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ЭтаКнига" defaultThemeVersion="124226"/>
  <mc:AlternateContent xmlns:mc="http://schemas.openxmlformats.org/markup-compatibility/2006">
    <mc:Choice Requires="x15">
      <x15ac:absPath xmlns:x15ac="http://schemas.microsoft.com/office/spreadsheetml/2010/11/ac" url="C:\Users\HP\OneDrive\Рабочий стол\Аварийность\"/>
    </mc:Choice>
  </mc:AlternateContent>
  <xr:revisionPtr revIDLastSave="0" documentId="8_{CFAAC74B-C836-48D7-BD65-676648E876AC}" xr6:coauthVersionLast="47" xr6:coauthVersionMax="47" xr10:uidLastSave="{00000000-0000-0000-0000-000000000000}"/>
  <bookViews>
    <workbookView xWindow="-120" yWindow="-120" windowWidth="29040" windowHeight="15840" tabRatio="763" firstSheet="1" activeTab="3" xr2:uid="{00000000-000D-0000-FFFF-FFFF00000000}"/>
  </bookViews>
  <sheets>
    <sheet name="Лист1" sheetId="51" r:id="rId1"/>
    <sheet name="Лист2" sheetId="52" r:id="rId2"/>
    <sheet name="Свод аварийности" sheetId="50" r:id="rId3"/>
    <sheet name="Форма отчета" sheetId="38" r:id="rId4"/>
  </sheets>
  <externalReferences>
    <externalReference r:id="rId5"/>
    <externalReference r:id="rId6"/>
    <externalReference r:id="rId7"/>
    <externalReference r:id="rId8"/>
    <externalReference r:id="rId9"/>
  </externalReferences>
  <definedNames>
    <definedName name="_xlnm._FilterDatabase" localSheetId="3" hidden="1">'Форма отчета'!$A$35:$AJ$8449</definedName>
    <definedName name="UkV">'[1]Аварийные отключения'!$N$3:$N$10</definedName>
    <definedName name="АПВ">'[1]Аварийные отключения'!$K$3:$K$8</definedName>
    <definedName name="Ветер">'[2]Аварийные отключения'!#REF!</definedName>
    <definedName name="КП">'[3]Аварийные отключения'!$AL$3:$AL$28</definedName>
    <definedName name="_xlnm.Print_Area" localSheetId="3">'Форма отчета'!$A$1:$T$2802</definedName>
    <definedName name="Оборудование">'[1]Аварийные отключения'!$O$3:$O$13</definedName>
    <definedName name="Общество_Группы">'[2]Аварийные отключения'!$B$3:$B$26</definedName>
    <definedName name="Осадки">'[2]Аварийные отключения'!#REF!</definedName>
    <definedName name="Первопричина">'[1]Аварийные отключения'!$L$3:$L$8</definedName>
    <definedName name="ПС">'[1]Аварийные отключения'!$M$3:$M$153</definedName>
    <definedName name="ПУ№1">'[2]Аварийные отключения'!$AE$3:$AE$12</definedName>
    <definedName name="ПУ№2">'[2]Аварийные отключения'!$AE$3:$AE$12</definedName>
    <definedName name="Серв.орг.">'[1]Аварийные отключения'!$C$3:$C$13</definedName>
    <definedName name="Узел">'[3]Аварийные отключения'!$AC$3:$AC$24</definedName>
  </definedNames>
  <calcPr calcId="181029"/>
  <pivotCaches>
    <pivotCache cacheId="0" r:id="rId10"/>
  </pivotCaches>
</workbook>
</file>

<file path=xl/calcChain.xml><?xml version="1.0" encoding="utf-8"?>
<calcChain xmlns="http://schemas.openxmlformats.org/spreadsheetml/2006/main">
  <c r="R777" i="38" l="1"/>
  <c r="R788" i="38"/>
  <c r="R789" i="38"/>
  <c r="R790" i="38"/>
  <c r="R819" i="38"/>
  <c r="R820" i="38"/>
  <c r="R821" i="38"/>
  <c r="R822" i="38"/>
  <c r="R823" i="38"/>
  <c r="R824" i="38"/>
  <c r="R825" i="38"/>
  <c r="R826" i="38"/>
  <c r="R827" i="38"/>
  <c r="R828" i="38"/>
  <c r="R829" i="38"/>
  <c r="R831" i="38"/>
  <c r="R833" i="38"/>
  <c r="R834" i="38"/>
  <c r="R835" i="38"/>
  <c r="R836" i="38"/>
  <c r="R837" i="38"/>
  <c r="R838" i="38"/>
  <c r="R840" i="38"/>
  <c r="R841" i="38"/>
  <c r="R843" i="38"/>
  <c r="R844" i="38"/>
  <c r="R845" i="38"/>
  <c r="R852" i="38"/>
  <c r="R853" i="38"/>
  <c r="R854" i="38"/>
  <c r="R855" i="38"/>
  <c r="R861" i="38"/>
  <c r="R866" i="38"/>
  <c r="R867" i="38"/>
  <c r="R868" i="38"/>
  <c r="R871" i="38"/>
  <c r="R872" i="38"/>
  <c r="R880" i="38"/>
  <c r="R882" i="38"/>
  <c r="R883" i="38"/>
  <c r="R884" i="38"/>
  <c r="R885" i="38"/>
  <c r="R886" i="38"/>
  <c r="R887" i="38"/>
  <c r="R888" i="38"/>
  <c r="R889" i="38"/>
  <c r="R890" i="38"/>
  <c r="R895" i="38"/>
  <c r="R896" i="38"/>
  <c r="R897" i="38"/>
  <c r="R898" i="38"/>
  <c r="R909" i="38"/>
  <c r="R911" i="38"/>
  <c r="R912" i="38"/>
  <c r="R915" i="38"/>
  <c r="R916" i="38"/>
  <c r="R917" i="38"/>
  <c r="R918" i="38"/>
  <c r="R919" i="38"/>
  <c r="R926" i="38"/>
  <c r="R928" i="38"/>
  <c r="R929" i="38"/>
  <c r="R930" i="38"/>
  <c r="R932" i="38"/>
  <c r="R933" i="38"/>
  <c r="R934" i="38"/>
  <c r="R935" i="38"/>
  <c r="R937" i="38"/>
  <c r="R945" i="38"/>
  <c r="R946" i="38"/>
  <c r="R948" i="38"/>
  <c r="R950" i="38"/>
  <c r="R951" i="38"/>
  <c r="R952" i="38"/>
  <c r="R954" i="38"/>
  <c r="R956" i="38"/>
  <c r="R957" i="38"/>
  <c r="R958" i="38"/>
  <c r="R964" i="38"/>
  <c r="R966" i="38"/>
  <c r="R968" i="38"/>
  <c r="R970" i="38"/>
  <c r="R973" i="38"/>
  <c r="R974" i="38"/>
  <c r="R977" i="38"/>
  <c r="R979" i="38"/>
  <c r="R982" i="38"/>
  <c r="R984" i="38"/>
  <c r="R986" i="38"/>
  <c r="R999" i="38"/>
  <c r="R1001" i="38"/>
  <c r="R1002" i="38"/>
  <c r="R1008" i="38"/>
  <c r="R1011" i="38"/>
  <c r="R1013" i="38"/>
  <c r="R1016" i="38"/>
  <c r="R1018" i="38"/>
  <c r="R1019" i="38"/>
  <c r="R1020" i="38"/>
  <c r="R1025" i="38"/>
  <c r="R1027" i="38"/>
  <c r="R1031" i="38"/>
  <c r="R1032" i="38"/>
  <c r="R1033" i="38"/>
  <c r="R1034" i="38"/>
  <c r="R1036" i="38"/>
  <c r="R1037" i="38"/>
  <c r="R1039" i="38"/>
  <c r="R1042" i="38"/>
  <c r="R1043" i="38"/>
  <c r="R1044" i="38"/>
  <c r="R1045" i="38"/>
  <c r="R1047" i="38"/>
  <c r="R1051" i="38"/>
  <c r="R1052" i="38"/>
  <c r="R1055" i="38"/>
  <c r="R1057" i="38"/>
  <c r="R1058" i="38"/>
  <c r="R1064" i="38"/>
  <c r="R1067" i="38"/>
  <c r="R1068" i="38"/>
  <c r="R1070" i="38"/>
  <c r="R1071" i="38"/>
  <c r="R1072" i="38"/>
  <c r="R1076" i="38"/>
  <c r="R1079" i="38"/>
  <c r="R1080" i="38"/>
  <c r="R1081" i="38"/>
  <c r="R1084" i="38"/>
  <c r="R1086" i="38"/>
  <c r="R1093" i="38"/>
  <c r="R1094" i="38"/>
  <c r="R1096" i="38"/>
  <c r="R1097" i="38"/>
  <c r="R1098" i="38"/>
  <c r="R1099" i="38"/>
  <c r="R1100" i="38"/>
  <c r="R1103" i="38"/>
  <c r="R1107" i="38"/>
  <c r="R1108" i="38"/>
  <c r="R1110" i="38"/>
  <c r="R1112" i="38"/>
  <c r="R1115" i="38"/>
  <c r="R1117" i="38"/>
  <c r="R1119" i="38"/>
  <c r="R1120" i="38"/>
  <c r="R1124" i="38"/>
  <c r="R1125" i="38"/>
  <c r="R1126" i="38"/>
  <c r="R1129" i="38"/>
  <c r="R1132" i="38"/>
  <c r="R1137" i="38"/>
  <c r="R1140" i="38"/>
  <c r="R1150" i="38"/>
  <c r="R1151" i="38"/>
  <c r="R1152" i="38"/>
  <c r="R1159" i="38"/>
  <c r="R1161" i="38"/>
  <c r="R1162" i="38"/>
  <c r="R1165" i="38"/>
  <c r="R1168" i="38"/>
  <c r="R1178" i="38"/>
  <c r="R1180" i="38"/>
  <c r="R1181" i="38"/>
  <c r="R1186" i="38"/>
  <c r="R1187" i="38"/>
  <c r="R1194" i="38"/>
  <c r="R1204" i="38"/>
  <c r="R1207" i="38"/>
  <c r="R1208" i="38"/>
  <c r="R1210" i="38"/>
  <c r="R1216" i="38"/>
  <c r="R1217" i="38"/>
  <c r="R1218" i="38"/>
  <c r="R1221" i="38"/>
  <c r="R1222" i="38"/>
  <c r="R1223" i="38"/>
  <c r="R1224" i="38"/>
  <c r="R1226" i="38"/>
  <c r="R1230" i="38"/>
  <c r="R1231" i="38"/>
  <c r="R1234" i="38"/>
  <c r="R1236" i="38"/>
  <c r="R1237" i="38"/>
  <c r="R1239" i="38"/>
  <c r="R1244" i="38"/>
  <c r="R1245" i="38"/>
  <c r="R1246" i="38"/>
  <c r="R1247" i="38"/>
  <c r="R1249" i="38"/>
  <c r="R1258" i="38"/>
  <c r="R1260" i="38"/>
  <c r="R1261" i="38"/>
  <c r="R1263" i="38"/>
  <c r="R1267" i="38"/>
  <c r="R1269" i="38"/>
  <c r="R1278" i="38"/>
  <c r="R1282" i="38"/>
  <c r="R1284" i="38"/>
  <c r="R1285" i="38"/>
  <c r="R1288" i="38"/>
  <c r="R1289" i="38"/>
  <c r="R1293" i="38"/>
  <c r="R1294" i="38"/>
  <c r="R1296" i="38"/>
  <c r="R1297" i="38"/>
  <c r="R1299" i="38"/>
  <c r="R1302" i="38"/>
  <c r="R1304" i="38"/>
  <c r="R1305" i="38"/>
  <c r="R1306" i="38"/>
  <c r="R1313" i="38"/>
  <c r="R1314" i="38"/>
  <c r="R1315" i="38"/>
  <c r="R1319" i="38"/>
  <c r="R1325" i="38"/>
  <c r="R1340" i="38"/>
  <c r="R1341" i="38"/>
  <c r="R1343" i="38"/>
  <c r="R1344" i="38"/>
  <c r="R1348" i="38"/>
  <c r="R1350" i="38"/>
  <c r="R1351" i="38"/>
  <c r="R1353" i="38"/>
  <c r="R1354" i="38"/>
  <c r="R1355" i="38"/>
  <c r="R1356" i="38"/>
  <c r="R1357" i="38"/>
  <c r="R1359" i="38"/>
  <c r="R1360" i="38"/>
  <c r="R1361" i="38"/>
  <c r="R1362" i="38"/>
  <c r="R1363" i="38"/>
  <c r="R1364" i="38"/>
  <c r="R1365" i="38"/>
  <c r="R1367" i="38"/>
  <c r="R1368" i="38"/>
  <c r="R1370" i="38"/>
  <c r="R1371" i="38"/>
  <c r="R1372" i="38"/>
  <c r="R1373" i="38"/>
  <c r="R1374" i="38"/>
  <c r="R776" i="38"/>
  <c r="AJ2722" i="38" l="1"/>
  <c r="AI2722" i="38"/>
  <c r="T2722" i="38"/>
  <c r="H2722" i="38"/>
  <c r="AJ2721" i="38"/>
  <c r="AI2721" i="38"/>
  <c r="T2721" i="38"/>
  <c r="H2721" i="38"/>
  <c r="AJ2720" i="38"/>
  <c r="AI2720" i="38"/>
  <c r="T2720" i="38"/>
  <c r="H2720" i="38"/>
  <c r="AJ2719" i="38"/>
  <c r="AI2719" i="38"/>
  <c r="T2719" i="38"/>
  <c r="H2719" i="38"/>
  <c r="AJ2718" i="38"/>
  <c r="AI2718" i="38"/>
  <c r="T2718" i="38"/>
  <c r="H2718" i="38"/>
  <c r="AJ2717" i="38"/>
  <c r="AI2717" i="38"/>
  <c r="T2717" i="38"/>
  <c r="H2717" i="38"/>
  <c r="AJ2716" i="38"/>
  <c r="AI2716" i="38"/>
  <c r="T2716" i="38"/>
  <c r="H2716" i="38"/>
  <c r="AJ2715" i="38"/>
  <c r="AI2715" i="38"/>
  <c r="T2715" i="38"/>
  <c r="H2715" i="38"/>
  <c r="AJ2714" i="38"/>
  <c r="AI2714" i="38"/>
  <c r="T2714" i="38"/>
  <c r="H2714" i="38"/>
  <c r="AJ2713" i="38"/>
  <c r="AI2713" i="38"/>
  <c r="T2713" i="38"/>
  <c r="H2713" i="38"/>
  <c r="AJ2712" i="38"/>
  <c r="AI2712" i="38"/>
  <c r="T2712" i="38"/>
  <c r="H2712" i="38"/>
  <c r="AJ2711" i="38"/>
  <c r="AI2711" i="38"/>
  <c r="T2711" i="38"/>
  <c r="H2711" i="38"/>
  <c r="AJ2710" i="38"/>
  <c r="AI2710" i="38"/>
  <c r="T2710" i="38"/>
  <c r="H2710" i="38"/>
  <c r="AJ2709" i="38"/>
  <c r="AI2709" i="38"/>
  <c r="T2709" i="38"/>
  <c r="H2709" i="38"/>
  <c r="AJ2708" i="38"/>
  <c r="AI2708" i="38"/>
  <c r="T2708" i="38"/>
  <c r="H2708" i="38"/>
  <c r="AJ2707" i="38"/>
  <c r="AI2707" i="38"/>
  <c r="T2707" i="38"/>
  <c r="H2707" i="38"/>
  <c r="AJ2706" i="38"/>
  <c r="AI2706" i="38"/>
  <c r="T2706" i="38"/>
  <c r="H2706" i="38"/>
  <c r="AJ2705" i="38"/>
  <c r="AI2705" i="38"/>
  <c r="T2705" i="38"/>
  <c r="H2705" i="38"/>
  <c r="AJ2704" i="38"/>
  <c r="AI2704" i="38"/>
  <c r="T2704" i="38"/>
  <c r="H2704" i="38"/>
  <c r="AJ2703" i="38"/>
  <c r="AI2703" i="38"/>
  <c r="T2703" i="38"/>
  <c r="H2703" i="38"/>
  <c r="AJ2702" i="38"/>
  <c r="AI2702" i="38"/>
  <c r="T2702" i="38"/>
  <c r="H2702" i="38"/>
  <c r="AJ2701" i="38"/>
  <c r="AI2701" i="38"/>
  <c r="T2701" i="38"/>
  <c r="H2701" i="38"/>
  <c r="AJ2700" i="38"/>
  <c r="AI2700" i="38"/>
  <c r="T2700" i="38"/>
  <c r="H2700" i="38"/>
  <c r="AJ2699" i="38"/>
  <c r="AI2699" i="38"/>
  <c r="T2699" i="38"/>
  <c r="H2699" i="38"/>
  <c r="AJ2698" i="38"/>
  <c r="AI2698" i="38"/>
  <c r="T2698" i="38"/>
  <c r="H2698" i="38"/>
  <c r="AJ2697" i="38"/>
  <c r="AI2697" i="38"/>
  <c r="T2697" i="38"/>
  <c r="H2697" i="38"/>
  <c r="AJ2696" i="38"/>
  <c r="AI2696" i="38"/>
  <c r="T2696" i="38"/>
  <c r="H2696" i="38"/>
  <c r="AJ2695" i="38"/>
  <c r="AI2695" i="38"/>
  <c r="T2695" i="38"/>
  <c r="H2695" i="38"/>
  <c r="AJ2694" i="38"/>
  <c r="AI2694" i="38"/>
  <c r="T2694" i="38"/>
  <c r="H2694" i="38"/>
  <c r="AJ2693" i="38"/>
  <c r="AI2693" i="38"/>
  <c r="T2693" i="38"/>
  <c r="H2693" i="38"/>
  <c r="AJ2692" i="38"/>
  <c r="AI2692" i="38"/>
  <c r="T2692" i="38"/>
  <c r="H2692" i="38"/>
  <c r="AJ2691" i="38"/>
  <c r="AI2691" i="38"/>
  <c r="T2691" i="38"/>
  <c r="H2691" i="38"/>
  <c r="AJ2690" i="38"/>
  <c r="AI2690" i="38"/>
  <c r="T2690" i="38"/>
  <c r="H2690" i="38"/>
  <c r="AJ2689" i="38"/>
  <c r="AI2689" i="38"/>
  <c r="T2689" i="38"/>
  <c r="H2689" i="38"/>
  <c r="AJ2688" i="38"/>
  <c r="AI2688" i="38"/>
  <c r="T2688" i="38"/>
  <c r="H2688" i="38"/>
  <c r="AJ2687" i="38"/>
  <c r="AI2687" i="38"/>
  <c r="T2687" i="38"/>
  <c r="H2687" i="38"/>
  <c r="AJ2686" i="38"/>
  <c r="AI2686" i="38"/>
  <c r="T2686" i="38"/>
  <c r="H2686" i="38"/>
  <c r="AJ2685" i="38"/>
  <c r="AI2685" i="38"/>
  <c r="T2685" i="38"/>
  <c r="H2685" i="38"/>
  <c r="AJ2684" i="38"/>
  <c r="AI2684" i="38"/>
  <c r="T2684" i="38"/>
  <c r="H2684" i="38"/>
  <c r="AJ2683" i="38"/>
  <c r="AI2683" i="38"/>
  <c r="T2683" i="38"/>
  <c r="H2683" i="38"/>
  <c r="AJ2682" i="38"/>
  <c r="AI2682" i="38"/>
  <c r="T2682" i="38"/>
  <c r="H2682" i="38"/>
  <c r="AJ2681" i="38"/>
  <c r="AI2681" i="38"/>
  <c r="T2681" i="38"/>
  <c r="H2681" i="38"/>
  <c r="AJ2680" i="38"/>
  <c r="AI2680" i="38"/>
  <c r="T2680" i="38"/>
  <c r="H2680" i="38"/>
  <c r="AJ2679" i="38"/>
  <c r="AI2679" i="38"/>
  <c r="T2679" i="38"/>
  <c r="H2679" i="38"/>
  <c r="AJ2678" i="38"/>
  <c r="AI2678" i="38"/>
  <c r="T2678" i="38"/>
  <c r="H2678" i="38"/>
  <c r="AJ2677" i="38"/>
  <c r="AI2677" i="38"/>
  <c r="T2677" i="38"/>
  <c r="H2677" i="38"/>
  <c r="AJ2676" i="38"/>
  <c r="AI2676" i="38"/>
  <c r="T2676" i="38"/>
  <c r="H2676" i="38"/>
  <c r="AJ2675" i="38"/>
  <c r="AI2675" i="38"/>
  <c r="T2675" i="38"/>
  <c r="H2675" i="38"/>
  <c r="AJ2674" i="38"/>
  <c r="AI2674" i="38"/>
  <c r="T2674" i="38"/>
  <c r="H2674" i="38"/>
  <c r="AJ2673" i="38"/>
  <c r="AI2673" i="38"/>
  <c r="T2673" i="38"/>
  <c r="H2673" i="38"/>
  <c r="AJ2672" i="38"/>
  <c r="AI2672" i="38"/>
  <c r="T2672" i="38"/>
  <c r="H2672" i="38"/>
  <c r="AJ2671" i="38"/>
  <c r="AI2671" i="38"/>
  <c r="T2671" i="38"/>
  <c r="H2671" i="38"/>
  <c r="AJ2670" i="38"/>
  <c r="AI2670" i="38"/>
  <c r="T2670" i="38"/>
  <c r="H2670" i="38"/>
  <c r="AJ2669" i="38"/>
  <c r="AI2669" i="38"/>
  <c r="T2669" i="38"/>
  <c r="H2669" i="38"/>
  <c r="AJ2668" i="38"/>
  <c r="AI2668" i="38"/>
  <c r="T2668" i="38"/>
  <c r="H2668" i="38"/>
  <c r="AJ2667" i="38"/>
  <c r="AI2667" i="38"/>
  <c r="T2667" i="38"/>
  <c r="H2667" i="38"/>
  <c r="AJ2654" i="38"/>
  <c r="AI2654" i="38"/>
  <c r="T2654" i="38"/>
  <c r="H2654" i="38"/>
  <c r="AJ2666" i="38"/>
  <c r="AI2666" i="38"/>
  <c r="T2666" i="38"/>
  <c r="H2666" i="38"/>
  <c r="AJ2665" i="38"/>
  <c r="AI2665" i="38"/>
  <c r="T2665" i="38"/>
  <c r="H2665" i="38"/>
  <c r="AJ2664" i="38"/>
  <c r="AI2664" i="38"/>
  <c r="T2664" i="38"/>
  <c r="H2664" i="38"/>
  <c r="AJ2663" i="38"/>
  <c r="AI2663" i="38"/>
  <c r="T2663" i="38"/>
  <c r="H2663" i="38"/>
  <c r="AJ2662" i="38"/>
  <c r="AI2662" i="38"/>
  <c r="T2662" i="38"/>
  <c r="H2662" i="38"/>
  <c r="AJ2661" i="38"/>
  <c r="AI2661" i="38"/>
  <c r="T2661" i="38"/>
  <c r="H2661" i="38"/>
  <c r="AJ2660" i="38"/>
  <c r="AI2660" i="38"/>
  <c r="T2660" i="38"/>
  <c r="H2660" i="38"/>
  <c r="AJ2659" i="38"/>
  <c r="AI2659" i="38"/>
  <c r="T2659" i="38"/>
  <c r="H2659" i="38"/>
  <c r="AJ2658" i="38"/>
  <c r="AI2658" i="38"/>
  <c r="T2658" i="38"/>
  <c r="H2658" i="38"/>
  <c r="AJ2657" i="38"/>
  <c r="AI2657" i="38"/>
  <c r="T2657" i="38"/>
  <c r="H2657" i="38"/>
  <c r="AJ2656" i="38"/>
  <c r="AI2656" i="38"/>
  <c r="T2656" i="38"/>
  <c r="H2656" i="38"/>
  <c r="AJ2655" i="38"/>
  <c r="AI2655" i="38"/>
  <c r="T2655" i="38"/>
  <c r="H2655" i="38"/>
  <c r="AJ2653" i="38"/>
  <c r="AI2653" i="38"/>
  <c r="T2653" i="38"/>
  <c r="H2653" i="38"/>
  <c r="AJ2652" i="38"/>
  <c r="AI2652" i="38"/>
  <c r="T2652" i="38"/>
  <c r="H2652" i="38"/>
  <c r="AJ2651" i="38"/>
  <c r="AI2651" i="38"/>
  <c r="T2651" i="38"/>
  <c r="H2651" i="38"/>
  <c r="AJ2650" i="38"/>
  <c r="AI2650" i="38"/>
  <c r="T2650" i="38"/>
  <c r="H2650" i="38"/>
  <c r="AJ2649" i="38"/>
  <c r="AI2649" i="38"/>
  <c r="T2649" i="38"/>
  <c r="H2649" i="38"/>
  <c r="AJ2648" i="38"/>
  <c r="AI2648" i="38"/>
  <c r="T2648" i="38"/>
  <c r="H2648" i="38"/>
  <c r="AJ2647" i="38"/>
  <c r="AI2647" i="38"/>
  <c r="T2647" i="38"/>
  <c r="H2647" i="38"/>
  <c r="AJ2646" i="38"/>
  <c r="AI2646" i="38"/>
  <c r="T2646" i="38"/>
  <c r="H2646" i="38"/>
  <c r="AJ2645" i="38"/>
  <c r="AI2645" i="38"/>
  <c r="T2645" i="38"/>
  <c r="H2645" i="38"/>
  <c r="AJ2644" i="38"/>
  <c r="AI2644" i="38"/>
  <c r="T2644" i="38"/>
  <c r="H2644" i="38"/>
  <c r="AJ2643" i="38"/>
  <c r="AI2643" i="38"/>
  <c r="T2643" i="38"/>
  <c r="H2643" i="38"/>
  <c r="AJ2642" i="38"/>
  <c r="AI2642" i="38"/>
  <c r="T2642" i="38"/>
  <c r="H2642" i="38"/>
  <c r="AJ2641" i="38"/>
  <c r="AI2641" i="38"/>
  <c r="T2641" i="38"/>
  <c r="H2641" i="38"/>
  <c r="AJ2640" i="38"/>
  <c r="AI2640" i="38"/>
  <c r="T2640" i="38"/>
  <c r="H2640" i="38"/>
  <c r="AJ2639" i="38"/>
  <c r="AI2639" i="38"/>
  <c r="T2639" i="38"/>
  <c r="H2639" i="38"/>
  <c r="AJ2638" i="38"/>
  <c r="AI2638" i="38"/>
  <c r="T2638" i="38"/>
  <c r="H2638" i="38"/>
  <c r="AJ2637" i="38"/>
  <c r="AI2637" i="38"/>
  <c r="T2637" i="38"/>
  <c r="H2637" i="38"/>
  <c r="AJ2636" i="38"/>
  <c r="AI2636" i="38"/>
  <c r="T2636" i="38"/>
  <c r="H2636" i="38"/>
  <c r="AJ2635" i="38"/>
  <c r="AI2635" i="38"/>
  <c r="T2635" i="38"/>
  <c r="H2635" i="38"/>
  <c r="AJ2634" i="38"/>
  <c r="AI2634" i="38"/>
  <c r="H2634" i="38"/>
  <c r="AJ2633" i="38"/>
  <c r="AI2633" i="38"/>
  <c r="T2633" i="38"/>
  <c r="H2633" i="38"/>
  <c r="AJ2632" i="38"/>
  <c r="AI2632" i="38"/>
  <c r="T2632" i="38"/>
  <c r="H2632" i="38"/>
  <c r="AJ2631" i="38"/>
  <c r="AI2631" i="38"/>
  <c r="T2631" i="38"/>
  <c r="H2631" i="38"/>
  <c r="AJ2630" i="38"/>
  <c r="AI2630" i="38"/>
  <c r="T2630" i="38"/>
  <c r="H2630" i="38"/>
  <c r="AJ2629" i="38"/>
  <c r="AI2629" i="38"/>
  <c r="H2629" i="38"/>
  <c r="AJ2628" i="38"/>
  <c r="AI2628" i="38"/>
  <c r="T2628" i="38"/>
  <c r="H2628" i="38"/>
  <c r="AJ2627" i="38"/>
  <c r="AI2627" i="38"/>
  <c r="T2627" i="38"/>
  <c r="H2627" i="38"/>
  <c r="AJ2626" i="38"/>
  <c r="AI2626" i="38"/>
  <c r="T2626" i="38"/>
  <c r="H2626" i="38"/>
  <c r="AJ2625" i="38"/>
  <c r="AI2625" i="38"/>
  <c r="T2625" i="38"/>
  <c r="H2625" i="38"/>
  <c r="AJ2624" i="38"/>
  <c r="AI2624" i="38"/>
  <c r="T2624" i="38"/>
  <c r="H2624" i="38"/>
  <c r="AJ2623" i="38"/>
  <c r="AI2623" i="38"/>
  <c r="T2623" i="38"/>
  <c r="H2623" i="38"/>
  <c r="AJ2622" i="38"/>
  <c r="AI2622" i="38"/>
  <c r="T2622" i="38"/>
  <c r="H2622" i="38"/>
  <c r="AJ2621" i="38"/>
  <c r="AI2621" i="38"/>
  <c r="T2621" i="38"/>
  <c r="H2621" i="38"/>
  <c r="AJ2620" i="38"/>
  <c r="AI2620" i="38"/>
  <c r="T2620" i="38"/>
  <c r="H2620" i="38"/>
  <c r="AJ2619" i="38"/>
  <c r="AI2619" i="38"/>
  <c r="T2619" i="38"/>
  <c r="H2619" i="38"/>
  <c r="AJ2618" i="38"/>
  <c r="AI2618" i="38"/>
  <c r="T2618" i="38"/>
  <c r="H2618" i="38"/>
  <c r="AJ2617" i="38"/>
  <c r="AI2617" i="38"/>
  <c r="T2617" i="38"/>
  <c r="H2617" i="38"/>
  <c r="AJ2616" i="38"/>
  <c r="AI2616" i="38"/>
  <c r="T2616" i="38"/>
  <c r="H2616" i="38"/>
  <c r="AJ2615" i="38"/>
  <c r="AI2615" i="38"/>
  <c r="T2615" i="38"/>
  <c r="H2615" i="38"/>
  <c r="AJ2614" i="38"/>
  <c r="AI2614" i="38"/>
  <c r="T2614" i="38"/>
  <c r="H2614" i="38"/>
  <c r="AJ2613" i="38"/>
  <c r="AI2613" i="38"/>
  <c r="T2613" i="38"/>
  <c r="H2613" i="38"/>
  <c r="AJ2612" i="38"/>
  <c r="AI2612" i="38"/>
  <c r="T2612" i="38"/>
  <c r="H2612" i="38"/>
  <c r="AJ2611" i="38"/>
  <c r="AI2611" i="38"/>
  <c r="T2611" i="38"/>
  <c r="H2611" i="38"/>
  <c r="AJ2610" i="38"/>
  <c r="AI2610" i="38"/>
  <c r="T2610" i="38"/>
  <c r="H2610" i="38"/>
  <c r="AJ2609" i="38"/>
  <c r="AI2609" i="38"/>
  <c r="T2609" i="38"/>
  <c r="H2609" i="38"/>
  <c r="AJ2608" i="38"/>
  <c r="AI2608" i="38"/>
  <c r="T2608" i="38"/>
  <c r="H2608" i="38"/>
  <c r="AJ2607" i="38"/>
  <c r="AI2607" i="38"/>
  <c r="T2607" i="38"/>
  <c r="H2607" i="38"/>
  <c r="AJ2606" i="38"/>
  <c r="AI2606" i="38"/>
  <c r="T2606" i="38"/>
  <c r="H2606" i="38"/>
  <c r="AJ2605" i="38"/>
  <c r="AI2605" i="38"/>
  <c r="T2605" i="38"/>
  <c r="H2605" i="38"/>
  <c r="AJ2604" i="38"/>
  <c r="AI2604" i="38"/>
  <c r="T2604" i="38"/>
  <c r="H2604" i="38"/>
  <c r="AJ2603" i="38"/>
  <c r="AI2603" i="38"/>
  <c r="T2603" i="38"/>
  <c r="H2603" i="38"/>
  <c r="AJ2602" i="38"/>
  <c r="AI2602" i="38"/>
  <c r="T2602" i="38"/>
  <c r="H2602" i="38"/>
  <c r="AJ2601" i="38"/>
  <c r="AI2601" i="38"/>
  <c r="T2601" i="38"/>
  <c r="H2601" i="38"/>
  <c r="AJ2600" i="38"/>
  <c r="AI2600" i="38"/>
  <c r="T2600" i="38"/>
  <c r="H2600" i="38"/>
  <c r="AJ2599" i="38"/>
  <c r="AI2599" i="38"/>
  <c r="T2599" i="38"/>
  <c r="H2599" i="38"/>
  <c r="AJ2598" i="38"/>
  <c r="AI2598" i="38"/>
  <c r="T2598" i="38"/>
  <c r="H2598" i="38"/>
  <c r="AJ2597" i="38"/>
  <c r="AI2597" i="38"/>
  <c r="T2597" i="38"/>
  <c r="H2597" i="38"/>
  <c r="AJ2596" i="38"/>
  <c r="AI2596" i="38"/>
  <c r="T2596" i="38"/>
  <c r="H2596" i="38"/>
  <c r="AJ2595" i="38"/>
  <c r="AI2595" i="38"/>
  <c r="T2595" i="38"/>
  <c r="H2595" i="38"/>
  <c r="AJ2594" i="38"/>
  <c r="AI2594" i="38"/>
  <c r="T2594" i="38"/>
  <c r="H2594" i="38"/>
  <c r="AJ2593" i="38"/>
  <c r="AI2593" i="38"/>
  <c r="T2593" i="38"/>
  <c r="H2593" i="38"/>
  <c r="AJ2592" i="38"/>
  <c r="AI2592" i="38"/>
  <c r="T2592" i="38"/>
  <c r="H2592" i="38"/>
  <c r="AJ2591" i="38"/>
  <c r="AI2591" i="38"/>
  <c r="T2591" i="38"/>
  <c r="H2591" i="38"/>
  <c r="AJ2590" i="38"/>
  <c r="AI2590" i="38"/>
  <c r="T2590" i="38"/>
  <c r="H2590" i="38"/>
  <c r="AJ2589" i="38"/>
  <c r="AI2589" i="38"/>
  <c r="T2589" i="38"/>
  <c r="H2589" i="38"/>
  <c r="AJ2588" i="38"/>
  <c r="AI2588" i="38"/>
  <c r="T2588" i="38"/>
  <c r="H2588" i="38"/>
  <c r="AJ2587" i="38"/>
  <c r="AI2587" i="38"/>
  <c r="T2587" i="38"/>
  <c r="H2587" i="38"/>
  <c r="AJ2586" i="38"/>
  <c r="AI2586" i="38"/>
  <c r="T2586" i="38"/>
  <c r="H2586" i="38"/>
  <c r="AJ2585" i="38"/>
  <c r="AI2585" i="38"/>
  <c r="T2585" i="38"/>
  <c r="H2585" i="38"/>
  <c r="AJ2584" i="38"/>
  <c r="AI2584" i="38"/>
  <c r="T2584" i="38"/>
  <c r="H2584" i="38"/>
  <c r="AJ2583" i="38"/>
  <c r="AI2583" i="38"/>
  <c r="T2583" i="38"/>
  <c r="H2583" i="38"/>
  <c r="AJ2582" i="38"/>
  <c r="AI2582" i="38"/>
  <c r="T2582" i="38"/>
  <c r="H2582" i="38"/>
  <c r="AJ2581" i="38"/>
  <c r="AI2581" i="38"/>
  <c r="T2581" i="38"/>
  <c r="H2581" i="38"/>
  <c r="AJ2580" i="38"/>
  <c r="AI2580" i="38"/>
  <c r="T2580" i="38"/>
  <c r="H2580" i="38"/>
  <c r="AJ2579" i="38"/>
  <c r="AI2579" i="38"/>
  <c r="T2579" i="38"/>
  <c r="H2579" i="38"/>
  <c r="AJ2578" i="38"/>
  <c r="AI2578" i="38"/>
  <c r="T2578" i="38"/>
  <c r="H2578" i="38"/>
  <c r="AJ2577" i="38"/>
  <c r="AI2577" i="38"/>
  <c r="T2577" i="38"/>
  <c r="H2577" i="38"/>
  <c r="AJ2576" i="38"/>
  <c r="AI2576" i="38"/>
  <c r="T2576" i="38"/>
  <c r="H2576" i="38"/>
  <c r="AJ2575" i="38"/>
  <c r="AI2575" i="38"/>
  <c r="T2575" i="38"/>
  <c r="H2575" i="38"/>
  <c r="AJ2574" i="38"/>
  <c r="AI2574" i="38"/>
  <c r="T2574" i="38"/>
  <c r="H2574" i="38"/>
  <c r="AJ2573" i="38"/>
  <c r="AI2573" i="38"/>
  <c r="T2573" i="38"/>
  <c r="H2573" i="38"/>
  <c r="AJ2572" i="38"/>
  <c r="AI2572" i="38"/>
  <c r="T2572" i="38"/>
  <c r="H2572" i="38"/>
  <c r="AJ2571" i="38"/>
  <c r="AI2571" i="38"/>
  <c r="T2571" i="38"/>
  <c r="H2571" i="38"/>
  <c r="AJ2570" i="38"/>
  <c r="AI2570" i="38"/>
  <c r="T2570" i="38"/>
  <c r="H2570" i="38"/>
  <c r="AJ2569" i="38"/>
  <c r="AI2569" i="38"/>
  <c r="T2569" i="38"/>
  <c r="H2569" i="38"/>
  <c r="AJ2568" i="38"/>
  <c r="AI2568" i="38"/>
  <c r="T2568" i="38"/>
  <c r="H2568" i="38"/>
  <c r="AJ2567" i="38"/>
  <c r="AI2567" i="38"/>
  <c r="T2567" i="38"/>
  <c r="H2567" i="38"/>
  <c r="AJ2566" i="38"/>
  <c r="AI2566" i="38"/>
  <c r="T2566" i="38"/>
  <c r="H2566" i="38"/>
  <c r="AJ2565" i="38"/>
  <c r="AI2565" i="38"/>
  <c r="T2565" i="38"/>
  <c r="H2565" i="38"/>
  <c r="AJ2564" i="38"/>
  <c r="AI2564" i="38"/>
  <c r="T2564" i="38"/>
  <c r="H2564" i="38"/>
  <c r="AJ2563" i="38"/>
  <c r="AI2563" i="38"/>
  <c r="T2563" i="38"/>
  <c r="H2563" i="38"/>
  <c r="AJ2562" i="38"/>
  <c r="AI2562" i="38"/>
  <c r="T2562" i="38"/>
  <c r="H2562" i="38"/>
  <c r="AJ2561" i="38"/>
  <c r="AI2561" i="38"/>
  <c r="T2561" i="38"/>
  <c r="H2561" i="38"/>
  <c r="AJ2560" i="38"/>
  <c r="AI2560" i="38"/>
  <c r="T2560" i="38"/>
  <c r="H2560" i="38"/>
  <c r="AJ2559" i="38"/>
  <c r="AI2559" i="38"/>
  <c r="T2559" i="38"/>
  <c r="H2559" i="38"/>
  <c r="AJ2558" i="38"/>
  <c r="AI2558" i="38"/>
  <c r="T2558" i="38"/>
  <c r="H2558" i="38"/>
  <c r="AJ2557" i="38"/>
  <c r="AI2557" i="38"/>
  <c r="T2557" i="38"/>
  <c r="H2557" i="38"/>
  <c r="AJ2556" i="38"/>
  <c r="AI2556" i="38"/>
  <c r="T2556" i="38"/>
  <c r="H2556" i="38"/>
  <c r="AJ2555" i="38"/>
  <c r="AI2555" i="38"/>
  <c r="T2555" i="38"/>
  <c r="H2555" i="38"/>
  <c r="AJ2554" i="38"/>
  <c r="AI2554" i="38"/>
  <c r="T2554" i="38"/>
  <c r="H2554" i="38"/>
  <c r="AJ2553" i="38"/>
  <c r="AI2553" i="38"/>
  <c r="T2553" i="38"/>
  <c r="H2553" i="38"/>
  <c r="AJ2552" i="38"/>
  <c r="AI2552" i="38"/>
  <c r="T2552" i="38"/>
  <c r="H2552" i="38"/>
  <c r="AJ2551" i="38"/>
  <c r="AI2551" i="38"/>
  <c r="T2551" i="38"/>
  <c r="H2551" i="38"/>
  <c r="AJ2550" i="38"/>
  <c r="AI2550" i="38"/>
  <c r="T2550" i="38"/>
  <c r="H2550" i="38"/>
  <c r="AJ2549" i="38"/>
  <c r="AI2549" i="38"/>
  <c r="T2549" i="38"/>
  <c r="H2549" i="38"/>
  <c r="AJ2548" i="38"/>
  <c r="AI2548" i="38"/>
  <c r="T2548" i="38"/>
  <c r="H2548" i="38"/>
  <c r="AJ2547" i="38"/>
  <c r="AI2547" i="38"/>
  <c r="T2547" i="38"/>
  <c r="H2547" i="38"/>
  <c r="AJ2546" i="38"/>
  <c r="AI2546" i="38"/>
  <c r="T2546" i="38"/>
  <c r="H2546" i="38"/>
  <c r="AJ2545" i="38"/>
  <c r="AI2545" i="38"/>
  <c r="T2545" i="38"/>
  <c r="H2545" i="38"/>
  <c r="AJ2544" i="38"/>
  <c r="AI2544" i="38"/>
  <c r="T2544" i="38"/>
  <c r="H2544" i="38"/>
  <c r="AJ2543" i="38"/>
  <c r="AI2543" i="38"/>
  <c r="T2543" i="38"/>
  <c r="H2543" i="38"/>
  <c r="AJ2542" i="38"/>
  <c r="AI2542" i="38"/>
  <c r="T2542" i="38"/>
  <c r="H2542" i="38"/>
  <c r="AJ2541" i="38"/>
  <c r="AI2541" i="38"/>
  <c r="T2541" i="38"/>
  <c r="H2541" i="38"/>
  <c r="AJ2540" i="38"/>
  <c r="AI2540" i="38"/>
  <c r="T2540" i="38"/>
  <c r="H2540" i="38"/>
  <c r="AJ2539" i="38"/>
  <c r="AI2539" i="38"/>
  <c r="T2539" i="38"/>
  <c r="H2539" i="38"/>
  <c r="AJ2538" i="38"/>
  <c r="AI2538" i="38"/>
  <c r="T2538" i="38"/>
  <c r="H2538" i="38"/>
  <c r="AJ2537" i="38"/>
  <c r="AI2537" i="38"/>
  <c r="T2537" i="38"/>
  <c r="H2537" i="38"/>
  <c r="AJ2536" i="38"/>
  <c r="AI2536" i="38"/>
  <c r="T2536" i="38"/>
  <c r="H2536" i="38"/>
  <c r="AJ2535" i="38"/>
  <c r="AI2535" i="38"/>
  <c r="T2535" i="38"/>
  <c r="H2535" i="38"/>
  <c r="AJ2534" i="38"/>
  <c r="AI2534" i="38"/>
  <c r="T2534" i="38"/>
  <c r="H2534" i="38"/>
  <c r="AJ2533" i="38"/>
  <c r="AI2533" i="38"/>
  <c r="T2533" i="38"/>
  <c r="H2533" i="38"/>
  <c r="AJ2532" i="38"/>
  <c r="AI2532" i="38"/>
  <c r="T2532" i="38"/>
  <c r="H2532" i="38"/>
  <c r="AJ2531" i="38"/>
  <c r="AI2531" i="38"/>
  <c r="T2531" i="38"/>
  <c r="H2531" i="38"/>
  <c r="AJ2530" i="38"/>
  <c r="AI2530" i="38"/>
  <c r="T2530" i="38"/>
  <c r="H2530" i="38"/>
  <c r="AJ2529" i="38"/>
  <c r="AI2529" i="38"/>
  <c r="T2529" i="38"/>
  <c r="H2529" i="38"/>
  <c r="AJ2528" i="38"/>
  <c r="AI2528" i="38"/>
  <c r="T2528" i="38"/>
  <c r="H2528" i="38"/>
  <c r="AJ2527" i="38"/>
  <c r="AI2527" i="38"/>
  <c r="T2527" i="38"/>
  <c r="H2527" i="38"/>
  <c r="AJ2526" i="38"/>
  <c r="AI2526" i="38"/>
  <c r="T2526" i="38"/>
  <c r="H2526" i="38"/>
  <c r="AJ2525" i="38"/>
  <c r="AI2525" i="38"/>
  <c r="T2525" i="38"/>
  <c r="H2525" i="38"/>
  <c r="AJ2524" i="38"/>
  <c r="AI2524" i="38"/>
  <c r="T2524" i="38"/>
  <c r="H2524" i="38"/>
  <c r="AJ2523" i="38"/>
  <c r="AI2523" i="38"/>
  <c r="T2523" i="38"/>
  <c r="H2523" i="38"/>
  <c r="AJ2522" i="38"/>
  <c r="AI2522" i="38"/>
  <c r="T2522" i="38"/>
  <c r="H2522" i="38"/>
  <c r="AJ2521" i="38"/>
  <c r="AI2521" i="38"/>
  <c r="T2521" i="38"/>
  <c r="H2521" i="38"/>
  <c r="AJ2520" i="38"/>
  <c r="AI2520" i="38"/>
  <c r="T2520" i="38"/>
  <c r="H2520" i="38"/>
  <c r="AJ2519" i="38"/>
  <c r="AI2519" i="38"/>
  <c r="T2519" i="38"/>
  <c r="H2519" i="38"/>
  <c r="AJ2518" i="38"/>
  <c r="AI2518" i="38"/>
  <c r="T2518" i="38"/>
  <c r="H2518" i="38"/>
  <c r="AJ2517" i="38"/>
  <c r="AI2517" i="38"/>
  <c r="T2517" i="38"/>
  <c r="H2517" i="38"/>
  <c r="AJ2516" i="38"/>
  <c r="AI2516" i="38"/>
  <c r="T2516" i="38"/>
  <c r="H2516" i="38"/>
  <c r="AJ2515" i="38"/>
  <c r="AI2515" i="38"/>
  <c r="T2515" i="38"/>
  <c r="H2515" i="38"/>
  <c r="AJ2514" i="38"/>
  <c r="AI2514" i="38"/>
  <c r="T2514" i="38"/>
  <c r="H2514" i="38"/>
  <c r="AJ2513" i="38"/>
  <c r="AI2513" i="38"/>
  <c r="T2513" i="38"/>
  <c r="H2513" i="38"/>
  <c r="AJ2512" i="38"/>
  <c r="AI2512" i="38"/>
  <c r="T2512" i="38"/>
  <c r="H2512" i="38"/>
  <c r="AJ2511" i="38"/>
  <c r="AI2511" i="38"/>
  <c r="T2511" i="38"/>
  <c r="H2511" i="38"/>
  <c r="AJ2510" i="38"/>
  <c r="AI2510" i="38"/>
  <c r="T2510" i="38"/>
  <c r="H2510" i="38"/>
  <c r="AJ2509" i="38"/>
  <c r="AI2509" i="38"/>
  <c r="T2509" i="38"/>
  <c r="H2509" i="38"/>
  <c r="AJ2508" i="38"/>
  <c r="AI2508" i="38"/>
  <c r="T2508" i="38"/>
  <c r="H2508" i="38"/>
  <c r="AJ2507" i="38"/>
  <c r="AI2507" i="38"/>
  <c r="T2507" i="38"/>
  <c r="H2507" i="38"/>
  <c r="AJ2506" i="38"/>
  <c r="AI2506" i="38"/>
  <c r="T2506" i="38"/>
  <c r="H2506" i="38"/>
  <c r="AJ2505" i="38"/>
  <c r="AI2505" i="38"/>
  <c r="T2505" i="38"/>
  <c r="H2505" i="38"/>
  <c r="AJ2504" i="38"/>
  <c r="AI2504" i="38"/>
  <c r="T2504" i="38"/>
  <c r="H2504" i="38"/>
  <c r="AJ2503" i="38"/>
  <c r="AI2503" i="38"/>
  <c r="T2503" i="38"/>
  <c r="H2503" i="38"/>
  <c r="AJ2502" i="38"/>
  <c r="AI2502" i="38"/>
  <c r="H2502" i="38"/>
  <c r="AJ2501" i="38"/>
  <c r="AI2501" i="38"/>
  <c r="T2501" i="38"/>
  <c r="H2501" i="38"/>
  <c r="AJ2500" i="38"/>
  <c r="AI2500" i="38"/>
  <c r="T2500" i="38"/>
  <c r="H2500" i="38"/>
  <c r="AJ2499" i="38"/>
  <c r="AI2499" i="38"/>
  <c r="T2499" i="38"/>
  <c r="H2499" i="38"/>
  <c r="AJ2498" i="38"/>
  <c r="AI2498" i="38"/>
  <c r="T2498" i="38"/>
  <c r="H2498" i="38"/>
  <c r="AJ2497" i="38"/>
  <c r="AI2497" i="38"/>
  <c r="T2497" i="38"/>
  <c r="H2497" i="38"/>
  <c r="AJ2496" i="38"/>
  <c r="AI2496" i="38"/>
  <c r="T2496" i="38"/>
  <c r="H2496" i="38"/>
  <c r="AJ2495" i="38"/>
  <c r="AI2495" i="38"/>
  <c r="T2495" i="38"/>
  <c r="H2495" i="38"/>
  <c r="AJ2494" i="38"/>
  <c r="AI2494" i="38"/>
  <c r="T2494" i="38"/>
  <c r="H2494" i="38"/>
  <c r="AJ2493" i="38"/>
  <c r="AI2493" i="38"/>
  <c r="T2493" i="38"/>
  <c r="H2493" i="38"/>
  <c r="AJ2492" i="38"/>
  <c r="AI2492" i="38"/>
  <c r="T2492" i="38"/>
  <c r="H2492" i="38"/>
  <c r="AJ2491" i="38"/>
  <c r="AI2491" i="38"/>
  <c r="T2491" i="38"/>
  <c r="H2491" i="38"/>
  <c r="AJ2490" i="38"/>
  <c r="AI2490" i="38"/>
  <c r="T2490" i="38"/>
  <c r="H2490" i="38"/>
  <c r="AJ2489" i="38"/>
  <c r="AI2489" i="38"/>
  <c r="T2489" i="38"/>
  <c r="H2489" i="38"/>
  <c r="AJ2488" i="38"/>
  <c r="AI2488" i="38"/>
  <c r="T2488" i="38"/>
  <c r="H2488" i="38"/>
  <c r="AJ2487" i="38"/>
  <c r="AI2487" i="38"/>
  <c r="T2487" i="38"/>
  <c r="H2487" i="38"/>
  <c r="AJ2486" i="38"/>
  <c r="AI2486" i="38"/>
  <c r="T2486" i="38"/>
  <c r="H2486" i="38"/>
  <c r="AJ2485" i="38"/>
  <c r="AI2485" i="38"/>
  <c r="T2485" i="38"/>
  <c r="H2485" i="38"/>
  <c r="AJ2484" i="38"/>
  <c r="AI2484" i="38"/>
  <c r="T2484" i="38"/>
  <c r="H2484" i="38"/>
  <c r="AJ2483" i="38"/>
  <c r="AI2483" i="38"/>
  <c r="T2483" i="38"/>
  <c r="H2483" i="38"/>
  <c r="AJ2482" i="38"/>
  <c r="AI2482" i="38"/>
  <c r="T2482" i="38"/>
  <c r="H2482" i="38"/>
  <c r="AJ2481" i="38"/>
  <c r="AI2481" i="38"/>
  <c r="T2481" i="38"/>
  <c r="H2481" i="38"/>
  <c r="AJ2480" i="38"/>
  <c r="AI2480" i="38"/>
  <c r="T2480" i="38"/>
  <c r="H2480" i="38"/>
  <c r="AJ2479" i="38"/>
  <c r="AI2479" i="38"/>
  <c r="T2479" i="38"/>
  <c r="H2479" i="38"/>
  <c r="AJ2478" i="38"/>
  <c r="AI2478" i="38"/>
  <c r="T2478" i="38"/>
  <c r="H2478" i="38"/>
  <c r="AJ2477" i="38"/>
  <c r="AI2477" i="38"/>
  <c r="T2477" i="38"/>
  <c r="H2477" i="38"/>
  <c r="AJ2476" i="38"/>
  <c r="AI2476" i="38"/>
  <c r="T2476" i="38"/>
  <c r="H2476" i="38"/>
  <c r="AJ2475" i="38"/>
  <c r="AI2475" i="38"/>
  <c r="T2475" i="38"/>
  <c r="H2475" i="38"/>
  <c r="AJ2474" i="38"/>
  <c r="AI2474" i="38"/>
  <c r="T2474" i="38"/>
  <c r="H2474" i="38"/>
  <c r="AJ2473" i="38"/>
  <c r="AI2473" i="38"/>
  <c r="T2473" i="38"/>
  <c r="H2473" i="38"/>
  <c r="AJ2472" i="38"/>
  <c r="AI2472" i="38"/>
  <c r="T2472" i="38"/>
  <c r="H2472" i="38"/>
  <c r="AJ2471" i="38"/>
  <c r="AI2471" i="38"/>
  <c r="T2471" i="38"/>
  <c r="H2471" i="38"/>
  <c r="AJ2470" i="38"/>
  <c r="AI2470" i="38"/>
  <c r="T2470" i="38"/>
  <c r="H2470" i="38"/>
  <c r="AJ2469" i="38"/>
  <c r="AI2469" i="38"/>
  <c r="T2469" i="38"/>
  <c r="H2469" i="38"/>
  <c r="AJ2468" i="38"/>
  <c r="AI2468" i="38"/>
  <c r="T2468" i="38"/>
  <c r="H2468" i="38"/>
  <c r="AJ2467" i="38"/>
  <c r="AI2467" i="38"/>
  <c r="T2467" i="38"/>
  <c r="H2467" i="38"/>
  <c r="AJ2466" i="38"/>
  <c r="AI2466" i="38"/>
  <c r="T2466" i="38"/>
  <c r="H2466" i="38"/>
  <c r="AJ2465" i="38"/>
  <c r="AI2465" i="38"/>
  <c r="T2465" i="38"/>
  <c r="H2465" i="38"/>
  <c r="AJ2464" i="38"/>
  <c r="AI2464" i="38"/>
  <c r="T2464" i="38"/>
  <c r="H2464" i="38"/>
  <c r="AJ2463" i="38"/>
  <c r="AI2463" i="38"/>
  <c r="T2463" i="38"/>
  <c r="H2463" i="38"/>
  <c r="AJ2462" i="38"/>
  <c r="AI2462" i="38"/>
  <c r="T2462" i="38"/>
  <c r="H2462" i="38"/>
  <c r="AJ2461" i="38"/>
  <c r="AI2461" i="38"/>
  <c r="T2461" i="38"/>
  <c r="H2461" i="38"/>
  <c r="AJ2460" i="38"/>
  <c r="AI2460" i="38"/>
  <c r="T2460" i="38"/>
  <c r="H2460" i="38"/>
  <c r="AJ2459" i="38"/>
  <c r="AI2459" i="38"/>
  <c r="T2459" i="38"/>
  <c r="H2459" i="38"/>
  <c r="AJ2458" i="38"/>
  <c r="AI2458" i="38"/>
  <c r="T2458" i="38"/>
  <c r="H2458" i="38"/>
  <c r="AJ2457" i="38"/>
  <c r="AI2457" i="38"/>
  <c r="T2457" i="38"/>
  <c r="H2457" i="38"/>
  <c r="AJ2456" i="38"/>
  <c r="AI2456" i="38"/>
  <c r="T2456" i="38"/>
  <c r="H2456" i="38"/>
  <c r="AJ2455" i="38"/>
  <c r="AI2455" i="38"/>
  <c r="T2455" i="38"/>
  <c r="H2455" i="38"/>
  <c r="AJ2454" i="38"/>
  <c r="AI2454" i="38"/>
  <c r="T2454" i="38"/>
  <c r="H2454" i="38"/>
  <c r="AJ2453" i="38"/>
  <c r="AI2453" i="38"/>
  <c r="T2453" i="38"/>
  <c r="H2453" i="38"/>
  <c r="AJ2452" i="38"/>
  <c r="AI2452" i="38"/>
  <c r="T2452" i="38"/>
  <c r="H2452" i="38"/>
  <c r="AJ2451" i="38"/>
  <c r="AI2451" i="38"/>
  <c r="T2451" i="38"/>
  <c r="H2451" i="38"/>
  <c r="AJ2450" i="38"/>
  <c r="AI2450" i="38"/>
  <c r="T2450" i="38"/>
  <c r="H2450" i="38"/>
  <c r="AJ2449" i="38"/>
  <c r="AI2449" i="38"/>
  <c r="T2449" i="38"/>
  <c r="H2449" i="38"/>
  <c r="AJ2448" i="38"/>
  <c r="AI2448" i="38"/>
  <c r="T2448" i="38"/>
  <c r="H2448" i="38"/>
  <c r="AJ2447" i="38"/>
  <c r="AI2447" i="38"/>
  <c r="T2447" i="38"/>
  <c r="H2447" i="38"/>
  <c r="AJ2446" i="38"/>
  <c r="AI2446" i="38"/>
  <c r="T2446" i="38"/>
  <c r="H2446" i="38"/>
  <c r="AJ2445" i="38"/>
  <c r="AI2445" i="38"/>
  <c r="T2445" i="38"/>
  <c r="H2445" i="38"/>
  <c r="AJ2444" i="38"/>
  <c r="AI2444" i="38"/>
  <c r="T2444" i="38"/>
  <c r="H2444" i="38"/>
  <c r="AJ2443" i="38"/>
  <c r="AI2443" i="38"/>
  <c r="T2443" i="38"/>
  <c r="H2443" i="38"/>
  <c r="AJ2442" i="38"/>
  <c r="AI2442" i="38"/>
  <c r="T2442" i="38"/>
  <c r="H2442" i="38"/>
  <c r="AJ2441" i="38"/>
  <c r="AI2441" i="38"/>
  <c r="T2441" i="38"/>
  <c r="H2441" i="38"/>
  <c r="AJ2440" i="38"/>
  <c r="AI2440" i="38"/>
  <c r="T2440" i="38"/>
  <c r="H2440" i="38"/>
  <c r="AJ2439" i="38"/>
  <c r="AI2439" i="38"/>
  <c r="T2439" i="38"/>
  <c r="H2439" i="38"/>
  <c r="AJ2438" i="38"/>
  <c r="AI2438" i="38"/>
  <c r="T2438" i="38"/>
  <c r="H2438" i="38"/>
  <c r="AJ2437" i="38"/>
  <c r="AI2437" i="38"/>
  <c r="T2437" i="38"/>
  <c r="H2437" i="38"/>
  <c r="AJ2436" i="38"/>
  <c r="AI2436" i="38"/>
  <c r="T2436" i="38"/>
  <c r="H2436" i="38"/>
  <c r="AJ2435" i="38"/>
  <c r="AI2435" i="38"/>
  <c r="T2435" i="38"/>
  <c r="H2435" i="38"/>
  <c r="AJ2434" i="38"/>
  <c r="AI2434" i="38"/>
  <c r="T2434" i="38"/>
  <c r="H2434" i="38"/>
  <c r="AJ2433" i="38"/>
  <c r="AI2433" i="38"/>
  <c r="T2433" i="38"/>
  <c r="H2433" i="38"/>
  <c r="AJ2432" i="38"/>
  <c r="AI2432" i="38"/>
  <c r="T2432" i="38"/>
  <c r="H2432" i="38"/>
  <c r="AJ2431" i="38"/>
  <c r="AI2431" i="38"/>
  <c r="T2431" i="38"/>
  <c r="H2431" i="38"/>
  <c r="AJ2430" i="38"/>
  <c r="AI2430" i="38"/>
  <c r="T2430" i="38"/>
  <c r="H2430" i="38"/>
  <c r="AJ2429" i="38"/>
  <c r="AI2429" i="38"/>
  <c r="T2429" i="38"/>
  <c r="H2429" i="38"/>
  <c r="AJ2428" i="38"/>
  <c r="AI2428" i="38"/>
  <c r="T2428" i="38"/>
  <c r="H2428" i="38"/>
  <c r="AJ2427" i="38"/>
  <c r="AI2427" i="38"/>
  <c r="T2427" i="38"/>
  <c r="H2427" i="38"/>
  <c r="AJ2426" i="38"/>
  <c r="AI2426" i="38"/>
  <c r="T2426" i="38"/>
  <c r="H2426" i="38"/>
  <c r="AJ2425" i="38"/>
  <c r="AI2425" i="38"/>
  <c r="H2425" i="38"/>
  <c r="AJ2424" i="38"/>
  <c r="AI2424" i="38"/>
  <c r="T2424" i="38"/>
  <c r="H2424" i="38"/>
  <c r="AJ2423" i="38"/>
  <c r="AI2423" i="38"/>
  <c r="T2423" i="38"/>
  <c r="H2423" i="38"/>
  <c r="AJ2422" i="38"/>
  <c r="AI2422" i="38"/>
  <c r="T2422" i="38"/>
  <c r="H2422" i="38"/>
  <c r="AJ2421" i="38"/>
  <c r="AI2421" i="38"/>
  <c r="T2421" i="38"/>
  <c r="H2421" i="38"/>
  <c r="AJ2420" i="38"/>
  <c r="AI2420" i="38"/>
  <c r="T2420" i="38"/>
  <c r="H2420" i="38"/>
  <c r="AJ2419" i="38"/>
  <c r="AI2419" i="38"/>
  <c r="T2419" i="38"/>
  <c r="H2419" i="38"/>
  <c r="AJ2418" i="38"/>
  <c r="AI2418" i="38"/>
  <c r="T2418" i="38"/>
  <c r="H2418" i="38"/>
  <c r="AJ2417" i="38"/>
  <c r="AI2417" i="38"/>
  <c r="T2417" i="38"/>
  <c r="H2417" i="38"/>
  <c r="AJ2416" i="38"/>
  <c r="AI2416" i="38"/>
  <c r="T2416" i="38"/>
  <c r="H2416" i="38"/>
  <c r="AJ2415" i="38"/>
  <c r="AI2415" i="38"/>
  <c r="T2415" i="38"/>
  <c r="H2415" i="38"/>
  <c r="AJ2414" i="38"/>
  <c r="AI2414" i="38"/>
  <c r="T2414" i="38"/>
  <c r="H2414" i="38"/>
  <c r="AJ2413" i="38"/>
  <c r="AI2413" i="38"/>
  <c r="T2413" i="38"/>
  <c r="H2413" i="38"/>
  <c r="AJ2412" i="38"/>
  <c r="AI2412" i="38"/>
  <c r="T2412" i="38"/>
  <c r="H2412" i="38"/>
  <c r="AJ2411" i="38"/>
  <c r="AI2411" i="38"/>
  <c r="T2411" i="38"/>
  <c r="H2411" i="38"/>
  <c r="AJ2410" i="38"/>
  <c r="AI2410" i="38"/>
  <c r="T2410" i="38"/>
  <c r="H2410" i="38"/>
  <c r="AJ2409" i="38"/>
  <c r="AI2409" i="38"/>
  <c r="T2409" i="38"/>
  <c r="H2409" i="38"/>
  <c r="AJ2408" i="38"/>
  <c r="AI2408" i="38"/>
  <c r="T2408" i="38"/>
  <c r="H2408" i="38"/>
  <c r="AJ2407" i="38"/>
  <c r="AI2407" i="38"/>
  <c r="T2407" i="38"/>
  <c r="H2407" i="38"/>
  <c r="AJ2406" i="38"/>
  <c r="AI2406" i="38"/>
  <c r="T2406" i="38"/>
  <c r="H2406" i="38"/>
  <c r="AJ2405" i="38"/>
  <c r="AI2405" i="38"/>
  <c r="T2405" i="38"/>
  <c r="H2405" i="38"/>
  <c r="AJ2404" i="38"/>
  <c r="AI2404" i="38"/>
  <c r="T2404" i="38"/>
  <c r="H2404" i="38"/>
  <c r="AJ2403" i="38"/>
  <c r="AI2403" i="38"/>
  <c r="T2403" i="38"/>
  <c r="H2403" i="38"/>
  <c r="AJ2402" i="38"/>
  <c r="AI2402" i="38"/>
  <c r="T2402" i="38"/>
  <c r="H2402" i="38"/>
  <c r="AJ2401" i="38"/>
  <c r="AI2401" i="38"/>
  <c r="T2401" i="38"/>
  <c r="H2401" i="38"/>
  <c r="AJ2400" i="38"/>
  <c r="AI2400" i="38"/>
  <c r="T2400" i="38"/>
  <c r="H2400" i="38"/>
  <c r="AJ2399" i="38"/>
  <c r="AI2399" i="38"/>
  <c r="T2399" i="38"/>
  <c r="H2399" i="38"/>
  <c r="AJ2398" i="38"/>
  <c r="AI2398" i="38"/>
  <c r="T2398" i="38"/>
  <c r="H2398" i="38"/>
  <c r="AJ2397" i="38"/>
  <c r="AI2397" i="38"/>
  <c r="T2397" i="38"/>
  <c r="H2397" i="38"/>
  <c r="AJ2396" i="38"/>
  <c r="AI2396" i="38"/>
  <c r="T2396" i="38"/>
  <c r="H2396" i="38"/>
  <c r="AJ2395" i="38"/>
  <c r="AI2395" i="38"/>
  <c r="T2395" i="38"/>
  <c r="H2395" i="38"/>
  <c r="AJ2394" i="38"/>
  <c r="AI2394" i="38"/>
  <c r="T2394" i="38"/>
  <c r="H2394" i="38"/>
  <c r="AJ2393" i="38"/>
  <c r="AI2393" i="38"/>
  <c r="T2393" i="38"/>
  <c r="H2393" i="38"/>
  <c r="AJ2392" i="38"/>
  <c r="AI2392" i="38"/>
  <c r="T2392" i="38"/>
  <c r="H2392" i="38"/>
  <c r="AJ2391" i="38"/>
  <c r="AI2391" i="38"/>
  <c r="T2391" i="38"/>
  <c r="H2391" i="38"/>
  <c r="AJ2390" i="38"/>
  <c r="AI2390" i="38"/>
  <c r="T2390" i="38"/>
  <c r="H2390" i="38"/>
  <c r="AJ2389" i="38"/>
  <c r="AI2389" i="38"/>
  <c r="T2389" i="38"/>
  <c r="H2389" i="38"/>
  <c r="AJ2388" i="38"/>
  <c r="AI2388" i="38"/>
  <c r="T2388" i="38"/>
  <c r="H2388" i="38"/>
  <c r="AJ2387" i="38"/>
  <c r="AI2387" i="38"/>
  <c r="T2387" i="38"/>
  <c r="H2387" i="38"/>
  <c r="AJ2386" i="38"/>
  <c r="AI2386" i="38"/>
  <c r="T2386" i="38"/>
  <c r="H2386" i="38"/>
  <c r="AJ2385" i="38"/>
  <c r="AI2385" i="38"/>
  <c r="T2385" i="38"/>
  <c r="H2385" i="38"/>
  <c r="AJ2384" i="38"/>
  <c r="AI2384" i="38"/>
  <c r="T2384" i="38"/>
  <c r="H2384" i="38"/>
  <c r="AJ2383" i="38"/>
  <c r="AI2383" i="38"/>
  <c r="T2383" i="38"/>
  <c r="H2383" i="38"/>
  <c r="AJ2382" i="38"/>
  <c r="AI2382" i="38"/>
  <c r="T2382" i="38"/>
  <c r="H2382" i="38"/>
  <c r="AJ2381" i="38"/>
  <c r="AI2381" i="38"/>
  <c r="T2381" i="38"/>
  <c r="H2381" i="38"/>
  <c r="AJ2380" i="38"/>
  <c r="AI2380" i="38"/>
  <c r="T2380" i="38"/>
  <c r="H2380" i="38"/>
  <c r="AJ2379" i="38"/>
  <c r="AI2379" i="38"/>
  <c r="T2379" i="38"/>
  <c r="H2379" i="38"/>
  <c r="AJ2378" i="38"/>
  <c r="AI2378" i="38"/>
  <c r="T2378" i="38"/>
  <c r="H2378" i="38"/>
  <c r="AJ2377" i="38"/>
  <c r="AI2377" i="38"/>
  <c r="T2377" i="38"/>
  <c r="H2377" i="38"/>
  <c r="AJ2376" i="38"/>
  <c r="AI2376" i="38"/>
  <c r="T2376" i="38"/>
  <c r="H2376" i="38"/>
  <c r="AJ2375" i="38"/>
  <c r="AI2375" i="38"/>
  <c r="T2375" i="38"/>
  <c r="H2375" i="38"/>
  <c r="AJ2374" i="38"/>
  <c r="AI2374" i="38"/>
  <c r="T2374" i="38"/>
  <c r="H2374" i="38"/>
  <c r="AJ2373" i="38"/>
  <c r="AI2373" i="38"/>
  <c r="T2373" i="38"/>
  <c r="H2373" i="38"/>
  <c r="AJ2372" i="38"/>
  <c r="AI2372" i="38"/>
  <c r="T2372" i="38"/>
  <c r="H2372" i="38"/>
  <c r="AJ2371" i="38"/>
  <c r="AI2371" i="38"/>
  <c r="T2371" i="38"/>
  <c r="H2371" i="38"/>
  <c r="AJ2370" i="38"/>
  <c r="AI2370" i="38"/>
  <c r="T2370" i="38"/>
  <c r="H2370" i="38"/>
  <c r="AJ2369" i="38"/>
  <c r="AI2369" i="38"/>
  <c r="T2369" i="38"/>
  <c r="H2369" i="38"/>
  <c r="AJ2368" i="38"/>
  <c r="AI2368" i="38"/>
  <c r="T2368" i="38"/>
  <c r="H2368" i="38"/>
  <c r="AJ2367" i="38"/>
  <c r="AI2367" i="38"/>
  <c r="T2367" i="38"/>
  <c r="H2367" i="38"/>
  <c r="AJ2366" i="38"/>
  <c r="AI2366" i="38"/>
  <c r="T2366" i="38"/>
  <c r="H2366" i="38"/>
  <c r="AJ2365" i="38"/>
  <c r="AI2365" i="38"/>
  <c r="T2365" i="38"/>
  <c r="H2365" i="38"/>
  <c r="AJ2364" i="38"/>
  <c r="AI2364" i="38"/>
  <c r="T2364" i="38"/>
  <c r="H2364" i="38"/>
  <c r="AJ2363" i="38"/>
  <c r="AI2363" i="38"/>
  <c r="T2363" i="38"/>
  <c r="H2363" i="38"/>
  <c r="AJ2362" i="38"/>
  <c r="AI2362" i="38"/>
  <c r="T2362" i="38"/>
  <c r="H2362" i="38"/>
  <c r="AJ2361" i="38"/>
  <c r="AI2361" i="38"/>
  <c r="T2361" i="38"/>
  <c r="H2361" i="38"/>
  <c r="AJ2360" i="38"/>
  <c r="AI2360" i="38"/>
  <c r="T2360" i="38"/>
  <c r="H2360" i="38"/>
  <c r="AJ2359" i="38"/>
  <c r="AI2359" i="38"/>
  <c r="T2359" i="38"/>
  <c r="H2359" i="38"/>
  <c r="AJ2358" i="38"/>
  <c r="AI2358" i="38"/>
  <c r="T2358" i="38"/>
  <c r="H2358" i="38"/>
  <c r="AJ2357" i="38"/>
  <c r="AI2357" i="38"/>
  <c r="T2357" i="38"/>
  <c r="H2357" i="38"/>
  <c r="AJ2356" i="38"/>
  <c r="AI2356" i="38"/>
  <c r="T2356" i="38"/>
  <c r="H2356" i="38"/>
  <c r="AJ2355" i="38"/>
  <c r="AI2355" i="38"/>
  <c r="T2355" i="38"/>
  <c r="H2355" i="38"/>
  <c r="AJ2354" i="38"/>
  <c r="AI2354" i="38"/>
  <c r="T2354" i="38"/>
  <c r="H2354" i="38"/>
  <c r="AJ2353" i="38"/>
  <c r="AI2353" i="38"/>
  <c r="T2353" i="38"/>
  <c r="H2353" i="38"/>
  <c r="AJ2352" i="38"/>
  <c r="AI2352" i="38"/>
  <c r="T2352" i="38"/>
  <c r="H2352" i="38"/>
  <c r="AJ2351" i="38"/>
  <c r="AI2351" i="38"/>
  <c r="T2351" i="38"/>
  <c r="H2351" i="38"/>
  <c r="AJ2350" i="38"/>
  <c r="AI2350" i="38"/>
  <c r="T2350" i="38"/>
  <c r="H2350" i="38"/>
  <c r="AJ2349" i="38"/>
  <c r="AI2349" i="38"/>
  <c r="T2349" i="38"/>
  <c r="H2349" i="38"/>
  <c r="AJ2348" i="38"/>
  <c r="AI2348" i="38"/>
  <c r="T2348" i="38"/>
  <c r="H2348" i="38"/>
  <c r="AJ2347" i="38"/>
  <c r="AI2347" i="38"/>
  <c r="T2347" i="38"/>
  <c r="H2347" i="38"/>
  <c r="AJ2346" i="38"/>
  <c r="AI2346" i="38"/>
  <c r="T2346" i="38"/>
  <c r="H2346" i="38"/>
  <c r="AJ2345" i="38"/>
  <c r="AI2345" i="38"/>
  <c r="T2345" i="38"/>
  <c r="H2345" i="38"/>
  <c r="AJ2344" i="38"/>
  <c r="AI2344" i="38"/>
  <c r="T2344" i="38"/>
  <c r="H2344" i="38"/>
  <c r="AJ2343" i="38"/>
  <c r="AI2343" i="38"/>
  <c r="T2343" i="38"/>
  <c r="H2343" i="38"/>
  <c r="AJ2342" i="38"/>
  <c r="AI2342" i="38"/>
  <c r="T2342" i="38"/>
  <c r="H2342" i="38"/>
  <c r="AJ2341" i="38"/>
  <c r="AI2341" i="38"/>
  <c r="T2341" i="38"/>
  <c r="H2341" i="38"/>
  <c r="AJ2340" i="38"/>
  <c r="AI2340" i="38"/>
  <c r="T2340" i="38"/>
  <c r="H2340" i="38"/>
  <c r="AJ2339" i="38"/>
  <c r="AI2339" i="38"/>
  <c r="T2339" i="38"/>
  <c r="H2339" i="38"/>
  <c r="AJ2338" i="38"/>
  <c r="AI2338" i="38"/>
  <c r="T2338" i="38"/>
  <c r="H2338" i="38"/>
  <c r="AJ2337" i="38"/>
  <c r="AI2337" i="38"/>
  <c r="T2337" i="38"/>
  <c r="H2337" i="38"/>
  <c r="AJ2336" i="38"/>
  <c r="AI2336" i="38"/>
  <c r="T2336" i="38"/>
  <c r="H2336" i="38"/>
  <c r="AJ2335" i="38"/>
  <c r="AI2335" i="38"/>
  <c r="T2335" i="38"/>
  <c r="H2335" i="38"/>
  <c r="AJ2334" i="38"/>
  <c r="AI2334" i="38"/>
  <c r="T2334" i="38"/>
  <c r="H2334" i="38"/>
  <c r="AJ2333" i="38"/>
  <c r="AI2333" i="38"/>
  <c r="T2333" i="38"/>
  <c r="H2333" i="38"/>
  <c r="AJ2332" i="38"/>
  <c r="AI2332" i="38"/>
  <c r="T2332" i="38"/>
  <c r="H2332" i="38"/>
  <c r="AJ2331" i="38"/>
  <c r="AI2331" i="38"/>
  <c r="T2331" i="38"/>
  <c r="H2331" i="38"/>
  <c r="AJ2330" i="38"/>
  <c r="AI2330" i="38"/>
  <c r="T2330" i="38"/>
  <c r="H2330" i="38"/>
  <c r="AJ2329" i="38"/>
  <c r="AI2329" i="38"/>
  <c r="T2329" i="38"/>
  <c r="H2329" i="38"/>
  <c r="AJ2328" i="38"/>
  <c r="AI2328" i="38"/>
  <c r="H2328" i="38"/>
  <c r="AJ2327" i="38"/>
  <c r="AI2327" i="38"/>
  <c r="T2327" i="38"/>
  <c r="H2327" i="38"/>
  <c r="AJ2326" i="38"/>
  <c r="AI2326" i="38"/>
  <c r="T2326" i="38"/>
  <c r="H2326" i="38"/>
  <c r="AJ2325" i="38"/>
  <c r="AI2325" i="38"/>
  <c r="T2325" i="38"/>
  <c r="H2325" i="38"/>
  <c r="AJ2324" i="38"/>
  <c r="AI2324" i="38"/>
  <c r="T2324" i="38"/>
  <c r="H2324" i="38"/>
  <c r="AJ2323" i="38"/>
  <c r="AI2323" i="38"/>
  <c r="T2323" i="38"/>
  <c r="H2323" i="38"/>
  <c r="AJ2322" i="38"/>
  <c r="AI2322" i="38"/>
  <c r="T2322" i="38"/>
  <c r="H2322" i="38"/>
  <c r="AJ2321" i="38"/>
  <c r="AI2321" i="38"/>
  <c r="T2321" i="38"/>
  <c r="H2321" i="38"/>
  <c r="AJ2320" i="38"/>
  <c r="AI2320" i="38"/>
  <c r="T2320" i="38"/>
  <c r="H2320" i="38"/>
  <c r="AJ2319" i="38"/>
  <c r="AI2319" i="38"/>
  <c r="T2319" i="38"/>
  <c r="H2319" i="38"/>
  <c r="AJ2318" i="38"/>
  <c r="AI2318" i="38"/>
  <c r="T2318" i="38"/>
  <c r="H2318" i="38"/>
  <c r="AJ2317" i="38"/>
  <c r="AI2317" i="38"/>
  <c r="T2317" i="38"/>
  <c r="H2317" i="38"/>
  <c r="AJ2316" i="38"/>
  <c r="AI2316" i="38"/>
  <c r="T2316" i="38"/>
  <c r="H2316" i="38"/>
  <c r="AJ2315" i="38"/>
  <c r="AI2315" i="38"/>
  <c r="T2315" i="38"/>
  <c r="H2315" i="38"/>
  <c r="AJ2314" i="38"/>
  <c r="AI2314" i="38"/>
  <c r="T2314" i="38"/>
  <c r="H2314" i="38"/>
  <c r="AJ2313" i="38"/>
  <c r="AI2313" i="38"/>
  <c r="T2313" i="38"/>
  <c r="H2313" i="38"/>
  <c r="AJ2312" i="38"/>
  <c r="AI2312" i="38"/>
  <c r="T2312" i="38"/>
  <c r="H2312" i="38"/>
  <c r="AJ2311" i="38"/>
  <c r="AI2311" i="38"/>
  <c r="T2311" i="38"/>
  <c r="H2311" i="38"/>
  <c r="AJ2310" i="38"/>
  <c r="AI2310" i="38"/>
  <c r="T2310" i="38"/>
  <c r="H2310" i="38"/>
  <c r="AJ2309" i="38"/>
  <c r="AI2309" i="38"/>
  <c r="T2309" i="38"/>
  <c r="H2309" i="38"/>
  <c r="AJ2308" i="38"/>
  <c r="AI2308" i="38"/>
  <c r="T2308" i="38"/>
  <c r="H2308" i="38"/>
  <c r="AJ2307" i="38"/>
  <c r="AI2307" i="38"/>
  <c r="T2307" i="38"/>
  <c r="H2307" i="38"/>
  <c r="AJ2306" i="38"/>
  <c r="AI2306" i="38"/>
  <c r="T2306" i="38"/>
  <c r="H2306" i="38"/>
  <c r="AJ2305" i="38"/>
  <c r="AI2305" i="38"/>
  <c r="T2305" i="38"/>
  <c r="H2305" i="38"/>
  <c r="AJ2304" i="38"/>
  <c r="AI2304" i="38"/>
  <c r="T2304" i="38"/>
  <c r="H2304" i="38"/>
  <c r="AJ2303" i="38"/>
  <c r="AI2303" i="38"/>
  <c r="T2303" i="38"/>
  <c r="H2303" i="38"/>
  <c r="AJ2302" i="38"/>
  <c r="AI2302" i="38"/>
  <c r="T2302" i="38"/>
  <c r="H2302" i="38"/>
  <c r="AJ2301" i="38"/>
  <c r="AI2301" i="38"/>
  <c r="T2301" i="38"/>
  <c r="H2301" i="38"/>
  <c r="AJ2300" i="38"/>
  <c r="AI2300" i="38"/>
  <c r="T2300" i="38"/>
  <c r="H2300" i="38"/>
  <c r="AJ2299" i="38"/>
  <c r="AI2299" i="38"/>
  <c r="T2299" i="38"/>
  <c r="H2299" i="38"/>
  <c r="AJ2298" i="38"/>
  <c r="AI2298" i="38"/>
  <c r="H2298" i="38"/>
  <c r="AJ2297" i="38"/>
  <c r="AI2297" i="38"/>
  <c r="T2297" i="38"/>
  <c r="H2297" i="38"/>
  <c r="AJ2296" i="38"/>
  <c r="AI2296" i="38"/>
  <c r="T2296" i="38"/>
  <c r="H2296" i="38"/>
  <c r="AJ2295" i="38"/>
  <c r="AI2295" i="38"/>
  <c r="T2295" i="38"/>
  <c r="H2295" i="38"/>
  <c r="AJ2294" i="38"/>
  <c r="AI2294" i="38"/>
  <c r="T2294" i="38"/>
  <c r="H2294" i="38"/>
  <c r="AJ2293" i="38"/>
  <c r="AI2293" i="38"/>
  <c r="T2293" i="38"/>
  <c r="H2293" i="38"/>
  <c r="AJ2292" i="38"/>
  <c r="AI2292" i="38"/>
  <c r="T2292" i="38"/>
  <c r="H2292" i="38"/>
  <c r="AJ2291" i="38"/>
  <c r="AI2291" i="38"/>
  <c r="T2291" i="38"/>
  <c r="H2291" i="38"/>
  <c r="AJ2290" i="38"/>
  <c r="AI2290" i="38"/>
  <c r="T2290" i="38"/>
  <c r="H2290" i="38"/>
  <c r="AJ2289" i="38"/>
  <c r="AI2289" i="38"/>
  <c r="T2289" i="38"/>
  <c r="H2289" i="38"/>
  <c r="AJ2288" i="38"/>
  <c r="AI2288" i="38"/>
  <c r="T2288" i="38"/>
  <c r="H2288" i="38"/>
  <c r="AJ2287" i="38"/>
  <c r="AI2287" i="38"/>
  <c r="T2287" i="38"/>
  <c r="H2287" i="38"/>
  <c r="AJ2286" i="38"/>
  <c r="AI2286" i="38"/>
  <c r="T2286" i="38"/>
  <c r="H2286" i="38"/>
  <c r="AJ2285" i="38"/>
  <c r="AI2285" i="38"/>
  <c r="T2285" i="38"/>
  <c r="H2285" i="38"/>
  <c r="AJ2284" i="38"/>
  <c r="AI2284" i="38"/>
  <c r="T2284" i="38"/>
  <c r="H2284" i="38"/>
  <c r="AJ2283" i="38"/>
  <c r="AI2283" i="38"/>
  <c r="T2283" i="38"/>
  <c r="H2283" i="38"/>
  <c r="AJ2282" i="38"/>
  <c r="AI2282" i="38"/>
  <c r="T2282" i="38"/>
  <c r="H2282" i="38"/>
  <c r="AJ2281" i="38"/>
  <c r="AI2281" i="38"/>
  <c r="T2281" i="38"/>
  <c r="H2281" i="38"/>
  <c r="AJ2280" i="38"/>
  <c r="AI2280" i="38"/>
  <c r="T2280" i="38"/>
  <c r="H2280" i="38"/>
  <c r="AJ2279" i="38"/>
  <c r="AI2279" i="38"/>
  <c r="T2279" i="38"/>
  <c r="H2279" i="38"/>
  <c r="AJ2278" i="38"/>
  <c r="AI2278" i="38"/>
  <c r="T2278" i="38"/>
  <c r="H2278" i="38"/>
  <c r="AJ2277" i="38"/>
  <c r="AI2277" i="38"/>
  <c r="T2277" i="38"/>
  <c r="H2277" i="38"/>
  <c r="AJ2276" i="38"/>
  <c r="AI2276" i="38"/>
  <c r="T2276" i="38"/>
  <c r="H2276" i="38"/>
  <c r="AJ2275" i="38"/>
  <c r="AI2275" i="38"/>
  <c r="T2275" i="38"/>
  <c r="H2275" i="38"/>
  <c r="AJ2274" i="38"/>
  <c r="AI2274" i="38"/>
  <c r="T2274" i="38"/>
  <c r="H2274" i="38"/>
  <c r="AJ2273" i="38"/>
  <c r="AI2273" i="38"/>
  <c r="T2273" i="38"/>
  <c r="H2273" i="38"/>
  <c r="AJ2272" i="38"/>
  <c r="AI2272" i="38"/>
  <c r="T2272" i="38"/>
  <c r="H2272" i="38"/>
  <c r="AJ2271" i="38"/>
  <c r="AI2271" i="38"/>
  <c r="T2271" i="38"/>
  <c r="H2271" i="38"/>
  <c r="AJ2270" i="38"/>
  <c r="AI2270" i="38"/>
  <c r="T2270" i="38"/>
  <c r="H2270" i="38"/>
  <c r="AJ2269" i="38"/>
  <c r="AI2269" i="38"/>
  <c r="T2269" i="38"/>
  <c r="H2269" i="38"/>
  <c r="AJ2268" i="38"/>
  <c r="AI2268" i="38"/>
  <c r="T2268" i="38"/>
  <c r="H2268" i="38"/>
  <c r="AJ2267" i="38"/>
  <c r="AI2267" i="38"/>
  <c r="T2267" i="38"/>
  <c r="H2267" i="38"/>
  <c r="AJ2266" i="38"/>
  <c r="AI2266" i="38"/>
  <c r="T2266" i="38"/>
  <c r="H2266" i="38"/>
  <c r="AJ2265" i="38"/>
  <c r="AI2265" i="38"/>
  <c r="T2265" i="38"/>
  <c r="H2265" i="38"/>
  <c r="AJ2264" i="38"/>
  <c r="AI2264" i="38"/>
  <c r="T2264" i="38"/>
  <c r="H2264" i="38"/>
  <c r="AJ2263" i="38"/>
  <c r="AI2263" i="38"/>
  <c r="T2263" i="38"/>
  <c r="H2263" i="38"/>
  <c r="AJ2262" i="38"/>
  <c r="AI2262" i="38"/>
  <c r="T2262" i="38"/>
  <c r="H2262" i="38"/>
  <c r="AJ2261" i="38"/>
  <c r="AI2261" i="38"/>
  <c r="T2261" i="38"/>
  <c r="H2261" i="38"/>
  <c r="AJ2260" i="38"/>
  <c r="AI2260" i="38"/>
  <c r="T2260" i="38"/>
  <c r="H2260" i="38"/>
  <c r="AJ2259" i="38"/>
  <c r="AI2259" i="38"/>
  <c r="T2259" i="38"/>
  <c r="H2259" i="38"/>
  <c r="AJ2258" i="38"/>
  <c r="AI2258" i="38"/>
  <c r="T2258" i="38"/>
  <c r="H2258" i="38"/>
  <c r="AJ2257" i="38"/>
  <c r="AI2257" i="38"/>
  <c r="T2257" i="38"/>
  <c r="H2257" i="38"/>
  <c r="AJ2256" i="38"/>
  <c r="AI2256" i="38"/>
  <c r="T2256" i="38"/>
  <c r="H2256" i="38"/>
  <c r="AJ2255" i="38"/>
  <c r="AI2255" i="38"/>
  <c r="T2255" i="38"/>
  <c r="H2255" i="38"/>
  <c r="AJ2254" i="38"/>
  <c r="AI2254" i="38"/>
  <c r="T2254" i="38"/>
  <c r="H2254" i="38"/>
  <c r="AJ2253" i="38"/>
  <c r="AI2253" i="38"/>
  <c r="T2253" i="38"/>
  <c r="H2253" i="38"/>
  <c r="AJ2252" i="38"/>
  <c r="AI2252" i="38"/>
  <c r="T2252" i="38"/>
  <c r="H2252" i="38"/>
  <c r="AJ2251" i="38"/>
  <c r="AI2251" i="38"/>
  <c r="T2251" i="38"/>
  <c r="H2251" i="38"/>
  <c r="AJ2250" i="38"/>
  <c r="AI2250" i="38"/>
  <c r="T2250" i="38"/>
  <c r="H2250" i="38"/>
  <c r="AJ2249" i="38"/>
  <c r="AI2249" i="38"/>
  <c r="T2249" i="38"/>
  <c r="H2249" i="38"/>
  <c r="AJ2248" i="38"/>
  <c r="AI2248" i="38"/>
  <c r="T2248" i="38"/>
  <c r="H2248" i="38"/>
  <c r="AJ2247" i="38"/>
  <c r="AI2247" i="38"/>
  <c r="T2247" i="38"/>
  <c r="H2247" i="38"/>
  <c r="AJ2246" i="38"/>
  <c r="AI2246" i="38"/>
  <c r="T2246" i="38"/>
  <c r="H2246" i="38"/>
  <c r="AJ2245" i="38"/>
  <c r="AI2245" i="38"/>
  <c r="T2245" i="38"/>
  <c r="H2245" i="38"/>
  <c r="AJ2244" i="38"/>
  <c r="AI2244" i="38"/>
  <c r="T2244" i="38"/>
  <c r="H2244" i="38"/>
  <c r="AJ2243" i="38"/>
  <c r="AI2243" i="38"/>
  <c r="T2243" i="38"/>
  <c r="H2243" i="38"/>
  <c r="AJ2242" i="38"/>
  <c r="AI2242" i="38"/>
  <c r="T2242" i="38"/>
  <c r="H2242" i="38"/>
  <c r="AJ2241" i="38"/>
  <c r="AI2241" i="38"/>
  <c r="T2241" i="38"/>
  <c r="H2241" i="38"/>
  <c r="AJ2240" i="38"/>
  <c r="AI2240" i="38"/>
  <c r="T2240" i="38"/>
  <c r="H2240" i="38"/>
  <c r="AJ2239" i="38"/>
  <c r="AI2239" i="38"/>
  <c r="T2239" i="38"/>
  <c r="H2239" i="38"/>
  <c r="AJ2238" i="38"/>
  <c r="AI2238" i="38"/>
  <c r="T2238" i="38"/>
  <c r="H2238" i="38"/>
  <c r="AJ2237" i="38"/>
  <c r="AI2237" i="38"/>
  <c r="T2237" i="38"/>
  <c r="H2237" i="38"/>
  <c r="AJ2236" i="38"/>
  <c r="AI2236" i="38"/>
  <c r="T2236" i="38"/>
  <c r="H2236" i="38"/>
  <c r="AJ2235" i="38"/>
  <c r="AI2235" i="38"/>
  <c r="T2235" i="38"/>
  <c r="H2235" i="38"/>
  <c r="AJ2234" i="38"/>
  <c r="AI2234" i="38"/>
  <c r="T2234" i="38"/>
  <c r="H2234" i="38"/>
  <c r="AJ2233" i="38"/>
  <c r="AI2233" i="38"/>
  <c r="T2233" i="38"/>
  <c r="H2233" i="38"/>
  <c r="AJ2232" i="38"/>
  <c r="AI2232" i="38"/>
  <c r="T2232" i="38"/>
  <c r="H2232" i="38"/>
  <c r="AJ2231" i="38"/>
  <c r="AI2231" i="38"/>
  <c r="T2231" i="38"/>
  <c r="H2231" i="38"/>
  <c r="AJ2230" i="38"/>
  <c r="AI2230" i="38"/>
  <c r="T2230" i="38"/>
  <c r="H2230" i="38"/>
  <c r="AJ2229" i="38"/>
  <c r="AI2229" i="38"/>
  <c r="T2229" i="38"/>
  <c r="H2229" i="38"/>
  <c r="AJ2228" i="38"/>
  <c r="AI2228" i="38"/>
  <c r="T2228" i="38"/>
  <c r="H2228" i="38"/>
  <c r="AJ2227" i="38"/>
  <c r="AI2227" i="38"/>
  <c r="T2227" i="38"/>
  <c r="H2227" i="38"/>
  <c r="AJ2226" i="38"/>
  <c r="AI2226" i="38"/>
  <c r="T2226" i="38"/>
  <c r="H2226" i="38"/>
  <c r="AJ2225" i="38"/>
  <c r="AI2225" i="38"/>
  <c r="T2225" i="38"/>
  <c r="H2225" i="38"/>
  <c r="AJ2224" i="38"/>
  <c r="AI2224" i="38"/>
  <c r="T2224" i="38"/>
  <c r="H2224" i="38"/>
  <c r="AJ2223" i="38"/>
  <c r="AI2223" i="38"/>
  <c r="T2223" i="38"/>
  <c r="H2223" i="38"/>
  <c r="AJ2222" i="38"/>
  <c r="AI2222" i="38"/>
  <c r="T2222" i="38"/>
  <c r="H2222" i="38"/>
  <c r="AJ2221" i="38"/>
  <c r="AI2221" i="38"/>
  <c r="T2221" i="38"/>
  <c r="H2221" i="38"/>
  <c r="AJ2220" i="38"/>
  <c r="AI2220" i="38"/>
  <c r="T2220" i="38"/>
  <c r="H2220" i="38"/>
  <c r="AJ2219" i="38"/>
  <c r="AI2219" i="38"/>
  <c r="T2219" i="38"/>
  <c r="H2219" i="38"/>
  <c r="AJ2218" i="38"/>
  <c r="AI2218" i="38"/>
  <c r="T2218" i="38"/>
  <c r="H2218" i="38"/>
  <c r="AJ2217" i="38"/>
  <c r="AI2217" i="38"/>
  <c r="T2217" i="38"/>
  <c r="H2217" i="38"/>
  <c r="AJ2216" i="38"/>
  <c r="AI2216" i="38"/>
  <c r="T2216" i="38"/>
  <c r="H2216" i="38"/>
  <c r="AJ2215" i="38"/>
  <c r="AI2215" i="38"/>
  <c r="T2215" i="38"/>
  <c r="H2215" i="38"/>
  <c r="AJ2214" i="38"/>
  <c r="AI2214" i="38"/>
  <c r="T2214" i="38"/>
  <c r="H2214" i="38"/>
  <c r="AJ2213" i="38"/>
  <c r="AI2213" i="38"/>
  <c r="T2213" i="38"/>
  <c r="H2213" i="38"/>
  <c r="AJ2212" i="38"/>
  <c r="AI2212" i="38"/>
  <c r="T2212" i="38"/>
  <c r="H2212" i="38"/>
  <c r="AJ2211" i="38"/>
  <c r="AI2211" i="38"/>
  <c r="T2211" i="38"/>
  <c r="H2211" i="38"/>
  <c r="AJ2210" i="38"/>
  <c r="AI2210" i="38"/>
  <c r="T2210" i="38"/>
  <c r="H2210" i="38"/>
  <c r="AJ2209" i="38"/>
  <c r="AI2209" i="38"/>
  <c r="T2209" i="38"/>
  <c r="H2209" i="38"/>
  <c r="AJ2208" i="38"/>
  <c r="AI2208" i="38"/>
  <c r="T2208" i="38"/>
  <c r="H2208" i="38"/>
  <c r="AJ2207" i="38"/>
  <c r="AI2207" i="38"/>
  <c r="T2207" i="38"/>
  <c r="H2207" i="38"/>
  <c r="AJ2206" i="38"/>
  <c r="AI2206" i="38"/>
  <c r="T2206" i="38"/>
  <c r="H2206" i="38"/>
  <c r="AJ2205" i="38"/>
  <c r="AI2205" i="38"/>
  <c r="T2205" i="38"/>
  <c r="H2205" i="38"/>
  <c r="AJ2204" i="38"/>
  <c r="AI2204" i="38"/>
  <c r="T2204" i="38"/>
  <c r="H2204" i="38"/>
  <c r="AJ2203" i="38"/>
  <c r="AI2203" i="38"/>
  <c r="T2203" i="38"/>
  <c r="H2203" i="38"/>
  <c r="AJ2202" i="38"/>
  <c r="AI2202" i="38"/>
  <c r="T2202" i="38"/>
  <c r="H2202" i="38"/>
  <c r="AJ2201" i="38"/>
  <c r="AI2201" i="38"/>
  <c r="T2201" i="38"/>
  <c r="H2201" i="38"/>
  <c r="AJ2200" i="38"/>
  <c r="AI2200" i="38"/>
  <c r="T2200" i="38"/>
  <c r="H2200" i="38"/>
  <c r="AJ2199" i="38"/>
  <c r="AI2199" i="38"/>
  <c r="T2199" i="38"/>
  <c r="H2199" i="38"/>
  <c r="AJ2198" i="38"/>
  <c r="AI2198" i="38"/>
  <c r="T2198" i="38"/>
  <c r="H2198" i="38"/>
  <c r="AJ2197" i="38"/>
  <c r="AI2197" i="38"/>
  <c r="T2197" i="38"/>
  <c r="H2197" i="38"/>
  <c r="AJ2196" i="38"/>
  <c r="AI2196" i="38"/>
  <c r="H2196" i="38"/>
  <c r="AJ2195" i="38"/>
  <c r="AI2195" i="38"/>
  <c r="T2195" i="38"/>
  <c r="H2195" i="38"/>
  <c r="AJ2194" i="38"/>
  <c r="AI2194" i="38"/>
  <c r="T2194" i="38"/>
  <c r="H2194" i="38"/>
  <c r="AJ2193" i="38"/>
  <c r="AI2193" i="38"/>
  <c r="T2193" i="38"/>
  <c r="H2193" i="38"/>
  <c r="AJ2192" i="38"/>
  <c r="AI2192" i="38"/>
  <c r="T2192" i="38"/>
  <c r="H2192" i="38"/>
  <c r="AJ2191" i="38"/>
  <c r="AI2191" i="38"/>
  <c r="T2191" i="38"/>
  <c r="H2191" i="38"/>
  <c r="AJ2190" i="38"/>
  <c r="AI2190" i="38"/>
  <c r="T2190" i="38"/>
  <c r="H2190" i="38"/>
  <c r="AJ2189" i="38"/>
  <c r="AI2189" i="38"/>
  <c r="T2189" i="38"/>
  <c r="H2189" i="38"/>
  <c r="AJ2188" i="38"/>
  <c r="AI2188" i="38"/>
  <c r="T2188" i="38"/>
  <c r="H2188" i="38"/>
  <c r="AJ2187" i="38"/>
  <c r="AI2187" i="38"/>
  <c r="T2187" i="38"/>
  <c r="H2187" i="38"/>
  <c r="AJ2186" i="38"/>
  <c r="AI2186" i="38"/>
  <c r="T2186" i="38"/>
  <c r="H2186" i="38"/>
  <c r="AJ2185" i="38"/>
  <c r="AI2185" i="38"/>
  <c r="T2185" i="38"/>
  <c r="H2185" i="38"/>
  <c r="AJ2184" i="38"/>
  <c r="AI2184" i="38"/>
  <c r="T2184" i="38"/>
  <c r="H2184" i="38"/>
  <c r="AJ2183" i="38"/>
  <c r="AI2183" i="38"/>
  <c r="T2183" i="38"/>
  <c r="H2183" i="38"/>
  <c r="AJ2182" i="38"/>
  <c r="AI2182" i="38"/>
  <c r="H2182" i="38"/>
  <c r="AJ2181" i="38"/>
  <c r="AI2181" i="38"/>
  <c r="T2181" i="38"/>
  <c r="H2181" i="38"/>
  <c r="AJ2180" i="38"/>
  <c r="AI2180" i="38"/>
  <c r="T2180" i="38"/>
  <c r="H2180" i="38"/>
  <c r="AJ2179" i="38"/>
  <c r="AI2179" i="38"/>
  <c r="T2179" i="38"/>
  <c r="H2179" i="38"/>
  <c r="AJ2178" i="38"/>
  <c r="AI2178" i="38"/>
  <c r="T2178" i="38"/>
  <c r="H2178" i="38"/>
  <c r="AJ2177" i="38"/>
  <c r="AI2177" i="38"/>
  <c r="T2177" i="38"/>
  <c r="H2177" i="38"/>
  <c r="AJ2176" i="38"/>
  <c r="AI2176" i="38"/>
  <c r="T2176" i="38"/>
  <c r="H2176" i="38"/>
  <c r="AJ2175" i="38"/>
  <c r="AI2175" i="38"/>
  <c r="T2175" i="38"/>
  <c r="H2175" i="38"/>
  <c r="AJ2174" i="38"/>
  <c r="AI2174" i="38"/>
  <c r="T2174" i="38"/>
  <c r="H2174" i="38"/>
  <c r="AJ2173" i="38"/>
  <c r="AI2173" i="38"/>
  <c r="T2173" i="38"/>
  <c r="H2173" i="38"/>
  <c r="AJ2172" i="38"/>
  <c r="AI2172" i="38"/>
  <c r="H2172" i="38"/>
  <c r="AJ2171" i="38"/>
  <c r="AI2171" i="38"/>
  <c r="H2171" i="38"/>
  <c r="AJ2170" i="38"/>
  <c r="AI2170" i="38"/>
  <c r="T2170" i="38"/>
  <c r="H2170" i="38"/>
  <c r="AJ2169" i="38"/>
  <c r="AI2169" i="38"/>
  <c r="T2169" i="38"/>
  <c r="H2169" i="38"/>
  <c r="AJ2168" i="38"/>
  <c r="AI2168" i="38"/>
  <c r="T2168" i="38"/>
  <c r="H2168" i="38"/>
  <c r="AJ2167" i="38"/>
  <c r="AI2167" i="38"/>
  <c r="T2167" i="38"/>
  <c r="H2167" i="38"/>
  <c r="AJ2166" i="38"/>
  <c r="AI2166" i="38"/>
  <c r="T2166" i="38"/>
  <c r="H2166" i="38"/>
  <c r="AJ2165" i="38"/>
  <c r="AI2165" i="38"/>
  <c r="T2165" i="38"/>
  <c r="H2165" i="38"/>
  <c r="AJ2164" i="38"/>
  <c r="AI2164" i="38"/>
  <c r="T2164" i="38"/>
  <c r="H2164" i="38"/>
  <c r="AJ2163" i="38"/>
  <c r="AI2163" i="38"/>
  <c r="T2163" i="38"/>
  <c r="H2163" i="38"/>
  <c r="AJ2162" i="38"/>
  <c r="AI2162" i="38"/>
  <c r="T2162" i="38"/>
  <c r="H2162" i="38"/>
  <c r="AJ2161" i="38"/>
  <c r="AI2161" i="38"/>
  <c r="T2161" i="38"/>
  <c r="H2161" i="38"/>
  <c r="AJ2160" i="38"/>
  <c r="AI2160" i="38"/>
  <c r="T2160" i="38"/>
  <c r="H2160" i="38"/>
  <c r="AJ2159" i="38"/>
  <c r="AI2159" i="38"/>
  <c r="T2159" i="38"/>
  <c r="H2159" i="38"/>
  <c r="AJ2158" i="38"/>
  <c r="AI2158" i="38"/>
  <c r="T2158" i="38"/>
  <c r="H2158" i="38"/>
  <c r="AJ2157" i="38"/>
  <c r="AI2157" i="38"/>
  <c r="T2157" i="38"/>
  <c r="H2157" i="38"/>
  <c r="AJ2156" i="38"/>
  <c r="AI2156" i="38"/>
  <c r="T2156" i="38"/>
  <c r="H2156" i="38"/>
  <c r="AJ2155" i="38"/>
  <c r="AI2155" i="38"/>
  <c r="T2155" i="38"/>
  <c r="H2155" i="38"/>
  <c r="AJ2154" i="38"/>
  <c r="AI2154" i="38"/>
  <c r="T2154" i="38"/>
  <c r="H2154" i="38"/>
  <c r="AJ2153" i="38"/>
  <c r="AI2153" i="38"/>
  <c r="T2153" i="38"/>
  <c r="H2153" i="38"/>
  <c r="AJ2152" i="38"/>
  <c r="AI2152" i="38"/>
  <c r="T2152" i="38"/>
  <c r="H2152" i="38"/>
  <c r="AJ2151" i="38"/>
  <c r="AI2151" i="38"/>
  <c r="T2151" i="38"/>
  <c r="H2151" i="38"/>
  <c r="AJ2150" i="38"/>
  <c r="AI2150" i="38"/>
  <c r="T2150" i="38"/>
  <c r="H2150" i="38"/>
  <c r="AJ2149" i="38"/>
  <c r="AI2149" i="38"/>
  <c r="T2149" i="38"/>
  <c r="H2149" i="38"/>
  <c r="AJ2148" i="38"/>
  <c r="AI2148" i="38"/>
  <c r="T2148" i="38"/>
  <c r="H2148" i="38"/>
  <c r="AJ2147" i="38"/>
  <c r="AI2147" i="38"/>
  <c r="T2147" i="38"/>
  <c r="H2147" i="38"/>
  <c r="AJ2146" i="38"/>
  <c r="AI2146" i="38"/>
  <c r="T2146" i="38"/>
  <c r="H2146" i="38"/>
  <c r="AJ2145" i="38"/>
  <c r="AI2145" i="38"/>
  <c r="T2145" i="38"/>
  <c r="H2145" i="38"/>
  <c r="AJ2144" i="38"/>
  <c r="AI2144" i="38"/>
  <c r="T2144" i="38"/>
  <c r="H2144" i="38"/>
  <c r="AJ2143" i="38"/>
  <c r="AI2143" i="38"/>
  <c r="T2143" i="38"/>
  <c r="H2143" i="38"/>
  <c r="AJ2142" i="38"/>
  <c r="AI2142" i="38"/>
  <c r="T2142" i="38"/>
  <c r="H2142" i="38"/>
  <c r="AJ2141" i="38"/>
  <c r="AI2141" i="38"/>
  <c r="T2141" i="38"/>
  <c r="H2141" i="38"/>
  <c r="AJ2140" i="38"/>
  <c r="AI2140" i="38"/>
  <c r="T2140" i="38"/>
  <c r="H2140" i="38"/>
  <c r="AJ2139" i="38"/>
  <c r="AI2139" i="38"/>
  <c r="T2139" i="38"/>
  <c r="H2139" i="38"/>
  <c r="AJ2138" i="38"/>
  <c r="AI2138" i="38"/>
  <c r="T2138" i="38"/>
  <c r="H2138" i="38"/>
  <c r="AJ2137" i="38"/>
  <c r="AI2137" i="38"/>
  <c r="T2137" i="38"/>
  <c r="H2137" i="38"/>
  <c r="AJ2136" i="38"/>
  <c r="AI2136" i="38"/>
  <c r="T2136" i="38"/>
  <c r="H2136" i="38"/>
  <c r="AJ2135" i="38"/>
  <c r="AI2135" i="38"/>
  <c r="H2135" i="38"/>
  <c r="AJ2134" i="38"/>
  <c r="AI2134" i="38"/>
  <c r="T2134" i="38"/>
  <c r="H2134" i="38"/>
  <c r="AJ2133" i="38"/>
  <c r="AI2133" i="38"/>
  <c r="T2133" i="38"/>
  <c r="H2133" i="38"/>
  <c r="AJ2132" i="38"/>
  <c r="AI2132" i="38"/>
  <c r="T2132" i="38"/>
  <c r="H2132" i="38"/>
  <c r="AJ2131" i="38"/>
  <c r="AI2131" i="38"/>
  <c r="T2131" i="38"/>
  <c r="H2131" i="38"/>
  <c r="AJ2130" i="38"/>
  <c r="AI2130" i="38"/>
  <c r="T2130" i="38"/>
  <c r="H2130" i="38"/>
  <c r="AJ2129" i="38"/>
  <c r="AI2129" i="38"/>
  <c r="T2129" i="38"/>
  <c r="H2129" i="38"/>
  <c r="AJ2128" i="38"/>
  <c r="AI2128" i="38"/>
  <c r="T2128" i="38"/>
  <c r="H2128" i="38"/>
  <c r="AJ2127" i="38"/>
  <c r="AI2127" i="38"/>
  <c r="T2127" i="38"/>
  <c r="H2127" i="38"/>
  <c r="AJ2126" i="38"/>
  <c r="AI2126" i="38"/>
  <c r="T2126" i="38"/>
  <c r="H2126" i="38"/>
  <c r="AJ2125" i="38"/>
  <c r="AI2125" i="38"/>
  <c r="T2125" i="38"/>
  <c r="H2125" i="38"/>
  <c r="AJ2124" i="38"/>
  <c r="AI2124" i="38"/>
  <c r="T2124" i="38"/>
  <c r="H2124" i="38"/>
  <c r="AJ2123" i="38"/>
  <c r="AI2123" i="38"/>
  <c r="T2123" i="38"/>
  <c r="H2123" i="38"/>
  <c r="AJ2122" i="38"/>
  <c r="AI2122" i="38"/>
  <c r="T2122" i="38"/>
  <c r="H2122" i="38"/>
  <c r="AJ2121" i="38"/>
  <c r="AI2121" i="38"/>
  <c r="T2121" i="38"/>
  <c r="H2121" i="38"/>
  <c r="AJ2120" i="38"/>
  <c r="AI2120" i="38"/>
  <c r="T2120" i="38"/>
  <c r="H2120" i="38"/>
  <c r="AJ2119" i="38"/>
  <c r="AI2119" i="38"/>
  <c r="T2119" i="38"/>
  <c r="H2119" i="38"/>
  <c r="AJ2118" i="38"/>
  <c r="AI2118" i="38"/>
  <c r="T2118" i="38"/>
  <c r="H2118" i="38"/>
  <c r="AJ2117" i="38"/>
  <c r="AI2117" i="38"/>
  <c r="T2117" i="38"/>
  <c r="H2117" i="38"/>
  <c r="AJ2116" i="38"/>
  <c r="AI2116" i="38"/>
  <c r="T2116" i="38"/>
  <c r="H2116" i="38"/>
  <c r="AJ2115" i="38"/>
  <c r="AI2115" i="38"/>
  <c r="T2115" i="38"/>
  <c r="H2115" i="38"/>
  <c r="AJ2114" i="38"/>
  <c r="AI2114" i="38"/>
  <c r="T2114" i="38"/>
  <c r="H2114" i="38"/>
  <c r="AJ2113" i="38"/>
  <c r="AI2113" i="38"/>
  <c r="T2113" i="38"/>
  <c r="H2113" i="38"/>
  <c r="AJ2112" i="38"/>
  <c r="AI2112" i="38"/>
  <c r="T2112" i="38"/>
  <c r="H2112" i="38"/>
  <c r="AJ2111" i="38"/>
  <c r="AI2111" i="38"/>
  <c r="T2111" i="38"/>
  <c r="H2111" i="38"/>
  <c r="AJ2110" i="38"/>
  <c r="AI2110" i="38"/>
  <c r="T2110" i="38"/>
  <c r="H2110" i="38"/>
  <c r="AJ2109" i="38"/>
  <c r="AI2109" i="38"/>
  <c r="T2109" i="38"/>
  <c r="H2109" i="38"/>
  <c r="AJ2108" i="38"/>
  <c r="AI2108" i="38"/>
  <c r="T2108" i="38"/>
  <c r="H2108" i="38"/>
  <c r="AJ2107" i="38"/>
  <c r="AI2107" i="38"/>
  <c r="T2107" i="38"/>
  <c r="H2107" i="38"/>
  <c r="AJ2106" i="38"/>
  <c r="AI2106" i="38"/>
  <c r="T2106" i="38"/>
  <c r="H2106" i="38"/>
  <c r="AJ2105" i="38"/>
  <c r="AI2105" i="38"/>
  <c r="T2105" i="38"/>
  <c r="H2105" i="38"/>
  <c r="AJ2104" i="38"/>
  <c r="AI2104" i="38"/>
  <c r="T2104" i="38"/>
  <c r="H2104" i="38"/>
  <c r="AJ2103" i="38"/>
  <c r="AI2103" i="38"/>
  <c r="T2103" i="38"/>
  <c r="H2103" i="38"/>
  <c r="AJ2102" i="38"/>
  <c r="AI2102" i="38"/>
  <c r="T2102" i="38"/>
  <c r="H2102" i="38"/>
  <c r="AJ2101" i="38"/>
  <c r="AI2101" i="38"/>
  <c r="T2101" i="38"/>
  <c r="H2101" i="38"/>
  <c r="AJ2100" i="38"/>
  <c r="AI2100" i="38"/>
  <c r="T2100" i="38"/>
  <c r="H2100" i="38"/>
  <c r="AJ2099" i="38"/>
  <c r="AI2099" i="38"/>
  <c r="T2099" i="38"/>
  <c r="H2099" i="38"/>
  <c r="AJ2098" i="38"/>
  <c r="AI2098" i="38"/>
  <c r="T2098" i="38"/>
  <c r="H2098" i="38"/>
  <c r="AJ2097" i="38"/>
  <c r="AI2097" i="38"/>
  <c r="H2097" i="38"/>
  <c r="AJ2096" i="38"/>
  <c r="AI2096" i="38"/>
  <c r="T2096" i="38"/>
  <c r="H2096" i="38"/>
  <c r="AJ2095" i="38"/>
  <c r="AI2095" i="38"/>
  <c r="T2095" i="38"/>
  <c r="H2095" i="38"/>
  <c r="AJ2094" i="38"/>
  <c r="AI2094" i="38"/>
  <c r="T2094" i="38"/>
  <c r="H2094" i="38"/>
  <c r="AJ2093" i="38"/>
  <c r="AI2093" i="38"/>
  <c r="T2093" i="38"/>
  <c r="H2093" i="38"/>
  <c r="AJ2092" i="38"/>
  <c r="AI2092" i="38"/>
  <c r="T2092" i="38"/>
  <c r="H2092" i="38"/>
  <c r="AJ2091" i="38"/>
  <c r="AI2091" i="38"/>
  <c r="T2091" i="38"/>
  <c r="H2091" i="38"/>
  <c r="AJ2090" i="38"/>
  <c r="AI2090" i="38"/>
  <c r="T2090" i="38"/>
  <c r="H2090" i="38"/>
  <c r="AJ2089" i="38"/>
  <c r="AI2089" i="38"/>
  <c r="T2089" i="38"/>
  <c r="H2089" i="38"/>
  <c r="AJ2088" i="38"/>
  <c r="AI2088" i="38"/>
  <c r="T2088" i="38"/>
  <c r="H2088" i="38"/>
  <c r="AJ2087" i="38"/>
  <c r="AI2087" i="38"/>
  <c r="T2087" i="38"/>
  <c r="H2087" i="38"/>
  <c r="AJ2086" i="38"/>
  <c r="AI2086" i="38"/>
  <c r="T2086" i="38"/>
  <c r="H2086" i="38"/>
  <c r="AJ2085" i="38"/>
  <c r="AI2085" i="38"/>
  <c r="T2085" i="38"/>
  <c r="H2085" i="38"/>
  <c r="AJ2084" i="38"/>
  <c r="AI2084" i="38"/>
  <c r="T2084" i="38"/>
  <c r="H2084" i="38"/>
  <c r="AJ2083" i="38"/>
  <c r="AI2083" i="38"/>
  <c r="T2083" i="38"/>
  <c r="H2083" i="38"/>
  <c r="AJ2082" i="38"/>
  <c r="AI2082" i="38"/>
  <c r="T2082" i="38"/>
  <c r="H2082" i="38"/>
  <c r="AJ2081" i="38"/>
  <c r="AI2081" i="38"/>
  <c r="T2081" i="38"/>
  <c r="H2081" i="38"/>
  <c r="AJ2080" i="38"/>
  <c r="AI2080" i="38"/>
  <c r="T2080" i="38"/>
  <c r="H2080" i="38"/>
  <c r="AJ2079" i="38"/>
  <c r="AI2079" i="38"/>
  <c r="T2079" i="38"/>
  <c r="H2079" i="38"/>
  <c r="AJ2078" i="38"/>
  <c r="AI2078" i="38"/>
  <c r="T2078" i="38"/>
  <c r="H2078" i="38"/>
  <c r="AJ2077" i="38"/>
  <c r="AI2077" i="38"/>
  <c r="T2077" i="38"/>
  <c r="H2077" i="38"/>
  <c r="AJ2076" i="38"/>
  <c r="AI2076" i="38"/>
  <c r="T2076" i="38"/>
  <c r="H2076" i="38"/>
  <c r="AJ2075" i="38"/>
  <c r="AI2075" i="38"/>
  <c r="T2075" i="38"/>
  <c r="H2075" i="38"/>
  <c r="AJ2074" i="38"/>
  <c r="AI2074" i="38"/>
  <c r="T2074" i="38"/>
  <c r="H2074" i="38"/>
  <c r="AJ2073" i="38"/>
  <c r="AI2073" i="38"/>
  <c r="T2073" i="38"/>
  <c r="H2073" i="38"/>
  <c r="AJ2072" i="38"/>
  <c r="AI2072" i="38"/>
  <c r="T2072" i="38"/>
  <c r="H2072" i="38"/>
  <c r="AJ2071" i="38"/>
  <c r="AI2071" i="38"/>
  <c r="T2071" i="38"/>
  <c r="H2071" i="38"/>
  <c r="AJ2070" i="38"/>
  <c r="AI2070" i="38"/>
  <c r="T2070" i="38"/>
  <c r="H2070" i="38"/>
  <c r="AJ2069" i="38"/>
  <c r="AI2069" i="38"/>
  <c r="T2069" i="38"/>
  <c r="H2069" i="38"/>
  <c r="AJ2068" i="38"/>
  <c r="AI2068" i="38"/>
  <c r="T2068" i="38"/>
  <c r="H2068" i="38"/>
  <c r="AJ2067" i="38"/>
  <c r="AI2067" i="38"/>
  <c r="T2067" i="38"/>
  <c r="H2067" i="38"/>
  <c r="AJ2066" i="38"/>
  <c r="AI2066" i="38"/>
  <c r="T2066" i="38"/>
  <c r="H2066" i="38"/>
  <c r="AJ2065" i="38"/>
  <c r="AI2065" i="38"/>
  <c r="T2065" i="38"/>
  <c r="H2065" i="38"/>
  <c r="AJ2064" i="38"/>
  <c r="AI2064" i="38"/>
  <c r="T2064" i="38"/>
  <c r="H2064" i="38"/>
  <c r="AJ2063" i="38"/>
  <c r="AI2063" i="38"/>
  <c r="T2063" i="38"/>
  <c r="H2063" i="38"/>
  <c r="AJ2062" i="38"/>
  <c r="AI2062" i="38"/>
  <c r="H2062" i="38"/>
  <c r="AJ2061" i="38"/>
  <c r="AI2061" i="38"/>
  <c r="T2061" i="38"/>
  <c r="H2061" i="38"/>
  <c r="AJ2060" i="38"/>
  <c r="AI2060" i="38"/>
  <c r="T2060" i="38"/>
  <c r="H2060" i="38"/>
  <c r="AJ2059" i="38"/>
  <c r="AI2059" i="38"/>
  <c r="T2059" i="38"/>
  <c r="H2059" i="38"/>
  <c r="AJ2058" i="38"/>
  <c r="AI2058" i="38"/>
  <c r="T2058" i="38"/>
  <c r="H2058" i="38"/>
  <c r="AJ2057" i="38"/>
  <c r="AI2057" i="38"/>
  <c r="T2057" i="38"/>
  <c r="H2057" i="38"/>
  <c r="AJ2056" i="38"/>
  <c r="AI2056" i="38"/>
  <c r="T2056" i="38"/>
  <c r="H2056" i="38"/>
  <c r="AJ2055" i="38"/>
  <c r="AI2055" i="38"/>
  <c r="T2055" i="38"/>
  <c r="H2055" i="38"/>
  <c r="AJ2054" i="38"/>
  <c r="AI2054" i="38"/>
  <c r="T2054" i="38"/>
  <c r="H2054" i="38"/>
  <c r="AJ2053" i="38"/>
  <c r="AI2053" i="38"/>
  <c r="T2053" i="38"/>
  <c r="H2053" i="38"/>
  <c r="AJ2052" i="38"/>
  <c r="AI2052" i="38"/>
  <c r="T2052" i="38"/>
  <c r="H2052" i="38"/>
  <c r="AJ2051" i="38"/>
  <c r="AI2051" i="38"/>
  <c r="T2051" i="38"/>
  <c r="H2051" i="38"/>
  <c r="AJ2050" i="38"/>
  <c r="AI2050" i="38"/>
  <c r="T2050" i="38"/>
  <c r="H2050" i="38"/>
  <c r="AJ2049" i="38"/>
  <c r="AI2049" i="38"/>
  <c r="T2049" i="38"/>
  <c r="H2049" i="38"/>
  <c r="AJ2048" i="38"/>
  <c r="AI2048" i="38"/>
  <c r="T2048" i="38"/>
  <c r="H2048" i="38"/>
  <c r="AJ2047" i="38"/>
  <c r="AI2047" i="38"/>
  <c r="T2047" i="38"/>
  <c r="H2047" i="38"/>
  <c r="AJ2046" i="38"/>
  <c r="AI2046" i="38"/>
  <c r="T2046" i="38"/>
  <c r="H2046" i="38"/>
  <c r="AJ2045" i="38"/>
  <c r="AI2045" i="38"/>
  <c r="T2045" i="38"/>
  <c r="H2045" i="38"/>
  <c r="AJ2044" i="38"/>
  <c r="AI2044" i="38"/>
  <c r="T2044" i="38"/>
  <c r="H2044" i="38"/>
  <c r="AJ2043" i="38"/>
  <c r="AI2043" i="38"/>
  <c r="T2043" i="38"/>
  <c r="H2043" i="38"/>
  <c r="AJ2042" i="38"/>
  <c r="AI2042" i="38"/>
  <c r="T2042" i="38"/>
  <c r="H2042" i="38"/>
  <c r="AJ2041" i="38"/>
  <c r="AI2041" i="38"/>
  <c r="T2041" i="38"/>
  <c r="H2041" i="38"/>
  <c r="AJ2040" i="38"/>
  <c r="AI2040" i="38"/>
  <c r="T2040" i="38"/>
  <c r="H2040" i="38"/>
  <c r="AJ2039" i="38"/>
  <c r="AI2039" i="38"/>
  <c r="T2039" i="38"/>
  <c r="H2039" i="38"/>
  <c r="AJ2038" i="38"/>
  <c r="AI2038" i="38"/>
  <c r="T2038" i="38"/>
  <c r="H2038" i="38"/>
  <c r="AJ2037" i="38"/>
  <c r="AI2037" i="38"/>
  <c r="T2037" i="38"/>
  <c r="H2037" i="38"/>
  <c r="AJ2036" i="38"/>
  <c r="AI2036" i="38"/>
  <c r="T2036" i="38"/>
  <c r="H2036" i="38"/>
  <c r="AJ2035" i="38"/>
  <c r="AI2035" i="38"/>
  <c r="T2035" i="38"/>
  <c r="H2035" i="38"/>
  <c r="AJ2034" i="38"/>
  <c r="AI2034" i="38"/>
  <c r="T2034" i="38"/>
  <c r="H2034" i="38"/>
  <c r="AJ2033" i="38"/>
  <c r="AI2033" i="38"/>
  <c r="T2033" i="38"/>
  <c r="H2033" i="38"/>
  <c r="AJ2032" i="38"/>
  <c r="AI2032" i="38"/>
  <c r="T2032" i="38"/>
  <c r="H2032" i="38"/>
  <c r="AJ2031" i="38"/>
  <c r="AI2031" i="38"/>
  <c r="T2031" i="38"/>
  <c r="H2031" i="38"/>
  <c r="AJ2030" i="38"/>
  <c r="AI2030" i="38"/>
  <c r="T2030" i="38"/>
  <c r="H2030" i="38"/>
  <c r="AJ2029" i="38"/>
  <c r="AI2029" i="38"/>
  <c r="T2029" i="38"/>
  <c r="H2029" i="38"/>
  <c r="AJ2028" i="38"/>
  <c r="AI2028" i="38"/>
  <c r="T2028" i="38"/>
  <c r="H2028" i="38"/>
  <c r="AJ2027" i="38"/>
  <c r="AI2027" i="38"/>
  <c r="T2027" i="38"/>
  <c r="H2027" i="38"/>
  <c r="AJ2026" i="38"/>
  <c r="AI2026" i="38"/>
  <c r="T2026" i="38"/>
  <c r="H2026" i="38"/>
  <c r="AJ2025" i="38"/>
  <c r="AI2025" i="38"/>
  <c r="T2025" i="38"/>
  <c r="H2025" i="38"/>
  <c r="AJ2024" i="38"/>
  <c r="AI2024" i="38"/>
  <c r="T2024" i="38"/>
  <c r="H2024" i="38"/>
  <c r="AJ2023" i="38"/>
  <c r="AI2023" i="38"/>
  <c r="T2023" i="38"/>
  <c r="H2023" i="38"/>
  <c r="AJ2022" i="38"/>
  <c r="AI2022" i="38"/>
  <c r="T2022" i="38"/>
  <c r="H2022" i="38"/>
  <c r="AJ2021" i="38"/>
  <c r="AI2021" i="38"/>
  <c r="T2021" i="38"/>
  <c r="H2021" i="38"/>
  <c r="AJ2020" i="38"/>
  <c r="AI2020" i="38"/>
  <c r="T2020" i="38"/>
  <c r="H2020" i="38"/>
  <c r="AJ2019" i="38"/>
  <c r="AI2019" i="38"/>
  <c r="T2019" i="38"/>
  <c r="H2019" i="38"/>
  <c r="AJ2018" i="38"/>
  <c r="AI2018" i="38"/>
  <c r="T2018" i="38"/>
  <c r="H2018" i="38"/>
  <c r="AJ2017" i="38"/>
  <c r="AI2017" i="38"/>
  <c r="T2017" i="38"/>
  <c r="H2017" i="38"/>
  <c r="AJ2016" i="38"/>
  <c r="AI2016" i="38"/>
  <c r="T2016" i="38"/>
  <c r="H2016" i="38"/>
  <c r="AJ2015" i="38"/>
  <c r="AI2015" i="38"/>
  <c r="T2015" i="38"/>
  <c r="H2015" i="38"/>
  <c r="AJ2014" i="38"/>
  <c r="AI2014" i="38"/>
  <c r="T2014" i="38"/>
  <c r="H2014" i="38"/>
  <c r="AJ2013" i="38"/>
  <c r="AI2013" i="38"/>
  <c r="T2013" i="38"/>
  <c r="H2013" i="38"/>
  <c r="AJ2012" i="38"/>
  <c r="AI2012" i="38"/>
  <c r="T2012" i="38"/>
  <c r="H2012" i="38"/>
  <c r="AJ2011" i="38"/>
  <c r="AI2011" i="38"/>
  <c r="T2011" i="38"/>
  <c r="H2011" i="38"/>
  <c r="AJ2010" i="38"/>
  <c r="AI2010" i="38"/>
  <c r="H2010" i="38"/>
  <c r="AJ2009" i="38"/>
  <c r="AI2009" i="38"/>
  <c r="T2009" i="38"/>
  <c r="H2009" i="38"/>
  <c r="AJ2008" i="38"/>
  <c r="AI2008" i="38"/>
  <c r="H2008" i="38"/>
  <c r="AJ2007" i="38"/>
  <c r="AI2007" i="38"/>
  <c r="T2007" i="38"/>
  <c r="H2007" i="38"/>
  <c r="AJ2006" i="38"/>
  <c r="AI2006" i="38"/>
  <c r="T2006" i="38"/>
  <c r="H2006" i="38"/>
  <c r="AJ2005" i="38"/>
  <c r="AI2005" i="38"/>
  <c r="T2005" i="38"/>
  <c r="H2005" i="38"/>
  <c r="AJ2004" i="38"/>
  <c r="AI2004" i="38"/>
  <c r="T2004" i="38"/>
  <c r="H2004" i="38"/>
  <c r="AJ2003" i="38"/>
  <c r="AI2003" i="38"/>
  <c r="T2003" i="38"/>
  <c r="H2003" i="38"/>
  <c r="AJ2002" i="38"/>
  <c r="AI2002" i="38"/>
  <c r="T2002" i="38"/>
  <c r="H2002" i="38"/>
  <c r="AJ2001" i="38"/>
  <c r="AI2001" i="38"/>
  <c r="T2001" i="38"/>
  <c r="H2001" i="38"/>
  <c r="AJ2000" i="38"/>
  <c r="AI2000" i="38"/>
  <c r="T2000" i="38"/>
  <c r="H2000" i="38"/>
  <c r="AJ1999" i="38"/>
  <c r="AI1999" i="38"/>
  <c r="T1999" i="38"/>
  <c r="H1999" i="38"/>
  <c r="AJ1998" i="38"/>
  <c r="AI1998" i="38"/>
  <c r="T1998" i="38"/>
  <c r="H1998" i="38"/>
  <c r="AJ1997" i="38"/>
  <c r="AI1997" i="38"/>
  <c r="T1997" i="38"/>
  <c r="H1997" i="38"/>
  <c r="AJ1996" i="38"/>
  <c r="AI1996" i="38"/>
  <c r="T1996" i="38"/>
  <c r="H1996" i="38"/>
  <c r="AJ1995" i="38"/>
  <c r="AI1995" i="38"/>
  <c r="T1995" i="38"/>
  <c r="H1995" i="38"/>
  <c r="AJ1994" i="38"/>
  <c r="AI1994" i="38"/>
  <c r="T1994" i="38"/>
  <c r="H1994" i="38"/>
  <c r="AJ1993" i="38"/>
  <c r="AI1993" i="38"/>
  <c r="T1993" i="38"/>
  <c r="H1993" i="38"/>
  <c r="AJ1992" i="38"/>
  <c r="AI1992" i="38"/>
  <c r="T1992" i="38"/>
  <c r="H1992" i="38"/>
  <c r="AJ1991" i="38"/>
  <c r="AI1991" i="38"/>
  <c r="T1991" i="38"/>
  <c r="H1991" i="38"/>
  <c r="AJ1990" i="38"/>
  <c r="AI1990" i="38"/>
  <c r="T1990" i="38"/>
  <c r="H1990" i="38"/>
  <c r="AJ1989" i="38"/>
  <c r="AI1989" i="38"/>
  <c r="T1989" i="38"/>
  <c r="H1989" i="38"/>
  <c r="AJ1988" i="38"/>
  <c r="AI1988" i="38"/>
  <c r="T1988" i="38"/>
  <c r="H1988" i="38"/>
  <c r="AJ1987" i="38"/>
  <c r="AI1987" i="38"/>
  <c r="T1987" i="38"/>
  <c r="H1987" i="38"/>
  <c r="AJ1986" i="38"/>
  <c r="AI1986" i="38"/>
  <c r="T1986" i="38"/>
  <c r="H1986" i="38"/>
  <c r="AJ1985" i="38"/>
  <c r="AI1985" i="38"/>
  <c r="T1985" i="38"/>
  <c r="H1985" i="38"/>
  <c r="AJ1984" i="38"/>
  <c r="AI1984" i="38"/>
  <c r="T1984" i="38"/>
  <c r="H1984" i="38"/>
  <c r="AJ1983" i="38"/>
  <c r="AI1983" i="38"/>
  <c r="T1983" i="38"/>
  <c r="H1983" i="38"/>
  <c r="AJ1982" i="38"/>
  <c r="AI1982" i="38"/>
  <c r="T1982" i="38"/>
  <c r="H1982" i="38"/>
  <c r="AJ1981" i="38"/>
  <c r="AI1981" i="38"/>
  <c r="T1981" i="38"/>
  <c r="H1981" i="38"/>
  <c r="AJ1980" i="38"/>
  <c r="AI1980" i="38"/>
  <c r="T1980" i="38"/>
  <c r="H1980" i="38"/>
  <c r="AJ1979" i="38"/>
  <c r="AI1979" i="38"/>
  <c r="T1979" i="38"/>
  <c r="H1979" i="38"/>
  <c r="AJ1978" i="38"/>
  <c r="AI1978" i="38"/>
  <c r="T1978" i="38"/>
  <c r="H1978" i="38"/>
  <c r="AJ1977" i="38"/>
  <c r="AI1977" i="38"/>
  <c r="T1977" i="38"/>
  <c r="H1977" i="38"/>
  <c r="AJ1976" i="38"/>
  <c r="AI1976" i="38"/>
  <c r="T1976" i="38"/>
  <c r="H1976" i="38"/>
  <c r="AJ1975" i="38"/>
  <c r="AI1975" i="38"/>
  <c r="T1975" i="38"/>
  <c r="H1975" i="38"/>
  <c r="AJ1974" i="38"/>
  <c r="AI1974" i="38"/>
  <c r="T1974" i="38"/>
  <c r="H1974" i="38"/>
  <c r="AJ1973" i="38"/>
  <c r="AI1973" i="38"/>
  <c r="T1973" i="38"/>
  <c r="H1973" i="38"/>
  <c r="AJ1972" i="38"/>
  <c r="AI1972" i="38"/>
  <c r="T1972" i="38"/>
  <c r="H1972" i="38"/>
  <c r="AJ1971" i="38"/>
  <c r="AI1971" i="38"/>
  <c r="H1971" i="38"/>
  <c r="AJ1970" i="38"/>
  <c r="AI1970" i="38"/>
  <c r="T1970" i="38"/>
  <c r="H1970" i="38"/>
  <c r="AJ1969" i="38"/>
  <c r="AI1969" i="38"/>
  <c r="T1969" i="38"/>
  <c r="H1969" i="38"/>
  <c r="AJ1968" i="38"/>
  <c r="AI1968" i="38"/>
  <c r="T1968" i="38"/>
  <c r="H1968" i="38"/>
  <c r="AJ1967" i="38"/>
  <c r="AI1967" i="38"/>
  <c r="T1967" i="38"/>
  <c r="H1967" i="38"/>
  <c r="AJ1966" i="38"/>
  <c r="AI1966" i="38"/>
  <c r="T1966" i="38"/>
  <c r="H1966" i="38"/>
  <c r="AJ1965" i="38"/>
  <c r="AI1965" i="38"/>
  <c r="T1965" i="38"/>
  <c r="H1965" i="38"/>
  <c r="AJ1964" i="38"/>
  <c r="AI1964" i="38"/>
  <c r="T1964" i="38"/>
  <c r="H1964" i="38"/>
  <c r="AJ1963" i="38"/>
  <c r="AI1963" i="38"/>
  <c r="T1963" i="38"/>
  <c r="H1963" i="38"/>
  <c r="AJ1962" i="38"/>
  <c r="AI1962" i="38"/>
  <c r="T1962" i="38"/>
  <c r="H1962" i="38"/>
  <c r="AJ1961" i="38"/>
  <c r="AI1961" i="38"/>
  <c r="T1961" i="38"/>
  <c r="H1961" i="38"/>
  <c r="AJ1960" i="38"/>
  <c r="AI1960" i="38"/>
  <c r="T1960" i="38"/>
  <c r="H1960" i="38"/>
  <c r="AJ1959" i="38"/>
  <c r="AI1959" i="38"/>
  <c r="T1959" i="38"/>
  <c r="H1959" i="38"/>
  <c r="AJ1958" i="38"/>
  <c r="AI1958" i="38"/>
  <c r="T1958" i="38"/>
  <c r="H1958" i="38"/>
  <c r="AJ1957" i="38"/>
  <c r="AI1957" i="38"/>
  <c r="T1957" i="38"/>
  <c r="H1957" i="38"/>
  <c r="AJ1956" i="38"/>
  <c r="AI1956" i="38"/>
  <c r="T1956" i="38"/>
  <c r="H1956" i="38"/>
  <c r="AJ1955" i="38"/>
  <c r="AI1955" i="38"/>
  <c r="T1955" i="38"/>
  <c r="H1955" i="38"/>
  <c r="AJ1954" i="38"/>
  <c r="AI1954" i="38"/>
  <c r="T1954" i="38"/>
  <c r="H1954" i="38"/>
  <c r="AJ1953" i="38"/>
  <c r="AI1953" i="38"/>
  <c r="T1953" i="38"/>
  <c r="H1953" i="38"/>
  <c r="AJ1952" i="38"/>
  <c r="AI1952" i="38"/>
  <c r="T1952" i="38"/>
  <c r="H1952" i="38"/>
  <c r="AJ1951" i="38"/>
  <c r="AI1951" i="38"/>
  <c r="T1951" i="38"/>
  <c r="H1951" i="38"/>
  <c r="AJ1950" i="38"/>
  <c r="AI1950" i="38"/>
  <c r="T1950" i="38"/>
  <c r="H1950" i="38"/>
  <c r="AJ1949" i="38"/>
  <c r="AI1949" i="38"/>
  <c r="T1949" i="38"/>
  <c r="H1949" i="38"/>
  <c r="AJ1948" i="38"/>
  <c r="AI1948" i="38"/>
  <c r="T1948" i="38"/>
  <c r="H1948" i="38"/>
  <c r="AJ1947" i="38"/>
  <c r="AI1947" i="38"/>
  <c r="T1947" i="38"/>
  <c r="H1947" i="38"/>
  <c r="AJ1946" i="38"/>
  <c r="AI1946" i="38"/>
  <c r="T1946" i="38"/>
  <c r="H1946" i="38"/>
  <c r="AJ1945" i="38"/>
  <c r="AI1945" i="38"/>
  <c r="T1945" i="38"/>
  <c r="H1945" i="38"/>
  <c r="AJ1944" i="38"/>
  <c r="AI1944" i="38"/>
  <c r="T1944" i="38"/>
  <c r="H1944" i="38"/>
  <c r="AJ1943" i="38"/>
  <c r="AI1943" i="38"/>
  <c r="T1943" i="38"/>
  <c r="H1943" i="38"/>
  <c r="AJ1942" i="38"/>
  <c r="AI1942" i="38"/>
  <c r="T1942" i="38"/>
  <c r="H1942" i="38"/>
  <c r="AJ1941" i="38"/>
  <c r="AI1941" i="38"/>
  <c r="T1941" i="38"/>
  <c r="H1941" i="38"/>
  <c r="AJ1940" i="38"/>
  <c r="AI1940" i="38"/>
  <c r="T1940" i="38"/>
  <c r="H1940" i="38"/>
  <c r="AJ1939" i="38"/>
  <c r="AI1939" i="38"/>
  <c r="T1939" i="38"/>
  <c r="H1939" i="38"/>
  <c r="AJ1938" i="38"/>
  <c r="AI1938" i="38"/>
  <c r="T1938" i="38"/>
  <c r="H1938" i="38"/>
  <c r="AJ1937" i="38"/>
  <c r="AI1937" i="38"/>
  <c r="T1937" i="38"/>
  <c r="H1937" i="38"/>
  <c r="AJ1936" i="38"/>
  <c r="AI1936" i="38"/>
  <c r="T1936" i="38"/>
  <c r="H1936" i="38"/>
  <c r="AJ1935" i="38"/>
  <c r="AI1935" i="38"/>
  <c r="T1935" i="38"/>
  <c r="H1935" i="38"/>
  <c r="AJ1934" i="38"/>
  <c r="AI1934" i="38"/>
  <c r="T1934" i="38"/>
  <c r="H1934" i="38"/>
  <c r="AJ1933" i="38"/>
  <c r="AI1933" i="38"/>
  <c r="T1933" i="38"/>
  <c r="H1933" i="38"/>
  <c r="AJ1932" i="38"/>
  <c r="AI1932" i="38"/>
  <c r="T1932" i="38"/>
  <c r="H1932" i="38"/>
  <c r="AJ1931" i="38"/>
  <c r="AI1931" i="38"/>
  <c r="T1931" i="38"/>
  <c r="H1931" i="38"/>
  <c r="AJ1930" i="38"/>
  <c r="AI1930" i="38"/>
  <c r="T1930" i="38"/>
  <c r="H1930" i="38"/>
  <c r="AJ1929" i="38"/>
  <c r="AI1929" i="38"/>
  <c r="T1929" i="38"/>
  <c r="H1929" i="38"/>
  <c r="AJ1928" i="38"/>
  <c r="AI1928" i="38"/>
  <c r="T1928" i="38"/>
  <c r="H1928" i="38"/>
  <c r="AJ1927" i="38"/>
  <c r="AI1927" i="38"/>
  <c r="T1927" i="38"/>
  <c r="H1927" i="38"/>
  <c r="AJ1926" i="38"/>
  <c r="AI1926" i="38"/>
  <c r="T1926" i="38"/>
  <c r="H1926" i="38"/>
  <c r="AJ1925" i="38"/>
  <c r="AI1925" i="38"/>
  <c r="T1925" i="38"/>
  <c r="H1925" i="38"/>
  <c r="AJ1924" i="38"/>
  <c r="AI1924" i="38"/>
  <c r="T1924" i="38"/>
  <c r="H1924" i="38"/>
  <c r="AJ1923" i="38"/>
  <c r="AI1923" i="38"/>
  <c r="T1923" i="38"/>
  <c r="H1923" i="38"/>
  <c r="AJ1922" i="38"/>
  <c r="AI1922" i="38"/>
  <c r="T1922" i="38"/>
  <c r="H1922" i="38"/>
  <c r="AJ1921" i="38"/>
  <c r="AI1921" i="38"/>
  <c r="T1921" i="38"/>
  <c r="H1921" i="38"/>
  <c r="AJ1920" i="38"/>
  <c r="AI1920" i="38"/>
  <c r="T1920" i="38"/>
  <c r="H1920" i="38"/>
  <c r="AJ1919" i="38"/>
  <c r="AI1919" i="38"/>
  <c r="T1919" i="38"/>
  <c r="H1919" i="38"/>
  <c r="AJ1918" i="38"/>
  <c r="AI1918" i="38"/>
  <c r="T1918" i="38"/>
  <c r="H1918" i="38"/>
  <c r="AJ1917" i="38"/>
  <c r="AI1917" i="38"/>
  <c r="T1917" i="38"/>
  <c r="H1917" i="38"/>
  <c r="AJ1916" i="38"/>
  <c r="AI1916" i="38"/>
  <c r="T1916" i="38"/>
  <c r="H1916" i="38"/>
  <c r="AJ1915" i="38"/>
  <c r="AI1915" i="38"/>
  <c r="T1915" i="38"/>
  <c r="H1915" i="38"/>
  <c r="AJ1914" i="38"/>
  <c r="AI1914" i="38"/>
  <c r="T1914" i="38"/>
  <c r="H1914" i="38"/>
  <c r="AJ1913" i="38"/>
  <c r="AI1913" i="38"/>
  <c r="T1913" i="38"/>
  <c r="H1913" i="38"/>
  <c r="AJ1912" i="38"/>
  <c r="AI1912" i="38"/>
  <c r="T1912" i="38"/>
  <c r="H1912" i="38"/>
  <c r="AJ1911" i="38"/>
  <c r="AI1911" i="38"/>
  <c r="T1911" i="38"/>
  <c r="H1911" i="38"/>
  <c r="AJ1910" i="38"/>
  <c r="AI1910" i="38"/>
  <c r="T1910" i="38"/>
  <c r="H1910" i="38"/>
  <c r="AJ1909" i="38"/>
  <c r="AI1909" i="38"/>
  <c r="T1909" i="38"/>
  <c r="H1909" i="38"/>
  <c r="AJ1908" i="38"/>
  <c r="AI1908" i="38"/>
  <c r="T1908" i="38"/>
  <c r="H1908" i="38"/>
  <c r="AJ1907" i="38"/>
  <c r="AI1907" i="38"/>
  <c r="T1907" i="38"/>
  <c r="H1907" i="38"/>
  <c r="AJ1906" i="38"/>
  <c r="AI1906" i="38"/>
  <c r="T1906" i="38"/>
  <c r="H1906" i="38"/>
  <c r="AJ1905" i="38"/>
  <c r="AI1905" i="38"/>
  <c r="T1905" i="38"/>
  <c r="H1905" i="38"/>
  <c r="AJ1904" i="38"/>
  <c r="AI1904" i="38"/>
  <c r="T1904" i="38"/>
  <c r="H1904" i="38"/>
  <c r="AJ1903" i="38"/>
  <c r="AI1903" i="38"/>
  <c r="T1903" i="38"/>
  <c r="H1903" i="38"/>
  <c r="AJ1902" i="38"/>
  <c r="AI1902" i="38"/>
  <c r="T1902" i="38"/>
  <c r="H1902" i="38"/>
  <c r="AJ1901" i="38"/>
  <c r="AI1901" i="38"/>
  <c r="T1901" i="38"/>
  <c r="H1901" i="38"/>
  <c r="AJ1900" i="38"/>
  <c r="AI1900" i="38"/>
  <c r="T1900" i="38"/>
  <c r="H1900" i="38"/>
  <c r="AJ1899" i="38"/>
  <c r="AI1899" i="38"/>
  <c r="T1899" i="38"/>
  <c r="H1899" i="38"/>
  <c r="AJ1898" i="38"/>
  <c r="AI1898" i="38"/>
  <c r="T1898" i="38"/>
  <c r="H1898" i="38"/>
  <c r="AJ1897" i="38"/>
  <c r="AI1897" i="38"/>
  <c r="T1897" i="38"/>
  <c r="H1897" i="38"/>
  <c r="AJ1896" i="38"/>
  <c r="AI1896" i="38"/>
  <c r="T1896" i="38"/>
  <c r="H1896" i="38"/>
  <c r="AJ1895" i="38"/>
  <c r="AI1895" i="38"/>
  <c r="T1895" i="38"/>
  <c r="H1895" i="38"/>
  <c r="AJ1894" i="38"/>
  <c r="AI1894" i="38"/>
  <c r="T1894" i="38"/>
  <c r="H1894" i="38"/>
  <c r="AJ1893" i="38"/>
  <c r="AI1893" i="38"/>
  <c r="T1893" i="38"/>
  <c r="H1893" i="38"/>
  <c r="AJ1892" i="38"/>
  <c r="AI1892" i="38"/>
  <c r="T1892" i="38"/>
  <c r="H1892" i="38"/>
  <c r="AJ1891" i="38"/>
  <c r="AI1891" i="38"/>
  <c r="T1891" i="38"/>
  <c r="H1891" i="38"/>
  <c r="AJ1890" i="38"/>
  <c r="AI1890" i="38"/>
  <c r="T1890" i="38"/>
  <c r="H1890" i="38"/>
  <c r="AJ1889" i="38"/>
  <c r="AI1889" i="38"/>
  <c r="T1889" i="38"/>
  <c r="H1889" i="38"/>
  <c r="AJ1888" i="38"/>
  <c r="AI1888" i="38"/>
  <c r="T1888" i="38"/>
  <c r="H1888" i="38"/>
  <c r="AJ1887" i="38"/>
  <c r="AI1887" i="38"/>
  <c r="T1887" i="38"/>
  <c r="H1887" i="38"/>
  <c r="AJ1886" i="38"/>
  <c r="AI1886" i="38"/>
  <c r="T1886" i="38"/>
  <c r="H1886" i="38"/>
  <c r="AJ1885" i="38"/>
  <c r="AI1885" i="38"/>
  <c r="T1885" i="38"/>
  <c r="H1885" i="38"/>
  <c r="AJ1884" i="38"/>
  <c r="AI1884" i="38"/>
  <c r="T1884" i="38"/>
  <c r="H1884" i="38"/>
  <c r="AJ1883" i="38"/>
  <c r="AI1883" i="38"/>
  <c r="T1883" i="38"/>
  <c r="H1883" i="38"/>
  <c r="AJ1882" i="38"/>
  <c r="AI1882" i="38"/>
  <c r="T1882" i="38"/>
  <c r="H1882" i="38"/>
  <c r="AJ1881" i="38"/>
  <c r="AI1881" i="38"/>
  <c r="T1881" i="38"/>
  <c r="H1881" i="38"/>
  <c r="AJ1880" i="38"/>
  <c r="AI1880" i="38"/>
  <c r="T1880" i="38"/>
  <c r="H1880" i="38"/>
  <c r="AJ1879" i="38"/>
  <c r="AI1879" i="38"/>
  <c r="T1879" i="38"/>
  <c r="H1879" i="38"/>
  <c r="AJ1878" i="38"/>
  <c r="AI1878" i="38"/>
  <c r="T1878" i="38"/>
  <c r="H1878" i="38"/>
  <c r="AJ1877" i="38"/>
  <c r="AI1877" i="38"/>
  <c r="T1877" i="38"/>
  <c r="H1877" i="38"/>
  <c r="AJ1876" i="38"/>
  <c r="AI1876" i="38"/>
  <c r="T1876" i="38"/>
  <c r="H1876" i="38"/>
  <c r="AJ1875" i="38"/>
  <c r="AI1875" i="38"/>
  <c r="T1875" i="38"/>
  <c r="H1875" i="38"/>
  <c r="AJ1874" i="38"/>
  <c r="AI1874" i="38"/>
  <c r="T1874" i="38"/>
  <c r="H1874" i="38"/>
  <c r="AJ1873" i="38"/>
  <c r="AI1873" i="38"/>
  <c r="T1873" i="38"/>
  <c r="H1873" i="38"/>
  <c r="AJ1872" i="38"/>
  <c r="AI1872" i="38"/>
  <c r="T1872" i="38"/>
  <c r="H1872" i="38"/>
  <c r="AJ1871" i="38"/>
  <c r="AI1871" i="38"/>
  <c r="T1871" i="38"/>
  <c r="H1871" i="38"/>
  <c r="AJ1870" i="38"/>
  <c r="AI1870" i="38"/>
  <c r="T1870" i="38"/>
  <c r="H1870" i="38"/>
  <c r="AJ1869" i="38"/>
  <c r="AI1869" i="38"/>
  <c r="T1869" i="38"/>
  <c r="H1869" i="38"/>
  <c r="AJ1868" i="38"/>
  <c r="AI1868" i="38"/>
  <c r="T1868" i="38"/>
  <c r="H1868" i="38"/>
  <c r="AJ1867" i="38"/>
  <c r="AI1867" i="38"/>
  <c r="T1867" i="38"/>
  <c r="H1867" i="38"/>
  <c r="AJ1866" i="38"/>
  <c r="AI1866" i="38"/>
  <c r="T1866" i="38"/>
  <c r="H1866" i="38"/>
  <c r="AJ1865" i="38"/>
  <c r="AI1865" i="38"/>
  <c r="T1865" i="38"/>
  <c r="H1865" i="38"/>
  <c r="AJ1864" i="38"/>
  <c r="AI1864" i="38"/>
  <c r="T1864" i="38"/>
  <c r="H1864" i="38"/>
  <c r="AJ1863" i="38"/>
  <c r="AI1863" i="38"/>
  <c r="T1863" i="38"/>
  <c r="H1863" i="38"/>
  <c r="AJ1862" i="38"/>
  <c r="AI1862" i="38"/>
  <c r="T1862" i="38"/>
  <c r="H1862" i="38"/>
  <c r="AJ1861" i="38"/>
  <c r="AI1861" i="38"/>
  <c r="T1861" i="38"/>
  <c r="H1861" i="38"/>
  <c r="AJ1860" i="38"/>
  <c r="AI1860" i="38"/>
  <c r="T1860" i="38"/>
  <c r="H1860" i="38"/>
  <c r="AJ1859" i="38"/>
  <c r="AI1859" i="38"/>
  <c r="T1859" i="38"/>
  <c r="H1859" i="38"/>
  <c r="AJ1858" i="38"/>
  <c r="AI1858" i="38"/>
  <c r="T1858" i="38"/>
  <c r="H1858" i="38"/>
  <c r="AJ1857" i="38"/>
  <c r="AI1857" i="38"/>
  <c r="T1857" i="38"/>
  <c r="H1857" i="38"/>
  <c r="AJ1856" i="38"/>
  <c r="AI1856" i="38"/>
  <c r="T1856" i="38"/>
  <c r="H1856" i="38"/>
  <c r="AJ1855" i="38"/>
  <c r="AI1855" i="38"/>
  <c r="T1855" i="38"/>
  <c r="H1855" i="38"/>
  <c r="AJ1854" i="38"/>
  <c r="AI1854" i="38"/>
  <c r="T1854" i="38"/>
  <c r="H1854" i="38"/>
  <c r="AJ1853" i="38"/>
  <c r="AI1853" i="38"/>
  <c r="T1853" i="38"/>
  <c r="H1853" i="38"/>
  <c r="AJ1852" i="38"/>
  <c r="AI1852" i="38"/>
  <c r="T1852" i="38"/>
  <c r="H1852" i="38"/>
  <c r="AJ1851" i="38"/>
  <c r="AI1851" i="38"/>
  <c r="T1851" i="38"/>
  <c r="H1851" i="38"/>
  <c r="AJ1850" i="38"/>
  <c r="AI1850" i="38"/>
  <c r="T1850" i="38"/>
  <c r="H1850" i="38"/>
  <c r="AJ1849" i="38"/>
  <c r="AI1849" i="38"/>
  <c r="T1849" i="38"/>
  <c r="H1849" i="38"/>
  <c r="AJ1848" i="38"/>
  <c r="AI1848" i="38"/>
  <c r="T1848" i="38"/>
  <c r="H1848" i="38"/>
  <c r="AJ1847" i="38"/>
  <c r="AI1847" i="38"/>
  <c r="T1847" i="38"/>
  <c r="H1847" i="38"/>
  <c r="AJ1846" i="38"/>
  <c r="AI1846" i="38"/>
  <c r="T1846" i="38"/>
  <c r="H1846" i="38"/>
  <c r="AJ1845" i="38"/>
  <c r="AI1845" i="38"/>
  <c r="T1845" i="38"/>
  <c r="H1845" i="38"/>
  <c r="AJ1844" i="38"/>
  <c r="AI1844" i="38"/>
  <c r="T1844" i="38"/>
  <c r="H1844" i="38"/>
  <c r="AJ1843" i="38"/>
  <c r="AI1843" i="38"/>
  <c r="T1843" i="38"/>
  <c r="H1843" i="38"/>
  <c r="AJ1842" i="38"/>
  <c r="AI1842" i="38"/>
  <c r="T1842" i="38"/>
  <c r="H1842" i="38"/>
  <c r="AJ1841" i="38"/>
  <c r="AI1841" i="38"/>
  <c r="T1841" i="38"/>
  <c r="H1841" i="38"/>
  <c r="AJ1840" i="38"/>
  <c r="AI1840" i="38"/>
  <c r="T1840" i="38"/>
  <c r="H1840" i="38"/>
  <c r="AJ1839" i="38"/>
  <c r="AI1839" i="38"/>
  <c r="T1839" i="38"/>
  <c r="H1839" i="38"/>
  <c r="AJ1838" i="38"/>
  <c r="AI1838" i="38"/>
  <c r="T1838" i="38"/>
  <c r="H1838" i="38"/>
  <c r="AJ1837" i="38"/>
  <c r="AI1837" i="38"/>
  <c r="T1837" i="38"/>
  <c r="H1837" i="38"/>
  <c r="AJ1836" i="38"/>
  <c r="AI1836" i="38"/>
  <c r="T1836" i="38"/>
  <c r="H1836" i="38"/>
  <c r="AJ1835" i="38"/>
  <c r="AI1835" i="38"/>
  <c r="T1835" i="38"/>
  <c r="H1835" i="38"/>
  <c r="AJ1834" i="38"/>
  <c r="AI1834" i="38"/>
  <c r="T1834" i="38"/>
  <c r="H1834" i="38"/>
  <c r="AJ1833" i="38"/>
  <c r="AI1833" i="38"/>
  <c r="T1833" i="38"/>
  <c r="H1833" i="38"/>
  <c r="AJ1832" i="38"/>
  <c r="AI1832" i="38"/>
  <c r="T1832" i="38"/>
  <c r="H1832" i="38"/>
  <c r="AJ1831" i="38"/>
  <c r="AI1831" i="38"/>
  <c r="T1831" i="38"/>
  <c r="H1831" i="38"/>
  <c r="AJ1830" i="38"/>
  <c r="AI1830" i="38"/>
  <c r="T1830" i="38"/>
  <c r="H1830" i="38"/>
  <c r="AJ1829" i="38"/>
  <c r="AI1829" i="38"/>
  <c r="T1829" i="38"/>
  <c r="H1829" i="38"/>
  <c r="AJ1828" i="38"/>
  <c r="AI1828" i="38"/>
  <c r="T1828" i="38"/>
  <c r="H1828" i="38"/>
  <c r="AJ1827" i="38"/>
  <c r="AI1827" i="38"/>
  <c r="T1827" i="38"/>
  <c r="H1827" i="38"/>
  <c r="AJ1826" i="38"/>
  <c r="AI1826" i="38"/>
  <c r="T1826" i="38"/>
  <c r="H1826" i="38"/>
  <c r="AJ1825" i="38"/>
  <c r="AI1825" i="38"/>
  <c r="T1825" i="38"/>
  <c r="H1825" i="38"/>
  <c r="AJ1824" i="38"/>
  <c r="AI1824" i="38"/>
  <c r="T1824" i="38"/>
  <c r="H1824" i="38"/>
  <c r="AJ1823" i="38"/>
  <c r="AI1823" i="38"/>
  <c r="T1823" i="38"/>
  <c r="H1823" i="38"/>
  <c r="AJ1822" i="38"/>
  <c r="AI1822" i="38"/>
  <c r="T1822" i="38"/>
  <c r="H1822" i="38"/>
  <c r="AJ1821" i="38"/>
  <c r="AI1821" i="38"/>
  <c r="T1821" i="38"/>
  <c r="H1821" i="38"/>
  <c r="AJ1820" i="38"/>
  <c r="AI1820" i="38"/>
  <c r="T1820" i="38"/>
  <c r="H1820" i="38"/>
  <c r="AJ1819" i="38"/>
  <c r="AI1819" i="38"/>
  <c r="T1819" i="38"/>
  <c r="H1819" i="38"/>
  <c r="AJ1818" i="38"/>
  <c r="AI1818" i="38"/>
  <c r="T1818" i="38"/>
  <c r="H1818" i="38"/>
  <c r="AJ1817" i="38"/>
  <c r="AI1817" i="38"/>
  <c r="T1817" i="38"/>
  <c r="H1817" i="38"/>
  <c r="AJ1816" i="38"/>
  <c r="AI1816" i="38"/>
  <c r="T1816" i="38"/>
  <c r="H1816" i="38"/>
  <c r="AJ1815" i="38"/>
  <c r="AI1815" i="38"/>
  <c r="T1815" i="38"/>
  <c r="H1815" i="38"/>
  <c r="AJ1814" i="38"/>
  <c r="AI1814" i="38"/>
  <c r="T1814" i="38"/>
  <c r="H1814" i="38"/>
  <c r="AJ1813" i="38"/>
  <c r="AI1813" i="38"/>
  <c r="T1813" i="38"/>
  <c r="H1813" i="38"/>
  <c r="AJ1812" i="38"/>
  <c r="AI1812" i="38"/>
  <c r="T1812" i="38"/>
  <c r="H1812" i="38"/>
  <c r="AJ1811" i="38"/>
  <c r="AI1811" i="38"/>
  <c r="T1811" i="38"/>
  <c r="H1811" i="38"/>
  <c r="AJ1810" i="38"/>
  <c r="AI1810" i="38"/>
  <c r="T1810" i="38"/>
  <c r="H1810" i="38"/>
  <c r="AJ1809" i="38"/>
  <c r="AI1809" i="38"/>
  <c r="T1809" i="38"/>
  <c r="H1809" i="38"/>
  <c r="AJ1808" i="38"/>
  <c r="AI1808" i="38"/>
  <c r="T1808" i="38"/>
  <c r="H1808" i="38"/>
  <c r="AJ1807" i="38"/>
  <c r="AI1807" i="38"/>
  <c r="T1807" i="38"/>
  <c r="H1807" i="38"/>
  <c r="AJ1806" i="38"/>
  <c r="AI1806" i="38"/>
  <c r="T1806" i="38"/>
  <c r="H1806" i="38"/>
  <c r="AJ1805" i="38"/>
  <c r="AI1805" i="38"/>
  <c r="T1805" i="38"/>
  <c r="H1805" i="38"/>
  <c r="AJ1804" i="38"/>
  <c r="AI1804" i="38"/>
  <c r="T1804" i="38"/>
  <c r="H1804" i="38"/>
  <c r="AJ1803" i="38"/>
  <c r="AI1803" i="38"/>
  <c r="T1803" i="38"/>
  <c r="H1803" i="38"/>
  <c r="AJ1802" i="38"/>
  <c r="AI1802" i="38"/>
  <c r="T1802" i="38"/>
  <c r="H1802" i="38"/>
  <c r="AJ1801" i="38"/>
  <c r="AI1801" i="38"/>
  <c r="T1801" i="38"/>
  <c r="H1801" i="38"/>
  <c r="AJ1800" i="38"/>
  <c r="AI1800" i="38"/>
  <c r="T1800" i="38"/>
  <c r="H1800" i="38"/>
  <c r="AJ1799" i="38"/>
  <c r="AI1799" i="38"/>
  <c r="T1799" i="38"/>
  <c r="H1799" i="38"/>
  <c r="AJ1798" i="38"/>
  <c r="AI1798" i="38"/>
  <c r="T1798" i="38"/>
  <c r="H1798" i="38"/>
  <c r="AJ1797" i="38"/>
  <c r="AI1797" i="38"/>
  <c r="T1797" i="38"/>
  <c r="H1797" i="38"/>
  <c r="AJ1796" i="38"/>
  <c r="AI1796" i="38"/>
  <c r="T1796" i="38"/>
  <c r="H1796" i="38"/>
  <c r="AH2592" i="38" l="1"/>
  <c r="AH2612" i="38"/>
  <c r="AH2144" i="38"/>
  <c r="AH2154" i="38"/>
  <c r="AH2162" i="38"/>
  <c r="AH1812" i="38"/>
  <c r="AH1888" i="38"/>
  <c r="AH1894" i="38"/>
  <c r="AH1898" i="38"/>
  <c r="AH1906" i="38"/>
  <c r="AH1940" i="38"/>
  <c r="AH2176" i="38"/>
  <c r="AH2148" i="38"/>
  <c r="AH2152" i="38"/>
  <c r="AH2156" i="38"/>
  <c r="AH2160" i="38"/>
  <c r="AH1824" i="38"/>
  <c r="AH1844" i="38"/>
  <c r="AH1856" i="38"/>
  <c r="AH1876" i="38"/>
  <c r="AH1892" i="38"/>
  <c r="AH1896" i="38"/>
  <c r="AH1900" i="38"/>
  <c r="AH1904" i="38"/>
  <c r="AH1920" i="38"/>
  <c r="AH2180" i="38"/>
  <c r="AH2336" i="38"/>
  <c r="AH2356" i="38"/>
  <c r="AH2358" i="38"/>
  <c r="AH2644" i="38"/>
  <c r="AH2648" i="38"/>
  <c r="AH2652" i="38"/>
  <c r="AH2655" i="38"/>
  <c r="AH2657" i="38"/>
  <c r="AH2661" i="38"/>
  <c r="AH2665" i="38"/>
  <c r="AH2668" i="38"/>
  <c r="AH2672" i="38"/>
  <c r="AH2674" i="38"/>
  <c r="AH2676" i="38"/>
  <c r="AH2680" i="38"/>
  <c r="AH2684" i="38"/>
  <c r="AH2686" i="38"/>
  <c r="AH2304" i="38"/>
  <c r="AH2308" i="38"/>
  <c r="AH2312" i="38"/>
  <c r="AH2314" i="38"/>
  <c r="AH2320" i="38"/>
  <c r="AH2322" i="38"/>
  <c r="AH2100" i="38"/>
  <c r="AH2102" i="38"/>
  <c r="AH2104" i="38"/>
  <c r="AH2108" i="38"/>
  <c r="AH2110" i="38"/>
  <c r="AH2132" i="38"/>
  <c r="AH2632" i="38"/>
  <c r="AH1972" i="38"/>
  <c r="AH2184" i="38"/>
  <c r="AH2186" i="38"/>
  <c r="AH2192" i="38"/>
  <c r="AH2194" i="38"/>
  <c r="AH2208" i="38"/>
  <c r="AH2212" i="38"/>
  <c r="AH2216" i="38"/>
  <c r="AH2218" i="38"/>
  <c r="AH2220" i="38"/>
  <c r="AH2224" i="38"/>
  <c r="AH2226" i="38"/>
  <c r="AH2228" i="38"/>
  <c r="AH2230" i="38"/>
  <c r="AH2232" i="38"/>
  <c r="AH2236" i="38"/>
  <c r="AH2238" i="38"/>
  <c r="AH2260" i="38"/>
  <c r="AH2272" i="38"/>
  <c r="AH2276" i="38"/>
  <c r="AH2280" i="38"/>
  <c r="AH2282" i="38"/>
  <c r="AH2284" i="38"/>
  <c r="AH2288" i="38"/>
  <c r="AH2290" i="38"/>
  <c r="AH1825" i="38"/>
  <c r="AH1841" i="38"/>
  <c r="AH1857" i="38"/>
  <c r="AH1873" i="38"/>
  <c r="AH1893" i="38"/>
  <c r="AH2692" i="38"/>
  <c r="AH2708" i="38"/>
  <c r="AH2712" i="38"/>
  <c r="AH2716" i="38"/>
  <c r="AH2718" i="38"/>
  <c r="AH2720" i="38"/>
  <c r="AH1839" i="38"/>
  <c r="AH1891" i="38"/>
  <c r="AH1901" i="38"/>
  <c r="AH2113" i="38"/>
  <c r="AH2115" i="38"/>
  <c r="AH2117" i="38"/>
  <c r="AH2119" i="38"/>
  <c r="AH2125" i="38"/>
  <c r="AH2127" i="38"/>
  <c r="AH2145" i="38"/>
  <c r="AH2147" i="38"/>
  <c r="AH2157" i="38"/>
  <c r="AH2159" i="38"/>
  <c r="AH2165" i="38"/>
  <c r="AH2169" i="38"/>
  <c r="AH2209" i="38"/>
  <c r="AH2211" i="38"/>
  <c r="AH2213" i="38"/>
  <c r="AH2221" i="38"/>
  <c r="AH2223" i="38"/>
  <c r="AH2241" i="38"/>
  <c r="AH2243" i="38"/>
  <c r="AH2245" i="38"/>
  <c r="AH2253" i="38"/>
  <c r="AH2255" i="38"/>
  <c r="AH2273" i="38"/>
  <c r="AH2275" i="38"/>
  <c r="AH2277" i="38"/>
  <c r="AH2285" i="38"/>
  <c r="AH2297" i="38"/>
  <c r="AH2299" i="38"/>
  <c r="AH2337" i="38"/>
  <c r="AH2339" i="38"/>
  <c r="AH2341" i="38"/>
  <c r="AH2343" i="38"/>
  <c r="AH2349" i="38"/>
  <c r="AH2357" i="38"/>
  <c r="AH2369" i="38"/>
  <c r="AH2371" i="38"/>
  <c r="AH2373" i="38"/>
  <c r="AH2375" i="38"/>
  <c r="AH2381" i="38"/>
  <c r="AH2383" i="38"/>
  <c r="AH2637" i="38"/>
  <c r="AH2639" i="38"/>
  <c r="AH2641" i="38"/>
  <c r="AH2643" i="38"/>
  <c r="AH2669" i="38"/>
  <c r="AH2671" i="38"/>
  <c r="AH2673" i="38"/>
  <c r="AH2675" i="38"/>
  <c r="AH1827" i="38"/>
  <c r="AH1859" i="38"/>
  <c r="AH1869" i="38"/>
  <c r="AH1903" i="38"/>
  <c r="AH1913" i="38"/>
  <c r="AH1837" i="38"/>
  <c r="AH1861" i="38"/>
  <c r="AH1871" i="38"/>
  <c r="AH1889" i="38"/>
  <c r="AH1909" i="38"/>
  <c r="AH2392" i="38"/>
  <c r="AH2456" i="38"/>
  <c r="AH2484" i="38"/>
  <c r="AH1984" i="38"/>
  <c r="AH2036" i="38"/>
  <c r="AH2040" i="38"/>
  <c r="AH2068" i="38"/>
  <c r="AH2364" i="38"/>
  <c r="AH2366" i="38"/>
  <c r="AH2388" i="38"/>
  <c r="AH2440" i="38"/>
  <c r="AH2504" i="38"/>
  <c r="AH2516" i="38"/>
  <c r="AH2528" i="38"/>
  <c r="AH2532" i="38"/>
  <c r="AH2536" i="38"/>
  <c r="AH2548" i="38"/>
  <c r="AH2560" i="38"/>
  <c r="AH2562" i="38"/>
  <c r="AH2564" i="38"/>
  <c r="AH2566" i="38"/>
  <c r="AH2580" i="38"/>
  <c r="AH2582" i="38"/>
  <c r="AH2584" i="38"/>
  <c r="AH2588" i="38"/>
  <c r="AH2590" i="38"/>
  <c r="AH2517" i="38"/>
  <c r="AH2519" i="38"/>
  <c r="AH2521" i="38"/>
  <c r="AH2541" i="38"/>
  <c r="AH2543" i="38"/>
  <c r="AH2545" i="38"/>
  <c r="AH2573" i="38"/>
  <c r="AH2575" i="38"/>
  <c r="AH2577" i="38"/>
  <c r="AH2579" i="38"/>
  <c r="AH1974" i="38"/>
  <c r="AH1976" i="38"/>
  <c r="AH1980" i="38"/>
  <c r="AH1982" i="38"/>
  <c r="AH2004" i="38"/>
  <c r="AH2016" i="38"/>
  <c r="AH2020" i="38"/>
  <c r="AH2022" i="38"/>
  <c r="AH2024" i="38"/>
  <c r="AH2028" i="38"/>
  <c r="AH2032" i="38"/>
  <c r="AH2034" i="38"/>
  <c r="AH2048" i="38"/>
  <c r="AH2052" i="38"/>
  <c r="AH2054" i="38"/>
  <c r="AH2056" i="38"/>
  <c r="AH2058" i="38"/>
  <c r="AH2060" i="38"/>
  <c r="AH2064" i="38"/>
  <c r="AH2066" i="38"/>
  <c r="AH2080" i="38"/>
  <c r="AH2084" i="38"/>
  <c r="AH2086" i="38"/>
  <c r="AH2088" i="38"/>
  <c r="AH2092" i="38"/>
  <c r="AH2096" i="38"/>
  <c r="AH2098" i="38"/>
  <c r="AH2688" i="38"/>
  <c r="AH1908" i="38"/>
  <c r="AH1952" i="38"/>
  <c r="AH1956" i="38"/>
  <c r="AH1960" i="38"/>
  <c r="AH1962" i="38"/>
  <c r="AH1964" i="38"/>
  <c r="AH1968" i="38"/>
  <c r="AH1970" i="38"/>
  <c r="AH2722" i="38"/>
  <c r="AH1836" i="38"/>
  <c r="AH1924" i="38"/>
  <c r="AH1928" i="38"/>
  <c r="AH1930" i="38"/>
  <c r="AH1932" i="38"/>
  <c r="AH1936" i="38"/>
  <c r="AH1938" i="38"/>
  <c r="AH2445" i="38"/>
  <c r="AH2447" i="38"/>
  <c r="AH2465" i="38"/>
  <c r="AH2467" i="38"/>
  <c r="AH2485" i="38"/>
  <c r="AH2487" i="38"/>
  <c r="AH2489" i="38"/>
  <c r="AH2624" i="38"/>
  <c r="AH2628" i="38"/>
  <c r="AH2630" i="38"/>
  <c r="AH1848" i="38"/>
  <c r="AH1852" i="38"/>
  <c r="AH1854" i="38"/>
  <c r="AH2421" i="38"/>
  <c r="AH2425" i="38"/>
  <c r="AH2427" i="38"/>
  <c r="AH2568" i="38"/>
  <c r="AH2596" i="38"/>
  <c r="AH2600" i="38"/>
  <c r="AH2602" i="38"/>
  <c r="AH2604" i="38"/>
  <c r="AH2608" i="38"/>
  <c r="AH2610" i="38"/>
  <c r="AH1796" i="38"/>
  <c r="AH1800" i="38"/>
  <c r="AH1804" i="38"/>
  <c r="AH1808" i="38"/>
  <c r="AH1810" i="38"/>
  <c r="AH1985" i="38"/>
  <c r="AH1987" i="38"/>
  <c r="AH1989" i="38"/>
  <c r="AH1991" i="38"/>
  <c r="AH1997" i="38"/>
  <c r="AH1999" i="38"/>
  <c r="AH2017" i="38"/>
  <c r="AH2019" i="38"/>
  <c r="AH2021" i="38"/>
  <c r="AH2029" i="38"/>
  <c r="AH2031" i="38"/>
  <c r="AH2037" i="38"/>
  <c r="AH2041" i="38"/>
  <c r="AH2081" i="38"/>
  <c r="AH2083" i="38"/>
  <c r="AH2085" i="38"/>
  <c r="AH2087" i="38"/>
  <c r="AH2093" i="38"/>
  <c r="AH2095" i="38"/>
  <c r="AH2693" i="38"/>
  <c r="AH1802" i="38"/>
  <c r="AH1953" i="38"/>
  <c r="AH1955" i="38"/>
  <c r="AH1957" i="38"/>
  <c r="AH1965" i="38"/>
  <c r="AH1967" i="38"/>
  <c r="AH2534" i="38"/>
  <c r="AH2112" i="38"/>
  <c r="AH2164" i="38"/>
  <c r="AH2196" i="38"/>
  <c r="AH2240" i="38"/>
  <c r="AH2292" i="38"/>
  <c r="AH2296" i="38"/>
  <c r="AH2324" i="38"/>
  <c r="AH2368" i="38"/>
  <c r="AH2380" i="38"/>
  <c r="AH2452" i="38"/>
  <c r="AH2464" i="38"/>
  <c r="AH2468" i="38"/>
  <c r="AH2470" i="38"/>
  <c r="AH2472" i="38"/>
  <c r="AH2476" i="38"/>
  <c r="AH2480" i="38"/>
  <c r="AH2482" i="38"/>
  <c r="AH2496" i="38"/>
  <c r="AH2500" i="38"/>
  <c r="AH2502" i="38"/>
  <c r="AH2613" i="38"/>
  <c r="AH2615" i="38"/>
  <c r="AH2617" i="38"/>
  <c r="AH2400" i="38"/>
  <c r="AH2404" i="38"/>
  <c r="AH2420" i="38"/>
  <c r="AH2422" i="38"/>
  <c r="AH2428" i="38"/>
  <c r="AH2432" i="38"/>
  <c r="AH2436" i="38"/>
  <c r="AH2438" i="38"/>
  <c r="AH2597" i="38"/>
  <c r="AH1817" i="38"/>
  <c r="AH1878" i="38"/>
  <c r="AH1884" i="38"/>
  <c r="AH1797" i="38"/>
  <c r="AH1799" i="38"/>
  <c r="AH1805" i="38"/>
  <c r="AH1807" i="38"/>
  <c r="AH1809" i="38"/>
  <c r="AH1860" i="38"/>
  <c r="AH1862" i="38"/>
  <c r="AH1864" i="38"/>
  <c r="AH1866" i="38"/>
  <c r="AH1868" i="38"/>
  <c r="AH1872" i="38"/>
  <c r="AH1874" i="38"/>
  <c r="AH1921" i="38"/>
  <c r="AH1923" i="38"/>
  <c r="AH1925" i="38"/>
  <c r="AH1933" i="38"/>
  <c r="AH1935" i="38"/>
  <c r="AH1988" i="38"/>
  <c r="AH1992" i="38"/>
  <c r="AH1994" i="38"/>
  <c r="AH1996" i="38"/>
  <c r="AH2000" i="38"/>
  <c r="AH2002" i="38"/>
  <c r="AH2049" i="38"/>
  <c r="AH2051" i="38"/>
  <c r="AH2053" i="38"/>
  <c r="AH2055" i="38"/>
  <c r="AH2061" i="38"/>
  <c r="AH2063" i="38"/>
  <c r="AH2116" i="38"/>
  <c r="AH2118" i="38"/>
  <c r="AH2120" i="38"/>
  <c r="AH2122" i="38"/>
  <c r="AH2124" i="38"/>
  <c r="AH2128" i="38"/>
  <c r="AH2130" i="38"/>
  <c r="AH2177" i="38"/>
  <c r="AH2179" i="38"/>
  <c r="AH2181" i="38"/>
  <c r="AH2183" i="38"/>
  <c r="AH2189" i="38"/>
  <c r="AH2191" i="38"/>
  <c r="AH2244" i="38"/>
  <c r="AH2246" i="38"/>
  <c r="AH2248" i="38"/>
  <c r="AH2250" i="38"/>
  <c r="AH2252" i="38"/>
  <c r="AH2256" i="38"/>
  <c r="AH2258" i="38"/>
  <c r="AH2305" i="38"/>
  <c r="AH2307" i="38"/>
  <c r="AH2309" i="38"/>
  <c r="AH2311" i="38"/>
  <c r="AH2317" i="38"/>
  <c r="AH2319" i="38"/>
  <c r="AH2360" i="38"/>
  <c r="AH2372" i="38"/>
  <c r="AH2374" i="38"/>
  <c r="AH2376" i="38"/>
  <c r="AH2378" i="38"/>
  <c r="AH2384" i="38"/>
  <c r="AH2386" i="38"/>
  <c r="AH2433" i="38"/>
  <c r="AH2435" i="38"/>
  <c r="AH2437" i="38"/>
  <c r="AH2439" i="38"/>
  <c r="AH2486" i="38"/>
  <c r="AH2488" i="38"/>
  <c r="AH2492" i="38"/>
  <c r="AH2494" i="38"/>
  <c r="AH2529" i="38"/>
  <c r="AH2531" i="38"/>
  <c r="AH2533" i="38"/>
  <c r="AH2572" i="38"/>
  <c r="AH2576" i="38"/>
  <c r="AH2578" i="38"/>
  <c r="AH2605" i="38"/>
  <c r="AH2607" i="38"/>
  <c r="AH2609" i="38"/>
  <c r="AH2611" i="38"/>
  <c r="AH2634" i="38"/>
  <c r="AH2636" i="38"/>
  <c r="AH2640" i="38"/>
  <c r="AH2642" i="38"/>
  <c r="AH1828" i="38"/>
  <c r="AH1832" i="38"/>
  <c r="AH1840" i="38"/>
  <c r="AH2287" i="38"/>
  <c r="AH2340" i="38"/>
  <c r="AH2344" i="38"/>
  <c r="AH2346" i="38"/>
  <c r="AH2348" i="38"/>
  <c r="AH2352" i="38"/>
  <c r="AH2354" i="38"/>
  <c r="AH2401" i="38"/>
  <c r="AH2403" i="38"/>
  <c r="AH2405" i="38"/>
  <c r="AH2407" i="38"/>
  <c r="AH2413" i="38"/>
  <c r="AH2415" i="38"/>
  <c r="AH2454" i="38"/>
  <c r="AH2460" i="38"/>
  <c r="AH2462" i="38"/>
  <c r="AH2509" i="38"/>
  <c r="AH2511" i="38"/>
  <c r="AH2552" i="38"/>
  <c r="AH2556" i="38"/>
  <c r="AH2558" i="38"/>
  <c r="AH2593" i="38"/>
  <c r="AH2595" i="38"/>
  <c r="AH2626" i="38"/>
  <c r="AH2658" i="38"/>
  <c r="AH2660" i="38"/>
  <c r="AH2696" i="38"/>
  <c r="AH2700" i="38"/>
  <c r="AH2704" i="38"/>
  <c r="AH2706" i="38"/>
  <c r="AH1826" i="38"/>
  <c r="AH1834" i="38"/>
  <c r="AH1842" i="38"/>
  <c r="AH1816" i="38"/>
  <c r="AH1820" i="38"/>
  <c r="AH1822" i="38"/>
  <c r="AH1877" i="38"/>
  <c r="AH1881" i="38"/>
  <c r="AH1942" i="38"/>
  <c r="AH1944" i="38"/>
  <c r="AH1948" i="38"/>
  <c r="AH1950" i="38"/>
  <c r="AH2009" i="38"/>
  <c r="AH2070" i="38"/>
  <c r="AH2072" i="38"/>
  <c r="AH2076" i="38"/>
  <c r="AH2078" i="38"/>
  <c r="AH2133" i="38"/>
  <c r="AH2137" i="38"/>
  <c r="AH2188" i="38"/>
  <c r="AH2198" i="38"/>
  <c r="AH2200" i="38"/>
  <c r="AH2204" i="38"/>
  <c r="AH2206" i="38"/>
  <c r="AH2261" i="38"/>
  <c r="AH2265" i="38"/>
  <c r="AH2316" i="38"/>
  <c r="AH2326" i="38"/>
  <c r="AH2328" i="38"/>
  <c r="AH2332" i="38"/>
  <c r="AH2334" i="38"/>
  <c r="AH2389" i="38"/>
  <c r="AH2393" i="38"/>
  <c r="AH2444" i="38"/>
  <c r="AH2448" i="38"/>
  <c r="AH2450" i="38"/>
  <c r="AH2497" i="38"/>
  <c r="AH2499" i="38"/>
  <c r="AH2501" i="38"/>
  <c r="AH2503" i="38"/>
  <c r="AH2538" i="38"/>
  <c r="AH2540" i="38"/>
  <c r="AH2544" i="38"/>
  <c r="AH2546" i="38"/>
  <c r="AH2581" i="38"/>
  <c r="AH2583" i="38"/>
  <c r="AH2616" i="38"/>
  <c r="AH2620" i="38"/>
  <c r="AH2622" i="38"/>
  <c r="AH2645" i="38"/>
  <c r="AH2649" i="38"/>
  <c r="AH2690" i="38"/>
  <c r="AH2424" i="38"/>
  <c r="AH2709" i="38"/>
  <c r="AH2717" i="38"/>
  <c r="AH1849" i="38"/>
  <c r="AH1851" i="38"/>
  <c r="AH1912" i="38"/>
  <c r="AH1916" i="38"/>
  <c r="AH1918" i="38"/>
  <c r="AH1977" i="38"/>
  <c r="AH2038" i="38"/>
  <c r="AH2044" i="38"/>
  <c r="AH2046" i="38"/>
  <c r="AH2101" i="38"/>
  <c r="AH2103" i="38"/>
  <c r="AH2105" i="38"/>
  <c r="AH2166" i="38"/>
  <c r="AH2168" i="38"/>
  <c r="AH2172" i="38"/>
  <c r="AH2174" i="38"/>
  <c r="AH2229" i="38"/>
  <c r="AH2233" i="38"/>
  <c r="AH2235" i="38"/>
  <c r="AH2294" i="38"/>
  <c r="AH2300" i="38"/>
  <c r="AH2302" i="38"/>
  <c r="AH2361" i="38"/>
  <c r="AH2430" i="38"/>
  <c r="AH2469" i="38"/>
  <c r="AH2471" i="38"/>
  <c r="AH2477" i="38"/>
  <c r="AH2479" i="38"/>
  <c r="AH2518" i="38"/>
  <c r="AH2520" i="38"/>
  <c r="AH2524" i="38"/>
  <c r="AH2526" i="38"/>
  <c r="AH2561" i="38"/>
  <c r="AH2563" i="38"/>
  <c r="AH2565" i="38"/>
  <c r="AH2598" i="38"/>
  <c r="AH2351" i="38"/>
  <c r="AH2406" i="38"/>
  <c r="AH2408" i="38"/>
  <c r="AH2410" i="38"/>
  <c r="AH2412" i="38"/>
  <c r="AH2416" i="38"/>
  <c r="AH2418" i="38"/>
  <c r="AH2453" i="38"/>
  <c r="AH2455" i="38"/>
  <c r="AH2457" i="38"/>
  <c r="AH2506" i="38"/>
  <c r="AH2508" i="38"/>
  <c r="AH2512" i="38"/>
  <c r="AH2514" i="38"/>
  <c r="AH2549" i="38"/>
  <c r="AH2551" i="38"/>
  <c r="AH2553" i="38"/>
  <c r="AH2594" i="38"/>
  <c r="AH2625" i="38"/>
  <c r="AH2627" i="38"/>
  <c r="AH2659" i="38"/>
  <c r="AH2703" i="38"/>
  <c r="AH2705" i="38"/>
  <c r="AH2707" i="38"/>
  <c r="AH1819" i="38"/>
  <c r="AH1880" i="38"/>
  <c r="AH1886" i="38"/>
  <c r="AH1945" i="38"/>
  <c r="AH1947" i="38"/>
  <c r="AH2008" i="38"/>
  <c r="AH2012" i="38"/>
  <c r="AH2014" i="38"/>
  <c r="AH2069" i="38"/>
  <c r="AH2073" i="38"/>
  <c r="AH2136" i="38"/>
  <c r="AH2140" i="38"/>
  <c r="AH2142" i="38"/>
  <c r="AH2201" i="38"/>
  <c r="AH2203" i="38"/>
  <c r="AH2264" i="38"/>
  <c r="AH2268" i="38"/>
  <c r="AH2270" i="38"/>
  <c r="AH2329" i="38"/>
  <c r="AH2331" i="38"/>
  <c r="AH2390" i="38"/>
  <c r="AH2396" i="38"/>
  <c r="AH2398" i="38"/>
  <c r="AH2689" i="38"/>
  <c r="AH2691" i="38"/>
  <c r="AH1811" i="38"/>
  <c r="AH1843" i="38"/>
  <c r="AH1858" i="38"/>
  <c r="AH1875" i="38"/>
  <c r="AH1890" i="38"/>
  <c r="AH1905" i="38"/>
  <c r="AH1907" i="38"/>
  <c r="AH1922" i="38"/>
  <c r="AH1937" i="38"/>
  <c r="AH1939" i="38"/>
  <c r="AH1954" i="38"/>
  <c r="AH1969" i="38"/>
  <c r="AH1971" i="38"/>
  <c r="AH1986" i="38"/>
  <c r="AH2001" i="38"/>
  <c r="AH2003" i="38"/>
  <c r="AH2018" i="38"/>
  <c r="AH2033" i="38"/>
  <c r="AH2035" i="38"/>
  <c r="AH2050" i="38"/>
  <c r="AH2065" i="38"/>
  <c r="AH2067" i="38"/>
  <c r="AH2082" i="38"/>
  <c r="AH2097" i="38"/>
  <c r="AH2099" i="38"/>
  <c r="AH2114" i="38"/>
  <c r="AH2129" i="38"/>
  <c r="AH2131" i="38"/>
  <c r="AH2146" i="38"/>
  <c r="AH2161" i="38"/>
  <c r="AH2163" i="38"/>
  <c r="AH2178" i="38"/>
  <c r="AH2193" i="38"/>
  <c r="AH2195" i="38"/>
  <c r="AH2210" i="38"/>
  <c r="AH2225" i="38"/>
  <c r="AH2227" i="38"/>
  <c r="AH2242" i="38"/>
  <c r="AH2257" i="38"/>
  <c r="AH2259" i="38"/>
  <c r="AH2274" i="38"/>
  <c r="AH2289" i="38"/>
  <c r="AH2291" i="38"/>
  <c r="AH2306" i="38"/>
  <c r="AH2321" i="38"/>
  <c r="AH2323" i="38"/>
  <c r="AH2338" i="38"/>
  <c r="AH2353" i="38"/>
  <c r="AH2355" i="38"/>
  <c r="AH2370" i="38"/>
  <c r="AH2385" i="38"/>
  <c r="AH2387" i="38"/>
  <c r="AH2402" i="38"/>
  <c r="AH2417" i="38"/>
  <c r="AH2419" i="38"/>
  <c r="AH2434" i="38"/>
  <c r="AH2449" i="38"/>
  <c r="AH2451" i="38"/>
  <c r="AH2466" i="38"/>
  <c r="AH2481" i="38"/>
  <c r="AH2483" i="38"/>
  <c r="AH2498" i="38"/>
  <c r="AH2513" i="38"/>
  <c r="AH2515" i="38"/>
  <c r="AH2530" i="38"/>
  <c r="AH2547" i="38"/>
  <c r="AH2701" i="38"/>
  <c r="AH1801" i="38"/>
  <c r="AH1803" i="38"/>
  <c r="AH1818" i="38"/>
  <c r="AH1833" i="38"/>
  <c r="AH1835" i="38"/>
  <c r="AH1850" i="38"/>
  <c r="AH1865" i="38"/>
  <c r="AH1867" i="38"/>
  <c r="AH1882" i="38"/>
  <c r="AH1897" i="38"/>
  <c r="AH1899" i="38"/>
  <c r="AH1914" i="38"/>
  <c r="AH1929" i="38"/>
  <c r="AH1931" i="38"/>
  <c r="AH1946" i="38"/>
  <c r="AH1961" i="38"/>
  <c r="AH1963" i="38"/>
  <c r="AH1978" i="38"/>
  <c r="AH1993" i="38"/>
  <c r="AH1995" i="38"/>
  <c r="AH2010" i="38"/>
  <c r="AH2025" i="38"/>
  <c r="AH2027" i="38"/>
  <c r="AH2042" i="38"/>
  <c r="AH2057" i="38"/>
  <c r="AH2059" i="38"/>
  <c r="AH2074" i="38"/>
  <c r="AH2089" i="38"/>
  <c r="AH2091" i="38"/>
  <c r="AH2106" i="38"/>
  <c r="AH2121" i="38"/>
  <c r="AH2123" i="38"/>
  <c r="AH2138" i="38"/>
  <c r="AH2153" i="38"/>
  <c r="AH2155" i="38"/>
  <c r="AH2170" i="38"/>
  <c r="AH2185" i="38"/>
  <c r="AH2187" i="38"/>
  <c r="AH2202" i="38"/>
  <c r="AH2217" i="38"/>
  <c r="AH2219" i="38"/>
  <c r="AH2234" i="38"/>
  <c r="AH2249" i="38"/>
  <c r="AH2251" i="38"/>
  <c r="AH2266" i="38"/>
  <c r="AH2281" i="38"/>
  <c r="AH2283" i="38"/>
  <c r="AH2298" i="38"/>
  <c r="AH2313" i="38"/>
  <c r="AH2315" i="38"/>
  <c r="AH2330" i="38"/>
  <c r="AH2345" i="38"/>
  <c r="AH2347" i="38"/>
  <c r="AH2362" i="38"/>
  <c r="AH2377" i="38"/>
  <c r="AH2379" i="38"/>
  <c r="AH2394" i="38"/>
  <c r="AH2409" i="38"/>
  <c r="AH2411" i="38"/>
  <c r="AH2426" i="38"/>
  <c r="AH2441" i="38"/>
  <c r="AH2443" i="38"/>
  <c r="AH2458" i="38"/>
  <c r="AH2473" i="38"/>
  <c r="AH2475" i="38"/>
  <c r="AH2490" i="38"/>
  <c r="AH2505" i="38"/>
  <c r="AH2507" i="38"/>
  <c r="AH2522" i="38"/>
  <c r="AH2537" i="38"/>
  <c r="AH2539" i="38"/>
  <c r="AH2554" i="38"/>
  <c r="AH2569" i="38"/>
  <c r="AH2571" i="38"/>
  <c r="AH2586" i="38"/>
  <c r="AH2601" i="38"/>
  <c r="AH2603" i="38"/>
  <c r="AH2618" i="38"/>
  <c r="AH2633" i="38"/>
  <c r="AH2635" i="38"/>
  <c r="AH2650" i="38"/>
  <c r="AH2666" i="38"/>
  <c r="AH2667" i="38"/>
  <c r="AH2682" i="38"/>
  <c r="AH2697" i="38"/>
  <c r="AH2699" i="38"/>
  <c r="AH2714" i="38"/>
  <c r="AH1814" i="38"/>
  <c r="AH1829" i="38"/>
  <c r="AH1831" i="38"/>
  <c r="AH1846" i="38"/>
  <c r="AH1863" i="38"/>
  <c r="AH1895" i="38"/>
  <c r="AH1910" i="38"/>
  <c r="AH1927" i="38"/>
  <c r="AH1959" i="38"/>
  <c r="AH2006" i="38"/>
  <c r="AH2023" i="38"/>
  <c r="AH2134" i="38"/>
  <c r="AH2149" i="38"/>
  <c r="AH2151" i="38"/>
  <c r="AH2215" i="38"/>
  <c r="AH2247" i="38"/>
  <c r="AH2262" i="38"/>
  <c r="AH2279" i="38"/>
  <c r="AH2535" i="38"/>
  <c r="AH2550" i="38"/>
  <c r="AH2567" i="38"/>
  <c r="AH2599" i="38"/>
  <c r="AH2614" i="38"/>
  <c r="AH2629" i="38"/>
  <c r="AH2631" i="38"/>
  <c r="AH2646" i="38"/>
  <c r="AH2662" i="38"/>
  <c r="AH2664" i="38"/>
  <c r="AH2678" i="38"/>
  <c r="AH2695" i="38"/>
  <c r="AH2710" i="38"/>
  <c r="AH1806" i="38"/>
  <c r="AH1821" i="38"/>
  <c r="AH1823" i="38"/>
  <c r="AH1838" i="38"/>
  <c r="AH1853" i="38"/>
  <c r="AH1855" i="38"/>
  <c r="AH1870" i="38"/>
  <c r="AH1885" i="38"/>
  <c r="AH1887" i="38"/>
  <c r="AH1902" i="38"/>
  <c r="AH1917" i="38"/>
  <c r="AH1919" i="38"/>
  <c r="AH1934" i="38"/>
  <c r="AH1949" i="38"/>
  <c r="AH1951" i="38"/>
  <c r="AH1966" i="38"/>
  <c r="AH1981" i="38"/>
  <c r="AH1983" i="38"/>
  <c r="AH1998" i="38"/>
  <c r="AH2013" i="38"/>
  <c r="AH2015" i="38"/>
  <c r="AH2030" i="38"/>
  <c r="AH2045" i="38"/>
  <c r="AH2047" i="38"/>
  <c r="AH2062" i="38"/>
  <c r="AH2077" i="38"/>
  <c r="AH2079" i="38"/>
  <c r="AH2094" i="38"/>
  <c r="AH2109" i="38"/>
  <c r="AH2111" i="38"/>
  <c r="AH2126" i="38"/>
  <c r="AH2141" i="38"/>
  <c r="AH2143" i="38"/>
  <c r="AH2158" i="38"/>
  <c r="AH2173" i="38"/>
  <c r="AH2175" i="38"/>
  <c r="AH2190" i="38"/>
  <c r="AH2205" i="38"/>
  <c r="AH2207" i="38"/>
  <c r="AH2222" i="38"/>
  <c r="AH2237" i="38"/>
  <c r="AH2239" i="38"/>
  <c r="AH2254" i="38"/>
  <c r="AH2269" i="38"/>
  <c r="AH2271" i="38"/>
  <c r="AH2286" i="38"/>
  <c r="AH2301" i="38"/>
  <c r="AH2303" i="38"/>
  <c r="AH2318" i="38"/>
  <c r="AH2333" i="38"/>
  <c r="AH2335" i="38"/>
  <c r="AH2350" i="38"/>
  <c r="AH2365" i="38"/>
  <c r="AH2367" i="38"/>
  <c r="AH2382" i="38"/>
  <c r="AH2397" i="38"/>
  <c r="AH2399" i="38"/>
  <c r="AH2414" i="38"/>
  <c r="AH2429" i="38"/>
  <c r="AH2431" i="38"/>
  <c r="AH2446" i="38"/>
  <c r="AH2461" i="38"/>
  <c r="AH2463" i="38"/>
  <c r="AH2478" i="38"/>
  <c r="AH2493" i="38"/>
  <c r="AH2495" i="38"/>
  <c r="AH2510" i="38"/>
  <c r="AH2525" i="38"/>
  <c r="AH2527" i="38"/>
  <c r="AH2542" i="38"/>
  <c r="AH2557" i="38"/>
  <c r="AH2559" i="38"/>
  <c r="AH2574" i="38"/>
  <c r="AH2589" i="38"/>
  <c r="AH2591" i="38"/>
  <c r="AH2606" i="38"/>
  <c r="AH2621" i="38"/>
  <c r="AH2623" i="38"/>
  <c r="AH2638" i="38"/>
  <c r="AH2653" i="38"/>
  <c r="AH2656" i="38"/>
  <c r="AH2670" i="38"/>
  <c r="AH2685" i="38"/>
  <c r="AH2687" i="38"/>
  <c r="AH2702" i="38"/>
  <c r="AH2719" i="38"/>
  <c r="AH2721" i="38"/>
  <c r="AH1883" i="38"/>
  <c r="AH1915" i="38"/>
  <c r="AH1979" i="38"/>
  <c r="AH2011" i="38"/>
  <c r="AH2026" i="38"/>
  <c r="AH2043" i="38"/>
  <c r="AH2075" i="38"/>
  <c r="AH2090" i="38"/>
  <c r="AH2107" i="38"/>
  <c r="AH2139" i="38"/>
  <c r="AH2171" i="38"/>
  <c r="AH2267" i="38"/>
  <c r="AH2363" i="38"/>
  <c r="AH2395" i="38"/>
  <c r="AH2442" i="38"/>
  <c r="AH2459" i="38"/>
  <c r="AH2474" i="38"/>
  <c r="AH2491" i="38"/>
  <c r="AH2523" i="38"/>
  <c r="AH2555" i="38"/>
  <c r="AH2570" i="38"/>
  <c r="AH2585" i="38"/>
  <c r="AH2587" i="38"/>
  <c r="AH2619" i="38"/>
  <c r="AH2651" i="38"/>
  <c r="AH2654" i="38"/>
  <c r="AH2681" i="38"/>
  <c r="AH2683" i="38"/>
  <c r="AH2698" i="38"/>
  <c r="AH2713" i="38"/>
  <c r="AH2715" i="38"/>
  <c r="AH1798" i="38"/>
  <c r="AH1813" i="38"/>
  <c r="AH1815" i="38"/>
  <c r="AH1830" i="38"/>
  <c r="AH1845" i="38"/>
  <c r="AH1847" i="38"/>
  <c r="AH1879" i="38"/>
  <c r="AH1911" i="38"/>
  <c r="AH1926" i="38"/>
  <c r="AH1941" i="38"/>
  <c r="AH1943" i="38"/>
  <c r="AH1958" i="38"/>
  <c r="AH1973" i="38"/>
  <c r="AH1975" i="38"/>
  <c r="AH1990" i="38"/>
  <c r="AH2005" i="38"/>
  <c r="AH2007" i="38"/>
  <c r="AH2039" i="38"/>
  <c r="AH2071" i="38"/>
  <c r="AH2135" i="38"/>
  <c r="AH2150" i="38"/>
  <c r="AH2167" i="38"/>
  <c r="AH2182" i="38"/>
  <c r="AH2197" i="38"/>
  <c r="AH2199" i="38"/>
  <c r="AH2214" i="38"/>
  <c r="AH2231" i="38"/>
  <c r="AH2263" i="38"/>
  <c r="AH2278" i="38"/>
  <c r="AH2293" i="38"/>
  <c r="AH2295" i="38"/>
  <c r="AH2310" i="38"/>
  <c r="AH2325" i="38"/>
  <c r="AH2327" i="38"/>
  <c r="AH2342" i="38"/>
  <c r="AH2359" i="38"/>
  <c r="AH2391" i="38"/>
  <c r="AH2423" i="38"/>
  <c r="AH2647" i="38"/>
  <c r="AH2663" i="38"/>
  <c r="AH2677" i="38"/>
  <c r="AH2679" i="38"/>
  <c r="AH2694" i="38"/>
  <c r="AH2711" i="38"/>
  <c r="T4247" i="38" l="1"/>
  <c r="T6332" i="38" l="1"/>
  <c r="H6332" i="38"/>
  <c r="T6314" i="38"/>
  <c r="H6314" i="38"/>
  <c r="H6297" i="38"/>
  <c r="T6290" i="38"/>
  <c r="H6286" i="38"/>
  <c r="H6320" i="38"/>
  <c r="H6340" i="38"/>
  <c r="H6353" i="38"/>
  <c r="H6351" i="38"/>
  <c r="H6352" i="38"/>
  <c r="H4689" i="38" l="1"/>
  <c r="H4688" i="38"/>
  <c r="H4687" i="38"/>
  <c r="H4686" i="38"/>
  <c r="H4685" i="38"/>
  <c r="H4684" i="38"/>
  <c r="H4683" i="38"/>
  <c r="H4682" i="38"/>
  <c r="H4681" i="38"/>
  <c r="H4680" i="38"/>
  <c r="H7259" i="38" l="1"/>
  <c r="H7258" i="38"/>
  <c r="H7256" i="38"/>
  <c r="H7254" i="38"/>
  <c r="H7252" i="38"/>
  <c r="T7245" i="38"/>
  <c r="H7245" i="38"/>
  <c r="T7241" i="38"/>
  <c r="T7240" i="38"/>
  <c r="T7239" i="38"/>
  <c r="T7238" i="38"/>
  <c r="T7235" i="38"/>
  <c r="T7234" i="38"/>
  <c r="T7228" i="38"/>
  <c r="H7228" i="38"/>
  <c r="T7227" i="38"/>
  <c r="H7227" i="38"/>
  <c r="H7223" i="38"/>
  <c r="H7220" i="38"/>
  <c r="H7219" i="38"/>
  <c r="H7218" i="38"/>
  <c r="T7202" i="38"/>
  <c r="T7201" i="38"/>
  <c r="T75" i="38"/>
  <c r="T1758" i="38" l="1"/>
  <c r="T426" i="38" l="1"/>
  <c r="H3195" i="38" l="1"/>
  <c r="H3194" i="38"/>
  <c r="T5701" i="38"/>
  <c r="T5700" i="38"/>
  <c r="T5699" i="38"/>
  <c r="T5696" i="38"/>
  <c r="T5692" i="38"/>
  <c r="T5684" i="38"/>
  <c r="T5682" i="38"/>
  <c r="T5681" i="38"/>
  <c r="T5670" i="38"/>
  <c r="T3215" i="38" l="1"/>
  <c r="H3215" i="38"/>
  <c r="H3214" i="38"/>
  <c r="H3193" i="38"/>
  <c r="T3673" i="38" l="1"/>
  <c r="H3673" i="38"/>
  <c r="T3672" i="38"/>
  <c r="H3672" i="38"/>
  <c r="T3671" i="38"/>
  <c r="H3671" i="38"/>
  <c r="T3670" i="38"/>
  <c r="H3670" i="38"/>
  <c r="T3669" i="38"/>
  <c r="H3669" i="38"/>
  <c r="T3668" i="38"/>
  <c r="H3668" i="38"/>
  <c r="T3667" i="38"/>
  <c r="H3667" i="38"/>
  <c r="T3666" i="38"/>
  <c r="H3666" i="38"/>
  <c r="T3665" i="38"/>
  <c r="H3665" i="38"/>
  <c r="T3664" i="38"/>
  <c r="H3664" i="38"/>
  <c r="T3663" i="38"/>
  <c r="H3663" i="38"/>
  <c r="T3662" i="38"/>
  <c r="H3662" i="38"/>
  <c r="T3661" i="38"/>
  <c r="H3661" i="38"/>
  <c r="T3660" i="38"/>
  <c r="H3660" i="38"/>
  <c r="T3659" i="38"/>
  <c r="H3659" i="38"/>
  <c r="T3658" i="38"/>
  <c r="T3657" i="38"/>
  <c r="H3657" i="38"/>
  <c r="T3656" i="38"/>
  <c r="H3656" i="38"/>
  <c r="T3655" i="38"/>
  <c r="H3655" i="38"/>
  <c r="T3654" i="38"/>
  <c r="H3654" i="38"/>
  <c r="T3653" i="38"/>
  <c r="T3652" i="38"/>
  <c r="H3652" i="38"/>
  <c r="T3651" i="38"/>
  <c r="H3651" i="38"/>
  <c r="T3650" i="38"/>
  <c r="H3650" i="38"/>
  <c r="T3649" i="38"/>
  <c r="H3649" i="38"/>
  <c r="T3648" i="38"/>
  <c r="H3648" i="38"/>
  <c r="T3647" i="38"/>
  <c r="H3647" i="38"/>
  <c r="T3646" i="38"/>
  <c r="H3646" i="38"/>
  <c r="T3645" i="38"/>
  <c r="H3645" i="38"/>
  <c r="T3644" i="38"/>
  <c r="H3644" i="38"/>
  <c r="T3643" i="38"/>
  <c r="H3643" i="38"/>
  <c r="T3642" i="38"/>
  <c r="H3642" i="38"/>
  <c r="T3641" i="38"/>
  <c r="H3641" i="38"/>
  <c r="T3640" i="38"/>
  <c r="H3640" i="38"/>
  <c r="T3639" i="38"/>
  <c r="H3639" i="38"/>
  <c r="T3638" i="38"/>
  <c r="H3638" i="38"/>
  <c r="T3637" i="38"/>
  <c r="H3637" i="38"/>
  <c r="T3636" i="38"/>
  <c r="H3636" i="38"/>
  <c r="T3635" i="38"/>
  <c r="H3635" i="38"/>
  <c r="T3634" i="38"/>
  <c r="H3634" i="38"/>
  <c r="T3633" i="38"/>
  <c r="H3633" i="38"/>
  <c r="T3632" i="38"/>
  <c r="H3632" i="38"/>
  <c r="T3631" i="38"/>
  <c r="H3631" i="38"/>
  <c r="T3630" i="38"/>
  <c r="H3630" i="38"/>
  <c r="T3629" i="38"/>
  <c r="H3629" i="38"/>
  <c r="T3628" i="38"/>
  <c r="H3628" i="38"/>
  <c r="T3627" i="38"/>
  <c r="H3627" i="38"/>
  <c r="T3626" i="38"/>
  <c r="H3626" i="38"/>
  <c r="T3625" i="38"/>
  <c r="H3625" i="38"/>
  <c r="T3624" i="38"/>
  <c r="H3624" i="38"/>
  <c r="T3623" i="38"/>
  <c r="H3623" i="38"/>
  <c r="T3622" i="38"/>
  <c r="H3622" i="38"/>
  <c r="T3621" i="38"/>
  <c r="H3621" i="38"/>
  <c r="T3620" i="38"/>
  <c r="H3620" i="38"/>
  <c r="T3619" i="38"/>
  <c r="H3619" i="38"/>
  <c r="T3618" i="38"/>
  <c r="H3618" i="38"/>
  <c r="T3617" i="38"/>
  <c r="H3617" i="38"/>
  <c r="T3616" i="38"/>
  <c r="H3616" i="38"/>
  <c r="T3615" i="38"/>
  <c r="H3615" i="38"/>
  <c r="T3614" i="38"/>
  <c r="H3614" i="38"/>
  <c r="T3613" i="38"/>
  <c r="H3613" i="38"/>
  <c r="T3612" i="38"/>
  <c r="H3612" i="38"/>
  <c r="T3611" i="38"/>
  <c r="H3611" i="38"/>
  <c r="T3610" i="38"/>
  <c r="H3610" i="38"/>
  <c r="T3609" i="38"/>
  <c r="H3609" i="38"/>
  <c r="T3608" i="38"/>
  <c r="H3608" i="38"/>
  <c r="T3607" i="38"/>
  <c r="H3607" i="38"/>
  <c r="T3606" i="38"/>
  <c r="H3606" i="38"/>
  <c r="T3605" i="38"/>
  <c r="H3605" i="38"/>
  <c r="H4954" i="38" l="1"/>
  <c r="H4953" i="38"/>
  <c r="T4952" i="38" l="1"/>
  <c r="H4952" i="38"/>
  <c r="S4773" i="38" l="1"/>
  <c r="R4773" i="38"/>
  <c r="S4772" i="38"/>
  <c r="R4772" i="38"/>
  <c r="S4771" i="38"/>
  <c r="R4771" i="38"/>
  <c r="R4770" i="38"/>
  <c r="T4770" i="38" s="1"/>
  <c r="R4769" i="38"/>
  <c r="T4769" i="38" s="1"/>
  <c r="S4768" i="38"/>
  <c r="R4768" i="38"/>
  <c r="S4760" i="38"/>
  <c r="R4760" i="38"/>
  <c r="R4759" i="38"/>
  <c r="T4759" i="38" s="1"/>
  <c r="S4758" i="38"/>
  <c r="R4758" i="38"/>
  <c r="R4755" i="38"/>
  <c r="T4755" i="38" s="1"/>
  <c r="R4754" i="38"/>
  <c r="T4754" i="38" s="1"/>
  <c r="R4753" i="38"/>
  <c r="T4753" i="38" s="1"/>
  <c r="S4752" i="38"/>
  <c r="R4752" i="38"/>
  <c r="R4751" i="38"/>
  <c r="T4751" i="38" s="1"/>
  <c r="R4750" i="38"/>
  <c r="T4750" i="38" s="1"/>
  <c r="S4749" i="38"/>
  <c r="R4749" i="38"/>
  <c r="R4748" i="38"/>
  <c r="T4748" i="38" s="1"/>
  <c r="R4747" i="38"/>
  <c r="T4747" i="38" s="1"/>
  <c r="S4745" i="38"/>
  <c r="R4745" i="38"/>
  <c r="T4745" i="38" s="1"/>
  <c r="S4742" i="38"/>
  <c r="R4742" i="38"/>
  <c r="T4749" i="38" l="1"/>
  <c r="T4752" i="38"/>
  <c r="T4768" i="38"/>
  <c r="T4773" i="38"/>
  <c r="T4758" i="38"/>
  <c r="T4760" i="38"/>
  <c r="T4771" i="38"/>
  <c r="T4742" i="38"/>
  <c r="T4772" i="38"/>
  <c r="T6335" i="38"/>
  <c r="H6335" i="38"/>
  <c r="T6331" i="38"/>
  <c r="T6319" i="38"/>
  <c r="H6360" i="38"/>
  <c r="H6359" i="38"/>
  <c r="H6358" i="38"/>
  <c r="T4951" i="38"/>
  <c r="H4951" i="38"/>
  <c r="T4950" i="38"/>
  <c r="H4950" i="38"/>
  <c r="T4949" i="38"/>
  <c r="H4949" i="38"/>
  <c r="T4948" i="38"/>
  <c r="H4948" i="38"/>
  <c r="T4947" i="38"/>
  <c r="H4947" i="38"/>
  <c r="T4946" i="38"/>
  <c r="H4946" i="38"/>
  <c r="T4945" i="38"/>
  <c r="H4945" i="38"/>
  <c r="H6719" i="38"/>
  <c r="H5700" i="38"/>
  <c r="T4944" i="38"/>
  <c r="H4944" i="38"/>
  <c r="T4943" i="38"/>
  <c r="H4943" i="38"/>
  <c r="T4942" i="38"/>
  <c r="H4942" i="38"/>
  <c r="T4941" i="38"/>
  <c r="H4941" i="38"/>
  <c r="T4940" i="38"/>
  <c r="H4940" i="38"/>
  <c r="T4939" i="38"/>
  <c r="H4939" i="38"/>
  <c r="T4938" i="38"/>
  <c r="H4938" i="38"/>
  <c r="T4937" i="38"/>
  <c r="H4937" i="38"/>
  <c r="T4936" i="38"/>
  <c r="H4936" i="38"/>
  <c r="H441" i="38"/>
  <c r="H5699" i="38"/>
  <c r="T4935" i="38"/>
  <c r="H4935" i="38"/>
  <c r="R4934" i="38"/>
  <c r="T4934" i="38" s="1"/>
  <c r="H4934" i="38"/>
  <c r="T4933" i="38"/>
  <c r="H4933" i="38"/>
  <c r="T4932" i="38"/>
  <c r="H4932" i="38"/>
  <c r="T4931" i="38"/>
  <c r="H4931" i="38"/>
  <c r="R4930" i="38"/>
  <c r="T4930" i="38" s="1"/>
  <c r="H4930" i="38"/>
  <c r="S4929" i="38"/>
  <c r="R4929" i="38"/>
  <c r="H4929" i="38"/>
  <c r="T4928" i="38"/>
  <c r="H4928" i="38"/>
  <c r="T4927" i="38"/>
  <c r="H4927" i="38"/>
  <c r="T4926" i="38"/>
  <c r="H4926" i="38"/>
  <c r="T4925" i="38"/>
  <c r="H4925" i="38"/>
  <c r="R4924" i="38"/>
  <c r="T4924" i="38" s="1"/>
  <c r="H4924" i="38"/>
  <c r="H6357" i="38"/>
  <c r="R4923" i="38"/>
  <c r="T4923" i="38" s="1"/>
  <c r="H4923" i="38"/>
  <c r="R4922" i="38"/>
  <c r="T4922" i="38" s="1"/>
  <c r="H4922" i="38"/>
  <c r="R4921" i="38"/>
  <c r="T4921" i="38" s="1"/>
  <c r="H4921" i="38"/>
  <c r="T4920" i="38"/>
  <c r="H4920" i="38"/>
  <c r="R4919" i="38"/>
  <c r="T4919" i="38" s="1"/>
  <c r="H4919" i="38"/>
  <c r="T4918" i="38"/>
  <c r="H4918" i="38"/>
  <c r="R4917" i="38"/>
  <c r="T4917" i="38" s="1"/>
  <c r="H4917" i="38"/>
  <c r="R4916" i="38"/>
  <c r="T4916" i="38" s="1"/>
  <c r="H4916" i="38"/>
  <c r="S4915" i="38"/>
  <c r="R4915" i="38"/>
  <c r="H4915" i="38"/>
  <c r="S4914" i="38"/>
  <c r="R4914" i="38"/>
  <c r="H4914" i="38"/>
  <c r="T4913" i="38"/>
  <c r="H4913" i="38"/>
  <c r="R4912" i="38"/>
  <c r="T4912" i="38" s="1"/>
  <c r="H4912" i="38"/>
  <c r="R4911" i="38"/>
  <c r="T4911" i="38" s="1"/>
  <c r="H4911" i="38"/>
  <c r="R4910" i="38"/>
  <c r="T4910" i="38" s="1"/>
  <c r="H4910" i="38"/>
  <c r="T4909" i="38"/>
  <c r="H4909" i="38"/>
  <c r="R4908" i="38"/>
  <c r="T4908" i="38" s="1"/>
  <c r="H4908" i="38"/>
  <c r="T4907" i="38"/>
  <c r="H4907" i="38"/>
  <c r="H6356" i="38"/>
  <c r="T3213" i="38"/>
  <c r="H3213" i="38"/>
  <c r="T3212" i="38"/>
  <c r="H3212" i="38"/>
  <c r="H6355" i="38"/>
  <c r="T3211" i="38"/>
  <c r="H3211" i="38"/>
  <c r="H3210" i="38"/>
  <c r="T6354" i="38"/>
  <c r="H6354" i="38"/>
  <c r="H3209" i="38"/>
  <c r="H3208" i="38"/>
  <c r="T3207" i="38"/>
  <c r="H3207" i="38"/>
  <c r="T440" i="38"/>
  <c r="H440" i="38"/>
  <c r="H3206" i="38"/>
  <c r="H5299" i="38"/>
  <c r="H5698" i="38"/>
  <c r="H5697" i="38"/>
  <c r="T5298" i="38"/>
  <c r="T3205" i="38"/>
  <c r="H3205" i="38"/>
  <c r="T6348" i="38"/>
  <c r="H6348" i="38"/>
  <c r="T6347" i="38"/>
  <c r="H5696" i="38"/>
  <c r="H6715" i="38"/>
  <c r="T3204" i="38"/>
  <c r="H3204" i="38"/>
  <c r="H6344" i="38"/>
  <c r="H6342" i="38"/>
  <c r="T3202" i="38"/>
  <c r="H3202" i="38"/>
  <c r="T439" i="38"/>
  <c r="H439" i="38"/>
  <c r="T6337" i="38"/>
  <c r="T6336" i="38"/>
  <c r="H6336" i="38"/>
  <c r="T3201" i="38"/>
  <c r="H3201" i="38"/>
  <c r="H6333" i="38"/>
  <c r="H5695" i="38"/>
  <c r="H5297" i="38"/>
  <c r="T3200" i="38"/>
  <c r="H3200" i="38"/>
  <c r="H6331" i="38"/>
  <c r="H5694" i="38"/>
  <c r="H435" i="38"/>
  <c r="H5693" i="38"/>
  <c r="H434" i="38"/>
  <c r="H5692" i="38"/>
  <c r="H433" i="38"/>
  <c r="H5691" i="38"/>
  <c r="T4818" i="38"/>
  <c r="S4818" i="38"/>
  <c r="H4818" i="38"/>
  <c r="H432" i="38"/>
  <c r="T6327" i="38"/>
  <c r="H6327" i="38"/>
  <c r="T6326" i="38"/>
  <c r="H6326" i="38"/>
  <c r="H5690" i="38"/>
  <c r="H6325" i="38"/>
  <c r="H6324" i="38"/>
  <c r="H6323" i="38"/>
  <c r="H6322" i="38"/>
  <c r="H6321" i="38"/>
  <c r="H5689" i="38"/>
  <c r="H4816" i="38"/>
  <c r="H430" i="38"/>
  <c r="H429" i="38"/>
  <c r="H428" i="38"/>
  <c r="H6319" i="38"/>
  <c r="H5688" i="38"/>
  <c r="H427" i="38"/>
  <c r="H6318" i="38"/>
  <c r="H5687" i="38"/>
  <c r="S3199" i="38"/>
  <c r="R3199" i="38"/>
  <c r="H426" i="38"/>
  <c r="T6317" i="38"/>
  <c r="H6317" i="38"/>
  <c r="H425" i="38"/>
  <c r="T6316" i="38"/>
  <c r="H6316" i="38"/>
  <c r="T6315" i="38"/>
  <c r="H6315" i="38"/>
  <c r="T4813" i="38"/>
  <c r="H4813" i="38"/>
  <c r="T4812" i="38"/>
  <c r="H4812" i="38"/>
  <c r="H424" i="38"/>
  <c r="R4811" i="38"/>
  <c r="T4811" i="38" s="1"/>
  <c r="H4811" i="38"/>
  <c r="H423" i="38"/>
  <c r="T4810" i="38"/>
  <c r="H4810" i="38"/>
  <c r="H3091" i="38"/>
  <c r="H422" i="38"/>
  <c r="T6313" i="38"/>
  <c r="H6313" i="38"/>
  <c r="T6312" i="38"/>
  <c r="H6312" i="38"/>
  <c r="T4809" i="38"/>
  <c r="H4809" i="38"/>
  <c r="H421" i="38"/>
  <c r="H6311" i="38"/>
  <c r="R4808" i="38"/>
  <c r="T4808" i="38" s="1"/>
  <c r="H4808" i="38"/>
  <c r="H420" i="38"/>
  <c r="T4807" i="38"/>
  <c r="H4807" i="38"/>
  <c r="H419" i="38"/>
  <c r="T4806" i="38"/>
  <c r="H4806" i="38"/>
  <c r="H418" i="38"/>
  <c r="T4805" i="38"/>
  <c r="H4805" i="38"/>
  <c r="T4804" i="38"/>
  <c r="H4804" i="38"/>
  <c r="T3198" i="38"/>
  <c r="H3198" i="38"/>
  <c r="H417" i="38"/>
  <c r="T4803" i="38"/>
  <c r="H4803" i="38"/>
  <c r="T4802" i="38"/>
  <c r="H4802" i="38"/>
  <c r="T4801" i="38"/>
  <c r="H4801" i="38"/>
  <c r="H416" i="38"/>
  <c r="T4800" i="38"/>
  <c r="H4800" i="38"/>
  <c r="T4799" i="38"/>
  <c r="H4799" i="38"/>
  <c r="T3197" i="38"/>
  <c r="H3197" i="38"/>
  <c r="H415" i="38"/>
  <c r="T6305" i="38"/>
  <c r="H6305" i="38"/>
  <c r="T4798" i="38"/>
  <c r="H4798" i="38"/>
  <c r="T4797" i="38"/>
  <c r="H4797" i="38"/>
  <c r="T3196" i="38"/>
  <c r="H3196" i="38"/>
  <c r="H414" i="38"/>
  <c r="H5686" i="38"/>
  <c r="T4796" i="38"/>
  <c r="H4796" i="38"/>
  <c r="H5685" i="38"/>
  <c r="T4795" i="38"/>
  <c r="H4795" i="38"/>
  <c r="T4794" i="38"/>
  <c r="H4794" i="38"/>
  <c r="T4793" i="38"/>
  <c r="H4793" i="38"/>
  <c r="H6302" i="38"/>
  <c r="H5684" i="38"/>
  <c r="R5683" i="38"/>
  <c r="T5683" i="38" s="1"/>
  <c r="H5682" i="38"/>
  <c r="H5681" i="38"/>
  <c r="H5680" i="38"/>
  <c r="T4792" i="38"/>
  <c r="H4792" i="38"/>
  <c r="T4791" i="38"/>
  <c r="H4791" i="38"/>
  <c r="T4790" i="38"/>
  <c r="H4790" i="38"/>
  <c r="R4789" i="38"/>
  <c r="T4789" i="38" s="1"/>
  <c r="H4789" i="38"/>
  <c r="T4788" i="38"/>
  <c r="H4788" i="38"/>
  <c r="R4787" i="38"/>
  <c r="T4787" i="38" s="1"/>
  <c r="H4787" i="38"/>
  <c r="T4786" i="38"/>
  <c r="H4786" i="38"/>
  <c r="H6301" i="38"/>
  <c r="H5679" i="38"/>
  <c r="T4785" i="38"/>
  <c r="H4785" i="38"/>
  <c r="T4784" i="38"/>
  <c r="H4784" i="38"/>
  <c r="H5678" i="38"/>
  <c r="T4783" i="38"/>
  <c r="H4783" i="38"/>
  <c r="T4782" i="38"/>
  <c r="H4782" i="38"/>
  <c r="H5677" i="38"/>
  <c r="H5676" i="38"/>
  <c r="H6296" i="38"/>
  <c r="H3073" i="38"/>
  <c r="H5670" i="38"/>
  <c r="R4214" i="38"/>
  <c r="T4214" i="38" s="1"/>
  <c r="T6291" i="38"/>
  <c r="H6291" i="38"/>
  <c r="H5669" i="38"/>
  <c r="T6289" i="38"/>
  <c r="H6289" i="38"/>
  <c r="H5668" i="38"/>
  <c r="H5667" i="38"/>
  <c r="H6287" i="38"/>
  <c r="H5666" i="38"/>
  <c r="H6285" i="38"/>
  <c r="H6284" i="38"/>
  <c r="H6283" i="38"/>
  <c r="H5665" i="38"/>
  <c r="H6281" i="38"/>
  <c r="H6280" i="38"/>
  <c r="H6279" i="38"/>
  <c r="H5664" i="38"/>
  <c r="H5663" i="38"/>
  <c r="H5662" i="38"/>
  <c r="H5661" i="38"/>
  <c r="H6275" i="38"/>
  <c r="H5660" i="38"/>
  <c r="H391" i="38"/>
  <c r="H5659" i="38"/>
  <c r="H5658" i="38"/>
  <c r="H5657" i="38"/>
  <c r="H5656" i="38"/>
  <c r="T3192" i="38"/>
  <c r="H3192" i="38"/>
  <c r="H6270" i="38"/>
  <c r="H5655" i="38"/>
  <c r="H5654" i="38"/>
  <c r="H385" i="38"/>
  <c r="H5653" i="38"/>
  <c r="H5652" i="38"/>
  <c r="T6266" i="38"/>
  <c r="H6266" i="38"/>
  <c r="T6265" i="38"/>
  <c r="H6265" i="38"/>
  <c r="T6264" i="38"/>
  <c r="H6264" i="38"/>
  <c r="H5651" i="38"/>
  <c r="H5650" i="38"/>
  <c r="T3191" i="38"/>
  <c r="H3191" i="38"/>
  <c r="T6262" i="38"/>
  <c r="H6262" i="38"/>
  <c r="H5649" i="38"/>
  <c r="T6261" i="38"/>
  <c r="H6261" i="38"/>
  <c r="H5648" i="38"/>
  <c r="H5242" i="38"/>
  <c r="H5647" i="38"/>
  <c r="H5646" i="38"/>
  <c r="H4677" i="38"/>
  <c r="H3447" i="38"/>
  <c r="H6602" i="38"/>
  <c r="H6236" i="38"/>
  <c r="T4915" i="38" l="1"/>
  <c r="T4929" i="38"/>
  <c r="T3199" i="38"/>
  <c r="T4914" i="38"/>
  <c r="T6097" i="38"/>
  <c r="T6100" i="38"/>
  <c r="T6181" i="38"/>
  <c r="T3550" i="38" l="1"/>
  <c r="T7190" i="38" l="1"/>
  <c r="H7190" i="38"/>
  <c r="T7188" i="38"/>
  <c r="T7185" i="38"/>
  <c r="H7184" i="38"/>
  <c r="H7183" i="38"/>
  <c r="T7181" i="38" l="1"/>
  <c r="H7181" i="38"/>
  <c r="H7179" i="38" l="1"/>
  <c r="H7176" i="38" l="1"/>
  <c r="T7173" i="38" l="1"/>
  <c r="S7173" i="38"/>
  <c r="I7173" i="38"/>
  <c r="H7165" i="38" l="1"/>
  <c r="T7160" i="38"/>
  <c r="T7152" i="38" l="1"/>
  <c r="T7151" i="38"/>
  <c r="H7151" i="38"/>
  <c r="H7145" i="38"/>
  <c r="H7144" i="38"/>
  <c r="H7143" i="38"/>
  <c r="H7142" i="38"/>
  <c r="T7141" i="38"/>
  <c r="H7141" i="38"/>
  <c r="S7140" i="38"/>
  <c r="T7139" i="38"/>
  <c r="S7139" i="38"/>
  <c r="S7137" i="38"/>
  <c r="T7140" i="38" l="1"/>
  <c r="T7137" i="38"/>
  <c r="T7131" i="38"/>
  <c r="H7131" i="38"/>
  <c r="H7123" i="38"/>
  <c r="H7117" i="38" l="1"/>
  <c r="H7114" i="38"/>
  <c r="H7113" i="38"/>
  <c r="H7112" i="38"/>
  <c r="H7111" i="38"/>
  <c r="H7110" i="38"/>
  <c r="H7109" i="38"/>
  <c r="T7107" i="38"/>
  <c r="H7106" i="38"/>
  <c r="T7104" i="38"/>
  <c r="H7104" i="38"/>
  <c r="H7101" i="38" l="1"/>
  <c r="T7098" i="38"/>
  <c r="H7098" i="38" l="1"/>
  <c r="T7097" i="38"/>
  <c r="H7097" i="38"/>
  <c r="H7093" i="38" l="1"/>
  <c r="T7092" i="38" l="1"/>
  <c r="H7092" i="38"/>
  <c r="T7091" i="38"/>
  <c r="H7091" i="38"/>
  <c r="T7087" i="38"/>
  <c r="H7087" i="38"/>
  <c r="H7085" i="38"/>
  <c r="H7084" i="38"/>
  <c r="T7080" i="38"/>
  <c r="T7079" i="38"/>
  <c r="T7074" i="38"/>
  <c r="T7073" i="38"/>
  <c r="T7068" i="38" l="1"/>
  <c r="H7068" i="38"/>
  <c r="H7065" i="38" l="1"/>
  <c r="T7060" i="38"/>
  <c r="T7045" i="38"/>
  <c r="T7041" i="38"/>
  <c r="T7039" i="38" l="1"/>
  <c r="S7039" i="38"/>
  <c r="T7036" i="38"/>
  <c r="H7029" i="38" l="1"/>
  <c r="T7027" i="38"/>
  <c r="H7027" i="38"/>
  <c r="S7026" i="38"/>
  <c r="H7026" i="38"/>
  <c r="T7025" i="38"/>
  <c r="H7022" i="38"/>
  <c r="T7026" i="38" l="1"/>
  <c r="T7011" i="38"/>
  <c r="T7010" i="38"/>
  <c r="T7009" i="38"/>
  <c r="T7008" i="38"/>
  <c r="T7007" i="38"/>
  <c r="T7006" i="38"/>
  <c r="T7005" i="38"/>
  <c r="H7005" i="38"/>
  <c r="T6970" i="38" l="1"/>
  <c r="H6970" i="38"/>
  <c r="T6960" i="38"/>
  <c r="H6960" i="38"/>
  <c r="T6959" i="38"/>
  <c r="H6959" i="38"/>
  <c r="T6958" i="38"/>
  <c r="H6958" i="38"/>
  <c r="T6940" i="38" l="1"/>
  <c r="H6940" i="38"/>
  <c r="T6929" i="38"/>
  <c r="H6929" i="38"/>
  <c r="H6928" i="38" l="1"/>
  <c r="H6927" i="38"/>
  <c r="T6926" i="38"/>
  <c r="H6926" i="38"/>
  <c r="H6925" i="38"/>
  <c r="H6922" i="38" l="1"/>
  <c r="H6866" i="38" l="1"/>
  <c r="S6853" i="38" l="1"/>
  <c r="R6853" i="38"/>
  <c r="H6849" i="38"/>
  <c r="H6848" i="38"/>
  <c r="T6846" i="38"/>
  <c r="H6846" i="38"/>
  <c r="T6845" i="38"/>
  <c r="H6845" i="38"/>
  <c r="T6853" i="38" l="1"/>
  <c r="T6844" i="38"/>
  <c r="H6844" i="38"/>
  <c r="T6843" i="38"/>
  <c r="H6843" i="38"/>
  <c r="T6842" i="38"/>
  <c r="H6842" i="38"/>
  <c r="T6841" i="38"/>
  <c r="H6841" i="38"/>
  <c r="T6840" i="38"/>
  <c r="H6840" i="38"/>
  <c r="T6839" i="38"/>
  <c r="H6839" i="38"/>
  <c r="T6838" i="38"/>
  <c r="H6838" i="38"/>
  <c r="T6837" i="38"/>
  <c r="H6837" i="38"/>
  <c r="T6836" i="38"/>
  <c r="H6836" i="38"/>
  <c r="T6835" i="38"/>
  <c r="H6835" i="38"/>
  <c r="T6834" i="38"/>
  <c r="H6834" i="38"/>
  <c r="T6833" i="38"/>
  <c r="H6833" i="38"/>
  <c r="T6831" i="38"/>
  <c r="H6831" i="38"/>
  <c r="T6830" i="38"/>
  <c r="H6830" i="38"/>
  <c r="T6828" i="38"/>
  <c r="H6828" i="38"/>
  <c r="T6827" i="38"/>
  <c r="H6827" i="38"/>
  <c r="T6826" i="38"/>
  <c r="H6826" i="38"/>
  <c r="T6825" i="38"/>
  <c r="H6825" i="38"/>
  <c r="T6823" i="38"/>
  <c r="T6822" i="38"/>
  <c r="T6821" i="38"/>
  <c r="T6820" i="38"/>
  <c r="T6819" i="38"/>
  <c r="T6818" i="38"/>
  <c r="T6817" i="38"/>
  <c r="H6817" i="38" l="1"/>
  <c r="T6816" i="38"/>
  <c r="T6815" i="38"/>
  <c r="T6814" i="38"/>
  <c r="H6814" i="38"/>
  <c r="T6813" i="38"/>
  <c r="H6813" i="38"/>
  <c r="T6812" i="38"/>
  <c r="T6811" i="38"/>
  <c r="T6810" i="38"/>
  <c r="T6809" i="38"/>
  <c r="H6809" i="38"/>
  <c r="T6808" i="38"/>
  <c r="T6807" i="38"/>
  <c r="H6807" i="38"/>
  <c r="T6806" i="38"/>
  <c r="T6805" i="38"/>
  <c r="H6805" i="38"/>
  <c r="T6804" i="38"/>
  <c r="H6804" i="38"/>
  <c r="T6803" i="38"/>
  <c r="T6802" i="38"/>
  <c r="T6801" i="38"/>
  <c r="T6800" i="38"/>
  <c r="T6799" i="38"/>
  <c r="T6798" i="38"/>
  <c r="H6798" i="38"/>
  <c r="T6797" i="38"/>
  <c r="H6797" i="38"/>
  <c r="T6796" i="38"/>
  <c r="H6796" i="38"/>
  <c r="T6795" i="38"/>
  <c r="H6795" i="38"/>
  <c r="T6794" i="38"/>
  <c r="T6793" i="38"/>
  <c r="T6792" i="38"/>
  <c r="T6774" i="38" l="1"/>
  <c r="H6774" i="38"/>
  <c r="T6773" i="38"/>
  <c r="T6772" i="38"/>
  <c r="H6772" i="38"/>
  <c r="S6771" i="38" l="1"/>
  <c r="T6771" i="38" s="1"/>
  <c r="T6770" i="38"/>
  <c r="T6769" i="38"/>
  <c r="S6767" i="38" l="1"/>
  <c r="T6757" i="38" l="1"/>
  <c r="H6757" i="38"/>
  <c r="T6756" i="38"/>
  <c r="H6756" i="38"/>
  <c r="T6755" i="38"/>
  <c r="H6755" i="38"/>
  <c r="T6746" i="38" l="1"/>
  <c r="T6745" i="38"/>
  <c r="T6744" i="38"/>
  <c r="T6743" i="38"/>
  <c r="H6743" i="38" l="1"/>
  <c r="T6742" i="38"/>
  <c r="T6741" i="38"/>
  <c r="T6740" i="38"/>
  <c r="T6739" i="38"/>
  <c r="H6739" i="38"/>
  <c r="T6738" i="38"/>
  <c r="T6737" i="38"/>
  <c r="T6736" i="38"/>
  <c r="H6736" i="38"/>
  <c r="T6735" i="38"/>
  <c r="T6734" i="38"/>
  <c r="T6733" i="38"/>
  <c r="T6732" i="38"/>
  <c r="T6731" i="38"/>
  <c r="T6730" i="38"/>
  <c r="T6729" i="38"/>
  <c r="T6728" i="38"/>
  <c r="T6727" i="38"/>
  <c r="T6726" i="38"/>
  <c r="H6726" i="38"/>
  <c r="T6725" i="38"/>
  <c r="T6724" i="38"/>
  <c r="H6724" i="38" l="1"/>
  <c r="T6722" i="38"/>
  <c r="T6721" i="38"/>
  <c r="T6720" i="38" l="1"/>
  <c r="T6644" i="38"/>
  <c r="H6644" i="38"/>
  <c r="H6643" i="38"/>
  <c r="T6617" i="38"/>
  <c r="H6616" i="38"/>
  <c r="T6607" i="38"/>
  <c r="T6602" i="38"/>
  <c r="T6562" i="38" l="1"/>
  <c r="H6562" i="38"/>
  <c r="H6561" i="38"/>
  <c r="H6559" i="38"/>
  <c r="H6558" i="38"/>
  <c r="T6556" i="38"/>
  <c r="T6555" i="38"/>
  <c r="H6545" i="38"/>
  <c r="T6540" i="38"/>
  <c r="H6540" i="38"/>
  <c r="H6529" i="38"/>
  <c r="T6528" i="38"/>
  <c r="H6528" i="38"/>
  <c r="T6527" i="38"/>
  <c r="H6527" i="38"/>
  <c r="G6526" i="38"/>
  <c r="H6522" i="38"/>
  <c r="H6519" i="38"/>
  <c r="T6518" i="38"/>
  <c r="H6513" i="38"/>
  <c r="T6512" i="38" l="1"/>
  <c r="H6512" i="38"/>
  <c r="H6498" i="38"/>
  <c r="H6497" i="38"/>
  <c r="T6496" i="38"/>
  <c r="H6494" i="38"/>
  <c r="T6493" i="38"/>
  <c r="T6485" i="38"/>
  <c r="H6485" i="38"/>
  <c r="T6466" i="38"/>
  <c r="H6445" i="38"/>
  <c r="T6444" i="38"/>
  <c r="T6443" i="38" l="1"/>
  <c r="T6441" i="38" l="1"/>
  <c r="H6431" i="38"/>
  <c r="T6422" i="38"/>
  <c r="H6421" i="38"/>
  <c r="T6410" i="38"/>
  <c r="T6393" i="38"/>
  <c r="T6387" i="38"/>
  <c r="T6383" i="38"/>
  <c r="H6383" i="38"/>
  <c r="T6377" i="38"/>
  <c r="T6373" i="38"/>
  <c r="T6365" i="38"/>
  <c r="T6258" i="38" l="1"/>
  <c r="H6258" i="38"/>
  <c r="T6257" i="38"/>
  <c r="H6257" i="38"/>
  <c r="T6256" i="38"/>
  <c r="H6256" i="38"/>
  <c r="T6255" i="38"/>
  <c r="H6255" i="38"/>
  <c r="H6253" i="38"/>
  <c r="H6252" i="38"/>
  <c r="H6251" i="38"/>
  <c r="H6250" i="38"/>
  <c r="H6249" i="38"/>
  <c r="H6248" i="38"/>
  <c r="H6247" i="38"/>
  <c r="T6243" i="38"/>
  <c r="H6243" i="38"/>
  <c r="T6242" i="38"/>
  <c r="H6242" i="38"/>
  <c r="T6238" i="38"/>
  <c r="H6238" i="38"/>
  <c r="T6237" i="38"/>
  <c r="H6237" i="38"/>
  <c r="T6236" i="38"/>
  <c r="T6235" i="38"/>
  <c r="H6235" i="38"/>
  <c r="T6234" i="38"/>
  <c r="T6232" i="38"/>
  <c r="H6232" i="38"/>
  <c r="T6231" i="38"/>
  <c r="H6231" i="38"/>
  <c r="H6230" i="38"/>
  <c r="T6224" i="38" l="1"/>
  <c r="H6224" i="38"/>
  <c r="T6221" i="38" l="1"/>
  <c r="H6221" i="38"/>
  <c r="T6220" i="38"/>
  <c r="H6220" i="38"/>
  <c r="H6219" i="38" l="1"/>
  <c r="H6213" i="38" l="1"/>
  <c r="H6206" i="38" l="1"/>
  <c r="H6205" i="38"/>
  <c r="H6204" i="38"/>
  <c r="H6203" i="38"/>
  <c r="H6202" i="38"/>
  <c r="H6201" i="38"/>
  <c r="H6200" i="38"/>
  <c r="H6199" i="38"/>
  <c r="H6198" i="38"/>
  <c r="H6197" i="38" l="1"/>
  <c r="H6196" i="38"/>
  <c r="T6195" i="38"/>
  <c r="H6195" i="38"/>
  <c r="H6193" i="38" l="1"/>
  <c r="H6192" i="38"/>
  <c r="T6186" i="38"/>
  <c r="H6186" i="38"/>
  <c r="T6185" i="38"/>
  <c r="H6185" i="38"/>
  <c r="T6184" i="38" l="1"/>
  <c r="H6184" i="38"/>
  <c r="T6183" i="38"/>
  <c r="H6183" i="38"/>
  <c r="T6182" i="38"/>
  <c r="H6182" i="38"/>
  <c r="H6181" i="38"/>
  <c r="H6180" i="38"/>
  <c r="H6179" i="38"/>
  <c r="H6178" i="38"/>
  <c r="H6176" i="38"/>
  <c r="H6175" i="38"/>
  <c r="H6174" i="38"/>
  <c r="H6173" i="38" l="1"/>
  <c r="H6172" i="38"/>
  <c r="H6171" i="38" l="1"/>
  <c r="H6170" i="38"/>
  <c r="H6169" i="38"/>
  <c r="H6168" i="38"/>
  <c r="H6167" i="38"/>
  <c r="H6166" i="38"/>
  <c r="H6165" i="38"/>
  <c r="H6156" i="38" l="1"/>
  <c r="H6155" i="38"/>
  <c r="H6154" i="38"/>
  <c r="H6153" i="38"/>
  <c r="T6151" i="38" l="1"/>
  <c r="H6151" i="38"/>
  <c r="T6150" i="38"/>
  <c r="H6150" i="38"/>
  <c r="T6149" i="38"/>
  <c r="H6149" i="38"/>
  <c r="T6147" i="38"/>
  <c r="H6147" i="38"/>
  <c r="T6146" i="38"/>
  <c r="H6146" i="38"/>
  <c r="T6142" i="38" l="1"/>
  <c r="T6141" i="38"/>
  <c r="T6140" i="38" l="1"/>
  <c r="H6140" i="38"/>
  <c r="T6139" i="38"/>
  <c r="H6139" i="38"/>
  <c r="T6138" i="38"/>
  <c r="H6138" i="38"/>
  <c r="T6137" i="38"/>
  <c r="H6137" i="38"/>
  <c r="T6136" i="38"/>
  <c r="T6135" i="38"/>
  <c r="T6134" i="38"/>
  <c r="T6133" i="38"/>
  <c r="H6133" i="38"/>
  <c r="T6132" i="38"/>
  <c r="H6132" i="38"/>
  <c r="T6131" i="38"/>
  <c r="H6131" i="38"/>
  <c r="T6130" i="38"/>
  <c r="H6130" i="38"/>
  <c r="T6129" i="38"/>
  <c r="H6129" i="38"/>
  <c r="T6128" i="38"/>
  <c r="T6127" i="38"/>
  <c r="H6127" i="38"/>
  <c r="T6126" i="38"/>
  <c r="H6126" i="38"/>
  <c r="T6125" i="38"/>
  <c r="T6124" i="38"/>
  <c r="T6123" i="38"/>
  <c r="H6123" i="38"/>
  <c r="T6122" i="38"/>
  <c r="H6122" i="38"/>
  <c r="H6121" i="38" l="1"/>
  <c r="T6120" i="38"/>
  <c r="H6120" i="38"/>
  <c r="H6118" i="38"/>
  <c r="H6117" i="38"/>
  <c r="T6116" i="38"/>
  <c r="H6116" i="38"/>
  <c r="T6113" i="38"/>
  <c r="H6113" i="38"/>
  <c r="T6112" i="38"/>
  <c r="H6112" i="38"/>
  <c r="T6111" i="38"/>
  <c r="T6110" i="38"/>
  <c r="H6110" i="38"/>
  <c r="T6109" i="38"/>
  <c r="H6109" i="38"/>
  <c r="T6096" i="38"/>
  <c r="H6096" i="38"/>
  <c r="H6095" i="38" l="1"/>
  <c r="T6093" i="38"/>
  <c r="H6093" i="38"/>
  <c r="T6092" i="38"/>
  <c r="H6092" i="38"/>
  <c r="T6091" i="38"/>
  <c r="H6091" i="38"/>
  <c r="T6090" i="38"/>
  <c r="H6090" i="38"/>
  <c r="T6089" i="38"/>
  <c r="H6089" i="38"/>
  <c r="T6088" i="38"/>
  <c r="H6088" i="38"/>
  <c r="T6087" i="38"/>
  <c r="H6087" i="38"/>
  <c r="T6086" i="38"/>
  <c r="H6086" i="38"/>
  <c r="T6085" i="38"/>
  <c r="H6085" i="38"/>
  <c r="T6084" i="38"/>
  <c r="H6084" i="38"/>
  <c r="T6083" i="38"/>
  <c r="H6083" i="38"/>
  <c r="T6082" i="38"/>
  <c r="H6082" i="38"/>
  <c r="T6081" i="38"/>
  <c r="H6081" i="38"/>
  <c r="T6080" i="38"/>
  <c r="H6080" i="38"/>
  <c r="T6079" i="38"/>
  <c r="H6079" i="38"/>
  <c r="T6078" i="38"/>
  <c r="H6078" i="38"/>
  <c r="T6076" i="38" l="1"/>
  <c r="H6076" i="38"/>
  <c r="T6075" i="38"/>
  <c r="T6074" i="38"/>
  <c r="H6074" i="38"/>
  <c r="T6073" i="38"/>
  <c r="H6073" i="38"/>
  <c r="T6072" i="38"/>
  <c r="H6072" i="38"/>
  <c r="T6071" i="38"/>
  <c r="H6071" i="38"/>
  <c r="T6070" i="38"/>
  <c r="H6070" i="38"/>
  <c r="T6063" i="38"/>
  <c r="H6060" i="38"/>
  <c r="H6059" i="38"/>
  <c r="H6058" i="38"/>
  <c r="H6057" i="38"/>
  <c r="T6056" i="38"/>
  <c r="H6056" i="38"/>
  <c r="H6055" i="38"/>
  <c r="H6054" i="38"/>
  <c r="T6053" i="38"/>
  <c r="H6053" i="38"/>
  <c r="T6052" i="38"/>
  <c r="H6052" i="38"/>
  <c r="T6051" i="38"/>
  <c r="H6051" i="38"/>
  <c r="H6050" i="38"/>
  <c r="H6049" i="38"/>
  <c r="H6048" i="38"/>
  <c r="H6047" i="38"/>
  <c r="T6046" i="38"/>
  <c r="H6046" i="38"/>
  <c r="T6045" i="38"/>
  <c r="H6045" i="38" l="1"/>
  <c r="T6040" i="38"/>
  <c r="T6039" i="38"/>
  <c r="T6036" i="38" l="1"/>
  <c r="H6036" i="38"/>
  <c r="H6035" i="38"/>
  <c r="H6034" i="38"/>
  <c r="T6032" i="38"/>
  <c r="H6032" i="38"/>
  <c r="H6031" i="38"/>
  <c r="H6030" i="38" l="1"/>
  <c r="H6029" i="38"/>
  <c r="H6028" i="38"/>
  <c r="H6027" i="38"/>
  <c r="H6026" i="38"/>
  <c r="T6024" i="38"/>
  <c r="H6024" i="38"/>
  <c r="T6023" i="38"/>
  <c r="T6022" i="38"/>
  <c r="H6022" i="38"/>
  <c r="T6021" i="38"/>
  <c r="H6021" i="38"/>
  <c r="T6020" i="38"/>
  <c r="H6020" i="38"/>
  <c r="H6019" i="38"/>
  <c r="T6018" i="38"/>
  <c r="H6018" i="38"/>
  <c r="H6017" i="38"/>
  <c r="H6016" i="38"/>
  <c r="H6015" i="38"/>
  <c r="H6014" i="38" l="1"/>
  <c r="H6012" i="38"/>
  <c r="H6011" i="38"/>
  <c r="H6010" i="38"/>
  <c r="T6009" i="38"/>
  <c r="H6009" i="38" l="1"/>
  <c r="H6008" i="38"/>
  <c r="H6007" i="38"/>
  <c r="T6006" i="38"/>
  <c r="H6003" i="38" l="1"/>
  <c r="H6000" i="38"/>
  <c r="H5999" i="38"/>
  <c r="H5998" i="38"/>
  <c r="H5997" i="38"/>
  <c r="T5996" i="38"/>
  <c r="H5996" i="38"/>
  <c r="T5995" i="38"/>
  <c r="H5995" i="38"/>
  <c r="T5994" i="38"/>
  <c r="H5994" i="38"/>
  <c r="T5993" i="38"/>
  <c r="H5993" i="38"/>
  <c r="T5992" i="38"/>
  <c r="T5991" i="38" l="1"/>
  <c r="H5991" i="38"/>
  <c r="T5990" i="38"/>
  <c r="H5990" i="38"/>
  <c r="T5989" i="38"/>
  <c r="H5989" i="38"/>
  <c r="T5988" i="38"/>
  <c r="H5988" i="38"/>
  <c r="T5987" i="38"/>
  <c r="H5987" i="38"/>
  <c r="T5986" i="38"/>
  <c r="H5986" i="38"/>
  <c r="T5985" i="38"/>
  <c r="H5985" i="38"/>
  <c r="T5984" i="38"/>
  <c r="H5984" i="38"/>
  <c r="H5982" i="38" l="1"/>
  <c r="T5981" i="38"/>
  <c r="H5981" i="38"/>
  <c r="T5980" i="38"/>
  <c r="H5980" i="38"/>
  <c r="H5979" i="38"/>
  <c r="H5977" i="38" l="1"/>
  <c r="T5975" i="38"/>
  <c r="H5975" i="38"/>
  <c r="T5974" i="38"/>
  <c r="H5974" i="38"/>
  <c r="H5973" i="38"/>
  <c r="H5972" i="38" l="1"/>
  <c r="H5971" i="38"/>
  <c r="T5969" i="38"/>
  <c r="H5969" i="38"/>
  <c r="T5968" i="38"/>
  <c r="T5967" i="38"/>
  <c r="T5966" i="38"/>
  <c r="T5965" i="38"/>
  <c r="T5964" i="38"/>
  <c r="T5963" i="38"/>
  <c r="T5962" i="38"/>
  <c r="T5961" i="38"/>
  <c r="T5960" i="38"/>
  <c r="H5960" i="38"/>
  <c r="T5959" i="38"/>
  <c r="H5959" i="38"/>
  <c r="H5958" i="38" l="1"/>
  <c r="T5957" i="38"/>
  <c r="H5957" i="38"/>
  <c r="T5956" i="38"/>
  <c r="H5956" i="38"/>
  <c r="T5955" i="38"/>
  <c r="H5955" i="38"/>
  <c r="T5954" i="38"/>
  <c r="H5954" i="38"/>
  <c r="T5953" i="38"/>
  <c r="H5953" i="38"/>
  <c r="H5952" i="38"/>
  <c r="H5951" i="38"/>
  <c r="H5950" i="38"/>
  <c r="H5949" i="38"/>
  <c r="H5948" i="38"/>
  <c r="T5946" i="38"/>
  <c r="H5946" i="38"/>
  <c r="T5945" i="38"/>
  <c r="T5944" i="38"/>
  <c r="H5944" i="38"/>
  <c r="H5943" i="38"/>
  <c r="T5942" i="38"/>
  <c r="H5942" i="38"/>
  <c r="H5940" i="38" l="1"/>
  <c r="T5939" i="38"/>
  <c r="H5939" i="38"/>
  <c r="T5938" i="38"/>
  <c r="H5938" i="38"/>
  <c r="T5937" i="38"/>
  <c r="H5937" i="38"/>
  <c r="T5936" i="38"/>
  <c r="H5936" i="38"/>
  <c r="T5935" i="38"/>
  <c r="H5935" i="38"/>
  <c r="T5934" i="38"/>
  <c r="T5933" i="38"/>
  <c r="T5932" i="38"/>
  <c r="H5932" i="38"/>
  <c r="T5930" i="38"/>
  <c r="T5929" i="38"/>
  <c r="H5929" i="38" l="1"/>
  <c r="T5928" i="38"/>
  <c r="H5928" i="38"/>
  <c r="H5927" i="38"/>
  <c r="H5926" i="38"/>
  <c r="T5925" i="38"/>
  <c r="H5925" i="38"/>
  <c r="T5924" i="38"/>
  <c r="H5924" i="38"/>
  <c r="T5923" i="38"/>
  <c r="H5923" i="38"/>
  <c r="T5922" i="38"/>
  <c r="H5922" i="38"/>
  <c r="T5921" i="38"/>
  <c r="H5921" i="38"/>
  <c r="T5920" i="38"/>
  <c r="H5920" i="38"/>
  <c r="T5919" i="38"/>
  <c r="H5919" i="38"/>
  <c r="T5918" i="38"/>
  <c r="H5918" i="38"/>
  <c r="T5917" i="38"/>
  <c r="H5917" i="38"/>
  <c r="T5916" i="38"/>
  <c r="H5916" i="38"/>
  <c r="T5915" i="38"/>
  <c r="H5915" i="38"/>
  <c r="T5914" i="38"/>
  <c r="H5914" i="38" l="1"/>
  <c r="H5913" i="38"/>
  <c r="H5912" i="38"/>
  <c r="H5911" i="38"/>
  <c r="H5910" i="38" l="1"/>
  <c r="H5909" i="38"/>
  <c r="H5907" i="38"/>
  <c r="T5906" i="38"/>
  <c r="H5906" i="38"/>
  <c r="T5905" i="38"/>
  <c r="H5905" i="38"/>
  <c r="T5904" i="38"/>
  <c r="H5904" i="38"/>
  <c r="H5903" i="38" l="1"/>
  <c r="T5900" i="38"/>
  <c r="H5900" i="38" l="1"/>
  <c r="T5899" i="38"/>
  <c r="H5899" i="38"/>
  <c r="T5898" i="38"/>
  <c r="H5898" i="38"/>
  <c r="T5897" i="38"/>
  <c r="H5897" i="38"/>
  <c r="T5896" i="38"/>
  <c r="H5896" i="38"/>
  <c r="T5895" i="38"/>
  <c r="H5895" i="38"/>
  <c r="T5894" i="38"/>
  <c r="H5894" i="38"/>
  <c r="T5893" i="38"/>
  <c r="H5893" i="38"/>
  <c r="T5892" i="38"/>
  <c r="H5892" i="38"/>
  <c r="T5891" i="38"/>
  <c r="H5891" i="38"/>
  <c r="T5890" i="38"/>
  <c r="H5890" i="38"/>
  <c r="T5889" i="38"/>
  <c r="H5889" i="38"/>
  <c r="H5888" i="38"/>
  <c r="T5887" i="38"/>
  <c r="H5887" i="38"/>
  <c r="T5886" i="38"/>
  <c r="H5886" i="38"/>
  <c r="T5885" i="38"/>
  <c r="H5885" i="38"/>
  <c r="T5884" i="38"/>
  <c r="H5884" i="38"/>
  <c r="T5883" i="38"/>
  <c r="H5883" i="38"/>
  <c r="T5882" i="38"/>
  <c r="H5882" i="38"/>
  <c r="T5881" i="38"/>
  <c r="H5881" i="38"/>
  <c r="T5880" i="38"/>
  <c r="H5880" i="38"/>
  <c r="T5879" i="38"/>
  <c r="H5879" i="38"/>
  <c r="T5878" i="38"/>
  <c r="H5878" i="38"/>
  <c r="T5877" i="38"/>
  <c r="H5877" i="38"/>
  <c r="T5876" i="38"/>
  <c r="H5876" i="38"/>
  <c r="T5875" i="38"/>
  <c r="H5875" i="38"/>
  <c r="T5874" i="38"/>
  <c r="H5874" i="38"/>
  <c r="T5873" i="38"/>
  <c r="H5873" i="38"/>
  <c r="T5872" i="38"/>
  <c r="H5872" i="38"/>
  <c r="T5871" i="38"/>
  <c r="H5871" i="38"/>
  <c r="T5870" i="38"/>
  <c r="H5870" i="38"/>
  <c r="T5869" i="38"/>
  <c r="H5869" i="38"/>
  <c r="T5868" i="38"/>
  <c r="H5868" i="38"/>
  <c r="T5867" i="38"/>
  <c r="H5867" i="38"/>
  <c r="T5866" i="38"/>
  <c r="H5866" i="38"/>
  <c r="T5865" i="38"/>
  <c r="T5864" i="38"/>
  <c r="H5864" i="38"/>
  <c r="T5863" i="38"/>
  <c r="T5862" i="38"/>
  <c r="T5861" i="38"/>
  <c r="H5861" i="38"/>
  <c r="H5860" i="38"/>
  <c r="T5858" i="38"/>
  <c r="H5858" i="38"/>
  <c r="T5857" i="38"/>
  <c r="H5857" i="38"/>
  <c r="H5855" i="38"/>
  <c r="T5852" i="38"/>
  <c r="T5851" i="38"/>
  <c r="H5851" i="38"/>
  <c r="T5849" i="38"/>
  <c r="T5848" i="38"/>
  <c r="T5847" i="38"/>
  <c r="T5846" i="38"/>
  <c r="T5845" i="38"/>
  <c r="T5844" i="38"/>
  <c r="T5843" i="38"/>
  <c r="T5842" i="38"/>
  <c r="T5841" i="38"/>
  <c r="H5839" i="38" l="1"/>
  <c r="T5838" i="38" l="1"/>
  <c r="H5838" i="38"/>
  <c r="H5836" i="38" l="1"/>
  <c r="H5835" i="38"/>
  <c r="H5834" i="38"/>
  <c r="H5827" i="38" l="1"/>
  <c r="H5826" i="38"/>
  <c r="H5825" i="38"/>
  <c r="H5824" i="38"/>
  <c r="H5823" i="38"/>
  <c r="H5821" i="38" l="1"/>
  <c r="T5816" i="38"/>
  <c r="T5815" i="38"/>
  <c r="H5809" i="38" l="1"/>
  <c r="H5807" i="38" l="1"/>
  <c r="H5806" i="38"/>
  <c r="H5805" i="38"/>
  <c r="H5804" i="38"/>
  <c r="H5800" i="38"/>
  <c r="T5799" i="38" l="1"/>
  <c r="T5798" i="38"/>
  <c r="T5796" i="38"/>
  <c r="H5796" i="38"/>
  <c r="T5792" i="38" l="1"/>
  <c r="T5791" i="38"/>
  <c r="H5791" i="38"/>
  <c r="T5790" i="38"/>
  <c r="H5790" i="38"/>
  <c r="H5789" i="38"/>
  <c r="H5787" i="38" l="1"/>
  <c r="H5786" i="38"/>
  <c r="H5785" i="38"/>
  <c r="T5784" i="38"/>
  <c r="T5783" i="38"/>
  <c r="T5782" i="38"/>
  <c r="T5781" i="38"/>
  <c r="T5780" i="38"/>
  <c r="T5779" i="38"/>
  <c r="H5779" i="38"/>
  <c r="T5778" i="38"/>
  <c r="H5778" i="38"/>
  <c r="H5777" i="38"/>
  <c r="H5774" i="38" l="1"/>
  <c r="H5771" i="38" l="1"/>
  <c r="H5770" i="38"/>
  <c r="H5769" i="38"/>
  <c r="H5768" i="38"/>
  <c r="T5766" i="38"/>
  <c r="T5764" i="38"/>
  <c r="H5764" i="38"/>
  <c r="T5763" i="38" l="1"/>
  <c r="T5762" i="38"/>
  <c r="T5756" i="38"/>
  <c r="H5756" i="38" l="1"/>
  <c r="T5755" i="38"/>
  <c r="H5755" i="38"/>
  <c r="T5754" i="38"/>
  <c r="H5754" i="38"/>
  <c r="T5752" i="38"/>
  <c r="T5751" i="38"/>
  <c r="T5750" i="38"/>
  <c r="T5749" i="38"/>
  <c r="T5747" i="38"/>
  <c r="T5746" i="38"/>
  <c r="T5745" i="38"/>
  <c r="T5744" i="38"/>
  <c r="T5743" i="38"/>
  <c r="T5742" i="38"/>
  <c r="H5742" i="38" l="1"/>
  <c r="T5739" i="38"/>
  <c r="H5739" i="38"/>
  <c r="T5738" i="38"/>
  <c r="H5738" i="38"/>
  <c r="T5735" i="38"/>
  <c r="H5735" i="38"/>
  <c r="T5731" i="38"/>
  <c r="H5731" i="38"/>
  <c r="T5730" i="38"/>
  <c r="H5730" i="38"/>
  <c r="T5729" i="38"/>
  <c r="H5729" i="38" l="1"/>
  <c r="T5728" i="38"/>
  <c r="H5728" i="38"/>
  <c r="T5727" i="38"/>
  <c r="H5727" i="38"/>
  <c r="T5726" i="38"/>
  <c r="H5726" i="38"/>
  <c r="T5724" i="38"/>
  <c r="H5724" i="38" l="1"/>
  <c r="T5723" i="38"/>
  <c r="H5723" i="38"/>
  <c r="T5721" i="38"/>
  <c r="H5721" i="38"/>
  <c r="T5720" i="38"/>
  <c r="H5720" i="38"/>
  <c r="T5719" i="38"/>
  <c r="H5719" i="38"/>
  <c r="T5718" i="38"/>
  <c r="H5718" i="38"/>
  <c r="T5717" i="38" l="1"/>
  <c r="H5717" i="38"/>
  <c r="H5714" i="38"/>
  <c r="T5712" i="38"/>
  <c r="H5712" i="38"/>
  <c r="T5711" i="38"/>
  <c r="H5711" i="38"/>
  <c r="T5710" i="38"/>
  <c r="H5710" i="38"/>
  <c r="T5709" i="38"/>
  <c r="T5708" i="38"/>
  <c r="T5707" i="38"/>
  <c r="T5645" i="38" l="1"/>
  <c r="H5645" i="38"/>
  <c r="T5644" i="38"/>
  <c r="H5644" i="38"/>
  <c r="H5643" i="38"/>
  <c r="H5642" i="38"/>
  <c r="H5641" i="38"/>
  <c r="H5640" i="38"/>
  <c r="H5639" i="38"/>
  <c r="T5638" i="38"/>
  <c r="H5638" i="38"/>
  <c r="H5637" i="38"/>
  <c r="H5636" i="38"/>
  <c r="H5635" i="38"/>
  <c r="H5634" i="38"/>
  <c r="H5633" i="38"/>
  <c r="H5632" i="38"/>
  <c r="T5631" i="38"/>
  <c r="H5631" i="38"/>
  <c r="H5630" i="38"/>
  <c r="H5629" i="38"/>
  <c r="H5628" i="38"/>
  <c r="H5627" i="38"/>
  <c r="H5626" i="38"/>
  <c r="H5625" i="38"/>
  <c r="H5624" i="38"/>
  <c r="H5623" i="38"/>
  <c r="H5622" i="38" l="1"/>
  <c r="H5621" i="38"/>
  <c r="T5620" i="38"/>
  <c r="H5620" i="38"/>
  <c r="T5619" i="38"/>
  <c r="H5619" i="38"/>
  <c r="H5618" i="38"/>
  <c r="H5617" i="38"/>
  <c r="H5616" i="38"/>
  <c r="H5615" i="38"/>
  <c r="H5614" i="38"/>
  <c r="H5613" i="38"/>
  <c r="H5612" i="38"/>
  <c r="H5611" i="38" l="1"/>
  <c r="H5610" i="38"/>
  <c r="H5609" i="38"/>
  <c r="H5608" i="38"/>
  <c r="T5607" i="38"/>
  <c r="H5607" i="38"/>
  <c r="H5606" i="38"/>
  <c r="H5605" i="38"/>
  <c r="H5604" i="38" l="1"/>
  <c r="H5603" i="38"/>
  <c r="H5602" i="38"/>
  <c r="T5601" i="38"/>
  <c r="H5601" i="38"/>
  <c r="H5600" i="38"/>
  <c r="H5599" i="38"/>
  <c r="H5598" i="38"/>
  <c r="H5597" i="38"/>
  <c r="R5596" i="38"/>
  <c r="T5596" i="38" s="1"/>
  <c r="H5596" i="38"/>
  <c r="T5595" i="38"/>
  <c r="H5595" i="38"/>
  <c r="T5594" i="38"/>
  <c r="H5594" i="38"/>
  <c r="T5593" i="38"/>
  <c r="H5593" i="38"/>
  <c r="T5592" i="38"/>
  <c r="H5592" i="38"/>
  <c r="H5591" i="38"/>
  <c r="H5590" i="38" l="1"/>
  <c r="T5589" i="38"/>
  <c r="H5589" i="38"/>
  <c r="T5588" i="38"/>
  <c r="H5588" i="38"/>
  <c r="T5587" i="38"/>
  <c r="H5587" i="38"/>
  <c r="H5586" i="38"/>
  <c r="H5585" i="38"/>
  <c r="H5584" i="38"/>
  <c r="H5583" i="38"/>
  <c r="H5582" i="38"/>
  <c r="H5581" i="38" l="1"/>
  <c r="H5580" i="38"/>
  <c r="H5579" i="38"/>
  <c r="H5578" i="38" l="1"/>
  <c r="H5577" i="38"/>
  <c r="H5576" i="38"/>
  <c r="H5575" i="38"/>
  <c r="H5574" i="38"/>
  <c r="H5573" i="38"/>
  <c r="H5572" i="38"/>
  <c r="H5571" i="38"/>
  <c r="H5570" i="38"/>
  <c r="T5569" i="38"/>
  <c r="H5569" i="38"/>
  <c r="H5568" i="38"/>
  <c r="H5567" i="38"/>
  <c r="H5566" i="38"/>
  <c r="H5565" i="38"/>
  <c r="H5564" i="38"/>
  <c r="H5563" i="38"/>
  <c r="H5562" i="38"/>
  <c r="H5561" i="38"/>
  <c r="H5560" i="38"/>
  <c r="H5559" i="38"/>
  <c r="H5558" i="38"/>
  <c r="H5557" i="38"/>
  <c r="H5556" i="38"/>
  <c r="T5555" i="38"/>
  <c r="H5555" i="38"/>
  <c r="T5554" i="38"/>
  <c r="H5554" i="38"/>
  <c r="H5553" i="38"/>
  <c r="T5552" i="38"/>
  <c r="H5552" i="38"/>
  <c r="T5551" i="38"/>
  <c r="H5551" i="38"/>
  <c r="T5550" i="38"/>
  <c r="H5550" i="38"/>
  <c r="T5544" i="38"/>
  <c r="H5544" i="38"/>
  <c r="T5536" i="38"/>
  <c r="H5536" i="38"/>
  <c r="T5533" i="38"/>
  <c r="H5533" i="38"/>
  <c r="T5532" i="38"/>
  <c r="H5532" i="38"/>
  <c r="T5529" i="38"/>
  <c r="T5528" i="38"/>
  <c r="H5523" i="38"/>
  <c r="T5522" i="38"/>
  <c r="T5521" i="38"/>
  <c r="T5520" i="38"/>
  <c r="T5519" i="38"/>
  <c r="T5518" i="38"/>
  <c r="T5517" i="38"/>
  <c r="T5516" i="38"/>
  <c r="T5515" i="38"/>
  <c r="T5514" i="38"/>
  <c r="T5513" i="38"/>
  <c r="T5512" i="38"/>
  <c r="T5510" i="38"/>
  <c r="T5509" i="38"/>
  <c r="T5508" i="38"/>
  <c r="T5507" i="38"/>
  <c r="T5506" i="38"/>
  <c r="T5505" i="38"/>
  <c r="T5504" i="38"/>
  <c r="T5503" i="38"/>
  <c r="T5502" i="38"/>
  <c r="T5501" i="38"/>
  <c r="T5500" i="38"/>
  <c r="T5499" i="38"/>
  <c r="T5498" i="38"/>
  <c r="T5497" i="38"/>
  <c r="T5496" i="38"/>
  <c r="T5495" i="38"/>
  <c r="T5494" i="38"/>
  <c r="T5493" i="38"/>
  <c r="T5492" i="38"/>
  <c r="T5491" i="38"/>
  <c r="T5490" i="38"/>
  <c r="T5489" i="38"/>
  <c r="H5489" i="38"/>
  <c r="T5488" i="38"/>
  <c r="H5488" i="38"/>
  <c r="H5487" i="38"/>
  <c r="H5486" i="38"/>
  <c r="H5485" i="38"/>
  <c r="H5484" i="38"/>
  <c r="H5483" i="38"/>
  <c r="T5482" i="38" l="1"/>
  <c r="H5482" i="38"/>
  <c r="T5481" i="38"/>
  <c r="H5481" i="38"/>
  <c r="T5480" i="38" l="1"/>
  <c r="H5480" i="38"/>
  <c r="T5479" i="38"/>
  <c r="H5479" i="38"/>
  <c r="H5478" i="38"/>
  <c r="H5477" i="38"/>
  <c r="H5476" i="38"/>
  <c r="H5475" i="38"/>
  <c r="H5474" i="38"/>
  <c r="H5473" i="38"/>
  <c r="H5472" i="38"/>
  <c r="H5471" i="38"/>
  <c r="H5470" i="38"/>
  <c r="H5469" i="38"/>
  <c r="H5468" i="38"/>
  <c r="H5467" i="38"/>
  <c r="T5466" i="38"/>
  <c r="H5464" i="38"/>
  <c r="H5463" i="38"/>
  <c r="H5462" i="38"/>
  <c r="T5461" i="38"/>
  <c r="H5461" i="38"/>
  <c r="T5460" i="38"/>
  <c r="H5460" i="38"/>
  <c r="T5459" i="38"/>
  <c r="H5459" i="38"/>
  <c r="T5458" i="38"/>
  <c r="H5458" i="38"/>
  <c r="H5457" i="38"/>
  <c r="H5456" i="38"/>
  <c r="H5455" i="38"/>
  <c r="T5454" i="38"/>
  <c r="T5453" i="38"/>
  <c r="T5452" i="38"/>
  <c r="T5451" i="38"/>
  <c r="T5450" i="38"/>
  <c r="T5449" i="38"/>
  <c r="T5448" i="38"/>
  <c r="T5447" i="38"/>
  <c r="T5446" i="38"/>
  <c r="T5445" i="38"/>
  <c r="T5444" i="38"/>
  <c r="T5441" i="38"/>
  <c r="H5441" i="38"/>
  <c r="T5440" i="38"/>
  <c r="H5440" i="38"/>
  <c r="T5439" i="38"/>
  <c r="H5439" i="38"/>
  <c r="H5438" i="38"/>
  <c r="T5421" i="38"/>
  <c r="H5421" i="38"/>
  <c r="T5420" i="38"/>
  <c r="H5420" i="38"/>
  <c r="H5419" i="38"/>
  <c r="T5416" i="38"/>
  <c r="H5416" i="38"/>
  <c r="T5412" i="38"/>
  <c r="H5412" i="38"/>
  <c r="H5407" i="38"/>
  <c r="H5406" i="38"/>
  <c r="H5404" i="38"/>
  <c r="H5403" i="38"/>
  <c r="H5402" i="38"/>
  <c r="H5401" i="38"/>
  <c r="H5400" i="38"/>
  <c r="H5399" i="38"/>
  <c r="H5398" i="38"/>
  <c r="T5397" i="38"/>
  <c r="H5397" i="38"/>
  <c r="T5395" i="38"/>
  <c r="H5395" i="38"/>
  <c r="T5394" i="38"/>
  <c r="H5394" i="38"/>
  <c r="T5393" i="38"/>
  <c r="H5393" i="38"/>
  <c r="T5392" i="38"/>
  <c r="H5392" i="38"/>
  <c r="T5391" i="38"/>
  <c r="H5391" i="38"/>
  <c r="T5390" i="38"/>
  <c r="H5390" i="38"/>
  <c r="T5389" i="38"/>
  <c r="H5389" i="38"/>
  <c r="T5388" i="38"/>
  <c r="H5388" i="38"/>
  <c r="T5387" i="38"/>
  <c r="H5387" i="38"/>
  <c r="T5386" i="38"/>
  <c r="H5386" i="38"/>
  <c r="T5385" i="38"/>
  <c r="H5385" i="38"/>
  <c r="T5384" i="38"/>
  <c r="H5384" i="38"/>
  <c r="T5383" i="38"/>
  <c r="H5383" i="38"/>
  <c r="T5382" i="38"/>
  <c r="H5382" i="38"/>
  <c r="T5381" i="38"/>
  <c r="H5381" i="38"/>
  <c r="T5380" i="38"/>
  <c r="H5380" i="38"/>
  <c r="T5379" i="38"/>
  <c r="H5379" i="38"/>
  <c r="T5378" i="38"/>
  <c r="H5378" i="38"/>
  <c r="T5377" i="38"/>
  <c r="H5377" i="38"/>
  <c r="T5375" i="38"/>
  <c r="H5375" i="38"/>
  <c r="T5374" i="38" l="1"/>
  <c r="T5373" i="38"/>
  <c r="H5371" i="38" l="1"/>
  <c r="H5359" i="38" l="1"/>
  <c r="T5358" i="38"/>
  <c r="H5358" i="38"/>
  <c r="T5357" i="38"/>
  <c r="H5357" i="38"/>
  <c r="T5355" i="38"/>
  <c r="H5355" i="38"/>
  <c r="T5354" i="38"/>
  <c r="H5354" i="38"/>
  <c r="T5353" i="38"/>
  <c r="H5353" i="38"/>
  <c r="T5349" i="38"/>
  <c r="H5349" i="38"/>
  <c r="T5345" i="38"/>
  <c r="H5345" i="38"/>
  <c r="T5344" i="38"/>
  <c r="H5344" i="38"/>
  <c r="T5336" i="38"/>
  <c r="H5336" i="38"/>
  <c r="T5335" i="38"/>
  <c r="H5335" i="38"/>
  <c r="T5334" i="38"/>
  <c r="H5334" i="38"/>
  <c r="H5331" i="38"/>
  <c r="T5329" i="38"/>
  <c r="H5329" i="38"/>
  <c r="T5323" i="38"/>
  <c r="H5323" i="38"/>
  <c r="T5322" i="38"/>
  <c r="H5322" i="38"/>
  <c r="T5321" i="38"/>
  <c r="H5321" i="38"/>
  <c r="T5318" i="38"/>
  <c r="H5318" i="38" l="1"/>
  <c r="T5316" i="38"/>
  <c r="H5316" i="38"/>
  <c r="H5200" i="38"/>
  <c r="H5186" i="38"/>
  <c r="H5176" i="38"/>
  <c r="R5151" i="38"/>
  <c r="H5151" i="38"/>
  <c r="R5144" i="38" l="1"/>
  <c r="H5144" i="38"/>
  <c r="H5090" i="38"/>
  <c r="H5073" i="38"/>
  <c r="H5056" i="38"/>
  <c r="H5041" i="38"/>
  <c r="T5030" i="38"/>
  <c r="H5030" i="38"/>
  <c r="T5010" i="38"/>
  <c r="T4999" i="38"/>
  <c r="H4999" i="38"/>
  <c r="T4967" i="38" l="1"/>
  <c r="H4967" i="38"/>
  <c r="H4676" i="38" l="1"/>
  <c r="H4675" i="38"/>
  <c r="H4674" i="38"/>
  <c r="H4671" i="38"/>
  <c r="H4670" i="38"/>
  <c r="H4669" i="38"/>
  <c r="H4668" i="38"/>
  <c r="H4667" i="38"/>
  <c r="H4665" i="38"/>
  <c r="H4664" i="38"/>
  <c r="T4663" i="38"/>
  <c r="T4662" i="38"/>
  <c r="H4662" i="38"/>
  <c r="T4661" i="38"/>
  <c r="H4661" i="38"/>
  <c r="T4660" i="38"/>
  <c r="H4660" i="38"/>
  <c r="T4659" i="38"/>
  <c r="H4659" i="38"/>
  <c r="T4658" i="38"/>
  <c r="H4658" i="38"/>
  <c r="T4657" i="38"/>
  <c r="H4657" i="38"/>
  <c r="T4656" i="38"/>
  <c r="H4656" i="38"/>
  <c r="T4655" i="38"/>
  <c r="H4655" i="38"/>
  <c r="T4652" i="38"/>
  <c r="H4652" i="38"/>
  <c r="T4651" i="38"/>
  <c r="H4651" i="38"/>
  <c r="T4650" i="38"/>
  <c r="H4650" i="38"/>
  <c r="T4649" i="38"/>
  <c r="H4649" i="38"/>
  <c r="T4647" i="38"/>
  <c r="H4647" i="38"/>
  <c r="T4646" i="38"/>
  <c r="H4646" i="38"/>
  <c r="H4644" i="38"/>
  <c r="H4643" i="38"/>
  <c r="H4642" i="38"/>
  <c r="H4641" i="38"/>
  <c r="T4639" i="38"/>
  <c r="H4639" i="38"/>
  <c r="T4638" i="38"/>
  <c r="H4638" i="38"/>
  <c r="T4637" i="38"/>
  <c r="H4637" i="38"/>
  <c r="T4636" i="38"/>
  <c r="H4636" i="38"/>
  <c r="T4635" i="38"/>
  <c r="H4635" i="38"/>
  <c r="T4634" i="38"/>
  <c r="H4634" i="38"/>
  <c r="T4633" i="38"/>
  <c r="H4633" i="38"/>
  <c r="T4632" i="38"/>
  <c r="H4632" i="38"/>
  <c r="T4631" i="38"/>
  <c r="H4631" i="38"/>
  <c r="T4629" i="38"/>
  <c r="H4629" i="38"/>
  <c r="T4628" i="38"/>
  <c r="H4628" i="38"/>
  <c r="T4627" i="38"/>
  <c r="H4627" i="38"/>
  <c r="T4626" i="38"/>
  <c r="H4626" i="38"/>
  <c r="T4625" i="38"/>
  <c r="H4625" i="38"/>
  <c r="T4624" i="38"/>
  <c r="H4624" i="38"/>
  <c r="T4623" i="38"/>
  <c r="H4623" i="38"/>
  <c r="T4618" i="38"/>
  <c r="H4618" i="38"/>
  <c r="T4617" i="38"/>
  <c r="H4617" i="38"/>
  <c r="T4616" i="38"/>
  <c r="H4616" i="38"/>
  <c r="T4615" i="38"/>
  <c r="H4615" i="38"/>
  <c r="T4614" i="38"/>
  <c r="H4614" i="38"/>
  <c r="T4613" i="38"/>
  <c r="H4613" i="38"/>
  <c r="T4612" i="38"/>
  <c r="H4612" i="38"/>
  <c r="T4611" i="38"/>
  <c r="H4611" i="38"/>
  <c r="H4610" i="38"/>
  <c r="H4609" i="38"/>
  <c r="H4608" i="38"/>
  <c r="H4606" i="38"/>
  <c r="H4605" i="38" l="1"/>
  <c r="H4604" i="38"/>
  <c r="H4603" i="38"/>
  <c r="H4602" i="38"/>
  <c r="H4601" i="38"/>
  <c r="H4599" i="38"/>
  <c r="H4598" i="38"/>
  <c r="H4597" i="38"/>
  <c r="H4596" i="38"/>
  <c r="H4595" i="38"/>
  <c r="H4594" i="38"/>
  <c r="H4593" i="38"/>
  <c r="H4592" i="38"/>
  <c r="H4591" i="38" l="1"/>
  <c r="H4589" i="38"/>
  <c r="H4588" i="38"/>
  <c r="H4587" i="38"/>
  <c r="H4586" i="38"/>
  <c r="H4584" i="38" l="1"/>
  <c r="S4583" i="38"/>
  <c r="H4583" i="38"/>
  <c r="H4582" i="38"/>
  <c r="H4581" i="38"/>
  <c r="H4460" i="38" l="1"/>
  <c r="T4438" i="38"/>
  <c r="T4437" i="38"/>
  <c r="T4436" i="38"/>
  <c r="T4435" i="38"/>
  <c r="T4434" i="38"/>
  <c r="T4432" i="38"/>
  <c r="T4431" i="38"/>
  <c r="T4355" i="38"/>
  <c r="H4355" i="38"/>
  <c r="T4354" i="38"/>
  <c r="T4353" i="38"/>
  <c r="T4352" i="38"/>
  <c r="T4351" i="38"/>
  <c r="H4351" i="38"/>
  <c r="T4350" i="38"/>
  <c r="T4349" i="38"/>
  <c r="H4349" i="38"/>
  <c r="T4348" i="38"/>
  <c r="T4347" i="38"/>
  <c r="H4347" i="38"/>
  <c r="T4346" i="38"/>
  <c r="T4345" i="38"/>
  <c r="H4345" i="38"/>
  <c r="T4344" i="38"/>
  <c r="H4344" i="38"/>
  <c r="T4343" i="38"/>
  <c r="T4342" i="38"/>
  <c r="T4341" i="38"/>
  <c r="T4340" i="38"/>
  <c r="T4339" i="38"/>
  <c r="H4339" i="38"/>
  <c r="T4338" i="38"/>
  <c r="H4338" i="38"/>
  <c r="T4337" i="38"/>
  <c r="H4337" i="38"/>
  <c r="T4336" i="38"/>
  <c r="H4336" i="38"/>
  <c r="T4335" i="38"/>
  <c r="H4335" i="38"/>
  <c r="T4334" i="38"/>
  <c r="H4334" i="38"/>
  <c r="T4333" i="38"/>
  <c r="H4333" i="38"/>
  <c r="T4332" i="38"/>
  <c r="H4332" i="38"/>
  <c r="T4331" i="38"/>
  <c r="H4331" i="38"/>
  <c r="T4330" i="38"/>
  <c r="H4330" i="38"/>
  <c r="T4329" i="38"/>
  <c r="H4329" i="38"/>
  <c r="T4328" i="38"/>
  <c r="H4328" i="38"/>
  <c r="T4327" i="38"/>
  <c r="H4327" i="38"/>
  <c r="T4326" i="38"/>
  <c r="H4326" i="38"/>
  <c r="T4325" i="38"/>
  <c r="H4325" i="38"/>
  <c r="T4324" i="38"/>
  <c r="H4324" i="38"/>
  <c r="T4323" i="38"/>
  <c r="H4323" i="38"/>
  <c r="T4322" i="38"/>
  <c r="H4322" i="38"/>
  <c r="T4321" i="38"/>
  <c r="H4321" i="38"/>
  <c r="T4317" i="38"/>
  <c r="H4317" i="38"/>
  <c r="T4313" i="38"/>
  <c r="H4313" i="38"/>
  <c r="R4312" i="38" l="1"/>
  <c r="T4312" i="38" s="1"/>
  <c r="H4312" i="38"/>
  <c r="T4311" i="38"/>
  <c r="T4310" i="38"/>
  <c r="T4309" i="38"/>
  <c r="T4307" i="38"/>
  <c r="T4304" i="38"/>
  <c r="T4302" i="38"/>
  <c r="T4301" i="38"/>
  <c r="T4300" i="38"/>
  <c r="T4299" i="38"/>
  <c r="T4297" i="38"/>
  <c r="T4296" i="38"/>
  <c r="T4292" i="38"/>
  <c r="T4291" i="38"/>
  <c r="T4290" i="38"/>
  <c r="T4289" i="38"/>
  <c r="T4288" i="38"/>
  <c r="T4284" i="38"/>
  <c r="T4116" i="38" l="1"/>
  <c r="T4100" i="38"/>
  <c r="T4058" i="38" l="1"/>
  <c r="T4057" i="38"/>
  <c r="T4056" i="38"/>
  <c r="T4055" i="38"/>
  <c r="T3999" i="38" l="1"/>
  <c r="T3998" i="38"/>
  <c r="T3891" i="38" l="1"/>
  <c r="T3890" i="38"/>
  <c r="T3850" i="38" l="1"/>
  <c r="T3849" i="38"/>
  <c r="T3848" i="38"/>
  <c r="T3847" i="38"/>
  <c r="T3846" i="38"/>
  <c r="T3845" i="38"/>
  <c r="T3844" i="38"/>
  <c r="T3843" i="38"/>
  <c r="T3842" i="38"/>
  <c r="T3841" i="38"/>
  <c r="T3840" i="38"/>
  <c r="T3839" i="38"/>
  <c r="T3838" i="38"/>
  <c r="T3837" i="38"/>
  <c r="T3836" i="38"/>
  <c r="T3835" i="38"/>
  <c r="T3834" i="38"/>
  <c r="T3833" i="38"/>
  <c r="T3832" i="38"/>
  <c r="T3831" i="38"/>
  <c r="T3830" i="38"/>
  <c r="T3828" i="38"/>
  <c r="T3827" i="38"/>
  <c r="T3826" i="38"/>
  <c r="T3825" i="38"/>
  <c r="T3824" i="38"/>
  <c r="T3822" i="38"/>
  <c r="T3821" i="38"/>
  <c r="T3820" i="38"/>
  <c r="T3819" i="38"/>
  <c r="T3818" i="38"/>
  <c r="T3817" i="38"/>
  <c r="T3816" i="38"/>
  <c r="T3815" i="38"/>
  <c r="T3814" i="38"/>
  <c r="T3813" i="38"/>
  <c r="T3812" i="38"/>
  <c r="T3811" i="38"/>
  <c r="T3810" i="38"/>
  <c r="T3809" i="38"/>
  <c r="T3808" i="38"/>
  <c r="T3807" i="38"/>
  <c r="T3806" i="38"/>
  <c r="T3805" i="38"/>
  <c r="T3804" i="38"/>
  <c r="T3803" i="38"/>
  <c r="T3802" i="38"/>
  <c r="T3801" i="38"/>
  <c r="T3800" i="38"/>
  <c r="T3799" i="38"/>
  <c r="T3798" i="38"/>
  <c r="T3797" i="38"/>
  <c r="T3796" i="38"/>
  <c r="T3795" i="38"/>
  <c r="T3794" i="38"/>
  <c r="T3793" i="38"/>
  <c r="T3792" i="38"/>
  <c r="T3791" i="38"/>
  <c r="T3790" i="38"/>
  <c r="T3789" i="38"/>
  <c r="T3788" i="38"/>
  <c r="T3787" i="38"/>
  <c r="T3786" i="38"/>
  <c r="T3785" i="38"/>
  <c r="T3784" i="38"/>
  <c r="T3783" i="38"/>
  <c r="T3782" i="38"/>
  <c r="T3781" i="38"/>
  <c r="T3780" i="38"/>
  <c r="T3779" i="38"/>
  <c r="T3778" i="38"/>
  <c r="T3777" i="38"/>
  <c r="T3776" i="38"/>
  <c r="T3775" i="38"/>
  <c r="T3774" i="38"/>
  <c r="T3773" i="38"/>
  <c r="T3772" i="38"/>
  <c r="T3771" i="38"/>
  <c r="T3770" i="38"/>
  <c r="T3769" i="38"/>
  <c r="T3768" i="38"/>
  <c r="T3767" i="38"/>
  <c r="T3766" i="38"/>
  <c r="T3765" i="38"/>
  <c r="T3764" i="38"/>
  <c r="T3763" i="38"/>
  <c r="T3762" i="38"/>
  <c r="T3761" i="38"/>
  <c r="T3710" i="38"/>
  <c r="T3709" i="38"/>
  <c r="T3706" i="38"/>
  <c r="T3705" i="38"/>
  <c r="T3704" i="38"/>
  <c r="H3697" i="38" l="1"/>
  <c r="T3695" i="38" l="1"/>
  <c r="H3695" i="38"/>
  <c r="H3693" i="38" l="1"/>
  <c r="T3692" i="38" l="1"/>
  <c r="T3690" i="38" l="1"/>
  <c r="H3688" i="38"/>
  <c r="T3687" i="38" l="1"/>
  <c r="H3687" i="38"/>
  <c r="T3686" i="38"/>
  <c r="H3686" i="38"/>
  <c r="T3684" i="38" l="1"/>
  <c r="T3681" i="38"/>
  <c r="H3681" i="38"/>
  <c r="T3680" i="38"/>
  <c r="H3680" i="38" l="1"/>
  <c r="T3677" i="38"/>
  <c r="H3677" i="38" l="1"/>
  <c r="T3675" i="38"/>
  <c r="H3675" i="38"/>
  <c r="T3604" i="38" l="1"/>
  <c r="H3604" i="38"/>
  <c r="T3603" i="38"/>
  <c r="H3603" i="38"/>
  <c r="T3602" i="38"/>
  <c r="H3602" i="38"/>
  <c r="T3601" i="38"/>
  <c r="H3601" i="38"/>
  <c r="T3600" i="38"/>
  <c r="H3600" i="38"/>
  <c r="T3599" i="38"/>
  <c r="H3599" i="38"/>
  <c r="T3598" i="38"/>
  <c r="H3598" i="38"/>
  <c r="T3597" i="38"/>
  <c r="H3597" i="38"/>
  <c r="T3596" i="38"/>
  <c r="H3596" i="38"/>
  <c r="H3595" i="38"/>
  <c r="T3594" i="38"/>
  <c r="H3594" i="38"/>
  <c r="T3593" i="38" l="1"/>
  <c r="H3593" i="38"/>
  <c r="T3592" i="38"/>
  <c r="H3592" i="38"/>
  <c r="T3591" i="38"/>
  <c r="H3591" i="38"/>
  <c r="T3590" i="38"/>
  <c r="T3589" i="38"/>
  <c r="H3589" i="38"/>
  <c r="T3588" i="38"/>
  <c r="H3588" i="38"/>
  <c r="T3587" i="38"/>
  <c r="H3587" i="38"/>
  <c r="T3586" i="38"/>
  <c r="H3586" i="38"/>
  <c r="T3585" i="38" l="1"/>
  <c r="H3585" i="38"/>
  <c r="T3584" i="38"/>
  <c r="H3584" i="38"/>
  <c r="H3583" i="38"/>
  <c r="T3582" i="38"/>
  <c r="H3582" i="38"/>
  <c r="T3581" i="38" l="1"/>
  <c r="H3581" i="38"/>
  <c r="T3580" i="38"/>
  <c r="H3580" i="38"/>
  <c r="T3579" i="38"/>
  <c r="H3579" i="38"/>
  <c r="T3578" i="38"/>
  <c r="H3578" i="38"/>
  <c r="T3577" i="38" l="1"/>
  <c r="H3577" i="38"/>
  <c r="T3576" i="38"/>
  <c r="H3576" i="38"/>
  <c r="T3575" i="38"/>
  <c r="H3575" i="38"/>
  <c r="T3574" i="38"/>
  <c r="H3574" i="38"/>
  <c r="T3573" i="38"/>
  <c r="H3573" i="38"/>
  <c r="T3572" i="38"/>
  <c r="H3572" i="38"/>
  <c r="T3571" i="38"/>
  <c r="H3571" i="38"/>
  <c r="T3570" i="38"/>
  <c r="H3570" i="38"/>
  <c r="T3569" i="38"/>
  <c r="H3569" i="38"/>
  <c r="T3568" i="38"/>
  <c r="H3568" i="38"/>
  <c r="T3567" i="38"/>
  <c r="H3567" i="38"/>
  <c r="T3566" i="38"/>
  <c r="H3566" i="38"/>
  <c r="T3565" i="38"/>
  <c r="H3565" i="38"/>
  <c r="T3564" i="38"/>
  <c r="H3564" i="38"/>
  <c r="T3563" i="38"/>
  <c r="H3563" i="38"/>
  <c r="T3562" i="38"/>
  <c r="H3562" i="38"/>
  <c r="T3561" i="38"/>
  <c r="H3561" i="38"/>
  <c r="T3560" i="38" l="1"/>
  <c r="H3560" i="38"/>
  <c r="T3559" i="38"/>
  <c r="H3559" i="38"/>
  <c r="T3558" i="38"/>
  <c r="H3558" i="38"/>
  <c r="T3557" i="38"/>
  <c r="H3557" i="38"/>
  <c r="T3556" i="38"/>
  <c r="H3556" i="38"/>
  <c r="T3555" i="38"/>
  <c r="H3555" i="38"/>
  <c r="T3554" i="38"/>
  <c r="T3553" i="38" l="1"/>
  <c r="T3552" i="38"/>
  <c r="H3552" i="38"/>
  <c r="T3551" i="38"/>
  <c r="H3551" i="38"/>
  <c r="H3550" i="38"/>
  <c r="T3549" i="38"/>
  <c r="H3549" i="38"/>
  <c r="H3548" i="38"/>
  <c r="T3547" i="38"/>
  <c r="H3547" i="38"/>
  <c r="T3546" i="38"/>
  <c r="H3546" i="38"/>
  <c r="T3545" i="38" l="1"/>
  <c r="H3545" i="38"/>
  <c r="T3544" i="38"/>
  <c r="H3544" i="38"/>
  <c r="T3543" i="38"/>
  <c r="H3543" i="38"/>
  <c r="T3542" i="38" l="1"/>
  <c r="H3542" i="38"/>
  <c r="T3541" i="38"/>
  <c r="H3541" i="38"/>
  <c r="T3540" i="38"/>
  <c r="H3540" i="38"/>
  <c r="T3539" i="38"/>
  <c r="H3539" i="38"/>
  <c r="T3538" i="38"/>
  <c r="H3538" i="38"/>
  <c r="T3537" i="38"/>
  <c r="H3537" i="38"/>
  <c r="T3536" i="38"/>
  <c r="H3536" i="38"/>
  <c r="T3535" i="38" l="1"/>
  <c r="H3535" i="38"/>
  <c r="T3534" i="38" l="1"/>
  <c r="H3534" i="38"/>
  <c r="T3533" i="38"/>
  <c r="H3533" i="38"/>
  <c r="T3532" i="38"/>
  <c r="H3532" i="38"/>
  <c r="T3531" i="38"/>
  <c r="H3531" i="38"/>
  <c r="T3530" i="38"/>
  <c r="H3530" i="38"/>
  <c r="T3529" i="38" l="1"/>
  <c r="H3529" i="38"/>
  <c r="T3528" i="38"/>
  <c r="H3528" i="38"/>
  <c r="T3527" i="38"/>
  <c r="H3527" i="38"/>
  <c r="T3526" i="38"/>
  <c r="H3526" i="38"/>
  <c r="T3525" i="38"/>
  <c r="H3525" i="38"/>
  <c r="T3524" i="38"/>
  <c r="H3524" i="38"/>
  <c r="T3523" i="38"/>
  <c r="H3523" i="38"/>
  <c r="T3522" i="38"/>
  <c r="H3522" i="38"/>
  <c r="T3521" i="38"/>
  <c r="H3521" i="38"/>
  <c r="T3520" i="38"/>
  <c r="H3520" i="38"/>
  <c r="T3519" i="38" l="1"/>
  <c r="H3519" i="38"/>
  <c r="T3518" i="38"/>
  <c r="H3518" i="38"/>
  <c r="T3517" i="38"/>
  <c r="H3517" i="38"/>
  <c r="T3516" i="38"/>
  <c r="H3516" i="38"/>
  <c r="T3515" i="38"/>
  <c r="H3515" i="38"/>
  <c r="T3514" i="38"/>
  <c r="H3514" i="38"/>
  <c r="T3513" i="38"/>
  <c r="H3513" i="38"/>
  <c r="H3512" i="38"/>
  <c r="T3511" i="38"/>
  <c r="H3511" i="38"/>
  <c r="T3510" i="38"/>
  <c r="H3510" i="38"/>
  <c r="T3509" i="38"/>
  <c r="H3509" i="38"/>
  <c r="T3508" i="38"/>
  <c r="H3508" i="38"/>
  <c r="T3507" i="38"/>
  <c r="H3507" i="38"/>
  <c r="T3506" i="38"/>
  <c r="H3506" i="38"/>
  <c r="T3505" i="38"/>
  <c r="H3505" i="38"/>
  <c r="T3504" i="38"/>
  <c r="H3504" i="38"/>
  <c r="T3503" i="38"/>
  <c r="H3503" i="38"/>
  <c r="T3502" i="38"/>
  <c r="H3502" i="38"/>
  <c r="T3501" i="38"/>
  <c r="H3501" i="38"/>
  <c r="T3500" i="38"/>
  <c r="H3500" i="38"/>
  <c r="T3499" i="38"/>
  <c r="H3499" i="38"/>
  <c r="H3498" i="38"/>
  <c r="H3497" i="38"/>
  <c r="H3495" i="38"/>
  <c r="H3494" i="38"/>
  <c r="T3493" i="38"/>
  <c r="H3493" i="38"/>
  <c r="T3492" i="38"/>
  <c r="H3492" i="38"/>
  <c r="T3491" i="38" l="1"/>
  <c r="H3491" i="38"/>
  <c r="T3490" i="38"/>
  <c r="H3490" i="38"/>
  <c r="T3489" i="38"/>
  <c r="H3489" i="38"/>
  <c r="T3488" i="38" l="1"/>
  <c r="H3488" i="38"/>
  <c r="T3487" i="38"/>
  <c r="H3487" i="38" l="1"/>
  <c r="T3486" i="38"/>
  <c r="T3485" i="38" l="1"/>
  <c r="H3485" i="38"/>
  <c r="T3484" i="38" l="1"/>
  <c r="H3484" i="38"/>
  <c r="T3483" i="38"/>
  <c r="H3483" i="38"/>
  <c r="T3482" i="38"/>
  <c r="H3482" i="38"/>
  <c r="T3481" i="38"/>
  <c r="H3481" i="38"/>
  <c r="T3480" i="38"/>
  <c r="H3480" i="38"/>
  <c r="T3479" i="38"/>
  <c r="H3479" i="38"/>
  <c r="T3478" i="38"/>
  <c r="H3478" i="38"/>
  <c r="T3477" i="38"/>
  <c r="H3477" i="38"/>
  <c r="T3476" i="38" l="1"/>
  <c r="H3476" i="38"/>
  <c r="T3475" i="38"/>
  <c r="H3475" i="38"/>
  <c r="T3474" i="38"/>
  <c r="H3474" i="38"/>
  <c r="T3473" i="38"/>
  <c r="H3473" i="38"/>
  <c r="T3472" i="38"/>
  <c r="H3472" i="38"/>
  <c r="T3471" i="38" l="1"/>
  <c r="H3471" i="38"/>
  <c r="T3470" i="38"/>
  <c r="H3470" i="38"/>
  <c r="T3469" i="38"/>
  <c r="H3469" i="38"/>
  <c r="T3468" i="38"/>
  <c r="H3468" i="38"/>
  <c r="T3467" i="38"/>
  <c r="H3467" i="38"/>
  <c r="T3466" i="38"/>
  <c r="H3466" i="38"/>
  <c r="T3465" i="38"/>
  <c r="H3465" i="38"/>
  <c r="T3464" i="38"/>
  <c r="H3464" i="38"/>
  <c r="T3463" i="38"/>
  <c r="H3463" i="38"/>
  <c r="T3462" i="38"/>
  <c r="H3462" i="38"/>
  <c r="T3461" i="38"/>
  <c r="H3461" i="38"/>
  <c r="T3460" i="38"/>
  <c r="H3460" i="38"/>
  <c r="T3459" i="38"/>
  <c r="H3459" i="38"/>
  <c r="T3458" i="38"/>
  <c r="H3458" i="38"/>
  <c r="T3457" i="38"/>
  <c r="H3457" i="38"/>
  <c r="T3456" i="38"/>
  <c r="H3456" i="38"/>
  <c r="T3455" i="38"/>
  <c r="H3455" i="38"/>
  <c r="T3454" i="38"/>
  <c r="H3454" i="38"/>
  <c r="T3453" i="38"/>
  <c r="H3453" i="38"/>
  <c r="T3452" i="38"/>
  <c r="H3452" i="38"/>
  <c r="T3451" i="38"/>
  <c r="H3451" i="38"/>
  <c r="T3450" i="38" l="1"/>
  <c r="H3450" i="38"/>
  <c r="T3449" i="38"/>
  <c r="H3449" i="38"/>
  <c r="H3448" i="38" l="1"/>
  <c r="H3446" i="38" l="1"/>
  <c r="H3445" i="38"/>
  <c r="H3444" i="38"/>
  <c r="T3442" i="38"/>
  <c r="H3442" i="38"/>
  <c r="T3441" i="38"/>
  <c r="H3441" i="38"/>
  <c r="H3440" i="38" l="1"/>
  <c r="T3439" i="38" l="1"/>
  <c r="H3439" i="38"/>
  <c r="T3438" i="38"/>
  <c r="H3438" i="38"/>
  <c r="T3437" i="38"/>
  <c r="H3437" i="38"/>
  <c r="T3436" i="38"/>
  <c r="H3436" i="38"/>
  <c r="H3435" i="38" l="1"/>
  <c r="H3434" i="38"/>
  <c r="H3433" i="38"/>
  <c r="H3432" i="38"/>
  <c r="H3431" i="38"/>
  <c r="H3430" i="38"/>
  <c r="H3429" i="38"/>
  <c r="T3428" i="38"/>
  <c r="H3428" i="38"/>
  <c r="H3427" i="38"/>
  <c r="H3426" i="38"/>
  <c r="H3425" i="38"/>
  <c r="T3424" i="38"/>
  <c r="H3424" i="38"/>
  <c r="T3423" i="38"/>
  <c r="H3423" i="38"/>
  <c r="T3422" i="38"/>
  <c r="H3422" i="38"/>
  <c r="T3421" i="38"/>
  <c r="H3421" i="38"/>
  <c r="T3420" i="38"/>
  <c r="H3420" i="38"/>
  <c r="T3419" i="38"/>
  <c r="H3419" i="38"/>
  <c r="T3418" i="38"/>
  <c r="H3418" i="38"/>
  <c r="H3417" i="38"/>
  <c r="T3416" i="38"/>
  <c r="H3416" i="38"/>
  <c r="T3415" i="38"/>
  <c r="H3415" i="38"/>
  <c r="T3414" i="38"/>
  <c r="H3414" i="38"/>
  <c r="T3413" i="38"/>
  <c r="H3413" i="38"/>
  <c r="T3412" i="38"/>
  <c r="H3412" i="38"/>
  <c r="T3411" i="38"/>
  <c r="H3411" i="38"/>
  <c r="T3410" i="38"/>
  <c r="H3410" i="38"/>
  <c r="T3409" i="38"/>
  <c r="H3409" i="38"/>
  <c r="T3408" i="38"/>
  <c r="H3408" i="38"/>
  <c r="T3407" i="38"/>
  <c r="H3407" i="38"/>
  <c r="T3406" i="38"/>
  <c r="H3406" i="38"/>
  <c r="T3405" i="38"/>
  <c r="H3405" i="38"/>
  <c r="T3404" i="38"/>
  <c r="H3404" i="38"/>
  <c r="T3403" i="38"/>
  <c r="H3403" i="38"/>
  <c r="T3402" i="38" l="1"/>
  <c r="H3402" i="38"/>
  <c r="T3401" i="38" l="1"/>
  <c r="H3401" i="38"/>
  <c r="T3400" i="38"/>
  <c r="H3400" i="38"/>
  <c r="T3399" i="38"/>
  <c r="H3399" i="38"/>
  <c r="T3398" i="38" l="1"/>
  <c r="H3398" i="38"/>
  <c r="T3397" i="38"/>
  <c r="H3397" i="38"/>
  <c r="T3396" i="38" l="1"/>
  <c r="H3396" i="38"/>
  <c r="T3395" i="38"/>
  <c r="T3394" i="38"/>
  <c r="T3393" i="38"/>
  <c r="H3393" i="38"/>
  <c r="T3392" i="38"/>
  <c r="H3392" i="38"/>
  <c r="T3391" i="38"/>
  <c r="H3391" i="38"/>
  <c r="T3390" i="38"/>
  <c r="H3390" i="38"/>
  <c r="T3389" i="38"/>
  <c r="H3389" i="38"/>
  <c r="T3388" i="38" l="1"/>
  <c r="H3388" i="38"/>
  <c r="T3387" i="38"/>
  <c r="H3387" i="38"/>
  <c r="T3386" i="38"/>
  <c r="H3386" i="38"/>
  <c r="T3385" i="38"/>
  <c r="H3385" i="38"/>
  <c r="T3384" i="38"/>
  <c r="H3384" i="38"/>
  <c r="T3383" i="38"/>
  <c r="H3383" i="38"/>
  <c r="T3382" i="38"/>
  <c r="H3382" i="38"/>
  <c r="T3381" i="38"/>
  <c r="H3381" i="38"/>
  <c r="T3380" i="38"/>
  <c r="H3380" i="38"/>
  <c r="T3379" i="38"/>
  <c r="H3379" i="38"/>
  <c r="T3378" i="38"/>
  <c r="H3378" i="38"/>
  <c r="T3377" i="38"/>
  <c r="H3377" i="38"/>
  <c r="T3376" i="38"/>
  <c r="H3376" i="38"/>
  <c r="T3375" i="38"/>
  <c r="H3375" i="38"/>
  <c r="T3374" i="38"/>
  <c r="H3374" i="38"/>
  <c r="T3373" i="38"/>
  <c r="H3373" i="38"/>
  <c r="T3372" i="38"/>
  <c r="H3372" i="38"/>
  <c r="T3371" i="38"/>
  <c r="H3371" i="38"/>
  <c r="T3370" i="38" l="1"/>
  <c r="H3370" i="38"/>
  <c r="T3369" i="38"/>
  <c r="H3369" i="38"/>
  <c r="T3368" i="38"/>
  <c r="H3368" i="38"/>
  <c r="T3367" i="38"/>
  <c r="T3366" i="38" l="1"/>
  <c r="H3366" i="38"/>
  <c r="T3365" i="38"/>
  <c r="H3365" i="38"/>
  <c r="T3364" i="38" l="1"/>
  <c r="H3364" i="38"/>
  <c r="T3363" i="38" l="1"/>
  <c r="H3363" i="38"/>
  <c r="T3362" i="38"/>
  <c r="H3362" i="38"/>
  <c r="T3361" i="38"/>
  <c r="H3361" i="38"/>
  <c r="T3360" i="38" l="1"/>
  <c r="H3360" i="38"/>
  <c r="T3359" i="38"/>
  <c r="H3359" i="38"/>
  <c r="T3358" i="38"/>
  <c r="H3358" i="38"/>
  <c r="T3357" i="38"/>
  <c r="H3357" i="38"/>
  <c r="T3356" i="38"/>
  <c r="H3356" i="38"/>
  <c r="T3355" i="38"/>
  <c r="H3355" i="38"/>
  <c r="T3354" i="38" l="1"/>
  <c r="H3354" i="38"/>
  <c r="T3353" i="38"/>
  <c r="H3353" i="38"/>
  <c r="T3352" i="38"/>
  <c r="H3352" i="38"/>
  <c r="T3351" i="38"/>
  <c r="H3351" i="38"/>
  <c r="T3350" i="38"/>
  <c r="H3350" i="38"/>
  <c r="T3349" i="38"/>
  <c r="H3349" i="38"/>
  <c r="T3348" i="38"/>
  <c r="H3348" i="38"/>
  <c r="T3347" i="38"/>
  <c r="H3347" i="38"/>
  <c r="T3346" i="38" l="1"/>
  <c r="H3346" i="38"/>
  <c r="T3345" i="38" l="1"/>
  <c r="H3345" i="38"/>
  <c r="T3344" i="38"/>
  <c r="H3344" i="38"/>
  <c r="T3343" i="38"/>
  <c r="H3343" i="38"/>
  <c r="T3342" i="38" l="1"/>
  <c r="H3342" i="38"/>
  <c r="T3341" i="38" l="1"/>
  <c r="H3341" i="38"/>
  <c r="T3340" i="38"/>
  <c r="H3340" i="38"/>
  <c r="T3339" i="38"/>
  <c r="H3339" i="38"/>
  <c r="T3338" i="38"/>
  <c r="H3338" i="38"/>
  <c r="T3337" i="38"/>
  <c r="H3337" i="38"/>
  <c r="T3336" i="38"/>
  <c r="H3336" i="38" l="1"/>
  <c r="T3335" i="38"/>
  <c r="H3335" i="38"/>
  <c r="T3334" i="38"/>
  <c r="H3334" i="38" l="1"/>
  <c r="T3333" i="38"/>
  <c r="H3333" i="38"/>
  <c r="T3332" i="38"/>
  <c r="H3332" i="38"/>
  <c r="T3331" i="38"/>
  <c r="H3331" i="38"/>
  <c r="T3330" i="38" l="1"/>
  <c r="H3330" i="38"/>
  <c r="T3329" i="38"/>
  <c r="H3329" i="38"/>
  <c r="T3328" i="38"/>
  <c r="H3328" i="38"/>
  <c r="T3327" i="38" l="1"/>
  <c r="H3327" i="38"/>
  <c r="T3326" i="38"/>
  <c r="H3326" i="38"/>
  <c r="T3325" i="38" l="1"/>
  <c r="H3325" i="38"/>
  <c r="T3324" i="38"/>
  <c r="H3324" i="38"/>
  <c r="T3323" i="38"/>
  <c r="H3323" i="38"/>
  <c r="T3322" i="38"/>
  <c r="H3322" i="38"/>
  <c r="T3321" i="38"/>
  <c r="T3320" i="38" l="1"/>
  <c r="H3320" i="38"/>
  <c r="T3319" i="38"/>
  <c r="H3319" i="38"/>
  <c r="T3318" i="38"/>
  <c r="H3318" i="38"/>
  <c r="T3317" i="38"/>
  <c r="H3317" i="38"/>
  <c r="T3316" i="38"/>
  <c r="H3316" i="38"/>
  <c r="T3315" i="38"/>
  <c r="H3315" i="38"/>
  <c r="T3314" i="38"/>
  <c r="H3314" i="38"/>
  <c r="T3313" i="38"/>
  <c r="H3313" i="38"/>
  <c r="T3311" i="38" l="1"/>
  <c r="H3311" i="38"/>
  <c r="T3310" i="38" l="1"/>
  <c r="H3310" i="38"/>
  <c r="T3309" i="38"/>
  <c r="H3309" i="38"/>
  <c r="T3308" i="38"/>
  <c r="H3308" i="38"/>
  <c r="T3307" i="38"/>
  <c r="T3306" i="38" l="1"/>
  <c r="H3306" i="38"/>
  <c r="T3305" i="38"/>
  <c r="H3305" i="38"/>
  <c r="T3304" i="38"/>
  <c r="H3304" i="38"/>
  <c r="T3303" i="38"/>
  <c r="H3303" i="38"/>
  <c r="T3302" i="38"/>
  <c r="H3302" i="38"/>
  <c r="T3301" i="38"/>
  <c r="H3301" i="38"/>
  <c r="T3300" i="38"/>
  <c r="H3300" i="38"/>
  <c r="T3299" i="38"/>
  <c r="H3299" i="38"/>
  <c r="T3298" i="38" l="1"/>
  <c r="H3298" i="38"/>
  <c r="T3297" i="38" l="1"/>
  <c r="H3297" i="38"/>
  <c r="T3296" i="38"/>
  <c r="H3296" i="38"/>
  <c r="T3295" i="38" l="1"/>
  <c r="H3295" i="38"/>
  <c r="T3294" i="38"/>
  <c r="T3293" i="38"/>
  <c r="T3292" i="38"/>
  <c r="H3292" i="38" l="1"/>
  <c r="T3291" i="38"/>
  <c r="H3291" i="38"/>
  <c r="T3290" i="38"/>
  <c r="H3290" i="38"/>
  <c r="T3289" i="38"/>
  <c r="H3289" i="38"/>
  <c r="T3288" i="38"/>
  <c r="H3288" i="38"/>
  <c r="T3287" i="38"/>
  <c r="H3287" i="38" l="1"/>
  <c r="T3286" i="38"/>
  <c r="H3286" i="38"/>
  <c r="T3285" i="38"/>
  <c r="H3285" i="38" l="1"/>
  <c r="T3284" i="38"/>
  <c r="H3284" i="38" l="1"/>
  <c r="T3283" i="38"/>
  <c r="H3283" i="38" l="1"/>
  <c r="T3282" i="38"/>
  <c r="H3282" i="38" l="1"/>
  <c r="T3281" i="38"/>
  <c r="H3281" i="38"/>
  <c r="T3280" i="38"/>
  <c r="H3280" i="38"/>
  <c r="T3279" i="38"/>
  <c r="H3279" i="38"/>
  <c r="T3278" i="38"/>
  <c r="H3278" i="38"/>
  <c r="T3277" i="38"/>
  <c r="H3277" i="38" l="1"/>
  <c r="T3276" i="38"/>
  <c r="H3276" i="38"/>
  <c r="T3275" i="38"/>
  <c r="H3275" i="38"/>
  <c r="T3274" i="38"/>
  <c r="H3274" i="38"/>
  <c r="T3273" i="38"/>
  <c r="H3273" i="38"/>
  <c r="T3272" i="38"/>
  <c r="H3272" i="38"/>
  <c r="T3271" i="38"/>
  <c r="H3271" i="38"/>
  <c r="T3270" i="38"/>
  <c r="H3270" i="38"/>
  <c r="T3269" i="38"/>
  <c r="T3268" i="38"/>
  <c r="T3267" i="38"/>
  <c r="T3266" i="38"/>
  <c r="T3265" i="38"/>
  <c r="T3264" i="38"/>
  <c r="T3263" i="38"/>
  <c r="T3262" i="38"/>
  <c r="T3261" i="38"/>
  <c r="T3260" i="38"/>
  <c r="T3259" i="38"/>
  <c r="T3258" i="38"/>
  <c r="T3257" i="38"/>
  <c r="T3256" i="38"/>
  <c r="T3255" i="38"/>
  <c r="T3254" i="38"/>
  <c r="T3253" i="38"/>
  <c r="T3252" i="38"/>
  <c r="T3251" i="38"/>
  <c r="T3250" i="38"/>
  <c r="T3249" i="38"/>
  <c r="T3248" i="38"/>
  <c r="T3247" i="38"/>
  <c r="T3246" i="38"/>
  <c r="T3245" i="38"/>
  <c r="T3244" i="38"/>
  <c r="T3243" i="38"/>
  <c r="T3242" i="38"/>
  <c r="T3241" i="38"/>
  <c r="T3240" i="38"/>
  <c r="T3239" i="38"/>
  <c r="T3238" i="38"/>
  <c r="H3238" i="38"/>
  <c r="T3237" i="38"/>
  <c r="H3237" i="38" l="1"/>
  <c r="T3236" i="38"/>
  <c r="H3236" i="38"/>
  <c r="T3235" i="38"/>
  <c r="H3235" i="38"/>
  <c r="T3234" i="38"/>
  <c r="H3234" i="38"/>
  <c r="T3233" i="38"/>
  <c r="H3233" i="38"/>
  <c r="T3232" i="38"/>
  <c r="H3232" i="38"/>
  <c r="T3231" i="38"/>
  <c r="H3231" i="38"/>
  <c r="T3230" i="38"/>
  <c r="H3230" i="38"/>
  <c r="T3229" i="38"/>
  <c r="H3229" i="38"/>
  <c r="T3228" i="38"/>
  <c r="H3228" i="38"/>
  <c r="T3227" i="38"/>
  <c r="H3227" i="38"/>
  <c r="T3225" i="38"/>
  <c r="H3225" i="38"/>
  <c r="T3224" i="38"/>
  <c r="H3224" i="38"/>
  <c r="T3223" i="38"/>
  <c r="H3223" i="38"/>
  <c r="T3221" i="38"/>
  <c r="T3220" i="38"/>
  <c r="H3220" i="38"/>
  <c r="T3219" i="38"/>
  <c r="H3219" i="38"/>
  <c r="T3218" i="38"/>
  <c r="H3218" i="38"/>
  <c r="T3216" i="38"/>
  <c r="H3216" i="38"/>
  <c r="T3190" i="38" l="1"/>
  <c r="H3190" i="38"/>
  <c r="T3189" i="38" l="1"/>
  <c r="H3189" i="38"/>
  <c r="T3188" i="38"/>
  <c r="H3188" i="38"/>
  <c r="S3187" i="38" l="1"/>
  <c r="R3187" i="38"/>
  <c r="S3186" i="38"/>
  <c r="R3186" i="38"/>
  <c r="H3186" i="38"/>
  <c r="T3187" i="38" l="1"/>
  <c r="T3186" i="38"/>
  <c r="T3185" i="38"/>
  <c r="H3185" i="38"/>
  <c r="T3184" i="38"/>
  <c r="H3184" i="38"/>
  <c r="T3183" i="38"/>
  <c r="H3183" i="38"/>
  <c r="T3181" i="38"/>
  <c r="H3181" i="38"/>
  <c r="T3179" i="38"/>
  <c r="H3179" i="38"/>
  <c r="T3178" i="38" l="1"/>
  <c r="H3178" i="38"/>
  <c r="T3177" i="38" l="1"/>
  <c r="H3177" i="38"/>
  <c r="T3176" i="38"/>
  <c r="H3176" i="38"/>
  <c r="T3175" i="38"/>
  <c r="H3175" i="38"/>
  <c r="H3174" i="38" l="1"/>
  <c r="H3173" i="38" l="1"/>
  <c r="H3172" i="38"/>
  <c r="T3171" i="38" l="1"/>
  <c r="H3171" i="38"/>
  <c r="T3170" i="38"/>
  <c r="H3170" i="38"/>
  <c r="T3169" i="38"/>
  <c r="H3169" i="38"/>
  <c r="T3168" i="38"/>
  <c r="T3167" i="38" l="1"/>
  <c r="H3167" i="38"/>
  <c r="T3166" i="38"/>
  <c r="H3166" i="38"/>
  <c r="H3165" i="38"/>
  <c r="H3163" i="38" l="1"/>
  <c r="T3162" i="38"/>
  <c r="H3162" i="38"/>
  <c r="T3161" i="38" l="1"/>
  <c r="H3161" i="38"/>
  <c r="T3160" i="38"/>
  <c r="H3160" i="38"/>
  <c r="T3158" i="38" l="1"/>
  <c r="H3158" i="38"/>
  <c r="T3157" i="38"/>
  <c r="H3157" i="38"/>
  <c r="T3156" i="38"/>
  <c r="H3156" i="38"/>
  <c r="T3155" i="38" l="1"/>
  <c r="H3155" i="38"/>
  <c r="H3152" i="38" l="1"/>
  <c r="T4088" i="38" l="1"/>
  <c r="H4088" i="38"/>
  <c r="T4086" i="38"/>
  <c r="H4086" i="38"/>
  <c r="T4030" i="38" l="1"/>
  <c r="R4030" i="38"/>
  <c r="T4008" i="38"/>
  <c r="H4008" i="38"/>
  <c r="T4006" i="38"/>
  <c r="H4006" i="38"/>
  <c r="T3997" i="38"/>
  <c r="T3969" i="38"/>
  <c r="H3969" i="38"/>
  <c r="T3968" i="38"/>
  <c r="H3968" i="38"/>
  <c r="T3967" i="38"/>
  <c r="H3967" i="38"/>
  <c r="T3966" i="38"/>
  <c r="H3966" i="38"/>
  <c r="T3965" i="38"/>
  <c r="H3965" i="38"/>
  <c r="T3964" i="38"/>
  <c r="H3964" i="38"/>
  <c r="T3957" i="38" l="1"/>
  <c r="H3957" i="38"/>
  <c r="T3956" i="38"/>
  <c r="H3956" i="38"/>
  <c r="T3955" i="38"/>
  <c r="H3955" i="38"/>
  <c r="T3954" i="38"/>
  <c r="H3954" i="38"/>
  <c r="T3942" i="38" l="1"/>
  <c r="H3942" i="38"/>
  <c r="T3941" i="38"/>
  <c r="H3941" i="38"/>
  <c r="T3940" i="38"/>
  <c r="H3940" i="38"/>
  <c r="T3934" i="38"/>
  <c r="H3934" i="38"/>
  <c r="T3933" i="38"/>
  <c r="H3933" i="38"/>
  <c r="T3926" i="38" l="1"/>
  <c r="H3926" i="38"/>
  <c r="T3924" i="38"/>
  <c r="H3924" i="38"/>
  <c r="T3917" i="38"/>
  <c r="H3917" i="38"/>
  <c r="T3916" i="38"/>
  <c r="H3916" i="38"/>
  <c r="T3906" i="38" l="1"/>
  <c r="H3906" i="38"/>
  <c r="T3887" i="38" l="1"/>
  <c r="H3887" i="38"/>
  <c r="T3886" i="38"/>
  <c r="H3886" i="38"/>
  <c r="T3868" i="38" l="1"/>
  <c r="H3868" i="38"/>
  <c r="T3851" i="38" l="1"/>
  <c r="H3851" i="38"/>
  <c r="T3760" i="38"/>
  <c r="H3760" i="38"/>
  <c r="T3759" i="38"/>
  <c r="H3759" i="38"/>
  <c r="T3758" i="38"/>
  <c r="H3758" i="38"/>
  <c r="T3757" i="38"/>
  <c r="H3757" i="38"/>
  <c r="T3756" i="38"/>
  <c r="H3756" i="38"/>
  <c r="T3755" i="38"/>
  <c r="H3755" i="38"/>
  <c r="H3745" i="38"/>
  <c r="T3725" i="38"/>
  <c r="H3725" i="38"/>
  <c r="T3724" i="38"/>
  <c r="H3724" i="38"/>
  <c r="T3723" i="38"/>
  <c r="H3723" i="38"/>
  <c r="T3722" i="38"/>
  <c r="H3722" i="38"/>
  <c r="T3721" i="38"/>
  <c r="H3721" i="38"/>
  <c r="T3720" i="38"/>
  <c r="H3720" i="38"/>
  <c r="T3719" i="38"/>
  <c r="H3719" i="38"/>
  <c r="T3718" i="38"/>
  <c r="H3718" i="38"/>
  <c r="T3717" i="38"/>
  <c r="H3717" i="38"/>
  <c r="T3716" i="38"/>
  <c r="H3716" i="38"/>
  <c r="H3702" i="38"/>
  <c r="H3701" i="38"/>
  <c r="H3700" i="38"/>
  <c r="H3699" i="38"/>
  <c r="H3698" i="38"/>
  <c r="T3696" i="38"/>
  <c r="H3696" i="38"/>
  <c r="H3694" i="38"/>
  <c r="H3685" i="38"/>
  <c r="H3678" i="38"/>
  <c r="H3674" i="38"/>
  <c r="H2997" i="38" l="1"/>
  <c r="T2922" i="38"/>
  <c r="T2821" i="38"/>
  <c r="T2820" i="38"/>
  <c r="T2818" i="38"/>
  <c r="T2817" i="38"/>
  <c r="T2816" i="38"/>
  <c r="T2815" i="38"/>
  <c r="T2814" i="38"/>
  <c r="T2813" i="38"/>
  <c r="T2746" i="38"/>
  <c r="T2726" i="38"/>
  <c r="T1697" i="38" l="1"/>
  <c r="T1685" i="38"/>
  <c r="T1684" i="38"/>
  <c r="T1683" i="38"/>
  <c r="T1682" i="38"/>
  <c r="T1681" i="38"/>
  <c r="T1680" i="38"/>
  <c r="T1679" i="38"/>
  <c r="T1678" i="38"/>
  <c r="T1677" i="38"/>
  <c r="T1676" i="38"/>
  <c r="T1675" i="38"/>
  <c r="T1632" i="38"/>
  <c r="T1620" i="38"/>
  <c r="T1611" i="38"/>
  <c r="T1610" i="38"/>
  <c r="T1609" i="38"/>
  <c r="T1599" i="38"/>
  <c r="T1596" i="38"/>
  <c r="S1585" i="38" l="1"/>
  <c r="R1585" i="38"/>
  <c r="T1582" i="38"/>
  <c r="T1581" i="38"/>
  <c r="T1580" i="38"/>
  <c r="T1579" i="38"/>
  <c r="T1578" i="38"/>
  <c r="T1577" i="38"/>
  <c r="T1576" i="38"/>
  <c r="T1552" i="38"/>
  <c r="T1585" i="38" l="1"/>
  <c r="T1551" i="38"/>
  <c r="T1524" i="38"/>
  <c r="T1523" i="38"/>
  <c r="T1519" i="38"/>
  <c r="T1516" i="38"/>
  <c r="T1515" i="38"/>
  <c r="T1513" i="38"/>
  <c r="T1507" i="38"/>
  <c r="T1506" i="38"/>
  <c r="T1505" i="38"/>
  <c r="T1504" i="38"/>
  <c r="T1503" i="38"/>
  <c r="T1502" i="38"/>
  <c r="T1500" i="38"/>
  <c r="T1499" i="38"/>
  <c r="T1474" i="38"/>
  <c r="T1454" i="38"/>
  <c r="T1446" i="38"/>
  <c r="T1436" i="38" l="1"/>
  <c r="T1433" i="38" l="1"/>
  <c r="T1426" i="38" l="1"/>
  <c r="H1426" i="38"/>
  <c r="T1425" i="38"/>
  <c r="H1425" i="38"/>
  <c r="T1424" i="38"/>
  <c r="H1424" i="38"/>
  <c r="T1423" i="38"/>
  <c r="H1423" i="38"/>
  <c r="T1411" i="38"/>
  <c r="T1404" i="38"/>
  <c r="T1399" i="38"/>
  <c r="T1388" i="38"/>
  <c r="T1387" i="38"/>
  <c r="T1382" i="38"/>
  <c r="T914" i="38"/>
  <c r="T913" i="38"/>
  <c r="T851" i="38"/>
  <c r="T850" i="38"/>
  <c r="T849" i="38"/>
  <c r="T848" i="38"/>
  <c r="T847" i="38"/>
  <c r="T839" i="38"/>
  <c r="T818" i="38"/>
  <c r="T815" i="38"/>
  <c r="T814" i="38"/>
  <c r="T813" i="38"/>
  <c r="T812" i="38"/>
  <c r="T811" i="38"/>
  <c r="T810" i="38"/>
  <c r="T795" i="38"/>
  <c r="T775" i="38"/>
  <c r="T528" i="38"/>
  <c r="T527" i="38"/>
  <c r="H527" i="38" l="1"/>
  <c r="T519" i="38" l="1"/>
  <c r="R519" i="38"/>
  <c r="H517" i="38"/>
  <c r="H354" i="38" l="1"/>
  <c r="H353" i="38" l="1"/>
  <c r="H352" i="38"/>
  <c r="H351" i="38"/>
  <c r="H350" i="38"/>
  <c r="H349" i="38"/>
  <c r="H348" i="38"/>
  <c r="H347" i="38"/>
  <c r="H346" i="38" l="1"/>
  <c r="H345" i="38"/>
  <c r="H344" i="38"/>
  <c r="H340" i="38" l="1"/>
  <c r="H339" i="38" l="1"/>
  <c r="H338" i="38"/>
  <c r="H337" i="38"/>
  <c r="H333" i="38" l="1"/>
  <c r="H332" i="38"/>
  <c r="H331" i="38"/>
  <c r="H330" i="38"/>
  <c r="H329" i="38"/>
  <c r="H328" i="38"/>
  <c r="H327" i="38"/>
  <c r="H326" i="38"/>
  <c r="H318" i="38" l="1"/>
  <c r="H317" i="38"/>
  <c r="H316" i="38"/>
  <c r="H305" i="38" l="1"/>
  <c r="H304" i="38"/>
  <c r="H303" i="38"/>
  <c r="H302" i="38"/>
  <c r="H301" i="38"/>
  <c r="H300" i="38"/>
  <c r="H299" i="38"/>
  <c r="H295" i="38" l="1"/>
  <c r="H294" i="38"/>
  <c r="H293" i="38"/>
  <c r="H292" i="38"/>
  <c r="H291" i="38"/>
  <c r="H290" i="38"/>
  <c r="H289" i="38"/>
  <c r="H288" i="38"/>
  <c r="H282" i="38" l="1"/>
  <c r="T279" i="38"/>
  <c r="H279" i="38"/>
  <c r="T278" i="38"/>
  <c r="H278" i="38"/>
  <c r="T277" i="38"/>
  <c r="H277" i="38"/>
  <c r="T276" i="38"/>
  <c r="H276" i="38"/>
  <c r="H275" i="38" l="1"/>
  <c r="H274" i="38"/>
  <c r="H273" i="38"/>
  <c r="H272" i="38"/>
  <c r="H271" i="38"/>
  <c r="H270" i="38"/>
  <c r="H269" i="38" l="1"/>
  <c r="H267" i="38"/>
  <c r="H266" i="38"/>
  <c r="H265" i="38"/>
  <c r="H264" i="38"/>
  <c r="H263" i="38"/>
  <c r="H262" i="38"/>
  <c r="H261" i="38"/>
  <c r="H260" i="38"/>
  <c r="H259" i="38"/>
  <c r="H258" i="38"/>
  <c r="H257" i="38"/>
  <c r="H256" i="38"/>
  <c r="H245" i="38" l="1"/>
  <c r="H244" i="38"/>
  <c r="H243" i="38"/>
  <c r="H242" i="38"/>
  <c r="H241" i="38"/>
  <c r="H240" i="38"/>
  <c r="H232" i="38" l="1"/>
  <c r="H231" i="38"/>
  <c r="H230" i="38"/>
  <c r="H229" i="38"/>
  <c r="H228" i="38"/>
  <c r="H227" i="38"/>
  <c r="H223" i="38" l="1"/>
  <c r="H221" i="38"/>
  <c r="H220" i="38"/>
  <c r="H218" i="38" l="1"/>
  <c r="H217" i="38"/>
  <c r="H213" i="38" l="1"/>
  <c r="H212" i="38"/>
  <c r="H211" i="38" l="1"/>
  <c r="H208" i="38" l="1"/>
  <c r="H200" i="38" l="1"/>
  <c r="H199" i="38"/>
  <c r="H198" i="38"/>
  <c r="H196" i="38" l="1"/>
  <c r="H195" i="38"/>
  <c r="H194" i="38"/>
  <c r="H190" i="38" l="1"/>
  <c r="H189" i="38"/>
  <c r="H188" i="38"/>
  <c r="H187" i="38"/>
  <c r="H186" i="38"/>
  <c r="H185" i="38"/>
  <c r="H184" i="38"/>
  <c r="H183" i="38"/>
  <c r="H177" i="38" l="1"/>
  <c r="H176" i="38"/>
  <c r="H170" i="38" l="1"/>
  <c r="H169" i="38"/>
  <c r="H168" i="38"/>
  <c r="H167" i="38"/>
  <c r="H166" i="38"/>
  <c r="H165" i="38"/>
  <c r="H164" i="38"/>
  <c r="H163" i="38"/>
  <c r="H162" i="38"/>
  <c r="H161" i="38"/>
  <c r="H160" i="38"/>
  <c r="H159" i="38"/>
  <c r="H158" i="38"/>
  <c r="H157" i="38"/>
  <c r="H156" i="38"/>
  <c r="H155" i="38"/>
  <c r="H154" i="38"/>
  <c r="H153" i="38"/>
  <c r="H152" i="38"/>
  <c r="H148" i="38" l="1"/>
  <c r="H146" i="38"/>
  <c r="H145" i="38"/>
  <c r="H144" i="38"/>
  <c r="H137" i="38" l="1"/>
  <c r="H128" i="38" l="1"/>
  <c r="H126" i="38"/>
  <c r="H119" i="38" l="1"/>
  <c r="H117" i="38"/>
  <c r="T77" i="38"/>
  <c r="H77" i="38" l="1"/>
  <c r="T76" i="38"/>
  <c r="H76" i="38"/>
  <c r="T47" i="38"/>
  <c r="AC36" i="38" l="1"/>
  <c r="T36" i="38"/>
  <c r="T31" i="38" s="1"/>
  <c r="S31" i="38" l="1"/>
  <c r="H36"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Antimonov, Yury V.</author>
    <author>Дроганов О.А.</author>
  </authors>
  <commentList>
    <comment ref="T1963" authorId="0" shapeId="0" xr:uid="{00000000-0006-0000-0300-000001000000}">
      <text>
        <r>
          <rPr>
            <b/>
            <sz val="9"/>
            <color indexed="81"/>
            <rFont val="Tahoma"/>
            <family val="2"/>
            <charset val="204"/>
          </rPr>
          <t>Antimonov, Yury V.:</t>
        </r>
        <r>
          <rPr>
            <sz val="9"/>
            <color indexed="81"/>
            <rFont val="Tahoma"/>
            <family val="2"/>
            <charset val="204"/>
          </rPr>
          <t xml:space="preserve">
в акте 15тн.</t>
        </r>
      </text>
    </comment>
    <comment ref="L5795" authorId="1" shapeId="0" xr:uid="{00000000-0006-0000-0300-000002000000}">
      <text>
        <r>
          <rPr>
            <b/>
            <sz val="12"/>
            <color indexed="81"/>
            <rFont val="Tahoma"/>
            <family val="2"/>
            <charset val="204"/>
          </rPr>
          <t>Дроганов О.А.:</t>
        </r>
        <r>
          <rPr>
            <sz val="12"/>
            <color indexed="81"/>
            <rFont val="Tahoma"/>
            <family val="2"/>
            <charset val="204"/>
          </rPr>
          <t xml:space="preserve">
Поменял было (Собственные сети)</t>
        </r>
      </text>
    </comment>
    <comment ref="L5799" authorId="1" shapeId="0" xr:uid="{00000000-0006-0000-0300-000003000000}">
      <text>
        <r>
          <rPr>
            <b/>
            <sz val="9"/>
            <color indexed="81"/>
            <rFont val="Tahoma"/>
            <family val="2"/>
            <charset val="204"/>
          </rPr>
          <t>Дроганов О.А.:</t>
        </r>
        <r>
          <rPr>
            <sz val="9"/>
            <color indexed="81"/>
            <rFont val="Tahoma"/>
            <family val="2"/>
            <charset val="204"/>
          </rPr>
          <t xml:space="preserve">
Было "технология"</t>
        </r>
      </text>
    </comment>
    <comment ref="L5824" authorId="1" shapeId="0" xr:uid="{00000000-0006-0000-0300-000004000000}">
      <text>
        <r>
          <rPr>
            <b/>
            <sz val="9"/>
            <color indexed="81"/>
            <rFont val="Tahoma"/>
            <family val="2"/>
            <charset val="204"/>
          </rPr>
          <t>Дроганов О.А.:</t>
        </r>
        <r>
          <rPr>
            <sz val="9"/>
            <color indexed="81"/>
            <rFont val="Tahoma"/>
            <family val="2"/>
            <charset val="204"/>
          </rPr>
          <t xml:space="preserve">
Была технология</t>
        </r>
      </text>
    </comment>
    <comment ref="L5825" authorId="1" shapeId="0" xr:uid="{00000000-0006-0000-0300-000005000000}">
      <text>
        <r>
          <rPr>
            <b/>
            <sz val="9"/>
            <color indexed="81"/>
            <rFont val="Tahoma"/>
            <family val="2"/>
            <charset val="204"/>
          </rPr>
          <t>Дроганов О.А.:</t>
        </r>
        <r>
          <rPr>
            <sz val="9"/>
            <color indexed="81"/>
            <rFont val="Tahoma"/>
            <family val="2"/>
            <charset val="204"/>
          </rPr>
          <t xml:space="preserve">
Была технология</t>
        </r>
      </text>
    </comment>
    <comment ref="L5840" authorId="1" shapeId="0" xr:uid="{00000000-0006-0000-0300-000006000000}">
      <text>
        <r>
          <rPr>
            <b/>
            <sz val="9"/>
            <color indexed="81"/>
            <rFont val="Tahoma"/>
            <family val="2"/>
            <charset val="204"/>
          </rPr>
          <t>Дроганов О.А.:</t>
        </r>
        <r>
          <rPr>
            <sz val="9"/>
            <color indexed="81"/>
            <rFont val="Tahoma"/>
            <family val="2"/>
            <charset val="204"/>
          </rPr>
          <t xml:space="preserve">
было сторонние</t>
        </r>
      </text>
    </comment>
    <comment ref="T6011" authorId="1" shapeId="0" xr:uid="{00000000-0006-0000-0300-000007000000}">
      <text>
        <r>
          <rPr>
            <b/>
            <sz val="12"/>
            <color indexed="81"/>
            <rFont val="Tahoma"/>
            <family val="2"/>
            <charset val="204"/>
          </rPr>
          <t>Дроганов О.А.:</t>
        </r>
        <r>
          <rPr>
            <sz val="12"/>
            <color indexed="81"/>
            <rFont val="Tahoma"/>
            <family val="2"/>
            <charset val="204"/>
          </rPr>
          <t xml:space="preserve">
Потери уточняются</t>
        </r>
      </text>
    </comment>
  </commentList>
</comments>
</file>

<file path=xl/sharedStrings.xml><?xml version="1.0" encoding="utf-8"?>
<sst xmlns="http://schemas.openxmlformats.org/spreadsheetml/2006/main" count="88967" uniqueCount="12714">
  <si>
    <t>Всего</t>
  </si>
  <si>
    <t>№ п.п.</t>
  </si>
  <si>
    <t>Самотлорнефтегаз</t>
  </si>
  <si>
    <t>ТНК-Нижневартовск</t>
  </si>
  <si>
    <t>Варьеганнефтегаз</t>
  </si>
  <si>
    <t>Оренбургнефть</t>
  </si>
  <si>
    <t>ТНК-Уват</t>
  </si>
  <si>
    <t>Вид оборудования</t>
  </si>
  <si>
    <t>Заполняется на основе оперативной информации</t>
  </si>
  <si>
    <t xml:space="preserve">Примечание </t>
  </si>
  <si>
    <t>Прямые</t>
  </si>
  <si>
    <t>Время простоя, час:мин</t>
  </si>
  <si>
    <t>Первопричина нарушения</t>
  </si>
  <si>
    <t>Причины увеличения масштабов  нарушения</t>
  </si>
  <si>
    <t>Класс напряжения оборудования</t>
  </si>
  <si>
    <t>Коренная причина  нарушения</t>
  </si>
  <si>
    <t>Заполняется после проведения расследования нарушения (из акта расследования)</t>
  </si>
  <si>
    <t>Основное отключенное оборудование (диспетчерские наименования оборудования)</t>
  </si>
  <si>
    <t>Предварительная информация о нарушении, сведения о ликвидации</t>
  </si>
  <si>
    <t>Дата откл.</t>
  </si>
  <si>
    <t>Дата подачи напр.</t>
  </si>
  <si>
    <t>Дата и время</t>
  </si>
  <si>
    <t>Время откл., час:мин</t>
  </si>
  <si>
    <t>Время подачи напр., час:мин</t>
  </si>
  <si>
    <t>Кол-во отключенных скважин, шт</t>
  </si>
  <si>
    <t>Состав работавших устройств РЗ и ПА</t>
  </si>
  <si>
    <t xml:space="preserve">Место возникновения нарушения </t>
  </si>
  <si>
    <t>Диспетчерское наименование оборудования</t>
  </si>
  <si>
    <t>Косв.</t>
  </si>
  <si>
    <t>Место возникновения нарушения</t>
  </si>
  <si>
    <t>Элемент (узел) оборудования</t>
  </si>
  <si>
    <t>Дата следующего после (24) запланированного ремонта после ТОиР - следующая заявка а ТОиР</t>
  </si>
  <si>
    <t>ПРИЛОЖЕНИЕ №1. ФОРМА ОТЧЕТА О НАРУШЕНИЯХ ЭЛЕКТРОСНАБЖЕНИЯ</t>
  </si>
  <si>
    <t>Общество Группы</t>
  </si>
  <si>
    <t>Сервисная (обслуживающая) организация</t>
  </si>
  <si>
    <t>НЭН</t>
  </si>
  <si>
    <t>РН-ЭН</t>
  </si>
  <si>
    <t>АБС-ЭН</t>
  </si>
  <si>
    <t>КП1</t>
  </si>
  <si>
    <t>КП2</t>
  </si>
  <si>
    <t>КП3</t>
  </si>
  <si>
    <t>КП4</t>
  </si>
  <si>
    <t>КП5</t>
  </si>
  <si>
    <t>КП6</t>
  </si>
  <si>
    <t>КП7</t>
  </si>
  <si>
    <t>КП8</t>
  </si>
  <si>
    <t>КП9</t>
  </si>
  <si>
    <t>КП10</t>
  </si>
  <si>
    <t>КП11</t>
  </si>
  <si>
    <t>КП12</t>
  </si>
  <si>
    <t>КП13</t>
  </si>
  <si>
    <t>КП14</t>
  </si>
  <si>
    <t>КП15</t>
  </si>
  <si>
    <t>КП16</t>
  </si>
  <si>
    <t>КП17</t>
  </si>
  <si>
    <t>КП18</t>
  </si>
  <si>
    <t>КП19</t>
  </si>
  <si>
    <t>КП20</t>
  </si>
  <si>
    <t>КП21</t>
  </si>
  <si>
    <t>КП22</t>
  </si>
  <si>
    <t>КП23</t>
  </si>
  <si>
    <t>КП24</t>
  </si>
  <si>
    <t>КП25</t>
  </si>
  <si>
    <t>ПС</t>
  </si>
  <si>
    <t>КТП</t>
  </si>
  <si>
    <t>РП</t>
  </si>
  <si>
    <t>ВЛ</t>
  </si>
  <si>
    <t>КЛ</t>
  </si>
  <si>
    <t>ГТЭС</t>
  </si>
  <si>
    <t>ГПЭС</t>
  </si>
  <si>
    <t>ТЭЦ</t>
  </si>
  <si>
    <t>ДЭС</t>
  </si>
  <si>
    <t>ПО</t>
  </si>
  <si>
    <t>В</t>
  </si>
  <si>
    <t>Р</t>
  </si>
  <si>
    <t>ТЧ</t>
  </si>
  <si>
    <t>КС</t>
  </si>
  <si>
    <t>ЗА</t>
  </si>
  <si>
    <t>РЗА</t>
  </si>
  <si>
    <t>КУ</t>
  </si>
  <si>
    <t>РТ</t>
  </si>
  <si>
    <t>ИЭ</t>
  </si>
  <si>
    <t>СК</t>
  </si>
  <si>
    <t>КМ</t>
  </si>
  <si>
    <t>И</t>
  </si>
  <si>
    <t>Г</t>
  </si>
  <si>
    <t>ПЭ</t>
  </si>
  <si>
    <t>Т</t>
  </si>
  <si>
    <t>ДУ</t>
  </si>
  <si>
    <t>ГТУ</t>
  </si>
  <si>
    <t>ГПУ</t>
  </si>
  <si>
    <t>КО</t>
  </si>
  <si>
    <t>ВО</t>
  </si>
  <si>
    <t>ТСН</t>
  </si>
  <si>
    <t>ПУ1</t>
  </si>
  <si>
    <t>ПУ2</t>
  </si>
  <si>
    <t>ПУ3</t>
  </si>
  <si>
    <t>ПУ4</t>
  </si>
  <si>
    <t>ПУ5</t>
  </si>
  <si>
    <t>ПУ6</t>
  </si>
  <si>
    <t>ПУ7</t>
  </si>
  <si>
    <t>ПУ8</t>
  </si>
  <si>
    <t>ПУ9</t>
  </si>
  <si>
    <t>6(10)</t>
  </si>
  <si>
    <t>Класс напряжения оборудования, кВ</t>
  </si>
  <si>
    <t>ОЭН</t>
  </si>
  <si>
    <t>ВНГ</t>
  </si>
  <si>
    <t>Ванкорнефть</t>
  </si>
  <si>
    <t>Краснодарнефтегаз</t>
  </si>
  <si>
    <t>Пурнефтегаз</t>
  </si>
  <si>
    <t>Юганскнефтегаз</t>
  </si>
  <si>
    <t>Северная нефть</t>
  </si>
  <si>
    <t>Ставропольнефтегаз</t>
  </si>
  <si>
    <t>Дагнефть</t>
  </si>
  <si>
    <t>Грознефтегаз</t>
  </si>
  <si>
    <t>Сахалинморнефтегаз</t>
  </si>
  <si>
    <t>Самаранефтегаз</t>
  </si>
  <si>
    <t>Удмуртнефть</t>
  </si>
  <si>
    <t>Томскнефть</t>
  </si>
  <si>
    <t>Ингушнефть</t>
  </si>
  <si>
    <t>ВЧНГ</t>
  </si>
  <si>
    <t>ВСНК</t>
  </si>
  <si>
    <t>Дагнефтегаз</t>
  </si>
  <si>
    <t>РОСПАН</t>
  </si>
  <si>
    <t>ТНК-Нягань</t>
  </si>
  <si>
    <t>Внешние сети</t>
  </si>
  <si>
    <t>Технология</t>
  </si>
  <si>
    <t>Сторонние</t>
  </si>
  <si>
    <t>Атм., прир. и техн.</t>
  </si>
  <si>
    <t>К МЕТОДИЧЕСКИМ УКАЗАНИЯМ КОМПАНИИ «ПОРЯДОК УЧЕТА И АНАЛИЗА НАРУШЕНИЙ ЭЛЕКТРОСНАБЖЕНИЯ ДОБЫЧИ НЕФТИ» № П1-01.05 М-0006 ВЕРСИЯ 2.00</t>
  </si>
  <si>
    <t>Собств. сети без внешн. возд.</t>
  </si>
  <si>
    <t>Информация о повторном включении ВЛ</t>
  </si>
  <si>
    <t>АПВУ</t>
  </si>
  <si>
    <t>АПВН, РПВУ</t>
  </si>
  <si>
    <t>АПВН, РПВН</t>
  </si>
  <si>
    <t>РПНУ (АПВ-нет)</t>
  </si>
  <si>
    <t>РПВН (АПВ-нет)</t>
  </si>
  <si>
    <t>Год ввода в эксплуатацию элемента (узла) оборудования (21)</t>
  </si>
  <si>
    <t>Тип (марка) элемента (узла) оборудования (21)</t>
  </si>
  <si>
    <t>Производитель элемента (узла) оборудования (21)</t>
  </si>
  <si>
    <t>Дата проведения последнего ТОиР на оборудовании (21)</t>
  </si>
  <si>
    <t>Доля предоставленного времени (от заявки) при проведении последнего ТОиР (25), %</t>
  </si>
  <si>
    <t>Количество непредоставленных отключений для ТОиР после (25)</t>
  </si>
  <si>
    <t>Дата проведения последней диагностики элемента (узла) оборудования (21)</t>
  </si>
  <si>
    <t>Недоборы нефти, тонн</t>
  </si>
  <si>
    <t>2::00</t>
  </si>
  <si>
    <t>ТО</t>
  </si>
  <si>
    <t xml:space="preserve">  ПС 35/6кВ 223      ВЛ-6 ф.223-08</t>
  </si>
  <si>
    <t>ВЛ-6 ф.223-08</t>
  </si>
  <si>
    <t>В результате резкого перепада температуры произошло «тяжение» провода, что привело к разрушению изолятора фазы «С» на опоре №18 и межфазному короткому замыканию проводов фаз «В» и «С». Повреждение устранено, фидер включен в работу. Tнв= -37°С.</t>
  </si>
  <si>
    <t>ШС-10</t>
  </si>
  <si>
    <t>09.03.2007г-ТР 08.12.2013г-ТО</t>
  </si>
  <si>
    <t>март 2014г.</t>
  </si>
  <si>
    <t>Отказ в ТР
С марта 2008г. по март 2013г..</t>
  </si>
  <si>
    <t>ГЗ</t>
  </si>
  <si>
    <t>ПС 35/6кВ 5011   1Т</t>
  </si>
  <si>
    <t>ВВ-35 1Т, ВВ-6 1Т</t>
  </si>
  <si>
    <t>АВР-6 успешно. Неисправность МПУ «MUPASZ» В-35  1Т. Произвели замену. Tнв= -37°С.</t>
  </si>
  <si>
    <t xml:space="preserve"> VD-4012</t>
  </si>
  <si>
    <t>Польша</t>
  </si>
  <si>
    <t>03.05.2002г-ТР 09.11.2013г-ТО</t>
  </si>
  <si>
    <t>август 2014г.</t>
  </si>
  <si>
    <t>ПС 35/6№115, ВЛ-6 Ф.115-14</t>
  </si>
  <si>
    <t>ф.115-14</t>
  </si>
  <si>
    <t>Автомобиль( Тоёта-Камри) ударил оп.48 ф.115-14, сорвано с изоляторов 2 провода.</t>
  </si>
  <si>
    <t>промежуточная опора</t>
  </si>
  <si>
    <t>СУЭР-4</t>
  </si>
  <si>
    <t>29.01.2013 - ТР;
23.08.2013 - ТО</t>
  </si>
  <si>
    <t xml:space="preserve">ВЛ-6 кВ
 ф.5051-03
ф.5051-12 </t>
  </si>
  <si>
    <t xml:space="preserve">ВВ-6 кВ
 ф.5051-03
ф.5051-12 </t>
  </si>
  <si>
    <t>Экскаватор  ООО "Промэнерго" порвал провод в пролете опор №43-44</t>
  </si>
  <si>
    <t>А-95</t>
  </si>
  <si>
    <t>ПС 35/6кВ №313, ф.313-08</t>
  </si>
  <si>
    <t>ВЛ-6кВ ф.313-08</t>
  </si>
  <si>
    <t>В результате работы ЗАО "ЭКОС" в охранной зоне ВЛ-6кВ ф.313-08 по валке деревьев, произошло  падение дерева и схлест проводов ф.А и С в пролете оп.2-3, что привело к аварийному отключению ВЛ и   посадке напряжения на 2С-6кВ ПС 313.</t>
  </si>
  <si>
    <t>Россия</t>
  </si>
  <si>
    <t>11.09.13  ТР       23.12.13  ТО</t>
  </si>
  <si>
    <t>Сентябрь 2014 г</t>
  </si>
  <si>
    <t>МТЗ</t>
  </si>
  <si>
    <t>ПС 35/6кВ  №241, ф.241-18</t>
  </si>
  <si>
    <t>ВЛ-6 ф.241-18</t>
  </si>
  <si>
    <r>
      <t xml:space="preserve">     </t>
    </r>
    <r>
      <rPr>
        <i/>
        <sz val="12"/>
        <rFont val="Times New Roman"/>
        <family val="1"/>
        <charset val="204"/>
      </rPr>
      <t xml:space="preserve"> </t>
    </r>
    <r>
      <rPr>
        <sz val="12"/>
        <rFont val="Times New Roman"/>
        <family val="1"/>
        <charset val="204"/>
      </rPr>
      <t>Задевание проводов техникой  ООО «МКРС» в пролете опор №4б-5б.</t>
    </r>
  </si>
  <si>
    <t>14.11.2013 ТО</t>
  </si>
  <si>
    <t>-</t>
  </si>
  <si>
    <t>ВЛ 6 кВ "Ф-24"</t>
  </si>
  <si>
    <t>Аварийный вывод в ремонт ВЛ 6 кВ 
"Ф-24", ПС 110/6 кВ "Градиент", для устранения замыкания на землю в сети
 6 кВ. ВЛ 6 кВ принадлежит "Губкинскому газовому промыслу".</t>
  </si>
  <si>
    <t>ВЛ 0,4 кВ</t>
  </si>
  <si>
    <t>ТП №163</t>
  </si>
  <si>
    <t xml:space="preserve"> ТП №163 - упало 2-е опоры</t>
  </si>
  <si>
    <t>переходящее с 2013 года</t>
  </si>
  <si>
    <t>ВЛ 6 кВ</t>
  </si>
  <si>
    <t>ТП 217</t>
  </si>
  <si>
    <t>Ф- 52- обрыв провода  ВЛ 6кВ на ТП 217</t>
  </si>
  <si>
    <t xml:space="preserve"> Переразделка кабеля на опоре.</t>
  </si>
  <si>
    <t>КТП 93 гр. 3</t>
  </si>
  <si>
    <t xml:space="preserve"> нет фазы, КТП 93 гр. 3</t>
  </si>
  <si>
    <t>ВВ 6 кВ</t>
  </si>
  <si>
    <t>ПС-35/6"Колендо"</t>
  </si>
  <si>
    <t>АСДТУ автом. отключение ВВ ф.6 ПС-35/6"Колендо"</t>
  </si>
  <si>
    <t xml:space="preserve"> обрыв фазы на опоре</t>
  </si>
  <si>
    <t>нарушений не было</t>
  </si>
  <si>
    <t>Нарушений нет</t>
  </si>
  <si>
    <t>Нарушений не было</t>
  </si>
  <si>
    <t>Нарушений не было.</t>
  </si>
  <si>
    <t>ВЛ-6 кВ Ку-9 СЭС Кубаньэнерго</t>
  </si>
  <si>
    <t>Авария в сетях "Кубаньэнерго". Обрыв провода ВЛ в пролёте опор 2/40-2/41. Ремонт на 04.01.14г. Скв. переведены на работу от ДЭС.</t>
  </si>
  <si>
    <t>ВЛ-35кВ "Игра - Промбаза" (ОАО "Удмуртэнерго")</t>
  </si>
  <si>
    <t>В пролете опор № 18 - 19 неустановленные лица уронили  дерево на провода из-за пределов охранной зоны ВЛ-35 кВ. Дерево под ВЛ-35кВ, ВЛ-35кВ  без повреждений.</t>
  </si>
  <si>
    <t>ПС-110/35/10кВ Зура Ф-21</t>
  </si>
  <si>
    <t>В пролете опор № 97/4 - 97/5 падение  дерева на провода из-за пределов охранной зоны ВЛ-10 кВ. Дерево убрали. ВЛ без повреждений. Ремонт не требуется</t>
  </si>
  <si>
    <t>МФТО</t>
  </si>
  <si>
    <t>ВЛ-35кВ Камбарка - Закамская" 2ц.(ОАО "Удмуртэнерго")</t>
  </si>
  <si>
    <t>ПС35/6кВ "Закамская" Т-2, 2СШ-6кВ</t>
  </si>
  <si>
    <t>В пролёте опор 21-22 схлёст проводов, из-за обледенения проводов, ремонт не требуется</t>
  </si>
  <si>
    <t>ПС-35/6кВ БКНС-8 ф.1</t>
  </si>
  <si>
    <t xml:space="preserve">Налипание мокрого снега,  падение дерева на провода в пролете опор № 8/31 - 8/32 из-за пределов охранной зоны. Дерево убрали. ВЛ без повреждений. </t>
  </si>
  <si>
    <t>ВЛ-35 кВ "Якушкинская-1"</t>
  </si>
  <si>
    <t>ВЛ-35 кВ "Якушкинская-1" ПС 110/35/6 кВ "Серноводская" (СПО) Под откл.попали: Т-1-Т ПС 35/6 кВ "ФНС",Т-1-Т ПС 35/6 кВ "Обошинская",Т-1-Т ПС 35/6 кВ "Якушкинская"</t>
  </si>
  <si>
    <t>Работала МТЗ. АПВ-не успешно.</t>
  </si>
  <si>
    <t>ОАО "МРСК ВОЛГИ СРС"</t>
  </si>
  <si>
    <t>1 ступень З.З.</t>
  </si>
  <si>
    <t>ВЛ-110 кВ "Бариновка-1"</t>
  </si>
  <si>
    <t>ВЛ-110 кВ "Бариновка-1" ПС 220/110/6 кВ  "Просвет" (МЭС) Под отключение попали: С-1-Т ПС 110/35/6 кВ "Бариновская", ПС 35/6 кВ "Парфеновская",  "Никольская","Евгеньевская", Т-2-Т "Широкинская", Т-2-Т "Коммунарская"</t>
  </si>
  <si>
    <t>Работала 1 ступеь З.З. АПВ-успешно.</t>
  </si>
  <si>
    <t>ВЛ-35 кВ "Сарбай"</t>
  </si>
  <si>
    <t>ВЛ-35 кВ "Сарбай" ПС 110/35/6 кВ "Сосновка" (ВПО). Под откл.попали: ПС 35/6 кВ "БКНС", "Дерюжевка","Садовая", "Мочалеевка", "Сологаевка".</t>
  </si>
  <si>
    <t>Работала Т.О. АПВ-не успешно. РПВ- успешно. .</t>
  </si>
  <si>
    <t>ВЛ-6 кВ Ф-2</t>
  </si>
  <si>
    <t>ВЛ-6 кВ Ф-2 ПС 35/6 кВ  "Сологаевка"</t>
  </si>
  <si>
    <t>Работала МТЗ. АПВ-не успешно. РПВ-успешно.</t>
  </si>
  <si>
    <t>ВЛ-6 кВ Ф-6</t>
  </si>
  <si>
    <t>ВЛ-6 кВ Ф-6 ПС 35/6 кВ  Сологаевка"</t>
  </si>
  <si>
    <t>ВЛ-35 кВ "Карагайская"</t>
  </si>
  <si>
    <t>ВЛ-35 кВ "Карагайская" ПС 110/35/10 кВ "Д.Умет" (ВПО)</t>
  </si>
  <si>
    <t>Неисправен блок "Сириус"</t>
  </si>
  <si>
    <t>ВЛ-35 кВ "Благодаровка"</t>
  </si>
  <si>
    <t>ВЛ-35 кВ "Благодаровка" ПС 110/35/6 кВ "Нефтегорская-1"(ВПО)</t>
  </si>
  <si>
    <t>ЗЗ</t>
  </si>
  <si>
    <t>ВЛ-110 "Бариновка-1"</t>
  </si>
  <si>
    <t>ВЛ-110 кВ "Бариновка-1"ПС 220/110/6 кВ "Просвет" (МЭС) Под отключение попали: С-1-Т ПС 110/35/6 кВ "Бариновская", ПС 35/6 кВ "Парфеновская", "Никольская", "Евгеньевская", Т-2-Т "Широкинская", Т-2-Т "Коммунарская"</t>
  </si>
  <si>
    <t>Работала ЗЗ 1 ст. АПВ-не успешно. РПВ-успешно.</t>
  </si>
  <si>
    <t>ВЛ-35 кВ "Богдановка-2"</t>
  </si>
  <si>
    <t>ВЛ-35 кВ "Богдановка-2" ПС 110/35/6 кВ "Бариновская"</t>
  </si>
  <si>
    <t>Работала МТЗ. АПВ-успешно.</t>
  </si>
  <si>
    <t>Работала МТЗ. АПВ-не успешно. РПВ-успешно. В 5:09 АПВ-выведено.</t>
  </si>
  <si>
    <t xml:space="preserve">Работала МТЗ. АПВ-выведено. РПВ-успешно. В 6:34 АПВ-введено.
</t>
  </si>
  <si>
    <t>2 стМТЗ</t>
  </si>
  <si>
    <t>Работала 2ст МТЗ. АПВ-успешно.</t>
  </si>
  <si>
    <t>ВЛ-35 кВ "Якушкинская-1"ПС 110/35/6 кВ "Серноводская" (СПО).Под откл.попали:Т-1-Т ПС 35/6 кВ "ФНС",Т-1-Т ПС 35/6 кВ "Обошинская",Т-1-Т ПС 35/6 кВ"Якушкинская".</t>
  </si>
  <si>
    <t>Т.О</t>
  </si>
  <si>
    <t>ВЛ-6 В Ф-12</t>
  </si>
  <si>
    <t>ВЛ-6 В Ф-12ПС 35/6 кВ"Ветлянская"</t>
  </si>
  <si>
    <t>Работала Т.О.АПВ-не успешно.В 13:30 РПВ-не успешно.При осмотре ВЛ обнаружено:
ТП 6/0,4 кВ №122 на приемном портале между ф-"А" и "В" лежит птица.Убрали.</t>
  </si>
  <si>
    <t>МВ-35 С-2-Т</t>
  </si>
  <si>
    <t xml:space="preserve">МВ-35 кВ С-2-Т ПС 110/35/6 кВ"Подгорная"Под откл.попали:ПС 110/35/6 кВ "Подгорная"ПС 35/6 кВ "Могутовская","Неклюдовская"
</t>
  </si>
  <si>
    <t>Блинкера защит не выпадали.
Причина выясняется.</t>
  </si>
  <si>
    <t xml:space="preserve">ВЛ-35 кВ "Неклюдово" </t>
  </si>
  <si>
    <t>ВЛ-35 кВ "Неклюдово" ПС 110/35/6 кВ "Коханы" (ВПО). Под откл.попала: ПС 35/6 кВ "В-Кохановская"</t>
  </si>
  <si>
    <t>ВЛ-35 кВ "Ивановская"</t>
  </si>
  <si>
    <t>ВЛ-35 кВ "Ивановская" ПС 35/6 кВ "Малиновская". Под отключение попала: ПС 35/6 кВ "Ивановская".</t>
  </si>
  <si>
    <t xml:space="preserve">Работала МТЗ. АПВ-успешно.  Причина :Сильное обледенение, в пролете опор №52-53, 57-58, 124-125 сильный провис проводов Ф-"В","С".
Требуется расчистка подъездных путей к ВЛ-35 кВ "Ивановская". 
</t>
  </si>
  <si>
    <t>ВЛ-35 кВ "Богдановка-2" ПС 110/35/6 кВ "Бариновская." Под отключение попали:
ПС 35/6 кВ "Желябовская", "Солоцкая", "Богдановская".</t>
  </si>
  <si>
    <t xml:space="preserve">Работала МТЗ. АПВ-успешно. 
</t>
  </si>
  <si>
    <t>Работала МТЗ. АПВ-успешно.В 20:30 на ПС 35/6 кВ "Богдановская" отключен ЛР-35 кВ  "Кулагинка".</t>
  </si>
  <si>
    <t>ВЛ-6 кВ Ф-64</t>
  </si>
  <si>
    <t>ВЛ-6 кВ Ф-64 ПС 110/35/6 кВ 
"Коханы" (ВПО) .</t>
  </si>
  <si>
    <t>МВ-6 кВ Т-1-Т</t>
  </si>
  <si>
    <t>МВ-6 кВ Т-1-Т ПС 35/6 кВ "Казанская"</t>
  </si>
  <si>
    <t>Работала МТЗ. АПВ-нет. РПВ-успешно.</t>
  </si>
  <si>
    <t>ВЛ-6 кВ Ф-68</t>
  </si>
  <si>
    <t>ВЛ-6 кВ Ф-68 ПС 35/6 кВ "Восточно-Кохановская"</t>
  </si>
  <si>
    <r>
      <t xml:space="preserve">Работала МТЗ. АПВ-не успешно. РПВ-не успешно. Осмотр 6.01.2014г.
</t>
    </r>
    <r>
      <rPr>
        <b/>
        <sz val="10"/>
        <rFont val="Times New Roman"/>
        <family val="1"/>
        <charset val="204"/>
      </rPr>
      <t>С 16:23 до 17:26</t>
    </r>
    <r>
      <rPr>
        <sz val="10"/>
        <rFont val="Times New Roman"/>
        <family val="1"/>
        <charset val="204"/>
      </rPr>
      <t xml:space="preserve"> перетяжка проводов в пролётах оп.№20-22(сильный провис).
Восстановлена нормальная схема эл.снабжения</t>
    </r>
  </si>
  <si>
    <t>ВЛ-35 кВ "Кулагинка"</t>
  </si>
  <si>
    <t>ВЛ-35 кВ "Кулагинка" ПС 35/6 кВ "Богдановская"</t>
  </si>
  <si>
    <t>Удаление гололедообразований с провода ф-"В" в пролетах опор №172-173, 175-176, 181-182. В 17:35 Введена в работу с ПС 35/6 кВ "Грековская".</t>
  </si>
  <si>
    <t>Выпал блинкер "Авар.откл"</t>
  </si>
  <si>
    <t>ВЛ-6 кВ Ф-4</t>
  </si>
  <si>
    <t>ВЛ-6 кВ Ф-4 ПС 35/6 кВ "БКНС"</t>
  </si>
  <si>
    <t xml:space="preserve">Выпал блинкер "Авар.откл". АПВ-не успешно. РПВ- успешно. Сильный порывистый ветер. Произведён осмотр ВЛ-6 кВ Ф-4, повреждений не обнаружено. </t>
  </si>
  <si>
    <t>ВЛ-6 кВ Ф-6 ПС 35/6 кВ  "Тверская"</t>
  </si>
  <si>
    <t>Выпал блинкер "Авар.откл." АПВ-не успешно. РПВ-успешно.</t>
  </si>
  <si>
    <t>Выпал блинкер "Авар.откл." АПВ-не успешно. РПВ-не успешно.Причина: разрушен изолятор фаза "А" на опоре №600/1. С 23:07 до 23:35 произвели замену разрушенного изолятора.</t>
  </si>
  <si>
    <t>ВЛ-35 кВ "Чубовка"</t>
  </si>
  <si>
    <t>ВЛ-35 кВ "Чубовка" ПС 35/6 кВ "Чубовка"</t>
  </si>
  <si>
    <t xml:space="preserve">Работала МТЗ. АПВ-нет. РПВ-не успешно. Прошла посадка напряжения по ПС 35/6 кВ "Чубовка".09.01.2014г. В 0:02 ВЛ-35 кВ "Чубовка" выведена в ремонт.Восстановлена нормальная схема эл.снабжения.
</t>
  </si>
  <si>
    <t>ВЛ-6 кВ Ф-1</t>
  </si>
  <si>
    <t>ВЛ-6 кВ Ф-1 ПС 35/6 кВ "Аманак"</t>
  </si>
  <si>
    <t>Работала МТЗ. АПВ-не успешно. РПВ-не успешно. Причина: на опоре №100/35 слетел изолятор фаза "А". Сильный порывистый ветер.</t>
  </si>
  <si>
    <t>Газовая защита</t>
  </si>
  <si>
    <t>МВ-6 кВ Т-1-Т ПС 35/6 кВ "Промысловая"</t>
  </si>
  <si>
    <t>Работала "Газовая защита". АПВ-нет. В 4:55 Нагрузка Т-1-Т переведена на Т-2-Т. Причина выясняется.</t>
  </si>
  <si>
    <t>ВЛ-35 кВ "Кулагинка" ПС 35/6 кВ 
"Грековская" Под отключение попала:
ПС 35/6 кВ "Кулагинская"</t>
  </si>
  <si>
    <t>Работало ТО. АПВ-не успешно. РПВ- не успешно. 10.01.14.В пролётах оп.№74-75,82-83 обнаружен схлёст проводов Ф - "А"и"В" из-за гололёдных проявлений. С 10:47 до 11:36 разборка шлейфов на оп.№123. В 12:08 Уч. ВЛ-35 кВ"Кулагинка" от ПС 35/6 кВ"Грековская" до ПС 35/6 кВ"Кулагинская" поставлен под напряжение. ПС 35/6 кВ
"Кулагинская" в работе. С 12:05 до 14:05 Устранение неисправности.</t>
  </si>
  <si>
    <t>ВЛ-6 кВ Ф-Н1</t>
  </si>
  <si>
    <t>ВЛ-6 кВ Ф-Н1 ПС 35/6 кВ "Южный Неприк"</t>
  </si>
  <si>
    <t>Выпал блинкер "Авар.откл". АПВ-успешно. Сильный ,порывистый ветер,мокрый снег. Причина выясняется.</t>
  </si>
  <si>
    <t>ВЛ-6 кВ Ф-2 ПС 110/35/6 кВ "Кудиновская"</t>
  </si>
  <si>
    <t>МТО</t>
  </si>
  <si>
    <t>ВЛ-35 кВ"3ЦЛ"</t>
  </si>
  <si>
    <t>ВЛ-35 кВ"3ЦЛ" ПС 110/35/6 кВ "Кудиновская". Под отключение попали: ПС 35/6 кВ"Тверская"</t>
  </si>
  <si>
    <t>Работала МТО. АПВ- успешно. Сильный ,порывистый ветер,мокрый снег. Причина выясняется.</t>
  </si>
  <si>
    <t>ВЛ-6 кВ Ф-5</t>
  </si>
  <si>
    <t>ВЛ-6 кВ Ф-5 ПС 35/6 кВ "Грековская"</t>
  </si>
  <si>
    <t>Выпал блинкер "Авар.откл". АПВ-блинкер не выпадал. РПВ- успешно. Сильный ,порывистый ветер,мокрый снег. Причина выясняется.</t>
  </si>
  <si>
    <t>ВЛ-6 кВ Ф-6 ПС 35/6 кВ "Грековская"</t>
  </si>
  <si>
    <t>Выпавших блинкеров нет. В 19:10 РПВ- не успешно. Сильный ,порывистый ветер,мокрый снег. В 23:00 РПВ-успешно. Причина выясняется.</t>
  </si>
  <si>
    <t>ВЛ-6 кВ Ф-1 ПС 35/6 кВ "Благодаровская"</t>
  </si>
  <si>
    <t>Выпал блинкер "Авар.откл". АПВ-не успешно. РПВ- успешно. Сильный ,порывистый ветер,мокрый снег. Причина выясняется.</t>
  </si>
  <si>
    <t>Ввод-2</t>
  </si>
  <si>
    <t>Ввод-2 ПС 35/6 кВ "Ключевская". Под откл.попали: Ф-11,Ф-13, Ф-15,Ф-17.</t>
  </si>
  <si>
    <t>Работала МТЗ. АПВ-нет. РПВ-успешно. Сильный порывистый ветер,мокрый снег. Причина выясняется.</t>
  </si>
  <si>
    <t>ВЛ-6 кВ Ф-13</t>
  </si>
  <si>
    <t>ВЛ-6 кВ Ф-13 ПС 35/6 кВ "Ключи"</t>
  </si>
  <si>
    <t>Работало МТЗ. АПВ-не успешно. РПВ-успешно. Сильный ,порывистый ветер,мокрый снег. Причина выясняется.</t>
  </si>
  <si>
    <t>ВЛ-6 кВ Ф-185</t>
  </si>
  <si>
    <t>ВЛ-6 кВ Ф-185 ПС 35/6 кВ "Неклюдовская"</t>
  </si>
  <si>
    <t>Выпал блинкер "Авар.Откл." АПВ- успешно. Сильный ,порывистый ветер,мокрый снег.</t>
  </si>
  <si>
    <t>ВЛ-6 кВ Ф-67</t>
  </si>
  <si>
    <t>ВЛ-6 кВ Ф-67 ПС 35/6 кВ "Восточно-Кохановская"</t>
  </si>
  <si>
    <t>ВЛ-6 кВ Ф-2 ПС 35/6 кВ "Горбатовская-1"</t>
  </si>
  <si>
    <t>Выпал блинкер "Авар.Откл." АПВ- нет. РПВ-успешно. Сильный ,порывистый ветер,мокрый снег.</t>
  </si>
  <si>
    <t>МВ-6 Т-2-Т, ВЛ-6 кВ Ф-2</t>
  </si>
  <si>
    <t>МВ-6 Т-2-Т, ВЛ-6 кВ Ф-2 ПС 35/6 кВ "Шумалгинская"</t>
  </si>
  <si>
    <t>Работала МТЗ. АПВ-нет.  16:15 РПВ- не успешно. В 16:50 отключили МВ-6 кВ Ф-2. В 16:50 вкл. МВ-6 Т-2-Т. При осмотре Ф-2 обнаружено дерево на проводах ВЛ впролетах оп.№3-4 отпайки от оп.№73. Требуется расчистка дорог. Дерево убрали. В 1:50 Ф-2 вкл. в работу. Сильный порывистый ветер, мокрый снег.</t>
  </si>
  <si>
    <t>ВЛ-6 кВ Ф-55</t>
  </si>
  <si>
    <t>ВЛ-6 кВ Ф-55 ПС 110/35/6 кВ "Лугань"</t>
  </si>
  <si>
    <t>Выпал блинкер "Авар.Откл." АПВ-не успешно. РПВ-не успешно. Причина: на опоре №5Е разрушен изолятор фаза "А" првод лежит на траверсе.</t>
  </si>
  <si>
    <t>ВЛ-6 кВ Ф-43</t>
  </si>
  <si>
    <t>ВЛ-6 кВ Ф-43 ПС 35/6 кВ "Дмитриевская"</t>
  </si>
  <si>
    <t>Выпал блинкер "Авар.Откл." АПВ-успешно. Причина выясняется.</t>
  </si>
  <si>
    <t>ВЛ-6 кВ Ф-5 ПС 35/6 кВ"Боголюбовка"</t>
  </si>
  <si>
    <t>Выпал блинкер "Авар.Откл." АПВ-не успешно.РПВ-не успешно.В 0:31 откл. РВНО-14. В 0:32 вкл. Ф-5. Неисправность на уч.ВЛ от оп.№500/82 до оп.№505/39. Сильный порывистый ветер,мокрый снег.</t>
  </si>
  <si>
    <t>ООО "СЭС"</t>
  </si>
  <si>
    <t>ДЭС Карасевского нмр</t>
  </si>
  <si>
    <t>АО ДЭС Карасевское  нмр. по температуре  двигателя ДЭС-3</t>
  </si>
  <si>
    <t>ДЭС К-5 Озерного нмр</t>
  </si>
  <si>
    <t>АО ДЭС Смена ДЭС-250 на ДЭС-350 - сбой контроллера</t>
  </si>
  <si>
    <t>ООО "ЭНТ"</t>
  </si>
  <si>
    <t>МТЗ, АПВ</t>
  </si>
  <si>
    <t xml:space="preserve">Ф.Гр-14 </t>
  </si>
  <si>
    <t>Ф.Гр-14</t>
  </si>
  <si>
    <t xml:space="preserve">АО ВЛ-6кВ Ф.Гр-14 ПС-110/35/6 "Григорьевская" действием МТЗ 2ст., АПВН, РПВУ. Выполнен осмотр участка ВЛ, прнадлежащего "ЭНТ", замечаний нет. Повреждение опоры ВЛ-6кВ в зоне ответственности Ю-Охтеурского нмр. Отключен ЛР-6кВ оп.138/5 Ю-Охтеурского нмр. </t>
  </si>
  <si>
    <t>ООО "Норд-Сервис"</t>
  </si>
  <si>
    <t>ГПЭС Ю. Черемшанского нмр</t>
  </si>
  <si>
    <t>АО ГПЭС Южно-Черемшанского нмр. по низкому давлению газа. Питание К-1, 2, 2бис переведено на ПС-110/35/6кВ "Черемшанская"</t>
  </si>
  <si>
    <t>ДЭС скв. 241Р Первомайского нмр</t>
  </si>
  <si>
    <t>АО ДЭС по низкому давлению масла ДВС</t>
  </si>
  <si>
    <t>ТП од. Скв. 2281Р</t>
  </si>
  <si>
    <t xml:space="preserve"> СУ скв.2281Р</t>
  </si>
  <si>
    <t>АО. Слабый контакт фазы "В" на вводном рубильнике 1Т в ТП №1/160кВА, зашунтировали. Сообщение об остановке скважины поступило в 17:10.</t>
  </si>
  <si>
    <t>ООО "Римера сервис"</t>
  </si>
  <si>
    <t>К-184</t>
  </si>
  <si>
    <t xml:space="preserve"> СУ скв.1807</t>
  </si>
  <si>
    <t>Дисбаланс токов СУ ЭЦН</t>
  </si>
  <si>
    <t>ТП К-12</t>
  </si>
  <si>
    <t>СУ скв.311</t>
  </si>
  <si>
    <t>АО АВ-0,4кВ №3 250А, включен I=64А. Подана заявка на снятие параметров работы ЭЦН.</t>
  </si>
  <si>
    <t>ТП К-25</t>
  </si>
  <si>
    <t>СУ скв.476</t>
  </si>
  <si>
    <t>АО АВ-0,4кВ Iном=250А в ТП-6/0,4, включен Iраб=50А. (работает циклично по программе АПВ). Подана заявка на снятие параметров работы ЭЦН.</t>
  </si>
  <si>
    <t>ТП К-16 З.Полуденного нмр</t>
  </si>
  <si>
    <t>СУ скв.316</t>
  </si>
  <si>
    <t>АО АВ-0,4кВ Iн=250А в КТПН-6/0,4. Причина не установлена. Переключили на резервный АВ-0,4 Iн=400А. После запуска  Iраб=190А. Запрошены распечатки со СУ ЭЦН.</t>
  </si>
  <si>
    <t xml:space="preserve">АО ГПЭС Южно-Черемшанского нмр. по низкому давлению газа. </t>
  </si>
  <si>
    <t>ТП К-55 Вахского нмр</t>
  </si>
  <si>
    <t xml:space="preserve">СУ скв.1040, 1042, 1050, 2021 </t>
  </si>
  <si>
    <t>АО вводного АВ в КТПН-6/0,4 кВ №1, вводного АВ в ПР-0,4 кВ, отходящего АВ скв.1040 в ПР-0,4 кВ. К.З. в СУ ЭЦН скв.1040.</t>
  </si>
  <si>
    <t>УРОВ</t>
  </si>
  <si>
    <t>ПС № 32 "Север"
 В 2Т/35 кВ</t>
  </si>
  <si>
    <t>ПС № 32 "Север"
2 сек/ 35 кВ
Добыча Кусты-15,16,17,19,20, 21,24,108,
109,110,111,112;
Бурение Кусты-24,112;</t>
  </si>
  <si>
    <t>выясняется</t>
  </si>
  <si>
    <t>ОАО "РН-Няганьнефтегаз"</t>
  </si>
  <si>
    <t>А.О.</t>
  </si>
  <si>
    <t>ПС 35/6кВ "ДНС-23" ф.2</t>
  </si>
  <si>
    <t>Кабельная муфта</t>
  </si>
  <si>
    <t>К.З. каб.муфты оп.1, схлест проводов оп.49</t>
  </si>
  <si>
    <t>ПС К-3, К-39, К-49 ДНС-2</t>
  </si>
  <si>
    <t xml:space="preserve">Останов ГТЭС произошел из-за аварийных остановов компрессоров ДККС-4 и ДККС-1:
ДККС-4 «Давление в сепараторе очень высокое»
ДККС-1 «Температура газа на нагнетании очень высокая» </t>
  </si>
  <si>
    <t>Centrax CX501-KB7</t>
  </si>
  <si>
    <t>ВЭН</t>
  </si>
  <si>
    <t>ВЛ-6кВ Ф-18</t>
  </si>
  <si>
    <t>Обрыв провода (фаза С в пролете опор №13;№14)</t>
  </si>
  <si>
    <t>1992г.</t>
  </si>
  <si>
    <t xml:space="preserve">ТР - 30.04.2013г. </t>
  </si>
  <si>
    <t>31.05.2014г.</t>
  </si>
  <si>
    <t>технология</t>
  </si>
  <si>
    <t>сторонние</t>
  </si>
  <si>
    <t>с</t>
  </si>
  <si>
    <t>т</t>
  </si>
  <si>
    <t>Причины увеличения масштабов  нарушения №1</t>
  </si>
  <si>
    <t>Причины увеличения масштабов  нарушения №2</t>
  </si>
  <si>
    <t xml:space="preserve">ТП-16 Фид. №2, Фид. №4 </t>
  </si>
  <si>
    <t>ТП-16</t>
  </si>
  <si>
    <t>АОЭЭ "2Площадь" Фид. №2, Фид. №4  - короткое замыкание на ТП-16</t>
  </si>
  <si>
    <t xml:space="preserve"> ТП-203</t>
  </si>
  <si>
    <t>АОЭЭ , Подключение силового кабеля. ТП-203</t>
  </si>
  <si>
    <t>ВЛ-0,4 кВ</t>
  </si>
  <si>
    <t>скваж.</t>
  </si>
  <si>
    <t>Отсутствие фазы с кабельного спуска.</t>
  </si>
  <si>
    <t>устранение окисления в контактном соединении вводного кабеля скв.128</t>
  </si>
  <si>
    <t>МТЗ, Iст.</t>
  </si>
  <si>
    <t>Ф-513</t>
  </si>
  <si>
    <t>ВЛ-6кВ</t>
  </si>
  <si>
    <t>М/р "Черпаюское".                  Короткое замыкание из-за обрыва вязок провода на ВЛ-6кВ Ф-513 оп. 8, 10 в следствии вибрации ("пляски") проводов. Замена вязок, ввод ВЛ-6кВ Ф-513 в работу.</t>
  </si>
  <si>
    <t>ПС-35/6кВ БКНС-6 ф.2</t>
  </si>
  <si>
    <t>В пролете опор № 38 - 39 падение  дерева на провода из-за пределов охранной зоны ВЛ-6 кВ. Дерево убрали. ВЛ без повреждений. Ремонт не требуется</t>
  </si>
  <si>
    <t>ВЛ-6 кВ Ф-4 ПС 35/6 кВ "Утевская"</t>
  </si>
  <si>
    <t>Работала МТЗ. АПВ-успешно. Сильный порывистый ветер,мокрый снег.</t>
  </si>
  <si>
    <t>ВЛ-6 кВ Ф-322</t>
  </si>
  <si>
    <t>ВЛ-6 кВ Ф-322 ПС 35/6 кВ "Чубовка"</t>
  </si>
  <si>
    <t>ВЛ-6 кВ Ф-75</t>
  </si>
  <si>
    <t>ВЛ-6 кВ Ф-75 ПС 35/6 кВ "Восточная"</t>
  </si>
  <si>
    <t>Работала Т.О. АПВ-не успешно.РПВ-не успешно. Причина: разрушены изоляторы на опоре №2. Устранено.Сильный порывистый ветер,мокрый снег.</t>
  </si>
  <si>
    <t>ВЛ-6 кВ Ф-2 ПС 35/6 кВ "Шумалгинская"</t>
  </si>
  <si>
    <t>Работала МТЗ. АПВ-не успешно.РПВ-не успешно. Причина: на опоре №10 отпайка на КТП-65/63 слетел изолятор фаза "В", схлест проводов.Устранено.Сильный порывистый ветер,мокрый снег.</t>
  </si>
  <si>
    <t>ВЛ-6 кВ Ф-71</t>
  </si>
  <si>
    <t>ВЛ-6 кВ Ф-71 ПС 35/6 кВ "Восточная"</t>
  </si>
  <si>
    <t>Выпал блинкер "Авар.откл". АПВ-не успешно.РПВ-не успешно.Причина:разрушен изолятор на приемной траверсе ТП-71-03. Устранено. Сильный порывистый ветер,мокрый снег.</t>
  </si>
  <si>
    <t>ВВ-6 кВ Т-1-Т</t>
  </si>
  <si>
    <t>ВВ-6 кВ Ввод 6 кВ Т-1-Т ПС 35/6 кВ "Гагаринская".</t>
  </si>
  <si>
    <t xml:space="preserve">Работала МТЗ. АПВ-нет. РПВ-успешно. Сильный порывистый ветер, снег. </t>
  </si>
  <si>
    <t>ВЛ-6 кВ Ф-13 ПС 35/6 кВ "Ключевская"</t>
  </si>
  <si>
    <t>Выпал блинкер "Авар.откл". АПВ-не успешно.РПВ-не успешно. Сильный порывистый ветер, снег.</t>
  </si>
  <si>
    <t>ВЛ-6 кВ Ф-4 ПС 110/35/6 кВ "Снисски"(ЧПО)</t>
  </si>
  <si>
    <t>Работала Т.О. АПВ-не успешно.РПВ-успешно. Сильный порывистый ветер, снег.</t>
  </si>
  <si>
    <t>Выпал блинкер "Авар.откл". АПВ-не успешно. Сильный порывистый ветер, снег.</t>
  </si>
  <si>
    <t>ТО, АПВ</t>
  </si>
  <si>
    <t>Ф.З-8</t>
  </si>
  <si>
    <t>АО ВЛ-6 Ф.3-8 действием ТО, АПВН. В пролете оп. №128-129 обрыв проводов (зацеп ВЛ экскаватором бригады СНПХ), выполнен ремонт. Ф.3-8 в работе.</t>
  </si>
  <si>
    <t>ТП К-19А Советского нмр</t>
  </si>
  <si>
    <t>СУ скв.197</t>
  </si>
  <si>
    <t>АО АВ в ТП, АВ-400А Раб. Ток 315А. Подана заявка на снятие параметров работы ЭЦН.</t>
  </si>
  <si>
    <t>К-8 Советского нмр</t>
  </si>
  <si>
    <t>СУ скв.15</t>
  </si>
  <si>
    <t xml:space="preserve">Остановка ЭЦН выгорела фаза станции управления ЭЦН </t>
  </si>
  <si>
    <t xml:space="preserve">АО ГПЭС Южно-Черемшанского нмр. </t>
  </si>
  <si>
    <t>АЧР-2</t>
  </si>
  <si>
    <t>ПС 110кВ №30 "Тихоновская": В-10 ф.30-30, ф.30-41, ф.30-38, ф.30-47;                                                 ПС 110кВ №31 "ЦПС": В-10 ф.31-16, ф.31-17, ф.31-34, ф.31-35;
ПС 110кВ №32 "Север" В-10 ф.32-22, ф.32-28;
ВГТЭС: ГТУ-8.</t>
  </si>
  <si>
    <t>БКНС-2,3,4; 
ВДК-1,5</t>
  </si>
  <si>
    <t>Снижение частоты ниже 49,5Гц.                                      Останов ГТУ-8
"обратная мощность"  "срыв пламени".
В 01-57 15.01.14 ГТУ-8 вкл. в сеть.</t>
  </si>
  <si>
    <t>РН-Уватнефтегаз</t>
  </si>
  <si>
    <t>ОАО "Тюменнефтегаз"</t>
  </si>
  <si>
    <t>ООО "Компания Энергия"</t>
  </si>
  <si>
    <t xml:space="preserve">ВЛ-35  ф-2  ПС 110/35/6кВ  КНС-13  </t>
  </si>
  <si>
    <t xml:space="preserve"> МТЗ.</t>
  </si>
  <si>
    <t>нет</t>
  </si>
  <si>
    <t>АО, РТ-80</t>
  </si>
  <si>
    <t>ПС 35/6 К-33 ф.14</t>
  </si>
  <si>
    <t>ОПН</t>
  </si>
  <si>
    <t>Пробой ОПН-6 ф.А КТПН 6/0,4кВ К-41</t>
  </si>
  <si>
    <t>ПС 35/6 №180 ВЛ-6 ф.180-16</t>
  </si>
  <si>
    <t>ф.180-16</t>
  </si>
  <si>
    <t xml:space="preserve">Автомобиль-автокран на базе УРАЛ гос. № В 948 НА 86 регион при демонтаже оборудования  бур. ООО "Башнефтьбурение" на к.3А Омбинского м/р задел стрелой крана провода фаз "А"; "С" в пролете опор №86/1-86/2  </t>
  </si>
  <si>
    <t>Провод А-95</t>
  </si>
  <si>
    <t>20.10.2010-ТР            06.01.2014-ТО</t>
  </si>
  <si>
    <t>ПС 35/6 №222 ВЛ-6 ф.222-05</t>
  </si>
  <si>
    <t>ф.222-05</t>
  </si>
  <si>
    <t xml:space="preserve"> Порыв водовода в районе к. 756 Мамонтовского м/р. Попадание воды на КТПН-6/0,4 кВ № 1 к.756, ЛР-6 кВ; опора № 88 разорвали шлейфа</t>
  </si>
  <si>
    <t>восстановление провода по ф. "А" на опоре №40.</t>
  </si>
  <si>
    <t>ВЛ 35 кВ</t>
  </si>
  <si>
    <t>ремонт ВЛ 35 кВ</t>
  </si>
  <si>
    <t>нет фазы,  ликвид. обрыва ВЛ- 0,4 кВ</t>
  </si>
  <si>
    <t>ВЛ-6кВ Кл-514 Ильский ЭСУ</t>
  </si>
  <si>
    <t xml:space="preserve">Участок ВЛ от РП-51 Кл до Р-36. В РП-51 Кл обнаружено отключенное состояние МВ-6 кВ. МТЗ. АПВ-нет. РПВ-неусп. Сильный ветер произвёл наброс веток на провода. Убрали. ШП НЯ-12 от 18.01.14г. </t>
  </si>
  <si>
    <t>ВЛ-35кВ "Карсовай-Сергино" (ОАО "Удмуртэнерго")</t>
  </si>
  <si>
    <t>ПС 110/35/10кВ "Карсовай" 2CШ-35, 10кВ (ОАО "Удмуртэнерго")</t>
  </si>
  <si>
    <t>В пролете опор 105 - 106 схлест проводов из-за падения наледи со снегом.</t>
  </si>
  <si>
    <t>ВЛ-6 кВ Ф-2 ПС 35/6 кВ "Промысловая"</t>
  </si>
  <si>
    <t>Работала МТЗ. АПВ-не успешно. Сильный порывистый ветер, снег.</t>
  </si>
  <si>
    <t>ВЛ-35 кВ
"Могутово"</t>
  </si>
  <si>
    <t>ВЛ-35 кВ "Могутово"ПС 110/35/6 кВ "Подгорная" Под отключение попали: Т-2-Т ПС 35/6 кВ "Неклюдовская", ПС 35/6 кВ "Могутовская".</t>
  </si>
  <si>
    <t>Работало ТО. АПВ-не успешно. В 7:56 включили СМВ-6 кВ ПС 35/6 кВ "Неклюдовская".В 11:15 включен ЛР-183/2 ВЛ-6 кВ Ф-183 ПС 35/6 кВ "Неклюдовская"- подано напряжение на С.Ш. 6 кВ ПС 35/6 кВ "Могутовская". ВЛ-35 кВ "Могутово" включена  на Х.Х.Произведён осмотр ВЛ-35 кВ- повреждений не обнаружено.</t>
  </si>
  <si>
    <t xml:space="preserve"> "Газовая защита"</t>
  </si>
  <si>
    <t>Т-1-Т</t>
  </si>
  <si>
    <t>Т-1-Т ПС 35/6 кВ "Малышевская"</t>
  </si>
  <si>
    <t>Работала "Газовая защита". АПВ-нет. В 19:25 нагрузку РУ-6 кВ ПС 35/6 кВ"Малышевская" перевели на ВЛ-6 кВ Ф-М-1 от РУ-6 кВ"БРНУ". Причина выясняется.</t>
  </si>
  <si>
    <t>Т-1-Т ПС 35/6 кВ "Чубовка". Под откл.попали: Ф-311,Ф-313,Ф-315</t>
  </si>
  <si>
    <t>Выпал блинкер "Авар.Откл."АПВ(АВР)-нет. РПВ-успешно. Причина выясняется.</t>
  </si>
  <si>
    <t>АО ДЭС СФ ООО "СЭС" сработал датчик Р</t>
  </si>
  <si>
    <t>ТП К-44 Лугинецкого нмр</t>
  </si>
  <si>
    <t>СУ скв.593, 614</t>
  </si>
  <si>
    <t>АО вводного АВ в КТПН-6/0,4 кВ. Внутренний дефект вводного АВ-0,4кВ ВА-51-35М (400А), выполнена замена АВ-0,4кВ</t>
  </si>
  <si>
    <t>9:02</t>
  </si>
  <si>
    <t>9:34</t>
  </si>
  <si>
    <t>Пожарная сигнализация</t>
  </si>
  <si>
    <t>ГПЭС-42: ГПУ-3,4,6,5</t>
  </si>
  <si>
    <t>Площадка НПС-2, печь 1,4,6
МНА-3, МНА-4
ВЛ 10 кВ МН от НПС-2 до СВЛ№9 (297км) и от
НПС-2 до р. Айваседа-Пур (475км)</t>
  </si>
  <si>
    <t>Срабатывание пож. сигнализации  из за задымления машзала ГПГУ-5.</t>
  </si>
  <si>
    <t>Ф-63</t>
  </si>
  <si>
    <t>порыв трубопровода водоконала, в охранной зоны Ф-63  ВЛ-6кВ опора №81, отключили фидер для безопасного проведения робот водоканалом по устронению порыва</t>
  </si>
  <si>
    <t>Ф-15+27</t>
  </si>
  <si>
    <t>АО,АПВУ.</t>
  </si>
  <si>
    <t>Порыв водовода в районе к.1876, фонтанирование на ВЛ-35 Ф-2 п/ст 110 КНС-13 оп.№13, ВЛ-6 Ф-14 п/ст К-465 оп.№69 - залиты водой и нефтью, необходимы замена и чистка изоляции. Порыв перекрыт, дефекты по ВЛ устранены.</t>
  </si>
  <si>
    <t>ПС 35/6кВ №051</t>
  </si>
  <si>
    <t>В-35кВ 2Т,             В-6кВ 2Т,                  В-6кВ 1Т</t>
  </si>
  <si>
    <t>Повреждение контрольного кабеля в цепях управления В-35кВ 2Т; неисправность блока управления В-6кВ 1Т.</t>
  </si>
  <si>
    <t>КВВГ</t>
  </si>
  <si>
    <t>ЗРУ-6кВ КНС-16 ВЛ-6кВ ф.16К-11</t>
  </si>
  <si>
    <t>ВЛ-6кВ ф.16К-11</t>
  </si>
  <si>
    <t>При строительстве трубопровода трубоукладчик  ООО "НГСК" оборвал провода ф.А,В,С в пролете опор № 16-17.</t>
  </si>
  <si>
    <t>А-120</t>
  </si>
  <si>
    <t>ТР 25.12.2012</t>
  </si>
  <si>
    <t>20.12.2014</t>
  </si>
  <si>
    <t>ТР 11.12.2013</t>
  </si>
  <si>
    <t>ПС 35/6 №102</t>
  </si>
  <si>
    <t>ВЛ-6 ф.102-18</t>
  </si>
  <si>
    <t>ТП-№203</t>
  </si>
  <si>
    <t>откл.ТП-6/0,4кВ №203 для устран.обрыва ВЛ-0,4кВ</t>
  </si>
  <si>
    <t>Ф-155</t>
  </si>
  <si>
    <t>А.О.Ф-155 МТЗ АПВУ, при остановке скв 164 "Ачикулакская"(R-0) по перегрузу</t>
  </si>
  <si>
    <t>Произвели осмотр ВЛ-6 кВ, замечаний - нет.</t>
  </si>
  <si>
    <t>яч.№5 Ф-155</t>
  </si>
  <si>
    <t>А.О.яч.№ 5 Ф-155 РПВУ, причина отключения не выяснена</t>
  </si>
  <si>
    <t xml:space="preserve">ТО </t>
  </si>
  <si>
    <t>Ф-69</t>
  </si>
  <si>
    <t>Произвели осмотр ВЛ-6 кВ, замечаний нет.</t>
  </si>
  <si>
    <t>Токовая отсечка</t>
  </si>
  <si>
    <t>ВЛ-6 кВ № 523 Приазовский ЭСУ</t>
  </si>
  <si>
    <t>Отключение от токовой отсечки.                                       ШП 2 от 22.01.14г. Обрыв провода-опора 128. Нарушение ликвидировано.</t>
  </si>
  <si>
    <t>ВЛ-6 кВ № 171 Приазовский ЭСУ</t>
  </si>
  <si>
    <t>Отключение от токовой отсечки.                                       ШП 2 от 22.01.14г. Обрыв провода-пролёт 3/1-3/2. Нарушение ликвидировано.</t>
  </si>
  <si>
    <t>ВЛ-6 кВ № 541 Приазовский ЭСУ</t>
  </si>
  <si>
    <t>Отключение от токовой отсечки.                                       ШП 2 от 22.01.14г. Обрыв провода-пролёт 136-137. Нарушение ликвидировано.</t>
  </si>
  <si>
    <t>ВЛ-6 кВ № 521 Приазовский ЭСУ</t>
  </si>
  <si>
    <t>Отключение от токовой отсечки.                                       ШП 2 от 22.01.14г. Обрыв вязки - опора 22.          Нарушение ликвидировано.</t>
  </si>
  <si>
    <t>ВЛ-6 кВ № 18 Приазовский ЭСУ</t>
  </si>
  <si>
    <t>Отключение от токовой отсечки.                                       ШП 2 от 22.01.14г. Обрыв провода - опора 7.          Нарушение ликвидировано.</t>
  </si>
  <si>
    <t>ВЛ-6 кВ №      Нс-44 Афипский ЭСУ</t>
  </si>
  <si>
    <t>Отключение от токовой отсечки.                                       ШП 2 от 22.01.14г.                        В пролёте опор 46-51 ветки на проводах.                       Нарушение ликвидировано.</t>
  </si>
  <si>
    <t>П/ст 110/6 кВ     А-4 Приазовский ЭСУ.</t>
  </si>
  <si>
    <t>П/ст 110/6 кВ  А-4 Приазовский ЭСУ.</t>
  </si>
  <si>
    <t>Исчезновение напряжения на п/ст 110/6 кВ А-4 из-за отключения в ЮЗЭС. Отключились ВЛ-110 кВ ТВ и ВЛ-110 кВ НТ.</t>
  </si>
  <si>
    <t>ВЛ-10 кВ Ф-11</t>
  </si>
  <si>
    <t>ВЛ-10 кВ Ф-11 ПС 110/35/10 кВ "Чапаевская"(ЧПО) . Под отключение попало: РУ-10 кВ "Гражданское" (ЭНС)</t>
  </si>
  <si>
    <t>Отключения энергоснабжения объектов "Самаранефтегаз" не было: в результате отключения в сетях "МРСК Волги" прошла посадка U по ВЛ-10 кВ Ф-11 с ПС 110/35/10 кВ "Чапаевская"(ЧПО)</t>
  </si>
  <si>
    <t>ТП К-12 Ломового нмр</t>
  </si>
  <si>
    <t>АО АВ-0,4кВ Iном=250А в ТП-6/0,4, включен Iраб=25А. Подана заявка на снятие параметров работы ЭЦН.</t>
  </si>
  <si>
    <t>Посадка напряжения</t>
  </si>
  <si>
    <t xml:space="preserve">СШ-6кВ №2    ПС 35/6кВ  К-240  </t>
  </si>
  <si>
    <t xml:space="preserve">Посадка "U" по п/ст 110 Медвежья из-за повреждения в РУ-6 "Горводоканал". Произведён перзапуск остановившегося оборудования. </t>
  </si>
  <si>
    <t>ВЛ-6кВ Ф-18 п/с 35/6 к-2051</t>
  </si>
  <si>
    <t>Порыв водовода, размыто основание опоры №30 ВЛ-6кВ, ведутся работы по усилению и отсыпке</t>
  </si>
  <si>
    <t>Т.Р.-04.09.2012г.</t>
  </si>
  <si>
    <t>09.2014г.</t>
  </si>
  <si>
    <t xml:space="preserve">2013г. Отказ в Т. Р. </t>
  </si>
  <si>
    <t>осмотр 21.03.2013г.</t>
  </si>
  <si>
    <t>ПС Гаршинская-2, Гаршинская УПСВ</t>
  </si>
  <si>
    <t>Оперативные переключения в сетях РАО</t>
  </si>
  <si>
    <t>Посадка напряжения при аварийном отключении  ВЛ-110 кВ Савельевка-Герасимовка с успешным .АПВ</t>
  </si>
  <si>
    <t>ПС Герасимовская С1Т</t>
  </si>
  <si>
    <t>Аварийное отключение  ВЛ-110 кВ Савельевка-Герасимовка с успешным .АПВ</t>
  </si>
  <si>
    <t>Аварийное отключение включение ВЛ-110 кВ Савельевка-Герасимовка.АПВ неуспешное работа МТО .РПВ неуспешное.В 3:24 вкл С2Т Герасимовка с ПС Алексеевская.Запитали Варшаву-3,Проскуринскую по 17Л. В 3:17 перевели нагрузку ПС Тананыкская,Ишуевская на ПС Савельевская по "12Л, в 5:32 Проскуринская запитана с ПС Савельевская по 15Л. Произвели осмотр ВЛ. в пролете опор 68-69 расплелся провод (40-50 см) на верхнем проводе. В 16:00 бригада допущена. Провод отремонтирован, гололед отбит (20 пролетов). В 20:15 ВЛ включена на х.х.</t>
  </si>
  <si>
    <t xml:space="preserve">Аварийное отключение, гололёд, ветер. </t>
  </si>
  <si>
    <t>ПС Гаршинская-1, Гаршинская УПСВ</t>
  </si>
  <si>
    <t>Аварийное отключение ВЛ-110 кВ "Гаршинская-1", работа З.З. 1-й ступени. На ПС Гаршино-2 АВР не отработала, СВ-6 кВ включен в 9:10.</t>
  </si>
  <si>
    <t>ПС Н-Кудрино</t>
  </si>
  <si>
    <t>Посадка напряжения при аварийном отключении ВЛ-110 кВ  "Абдулино-тяговая-Бугуруслан-тяговая-1", работа ДЗ.</t>
  </si>
  <si>
    <t>Посадка напряжения при аварийном отключении ВЛ-110 кВ  "Абдулино-тяговая-Бугуруслан-тяговая-2", работа ДЗ.</t>
  </si>
  <si>
    <t>Аварийное отключение, блинкера не выпадали.</t>
  </si>
  <si>
    <t>ПС "Н-Кудринская"; "З-Степановка"</t>
  </si>
  <si>
    <t>вывод в ремонт ВЛ-35 кВ "Северная-Большедорожная", для выпилки просеки</t>
  </si>
  <si>
    <t>Работа ТО, включению не поддается, в 14:15 ГКС перевели на ф-9. В 16:00 произвели осмотр, причина не выявлена.</t>
  </si>
  <si>
    <t>На РУ-6 кВ отгорел провод, бригада выехала. Устранено.</t>
  </si>
  <si>
    <t>Аврийное отключение, работа ТО, отключение МВ от 2-го комплекса. Питание перевели на ВЛ-110 кВ "Гаршино-1". Осмотром выявлены большие провисы: в пролете опор 76-77 ф-В; в пролете опор 73-74 грозотроса. Гололед.</t>
  </si>
  <si>
    <t>Авар. отключение с неуспешным АПВ ВЛ-110 кВ "Комсомолец-1", работа Д.З. 1-й зоны.</t>
  </si>
  <si>
    <t>ПС Савельевская, Курманаевская Т2Т</t>
  </si>
  <si>
    <t>Посадка напряжения по сети 35 кВ при опадании льда с ВЛ-35 кВ.</t>
  </si>
  <si>
    <t>ПС Н-Медведкинская, Скворцовская, Шулаевская</t>
  </si>
  <si>
    <t>Посадка напряжения при аварийном отключении с успешным АПВ ВЛ-110 кВ "Бузулук-Сорочинск-2ц" (запитана с Сорочинска) и посадка напряжения по ПС Сорочинской</t>
  </si>
  <si>
    <t>Отключение для замены повреждённого изолятора на опоре №15</t>
  </si>
  <si>
    <t>Посадка напряжения при аварийном отключении ВЛ-110 Сорочинская-2</t>
  </si>
  <si>
    <t>В 4:45 посадка напряжения по всем фидерам и отключение Ф-32. При разгрузочных работах в бригаде СНПХ а/к задеты провода, сорван изолятор. В 6:10 фидер включен до ЛР-6 кВ №2, в 8:10 включен ЛР-2</t>
  </si>
  <si>
    <t>Аварийное отключение ввод 6-2, В-35 Т2Т (отработала дуговая защита на Т2Т), вклился СВ, сработал АВР нагрузка на Т1Т. Персонал РЗА произвел ревизию защит. В 21:06 Т2Т включен на х.х.</t>
  </si>
  <si>
    <t>РВНО-53</t>
  </si>
  <si>
    <t>Устранение замыкания на "землю" обрыв вязки провода на опоре №12 отпайка на скв.81</t>
  </si>
  <si>
    <t>Посадка напряжения при плавке гололеда персоналом Переволоцкой РЭС.</t>
  </si>
  <si>
    <t>34, 35, 38</t>
  </si>
  <si>
    <t>Посадка напряжения при аварийном отключении СВ-6 кВ АПВ успешное.</t>
  </si>
  <si>
    <t>ПС Школьная</t>
  </si>
  <si>
    <r>
      <t>Аварийное отключение ВЛ-35 Школьная-Емонтаево прошел сигнал "земля" АПВ неуспешное.Выпал блинкер аварийное отключение.Причина выясняется.Нагрузка переведена на ВЛ-35 Школьная-Матвеевка.</t>
    </r>
    <r>
      <rPr>
        <b/>
        <sz val="12"/>
        <color indexed="10"/>
        <rFont val="Times New Roman"/>
        <family val="1"/>
        <charset val="204"/>
      </rPr>
      <t xml:space="preserve"> Осмотр произведен замечаний нет.</t>
    </r>
  </si>
  <si>
    <t>ВЛБ-15</t>
  </si>
  <si>
    <t>При осмотре ПС яч-ка ф.Савруша включена. Выехали по фидеру, обнаружена отключенная яч-ка ВЛБ-15. Включена. Отработала МТО. Произведен осмотр фидера неисправность не обнаружена.</t>
  </si>
  <si>
    <t>Отключение фидера при производстве оперативных переключений по п/станции Кызыл-Мечеть.Заявка ЗЭС.</t>
  </si>
  <si>
    <t>Аварийная остановка ПАЭС-6 кВ №3 из-за низкого давления газа.</t>
  </si>
  <si>
    <t>Отключение фидера при производстве оперативных переключений по сборке нормальной схемы эл.снабжения.По окончанию работ ЗЭС</t>
  </si>
  <si>
    <t>Аварийная остановка ПАЭС-6 кВ №1 и  №3 из-за вывсокого давления газа на входе. В 14:34 подано напряжение на Ф-3 от ПС Вахитовской. В 15:07 подано "U"  на Ф-7 с ПАЭС №3.</t>
  </si>
  <si>
    <t>ПС Первомайская           Давыдовская</t>
  </si>
  <si>
    <t>Аварийное отключение Ввод-35 кВ С2Т работа МТЗ включили в 3:44. Аварийное отключение ВЛ-35 кВ "Росташи-Ленинская-2", работа МТЗ-линия отключена с обеих сторон, осмотр с утра.Отключение обоих элегазовых вводных выключателей 35 кВ на ПС Давыдовская, выпадали блинкера "неисправность ЦУ, не работало дистанционное управление, включили вручную в 4:26 в момент отключения ввод-35 кВ С2Т на ПС Росташинская. Произвели осмотр ВЛ-35 кВ "Росташи-Ленинская-2", в пролете опор 101-102; 107-108 гололед на проводах ф-В; С, в пролете опор 68-69 ВЛ-35 кВ "Росташи-Ленинская-1" расплелся провод ф-А. В 15:55 приступили к устранению недостатков на ВЛ. В 17:20 произвели проверку и ревизию РЗА на В-35 кВ "Ленинская-2". В 19:20 работы на ВЛ закончены (ремонт провода ф-А, отбили гололед в пролетах опор 73-75; 98-114). В 21:54 подано напряжение на ВЛ-35 кВ "Росташи-Ленинская-2".</t>
  </si>
  <si>
    <t>ПС "Березовка"; "Аксютино"</t>
  </si>
  <si>
    <t>Работа МТО, В 16:00 произвели осмотр ПС и ВЛ-35 кВ видимых неисправностей не выявлено, кроме пролета 147-148  гололед на ф-В, провод ниже проводов ф-А; С.</t>
  </si>
  <si>
    <t>Оперативные переключения, для перевода питания ф-3 на ф-1, персоналом Первомайским РЭС.</t>
  </si>
  <si>
    <t>ПС "Тарханы"; "Березовка"; "Аксютино"</t>
  </si>
  <si>
    <t>Перевод питания, без перерыва электроснабжения, на ПС "Асекеево-тяговая", сборка нормальной схемы после ремонта ВЛ-110 кВ "Абдулино-тяговая-Бугуруслан-тяговая-2"</t>
  </si>
  <si>
    <t>ПАЭС-3</t>
  </si>
  <si>
    <t>Аварийная остановка ПАЭС-3 (сильное искрение щеток). Произведена замена щеток.</t>
  </si>
  <si>
    <t>ПАЭС-1           пс Вахитовская</t>
  </si>
  <si>
    <t>Остановка для перевода нагрузки Ф-3 с ПАЭС-1 на ПС Вахитовская.С ограничением обводненного фонда.</t>
  </si>
  <si>
    <t>Аварийное отключение КЗ на линии причина выясняется</t>
  </si>
  <si>
    <t>Заявка ЦДНГ-2, поступила в 8:30, нет напряжения. С неуспешным АПВ, работа МТО. Произвели частичный осмотр, причина не выявлена.</t>
  </si>
  <si>
    <t>С неуспешным АПВ, работа МТО. Выехали с осмотром. Устранили провисы проводов: в пролете опор 85-86 отп. на скв-916, в пролете опор 3-4 отп. на скв-967.</t>
  </si>
  <si>
    <t>Аварийное отключение КЗ на линии, выехали с осмотром.</t>
  </si>
  <si>
    <t>Перевод питания с ПАЭС на ПС "ГТЭС Загорская".</t>
  </si>
  <si>
    <t>Очистка крыши ЗРУ-10 кВ от снега персоналом СЭС.</t>
  </si>
  <si>
    <t>С успешным АПВ, работа МТЗ 1-й ступени, фА-С=0, 1,2 км. Осмотром выявлены провисы проводов со следами поджогов в пролете опор 11-12-13.</t>
  </si>
  <si>
    <t>Отключение ВЛ-6кВ Ф-1409 на время оперативных переключений по переводу питания  на ПС 35/6кВ "Загорская". Для вывода в ремонт участка ВЛ-6кВ до СР-7/11.</t>
  </si>
  <si>
    <t>ПАЭС-2</t>
  </si>
  <si>
    <t>Аварийная остановка ПАЭС-2, низкая температура масла, нагрузку перевели на ПАЭС-1.</t>
  </si>
  <si>
    <t>Для монтажа крюка и замены вязки на опоре персоналом СЭС.</t>
  </si>
  <si>
    <t>ВЛБ</t>
  </si>
  <si>
    <t>Замена дефектных (расстрелянных неизвестными лицами) изоляторов на опорах №190,192.</t>
  </si>
  <si>
    <t>Для определения места замыкания на "землю". Замыкание не пропало.</t>
  </si>
  <si>
    <t>ЛР-3</t>
  </si>
  <si>
    <t>Ремонт ЛР-6 кВ КТП скв.1Сав.</t>
  </si>
  <si>
    <t>Устранение слета провода на опоре №41.</t>
  </si>
  <si>
    <t>ПС Гаршинская-1</t>
  </si>
  <si>
    <t>Аварийное отключение В-110 Гаршинская-1, Отработала ДЗ 1ст. Осмотром выявлен гололед в пролетах опор 46-47; 64-84. Устранение запланированно на 11.01.14.</t>
  </si>
  <si>
    <t>Устранение слета провода на анкерной опоре №4.</t>
  </si>
  <si>
    <t>Отработала МТЗ. Производится осмотр. Обнаружены отработавшие ОПН фазы "А и В"  на ТП 3-й участок. ОПН удалены.</t>
  </si>
  <si>
    <t>ПС "Гаршино-1; 2; УПСВ"; "Широкодольская"</t>
  </si>
  <si>
    <r>
      <t xml:space="preserve">Аварийное отключение В-110 Гаршинская-2, Отработала  защита 1,2 комплекса,ДЗ-1 ст,ТО.ЛИФП-33,5 км.  </t>
    </r>
    <r>
      <rPr>
        <b/>
        <sz val="12"/>
        <color indexed="12"/>
        <rFont val="Times New Roman"/>
        <family val="1"/>
        <charset val="204"/>
      </rPr>
      <t xml:space="preserve"> Нагрузка в 10:10 переведена на Гаршино-1.</t>
    </r>
    <r>
      <rPr>
        <b/>
        <sz val="12"/>
        <color indexed="10"/>
        <rFont val="Times New Roman"/>
        <family val="1"/>
        <charset val="204"/>
      </rPr>
      <t>Напряжение на ПС Гаршино-2 подано в 11:10(из-за отсутствия дороги)</t>
    </r>
  </si>
  <si>
    <t>Посадка напряжения при аварийном отключении ВЛ-110 кВ Сорочинская-Ново-Сергеевка с успешным АПВ. причина выясняется.</t>
  </si>
  <si>
    <t>пс Школьная</t>
  </si>
  <si>
    <t>Аварийное отключение В-35 Школьная на ПС Емонтаево.Нагрузка переведена от ПС Матвеевская.ВЛ-35 Емонтаево-Школьное в момент перевода нагрузки на ПС Матвеевская была под напряжением со стороны Школьной линия не отключалась.</t>
  </si>
  <si>
    <t>ПС Гаршино-1; 2; Гаршино УПСВ</t>
  </si>
  <si>
    <r>
      <t>Аварийное отключение В-110 Гаршинская-2,</t>
    </r>
    <r>
      <rPr>
        <sz val="12"/>
        <color indexed="10"/>
        <rFont val="Times New Roman"/>
        <family val="1"/>
        <charset val="204"/>
      </rPr>
      <t xml:space="preserve"> Отработала  защита 1 комплекса, ДЗ-1 ст. РПВ неуспешное.</t>
    </r>
    <r>
      <rPr>
        <sz val="12"/>
        <rFont val="Times New Roman"/>
        <family val="1"/>
        <charset val="204"/>
      </rPr>
      <t xml:space="preserve">  Осмотром установлено быстрое неравномерное  образование гололеда на проводах отпаек ВЛ-110кВ на ПС Широкодольская и Гаршинская-УПСВ, вследствие чего происходит критичное сближение проводов разных фаз под действием сильного порывистого ветра. Также, под действием ветра, происходит неравномерное частичное опадание гололеда, что тоже вызывает колебания проводов в пролетах и их критичное сближение между собой. Произведена оббивка гололеда в трех пролетах на уч-ке ВЛ-110 Гаршинская-УПСВ. </t>
    </r>
  </si>
  <si>
    <t>Аварийное отключение .АПВ неуспешное. Работа ТО.причина выясняется. Для осмотра выехал нач СР Иняков.Трактор будет с Конноновки ориентировочно к 20:30.Осмотр произведен, снег на проводах, сильный порывистый ветер.</t>
  </si>
  <si>
    <t>Аварийное отключение при сильном ветре.</t>
  </si>
  <si>
    <t xml:space="preserve">Посадка напряжения из-за аварийного отключения ф-216. АПВ успешное. </t>
  </si>
  <si>
    <t>Блинкера не "выпадали". Осмотр в дневное время.</t>
  </si>
  <si>
    <t>МТО. 22:35 Включению не поддался. Осмотр. Включен без отпайки на Преображенский водозабор.</t>
  </si>
  <si>
    <t>Посадка напряжения при аварийном отключении ВЛ-110 "Пром-2". АПВ успешное. ЗЗ 2ст.</t>
  </si>
  <si>
    <t xml:space="preserve">АПВ успешное. </t>
  </si>
  <si>
    <t>АПВ успешное. МТЗ</t>
  </si>
  <si>
    <t>Аварийное отключение при сильном ветре. Осмотр будет произведен в дневное время.</t>
  </si>
  <si>
    <t>Включению не поддался. Отключено РВНО-60. скв после РВНО нет.</t>
  </si>
  <si>
    <t>Включению не поддался.Отключен КРУН-309 в простое 10 скв. Организуется спецтехника на осмотр. Выехали с осмотром 3:35.</t>
  </si>
  <si>
    <t>МТО. 22:35 Включению не поддался. Осмотр. Включен без отпайки на Преображенский водозабор. Включена в 3:36.Причина не выявлена.</t>
  </si>
  <si>
    <t>Отключение отпайки фидера КНС-1 для устранения слёта провода на опоре №2 отпайки на скв.602.Последствия ветра.</t>
  </si>
  <si>
    <t>35/6кВ "Самодуровская"</t>
  </si>
  <si>
    <t>Ф-Пром-1 опора №38</t>
  </si>
  <si>
    <t>Замена вязки провода опоры №38 ВЛ-6кВ</t>
  </si>
  <si>
    <t>110/35/6кВ "Родинская"</t>
  </si>
  <si>
    <t>В-6-2</t>
  </si>
  <si>
    <t>Аварийное отключение В-6-2</t>
  </si>
  <si>
    <t>110/35/10кВ "Александровская" (ЗЭС)</t>
  </si>
  <si>
    <t>В-110 С2Т</t>
  </si>
  <si>
    <t>Аварийное отключение В-110 С2Т по перегрузу. Неисправность РПН С2Т.</t>
  </si>
  <si>
    <t>35/6кВ "Ибряевка-2"</t>
  </si>
  <si>
    <t>В-6 кВ Ф-Бурение</t>
  </si>
  <si>
    <t>Отключение фидера при вводе ограничения потребляемой мощности из-за выхода из строя тр-ра С2Т на ПС Александровской.</t>
  </si>
  <si>
    <t>35/6кВ "Аксютино"</t>
  </si>
  <si>
    <t>В-6 кВ ввод-6 "Ав.откл"; В-6 кВ Ф-Ботвинка МТО</t>
  </si>
  <si>
    <t>Отключение ввода 6 кВ и Ф-Ботвинка. Включен без отпайки на ООО "Южное Аксютино"</t>
  </si>
  <si>
    <t>35/6кВ "Ибряевка-1"</t>
  </si>
  <si>
    <t xml:space="preserve">ВЛБ-33 </t>
  </si>
  <si>
    <t>Отключение фидера при вводе ограничения потребляемой мощности из-за выхода из строя тр-ра С2Т на ПС Александровской. При попытке включения ВЛБ в 6:30 через 10 мин, отключение фидера и ВЛБ. В 7:00 фидер включен, ВЛБ осталось отключенным до осмотра. В 20:09 ВЛБ-33 включено. В 22:20 включены все скважины в работу после исключения из схемы вышедших из строя ОПН ф-А и С на КТП скв-1598.</t>
  </si>
  <si>
    <t>110/35/6кВ "Никольская"</t>
  </si>
  <si>
    <t>ПС 35/6 Ольховская, Кодяковская, Боголюбовская.</t>
  </si>
  <si>
    <t>Обрыв провода  ВЛ-35 "Никольская-Ольховская-Кодяковская-Боголюбовская"в пролете опор №№ 63-64 фаза "В". Провод упал на ВЛ-35 "Сорочинская - Яшкинская". Произведена замена провода в пролете опор №№ 63-64. 19:05 вкл.В-35 2"Л". 19:06 вкл.В-35 "Кодяковская". 19:15 на ПС "Кодяковская" вкл.фидера №№ 909, 914. 19:20 Вкл.все фидера на ПС "Кодяковская". 19:29 На ПС "Кодяковская" вкл.В-35 "Боголюбовская".</t>
  </si>
  <si>
    <t>110/35/6кВ "Андреевская" (ЗЭС)</t>
  </si>
  <si>
    <t>ПС 35/6 Гаршинская.</t>
  </si>
  <si>
    <t>Неотложная заявка ЗЭС. Доливка тр.масла в ТТ-35. Данные работы в плане месяца отсутствуют.</t>
  </si>
  <si>
    <t>110/35/6кВ "Герасимовская"</t>
  </si>
  <si>
    <t>Аварийное отключение АПВ неуспешное работа МТЗ.Фидер поддался включению после откл ЛР-8 (отп на скв 407дебит 11,2 т) Для осмотра нет дороги, видимость 0. Осмотр с утра</t>
  </si>
  <si>
    <t>ф-614</t>
  </si>
  <si>
    <t>С неуспешным АПВ, работа МТЗ. Пытаются осматривать на Егере. Видимость 2 м. В 10:18 выехали с осмотром на 2-х бульдозерах. В 14:07 фидер включен без ЛР-2 (осматривают), произвели осмотр, причина не выявлена. В 14:45 ЛР-2 включен.</t>
  </si>
  <si>
    <t>35/6кВ "Тананыкская"</t>
  </si>
  <si>
    <t>ф-806(03)</t>
  </si>
  <si>
    <t xml:space="preserve">С успешным АПВ, работа МТО. Организуется осмотр </t>
  </si>
  <si>
    <t>ф-1</t>
  </si>
  <si>
    <t xml:space="preserve">С неуспешным АПВ, работа МТО. Появилась "земля" фидер вкл. не поддается. Выехали с ПС "Росташинска" в 5:05, дорог нет. В 13:10 после заправки К-700 выехали с осмотром ВЛ. Фидер включен в 7:10 18.01.14 </t>
  </si>
  <si>
    <t>ф-Бурение-3  ВЛБ-33</t>
  </si>
  <si>
    <t>ЗЗП-2ст</t>
  </si>
  <si>
    <t>220/110/35/10/6кВ "Бузулукская" (МЭС)</t>
  </si>
  <si>
    <t>ВЛ-110 кВ "Пром-2"</t>
  </si>
  <si>
    <t>С успешным АПВ, работа ЗЗП-2 ст. Отключение в 6:45, 6:51, 6:57, 7:10. В 7:13 перевод нагрузки с "Промысловой-2" на ВЛ-110 кВ "Промысловая-1".</t>
  </si>
  <si>
    <t xml:space="preserve"> 2ст ДЗ          1ст ТЗЛ</t>
  </si>
  <si>
    <t>220/110/35/10кВ "Каргалинская" (МЭС)</t>
  </si>
  <si>
    <t>ВЛ-110 кВ "Каргала-Донецко-Сыртовская"</t>
  </si>
  <si>
    <t>С неуспешным АПВ, работа 2 ст. ДЗ., 1ст. ТЗЛ. Ф-А=0, 19,9 км. Бригада СЛ выезжает с осмотром с Сорочинска.</t>
  </si>
  <si>
    <t>2ст ДЗ          1ст ТЗЛ</t>
  </si>
  <si>
    <t xml:space="preserve">С неуспешным АПВ,работа  2 ст. ДЗ., 1ст. ТЗЛ. Ф-А=0, 19,2 км. </t>
  </si>
  <si>
    <t>С неуспешным АПВ, работа 2 ст. ДЗ., 1ст. ТЗЛ. Ф-А=0, 19,0 км. В 10:10 Выехали с осмотром на бульдозере и буране. Выявлены следы поджогов провода ф-А на анкерной опоре №184.</t>
  </si>
  <si>
    <t>110/35/10кВ "Твердиловская" (ЗЭС)</t>
  </si>
  <si>
    <t>ф-8</t>
  </si>
  <si>
    <t>Отключен персоналом ЗЭС, "земля" на ВЛ (ОЭН). В 12:43 фидер включен, "земли" нет, произвели осмотр ВЛ, замечаний нет.</t>
  </si>
  <si>
    <t>ф-114</t>
  </si>
  <si>
    <t>С неуспешным АПВ.</t>
  </si>
  <si>
    <t>110/35/10кВ "Ново-Сергиевская" (ЗЭС)</t>
  </si>
  <si>
    <t>ф-4</t>
  </si>
  <si>
    <t>По сообщению дисп. РЭС фидер включен, выехали для осмотра ВЛБ-10. В 14:13 ВЛБ вкл.</t>
  </si>
  <si>
    <t>35/6кВ "Боголюбовская"</t>
  </si>
  <si>
    <t>Повышение напряжения в сети 110 кВ, отрегулировали на ПС "Никольская"</t>
  </si>
  <si>
    <t>35/6кВ "Краснояровская"</t>
  </si>
  <si>
    <t>ф-К-3</t>
  </si>
  <si>
    <t>С неуспешным АПВ, работа МТО, включению не поддается. Осмотром выявлен вышедший из строя РВНО-22. Отключен.</t>
  </si>
  <si>
    <t>Работа МТЗ, включению не поддается. Персонал ЗЭС и ОЭН производит осмотр в зоне балансовой принадлежности. Вышла из строя кабельная муфта 10 кВ на опоре №1.</t>
  </si>
  <si>
    <t>В 20:04 ВЛ выведена в ремонт для ремонта провода ф-А на анкерной опоре №184. В 20:15 работы закончены.</t>
  </si>
  <si>
    <t>220/110/35/10кВ "Сорочинская" (МЭС)</t>
  </si>
  <si>
    <t>ВЛ-110 кВ "Никольская-1"</t>
  </si>
  <si>
    <t>Работа 2 ст ДЗП, 3-я ст. ДЗ. Включению не поддается. Обрыв грозотроса в пролете опор 64-65. Нагрузка переведена на "Никольскую-2"</t>
  </si>
  <si>
    <t>35/6кВ "Кодяковская"</t>
  </si>
  <si>
    <t xml:space="preserve">Посадка напряжения при аварийном отключении ВЛ-110 кВ "Никольская-1" на ПС "Сорочинская", </t>
  </si>
  <si>
    <t>С неуспешным АПВ,  работа  1 ст. З.З.</t>
  </si>
  <si>
    <t>35/6кВ "Родниковская"</t>
  </si>
  <si>
    <t>ПС "Родниковская"</t>
  </si>
  <si>
    <t>Повышение напряжения по ВЛ-35 кВ "Каликино-Родниковская"</t>
  </si>
  <si>
    <t>Ф-514</t>
  </si>
  <si>
    <t>Аварийное отключение с успешным АПВ, МТЗ</t>
  </si>
  <si>
    <t>35/6кВ "БКНС"</t>
  </si>
  <si>
    <t>Ф-815</t>
  </si>
  <si>
    <t xml:space="preserve">Аварийное отключение, АПВ не успешное, РПВ не успешное. В 21: 05 участок ВЛ для включения технологического оборудования включен с Ф-109. Участок ВЛ на доб.фонд включен в 21:25 </t>
  </si>
  <si>
    <t>Ф-03</t>
  </si>
  <si>
    <t>Замена траверсы оп.11 Ф-03</t>
  </si>
  <si>
    <t>110/6кВ "Донецко-Сыртовская"</t>
  </si>
  <si>
    <t>Ф-1320</t>
  </si>
  <si>
    <t xml:space="preserve">Ав.отключение Ф-1320 на ПС 6/20 кВ "Сырт-1" (, В-20 кВ включен в 0:15), напряжение на Ф-1320 6 кВ нет. Выехали на ПС 20/6 кВ "Сырт-2. В 4:20 включен Ф-1320 без отпайки на скв.11, 12. </t>
  </si>
  <si>
    <t>МТЗ 2ст</t>
  </si>
  <si>
    <t>ПС -20/6 "Сырт-2"</t>
  </si>
  <si>
    <t>Аварийное отключение фидера -1320 на ПС 20/6 кВ "Сырт-2" при пуске СУ ЭЦН на скв.№5. (СУ вышла из строя, планируется замена).</t>
  </si>
  <si>
    <t>ВЛ-6 фидера № 816.</t>
  </si>
  <si>
    <t>Устранение слета провода на опоре №51.Последствия сильного ветра и метели.(причина земли на СШ).</t>
  </si>
  <si>
    <t>ПАЭС-6кВ "Вахитовская"</t>
  </si>
  <si>
    <t>ВЛ-6 фидера № 7</t>
  </si>
  <si>
    <t>Авар.отключение по температуре отходящих газов ПАЭС-3. 7:28 временно для эл.снабжения трех бригад на фидер подано U от ГТЭС "Вахитовка"</t>
  </si>
  <si>
    <t>ГТЭС-2 "Вахитовская"</t>
  </si>
  <si>
    <t>ВЛ-6 фидера №6</t>
  </si>
  <si>
    <t>Перегрев переднего подшипника генератора ГТЭС-2. В 16:11 перевод питания ф-7 от ПАЭС-1. В 16:20 подано напряжения на ф-6 от РУ-ГТЭС.</t>
  </si>
  <si>
    <t>ВЛ-6 фидера №516</t>
  </si>
  <si>
    <t>Для устранения слета провода на опоре №3 отпайка на КТП скв.353.</t>
  </si>
  <si>
    <t>Перевод питания ф-7 с ГТЭС на ПАЭС-1</t>
  </si>
  <si>
    <t>35/6кВ "Елатомка" (СЭС)</t>
  </si>
  <si>
    <t>ВЛ-6 фидера "Е-2"</t>
  </si>
  <si>
    <t>Вывод в неотложный ремонт           В-6кВ "Е-2" ПС 35/6кВ "Елатомка" для устранения дефекта (персоналом СЭС "Оренбургэнерго")</t>
  </si>
  <si>
    <t>ГТЭС-3 "Вахитовская"</t>
  </si>
  <si>
    <t>ВЛ-6 фидера № 6</t>
  </si>
  <si>
    <t>Отключен по ограничению, неисправность термопары на ГТЭС-3. В 20:22 ГТЭС-3 выведена в ремонт, в 22:22 заменили, ГТЭС не запускается-срыв пламени. В 2:10 пуск ГТЭС на х.х., в 2:18 синхронизация.</t>
  </si>
  <si>
    <t>ГТЭС-1 "Вахитовская"</t>
  </si>
  <si>
    <t>ВЛ-6 фидера № 1</t>
  </si>
  <si>
    <t>Перевод питания с ГТЭС на ПАЭС-1</t>
  </si>
  <si>
    <t>110/35/10кВ "Платовская" (ЗЭС)</t>
  </si>
  <si>
    <t>ВЛ-10 фидера № 7</t>
  </si>
  <si>
    <t>Аварийное отключение с неуспешным АПВ, МТЗ. РПВ успешно.</t>
  </si>
  <si>
    <t>Аварийное отключение с неуспешным АПВ, МТЗ. РПВ неуспешно. Проводится осмотр.</t>
  </si>
  <si>
    <t>Переходящее. Отключен по ограничению, неисправность термопары на ГТЭС-3. В 2:10 пуск ГТЭС-3 на х.х., в 2:18 синхронизация.</t>
  </si>
  <si>
    <t>ПС 35/6кВ №055</t>
  </si>
  <si>
    <t>2Т</t>
  </si>
  <si>
    <t xml:space="preserve">Течь масла. Повреждение резиновой прокладки проходного изолятора 6 кВ фазы «А» в следствии понижения температуры окружающего воздуха. </t>
  </si>
  <si>
    <t>ТМН-6300кВА 35/6кВ</t>
  </si>
  <si>
    <t>г. Чирчик</t>
  </si>
  <si>
    <t>ф.351-14</t>
  </si>
  <si>
    <t>При низкой температуре произошло натяжение провода выше предельного значения между оп.51-52, что привело к разрыву провода ф.В и к схлесту проводов ф.А и В</t>
  </si>
  <si>
    <t>ТО 19.01.13                           ТР 10.05.11</t>
  </si>
  <si>
    <t>100%                               10%</t>
  </si>
  <si>
    <t>ПС 35/6кВ 244, ВЛ-6кВ ф.244-18</t>
  </si>
  <si>
    <t>ВЛ-6кВ ф.244-18</t>
  </si>
  <si>
    <t>Разрушение изолятора фазы "В" на опоре №38, схлест проводов фаз "А" и "В" (-41ºС)</t>
  </si>
  <si>
    <t>Изолятор ШС-10</t>
  </si>
  <si>
    <t>08.07.2013г.</t>
  </si>
  <si>
    <t>ПС 35/6кВ 5058, КЛ-6кВ ф.5058-16</t>
  </si>
  <si>
    <t>КЛ-6кВ ф.5058-16 L=0,2км</t>
  </si>
  <si>
    <t>ВЛ-6 кВ 202-19</t>
  </si>
  <si>
    <t>Отключение ВЛ-6 кВ "202-19" для восстановления плашечного зажима фазы С" на опоре №150АУ</t>
  </si>
  <si>
    <t>ТП-206</t>
  </si>
  <si>
    <t>откл.ТП-206 гр. 2, нет фазы с опоры скв. 1074, восст. фазы</t>
  </si>
  <si>
    <t>ТП-226</t>
  </si>
  <si>
    <t>ТП-226 гр.1, выбило автомат на ТП</t>
  </si>
  <si>
    <t xml:space="preserve"> ТП-101</t>
  </si>
  <si>
    <t>замена подвижного изолятора ЛР 6кВ т/п 101 ф Л1Н</t>
  </si>
  <si>
    <t xml:space="preserve"> ТП-209</t>
  </si>
  <si>
    <t>ТП 209 гр. 1, обрыв фазного провода ВЛ- 0,4кВ</t>
  </si>
  <si>
    <t xml:space="preserve"> ТП-404</t>
  </si>
  <si>
    <t>ТП-404 ф-3 ремонт автомата</t>
  </si>
  <si>
    <t>ВЛ-10 кВ Ф-9</t>
  </si>
  <si>
    <t>ВВ-10 кВ  РП-10-2/3 (ВЛ-10 кВ Ф-9)
ПС 35/10 кВ  "Черновка" (СПО)</t>
  </si>
  <si>
    <t>Работало ТО.АПВ не успешно.
РПВ-успешно.
Причина:трубоукладчиком принадлежащим фирме ООО "Нефтепромстрой" задеты провода фазы "А" и "С" в пролете опор №911/23-911/24.</t>
  </si>
  <si>
    <t>АО АВ-0,4кВ №3 250А, включен I=80А (заявка получена в 10:15).  Подана заявка на снятие параметров работы ЭЦН.</t>
  </si>
  <si>
    <t>МТО .  АПВ неуспешно</t>
  </si>
  <si>
    <t>Причина выясняется.</t>
  </si>
  <si>
    <t>МВ-35кВ№2,МВ-6кВ "Ввод-2" яч.12,МВ-6кВ яч.17.    ПС 35/6кВ  К-1841</t>
  </si>
  <si>
    <t>Пробное включение-успешно.Осмотр-без замечаний.</t>
  </si>
  <si>
    <t>Земля</t>
  </si>
  <si>
    <t xml:space="preserve">ПС 35/6 К-156 </t>
  </si>
  <si>
    <t>ОПН-35</t>
  </si>
  <si>
    <t>земля на ф.6, разрушение разрядника ф.В ОПН-35          1 с.ш.-35</t>
  </si>
  <si>
    <t>Аварийное отключение с неуспешным АПВ, МТЗ. РПВ неуспешно. Проводится осмотр. Персонал ЗЭС обнаружил повреждение на ЛР-702. 07:50 допущена бригада для замены ЛР-10. Устранено, ЛР заменён.</t>
  </si>
  <si>
    <t>ЗЗП</t>
  </si>
  <si>
    <t>ВЛ-10 фидера № 8</t>
  </si>
  <si>
    <t>Отключен персоналом ЗЭС из-за "КЗ на землю", фаза "С".  В 12:00 фидер включен без отпайки на скв.№61А. В 15:24 включена отпайка на скв. 61"А"</t>
  </si>
  <si>
    <t>35/6кВ "ГТЭС Загорская"</t>
  </si>
  <si>
    <t>ТП-6/0,4 скв.№ 3606</t>
  </si>
  <si>
    <t>ВЛ-6 кВ № 52 Приазовский ЭСУ</t>
  </si>
  <si>
    <t>Отключение от токовой отсечки. Схлёст проводов. ШП НЯ-23 от 26.01.14г.Нарушение ликвидировано.</t>
  </si>
  <si>
    <t>ДЭС К-1 Тагайского нмр</t>
  </si>
  <si>
    <t xml:space="preserve">АО ДЭС СФ ООО "СЭС" </t>
  </si>
  <si>
    <t xml:space="preserve">Ф.3-6 </t>
  </si>
  <si>
    <t xml:space="preserve"> ПС-35/6 №203 АО ВЛ-6кВ Ф.3-6 действием МТЗ  АПВУ. Обрыв провода фазы "С" в пролёте опор №103-105 автотранспортом ООО "Нижневартовскдорсервис", сообщено в РН Охрана Томск. Выполнен ремонт ВЛ.</t>
  </si>
  <si>
    <t>ПК-6</t>
  </si>
  <si>
    <t xml:space="preserve">к.98 ТП 4пол.
</t>
  </si>
  <si>
    <t>к.98 ТП 4пол.</t>
  </si>
  <si>
    <r>
      <t xml:space="preserve">Замена разрушенного опорного изолятора ф.А и его крепления, замена сгоревшего ПК-6 ф.А, измерение сопротивления тр-ра. 
</t>
    </r>
    <r>
      <rPr>
        <b/>
        <sz val="12"/>
        <rFont val="Times New Roman"/>
        <family val="1"/>
        <charset val="204"/>
      </rPr>
      <t xml:space="preserve">Температура -40*. </t>
    </r>
    <r>
      <rPr>
        <sz val="12"/>
        <rFont val="Times New Roman"/>
        <family val="1"/>
        <charset val="204"/>
      </rPr>
      <t>Персонал, согласно "инструкции по охране труда при работах на открытом воздухе в холодное время года" отогревалисьв а/машине, во иэбежания обморожения.</t>
    </r>
  </si>
  <si>
    <t>КТПН 6/0.4</t>
  </si>
  <si>
    <t>Барнаул</t>
  </si>
  <si>
    <t>К.299 работа от  ДГУ</t>
  </si>
  <si>
    <t>ДГУ</t>
  </si>
  <si>
    <t>ПС 110/35/6кВ Широковская, ВЛ-35кВ Полой-1</t>
  </si>
  <si>
    <t>ВЛ-35кВ Полой-1</t>
  </si>
  <si>
    <t>Кратковременное понижение напряжения при аварийном отключении В-110 Т-1 на ПС "Ново-Сергиевская", при выходе из строя полюса вводного ваккуумного выключателя 10 кВ (Ввод-10-1).</t>
  </si>
  <si>
    <t>ВЛ-10 фидера № 4.</t>
  </si>
  <si>
    <t>Оперативные переключения для восстановления нормальной схемы.</t>
  </si>
  <si>
    <t>ПС 35/6 Проскуринская, Варшава-3</t>
  </si>
  <si>
    <t>Кратковременное понижение напряжения по ВЛ-110 "Алексеевская" (ВЭС), остановка отдельных скважин.</t>
  </si>
  <si>
    <t>ТП-6/0,4 скв.№ 131</t>
  </si>
  <si>
    <t>Устранение обрыва провода на опоре №23.Длительность из-за отсутствия дороги.</t>
  </si>
  <si>
    <t>35/6кВ "Львовская"</t>
  </si>
  <si>
    <t>Аварийное отключение фидера.При осмотре выявлено сбит укос анкерной жб опоры 18/4/1 провод касается опоры.На фидере появилась "Земля" подездные пути расчитят с утра, бульдозер обещал промысел.</t>
  </si>
  <si>
    <t>Отключение Ф-1 по причине низкого давления газа.Включен после нормализации давления.</t>
  </si>
  <si>
    <t>Отключение Ф-1,3,7 по причине низкого давления газа. 10:44 ф-3 запитан от ПС 35/6 Вахитовская, 10:59 ф-1 запитан от РУ-ГТЭС с ограничением скв.5028. 15:00 запитан ф-7 от ПАЭС-2.15:13 отключен ф-7, горит нож на ЛР на портале ПАЭС. 16:13 ф-3 переведен на ПАЭС-2. 16:38 ф-7 запитан от ПАЭС-3.</t>
  </si>
  <si>
    <t>ф-508</t>
  </si>
  <si>
    <t>Для демонтажа дефектного подкоса на концевой анкерной опоре отпайки на скв.423 (сбита сторонней организацией).</t>
  </si>
  <si>
    <t>Ф-1</t>
  </si>
  <si>
    <t>Перевод питания с ГТЭС на ПАЭС-1.</t>
  </si>
  <si>
    <t>Дистанционная</t>
  </si>
  <si>
    <t>СВВ-110 кВ</t>
  </si>
  <si>
    <t xml:space="preserve">СВВ-110 кВ  ПС 110/35/10 кВ 
"Колдыбань" (ЧПО) Под отключение попали: С-2-Т ПС 110/35/10 кВ "Колдыбань"(ЧПО), С-1-Т 
ПС 110/35/10 кВ "Пестравка" (ЧПО)
ПС ЭНС 35/10 кВ "Маланинская", "Петрухновская"  Т-1-Т ПС 35/10 кВ "Пиненковская"- Работал АВР-35 кВ, 
РУ-10 кВ "Боролатское"
</t>
  </si>
  <si>
    <t>Работала дистанционная 
защита. АПВ-не успешно.
РПВ-успешно.
Причина выяняется.</t>
  </si>
  <si>
    <t>КНС-1А МБ ЭД-6 кВ №4</t>
  </si>
  <si>
    <t>ЗРУ-6 кВ КНС-1 МБ яч.18</t>
  </si>
  <si>
    <t>Порыв водовода на выкиде насоса №4, попадание сеномана на обмотку статора ЭД-6 кВ №4. Посадка "U" по 2Т ПС Малобалыкская.</t>
  </si>
  <si>
    <t>СТД-1600</t>
  </si>
  <si>
    <t>ТО: 20.01.2014              ТР: 05.12.2013</t>
  </si>
  <si>
    <t>МсЭС</t>
  </si>
  <si>
    <t xml:space="preserve"> ТП-306</t>
  </si>
  <si>
    <t>выбило автомат ТП-306 ф3</t>
  </si>
  <si>
    <t>РПВУ (АПВ-нет)</t>
  </si>
  <si>
    <t>Ф-162 п/с 110/35/6 "Прасковея-16"</t>
  </si>
  <si>
    <t>Ф-162</t>
  </si>
  <si>
    <t>А.О. Ф-162 не поддавался включению, после осмотра ВЛ-6кВ - отключ.ЛР-1/162 ,Ф-162 в работе (метель,снег,гололед) затруднение -невозможность проезда .</t>
  </si>
  <si>
    <t>ВЛ-6 кВ № 171 Приазовский ЭСУ от РП-17.</t>
  </si>
  <si>
    <t>ВЛ-6 кВ № 17 Приазовский ЭСУ от ПС "А-1".</t>
  </si>
  <si>
    <t>Откл ВЛ-6 кВ № 17 в 18:20. МТЗ. АПВ-неусп. Без U РП-17 (ВЛ-6 кВ №№ 171, 172, 175 и 75). В 19:08 вкл. ВЛ-6 кВ № 17 (РП-17). В 19.30 вкл. ВЛ-6 кВ №№ 172 и 175. В 19:58 вкл. ВЛ-6 кВ № 75 и ВЛ-6 кВ № 171 (кроме участка ВЛ от РП-17 до Р-28). В пролёте опор 3/1-3/2 (отпайка к ТП-171-3) схлёст проводов. ШП НЯ от 29.01.14г.</t>
  </si>
  <si>
    <t>Участок ВЛ-6 кВ № 171 Приазовский ЭСУ от РП-17 до Р-28.</t>
  </si>
  <si>
    <t>В пролёте опор 3/1-3/2 (отпайка к ТП-171-3) схлёст проводов. ШП НЯ от 29.01.14г.</t>
  </si>
  <si>
    <t>ВЛ-10 кВ Ст-2 от ПС 110/10 кВ "Старотитаровская" Кубаньэнерго.</t>
  </si>
  <si>
    <t>ВЛ-6 кВ № 172 Приазовский ЭСУ от РП-17.</t>
  </si>
  <si>
    <t>ПП-3 - выгорела шина между МВ-2 и ШР-2. ВЛ-172 запитан по ВЛ-171 (включён КР-33).</t>
  </si>
  <si>
    <t>ВЛ-6 кВ Ф-5(ЭНС)</t>
  </si>
  <si>
    <t>ВЛ-6 кВ Ф-5 ПС 110/35/6 кВ "Сосновка" (ВПО)</t>
  </si>
  <si>
    <t>Работала МТЗ. АПВ-не успешно. РПВ-не успешно.В 9:09 откл. РВНО-4. В 9:14 вкл. Ф-5 в работу. Причина: Из-за неисправности насоса агрегата
 №4 ЦСП "Сосновка" в ТП-42/400 перегорели в/вставки. Заменили. В 13:25 вкл. РВНО-4.</t>
  </si>
  <si>
    <t>21:31</t>
  </si>
  <si>
    <t>ПС 35/6 К-33 ф. 08</t>
  </si>
  <si>
    <t>Обрыв провода оп 13 угловая,анкерная, с оп 8 до 13 провода на траверсе,ф. "А"</t>
  </si>
  <si>
    <t>ВЛ-6</t>
  </si>
  <si>
    <t>ПС 35/6кВ №248 ВЛ-6кВ ф.248-14</t>
  </si>
  <si>
    <t>ВЛ-6кВ ф.248-14</t>
  </si>
  <si>
    <t>В пролете оп.40-41 обрыв проводов ф."В,С" поднятой стрелой трубоукладчика ООО "Нефтегазконтрольсервис"</t>
  </si>
  <si>
    <t>ТО-06.12.13              ТР-24.06.13.</t>
  </si>
  <si>
    <t>ТО-март 2014             ТР-июнь 2014</t>
  </si>
  <si>
    <t>ПС 35/6 268 ф.268-14</t>
  </si>
  <si>
    <t>ф.268-14</t>
  </si>
  <si>
    <t>КЗ в КТПН-6/0,4 кВ СОК "Таежный"</t>
  </si>
  <si>
    <t>ТП-11а ГУ-Подсолнечное</t>
  </si>
  <si>
    <t>Ф-497 КРУ 10кВ ГУ-Подсолнечное</t>
  </si>
  <si>
    <t>устранение деффектов ТП-11а ГУ-Подсолнечное с отключением Ф-497 КРУ-10кВ ГУ-Подсолнечное как следствие выход из строя технологического оборудования ГУ-Подсолнечное из-за низкой температуры окружающей среды</t>
  </si>
  <si>
    <t>На опоре-40 устранили обрыв вязки фазы С.</t>
  </si>
  <si>
    <t>ОАО "МРСК ВОЛГИ"</t>
  </si>
  <si>
    <t>ДЗТ</t>
  </si>
  <si>
    <t>С-2-Т</t>
  </si>
  <si>
    <t>С-2-Т  ПС 110/35/10 кВ  "Пестравка" (ЧПО): Под отключение попал ВЛ-10 кВ Ф-16 (ЭНС)</t>
  </si>
  <si>
    <t>Работала ДЗТ. Причина выясняется.</t>
  </si>
  <si>
    <t>ДЗЛ</t>
  </si>
  <si>
    <t>ПС 110кВ № 33 "НПС-1"
В С-6</t>
  </si>
  <si>
    <t>ПС 220/110/10 Мангазея</t>
  </si>
  <si>
    <t>ВЛ-110кВ С-6 оп.174 провод ф."А" выпал из зажима.</t>
  </si>
  <si>
    <t>ТП К-6 Ломового нмр</t>
  </si>
  <si>
    <t>СУ скв.401</t>
  </si>
  <si>
    <t>Остановка УЭЦН скв.401, разрушение проходного изолятора фазы "В" на оголовнике ТП-6/04-250кВ К-6, выполнена замена.</t>
  </si>
  <si>
    <t>АО ДЭС Карасевское  нмр. ( утечки масла с дв/ДЭС)</t>
  </si>
  <si>
    <t>35/6кВ "Давыдовская"</t>
  </si>
  <si>
    <t>Устранение обрыва провода в пролете опор №№ 173-174.</t>
  </si>
  <si>
    <t>35/6кВ "Подольская"</t>
  </si>
  <si>
    <t>ВЛ-6 фидера № 410</t>
  </si>
  <si>
    <t xml:space="preserve"> Для замены дефектного ЛР-6 № 410/1 </t>
  </si>
  <si>
    <t xml:space="preserve">Откл. персоналом Кубаньэнерго на ПС 110/10 кВ "Старотитаровская". На ВЛ "земля". На опоре №23 изолятор сорвало с крюка, провод упал на траверсу; опора-36 - обрыв провода. ШП НЯ от 29.01.14г.     31.01.14г. Проводились работы по восстановлению ВЛ, но после включения в 22.55 опять появилась "земля". Продолжение работ 1.02.14г. </t>
  </si>
  <si>
    <t>ПС 35/6 №176, ВЛ-6 ф.176-05 КТПН-6/0.4 №1 к.51А</t>
  </si>
  <si>
    <t>АВ-0.4 Ввод</t>
  </si>
  <si>
    <t>КЗ АВ-0.4 скв.3318, разрушение трех опорных изоляторов по 0.4. Заменили АВ-0.4 скв.3318, опорные изоляторы, произвели чистку изоляции оборудованияя.</t>
  </si>
  <si>
    <t>14.01.2011г</t>
  </si>
  <si>
    <t>ВАСЭЩ-630</t>
  </si>
  <si>
    <t>Самара</t>
  </si>
  <si>
    <t>ТО - 15.01.2014;
ТР - 14.01.2011</t>
  </si>
  <si>
    <t>январь 2015г</t>
  </si>
  <si>
    <t>.ТО</t>
  </si>
  <si>
    <t xml:space="preserve">ПС 35/6кВ 054 ВЛ-6кВ ф.054-09 РУ-6кВ КНС -17    яч.19 агр.2    </t>
  </si>
  <si>
    <t>СТД-1600 №2</t>
  </si>
  <si>
    <t>Порыв водопровода,попадание влаги  на агр.2 и к.з.ЭД,пробой изоляции статора, остановка скважин по посадке напряжения 2с-6кВ ПС35/6кВ 054</t>
  </si>
  <si>
    <t>СТДМ-16002РУХЛ4</t>
  </si>
  <si>
    <t>г.Лысьва ОАО"Привод"</t>
  </si>
  <si>
    <t>Фид №3 "Сах. сопка"</t>
  </si>
  <si>
    <t>ТП-7</t>
  </si>
  <si>
    <t>АОЭЭ ТП-7 Фид №3 "Сах. сопка"</t>
  </si>
  <si>
    <t>ВЛ 6 кВ Л 1К</t>
  </si>
  <si>
    <t>по ВЛ 6 кВ Л 1К КЗ (перехлест проводов)</t>
  </si>
  <si>
    <t>ВЛ 6 кВ ТП-302 ф 2</t>
  </si>
  <si>
    <t>АОЭЭ ТП-302 ф 2</t>
  </si>
  <si>
    <t>ВА №1, ТП35/6Кв</t>
  </si>
  <si>
    <t>ТП35/6Кв</t>
  </si>
  <si>
    <t>выбило автомат вводной ячейки №1, ТП35/6Кв</t>
  </si>
  <si>
    <t xml:space="preserve"> ГПА №1 </t>
  </si>
  <si>
    <t xml:space="preserve">авар. остановка ГПА №1 </t>
  </si>
  <si>
    <t>ДЭС  "Cummins"</t>
  </si>
  <si>
    <t xml:space="preserve">ДЭС  "Cummins" </t>
  </si>
  <si>
    <t>авар. остановка "Cummins" (замена воздушных фильтров - забиты льдом)</t>
  </si>
  <si>
    <t>фидер Л3М</t>
  </si>
  <si>
    <t>Выбило фидер Л3М м/р Монги</t>
  </si>
  <si>
    <t>ПС35/6 "2-ая площадь"</t>
  </si>
  <si>
    <t>фид.№2</t>
  </si>
  <si>
    <t>ПС35/6 "2-ая площадь" №19 "А" фид.№2 - для устранения причины посадки по одной фазе на АГЗУ №14</t>
  </si>
  <si>
    <t>фид.№3</t>
  </si>
  <si>
    <t>ПС 35/6 "2-ая площ." №13 фид.№3 - оборвано два провода от ТП до АГЗУ №10</t>
  </si>
  <si>
    <t>ПС 35/6 "2-ая площ." №13 фид.№3 - оборвано два провода от ТП до АГЗУ №11</t>
  </si>
  <si>
    <t>Переходящие</t>
  </si>
  <si>
    <t>ТП-15 Фид№2</t>
  </si>
  <si>
    <t>АОЭЭ ТП-15 Фид№2</t>
  </si>
  <si>
    <t xml:space="preserve"> ТП № 202</t>
  </si>
  <si>
    <t>Отсутствие фазы - на ТП № 202 замена предохранителя.</t>
  </si>
  <si>
    <t>КЛ 0,4кВ</t>
  </si>
  <si>
    <t>Отгорел кабельный спуск на опоре. Прокладка временного кабеля.</t>
  </si>
  <si>
    <t>ВЛ 6кВ</t>
  </si>
  <si>
    <t>ТП 403, 404 ,305</t>
  </si>
  <si>
    <t>ТП 403 ф1,4; ТП 404 ф1, ТП 305 ф1 - перехлест проводов</t>
  </si>
  <si>
    <t>ТП 6кВ</t>
  </si>
  <si>
    <t>Аварийно-восстановительные работы по ремонту перемычки ВЛ-6кВ</t>
  </si>
  <si>
    <t>ГПА №1</t>
  </si>
  <si>
    <t>работала защита  по низкому напряжению и частоте генератора ГПА №1</t>
  </si>
  <si>
    <t>ВЛ-0,4кВ</t>
  </si>
  <si>
    <t>ТП № 205</t>
  </si>
  <si>
    <t>ТП № 205 гр. 3 - ликвидация схлеста ВЛ-0,4кВ</t>
  </si>
  <si>
    <t>ВА 0,4 кВ</t>
  </si>
  <si>
    <t xml:space="preserve">ТП № 233 гр. 2 выбило . Метео </t>
  </si>
  <si>
    <t>ТП № 93</t>
  </si>
  <si>
    <t>ТП № 93 : нет фазы ( повреждение ВЛ )</t>
  </si>
  <si>
    <t>ТП № 211 гр. 3 - упала опора р-он скв. 1252</t>
  </si>
  <si>
    <t>ТП № 229 - обрыв 2-го пролета ВЛ-0,4 КВ</t>
  </si>
  <si>
    <t xml:space="preserve">АОЭЭ ТП-31Б фид№4 "Вост-Эхаби" </t>
  </si>
  <si>
    <t>АОЭЭ ВЛ-35/6 Фид№2 "Втор.Пл-дь"</t>
  </si>
  <si>
    <t xml:space="preserve"> ТП -5а </t>
  </si>
  <si>
    <t xml:space="preserve">АОЭЭ ТП-6/0,4кВ ТП -5а </t>
  </si>
  <si>
    <t xml:space="preserve"> ТП-19а</t>
  </si>
  <si>
    <t>АОЭЭ ВЛ-35/6 фид.№2  "2 -ая Пл-дь"  ТП-19а</t>
  </si>
  <si>
    <t xml:space="preserve"> ТП-17</t>
  </si>
  <si>
    <t>АОЭЭ ВЛ-35/6 фид.№2  "2 -ая Пл-дь"  ТП-17</t>
  </si>
  <si>
    <t>АОЭЭ "2ая Площадь"  Фид. №2 ТП №17 гр. 2  - выбивает автомат</t>
  </si>
  <si>
    <t xml:space="preserve"> ТП -15</t>
  </si>
  <si>
    <t>АОЭЭ ТП6/0,4кВ №15 гр.№2 - выбивает -перехлест проводов</t>
  </si>
  <si>
    <t xml:space="preserve"> ТП -34</t>
  </si>
  <si>
    <t>АОЭЭ не запускается ТП-34  Ф№4 гр.1. Окисление фазы на опоре.</t>
  </si>
  <si>
    <t>АОЭЭ не запускается ТП-34 Ф№4 гр.1</t>
  </si>
  <si>
    <t xml:space="preserve"> ТП -9</t>
  </si>
  <si>
    <t>замер "0" - АОЭЭ ТП№9 Фид. №4, обрыв провода по фазе "С"</t>
  </si>
  <si>
    <t>ВВ 35кВ</t>
  </si>
  <si>
    <t xml:space="preserve">По АСДУ на ПС-35/6 "Южный Купол" авт. отключение ВВ-35-2 </t>
  </si>
  <si>
    <t>АОЭЭ Предположительно произошел перехлест проводов по 6кВ Тунгор Фидер №2,3.</t>
  </si>
  <si>
    <t>АОЭЭ, откл. Фидер № 2</t>
  </si>
  <si>
    <t>ТП-305</t>
  </si>
  <si>
    <t>ТП-305 ф 1- выбило автомат (перехлест проводов)</t>
  </si>
  <si>
    <t xml:space="preserve">Ф-162 </t>
  </si>
  <si>
    <t>отключали кратковременно для отыскания земли</t>
  </si>
  <si>
    <t>земля на ВТ-61</t>
  </si>
  <si>
    <t>п/с 35/6 Величаевская-11 Ф-113</t>
  </si>
  <si>
    <t xml:space="preserve">отключали кратковременно для отыскания земли </t>
  </si>
  <si>
    <t>Величаевская-11 Ф-114</t>
  </si>
  <si>
    <t>отключали кратковременно для отыскания земли. При осмотре ВЛ-6кВ обнаружен обрыв вязки Ф-"В" на опоре №78,за яч."ЯКНО №10" Ф-114 (дефект устранен)</t>
  </si>
  <si>
    <t>ПС 35/6кВ "Мишкино-4" ф-410</t>
  </si>
  <si>
    <t>В пролете опор № 14 - 15 падение  дерева на провода из-за пределов охранной зоны ВЛ-6 кВ. Дерево убрали. ВЛ без повреждений. Ремонт не требуется</t>
  </si>
  <si>
    <t>ШСМВ-110кВ</t>
  </si>
  <si>
    <t>ШСМВ-110кВ ПС  110/35/6 кВ "Нефтегорская-2" (ВПО). Под отключение попали: С-2-Т ПС 110/35/6 кВ "Нефтегорская-2" (ВПО), ПС 35/6 кВ "Промысловая", Т-1-Т ПС 35/6 кВ "ДНС-2" (ЭНС), ВЛ-6 кВ Ф-9,Ф-10 (ЭНС)цех №15. С-2-Т ПС 110/35/6 кВ "Нефтегорская-1"(ВПО), ВЛ-6 кВ Ф-1,ф-4,Ф-5,Ф-13 (ЭНС) цех №15. С-1-Т ПС 110/35/10 кВ "Алексеевская"(ВПО), ПС 35/6 кВ"Грековская", "Субботинская", "Кулагинская" (ЭНС) С-2-Т ПС 110/35/6 кВ "Бариновская",ПС 35/6 кВ "КНС", "Красносамарская". Т-1-Т ПС 35/6 кВ"Широкинская", Т-1-Т ПС 35/6 кВ"Коммунарская",  Т-2-Т "Евгеньевская".</t>
  </si>
  <si>
    <t>Работала МТЗ.</t>
  </si>
  <si>
    <t>Выпавших блинкеров нет.</t>
  </si>
  <si>
    <t>МВ-35"Ветлянка"</t>
  </si>
  <si>
    <t>Самопроизвольно отключился МВ-35 кВ"Ветлянка".Отключение произошло одновременно с отключением СМВ-35 кВ на ПС 35/6 кВ "Киндяково". В 10:53 включили СМВ-35кВ на ПС 35/6 кВ "Киндяково". Под отключение попали: Т-1-Т ПС 35/6 кВ"Киндяково".</t>
  </si>
  <si>
    <t>Выпавших блинкеров нет.Причина: неисправность привода МВ-35 "Ветлянка"</t>
  </si>
  <si>
    <t>СВВ-35 кВ</t>
  </si>
  <si>
    <t>СВВ-35 кВ ПС 35/6 кВ "Дзержинская". Под отключение попали: Т-2-Т ПС 35/6 кВ"Дзержинская", ПС 35/6 кВ "Восточная","Карагайская".</t>
  </si>
  <si>
    <t>Выпал блинкер "Авар. откл". АПВ-нет.
РПВ-успешно.Причина выясняется.</t>
  </si>
  <si>
    <t>ВЛ-6 кВ Ф-7</t>
  </si>
  <si>
    <t xml:space="preserve">ВЛ-6 кВ Ф-7 ПС 110/35/6 кВ "Козловская". </t>
  </si>
  <si>
    <t>Работала МТЗ. АПВ-успешно. Причина: неисправность в КТППН-№93 скв.№93.</t>
  </si>
  <si>
    <t>Выпавших блинкеров нет. АПВ-нет.РПВ-успешно.Причина выясняется.</t>
  </si>
  <si>
    <t>АО ГПЭС Южно-Черемшанского нмр. по тяжелой детанации цилиндров.</t>
  </si>
  <si>
    <t>АО ГПЭС Южно-Черемшанского нмр. по аварийному уровню конденсата.</t>
  </si>
  <si>
    <t>АО ГПЭС Южно-Черемшанского нмр. по перегрузу (в работе были три ГПУ). .</t>
  </si>
  <si>
    <t>ДЭС Карайского нмр</t>
  </si>
  <si>
    <t>ДЭС Тагайского нмр</t>
  </si>
  <si>
    <t>15:15</t>
  </si>
  <si>
    <t>16:33</t>
  </si>
  <si>
    <t>К-176 Советского нмр</t>
  </si>
  <si>
    <t>СУ скв.1868</t>
  </si>
  <si>
    <t>АО АВ-0.4 кВ в СУ СКН, неисправность МП, выполнен ремонт.</t>
  </si>
  <si>
    <t>9:18</t>
  </si>
  <si>
    <t>9:30</t>
  </si>
  <si>
    <t>Выясняются</t>
  </si>
  <si>
    <t>ПС 110кВ № 31 "ЦПС"
СВ 6-3/10кВ</t>
  </si>
  <si>
    <t>УПДТ, ГНПС (МНА-4, ПНА-4), БКНС-4 (ОНД-4,ДНД-2), ГКС ВД №1 (ГПА-3, 4, 5, 6), ВДК-5, ЦПС (насосное оборудование 1-я, 2-я, 3-я технологические линии),  БДР FLO MXA на 0км.</t>
  </si>
  <si>
    <t>МТЗ-1</t>
  </si>
  <si>
    <t>ПС 35/6 кВ №21 "Куст 21" В 2Т/6 кВ</t>
  </si>
  <si>
    <t>110/35/6кВ "Нефтегорская-2" (ВЭС)</t>
  </si>
  <si>
    <t>С2Т ПС Герасимовская     (ПС 35/6 Проскуринская, Варшава-3).</t>
  </si>
  <si>
    <t>Аварийное отключение от МТЗ шинно соединительного В-110 на ПС "Нефтегорская-2" при сборке нормальной схемы персоналом ВЭС.</t>
  </si>
  <si>
    <t>35/6кВ "Долговская"</t>
  </si>
  <si>
    <t>Отдельные скважины</t>
  </si>
  <si>
    <t>Информация ЦИТС "ОН" об остановке скважин по фидеру № 910. Проверено оборудование ПС, замечаний нет, блинкера не выпадали. По системе "МИР" токовых колебаний и U нет. По информации ДД ЗЭС откл.на ПС "Курманаевская" не было.</t>
  </si>
  <si>
    <t>Отключение ВЛ-20 кВ, МТЗ, КЗ фаза А-В. Обнаружен слет изоляторов на опорах 508 и 513. Устранили.</t>
  </si>
  <si>
    <t>ВЛ-35          "ДНС-12-2"</t>
  </si>
  <si>
    <t>МВ-35кВ</t>
  </si>
  <si>
    <t>Срыв куржака пролет оп.18-19, ГИО.</t>
  </si>
  <si>
    <t>ПС 35/6кВ 248 ВЛ-6кВ ф.248-16</t>
  </si>
  <si>
    <t>ВЛ-6кВ ф.248-16</t>
  </si>
  <si>
    <t>Обрыв провода ф. А в пролете опор №7-8 неустановленным транспортом. Отключали в ремонт с 1:56 до 5:22 для перетяжки провода.</t>
  </si>
  <si>
    <t>ПС35/6кВ 126 ВЛ-6кВ ф. 126-08</t>
  </si>
  <si>
    <t>ВЛ-6кВ ф.126-08</t>
  </si>
  <si>
    <t>При заезде бр..№9 ЮКРС на К.72  3-е положение бригадным оборудованием (Вагон-дом)  задели провода ф."А" и "С", КЗ.</t>
  </si>
  <si>
    <t xml:space="preserve"> </t>
  </si>
  <si>
    <t>ВЛ-6кВ "236-16"</t>
  </si>
  <si>
    <t>Отключение ВЛ-6 кВ "202-19" для замены штырьевого изолятора ШС-10 фазы "В" на опоре №48/72</t>
  </si>
  <si>
    <t>ПС 35/6 кВ</t>
  </si>
  <si>
    <t xml:space="preserve">АОЭЭ Ф-52 - смена перемычки на подстанции по 6 кВ. </t>
  </si>
  <si>
    <t>ТР</t>
  </si>
  <si>
    <t xml:space="preserve">ПС 35/6 ''Эхаби'' </t>
  </si>
  <si>
    <t>ПС 35/6 ''Эхаби'' фидер № 1- отключение трансформатора № 1</t>
  </si>
  <si>
    <t>ТП 601, 603, 605, 606, 607, 608, 609.</t>
  </si>
  <si>
    <t>Земля по ВЛ6Кв Л-6К фаза А</t>
  </si>
  <si>
    <t xml:space="preserve"> ТП №2 фид.№1</t>
  </si>
  <si>
    <t>ПС35/6"Сахарная сопка" ТП №2 фид.№1 - нет эл.энергии</t>
  </si>
  <si>
    <t>ТП №305 ф1</t>
  </si>
  <si>
    <t>ав. откл. ТП №305 ф1- выбило фидерный автомат</t>
  </si>
  <si>
    <t>АО, АПВ</t>
  </si>
  <si>
    <t xml:space="preserve">Ф.9-4 </t>
  </si>
  <si>
    <t xml:space="preserve"> ПС-35/6 №409 АО ВЛ-6кВ Ф.9-4 АПВУ. Причина АО выясняется. </t>
  </si>
  <si>
    <t xml:space="preserve"> ПС-35/6 №409 АО ВЛ-6 ф.9-4 АПВ успешное. Выполнен перевод питания К-36 от ф.Б-319. Причина АО выясняется. 10.02.14г. осмотр ВЛ-6 ф.9-4, проверка УРЗА яч.4 ПС 35/6 кВ №409. </t>
  </si>
  <si>
    <t>К-58 Советского нмр</t>
  </si>
  <si>
    <t>СУ скв.585</t>
  </si>
  <si>
    <t>АО АВ-0.4 кВ в СУ СКН, КЗ обмотки ЭД СКН. Техника ЦЭС-1 для замены ЭД  на "Чкаловском" нмр.</t>
  </si>
  <si>
    <t>КТПН 6/0,4кВ 630кВА Бугульма К-43</t>
  </si>
  <si>
    <t>Сгорели 2 предохранителя на рубильнике 0,4кВ для подключения бригад в КТПН 6/0,4кВ,КЗ в вилке бр. БКРС №7,самовольное подключение доливной ёмкости</t>
  </si>
  <si>
    <t>КТПН</t>
  </si>
  <si>
    <t>Бугульма</t>
  </si>
  <si>
    <t>Названия строк</t>
  </si>
  <si>
    <t>Общий итог</t>
  </si>
  <si>
    <t>ПС 35/6кВ 8051 ВЛ-6кВ ф.8051-22</t>
  </si>
  <si>
    <t>ф.8051-22</t>
  </si>
  <si>
    <t>В пролете оп.24-25 повреждение провода ф.А,С сваебоем ООО "Бонус+" гос. номер 6225 МА/86. АВР-6 успешно в БКРУ к362. 
.</t>
  </si>
  <si>
    <t>ВВ-6кВ не отключался</t>
  </si>
  <si>
    <t>ПС 35/6кВ  № 269, ф.269-06</t>
  </si>
  <si>
    <t xml:space="preserve">ВЛ-6кВ опора №61 сложная, переход с верхней траверсы на нижнюю, разрушился подставной изолятор ф"В", провод касался штыря, перегорел. </t>
  </si>
  <si>
    <t>ВЛ-6кВ "321-07"</t>
  </si>
  <si>
    <t>Отключение ВЛ-6кВ "321-07" по защите "Токовая отсечка", АПВ успешное. Производится осмотр ВЛ-6кВ.</t>
  </si>
  <si>
    <t>ТП №411</t>
  </si>
  <si>
    <t>сгорела плавкая вставка в ТП №411</t>
  </si>
  <si>
    <t>Нет фазы с опоры</t>
  </si>
  <si>
    <t>КНС</t>
  </si>
  <si>
    <t>ТП</t>
  </si>
  <si>
    <t>выбило при запуске насоса на КНС</t>
  </si>
  <si>
    <t>Ф-421</t>
  </si>
  <si>
    <t>М/р "Сандивейское".                  Короткое замыкание из-за обрыва вязки провода на ВЛ-6кВ Ф-421 оп. 141 в следствии вибрации ("пляски") проводов. Замена вязок, ввод ВЛ-6кВ Ф-421 в работу.</t>
  </si>
  <si>
    <t>II-III ступень МТЗ</t>
  </si>
  <si>
    <t>РУ-6кВ КБКС Ф-643</t>
  </si>
  <si>
    <t>Ф-643 II-III ступень МТЗ РПВУ А.О. в одно время с Ф-638, на Ф-638 опора №37-38 обрыв вязки провода, в момент вкл. Ф-643 на п/ст 110/10/6кВ "Нефтекумская" II-СШ-6кВ появилась земля</t>
  </si>
  <si>
    <t>откл. для отыскания земли Ф-643, опора №123 Ф-С, срыв изолятора, провод лежал на траверсе, устронили дефект, ввели в работу Ф-643 КИЗ в норме</t>
  </si>
  <si>
    <t>ВЛ-6 кВ Ф-2 ПС 35/6 кВ "Городецк".</t>
  </si>
  <si>
    <t>Работала ТО. АПВ-не успешно. Причина: в пролёте оп.№200/2-200/3 обрыв проводов Ф-"В"и"С".С 0:40 до1:45 произведён ремонт проводов. Причина:сильный,порывистый ветер.</t>
  </si>
  <si>
    <t>нет данных</t>
  </si>
  <si>
    <t>ВЛ-35 кВ "Кривая-Лука"</t>
  </si>
  <si>
    <t>ВЛ-35 кВ "Кривая-Лука"
ПС220/110/ 35  кВ "Кинель"(МЭС)
Под отключение попала:
ПС 35/6 кВ "Кривая-Лука"</t>
  </si>
  <si>
    <t>Дипетчер МЭС Губарев отключение не подтвердил. Неисправность цепей управления МВ-35 кВ "Кривая-Лука" ПС 220/110/35 кВ "Кинель" (МЭС)</t>
  </si>
  <si>
    <t>Перевод нагрузки ПС 35/6 кВ "Кривая-Лука" (ЭНС) на ВЛ-35 кВ "Кривая-Лука-2"
 Неисправность цепей управления МВ-35 кВ "Кривая-Лука" ПС 220/110/35 кВ "Кинель" (МЭС)</t>
  </si>
  <si>
    <t xml:space="preserve">АО ГПЭС Южно-Черемшанского нмр. по низкому давлению газа от УПТГ-1. </t>
  </si>
  <si>
    <t>К-5 
ДЭС Озерного нмр</t>
  </si>
  <si>
    <t xml:space="preserve">АО ДЭС СФ ООО "СЭС"  </t>
  </si>
  <si>
    <t>ДЕС
Колотушного нмр</t>
  </si>
  <si>
    <t>ВЛ 110 кВ С-6 (ВГТЭС-НПС-1)</t>
  </si>
  <si>
    <t>ВЛ-110кВ С-6 оп.273 обрыв изолятора ф.А.</t>
  </si>
  <si>
    <t xml:space="preserve">С-6 </t>
  </si>
  <si>
    <t>Остановка отдельных скважин по ПС "Варшава-3", "Проскуринская".</t>
  </si>
  <si>
    <t>Кратковременное понижение напряжения при оперативных переключениях на ПС "Алексеевская". Сброс нагрузки по ВЛ-35 кВ "17Л" на 8,5%.</t>
  </si>
  <si>
    <t xml:space="preserve">Аварийное отключение В-35 кВ "Матвеевка" на ПС Сарай Гир Тяга, работала "МТЗ". </t>
  </si>
  <si>
    <t>Б-3</t>
  </si>
  <si>
    <t>ВЛ-10 фидера "Б-3"</t>
  </si>
  <si>
    <t>Отключен персоналом СЭС "Оренбургэнерго", для устранения нагрева контактов ШР Л-10кВ "Б-3". Эл.снабжение фидера "Б-3" переведено от ВЛ-10 фидера "Б-5". Аварийная заявка СЭС.</t>
  </si>
  <si>
    <t xml:space="preserve">Отключен персоналом СЭС "Оренбургэнерго", для сборки нормальной схемы эл.снабжения фидера "Б-3". </t>
  </si>
  <si>
    <t>ф-103,104,105</t>
  </si>
  <si>
    <t>Остановка скважин по высокому напряжению. При регулировке напряжения  на одно положение вверх РПН самопроизвольно проскочил несколько положений. Напряжение отрегулировано в ручном режиме.</t>
  </si>
  <si>
    <t>Шурфы ДНС "З.-Степановка" и ЦНС-105 ЦСП "Карповка"              ПС 35/6кВ Ново-Кудринская</t>
  </si>
  <si>
    <t xml:space="preserve">Монтаж защитных козырьков на ПС 35/10кВ "Большедорожная" и  ПС 35/10кВ "Родина"  (персоналом СЭС "Оренбургэнерго") </t>
  </si>
  <si>
    <t>Аварийное отключение ПАЭС-3 "Вахитовка", низкое давление газа.</t>
  </si>
  <si>
    <t>Переходящее. Аварийное отключение ПАЭС-3 "Вахитовка". 02:36 подано U на ВЛ-6 фидера № 7 от ГТЭС "Вахитовка" с ограничением 200 кВт.Низкое давление газа на ПАЭС.</t>
  </si>
  <si>
    <t>ВЛ-20 кВ Ф-1320</t>
  </si>
  <si>
    <t>Аварийное отключение В-20кВ на п/ст "Сырт-1" с успешным АПВ, работала МТЗ-1. Организуется осмотр ВЛ-20 кВ.</t>
  </si>
  <si>
    <t>Аварийное отключение В-20кВ на п/ст "Сырт-1" с неуспешным АПВ, работала МТЗ-1. На опоре №56 обнаружен обрыв вязки фаза "В".</t>
  </si>
  <si>
    <t>ВЛ-10 кВ Ф-8</t>
  </si>
  <si>
    <t>Отключение фидера для выключения ЛР-1 и ЛР-7 для определения причины "земли".В 20:13 включили ЛР-7(скв Гремячинского м-я)В 22:45 весь фонд и ГКС в работе.Остались откл скв БД и №164В(водяной шурф).Из-за отсутствия дорог дальнейшее выяснение причины с утра.</t>
  </si>
  <si>
    <t>ВЛ-6кВ "142-08"</t>
  </si>
  <si>
    <t xml:space="preserve">Отключение ВЛ-6 "142-08" от защиты "МТЗ", АПВ неуспешное, в 10:12 РПВ неуспешное. При порыве высоконапорного водовода ЦППД на кусту 46, залило технической водой КТПН 6/0,4 кВ №1,2. В 11:55 отключен РЛНД-6 на опоре №43/14 куста 46. В 11:59 включена в работу ВЛ 6 кВ "142-08". </t>
  </si>
  <si>
    <t>ВЛ-6кВ "319-04"</t>
  </si>
  <si>
    <t>Отключение ВЛ-6кВ "321-07" по защите "МТЗ", АПВ успешное. При осмотре ВЛ-6кВ обнаружены следы ожегов на проводах в пролете опор 25/44 - 25/45.</t>
  </si>
  <si>
    <t>ПС 35/6кВ "БКНС-4" ВЛ-6 кВ Ф-14, отпайка на ОАО "Белкамнефть"</t>
  </si>
  <si>
    <t>ПС 35/6кВ "БКНС-4" ВЛ-6 кВ Ф-14</t>
  </si>
  <si>
    <t>На отпайке ОАО "Белкамнефть" в пролете опор № 16 - 17 падение  дерева на провода из-за налипания снега. Дерево убрали. ВЛ без повреждений.</t>
  </si>
  <si>
    <t>ВЛ-35кВ "Кыква - ГЗУ-12 - БКНС-2"</t>
  </si>
  <si>
    <t>В пролете опор  №27-28 падение дерева из-за пределов охранной зоны ВЛ-35кВ "ГЗУ-12 - БКНС-2". ВЛ без повреждений</t>
  </si>
  <si>
    <t>ВЛ-6 кВ Ф-1 ПС 35/6 кВ "Дерюжевка"</t>
  </si>
  <si>
    <t>Работала МТЗ.Блинкер АПВ- не выпадал.
РПВ- не успешно.В 17:15 отключили МВ-6, ШР-6 в РВНО-9 и ввели ф-р в работу
 до РВНО-9. В 21:32 вкл.РВНО-9.Причина: ТП 165/63 разрушен разрядник ф-"С".
Заменили.</t>
  </si>
  <si>
    <t>2 С.Ш-110 кВ</t>
  </si>
  <si>
    <t>2 С.Ш-110 кВ ПС 220/110/35 кВ"Кинельская" (МЭС).
Под откл.попали:С-2-Т ПС 110/35/6 кВ "Нефтегорская-2" (ВПО),ПС 35/6 кВ "Промысловая","ДНС-2",Цех№15
 Ф-9,10,С-2-Т ПС 110/35/6 кВ "Нефтегорская-1"(ВПО),Цех№15
Ф-1,5,4,13,С-2-Т ПС 110/35/6 кВ
"Бариновская",ПС 35/6 кВ "КНС",
Т-2-Т ПС 35/6 кВ "Широкинская"
,"Красносамарская",Т-1-Т ПС 35/6 кВ "Коммунарская",Т-2-Т ПС 35/6 кВ "Евгеньевская",ПС 110/35/10 кВ "Алексеевка" (ВПО),ПС 35/6 кВ "Богатыревская".</t>
  </si>
  <si>
    <t>Работала УРОВ (устройство резервирования отказа выключателей).АПВ-успешно.
Причина выясняется.</t>
  </si>
  <si>
    <t>К-12 Советского нмр</t>
  </si>
  <si>
    <t>К-12 скв.802</t>
  </si>
  <si>
    <t>АО, отгорела ф. "С" на АВ в КТПН-6/0,4 кВ. Выполнен ремонт.</t>
  </si>
  <si>
    <t>К-19Б скв.1624 Советского нмр</t>
  </si>
  <si>
    <t>ЭД скв.1624</t>
  </si>
  <si>
    <t>АО КЗ обмотки статора ЭД СКН, выполнена замена.</t>
  </si>
  <si>
    <t>РПВУ</t>
  </si>
  <si>
    <t>Ф.Б4-10</t>
  </si>
  <si>
    <t>АО ВЛ-6 кВ действием ТО (АПВ выведено), РПВУ. Выполнен осмотр доступных мест ВЛ-6 кВ - замечаний нет.</t>
  </si>
  <si>
    <t>23:08</t>
  </si>
  <si>
    <t>23:24</t>
  </si>
  <si>
    <t>ДЭС Озерного</t>
  </si>
  <si>
    <t>10:00</t>
  </si>
  <si>
    <t>10:10</t>
  </si>
  <si>
    <t>"земля в сети 6 кВ"</t>
  </si>
  <si>
    <t>Ф.О-5</t>
  </si>
  <si>
    <t xml:space="preserve"> ПС-110/35/6 кВ "Останинская" Ф.О-5 не отключался. Наезд автомашины камаз на опору №15 Ф.О-5, поврежденная опора восстановлена, выполнена замена поврежденного ЛР-6. Камаз гос № С128КС рег70 принадлежит ООО"ТМТ-Групп"  </t>
  </si>
  <si>
    <t>"Ноябрьск Энергонефть"</t>
  </si>
  <si>
    <t xml:space="preserve">1ст. МТЗ </t>
  </si>
  <si>
    <t>АПВН</t>
  </si>
  <si>
    <t>ВЛ-35 ЦЛ-1; ЦЛ-6</t>
  </si>
  <si>
    <t>СУ ЭЦН</t>
  </si>
  <si>
    <t xml:space="preserve"> Остановка скважин ЦДНГ-5, ЦДНГ-10. Посадка напряжения при АО 2-х цепной ВЛ-35 кВ ЦЛ-1; ЦЛ-6 на ПС 110/35/6 кВ "Останинская" (ОАО ТРК) действием 1ст. МТЗ, АПВ неуспешное, падение дерева на ВЛ в пролете опор №3-№4. ВЛ-35 ЦЛ-1; ЦЛ-6 на балансе "Ноябрьск Энергонефть". </t>
  </si>
  <si>
    <t>ф-Промысловый, НСУ, скв.432,132,89,91,251,93,133,138</t>
  </si>
  <si>
    <t>Устранение аварийного дефекта выявленного при ТВК 12.02.14г. Не согласовано ЦИТС "ОН".</t>
  </si>
  <si>
    <t>Ф-604, 606, 614</t>
  </si>
  <si>
    <r>
      <t>Для устраненния замыкания на землю в сети 35 кВ. Нагрев (46</t>
    </r>
    <r>
      <rPr>
        <vertAlign val="superscript"/>
        <sz val="12"/>
        <rFont val="Times New Roman"/>
        <family val="1"/>
        <charset val="204"/>
      </rPr>
      <t>0</t>
    </r>
    <r>
      <rPr>
        <sz val="12"/>
        <rFont val="Times New Roman"/>
        <family val="1"/>
        <charset val="204"/>
      </rPr>
      <t>С) среднего полюса В-35 кВ Т1Т на ПС "Сав.Купол".</t>
    </r>
  </si>
  <si>
    <t>Мт-3</t>
  </si>
  <si>
    <t>Для устраненния обрыва шлейфа на ТП-47 персоналом СЭС.</t>
  </si>
  <si>
    <t>ЧМИ код неисправности GT-PDAHH-025 (высокий перепад давления воздуха на жалюзийном сепараторе)</t>
  </si>
  <si>
    <t>ГТЭС-83</t>
  </si>
  <si>
    <t>ГТУ-5</t>
  </si>
  <si>
    <t>Туман, безветренная погода при низкой температуре воздуха, образование наледи на  фильтрах, привело к перепаду давления между атмосферным воздухом и в укрытии тубины. В 05:22 срабатывание датчика перепада давления в укрытии турбины на сигнал. Включение импульсной очистки фильтров, механическая очистка (щетка), открытие двери в укрытие стабилизировало рост перепада давления - 36мм.рт.ст. в 06:50 (сигнал 35, отключение 50). С 7:25 зафиксирован быстрый рост переда давления. Команда на запуск ДГУ-2 на ДЭС-3, ДГУ-4,5,8 на ДЭС-1,2 для разгрузки и останова ГТУ-5. В 7:33 АО ГТУ-5. Срабатывание АЧР 1-я ступень.  Обледенение фильтров укрытия ГТУ-5. На ГТУ-5 произведена замена фильтров -96шт., очистка от наледи жалюзи укрытия. Пуск в работу.</t>
  </si>
  <si>
    <t>ГТУ-6</t>
  </si>
  <si>
    <t>Туман, безветренная погода при низкой температуре воздуха, образование наледи на  фильтрах, привело к перепаду давления между атмосферным воздухом и в укрытии турбины. В 04:23 срабатывание датчика перепада давления в укрытии турбины на сигнал. Включение импульсной очистки фильтров, механическая очистка (щетка), открытие двери в укрытие стабилизировало рост перепада давления - 36мм.рт.ст. в 06:10 (сигнал 35, отключение 50). С 7:30 зафиксирован быстрый рост переда давления. В 7:58 АО ГТУ-6. Обледенение фильтров укрытия ГТУ-6. На ГТУ-6 произведена замена фильтров -96шт., очистка от наледи жалюзи укрытия. Пуск в работу.</t>
  </si>
  <si>
    <t>ПС №027          ВЛ-6 ф.027-01</t>
  </si>
  <si>
    <t>ВЛ-6 ф.027-01</t>
  </si>
  <si>
    <t>Задевание проводов в пролете опор №33-34 неустановленным транспортом. Обнаружены подгары проводов ф.А,В.</t>
  </si>
  <si>
    <t>провод А-95</t>
  </si>
  <si>
    <t>РФ</t>
  </si>
  <si>
    <t>21.04.12г.</t>
  </si>
  <si>
    <t>август 2012 г., август 2013 г. - отказ РИТУ , ЦИТУ в ППР</t>
  </si>
  <si>
    <t>ДФЗ, ЗЗ</t>
  </si>
  <si>
    <t>ВЛ-110 Правдинская-Петелинская</t>
  </si>
  <si>
    <t>ПС №154            ВЛ-6 ф.154-03</t>
  </si>
  <si>
    <t>ВЛ-6 ф.154-03</t>
  </si>
  <si>
    <t>На опоре №3  разрушение изолятора ф.А, перегорел провод в месте касания траверсы. Остановка скв. по дисбалансу, Фидер по аварийной заявке  выводили в ремонт.</t>
  </si>
  <si>
    <t xml:space="preserve"> проводА-95</t>
  </si>
  <si>
    <t>ТР: 07.04.2010
ТО: 07.04.2010</t>
  </si>
  <si>
    <t>март 2014г</t>
  </si>
  <si>
    <t xml:space="preserve">   
Отказы-  25.04.2011; 3,9,11,17,20,27.04.2012; 15.05.2012; 5.05.2012; 5.09.2013.</t>
  </si>
  <si>
    <t>ПС №248            ВЛ-6 ф.248-16</t>
  </si>
  <si>
    <t>ВЛ-6 ф.248-16</t>
  </si>
  <si>
    <t>На опоре №1  разрушение изолятора ф.С,  провод касался траверсы. Остановка скв. по дисбалансу, Фидер по аварийной заявке  выводили в ремонт.</t>
  </si>
  <si>
    <t>Т.Р   27.09.14                  Т.О  06.12.13.</t>
  </si>
  <si>
    <t xml:space="preserve">Т.Р   .09.14                  Т.О  03.14.    </t>
  </si>
  <si>
    <t>В пролете опор №40А-41А обрыв провода ф.А и повреждение проводов ф.В,С неустановленным автотранспортом.</t>
  </si>
  <si>
    <t>ПС 1013 ВЛ-6 ф.1013-08</t>
  </si>
  <si>
    <t>ВЛ-6 ф.1013-08</t>
  </si>
  <si>
    <t>При передвижении экскаватора марки «Hyundai» 220 HC гос. № 4907 УЕ, принадлежащего ООО «ЮНС» (ЮганскНефтеСтрой), произошло касание стрелой проводов ф. «А»,»С»  ВЛ-6 ф.1013-08 ,что привело к короткому замыканию с отключением линии.</t>
  </si>
  <si>
    <t>1993 г.</t>
  </si>
  <si>
    <t xml:space="preserve">ТО 30.09.2013 </t>
  </si>
  <si>
    <t>ПС-35/6 кВ №378, ф.378-02; ЗРУ-6 кВ КНС-5 МБ яч.14 В-6кВ ЭД №4</t>
  </si>
  <si>
    <t>ЗРУ-6 кВ КНС-5 МБ, яч.14 В-6кВ ЭД №4</t>
  </si>
  <si>
    <t>К.З. в БРНО ЭД №4 КНС-5 МБ, повреждение обмотки  статора  фазы "В", остановка скважин по посадке напряжения</t>
  </si>
  <si>
    <t xml:space="preserve">ТР-25.09.2013г.
</t>
  </si>
  <si>
    <t>ЗЗ-1,2 ст.</t>
  </si>
  <si>
    <t xml:space="preserve">ВЛ-110 Пыть-Ях-ПП Восточный </t>
  </si>
  <si>
    <t xml:space="preserve"> Отключение НЮЭС. Производится осмотр ВЛ L=100км</t>
  </si>
  <si>
    <t xml:space="preserve">  ПС 35/6кВ 351      ф.351-05</t>
  </si>
  <si>
    <t>ф.351-05</t>
  </si>
  <si>
    <t>В следствие проезда  эксковатора  ООО               «Югра-Монолит» с поднятой стрелой под  ВЛ-6кВ ф.351-05 в пролете опор №46-№47, были задеты провода фазы «А», «С»,</t>
  </si>
  <si>
    <t>ТО 29.01.2014 ТР 30.10.13</t>
  </si>
  <si>
    <t>Экскаватор "DOOSAN" 4196 УЕ 86 Гимамов Ш.М.</t>
  </si>
  <si>
    <t>ВЛ-6кВ "105-08"</t>
  </si>
  <si>
    <t>Отключение ВЛ-6кВ "105-08" по защите "ТО", АПВ успешное. При осмотре обнаружено: ВЛ-6кВ «105-08» опора №33, обрыв шлейфа на ЛР-6кВ, фаза «А». В 12:50 вывели в ремонт ВЛ-6кВ "105-08" для ремонта ЛР-6кВ опора №33. В 13:50 работа на ЛР-6кВ закончена и на ВЛ-6кВ "105-08" подано напряжение.</t>
  </si>
  <si>
    <t>ТП №305 ф 1</t>
  </si>
  <si>
    <t>ав. откл ТП №305 ф 1 выбило фид. автомат по м/условиям</t>
  </si>
  <si>
    <t>ТП № 203</t>
  </si>
  <si>
    <t>ТП № 203 - необх. смена жилы трансформатора</t>
  </si>
  <si>
    <t>Авар откл Ф-63 РПВУ КЗ фаза-БС опора №21 отпайка 9 следствие попадание птицы</t>
  </si>
  <si>
    <t>ТП-Ну-83-6п Абинский ЭСУ от ВЛ-6 кВ Ну-83.</t>
  </si>
  <si>
    <t>Проникновение на шпильки трансформатора 2-х котов. Сгорели 2 ПК-6 кВ. Нарушение ликвидировано.</t>
  </si>
  <si>
    <t>Отключение от МТЗ. Сильный ветер.  П НЯ-9 от 20.02.14г.</t>
  </si>
  <si>
    <t>ВЛ-6 кВ Ф-1 ПС 35/6 кВ "Промысловая"</t>
  </si>
  <si>
    <t>Работала МТЗ АПВ - не успешно. РПВ - успешно. Причина:обрыв провода в пролете опор № 1-2  отпайка от опоры № 76 на ТП-307 фаза "С" а/м "Урал" ИП Скрепков.</t>
  </si>
  <si>
    <t>Ф.Б10-17</t>
  </si>
  <si>
    <t>К-7 Советского нмр</t>
  </si>
  <si>
    <t>К-7 скв.618</t>
  </si>
  <si>
    <t>АО, Разрушение проходного изолятора 0,4кВ ф."С" в  КТПН-6/0,4кВ. Выполнена замена изолятора.</t>
  </si>
  <si>
    <t>САУК КУВ-3</t>
  </si>
  <si>
    <t>ВГТЭС</t>
  </si>
  <si>
    <t>ГТУ-3</t>
  </si>
  <si>
    <t>сбой в работе САУК КУВ-3</t>
  </si>
  <si>
    <t>ДТЗ</t>
  </si>
  <si>
    <t xml:space="preserve">ВЛ-110кВ Космос-Гидронамыв (принадлежность НВЭС)        </t>
  </si>
  <si>
    <t>Выясняется.</t>
  </si>
  <si>
    <t>АВР-6 на ПС 35/6 кВ К-156</t>
  </si>
  <si>
    <t>ВЛ-35 кВ           К-156-2</t>
  </si>
  <si>
    <t>Посадка напряжения по ВЛ-35 кВ "КНС-2", "Куст-2" при АО ВЛ-35 кВ "Куст-156-2" (ТО), при осмотре-сход снега оп.10-11</t>
  </si>
  <si>
    <t>ВЛ-35 кВ     ДНС-32-2</t>
  </si>
  <si>
    <t>Понижение напряжения при работах по программе на ДНС-28</t>
  </si>
  <si>
    <t>Тяжелый пуск агр №3 КНС-30 при ремонтной схеме</t>
  </si>
  <si>
    <t>ВЛ-35 кВ         Куст-1</t>
  </si>
  <si>
    <t xml:space="preserve"> АО ВЛ-35 кВ "Куст-1" (ТО), при осмотре-сход снега оп.13-14 отпайка ВЛ-35 кВ "Куст-110)</t>
  </si>
  <si>
    <t>УРОВ 2СШ-110</t>
  </si>
  <si>
    <t>С2Т ПС Герасимовская.    ПС 35/6 Варшава-3, Проскуринская.</t>
  </si>
  <si>
    <t>Кратковременное понижение U при аварийном отключение 2-ой системы шин -110 на ПС "Кинельская". Работа УРОВ.</t>
  </si>
  <si>
    <t>ПС Курманаевская,  Таннаныкская, Проскуринская.</t>
  </si>
  <si>
    <t>Кратковременное понижение U при аварийном отключении ВЛ-110 кВ Семыкино-2 на ПС Самарская-ТЭЦ  (Самарское РДУ)колебания напряжения в сети 220.110 кВ.</t>
  </si>
  <si>
    <t>скв.154, 32</t>
  </si>
  <si>
    <t>Вывод в ремонт ВЛ-35 "Борискино-Азаматово-Рязановка" персоналом СЭС.</t>
  </si>
  <si>
    <t>Ввод из ремонта ВЛ-35 "Борискино-Азаматово-Рязановка" персоналом СЭС.</t>
  </si>
  <si>
    <t>Т1Т, фидера №№ 604, 606, 614, 616, 618</t>
  </si>
  <si>
    <r>
      <t>Вывод в ремонт Т1Т,  устранение замыкания на "землю" в сети 35 кВ. Нагрев (65</t>
    </r>
    <r>
      <rPr>
        <vertAlign val="superscript"/>
        <sz val="12"/>
        <rFont val="Times New Roman"/>
        <family val="1"/>
        <charset val="204"/>
      </rPr>
      <t>0</t>
    </r>
    <r>
      <rPr>
        <sz val="12"/>
        <rFont val="Times New Roman"/>
        <family val="1"/>
        <charset val="204"/>
      </rPr>
      <t>С) среднего полюса В-35 кВ Т1Т на ПС "Сав.Купол". В 9:15 приступили к работе. Прозведена замена дефектного полюса, проведены ВВ испытания. Проведены пуско-наладочные работы. В 16:46 восстановлена нормальная схема эл.снабжения ПС.</t>
    </r>
  </si>
  <si>
    <t>п/с 110/35/6 "Затеречная-1" Ф-652</t>
  </si>
  <si>
    <t>АО Ф-652 от МТЗ отгорел шлейф Ф-"В" на вводе в ЗРУ-6кВ ПС 110/35/6 "Затеречная-1"</t>
  </si>
  <si>
    <t>п/ст 35/6кВ "Зимняя Ставка-1" Ф-14</t>
  </si>
  <si>
    <t>АО Ф-14 РПВУ скачек U в сети выше 110кВ (дождь,ветер)</t>
  </si>
  <si>
    <t>п/ст 35/6кВ "Лесная-14" Ф-148</t>
  </si>
  <si>
    <t xml:space="preserve">АО Ф-148 РПВУ( дождь,ветер) при осмотре дефектов не обнаружено </t>
  </si>
  <si>
    <t>п/ст Владимировская  Ф-497</t>
  </si>
  <si>
    <t>ВЛ-10 кВ Ф-497 п/ст Владимировская</t>
  </si>
  <si>
    <t>АО Ф-497 АПВН,РПВН (ветер)  за ЛР-497/2 на опоре №24 обрыв вязки фаза "В" провод лежит на траверсе и фазе "С"   (обрыв устранили)</t>
  </si>
  <si>
    <t>АО Ф-497 АПВН,РПВН (ветер)  за ЛР-497/2 на опоре №24 обрыв вязки фаза "В" провод лежит на траверсе и фазе "С"   (обрвыв устранили)</t>
  </si>
  <si>
    <t>АО</t>
  </si>
  <si>
    <t>п/ст 35/6 кВ Зимняя-Ставка-1 Ф-11</t>
  </si>
  <si>
    <t>АО Ф-11 17:34 РПВУ "земля"; 17:36 Ф-11 отключился ,опора №64 обрыв вязки фаза "В" (обрыв устранили)</t>
  </si>
  <si>
    <t>Посадка напряжения при оперативных переключениях в сетях СЭС.</t>
  </si>
  <si>
    <t>ВЛ-10 фидера Мт-3</t>
  </si>
  <si>
    <t>Аварийная заявка СЭС. Ремонт секционного ЛР-10. Персонал "ОЭН" был предупрежден за 10 минут до отключения.</t>
  </si>
  <si>
    <t>Ф.24-17</t>
  </si>
  <si>
    <t>АО ВЛ-6 Ф.24-17 действием МТЗ АПВ-неуспешное. При осмотре выявлено ВЛ-6 оп. №55 наезд автотранспортом, в результате чего повреждены вязки, изоляторы двух нижних проводов в пяти пролетах. Выполнены восстановительные работы, сообщено в СБ.</t>
  </si>
  <si>
    <t>К-121 Советского нмр</t>
  </si>
  <si>
    <t>СУ скв.1667</t>
  </si>
  <si>
    <t xml:space="preserve">АО ГПЭС Южно-Черемшанского нмр. по тяжелой детонации цилиндров. </t>
  </si>
  <si>
    <t>ВЛ-35кВ Ф-3 П/С 35/6 Молодежная</t>
  </si>
  <si>
    <t>Аварийное отключение по сильному ветру</t>
  </si>
  <si>
    <t>Панель управления ComAP (EMERGENCY STOP- аварийная остановка)</t>
  </si>
  <si>
    <t>ДГУ-100 №5</t>
  </si>
  <si>
    <t>НГ-Энерго</t>
  </si>
  <si>
    <t>09:45 А.О. ДГУ-100№5 (сброс нагрузки, аварийный останов)            
11:55 Выявление дефекта в цепях управления контактора электромагнитного ПМ16 -185100 «Сети» Ш.У. (обрыв обмотки катушки управления контактора)          
12-30 Исключение из схемы контактора «Сети», подключение силового кабеля потребителя – (станции управления погружного насоса) к силовым цепям контактора «Генератора» Ш.У.               
12:40 Прогрев ДГУ-100№5 – пуск в работу.        14:40 Запуск  станции управления погружного насоса с нагрузкой 38 кВт.</t>
  </si>
  <si>
    <t>ПС 35/6кВ  № 274, ф.274-14</t>
  </si>
  <si>
    <t xml:space="preserve"> ф.274-14</t>
  </si>
  <si>
    <t>К.271, скв.30053-вышел из строя ПЭД</t>
  </si>
  <si>
    <t>КТПН 6/04кВ</t>
  </si>
  <si>
    <t>Беларусь</t>
  </si>
  <si>
    <t>НВЧЗ</t>
  </si>
  <si>
    <t>ВЛ-110 Ср. Балык-ПП Угутский-2</t>
  </si>
  <si>
    <t>АВР-35 на ПС КНС-20 успешно. Повреждение провода ф.С в пролете опор №49-50.</t>
  </si>
  <si>
    <t>ПС 110/35/6кВ Мамонтовская, ВЛ-35 Скриповская-1</t>
  </si>
  <si>
    <t>ВЛ-35 Скриповская-1</t>
  </si>
  <si>
    <t>В результате попадания птицы на ошиновку проходных изоляторов секущей ячейки «Скриповская-Паклиновская» со стороны ВЛ-35 кВ «Скриповская» 1 ц. , разрушение проходного изолятора фазы «В», следы межфазного короткого замыкания на шинопроводе, контактах ЗН, нарушение изоляции ОПН-35 кВ фаз «А», «В».</t>
  </si>
  <si>
    <t>АС-120</t>
  </si>
  <si>
    <t>25.12.13 ТО       13.07.11 ТР</t>
  </si>
  <si>
    <t xml:space="preserve">ТО-, -  февраль, -апрель, - июнь,-август,-октябрь,-декабрь    -  2014.                ТР-март 2014 </t>
  </si>
  <si>
    <t>МВ-6кВ</t>
  </si>
  <si>
    <t>АО, дерево из внеохранной зоны</t>
  </si>
  <si>
    <t>ВЛ 6кВ К-377-16</t>
  </si>
  <si>
    <t>налипание мокрого снега на деревья, прогиб дерева до касания провода из  вне охранной зоны ВЛ</t>
  </si>
  <si>
    <t>А.О.,Т.О.</t>
  </si>
  <si>
    <t>ПС К-305</t>
  </si>
  <si>
    <t>Дерево на ВЛ-6 между оп.48-49</t>
  </si>
  <si>
    <t>ВЛ-35кВ  ф-2  ПС 110/35/6кВ    КНС-7</t>
  </si>
  <si>
    <t>отключен персоналом Земля фазе "А".</t>
  </si>
  <si>
    <t>ВЛ-6 кВ Ф-3</t>
  </si>
  <si>
    <t>ВЛ-6 кВ Ф-3 ПС 35/6 кВ "Горбатовская-1".</t>
  </si>
  <si>
    <t>Выпал блинкер "Авар.откл." АПВ-успешно. Произведен осмотр ВЛ-повреждений не обнаружено.</t>
  </si>
  <si>
    <t>ВА 57-35</t>
  </si>
  <si>
    <t>АВ</t>
  </si>
  <si>
    <t>М/р "Черпаюское".                  Выход из строя  АВ-0,4 кВ 
250 А "СУ скв.№27". Замена АВ-0,4 кВ 250 А "СУ скв№27" .</t>
  </si>
  <si>
    <t>2004г</t>
  </si>
  <si>
    <t>21.10.2013г</t>
  </si>
  <si>
    <t>06.04.2014г</t>
  </si>
  <si>
    <t>35/6кВ "Тарханы"</t>
  </si>
  <si>
    <t>35/10кВ "Матвеевка" (СЭС)</t>
  </si>
  <si>
    <t>Остановка отдельных скважин ЦДНГ-8</t>
  </si>
  <si>
    <t>Посадка напряжения при замыкании транзита между сетями СЭС и ЦЭС без уведомления.</t>
  </si>
  <si>
    <t>35/10кВ "Кзыл-Мечеть" (ЗЭС)</t>
  </si>
  <si>
    <t>Ф-Км-3</t>
  </si>
  <si>
    <t>Оперативные переключения по ПС Кзыл-Мечеть при подготовки рабочего места для установки козырьков.</t>
  </si>
  <si>
    <t>Дисбаланс U</t>
  </si>
  <si>
    <t>ПС 35/6 кВ "Ишуевская"; 1-я СШ-6 кВ  ПС "Тананыкская"</t>
  </si>
  <si>
    <t>Аварийное отключение В-35 кВ "18Л", выпавший блинкер "Авар. Откл.". После включения-перекос напряжения в сети 35 кВ. В 20:41 отключены В-35 кВ "18Л" на ПС "Герасимовская" и "Тананыкская". В 20:45 1-ю СШ-6 кВ ПС "Тананыкская" запитали по ВЛ-35 кВ "12Л" с ПС "Савельевская". В 22:35 выехала бригада СЛ с Бузулука. В 0:45 бригада выехала с осмотром, на снегоходе и АРГО, по ВЛ-35 кВ "18Л"; "19Л". В 2:20 осмотром выявлен оборванный посередине провод, лежит на земле, в пролете опор 25-26. Расчищается дорога, для устранения обрыва провода.</t>
  </si>
  <si>
    <t>ДЗЛ ф.С, ТО,ТНЗНП</t>
  </si>
  <si>
    <t>ВЛ 110кВ С-5 "ВГТЭС-НПС-1"</t>
  </si>
  <si>
    <t>Обрыв изолятора на оп.270 (73 км)</t>
  </si>
  <si>
    <t>ПС 35/6кВ "БКНС-8" ВЛ-6 кВ Ф-1</t>
  </si>
  <si>
    <t>В пролете опор  №32-33 падение дерева из-за пределов охранной зоны. ВЛ без повреждений</t>
  </si>
  <si>
    <t>п/с 35/6 "Величаевка-11" Ф-115</t>
  </si>
  <si>
    <t>АО Ф-115 наезд "Камазом"(СКРС) на опору №9 отпайка на скв №218 Величаевское, в результате срыв и разрушение изоляторов фаза-А,С.</t>
  </si>
  <si>
    <t>ТП №403</t>
  </si>
  <si>
    <t xml:space="preserve"> фидер Л-4К ТП №403 - восстановление провода ВЛ-6кВ по фазе "С"</t>
  </si>
  <si>
    <t>ГПА</t>
  </si>
  <si>
    <t>низкая частота, низкое напряжение генератора</t>
  </si>
  <si>
    <t>ТП № 203- переключение в сетях 6 КВ в связи с АОЭЭ</t>
  </si>
  <si>
    <t>АО ГПЭС Южно-Черемшанского нмр. по низкому давлению газа.</t>
  </si>
  <si>
    <t>Остановка УЭЦН. Посадка напряжения при перезапуске БКНС-25, запрошены распечатки СУ ЭЦН.</t>
  </si>
  <si>
    <t>ТП К-3 Катыльгинского нмр</t>
  </si>
  <si>
    <t>СУ скв.516</t>
  </si>
  <si>
    <t>АО АВ-0.4кВ №6 160А в ТП№1/630кВА, ПВ не успешно (при ПВ бросок тока ЭЦН), КЛ-0.4кВ СУ ЭЦН скв. №516 переподключен на АВ-0.4кВ №4 250А для срыва ЭЦН с "клина", запущена в работу I=80А.</t>
  </si>
  <si>
    <t>Ф.14-16</t>
  </si>
  <si>
    <t>АО Ф.14-16, АПВ неуспешное. Следы замыкания на проходных изоляторах яч №16 КРУН-6, нагрузка Ф.14-16 переведена на Ф.14-6, выполнен ремонт контактных соединений и очистка проходных изоляторов, восстановлена норм схема.</t>
  </si>
  <si>
    <t>Ф.12-8</t>
  </si>
  <si>
    <t>АО Ф.12-8, АПВ неуспешное. Вышел из строя блок управления ТМ "БИП", ключ управления В-6 переведен в режим местного управления,  включен в работу.</t>
  </si>
  <si>
    <t>АО ДЭС СФ ООО "СЭС", выход диодного моста системы возбуждения генератора на ДГУ № 1</t>
  </si>
  <si>
    <t>МТЗ,</t>
  </si>
  <si>
    <t>(АПВ-нет)</t>
  </si>
  <si>
    <t>ПС-220/110/35/6кВ "Советско-Соснинская"</t>
  </si>
  <si>
    <t>ф.СС-11</t>
  </si>
  <si>
    <t>ПС 220/110/35/6  кВ "Сов-Соснинская" АО КЛ-6 кВ Ф.СС-11 действием МТЗ, после перевода нагрузки в РУ-6 "Очистные сооружения". Ф.СС-11 выведен в ремонт для выяснения причин АО.</t>
  </si>
  <si>
    <t>28.02.14.</t>
  </si>
  <si>
    <t>ПС35/6 №180. ф.180-16.</t>
  </si>
  <si>
    <t>ф.180-16.</t>
  </si>
  <si>
    <t xml:space="preserve">Остановка скважин по дисбалансу напряжения. Оп. №27 разушение изолятора ф."В", обрыв провода.  Потребителей перевели на ф. 180-14. Произвели ремонт фидера  180-16. </t>
  </si>
  <si>
    <t>ПС35/6 030 ф.030-06</t>
  </si>
  <si>
    <t>ф.030-06</t>
  </si>
  <si>
    <t>На к.175 в КТПН 6/0,4  разрушение разрядника ф.В.</t>
  </si>
  <si>
    <t>ПС35/6 262   ТР-35 1Т</t>
  </si>
  <si>
    <t>ТР-35</t>
  </si>
  <si>
    <t>Остановка скважин по дисбалансу напряжения. Разрушение опорного изолятора ф."С".</t>
  </si>
  <si>
    <t>ПС 220/110/35 Ленинская   ВЛ-35 Лесная-1</t>
  </si>
  <si>
    <t>ВЛ-35 Лесная-1</t>
  </si>
  <si>
    <t>Производится осмотр оборудования</t>
  </si>
  <si>
    <t>01.03.2014г</t>
  </si>
  <si>
    <t>ВЛ-6 кВ "202-29"</t>
  </si>
  <si>
    <t>Отключение ВЛ-6 кВ "202-29" от защиты "ТО", АПВ успешное . При осмотре обнаружено: на кустовой площадке №67 вышел из строя трансформатор 6/0.4 кВ 630 кВА. Произведена замена КТП-630 кВА на КТП-1000 кВА, в 12:25 КТП-1000 кВА включено под  напряжение</t>
  </si>
  <si>
    <t>ТМГ-630 кВА</t>
  </si>
  <si>
    <t>г.Чехов</t>
  </si>
  <si>
    <t>ПС 35/6 кВ "Ишуевская""</t>
  </si>
  <si>
    <t>Переходящее. Аварийное отключение В-35 кВ "18Л".  В 0:45 бригада выехала с осмотром, на снегоходе и АРГО, по ВЛ-35 кВ "18Л"; "19Л". В 2:20 осмотром выявлен оборванный посередине провод, лежит на земле в пролете опор 25-26. Расчищается дорога, для устранения обрыва провода. В 12:00 приступили к работе. В 13:35 работы по устранению повреждения закончены. В 13:45 подано напряжение на ПС "Ишуевская".</t>
  </si>
  <si>
    <t xml:space="preserve">ВЛ-6 фидера № 3 </t>
  </si>
  <si>
    <t>Перевод эл.снабжения ВЛ-6 фидера № 3 с ПАЭС-2 на ГТЭС "Вахитовская". Вывод в неотложный ремонт ПАЭС № 2 "Вахитовская".</t>
  </si>
  <si>
    <t>Перевод эл.снабжения ВЛ-6 фидера № 3 с ГТЭС "Вахитовская" на ПАЭС № 2 "Вахитовская". Сборка нормальной схемы.</t>
  </si>
  <si>
    <t>28,02,14</t>
  </si>
  <si>
    <t>ПС ДНС-31-04</t>
  </si>
  <si>
    <t>ВВ-6кВ</t>
  </si>
  <si>
    <t>Деревья на ВЛ-6 между оп.2-3 отп.к-558</t>
  </si>
  <si>
    <t>АО,   АПВ</t>
  </si>
  <si>
    <t>Ф.26-5</t>
  </si>
  <si>
    <t>ПС 35/6кВ №126 АО ВЛ-6 Ф.26-5 действием ТО, АПВ-неуспешное. РПВУ. При осмотре выявлено в пролете  оп. № 93/5-94/5 зацеп провода эскаватором "Транс Сервис" (подрядчик ТН), сообщено в ООО "РН Охрана-Томск".</t>
  </si>
  <si>
    <t>ДЭС Колотушное нмр</t>
  </si>
  <si>
    <t>ОАО "Сатурн Газовые турбины"</t>
  </si>
  <si>
    <t>ГТЭС Двуреченского нмр</t>
  </si>
  <si>
    <t>АО В-35 на ОРУ-35 ГТЭС Двуреченская ЗАО "Энерго Сервис"</t>
  </si>
  <si>
    <t>ОАО "ФСК ЕЭС" Томское ПМЭС</t>
  </si>
  <si>
    <t>СУ ЭЦН Советского нмр</t>
  </si>
  <si>
    <t>Остановка УЭЦН. Посадка напряжения при выводе в ремонт 2Т на ПС-220/110/35/6 кВ "Сов.Соснинская". Запрошены распечатки СУ ЭЦН.</t>
  </si>
  <si>
    <t>СУ СКН скв.585</t>
  </si>
  <si>
    <t>скв.585 К-58</t>
  </si>
  <si>
    <t>АО АВ 0,4 в СУ СКН, неисправноть МП-0,4. Выполнена замена МП (заявка от диспетчера ЦДНГ-1поступила в 22:33 04.03.2014 )</t>
  </si>
  <si>
    <t>К-41 Нижневартовское нмр</t>
  </si>
  <si>
    <t>СУ скв.1299</t>
  </si>
  <si>
    <t>КЗ ЭД СКН замена 06.03.2014</t>
  </si>
  <si>
    <t>Ф.ЗМ-8</t>
  </si>
  <si>
    <t>ПС-110/35/6 кВ "Западно-Моисеевская" АО ВЛ-6 Ф.ЗМ-8, произведен осмотр линии, причины не установлены. Продолжение осмотра в светлое время суток.</t>
  </si>
  <si>
    <t>К-142 Советское нмр</t>
  </si>
  <si>
    <t>СУ скв.1907</t>
  </si>
  <si>
    <t>АО. КЗ обмотки статора ЭД СКН. Замена ЭД на 07.03.14.</t>
  </si>
  <si>
    <t>К-257Б Советского нмр</t>
  </si>
  <si>
    <t>К-257Б  скв.2260</t>
  </si>
  <si>
    <t>АО. КЗ на АВ-0,4кВ в месте подключения КЛ-0,4кВ в КТПН-6/0.4кВ. Выполнена замена АВ-0,4кВ.</t>
  </si>
  <si>
    <t>МТЗ АВ-0,4кВ Ввод</t>
  </si>
  <si>
    <t>КТПН 6/0,4кВ 1000кВА №6    Куст-3</t>
  </si>
  <si>
    <t>АВ-0,4кВ Ввод</t>
  </si>
  <si>
    <t xml:space="preserve">19:15 (снижение нагрузки на яч.6 ПС 35/6 куст-3 питает КТПН-6/0,4 №6)К.З. трансформатора тока 0,4кВ фазы "А"на фазу "В"; 3 фазное К.З. АВ-0,4кВ№6 (400А) питание НКУ-0,4кВ№2 ввод-1,                       в  КТПН-6/0,4кВ№6 1000кВА Куста-3    Усть-Тегусского м/р                                19:45-20:20 вывод в ремонт КТПН-6/0,4 №6 демонтаж неисправного т.т. фазы "А", устранение последствий К.З., проверка изоляции шин 0,4кВ, изоляции ТМ-1000. 22:20-22:30 - подача напряжения на КТПН-6/0,4 №6, на СУ скважин куста-3              </t>
  </si>
  <si>
    <t>ПС 220/110/35/6кВ "Сива" ВЛ-6кВ Ф-18, Ф-26</t>
  </si>
  <si>
    <t>РУ-6кВ "Черепановка" 1 и 2 с.ш. 6 кВ (Ф-3, 9, 10)</t>
  </si>
  <si>
    <t>В пролете опор №43-47 самосвал "Спецгазавтотранс"поднятым кузовом порвал провода ВЛ-6кВ, сорваны изоляторы, погнуты траверсы. Восстановлены провода в пролете опор №43-47, заменены изоляторы 12шт., выправлены траверсы 4 шт. На ВЛ-6 кВ Ф-18 сломана опора №47, сорваны изоляторы  восстановительные работы перенесены на 06.03.14, РУ-6 кВ Черепановка запитали от ВЛ-6 кВ Ф-26 ПС Сива</t>
  </si>
  <si>
    <t>ПС 35/6кВ №1001 ВЛ-6кВ ф.1001-06</t>
  </si>
  <si>
    <t>ВЛ-6кВ ф.1001-06</t>
  </si>
  <si>
    <t>Неустановленный автотранспорт задел провода ф.В,С в пролете опор №4-5 ( отпайка на к.129).</t>
  </si>
  <si>
    <t>ПС 35/6кВ №241 ВЛ-6кВ ф.241-18</t>
  </si>
  <si>
    <t>ВЛ-6кВ ф.241-18</t>
  </si>
  <si>
    <t xml:space="preserve">Порыв водовода в пролете опор №3-5 ф.241-18 и ф.241-08 ( расположенны параллельно, отпайка в сторону С.Я-6кВ №7), на ф.241-08 оп.№4 сорваны изоляторы, в пролете опор.№3-5   обрыв проводов ф."А,В,С".
 ф.241-08 отключали для безопасносного выполнения работ по устранению порыва и очистке проводов в пролете опор №3-5 от обледенения </t>
  </si>
  <si>
    <t>ТО, ЗЗ 1,2ст.</t>
  </si>
  <si>
    <t>ВЛ-110 Пыть-Ях-Парус-1</t>
  </si>
  <si>
    <t>ПС Юганская, Парус.</t>
  </si>
  <si>
    <t>Т-2 ПС-35/6кВ К-30</t>
  </si>
  <si>
    <t>ВЛ-6кВ Ф-8, 16</t>
  </si>
  <si>
    <t>Повреждение Т-2 на ПС-35/6кВ К-30</t>
  </si>
  <si>
    <t>06.03.14г.</t>
  </si>
  <si>
    <t>М-е Чумаковское. Славянские электросети по неизвестным причинам производили переключения.</t>
  </si>
  <si>
    <t>МТЗ 2-й ступени.</t>
  </si>
  <si>
    <t>110/35/6кВ "Росташинская"</t>
  </si>
  <si>
    <t>ВЛ-6 кВ ф-9</t>
  </si>
  <si>
    <t>ВЛ-6 фидера № 9</t>
  </si>
  <si>
    <t>Отключение КЛ-6 кВ ГКС-Росташи от ВЛ-6 кВ, для ремонта кабельной муфты вышедшей из строя.                                                     Резерв ГКС-Росташи. Внеплановая заявка.</t>
  </si>
  <si>
    <t>Аварийная остановка ПАЭС-1 по низкому давлению масла.В 23:51 подано напряжение на Ф-1 от ГТЭС.</t>
  </si>
  <si>
    <t>ГТЭС-6 "Вахитовская"</t>
  </si>
  <si>
    <t>4,6,1</t>
  </si>
  <si>
    <t>Аварийный сброс нагрузки ГТЭС-1,3,4,5,6 вышли в режим холостого хода .Отключался ввод 6-1 РУ ГТЭС работа МТЗ.Причина- выход из строя банки конденсатора на БСК скв-5023 ф-1, отключена.</t>
  </si>
  <si>
    <t>отключено персоналом</t>
  </si>
  <si>
    <t xml:space="preserve">ПЛУ 6кВ №7-14  ф-4  ПС 35/6кВ  К-507  </t>
  </si>
  <si>
    <t>Неполнофазный режим, внутреннее повреждение камеры ВВ-6кВ ф-В ПЛУ 6кВ №7-14</t>
  </si>
  <si>
    <t xml:space="preserve">ВЛ-6кВ  ф-7  ПС 35/6кВ  К-135  </t>
  </si>
  <si>
    <t>В охранной зоне ВЛ-6кВ  в пролете оп№24/1-24/2 без разрешения на работы в охранной зоне, работал трубоукладчик гос№0920ТК  ООО "Транснефтьстрой" касание провода и на оп№24/2 поврежден изоляторы фазы "А" "В", провод, провод лежал на траверсе. В 23:29 провод слетел с траверсы оп№24/2 и повторное отключение ВЛ-6кВ. При отключение ВЛ-6кВ по посадки напряжения остановка скважин по ВЛ-6кВ ф-4,6.</t>
  </si>
  <si>
    <t>ТП-97</t>
  </si>
  <si>
    <t>АОЭЭ  ТП-97 ф.54</t>
  </si>
  <si>
    <t xml:space="preserve"> ТП 235 гр. 3</t>
  </si>
  <si>
    <t>АОЭЭ ТП 235 гр. 3</t>
  </si>
  <si>
    <t>Посадка э/э</t>
  </si>
  <si>
    <t>ВЛ 0,4кВ</t>
  </si>
  <si>
    <t>кваж.</t>
  </si>
  <si>
    <t>АОЭЭ, метео. схлест проводов</t>
  </si>
  <si>
    <t>ТП-210</t>
  </si>
  <si>
    <t>АОЭЭ ТП-210, схлест проводов</t>
  </si>
  <si>
    <t>ТП 210 гр. 1</t>
  </si>
  <si>
    <t>выбило защиту, ТП 210 гр. 1</t>
  </si>
  <si>
    <t>ТП 204 гр. 3</t>
  </si>
  <si>
    <t>выбило защиту , ТП 204 гр. 3</t>
  </si>
  <si>
    <t>ТП 226 гр. 1</t>
  </si>
  <si>
    <t>АОЭЭ ТП 226 гр. 1</t>
  </si>
  <si>
    <t>полное замыкание на "землю" 1 секции шин 35 кВт ОТЭЦ</t>
  </si>
  <si>
    <t>АОЭЭ м/р Тунгор</t>
  </si>
  <si>
    <t>АОЭЭ м/р Шхунное</t>
  </si>
  <si>
    <t>ВМ 35кВ</t>
  </si>
  <si>
    <t>ПС 35/6</t>
  </si>
  <si>
    <t>отключение ВМ 35кВ № 52.</t>
  </si>
  <si>
    <t xml:space="preserve"> " земля " в сетях ВЛ 35 кВ</t>
  </si>
  <si>
    <t xml:space="preserve">АОЭЭ  ТП-97 ф. 53, ф. 54 не запускается </t>
  </si>
  <si>
    <t>ТП № 5а ф №1</t>
  </si>
  <si>
    <t>выбило на ТП № 5а ф №1 "Сах.Сопка"</t>
  </si>
  <si>
    <t>ТП№2</t>
  </si>
  <si>
    <t>перегорел предохранитель от ПС35/6 до ТП№2</t>
  </si>
  <si>
    <t xml:space="preserve">Отсутствует ЭЭ от ТП № 205 </t>
  </si>
  <si>
    <t>ТП№31Б Фид.№4</t>
  </si>
  <si>
    <t>ТП№31Б Фид.№4 "Вост. Эхаби" - АОЭЭ</t>
  </si>
  <si>
    <t>ТП № 309.</t>
  </si>
  <si>
    <t>Ликвидация обрыва провода 6 кВ ТП № 309.</t>
  </si>
  <si>
    <t>Аварийное отключение фидера Л-4МЗ</t>
  </si>
  <si>
    <t>МТЗ 1 ст.</t>
  </si>
  <si>
    <t>ПС-110/35/6 Корниловская РУ-6 Ввод №2</t>
  </si>
  <si>
    <t>Разрушение проходных изоляторов ф.В, С  в яч.№14 ТН-2. Вывод в ремонт 2С, замена изоляторов, чистка ячейки от копоти</t>
  </si>
  <si>
    <t>Ячейка 6кВ типа К-63-24 з.н.1968</t>
  </si>
  <si>
    <t>Самара Электрощит</t>
  </si>
  <si>
    <t>2 -после ввода в эксплуатацию</t>
  </si>
  <si>
    <t>ДЭМ</t>
  </si>
  <si>
    <t>ПС-110/35/6 Корниловская РУ-6 ВЛ-6 ф.553-08</t>
  </si>
  <si>
    <t>ВЛ-6 ф.553-08</t>
  </si>
  <si>
    <t>Устранение замыкания на "землю", оп.№41 замена изолятора ф.С</t>
  </si>
  <si>
    <t>1986/2008</t>
  </si>
  <si>
    <t>ПС35/6кВ 376 ВЛ-6кВ ф. 376-22</t>
  </si>
  <si>
    <t>ВЛ-6кВ ф.376-22</t>
  </si>
  <si>
    <t>12.1992г.</t>
  </si>
  <si>
    <t>ТО 10.10.10, 25.03.12, 19.01.13, отказ 27.10.13; отказ ТР  12.04.11, 19.07.13, последний кап.ремонт 05.2007</t>
  </si>
  <si>
    <t>ТО- 04.2014.                      ТР- 07.2014</t>
  </si>
  <si>
    <t>07.03.2014г</t>
  </si>
  <si>
    <t>ВЛ-6кВ "302-03"</t>
  </si>
  <si>
    <t xml:space="preserve">Отключение ВЛ-6 кВ "302-03" от защиты "ТО". При осмотре обнаружено: на вновь подключенной ВЛ- 6кВ "303-03/1" на опоре №1 вышли из строя изоляторы фазы "А"  и фазы "В". Произведена замена. </t>
  </si>
  <si>
    <t>ПС35/6 "Монги"</t>
  </si>
  <si>
    <t>ПС35/6 "Монги" ф. Л-4МЗ</t>
  </si>
  <si>
    <t>ТП 201 ф3</t>
  </si>
  <si>
    <t>ТП 201 ф3 - сгорел электр. Кабель</t>
  </si>
  <si>
    <t>ТП № 93 - схлест ВЛ - 0,4 КВ</t>
  </si>
  <si>
    <t>БУС</t>
  </si>
  <si>
    <t>ТП-312 ф-3</t>
  </si>
  <si>
    <t>ТП-312 ф-3 короткое замыкание автомата в БУ на скв 165</t>
  </si>
  <si>
    <t>ТП-302 ф-2</t>
  </si>
  <si>
    <t>ТП-302 ф-2 нет фазы на опоре</t>
  </si>
  <si>
    <t>ТП-202 ф-2</t>
  </si>
  <si>
    <t>ТП-202 ф-2 нет фазы на опоре</t>
  </si>
  <si>
    <t>ГПП 35/6</t>
  </si>
  <si>
    <t>Включение фидера на ГПП 35/6.</t>
  </si>
  <si>
    <t>пс 35/6кВ "Ачикулак Нефть-15" яч.№5 Ф-155</t>
  </si>
  <si>
    <t>АО яч.№5 Ф-155 выпал блинкер ТО, РПВУ КИЗ в норме</t>
  </si>
  <si>
    <t xml:space="preserve">АО ВЛ-6кВ Ф.Гр-14 ПС-110/35/6 "Григорьевская" действием МТЗ 2ст., АПВН, РПВУ. Касание провода с недействующей ВЛ-6кВ с ВЛ-6кВ Ф.Гр-14. </t>
  </si>
  <si>
    <t>АО комплекса ГПЭС Южно-Черемшанского м-я по давлению газа на выходе УПТГ-40.</t>
  </si>
  <si>
    <t>АО комплекса ГПЭС Южно-Черемшанского м-я по причине остановки УПТГ-39 (наполнение емкости конденсатом).</t>
  </si>
  <si>
    <t xml:space="preserve">Ф.3-2 </t>
  </si>
  <si>
    <t xml:space="preserve">АО ВЛ-6 кВ Ф.3-2 (блинкер АО), АПВН. В пролете оп. №41-42 на ВЛ повалены деревья (при очистке а/дороги спец. техникой ООО "ДенКаРС"). Нагрузка К-19, 20 переведена на Ф.3-18. </t>
  </si>
  <si>
    <t>К-2 Бис Крапивинского нмр</t>
  </si>
  <si>
    <t>К-2 Бис  скв.357</t>
  </si>
  <si>
    <t>АО АВ скв.357 в КТПН-6/0,4 кВ (Iн-630 А, Iр-560 А). В 01:29 повторное АО скв.357, выполнено снижение частоты в СУ ЭЦН, после запуска Iр-450 А. Запрошены распечатки СУ ЭЦН.</t>
  </si>
  <si>
    <t>Т-2 250кВА 2КТППНКС К-6Б/1</t>
  </si>
  <si>
    <t>Нагрев шпильки 0,4кВ Т-2 250кВА КТППНКС К-6Б</t>
  </si>
  <si>
    <t>АО, ТО</t>
  </si>
  <si>
    <t>ПС ДНС-1</t>
  </si>
  <si>
    <t>Дерево на ВЛ-6кВ ф. 1-23 между оп.11-12</t>
  </si>
  <si>
    <t>Остановка 2-х скважин при повышении напряжения в сети 110 кВ. Отрегулировано персоналом СЭС.</t>
  </si>
  <si>
    <t>Энергополюс</t>
  </si>
  <si>
    <t>МТЗ ВВ-Л 6кВ</t>
  </si>
  <si>
    <t>ДЭС-13</t>
  </si>
  <si>
    <t>2КТПН-БМ-1000/0,4/6№2 линейный выключатель ВВ-Л 6кВ</t>
  </si>
  <si>
    <t>При изменении настроек на СУ (изменение частоты)  скважины №161 куста-1 Радонежского м/р произошла перегрузка на ПЭД, при этом ток перегрузки превысил уставку на отключение по перегрузке (128А) в 2КТПН-БМ-1000/0,4/6кВ №2 линейного высоковольтного выключателя(ВВ-Л). В результате отключения ВВ-Л, от сети были отключены ДГУ №3, ДГУ№4, в работе осталась ДГУ№2., далее при включении  ВВ-Л из-за насыщения трансформаторов КТПН№2 произошла перегрузка и отключение АВГ ДГУ №2.  далее произведен осмотр,снятие ошибок и поочередный ввод ДГУ№2,ДГУ№3,ДГУ№4 в работу и принятие нагрузки.</t>
  </si>
  <si>
    <t xml:space="preserve">КТПН-6/0,4кВ №1-400кВа к-815. </t>
  </si>
  <si>
    <t>Внутреннее повреждение тр-ра.</t>
  </si>
  <si>
    <t xml:space="preserve"> ВЛ-6 Ф-6    ПС 35/6кВ  К-14  </t>
  </si>
  <si>
    <t>Касание проводов ВЛ-6 Ф-А,С   в пролете оп.25/11/5-25/11/5/1  неустановленной техникой на территории трубной базуы ДНС-1 ООО "НАРС".</t>
  </si>
  <si>
    <t>ДЗЛ, 3ст. Дист.защ</t>
  </si>
  <si>
    <t>ВЛ-110 ПриобскаяГТЭС-Монастырская-отп.Новая-1</t>
  </si>
  <si>
    <t>ПС Монастырская: ЭВ-110 ПриобскаяГТЭС-1; ПС Новая: ВВ-35 Т-1</t>
  </si>
  <si>
    <t>При послеаварийном обход-осмотре ВЛ-110 ПриобскаяГТЭС-1 обнаружено: обрыв шлейфа ф.А опора №3 и задевание проводом за тело опоры. При верховом осмотре: отгорание шлейфа в плашечном зажиме. Необходима замена шлейфа и плашечного зажима</t>
  </si>
  <si>
    <t>провод АС 240/32</t>
  </si>
  <si>
    <t xml:space="preserve">    </t>
  </si>
  <si>
    <t xml:space="preserve">ТО 16.09.2013  </t>
  </si>
  <si>
    <t>ТО 12.09.2014                   ТР 17.03.2014</t>
  </si>
  <si>
    <t>некачественная сварка шлейфа</t>
  </si>
  <si>
    <t>1985г.</t>
  </si>
  <si>
    <t>ТО 10.10.2013г. ТР 03.07.13г.</t>
  </si>
  <si>
    <t>03.07.2014г.</t>
  </si>
  <si>
    <t>Произвели в ночное время осмотр КТПН к.76-1,2,3п; ВЛ-6-выход с ПС, в пределах видимости вдоль дороги, переход через дорогу-дефектов не обнаружено.
Запланирован осмотр в светлое время суток. При осмотре в светлое время суток обнаружено; Перекрытие двух фаз ЛР-6 кВ на опоре № 45/2 птицей, птицу откинуло на заземляющие ножи ЛР-6 кВ.</t>
  </si>
  <si>
    <t>25.01.2012.</t>
  </si>
  <si>
    <t>14.05.13.-отказ ЦИТУ; 08.11.13.- отказ ЦИТУ</t>
  </si>
  <si>
    <t>А.О.  ф.5058-16 действием МТЗ.  Повреждение оборудования в зоне эксплуатации "ЮНГ-ЭН" не выявлено. 16:05 подано U</t>
  </si>
  <si>
    <t>К.299 работа от  ДГУ (ООО "ЮНГ-Энергонефть" не занимается эксплуацией ДГУ, и не связана с нашей сетью)</t>
  </si>
  <si>
    <t>2003г</t>
  </si>
  <si>
    <t>25.03.2012 - ТР;
21.06.2013 - ТО</t>
  </si>
  <si>
    <t>апрель-2014г</t>
  </si>
  <si>
    <t xml:space="preserve"> В  связи с понижением температуры окружающей среды и проседания грунта произшло тяжение прововодов и обрыв провода ф. "А" в пролете опор №46-47.</t>
  </si>
  <si>
    <t>декабрь 2011г</t>
  </si>
  <si>
    <t>АС-120/19</t>
  </si>
  <si>
    <t>октябрь 2013г - ТО</t>
  </si>
  <si>
    <t>декабрь 2015г</t>
  </si>
  <si>
    <t>Оп.122 ф.А перекрытие изоляции из-за загрязнения продуктами жизнедеятельности птиц</t>
  </si>
  <si>
    <t>1898г</t>
  </si>
  <si>
    <t>ТР - 20.10.2010;
ТО - 25.04.2013</t>
  </si>
  <si>
    <t>Обрыв провода 144-145 ф.А</t>
  </si>
  <si>
    <t>ПС 35/6кВ 170 ф.170-16</t>
  </si>
  <si>
    <t>ф.17016</t>
  </si>
  <si>
    <t xml:space="preserve"> В пролёте опор 63А-63Б следы тяжелой техники, оборван провод-лежит на земле, на опоре №63В сорвана вязка ф «А». Восстановили провод и вязки провода на изоляторах</t>
  </si>
  <si>
    <t>АС-95</t>
  </si>
  <si>
    <t>ПС 110/35/6кВ Лабытвор ВЛ-6 ф.99-09</t>
  </si>
  <si>
    <t>ВЛ-6 ф.99-09</t>
  </si>
  <si>
    <t xml:space="preserve">Посадка U. КЗ в кабельной муфте на оп.№1 (оборудование "СеверГидроМехСтрой") </t>
  </si>
  <si>
    <t>ВЛ-6 ф.99-09 принадлежит ООО "СЕВЕРГИДРОМЕХСТРОЙ"</t>
  </si>
  <si>
    <t>ПС 35/6кВ № 149 ВВ-6 Ввод 6-2</t>
  </si>
  <si>
    <t>ПС№ 149 1С-6, 2С-6</t>
  </si>
  <si>
    <t>Самопроизвольное откл, вкл, ВВ-6.По показаниям «SEPAM» установили, что  ВВ-6 Ввод 6-2 в 10:28 самопроизвольно отключился и включился. Неисправность МПУ, замена «SEPAM» .</t>
  </si>
  <si>
    <t>Sepam</t>
  </si>
  <si>
    <t>Франция</t>
  </si>
  <si>
    <t>ТР-12.03.2010
ТО-13.10.2013</t>
  </si>
  <si>
    <t>ПС 35/6кВ №345       ф.345-07</t>
  </si>
  <si>
    <t>ВЛ-6 ф.345-07</t>
  </si>
  <si>
    <t>На оп.7 ф.А и на оп.9 ф.В разрушение изоляторов. Замена.</t>
  </si>
  <si>
    <t>11.03.2014г</t>
  </si>
  <si>
    <t>Газовая Защита</t>
  </si>
  <si>
    <t>Т-1 ПС-35/6 "265"</t>
  </si>
  <si>
    <t>1-СШ-6 ПС-35/6 "265"</t>
  </si>
  <si>
    <t>Отключение Т-1 ПС-35/6 "265" от защиты "Газовая защита", СВ-6 не включился. В 13:50 включен СВ-6. Причина выясняется.</t>
  </si>
  <si>
    <t>ТС-2 35/10,5кВ  Тарасовская ГПЭС.</t>
  </si>
  <si>
    <t xml:space="preserve"> ТГПЭС работа на ТС-2. Восстановление габарита шинопровода 35кВ фазы "С" относительно корпуса трансформатора. При включении ТС-2 после окончания работ произошло кратковременное снижение напряжения по стороне 6кВ с 6,2кВ до 5,3кВ.</t>
  </si>
  <si>
    <t>12.03.2014г</t>
  </si>
  <si>
    <t>ПС 500/220/110 Холмлгорская</t>
  </si>
  <si>
    <t>ПС 500/220/110 кВ Холмогорская, ПС 500/220/110 кВ Тарко-Сале, ПС 500/220/110 кВ Муравленковская</t>
  </si>
  <si>
    <t>ПС 500/220/110 кВ Холмогорская повреждение ТТ-500 кВ фазы "С" 1-В-500 на присоедиении "Кириловская".ВЛ-500 СГРЭС-1-Холмогорская-1 находилась в плановом ремонте.Противоаварийная автоматика обесточила ПС110 "Новопурпейская","Барсуковская","Победа","Светлая","Тарасовская","Мара-Яха","Майская","Хармпурская","Южно-Харампурская",ПП-110 "Комсомольский",ПП-110 "Северный"принадлежащие ОАО "Тюменьэнерго" и ПС110"Ямальская"</t>
  </si>
  <si>
    <t xml:space="preserve"> "Низкое питающее напряжение"</t>
  </si>
  <si>
    <t>ТП №607 ф3</t>
  </si>
  <si>
    <t>ТП №607 ф3 - выбило автомат</t>
  </si>
  <si>
    <t>АОЭЭ ОТЭЦ.</t>
  </si>
  <si>
    <t>МТЗ,ТО</t>
  </si>
  <si>
    <t>п/ст 110/10 Урожайненское,Ф-423</t>
  </si>
  <si>
    <t>Авар откл яч2 Ф-423 от МТЗ,причина не выяснена,ввели в работу после откл Ф-1П</t>
  </si>
  <si>
    <t>РУ-10кВ ГУ Подсолнечное</t>
  </si>
  <si>
    <t>Авар откл  Ф-1П от ТО опора №115,обрыв проводов</t>
  </si>
  <si>
    <t>МТЗ 1ст, АПВ</t>
  </si>
  <si>
    <t xml:space="preserve">Ф.3-13 </t>
  </si>
  <si>
    <t>ПС 35/6кВ №103. АО ВЛ-6 кВ Ф.3-13 действием МТЗ 1ст, АПВН. В пролете оп. №22/1-23/1 обрыв провода техникой ООО "Транслайм", работы в охранной зоне ВЛ проводились без разрешения ООО "ЭНТ". Выполнен ремонт ВЛ, Ф3-13 включен в работу. Сообщено в СБ.</t>
  </si>
  <si>
    <t>ДЭС Павловского
 нмр</t>
  </si>
  <si>
    <t>ДФЗ.             АВР-35 успешно.</t>
  </si>
  <si>
    <t xml:space="preserve">ПС 110/35/6кВ  КНС-21    Т-2 (НВЭС ОАО "Тюменьэнерго")      </t>
  </si>
  <si>
    <t>Т-2 выведен в ремонт, причина выясняется.</t>
  </si>
  <si>
    <t>Отпайка ВЛ-6 ф-706 после КРУН-1</t>
  </si>
  <si>
    <t>Замена сбитой неустановленным транспортом опоры № 69.</t>
  </si>
  <si>
    <t>ПС Донецко-Сыртовская</t>
  </si>
  <si>
    <t>Отключение ВЛ-110 кВ "Каргала-Донецко-Сыртовская". На опоре № 198 устранение расцепления гирлянды.</t>
  </si>
  <si>
    <t>Отключение ВЛ-35 кВ "Первомайск-Тёпловская для переопрессовки наконечника шлейфа ВЧ связи.</t>
  </si>
  <si>
    <t>МТЗ АВ-0,4 Ввод-2; МТЗ В-6 Ввод-2;МТЗ КПУ-6 Куст 2 Ф-2А</t>
  </si>
  <si>
    <t>КТПН 6/0,4кВ 2х1600кВА     Куст-2</t>
  </si>
  <si>
    <t xml:space="preserve"> АВ-0,4 Ввод-2;  В-6 Ввод-2; КПУ-6 Куст 2 Ф-2А</t>
  </si>
  <si>
    <t xml:space="preserve"> В 13:45 сообщение диспетчера НГ-Энерго А.О. ДГУ-1;ДГУ-2  на ДЭС-7 по коду 303(низкое напряжение сети).Команда оперативному персоналу Тямкинского м/р-произвести осмотр оборудования.В 14:26 сообщение оперативного персонала-Куст-2 КТПН 2х1600 РУ-0,4кВ обнаружено:КЗ КЛ-0,4кВ от ДЭС-7 ввод-2.Отключен АВ-0,4кВ ввод-2;В-6 ввод 2;ВЛ-6кВ КПУ-6 Куст-2 Ф-2А. На ДЭС-7 отключили АВ-0,4кВ Ввод-2 на КТПН 2х1600;в КТПН 2х1600 отключили АВ-0,4кВ Ввод-2;В-6кВ.выкатили в ремонтное положение,на ВЛ-6кВ включен КПУ-6кВ Куст-2 Ф-2А,КПУ СВ-6 Куст-2 Ф-8В-Ф-2А.В КТПН 2х1600 включили САВ-0,4кВ. В 14:31 подано напряжение на СУ скважин Куста-2,Куста-1 о чем сообщено в РИТС УНП-2.</t>
  </si>
  <si>
    <t>ДЭС-400</t>
  </si>
  <si>
    <t>СУ скв. №4010
СУ скв. №4020</t>
  </si>
  <si>
    <t>Неисправность датчика давления масла. Произведена замена датчика давления масла и запуск в работу ДЭС-400кВт.</t>
  </si>
  <si>
    <t>ПС 35/6кВ №269               БСК-1</t>
  </si>
  <si>
    <t>КЛ-6кВ ф.269-04</t>
  </si>
  <si>
    <t>БСК-1 внутреннее повреждение. Посадка напряженя по 1с-6кВ ПС №269.</t>
  </si>
  <si>
    <t xml:space="preserve">ПС 35/6кВ №1013    ВЛ-6 ф.1013-04 </t>
  </si>
  <si>
    <t xml:space="preserve">  ВЛ-6 ф.1013-04 </t>
  </si>
  <si>
    <t>Схлест проводов ф.А,С в пролете опор №49-50. Погодные условия: Ветер порывами до 18 м/с.</t>
  </si>
  <si>
    <t>ТО - 03.02.2014             ТР - 12.10.2013</t>
  </si>
  <si>
    <t>17.04.2014             21.10.2014</t>
  </si>
  <si>
    <t>ПС 35/6кВ №041 яч.19</t>
  </si>
  <si>
    <t>БСК-6-2</t>
  </si>
  <si>
    <t>Внутреннее повреждение БСК. Посадка напряжения на 2С-6кВ.</t>
  </si>
  <si>
    <t>14.03.2014г</t>
  </si>
  <si>
    <t>ВЛ-6кВ "160-16"</t>
  </si>
  <si>
    <t>15:53 отключение ВЛ-6 кВ "160-16" от защиты "ТО", АПВ успешное. В 16:14 повторное отключение совместно с ВЛ-6 кВ "160-14" от защиты ТО, АПВ не успешное.В 22:38 ВЛ-6 "160-16" введена в работу  появилась "земля" на 2СШ-6 кВ фазы "С". В результате порыва высоконапорного водовода на К-60 залило тех.водой КТПН №1 и ЛР-6кВ на опоре №12/10</t>
  </si>
  <si>
    <t>ВЛ-6кВ "160-14"</t>
  </si>
  <si>
    <t>Отключение ВЛ-6 кВ "160-14"  совместно с ВЛ-6 кВ "160-16" от защиты ТО, АПВ не успешное. В 16:44 произвели РПВ, успешное. Появилась "земля" на 2СШ-6 кВ фазы "С".С 20:45 до 21:44 отключали ВЛ-6 для демонтажа поврежденного ОПН на КТПН-630кВА №1 на К-57</t>
  </si>
  <si>
    <t>РВНО №2</t>
  </si>
  <si>
    <t>КТП-6/0,4</t>
  </si>
  <si>
    <t>Откл.РВНО №2 на  Паромае, вкл.фидера №5.</t>
  </si>
  <si>
    <t>отыскание "земли"</t>
  </si>
  <si>
    <t>Ф-643</t>
  </si>
  <si>
    <t>ф-14 ПС 35/6 "Зимняя-Ставка-1"</t>
  </si>
  <si>
    <t>Ф-14</t>
  </si>
  <si>
    <t>А.О. Ф-14, скачек напряжения по Л-277(110кВ ПЭС), А.О Л-277 п/с 110/10/6 "Нефтекумская" АПВУ</t>
  </si>
  <si>
    <t>16.03.14г.</t>
  </si>
  <si>
    <t>Токовая отсечка.</t>
  </si>
  <si>
    <t>ВЛ-6 кВ № 523 от ПС "Х-52" Приазовский ЭСУ.</t>
  </si>
  <si>
    <t>М-е Анастасиевско-Троицкое. На оп. 106 обрыв вязки провода фазы "В". Сильный ветер. ШП НЯ-7 от 15.03.14г.</t>
  </si>
  <si>
    <t>МТЗ.</t>
  </si>
  <si>
    <t>ВЛ-6 кВ № 54 от ПС "Ханьковская" СЭС Кубаньэнерго.</t>
  </si>
  <si>
    <t>ВЛ-6 кВ № 54, РП-6 кВ № 54, ВЛ-6 кВ № 541, ТП-54-1 Приазовский ЭСУ.</t>
  </si>
  <si>
    <t>М-е Анастасиевско-Троицкое, Западно-Анастасиевское. На оп. 11 обрыв вязки проводо фазы "В". Сильный ветер. ШП НЯ-7 от 15.03.14г.</t>
  </si>
  <si>
    <t>ВЛ-35кВ"Сива-Кивара"  (ОАО "Удмуртэнерго")</t>
  </si>
  <si>
    <t>ПС 110/35/6кВ "Сива" ВЛ-6кВ ф-20</t>
  </si>
  <si>
    <t>В пролёте опор №30-31 падение дерева на провода из-за пределов охр. зоны ВЛ. Оп.№27, №30 загнуты, в прол. оп.№25-36 обрыв проводов, разбиты изол., загнуты траверсы. В пролете опор №39-40 падение дерева на провода ВЛ, пролеты опор №38-40 порваны провода.</t>
  </si>
  <si>
    <t>ПС 110/35/6кВ "Сива" МВ-6кВ ф-20</t>
  </si>
  <si>
    <t xml:space="preserve">Неисправность МВ-6кВ ф-20, требуется замена. Резерва на ПС "Сива" нет. </t>
  </si>
  <si>
    <t>потери переходящие на стороннюю организацию.</t>
  </si>
  <si>
    <t>ВЛ-6 кВ Ф-4 ПС 35/6 кВ"Дзержинская"</t>
  </si>
  <si>
    <t>Работала МТЗ АПВ- успешно.Причина выясняется.</t>
  </si>
  <si>
    <t>ВЛ-6 кВ Ф-8</t>
  </si>
  <si>
    <t>ВЛ-6 кВ Ф-8 ПС 35/6 кВ"Дзержинская"</t>
  </si>
  <si>
    <t>Работала МТЗ АПВ-не успешно.РПВ-успешноПричина выясняется.</t>
  </si>
  <si>
    <r>
      <t xml:space="preserve">ВЛ-6 кВ Ф-13 ПС 35/6 кВ"Ключевская"
</t>
    </r>
    <r>
      <rPr>
        <sz val="10"/>
        <color indexed="10"/>
        <rFont val="Times New Roman"/>
        <family val="1"/>
        <charset val="204"/>
      </rPr>
      <t>Отключался: в 20:23 с успешным АПВ.
В 20:35-21:19 АПВ-не успешно.РПВ-успешно</t>
    </r>
  </si>
  <si>
    <t>Выпал блинкер "Авар.откл." АПВ-не успешно.РПВ-успешно. Сильный 
порывистый ветер</t>
  </si>
  <si>
    <t>ВЛ-6 кВ Ф-2 ПС 35/6 кВ"Сытовка"</t>
  </si>
  <si>
    <t>Работала МТЗ АПВ-не успешно.РПВ-не успешно.Причина:в пролете оп.№18з-19з на ВЛ лежит дерево.Убрали.</t>
  </si>
  <si>
    <t>ВЛ-6 кВ Ф-18</t>
  </si>
  <si>
    <t>ВЛ-6 кВ Ф-18 ПС 35/6 кВ"Мочалеевка"</t>
  </si>
  <si>
    <t>МВ-35 "Мочалеевка"</t>
  </si>
  <si>
    <t>МВ-35 "Мочалеевка" ПС 35/6 кВ "Мочалеевка"
Под откл.попала:ПС 35/6 кВ "Мочалеевка"</t>
  </si>
  <si>
    <t>При включении ВЛ-6 кВ Ф-18 самопроизвольно произошло отключение МВ-35 "Мочалеевка".Включению не поддается.В 15:23 перевели нагрузку ПС 
35/6 кВ "Мочалеевка" на ВЛ-35 кВ "Сарбай" 
ПС 110/35/6кВ "Сосновка"( ВПО)</t>
  </si>
  <si>
    <t>ВВ-6-1 Т-1-Т ПС 35/6 кВ"Гагаринская"</t>
  </si>
  <si>
    <r>
      <t xml:space="preserve">Работала МТЗ. РПВ-успешно. При осмотре обнаружено: в яч. ВЛ-6 кВ Ф-4  работала Т.О. АПВ-успешно. В </t>
    </r>
    <r>
      <rPr>
        <b/>
        <sz val="10"/>
        <rFont val="Arial Cyr"/>
        <charset val="204"/>
      </rPr>
      <t>22:55</t>
    </r>
    <r>
      <rPr>
        <sz val="10"/>
        <rFont val="Arial Cyr"/>
        <charset val="204"/>
      </rPr>
      <t xml:space="preserve"> ввели в работу ВЛ-6 кВ Ф-1. Причина выясняется. Сильный порывистый ветер.</t>
    </r>
  </si>
  <si>
    <t>2 ст.З.З.</t>
  </si>
  <si>
    <t>ВЛ-110 кВ
"Чапаевская-2"
(ЧПО)</t>
  </si>
  <si>
    <t>ВЛ-110 кВ"Чапаевская-2" ПС 110/35/10 кВ"Чапаевская"(ЧПО). Под отключение попали: С-2-Т ПС 110/35/6 кВ
"Снисски"(ЧПО) ПС 35/6кВ
"Медведевская","Хомяковская".</t>
  </si>
  <si>
    <t>Работала 2 ст.З.З. АПВ-не успешно.
РПВ-не успешно. В 21:11на ПС 110/35/6 кВ"Снисски"(ЧПО) нагрузка ВЛ-110 кВ"Чапаевская-2" переведена на ВЛ-110 кВ"Совхозная-1" Сильный порывистый ветер.</t>
  </si>
  <si>
    <t>ВЛ-6 кВ Ф-1 ПС 35/6 кВ "Сытовка"</t>
  </si>
  <si>
    <t>Работала МТЗ. АПВ- нет. РПВ-Успешно.
Причина выясняется. Сильный порывистый ветер.</t>
  </si>
  <si>
    <t xml:space="preserve">ВЛ-6 кВ Ф-8
</t>
  </si>
  <si>
    <t>ВЛ-6 кВ Ф-8 ПС 35/6 кВ "Теребилово"</t>
  </si>
  <si>
    <r>
      <t>Выпал блинкер "Авар.откл". АПВ- не успешно. В</t>
    </r>
    <r>
      <rPr>
        <b/>
        <sz val="10"/>
        <rFont val="Arial Cyr"/>
        <charset val="204"/>
      </rPr>
      <t xml:space="preserve"> 0:35</t>
    </r>
    <r>
      <rPr>
        <sz val="10"/>
        <rFont val="Arial Cyr"/>
        <charset val="204"/>
      </rPr>
      <t xml:space="preserve"> РПВ-успешно.Причина выясняется. Сильный порывистый ветер.</t>
    </r>
  </si>
  <si>
    <t>Т.О.</t>
  </si>
  <si>
    <t xml:space="preserve">ВЛ-35 кВ
"Могутовская"
</t>
  </si>
  <si>
    <t>ВЛ-35 кВ"Могутовская" ПС 110/35/6 кВ
"Подгорная". Под отключение попали:
Т-2-Т ПС 35/6 кВ"Неклюдовская", ПС 35/6 кВ"Могутовская".</t>
  </si>
  <si>
    <r>
      <t xml:space="preserve">Работала Т.О. АПВ-не успешно. РПВ-успешно. В </t>
    </r>
    <r>
      <rPr>
        <b/>
        <sz val="10"/>
        <rFont val="Arial Cyr"/>
        <charset val="204"/>
      </rPr>
      <t xml:space="preserve">0:12 </t>
    </r>
    <r>
      <rPr>
        <sz val="10"/>
        <rFont val="Arial Cyr"/>
        <charset val="204"/>
      </rPr>
      <t xml:space="preserve">на ПС 35/6 кВ
"Неклюдовская" нагрузка Т-2-Т переведена на Т-1-Т. В </t>
    </r>
    <r>
      <rPr>
        <b/>
        <sz val="10"/>
        <rFont val="Arial Cyr"/>
        <charset val="204"/>
      </rPr>
      <t>2:12</t>
    </r>
    <r>
      <rPr>
        <sz val="10"/>
        <rFont val="Arial Cyr"/>
        <charset val="204"/>
      </rPr>
      <t xml:space="preserve"> восстановлена нормальная сема эл. снабжения. Сильный порывистый ветер. Причина выясняется.</t>
    </r>
  </si>
  <si>
    <t>ВЛ-110 кВ"Азот-Елховка"(СПО)</t>
  </si>
  <si>
    <t>ВВ-35 Т-2-Т</t>
  </si>
  <si>
    <t>ВВ-35 Т-2-Т ПС 35/6 кВ "Дзержинская"</t>
  </si>
  <si>
    <t>ТО, МТЗ, АПВ</t>
  </si>
  <si>
    <t>ф.1-6</t>
  </si>
  <si>
    <t xml:space="preserve">ПС 35/6кВ №101. АО ВЛ-6кВ ф.1-6 действием ТО, МТЗ. АПВН. РПВН.                                               В пролёте оп.43-44 упало дерево, убрали. </t>
  </si>
  <si>
    <t>СУ ЭЦН                             З-Полуденное нмр</t>
  </si>
  <si>
    <t>Остановка УЭЦН.   Посадка напряжения при АО ВЛ-35 ЦЛ-5М на ПС-35/6кВ №129 действием МТЗ 1ст, АПВУ. ВЛ принадлежит ООО "Мохтикнефть" (шторм.предупреждение №73 от 14.03.14.)</t>
  </si>
  <si>
    <t>СУ ЭЦН Крапивинского, Двуреченского нмр</t>
  </si>
  <si>
    <t>Остановка УЭЦН.  Посадка напряжения при АО ВЛ-6 Ф.Дв-3  ПС-110/35/6кВ  "Двуреченская" действием ТО, АПВН. Срыв  изоляторов фазы «В» оп. 1, 2, схлёст проводов ВЛ-6 Ф.Дв-3 пролёт между порталом и оп.1, пролёт оп.2-3</t>
  </si>
  <si>
    <t>ЦЛ-8</t>
  </si>
  <si>
    <t>АО ВЛ-35 ЦЛ-8 ПС-110 «Катыльгинская»  действием МТЗ 1ст., АПВН. Упало дерево на ВЛ-35кВ ЦЛ-8 в пролёте опор №8-9. ВЛ-35 ЦЛ-9 выведена в ремонт, замена опоры. (шторм.предупреждение №73 от 14.03.14.)</t>
  </si>
  <si>
    <t>СУ ЭЦН                             ЦДНГ-7,8</t>
  </si>
  <si>
    <t>Остановка УЭЦН. Посадка напряжения при АО ВЛ-35кВ ЦЛ-8</t>
  </si>
  <si>
    <t>Отановка ГПЭС по пониженному давлению газа</t>
  </si>
  <si>
    <t>К-52 скв.859 Первомайское нмр</t>
  </si>
  <si>
    <t xml:space="preserve">К-52 скв.859 </t>
  </si>
  <si>
    <t>АО. Отключился АВ-0,4кВ в ТП при запуске после аварийного отключения</t>
  </si>
  <si>
    <t>ф.5-8</t>
  </si>
  <si>
    <t>АО. Повреждение ЛР-6кВ Ф.5-8, питание переведено на Ф.5-3 (шторм.предупреждение №73 от 14.03.14.)</t>
  </si>
  <si>
    <t xml:space="preserve">АО ДЭС </t>
  </si>
  <si>
    <t xml:space="preserve">ВЛ-6кВ  ф-16  ПС 35/6кВ  К-839  </t>
  </si>
  <si>
    <t>Сильный ветер. Излом наконечника ф.А МР-6кВ оп.№11.</t>
  </si>
  <si>
    <t>ВЛ-6кВ Ф-12 ПС-35/6кВ "БКНС-2"</t>
  </si>
  <si>
    <t>опора 2' отпайка на куст 86 разрушение изолятора фазы B, провод на фазе A, АПВ-не успешно</t>
  </si>
  <si>
    <t>ВЛ-6кВ Ф-15 ПС-35/6кВ "ДНС-АЕ"</t>
  </si>
  <si>
    <t>ВЛ-10 кВ ф-Т-4</t>
  </si>
  <si>
    <t>Очистка от снега и льда 2-й СШ-10 кВ персоналом КЖД.</t>
  </si>
  <si>
    <t>ВЛ-6 кВ Ф-1320</t>
  </si>
  <si>
    <t>Аварийное отключение В-6 кВ на ПС "Сырт-2". АПВ не успешно, МТЗ 2-й ступени. На водянном колодце №13 сгорел фильтр и СУ ЭЦН.</t>
  </si>
  <si>
    <t>Аварийная остановка ПАЭС-3 "Вахитовка" по высокой температуре отходящих газов. 13:55 эл.снабжение ВЛ-6 фидера № 7 от ПАЭС-1 "Вахитовка".</t>
  </si>
  <si>
    <t>Фонд скважин по ВЛ-6 фидера № 5.</t>
  </si>
  <si>
    <t>Кратковременное понижение U, остановка отдельных сважин при аварийном отключении В-6 фидера "ДНС" на ПС "Вахитовская". (Неисправность ЭД-6 на ГКС "Вахитовка").</t>
  </si>
  <si>
    <t>РССР</t>
  </si>
  <si>
    <t>ДГУ-440 № 1</t>
  </si>
  <si>
    <t>ДГУ-440 №1</t>
  </si>
  <si>
    <t>4:30 Аварийный останов ДГУ-440 № 1 - обрыв шатуна ДВС, разрушение поршня 5-го цилиндра.
10:45 ДГУ-328 № 1 перемещена с К-1 на К-7 переключение КЛ-0,4кВ на СУ скважин 2666, 2548
11:00 Пуск в работу скв. 2666, 2548 от ДГУ-328 № 8,  14:00 переключены силовые кабели   скв. 2688, 2546 - с ДГУ-440 № 1 на ДГУ-328 № 1 пуск в работу скв. 2688, 2546</t>
  </si>
  <si>
    <t>ПС 35/6 кВ 151 ВЛ-6кВ ф.151-20</t>
  </si>
  <si>
    <t>ВЛ-6кВ ф.151-20</t>
  </si>
  <si>
    <t xml:space="preserve">Воздействие на провода сильного порывестого ветра привело к междуфазному замыканию фаз А и С в пролете опор 45-46. </t>
  </si>
  <si>
    <t>МТЗ,АПВН</t>
  </si>
  <si>
    <t>ПС 35/6 кВ №281,          ф.281-20</t>
  </si>
  <si>
    <t>ВЛ-6кВ ф.281-20</t>
  </si>
  <si>
    <t>На к. 68 А КТПН-6/0,4 кВ на проходных изоляторах ф."А", "В" - птица , убрали .</t>
  </si>
  <si>
    <t>ИП</t>
  </si>
  <si>
    <t>Венгрия</t>
  </si>
  <si>
    <t>ТО - 31.01.2014г.
ТР - 16.04.2009г.</t>
  </si>
  <si>
    <t>04.2014г.</t>
  </si>
  <si>
    <t>09.2013г.</t>
  </si>
  <si>
    <t>19.03.14.</t>
  </si>
  <si>
    <t>ЛЗШ</t>
  </si>
  <si>
    <t>ПС 35/6 кВ №8047 ТН-6-2</t>
  </si>
  <si>
    <t>ПС №8047 2С-6</t>
  </si>
  <si>
    <t>Повреждение  ТН-6-2.  А.О. ВВ-6 Т-2 действием ЛЗШ( с блокировкой АВР-6).</t>
  </si>
  <si>
    <t>НАМИТ-10</t>
  </si>
  <si>
    <t>03.2012г-ТР 07.12.2013г-ТО</t>
  </si>
  <si>
    <t>03.2012г.</t>
  </si>
  <si>
    <t>ПС 35/6 кВ №281, ф.281-20</t>
  </si>
  <si>
    <t xml:space="preserve">На к. 68 А КТПН-6/0,4 кВ №2 разрушение проходного изолятора ф."С" и разрушение изолятора ф. "В" ф.281-13. Изоляторы заменили. </t>
  </si>
  <si>
    <t>17.03.2014г</t>
  </si>
  <si>
    <t>ВЛ-6кВ "102-16"</t>
  </si>
  <si>
    <t>Отключение ВЛ-6 кВ 102-16 для устранения замыкания на "Землю" . На опоре № 25 сорвало вязку с изолятора фазы "В" из-за порывов ветра</t>
  </si>
  <si>
    <t>20.03.2014г</t>
  </si>
  <si>
    <t>ВЛ-6кВ "369-16"</t>
  </si>
  <si>
    <t xml:space="preserve">Отключение ВЛ-6 кВ 369-16 по защите, АПВ успешное. На БУ К-61 произошло КЗ в эл.двигателе 6 кВ </t>
  </si>
  <si>
    <t>ВМ-35 кВ</t>
  </si>
  <si>
    <t>Т603 «Сабо»</t>
  </si>
  <si>
    <t>ОТЭЦ отключение ВЛ-35 кВ Т603 «Сабо»</t>
  </si>
  <si>
    <t xml:space="preserve">УКПН Катангли-короткое замыкание на ЦНС №3 </t>
  </si>
  <si>
    <t>ТП №606 ф№3</t>
  </si>
  <si>
    <t>ТП №606 ф№3 - замена кабеля на скважине</t>
  </si>
  <si>
    <t>Ф-512</t>
  </si>
  <si>
    <t>М/р "Хасырейское".                  Короткое замыкание из-за схлеста проводов на ВЛ-6кВ Ф-512 оп. 4 в следствии скола опорного изолятора . Замена изолятора, ввод ВЛ-6кВ Ф-512 в работу.</t>
  </si>
  <si>
    <t>Ф-112 ПС 35/6кВ "Величаевка-11"</t>
  </si>
  <si>
    <t>Ф-112</t>
  </si>
  <si>
    <t>А.О. Ф-112 схлест проводов при порывах ветра ( сильный порывистый ветер до 25 м.с, дождь с мокрым снегом) произвели перетяжку РПВУ</t>
  </si>
  <si>
    <t>А.О. Ф-14  ( сильный порывистый ветер до 25 м.с, дождь с мокрым снегом)  РПВУ</t>
  </si>
  <si>
    <t>ф-18 ПС 35/6 "Зимняя-Ставка-1"</t>
  </si>
  <si>
    <t>Ф-18</t>
  </si>
  <si>
    <t xml:space="preserve">А.О. Ф-18 срыв изолятора на опоре №3 отп. К скв 220 З/С Ф-"В" РПВУ  ( сильный порывистый ветер до 25 м.с, дождь с мокрым снегом) </t>
  </si>
  <si>
    <t>Ф-83 ПС 35/6кВ "Амур-Курган-8"</t>
  </si>
  <si>
    <t>Ф-83</t>
  </si>
  <si>
    <t xml:space="preserve">А.О. МТЗ, Т.О. АПВУ ( сильный порывистый ветер до 20 м.с, дождь с мокрым снегом) </t>
  </si>
  <si>
    <t>Л-123 ВЛ-110кВ</t>
  </si>
  <si>
    <t>Л-123</t>
  </si>
  <si>
    <t>А.О. Л-123, Л-124 (110кВ) МТЗ  из-за  сильного порыва ветра (дождь,мокрый  снег с дождем ,ветер до 25-26 м.с) остались без напряжения : Л-558,Л-549,Л-556 ПС 110/35/6 "Ачикулакская" РПВУ</t>
  </si>
  <si>
    <t>Ф-151 ПС 35/6кВ "Ачикулак Нефть-15"</t>
  </si>
  <si>
    <t>Ф-151</t>
  </si>
  <si>
    <t>А.о. Ф-151 срыв изолятора Ф- "В" опора № 86  ( сильный порывистый ветер до 25 м.с, дождь с мокрым снегом) РПВУ</t>
  </si>
  <si>
    <t>Ф-71 ПС 35/6кВ "Русский Хутор-7"</t>
  </si>
  <si>
    <t>Ф-71</t>
  </si>
  <si>
    <t xml:space="preserve">обрыв провода на опоре №47 Ф-71 А.О. для устранения деффекта РПВУ ( сильный порывистый ветер до 25 м.с, дождь с мокрым снегом) </t>
  </si>
  <si>
    <t xml:space="preserve">Ф-2П КРУН-10кВ </t>
  </si>
  <si>
    <t>Ф-2П</t>
  </si>
  <si>
    <t xml:space="preserve">А.О. Ф-2П отпайка на скв.44 Подсолн. Опора №8/10 обрыв вязки провода Ф-В, провод лежал на Ф-А, устронили дефект, РПВУ, КИЗ в норме ( сильный порывистый ветер до 25 м.с, дождь с мокрым снегом) </t>
  </si>
  <si>
    <t>РУ-10 кВ ГУ-2 Подсолнечное</t>
  </si>
  <si>
    <t xml:space="preserve">А.О.    Опора №9  сорван изолятор Ф-"В" РПВУ  ( сильный порывистый ветер до 25 м.с. )  </t>
  </si>
  <si>
    <t>Ф-1П</t>
  </si>
  <si>
    <t xml:space="preserve">А.О. РПВУпосле устранения дефекта  сорван изолятор опора №70 ( сильный порывистый ветер до 25 м.с. ) </t>
  </si>
  <si>
    <t>Величаевская-12 35/6 кВ</t>
  </si>
  <si>
    <t>Ф-691</t>
  </si>
  <si>
    <t xml:space="preserve">А.О. РПВУ ( сильный порывистый ветер до 25 м.с. )  </t>
  </si>
  <si>
    <t>Зимняя Ставка - 1 35/6 кВ</t>
  </si>
  <si>
    <t xml:space="preserve">А.О. РПВУ ( сильный порывистый ветер до 25 м.с. ) </t>
  </si>
  <si>
    <t>Прасковея-16 110/6 кВ</t>
  </si>
  <si>
    <t>Прасковея-16</t>
  </si>
  <si>
    <t xml:space="preserve">А.О. Л-71 (п/ст Прасковея запитали от Л-208)  ( сильный порывистый ветер до 25 м.с. ) </t>
  </si>
  <si>
    <t>Ф-3П</t>
  </si>
  <si>
    <t xml:space="preserve">А.О. РПВУ после устранения схлеста проводов на скв №6/2 Подсолнечная. И срыва изолятора на опоре №2 отпайка на скв №55 "Подсолнечная."( сильный порывистый ветер до 25 м.с. ) </t>
  </si>
  <si>
    <t>Величаевская-11 35/6 кВ</t>
  </si>
  <si>
    <t>Ф-111</t>
  </si>
  <si>
    <t>Затеречная-1 110/35/6 кВ</t>
  </si>
  <si>
    <t xml:space="preserve"> откл Л-67 ,АПВ не успешно  п/ст Восточная запитана от Л-526  ( сильный порывистый ветер до 25 м.с. ) </t>
  </si>
  <si>
    <t>Ф-659</t>
  </si>
  <si>
    <t>А.О. АПВ,РПВ не успешно ( сильный порывистый ветер до 25 м.с. )  опора №16 фаза "В"сорван изолятор, схлёст проводов, обрыв шлейфа между проходным изолятором КРУН-6кВ п/с 110/35/6 "Затеречная-1" и опорой №1 РПВУ</t>
  </si>
  <si>
    <t>Ф-13</t>
  </si>
  <si>
    <t>А.О.для устранения обрыва провода  ( сильный порывистый ветер до 25 м.с. ) на ЛР-6кВ "Кашара"опора №15 "Гаджиев"</t>
  </si>
  <si>
    <t>АО-токовая отсечка, РПВУ, произвели осмотр Ф-691-деффектов не обнаружено</t>
  </si>
  <si>
    <t>17.03.14г.</t>
  </si>
  <si>
    <t>ВЛ-6 кВ Ах-35</t>
  </si>
  <si>
    <t>ВЛ-6 кВ Ах-351,   ВЛ-6 кВ Ах-352, ВЛ-6 кВ Ах-353, ТП Ах-35-2п.</t>
  </si>
  <si>
    <t>М-е Ахтырско-Бугундырское.Ураганный ветер с дождём и снегом. ТП Ах-35-2п -разрушились проходные высоковольтные изоляторы. ШП НЯ-7.</t>
  </si>
  <si>
    <t>ВЛ-6 кВ Нд-61</t>
  </si>
  <si>
    <t>М-е Ново-Дмитриевское. Сработал фидерный АВ. Сильный ветер. ШП НЯ-7.</t>
  </si>
  <si>
    <t>ВЛ-6 кВ Чм-531</t>
  </si>
  <si>
    <t>М-е ЗГЯ. Сработал фидерный АВ. Сильный ветер. ШП НЯ-7.</t>
  </si>
  <si>
    <t>ВЛ-6 кВ Нк-51</t>
  </si>
  <si>
    <t>М-е Убеженское. Сработал фидерный АВ. Сильный ветер. ШП НЯ-7.</t>
  </si>
  <si>
    <t>ВЛ-6 кВ Нк-53</t>
  </si>
  <si>
    <t>М-е Николаевское. Сработал фидерный АВ. Сильный ветер. ШП НЯ-7.</t>
  </si>
  <si>
    <t>18.03.14г.</t>
  </si>
  <si>
    <t>ВЛ-6 кВ Чм-525 от ПС "И-7 Черноморская" Ильского ЭСУ.</t>
  </si>
  <si>
    <t>М-е Зыбза-Глубокий Яр. ТП-Чм-525-9п - разрушение РВО-6 кВ, ТП-Чм-525-1 - разрушение опорных изоляторов 6 кВ.</t>
  </si>
  <si>
    <t>20.03.14г.</t>
  </si>
  <si>
    <t>ВЛ-6кВ Кл-514 Афипский ЭСУ</t>
  </si>
  <si>
    <t xml:space="preserve">М-е Дыш. Отключали участок ВЛ от РП-51 Кл до Р-24 ПП-12 для уборки упавшего дерева возле опоры №124 и замены повреждённого изолятора на этой же опоре. П НЯ-8 от 19.03.14г. </t>
  </si>
  <si>
    <t>ПС 35/6кВ "БКНС-5" ВЛ-6кВ ф-25</t>
  </si>
  <si>
    <t>В пролете опор  №114-115 падение дерева из-за пределов охранной зоны. ВЛ без повреждений</t>
  </si>
  <si>
    <t>ВЛ-110 кВ"Азот-Елховка"(СПО). Под отключение попали: ПС 35/6 кВ "Каменка", "Волгановка".</t>
  </si>
  <si>
    <t>Работала 2 ст.З.З. АПВ-не успешно. РПВ-не успешно. В 0:43 на ПС 110/35/10 кВ "Елховская"(СПО) нагрузка ВЛ-110 кВ"Азот-Елховка" переведена на ВЛ-110 кВ"Надеждино-1"(СПО). Сильный порывистый ветер.</t>
  </si>
  <si>
    <t>ДЗТ-2</t>
  </si>
  <si>
    <r>
      <t>Блинкера защит не выпадали. АПВ-нет.
РПВ-успешно. Причина: Работа ДЗТ в результате повреждения элемента (пластины) гибкой связи шинопровода 6кВ Ф-"А" между Т-2-Т и вводом РУ-6кВ. Устранено усилиями персонала СР</t>
    </r>
    <r>
      <rPr>
        <sz val="9"/>
        <rFont val="Times New Roman"/>
        <family val="1"/>
        <charset val="204"/>
      </rPr>
      <t xml:space="preserve"> №3.</t>
    </r>
  </si>
  <si>
    <t>ЗАО "Радиус-Автоматика"</t>
  </si>
  <si>
    <t>ТР - 10.07.13</t>
  </si>
  <si>
    <t>07.2014г.</t>
  </si>
  <si>
    <t>ВЛ-10 кВ Ф-12</t>
  </si>
  <si>
    <t>ВЛ-10 кВ Ф-12 ПС 220/110/10 кВ "Комсомолец" (МЭС). Под отключение попала отпайка ВЛ-10 кВ Ф-"Колпинский" (ЭНС)</t>
  </si>
  <si>
    <t>Работала Т.О. АПВ-не успешно.Причина: при смотре ВЛ обнаружено на оп.№ 151 провод лежит на траверсе.</t>
  </si>
  <si>
    <t>ВЛ-6 кВ Ф-Н-7</t>
  </si>
  <si>
    <t>ВЛ-6 кВ Ф-Н-7 ПС 35/6 кВ "Елховская"</t>
  </si>
  <si>
    <t>Работала Т.О. АПВ-не успешно. РПВ-не успешно. Произвели осмотр ВЛ-6 кВ и обнаружили в пролете оп.№67-68 под проводами ВЛ обгоревшее дерево.</t>
  </si>
  <si>
    <t>ВЛ-6кВ Ф-6</t>
  </si>
  <si>
    <t>ВЛ-6 кВ Ф-6 ПС 35/6 кВ "Коммунарская"</t>
  </si>
  <si>
    <t>Работала Т.О. АПВ-не успешно. Причина: при осмотре ВЛ обнаружено в пролете оп. №40-41 упало дерево. С11:00 до 12:10 произвели снятие упавшего дерева с проводов ВЛ. Сильный порывистый ветер</t>
  </si>
  <si>
    <t>ВЛ-6 кВ Ф-26</t>
  </si>
  <si>
    <t>ВЛ-6 кВ Ф-26 ПС 35/6 кВ "Западная"</t>
  </si>
  <si>
    <t xml:space="preserve">Выпал блинкер Авар.откл" АПВ-не успешно, РПВ-успешо.Произвели осмотр ВЛ-6 кВ. Повреждений не обнаружено. Сильный, порывистый ветер. </t>
  </si>
  <si>
    <t>ВЛ-110 кВ "УКПН-2"</t>
  </si>
  <si>
    <t xml:space="preserve">ВЛ-110 кВ "УКПН-2" (ВПО)
ПС 110/35/6 кВ "Кротовка" (ВПО)
Под отключение попали:
С-1-Т ПС 110/35/6 кВ "Лугань",
С-2-Т ПС 110/35/6/ кВ "УКПН-2",
ПС 35/6 кВ "Сброс", 
Т-1-Т ПС 35/6 кВ"Дмитриевская" </t>
  </si>
  <si>
    <t>Работала 2 ст. З.З. АПВ-успешно. Причина выясняется.</t>
  </si>
  <si>
    <t>3:23
3:47</t>
  </si>
  <si>
    <t>1 ст.З.З.</t>
  </si>
  <si>
    <t>ВЛ-110 кВ "Чапаевская-2"</t>
  </si>
  <si>
    <t xml:space="preserve">ВЛ-110 кВ "Чапаевская-2"(ЧПО)
ПС 110/35/10 кВ "Чапаевская" (ЧПО).
Под отключение попали:
С-2-Т ПС 110/35/6 кВ "Снисски" (ЧПО) Ф-14, 15, 16, 17, 18(ЭНС),
ПС 35/6 кВ "Медведевская".
</t>
  </si>
  <si>
    <t>Работала 1 ст. З.З. АПВ-успешно.Причина выясняется.</t>
  </si>
  <si>
    <t>Работала 1 ст. З.З. АПВ-не успешно.РПВ-успешно.Причина выясняется.</t>
  </si>
  <si>
    <t xml:space="preserve">МВ-6 кВ Т-2-Т </t>
  </si>
  <si>
    <t>МВ-6 кВ Ввод 6 Т-2-Т ПС 35/6 кВ "Хилки"</t>
  </si>
  <si>
    <t>Работала МТЗ. РПВ-успешно. Причина: неисправность кабеля от газового реле Т-2-Т до клеммного ящика.</t>
  </si>
  <si>
    <t>Выпал блинкер Авар.откл" АПВ-не успешно.РПВ- успешно.Причина:на ТП-26-06 обнаружено касание проводов ВЛ-6 кВ разрушенного сеточного ограждения приёмного портала.Устранили.</t>
  </si>
  <si>
    <t xml:space="preserve">МВ-35кВ Т-2-Т </t>
  </si>
  <si>
    <t>МВ-35 кВ  Т-2-Т ПС 35/6 кВ "Хилки"</t>
  </si>
  <si>
    <t>Работала "Газовая защита".РПВ- успешно.Причина: неисправность кабеля от газового реле Т-2-Т до клеммного ящика.</t>
  </si>
  <si>
    <t>К-19А скв.197 Советское 
нмр</t>
  </si>
  <si>
    <t xml:space="preserve">К-19А скв.197 </t>
  </si>
  <si>
    <t>АО. Отключился АВ-0,4кВ в ТП выполнена замена АВ-0,4кВ. Запрошены распечатки журнала событий СУ ЭЦН.</t>
  </si>
  <si>
    <t>К-201 
Советское 
нмр</t>
  </si>
  <si>
    <t>К-201</t>
  </si>
  <si>
    <t>АО. Отключился АВ-0,4кВ в ТП причины выясняются</t>
  </si>
  <si>
    <t>04:06</t>
  </si>
  <si>
    <t>04:24</t>
  </si>
  <si>
    <t>Ф.Кр-21</t>
  </si>
  <si>
    <t>АО ВЛ-6 кВ действием МТЗ, АПВУ. Схлест проводов в пролете оп. №97 - оголовник ТП №2 "К-1Кр.". Нагрузка К-1 переведена на Ф.Кр-9, К-4 на Ф.Кр-5. Ф.Кр-21 выведен в ремонт. Ветер с порывами до 20-25 м/с (оперативное предупреждение №01-18-943 от 19.03.14г.).</t>
  </si>
  <si>
    <t xml:space="preserve">ВЛ-6кВ  ф-15  ПС 35/6кВ  К-135  </t>
  </si>
  <si>
    <t>Обрыв проводов ф.А,С в пролёте оп.№28-29 из-за зацепа ВЛ-6 спецтехникой "Лесстройреконструкция".</t>
  </si>
  <si>
    <t>ВЛ-110 кВ Красноленинская-Скважина-2</t>
  </si>
  <si>
    <t>Производится осмотр ВЛ</t>
  </si>
  <si>
    <t>ВЛ-35 кВ ДНС-12-2</t>
  </si>
  <si>
    <t>ЗЗ-1ст,          ТО</t>
  </si>
  <si>
    <t>Аварийное отключение ВЛ-110 кВ , АПВ успешное, работала "ЗЗ" 1-й ст, "ТО".Причина выясняется.</t>
  </si>
  <si>
    <t>ВЛ-10 кВ Ф-6</t>
  </si>
  <si>
    <t>Аварийное отключение ввод-10 кВ при аварийном отключении сельского фидера ЗЭС причина не выявлена.</t>
  </si>
  <si>
    <t>ПС Графская,               Ибряевка-1,2</t>
  </si>
  <si>
    <t>Посадка напряжения при аварийном отключении Ф-114</t>
  </si>
  <si>
    <t>ПС КНС,НПС</t>
  </si>
  <si>
    <t>Отключение, "земля" в сети 35 кВ на Ф-А отпайка ВЛ-35 кВ "КНС-Ключевка" на ПС 35/10 кВ Ключевка СЭС. В 18:37 ВЛ-35 кВ "КНС-Ключевка" включена, "земли" нет.</t>
  </si>
  <si>
    <t>ВЛ-6 кВ ф-114</t>
  </si>
  <si>
    <t>Работа МТЗ. Устранили подхлесты проводов от портала до анкерной опоры №1.</t>
  </si>
  <si>
    <t>ПС "Вахитовская"</t>
  </si>
  <si>
    <t>Посадка напряжения при авар. отключении, с успешным АПВ, ВЛ-110 кВ "Каргала-Переволоцкая" на ПС "Каргала". Отработала 1-я ступень З.З.</t>
  </si>
  <si>
    <t>ВЛ-35 "ГТЭС Загорская"</t>
  </si>
  <si>
    <r>
      <t xml:space="preserve">Аварийное откл.СВ-35кВ, МТЗ. Эл.снабжение ВЛ-35 "ГТЭС Загорская" переведено на ВЛ-35 "Сорочинская - Промбаза-1". </t>
    </r>
    <r>
      <rPr>
        <sz val="12"/>
        <color indexed="12"/>
        <rFont val="Times New Roman"/>
        <family val="1"/>
        <charset val="204"/>
      </rPr>
      <t>Ложное срабатывание защиты из-за выхода из строя реле времени     РВМ-12 1978 года выпуска. Произведена замена реле.</t>
    </r>
  </si>
  <si>
    <t>Фонд скважин по фидеру № 606</t>
  </si>
  <si>
    <t>Кратковременное отключение В-6 фидера № 606 для определения замыкания на "землю" в сети 6 кВ. "Земля" пропала.</t>
  </si>
  <si>
    <t>ПС 35/6 Тарханы, Березовка, Аксютино.</t>
  </si>
  <si>
    <t>Аварийное отключение с успешным АПВ В-35 "Тарханы".</t>
  </si>
  <si>
    <t>Для устранения слета изолятора с проводом на анкерной опоре № 1 отпайка на ЗУ-36. (Дефект колпачка). После включения "земли" в сети 6 кВ нет.</t>
  </si>
  <si>
    <t>ДЭС-1000</t>
  </si>
  <si>
    <t>СУ скв. №4010
СУ скв. №4020
СУ скв. №4021
СУ скв. №4001</t>
  </si>
  <si>
    <t>Индикация "Пожар" на табло контроллера.
Ложное срабатывание датчика.</t>
  </si>
  <si>
    <t>ПС 35/6 кВ №076 БКРУ-6 к.233</t>
  </si>
  <si>
    <t>ВВ-6 ввод №1</t>
  </si>
  <si>
    <t>Предположительно неисправность блока управления выключателя. (По нормальной схеме БКРУ включено от ввода №1 (ф.076-03), ввод №2 отключен т.к. с ф.076-16 запитана БУ). Включили БКРУ от ввода №2.</t>
  </si>
  <si>
    <t>Остановка скважин по посадке напряжения из-за работы БУ. (БКРУ запитано от ввода №2 (ф.076-16).</t>
  </si>
  <si>
    <t>Ф-152 ПС 35/6кВ "Ачикулак Нефть-15"</t>
  </si>
  <si>
    <t>Ф-152</t>
  </si>
  <si>
    <t>А.О.для устранения обрыва вязки оп.18 ф-В  ( сильный порывистый ветер до 25 м.с. ) "</t>
  </si>
  <si>
    <t xml:space="preserve">АО МТЗ </t>
  </si>
  <si>
    <t>Ф-655 пс 110\35\6кВ Затеречная ПЭС</t>
  </si>
  <si>
    <t>Ф-655</t>
  </si>
  <si>
    <t xml:space="preserve">А.О.МТЗ РПВУ ( сильный порывистый ветер до 25 м.с. ) </t>
  </si>
  <si>
    <t>АО МТЗ АПВУ.</t>
  </si>
  <si>
    <t xml:space="preserve">А.О. МТЗ РПВУ ( сильный порывистый ветер до 25 м.с. ) </t>
  </si>
  <si>
    <t>АО МТЗ РПВУ</t>
  </si>
  <si>
    <t>яч 2 ф-14 ПС 35/6 "Зимняя-Ставка-1"</t>
  </si>
  <si>
    <t xml:space="preserve">АО </t>
  </si>
  <si>
    <t>РПВУ АПВН</t>
  </si>
  <si>
    <t>пс 35\10 кВ Владимировская ПЭС</t>
  </si>
  <si>
    <t>Ф-497</t>
  </si>
  <si>
    <t>АО АПВН РПВН для устранения обрыва вязки ф-В оп.46 РПВУ.</t>
  </si>
  <si>
    <t>А.О.для устранения обрыва вязки оп.2 ф-В отпайка на скв.95 Ачикулак  ( сильный порывистый ветер до 25 м.с. ) "</t>
  </si>
  <si>
    <t>АО АПВН обрыв вязки ф-В опора №-2 отпайка на скв 95 Ачикулакское</t>
  </si>
  <si>
    <t>пс 110\6 кВ Прасковея-16</t>
  </si>
  <si>
    <t>пс. 35/6кВ Лесная-14</t>
  </si>
  <si>
    <t>Ф-148</t>
  </si>
  <si>
    <t>А.О. Т.О. РПУ контроль изоляции в норме</t>
  </si>
  <si>
    <t>А.О. для устранения обрыва провода фаза "Б" опора №135-137</t>
  </si>
  <si>
    <t>пс.Камыш-Бурун 35/6кВ гор. Электросети</t>
  </si>
  <si>
    <t>Ф-2 ГОР</t>
  </si>
  <si>
    <t>Выпал блинкер "Авар.откл." АПВ-не успешно, РПВ-успешно. Осмотр ВЛ- повреждений не обнаружено.</t>
  </si>
  <si>
    <t>Работала МТЗ. АПВ-не успешно. РПВ-успешно. Осмотр ВЛ- повреждений не обнаружено.</t>
  </si>
  <si>
    <t xml:space="preserve">ПС-35/6кВ №203. АО ВЛ-6кВ ф.3-6 действием  МТЗ, АПВУ.  В пролёте оп.85-86 зацеп проводов ВЛ-6кВ стрелой экскаватора ООО СПК «СтройКомплектСервис». Повреждений ВЛ - нет.  Сообщено ООО ЧОП «РН-Охрана-Томск». </t>
  </si>
  <si>
    <t xml:space="preserve">Ф.14-6 </t>
  </si>
  <si>
    <t>ПС-35/6кВ №414. АО ВЛ-6кВ ф.14-6 блинкер АО, АПВН. РПВН. В пролёте оп.93-94 порваны провода ВЛ-6кВ, повреждена опора №94 неустановленным автотранспортом. Сообщено ООО ЧОП «РН-Охрана-Томск».В КУВ-6кВ К-17 работа АВР-6. Питание  остальных кустов переведено на ф.14-16.</t>
  </si>
  <si>
    <t xml:space="preserve">
22.03.2014
22.03.2014
22.03.2014</t>
  </si>
  <si>
    <t>0:33
0:35
0:45</t>
  </si>
  <si>
    <t>ОУ ДЗ, 1ст.ДЗ, 1ст.ТНЗНП
ПА</t>
  </si>
  <si>
    <r>
      <t xml:space="preserve">ВГТЭС, ВЛ-110кВ В С-3
ПС 110/35/10 №32 "Север"          В ф.32-22,32-28,32-38,32-46
</t>
    </r>
    <r>
      <rPr>
        <sz val="11"/>
        <rFont val="Times New Roman"/>
        <family val="1"/>
        <charset val="204"/>
      </rPr>
      <t>ПС 110/35/10 №30 "Тихоновская"</t>
    </r>
    <r>
      <rPr>
        <sz val="12"/>
        <rFont val="Times New Roman"/>
        <family val="1"/>
      </rPr>
      <t xml:space="preserve">
В ф.30-15,30-29,30-41,30-43,30-45,30-47,30-49,30-52
ПС 110/35/10 №31 "ЦПС"
В ф.31-04,31-14,31-16,31-26,31-34,31-38,31-11,31-13,31-17,31-27,31-33,31-35,31-47</t>
    </r>
  </si>
  <si>
    <t>ВЛ 110кВ С-3 "ВГТЭС-Тихоновская"
В ф.32-22,32-28,32-38,32-46
В ф.30-15,30-29,30-41,30-43,30-45,30-47,30-49,30-52
В ф.31-04,31-14,31-16,31-26,31-34,31-38,31-11,31-13,31-17,31-27,31-33,31-35,31-47</t>
  </si>
  <si>
    <t>Обрыв провода ВОЛС трубоукладчиком</t>
  </si>
  <si>
    <t>Скв.№887Ш, 692Ш, 702Ш, 733Ш, 654Ш, 456, 452, 704Ш.</t>
  </si>
  <si>
    <t>Отключение для устранения слета изолятора фаза "А" опора №30 отпайка на скв.452, 457.</t>
  </si>
  <si>
    <t>скв. Капитоновского м/р-я, ДНС Капитоновка</t>
  </si>
  <si>
    <t>Отсутствие фазы по ВЛ-6 кВ Ф-1320 от ПС "Сырт-2" На ЛР-6/2 обрыв шлейфа.Устранено.</t>
  </si>
  <si>
    <t>З.З. 1-й ступени, МТО, Д.З. 1-й зоны</t>
  </si>
  <si>
    <t>С успеш. АПВ от З.З. 1-й ступени, МТО, Д.З. 1-й зоны отключалась ВЛ-110 кВ "Пром-1" на ПС "Бузулукская". Оборудование ОЭН осмотрено, замечаний нет.</t>
  </si>
  <si>
    <t>ПС 110/35/6кВ Мамонтовская В-35кВ Т-1</t>
  </si>
  <si>
    <t>В-35 Т-1</t>
  </si>
  <si>
    <t>Отключение ЭВ-110кВ Т-1 произошло из-за оставшихся замкнутыми контактов клемм №1, №2 при  переключении ключа 01.SA11 "Блокировка отключения выключателя по стороне СН"  вследствие механического излома шестеренки поворотного механизма КУ.</t>
  </si>
  <si>
    <t>2012</t>
  </si>
  <si>
    <t>ключ 01.SA11 панель 5Р</t>
  </si>
  <si>
    <t>АВВ</t>
  </si>
  <si>
    <t>17.01.2013 г.</t>
  </si>
  <si>
    <t>сентябрь 2014 г.</t>
  </si>
  <si>
    <t>ПС 35/6кВ 061     МВ-6 Т-1</t>
  </si>
  <si>
    <t xml:space="preserve"> Отключение ВВ-6 Т-1 произошло вследствие неисправности подвижной части блок контактов концевого выключателя, ключа фиксации рабочего положения ВВ-6кВ, в следствии ослабления пружины из-за длительной эксплуатации элемента (1988 г. выпуска).</t>
  </si>
  <si>
    <t>02.07. 2012 (ТО) 19.07.2013 (Т)</t>
  </si>
  <si>
    <t>ПС 35/6кВ 066 ВЛ-6кВ ф.066-02</t>
  </si>
  <si>
    <t>ВЛ-6кВ ф.066-02</t>
  </si>
  <si>
    <t>Отключение ВЛ-6кВ ф. 066-02 произошло при сильном порывистом ветре, в следствии излома проволоки вязки провода ф. «В» на оп. №14, что привело к подхлесту провода ф. «С» .</t>
  </si>
  <si>
    <t>тч</t>
  </si>
  <si>
    <t>24.01.2014 (ТО) , 12.11. 2013 (Р)</t>
  </si>
  <si>
    <t xml:space="preserve"> ДЭМ ОВБ</t>
  </si>
  <si>
    <t>ПС 35/6кВ 242 ВЛ-6кВ  ф.242-11</t>
  </si>
  <si>
    <t>ВЛ-6кВ ф.242-11</t>
  </si>
  <si>
    <t>оп.2 отпайка на к.38е разрушен изолятор фазы "С". Отключали для замены изолятора.</t>
  </si>
  <si>
    <t>01.12.1995.</t>
  </si>
  <si>
    <t xml:space="preserve"> ШС-10</t>
  </si>
  <si>
    <t>ТО- 25.11.2013.
ТР-16.02.2012</t>
  </si>
  <si>
    <t>10.11.2014.</t>
  </si>
  <si>
    <t>ПС Усть-Балык ВЛ-35 Остров-1,2</t>
  </si>
  <si>
    <t>ПС 35/6кВ 161, 152</t>
  </si>
  <si>
    <t>Причина выясняется</t>
  </si>
  <si>
    <t>27.03.2014г</t>
  </si>
  <si>
    <t>ВЛ-6 кВ 208-08</t>
  </si>
  <si>
    <t>Отключение ВЛ-6кВ "208-08" от защиты "МТЗ" фаз "А" и "С", АПВ не успешное, РПВ успешное.Не соблюдение габаритов при отсыпке грунта в охранной зоне ВЛ-6кВ. Водитель Гурко И.В. на самосвале МАН гос. Е599ЕХ89 принадлежит ИП "Завгородний", подрядчик ООО "Велисстрой"</t>
  </si>
  <si>
    <t>ПС 35/6 "Северный купол"</t>
  </si>
  <si>
    <t>Отключение ВВ 35кВ ввод №1</t>
  </si>
  <si>
    <t>24.03.14г.</t>
  </si>
  <si>
    <t>ВЛ-6кВ Кл-51 Афипский ЭСУ</t>
  </si>
  <si>
    <t>М-е Ключевое. На проходной КТП Кл-51-2п в РУ-6кВ  обнаружена отгоревшая шина на выключателе нагрузки ВН-2 фаза С. Произведён ремонт.</t>
  </si>
  <si>
    <t>27.03.14г.</t>
  </si>
  <si>
    <t>ВЛ-110кВ "Афипская-Северская" ОАО "Кубаньэнерго".</t>
  </si>
  <si>
    <t>ПС 35/6 кВ "Ахтырская", "Бугундырь", "Ильская", "Западная", "Азовская",  "Черномор-ская", "Горка".</t>
  </si>
  <si>
    <t>Причина неизвестна.</t>
  </si>
  <si>
    <t>1ст. ЗЗ</t>
  </si>
  <si>
    <t>ВЛ-110кВ "Звездная-Карсовай"</t>
  </si>
  <si>
    <t>ПС 110/10кВ "Пызеп",                   ПС 110/35/10кВ "Карсовай" (ОАО "Удмуртэнерго")</t>
  </si>
  <si>
    <t>ПС 110/35/10 "Карсовай" запитали от ВЛ-35 кВ "Кестым - Бурино - Наговицино - Карсовай" в 12:16. На ВЛ-110 Звездная - Карсовай (ОАО "Удмуртэнерго") в пролёте опор №35-36 падение дерева на ВЛ. Дерево убрали, ВЛ без поврежднний, включили в работу в 18:04 (запитали ПС 110/10 "Пызеп").</t>
  </si>
  <si>
    <t>ВЛ-6 кВ Ф-4 ПС 110/35/6 кВ 
"Снисски" (ЧПО)</t>
  </si>
  <si>
    <t>Работало ТО. АПВ-нет РПВ-успешно. Сильный, порывистый ветер. Причина - схлест проводов в пролете опор № 400/56 - 400/57.</t>
  </si>
  <si>
    <t>ВЛ-6 кВ Ф-6 ПС 35/6 кВ "Киндяково"</t>
  </si>
  <si>
    <t xml:space="preserve">Работало МТЗ. АПВ-не успешно.
РПВ-не успешно. Отключен ПП-6.
Повреждение на отпайке ССК.
ПП-6 влючен в 4:20.
</t>
  </si>
  <si>
    <t>ПС-35/6кВ №203. АО ВЛ-6 Ф.3-6 действием МТЗ, АПВ-неуспешное, РПВ-успешное. Причиной отключения явилось касание трубоукладчиком провода ВЛ-6кВ оп. 103-104, Сообщено в ООО ЧОП «РН-Охрана-Томск»</t>
  </si>
  <si>
    <t>АВР</t>
  </si>
  <si>
    <t>1Т ПС №208</t>
  </si>
  <si>
    <t>1Т</t>
  </si>
  <si>
    <t>ПС-35/6кВ №208. АО 1Т. Замыкание цепей управления В-35 1Т. Из-за нарушения изоляции монтажным зажимом (передавливание изоляции) при монтаже шкафа защит трансформатора на заводе изготовителе. Работа АВР-6 успешная. Дефект устранен. 1Т введен в работу</t>
  </si>
  <si>
    <t>К-40 скв.2003 Игольское 
нмр</t>
  </si>
  <si>
    <t xml:space="preserve">К-40 скв.2003  </t>
  </si>
  <si>
    <t>АО. Отключился АВ-0,4кВ в ТП. Запрошены распечатки журнала событий СУ ЭЦН.</t>
  </si>
  <si>
    <t>К-42А Советское 
нмр</t>
  </si>
  <si>
    <t>АО, отгорел шлейф на шпильке 0,4 кВ тр-ра в КТПН-6/0,4 кВ. Выполнена замена КТПН-6/0,4 кВ.</t>
  </si>
  <si>
    <t>14:44</t>
  </si>
  <si>
    <t>21:38</t>
  </si>
  <si>
    <t>ПС 110/35/10 №31 "ЦПС" В 2Т/35кВ</t>
  </si>
  <si>
    <t>2сек/35кВ ПС №31
2сек.35/6кВ- ПС №3,6,14,15,17
1сек.35/6кВ- ПС №54,1П</t>
  </si>
  <si>
    <t>Ошибочное отключение В 2Т/35кВ</t>
  </si>
  <si>
    <t>МТО .  АПВ успешно"земля" ф.В</t>
  </si>
  <si>
    <t xml:space="preserve">ВЛ-6кВ  ф-18  ПС 35/6кВ  К-263  </t>
  </si>
  <si>
    <t>Зацеп спецтехникой ООО "Римьера-Сервис" (Трансфер+) спусков ВЛ-6 с ЛР-6 оп.№2 до ТП-400-2 к.263. Обрыв провода ф.А, нарушение целостности провода ф.В на 90%.</t>
  </si>
  <si>
    <t>КТПН-6/0,4кВ К-11</t>
  </si>
  <si>
    <t>ВЛ-6кВ Ф-6 РУ-6кВ К-11</t>
  </si>
  <si>
    <t>Лопнул изолятор фазы В в ТП к. 11</t>
  </si>
  <si>
    <t>Фонд скважин по ВЛ-6 фидера № 602.</t>
  </si>
  <si>
    <t>Устранение слета изолятора на опоре №65. После включения "земли" в сети 6 кВ нет.</t>
  </si>
  <si>
    <t>Ф-2,5</t>
  </si>
  <si>
    <t>Посадка "U" при аварийном отключении ВЛ-10 кВ (Ф-11) на ПС "Переволоцкая". Работала "ТО", "МТЗ", АПВ не успешное.</t>
  </si>
  <si>
    <t>отдельные скважины</t>
  </si>
  <si>
    <t>Посадка напряжения при авар. отключении с успешн. АПВ от МТО ВЛ-110 кВ "Тюрино-1" на ПС "Михайловская".</t>
  </si>
  <si>
    <t>Лб-2</t>
  </si>
  <si>
    <t>Аварийное отключение ВЛ-10 кВ. На ТП-213(ЗЭС) обнаружен слёт изолятора, устранено. В 5:20 ВЛ включена, "земля" на фидере, фидер включен без отпайки на с. Озёрки. Обнаружили и устранили на ТП-209(ЗЭС) разрушение разрядника.</t>
  </si>
  <si>
    <t>Скв.№№ 60, 61, 62, 63.</t>
  </si>
  <si>
    <t>ЕМСР</t>
  </si>
  <si>
    <t>ДГУ-292/3</t>
  </si>
  <si>
    <t>ДГУ-292 №3</t>
  </si>
  <si>
    <t>02:07 Аварийный останов ДГУ-292/3 - высокая температура охлаждающей жидкости.
При осмотре выявлена утечка ОЖ через контрольное отверстие помпы системы охлаждения двигателя. 
09:45 ДГУ-220 № 2 перемещена с К-1 на К-8, переключение КЛ-0,4кВ на СУ скв. 2478, 2571
13:00 пуск в работу скв.2478, 2571</t>
  </si>
  <si>
    <t>ПС 110/35/6кВ"Кальча".</t>
  </si>
  <si>
    <t>08:08 на ПС 110/35/6кВ"Кальча"произошла посадка напряжения в сети 110кВ до 40кВ.Причиной посадки напряжение было разрушение опорного изолятора на ШР-110кВ на ПС-500"Демьянское".</t>
  </si>
  <si>
    <t>ЭСН-1</t>
  </si>
  <si>
    <t>ВЛ-6кВ Ф-9,14,15 ЗРУ-6кВ, АД-6кВ 500кВт Н-1/7,5,9,8  СУ-0,4кВ ЭЦН КП-5,6,9,14,86; скв. Р-52, Р-57.</t>
  </si>
  <si>
    <t>Ложное срабатывание датчика реле температуры масла ГДГ-2</t>
  </si>
  <si>
    <t xml:space="preserve">Короткое замыкание жил контрольного кабеля цепи управления защит ГДГ-2.
</t>
  </si>
  <si>
    <t>ПС 35/6кВ № 161 ВЛ-6кВ ф.161-08</t>
  </si>
  <si>
    <t xml:space="preserve">  ф.161-08</t>
  </si>
  <si>
    <t>Трубоукладчик ООО "Юганскнефтестрой" в пролете оп.№13-14 оборвал провод ф.А при прокладке трубопровода на к.65. Отключали в ремонт для устранения обрыва провода</t>
  </si>
  <si>
    <t>29.03.2014г</t>
  </si>
  <si>
    <t>ВЛ-6кВ "103-16"</t>
  </si>
  <si>
    <t>Отключение ВЛ-6кВ "103-16" от защиты "ТО" , АПВ  успешное. Производилась разгрузка труб в охранной зоне ВЛ-6кВ без наряда-допуска автокраном гос.№ А999МВ-89 водитель Головинов Андрей Александрович ООО "Альметьремстрой"</t>
  </si>
  <si>
    <t>КЛ-6 кВ</t>
  </si>
  <si>
    <t xml:space="preserve">ПС-35/6 кВ "Тунгор" </t>
  </si>
  <si>
    <t>пробой КЛ-6 кВ фид. №4</t>
  </si>
  <si>
    <t>ВА-СЭЩ</t>
  </si>
  <si>
    <t xml:space="preserve">СШ-0,4 кВ </t>
  </si>
  <si>
    <t>М/р "Хасырейское". В следствии внутреннего замыкания вводного АВ-0,4 кВ ВА-СЭЩ КТП 6/0,4 кВ №529 (скв. 45) произошло срабатывание высоковольтных предохранителей 6 кВ в КТП 6/0,4 кВ Произведена замена вводного АВ-0,4 кВ, замена ПН-6 кВ. КТП 6/0,4 кВ №529 ведена в работу.</t>
  </si>
  <si>
    <t>Ф-111 ПС 35/6кВ "Величаевка-11"</t>
  </si>
  <si>
    <t>отключили Ф-111 для устранения дефекта течи масла, нагрев контакта Ф-"С" по 0,4кВ на трансформаторе и ревизия РЛНД ТП скв.160Величаевка</t>
  </si>
  <si>
    <t>ВЛ-110 кВ "Суходол-3"</t>
  </si>
  <si>
    <t>ВЛ 110 кВ "Суходол-3" ПС 220/110/10 кВ
"Серноводская" (МЭС).Под отключение попали: С-2-Т ПС 110/35/6 кВ
"Серноводская"(СПО) ВЛ-6 кВ Ф-10,
11,17(ЭНС), Т-2-Т ПС 35/6 кВ "ФНС", Т-2-Т "Обошинская", Т-2-Т"Якушкинская".
С-2-Т ПС 110/35/6 кВ "Козловская", Т-2-Т ПС 35/6 кВ "Берендеи", ПС 35/6 кВ
"Шумарка","Винно-Банновская","Семёновская", "Сургутская" "Сологаевка", Мочалеевка".</t>
  </si>
  <si>
    <t>Работала 1 ст. З.З. АПВ-не успешно.РПВ- успешно. Причина: при осмотре ВЛ  в пролете оп №37-38 (участок ВЛ-110 кВ "ЭНС") обнаружен повреждённый нижний провод трактором со стрелой марки "Т-70" принадлежащим Фирме ООО"Хайтек-Самара", под управлением тракториста Бабина Николая Петровича. Требуется ремонт провода.</t>
  </si>
  <si>
    <t>ВЛ-10 кВ Ф7</t>
  </si>
  <si>
    <t>ВЛ-10 кВ Ф-7 ПС 35/10 кВ "Петрухновская"</t>
  </si>
  <si>
    <r>
      <t xml:space="preserve">Работала МТЗ. АПВ-успешно. </t>
    </r>
    <r>
      <rPr>
        <sz val="10"/>
        <color indexed="10"/>
        <rFont val="Times New Roman"/>
        <family val="1"/>
        <charset val="204"/>
      </rPr>
      <t xml:space="preserve">В 20:00 Работала МТЗ. АПВ-не успешно. РПВ-не успешно. В 1:47 (31.03) включили ВЛ-10 кВ Ф-7 в работу, замечаний нет. </t>
    </r>
    <r>
      <rPr>
        <sz val="10"/>
        <rFont val="Times New Roman"/>
        <family val="1"/>
        <charset val="204"/>
      </rPr>
      <t>Произведен осмотр ВЛ,частично,из-за отсутствия дорог. Повреждений не обнаружено.</t>
    </r>
  </si>
  <si>
    <t>ВЛ-6 кВ Ф-4 ПС 35/6 кВ "Киндяково"</t>
  </si>
  <si>
    <t>Первомайское
нмр</t>
  </si>
  <si>
    <t>СУ ЭЦН Первомайское
нмр</t>
  </si>
  <si>
    <t>Остановка скважин, Подана заявка на предоставление распечаток работы ЭЦН в ЦДНГ-8 и Новомет-Сервис. Причины выясняются.</t>
  </si>
  <si>
    <t>К-10Р Двуреченское нмр</t>
  </si>
  <si>
    <t>АО ЭЦН перегорание предохранителя 6кВ Ф."А" в ТП, скв запущена</t>
  </si>
  <si>
    <t>МТЗ-2-й ступени, ф-А; В; С</t>
  </si>
  <si>
    <t>Выход из строя блока управления BU/TEL-220-05A СВВ-6кВ яч.№12 ЗРУ-6кВ "ЭСН-1"</t>
  </si>
  <si>
    <t>ПС-35/6кВ №206. АО ВЛ-6 Ф.6-18 действием МТЗ, ТО, АПВ, АПВ-неуспешное, РПВ-неуспешное. Питание потребителей переведено на резервные ВЛ-6. Осмотр Ф.6-18 результатов не дал. Поиск и устранение неисправности на 01.04.14 в светлое время суток.</t>
  </si>
  <si>
    <t>январь</t>
  </si>
  <si>
    <t>февраль</t>
  </si>
  <si>
    <t>март</t>
  </si>
  <si>
    <t>ПС35/6 172 ф.172-16</t>
  </si>
  <si>
    <t>В-6 ф.172-16</t>
  </si>
  <si>
    <t>Опора №1 повреждение кабельной вставки ф.С, перевод нагрузки на ф. 173-26</t>
  </si>
  <si>
    <t>ПС 35/6кВ №016 ф.016-08</t>
  </si>
  <si>
    <t>ф.016-08</t>
  </si>
  <si>
    <t>ЗД, 1,2ст.ЗЗ, МФТО</t>
  </si>
  <si>
    <t>ПС-220/110/35/6 кВ  "Средний Балык" ВЛ-110 Средний Балык-Солнечная -2ц</t>
  </si>
  <si>
    <t>ВЛ-110 Средний Балык-Солнечная -2ц</t>
  </si>
  <si>
    <t>Сильный порывистый ветер</t>
  </si>
  <si>
    <t>ДФЗ</t>
  </si>
  <si>
    <t>ВЛ-110 кВ Ленинская-Лосинка-1ц.</t>
  </si>
  <si>
    <t>ВЛ-110 кВ Ленинская-Лосинка-2ц.</t>
  </si>
  <si>
    <t>ПС-35/6 кВ №351, ф351-04 Уг</t>
  </si>
  <si>
    <t>ф.351-04 Уг</t>
  </si>
  <si>
    <t>Сильный порывистый ветер, разрушение изолятора ф. А на опоре № 1</t>
  </si>
  <si>
    <t xml:space="preserve"> МТЗ </t>
  </si>
  <si>
    <t>ПС 35/6кВ №065 ф.065-12</t>
  </si>
  <si>
    <t>ф.065-12</t>
  </si>
  <si>
    <t>ПС 110/35/6кВ Куделинская ВЛ-35кВ Пойма-1</t>
  </si>
  <si>
    <t>ВЛ-35кВ Пойма-1</t>
  </si>
  <si>
    <t>ПС 110/35/6кВ "Приразломная", ВЛ-35кВ Белый-Яр-1</t>
  </si>
  <si>
    <t>ВЛ-35кВ Белый-Яр-1</t>
  </si>
  <si>
    <t>ПС 35/6кВ №069 ф.069-04</t>
  </si>
  <si>
    <t>ф.069-04</t>
  </si>
  <si>
    <t>Сильный порывистый ветер. Разрушение опорного изолятора ф-В на приемном портале КТП-3 к-20,к.з. проводов ф-В-С.</t>
  </si>
  <si>
    <t>ПС 35/6кВ №054 Т-1 (ВВ-35 З. Салым-1, ВВ-6 Т-1)</t>
  </si>
  <si>
    <t>Т-1 (ВВ-35 З. Салым-1, ВВ-6 Т-1)</t>
  </si>
  <si>
    <t>ПС 35/6кВ №040 ф.040-06</t>
  </si>
  <si>
    <t>ф.040-06</t>
  </si>
  <si>
    <t>НВЧЗ, 1ст ДЗ</t>
  </si>
  <si>
    <t>ПС 220/110/35/6кВ Шубинская, ЭВ-220 АТ-4, ЭВ-220 АТ-3 МСЭВ-220</t>
  </si>
  <si>
    <t>ЭВ-220 АТ-4, ЭВ-220 АТ-3 МСЭВ-220</t>
  </si>
  <si>
    <t>ЭВ-220 АТ-3 АПВУ. КС-220 Пересвет ф В, С разрушение оголовников в результате сильного порывистого ветра</t>
  </si>
  <si>
    <t>ПС-110/35/6 кВ "Промысловая" ЗРУ-6 кВ КНС-1ЮБ, ф. 127 ЮБ</t>
  </si>
  <si>
    <t>ф.127 ЮБ</t>
  </si>
  <si>
    <t>1,2ст.ЗЗ, МФТО</t>
  </si>
  <si>
    <t>1 ст ЗЗ</t>
  </si>
  <si>
    <t>ПС 110/35/6 Монастырская, ВЛ-110 Монастырская-Муратовская-1,2.</t>
  </si>
  <si>
    <t>ВЛ-110 Монастырская-Муратовская-1,2</t>
  </si>
  <si>
    <t>ПС-35/6 кВ №333, ф.333-14  ф.333-16</t>
  </si>
  <si>
    <t>ф.333-14,  ф.333-16</t>
  </si>
  <si>
    <t>ПС 35/6кВ №060 ф.060-06</t>
  </si>
  <si>
    <t>ф.060-06</t>
  </si>
  <si>
    <t>ПС110/35кВ Речная, ВЛ-35 кВ Горная-2ц.</t>
  </si>
  <si>
    <t xml:space="preserve"> ВЛ-35 кВ Горная-2ц.</t>
  </si>
  <si>
    <t>ПС 35/6кВ 104. ф.104-01.</t>
  </si>
  <si>
    <t>ф.104-01.</t>
  </si>
  <si>
    <t>3ст ЗЗ</t>
  </si>
  <si>
    <t>ВЛ-110 Ленинская-Восточно-Сургутская</t>
  </si>
  <si>
    <t>ПС 35/6кВ №030ф.030-18</t>
  </si>
  <si>
    <t>ф.030-18</t>
  </si>
  <si>
    <t>ПС35/6кВ №236 ф.236-18</t>
  </si>
  <si>
    <t>ПС-35/6 кВ №351, ф.351-05 Уг</t>
  </si>
  <si>
    <t>ф.351-05 Уг</t>
  </si>
  <si>
    <t>ПС 110/35/6 кВ Лабытвор, ВВ-35 Т-2</t>
  </si>
  <si>
    <t>ВВ-35 Т-2</t>
  </si>
  <si>
    <t>Перегорание предохранителя ф."С" ТН-35-2, ложное действие АВР-35.</t>
  </si>
  <si>
    <t>ПС 110/35/6кВ "Иглинская" ЗРУ-6кВ КНС-2ЮБ</t>
  </si>
  <si>
    <t>ф.213ЮБ</t>
  </si>
  <si>
    <t>оп.11-12 к.з. проводов ф. А и ф.В    при проезде негабаритного автотранспорта под ВЛ, в результате чего вышла из строя кабельная муфта на оп.№1 ,нагрузку перевели на ф.223 ЮБ ( оп.60 соединили шлейфа)</t>
  </si>
  <si>
    <t>ПС-35/6кВ 345</t>
  </si>
  <si>
    <t>ф.345-06</t>
  </si>
  <si>
    <t>В пролете оп.№3 и оп.№4 следы КЗ и повреждение  провода ф.А и ф.С  при проезде  негабаритного автотранспорта под ВЛ-6кВ</t>
  </si>
  <si>
    <t>ТО-06.02.14             ТР-22.11.05</t>
  </si>
  <si>
    <t>ТО-100% ТР-90%</t>
  </si>
  <si>
    <t>ТР-01.11.14</t>
  </si>
  <si>
    <t>ТР-11.06г., 11.07г., 11.08г., 11.09г., 11.10г., 11.12г., 11.13г.</t>
  </si>
  <si>
    <t>ПС-35/6 кВ №5751, ф.5751-04;  ЗРУ-6 кВ  КНС-4  яч.14  В-6кВ ЭД №5</t>
  </si>
  <si>
    <t>ЗРУ-6кВ КНС-4, яч.14 В-6кВ ЭД №5</t>
  </si>
  <si>
    <t>К.З. в БРНО ЭД №5  КНС-4,  остановка скважин по посадке напряжения.</t>
  </si>
  <si>
    <t>Лысьва</t>
  </si>
  <si>
    <t>ПС 35/6 №5013, ф.5013-09, ЗРУ-6 К-213бис В-6-1</t>
  </si>
  <si>
    <t>ВВ-6-1С</t>
  </si>
  <si>
    <t>апрель</t>
  </si>
  <si>
    <t>01.04.2014г</t>
  </si>
  <si>
    <t>КНС-8 СТД-3</t>
  </si>
  <si>
    <t>СТД-1250 № 3</t>
  </si>
  <si>
    <t>Отключение СТД-3 КНС-8 в ЗРУ-6 кВ "КНС-8" яч 19 по защите ТО, из-за короткого замыкания в БРНО эл.двигателя. Во время посадки напряжения по ПС 35/6 кВ "104" произошел сброс нагрузки мех.фонда на 2,5 МВт.</t>
  </si>
  <si>
    <t>ВЛ-6кВ "154-08"</t>
  </si>
  <si>
    <t>Отключение при сильном ветре ВЛ-6 кВ 154-08 по защите ТО, АПВ успешное. Куст-58 сорвало ограждения на приемном портале КУВ-6 кВ, произведен ремонт 01.04.14г..</t>
  </si>
  <si>
    <t xml:space="preserve"> ВЛ-6 кВ "105-06"</t>
  </si>
  <si>
    <t>Отключение во ремя сильного ветра ВЛ-6 кВ 105-06 по защите ТО, дважды АПВ успешное, третий раз АПВ не успешное, РПВ успешное.  В пролете опор №75-75/1 шлейф фазы "А" подлестывает провод фазы "В", произведен ремонт 02.04.14г.</t>
  </si>
  <si>
    <t xml:space="preserve"> ВЛ-6 кВ "113-05"</t>
  </si>
  <si>
    <t>ПС 35/6 кВ "113"                        
1-СШ-6 кВ</t>
  </si>
  <si>
    <t>Отключение во ремя сильного ветра ВЛ-6 кВ 113-05 по защите ТО, во время АПВ произошло отключение В-6-1по защите МТЗ. РПВ успешное. В пролетах опор №50/5-50/7 ожоги проводов фаз "А" и "В".</t>
  </si>
  <si>
    <t>ВЛ-6 кВ 142-16</t>
  </si>
  <si>
    <t>Отключение во ремя сильного ветра ВЛ-6 кВ 142-16 по защите ТО,  АПВ успешное. Производится осмотр</t>
  </si>
  <si>
    <t xml:space="preserve"> ВЛ-6 кВ "202-30"</t>
  </si>
  <si>
    <t>Отключение во ремя сильного ветра ВЛ-6 кВ 202-30 по защите ТО, дважды АПВ успешное, третий раз АПВ не успешное, РПВ успешное.  В пролет опор №86.1-87АУ обнаружены ожоги проводов фаз "В" и "С".</t>
  </si>
  <si>
    <t xml:space="preserve"> ВЛ-6 кВ "204-13"</t>
  </si>
  <si>
    <t>Отключение во ремя сильного ветра ВЛ-6 кВ 204-13 по защите МТЗ три раза,АПВ не успешное,  РПВ успешное. В пролете опор 35/8-35/9 обнаружены ожоги проводов ваз "А" и "С"</t>
  </si>
  <si>
    <t>2 ступень "Земляной защиты"          2 зона "Дистанционной защиты"</t>
  </si>
  <si>
    <t>ВЛ-110 кВ "Тарко-Сале-Комсомольский-1,2"</t>
  </si>
  <si>
    <t>Отключение во время сильного ветра ВЛ-110 "Тарко-Сале-Комсомольский-1,2" по 6 раз, АПВ успешное, по 2 раза АПВ не успешное, РПВ успешное. Причина: приближение шлейфов фаз "В" и "С" на тело анкерной опоры №66 при сверхнормативных порывах ветра</t>
  </si>
  <si>
    <t>02.04.2014г</t>
  </si>
  <si>
    <t>1 ступень дистанционной защиты</t>
  </si>
  <si>
    <t>ВЛ-110 кВ "Северный-Харампурская-1"</t>
  </si>
  <si>
    <t>Отключение во время сильного ветра ВЛ-110 "Северный-Харампурская-1" 5 раз, АПВ успешное,  3 раза АПВ не успешное, 2 раза РПВ успешное.  Обнаружены следы ожогов и рассплетения провода фаз "В" и "С" в пролете опор № 427-428, произведен ремонт провода.</t>
  </si>
  <si>
    <t>ВЛ- 0,4 кВ</t>
  </si>
  <si>
    <t>ТП №207</t>
  </si>
  <si>
    <t>ТП 207  обрыв ВЛ- 0,4 кВ в двух местах</t>
  </si>
  <si>
    <t>ТП №606</t>
  </si>
  <si>
    <t>выбило фид. автомат ТП №606 ф1</t>
  </si>
  <si>
    <t>ВТ-61 ПС 35/6кВ "Зимняя-Ставка-1"</t>
  </si>
  <si>
    <t>ВТ-61 (Ф-11;12;13/17)</t>
  </si>
  <si>
    <t xml:space="preserve">АО ВТ-61, РПВУ. При проведении ППР РУ-6 кВ, I-СШ-6 кВ, яч. №13/17, обнаружен труп животного (кот). </t>
  </si>
  <si>
    <t>ВВТЭ-10-20-1000 УХЛ2.</t>
  </si>
  <si>
    <t>01.2014</t>
  </si>
  <si>
    <t>04.2014</t>
  </si>
  <si>
    <t>01.04.14г.</t>
  </si>
  <si>
    <t>ВЛ-10 кВ Ку-9 СЭС Кубаньэнерго</t>
  </si>
  <si>
    <t>М-е Чумаковское. Славянские электросети отключали ВЛ для обнаружения и замены повреждённого изолятора. Через 10 минут после отключения, скважины были запитаны от ДЭС.</t>
  </si>
  <si>
    <t>ВЛ-6 кВ Ф-17</t>
  </si>
  <si>
    <t>ВЛ-6 кВ Ф-17 ПС 110/35/6 кВ "УКПН-2"</t>
  </si>
  <si>
    <t>Выпавших блинкеров нет.АПВ- не успешно.РПВ- не успешно.Причина: трубоукладчиком ГОС  № 68-61 ВК 77 принадлежащим ООО"Магнер" при производстве работ в охранной зоне ВЛ-6 кВ оборваны провода фаз "В" и "С" в пролётах опор №36Л-37Л, на опоре №37Л слетел изолятор Ф-"А", провод лежит на траверсе.</t>
  </si>
  <si>
    <t>1 ст.Дист.защ</t>
  </si>
  <si>
    <t>ВЛ-110 кВ "ЧС-2"</t>
  </si>
  <si>
    <t>ВЛ-110 кВ "ЧС-2"(ЧПО)ПС 110/35/10 кВ "Чапаевская" (ЧПО).Под отключение попали:С-2-Т ПС 110/35/6 кВ "Снисски" (ЧПО)Ф-14, 15, 16, 17, 18(ЭНС),ПС 35/6 кВ "Медведевская".</t>
  </si>
  <si>
    <t>1 ст.дист.защиты АПВ-успешно.Причина выясняется.</t>
  </si>
  <si>
    <t>Ввод-10 кВ Т-1-Т</t>
  </si>
  <si>
    <t>Ввод-10 кВ Т-1-Т ПС 35/10 кВ"Староганькино" (ВПО) Под откл.попала:ВЛ-10 кВ "Южно-Бутлеровская"</t>
  </si>
  <si>
    <t>Работала МТЗ
АПВ-нет,РПВ-успешно.
Причина выясняется.</t>
  </si>
  <si>
    <t>2 С.Ш-110 кВ С-2-Т ПС 110/35/6 кВ "Нефтегорская-2" (ВПО).Под откл.попали:С-2-Т ПС 11035/10 кВ"Алексеевка" (ВПО),ПС 35/6 кВ "Богатыревская"ПС 35/6 кВ "Промысловая",ПС 35/6 кВ "ДНС-2",Цех№15 (Ф-9,10)</t>
  </si>
  <si>
    <t>Причина:разрушилась колонка изоляторов ШР-110.АВР-35,6 кВ-успешно.</t>
  </si>
  <si>
    <t xml:space="preserve"> -</t>
  </si>
  <si>
    <t xml:space="preserve">АПВУ </t>
  </si>
  <si>
    <t>Ф.4-5 (+Ф.4-6)</t>
  </si>
  <si>
    <t>ПС-35/6кВ №104. АО ВЛ-6кВ Ф.4-5 (+Ф.4-6)  действием ТО АПВ успешное (схема ВЛ-6кВ ремонтная, ф4-6 подключен к ф4-5). Выполняется осмотр. Порывистый ветер бюллетень погоды №90 от 31.03.14г.</t>
  </si>
  <si>
    <t>ОАО МПК "Аганнефтегазгеология"</t>
  </si>
  <si>
    <t>СУ ЭЦН Зап-Полуденного нмр</t>
  </si>
  <si>
    <t>Остановка УЭЦН. Посадка напряжения при АО ВЛ-35 ЦЛ-5м на ПС 35/6 №129 АПВ успешное, в 09:53 АОАПВ не успешное работа 1ст. ДЗ. (ВЛ-35кВ на балансе ОАО МП «Аганнефтегазгеология»). Порывистый ветер бюллетень погоды №90 от 31.03.14г.</t>
  </si>
  <si>
    <t>Ф3-8</t>
  </si>
  <si>
    <t>ПС-35/6кВ №103. АО ВЛ-6кВ  Ф.3-8  действием МТЗ АПВ не успешное. Выполнен осмотр, выявлен крен 20 градусов анкерно-угловой опоры №95 от выдавливания свай, провис проводов в пролете опор 95-96, касание проводов при ветре. Порывистый ветер бюллетень погоды №90 от 31.03.14г.</t>
  </si>
  <si>
    <t>1ст ДЗ, АПВ</t>
  </si>
  <si>
    <t>ЦЛ-4</t>
  </si>
  <si>
    <t xml:space="preserve">2-х кратное АО ВЛ-35 ЦЛ-4 от ПС-110 «Малореченская» действием 1ст. ДЗ, АПВ успешное. Причины выясняются, производится осмотр. Порывистый ветер бюллетень погоды №90 от 31.03.14г. </t>
  </si>
  <si>
    <t>Ф15-12</t>
  </si>
  <si>
    <t>ПЛУ-6</t>
  </si>
  <si>
    <t>АО ПЛУ-6 ф15-12 ПЛУ-6 (на балансе ООО «Башнефть»). Порывистый ветер бюллетень погоды №90 от 31.03.14г.</t>
  </si>
  <si>
    <t>Ф5-5</t>
  </si>
  <si>
    <t>ПС-35/6кВ №105. АО ВЛ-6кВ  Ф.5-5  действием ТО АПВ не успешное. (Сорван изолятор с крепления оп. №79, схлест проводов от оп. №79 до ПЛУ-6 (наклон оп№79 в сторону ПЛУ-6), произведен монтаж изолятора, фидер включен в работу. Порывистый ветер бюллетень погоды №90 от 31.03.14г.</t>
  </si>
  <si>
    <t xml:space="preserve">АПВН </t>
  </si>
  <si>
    <t>Ф1-5</t>
  </si>
  <si>
    <t>ПС-35/6кВ №101. АО ВЛ-6кВ Ф.1-5  действием  ТО АПВ не успешное. Осмотром установлено, крен оп.43, в пролете опор 43-58/5, 67/1-78/4, 69/3-70/3 провис проводов, все указанные участки включены в КР на 2014г. Порывистый ветер бюллетень погоды №90 от 31.03.14г.</t>
  </si>
  <si>
    <t xml:space="preserve">ПС-35/6кВ №104. АО ВЛ-6кВ Ф.4-5 (+Ф.4-6)  действием ТО АПВ успешное (схема ВЛ-6кВ ремонтная, ф4-6 подключен к ф4-5). Выполняется осмотр. </t>
  </si>
  <si>
    <t>ПС №4 В ф.4-04</t>
  </si>
  <si>
    <t>КТП БЛП т.10  тр-р 2Т   
            КТП БЛП т.8 тр-р 2Т</t>
  </si>
  <si>
    <t>Повреждение провода экскаватором</t>
  </si>
  <si>
    <t>ДЗЛ ф.А,С</t>
  </si>
  <si>
    <t>ВЛ-110кВ С-6</t>
  </si>
  <si>
    <t>Порывы ветра до 22м/с, причина выясняется</t>
  </si>
  <si>
    <t>ВЛ-35 Ф№3 КНС-5А</t>
  </si>
  <si>
    <t>ВЛ-110кВ Мегион-Нижневартовская-2ц</t>
  </si>
  <si>
    <t>Сильный, порывистый ветр 17-27м/с, посадка U по Мыхпайскому м/р.</t>
  </si>
  <si>
    <t>ВЛ-6кВ ф-4 ПС-35/6 Мега</t>
  </si>
  <si>
    <t>ВЛ-6кВ ф-17 ПС-35/6 к-1841</t>
  </si>
  <si>
    <t>ВЛ-6кВ ф-8 ПС-35/6 к-404</t>
  </si>
  <si>
    <t>ВЛ-6кВ ф-13 ПС-35/6 к-115</t>
  </si>
  <si>
    <t>ВЛ-6кВ ф-16 ПС-35/6 к-9М</t>
  </si>
  <si>
    <t>ВЛ-6кВ ф-6 ПС-35/6 к-507</t>
  </si>
  <si>
    <t>ТЭСС</t>
  </si>
  <si>
    <t>ВЛ-6кВ Ф-18 ПС-35/6кВ ДНС-2</t>
  </si>
  <si>
    <t>Аварийное отключение по сильному ветру.</t>
  </si>
  <si>
    <t>ВЛ-6кВ Ф-5 ПС-35/6кВ К-457</t>
  </si>
  <si>
    <t>Черногорэнерго</t>
  </si>
  <si>
    <t>КТПН-6/0,4кВ №2 400кВА К-5</t>
  </si>
  <si>
    <t>Неисправность проходного изолятора ВН в КТПН.</t>
  </si>
  <si>
    <t>Фонд скважин по ВЛ-6 фидера "Лб-2"</t>
  </si>
  <si>
    <t>Замена траверсы на деревянной анкерной опоре персоналом ЗЭС.</t>
  </si>
  <si>
    <t>ПС 35/6      Варшава-3, Проскуринская</t>
  </si>
  <si>
    <t>Кратковременное пропадание напряжения в сети 110 кВ при падении колонки ШР-2 110 кВ фаза "В" на ПС "Нефтегорская-2" ВЭС.</t>
  </si>
  <si>
    <t>Ф-122</t>
  </si>
  <si>
    <t>Посадка "U" по сети при производстве оперативных переключений в сетях Кб ЖД. Остановка 2-х скважин.</t>
  </si>
  <si>
    <t xml:space="preserve">ВЛ-6кВ "Ф-1" ПС-110/35/6кВ "Транзитная" </t>
  </si>
  <si>
    <t>СУ скв.1603
СУ скв.1604
СУ скв.1678</t>
  </si>
  <si>
    <t>Оплавление неподвижного контакта ножа ЛР-6кВ фазы-С опоры № 73/100/63</t>
  </si>
  <si>
    <t>2012г.</t>
  </si>
  <si>
    <t>РЛНД-10</t>
  </si>
  <si>
    <t>ЗАО "ЗЭТО"г. Великие Луки</t>
  </si>
  <si>
    <t>ноябрь 2013г</t>
  </si>
  <si>
    <t>май 2014г.</t>
  </si>
  <si>
    <t>май 2013г.</t>
  </si>
  <si>
    <t>Отключение ГТУ-3 ЭСН-2</t>
  </si>
  <si>
    <t>СУ скв. № 1514,1435, 1594, 1598, 1724, 1601, 1431, 1770, 1438, 1437.</t>
  </si>
  <si>
    <t>Останов ГТУ - 3 с индикацией сигнала "Высокая вибрация на редукторе"</t>
  </si>
  <si>
    <t>оперативное переключение в сетях 35 кВ по заявке ТЭЦ</t>
  </si>
  <si>
    <t>ВМ-6 кВ</t>
  </si>
  <si>
    <t>ПС-35/6        "Мирзоева"</t>
  </si>
  <si>
    <t>Аварийное отключение ВМ-6 ф. Л-3МЗ (УПГ) на ПС-35/6</t>
  </si>
  <si>
    <t>РУНН 04 № 1</t>
  </si>
  <si>
    <t>УЭЦН</t>
  </si>
  <si>
    <t>АОУЭЦН (повреждение трансформатора тока в РУНН 04 № 1)</t>
  </si>
  <si>
    <t xml:space="preserve"> фидер №1</t>
  </si>
  <si>
    <t xml:space="preserve"> ТП №305 </t>
  </si>
  <si>
    <t>выбило фидер №1 ТП №305</t>
  </si>
  <si>
    <t>Предохр 0,4 кВ</t>
  </si>
  <si>
    <t>ТП №202</t>
  </si>
  <si>
    <t>ТП №202 - сгорел предохранитель</t>
  </si>
  <si>
    <t>ПС35/6кВ №252 ф.252-13</t>
  </si>
  <si>
    <t>ВЛ-6 ф.252-13</t>
  </si>
  <si>
    <t>Оп.88-изоляторы ф."А"., "С"-сорваны со штыря, висят на проводах.</t>
  </si>
  <si>
    <t>ТО-13.02.2014           Т -22.05.13.</t>
  </si>
  <si>
    <t>ТО-08.14.                                 Т-05.14.</t>
  </si>
  <si>
    <t>ПС 35/6 №173 ф.173-21</t>
  </si>
  <si>
    <t>ВЛ-6 ф.173-21</t>
  </si>
  <si>
    <t>ПС35/6 189 ф.189-15</t>
  </si>
  <si>
    <t>В-6 ф.189-15</t>
  </si>
  <si>
    <t xml:space="preserve">КЗ на СУ (ЭПУ "Борец"),скв.№ 1527  привело к откл.ВВ-6-1 В БКРУ-6 к.6-1 и ВВ-6 ф.189-15. </t>
  </si>
  <si>
    <t>Авар отлк ТО,АПВН,РПВУ,обрыв вязки провода фаза-Б,опора №1 отпайка на скв № 60 Р/Хутор</t>
  </si>
  <si>
    <t>Для устранения обрыва вязки провода фазы-б опоры №1 отпайка на скв №60 Р/Хутор,сильный порывистый ветер</t>
  </si>
  <si>
    <t xml:space="preserve">ВЛ-6 кВ Ф-1 ПС 35/6 кВ "Сытовка"
</t>
  </si>
  <si>
    <t xml:space="preserve">ВЛ-110 кВ "УКПН-2" (ВПО) ПС 110/35/6 кВ "Кротовка" (ВПО) Под отключение попали: С-1-Т ПС 110/35/6 кВ "Лугань", С-2-Т ПС 110/35/6/ кВ "УКПН-2", ПС 35/6 кВ "Сброс",  Т-1-Т ПС 35/6 кВ"Дмитриевская" </t>
  </si>
  <si>
    <t>Работала 2 ст. З.З. АПВ-не успешно. РПВ-успешно.</t>
  </si>
  <si>
    <t>Тюменьэнерго</t>
  </si>
  <si>
    <t>ПС 110/35/6 Скважина</t>
  </si>
  <si>
    <t>ВЛ-35 оп.23 ПС К-87 обрыв ф.А, КЗ</t>
  </si>
  <si>
    <t>ВЛ-10 ф-Нт-2</t>
  </si>
  <si>
    <t>Аварийное отключение с неуспешным АПВ, МТЗ. Осмотром установлено падение дерева на ВЛ-10, участок Западных ЭС. Устранено.</t>
  </si>
  <si>
    <t>скв. Ф-1320, ДНС "Капитоновка"</t>
  </si>
  <si>
    <t>ОАО "ТРК"</t>
  </si>
  <si>
    <t>Теле откл, 1ст.  ЗЗ</t>
  </si>
  <si>
    <t>С-92</t>
  </si>
  <si>
    <t>Остановка скважин, Посадка напряжения при АО ВЛ-110 кВ С-92 действием Телелеотключения, ТЗНП 1ст. Касание провода крупногабаритной техникой в пролете опор №327-№328. ВЛ-110 кВ С-92 находится на балансе ОАО "ТРК".</t>
  </si>
  <si>
    <t>В соответствии с МУ № П1-01.05 М-0006  В.2.00, событие не относят к нарушениям в зоне ответственности энергетических служб</t>
  </si>
  <si>
    <t>Ф.2-1</t>
  </si>
  <si>
    <t>ЯКНО 6кВ</t>
  </si>
  <si>
    <t>ВЛ-6кВ ф-18 ПС-35/6 Колик-Еган</t>
  </si>
  <si>
    <t>Поврежденный участок выведен из схемы, РПВУ.</t>
  </si>
  <si>
    <t>ННП УНП-1
КЗ ЯКНО 6кВ - зона овтетственности Башнефть</t>
  </si>
  <si>
    <t>выборка</t>
  </si>
  <si>
    <t>неуч.вр.</t>
  </si>
  <si>
    <t>Кран-трубоукладчик ООО СМУ-14 задел провода ф.А, В в пролете оп.№59-60 (КЗ, повреждение проводов)
Перетяжка провода ф."А" и "В" в пролете оп.59-60 после аварийного отключения</t>
  </si>
  <si>
    <t xml:space="preserve">При производстве плановых переключений, вследствие оперирования ключом управления ЭВ-110 Т-1 (включение) прошел сигнал на отключение ВВ-35 Т-1 по причине двойной «Земли» в цепях РЗА. Контроль изоляции цепей управления в данном случае не работал, так как « земля» появилась при оперировании ключом управления с одной стороны и за катушкой отключения ВВ-35кВ Т-1 с другой стороны.  </t>
  </si>
  <si>
    <t>АС-185/24</t>
  </si>
  <si>
    <t>ТР - февраль 2015;
ТО - май 2014</t>
  </si>
  <si>
    <t xml:space="preserve">провод 217, 337 </t>
  </si>
  <si>
    <t xml:space="preserve">ВЛ-110 кВ "Коханы-2"(ВПО) </t>
  </si>
  <si>
    <t>ВЛ-110 кВ "Коханы-2"(ВПО) ПС 220/110/10 кВ "Комсомолец" (МЭС) Под откл.попали:  ПС 110/35/6 кВ "УКПН-2","Лугань", "Подгорная", ПС 35/6 кВ "Черновская","Могутовская", "Неклюдовская", "Марьевская", "Елховская", "Гребенная", "Южный-Неприк", "Восточно-Кохановская", Т-2-Т ПС 35/6 кВ "Восточная", С-2-Т ПС 110/35/6 кВ "Коханы" (ВПО) Ф-63,65.
ПРЦЭиЭ №5 : ПС 35/6 кВ "Ключевская",
"Теребилово","Городецк",Жуково".</t>
  </si>
  <si>
    <t>Работала 1 ступень З.З., МТЗ. АПВ-успешно.</t>
  </si>
  <si>
    <t>Работала Т.О. АПВ-выведено. РПВ- успешно. Порывистый ветер, образование значительных изморозевых отложений.</t>
  </si>
  <si>
    <t>ВЛ-6 кВ Ф-1 ПС 35/6 кВ "Якушкинская"</t>
  </si>
  <si>
    <t>Работало ТО. АПВ-не успешно. РПВ-успешно. Порывистый ветер, образование значительных изморозевых отложений.</t>
  </si>
  <si>
    <t>Работало МТЗ. АПВ-успешно. Причина:оп.№11е дефектный изолятор ф-"А".Заменили.</t>
  </si>
  <si>
    <t>Участок ВЛ-6 кВ Ф-Н-7 ПС 35/6 кВ "Елховская".</t>
  </si>
  <si>
    <t>Производство работ по вырубке ДКР после аварийного отключения по причине: обледенелые ветви деревьев лежат на проводах. Участок ВЛ выведен в ремонт для безопасного производства работ. Разобраны шлейфа на опоре №32.</t>
  </si>
  <si>
    <t>Участок ВЛ-6 кВ Ф-Н-7 ПС 35/6 кВ "Елховская"</t>
  </si>
  <si>
    <t>Производство работ по вырубке ДКР после аварийного отключения по причине обледенение деревьев на проводах, сборка шлейфов ВЛ-6 кВ. В 17:30 ВЛ-6 кВ Ф-Н-7 включен в работу.</t>
  </si>
  <si>
    <t>ВЛ-6 кВ Ф-5 ПС 110/35/6 кВ "Мухановская"</t>
  </si>
  <si>
    <t>Работала Т.О. АПВ-не успешно. РПВ-не успешно. В 11:20 нагрузка переведена на ВЛ-6 кВ Ф-29 ПС 35/6 кВ "Промысловая". Сильный порывистый ветер. Причина: в пролете оп.№1-2 поврежден провод ф-"А".С 11:23 до 12:22 (20.03.14) восстановили поврежденный участок ВЛ.</t>
  </si>
  <si>
    <t>АО ДЭС по засорению (запарафиниванию) топливных фильтров. Топливо не соответствует классу "арктика".</t>
  </si>
  <si>
    <t>ШФ-10</t>
  </si>
  <si>
    <t>не установлено</t>
  </si>
  <si>
    <t>ТО 12.2013</t>
  </si>
  <si>
    <t>не проводится</t>
  </si>
  <si>
    <t>БРУ-6 кВ "БКНС-10" АО ВЛ-6 кВ Ф.Б10-17 действием МТЗ, АПВ успешное. Выполнен осмотр КТПН, ВЛ-6 замечаний не выявлено. Отпайка ВЛ-6кВ ЛПДС ОАО "Центрсибнефтепровод" оп№110/7- 11/7, 144/7-145/7, 212/7- 217/7 провис провода, разрушение изоляторов. Направлено письмо ОАО "Центрсибнефтепровод" о устранении замечаний. Неисправность устранена</t>
  </si>
  <si>
    <t>АС-70</t>
  </si>
  <si>
    <t>АС-50</t>
  </si>
  <si>
    <t>2003 г.</t>
  </si>
  <si>
    <t>вязка АС-95</t>
  </si>
  <si>
    <t>26.08.2013г</t>
  </si>
  <si>
    <t>15.06.2014г</t>
  </si>
  <si>
    <t>20.12.2013г</t>
  </si>
  <si>
    <t>2004г.</t>
  </si>
  <si>
    <t>ШФ-10Г</t>
  </si>
  <si>
    <t>17.02.2014г.</t>
  </si>
  <si>
    <t>13.10.2013г.</t>
  </si>
  <si>
    <t>ПС 110/35/6кВ  "Сев.Салым"    РУ-6  яч.5    ввод №1</t>
  </si>
  <si>
    <t>Ввод-6-1</t>
  </si>
  <si>
    <t>Разрушение опорных изоляторов на С-6-1 в яч.13 агр.8 ДНС Сев.Салым из-за попадания воды (дождь). (01,07 04.14 частично повреждена крыша из-за сильного ветра)</t>
  </si>
  <si>
    <t xml:space="preserve"> ПС35/6 334 ф.334-16</t>
  </si>
  <si>
    <t>ф.334-16</t>
  </si>
  <si>
    <t>оп.58 упала в следствии строительных работ водовода</t>
  </si>
  <si>
    <t>ф.334-16-1990г.</t>
  </si>
  <si>
    <t xml:space="preserve"> Тр.21.12.11.  ТО-19.03.14 .       </t>
  </si>
  <si>
    <t>ТР-10,ТО-100%.</t>
  </si>
  <si>
    <t xml:space="preserve">ТР- 01.12.14 .ТО -17.04.14. </t>
  </si>
  <si>
    <t>12.2012, 12.2013</t>
  </si>
  <si>
    <t xml:space="preserve"> ПС 35/6 376 ф.376-21</t>
  </si>
  <si>
    <t>ф.376-21</t>
  </si>
  <si>
    <t>ф.376-21-1992г.</t>
  </si>
  <si>
    <t xml:space="preserve"> Тр.-18.09.13.,  ТО- 17.01.14;           </t>
  </si>
  <si>
    <t xml:space="preserve">ТР- 01.07.2014 ТО -17.04.14. </t>
  </si>
  <si>
    <t>ПС 347 ф.347-01</t>
  </si>
  <si>
    <t>ф.347-01</t>
  </si>
  <si>
    <t>Сильный порывистый ветер оп.140 схлест проводов на спусках КРУН-6-СВЛ к.615 МБ</t>
  </si>
  <si>
    <t>провод              А-95</t>
  </si>
  <si>
    <t>02. 10.2013  ТР       28.01.2014  ТО</t>
  </si>
  <si>
    <t>ТО 100%                           ТР  100%</t>
  </si>
  <si>
    <t>апрель 2014 ТО октябрь 2014 ТР</t>
  </si>
  <si>
    <t>ЦМсЭС</t>
  </si>
  <si>
    <t>ПС 343ф.343-14</t>
  </si>
  <si>
    <t>ф.343-14</t>
  </si>
  <si>
    <t>Сильный порывистый ветер схлест проводов ф.А и С на спусках с оп.№1 к приемному порталу РУ-6кВ</t>
  </si>
  <si>
    <t>1991г.</t>
  </si>
  <si>
    <t xml:space="preserve"> Тр.14.11.07.  ТО-08.02.14 .       </t>
  </si>
  <si>
    <t>ТР-20,ТО-100%.</t>
  </si>
  <si>
    <t xml:space="preserve">ТР- 27.11.08 .ТО -05.14г.. </t>
  </si>
  <si>
    <t>ТР-27.11.08; 04.12.09; 24.12.10; 10.12.11;</t>
  </si>
  <si>
    <t>ПС 061ф.061-17</t>
  </si>
  <si>
    <t>ф.061-17</t>
  </si>
  <si>
    <t>Сильный порывистый ветер  Осмотрено 70% ВЛ,оставшийся участок с применением спецтехники.</t>
  </si>
  <si>
    <t>06.03.14(Т.О.)</t>
  </si>
  <si>
    <t>ПС 180 ВЛ-6 ф.180-06</t>
  </si>
  <si>
    <t>ВЛ-6 ф.180-06</t>
  </si>
  <si>
    <t xml:space="preserve">Порывистый ветер до 18-20м/с. Отключили ЛР-6 на земснаряд УСГС. Схлест проводов оп.64-65 </t>
  </si>
  <si>
    <t xml:space="preserve"> ПС 110/35/6 Среднеугутская РУ -6 КНС-1 СУ, ф.119 СУ,  БКРУ-6 к.13 СУ</t>
  </si>
  <si>
    <t xml:space="preserve"> ф.119 СУ БКРУ-6 к.13 СУ</t>
  </si>
  <si>
    <t>провод А-95 на  метал. опорах</t>
  </si>
  <si>
    <t>ТО 02.02.14                                 ТР 04.05.11</t>
  </si>
  <si>
    <t>ТО 100%                                        ТР 25%</t>
  </si>
  <si>
    <t>май 2014 ТР          август 2014 ТО</t>
  </si>
  <si>
    <t>ТР 05.12; 23.05.13</t>
  </si>
  <si>
    <t>ПС 016ф.016-08</t>
  </si>
  <si>
    <t>Сильный порывистый ветер . Схлест проводов отпайки на з/сн ЭКО-СТРОЙ</t>
  </si>
  <si>
    <t>ПС 121 ВЛ-6 ф.121-06</t>
  </si>
  <si>
    <t>ВЛ-6 ф.121-06</t>
  </si>
  <si>
    <t>ПС 124 ВЛ-6 ф.124-04</t>
  </si>
  <si>
    <t>ВЛ-6 ф.124-04</t>
  </si>
  <si>
    <t>ПС35/6кВ №263 ф.263-05</t>
  </si>
  <si>
    <t>ЗЗ-4ст</t>
  </si>
  <si>
    <t>ВЛ-110кВ Средний Балык - ПП Угутская</t>
  </si>
  <si>
    <t>Сильный порывистый ветер ПС 110/35/6 КНС 20 АВР-35 успешно. Опора №42 обрыв шлейфа ф.А</t>
  </si>
  <si>
    <t>ПС 133 ВЛ-6 ф.133-17</t>
  </si>
  <si>
    <t>ВЛ-6 ф.133-17</t>
  </si>
  <si>
    <t>ПС 113 ВЛ-6 ф.113-18</t>
  </si>
  <si>
    <t>ВЛ-6 ф.113-18</t>
  </si>
  <si>
    <t>Сильный порывистый ветер 
В пролете оп.24-25 ф.А и В провис провода, схлест. Произвели перетяжку провода ф.А и В.</t>
  </si>
  <si>
    <t>ПС 352 ф.352-14</t>
  </si>
  <si>
    <t>ф.352-14</t>
  </si>
  <si>
    <t>1988г.</t>
  </si>
  <si>
    <t>провод А-95 на Ж/Б и метал. опорах</t>
  </si>
  <si>
    <t>ТО 01.09.13               ТР 31.10.13</t>
  </si>
  <si>
    <t>май 2014 ТО          август 2014 ТР</t>
  </si>
  <si>
    <t>ПС 162 ВЛ-6 ф.162-05</t>
  </si>
  <si>
    <t>ВЛ-6 ф.162-05</t>
  </si>
  <si>
    <t>Порывистый ветер до 18-20м/с. Схлест проводов оп.25-26- ч/з протоку</t>
  </si>
  <si>
    <t>ПС 316 ф.316-04</t>
  </si>
  <si>
    <t>ф.316-04</t>
  </si>
  <si>
    <t>Сильный порывистый ветер схлест проводов ф.А и В на спусках с ЛР-6кВ оп.№10 к КТПН 6/0,4кВ 630кВА №3 к.13ЮБ</t>
  </si>
  <si>
    <t>Опоры метал. Провод А-120. Изоляторы ШС-10</t>
  </si>
  <si>
    <t>ТО 27.02.14.               ТР 16.11.07.</t>
  </si>
  <si>
    <t xml:space="preserve">Ноябрь 2014.      </t>
  </si>
  <si>
    <t>ТР 05.11.08; 03.11.09; 12.11.10; 08.11.11; 27.11.12; 11.11.13.</t>
  </si>
  <si>
    <t xml:space="preserve">ТО
</t>
  </si>
  <si>
    <t>ПС 143 ВЛ-6 ф.143-12</t>
  </si>
  <si>
    <t>ВЛ-6 ф.143-12</t>
  </si>
  <si>
    <t>ПС 143 ВЛ-6 ф.143-01</t>
  </si>
  <si>
    <t>ВЛ-6 ф.143-01</t>
  </si>
  <si>
    <t>Схлест проводов оп.41/21-41-22. При порывистом ветре из-за пределов охранной зоны ВЛ-6 произошел наброс на провода веток сухостоя.</t>
  </si>
  <si>
    <t>ПС 150 ВЛ-6 ф.150-14</t>
  </si>
  <si>
    <t>ВЛ-6 ф.150-14</t>
  </si>
  <si>
    <t>МФТО, ЗЗ</t>
  </si>
  <si>
    <t>ВЛ-110 ПП Восточный-Широковская</t>
  </si>
  <si>
    <t>КТПН 6/0,4 №2 куста 2Е</t>
  </si>
  <si>
    <t>ф.241-08</t>
  </si>
  <si>
    <t>09.04.2014г</t>
  </si>
  <si>
    <t>ВЛ-6 кВ 142-14</t>
  </si>
  <si>
    <t>Отключение  ВЛ-6 кВ 142-14 по защите ТО,  АПВ успешное.Повреждение ВЛ-6кВ отпайка на К-49 КГП ,принадлежащая ООО "Газпром добыча Ноябрьск"</t>
  </si>
  <si>
    <t>Аварийная остановка ТЭЦ</t>
  </si>
  <si>
    <t>Л-3К</t>
  </si>
  <si>
    <t>ТП №306</t>
  </si>
  <si>
    <t>слом опоры ВЛ- 6кВ Л-3К</t>
  </si>
  <si>
    <t>ДЗШ-110</t>
  </si>
  <si>
    <t>1 С.Ш-110 кВ</t>
  </si>
  <si>
    <t>1С.Ш.110 кВ  ПС 110/3 кВ 
"Дружба"(тяговая).Под отключение попали:1 С.Ш. 35 кВ ПС 110/35/10 кВ "Д.Умет" (ВПО) ПС 35/6 кВ "Горбатовская-1", Т-1-Т "Горбатовская-2", "Карагайская", "Восточная", Т-2-Т "Дзержинская", "Гараевская", "Рассветская"</t>
  </si>
  <si>
    <t>Работала ДЗШ 110 кВ .АВР -35 кВ на ПС 110/35/10 кВ "Д.Умет" -не успешно.  В 11:31 СМВ-35 РПВ-успешно ПС 110/35/10 кВ "Д.Умет" (ВПО) Причина:Излом колонки изолятора ЛР-110 ВЛ-110 "Чернореченская-2".</t>
  </si>
  <si>
    <t>ВЛ-6 кВ Ф-4 ПС 35/6 кВ "Дзержинская"</t>
  </si>
  <si>
    <t>Работало ТО. АПВ-успешно.Причина: провис проводов в пролёте опор № 402/3/4-402/3/5.
Схлест проводов.</t>
  </si>
  <si>
    <t>2 с.т. З.З.</t>
  </si>
  <si>
    <t>ВЛ-110 кВ "Красносамарская"</t>
  </si>
  <si>
    <t>ВЛ-110 кВ "Красносамарская" (ВПО)
ПС 220/110кВ "Кинель" (МЭС)
Под отключение попали:
С-2-Т ПС 110/35/6 кВ "Бариновская", 
ПС 35/6 кВ "КНС", Т-1-Т "Широкинская", Т-1-Т "Коммунарская", Т-2-Т "Евгеньевская", "Красносамарская", Богатыревская", Т-1-Т "Промысловая"</t>
  </si>
  <si>
    <t>Работала 2 ст. З.З. АПВ-нет.
На ПС 110/35/6 кВ "Нефтегорская-2" (ВПО) работал АВР-110 кВ. Причина:После ввода в работу С-1-Т на ПС "Красная Самарка (МРСК) сработала "Газовая защита".</t>
  </si>
  <si>
    <t xml:space="preserve">КЛ-6 кВ Ф-РМБ-1 </t>
  </si>
  <si>
    <t>КЛ-6 кВ Ф-РМБ-1 ПС 35/6 кВ "Восточная"</t>
  </si>
  <si>
    <t>В 10:38 посадка напряжения 1 С.Ш-6 кВ
ПС 35/6 кВ"Восточная". Причина: аварийное отключение КЛ-6 кВ Ф-РМБ-1 на ПС 35/6кВ "Восточная".При производстве земляных работ на территории организации
"Нефтемаш" была повреждена кабельная линия 6 кВ.</t>
  </si>
  <si>
    <t>Выпал блинкер "Авар.откл." АПВ-не успешно. РПВ-успешно. Причина выясняется.</t>
  </si>
  <si>
    <t>ВЛ-10 кВ Ф-4</t>
  </si>
  <si>
    <t>1 ст ТЗНП, 1 зона ДЗ</t>
  </si>
  <si>
    <t>Остановка скважин при  АО ВЛ-110 С-92 при выведенной в ремонт ВЛ-110 С-91. РПВ успешное  ВЛ-110 кВ С-91/92 находится на балансе ОАО "ТРК"</t>
  </si>
  <si>
    <t xml:space="preserve">Ф.Гр-5 </t>
  </si>
  <si>
    <t>Ф.16-12</t>
  </si>
  <si>
    <t>ПС-35/6кВ №416 АО ВЛ-6 кВ Ф.16-12 действием ТО, АПВ успешное, порывистый ветер, Оперативное предупреждение №1245 от 07.04.14.</t>
  </si>
  <si>
    <t>Ф.4-17</t>
  </si>
  <si>
    <t>ПС-35/6кВ №304 АО ВЛ-6 кВ Ф.4-17 действием ТО, АПВ успешное, порывистый ветер, Оперативное предупреждение №1245 от 07.04.14.</t>
  </si>
  <si>
    <t>Ф.58-18</t>
  </si>
  <si>
    <t xml:space="preserve">АПВН
РПВН </t>
  </si>
  <si>
    <t>Ф.24-13</t>
  </si>
  <si>
    <t>Ф.24:13</t>
  </si>
  <si>
    <t xml:space="preserve">АПВН
РПВУ </t>
  </si>
  <si>
    <t>Ф.5-13</t>
  </si>
  <si>
    <t>Ф.11-19</t>
  </si>
  <si>
    <t>Ф.ЗМ-6</t>
  </si>
  <si>
    <t>Ф.ЗМ-7</t>
  </si>
  <si>
    <t>С-140</t>
  </si>
  <si>
    <t>6</t>
  </si>
  <si>
    <t>Ф14-16</t>
  </si>
  <si>
    <t xml:space="preserve">8 </t>
  </si>
  <si>
    <t>Ф17-4</t>
  </si>
  <si>
    <t>5 .</t>
  </si>
  <si>
    <t>Ф1-18</t>
  </si>
  <si>
    <t>Ф.1-18</t>
  </si>
  <si>
    <t xml:space="preserve">2 </t>
  </si>
  <si>
    <t>Ф.14-4</t>
  </si>
  <si>
    <t>Ф14-4</t>
  </si>
  <si>
    <t>5</t>
  </si>
  <si>
    <t>ФБ.8-17</t>
  </si>
  <si>
    <t>Ф.3-7</t>
  </si>
  <si>
    <t>2</t>
  </si>
  <si>
    <t>Ф12-8</t>
  </si>
  <si>
    <t>Ф.10-16</t>
  </si>
  <si>
    <t>Ф10-16</t>
  </si>
  <si>
    <t>Ф.Б1-3</t>
  </si>
  <si>
    <t>К-10</t>
  </si>
  <si>
    <t>06:41</t>
  </si>
  <si>
    <t>МТЗ
АПВ</t>
  </si>
  <si>
    <t>Ф.26-10</t>
  </si>
  <si>
    <t>06:46</t>
  </si>
  <si>
    <t>ТО АПВ</t>
  </si>
  <si>
    <t>Ф.5-5</t>
  </si>
  <si>
    <t>АО АПВ</t>
  </si>
  <si>
    <t>Ф.2-6</t>
  </si>
  <si>
    <t>ПС-35 №102 2Т</t>
  </si>
  <si>
    <t>1</t>
  </si>
  <si>
    <t>06:55</t>
  </si>
  <si>
    <t>Ф.6-7</t>
  </si>
  <si>
    <t>Ф.1-5</t>
  </si>
  <si>
    <t>07:06</t>
  </si>
  <si>
    <t>Ф.Б2-2</t>
  </si>
  <si>
    <t xml:space="preserve">1 </t>
  </si>
  <si>
    <t>Ф10-4</t>
  </si>
  <si>
    <t xml:space="preserve">ПС-35 №410  Ф.10-4, АО, АПВ успешно. Запланирован осмотр </t>
  </si>
  <si>
    <t>08:02</t>
  </si>
  <si>
    <t>09:45</t>
  </si>
  <si>
    <t>Ф.15-12</t>
  </si>
  <si>
    <t>08:13</t>
  </si>
  <si>
    <t>Ф.13-16</t>
  </si>
  <si>
    <t>Ф.Б4-16</t>
  </si>
  <si>
    <t>Ф.Б4-26</t>
  </si>
  <si>
    <t>09:19</t>
  </si>
  <si>
    <t>Ф.30-8</t>
  </si>
  <si>
    <t>09:35</t>
  </si>
  <si>
    <t>Ф.3-8</t>
  </si>
  <si>
    <t>Ф.3-14</t>
  </si>
  <si>
    <t>"Тюменьэнерго"</t>
  </si>
  <si>
    <t>ВЛ-220</t>
  </si>
  <si>
    <t>1В-6 КУВ-6 К-13С</t>
  </si>
  <si>
    <t>КУВ-6 К-188</t>
  </si>
  <si>
    <t>ТО
АПВ</t>
  </si>
  <si>
    <t>Ф.14-3</t>
  </si>
  <si>
    <t xml:space="preserve">СУ ЭЦН </t>
  </si>
  <si>
    <t>СУ ЭЦН Вахского нмр.</t>
  </si>
  <si>
    <t>ВЛ-35 Ф№1 ПС-110  КНС-27</t>
  </si>
  <si>
    <t>Повторно откл.06:45,07:04,07:51, 07:59, 09:24  АПВУ, 09:42 АПВН РПВУ.</t>
  </si>
  <si>
    <t>ВЛ-35 Ф№3 ПС-110 КНС-5А</t>
  </si>
  <si>
    <t>Повторно откл.07:37 АПВУ, 07:41 АПВН, 08:31 РПВУ.</t>
  </si>
  <si>
    <t>Повторно откл.12:02 до 12:16.Повреждение устранено.</t>
  </si>
  <si>
    <t>ВЛ-35 Ф№5 ПС-110 КНС-9А</t>
  </si>
  <si>
    <t>ВЛ-35 Ф№1 ПС-110 Мега</t>
  </si>
  <si>
    <t>Повторно откл.08:36 АПВН, 08:31 РПВУ.</t>
  </si>
  <si>
    <t>ВЛ-6кВ Ф-16 ПС-35/6кВ к-396</t>
  </si>
  <si>
    <t xml:space="preserve"> Дерево снято.Устранено.</t>
  </si>
  <si>
    <t>1:.02</t>
  </si>
  <si>
    <t>ВЛ-6кВ Ф-4 ПС-35/6кВ к-2121</t>
  </si>
  <si>
    <t>Осмотр.</t>
  </si>
  <si>
    <t>ВЛ-6кВ ф-4 ПС-35/6 к-295</t>
  </si>
  <si>
    <t>Аварийный участок выведен из схемы с 10:43 до 12:18.</t>
  </si>
  <si>
    <t>Авар. откл.</t>
  </si>
  <si>
    <t>ВЛ-220 Мирная-Кварц,Топаз- Кустовая</t>
  </si>
  <si>
    <t>0:48</t>
  </si>
  <si>
    <t>Откл. персоналом.</t>
  </si>
  <si>
    <t>ВЛ-6кВ ф-2 ПС-35/6 к-89</t>
  </si>
  <si>
    <t>Повреждение устранено.</t>
  </si>
  <si>
    <t>ВЛ-6кВ ф-4 ПС-35/6 к-281</t>
  </si>
  <si>
    <t>0:10</t>
  </si>
  <si>
    <t>ВЛ-6кВ ф-6 ПС-35/6 к-810</t>
  </si>
  <si>
    <t>ВЛ-6кВ ф-8 ПС-35/6 к-839</t>
  </si>
  <si>
    <t>ВЛ-6кВ ф-16 ПС-35/6 к-797</t>
  </si>
  <si>
    <t>ВЛ-6кВ ф-6 ПС-35/6 к-782</t>
  </si>
  <si>
    <t>ВЛ-6кВ ф-4 ПС-35/6 к-529</t>
  </si>
  <si>
    <t>ВЛ-110кВ Узловая Пермяк</t>
  </si>
  <si>
    <t>Аварийное отключение ВЛ-110кВ Узловая Пермяк 1-я цепь</t>
  </si>
  <si>
    <t>Отключение на 2-х месторождениях. Кошильское, Пермяковское.</t>
  </si>
  <si>
    <t>ВЛ-6кВ Ф-9 ПС-35/6кВ К-210</t>
  </si>
  <si>
    <t>Посадка напряжение. Порывистый ветер до 15 м/с</t>
  </si>
  <si>
    <t xml:space="preserve">ВЛ-110кВ "Варьеган-Меридиан" </t>
  </si>
  <si>
    <t xml:space="preserve">В-110 "Варьеган-Меридиан 1" откл. Т-1 110/35/6кВ П/С "Негус" </t>
  </si>
  <si>
    <t>ВЛ-6кВ Ф-18 ПС-35/6кВ К-310</t>
  </si>
  <si>
    <t>ВЛ-6кВ Ф-14 ПС-35/6кВ К-457</t>
  </si>
  <si>
    <t>Обрыв проводав пролете опор 201-203 Ф-В. Сильный порывистый ветер</t>
  </si>
  <si>
    <t>ВЛ-6кВ Ф-1 ПС-35/6кВ Пражская</t>
  </si>
  <si>
    <t>ЛР-6кВ оп.№1 выдавило из наконечника провод Ф "А". Повреждение устранено</t>
  </si>
  <si>
    <t>ВЛ-6кВ Ф-4, 14 ПС-35/6кВ Гвардейская</t>
  </si>
  <si>
    <t>Сильный ветер, снег.</t>
  </si>
  <si>
    <t>ВЛ-6кВ Ф-11 ПС-35/6кВ "Нефть"</t>
  </si>
  <si>
    <t>ВЛ-6кВ Ф-6 ПС-35/6кВ "Нефть"</t>
  </si>
  <si>
    <t>ВЛ-6кВ Ф-14 ПС-35/6кВ "Пермяковская"</t>
  </si>
  <si>
    <t>Сорвало провод Ф "А" с изолятора на оп.№30'/4, схлёст с проводом Ф "С". Повреждение устранено</t>
  </si>
  <si>
    <t>ВЛ-6кВ Ф-8 ПС-35/6кВ "Пермяковская"</t>
  </si>
  <si>
    <t>ВЛ-110кВ Узловая -Меридиан-1ц</t>
  </si>
  <si>
    <t>ВЛ-220 Топаз-Кустовая; Мирная-Кварц</t>
  </si>
  <si>
    <t>ВЛ-6кВ Ф-18 ПС-35/6кВ К-12</t>
  </si>
  <si>
    <t>ВЛ-6кВ Ф-11 ПС-35/6кВ К-20</t>
  </si>
  <si>
    <t>ВЛ-220кВ</t>
  </si>
  <si>
    <t>ВЛ-110кВ</t>
  </si>
  <si>
    <t>ВЛ-6кВ Ф-20 К-51</t>
  </si>
  <si>
    <t>Порывом ветра сорвано крепление провода фазы "А"</t>
  </si>
  <si>
    <t xml:space="preserve">ВЛ-6 ф-18 ПС-35/6 БКНС-2 ЛР-6кВ оп 9` ф-А,С отпайка к-16 </t>
  </si>
  <si>
    <t>Последствия неблагоприятных погодных условий от 08.04.14(Ветер до 24м/с). Разрушение опорных изоляторов  ЛР-6кВ оп 9` ф-А,С отпайка к-16.</t>
  </si>
  <si>
    <t>Повреждение устранено. РПВУ после устранения.</t>
  </si>
  <si>
    <t>ВЛ-35</t>
  </si>
  <si>
    <t>ПС 35/6 Самодуровская, Самодуровская УПСВ, НПС, КНС.</t>
  </si>
  <si>
    <t>Аварийное отключение с успешным АПВ при переводе нагрузки через ОВ-35 для вывода в ремонт В-35 Т1 на ПС "Пономаревка". Причину отключения персонал СЭС не поясняет.</t>
  </si>
  <si>
    <t>ПС 35/6 Краснояровская, Елатомка, КНС-6, Завъяловская.</t>
  </si>
  <si>
    <t>Аварийная заявка СЭС. Устранение дефекта на ШР-35 Т2 ПС "НПС". Перевод эл.снабжения ПС от ПС "Тюрино". Остановка двух скважин (№№ 113, 114, фидер НСУ-4).</t>
  </si>
  <si>
    <t>ПС 35/6 Проскуринская, Варшава-3.</t>
  </si>
  <si>
    <t>Аварийное отключение ВЛ-110 "Красносамарская" с успешным АПВ, сброс нагрузки по ПС "Проскуринская", "Варшава-3".</t>
  </si>
  <si>
    <t>Одна скважина</t>
  </si>
  <si>
    <t>Остановка скважины при переводе питания ПС Тарханы, Березовка, Аксютино от ПС "НПС". Проверка защит Т1 (персоналом КЖД). 14:43 восстановлена нормальная схема.</t>
  </si>
  <si>
    <t>ЗЗ 2ст.</t>
  </si>
  <si>
    <t>Аварийное отключение ВЛ-110 кВ "Сав-2", отработала ЗЗ-2ст.однофазное "кз" 25км от ПС "Бузулукская". Произведен осмотр ВЛ-110 персоналом ЗЭС, неисправность не обнаружена.</t>
  </si>
  <si>
    <t>Кратковременное понижение U по ПС, остановка отдельных скважин при аварийном отключении ВЛ-110 "Гелий-2" на ТЭЦ "Каргалинская".</t>
  </si>
  <si>
    <t>Посадка напряжения при переводе нагрузки с ПС Асикеево тяга на ПС НПС по заявке КбЖД для доливки масла в С2Т на ПС Асикеево тяга</t>
  </si>
  <si>
    <t>Посадка напряжения при опробовании АВР (персоналом СЭС "Оренбургэнерго")</t>
  </si>
  <si>
    <t>ПС (6 шт) 35/6 кВ ЦДНГ-9</t>
  </si>
  <si>
    <t>Посадка напряжения по сети 35 кВ, причина выясняется.</t>
  </si>
  <si>
    <t>фонд ЦДНГ-2,3</t>
  </si>
  <si>
    <t>Посадка напряжения по сети 110 кВ из-за аварийного отключения с успешным АПВ ВЛ-110 кВ Безымянская ТЭЦ - Кинель-2 на ПС 220/110/35/10 кВ "Кинельская".</t>
  </si>
  <si>
    <t>скв.729</t>
  </si>
  <si>
    <t>Вывод в неотложный ремонт ВЛ-10 кВ для испытания КЛ.</t>
  </si>
  <si>
    <t>ДГУ-328/6</t>
  </si>
  <si>
    <t>ДГУ-328 №6</t>
  </si>
  <si>
    <t xml:space="preserve">06:10 Аварийно остановлена персоналом ДГУ-328/6 - посторонние шумы в ДВС (причина - разрушение вращателя выпускного клапана 5-го цилиндра); 
06:40 Приступили к переподключению скв.2417 на ДГУ-328/2
08:35 пуск в работу скв.2417 от ДГУ-328/2
</t>
  </si>
  <si>
    <t>Н-18 БКНС, скв.1В,2В,3В,4В,5В,6В</t>
  </si>
  <si>
    <t xml:space="preserve"> "Сепам 1000+" серия S82                        МТЗ I ступень,                                   АЧР 1 ступень</t>
  </si>
  <si>
    <t>ГТЭС-83 ЗРУ-6кВ №1 яч№1.5</t>
  </si>
  <si>
    <t>ГТУ-5, ГТУ-6</t>
  </si>
  <si>
    <t>19:02 АО ГТУ-5, ГТУ-6 - срабатывание БРЗ Сепам по МТЗ I ступени, ЗРУ-6кВ №1 яч№1.5 "Ввод №1 от ЗРУ-6кВ №2 яч№5.1". Срабатывание АЧР 1 ступень. Причина - неизменена уставка МТЗ с 980А до 1200А для проведения мероприятий по вводу в работу ГТУ-7, ГТУ-8. Изменение уставки. 19:36 пуск ГТУ-6 на х.х., 19:41 пуск ГТУ-5 на х.х., 19:46 синхронизация с сетью, набор нагрузки на ГТУ-6. 20:10 синхронизация с сетью, набор нагрузки на ГТУ-5. Снятие ограничений по нагрузке.</t>
  </si>
  <si>
    <t>провод А-120</t>
  </si>
  <si>
    <t>апрель 2015г</t>
  </si>
  <si>
    <t>порыв водовода, попадание тех. Жидкости на ТВЧ</t>
  </si>
  <si>
    <t>ОАО Черногорэнерго</t>
  </si>
  <si>
    <t>КТПН 6/0,4кВ                к-1506</t>
  </si>
  <si>
    <t>Подгар разъема ШР для подключения бригады КРС(ПРС), превышение номинальных параметров АВ-0,4кВ</t>
  </si>
  <si>
    <t>ШР-0,4кВ</t>
  </si>
  <si>
    <t>Т.Р.-06.06.2012г.</t>
  </si>
  <si>
    <t>06.2014г.</t>
  </si>
  <si>
    <t>1986г.</t>
  </si>
  <si>
    <t>Т.Р.-29.10.2009г.</t>
  </si>
  <si>
    <t>осмотр 18.01.2014г.</t>
  </si>
  <si>
    <t>ВЛ-6кВ Ф-4 п/с 35/6 к-335</t>
  </si>
  <si>
    <t>Обрыв ВЛ транспортной техникой неустановленной подрядной организацией</t>
  </si>
  <si>
    <t>1989г.</t>
  </si>
  <si>
    <t>Т.Р.-07.05.2013г.</t>
  </si>
  <si>
    <t>05.2014г.</t>
  </si>
  <si>
    <t>осмотр 26.11.2013г.</t>
  </si>
  <si>
    <t>ВЛ-6кВ Ф-7 п/с 35/6 КНС-31</t>
  </si>
  <si>
    <t>Расстрелян изолятор оп. №11, отгар провода ВЛ-6кВ</t>
  </si>
  <si>
    <t>1993г.</t>
  </si>
  <si>
    <t>Т.Р.-09.04.2013г.</t>
  </si>
  <si>
    <t>осмотр 30.10.2013г.</t>
  </si>
  <si>
    <t>МТО фазы "А","С"</t>
  </si>
  <si>
    <t>ВЛ-6кВ Ф-6,8 п/с 35/6 к-325</t>
  </si>
  <si>
    <t xml:space="preserve">КЗ, взрыв "банки" БСК </t>
  </si>
  <si>
    <t>2009г.</t>
  </si>
  <si>
    <t>КЭПФ7,3-150</t>
  </si>
  <si>
    <t>Т.Р.-06.03.2013г.</t>
  </si>
  <si>
    <t>25.03.2014г.</t>
  </si>
  <si>
    <t>осмотр 02.09.2013г.</t>
  </si>
  <si>
    <t>ВЛ-35кВ Ф-6,8 П/С 110/35/6 Малочерногорская</t>
  </si>
  <si>
    <t>Отключение Т-1 П/С 110/35/6 Малочерногорская</t>
  </si>
  <si>
    <t>оттяжка опоры 6кВ</t>
  </si>
  <si>
    <t>01.08.2012г</t>
  </si>
  <si>
    <t>август 2014г</t>
  </si>
  <si>
    <t>06.01.2014г.</t>
  </si>
  <si>
    <t>отключение во внешних сетях</t>
  </si>
  <si>
    <t>провод АС-120</t>
  </si>
  <si>
    <t>21.09.20111г</t>
  </si>
  <si>
    <t>июнь, сентябрь 2013г, не ремонтиповался в связи с невозможностью создания ремонтной схемы (в ремонте находился ВЛ-35 ПС-110 КНС-5А)</t>
  </si>
  <si>
    <t>10.03.2013г</t>
  </si>
  <si>
    <t>кольцующая ячейка К-120</t>
  </si>
  <si>
    <t>февраль  2013г</t>
  </si>
  <si>
    <t>27.02.2014г.</t>
  </si>
  <si>
    <t>Изоляторы ШС-10</t>
  </si>
  <si>
    <t>15.04.2011г</t>
  </si>
  <si>
    <t>05.09.2013г</t>
  </si>
  <si>
    <t>тип трансформатора TМ 400/6 зав.№226141</t>
  </si>
  <si>
    <t>польша</t>
  </si>
  <si>
    <t>24.09.2013г</t>
  </si>
  <si>
    <t>сентябрь 2015г</t>
  </si>
  <si>
    <t>02.01.2014г</t>
  </si>
  <si>
    <t>28.12.2012г</t>
  </si>
  <si>
    <t>декабрь 2014г</t>
  </si>
  <si>
    <t>21.04.2014г</t>
  </si>
  <si>
    <t>24.10.2013г</t>
  </si>
  <si>
    <t>октябрь 2015г</t>
  </si>
  <si>
    <t>19.04.2011г.</t>
  </si>
  <si>
    <t>24.01.2013г.</t>
  </si>
  <si>
    <t>28.08.2011г.</t>
  </si>
  <si>
    <t>отказ ЦИТС 26.02.2013г</t>
  </si>
  <si>
    <t>28.02.2014г</t>
  </si>
  <si>
    <t>МТО .  АПВ неуспешно.</t>
  </si>
  <si>
    <t>ЛР-6 на  КТПН-6/0,4 630кВа №1 к-3082 разрушение подвижного изолятора Ф«А» и касание токоведущих частей  Ф«В».</t>
  </si>
  <si>
    <t xml:space="preserve">ПС 35/6кВ  К-1066 ВЛ-6  ф-4   </t>
  </si>
  <si>
    <t>Опорно-стержневой изолятор С-4</t>
  </si>
  <si>
    <t>14.01.2014г</t>
  </si>
  <si>
    <t>январь 2016г</t>
  </si>
  <si>
    <t>20.07.2013г.</t>
  </si>
  <si>
    <t>не обнаружено</t>
  </si>
  <si>
    <t>ВЛ-35, АС-120</t>
  </si>
  <si>
    <t>18,12,2013</t>
  </si>
  <si>
    <t>согласно ППР</t>
  </si>
  <si>
    <t>23,08,2013</t>
  </si>
  <si>
    <t>МУПН-П-35кВ</t>
  </si>
  <si>
    <t>ЗАО ЗЭУ"Санкт-Питер"</t>
  </si>
  <si>
    <t>16.08.13г. Модернизация: замена МВ-6кВ на ВВ-6кВ, РВС-35кВ на ОПН-35кВ</t>
  </si>
  <si>
    <t>сентябрь 2013г.</t>
  </si>
  <si>
    <t>13,02,2013</t>
  </si>
  <si>
    <t>тр 23.10.11г.,       осмотр 10.10.13г.</t>
  </si>
  <si>
    <t>тр 21.03.2013</t>
  </si>
  <si>
    <t>ПС 110/35/6</t>
  </si>
  <si>
    <t>Данные не предоставлены</t>
  </si>
  <si>
    <t>Панель управления EMCP-4.1  (активация блока аварийного отключения)</t>
  </si>
  <si>
    <t>ДГУ-400№10</t>
  </si>
  <si>
    <t>09:41  А.О. ДГУ-400№10 (активация блока аварийного отключения),   09:46 осмотр ДГУ-400№10,  определение неисправности (перегорание предохранителя в цепи  питания панели управления EMCP-4.1, причиной перегорания которого является неисправность насоса закачки дизельного топлива в расходную ёмкость ДГУ-400№10), 09:48 устранение неисправности (отключение насоса закачки дизельного топлива, замена предохранителя в панели управления EMCP-4.1),  09:49 пуск ДГУ-400№10 на холостой ход, 09:50 набор нагрузки ДГУ-400№10  Р=250 кВт.</t>
  </si>
  <si>
    <t>"Benza" 21-24-40</t>
  </si>
  <si>
    <t>Caterpillar</t>
  </si>
  <si>
    <t>CX 501 - KB7</t>
  </si>
  <si>
    <t>Centrax Limited</t>
  </si>
  <si>
    <t>Контактор электромагнитный ПМ16-185100</t>
  </si>
  <si>
    <t>ТТИ-125 2000/5А кл.0,5 15ВА, 2010г. 
Зав.№U62270</t>
  </si>
  <si>
    <t>IEK Россия</t>
  </si>
  <si>
    <t>02.03.2013 выполнена предпусковая ревизия перед вводом в эксплуатацию</t>
  </si>
  <si>
    <t>100</t>
  </si>
  <si>
    <t>0</t>
  </si>
  <si>
    <t>02.03.2013.</t>
  </si>
  <si>
    <t>ВА-51-39</t>
  </si>
  <si>
    <t>10.2013 выполнена предпусковая ревизия перед вводом в эксплуатацию</t>
  </si>
  <si>
    <t>10.2014</t>
  </si>
  <si>
    <t>10.2013</t>
  </si>
  <si>
    <t>ВВГнг 5х95</t>
  </si>
  <si>
    <t>06.2014</t>
  </si>
  <si>
    <t>QSX-15G8</t>
  </si>
  <si>
    <t>Cummins</t>
  </si>
  <si>
    <t>Расследование АС не завершено, для выяснения обстоятельств выхода из строя ДГУ привлечены представители сервисной организации ООО "Техмаш-Энерго" в рамках гарантийного срока эксплуатации после проведения капитального ремонта.</t>
  </si>
  <si>
    <t>Водяной насос ОЖ (Помпа)</t>
  </si>
  <si>
    <t>Выход из строя реле регулирования производительности ДККС-4 в сторону повышения</t>
  </si>
  <si>
    <t>TONb 4000/35;</t>
  </si>
  <si>
    <t xml:space="preserve">КР - 07.03.2014г. </t>
  </si>
  <si>
    <t>05.09.2014г.</t>
  </si>
  <si>
    <t>ТО -06.03.2014</t>
  </si>
  <si>
    <t>При ТО онаружен нагрев шпильки. 07.03.2014 года произведен ТР.</t>
  </si>
  <si>
    <t>ТО -023.11.2013, ТР - 12.05.2012</t>
  </si>
  <si>
    <t>ТР в 2013 году.</t>
  </si>
  <si>
    <t>Разрушение изолятора 6кВ ф-В на оп. №30.</t>
  </si>
  <si>
    <t>ОС-04.10.2013</t>
  </si>
  <si>
    <t>11.02.2014г.</t>
  </si>
  <si>
    <t>порыв трубопровода водоконала, в охранной зоне ВЛ-6кВ Ф-63 опора №81, отключили фидер для безопасного проведения робот водоканалом по устронению порыва</t>
  </si>
  <si>
    <t xml:space="preserve">                             ВВТЭ-10-20-630 УХЛ2.</t>
  </si>
  <si>
    <t>12.2013</t>
  </si>
  <si>
    <t>нет данных, ТП не принято в эксплуатацию</t>
  </si>
  <si>
    <t>Ф-69 АО ТО "земля" на шинах (ТП-7/69 сгорели 2 ПК и пробиты опорные изоляторы фазы "А" и "В", тр-р 250 кВА-вышел из строя)</t>
  </si>
  <si>
    <t>05.2013</t>
  </si>
  <si>
    <t>А.О., Т.О. В-Ф162 не поддавался включению, после осмотра ВЛ-6кВ - отключ.ЛР-1/162 , РПВУ, Ф-162 в работе (метель,снег,гололед) затруднение -невозможность проезда .</t>
  </si>
  <si>
    <t>устранение дефектов ТП-11А ГУ Подсолнечное с отключением Ф-497 10кВ КРУ-10кВ ГУ Подсолнечное, как следствие при выходе из строя технологического оборудования ГУ Подсолнечное из-за низкой темперетуры окружающей среды.</t>
  </si>
  <si>
    <t>11.2013</t>
  </si>
  <si>
    <t>09.2013</t>
  </si>
  <si>
    <t>АО Ф-63 РПВУ. Кз ф-"В"С" оп.21 отпайка-9 вследствии попадания птицы.</t>
  </si>
  <si>
    <t>04.2013</t>
  </si>
  <si>
    <t>АО Ф-14 РПВУ скачек U в сети выше 110 кВ (дождь,ветер)</t>
  </si>
  <si>
    <t xml:space="preserve"> АО В-Ф115.Наезд КАМАЗом,обслуживающим СтКРС на оп.9 отпайки на скв.218 Величаевская, в результате  срыв и разрушение изоляторов Ф-"А",Ф-"С" , наклон оп.9.  Изоляторы восстановлены. РПВУ В-Ф115 пс Величаевсая -11.</t>
  </si>
  <si>
    <t>АО яч.№5 Ф-155, при запуске скважины №46 м/р "Ачикулакское", выпал блинкер ТО, РПВУ КИЗ в норме</t>
  </si>
  <si>
    <t>08.2013.</t>
  </si>
  <si>
    <t xml:space="preserve">А.О. яч.№2 Ф-423 МТЗ, ввели в работу после отключения Ф-1 "П" </t>
  </si>
  <si>
    <t>07.2013.</t>
  </si>
  <si>
    <t xml:space="preserve">А.О. Ф-1 "П" Т.О. опора №-115 обрыв провода </t>
  </si>
  <si>
    <t>04.2013.</t>
  </si>
  <si>
    <t>11.2013.</t>
  </si>
  <si>
    <t>10.2013.</t>
  </si>
  <si>
    <t xml:space="preserve">А.О. .ВЛ-(10кВ)   Опора №9  сорван изолятор Ф-"В" РПВУ  ( сильный порывистый ветер до 25 м.с. )  </t>
  </si>
  <si>
    <t>07.2013</t>
  </si>
  <si>
    <t xml:space="preserve">А.О. .ВЛ-(10кВ) РПВУпосле устранения дефекта  сорван изолятор опора №70 ( сильный порывистый ветер до 25 м.с. ) </t>
  </si>
  <si>
    <t>08.2013</t>
  </si>
  <si>
    <t xml:space="preserve">А.О. Л-71 (110кВ) (п/ст Прасковея запитали от Л-208  110кВ)  ( сильный порывистый ветер до 25 м.с. ) </t>
  </si>
  <si>
    <t xml:space="preserve">А.О.ВЛ-(10кВ) РПВУ после устранения схлеста проводов на скв №6/2 Подсолнечная. И срыва изолятора на опоре №2 отпайка на скв №55 "Подсолнечная."( сильный порывистый ветер до 25 м.с. ) </t>
  </si>
  <si>
    <t>02.2013</t>
  </si>
  <si>
    <t>АО ТО РПВУ .Произвели осмотр Ф-691,дефектов не обнаружено.</t>
  </si>
  <si>
    <t>06.2013</t>
  </si>
  <si>
    <t>А.О. ТО РПВУ КИЗ в норме</t>
  </si>
  <si>
    <t>А.О.для устранения обрыва провода оп.135-137 ф-В .</t>
  </si>
  <si>
    <t>ТО,  
АПВН</t>
  </si>
  <si>
    <t>ВЛ-6кВ Ф.12Б-23</t>
  </si>
  <si>
    <t>На к.607 сбита оп.№36   автотранспортом "НефтеХимСервис"</t>
  </si>
  <si>
    <t>МА-10-1</t>
  </si>
  <si>
    <t xml:space="preserve">21.11.05-ТР     27.02.14-ТО         </t>
  </si>
  <si>
    <t>Отказ в ТР 2006г, 2007г, 2008г, 2009г, 2010г, 2011г, 2012г, ноябрь 2013</t>
  </si>
  <si>
    <t>ВЛ-6кВ Ф.268-08</t>
  </si>
  <si>
    <t xml:space="preserve">ВЛ-6кВ ф.268-08 отпайка на узлы задвижек №10,11,12  трактор ООО"Подряд" оп.№6-8  сорвал провод ф".А" с изоляторов </t>
  </si>
  <si>
    <t>АС-35</t>
  </si>
  <si>
    <t>06.05.2013-ТР        03.02.2013-ТО</t>
  </si>
  <si>
    <t>Отказ в ТР , 2009г, 2010г, 20.05.2011г,  15.06. 2012</t>
  </si>
  <si>
    <t>ПС-35/6 кВ №5044, ф.5044-08; К-244 КТПН №1</t>
  </si>
  <si>
    <t>К-244 КТПН №1</t>
  </si>
  <si>
    <t>КЗ на вводном рубильнике 0,4кВ ф.А и ф.В</t>
  </si>
  <si>
    <t>23.04.2013 (ТВК)</t>
  </si>
  <si>
    <t>ВЛ-110Гагаринская-Приобская ГТЭС2</t>
  </si>
  <si>
    <t>На оп.№79 птица замкнула провод ф.А на тело опоры.</t>
  </si>
  <si>
    <t>1998 (реконстркуция 2012)</t>
  </si>
  <si>
    <t>ПС 026, ф.026-02</t>
  </si>
  <si>
    <t>ф.026-02</t>
  </si>
  <si>
    <t>КЗ на ЛР-6 оп.31з находящемся в зоне обслуживания ООО НефтьМонтаж</t>
  </si>
  <si>
    <t xml:space="preserve"> ТО </t>
  </si>
  <si>
    <t>ПС 030, ф.030-02</t>
  </si>
  <si>
    <t>ф.030-02</t>
  </si>
  <si>
    <t>Неустановленный а/транспорт порвал провод ф."С" в пролете оп.79-80  (в сторону к-201,204) к-201(2),204 включили от ф.030-18. К-201 КТПН 6/0,4 №1 замена трансформатора</t>
  </si>
  <si>
    <t>ПС 030, ф.030-18</t>
  </si>
  <si>
    <t xml:space="preserve"> КЗ в трансформаторе  КТПН 6/0,4 №1 К-201 </t>
  </si>
  <si>
    <t>11.04.2014г</t>
  </si>
  <si>
    <t>ВЛ-6 кВ 369-08</t>
  </si>
  <si>
    <t>Отключение  ВЛ-6 кВ 369-08 по защите "МТЗ",  АПВ успешное. Причина: короткое замыкание кустовой ВЛ-6кВ БУ К-60 при движке буровой.</t>
  </si>
  <si>
    <t>скважины</t>
  </si>
  <si>
    <t>обрыв "нулевого" провода  (пролет через дорогу)-при переезде бр.СПРС.</t>
  </si>
  <si>
    <t>КТП-6/0,4кВ №233</t>
  </si>
  <si>
    <t>М/р "Баганское". В результате нагрева   каб.наканечника КЛ-0,4 кВ (Ф"В") трансформатора КТП-6/0,4кВ №233, произошло нарушение эл.снабжения СУ ЭЦН скв.№32. Замена КЛ-0,4 кВ и ввод скважины в работу.</t>
  </si>
  <si>
    <t>ДЗШ</t>
  </si>
  <si>
    <t>ПС 220/110/10 "Комсомольская" II С.Ш. 110кВ</t>
  </si>
  <si>
    <t xml:space="preserve"> На ПС 220/110/10 "Комсомольская" - падение колонки изолятора ф.В на ШР-1-110кВ"Кыква-2"(ПС 110/35/10"Зура, "ПС 35/6"Лоза", ПС 35/10"Лоза-Люк", ПС 110/35/6 "Башмаково", ПС 35/6 "Менил" - работа АВР 35/6кВ успешно  )</t>
  </si>
  <si>
    <t>МВ-35 Т-1-Т</t>
  </si>
  <si>
    <t>МВ-35 Т-1-Т ПС 35/6 кВ "Долматовская"</t>
  </si>
  <si>
    <t>Выпавших блинкеров нет. АПВ - нет.
РПВ-не успешно. Причина:неисправность цепей управления МВ-35 Т-1-Т.</t>
  </si>
  <si>
    <t>ВЛ-6 кВ Ф-4 ПС 110/35/10 кВ "Чапаевская"(ЧПО). Под отключение попало: РУ-10 кВ "Гражданское".</t>
  </si>
  <si>
    <t>В 13:02 посадка напряжения по ВЛ-10 кВ Ф-11 РУ-10 кВ "Гражданское". Причина: аварийное отключение ВЛ-10 кВ Ф-4 ПС 110/35/10 кВ "Чапаевская" (ЧПО)</t>
  </si>
  <si>
    <t xml:space="preserve">АО ГПЭС Южно-Черемшанского м-я </t>
  </si>
  <si>
    <t>U max</t>
  </si>
  <si>
    <t xml:space="preserve">ПС-110/35/6кВ КНС-27 </t>
  </si>
  <si>
    <t>Превышение уставки U max СУ. Некачественное напряжение со стороны энергоснабжающей организации</t>
  </si>
  <si>
    <t>ВЛ-6 кВ ф-7</t>
  </si>
  <si>
    <t>Аварийное отключение при переводе нагрузки с ПАЭС-3 на ПАЭС-1 для регламентных работ. На ПАЭС-1 вышел из строя кабель 6 кВ. В 12:42 ф-7 перевели назад на ПАЭС-3.</t>
  </si>
  <si>
    <t>ВЛ-35кВ Ф-2 П/С 110/35/6 УПСВ-1</t>
  </si>
  <si>
    <t>ВЛ-35кВ П/С ВЕРАН фаза "В" расколот опорный изолятор на приемном портале</t>
  </si>
  <si>
    <t>2001г.</t>
  </si>
  <si>
    <t>ИОС-35-1000Т1</t>
  </si>
  <si>
    <t>Т.Р.-11.10.2011г.</t>
  </si>
  <si>
    <t>08.2014г.</t>
  </si>
  <si>
    <t>осмотр 24.02.2014г.</t>
  </si>
  <si>
    <t>ВЛ-35кВ Ф-1,3,4 П/С 110/35/6 Большечерногорская</t>
  </si>
  <si>
    <t>ВЛ-6кВ Ф-14 п/с 35/6 к-1 Тюм. м/р</t>
  </si>
  <si>
    <t>Расколот изолятор оп.№3</t>
  </si>
  <si>
    <t>1987г.</t>
  </si>
  <si>
    <t>Т.Р.-22.10.2013г.</t>
  </si>
  <si>
    <t>10.2014г.</t>
  </si>
  <si>
    <t>осмотр 09.04.2013г.</t>
  </si>
  <si>
    <t>ВЛ-6кВ Ф-16 п/с 35/6 к-7 Тюм. м/р</t>
  </si>
  <si>
    <t>Расколот изолятор оп.№42,72</t>
  </si>
  <si>
    <t>Т.Р.-28.03.2014г.</t>
  </si>
  <si>
    <t>10.2015г.</t>
  </si>
  <si>
    <t>осмотр 20.12.2013г.</t>
  </si>
  <si>
    <t>ДНС-32</t>
  </si>
  <si>
    <t>Аварийное отключение по метео условиям (снег, сильный ветер)</t>
  </si>
  <si>
    <t>пс 35/6кв "куст-8"  ф-6, ф-8, ф-5.  пс 35/6 "КНС-2" ф-10.</t>
  </si>
  <si>
    <t>пс 35/6кв "куст-18"   ф-5,               пс 35/6 "ДНС"  ф-14, ф-18</t>
  </si>
  <si>
    <t>пс 35/6кв "куст-1"   ф-6, ф-8.        пс 35/6 "Куст-7"  ф-4.</t>
  </si>
  <si>
    <t>пс 35/6кв "НМ"   ф-16.</t>
  </si>
  <si>
    <t>ДНС-24</t>
  </si>
  <si>
    <t>КСП-14</t>
  </si>
  <si>
    <t>пс 35/6кв "НМ"   ф-16.                     пс 35/6кв "ДНС-3"   ф-4.</t>
  </si>
  <si>
    <t>пс 35/6кв "куст-1" ф-6, ф-8, ф-14.        пс 35/6 "Куст-7"  ф-4.                     ЗРУ-6кВ "КНС"   ф-26.</t>
  </si>
  <si>
    <t xml:space="preserve">  пс 35/6 "КНС-2" ф-10, ф-4.</t>
  </si>
  <si>
    <t>ВЛ-6кВ Ф-4 п/с 35/6 к-1505</t>
  </si>
  <si>
    <t xml:space="preserve"> - </t>
  </si>
  <si>
    <t>Нарушения во внешних сетях Влияние внешних факторов</t>
  </si>
  <si>
    <t xml:space="preserve"> ВЛ-6 кВ, провод АС-95 </t>
  </si>
  <si>
    <t>Падение деревьев и опор на ВЛ, Поиск места повреждения, Отсутствие схемного резервирования поврежденного элемента</t>
  </si>
  <si>
    <t>н/д</t>
  </si>
  <si>
    <t>Гололед, мокрый снег на ВЛ (выше расч. значений)</t>
  </si>
  <si>
    <t>2004.</t>
  </si>
  <si>
    <t>Нарушения во внешних сетях , Отсутствие схемного резервирования поврежденного элемента</t>
  </si>
  <si>
    <t>«Пляска» проводов при ветре</t>
  </si>
  <si>
    <t>Сильный ветер (скорость выше расчетной)</t>
  </si>
  <si>
    <t>Шина алюминиевая</t>
  </si>
  <si>
    <t>Старение и износ изоляционных и конструктивных материалов</t>
  </si>
  <si>
    <t>ПК-6 кВ</t>
  </si>
  <si>
    <t>Падение деревьев и опор на ВЛ</t>
  </si>
  <si>
    <t xml:space="preserve"> ВЛ-10 кВ, провод АС-95 </t>
  </si>
  <si>
    <t>Нарушения во внешних сетях</t>
  </si>
  <si>
    <t>АС-95;
ШФ-20.</t>
  </si>
  <si>
    <t>ИОС-10</t>
  </si>
  <si>
    <t>Указанный инцидент внесен в данную таблицу из-за того, что поданная заявка на производство работ была разрешена РН-КНГ сроком на 1 час, что по многим причинам невыполни-мо.</t>
  </si>
  <si>
    <t>2006 г.</t>
  </si>
  <si>
    <t>Собственность РН-КНГ - отказы в отключениях, КР не проводился.</t>
  </si>
  <si>
    <t>ПС 35/6 кВ № 082</t>
  </si>
  <si>
    <t>УКРМ-6-2</t>
  </si>
  <si>
    <t>ПС 35/6 №161,      ВЛ-6 ф.161-06</t>
  </si>
  <si>
    <t>ВЛ-6 ф.161-06</t>
  </si>
  <si>
    <t>ПС 110/35/6 Евсеенковская 1Т</t>
  </si>
  <si>
    <t>АВР-35 успешно. Внутреннее повреждение 1ТСН-6.</t>
  </si>
  <si>
    <t>ПС 35/6 № 002               ф.002-04</t>
  </si>
  <si>
    <t>ВЛ-6 ф.002-04</t>
  </si>
  <si>
    <t>Следы КЗ на проводах ф.А и С в пролете м/у оп.16-17, разрушен изолятор ф.А на оп.16. Под ВЛ-6кВ следы работы машины для измельчения древесины ООО"Север-Лес" (марка  а/м LAMTRAC гос.№ 2571 ТА 86). Акт СБ составлен. Предпологаемый виновник акт не подписал</t>
  </si>
  <si>
    <t>ПС35/6 №252             ВЛ-6 ф.252-22</t>
  </si>
  <si>
    <t>ВЛ-6 ф.252-22</t>
  </si>
  <si>
    <t>В охранной зоне ф.252-22  "Юганск НИПИ" производили топографическую съемку, рубку дерева. Во время рубки, в результате порыва ветра произошло падение дерева на провода ВЛ-6кВ  в пролете оп.№27-28, оп.№28 сорвана вязка с изолятора, провод на траверсе. Схлест проводов ф."В,С". Устранили</t>
  </si>
  <si>
    <t>ТР-05.04.2013                   ТО-15.01.2014</t>
  </si>
  <si>
    <t>ТР-01.04.2015</t>
  </si>
  <si>
    <t>Отказ ТР-08.04.2014</t>
  </si>
  <si>
    <t xml:space="preserve">ПС 35/6  №176 ВЛ-6 ф.176-15 </t>
  </si>
  <si>
    <t xml:space="preserve">ВЛ-6 ф.176-15    </t>
  </si>
  <si>
    <t xml:space="preserve">Остановка скважин.   На ВЛ-6 ф.176-15 наклонилась опора № 101, на опоре №100 разрушение изолятора ф.С. Устранили.  </t>
  </si>
  <si>
    <t>ПС 35/6 № 066                  ф.066-13</t>
  </si>
  <si>
    <t>ВЛ-6 ф.066-13</t>
  </si>
  <si>
    <t>ф.066-13 оп.4 разрушен изолятор ф.А. Отключили ф.066-13 в ремонт для замены изолятора. Нагрузка переведена на ф.066-02.</t>
  </si>
  <si>
    <t>ТП 35/6 кВ</t>
  </si>
  <si>
    <t>ТП 35/6 кВ "Мирзоева"</t>
  </si>
  <si>
    <t>ошибка при производстве переключения по ТП 35/6 кВ</t>
  </si>
  <si>
    <t>1С.Ш.110 кВ  ПС 110/3 кВ  "Дружба"(тяговая).Под отключение попали:1 С.Ш. 35 кВ ПС 110/35/10 кВ "Д.Умет" (ВПО) ПС 35/6 кВ "Горбатовская-1", Т-1-Т "Горбатовская-2", "Карагайская", "Восточная", Т-2-Т "Дзержинская", "Гараевская", "Рассветская"</t>
  </si>
  <si>
    <t>Работала ДЗШ 110 кВ.
АПВ-успешно
Причина выясняется</t>
  </si>
  <si>
    <t>Работала МТЗ
АПВ-нет,РПВ-успешно.
Причина: при осмотре ВЛ в пролете оп.№5В-6В под проводами обнаружено упавшее дерево.</t>
  </si>
  <si>
    <t>ТР - 19.03.13; ТР (РЗА) - 08.05.13</t>
  </si>
  <si>
    <t>ТО-04.14</t>
  </si>
  <si>
    <t>ТП К-46А Советского нмр</t>
  </si>
  <si>
    <t xml:space="preserve">СУ ЭЦН                  К-46А </t>
  </si>
  <si>
    <t>АО вводного АВ-0,4кВ Iн=630А в КТПН-6/0,4. Причина не установлена.  После запуска скважин Iраб=376А. Запрошены распечатки журнала событий СУ ЭЦН.</t>
  </si>
  <si>
    <t xml:space="preserve">АО ГПЭС Южно-Черемшанского нмр </t>
  </si>
  <si>
    <t>СУ ЭЦН                  Од.скв.137</t>
  </si>
  <si>
    <t>АО АВ-0,4  Iном.-160А во время запуска ЭЦН, в КТПН-6/0,4. Причина не установлена.  После запуска скважин Iраб.-50А. Запрошены распечатки журнала событий СУ ЭЦН.</t>
  </si>
  <si>
    <t>Ф.Б1-9</t>
  </si>
  <si>
    <t>БРУ-6 кВ №1. АО ВЛ-6кВ Ф.Б1-9 действием ТО. При осмотре ВЛ-6 ФБ1-9 обнаружены следы косания проводов автотранспортом на пересечении с автодорогой в пролете оп.№20-№21. Сообщено в СБ.</t>
  </si>
  <si>
    <t>АО АВ-0,4кВ 160А Iр-70А. Запрошены распечатки журнала событий СУ ЭЦН.</t>
  </si>
  <si>
    <t>ЗРУ №25 "Куст 2бис" В ф.25-23</t>
  </si>
  <si>
    <t>2 скважины добычи №№634,954</t>
  </si>
  <si>
    <t>попадание в релейный отсек В ф.25-23 талой воды, в результате чего произошло КЗ вторичных цепей.</t>
  </si>
  <si>
    <t>ВЛ-35кВ Ф-2 ПС-35/6кВ Центральная</t>
  </si>
  <si>
    <t>ПС-35/6кВ БКНС-2, Гвардейская, Мало-Сикторская, Северная</t>
  </si>
  <si>
    <t>ПС-35/6кВ Нефть ОРУ-35кВ В-35 №2</t>
  </si>
  <si>
    <t>ПС-35/6кВ БКНС-2, Гвардейская, Мало-Сикторская, Северная, Центральная</t>
  </si>
  <si>
    <t>Отключение произошло при запуске СД-2 1600кВт БКНС-2 ПС-35/6кВ Центральная, Гвардейская, Северная, Мало-Сикторская, БКНС-2 АВР-6кВ успешно</t>
  </si>
  <si>
    <t>Аварийное отключение, МТЗ 3-й ст., РПВ не успешное. 14:30 Фидер включен. Осмотром установлено: на отпайке на скв.№ 869 в пролетах опор №14-16 провис провода, имеются поджоги; на КТП скв.№ 869 обнаружена птица; на отпайке на скв.№ 997 в пролете опор №27-28 провис провода. Устранение запланировано на 18.04.14 года.</t>
  </si>
  <si>
    <t>Пл-10</t>
  </si>
  <si>
    <t>ВЛ-10 кВ ф-Пл-10</t>
  </si>
  <si>
    <t>Отключение для вывода в неотложный ремонт аварийного ЛР-10 кВ ТП Пл 10-10 персоналом СЭС.</t>
  </si>
  <si>
    <t>З.З. 1-й ступени</t>
  </si>
  <si>
    <t>ПС "Самодуровская"; Самодуровская УПСВ"; "Родниковская"; "КНС"; "НПС"; "Врезовка"</t>
  </si>
  <si>
    <t>С успешным АПВ отключалась ВЛ-110 кВ "Абдулино-Пономаревка" на ПС "Абдулино-тяговая". Работа З.З. 1-й ступени.</t>
  </si>
  <si>
    <t>МТЗ 1-й ступени</t>
  </si>
  <si>
    <t>С успешным АПВ. Работа МТЗ 1-й ступени. Осмотр ВЛ-6 кВ и ВЛ-20 кВ в дневное время 16.04.14г. Произведен осмотр ВЛ, замечаний не выявлено.</t>
  </si>
  <si>
    <t>21.01.14г.</t>
  </si>
  <si>
    <t>22.01.14г.</t>
  </si>
  <si>
    <t>ВЛ-6 кВ № 175 Приазовский ЭСУ</t>
  </si>
  <si>
    <t>Участок от ПП-8 до РП-75. На ТП-175-7 разрушен изолятор фазы "С" со стороны ТП. Откл. РКТП не удалось по причине повреждения и обледенения. ШП ОЯ-3 от 20.01.14г.</t>
  </si>
  <si>
    <t>ВЛ-6 кВ Ку-13 СЭС Кубаньэнерго</t>
  </si>
  <si>
    <t>ВЛ включению не поддаётся. Отыскание и устранение повреждения с утра 21.01.14г. ШП ОЯ-3 от 20.01.14г.</t>
  </si>
  <si>
    <t>ВЛ-6 кВ Ил-521 Ильский ЭСУ</t>
  </si>
  <si>
    <t>Отключение от МТЗ.               ШП ОЯ-3 от 20.01.14г.</t>
  </si>
  <si>
    <t>Токовая отсечка. ВЛ включению не поддаётся. ШП ОЯ-3 от 20.01.14г.</t>
  </si>
  <si>
    <t>Отключение от токовой отсечки.                                       ШП ОЯ-3 от 20.01.14г. Обрыв провода. Нарушение ликвидировано.</t>
  </si>
  <si>
    <t>уч-к ВЛ-6 кВ № 171 от Р-28 до РП-17 Приазовский ЭСУ</t>
  </si>
  <si>
    <t>ПС "Абинская-110" Кубаньэнерго.</t>
  </si>
  <si>
    <t>ПС "Юлия-35/6" Абинский ЭСУ</t>
  </si>
  <si>
    <t>ШП ОЯ-3 от 20.01.14г.</t>
  </si>
  <si>
    <t>ПС "Холмская-110" Кубаньэнерго.</t>
  </si>
  <si>
    <t>ПС "Ахтырская" и "Бугундырь"-35/6 Абинский ЭСУ</t>
  </si>
  <si>
    <t>При попытке запитать ПС "Юлию" от ПС "Бугундырь" откл. МВ-35 на ПС "Холмской".ШП ОЯ-3 от 20.01.14г.</t>
  </si>
  <si>
    <t>ПС "Афипская-110" Кубаньэнерго.</t>
  </si>
  <si>
    <t>"Восточная", "Нефтяная", "Новодмитриевская" 35/6 Ильский и Афипский ЭСУ</t>
  </si>
  <si>
    <t>Повреждение на ПС "Афипская-110". ШП ОЯ-3 от 20.01.14г.</t>
  </si>
  <si>
    <t xml:space="preserve">Нарушения во внешних сетях </t>
  </si>
  <si>
    <t>ВЛ-6 кВ Зп-92 Ильский ЭСУ</t>
  </si>
  <si>
    <t>ВЛ-6 кВ Гр-122 Ильский ЭСУ</t>
  </si>
  <si>
    <t>КНС-1П, ЭД№3</t>
  </si>
  <si>
    <t xml:space="preserve">В-6кВ ЭД №3 </t>
  </si>
  <si>
    <t>К.З. в концевой муфте КЛ-6 электродвигателя №3 КНС-1П (ухудшение изоляционных свойств концевой муфты в связи с большим сроком эксплуатации).                                  Посадка напряжения по 2С-35 ПС 110/35/6 Петелинская.</t>
  </si>
  <si>
    <t xml:space="preserve">ААБлУ (3*180) </t>
  </si>
  <si>
    <t>Т.Р. 05.02.14г.              Т.О.  19.03.14г.</t>
  </si>
  <si>
    <t>ТР. 07.2014г.                 Т.О.  04.2014г.</t>
  </si>
  <si>
    <t>19.04.2014г</t>
  </si>
  <si>
    <t>ВЛ-6 кВ 113-16</t>
  </si>
  <si>
    <t>Отключение  ВЛ-6 кВ 113-16 от защиты "ТО",  АПВ успешное.В 14:22 повторное отключение ВЛ 6кВ "113-16". Разрушение проходных изоляторов 6кВ в ячейке №16 2СШ-6 кВ ПС 35/6 кВ "113".</t>
  </si>
  <si>
    <t xml:space="preserve">Персонало БРЭЭС выполнена замена  проходных изоляторов фазы "А","В","С" в ячейке №16 "113-16" , 2СШ-6 кВ ПС 35/6 кВ"113". </t>
  </si>
  <si>
    <t>ПС 35/10кВ Лоза-Люк ВЛ-10кВ Ф-7</t>
  </si>
  <si>
    <t>Причина выявляется</t>
  </si>
  <si>
    <t>ВЛ-6 кВ Ф-6 ПС 35/6 кВ "Тверская"</t>
  </si>
  <si>
    <t>Выпал блинкер "Авар.откл." АПВ-нет. РПВ-успешно. Причина: в пролете опор №25-26 неизвестной техникой оборван провод фаза "С". С 17:21 до 20:20  Произвели восстановление провода в пролете опор №25-26.</t>
  </si>
  <si>
    <t>Остановка УЭЦН. Посадка напряжения при АО ВЛ-6 Ф.В-18 действием ТО                             (Ввод-1 на ГКС-Вах) с ПС-110кВ "Вахская", АО произошло в момент запуска компрессора К-1/4 на ГКС-Вах. В БРУ-6кВ ЦСДТиПГ-2 В-6 К-1/4 яч.28 сработала ТО.</t>
  </si>
  <si>
    <t>СУ ЭЦН Крапивинского нмр.</t>
  </si>
  <si>
    <t>В-18</t>
  </si>
  <si>
    <t>Кр-24</t>
  </si>
  <si>
    <t>КТПН-6/0,4кВ 400кВА №1 К-1867</t>
  </si>
  <si>
    <t>Внутреннее повреждение трансформатора Нет напряжения на шпильке Ф"А" 0,4кВ</t>
  </si>
  <si>
    <t xml:space="preserve">Праизводится замена </t>
  </si>
  <si>
    <t>ВЛ 6кВ ф.520-6</t>
  </si>
  <si>
    <t>МВ 6кВ</t>
  </si>
  <si>
    <t>Остановка отдельных скважин при повышении напряжения во время остановки БКНС.</t>
  </si>
  <si>
    <t>СВ-110 кВ</t>
  </si>
  <si>
    <t>Посадка напряжения по ПС "Платовка" при аварийном отключении СВ-110 кВ на ПС "Переволоцкая"</t>
  </si>
  <si>
    <t>ПС 35/6 кВ "Варшава-3" и "Проскуринская"</t>
  </si>
  <si>
    <t>Нестабильное напряжения по С2Т ПС "Герасимовская"" при аварийном отключении ВЛ-35 кВ "Ильичёвская" на ПС "Алексеевская" с неуспешным АПВ при попытке РПВ этой ВЛ-35.</t>
  </si>
  <si>
    <t>ПС 35/6кВ №061 ВЛ-6кВ ф.061-17</t>
  </si>
  <si>
    <t>ВЛ-6кВ ф.061-17</t>
  </si>
  <si>
    <t xml:space="preserve">Сильный порывистый ветер, для проведения осмотра требуется спец. техника, длина около 30 км </t>
  </si>
  <si>
    <t>ПС 35/6кВ №073, ВЛ-6кВ ф.073-14</t>
  </si>
  <si>
    <t>ВЛ-6кВ ф.073-14</t>
  </si>
  <si>
    <t>Сильный порывистый ветер, падение дерева изза пределов охранной зоны в пролете опор 34-35, обрыв провода ф.А, отключили в ремонт</t>
  </si>
  <si>
    <t>22:04.14</t>
  </si>
  <si>
    <t>ПС 35/6кВ № 109, ВЛ-6кВ ф.109-18</t>
  </si>
  <si>
    <t>ВЛ-6кВ ф.109-18</t>
  </si>
  <si>
    <t>Сильный порывистый ветер. Наклон опоры №12, провис проводов в пролете опор №12-13, схлест проводов.</t>
  </si>
  <si>
    <t xml:space="preserve">ТО-21.01.14               ТР-14.01.10                   </t>
  </si>
  <si>
    <t>ТО-100%                                        ТР-25%</t>
  </si>
  <si>
    <t>ВЛ-220кВ Мегион-Сибирская-2</t>
  </si>
  <si>
    <t>Остановка скважин по посадке напряжения по Юганскому региону (АО ВЛ-220кВ Мегион-Сибирская-2 (МЭС ЗС))</t>
  </si>
  <si>
    <t xml:space="preserve"> ТО</t>
  </si>
  <si>
    <t xml:space="preserve">  ВЛ-6кВ ф.374-09</t>
  </si>
  <si>
    <t>ПС 35/6кВ №374 ВЛ-6кВ ф.374-09</t>
  </si>
  <si>
    <t>Следы межфазного КЗ проводов фаз "А" и "С" в пролете оп.№63-64 -  касание проводов кузовом самосвала при отгрузке песка (виновник устанавливается)</t>
  </si>
  <si>
    <t>Участками  1986;1991;2012;2013.</t>
  </si>
  <si>
    <t xml:space="preserve">Т.О-28.01.14.   Т.Р-22.07.07 </t>
  </si>
  <si>
    <t>Т.О-100%  Т.Р-25%</t>
  </si>
  <si>
    <t>ТР-07.06г., 07.07г., 08.08г., 07.09г., 07.10г.</t>
  </si>
  <si>
    <t>ВЛ-6 кВ 142-18</t>
  </si>
  <si>
    <t xml:space="preserve">В 17:04,18:05,18:14 отключение при сильном ветре  ВЛ-6 кВ 142-18 от защиты "ТО",  АПВ успешное. Следы ожогов проводов ВЛ 6кВ, фазы "А" и "В", в пролете от опоры №47/5 до приемного портала КТПН-40 кВА "Узел учета". Провис проводов из-за выдавливания и наклона свайного основания ростверга КТПН-40 кВА "Узел учета". </t>
  </si>
  <si>
    <t>Персоналом БРЭЭС, произведена перетяжка проводов в пролете от опоры №47/5 до приемного портала КТПН-40 кВА "Узел учета".</t>
  </si>
  <si>
    <t xml:space="preserve">1 ступень "Земляной защиты" </t>
  </si>
  <si>
    <t>ВЛ-110 кВ "Муравленковская-Орловская-1"</t>
  </si>
  <si>
    <t>Посадка напряжения в 19:56, 20:23, 22:01 по ПС 35/6 кВ  до уровня 3,6 кВ по стороне 6 кВ подключенных от ПС110/35/6 кВ "Ново-Пурпейская", "Барсуковская", сброс нагрузки 49 МВт., при аварийном отключении ВЛ-110 "Муравленковская-Орловская-1" по защите 1 ступень "Земляной защиты" на ПС 500/220/110 кВ "Муравленковская", АПВ успешное.</t>
  </si>
  <si>
    <t>23.04.2014г</t>
  </si>
  <si>
    <t>ВЛ-6 кВ 201-08</t>
  </si>
  <si>
    <t>Отключение  ВЛ-6 кВ 201-08 от защиты "МТЗ",РПВ неуспешное. Срыв вязки провода с изолятора, фаза "В", на опоре 56.</t>
  </si>
  <si>
    <t>Персоналом ТРЭЭС,восстановлена вязка провода.</t>
  </si>
  <si>
    <t>ВЛ-6 кВ 202-32</t>
  </si>
  <si>
    <t xml:space="preserve">Отключение  ВЛ-6 кВ 202-32 от защиты "ТО", АПВ неуспешное, в 17:09 РПВ неуспешное. Куст-159 КТП-6/0.4кВ разрушен опорный изолятор на приемном портале, фаза "В". </t>
  </si>
  <si>
    <t>Персоналом ТРЭЭС,выполнена замена разрушенного изолятора.</t>
  </si>
  <si>
    <t>ВЛ-6 кВ 142-04</t>
  </si>
  <si>
    <t>Отключение  ВЛ-6 кВ 142-04 от защиты "ТО", АПВ успешное.</t>
  </si>
  <si>
    <t>ПС110/3/6 кВ Тарасовская</t>
  </si>
  <si>
    <t>Посадка напряжения по 2СШ-6 ПС 35/6 кВ  до уровня 5,2 кВ  подключенных от ПС110/35/6 кВ "Тарасовская", частичный сброс нагрузки 2 МВт, по ВЛ 35 кВ "Дорофеевская-2,"Снежная-2".</t>
  </si>
  <si>
    <t>ТП-204, гр.2.</t>
  </si>
  <si>
    <t>Нет фазы с опоры, требуется отключение ТП-204, гр.2.</t>
  </si>
  <si>
    <t>КЛ- 0,4 кВ</t>
  </si>
  <si>
    <t>скважина</t>
  </si>
  <si>
    <t>ликвидация окисления на кабельном спуске</t>
  </si>
  <si>
    <t>ВЛ- 6 кВ</t>
  </si>
  <si>
    <t>ЛР-6 кВ № 101</t>
  </si>
  <si>
    <t>Фидер 65 - ВЛ-6 кВ : восстановление перемычки на ЛР-6 кВ № 101</t>
  </si>
  <si>
    <t>Ф-14,18 п/ст З/Ставка-1</t>
  </si>
  <si>
    <t>Ф-14,18</t>
  </si>
  <si>
    <t>отыскание земли</t>
  </si>
  <si>
    <t>Ф-14 ПС 35\6кВ "Зимняя Ставка-1"</t>
  </si>
  <si>
    <t>АО от МТЗ РПВ успешно, при осмотре ВЛ-6 кВ обнаружена птица под ЛР-41/14 скважина №41 м/р "Поварковское"</t>
  </si>
  <si>
    <t xml:space="preserve">Л-556 </t>
  </si>
  <si>
    <t>Л-556</t>
  </si>
  <si>
    <t>АО Л-560 35кВ питающая ПС 35/6кВ "Терская" ТО, АПВН, РПВУ, питание Л-556 от ПС 35/6кВ "Терская"</t>
  </si>
  <si>
    <t>Л-556, ПС 35/10 кВ "Прикумская" (ПЭС)</t>
  </si>
  <si>
    <t>Л-124 ПС 110/35/6 кВ "Затеречная-1" (ПЭС)</t>
  </si>
  <si>
    <t>Л-124</t>
  </si>
  <si>
    <t>АО,  Л-124 ПС 110/35/6 кВ "Затеречная-1", АПВУ.</t>
  </si>
  <si>
    <t xml:space="preserve">Л-309 ПС 35/6кВ "Величаевка-11" </t>
  </si>
  <si>
    <t>Л-309</t>
  </si>
  <si>
    <t>АО Л-309 ТО РПВУ</t>
  </si>
  <si>
    <t>Ф-695 ПС-35/6кВ "Величаевка-12"</t>
  </si>
  <si>
    <t>Ф-695</t>
  </si>
  <si>
    <t>АО Ф-695 ТО РПВУ</t>
  </si>
  <si>
    <t>Ф-14 ПС 35/6кВ "Зимняя-Ставка-1"</t>
  </si>
  <si>
    <t xml:space="preserve">АО Ф-14 ТО РПВУ </t>
  </si>
  <si>
    <t>Ф-113 ПС 35/6кВ "Величаевка-11"</t>
  </si>
  <si>
    <t>Ф-11</t>
  </si>
  <si>
    <t xml:space="preserve">АО Ф-113 ТО РПВУ </t>
  </si>
  <si>
    <t>Ф-42 ПС 35/6кВ "Восточная-4"</t>
  </si>
  <si>
    <t>Ф-42</t>
  </si>
  <si>
    <t xml:space="preserve">АО Ф-42 ТО РПВУ </t>
  </si>
  <si>
    <t xml:space="preserve">АО Ф-695 ТО РПВУ </t>
  </si>
  <si>
    <t>Ф-694 ПС-35/6кВ "Величаевка-12"</t>
  </si>
  <si>
    <t>Ф-694</t>
  </si>
  <si>
    <t xml:space="preserve">АО Ф-694 ТО РПВУ </t>
  </si>
  <si>
    <t>Ф-15 ПС 35/6кВ "Зимняя-Ставка-1"</t>
  </si>
  <si>
    <t>Ф-15</t>
  </si>
  <si>
    <t>АО Ф-15 АПВУ</t>
  </si>
  <si>
    <t>Яч.37 Ф-69 ПС 35/6кВ "Затеречная-6"</t>
  </si>
  <si>
    <t>яч.37 Ф-69</t>
  </si>
  <si>
    <t>АО яч.37 Ф-69 РПВУ</t>
  </si>
  <si>
    <t>Ф-657 ПС 110/35/6кВ "Затеречная-1"</t>
  </si>
  <si>
    <t>Ф-657</t>
  </si>
  <si>
    <t>АО Ф-657 АПВН, РПВН опора№66 обрыв вязки провода Ф-С провод лежит на траверсе, рассыпался изолятор.</t>
  </si>
  <si>
    <t>Ф-2П КРУ-10кВ ГУ-2 Подсолнечное</t>
  </si>
  <si>
    <t>АО Ф-2П отпайка на скв. 71 Подсолнечная, опора №12 разрушен изолятор провод на траверсе</t>
  </si>
  <si>
    <t xml:space="preserve">ПС 110/35/6кВ ПС Башмаково ВЛ-6кВ Ф-18 </t>
  </si>
  <si>
    <t>в пр. оп. 131/10-131/11 падение сухого дерева из-за пределов охр. зоны ВЛ. Ветер. Дерево убрали. ВЛ без повреждений</t>
  </si>
  <si>
    <t>ВЛ-6 кВ Ф-3 ПС 35/6 кВ "Покровская"</t>
  </si>
  <si>
    <r>
      <t xml:space="preserve">Выпал блинкер "Авар.откл"АПВ- не успешно.Причина: трубоукладчиком принадлежащим ООО"Фирма СМУ" оборван провод Ф-"С" в пролёте оп.№6-7, отпайка к ТП-58. </t>
    </r>
    <r>
      <rPr>
        <b/>
        <sz val="10"/>
        <rFont val="Arial Cyr"/>
        <charset val="204"/>
      </rPr>
      <t>С 15:23 до 16:10</t>
    </r>
    <r>
      <rPr>
        <sz val="10"/>
        <rFont val="Arial Cyr"/>
        <charset val="204"/>
      </rPr>
      <t xml:space="preserve">
 ремонт провода Ф-"С"в пролёте оп.№6-7, замена дефектного изолятора ф-"С" на оп.№7,отпайка к ТП-58.
</t>
    </r>
  </si>
  <si>
    <t>ВЛ-35 кВ "Екатериновская-2"</t>
  </si>
  <si>
    <t>ВЛ-35 кВ "Екатериновская-2" ПС 110/35/6 кВ "Калиновый Ключ" (РРНУ) Под отключение попала: Т-2-Т ПС 35/6 кВ "Екатериновская"</t>
  </si>
  <si>
    <t>Выпал блинкер Аварийное отключение. АПВ не успешно.РПВ-успешно. На ПС 35/6 кВ "Екатериновская" работал АВР-35 кВ .Восстановлена нормальная схема на ПС 35/6 кВ "Екатериновская"</t>
  </si>
  <si>
    <t>ВЛ-110 кВ "Калиновый Ключ"</t>
  </si>
  <si>
    <t>ВЛ-110 кВ "Калиновый Ключ"
ПС 220/110/6 кВ "Новоотрадная"(МЭС)
Под отключение попала:
Т-2-Т ПС 35/6 кВ "Екатериновская"</t>
  </si>
  <si>
    <t>МТЗ. АПВ-успешно. Причина выясняется.</t>
  </si>
  <si>
    <t>Отсутствие автоматического самозапуска СУ скважинным оборудованием</t>
  </si>
  <si>
    <t>ВЛ-110 кВ
"Совхозная-1" (ЧПО)</t>
  </si>
  <si>
    <t>ВЛ-110 кВ "Совхозная-1" (ЧПО) ПС 110/35/10 кВ "Чапаевская" (ЧПО) Под откл.попали: С-1-Т ПС 110/35/6 кВ
"Снисски" (ЧПО) (ВЛ-6 кВ Ф-1,4,6,10), ПС 35/6 кВ "Хомяковская"</t>
  </si>
  <si>
    <t>Работала 2 ст. З.З. АПВ-не успешно. РПВ-не успешно.Перевод нагрузки. Причина выясняется.</t>
  </si>
  <si>
    <t>ВЛ-6 кВ Ф-2 ПС 35/6 кВ "Сытовка"</t>
  </si>
  <si>
    <t>Работала МТЗ. АПВ-нет. РПВ-успешно.
 Сильный порывистый ветер.</t>
  </si>
  <si>
    <t>Работала ТО. АВР-успешно. Сильный порывистый ветер</t>
  </si>
  <si>
    <t>МВ-35 "Алакаевка"</t>
  </si>
  <si>
    <t>МВ-35 "Алакаевка"ПС 35/6кВ"Ключи".
Под откл.попали:ПС 35/6 кВ "Ключи",ПС 35/6 кВ "Запрудная"</t>
  </si>
  <si>
    <t>Работала МТЗ.АПВ-нет.В 15:50 откл.СМВ-35 на ПС 35/6 кВ "Ключи",вкл.МВ-35
"Алакаевка",нагрузку Т-2-Т ПС 35/6 кВ "Ключи" перевели на Т-1-Т (вкл.СМВ-6 кВ). Сильный порывистый ветер. Причина:
падение дерева на ВЛ-35 кВ"УОН"в пролете оп.№36-37.Убрали.В 16:27 вкл.СМВ-35 ПС 35/6 кВ "Ключи". В 16:31 восстановлена нормальная схема эл.снабжения</t>
  </si>
  <si>
    <t>ОД-110 С-1-Т</t>
  </si>
  <si>
    <t>ОД-110 С-1-Т ПС 110/35/6 кВ "Лугань"Под откл.попали:С-1-Т ПС 110/35/6 кВ "Лугань",ПС 35/6 кВ "Сброс",Т-1-Т ПС 35/6 кВ "Дмитриевка"</t>
  </si>
  <si>
    <t>При осмотре обнаружено: откл.МВ-35
 кВ С-1-Т,АВР-35 кВ-успешно,МВ-6 кВ
 С-1-Т -не отключился.АВР-6 -нет.
В 15:40 вкл.СМВ-6 кВ.В 15:51 откл.ШР-110 С-1-Т.При осмотре ОД-110 С-1-Т 
на гибкой связи ф-"В" и "С"-следы К.З.
Причина выясняется.</t>
  </si>
  <si>
    <t>ВЛ-6 кВ Ф-16</t>
  </si>
  <si>
    <t>ВЛ-6 кВ Ф-16 ПС 35/6 кВ "БКНС"</t>
  </si>
  <si>
    <t>Выпал блинкер"Авар.откл."АПВ-не успешно. РПВ-успешно. Сильный порывистый ветер. При осмотре ВЛ обнаружено: оп.№
1600/2\дефектный провод Ф-"С".
Восстановили.</t>
  </si>
  <si>
    <t xml:space="preserve">ф.4-6 </t>
  </si>
  <si>
    <t>АПВН, РПВУ.</t>
  </si>
  <si>
    <t xml:space="preserve">ф.1-5 </t>
  </si>
  <si>
    <t xml:space="preserve">ф.6-7 </t>
  </si>
  <si>
    <t>АПВН, РПВН.</t>
  </si>
  <si>
    <t>ф.1-10</t>
  </si>
  <si>
    <r>
      <t xml:space="preserve">ПС-35/6кВ №101 АО ВЛ-6кВ Ф.1-10 действием ТО, АПВН, РПВН. Порывистый ветер, Штормовое предупреждение Бюллетень погоды №111 от 21.04.14.  Осмотр ВЛ.  </t>
    </r>
    <r>
      <rPr>
        <sz val="12"/>
        <color theme="9" tint="-0.499984740745262"/>
        <rFont val="Times New Roman"/>
        <family val="1"/>
        <charset val="204"/>
      </rPr>
      <t>На оп.№59/4 оторвало укосину,</t>
    </r>
    <r>
      <rPr>
        <sz val="12"/>
        <rFont val="Times New Roman"/>
        <family val="1"/>
        <charset val="204"/>
      </rPr>
      <t xml:space="preserve"> большой провис проводов, схлёст. На оп.№59/4 отрезали отпайку на скв.№312 (водянка), ввели в работу </t>
    </r>
  </si>
  <si>
    <t xml:space="preserve">ф.О-31 </t>
  </si>
  <si>
    <t>ф.Б2-2</t>
  </si>
  <si>
    <t>ф.12-6</t>
  </si>
  <si>
    <r>
      <t xml:space="preserve">ПС-35/6кВ №112 АО ВЛ-6кВ Ф.12-6 действием ТО, АПВН, РПВН. Порывистый ветер, Штормовое предупреждение Бюллетень погоды №111 от 21.04.14.  Осмотр ВЛ. </t>
    </r>
    <r>
      <rPr>
        <sz val="12"/>
        <color theme="9" tint="-0.499984740745262"/>
        <rFont val="Times New Roman"/>
        <family val="1"/>
        <charset val="204"/>
      </rPr>
      <t xml:space="preserve"> На оп.№30 срыв вязки провода по фазе «В» схлёст проводов.</t>
    </r>
    <r>
      <rPr>
        <sz val="12"/>
        <rFont val="Times New Roman"/>
        <family val="1"/>
        <charset val="204"/>
      </rPr>
      <t xml:space="preserve">  Выполнен ремонт.</t>
    </r>
  </si>
  <si>
    <t>ф.Б4-26</t>
  </si>
  <si>
    <r>
      <t xml:space="preserve">БРУ-6 №4 БКНС-17. АО ВЛ-6кВ Ф.Б4-26 действием ТО, АПВУ (3раза). Порывистый ветер, Штормовое предупреждение Бюллетень погоды №111 от 21.04.14.  </t>
    </r>
    <r>
      <rPr>
        <sz val="12"/>
        <color theme="9" tint="-0.499984740745262"/>
        <rFont val="Times New Roman"/>
        <family val="1"/>
        <charset val="204"/>
      </rPr>
      <t>Наклон опоры №68/1 из-за выдавливания сваи, схлёст проводов в пролетах оп.№68/1 - 68/2, №68/1 - 69/2.  Выполнена перетяжка прово</t>
    </r>
    <r>
      <rPr>
        <sz val="12"/>
        <rFont val="Times New Roman"/>
        <family val="1"/>
        <charset val="204"/>
      </rPr>
      <t>да.</t>
    </r>
  </si>
  <si>
    <t>АО
АПВ</t>
  </si>
  <si>
    <t>ф.7-4</t>
  </si>
  <si>
    <t>МТЗ,
АПВ</t>
  </si>
  <si>
    <t>ф.Гр-1</t>
  </si>
  <si>
    <t>МЭС Зап.Сибири</t>
  </si>
  <si>
    <t>Мегион-Сибирская-2</t>
  </si>
  <si>
    <t>СУ ЭЦН ЦДНГ-1,2,3,4,7,8</t>
  </si>
  <si>
    <t>Остановка УЭЦН. Посадка напряжения при АО ВЛ-220 кВ "Мегион-Сибирская-2" действием ДФЗ. АПВН.  ВЛ находится на балансе МЭС Зап.Сибири. Разрушение КС на  ПС-220 "Мегион"</t>
  </si>
  <si>
    <t>Ф.8-15</t>
  </si>
  <si>
    <t>Ф.2-2</t>
  </si>
  <si>
    <t>К-52 Северное нмр</t>
  </si>
  <si>
    <t xml:space="preserve">АО. КЗ обмотки статора ЭД СКН. Замена ЭД </t>
  </si>
  <si>
    <t>ПС №109 В ф.109-27</t>
  </si>
  <si>
    <t>Выясняется
От посадки напряжения при к.з остановились 6 скв.куста 109</t>
  </si>
  <si>
    <t>ВЛ-6кВ ф-16 ПС-35/6 ДНС-1М</t>
  </si>
  <si>
    <t>АВР-6 успешно.</t>
  </si>
  <si>
    <t>ВЛ-6кВ ф-4 ПС-35/6 Ленинградская</t>
  </si>
  <si>
    <t>ВЛ-6кВ ф-14 ПС-35/6 к-432</t>
  </si>
  <si>
    <t>ВЛ-6кВ ф-4 ПС-35/6 к-465</t>
  </si>
  <si>
    <t>ВЛ-6кВ ф-18 ПС-35/6 к-1945</t>
  </si>
  <si>
    <t>ВЛ-6кВ ф-18 ПС-35/6 к-444</t>
  </si>
  <si>
    <t>ВЛ-6кВ ф-16 ПС-35/6 к-1907</t>
  </si>
  <si>
    <t>ВЛ-6кВ ф-14 ПС-35/6 к-1738</t>
  </si>
  <si>
    <t>ВЛ-6кВ ф-8 ПС-35/6 к-1945</t>
  </si>
  <si>
    <t>ВЛ-6кВ ф-18 ПС-35/6 к-263</t>
  </si>
  <si>
    <t>ВЛ-6кВ ф-5 ПС-35/6 к-399</t>
  </si>
  <si>
    <t>ВЛ-6кВ ф-18 ПС-35/6 к-295</t>
  </si>
  <si>
    <t>ВЛ-6кВ ф-7 ПС-35/6 к-128</t>
  </si>
  <si>
    <t>ВЛ-35кВ ф-2 ПС-35/6 к-255</t>
  </si>
  <si>
    <t>ПС-35/6 к2181 АВР-6 успешно.</t>
  </si>
  <si>
    <t>ВЛ-6кВ ф-14 ПС-35/6 ПР-20</t>
  </si>
  <si>
    <t>ВЛ-6кВ ф-4 ПС-35/6 к-291</t>
  </si>
  <si>
    <t>ВЛ-6кВ ф-16 ПС-35/6 к-292</t>
  </si>
  <si>
    <t>ВЛ-6кВ ф-18 ПС-35/6 к-411</t>
  </si>
  <si>
    <t>Устраенено РПВУ.</t>
  </si>
  <si>
    <t>ВЛ-6кВ ф-6 ПС-35/6 к-2121</t>
  </si>
  <si>
    <t>ВЛ-6кВ ф-18 ПС-35/6 к-292</t>
  </si>
  <si>
    <t>ВЛ-6кВ ф-5 ПС-35/6 к-128</t>
  </si>
  <si>
    <t>ВЛ-6кВ ф-18 ПС-35/6 к-439</t>
  </si>
  <si>
    <t>ВЛ-6кВ ф-6 ПС-35/6 к-412</t>
  </si>
  <si>
    <t>ВЛ-6кВ ф-6 ПС-35/6 к-1892</t>
  </si>
  <si>
    <t>ВЛ-6кВ ф-6 ПС-35/6 к-107</t>
  </si>
  <si>
    <t>ВЛ-6кВ ф-16 ПС-35/6 к-111</t>
  </si>
  <si>
    <t>ВЛ-6кВ ф-5 ПС-35/6 к-412</t>
  </si>
  <si>
    <t>ВЛ-6кВ ф-6 ПС-35/6 к-257</t>
  </si>
  <si>
    <t>ВЛ-6кВ ф-6 ПС-35/6 ПР-20</t>
  </si>
  <si>
    <t>ВЛ-6кВ ф-10 ПС-35/6 к-289</t>
  </si>
  <si>
    <t>ВЛ-6кВ ф-4 ПС-35/6 к-846</t>
  </si>
  <si>
    <t>ВЛ-6кВ ф-4 ПС-35/6 к-110</t>
  </si>
  <si>
    <t>ВЛ-6кВ ф-5 ПС-35/6 к-863</t>
  </si>
  <si>
    <t>ВЛ-6кВ ф-16 ПС-35/6 к-444</t>
  </si>
  <si>
    <t>ВЛ-6кВ ф-14 ПС-35/6 к-810</t>
  </si>
  <si>
    <t>ВЛ-6кВ ф-3 ПС-35/6 к-115</t>
  </si>
  <si>
    <t>ВЛ-6кВ ф-8 ПС-35/6 к-115</t>
  </si>
  <si>
    <t>ВЛ-6кВ ф-4 ПС-35/6 к-549</t>
  </si>
  <si>
    <t>ВЛ-6кВ ф-8 ПС-35/6 к-96</t>
  </si>
  <si>
    <t>ВЛ-6кВ ф-16 ПС-35/6 к-96</t>
  </si>
  <si>
    <t>ВЛ-6кВ ф-6 ПС-35/6 к-14</t>
  </si>
  <si>
    <t>ВЛ-35кВ ф-3 ПС-110 КНС-9А</t>
  </si>
  <si>
    <t>ПС-35/6  АВР-6 успешно.</t>
  </si>
  <si>
    <t xml:space="preserve">ВЛ-110кВ Космос-Вах </t>
  </si>
  <si>
    <t>Глубокая посадка в сети.</t>
  </si>
  <si>
    <t>ВЛ-6кВ ф-18 ПС-35/6 к-1144</t>
  </si>
  <si>
    <t>ВЛ-6кВ ф-8 ПС-35/6 к-106</t>
  </si>
  <si>
    <t>ВЛ-6кВ ф-8 ПС-35/6 к-1337</t>
  </si>
  <si>
    <t>ВЛ-6кВ ф-10 ПС-35/6 к-98</t>
  </si>
  <si>
    <t>ВЛ-6кВ ф-16 ПС-35/6 к-92</t>
  </si>
  <si>
    <t>ВЛ-6кВ ф-10 ПС-35/6 к-45</t>
  </si>
  <si>
    <t>ВЛ-6кВ ф-8 ПС-35/6 к-90</t>
  </si>
  <si>
    <t>Устранено, ТПВУ.</t>
  </si>
  <si>
    <t>ВЛ-6кВ ф-10 ПС-35/6 к-90</t>
  </si>
  <si>
    <t>ВЛ-6кВ ф-6 ПС-35/6 к-456</t>
  </si>
  <si>
    <t>ВЛ-6кВ ф-6 ПС-35/6 к-706</t>
  </si>
  <si>
    <t>ВЛ-6кВ ф-8 ПС-35/6 к-46</t>
  </si>
  <si>
    <t>ВЛ-6кВ ф-4 ПС-35/6 к-547</t>
  </si>
  <si>
    <t>ВЛ-6кВ ф-10 ПС-35/6 к-101</t>
  </si>
  <si>
    <t>ВЛ-6кВ ф-8 ПС-35/6 к-513</t>
  </si>
  <si>
    <t>ВЛ-6кВ ф-5 ПС-35/6 к-83</t>
  </si>
  <si>
    <t>ВЛ-6кВ ф-18 ПС-35/6 к-65</t>
  </si>
  <si>
    <t>ВЛ-6кВ ф-7 ПС-35/6 к-65</t>
  </si>
  <si>
    <t>ВЛ-6кВ ф-14 ПС-35/6 к-88</t>
  </si>
  <si>
    <t>ВЛ-6кВ ф-16 ПС-35/6 к-88</t>
  </si>
  <si>
    <t>Устранено, РПВУ.</t>
  </si>
  <si>
    <t>ВЛ-6кВ ф-17 ПС-35/6 к-89</t>
  </si>
  <si>
    <t>ВЛ-6кВ ф-8 ПС-35/6 к-88</t>
  </si>
  <si>
    <t>ВЛ-6кВ ф-4 ПС-35/6 к-411</t>
  </si>
  <si>
    <t>ВЛ-6кВ ф-5 ПС-35/6 к-262</t>
  </si>
  <si>
    <t>ВЛ-6кВ ф-16 ПС-35/6 к-298</t>
  </si>
  <si>
    <t>ВЛ-6кВ ф-6 ПС-35/6 к-294</t>
  </si>
  <si>
    <t>ВЛ-6кВ ф-4 ПС-35/6 к-404</t>
  </si>
  <si>
    <t>ВЛ-6кВ ф-16 ПС-35/6 к-839</t>
  </si>
  <si>
    <t>ВЛ-6кВ ф-6 ПС-35/6 к-272</t>
  </si>
  <si>
    <t>ВЛ-6кВ ф-8 ПС-35/6 к-7</t>
  </si>
  <si>
    <t>ВЛ-6кВ ф-18 ПС-35/6 к-7</t>
  </si>
  <si>
    <t>ВЛ-6кВ ф-6 ПС-35/6 к-9</t>
  </si>
  <si>
    <t>ВЛ-6кВ ф-18 ПС-35/6 к-9</t>
  </si>
  <si>
    <t>ВЛ-6кВ ф-8 ПС-35/6 к-549</t>
  </si>
  <si>
    <t>ВЛ-6кВ ф-16 ПС-35/6 КНС-3М</t>
  </si>
  <si>
    <t>ВЛ-6кВ ф-3 ПС-35/6 к-1216</t>
  </si>
  <si>
    <t>Повторное отключение 11:10, устранено, в 12:50 РПВУ.</t>
  </si>
  <si>
    <t>ВЛ-6кВ ф-8 ПС-35/6 КНС-19</t>
  </si>
  <si>
    <t>ВЛ-6кВ ф-4 ПС-35/6 к-43</t>
  </si>
  <si>
    <t>ВЛ-6кВ ф-8 ПС-35/6 к-43</t>
  </si>
  <si>
    <t>ВЛ-6кВ ф-12 ПС-35/6 к-30</t>
  </si>
  <si>
    <t>ВЛ-6кВ ф-19 ПС-35/6 к-1384</t>
  </si>
  <si>
    <t>ВЛ-6кВ ф-4 ПС-35/6 к-286</t>
  </si>
  <si>
    <t>ВЛ-6кВ ф-6 ПС-35/6 к-1337</t>
  </si>
  <si>
    <t>ВЛ-220кВ Мегион-Сибирская-2ц.</t>
  </si>
  <si>
    <t>Разрушение конденсатора  связи на ПС-500/220 Сибирская</t>
  </si>
  <si>
    <t xml:space="preserve">РУ-6кВ №1 КНС-11 яч.№23 КЛ-6кВ </t>
  </si>
  <si>
    <t>Т-1 КТП-6/0,4кВ 1000кВА №4 КСП-11</t>
  </si>
  <si>
    <t>ВЛ-6кВ ф-14 ПС-35/6 Пермяковская</t>
  </si>
  <si>
    <t>ВЛ-6кВ ф-18 ПС-35/6 БКНС-2</t>
  </si>
  <si>
    <t>Излом оп.№18 в стакане.</t>
  </si>
  <si>
    <t>ВЛ-6кВ ф-4, ф-11 ПС-35/6 К-424, К-210</t>
  </si>
  <si>
    <t>ВЛ-6кВ ф-3 ПС-35/6кВ ДНС-АЕ</t>
  </si>
  <si>
    <t>Посадка напряжения из-за сильных порывов ветра</t>
  </si>
  <si>
    <t>ВЛ-6кВ ф-2, ф-5, ф-7 ПС-35/6кВ К3, К-9, К-39</t>
  </si>
  <si>
    <t>Разрушение конденсатора  связи на ПС-500/220 Сибирская</t>
  </si>
  <si>
    <t>Отключение на 12 м/р: Орехово-Ермаковское, Западно-Ермаковское, Чехлонейское, Колик-Ёганское, Хохряковское, Кошильское , Пермяковское, Ван-Ёганское, Бахиловское, Верхнеколик-Ёганское, Северо-Хохряковское, Северо-Варьеганское м/р</t>
  </si>
  <si>
    <t>17:00</t>
  </si>
  <si>
    <t>17:54</t>
  </si>
  <si>
    <t>ВЛ-6кВ ф-10 ПС-35/6 Центральная</t>
  </si>
  <si>
    <t>ПС-35/6 Центральная  ВЛ-6 кВ Ф-9 пр.оп№24-49 излом опор.(ЖБ)  и падение на  ВЛ-6 кВ Ф-10 в пролете опор №36-36/1*. Деф. устранен.</t>
  </si>
  <si>
    <t>ПС 35/6 Графская, Ибряевка-1, Ибряевка-2</t>
  </si>
  <si>
    <t>Аварийное отключение В-35 Т1 на ПС "Александровская", отработала МТЗ. Осмотр ВЛ-35 "Александровская-Графская" произвести нет возможности из-за бездорожья.</t>
  </si>
  <si>
    <t>ВЛ-6 фидера № 1320.</t>
  </si>
  <si>
    <t>Отключен для замены разрушенного изолятора и устранения обрыва провода (СИП-120) на опоре № 60.</t>
  </si>
  <si>
    <t>Е-1, Е-2, Е-3, Е-4</t>
  </si>
  <si>
    <t>Кратковременное погашение ПС "Елатомка" при производстве оперативных переключений персоналом СЭС по переводу питания от ПС "Тюрино".</t>
  </si>
  <si>
    <t>ПС "Савельевская"; "Герасимовская"; "Прскуринская"; "Варшава-3"</t>
  </si>
  <si>
    <t>Посадка напряжения в сети 110 кВ, по сообщению ДЭМ ПС "Бузулукская" отключений не было, посадка по системе.</t>
  </si>
  <si>
    <t>ПС "Ленинградская"</t>
  </si>
  <si>
    <t>Аварийное отключение В-35/1, МТО. Осмотром установлено: на СШ-6 фаза "А" разрушен проходной изолятор. На опоре № 84 обрыв вязки фаза "В". После включения на СШ-6 появилась "земля" в сети 6 кВ. Согласовано отключение для устранения дефектов.</t>
  </si>
  <si>
    <t>МТО, МТЗ 1 и 2 ст.</t>
  </si>
  <si>
    <t>ПС 35/6 Скворцовская, Шулаевская, Т1Т Курманаевская</t>
  </si>
  <si>
    <t>Отключение В-35/1, устранение дефектов: на СШ-6 фаза "А" разрушен проходной изолятор, на опоре № 84 обрыв вязки фаза "В". Устранено.</t>
  </si>
  <si>
    <t>скв. 13В</t>
  </si>
  <si>
    <t>ДГУ-400 № 1</t>
  </si>
  <si>
    <t>20:56 Получена информация от маш. ДВС куста № 8 - ДГУ-400 № 1 - выброс О.Ж. из радиатора;
21:41 ДЭС-400 № 1 остановлена для осмотра представителями ООО "Мантрак-Восток";
22:30 ДГУ-400 № 1 выведена в ремонт - прорыв газов в систему охлаждения ДГУ.</t>
  </si>
  <si>
    <t>ПС35/6кВ №5045 ВЛ-6кВ ф.5045-03</t>
  </si>
  <si>
    <t>ВЛ-6кВ ф.5045-03</t>
  </si>
  <si>
    <t xml:space="preserve"> АВР-6кВ в РУ-6кВ к.349 и РУ-6кВ к.346 успешно. Опора №25 разрушение опорного изолятора ф.С, схлест проводов ф. В,С, повреждение ЛР-6 ф.5045-03. Устранили</t>
  </si>
  <si>
    <t>ПС110/35/6 "ПИРС" ф. "Меркур"-1</t>
  </si>
  <si>
    <t>ВВ-6</t>
  </si>
  <si>
    <t>Наезд автомобилем марки «КАМАЗ» госномер 0557АВ принадлежащем ООО «Калина – Траст», на опору №60 ф. «Меркур-1» , разрушение изоляторов и повреждение провода (устранено).</t>
  </si>
  <si>
    <t>26.04.2014г</t>
  </si>
  <si>
    <t>ВЛ-6 кВ 154-08</t>
  </si>
  <si>
    <t>Отключение  ВЛ-6 кВ 142-08 от защиты "ТО", АПВ успешное. Срыв вязки провода с изолятора, фаза "В", на опоре 5.</t>
  </si>
  <si>
    <t>Персоналом БРЭЭС,восстановлена вязка провода.</t>
  </si>
  <si>
    <t xml:space="preserve">ПС 110/6кВ ПС Николаевская ВЛ-6кВ Ф-4 </t>
  </si>
  <si>
    <t>Падение дерева из-за пределов охранной зоны ВЛ-6кВ от оп №28 до ЛР-18015. Порван один провод, загнуты штыри на траверсе. На КТП 510383 сорвало изоляторы ВЛ-0,4кВ на скв. 383.Дерево убрали. Произвели аварийно-восстановительные работы на ВЛ-6 кВ.</t>
  </si>
  <si>
    <t>МВ-6 Т-2-Т</t>
  </si>
  <si>
    <t>МВ-6 Т-2-Т, ПС 35/6 кВ "Западная"</t>
  </si>
  <si>
    <t>Выпал блинкер "Авар.откл." "Дуговая"защита. РПВ- успешно. Сильный порывистый ветер. Причина выясняется.</t>
  </si>
  <si>
    <t>МТЗ,
Выпал блинкер "Авар.откл"</t>
  </si>
  <si>
    <t>МВ-6 Ввод-2
ВЛ-6 кВ Ф-16</t>
  </si>
  <si>
    <t>МВ-6 Ввод-2,ВЛ-6 кВ Ф-16
ПС 35/6 кВ "БКНС"</t>
  </si>
  <si>
    <r>
      <rPr>
        <u/>
        <sz val="10"/>
        <rFont val="Times New Roman"/>
        <family val="1"/>
        <charset val="204"/>
      </rPr>
      <t>Ввод-2</t>
    </r>
    <r>
      <rPr>
        <sz val="10"/>
        <rFont val="Times New Roman"/>
        <family val="1"/>
        <charset val="204"/>
      </rPr>
      <t xml:space="preserve">: Работала МТЗ,РПВ-успешно.
</t>
    </r>
    <r>
      <rPr>
        <u/>
        <sz val="10"/>
        <rFont val="Times New Roman"/>
        <family val="1"/>
        <charset val="204"/>
      </rPr>
      <t xml:space="preserve"> ВЛ-6 кВ Ф-16</t>
    </r>
    <r>
      <rPr>
        <sz val="10"/>
        <rFont val="Times New Roman"/>
        <family val="1"/>
        <charset val="204"/>
      </rPr>
      <t>: Блинкер"Авар.откл".
АПВ-успешно. Причина:ВЛ-6 кВ Ф-16
провис провода ф-"С" в пролетах оп.№1600/2-1600/4. При сильном порывистом ветре происходит схлест проводов.</t>
    </r>
  </si>
  <si>
    <t>ВЛ-6 кВ Ф-16 ПС 35/6 кВ "Жуково"</t>
  </si>
  <si>
    <t>Выпал блинкер"Авар.откл". АПВ-не успешно.РПВ- успешно. В 10:07 АПВ-не успешно, РПВ-не успешно. В 12:50 после осмотра ВЛ включен в работу.Сильный порывистый ветер.</t>
  </si>
  <si>
    <t>Работала Т.О. АПВ-успешно.Сильный порывистый ветер.</t>
  </si>
  <si>
    <t>ВЛ-6 кВ Ф-4 ПС 35/6 кВ"Утевская"</t>
  </si>
  <si>
    <t>Выпал блинкер "Авар.откл". АПВ-успешно. Причина выясняется.</t>
  </si>
  <si>
    <t>К-186 Советское нмр</t>
  </si>
  <si>
    <t>СУ скв.1905</t>
  </si>
  <si>
    <t>Вышел из строя МП в СУ СКН (заменили)</t>
  </si>
  <si>
    <t>К-73 Советское нмр</t>
  </si>
  <si>
    <t>СУ скв.836</t>
  </si>
  <si>
    <t>КЗ статора ЭД-0,4кВ СКН, нет дороги, 27.04.14г. ЦДНГ-1 предоставляет "Фармост". 27.04.14г. ЦДНГ-1 "Фармост" не предоставлен, перенос работ на 28.04.14.</t>
  </si>
  <si>
    <t>Ф.О-16</t>
  </si>
  <si>
    <t>Ф.Гр-1</t>
  </si>
  <si>
    <t>Ф4-17</t>
  </si>
  <si>
    <t>Ф7-24</t>
  </si>
  <si>
    <t>ФКр-5</t>
  </si>
  <si>
    <t>Ф.3-17</t>
  </si>
  <si>
    <t>ПС 35/6 кВ №503 АО ВЛ-6кВ АПВ успешное. Выполнен частичный осмотр, повреждений не обнаружено,Продолжение осмотра 27.04.14. (Ветер, бюллетень погоды №115 от 25.04.14.)</t>
  </si>
  <si>
    <t>К-7 Северное нмр</t>
  </si>
  <si>
    <t>СУ скв.270</t>
  </si>
  <si>
    <t xml:space="preserve">КЗ статора ЭД-0,4кВ СКН, выполнена замена. </t>
  </si>
  <si>
    <t>ВЛ-35кВ Куст-1</t>
  </si>
  <si>
    <t>Сильный ветер,схлест проводов от опоры к ЛР 35кВ Куст-1 на ПС ДНС-2</t>
  </si>
  <si>
    <t>ВЛ-6кВ ф.361-06</t>
  </si>
  <si>
    <t>Падение дерева на провода ВЛ с границы охранной зоны в пролете опор 12-13</t>
  </si>
  <si>
    <t>ПС 35/6кВ "Ибряевка-2"</t>
  </si>
  <si>
    <t>Работа МТЗ. Оборудование ПС осмотрено, замечаний нет. Осмотр ВЛ-35кВ "Графская-Ибряевка-2" произведен, неисправность не обнаружена..</t>
  </si>
  <si>
    <t>ВЛ-6 фидера № 14.</t>
  </si>
  <si>
    <t xml:space="preserve">Аварийное отключение с неуспешным АПВ, отработала МТО, ручное включение успешно, появилась "земля" на СШ-6-1. При осмотре обнаружен срыв верхнего провода с изолятором на опоре №38,40. Дефекты устранены. </t>
  </si>
  <si>
    <t>Устранение срыва провода с изолятором на опоре № 38,40</t>
  </si>
  <si>
    <t>МТЗ-1ст</t>
  </si>
  <si>
    <t>ВЛ-6 фидера № 907.</t>
  </si>
  <si>
    <t>С успешным АПВ. Отработала МТЗ-1ст.</t>
  </si>
  <si>
    <t>ПС 110/35/6 Савельевская, Герасимовская. ПС 35/6 Тананыкская, Варшава-3, Проскуринская, Курманаевская, Шулаевская, Скворцовская, Долговская, Сав.Купол.</t>
  </si>
  <si>
    <t>Системная "посадка" напряжения по сети 110 кВ. Причина выясняется. ЗЭС, ВЭС отключений не подтверждают.</t>
  </si>
  <si>
    <t>ВЛ-6 фидера № 1207.</t>
  </si>
  <si>
    <t>ВЛ-6 фидера № 4.</t>
  </si>
  <si>
    <t>Замена разрушенного изолятора на опоре №16</t>
  </si>
  <si>
    <t>Остановка отдельных скважин по ПС 35/6 Кодяковская, Боголюбовская.</t>
  </si>
  <si>
    <t>Аварийное отключение с успешным АПВ В-6 фидера № 1212, кратковременное понижение U по ПС 35/6 "Кодяковская", "Боголюбовская", остановка отдельных скважин.</t>
  </si>
  <si>
    <t>Остановка отдельных скважин.</t>
  </si>
  <si>
    <t>Нестабильное U по ВЛ-35 с ПС "НПС" (СЭС).</t>
  </si>
  <si>
    <t>Аварийное отключение фидера при производстве оперативных преключений персоналом ЗАО "Квантор" по вводу в работу ГТЭС GТ-60/20 после ТО.</t>
  </si>
  <si>
    <t>ВЛ-6 кВ ф-317</t>
  </si>
  <si>
    <t>В 13:30 26.04.14 осмотром ПС "Родинская" обнаружена глухая "земля" на 1СШ-6 кВ. Осмотром выявлен вышедший из строя натяжной изолятор на анкерной опоре №28. Устранено.</t>
  </si>
  <si>
    <t>ОПЭС, НПЭС</t>
  </si>
  <si>
    <t>Нарушений не выявлено</t>
  </si>
  <si>
    <t>ОПЭС</t>
  </si>
  <si>
    <t>ВЛ-35 кВ "Одопту"</t>
  </si>
  <si>
    <t>Появление однофазного замыкания на "землю" по ф. "В" на 2-й СШ-35 кВ "ОТЭЦ". Производство переключений . Определение места повреждения: участок ВЛ-35 кВ "Сабо" - от ВМ-35 "Одопту" ПС-35/6 "Тунгор" до ВМ-35 кВ №40. С 14:55 до 15:20 отключение ВМ-35 кВ "Одопту" (в остановке ПС-35/6 кВ "Одопту") для демонтажа КЛ-35 кВ  "Одопту" на ПС-35/6 кВ "Тунгор" - новая. НСС ОТЭЦ- однофазное замыкание за "землю" на 1-й СШ-35 кВ исчезло. В 15:20 включение ВМ-35 "Одопту" на ПС-35/6 кВ "Тунгор" старая. НСС ОТЭЦ- однофазное замыкание за "землю" на 1-й СШ-35 кВ появилось. Осмотр ВЛ-35 кВ "Одопту" от ПС-35/0,4 кВ "УЗГ" до ПС-35/6 кВ "Тунгор" в пролете опор №№52-91-видимых повреждений не выявлено. С 17:52 до 18:22 тключение ВМ-35 кВ "Одопту" (в остановке ПС-35/6 кВ "Одопту") для демонтажа спусков на А-оп. №91. В 18:22 включение ВМ-35 №40, питание ПС-35/6 "Одопту" от ВЛ-35 кВ Т-600.</t>
  </si>
  <si>
    <t>НПЭС</t>
  </si>
  <si>
    <t>ТП-206, гр.2</t>
  </si>
  <si>
    <t>Оборван провод со столба. Восстаноление опорного пров. ВЛ-0,4кВ ТП-206, гр.2</t>
  </si>
  <si>
    <t>ВЛ-6кВ Ф-6,14 п/с 35/6 к-2051, ВЛ-6кВ Ф-5 п/с 35/6 к-1505, ВЛ-6кВ Ф-18 п/с 35/6 к-325</t>
  </si>
  <si>
    <t>Аварийное отключение по метео условиям (сильный ветер)</t>
  </si>
  <si>
    <t>ВЛ-6кВ Ф-3,4,10 п/с Веран, ВЛ-6кВ Ф-5,11 п/с Север, ВЛ-6кВ Ф-7 п/с КНС-31</t>
  </si>
  <si>
    <t>ДНС Гун-Еганское</t>
  </si>
  <si>
    <t>к3/19,                                                пс 35/6кВ "Куст-3"ф-18.</t>
  </si>
  <si>
    <t>МЧ ЦПС</t>
  </si>
  <si>
    <t>к33/812,815,826, к34/822,824, к14, к22, к25, к31                         пс 35/6кВ "Куст-8"ф-4.</t>
  </si>
  <si>
    <t>ЦПС Лор-Еганское</t>
  </si>
  <si>
    <t>к2б/20, к3/25,24, к5б/54,39, к6аб/57,49, к7а/72, к8б/99, к9а/103                              пс 35/6кВ "Куст-18"ф-16, ф-5, ф-7</t>
  </si>
  <si>
    <t>ВЛ-220 Сибирская-Мегион 2</t>
  </si>
  <si>
    <t xml:space="preserve">Наклон дерева из охранной зоны при порывах ветра (21-26м/с) подгар провода ф.А в пролете опор 32-33 отпайки на К-513 </t>
  </si>
  <si>
    <t>ВЛ - 0,4 кВ</t>
  </si>
  <si>
    <t>ТП № 227</t>
  </si>
  <si>
    <r>
      <t xml:space="preserve">ТП № 227 </t>
    </r>
    <r>
      <rPr>
        <sz val="12"/>
        <rFont val="Times New Roman"/>
        <family val="1"/>
        <charset val="204"/>
      </rPr>
      <t>скв. 2918 - восстановление "0" провода на опоре</t>
    </r>
  </si>
  <si>
    <t>ВЛ - 35 кВ</t>
  </si>
  <si>
    <t>Восстановление шлейфов на ВЛ-35, монтаж перемычек на опоре</t>
  </si>
  <si>
    <t>ВЧЗ</t>
  </si>
  <si>
    <t>ВЛ-110кВ Сива - Газовая  2ц.</t>
  </si>
  <si>
    <t xml:space="preserve">Опора  №4 отпайка на ПС 110/10кВ "Малиновка" (ОАО "Удмуртэнерго") следы прекрытия на нижнем изоляторе и проводе ф."С". Ремонт не требуется. </t>
  </si>
  <si>
    <t>02.05.2014г</t>
  </si>
  <si>
    <t>ВЛ-6 кВ 111-20</t>
  </si>
  <si>
    <t xml:space="preserve">
02.05.2014
11:04
15:51
14:24
</t>
  </si>
  <si>
    <t>00 мин
4час 47 мин
3час 20 мин</t>
  </si>
  <si>
    <t>ВЛ-6 "154-18"
ВЛ-6 "160-16"
ВЛ-6 "160-14"</t>
  </si>
  <si>
    <t xml:space="preserve">Отключение   ВЛ-6 кВ 154-18  от защиты "ТО", АПВ успешное. 
Отключение ВЛ-6 кВ 160-14, ВЛ-6 кВ 160-16 от защиты "ТО", АПВ неуспешное, 
В 11:27 ВЛ 6 кВ "160-16", РПВ неуспешное.
В 14:24 ВЛ 6 кВ "160-14", РПВ успешное. 
Персоналом БРЭЭС на ВЛ 6 кВ "154-18" устранен схлест провода фазы "А" в пролете опор №36-37, с проводом  ВЛ 6 кВ "160-16" опоры №63.  Заменили на приемном портале  ВЛ 6 кВ "154-18" ПС35/6 кВ "154" разрушенный опорный изолятор фазы "В". ВЛ-6 кВ "160-14" опора №29/21 зашунтирован ЛР-6кВ, демонтирован разрушенный ОПН-6 фазы "А" на КТПН-630 кВА №2, куста 57.  </t>
  </si>
  <si>
    <t>ВЛ-6 кВ 154-16</t>
  </si>
  <si>
    <t xml:space="preserve">Отключение  ВЛ-6 кВ 154-16 от защиты "ТО", АПВ успешное. Разрушение ОПН-6 фазы "В", КТПН-630 кВА №2  куста 51"Б". </t>
  </si>
  <si>
    <t>Персоналом БРЭЭС, выполнен демонтаж разрушенного ОПН-6.</t>
  </si>
  <si>
    <t>05.05.2014г</t>
  </si>
  <si>
    <t xml:space="preserve">
6:00
</t>
  </si>
  <si>
    <t>ТО,
1ступень дистанционной защиты,
1 ступень землянной защиты.</t>
  </si>
  <si>
    <t>ВЛ 110 кВ "Северный-Харампурская-1,2"</t>
  </si>
  <si>
    <t>май</t>
  </si>
  <si>
    <t>фидер №1 ТП №312</t>
  </si>
  <si>
    <t>отключ. фидер №1 ТП №312 отсутствие фазы</t>
  </si>
  <si>
    <t>Выбило по Т.З.</t>
  </si>
  <si>
    <t>ВЛ - 6 кВ</t>
  </si>
  <si>
    <t>ТП 94</t>
  </si>
  <si>
    <t>обрыв фазы на опоре вводного кабеля возле ТП 94</t>
  </si>
  <si>
    <t>ВВ-6 кВ</t>
  </si>
  <si>
    <t>ПС-35/6 кВ "Северная"</t>
  </si>
  <si>
    <t>автоматическое отключение ВВ-6 фид.52 (МТО) на ПС-35/6 кВ "Северная"</t>
  </si>
  <si>
    <t>М/р "Черпаюское".                  Короткое замыкание из-за схлеста проводов на ВЛ-6кВ Ф-513 оп. 16 в следствии скола опорного изолятора, и обрыва вязки провода . Замена изолятора, ввод ВЛ-6кВ Ф-513 в работу.</t>
  </si>
  <si>
    <t>октябрь 2014г.</t>
  </si>
  <si>
    <t xml:space="preserve">АО Ф-14 ТО РПВУ (ветер) </t>
  </si>
  <si>
    <t>Ф-148 ПС 35/6 "Лесная"-14</t>
  </si>
  <si>
    <t>АО Ф-148 опора №-14 обрыв провода,устранили обрыв РПВУ</t>
  </si>
  <si>
    <t>Ф-44,Ф-42  ПС 110/35/6 Восточная-4</t>
  </si>
  <si>
    <t>Ф-44,Ф-42</t>
  </si>
  <si>
    <t>Ф-42 ПС 110/35/6 Восточная-4</t>
  </si>
  <si>
    <t>Ф-42 опора № 23 разрушен изолятор фаза "В"  провод на траверсе, заменили изолятор, РПВУ</t>
  </si>
  <si>
    <t>АО Ф-14 ТО РПВУ, АО яч.№2 Ф-14 ТО РПВУ</t>
  </si>
  <si>
    <t>яч.№2 Ф-14 ПС 35/6кВ "Зимняя-Ставка-1"</t>
  </si>
  <si>
    <t>29.04.14г.</t>
  </si>
  <si>
    <t>ВЛ-10 кВ Нк-53 Хадыженского ЭСУ от ПС 35/10 кВ Т-5 "Николаевская"</t>
  </si>
  <si>
    <t>М-е Николаевское. Гроза. ШП КМЯ-10 от 29.04.14г.</t>
  </si>
  <si>
    <t>Кратковременная посадка</t>
  </si>
  <si>
    <t>Сети "Кубаньэнерго"</t>
  </si>
  <si>
    <t>М-е Ахтырско-Бугундырское, Холмское, Зыбза. Кратковременная посадка U в сетях "Кубаньэнерго"</t>
  </si>
  <si>
    <t>ВЛ-6кВ Ф-18 ПС Башмаково</t>
  </si>
  <si>
    <t>Падение дерева в пролете опор 131/26-131/27 из-за пределов охранной зоны ВЛ. Порваны провода, сломана траверса, разбиты изоляторы. Отключили ЛР-11-074 отпайка на куст 40 и включили Ф-18 в работу. Выполнили аварийновосстановительные работы в пролетах опор 131/26 - 131/27</t>
  </si>
  <si>
    <t>На ВЛ-110 Звездная - Карсовай (ОАО "Удмуртэнерго") в пролёте опор №21-22 падение дерева на ВЛ. ВЛ без поврежднний.</t>
  </si>
  <si>
    <t xml:space="preserve">2 С.Ш-110 кВ </t>
  </si>
  <si>
    <t>2 С.Ш-110 кВ ПС 110/35/6 кВ
"Нефтегорская-2"(ВПО).Под скачок напряжения попали:С-2-Т ПС110/35/6 кВ"Бариновская",ПС 35/6 кВ "Желябовская","Солоцкая",Богдановская",КНС","Широкинская","Красносамарская","Коммунарская","Евгеньевская"</t>
  </si>
  <si>
    <t>В 11:28 при производстве переключений  по переводу 2СШ-110 кВ с ВЛ-110 кВ "Нефтегорская-2" ПС 220/110/35 кВ "Кинельская"(МЭС) на ВЛ-110 кВ"Вершины" ПС 220/110/6 кВ " Просвет"(ФСК) произошел скачок (повышение) напряжения.</t>
  </si>
  <si>
    <t>1 ст. З.З</t>
  </si>
  <si>
    <t>ВЛ-110 кВ "КС-3"</t>
  </si>
  <si>
    <t>ВЛ-110 кВ "КС-3"(ВПО) ПС 220/110 кВ "Просвет"(МЭС). Под отключение попали: С-1-Т ПС 110/35/6 кВ "Кудиновская", ПС 35/6 кВ "Кудиновская", Т-2-Т  ПС 35/6 кВ "Горбатовская-2".</t>
  </si>
  <si>
    <t>Работала 1 ст. З.З.  АПВ- успешно. Причина выясняется.</t>
  </si>
  <si>
    <t>ВЛ-6 кВ Ф-2 ПС 35/6 кВ "Богатырёвская"</t>
  </si>
  <si>
    <t>Работала МТЗ.АПВ-не успешно.
В 6:54 РПВ-не успешно.Причина:оп.№41 слетел провод ф-"С",провод лежит 
на траверсе,ТП №195 разрушен опорный изолятор ф-"А".</t>
  </si>
  <si>
    <r>
      <t>Неполнофазный режим. Разрыв цепи 6 кВ при</t>
    </r>
    <r>
      <rPr>
        <sz val="12"/>
        <color theme="9" tint="-0.499984740745262"/>
        <rFont val="Times New Roman"/>
        <family val="1"/>
        <charset val="204"/>
      </rPr>
      <t xml:space="preserve"> падения дерева (растущего вне охранной зоны) на ВЛ-6 кВ Ф.2-2 в пролете опор №118-119, обрыв вязок, срыв изоляторов. Устранено. </t>
    </r>
  </si>
  <si>
    <t xml:space="preserve">ДЭС Колотушное м.р. </t>
  </si>
  <si>
    <t>АО ДЭС ООО "СЭС"</t>
  </si>
  <si>
    <t>Ф.Б1-10</t>
  </si>
  <si>
    <t xml:space="preserve">БРУ-6 №1 БКНС-14  АО ВЛ-6кВ ф.Б1-10 действием ТО, АПВН, посадка напряжения. Падение дерева на  ВЛ-6кВ в пролете оп. №23-24 при расчистке площадки трактором ООО "Катобьнефть". Дерево убрали, повреждения ВЛ нет. </t>
  </si>
  <si>
    <t>1ст ТЗНП</t>
  </si>
  <si>
    <t>АО ВЛ-110 С-92 действием 1ст ТЗНП. АПВ не работало на ПС-220кВ "Чапаевка". Посадка напряжения. Причина АО выясняется. В 21:38ч  РПВУ. Планируется осмотр.             ВЛ-110 кВ С-92 находится на балансе ОАО "ТРК"</t>
  </si>
  <si>
    <t>К-51 скв.805 Лугинецкое нмр</t>
  </si>
  <si>
    <t xml:space="preserve">СУ ЭЦН                  К-51 скв.805 </t>
  </si>
  <si>
    <t>АО АВ-0,4кВ Iн=400А в КТПН-6/0,4кВ, Iр=70А. Запрошены распечатки журнала событий СУ ЭЦН.</t>
  </si>
  <si>
    <t>ТП МЭС.</t>
  </si>
  <si>
    <t>ТЗНП, АПВ</t>
  </si>
  <si>
    <t>ВЧ-222</t>
  </si>
  <si>
    <t>Останов СУ ЭЦН по посадке напряжения во время АО ВЛ-220 кВ ВЧ-222. ПС-220 "Володино" 1ст. ТЗНП, ПС-220 "Чажемто" 2ст. ТЗНП, АПВ успешное. ВЛ-220 кВ ВЧ-222 на балансе ТП МЭС.</t>
  </si>
  <si>
    <t>СУ ЭЦН "Западно - полуденное" нмр.</t>
  </si>
  <si>
    <t>СУ ЭЦН "Западно- полуденное" нмр.</t>
  </si>
  <si>
    <t>Останов СУ ЭЦН "Западно - Полуденное" нмр по посадке напряжения во время прохождения грозового фронта.</t>
  </si>
  <si>
    <t>Ф.30-16</t>
  </si>
  <si>
    <t>Ф.1-10</t>
  </si>
  <si>
    <t>Ф.Б7-10</t>
  </si>
  <si>
    <t xml:space="preserve">"РИМЕРА" </t>
  </si>
  <si>
    <t xml:space="preserve">Од.279 </t>
  </si>
  <si>
    <t xml:space="preserve">СУ ЭЦН                  Од.279 </t>
  </si>
  <si>
    <t>Двухкратное АО АВ-0,4 кВ.  "РИМЕРА" на повышающем тр-ре производили перевод ПБВ, до регулировки раб. Iр= 231А, после регулировки Iр=195А  Iн АВ=250А; Распечатки СУ ЭЦН запрошены</t>
  </si>
  <si>
    <t>"БашНефть"</t>
  </si>
  <si>
    <t>ДЗТ 1Т, дуговая з-та 5,1,2сек/10кВ</t>
  </si>
  <si>
    <t>ПС 110/35/10 №30 "Тихоновская" В С-10, СВ-110,  В 1Т/35кВ, В 1Т/10кВ</t>
  </si>
  <si>
    <t>5,1,2сек/10кВ</t>
  </si>
  <si>
    <t>Повреждение КЛ-10 кВ ф.А в яч. В1Т/10 кВ ПС №30 "Тихоновская" 110/35/10 кВ</t>
  </si>
  <si>
    <t>ПС №30 "Тихоновская"
ф.30-53</t>
  </si>
  <si>
    <t>Контура электрообогрева 2,13,18,26</t>
  </si>
  <si>
    <t>Повреждение ОПН в КТП 30-04-53 Контур-2</t>
  </si>
  <si>
    <t>радиальная вибрация высокоскоростного вала редуктора
МКПА команды    ОН-1,ОН-2</t>
  </si>
  <si>
    <t>ВГТЭС: ЭБ-2,3,5,6,7</t>
  </si>
  <si>
    <t xml:space="preserve">Нагрузка ВПУ                                  </t>
  </si>
  <si>
    <t>ПС №31 "ЦПС"
ф.31-43</t>
  </si>
  <si>
    <t>ТП "ГНПС", Ввод1сек/10 кВ</t>
  </si>
  <si>
    <t xml:space="preserve">радиальная вибрация высокоскоростного вала редуктора
МКПА команды    ОН-1,ОН-2, ОН-3 </t>
  </si>
  <si>
    <t>ВГТЭС: ЭБ-3,4,5,6,8</t>
  </si>
  <si>
    <t>ПС №31 "ЦПС"
ф.31-15</t>
  </si>
  <si>
    <t>ТП-3"УПГ ЦПС", Ввод1сек/10 кВ</t>
  </si>
  <si>
    <t xml:space="preserve"> ЗРУ-6 КНС-545
Ввод-6-2</t>
  </si>
  <si>
    <t>ПС 35/6кВ №211, ф.211-03, ЗРУ-6 КНС-545
Ввод-6-2</t>
  </si>
  <si>
    <t>При вкатываниии тел-ки СР-6 после ППР оторвалась тяга  верхней шторки и перекрыла контакты ф.А и В , что привело к отключению
 ввода 6-2</t>
  </si>
  <si>
    <t>ПС 110/35/6кВ Надежная,  ВЛ-35кВ Тура-2</t>
  </si>
  <si>
    <t>ВЛ-35кВ Тура-2</t>
  </si>
  <si>
    <t>ПС 35/6кВ № 081 ВЛ-6кВ ф.081-14</t>
  </si>
  <si>
    <t>ВЛ-6кВ ф.081-14</t>
  </si>
  <si>
    <t>АВР-6кВ в РУ-6кВ к. 282 успешно. К.З. в результате разрушения изоляторов оп.№11а ф.В и оп.№20а ф.А. Устранили, ф.081-14 включен на Х.Х.</t>
  </si>
  <si>
    <t xml:space="preserve">06.2014 ТО        </t>
  </si>
  <si>
    <t>ПС 35/6кВ № 083  ВЛ-6кВ ф.083-12</t>
  </si>
  <si>
    <t>ВЛ-6кВ ф.083-12</t>
  </si>
  <si>
    <t xml:space="preserve"> Межфазное короткое замыкание, возникшее при разрушении изолятора фазы В  на  опоре №16в. При падении провод ф.В коснулся ф.С, после чего лег на траверсу. Устранили.</t>
  </si>
  <si>
    <t>ПС 35/6кВ № 227  ВЛ-6кВ ф.227-05</t>
  </si>
  <si>
    <t>ВЛ-6кВ ф.227-05</t>
  </si>
  <si>
    <t>Фидер не отключался. На опоре №19 (анкерная) разрушение изолятора ф.В, перегорел шлейф в месте касания штыря. Фидер выводили в ремонт для устранения.</t>
  </si>
  <si>
    <t>ВЛ-6 кВ                   ф.354-14</t>
  </si>
  <si>
    <t>ПС-35/6 кВ №354 ВЛ-6 кВ ф.354-14</t>
  </si>
  <si>
    <t>В пролете оп.№3-4 и оп.№3-5 отпайки на к.4  обрыв провода ф.А и  следы КЗ на проводе ф.С  в результате проезда  негабаритного автотранспорта под ВЛ-6кВ. Отключили ЛР-6 оп.№3-1 отп.на к.4, фидер ввели в работу. Восстановили провод ф.А в пролете оп.№3-4 и оп.№3-5 отпайки на к.4 и включили ЛР-6 оп.№3-1 отп.на к.4  Зап.Уг.</t>
  </si>
  <si>
    <t>ВЛ-6 кВ ф.354-14 -1989 г.           Отпайка на к.4 Зап.Уг- 1990г.</t>
  </si>
  <si>
    <t>А-95 на Ж/Б опорах</t>
  </si>
  <si>
    <t>ТО 16.01.14                   КР 09.04.12</t>
  </si>
  <si>
    <t>ТО-100% КР-75%</t>
  </si>
  <si>
    <t>ТО май 2014г                                                                                        ТР ноябрь 2014г.</t>
  </si>
  <si>
    <t>отказ ТР-02.2013 г</t>
  </si>
  <si>
    <t>МТЗ 1ст.</t>
  </si>
  <si>
    <t>ПС35/6кВ №276 ВЛ-6 ф.276-08</t>
  </si>
  <si>
    <t>ВЛ-6 ф.276-08</t>
  </si>
  <si>
    <t>Обрыв проводов ф.А,С в пролете опор №21-22 неустановленным автотранспортом.</t>
  </si>
  <si>
    <t>ТО 26.03.14 
ТР 11.09.13</t>
  </si>
  <si>
    <t>ТР 09.2014
ТО 06.2014</t>
  </si>
  <si>
    <t>ПС 110/35/6 Куделинская,                                 ВЛ-35 Пойма-2</t>
  </si>
  <si>
    <t>ВЛ-35 Пойма-2</t>
  </si>
  <si>
    <t>Гроза</t>
  </si>
  <si>
    <t>МТЗ-1ст.</t>
  </si>
  <si>
    <t>ВЛ-35 кВ Летняя-1, 2ц</t>
  </si>
  <si>
    <t>ПС-220/110/35 Средний Балык ВЛ-35 кВ Летняя-1,2ц.</t>
  </si>
  <si>
    <t>гроза</t>
  </si>
  <si>
    <t>ВЛ-35 кВ Майская-1, 2ц</t>
  </si>
  <si>
    <t>ПС-110/35/6 Иглинская ВЛ-35 кА Майская-1,2ц</t>
  </si>
  <si>
    <t>ПС110/35/6кВ Очимкинская ВЛ-35кВ Пламя -1,2ц.</t>
  </si>
  <si>
    <t>ПС110/35/6кВ Очимкинская ВЛ-35кВ Паклиновская-2ц.</t>
  </si>
  <si>
    <t>ПС 35/6кВ №061 ф.061-17</t>
  </si>
  <si>
    <t>Сильный порывистый ветер(производится осмотр ВЛ-6)</t>
  </si>
  <si>
    <t>ф.602-03</t>
  </si>
  <si>
    <t>РУ-6 кВ ПС-110/35/6 кВ Солнечная ф.602-03</t>
  </si>
  <si>
    <t xml:space="preserve"> ВЛ-35 Уран-1</t>
  </si>
  <si>
    <t>ПС 110/35/6 Гранит, ВЛ-35 Уран-1</t>
  </si>
  <si>
    <t>ф.173-18</t>
  </si>
  <si>
    <t>ПС 173, ф.173-18</t>
  </si>
  <si>
    <t>ф.189-15</t>
  </si>
  <si>
    <t>ПС 189, ф.189-15</t>
  </si>
  <si>
    <t>Отключен персоналом</t>
  </si>
  <si>
    <t>ВЛ-6кВ ф-6 ПС-35/6 К-1193</t>
  </si>
  <si>
    <t>Разрушение изолятора Ф-«А» подвижного ножа ЛР-6 оп. № 10/6 на КТПН-6/0,4 250кВа№2 к-558.</t>
  </si>
  <si>
    <t>Не полнофазный режим на КТПН-6/0,4 250кВа№2 к-558. Устранено.</t>
  </si>
  <si>
    <t>В-35кВ 2Т ПС-110/35/6кВ Усть-Вахская</t>
  </si>
  <si>
    <t>Гроза,сильный порывистый ветер свыше 25м/с</t>
  </si>
  <si>
    <t>На ПС-35/6кВ успешная работа АВР-6кВ.</t>
  </si>
  <si>
    <t>ВЛ-35кВ ф.1,3 ПС-110/35/6кВ КНС-28</t>
  </si>
  <si>
    <t>ВЛ-6кВ ф.10 ПС-35/6кВ к-4</t>
  </si>
  <si>
    <t>АВ-0,4кВ</t>
  </si>
  <si>
    <t>3-х фазное замыкание в вилке кабеля питания бригады ПНО-7. Аварийное отключение АВ-160А фидера 0,4кВ на бригаду, АО АВ-1000А ввода 0,4кВ</t>
  </si>
  <si>
    <t>ВЛ-6кВ ф.№ 520-06</t>
  </si>
  <si>
    <t>Сильный ветер, пурга с мокрым снегом</t>
  </si>
  <si>
    <t>ВЛ-6кВ ф.№542-14</t>
  </si>
  <si>
    <t>ВЛ 6кВ ф. №520-14</t>
  </si>
  <si>
    <t>ВЛ 6кВ ф.№33-4,8</t>
  </si>
  <si>
    <t>ВЛ 6кВ ф.№33-08</t>
  </si>
  <si>
    <t>ВЛ 6кВ ф.№33-04</t>
  </si>
  <si>
    <t>Сильный ветер, пурга с мокрым снегом, перевод на ф.№16</t>
  </si>
  <si>
    <t>ТО, МТЗ</t>
  </si>
  <si>
    <t>ВЛ 6кВ ф.№08-15</t>
  </si>
  <si>
    <t>Сильный ветер, пурга с мокрым снегом, схлест проводов 6кВ оп.4-6</t>
  </si>
  <si>
    <t>ВЛ 6кВ ф.№04-16</t>
  </si>
  <si>
    <t>ВЛ 6кВ ф.№10-11</t>
  </si>
  <si>
    <t>Диф.защита</t>
  </si>
  <si>
    <t>ВЛ-6 кВ ф-Пром-1, 2 , 3</t>
  </si>
  <si>
    <t>ВЛ-10 фидера "Вз-7"</t>
  </si>
  <si>
    <t>Отключение В-35 "Софиевка" на ПС "Ратчино", "земля" в сети 35 кВ. Эл.снабжение ПС "Воздвиженская" переведено от ПС "Пономаревская".</t>
  </si>
  <si>
    <t>ВЛ-6 фидера № 3</t>
  </si>
  <si>
    <t>Сброс нагрузки при переводе с ПАЭС-2 на ПАЭС-1. Перевод эл.снабжения ВЛ-6 фидера № 3 с ПАЭС-1 на ПС "Вахитовская".</t>
  </si>
  <si>
    <t>ПС 35/6  Варшава-3, Проскуринская.</t>
  </si>
  <si>
    <t>Нестабильное U, остановка отдельных скважин при производстве переключений по вводу в работу В-110кВ на ПС "Нефтегорская-2" персоналом Волжских ЭС.</t>
  </si>
  <si>
    <t>ВЛ-10 фидера № 4</t>
  </si>
  <si>
    <t>Ремонт ЛР-10 персоналом Западных ЭС.</t>
  </si>
  <si>
    <t>ВЛ-10 фидера № Вз-7</t>
  </si>
  <si>
    <t>Отключение ПС "Воздвиженка" при производстве оперативных преключений персоналом ЦЭС по сборке нормальной схемы эл.снабжения</t>
  </si>
  <si>
    <t>"Ав.откл", "МТЗ"</t>
  </si>
  <si>
    <t>Ф-Графский</t>
  </si>
  <si>
    <t>Аварийное отключение с успешным АПВ Ф-Графский, работала "МТЗ". Осмотром установлено: в результате проникновения птицы в ЩР-0,4кВ произошло "КЗ" с повреждением монтажа ЩР на скв.1206.Устранено. Скважина запущена в 18:18.</t>
  </si>
  <si>
    <t>скв.5719, 511, 3951, 3953</t>
  </si>
  <si>
    <t>Повышение напряжения и остановка 3-х скважин при выходе из строя СУ ЭЦН на скв.5719 (ПЭД-250 кВт)</t>
  </si>
  <si>
    <t>КНС-2</t>
  </si>
  <si>
    <t>Аварийное отключение при горзе. Произведен осмотр до ВЛБ-66. Неисправность не обнаружена.</t>
  </si>
  <si>
    <t>ЗЗ-1ст</t>
  </si>
  <si>
    <r>
      <t xml:space="preserve">Аварийное отключение с успешным АПВ ВЛ-220 "Газовая - Сорочинская". Отработала ЗЗ-1 ст.160 км от ПС "Газовая". Сброс нагрузки - 38 МВт. </t>
    </r>
    <r>
      <rPr>
        <sz val="12"/>
        <color indexed="12"/>
        <rFont val="Times New Roman"/>
        <family val="1"/>
        <charset val="204"/>
      </rPr>
      <t>16:50 Произведен осмотр ВЛ-220, на опоре № 143 следы перекрытия, ремонт не требуется, изоляторы целые.</t>
    </r>
  </si>
  <si>
    <t>Участок ВЛ-6 после ЛР-6/2. Скв.№№ 957, 956, 958, 959, 961, 962</t>
  </si>
  <si>
    <r>
      <t xml:space="preserve">В 16:08 аварийное отключение фидера, работа ТО. Бригада выехала в 16:18, РПВ неуспешно. В 16:30 выехали с осмотром. Осмотром установлен </t>
    </r>
    <r>
      <rPr>
        <sz val="12"/>
        <color indexed="10"/>
        <rFont val="Times New Roman"/>
        <family val="1"/>
        <charset val="204"/>
      </rPr>
      <t>обрыв проводов фаза "А" и "В"  между анкерными опорами № 4-5 автомобилем  Камаз самосвал (ООО "УТТ") при движении с поднятым кузовом после выгрузке грунта при поизводстве работ по наведению порядка на территории установки мультифазных движков по заявке промысла</t>
    </r>
    <r>
      <rPr>
        <sz val="12"/>
        <rFont val="Times New Roman"/>
        <family val="1"/>
        <charset val="204"/>
      </rPr>
      <t>. АГП с персоналом службы линий выехала в 17:58. В 17:57 включена часть фидера до ЛР-6/2. 19:50 Приступили к устранению аварии. 21:25 работы закончены, включили ЛР-6/2. 22:00 все скважины и насосы включены.</t>
    </r>
  </si>
  <si>
    <t>ЭКРА БЭ2502А</t>
  </si>
  <si>
    <t>ПС 6/35/110 "Усть-Тегусская".</t>
  </si>
  <si>
    <t>ВВ-35 №7</t>
  </si>
  <si>
    <t>16:16 В результате К.З. на ВВ-35 №7 ПС 6/35/110 "Усть-Тегусская".произошло АО ГТУ ГТЭС-83, ГПУ ГПЭС-15, ДГУ ДЭС-1,2; 3; 4.16:36 после вывода из работы ВВ-35 №7,  пуск в работу ГТУ ГТЭС-83, ГПУ ГПЭС-15, ДГУ ДЭС-1,2; 3; 4  20:23 восстановление нормальной схемы электроснабжения Усть-Тегусского и Урненского м/р снятие ограничений по нагрузке.</t>
  </si>
  <si>
    <t>АЧР 1,2 ступень</t>
  </si>
  <si>
    <t>ГТЭС-83, ГПЭС-15</t>
  </si>
  <si>
    <t>ГТУ-5,6,7                                               ГПУ-3,5,6,7,8,9,10</t>
  </si>
  <si>
    <t>8:28 АО ГТУ-5,6,7 по низкому давлению газа на входе в ГТУ, АО ГПУ-3,5,6,7,8,9,10 по критически высокому уровню детонации, успешная работа защиты АЧР 1ст, 2ст. На ГТЭС-83 после восстановления давления в линии подачи газа на ГТЭС был произведён пуск ГТУ-5,6,7. На ГПЭС-15 после замены фильтров в линии подачи газа на ГПУ был произведён пуск ГПУ-3,5,6,7,8,9,10</t>
  </si>
  <si>
    <t>ЭКРА БЭ2704</t>
  </si>
  <si>
    <t>ВЛ-110 Урненская-2</t>
  </si>
  <si>
    <t>ВЛ-6кВ ф.18 ПС-35/6кВ к-20</t>
  </si>
  <si>
    <t>ВЛ-6кВ ф.1 ПС -35/6кВ "НЕГУС"</t>
  </si>
  <si>
    <t>ВЛ-6кВ ф.17 ПС -35/6кВ КНС-4А</t>
  </si>
  <si>
    <t>Отключение Северо-Варьеганское м-е              АПВ успешно</t>
  </si>
  <si>
    <t>ВЛ-6кВ ф.6 ПС - 35/6кВ к№10</t>
  </si>
  <si>
    <t>Отключение Северо-Варьеганское м-е</t>
  </si>
  <si>
    <t>Гроза.  ВЛ-35кВ Пламя -2ц. Опора №1 отгорел шлейф ф"В". Линию вывели в ремонт с ограничением. Устранили 05.05.14 в 11:40.</t>
  </si>
  <si>
    <t>ПС 35/6кВ №062 ф.062-17</t>
  </si>
  <si>
    <t>ф.062-17</t>
  </si>
  <si>
    <t xml:space="preserve"> 
Повреждение проходного изолятора фазы "В" КТПН 6/0,4кВ №1 и опорного изолятора фазы "С" КТПН 6/0,4кВ №2 . Изоляторы заменены, оборудование введено в работу.         
</t>
  </si>
  <si>
    <t>ИП-10 , ИОР-10/400</t>
  </si>
  <si>
    <t>25.10.2013-ТР        13.02.2014-ТО</t>
  </si>
  <si>
    <t>ПС 35/6кВ №173 ф.173-16</t>
  </si>
  <si>
    <t xml:space="preserve"> ф.173-16</t>
  </si>
  <si>
    <t>Отключали ЛР-6 на к.54, для устранения замыкания на "землю" - замены разрушенного изолятора ф.В на приемном портале КТПН 6/0,4кВ №1 к.54, после грозы</t>
  </si>
  <si>
    <t>ТО - 17.04.2014;
ТР - 27.03.2007</t>
  </si>
  <si>
    <t>ТО - июль 2014г;
ТР - ноябрь 2014г</t>
  </si>
  <si>
    <t>ф.173-16</t>
  </si>
  <si>
    <t>Отключали в ремонт для устранения замыкания на "землю" - замены разрушенного изолятора ф.В на оп.№20, после грозы</t>
  </si>
  <si>
    <t>ПС 35/6кВ №248 ф.248-16</t>
  </si>
  <si>
    <t>ф.248-16</t>
  </si>
  <si>
    <t>Из-за  подвижки грунта и сильного  порывистого ветра произошло  разрушения с последующем падением   опоры №18,  что привело к разрушению и падению соседних опор №17,19. Включили в 5:05 6.05.14 по временной схеме.</t>
  </si>
  <si>
    <t xml:space="preserve">  ДЭМ ОВБ</t>
  </si>
  <si>
    <t>ПС 35/6кВ № 105 ф.105-13</t>
  </si>
  <si>
    <t>ф.105-13</t>
  </si>
  <si>
    <t>Отключали в ремонт для устранения замыкания на "землю" - замены разрушенного изолятора ф.С на оп.№72, после грозы</t>
  </si>
  <si>
    <t>ШФ-35</t>
  </si>
  <si>
    <t>ТО - 12.02.2014;
ТР  - 12.08.2010</t>
  </si>
  <si>
    <t>ТО-100% КР-50%</t>
  </si>
  <si>
    <t>ТО - май 2014г;
ТР - август 2014г.</t>
  </si>
  <si>
    <t>ПС 35/6кВ №233 ф233-10, к.57а КТПН-6/0,4кВ 630кВА №3</t>
  </si>
  <si>
    <t>КТПН-6/0,4кВ 630кВА</t>
  </si>
  <si>
    <t>Внутреннее повреждение трансформатора, скважины включили от соседних КТПН 6/0.4кВ</t>
  </si>
  <si>
    <t>ГДР</t>
  </si>
  <si>
    <t>ТР 2004г</t>
  </si>
  <si>
    <t>ПС-35/6кВ №247 ф.247-05</t>
  </si>
  <si>
    <t>ф.247-05</t>
  </si>
  <si>
    <t>В пролете оп.96-97 на проводах ф.А,В,С следы КЗ в результате порезда неустановленного негабаритного автотранспорта.</t>
  </si>
  <si>
    <t>ТР 02.07.13</t>
  </si>
  <si>
    <t>ПС 110/35/6 Малобалыкская ЗРУ-6 кВ КНС-1 МБ ф.135</t>
  </si>
  <si>
    <t>ф.135</t>
  </si>
  <si>
    <t>АПВ выведено (потребитель жилой городок ЦДНГ)  Обрыв провода ф"В" вместе с изолятором на оп.№5 и схлест проводов ф. "В","С" , посадка U по 1С ЗРУ-6 кВ КНС-1 МБ. Устранили.</t>
  </si>
  <si>
    <t>Изолятор ШС-10,провод А-95.</t>
  </si>
  <si>
    <t>СССР</t>
  </si>
  <si>
    <t>Т.О- 22.12.13                  Т.Р-22.06.13.</t>
  </si>
  <si>
    <t>ПС-35/6 кВ №372 ф.372-21,   РУ - 6 кВ к.621                       ф.621-05</t>
  </si>
  <si>
    <t>ф.621-05</t>
  </si>
  <si>
    <t>АПВ выведено (потребитель буровая установка) Посадка U по  1C РУ -6 кВ,  вследствии КЗ в ЯКНО б/у Башнефть-Бурение.</t>
  </si>
  <si>
    <t>Т.О- 21.01.14                  Т.Р-20.04.14.</t>
  </si>
  <si>
    <t>ПС-35/6кВ №211 ф.211-08</t>
  </si>
  <si>
    <t>ф.211-08</t>
  </si>
  <si>
    <t>АЧР-1</t>
  </si>
  <si>
    <t>ПС 35/6кВ №203 ф.203-05,07,10,13,18,19,21,22</t>
  </si>
  <si>
    <t xml:space="preserve"> ф.203-05,07,10,13,18,19,21,22</t>
  </si>
  <si>
    <t>Выход из строя ТН-6-2, плата РЧ-1, работа АЧР</t>
  </si>
  <si>
    <t>НТМИ-6-66</t>
  </si>
  <si>
    <t>Т.Р   25.01.12                 Т.О  20.01.14</t>
  </si>
  <si>
    <t>Т.Р   07.14                   Т.О  10.14</t>
  </si>
  <si>
    <t>ПС 35/6 №127 вв-6№2</t>
  </si>
  <si>
    <t>ВЛ-6 ф.127-16</t>
  </si>
  <si>
    <t>ТО-20.03.2014                    ТР-24.12.2013</t>
  </si>
  <si>
    <t>ТО-06.2014                    ТР-12.2014</t>
  </si>
  <si>
    <t>ЗЗ 2ст</t>
  </si>
  <si>
    <t>ВЛ-110 ПП Восточный-Восточно-Сургутская</t>
  </si>
  <si>
    <t>ВЛ-110</t>
  </si>
  <si>
    <t>ПС-110/35/6 Очимкинская ЗРУ-6кВ-7р ф.7р-28</t>
  </si>
  <si>
    <t>ф.7р-28</t>
  </si>
  <si>
    <t xml:space="preserve">
0:15
</t>
  </si>
  <si>
    <t>В 5:45, отключение ВЛ 110 кВ "Северный-Харампурская-1,2"от защиты 1 ступень дистанционной защиты, 1 ступень землянной защиты,"ТО", АПВ неуспешное. В 6:00 РПВ успешное.
В 6:08 повторное отключение ВЛ 110 кВ "Северный-Харампурская-1,2" от защиты, 1 ступень землянной защиты, АПВ неуспешное. В 6:10 РПВ успешное.</t>
  </si>
  <si>
    <t>ВЛ-6 кВ 202-29</t>
  </si>
  <si>
    <t>Отключение ВЛ-6 кВ "202-29" от защиты "ТО", АПВ неуспешное,  В 10:21 РПВ неуспешное. При осмотре обнаружено: на ВЛ- 6кВ "202-29" на опоре №2 сорвало изолятор фазы "В",  произошел схлест проводов.</t>
  </si>
  <si>
    <t>Т-2 ПС 35/6кВ "109"</t>
  </si>
  <si>
    <t xml:space="preserve">ПС 35/6кВ "109" отключение Т-2 по защите "ДЗТ". Произошла посадка напряжения по 2 С.Ш.-35 кВ ПС 110/35/6 кВ "Барсуковская"  с 35 кВ до 12,4 кВ, сброс нагрузки 24,4 МВт. Обнаружены ожоги на шинах 35кВ Т-2 фаэы "В", "С", предположительно, попадание постороннего предмета. </t>
  </si>
  <si>
    <t>ВЛ-6 кВ 304-04</t>
  </si>
  <si>
    <t>Отключение ВЛ-6 кВ "304-04" от защиты "ТО", АПВ неуспешное,  В 12:37 РПВ неуспешное. Срыв вязки провода на опорах №59/12, 59/13, 59/16 отпаечной ВЛ 6 кВ на куст 10 (на консервации), отключен ОЛР-6 на опоре №59/1.</t>
  </si>
  <si>
    <t>ВЛ-35кВ "Восточная-1"</t>
  </si>
  <si>
    <t>Отключение ВЛ-35 кВ "Восточная-1" на ПС 10/35 кВ "ТГПЭС" от защиты "ТО"
 фазы А" и "В", АПВ успешное. Схлёст проводов фаз "А" и "В" в пролёте опор
 63-64.</t>
  </si>
  <si>
    <t>06.05.2014г</t>
  </si>
  <si>
    <t xml:space="preserve">2 ступень "Газовой ступени" </t>
  </si>
  <si>
    <t>Т-1 ПС 35/6кВ "201"</t>
  </si>
  <si>
    <t>ВЛ 6 кВ "160-08"</t>
  </si>
  <si>
    <t>Отключение  ВЛ-6 кВ 160-08 от защиты "ТО", АПВ неуспешное. В 17:20 РПВ успешное. Осмотр ВЛ 6 кВ затруднен отсутствием внутрипромысловых дорог. Предположительная причина отключения, нарушение состояния изоляции ВЛ 6 кВ  из-за обледенения проводов и изоляторов ВЛ 6 кВ.  08.05.14г. продолжение осмотра ВЛ 6 кВ и кустовых ПС6/0,4 кВ..</t>
  </si>
  <si>
    <t>07.05.2014г</t>
  </si>
  <si>
    <t>ВЛ-6кВ "109-04"</t>
  </si>
  <si>
    <t>Отключение ВЛ-6кВ "109-04" по защите "ТО", АПВ успешное.  Проведен осмотр ВЛ 6 кВ и кустовых ПС 6/0,4 кВ, видимых повреждений не обнаружено. Предположительная причина отключения, нарушение состояния изоляции ВЛ 6 кВ.  08.05.14г. запланирован повторный осмотр ВЛ 6 кВ.</t>
  </si>
  <si>
    <t>ВЛ-6кВ "208-18"</t>
  </si>
  <si>
    <t>Отключение  ВЛ-6 кВ 208-18 от защиты "ТО", АПВ неуспешное. В 15:05 РПВ успешное. Проведен осмотр ВЛ 6 кВ и кустовых ПС 6/0,4 кВ, видимых повреждений не обнаружено. Предположительная причина отключения, нарушение состояния изоляции ВЛ 6 кВ.  08.05.14г. запланирован повторный осмотр ВЛ 6 кВ.</t>
  </si>
  <si>
    <t>ВА-100А</t>
  </si>
  <si>
    <t>ТП № 220 гр. 2</t>
  </si>
  <si>
    <t>замена ВА-100А на ТП № 220 гр. 2</t>
  </si>
  <si>
    <t>ТП № 13.</t>
  </si>
  <si>
    <t xml:space="preserve"> упал провод с опоры скв. 209 ТП № 13.</t>
  </si>
  <si>
    <t>ТП № 304</t>
  </si>
  <si>
    <t xml:space="preserve">ТП № 304 две опоры ВЛ 6кВ висят на проводах. </t>
  </si>
  <si>
    <t>Переходящее</t>
  </si>
  <si>
    <t>ПС 35/6кВ "Мишкино-4" Ф-401</t>
  </si>
  <si>
    <t>При планировке дороги на базу отдыха "Денежый ключ" сбита опора №32  (ООО "Техновек"). Произведены ремонтно-восстановительные работы ВЛ-6кВ.</t>
  </si>
  <si>
    <t>ПС 35/6кВ "БКНС-5" ВЛ-6кВ ф-24</t>
  </si>
  <si>
    <t>Падение дерева в пролете опор 115-116 из-за пределов охранной зоны ВЛ. Порван провод ф "С". Выполнили аварийно-восстановительные работы.</t>
  </si>
  <si>
    <t>ВЛ-35кВ "БКНС-3 - БКНС-2"</t>
  </si>
  <si>
    <t>ПС 35/6кВ "БКНС-2"</t>
  </si>
  <si>
    <t xml:space="preserve">Падение дерева в пролете опор 32-33 из-за пределов охранной зоны ВЛ (порывы ветра до 15-18 м/с). Дерево убрали. ВЛ без повреждений. </t>
  </si>
  <si>
    <t xml:space="preserve">       ВЛ-110 кВ "Калиновый Ключ"</t>
  </si>
  <si>
    <t>Работала 1 ст. З.З. АПВ-не успешно. Причина выясняется.</t>
  </si>
  <si>
    <t>Ф.8-6</t>
  </si>
  <si>
    <t>ДЗШ, АОПО</t>
  </si>
  <si>
    <t>ПС 220/110/35/6 кВ «Советско-Соснинская»</t>
  </si>
  <si>
    <t xml:space="preserve">1СШ-220 кВ </t>
  </si>
  <si>
    <t>Ф.4-12</t>
  </si>
  <si>
    <t>Ф.6-6</t>
  </si>
  <si>
    <t>К-126</t>
  </si>
  <si>
    <t xml:space="preserve">АО вводного АВ-0,4 кВ в ТП. ПВ успешное. (Зона затопления выезд с осмотром на ГАЗ-71) </t>
  </si>
  <si>
    <t>Ф.7-2</t>
  </si>
  <si>
    <t>К-247</t>
  </si>
  <si>
    <t>МТЗ, АВР</t>
  </si>
  <si>
    <t>АВРН</t>
  </si>
  <si>
    <t>2С-6 ПС-102</t>
  </si>
  <si>
    <t>2С-6</t>
  </si>
  <si>
    <t>АО ПЛУ-6кВ ООО "Башэнергонефть" Ф.15-12 от ПС 35/6 кВ №115.  ПЛУ-6кВ включен.  На баласе ООО "Башэнергонефть"</t>
  </si>
  <si>
    <t>ДЭС К-7 Озерного нмр</t>
  </si>
  <si>
    <t>ВЛ-6кВ ф.4 ПС-35/6кВ к-118</t>
  </si>
  <si>
    <t>Повреждение устранено</t>
  </si>
  <si>
    <t>ВЛ-6кВ ф.4 ПС-35/6кВ к-291</t>
  </si>
  <si>
    <t>ВЛ-6кВ ф.8 ПС-35/6кВ к-774</t>
  </si>
  <si>
    <t xml:space="preserve">Сильный порывистый ветер до 25м/с. </t>
  </si>
  <si>
    <t>МТЗ, Земляная.</t>
  </si>
  <si>
    <t>ВЛ-110 Космос-Медвежья.</t>
  </si>
  <si>
    <t>Падение "U" в сети.Частично остановка мех.фонда.</t>
  </si>
  <si>
    <t>Запуск мех.фонда.</t>
  </si>
  <si>
    <t>ВЛ-6кВ Ф-7,8 п/с 35/6 КНС-31</t>
  </si>
  <si>
    <t>1Т п/с 35/6 КНС-31</t>
  </si>
  <si>
    <t>Повреждение изоляции КЛ-газовой защиты трансформатора (старение)</t>
  </si>
  <si>
    <t>1994г.</t>
  </si>
  <si>
    <t>АВВГ-7х2,5</t>
  </si>
  <si>
    <t>Т.Р.-28.04.2014г.</t>
  </si>
  <si>
    <t>план К.Р. 2014г.</t>
  </si>
  <si>
    <t>осмотр 10.2013г.</t>
  </si>
  <si>
    <t>ВЛ-6кВ ф.8 ПС 35/6кВ к-203</t>
  </si>
  <si>
    <t>сильный порывистый ветер до 15м/с</t>
  </si>
  <si>
    <t>Аварийное отключение порывистый ветер до 15м/с п/ст 35/6 кв ф-8 с отключением куста 217</t>
  </si>
  <si>
    <t>ВЛ-6кВ ф.6 ПС  35/6кВ к№10</t>
  </si>
  <si>
    <t>Аварийное отключение по грозе</t>
  </si>
  <si>
    <t>ВЛ-10 кВ ф-МТ-3 КТП скв-660, 655</t>
  </si>
  <si>
    <t>Остановка скважин по высокому напряжению. По сообщению ДЭМ ПС "Матвеевка", кратковременное повышение напряжения в сети 35 кВ с ПС "Сарай Гир".</t>
  </si>
  <si>
    <t>Фонд ПС 35/6кВ "Ново-Кудринская", "Западно-Степановская".</t>
  </si>
  <si>
    <t>ПС Варшава-3,                       Проскуринская</t>
  </si>
  <si>
    <t xml:space="preserve">Кратковременное понижение напряжения в сети 110 кВ, остановка отдельных скважин при аварийном отключении с успешным АПВ ВЛ-35  "Промысловая-1" на ПС 110/35/6 "Нефтегорская-2". </t>
  </si>
  <si>
    <t>ПС-35/6кВ №203 ф.203-10</t>
  </si>
  <si>
    <t>ф.203-10</t>
  </si>
  <si>
    <t>Оп. 60 ж/б сломана у основания сваи, лежит на земле, по посадке напр. по 2С-6 ПС 203 остановилось 8скв.</t>
  </si>
  <si>
    <t>ПС 35/6кВ №011 ф.011-18</t>
  </si>
  <si>
    <t>Ф.011-18</t>
  </si>
  <si>
    <t>Произведен осмотр ВЛ(кроме отпайки на к-80 -болотистая местность), КТП. Видимых повреждений не обнаружено. Отключен ЛР-6 оп.8б -отпайка на к-80(нет рабочих скв)Ф.011-18 включен в работу. После осмотра ВЛ-6кВ  обнаружили, что на оп.100 ф.А, оп.101 ф.В, оп.106 ф.В разрушены изоляторы. Заменили.</t>
  </si>
  <si>
    <t>11.03.11  ТР    04.12,04.13,04.14 отказ</t>
  </si>
  <si>
    <t>ПС 35/6кВ №351</t>
  </si>
  <si>
    <t>2С-6 кВ</t>
  </si>
  <si>
    <t>Гроза, порывы ветра до 23 м/с (согласно сводке погоды)</t>
  </si>
  <si>
    <t>ПС-35/6кВ №230 ф.230-13</t>
  </si>
  <si>
    <t>ф.230-13</t>
  </si>
  <si>
    <t>Сильный ветер-17-23м/с</t>
  </si>
  <si>
    <t>ПС-35/6кВ №242 ф.К2Е-15</t>
  </si>
  <si>
    <t>ф.К2Е-15</t>
  </si>
  <si>
    <t>ПС 110/35/6 Очимкинская, РУ-6кВ 7Р,                   ф.7Р-01</t>
  </si>
  <si>
    <t>ф.7Р-01</t>
  </si>
  <si>
    <t>ПС 35/6кВ № 066 ф.066-02</t>
  </si>
  <si>
    <t>ф.066-02</t>
  </si>
  <si>
    <t>ПС 35/6кВ № 082</t>
  </si>
  <si>
    <t>Отключений не было. Сильный ветер 17-23м/с</t>
  </si>
  <si>
    <t>ПС-35/6кВ №201 ф.201-03</t>
  </si>
  <si>
    <t>Отпайка на к. 513-оп.42-43-транспортом скручены провода ф."А" и "С".</t>
  </si>
  <si>
    <t>08.05.2014г</t>
  </si>
  <si>
    <t>ТО,
1 ступень землянной защиты.</t>
  </si>
  <si>
    <t>ВЛ 110 кВ "Тарко-Сале-Северный-4"</t>
  </si>
  <si>
    <t xml:space="preserve">Аварийное отключение ВЛ 110 кВ "Тарко-Сале-Северный-4" от защиты 1 ступень землянной защиты фаза "В", АПВ успешное. </t>
  </si>
  <si>
    <t>ВЛ-6 кВ 369-18</t>
  </si>
  <si>
    <t xml:space="preserve">Отключение ВЛ-6 "369-18" от защиты "МТЗ". Схлест проводов ВЛ 6 кВ, из-за выдавливания из грунта и наклона опоры №38. </t>
  </si>
  <si>
    <t>10.05.2014г</t>
  </si>
  <si>
    <t>КТПН-6/0,4кВ 630кВА №3</t>
  </si>
  <si>
    <t xml:space="preserve">Снижение нагрузки  0,8МВт по ВЛ-6кВ  "154-06". При осмотре обнаружено: на КТПН-6/0,4кВ 630кВА №3 кустовой площадки №51Б, разрушение предохранителя 6кВ, фазы "С", внутреннее повреждение трансформатора 6/0,4кВ. </t>
  </si>
  <si>
    <t>11.05.2014г</t>
  </si>
  <si>
    <t>СТД-13 1600 кВт 6 кВ</t>
  </si>
  <si>
    <t xml:space="preserve">Посадка напряжения по ПС 35/6 кВ  до уровня 4,4 кВ по стороне 6 кВ подключенных от ПС-110/35/6кВ "Мара-Яха", частичный сброс нагрузки 1.7 МВт механизированного фонда ЦДНГ-3,4 . Аварийное отключение В 6 кВ "СТД-13" 1600 кВт яч.19 ЗРУ 6 кВ КНС-12А от защиты "ТО". При запуске СТД-13 1600 кВт 6 кВ, произошло КЗ в концевой кабельной муфте КЛ 6 кВ СТД-13, яч.19 ЗРУ 6 кВ КНС-12А  ПС-110/35/6кВ "Мара-Яха". </t>
  </si>
  <si>
    <t>ТП 97 гр.1</t>
  </si>
  <si>
    <t>отгорел фазный провод на опоре ( ТП 97 гр.1)</t>
  </si>
  <si>
    <t>отгорел фазный провод на опоре</t>
  </si>
  <si>
    <t>поломка автомата в БУС</t>
  </si>
  <si>
    <t>ГПА №2</t>
  </si>
  <si>
    <t>при запуске шурф скв №1 выбило Л-4Н, ГПА №2</t>
  </si>
  <si>
    <t xml:space="preserve">ПС 110/35/6кВ ПС Нефть ВЛ-6кВ Ф-6 </t>
  </si>
  <si>
    <t>В пролете опор №109-110 бобры уронили дерево на провода из-за пределов охранной зоны ВЛ-6кВ. Дерево убрали, ВЛ-6кВ без повреждений.</t>
  </si>
  <si>
    <t xml:space="preserve">ПС 35/6кВ ПС "ГЗУ-12"ВЛ-6кВ Ф-8 </t>
  </si>
  <si>
    <t xml:space="preserve">Падение дерева в пролете опор 9-10 отп на КТП 347  из-за пределов охранной зоны ВЛ. Дерево убрали. ВЛ без повреждений. </t>
  </si>
  <si>
    <t xml:space="preserve">МВ-35 С-1-Т </t>
  </si>
  <si>
    <t>МВ-35 С-1-Т ПС 110/35/6 кВ
"Красногородецкая"</t>
  </si>
  <si>
    <t>ВВ-35 кВ Т-2-Т</t>
  </si>
  <si>
    <t>ВВ-35 кВ Т-2-Т ПС 35/6 кВ"ДНС-1"</t>
  </si>
  <si>
    <t>од. скв.279 Советское 
нмр</t>
  </si>
  <si>
    <t xml:space="preserve">од. скв.279 </t>
  </si>
  <si>
    <t>АО АВ-0,4кВ Iн=250А в КТПН-6/0,4кВ, Iр=185А. Выполнена замена АВ в ТП. Запрошены распечатки журнала событий СУ ЭЦН.</t>
  </si>
  <si>
    <t>АПВ</t>
  </si>
  <si>
    <t>Ф.24-1</t>
  </si>
  <si>
    <r>
      <t xml:space="preserve">ПС-35/6кВ №124 АО ВЛ-6 Ф.24-1 действием МТЗ, АПВУ. Ветер, дождь с градом  </t>
    </r>
    <r>
      <rPr>
        <sz val="12"/>
        <color theme="9" tint="-0.499984740745262"/>
        <rFont val="Times New Roman"/>
        <family val="1"/>
        <charset val="204"/>
      </rPr>
      <t>оп.№66-67 падение дерева из вне охранной зоны ВЛ</t>
    </r>
    <r>
      <rPr>
        <sz val="12"/>
        <rFont val="Times New Roman"/>
        <family val="1"/>
        <charset val="204"/>
      </rPr>
      <t xml:space="preserve">. </t>
    </r>
  </si>
  <si>
    <t>К-82,83</t>
  </si>
  <si>
    <t>По повышенному напряжению</t>
  </si>
  <si>
    <t>ВЛ-6кВ ф.№324-*04</t>
  </si>
  <si>
    <t>Падение сухого дерева на провода ВЛ отп. К-797 в пролете опор № 4-5</t>
  </si>
  <si>
    <t>Фонд по ВЛ-6 фидера № 806</t>
  </si>
  <si>
    <t>Аварийное отключение с успешным АПВ, МТЗ, 0,6 км от ПС. Произведен частичный осмотр ВЛ-6, в пролете опор №4-5 обнаружены поджоги на проводах, сколы на опорах, возможно из-за столкновения с неустановленным транспортом (несанкционированная стоянка бойллерной техники в охранной зоне ВЛ). Сообщено в ЧОП.</t>
  </si>
  <si>
    <t>Устранение аварийного нагрева на ШР 1 сек.35кВ ф."А" (персоналом СЭС "Оренбургэнерго")</t>
  </si>
  <si>
    <t>506, 515</t>
  </si>
  <si>
    <t>Посадка напряжения при пуске агрегата №3 на БКНС. ЭД на холостом ходу опробован - работает нормально.</t>
  </si>
  <si>
    <t>ПС Варшава-3,                       Проскуринская ,                    Новая-Медведка</t>
  </si>
  <si>
    <t>Посадка напряжения в сети 220,110 кВ со стороны Самары при оперативных переключениях причина выясняется.Проиэошла остановка единичных скважин.</t>
  </si>
  <si>
    <t>С успешным АПВ, МТЗ 1 ст. фаза "А" и "В", 0,83 км от ПС. Произведен  осмотр ВЛ-6 и КТП-6/0,4, замечаний не выявлено.</t>
  </si>
  <si>
    <t>МТО, ЗЗ</t>
  </si>
  <si>
    <t>Кратковременное понижение U,  остановка отдельных скважин при аварийном отключении с неуспешным АПВ ВЛ-110 "Михайловская - Подбельская-2", МТО, ускорение ЗЗ 3 ст, дистанционная защита 1 зона,  (На ПС "Тяга Похвистнево" вышел из строя В-110).</t>
  </si>
  <si>
    <t>Отдельные скважины по ПС 35/6 "Городская", "Завьяловская", "Красноярская", "КНС-6", "Султангуловская", "Тарханы", "Березовская", "Аксютинская", "Полевая", "Школьная".</t>
  </si>
  <si>
    <t>Отключение ГТУ-2 ЭСН-2</t>
  </si>
  <si>
    <t>Останов ГТУ - 2 с индикацией сигнала "Очень низкое давление подачи смазочного масла"</t>
  </si>
  <si>
    <t>ПС 35/6кВ №064 ф.064-07</t>
  </si>
  <si>
    <t>ф.064-07</t>
  </si>
  <si>
    <t>Гроза. Сильный порывистый ветер.</t>
  </si>
  <si>
    <t xml:space="preserve">СГРЭС-2 </t>
  </si>
  <si>
    <t>ВЛ-500 СГРЭС-2 - Сомкинская</t>
  </si>
  <si>
    <t>Обрыв шлейфа ф."А" от ВЧЗ в сторону линейной сборки на СГРЭС-2.</t>
  </si>
  <si>
    <t>ПС35/6 016 Ф.016-08</t>
  </si>
  <si>
    <t>Ф.016-08</t>
  </si>
  <si>
    <t>оп.36 разрушение изол. Ф "С" схлест  проводов</t>
  </si>
  <si>
    <t>ПС110 "Водозабор"</t>
  </si>
  <si>
    <t>ВЛ-35 Зап.Салым-2</t>
  </si>
  <si>
    <t>ПС 35/6кВ №252 ф.252-25</t>
  </si>
  <si>
    <t>ф.252-25</t>
  </si>
  <si>
    <t>ВЛ-110 "Восточный - Угутский"-1,2ц</t>
  </si>
  <si>
    <t>13.05.2014г</t>
  </si>
  <si>
    <t>ВЛ-500 "Сургутская ГРЭС-1 - Сомкинская"</t>
  </si>
  <si>
    <t xml:space="preserve">Посадка напряжения в 14:12 по ПС 35/6 кВ  до уровня 4,8 кВ по стороне 6 кВ подключенных от ПС110/35/6 кВ "Ново-Пурпейская", "Барсуковская", "Ямальская", "Майская" сброс нагрузки 5 МВт., при аварийном отключении ВЛ-500 "Сургутская ГРЭС-1- Сомкинская", АПВ успешное. </t>
  </si>
  <si>
    <t>ВЛ 6 кВ "202-18"</t>
  </si>
  <si>
    <t>Отключение ВЛ-6кВ "202-18" от защиты "ТО", АПВ успешное. Разрушение изолятора фазы "В" на опоре №59, из-за выдавливания из грунта и наклона опоры.</t>
  </si>
  <si>
    <t xml:space="preserve"> ТП №305 Ф 3</t>
  </si>
  <si>
    <t>ав. откл. ТП №305 Ф 3- перехлест проводов</t>
  </si>
  <si>
    <t>ПС 35/6кВ Фидер №3</t>
  </si>
  <si>
    <t>ПС 35/6кВ Фидер №3 упала опора ВЛ-6кВ .</t>
  </si>
  <si>
    <t>КЛ - 0,4 кВ</t>
  </si>
  <si>
    <t>ТП № 220</t>
  </si>
  <si>
    <t>ТП № 220 восстановление 2х фаз. Неисправен кабель.</t>
  </si>
  <si>
    <t>Нет фазы</t>
  </si>
  <si>
    <t>14.05.14г.</t>
  </si>
  <si>
    <t>Нет информации.</t>
  </si>
  <si>
    <t>П/ст Афипская и Ильская</t>
  </si>
  <si>
    <t>П/ст-35/6 кВ - Ильская-35. Азовская. Западная. Новодмитриевская. Восточная. Нефтяная.</t>
  </si>
  <si>
    <t>Направлен запрос в ОАО Кубаньэнерго с просьбой сообщить причину исчезновения напряжения.</t>
  </si>
  <si>
    <t>15.05.14г.</t>
  </si>
  <si>
    <t>ВЛ-6 кВ Кл-533 Афипский ЭСУ</t>
  </si>
  <si>
    <t>Земля ф.В. Выведен в ремонт уч-к от Р-50 до Р-51 (без потребителя). На Р-50 произведена замена изолятора.</t>
  </si>
  <si>
    <t>МТЗ-1 (отсечка)</t>
  </si>
  <si>
    <t>ПС 110/35/6кВ Нефть ВЛ-6кВ Ф-2</t>
  </si>
  <si>
    <t xml:space="preserve">Падение дерева в пролете опор №63-64 из-за пределов охр.зоны ВЛ. В 14:58 отключили ЛР-05-015 на опоре №56, в 15:18 Ф-2 включили вработу до опоры №56 (скв. 1038, 1037, 935). Дерево убрали. ВЛ без повреждений. Полностью ВЛ-6кВ Ф-2 включили в 16:12. </t>
  </si>
  <si>
    <t>С-2-Т ПС 110/35/6 кВ  "Кротовка" (ВПО) Под отключение попали: Т-2-Т ПС 35/6 кВ "Дмитриевская", ПС 35/6 кВ "Малышевская"</t>
  </si>
  <si>
    <t>Работала ДЗТ. АПВ-нет В 23:50 включен СМВ-6 кВ на ПС 35/6 кВ "Дмитриевская" В 1:03 ПС 35/6 кВ "Малышевская" запитана с ЛПДС "Кротовка" В 2:17 восстановлена нормальная схема эл. снабжения.</t>
  </si>
  <si>
    <t>Отсутствие АПВ на ПС 110/35/6 кВ "Кротовка" (ВПО)</t>
  </si>
  <si>
    <t>ВЛ-110 кВ "Азот-Елховка"</t>
  </si>
  <si>
    <t xml:space="preserve">ВЛ-110 кВ "Азот-Елховка"ПС 220/110 кВ 
"Азот" (МЭС) Под отключение попали:
Т-1-Т ПС 35/6 кВ "Каменкеа",  Т-1-Т ПС 35/10 кВ "Волгановская"
</t>
  </si>
  <si>
    <t>АПВ-успешно. На ПС 35/10 кВ "Волгановская" работал АВР-10 кВ.</t>
  </si>
  <si>
    <t>Отсутствие автоматического запуска СУ скважинным оборудованием</t>
  </si>
  <si>
    <t>ВЛ-6 кВ Ф-4 ПС 35/6 кВ "Никольская"</t>
  </si>
  <si>
    <t>Работала МТЗ. АПВ-не успешно. РПВ-успешно. Причина: на оп.№ 221,234,238 слетели изоляторы ф-"С",оп.№61 разрушена юбка изолятора ф-"В". Замыкания на "землю"-нет.</t>
  </si>
  <si>
    <t>ВЛ-6 кВ Ф-4 ПС 35/6 кВ "Обошинская"</t>
  </si>
  <si>
    <t>ДЭС скв.242р. Озерного нмр</t>
  </si>
  <si>
    <t>1ст. ДЗ,  АПВ</t>
  </si>
  <si>
    <t>АПВУ; АПВН, РПВУ.</t>
  </si>
  <si>
    <t>ЦЛ-6, ЦЛ-7</t>
  </si>
  <si>
    <t>К-95 Кошильского нмр</t>
  </si>
  <si>
    <t xml:space="preserve"> К-95 
ПР-0,4 кВ</t>
  </si>
  <si>
    <t>СУ ЭЦН Западно-Полуденного нмр.</t>
  </si>
  <si>
    <t>АО УЭЦН Западно-Полуденного нмр по посадке напряжения Гроза.</t>
  </si>
  <si>
    <t>АЧР 1,2,3 ступень</t>
  </si>
  <si>
    <t>не установлено, предварительно ВЛ</t>
  </si>
  <si>
    <t>ГТУ-1,2,3,4,5,6,7                                               ГПУ-1,2,3,4,7,10</t>
  </si>
  <si>
    <t xml:space="preserve">23:45 При прохождении грозового фронта над Усть-Тегусским и Урненским м/р, и попадании разряда молнии в ВЛ произошла полная остановка энергогенерирующего оборудования  общей сети Усть-Тегусского и Урненского м/р причины выясняются, защита АЧР 1,2,3 ступени отработала.  В 03:00 напряжение подано на все кустовые площадки  Усть-Тегусского и Урненского м/р. </t>
  </si>
  <si>
    <t>ВВ-35 №10</t>
  </si>
  <si>
    <t>16:05 В результате К.З. на ВВ-35 №10 (тип ВВ ВР-35НТ)- ПС 6/35/110 "Усть-Тегусская" произошло отключение 1С-35, Т-1 с последующим  АО ГТУ ГТЭС-83, ГПУ ГПЭС-15, ДГУ ДЭС-1,2; 3; 4. В 16:09 после вывода из работы ВВ-35 №10,  пуск в работу ГТУ ГТЭС-83, ГПУ ГПЭС-15, ДГУ ДЭС-1,2; 3; 4.  22:11 восстановление нормальной схемы электроснабжения Усть-Тегусского и Урненского м/р снятие ограничений по нагрузке.</t>
  </si>
  <si>
    <t>ВЛ-35кВ ф№2 ПС-110/35/6 КНС-7</t>
  </si>
  <si>
    <t>Производится осмотр оборудования.</t>
  </si>
  <si>
    <t>ВЛ-35кВ ф№7 ПС-110/35/6 Кольцевая</t>
  </si>
  <si>
    <t>Сургутское ГРЭС-2 Сомкинское ВЛ-500</t>
  </si>
  <si>
    <t>Дуговая защита</t>
  </si>
  <si>
    <t>ПС-110/35/6кВ Самотлор КРУН-6кВ яч№3 ввод-1</t>
  </si>
  <si>
    <t>СШ-6кВ №1 РУ-6 №1 КНС-1, РУ-6 №2 ДНС-1</t>
  </si>
  <si>
    <t>При К.З. посадка "U" на 1СШ-35 ПС-110/35/6 Самотлор</t>
  </si>
  <si>
    <t>12..05.14</t>
  </si>
  <si>
    <t>КТПН-6/0,4кВ 1000кВА К-2121</t>
  </si>
  <si>
    <t>Ф-6кВ №4 ПС-35/6кВ К-2121</t>
  </si>
  <si>
    <t xml:space="preserve">Внутреннее повреждение тр-ра.  К-2121 КТПН-6/0,4 1000кВА тр-р заменен </t>
  </si>
  <si>
    <t>13..05.14</t>
  </si>
  <si>
    <t>ВЛ-500кВ Сургутская ГРЭС 2-Сомнинская.</t>
  </si>
  <si>
    <t>Падение "U" в сети. Частично остановка мех.фонда.</t>
  </si>
  <si>
    <t>ВЛ-6кВ ф.4 ПС  35/6кВ ДНС-2</t>
  </si>
  <si>
    <t>Аварийное отключение по падению дерева</t>
  </si>
  <si>
    <t>Откл. 2х кустов на Орехово-Ермаковском м/р</t>
  </si>
  <si>
    <t>пс 110-35/6Кв кРАСНОЛЕНИНСКАЯ1сш 35Кв</t>
  </si>
  <si>
    <t>Повышение напряжения в сети Тюменьэнерго</t>
  </si>
  <si>
    <t>КТПН 6/0,4кВ</t>
  </si>
  <si>
    <t>ВЛ 6кВ № 377-18</t>
  </si>
  <si>
    <t>Сильный ветер. Падение дерева на ВЛ 6кВ в пролете оп. № 47-48; Разрушение изолятора ф.С оп.№47. Посадка напряжения по 2СШ</t>
  </si>
  <si>
    <t>ВЛ 6кВ ф.289-16</t>
  </si>
  <si>
    <t>Излом трубы привода ЛР 6кВ К-288 оп.№3 в месте сварки</t>
  </si>
  <si>
    <t>МВ 6, 35 кВ</t>
  </si>
  <si>
    <t>Внутреннее повреждение трансформатора</t>
  </si>
  <si>
    <t>ф-10 ПС 35/6 Гаршинская</t>
  </si>
  <si>
    <t>Посадка напряжения при отключении с успешным АПВ ВЛ-110 Курманаевская-Первомайская. Отработала ЗЗ-2ст.</t>
  </si>
  <si>
    <t>весь фонд      ф- 1411</t>
  </si>
  <si>
    <t xml:space="preserve">Кратковременное отключение     ф-1411 при переводе на  ПС 35/6кВ Загорская(Терминал) в связи с выводом в ремонт Т2Т на ПС 220/110/35/10кВ Сорочинская.(По заявке ОПМС в связи с вводом ограничения на время ремонта). </t>
  </si>
  <si>
    <t>ф-1411</t>
  </si>
  <si>
    <t>Отключен персоналом ЗАО "Терминал", непостоянное замыкание на "землю". В 13:47 перевели на ПС "ГТЭС Загорка". Осмотром выявлен обрыв вязки ф-В на опоре №349.</t>
  </si>
  <si>
    <t>ф- 1411</t>
  </si>
  <si>
    <t>Устранение обрыва вязки ф-В на опоре №349</t>
  </si>
  <si>
    <t>318 БКНС, ДНС</t>
  </si>
  <si>
    <t>Отработала МТЗ-1ст. Включению не поддался. БКНС, ДНС Запитали от ф-315. Остановка отдельных скважин из-за посадки напряжения.</t>
  </si>
  <si>
    <t>Аварийная остановка ГТЭС-5 - сигнал "входная температура смазочного масла высокая". ГТЭС-4 - "низкое давление воздуха в двигателе". ГТЭС-3,6 по высокой активной мощности. Нагрузка переведена на ПС 110/6 ММПС. 0:55 запуск ГТЭС-6 на СН.</t>
  </si>
  <si>
    <t>Отдельные скважины по ПС "Заглядинская"; "КНС-2"; "Султангуловская"</t>
  </si>
  <si>
    <t>Перевод на нормальную схему электроснабжения ПС "Чкаловская", "Тарханы"; "Березовка"; "Аксютино" на ПС "Асекеево-Тяга" персоналом СЭС. (Разгрузка ПС "НПС"). Остановка отдельных скважин по высокому U.</t>
  </si>
  <si>
    <t xml:space="preserve"> 10:14 На ПС 6/35/110 "Усть-Тегусская" произошло отключение ВЛ-110 Урненская-2 по защите ТЗНП 1ст. С последующим успешным действием защиты АПВ, в результате отключения ВЛ-110 Урненская -2 произошла посадка напряжения в сети 110кВ, в результате посадки произошло отключение 28 скважин мехфонда, причины отключения выясняются. Приближение ковша на недопустимое расстояние. </t>
  </si>
  <si>
    <t>Т.Р   28.11.04                 Т.О  14.02.14</t>
  </si>
  <si>
    <t xml:space="preserve">  Т.Р 11.14                   Т.О  05.14</t>
  </si>
  <si>
    <t>min U</t>
  </si>
  <si>
    <t>ПС-35/6кВ №332 УКРМ-1</t>
  </si>
  <si>
    <t>Разрушение трансформатора тока ф.А</t>
  </si>
  <si>
    <t>АВК-10</t>
  </si>
  <si>
    <t>ТО-10.03.14.;               ТР-07.01.14</t>
  </si>
  <si>
    <t>ТО-100%,ТР-50%</t>
  </si>
  <si>
    <t>ТО-10.06.14;                       ТР-07.01.15.</t>
  </si>
  <si>
    <t>ВЛ-6кВ ф.8 ПС  35/6кВ К-34</t>
  </si>
  <si>
    <t>замыкание на "землю"</t>
  </si>
  <si>
    <t>Откл. 3х кустов на Северо-Варьеганскомм/р</t>
  </si>
  <si>
    <t>ПС 110/35/6 кВ "Ем-Еговская"</t>
  </si>
  <si>
    <t>Работала МТЗ. АПВ-успешно.
Причина -падение сухого дерева в пролете опор № 0404/1-0404/2.</t>
  </si>
  <si>
    <t>ВЛ-6 кВ Ф-2 ПС 35/6 кВ "Заборовка"(Жиг.ПО)</t>
  </si>
  <si>
    <t>Работала МТЗ. АПВ-не успешно. РПВ-успешно. Гроза , сильный порывистый ветер.</t>
  </si>
  <si>
    <t>ВЛ-6 кВ Ф-3 ПС 35/6 кВ "Горбатовская-1"</t>
  </si>
  <si>
    <t>Выпал блинкер "Авар.откл." АПВ-успешно. Гроза, сильный порывистый ветер.</t>
  </si>
  <si>
    <t>ВЛ-35 кВ "Широкинская"</t>
  </si>
  <si>
    <t>ВЛ-35 кВ "Широкинская" ПС 110/35/6 кВ  "Бариновская". Под отключение попали:Т-1-Т ПС 35/6 кВ "Широкинская",  Т-1-Т ПС 35/6 кВ "Коммунарская",  Т-1-Т ПС 35/6 кВ "КНС", Т-2-Т ПС 35/6 кВ "Евгеньевская", ПС 35/6 кВ "Красносамарская"</t>
  </si>
  <si>
    <t>Работала МТЗ. АПВ- успешно. Гроза, сильный ветер.</t>
  </si>
  <si>
    <t>ВЛ-6 кВ Ф-4 ПС 35/6 кВ  "Утевская"</t>
  </si>
  <si>
    <t>ВЛ-35 кВ "Козловская"</t>
  </si>
  <si>
    <t>ВЛ-35 кВ "Козловская" ПС 110/35/6 кВ "Козловская". Под отключение попали: ПС 35/6 кВ "КНС", "Орлянская", "Калиновская"(ССК).</t>
  </si>
  <si>
    <t>ВЛ-35 кВ "Грековка"</t>
  </si>
  <si>
    <t xml:space="preserve">ВЛ-35 кВ "Грековка" ПС 110/35/10 кВ "Алексеевка" (ВПО). Под отключение попали: ПС 35/6 кВ "Субботинская", "Грековская", "Кулагинская", "Богдановская", "Солоцкая", "Желябовская"
</t>
  </si>
  <si>
    <t>ВЛ-35 кВ 
"Грековка"</t>
  </si>
  <si>
    <t>ВЛ-35 кВ "Грековка" ПС 110/35/10 кВ
"Алексеевка" (ВПО). Под отключение попали: ПС 35/6 кВ "Субботинская", "Грековская",</t>
  </si>
  <si>
    <t>ПС 110/35/6 кВ  "Башмаково" ВЛ-6кВ Ф-18</t>
  </si>
  <si>
    <t>Падение сухого дерева в пролете опор 131/11-131/12 из-за пределов охранной зоны ВЛ. Дерево убрали. ВЛ без повреждений.</t>
  </si>
  <si>
    <t>М/р "Макарихинское".          В следствии нагрева кабельного наконечника КЛ-0,4кВ в КТП - 6/0,4 кВ №605 , питающей  СУ ЭЦН скв.703 (куст 1) ,произошло отключение АВ-0,4кВ QF-1 действием тепловой защиты. Замена КЛ-0,4кВ, ввод в работу скв. 703.</t>
  </si>
  <si>
    <t>С успешным АПВ, работа З.З. 1-й ступени, отключалась ВЛ-110 кВ "Бузулук-Савельевка-2". Оборудование РН "Энергонефть" осмотрено, замечаний нет. ВЛ осмотрена персоналом ЗЭС, на опоре №8 отпайки на ПС "Н-Елшанская" в гирляде ф-С разрушены 2-а изолятора, грозовые перенапряжения.</t>
  </si>
  <si>
    <t>ПС "Графская"; "Ибряевка-1; 2"</t>
  </si>
  <si>
    <t>ВЛ-6 кВ ф-4</t>
  </si>
  <si>
    <t>Для безопасного производства работ по отключению КЛ-6 кВ с яч. №4 (резервное питание с ПС 35/6 кВ "Вахитовская")</t>
  </si>
  <si>
    <t>110/35/10кВ "НПС" (СЭС)</t>
  </si>
  <si>
    <t>Аварийное отключение В-35 кВ "Чкаловская" на ПС "НПС", включению не поддается, неисправность привода. Гроза. Оборудование РН-ЭН осмотрено, замечаний нет. В 4:33 подали напряжение с ПС "Асекеево тяга". После переключений низкое напряжение (5,4 кВ) на ПС "Заглядино". Неисправность устранена, в 13:30 собрана нормальная схема.</t>
  </si>
  <si>
    <t xml:space="preserve">35/10кВ "Чкаловская" (СЭС) </t>
  </si>
  <si>
    <t>Посадка напряжения при грозовых перенапряжениях. Оборудование РН-ЭН осмотрено, замечаний нет.</t>
  </si>
  <si>
    <t>35/6кВ "Врезовка"</t>
  </si>
  <si>
    <t>ВЛ-6 кВ ф-Вр-2</t>
  </si>
  <si>
    <t>Аварийное откл.с успешным АПВ, МТО, гроза.</t>
  </si>
  <si>
    <t>ВЛ-6 кВ ф-Кушниковка-1</t>
  </si>
  <si>
    <t>Ограничение при переводе питания ПС "Березовка"; "Аксютино" с ПС "Александровская" через ПС "Графская", для повышения напряжения на ПС "Заглядино"; "КНС-2"; "Султангуловская"</t>
  </si>
  <si>
    <t>ПС 35/6 "Графская", "Ибряевка-1", "Ибряевка-2", "Березовка"; "Аксютино"</t>
  </si>
  <si>
    <t>Аварийное отключение В-35 кВ "Графская" на ПС "Александровская", МТЗ, при переводе эл.снабжения ПС "Березовка"; "Аксютино" с ПС "Александровская" через ПС "Графская", для повышения напряжения на ПС "Заглядино"; "КНС-2"; "Султангуловская". Причина выясняется персоналом ЗЭС.</t>
  </si>
  <si>
    <t xml:space="preserve">35/6кВ "Заглядино" </t>
  </si>
  <si>
    <t>Фонд фидеров</t>
  </si>
  <si>
    <t>Отключены по ограничению при запуске ППН "Заглядино"(внешней откачки, установки сероочистки) и УПСВ "Тарханы".</t>
  </si>
  <si>
    <t>0:54</t>
  </si>
  <si>
    <t>ЗРУ-10 кВ №44 ЦТОЭиРТ 
В  ф 31-46, В ф 31-47</t>
  </si>
  <si>
    <t>ЗРУ-10 кВ №44 ЦТОЭиРТ</t>
  </si>
  <si>
    <t>0:40</t>
  </si>
  <si>
    <t>радиальная вибрация высокоскоростного вала редуктора</t>
  </si>
  <si>
    <t>ВГТЭС: ЭБ-4,5,6,7,8</t>
  </si>
  <si>
    <t>Возникновение субсинхронных крутильных колебаний на валах реукторов ГТУ</t>
  </si>
  <si>
    <t>МКПА</t>
  </si>
  <si>
    <t>ПС №30 "Тихоновская",
ПС №31 "ЦПС",
ПС №32 "Север",</t>
  </si>
  <si>
    <t>ТП-216, гр.1</t>
  </si>
  <si>
    <t>ТП-216, гр.1 - нет фазы со столба.</t>
  </si>
  <si>
    <t>Ремонт пускателя.</t>
  </si>
  <si>
    <t>17.05.14г.</t>
  </si>
  <si>
    <t xml:space="preserve">ВЛ-6кВ №521 Приазовский ЭСУ </t>
  </si>
  <si>
    <t>При осмотре ВЛ-6кВ №521 обнаружен обрыв провода между опорами №44 и 45. Обрыв устранён.</t>
  </si>
  <si>
    <t>SEPAM S82</t>
  </si>
  <si>
    <t>ГТЭС-83 ЗРУ-6кВ №2 яч№5.1; яч№10.2</t>
  </si>
  <si>
    <t>ВВ-6кВ яч.№5.1
ВВ-6кВ яч.№10.2</t>
  </si>
  <si>
    <t>18.07 в результате некорректной работы защит отключение ВВ-6кВ яч.№5.1; яч.№10.2 ЗРУ-6кВ №2 ГТЭС-83  с последующим АО ГТУ ГТЭС-83, ГПУ ГПЭС-15, ДГУ ДЭС-1,2; ДЭС-3. В 18:30 пуск в работу ГТУ ГТЭС-83, ГПУ ГПЭС-15, ДГУ ДЭС-1,2; ДЭС-3.  21:05 восстановление нормальной схемы электроснабжения Усть-Тегусского и Урненского м/р. 22:55 полное снятие ограничений по нагрузке.</t>
  </si>
  <si>
    <t>ПС 35/0,4кВ "ВЖК"
630кВА
Усть-Тегусское м/р</t>
  </si>
  <si>
    <t>ГТУ-1,2,3,4,5,6,8                                               ГПУ-1,2,3,4,7,9,10</t>
  </si>
  <si>
    <t>07:28 на ПС 35/0,4кВ "ВЖК" в результате пробоя кабельной муфты в ячейке ВВ-35кВ №1 на кабельной вставке от ВВ-35кВ №1 до Т-1 произошла просадка напряжения в сети 35кВ, 6кВ и в 07:30 частичная остановка мех.фонда Усть-Тегусского м/р  с последующим АО ГТУ ГТЭС-83, ГПУ ГПЭС-15, ДГУ ДЭС-1,2; ДЭС-3. В 07:57 пуск в работу ГТУ-3,4 ГТЭС-83.  11:50 восстановлена нормальная схема электроснабжения Усть-Тегусского и Урненского м/р.</t>
  </si>
  <si>
    <t>22.05.2014г</t>
  </si>
  <si>
    <t>Отключение ВЛ-6кВ "208-08" по защите МТЗ, АПВ не успешное, РПВ успешное. В пролете опор 28-29 обнаружены следы ожогов провода фазы "С", пересечение с дорогой. Транспортное средство не установлено, на территории производится отсыпка грунта ООО "Велисстрой".</t>
  </si>
  <si>
    <t>Провод АС-95</t>
  </si>
  <si>
    <t>не определен</t>
  </si>
  <si>
    <t>Работала МТЗ. АПВ-успешно. Причина: на опоре №4 отпайка на ПС 35/6 кВ "КНС" разрушена гирлянда изоляторов фаза "С".
Произвели замену.</t>
  </si>
  <si>
    <t>Блинкера не выпали</t>
  </si>
  <si>
    <t>ВЛ-6 кВ Ф-5 ПС 35/6 кВ  "Грековская"</t>
  </si>
  <si>
    <t>Блинкера защит не выпали. Причина выясняется.</t>
  </si>
  <si>
    <r>
      <t xml:space="preserve">ВЛ-110 кВ"Азот-Елховка"(СПО) ПС 500/220/110/10 кВ "Азот"(МЭС). </t>
    </r>
    <r>
      <rPr>
        <sz val="10"/>
        <rFont val="Arial Cyr"/>
        <family val="2"/>
        <charset val="204"/>
      </rPr>
      <t>Под отключение попали: С-1-Т ПС 110/35/10 кВ "Елховка"(СПО), Т-1-Т  ПС 35/6 кВ "Каменка"(ЭНС), Т-1-Т ПС 35/10 кВ "Волгановка"(ЭНС).</t>
    </r>
  </si>
  <si>
    <t>Работала МТО. АПВ-не успешно.  На ПС 110/35/10 кВ "Елховка" АВР-35 кВ -успешно. На ПС 35/10 кВ "Волгановка"  АВР-10кВ-успешно. На ПС 35/6 кВ "Каменка"  АВР-6 кВ-успешно.</t>
  </si>
  <si>
    <t>ВЛ-6 кВ Ф-5 ПС 110/35/6 кВ  "Зольное" (ЖПО)</t>
  </si>
  <si>
    <t>Работала МТЗ.АПВ-успешно.
Причина выясняется.</t>
  </si>
  <si>
    <t>МТЗ-1 В-35 Связная-2, МТЗ-2 В-35 Т-2, Т-4</t>
  </si>
  <si>
    <t>ПС-220/110/35кВ Усть-Балык 2С-35</t>
  </si>
  <si>
    <t>В-35 Т-2, Т-4 ПС Усть-Балык</t>
  </si>
  <si>
    <t>ПС35/6 №192 РВС-35-2 разрушен разрядник ф.В, КЗ  между ф.А, В, С.</t>
  </si>
  <si>
    <t>ПС 110/35/6кВ "Северный Салым" (НЮЭС),                   СВ-35</t>
  </si>
  <si>
    <t>2С-35</t>
  </si>
  <si>
    <t>ПС-35/6 №348,            1Т</t>
  </si>
  <si>
    <t xml:space="preserve"> 1Т</t>
  </si>
  <si>
    <t>Разрушение проходных изоляторов  в ячейке ввода 6кВ №1. Устранено.</t>
  </si>
  <si>
    <t>ТМН-6,3/35-УХЛ1</t>
  </si>
  <si>
    <t>Узбекистан</t>
  </si>
  <si>
    <t>19.01.14 - ТО,    19.07.12 - ТР</t>
  </si>
  <si>
    <t>20%-ТР, 100%-ТО</t>
  </si>
  <si>
    <t>07.2014-ТР,         05.2014-ТО</t>
  </si>
  <si>
    <t>Отказов в проведении ТО, ТР - нет (по паспорту)</t>
  </si>
  <si>
    <t>ПС 35/6 №344,  ф.344-04</t>
  </si>
  <si>
    <t xml:space="preserve"> ф.344-04</t>
  </si>
  <si>
    <t>ВЛ-6 кВ ф.344-04, провод А-95</t>
  </si>
  <si>
    <t>28.04.2013-ТО, 26.07.2005-ТР</t>
  </si>
  <si>
    <t>25%-ТР, 100%-ТО</t>
  </si>
  <si>
    <t>08.2015-ТР,         02.2015-ТО</t>
  </si>
  <si>
    <t>ТО отказы - 24.02.14г.,                  ТР отказы - 08.08.13г. , 08.10г., 08.08г., 15.05.07г., 23.05.04г.</t>
  </si>
  <si>
    <t>К-52 Первомайское нмр</t>
  </si>
  <si>
    <t>К-52</t>
  </si>
  <si>
    <t>35/6кВ "Курманаевская"</t>
  </si>
  <si>
    <t>ВЛ-6 кВ ф-718</t>
  </si>
  <si>
    <t>Падение нагрузки при переходе с ЭД-3 на ЭД-2 на БКНС-6</t>
  </si>
  <si>
    <t>Нет</t>
  </si>
  <si>
    <t>35/10кВ "Воздвиженская" (СЭС)</t>
  </si>
  <si>
    <t>Фонд скважин по ВЛ-10 фидера "Вз-7".</t>
  </si>
  <si>
    <t xml:space="preserve">Кратковременное отключение ПС 35/10кВ "Воздвиженка" на время оперативных переключений (перевод эл.снабжения от ПС 110/35/10кВ "Пономаревка"). Испытание В-35кВ (персоналом ЦЭС "Оренбургэнерго"). Не согласовано ЦИТС "ОН".                   </t>
  </si>
  <si>
    <t xml:space="preserve">Кратковременное отключение ПС 35/10кВ "Воздвиженка" для сборки нормальной схемы эл.снабжения.  (персоналом ЦЭС "Оренбургэнерго"). Не согласовано ЦИТС "ОН".                   </t>
  </si>
  <si>
    <t>Высокая температура упорного подшипника высокоскоростного вала редуктора</t>
  </si>
  <si>
    <t>ВГТЭС: ЭБ-6.</t>
  </si>
  <si>
    <t>ВГТЭС: ЭБ-3,4,5.</t>
  </si>
  <si>
    <t>ПС №30 "Тихоновская",
ПС №31 "ЦПС",
ПС №32 "Север",
ПС №33 "НПС-1",
ПС №34 "Западная".</t>
  </si>
  <si>
    <t>19.05.14г.</t>
  </si>
  <si>
    <t>ВЛ-35 кВ Успенский сахарный завод-Лесная-Николаевская.</t>
  </si>
  <si>
    <t>П/ст-35/10 кВ Т-5 Николаевская.</t>
  </si>
  <si>
    <t>Исчезло U от ОАО Кубаньэнерго Армавирские ЭС.</t>
  </si>
  <si>
    <t>20.05.14г.</t>
  </si>
  <si>
    <t>ВЛ-6 кВ Кл-533 от РП-53 Кл Афипский ЭСУ.</t>
  </si>
  <si>
    <t>М-е Ключевое, Узун. На Р-49 пробой двух изоляторов. Последствия грозы.</t>
  </si>
  <si>
    <t>21.05.14г.</t>
  </si>
  <si>
    <t>неисправен автомат</t>
  </si>
  <si>
    <t>Ремонт БУС</t>
  </si>
  <si>
    <t>ВЛ-110кВ Позимь - Донцовская 1ц.</t>
  </si>
  <si>
    <t>Падение гнилого дерева в пролете опор 40-41 из-за пределов охранной зоны ВЛ. ВЛ без повреждений.</t>
  </si>
  <si>
    <t>ПС 220/110/10 "Кама" I СШ-110кВ</t>
  </si>
  <si>
    <t>ПС 220/110/10 "Кама" I СШ-110кВ  (ОАО "ФСК ЕЭС "Пермское ПМЭС)</t>
  </si>
  <si>
    <t>Разрушение В-110кВ "Уральская", с возгоранием; причина - падение дерева на ВЛ-110кВ, ВЛ-110кВ без повреждений. Повреждённый В-110кВ "Уральская" вывели в ремонт, 1СШ-110кВ включена в работу</t>
  </si>
  <si>
    <t>Ф-31 ПС 35/6 "Зимняя-Ставка-3"</t>
  </si>
  <si>
    <t>Ф-31</t>
  </si>
  <si>
    <t xml:space="preserve"> АО  Ф-31  МТЗ АПВУ </t>
  </si>
  <si>
    <t>ВЛ-35кВ Л-560 пс. Терская(ПЭС)</t>
  </si>
  <si>
    <t>Л-560</t>
  </si>
  <si>
    <t>АО Л-560от МТЗ, дождь, гроза</t>
  </si>
  <si>
    <t>ВТ-62 пс.35/6кВ Ачикулак-Нефть-15</t>
  </si>
  <si>
    <t>ВТ-62</t>
  </si>
  <si>
    <t>АО ВТ-62, дождь, гроза</t>
  </si>
  <si>
    <t>24.05.14г.</t>
  </si>
  <si>
    <t>ВЛ-6 кВ №172 от РП-6 кВ №17 Приазовский ЭСУ.</t>
  </si>
  <si>
    <t>М-е Троицко-Анастасиевское. На опоре №204 разрушение изолятора, обрыв и падение провода фазы "А" на землю. Гроза.</t>
  </si>
  <si>
    <t>25.05.14г.</t>
  </si>
  <si>
    <t>ВЛ-35 кВ ПАЭС-Х-52 Приазовский ЭСУ</t>
  </si>
  <si>
    <t>ПС 35/6 кВ     "Х-52"</t>
  </si>
  <si>
    <t>М-е Анастасиевско-Троицкое. На ПС 35/6кВ  "ПАЭС" сработал СМВ-35. МТЗ. Гроза. ШП КМЯ №15.</t>
  </si>
  <si>
    <t>2СШ ПС Родниковская</t>
  </si>
  <si>
    <t>Кратковременное понижение U, остановка отдельных скважин при аварийном отключении ВЛ-110 кВ "Каликино-Залесово" (ЦЭС). (Остановка БКНС "Родниковка"). Причина выясняется.</t>
  </si>
  <si>
    <t>Кратковременное понижение U, остановка отдельных скважин при аварийном отключении ВЛ-110 кВ "Плешаново-Залесово" (ЗЭС). ВЛ-110 выведена в ремонт, производится осмотр персоналом ЗЭС. Причина выясняется.</t>
  </si>
  <si>
    <t>ЗЗ-2 ст</t>
  </si>
  <si>
    <t>ПС 110/6 Росташинская, Гаршинская-1, Гаршинская-2, Гаршинская УПСВ. ПС 35/6 Давыдовская, Конновская.</t>
  </si>
  <si>
    <t>ВЛ-35 кВ "Могутово"</t>
  </si>
  <si>
    <t>ВЛ-35 кВ"Могутово" ПС 110/35/6 кВ "Подгорная". Под отключение попали: ПС 35/6 кВ"Могутовская", Т-2-Т ПС 35/6 кВ"Неклюдовская"</t>
  </si>
  <si>
    <t>Работала МТЗ. АПВ-успешно.Произведён осмотр ВЛ-35 кВ- повпеждений не обнаружено.</t>
  </si>
  <si>
    <t>Работала МТЗ. АПВ-нет. РПВ-успешно. Причина:в пролёте оп.№ 9Е-10Е под проводами обнаружена ветка дерева.</t>
  </si>
  <si>
    <t>ВЛ-35 кВ "Елховская"</t>
  </si>
  <si>
    <t>ВЛ-35 кВ "Елховская"ПС 110/35/10 кВ
"Елховка" (СПО)Под откл.попали:Т-2-Т ПС 35/6 кВ "Каменка",Т-2-Т ПС 35/10 кВ "Волгановка"</t>
  </si>
  <si>
    <t>Работала МТЗ.АПВ-успешно.Причина выясняется.</t>
  </si>
  <si>
    <t>МВ-35 Т-1-Т ПС 35/6 кВ"Сологаевка"</t>
  </si>
  <si>
    <t>ВЛ-35 кВ "Сидоровка-3" ВЛ-35 кВ "Мочалеевка"</t>
  </si>
  <si>
    <t>ВЛ-35 кВ "Сидоровка-3",ВЛ-35 кВ "Мочалеевка"ПС 110/35/6 кВ"Козловская</t>
  </si>
  <si>
    <t xml:space="preserve">В 22:18 посадка напряжения по ВЛ-35 кВ "Сидоровка-3",ВЛ-35 кВ "Мочалеевка"ПС 110/35/6 кВ"Козловская
Причина: аварийное отключение на 
ПС 35/6 кВ "Сологаевка" </t>
  </si>
  <si>
    <t>ВЛ-110 "Коханы-1"</t>
  </si>
  <si>
    <r>
      <t xml:space="preserve">ВЛ-110 кВ "Коханы-1" ПС 220/110/6 кВ "Новоотрадная" (МЭС) </t>
    </r>
    <r>
      <rPr>
        <sz val="10"/>
        <rFont val="Arial Cyr"/>
        <family val="2"/>
        <charset val="204"/>
      </rPr>
      <t>Под отключение попали: С-1-Т  ПС 110/35/6 кВ "Подгорная", С-2-Т ПС 110/35/6 кВ "Лугань", С-1-Т  ПС "Коханы" (ВПО), ПС 35/6 кВ "Северо-Максимовка", "Бирюковская", "Марьевская", "Восточно-Кохановская","Восточная Черновка", "Ново-Ключевская", Т-1-Т ПС "Неклюдовская"</t>
    </r>
  </si>
  <si>
    <t>Выпал блинкер Авар.откл. АПВ-успешно.
Причина -ТП-39 разрушен разрядник на
 Ф-С.</t>
  </si>
  <si>
    <t>23.05.14.</t>
  </si>
  <si>
    <t>блинкера не выпали</t>
  </si>
  <si>
    <t>ПС 110/10кВ Сегедур (ОАО "Удмуртэнерго") 2СШ-10кВ (Ф-14, Ф-15, Ф-16 ОАО "Удмуртнефть")</t>
  </si>
  <si>
    <t>ПС 110/10кВ Сегедур (ОАО "Удмуртэнерго") МВ-10кВ Т-2, 2СШ-10кВ (Ф-14, Ф-15, Ф-16 ОАО "Удмуртнефть")</t>
  </si>
  <si>
    <t>ПС 35/6кВ БКНС-4 ВЛ-6кВ Ф-17</t>
  </si>
  <si>
    <t>Гроза, порывистый ветер. В пролете опор №124-125 упало дерево из-за пределов охр.зоны ВЛ. Порвало 2 провода. Выполнили аварийно-восстановительные работы.</t>
  </si>
  <si>
    <t>ПС БКНС-6 Ф-4 ВЛ-6кВ</t>
  </si>
  <si>
    <t>ВЛ-6кВ Ф-4 ПС БКНС-6</t>
  </si>
  <si>
    <t>На опору №19 упало дерево из-за пределов охр.зоны ВЛ. Дерево убрали. ВЛ без повреждений</t>
  </si>
  <si>
    <t>К-2 Онтонигайское нмр</t>
  </si>
  <si>
    <t>Скв.26 
К-2</t>
  </si>
  <si>
    <r>
      <t xml:space="preserve">АО АВ-0,4кВ Iн=400А в ТП №1/1000 кВА., Iраб=370А. Подана заявка на распечатку работы ЭЦН. </t>
    </r>
    <r>
      <rPr>
        <sz val="12"/>
        <color theme="9" tint="-0.499984740745262"/>
        <rFont val="Times New Roman"/>
        <family val="1"/>
        <charset val="204"/>
      </rPr>
      <t>Дисбаланс токов ЭЦН.</t>
    </r>
  </si>
  <si>
    <t>СУ ЭЦН Вахское нмр</t>
  </si>
  <si>
    <t xml:space="preserve">Посадка напряжения при КЗ КМ-6 кВ Агр.№1 УПСВ-4. </t>
  </si>
  <si>
    <t>АПВ нет</t>
  </si>
  <si>
    <t>1ПЛУ-6 Ф.48-1</t>
  </si>
  <si>
    <t>ВЛ-6 Ф.48-1</t>
  </si>
  <si>
    <r>
      <t xml:space="preserve">ПС 35/6  кВ №548. АО В-6 в 1ПЛУ-6 Ф.48-1 действием МТЗ. </t>
    </r>
    <r>
      <rPr>
        <sz val="12"/>
        <color theme="9" tint="-0.499984740745262"/>
        <rFont val="Times New Roman"/>
        <family val="1"/>
        <charset val="204"/>
      </rPr>
      <t>Обрыв провода ВЛ-6 Ф.48-1 фаза "В" в пролете оп. № 107-108 при проезде трубоукладчика с поднятой стрелой</t>
    </r>
    <r>
      <rPr>
        <sz val="12"/>
        <rFont val="Times New Roman"/>
        <family val="1"/>
        <charset val="204"/>
      </rPr>
      <t xml:space="preserve">, принадлежащий ЗАО "АМК-Вигас".  Сообщено ЧОП "РН Охрана Томск". Выполнен ремонт ВЛ-6. </t>
    </r>
  </si>
  <si>
    <t>К-207 
Советского нмр</t>
  </si>
  <si>
    <t>ЛР-6 К-207</t>
  </si>
  <si>
    <r>
      <t xml:space="preserve">АО СУ ЭЦН. ЛР-6 К-207 </t>
    </r>
    <r>
      <rPr>
        <sz val="12"/>
        <color theme="9" tint="-0.499984740745262"/>
        <rFont val="Times New Roman"/>
        <family val="1"/>
        <charset val="204"/>
      </rPr>
      <t>разрушение колонки фаза «С».</t>
    </r>
    <r>
      <rPr>
        <sz val="12"/>
        <rFont val="Times New Roman"/>
        <family val="1"/>
        <charset val="204"/>
      </rPr>
      <t xml:space="preserve"> (пит. от ПС 35/6  кВ №107 Ф.7-8) Выполнен ремонт ЛР-6 К-207 </t>
    </r>
  </si>
  <si>
    <t>ООО "Норд Сервис"</t>
  </si>
  <si>
    <t>ГПЭС Черемшанская</t>
  </si>
  <si>
    <t xml:space="preserve">ГПЭС </t>
  </si>
  <si>
    <t>АО АО ГПЭС Черемшанская ООО "Норд Сервис"</t>
  </si>
  <si>
    <t>КТПН-6/0,4кВ 630кВА №2 К-681</t>
  </si>
  <si>
    <t>ВЛ-6кВ ф.17 ПС-35/6кВ к-89</t>
  </si>
  <si>
    <t>Сильный порывистый ветер, мокрый снег. Пробой МОПН-6кВ Ф"А,В" КТПН №2 К-681. Поврежденные МОПН демонтировали</t>
  </si>
  <si>
    <t>ПС-35/6 №325  яч.№6</t>
  </si>
  <si>
    <t>ф.325-06</t>
  </si>
  <si>
    <t>схлест проводов ф.А и С в результате падения дерева при валке деревьев на территории ЦТОРТ-3</t>
  </si>
  <si>
    <t>ВЛ-1978г., отпайка на ЦТОРТ-1989г.</t>
  </si>
  <si>
    <t xml:space="preserve">                                        ТР-16.03.11г.</t>
  </si>
  <si>
    <t>ТО-100% ТР-20%</t>
  </si>
  <si>
    <t>ТО-08.14г. ТР-02.15г.</t>
  </si>
  <si>
    <t>ТР-15.02.12г.,11.02.13г.,20.02.14г.</t>
  </si>
  <si>
    <t>ПС-35/6кВ №375 УКРМ-1</t>
  </si>
  <si>
    <t xml:space="preserve"> Ф.375-01 </t>
  </si>
  <si>
    <t>УКРМ-1 900квар внутреннее повреждение ф.А и С, посадка U на ПС-375,344.</t>
  </si>
  <si>
    <t>УКРМ-6,3-1350-К УХЛ1</t>
  </si>
  <si>
    <t>Самара-Электрощит</t>
  </si>
  <si>
    <t>ТО - 05.03.2014
ТР - 11.03.2013</t>
  </si>
  <si>
    <t>ТО - 10.06.2014
ТР - 11.03.2015</t>
  </si>
  <si>
    <t>ТО - 0
ТР - 1</t>
  </si>
  <si>
    <t>Л-124 пс.110/35/6кВ Затеречная-1 ПЭС</t>
  </si>
  <si>
    <t>АО Л-124 пс.110/35/6кВ Затеречная-1 АПВУ 1-ая ступень НЗЗ(птицы)</t>
  </si>
  <si>
    <t>ПС "Северная"</t>
  </si>
  <si>
    <t>автоматич. отключение ПС "Северная" ф-52</t>
  </si>
  <si>
    <t>ТП 6/0,4 кВ</t>
  </si>
  <si>
    <t>ТП 214 гр.1</t>
  </si>
  <si>
    <t>ТП 214 гр.1 - не запускается (сгорела катушка на 6,0 кВ)</t>
  </si>
  <si>
    <t>ТП 208 гр.1.</t>
  </si>
  <si>
    <t>ТП 208 гр.1. Сгорел опорный кабель</t>
  </si>
  <si>
    <t>ТП 94 гр. 2 -  окисление на опоре.</t>
  </si>
  <si>
    <t>28.05.14г.</t>
  </si>
  <si>
    <t>Гроза. ШП КМЯ-16 от 27.05.14г.</t>
  </si>
  <si>
    <t>110/35/10кВ "Асекеево-тяга" (КбшЖД)</t>
  </si>
  <si>
    <t xml:space="preserve">ПС 35/6кВ Тарханы, ф-р КНС, скв№106                                    ПС 35/6кВ Аксютино, ф-р Кушниковка-2, скв№856 </t>
  </si>
  <si>
    <t>Кратковременное понижение U, остановка двух скважин при замыкании транзита ВЛ-110 кВ персоналом СЭС. Подготовка к выводу в ремонт ВЛ-220 на ПС "Михайловская".</t>
  </si>
  <si>
    <t>35/6кВ "Проскуринская"</t>
  </si>
  <si>
    <t>ВЛ-6 фидера № 214.</t>
  </si>
  <si>
    <t>Аварийное отключение, работа ТО. Гроза.</t>
  </si>
  <si>
    <t>ПС 35/6     Варшава-3, Проскуринская</t>
  </si>
  <si>
    <t>Аварийное отключение с успешным АПВ ВЛ-110 "Кинельская - Красносамарское". Работа ТО. Гроза.</t>
  </si>
  <si>
    <t>35/6кВ "КНС-6"</t>
  </si>
  <si>
    <t>Фонд скв.по ВЛ-6 фидера "КНС-6/1"</t>
  </si>
  <si>
    <t>Аварийное отключение с успешным АПВ. Работа ТО. Гроза.</t>
  </si>
  <si>
    <t>Фонд скв.по ВЛ-6 фидера "Ботвинка"</t>
  </si>
  <si>
    <t>Аварийное отключение с успешным АПВ. Работа МТО. Гроза.</t>
  </si>
  <si>
    <t>35/6кВ "Графская"</t>
  </si>
  <si>
    <t>Фонд скв.по ВЛ-6 фидера "Графский"</t>
  </si>
  <si>
    <t>Скв.№№ 32, 154.</t>
  </si>
  <si>
    <t>Аварийное отключение, РПВ успешно. Гроза.</t>
  </si>
  <si>
    <t>Отключен персоналом СЭС, "земля" в сети 10 кВ. Проводится осмотр. Отпайка на скв.32 осмотрена замечаний нет. Неисправность выключателя ф-РПЖ-5. Служба РЗА СЭС выехала для устранения неисправности. 14:17 прибыла СРЗА СЭС. Определили "земля" на ф-РПЖ-2 - отключили и включили ф-РПЖ-5.</t>
  </si>
  <si>
    <t>ВЛ-110 кВ"Азот-Елховка"(СПО) ПС 500/220/110/10 кВ "Азот"(МЭС). Под отключение попали: С-1-Т ПС 110/35/10 кВ "Елховка"(СПО), Т-1-Т  ПС 35/6 кВ "Каменка"(ЭНС), Т-1-Т ПС 35/10 кВ "Волгановка"(ЭНС).</t>
  </si>
  <si>
    <t>Работала "Дист.защита".АПВ-не успешно.На ПС 110/35/10 кВ "Елховка" АВР-35 кВ -успешно. На ПС 35/6 кВ "Каменка"  АВР-6 кВ-успешно.Причина выясняется.</t>
  </si>
  <si>
    <t>ВЛ-6 кВ Ф-5 ПС 110/35/6 кВ"Зольное" (ЖПО)</t>
  </si>
  <si>
    <t>Работала МТЗ. АПВ-успешно. Произведён осмотр ВЛ-6 кВ- повреждений не обнаружено.</t>
  </si>
  <si>
    <t>ВЛ-110 кВ "Чапаевская- Снисски-2"(ЧПО)</t>
  </si>
  <si>
    <t>ВЛ-110 кВ "Чапаевская- Снисски-2" (ЧПО) ПС 110/35/10 кВ "Чапаевская" (ЧПО).Под отключение попали: С-2-Т ПС 110/35/6 кВ"Снисски"(ЧПО) 2СШ-6 кВ- Ф-14,15,16,17,18(ЭНС), ПС 35/6 кВ
"Медведевская".</t>
  </si>
  <si>
    <t xml:space="preserve">Работала МТЗ. АПВ-успешно. </t>
  </si>
  <si>
    <t>ВЛ-110 кВ "Красносамарская" (ВПО)</t>
  </si>
  <si>
    <t xml:space="preserve">ВЛ-110 кВ "Красносамарская" (ВПО)
ПС 220/110/35кВ "Кинельская" (МЭС)  
Под отключение попали: С-2-Т ПС 110/35/6 кВ "Нефтегорская-2" (ВПО),ПС 35/6 кВ "ДНС-2", "Промысловая"(ЭНС),
С-2-Т ПС 110/35/6 кВ "Нефтегорская-1"(ВПО), Ф-1,4, 5, 13(ЭНС), С-2-Т ПС 110/35/10 кВ "Алексеевка" (ВПО),ПС 35/6 кВ "Богатыревская"(ЭНС), С-2-Т ПС 110/35/6 кВ "Бариновская", ПС 35/6 кВ "КНС", Т-1-Т "Широкинская", "Красносамарская", Т-1-Т "Коммунарская", Т-2-Т "Евгеньевская". 
</t>
  </si>
  <si>
    <t>АПВ-успешно. Гроза,сильный порывистый 
ветер.</t>
  </si>
  <si>
    <t>МВ-6 Т-2-Т, ПС 35/6 кВ "Евгеньевская"</t>
  </si>
  <si>
    <t>Работала МТЗ РПВ-успешно. Гроза, сильный порывистый ветер.</t>
  </si>
  <si>
    <t>Работала ТО. АПВ-не успешно РПВ-успешно. Гроза, сильный порывистый ветер.</t>
  </si>
  <si>
    <t>ВЛ-6 кВ Ф-3 ПС 35/6 кВ "Евгеньевская"</t>
  </si>
  <si>
    <t>Блинкера защит не выпадали. РПВ-успешно. Гроза, сильный порывистый ветер.</t>
  </si>
  <si>
    <t>Работала МТЗ АПВ-нет. РПВ-успешно. Причина:  при осмотре ВЛ в пролете оп.№ 36-1и под проводами обнаружено 
упавшее дерево.</t>
  </si>
  <si>
    <t>МВ-35 кВ "3 ЦЛ"</t>
  </si>
  <si>
    <t>МВ-35 кВ "3 ЦЛ" МВ-35 Т-1-Т МВ-6 кВ Т-1-Т ПС 35/6 кВ "Тверская"</t>
  </si>
  <si>
    <t>Работала ДЗТ. АПВ-нет. В 11:59 включен МВ-35 "3ЦЛ", в 12:03 включен СМВ-6 кВ.
Причина: при осмотре ПС на Т-1-Т между фазами "А" и "В" обнаружена мертвая птица.</t>
  </si>
  <si>
    <t>ВЛ-110кВ "Позимь-Донцовская" 1,2 ц</t>
  </si>
  <si>
    <t>ПС 110/35/6кВ "Донцовская", ПС 35/6кВ "Гремиха-1", ПС 35/6кВ "Гремиха-2", ПС 35/6кВ "Гремиха-3"</t>
  </si>
  <si>
    <t xml:space="preserve">Падение дерева на ВЛ из-за пределов охранной зоны в пролетах опор 156-157 при несанкционированной вырубке неустановленными лицами. ВЛ без повреждений. </t>
  </si>
  <si>
    <t>авар. откл.</t>
  </si>
  <si>
    <t>ПС 110/10кВ Арзамасцево (ОАО Удмуртэнерго) МВ-10кВ Ф-2</t>
  </si>
  <si>
    <t>РУ-10кВ КНС-6 1СШ-10кВ (ф.2, 4, 6)</t>
  </si>
  <si>
    <t>ПС 110/10кВ Арзамасцево (ОАО Удмуртэнерго) неисправность в цепях управления МВ-10кВ ф.2, нагрузка РУ-10кВ КНС-6 переведена на ф. 12 ПС 110/10кВ Арзамасцево в 12:23</t>
  </si>
  <si>
    <t>26.05.2014г</t>
  </si>
  <si>
    <t>ВЛ-6 кВ 234-14</t>
  </si>
  <si>
    <t>Отключение ВЛ-6кВ "234-14" от защиты "МТЗ", АПВ неуспешное, РПВ-успешное. На ответвлении ВЛ-6 кВ принадлежащей "РН-Бурение" на б/у К-1г в пролете опор №12-13 произошло схлестывание проводов фаз "А" и "С", видны следы ожегов.</t>
  </si>
  <si>
    <t>27.05.2014г</t>
  </si>
  <si>
    <t>ВЛ-6кВ "101-05"</t>
  </si>
  <si>
    <t>Отключение ВЛ-6кВ "101-05" по защите "ТО", АПВ неуспешное. При осмотре обнаружено на опоре №1 вышла из строя кабельная муфта. Нагрузку переключили на ВЛ-6 кВ "106-06".</t>
  </si>
  <si>
    <t>29.05.2014г</t>
  </si>
  <si>
    <t>Отключение ВЛ-6кВ "142-08" по защите "МТЗ", АПВ неуспешное. В 04-38 РПВ успешное. Причина выясняется</t>
  </si>
  <si>
    <t>КТПН-6/0,4кВ 400кВА К-1295</t>
  </si>
  <si>
    <t>АВ-0,4кВ 1000А ввод-0,4кВ КТПН-6/0,4кВ 400кВА К-1295</t>
  </si>
  <si>
    <t>Подклинивание скважин подключенных к КТПН-6/0,4кВ 400кВА К-1295, выбило АВ-0,4кВ 1000А ввод-0,4кВ. Включение АВ-0,4кВ ввод-0,4кВ успешно</t>
  </si>
  <si>
    <t>ВЛ-35кВ Ф-2 п/с 110/35/6кВ "Ермаковская"</t>
  </si>
  <si>
    <t>Аварийное отключение, следы КЗ на токоведущих частях масленого выключателя</t>
  </si>
  <si>
    <t>ЛР 6кВ КТППНКС - 250кВА к. 211</t>
  </si>
  <si>
    <t>Устранения нагрева шлейфов в РЩ-0,4кВ</t>
  </si>
  <si>
    <t>К-132 скв.1169 Советское нмр</t>
  </si>
  <si>
    <t>СУ ЭЦН скв.1169</t>
  </si>
  <si>
    <t>АО АВ (Iн-400 А, Iр-55 А) в КТПН-6/0,4 кВ. Запрошены распечатки работы УЭЦН.</t>
  </si>
  <si>
    <t xml:space="preserve">АО АВ (Iн-400 А, Iр-55 А) в КТПН-6/0,4 кВ. Скв. 1169 работает в режиме АПВ. Запрошены распечатки работы УЭЦН. </t>
  </si>
  <si>
    <t>скв.349 од. Советское нмр</t>
  </si>
  <si>
    <t>СУ скв.349 од.</t>
  </si>
  <si>
    <t>АО АВ-0,4 кВ в СУ СКН. КЗ МП, выполнена замена.</t>
  </si>
  <si>
    <t>К-127 скв.1607 Советское нмр</t>
  </si>
  <si>
    <t>СУ скв.1607</t>
  </si>
  <si>
    <t>АО АВ-0,4 кВ в СУ СКН. КЗ обмотки статора ЭД СКН, замена 30.05.14.</t>
  </si>
  <si>
    <t>ПС-35/6кВ №203 ВЛ-6кВ ф.203-22</t>
  </si>
  <si>
    <t>ф.203-22</t>
  </si>
  <si>
    <t>ПС-35/6кВ №351 яч.№16</t>
  </si>
  <si>
    <t>КЗ кабеля в БРНО ЭД-6 кВ на  з/сн №22 "Сибгидрострой", посадка U по 2С-6 кВ ПС-351</t>
  </si>
  <si>
    <t>УРОВ В-110 1Т                   ДЗ В-35 2Т</t>
  </si>
  <si>
    <t>ПС-110/35/6 СИБИРЬ 1Т, 2Т</t>
  </si>
  <si>
    <t>Т-2: Перекрытие контактов колодки выходного реле ЗДЗ 2С-6.</t>
  </si>
  <si>
    <t>оп.34 разрушение изолятора ф."В"-провод упал на траверсу</t>
  </si>
  <si>
    <t>ПС-35/6кВ №203 ВЛ-6кВ ф.203-12</t>
  </si>
  <si>
    <t xml:space="preserve"> ф.203-12</t>
  </si>
  <si>
    <t xml:space="preserve">оп.15-16 ( в пойме)  разрушение изолятора ф.А, провод в воде </t>
  </si>
  <si>
    <t>перехлест проводов.</t>
  </si>
  <si>
    <t>Авт. отключ. ВМ-35 Т-2</t>
  </si>
  <si>
    <t>июнь</t>
  </si>
  <si>
    <t>Ф-15/27 ПС 35/6 "Зимняя-Ставка-1"</t>
  </si>
  <si>
    <t>Ф-15/27</t>
  </si>
  <si>
    <t>А.О Ф-15+27 Т.О. АПВН, РПВН сильный ветер ,опора №-18  фаза "В" отпайка а скв 103 П/Б срыв вязки</t>
  </si>
  <si>
    <t>Ф-27 ПС 35/6 "Зимняя-Ставка-2"</t>
  </si>
  <si>
    <t>Ф-27</t>
  </si>
  <si>
    <t>А.О Ф-27 РПВУ запуск скв 109Пр.Берег с R-0</t>
  </si>
  <si>
    <t>30.05.14г.</t>
  </si>
  <si>
    <t>ВЛ-6кВ Чм-533п Ильского ЭСУ от ПС  И-7 Черноморская.</t>
  </si>
  <si>
    <t>М-е Зыбза-Глубокий Яр. Неполадки в сетях "Машзаводсервиса".</t>
  </si>
  <si>
    <t>ВЛ-110 кВ "Сосновка"</t>
  </si>
  <si>
    <t>ВЛ-110 кВ"Сосновка"(ВПО) ПС 110/35/6 кВ "Сосновка"(ВПО). Под отключение попали: ПС 35/6 кВ "Садовая", "Дерюжевка","БКНС"(ЭНС).</t>
  </si>
  <si>
    <t>На ПС 110/35/6 кВ"Сосновка"(ВПО) АВР-110 кВ успешно.</t>
  </si>
  <si>
    <t>К-5 Озерного нмр</t>
  </si>
  <si>
    <t>ВЛ 110кВ Ф-14 ПС "Таврическая-1"</t>
  </si>
  <si>
    <t>Проведение работ по проверке грозотросса</t>
  </si>
  <si>
    <t>ВЛ-6кВ Ф-18 ПС 35/6кВ "К-131"</t>
  </si>
  <si>
    <t>Устранение нагрева (200гр) на проходном изоляторе фаза "С" ВВ-6кВ яч.№18</t>
  </si>
  <si>
    <t>Отдельные скважины.</t>
  </si>
  <si>
    <t>"Посадка" напряжения, частичная остановка фонда по ВЛ-6 фидера № 6. Остановка скв.№ 954 по аппаратным защитам.</t>
  </si>
  <si>
    <t>ВЛ-6 фидера № 604.</t>
  </si>
  <si>
    <t>Аварийное отключение с успешным АПВ, МТЗ 1 ступени. Произведен частичный осмотр, замечаний не выявлено. Полный осмотр запланирован на 01.06.2014 года.</t>
  </si>
  <si>
    <t>МТО, ЗЗ 2ст.</t>
  </si>
  <si>
    <t>ПС Вахитовская, ПС Ново Сергиевская, Платовская.</t>
  </si>
  <si>
    <t>Аварийное отключение СВ-110 с успешным АПВ на ПС "Переволоцкая", МТО, ЗЗ 2 ст. На участке ВЛ-110 Н-Сергиевская-Платовская обнаружен наброс проволоки птицами.</t>
  </si>
  <si>
    <t>Аварийное отключение успешным АПВ ВЛ-110 кВ Сорочинская-2, отработала ЗЗ 2 ст.При осмотре установлено наброс проволоки птицами опора №181 отпайка на ПС 110/35/10 кВ "Тоцкая"(ЗЭС)</t>
  </si>
  <si>
    <t>ПС 110/35/6кВ Монастырская ВВ-35 кВ Волна-2</t>
  </si>
  <si>
    <t xml:space="preserve"> ВЛ-35 кВ Волна-2</t>
  </si>
  <si>
    <t>ВВ-35кВ Волна-2 – термическое повреждение силовых контактов пускателя электромагнита включения ВВ-35кВ Волна-2, что привело к недовключение подвижных контактов ВВ-35кВ Волна-2.</t>
  </si>
  <si>
    <t>ПС 35/6кВ №180,                  ВЛ-6 ф.180-08</t>
  </si>
  <si>
    <t>ВЛ-6 ф.180-08</t>
  </si>
  <si>
    <t>ТР - октябрь 2010;
ТО - 22.04.2014</t>
  </si>
  <si>
    <t>ТР - октябрь 2014;
ТО - июль 2014</t>
  </si>
  <si>
    <t>ПС 35/6кВ №123,                  ВЛ-6 ф.123-08</t>
  </si>
  <si>
    <t>ВЛ-6 ф.123-08</t>
  </si>
  <si>
    <t>Причиной аварийного отключения МВ-6 ф. 12308 на ПС 35/6кВ №123       явилось   межфазное короткое замыкание на шинном мосту 6кВ КТПН 6/0,4кВ 630кВА куста добычи №24А-3, крыльями птицы.</t>
  </si>
  <si>
    <t>ТО-16.05.14                       ТР-18.08.2010</t>
  </si>
  <si>
    <t>ТО-август.2014                           ТР-август.2014</t>
  </si>
  <si>
    <t>27.08.2004 измерение сопративления заземляющих устройств</t>
  </si>
  <si>
    <t>ПС 35/6кВ №173,                  ВЛ-6 ф.173-05</t>
  </si>
  <si>
    <t>ВЛ-6 ф.173-05</t>
  </si>
  <si>
    <t>ТО-15.05.14                       ТР-13.01.2005</t>
  </si>
  <si>
    <t>ТО - август 2014                           ТР- ноябрь 2014</t>
  </si>
  <si>
    <t>ПС 35/6 №124; 129</t>
  </si>
  <si>
    <t>Выборочная остановка 7скв. на к.86(ф.124-14); к.176;179 (ф.129-18); к.175 (ф.129-04); к.181(ф.129-16)   Отключений на оборудовании ООО ЮНГ-Энергонефть нет.</t>
  </si>
  <si>
    <t>ПС 35/6 № 104 ф.104-01; 104-05</t>
  </si>
  <si>
    <t xml:space="preserve"> Выборочная остановка 4скв. на к.90; к.125 (ф.104-01); к.124 (ф104-05). Отключений на оборудовании ООО ЮНГ-Энергонефть нет.</t>
  </si>
  <si>
    <t>ПС 35/6 №206,      ВЛ-6 ф.206-10</t>
  </si>
  <si>
    <t>ВЛ-6 ф.206-10</t>
  </si>
  <si>
    <t>Уменьшение допустимых расстояний между проводами фаз «А» и «С» вследствие наклона опоры №16, что при ветровой нагрузке привело к их касанию и возникновению КЗ.Наклон опоры №16 в линию вызван выдавливанием свайного основания, вследствие воздействия сил морозного пучения грунта.</t>
  </si>
  <si>
    <t>03.06.2014г</t>
  </si>
  <si>
    <t>54 мин</t>
  </si>
  <si>
    <t>ВЛ-6кВ "259-14"</t>
  </si>
  <si>
    <t>Отключение ВЛ-6кВ "259-14" от защиты "ТО", АПВ не успешное. В 21:06 РПВ успешное. Схлёст проводов фаз "В" и "С" в пролёте опор 72-73 при сильном порывистом ветре</t>
  </si>
  <si>
    <t>05.06.2014г</t>
  </si>
  <si>
    <t>Отключение ВЛ-6кВ "259-14" от защиты "ТО", АПВ успешное. В 21:06 РПВ успешное. Схлёст проводов фаз "В" и "С" в пролёте опор 72-73 при сильном порывистом ветре. Произведена перетяжка провода в пролетах опор 68-73</t>
  </si>
  <si>
    <t>ТП №11"а"</t>
  </si>
  <si>
    <t>ПС35/6"2-ая площадь"фид.№3 - смена предохранителя на ТП №11"а"</t>
  </si>
  <si>
    <t>отключение линии из-за грозового фронта в районе Тымовска. Отключение ВЛ-220 Д-13 Тымовск.</t>
  </si>
  <si>
    <t>ВМ -35кВ</t>
  </si>
  <si>
    <t>ПС-35/6кВ "Северная"</t>
  </si>
  <si>
    <t>АОЭЭ ВМ -35кВ, остановка ПС-35/6кВ "Северная"</t>
  </si>
  <si>
    <t>необходима замена кабеля</t>
  </si>
  <si>
    <t>КТП-6/0,4кВ №510</t>
  </si>
  <si>
    <t>М/р "Хасырейское".                    Отказ АВ-0,4кВ питания СУскв.№5008 в КТП - 6/0,4 кВ №510(куст 2) в следствии выхода из строя теплового расцепителя. Замена АВ-0,4кВ, ввод в работу скв. №5008.</t>
  </si>
  <si>
    <t xml:space="preserve"> ВА 57Ф35</t>
  </si>
  <si>
    <t>ПУ-5</t>
  </si>
  <si>
    <t>ф-14</t>
  </si>
  <si>
    <t>АО Ф-14 ТО РПВУ (сильный ветер)</t>
  </si>
  <si>
    <t>Ф-151 ПС 35/6 кВ "Ачикулак Нефть-15"</t>
  </si>
  <si>
    <t>АО Ф-151 для отыскания "земли"</t>
  </si>
  <si>
    <t>Ф-151 отпайка на скв.94 Ачикулак оп.5Ф-"В" - устранение обрыва вязки провода.РПВУ</t>
  </si>
  <si>
    <t xml:space="preserve">Л-302 ПС 35/6кВ "Русский Хутор-7" </t>
  </si>
  <si>
    <t>Л-302</t>
  </si>
  <si>
    <t>АО Л-302 ,РПВУ.КИ-норма.Сильный ветер.</t>
  </si>
  <si>
    <t>АО Ф-27 ТО РПВУ КИ-норма.Сильный ветер.</t>
  </si>
  <si>
    <t>Ф-153 ПС 35/6 кВ "Ачикулак Нефть-15"</t>
  </si>
  <si>
    <t>Ф-153</t>
  </si>
  <si>
    <t>АО Ф-153 ТО АПВН РПВН.Устранили дефект на отпайке скв.173 Ачикулак Ф-"В" оп.11.РПВУ КИ-нарма.</t>
  </si>
  <si>
    <t>АО Ф-148. Устранили срыв подставного изолятора оп.67 Ф-"С".Сильный ветер.</t>
  </si>
  <si>
    <t>Ф-659 ПС 110/35/6кВ "Затеречная-1"</t>
  </si>
  <si>
    <t>АО Ф-659 ТО РПВН опора №33 фаза "В" обрыв вязки провода, устранили дефект, ввели в работу Ф-659 КИЗ в норме</t>
  </si>
  <si>
    <t xml:space="preserve">АО Л-302, ТО РПВУ </t>
  </si>
  <si>
    <t>АО Ф-14 ТО скв.отпайка на скв.111 Поварк. Опора№59 схлест проводов, устранили дефект ввели в работу Ф-14 РПВУ КИЗ в норме</t>
  </si>
  <si>
    <t>Ф-497 пс 35\10кВ "Владимировская"ПЭС</t>
  </si>
  <si>
    <t>АО Ф-497 от МТЗ (ветер) АПВН, РПВУ.Срыв вязки провода опора 32.</t>
  </si>
  <si>
    <t>Ф-115 ПС 35/6кВ "Величаевка-11"</t>
  </si>
  <si>
    <t>Ф-115</t>
  </si>
  <si>
    <t>АО Ф-115 АПВУ, опора №5 лежит на земле , опора №6 разрушение у основании</t>
  </si>
  <si>
    <t>ПС 110/10кВ "Урожайненская"</t>
  </si>
  <si>
    <t>Ф-423</t>
  </si>
  <si>
    <t>АО яч.Ф-423 РПВН, произвели осмотр ВЛ-423 повреждение за яч.Ф-423 в сторону ПС110/10кВ "Урожайненская", земля на ПС110/10кВ "Урожайненская" Ф-425,  после устранения земли по Ф-425 ПЭС, ввели яч.Ф-423, земля на Ф-2П</t>
  </si>
  <si>
    <t>Ф-27 ПС 35/6кВ "Зимняя-Ставка-2"</t>
  </si>
  <si>
    <t>АО Ф-27 РПВН произвели осмотр Ф-27 дефектов не обнаруженно, перевели скв. В ручной режим, опробовали вкл. Ф-27 РПВУ КИЗ в норме</t>
  </si>
  <si>
    <t xml:space="preserve">АО Л-302, ТО произвели осмотр  ВЛ-35кВ Л-312 замечаний серьезных дефектов не обнаруженно </t>
  </si>
  <si>
    <t xml:space="preserve">ВТ-61 ПС 35/6кВ "Камышовая-5" </t>
  </si>
  <si>
    <t>Ф-55</t>
  </si>
  <si>
    <t>АО ВТ-61 ПС 35/6кВ "Камышовая-5" РПВУ,   Ф-56 АО ТО РПВН</t>
  </si>
  <si>
    <t>ГУ-Подсолнечное КРУ-10кВ</t>
  </si>
  <si>
    <t>АО Ф-2П КИЗ показывает землю,произвели осмотр Ф-2П отпайка на скважину 69 Подсолнечная опора №8 фаза"А" обрыв вязки провода</t>
  </si>
  <si>
    <t>отключили Ф-115 отпайка на скважину 215 Величаевка опора №1 откинули шлейфа, РПВУ Ф-115 КИЗ в норме</t>
  </si>
  <si>
    <t>АО Ф-497 от МТЗ (ветер) АПВН, РПВУ.Повреждение 8км от пс Владимировская ПЭС.</t>
  </si>
  <si>
    <t xml:space="preserve">Л-304 ПС110/ 35/6кВ "Восточная-4" </t>
  </si>
  <si>
    <t>Л-304</t>
  </si>
  <si>
    <t xml:space="preserve">АО В-Л304 АПВН,МТЗ.Ветер, РПВУ КИЗ 35кВ в норме , ПС110/ 35/6кВ "Восточная-4"   ТН-32 сгорело два предохранителя фаза "А" и "В" </t>
  </si>
  <si>
    <t>АО В-Л304 АПВН,МТЗ.Ветер,птицы. РПВУ.</t>
  </si>
  <si>
    <t>АО В-Л304 АПВН,МТЗ.Ветер, РПВУ КИЗ 35кВ в норме, ТН-32 сгорело два предохранителя фаза "А" и "В", ПС 35/6кВ "Русский Хутор-7" В-Л302 РПВУ, КИЗ 35кВ в норме.</t>
  </si>
  <si>
    <t>Удмуртэнергонефть</t>
  </si>
  <si>
    <t>ПС 35/6кВ БКНС-5 ВЛ-6кВ Ф-25</t>
  </si>
  <si>
    <t>Падение дерева в пролете опор 138-139 из-за пределов охранной зоны ВЛ. Дерево убрали. ВЛ без повреждений.</t>
  </si>
  <si>
    <t>ВЛ-110кВ "Кама-РП Мостовое" 2ц.</t>
  </si>
  <si>
    <t xml:space="preserve">ПС 110/35/6кВ "Соколовка", ПС 35/6кВ "Ельниково", ПС 35/6кВ "Апалиха", ПС 35/6кВ "Кама", ПС 35/6кВ "Ломовская" </t>
  </si>
  <si>
    <t>Падение дерева в пролете опор 18-19 из-за пределов охранной зоны ВЛ. ВЛ без повреждений.</t>
  </si>
  <si>
    <t>ВЛ-110 кВ "Суходол-1"</t>
  </si>
  <si>
    <t>ВЛ-110 кВ "Суходол-1" 
ПС 220/110/10 кВ 
"Серноводская" (МЭС). Под отключение попали: С-1-Т ПС 110/35/6 кВ "Козловская": ПС 35/6 кВ "КНС","Орлянкая","Казанская", "Екатериновская";С-1-Т ПС 110/35/6 кВ"Серноводская" (СПО): Т-1-Т ПС 35/6 кВ "ФНС", Т-1-Т ПС 35/6кВ "Обошинская", Т-1-Т ПС 35/6 кВ "Якушкинская".</t>
  </si>
  <si>
    <t>Работала 1 ст ЗЗ. АПВ-успешно.Произведен осмотр ВЛ-повреждений не обнаружено.</t>
  </si>
  <si>
    <t>ВЛ-110 кВ "Коханы-1"</t>
  </si>
  <si>
    <r>
      <t xml:space="preserve">ВЛ-110 кВ "Коханы-1"(ВПО) ПС 220/110/6 кВ "Новоотрадная" (МЭС) </t>
    </r>
    <r>
      <rPr>
        <sz val="10"/>
        <rFont val="Arial Cyr"/>
        <family val="2"/>
        <charset val="204"/>
      </rPr>
      <t>Под отключение попали: С-1-Т  ПС 110/35/6 кВ "Подгорная", С-2-Т ПС 110/35/6 кВ "Лугань", С-1-Т  ПС "Коханы" (ВПО), ПС 35/6 кВ "Северо-Максимовка", "Бирюковская", "Марьевская", "Восточно-Кохановская","Восточная Черновка", "Ново-Ключевская", Т-1-Т ПС "Неклюдовская"</t>
    </r>
  </si>
  <si>
    <t>Работала 1 ст ЗЗ., МТЗ.  АПВ-успешно.Причина:повреждение на 
участке принадлежащего ВПО.</t>
  </si>
  <si>
    <t>ВЛ-35 кВ "Марьевка"</t>
  </si>
  <si>
    <t>ВЛ-35 кВ"Марьевка" ПС 35/6 кВ
 "Марьевская". Под отключение попали: ПС 35/6 кВ"Гребенная","Елховская", Т-2-Т"Южный Неприк".</t>
  </si>
  <si>
    <t>Работала МТО. АПВ- успешно. Причина: заросли ДКР в пролете оп.№ 48-49..</t>
  </si>
  <si>
    <t>К-127 Советское нмр</t>
  </si>
  <si>
    <t>Останов СУ ЭЦН по посадке напряжения во время переключений ОАО "ТРК" на ПС 110/35/6 кВ "Вахская" по вводу в работу 3С-35</t>
  </si>
  <si>
    <t>К-135 скв.1098 Советское нмр</t>
  </si>
  <si>
    <t>СУ скв.1098</t>
  </si>
  <si>
    <r>
      <t xml:space="preserve">АО АВ (Iн-400 А, Iр-55 А) в КТПН-6/0,4 кВ. Разрушение изоляции на КЛ-0,4кВ от ТП до ПР-0,4, </t>
    </r>
    <r>
      <rPr>
        <sz val="12"/>
        <color theme="9" tint="-0.499984740745262"/>
        <rFont val="Times New Roman"/>
        <family val="1"/>
        <charset val="204"/>
      </rPr>
      <t>Выполнена переразделка.</t>
    </r>
  </si>
  <si>
    <t>ВЛ-6кВ Ф№6 ПС-35/6кВ К-846</t>
  </si>
  <si>
    <t>ВЛ-35кВ Ф№3 ПС-110/35/6кВ КНС-27</t>
  </si>
  <si>
    <t>ПС-35/6кВ К-281 ВВ-35кВ №1</t>
  </si>
  <si>
    <t>ПЛУ-35кВ №2-1 Ф-35кВ №2 ПС-110/35/6кВ КНС-16</t>
  </si>
  <si>
    <t>ВЛ-35кВ Ф№1 ПС-110/35/6кВ КНС-9А</t>
  </si>
  <si>
    <t>Повторное откл. в  01:20 АПВН,РПВН. ПС-35/6кВ переведены на резервные фидера 35кВ. Производится замена ТТ-35 яч-10 ПС-35/6 к-678.</t>
  </si>
  <si>
    <t>ВЛ-35кВ Ф№2, Ф№4 ПС-110/35/6кВ КНС-17А</t>
  </si>
  <si>
    <t>ПС-35/6кВ К-1808 ВВ-35кВ №1</t>
  </si>
  <si>
    <t>Пс-35/6кВК-1808 1Т</t>
  </si>
  <si>
    <t>ВЛ-35кВ Ф№3,8 ПС-110/35/6кВ Усть Вахская.</t>
  </si>
  <si>
    <t>ВЛ-35кВ Ф№3,8 ПС-110/35/6кВ Усть Вахская</t>
  </si>
  <si>
    <t>ВЛ-110кВ "Мередиан-Узловая-1,2 цепь"</t>
  </si>
  <si>
    <t>ПС 110кВ "Светлая"</t>
  </si>
  <si>
    <t>Посадка напряжения. ПС 110 "Светлая", ложное срабатывание защит Т-1, по причине попадания воды в клемный шкаф.</t>
  </si>
  <si>
    <t>Аварийное отключение на Северо-Варьеганском м/р</t>
  </si>
  <si>
    <t>ВЛ-6кВ Ф-16 ПС 35/6кВ "КНС-4А"</t>
  </si>
  <si>
    <t>Понижение напряжения на 0,5сек. (грозовой разряд) на ПС "КНС-4А"</t>
  </si>
  <si>
    <t>ВЛ-110кВ "Меридиан-Узловая"</t>
  </si>
  <si>
    <t>Отключение на 8 м/р: Колик-Еганское, Хохряковское, Кошильское, Пермяковское, Ван-Еганское, Ай-Еганское, Северо-Хохряковское, Верхнеколик-Еганское м/р.</t>
  </si>
  <si>
    <t>ПС "Варшава-3"</t>
  </si>
  <si>
    <t>Понижение напряжения в сети 110 кВ. Персонал ВЭС посадку не подтверждает, оборудование "РН-Энергонефть" осмотрено, замечаний нет. Напряжение регулировали на ПС "Герасимовская"; "Варшава-3".</t>
  </si>
  <si>
    <t>ВЛ-6 фидера "Кушниковка-2"</t>
  </si>
  <si>
    <t>Аварийное отключение ВЛБ-6 № 58, РПВ успешно. Выход из строя одной банки БСК-27 (фаза "С"), БСК отключен, ВЛБ включен.</t>
  </si>
  <si>
    <t>ф-510</t>
  </si>
  <si>
    <t>Аварийное отключение с успешным АПВ. Осмотром установлено: работа автокрана бригады КРС ООО "БНК" на скв.№ 422 в охранной зоне ВЛ-6 без разрешительных документов. Обнаружены следы поджога на ВЛ-6 фаза "С". Сообщено в ЧОП.</t>
  </si>
  <si>
    <t>ПС Погроминская (ЗЭС)</t>
  </si>
  <si>
    <t>Аварийное отключение с неуспешным АПВ ВЛ-110 кВ "Бузулукская - Сорочинская-2" (ЗЭС). РПВ успешное. Причины выясняются. Персонал ЗЭС провел осмотр ВЛ-110, замечаний не выявлено.</t>
  </si>
  <si>
    <t>КТП скв 729</t>
  </si>
  <si>
    <t>Кратковременное отключение ВЛ-10 кВ фидера "Т-4" для соединения шлейфов на опоре №12 и восстановления нормальной схемы эл.снабжения (персоналом СЭС "Оренбургэнерго").</t>
  </si>
  <si>
    <t>Замена деффектного  ЛР-6кВ КТП скв.848.Доп заявка.</t>
  </si>
  <si>
    <t>Аварийное отключение с успешным АПВ, отработала МТО. При осмотре под конструкцией ЛР-6 кВ отпайка на КТП-100 обнаружена сгоревшая птица.</t>
  </si>
  <si>
    <t>Посадка напряжения из-за аварийного отключения СШ-6-1 на ПС 220/110/35/10/6 Бузулукская. Причина - оборван кабель 6 кВ при рытье траншеи экскаватором.</t>
  </si>
  <si>
    <t>БКНС: Н-16,Н-17,Н-18; скв.1В,2В,5В,6В К-1 Урна</t>
  </si>
  <si>
    <t>QF-1, QF-2 ЩСН БПТГ, АЧР 1 ступень</t>
  </si>
  <si>
    <t>ГПЭС-15 ЩСН БПТГ</t>
  </si>
  <si>
    <t>ГПУ-1,2,3,4,7,9</t>
  </si>
  <si>
    <t xml:space="preserve">08:43 произошло отключение вводных АВ в ЩСН БПТГ ГПЭС-15, отключение эл.магнитных отсечных газовых клапанов V7-1, V9-1 на входе и выходе БПТГ с последующим АО ГПУ-1,2,3,4,7,9 по коду 2569 "низкое давление газа на входе в ГПУ"из-за срабатывания датчика загазованности в БПТГ по 2 ступени.(причины выясняются). Срабатывание АЧР 1 ступень. 08:48 восстановлено питание, давление газа, ГПУ готовы к запуску. 09:05 пуск ГПУ-1,2,7. 09:23 пуск ГПУ-3. 09:34 пуск ГПУ-4,9. Сняты ограничения по нагрузке. </t>
  </si>
  <si>
    <t>ГЗ 2 ст</t>
  </si>
  <si>
    <t>ПС-35/6 №312  1Т</t>
  </si>
  <si>
    <t>АВР-6кВ успешно. К.З.кабеля, приходящего на блок-контакты газового реле</t>
  </si>
  <si>
    <t>ВВБвГ-10х1,5</t>
  </si>
  <si>
    <t>ТО 17.04.2014                    ТР-07.12</t>
  </si>
  <si>
    <t>ТО 10.2014                    ТР-07.14</t>
  </si>
  <si>
    <t>Оп.2д разрушение изолятора подвижной колонки ф.В на ЛР-6кВ; провис провода и подхлест провода ф.А при порывистом ветре.</t>
  </si>
  <si>
    <t>11.2014(ТР)</t>
  </si>
  <si>
    <t>ПС 35/6 кВ №336 ф.336-14</t>
  </si>
  <si>
    <t xml:space="preserve"> ф.336-14</t>
  </si>
  <si>
    <t>Оп. №47 (в болоте, наклонена) обрыв провода ф.А, к.з. проводов ф.А,В</t>
  </si>
  <si>
    <t>ТО-12.04.14,                     ТР-22.10.10.</t>
  </si>
  <si>
    <t>ТО-100%,ТР-20%</t>
  </si>
  <si>
    <t>20.10.2014.</t>
  </si>
  <si>
    <t xml:space="preserve">ТР-4 </t>
  </si>
  <si>
    <t>ПС 35/6 кВ №252
ф.252-13</t>
  </si>
  <si>
    <t>ф.252-13</t>
  </si>
  <si>
    <t>Обрыв провода ф.А ф.252-13 в пролете опор №55-56,   ф.252-25  оп..№52 выдавило сваю,оп.№52 наклонилась в сторону ф.252-13 и касается проводов в пролете оп.№55-56 ф.252-13</t>
  </si>
  <si>
    <t>ТО-13.02.14,.                    ТР-13.05.14.</t>
  </si>
  <si>
    <t>ТО-08.2014.                    ТР-05.2015</t>
  </si>
  <si>
    <t>ТЗНП 1ст</t>
  </si>
  <si>
    <t>ВЛ-110 Ленинская-Широковская</t>
  </si>
  <si>
    <t>Разрушение полимерного изолятора ф."А" на оп.145.</t>
  </si>
  <si>
    <t>протяжка контактов на автомате</t>
  </si>
  <si>
    <t>смена кабеля</t>
  </si>
  <si>
    <t>ЛР-6 кВ</t>
  </si>
  <si>
    <t>пробой опорного изолятора по фазе "С" на ЛР-6 кВ.</t>
  </si>
  <si>
    <t>короткое замыкание кабельного спуска на опоре</t>
  </si>
  <si>
    <t>ВТ-31 ПС35/6кВ "Зимняя-Ставка-3"</t>
  </si>
  <si>
    <t>ВТ-31</t>
  </si>
  <si>
    <t>АО ВТ-31 ПС35/6кВ"Зимняя-Ставка-3" разрушен разрядник 35 кВ фаза "В"откл разрядник</t>
  </si>
  <si>
    <t>В-Л302 ПС35/6кВ Русский-Хутор-7"</t>
  </si>
  <si>
    <t>В-Л302</t>
  </si>
  <si>
    <t xml:space="preserve">АО ТО В-Л302  РПВУ " ПС 35/6кВ "Русский Хутор-7". Л-302 "земля" Ф-"В". </t>
  </si>
  <si>
    <t>В-Л304 ПС35/6кВ Русский-Хутор-7"</t>
  </si>
  <si>
    <t>В-Л304</t>
  </si>
  <si>
    <t>В-Л304 ПС35/6кВ Русский-Хутор-7",выброс масло В-Л304 ваза "В"</t>
  </si>
  <si>
    <t>ВТ-31 ПС35/6кВ "Ачикулак-Нефть-15"</t>
  </si>
  <si>
    <t>АО ВТ-31 ПС35/6 Ачикулак-Нефть-15 выброс масло ВТ-31 фаза"В"</t>
  </si>
  <si>
    <t>В-Л304 ПС35/6кВ Русский-Хутор-7",ремонт В-Л304 .</t>
  </si>
  <si>
    <t>ТН-32 ПС110\ 35\10кВ"Ачикулакская"ПЭС</t>
  </si>
  <si>
    <t>Л-557</t>
  </si>
  <si>
    <t>выброс масла ТН-32 пс 110\35\10кВ "Ачикулакская" ПЭС.Ремонт ТН-32.</t>
  </si>
  <si>
    <t>Ф-45    ПС 110/35/6 "Восточная-4"</t>
  </si>
  <si>
    <t>Ф-45</t>
  </si>
  <si>
    <t>АО Ф-45 ПС 110/35/6 Восточная-4 АПВУ (при запуске скв 100 Пушкарская сгорели ПК-6)</t>
  </si>
  <si>
    <t>Ф-18 ПС 35/6 кВ "Зимняя-Ставка-1"</t>
  </si>
  <si>
    <t>АО Ф-18 ПС 35/6 "Зимняя-Ставка-1" АПВУ  (гроза)</t>
  </si>
  <si>
    <t>Ф-13 ПС 35/6 кВ "Зимняя Ставка-1"</t>
  </si>
  <si>
    <t>АО Ф-13 ПС 35/6 "Зимняя-Ставка-1" РПВУ  (гроза)</t>
  </si>
  <si>
    <t>06.06.14г.</t>
  </si>
  <si>
    <t>ВЛ-6 кВ 523 от п/ст Х-52.</t>
  </si>
  <si>
    <t>РП-6 кВ № 54.</t>
  </si>
  <si>
    <t>Повреждения в сетях НЭСК. Устранили.</t>
  </si>
  <si>
    <t>07.06.14г.</t>
  </si>
  <si>
    <t>ВЛ-6 кВ №523 от п/ст Х-52 Приазовский ЭСУ.</t>
  </si>
  <si>
    <t>Разрушение изолятора на Р-105 СЭС НЭСК. Зашунтирован. Ремонт 09.06.14г.</t>
  </si>
  <si>
    <t>ВЛ-6 кВ Бг-363 от РП-36 Бг Абинский ЭСУ.</t>
  </si>
  <si>
    <t>Разрушение изолятора на РКТП ТП-Бг-363-2. Гроза. ВЛ включили в работу за исключением участка от Р-63 до Р-66 (без U ТП-Бг-363-2).</t>
  </si>
  <si>
    <t>08.06.14г.</t>
  </si>
  <si>
    <t>Участок ВЛ-6 кВ Бг-363 (от Р-63 до Р-66) от РП-36 Бг Абинский ЭСУ.</t>
  </si>
  <si>
    <t>Замена изолятора на РКТП ТП-Бг-363-2.</t>
  </si>
  <si>
    <t>ПС Лиственка Ф-15 ВЛ-6кВ</t>
  </si>
  <si>
    <t>ВЛ-6кВ  Ф-15 ПС Лиственка</t>
  </si>
  <si>
    <t>Падение дерева в пролете опор 55-56 из-за пределов охранной зоны ВЛ. Дерево убрали. Замена изоляторов на оп №56.</t>
  </si>
  <si>
    <r>
      <t xml:space="preserve">ПС 35/6 кВ №203. АО ВЛ-6 кВ действием МТЗ, АПВН, РПВУ. Выполнен осмотр. </t>
    </r>
    <r>
      <rPr>
        <sz val="12"/>
        <color theme="9" tint="-0.499984740745262"/>
        <rFont val="Times New Roman"/>
        <family val="1"/>
        <charset val="204"/>
      </rPr>
      <t>В пролете оп. №68-69 зацеп провода (повреждение) фазы "С" экскаватором ООО СПК «Стройкомплектсервис».</t>
    </r>
    <r>
      <rPr>
        <sz val="12"/>
        <rFont val="Times New Roman"/>
        <family val="1"/>
        <charset val="204"/>
      </rPr>
      <t xml:space="preserve"> Сообщено сотрудникам ООО ЧОП "РН-Охрана-Томск".</t>
    </r>
  </si>
  <si>
    <r>
      <t>Водитель самосвала «ХОВО», принадлежащего</t>
    </r>
    <r>
      <rPr>
        <sz val="12"/>
        <color theme="9" tint="-0.499984740745262"/>
        <rFont val="Times New Roman"/>
        <family val="1"/>
        <charset val="204"/>
      </rPr>
      <t xml:space="preserve"> ООО «Спецстройпроект»</t>
    </r>
    <r>
      <rPr>
        <sz val="12"/>
        <rFont val="Times New Roman"/>
        <family val="1"/>
        <charset val="204"/>
      </rPr>
      <t xml:space="preserve">, при производстве работ по ремонту автомобиля приподнял кузов автомобиля и по окончании ремонтных работ, не опустив кузов автомобиля продолжил движение, в результате чего допустил повреждение кабельной эстакады и порыв силового кабеля питающего скважины № 104 «Р» и 105 «Р" от К-12 Катыльгинского нмр. </t>
    </r>
  </si>
  <si>
    <t>14:50</t>
  </si>
  <si>
    <t>скв.503р. Оленьего нмр</t>
  </si>
  <si>
    <t xml:space="preserve">СУ ЭЦН скв.503р. </t>
  </si>
  <si>
    <t>АО АВ-0,4 кВ (Iн-160 А, включен Iр=80 А, U=393 В). Скв. 503р. работает в режиме АПВ. Рассмотрены параметры работы ЭЦН, при запуске повышение нагрузки. Скв. 503р. переведена в режим постоянной работы.</t>
  </si>
  <si>
    <r>
      <t>АО ГПЭС Черемшанская ООО "Норд Сервис".</t>
    </r>
    <r>
      <rPr>
        <sz val="12"/>
        <color theme="9" tint="-0.499984740745262"/>
        <rFont val="Times New Roman"/>
        <family val="1"/>
        <charset val="204"/>
      </rPr>
      <t xml:space="preserve"> По детонации.</t>
    </r>
  </si>
  <si>
    <t>ВЛ-6кВ Ф№17 ПС-35/6кВ К-65</t>
  </si>
  <si>
    <t>Аварийный участок выведен из схемы. Нагрузка переведена на резервный источник питания.</t>
  </si>
  <si>
    <t>Вырубка деревьев персоналом СЭС.</t>
  </si>
  <si>
    <t>ВЛ 110кВ меридиан узловая 1,2цепь</t>
  </si>
  <si>
    <t>ЧМИ ГТУ-8, АЧР 1 ступень</t>
  </si>
  <si>
    <t>ГТЭС-83 ГТУ-8</t>
  </si>
  <si>
    <t>ГТУ-8</t>
  </si>
  <si>
    <t>13:07 АО ГТУ-8 по коду GT QAHH-601 "Аврийно высокое загрязнение смазочного масла" - срабатывание датчиков маслосистемы ГТУ. Срабатывание АЧР 1 ступень. Запуск резервных ДГУ на ДЭС-1,2; ДЭС-3. 13:40 Снятие и очистка датчиков маслосистемы. 14:20 Разрешение представителей ООО "Центракс Газовые Турбины Рус" на запуск ГТУ-8. 14:25 Сняты ограничения по нагрузке. 14:38 ГТУ-8 на х.х., 14:44 Синхронизация ГТУ-8 с сетью, набор нагруки.</t>
  </si>
  <si>
    <t>ПС 35/6№248
ф.248-14</t>
  </si>
  <si>
    <t xml:space="preserve"> ВЛ-6кВ
 ф.248-14</t>
  </si>
  <si>
    <t xml:space="preserve"> Фидер не отключался. На опоре №1 разрушение изолятора ф."С" и перегорание провода ф."С" в месте касания с опорой. Фидер выводили в ремонт для устранения.</t>
  </si>
  <si>
    <t>ПС 35/6№211
ф.211-08</t>
  </si>
  <si>
    <t>ВЛ-6кВ
ф.211-08</t>
  </si>
  <si>
    <t>Неисправность блока управления В-6кВ</t>
  </si>
  <si>
    <t>БУ/ТЭL</t>
  </si>
  <si>
    <t>ТЗНП-1</t>
  </si>
  <si>
    <t>ВЛ-110 Ленинская-Широковская, пролёт оп.72-73</t>
  </si>
  <si>
    <t>ВЛ-110 Ленинская-Широковская.</t>
  </si>
  <si>
    <t>Рыбак задел удочкой провод ф."С"</t>
  </si>
  <si>
    <t xml:space="preserve"> ДЭМ </t>
  </si>
  <si>
    <t>ПС 35/6 кВ№243
 ф.243-05</t>
  </si>
  <si>
    <t>ВЛ- 6 кВ
 ф.243-05</t>
  </si>
  <si>
    <t>На опоре №72 (анкерная) разрушение изолятора ф.А, повреждение шлейфа в месте касания штыря.</t>
  </si>
  <si>
    <t>1990г.</t>
  </si>
  <si>
    <t>ТО 07.05.2014
ТР 22.08.2013</t>
  </si>
  <si>
    <t>август 2014 г.</t>
  </si>
  <si>
    <t>ф.345-18</t>
  </si>
  <si>
    <t>Трубоукладчик  ООО"СМУ-14" задел провода ф. "В" , "С" в пролете оп.№2-3</t>
  </si>
  <si>
    <t>20.06.1995г.</t>
  </si>
  <si>
    <t>провод  А-95</t>
  </si>
  <si>
    <t>ТО-25.05.13;             ТР-20.06.95 (перед вводом в работу)</t>
  </si>
  <si>
    <t>ТО-100%;                       ТР-100%(20.06.95г.)</t>
  </si>
  <si>
    <t>ТО-05.2015г.;              ТР-11.2014г.</t>
  </si>
  <si>
    <t>ТО-0 отказов;        ТР-7отказов</t>
  </si>
  <si>
    <t>ф.323-16</t>
  </si>
  <si>
    <t>возгарание сухой травы и поросли в пролете опор №6-7</t>
  </si>
  <si>
    <t>06.1984г</t>
  </si>
  <si>
    <t>провод А-95, изолятор ШС-10Г</t>
  </si>
  <si>
    <t>ТО 19.12.13.               ТР 13.03.14.</t>
  </si>
  <si>
    <t>ф.344-04</t>
  </si>
  <si>
    <t>Разрушение изолятора ф.А оп.№60, повреждение провода</t>
  </si>
  <si>
    <t xml:space="preserve"> провод А-95</t>
  </si>
  <si>
    <t>ПС 35/6№203
ф.203-20</t>
  </si>
  <si>
    <t>ВЛ-6кВ
ф.203-20</t>
  </si>
  <si>
    <t>14.06.2014г</t>
  </si>
  <si>
    <t>ВЛ-6кВ "321-16"</t>
  </si>
  <si>
    <t>Отключение ВЛ-6кВ "321-16" от защиты "ТО", АПВ успешное. При осмотре ВЛ-6 кВ на опоре № 61 обнаружена птица на конструкции траверсы фазы "В".</t>
  </si>
  <si>
    <t>переразделка кабеля в БУС</t>
  </si>
  <si>
    <t>ТП №311, ф.3</t>
  </si>
  <si>
    <t>ТП №311, ф.3 - рассыпался проходной изолятор по фазе "С".</t>
  </si>
  <si>
    <t>ПС35/6</t>
  </si>
  <si>
    <t>ПС35/6 "Мухто" фид.№3</t>
  </si>
  <si>
    <t>ПС35/6 "Мухто"фид.№3 - по фидеру появилась"земля"</t>
  </si>
  <si>
    <t>За этот период времени было четыре отключения по 5 мин.</t>
  </si>
  <si>
    <t>Выбило тепловую защиту  в БУ</t>
  </si>
  <si>
    <t>ВТ-31 ПС 35/6 кВ "Лесная-14"</t>
  </si>
  <si>
    <t>АО ВТ-31 ПС 35/6кВ "Лесная-14" (ПС 35/6 кВ "Лесная -14 запитали от Т-2)</t>
  </si>
  <si>
    <t xml:space="preserve">РПВУ </t>
  </si>
  <si>
    <t>АО Ф-151 ПС 35/6кВ "Ачикулак Нефть-15" РПВУ ( порывы ветра)</t>
  </si>
  <si>
    <t>09.06.14г.</t>
  </si>
  <si>
    <t>10:46    12:50</t>
  </si>
  <si>
    <t>10:49   12:56</t>
  </si>
  <si>
    <t>ВЛ-10 кВ Ку-13 СЭС Кубаньэнерго</t>
  </si>
  <si>
    <t>Производство переключений для устранения неисправностей в своих сетях</t>
  </si>
  <si>
    <t>12.06.14г.</t>
  </si>
  <si>
    <t>М-е Дыш, Ключевое, Узун. Кратковременная посадка U в сетях "Кубаньэнерго".</t>
  </si>
  <si>
    <t>14.06.14г.</t>
  </si>
  <si>
    <t>ВЛ-10 кВ НП-5 СЭС Кубаньэнерго</t>
  </si>
  <si>
    <t xml:space="preserve">М-е Сладковско-Морозовское. После успешного АПВ появилась "земля" в сети. Славянские электросети отключили ВЛ и через 8 минут включили - "земля" исчезла. Через 5 минут после отключения, скважина была запитана от ДЭС. </t>
  </si>
  <si>
    <t>15.06.14г.</t>
  </si>
  <si>
    <t>П/ст 110/35/6 кВ "Абинская 110" ЮЗЭС.</t>
  </si>
  <si>
    <t>МВ ВЛ-35 кВ "Абинская 110-Мерчанская".</t>
  </si>
  <si>
    <t>На п/ст 110/35/6 кВ "Абинская 110" ЮЗЭС в 11.57 отключился МВ ВЛ-35 кВ "Абинская 110-Мерчанская". Обесточилась п/ст 35/6 кВ "Новоукраинская", п/ст 35/6 кВ "Юлия", РП-8 Ну. В 12.50 подано питание на РП-8 Ну по ремонтной схеме, в 13.25 подано питание на п/ст 35/6 кВ "Юлия" по ремонтной схеме. В 15.08 восстановлена нормальная схема питания РП-8 Ну. В 22.23 восстановлена нормальная схема питания п/ст "Юлия"</t>
  </si>
  <si>
    <t>ВЛ-35кВ Карсовай-Сергино"</t>
  </si>
  <si>
    <t>гроза, ветер до 18м/с</t>
  </si>
  <si>
    <t>ПС 110/10кВ "Пызеп" ф.5</t>
  </si>
  <si>
    <t xml:space="preserve">ВЛ-10кВ ф.5 ПС 110/10кВ "Пызеп" </t>
  </si>
  <si>
    <t>гроза, ветер до 18м/с; Падение дерева в пролете опор 32/5-32/6 из-за пределов охранной зоны ВЛ. Обрыв проводов двух фаз, сорваны изоляторы, погнута траверса на оп 32/6. Дерево убрали. Произвели ремонтно-восстановительные работы.</t>
  </si>
  <si>
    <t>ПС 35/6кВ Нязь Ф-22 ВЛ-6кВ</t>
  </si>
  <si>
    <t>ВЛ-6кВ  Ф-22 ПС Нязь</t>
  </si>
  <si>
    <t>гроза; падение дерева в пролете опор 33-34 из-за пределов охранной зоны ВЛ. Обрыв проводов одной фазы, сорваны изоляторы и погнута траверса на оп 33. Дерево убрали. Выполнены ремонтно-восстановительные работы.</t>
  </si>
  <si>
    <t>ВЛ-35кВ Нылга-Булай (ОАО Удмуртэнерго)</t>
  </si>
  <si>
    <t>гроза, ветер до 18м/с. Опора №61 следы перекрытия по трём фазам.</t>
  </si>
  <si>
    <t>ПС 35/6кВ ПС БКНС-4 ф.14</t>
  </si>
  <si>
    <t xml:space="preserve">ВЛ-6кВ ф.14 ПС 35/6кВ ПС БКНС-4 </t>
  </si>
  <si>
    <t xml:space="preserve">включили в работу в 7:17 после отключения отпайки на ОАО "Белкамнефть", в пролете опор 33/105 - 33/106 упало дерево на ВЛ. </t>
  </si>
  <si>
    <t>ВЛ-6 кВ Ф-47</t>
  </si>
  <si>
    <t>ВЛ-6 кВ Ф-47 ПС 35/6 кВ "Дмитриевская".</t>
  </si>
  <si>
    <t>Выпал блинкер "Авар.откл." АПВ-не успешно. РПВ-успешно. Причина: неисправность КЛ-6 кВ в эл.установке ЗАО "Удмуртнефть Бурение".</t>
  </si>
  <si>
    <t>ВЛ-6 Ф-12</t>
  </si>
  <si>
    <t>ВЛ-6 кВ Ф-12 ПС 35/6 кВ "Ветлянская"</t>
  </si>
  <si>
    <t>Работала Т.О. АПВ-успешно.Гроза,сильный порывистый ветер.</t>
  </si>
  <si>
    <t>ВЛ-6 Ф-55</t>
  </si>
  <si>
    <t>ВЛ-6 кВ Ф-51 ПС 35/6 кВ "Марьевская"</t>
  </si>
  <si>
    <t>Работала МТЗ. АПВН. Причина: гроза, сильный порывистый ветер.</t>
  </si>
  <si>
    <t>ВЛ-6 Ф-51</t>
  </si>
  <si>
    <t>ВЛ-6 кВ Ф-55 ПС 35/6 кВ "Марьевская"</t>
  </si>
  <si>
    <t>Работала МТЗ. АПВ-успешно. Причина: гроза, сильный порывистый ветер.</t>
  </si>
  <si>
    <t>ВЛ-35 кВ "Борск-1"</t>
  </si>
  <si>
    <t>ВЛ-35 кВ "Борск-1" ПС 110/35/6 кВ
"Подгорная" Под отключение попали: 
Т-1-Т ПС 35/6 кВ "Южный Неприк", ПС 35/6 кВ "Долматовская".</t>
  </si>
  <si>
    <t>Работала МТЗ, АПВН, РПВУ Причина: гроза, сильный порывистый ветер.</t>
  </si>
  <si>
    <t>ВЛ-35 кВ "Ключевская"</t>
  </si>
  <si>
    <t>ВЛ-35 кВ "Ключевская" ПС 110/35/6 кВ
"Коханы" (ВПО)</t>
  </si>
  <si>
    <t>Работала МТО. АПВ- успешно. Причина: гроза, сильный порывистый ветер.</t>
  </si>
  <si>
    <t>ВЛ-6 кВ Ф-183</t>
  </si>
  <si>
    <t>ВЛ-6 кВ Ф-183 ПС 35/6 кВ "Неклюдовская"</t>
  </si>
  <si>
    <t>Выпал блинкер "Авар.откл."АПВ-успешно. Причина: гроза, сильный порывистый ветер.</t>
  </si>
  <si>
    <t>ВЛ-6 кВ Ф-3 ПС 35/6 кВ "Аманак"</t>
  </si>
  <si>
    <t>Выпал блинкер "Авар.откл." АПВН, РПВ-успешно. Причина: гроза, сильный порывистый ветер.</t>
  </si>
  <si>
    <t xml:space="preserve">ПП-1, ПП-2 ВЛ-6 кВ Ф-2 </t>
  </si>
  <si>
    <t>ПП-1, ПП-2 ВЛ-6 кВ Ф-2  ПС 35/6 кВ "Заборовка" (Жиг. ПО)</t>
  </si>
  <si>
    <t>Выпал блинкер "Авар.откл." АПВН, РПВ-успешно. Гроза, сильный порывистый ветер.</t>
  </si>
  <si>
    <t>МВ-6 кВ Ввод 6 кВ Т-2-Т</t>
  </si>
  <si>
    <t>МВ-6 Ввод 6 кВ Т-2-Т ПС 35/6 кВ "Медведевская"</t>
  </si>
  <si>
    <t>ВЛ-110 кВ"Азот-Елховская"(СПО)</t>
  </si>
  <si>
    <t>ВЛ-110 кВ"Азот-Елховская"(СПО) ПС 500/220/110/10 кВ "Азот"(МЭС). Под отключение попали: ПС 110/35/10 кВ "Елховка"(СПО): ПС 35/6 кВ "Каменка"(ЭНС), Т-2-Т ПС 35/6 кВ "Волгановка"</t>
  </si>
  <si>
    <t>Работала 2 ст. ЗЗ. АПВУ. Гроза, сильный порывистый ветер. АВР-10 кВ на ПС 35/6 кВ "Волгановка" -успешно.</t>
  </si>
  <si>
    <t>Выпал блинкер "Авар.откл."</t>
  </si>
  <si>
    <t>ВЛ-6 кВ-Ф-2</t>
  </si>
  <si>
    <t>ВЛ-6 кВ-Ф-2 ПС 35/6 кВ "Горбатовская-1"</t>
  </si>
  <si>
    <t>Выпал блинкер "Авар.откл."АПВН РПВ-успешно. Гроза, сильный  порывистый ветер.</t>
  </si>
  <si>
    <t>ВЛ-6 кВ-Ф-6</t>
  </si>
  <si>
    <t>ВЛ-6 кВ-Ф-6 ПС 110/35/6 кВ "Снисски"(ЧПО)</t>
  </si>
  <si>
    <t>Выпал блинкер "Авар.откл.", АПВУ. Гроза, сильный порывистый ветер.</t>
  </si>
  <si>
    <t>ВЛ-35 кВ "Карагайская" ПС 110/35/10 кВ "Д.Умет" (ВПО) Под отключение попали:
ПС 35/6 кВ "Карагайская", "Восточная", Т-2-Т ПС 35/6 кВ "Дзержинская".</t>
  </si>
  <si>
    <t>Работала МТЗ, АПВУ. Гроза, сильный 
порывистый ветер.</t>
  </si>
  <si>
    <t>1 ст. ЗЗ.</t>
  </si>
  <si>
    <t>СВВ-35 
ВВ-10 Ввод-10-1</t>
  </si>
  <si>
    <t>ВВ-35 Т-1-Т
ВВ-10 Ввод-10-1</t>
  </si>
  <si>
    <t>ВВ-35 Т-1-Т ВВ-10 Ввод-10-1 ПС 35/10 кВ "Пиненковская". АВР-10 кВ на ПС 35/10 кВ "Пиненковская"- не успешно.</t>
  </si>
  <si>
    <t>МВ-35 кВ "Марычевка"</t>
  </si>
  <si>
    <t>МВ-35"Марычевка" ПС 35/6 кВ
"Долматовская" Под отключение попали:
Т-1-Т ПС 35/6 кВ "Южный-Неприк".</t>
  </si>
  <si>
    <t>Работала ТО.АПВН РПВУ В 15:39 на ПС 35/6 кВ "Южный-Неприк" включен СВВ-6. В 17:33 на ПС 35/6 кВ "Южный-Неприк" восстановлена нормальная схема эл. .</t>
  </si>
  <si>
    <t>ВВ-35 "Дзержинская-2"</t>
  </si>
  <si>
    <t>ВВ-35"Дзержинская-2" ПС 35/6 кВ
"Карагайская". Под отключение попали: ПС 35/6 кВ "Восточная", Т-2-Т ПС 35/6 кВ "Дзержинская"</t>
  </si>
  <si>
    <t>Выпал блинкер "Авар.откл." АПВ-нет РПВУ
Гроза, сильный  порывистый ветер.В 13:28 на ПС 35/6 кВ "Дзержинская" включен СВВ-6 кВ. В 16:42 на ПС 35/6 кВ "Дзержинская" восстановлена нормальная схема эл. снабжения.</t>
  </si>
  <si>
    <t>ВЛ-35 кВ "Мочалеевка"</t>
  </si>
  <si>
    <t>ВЛ-35 кВ"Мочалеевка" ПС 110/35/6 кВ "Козловская". Под отключение попали:
ПС 35/6 кВ "Сургутская", "Сологаевка", "Мочалеевка".</t>
  </si>
  <si>
    <t>ВЛ-6 кВ Ф-3 ПС 35/6 кВ "Кротково-Алешкино"</t>
  </si>
  <si>
    <t>Выпал блинкер "Авар.откл." АПВН РПВУ
Гроза, сильный  порывистый ветер.</t>
  </si>
  <si>
    <t>ВЛ-6 кВ Ф-4 ПС 35/6 кВ "Сургутская"</t>
  </si>
  <si>
    <t>Работала ТО. АПВ-успешно. Причина: неизвестной техникой сломана опора №401/2.</t>
  </si>
  <si>
    <t>ВЛ-6 кВ Ф-9</t>
  </si>
  <si>
    <t>ВЛ-6 кВ Ф-9 ПС 35/6 кВ "Богатыревская"</t>
  </si>
  <si>
    <t>Работала МТЗ. АПВ-не успешно. РПВ-успешно. Причина: на отпайке ВЛ-6 кВ от ВЛБ-92 в пролете опор №89-91 оборваны провода фазы "А" и "В", провода лежат на земле. В 15:50 отключили ВЛБ-92. Гроза, сильный порывистый ветер.</t>
  </si>
  <si>
    <t>ВЛ-6 кВ Ф-1 ПС 110/35/6 кВ "Снисски" (ЧПО)</t>
  </si>
  <si>
    <t>Работала Т.О.АПВ-успешно. Гроза, сильный порывистый ветер.</t>
  </si>
  <si>
    <t>ВЛ-6 кВ Ф-4 ПС 110/35/6 кВ "Снисски" (ЧПО)</t>
  </si>
  <si>
    <t>ВЛ-10 кВ Ф-12 ПС 220/110/10 кВ "Комсомолец" (МЭС)</t>
  </si>
  <si>
    <t>Работало МТЗ. АПВ выведено.
Гроза, сильный ветер</t>
  </si>
  <si>
    <t>ВЛ-35 кВ "Коммунарская"</t>
  </si>
  <si>
    <t>ВЛ-35 кВ "Коммунарская" ПС 110/35/6 кВ "Бариновская" Под отключение попали: Т-2-Т ПС 35/6 кВ "Широкинская", Т-2-Т ПС 35/6 кВ "Коммунарская"</t>
  </si>
  <si>
    <t>Работала МТЗ. АПВ-уцспешно. Гроза, сильный порывистый ветер.</t>
  </si>
  <si>
    <t>ВЛ-6 кВ Ф-2 ПС 35/6 кВ "Стрельная"</t>
  </si>
  <si>
    <t>Работала МТЗ. АПВ-нет. В 10:15 РПВ-не успешно. Гроза, сильный порывистый ветер. Причина: В пролете опор №1-2 схлест проводов из-за упавшего дерева, в пролете опор №3-4 ветка дерева на проводах.Убрали.</t>
  </si>
  <si>
    <t>1-2 С.Ш-110 кВ</t>
  </si>
  <si>
    <t>1-2 С.Ш.-110 кВ ПС 220/110/6 кВ "Просвет" (МЭС) Под отключение попали: ПРЦЭиЭ №2: С-1-Т ПС 110/35/6 кВ "Бариновская",  ПС 35/6 кВ "Парфеновская", ПС 35/6 кВ "Никольская",  Т-1-Т ПС 35/6 кВ "Евгеньевская",  ПС 35/6 кВ "Желябовская", ПС 35/6 кВ "Богдановская", ПС 35/6 кВ "Солоцкая". ПРЦЭиЭ №6: С-2-Т ПС 110/35/6 кВ "Кудиновская", ПС 35/6 кВ "Тверская", "Гараевская", "Рассветская", "Карагайская", "Восточная", "Горбатовская-1", Т-1-Т ПС 35/6 кВ "Горбатовская-2", Т-2-Т ПС 35/6 кВ "Дзержинская".</t>
  </si>
  <si>
    <t>ДЗШ 1-2 С.Ш.-110кВ АПВ-1С.Ш.-110 кВ-успешно. АПВ-2С.Ш.-110 кВ-не успешно.</t>
  </si>
  <si>
    <t>ВЛ-110 кВ "Бариновка-1" ПС 220/110/6 кВ "Просвет" (МЭС) Под отключение попали:С-1-Т ПС 110/35/6 кВ "Бариновская",  ПС 35/6 кВ "Парфеновская", ПС 35/6 кВ "Никольская",  Т-1-Т ПС 35/6 кВ "Евгеньевская",  ПС 35/6 кВ "Желябовская", ПС 35/6 кВ "Богдановская", ПС 35/6 кВ "Солоцкая".</t>
  </si>
  <si>
    <t>Отключена персоналом МЭС после выброса масла с МВ-110 кВ "Бариновка-1". В 12:20 Нагрузка С-1-Т ПС 110/35/6 кВ "Бариновская" переведена на ВЛ-110 кВ "Бариновка-2".</t>
  </si>
  <si>
    <t>СМВ-35</t>
  </si>
  <si>
    <t>СМВ-35 кВ ПС 35/6 кВ "Городецк" Под отключение попали: Т-2-Т ПС 35/6 кВ "Городецк", ПС 35/6 кВ "Жуково"</t>
  </si>
  <si>
    <t>Блинкера защит не выпадали. АПВ-нет. РПВ-успешно. Гроза, сильный порывистый ветер.</t>
  </si>
  <si>
    <t>ВВ-35 Т-1-Т
МВ-6 Ввод-6-1</t>
  </si>
  <si>
    <t>ВВ-35 Т-1-Т, МВ-6 Ввод-6-1 ПС 35/10 кВ "Аманак".</t>
  </si>
  <si>
    <t>ВЛ-110 кВ Кротовка-Новоотрадная-2(ВПО)</t>
  </si>
  <si>
    <t>ВЛ-110 кВ "Кротовка-Новоотрадная-2 "(ВПО) ПС 110/35/6 кВ "Кротовка"(ВПО).
Под посадку напряжения по ВЛ110кВ "УКПН-2" попали: С-1-Т ПС 110/35/6 кВ "Лугань",ПС 35/6 кВ "Сброс", "Дмитриевская", "Малышевская"(ЭНС).</t>
  </si>
  <si>
    <t>Работала 1 ст.з.з. АПВ- успешно. Сильный порывистый ветер, гроза.</t>
  </si>
  <si>
    <t>ВЛ-35 кВ"Марычёвка"</t>
  </si>
  <si>
    <t>ВЛ-35 кВ "Марычёвка" ПС 35/6 кВ
"Долматовская". Под отключение попали: Т-2-Т ПС 35/6 кВ"Южный Неприк".</t>
  </si>
  <si>
    <t xml:space="preserve">Работала МТО. АПВ-не успешно. РПВ-успешно. Сильный порывистый ветер,
гроза. На ПС 35/6 кВ"Южный Неприк" в 15:19 включили СМВ-6 кВ, т.е. перевели нагрузку Т-1-Т на Т-2-Т. В 16:53 на ПС 35/6 кВ "Южный Неприк" восстановили нормальную схему электроснабжения.
</t>
  </si>
  <si>
    <t>АЧР</t>
  </si>
  <si>
    <t>ПС-30 "Тихоновская" 110/35/10кВ
ВМ-8, ВМ-9, ВМ-10,Вф.30-38,36, 21,15,30,32,18,14,43,45,47,4,6, 16,34
ПС-31 "ЦПС" 110/35/10кВ
ВМ-4, Вф.31-27,33,47,10,12,14,16, 26,32,36,38,42,46
ПС-32 "Север" 110/35/10кВ
ВМ-28, Вф.32-20,30,38,46</t>
  </si>
  <si>
    <t>Защита от обратной мощности</t>
  </si>
  <si>
    <t>ВГ-1</t>
  </si>
  <si>
    <t>Г-1</t>
  </si>
  <si>
    <t>К-9 скв.197 З.Полуденное 
нмр</t>
  </si>
  <si>
    <t>АО АВ-0,4кВ Iн=1000А в КТПН-6/0,4кВ, Iр=630А. Запрошены распечатки журнала событий СУ ЭЦН.</t>
  </si>
  <si>
    <t>В соответствии с МУ № П1-01.05 М-0006  В.2.00, событие не подлежат анализу.</t>
  </si>
  <si>
    <t>К-5С скв.40 
Северное нмр</t>
  </si>
  <si>
    <t>СУ скв.40</t>
  </si>
  <si>
    <t xml:space="preserve">АО. КЗ обмотки статора ЭД СКН. Выполнена замена ЭД </t>
  </si>
  <si>
    <t>ДЭС 235р 
Крапивинского нмр</t>
  </si>
  <si>
    <t>АВР успешно</t>
  </si>
  <si>
    <t>ПС-35 №403 1Т</t>
  </si>
  <si>
    <r>
      <t xml:space="preserve">ПС-35 №403 АО 1Т . АВР - успешно. </t>
    </r>
    <r>
      <rPr>
        <sz val="12"/>
        <color theme="9" tint="-0.499984740745262"/>
        <rFont val="Times New Roman"/>
        <family val="1"/>
        <charset val="204"/>
      </rPr>
      <t>Проводится проверка РЗА 1Т</t>
    </r>
  </si>
  <si>
    <t>ТП №1 К-56 Советское нмр</t>
  </si>
  <si>
    <t>Выход из строя КТПН6/0,4кВ №1 . Выполнена работа по переводу нагрузок на ТП"2</t>
  </si>
  <si>
    <t>К-125 скв.1581 Советское 
нмр</t>
  </si>
  <si>
    <t>СУ скв.1581</t>
  </si>
  <si>
    <t>АО АВ-0,4кВ Iн=250А в КТПН-6/0,4кВ, Iр=126А. Запрошены распечатки журнала событий СУ ЭЦН.</t>
  </si>
  <si>
    <t>Ф.7-19</t>
  </si>
  <si>
    <r>
      <t>ПС 35/6 кВ №107. АО ВЛ-6 кВ Ф.7-19 АПВН, РПВУ.</t>
    </r>
    <r>
      <rPr>
        <sz val="12"/>
        <color theme="9" tint="-0.499984740745262"/>
        <rFont val="Times New Roman"/>
        <family val="1"/>
        <charset val="204"/>
      </rPr>
      <t xml:space="preserve"> Откл. под нагрузкой ЛР-6 кВ ТП №2 К-206 неустановленными лицами. Сообщено сотрудникам ООО ЧОП "РН-Охрана-Томск". </t>
    </r>
  </si>
  <si>
    <t>К-1 Карайского нмр</t>
  </si>
  <si>
    <t>АО АВ-0,4 400А на гидравлическую установку "Нефтебурсервис". ТМ зафиксировала три броска тока по Ф.6-2 на 46А (на 690 А по 0,4кВ). ЦДНГ-9 распечатки предоставить отказывается.</t>
  </si>
  <si>
    <t>скв.208 Ломовое нмр</t>
  </si>
  <si>
    <t>ОАО "Тюменьэнерго"</t>
  </si>
  <si>
    <t>Остановка СУ ЭЦН по посадке напряжения в сети 220 кВ ОАО "Тюменьэнерго".</t>
  </si>
  <si>
    <t>12:52</t>
  </si>
  <si>
    <t>13:00</t>
  </si>
  <si>
    <t>К-70 скв.461 Советское 
нмр</t>
  </si>
  <si>
    <t>СУ СКН
 К-70 скв.461</t>
  </si>
  <si>
    <t>АО АВ-0,4 кВ в СУ СКН, КЗ МП. Выполнена замена МП.</t>
  </si>
  <si>
    <t>АО ГПЭС Южно-Черемшанского нмр (тяжелая детонация цилиндров), перевод нагрузки К-1, 2, 2бис, 3, 8, 14 на питание от ПС-110/35/6кВ "Черемшанская".</t>
  </si>
  <si>
    <t>К-73 скв.836 Советское 
нмр</t>
  </si>
  <si>
    <t>СУ СКН
 К-73 скв.836</t>
  </si>
  <si>
    <t>АО АВ-0,4 кВ в СУ СКН. КЗ обмотки статора ЭД, выполнена замена.</t>
  </si>
  <si>
    <t>ПС-110/35/6 КНС-19 СВ-35, СШ-35-2</t>
  </si>
  <si>
    <t>ПС-110/35/6 КНС-19 СВ-35, СШ-35-2.</t>
  </si>
  <si>
    <t>ПС-110 КНС-19 Т-2 в ремонте по заявке НВЭС с 13:00 11.06.14. Причина выясняется.</t>
  </si>
  <si>
    <t>.Запуск м/ф.</t>
  </si>
  <si>
    <t>ПС-500кВ Белозёрная</t>
  </si>
  <si>
    <t>В-220 АТГ-3, ВЛ-220 Белозерная-Компресорная</t>
  </si>
  <si>
    <t>Разрушение опорного изоллятора шинопровода между В-220 и ЛР-220 Компресорная на ПС-500 Белозерная. Посадка "U" во внешних сетях</t>
  </si>
  <si>
    <t>произведён перезапуск остановившегося оборудования, СД, АД.</t>
  </si>
  <si>
    <t>Ав-0,4кВ ввод-0,4кВ</t>
  </si>
  <si>
    <t>КТНП-6/0,4кВ 630кВА №1 К-1817</t>
  </si>
  <si>
    <t>АВ-0,4кВ 1600А ввод-0,4кВ КТПН-6/0,4кВ 630кВА№1 К-1817, свк.№35451 ПЭД-90, свк.№37561 ПЭД-250</t>
  </si>
  <si>
    <t>ВЛ 110кВ Белозерная - Компрессорная</t>
  </si>
  <si>
    <t>АО,ТО</t>
  </si>
  <si>
    <t>ПС К-578</t>
  </si>
  <si>
    <t>яч.8</t>
  </si>
  <si>
    <t>Порывистый ветер, высокая поросль на оптпайке К-571</t>
  </si>
  <si>
    <t>КТП К-3Б</t>
  </si>
  <si>
    <t>ЛР-6кВ</t>
  </si>
  <si>
    <t>Отгорел провод на ЛР-6 оп.4 отпайка К-3Б</t>
  </si>
  <si>
    <t>Остановка отдельных скважин при пуске агрегата БКНС "Тананык".</t>
  </si>
  <si>
    <t>ПС Проскуринская</t>
  </si>
  <si>
    <t>Остановка отдельных скважин при оперативных переключениях на ПС "Нефтегорская-2" персоналом ВЭС.</t>
  </si>
  <si>
    <t>ДЗ</t>
  </si>
  <si>
    <t>ВЛ-6 фидеров №№ 618, 619, 620, 621.</t>
  </si>
  <si>
    <t>Отключение В-110-Никольская-1; В-110-С1Т; В-6-1, работа ДЗ, включен СВ-6 кВ. Причина отключения-наброс проволоки птицей на шины 110 кВ между В-110-Никольская-1 и В-110-С1Т следы поджога ф-А и проволока под шинами. В 16:21 после проверки тр-ра С1Т собрана нормальная схема.</t>
  </si>
  <si>
    <t>ПС 35/6 "Тарханы"</t>
  </si>
  <si>
    <t>Кратковременное понижение напряжения, остановка отдельных скважин при аварийном отключении тр-ра Т1Т от Диф.защиты на ПС "Фрунзе". Персонал СЭС разбирается.</t>
  </si>
  <si>
    <t>Фонд скважин по ВЛ-10 кВ фидера "Лб-2"</t>
  </si>
  <si>
    <t>Аварийное отключение, работа МТЗ. После включения "земля" на СШ-10 кВ.</t>
  </si>
  <si>
    <t>Отключен персоналом ЗЭС, "земля" в сети 10 кВ. Устранено. (Птица на ЛР-10, участок Западных ЭС).</t>
  </si>
  <si>
    <t>Фонд скважин после РВНО-25</t>
  </si>
  <si>
    <t>Аварийное отключение, работа МТО. При попытке включения скважины после смены вращения произошло "КЗ" в СУ ЭЦН.</t>
  </si>
  <si>
    <t>Посадка напряжения при аварийном отключении с успешным АПВ ВЛ-110 кВ "Комсомолец-Бузулук-1,2".</t>
  </si>
  <si>
    <t>ПС Проскуринская; Варшава-3</t>
  </si>
  <si>
    <t>Кратковременное повышение  напряжения по ВЛ-110 кВ и сброс нагрузки по ВЛ-35 кВ "Герасимовка-Варшава-3" при грозовых проявлениях в Самарском регионе.</t>
  </si>
  <si>
    <t>ВЛ-6 кВ ф-619, 620</t>
  </si>
  <si>
    <t>Падение нагрузки при активных грозовых проявлениях.</t>
  </si>
  <si>
    <t>ВЛ-6 кВ ф-К-3,7</t>
  </si>
  <si>
    <t>Аварийное отключение с успешным АПВ при грозе.</t>
  </si>
  <si>
    <t xml:space="preserve"> МТЗ-2</t>
  </si>
  <si>
    <t>ПС 6/20 "Сырт-1", ПС 20/6 "Сырт-2"</t>
  </si>
  <si>
    <t>Аварийное отключение ВЛ-20 кВ Ф-1320 на ПС "Сырт-1". Гроза</t>
  </si>
  <si>
    <t>ВЛ-35 кВ "Чкаловская-Тарханы"</t>
  </si>
  <si>
    <t>Кратковременное повышение  напряжения по ВЛ-35 кВ "Чкаловская-Тарханы"и сброс нагрузки по ПС "Тарханы", "Аксютино" и "Берёзовка" при грозовых проявлениях.</t>
  </si>
  <si>
    <t>ВЛ-6 кВ ф-Г-5</t>
  </si>
  <si>
    <t>Аварийное отключение, включению не поддался. В 18:00 осмотром обнаружен обрыв провода между опорами 90-91. Гроза. ВЛ выведена в ремонт. Устранено.</t>
  </si>
  <si>
    <t>ВЛ-10 кВ ф-Б-3</t>
  </si>
  <si>
    <t>Посадка напряжения при грозовых проявлениях.</t>
  </si>
  <si>
    <t xml:space="preserve">ПС Никольская;  Толкаевская;     Ольховская.      </t>
  </si>
  <si>
    <t>Посадка напряжения по системе при грозовых проявлениях.</t>
  </si>
  <si>
    <t>ВЛ-6 кВ ф-Г-6</t>
  </si>
  <si>
    <t>Замена разрушенного изолятора ф-В на опоре №10 персоналом СЭС. Последствие грозы.</t>
  </si>
  <si>
    <t>МТЗ-2</t>
  </si>
  <si>
    <t>ВЛ-6 Ф-1</t>
  </si>
  <si>
    <r>
      <t>Аварийное отключение с успешным АПВ.</t>
    </r>
    <r>
      <rPr>
        <b/>
        <sz val="12"/>
        <color indexed="12"/>
        <rFont val="Times New Roman"/>
        <family val="1"/>
        <charset val="204"/>
      </rPr>
      <t>Произведен осмотр видимых причин аварийного отключения не выявлено.</t>
    </r>
  </si>
  <si>
    <t>ВЛ-6 Ф-Пром-1,Бур-2,  УПСВ-2,ДНС</t>
  </si>
  <si>
    <r>
      <t>Аварийное отключение Ф-Промысловый-1 работа ТО;СВ-6-2.</t>
    </r>
    <r>
      <rPr>
        <sz val="12"/>
        <color indexed="10"/>
        <rFont val="Times New Roman"/>
        <family val="1"/>
        <charset val="204"/>
      </rPr>
      <t>Гроза.</t>
    </r>
    <r>
      <rPr>
        <sz val="12"/>
        <rFont val="Times New Roman"/>
        <family val="1"/>
        <charset val="204"/>
      </rPr>
      <t>Включили вручную земли нет.Произведен осмотр Ф-Пром-1 видимых причин отключения не обнаружено.</t>
    </r>
  </si>
  <si>
    <t xml:space="preserve">Посадка в сети 110 кВ из-за грозового перенапряжения на  ВЛ-110 кВ Абдулино-тяговая-Филиповка-тяговая СЭС. Гроза. </t>
  </si>
  <si>
    <t xml:space="preserve">ВЛ-35 "3Л" АПВ успешное, МТЗ-1. Посадка напряжения по ВЛ-35 "2Л". Гроза. </t>
  </si>
  <si>
    <t>1409, 1411</t>
  </si>
  <si>
    <t>Посадка напряжения в сети 35 кВ. Гроза.</t>
  </si>
  <si>
    <t>Подольская, Токская, Подгорная</t>
  </si>
  <si>
    <t>"КЗ" проходных изоляторов 35кВ в яч.№7 ПС Подольская. При осмотре обнаружен разрушенный изолятор фаза "С". Питание подано по обходной системе шин.</t>
  </si>
  <si>
    <t>Графская, Ибряевка-1, Ибряевка-2</t>
  </si>
  <si>
    <t>Аварийное отключение с успешным АПВ В-35кВ Графская на ПС Александровская (ЗЭС)</t>
  </si>
  <si>
    <t>Аварийное отключение ВЛ-35 Переволоцкая-Адамовка. Гроза.</t>
  </si>
  <si>
    <t>Аварийное отключение Ф-1.На ПС Вахитовка ММПС</t>
  </si>
  <si>
    <t>1СШ ПС Герасимовская;1СШ ПС Тананыкская</t>
  </si>
  <si>
    <t>Аварийное отключение Ф-1320 с успешным АПВ.Гроза.</t>
  </si>
  <si>
    <t>ПС КНС-2;        Заглядино;      Султангулово</t>
  </si>
  <si>
    <t>Ф-6</t>
  </si>
  <si>
    <t>Посадка напряжения на ф-6 при аварийном отключении Ф-4(сельский) ЗЭС.</t>
  </si>
  <si>
    <t>Глубокая посадка напряжения в сети 110,35 кВ при аварийном отключении с успешным АПВ ВЛ-220 кВ Сорочинск-Газовая.Падение нагрузки на 27 мВт Массовая остановка фонда.</t>
  </si>
  <si>
    <t xml:space="preserve">Отключение для замены разрушенных грозой изоляторов на опорах №76,77 </t>
  </si>
  <si>
    <t>МТО-1 ст</t>
  </si>
  <si>
    <t>Аварийное отключение2-х  ВЛ-35 кВ на СШ-35 кВ появилась "земля" линии СЭС.</t>
  </si>
  <si>
    <t>35/6  Самодуровская</t>
  </si>
  <si>
    <t xml:space="preserve">Посадка в сети 110 кВ из-за грозового перенапряжения . Гроза. </t>
  </si>
  <si>
    <t>35/6 Воздвиженская</t>
  </si>
  <si>
    <t>ПС Загорская,Ново-Сергеевская</t>
  </si>
  <si>
    <t>Посадка напряжения при аварийном отключении с успешным АПВ.</t>
  </si>
  <si>
    <t>1ст з.з.</t>
  </si>
  <si>
    <t>Посадка напряжения в сети 110 кВ при аварийном отключении с успешным АПВ.ВЛ-110 кВ Бузулук-Ново-Тепловка Гроза.</t>
  </si>
  <si>
    <t>ПС-"Варшава-3"; "Проскуринская"</t>
  </si>
  <si>
    <t>ВЛ-10 кВ Ф-Б-3</t>
  </si>
  <si>
    <t>Аварийное отключение, АПВ не успешное. Гроза.</t>
  </si>
  <si>
    <r>
      <t>Глубокая посадка напряжения при аварийном отключении ВЛ-110 кВ "Сорочинск-Новосергиевка". Гроза.</t>
    </r>
    <r>
      <rPr>
        <sz val="12"/>
        <color indexed="10"/>
        <rFont val="Times New Roman"/>
        <family val="1"/>
        <charset val="204"/>
      </rPr>
      <t xml:space="preserve"> (Участок ВЛ-110 кВ выведен в ремонт.)</t>
    </r>
  </si>
  <si>
    <t>Посадка напряжения при активных грозовых проявлениях.. Гроза.</t>
  </si>
  <si>
    <t>Ф-РПж-5</t>
  </si>
  <si>
    <t>ПС 35/6 кВ Тарханы, Берёзовка, Аксютино</t>
  </si>
  <si>
    <t>ЗЗ-1ст.</t>
  </si>
  <si>
    <t>Аварийное отключение ВЛ-110 кВ с успешным АПВ. Посадка по сети 110 кВ. Гроза. (сброс нагрузки 7 МВА)</t>
  </si>
  <si>
    <t>ПС 35/6 кВ Завьялолвка, КНС-6, КНС-2, Елатомка, Краснояровка.</t>
  </si>
  <si>
    <t>Посадка по сети 110 кВ при аварийном отключении В-110 кВ "Державино" на ПС 110/35/10 кВ "Пилюгино". Гроза.</t>
  </si>
  <si>
    <t>ВЛ-6 кВ ф-1320</t>
  </si>
  <si>
    <t>С успешным АПВ, работа МТЗ.</t>
  </si>
  <si>
    <t>ВЛ-220кВ "Белозерная-Узловая"</t>
  </si>
  <si>
    <t>Отключение на 12 м/р: Чехлонейское, Западно-Ермаковское, Орехово-Ермаковское,  Хохряковское, Колик-Еганское,  Кошильское, Пермяковское, Ван-Еганское, Ай-Еганское, Бахиловское, Северо-Хохряковское, Верхнеколик-Еганское м/р.</t>
  </si>
  <si>
    <t>ВЛ-6кВ Ф-5 ПС 35/6кВ "Центральная"</t>
  </si>
  <si>
    <t>ПС 35/6кВ "Водозабор"</t>
  </si>
  <si>
    <t>Лопнул проходной изолятор Ф-"С" на тр-ре №1 35/6кВ ПС "Водозабор"</t>
  </si>
  <si>
    <t>Отключение на Северо-Хохряковском м/р</t>
  </si>
  <si>
    <t>ДЗШ-35 2СШ-35кВ. АЧР 1,2,3 ступень</t>
  </si>
  <si>
    <t>ВВ-35 №6</t>
  </si>
  <si>
    <t>15:08 В результате К.З. на ВВ-35 №6 (тип ВВ ВР-35НТ)- ПС 6/35/110 "Усть-Тегусская" произошло отключение 2С-35, Т-2 с последующим  АО ГТУ ГТЭС-83, ГПУ ГПЭС-15, ДГУ ДЭС-1,2; 3. В 18:18 подано напряжение К-2,К-4.В 23:15 после замены ВВ-35 №6 подано напряжение на К-5,К-3   00:27 восстановление резервной схемы электроснабжения Усть-Тегусского и Урненского м/р снятие ограничений по нагрузке.</t>
  </si>
  <si>
    <t>решение</t>
  </si>
  <si>
    <t>ПС 35/6кВ 276 ф.276-16</t>
  </si>
  <si>
    <t>ВЛ- 6 кВ
 ф.276-16</t>
  </si>
  <si>
    <t>Прохождение грозового фронта, порывы ветра до 20 м/с</t>
  </si>
  <si>
    <t>ПС 35/6 кВ  274
 ф.274-08</t>
  </si>
  <si>
    <t>ВЛ- 6 кВ
 ф.274-08</t>
  </si>
  <si>
    <t xml:space="preserve"> Оп.146 разрушение изолятора ф."В" и падение провода ф."В" на провод ф."А"</t>
  </si>
  <si>
    <t>ПС 35/6 кВ 269
 ф.269-11</t>
  </si>
  <si>
    <t xml:space="preserve">ВЛ- 6 кВ
 ф.269-11 </t>
  </si>
  <si>
    <t xml:space="preserve">гроза,порывы ветра до 20м/с
</t>
  </si>
  <si>
    <t>ПС 35/6кВ 229
 ф.229-06</t>
  </si>
  <si>
    <t xml:space="preserve">ВЛ- 6 кВ
 ф.229-06 </t>
  </si>
  <si>
    <t>гроза,порывы ветра до 20м/с
Оп.17 разрушение изолятора ф."А"</t>
  </si>
  <si>
    <t xml:space="preserve">гроза, порыви ветра до 20м/с, оп17-1а схлёстпровода.
</t>
  </si>
  <si>
    <t>скважины Петелинского месторождения</t>
  </si>
  <si>
    <t>СУ</t>
  </si>
  <si>
    <t>скважины Угутского месторождения</t>
  </si>
  <si>
    <t>ф.332-12</t>
  </si>
  <si>
    <t xml:space="preserve">Порывы верта до 20 м/с, падение оп.№25 </t>
  </si>
  <si>
    <t>Диф.защ</t>
  </si>
  <si>
    <t>ПС-35/6кВ №105 Т-1</t>
  </si>
  <si>
    <t xml:space="preserve">Т-1 </t>
  </si>
  <si>
    <t>Межвитковое повреждение обмоток ТСН-1 по стороне ВН ф."С" . АВР-6 успешно.</t>
  </si>
  <si>
    <t>ПС №106 ф.10606</t>
  </si>
  <si>
    <t>ПС 35/6кВ №069 ф.069-14</t>
  </si>
  <si>
    <t>ф.069-14</t>
  </si>
  <si>
    <t>гроза,ветер до 20 м/с</t>
  </si>
  <si>
    <t>ПС 35/6кВ №067 ф.067-17</t>
  </si>
  <si>
    <t>ф.067-17</t>
  </si>
  <si>
    <t>ПС 35/6кВ №066 ф.066-17</t>
  </si>
  <si>
    <t>ф066-17</t>
  </si>
  <si>
    <t>ПС 35/6кВ №073 ф.073-13</t>
  </si>
  <si>
    <t>ф-073-13</t>
  </si>
  <si>
    <t>ПС 35/6кВ №073 ф.073-09</t>
  </si>
  <si>
    <t>ф-073-09</t>
  </si>
  <si>
    <t>ПС 35/6кВ №078 ф.078-12</t>
  </si>
  <si>
    <t>ф-078-12</t>
  </si>
  <si>
    <t>ПС 35/6кВ №075 ф.075-16</t>
  </si>
  <si>
    <t>ф-075-16</t>
  </si>
  <si>
    <t>ПС 35/6кВ №1001, ВВ-6кВ ф.1001-06</t>
  </si>
  <si>
    <t xml:space="preserve"> ф.1001-06</t>
  </si>
  <si>
    <t>ТО,ЗМН</t>
  </si>
  <si>
    <t>ПС 110/35/6кВ Приразломная ЗРУ-6кВ ГТЭС яч.11, ЗРУ-6кВ № 1 ЦПС Прир яч.45 вв-2, яч.17 вв-1 НСВП , яч.33 вв-2 НСВП</t>
  </si>
  <si>
    <t>ЗРУ-6кВ ГТЭС яч.11, ЗРУ-6кВ № 1 ЦПС Прир яч.45 вв-2, яч.17 вв-1 НСВП , яч.33 вв-2 НСВП</t>
  </si>
  <si>
    <t>"Дисбаланс I " на СУ</t>
  </si>
  <si>
    <t xml:space="preserve">ПС 110/35/6 кВ Речная </t>
  </si>
  <si>
    <t>ВЛ- 35 кВ
Горная-1,2 ц.</t>
  </si>
  <si>
    <t>15.04.2014-ТО               01.04.2011- ТР</t>
  </si>
  <si>
    <t>июль-ТО                    апрель 2016-ТР</t>
  </si>
  <si>
    <t>1,2 ст.ЗЗ, ТО</t>
  </si>
  <si>
    <t>ВЛ-110 кВ "Магистральная-Спутник" - 1 цепь.</t>
  </si>
  <si>
    <t>Повреждение ОПН-110 на опоре № 28.</t>
  </si>
  <si>
    <t>МОПН-110кВ</t>
  </si>
  <si>
    <t>ТО-29.04.2014;             ТР-17.09.2013 (перед вводом в работу)</t>
  </si>
  <si>
    <t>ТО-100%;                       ТР-25%</t>
  </si>
  <si>
    <t>09.2015-ТР,         04.2015-ТО</t>
  </si>
  <si>
    <t>ТО-1 отказов;        ТР-1 отказов</t>
  </si>
  <si>
    <t>ПС35/6кВ №030 ф.030-18</t>
  </si>
  <si>
    <t>ВЛ-6кВ ф.030-18</t>
  </si>
  <si>
    <t>Причина выясняется. L=9.4 км</t>
  </si>
  <si>
    <t>Дуг.защ</t>
  </si>
  <si>
    <t>ПС35/6кВ №079 ВВ-6 Т-1</t>
  </si>
  <si>
    <t xml:space="preserve"> ВВ-6 Т-1</t>
  </si>
  <si>
    <t>К.З.кабельной муфты в яч.№11( ф.079-11)</t>
  </si>
  <si>
    <t>Повреждение ОПН-110 ф."С" на опоре № 11.</t>
  </si>
  <si>
    <t>17.06.2014г</t>
  </si>
  <si>
    <t>Посадка напряжения по ПС 35/6 кВ  до уровня 4,4 кВ по стороне 6 кВ подключенных от ПС-110/35/6кВ "Ново-Пурпейская","Барсуковская", частичный сброс нагрузки 39,2 МВт механизированного фонда ЦДНГ-1. Причина,отключение пяти ВЛ-110 на ПС 500/220/110кВ "Холмогорская".</t>
  </si>
  <si>
    <t>1 ступень землянной защиты, фаза "В".</t>
  </si>
  <si>
    <t>ВЛ 110 кВ "Тарко-Сале-Северный-1,2"</t>
  </si>
  <si>
    <t xml:space="preserve">Аварийное отключение ВЛ 110 кВ "Тарко-Сале-Северный-1,2" от защиты 1 ступень землянной защиты фаза "В", АПВ неуспешное. В 14:15 РПВ ВЛ 110 кВ "Тарко-Сале-Северный-1,2" успешное, ВЛ 110 кВ "Северный-Харампурская-1,2" от защиты 1 ступень землянной защиты фаза "В", АПВ успешное. </t>
  </si>
  <si>
    <t>ВЛ 110 кВ "Тарко-Сале-Градиент"</t>
  </si>
  <si>
    <t xml:space="preserve">Посадка напряжения по ПС 35/6 кВ  до уровня 5,2 кВ по стороне 6 кВ подключенных от ПС-110/35/6кВ "Ямальская", частичный сброс нагрузки 10 МВт механизированного фонда ЦДНГ-2. Аварийное отключение ВЛ 110 кВ "Тарко-Сале-Градиент" от защиты 1 ступень землянной защиты фаза "В", АПВ успешное. </t>
  </si>
  <si>
    <t>ТГПЭС</t>
  </si>
  <si>
    <t>ТП №6.</t>
  </si>
  <si>
    <t>скол изолятора на ЛР-6кВ ТП №6.</t>
  </si>
  <si>
    <t>Ф-114 пс.35/6 кВ Величаевская-11</t>
  </si>
  <si>
    <t>Ф-114</t>
  </si>
  <si>
    <t xml:space="preserve">АО Ф-114 АПВУ прохождение грозового фонда </t>
  </si>
  <si>
    <t>Ф-112 ПС 35/6 кВ "Величаевка-11"</t>
  </si>
  <si>
    <t xml:space="preserve">АО Ф-112 РПВУ прохождение грозового фонда </t>
  </si>
  <si>
    <t>16.06.14г.</t>
  </si>
  <si>
    <t>ВЛ-110 кВ ОАО Кубаньэнерго.</t>
  </si>
  <si>
    <t>Скважины Ключевого месторождения.</t>
  </si>
  <si>
    <t>Посадка U от ОАО Кубаньэнерго.</t>
  </si>
  <si>
    <t>ВВ-35 "Дзержинская-2"
ПС 35/6 кВ
"Карагайская"
Под отключение попали: ПС 35/6 кВ "Восточная", Т-2-Т ПС 35/6 кВ "Дзержинская"</t>
  </si>
  <si>
    <t>Работала МТЗ. АПВ нет РПВ-успешно. В 19:12 на ПС 35/6 кВ "Дзержинская" отключен ВВ-35 "Дзержинская-2", включен СР-35-1, СВВ-35 т.е нагрузка Т-2-Т переведена на ВЛ-35 кВ "Дзержинская". В 23:17 на ПС 35/6 кВ "Дзержинская" восстановлена нормальная схема эл. снабжения. Произведен осмотр ВЛ- повреждений не обнаружено.</t>
  </si>
  <si>
    <t>Выпал блинкер "Диф.защита"</t>
  </si>
  <si>
    <t>МВ-35 Т-1-Т ПС 35/6 кВ "Восточная"</t>
  </si>
  <si>
    <t xml:space="preserve">Выпал блинкер "Диф защита".
АПВ-нет
С 21:40 до 22:00 произведен осмотр эл. оборудования, на РУ-6 кВ на проходных изоляторах Ввод 6 кВ Т-1-Т между ф-"А" и ф-"В" обнаружена мертвая птица. 
Птицу убрали. РПВ-успешно
</t>
  </si>
  <si>
    <t>ВЛ-6 кВ Ф-5 ПС 110/35/6 кВ 
"Зольное" (ЖПО)</t>
  </si>
  <si>
    <t>Работало МТЗ.  АПВ -не успешно.
РПВ-не успешно. Причина -сломанное дерево под проводами в пролете 
опор № 45-46</t>
  </si>
  <si>
    <t>ВЛ-6 кВ Ф-68 ПС 35/6 кВ
"Восточно-Кохановская"</t>
  </si>
  <si>
    <t xml:space="preserve">Выпал блинкер АО. АПВ- не успешно.
РПВ-успешно
Причина- дефектные изоляторы на оп.№43.
</t>
  </si>
  <si>
    <t>СУ СКН
 К-127 скв.1607</t>
  </si>
  <si>
    <t>Ф.12-10</t>
  </si>
  <si>
    <t>К-46 скв.1032 Советское нмр</t>
  </si>
  <si>
    <t xml:space="preserve">СУ СКН
К-46 скв.1032 </t>
  </si>
  <si>
    <r>
      <t xml:space="preserve">АО АВ-0,4 кВ в СУ СКН. КЗ обмотки статора ЭД., </t>
    </r>
    <r>
      <rPr>
        <sz val="12"/>
        <color theme="9" tint="-0.499984740745262"/>
        <rFont val="Times New Roman"/>
        <family val="1"/>
        <charset val="204"/>
      </rPr>
      <t>выполнена замена.</t>
    </r>
  </si>
  <si>
    <t>Ф.Б1-1</t>
  </si>
  <si>
    <t>БРУ-6 №1 БКНС-14 АО ВЛ-6кВ Ф.Б1-1 действием ТО, АПВН, РПВН. После отключения ЛР-6кВ на оп.№47/2 отпайка на "Башнефть", В-6 ФБ1-1 успешно включен</t>
  </si>
  <si>
    <t>К-9 скв.196 З.Полуденное 
нмр</t>
  </si>
  <si>
    <t>СУ скв.196</t>
  </si>
  <si>
    <t>АО АВ-0,4кВ в КТПН-6/0,4кВ, Iн=630А, Iр=450А. Запрошены распечатки журнала событий СУ ЭЦН.</t>
  </si>
  <si>
    <t>ВЛ-6кВ Ф-19 ЗРУ-6кВ ДНС Г/Е м/р.</t>
  </si>
  <si>
    <t>Падение ж/б опоры на действующую ВЛ-6кВ в районе оп.№146 Ф-19 ЗРУ-6кВ ДНС Г/Е м/р.</t>
  </si>
  <si>
    <t xml:space="preserve">ВЛ-110кВ Комета-КНС-37 II цепь </t>
  </si>
  <si>
    <t xml:space="preserve">ВЛ-110кВ Комета-КНС-37 II цепь (I цепь в ремонте) </t>
  </si>
  <si>
    <t>Авар.откл.</t>
  </si>
  <si>
    <t>ВЛ-110 Комета-КНС-37-2ц.</t>
  </si>
  <si>
    <t>Запуск мех.фонда.Запуск тех. оборудования.</t>
  </si>
  <si>
    <t>ВЛ-6кВ Ф-18 ПС 35/6кВ "К-457"</t>
  </si>
  <si>
    <t>ВЛ-6кВ Ф-13 ПС 35/6кВ "КСП-2"</t>
  </si>
  <si>
    <t>ВЛ-6кВ Ф-13,16,18 ПС 35/6кВ "КНС-4А"</t>
  </si>
  <si>
    <t>ВЛ-35 ДНС-12-2</t>
  </si>
  <si>
    <t>Грозовое воздействие</t>
  </si>
  <si>
    <t>ПС 110/35/6 ДНС-32</t>
  </si>
  <si>
    <t>АО В-110 Красноленинская-Ендырская-1,2</t>
  </si>
  <si>
    <t>ПС 110/35/6 Каменное</t>
  </si>
  <si>
    <t>Посадка напряжения при аварийном отключении с успешным АПВ ВЛ-110 кВ Никольская-2. Падение нагрузки 9,8 мВт.Гроза.</t>
  </si>
  <si>
    <t>Аварийное отключение с успешным АПВ.МТЗ-1.Дождь,гроза.</t>
  </si>
  <si>
    <t>Отп на скв</t>
  </si>
  <si>
    <t xml:space="preserve">Аварийное отключение с неуспешным АПВ.МТЗ-1. после включения "земля" на фидере. Дождь,гроза. Персоналом ЗЭС обнаружен и устранён слёт изолятора. </t>
  </si>
  <si>
    <t>ВЛ-6 кВ, Ф-1</t>
  </si>
  <si>
    <t>Аварийное отключение с успешным АПВ. Производится осмотр ВЛ. На пересечении ф-1 и ф-5 в пролетах опор №19-20 ф-1 и №22-23 ф-5 обнаружены поджоги провода на ф-1.</t>
  </si>
  <si>
    <t>АПВ не успешное, включению не поддался. Персонал выехал с осмотром. 13:25 отключен ЛР-2. Ф-Б-3 включению поддался. В КТП скв.11 разрушены два опорных изолятора. ЛР КТП скв.11 отключен и в 14:24 включен ЛР-2.Устранено в 20:40.скв в работе.</t>
  </si>
  <si>
    <t>ВЛ-6 кВ ф-605, ЯКНО-605</t>
  </si>
  <si>
    <t>Заявка поступила в 9:22. При осмотре фидера-отключилось ЯКНО-605, блинкера не выпадали, в 10:00 включено. Выехали с осмотром. В 16:35 осмотр закончен, причина не выявлена.</t>
  </si>
  <si>
    <t>Поселковый</t>
  </si>
  <si>
    <t>Отключение для определения замыкания на землю на СШ-6-1. Замыкание не пропало.</t>
  </si>
  <si>
    <t>скв.154</t>
  </si>
  <si>
    <t>Остановка скважины №154 при производстве оперативных переключений персоналом СЭС по переводу нагрузки ПС 35/10 кВ Азаматово,Борискино, Рязановка на ПС 35/6 кВ Тарханы.</t>
  </si>
  <si>
    <t>ПС 35/6 кВ Варшава-3, Проскуринская</t>
  </si>
  <si>
    <t>Падение нагрузки на 15 А по ВЛ-35 кВ "17Л" из-за резкого повышения напряжения при производстве оперативных переключений на ПС "Нефтегорская-2" (ВЭС)</t>
  </si>
  <si>
    <t>2ст ТНЗНП</t>
  </si>
  <si>
    <t>ВЛ-110кВ Шубинская-ЦПС-2</t>
  </si>
  <si>
    <t>Обрыв шлейфа ф.С в месте сварки на оп.№5.                     (Ветер порывами 17-22 м/с.)</t>
  </si>
  <si>
    <t>АС 150/24</t>
  </si>
  <si>
    <t>Екатеринбургский завод металлоизделий (провод)</t>
  </si>
  <si>
    <t>Отключений не было.  Остановка скважин из-за посадки напряжения на шинах РП-35 Ефремовский. Причина выясняется.         (Ветер порывами 17-22 м/с).</t>
  </si>
  <si>
    <t>22.06.2014г</t>
  </si>
  <si>
    <t xml:space="preserve">КЛ 6 кВ
 "ввод №2 ЧРП".
.
</t>
  </si>
  <si>
    <t xml:space="preserve">КЛ 6 кВ 
"ввод №2 ЧРП".
</t>
  </si>
  <si>
    <t xml:space="preserve">Аварийное отключение В-6 яч.15 "ввод №2 ЧРП", ЗРУ-6 кВ №3 ПС 35/6 кВ "115", от защиты "Т.О.". При посадке напряжения, частичный сброс нагрузки механизированного фонда ЦДНГ-1 . К.З. в концевой разделке КЛ 6 кВ ввода №2 ЧРП, в ячейке ШР ЧРП-2, блока ЧРП. </t>
  </si>
  <si>
    <t>сгорел автомат АЕ-63А.</t>
  </si>
  <si>
    <t>Окисление на опоре</t>
  </si>
  <si>
    <t>выбивает автомат в БУ</t>
  </si>
  <si>
    <t>ТП-№503</t>
  </si>
  <si>
    <t>РВНО-1 фид.№5: замена изолятора на ЛР ТП-№503</t>
  </si>
  <si>
    <t>отключение ВЛ-35 Т-522 НГЭС Ноглики</t>
  </si>
  <si>
    <t>Ф-695 ПС 35/6кВ "Величаевская-12"</t>
  </si>
  <si>
    <t>АО Ф-695 РПВУ (неисправность цепей управления)</t>
  </si>
  <si>
    <t>20.06.14г.</t>
  </si>
  <si>
    <t xml:space="preserve">  23:59 </t>
  </si>
  <si>
    <t>М-е Сладковско-Морозовское.            Отключение ВЛ-10 НП-5. ШП КМЯ №24.</t>
  </si>
  <si>
    <t>ПС 110/10кВ "Лынга" ВЛ-10кВ ф-8</t>
  </si>
  <si>
    <t>В пролете опор 20-21 под ВЛ обнаружено дерево, упавшее из-за пределов охранной зоны ВЛ. Линия без повреждений.</t>
  </si>
  <si>
    <t>ПС 35/6кВ "Лиственка" ВЛ-6кВ Ф-2</t>
  </si>
  <si>
    <t>Падение дерева в пролете опор 25-26 из-за пределов охранной зоны ВЛ.. Дерево убрали. ВЛ без повреждений.</t>
  </si>
  <si>
    <t>ВЛ-35 кВ "Стрельная"</t>
  </si>
  <si>
    <t>ВЛ-35 кВ "Стрельная" ПС 110/35/6 кВ "Зольное" (ЖПО) Под отключение попала ПС 35/6 кВ "Стрельная".</t>
  </si>
  <si>
    <t>Работала МТЗ. АПВ-не успешно. РПВ-персонал ЖПО произведет после осмотра ВЛ. В 10:05 нагрузка ПС 35\6 кВ "Стрельная" переведена на ПС 110/35/6 кВ "Зольное" по ВЛ-6 кВ.Причина: в пролете опор №63-64 упало дерево. В16:05 восстановлена нормальная схема эл.снабжения.</t>
  </si>
  <si>
    <t>ВЛ-6 кВ Ф-3 ПС 35/6 кВ  "Кротково Алешкино"</t>
  </si>
  <si>
    <t xml:space="preserve">МВ-35 Т-1-Т, МВ-6 Т-1-Т </t>
  </si>
  <si>
    <t>МВ-35 Т-1-Т, МВ-6 Т-1-Т ПС 35/6 кВ
"Восточно-Кохановская"</t>
  </si>
  <si>
    <t>Работала "Газовая защита".
Причина: разрушение прокладки между трансформатором и радиатором.
В 21:07 нагрузка РУ-6 кВ ПС "Восточно-Кохановская" переведена на ВЛ-6 кВ Ф-64 ПС 110/35/6 кВ"Коханы"(ВПО)</t>
  </si>
  <si>
    <t>МВ-6 Т-1-Т, МВ-6 Ф-1</t>
  </si>
  <si>
    <t>МВ-6 Т-1-Т, МВ-6 Ф-1 ПС 35/6 кВ "Сытовка"</t>
  </si>
  <si>
    <t>Работала МТЗ. АПВ- нет. РПВ-успешно. РПВ МВ-6 кВ Ф-1-не успешно. В 11:45 включили Ф-1 в работу через ПП-6. МВ-6 кВ Ф-1 неисправен ремонт отложен до 23.06.14г.
Гроза, сильный порывистый ветер. При осмотре обнаружено в пролете опор №20-21 упавшее дерево под проводами ВЛ.</t>
  </si>
  <si>
    <t>ВЛ 6кВ ф.№160-04</t>
  </si>
  <si>
    <t>Падение нагрузки на 15 А по ВЛ-35 кВ "17Л" из-за резкого повышения напряжения при производстве оперативных переключений на ПС "Нефтегорская-2" (ВЭС)Ввод в работу СШ-110 кВ</t>
  </si>
  <si>
    <t>Пс 35/6 кВ Вахитовская (Ф-3)</t>
  </si>
  <si>
    <t>Посадка напряжения при аварийном отключении с успешным АПВ СВ-110 кВ на ПС Переволоцкой из-за аварийного отключения ВЛ-110 Ново-Сергиевская-Переволоцкая" ЗЭС.</t>
  </si>
  <si>
    <t>МТЗ, МТО</t>
  </si>
  <si>
    <t>35/6 "Ново-Кудрино", "Западно-Степановская"</t>
  </si>
  <si>
    <t>Аварийное отключение В-35 Ново-Кудрино на ПС Северная. Отработала МТЗ, АПВ не успешное. РПВ не успешное. Отработала МТО. Запитали от ПС 35/10 Родина. При осмотре выявлено причина отключения падение дерева в пролете опор 48-49 Порывистый ветер 15 м/сек. устранено, линия поставлена на х.х.</t>
  </si>
  <si>
    <t>ВЛ-6 кВ ф-1321</t>
  </si>
  <si>
    <t>При осмотре отпайки ВЛ-6 кВ ф.1001-06 на кустовую площадку №109 под ЛР-6кВ оп.№29 обнаружена мертвая птица с подгоревшим оперением.</t>
  </si>
  <si>
    <t>К-17 скв.103 Онтонигайское нмр</t>
  </si>
  <si>
    <t>СУ скв.103</t>
  </si>
  <si>
    <t>АО АВ-0,4кВ в КТПН-6/0,4кВ, Iн=400А, Iр=210А. Запрошены распечатки журнала событий СУ ЭЦН. Неисправность СУ ЭЦН.</t>
  </si>
  <si>
    <t>ВЛ-35 ЦЛ-4, ЦЛ-7</t>
  </si>
  <si>
    <t>В-6 Ввод-1, 2 КУВ-6кВ К-247</t>
  </si>
  <si>
    <t>К-9 скв.197 Западно-Полуденное  нмр</t>
  </si>
  <si>
    <t xml:space="preserve">АО АВ-0,4кВ Iн-630А  I раб-450А запрошены распечатки журнала событий СУ ЭЦН </t>
  </si>
  <si>
    <t>К-9 скв.196 Западно-Полуденное  нмр</t>
  </si>
  <si>
    <t xml:space="preserve">АО АВ-0,4кВ в КТПН-6/0,4 кВ (Iн-630А  Iраб-450А), запрошены распечатки журнала событий СУ ЭЦН. </t>
  </si>
  <si>
    <t xml:space="preserve">АО АВ-0,4кВ в КТПН-6/0,4 кВ (Iн-1000А  Iраб-630А), запрошены распечатки журнала событий СУ ЭЦН. </t>
  </si>
  <si>
    <t>ПС 35/6 кВ №272
 ф.272-16</t>
  </si>
  <si>
    <t xml:space="preserve">
 ф.272-16</t>
  </si>
  <si>
    <t xml:space="preserve">Пролет опор №39-40, падение дерева из-за пределов охранной зоны ВЛ, задевание проводов ф.А,В </t>
  </si>
  <si>
    <t>05.02.14-ТО                           30.05.14-Т Р</t>
  </si>
  <si>
    <t>август -ТО            февраль 2015 -ТР</t>
  </si>
  <si>
    <t>КТПН-6/0,4 400кВА К-27 2пол. ТП №2</t>
  </si>
  <si>
    <t>КТПН-6/0,4 кВ 400кВА К-27 2пол ТП №2</t>
  </si>
  <si>
    <t>А-37 / 630 А</t>
  </si>
  <si>
    <t>Т.Р - 28.04.2009             Т.О -22.04.14                    ( Т.Р - отказ)</t>
  </si>
  <si>
    <t>Т.О- 100%   Т.Р - 0%</t>
  </si>
  <si>
    <t>Т.О- 07.14                          Т.Р- 04.15</t>
  </si>
  <si>
    <t>Т.Р- 5 отказов</t>
  </si>
  <si>
    <t xml:space="preserve"> В-110 ВЛ Ленинская-Лосинка-1</t>
  </si>
  <si>
    <t>Гроза, АВР-35 успешно</t>
  </si>
  <si>
    <t>ВЛ-35 Дожимная-2</t>
  </si>
  <si>
    <t>НВЧЗ,1ст ЗЗ</t>
  </si>
  <si>
    <t>ВЛ-110 Пыть-Ях - ПП Восточный, Пыть-Ях- ПП Угутский</t>
  </si>
  <si>
    <t>Гроза, выборочная остановка скв. по посадке U (откл не было) на МБ и СБ</t>
  </si>
  <si>
    <t>ПС-35/6кВ №206 ф.206-04</t>
  </si>
  <si>
    <t>ф.206-04</t>
  </si>
  <si>
    <t xml:space="preserve">Гроза. Обрыв провода ф.В в пролете оп.5-6, в результате прямого попадания молнии в провод </t>
  </si>
  <si>
    <t>18.04.14-ТО                           4.10.07-Т Р</t>
  </si>
  <si>
    <t>июль -ТО            октябрь 2015 -ТР</t>
  </si>
  <si>
    <t>ПС 35/6 кВ №105
 ф.103-05</t>
  </si>
  <si>
    <t>ф.103-05</t>
  </si>
  <si>
    <t>ПС 35/6 316 ф.316-04</t>
  </si>
  <si>
    <t>Гроза,остановка скв. по дисбалансу,оп. 5 разрушение  шлейфа ф."А"</t>
  </si>
  <si>
    <t>ПС-35/6кВ №274 ф.274-08</t>
  </si>
  <si>
    <t>ф.274-08</t>
  </si>
  <si>
    <t>Гроза
Оп. 141-разрушен изолятор ф."В", провод упал на траверсу, отгорел и упал на землю.</t>
  </si>
  <si>
    <t>12.03.14- ТО      12.05.14- ТР</t>
  </si>
  <si>
    <t xml:space="preserve">август-ТО                        май 2015-ТР            </t>
  </si>
  <si>
    <t>октябрь 2013</t>
  </si>
  <si>
    <t>ПС-110/35/6 Лосинка ВЛ-35 Искра-1</t>
  </si>
  <si>
    <t>ВЛ-35 Искра-1</t>
  </si>
  <si>
    <t>16.05.14.-ТО        27.08.13-ТР</t>
  </si>
  <si>
    <t>август 2014-ТО      август 2018-ТР</t>
  </si>
  <si>
    <t>ПС Парус ВЛ-35 Суперблок-2</t>
  </si>
  <si>
    <t>1ст МТЗ</t>
  </si>
  <si>
    <t>ПС Ленинская ВЛ-35 Самарская-1,2</t>
  </si>
  <si>
    <t>ПС Ленинская ВЛ-35 Сибирская-2</t>
  </si>
  <si>
    <t>1,2ст ЗЗ</t>
  </si>
  <si>
    <t>ВЛ-110 Пыть-ях-Парус-1</t>
  </si>
  <si>
    <t>ПС35/6 №103
ф.103-05</t>
  </si>
  <si>
    <t>ВЛ-110кВ "ПП-Восточный-Чистинная"-1ц</t>
  </si>
  <si>
    <t>ПС 35/6  №325  ф.325-06</t>
  </si>
  <si>
    <t>Пролет опор №28-29: экскаватор ООО "НГСК" задел провода ф.А,С</t>
  </si>
  <si>
    <t>ПС-35/6кВ №241 ф.241-16</t>
  </si>
  <si>
    <t>ф.241-16</t>
  </si>
  <si>
    <t>24.06.2014-ТО
21.03.2014-ТР</t>
  </si>
  <si>
    <t>сантябрь 2014-ТО
март 2015-ТР</t>
  </si>
  <si>
    <t>ПС 110/35/6 Приразломная ВЛ-35 Б.ЯР-2</t>
  </si>
  <si>
    <t>ВЛ-35 Белый Яр-2</t>
  </si>
  <si>
    <t>ПС 110/35/6 Евсеенковская  ВЛ-35 Гром-1,2</t>
  </si>
  <si>
    <t xml:space="preserve"> ВЛ-35 Гром-1,2</t>
  </si>
  <si>
    <t>ПС 110/35/6 Водозабор    ВЛ-35 Западный Салым-1</t>
  </si>
  <si>
    <t xml:space="preserve"> ВЛ-35 Западный Салым-1</t>
  </si>
  <si>
    <t>ПС 35/6 кВ             № 062                      ф.062-17</t>
  </si>
  <si>
    <t>Оп. 3В ЛР-6кВ К-73 опорный изолятор ф. А поврежден, оп.11А опорный изолятор ф.В разрушен. Изоляторы заменили. Гроза.</t>
  </si>
  <si>
    <t xml:space="preserve">ПС 35/6 кВ             № 266                  ф.266-16                   </t>
  </si>
  <si>
    <t>ф.266-16</t>
  </si>
  <si>
    <t>Экскаватор ООО "ЛЭП Энергострой" задел провода ВЛ в пролете оп.62-63.</t>
  </si>
  <si>
    <t>ТО-04.06.2014
ТР-28.03.2012</t>
  </si>
  <si>
    <t>ТО-сентябрь 2014
ТР-март 2015</t>
  </si>
  <si>
    <t>28.03.2013
19.03.2014</t>
  </si>
  <si>
    <t xml:space="preserve">ПС 35/6кВ № 126 2С-6кВ </t>
  </si>
  <si>
    <t>25.06.2014г</t>
  </si>
  <si>
    <t>"2 зона дистанционной защиты,
"1 ступень землянной защиты"</t>
  </si>
  <si>
    <t>ВЛ 110 кВ "Тарко-Сале-Северный-1,2",
ВЛ 110 кВ "Тарко-Сале-Северный-4", ВЛ-110 кВ "Тарко-Сале-Светлая"</t>
  </si>
  <si>
    <t>Отключение во время грозы ВЛ 110 кВ "Тарко-Сале-Северный-1,2",  "2 зона дистанционной защиты", АПВ успешное, 
 ВЛ 110 кВ "Тарко-Сале-Северный-4", ВЛ-110 кВ "Тарко-Сале-Светлая" от защиты "1 ступень землянной защиты" , АПВ успешное.</t>
  </si>
  <si>
    <t>ВЛ 35 кВ "Дорофеевская-2"
ВЛ 35 кВ "Восточная-1,2"</t>
  </si>
  <si>
    <t>ВЛ 35 кВ 
"Дорофеевская-2"
ВЛ 35 кВ 
"Восточная-1,2,"</t>
  </si>
  <si>
    <t>Отключение во время грозы ВЛ 35 кВ "Дорофеевская-2", ВЛ 35 кВ "Восточная-1,2", от защиты МТЗ, АПВ успешное.</t>
  </si>
  <si>
    <t>Отключение  ВЛ 110 кВ "Северный-Харампурская-1,2",  АПВ неуспешное, 2 кратное РПВ неуспешное. Падение опоры №311.</t>
  </si>
  <si>
    <t>26.06.2014г</t>
  </si>
  <si>
    <t>ВЛ-110 "Пульяха - Геращенко"
ВЛ-110 "Муравленковская- Стрела"</t>
  </si>
  <si>
    <t>Посадка напряжения до 4,8кВ по ПС 35/6 запитанных от ПС 110 Барсуковская и Ново-Пурпейская. Отключались ВЛ-110 Пульяха - Геращенко и Муравленковская Стрела, АПВ успешное. Грозовой фронт в районе ПС 500 Муравленковская.</t>
  </si>
  <si>
    <t>ВЛ-6кВ "142-04"</t>
  </si>
  <si>
    <t xml:space="preserve">Аварийное отключение во время грозы ВЛ-6кВ 142-04, АПВ успешное. </t>
  </si>
  <si>
    <t>АВР-6кВ</t>
  </si>
  <si>
    <t>ПС35/6кВ "113"
В-6-2 яч.12</t>
  </si>
  <si>
    <t>Аварийноеи отключение во время грозы В-6-2 яч.12 на ПС 113. АВР-6кВ успешное.</t>
  </si>
  <si>
    <t>ВЛ-6кВ "208-14"</t>
  </si>
  <si>
    <t>Аварийное отключение во время грозы ВЛ-6кВ 208-14, АПВ успешное.</t>
  </si>
  <si>
    <t>Аарийное отключение во время грозы ВЛ-35 "Водозабор-1,2", АПВ успешное. Посадка напряжения до 4,8кВ по ПС 35/6 запитанных от ПС 110 Ямальская. Обрыв провода, фазы"С", ВЛ 35кВ Водозабор-2, в пролете опор №7-8.
Аарийное отключение во время грозы  ВЛ-6кВ "111-02", "111-25", АПВ неуспешное. Схлест проводов в пролете опор № 5/20-5/21 , с упавшим проводом ВЛ 35 кВ Водозабор-2.</t>
  </si>
  <si>
    <t xml:space="preserve">ВЛ-35 "Водозабор-1,2"
ВЛ-6кВ "111-02"
ВЛ-6кВ "111-25". </t>
  </si>
  <si>
    <t>Замена БУС</t>
  </si>
  <si>
    <t>Замена автомата в БУС</t>
  </si>
  <si>
    <t>авария на НГЭС</t>
  </si>
  <si>
    <t>внутренние переключения НГЭС Ноглики</t>
  </si>
  <si>
    <t>выбило ТЗ.</t>
  </si>
  <si>
    <t>ВЛ-6 кВ Ф-6 ПС 110/35/6 кВ "Снисски"(ЧПО).</t>
  </si>
  <si>
    <t>Работала МТЗ. АПВ-успешно. Причина:неисправность ТП-42 принадлежащей ЧП "ЕЕЕ". ТП-42 отключили. Владелец уведомлен.</t>
  </si>
  <si>
    <t>2 ст. ЗЗ.</t>
  </si>
  <si>
    <t>ВЛ-110 кВ "Бузулукская-2" (ВПО)</t>
  </si>
  <si>
    <t>ВЛ-110 кВ"Бузулукская-2"(ВПО) ПС 220/110/10 кВ "Комсомолец"(МЭС).</t>
  </si>
  <si>
    <t>ВЛ-110 кВ"Бузулукская-2"(ВПО) ПС 220/110/10 кВ "Комсомолец"(МЭС). Под отключение попали: С-1-Т ПС 110/35/6 кВ "Нефтегорская-1"(ВПО), Ф-2, 7, 8, 10,11,12 (ЭНС цех № 15),ПС 35/6 кВ "Благодаровская".</t>
  </si>
  <si>
    <t>РП-10-2/3
ВЛ-10 кВ Ф-9</t>
  </si>
  <si>
    <t>РП-10-2/3 ВЛ-10 кВ Ф-9 ПС 35/10 кВ  "Черновка" (СПО)</t>
  </si>
  <si>
    <t>Работала Т.О. АПВ-успешно. Причина выясняется.</t>
  </si>
  <si>
    <t>ВЛ-220кВ Северный Варьеган-Варьеган</t>
  </si>
  <si>
    <t>ВЛ-35кВ Ф-4 п/с 35/6 ДНС-3</t>
  </si>
  <si>
    <t>ВЛ-35кВ Ф-16 п/с 35/6 ДНС-3</t>
  </si>
  <si>
    <t>МТО.</t>
  </si>
  <si>
    <t>РУ-6 КНС-18           ВЛ-6 Ф-31</t>
  </si>
  <si>
    <t>Осмотр Э.О. Запуск м/ф. Составлен АКТ.</t>
  </si>
  <si>
    <t>ВЛ-220 Северный Варьеган-Варьеган</t>
  </si>
  <si>
    <t>Гроза. Падение "U" в сети. Частично остановка мех.фонда, тех. оборудования.</t>
  </si>
  <si>
    <t>ПС-110/35/6кВ Медвежья, 1Т</t>
  </si>
  <si>
    <t xml:space="preserve">ПС-110 Усть-Вахская,
ВВ-35кВ Ф-13
</t>
  </si>
  <si>
    <t>Гроза. Падение "U" по 2СШ-35кВ. На ПС-35/6кВ УПСВ, АВР-успешно.Частично остановка мех.фонда.</t>
  </si>
  <si>
    <t>Т.О. Ф"С"</t>
  </si>
  <si>
    <t>ПС-35/6кВ к-782, ВЛ-6кВ Ф-18</t>
  </si>
  <si>
    <t xml:space="preserve">Гроза. Причина не выяснена.
</t>
  </si>
  <si>
    <t>Г.З. 1,2ступ.</t>
  </si>
  <si>
    <t xml:space="preserve">ПС-35/6кВ ДНС-1М,Т-1
</t>
  </si>
  <si>
    <t>ВЛ-35кВ Ф№4 ПС 110/35/6кВ "Ермаковская"</t>
  </si>
  <si>
    <t>Отключение на Орехово-Ермаковском м/р.АПВ-успешно</t>
  </si>
  <si>
    <t>Отключение на 7 м/р:   Хохряковское, Колик-Еганское,  Кошильское, Пермяковское, Северо-Хохряковское, Верхнеколик-Ёганское, Северо-Варьеганское   м/р.АПВ-успешно</t>
  </si>
  <si>
    <t>ВЛ 110кВ ПС Узловая-Хохряковская 1 цепь</t>
  </si>
  <si>
    <t>Отключение на 4 м/р:   Хохряковское, Колик-Еганское,  Кошильское, Пермяковское  м/р.АПВ-успешно</t>
  </si>
  <si>
    <t xml:space="preserve">ВЛ-110 Мачтовая-Истоминская-1,2Ц. </t>
  </si>
  <si>
    <t>Отключение на 4 м/р: Кошильское, Пермяковское, Северо-Хохряковское, Верхнеколик-Ёганское,   м/р.АПВ-успешно</t>
  </si>
  <si>
    <t>ВЛ-6кВ Ф-18 ПС 35/6кВ "Гвардейская"</t>
  </si>
  <si>
    <t>ВЛ-6кВ Ф-1 ПС 35/6кВ "Гвардейская"</t>
  </si>
  <si>
    <t>Ослабление контакта плашечного зажима ф.С оп.№1 ИВР-6кВ</t>
  </si>
  <si>
    <t>Отключение на Хохряковском м/р</t>
  </si>
  <si>
    <t>ВЛ-6кВ Ф-8 ПС 35/6кВ ”К-34”</t>
  </si>
  <si>
    <t>Отключение на Северо-Варьеганском м/р. АПВ - успешно</t>
  </si>
  <si>
    <t>скв.216,57,154 Натальинская</t>
  </si>
  <si>
    <t>Посадка напряжения из-за аварийного отключения с не успешным АПВ ф-Аз-2 на ПС "Азаматово" СЭС</t>
  </si>
  <si>
    <t>Посадка напряжения при аварийном отключении с неуспешным АПВ ВЛ-110 кВ Пугачевка-Росташи. (Сброс 9,4 МВт)</t>
  </si>
  <si>
    <t>ВЛ-10 кВ Ф-Пл-8</t>
  </si>
  <si>
    <t>Отключение персоналом СЭС для ремонта ВЛ-10 кВ.</t>
  </si>
  <si>
    <t>ВЛ-6 кВ ф-Уваровка; 526</t>
  </si>
  <si>
    <t>Понижение напряжения в сети 35 кВ</t>
  </si>
  <si>
    <t>Фонд скв Ф-НСУ-69</t>
  </si>
  <si>
    <t>Аварийное отключение.Об отсутсвии напряжения промысел сообщил в 9:30.Осмотр произведен видимых причин не обнаружено.</t>
  </si>
  <si>
    <t>ВЛ-6 кВ Ф-207</t>
  </si>
  <si>
    <t>Аварийное отключение фидера с успешным АПВ. Гроза.</t>
  </si>
  <si>
    <t>Аварийное отключение фидера с неуспешным АПВ. Гроза.</t>
  </si>
  <si>
    <t>Заявка поступила в 10:25. По сообщению дисп.ЗЭС ф-4 не отключался, выехали с осмотром на ВЛБ - отключено. При осмотре -  замечаний нет. Включено. Произведен осмотр фидера в зоне ответственности РН-Энергонефть, замечаний нет.</t>
  </si>
  <si>
    <t>ВЛ-6 кВ Ф-510</t>
  </si>
  <si>
    <t>Аварийное отключение фидера с успешным АПВ. Осмотр произведен видимых причин не выявлено.Вероятная причина остановка скв 560 по перегрузу.</t>
  </si>
  <si>
    <t>ПС Азаматово,    Тарханы</t>
  </si>
  <si>
    <t>Колебания напряжения при аварийном отключении СВ-35 кВ на ПС Рязановка(СЭС) АПВ неуспешное.Блинкера защит не выпадали.Вставало 2 скв по Жедрино.</t>
  </si>
  <si>
    <t>ВЛ-6 кВ ф-Ез-6</t>
  </si>
  <si>
    <t>Аварийная остановка скважин, по сообщению ДЭМ ПС "Ефремо-Зыково" отключений не было, было кратковременное снижение напряжения в сети 35 кВ. Оборудование "РН-ЭН" осмотрено, замечаний нет.</t>
  </si>
  <si>
    <t>МТЗ ВА-55-43 1600А</t>
  </si>
  <si>
    <t>КТПН-6/0,4 №1 Куст-5</t>
  </si>
  <si>
    <t>АВ-0,4 ввод (ВА-55-43 1600А)</t>
  </si>
  <si>
    <t xml:space="preserve">13:00 по телеметрии ОМЬ2000 обнаружено снижение нагрузки на яч. №12 ПС-35/6 Куста 5 Усть-Тегусского м/р, питает КТПН-6/0,4 №1, №3, сообщено в РИТС УНП-1, отправлен ДЭМ на куст-5 для осмотра, 13:50 при осмотре обнаружено в КТПН-6/0,4 №1 выбит АВ-0,4 ввод (тип ВА-55-43), проверены регулировки уставок ВА-55-43 Iу=1* Iн; 
13:52 АВ-0,4 ввод включен, подано напряжение на СУ скважин, сообщено в РИТС УНП-1
13:52-14:25 запуск скважин Куста-5
</t>
  </si>
  <si>
    <t>РССР 3100</t>
  </si>
  <si>
    <t>ДЭС-8 куст-8 Усть-тегусского м/р</t>
  </si>
  <si>
    <t>ДГУ-2</t>
  </si>
  <si>
    <t>14:25 ДЭС-8 АО ДГУ-2 - код.303 "Низкое напряжение генератора" (ДГУ-1 выведена в ТО-250); приступили к осмотру и выявлению причины неисправности;
17:00 По окончании ТО-250 запуск ДГУ-1, подача напряжения на СУ ЭЦН, запуск сквжин;
17:30 После замены платы А36 в панели РССР-3100 запуск ДГУ-2, стоп ДГУ-1 (в горячий резерв)</t>
  </si>
  <si>
    <t>БМРЗ</t>
  </si>
  <si>
    <t>ВЛ-35 Промысловая-1</t>
  </si>
  <si>
    <t>В 19:51:32 при прохождении грозового фронта над Кальчинским м/р произошло отключение на ПС 110/35/6 "Кальча"  ВЛ-35 Промысловая-1 по защите МТЗ-1,в  19:51:36 успешное повторное АПВ линии.</t>
  </si>
  <si>
    <t>ДЗТ, МТЗ, АПВ</t>
  </si>
  <si>
    <t>ВЛ-35 ЦЛ-7</t>
  </si>
  <si>
    <t>КЛ-10 Р-14</t>
  </si>
  <si>
    <t>КЛ-10 Ф.Р-14</t>
  </si>
  <si>
    <t xml:space="preserve">З.Полуденное нмр СУ ЭЦН </t>
  </si>
  <si>
    <t xml:space="preserve"> СУ ЭЦН </t>
  </si>
  <si>
    <t>Посадка напряжения, остановка ЭЦН при перезапуске агрегата на БКНС-12</t>
  </si>
  <si>
    <t xml:space="preserve">Крапивинское нмр СУ ЭЦН </t>
  </si>
  <si>
    <t>Остановка СУ ЭЦН по ТМ и "Черный ящик" ПС событий не зафиксировали. На графиках колебаний уровней напряжения не было. Запрошены распечатки журнала событий СУ ЭЦН.</t>
  </si>
  <si>
    <t>АО ГПЭС Черемшанская ООО "Норд Сервис"</t>
  </si>
  <si>
    <t>Катыльгинское, Оленье, Онтонигайское нмр.</t>
  </si>
  <si>
    <t xml:space="preserve">Ф.Б2-1 </t>
  </si>
  <si>
    <t>К-27                             З-Полуденное  нмр</t>
  </si>
  <si>
    <t>СУ ЭЦН                          К-27</t>
  </si>
  <si>
    <t>АО АВ-0,4кВ в КТПН-6/0,4, выполнена ревизия ПР-0,4кВ, Запрошены распечатки со СУ ЭЦН.</t>
  </si>
  <si>
    <t>К-17                             З-Полуденное  нмр</t>
  </si>
  <si>
    <t>СУ ЭЦН                          К-17</t>
  </si>
  <si>
    <t>Остановка ЭЦН. Заявка от ЦДНГ-4 в 14-50, запуск скважин без ЭНТ в 14:58ч. Запрошены распечатки со СУ ЭЦН.</t>
  </si>
  <si>
    <t>К-23                             Советское нмр</t>
  </si>
  <si>
    <t>СУ ЭЦН                          К-23</t>
  </si>
  <si>
    <t xml:space="preserve">РУ-6кВ "Очистные сооружения" Ф.О-16. Излом шлейфа от ЛР-6 к ТП К-23. Неполнофазный режим. Выполнен ремонт.  </t>
  </si>
  <si>
    <t>ВЛ-35 ЦЛ-4</t>
  </si>
  <si>
    <t>ПС-110/35/6 кВ "Катыльгинская" АО ВЛ-35 кВ ЦЛ-4 действием МТЗ, АПВУ, посадка напряжения. Гроза. Бюллетень погоды № 177 b  от 26.06.14. Выполняется осмотр ВЛ.</t>
  </si>
  <si>
    <t>Ф.1-21</t>
  </si>
  <si>
    <t xml:space="preserve">Ф.1-21 </t>
  </si>
  <si>
    <t>ПС 35/6 кВ №501 АО ВЛ-6 кВ Ф.1-21 действием МТЗ, АПВУ. Гроза. Бюллетень погоды № 177 b  от 26.06.14. Выполняется осмотр ВЛ.</t>
  </si>
  <si>
    <t>ПС 35/6 кВ             № 020  ф.020-16</t>
  </si>
  <si>
    <t>ф.020-16</t>
  </si>
  <si>
    <t xml:space="preserve">Повреждение разрядников ф.А,В на ТП-4 к.4ВП.       </t>
  </si>
  <si>
    <t>15.11.13 ТР           21.03.14 ТО</t>
  </si>
  <si>
    <t>11.2014 (ТР)</t>
  </si>
  <si>
    <t>ПС 35/6 кВ             № 066  ф.066-17</t>
  </si>
  <si>
    <t>ф.066-17</t>
  </si>
  <si>
    <t>РВО-6</t>
  </si>
  <si>
    <t>26.06.13 ТР              22.04.14 ТО</t>
  </si>
  <si>
    <t>30.06.14 ТР</t>
  </si>
  <si>
    <t>КНС-12Б РУ-6кВ №1  ф.12б-22</t>
  </si>
  <si>
    <t>ф.12б-22</t>
  </si>
  <si>
    <t xml:space="preserve">Падение дерева на ВЛ на отпайке принадлежащей БЛПХ. Отключена СЯ-6 кВ №9. </t>
  </si>
  <si>
    <t xml:space="preserve">26.03.14 - ТО        21.06.13- ТР      </t>
  </si>
  <si>
    <t>сентябрь -ТО                июнь-ТР</t>
  </si>
  <si>
    <t>ПС 35/6 кВ             № 103  ф.103-05</t>
  </si>
  <si>
    <t xml:space="preserve">Гроза. </t>
  </si>
  <si>
    <t>ПС 35/6 кВ             № 152  ф.152-15</t>
  </si>
  <si>
    <t>ф.152-15</t>
  </si>
  <si>
    <t>ПС 35/6 кВ             № 238  ф.238-08</t>
  </si>
  <si>
    <t>ф.238-08</t>
  </si>
  <si>
    <t>1з ДЗ,       1,2ст. ЗЗ</t>
  </si>
  <si>
    <t>Разрушение ОПН-110 ф."С" на оп.13</t>
  </si>
  <si>
    <t>ПС-35/6кВ №208 Ф. 208-06</t>
  </si>
  <si>
    <t>ВЛ-6 кВ
 ф. 208-06</t>
  </si>
  <si>
    <t>Оп.№ 10  ( в районе к.479А) выдавило сваю ,наклон в сторону ВЛ ,провис проводов ,ветер западный 8-13 м/с.</t>
  </si>
  <si>
    <t>ПС-35/6кВ №277 Ф. 277-17</t>
  </si>
  <si>
    <t>ВЛ-6 кВ
 ф. 277-17</t>
  </si>
  <si>
    <t>Обрыв проводов ф."А" и "С" автотранспортом ООО "Ламор-Югра" в пролёте опор № 22-23 (в районе к.52К производят отсыпку). РПВУ после устраниния.</t>
  </si>
  <si>
    <t>ТО, ДЗ-1, ТЗНП-1,2</t>
  </si>
  <si>
    <t>ВЛ-110 Шубинская-Пирс-2</t>
  </si>
  <si>
    <t>ПС Шубинская, ВЛ-110 Пирс-2</t>
  </si>
  <si>
    <t>27.06.2014г</t>
  </si>
  <si>
    <t>КТПН-6/0,4кВ 630кВА №2</t>
  </si>
  <si>
    <t>Куст 40А, КТПН-630 №2, внутреннее повреждение ТМ-630 кВА. Обрыв фазы 6 кВ. Выполнена замена КТПН-630 кВА.</t>
  </si>
  <si>
    <t>ВЛ-110 "Холмогорская"- "Пульяха ",
ВЛ-110 "Пульяха "-"Крайняя".</t>
  </si>
  <si>
    <t>Посадка напряжения до 5,2кВ по ПС 35/6 запитанных от ПС 110 Барсуковская и Ново-Пурпейская. Отключались ВЛ-110 Холмогорская-Пульяха и Пульяха-Крайняя, АПВ успешное. Грозовой фронт в районе ПС 500 Холмогорская.</t>
  </si>
  <si>
    <t xml:space="preserve">ВЛ 110 кВ "Тарко-Сале-Светлая", ВЛ 110 кВ "Тарко-Сале-Северный-4". </t>
  </si>
  <si>
    <t>ВЛ 110 кВ "Тарко-Сале-Северный-4", ВЛ-110 кВ "Тарко-Сале-Светлая"</t>
  </si>
  <si>
    <t>Аврийное отключение ВЛ-110 "Тарко-Сале - Светлая" и "Тарко-Сале - Северный 4", АПВ успешное. Грозовой фронт.</t>
  </si>
  <si>
    <t>ВЛ-35 "Наумовская-1,2"</t>
  </si>
  <si>
    <t xml:space="preserve">При прохождении грозового фронта на Тарасовском м/р.,  аварийное отключение ВЛ-35кВ «Наумовская-1,2», от защиты МТЗ фазы «А» и «В», АПВ успешное. Сброс нагрузки 16 МВт. В 17:41  полный останов Тарасовской ГПЭС из-за  повышения давления топливного газа с 5,5 до 7,67 бар. на выходе из БПТГ-1. </t>
  </si>
  <si>
    <t>28.06.2014г</t>
  </si>
  <si>
    <t>ВЛ-6кВ "142-14"</t>
  </si>
  <si>
    <t xml:space="preserve">Аварийное отключение  ВЛ-6кВ 142-14, "ТО",АПВ неуспешное, РПВ неуспешное.При осмотре ВЛ 6 кВ и кустовых ПС 6/0,4 кВ видимых повреждений не обнаружено. При верховом осмотре ВЛ 6 кВ обнаружено на опоре №10/1 отпаечной ВЛ 6 кВ куста 43А на ЛР 6 кВ сорван подставной опорный изолятор фазы"В" ,при порывах ветра происходит схлест провода с фазой"А". </t>
  </si>
  <si>
    <t>29.06.2014г</t>
  </si>
  <si>
    <t>Аварийный вывод в ремонт КТПН-630 кВА №2 куста 6, для замены,по результатам тепловизионного контроля нагрев верхних слоев масла ТМ-630 кВА, 120 градусов. Выполнена замена КТПН 630 кВА.</t>
  </si>
  <si>
    <t>ПКТ-10</t>
  </si>
  <si>
    <t>КТП-6/0,4кВ №525</t>
  </si>
  <si>
    <t>М/р "Хасырейское"         КТП-6/0,4кВ №525 скв43. В следствии срабатывания  предохранителя ПКТ-10 Ф-С  трансформатора, произошла остановка скв. 43. Замена предохранителя, ввод        КТП №525 в работу.</t>
  </si>
  <si>
    <t>выбивает - увеличение токовой отсечки на АЕ-10</t>
  </si>
  <si>
    <t>устранение неисправности в БУС (отгорела фаза)</t>
  </si>
  <si>
    <t>А.О. Л-124 110кВ II ступень Н.З.З.</t>
  </si>
  <si>
    <t>А.О. Л-124 110кВ II ступень Н.З.З. в зоне ответственности "НУР-Энерго"</t>
  </si>
  <si>
    <t>28.06.14г.</t>
  </si>
  <si>
    <t>ВЛ-6 кВ Ну-83 от РП-8 Ну Абинский ЭСУ.</t>
  </si>
  <si>
    <t>М-е Украинское, Абино-Украинское. Гроза.</t>
  </si>
  <si>
    <t>ЗЗ 1ст.</t>
  </si>
  <si>
    <t>ВЛ-110кВ "Комсомольская-Кыква" 1 ц</t>
  </si>
  <si>
    <t xml:space="preserve">ПС 35/6кВ "Кама" ВЛ-6кВ Ф-10 </t>
  </si>
  <si>
    <t>В пролете опор №2-3 отп. на куст 33 грузовая техника "Мостстрой" порвала провода ВЛ-6кВ, сорваны изоляторы, погнуты траверсы.  Произвели ремонтно-восстановительные работы.</t>
  </si>
  <si>
    <t xml:space="preserve">ВЛ-35кВ "Нылга-Урал"(ОАО Удмуртэнерго) </t>
  </si>
  <si>
    <t>Посадка напряжения на ПС 35/6кВ "Красное"</t>
  </si>
  <si>
    <t>гроза, ветер до 15-18м/с</t>
  </si>
  <si>
    <t>ВЛ-110кВ "ТЭЦ-2-Позимь" 1ц</t>
  </si>
  <si>
    <t xml:space="preserve">Посадка напряжения на ПС 110/35/6кВ "Донцовская", ПС 35/6кВ "Гремиха-1,2,3" </t>
  </si>
  <si>
    <t>28.06.14.</t>
  </si>
  <si>
    <t>ПС 110/35/10кВ "Карсовай" (ОАО "Удмуртэнерго") ВЛ-10кВ ф-5 (ОАО "Удмуртнефть" отп. на скв. 401)</t>
  </si>
  <si>
    <t xml:space="preserve">На опоре №10П порывом ветра сорвало крюк с изолятором, произошел схлест проводов, ОАО "Удмуртэнерго" произвели ремонт, после чего ВЛ включили в работу без замечаний </t>
  </si>
  <si>
    <t>1 С.Ш-110 кВ
2 С.Ш-110 кВ</t>
  </si>
  <si>
    <t>1 С.Ш-110 кВ,2 С.Ш-110 кВ ПС 220/110/35/6 кВ "Сызрань" (МЭС) Под отключение попали: ПС 110/35/10 кВ "Шигоны"(Жиг.П.О.) ВЛ-35 кВ "Санаторная-1" ПС 35/6 кВ "Сытовка" (ЭНС)</t>
  </si>
  <si>
    <t>АПВ-не успешно. РПВ-успешно Причина: аварийная ситуация на ПС 220/110/35/6 кВ "Сызрань" (МЭС)</t>
  </si>
  <si>
    <t>ВЛ-6 кВ Ф-12</t>
  </si>
  <si>
    <t>Работала ТО. АПВ-не успешно. РПВ-не успешно. При осмотре ВЛ обнаружен обрыв вязки провода ф-"В" на оп.№10 отпайка к ТП-122 . Провод упал на провод ф-"А". С 18:23 до 19:00 замена оборванной вязки провода ф-"В" на оп.№10 отпайки к ТП-122.</t>
  </si>
  <si>
    <t>ПС-110 Самотлор КРУН-6 яч№12</t>
  </si>
  <si>
    <t>Осмотр Э.О. Запуск м/ф. Нагрузка РУ-6-2 ДНС-1 переведена с ВВ-6-1 на ВВ-6-2. Дефект устранен.</t>
  </si>
  <si>
    <t xml:space="preserve">ВЛ-6кВ  ф-14  ПС 35/6кВ  К-874  </t>
  </si>
  <si>
    <t>Наброс металлической проволоки на ВЛ-6кВ в пролете оп. 29/1-29/2 во время уборки территории к-873 организацией ООО "Нарс"</t>
  </si>
  <si>
    <t>Составлен АКТ.</t>
  </si>
  <si>
    <t>ПС0-35/6кВ к-418, Т-2</t>
  </si>
  <si>
    <t>Выяснение причины на 30.06.14г.</t>
  </si>
  <si>
    <t>Ав.откл.</t>
  </si>
  <si>
    <t>Отключение части ВЛ-6 кВ Ф-605 до КРУНа-605</t>
  </si>
  <si>
    <t xml:space="preserve">Аварийное отключение фидера, АПВ не успешное, РПВ не успешное. В 10:15 основная часть фидера (после КРУНа-605) запитана с Ф-910 ПС 35/6 кВ Долговской. Обрыв вязки на опоре №23 фаза "С" и замыкание с проводом  фазы "В" Ф-606 в точке пересечения фидеров. </t>
  </si>
  <si>
    <t>Устранение слёта изолятора персоналом СЭС.</t>
  </si>
  <si>
    <t>Ф-Б-3</t>
  </si>
  <si>
    <t>Оперативные переключения персоналом СЭС при сборке нормальной схемы эл.снабжения ПС Беседино.</t>
  </si>
  <si>
    <t>35/6 Тарханы, Березовка, Аксютино, Азаматово(СЭС)</t>
  </si>
  <si>
    <t>Глубокая посадка в сети 35 кВ со стороны ПС Рязановка (СЭС)причина персоналом СЭС не выявлена.</t>
  </si>
  <si>
    <t>Тарханы, Березовка, Аксютино, РП-10 Жедрино</t>
  </si>
  <si>
    <t>К-5 скв.40 
Северное нмр</t>
  </si>
  <si>
    <t>К-63 скв.1044 
Первомайское нмр</t>
  </si>
  <si>
    <t>СУ скв.1044</t>
  </si>
  <si>
    <t xml:space="preserve">Остановка УЭЦН по пониженному напряжению. Запрошены распечатки журнала событий СУ ЭЦН. </t>
  </si>
  <si>
    <t>Ф.29-19</t>
  </si>
  <si>
    <t>Ф.9-8</t>
  </si>
  <si>
    <t xml:space="preserve">ПС 35/6 кВ №109 АО ВЛ-6 кВ действием МТЗ, АПВН, РПВУ. КЗ КЛ-0.4 кВ 3-х скв. на К-202 (при попытке хищения КЛ-0,4 кВ). Сообщено сотрудникам ООО ЧОП "РН-Охрана-Томск". </t>
  </si>
  <si>
    <t>К-94 скв.1442 
Советское нмр</t>
  </si>
  <si>
    <t>СУ скв.1442</t>
  </si>
  <si>
    <t xml:space="preserve">АО АВ-0,4 кВ в СУ СКН. КЗ обмотки статора ЭД СКН. Замена 01.07.14г. </t>
  </si>
  <si>
    <t>Посадка напряжения при аварийном отключении ВЛ-110кВ "Меридиан-Узловая" (с успешным АПВ). Прохождение грозового фронта.</t>
  </si>
  <si>
    <t>АОЭЭ ВЛ-220кВ Узловая-Белозерная: сработала дифференциальная фазная защита(Разрушение шинного опорного изолятора м/у В-220 и ЛР-220 Компрессорная на п/ст 500кВ Белозерная.)</t>
  </si>
  <si>
    <t>Аварийное отключение по грозе. АПВ успешное</t>
  </si>
  <si>
    <t>Выбивает автомат - КЗ на корпус эл/двигат.</t>
  </si>
  <si>
    <t>ТП №22 фид 1</t>
  </si>
  <si>
    <t>ВЛ-6 ТП №22 Фид-1 разрушение изолятора</t>
  </si>
  <si>
    <t>ПС "2-я площадь"</t>
  </si>
  <si>
    <t>ПС-35/6кВ фидер №2</t>
  </si>
  <si>
    <t xml:space="preserve"> ПС-35/6кВ фидер №2 "2-я Площадь": Короткое замыкание</t>
  </si>
  <si>
    <t>АО УЭЦН ( пониженное напряжение )</t>
  </si>
  <si>
    <t>июль</t>
  </si>
  <si>
    <t xml:space="preserve">ВЛ-110 кВ "Дубовоумётская-2 "(МРСК) </t>
  </si>
  <si>
    <t>ВЛ-110 кВ "Дубовоумётская-2 "(МРСК) ПС 220/110/6 кВ "Просвет"(МЭС).</t>
  </si>
  <si>
    <t>Работала 2 ст. ЗЗ. АПВ- не успешно. В 8:02 на ПС 110/35/6 кВ "Кудиновская" нагрузку С-2-Т перевели на С-1-Т. В 15:10 на ПС 110/35/6 кВ "Кудиновская" восстановлена нормальная схема эл. снабжения</t>
  </si>
  <si>
    <t>1 С.Ш-110 кВ,2 С.Ш-110 кВ ПС 220/110/10 кВ "Серноводская" (СПО) Под посадку напряжения попали: С-2-Т ПС 110/6 кВ "Горбуновская" С-1-Т ПС 110/35/6 кВ "Радаевская",Т-1-Т 35/6 кВ "ЦСП", "БКНС", С-2-Т ПС 110/35/6 кВ "Красногородецкая", ПС 35/6 кВ "Шумалгинская", "Озеркинская", "Славкинская", Смагинская", ПС 110/35/6 кВ "Козловская", ПС 35/6 кВ "Орлянская", "КНС", "Казанская", "Екатериновская", "Сургутская", "Сологаевка", "Мочалеевка", "Берендеи".</t>
  </si>
  <si>
    <t>В 2:36 посадка напряжения.
Причина возгорание в ЗРУ-10 кВ "Газпром Энерго", аварийное отключение ВЛ-110 кВ "Газовая-1",  "Газовая-2".</t>
  </si>
  <si>
    <t xml:space="preserve">БРУ-6 БКНС-10. АО ВЛ-6кВ ФБ10-17 действием МТЗ, АПВУ. Причина выясняется. Выполнен частичный осмотр ВЛ </t>
  </si>
  <si>
    <t>Ф.23-15</t>
  </si>
  <si>
    <t>ПС 35/6 кВ №123. АО ВЛ-6кВ ф.23-15 действием МТЗ при вводе в работу после планового перевода нагрузок с ф.23-14, ф.23-16 на ф.23-15 для вывода в кап.ремонт 2С-6 ПС №123. РПВУ.</t>
  </si>
  <si>
    <t>К-86 скв.64 
Лугинецкое нмр</t>
  </si>
  <si>
    <t>СУ скв.64</t>
  </si>
  <si>
    <t>АО АВ-0,4кВ в КТПН-6/0,4кВ. Заклинил ЭЦН Э-125, скважина выведена в ремонт.</t>
  </si>
  <si>
    <t>ПС №112 В ф.112-30</t>
  </si>
  <si>
    <t>БУ "Куст 112" РН-Б                      От посадки напряжения при к.з остановились 3 скв. К- 112</t>
  </si>
  <si>
    <t xml:space="preserve">Попадание птицы на ВЛ-6 кВ ф.112-30 (РН-Бурение) </t>
  </si>
  <si>
    <t>КТПН-6/0,4кВ 1000кВА К-93А</t>
  </si>
  <si>
    <t>ВЛ-6кВ Ф№19 ПС-35/6кВ К-1384</t>
  </si>
  <si>
    <t>ПС 110/35/6 Хугор</t>
  </si>
  <si>
    <t>ВЛ-35 Куст-1</t>
  </si>
  <si>
    <t>Касание поросли ВЛ-35</t>
  </si>
  <si>
    <t>ВЛ-6 кВ ф-Ибряевский-2</t>
  </si>
  <si>
    <t>С успешным АПВ, работа МТЗ. Осмотром обнаружен подгар проводов фазы "А" и "С" в пролете №1-2 отпайка на КТП скв.18. Обрыв дополнительной вязки на опоре №111.</t>
  </si>
  <si>
    <t>К-5</t>
  </si>
  <si>
    <t>Аварийное отключение В-35 Т1Т, ввод-6-1. Нагрузка переведена на Т2Т. Для выяснения причины планируется выезд специалистов ЭТЛ 1.07.14г.</t>
  </si>
  <si>
    <t>ВЛ-6 кВ ф-НСУ-69</t>
  </si>
  <si>
    <t>Аварийное отключение, блинкера не выпадали. В 23:40 осмотр закончен, причина не выявлена.</t>
  </si>
  <si>
    <t>Посадка напряжения в сети 35 кВ. Оборудование ПС "Тарханы"; "Аксютино" осмотрено, замечаний нет. При осмотре ПС "Березовка" выявлен отключенный ф-КНС от МТО. КЗ на ШМ-0,4 кВ в КТП "Шурфы". Устранено.</t>
  </si>
  <si>
    <t>ПС "Росташинская"; "Гаршинская-1; 2"; "Гаршинская УПСВ" "Широкодольская"; "Давыдовская"</t>
  </si>
  <si>
    <t>Аварийное отключение В-110 "Росташинская" на ПС "Бузулукская", работа З.З. 1-й ступени, ф-А=0, L=33,1 км. В 6:15 эл.снабжение ПС "Росташинская"переведено на ВЛ-110 "Сорочинская". 19:00 осмотр линии закончен, видимых причин не выявлено.</t>
  </si>
  <si>
    <t>ПС "Березовка", "Аксютино"</t>
  </si>
  <si>
    <t>Аварийное отключение СВ-35 кВ на ПС Фрунзе (СЭС) Работа МТЗ. Причина выясняется, сброс нагрузки 8 мВт</t>
  </si>
  <si>
    <t>ВЛ-10 кВ, Ф-Вз-7</t>
  </si>
  <si>
    <t>Аварийное отключение с успешным АПВ. Осмотром обнаружена на опоре №6 на фазе "В" мёртвая птица.</t>
  </si>
  <si>
    <t>МТО-1, ЗЗ-1</t>
  </si>
  <si>
    <t>ВЛ-110 кВ "Михайловская-Тюрино"</t>
  </si>
  <si>
    <t>Посадка напряжения при аварийном отключении ВЛ-110 кВ (СЭС) с неуспешным АПВ, остановка 5-ти скважин.</t>
  </si>
  <si>
    <t>ПС "Ленинградская"   ПС "Жилинская"</t>
  </si>
  <si>
    <t>Аварийное отключение.Персонал ЗЭС выехал.Сильный дождь.Гроза.</t>
  </si>
  <si>
    <t>Оперативные переключения СЭС.Нет в плане работ.</t>
  </si>
  <si>
    <t>ВЛ-6 Ф-7</t>
  </si>
  <si>
    <t>В 18:35:55 при прохождении грозового фронта над Кальчинским н/п произошло отключение ВЛ-6кВ Ф-7 ПС 110/35/6 "Кальча" по защите МТЗ-1, в 18:36:01 успешное  АПВ линии.</t>
  </si>
  <si>
    <t>ПС 35/6 №189,  ф.189-15</t>
  </si>
  <si>
    <t>ВЛ-6 ф.189-15</t>
  </si>
  <si>
    <t>Последствия прохождения грозового фронта. В результате частичного перегорания шлейфа ф."В" (более 50%) 25.06.2014г, под действием ветровых  и токовых нагрузок 30.06.2014г произошел обрыв  шлейфа ф."В" на портале П- 10Г в пролете оп. 10-11 .</t>
  </si>
  <si>
    <t>ПС Средний Балык                   ВЛ-35 Южный Балык-1</t>
  </si>
  <si>
    <t>ВЛ-35 Южный Балык-1</t>
  </si>
  <si>
    <t>Межфазное КЗ вследствии попадания жидкости на изоляцию ВЛ в пролете оп.№77-78</t>
  </si>
  <si>
    <t>ТО-24.0314               ТР-21.06.11</t>
  </si>
  <si>
    <t>ТО-100%                      ТР-50%</t>
  </si>
  <si>
    <t>ТО- 12.2014                          ТР-06.2015</t>
  </si>
  <si>
    <t>ПС35/6кВ №069 ВЛ-6 ф. 069-14</t>
  </si>
  <si>
    <t>ВЛ-6 ф. 069-14</t>
  </si>
  <si>
    <t>ПС 110/35/6кВ ЦПС                                            ВЛ-35 Тополь-1</t>
  </si>
  <si>
    <t>ВЛ-35 Тополь-1</t>
  </si>
  <si>
    <t>ПС 35/6 кВ№245
 ф.245-09</t>
  </si>
  <si>
    <t>ВЛ- 6 кВ
 ф.245-09</t>
  </si>
  <si>
    <t>ПС 35/6 кВ№245
 ф.245-11</t>
  </si>
  <si>
    <t>ВЛ- 6 кВ
 ф.245-11</t>
  </si>
  <si>
    <t>ПС 220/110/35/6кВ "СБ" ВЛ-35кВ "ЮБ"-1ц</t>
  </si>
  <si>
    <t xml:space="preserve"> ВЛ-35кВ "ЮБ"-1ц</t>
  </si>
  <si>
    <t>Тяжелый пуск ЭД-6кВ КНС-4ЮБ, КНС-1АЮБ после технологической остановки</t>
  </si>
  <si>
    <t xml:space="preserve"> ВЛ-6 ф.351-16</t>
  </si>
  <si>
    <t xml:space="preserve">К.З. на ЛР-6 карьер 1СГ ООО"Уралсибгидрострой".(ВЛ-6 принадлежит ООО"Сибгидрострой").      Остановка скважин по посадке напряжения.  </t>
  </si>
  <si>
    <t>1з ДЗ, 2ст ЗЗ, ТО</t>
  </si>
  <si>
    <t>ВЛ-110 кВ "Магистральная-Спутник" - 2 цепь.</t>
  </si>
  <si>
    <t>Опора №14 разрушение ОПН ф."С".</t>
  </si>
  <si>
    <t>Опора №11 разрушение ОПН ф."А".</t>
  </si>
  <si>
    <t>04.07.2014г.</t>
  </si>
  <si>
    <t>ДЗТ, АВР 6кВ</t>
  </si>
  <si>
    <t>Т-2 
ПС 35/6 кВ "142"</t>
  </si>
  <si>
    <t xml:space="preserve">Отключение Т-2 от дифференциальной защиты, АВР 6 кВ успешное. При осмотре обнаружено, на проходных изоляторах ввода №2 в КРУН 6 кВ следы перекрытия по поверхности изоляторов фазы "А","В","С", из-за попадания птицы. Выполнена замена проходных изоляторов. </t>
  </si>
  <si>
    <t>ВЛ - 35кВ</t>
  </si>
  <si>
    <t>ТП №603</t>
  </si>
  <si>
    <t>ЛЭП 35, ТП №603 Сабо МТЗ</t>
  </si>
  <si>
    <t>КТП-6/0,4кВ №608</t>
  </si>
  <si>
    <t>М/р Среднемакарихинское. В результате пробоя изоляции опорных изоляторов  фазы "А", "В" в проходном шкафу ВН воздушного ввода (оголовник)  КТП-608 произошло отключение Ф-617 по МТЗ 1ступ. Замена изоляторов , ввод КТП-608 в работу.</t>
  </si>
  <si>
    <t>А.О. Ф-13-МТЗ-РПВУ</t>
  </si>
  <si>
    <t xml:space="preserve">Ф-497 </t>
  </si>
  <si>
    <t>А.О. Ф-497-МТЗ-РПВУ</t>
  </si>
  <si>
    <t>В-Л556 пс 35\10кВ  Новкус-Артезиан ПЭС.</t>
  </si>
  <si>
    <t>АО В-Л556 ПС 35\10 Новкус-Артезиан (ПЭС).Устранили дефект В-Л556 пс Новкус-Артезиан.РПВУ.</t>
  </si>
  <si>
    <t>ВЛ-110кВ "Комсомольская-Кыква" 2ц.</t>
  </si>
  <si>
    <t>дуговая защита</t>
  </si>
  <si>
    <t xml:space="preserve"> ПС 110/35/6кВ "Сива" 2СШ-6кВ (ППМЭС)</t>
  </si>
  <si>
    <t xml:space="preserve">ВЛ-6кВ ф.20, 22, 24, 26, 28 ПС 110/35/6кВ "Сива" </t>
  </si>
  <si>
    <t>ВЛ-110кВ Сива - Газовая  2ц. (ОАО "Удмуртэнергонефть")</t>
  </si>
  <si>
    <t>ПС 35/6кВ "ГЗУ-12" ВЛ-6кВ Ф-6</t>
  </si>
  <si>
    <t>Падение дерева в пролете опор 154-155 из-за пределов охранной зоны ВЛ. Дерево убрали. Обрыв проводов одной фазы. Произвели ремонтно-восстановительные работы.</t>
  </si>
  <si>
    <t>ВЛ-35кВ "Сарбай" ПС 110/35/6 кВ 
"Сосновка" (ВПО) Под отключение попали: ПС 35.6 кВ "БКНС", "Дерюжевка", "Садовая"</t>
  </si>
  <si>
    <t>Работала ТО. АПВ-успешно.
Гроза,сильный порывистый ветер.</t>
  </si>
  <si>
    <t>ВЛ-35 кВ "Аманак"</t>
  </si>
  <si>
    <t>ВЛ-35кВ "Аманак" ПС 110/35/6 кВ 
"Сосновка" (ВПО)Под отключение попали:ПС 35.6 кВ  ПС 35/6 кВ "Боголюбовка",  "Аманак",    "Кротково-Алешкино"</t>
  </si>
  <si>
    <t>Работала МТЗ. АПВ-успешно.
Гроза,сильный порывистый ветер.</t>
  </si>
  <si>
    <t>ВЛ-6 кВ Ф-12 ПС 35/6 кВ 
"Дерюжевка"</t>
  </si>
  <si>
    <t>Работала ТО. АПВ-не успешно  РПВ-успешно Гроза,сильный порывистый ветер.</t>
  </si>
  <si>
    <t>ВЛ-6 кВ Ф-Н-5</t>
  </si>
  <si>
    <t>ВЛ-6 кВ Ф-Н-5 ПС 35/6 кВ  "Южный-Неприк"</t>
  </si>
  <si>
    <t>ВЛ-35 кВ Марычевка</t>
  </si>
  <si>
    <t xml:space="preserve">МВ-35 кВ "Марычевка" ПС 35/6 кВ 
"Долматовская" Под отключение попала: Т-1-Т ПС 35/6 кВ "Южный-Неприк"
</t>
  </si>
  <si>
    <t>ВЛ-35 кВ Мочалеевка</t>
  </si>
  <si>
    <t>ВЛ-35 кВ "Мочалеевка" ПС 110/35/6 кВ
"Козловская". Под отключение попали:
ПС 35/6 кВ "Сургутская", "Сологаевка", "Мочалеевка".</t>
  </si>
  <si>
    <t>Работала ТО. АПВ-не успешно   Гроза,сильный порывистый ветер.</t>
  </si>
  <si>
    <t>Ввод 6 кВ Т-1-Т ПС 35/6 кВ "Казанская"</t>
  </si>
  <si>
    <t>Выпал блинкер "Авар.откл." АПВ-нет.
РПВ-успешно. Гроза, сильный 
порывистый ветер.</t>
  </si>
  <si>
    <t>ВВ-35 Кротково-Алешкино</t>
  </si>
  <si>
    <t>ВВ-35 кВ "Кротково-Алешкино"
ПС 35/6 кВ "Аманак</t>
  </si>
  <si>
    <t>Работала МТЗ АПВ-не успешно
РПВ-успешно Гроза,сильный порывистый ветер.</t>
  </si>
  <si>
    <t>МВ-6 кВ Т-1-Т ПС 35/6 кВ "Винно-Банновская"</t>
  </si>
  <si>
    <t>Выпал блинкер "Авар.откл." АПВ-нет
РПВ-успешно.Гроза, сильный 
порывистый ветер.</t>
  </si>
  <si>
    <t xml:space="preserve">ПП-1 ВЛ-6 кВ Ф-2 </t>
  </si>
  <si>
    <t>ПП-1 (ВЛ-6 кВ Ф-2) ПС 35/6 кВ 
"Заборовка" (ЖПО)</t>
  </si>
  <si>
    <t>Работала МТЗ АПВ-нет. РПВ-успешно.
Гроза,сильный порывистый ветер.</t>
  </si>
  <si>
    <t>ВЛ-6 кВ  Ф-6 ПС 35/6 кВ "Орлянская"</t>
  </si>
  <si>
    <t>Работала МТЗ АПВ-успешно
Гроза,сильный порывистый ветер.</t>
  </si>
  <si>
    <t>ВЛ-35 кВ "Сидоровка-3"</t>
  </si>
  <si>
    <t>ВЛ-35 кВ "Сидоровка-3" ПС 110/35/6 кВ "Козловская" (ПРЦЭиЭ№3) Под посадку напряжения попали: ПС 35/6 кВ "Шумарка","Берендеи",Винно-Банновская","Семеновская"(ПРЦЭиЭ№1)</t>
  </si>
  <si>
    <t>В 14:01 посадка напряжения.
Причина: Аварийное отключение ВЛ-35 кВ "Мочалеевка" ПС 110/35/6 кВ "Козловская" Гроза, сильный порывистый ветер.</t>
  </si>
  <si>
    <t>ВВ-6 кВ Т-1-Т  ПС 35/6 кВ
"Ивановская"</t>
  </si>
  <si>
    <t>Выпал блинкер "Авар.откл."АПВ-нет.
РПВ-успешно. Гроза, сильный 
порывистый ветер.</t>
  </si>
  <si>
    <t xml:space="preserve">Работала Т.О. АПВ- не успешно. В 1:35 РПВ-не успешно Причина:  при  осмотре ВЛ  на  ЛР-6  оп.№ 300/43 обнаружена ветка дерева. Ветку убрали. </t>
  </si>
  <si>
    <t>ВЛ-110 кВ "Промышленная-4"</t>
  </si>
  <si>
    <t>ВЛ-110 кВ "Промышленная-4"
ПС 220/110/10 кВ"Кировская" (МЭС)Под посадку напряжения попали:
ПРЦЭиЭ№1:ПРЦЭиЭ№2;ПРЦЭиЭ№4;
ПРЦЭиЭ№5;</t>
  </si>
  <si>
    <t>В 7:15 системная посадка напряжения в сетях  МЭС ВОЛГИ.
Причина: Аварийное отключение ВЛ-110 кВ "Промышленная-4" АПВ-успешно</t>
  </si>
  <si>
    <t>ВЛ-35 кВ "Марычевка"</t>
  </si>
  <si>
    <t>ВЛ-35 кВ "Марычевка"
ПС 35/6 кВ
"Долматовская"
Под посадку напряжения попали:
Т-1-Т ПС 35/6 кВ "Южный Неприк"</t>
  </si>
  <si>
    <t>В 10:07 посадка напряжения.
Причина выясняется.</t>
  </si>
  <si>
    <t>ВЛ-6 кВ Ф-11</t>
  </si>
  <si>
    <t>ВЛ-6 кВ Ф-11 ПС 35/6 кВ"Якушкинская"</t>
  </si>
  <si>
    <t>Работала МТЗ.  АПВ-успешно.Гроза,сильный порывистый ветер.</t>
  </si>
  <si>
    <t>ВЛ-6 кВ Ф-214</t>
  </si>
  <si>
    <t>ВЛ-6 кВ Ф-214 ПС 35/6 кВ"Ветлянка"</t>
  </si>
  <si>
    <t>Работала МТЗ. АПВ-нет. РПВ-успешно.
Причина выясняется.</t>
  </si>
  <si>
    <t>ВЛ-6 кВ Ф-18 ПС 35/6 кВ"Якушкинская"</t>
  </si>
  <si>
    <t>Работала МТЗ. АПВ-не успешно. РПВ-не успешно. Причина: в пролете оп.№1800/63-1800/64 на ВЛ лежит дерево.Убрали.</t>
  </si>
  <si>
    <t>ПС 35/6 кВ №524. АО ВЛ-6 Ф.24-13 действием ТО, АПВУ. Обрыв провода ф."С"  а/м "ТАТРА" ООО "Стрежевское ДРСУ», заказчик ОАО «Томскнефть» ВНК, сообщено сотрудникам ООО ЧОП "РН-Охрана-Томск". Выполнен ремонт провода.</t>
  </si>
  <si>
    <t>АО АВ-0,4кВ Iн=400А в ТП №1/1000 кВА., Iраб=370А. Подана заявка на распечатку работы ЭЦН.</t>
  </si>
  <si>
    <t>МТЗ АПВ</t>
  </si>
  <si>
    <t>ПС-35/6кВ №105 АО ВЛ-6 Ф.15-12 действием МТЗ, АПВ неуспешное, РПВ успешное. Работы в охранной зоне ВЛ оп. №156. Эскаватор, хозяин неустановлен. , сообщено сотрудникам ООО ЧОП "РН-Охрана-Томск".</t>
  </si>
  <si>
    <t>К-55 Советского нмр</t>
  </si>
  <si>
    <t>СУ скв.587</t>
  </si>
  <si>
    <t>Выбит АВ-0,4кВ 250А в ТП Iраб=120А Запрошены распечатки работы СУ ЭЦН</t>
  </si>
  <si>
    <t>Ф.15-9</t>
  </si>
  <si>
    <t xml:space="preserve">ПС-35/6кВ №415 ВЛ-6 Ф.15-9, неисправность ЛР-2-1509 опора №22, старение изоляции,  выполнен ремонт  </t>
  </si>
  <si>
    <t>К-12 скв.805 Советского нмр</t>
  </si>
  <si>
    <t>КЗ КЛ-0,4кВ "ВВГ 4*16" от КТПН6/0,4кВ до СУ ЭЦН, выполнен ремонт КЛ-0,4кВ (вставка АВВГ 4*35), сильный нагрев КЛ-0,4кВ "ВВГ 4*16" Iн-75А , Iр (ЭЦН)-80А, ПЭД-32кВт, планируется замена КЛ-0,4кВ (отсутствие дорои, зона затопления)</t>
  </si>
  <si>
    <t>ВЛ-6 кВ ф-918</t>
  </si>
  <si>
    <t>Замена разрушенного изолятора на опоре №21</t>
  </si>
  <si>
    <t>ВЛ-6 кВ ф-Западный</t>
  </si>
  <si>
    <t>Снижение нагрузки. Гроза.</t>
  </si>
  <si>
    <t>Посадка напряжения при грозовых проявлениях</t>
  </si>
  <si>
    <t>ВЛ-6 кВ ф-К-3</t>
  </si>
  <si>
    <t xml:space="preserve">С успешным АПВ, работа МТО, МТЗ. Гроза. </t>
  </si>
  <si>
    <t>ВЛ-6 кВ ф-Поселковый</t>
  </si>
  <si>
    <t>Отключение обнаружено по "МИРу". Выехали. Гроза. Осмотром выявлен вышедший из строя БСК, ЛР отключен.</t>
  </si>
  <si>
    <t>Аварийное отключение В-35 "Аксютино". Гроза.</t>
  </si>
  <si>
    <t>ВЛ-6 кВ ф-410</t>
  </si>
  <si>
    <t>С успешным АПВ, работа МТО. Гроза.</t>
  </si>
  <si>
    <t>ПС "Варшава-3"; "Проскуринская"</t>
  </si>
  <si>
    <t>ВЛ-6 кВ ф-310</t>
  </si>
  <si>
    <t>МТЗ 2-й ступени</t>
  </si>
  <si>
    <t>С успешным АПВ, работа МТЗ 2-й ступени. Гроза.</t>
  </si>
  <si>
    <t>ВЛ-6 кВ ф-1</t>
  </si>
  <si>
    <t>Посадка напряжения при грозовых проявлениях и сброс нагрузки.</t>
  </si>
  <si>
    <t>1СШ-6 кВ</t>
  </si>
  <si>
    <t>Аварийное отключение Ф-210 и посадка напряжения по 1СШ-6 кВ ПС Проскуринская при активных грозовых проявлениях.</t>
  </si>
  <si>
    <t>ПС 35/6 кВ Тарханы, Аксютино, Берёзовка</t>
  </si>
  <si>
    <t>Аварийное отключение с успешн. АПВ ВЛ-35 кВ "Чкаловская-Тарханы". Гроза.</t>
  </si>
  <si>
    <t>ЗЗ-2</t>
  </si>
  <si>
    <t>ПС 35/6 кВ Кодяковская, Боголюбовская</t>
  </si>
  <si>
    <t>Посадка напряжения и сброс нагрузки при ав.отключении с успешным АПВ ВЛ-110 кВ. Гроза.</t>
  </si>
  <si>
    <t>Фонд Ф-Мт-3</t>
  </si>
  <si>
    <t>Отключение при производстве оперативных переключений на ПС Матвеевка при сборке нормальной схемы эл.снабжения</t>
  </si>
  <si>
    <t>ВЛ-6 фидера "НСУ-16"</t>
  </si>
  <si>
    <t>Аварийное отключение с успешным АПВ, МТО, гроза.</t>
  </si>
  <si>
    <t xml:space="preserve">Кратковременное понижение U по системе, остановка отдельных скважин, при аварийном отключении ВЛ-110 "Промышленная-4" на ПС 220 "Кировская". Сброс нагрузки - 23 МВт. Остановка БКНС "Курманаевка", "Покровка", "Сав.Купол"; ГКС "СавКупол". </t>
  </si>
  <si>
    <t>Аварийное отключение с успешным АПВ ВЛ-110 "Михайловская - Бугуруслан Тяга-1, 2, гроза.</t>
  </si>
  <si>
    <t>Фонд скважин по фидеру "К-7".</t>
  </si>
  <si>
    <t>Замена разрушенного изолятора (после грозовых проявлений) на опоре № 19, фаза "В".</t>
  </si>
  <si>
    <t>Посадка напряжения при аварийном отключении с успешным АПВ ВЛ-110 кВ "Бугуруслан-тяговая-Абдулино-тяговая-2".</t>
  </si>
  <si>
    <t>Отпайка ВЛ-10 после ВЛБ.</t>
  </si>
  <si>
    <t>Отключение ВЛБ для определения замыкания на "землю" в сети 10 кВ, "земля" пропала. В 16:30 приступили к осмотру. На опоре № 355 устранен обрыв вязки. ВЛБ включен, "земли" нет.</t>
  </si>
  <si>
    <t>ВЛ-6 фидера № 517.</t>
  </si>
  <si>
    <t>Для отключения ЛР-6  КТП-6/0,4 скв. № 411 (выход из строя тр-ра).</t>
  </si>
  <si>
    <t>ПС 35/6кВ "Родниковская", 2СШ-35</t>
  </si>
  <si>
    <t>Резкое повышение U по ВЛ-35 "Каликино - Родниковская", остановка 4-х скважин по высокому U. Отрегулировано на ПС "Родниковская"</t>
  </si>
  <si>
    <t>ПС "Врезовка"; "Самодуровская"</t>
  </si>
  <si>
    <t>Кратковременное повышение напряжения в сети 35 кВ, остановка отдельных скважин. Оборудование РН-ЭН осмотрено, замечаний нет. Персонал СЭС причину не определил.</t>
  </si>
  <si>
    <t>ДЭС-10 куст-7 Усть-тегусского м/р</t>
  </si>
  <si>
    <t>ДГУ-1</t>
  </si>
  <si>
    <t>14:52  ДЭС-10 ДГУ-1 Отключение АВГ по причине неисправности выходного модуля А-37       15:10 Произведена замена неиспраного модуля     А-37       
15:16 ДЭС-10 ДГУ-1 пуск в работу, подано напряжение на станции управления скважин.</t>
  </si>
  <si>
    <t>ЗРУ-6кВ КНС-32</t>
  </si>
  <si>
    <t>ВЛ 6кВ ф.32-24</t>
  </si>
  <si>
    <t>Приемный портал- сорван опорный изолятор 6кВ ф.В, замыкание на ф.А</t>
  </si>
  <si>
    <t>ВЛ 110кВ Лазаревская_Хора; Яхлинская_Хора</t>
  </si>
  <si>
    <t>ВЛ 35кВ ДНС-12-2</t>
  </si>
  <si>
    <t>МВ 35кВ ДНС 12-2</t>
  </si>
  <si>
    <t>ВЛ 6кВ ф.№ 48-06</t>
  </si>
  <si>
    <t>В 6кВ ф. 48-06</t>
  </si>
  <si>
    <t>Грозовое воздействие. Разрушение изоляторов оп.1 ф.В; оп.12 ф.С</t>
  </si>
  <si>
    <t>ВЛ 6кВ ф.№ 76-18</t>
  </si>
  <si>
    <t>В 6кВ ф.№ 76-18</t>
  </si>
  <si>
    <t>ВЛ 6кВ ф.№ 76-08</t>
  </si>
  <si>
    <t>В 6кВ ф.№ 76-08</t>
  </si>
  <si>
    <t>Грозовое воздействие. ВЛ 6кВ отп. На К-97б оп.2-3 ветка на линии</t>
  </si>
  <si>
    <t>ВЛ 6кВ ф.№ 199-04</t>
  </si>
  <si>
    <t>В 6кВ ф.№ 199-04</t>
  </si>
  <si>
    <t>Грозовое воздействие. ВЛ 6кВ оп.28-29 падение 2-х деревьев на провода ВЛ из внеохранной зоны</t>
  </si>
  <si>
    <t>ВЛ 6кВ ф.№ 87-04</t>
  </si>
  <si>
    <t>В 6кВ ф.№ 87-04</t>
  </si>
  <si>
    <t>Грозовое воздействие. АО, ТО, АПВ неуспешное, РПВ успешно.</t>
  </si>
  <si>
    <t>ЗРУ КНС-32 ВЛ 6кВ ф.12</t>
  </si>
  <si>
    <t>В 6кВ ф.12</t>
  </si>
  <si>
    <t>Грозовое воздействие. ВЛ-6кВ оп.№17 отгорел шлейф в результате грозового разряда</t>
  </si>
  <si>
    <t>ВЛ 6кВ ф.№ 3-14</t>
  </si>
  <si>
    <t>В 6кВ ф.№ 3-14</t>
  </si>
  <si>
    <t>Грозовое воздействие. ВЛ 6кВ оп.92-93 падение дерева на провода ВЛ из внеохранной зоны отпайка на К-116</t>
  </si>
  <si>
    <t>ТО, НВЧЗ</t>
  </si>
  <si>
    <t>ВЛ-110 кВ Красноленинская-1(2)</t>
  </si>
  <si>
    <t>В110кВ Красноленинская 1(2)</t>
  </si>
  <si>
    <t>Грозовое воздействие. АО ВЛ 110кВ Красноленинская_Ендырская 1(")</t>
  </si>
  <si>
    <t>ПС 35/6кВ №360 ф.360-13</t>
  </si>
  <si>
    <t>ф.360-13</t>
  </si>
  <si>
    <t xml:space="preserve">К.З. на оборудовании ООО "Запсибтрансгаз", (ВЛ-6 принадлежит ООО "Запсибтрансгаз"). Остановка скважин по посадке напряжения. </t>
  </si>
  <si>
    <t>1,2ст ЗЗ, ТО</t>
  </si>
  <si>
    <t>Опора №14 разрушение ОПН ф."В"</t>
  </si>
  <si>
    <t>ТО-1 отказ;                       ТР-1 отказ</t>
  </si>
  <si>
    <t>ЦМЭС</t>
  </si>
  <si>
    <t>ф.352-16</t>
  </si>
  <si>
    <t>ПС 35/6 №332,     ВЛ-6кВ ф.332-01</t>
  </si>
  <si>
    <t>ВЛ-6кВ ф.332-01</t>
  </si>
  <si>
    <t>ПС 35/6 №214,     ВЛ-6кВ ф.214-06,     КТПН 6/0,4кВ №3</t>
  </si>
  <si>
    <t>ВЛ-6кВ ф.214-06</t>
  </si>
  <si>
    <t>КТПН6/0,4  1000кВА</t>
  </si>
  <si>
    <t>Тула</t>
  </si>
  <si>
    <t>ТР 06.09.13  ТО 6.06.14</t>
  </si>
  <si>
    <t xml:space="preserve">ТР  09.14 </t>
  </si>
  <si>
    <t>ПС 35/6№276
УКРМ-1</t>
  </si>
  <si>
    <t>К.З. в УКРМ-1, посадка "U"</t>
  </si>
  <si>
    <t>СРЕFS23-6,3/450/WF/3х36,1mF УХЛ-1</t>
  </si>
  <si>
    <t>ЧССР</t>
  </si>
  <si>
    <t>ТО-27.03.14              ТР-17.12.13</t>
  </si>
  <si>
    <t>ТО -06.2014
ТР - 12.2014</t>
  </si>
  <si>
    <t>ТО - 0
ТР - 0</t>
  </si>
  <si>
    <t>ВЛ-6 ф.376-22</t>
  </si>
  <si>
    <t>Трубоукладчик "Юганскнефтестрой" задел провода в пролёте оп.1/1-1/2, отп. на  ДНС-4.</t>
  </si>
  <si>
    <t>МРСК–Тюменьэнерго</t>
  </si>
  <si>
    <t>07.07.2014г.</t>
  </si>
  <si>
    <t>ВЛ 110 кВ "Градиент-Кирпичная"</t>
  </si>
  <si>
    <t>ВЛ 110 кВ 
"Градиент-Кирпичная"</t>
  </si>
  <si>
    <t>Посадка напряжения по ПС 35/6 подключеных от ПС 110 "Ямальская","Тарасовская","Мара-Яха", "Майская", "Харампурская", "Южно-Харампурская" при аварийном отключении ВЛ-110 "Градиент-Кирпичная ", ПС 500/220/110 кВ "Тарко-Сале", АПВ успешное. Прохождение грозового фронта.</t>
  </si>
  <si>
    <t>ВЛ-6кВ "211-15"</t>
  </si>
  <si>
    <t>ВЛ 35 кВ "Пурпейская-1,2"</t>
  </si>
  <si>
    <t>ВЛ 35 кВ
 "Пурпейская-1,2"</t>
  </si>
  <si>
    <t>07.2018</t>
  </si>
  <si>
    <t>1 ступень
ТНЗНП</t>
  </si>
  <si>
    <t>ВЛ 110 кВ
 "Северный-Харампурская-1,2"</t>
  </si>
  <si>
    <t xml:space="preserve">Отключение ВЛ 110 кВ "Северный-Харампурская-1,2. АПВ успешное.  </t>
  </si>
  <si>
    <t>АО УЭЦН  "перегрузка ПЧ", запуск оператором вручную</t>
  </si>
  <si>
    <t>не запускается (отгорела фаза на автомате)</t>
  </si>
  <si>
    <t>не запускается, выбит автомат в БУ, запуск.</t>
  </si>
  <si>
    <t>АОУЭЦН "низкое питающее напряжение"</t>
  </si>
  <si>
    <t>Т-603 "Сабо"</t>
  </si>
  <si>
    <t>КЗ по двум фазам ВЛ-35кВ Т-603 "Сабо"</t>
  </si>
  <si>
    <t>фидер Л-4МЗ ТП-6/0,4кВ</t>
  </si>
  <si>
    <t>фидер Л-4МЗ ТП-6/0,4кВ установка  траверсы на опору № 56/9</t>
  </si>
  <si>
    <t>АОУЭЦН "низкое питающее напряжение", АПВ 20мин</t>
  </si>
  <si>
    <t>МРСК СК</t>
  </si>
  <si>
    <t>В-Л559 пс 35/6кВ "Каратюбе" ПЭС</t>
  </si>
  <si>
    <t>Л-559</t>
  </si>
  <si>
    <t>АО Л-559 ПС 35\10 "Каратюбе" (ПЭС). "земля" опора №38 обрыв провода.</t>
  </si>
  <si>
    <t>АО Л-559 ПС 35\10 "Каратюбе" (ПЭС). "земля" опора №38 обрыв провода, устранили ддефект, ввели в работу Л-559 (прохождение грозового фронта)</t>
  </si>
  <si>
    <t>Ф-33 ПС 35/6 "Зимняя-Ставка-3"</t>
  </si>
  <si>
    <t>Ф-33</t>
  </si>
  <si>
    <t>АО ТО АПВУ  В-Ф33 пс 35\6кВ"Зимняя Ставка-3", скважина №106 м/р "Пушкарское" сгорели 2 ПК-10, в КТП тр-р ТМГ-100 кВА - замыкание обмоток ВН, R ЭЦН = 0,5 МОм.</t>
  </si>
  <si>
    <t>05.2014</t>
  </si>
  <si>
    <t>08.2014</t>
  </si>
  <si>
    <t>09.07.14г.</t>
  </si>
  <si>
    <t>ВЛ-6 кВ Бг-362 Абинский ЭСУ</t>
  </si>
  <si>
    <t xml:space="preserve"> М-е Ахтырско-Бугундырское. При осмотре ВЛ обнаружен повреждённый изолятор на разъединителе Р-42 фаза С. Выведен в ремонт уч-к от Р-41 до Р-43. Произведена замена повреждённого изолятора.</t>
  </si>
  <si>
    <t>ПС 110/35/6кВ "Мишкино-3" ВЛ-6кВ Ф-313</t>
  </si>
  <si>
    <t xml:space="preserve">ВЛ-6кВ Ф-313 ПС 110/35/6кВ "Мишкино-3" </t>
  </si>
  <si>
    <t>Падение дерева в пролете опор 10А-11А отп. на 12 ряд "Север"  из-за пределов охранной зоны ВЛ упало дерево, на опоре №9А сорваны 2 изолятора на ф.В. Дерево убрали. Произвели ремонтно-восстановительные работы.</t>
  </si>
  <si>
    <t>ПС 35/10кВ "Промбаза" ВЛ-10кВ Ф-14</t>
  </si>
  <si>
    <t xml:space="preserve"> ВЛ-10кВ Ф-14 ПС 35/10кВ "Промбаза"</t>
  </si>
  <si>
    <t xml:space="preserve">Падение дерева в пролете опор 260/67-260/68 отп. на  базу отдыха. (Обслуживает ООО "ИЭК") </t>
  </si>
  <si>
    <t>РУ-6кВ "8-ряд"  ф.1А</t>
  </si>
  <si>
    <t xml:space="preserve">ВЛ-6кВ ф.1А РУ-6кВ "8-ряд" </t>
  </si>
  <si>
    <t>Падение дерева на ВЛ-6кВ, отключен ВЛБ №224 (отп. ВЛ-6кВ обслуживает МУП "Воткинские Городские ЭС")</t>
  </si>
  <si>
    <t>ТО,
АПВ</t>
  </si>
  <si>
    <t>БРУ-6 "БКНС-10". АО ВЛ-6кВ Ф.Б10-17 действием ТО, АПВУ. .Гроза. Запланирован осмотр.</t>
  </si>
  <si>
    <t>АО,
АПВ</t>
  </si>
  <si>
    <t>Ф.Б4-18</t>
  </si>
  <si>
    <t>БРУ-6 "БКНС-4". АО ВЛ-6кВ Ф.Б4-18, АПВН,  РПВУ. .Гроза. Запланирован осмотр.</t>
  </si>
  <si>
    <t>ПС-35/6кВ №124 . АО ВЛ-6кВ Ф.24-1, действием ТО, АПВУ. Гроза Запланирован осмотр.</t>
  </si>
  <si>
    <t>СВ-5</t>
  </si>
  <si>
    <t>АО ВЛ-110 СВ-5 на ПС 220/110/35/6 кВ "С-Соснинская" 1ст. ТЗНП, АПВУ, ПС 110/35/6 кВ "Вахская" 1ст.ТЗНП, АПВУ. Посадка напряжения. Гроза. (Линии на балансе ОАО "ТРК")</t>
  </si>
  <si>
    <t>МФО, ТЗНП, АПВ</t>
  </si>
  <si>
    <t>СС-3</t>
  </si>
  <si>
    <t>АО ВЛ-110 СС-3 на ПС 220/110/35/6 кВ "С-Соснинская" МФО, АПВУ, ПС 110/35/6 кВ "Вахская" 1ст.ТЗНП, АПВУ. Посадка напряжения. Гроза. (Линии на балансе ОАО "ТРК")</t>
  </si>
  <si>
    <t>Ф.8-13</t>
  </si>
  <si>
    <t>ПС-35/6кВ №208. АО ВЛ-6кВ Ф.8-13 АПВ неуспешное.  К.З. кабельного ввода на оп.№1. Нагрузка К-4К, 5К, 323р  переведена на Ф.8-16.</t>
  </si>
  <si>
    <t>Ф.1-9, Ф.1-16</t>
  </si>
  <si>
    <t xml:space="preserve">ПС-35/6кВ №401. АО В-6 Ф,1-16 действием защиты ТО АПВУ, В-6 Ф.1-9 МТЗ АПВУ, ПС-35/6кВ №401. Посадка напряжения. Гроза. Запланирован осмотр. </t>
  </si>
  <si>
    <t>НВЧЗ, АПВ</t>
  </si>
  <si>
    <t>С-91, С-92</t>
  </si>
  <si>
    <t>АО ВЛ-110 С-91, С-92  на ПС 220/110/35/6 кВ "Чапаевка" НВЧЗ, АПВУ, ПС 110/35/6 кВ "Катыльгинская" НВЧЗ, АПВУ. Гроза. (Линии на балансе ОАО "ТРК")</t>
  </si>
  <si>
    <t>ТО
 АПВ</t>
  </si>
  <si>
    <t xml:space="preserve">РУ-6 кВ "Очистные сооружения" АО ВЛ-6 кВ Ф.О-16 действием ТО, АПВУ. Гроза (оперативное предупреждение от 08.07.14г.). Запланирован осмотр. </t>
  </si>
  <si>
    <t>Ф.10-10</t>
  </si>
  <si>
    <t xml:space="preserve">ПС-35/6 кВ №110 АО ВЛ-6 кВ Ф.10-10 действием ТО, АПВУ. Гроза (оперативное предупреждение от 08.07.14г.). Запланирован осмотр. </t>
  </si>
  <si>
    <t>В-6 ПЛУ Ф.15-12</t>
  </si>
  <si>
    <t xml:space="preserve">АО В-6 кВ в ПЛУ (ПЛУ на балансе ООО "Башэнергонефть"), РПВУ. Гроза (оперативное предупреждение от 08.07.14г.). Запланирован осмотр. </t>
  </si>
  <si>
    <t>Ф.1-6</t>
  </si>
  <si>
    <t xml:space="preserve">ПС-35/6 кВ №101 АО ВЛ-6 кВ Ф.1-6 действием ТО, АПВН, РПВУ. Гроза (оперативное предупреждение от 08.07.14г.). Запланирован осмотр. </t>
  </si>
  <si>
    <t>скв.63р. Советское нмр</t>
  </si>
  <si>
    <r>
      <t xml:space="preserve">АО АВ-0,4 кВ в СУ СКН. КЗ обмотки статора ЭД. </t>
    </r>
    <r>
      <rPr>
        <sz val="12"/>
        <color theme="9" tint="-0.499984740745262"/>
        <rFont val="Times New Roman"/>
        <family val="1"/>
        <charset val="204"/>
      </rPr>
      <t>Выполнена замена.</t>
    </r>
  </si>
  <si>
    <t>К-124 скв.1791 Советское нмр</t>
  </si>
  <si>
    <t>К-119 Советское нмр</t>
  </si>
  <si>
    <t>Остановка УЭЦН во время грозы, запущены в работу без участия персонала ООО "ЭНТ".</t>
  </si>
  <si>
    <t>К-63 Первомайское нмр</t>
  </si>
  <si>
    <t>ЛР-6 К-93 
Советское нмр</t>
  </si>
  <si>
    <t>К-93</t>
  </si>
  <si>
    <t>ПС-35/6 кВ №107 ВЛ-6 кВ Ф.7-12. АО СУ ЭЦН К-93 плохой контакт ЛР-6 К-93, выполнена ревизия ЛР-6 К-93, замечание устранено</t>
  </si>
  <si>
    <t>ФСК</t>
  </si>
  <si>
    <t>ВЛ110кВ "Варьеганмеридиан" 1,2 цепи</t>
  </si>
  <si>
    <t>ПС-35/6кВ к-59 ВЛ-6кВ Ф№18</t>
  </si>
  <si>
    <t>Гроза.</t>
  </si>
  <si>
    <t>Мех.фонд запущен.</t>
  </si>
  <si>
    <t>ПС-35/6кВ к-59 ВЛ-6кВ Ф№16</t>
  </si>
  <si>
    <t>КТПНКС №1 800кВА к-850А</t>
  </si>
  <si>
    <t>ПС-35/6 к-1828 ВЛ-6 ф-16</t>
  </si>
  <si>
    <t>Под приемным порталом  КТПНКС №1 800кВА к-850А обнаружена обгоревшая ворона.</t>
  </si>
  <si>
    <t>Произведен перезапуск оборудования.</t>
  </si>
  <si>
    <t>ВЛ-35кВ Ф-1,3 П/С Ермаковская 110/35</t>
  </si>
  <si>
    <t>Отключение на 3 м/р: Орехово-Ермаковское, Западно-Ермаковское, Чехлонейское м/р.</t>
  </si>
  <si>
    <t xml:space="preserve">ВЛ-6кВ Ф№6  ПС-35/6кВ Нефть </t>
  </si>
  <si>
    <t>ПС-35/6кВ Нефть ВЛ-6кВ Ф№6</t>
  </si>
  <si>
    <t>Гроза.Сильный ветер,выше расчетного.Падение дарева из вне охранной зоны ЛЭП в пролете оп.21-22</t>
  </si>
  <si>
    <t>Отключение на Хохряковском м/р. Дерево убрано.</t>
  </si>
  <si>
    <t>ВЛ-6кВ Ф№18 ПС-35/6кВ Кошильская</t>
  </si>
  <si>
    <t>ПС-35/6кВ Кошильская, ВЛ-6кВ Ф№18</t>
  </si>
  <si>
    <t>Отключение на Кошильском м/р.</t>
  </si>
  <si>
    <t>ВЛ-6кВ Ф-2,4,5,7 ПС "К-3"</t>
  </si>
  <si>
    <t>Отключение на Ван-Ёганском м/р.</t>
  </si>
  <si>
    <t>Варьеган-Бахиловское 2я цепь</t>
  </si>
  <si>
    <t>Отключение на 4 м/р: Бахиловское, Верхнеколик-Ёганское, Северо-Хохряковское, Сусликовское м/р.</t>
  </si>
  <si>
    <t>ВЛ35 кВ ПС110кВ Северо-Хохряковское</t>
  </si>
  <si>
    <t>Отключение на  Северо-Хохряковском м/р.</t>
  </si>
  <si>
    <t>ВЛ-6кВ Ф№6 ПС-35/6кВ "Колик-Еган"</t>
  </si>
  <si>
    <t>Отключение на  Колик-Ёганском м/р.</t>
  </si>
  <si>
    <t xml:space="preserve">ВЛ-6кВ Ф№4 ПС-35/6кВ "Нефть" </t>
  </si>
  <si>
    <t>Аварийное отключение по грозе. Разрушение изоляторов ШС-10 Ф "А,В" оп.№66</t>
  </si>
  <si>
    <t>Отключение на  Хохряковском м/р. Дефект устранен.</t>
  </si>
  <si>
    <t xml:space="preserve">ВЛ-6кВ Ф№9 ПС-35/6кВ "Нефть" </t>
  </si>
  <si>
    <t>Отключение на  Хохряковском м/р.</t>
  </si>
  <si>
    <t>ВЛ-6кВ Ф-6 ПС 35/6 "К-457"</t>
  </si>
  <si>
    <t>Отключение на Орехово-Ермаковском м/р.</t>
  </si>
  <si>
    <t>ВЛ-6кВ Ф-8 ПС 35/6 "Промбаза"</t>
  </si>
  <si>
    <t>ВЛ-35кВ Ф-2,4,8 П/С-110/35 "КНС-5"</t>
  </si>
  <si>
    <t>Отключение на Северо-Варьеганском м/р.</t>
  </si>
  <si>
    <t>АД-6кВ №2 250кВ НВО "ДНС-1"</t>
  </si>
  <si>
    <t>КЗ в кабельной муфте</t>
  </si>
  <si>
    <t>ЗРУ КНС-32 ВЛ 6кВ ф.16</t>
  </si>
  <si>
    <t>Грозовое воздействие. ВЛ-6кВ оп.№17 ф.С отгорел шлейф в результате грозового разряда</t>
  </si>
  <si>
    <t>ВЛ-6 кВ Ф-912</t>
  </si>
  <si>
    <t>Аварийное отключение с успешным АПВ Ф-912 и сброс нагрузки по Ф-916 при посадке напряжения. Осмотром обнаружены две сгоревшие птицы под СР-912/916.</t>
  </si>
  <si>
    <t>Аварийное отключение.Падение дерева (дуб)спиленного неустановленными лицами.Пролет опор №33-34; слет изолятора на опоре №33 фаза "В".Устранено.</t>
  </si>
  <si>
    <t>ПС "Врезовка"; "Родниковская"</t>
  </si>
  <si>
    <t>Повышение напряжения в сети 35 кВ при включении В-35 кВ "Приютово" на ПС "Абдулино-тяговая"</t>
  </si>
  <si>
    <t xml:space="preserve">КТП </t>
  </si>
  <si>
    <t>Становка двух скважин при кратковременном повышении напряжения по сети 110 кВ.</t>
  </si>
  <si>
    <t>Аварийное отключение с успешным АПВ, работала МТЗ. Причина не выявлена.</t>
  </si>
  <si>
    <t>Отдельные скважины по ПС 35/6 Самодуровская и Родниковская.</t>
  </si>
  <si>
    <t>Остановка скважин по высокому U при переводе эл.снабжения ПС "Пономаревская" от ПС "Каликино", аварийная заявка СЭС (вывод в ремонт ВЛ-110 "Тяга Абдулино - Емонтаево").</t>
  </si>
  <si>
    <t>ПС 35/6 Школьная</t>
  </si>
  <si>
    <t>Перевод эл.снабжения ПС "Емонтаево" от ПС "Матвеевка" персоналом СЭС с отключением, без предупреждения персонала "РН-ЭН".</t>
  </si>
  <si>
    <t xml:space="preserve">Остановка скважин по высокому U при переводе эл.снабжения ПС "Пономаревская". Сборка нормальной схемы. </t>
  </si>
  <si>
    <t>ВЛ-6 кВ ф-Г-1</t>
  </si>
  <si>
    <t>Определение замыкания на "землю". "Земля" ф-А=0. Выехали с осмотром. В 22:12 питание ф-Г-1 перевели на ПС "З. Степановка". Осмотром выявлен обрыв вязки ф-А на опоре №107.</t>
  </si>
  <si>
    <t>ВЛ-6 кВ ф-Г-1, ВЛБ-14</t>
  </si>
  <si>
    <t>Устранение обрыва вязки на опоре №107. В 23:49 Г-1 переведен на ПС "Городская"</t>
  </si>
  <si>
    <r>
      <t>Устранение аварийного развивающегося дефекта выявленного при ТВК 01.07.2014 в РУ-6.</t>
    </r>
    <r>
      <rPr>
        <sz val="14"/>
        <rFont val="Times New Roman"/>
        <family val="1"/>
        <charset val="204"/>
      </rPr>
      <t xml:space="preserve"> 01.07.2014 - 63 гр.С;  09.07.2014 - 88 гр.С.</t>
    </r>
    <r>
      <rPr>
        <sz val="12"/>
        <rFont val="Times New Roman"/>
        <family val="1"/>
        <charset val="204"/>
      </rPr>
      <t xml:space="preserve"> Заявка как плановая не согласована ЦИТС "ОН".</t>
    </r>
  </si>
  <si>
    <t>DSE-5510,        PCC-6100</t>
  </si>
  <si>
    <t>ДЭС-16 куст-8 Усть-тегусского м/р</t>
  </si>
  <si>
    <t>ДЭС-16</t>
  </si>
  <si>
    <t>13:11  АО ДЭС-16 превышение рабочей температуры охлаждающей жидкости 
16:20 Пуск  ДЭС-16 подача напряжения   на станции управления скважин, запуск скважин</t>
  </si>
  <si>
    <t xml:space="preserve">ПС 35/6 №233,     ВЛ-6кВ ф.12б-23    </t>
  </si>
  <si>
    <t>ВЛ-6кВ 
ф.12б-23</t>
  </si>
  <si>
    <t>При переезде на к.607 бр№1КРС зацепили провода в пролете оп.34-1г</t>
  </si>
  <si>
    <t>ПС 35/6кВ №344 ф.344-06 МБ</t>
  </si>
  <si>
    <t>ф.344-06 МБ</t>
  </si>
  <si>
    <t xml:space="preserve">КЗ проводов ф.А и ф.В в пролете опор №23 – 2-1   из-за срыва изолятора фазы В на опоре №2-1  в результате резкого порыва ветра . </t>
  </si>
  <si>
    <t>ПС 35/6кВ №030 ф.030-18</t>
  </si>
  <si>
    <t>КТПН 6/0,4кВ №2 куста 14Уг</t>
  </si>
  <si>
    <t xml:space="preserve"> Вышел из строя трансформатор 6/0,4кВ  -Замена</t>
  </si>
  <si>
    <t>ПС 35/6 №152        ВЛ-6 ф.152-15</t>
  </si>
  <si>
    <t>ВЛ-6 ф.152-15</t>
  </si>
  <si>
    <t>Сильный порывистый ветер, гроза</t>
  </si>
  <si>
    <t>НДЗ</t>
  </si>
  <si>
    <t>ВЛ-500кВ "Магистральная-Сомкинская"</t>
  </si>
  <si>
    <t>Падение опоры 131.</t>
  </si>
  <si>
    <t>ТО, ДЗ 1ст, 1,2 ст.ЗЗ,</t>
  </si>
  <si>
    <t>ПС 220/110/35/6кВ "Средний Балык" ВЛ-110кВ "СБ-Солнечная"-2ц</t>
  </si>
  <si>
    <t>ВЛ-110кВ "СБ-Солнечная"-2ц</t>
  </si>
  <si>
    <t xml:space="preserve">Падение дерева из-за пределов охранной зоны ВЛ и задевание провода ф.В в  пролете оп.1-20 и 1-21 </t>
  </si>
  <si>
    <t>ВЛ-6 ф.1013-14</t>
  </si>
  <si>
    <t>Падение опоры №15, в результате сильного порыва ветра, обрыв проводов, потребителей перевели на ф. 1013-06</t>
  </si>
  <si>
    <t>ПС 35/6кВ 011 Ф.011-07</t>
  </si>
  <si>
    <t>Ф.011-07</t>
  </si>
  <si>
    <t>ПС 110/35/6 Новая ВЛ-35 Зенит-2</t>
  </si>
  <si>
    <t>ВЛ-35 Зенит-2</t>
  </si>
  <si>
    <t>ПС 110/35/6 Пирс                  ВЛ-35 Берег-1</t>
  </si>
  <si>
    <t xml:space="preserve"> ВЛ-35 Берег-1</t>
  </si>
  <si>
    <t>ПС 110/35/6 Мушкино              ВЛ-35 КНС-4-1</t>
  </si>
  <si>
    <t>ВЛ-35 КНС-4-1</t>
  </si>
  <si>
    <t>ПС 35/6кВ 040 Ф.040-16</t>
  </si>
  <si>
    <t>Ф.040-16</t>
  </si>
  <si>
    <t>ПС 35/6 кВ№252
 ф.252-16</t>
  </si>
  <si>
    <t>ПС 35/6 кВ№274
 ф.274-08</t>
  </si>
  <si>
    <t>Сильный порывистый ветер,гроза</t>
  </si>
  <si>
    <t>ПС 220/110/35/10 Усть-Балык ВЛ-35 Связная-1</t>
  </si>
  <si>
    <t>ВЛ-35 Связная-1</t>
  </si>
  <si>
    <t>ПС 110/35/6 Пойковская            ВЛ-35 КНС-6-1,2</t>
  </si>
  <si>
    <t>ВЛ-35 КНС-6-1,2</t>
  </si>
  <si>
    <t>ПС 110/35/6кВ С.Салым,  РУ-6кВ  ф.1-28</t>
  </si>
  <si>
    <t>ф.1-28</t>
  </si>
  <si>
    <t>ПС № 175 ВЛ-6 ф.175-16</t>
  </si>
  <si>
    <t>ВЛ-6 ф.175-16 к.32А-1 КТПН 6/0.4 1000 кВА производства "Самара"</t>
  </si>
  <si>
    <t>Вышел из строя трансформатор в КТПН 6/0.4  куста 32А-1. Скважины переведены на ТП №2.</t>
  </si>
  <si>
    <t>ЛЗШ-35</t>
  </si>
  <si>
    <t>ПС 110/35/6кВ Монастырская   ВВ-35 2Т</t>
  </si>
  <si>
    <t>ВВ-35 2Т</t>
  </si>
  <si>
    <t xml:space="preserve">Остановка одной скважины на к.96 во время грозы. Отключений электооборудования ЦЮЭС не было. </t>
  </si>
  <si>
    <t>ПС № 125                 ВЛ-6 ф.125-18</t>
  </si>
  <si>
    <t>ВЛ-6 ф.125-18</t>
  </si>
  <si>
    <t>ПС 35/6 №5041       Т-2</t>
  </si>
  <si>
    <t>Т-2</t>
  </si>
  <si>
    <t>Причина выясняется. АВР-6 успешно.</t>
  </si>
  <si>
    <t>ПС 110/35/6кВ "Тайга"                         ВЛ-35кВ "Промысловая"-2ц</t>
  </si>
  <si>
    <t>ВЛ-35 кВ "Промысловая"-2ц</t>
  </si>
  <si>
    <t>КЗ при попадании птицы в отсек ОПН-35кВ-2 на ПС-35/6кВ №353</t>
  </si>
  <si>
    <t>ПС 35/6кВ 081 Ф.081-15 КТП 6/0.4 №3 к-287</t>
  </si>
  <si>
    <t>КТП 6/0.4 №3 к-287 АВ-0,4  вводной</t>
  </si>
  <si>
    <t>Отключение АВ-0.4 кВ вводной в КТП-3  К-287 при запуске скв 7492 (клин скважины)</t>
  </si>
  <si>
    <t>ПС 35/6кВ 066  Ф.066-13</t>
  </si>
  <si>
    <t xml:space="preserve"> Ф.066-13</t>
  </si>
  <si>
    <t>Сильный порывистый ветер,гроза Потребителей перевели на ф.066-02.</t>
  </si>
  <si>
    <t>ПС 35/6кВ 323     ф.323-16</t>
  </si>
  <si>
    <t>скв. Киняминского, Ср.Угутского и Угутского м.рождений</t>
  </si>
  <si>
    <t>Посадка напряжения по ПС 110/35/6кВ "Киняминская", "Среднеугутская", "Тайга"</t>
  </si>
  <si>
    <t>ПС 35/6кВ 1013    ВЛ-6 ф.1013-16</t>
  </si>
  <si>
    <t>ВЛ-6 ф.1013-16</t>
  </si>
  <si>
    <t>ПС 35/6кВ 066  Ф.066-17</t>
  </si>
  <si>
    <t xml:space="preserve">  Ф.066-17</t>
  </si>
  <si>
    <t>Прирозломное месторождений</t>
  </si>
  <si>
    <t>Остановка 4-х скв на К-18 Прир м-я. Отключения эл.оборудования  не было. Клин скв. №5571.</t>
  </si>
  <si>
    <t>ПС 35/6 №109 Т-2</t>
  </si>
  <si>
    <t xml:space="preserve"> КЗ в цепях управления В-35 2Т(попадание влаги).АВР-6 успешно.  </t>
  </si>
  <si>
    <t>ПС 35/6 5049 ф.5049-08</t>
  </si>
  <si>
    <t>ф.5049-08</t>
  </si>
  <si>
    <t>АО ф.5049-08( потребитель БУ К-265) Посадка U по 2С-6кВ на ПС 5049.</t>
  </si>
  <si>
    <t>3,5</t>
  </si>
  <si>
    <t>ТП-1Б гр.1фид.№1"Сахарная сопка" - выбило автомат на ТП-1Б</t>
  </si>
  <si>
    <t xml:space="preserve">ТП№1Б </t>
  </si>
  <si>
    <t>АОЭЭ выбит автомат на ТП№1Б гр.1 фид№1Сахарн</t>
  </si>
  <si>
    <t>ВЛ-6кВ Ф-18 ПС 110/35/6кВ Башмаково</t>
  </si>
  <si>
    <t>В 17:59 отключили ЛР-11-074 на опоре №131 отпайка на К-40, 42, 42а и в 18:03 включили ф-18 в работу. Выполнили обход ВЛ. В пролете опор 131/14-131/15 упало дерево на провода из-за пределов охранной зоны ВЛ. Дерево убрали, ВЛ-6кВ без повреждений.</t>
  </si>
  <si>
    <t>ВЛ-110 кВ"Азот-Елховка"(СПО) ПС 500/220/110/10 кВ "Азот"(МЭС). Под отключение попали: С-1-Т ПС 110/35/10 кВ "Елховка"(СПО), Т-1-Т  ПС 35/6 кВ "Каменка"(ЭНС), ПС 35/10 кВ "Волгановка"(ЭНС).</t>
  </si>
  <si>
    <t>Работала 2 ст ЗЗ..АПВ-не успешно.На ПС 110/35/10 кВ "Елховка" АВР-35 кВ -успешно. Причина выясняется.</t>
  </si>
  <si>
    <t>ВЛ-6 кВ Ф-1  ПС 35/6 кВ "Сытовка"</t>
  </si>
  <si>
    <t>МВ-6 кВ Т-2-Т</t>
  </si>
  <si>
    <t>МВ-6 кВ Т-2-Т ПС 35/6 кВ  "Промысловая"</t>
  </si>
  <si>
    <t>Работала МТЗ АПВ-нет. РПВ-не успешно.
Сильный порывистый ветер,
Причина: ветка на проводах в пролете опор № 2А-3А Ф-7.
В 13:26 включен ф-7- ветка упала на землю.</t>
  </si>
  <si>
    <t>ВЛ-6 кВ Ф-16 ПС 35/6 кВ  "Жуково"</t>
  </si>
  <si>
    <t>Блинкера защит не выпадали. РПВ-успешно.Сильный порывистый ветер,</t>
  </si>
  <si>
    <t>Блинкера защит не выпали.Сильный порывистый ветер. Перетяжка провода в пролете опор № 1607/22-1610/1.</t>
  </si>
  <si>
    <t xml:space="preserve">СУ ЭЦН                          Игольского, Талового, Крапивинского, Двуреченского н.м.р. </t>
  </si>
  <si>
    <t xml:space="preserve">СУ ЭЦН                          Чкаловское, Катыльгинское, Оленье н.м.р. </t>
  </si>
  <si>
    <t>АО СУ ЭЦН по посадке напряжения. Гроза, дождь штормпредупреждение №192 от 11.07.14 Причина выясняется.</t>
  </si>
  <si>
    <t>СУ ЭЦН                          Вахское</t>
  </si>
  <si>
    <t>ПС-35/6кВ к-456 ВЛ-6кВ Ф№6</t>
  </si>
  <si>
    <t xml:space="preserve">Неполнофазный режим на к-697,1196.Осмотр ВЛ-6кВ: разрушение изолятора ШС-10 Ф "В" на оп. №12, перегорание шлейфа по Ф"В" </t>
  </si>
  <si>
    <t>1(29.01.2014)</t>
  </si>
  <si>
    <t>Дефект устранен. Мех.фонд. запущен в работу. Для устранения дефекта на ВЛ-6кВ,  Ф-6 отключали с 14:01 до 15:10.</t>
  </si>
  <si>
    <t>ПС-110 Факел ВЛ-35 Ф-2.</t>
  </si>
  <si>
    <t>Прохождение грозового фронта. Порывистый ветер. Остановка мех. фонда.</t>
  </si>
  <si>
    <t xml:space="preserve">Запуск мех. фонда.
</t>
  </si>
  <si>
    <t>ПС-110 КНС-15 ВЛ-35 Ф-2.</t>
  </si>
  <si>
    <t>ПС-110 КНС-12 ВЛ-35 Ф-4.</t>
  </si>
  <si>
    <t>ПС-110 КНС-37 ВЛ-35 Ф-3.</t>
  </si>
  <si>
    <t>ПС-110 КНС-33 ВЛ-35 Ф-3.</t>
  </si>
  <si>
    <t>ПС-110 КНС-33 ВЛ-35 Ф-4.</t>
  </si>
  <si>
    <t>ВЛ-220 НВГРЭС-Сибирская-3,4ц</t>
  </si>
  <si>
    <t>Прохождение грозового фронта. Порывистый ветер. Падение «U» в сети. Остановка мех. фонда.</t>
  </si>
  <si>
    <t>ПС-35/6 К-96 ВЛ-6 Ф-14.</t>
  </si>
  <si>
    <t>ПС-35/6 К-19 ВЛ-6 Ф-10.</t>
  </si>
  <si>
    <t>ПС-35/6 К-295 ВЛ-6 Ф-18.</t>
  </si>
  <si>
    <t>ПС-35/6 К-480 ВЛ-6 Ф-8.</t>
  </si>
  <si>
    <t>Прохождение грозового фронта. Порывистый ветер. Остановка мех. фонда. Разрушение ШС-10 оп№14,16. Устранено.</t>
  </si>
  <si>
    <t>ПС-35/6 К-844 ВВ-35-1</t>
  </si>
  <si>
    <t>Прохождение грозового фронта. Порывистый ветер. Остановка мех. фонда. Следы прохождения токов К.З. на ВВ-35-1. АВР-6 успешно. Т-1 выведен в ремонт.</t>
  </si>
  <si>
    <t>ПС-35/6 К-396 ВВ-35-1</t>
  </si>
  <si>
    <t>ПС-35/6 К-1841    ВЛ-6 Ф-4.</t>
  </si>
  <si>
    <t>ПС-35/6 К-1841 ВЛ-6 Ф-4.</t>
  </si>
  <si>
    <t>Прохождение грозового фронта. Порывистый ветер.Разрушение изолятора ШС-10 оп.№52  Ф "В".Остановка мех. фонда.</t>
  </si>
  <si>
    <t>ПС-35/6 К-1841    ВЛ-6 Ф-6.</t>
  </si>
  <si>
    <t xml:space="preserve">Запуск мех. фонда. Изолятор заменен
</t>
  </si>
  <si>
    <t>ПС-35/6 К-439      ВЛ-6 Ф-6.</t>
  </si>
  <si>
    <t>ПС-35/6 К-439  ВЛ-6 Ф-6.</t>
  </si>
  <si>
    <t>ПС-110 Кошильская ВЛ-35 Ф-4,5.</t>
  </si>
  <si>
    <t xml:space="preserve">Прохождение грозового фронта. Порывистый ветер. Падение «U» в сети. Отключение в зоне эксп. отв.  ООО «Башнефть».   Остановка  СД-1,4  БКНС-4  (2* 1600кВт.)    Остановка мех. фонда. </t>
  </si>
  <si>
    <t xml:space="preserve">Запуск мех. фонда.Запуск тех. оборудования.
</t>
  </si>
  <si>
    <t>ПС-35/6 Пермяковская ВЛ-6 Ф-4.</t>
  </si>
  <si>
    <t>Прохождение грозового фронта. Порывистый ветер.Перевод нагрузки кустов на ВЛ-6 Ф-14 ПС-35/6 Пермяковская Обрыв провода Ф-А в пролете оп№207-208, разрушение ШС-10 оп№206,207,208. Устранено.</t>
  </si>
  <si>
    <t>ОАО ТЭСС</t>
  </si>
  <si>
    <t>ВЛ-110кВ 1ц и 2ц "Кирьяновская-Ореховская-п.п. Восточный"</t>
  </si>
  <si>
    <t>ВЛ-110кВ Ф-1 ПС-110/35/6кВ ВКЕ</t>
  </si>
  <si>
    <t>ПС 35/6кВ К-257</t>
  </si>
  <si>
    <t>В 6кВ ф.257-14</t>
  </si>
  <si>
    <t>ПС 35/6кВ №2</t>
  </si>
  <si>
    <t>В 6кВ №2-14</t>
  </si>
  <si>
    <t>Падение деоева на провода ВЛ из внеохранной зоны , сильный порывистый ветер, дождь</t>
  </si>
  <si>
    <t>скв.№ 60, 61, 62, 63</t>
  </si>
  <si>
    <t xml:space="preserve">Отключение на время оперативных переключений.Заявка ЗЭС:в связи с выводом в ремонт ВЛ-110кВ Сорочинская-Богдановская для замены дефектных опор. </t>
  </si>
  <si>
    <t>Отключение для сборки нормальной схемы эл.снабжения.</t>
  </si>
  <si>
    <t>ПС "Твердиловская"; "Ленинградская"</t>
  </si>
  <si>
    <t>Аварийное отключение ВЛ-110 кВ "Державино-Пилюгино" от З.З. 1-й ступени, МТО, питание перевели с ПС "Бузулукская". Осмотром установлено: в пролете опор №№ 86-87 поджег провода, найдена обгоревшая ветка.</t>
  </si>
  <si>
    <t>ПС "Тарханы"; "Березовка"</t>
  </si>
  <si>
    <t>Посадка напряжения в сети 35 кВ. По сообщению ДД ОДС СЭС отключений не было. Оборудование "РН-ЭН" осмотрено, замечаний нет. Ветер.</t>
  </si>
  <si>
    <t>Устранение слета провода ф-А на опоре №25 в р-не скв-930. Ветер.</t>
  </si>
  <si>
    <t>ВЛ-6 кВ ф-14</t>
  </si>
  <si>
    <t>С неуспешным АПВ, включению не поддается. Блинкер "Авар. отключение". Осмотром выявлено упавшее сухое дерево в пролете опор 115-116. Ветер. В 22:10 выехала бригада из г. Бузулука. В 23:55 приступили к устранению. В 3:10 работы закончены, в 3:15 фидер включен.</t>
  </si>
  <si>
    <t>ПС 220 «Советско-Соснинская»</t>
  </si>
  <si>
    <t xml:space="preserve">2СШ-220 кВ </t>
  </si>
  <si>
    <t>С-103, С-104</t>
  </si>
  <si>
    <t>22:51</t>
  </si>
  <si>
    <t>МТЗ
 АПВ</t>
  </si>
  <si>
    <t>Ф.11-8</t>
  </si>
  <si>
    <t>ПС 35/6 кВ №111 АО ВЛ-6 Ф.11-8 действием МТЗ, АПВУ. Гроза, дождь штормпредупреждение №192 от 11.07.14</t>
  </si>
  <si>
    <t>ПС 35/6 кВ №130 АО ВЛ-6 Ф.30-8 действием МТЗ, АПВУ. Гроза, дождь штормпредупреждение №192 от 11.07.14</t>
  </si>
  <si>
    <t>ПС 35/6 кВ №107 АО ВЛ-6 Ф.7-19 действием МТЗ, АПВУ. Гроза, дождь штормпредупреждение №192 от 11.07.14</t>
  </si>
  <si>
    <t>ООО "Южно Охтеурское"</t>
  </si>
  <si>
    <t>ПС-110/35/6 "Григорьевская" АО ВЛ-6кВ Ф.Гр-14 действием МТЗ, АПВН, РПВУ. КЗ КЛ-6кВ в зоне ответственности ООО «Южно-Охтеурское»</t>
  </si>
  <si>
    <t>ДЗ
 АПВ</t>
  </si>
  <si>
    <t>ЦЛ-3, ЦЛ-4</t>
  </si>
  <si>
    <t xml:space="preserve">АО ВЛ-35 ЦЛ-3 2ст. ДЗ, АПВУ, ЦЛ-4 1ст. ДЗ, АПВН.  Гроза, дождь штормпредупреждение №192 от 11.07.14 </t>
  </si>
  <si>
    <t>ЦЛ-1</t>
  </si>
  <si>
    <t>ПС 110/35/6 кВ "Вахская" АО ВЛ-35 ЦЛ-1 действием ТО, АПВУ. Гроза, дождь штормпредупреждение №192 от 11.07.14</t>
  </si>
  <si>
    <t>ТР - 25.05.2010;
ТО - 13.02.2014;</t>
  </si>
  <si>
    <t>ТР - май 2014;
ТО - август 2014</t>
  </si>
  <si>
    <t xml:space="preserve">Падение оп.44.   В результате воздействия сильного порывистого ветра (до28м/сек) </t>
  </si>
  <si>
    <t>В результате оздействия сильного порывистого ветра (до28м/сек) Произошло приближение «корзины» ВЧЗ-110 ф.«А» к приемному порталу ПС-110/35/6кВ "Бекмеметьевская" на недопустимо близкое расстояние, в результате чего произошел пробой воздушного промежутка.</t>
  </si>
  <si>
    <t>Произошел схлест провода фазы «А» с телом опоры № 1-21. Воздействие сильного порывистого ветра (до28м/сек)</t>
  </si>
  <si>
    <t>провод           АС-150</t>
  </si>
  <si>
    <t>12. 07.2010  ТР       11.10.2013  ТО</t>
  </si>
  <si>
    <t>ТО 100%                           ТР  10%</t>
  </si>
  <si>
    <t>апрель 2014 ТО октябрь 2015 ТР</t>
  </si>
  <si>
    <t>ТО 29.01.14             ТР 10.10.11</t>
  </si>
  <si>
    <t>ТО апрель 2014г                                                                                        ТР октябрь 2014г.</t>
  </si>
  <si>
    <t>23.03.2014 (ТО)  28.05.2013 (ТР)</t>
  </si>
  <si>
    <t>Сильный порывистый ветер, разрушение вязки  провода ф. «В» на пониженной подставной траверзе оп. №1д из-за воздействия силной ветровой нагрузки, что привело к неоднократным схлёстам проводов при сильных порывах ветра в пролете опор 1д-167е</t>
  </si>
  <si>
    <t xml:space="preserve"> На ПС 35/6 кВ №2054 в результате разрушения пайки в месте соединения обмотки и шпильки ввода фазы «А» привело к возникновению дуги внутри бака трансформатора, и короткому замыканию. Разрушение предохранителя  привело к возникновению межфазного замыкания и отключению питающей ВЛ-35кВ Пойма-1. Произвели ремонт ТСН-35/0,4 №1.</t>
  </si>
  <si>
    <t xml:space="preserve">ТСН 35/0,4кВ </t>
  </si>
  <si>
    <t>Белоруссия</t>
  </si>
  <si>
    <t>ТО-06.10.13 
ТР-28.10.13</t>
  </si>
  <si>
    <t>ТР-28.10.13</t>
  </si>
  <si>
    <t>ТР  10.09г., 10.10г., 11.12г.</t>
  </si>
  <si>
    <t>28.07.13г.</t>
  </si>
  <si>
    <t>Произошло сближение шлейфов проводов фаз «А» и «В»  на оп. 30а.  В данном пролёте ВЛ-35 кВ «Б.Яр» пересекает ВЛ-110 кВ «Правдинская-Меркурий», в связи с этим провода фаз А и В подвешены совместно на одной траверсе. Воздействие сильного порывистого ветра (до28м/сек)</t>
  </si>
  <si>
    <t xml:space="preserve">23.01.2014 (ТО) ,   24.04. 2013 (ТР)   </t>
  </si>
  <si>
    <t>15.03.2014 (ТО)  14.06.2013 (Т)</t>
  </si>
  <si>
    <t>Сильный порывистый ветер,
на ошиновку 35 кВ блока ВВ-35 кВ «З.Салым-1» был занесён посторонний металлический предмет (обрезок кровельного материала), что привело к межфазному короткому замыкаю в зоне действия ДЗТ</t>
  </si>
  <si>
    <t>24.06.2013- отказ
08.11.2013-отказ</t>
  </si>
  <si>
    <t>Сильный порывистый ветер. схлёст проводов  в пролёте опор  20 – 21.  На опоре 20 произошло ослабление вязки провода и его проскальзывание, в связи с этим увеличился провис провода в пролёт 20 – 21.</t>
  </si>
  <si>
    <t>В пролете оп. №1-9 и №1-10 ( отпайка на к.415 ЮБ) схлест проводов ф.А, В.  Воздействие сильного порывистого ветра (до28м/сек)</t>
  </si>
  <si>
    <t>СМАПВ-110/√3-6,4ХЛ1</t>
  </si>
  <si>
    <t>Казахстан</t>
  </si>
  <si>
    <t>Провод АС 150/24</t>
  </si>
  <si>
    <t>ТР-03.10.09    
 ТО-05.10.13</t>
  </si>
  <si>
    <t>ТО-100% ТР-100%</t>
  </si>
  <si>
    <t>ТР-01.10.14  
 ТО-25.04.13</t>
  </si>
  <si>
    <t>Произошло недопустимое сближение токоведущих частей ВЛ-110 кВ (шлейфов провода) Монастырская-Муратовская-1,2 до заземлённых частей опоры № 10. Воздействие сильного порывистого ветра (до28м/сек)</t>
  </si>
  <si>
    <t>ф.333-14-июнь 1987г, ф333-16 -июнь 1989г</t>
  </si>
  <si>
    <t xml:space="preserve">ф.333-14                     ТР -11.07.06. 2006г,  ТО- 12.01.14 ;                              ф.333-16  ТР-11.01.14, ТО-12.01.14           </t>
  </si>
  <si>
    <t>ф333-14 ТР-20%,ТО-100%;                                  ф333-16 ТР-40%, ТО-100%</t>
  </si>
  <si>
    <t>ф333-14 ТР- 01.06.2014 ТО -12.04.14.                                   ф 333-16 ТР-12.06.14, ТО-12.04.14.</t>
  </si>
  <si>
    <t>ф333-14 ТР- 7, ф333-16ТР- 0</t>
  </si>
  <si>
    <t>Срыв вязки провода фазы «С» на опоре №10 ф.333-16 и его падение на провода фаз «А», «В» и «С» ф.333-14 вследствие резких порывов ветра до 28 м/сек.</t>
  </si>
  <si>
    <t xml:space="preserve">15.04.11-ТР     22.01.14-ТО         </t>
  </si>
  <si>
    <t xml:space="preserve">04.2014-ТО         10.2014 -ТР       </t>
  </si>
  <si>
    <t>ноябрь 1980г</t>
  </si>
  <si>
    <t>металическая опора, провод А-95</t>
  </si>
  <si>
    <t>ТР - 13.10.2010;
ТО - 21.01.2014</t>
  </si>
  <si>
    <t>ТР - 2.10.2014;
ТО - апрель 2014г</t>
  </si>
  <si>
    <t>Произошло разрушение изолятора фазы В на опоре 122е. Провод фазы В лёг на провод фазы А, что привело к межфазному короткому замыканию.</t>
  </si>
  <si>
    <t>ПС35/6кВ №273 на шлейфе ВЛ-35кВ "Горная 2ц" от приемного портала до ЛР-35кВ "Горная 2ц" на фазе «В» произошел излом провода АС-120 в месте опрессовки аппаратного зажима. Воздействие сильного порывистого ветра (до28м/сек)</t>
  </si>
  <si>
    <t>Падение опоры № 76 произошёл излом в месте сварного соединения у основания тела опоры.  Воздействие сильного порывистого ветра (до28м/сек)</t>
  </si>
  <si>
    <t>14.09.2012     сентябрь 2013 - отказ РИТУ. ЦИТУ в ППР</t>
  </si>
  <si>
    <t xml:space="preserve">27.11.08-ТР     27.02.14-ТО         </t>
  </si>
  <si>
    <t>Отказ в ТР 2009г, 2010г, 2011г, 2012г, ноябрь 2013</t>
  </si>
  <si>
    <t>А-95 на Ж/Б и метал. опорах</t>
  </si>
  <si>
    <t>ТО 29.01.14             ТР 30.10.13</t>
  </si>
  <si>
    <t>Схлёст проводов  в пролёте опор  90 – 91. Стрела провиса провода в указанном пролёте более проектной в связи с наклоном опор (заболоченный участок). Воздействие сильного порывистого ветра (до28м/сек)</t>
  </si>
  <si>
    <t>Произошло разрушение изолятора и касание провода фазы «А» траверсы анкерно-угловой опоры №34. Воздействие сильного порывистого ветра (до28м/сек)</t>
  </si>
  <si>
    <t>Произошло  кратковременное схлестывание  двух  проводов фаз «В» и «С» в пролете опор № 4-1  и №5-13 отпайки на куст 7. Воздействие сильного порывистого ветра (до28м/сек)</t>
  </si>
  <si>
    <t>НАМИ-35</t>
  </si>
  <si>
    <t xml:space="preserve"> январь 2014</t>
  </si>
  <si>
    <t>СДТМ-1600</t>
  </si>
  <si>
    <t>BU/TEL 100/220-12-03</t>
  </si>
  <si>
    <t>Таврида Электрик</t>
  </si>
  <si>
    <t>Излишнее отключение ВВ-6-1</t>
  </si>
  <si>
    <t xml:space="preserve">КП-22 </t>
  </si>
  <si>
    <t xml:space="preserve">При осмотре отпаечных линий сторонних потребителей выявлены следы подгара на проводе ф. «А» и следы разворота неизвестной техники на отпайке стороннего потребителя ООО «Обьстрой» СОК «Экология», целостность проводов не нарушена. </t>
  </si>
  <si>
    <t>ТО - 5.11.2014;
ТР - 24.04.2013</t>
  </si>
  <si>
    <t>ТО - апрель 2014;
ТР - июль 2014</t>
  </si>
  <si>
    <t>ТО - 23.03.2014;
ТР - 25.05.2012</t>
  </si>
  <si>
    <t>ТО - сентябрь 2014;
ТР - июнь 2014</t>
  </si>
  <si>
    <t>Произошло тяжение и деформация конструкции линейного разъединителя на оп. №2-1 ВЛ-6кВ и вследствие этого ухудшение контактного соединения на ножах ЛР-6кВ. Воздействие сильного порывистого ветра и мокрого снега (до26м/сек)</t>
  </si>
  <si>
    <t>Произошло касание провода ф. «А» с проводом ф. «В» в пролете опор №26-27 в результате наклона опоры №26. Воздействие сильного порывистого ветра и мокрого снега (до 26м/сек)</t>
  </si>
  <si>
    <t>ТО - март 2014;
ТР - 04.12.2008</t>
  </si>
  <si>
    <t>ТО - июнь 2014;
ТР - декабрь.2014</t>
  </si>
  <si>
    <t>А-90</t>
  </si>
  <si>
    <t>ТО-14.01.14               ТР-14.11.12</t>
  </si>
  <si>
    <t>ТР-12.2014                 ТО-04.2014</t>
  </si>
  <si>
    <t xml:space="preserve">ТО - 18.03.2014;
ТР - 11.07.2007 </t>
  </si>
  <si>
    <t xml:space="preserve">ТО - 18.06.2014;
ТР - июнь 2014 </t>
  </si>
  <si>
    <t>ТО - 9.01.2014;
ТР - 28.03.2012</t>
  </si>
  <si>
    <t>ТО - апрель 2014;
ТР -сентябрь 2014</t>
  </si>
  <si>
    <t>ТО - март 2014;
ТР - 4.12.2008</t>
  </si>
  <si>
    <t>ТО - июнь 2014;
ТР - декабрь 2014</t>
  </si>
  <si>
    <t>Произошло касание провода фазы «В» с проводом фазы «А» в пролете опор №24-25. Воздействие сильного порывистого ветра и мокрого снега (до 26 м/сек)</t>
  </si>
  <si>
    <t xml:space="preserve">Схлест проводов в пролете оп. 21-22. Установлен подставной изолятор. Произвели перетяжку провода.  </t>
  </si>
  <si>
    <t>Произошло касание провода фазы «А» с проводом фазы «В» в увеличенном пролете опор №24/23-24/24. Воздействие сильного порывистого ветра и мокрого снега (до 26 м/сек)</t>
  </si>
  <si>
    <t>Произошел схлест проводов ф. «В», «С» в пролете опор №67/1-67/2.  Воздействие сильного порывистого ветра и мокрого снега (до 26 м/сек)</t>
  </si>
  <si>
    <t xml:space="preserve">ТО - 24.01.2014;
ТР - 27.05.2010 </t>
  </si>
  <si>
    <t>ТО - 24.04.2014;
ТР - октябрь 2014</t>
  </si>
  <si>
    <t>Произошло кратковременное схлестывание  проводов фаз «А» и «В» в пролете опор №1-11 и 
№3-1. Воздействие сильного порывистого ветра и мокрого снега (до 26 м/сек) перетянули провод</t>
  </si>
  <si>
    <t>ТО - февраль 2014;
ТР - 21.06.2011</t>
  </si>
  <si>
    <t>ТО - май 2014;
ТР - июнь 2014</t>
  </si>
  <si>
    <t>Схлест проводов оп.59-60. Воздействие сильного порывистого ветра и мокрого снега (до 26 м/сек)</t>
  </si>
  <si>
    <t>ТО - февраль 2014;
ТР - 10.02.2014</t>
  </si>
  <si>
    <t>ТО - май 2014;
ТР - февраль 2015</t>
  </si>
  <si>
    <t>ТО - 2.04.2014;
ТР - 04.04.2011</t>
  </si>
  <si>
    <t>ТО - июль 2014;
ТР - апрель 2014</t>
  </si>
  <si>
    <t>Сильный порывистый ветер
На ПС Асомкинская 2С-6 ф.С полная земля. При отключении ф.150-14 "земля" в РУ-150 и на ПС Асомкинская исчезла.
На оп.10 ф.С изолятор сорван, провод на траверсе, оп.26 ф.С расколот изолятор-заменили.</t>
  </si>
  <si>
    <t>ТО - март 2014</t>
  </si>
  <si>
    <t>ТР -май 2014</t>
  </si>
  <si>
    <t>ТО-28.02.2014          ТР-27.02.2013</t>
  </si>
  <si>
    <t>ТО-05.2014                 ТР-02.2015</t>
  </si>
  <si>
    <t>Произошло расплетение грозозащитного троса, с последующим замыканием проволоки грозозащитного троса на провод ф. «А» в пролете опор №122-123. Воздействие сильного порывистого ветра и мокрого снега (до 26 м/сек)</t>
  </si>
  <si>
    <t>В результате длительной эксплуатации произошла потеря диэлектрических свойств  РВО-6кВ на КТПН-6/0,4КВ №2 куста 2Е, что привело к пробою изоляции, возникновению «земли» на фазе «А» ВЛ-6кВ ф.241-08. В тоже время вследствие разрушения изолятора фазы «С» на опоре №32 ВЛ-6кВ ф.241-04 появилась вторая «земля» на С-6-2 ПС-35/6кВ №241, что привело к отключению МВ-6кВ ф.241-08 от действия МТЗ с успешным «АПВ».</t>
  </si>
  <si>
    <t>07-13.12.2010
(сентябрь 2011, сентябрь 2012, сентябрь 2013г отказы в проведении ППР)</t>
  </si>
  <si>
    <t>ТМГ-10/630</t>
  </si>
  <si>
    <t>06.09 2012   (Сентябрь 2013г отказ в проведении ППР)</t>
  </si>
  <si>
    <t xml:space="preserve">Перегорание ПК-6кВ ф.С. В УКРМ-6-2 </t>
  </si>
  <si>
    <t xml:space="preserve">в пролете опор №56 и №57 обнаружено  ф. «А» и ф. «С» следы термического воздействия при коротком замыкании в следствия кратковременного механического воздействия неустановленным транспортным средством. </t>
  </si>
  <si>
    <t xml:space="preserve">ТО-07.2014                 ТР-01.2015            </t>
  </si>
  <si>
    <t xml:space="preserve"> ТР-  18.01.11,26.01.12,11.01.13, 21.01.14, </t>
  </si>
  <si>
    <t>Шплинт</t>
  </si>
  <si>
    <t>ТО- 14.01.2014.
ТР-5.04.2012</t>
  </si>
  <si>
    <t>ТО 15.04.2014
ТР 01.07.2013</t>
  </si>
  <si>
    <t>ТО 15.10.2014
ТР 01.07.2014</t>
  </si>
  <si>
    <t>При сильном ветре разрушение изоляторов на ф.12716, ф.12714. Межфазное кз на секции шин.</t>
  </si>
  <si>
    <t>ТО 04.2014г.   ТР 03.2013г.</t>
  </si>
  <si>
    <t>ТО 07.2014г.   ТР 03.2017г.</t>
  </si>
  <si>
    <t>9/13.02.2012г.</t>
  </si>
  <si>
    <t>май. 2016г.</t>
  </si>
  <si>
    <t>05.05.13.</t>
  </si>
  <si>
    <t>3/8.08.2011г.</t>
  </si>
  <si>
    <t>сентябрь. 2015г.</t>
  </si>
  <si>
    <t>ТО 18.04.14 
ТР 22.06.12</t>
  </si>
  <si>
    <t>ТР 06.2016
ТО 05.2014</t>
  </si>
  <si>
    <t>ТО 13.03.14 
ТР 29.06.12</t>
  </si>
  <si>
    <t>ТР 05.2016
ТО 08.2014</t>
  </si>
  <si>
    <t>ТО-12.04.14г.
ТР-01.10.12г.</t>
  </si>
  <si>
    <t>ТО-12.07.14г.
ТР-01.10.15г.</t>
  </si>
  <si>
    <t>ТО - 2014;
ТР - 23.03.2004</t>
  </si>
  <si>
    <t>ТО - 2014;
ТР - 2014</t>
  </si>
  <si>
    <t>ТО - 27.02.2014; 
ТР-введен в работу в ноябре 2013г</t>
  </si>
  <si>
    <t>ТО - май 2014
ТР - февраль 2015</t>
  </si>
  <si>
    <t>Т.Р   27.09.07                 Т.О  27.03.14</t>
  </si>
  <si>
    <t>Т.Р   09.14                   Т.О  06.14</t>
  </si>
  <si>
    <t>Т.Р   16.08.13                Т.О  03.03.14</t>
  </si>
  <si>
    <t>Т.Р   08.14                   Т.О  05.14</t>
  </si>
  <si>
    <t>Оп.143 в результате ветровой нагрузки произошел пробой воздушного промежутка между проводом ф. «А» и телом опоры.</t>
  </si>
  <si>
    <t>В результате ветровой нагрузки произошло касание между проводом ф. «А» и проводом ф. «С» в пролете опор №43-44, в результате наклона опоры №43</t>
  </si>
  <si>
    <t>21.01.2008г-ТР 21.01.2014г-ТО</t>
  </si>
  <si>
    <t>ТР-30.01.2013               ТО-11.04.2014</t>
  </si>
  <si>
    <t>ТР-01.2015                     ТО-07.2014</t>
  </si>
  <si>
    <t>Т.Р   22.05.13                Т.О  24.02.14</t>
  </si>
  <si>
    <t>Т.Р   05.14                   Т.О  08.14</t>
  </si>
  <si>
    <t xml:space="preserve">Сильный порывистый ветер 17-23 м/с. Произошло межфазное короткое замыкание возникшее при сближениях проводов ф. «С» с ф «В» в месте спуска провода ф. «С» на подставную траверсу оп. №7; в пролёте опор №№ 42 – 41 из-за провиса провода, возникшего в следствии  разрушения изолятора на пониженной траверсе опоры №42.  </t>
  </si>
  <si>
    <t>Т.Р   25.06.13                Т.О  15.04.14</t>
  </si>
  <si>
    <t>Т.Р   06.14                   Т.О  12.14</t>
  </si>
  <si>
    <t>Схлест проводов в пролете оп. 16- 17 из-за наклона оп. 16. Вспучивание грунта.</t>
  </si>
  <si>
    <t>1977г</t>
  </si>
  <si>
    <t>РВС III – 5 – 35/40,5/I/У1</t>
  </si>
  <si>
    <t>ТР - май 2013;
ТО - май 2014</t>
  </si>
  <si>
    <t>ТР - май 2015;
ТО - август 2014</t>
  </si>
  <si>
    <t xml:space="preserve">НКАИ.65635.004-14 </t>
  </si>
  <si>
    <t>АВВ LISTED Франция</t>
  </si>
  <si>
    <t>ТО 05.2014г.   ТР 07.2013г.</t>
  </si>
  <si>
    <t>ТО 11.2014г.   ТР 07.2014г.</t>
  </si>
  <si>
    <t>Отключение СВ-35.                    2Т находился в ремонте. Повреждение изоляции кабеля управления СВ-35кВ.</t>
  </si>
  <si>
    <t>ШС-10Д</t>
  </si>
  <si>
    <t>Т.Р  12 .03.08                 Т.О  13.03.14</t>
  </si>
  <si>
    <t xml:space="preserve">  Т.Р 03.15                   Т.О  06.14</t>
  </si>
  <si>
    <t>Раскол опорного изолятора  фазы «А» на опоре № 34  с отгоранием провода и его падением на землю, в результате натяжения провода из-за наклона опоры №35 установленной на болотистой местности. Отключали в ремонт.</t>
  </si>
  <si>
    <t>Т.Р  05 .07.13              Т.О  17.04.14</t>
  </si>
  <si>
    <t xml:space="preserve">  Т.Р 07 .14                   Т.О  10.14</t>
  </si>
  <si>
    <t>В результате сильного  порывистого ветра около 17 м/с , ветровой нагрузки произошел схлест проводов ф. «А» и  ф. «В» в пролете опор № 20/8/1-20/8/2, в результате наклона опоры №20/8/2. Наклон опоры №20/8/2 вызван выдавливанием свайного основания, вследствие воздействия сил  пучения грунта</t>
  </si>
  <si>
    <t>межфазное короткое замыкание проводов ф. «В» и «С» на спусках к ТП-6/0,4кВ к.28А , в результате наклона опоры №38/2 при сильном ветре до 17м/сек. Наклон опоры №38/2 вызван выдавливанием свайного основания, вследствие воздействия сил  пучения грунта</t>
  </si>
  <si>
    <t>Т.Р   08.10.13                 Т.О  15.04.14</t>
  </si>
  <si>
    <t xml:space="preserve">  Т.Р 10.14                   Т.О  07.14</t>
  </si>
  <si>
    <t>ТО-07.05.14,                    ТР-12.02.14.</t>
  </si>
  <si>
    <t>ТО-08.2014.                    ТР-02.2015</t>
  </si>
  <si>
    <t>Причиной аварийного отключения ВЛ-6кВ ф.203-20 явилось  разрушение изолятора фазы «А» на опоре №31, что привело к уменьшению допустимых расстояний между проводами фаз «А» и «В» вызвавший КЗ.  ВЛ находится в затапливаемой пойменной части р. Большой Балык. Разрушение изолятора вызвано тяжением провода вследствие выдавливания сваи опоры.</t>
  </si>
  <si>
    <t xml:space="preserve">24.03.14 - ТО        26.09.12- ТР      </t>
  </si>
  <si>
    <t>июнь -ТО             сентябрь-ТР</t>
  </si>
  <si>
    <t>05.05.14-ТО     04.10.13- Р</t>
  </si>
  <si>
    <t>август-ТО                 февраль 2015 -ТР</t>
  </si>
  <si>
    <t xml:space="preserve">21.04.14 - ТО        25.07.12- ТР      </t>
  </si>
  <si>
    <t>октябрь -ТО                июль-ТР</t>
  </si>
  <si>
    <t>1995 г.</t>
  </si>
  <si>
    <t>Ж/б</t>
  </si>
  <si>
    <t>ТО-09.04.14           ТР-17.09.2007 г.</t>
  </si>
  <si>
    <t>ТО-09.2014                     ТР-09.2014</t>
  </si>
  <si>
    <t>ТО-0              ТР-7 отказов</t>
  </si>
  <si>
    <t>ТМ-100кВА</t>
  </si>
  <si>
    <t>ТО - 23.03.2014
ТР - 26.04.2009</t>
  </si>
  <si>
    <t>ТО - июнь.2014
ТР - март 2016</t>
  </si>
  <si>
    <t>ТО - 8.04.2014;
ТР - 12.04.2007</t>
  </si>
  <si>
    <t>ТО - июль 2014;
ТР - апрель 2015</t>
  </si>
  <si>
    <t>29.04.14 ТО           01.07.13 ТР</t>
  </si>
  <si>
    <t>02.05.14 ТО            26.03.14 ТР</t>
  </si>
  <si>
    <t xml:space="preserve">19.04.14 ТО          25.11.13 ТР            </t>
  </si>
  <si>
    <t xml:space="preserve">15.03.14 ТО       04.09.13  ТР   </t>
  </si>
  <si>
    <t>Сильный ветер. Межфазное короткое замыкание на отпайке ВЛ-6 находящейся в эксплуатационной ответственности ООО “Севергидромехстрой”. Подмыв опор при наступлении паводка (затоплении) послужил причиной наклона опор и уменьшению расстояния между проводами, что привело к схлёсту проводов при усилении ветра.</t>
  </si>
  <si>
    <t xml:space="preserve">гроза,ветер до 20 м/с. Неуспешная работа АПВ по причине выхода из строя электромагнита включения выключателя. </t>
  </si>
  <si>
    <t>23.02.14 ТО          10.02.14 ТР</t>
  </si>
  <si>
    <t>18.05.14 ТО          22.08.13 ТР</t>
  </si>
  <si>
    <t>26.02.14 ТР               26.04.14  ТО</t>
  </si>
  <si>
    <t>28.08.13 ТР           02.05.14 ТО</t>
  </si>
  <si>
    <t>Гроза, порывистый ветер. Падение дерева из-за пределов охранной зоны между оп.71-73, обрыв проводов 3-х фаз. Кусты перевели на ф-073-14</t>
  </si>
  <si>
    <t>Гроза,порывистый ветер. Падение дерева из-за охранной зоны между оп.6-7, обрыв проводов 3-х фаз. Кусты перевели на ф-073-09</t>
  </si>
  <si>
    <t>Гроза, обнаружено опора № 24  разрушение изолятора фазы «В»    обрыв провода  фазы «В»  в пролёте опор 24 – 25, провод фазы «В» лежит на проводе фазы « А».кусты перевели на ф-078-11</t>
  </si>
  <si>
    <t>Гроза, При осмотре ВЛ-6 кВ фидера 075-16  обнаружено разрушение изоляторов  фаз А и В на опоре 2б. кусты перевели на ф-075-11</t>
  </si>
  <si>
    <t>27.03.2014 - отказ
04.06.2014 - отказ</t>
  </si>
  <si>
    <t xml:space="preserve">При проведении СКО на трубопроводе Ду300 от ЦПС ЦППН-6 на КНС-15(один из двух трубопроводов), произошла разгерметизация трубопровода и тех. жидкость попала на эл.оборудование НСВП, что привело к короткому замыканию. Снижение напряжения на шинах питающей ПС привело к частичной остановке скважин. </t>
  </si>
  <si>
    <t xml:space="preserve">Гроза,порывистый ветер. Падение дерева из-за пределов охранной зоны. Оп. 36,38-разрушены изоляторы, провод на земле. </t>
  </si>
  <si>
    <t>23.09.2013 ТР</t>
  </si>
  <si>
    <t>10ПКВТпО-1</t>
  </si>
  <si>
    <t>ОПНп-35/550/37-10-111-УХЛ1</t>
  </si>
  <si>
    <t>ТО-07.04.14,                    ТР-нет</t>
  </si>
  <si>
    <t>ТО-07.2014,                    ТР-11.2018</t>
  </si>
  <si>
    <t>ТР-29.07.11 ТО-14.04.14.</t>
  </si>
  <si>
    <t>ТО-50%  ТР-50%</t>
  </si>
  <si>
    <t>ТР- 2015г.   ТО-07.14.</t>
  </si>
  <si>
    <t>ТО - 18.04.2014;
ТР - 6.07.2011</t>
  </si>
  <si>
    <t>ТО - август 2014;
ТР - май 2015</t>
  </si>
  <si>
    <t>ТР-16.11.07 ТО-27.02.14.</t>
  </si>
  <si>
    <t>ТР- 11.14г.   ТО-08.14.</t>
  </si>
  <si>
    <t xml:space="preserve">ТР-11.08г, 11.09г,11.10г,11.13г. </t>
  </si>
  <si>
    <t xml:space="preserve">Причиной аварийного отключения явилось увеличение тока нагрузки на АВ-0,4 Ввод-0,4 до тока срабатывания защит при изменении частоты на скважине.
Неконтролируемое изменение частоты частотным преобразователем со-трудниками ЦДНГ-2 </t>
  </si>
  <si>
    <t>Гроза опора 16 ф."А" разрушение изолятора, повреждение провода.</t>
  </si>
  <si>
    <t>Гроза
разрушение двух изоляторов ф. «А» на оп.51.
Разрушение изоляторов произошло при прямом попадании молнии</t>
  </si>
  <si>
    <t>ТО - 13.05.2014;
ТР - 19.03.2014</t>
  </si>
  <si>
    <t>ТО - июль 2014;
ТР - июль 2014</t>
  </si>
  <si>
    <t>ТО - 17.04.2014;
ТР - март 2012</t>
  </si>
  <si>
    <t>ТО - июль 2014;
ТР - март 2016</t>
  </si>
  <si>
    <t>ТО - 19.06.2014;
ТР - июнь 2011</t>
  </si>
  <si>
    <t>ТО - август 2014;
ТР - июнь 2015</t>
  </si>
  <si>
    <t>КР-18.11.13г.  ТО-02.14г.</t>
  </si>
  <si>
    <t>ТР-70%  ТО-80%</t>
  </si>
  <si>
    <t>ТР-02.15г.  ТО-07.14г.</t>
  </si>
  <si>
    <t xml:space="preserve">ТР-02.12г. 02.13г.,02.14г. </t>
  </si>
  <si>
    <t>13.01.2014 ТО
22.04.2014 ТР</t>
  </si>
  <si>
    <t>02.05.2014 ТО
17.03.2013 ТР</t>
  </si>
  <si>
    <t>17.09.2013 ТР</t>
  </si>
  <si>
    <t>гроза(ВЛ-35 Б.Яр-1 выведена в ремонт по заявке НЮЭС)</t>
  </si>
  <si>
    <t>ВВ/TEL-10-20/1000У2</t>
  </si>
  <si>
    <t>ЗАО “НПО ТЭЛ” Йошкар-Ола</t>
  </si>
  <si>
    <t>ТО - 16.04.2014
ТР - 29.07.2013</t>
  </si>
  <si>
    <t>ТО -  июль 2014;
ТР - октябрь 2014</t>
  </si>
  <si>
    <t>Заводской дефект ВВ-6 Ввод-6-2 явился причиной обрыва контакта внутри дугогасительной камеры по ф. «С» вакуумного выключателя Ввод-6-2.</t>
  </si>
  <si>
    <t xml:space="preserve">ПС 35/6 кВ             № 106                  ф.106-11                </t>
  </si>
  <si>
    <t>ф.106-11</t>
  </si>
  <si>
    <t>При прохождении грозового фронта произошел удар молнии в провод ф."В" в пролете оп. 44-45. 
В результате прямого попадания молнии произошел обрыв  провода ф."В" в пролете оп. 44-45 .</t>
  </si>
  <si>
    <t>ТО - 8.04.2014;
ТР - 17.04.2007</t>
  </si>
  <si>
    <t xml:space="preserve">АЗС Лукойл-Югра, ф/х Сенченко </t>
  </si>
  <si>
    <t xml:space="preserve">Причиной отключения ВЛ-6кВ фидера 066-17 явилось перекрытие линейной изоляции при ударе молнии. </t>
  </si>
  <si>
    <t>Сбит укос на опоре №26 неустановленной техникой , целостность проводов не нарушена</t>
  </si>
  <si>
    <t>ТО - 05.06.2014;
ТР - 12.12.2011</t>
  </si>
  <si>
    <t>ТО - сентябрь 2014;
ТР - июнь 2015</t>
  </si>
  <si>
    <t>воздействие порывистого ветра приведшего к  схлёсту проводов фаз «А и С» в  пролёте опор №57-58, что привело к межфазному короткому замыканию. Выдавливание свайного основания и наклон опоры №57 в линию вызванное подвижкой грунта.</t>
  </si>
  <si>
    <t>1989 г.</t>
  </si>
  <si>
    <t xml:space="preserve">31.03.14 - ТО        19.12.07- ТР      </t>
  </si>
  <si>
    <t>июнь 2014 -ТО                декабрь 2014-ТР</t>
  </si>
  <si>
    <t>декабрь 2008, декабрь 2009, декабрь 2010, декабрь 2011, декабрь 2012, декабрь 2013</t>
  </si>
  <si>
    <t>21.02.14- ТО      12.05.12- ТР</t>
  </si>
  <si>
    <t>ТО-24.04.2014
ТР-21.02.2012</t>
  </si>
  <si>
    <t>ТО-июль 2014
ТР-октябрь 2015</t>
  </si>
  <si>
    <t>Перекрытие изоляции гирлянды подвесных изоляторов ф. «С»  оп. №37 ВЛ-110 кВ Шубинская-Пирс-2 с отпайкой на ПС Надёжная инородным веществом (помёт большой птицы)</t>
  </si>
  <si>
    <t>ПС70Е</t>
  </si>
  <si>
    <t>ТО - 02.05.2014;
ТР - введен в 2013г</t>
  </si>
  <si>
    <t>ТО - август 2014;
ТР - февраль 2015</t>
  </si>
  <si>
    <t>При осмотре ВЛ-6 кВ фидер 069-14 на опоре  24 обнаружено разрушение штыревого изолятора фазы В от воздействия грозовых перенапряжений, пережёг провода в месте соприкосновения с заземлённым элементом конструкции опоры. В пролёте опор 23 – 25 провод на земле. На проводах фаз А и С следы короткого замыкания. Выполнена замена изолятора и восстановление провода.</t>
  </si>
  <si>
    <t>29.04.14ТО             01.07.13ТР</t>
  </si>
  <si>
    <t>кратковременное схлестывание двух проводов ф.А и С в пролете оп.№57 и №58 (следы короткого замыкания, подгары)</t>
  </si>
  <si>
    <t xml:space="preserve">Проезд  неизвестной техники с завышенным габаритом под ВЛ-6кВ </t>
  </si>
  <si>
    <t>СОК "Таежный"</t>
  </si>
  <si>
    <t>ПС 110/35/6кВ Приразломная.МВ-35 Т2</t>
  </si>
  <si>
    <t>МВ-35 Т2</t>
  </si>
  <si>
    <t>Отключение НЮЭС. Остановка скважин от ПС 110/35/6кВ Приразломная.  Излом стопорного шплинта оси включающего
   рычага привода МВ-35 Т2.
  (при включении в работу 2Т).</t>
  </si>
  <si>
    <t>СеверГидроМехСтрой</t>
  </si>
  <si>
    <t>ООО "Обьстрой"</t>
  </si>
  <si>
    <t>Нефтьмонтаж</t>
  </si>
  <si>
    <t>ФСК ЕЭС</t>
  </si>
  <si>
    <t>Севергидромехстрой</t>
  </si>
  <si>
    <t>БЛПХ</t>
  </si>
  <si>
    <t>Запсибтранс</t>
  </si>
  <si>
    <t>ВЛ принадлежит ЗАО ПУРГАЗ</t>
  </si>
  <si>
    <t>ПА-1</t>
  </si>
  <si>
    <t>ТО-03.05.13
ТР-05.11.13</t>
  </si>
  <si>
    <t>ТО-28.10.13
ТР-02.07.13</t>
  </si>
  <si>
    <t>ТО август 2014
ТР март 2015</t>
  </si>
  <si>
    <t>Провод АС-120</t>
  </si>
  <si>
    <t>06.2015</t>
  </si>
  <si>
    <t xml:space="preserve">12. 2014
</t>
  </si>
  <si>
    <t>наконечник А95</t>
  </si>
  <si>
    <t>не определён</t>
  </si>
  <si>
    <t>07.2015</t>
  </si>
  <si>
    <t>С-4-80 УХЛ 1</t>
  </si>
  <si>
    <t>КВВГ 7х1,5</t>
  </si>
  <si>
    <t>ТО-09.01.14
ТР-01.04.12</t>
  </si>
  <si>
    <t xml:space="preserve">Произвели замену контрольного кабеля цепей газовой защиты на Т-1 35/6кВ. </t>
  </si>
  <si>
    <t>ARTECHE (Испания)</t>
  </si>
  <si>
    <t>Испания</t>
  </si>
  <si>
    <t>ОПН Ф УХЛ1</t>
  </si>
  <si>
    <t>24.11.2013</t>
  </si>
  <si>
    <t>04.2014.</t>
  </si>
  <si>
    <t>Персоналом ТРЭЭС, выполнено наложение бандажа на провода фаз "А" и "С" в пролете опор №28 - №29.</t>
  </si>
  <si>
    <t>ААБиГ</t>
  </si>
  <si>
    <t>11.2014</t>
  </si>
  <si>
    <t>Провод АП-120</t>
  </si>
  <si>
    <t>Персоналом БРЭЭС, произведена перетяжка проводов в пролете опор №75-№75/1.</t>
  </si>
  <si>
    <t>ТР 13.10.2013</t>
  </si>
  <si>
    <t xml:space="preserve"> 13.10.2013</t>
  </si>
  <si>
    <t>Персоналом ТРЭЭС, произведена перетяжка проводов в пролете опор №86-№86/1-№87.</t>
  </si>
  <si>
    <t>ТР 06.04.13</t>
  </si>
  <si>
    <t xml:space="preserve"> 06.04.13</t>
  </si>
  <si>
    <t>АПС-95, АС-120</t>
  </si>
  <si>
    <t>05.2015</t>
  </si>
  <si>
    <t>ТО-10.11.13
ТР-16.05.13</t>
  </si>
  <si>
    <t>ТО-04.02.14
ТР-01.02.12</t>
  </si>
  <si>
    <t>Ап-120</t>
  </si>
  <si>
    <t>1990
1990
1989</t>
  </si>
  <si>
    <t>А-70
АС-95
Ап-120</t>
  </si>
  <si>
    <t>02.05.2014
03.05.2014
02.05.2014</t>
  </si>
  <si>
    <t>2015
2015
2015</t>
  </si>
  <si>
    <t>Т-2 4000 кВА ТОNь 4000/35</t>
  </si>
  <si>
    <t>ПНР</t>
  </si>
  <si>
    <t>Изолирующий колпачок К6А</t>
  </si>
  <si>
    <t>ТО-03.05.2014
ТР-28.11.2011</t>
  </si>
  <si>
    <t>СМО - АОЗТ "ПНГЭМ"</t>
  </si>
  <si>
    <t>КВВГ 7*1,5</t>
  </si>
  <si>
    <t>ТР 08.07.2013
ТО 07.02.2014</t>
  </si>
  <si>
    <t>ПС 35/6кВ "201" отключение Т-1 от 2 ступень "Газовой ступени". АВР-6 успешное. Нарушение состояния изоляции КЛ КВВГ 7*15, выполнена замена КЛ.</t>
  </si>
  <si>
    <t>КПБП</t>
  </si>
  <si>
    <t>07.2014</t>
  </si>
  <si>
    <t>01.07.20113</t>
  </si>
  <si>
    <t>КТПН-630</t>
  </si>
  <si>
    <t>08.2015</t>
  </si>
  <si>
    <t>КР- 2010г 
ТО - 28.04.14г.</t>
  </si>
  <si>
    <t>РФ г. Чехов</t>
  </si>
  <si>
    <t>КВТп</t>
  </si>
  <si>
    <t>ТО-09.03.14
ТР-01.11.13</t>
  </si>
  <si>
    <t>ТО-03.12.13
ТР-10.06.12</t>
  </si>
  <si>
    <t>ААБЛ-3х150</t>
  </si>
  <si>
    <t>ТО-03.06.14
ТР-10.07.13</t>
  </si>
  <si>
    <t>Провод А-120</t>
  </si>
  <si>
    <t>20.02.2014г.</t>
  </si>
  <si>
    <t>КЛ-6кВ ПВвБВНГ-LS 3х120</t>
  </si>
  <si>
    <t xml:space="preserve"> 04.04.2014г.</t>
  </si>
  <si>
    <t xml:space="preserve">10.2014г.           </t>
  </si>
  <si>
    <t xml:space="preserve"> 19.03.2014г.</t>
  </si>
  <si>
    <t xml:space="preserve">10.10.13
</t>
  </si>
  <si>
    <t>ТМГ 630/6-У1</t>
  </si>
  <si>
    <t>РФ г.Чехов</t>
  </si>
  <si>
    <t>29.09.2013</t>
  </si>
  <si>
    <t>09.2014</t>
  </si>
  <si>
    <t>ТО-05.03.14
ТР-31.08.13</t>
  </si>
  <si>
    <t>07.2017</t>
  </si>
  <si>
    <t>25.05.2013</t>
  </si>
  <si>
    <t>05.2016</t>
  </si>
  <si>
    <t>Отключение  ВЛ-6 кВ 111-20 от защиты "ТО", АПВ успешное. При осмотре ВЛ-6кВ «111-20» в пролете опор №№6-7 временной отпайки к КТП ГФ ООО «РН-Бурение» куст 28А обнаружены ожоги проводов ф. «В» и «С».</t>
  </si>
  <si>
    <t>Отключение ВЛ-35 кВ при прохождении грозы с последующим полным остановом Тарасовской ГПЭС, ГПГУ 1,2,3,4,6. Отсутствие подачи питающего газа на ТГПЭС с БПТГ-1,2. Причина выясняется.</t>
  </si>
  <si>
    <t>Наконечник 
П70-10</t>
  </si>
  <si>
    <t>ПУ 5</t>
  </si>
  <si>
    <t>Наконечник      П-70-10</t>
  </si>
  <si>
    <t>20.08.2013.</t>
  </si>
  <si>
    <t>05.2015г.</t>
  </si>
  <si>
    <t>21.05.2014г.</t>
  </si>
  <si>
    <t>А.О. ТО АПВН  РПВУ ( сильный порывистый ветер . ) Обрыв вязки провода Ф-"В",оп.1 отпайка на скв.60 РХ,провис провода.</t>
  </si>
  <si>
    <t xml:space="preserve">  РПВУ ( сильный порывистый ветер . ) Для устранения обрыва вязки провода Ф-"В",оп.1 отпайки на скв.60 РХ,провис провода.</t>
  </si>
  <si>
    <t>Поочередное отключение для отыскании "земли"</t>
  </si>
  <si>
    <t>АС-90</t>
  </si>
  <si>
    <t>02.2014</t>
  </si>
  <si>
    <t>АО Л-309 ТО РПВУ (прохождение грозового фронта)</t>
  </si>
  <si>
    <t>АО Ф-695 ТО РПВУ (прохождение грозового фронта)</t>
  </si>
  <si>
    <t>АО Ф-14 ТО РПВУ (прохождение грозового фронта)</t>
  </si>
  <si>
    <t>03.2014</t>
  </si>
  <si>
    <t>АО Ф-113 ТО РПВУ (прохождение грозового фронта)</t>
  </si>
  <si>
    <t>АО Ф-42 ТО РПВУ (прохождение грозового фронта)</t>
  </si>
  <si>
    <t>АО Ф-694 ТО РПВУ (прохождение грозового фронта)</t>
  </si>
  <si>
    <t>12.2014</t>
  </si>
  <si>
    <t>АО Ф-15 АПВУ (прохождение грозового фронта)</t>
  </si>
  <si>
    <t>АО яч.37 Ф-69 РПВУ (прохождение грозового фронта)</t>
  </si>
  <si>
    <t>АО Ф-657 АПВН, РПВН опора№66 обрыв вязки провода Ф-С провод лежит на траверсе, рассыпался изолятор (прохождение грозового фронта).</t>
  </si>
  <si>
    <t>АО Ф-2П отпайка на скв. 71 Подсолнечная, опора №12 разрушен изолятор провод на траверсе  (прохождение грозового фронта).</t>
  </si>
  <si>
    <t>АО Ф-14 ТО РПВУ</t>
  </si>
  <si>
    <t xml:space="preserve"> АО яч.№2 Ф-14 МТЗ РПВУ при запуске скв №41 "Поварковская"</t>
  </si>
  <si>
    <t xml:space="preserve"> ВВ/ТЕL-10</t>
  </si>
  <si>
    <t>АО ВТ-62(дождь,гроза)</t>
  </si>
  <si>
    <t>АО,  Л-124 ПС 110/35/6 кВ "Затеречная-1",  АПВУ, I ступень НЗЗ. Птицы.</t>
  </si>
  <si>
    <t xml:space="preserve"> С-35М-630-10</t>
  </si>
  <si>
    <t>ТФЗМ-35А-У1</t>
  </si>
  <si>
    <t>С-35М-630-10</t>
  </si>
  <si>
    <t>АО Ф-114 АПВУ (прохождение грозового фронта)</t>
  </si>
  <si>
    <t>АО Ф-112  РПВУ (прохождение грозового фронта)</t>
  </si>
  <si>
    <t>2013 г.</t>
  </si>
  <si>
    <t>2014 г.</t>
  </si>
  <si>
    <t>2010 г.</t>
  </si>
  <si>
    <t>Провод АС-70</t>
  </si>
  <si>
    <t>2012 г.</t>
  </si>
  <si>
    <t>Провод АС-50</t>
  </si>
  <si>
    <t>2007 г.</t>
  </si>
  <si>
    <t>Провод АС-95,ж/б опоры, ШФ-20</t>
  </si>
  <si>
    <t>Опорные изоляторы ИОР-10</t>
  </si>
  <si>
    <t>ВЛ-6 кВ, АС-95, опоры ж/б и метал., ШФ-10,ШФ-20</t>
  </si>
  <si>
    <t>2013г.</t>
  </si>
  <si>
    <t>2015г.</t>
  </si>
  <si>
    <t>АС-150</t>
  </si>
  <si>
    <t>14.02.2013г.</t>
  </si>
  <si>
    <t>14.02.2015г.</t>
  </si>
  <si>
    <t>10.03.2013г.</t>
  </si>
  <si>
    <t>10.05.2013г.</t>
  </si>
  <si>
    <t>01.03.2013г.</t>
  </si>
  <si>
    <t>01.03.2015г.</t>
  </si>
  <si>
    <t>не подошел срок</t>
  </si>
  <si>
    <t>12.12.2012г.</t>
  </si>
  <si>
    <t>12.12.2014г.</t>
  </si>
  <si>
    <t>ТО - 20.12.13; ТР - 08.12.12</t>
  </si>
  <si>
    <t>АС-185</t>
  </si>
  <si>
    <t>ТО - 03.07.13</t>
  </si>
  <si>
    <t>ТР - 16.08.13</t>
  </si>
  <si>
    <t>ТР - 07.14;
ТР - 08.14</t>
  </si>
  <si>
    <t xml:space="preserve">Выведенное персоналом ВПО филиала МРСК Волги - СРС АПВ </t>
  </si>
  <si>
    <t xml:space="preserve">Выведенное персоналом ВПО филиала МРСК Волги - СРС АПВ, занятость оперативного персонала ВПО </t>
  </si>
  <si>
    <t>ТО - 16.12.13; ТР - 25.03.13</t>
  </si>
  <si>
    <t>Отсутствие системы телемеханики на ПС 35/6 кВ "Якушкинская"</t>
  </si>
  <si>
    <t>А-70</t>
  </si>
  <si>
    <t>ТР - 24.09.13</t>
  </si>
  <si>
    <t>ТР - 08.14</t>
  </si>
  <si>
    <t xml:space="preserve">Отсутствие системы телемеханики на ПС 35/6 кВ "Сологаевка". Слет изолятора на опоре № 206/1, обрыв проводов в пролете опор №200/63-200/64 </t>
  </si>
  <si>
    <t>А-70; А-50</t>
  </si>
  <si>
    <t>ТР - 13.05.13</t>
  </si>
  <si>
    <t>ТР - 05.14</t>
  </si>
  <si>
    <t xml:space="preserve">Отсутствие системы телемеханики на ПС 35/6 кВ "Сологаевка". </t>
  </si>
  <si>
    <t>Сириус Л</t>
  </si>
  <si>
    <t>Неисправный блок микропроцессорной РЗиА на ПС 110/35/10 кВ "Дубовый Умет" (ВПО)</t>
  </si>
  <si>
    <t>ТО - 28.02.13; ТР - 28.10.13</t>
  </si>
  <si>
    <t>ТО-09.14 ТР-04.14</t>
  </si>
  <si>
    <t>ТО - 27.08.13</t>
  </si>
  <si>
    <t>ТО - 27.06.14</t>
  </si>
  <si>
    <t xml:space="preserve">Недопустимый провис проводов в пролете опор №№ 72-73. РПВ проведено персоналом ВПО. </t>
  </si>
  <si>
    <t>ТО - 05.08.13 г.</t>
  </si>
  <si>
    <t>Согласованная с ЦИТС ОАО "СНГ" продолжительность простоя в целях неотложной ликвидации последствий АО</t>
  </si>
  <si>
    <t>ТО - 30.12.13</t>
  </si>
  <si>
    <t>ТО - 30.04.14</t>
  </si>
  <si>
    <t>ВЛ-35 "Богдановка-2" - одноцепная, запитывающая фонд скважин по однотрансформа-торным  ПС 35/6 кВ "Желябовская", ПС 35/6 кВ  "Солоцкая"</t>
  </si>
  <si>
    <t>ТО -30.04.14</t>
  </si>
  <si>
    <t>Отсутствие телемеханики на ПС 35/6 кВ "Ветлянская"</t>
  </si>
  <si>
    <t>С-35М-630/10</t>
  </si>
  <si>
    <t>ТО - 28.12.13; ТР - 30.07.13</t>
  </si>
  <si>
    <t>ТР - 30.05.14</t>
  </si>
  <si>
    <t>Отсутствие в бригаде электромонтера /ИТР СРЗА</t>
  </si>
  <si>
    <t>ТО - 28.02.14</t>
  </si>
  <si>
    <t>Производство переключений - персонал ВПО</t>
  </si>
  <si>
    <t>ТО -09.01.14</t>
  </si>
  <si>
    <t>ТО - 11.11.13; ТР - 12.09.13</t>
  </si>
  <si>
    <t xml:space="preserve"> 30.12.13</t>
  </si>
  <si>
    <t>П-10</t>
  </si>
  <si>
    <t>ТО - 28.05.13</t>
  </si>
  <si>
    <t>МВ-6 кВ яч. ВЛ-6 кВ ПС 110/35/6 "Коханы" включен вручную персоналом ВПО</t>
  </si>
  <si>
    <t>WMPWZ</t>
  </si>
  <si>
    <t>ТО - 26.12.13; ТР - 18.09.13</t>
  </si>
  <si>
    <t>Выяснение причины возникновения нарушения - по проведению ТР яч. МВ-6 Т-1-Т. яч. №№ 3,4,5,6,7.8,9,10, запланирован-ного на 19.02.14 г.</t>
  </si>
  <si>
    <t>ТО - 11.04.13; ТР - 13.05.13</t>
  </si>
  <si>
    <t>ТО - 11.06.14</t>
  </si>
  <si>
    <t>Осмотр 05.01.14 не проведен по причине занятости персонала ПРЦЭиЭ №1 на другом объекте</t>
  </si>
  <si>
    <t>ТР - 19.09.13</t>
  </si>
  <si>
    <t>Отсутствие системы телемеханики на ПС 35/6 кВ "БКНС".Сложные метеоусловия (сильный порывистый ветер, снег), затрудняющие своевременное прибытие на ПС 35/6 кВ "БКНС"</t>
  </si>
  <si>
    <t>ТО - 18.08.13; ТР - 19.09.13</t>
  </si>
  <si>
    <t>Отсутствие системы телемеханики на ПС 35/6 кВ "Тверская".</t>
  </si>
  <si>
    <t>Разрушение глазури, трещины на корпусе изолятора</t>
  </si>
  <si>
    <t>Дата последнего ТР выключателя  С-35М ПС 35/6 кВ Чубовка. 27.08.13.</t>
  </si>
  <si>
    <t>ТО-02.14 ТР-08.14</t>
  </si>
  <si>
    <t>28.07.2023.</t>
  </si>
  <si>
    <t>Вывод в ремонт на ночь - привлечение дополнительного персонала ПРЦЭиЭ №4</t>
  </si>
  <si>
    <t>ТР - 13.08.13</t>
  </si>
  <si>
    <t>ВБМ-10-20/1250</t>
  </si>
  <si>
    <t>ТО - 25.11.13</t>
  </si>
  <si>
    <t>ТО - ежемесячно, ТР -23.05.14</t>
  </si>
  <si>
    <t>Скопление воздуха в газовом реле после регенерации масла при проведении КР тр-ра Т-1-Т ввиду резких температурных перепадов</t>
  </si>
  <si>
    <t>ТО - 30.07.14</t>
  </si>
  <si>
    <t>Перенос осмотра ВЛ-35 кВ "Кулагинка" на 10.01.14 г. в связи с отсутствием дорог в условяих сильного порывистого ветра и снегопада и отсутствием в ПРЦЭиЭ №2 спецтехники повышенной проходимости</t>
  </si>
  <si>
    <t>ТО - 07.08.13</t>
  </si>
  <si>
    <t>ТО - 07.07.14</t>
  </si>
  <si>
    <t>ТО - 25.11.13 г., ТР - 19.07.13 г.</t>
  </si>
  <si>
    <t>ТО - 14.08.13</t>
  </si>
  <si>
    <t>ТО - 16.06.13</t>
  </si>
  <si>
    <t>Отсутствие системы теелмеханики на ПС 35/6 кВ "Грековская", отсутствие подъездных путей, темное время суток и сложные метеоусловия, затрудняющие проведение осмотра</t>
  </si>
  <si>
    <t>ТО - 27.01.14, ТР - 27.06.14</t>
  </si>
  <si>
    <t>Неблагоприятне погодные условия (мокрый снег, сильный ветер),темное время суток и отсутствие подъездных путей, препятствующие проведению осмотра, отсутствие системы телемеханики на ПС 35/6 кВ "Грековская"</t>
  </si>
  <si>
    <t>ТО - 03.12.13</t>
  </si>
  <si>
    <t xml:space="preserve"> 03.12.13</t>
  </si>
  <si>
    <t>Отсутствие системы телемеханики на ПС 35/6 кВ "Благодаровс-кая"</t>
  </si>
  <si>
    <t>ВК-10-630</t>
  </si>
  <si>
    <t>ТР - 10.12.13 (РЗА), 17.12.13 (2 СШ)</t>
  </si>
  <si>
    <t>ТР - 07.14</t>
  </si>
  <si>
    <t>Неселективное срабатывание РЗиА яч. 19 (ввод-2)</t>
  </si>
  <si>
    <t>Отсутствие системы телемеханики на ПС 35/ кВ "Ключи".Повреждений ВЛ-6 кВ Ф-13 ПС 35/6 кВ "Ключи" не обнаружено</t>
  </si>
  <si>
    <t>ТО - 06.14</t>
  </si>
  <si>
    <t>ТО - 16.08.13; ТР - 15.11.13</t>
  </si>
  <si>
    <t>Повреждений не обнаружено, отсутствие системы телемеханики на ПС 35/6 кВ "Горбатовская-1"</t>
  </si>
  <si>
    <t>ТО - 15.08.13; ТР - 04.03.13</t>
  </si>
  <si>
    <t>ТО - 08.11.13</t>
  </si>
  <si>
    <t>ТО - 08.08.14</t>
  </si>
  <si>
    <t>ТО - 02.14</t>
  </si>
  <si>
    <t>ИП-10/630</t>
  </si>
  <si>
    <t>ТР - 10.06.13</t>
  </si>
  <si>
    <t>ТО - 21.08.13; ТР - 02.03.11</t>
  </si>
  <si>
    <t>ТР - 02.03.12</t>
  </si>
  <si>
    <t>ТО - 22.04.13 г., ТР - 22.04.12 г.</t>
  </si>
  <si>
    <t>ТО-04.14 ТР-10.14</t>
  </si>
  <si>
    <t>Стороннее оборудование</t>
  </si>
  <si>
    <t>отпайка от опоры № 2 ВЛ-6 кВ Ф-75 ПС 35/6 кВ "Восточная" принадлежит ООО "НПЦ Новые Технологии", у которой отсутствует обслуживаю-щий электротехнический персонал. Последствия: повреждение изолятора на приемной траверсе РВНО-6 вышеуказанной организации</t>
  </si>
  <si>
    <t>ТО-28.05.13</t>
  </si>
  <si>
    <t>ТО - 28.03.14</t>
  </si>
  <si>
    <t>Разрушение колпачка под изолятором фазы А</t>
  </si>
  <si>
    <t>ВБТ-10-20</t>
  </si>
  <si>
    <t>ТР - 29.09.12</t>
  </si>
  <si>
    <t>ТО - ежемесячно</t>
  </si>
  <si>
    <t>Отсутствие системы телемеханики на ПС 35/6 кВ "Гагаринская"</t>
  </si>
  <si>
    <t>ТР - 18.07.13</t>
  </si>
  <si>
    <t>Отсутствие системы телемеханики на ПС 35/6 кВ "Ключевская".</t>
  </si>
  <si>
    <t>ТО - 23.10.13; ТР - 30.12.13</t>
  </si>
  <si>
    <t>РПВ произведено персоналом ЧПО</t>
  </si>
  <si>
    <t>Сильный снег, метель, препятствую-щие своевремен-ному прибытию на ПС Ключевская</t>
  </si>
  <si>
    <t>ВБТ-10-20/630</t>
  </si>
  <si>
    <t>ТР - 20.05.10</t>
  </si>
  <si>
    <t>Неисправнось привода ВВ-6 кВ яч. Ф-2 ПС 35/6 кВ "Ключевская"</t>
  </si>
  <si>
    <t>ПС-35</t>
  </si>
  <si>
    <t>ТО - 11.07.13</t>
  </si>
  <si>
    <t>ТО - 12.05.14</t>
  </si>
  <si>
    <t>TONъ-4000/35</t>
  </si>
  <si>
    <t>ТО - 10.01.13; ТР - 20.08.13</t>
  </si>
  <si>
    <t>ТО - ежемесячно, ТР - 20.10.14</t>
  </si>
  <si>
    <t>Неисправность катушки отключения (обрыв цепи отключения из-за нарушения контакта в месте пайки провода к одному из выводов) в приводе МВ-35-Т-1-Т</t>
  </si>
  <si>
    <t>ТР - 06.11.13</t>
  </si>
  <si>
    <t>ТО - 23.12.13; ТР - 15.10.13</t>
  </si>
  <si>
    <t>РПВ силами персонала ВПО. Произведен ремонт проводов фаз "А" и "С" в пролете опор №№ 911/23-911/24 ВЛ-10 кВ Ф-9 ПС 35/10 кВ "Черновка" (СПО) - ответвление от РП-10-2/3</t>
  </si>
  <si>
    <t xml:space="preserve">Производство РПВ персоналом ЧПО </t>
  </si>
  <si>
    <t>ТР -14.03.13 (ТП 42/400)</t>
  </si>
  <si>
    <t>ВТ-35-630-12,5 У1</t>
  </si>
  <si>
    <t>ТР - 21.05.13</t>
  </si>
  <si>
    <t>ТО-02.14 ТР-05.14</t>
  </si>
  <si>
    <t>Ошибочные действия персонала СР-1 ПРЦЭиЭ №4, выразившиеся в недовключении МВ-35 кВ "Ветлянка", отсутствии контроля за положением МВ-35 кВ "Ветлянка" после операции включения</t>
  </si>
  <si>
    <t>Сириус 21-С</t>
  </si>
  <si>
    <t>Причина - неисправность устройства Сириус 21-С. Замена - 10.02.14 г. Отсутствие на ПС 35/6 кВ "Дзержинская" системы телемеханики.</t>
  </si>
  <si>
    <t>ТО 20.12.2013
ТР 23.10.2013</t>
  </si>
  <si>
    <t>Отсутствие автоматического самозапуска СУ скважинным оборудованием. КТППН №93 находится в обслуживании ООО "СЭС", неисправность - перекрытие изоляции высоковольт-ных предохрани-телей фаз А и В и последующее их перегорание</t>
  </si>
  <si>
    <t>ТР - 04.09.13</t>
  </si>
  <si>
    <t>ТР - 09.14</t>
  </si>
  <si>
    <t>Слет колпачка К-22 под изолятор ШФ-10 фазы "В" на опоре № 200/2</t>
  </si>
  <si>
    <t>ТО-09.14 ТР-06.14</t>
  </si>
  <si>
    <t>РВП-6 У1</t>
  </si>
  <si>
    <t>ТР - 23.09.13</t>
  </si>
  <si>
    <t>Разрушение колпачка К-22 изолятора фазы "В" на опоре № 108/5</t>
  </si>
  <si>
    <t>ТО - 19.11.13</t>
  </si>
  <si>
    <t>Виновник - водитель а/м Урал, принадлежа-щего ИП Стребкову М.А и находящемуся на подряде в ООО "ИнфраНГС". Отсутствие на ПС 35/6 кВ "Промысловая" системы телемеханики.</t>
  </si>
  <si>
    <t>ТЛМ-10-2 (100/5)</t>
  </si>
  <si>
    <t>ЗАО  ГК "Электрощит" ТМ-Самара</t>
  </si>
  <si>
    <t>ТР - 03.09.12</t>
  </si>
  <si>
    <t>Отсутствие автоматического самозапуска СУ скважинным оборудованием Несанкциони-рованное увеличение мощности ПЭД при проведении ГТМ на скважинах Горбатовского м/р.</t>
  </si>
  <si>
    <t>ТР - 12.04.13</t>
  </si>
  <si>
    <t>Провис проводов в пролете опор №№ 402/37-402/3/1, восстановление крепления провода на опоре № 403/11. Отсутствие автоматического запуска СУ скважинным оборудованием.</t>
  </si>
  <si>
    <t>ТР - 14.08.13</t>
  </si>
  <si>
    <t>Касание ветками деревьев проводов ВЛ в пролете опор №№ 800/78-800/89. Отсутствие системы телемеханики на ПС 35/6 кВ "Дзержинская"</t>
  </si>
  <si>
    <t>ТР - 17.12.13, ТР(РЗА) - 17.09.13</t>
  </si>
  <si>
    <t>ТР - 16.10.13, ТР(РЗА) - 08.05.13</t>
  </si>
  <si>
    <t>Работала Т.О.АПВ-не успешно.РПВ-не успешно. Причина:  Сильный  порывистый ветер. В пролёте опор 1800/71-1800/72, упало дерево. Устранено.</t>
  </si>
  <si>
    <t>ТР - 20.09.13, ТР(РЗА) - 08.07.13</t>
  </si>
  <si>
    <t>В пролете опор №№ 1800/71-1800/72 обнаружены два упавших дерева</t>
  </si>
  <si>
    <t>ТР - 15.05.13, ТР(РЗА) - 20.08.13</t>
  </si>
  <si>
    <t>Износ часовго механизма токового реле прямого действия РТВ-1 (не фиксируется указатель на шкале временной уставки)</t>
  </si>
  <si>
    <t>ФГУП НПП «Контакт», г. Саратов</t>
  </si>
  <si>
    <t>ТР - 26.07.11</t>
  </si>
  <si>
    <t>ТР - 26.07.12, 26.07.13</t>
  </si>
  <si>
    <t>Самоустранившееся ОЗЗ на ВЛ-6 кВ Ф-1, Ф-2, Ф-4, Ф-6 ПС 35/6 кВ "Гагаринская". ПС 35/6 кВ "Гагаринская" - однотрансфор-маторная</t>
  </si>
  <si>
    <t>Неуспешное АПВ в сетях вышестоящих сетевых организаций</t>
  </si>
  <si>
    <t>ТР - 19.03.13, ТР (РЗА)-08.05.13</t>
  </si>
  <si>
    <t>Отсутствие системы телемеханики на ПС 35/6 кВ "Сытовка"</t>
  </si>
  <si>
    <t>ТР - 13.08.13, ТР (РЗА)-17.04.13</t>
  </si>
  <si>
    <t>ТР - 04.14</t>
  </si>
  <si>
    <t>Отсутствие системы телемеханики на ПС 35/6 кВ "Теребилово"</t>
  </si>
  <si>
    <t>Падение грозотроса на провода в пролете опор №№5-6, отсутствие системы телемеханики на ПС 110/.35/6 кВ "Подгорная"</t>
  </si>
  <si>
    <t>ТР-07.09.12</t>
  </si>
  <si>
    <t>ТР-09.13; 09.14</t>
  </si>
  <si>
    <t>Гибкая ошиновка</t>
  </si>
  <si>
    <t>ТР-18.02.14</t>
  </si>
  <si>
    <t xml:space="preserve">Нарушение механического соединения гибкой шины шинного моста между силовым тр-ром Т-2-Т и РУ-6 кВ в месте присоединения к проходному изолятору фазы А ввода 6 кВ в РУ-6 кВ, приведшее к замыканию гибкой ошиновки на корпус РУ-6 кВ. </t>
  </si>
  <si>
    <t>ТР-18.12.13</t>
  </si>
  <si>
    <t>ТР-12.14</t>
  </si>
  <si>
    <t>Падение дерева в пролете опор №№ 21-22.Отсутствие системы телемеханики на ПС 35/6 кВ "Коммунарская"</t>
  </si>
  <si>
    <t>ВВГ-7х1,5</t>
  </si>
  <si>
    <t>ТР-15.10.13</t>
  </si>
  <si>
    <t>ТР-10.14</t>
  </si>
  <si>
    <t>Отсутствие системы телемеханики на ПС 35/6 кВ "Хилки"</t>
  </si>
  <si>
    <t>Отсутствие системы телемеханики на ПС 35/6 кВ "Западная"</t>
  </si>
  <si>
    <t>ИО-10</t>
  </si>
  <si>
    <t>Отсутствие системы телемеханики на ПС 35/6 кВ "Промысловая"</t>
  </si>
  <si>
    <t>ТР-09.06.12; ТО-18.11.13</t>
  </si>
  <si>
    <t>ТР-17.01.14</t>
  </si>
  <si>
    <t>ТР-01.15</t>
  </si>
  <si>
    <t>Разрегулировка проводов в пролете опор №№ 400/56-400/57, приведшая к схлесту проводов, отсутствие АПВ на отходящих присоединениях 6 кВ ПС 110/35/6 кВ "Снисски"</t>
  </si>
  <si>
    <t>А-95; А-70</t>
  </si>
  <si>
    <t>ТР -15.07.13; ТР(РЗА) - 08.05.13</t>
  </si>
  <si>
    <t>ТР-07.14</t>
  </si>
  <si>
    <t>Повреждение в сетях смежной сетевой организации</t>
  </si>
  <si>
    <t>ТР - 22.03.13 г., ТО - 23.09.13 г.</t>
  </si>
  <si>
    <t>ТР -21.03.14 г; 04.15</t>
  </si>
  <si>
    <t xml:space="preserve">РПВ произведено персоналом МЭС. </t>
  </si>
  <si>
    <t>ТР-15.10.12</t>
  </si>
  <si>
    <t>ТР-10.13; 10.14</t>
  </si>
  <si>
    <t>Разрегулировка проводов в пролете опор №№ 704/6-704/7, отсутствие подъездных путей для своевременного проведения осмотра ВЛ.</t>
  </si>
  <si>
    <t>ТР-22.07.13</t>
  </si>
  <si>
    <t>ТР-29.01.14</t>
  </si>
  <si>
    <t>Отсутствие АПВ в сетях вышестоящей организации, РПВ произведено персоналом ВПО</t>
  </si>
  <si>
    <t>Кратковременный перерыв в электроснабжении потребителей на время срабатывания АВР. Уставки АВР выбраны в соответствии с произведенными расчетами.</t>
  </si>
  <si>
    <t>Отсутствие АПВ на присоединении</t>
  </si>
  <si>
    <r>
      <t xml:space="preserve">Работала МТЗ. АПВ-нет. РПВ- не успешно.
Сильный порывистый ветер, снег. В </t>
    </r>
    <r>
      <rPr>
        <b/>
        <sz val="10"/>
        <rFont val="Times New Roman"/>
        <family val="1"/>
        <charset val="204"/>
      </rPr>
      <t>14:12</t>
    </r>
    <r>
      <rPr>
        <sz val="10"/>
        <rFont val="Times New Roman"/>
        <family val="1"/>
        <charset val="204"/>
      </rPr>
      <t xml:space="preserve"> Ф-1 введён в работу. Причина: в пролёте опор 63-64 на проводах лежит дерево и сломана у основания опора №64,
держится на растяжках, требуется замена. Дерево убрали.</t>
    </r>
  </si>
  <si>
    <t>, Неуспешное АПВ в сетях вышестоящих организаций, производство РПВ персоналом ВПО</t>
  </si>
  <si>
    <t>Неуспешное АПВ в сетях вышестоящих сетевых организаций, производство РПВ персоналом ЧПО</t>
  </si>
  <si>
    <t>ТО-12.04.13</t>
  </si>
  <si>
    <t>Отсутствие АПВ в сетях вышестоящей организации, кратковременный перерыв в электроснабжении потребителей на время срабатывания АВР на ПС 110/35/6 кВ "Нефтегорская-2" (ВПО)</t>
  </si>
  <si>
    <t>Виновники - персонал ООО "Волгапромпроект", производивший земляные работы вблизи КЛ-6 кВ Ф-РМБ-1 под рук-ом  начальника ОКС ОАО "Завод Нефтемаш" Чернова А.В. Характер повреждений КЛ - отгорание трех жил и брони.</t>
  </si>
  <si>
    <t>ТО - 21.03.14; ТР - 17.06.13; ТР (РЗА) - 20.10.10</t>
  </si>
  <si>
    <t>ТР-08.14</t>
  </si>
  <si>
    <t>Причина - попадание проволоки на провода с последующим перекрытием проводов различных фаз в пролете опор №№ 44-45. Отсутствие системы телемеханики на ПС 35/6 кВ "Промысловая"</t>
  </si>
  <si>
    <t>Невыясненная неисправность во внешних сетях</t>
  </si>
  <si>
    <t>КВВГ-7х2,5</t>
  </si>
  <si>
    <t>ТР - 09.07.13</t>
  </si>
  <si>
    <t>09.07.2013 г.</t>
  </si>
  <si>
    <t>Повреждение кабеля цепей управления МВ-35 Т-1-Т грызунами.</t>
  </si>
  <si>
    <t>ТО - 24.11.13; ТР - 19.09.13</t>
  </si>
  <si>
    <t>ТР-09.14</t>
  </si>
  <si>
    <t>Отсутствие системы телемеханики на ПС 35/6 кВ "Тверская". Виновник - водитель автотрала ООО "Нефтестрой"</t>
  </si>
  <si>
    <t xml:space="preserve">ТО - 13.02.14; ТР -14.06.13 </t>
  </si>
  <si>
    <t>ТО-02.14</t>
  </si>
  <si>
    <t>ТО 20.02.2014
ТР 13.11.2012</t>
  </si>
  <si>
    <t>ТО-03.14</t>
  </si>
  <si>
    <t>Причина - перекрытие проводов фаз "В" и "С" в результате наброса проволоки,  вызвавшее возникновение двухфазного К.З. Отсутствие системы телемеханики на ПС 110/35/6 кВ "Калиновый Ключ". Перерыв в электроснабжении потребителей на время действия устройства АВР по стороне 6 кВ.</t>
  </si>
  <si>
    <t>ТО - 17.02.14; ТР - 21.11.12</t>
  </si>
  <si>
    <t>ТО-08.14</t>
  </si>
  <si>
    <t>Отсутствие АПВ МВ-35 кВ "Алакаевка"</t>
  </si>
  <si>
    <t>Дерево в пролете опор №№ 7а-8а. Отсутствие АПВ на присоединении</t>
  </si>
  <si>
    <t>ОД-110М</t>
  </si>
  <si>
    <t>ТР-08.11</t>
  </si>
  <si>
    <t>ТР - 06.14</t>
  </si>
  <si>
    <t>Ааварийное отключение отделителя (ОД) Т-1-Т ввиду физического износа (выработанности металла) удерживающей защелки в приводе, что привело к ее срыву, отключению ОД под нагрузкой и последующему возникновению между контактами ОД дугового КЗ, что привело к поврежениям электрооборудования (привод ОД, изоляторы ОД)</t>
  </si>
  <si>
    <t>ТР - 14.06.13; ТР (РЗА) - 07.05.13</t>
  </si>
  <si>
    <t>Отгорел шлейф между натяжной арматурой и штыревым изолятором.</t>
  </si>
  <si>
    <t>ВК-10-630-20У2</t>
  </si>
  <si>
    <t>ЗАО "ГК" - "Электрощит" ТМ Самара"</t>
  </si>
  <si>
    <t>ТР - 05.13</t>
  </si>
  <si>
    <t>ТР-05.14</t>
  </si>
  <si>
    <t>Прикипание силовых контактов фаз А и В МВ-6 кВ Ф-21, выразившееся в их замкнутом положении после аварийного отключения ВЛ-6 кВ Ф-21. В результате обраховавшегося при динамическом ударе в момент работы АПВ КЗ были разрушены проходные изоляторы со стороны секции шин, возникла эл-ая дуга и аварийно отключился МВ-6 Т-2-Т. Замена выкатного элемента МВ-6 кВ Ф-21 произведена 25.04.2014 г. Отсутствие системы телемеханики на ПС 35/6 кВ "Западная".</t>
  </si>
  <si>
    <t>Отсутствие АПВ на присоединении. Подклинивание отключающей планки привода масляного выключателя из-за разрегулирования и выработки смазки.</t>
  </si>
  <si>
    <t>ТР-05.09.13; ТР (РЗА) - 05.09.13</t>
  </si>
  <si>
    <t>Провис спусков проводов от опоры № 1617/16 до ТП-1632/100 и последующий схлест проводов. Перетяжка спусков произведена 25.04.2014 г.</t>
  </si>
  <si>
    <t>ТР - 05.02.14; ТР (РЗА) - 24.12.13</t>
  </si>
  <si>
    <t>ТО - 08.14</t>
  </si>
  <si>
    <t>ИО-6/3,75 УХЛ1</t>
  </si>
  <si>
    <t>ТР - 16.07.12, ТР (РЗА) - 26.07.13</t>
  </si>
  <si>
    <t>21.02.13; 23.02.13; 12.03.13; 14.05.13; 24.05.13; 18.06.13; 08.07.13; 17.07.13; 09.08.13; 21.08.13; 10.09.13; 18.02.14</t>
  </si>
  <si>
    <t>ТР-05.13</t>
  </si>
  <si>
    <t>Перерыв в электроснабжении потребителей на время срабатывания АВР-6 кВ.</t>
  </si>
  <si>
    <t>ВВН СЭЩ--П-31,5/1600</t>
  </si>
  <si>
    <t>ТР-22.10.13</t>
  </si>
  <si>
    <t>Причина - неселективное срабатывание РЗиА ввиду ошибочно выбранных временных уставок по токовой отсечке и конструктивного быстродействия в отключении ВВ-35 кВ по сравнению с масляными выключателями ВМПП-10 кВ в ячейках ввода и Ф-4. Отсутствие на ПС 35/6 кВ "ДНС-1" системы телемеханики.</t>
  </si>
  <si>
    <t>Работала МТЗ.На ПС 35/6 кВ "Шумалгинская","Озеркинская","Смагинская"-АВР-6 успешно.ПС 35/6 кВ "Славкинская"- АВР-6 не успешно.В 13:38 вкл.СВВ-6 кВ ПС 35/6 кВ "Славкинская". Причина - неисправность привода МВ-35 "Смагинская-1" ПС 110/35/6 кВ "Красногородецкая".</t>
  </si>
  <si>
    <t xml:space="preserve">Работала Т.О.АПВ-нет.РПВ-успешно.
Причина: короткое замыкание в яч. КЛ-6 кВ Ф-4 (СОТ-3). </t>
  </si>
  <si>
    <t>ТР - 08.04.14; ТО - 25.12.13</t>
  </si>
  <si>
    <t>ТР-06.14</t>
  </si>
  <si>
    <t>Причина - срыв изоляторов на опорах №№ 221,234,238. Отсутствие системы телемеханики на ПС 35/6 кВ "Никольская"</t>
  </si>
  <si>
    <t>ТО - 20.02.14;
ТР  - 03.03.14</t>
  </si>
  <si>
    <t>ТО-10.14</t>
  </si>
  <si>
    <t>ТР - 07.08.13</t>
  </si>
  <si>
    <t>Повреждений не обнаружено. Отсутствие системы телемеханики на ПС 35/6 кВ "Заборовка"</t>
  </si>
  <si>
    <t>ТР - 06.08.13</t>
  </si>
  <si>
    <t>ТР - 11.12.12; ТО - 15.01.14</t>
  </si>
  <si>
    <t>ТО - 09.14</t>
  </si>
  <si>
    <t>ТР - 05.02.14; ТО - 25.04.14</t>
  </si>
  <si>
    <t>1967,1969,1986</t>
  </si>
  <si>
    <t>АС-95; АС-120</t>
  </si>
  <si>
    <t>ТО 14.02.2014
ТР 18.07.2013</t>
  </si>
  <si>
    <t>ТО - 10.14</t>
  </si>
  <si>
    <t xml:space="preserve">Работала МТЗ. АПВ- не успешно. РПВ-успешно. В 18:59 на ПС 110/35/6 кВ "Бариновская" введена в работу ВЛ-35 кВ "Богдановка-2"- подано напряжение на ПС 35/6 кВ "Желябовская", "Солоцкая", "Богдановская","Кулагинская". Причина- неисправность МВ-35 "Грековка" на ПС 35/6 кВ "Грековская". </t>
  </si>
  <si>
    <t>ТО - 16.05.14; ТР - 06.11</t>
  </si>
  <si>
    <t>ТО - 11.14</t>
  </si>
  <si>
    <t>Земля на фазе "А" ПС 110/35/6 кВ "Алексеевка" (ВПО), повреждений нет. РПВ произведено персоналом ВПО МРСК Волги</t>
  </si>
  <si>
    <r>
      <t xml:space="preserve">Работала МТЗ. АПВ-выведено. Причина- неисправность МВ-35 "Грековка" на ПС 35/6 кВ "Грековская". В </t>
    </r>
    <r>
      <rPr>
        <b/>
        <sz val="10"/>
        <rFont val="Times New Roman"/>
        <family val="1"/>
        <charset val="204"/>
      </rPr>
      <t xml:space="preserve">21:03 </t>
    </r>
    <r>
      <rPr>
        <sz val="10"/>
        <rFont val="Times New Roman"/>
        <family val="1"/>
        <charset val="204"/>
      </rPr>
      <t>нагрузка ПС 35/6 кВ "Грековская" переведена  на ВЛ-35 кВ "Верхне-Ветлянка".</t>
    </r>
  </si>
  <si>
    <t>С-35М-630-10У1</t>
  </si>
  <si>
    <t>ТР-04.14; ТО - 06.14</t>
  </si>
  <si>
    <t xml:space="preserve">Выброс масла из-под изолятора ввода фазы "А" МВ-35 "Грековка" , возникновение электродугового КЗ  в результате старения изоляции и последующего разрушения уплотнителя изолятора высоковольтного ввода фазы "А" под воздействием внутреннего рабочего давления выключателя. Загрязнение изоляторов ввода МВ-35 "Грековка". 48 мин - на оперативные переключения, 30 мин - осмотр и удаление загрязнений с изоляторов ввода </t>
  </si>
  <si>
    <t>П-4,5</t>
  </si>
  <si>
    <t>Год изготовления подвесных изоляторов типа П-4,5 - 1973 год (срок службы - 41 год при нормативном в 20-25 лет). Рекомендуется замена на ПС-70. Отсутствие автоматического запуска СУ скважинным оборудованием</t>
  </si>
  <si>
    <t>РЛНД-10/400-УХЛ1</t>
  </si>
  <si>
    <t>ТР (ВЛ) - 20.04.12; ТО (ВЛ) - 13.01.14; ТР (ТП-141) - 04.13</t>
  </si>
  <si>
    <t>ТР (ТП-141) - 04.14; ТО (ТП-141) - 10.14</t>
  </si>
  <si>
    <t>Попадание птицы (грач) на главные ножи ЛР-9 к ТП-141. Отсутствие системы телемеханики на ПС 35/6 кВ "Грековская"</t>
  </si>
  <si>
    <t>Перерыв в электроснабжении потребителей на время срабатывания АВР на ПС 110/35/10 кВ Елховка, ПС 35/10 кВ Волгановка, ПС 35/6 кВ Каменка</t>
  </si>
  <si>
    <t>А-70; АС-50</t>
  </si>
  <si>
    <t>ТР - 20.07.12</t>
  </si>
  <si>
    <t>ТР - 07.13; 07.14</t>
  </si>
  <si>
    <t>Работала МТЗ. АПВ-нет. В 00:12 (24.05) перевели нагрузку 1 С.Ш-6 кВ на 2 С.Ш-6 кВ (вкл.СВВ-6-2).Причина: попадание животного в эл.установку.</t>
  </si>
  <si>
    <t>ТМН-2500/35-73 У1</t>
  </si>
  <si>
    <t>ТР - 12.11.13; ТР (РЗА, Ввод №1, МВ-35 Т-1-Т) -12.11.13</t>
  </si>
  <si>
    <t>ТР - 31.08.14</t>
  </si>
  <si>
    <t>Кошка на силовом трансформаторе Т-1-Т (лежит вдоль изоляторов 35 кВ фаз "А" и "В", следы перекрытий на верхних юбках изоляторов 35 кВ фаз "А", "В", "С", следы копоти, скол юбки изолятора фазы "А"). Отсутствие АПВ на МВ-35 Т-1-Т, отсутствие системы телемеханики на ПС 35/6 кВ "Сологаевка"</t>
  </si>
  <si>
    <t>1966; 1989</t>
  </si>
  <si>
    <t>АС-150; АС-120, АС-95</t>
  </si>
  <si>
    <t>ТО- 03.14; ТР-08.13</t>
  </si>
  <si>
    <t>ТО-09.14; ТР-08.14</t>
  </si>
  <si>
    <t>Посадка напряжения в связи с аварийным отключением на ПС 35/6 кВ "Сологаевка"</t>
  </si>
  <si>
    <t>ТО -10.14</t>
  </si>
  <si>
    <t>Отсутствие АПВ на присоединении, отсутствие системы телемеханики на ПС 35/6 кВ "Сытовка"</t>
  </si>
  <si>
    <t>ТР-13.05.14</t>
  </si>
  <si>
    <t>Повреждений не обнаружено. Отсутствие автоматического запуска СУ скважинным оборудованием</t>
  </si>
  <si>
    <t>ТР - 04.07.07; ТО  - 09.12.13</t>
  </si>
  <si>
    <t>ТР (ТП-39) - 06.14</t>
  </si>
  <si>
    <t>Отсутствие приборов ультрафиолетовой диагностики элементов ВЛ. Отсутствие автоматического запуска СУ скважинным оборудованием</t>
  </si>
  <si>
    <t>Перерыв в электроснабжении потребителей на время срабатывания АВР на ПС 110/35/10 кВ Елховка, ПС 35/6 Каменка кВ</t>
  </si>
  <si>
    <t>Следов схлеста проводов не обнаружено. Отсутствие автоматического запуска СУ скважинным оборудованием</t>
  </si>
  <si>
    <t>ЗНИОЛ-0,66 Y3</t>
  </si>
  <si>
    <t>ТР (ТН)-12.07.12; ТО - 07.05.14</t>
  </si>
  <si>
    <t xml:space="preserve">Разрушение, перекрытие натяжных изоляторов ПС-70 на опоре №38 отпайки к ТП-9 ВЛ-6 кВ Ф-17 ПС 35/6 кВ "Евгеньевская", частичное разрушение корпуса трансформатора напряжения в ячейке №13. Отсутствие системы телемеханики на ПС 35/6 кВ "Евгеньевская" </t>
  </si>
  <si>
    <t>ТР (ВЛ) - 23.07.09; ТО (ВЛ) - 14.11.13; ТР (яч. Ф-6) - 09.07.10; ТО яч Ф-6) - 08.05.14</t>
  </si>
  <si>
    <t>ТР (ВЛ)-09.14, ТО (ВЛ) - 06.14</t>
  </si>
  <si>
    <t>Повреждений не обнаружено. Отсутствие системы телемеханики на ПС 35/6 кВ "Коммунарская"</t>
  </si>
  <si>
    <t>ПС-70</t>
  </si>
  <si>
    <t>ТО (ВЛ) - 16.01.14; ТР (яч Ф-3) - 20.12.12; ТО (яч. Ф-3) - 07.05.14</t>
  </si>
  <si>
    <t>Разрушение подвесного изолятора в гирлянде изоляторов фазы "А" на опоре №111. Отсутствие системы телемеханики на ПС 35/6 кВ "Евгеньевская".</t>
  </si>
  <si>
    <t>ТР - 16.10.13; ТР (РЗА) - 08.05.13</t>
  </si>
  <si>
    <t>ТONb-4000/35</t>
  </si>
  <si>
    <t>ТР - 02.08.13</t>
  </si>
  <si>
    <t>Отсутствие АПВ на МВ-35 "3 ЦЛ"</t>
  </si>
  <si>
    <t>Перерыв в электроснабжении потребителей на время срабатывания АВР</t>
  </si>
  <si>
    <t xml:space="preserve">ТО-19.05.14 </t>
  </si>
  <si>
    <t>ТО-09.14</t>
  </si>
  <si>
    <t>Касание ветками деревьев проводов ВЛ в пролете опор №№ 48-49. Отсутствие автоматического запуска СУ скважинным оборудованием</t>
  </si>
  <si>
    <t>Работала 1 ст ЗЗ.,   АПВ-успешно. Причина: перекрытие герлянды изоляторов на оп.№ 98.</t>
  </si>
  <si>
    <t>Неисправность КЛ-6 кВ в электроустановке ЗАО "Удмуртнефть Бурение" скв. 636 Дмитриевского месторождения ОАО "Самаранефтегаз"</t>
  </si>
  <si>
    <t>ТР - 18.07.2006; ТР-06.02.14</t>
  </si>
  <si>
    <t>Предположительно - подхлест проводов при сильном порывистом ветре. Повреждений не обнаружено. Отсутствие автоматического запуска СУ скважинным оборудованием</t>
  </si>
  <si>
    <t>ВМПП-10</t>
  </si>
  <si>
    <t>ЗАО ГК "Электрощит" ТМ - Самара</t>
  </si>
  <si>
    <t>ТР-03.12</t>
  </si>
  <si>
    <t>Причина неуспешного срабатывания АПВ на МВ-6 кВ Ф-51 ПС 35/6 кВ "Марьевская" - неисправность блок-контактов в приводе МВ-6 кВ (удерживающая защелка не встала в зацепление ввиду неустойчивого положения корпуса блок-контактов из-за ослабления крепления).</t>
  </si>
  <si>
    <t>А-50</t>
  </si>
  <si>
    <t>ТО-28.06.13</t>
  </si>
  <si>
    <t xml:space="preserve">ТР-05.14; ТО-11.06.14 </t>
  </si>
  <si>
    <t>ТО-07.14</t>
  </si>
  <si>
    <t>Отсутствие системы телемеханики на ПС 110/35/6 кВ "Подгорная". Причина неуспешного срабатывания АПВ - неисправность блок-контакта БКА в приводе ПП-67 МВ-35 кВ "Борск-1" (выработка металла поводка БКА, приведшая к невхождению БКА в зацепление в положение готовности фиксации аварийного отключения</t>
  </si>
  <si>
    <t>ТР-29.06.09, ТО - 24.02.14</t>
  </si>
  <si>
    <t>ТР-06.14, ТО-12.14</t>
  </si>
  <si>
    <t>Повреждений не обнаружено. Отсутствие автоматического запуска СУ скважинным оборудованием.</t>
  </si>
  <si>
    <t>ТО-09.06.14</t>
  </si>
  <si>
    <t>ТО-12.14</t>
  </si>
  <si>
    <t>ТР-21.08.13</t>
  </si>
  <si>
    <t>Подхлест проводов в условиях воздействия сильного порывистого ветра. Отсутствие системы телемеханики на ПС 35/6 кВ "Аманак"</t>
  </si>
  <si>
    <t>ТР-07.08.13</t>
  </si>
  <si>
    <t>Повреждений по результатам осмотра не обнаружено. Отсутствие АПВ на присоединениях</t>
  </si>
  <si>
    <t>НТМИ-6</t>
  </si>
  <si>
    <t>ТР-07.13</t>
  </si>
  <si>
    <t>Отсутствие АПВ на МВ-6 кВ Т-2-Т ПС 35/6 кВ "Медведевская". Перегорание плавких вставок предохранителей 6 кВ ТН 6-1 и ТН-6-2 РУ-6 кВ ПС 35/6 кВ "Медведевская" (заменены 11.06.2014 г.).</t>
  </si>
  <si>
    <t>Перерыв в электроснабжении потребителей на время срабатывания АВР-10 кВ на ПС 35/10 кВ "Волгановка"</t>
  </si>
  <si>
    <t>Отсутствие системы телемеханики на ПС 35/6 кВ "Горбатовская-1". Подхлест проводов в пролете опор №204/1 - ТП132; 200/49-ТП 131.</t>
  </si>
  <si>
    <t>А-95; А-70; А-50</t>
  </si>
  <si>
    <t>ТР-22.01.14; ТО-18.04.14</t>
  </si>
  <si>
    <t>Отсутствие автоматического запуска СУ скважинным оборудованием. Подхлест проводов в пролете опор №№ 600/44-600/45, 600/53-600/54</t>
  </si>
  <si>
    <t>Причина несрабатывания АПВ МВ-35 кВ "Марычевка" - неисправность аварийного блок-контакта БКА (ввиду физического износа металла поводка БКА контакт БКА не переходил в положение готовности фиксации аварийного отключения).</t>
  </si>
  <si>
    <t>ВВН П-35-31,5/1600-УХЛ-1</t>
  </si>
  <si>
    <t>ТР-08.13</t>
  </si>
  <si>
    <t>Отсутствие АПВ на ВВ-35 кВ "Дзержинская-2"</t>
  </si>
  <si>
    <t>АС-120, АС-95</t>
  </si>
  <si>
    <t>ТР-15.08.13, ТО-19.02.14</t>
  </si>
  <si>
    <t>ТР-09.13</t>
  </si>
  <si>
    <t>Отсутствие автоматического запуска СУ скважинным оборудованием. Касание ветками деревьев проводов ВЛ предположительно в пролетах опор №№ 1-2 или 17-21. Вырубка ДКР в объеме 2,25 Га силами подрядной организации запланирована на октябрь 2014 г.</t>
  </si>
  <si>
    <t>А-95, АС-70</t>
  </si>
  <si>
    <t>ТР-11.07.13</t>
  </si>
  <si>
    <t>ТР-04.14, ТО-10.14</t>
  </si>
  <si>
    <t>В пролете опор №№ 301/122-301/124 обнаружены сломанные ветви деревьев, а также нависание веток деревьев над проводами. Вырубка ДКР  силами персонала ПРЦЭиЭ №5 в указанных пролетах произведена 25.06.2014 г. Отсутствие системы телемеханики на ПС 35/6 кВ "Кротково-Алешкино"</t>
  </si>
  <si>
    <t>СВ-105</t>
  </si>
  <si>
    <t>ТО 21.05.14;
ТР 12.08.13</t>
  </si>
  <si>
    <t>Отсутствие автоматического запуска СУ скважинным оборудованием. Предположительный вид автотранспорта - полуприцеп, ТС не установлено</t>
  </si>
  <si>
    <t>ТР - 13.03.12; ТО - 12.03.14</t>
  </si>
  <si>
    <t>Отсутствие системы телемеханики на ПС 35/6 кВ "Богатыревская". Разрушение штыревых изоляторов фаз "А" и "В" на опоре №90.</t>
  </si>
  <si>
    <t>Отсутствие автоматического запуска СУ скважинным оборудованием. Подхлест проводов в пролете опор №№ 100/75 - 100/76</t>
  </si>
  <si>
    <t>Отсутствие автоматического запуска СУ скважинным оборудованием. Подхлест проводов в пролете опор №№ 400/56 - 400/57</t>
  </si>
  <si>
    <t>Выведенное устройство АПВ на ПС 220/110/10 кВ "Комсомолец" (МЭС)</t>
  </si>
  <si>
    <t>ТО-03.02.14</t>
  </si>
  <si>
    <t>А-70, АС-50</t>
  </si>
  <si>
    <t>ТР-26.07.13; ТО - 17.01.14</t>
  </si>
  <si>
    <t>Расчистка охранной зоны ВЛ от ДКР силами персонала ООО "ЭНС" запланирована на декабрь 2014 г.</t>
  </si>
  <si>
    <t>Перерыв в электроснабжении потребителей на время перевода нагрузки с С-1-Т ПС 110/35/6 кВ "Бариновская" на ВЛ-110 кВ "Бариновка-2"</t>
  </si>
  <si>
    <t>Причина - аварийное отключение на ПС 35/6 кВ "Восточная" (птица между проходными изоляторами фаз А и В на крыше РУ-6 кВ яч. №5 - ввод 6 кВ Т-1-Т). Перерыв в электроснабжении потребителей на время перевода нагрузки Т-2-Т ПС 35/6 кВ "Дзержинская" на ВЛ-35 кВ "Дзержинская-2"</t>
  </si>
  <si>
    <t>ШФ-20</t>
  </si>
  <si>
    <t>ТО-06.14</t>
  </si>
  <si>
    <t xml:space="preserve">Удар молнии в опору №43 - разрушение корпуса штыревого изолятора.. Ремонтные работы были перенесены на 19.06.2014 г. ввиду недостаточного кол-ва ремонтного персонала (один дежурный ЭМ 4 СР) </t>
  </si>
  <si>
    <t>А-70,АС-50</t>
  </si>
  <si>
    <t>ТР-08.07.13, ТО-22.05.14</t>
  </si>
  <si>
    <t>ТМ-2500/35</t>
  </si>
  <si>
    <t>ТР-10.07.13</t>
  </si>
  <si>
    <t>Причина - занчительный коррозионный износ с образованием сквозного отверстия в силовом трансформаторе Т-1-Т. Течь масла в нижней части радиатора силового трансформатора Т-1-Т устранена 22.06.2014 в 03-35</t>
  </si>
  <si>
    <t>АС-95, А-95</t>
  </si>
  <si>
    <t>ТР-14.06.13; ТО-15.04.14</t>
  </si>
  <si>
    <t xml:space="preserve">Отсутствие системы телемеханики на ПС 35/6 кВ "Кротково-Алешкино".  </t>
  </si>
  <si>
    <t>ВМГ--630-10-20</t>
  </si>
  <si>
    <t>ТР-07.05.14</t>
  </si>
  <si>
    <t>07.05.14</t>
  </si>
  <si>
    <t>Причина - в приводе МВ-6 кВ Ф-1 погнут вал между электроприводом и приводом штоков. Из-за неполного выхода штоков из розеток произошел сильный нагрев и выброс масла, что привело к возникновению КЗ.</t>
  </si>
  <si>
    <t>КТПК(ВК)-1000/10/0,4, шина алюминиевая 10 кВ</t>
  </si>
  <si>
    <t>ТР-10.13</t>
  </si>
  <si>
    <t>Причина - ненормативное (70 мм вместо требуемых 130 мм) изоляционное межфазное расстояние между шинами 10 кВ фаз "В" и "С", приведшее к возникновению пробоя вследсвие недостаточной диэлектрической прочности воздушного зазора с образованием электрической дуги в условиях появления кратковременного коммутационного перенапряжения. Отсутствие автоматического запуска СУ скважинным оборудованием</t>
  </si>
  <si>
    <t>Неуспешное АПВ на ПС 220/110/35/6 кВ "Сызрань" (МЭС Волги).</t>
  </si>
  <si>
    <t>Вязка проволочная ВШ-1</t>
  </si>
  <si>
    <t>Износ вязки, приведший к срыву провода с изоялтора.</t>
  </si>
  <si>
    <t>Ф.4-5 -1981г, Ф.4-6 - 1974г</t>
  </si>
  <si>
    <t>Ф.4-5 -01.2006г, Ф.4-6 - 06.2010г</t>
  </si>
  <si>
    <t>Ф.4-5 -01.2015г, Ф.4-6 - 06.2014г</t>
  </si>
  <si>
    <t>Ф.4-5 - 7, Ф.4-6 -  4</t>
  </si>
  <si>
    <t>не предусмотрено</t>
  </si>
  <si>
    <t>ТО 05.03.14
ТР  не проведен НПО 12.04.13
-</t>
  </si>
  <si>
    <t>04.2014г</t>
  </si>
  <si>
    <t>ПС-50</t>
  </si>
  <si>
    <t>ТО 05.03.14
ТР   12.04.13
-</t>
  </si>
  <si>
    <t xml:space="preserve">ТО - 31.10.13
ТР - НПО 07.03.13
</t>
  </si>
  <si>
    <t>04.2015г</t>
  </si>
  <si>
    <t xml:space="preserve">ТО -01.09.13
ТР - НПО 03.05.13
</t>
  </si>
  <si>
    <t>05.2015г</t>
  </si>
  <si>
    <r>
      <t xml:space="preserve">ПС-35/6кВ №502 АО ВЛ-6 кВ Ф.2-1 действием ТО, АПВ успешное. </t>
    </r>
    <r>
      <rPr>
        <sz val="12"/>
        <color theme="9" tint="-0.499984740745262"/>
        <rFont val="Times New Roman"/>
        <family val="1"/>
        <charset val="204"/>
      </rPr>
      <t xml:space="preserve">В пролете оп.№№.75/3-76/3 следы зацепа техникой на проводах, Сообщено ООО ЧОП «РН-Охрана-Томск».    </t>
    </r>
  </si>
  <si>
    <t>ШС-10д</t>
  </si>
  <si>
    <t xml:space="preserve">ТО-12.2013г,  
ТР-06.2013г
</t>
  </si>
  <si>
    <t>06.2015г.</t>
  </si>
  <si>
    <t>ТО - 09.2013г,  
ТР - 04.2013г</t>
  </si>
  <si>
    <t>04.2015г.</t>
  </si>
  <si>
    <r>
      <t xml:space="preserve">ПС-35/6кВ №203 АО ВЛ-6 кВ Ф.3-2 действием МТЗ, АПВ не успешное Нагрузка переведена на ВЛ-6 Ф.3-18. При осмотре обнаружен схлест провода в результате порывов ветра и налипании мокрого снега, Оперативное предупреждение от 70.04.14. </t>
    </r>
    <r>
      <rPr>
        <sz val="12"/>
        <color theme="9" tint="-0.499984740745262"/>
        <rFont val="Times New Roman"/>
        <family val="1"/>
        <charset val="204"/>
      </rPr>
      <t>09.04.10. Выполнена перетяжка провода в пролете оп.№59-60.</t>
    </r>
  </si>
  <si>
    <r>
      <t xml:space="preserve">ПС-110/35/6кВ "Григорьевская" АО ВЛ-6 кВ ФГр-5 действием МТЗ, АПВ успешное. Оперативное предупреждение от 07.04.14. </t>
    </r>
    <r>
      <rPr>
        <sz val="12"/>
        <color theme="9" tint="-0.499984740745262"/>
        <rFont val="Times New Roman"/>
        <family val="1"/>
        <charset val="204"/>
      </rPr>
      <t>08.04.2014г. Выполнена замена поврежденных изоляторов на оп.158/6  Ф.Гр-5.</t>
    </r>
  </si>
  <si>
    <r>
      <t xml:space="preserve">ПС-35/6кВ №558 АО ВЛ-6 кВ Ф.58-18 действием ТО, АПВ успешное . Порывистый ветер, мокрый снег. </t>
    </r>
    <r>
      <rPr>
        <sz val="12"/>
        <color theme="9" tint="-0.499984740745262"/>
        <rFont val="Times New Roman"/>
        <family val="1"/>
        <charset val="204"/>
      </rPr>
      <t>В пролете опор №7-8 следы КЗ проводов ф "А", "С", провод поврежден  ф "А" до 30%</t>
    </r>
    <r>
      <rPr>
        <sz val="12"/>
        <rFont val="Times New Roman"/>
        <family val="1"/>
        <charset val="204"/>
      </rPr>
      <t>. Оперативное предупреждение от 07.04.14.</t>
    </r>
  </si>
  <si>
    <t>ТО – 30.07.2013, ТР – 06.01.2006</t>
  </si>
  <si>
    <r>
      <t xml:space="preserve">ПС-35/6кВ №524 АО ВЛ-6 кВ Ф.24-13 действием ТО, АПВ не успешное, РПВ не успешное.порывистый ветер. В пролёте оп.№11-12 падение проводов пересекающей ВЛ-10кВ ЗАО "ПМЗ" из-за падения опоры, устранено совмесно с персоналом ЗАО "ПМЗ". </t>
    </r>
    <r>
      <rPr>
        <sz val="12"/>
        <color theme="9" tint="-0.499984740745262"/>
        <rFont val="Times New Roman"/>
        <family val="1"/>
        <charset val="204"/>
      </rPr>
      <t>08.04.14г. Удалены провода с ВЛ-6кВ.</t>
    </r>
  </si>
  <si>
    <t>ТО – 20.10.2013, ТР – 01.04.2012</t>
  </si>
  <si>
    <r>
      <t xml:space="preserve">ПС-35/6кВ №305 АО ВЛ-6 кВ Ф.5-13 действием МТЗ, АПВ не успешное, РПВ - успешное, порывистый ветер, </t>
    </r>
    <r>
      <rPr>
        <sz val="12"/>
        <color theme="9" tint="-0.499984740745262"/>
        <rFont val="Times New Roman"/>
        <family val="1"/>
        <charset val="204"/>
      </rPr>
      <t>налипание мокрого снега на провода в пролете оп. 29-30, №40-41, касание крон деревьев</t>
    </r>
    <r>
      <rPr>
        <sz val="12"/>
        <rFont val="Times New Roman"/>
        <family val="1"/>
        <charset val="204"/>
      </rPr>
      <t xml:space="preserve">. Оперативное предупреждение от 07.04.14. </t>
    </r>
    <r>
      <rPr>
        <sz val="12"/>
        <color theme="9" tint="-0.499984740745262"/>
        <rFont val="Times New Roman"/>
        <family val="1"/>
        <charset val="204"/>
      </rPr>
      <t>08.04.14г. Проведена вырубка.</t>
    </r>
  </si>
  <si>
    <t>ТО-07.2013, ТР-01.2009г., НПО-2010-2013г.</t>
  </si>
  <si>
    <r>
      <t xml:space="preserve">ПС-35/6кВ №611 АО ВЛ-6 кВ Ф.11-19 АО, АПВ не успешное, АВР-6 в КУВ-6 успешно, нагрузка на ВЛ-6 Ф.11-20. Оперативное предупреждение от 07.04.14. </t>
    </r>
    <r>
      <rPr>
        <sz val="12"/>
        <color theme="9" tint="-0.499984740745262"/>
        <rFont val="Times New Roman"/>
        <family val="1"/>
        <charset val="204"/>
      </rPr>
      <t>В пролёте опор №200/2-№201/2.( место прохождения ВЛ-6кВ по просеке ) сломленную ветвь дерева порывом ветра с мокрым снегом набросило на провода ВЛ</t>
    </r>
  </si>
  <si>
    <t>ТО-12.2013г. ТР- не подошел срок.</t>
  </si>
  <si>
    <r>
      <t xml:space="preserve">ПС-110/35/6кВ"Западно-Моисеевская" АО ВЛ-6 кВ Ф.Зм-6 АО, АПВ не успешное, РПВ успешное. Порывистый ветер, мокрый снег. Оперативное предупреждение от 07.04.14. </t>
    </r>
    <r>
      <rPr>
        <sz val="12"/>
        <color theme="9" tint="-0.499984740745262"/>
        <rFont val="Times New Roman"/>
        <family val="1"/>
        <charset val="204"/>
      </rPr>
      <t>Касане поросли оп.№7-9 при налипание мокрого снега на провода.</t>
    </r>
  </si>
  <si>
    <t>ТО-11.2013г. 
ТР-05.2013г</t>
  </si>
  <si>
    <r>
      <t xml:space="preserve">ПС-110/35/6кВ"Западно-Моисеевская" АО ВЛ-6 кВ Ф.Зм-7 АО, АПВ успешное,.порывистый ветер, Оперативное предупреждение от 07.04.14. </t>
    </r>
    <r>
      <rPr>
        <sz val="12"/>
        <color theme="9" tint="-0.499984740745262"/>
        <rFont val="Times New Roman"/>
        <family val="1"/>
        <charset val="204"/>
      </rPr>
      <t>Касане поросли оп. №7-10 при налипание мокрого снега на провода .</t>
    </r>
  </si>
  <si>
    <t>ТО-03.2014г. 
ТР-03.2013г</t>
  </si>
  <si>
    <t>03.2015г.</t>
  </si>
  <si>
    <r>
      <t>ПС-110/35/6кВ"Крапивинская" АО ВЛ-6 кВ Ф.Кр-21 АО, АПВ успешное. Порывы ветра и</t>
    </r>
    <r>
      <rPr>
        <sz val="12"/>
        <color theme="9" tint="-0.499984740745262"/>
        <rFont val="Times New Roman"/>
        <family val="1"/>
        <charset val="204"/>
      </rPr>
      <t xml:space="preserve"> налипание мокрого снега на провода, касание крон поросли в пролёте опор №27/1-№28/1</t>
    </r>
    <r>
      <rPr>
        <sz val="12"/>
        <rFont val="Times New Roman"/>
        <family val="1"/>
        <charset val="204"/>
      </rPr>
      <t>. Оперативное предупреждение от 07.04.14.</t>
    </r>
  </si>
  <si>
    <t>ТО-05.2013г. ТР-11.2013г</t>
  </si>
  <si>
    <t>11.2015г.</t>
  </si>
  <si>
    <r>
      <t xml:space="preserve">Останов СУ ЭЦН по посадке напряжения во время АО ВЛ-110 С-140 действием НВЧЗ АПВ успешное. Оперативное предупреждение от 07.04.14. Выполнен полный осмотр ВЛ. Выявлено </t>
    </r>
    <r>
      <rPr>
        <sz val="12"/>
        <color theme="9" tint="-0.499984740745262"/>
        <rFont val="Times New Roman"/>
        <family val="1"/>
        <charset val="204"/>
      </rPr>
      <t>пролёт оп. 92-93 расплетение грозотроса.</t>
    </r>
  </si>
  <si>
    <t>ТО 01.08.2013</t>
  </si>
  <si>
    <t>УФО 
апрель 2013</t>
  </si>
  <si>
    <r>
      <t xml:space="preserve">ПС-35 №102 АО 2Т по МТЗ. АВР - не работал. </t>
    </r>
    <r>
      <rPr>
        <sz val="12"/>
        <color theme="9" tint="-0.499984740745262"/>
        <rFont val="Times New Roman"/>
        <family val="1"/>
        <charset val="204"/>
      </rPr>
      <t>Выполнен проверка 2Т. Сгорел блок управления В-6 2Т (заменен), проведены В/В испытания 2С-6, замечаний нет. Собрана нормальная схема.</t>
    </r>
  </si>
  <si>
    <r>
      <t xml:space="preserve">ПС-35 №418 АО 1Т по ДЗТ. АВР-не работал. Ф.18-4 блинкера "АО", "МТЗ", "АПВ". </t>
    </r>
    <r>
      <rPr>
        <sz val="12"/>
        <color theme="9" tint="-0.499984740745262"/>
        <rFont val="Times New Roman"/>
        <family val="1"/>
        <charset val="204"/>
      </rPr>
      <t xml:space="preserve">Проведена послеаварийная проверка цепей ДЗТ, устранён плохой контакт в токовых цепях В-35 1Т.  </t>
    </r>
    <r>
      <rPr>
        <sz val="12"/>
        <rFont val="Times New Roman"/>
        <family val="1"/>
        <charset val="204"/>
      </rPr>
      <t>Оперативное предупреждение от 07.04.14.</t>
    </r>
  </si>
  <si>
    <t>ДЗТ-11</t>
  </si>
  <si>
    <t>В объеме «В» -03.2012г</t>
  </si>
  <si>
    <t>03.2013г.</t>
  </si>
  <si>
    <r>
      <t xml:space="preserve">Остановка скважин. ЛР№1 Ф.14-16 излом шлейфа при ветре. Ф."А". Переведена нагрузка на Ф.14-6. </t>
    </r>
    <r>
      <rPr>
        <sz val="12"/>
        <color theme="9" tint="-0.499984740745262"/>
        <rFont val="Times New Roman"/>
        <family val="1"/>
        <charset val="204"/>
      </rPr>
      <t>Выполнен ремонт шлейфа.</t>
    </r>
    <r>
      <rPr>
        <sz val="12"/>
        <rFont val="Times New Roman"/>
        <family val="1"/>
        <charset val="204"/>
      </rPr>
      <t xml:space="preserve"> Оперативное предупреждение от 07.04.14.</t>
    </r>
  </si>
  <si>
    <t>2006г.</t>
  </si>
  <si>
    <t xml:space="preserve"> А2А-95,  
АС-95</t>
  </si>
  <si>
    <t>ТО-.06.2013г.
ТР- 04.2011г.</t>
  </si>
  <si>
    <t>10.2013г.</t>
  </si>
  <si>
    <r>
      <t xml:space="preserve">ПС-35 №417 Трезкратное АО Ф.17-4, АПВ успешно. </t>
    </r>
    <r>
      <rPr>
        <sz val="12"/>
        <color theme="9" tint="-0.499984740745262"/>
        <rFont val="Times New Roman"/>
        <family val="1"/>
        <charset val="204"/>
      </rPr>
      <t>Выполнен осмотр. Схест проводов в пролете опор №61-62 при ветре (горизонтальное расположение проводов). Выполнена установка изолирующих распорок между фазами «А» «В» и «С» в пролете опор №61-62.</t>
    </r>
    <r>
      <rPr>
        <sz val="12"/>
        <rFont val="Times New Roman"/>
        <family val="1"/>
        <charset val="204"/>
      </rPr>
      <t xml:space="preserve"> Оперативное предупреждение от 07.04.14.</t>
    </r>
  </si>
  <si>
    <t>ТО-05.2013, ТР-07.2013</t>
  </si>
  <si>
    <t>07.2015г.</t>
  </si>
  <si>
    <r>
      <t xml:space="preserve">ПС-35 №401 Трехкратное АО  Ф.1-18, МТЗ, АПВ успешно. </t>
    </r>
    <r>
      <rPr>
        <sz val="12"/>
        <color theme="9" tint="-0.499984740745262"/>
        <rFont val="Times New Roman"/>
        <family val="1"/>
        <charset val="204"/>
      </rPr>
      <t>Крен промежуточной опоры, выдавливания сваи опоры №73 из земли, провис проводов в пролете опор №73-74</t>
    </r>
  </si>
  <si>
    <t xml:space="preserve">ТО- 05.2013
ТР- 06.2010г
</t>
  </si>
  <si>
    <r>
      <t xml:space="preserve">ПС-35 №414  Ф.14-4, АО, АПВ успешное. </t>
    </r>
    <r>
      <rPr>
        <sz val="12"/>
        <color theme="9" tint="-0.499984740745262"/>
        <rFont val="Times New Roman"/>
        <family val="1"/>
        <charset val="204"/>
      </rPr>
      <t xml:space="preserve">Выполнен осмотр, сколы изоляторов на оп№67 фаза «А», оп№68 фаза «В», «С», оп№73 фаза «В». Заменены. </t>
    </r>
    <r>
      <rPr>
        <sz val="12"/>
        <rFont val="Times New Roman"/>
        <family val="1"/>
        <charset val="204"/>
      </rPr>
      <t>Оперативное предупреждение от 07.04.14.</t>
    </r>
  </si>
  <si>
    <t>ТО- 08.2013г.
ТР- 02.2014г.</t>
  </si>
  <si>
    <r>
      <t xml:space="preserve">БРУ-6кВ №8 "БКНС-24" АО  Ф.Б8-17 действием МТЗ, АПВ не успешно, РПВУ. Выполнен осмотр. </t>
    </r>
    <r>
      <rPr>
        <sz val="12"/>
        <color theme="9" tint="-0.499984740745262"/>
        <rFont val="Times New Roman"/>
        <family val="1"/>
        <charset val="204"/>
      </rPr>
      <t xml:space="preserve">Дерево убрано, в пролете опор №63-64/1.  Крен анкерной опоры №115/3 из-за выдавливания сваи из грунта, увеличение стрелы провиса. </t>
    </r>
    <r>
      <rPr>
        <sz val="12"/>
        <rFont val="Times New Roman"/>
        <family val="1"/>
        <charset val="204"/>
      </rPr>
      <t>Оперативное предупреждение от 07.04.14.</t>
    </r>
  </si>
  <si>
    <t xml:space="preserve">ТО-07.2013,
ТР-01.2011 </t>
  </si>
  <si>
    <t>КР-04.2014г.</t>
  </si>
  <si>
    <r>
      <t xml:space="preserve">ПС-35/6кВ №203 АО ВЛ-6кВ Ф.3-7 действием МТЗ, АПВ-неуспешное. При осмотре обнаружено упавшее дерево в пролете оп.94-95.  Порывистый ветер,  Оперативное предупреждение от 07.04.14. </t>
    </r>
    <r>
      <rPr>
        <sz val="12"/>
        <color theme="9" tint="-0.499984740745262"/>
        <rFont val="Times New Roman"/>
        <family val="1"/>
        <charset val="204"/>
      </rPr>
      <t>08.04.14г. Дерево убрано, проведена перетяжка. Ремонтная схема КР ВЛ-6 Ф.3-14</t>
    </r>
  </si>
  <si>
    <t>1984г.</t>
  </si>
  <si>
    <t>ТО-2012г. ТР-08.2009г</t>
  </si>
  <si>
    <t>08. 2014г.</t>
  </si>
  <si>
    <r>
      <t xml:space="preserve">ПС-35 №412  Ф.12-8, АО, АПВ успешно. При налипании мокрого снега на провода </t>
    </r>
    <r>
      <rPr>
        <sz val="12"/>
        <color theme="9" tint="-0.499984740745262"/>
        <rFont val="Times New Roman"/>
        <family val="1"/>
        <charset val="204"/>
      </rPr>
      <t>в пролете опор №№78-80 касание крон деревьев.</t>
    </r>
  </si>
  <si>
    <t>ТО- 04.2013
ТР- 10.2013</t>
  </si>
  <si>
    <t>10. 2015г.</t>
  </si>
  <si>
    <t>ПС-35 №410  Ф.10-16, АО, АПВ не успешно РПВУ. Выполнен осмотр замечаний не выявлено.  Оперативное предупреждение от 07.04.14.</t>
  </si>
  <si>
    <t>ТО- 12.2013г.
ТР- 06.2013г.</t>
  </si>
  <si>
    <r>
      <t xml:space="preserve">БРУ-6 БКНС-1 АО ВЛ-6кВ Ф.Б1-3 действием МТЗ, АПВ-успешное. Оперативное предупреждение от 07.04.14. </t>
    </r>
    <r>
      <rPr>
        <sz val="12"/>
        <color theme="9" tint="-0.499984740745262"/>
        <rFont val="Times New Roman"/>
        <family val="1"/>
        <charset val="204"/>
      </rPr>
      <t>Срыв изолятора со штыря на оп.56 ф «А» при шквальном ветре, изолятор закреплен.</t>
    </r>
  </si>
  <si>
    <t>1981г.</t>
  </si>
  <si>
    <t>ТР-08.2013г,
 ТО-02.2013г.</t>
  </si>
  <si>
    <t>06. 2014г.</t>
  </si>
  <si>
    <r>
      <t xml:space="preserve">Неполнофазный режим, </t>
    </r>
    <r>
      <rPr>
        <sz val="12"/>
        <color theme="9" tint="-0.499984740745262"/>
        <rFont val="Times New Roman"/>
        <family val="1"/>
        <charset val="204"/>
      </rPr>
      <t xml:space="preserve">излом шлейфа при ветре ЛР-6 ТП6/0,4кВ К-10. </t>
    </r>
    <r>
      <rPr>
        <sz val="12"/>
        <rFont val="Times New Roman"/>
        <family val="1"/>
        <charset val="204"/>
      </rPr>
      <t>Оперативное предупреждение от 07.04.14.</t>
    </r>
  </si>
  <si>
    <t xml:space="preserve">ТО- 06.2013г
ТР- 12.2012г </t>
  </si>
  <si>
    <t>11.2013г.</t>
  </si>
  <si>
    <r>
      <t xml:space="preserve">ПС-35/6кВ №126 АО ВЛ-6кВ Ф.26-10 действием МТЗ АПВ успешное.  порывистый ветер,  Оперативное предупреждение от 07.04.14. </t>
    </r>
    <r>
      <rPr>
        <sz val="12"/>
        <color theme="9" tint="-0.499984740745262"/>
        <rFont val="Times New Roman"/>
        <family val="1"/>
        <charset val="204"/>
      </rPr>
      <t>08.04.14г. Провис проводов при налипании мокрого снега на провода, касание поросли, Поросль в пролете оп. №18-24 вырублена.</t>
    </r>
  </si>
  <si>
    <t>ТО 24.11.13
ТР не поведен НПО 04.02.13</t>
  </si>
  <si>
    <r>
      <t>ПС-35/6кВ №105 АО ВЛ-6кВ Ф.5-5 действием ТО АПВ успешное.</t>
    </r>
    <r>
      <rPr>
        <sz val="12"/>
        <color theme="9" tint="-0.499984740745262"/>
        <rFont val="Times New Roman"/>
        <family val="1"/>
        <charset val="204"/>
      </rPr>
      <t>Выдавливание свай и наклон опоры №43/3 на 20º опоры №44/3 до 15º град, увеличение стрелы провиса проводов в пролете опор №42/3-43/3, схлест при ветре</t>
    </r>
    <r>
      <rPr>
        <sz val="12"/>
        <rFont val="Times New Roman"/>
        <family val="1"/>
        <charset val="204"/>
      </rPr>
      <t>. Оперативное предупреждение от 07.04.14</t>
    </r>
  </si>
  <si>
    <t>ТО 31.10.13
ТР не проведен НПО 07.03.13</t>
  </si>
  <si>
    <r>
      <t xml:space="preserve">ПС-35/6кВ №102 АО ВЛ-6кВ Ф.2-6 действием АО АПВ успешное, обрыв провода оп. №57-58. порывистый ветер, Оперативное предупреждение от 07.04.14. </t>
    </r>
    <r>
      <rPr>
        <sz val="12"/>
        <color theme="9" tint="-0.499984740745262"/>
        <rFont val="Times New Roman"/>
        <family val="1"/>
        <charset val="204"/>
      </rPr>
      <t>08.04.14г. В пролете опор №57-58 провод восстановлен.</t>
    </r>
  </si>
  <si>
    <t>ТО  22.03.13
ТР  не проведен НПО 30.09.13.</t>
  </si>
  <si>
    <r>
      <t xml:space="preserve">ПС-35 №106 АО Ф.6-7, ТО, АПВУ. </t>
    </r>
    <r>
      <rPr>
        <sz val="12"/>
        <color theme="9" tint="-0.499984740745262"/>
        <rFont val="Times New Roman"/>
        <family val="1"/>
        <charset val="204"/>
      </rPr>
      <t>В пролете Оп.№39-40 имеются следы межфазного «КЗ». Оп.№ 40 угловая. Выдавливание свайного основания с креном опоры в сторону оп.№39.</t>
    </r>
    <r>
      <rPr>
        <sz val="12"/>
        <rFont val="Times New Roman"/>
        <family val="1"/>
        <charset val="204"/>
      </rPr>
      <t xml:space="preserve"> Оперативное предупреждение от 07.04.14</t>
    </r>
  </si>
  <si>
    <t xml:space="preserve">ТО 06.06.13
ТР не проведен НПО 05.06.13 </t>
  </si>
  <si>
    <r>
      <t xml:space="preserve">ПС-35/6кВ №101 АО ВЛ-6кВ Ф.1-5 действием МТЗ АПВ не успешное. РПВ успешное.  </t>
    </r>
    <r>
      <rPr>
        <sz val="12"/>
        <color theme="9" tint="-0.499984740745262"/>
        <rFont val="Times New Roman"/>
        <family val="1"/>
        <charset val="204"/>
      </rPr>
      <t>Крен оп.№43, в пролете оп.№№43-58/5  провис  проводов с их касанием при ветре.</t>
    </r>
    <r>
      <rPr>
        <sz val="12"/>
        <rFont val="Times New Roman"/>
        <family val="1"/>
        <charset val="204"/>
      </rPr>
      <t xml:space="preserve">  Оперативное предупреждение от 07.04.14</t>
    </r>
  </si>
  <si>
    <r>
      <t xml:space="preserve">БРУ-6 БКНС-2 АО ВЛ-6кВ Ф.Б2-2действием ТО, АПВН, РПВУ. </t>
    </r>
    <r>
      <rPr>
        <sz val="12"/>
        <color theme="9" tint="-0.499984740745262"/>
        <rFont val="Times New Roman"/>
        <family val="1"/>
        <charset val="204"/>
      </rPr>
      <t>Схлест проводов двух фаз оп.35-36. Опоры Т-образные  (переход под ВЛ-35. длина 40м). Провода в одной плоскости. Открытая болотисная местность.</t>
    </r>
    <r>
      <rPr>
        <sz val="12"/>
        <rFont val="Times New Roman"/>
        <family val="1"/>
        <charset val="204"/>
      </rPr>
      <t xml:space="preserve">  Оперативное предупреждение от 07.04.14</t>
    </r>
  </si>
  <si>
    <t>1979г.</t>
  </si>
  <si>
    <t>ТО 11.2013
ТР 12.2012</t>
  </si>
  <si>
    <t>12.2014г.</t>
  </si>
  <si>
    <r>
      <t xml:space="preserve">ПС-110/35/6 "Григорьевская" АО ВЛ-6кВ Ф.Гр-14 действием МТЗ-2ст., АПВН. При осмотре обнаружены поврежденные изоляторы оп.139/5 ф.В, ф.С. </t>
    </r>
    <r>
      <rPr>
        <sz val="12"/>
        <color theme="9" tint="-0.499984740745262"/>
        <rFont val="Times New Roman"/>
        <family val="1"/>
        <charset val="204"/>
      </rPr>
      <t>08.04.14. Выполнена замена поврежденных изоляторов на оп.139/5</t>
    </r>
    <r>
      <rPr>
        <sz val="12"/>
        <rFont val="Times New Roman"/>
        <family val="1"/>
        <charset val="204"/>
      </rPr>
      <t>. Порывистый ветер, оперативное предупреждение от 07.04.14.</t>
    </r>
  </si>
  <si>
    <t>ТО-12.2013г,  ТР 06.2013г</t>
  </si>
  <si>
    <r>
      <t>ПС-35/6кВ АО ВЛ-6кВ Ф.15-12 действием ТО АПВ не успешное, в 09:45 РПВ успешное. Выполнен осмотр.  порывистый ветер,  Оперативное предупреждение от 07.04.14.</t>
    </r>
    <r>
      <rPr>
        <sz val="12"/>
        <color theme="9" tint="-0.499984740745262"/>
        <rFont val="Times New Roman"/>
        <family val="1"/>
        <charset val="204"/>
      </rPr>
      <t xml:space="preserve"> Повреждение в зоне ответственности ООО "Башэнеронефть", падение деревьев на ВЛ, обрыв проводов.</t>
    </r>
  </si>
  <si>
    <r>
      <t>ПС 35/6кВ №113 АО ВЛ-6кВ Ф.13-16 действием МТЗ, АПВ-не успешное. РПВ- успешное</t>
    </r>
    <r>
      <rPr>
        <sz val="12"/>
        <color theme="9" tint="-0.499984740745262"/>
        <rFont val="Times New Roman"/>
        <family val="1"/>
        <charset val="204"/>
      </rPr>
      <t>.</t>
    </r>
    <r>
      <rPr>
        <sz val="12"/>
        <rFont val="Times New Roman"/>
        <family val="1"/>
        <charset val="204"/>
      </rPr>
      <t xml:space="preserve"> </t>
    </r>
    <r>
      <rPr>
        <sz val="12"/>
        <color theme="9" tint="-0.499984740745262"/>
        <rFont val="Times New Roman"/>
        <family val="1"/>
        <charset val="204"/>
      </rPr>
      <t>Схлест проводов двух фаз оп.53-54 (переход через озеро). Опоры на берегах озера, длина пролета 70м.</t>
    </r>
    <r>
      <rPr>
        <sz val="12"/>
        <rFont val="Times New Roman"/>
        <family val="1"/>
        <charset val="204"/>
      </rPr>
      <t xml:space="preserve"> Оперативное предупреждение от 07.04.14</t>
    </r>
  </si>
  <si>
    <t>ТО 05.2013
ТР 12.2012</t>
  </si>
  <si>
    <r>
      <t xml:space="preserve">БРУ-6 №4 "БКНС-18"  АО ВЛ-6кВ Ф.Б4-16 действием МТЗ, АПВ-успешное .Проведен осмотр ВЛ-6кВ Ф.Б4-16.  Оперативное предупреждение от 07.04.14. </t>
    </r>
    <r>
      <rPr>
        <sz val="12"/>
        <color theme="9" tint="-0.499984740745262"/>
        <rFont val="Times New Roman"/>
        <family val="1"/>
        <charset val="204"/>
      </rPr>
      <t>Налипание мокрого снега на провода, касание крон поросли в пролёте опор №27-№29, проведена частичная вырубка.</t>
    </r>
  </si>
  <si>
    <t>ТР-06.2013г, ТО-09.2013г.</t>
  </si>
  <si>
    <t>09.2015г.</t>
  </si>
  <si>
    <r>
      <t xml:space="preserve">БРУ-6 БКНС-4 АО ВЛ-6кВ Ф.Б4-26 действием МТЗ, АПВ-успешное. </t>
    </r>
    <r>
      <rPr>
        <sz val="12"/>
        <color theme="9" tint="-0.499984740745262"/>
        <rFont val="Times New Roman"/>
        <family val="1"/>
        <charset val="204"/>
      </rPr>
      <t>Провис проводов всех фаз  в пролете оп.№49-50, деформация опоры №49, выдавливание свайного основания опор</t>
    </r>
    <r>
      <rPr>
        <sz val="12"/>
        <rFont val="Times New Roman"/>
        <family val="1"/>
        <charset val="204"/>
      </rPr>
      <t>,  Оперативное предупреждение от 07.04.14</t>
    </r>
  </si>
  <si>
    <r>
      <t xml:space="preserve">ПС-35/6кВ №103 АО ВЛ-6кВ Ф.3-8 действием МТЗ АПВ не успешное. РПВ успешное.  порывистый ветер. </t>
    </r>
    <r>
      <rPr>
        <sz val="12"/>
        <color theme="9" tint="-0.499984740745262"/>
        <rFont val="Times New Roman"/>
        <family val="1"/>
        <charset val="204"/>
      </rPr>
      <t>Крен 20 градусов анкерно-угловой опоры №95 от выдавливания свай, провис проводов в пролете опор№№ 95-96, касание проводов при ветре.</t>
    </r>
    <r>
      <rPr>
        <sz val="12"/>
        <rFont val="Times New Roman"/>
        <family val="1"/>
        <charset val="204"/>
      </rPr>
      <t xml:space="preserve"> Оперативное предупреждение от 07.04.14</t>
    </r>
  </si>
  <si>
    <t>1975г.</t>
  </si>
  <si>
    <t>ТО 05.03.14
ТР  не проведен НПО 12.04.13</t>
  </si>
  <si>
    <r>
      <t xml:space="preserve">ПС-35/6кВ №130 АО ВЛ-6кВ Ф.30-8 действием МТЗ АПВ  успешное.  </t>
    </r>
    <r>
      <rPr>
        <sz val="12"/>
        <color theme="9" tint="-0.499984740745262"/>
        <rFont val="Times New Roman"/>
        <family val="1"/>
        <charset val="204"/>
      </rPr>
      <t>Ослабление вязок, разрегулировка стрелы провиса в пролете оп.63/1-64/1, подхлест проводов крайних фаз. Открытая пойменная местность, порывистый ветер</t>
    </r>
    <r>
      <rPr>
        <sz val="12"/>
        <rFont val="Times New Roman"/>
        <family val="1"/>
        <charset val="204"/>
      </rPr>
      <t>.  Оперативное предупреждение от 07.04.14</t>
    </r>
  </si>
  <si>
    <t>2003г.</t>
  </si>
  <si>
    <t>ТО 02.2013
ТР 09.2013</t>
  </si>
  <si>
    <r>
      <t xml:space="preserve">ПС-35/6кВ №103 АО ВЛ-6кВ Ф.3-14 действием МТЗ АПВ не успешное.  РПВ успешное.  порывистый ветер,  Оперативное предупреждение от 07.04.14. выдавливание свайных оснований опор, провис проводов всех фаз оп.№50-51, №49/3-50/3. </t>
    </r>
    <r>
      <rPr>
        <sz val="12"/>
        <color theme="9" tint="-0.499984740745262"/>
        <rFont val="Times New Roman"/>
        <family val="1"/>
        <charset val="204"/>
      </rPr>
      <t>Участок оп. 50-51 включен в КР 2014г., при выполнении работ по переврезкам  участков КР, выполнить перетяжку пролета 49/3-50/3.</t>
    </r>
  </si>
  <si>
    <t xml:space="preserve">ТО 02.03.14
ТР 17.04.09, НПО 2010-2013
</t>
  </si>
  <si>
    <t xml:space="preserve">Остановка СУ ЭЦН по посадке напряжения во время АО ВЛ-220 "Мирная-Кварц", ВЛ-220 "Кусовая-Топаз"  на балансе ОАО "Тюменьэнерго". </t>
  </si>
  <si>
    <r>
      <t xml:space="preserve">АО 1В-6 КУВ-6 К-13С по МТЗ. При осмотре обнаружены поврежденные </t>
    </r>
    <r>
      <rPr>
        <sz val="12"/>
        <color theme="9" tint="-0.499984740745262"/>
        <rFont val="Times New Roman"/>
        <family val="1"/>
        <charset val="204"/>
      </rPr>
      <t xml:space="preserve">изоляторы на оп.№158/6 </t>
    </r>
    <r>
      <rPr>
        <sz val="12"/>
        <rFont val="Times New Roman"/>
        <family val="1"/>
        <charset val="204"/>
      </rPr>
      <t>ВЛ-6 Ф.Гр-5  порывистый ветер,  Оперативное предупреждение от 07.04.14</t>
    </r>
  </si>
  <si>
    <r>
      <t xml:space="preserve">АО СВ-6 КУВ-6 К-188, </t>
    </r>
    <r>
      <rPr>
        <sz val="12"/>
        <color theme="9" tint="-0.499984740745262"/>
        <rFont val="Times New Roman"/>
        <family val="1"/>
        <charset val="204"/>
      </rPr>
      <t>Излом фиксатора тяги, разрегулировка привода СВ-6.</t>
    </r>
  </si>
  <si>
    <t>В-6</t>
  </si>
  <si>
    <t>ВВ/ТEL-10-20/1000 У2-048</t>
  </si>
  <si>
    <t>ТР не подошел срок</t>
  </si>
  <si>
    <r>
      <t xml:space="preserve">ПС-35/6кВ №114 АО ВЛ-6кВ Ф.14-3 действием ТО, АПВ неуспешное Выполнен осмотр ВЛ-6кВ, обнаружено  </t>
    </r>
    <r>
      <rPr>
        <sz val="12"/>
        <color theme="9" tint="-0.499984740745262"/>
        <rFont val="Times New Roman"/>
        <family val="1"/>
        <charset val="204"/>
      </rPr>
      <t xml:space="preserve">перекрытие изоляторов на ЛР№6 КТПН 6/0,4кВ Од. скв 313 </t>
    </r>
  </si>
  <si>
    <t>1974г.</t>
  </si>
  <si>
    <t>ТР 12.08.08</t>
  </si>
  <si>
    <t>ТВК-11.2013г.</t>
  </si>
  <si>
    <t>АО УЭЦН. Посадка нпряжения на ПС 110/35/6 кВ "Вахская". Направлен запрос в ОАО "ТРК" по данному факту.</t>
  </si>
  <si>
    <r>
      <t xml:space="preserve">Остановка УЭЦН. Посадка напряжения при АО ВЛ-6 Ф.Кр-24 действием ТО, АПВ успешное. </t>
    </r>
    <r>
      <rPr>
        <sz val="12"/>
        <color theme="9" tint="-0.499984740745262"/>
        <rFont val="Times New Roman"/>
        <family val="1"/>
        <charset val="204"/>
      </rPr>
      <t>В пролете оп.№30-31 над автодорогой следы зацепа провода негабаритной техникой (проезд на базу ПРС). Сообщено в ООО ЧП "РН Охрана Томск"</t>
    </r>
  </si>
  <si>
    <r>
      <t xml:space="preserve">ПС-35/6кВ №104 АО ВЛ-6кВ Ф.4-6 действием ТО, АПВУ. Порывистый ветер, Штормовое предупреждение Бюллетень погоды №111 от 21.04.14. </t>
    </r>
    <r>
      <rPr>
        <sz val="12"/>
        <color theme="9" tint="-0.499984740745262"/>
        <rFont val="Times New Roman"/>
        <family val="1"/>
        <charset val="204"/>
      </rPr>
      <t xml:space="preserve"> Оп.№ 72-73 провис провода ф.А.В.С. </t>
    </r>
  </si>
  <si>
    <r>
      <t xml:space="preserve">ПС-35/6кВ №101 АО ВЛ-6кВ Ф.1-5  действием ТО, АПВН, РПВУ. Порывистый ветер, Штормовое предупреждение Бюллетень погоды №111 от 21.04.14. </t>
    </r>
    <r>
      <rPr>
        <sz val="12"/>
        <color theme="9" tint="-0.499984740745262"/>
        <rFont val="Times New Roman"/>
        <family val="1"/>
        <charset val="204"/>
      </rPr>
      <t>Крен оп.№43, в пролете оп.№№43-58/5  провис  проводов с их касанием при ветре. Провис оп.№№67/1-78/4, 69/3-70/3), оп № 76/1-68/1. Все указанные участки включены в КР 2014г.</t>
    </r>
  </si>
  <si>
    <r>
      <t xml:space="preserve">ПС-35/6кВ №106 АО ВЛ-6кВ Ф.6-7 действием ТО, АПВН, РПВУ. Порывистый ветер, Штормовое предупреждение Бюллетень погоды №111 от 21.04.14. </t>
    </r>
    <r>
      <rPr>
        <sz val="12"/>
        <color theme="9" tint="-0.499984740745262"/>
        <rFont val="Times New Roman"/>
        <family val="1"/>
        <charset val="204"/>
      </rPr>
      <t>Оторван укос оп.19/1 наклон внутрь с провисом проводов, схлест при ветре. Оп.41/1-42/1 провис проводов от его  тяжения ( провод АС-120), схлест при ветре, сваи ЛБТ.</t>
    </r>
  </si>
  <si>
    <t xml:space="preserve">РУ-6кВ "Новые очистные" АО ВЛ-6кВ Ф.О-31   действием МТЗ, АПВН, РПВУ. Порывистый ветер, Штормовое предупреждение Бюллетень погоды №111 от 21.04.14.  Осмотр ВЛ.   </t>
  </si>
  <si>
    <r>
      <t xml:space="preserve">БРУ-6 БКНС-2  АО ВЛ-6кВ Ф.Б2-2 действием ТО, АПВН, РПВУ. Порывистый ветер, Штормовое предупреждение Бюллетень погоды №111 от 21.04.14.  </t>
    </r>
    <r>
      <rPr>
        <sz val="12"/>
        <color theme="9" tint="-0.499984740745262"/>
        <rFont val="Times New Roman"/>
        <family val="1"/>
        <charset val="204"/>
      </rPr>
      <t>Оп№39/1-40/1 провис провода, оторвало оттяжку оп.40/1</t>
    </r>
  </si>
  <si>
    <r>
      <t xml:space="preserve">ПС-35/6кВ №207 АО ВЛ-6кВ Ф.7-4 блинкер АО, АПВН, РПВУ. Посадка напряжения. Порывистый ветер, Штормовое предупреждение Бюллетень погоды №111 от 21.04.14.  </t>
    </r>
    <r>
      <rPr>
        <sz val="12"/>
        <color theme="9" tint="-0.499984740745262"/>
        <rFont val="Times New Roman"/>
        <family val="1"/>
        <charset val="204"/>
      </rPr>
      <t xml:space="preserve">Осмотр замечаний не выявил.  Направлена телефоногр на осмотр уч-ка ООО "Башэнергонефть"  </t>
    </r>
  </si>
  <si>
    <t>АО ВЛ-6кВ Ф.Гр-1 ПС-110/35/6 "Григорьевская" действием МТЗ 2ст., АПВУ. Порывистый ветер, Штормовое предупреждение Бюллетень погоды №111 от 21.04.14.  Осмотр ВЛ.  Осмотр замечаний не выявил.</t>
  </si>
  <si>
    <r>
      <t xml:space="preserve">АО ВЛ-6кВ Ф.Гр-5 ПС-110/35/6 "Григорьевская" действием МТЗ 2ст., АПВУ. Порывистый ветер, Штормовое предупреждение Бюллетень погоды №111 от 21.04.14.  </t>
    </r>
    <r>
      <rPr>
        <sz val="12"/>
        <color theme="9" tint="-0.499984740745262"/>
        <rFont val="Times New Roman"/>
        <family val="1"/>
        <charset val="204"/>
      </rPr>
      <t xml:space="preserve">Осмотр замечаний не выявил. Направлена телефонограмма на осмотр уч-ка ООО "Южно Охтеурское"  </t>
    </r>
  </si>
  <si>
    <r>
      <t xml:space="preserve">ПС-35/6кВ №208 АО ВЛ-6 Ф.8-15 действием МТЗ-2ст., АПВ успешное, </t>
    </r>
    <r>
      <rPr>
        <sz val="12"/>
        <color theme="9" tint="-0.499984740745262"/>
        <rFont val="Times New Roman"/>
        <family val="1"/>
        <charset val="204"/>
      </rPr>
      <t>оп. 172/1 разрушение изолятора</t>
    </r>
    <r>
      <rPr>
        <sz val="12"/>
        <rFont val="Times New Roman"/>
        <family val="1"/>
        <charset val="204"/>
      </rPr>
      <t xml:space="preserve">. составлены мероприятия для ревизии данного участка на 24.04.14 </t>
    </r>
  </si>
  <si>
    <r>
      <t xml:space="preserve">ПС-35/6кВ №502 АО ВЛ-6 Ф.2-2 действием ТО, АПВ - успешное. </t>
    </r>
    <r>
      <rPr>
        <sz val="12"/>
        <color theme="9" tint="-0.499984740745262"/>
        <rFont val="Times New Roman"/>
        <family val="1"/>
        <charset val="204"/>
      </rPr>
      <t>Падение дерева вне охранной зоны, срыв вязок с оп. №62 ф.«А» и ф.«В»</t>
    </r>
    <r>
      <rPr>
        <sz val="12"/>
        <rFont val="Times New Roman"/>
        <family val="1"/>
        <charset val="204"/>
      </rPr>
      <t>. Замечание устранено</t>
    </r>
  </si>
  <si>
    <r>
      <t xml:space="preserve">БРУ-6 кВ "БКНС-10" АО ВЛ-6 кВ Ф.Б10-17 действием МТЗ, АПВ успешное. Проведен осмотр доступных участков, замечаний не выявлено. Пойменная зона затоплена. Осмотр запланирован после снижения паводковых вод. </t>
    </r>
    <r>
      <rPr>
        <sz val="12"/>
        <color theme="9" tint="-0.499984740745262"/>
        <rFont val="Times New Roman"/>
        <family val="1"/>
        <charset val="204"/>
      </rPr>
      <t>Подана заявка для осмотра уч-ка и устранение дефектов в ОАО "ЦентрСибнефтепровод"</t>
    </r>
  </si>
  <si>
    <r>
      <t xml:space="preserve">РУ-6 кВ "Очистные" АО ВЛ-6кВ АПВН, РПВН.  </t>
    </r>
    <r>
      <rPr>
        <sz val="12"/>
        <color theme="9" tint="-0.499984740745262"/>
        <rFont val="Times New Roman"/>
        <family val="1"/>
        <charset val="204"/>
      </rPr>
      <t>Наклон оп.№32/7 при оттаивании грунта, разрегулировка стрелы провиса проводов в пролет оп.№32/7-33/7 схлест проводов.</t>
    </r>
    <r>
      <rPr>
        <sz val="12"/>
        <rFont val="Times New Roman"/>
        <family val="1"/>
        <charset val="204"/>
      </rPr>
      <t xml:space="preserve"> (Ветер, бюллетень погоды №115 от 25.04.14.)</t>
    </r>
  </si>
  <si>
    <r>
      <t xml:space="preserve">ПС 110/35/6 кВ "Григорьевская" АО ВЛ-6кВ Ф.Гр-1 действием МТЗ 2ступени.  АПВ, РПВ неуспешное. Нагрузка переведена на Ф.Гр-10. </t>
    </r>
    <r>
      <rPr>
        <sz val="12"/>
        <color theme="9" tint="-0.499984740745262"/>
        <rFont val="Times New Roman"/>
        <family val="1"/>
        <charset val="204"/>
      </rPr>
      <t xml:space="preserve">Падение дерева на провода в пролете оп. №252/2-253/2 из вне охранной зоны ВЛ, обрыв вязок разрушение изоляторов. </t>
    </r>
    <r>
      <rPr>
        <sz val="12"/>
        <rFont val="Times New Roman"/>
        <family val="1"/>
        <charset val="204"/>
      </rPr>
      <t>(Ветер, бюллетень погоды №115 от 25.04.14.)</t>
    </r>
  </si>
  <si>
    <r>
      <t xml:space="preserve">ПС 35/6 кВ №304  4х кратное АО ВЛ-6кВ АПВ успешное. Нагрузка переведена на Ф.4-4. ВЛ-6кВ Ф.4-17 отключен до выяснения причины АО. </t>
    </r>
    <r>
      <rPr>
        <sz val="12"/>
        <color theme="9" tint="-0.499984740745262"/>
        <rFont val="Times New Roman"/>
        <family val="1"/>
        <charset val="204"/>
      </rPr>
      <t xml:space="preserve"> Наклон оп.№8, выполнена перетяжка провода.</t>
    </r>
    <r>
      <rPr>
        <sz val="12"/>
        <rFont val="Times New Roman"/>
        <family val="1"/>
        <charset val="204"/>
      </rPr>
      <t xml:space="preserve"> (Ветер, бюллетень погоды №115 от 25.04.14.)</t>
    </r>
  </si>
  <si>
    <t>ТР - 27.10.13 г.
ТО - 23.04.13.</t>
  </si>
  <si>
    <t>Исключение и программ капитальных ремонтов в связи с низкой дебитностью присоединенного к ВЛ механизированного фонда нефтедобычи</t>
  </si>
  <si>
    <r>
      <t xml:space="preserve">ПС 35/6 кВ №307   АО ВЛ-6кВ АПВ АПВ неуспешное. </t>
    </r>
    <r>
      <rPr>
        <sz val="12"/>
        <color theme="9" tint="-0.499984740745262"/>
        <rFont val="Times New Roman"/>
        <family val="1"/>
        <charset val="204"/>
      </rPr>
      <t>Обрыв вязки ф. "В" на оп. №1, схлест проводов.</t>
    </r>
    <r>
      <rPr>
        <sz val="12"/>
        <rFont val="Times New Roman"/>
        <family val="1"/>
        <charset val="204"/>
      </rPr>
      <t xml:space="preserve"> КУВ-6 К-56, 66 АВР-6 успешное. Повреждение устранено. Ф.7-24 включен. (Ветер, бюллетень погоды №115 от 25.04.14.)</t>
    </r>
  </si>
  <si>
    <r>
      <t>ПС 110/35/6 кВ "Крапивинская"   АО ВЛ-6кВ Кр-5АПВ успешное. С</t>
    </r>
    <r>
      <rPr>
        <sz val="12"/>
        <color theme="9" tint="-0.499984740745262"/>
        <rFont val="Times New Roman"/>
        <family val="1"/>
        <charset val="204"/>
      </rPr>
      <t>хлест проводов при ветре в пролете опор №27-28/2, оп.№28/2 проседание опоры при оттаивании грунта.</t>
    </r>
    <r>
      <rPr>
        <sz val="12"/>
        <rFont val="Times New Roman"/>
        <family val="1"/>
        <charset val="204"/>
      </rPr>
      <t xml:space="preserve"> Устранено 27.04.14. (Ветер, бюллетень погоды №115 от 25.04.14.)</t>
    </r>
  </si>
  <si>
    <r>
      <t xml:space="preserve">ПС-35/6кВ №130 АО ВЛ-6 Ф.30-16 действием ТО, АПВ успешное, гроза. </t>
    </r>
    <r>
      <rPr>
        <sz val="12"/>
        <color theme="9" tint="-0.499984740745262"/>
        <rFont val="Times New Roman"/>
        <family val="1"/>
        <charset val="204"/>
      </rPr>
      <t>Выполнен осмотр ВЛ замечаний не выявлено.</t>
    </r>
  </si>
  <si>
    <r>
      <t xml:space="preserve">ПС-35/6кВ №101 АО ВЛ-6 Ф.1-10 действием ТО, АПВ успешное, гроза. </t>
    </r>
    <r>
      <rPr>
        <sz val="12"/>
        <color theme="9" tint="-0.499984740745262"/>
        <rFont val="Times New Roman"/>
        <family val="1"/>
        <charset val="204"/>
      </rPr>
      <t>Выполнен осмотр ВЛ замечаний не выявлено.</t>
    </r>
  </si>
  <si>
    <r>
      <t xml:space="preserve">БРУ-6 кВ №7 АО ВЛ-6 Ф.Б7-10 действием ТО, АПВ успешное, гроза. </t>
    </r>
    <r>
      <rPr>
        <sz val="12"/>
        <color theme="9" tint="-0.499984740745262"/>
        <rFont val="Times New Roman"/>
        <family val="1"/>
        <charset val="204"/>
      </rPr>
      <t>Выполнен осмотр ВЛ замечаний не выявлено.</t>
    </r>
  </si>
  <si>
    <r>
      <t xml:space="preserve">ПС-35/6кВ №208 АО ВЛ-6 Ф.8-15 действием МТЗ, АПВ успешное, гроза. </t>
    </r>
    <r>
      <rPr>
        <sz val="12"/>
        <color theme="9" tint="-0.499984740745262"/>
        <rFont val="Times New Roman"/>
        <family val="1"/>
        <charset val="204"/>
      </rPr>
      <t>Выполнен осмотр ВЛ замечаний не выявлено.</t>
    </r>
  </si>
  <si>
    <t>БРУ-6 кВ №4 "БКНС-17" АО ВЛ-6 Ф.Б4-16 действием МТЗ, АПВ успешное, гроза.</t>
  </si>
  <si>
    <r>
      <t xml:space="preserve">АО ПЛУ-6кВ ООО "Башэнергонефть" Ф.15-12 от ПС 35/6 кВ №115. На баласе ООО "Башэнергонефть". </t>
    </r>
    <r>
      <rPr>
        <sz val="12"/>
        <color theme="9" tint="-0.499984740745262"/>
        <rFont val="Times New Roman"/>
        <family val="1"/>
        <charset val="204"/>
      </rPr>
      <t>Выполнена замена изолятора, ремонт провода на оп.№160</t>
    </r>
  </si>
  <si>
    <r>
      <t xml:space="preserve">БРУ-6 кВ "БКНС-10" АО ВЛ-6 Ф.Б10-17 блинкера АО, АПВ, РПВ неуспешное, Гроза, порывистый ветер. Наклон опоры №7 на 60˚ (зона затопления), схлест проводов, опора исключена из схемы. После устранения схлеста РПВН. Отключен ЛР-6 №2 Ф.Б10-17 отпайка на од.скв 112Р, 119Р. </t>
    </r>
    <r>
      <rPr>
        <sz val="12"/>
        <color theme="9" tint="-0.499984740745262"/>
        <rFont val="Times New Roman"/>
        <family val="1"/>
        <charset val="204"/>
      </rPr>
      <t>Выполнена замена изолятора на оп.20 ф.«С», ремонт ЛР-6 оп.54, подано напряжение на од.скв 112Р, 119Р. Отключен ЛР-6 оп.100 на отпайку ОАО "ЦентрСибнефтепровод" - до выплнения полного осмотра и устранения неисправности ВЛ-6</t>
    </r>
  </si>
  <si>
    <r>
      <t xml:space="preserve">Посадка напряжения при АО ВЛ-6кВ Ф.8-6 действием МТЗ ПС-35/6кВ №208, ПВ успешно после отключения ЛР-6кВ на отпайку буровой ЗАО "ССК" К-7К. </t>
    </r>
    <r>
      <rPr>
        <sz val="12"/>
        <color theme="9" tint="-0.499984740745262"/>
        <rFont val="Times New Roman"/>
        <family val="1"/>
        <charset val="204"/>
      </rPr>
      <t>Схлёст проводов в зоне ответственности ЗАО "ССК", Устранено персоналом ЗАО "ССК".</t>
    </r>
  </si>
  <si>
    <r>
      <t xml:space="preserve">ПС-35/6кВ №104 АО ВЛ-6 Ф.4-12 ТО, АПВН. При осмотре обнаружено </t>
    </r>
    <r>
      <rPr>
        <sz val="12"/>
        <color theme="9" tint="-0.499984740745262"/>
        <rFont val="Times New Roman"/>
        <family val="1"/>
        <charset val="204"/>
      </rPr>
      <t>оп.№14 крен более 45 градусов, излом траверсы оп.№ 25 (зона затопления, ледоход)</t>
    </r>
    <r>
      <rPr>
        <sz val="12"/>
        <rFont val="Times New Roman"/>
        <family val="1"/>
        <charset val="204"/>
      </rPr>
      <t>, разобраны шлейфа в сторону оп № 24. На оп.№ 33 выполнена врезка временной КЛ-6кВ к оп.№ 31/1 Ф.Б4-18, произведена фазировка.</t>
    </r>
  </si>
  <si>
    <r>
      <t xml:space="preserve">ПС-35/6кВ №106 АО ВЛ-6 Ф.6-6  действием  МТЗ, АПВУ. "Земля" на 1С-6кВ. Гроза. </t>
    </r>
    <r>
      <rPr>
        <sz val="12"/>
        <color theme="9" tint="-0.499984740745262"/>
        <rFont val="Times New Roman"/>
        <family val="1"/>
        <charset val="204"/>
      </rPr>
      <t>Выполнена замена изолятора оп.№ 15/1 ф.«С», замена проходного изолятора на КТП К-82</t>
    </r>
    <r>
      <rPr>
        <sz val="12"/>
        <rFont val="Times New Roman"/>
        <family val="1"/>
        <charset val="204"/>
      </rPr>
      <t>. ВЛ-6кВ Ф.6-6 включен в работу</t>
    </r>
  </si>
  <si>
    <r>
      <t xml:space="preserve">ПС-35/6кВ №107 АО ВЛ-6 Ф.7-2 действием ТО, АПВУ. Гроза, порывистый ветер. </t>
    </r>
    <r>
      <rPr>
        <sz val="12"/>
        <color theme="9" tint="-0.499984740745262"/>
        <rFont val="Times New Roman"/>
        <family val="1"/>
        <charset val="204"/>
      </rPr>
      <t>Произведен осмотр повреждений не выявлено.</t>
    </r>
  </si>
  <si>
    <t>Остановка УЭЦН, зона затопления. Не предоставлена техника ЦДНГ-2. 5.05.14. АО после отключения ВЛ-35 Ц-1, Ц-2 действием АОПО ПС-220 «С-Соснинская»</t>
  </si>
  <si>
    <r>
      <t xml:space="preserve">ПС 35/6 кВ №102 АО В-6 2Т действием "МТЗ", АВР-6 не успешно. Не отключился  от защит В-6 Ф.2-17 выполнен ремонт. Гроза, порывистый ветер. </t>
    </r>
    <r>
      <rPr>
        <sz val="12"/>
        <color theme="9" tint="-0.499984740745262"/>
        <rFont val="Times New Roman"/>
        <family val="1"/>
        <charset val="204"/>
      </rPr>
      <t>В-6(выпал фиксатор, разрегулировался привод)</t>
    </r>
    <r>
      <rPr>
        <sz val="12"/>
        <rFont val="Times New Roman"/>
        <family val="1"/>
        <charset val="204"/>
      </rPr>
      <t>. 8:18 включены Ф.2-12, Ф.2-13. ВЛ-6</t>
    </r>
    <r>
      <rPr>
        <sz val="12"/>
        <color theme="9" tint="-0.499984740745262"/>
        <rFont val="Times New Roman"/>
        <family val="1"/>
        <charset val="204"/>
      </rPr>
      <t xml:space="preserve"> Ф.2-17 выполнена замена 2-х поврежденных изоляторов, ремонт провода на оп.№70. </t>
    </r>
  </si>
  <si>
    <r>
      <t xml:space="preserve">ПС 220/110/35/6 кВ «Советско-Соснинская» АО 1СШ-220кВ, 3АТ, 5АТ действием ДЗШ-220. В 17:59 ПС 220/110/35/6 кВ «Советско-Соснинская», действием АОПО  отключение В-35 Ц-1, Ц-2, Ц-10, Ц-11,  ПС 110/35/6 кВ «Вахская» действием АОПО  отключение В-35 ЦЛ-1, ЦЛ-2. </t>
    </r>
    <r>
      <rPr>
        <sz val="12"/>
        <color theme="9" tint="-0.499984740745262"/>
        <rFont val="Times New Roman"/>
        <family val="1"/>
        <charset val="204"/>
      </rPr>
      <t>Повреждение аппаратного зажима на шлейфе ШСВ-220 фазы «В»</t>
    </r>
    <r>
      <rPr>
        <sz val="12"/>
        <rFont val="Times New Roman"/>
        <family val="1"/>
        <charset val="204"/>
      </rPr>
      <t xml:space="preserve"> со стороны 1СШ-220. На балансе ТП МЭС.</t>
    </r>
  </si>
  <si>
    <r>
      <t xml:space="preserve">АО ВЛ-35 кВ ЦЛ-6 (АПВУ), ЦЛ-7 (АПВН) ПС-110/35/6 кВ "Первомайская" действием 1ст. ДЗ. Гроза. ЦЛ-7 в 06:44 РПВУ. ПС №405, 407, 409, 415 работа АВР-6. Выполнен осмотр ЦЛ-6, ЦЛ-7 </t>
    </r>
    <r>
      <rPr>
        <sz val="12"/>
        <color theme="9" tint="-0.499984740745262"/>
        <rFont val="Times New Roman"/>
        <family val="1"/>
        <charset val="204"/>
      </rPr>
      <t xml:space="preserve">оп.№6 Разрушены изоляторы 2 из 6, следы КЗ (от молнии) на проводе. </t>
    </r>
  </si>
  <si>
    <r>
      <t xml:space="preserve">АО вводного АВ в ПР-0,4 кВ. </t>
    </r>
    <r>
      <rPr>
        <sz val="12"/>
        <color theme="9" tint="-0.499984740745262"/>
        <rFont val="Times New Roman"/>
        <family val="1"/>
        <charset val="204"/>
      </rPr>
      <t>Отрыта дверь в ПР посторонними лицами, попадание воды при дожде. Сообщено СБ</t>
    </r>
  </si>
  <si>
    <r>
      <t xml:space="preserve">АО вводного АВ (Iн-1000 А, Iр-390 А) 1Т в ТП №2/2х630 кВА. Запрошены распечатки работы СУ ЭЦН. </t>
    </r>
    <r>
      <rPr>
        <sz val="12"/>
        <color theme="9" tint="-0.499984740745262"/>
        <rFont val="Times New Roman"/>
        <family val="1"/>
        <charset val="204"/>
      </rPr>
      <t>ВНР скв. 865</t>
    </r>
  </si>
  <si>
    <r>
      <t xml:space="preserve">КЗ на шинах 0,4кВ  ТП-160 №2. </t>
    </r>
    <r>
      <rPr>
        <sz val="12"/>
        <color theme="9" tint="-0.499984740745262"/>
        <rFont val="Times New Roman"/>
        <family val="1"/>
        <charset val="204"/>
      </rPr>
      <t>Выполнена замена ТП</t>
    </r>
  </si>
  <si>
    <r>
      <t xml:space="preserve">БРУ-6 кВ №1. АО ВЛ-6 кВ Ф.Б1-9 действием ТО, схлест проводов, разрушение и срыв изолятора фазы "В" оп. №90. </t>
    </r>
    <r>
      <rPr>
        <sz val="12"/>
        <color theme="9" tint="-0.499984740745262"/>
        <rFont val="Times New Roman"/>
        <family val="1"/>
        <charset val="204"/>
      </rPr>
      <t>при наезде на оп. №91/4 неустановленным транспортом</t>
    </r>
    <r>
      <rPr>
        <sz val="12"/>
        <rFont val="Times New Roman"/>
        <family val="1"/>
        <charset val="204"/>
      </rPr>
      <t xml:space="preserve">, сообщено сотрудникам ООО ЧОП "РН-Охрана-Томск". Выполнен ремонт. </t>
    </r>
  </si>
  <si>
    <r>
      <t xml:space="preserve">ПС-35/6кВ №412 АО ВЛ-6кВ Ф.12-10 действием ТО, АПВН, РПВН. При осмотре обнаружено упавшее </t>
    </r>
    <r>
      <rPr>
        <sz val="12"/>
        <color theme="9" tint="-0.499984740745262"/>
        <rFont val="Times New Roman"/>
        <family val="1"/>
        <charset val="204"/>
      </rPr>
      <t xml:space="preserve">дерево на ВЛ в пролете оп.№27/2-28/2 </t>
    </r>
    <r>
      <rPr>
        <sz val="12"/>
        <rFont val="Times New Roman"/>
        <family val="1"/>
        <charset val="204"/>
      </rPr>
      <t>(растущеее вне охранной зоны).  Дерево убрали, повреждения проводов нет</t>
    </r>
  </si>
  <si>
    <r>
      <t xml:space="preserve">АО В-6кВ Ввод-1, 2 КУВ-6кВ К-247, АО АВ ШУ "Ввода-1, 2", причина выясняется.  </t>
    </r>
    <r>
      <rPr>
        <sz val="12"/>
        <color theme="9" tint="-0.499984740745262"/>
        <rFont val="Times New Roman"/>
        <family val="1"/>
        <charset val="204"/>
      </rPr>
      <t>Изменение заводской схемы цепей РЗА при ПНР.</t>
    </r>
  </si>
  <si>
    <r>
      <t xml:space="preserve">ПС-110/35/6кВ "Катыльгинская" АО ВЛ-35 ЦЛ-4, ЦЛ-7 действием МТЗ-2ст., АПВ успешно, Гроза. Выполнен полный осмотр ВЛ </t>
    </r>
    <r>
      <rPr>
        <sz val="12"/>
        <color theme="9" tint="-0.499984740745262"/>
        <rFont val="Times New Roman"/>
        <family val="1"/>
        <charset val="204"/>
      </rPr>
      <t>следы перекрытия на оп.№84, разрушение 1 изолятора в гирлянде ф.А, В. повреждения провода нет</t>
    </r>
  </si>
  <si>
    <r>
      <t>ПС 35/6 кВ №401 отключение 2Т действием "ДЗТ" АО ВЛ-35 ЦЛ-7 ПС-110/35/6 кВ "Катыльгинская" действием МТЗ, АПВН.</t>
    </r>
    <r>
      <rPr>
        <sz val="12"/>
        <color theme="9" tint="-0.499984740745262"/>
        <rFont val="Times New Roman"/>
        <family val="1"/>
        <charset val="204"/>
      </rPr>
      <t xml:space="preserve"> ПС 35/6 кВ №401 повреждение В-35 2Т, выведен в ремонт (дефект завода-изготовителя). ВЛ-35 ЦЛ-7 в 00:15 РПВУ. ПС-35/6 кВ №420, 410, 401 работа АВР-6 успешно.</t>
    </r>
  </si>
  <si>
    <r>
      <t xml:space="preserve">АО В-10кВ яч.14 на ПС-220/10 "Раскино" действием ТО. АПВ не введено. </t>
    </r>
    <r>
      <rPr>
        <sz val="12"/>
        <color theme="9" tint="-0.499984740745262"/>
        <rFont val="Times New Roman"/>
        <family val="1"/>
        <charset val="204"/>
      </rPr>
      <t>КЗ кабельной муфты КЛ-10кВ в яч.9 ПС-10/35 №127.</t>
    </r>
  </si>
  <si>
    <t>Автономное нмр</t>
  </si>
  <si>
    <r>
      <t xml:space="preserve">ПС-35/6кВ №412. АО ВЛ-6кВ Ф.12-10 действием ТО, АПВУ. Посадка напряжения. Гроза. Бюллетень погоды №176 от 25.06.14. </t>
    </r>
    <r>
      <rPr>
        <sz val="12"/>
        <color theme="9" tint="-0.499984740745262"/>
        <rFont val="Times New Roman"/>
        <family val="1"/>
        <charset val="204"/>
      </rPr>
      <t>Выполнен осмотр ВЛ замечаний не выявлено.</t>
    </r>
  </si>
  <si>
    <r>
      <t xml:space="preserve">ПС-35/6кВ №113. АО ВЛ-6кВ Ф.13-16 блинкер АО, АПВУ. Гроза. Бюллетень погоды №176 от 25.06.14. </t>
    </r>
    <r>
      <rPr>
        <sz val="12"/>
        <color theme="9" tint="-0.499984740745262"/>
        <rFont val="Times New Roman"/>
        <family val="1"/>
        <charset val="204"/>
      </rPr>
      <t>Выполнен частичный осмотр ВЛ замечаний не выявлено (зона затопления).</t>
    </r>
  </si>
  <si>
    <r>
      <t xml:space="preserve">БРУ-6 БКНС-2. АО ВЛ-6кВ Ф.Б2-1 действием ТО, АПВУ. Гроза. Бюллетень погоды №176 от 25.06.14. </t>
    </r>
    <r>
      <rPr>
        <sz val="12"/>
        <color theme="9" tint="-0.499984740745262"/>
        <rFont val="Times New Roman"/>
        <family val="1"/>
        <charset val="204"/>
      </rPr>
      <t>Выполнен частичный осмотр ВЛ замечаний не выявлено (зона затопления).</t>
    </r>
  </si>
  <si>
    <r>
      <t xml:space="preserve">ПС 35/6 кВ №129 АО ВЛ-6 кВ Ф.29-19 действием МТЗ, АПВ нет, РПВН.  вполнено разделение ВЛ-6кВ на оп.№66 (осмотр ВЛ-6кВ от по.№68 до ТП Од.скв.303р не возможен, нет дороги для автотранспорта, пешком ("много свежих следов медведя, темное время суток"). </t>
    </r>
    <r>
      <rPr>
        <sz val="12"/>
        <color theme="5"/>
        <rFont val="Times New Roman"/>
        <family val="1"/>
        <charset val="204"/>
      </rPr>
      <t xml:space="preserve"> </t>
    </r>
    <r>
      <rPr>
        <sz val="12"/>
        <color theme="9" tint="-0.499984740745262"/>
        <rFont val="Times New Roman"/>
        <family val="1"/>
        <charset val="204"/>
      </rPr>
      <t>29.06.14г. выполнен осмотр ВЛ на  спец. технике, Ф.29-19 пролет оп № 80-81 убрали упавшее дерево, оп.№ 81 земенен изолятор.</t>
    </r>
  </si>
  <si>
    <t>ВВУ-СЭЩ-П-35-20/1000 зав.№23362.</t>
  </si>
  <si>
    <t xml:space="preserve">Пробой изоляции полюса ф. «А» СВ-35 кВ ЗРУ-35 ПС 110/35/10 кВ «Север» </t>
  </si>
  <si>
    <t>8 скважин добычи 
.№№ 538, 517, 527, 164, 529, 161, 509, 251.</t>
  </si>
  <si>
    <t xml:space="preserve">Повреждение ВЛ 6кВ ф.21-26 машинистом трубоукладчика ООО «СеверТрансСтрой», при производстве работ на участке № 3. </t>
  </si>
  <si>
    <t>2010г.</t>
  </si>
  <si>
    <t>ВВУ_СЭЩ  ПЗ-10-20/1000 У2</t>
  </si>
  <si>
    <t>Самара-электрощит</t>
  </si>
  <si>
    <t>ТО 19.10.13г, ТР 08.06.13г.</t>
  </si>
  <si>
    <t>ТО 15.02.14г</t>
  </si>
  <si>
    <t>19.10.13г</t>
  </si>
  <si>
    <t>ОКГТ-Ц-1-12(G.6521)- 9,5/52</t>
  </si>
  <si>
    <t xml:space="preserve">ООО «Сарансккабель-оптика» </t>
  </si>
  <si>
    <t>ТР - сентябрь 2013</t>
  </si>
  <si>
    <t>ТР - сентябрь 2014</t>
  </si>
  <si>
    <t>ВВУ-СЭЩ-ПЗ</t>
  </si>
  <si>
    <t>Самара-Элекрощит</t>
  </si>
  <si>
    <t>ВБбШнг-ХЛ</t>
  </si>
  <si>
    <t>КЗ кабельной муфты 10 кВ в результате ошибок проекта (выбор типа заземления) и некачественно проведенного СМР (испытания). Сброс двигательной нагрузки с дальнейшим отключением ВГТЭС при возникновении крутильных колебаний на валу генератор-двигатель</t>
  </si>
  <si>
    <t>КЛ ввода 1Т -10 кВ яч.3 ЗРУ 10 кВ ПС 110 кВ "Тихоновская"</t>
  </si>
  <si>
    <t>КЛ-10 кВ ф31-43 ТП "ГНПС"</t>
  </si>
  <si>
    <t>КЗ кабельной муфты 10 кВ в результате некачественно проведенного СМР (монтаж муфты). Сброс двигательной нагрузки с дальнейшим отключением ВГТЭС при возникновении крутильных колебаний на валу генератор-двигатель</t>
  </si>
  <si>
    <t>3-х фазное КЗ в ячейке СВ ЗРУ-10 кВ №44 - заодской деффект (разгерметизация вакуумно-дугогасительной камеры) отключение насосов БКНС-2,БКНС-3. В результате переходных процессов в локальной системе энергоснабжения возникновение крутильной вибрации на редукторах ГТУ и их отключение.</t>
  </si>
  <si>
    <t>СВ ЗРУ-10 кВ №44</t>
  </si>
  <si>
    <t>Неисправность датчика температуры упорного подшипника вала редуктора ГТУ-6. Отключение ГТУ-6 действием защит. При снижении частоты из-за недостаточного скорости набора нагрузки оставшимися в работе ГТУ в результате засорения фильтров системы подачи топливного газа действием АЧР отключены насосы на БКНС-2,-4. В результате переходных процессов в локальной системе энергоснабжения возникновение крутильной вибрации на редукторах ГТУ и их отключение.</t>
  </si>
  <si>
    <t>Отключение ВЛ-35 кВ при прохождении грозового фронта. Увеличение перепада давления на барьерном фильтре (БФ) ППТГ до 0,25 кгс/см2 и снижение давления топливного газа на входе ГТУ1-8 с 22кгс/см2 до 16,42 кгс/см2.  Работа АЧР.</t>
  </si>
  <si>
    <t>провод    АС-120</t>
  </si>
  <si>
    <t>наябрь 2014</t>
  </si>
  <si>
    <t>Схлест проводов Ф-В, С в пролете опор №31-32, в следствии не проектного исполнения опор и расположения проводов</t>
  </si>
  <si>
    <t>Вне зоны эксплуатационной ответственности ЗАО РН-Энергонефть</t>
  </si>
  <si>
    <t>провод        А-120</t>
  </si>
  <si>
    <t>сентябрь 2014</t>
  </si>
  <si>
    <t>Падение дерева на ВЛ-6 кВ в пролете опор №42-43, вызванное порывом ветра, из вне охранной зоны ВЛ-6 кВ. Дерево снято.</t>
  </si>
  <si>
    <t>провод А-120 (Вне зоны экспл. ответственности</t>
  </si>
  <si>
    <t>февраль  2016г</t>
  </si>
  <si>
    <t>Вне зоны эксплуатационной ответственности ЗАО РН-Энергонефть. На терерритории базы ООО "Обьнефтеремонт" следы подгаров на проводах, в следствии схлеста проводов в пролете опор №34/6/2-34/6/3.  В адрес ООО"Обьнефтеремонт" 10.2013 г.направлено письмо о необходимости ремонта участка ВЛ-6 кВ.</t>
  </si>
  <si>
    <t>провод А-95, Пт-10-1</t>
  </si>
  <si>
    <t>Октябрь  2014г</t>
  </si>
  <si>
    <t xml:space="preserve">Крен опоры №16/15, сверхнормативный провис провода в пролете оп.16/15-16/14, схлест проводов Ф-А, В вызванный порывом ветра.Отказ в кап.ремонте ВЛ-6 кВ в 2013 г. Отказ в ТР ВЛ-6 кВ: 22.11.11 г; 23.11.12 г.; 17.10.13 г. </t>
  </si>
  <si>
    <t>СМУ-5 ННС</t>
  </si>
  <si>
    <t>Р-13.06.2012</t>
  </si>
  <si>
    <t>Р-13.06.2014</t>
  </si>
  <si>
    <t>1                 10.12.2013</t>
  </si>
  <si>
    <t xml:space="preserve">Крен опоры №33/5, сверхнормативный провис провода в пролете оп.33/5-33/4, схлест проводов Ф-А, В вызванный порывом ветра.Отказ в ТР ВЛ-6 кВ: 06.11.13 г; 10.12.13 г. </t>
  </si>
  <si>
    <t>сентябр 2014</t>
  </si>
  <si>
    <t>Частичное разрушение изоляторов ШС-10 со следами подгаров по Ф-В оп.№36, по Ф-А оп.№37. Устранено 04.04.14.</t>
  </si>
  <si>
    <t>провод       А-120</t>
  </si>
  <si>
    <t>январь 2014</t>
  </si>
  <si>
    <t>Зацеп ВЛ-6 кВ  на территории К-742 неустановленным транспортом. Следы подгара на проводах Ф-В, С в пролете оп. №51-52. Составлен акт с представителем ЦДНГ-6.</t>
  </si>
  <si>
    <t>Порывистый ветер до 24м/сек. АПВ успешно 5раз. В 09:42 АПВ неуспешно. Опора № 24 непроектного исполнения (одноцепная), к.з. проводов ф. "В", "С" в пролете опор № 24-25, опора №25 двухцепная типа У-110-2 для разветвления ВЛ в двух противоположных направлениях. Цепи ф-1 и ф-3 ПС-110/35/6кВ КНС-27 с оп. №24 на оп. №25 заведены в торец траверсы, что привело к сближению фазных проводов на расстояние менее допустимого.</t>
  </si>
  <si>
    <t>ВЛ-35кВ</t>
  </si>
  <si>
    <t>01.03.13  18.10.12</t>
  </si>
  <si>
    <t>провод      АС-120</t>
  </si>
  <si>
    <t>25.06.13    16.07.13</t>
  </si>
  <si>
    <t>январь 2015</t>
  </si>
  <si>
    <t>УАт-10-1, провод А-95</t>
  </si>
  <si>
    <t>Сентябрь  2014г</t>
  </si>
  <si>
    <t>УКЛ-57-14</t>
  </si>
  <si>
    <t>Электрощит</t>
  </si>
  <si>
    <t>Р-09.06.2012</t>
  </si>
  <si>
    <t>Р-09.06.2014</t>
  </si>
  <si>
    <t>1         21.11.2013</t>
  </si>
  <si>
    <t>15.10.13      08.10.13</t>
  </si>
  <si>
    <t>15.10.15                  08.10.14</t>
  </si>
  <si>
    <t>Р-15.04.2013</t>
  </si>
  <si>
    <t>Р-15.04.2015</t>
  </si>
  <si>
    <t>1               16.04.2013</t>
  </si>
  <si>
    <t>провод А-95, Кт-10-1р</t>
  </si>
  <si>
    <t>декабрь 2014г.</t>
  </si>
  <si>
    <t>26.04.14г</t>
  </si>
  <si>
    <t>провод А-95, ПАт-10-1р</t>
  </si>
  <si>
    <t>ноябрь 2014г.</t>
  </si>
  <si>
    <t>провод    А-95</t>
  </si>
  <si>
    <t>Апрель 2015</t>
  </si>
  <si>
    <t>провод       А-95</t>
  </si>
  <si>
    <t>декабрь 2014</t>
  </si>
  <si>
    <t>Опора метал. Т образная</t>
  </si>
  <si>
    <t>апрель 2016г.</t>
  </si>
  <si>
    <t>30.03.14г.</t>
  </si>
  <si>
    <t>Опора ж/б.или мет.   Т образная</t>
  </si>
  <si>
    <t>ST-7</t>
  </si>
  <si>
    <t>Портал.</t>
  </si>
  <si>
    <t>Опора ж/б.   Т образная</t>
  </si>
  <si>
    <t xml:space="preserve">Опора метал. </t>
  </si>
  <si>
    <t>18.07.2011, 12.11.2013</t>
  </si>
  <si>
    <t>МОПН-П-6 УХЛ-1</t>
  </si>
  <si>
    <t>РЛК-10</t>
  </si>
  <si>
    <t>15.03.12,  20.03.12,  03.06.12, 31.10.13, 27.01.14</t>
  </si>
  <si>
    <t>01.08.13    18.02.13</t>
  </si>
  <si>
    <t>01.08.14                   18.02.15</t>
  </si>
  <si>
    <t>КМ 3СТп-10 3*180-240</t>
  </si>
  <si>
    <t>Посадка напряжения при К.З. муфты КЛ-6кВ. 25.04.14 Устранено.</t>
  </si>
  <si>
    <t>РЛНД</t>
  </si>
  <si>
    <t>МПУ "СИРИУС"</t>
  </si>
  <si>
    <t>АС-150/4</t>
  </si>
  <si>
    <t>Разорвали шлейфа на оп.№11, поврежденный участок выведен в ремонт.Замечание устранено. Схема востановлена.</t>
  </si>
  <si>
    <t>провод    А-120</t>
  </si>
  <si>
    <t>Октябрь 2014</t>
  </si>
  <si>
    <t>ТМГ-1000/6</t>
  </si>
  <si>
    <t>Тр-тор 1000кВА  ТМГ-1000/6 Алтранс</t>
  </si>
  <si>
    <t>_</t>
  </si>
  <si>
    <t>Произведена замена тр-ра.</t>
  </si>
  <si>
    <t>ЗАО"Завод Энергозащитных Устройств"</t>
  </si>
  <si>
    <t>ВА 55-41 1000А</t>
  </si>
  <si>
    <t>САМАРА</t>
  </si>
  <si>
    <t>Запустили в работу мех.фонд подключенный к КТПН-6/0,4кВ 400кВА К-1295</t>
  </si>
  <si>
    <t>Гроза. ПС-35/6кВ К-1337- схема ремонтная. ПС-35/6кВ К-83, К-87- АВР-6кВ успешно. ПС-35/6кВ К-456, КНС-27 - АВР-6кВ вывведен. Пробой изоляции тяг ф. А,В,С (повреждение полюсов ф. А, В,С) ВВ-35кВ № Т-2 ПС-35/6кВ К-83 во время прохождения грозового фронта.  Дефекты (недостатки) конструкции ВВ-35кВ производства "НПП Контакт" г. Саратов.</t>
  </si>
  <si>
    <t>ВБСП-35-111</t>
  </si>
  <si>
    <t>"НПП Контакт"       г. Саратов</t>
  </si>
  <si>
    <t>ПС-35/6кВ переведены на резервные фидера 35кВ. Осмотр. ПС-35/6кВ К-83 проиведена замена В-35.</t>
  </si>
  <si>
    <t>Гроза. Попадание разряда молнии в оп. №9. Подгар изоляторов ШС-10 ф. А,С.</t>
  </si>
  <si>
    <t>Гроза. Разрушение изоляции ТТ-35 ф. А,В яч.10 ЗРУ-35кВ ПС-35/6кВ К-678.</t>
  </si>
  <si>
    <t>ТЛК-300/5</t>
  </si>
  <si>
    <t>Гроза. Попадание разряда молнии в изоляторы ПС-70 ф. А,В оп. №12, 12/4. разрушение ПС-70 ф. В по 1шт.</t>
  </si>
  <si>
    <t>Гроза. Попадание молнии в провода в пролете оп. № 9/14-9/15 ф. А,В, в пролете опор № 17-18 ф. В,С. Подгар провода.</t>
  </si>
  <si>
    <t>05.02.2012, 14.10.2011</t>
  </si>
  <si>
    <t>01.02.2016, 01.10.2015</t>
  </si>
  <si>
    <t>12.02.2014, 14.02.2014</t>
  </si>
  <si>
    <t>Гроза. Пробой изоляции тяг ф. В,С (повреждение полюсов фаз В,С) ВВ-35кВ №1 ПС-35/6кВ К-281 во время прохождения грозового фронта. Отключение ПЛУ-35кВ №2-1. ПС-35/6кВ К-264, К-281, К-282, К-2232 схемы ремонтные, переведены на ф-35кВ №2 КНС-16. Дефекты (недостатки) конструкции ВВ-35кВ производства "НПП Контакт" г. Саратов.</t>
  </si>
  <si>
    <t>Подготовили схему ПС-35/6кВ К-281. Включили ПЛУ-35кВ  №2-1, подали "U" на ПС-35/6кВ К-264, К-282, К-2232. Включили Ф-35кВ №4 КНС-16, подали "U" на ПС-35/6кВ К-281.ПС-35/6кВ К-281 призведена замена В-35.</t>
  </si>
  <si>
    <t>Гроза. Пробой изоляции тяг ф. В,С  ВВ-35кВ №1 ПС-35/6кВ К-1808 во время прохождения грозового фронта, АВР-6кВ выведен.  Дефекты (недостатки) конструкции ВВ-35кВ производства "НПП Контакт" г. Саратов.</t>
  </si>
  <si>
    <t>ПС-35/6кВ К-1808 заменен В-35 09.06.2014.</t>
  </si>
  <si>
    <t>Сильный ветер с порывами - 17-27м/сек. Схлест проводов ф. "В", "С" в пролете оп. № 31-32 вследствии непроектного исполнения опор и расположения проводов.</t>
  </si>
  <si>
    <t>Сильный ветер с порывами - 17-27м/сек. Падение дерева в пролете оп. № 42-43 из вне охранной зоны ВЛ-6кВ.</t>
  </si>
  <si>
    <t>Сильный ветер с порывами - 17-27м/сек. На территории базы ОНР следы подгара на проводах вследствии схлеста проводов в прол. оп. № 34/6/2-34/6/3 вне зоны эксп. ответственности ЗАО "РН-Энергонефть".</t>
  </si>
  <si>
    <t>Сильный ветер с порывами - 17-27м/сек. Крен оп. № 16/15, сверхнормативный провис провода в прол. № 16/15-16/14, схлест проводов ф. "А", "В".</t>
  </si>
  <si>
    <t>Сильный ветер с порывами - 17-27м/сек. Сверхнормативный провис провода в прол. № 33/5-33/4, схлест проводов ф. "А", "В" вследствии недостаточной ширины траверсы и ссответственно габарита между проводами угловой опоры № 33/5.</t>
  </si>
  <si>
    <t>Сильный ветер с порывами - 17-27м/сек. Частичное разрушение изоляторов ШС-10 со следами подгара по ф. "В" оп. №36, по ф. "А" оп. №37.</t>
  </si>
  <si>
    <t>Зацеп  ВЛ-6кВ на территории к-742 неустановленным транспортом, Следы подгара на проводах ф. "В", "С" в пролете оп. № 51-52.</t>
  </si>
  <si>
    <t>Нагрузки ПС-35/6 к-92,1384,774,96,471 переведены на Ф-2 ВЛ-35  ПС-110 КНС-5А.Порывистый ветер до 24м/сек.  Схлест проводов ф. "В", "С" в пролете опор № 31-32 (непроектное исполнение, одноцепного исполнения).</t>
  </si>
  <si>
    <t>Нагрузки ПС-35/6 к-128,1808 переведены на Ф-7 ВЛ-35 ПС-110 Кольцевая.Порывистый ветер до 24м/сек. Межфазное замыкание проводов ф. В,С в пролете опор № 20-21 из-за неправильного угла разворота опоры №20 (опора угловая, траверсы смонтированы вдоль оси ВЛ).</t>
  </si>
  <si>
    <t>Нагрузки ПС-35/6 КНС-3М, ДНС-1М, к-17М.Порывистый ветер до 24м/сек. Межфазное замыкание проводов ф. В,С в прол. Опор №16/11-16/12 (пересечение с ВЛ-500кВ) вследствии использования временной опоры №16/11 из буровой трубы. Габарит между проводами на траверсе 0,6-0,8м менее допустимого по ПУЭ.</t>
  </si>
  <si>
    <t>Порывистый ветер до 24м/сек.  Падение дерева в пролете опор № 6-7 из вне охранной зоны ВЛ. Оп. №6 согнута, обрыв 3-х оттяжек, провода ВЛ-6кВ в пролете оп. №6-7 лежат на земле.</t>
  </si>
  <si>
    <t>Порывистый ветер до 24м/сек. Разрушение конденсатора в БСК №1, защита МТО в ячейке КС-120 не сработала из-за неисправности токового реле RS-80.</t>
  </si>
  <si>
    <t>Порывистый ветер до 24м/сек. Крен оп. №9. Схлест проводов в пролете оп. № 9-10.</t>
  </si>
  <si>
    <t>Порывистый ветер до 24м/сек. Глубокая посадка в сети.</t>
  </si>
  <si>
    <t>Порывистый ветер до 24м/сек. Падение оп. №7 из-за разрушения сварного шва крепления опоры в свайном основании.</t>
  </si>
  <si>
    <t>Порывистый ветер до 24м/сек. Крен угловой оп. №17/1 вследствии отсутствия оттяжек, межфазное замыкания проводов ф. А,В в пролете оп. № 17/1-17/2.</t>
  </si>
  <si>
    <t>Порывистый ветер до 24м/сек. Разрушение сварного шва узла крепления оттяжки с опорой №74, провис и межфазное замыкание проводов спусков ВЛ-6кВ от ЛР-6кВ оп. №74 до КТПН-6/0,4кВ к-284.</t>
  </si>
  <si>
    <t>Порывистый ветер до 24м/сек. Крен опоры №55 (отпаечная,не укреплена оттяжками), межфазное замыкание проводов ф. А,В в пролете оп. № 55-55/1.</t>
  </si>
  <si>
    <t>Порывистый ветер до 24м/сек. Межфазное замыкание проводов ф. В,С в пролете опор № 4-5. Опора №5 (ж/б) имеет траверсы, не обеспечивающие достаточный межфазный габарит при данных ветровых нагрузках.</t>
  </si>
  <si>
    <t xml:space="preserve">Порывистый ветер до 24м/сек. Межфазное замыкание проводов ф. В,С в нулевом пролете. Длина пролета 40м., растояние между проводами разноименных фаз - 0,3м. Приемный портал и траверса оп. №1  не обеспечивают достаточного габарита между проводами. </t>
  </si>
  <si>
    <t>Порывистый ветер до 24м/сек. Следы межфазного замыкания проводов разноименных фаз в пролетах пересечения проводов  оп. №14-15 ф. С  с ф. В пролета оп. №6-7, вследствии крена оп. №14 после обрыва оттяжки.</t>
  </si>
  <si>
    <t>Крен оп.№12/3, замыкание проводов в пр. оп.-12/3-12/4</t>
  </si>
  <si>
    <t>Разрушение изолятора ШФ-35 Ф "С" оп.№19/1, оборвана вязка Ф "С" оп.№23</t>
  </si>
  <si>
    <t>Сильный ветер до 27м/сек., снег. Межфазное замыкание провода ф. А,С в пролете оп. № 8-8/1. Крен оп. №8.</t>
  </si>
  <si>
    <t>Сильный ветер до  27м/сек., снег. Межфазное замыкание проводов ф. В,С в пролете оп. № 33-34. Крен оп. №33 (опора Т-образная).</t>
  </si>
  <si>
    <t>Сильный ветер до 27м/сек., снег.</t>
  </si>
  <si>
    <t>Сильный ветер 27м/сек., снег. Межфазное замыкание проводов ф. А,В в пролете оп. № 20/1-20/2, 16/13-16/13/1.</t>
  </si>
  <si>
    <t>Сильный ветер 27м/сек., снег. Межфазное замыкание провода ф. А,С в пролете оп. № 24/23-24/24, спусков провода с оп. № 24/11/10 на КТПН №2 к-1952. Крен оп. № 24/23.</t>
  </si>
  <si>
    <t>Сильный ветер до 27м/сек., снег. Межфазное замыкание проводов ф. А,В в пролете оп. № 34-35. Крен оп. № 35.</t>
  </si>
  <si>
    <t>Сильный ветер до  27м/сек., снег. Межфазное замыкание проводов ф. А,В в пролете оп. № 13/5-13/6. Недостаточная ширина траверсы, длина пролета 80 метров.</t>
  </si>
  <si>
    <t>Сильный ветер до 27м/сек., снег. Межфазное замыкание проводов ф. В,С в пролете оп. № 9/9-9/10, провис проводов.</t>
  </si>
  <si>
    <t>Сильный ветер до  27м/сек., снег. Следы межфазного замыкания на проводе ф. А, В. Провис проводов в пролете опор № 5/2-5/3.</t>
  </si>
  <si>
    <t>Сильный ветер до  27м/сек., снег. Межфазное замыкание проводов в пролете оп. № 13-13/1 за границей эксплуатационной ответственности. Крен оп. №13, длина пролета -80м, недостаточная ширина траверсы.</t>
  </si>
  <si>
    <t>Сильный ветер до  27м/сек., снег. Межфазное замыкание проводов ф. А,В  в пролете оп. № 17-18. Недостаточная ширина траверсы, длина пролета 80 метров, Т -образные опоры.</t>
  </si>
  <si>
    <t>Сильный ветер до  27м/сек., снег. Межфазное замыкание проводов в нулевом пролете ф. А.В.С. Недостаточная ширина приемного портала на подстанции.</t>
  </si>
  <si>
    <t>Сильный ветер до  27м/сек., снег. Межфазное замыкание проводов ф. А,В  в пролете оп. № 20-21. Крен оп. №20, недостаточная ширина траверсы.</t>
  </si>
  <si>
    <t>Сильный ветер до  27м/сек., снег. Пробное вкл. ВЛ-35кВ успешно.  Межфазное замыкание проводов в пролете оп. № 17/1 - переходный портал. Недостаточный габарит между проводами ф. А,В на переходном портале в районе оп. №17/1.</t>
  </si>
  <si>
    <t>Сильный ветер до  27м/сек., снег. Межфазное замыкание проводов ф. А,В  в пролете оп. № 19-20. Крен оп. №19, недостаточная ширина траверсы, длина пролета 90 метров.</t>
  </si>
  <si>
    <t>Сильный ветер до  27м/сек., снег. Межфазное замыкание проводов ф. А,В в пролете оп. № 13-14. Недостаточная ширина траверсы. Опоры Т-образные, крен оп. №13.</t>
  </si>
  <si>
    <t>Сильный ветер до  27м/сек., снег. Межфазное замыкание проводов ф. В,С в пролете оп. № 3-4. Недостаточная ширина траверсы. Длина пролета превышает среднюю.</t>
  </si>
  <si>
    <t>Сильный ветер до  27м/сек., снег. В пролете оп. № 3-4 - схлест проводов ф. А,В.</t>
  </si>
  <si>
    <t>Сильный ветер до  27м/сек., снег. Межфазное замыкание проводов ф. В,С в пролете оп. № 4-5. Недостаточная ширина траверсы. Длина пролета превышает среднюю. Провис проводов по ф. В,С.</t>
  </si>
  <si>
    <t>Сильный ветер до  27м/сек., снег. Межфазное замыкание проводов ф. В,С в пролете оп. № 8-9. Недостаточная ширина траверсы. Деформация штыря изолятора, провис провода по ф. В.</t>
  </si>
  <si>
    <t>Сильный ветер до  27м/сек., снег.  Межфазное замыкание проводов ф. А,В в пролете оп. № 10-210/1, 10/4-10/5. Недостаточная ширина траверсы. Крен оп. №10, 10/4.</t>
  </si>
  <si>
    <t>Сильный ветер до  27м/сек., снег.  Межфазное замыкание проводов ф. А,В в пролете оп. № 2-3, провис проводов.</t>
  </si>
  <si>
    <t>Сильный ветер до  27м/сек., снег. Межфазное замыкание проводов ф. А,В в пролете оп. № 23-24, 29-31. Крен оп. № 24,29.</t>
  </si>
  <si>
    <t>Сильный ветер до  27м/сек., снег. Межфазное замыкание проводов ф. В,С в пролете оп. №78-79. Крен концевой оп. №9, отсутствие дороги.</t>
  </si>
  <si>
    <t>Сильный ветер до  27м/сек., снег. Межфазное замыкание проводов ф. А,В в пролете оп. №7-8. Крен оп. №7.</t>
  </si>
  <si>
    <t>Сильный ветер до  27м/сек., снег. Межфазное замыкание проводов ф. В,С в пролете оп. №32-33. Недостаточная ширина траверсы. Опоры Т-образные, длина пролета - 70 метров.</t>
  </si>
  <si>
    <t>Сильный ветер до  27м/сек., снег. Межфазное замыкание проводов ф. А,В в пролете оп. №4-5. Крен оп. №5.</t>
  </si>
  <si>
    <t>Сильный ветер до 27м/сек., снег. Межфазное замыкание проводов ф. А,С в пролете оп. № 6-6/1. Недостаточная ширина траверсы, длина пролета - 80 метров.</t>
  </si>
  <si>
    <t>Сильный ветер до  27м/сек., снег. Разрушение изолятора ШФ-35 оп. №12. Межфазное замыкание проводов ф. В,С в пролете оп. № 12-13.</t>
  </si>
  <si>
    <t>Сильный ветер до 27м/сек., мокрый снег. Межфазное замыкание проводов ф. В,С в нулевом пролете. Недостаточная ширина траверсы оп. №1.</t>
  </si>
  <si>
    <t>Сильный ветер до  27м/сек., снег. Межфазное замыкание проводов ф. А,С в пролете оп. № 10/3-10/4, 17/7-17/8.</t>
  </si>
  <si>
    <t>Сильный ветер до  27м/сек., снег. Межфазное замыкание проводов ф. А,С в пролете оп. № 34/6/2-34/6/3. Зона ответственности сторонней организации.</t>
  </si>
  <si>
    <t>Сильный ветер до  27м/сек., снег. Межфазное замыкание проводов ф. А,С в пролете оп. № 56-57. Провис проводов в прол. оп. № 56-57.</t>
  </si>
  <si>
    <t>Сильный ветер до  27м/сек., снег. Межфазное замыкание проводов  ф.А,В в пролете оп. № 29-30. Длина пролета оп. № 29-30 превышает среднюю.</t>
  </si>
  <si>
    <t>Сильный ветер до  27м/сек., снег. Межфазное замыкание проводов ф. В,С в пролете оп. № 9-10, 16/12-16/13. Крен оп. № 9,10, недостаточная ширина траверсы оп. №12.</t>
  </si>
  <si>
    <t>Сильный ветер до  27м/сек., снег. Межфазное замыкание проводов ф. В,С в пролете оп. № 39-40. Опоры Т-образные. Длина пролета 80м.</t>
  </si>
  <si>
    <t>Сильный ветер до  27м/сек., снег. Межфазное замыкание проводов ф. В,С в пролете оп. № 21/5-21/6. Недостаточная ширина траверсы. Опоры Т-образные.</t>
  </si>
  <si>
    <t>Сильный ветер до  27м/сек., снег.  Межфазное замыкание проводов в пролете оп. № 8-9. Крен оп. №8.</t>
  </si>
  <si>
    <t>Сильный ветер до  27м/сек., снег.  Межфазное замыкание проводов в пролете оп. № 3-4, провис проводов.</t>
  </si>
  <si>
    <t>Сильный ветер до  27м/сек., снег.  Межфазное замыкание проводов в пролете оп. № 0-1, 14-14/1, провис провода.</t>
  </si>
  <si>
    <t>Сильный ветер до  27м/сек., снег.  Межфазное замыкание проводов в пролете оп. № 25/21-25/22. Крен оп. №25/22.</t>
  </si>
  <si>
    <t>Сильный ветер до  27м/сек., снег. Отключение в зоне экспл. ответственности НВЭС ОАО "ТЭ".</t>
  </si>
  <si>
    <t>Сильный ветер до  27м/сек., снег.  Межфазное замыкание проводов в пролете оп. № 14/9-14/10. Крен оп. №14/9.</t>
  </si>
  <si>
    <t>Сильный ветер до  27м/сек., снег. Межфазное замыкание проводов в пролете оп. № 3-4. Крен оп. №3.</t>
  </si>
  <si>
    <t>Сильный ветер до  27м/сек., снег.  Межфазное замыкание проводов в пролете оп. № 34/16 - спуски на КУВПНКС к-1337.</t>
  </si>
  <si>
    <t>Сильный ветер до  27м/сек., снег. Межфазное замыкание проводов в пролете оп. № 11/7-11/8. Крен оп. № 11/7.</t>
  </si>
  <si>
    <t>Сильный ветер до  27м/сек., снег. Межфазное замыкание проводов в пролете оп. № 14-15, провис проводов.</t>
  </si>
  <si>
    <t>Сильный ветер до  27м/сек., снег. Межфазное замыкание проводов в пролете оп. № 12-13. Крен оп. №13.</t>
  </si>
  <si>
    <t>Сильный ветер до  27м/сек., снег. Трещина на проходном изоляторе  яч-8.  Межфазное замыкание проводов в пролете оп. № 6/1-6/2. Крен оп. №6/1.</t>
  </si>
  <si>
    <t>Сильный ветер до  27м/сек., снег.  Межфазное замыкание проводов в пролете оп. № 2-2/1. Крен оп. №2.</t>
  </si>
  <si>
    <t>Сильный ветер до  27м/сек., снег.  Межфазное замыкание проводов в пролете оп. № 4-5, 17-18, 14-15, провис проводов. Оп. №4 - подгар шлейфа.</t>
  </si>
  <si>
    <t>Сильный ветер до  27м/сек., снег. Межфазное замыкание проводов в пролете оп. № 1-2. Разворот оп. №1,2 вокруг оси, негабарит между проводами.</t>
  </si>
  <si>
    <t>Сильный ветер до  27м/сек., снег. Межфазное замыкание проводов в пролете оп. № 7/2-7/3. Крен оп. № 7/3.</t>
  </si>
  <si>
    <t>Сильный ветер до  27м/сек., снег. Межфазное замыкание проводов в пролете оп. № 18-19. Недостаточный габарит между проводами отпаечной оп. №19.</t>
  </si>
  <si>
    <t>Сильный ветер до  27м/сек., снег. Межфазное замыкание проводов в пролете оп. № 0-1, 3-4.  Длина пролета превышает среднюю, негабарит между проводами.</t>
  </si>
  <si>
    <t>Сильный ветер до  27м/сек., снег. Межфазное замыкание проводов в пролете оп. № 4-5. Крен оп. №4.</t>
  </si>
  <si>
    <t>Сильный ветер до  27м/сек., снег.  Межфазное замыкание проводов в пролете оп. № 9-10. Крен оп. №10.</t>
  </si>
  <si>
    <t>Сильный ветер до  27м/сек., снег. Межфазное замыкание проводов в пролете оп. № 19-20. Крен оп. №19.</t>
  </si>
  <si>
    <t>Сильный ветер до  27м/сек., снег. Межфазное замыкание проводов в пролете оп. № 13-14. Недостаточная ширина траверсы оп. №24/1.</t>
  </si>
  <si>
    <t>Сильный ветер до  27м/сек., снег.  Межфазное замыкание проводов в пролете оп. № 24/3-24/4. Крен оп. №24/4.</t>
  </si>
  <si>
    <t>Сильный ветер до  27м/сек., снег.  Межфазное замыкание проводов в пролете оп. № 51-52. Провис проводов в пролете оп. № 51-52.</t>
  </si>
  <si>
    <t>Сильный ветер до  27м/сек., снег. Схлест проводов в пролете оп. № 12-13 ф. А,С. Разрушение изолятора оп. №12.</t>
  </si>
  <si>
    <t>Сильный ветер до  27м/сек., снег. КТПН-6/0,4кВ №2 1000кВА к-143Б - разрушение МОПН ф. В,С.</t>
  </si>
  <si>
    <t>Сильный ветер до  27м/сек., снег.  Межфазное замыкание проводов в пролете оп. № 12-13, оп. № 15/17 -излом гибкой связи на ЛРК.</t>
  </si>
  <si>
    <t>Сильный ветер до  27м/сек., снег. Межфазное замыкание проводов ф. А,С в пролете оп. № 16/1-16/3, провис проводов.</t>
  </si>
  <si>
    <t>Сильный ветер до 27м/сек., снег. Межфазное замыкание проводов  ф.А,В в пролете оп. № 3-4, 8-9. Длина пролета оп. № 3-4 - 90 метров. Крен оп. №8.</t>
  </si>
  <si>
    <t>Сильный ветер до  27м/сек., снег. Межфазное замыкание проводов ф. А,В,С в пролете оп. № 15/5/4-15/5/5. Длина пролета 90 метров.</t>
  </si>
  <si>
    <t>Сильный ветер до  27м/сек., снег. Межфазное замыкание проводов  ф.А,В в нулевом пролете. Недостаточная ширина траверсы оп. №1.</t>
  </si>
  <si>
    <t>Сильный ветер до  27м/сек., снег. Межфазное замыкание проводов ф. А,С в пролете оп. № 56-57. Крен оп. № 56.</t>
  </si>
  <si>
    <t>Сильный ветер до 27м/сек., снег. Межфазное замыкание проводов ф. В,С в пролете оп. № 4-6. Разрушение изолятора ф. В на оп. №5.</t>
  </si>
  <si>
    <t>Сильный ветер до  27м/сек., снег. Межфазное замыкание проводов ф. В,С в пролете оп. № 6-7. Длина пролета-80м. Недостаточная ширина траверсы. Опоры Т-образные.</t>
  </si>
  <si>
    <t>Сильный ветер до  27м/сек., снег.  Межфазное замыкание проводов в пролете оп. № 19-20. Увеличенная длина пролета, негабарит между проводами.</t>
  </si>
  <si>
    <t>Сильный ветер до  27м/сек., снег.  Межфазное замыкание проводов в пролете оп. № 24-25. Крен оп. №24.</t>
  </si>
  <si>
    <t>Сильный ветер до  27м/сек., снег. Межфазное замыкание проводов в пролете оп. № 60-61. Длина пролета превышает среднюю, негабарит между проводами.</t>
  </si>
  <si>
    <t>Сильный ветер до  27м/сек., снег. Межфазное замыкание проводов  в пролете оп. № 8/1-8/2. Длина пролета превышает среднюю, негабарит между проводами.</t>
  </si>
  <si>
    <t>Сильный ветер до  27м/сек., снег. Межфазное замыкание проводов  в пролете оп. № 84-85. Крен оп. №84.</t>
  </si>
  <si>
    <t>Сильный ветер до  27м/сек., снег. Межфазное замыкание проводов  в пролете оп. № 56-57. Крен оп. №56.</t>
  </si>
  <si>
    <t>Сильный ветер до  27м/сек., снег. ТП-3 к-1355 СУ скв.37040 повреждение КЛ-0,4кВ, ТП-2 ЛР оп 45/6 разрушен изолятор.</t>
  </si>
  <si>
    <t>Сильный ветер до  27м/сек., снег. Межфазное замыкание проводов  в пролете оп. № 6-7, 14-15. Крен оп. №14</t>
  </si>
  <si>
    <t>Сильный ветер до  27м/сек., снег. Межфазное замыкание проводов в пролете оп. № 28/2-28/3. Недостаточная ширина траверсы оп. №28/2. Негабарит между проводами.</t>
  </si>
  <si>
    <t>Сильный ветер до  27м/сек., снег. Межфазное замыкание проводов в пролете оп. № 13-14. Крен оп. №13.</t>
  </si>
  <si>
    <t>Сильный ветер до  27м/сек., снег.  Межфазное замыкание проводов в пролете оп. № 2-3. Крен оп. №3.</t>
  </si>
  <si>
    <t>Сильный ветер до  27м/сек., снег.  Межфазное замыкание проводов в пролете оп. № 15-16. Крен оп. №16.</t>
  </si>
  <si>
    <t>Сильный ветер до  27м/сек., снег.  Межфазное замыкание проводов в пролете оп. № 7-8, 13-14, провис проводов.</t>
  </si>
  <si>
    <t>Сильный ветер до  27м/сек., снег.  Межфазное замыкание проводов в пролете оп. № 57-58. Крен оп. №57.</t>
  </si>
  <si>
    <t>Сильный ветер до  27м/сек., снег. Межфазное замыкание проводов  ф.А,С в пролете оп. № 16/5-16/5/1. Недостаточная ширина траверсы. Крен оп.16/5 (ж/б).</t>
  </si>
  <si>
    <t>Сильный порывистый ветер до 15м/с</t>
  </si>
  <si>
    <t>Старение изоляции и пробой соединительной кабельной муфты КЛ-6кВ. Посадка напряжения по 1СШ-36кВ ПС-110/35/6 КНС-11.</t>
  </si>
  <si>
    <t>Гроза. Порывистый ветер выше 25м/сек. ВЛ-35кВ ф-13 - следы прямого попадания молнии в оп. № 9/46. Отказ релейных защит ВЛ-35 ф-13 ПС-110 Усть-Вахская в связи с выходом из строя блока микропроцессорных защит "Сириус".</t>
  </si>
  <si>
    <t>Гроза. Порывистый ветер выше 25м/сек. Двухфазное к.з. между проводами ВЛ-35кВ на оп. №6 при грозовом разряде. Следы атмосферных разрядов на изоляторах ПС-70 ф. В оп. №6 ф-1 и следы атмосферных разрядов на изоляторах ПС-70 ф. А оп. №6 ф-3. Целостность изоляции не нарушена.</t>
  </si>
  <si>
    <t>Гроза. Порывистый ветер выше 25м/сек. Двухфазное к.з. между проводами ВЛ-6кВ на опоре №71 при грозовом разряде. Следы атмосферных разрядов изоляторов ШС-10 Ф "В,С" оп.№7.</t>
  </si>
  <si>
    <t>Порывистый ветер до  25м/сек. Разрушение изолятора ШС-10 Ф "В" на оп. №9/1. В пролете оп. № 9-9/1 следы к.з. на проводах. Повреждения проводов незначительные.</t>
  </si>
  <si>
    <t>Порывистый ветер до  25м/сек. Схлест проводов в пр. оп. №23-№24 вследствие наклона оп. №23. Повреждения проводов незначительные.</t>
  </si>
  <si>
    <t>Повреждение изоляции ВН и НН  трансформатора 1000кВА КТПН-6/0,4кВ к-2121. Несовершенство конструкции (завод-изготовитель).</t>
  </si>
  <si>
    <t>Гроза,сильный порывистый ветер 22м/с. Разрушение изолятора ПС-70 ф. А оп. №13. Следы попадания молнии на опоре и проводе.</t>
  </si>
  <si>
    <t>Гроза, сильный порывистый ветер 22м/с. Двухфазное к.з. между проводами ВЛ-35кВ на опоре №6 при грозовом разряде. Следы атмосферных разрядов на изоляторах ПС-70 ф. А,В оп. №11.</t>
  </si>
  <si>
    <t>В пролете оп. №8-9 обрыв провода Ф-А,C ( лежит на земле), повреждение провода ф.С (70%) экскаватором  ООО «Транснефтьстрой».</t>
  </si>
  <si>
    <t>Разрушение опорной изоляции СШ-0,4кВ. При подклинивании скважины 37561, подключенной к КТПН-6/0,4кВ 630кВА к-1817 возрос суммарный ток нагрузки, поизошел пробой опорной изоляции СШ-0,4кВ и отключение АВ-0,4кВ 1600А ввода- 0,4кВ.</t>
  </si>
  <si>
    <t>ИОС</t>
  </si>
  <si>
    <t xml:space="preserve">По заявке НВЭС ремонтная схема ВЛ-110 Комета-КНС-37-1ц, ПС-110кВ КНС-37 Т-1. Падение напряжения в сети. </t>
  </si>
  <si>
    <t>Касание провода ф.С неустановленной техникой в пролете оп. №20-21 ( пересечение с дорогой). Следы прохождения токов к.з.</t>
  </si>
  <si>
    <t>01.02.13 01.09.10</t>
  </si>
  <si>
    <t>TONЬ 4000-35</t>
  </si>
  <si>
    <t>ПОЛЬША</t>
  </si>
  <si>
    <t>Падение напряжения в сети. Разрушение проходных изоляторов Ф-А,В ввода 6кВ №1 яч№4 РУ-6-2 ДНС-1.</t>
  </si>
  <si>
    <t>ИП-10-1000-1 02</t>
  </si>
  <si>
    <t xml:space="preserve">провод       А-120 </t>
  </si>
  <si>
    <t>01.11.2013г.</t>
  </si>
  <si>
    <t>Октябрь.2014г.</t>
  </si>
  <si>
    <t>Неисправность ТОР-200. АВР-6кВ успешно</t>
  </si>
  <si>
    <t>TONb-4000/35</t>
  </si>
  <si>
    <t>Внутреннее повреждение тр-ра 1000кВА КТПН-6/0,4кВ К-93А, срабатывание ПК-6кВ Ф "С".</t>
  </si>
  <si>
    <t>ТМГ-СЭЩ-1000/10</t>
  </si>
  <si>
    <t>Опоры - металлические, ЖБ;
Провод - АС-95;
Изоляторы - ШС-10, ПС-70.</t>
  </si>
  <si>
    <t>09.02.2014г.</t>
  </si>
  <si>
    <t>07.02.2014г.</t>
  </si>
  <si>
    <t>07.13г.</t>
  </si>
  <si>
    <t>06.14г.</t>
  </si>
  <si>
    <t>Отключение на  Ван-Ёганском м/р.</t>
  </si>
  <si>
    <t>15.02.2014г.</t>
  </si>
  <si>
    <t>Отключение на  Орехово-Ермаковском м/р.</t>
  </si>
  <si>
    <t>21.10.2013г.</t>
  </si>
  <si>
    <t>Отключение на Западно-Ермаковском м/р.</t>
  </si>
  <si>
    <t>15.10.2013г.</t>
  </si>
  <si>
    <t>Отключение на Чехлонейском, Орехово-Ермаковском м/р</t>
  </si>
  <si>
    <t>ТО - 02.03.2014</t>
  </si>
  <si>
    <t>Отключение на Хохряковском м/р.</t>
  </si>
  <si>
    <t>1988 / 1988</t>
  </si>
  <si>
    <t>ТР - 15.02.2014 / ТО - 30.10.2013</t>
  </si>
  <si>
    <t>ТР - 20.03.2014</t>
  </si>
  <si>
    <t>ТО - 20.02.2014</t>
  </si>
  <si>
    <t>Отключение на Хохряковском м/р. Перетяжка пролета. Устранено.</t>
  </si>
  <si>
    <t>ТО - 02.09.2013</t>
  </si>
  <si>
    <t>Отключение на  Пермяковском м/р.</t>
  </si>
  <si>
    <t>ТО - 08.12.2013</t>
  </si>
  <si>
    <t>ТО - 05.10.2013</t>
  </si>
  <si>
    <t>Отключение ВВ 35кВ №2 АПВ-успешно</t>
  </si>
  <si>
    <t>Тип - КТПБ, 2*6300кВА</t>
  </si>
  <si>
    <t>ТР - 27.08.2012</t>
  </si>
  <si>
    <t>Тип - КТПБ, 2*2500кВА</t>
  </si>
  <si>
    <t>ТР -27.08.2012</t>
  </si>
  <si>
    <t>Отключение на Пермяковском м/р.</t>
  </si>
  <si>
    <t>05.12г.</t>
  </si>
  <si>
    <t>05.13г.</t>
  </si>
  <si>
    <t>05.14г.</t>
  </si>
  <si>
    <t>Отключение на Ай-Ёганском м/р.</t>
  </si>
  <si>
    <t>04.14г.</t>
  </si>
  <si>
    <t>ТО - 11.06.2013</t>
  </si>
  <si>
    <t>Опоры - металлические;
Провод - АС-95;
Изоляторы - ШС-10, ПС-70.</t>
  </si>
  <si>
    <t>ТО - 08.01.2014</t>
  </si>
  <si>
    <t>Отключение на Верхнеколик-Ёганском м/р.</t>
  </si>
  <si>
    <t>Межфазное КЗ. АПВ - успешно</t>
  </si>
  <si>
    <t>ТО - 13.05.2014</t>
  </si>
  <si>
    <t>ТОNb-4000/35</t>
  </si>
  <si>
    <t>Короткое замыкание в КТПН 6/0,4кВ 250кВА №4 к.267</t>
  </si>
  <si>
    <t>1987 / 1989</t>
  </si>
  <si>
    <t>ТО -10.04.2014 / ТО - 26.04.2014</t>
  </si>
  <si>
    <t>Кп18</t>
  </si>
  <si>
    <t>апрель 2014г.</t>
  </si>
  <si>
    <t>ШК-60</t>
  </si>
  <si>
    <t>КТП 6/0,4</t>
  </si>
  <si>
    <t>ВЛ 35кВ</t>
  </si>
  <si>
    <t>ВЛ 100кВ</t>
  </si>
  <si>
    <t>Вне зоны ЭО</t>
  </si>
  <si>
    <t>ВЛ 110кВ</t>
  </si>
  <si>
    <t>АС-120мм</t>
  </si>
  <si>
    <t>ТР-сентябрь</t>
  </si>
  <si>
    <t>осмотр-19.07.12г</t>
  </si>
  <si>
    <t>АС-95, АС-120</t>
  </si>
  <si>
    <t>АС-70мм, АС-95мм</t>
  </si>
  <si>
    <t>ТР-15.12.12г</t>
  </si>
  <si>
    <t>осмотр-15.12.12г</t>
  </si>
  <si>
    <t>ТР-04.02.13г</t>
  </si>
  <si>
    <t>ТО-нет, ТР-июнь</t>
  </si>
  <si>
    <t>ТВК-16.10.13г Осмотр-21.08.13г</t>
  </si>
  <si>
    <t>осмотр-11.01.14г аварийный, поиск места АС</t>
  </si>
  <si>
    <t>14.12.13г аварийный поиск места АС</t>
  </si>
  <si>
    <t>Грозотрос</t>
  </si>
  <si>
    <t xml:space="preserve">ТР-27.12.2013г. </t>
  </si>
  <si>
    <t>ТО-сентябрь</t>
  </si>
  <si>
    <t>ТО- 01.12.2013г.</t>
  </si>
  <si>
    <t>ТО-июнь</t>
  </si>
  <si>
    <t>ГТЭС№3</t>
  </si>
  <si>
    <t>ТО-3 28.11.13</t>
  </si>
  <si>
    <t>ТО-октябрь</t>
  </si>
  <si>
    <t>СИП-120мм</t>
  </si>
  <si>
    <t>ТР-12.02.12г.</t>
  </si>
  <si>
    <t>ТО-ноябрь, ТР-декабрь</t>
  </si>
  <si>
    <t>Осмотр-27.09.13г.</t>
  </si>
  <si>
    <t>КР-10.2010г. ТР-05.2013г.</t>
  </si>
  <si>
    <t>Осмотр-17.01.14г.</t>
  </si>
  <si>
    <t>КЭМЗ</t>
  </si>
  <si>
    <t>ТВК 29.11.13г.</t>
  </si>
  <si>
    <t>Провод АС-120мм</t>
  </si>
  <si>
    <t>КР-1993, ТР-07.2012г.</t>
  </si>
  <si>
    <t>Осмотр ВЛ-07.2013г.</t>
  </si>
  <si>
    <t>ТО-июль</t>
  </si>
  <si>
    <t>ГТЭС№1,4,5</t>
  </si>
  <si>
    <t>ТО-1,ТО-3,ТО-1</t>
  </si>
  <si>
    <t>РВМ-12</t>
  </si>
  <si>
    <t>ТО-апрель</t>
  </si>
  <si>
    <t>СИП-120</t>
  </si>
  <si>
    <t>ТР-12.02.13</t>
  </si>
  <si>
    <t>Осмотр-05.02.14</t>
  </si>
  <si>
    <t>РЛНД-10\400</t>
  </si>
  <si>
    <t>ТР-июнь</t>
  </si>
  <si>
    <t>ПС-70Е</t>
  </si>
  <si>
    <t>СШ-6кВ</t>
  </si>
  <si>
    <t>СЭЩ</t>
  </si>
  <si>
    <t>3КНТП-10-70-120</t>
  </si>
  <si>
    <t>Электротехнический завод "КВТ", г.Калуга</t>
  </si>
  <si>
    <t>ШМ-6кВ</t>
  </si>
  <si>
    <t>,</t>
  </si>
  <si>
    <t>УКЛ 57 6,3-450У3</t>
  </si>
  <si>
    <t>ЗАО «Электроинтер»</t>
  </si>
  <si>
    <t>ЛРК СЭЩ-1а-4-10/630 УХЛ1</t>
  </si>
  <si>
    <t xml:space="preserve">Высоковольтная вставка ПТ-1.1-б (20А)
</t>
  </si>
  <si>
    <t>ИП 35/630-7,5-0,1 УХЛ1</t>
  </si>
  <si>
    <t>ПС-70Д, ПФ-70Е</t>
  </si>
  <si>
    <t>ИОРП-10</t>
  </si>
  <si>
    <t>Алма-атинский завод</t>
  </si>
  <si>
    <t>ЯКНО</t>
  </si>
  <si>
    <t>газораспределительный механизм ГБЦ №5 разрушение пружины вращателя выпускного клапана ДВС</t>
  </si>
  <si>
    <t xml:space="preserve">Caterpillar </t>
  </si>
  <si>
    <t>ВР35НТ-35-25/1600-0/0 УХЛ1</t>
  </si>
  <si>
    <t>ООО "НТЭАЗ Электрик"</t>
  </si>
  <si>
    <t>ТО 05.2014
ТР 11.2013</t>
  </si>
  <si>
    <t xml:space="preserve">ТО 11.2014
</t>
  </si>
  <si>
    <t>Картридж газового фильтра
part № 4011553
ГПУ №6,8,9,10</t>
  </si>
  <si>
    <t>ГПУ-6 15.03.14               ГПУ-8 22.04.14                  ГПУ-9 16.02.14                       ГПУ-10 22.03.14</t>
  </si>
  <si>
    <t>ГПУ-6   1.06.14                  ГПУ-8 18.06.14                  ГПУ-9 10.05.14                       ГПУ-10 25.06.14</t>
  </si>
  <si>
    <t>ВЛ-35кВ
Ф-11, Ф-12
ПС 110/35/6кВ
"Урненская"</t>
  </si>
  <si>
    <t>13.04.14 ТО
09.12.13 ТО</t>
  </si>
  <si>
    <t>Вакуумный выключатель 35кВ
ВР35НТ-35-25/1600-
-0/0 УХЛ1</t>
  </si>
  <si>
    <t xml:space="preserve">находится в стадии ПНР </t>
  </si>
  <si>
    <t xml:space="preserve">Sepam 1000+ серия S82      </t>
  </si>
  <si>
    <t>Schneider Electric</t>
  </si>
  <si>
    <t>ВвбШв 3(1х150)</t>
  </si>
  <si>
    <t>плата А-36 панели РССР-3100</t>
  </si>
  <si>
    <t>ПС 35/6кВ №1001  ВЛ-6кВ ф.1001-15</t>
  </si>
  <si>
    <t>ВЛ-6кВ ф.1001-15</t>
  </si>
  <si>
    <t>Экскаватор ООО "Ортек" задел провода ф.В, С в пролете оп.4-5. Потребители переведены на ф.1001-06.</t>
  </si>
  <si>
    <t>ТР 24.06.2014</t>
  </si>
  <si>
    <t>июнь 2015</t>
  </si>
  <si>
    <t>Причиной аварийного отключения ВЛ-6кВ ф.245-09 явилось падение дерева из-за территории охранной зоны ВЛ в пролете опор № 18-19 , что привело к схлёсту проводов между фазами «А» «В», возникновению КЗ и отключению ВЛ-6кВ.</t>
  </si>
  <si>
    <t>ТО - 01.04.2014
ТР - 21.06.2013</t>
  </si>
  <si>
    <t>ТО -07.2014
ТР - 06.2015</t>
  </si>
  <si>
    <t>Причиной аварийного отключения ВЛ-6кВ ф.245-11 явилось падение дерева из-за территории охранной зоны ВЛ в пролете опор № 17-18 , что привело к схлёсту проводов между фазами «А» «В», возникновению КЗ и отключению ВЛ-6кВ.</t>
  </si>
  <si>
    <t>ТО - 01.04.2014
ТР - 22.10.2013</t>
  </si>
  <si>
    <t>ТО -07.2014
ТР - 10.2014</t>
  </si>
  <si>
    <t>провод АС-120 изолятор ПС70Е</t>
  </si>
  <si>
    <t>Т.Р.-21.06,11.        ТО-24.03.14.</t>
  </si>
  <si>
    <t>06.2015.</t>
  </si>
  <si>
    <t>Т.О.  09.04.2014            Т.Р. 10.06.13.</t>
  </si>
  <si>
    <t>Т.О. 100%                          Т.Р. 60%</t>
  </si>
  <si>
    <t>Т.О. 12.07.2014           Т.Р.10.06.15</t>
  </si>
  <si>
    <t>Т.Р.-1</t>
  </si>
  <si>
    <t>08.08.05.</t>
  </si>
  <si>
    <t>29.06.13.</t>
  </si>
  <si>
    <t xml:space="preserve">то - 07.07.2014
тр - 14.01.2014 </t>
  </si>
  <si>
    <t>то- 07.10.2014
тр - 14.01.2015</t>
  </si>
  <si>
    <t>1986г</t>
  </si>
  <si>
    <t>Прочие отеч. Заводы</t>
  </si>
  <si>
    <t>ТО - 10.06.2014;
ТР - 27.07.2010</t>
  </si>
  <si>
    <t>ТО - 10.09.2014;
ТР -  июнь 2015</t>
  </si>
  <si>
    <t>10.062014, 21.11.2013, 26.11.2013, 3.12.2013, 27.06.2012, 29.06.2012</t>
  </si>
  <si>
    <t>ТМ 630/6</t>
  </si>
  <si>
    <t>ТР 21.04.14.                                                   ТО 18.06.14.</t>
  </si>
  <si>
    <t>Провод АС-150/24</t>
  </si>
  <si>
    <t>ТО 15.03.2014</t>
  </si>
  <si>
    <t>то - 18.06.2014
тр - 14.09.2012 
отказ 09.2013</t>
  </si>
  <si>
    <t>то- 18.09.2014
тр - 14.09.2014</t>
  </si>
  <si>
    <t>провод АС-150</t>
  </si>
  <si>
    <t>ТР 27.03.2014</t>
  </si>
  <si>
    <t>март 2015</t>
  </si>
  <si>
    <t xml:space="preserve">ТО 19.06.2014  </t>
  </si>
  <si>
    <t>то - 22.04.2014
тр - 23.10.2010</t>
  </si>
  <si>
    <t xml:space="preserve">то - 22.07.2014
тр - 23.10.2014 </t>
  </si>
  <si>
    <t>21.11.2012г-ТР 13.11.2013г-ТР-отказ</t>
  </si>
  <si>
    <t>Т.Р. - 09.02.2011   Т.О. - 26.05.2014</t>
  </si>
  <si>
    <t>Т.Р. - 02.2015              Т.О. - 08.2014</t>
  </si>
  <si>
    <t>Т.Р. - 3</t>
  </si>
  <si>
    <t>16.06.14- ТО      12.05.14- ТР</t>
  </si>
  <si>
    <t xml:space="preserve">то -23.04.2014
тр - 14.04.2011 </t>
  </si>
  <si>
    <t>то- 23.07.2014
тр - 14.04.2015</t>
  </si>
  <si>
    <t>25.04.2014г-ТР</t>
  </si>
  <si>
    <t>КТПН-6/0,4, зав.№1625, дата выпуска 2009г, инв.№ 14191601</t>
  </si>
  <si>
    <t>ТО - 16.06.2014;
ТР - 3.09.2013
КТПН к.32А-1</t>
  </si>
  <si>
    <t>ТО - сентябрь 2014;
ТР - сентябрь 2014
КТПН к.32А-1</t>
  </si>
  <si>
    <t>ТО - 11.04.2014
ТР - 19.07.2011</t>
  </si>
  <si>
    <t>ТО - июль 2014;
ТР - 16.07.2014</t>
  </si>
  <si>
    <t xml:space="preserve">6.06.2013, 25.07.2013, 27.07.2012, </t>
  </si>
  <si>
    <t>измерение сопротивления заземляющих устр-в 17.09.2012</t>
  </si>
  <si>
    <t>Блок ОПН-35</t>
  </si>
  <si>
    <t>ТР 21.08.2013                                              ТО 27.02.2014</t>
  </si>
  <si>
    <t xml:space="preserve"> 21.08.2013</t>
  </si>
  <si>
    <t>ВА-СЭЩ LBA-A-N-10D3  630A</t>
  </si>
  <si>
    <t>04.2014 (ТО)
01.2014 (ТР)</t>
  </si>
  <si>
    <t>07.2014 (ТО)
01.2015 (ТР)</t>
  </si>
  <si>
    <t>ТО - 11.05.2014
ТР - 23.07.2014</t>
  </si>
  <si>
    <t>Опора метал. Провод А-95. Изолятор ШС-10.</t>
  </si>
  <si>
    <t>ТО 19.12.13.            ТР 13.03.14.</t>
  </si>
  <si>
    <t>ТО - 17.05.2014
ТР - 03.07.2014</t>
  </si>
  <si>
    <t>Куйбышев</t>
  </si>
  <si>
    <t>ТО - июнь 2014
ТР - 19.04.2013</t>
  </si>
  <si>
    <t>ТО - 07.06.2014
ТР - 14.03.2014</t>
  </si>
  <si>
    <t>ТВО 04.07.2014</t>
  </si>
  <si>
    <t>СВВ-35, ВВ-10 Ввод-10-1 ПС 35/10 кВ "Петрухновская".Под отключение попали: Т-1-Т ПС 35/10 кВ "Петрухновская",Т-1-Т ПС 35/10 кВ "Пиненковская".АВР-10 кВ на ПС 35/10 кВ "Петрухновская" успешно. АВР-10 кВ на ПС 35/10 кВ "Пиненковская" - не успешно. СВВ-10 кВ вкл. вручную в 14:27</t>
  </si>
  <si>
    <t>Работала 1 ст. ЗЗ. АПВ-нет. Гроза, сильный порывистый ветер.</t>
  </si>
  <si>
    <t>СВВ-35 - ВВН П-35-25/1000-У1;                 ВВ-10-1 - ВВУ Э3-10</t>
  </si>
  <si>
    <t>ТР - 09.13</t>
  </si>
  <si>
    <t>Перерыв в электроснабжении потребителей на время срабатывания АВР-10 кВ на ПС 35/10 кВ "Петрухновская"</t>
  </si>
  <si>
    <t>С-35М-630-10АУ1</t>
  </si>
  <si>
    <t>ТР-16.01.14</t>
  </si>
  <si>
    <t>Отсутствие системы телемеханики на ПС 35/6 кВ "Городецк"</t>
  </si>
  <si>
    <t>АПВ-нет. 15:10 РПВ-не успешно. Причина - неисправность блока "Сириус-Т"</t>
  </si>
  <si>
    <t>BF-50/10k</t>
  </si>
  <si>
    <t>ТР-24.06.13</t>
  </si>
  <si>
    <t>ТР-05.14, ТО-07.14</t>
  </si>
  <si>
    <t xml:space="preserve">Причина - попадание влаги в клеммную коробку газовой защиты силового трансформатора Т-1-Т, вызвавшее ложно срабатывание газовой защиты тр-ра Т-1-Т.Отсутствие электромонтера РЗА на ПС 35/6 кВ "Аманак". </t>
  </si>
  <si>
    <t>ПС 35/6 №174 ВЛ-6 Ф.174-13</t>
  </si>
  <si>
    <t>ВЛ-6 ф.174-13</t>
  </si>
  <si>
    <t>При прохождении грозового фронта произошло разрушение изолятора на ВЛ-6 ф.174-13 ф"С" оп.№ 37 и обрыв провода. Дефекты устранили.</t>
  </si>
  <si>
    <t>ПС 203, ф.203-20</t>
  </si>
  <si>
    <t>ВЛ-6 ф.203-20</t>
  </si>
  <si>
    <t>ПС-35/6 кВ №311, ЗРУ-6 кВ ЦПС яч.№19 УКРМ-2</t>
  </si>
  <si>
    <t>Повреждение УКРМ</t>
  </si>
  <si>
    <t>ПС 277, ф.277-01</t>
  </si>
  <si>
    <t>ВЛ-6 кВ
ф.277-01</t>
  </si>
  <si>
    <t>15.07.2014г.</t>
  </si>
  <si>
    <t>ВЛ-6кВ "234-14"</t>
  </si>
  <si>
    <t>Отключение ВЛ 6 кВ 234-14 от защиты ТО, АПВ неуспешное. В 01:48 РПВ успешное. Проезд неустановленного транспортного средства и приближение на недопустимое расстояние к ВЛ-6 в пролете опор №46-47</t>
  </si>
  <si>
    <t>ВЛ 35 кВ "Промысловая-2"</t>
  </si>
  <si>
    <t xml:space="preserve">При восстановлении нормальной схемы ПС 35/6 кВ "211", сброс нагрузки  2 СШ-6 кВ. Причина, отсутствие фазы "С" на  ВЛ-35 Промысловая-2, ПС 110/35 кВ "Майская".  </t>
  </si>
  <si>
    <t>16.07.2014г.</t>
  </si>
  <si>
    <t>ВЛ-6кВ "154-16"</t>
  </si>
  <si>
    <t>Отключение ВЛ-6кВ "154-16" от защиты "ТО" , АПВ не успешное. РПВ успешное. Повреждение провода кузовом самосвала принадлежащим ООО "ПромТехМонтаж" при производстве отсыпки грунта в охранной зоне ВЛ-6кВ</t>
  </si>
  <si>
    <t>17.07.2014г.</t>
  </si>
  <si>
    <t>Перегруз</t>
  </si>
  <si>
    <t>Отключение ВЛ-6кВ "211-15" от защиты "Перегруз" , РПВ успешное. Вывод в ремонт ВЛ-6 кВ "211-15" для замены разрушенных изоляторов на опоре №68 Фасза "С" и на опоре №73 фаза "А".</t>
  </si>
  <si>
    <t>18.07.2014г.</t>
  </si>
  <si>
    <t>ПС 35/6 "317"</t>
  </si>
  <si>
    <t>Отключение Т-2 от дифференциальной защиты, АВР 6 кВ успешное. При осмотре обнаружено попадание птицы на шины 6 кВ фазы "А" и "В" от Т-2 до КРУН-6 кВ</t>
  </si>
  <si>
    <t>20.07.2014г.</t>
  </si>
  <si>
    <t>ВЛ-6кВ "102-18"</t>
  </si>
  <si>
    <t>Отключение ВЛ-6кВ "102-18" от защиты "ТО" , АПВ  успешное. При осмотре обнаружено: на  оголовнике  5КТППНКС-250 №2 кустовой площадки №101  попадание птицы на токоведущие части 6 кВ между фазами "А" и "В"</t>
  </si>
  <si>
    <t>РЛНД-6кВ</t>
  </si>
  <si>
    <t>ТП-99</t>
  </si>
  <si>
    <t xml:space="preserve"> ТП-99 - восстановление контакта на РЛНД-6кВ.</t>
  </si>
  <si>
    <t>Отгорела перемычка, восст. ВЛ-0,4кВ.</t>
  </si>
  <si>
    <t>выбит автомат в БУ, запуск</t>
  </si>
  <si>
    <t>замер "0" - выбит автомат в БУ, запуск</t>
  </si>
  <si>
    <t>ТП №102</t>
  </si>
  <si>
    <t>ТП №102 - Л-1Н монтаж вязки на опоре №47</t>
  </si>
  <si>
    <t>ПС-35/6 кВ «Северный Купол»</t>
  </si>
  <si>
    <t>ВЛ 35кВ Т-600</t>
  </si>
  <si>
    <t>По АСДУ «ДВ-МИР» сброс нагрузки на 2МВт по ВЛ 35кВ Т-600. Отключение ввод-35-1</t>
  </si>
  <si>
    <t>выбило автомат, переразделка кабеля в БУ</t>
  </si>
  <si>
    <t>ТП №606 Ф1</t>
  </si>
  <si>
    <t>ТП-6/0,4кВ №606 Ф1-( установка компенсатора на скв 975)</t>
  </si>
  <si>
    <t>Ф-611 ПС 110/35/6 "Нефтекумская"  (ПЭС)</t>
  </si>
  <si>
    <t>Ф-611</t>
  </si>
  <si>
    <t>АО от ТО Ф-611 ПС 110/35/6 "Нефтекумская"  (ПЭС)  дождь,гроза</t>
  </si>
  <si>
    <t>АО от ТО Ф-611 ПС 110/35/6 Нефтекумская  (ПЭС)   дождь,гроза</t>
  </si>
  <si>
    <t>14.07.14г.</t>
  </si>
  <si>
    <t xml:space="preserve"> На ПП-8 сработал ВВ-1. Произведён осмотр участка ВЛ-6кВ №175 от ПП-8 до РП-75, а также ВЛ-6кВ №171 и 75 от РП-75. Видимых повреждений не обнаружено.</t>
  </si>
  <si>
    <t>17.07.14г.</t>
  </si>
  <si>
    <t>ВЛ-6 кВ Ну-82 от РП-8 Ну Абинский ЭСУ</t>
  </si>
  <si>
    <t>М-е Украинское, Шептальское. Гроза.</t>
  </si>
  <si>
    <t>18.07.14г.</t>
  </si>
  <si>
    <t>М-е Ахтырско-Бугундырское, Холмское, Зыбза. Кратковременная посадка U в сетях "Кубаньэнерго". Гроза.</t>
  </si>
  <si>
    <t>19.07.14г.</t>
  </si>
  <si>
    <t>ВЛ-6кВ №171 Приазовский ЭСУ</t>
  </si>
  <si>
    <t>М-е Анастасиевско-Троицкое. На РКТП-171-1 разрушен изолятор. Поизведена замена.</t>
  </si>
  <si>
    <t xml:space="preserve">ПС 110/35/10кВ Зура ВЛ-10кВ Ф-23 </t>
  </si>
  <si>
    <t>ВЛ-10кВ Ф-23 ПС 110/35/10кВ Зура</t>
  </si>
  <si>
    <t xml:space="preserve">Гроза, ветер 17-22м/с. Падение дерева в пр.опор 28/10 -28/11 из-за пределов охранной зоны ВЛ, сломаная ель лежит под ВЛ, провода целые; на опоре №28/8 слетел верхний изолятор, в пр.опор 28/7-28/8, 28/8-28/9 схлест проводов. На опоре 28/10 погнута траверса, слетели три провода, тебуется замена траверсы. На опоре 28/11 слетели 2 провода, лежат на траверсе. Для безопасности работ требуется отключение ВЛ-10 Ф-15,16 ПС 35/10кВ "Зура-Сельская" (Глазовских Электрических Сетей ОАО "Удмуртэнерго"). В 9:33 Глазовские сети ВЛ-10 Ф-15,16 ПС 35/10кВ "Зура-Сельская"  вывели в ремонт, после чего произвели аварийно-восстановительные работы.   </t>
  </si>
  <si>
    <t xml:space="preserve">ВЛ-10 кВ Ф-12 </t>
  </si>
  <si>
    <t>ВЛ-10 кВ Ф-12 (РЭС) ПС 220/110/10 кВ 
"Комсомолец" (МЭС).Под откл.попала:
отпайка от оп.№151 (Ф-"Колпинский") (ЭНС)</t>
  </si>
  <si>
    <t xml:space="preserve">Работала Т.О. АПВ-выведено. РПВ- не успешно. Причина:повреждение в сетях "МРСК ВОЛГИ". </t>
  </si>
  <si>
    <t>Перерыв в электроснабжении потребителей на время поиска места повреждения и ликвидации аварийной ситуации силами персонала МРСК Волги</t>
  </si>
  <si>
    <t>ВЛ-110 кВ "Серноводская-2"</t>
  </si>
  <si>
    <t>ВЛ-110 кВ "Серноводская-2" ПС 220/110 кВ "Кинельская" (МЭС). Под отключение попали: С-2-Т ПС 110/35/6 кВ "Алакаевка" (СПО)  ВЛ-6 кВ Ф-5 (ЭНС), ПС 35/6 кВ "Запрудная", Т-2-Т  "Ключи".</t>
  </si>
  <si>
    <t>Работала З.З. АПВ-успешно.</t>
  </si>
  <si>
    <t>Отсутствие автоматического запуска СУ скважинным оборудованием.</t>
  </si>
  <si>
    <t>ВЛ-35 кВ " Ровная-2"</t>
  </si>
  <si>
    <t>ВЛ-35 кВ "Ровная-2"(ЧПО) ПС 110/35/10 кВ  "Колдыбань" (ЧПО) Под отключение попала: Т-1-Т ПС 35/6 кВ "Дзержинская"</t>
  </si>
  <si>
    <t>Работала МТЗ. АПВ-успешно.
Гроза, сильный  порывистый ветер.</t>
  </si>
  <si>
    <t>ВЛ-6 кВ Ф-18 ПС 35/6 кВ "Мочалеевка"</t>
  </si>
  <si>
    <t>Выпал блинкер "Авар. откл". АПВ- не успешно. РПВ- не успешно. Гроза, сильный порывистый ветер. Причина: в пролётах оп.№1800/78-79,1814/4-5 упавшие деревья на проводах. С 16:47 до 17:00 снятие деревьев с проводов ВЛ-6 кВ.</t>
  </si>
  <si>
    <t xml:space="preserve">СВВ-35 
</t>
  </si>
  <si>
    <t>СВВ-35 кВ  ПС 35/10 кВ "Петрухновская".  Под отключение попали: Т-1-Т ПС 35/10 кВ "Петрухновская", Т-1-Т ПС 35/10 кВ "Пиненковская"</t>
  </si>
  <si>
    <t>Работала МТЗ. АПВ- нет. РПВ-успешно. Работал АВР-10 кВ ПС 35/10 кВ "Петрухновская".  Работал АВР-35 кВ ПС 35/10 кВ "Пиненковская". Гроза, сильный порывистый ветер.</t>
  </si>
  <si>
    <t>ВЛ-6 кВ Ф-17 ПС 110/35/6 кВ"УКПН-2"</t>
  </si>
  <si>
    <t>Работала МТЗ. АПВ-нет. РПВ-успешно.
В 12:09 отключен персоналом Энергоцеха №14. Причина: водитель автомобиля "КРАЗ"-манипулятор ГОС № Р 085 ОР 116 RUS Авдеев А.А., принадлежащего фирме "Магма" при проезде под ВЛ-6 кВ Ф-17 в пролёте оп № 43Л-44Л , стрелой манипулятора зацепил провода ВЛ-6 кВ, в  результате чего произошёл обрыв провода нижней фазы, провод лежит на земле. С 13:22 до 13:37 ремонт провода  в пролёте оп.№ 43Л-44Л.</t>
  </si>
  <si>
    <t>ВЛ-6 кВ Ф-1,Ф-8</t>
  </si>
  <si>
    <t>ВЛ-6 кВ Ф-1,Ф-8 ПС 35/6 кВ "Озёркинская"</t>
  </si>
  <si>
    <t xml:space="preserve">
Выпал блинкер "Авар. откл". АПВ- не успешно. РПВ- не успешно. Гроза, сильный порывистый ветер.Причина: в пролете оп.№136-137 Ф-8 упало дерево, схлест проводов, на оп.№137 сломана траверса.
Устранили.</t>
  </si>
  <si>
    <t>МВ-35 Т-1-Т МВ-6 Т-1-Т ПС 35/6 кВ "КНС"</t>
  </si>
  <si>
    <t>Работала "Газовая защита".
Причина: лопнуло масломерное стекло на расширительном баке.
В 2:20 нагрузка Т-1-Т переведена на Т-2-Т.</t>
  </si>
  <si>
    <t>Ф.30-18</t>
  </si>
  <si>
    <t xml:space="preserve">ПС 35/6 кВ №130 АО ВЛ-6 Ф.30-18  АПВН, РПВУ, выпонен частичный осмотр ВЛ, (зона затопления).15.07.14 запланирован дальнейший осмотр. </t>
  </si>
  <si>
    <t>К-6 скв.406 Двуреченское нмр</t>
  </si>
  <si>
    <t xml:space="preserve">АО АВ-0,4 в ТП. Запрошены распечатки работы СУ ЭЦН. </t>
  </si>
  <si>
    <t>СУ ЭЦН ЦДНГ-4, 7, 8</t>
  </si>
  <si>
    <t xml:space="preserve">СУ ЭЦН                          </t>
  </si>
  <si>
    <t>Посадка напряжения из внешней сети ОАО "Тюменьэнерго", зафиксирована ПТК ЧЯ. Остановка УЭЦН. Томское РДУ, ТП МЭС причины посадки не сообщают.</t>
  </si>
  <si>
    <t>Ф.ЗМ-5</t>
  </si>
  <si>
    <t>ПС-110/35/6 кВ "Западно-Моисеевская" АО ВЛ-6 Ф.ЗМ-5 действием ТО, АПВН, наклон опоры №40 в сторону опоры 39, сближение проводов на не допустимое расстояние, пробой воздушного промежутка. Выполнено выравнивание опоры, установка укоса, перетяжка проводов, ВЛ введена в работу.</t>
  </si>
  <si>
    <t>АО ВЛ-110 СВ-5 на ПС 220/110/35/6 кВ "С-Соснинская" ТО, АПВУ, ПС 110/35/6 кВ "Вахская" 1ст.ТЗНП, 3ст.ДЗ, АПВУ. Посадка напряжения. (На балансе ОАО "ТРК")</t>
  </si>
  <si>
    <t>ПС-35/6 к-9             ВЛ-6 Ф-4</t>
  </si>
  <si>
    <t xml:space="preserve">Касание проводов, следы  К.З в пролете оп№20/9-20/10 не установленной техникой .
</t>
  </si>
  <si>
    <t xml:space="preserve">Запуск мех. фонда. Составлен АКТ.
</t>
  </si>
  <si>
    <t>ПС-35/6 к-1828             ВЛ-6 Ф-5</t>
  </si>
  <si>
    <t xml:space="preserve"> ШС-10 Ф-«А» оп№37,  ШС-10 Ф-«С» оп№51 частичное разрушение.</t>
  </si>
  <si>
    <t xml:space="preserve">Запуск мех. фонда. Изоляторы заменены.
</t>
  </si>
  <si>
    <t>ПС-35/6 к-45 ВЛ-6 ф-8</t>
  </si>
  <si>
    <t xml:space="preserve">следы  подгара проводов Ф"В,С" в пролете оп.№35-36 в районе к-1113. 
</t>
  </si>
  <si>
    <t xml:space="preserve">Запущен мех.фонд. </t>
  </si>
  <si>
    <t>ПС-35/6 к-111 ВЛ-6 ф-18</t>
  </si>
  <si>
    <t>Следы подгара на проходных изоляторах по Ф"А,В" высоковольтного короба КТПН-250кВА к-51.На крыше  КТПН-обнаружена мертвая обгоревшая сорока.</t>
  </si>
  <si>
    <t>Запущен мех.фонд. Составлен первичный акт.</t>
  </si>
  <si>
    <t>ВЛ-6кВ Ф-20 ПС-35/6кВ К-20</t>
  </si>
  <si>
    <t>Причины выясняются</t>
  </si>
  <si>
    <t>АПВН,РПВУ</t>
  </si>
  <si>
    <t>ПС 35/6 кВ К-459</t>
  </si>
  <si>
    <t>ВЛ-6 кВ 459-06</t>
  </si>
  <si>
    <t>Порывистый ветер, высокая поросль на оптпайке К-456 в пролете опор 32-33</t>
  </si>
  <si>
    <t>ПС 35/6 кВ ДНС-15</t>
  </si>
  <si>
    <t>МВ-6 кВ яч.12</t>
  </si>
  <si>
    <t>Сгорел блок питания реле времени в яч.12</t>
  </si>
  <si>
    <r>
      <t>Переходящее.</t>
    </r>
    <r>
      <rPr>
        <sz val="12"/>
        <rFont val="Times New Roman"/>
        <family val="1"/>
        <charset val="204"/>
      </rPr>
      <t xml:space="preserve"> С неуспешным АПВ, включению не поддается. Блинкер "Авар. отключение". Осмотром выявлено упавшее сухое дерево в пролете опор 115-116. Ветер. В 22:10 выехала бригада из г. Бузулука. В 23:55 приступили к устранению. В 3:10 работы закончены, в 3:15 фидер включен.</t>
    </r>
  </si>
  <si>
    <t>СШ-6 кВ</t>
  </si>
  <si>
    <t>Высокое напряжение на ВЛ-35 кВ из-за ремонтной схемы эл.снабжения.</t>
  </si>
  <si>
    <t>ПС Герасимовская (1СШ), ПС Тананыкская</t>
  </si>
  <si>
    <t>Аварийное отключение С1Т ПС "Герасимовская" срабатывание  газовой защиты из-за порыва прокладки проходного изолятора по стороне 35 кВ и утечки масла из расширителя.В 17:45 нагрузки переведены по ремонтной схеме.Устранено(прокладка заменена,масло долито,проведены испытания) В 2:08 тр-р на хх.</t>
  </si>
  <si>
    <t>Отдельные скважины ПС 35/6 Подольская, Токская, Подгорная</t>
  </si>
  <si>
    <r>
      <t xml:space="preserve">Кратковременное понижение U по ВЛ-35 кВ Подольская-Токская, остановка отдельных скважин при аварийном отключении с успешным АПВ фидеров №№ 1106, 1108 на ПС "Токская". Гроза. </t>
    </r>
    <r>
      <rPr>
        <sz val="12"/>
        <color indexed="12"/>
        <rFont val="Times New Roman"/>
        <family val="1"/>
        <charset val="204"/>
      </rPr>
      <t>Произведен осмотр ВЛ фидера № 1108, 1106 замечаний не выявлено.</t>
    </r>
  </si>
  <si>
    <t>МТЗ_2</t>
  </si>
  <si>
    <t>Посадка напряжения при аварийном отключении с успешным АПВ ВЛ-110 кВ "Пономарёвка-Каликино". Гроза.</t>
  </si>
  <si>
    <t>Аварийное отключение с успешным АПВ ВЛ-110 кВ "Сорочинская -Плешаново".  Гроза.</t>
  </si>
  <si>
    <t>Посадка напряжения в сети 35 кВ при грозовых проявлениях</t>
  </si>
  <si>
    <t>ВЛ-6 кВ ф-206</t>
  </si>
  <si>
    <r>
      <t xml:space="preserve">Аварийное отключение с успешным АПВ, гроза. </t>
    </r>
    <r>
      <rPr>
        <sz val="12"/>
        <color indexed="12"/>
        <rFont val="Times New Roman"/>
        <family val="1"/>
        <charset val="204"/>
      </rPr>
      <t>Произведен осмотр ВЛ, замечаний не выявлено.</t>
    </r>
  </si>
  <si>
    <t>ВЛ-6 кВ ф-108, 117</t>
  </si>
  <si>
    <t>Аварийное отключение с успешным АПВ, гроза.</t>
  </si>
  <si>
    <t>ПС 35/6 кВ Самодуровская УПСВ, Врезовская, Родниковская.</t>
  </si>
  <si>
    <t xml:space="preserve">Кратковременное повышение U, остановка отдельных скважин. Нестабильное U по   ВЛ-110 кВ "Тяга Абдулино -Пономаревская".  </t>
  </si>
  <si>
    <t>ВЛ-10 кВ ф-"Б-5".</t>
  </si>
  <si>
    <t>Отпайка ВЛ-6 кВ ф-"Кушниковка".</t>
  </si>
  <si>
    <t>Аварийное отключение, отключение скв.№ 857 по перегрузу.</t>
  </si>
  <si>
    <t>ВЛ-6 кВ ф-"Уваровский".</t>
  </si>
  <si>
    <t>ВЛ-6 кВ ф-205.</t>
  </si>
  <si>
    <t>Устранение обрыва гибкой связи на ЛР-6 ТП-6/0,4 скв.№ 813.</t>
  </si>
  <si>
    <t>ВЛБ-58, отпайка ВЛ-6 кВ ф-"Кушниковка".</t>
  </si>
  <si>
    <t>Аварийное отключение ВЛБ-58 при пуске скв.№ 857.</t>
  </si>
  <si>
    <t>ВЛ-10 кВ ф-"Мт-3".</t>
  </si>
  <si>
    <t>ВЛ-6 кВ ф-"Г-1".</t>
  </si>
  <si>
    <t>ВЛБ-41, отпайка ВЛ-6 фидера "Промысловый".</t>
  </si>
  <si>
    <t>Аварийное отключение ВЛБ-41 с успешным АПВ, гроза.</t>
  </si>
  <si>
    <t>В 7:50 по сообщению промысла остановка отдельных скважин по низкому напряжению. По сети 110 кВ посадки напряжения не отмечалось. В 7:30 при пуске ЭД-2 Ольховской ДНС посадка напряжения.</t>
  </si>
  <si>
    <t>скв.736</t>
  </si>
  <si>
    <t>Отключение персоналом СЭС для замены опор на ВЛ-10 кВ.</t>
  </si>
  <si>
    <t>Фонд Ф-807</t>
  </si>
  <si>
    <t>Аварийное отключение фидера. Причина: сдвиг ТП скв.206 при производстве землянных работ подрядчиком ОАО "Оренбургнефть" и "КЗ" на спусках от ЛР-6 кВ к ТП. Фидер включен без скв. №206. Скв.206 включили в 19:15.</t>
  </si>
  <si>
    <t>ф-603</t>
  </si>
  <si>
    <t>По сообщению диспетчера промысла остановка скважин из-за обрыва питания. Кратковременный порывистый ветер. При осмотре ПС отключение фидера не зафиксировано, отработал блинкер МТО, других отработавших блинкеров нет. Осмотр фидера произведен - неисправность не обнаружена. 20.07.14. продолжен осмотр, выявлено: отп. на ЗУ-25 в пролете опор 13-14 поджоги на проводах, после ЛР-1 в пролетах опор 8-10 ветки деревьев касаются провода.</t>
  </si>
  <si>
    <t>Сброс нагрузки по всем ПС из-за отключения с успешным АПВ ВЛ-110 кВ "Михайловская-Подбельская-2".</t>
  </si>
  <si>
    <t>МТО; МТЗ</t>
  </si>
  <si>
    <t>ВЛ-6 кВ ф-207, КТП скв-2449; 2757; 2724</t>
  </si>
  <si>
    <t>Ревизия и регулировка ЛР на скв-2741</t>
  </si>
  <si>
    <t xml:space="preserve"> Ф.Б10-17</t>
  </si>
  <si>
    <r>
      <t xml:space="preserve">Оп.№ 54 отключен ЛР-6 №2 Ф.Б10-17 отпайка на од.скв 112Р,119Р. Повреждение на отпайке ВЛ. Зона затопления, высокий вал, нет дороги. Осмотр на 6.05.14г. Подана заявка на осмотр ВЛ и устранение </t>
    </r>
    <r>
      <rPr>
        <sz val="12"/>
        <color theme="9" tint="-0.499984740745262"/>
        <rFont val="Times New Roman"/>
        <family val="1"/>
        <charset val="204"/>
      </rPr>
      <t>неисправности в зоне ответственности ОАО "ЦентрСибнефтепровод".</t>
    </r>
  </si>
  <si>
    <r>
      <t xml:space="preserve">ПС-35/6кВ №524 АО ВЛ-6 Ф.24-13 действием ТО, АПВН, РПВН. При осмотре обнаружено упавшее </t>
    </r>
    <r>
      <rPr>
        <sz val="12"/>
        <color theme="9" tint="-0.499984740745262"/>
        <rFont val="Times New Roman"/>
        <family val="1"/>
        <charset val="204"/>
      </rPr>
      <t>дерево на ВЛ в пролете оп.№54-55</t>
    </r>
    <r>
      <rPr>
        <sz val="12"/>
        <rFont val="Times New Roman"/>
        <family val="1"/>
        <charset val="204"/>
      </rPr>
      <t xml:space="preserve"> (растущеее вне охранной зоны).  Дерево убрали.</t>
    </r>
  </si>
  <si>
    <t>МТЗ,  АПВ</t>
  </si>
  <si>
    <t>Ф10-7</t>
  </si>
  <si>
    <r>
      <t xml:space="preserve">ПС-35/6кВ №110 АО ВЛ-6 Ф.10-7 действием МТЗ, АПВУ. Гроза, порывистый ветер, дождь с градом  (бюллетень погоды №127 от 07.05.14). </t>
    </r>
    <r>
      <rPr>
        <sz val="12"/>
        <color theme="9" tint="-0.499984740745262"/>
        <rFont val="Times New Roman"/>
        <family val="1"/>
        <charset val="204"/>
      </rPr>
      <t xml:space="preserve"> Выполнен осмотр ВЛ замечаний не выявлено.</t>
    </r>
  </si>
  <si>
    <t xml:space="preserve">Ф.3-7 </t>
  </si>
  <si>
    <r>
      <t xml:space="preserve">ПС 35/6 кВ №103. АО ВЛ-6 Ф.3-7 действием МТЗ, АПВН. РПВУ. </t>
    </r>
    <r>
      <rPr>
        <sz val="12"/>
        <color theme="9" tint="-0.499984740745262"/>
        <rFont val="Times New Roman"/>
        <family val="1"/>
        <charset val="204"/>
      </rPr>
      <t>Зацеп провода ВЛ-6кВ в пролёте оп.№13-14 трубоукладчиком ООО"Стройинвестпроект" Повреждение провода 50%, выполнен ремонт провода</t>
    </r>
    <r>
      <rPr>
        <sz val="12"/>
        <rFont val="Times New Roman"/>
        <family val="1"/>
        <charset val="204"/>
      </rPr>
      <t>. Сообщено ЧОП "РН Охрана Томск".</t>
    </r>
  </si>
  <si>
    <t>К-125 Советское нмр</t>
  </si>
  <si>
    <t xml:space="preserve">Скв.1774              К-125 
</t>
  </si>
  <si>
    <r>
      <t xml:space="preserve">АО  АВ-0,4кВ в ТП. Запрошены распечатки работы УЭЦН. </t>
    </r>
    <r>
      <rPr>
        <sz val="12"/>
        <color theme="9" tint="-0.499984740745262"/>
        <rFont val="Times New Roman"/>
        <family val="1"/>
        <charset val="204"/>
      </rPr>
      <t>Не предоставлены распечатки работы СУ ЭЦН.</t>
    </r>
  </si>
  <si>
    <t>К-2 Н-Вартовского нмр</t>
  </si>
  <si>
    <t xml:space="preserve"> К-2 
ПР-0,4 кВ</t>
  </si>
  <si>
    <r>
      <t>АО вводного АВ в ПР-0,4 кВ.</t>
    </r>
    <r>
      <rPr>
        <sz val="12"/>
        <color theme="9" tint="-0.499984740745262"/>
        <rFont val="Times New Roman"/>
        <family val="1"/>
        <charset val="204"/>
      </rPr>
      <t xml:space="preserve"> Отгорел провод в СУ скв.1107. </t>
    </r>
  </si>
  <si>
    <t>БРУ-6 №4 "БКНС-18"  АО ВЛ-6кВ Ф.Б4-16 действием МТЗ, АПВ-успешное. Падение дерева в пролете оп.№64-65. Повреждения ВЛ нет</t>
  </si>
  <si>
    <r>
      <t xml:space="preserve">ПС 35/6 кВ №103  АО ВЛ-6кВ Ф.3-8 действием МТЗ, АПВ-успешное. Проводится осмотр электрооборудования.  </t>
    </r>
    <r>
      <rPr>
        <sz val="12"/>
        <color theme="9" tint="-0.499984740745262"/>
        <rFont val="Times New Roman"/>
        <family val="1"/>
        <charset val="204"/>
      </rPr>
      <t xml:space="preserve">Крен 20 градусов анкерно-угловой опоры №95 от выдавливания свай, провис проводов в пролете опор№№ 95-96, касание проводов при ветре. </t>
    </r>
    <r>
      <rPr>
        <sz val="12"/>
        <rFont val="Times New Roman"/>
        <family val="1"/>
        <charset val="204"/>
      </rPr>
      <t>Нет подъезда зона затоплена.</t>
    </r>
  </si>
  <si>
    <t>Отказ в предоставлении отключений</t>
  </si>
  <si>
    <t>ДЭС скв.235р. Крапивинское нмр</t>
  </si>
  <si>
    <t>К-17 Катыльгинское нмр</t>
  </si>
  <si>
    <t xml:space="preserve">Скв.61 
К-17 </t>
  </si>
  <si>
    <t>АО  АВ-0,4кВ в ТП, неисправность АВ-0,4</t>
  </si>
  <si>
    <t>Разрушение изолятора ЛР-6кВ по фазе А</t>
  </si>
  <si>
    <t>1995г.</t>
  </si>
  <si>
    <t>ЛРНД-10</t>
  </si>
  <si>
    <t>Т.Р.-11.04.2013г.</t>
  </si>
  <si>
    <t xml:space="preserve">2014г. Отказ в Т. Р. </t>
  </si>
  <si>
    <t>осмотр 01.10.2013г.</t>
  </si>
  <si>
    <t>ПС 314, ф314-14</t>
  </si>
  <si>
    <t>ВЛ-6кВ ф 314-14</t>
  </si>
  <si>
    <t xml:space="preserve">На оп. №1 ф.А отгорел шлейф, схлест с ф.С -устранили. </t>
  </si>
  <si>
    <t>А 120                          А 95</t>
  </si>
  <si>
    <t>ТР  07.11.2012                    ТО  23.05.2014</t>
  </si>
  <si>
    <t>11.2014  Т.Р                                08.2014 Т.О</t>
  </si>
  <si>
    <t>ПС35/6кВ 208   ф.208-06</t>
  </si>
  <si>
    <t>ВЛ-6 кВ
 ф.208-06</t>
  </si>
  <si>
    <t xml:space="preserve">Юганский регион. Сильный порывистый ветер, гроза.                              Отключений основного электрооборудования не было, производится осмотр. </t>
  </si>
  <si>
    <t>ПС 110/35/6 Евсеенковская          ВЛ-35 Гром-1,2</t>
  </si>
  <si>
    <t>ВЛ-35 Гром-1,2</t>
  </si>
  <si>
    <t>Ф.051-10</t>
  </si>
  <si>
    <t xml:space="preserve">Сильный порывистый ветер, гроза.                                                     Разрушение изолятора ф.А, обрыв провода на оп. 99А, схлест с ф.С. </t>
  </si>
  <si>
    <t>ПС Шубинская, ВЛ-220 Пересвет</t>
  </si>
  <si>
    <t>ПС Усть-Балык, ВЛ-35 Сваязная-2</t>
  </si>
  <si>
    <t>ПС Усть-Балык,  ВЛ -35 Сваязная-2</t>
  </si>
  <si>
    <t>Гроза, посадка "U" по ПС Усть-Балык</t>
  </si>
  <si>
    <t>ПС 5047, ВЛ-35 Байкал-1</t>
  </si>
  <si>
    <t>Гроза, АВР-6 успешно.</t>
  </si>
  <si>
    <t xml:space="preserve">  Остановка 3скв. на к.100 (ф.051-05); к.102 (ф.057-15). Отключений на оборудовании ООО ЮНГ-Энергонефть нет.</t>
  </si>
  <si>
    <t xml:space="preserve">  Остановка 6скв. на к.241 (ф.072-06); к.242 (ф.072-15);к.238 (ф.072-17);к.247 (ф.072-10). Отключений на оборудовании ООО ЮНГ-Энергонефть нет.(заявки не было)</t>
  </si>
  <si>
    <t xml:space="preserve">  Остановка 10 скв. на к.248 (ф.074-13); к.253 (ф.074-13);к.238 (ф.072-17);к.259 (ф.080-05). Отключений на оборудовании ООО ЮНГ-Энергонефть нет.(заявки не было)</t>
  </si>
  <si>
    <t>ПС 35/6 Город  ВЛ-6 ф.Г-06 (ЮТЭК-Пыть-Ях)</t>
  </si>
  <si>
    <t>ВЛ-6 ф.Г-06</t>
  </si>
  <si>
    <t xml:space="preserve">МТЗ </t>
  </si>
  <si>
    <t>ВЛ-6 ф.242-10</t>
  </si>
  <si>
    <t>ВЛ-110 Ленинская-Лосинка-1,2</t>
  </si>
  <si>
    <t>ПС 35/6 №142          ВЛ-6 ф.142-06</t>
  </si>
  <si>
    <t>ВЛ-6 ф.142-06</t>
  </si>
  <si>
    <t xml:space="preserve">Гроза. В КТПН куста №14 вышел из строя трансформатор 6/0,4кВ (400кВА) </t>
  </si>
  <si>
    <t xml:space="preserve"> ЗЗ -1ст, -  ЗЗ - 2ст</t>
  </si>
  <si>
    <t>ВЛ-110 Восточный - Широковская</t>
  </si>
  <si>
    <t>ПС 35/6кВ №106
 ф.106-06</t>
  </si>
  <si>
    <t xml:space="preserve">
 ф.106-06</t>
  </si>
  <si>
    <t>Замыкание на ЛР-6 оп.63/1 крыльями птицы, на отпайке на земснаряд ООО СеверГидроМехСтрой.</t>
  </si>
  <si>
    <t>ТО - 24.07.2014
ТР - 12.04.2007</t>
  </si>
  <si>
    <t>ТО -10.2014
ТР - 04.2015</t>
  </si>
  <si>
    <t>ТО - 0
ТР - 7</t>
  </si>
  <si>
    <t>14.04.-17.04.2014 тех. осведетельствование</t>
  </si>
  <si>
    <t>ПС 35/6кВ №304              ф.304-16</t>
  </si>
  <si>
    <t>ф.304-16</t>
  </si>
  <si>
    <t>ТО 08.07.2014            ТР 31.10.2014</t>
  </si>
  <si>
    <t>ТО 100%                         ТР 0%</t>
  </si>
  <si>
    <t>ТО 10.2014                   ТР 2015</t>
  </si>
  <si>
    <t>ПС 110/35/6кВ Бекмеметьевская</t>
  </si>
  <si>
    <t>ПС 35/6кВ №153
 ф.153-14</t>
  </si>
  <si>
    <t>ф.153-14</t>
  </si>
  <si>
    <t xml:space="preserve">Гроза.
На оп.№40 обнаружено повреждение изоляторов ф.А, ф.С, предположительно вследствие попадания молнии в ВЛ. </t>
  </si>
  <si>
    <t>ТО - 08.05.2014
ТР - 08.02.2013</t>
  </si>
  <si>
    <t>ТО -08.2014
ТР - 02.2015</t>
  </si>
  <si>
    <t>Гроза.
Выборочная остановка 4 скв на к. 31(ф.14306); к.69(ф.14809); к.19,к.20(ф.14418).
Отключений основного электрооборудования не было.</t>
  </si>
  <si>
    <t>ПС 35/6кВ №353                       ф.353-04</t>
  </si>
  <si>
    <t>ф.353-04</t>
  </si>
  <si>
    <t>ТО 19.02.2014            ТР 27.02.2012</t>
  </si>
  <si>
    <t>ТО 100%                         ТР 50%</t>
  </si>
  <si>
    <t>ТО 08.2014                   ТР 02.2015</t>
  </si>
  <si>
    <t>ТО-0                                            ТР-2</t>
  </si>
  <si>
    <t>ПС 35/6кВ №360                 ф.360-10</t>
  </si>
  <si>
    <t>ф.360-10</t>
  </si>
  <si>
    <t>ТО 04.06.14               ТР 03.09.13</t>
  </si>
  <si>
    <t>ТО 07.13.                      ТР 10.14</t>
  </si>
  <si>
    <t>2 ступень
ТНЗНП</t>
  </si>
  <si>
    <t>ВЛ 110 кВ "Северный-Харампурская-2"</t>
  </si>
  <si>
    <t xml:space="preserve">ВЛ 110 "Пуль-Яха-Геращенко", 
ВЛ 110 "Пуль-Яха-Стрела" </t>
  </si>
  <si>
    <t>ВЛ-6кВ "105-18"</t>
  </si>
  <si>
    <t>ВЛ-35 Кутыгинская-1, 
ВЛ-35 Кутыгинская-2</t>
  </si>
  <si>
    <t>ВЛ-6 кВ "321-04"</t>
  </si>
  <si>
    <t>ВЛ-6 кВ "259-14"</t>
  </si>
  <si>
    <t>замер"0"-выбило автомат в БУ,запуск</t>
  </si>
  <si>
    <t>АОУЭЦН - обрыв изолятора ВЛ - 35 кВ Одопту на опоре №169</t>
  </si>
  <si>
    <t>ТП-332</t>
  </si>
  <si>
    <t>Выбило автомат ТП-332.</t>
  </si>
  <si>
    <t>сгорел автомат в БУ, смена, запуск</t>
  </si>
  <si>
    <t>выбило автомат группы №2 на ТП-332.</t>
  </si>
  <si>
    <t>выбило тепловое реле</t>
  </si>
  <si>
    <t>РВНО 6 кВ "Шхунное-нефть"</t>
  </si>
  <si>
    <t>АОЭЭ РВНО 6 кВ "Шхунное-нефть"</t>
  </si>
  <si>
    <t>АО  от МТЗ Ф-14 ПС 35/6кВ"Зимняя-Ставка-1" РПВУ КИЗ в норме</t>
  </si>
  <si>
    <t>22.07.14г.</t>
  </si>
  <si>
    <t>ВЛ-6 кВ Ку-9 СЭС Кубаньэнерго.</t>
  </si>
  <si>
    <t>М-е Чумаковское. ВЛ отключена персоналом Кубаньэнерго планово по заявке Кубаньводхоза для чистки трассы. Оперативные службы ОАО "НГТ-Энергия" не были поставлены в известность об отключении.</t>
  </si>
  <si>
    <t>ВЛ-6 кВ Ну-2 Абинский ЭСУ от ПС 35/6 кВ "Новоукраинская" ЮЗЭС Кубаньэнерго.</t>
  </si>
  <si>
    <t>М-е Абино-Украинское, Украинское, Шептальское. Разрушение изоляторов на Р-96 ВЛ-6 кВ Ну-83 Абинского ЭСУ. ВЛ-6 кВ Ну-81 и Ну-82 включили в работу. Гроза. ШП НЯ-13 от 22.07.14г.</t>
  </si>
  <si>
    <t>М-е Абино-Украинское. Разрушение изоляторов на Р-96. Гроза. ШП НЯ-13 от 22.07.14г. Произведена замена дефектных изоляторов.</t>
  </si>
  <si>
    <t>ВЛ-6 кВ Ф-6 ПС 35/6 кВ "Парфёновская"</t>
  </si>
  <si>
    <t>Выпал блинкер "Авар. откл". АПВ- не успешно. РПВ-успешно. Причина выясняется.</t>
  </si>
  <si>
    <t>СУ ЭЦН ЦДНГ-9</t>
  </si>
  <si>
    <t>АО СУ ЭЦН по посадке напряжения. Гроза, дождь штормпредупреждение №202 b от 21.07.14 Причина выясняется.</t>
  </si>
  <si>
    <t>Ф.9-16, 9-19</t>
  </si>
  <si>
    <t>Ф.9-19</t>
  </si>
  <si>
    <t xml:space="preserve">ПС-35/6кВ №609 АО ВЛ-6 кВ Ф.9-19 ТО, АПВ успешное. Гроза, дождь штормпредупреждение №202 b от 21.07.14 </t>
  </si>
  <si>
    <t>Ф.9-16</t>
  </si>
  <si>
    <t xml:space="preserve">ПС-35/6кВ №609 АО ВЛ-6 кВ Ф.9-16 ТО, АПВ успешное. Выгорел контакт ЛР-6 Ф.9-16 оп.1 ф. "А", при попадании молнии. Нагрузка переведена на ВЛ-6 Ф.9-19. Гроза, дождь штормпредупреждение №202 b от 21.07.14 </t>
  </si>
  <si>
    <t>Ф.9-13</t>
  </si>
  <si>
    <t>ПС-35/6кВ №609 АО ВЛ-6 Ф.9-13 действием ТО, АПВ-успешное. Повреждение провода ВЛ-6 Ф.9-13 оп. 45-47, при попадании молнии. Нагрузка переведена на ВЛ-6 Ф.9-19. Выполнен ремонт провода. Штормпредупреждение №202 b от 21.07.14</t>
  </si>
  <si>
    <t>ТО, МТЗ АПВ</t>
  </si>
  <si>
    <t>Ф.11-6, 11-19,
 11-20</t>
  </si>
  <si>
    <t>ПС-35/6кВ №611 АО ВЛ-6 Ф.11-6 действием МТЗ, АПВ-успешное. АО ВЛ-6 Ф.11-19, Ф.11-20 действием ТО, АПВ-успешное. Гроза, дождь штормпредупреждение №202 b от 21.07.14 Причина выясняется.</t>
  </si>
  <si>
    <t>НСС-1,  НСС-2</t>
  </si>
  <si>
    <t>АО ВЛ-220кВ НСС-1, НСС-2 Нижневартовская ГРЭС - ПС-220 "Советско-Соснинская" действием НВЧЗ, АПВ неуспешное, РПВ успешное. (гроза, штормовое предупреждение №202 от 21.07.14.)</t>
  </si>
  <si>
    <t>Ф.Кр-3</t>
  </si>
  <si>
    <t>ПС-110/35/6кВ "Крапивинская" АО ВЛ-6 Ф.Кр-3 действием ТО, АПВ-неуспешное. Падение дерева на провода в пролете между опор №65/1-66/1. Нагрузка переведена на ВЛ-6 Ф.Кр-15. Устранено 23.07.14.</t>
  </si>
  <si>
    <t>ПС-110 "Лугинецкая" АО ВЛ-35 ЦЛ-8 действием ТО, АПВ успешное. Произведен осмотр ЦЛ-8 видимых повреждения не выявлено. (гроза, штормовое предупреждение №202 от 21.07.14.)</t>
  </si>
  <si>
    <t>АО ВЛ-110кВ С-91, С-92 ПС 220/110/10 кВ "Чапаевка" - ПС 110/35/6 кВ "Катыльгинская" действием НВЧЗ, АПВ успешное. (гроза, штормовое предупреждение №202 от 21.07.14.)</t>
  </si>
  <si>
    <t>СУ ЭЦН ЦДНГ-7,8</t>
  </si>
  <si>
    <t>АО СУ ЭЦН по посадке напряжения. Бросок тока по ВЛ-35 ЦЛ-8, 9 от ПС 110/35/6 кВ "Катыльгинская" во время грозы, время и величина воздействия была недостаточная для отключения ВЛ-35. Гроза, дождь штормпредупреждение №202  от 21.07.14.</t>
  </si>
  <si>
    <t>ОАО МП "АНГГ"</t>
  </si>
  <si>
    <t>Остановка УЭЦН. Посадка напряжения, при АО ВЛ-35 ЦЛ-5М ПС 35/6 кВ №129 - ПС 35/6 кВ "Мохтик" МТЗ, АПВН, РПВУ. (гроза, штормовое предупреждение №202 от 21.07.14.).</t>
  </si>
  <si>
    <t>Б4-16, Б-417</t>
  </si>
  <si>
    <t>БРУ-6 кВ №4 АО Ф.Б4-16, Ф.Б4-17 действием ТО АПВ усп. (гроза, штормовое предупреждение №202 от 21.07.14.)</t>
  </si>
  <si>
    <t>Ф.6-1, Ф6-12</t>
  </si>
  <si>
    <t>ПС-35/6кВ №206 АО ВЛ-6 кВ Ф.6-1, Ф.6-12 ТО, АПВ успешное. (гроза, штормовое предупреждение №202 от 23.07.14.).</t>
  </si>
  <si>
    <t>РПВУ АПВ-нет</t>
  </si>
  <si>
    <t>КУВ-6 К-4 СВ-6</t>
  </si>
  <si>
    <t>К-4Кош. КУВ-6 АО СВ-6 действием МТЗ от КУВ-6 через СВ-6 запитана ВЛ-6кВ Ф.8-13.   (гроза, штормовое предупреждение №202 от 23.07.14.).</t>
  </si>
  <si>
    <t>ПС-35/6 кВ №611 АО ВЛ-6 кВ Ф.11-19 действием ТО, АПВУ. Осмотрен, оп. №105 разрушение изолятора фазы "В". Выполнен ремонт. Гроза, штормпредупреждение №204 от 23.07.14г.</t>
  </si>
  <si>
    <t>16:26</t>
  </si>
  <si>
    <t>16:30</t>
  </si>
  <si>
    <t>ПС-35/6 кВ №203 АО ВЛ-6 Ф.3-7 действием ТО, АПВУ. Осмотр 25.07.14г. Гроза, штормпредупреждение №204 от 23.07.14г.</t>
  </si>
  <si>
    <t>Ф.3-6</t>
  </si>
  <si>
    <t>ПС-35/6 кВ №203 АО ВЛ-6 Ф.3-6 действием ТО, АПВУ. Осмотр 25.07.14г. Гроза, штормпредупреждение №204 от 23.07.14г.</t>
  </si>
  <si>
    <t>Ф.2-16</t>
  </si>
  <si>
    <t>ПС-35/6 кВ №206 АО ВЛ-6 Ф.2-16 (блинкер АО), АПВУ. Осмотр 25.07.14г. Гроза, штормпредупреждение №204 от 23.07.14г.</t>
  </si>
  <si>
    <t xml:space="preserve">ВЛ-35 ЦЛ-5М ПС 35/6 кВ №129 - ПС 35/6 кВ "Мохтик" </t>
  </si>
  <si>
    <t>НМ м/р пс 35/6кв "НМ"   ф-7.</t>
  </si>
  <si>
    <t>пс 35/6кв "НМ"   ф-7.</t>
  </si>
  <si>
    <t>Тюм.м/р. пс 35/6 "Куст-7"  ф-6.</t>
  </si>
  <si>
    <t xml:space="preserve">        пс 35/6 "Куст-7"  ф-6.</t>
  </si>
  <si>
    <t>ВЛ 220 кВ ПС Сибирская - НВ ГРЭС 3,4 цепь</t>
  </si>
  <si>
    <t>ДНС-24 пс 35/6 "К-1550"  ф-4.</t>
  </si>
  <si>
    <t xml:space="preserve">        пс 35/6 "К-1550"  ф-4.</t>
  </si>
  <si>
    <t>ДНС-24 пс 35/6 "К-1565"  ф-7.</t>
  </si>
  <si>
    <t xml:space="preserve">        пс 35/6 "К-1565"  ф-7.</t>
  </si>
  <si>
    <t>МЧ м/р пс 35/6 "КНС-2" М/Ч м/р  ф-10.</t>
  </si>
  <si>
    <t xml:space="preserve">        пс 35/6 "КНС-2" М/Ч м/р  ф-10.</t>
  </si>
  <si>
    <t>К-326</t>
  </si>
  <si>
    <t>внутреннее повреждение трансфрорматора</t>
  </si>
  <si>
    <t>2005г.</t>
  </si>
  <si>
    <t>Т.Р.-02.02.12г.</t>
  </si>
  <si>
    <t xml:space="preserve">2013г., 2014г. Отказ в Т. Р. </t>
  </si>
  <si>
    <t>ВЛ 35кВ п/с 110/35/6кВ Молодежная токовая отсечка</t>
  </si>
  <si>
    <t>ПС 35/6 кВ к-8 МЧ</t>
  </si>
  <si>
    <t>посадка напряж</t>
  </si>
  <si>
    <t>ПС-110 Мега ВЛ-35 Ф-1</t>
  </si>
  <si>
    <t xml:space="preserve">Прохождение грозового фронта. </t>
  </si>
  <si>
    <t>ПС-35/6 к-392 ВЛ-6 ф-6</t>
  </si>
  <si>
    <t>Прохождение грозового фронта. Подгары изоляторов ШПК оп.№30 ф-А, оп.№44 ф-А,оп 45 ф-АВС, оп 43 ф-ВС, оп 47 ф-АВ.</t>
  </si>
  <si>
    <t>Устранено</t>
  </si>
  <si>
    <t>ПС-35/6 ДНС-1М ф-6</t>
  </si>
  <si>
    <t>Прохождение грозового фронта. Подгары на изоляторах ШПК-10 оп. 49 ф-В, оп. 50 ф-ВС.</t>
  </si>
  <si>
    <t>В 20:03 ф-6 включен в работу, подано U на к-125М. Разорваны шлейфа на оп. 66 в ст. оп.67, в 21:46 при включении КПУ 125М-2 повторное отключение ф-6 ПС-35/6 ДНС-1М, КПУ125М-2 отключено, в 21:54 ф-6 включен в работу. Произведена замена изоляторов ШПК-10 оп. 49 ф-В, оп. 50 ф-ВС. В 22:46 включено КПУ 125М-2 успешно, подано U На к-27М.</t>
  </si>
  <si>
    <t>ПС-35/6 к-9М ф-18</t>
  </si>
  <si>
    <t>Прохождение грозового фронта.</t>
  </si>
  <si>
    <t>ПС-35/6 к-774 ф-8</t>
  </si>
  <si>
    <t>ПС-35/6 к-41М ф-16</t>
  </si>
  <si>
    <t>Прохождение грозового фронта. Посадка U по СШ-6кВ. Разрушение изоляторов ШС-10 ф-В,С оп.25,27.</t>
  </si>
  <si>
    <t>Устранено.</t>
  </si>
  <si>
    <t>ПС-35/6 к-100 ф-14</t>
  </si>
  <si>
    <t>Последствие прохождения грозового фронта, падение дерева из вне охранной зоны ВЛ-6кВ в пролете оп. 10-11.</t>
  </si>
  <si>
    <t>ВЛ-110кВ  "Кирьяновская-Ореховская"</t>
  </si>
  <si>
    <t>ВЛ-110кВ   "Кирьяновская-Ореховская"</t>
  </si>
  <si>
    <t>Прохождение грозового фронта</t>
  </si>
  <si>
    <t xml:space="preserve">МТЗ-1 </t>
  </si>
  <si>
    <t>ВЛ-35 кВ                                      Ф-2, 4            ПС 110/35/6 кВ "Ермаковская"</t>
  </si>
  <si>
    <t>ВЛ-35 кВ                                      Ф-2,4            ПС 110/35/6 кВ Ермаковская</t>
  </si>
  <si>
    <t>ВЛ-110кВ Бахилы-Сев-Хохряки</t>
  </si>
  <si>
    <t xml:space="preserve">Аварийное отключение ВЛ-110кВ Бахилы-Сев-Хохряки, прохождение грозового фронта. </t>
  </si>
  <si>
    <t>Отключение на Бахиловском, Северор-Хохряковском, Сусликовском, Верхнеколик-Еганском м/р.</t>
  </si>
  <si>
    <t>ПС-35/6кВ к-20   ВЛ-6кВ Ф№16</t>
  </si>
  <si>
    <t>ПС-35/6кВ к-20      ВЛ-6кВ Ф№16</t>
  </si>
  <si>
    <t>Гроза.Обрыв провода (попадание молнии) в пролете оп.14-15. Неполнофазный режим на к-19Бис.</t>
  </si>
  <si>
    <t>к-19Бис переведен на Ф-6 ПС-35/6кВ к-20 в 21:50. Ф-16-6кВ ПС-35/6кВ к-20 отключен в 21:20.  Мех.фонд.запущен. Устранеие дефекта на 24.07.14.</t>
  </si>
  <si>
    <t>ВЛ-110кВ 1ц и 2ц "Кирьяновская-п.п. Восточный" и "Кирьяновская - Ореховская"</t>
  </si>
  <si>
    <t>ВЛ-35кВ Ф-4 ПС110 С-Хохряковская</t>
  </si>
  <si>
    <t>ВЛ-35кВ Ф-2 ПС110 Бахиловская</t>
  </si>
  <si>
    <t>ВЛ-35кВ Ф-5 ПС110 Бахиловская</t>
  </si>
  <si>
    <t>ПС 35/6 кВ К-542</t>
  </si>
  <si>
    <t>ВЛ-6 кВ 542-14</t>
  </si>
  <si>
    <t xml:space="preserve">Грозовое воздействие. </t>
  </si>
  <si>
    <t>ВЛ-6 кВ 542-04</t>
  </si>
  <si>
    <t>Грозовое воздействие.</t>
  </si>
  <si>
    <t>ПС 35/6 кВ №3 Кам</t>
  </si>
  <si>
    <t>ВЛ-6 кВ 3-17,     3-18</t>
  </si>
  <si>
    <t>ПС 110/35/6 кВ Каменная</t>
  </si>
  <si>
    <t>ВЛ-35 кВ Север-1, Север-2</t>
  </si>
  <si>
    <t>ПС 35/6 кВ ДНС-27</t>
  </si>
  <si>
    <t>ВЛ-6 кВ ф-р ДНС-27-14</t>
  </si>
  <si>
    <t>Разрушение изоляторов на опоре №774 отпайки ВЛ-6 кВ Куст-337б (последствия после грозы)</t>
  </si>
  <si>
    <t>Замена деревянной опоры персоналом СЭС. Неотложная заявка.</t>
  </si>
  <si>
    <t>ВЛ-6 кВ фидера № 410.</t>
  </si>
  <si>
    <t>"Земля" в сети 6 кВ фаза "А". Устранение обрыва вязки на опоре № 49 ВЛ-6 фидера № 410.</t>
  </si>
  <si>
    <t>ДЗ-1</t>
  </si>
  <si>
    <t>ПС 35/6 кВ Ленинградская, ДНС "Пасмурово", Ф-Тв-8</t>
  </si>
  <si>
    <t>Аварийное отключение ВЛ-110 кВ "Бузулук-Твердилово". Напряжение подано по ВЛ-110 кВ "Державино-Твердилово". На участке Бузулук-Твердилово обнаружен и устранён наброс провода на ВЛ-110 кВ.</t>
  </si>
  <si>
    <t>Фонд Ф-815</t>
  </si>
  <si>
    <t>Аварийное отключение ВЛ-6кВ. Фидер осматривается, порывистый ветер. На скв.1518 "кз" кабеля от СУ ЭЦН до частотника. Заменен персоналом ЦБПО.</t>
  </si>
  <si>
    <t>Фонд Ф-Тв-8</t>
  </si>
  <si>
    <t>Оперативные переключения по сборке нормальной схемы эл.снабжения ПС Твердиловской.</t>
  </si>
  <si>
    <t>ПС 110/35/6кВ ЦПС                    ВЛ-35 Светлая-1,2</t>
  </si>
  <si>
    <t>ВЛ-35 Светлая-1,2</t>
  </si>
  <si>
    <t>ПС 35/6 кВ№276
УКРМ-2</t>
  </si>
  <si>
    <t>ПС Лабытвор, ф.6кВ 39/33-01</t>
  </si>
  <si>
    <t>ост./ запуск БКНС, " пониж. напряжение"</t>
  </si>
  <si>
    <t xml:space="preserve"> не запускается по эл. части</t>
  </si>
  <si>
    <t>вышел из строя магн.пускатель,замена</t>
  </si>
  <si>
    <t xml:space="preserve">АОУЭЦН -  выбило автомат </t>
  </si>
  <si>
    <t>25.07.14г.</t>
  </si>
  <si>
    <t>ВЛ-6 кВ Ну-2, Ну-5. Абинский ЭСУ.</t>
  </si>
  <si>
    <t>М-е Абино-Украинское, Украинское, Шептальское. Отключение в ЮЗС. ВЛ-35 кВ "Мерчанская-Новоукраинская". МТЗ. АПВ-неусп. РПВ-усп. Предупреждение НЯ-14.</t>
  </si>
  <si>
    <t>ВЛ-6 кВ   Чм-532,         ВЛ-6 кВ   Чм-535.</t>
  </si>
  <si>
    <t>М-е ЗГЯ. МТЗ. АПВ-неусп. РПВ-усп. ГРОЗА. Предупреждение НЯ-14.</t>
  </si>
  <si>
    <t>ВЛ-6 кВ 175, ВЛ-6 кВ-171, ВЛ-6 кВ-75.</t>
  </si>
  <si>
    <t>М-е Троицко-Анастасиевское. В ПП-8 отключился ВВ-6-1. МТЗ. АПВ-не усп., РПВ-усп. Простой УЭЦН скв. 1816. Предупреждение НЯ-14.</t>
  </si>
  <si>
    <t>Выпал блинкер "Авар.откл". АПВ-успешно.
Гроза, сильный  порывистый ветер.</t>
  </si>
  <si>
    <t>2 ступень МТЗ</t>
  </si>
  <si>
    <t>ВЛ-110 кВ "Совхозная-1"</t>
  </si>
  <si>
    <t>ВЛ-110 кВ "Совхозная-1" (ЧПО) ПС 110/35/10 кВ "Чапаевская" (ЧПО) Под откл.попали: С-1-Т ПС 110/35/6 кВ "Снисски" (ЧПО) (ВЛ-6 кВ Ф-1,4,6,10),ПС 35/6 кВ "Хомяковская"</t>
  </si>
  <si>
    <t>Работала 2 ступень МТЗ. АПВ-успешно.</t>
  </si>
  <si>
    <t>Ф.6-1</t>
  </si>
  <si>
    <t>ПС-35/6кВ №206  ВЛ-6 кВ Ф.6-1 Неполнофазный режим.  Падение дерева на провода ВЛ в пролете оп.№24-№25 Ф6-1, обрыв провода ф"В". Выполнен ремонт.</t>
  </si>
  <si>
    <t>К-11скв 289. Оленье нмр</t>
  </si>
  <si>
    <t xml:space="preserve">Аварийное отключение АВ-0,4 в ТП№1/400кВА. Запрошены распечатки журнала событий СУ ЭЦН. </t>
  </si>
  <si>
    <t>ПС 35/6 кВ К-110</t>
  </si>
  <si>
    <t>ВЛ-6 кВ 110-16</t>
  </si>
  <si>
    <t>КЗ в кабельной муфте опора №1 ВЛ-6 кВ ДНС-2-12</t>
  </si>
  <si>
    <t>ПС 35/6 кВ ДНС-1</t>
  </si>
  <si>
    <t>ВЛ-6 кВ ДНС-1-22</t>
  </si>
  <si>
    <t>Производится осмотр</t>
  </si>
  <si>
    <t xml:space="preserve">СУ ЭЦН на К-3б </t>
  </si>
  <si>
    <t>ПС 35/6 кВ Городская</t>
  </si>
  <si>
    <t>Посадка напряжения при аварийном отключении с успешным АПВ ВЛ-110 кВ "Михайловская-Тюрино-2ц"</t>
  </si>
  <si>
    <t>Остановка отдельных скважин по высокому U при отключении фидера "Чк-4" на ПС "Чкаловская".</t>
  </si>
  <si>
    <t>ПС 35/6 Ленинградская, ф-1. Посадка по ф-8 Твердиловская.</t>
  </si>
  <si>
    <t>Аварийное отключение с неуспешным АПВ, гроза.</t>
  </si>
  <si>
    <t>Отпайка ВЛ-6 после ВЛБ-75</t>
  </si>
  <si>
    <t>Снижение нагрузки. Гроза. При осмотре обнаружено отключенное ВЛБ-75. МТО. Включено.</t>
  </si>
  <si>
    <t>Кратковременное понижение U, остановка отдельных скважин, при аварийном отключении с успешным АПВ ВЛ-110 "Бузулукская-Сорочинская-2". ЗЗ-1ст. АУРА -36-40 км. Отпайка ВЛ-110 "Сорочинская-2- Ново-Медведкинская" осмотрена, замечаний нет.</t>
  </si>
  <si>
    <t>Фонд Ф-1314</t>
  </si>
  <si>
    <t>Отключение фидера для замены повреждённого изолятора на опоре №23.</t>
  </si>
  <si>
    <t xml:space="preserve">Отработала МТО. При осмотре ВЛ отпайка на скв.668 обнаружены поджоги провода в пролете опор №3-4("нырок" под ВЛ-110 "Пром-1,2"). Возможны из-за касания зерноуборочной техники, т.к. присутствуют скошенные валки. </t>
  </si>
  <si>
    <t>18:35 ДЭС-8 АО ДГУ-2 - 303 "Низкое напряжение генератора";  приступили к осмотру и выявлению причины неисправности; 
18:55 Запуск скв.7П, 2421;
21:35 Выявлен и устранен обрыв провода кабеля распределения мощности в колодке ТВ-1; ДГУ-2 запущена в параллельную работу;
22:00 Запуск скв.2325</t>
  </si>
  <si>
    <t>МЭС ЗС</t>
  </si>
  <si>
    <t>ОТЭЦ</t>
  </si>
  <si>
    <t>Сахэнерго</t>
  </si>
  <si>
    <t>выбило защиту, устранение неисправности контактора</t>
  </si>
  <si>
    <t>отгорел кабель, переразделка кабеля, запуск</t>
  </si>
  <si>
    <t>вывод на режим после грозовых перенапряжений</t>
  </si>
  <si>
    <t>отгорела фаза на опоре</t>
  </si>
  <si>
    <t>ф.1-37</t>
  </si>
  <si>
    <t>АО ВЛ-6 Ф.1-37 действием МТЗ, АПВ-нет, РПВН, Двухфазное КЗ между проводами ВЛ-6 Ф.1-37 оп. 61/2 при касании их деревом. Нарушение охранной зоны ВЛ-6 эксковатором К-703МА гос. номер 3626 ТК70, принадлежащего ООО «УТТ-2» под управлением тракториста Ложникова Н.П., о факте нарушения был составлен акт ООО ЧОП «РН-Охрана-Томск» . Дерево убрано ВЛ-6 Ф.1-37 включена в работу.</t>
  </si>
  <si>
    <t>Ф.24-14</t>
  </si>
  <si>
    <t xml:space="preserve">ПС 35/6 кВ №124. АО ВЛ-6 Ф.24-13 действием ТО, АПВН. Неисправность трансформатора 6/0,4кВ 400 кВА ТП-1 К-24, нагрузка переведена на ТП-2, </t>
  </si>
  <si>
    <t>ВЛ-110 кВ "Гобуновская-1"</t>
  </si>
  <si>
    <t>ВЛ-110 кВ "Горбуновская-1"(СПО) ПС 220/110/10 кВ "Серноводская" (МЭС) Под отключение попали: С-1-Т ПС 110/6 кВ "Горбуновская", С-1-Т ПС 110/35/6 кВ "Красногородецкая": Т-1-Т ПС 35/6 кВ "Смагинская", "Озеркинская", "Шумалгинская", Славкинская".</t>
  </si>
  <si>
    <t xml:space="preserve">Работала 2 ст ЗЗ. АПВ- успешно. </t>
  </si>
  <si>
    <t>ПС35/6кВ "К-32" Т-1</t>
  </si>
  <si>
    <t xml:space="preserve">Авар.откл ТМПН №1, из-за попадания жидкости при фонтанировании  авар.скв. 982 куст 156.  АВР - успеш.
</t>
  </si>
  <si>
    <t>Отключение на  Верхнеколик-Еганском м/р.</t>
  </si>
  <si>
    <t>ВЛ-35кВ Ф-3 ПС 110/35/6кВ ВКЁ</t>
  </si>
  <si>
    <t>Разрушение изоляторов  на опорах ПЛУ-35кВ "КНС-1" в р-не к.32 из-за попадания жидкости с авар.скв.982/156</t>
  </si>
  <si>
    <t>ПС35/6кВ  "К-32"</t>
  </si>
  <si>
    <t>Авар.откл автоматического секционного масляного выключателя, из-за попадания жидкости при фонтанировании  авар.скв. 982 куст 156</t>
  </si>
  <si>
    <t>Разрушение РВС(разрядников вентиляционных станционных), из-за попадания жидкости при фонтанировании  авар.скв. 982 куст 156</t>
  </si>
  <si>
    <t>Отключение на  Верхнеколик-Еганском м/р. ПС 35/6кВ "К-32"</t>
  </si>
  <si>
    <t>Коротокое замыкание в разряднике (прогар проводов)</t>
  </si>
  <si>
    <t>Отключение на  Верхнеколик-Еганском м/р. ПС 35/6кВ "К-32", "К-107". "К-131", "К-38".</t>
  </si>
  <si>
    <t>ПС 35/6 кВ №222 ф.222-02</t>
  </si>
  <si>
    <t>ПС 110/35/6кВ Промысловая  ВЛ-35кВ "Таёжная"-1ц</t>
  </si>
  <si>
    <t>ВЛ-35кВ "Таёжная"-1ц</t>
  </si>
  <si>
    <t>ПС 35/6кВ №311 ф.311-06</t>
  </si>
  <si>
    <t>ф.311-06</t>
  </si>
  <si>
    <t>ВЛ-6кВ ф. 2060-20 ТП-2 к.160, 1 пол.ВВ АВ-0.4-1600А</t>
  </si>
  <si>
    <t>ТП-2 к.160, 1 пол.ВВ АВ-0.4-1600А</t>
  </si>
  <si>
    <t>ПС 35/6кВ 222, ф.222-04</t>
  </si>
  <si>
    <t>ВЛ-6 ф.222-04</t>
  </si>
  <si>
    <t>Схлест проводов ф. А,С в пролете опор 31-32. Опора 32 выдавило основание, наклон опоры.</t>
  </si>
  <si>
    <t>ф.5 Паромай</t>
  </si>
  <si>
    <t>ф.5 ПС-35/6 кВ Мухто, КЗ на линии</t>
  </si>
  <si>
    <t>посадка напряжения при запуске таката №2</t>
  </si>
  <si>
    <t>М/р "Хасырейское"         КТП-6/0,4кВ №534 скв45. В следствии  нарушения изоляции КЛ  0,4 кВ от     АВ-0,4 кВ скв. 45 до СУ скв. №45 произошло отключение АВ-0,4 кВ скв. 45 в КТП-6/0,4 кВ №534. Произведена замена КЛ 0,4 кВ, ввод       в работу СУ скв. №45.</t>
  </si>
  <si>
    <t>ВЛ-110 кВ"Азот-Елховская"</t>
  </si>
  <si>
    <t>ВЛ-110 кВ "Азот-Елховская"(СПО) ПС 500/220/110/10 кВ "Азот" (МЭС). Под посадку напряжения попали: ПС 110/35/10 кВ"Елховка"(СПО), ПС 35/6 кВ "Каменка", ПС 35/10 кВ "Волгановка" (ЭНС).</t>
  </si>
  <si>
    <t>В 13:10 посадка напряжения.
Причина выясняется.</t>
  </si>
  <si>
    <t>ВЛ-6 кВ Ф-9 ПС 35/6 кВ "Богдановская"</t>
  </si>
  <si>
    <t>Работала МТЗ. АПВ-не успешно. РПВ-успешно. Причина выясняется.</t>
  </si>
  <si>
    <t>2 ст.ЗЗ</t>
  </si>
  <si>
    <t>ВЛ-110 кВ "Чапаевская-Снисски-2"</t>
  </si>
  <si>
    <t>ВЛ-110 кВ "Чапаевская-Снисски-2" ПС 110/35/10 кВ "Чапаевская"(ЧПО) Под отключение попали: С-2-Т ПС 110/35/6 кВ "Снисски", ВЛ-6 кВ Ф-14,15,16,17,18 (ЭНС), ПС 35/6 кВ "Медведевская".</t>
  </si>
  <si>
    <t>Работала    . АПВ-не успешно. РПВ-успешно. Гроза,сильный порывистый ветер.</t>
  </si>
  <si>
    <t>Аварийное отключение по вине Энергоснабж.орг</t>
  </si>
  <si>
    <t>ВЛ-110 факел КНС-32 1 цепь, п/с большечерногорская</t>
  </si>
  <si>
    <t>ПС 110/35/6 кВ Красноленинская</t>
  </si>
  <si>
    <t>ВЛ-6 кВ КНС-3-07</t>
  </si>
  <si>
    <t>Посадка напряжения по ВЛ-35 кВ "КНС-3-1" из-за аварийного отключения ВЛ-6 кВ ф-р КНС-3-07 (касание веток дерева проводов в пролете опор №№30-31 отпайки ВЛ-6 кВ "база Потымец")</t>
  </si>
  <si>
    <t xml:space="preserve">СУ ЭЦН на 8 Кустах </t>
  </si>
  <si>
    <t>Повышение напряжения по ВЛ-35 кВ КНС-2-2. Сгорел трансформатор тока 35 кВ на ВЛ-35 кВ ДНС-5-2</t>
  </si>
  <si>
    <t>ПС "Росташинская"; "Гаршинская-1; 2; УПСВ"</t>
  </si>
  <si>
    <t>Посадка напряжения при аварийном отключении ВЛ-500 кВ "Ириклинская ГРЭС-Газовая", работа МТО.</t>
  </si>
  <si>
    <t>ПС 35/6 кВ Ленинградская</t>
  </si>
  <si>
    <t>Аварийное отключение В-35 Т1Т, МТЗ. "Прошивает" проходной изолятор фидера № 1 на РУ-6.  9:20 тр-р включен на хх. 9:21 включен В-6/1.</t>
  </si>
  <si>
    <r>
      <t xml:space="preserve">Замена проходных изоляторов на РУ-6.  </t>
    </r>
    <r>
      <rPr>
        <sz val="12"/>
        <color indexed="12"/>
        <rFont val="Times New Roman"/>
        <family val="1"/>
        <charset val="204"/>
      </rPr>
      <t>Произведена замена 6-ти проходных изоляторов на ячейках: Ввод-6, фидер № 1, ТСН.</t>
    </r>
  </si>
  <si>
    <t>Кратковременное понижение U по системе, остановка отдельных скважин при аварийном отключении с неуспешным АПВ ВЛ-110 "Металург-3" в г.Самара</t>
  </si>
  <si>
    <t>фонд Ф-Поселковый</t>
  </si>
  <si>
    <t>Аварийное отключение. Причина выход из строя элемента БСК.</t>
  </si>
  <si>
    <t>Фонд Ф-110</t>
  </si>
  <si>
    <t>Аварийное отключение с успешным АПВ. Гроза.</t>
  </si>
  <si>
    <t>Фонд Ф-1</t>
  </si>
  <si>
    <t>Отключение ПС Малозайкинской персоналом ЗЭС при оперативных переключениях по сборке нормальной схемы после ремонта ОВ-35 кВ на ПС 110/35/10 кВ Первомайской.</t>
  </si>
  <si>
    <t>ПС Ленинградская, ф-1, ПС Твердиловская, ф-8</t>
  </si>
  <si>
    <t xml:space="preserve">Аварийное отключение с неуспешным АПВ ВЛ-110 Пилюгино-Державино. Гроза. Подано напряжение с ПС 220/110/35/10/6 Бузулукская по ВЛ-110 Бузулук-Державино. </t>
  </si>
  <si>
    <t>все</t>
  </si>
  <si>
    <t>Кратковременное понижение напряжения при включении ВЛ-110 Бузулук-Державино.</t>
  </si>
  <si>
    <t>СГОЭС</t>
  </si>
  <si>
    <t>ГТЭС-83 Усть-тегусского м/р</t>
  </si>
  <si>
    <t>ГТУ-1,2,3,4,5,6,7                                               ГПУ-1,2,4,5,6,7,8,9.</t>
  </si>
  <si>
    <t xml:space="preserve">10:32 АО ГТУ-1,2,3,4,5,6,7 по низкому давлению газа на входе в ГТУ, АО ГПУ-1,2,4,5,6,7,8,9, по коду 3458 - "шина за пределами диапазона синхронизации". На ГТЭС-83 после восстановления давления в линии подачи газа был произведён пуск ГТУ-1,2,3,4,5,6,7. На ГПЭС-15 произведён пуск ГПУ-1,2,4,5,6,7,8,9.    14:01 восстановление нормальной схемы электроснабжения Усть-Тегусского и Урненского м/р. 14:07 полное снятие ограничений по нагрузке.   </t>
  </si>
  <si>
    <t>август</t>
  </si>
  <si>
    <t>1Т ПС-35/6 кВ №414</t>
  </si>
  <si>
    <r>
      <t xml:space="preserve">ПС-35/6 кВ №414 отключение 1Т (выпавших блинкеров нет), работа АВР-6 успешная. Выполнена послеаварийная проверка РЗА 1Т, </t>
    </r>
    <r>
      <rPr>
        <sz val="12"/>
        <color theme="9" tint="-0.499984740745262"/>
        <rFont val="Times New Roman"/>
        <family val="1"/>
        <charset val="204"/>
      </rPr>
      <t>замыкание в реле времени ТВМ, реле времени заменено</t>
    </r>
    <r>
      <rPr>
        <sz val="12"/>
        <rFont val="Times New Roman"/>
        <family val="1"/>
        <charset val="204"/>
      </rPr>
      <t>. 1Т введен в работу.</t>
    </r>
  </si>
  <si>
    <t>К-6 скв.401 Ломовое нмр</t>
  </si>
  <si>
    <t>АО к.з. АВ-0,4 кВ (Iн-250 А) в РУ-0,4 кВ КТПН №1. Выполнена замена АВ-0,4 кВ.</t>
  </si>
  <si>
    <t>К-3Г Герасимовское нмр</t>
  </si>
  <si>
    <t>СУ ЭЦН                          К-3Г</t>
  </si>
  <si>
    <t>АО вводного АВ-0,4 кВ (Iн-630 А)  в КТПН-6/0,4 кВ. Запрошены распечатки журнала событий СУ ЭЦН</t>
  </si>
  <si>
    <t>скв.368од. Советское нмр</t>
  </si>
  <si>
    <t>СУ СКН скв.368од.</t>
  </si>
  <si>
    <t>АО АВ-0,4 кВ в СУ СКН, к.з. МП. Выполнена замена МП.</t>
  </si>
  <si>
    <t>ВЛ-6 кВ ф-Графский, ВЛБ-32</t>
  </si>
  <si>
    <t>Аварийное отключение ВЛБ-32. МТО. Гроза. В 9:00 выехали с осмотром. В 15:30 осмотр закончен видимых повреждений не выявлено.</t>
  </si>
  <si>
    <t>2-я зона дистанц. защиты</t>
  </si>
  <si>
    <t>Посадка напряжения при авар. отключении с успешным АПВ ВЛ-110 кВ "Каликино-Александровка", работа 2-й зоны дистанционной защиты.</t>
  </si>
  <si>
    <t>Повышение напряжения при авар. Отключении ВЛ-110 кВ "Сорочинская-Алексеевка" на ПС "Сорочинская", работа 2-й зоны дистанционной защиты.</t>
  </si>
  <si>
    <t>ВЛ-6 кВ ф-32; 33; 34; 35; 38</t>
  </si>
  <si>
    <t>ЗЗ 2 ст</t>
  </si>
  <si>
    <t>ПС Росташинская, Гаршинская-1, Гаршинская-2, Гаршинская УПСВ, Давыдовская.</t>
  </si>
  <si>
    <t>ПС Ново Медведкинская, Скворцовская, Шулаевская, Курманаевская.</t>
  </si>
  <si>
    <t>По команде Оренбургского РДУ замыкание транзита по ВЛ-110 и 220 "Бузулукская - Сорочинская", перевод эл.снабжения ,без перерыва электроснабжения, ПС 110 "Ново Медведкинская" и "Росташинская" от ПС "Бузулукская", остановка скважин по высокому U, сброс нагрузки - 1,8 МВт. (При замыкание транзита U повысилось с 109 до 116 кВ).</t>
  </si>
  <si>
    <t>ОАО "ФСК ЕЭС"-Южное ПМЭС</t>
  </si>
  <si>
    <t>05:06 на ПС 110/35/6кВ"Кальча"произошла посадка напряжения в сети 110кВ до 65кВ.Причиной посадки напряжение было разрушение В-220 "Болчары" на ПС-500"Демьянское".</t>
  </si>
  <si>
    <t>РУ-6 №3 КНС-9  яч.№56 ввод-2 РУ-6 №3 КНС-9 КЛ-6кВ 2(3*240)</t>
  </si>
  <si>
    <t>2С-6 РУ-6 №3 КНС-9</t>
  </si>
  <si>
    <t>Пробой одной нитки КЛ-6кВ 2(3*240) Остановка СД-6 1250кВт №7, №8. Вывод в ремонт поврежденной КЛ. Включили СМВ-6 РУ-6 №3 КНС-9, запуск в работу СД-6 №7, №8 в 9:40</t>
  </si>
  <si>
    <t>Произведён ремонт КЛ-6. Восстановлена нормальная схема РУ-6 №3 КНС-9</t>
  </si>
  <si>
    <t xml:space="preserve">ПС 35/6кВ  К-286 ВЛ-6кВ  ф-7   </t>
  </si>
  <si>
    <t xml:space="preserve">ПС 35/6кВ  К-286 ВЛ-6кВ  ф-7  </t>
  </si>
  <si>
    <t>Внутренние повреждение Тр-ра КТПН 6/0,4 250кВА №3 к-286.</t>
  </si>
  <si>
    <t>скв. переподключены на КТПН №4 400кВА к-286</t>
  </si>
  <si>
    <t>ПС-35/6кВ к-13 ВЛ-6кВ ф-6</t>
  </si>
  <si>
    <t>Порыв водовода в районе к-1475. Залили КТПН 6/0,4 №1 630кВА к-1475, КУВ 6кВ к-1475.</t>
  </si>
  <si>
    <t>В 23:52 по согласованию с ЦИТС СНГ ф-6 отключен, В 00:30 на оп. 25 разорваны шлейфа, в 00:47 ф-6 включен в работу. В 01:30 порыв перекрыт. Произведена чистка оборудования к-1475. В 04:27 ф-6 ПС-35/6 к-13 отключен, соединены шлейфа на оп.25. в 04:57 ф-6 включен в работу.</t>
  </si>
  <si>
    <t>Работала ТО. АПВ-не успешно.
РПВ-не успешно. Причина -дерево на проводах в пролете опор № 97-98.
Дерево сняли. Гроза, сильный ветер.</t>
  </si>
  <si>
    <t>ВЛ-10 кВ Ф-9
(ЭНС)</t>
  </si>
  <si>
    <t>ВЛ-10 кВ Ф-9 (ЭНС) ПС 35/10 кВ "Черновка" (СПО)</t>
  </si>
  <si>
    <t>В 19:07 системная посадка напряжения в сетях  МРСК ВОЛГИ.Причина выясняется.</t>
  </si>
  <si>
    <t>ВЛ-110 кВ "Азот-Елховка" (СПО) ПС 500/220/110/10 кВ "Азот" (МЭС). Под отключение попали: С-1-Т ПС 110/35/10 кВ "Елховка"(СПО), Т-1-Т  ПС 35/6 кВ "Каменка"(ЭНС), Т-1-Т ПС 35/10 кВ "Волгановка"(ЭНС).</t>
  </si>
  <si>
    <t>ООО"Уралсибгидрострой"</t>
  </si>
  <si>
    <t>ТО-09.05.14, ТР-18.04.14</t>
  </si>
  <si>
    <t xml:space="preserve">ТО-100%, ТР-10%, </t>
  </si>
  <si>
    <t>ТР-08.2014г,                         ТО 11.2014г</t>
  </si>
  <si>
    <t>Схлёст проводов в пролёте опор № 61-62. Ветер порывами до 18 м/с. Оп. №61 находится в болотистой местности, произошло механическое воздействие почвы на опору (выдавливание).</t>
  </si>
  <si>
    <t>Из-за разрушения ТТ скв. №3007 в КТПН №3 к.394 произошло перекрытие шин 0,4кВ. (Скважина №3007 работает с R=0 без УКИ). Скважины перевели на другие КТПН.</t>
  </si>
  <si>
    <t>ТО-26.05.2014г.      ТР-22.11.2005г.</t>
  </si>
  <si>
    <t>ТО-август  2014г.        ТР-ноябрь 2014г.</t>
  </si>
  <si>
    <t xml:space="preserve"> 07.11.2006г.-ТР отказ   27.11.2007г.-ТР отказ 17.11.2008г.-ТР отказ   30.11.2009г.-ТР отказ   15.11.2010г.-ТР отказ   15.11.2011г.-ТР отказ   23.11.2012г.-ТР отказ  22.11.2013г.-ТР отказ </t>
  </si>
  <si>
    <t xml:space="preserve"> Гроза. Оп.№28 разрушение изолятора ф. «А», в результате провис проводов между оп. 27-29, касание ф.А и С. Сильный порывистый ветер 20м/с.</t>
  </si>
  <si>
    <t>Причиной аварийного отключения ВЛ 6кВ ф.152-15 явилось межфазное к.з.,  в результате ветровой нагрузки произошло касание между проводами                ф. «В» и ф. «С» на спусках к КТПН-6/0,4 скв.328, в результате наклона опоры №24/9</t>
  </si>
  <si>
    <t>В результате вспучивания и подвижки грунта произошло выдавливание опоры  № 37/15 с последующим падением, вследствие штормовых порывов ветра 20-24 м/с, что привело к межфазному КЗ, обрыв проводов, потребителей перевели на ф. 1013-06</t>
  </si>
  <si>
    <t xml:space="preserve">При штормовом порывистом ветре до 24 м/с, произошло скручивание провода, что привело к электродуговому повреждению и обрыву шлейфа ф.В ВЛ-35 кВ Зенит-2 на приемном портале ПС 2039. Остановка скважин по неполнофазному режиму. </t>
  </si>
  <si>
    <t xml:space="preserve">Из-за сильных порывов ветра и ливневого дождя произошло отклонение проходных шлейфов ф.«А» и ф.«В» ВЛ-35 «Берег-1» на приёмном портале ПС 35/6 кВ №5051, что привело к уменьшению габарита провода от металлических конструкции приёмного портала, пробою воздушного промежутка, к возникновению межфазного замыкания, электродуговое повреждение двух жил.  </t>
  </si>
  <si>
    <t>ЗАО"ВПМК"</t>
  </si>
  <si>
    <t>Отключения предоставлены в соответствии срокам ППР.</t>
  </si>
  <si>
    <t xml:space="preserve">Перекрытие линейной изоляции при ударе молнии. </t>
  </si>
  <si>
    <t>Сильный порывистый ветер, гроза. Оп.76-разрушены изоляторы ф. А и В, провода скручены и лежат на земле. Повреждение устранено.</t>
  </si>
  <si>
    <t>Гроза. Разрушение изолятора фазы «В» на опоре №78 привело к кратковременному схлесту проводов фаз «В», «А»</t>
  </si>
  <si>
    <t>АВР-6 на ПС 35/6кВ успешно. Отрыв шлейфа ОПН-35 кВ ф.А ВЛ-35 кВ Алтай-2 на концевой оп.№14 в месте присоединения к ОПН из-за шквалистых порывов ветра с дальнейшим попаданием оторванного конца шлейфа на тело опоры и шлейф нижней траверсы (ф.В). Что привело к однофазному замыканию на землю ф.А переходящему в двухфазное КЗ (ф. А,В). ПС 110/35/6 кВ «Монастырская» излишнее отключение ВВ-35 кВ Т-2 действием ЛЗШ, из-за дефекта в схеме ЛЗШ. СВВ-35 кВ запрет АВР-35 от ЛЗШ и остановка скважин на к-282, 282бис, 285, 296.</t>
  </si>
  <si>
    <t>Отечественные производители</t>
  </si>
  <si>
    <t>ТО - 14.05.2014
ТР - 12.05.2006</t>
  </si>
  <si>
    <t>11.02.2014; 19.02.2013; 15.02.2013; 17.02.2012; 24.08.2011; 9.02.2011; 8.02.2010; 24.08.2009; 6.02.2009; 15.02.2008.</t>
  </si>
  <si>
    <t>04.07.14-ТО      13.01.14-ТР</t>
  </si>
  <si>
    <t>октябрь 2014 -ТО  июль 2015 -ТР</t>
  </si>
  <si>
    <t>то 24.06.2014.
тр 03.09.2012</t>
  </si>
  <si>
    <t>ТО - 06.2014
ТР - 14.09.2013</t>
  </si>
  <si>
    <t>ТО - 09.2014
ТР -09.2014</t>
  </si>
  <si>
    <t>ТО - 4.06.2014
ТР - 30.05.2013</t>
  </si>
  <si>
    <t>ТО - сентябрь 2014;
ТР - март 2015</t>
  </si>
  <si>
    <t>измерение сопротивления заземляющих устр-в апрель 2014</t>
  </si>
  <si>
    <t>ВВУ</t>
  </si>
  <si>
    <t>Карченский завод "Электромашстрой"</t>
  </si>
  <si>
    <t>Гроза. Опора 84 разрушение изолятора фазы "C", схлест с фазой "В".</t>
  </si>
  <si>
    <t>Т.О. - 15.07.2014      Т.Р. - 13.08.2013</t>
  </si>
  <si>
    <t>Т.О. - 10.2014                  Т.Р. - 04.2015</t>
  </si>
  <si>
    <t>Т.Р. - 1</t>
  </si>
  <si>
    <t>ТО - 19.07.2014
ТР - 2.10.2013</t>
  </si>
  <si>
    <t>ТО - сентябрь.2014
ТР - октябрь 2014</t>
  </si>
  <si>
    <t xml:space="preserve"> Перекрытие линейной изоляции вследствие грозового перенапряжения, вызванного  ударом  молнии вблизи линии.</t>
  </si>
  <si>
    <t>ТО - 22.03.2014
ТР - 2011</t>
  </si>
  <si>
    <t>ТО -сентябрь 2014
ТР - сентябрь 2015</t>
  </si>
  <si>
    <t>Гроза. Попадание грозового разряда в траверсу опоры № 51 ВЛ-6кВ ф. 304-16. В результате чего произошло оплавление полиэтиленовых колпачков и ча-стичное оплавление штыревых опорных изоляторов ШС-10  ф.  «А», «С» и  трехфазное КЗ.</t>
  </si>
  <si>
    <t xml:space="preserve">Гроза. Попадание грозового разряда в оп. №4-11 фаза «В» разрушение изолятора ШС-10  и на оп. №4-17 фаза «А» подгорание изолятора, оплавление провода. </t>
  </si>
  <si>
    <t xml:space="preserve">Гроза. КЗ проводов ф.С и ф.В в пролете опор №58 – 59  в результате попадания молнии в провод . </t>
  </si>
  <si>
    <t>На ПС 35/6 № 5010 в ячейке 35кВ ТСН-1 (в эксплуатации с 2001 года),  из-за снижения изоляции обмотки сухого трансформатора собственных нужд, вследствие перепада температур, образования микротрещин, произошло межвитковое  замыкание вторичной обмотки ф. «А». Выделявшиеся из обмотки ТСН-1 продукты горения от электрической дуги, постепенно заполнявшие ЗРУ-35кВ ПС 35/6кВ №5010, в последствии привели к снижению изоляции ошиновки 35кВ и, как следствие, короткому замыканию в ячейках 35кВ и аварийному отключению на ПС 110/35/6кВ ЦПС ВВ-35кВ Светлая 2 и ВВ-35кВ Светлая 1.</t>
  </si>
  <si>
    <t>Пробой изоляции между обкладок конденсатора привело к внутреннему повреждению, межфазному короткому замыканию и посадке напряжения на С-6-1 ПС-35/6кВ №276</t>
  </si>
  <si>
    <t>Гроза. Разрушение изоляторов фаз «А и В» на опоре №45</t>
  </si>
  <si>
    <t>1981</t>
  </si>
  <si>
    <t>11.03.2014г.-ТО    09.06.2006г.-ТР</t>
  </si>
  <si>
    <t>сентябрь 2014г.-ТО июнь 2015г.-ТР</t>
  </si>
  <si>
    <t>07.06.2007-отказ 06.06.2008-отказ 17.06.2009-отказ 01.06.2010-отказ  02.06.2011-отказ 13.06.2012-отказ 03.06.2013-отказ 03.06.2014-отказ</t>
  </si>
  <si>
    <t>Гроза. Перекрытие линейной изоляции между ф.А и ф.В опоры №2-6 отпайка на ПС-35/6кВ №317</t>
  </si>
  <si>
    <t>Гроза. Перекрытие линейной изоляции между ф.В и ф.С на опоре №73 в результате прямого попадания молнии в опору №73.</t>
  </si>
  <si>
    <t>Замыкание контактов в указательном реле однофазного короткого замыкания на «землю», которая собрала цепь на отключение вводного АВ 0,4 кВ, что привело к ложному отключению вводного АВ 0,4 кВ.</t>
  </si>
  <si>
    <t>ВА-СЭЩ-В АN-16D3-16H-1600A</t>
  </si>
  <si>
    <t>Самара                 « Электрощит»</t>
  </si>
  <si>
    <t>июль 2015</t>
  </si>
  <si>
    <t>ПС 203, 2С-6кВ;
ф.203-18</t>
  </si>
  <si>
    <t>ПС 203,2С-6кВ;
ф.203-18</t>
  </si>
  <si>
    <t>Посадка U,остановка скв.  Оп.№1 - к.з. кабельной воронки.</t>
  </si>
  <si>
    <t>окисление на опоре</t>
  </si>
  <si>
    <t>Замена пускателя в БУ</t>
  </si>
  <si>
    <t>КЗ ф.3 ПС-35/ кВ КНС-1</t>
  </si>
  <si>
    <t>При прохождениигрозового  фронта и удара молнии в приемный портал ф.352-16 произошло                                                   разрушение опорных изоляторов ф.А и ф.В, что привело к  межфазному                                                                                   короткому замыканию</t>
  </si>
  <si>
    <t>Перекрытие                линейной изоляции вследствие грозового перенапряжения, вызванного  ударом  молнии вблизи линии.</t>
  </si>
  <si>
    <t xml:space="preserve">Сильный порывистый ветер, гроза. КЗ                                  проводов ф.А и ф.В в пролете опор №10 – 11 из-за срыва изолятора фазы В на опоре №10  в результате прямого попадания молнии в опору №10. </t>
  </si>
  <si>
    <t>Выдавливание свайного основания опоры №46, что вызвало тяжение провода и разрушение изолятора фазы "В" на опоре №47. Привело к перегоранию провода в месте касания с траверсой и падению его в воду.</t>
  </si>
  <si>
    <t>Разрушение изолятора ф."А" на оп.1, провод отгорел в месте касания траверсы. Разрушение изолятора фазы «А» на опоре  № 1 вызвано тяжением провода вследствие выдавливания сваи опоры №2.</t>
  </si>
  <si>
    <t>Воздействие порывистого ветра приведшего к  схлёсту проводов фаз «А и С» в  пролёте опор №31-32, что привело к межфазному короткому замыканию. Выдавливание свайного основания и наклон опоры №31 в линию вызванное подвижкой грунта.</t>
  </si>
  <si>
    <t xml:space="preserve">Гроза. Сильный порывистый ветер.  При осмотре обнаружено: по 1ц- разрушение изоляторов на опорах №57 ф. "А", №23а ф. "С", по 2 ц.- разрушение изоляторов на опоре 23а ф. "В, С" </t>
  </si>
  <si>
    <t>TZE-100/35</t>
  </si>
  <si>
    <t>Южноуральск</t>
  </si>
  <si>
    <t>ООО Сибгидромехстрой</t>
  </si>
  <si>
    <t xml:space="preserve">ПС 6051 КЛ-6кВ ф.6051-22 </t>
  </si>
  <si>
    <t>КЛ-6кВ ф.6051-22</t>
  </si>
  <si>
    <t>Гроза, к.з. К.Л.-6 ф.6051-22 ( Принадлежит ООО Сибгидромехстрой)</t>
  </si>
  <si>
    <t>ПС 220/35/10 Усть-Балык ВЛ-35 Остров-2</t>
  </si>
  <si>
    <t>ВЛ-35 Остров-2</t>
  </si>
  <si>
    <t>ПС 1013 ВЛ-6кВ ф 1013-14</t>
  </si>
  <si>
    <t>ВЛ-6кВ ф 1013-14</t>
  </si>
  <si>
    <t>Гроза. Разрушение изолятора ф С на опоре № 35</t>
  </si>
  <si>
    <t xml:space="preserve">МТЗ-1ст </t>
  </si>
  <si>
    <t>ПС 220/35/10 Усть-Балык ВЛ-35 Остров-1; Остров-2</t>
  </si>
  <si>
    <t>ВЛ-35 Остров-1; ВЛ-35 Остров-2</t>
  </si>
  <si>
    <t>МЭС</t>
  </si>
  <si>
    <t>ТНЗНП 1ст</t>
  </si>
  <si>
    <t>ВЛ-220кВ Росляковская-Югра 1ц.</t>
  </si>
  <si>
    <t>ПС 110/35/6кВ Водозабор ВЛ-35кВ З.Салым-1, ВЛ-35 З.Салым-2</t>
  </si>
  <si>
    <t>ВЛ-35кВ З.Салым-1, ВЛ-35 З.Салым-2</t>
  </si>
  <si>
    <t>Гроза.сильный порывистый ветер.</t>
  </si>
  <si>
    <t xml:space="preserve">ПС 110/35/6кВ Парус ВЛ-35 Суперблок-1, ВЛ-35 Суперблок-2 </t>
  </si>
  <si>
    <t xml:space="preserve">ВЛ-35 Суперблок-1, ВЛ-35 Суперблок-2 </t>
  </si>
  <si>
    <t>ПС 1013 ВЛ-6кВ ф 1013-14,1013-04</t>
  </si>
  <si>
    <t xml:space="preserve"> ВЛ-6кВ ф 1013-14, 1013-04</t>
  </si>
  <si>
    <t>Отключение по согласованной заявке. Разрушение изоляторов на опорах №35 ф.1013-14 (ф"С") , №33  ф.1013-04 (ф"С")</t>
  </si>
  <si>
    <t xml:space="preserve"> СУ к.207 ЦПрЭС</t>
  </si>
  <si>
    <t>Гроза,  остановка станции управления. Отключений на оборудовании ООО ЮНГ-Энергонефть не было</t>
  </si>
  <si>
    <t>СУ к.249б,250 ЦПрЭС</t>
  </si>
  <si>
    <t>Гроза,  остановка станции управления Отключений на оборудовании ООО ЮНГ-Энергонефть не было</t>
  </si>
  <si>
    <t>СУ к.251, 248,242,241 ЦПрЭС</t>
  </si>
  <si>
    <t>СУ к.249а,249б, 265 ЦПрЭС</t>
  </si>
  <si>
    <t>СУ к.175,177,178,149 ЦЛЭС</t>
  </si>
  <si>
    <t>Гроза,  остановка станции управления . Отключений на оборудовании ООО ЮНГ-Энергонефть не было</t>
  </si>
  <si>
    <t>МТЗ 2ст.</t>
  </si>
  <si>
    <t>ПС 110/35 Парус ВЛ-35 Суперблок-2</t>
  </si>
  <si>
    <t>ВЛ-35 Суперблок-2</t>
  </si>
  <si>
    <t>1 ступень землянной защиты,                 2 ступень земляной защиты</t>
  </si>
  <si>
    <t>ВЛ-110 Тарко-Сале-Северный-1, В-110 Тарко-Сале-1, В-110 Тарко-Сале-2</t>
  </si>
  <si>
    <t>Отключение ВЛ-110 Тарко-Сале-Северный-1 на ПС500кВ Тарко-Сале от "2ступень ЗЗ", АПВ успешное.На ПП110 Северный отключались В-110 Тарко-Сале-1 от "1ступени ЗЗ", АПВ успешное, В-110 Тарко-Сале-2 от "2ступени ЗЗ", АПВ успешное. При осмотре ВЛ-110 Тарко-Сале-Северный-1 на анкерной опоре №185 перекрытие шлейфа фазы "А" на поддерживающую гирлянду.</t>
  </si>
  <si>
    <t>18:09
20:34</t>
  </si>
  <si>
    <t>19:04
21:14</t>
  </si>
  <si>
    <t>ВЛ-6 кВ "260-18"</t>
  </si>
  <si>
    <t>Отключение ВЛ-6кВ "260-18" от защиты "ТО", АПВ-неуспешное,  В 19-04, 21-14 РПВ успешное. Причина выясняется</t>
  </si>
  <si>
    <t>ВЛ-6 кВ "105-16"</t>
  </si>
  <si>
    <t xml:space="preserve">Отключение ВЛ-6кВ "105-16" от защиты "ТО", АПВ-неуспешное, РПВ-неуспешное. При осмотре обнаружено схлестывание проводов фаз "В" и "С" из-за разрушенного изолятора фазы "В" на опоре №75/17. Произведена замена изолятора, ВЛ-6 кВ  включили в 22-19. </t>
  </si>
  <si>
    <t>ВЛ-6 кВ "117-16"</t>
  </si>
  <si>
    <t xml:space="preserve">Отключение ВЛ-6кВ "117-16" от защиты "ТО", АПВ-неуспешное, РПВ-неуспешное. При осмотре обнаружено: на проводах ВЛ-6 кВ в пролете опор №5-№6 упавшее дерево. Дерево удалили, ВЛ-6 кВ  включили в 20-54. </t>
  </si>
  <si>
    <t>Отключение ВЛ-6кВ "211-15" от защиты "ТО",  АПВ-неуспешное, РПВ-неуспешное. При осмотре обнаружено дерево на проводах ВЛ-6кВ в пролете опор №68/67 и №68/68, а также сорванный изолятор фазы "В" и разрушенный изолятор фазы "С" на опоре №68/68. Произведена замена изоляторов и удаление дерева. ВЛ-6 кВ  включили в 03-01.</t>
  </si>
  <si>
    <t>ПС 069 ф.069-04</t>
  </si>
  <si>
    <t>Остановка скв.по дисбалансу U. Опора 80к разрушение изолятора ф. С, провод на земле в пролете опор 79к-80к. Устранили</t>
  </si>
  <si>
    <t>ВЛ 6 кВ ф.5009-12</t>
  </si>
  <si>
    <t>Эскаватор  ООО"Югра-Неон" задел провода ф. "А" , "С" в пролете оп.№67-68</t>
  </si>
  <si>
    <t>ТО 09.2014                    ТР-03.15</t>
  </si>
  <si>
    <t>ВЛ-220 кВ
Д – 13</t>
  </si>
  <si>
    <t>ПС 220 Ноглики</t>
  </si>
  <si>
    <t>Прохождение грозового фронта на участке Тымовск - Смирных</t>
  </si>
  <si>
    <t>выбило автомат в БУ -  повторн.включение - норма</t>
  </si>
  <si>
    <t>Просадка напряжения при попытке запуска ТАКАТ №2 ДКС</t>
  </si>
  <si>
    <t>ф.52 ПС-35/6 Северная</t>
  </si>
  <si>
    <t>ф.52 ПС 35/6 Северная</t>
  </si>
  <si>
    <t>Работала 2 ст.З.З. АПВ-успешно. Причина выясняется.</t>
  </si>
  <si>
    <t>Отключен персоналом ЖПО</t>
  </si>
  <si>
    <t>Отключен персоналом ЖПО.
Причина:падение дерева на ПП принадлежащего ЗАО "ССК".</t>
  </si>
  <si>
    <t>ВЛ-35 кВ "Яблоневская"</t>
  </si>
  <si>
    <t xml:space="preserve">ВЛ-35 кВ "Яблоневская"(ЖПО) ПС 110/35/6 кВ  "Жигулевская" (ЖПО) Под отключение попали:  ПС 35/6 кВ "Яблоневская" (ЖПО),  ВЛ-6 кВ Ф-2, ВЛ-6 кВ Ф-3 (ЭНС) 
</t>
  </si>
  <si>
    <t>Рабртало МТЗ. АПВ-успешно. Причина выясняется.</t>
  </si>
  <si>
    <t>ВЛ-35 кВ "Борск-1" ПС 110/35/6 кВ "Подгорная" Под отключение попали:  Т-1-Т ПС 35/6 кВ "Южный Неприк", ПС 35/6 кВ "Долматовская"</t>
  </si>
  <si>
    <t>Рабртало ТО. АПВ -не успешно. РПВ-успешно. В 19:02 включен СМВ-6 кВ на ПС 35/6 кВ "Южный -Неприк". Гроза, сильный ветер.</t>
  </si>
  <si>
    <t>ВЛ-35 кВ "Аманак" ПС 110/35/6 кВ  "Сосновка" (ВПО). Под откл.попали: ПС 35/6 кВ "Аманак","Кротково-Алешкино","Боголюбовка"</t>
  </si>
  <si>
    <t>Работала Т.О. АПВ-не успешно. РПВ-успешно. Гроза, сильный ветер.</t>
  </si>
  <si>
    <t>ВЛ-35 кВ "Городецк"</t>
  </si>
  <si>
    <t>ВЛ-35 кВ "Городецк" ПС 35/6 кВ "Ключевская" Под отключени е попали: ПС 35/6 кВ "Городецк", "Жуково".</t>
  </si>
  <si>
    <t>Работала Т.О. АПВ-нет. РПВ-успешно. Гроза, сильный ветер.</t>
  </si>
  <si>
    <t>ВЛ-6 кВ Ф-48</t>
  </si>
  <si>
    <t>ВЛ-6 кВ Ф-48 ПС 110/35/6 кВ "Лугань"</t>
  </si>
  <si>
    <t>ВЛ-6 кВ Ф-17 ПС 35/6 кВ "Сологаевка"</t>
  </si>
  <si>
    <t>Выпал блинкер "Авар.откл." АПВ-не успешно. РПВ-успешно.  Гроза, сильный порывистый ветер.</t>
  </si>
  <si>
    <t>Защита минимального напряжения</t>
  </si>
  <si>
    <t>МВ-35 кВ Т-2-Т</t>
  </si>
  <si>
    <t>МВ-35 кВ Т-2-Т ПС 35/6 кВ "Ключи"</t>
  </si>
  <si>
    <t>Работала защита "Минимального напряжения". АПВ-нет. АВР-6 кВ успешно. РПВ-успешно. Гроза, сильный ветер.</t>
  </si>
  <si>
    <t>ВЛ-6 кВ Ф-6 ПС 35/6 кВ "Екатериновская"</t>
  </si>
  <si>
    <t>Работала МТЗ.АПВ-не успешно. РПВ-успешно.1:53 Работала МТЗ. АПВ-не успешно. РПВ-не успешно. При осмотре обнаружили в пролете опор №188-189 дерево на проводах. Дерево убрали. В 7:05 вкл.ВЛ-6 кВ Ф-6 в работу.Гроза, сильный ветер.</t>
  </si>
  <si>
    <t>ВЛ-35 кВ "Коммунарская"
ПС 110/35/6 кВ "Бариновская"
Под отключение попали: Т-2-Т ПС 35/6 кВ "Широкинская", Т-2-Т ПС 35/6 кВ "Коммунарская"</t>
  </si>
  <si>
    <t>Работала МТЗ. АПВ-успешно.
Гроза ,сильный, порывистый ветер.</t>
  </si>
  <si>
    <t>ВЛ-6 кВ ф-Ф-1 ПС 35/6 кВ  "Садовая"</t>
  </si>
  <si>
    <t>Работала ТО. АПВ-не успешно.
РПВ-успешно Гроза ,сильный, порывистый ветер.</t>
  </si>
  <si>
    <t>ВЛ-35 кВ "Боровская"</t>
  </si>
  <si>
    <t>ВЛ-35 кВ "Боровская" ПС 35/6 кВ "ФНС" Под отключение попала: ПС 35/6 кВ "Боровская"</t>
  </si>
  <si>
    <t>Работала МТЗ. АПВ-нет. РПВ-успешно. Гроза ,сильный, порывистый ветер.</t>
  </si>
  <si>
    <t>ВЛ-10 кВ Ф-2</t>
  </si>
  <si>
    <t>ВЛ-10 кВ Ф-2 ПС 35/10 кВ "Староганькино" (ВПО) Под отключение попала: отпайка ВЛ-10 кВ "Южно-Бутлеровская" (ЭНС).</t>
  </si>
  <si>
    <t>Работала МТЗ. АПВ-не успешно. РПВ-успешно. Гроза ,сильный, порывистый ветер.</t>
  </si>
  <si>
    <t>ВЛ-35 кВ "Северо-Максимовка"</t>
  </si>
  <si>
    <t>ВЛ-35 кВ "Северо-Максимовка" ПС 110/35/6 кВ "Лугань" Под отключение попали: ПС 35/6 кВ "Северо-Максимовка", "Бирюковская".</t>
  </si>
  <si>
    <t>ВВ-35 Т-1-Т
ВВ-6 Ввод-6-1</t>
  </si>
  <si>
    <t>ВВ-35 кВ Т-1-Т, ВВ-6 кВ Т-1-Т ПС 35/6 кВ  "Боровская"</t>
  </si>
  <si>
    <t>Работала  "Газовая защита". 
С 23:20 до 1:39 Произвели измерения и испытания Т-1-Т. Неисправна обмотка Н.Н. Трансформатор Т-1-Т подлежит замене.</t>
  </si>
  <si>
    <t>ВЛ-6 кВ Ф-2 ПС 35/6 кВ "Богатыревская"</t>
  </si>
  <si>
    <t>Выпал блинкер "Авар.откл." АПВ-успешно. Гроза ,сильный порывистый ветер.</t>
  </si>
  <si>
    <t>ВЛ-6 кВ Ф-12 ПС 35/6 кВ "Дерюжевка"</t>
  </si>
  <si>
    <t>Работала МТЗ. АПВ-не успешно. В 3:15 РПВ-не успешно. В 4:10 включили Ф-12 в работу до РВНО-6. Производится осмотр ВЛ. Гроза ,сильный, порывистый ветер.</t>
  </si>
  <si>
    <t>1,2 ступень З.З.</t>
  </si>
  <si>
    <t>ВЛ-110 кВ "Подгорная"</t>
  </si>
  <si>
    <t>ВЛ-110 кВ "Подгорная" ПС 220/110/6 кВ "Новоотрадная" (МЭС). Под отключение попали: С-2-Т ПС 110/35/6 кВ "Подгорная", ПС 35/6 кВ "Могутовская", "Долматовская", Т-2-Т ПС 35/6 кВ "Неклюдовская", Т-1-Т ПС 35/6 кВ "Южный-Неприк".</t>
  </si>
  <si>
    <t>Работала 1,2 ступень З.З. АПВ-успешно. Причина выясняется.</t>
  </si>
  <si>
    <t>2 С.Ш-110 кВ ПС 110/35/6 кВ"Нефтегорская-2" (ВПО)
Под посадку напряжения попали:С-2-Т ПС 110/35/6 кВ"Бариновская",Т-1-Т ПС 35/6 кВ "КНС",Т-1-Т ПС 35/6кВ "Широкинская",ПС 35/6 кВ"Красносамарская",Т-1-Т ПС 35/6 кВ"Коммунарская",Т-2-Т ПС 35/6 кВ"Евгеньевская",ПС 35/6 кВ"Промысловая".</t>
  </si>
  <si>
    <t>В 09:30 системная посадка напряжения в сетях  
МРСК ВОЛГИ.
Причина выясняется.</t>
  </si>
  <si>
    <t>ВЛ-35 кВ "Ключевская"
ПС 110/35/6 кВ"Коханы" (ВПО).Под откл.попали:ПС 35/6 кВ "Ключевская",
"Городецк","Жуково","Теребилово"</t>
  </si>
  <si>
    <t>Работала МТЗ.АПВ-успешно.
Гроза,сильный порывистый 
ветер.</t>
  </si>
  <si>
    <t>Работала МТЗ. АПВ-нет. РПВ-успешно. Гроза, сильный порывистый ветер.</t>
  </si>
  <si>
    <t>В 17:34 системная посадка напряжения в сетях  МРСК ВОЛГИ. Причина выясняется.</t>
  </si>
  <si>
    <t>ВЛ-35 кВ "Хилки"</t>
  </si>
  <si>
    <t xml:space="preserve">ВЛ-35 кВ "Хилки" ПС 110/35/6 кВ "Тимашевская". Под отключение попали: ПС 35/6 кВ "Репьевская", "Хилки", Т-1-Т ПС 35/6 кВ "Ключи" (ПРЦЭиЭ №4). </t>
  </si>
  <si>
    <t>Работала МТЗ. АПВ-успешно. Гроза, сильный порывистый ветер.</t>
  </si>
  <si>
    <t>ВЛ-6 кВ Ф-3 ПС 35/6 кВ
"Красносамарская"</t>
  </si>
  <si>
    <t>Работала Т.О.АПВ-успешно.
Причина выясняется.</t>
  </si>
  <si>
    <t>Выпал блинкер "Авар.откл"
.АПВ-успешно.
Причина выясняется.</t>
  </si>
  <si>
    <t>К-150А скв.1811к. Советское нмр</t>
  </si>
  <si>
    <t xml:space="preserve">СКН </t>
  </si>
  <si>
    <t>ТЗНП 2 ст., АПВ</t>
  </si>
  <si>
    <t>С-91Ч</t>
  </si>
  <si>
    <t>АО ВЛ-110кВ С-91Ч ПС 110/35/6 кВ "Катыльгинская" - ПС 110/35/6 кВ "Черемшанская" действием ТЗНП 2ст., АПВ успешное.</t>
  </si>
  <si>
    <t>К-79 скв.552 Советскоое нмр</t>
  </si>
  <si>
    <t>СУ скв.552</t>
  </si>
  <si>
    <t xml:space="preserve">АО АВ-0,4кВ в КТПН-6/0,4кВ, Iн=160А, Iр=60А. </t>
  </si>
  <si>
    <t>В-110 С-95м</t>
  </si>
  <si>
    <t>Отключение В-110 С-95М ПС-110/35/6 "Малореченская", причина выясняется.</t>
  </si>
  <si>
    <r>
      <t xml:space="preserve">АО АВ-0,4 кВ в СУ СКН. КЗ обмотки статора ЭД. </t>
    </r>
    <r>
      <rPr>
        <sz val="12"/>
        <color theme="9" tint="-0.499984740745262"/>
        <rFont val="Times New Roman"/>
        <family val="1"/>
        <charset val="204"/>
      </rPr>
      <t>Выполнена замена ЭД.</t>
    </r>
  </si>
  <si>
    <t>Д,З.,Земл.защита</t>
  </si>
  <si>
    <t>ВЛ-110 Мегион-Кирьяновска-1,2Ц</t>
  </si>
  <si>
    <t>Прохождение грозового фронта. Кратковременное отключение электрооборудования Мыхпайского месторождения.Останов   технологических агрегатов СД,АД, мех.фона на кустовых площадках.</t>
  </si>
  <si>
    <t>Запуск технологических агрегатов АД,СД к 19:15, механизированного фонда на кустовых площадках к 20:00.</t>
  </si>
  <si>
    <t>ПС 35/6 КНС Лор-еган</t>
  </si>
  <si>
    <t>ПС-35/6 К-219 ВЛ-6 Ф-4</t>
  </si>
  <si>
    <t xml:space="preserve">Неблагоприятные погодные условия. Порывистый ветер до 20 м/с.
Разрушение ШС-10 Ф-"В" оп№41, ШС-10 Ф"В" оп№25/4, К.З. проводов Ф-"В,С", К-213 КТПН-6/0,4 250кВа №2,3 разрушение проходного изолятора Ф-"А,В". КПУ-6 к-213  ПР-6-1,2 разрушение изолятора колонки подвижного контакта.  Ф-"С".
</t>
  </si>
  <si>
    <t xml:space="preserve"> В 17:40 РПВУ. Повторно в 21:19  МТО, АПВН, РПВН.  Замечание устранены. В 01:24 РПВУ. Запуск м/ф.</t>
  </si>
  <si>
    <t>ПС-35/6 К-30 Т-2</t>
  </si>
  <si>
    <t>Следы К.З. на проходных изоляторах ВВ-6-2. Попадание птицы на токопровод    6-2.</t>
  </si>
  <si>
    <t>Осмотр Э.О. Запуск м/ф. Т-2 выведен в ремонт.</t>
  </si>
  <si>
    <t>Неполнофазный режим Ф-1 ПС 110/35/6 Каскад, разрушение шинной перемычки от МВ-35 №2 до ШР-35 №2 на ПС 35/6 КНС Лор-еган в месте аргонной сварки</t>
  </si>
  <si>
    <t>ВЛ-6 кВ ДНС-1-23</t>
  </si>
  <si>
    <t>Пробой кабельной муфты на опоре №1 ВЛ-6 кВ ф-р "ДНС-1-23"</t>
  </si>
  <si>
    <t>КТПН 6/0,4кВ 400кВА Польша К-81</t>
  </si>
  <si>
    <t>СУ ЭЦН К-81</t>
  </si>
  <si>
    <t>Разрушение проходного изолятора 6кВ фазы «А» на КТП</t>
  </si>
  <si>
    <t>Ф-807</t>
  </si>
  <si>
    <t>Аварийное отключение с успешным АПВ. Гроза. Организуется осмотр. Посадка напряжения по Ф-817</t>
  </si>
  <si>
    <t>ПС 35/6 Варшава-3, Проскуринская</t>
  </si>
  <si>
    <t>Аварийное отключение с успешным АПВ.Работа ТО. Гроза, организуется осмотр.</t>
  </si>
  <si>
    <t>ПС 35/6 Тарханы, Березовка, Аксютино</t>
  </si>
  <si>
    <t>Кратковременное понижение напряжения при грозовых проявлениях в сети 35кВ.</t>
  </si>
  <si>
    <t>ф-Бурение</t>
  </si>
  <si>
    <t>Отключение фидера из-за порыва водяного коллектора, залило водой КТП 6/0,4кВ ВРП-1. Включен после отключения КТП ВРП-1.</t>
  </si>
  <si>
    <t>ПС 35/6 Ново-Кудрино, Западная Степановка</t>
  </si>
  <si>
    <t>ВЛ-35 Северное-Большедорожное-Ново-Кудрино включению не поддалась. Персоналом СЭС подано напряжение от ПС 35/10 Родина.</t>
  </si>
  <si>
    <t>Аварийное отключение при грозе. Блинкера не "выпадали".</t>
  </si>
  <si>
    <t>Аварийное отключение при грозе.</t>
  </si>
  <si>
    <t>С успешным АПВ, блинкера не выпадали. Гроза.</t>
  </si>
  <si>
    <t>ВЛ-6 кВ ф-Бурение-3, ВЛБ-33</t>
  </si>
  <si>
    <t>Аварийное отключение ВЛБ-33, гроза.</t>
  </si>
  <si>
    <t>ВЛ-6 кВ ф-619</t>
  </si>
  <si>
    <t>С успешным АПВ, работа МТЗ. Гроза.</t>
  </si>
  <si>
    <t>ВЛ-6 кВ ф-К-7</t>
  </si>
  <si>
    <t>ВЛ-6 кВ ф-503</t>
  </si>
  <si>
    <t xml:space="preserve">С неуспешным АПВ. Гроза. </t>
  </si>
  <si>
    <t>МТО; Авар. откл.</t>
  </si>
  <si>
    <t>ВЛ-6 кВ ф-202</t>
  </si>
  <si>
    <t>Работа МТО. Гроза.</t>
  </si>
  <si>
    <t>ВЛ-6 кВ ф-5</t>
  </si>
  <si>
    <t>С успешным АПВ, работа МТО. Гроза. Произвели осмотр ВЛ выявили: отп. На скв-252 (б/д) мертвые птицы на опорах №№ 5, ф-В; 7, ф-А; 11, ф-В; 16; 29,ф-В. Отп. на скв-5035 на опоре №57, ф-В. Отп. на скв-5034 на опоре №21, ф-В.</t>
  </si>
  <si>
    <t>С успешным АПВ, работа МТЗ. Гроза.На СШ появилась "земля " фаза "А"Опора 119 разрушен изолятор Ф-А прямое попадание молнии.Опора 106 разрушение изолятора Ф-А провод лежит на земле.</t>
  </si>
  <si>
    <t>ВЛ-6 ф-НСУ-16</t>
  </si>
  <si>
    <r>
      <t>Аварийное отключение.Работа МТЗ.Гроза.</t>
    </r>
    <r>
      <rPr>
        <sz val="12"/>
        <color indexed="10"/>
        <rFont val="Times New Roman"/>
        <family val="1"/>
        <charset val="204"/>
      </rPr>
      <t>Осмотр с утра.</t>
    </r>
  </si>
  <si>
    <t xml:space="preserve">С неуспешным АПВ, работа  МТЗ. Гроза. </t>
  </si>
  <si>
    <t>ВЛ-10 кВ ф-Мт-3</t>
  </si>
  <si>
    <t>Оперативные переключения персоналом СЭС.</t>
  </si>
  <si>
    <t>ВЛ-10 кВ ф-Рпж-5</t>
  </si>
  <si>
    <t xml:space="preserve">С успешным АПВ, работа  МТЗ. Гроза. </t>
  </si>
  <si>
    <t>С неуспешным АПВ,работа МТЗ.Гроза</t>
  </si>
  <si>
    <t>Устранение замыкания на "землю": опора 119 разрушен изолятор Ф-А прямое попадание молнии, опора 106 разрушение изолятора Ф-А провод лежит на земле. Последствия грозы. Работали 2 бригады. Устранено. "Земли"  нет.</t>
  </si>
  <si>
    <t>ВЛ-6 кВ ф-213</t>
  </si>
  <si>
    <t>Замена поврежденного изолятора на опоре №19 отпайка на КТП скв.№ 677 после прохождения грозового фронта</t>
  </si>
  <si>
    <t>ВЛ-6 кВ ф-502</t>
  </si>
  <si>
    <t>"Земля" в сети 6 кВ, фаза "А". Устранение обрыва вязки на опоре №44 после прохождения грозового фронта.</t>
  </si>
  <si>
    <t>ПС  Варшава-3, Проскуринская, Савельевская, Долговская.</t>
  </si>
  <si>
    <t xml:space="preserve">Кратковременное понижение U при аварийном отключении с успешным АПВ ВЛ-110 кВ "Бузулукская - Сорочинская-2". Гроза. </t>
  </si>
  <si>
    <t>"Земля" в сети 6 кВ, фаза "А". Замена разрушенного изолятора на опоре №51 после прохождения грозового фронта.</t>
  </si>
  <si>
    <t>Кратковременное понижение напряжения при грозовых проявлениях в сети 35 кВ.</t>
  </si>
  <si>
    <t>ВЛ-6 кВ ф-Петровский, НСУ-116, НСУ-122</t>
  </si>
  <si>
    <t>Аварийное отключение фидеров. Гроза, град, ливень. Фидера "Петровский" и НСУ-116 включены. НСУ-122 включению не поддается. Осмотром выявлены упавшие опоры №№106-115. Сняты шлейфа на анкерных опорах №105; 116. В 21:37 включен ф-НСУ-122. В 22:30 подано напряжение с ф-НСУ-116.</t>
  </si>
  <si>
    <t>ВЛ-6 кВ ф-НСУ-116</t>
  </si>
  <si>
    <t>В 22:18 отключен ф-НСУ-116,для включения ЛР-4 ф-НСУ-122 (включен в 22:25), в 22:30 включен ф-НСУ-116 (подано напряжение на ф-НСУ-122).</t>
  </si>
  <si>
    <t>ПС "Сав.купол", Т2Т "Долговская"</t>
  </si>
  <si>
    <t>Аварийное отключение С2Т, ложное срабатывание газовой защиты (разгерметизация геркона).</t>
  </si>
  <si>
    <t>ПС "КНС-6"</t>
  </si>
  <si>
    <t>Аварийное отключение В-35 "КНС-6". Гроза.</t>
  </si>
  <si>
    <t>ВЛ-6 кВ ф-НСУ-42; Купна; НСУ-69; Савруша</t>
  </si>
  <si>
    <t>Аварийное отключение. Гроза.</t>
  </si>
  <si>
    <t>Ава. откл.</t>
  </si>
  <si>
    <t>ПС "Герасимовская"; "Варшава-3; "Проскуринская"; "Ишуевская"; Т1Т ПС "Тананыкская"</t>
  </si>
  <si>
    <t>Аварийное отключение с успешным АПВ В-110 кВ "Герасимовская". Гроза.</t>
  </si>
  <si>
    <t>ВЛ-6 кВ ф-1212</t>
  </si>
  <si>
    <t>С успешным АПВ. Гроза.</t>
  </si>
  <si>
    <t>ПС "Долговская"</t>
  </si>
  <si>
    <t>Остановка отдельных скважин по высокому U при оперативных переключениях по выводу в ремонт ВЛ-110 кВ "Сорочинская-Новосергиевская". При повышении напряжения переключения прекращены.</t>
  </si>
  <si>
    <t>ДГУ-292/2</t>
  </si>
  <si>
    <t>3:35 Куст-7 ДГУ-292/2 аварийно остановлена персоналом, нестабильная работа двигателя (произвольное изменение частоты вращения коленвала ДВС с 1600 до 1450 об/мин, сизый дым с выхлопной трубы глушителя)
13:03 с куста-8 на куст-7 перемещена ДГУ-292/6, произведена замена ДГУ-292/2 на ДГУ-292/6
14:00 Подключение и запуск скв.2688, 2546 от ДГУ-292/6.                                                                     ДГУ-292/2 перемещена на куст-1 для выявления и устранения неисправности</t>
  </si>
  <si>
    <t>Ср.Балык-ПП Угутский-1</t>
  </si>
  <si>
    <t>ПС-35/6кВ №333              фид.333-18</t>
  </si>
  <si>
    <t>ВЛ 6 кВ ф.333-18</t>
  </si>
  <si>
    <t>ПС 35/6 кВ №113
 ф.113-18</t>
  </si>
  <si>
    <t>ВЛ 6 кВ ф.113-18</t>
  </si>
  <si>
    <t>ПС-35/6кВ ф.321-05</t>
  </si>
  <si>
    <t>ВЛ 6 кВ ф.321-05</t>
  </si>
  <si>
    <t>1987 и отпайка на скв. 4041 2013г.</t>
  </si>
  <si>
    <t>ТО-100%                                 ТР-50%</t>
  </si>
  <si>
    <t>ТР-03.15.</t>
  </si>
  <si>
    <t>ПС 220/35/10 Усть-Балык ВЛ-35 Пим-1,2</t>
  </si>
  <si>
    <t xml:space="preserve"> ВЛ-35 Пим-1,2</t>
  </si>
  <si>
    <t>ПС 110/35/6кВ Иглинская ЗРУ-6кВ КНС-2 ЮБ ф.212</t>
  </si>
  <si>
    <t>ВЛ 6 кВ ф.212</t>
  </si>
  <si>
    <t>ПС 220/35/10 Усть-Балык ВЛ-35 Север-1,2</t>
  </si>
  <si>
    <t xml:space="preserve"> ВЛ-35 Север-1,2</t>
  </si>
  <si>
    <t>ПС 110/35/6 Восточно Сургутская ВЛ-35 Уфимская-2</t>
  </si>
  <si>
    <t xml:space="preserve"> ВЛ-35 Уфимская-2</t>
  </si>
  <si>
    <t>ПС 110/35/6 Восточно Сургутская ВЛ-35 Уфимская-1</t>
  </si>
  <si>
    <t xml:space="preserve"> ВЛ-35 Уфимская-1</t>
  </si>
  <si>
    <t>СУ к.47,48,27 Асомкинское м/р</t>
  </si>
  <si>
    <t>Гроза,  остановка станций управления . Отключений на оборудовании ООО ЮНГ-Энергонефть не было</t>
  </si>
  <si>
    <t>ПС35/6 333 ф.333-04</t>
  </si>
  <si>
    <t>ВЛ 6 кВ ф.333-04</t>
  </si>
  <si>
    <t>2 ступень
земляной защиты, фаза "А"</t>
  </si>
  <si>
    <t>БКУ-1</t>
  </si>
  <si>
    <t>М/р "Хасырейское"         КТП-6/0,4кВ №510(Куст №2). В следствии  выхода из строя БКУ-0,4 кВ №1 произошло отключение СУ  скв.№№5006, 5104, 5532 дествием защиты в СУ ЭЦН от пониженного напряжения. Произведен  перевод нагрузки на Т-2, ввод в работу скважин.</t>
  </si>
  <si>
    <t>АО от МТЗ Ф-13 ПС 35/6 кВ "Зимняя Ставка-1", при осмотре ВЛ обнаружено тело птицы со следамми действия эл дуги под ЛР-209/13 скв 209 З/С Пушкарское</t>
  </si>
  <si>
    <t>АО Ф-14 от ТО ПС 35/6кВ "Зимняя-Ставка-1" (порывы ветра, гроза, дождь, пыльная буря)</t>
  </si>
  <si>
    <t xml:space="preserve">АО от МТЗ Ф-151 ПС 35/6 кВ "Ачикулак Нефть-15" (порывы ветра, гроза, дождь, пыльная буря) </t>
  </si>
  <si>
    <t>Ф-511 ПС 110/35/10кВ "Ачикулакская" ПЭС</t>
  </si>
  <si>
    <t>Ф-511</t>
  </si>
  <si>
    <t>ввод №1 на ТП-35/6кВ "2-ая площадь"</t>
  </si>
  <si>
    <t>фид. № 1, 2, 3, 4</t>
  </si>
  <si>
    <t>Выбило ввод №1 на ТП-35/6кВ "2-ая площадь"</t>
  </si>
  <si>
    <t>ВЛ-35 кВ Т-602</t>
  </si>
  <si>
    <t>Отключение ВЛ-35 кВ Т-602 "Колендо"</t>
  </si>
  <si>
    <t>08.08.14г.</t>
  </si>
  <si>
    <t>ВЛ-10 кВ Ст-2 от ПС 110/35/10 кВ "Старотитаровская" Кубаньэнерго.</t>
  </si>
  <si>
    <t>На ПС 110/35/10кВ "Старотитаровская" Кубаньэнерго, сработал МВ-10-Ст-2. Произведён осмотр ВЛ-10кВ Ст-2. Видимых повреждений не обнаружено.</t>
  </si>
  <si>
    <t xml:space="preserve">Совместная подвеска проводов на опорах ВЛ-6кВ ф-105, 106 ПС 35/6кВ "Мишкино-1" </t>
  </si>
  <si>
    <t xml:space="preserve">В пролёте опор 14-15 ВЛ-6кВ ф-105, ф-106 ПС 35кВ "Мишкино-1" на ВЛ бобрами свалено дерево, из-за пределов охранной зоны ВЛ. Дерево сняли ВЛ без повреждений. </t>
  </si>
  <si>
    <t>АПВН, РПВу</t>
  </si>
  <si>
    <t>ПС 35/6кВ ГЗУ-12 ВЛ-6кВ Ф-16</t>
  </si>
  <si>
    <t>ВЛ-6кВ Ф-16 ПС 35/6кВ ГЗУ-12</t>
  </si>
  <si>
    <t>Гроза, ветер 15-20м/с, причина выясняется</t>
  </si>
  <si>
    <t>ВЛ-110кВ Сива - Газовая  2ц. (ОАО "Удмуртэнерго")</t>
  </si>
  <si>
    <t xml:space="preserve">Работала Т.О. АПВ-не успешно. РПВ-не успешно. Причина: в пролете опор №53-54 дерево на проводах. Дерево убрали.Гроза, сильный ветер.
</t>
  </si>
  <si>
    <t>2 ст.ДЗНП</t>
  </si>
  <si>
    <t>ВЛ-110 кВ "Красносамарская" (ВПО) ПС 220/110/35 кВ "Кинельская" (МЭС). Под откл.попали: С-2-Т ПС 110/35/6 кВ "Нефтегорская-2" (ВПО) Цех№15:ВЛ-6 кВ Ф-9,10 (ЭНС), ПС 35/6 кВ "Промысловая". С-2-Т ПС 110/35/6 кВ "Бариновская": ПС 35/6 кВ "КНС","Красносамарская", Т-1-Т  "Широкинская",Т-1-Т "Коммунарская", Т-2-Т "Евгеньевская".С-2-Т ПС 110/35/10 кВ "Алексеевка" (ВПО):
ПС 35/6 кВ "Богатыревская". С-2-Т ПС 110/35/6 кВ  "Нефтегорская-1" (ВПО):
Цех:15 - ВЛ-6 кВ Ф-1,5,4,13 (ЭНС).</t>
  </si>
  <si>
    <t>Работала ДЗНП-2 ступень. АПВ-успешно. Причина выясняется.</t>
  </si>
  <si>
    <t>МВ-35 Т-1-Т ПС 35/6 кВ "Колыванская"</t>
  </si>
  <si>
    <t>Выпал блинкер "Авар.откл". АПВ-нет. РПВ-успешно. Причина выясняется.</t>
  </si>
  <si>
    <t>ВЛ-6 кВ Ф-9 ПС 35/6 кВ "Никольская"</t>
  </si>
  <si>
    <t xml:space="preserve">Работала Т.О. АПВ-не успешно.РПВ-успешно. В 13:28 Работала Т.О. АПВ-не успешно. В 14:00 РПВ-успешно.Причина:
схлест проводов на спуске к 9МТП-40. Отключили ЛР-6 кВ на 9МТП-40. </t>
  </si>
  <si>
    <t>ВЛ-35 кВ "Стрельная" ПС 110/35/6 кВ "Зольное" (ЖПО). Под откл.попала: ПС 35/6 кВ "Стрельная" (ЭНС)</t>
  </si>
  <si>
    <t>Работала МТЗ. АПВ-не успешно. РПВ-не успешно. В 15:30 нагрузка ВЛ-6 кВ Ф-2 переведена на ВЛ-6 кВ Ф-2 ПС 110/35/6 кВ "Зольное"(ЖПО). В 15:50  нагрузка ВЛ-6 кВ Ф-1,Ф-3 переведена на ВЛ-6 кВ Ф-1 ПС 110/35/6 кВ "Зольное"(ЖПО). Причина выясняется.</t>
  </si>
  <si>
    <t>Работала МТЗ. АПВ-не успешно. 16:03 РПВ-не успешно. Произвели осмотр ВЛ-6 кВ и обнаружили в пролете опор №5-6 отпака от опоры №78 упавшее дерево под ВЛ.</t>
  </si>
  <si>
    <t>ВЛ-6 кВ Ф-40</t>
  </si>
  <si>
    <t>ВЛ-6 кВ Ф-40 ПС 35/6 кВ "Гараевская"</t>
  </si>
  <si>
    <t>Работала АПВ-не спешно Причина: в пролете оп. № 4000/15-4000/16 ВЛ-6 кВ Ф-40 на провода ВЛ упали провода  ВЛ-10 кВ Ф-21 ПС 110/35/10 кВ  "Дубовый Умет" (ВПО). Провода убрали.</t>
  </si>
  <si>
    <t>ВЛ-6 кВ Ф-3 ПС 35/6 кВ "Красносамарская"</t>
  </si>
  <si>
    <t>Выпал блинкер "Авар. откл". АПВ-успешно. Причина выясняется.</t>
  </si>
  <si>
    <t>ВЛ-6 кВ Ф-Н-5 ПС 35/6 кВ
"Южный Неприк"</t>
  </si>
  <si>
    <t>Блинкера защит не выпадали. АПВ-не спешно. РПВ- не успешно. Причина: неисправность привода МВ-6 кВ в яч. Ф-Н-5. Заменили тележку МВ-6 кВ на резервную и ввели ф-р в работу.</t>
  </si>
  <si>
    <t>ВЛ-6 кВ Ф-5 ПС 110/35/6 кВ
"Сосновка"(ВПО)</t>
  </si>
  <si>
    <t xml:space="preserve">Работала МТЗ. АПВ-не успешно. РПВ- не успешно. В 12:52 на ВЛ-6 кВ Ф-5 отключили РВНО-4 и поставили под напряжение уч .ВЛ-6 кВ Ф-5 до РВНО-4.
Причина: на ВЛ-6 кВ Ф-12 ПС 35/6 кВ "Дерюжевка"в пролёте оп №1200/71-72  (уч. ВЛ-6 кВ Ф-12 от РВНО-4 до ЛР-12/4 питаеся от ВЛ-6 кВ Ф-5 ПС 110/35/6 кВ "Сосновка" (ВПО) ) обнаружено упавшее дерево на проводах ВЛ-6 кВ. Дерево убрали.
</t>
  </si>
  <si>
    <t>АО ВЛ-35 ЦЛ-1 ПС "Вахская" действием ТО, АПВУ. Гроза, дождь, шторм.пред-е №222 от 10.08.14. Осмотр продолжается.</t>
  </si>
  <si>
    <t>6:01  10:50</t>
  </si>
  <si>
    <t>6:01 10:50</t>
  </si>
  <si>
    <t>ТО,
 АПВ</t>
  </si>
  <si>
    <r>
      <t xml:space="preserve">ПС 35/6 кВ №203 АО ВЛ-6кВ Ф.3-7 действием ТО, АПВУ. Гроза, шторм.пред-е №222 от 10.08.14. </t>
    </r>
    <r>
      <rPr>
        <sz val="12"/>
        <color theme="9" tint="-0.499984740745262"/>
        <rFont val="Times New Roman"/>
        <family val="1"/>
        <charset val="204"/>
      </rPr>
      <t>Разрушение изоляторов оп №32 ф."А", №108/3  ф."А" (Ф.3-12) схема ремонтная.часть Ф.3-12 запитана от Ф.3-7 для работы БУ</t>
    </r>
  </si>
  <si>
    <t>ДЗ,
 АПВ</t>
  </si>
  <si>
    <t>АО ВЛ-35 ЦЛ-6, ЦЛ-7 ПС "Первомайская" действием 1ст. ДЗ, АПВУ. Гроза, шторм.пред-е №222 от 10.08.14.</t>
  </si>
  <si>
    <t>1Т ПС-110/35/6 "Катыльгинская"</t>
  </si>
  <si>
    <t xml:space="preserve">Гроза. АО 1Т  ПС-110/35/6 "Катыльгинская" действием ДЗТ, Работа АВР-35, АВР-6 нет. Ожидание испытаний 1Т, ОПН-110, ОПН-35, ОПН-6... </t>
  </si>
  <si>
    <t>АО ВЛ-35кВ ЦЛ-8 ПС-110/35/6 "Катыльгинская"  действием 2ст. МТЗ. АПВУ. Посадка напряжения. Гроза, шторм.пред-е №222 от 10.08.14.</t>
  </si>
  <si>
    <t xml:space="preserve">Ф.2-1 </t>
  </si>
  <si>
    <t>ПС 35/6 кВ №502  АО ВЛ-6кВ Ф.2-1 от ТО, АПВУ. Гроза, шторм.пред-е №222 от 10.08.14. Произведен осмотр ВЛ, замечаний нет</t>
  </si>
  <si>
    <t>МТЗ, Земляная защита.</t>
  </si>
  <si>
    <t>ПС-110/35/6кВ КНС-3А, ВЛ-35кВ Ф-2</t>
  </si>
  <si>
    <t xml:space="preserve">На ПС-35/6кВ к-26 на ТН-35кВ№2 попадание птицы (обнаружены следы подгара на ПК ТН-35кВ№2  Ф «А,В» и мертвая птица). Посадка напряжения на 1СШ-35кВ ПС-110 КНС-3А с кратковре
менным отключением мех.
фонда на кустовых  площадках.и технологичес-
ких агрегатов на КНС-3Бис.
</t>
  </si>
  <si>
    <t>Мех.фонд на  кустовых площадках и технологическое оборудование запущены.Составлен первичный акт и фото.</t>
  </si>
  <si>
    <t>ПС-35/6кВ К-411 Ф№4</t>
  </si>
  <si>
    <t>ПС-35/6кВ К-411 Ф№8</t>
  </si>
  <si>
    <t>ПС-35/6кВ К-1405  Ф№8</t>
  </si>
  <si>
    <t>ПС-35/6кВ К-839 Ф№18</t>
  </si>
  <si>
    <t>ПС-35/6 К-839 Ф№8</t>
  </si>
  <si>
    <t>ПС-35/6 К-839 Ф№17</t>
  </si>
  <si>
    <t>ПС-35/6кВ К-846 Ф№8</t>
  </si>
  <si>
    <t>ПС-35/6 К-846 Ф№8</t>
  </si>
  <si>
    <t>ПС-35/6кВ К-1923 Ф№6</t>
  </si>
  <si>
    <t>ПС-35/6 К-1923 Ф№6</t>
  </si>
  <si>
    <t>ПС-35/6 К-1923 Ф№16</t>
  </si>
  <si>
    <t>ПС-35/6 К-439 Ф№16</t>
  </si>
  <si>
    <t>ПС-35/6 К-445 Ф№10</t>
  </si>
  <si>
    <t>ПС-35/6кВ К-445 Ф№10</t>
  </si>
  <si>
    <t>ПС-35/6 К-1954 Ф№11</t>
  </si>
  <si>
    <t>ПС-35/6 К-1976 Ф№4</t>
  </si>
  <si>
    <t>ПС-35/6кВ К-392 Ф№6</t>
  </si>
  <si>
    <t>ПС-35/5кВ К-352 Ф№16</t>
  </si>
  <si>
    <t>ПС-110/35/6кВ КНС-11 Ф№1 35кВ</t>
  </si>
  <si>
    <t>Прохождение грозового фронта.  ПС-35/6кВ К-255, К-258, К-272, К-291, К-295 АВР-6кВ успешно. ПС-35/6кВ К-257 одноблочная</t>
  </si>
  <si>
    <t>ВЛ-35кВ Ф-3   ПС 110/35кВ "Ермаковская"</t>
  </si>
  <si>
    <t>ВЛ-35кВ Ф-3     ПС 110/35кВ "Ермаковская"</t>
  </si>
  <si>
    <t>Отключение на Чехлонейском, Орехово-Ермаковском, Западно-Ермаковском м/р.</t>
  </si>
  <si>
    <t>ВЛ-6кВ Ф-4     ПС 35/6кВ "Пермяковская"</t>
  </si>
  <si>
    <t>ВЛ-6кВ Ф-4      ПС 35/6кВ "Пермяковская"</t>
  </si>
  <si>
    <t>МТЗ, АПВ не успешно.Разрушение изолятора фазы А оп.228,и фазы С опора 249 прохождение грозового фронта</t>
  </si>
  <si>
    <t>КТПН к.3 Ф-16 ПС 35/6кВ "К-3"</t>
  </si>
  <si>
    <t>Сработала защита КЗ на вводном автомате в КТП куста-3 (из-за КЗ на СУ питающего автомата скв-565)</t>
  </si>
  <si>
    <t>АС 35/6 кВ К-45</t>
  </si>
  <si>
    <t>ВЛ-6 кВ ф-р 45-14</t>
  </si>
  <si>
    <t>ПС №10 Кам.</t>
  </si>
  <si>
    <t>ВЛ-6 кВ ф-р 10-20</t>
  </si>
  <si>
    <t>ПС 35/6 кВ К-45</t>
  </si>
  <si>
    <t>Падение дерева на провода ВЛ с границы охранной зоны в пролете опор 3-4 отпайки на Куст-70</t>
  </si>
  <si>
    <t>ПС 35/6 кВ К-48</t>
  </si>
  <si>
    <t>СУ ЭЦН на 7 кустах</t>
  </si>
  <si>
    <t>Посадка напряжения по 1 СШ-6 кВ на ПС 35/6 кВ К-48 из-за разрушения проходных изоляторов ф. "В", "С" на КТП "Куст-48"</t>
  </si>
  <si>
    <t>ВЛ-6 кВ ф-р 48-04</t>
  </si>
  <si>
    <t>Устранение "земли" на 1 СШ ПС 35/6 кВ "К-48", замена изолятора на опоре №8 отпайка К-66 (провод на траверсе)</t>
  </si>
  <si>
    <t>ПС Росташинская, Гаршинская-1, Гаршнская-2, Гаршинское УПСВ, Давыдовская.</t>
  </si>
  <si>
    <t>Аварийное отключение В-110 "Росташинская" на ПС "Бузулукская", АПВ выведено. ЗЗ-1ст. Однофазное "КЗ" фаза-"В". 49-60 км.Гроза. 08-09.08.14. произвели осмотр ВЛ, видимых неисправностей не выявлено.</t>
  </si>
  <si>
    <t>Фонд скв Ф-4</t>
  </si>
  <si>
    <t xml:space="preserve">  Кратковременное отключение для отыскания причины замыкания на "землю".Вышел из строя  ОПН на опоре №1.отключили .Земля пропала.</t>
  </si>
  <si>
    <t>ЗЗ 1ст</t>
  </si>
  <si>
    <t>Пропадание напряжения в сети 35 кВ при аварийном отключении ВЛ-110 кВ -Бугуруслан-Абдулино-Тяга-1цепь.на ПС Бугуруслан-Тяга работа ЗЗП-1 ст АВП неуспешное.Куйбышев. ж/д.Внешние сети.(9,5 мВт)Причина выясняется производится осмотр.Нагрузка переведена от ПС "НПС"в 15:31 собрана нормальная схема без перерыва в электроснабжения.</t>
  </si>
  <si>
    <t xml:space="preserve">ф."НСУ-122" (кратковременное отключение ф."НСУ-116" на 5мин. для оперативных переключений по выводу в ремонт ф."НСУ-122") </t>
  </si>
  <si>
    <t>Врезка участка ВЛ-6кВ после проведения аварийно-восстановительных работ</t>
  </si>
  <si>
    <t>ПС 35/6 КНС-2, Заглядино, Султангуловская</t>
  </si>
  <si>
    <t>Понижение напряжение в связи с возвращением на нормальную схему п/ст Тарханы, Берёзовка, Аксютино.</t>
  </si>
  <si>
    <t>Кратковременное понижение напряжения при аварийном отключении с успешным АПВ ВЛ-110 кВ Красносамарское ВЭС.</t>
  </si>
  <si>
    <t>ВЛ-6 кВ ф-6</t>
  </si>
  <si>
    <t>Падение нагрузки при посдке напряжения, по сообщению дисп. Красногвардейского РЭС ЗЭС, отключений и посадок не было. Электрооборудование РН-ЭН осмотрено, замечаний нет. Причина не выявлена.</t>
  </si>
  <si>
    <t>ПС 35/6 Тарханы, Березовская, Аксютинская.</t>
  </si>
  <si>
    <t>Кратковременное понижение U, остановка отдельных скважин при выходе из строя КЛ-6 ТСН ПС "Аксютинская". Прямое попадание молнии в КЛ-6. Произвели переразделку КЛ, в 23:45 собрана нормальная схема.</t>
  </si>
  <si>
    <t>ВЛ-6 кВ ф-4; 7</t>
  </si>
  <si>
    <t>Аврийное отключение, блинкера не выпадали. Гроза.</t>
  </si>
  <si>
    <t>ДГУ-7,1,2,3
ДГУ-4,1,2,5,7</t>
  </si>
  <si>
    <t>17:55 АО ДГУ-7 -высокая температура турбокомпрессора, АО ДГУ-1,2,3 - по высокой температуре ОЖ. В работе остались ДГУ-4,5. 18:40 Запуск ДГУ-2,7. Запуск скважин.
19:30 АО ДГУ-4 - обратная мощность, 19:35 при синхронизации ДГУ-4 произошло АО ДЭС-16 по превышению реверсивной мощности, из-за потери питания блока синхронизации Р123, ДГУ-4 осталась в работе на х.х.. 19:40 -19:50 Запуск ДГУ-1,2,5,7. Запуск скважин. 20:25 ДГУ-3 в работе. Снято ограничение по нагрузке.</t>
  </si>
  <si>
    <t>МТЗ-III ступень</t>
  </si>
  <si>
    <t xml:space="preserve">Усть-тегусского м/р Куст-5 ПС 36/6 кВ </t>
  </si>
  <si>
    <t>ВЛ-35 Промысловая-1 ПС110/35/6 Кальча</t>
  </si>
  <si>
    <t>В 16:55:00 при прохождении грозового фронта над Кальчинским н/п произошло отключение ВЛ-35кВ  Центральная 1,2. ПС 110/35/6 "Кальча" по защите МТЗ-1, с успешным  АПВ линии.</t>
  </si>
  <si>
    <t>ПС-35/6кВ К-1508 Ф№ 4</t>
  </si>
  <si>
    <t>ПС-35/6 кВ К-1508  Ф№ 4</t>
  </si>
  <si>
    <t>ПС-35/6кВ К-1598 Ф№16</t>
  </si>
  <si>
    <t>ПС-35/6 кВ К-1598 Ф№16</t>
  </si>
  <si>
    <t>Прохождение грозового фронта. Разрушение штыревого изолятора и провода по фазе "С" на опоре №29</t>
  </si>
  <si>
    <t xml:space="preserve">  Замечание устранены. В 15:36 РПВУ. </t>
  </si>
  <si>
    <t>посажка напряжения, вызванная прохождением грозового фронта. Имели место остановки отдельных скважин с успешным самозапуском</t>
  </si>
  <si>
    <t>Произведен перезапуск мех.фнда. Устранено.</t>
  </si>
  <si>
    <t>ПС 35/6 №125 ВВ-6 Т-1</t>
  </si>
  <si>
    <t>ПС № 125 ВВ-6 Т-1</t>
  </si>
  <si>
    <t>ПС 5017 ф.5017-08 РУ-6 к.217бис. В-6 УКРМ-6-1</t>
  </si>
  <si>
    <t>В-6 УКРМ-6-1</t>
  </si>
  <si>
    <t>Повреждение УКРМ-6-1</t>
  </si>
  <si>
    <t>ПТ 12-6-50-31,5Y3</t>
  </si>
  <si>
    <t>ООО ЭЛЗ</t>
  </si>
  <si>
    <t>ПС110/35/6 "Харампурская"</t>
  </si>
  <si>
    <t>На ПС110/35/6 кВ "Харампурская" при восстановлении схемы нормального режима по стороне 35 кВ  произошёл бросок напряжения до величин 6.9 -7.0 кВ..</t>
  </si>
  <si>
    <t>ТП №21</t>
  </si>
  <si>
    <t>выбит авт. на ТП</t>
  </si>
  <si>
    <t>Окисление контактов на АВ, переразделка кабеля</t>
  </si>
  <si>
    <t>Замена АВ</t>
  </si>
  <si>
    <t>ПС-35/6 кВ «В.Эхаби»</t>
  </si>
  <si>
    <t xml:space="preserve">При отключении ШР-35 срезало болтовое крепление изолятора к поворотной площадке </t>
  </si>
  <si>
    <t>ПС-35/6 кВ «Тунгор»</t>
  </si>
  <si>
    <t>ф.1</t>
  </si>
  <si>
    <t>Во время производства работ в охранной зоне ВЛ-6 кВ силами Охинского филиала ЗАО «Труд» произошло аварийное отключение 1 секции РУ-6 кВ ПС-35/6 кВ «Тунгор»</t>
  </si>
  <si>
    <t>Ф-18 п/ст 35/6 З/Ставка-1</t>
  </si>
  <si>
    <t>Ф-655 п/ст 110/35/6 Затеречное-1 ПЭС</t>
  </si>
  <si>
    <t>12.08.14г.</t>
  </si>
  <si>
    <t>2 сек</t>
  </si>
  <si>
    <t>ВЛ-110 кВ "Холмская-Абинская" Кубаньэнерго.</t>
  </si>
  <si>
    <t>ГРОЗА. Предупреждение НЯ-8 от 12.08.14г.</t>
  </si>
  <si>
    <t>ВЛ-6 кВ Ф-4 ПС 35/6 кВ "Промысловая"</t>
  </si>
  <si>
    <t>Работала МТЗ. АПВ- успешно. Причина выясняется.</t>
  </si>
  <si>
    <t>Работала МТЗ АПВ- не успешно. РПВ-не успешно. Сильный порывистый ветер.
Причина: в пролёте оп.№1И-2И дерево лежит на проводах. Дерево убрали.</t>
  </si>
  <si>
    <t>Нет данных</t>
  </si>
  <si>
    <t xml:space="preserve">ВЛ-35 кВ "Красный Яр-1",  ВЛ-35 кВ "Красный Яр-2" </t>
  </si>
  <si>
    <t>ВЛ-35 кВ "Красный Яр-1",  ВЛ-35 кВ "Красный Яр-2"  ПС 110/35/10 кВ "Красноярская" (СПО) Под посадку напряжения попали: ПС 35/6 кВ "Чубовка", "Ветлянка",  Т-1-Т ПС 35/6 кВ "Киндяково".</t>
  </si>
  <si>
    <t>В 17:38 посадка напряжения. Причина: посадка напряжения в энергосистеме 110 кВ Самарского ПО.</t>
  </si>
  <si>
    <t>ВЛ-6 кВ Ф-3 (ЭНС) ПС 35/6 кВ  "Яблоневская" (Жиг.ПО)</t>
  </si>
  <si>
    <t>Работала МТЗ АПВ-не успешно РПВ-успешно Причина выясняется.</t>
  </si>
  <si>
    <t xml:space="preserve">ВЛ-110 кВ "Коханы-2"(ВПО) ПС 220/110/10 кВ "Комсомолец" (МЭС) Под отключение попали: ПРЦЭиЭ №1: С-2-Т ПС110/35/6 кВ "Коханы"(ВПО) Ф-63,Ф-64,Ф-65 (ЭНС), С-2-Т ПС 110/35/6 кВ "УКПН-2", Т-2-Т ПС 35/6 кВ "Восточная", ПС 35/6 кВ "Черновская", "Кинель-Черкасская", "Восточно-Кохановская", "Восточная-Черновка", "Ново-Ключевская". ПРЦЭиЭ №5: ПС 35/6 кВ "Ключевская", "Городецк", "Жуково", "Теребилово", ПС 35/6 кВ "Яблонка"(ВПО).
</t>
  </si>
  <si>
    <t>Работала 2 ступень МТЗ. АПВ-успешно. Причина выясняется.</t>
  </si>
  <si>
    <r>
      <t xml:space="preserve">БРУ-6 БКНС-2 Советского нмр АО ВЛ-6 Ф.Б2-2 действием ТО, АПВН, РПВН. Гроза,  штормовое предупреждение № 222 от 10.08.14 Разрушен изолятор </t>
    </r>
    <r>
      <rPr>
        <sz val="12"/>
        <color theme="9" tint="-0.499984740745262"/>
        <rFont val="Times New Roman"/>
        <family val="1"/>
        <charset val="204"/>
      </rPr>
      <t>оп.№32 выполнена замена</t>
    </r>
    <r>
      <rPr>
        <sz val="12"/>
        <rFont val="Times New Roman"/>
        <family val="1"/>
        <charset val="204"/>
      </rPr>
      <t>.</t>
    </r>
  </si>
  <si>
    <t>ЛР-6 К-23 Оленьего нмр</t>
  </si>
  <si>
    <t>К-23 скв..485</t>
  </si>
  <si>
    <r>
      <t xml:space="preserve">ПС 35/6кВ №401 ВЛ-6 Ф.1-9 ЛР-6 К-23. Нарушение контакта ЛР-6 К-23 фаза "В"  </t>
    </r>
    <r>
      <rPr>
        <sz val="12"/>
        <color theme="9" tint="-0.499984740745262"/>
        <rFont val="Times New Roman"/>
        <family val="1"/>
        <charset val="204"/>
      </rPr>
      <t>Выполнен ремонт ЛР-6 К-23</t>
    </r>
  </si>
  <si>
    <t>РЛНД-6</t>
  </si>
  <si>
    <t>Ф.1-9: ТР- 20.11.12</t>
  </si>
  <si>
    <t>11.2014г.</t>
  </si>
  <si>
    <t>Ф.1-9: ТО-29.05.14</t>
  </si>
  <si>
    <t>Ф.5-7</t>
  </si>
  <si>
    <r>
      <t xml:space="preserve">ПС 35/6кВ №305 ВЛ-6 Ф.5-7 ЛР-6 оп.36. Разрушение колонки ЛР-6 фаза "В"  </t>
    </r>
    <r>
      <rPr>
        <sz val="12"/>
        <color theme="9" tint="-0.499984740745262"/>
        <rFont val="Times New Roman"/>
        <family val="1"/>
        <charset val="204"/>
      </rPr>
      <t>Выполнена замена ЛР-6 оп.36</t>
    </r>
  </si>
  <si>
    <t>АО 2Т действием ДЗТ ПС 110/35/6 кВ  "Вахская" разрушение опорного изолятора на ШМ-6 кВ. Посадка напряжения  (На балансе ОАО "ТРК")</t>
  </si>
  <si>
    <t>ПС 35/6 кВ №206
яч.6 кВ №12</t>
  </si>
  <si>
    <t>В-6 Ф.6-12</t>
  </si>
  <si>
    <t>ПС 35/6 кВ №206 АО 1С-6  КЗ В-6 яч.12 действием МТЗ при подаче напряжения после АО 2Т на ПС 110/35/6 кВ  "Вахская". 1С-6 выведена в ремонт устраняются последствия КЗ, потребители запитаны по резервным ВЛ</t>
  </si>
  <si>
    <t>Ф.20-10</t>
  </si>
  <si>
    <t>ПС 35/6кВ №420   АО ВЛ-6 Ф.20-10 действием МТЗ, АПВ не успешно, РПВУ. штормовое предупреждение № 224 от 12.08.14.  Производится осмотр</t>
  </si>
  <si>
    <t>ВЛ-6 К-15 Оленьего нмр</t>
  </si>
  <si>
    <r>
      <t>ПС-35/6кВ №401. ВЛ-6 Ф.1-9 Остановка ЭЦН по пониженному напряжению (отсутствие фазы). Нарушение контакта провода фазы А на оп. №115.</t>
    </r>
    <r>
      <rPr>
        <sz val="12"/>
        <color theme="9" tint="-0.499984740745262"/>
        <rFont val="Times New Roman"/>
        <family val="1"/>
        <charset val="204"/>
      </rPr>
      <t xml:space="preserve"> Выполнен ремонт ВЛ-6 </t>
    </r>
  </si>
  <si>
    <t>Устранение последствий прохождения грозового фронта по телефонограмме № 549 от 12.08.2014г. Согласованно с ЦДНГ</t>
  </si>
  <si>
    <t>Заменили повреждённый изолятор на опоре № 13</t>
  </si>
  <si>
    <t>ПС-35/6кВ К-3 Г/Ё м/р Ф№ 18</t>
  </si>
  <si>
    <t>ПС 220/110/35/6 кВ"Красноленинская"</t>
  </si>
  <si>
    <t>СУ ЭЦН на 8 кустах</t>
  </si>
  <si>
    <t>ПС 35/6 кВ КНС-2 Е-Е</t>
  </si>
  <si>
    <t>СУ ЭЦН на 4 кустах</t>
  </si>
  <si>
    <t>Понижение напряжения при тяжелом плавном пуске на КНС-2 Е-Е без заявки</t>
  </si>
  <si>
    <t xml:space="preserve"> С2Т ПС "Гаршинская-1", "Гаршинская-2", "Гаршинская УПСВ"</t>
  </si>
  <si>
    <t>Аварийное отключение, работа ТО, отключение МВ-110 кВ от 1-го комплекса (ф-С, 18,1 км), АВР отработал. В 6:52 ВЛ включена на х.х. Произведен осмотр ВЛ, замечаний не выявлено. 16:31 - 16:50 собрана нормальная хема эл.снабжения ПС.</t>
  </si>
  <si>
    <t>Падение нагрузки, по сообщению дисп. Красногвардейского РЭС ЗЭС, отключений и посадок не было. Осмотр ВЛБ и ВЛ произведен - замечаний нет.</t>
  </si>
  <si>
    <t>отдельные скв.</t>
  </si>
  <si>
    <t>Кратковременное повышение U, остановка отдельных скважин при переключениях по сборке нормальной схемы персоналом СЭС на ПС 110/35/10 "Пономаревская".</t>
  </si>
  <si>
    <r>
      <t xml:space="preserve">Аварийное отключение с неуспешным АПВ ВЛ-35 "Северное-Большедорожное-Ново-Кудрино", отработала МТО, РПВН. Запитали от ПС "Родина" СЭС. </t>
    </r>
    <r>
      <rPr>
        <sz val="12"/>
        <color indexed="12"/>
        <rFont val="Times New Roman"/>
        <family val="1"/>
        <charset val="204"/>
      </rPr>
      <t>Осмотром установлено и устранено падение сухого дерева на ВЛ-35 "Северная - Большедорожная" в пролете опор №№ 39-40.</t>
    </r>
  </si>
  <si>
    <t>Кратковременное понижение U, остановка отдельных скважин при  пуске ЭД-2 на БКНС "Львовская" персоналом ЦНСН № 2.</t>
  </si>
  <si>
    <t>З.З. 1-й ст.</t>
  </si>
  <si>
    <t>ПС 35/6 "Загорская-Терминал", "Платовская", "Ново-Сергеевская"</t>
  </si>
  <si>
    <t>Кратковременное понижение напряжения из-за аварийного отключения с успешным АПВ ВЛ-110 кВ "Переволоцкая-Платовская-Ново-Сергиевская". З.З. 1-й ст.ЦЭС</t>
  </si>
  <si>
    <t>ПС "Тарханы"; Березовка"; "Аксютино"</t>
  </si>
  <si>
    <t>Кратковременное понижение напряжения при аварийном отключении с успешным АПВ ф-Чк-4 на ПС "Чкаловская".СЭС</t>
  </si>
  <si>
    <t>ВВ-35кВ Ввод№1, ВВ-35кВ Ввод№2</t>
  </si>
  <si>
    <t>При прохождении грозового фронта на ПС 6/35/110 Усть-Тегусская зафиксировано появление "Земли" на 2секции 35кВ. 07:00 по ТМ зафиксировано отключение 1Т 35кВ и вкл. СВВ-6кВ на ПС 35/6кВ К-5. При осмотре ПС 35/6кВ выявлено откл. 1Т действием ЗДЗ 35кВ, на ф.С проходного изолятора 35кВ ввода от ВЛ ф.6 обнаружен нагрев с явными признаками повреждения. После включения оперативным персоналом  СВВ-35кВ действием  ЗДЗ 35кВ отключились ВВ-35кВ Ввод№1и Ввод№2, на ПС 6/35/110 Усть-Тегусская действием МТЗ III ступень отключились ВВ-35кВ ф5, 6.  Сброс нагрузки ГТЭС-83 АО ГТУ-5,6 по максимальному напряжению. ГПЭС-15 АО ГПУ-2, 6, 7, 8, 10; В работе остались: ГТЭС-83 ГТУ-1,2,3,4, ГТУ-8 на х.х.; ГПЭС-15 ГПУ-6,7,8,9,10. 12:35 Включен ВВ-35кВ ф.5. на ПС 35/6кВ включены ВВ-35кВ Ввод№1, СВВ-35кВ, 2Т, ВВ-6кВ 1Т, СВВ-6кВ. Приступили к вводу ГТУ на ГТЭС-83, ГПУ на ГПЭС-15 и набор нагрузки. 15:36 полностью восстановлено электроснабжение потребителей. Ведутся аварийно восстановительные работы на ПС 35/6кВ Куст 5.</t>
  </si>
  <si>
    <t>ВВ-35кВ Ввод№1</t>
  </si>
  <si>
    <t>с 19:37 10.08.14г. по 0:35 11.08.14г. прохождение сильного грозового фронта на Урненском, Усть-Тегусском местрождениях. При прохождении грозового фронта произошло повреждение проходных изоляторов на ПС 35/6кВ Куст-5 на ВВ-35кВ Ввод№1,Ввод№2.С отключением в 20:57 ВЛ-35 кВ ф.5,ф.6 от МТЗ III ступень на ПС 6/35/110кВ Усть-Тегусская. ГТЭС-83 АО ГТУ-5,6,8 по максимальному напряжению. ГПЭС-15 АО ГПУ-1,2,4,5; В работе остались: ГТЭС-83 ГТУ-1,2,3,4; ГПЭС-15 ГПУ-6,7,8,9,10. Запускались на ДЭС-3 ДГУ-2,3,5 на 80%, на ДЭС-1,2 ДГУ-5,6 на 80%.. Введено ограничение потребителей К-5 Усть-Тегусского м/р. После проведения ремонтно-восстановительных работ по замене проходных изоляторов на Вводе 35кВ №2  на ПС 35/6 кВ "Куст-5".11.08.2014г в 16:49 подано напряжение на ПС 35/6кВ Куста№5 с ВЛ-35кВ ф.№6 и восстановлено электроснабжение потребителей. Ведутся аварийно восстановительные работы на ПС 35/6кВ Куст 5.</t>
  </si>
  <si>
    <t>ВВ-35кВ Ввод№2</t>
  </si>
  <si>
    <t>с 01:00 13.08.14г. по 03:20 13.08.14г. прохождение  грозового фронта на Урненском, Усть-Тегусском местрождениях. При прохождении грозового фронта произошло повреждение проходных изоляторов на ПС 35/6кВ Куст-5 на ВВ-35кВ Ввод№2.С отключением в 02:09 ВЛ-35 кВ ф.6 от МТЗ III ступень на ПС 6/35/110кВ Усть-Тегусская. Введено ограничение потребителей К-5 Усть-Тегусского м/р. Проведены ремонтно-восстановительные работы на ПС 35/6 кВ "Куст-5" по замене проходных изоляторов на Вводе 35кВ.№2 .13.08.2014г в 11:39 подано напряжение на ПС 35/6кВ Куста №5 и восстановлено электроснабжение потребителей Куста №5. Снятие ограничений по нагрузке. Ведутся аварийно восстановительные работы на ПС 35/6кВ Куст 5.</t>
  </si>
  <si>
    <t>скв. 776</t>
  </si>
  <si>
    <t>ф2 ТП-6/0,4 №607</t>
  </si>
  <si>
    <t>КЗ вводного кабеля на скв 776 - выбило ф2 ТП-6/0,4 №607</t>
  </si>
  <si>
    <t>А.О. Ф-18 МТЗ РПВУ ((прохождение грозового фронта с сильным дождем и порывистым ветром)</t>
  </si>
  <si>
    <t>А.О. Ф-14 МТЗ РПВУ (прохождение грозового фронта с сильным дождем и порывистым ветром)</t>
  </si>
  <si>
    <t>А.О. Ф-15 Т.О.  РПВУ (прохождение грозового фронта с сильным дождем и порывистым ветром)</t>
  </si>
  <si>
    <t>А.О. Ф-655 .  РПВУ (прохождение грозового фронта с сильным дождем и порывистым ветром)</t>
  </si>
  <si>
    <t>А.О. Ф-27 Т.О.   земля по Ф- "А" полная (прохождение грозового фронта с сильным дождем и порывистым ветром) ВЛ-6кВ Ф-27 опора №27 основной линии Ф-В разрушен изолятор, провод лежит на шпильке, отпайка от опоры №80 основной линии, на дозаторную установку, анкерная опора №12 срыв изолятора Ф-А, дефекты устранены, в саже проходные изоляторы ячейки Ф-27 "пробой" Ф-А и Ф-В, откинули шлейфа ячейки для дальнейшего ремонта.</t>
  </si>
  <si>
    <t>14.08.14г.</t>
  </si>
  <si>
    <t>РПВУ (АПВ-нет).</t>
  </si>
  <si>
    <t>ВЛ-6 кВ Кл-514.</t>
  </si>
  <si>
    <t xml:space="preserve">М-е Дыш. Отключался участок ВЛ от РП-51а Кл до Р-24 ПП-12 из-за упавшего на провода сухостойного дерева возле опоры №8. </t>
  </si>
  <si>
    <t>1 С.Ш-110 кВ
ПС 220/110/35/10 кВ
"Кинельская" (МЭС)
Под откл.попали:
ПС 110/35/6 кВ "Алакаевка"
 (СПО) (ВЛ-6 кВ Ф-1,Ф-5),
ПС 35/6 кВ "Запрудная",
Т-2-Т ПС 35/6 кВ "Ключи",
ПС 35/6 кВ "Кривая Лука".
Под посадку напряжения попали:
ПРЦЭиЭ№1 и ПРЦЭиЭ№2.</t>
  </si>
  <si>
    <t>Работала ДЗШ 1СШ 110 кВ. ПС 110/35/6 кВ "Алакаевка" (СПО) в 10:56 перевели на ВЛ-110 кВ "Серноводская-2" .ПС 35/6 кВ "Ключи"-АВР-успешно.</t>
  </si>
  <si>
    <t>1С-35</t>
  </si>
  <si>
    <t>АО 1С-35 ПС 110/35/6 кВ  "Вахская" причины выясняются. 
Составлен и направлен запрос в ОАО "ТРК" на предоставление причин отключения и принятых мер..  (На балансе ОАО "ТРК")</t>
  </si>
  <si>
    <t>Од.скв.310
Советское нмр</t>
  </si>
  <si>
    <r>
      <t xml:space="preserve">АО АВ-0,4 кВ в СУ ШГН, КЗ катушки МП-0,4 в СУ ШГН. </t>
    </r>
    <r>
      <rPr>
        <sz val="12"/>
        <color theme="9" tint="-0.499984740745262"/>
        <rFont val="Times New Roman"/>
        <family val="1"/>
        <charset val="204"/>
      </rPr>
      <t>Выполнена замена МП-0,4.</t>
    </r>
  </si>
  <si>
    <t>Посадка напряжения при аварийном отключении с успешным АПВ на ПС "Каликино" (ЦЭС) ВЛ-110 кВ "Каликино-Пономаревка" (ЦЭС). Работа 1-й ст. З.З. Сброс нагрузки 4,5 мВт. Причина не выявлена.</t>
  </si>
  <si>
    <t>ВЛ-10 кВ ф-РПЖ-5</t>
  </si>
  <si>
    <t>Посадка напряжения при авар. отключении с неуспешным АПВ ф-АЗ-3 на ПС "Азаматово", отработала МТЗ.</t>
  </si>
  <si>
    <t>Посадка напряжения при срабатывании ДЗШ на 1-й системе шин 110 кВ на ПС "Кинель". Разрушение гирлянды изоляторов ф-В на портале ШР-110 кВ "ТПГ", в сторону В-110 кВ "ТПГ".</t>
  </si>
  <si>
    <t>ПС-35/6 кВ №1001, ф.1001-16; 2 КТПН общежитие ГТЭС</t>
  </si>
  <si>
    <t>ПС-35/6 кВ №1001, ф.1001-16</t>
  </si>
  <si>
    <t>ВЛ-6 кВ"117-06"</t>
  </si>
  <si>
    <t>Отключение ВЛ 6 кВ "117-06" от защиты "ТО", АПВ успешное.При транспортировке вагон-мастера бригады ООО"ПНГ-КРС" с неубранной  антенной радиосвязи , произошло касание проводов фазы"А" и "С" в пролете опор 17/2 и17/3, пересечение над дорогой на куст 10.</t>
  </si>
  <si>
    <t>ПС-35/6 кВ «Катангли»</t>
  </si>
  <si>
    <t>ф. Л-4К</t>
  </si>
  <si>
    <t>Сработала защита от КЗ на Л-4К</t>
  </si>
  <si>
    <t>отгорела фаза</t>
  </si>
  <si>
    <t>ремонт клеммника</t>
  </si>
  <si>
    <t>прохождение грозового фронта (дождь порывы ветра гроза)</t>
  </si>
  <si>
    <t>ПС 35/10кВ "Промбаза" ВЛ-10кВ Ф-15</t>
  </si>
  <si>
    <t xml:space="preserve"> ВЛ-10кВ Ф-15 ПС 35/10кВ "Промбаза"</t>
  </si>
  <si>
    <t xml:space="preserve">Гроза. Падение дерева в пролете опор 260/67-260/68 отп. на  базу отдыха. (Обслуживает ООО "ИЭК") </t>
  </si>
  <si>
    <t>ВЛ-35кВ "Урал - Красное" (ОАО "Удмуртэнерго")</t>
  </si>
  <si>
    <t>ПС 35/6кВ Красное 1, 2СШ-35кВ</t>
  </si>
  <si>
    <t>Гроза. Причина выясняется</t>
  </si>
  <si>
    <t>Работала МТЗ. АПВ-успешно. После включения появилось замыкание на землю" Ф-"В". Причина выясняется.</t>
  </si>
  <si>
    <t>ВЛ-35 кВ УОН</t>
  </si>
  <si>
    <t>ВЛ-35 кВ "УОН" ПС 110/35/6 кВ "Алакаевка" (СПО) Под отключение попали: ПС 35/6 кВ "Запрудная", Т-2-Т ПС 35/6 кВ "Ключи"</t>
  </si>
  <si>
    <t>Работала ТО АПВ-не успешно РПВ-успешно На ПС 35/6 кВ "Ключи"  АВР 6 кВ-успешно.</t>
  </si>
  <si>
    <t>ВЛ-35 кВ "УОН" ПС 110/35/6 кВ "Алакаевка" (СПО) Под отключение попали: ПС 35/6 кВ "Запрудная", Т-2-Т ПС 35/6 кВ "Ключи".</t>
  </si>
  <si>
    <t>Работала Т.О. АПВ-не успешно.
В 8:25 нагрузка ПС 35/6 кВ "Запрудная" переведена по ВЛ-6 кВ на ПС 110/35/6 кВ "Алакаевка" (СПО). Произвели осмотр ВЛ и обнаружили в пролете опор №27-28 дерево на проводах.
В 14:53 Восстановлена нормальная схема эл.снабжения.</t>
  </si>
  <si>
    <t>1ступень МТЗ</t>
  </si>
  <si>
    <t>Работала 1ступень МТЗ. АПВ-успешно. Гроза,сильный порывистый ветер.</t>
  </si>
  <si>
    <t xml:space="preserve">ВЛ-35 кВ "Могутово" ПС 110/35/6 кВ "Подгорная" Под отключение попали: ПС 35/6 кВ "Могутовская", Т-2-Т ПС 35/6 кВ "Неклюдовская". </t>
  </si>
  <si>
    <t>Работала Т.О. АПВ-не успешно. РПВ-успешно. В 15:32 Нагрузка Т-2-Т ПС 35/6 кВ "Неклюдовская" переведена на Т-1-Т. В 16:26 на ПС 35/6 кВ "Неклюдовская" восстановлена нормальная схема эл.снабжения.</t>
  </si>
  <si>
    <t>ВЛ-6 кВ Ф-Н-2</t>
  </si>
  <si>
    <t>ВЛ-6 кВ Ф-Н-2 ПС 35/6 кВ "Южный-Неприк"</t>
  </si>
  <si>
    <t>Работала МТЗ. АПВ-успешно Появилось замыкание на "землю" ф-"В". Причина: на ТП Н2-43 (ООО "СЭС") скв.№375, ТП Н2-42 (ООО "СЭС")  скв.№716 коронация РВО-6 кВ. В 22:20 отключено неисправное оборудования ООО "СЭС"</t>
  </si>
  <si>
    <t>Од.скв.368
Советское нмр</t>
  </si>
  <si>
    <t>ООО "Башэнергонефть"</t>
  </si>
  <si>
    <t>АО В-6 кВ в ПЛУ (ПЛУ на балансе ООО "Башэнергонефть"), РПВУ. Причины выясняются.</t>
  </si>
  <si>
    <t>В-6 ПЛУ-1 Ф.Чр-9</t>
  </si>
  <si>
    <t>Ф.Чр-9</t>
  </si>
  <si>
    <t>Аварийное отключение В-6 ПЛУ-1 Ф.ЧР-9 (реклоузер), ручное включение успешное, Выяснение причины 16.08.14.</t>
  </si>
  <si>
    <t>Остановка УЭЦН. Посадка напряжения во внешних сетях, причина выясняется.</t>
  </si>
  <si>
    <t>Аварийное отключение В-6 ПЛУ-1 Ф.ЧР-9 (реклоузер), повторное включение успешное,  вторичные цепи отключены.</t>
  </si>
  <si>
    <t>АПВН РПВУ</t>
  </si>
  <si>
    <t xml:space="preserve"> Ф.15-12</t>
  </si>
  <si>
    <t>ПС 35/6 кВ №115. АО ВЛ-6 кВ Ф.15-12,  КЗ в зоне ответственности ООО "Башэнергонефть", отключена отпайка на узел задвижки №15, Ф.15-12 включен в работу.</t>
  </si>
  <si>
    <t>СУ ЭЦН ЦДНГ-2</t>
  </si>
  <si>
    <t>Остановка УЭЦН. Посадка напряжения на 1С-35 и 2С-35кВ ПС "Савкинская" при АО ВЛ-35 Ц-2, Ц-4 от ТО с АПВН. (гроза, дождь, шторм. предупр-е №229 от 17.08.14.).</t>
  </si>
  <si>
    <t>АПВН РПВН</t>
  </si>
  <si>
    <t>Ф.23-13</t>
  </si>
  <si>
    <t>ПС-35/6 кВ №123 АО ВЛ-6 Ф.23-13 действием МТЗ, АПВН. РПВН. Выполняется осмотр ВЛ, кустовых ТП. (гроза, дождь, шторм. предупр-е №229 от 17.08.14.). Включен в 5:40ч. Отключена отпайка ОАО МП "АНГГ".</t>
  </si>
  <si>
    <t>Ф.17-4</t>
  </si>
  <si>
    <t>ПС-35/6 кВ №417 АО ВЛ-6кВ Ф.17-4, АПВН, РПВН.  К-61 АВР-6 успешно.  КУВ-6 К-63 АВР-6 не успешно, РПВ СВ-6. Выведен в ремонт участок ВЛ-6кВ от оп.12/3 до оп.146/3. (гроза, дождь, шторм. предупр-е №229 от 17.08.14.).Включен в 4:00ч.</t>
  </si>
  <si>
    <t>СУ ЭЦН ЦДНГ-8</t>
  </si>
  <si>
    <t>Остановка УЭЦН. Посадка напряжения,   Бросок тока по ВЛ-110 С-91П при грозе. (гроза, дождь, шторм. предупр-е №229 от 17.08.14.).</t>
  </si>
  <si>
    <t>ЦЛ-8, ЦЛ-9</t>
  </si>
  <si>
    <t>ПС-110 ""Катыльгинская" АО ВЛ-35 ЦЛ-8 от 2ст. МТЗ, АПВУ, ВЛ-35 ЦЛ-9 от 1ст. МТЗ, АПВУ.(гроза, дождь, шторм. предупр-е №229 от 17.08.14.).</t>
  </si>
  <si>
    <t>АО ВЛ-110кВ С-91, С-92 ПС 220/110/10 кВ "Чапаевка" - ПС 110/35/6 кВ "Катыльгинская" действием НВЧЗ, АПВУ. (гроза, дождь, шторм. предупр-е №229 от 17.08.14.).</t>
  </si>
  <si>
    <t>З.З. 2-я ст.</t>
  </si>
  <si>
    <t>ВЛ-10 кВ ф-8</t>
  </si>
  <si>
    <t>Посадка напряжения, при аварийном отключении ВЛ-110 кВ "Пилюгино-Державино", работа З.З. 2-й ступени.</t>
  </si>
  <si>
    <t>Сообщил дисп.ЗЭС Титаренко М.В. самосвал сторонней организации при разгрузке щебня задел за провода ф-ЛБ-2.</t>
  </si>
  <si>
    <t>от-ка ф-114</t>
  </si>
  <si>
    <t>Отключение ВЛБ. Блинкеров отработавших нет. Осмотр ВЛ -6кВ произведен - замечаний нет. Скв.825 ЭЦН изоляция=0.</t>
  </si>
  <si>
    <t>Ввод-10 кВ</t>
  </si>
  <si>
    <t>Аварийное отключение ввода-10 кВ. Выпавших блинкеров нет, осмотром видимых причин не выявлено.</t>
  </si>
  <si>
    <t>Остановка отдельных скважин</t>
  </si>
  <si>
    <t>Посадка напряжения при производстве оперативных переключений в сетях 110 кВ по команде ОРДУ при изменении режимов.</t>
  </si>
  <si>
    <t>ПС 35/6 кВ Самодуровская, НПС, КНС, Родниковская</t>
  </si>
  <si>
    <t>Нестабильное напряжение при производстве оперативных переключений в региональных сетях при изменении режимов.</t>
  </si>
  <si>
    <t>однофазное "кз", 4-ст ЗЗ фаза "А"</t>
  </si>
  <si>
    <t>ПС Росташинская, Гаршинская-1,2 Гаршинская УПСВ</t>
  </si>
  <si>
    <t>Аварийное отключение ВЛ-110 кВ "Бузулук-Росташи", в 20:12 напряжение подано по ВЛ-110 кВ "Сорочинск-Росташи"</t>
  </si>
  <si>
    <t>ПС 110/35/6 кВ Савельевская, Промысловая</t>
  </si>
  <si>
    <t xml:space="preserve">Посадка напряжения при аварийном отключении с успешным АПВ ВЛ-110 кВ "Комсомолец-Бузулукская-1", </t>
  </si>
  <si>
    <t>остановка отдельных скважин</t>
  </si>
  <si>
    <t xml:space="preserve">Посадка напряжения при грозовых  проявлениях. </t>
  </si>
  <si>
    <t xml:space="preserve">Посадка напряжения при аварийном отключении с успешным АПВ ВЛ-220 кВ "Бугульма-Северное". </t>
  </si>
  <si>
    <t>МВ-6 яч№2 ввод ПС-35/6кВ К-344</t>
  </si>
  <si>
    <t>ПС-35/6кВ К-344 МВ-6 яч№2</t>
  </si>
  <si>
    <t>Прохождение грозового фронта               Пробное включение МВ-6  ввод успешно</t>
  </si>
  <si>
    <t xml:space="preserve">Произведен перезапуск мех.фнда. </t>
  </si>
  <si>
    <t>ПС-35/6кВК-809 Ф№4</t>
  </si>
  <si>
    <t>ПС-35/6кВ К-809 Ф№4</t>
  </si>
  <si>
    <t>Прохождение грозового фронта               Пробное включение Ф№4 успешно</t>
  </si>
  <si>
    <t>ПС-35/6 № 3085 ф.3085-16, КЛ-6кВ</t>
  </si>
  <si>
    <t>ПС-35/6 № 3085 ф.3085-16</t>
  </si>
  <si>
    <t>ПС-35/6 № 333  ф.333-08</t>
  </si>
  <si>
    <t>ПС-110/35/6 Ср.Балык, ВЛ-35 КНС-2 МБ-1</t>
  </si>
  <si>
    <t>ПС-110/35/6 Ср.Балык ВЛ-35 КНС-2 МБ-1</t>
  </si>
  <si>
    <t>ВЛ-110 Ср.Балык-Угутский-1,2</t>
  </si>
  <si>
    <t>ПС 110/35/6 Ср.Балык, ВЛ-35 Летняя-1</t>
  </si>
  <si>
    <t>ПС 110/35/6 Иглинская, ВЛ-35 Майская-2</t>
  </si>
  <si>
    <t>ПС 110/35/6 Солнечная, ВЛ-35 Волга-2</t>
  </si>
  <si>
    <t>ПС 110/35/6 КНС-18, ВЛ-35 ДНС-19-2</t>
  </si>
  <si>
    <t>ПС 110/35/6 Иглинская, ВЛ-35 Юговосток-1.2</t>
  </si>
  <si>
    <t>ПС 35/6кВ 043 Ф.043-14</t>
  </si>
  <si>
    <t>Ф.043-14</t>
  </si>
  <si>
    <t>ЗП</t>
  </si>
  <si>
    <t>ПС 35/6 278</t>
  </si>
  <si>
    <t>ПС 35/6 263
ф.263-08</t>
  </si>
  <si>
    <t>ф.263-08</t>
  </si>
  <si>
    <t>ПС 35/6 225
ф.225-04</t>
  </si>
  <si>
    <t>ф.225-04</t>
  </si>
  <si>
    <t xml:space="preserve">ПС 35/6 209
</t>
  </si>
  <si>
    <t>ПС-35/6 кВ №374 ф.374-09</t>
  </si>
  <si>
    <t xml:space="preserve"> ф.374-09</t>
  </si>
  <si>
    <t>ПС-35/6 №367  Т-1 (запитана д.Кин)</t>
  </si>
  <si>
    <t xml:space="preserve"> Т-1</t>
  </si>
  <si>
    <t>ПС-110/35/6 Киняминская ВЛ-35 Урал-1</t>
  </si>
  <si>
    <t>ВЛ-35 Урал-1</t>
  </si>
  <si>
    <t>1 зона "Дистанционной защиты",  МФТО.</t>
  </si>
  <si>
    <t>ВЛ 110 кВ "Тарко-Сале-Северный 1,2"</t>
  </si>
  <si>
    <t>1 ст. ДЗ</t>
  </si>
  <si>
    <t>ВЛ-110 Северный-Харампурская-1,2</t>
  </si>
  <si>
    <t>КТПН-6/0,4кВ 400кВА №2</t>
  </si>
  <si>
    <t xml:space="preserve">Снижение нагрузки  0,1МВт по ВЛ-6кВ  "114-14". При осмотре обнаружено: на КТПН-6/0,4кВ 400кВА №2 кустовой площадки №16, разрушение проходного изолятора 6кВ, фазы "С".Переключили 4 скважины на КТПН 6/0,4 кВ 400 кВА №1. </t>
  </si>
  <si>
    <t>Отгорела фаза С на автомате, смена автомата, запуск.</t>
  </si>
  <si>
    <t>Выбило тепловую защиту</t>
  </si>
  <si>
    <t xml:space="preserve">выбит автомат, подключение напрямую, замена автомата на 20.08.14г. </t>
  </si>
  <si>
    <t>НГЭС</t>
  </si>
  <si>
    <t>Т-522, Т-523</t>
  </si>
  <si>
    <t>Прохождение грозового фронта в Тымовском районе</t>
  </si>
  <si>
    <t>Л-556 ПС "Лесная-14"</t>
  </si>
  <si>
    <t>АО Л-556, отключение во внешних сетях ПЭС, произошло отключение ВЛ-110 кВ Л-70, Л-78, Л-81, Л517 по команде "САОН" (система аварийного ограничения нагрузки) РДУ</t>
  </si>
  <si>
    <t>18.08.14г.</t>
  </si>
  <si>
    <t>М-е Абино-Украинское, Украинское, Шептальское. Кратковременная посадка U в сетях "Кубаньэнерго".</t>
  </si>
  <si>
    <t>САОН</t>
  </si>
  <si>
    <t>ПС-110/35/6(10) кВ "Ханьковская", "Курчанская" Кубаньэнерго</t>
  </si>
  <si>
    <t>М-е Чумаковское, Западно-Курчанское, Анастасиевско-Троицкое. Сработала САОН в сетях Кубаньэнерго.</t>
  </si>
  <si>
    <t>Авар отключение ВЛ-110кВ "Никольская-Нылга"  (ОАО "Удмуртэнерго"). Полное погашение ПС 110/35/10кВ "Никольская" и "Нылга" (ОАО "Удмуртэнерго")</t>
  </si>
  <si>
    <t>ПС 35/6кВ Красное 1,2СШ-6кВ; ПС 35/10кВ Бураново 1,2СШ-10кВ</t>
  </si>
  <si>
    <t xml:space="preserve"> ПС 110/35/10кВ "Никольская" авар откл СВ-110кВ при выведенном в ремонт Т-1 (ОАО "Удмуртэнерго"), авар откл ВЛ-110кВ "Никольская-Нылга"  (ОАО "Удмуртэнерго") - на опоре №72 следы перекрытия по изоляторам фаза "С"</t>
  </si>
  <si>
    <t>Т-2-Т ПС 35/6 кВ"Киндяково"</t>
  </si>
  <si>
    <t>В 16:12 системная посадка  напряжения в сетях "МРСК Волги"</t>
  </si>
  <si>
    <t>ВЛ-35 кВ "Сокская"</t>
  </si>
  <si>
    <t>ВЛ-35 кВ "Сокская" ПС 110/35/6 кВ "Горная" (СПО) Под посадку напряжения попали:  Т-2-Т ПС 35/6 кВ "Киндяково"</t>
  </si>
  <si>
    <t>В 14:35  посадка напряжения. Причина аварийное отключение ВЛ-35 кВ "Карьерная-1", ВЛ-35 кВ "Карьерная-2" ПС 110/35/6 кВ "Горная" (СПО).</t>
  </si>
  <si>
    <t>ТЗНП</t>
  </si>
  <si>
    <t>ВЛ-110 кВ "Серноводская-1"</t>
  </si>
  <si>
    <t>ВЛ-110 кВ "Серноводская-1" ПС 220/110 кВ  "Кинельская" (МЭС) Под отключение попали: С-1-Т ПС 110/35/6 кВ"Алакаевка"(СПО)  ВЛ-6 кВ Ф-5(ЭНС),ПС 35/6 кВ "Запрудная",Т-2-Т ПС 35/6 кВ   "Ключи".</t>
  </si>
  <si>
    <t>Работала ТЗНП. АПВ-успешно. Причина выясняется.</t>
  </si>
  <si>
    <t>Ф.6-12</t>
  </si>
  <si>
    <t>ПС 35/6 кВ №206 АО ВЛ-6 Ф.6-12 действием МТЗ, АПВ успешное. 
Выполнен осмотр ВЛ-6 Ф.6-12, обнаружено упавшее дерево ВЛ-6 Ф.6-12 пролет оп.48-49 , дерево при падении зацепило  ВЛ, лежит под ВЛ, повреждений ВЛ-6 Ф.6-12 нет.</t>
  </si>
  <si>
    <t>ПС-35/6кВ К-894  ВЛ-6 Ф-6.</t>
  </si>
  <si>
    <t>ПС-35/6кВ К-894     ВЛ-6 Ф-6.</t>
  </si>
  <si>
    <t>Прохождение грозового фронта. Ожог ШС-10 Ф-"А,В" оп№31,39</t>
  </si>
  <si>
    <t xml:space="preserve"> Осмотр Э.О. Произведен перезапуск мех.фнда. </t>
  </si>
  <si>
    <t>ПС-35/6кВ К-894  ВЛ-6 Ф-8.</t>
  </si>
  <si>
    <t>ПС-35/6кВ К-894     ВЛ-6 Ф-8.</t>
  </si>
  <si>
    <t>Прохождение грозового фронта.Ожог ШС-10 Ф-"А,В" оп№39 ШС-10 Ф-"В" оп№41,12/2</t>
  </si>
  <si>
    <t>ПС-35/6кВ ДНС Л/Ё м/р Ф№18</t>
  </si>
  <si>
    <t xml:space="preserve">Выполняется осмотр Э.О. </t>
  </si>
  <si>
    <t>ПС-110 КНС-5Б ВЛ-35 Ф-1,2,3,4.</t>
  </si>
  <si>
    <t>ПС-110 КНС-5А ВЛ-35 Ф-1,2,3,4.</t>
  </si>
  <si>
    <t>Осмотр ПС-35/6кВ -без замечаний. Произведен презапуск мех.фонда на кустовых площадках..</t>
  </si>
  <si>
    <t>ВЛ-6кВ Ф-5, 7, 14, 16               ПС 35/6кВ "К-39"</t>
  </si>
  <si>
    <t>Отключение на      Ван-Еганском м/р.</t>
  </si>
  <si>
    <t>ВЛ-6кВ Ф-4      ПС 35/6кВ  "К-457"</t>
  </si>
  <si>
    <t>Отключение на Чехлонейском м/р.</t>
  </si>
  <si>
    <t>ВЛ-6кВ Ф-14      ПС 35/6кВ  "К-210"</t>
  </si>
  <si>
    <t xml:space="preserve">ВЛ-35кВ Ф-5    ПС 110 35/6кВ    "Кошильская" </t>
  </si>
  <si>
    <t>Отключение на Кошильском м/р</t>
  </si>
  <si>
    <t>ВЛ-35кВ Ф-3 ПС-110/35/6кВ "КС Хохряковская"</t>
  </si>
  <si>
    <t>Отключение на Хохряковском м/р. ПС "КС Хохряковская" на балансе ОАО "ННП"</t>
  </si>
  <si>
    <t>Вл-35кВ Ф-3,7 ПС110/35/6кВ "Кошильская"</t>
  </si>
  <si>
    <t>ВЛ 110 кв Варьеган-Мередиан</t>
  </si>
  <si>
    <t>Отключение на     Ван-Ёганском м/р</t>
  </si>
  <si>
    <t>ВЛ-35кВ Ф-2    ПС 110/35/6кВ "Северо-Хохряковская"</t>
  </si>
  <si>
    <t>Отключение на Северо-Хохряковском м/р.</t>
  </si>
  <si>
    <t>ВЛ-35кВ Ф-1    ПС 35/6 "КНС-5"</t>
  </si>
  <si>
    <t>ПС "Герасимовская", "Варшава-3", "Проскуринская"</t>
  </si>
  <si>
    <t>Посадка напряжения при оперативных переключениях для  вывода в ремонт С1Т на ПС Нефтегорская-2 персоналом ВЭС</t>
  </si>
  <si>
    <t>ВЛ-6 кВ ф-1018</t>
  </si>
  <si>
    <t>Отключение ВЛ-6 кВ ф-1018 для устранения замыкания на "землю" .Отпайка на скв 422 опора №64 разрушение изолятора Ф-В. Последствие грозы. Устранено "земли" нет.</t>
  </si>
  <si>
    <t>ВЛ-10 кВ ф-4</t>
  </si>
  <si>
    <t>Аварийное отключение ВЛБ-10. Гроза, дождь.</t>
  </si>
  <si>
    <t>Для безопасного производства работ при демонтаже аварийной опоры №14 на Ф-1, замены траверзы на опоре №15 Ф-5 и монтажа перемычки между опорами №18 Ф-1 и Ф-5 для подачи напряжения на Ф- №1 на время замены повреждённых опор №14-№17.</t>
  </si>
  <si>
    <t>Перевод питания ПС 35/6 Тарханы, Березовка, Аксютино от ПС "НПС" в связи с выводом в ремонт ВЛ-110 Михайловская-Бугуруслан-тяговая-2.</t>
  </si>
  <si>
    <t>ф-7, ДНС</t>
  </si>
  <si>
    <t>Отключение Ф-1 с 18:00 до 19:00 для перевода от Ф-7. По заявке "МРСК ВОЛГИ"-"ОРЕНБУРГЭНЕРГО" ПО ЗЭС восстановление нормальной схемы.</t>
  </si>
  <si>
    <t>С успешным АПВ. Порывистый ветер. Произведен осмотр - неисправность не обнаружена.</t>
  </si>
  <si>
    <t>Соединение шлейфов на опоре №121  (персоналом СЭС "Оренбургэнерго")</t>
  </si>
  <si>
    <t>Кратковременное понижение нпряжения из-за пуска ЭД на БКНС БРНУ.</t>
  </si>
  <si>
    <t>ВЛБ-33</t>
  </si>
  <si>
    <t>Отключение ВЛБ-33 для устранения обрыва вязки на опоре №51 отпайка на скв 1641Причина земли на СШ.</t>
  </si>
  <si>
    <t>фонд Ф-908</t>
  </si>
  <si>
    <t>Аварийное отключение фидера с успешным АПВ. Обнаружена и удалена птица с ЛР-6 кВ ЗУ-1</t>
  </si>
  <si>
    <t>ав.откл.</t>
  </si>
  <si>
    <t>фонд Ф-10</t>
  </si>
  <si>
    <t xml:space="preserve">Аварийное отключение Ввода -35 кВ, Ввода-6 кВ, В-6 кВ Ф-10. </t>
  </si>
  <si>
    <t>ПС 360, ф. 360-13</t>
  </si>
  <si>
    <t>СУ к.547, 547А, 586 Киняминского м/р. ЦМсЭС</t>
  </si>
  <si>
    <t xml:space="preserve">  Повреждение на оборудовании ООО "Запсибтрансгаз" (ВЛ-6 принадлежит ООО "Запсибтрансгаз"). Остановка скважин по посадке U на ПС-360</t>
  </si>
  <si>
    <t>ПС-35/6кВ №345 ф.345-06</t>
  </si>
  <si>
    <t>Ослабление контактов</t>
  </si>
  <si>
    <t>Выбило, ремонт АВ</t>
  </si>
  <si>
    <t>С-141</t>
  </si>
  <si>
    <t>Останов СУ ЭЦН по посадке напряжения во время АО ВЛ-110 С-141 действием НВЧЗ АПВ успешное. Производится осмотр ВЛ</t>
  </si>
  <si>
    <t xml:space="preserve"> АО ВЛ-6 кВ в ПЛУ-6 Ф.15-12,  КЗ в зоне ответственности ООО "Башэнергонефть",  отключены ЛР-6 оп.№ 169/2, 173/3 отпайки ООО "Башэнергонефть", до устранения замечаний,  ПЛУ вкл. успешно.</t>
  </si>
  <si>
    <t xml:space="preserve">АО  ВЛ-6 яч.№4  (Ф.ЧР-9)  в  РУ-6 ГПЭС Черемшанская, действием МТЗ, АПВ успешное. Выявлено выход из строя проходных изоляторов на оголовнике ТП №3 К-8. В 4:35 произведена замена проходных изоляторов </t>
  </si>
  <si>
    <t xml:space="preserve">ПС-35/6кВ К-1384 </t>
  </si>
  <si>
    <t xml:space="preserve"> БСК-2 2250кВАр яч.№21 ПС-35/6кВ К-1384</t>
  </si>
  <si>
    <t>Причина не установлена. Самозапуск остановившегося мех.фонда</t>
  </si>
  <si>
    <t xml:space="preserve">ПС 35/6 "Варшава-3", "Проскуринская". </t>
  </si>
  <si>
    <t>Кратковременное понижение напряжения в сети 110 кВ ВЭС. Аварийное отключение ВЛ-110 кВ "Серноводская-1" на ПС "Кинель" (ВЭС)</t>
  </si>
  <si>
    <t>ПС "Ефремо-Зыково"</t>
  </si>
  <si>
    <t>Перевод питания ПС 35/10кВ "Ефремо-Зыково" по 10 кВ от ПС 110/35/10кВ "Пономаревка". Испытание КС ВЛ "Ефремо-Зыково" на ПС 110/35/10кВ "Пономаревка" персоналом СЭС. Работы не согласованы ЦИТС "ОН".</t>
  </si>
  <si>
    <t>ПС "Твердиловская"</t>
  </si>
  <si>
    <t>Перевод питания ПС "Твердиловская" с ПС "Бузулукская" на ПС "Державино", для замены расстрелянных гирлянд изоляторов на опоре №52 ВЛ--110 кВ "Бузулукская-Твердиловская".</t>
  </si>
  <si>
    <t>Кратковременное понижение напряжения в сети 110 кВ ВЭС при выводе в ремонт ТН-110-2 на ПС "Нефтегорская-2" персоналом ВЭС</t>
  </si>
  <si>
    <t>ВЛ-10 кВ отпайка Ф-7</t>
  </si>
  <si>
    <t>Аварийное отключение при грозе. Участок в зоне ответственности "РН-ЭН" осмотрен, ВЛБ включен, повреждений не обнаружено.</t>
  </si>
  <si>
    <t>ПС 35/6 ГТС Загорская,Вахитовская, 110/6 кВ ММПС, Донецко-Сыртовская</t>
  </si>
  <si>
    <t>Посадка напряжения при аварийном отключении с успешным АПВ ВЛ-110 кВ "Новосергеевка-Переволоцк"  при активных грозовых проявлениях.</t>
  </si>
  <si>
    <t>Перевод питания на ПС "Бузулукская", сборка нормальной схемы.</t>
  </si>
  <si>
    <t>ПС 35/6 №109 ВЛ-6 ф.10906</t>
  </si>
  <si>
    <t>ВЛ-6 ф.109-06</t>
  </si>
  <si>
    <t>ТП "эл.задв.№9" межфазное к.з. ф.А и ф.В  в контактах РВО-6 (крыльями птицы)</t>
  </si>
  <si>
    <t>Отказы ТР 17.05.12, 27.05.13, 26.05.14</t>
  </si>
  <si>
    <t>РН-ЭН      ЦПЭС</t>
  </si>
  <si>
    <t>Оп.107 отп. на К-203 произошла просадка грунта (болото) и натяжение провода ф.А, вседствии чего разрушился один из изоляторов (двойная вязка) и срыв провода с изоляторов. При срыве провода произошел подхлест м/у ф.А и С.</t>
  </si>
  <si>
    <t>сентябрь 2013 отказ РИТУ,ЦИТУ в ППР</t>
  </si>
  <si>
    <t xml:space="preserve">ВЛ-35кВ "Пурпейская-1" </t>
  </si>
  <si>
    <t>1 зона "Дистанционной защиты".</t>
  </si>
  <si>
    <t>ВЛ-110 "Тарко-Сале - Пурпейская"</t>
  </si>
  <si>
    <t xml:space="preserve">Отключение ВЛ-110 "Тарко-Сале - Пурпейская" на ПС-500/220/110кВ "Тарко-Сале", от защиты 1 зона "Дистанционной защиты", АПВ успешное. </t>
  </si>
  <si>
    <t xml:space="preserve">ВЛ-35кВ "Кутыгинская-2" </t>
  </si>
  <si>
    <t>2ст ЗЗ</t>
  </si>
  <si>
    <t>ВЛ 110 "Северный-Харампурская-2</t>
  </si>
  <si>
    <t>2СШ-6 
ЗРУ-6 кВ "КНС-8"</t>
  </si>
  <si>
    <t>Обрыв провода в БУС</t>
  </si>
  <si>
    <t>ВЛ-6 кВ Ф-2203</t>
  </si>
  <si>
    <t>М/р "Северо-Баганское"          В следствии  попадания грозового разряда в ВЛ-6 кВ Ф-2203 произошло отключение яч.№3 в РУ-6 кВ ПС 35/6 "Северный Баган" действием МТЗ 1-й ступени. При осмотре ВЛ-6 кВ обнаружен вышедший из строя разрядник РВО-6 на КТП №233(скв.32).Замена РВО-6, ввод в работу ВЛ-6 кВ Ф-2203.</t>
  </si>
  <si>
    <t>АО Л-556, отключение во внешних сетях ПЭС, произошло отключение ПС 110/35/6 кВ "Терская"</t>
  </si>
  <si>
    <t>1ступень ЗЗ</t>
  </si>
  <si>
    <t>Работала 1 ступень З.З. АПВ-успешно. Причина выясняется.</t>
  </si>
  <si>
    <t>Т-1-Т ПС 35/6 кВ
"Восточно-Кохановская"</t>
  </si>
  <si>
    <t>Работала "Газовая защита". Причина выясняется.В 12:58 перевели нагрузку РУ-6 кВ ПС 35/6 кВ "Восточно-Кохановская" на ВЛ-6 кВ Ф-64 ПС 110/35/6 кВ "Коханы" (ВПО)</t>
  </si>
  <si>
    <t>Блинкера защит не выпадали. РПВ-успешно. Причина выясняется.</t>
  </si>
  <si>
    <t>ВЛ-6 кВ Ф-1 ПС 110/35/6 кВ
"Снисски"(ЧПО)</t>
  </si>
  <si>
    <t>Работала МТЗ. АПВ-успешно. Гроза, сильный ветер.</t>
  </si>
  <si>
    <t>ВЛ-6 кВ Ф-10</t>
  </si>
  <si>
    <t>ВЛ-6 кВ Ф-10 ПС 110/35/6 кВ
"Снисски"(ЧПО)</t>
  </si>
  <si>
    <t>Работала МТЗ. АПВ-не успешно. РПВ-не успешно. Гроза, сильный ветер. В 1:59 на оп.№1001/1 отключили  ЛР-6 кВ и поставили ф-р под напряжение.</t>
  </si>
  <si>
    <t>ВЛ-10 кВ Ф-16</t>
  </si>
  <si>
    <t>ВЛ-10 кВ Ф-16 ПС 110/35/10 кВ
"Пестравка"(ЧПО)</t>
  </si>
  <si>
    <t>Работала МТЗ. АПВ- не успешно
 РПВ-успешно. Гроза, сильный ветер.</t>
  </si>
  <si>
    <t>ВЛ-10 кВ Ф-2 ПС 35/10 кВ "Волгановка"</t>
  </si>
  <si>
    <t>Работала МТЗ. АПВ- не успешно. РПВ-успешно. Гроза, сильный ветер.</t>
  </si>
  <si>
    <t xml:space="preserve">СУ ЭЦН ЦДНГ-3, СУ ЭЦН ЦДНГ-8 </t>
  </si>
  <si>
    <t>Остановка УЭЦН при посадке напряжения, АО ВЛ-110 в сетях Мегионского РЭС.</t>
  </si>
  <si>
    <t>АО  АВ-0,4кВ 160А после  поднятия частоты на СУ ЭЦН  Iр=170А., скв. подключена на АВ-250А.</t>
  </si>
  <si>
    <t>АО ВЛ-110кВ С-91, С-92 ПС 220/110/10 кВ "Чапаевка" - ПС 110/35/6 кВ "Катыльгинская" действием НВЧЗ, АПВ успешное. (гроза, штормовое предупреждение №236 от 24.08.14.)</t>
  </si>
  <si>
    <t>Ф.7-4</t>
  </si>
  <si>
    <t>ПС 35/6кВ №207 АО ВЛ-6 кВ Ф7-4, АПВ, ПВ неуспешное. Повреждение ВЛ-6кВ в зоне ответственности Башнефть.  Отключен ЛР-6кВ отпайки на мачту связи Башнефть. ПВ успешное.</t>
  </si>
  <si>
    <t xml:space="preserve">ВЛ-110кВ Ф-3,4 П.П. Восточный ПС 110/35кВ "Киряновская"       </t>
  </si>
  <si>
    <t>Отключение на Орехово-Ермаковском, Западно-Ермаковском, Хехлонейском м/р.</t>
  </si>
  <si>
    <t xml:space="preserve">ВЛ-110кВ Ф-3 П.П. Восточный ПС 110/35кВ "Киряновская"       </t>
  </si>
  <si>
    <t xml:space="preserve">ВЛ-110кВ Ф-4 П.П. Восточный ПС 110/35кВ "Киряновская"       </t>
  </si>
  <si>
    <t>ПС 110/35/6кВ Ем-Еговская</t>
  </si>
  <si>
    <t>СУ ЭЦН на 9 кустах</t>
  </si>
  <si>
    <t>Повышение напряжения при регулировке напряжения для буровой К-245б</t>
  </si>
  <si>
    <t>остановка отдельных скважин Ф-1320</t>
  </si>
  <si>
    <t>фонд Ф-7</t>
  </si>
  <si>
    <t>Аварийное отключение при грозе.При осмотре явных причин не выявлено</t>
  </si>
  <si>
    <t>МТО, 1ст ЗЗ</t>
  </si>
  <si>
    <t>ПС 110/35/6 кВ Росташинская; Гаршинская-1, 110/6 кВ Гаршинская-2, Гаршинская УПСВ</t>
  </si>
  <si>
    <t>Аварийное отключение, работала МТО. 1 ст ЗЗ, фаза "С"-"0", 5,9 км.Производится осмотр.При осмотре выявлено опора №42 фаза "С" следы перекрытия на гилянде изоляторов.последствия грозы.Организована замена персоналом службы линий.Устранено.</t>
  </si>
  <si>
    <t>ЗЗ-3 ст</t>
  </si>
  <si>
    <t>Посадка напряжения при аварийном отключении ВЛ-110 кВ Сорочинская-Переволоцкая с успешным АПВ.работа 3 ст з.з.причина выясняется.ЦЭС</t>
  </si>
  <si>
    <t>Посадка напряжения при аварийном отключении с успешным АПВ ВЛ-110 кВ "Сорочинск-Новосергиевская"</t>
  </si>
  <si>
    <t>ЗЗ 2-я ст.</t>
  </si>
  <si>
    <t>ПС ММПС</t>
  </si>
  <si>
    <t>Аварийное отключение с успешным АПВ.работа 2 ст з.з.82,3 км Осмотр произведен явных причин не выявлено.</t>
  </si>
  <si>
    <t>фонд скв Ф-1</t>
  </si>
  <si>
    <t>Вывод в ремонт ВЛ-35 Подколки-Жилинка
(Заявка ЗЭС) Совмещение работ РН-ЭН под данное отключение.(заявка не согл ЦИТС)</t>
  </si>
  <si>
    <t>ВЛ-10 кВ ф-РПж-5</t>
  </si>
  <si>
    <t>Аварийное отключение ВЛ-35 кВ "Азаматово-Борискино". Гроза.</t>
  </si>
  <si>
    <t>ПС Тарханы; Березовка; Аксютино</t>
  </si>
  <si>
    <t>Понижение напряжения при переводе персоналом СЭС ПС "Рязановка"; "Азаматово" на ПС "Тарханы", после аварийного отключения ВЛ-110 кВ "Азаматово-Борискино". В 21:38 собрана нормальная схема.</t>
  </si>
  <si>
    <t>При осмотре КРУН-1 обнаружены отработавшие блинкера АПВ, МТО, неисправность цепей управления. Под ЛР-6 кВ КТП скв.26 обнаружена обгоревшая птица. Составлен акт.</t>
  </si>
  <si>
    <t>Аварийное отключение с успешным АПВ. МТЗ. При осмотре обнаружено близкое расположение веток деревьев в пролетах опор №36-40 отпайка на скв.152 и после ЛР-2 в пролетах №26-28. При сильном ветре возможно касание проводов.</t>
  </si>
  <si>
    <t>Ф-8 ПС Твердиловской и Ф-1 ПС 35/6 кВ Ленинградской</t>
  </si>
  <si>
    <t>Аварийное отключение с успешным АПВ  ВЛ-110 кВ Бузулук - Твердилово - Державино</t>
  </si>
  <si>
    <t>Фонд, технология</t>
  </si>
  <si>
    <t>Отключение ПС при переводе питания на Чапаевские сети для вывода в ремонт ВЛ-220 кВ Куйбышевская-Бузулук по команде ОРДУ.</t>
  </si>
  <si>
    <t>Кратковременное понижение напряжения на ПС 220/110/35/10 Михайловская (МЭС).</t>
  </si>
  <si>
    <t>ПС 35/6кВ 1802, ф.1802-23</t>
  </si>
  <si>
    <t>ф.1802-23</t>
  </si>
  <si>
    <t>Касание ф."А", "С" на оп.№12(отпайка на куст 104) ВЛ-6 ф.1802-23  экскаватором (принадлежность устанавливается)</t>
  </si>
  <si>
    <t>СУ к.8,12,21 Угутского м/р,   к.6,7  Средне-Угутского м/р ЦМсЭС</t>
  </si>
  <si>
    <t xml:space="preserve"> Остановка станции управления . Отключений на оборудовании ООО ЮНГ-Энергонефть не было</t>
  </si>
  <si>
    <t>ПС-35/6кВ №325 фид.325-06</t>
  </si>
  <si>
    <t>фид.325-06</t>
  </si>
  <si>
    <t>ПС-35/6кВ №351 фид.351-04</t>
  </si>
  <si>
    <t>фид.351-04</t>
  </si>
  <si>
    <t>ПС-110/35/6 кВ Корниловская ВЛ-35кВ Энергия -2ц</t>
  </si>
  <si>
    <t>ВЛ-35кВ Энергия - 2ц</t>
  </si>
  <si>
    <t>ПС Гранит, ВЛ-35 Янтарь-1,2</t>
  </si>
  <si>
    <t>ВЛ-35 Янтарь-1,2</t>
  </si>
  <si>
    <t>ВЛ-110 Мегион-Кирьяновская-2ц</t>
  </si>
  <si>
    <t>В пролете оп.№6-7 обрыв и падение провода фазы "С" ВЛ-110 Кирьяновская-Ореховская на пересечении с ВЛ-110кВ Мегион-Кирьяновская-2Ц. На ПС-110/35/6 Мега АВР-35- успешно.</t>
  </si>
  <si>
    <t>Посадка напряжения по всем энергообъектам Самотлорского м/р. Произведен презапуск мех.фонда на кустовых площадках..</t>
  </si>
  <si>
    <t>23:08.14</t>
  </si>
  <si>
    <t>ПС-35/6кВ К-2181  ВЛ-6 Ф-6.</t>
  </si>
  <si>
    <t>На КТПН-250кВА        к-2202 разрушение МОПН-6кВ Ф»А,С».</t>
  </si>
  <si>
    <t>МОПН-6кВ выведены из схемы. Мех.фонд на КП запущен.</t>
  </si>
  <si>
    <t>КЗ в ТМПН СУ скв.19568</t>
  </si>
  <si>
    <t>ПС 35/6 кВ  к.364 Ф-5</t>
  </si>
  <si>
    <t>ТМПН - заменён, скв - в работе</t>
  </si>
  <si>
    <t>ПС 110/35/6кВ "Негуснефть"</t>
  </si>
  <si>
    <t>Аварийный перевод нагрузки мех фонда с ПС "НЕГУС" на ПС ГТЭС</t>
  </si>
  <si>
    <t>ВЛ-6кВ Ф-14, 16, 18                     ПС 35/6кВ "К-56"  2 секция шин</t>
  </si>
  <si>
    <t xml:space="preserve">Вл-6кВ Ф-14, 16, 18                     ПС 35/6кВ "К-56" </t>
  </si>
  <si>
    <t>Ф-14 отпайка на к.77 с опоры №1/12 слетел изолятор. Гроза, сильный ветер.</t>
  </si>
  <si>
    <t>Вл-6кВ Ф-8      ПС 35/6кВ "К-34" 1секция шин</t>
  </si>
  <si>
    <t>Опора №50 Ф-8 слетел изолятор; обрыв провода. Гроза, сильный ветер.</t>
  </si>
  <si>
    <t>ПС 35/6 238
ф.238-03</t>
  </si>
  <si>
    <t>ф.238-03</t>
  </si>
  <si>
    <t>Гроза, ф. 238-03 оп.36 разрушение изолятора ф.А,  С-6-2 ПС-238 пробой проходного изолятора ф.В на СШМ-6 со стороны С-6-2, ф.238-05 оп.1 пробой КМ ф.В. Устранили. Переходящие с 24.08.2014</t>
  </si>
  <si>
    <t>ПС-35/6кВ №066 ф.066-13</t>
  </si>
  <si>
    <t>ф.066-13</t>
  </si>
  <si>
    <t>ВЛ-6кВ ф.066-13 оп.40 наезд автотранспорта,  Схлест проводов трех фаз;  остановка скв. по посадке  напряжения</t>
  </si>
  <si>
    <t>ЗРУ-6кВ КНС-3бис, 2С-6кВ, РВМГ-10</t>
  </si>
  <si>
    <t>ПС-110/35/6кВ Юганская, ф.6кВ КНС-3бис-2</t>
  </si>
  <si>
    <t>Разрушение разрядников 6кВ ф.А,В,С, остановка скважин по посадке напряжения</t>
  </si>
  <si>
    <t>ПС 35/6 182, ф.182-01</t>
  </si>
  <si>
    <t>Межфазное короткое замыкание на ЛР-6кВ ТП к.44А</t>
  </si>
  <si>
    <t>ВЛ-110кВ ПП Угутский - ПП Восточный - 4</t>
  </si>
  <si>
    <t>ВЛ-110кВ ПП Угутский - ПП Восточный-4</t>
  </si>
  <si>
    <t>ПС-35/6кВ 5049, ввод 6кВ №2</t>
  </si>
  <si>
    <t>ПС 35/6 №225,         РУ-6 КНС-20А,       ВЛ-6 ф.20К-11</t>
  </si>
  <si>
    <t>ВЛ-6 ф.20К-11</t>
  </si>
  <si>
    <t>Производится осмотр ВЛ.</t>
  </si>
  <si>
    <t>РУ-6 к.213бис, ф.213бис-07</t>
  </si>
  <si>
    <t>К.з. на ТТ-0,4 ввода ТП-3 к.213бис.</t>
  </si>
  <si>
    <t>ВЛ 6 кВ "302-03"</t>
  </si>
  <si>
    <t xml:space="preserve">Отключение ВЛ 6 кВ "302-03" от защиты "ТО", АПВ неуспешное. К.З. в концевой муфте, отпаечной КЛ 6 кВ "Т-1 КТП ДКС-3".
КЛ 6 кВ, Т-1 КТП ДКС-3 включены для пусконаладочных работ вновь вводимых обьектов ДКС-3, ООО "РН-Автоматика". </t>
  </si>
  <si>
    <t>ВЛ 6 кВ ф.1</t>
  </si>
  <si>
    <t>ТП-6/0,4 № 206</t>
  </si>
  <si>
    <t>Падение опоры</t>
  </si>
  <si>
    <t>26.08.14г.</t>
  </si>
  <si>
    <t>Сети "Кубаньэнерго".</t>
  </si>
  <si>
    <t>Оборудование "Кубаньэнерго".</t>
  </si>
  <si>
    <t>М-е Украинское, Абино-Украинское. Авария в сетях "Кубаньэнерго".</t>
  </si>
  <si>
    <t>ВЛ-110кВ "Комсомольская- Мирноя"1ц.(ОАО "Удмуртэнерго")</t>
  </si>
  <si>
    <t>ПС "Мишкино-1" ВЛ-6кВ Ф-126</t>
  </si>
  <si>
    <t xml:space="preserve"> ВЛ-6кВ Ф-126 ПС "Мишкино-1"</t>
  </si>
  <si>
    <t>В пролете опор №10-11 падение дерева из-за пределов охранной зоны ВЛ. Дерево убрали, ВЛ без повреждений</t>
  </si>
  <si>
    <t>Падение опоры. Смена опоры.</t>
  </si>
  <si>
    <t>ПС-35/6 кВ БКНС</t>
  </si>
  <si>
    <t>при запуске насоса БКНС ,выбило Фидер № 3 и зд. АБК и ПБК нефтепарка</t>
  </si>
  <si>
    <t>ВЛ-35 кВ "Санаторная-1"(Жиг.ПО)</t>
  </si>
  <si>
    <t>ВЛ-35 кВ "Санаторная-1" ПС 110/35/10 кВ "Шигоны"(Жиг.ПО).
Под отключение попали: ПС 35/6 кВ "Сытовка"(ЭНС).</t>
  </si>
  <si>
    <t>Выпал блинкер "Авар.откл."
Защита тр-ра</t>
  </si>
  <si>
    <t xml:space="preserve">Т-1-Т </t>
  </si>
  <si>
    <t>Т-1-Т ПС 35/6 кВ "Южный Неприк"</t>
  </si>
  <si>
    <t>Выпал блинкер "Авар. откл"."Защита тр-ра". Причина выясняется. Т-1-Т поставлен под напряжение на Х.Х.</t>
  </si>
  <si>
    <t>Т-2-Т</t>
  </si>
  <si>
    <t>Т-2-Т ПС 35/6 кВ"Пиненковская"</t>
  </si>
  <si>
    <t xml:space="preserve">В 05:39  посадка напряжения.
Причина: аварийное отключение ВЛ-110 кВ "Поляково-Перемогино" ПС 220/110/35 кВ "Южное" (МЭС). </t>
  </si>
  <si>
    <t>ТМН-6300/35 У1</t>
  </si>
  <si>
    <t>ООО "Тольяттинский трансформатор"</t>
  </si>
  <si>
    <t>04.2014; 08.2014</t>
  </si>
  <si>
    <t>Перерыв в электроснабжении потребителей на время срабатывания АВР-10 кВ на ПС 35/10 кВ "Пиненковская".</t>
  </si>
  <si>
    <t>ВЛ-6 кВ Ф-31</t>
  </si>
  <si>
    <t>ВЛ-6 кВ Ф-31 ПС 35/6 кВ
"Ново-Ключевская"</t>
  </si>
  <si>
    <t>Выпал блинкер "Авар. откл".АПВ-не успешно.РПВ-успешно.Причина выясняется.</t>
  </si>
  <si>
    <t>ВЛ-110 кВ "Подгорная" ПС 220/110/6 кВ
"Новоотрадная" (МЭС).Под откл.попали:
1 и 2 СШ-35 кВ ПС 110/35/6кВ "Подгорная",ПС 35/6  кВ
"Долматовская",Т-1-Т ПС 35/6 кВ"Южный-Неприк",ПС 35/6 кВ"Неклюдовская","Могутовская".</t>
  </si>
  <si>
    <t>Работала 2 ступень З.З.АПВ-успешно.
Причина выясняется.</t>
  </si>
  <si>
    <t>ПС 110/35/6 кВ  "Красноярская"(СПО) Под посадку попали ПС 35/6 кВ "Чубовка", "Ветлянка".</t>
  </si>
  <si>
    <t>В 20:50 прошла посадка напряжения .</t>
  </si>
  <si>
    <t>МВ-35 кВ "Колыванская-1"</t>
  </si>
  <si>
    <t>МВ-35 кВ "Колыванская-1" ПС 35/6 кВ "Гараевская" Под отключение попали: ПС 35/6 кВ "Гараевская", "Рассветская".</t>
  </si>
  <si>
    <t>Блинкера защит не выпадали. АПВ-нет. РПВ-успешно. Гроза.</t>
  </si>
  <si>
    <t xml:space="preserve">ВЛ-35кВ Ф-18   ПС 110 35/6кВ    "Пражская" </t>
  </si>
  <si>
    <t>З.З. 2-й ступени.</t>
  </si>
  <si>
    <t>ВЛ-10 кВ ф-8, ВЛ-6 кВ ф-1 ПС "Ленинградская"</t>
  </si>
  <si>
    <t xml:space="preserve">Кратковременное понижение напряжения в сети 110 кВ при аварийном отключении с успешным АПВ ВЛ-110 кВ "Пилюгино-Державино", работа З.З. 2-й ступени. </t>
  </si>
  <si>
    <t>ПС Промысловая; КНС-1; 2; 3; Яшкинская; В.Покровка</t>
  </si>
  <si>
    <r>
      <t xml:space="preserve">Аварийное отключение В-110 кВ Промысловая на ПС Родинская.Работа ДЗ-3 ст.;ТЗНП-1. </t>
    </r>
    <r>
      <rPr>
        <b/>
        <sz val="12"/>
        <rFont val="Times New Roman"/>
        <family val="1"/>
        <charset val="204"/>
      </rPr>
      <t>Производится осмотр линии. При осмотре выявлены следы перекрытия изоляции на опоре №109 (предварительная причина отключения).</t>
    </r>
  </si>
  <si>
    <t xml:space="preserve">ПС Тананыкская    ПС Ишуевская             ПС Герасимовская   СШ-6 кВ-1,2                        </t>
  </si>
  <si>
    <r>
      <t>Аварийное отключение В-35 С1Т на ПС Герасимовская.выпал блинкер аварийное отключение.</t>
    </r>
    <r>
      <rPr>
        <b/>
        <sz val="12"/>
        <rFont val="Times New Roman"/>
        <family val="1"/>
        <charset val="204"/>
      </rPr>
      <t>Произведен осмотр ВЛ-35 кВ "18Л", ПС Тананыкская, Ишуевская видимых причин не обнаружено.Для проверки РЗА требуется вывод в ремонт С1Т ПС Герасимовская запланировано на сентябрь месяц.</t>
    </r>
  </si>
  <si>
    <t>Посадка напряжения, по сообщению дисп. ЦЭС отключений не было. ПС "Родниковская" осмотрена, замечаний нет</t>
  </si>
  <si>
    <t>Посадка напряжения, при аварийном отключении с успешным АПВ, работа З.З. 1-й ступени, ВЛ-110 кВ "Поляково" на ПС "Южная".</t>
  </si>
  <si>
    <t>Кратковременное понижение напряжение на СШ-10 кВ ПС 35/10 кВ «Азаматово». По сообщению дисп.СЭС авариных отключений не зафиксировано.</t>
  </si>
  <si>
    <t>1, 6,,2749, 2759, 2741, 2744, 2757, 2731, 2712, 2717, 2804</t>
  </si>
  <si>
    <t>Для ремонта ЛР-6 кВ КТП-6/0,4 кВ АГЗУ-1, в связи с выходом из строя высоковольтных вставок в ТП-АГЗУ-1</t>
  </si>
  <si>
    <t>ДЗ-1, ЗЗ 1ст.</t>
  </si>
  <si>
    <t>Посадка напряжения на СШ-110 кВ при аварийном отключении ВЛ-110 кВ Сорочинск -Богдановка работа ДЗ-1, ЗЗ-1 ст Причина: перекрытие изоляции по паутине.</t>
  </si>
  <si>
    <t>ВЛ-35 кВ "2Л", ПС 35/6 кВ Кодяковская, Боголюбовская</t>
  </si>
  <si>
    <t>Посадка напряжения в сети 110 кВ при аварийном отключении ВЛ-110 кВ "Сакмарская ТЭЦ-Оренбург-2ц" работа  ЗЗ-1.</t>
  </si>
  <si>
    <t>К-52.скв.1657
Советское нмр</t>
  </si>
  <si>
    <t>АО АВ-0,4 кВ в КТПН-6/0,4кВ, КЗ БУС. Выполнена замена БУСа.</t>
  </si>
  <si>
    <t>ОАО "ТП МЭС"</t>
  </si>
  <si>
    <t>СУ ЭЦН ЦДНГ-1</t>
  </si>
  <si>
    <t>Остановка УЭЦН. Посадка напряжения на 2С-35кВ ПС "С.Соснинская"  при грозе ( шторм. предупр-е №236 от 24.08.14.).</t>
  </si>
  <si>
    <t>АВР-6</t>
  </si>
  <si>
    <t>ПС-35 №114 1Т</t>
  </si>
  <si>
    <t xml:space="preserve">АО 1Т ПС-35/6кВ №114 действием ДЗТ, работа АВР-6 усп.. (гроза, дождь, шторм. предупр-е №236 от 24.08.14.). </t>
  </si>
  <si>
    <t>К-9.скв.604
Катыльгинское нмр</t>
  </si>
  <si>
    <t>АО АВ-0,4 кВ в КТПН-6/0,4кВ при пуске ЭЦН. Запрошены распечатки журнала событий СУ ЭЦН.</t>
  </si>
  <si>
    <t>В-6 1Т</t>
  </si>
  <si>
    <t>ПС-35 №420                        В-6 1Т</t>
  </si>
  <si>
    <t>АО В-6 1Т ПС-35/6кВ №420, АВР-6 не работал, причины выясняются. Нагрузка переведена с ф.20-7 на ф.21-19,  с ф.20-13 на ф.20-8.</t>
  </si>
  <si>
    <t>Ф.Б5-21</t>
  </si>
  <si>
    <t xml:space="preserve">БРУ-6 кВ №5 АО ВЛ-6 Ф.Б5-21 действием ТО, АПВ неуспешное. РПВ успешное. Зацеп, повреждение проводов фаз "А" и "С" пролет опор 17-18/1, автотранспортом  ООО "Стойинвестпроект", сообщено в РН Охрана Томск. Повреждение провода фаз "А" и "С". Выполен ремонт ВЛ. </t>
  </si>
  <si>
    <t>СУ ЭЦН 
ЦДНГ-8</t>
  </si>
  <si>
    <t>СУ ЭЦН Онтонигайское Первомайское нмр</t>
  </si>
  <si>
    <t xml:space="preserve">Останов СУ ЭЦН. Посадка напряжения во внешних сетях. Подана заявка на предоставление распечаток режима работы ЭЦН в ЦДНГ-8 и ООО "РимераСервис". </t>
  </si>
  <si>
    <t>ПС 35/6 231  Ф.057-12</t>
  </si>
  <si>
    <t>Ф.057-12</t>
  </si>
  <si>
    <t>КТП-6/0.4кВ №2 куста 120 вышел из строя ТН-6кВ</t>
  </si>
  <si>
    <t>Компания СА</t>
  </si>
  <si>
    <t>ПС 35/6 231
ф.231-14</t>
  </si>
  <si>
    <t>ф.231-14</t>
  </si>
  <si>
    <t>Причина выясняется.  Отключили ЛР-6кВ  отпайка на ТП6/0,4кВ "Компания СА"</t>
  </si>
  <si>
    <t>ПС 35/6 222
ф.222-21</t>
  </si>
  <si>
    <t xml:space="preserve">
ф.222-21</t>
  </si>
  <si>
    <t>Гроза. Порывистый ветер.</t>
  </si>
  <si>
    <t>ПС 35/6 232
ф.232-03</t>
  </si>
  <si>
    <t xml:space="preserve">
ф.232-03</t>
  </si>
  <si>
    <t>ПС 023, ф.023-14</t>
  </si>
  <si>
    <t>ф.023-14</t>
  </si>
  <si>
    <t>ПС 1001, ф.1001-06</t>
  </si>
  <si>
    <t>ф.1001-06</t>
  </si>
  <si>
    <t>ПС 500/220/110/35 Пыть-Ях,                                2СШ-110</t>
  </si>
  <si>
    <t>2СШ-110</t>
  </si>
  <si>
    <t>Подхлест шлейфа ф.А спуск с портала к 2ШР-110 ШСВ.</t>
  </si>
  <si>
    <t>ВЛ 35 кВ "Пурпейская-2"</t>
  </si>
  <si>
    <t xml:space="preserve">Отключение ВЛ 35 кВ Пурпейская-2 от защиты "МТЗ", АПВ успешное. При осмотре ПС 35/6 кВ "109" обнаружены следы  К.З., частичное разрушение проходных изоляторов ввода 6 кВ  "2СШ-6"  КРУН 6 кВ , фазы "А","В","С", из-за попадания птицы.  </t>
  </si>
  <si>
    <t xml:space="preserve">Отключение ВЛ 6 кВ "302-03" в 13:52:06 и 13:52:14 , двухкратное АПВ успешное. В 13:52:18 повторное отключение ВЛ 6 кВ 
"302-03". В 13:57 РПВ успешное. По снятой информации на "БМРЗ, зафиксировано "самопроизвольное отключение ВВ-6 кВ". </t>
  </si>
  <si>
    <t>Переразделка кабеля, замена автомата</t>
  </si>
  <si>
    <t>Отгорел провод в БУ, чистка контактов</t>
  </si>
  <si>
    <t>КЗ на линии, причина неизвестна</t>
  </si>
  <si>
    <t>ПС 110/10кВ "Сегедур" МВ-10кВ Т-1, 1СШ-10кВ (Глазовские ЭС ОАО "Удмуртэнерго")</t>
  </si>
  <si>
    <t xml:space="preserve">ВЛ-10кВ Ф-5, 9, 10, 11 ПС"Сегедур" </t>
  </si>
  <si>
    <t>Гроза. Причина выясняется.</t>
  </si>
  <si>
    <t>ВЛ-6 кВ Ф-4 ПС 35/10 кВ  "Маланинская"</t>
  </si>
  <si>
    <t>Работала ТО. АПВ-успешно. Гроза.</t>
  </si>
  <si>
    <t>ВЛ-6 кВ Ф-1 и Ф-2</t>
  </si>
  <si>
    <t>ВЛ-6 кВ Ф-1 ВЛ-6 кВ Ф-2 ПС 35/6 кВ 
"Сытовка"</t>
  </si>
  <si>
    <t>Работала МТЗ АПВ-нет. РПВ-успешно. ВЛ-6 кВ Ф-2: Падение дерева между  опорой 3Б и КТП-35 обрыв проводов. Разобраны шлейфа на опоре № 2Б.
ВЛ-6 кВ Ф-1: Дерево в пролете опор № 19-20-убрали. В 18:31 включен до ПП-7. 
Сильный ветер.</t>
  </si>
  <si>
    <t>ВЛ-6 кВ Ф-9  ПС 35/6кВ
"Коммунарская"</t>
  </si>
  <si>
    <t>Работала ТО АПВ-не успешно..
РПВ-успешно. Сильный ветер.</t>
  </si>
  <si>
    <t>ВЛ-10 кВ Ф-11 ПС 110/35/10 кВ
"Исаклинская" (СПО). Под отключение попал: ВЛ-10 кВ Ф-1
"Ганино-Янгульское м/р"(ЭНС)</t>
  </si>
  <si>
    <t>Работала МТЗ АПВ-не успешно
РПВ-успешно. Сильный ветер.</t>
  </si>
  <si>
    <t>Работала МТЗ АПВ-нет РПВ-не успешно.
Дерево на проводах в пролете опор № 46-47. Сильный ветер.</t>
  </si>
  <si>
    <t>ВЛ-6 кВ Ф-213</t>
  </si>
  <si>
    <t>ВЛ-6 кВ Ф-213 ПС 35/6 кВ 
"Ветлянка"</t>
  </si>
  <si>
    <t>Работала МТЗ. АПВ-не успешно
РПВ-не успешно.Обнаружено-ветка дерева под проводами в пролете опор №3-4. Сильный ветер.</t>
  </si>
  <si>
    <t>ВЛ-35 кВ Аманак</t>
  </si>
  <si>
    <t>ВЛ-35 кВ "Аманак" ПС 110/35/6 кВ 
"Сосновка" (ВПО). Под откл.попали:
ПС 35/6 кВ "Аманак","Кротково-Алешкино","Боголюбовка"</t>
  </si>
  <si>
    <t>Работала МТЗ АПВ-не успешно
РПВ-неуспешно.При осмотре обнаружили упавшее дерево и обрыв трех проводов в пролете оп.№16з-17з, в пролете оп.№17з-18з, 18з-19з обрыв двух проводов, в пролете оп.№19з-20з обрыв одного провода. В 19:58 откл.ЛР-6 на отпайку к  КТП-33. Сильный ветер.</t>
  </si>
  <si>
    <t>ВЛ-6 кВ Ф-1 ПС 35/6 кВ  "Садовая"</t>
  </si>
  <si>
    <t>Работала МТЗ АПВ-не успешно
РПВ-не успешно. Сильный ветер.</t>
  </si>
  <si>
    <t>ВЛ-6 кВ Ф-12 ПС 35/6 кВ  "Городецк"</t>
  </si>
  <si>
    <t>ВЛ-6 кВ Ф-18 ПС 35/6 кВ
"Якушкинская"</t>
  </si>
  <si>
    <t>Работала МТЗ АПВ-не успешно
РПВ-не успешно. Обнаружено в пролете опор № 1800/26-1800/27 дерево под проводами Сильный ветер.</t>
  </si>
  <si>
    <t>ВЛ-35 кВ Сидоровка-3</t>
  </si>
  <si>
    <t>ВЛ-35 кВ "Сидоровка-3"ПС 110/35/6 кВ"Козловская" (ПРЦЭиЭ№3)
Под посадку напряжения попали:
ПС 35/6 кВ "Шумарка","Берендеи",Винно-Банновская","Семеновская"(ПРЦЭиЭ№1)</t>
  </si>
  <si>
    <t>РаботалаТО АПВ-не успешно
РПВ-не успешно. Сильный ветер.
В 17:18 перевод нагрузки на 
ВЛ-35 кВ "Сидоровка".</t>
  </si>
  <si>
    <t>ВЛ-6 кВ Ф-5 ПС 110/35/6 кВ 
"Мухановская"</t>
  </si>
  <si>
    <t>РаботалаТО АПВ-нет РПВ-успешно.
Дерево на отпайки Томск ССК-Отключили ЛР-6 кВ.Сильный ветер.</t>
  </si>
  <si>
    <t>ВЛ-10 кВ Ф-9 (ЭНС)  ПС 35/10 кВ
 "Черновка" (СПО)</t>
  </si>
  <si>
    <t>Работала МТЗ АПВ-нет.
РПВ-успешно. Сильный ветер.</t>
  </si>
  <si>
    <t>РП-10-1/3 ВЛ-10 кВ Ф-9
(ЭНС)</t>
  </si>
  <si>
    <t>РП-10-1/3 ВЛ-10 кВ Ф-9 (ЭНС)  ПС 35/10 кВ
 "Черновка" (СПО)</t>
  </si>
  <si>
    <t>РВНО-13 ВЛ-6 кВ Ф-7 (ЭНС)</t>
  </si>
  <si>
    <t>РВНО-13 ВЛ-6 кВ Ф-7 (ЭНС) ПС 110/35/6 кВ "Сосновка" (ВПО)</t>
  </si>
  <si>
    <t>Выпавших блинкеров нет. АПВ-нет. РПВ-успешно. Сильный ветер.</t>
  </si>
  <si>
    <t>ВЛ-10 кВ Ф-7</t>
  </si>
  <si>
    <t>ВЛ-6 кВ Ф-7 ПС 110/35/10 кВ "Чапаевская"(ЧПО). Под посадку напряжения попали: РУ-10 кВ "Гражданское".</t>
  </si>
  <si>
    <t>В 12:15 посадка напряжения по ВЛ-10 кВ Ф-11 РУ-10 кВ "Гражданское". Причина: аварийное отключение ВЛ-10 кВ Ф-7 ПС 110/35/10 кВ "Чапаевская" (ЧПО)</t>
  </si>
  <si>
    <t>ФБ4-12</t>
  </si>
  <si>
    <r>
      <t>РУ-6 кВ №1 АО ВЛ-6 кВ Ф.1-30, 1-41. Обрыв проводов трубоукладчиком ООО Рафстэл</t>
    </r>
    <r>
      <rPr>
        <sz val="12"/>
        <color theme="9" tint="-0.499984740745262"/>
        <rFont val="Times New Roman"/>
        <family val="1"/>
        <charset val="204"/>
      </rPr>
      <t>,Выполнен ремонт ВЛ-6 кВ.</t>
    </r>
  </si>
  <si>
    <t>Ф1-41, Ф1-30</t>
  </si>
  <si>
    <r>
      <t>РУ-6 кВ №1 АО ВЛ-6 кВ Ф.1-30, 1-41. Обрыв проводов самосвалом Камаз в пролете опор №18-20.</t>
    </r>
    <r>
      <rPr>
        <sz val="12"/>
        <color theme="9" tint="-0.499984740745262"/>
        <rFont val="Times New Roman"/>
        <family val="1"/>
        <charset val="204"/>
      </rPr>
      <t xml:space="preserve"> Выполнена перетяжка проводов оп.16-19, замена изоляторов.</t>
    </r>
  </si>
  <si>
    <t>Ф.16-18</t>
  </si>
  <si>
    <t>ПС 35/6 кВ №416 АО В-6 Ф.16-18 действием ТО, АПВ успешно. При осмотре выявлено: сорваны провода Ф.16-11 с изоляторов приёмного портала КУВ-6 К-57, запитанного с Ф.16-18 через СВ-6 КУВ-6, так как с 1С-6 ПС-35/6 кВ №416 работает буровая К-66. Отключили В-6 "ТП3,4" в КУВ-6 К-57 до устранения. Нет дороги, зона затопления.</t>
  </si>
  <si>
    <t>ВЛ-6кВ Ф-18   П/С 35/6       "Колик-Еган"</t>
  </si>
  <si>
    <t>Раскол изолятора ШС-10, замыкание на "землю"</t>
  </si>
  <si>
    <t>Отключение на Колик-Ёганском м/р.</t>
  </si>
  <si>
    <t>ВЛ-6кВ Ф-12, 6, 13, 3  П/С 35/6кВ "К-20"; "К-22"; "КНС-5"; "ДНС-7"; "РУ К-11"</t>
  </si>
  <si>
    <t>ПС 110/35/6кВ КНС-5</t>
  </si>
  <si>
    <t>ВЛ 35кВ ДНС-17-1</t>
  </si>
  <si>
    <t>ПС 110/35/6кВ Скважина</t>
  </si>
  <si>
    <t>ВЛ-35кВ ДНС 12-1;12-2</t>
  </si>
  <si>
    <t>17-27</t>
  </si>
  <si>
    <t>ПС 35/6кВ КНС-2-ЕЕ</t>
  </si>
  <si>
    <t>Э/двигатель насоса  №3</t>
  </si>
  <si>
    <t>КЗ в питающем кабеле Э/Д №3</t>
  </si>
  <si>
    <t>ПС 110/35/6кВ Красноленинская</t>
  </si>
  <si>
    <t>ВЛ 35кВ КНС 3-2</t>
  </si>
  <si>
    <t>Посадка напряжения в сети 110 кВ. Гроза. Запитана от ПС Южная (ЧЭС).</t>
  </si>
  <si>
    <t>Росташинская, С2Т Гаршинская-2</t>
  </si>
  <si>
    <t>Аварийное отключение СВ-110 кВ, С1Т, ввод-6-1. Гроза. Задымление в РУ-6 кВ. В 3:30 включен СВ-110 кВ подано напряжение на ВЛ-110 Гаршинская-2. На ПС Гаршинская-УПСВ отработал АВР. "КЗ" в яч.№3 РУ-6кВ 6-1. Для безопасного устранения отключен С2Т. После проветривания вывели из работы СШ-6-1. В 4:50 включен С2Т, в 4:55 подано напряжение на СШ-6-2. В 4:59 подано напряжение на СШ-35 кВ.  В 5:25 на СШ-6-1 через ОСШ.</t>
  </si>
  <si>
    <t>Кратковременное понижение напряжения при аварийном отключении ВЛ-110 кВ Белоусовская-Александровская. ЗЗ-1ст.</t>
  </si>
  <si>
    <t>Гроза. Включению не поддался. При осмотре отпайка на скв.117,121 на проводах лежит ветка дерева. Удалили.</t>
  </si>
  <si>
    <t>Аварийное отключение с успешным АПВ. МТЗ-2, 179 км. Гроза.</t>
  </si>
  <si>
    <t>Родинская, Промысловая</t>
  </si>
  <si>
    <t>Аварийное отключение с успешным АПВ. ВЛ-110 "Промысловая -Родинская". Гроза.</t>
  </si>
  <si>
    <t>Аварийное отключение с успешным АПВ ВЛ-110 кВ "Алексанровскаякая-Каликино".</t>
  </si>
  <si>
    <t>ПС "Тананыкская"; "Ишуевская"; "Варшава-3"</t>
  </si>
  <si>
    <t>Нестабильное напряжение при оперативных переключениях по выводу в ремонт РПН (заклинил в верхнем положении) тр-ра С1Т</t>
  </si>
  <si>
    <t>ПС "Н-Кудринская"</t>
  </si>
  <si>
    <t>В районе с. Рычково падение деревьев на ВЛ в пролётах опор 38-39, 40-41, 68-69 В 18:36 запитали с ПС "Родина"</t>
  </si>
  <si>
    <t>Ав. Откл., МТО</t>
  </si>
  <si>
    <t>ВЛ-6 кВ ф-ДНС</t>
  </si>
  <si>
    <t>Авар. отключение. Штормовой ветер.</t>
  </si>
  <si>
    <t>Отключение персоналом СЭС для безопасного производства работ.</t>
  </si>
  <si>
    <t>фонд Ф-2</t>
  </si>
  <si>
    <t xml:space="preserve">Отключение персоналом ЗЭС для определения "земли". </t>
  </si>
  <si>
    <t>Аварийное отключение с успешным АПВ. Сильный порывистый ветер. Персонал Западных ЭС провел осмотр ВЛ-10, замечаний не выявлено. Проведен осмотр отпайки ВЛ-10, замечаний не выявлено.</t>
  </si>
  <si>
    <t>ВЛ-10 фидера "Пл-10"</t>
  </si>
  <si>
    <t>Аварийное отключение с неуспешным АПВ, РПВ успешно. Сильный порывистый ветер.</t>
  </si>
  <si>
    <t>ВЛ-6 фидера № 415</t>
  </si>
  <si>
    <t>Аварийное отключение с успешным АПВ. Гроза. Сильный порывистый ветер. Проведен осмотр ВЛ-6, замечаний не выявлено.</t>
  </si>
  <si>
    <t>ВЛ-6 фидера № 108</t>
  </si>
  <si>
    <t>В 16:17 снижение нагрузки, осмотром выявлен обрыв шлейфа ф-С на ЛР-3. С 18:47 до 19:11 ремонт ЛР-3.</t>
  </si>
  <si>
    <t>ЗЗ 2 ст.</t>
  </si>
  <si>
    <t>Аварийное отключение с успешным АПВ ВЛ-110 кВ "Абдулино-Емонтаево". Отработала ЗЗ-2ст.</t>
  </si>
  <si>
    <t>ВЛ-6 кВ фидера "Поселковый"</t>
  </si>
  <si>
    <t>Аварийное отключение, РПВ успешно, блинкера не выпадали. Осмотром установлено: на опоре № 4 неустановленными лицами сломан замок и отключен ЛР-6. ЛР включен, сообщено в ЧОП.</t>
  </si>
  <si>
    <t>КТПН 6/0,4кВ 1000кВА к-100</t>
  </si>
  <si>
    <t>Внутреннее повреждение трансформатора. Нет звезды со стороны 6кВ ф-В.</t>
  </si>
  <si>
    <t>Произведена замена КТПН 6/0,4 1000кВА к-100.</t>
  </si>
  <si>
    <t>ВЛ-110 Мегион-Самотлор-1ц</t>
  </si>
  <si>
    <t>Остановка КНС-19 СД-1,3 2*4000кВт. Осмотр Э.О.  Запуск тех.оборудования, м/ф.</t>
  </si>
  <si>
    <t>ПС-35/6кВ К-1 Тюменского м/р Ф№ 14</t>
  </si>
  <si>
    <t>Тюм.м/р.к.3,10,14</t>
  </si>
  <si>
    <t>При осмотре Электрооборудования нарушений не выявлено</t>
  </si>
  <si>
    <t>ПС 35/6 №369       1Т</t>
  </si>
  <si>
    <t>сентябрь</t>
  </si>
  <si>
    <t>ПС35/6 № 214  ф.214-02</t>
  </si>
  <si>
    <t>ф.214-02</t>
  </si>
  <si>
    <t>Несанкционированный проезд экскаватора с поднятой стрелой под проводами в пролёте опор 60-61, что привело к межфазному КЗ, обрыву провода фазы "В" и частичному разрушению проводов фазы "А","С". Произведена замена проводов фазы "А","В","С" в пролете опор 60-61.</t>
  </si>
  <si>
    <t>ПС103, ф.103-06</t>
  </si>
  <si>
    <t>ПС 103, ф.103-06</t>
  </si>
  <si>
    <t>Схлёст в пролёте оп.18-19, отпайка на земснаряд.</t>
  </si>
  <si>
    <t>ПС 35/6 №334 ф.334-14</t>
  </si>
  <si>
    <t>ВЛ-6кВ                      ф.334-14</t>
  </si>
  <si>
    <t>Обрыв провода ф.А в пролете оп.№1-3 и 1-4 отп. на к.41 трубоукладчиком "УМГА"  г.Омск, захлест проводов</t>
  </si>
  <si>
    <t>ПС Шубинская, ВЛ-35 Новосёловская-2</t>
  </si>
  <si>
    <t>Автоматика разгрузки
"УОН".</t>
  </si>
  <si>
    <t>В-220-4АТ</t>
  </si>
  <si>
    <t>Аварийное отключение В-220-4АТ (3АТ в ремонте, 5АТ в работе) на ПС-500/220/110кВ "Тарко-Сале". Отключение ВЛ-110 "Тарко-Сале - Комсомольский-1,2" - отработала автоматика разгрузки "УОН", РПВ успешное.</t>
  </si>
  <si>
    <t>ПС-35/6 кВ БКНС, Северная</t>
  </si>
  <si>
    <t>При производстве переключений для работ по графику ППР на ПС 35/6 кВ «БКНС» произошло автоматическое отключение Т1, Т2 ПС 35/6 кВ «Северная» действием ДТЗ. Причина выясняется.</t>
  </si>
  <si>
    <t>ф. 6 ПС-35/6 кВ «Колендо»</t>
  </si>
  <si>
    <t>Падение дерева на ВЛ</t>
  </si>
  <si>
    <t>Выбило тепловую защиту, ремонт пускателя</t>
  </si>
  <si>
    <t>ВМ-35 кВ Т1, СШ-6-1 ПС 35/6 кВ «Колендо»</t>
  </si>
  <si>
    <t>При запуске ЦНС №2 БКНС Колендо по АСДТУ «ДВ-Мир» авт. отключение ВМ-35 кВ Т1 ПС 35/6 кВ «Колендо» по ДТЗ. Причина выясняется.</t>
  </si>
  <si>
    <t xml:space="preserve">Аварийное отключение ВЛ-0,4 кВ от ТП-6/0,4 кВ №607 ф 3 из за замены автомата на скв 182 </t>
  </si>
  <si>
    <t>ВЛ-35 кВ
Т-605</t>
  </si>
  <si>
    <t>НСС ОТЭЦ авт.отключение ВМ-35 кВ Т605 «Сахарная Сопка», МТО, АПВ неуспешно. В остановке ПС-35/6 кВ «В.Эхаби», ПС-35/6 кВ «2-ая площадь», ПС-35/6 кВ «Сахарная Сопка». Причины выясняются.</t>
  </si>
  <si>
    <t>ВТ-62 ПС 35/6 кВ "Зимняя Ставка-1"</t>
  </si>
  <si>
    <t>А.О. от МТЗ ВТ-62 ПС 35/6 кВ "Зимняя Ставка-1", РПВУ, КИЗ-норма (прохождение грозового фронта)</t>
  </si>
  <si>
    <t>ВВТЭ-10-20-1000 УХЛ2</t>
  </si>
  <si>
    <t>3 ступень дистанционной защиты</t>
  </si>
  <si>
    <t>ВЛ-110 кВ "Азот-Елховка" ПС 500/220/110/10 кВ "Азот" (МЭС) Под отключение попали: С-1-Т ПС 110/35/10 кВ "Елховка" (СПО),  Т-1-Т ПС 35/6 кВ "Каменка", ПС 35/10 кВ "Волгановка".</t>
  </si>
  <si>
    <t>Работала 3 ступень дистанционной защиты. АПВ-не успешно. АВР-35 кВ на ПС 110/35/10 кВ "Елховка"(СПО) успешно. АВР-6 кВ на ПС 35/6 кВ "Каменка" успешно. Причина выясняется.</t>
  </si>
  <si>
    <t>ВЛ-10 кВ Ф-13</t>
  </si>
  <si>
    <t>ВЛ-10 кВ Ф-13 РУ-10 кВ "Гражданское"</t>
  </si>
  <si>
    <t>В 13:08 посадка напряжения. Причина: испытания плавки гололёда на ПС 110/35/10 кВ "Чапаевская" (ЧПО).</t>
  </si>
  <si>
    <t>ВВ-35 С-1-Т</t>
  </si>
  <si>
    <t>ВВ-35 С-1-Т ПС 110/35/6 кВ
"Бариновская" Под откл.попали: ПС 35/6 кВ "Желябовская", "Солоцкая", "Богдановская", "Кулагинская",
"Парфеновская","Никольская",Т-1-Т ПС "Евгеньевская", Т-2-Т ПС "Коммунарская", Т-2-Т ПС "Широкинская".</t>
  </si>
  <si>
    <t>Работала МТЗ. АПВ-нет. РПВ-успешно. Причина выясняется.</t>
  </si>
  <si>
    <t xml:space="preserve">ВЛ-110 кВ "Печерский Берег-Шигоны" </t>
  </si>
  <si>
    <t xml:space="preserve">
ВЛ-110 кВ "Печерский Берег-Шигоны" (Жиг.ПО) на ПС 110/10 кВ "Печерский Берег" (РЖД).</t>
  </si>
  <si>
    <t>ф.12-10</t>
  </si>
  <si>
    <t>ПС 35/6 кВ №412 АО ВЛ-6 ф.12-10 действием ТО, АПВН, РПВН. Посадка напряжения, Обрыв проводов в 2-х пролётах упавшим деревом в пролёте оп. №19-20, Исключен из схемы повреждённый участок. Включены В-6 ф.12-10,  КР-1 ф.12-10 - ф.21-12.</t>
  </si>
  <si>
    <t>АО 1Т действием ДЗТ ПС 110/35/6 кВ  "Первомайская" Работа АВР-6, АВР-35.  (На балансе ОАО "ТРК")</t>
  </si>
  <si>
    <t>Ф.8-16</t>
  </si>
  <si>
    <t>ПС 35/6 кВ №608 АО ВЛ-6 кВ Ф.8-16 действием ТО, АПВУ. Зацеп проводов в пролете оп. №57/3-58/3 (пересечение а/дороги) неустановленным транспортом. Сообщено сотрудникам ООО ЧОП "РН-Охрана-Томск".</t>
  </si>
  <si>
    <t xml:space="preserve">ПС-34 "Западная": "Неисправность ДЗЛ"     "Ускорение от ВЧТО"   "Запрет АПВ от УРОВ"                        На ВГТЭС:                      -ложный пуск основных и резервных защит           -аварийное понижение элегаза В-110 С-4             -передача команды на УРОВ </t>
  </si>
  <si>
    <t xml:space="preserve">               ПС-34 "Западная"         В-110 С-4</t>
  </si>
  <si>
    <t>Ложная работа РЗА</t>
  </si>
  <si>
    <t>персоналом</t>
  </si>
  <si>
    <t>ПС-35/6кВ К-1453  ВЛ-6 Ф-18.</t>
  </si>
  <si>
    <t>Крен опоры №37</t>
  </si>
  <si>
    <r>
      <t xml:space="preserve">Устранение дефекта было согласовано с заказчиком посредством телефонограммы, как </t>
    </r>
    <r>
      <rPr>
        <b/>
        <sz val="12"/>
        <rFont val="Times New Roman"/>
        <family val="1"/>
        <charset val="204"/>
      </rPr>
      <t>плановые потери</t>
    </r>
    <r>
      <rPr>
        <sz val="12"/>
        <rFont val="Times New Roman"/>
        <family val="1"/>
        <charset val="204"/>
      </rPr>
      <t xml:space="preserve">. ЦИТС СНГ выставили </t>
    </r>
    <r>
      <rPr>
        <b/>
        <sz val="12"/>
        <rFont val="Times New Roman"/>
        <family val="1"/>
        <charset val="204"/>
      </rPr>
      <t>аварийные потери.</t>
    </r>
  </si>
  <si>
    <t>ПС-35/6кВ К-1954 ВВ-6 яч№2         Ввод-6-1.</t>
  </si>
  <si>
    <t>ПС-35/6кВ К-1954    ВВ-6 яч№2  Ввод-6-1.</t>
  </si>
  <si>
    <t>Разрушение опорных изоляторов на СШП-6 со стороны СВВ-6 яч№8  Ф-"А,В".            СШП-6 выведен из схемы.</t>
  </si>
  <si>
    <t>Запуск м/ф. Замечание устранено. Схема востановлена.</t>
  </si>
  <si>
    <t>ВЛ-6кВ Ф-7      ПС 35/6кВ "К-405"</t>
  </si>
  <si>
    <t>Падение дерева в пролете опор 41/8, 41/9 (обрыв провода фазы "С")</t>
  </si>
  <si>
    <t>Отключение на Западно-Ермаковском, Орехово Ермаковском м/р.</t>
  </si>
  <si>
    <t>ПС 35/6кВ "КНС-2" ф.12</t>
  </si>
  <si>
    <t>ф.2-12 оп.11 птица</t>
  </si>
  <si>
    <t xml:space="preserve">ф.2-12  слетел изолятор на оп.3 , сильный ветер </t>
  </si>
  <si>
    <t>ПС Долговская</t>
  </si>
  <si>
    <t>Кратковременное понижение U, остановка отдельных скважин из-за аварийного отключения с успешным АПВ ВЛ-110 кВ "Южная - Полиново". Отработала ЗЗ-2.</t>
  </si>
  <si>
    <t>ПС Твердиловская, Ленинградская</t>
  </si>
  <si>
    <t xml:space="preserve">Кратковременное понижение U, остановка отдельных скважин из-за аварийного отключения с успешным АПВ ВЛ-220 кВ "Северное - Михайловская". </t>
  </si>
  <si>
    <t>ВЛ-10 кВ ф-Т-4, ЛР-46</t>
  </si>
  <si>
    <t>Замыкание на "землю". Произвели осмотр ВЛ, устранили обрыв вязки ф-В на опоре №3.</t>
  </si>
  <si>
    <t>ПС "Самодуровская"</t>
  </si>
  <si>
    <t>Кратковременное повышение напряжения при оперативных переключениях, персоналом СЭС, по вводу в работу тр-ра Т1Т на ПС "Пономаревка".</t>
  </si>
  <si>
    <t>Аварийное отключение с успешным АПВ ВЛ-110 кВ "Каргалинская - Переволоцкая" на ПС 220 "Каргалинская".</t>
  </si>
  <si>
    <t>ВЛ-6 кВ ф-Кристальный</t>
  </si>
  <si>
    <t>Кратковременное понижение напряжения, по сообщению диспетчеров ЗЭС и ОРДУ посадок и отключений не было. Оборудование РН-ЭН осмотрено, замечаний нет. Возможная причина- запуск ЭД на ДНС "Графская" (ф-Перекачка)</t>
  </si>
  <si>
    <t>2-я СШ-6 кВ ПС "Родниковская"</t>
  </si>
  <si>
    <t>Кратковременное понижение U при аварийном отключении с успешным АПВ  ВЛ-110 кВ "Александровка-Белоусовка".</t>
  </si>
  <si>
    <t>ПС 35/6кВ "ГТЭС Загорская"</t>
  </si>
  <si>
    <t xml:space="preserve">Остановка отдельных скважин. Нестабильное напряжение в сети 110 кВ из-за вывода в ремонт ВЛ-220 "Газовая-Сорочинская". </t>
  </si>
  <si>
    <t>ВЛ-6 фидера № 1409</t>
  </si>
  <si>
    <t>Остановка отдельных скважин. Высокое напряжение при переводе эл.снабжения  от ПАЭС №2</t>
  </si>
  <si>
    <t>Понижение напряжения в сети 110 кВ при выводе в ремонт 1СШ-110 на ПС 110/35/10кВ  "Бугуруслан-Тяга".</t>
  </si>
  <si>
    <t>в</t>
  </si>
  <si>
    <t>Ф-71 ПС 35/6 кВ "Русский Хутор-7"</t>
  </si>
  <si>
    <t>А.О. от МТЗ Ф-71 ПС 35/6 кВ "Русский Хутор-7" (прохождение грозового фронта)</t>
  </si>
  <si>
    <t>07.09.14г.</t>
  </si>
  <si>
    <t>М-е Анастасиевско-Троицкое. П НЯ-7 от 7.09.14г. Гроза.</t>
  </si>
  <si>
    <t>ПС "БКНС-6" ВЛ-6кВ Ф-5</t>
  </si>
  <si>
    <t>В пролете опор №9-10 бобры свалили дерево на ВЛ. Дерево убрали, ВЛ без повреждений</t>
  </si>
  <si>
    <t>ВЛ-6 кВ Ф-2 ПС 35/6 кВ  "Стрельная"</t>
  </si>
  <si>
    <t>Работало МТЗ. АПВ-нет. РПВ-не успешно.
Причина -сухое дерево под проводами в пролете  опор № 52-53.</t>
  </si>
  <si>
    <t>ВЧБ</t>
  </si>
  <si>
    <t>ВЛ-110 "КН-2"</t>
  </si>
  <si>
    <t>ВЛ-110 кВ "КН-2" ПС 220/110/6 кВ 
"Новоотрадная" (МЭС) Под посадку попали  ПС ПРЦЭиЭ №1.</t>
  </si>
  <si>
    <t>Посадка напряжения .</t>
  </si>
  <si>
    <t>ВЛ-6 кВ Ф-2 ПС 35/6 кВ "Сологаевка"</t>
  </si>
  <si>
    <t>ВЛ-110 "НП-2"</t>
  </si>
  <si>
    <t>ВЛ-110 кВ "НП-2" ПС 220/110/6 кВ 
"Новоотрадная" (МЭС) Под посадку попали  ПС ПРЦЭиЭ №1.</t>
  </si>
  <si>
    <t xml:space="preserve"> ПС 35/6кВ  К-404  КРУН-6кВф-8</t>
  </si>
  <si>
    <t xml:space="preserve"> ПС 35/6кВ  К-404 ф-8</t>
  </si>
  <si>
    <t>Разрушение проходного изолятора ф-В в яч. ф-6кВ №8 КРУН-6кВ ПС-35/6 к-404, повреждение гибкой связи.</t>
  </si>
  <si>
    <t xml:space="preserve">В 5:20 оборудование выведено в ремонт, дефекты устранены, в 06:50 ф-6кВ №8 в работе. </t>
  </si>
  <si>
    <t>ПС 110/35/6кВ "Ореховская"</t>
  </si>
  <si>
    <t>Восстановление  нормальной схемы эн/снабжения, переход с ПС 110/35/6кВ "Ореховская" на "Ермаковскую".</t>
  </si>
  <si>
    <t>Отключение на Орехово Ермаковском м/р.</t>
  </si>
  <si>
    <t>ПС 35/6кВ "К-76", ф.18</t>
  </si>
  <si>
    <t>Пробой изолятора ф.76-18 оп.8 фаза А,С</t>
  </si>
  <si>
    <t>ПС 35/6 кВ "К-578" ф.8</t>
  </si>
  <si>
    <t>МВ-6</t>
  </si>
  <si>
    <t>Неисправность МВ-6, Разрушение пружины фиксации привода</t>
  </si>
  <si>
    <t>ПС 35/6кВ "КНС-1" ф.23</t>
  </si>
  <si>
    <t>пробой изоляторов оп.33 ф.В,С, провис провода</t>
  </si>
  <si>
    <t>оп.33 ф.В,С замена изоляторов, перетяжка провода</t>
  </si>
  <si>
    <t>ПС 35/6кВ "К-199" ф.4</t>
  </si>
  <si>
    <t>Дерево на ВЛ-6кВ оп.36-37</t>
  </si>
  <si>
    <t>Скважины</t>
  </si>
  <si>
    <t>Посадка напряжения при пуске двигателя ЭД-1 на БКНС Долговка</t>
  </si>
  <si>
    <t>ПС Тарханы, Березовка, Аксютино, КНС-2, Заглядино, Султангуловская.</t>
  </si>
  <si>
    <t>Посадка напряжения при пуске двигателя ЭД-2  БКНС БРНУ</t>
  </si>
  <si>
    <t>ДЗ-1ст.</t>
  </si>
  <si>
    <t xml:space="preserve">Толкаевская, Ольховская, Кодяковская, Боголюбовская </t>
  </si>
  <si>
    <t>Посадка напряжения при авар. отключении с успешным АПВ ВЛ-110 кВ "Бузулукская-Комсомолец-1", работа З.З. 1-й ступени. На опоре №480 гнездо и оплавленная проволока под опорой.</t>
  </si>
  <si>
    <t>Посадка напряжения  сети не подтверждают</t>
  </si>
  <si>
    <t>ПС "Росташинская"; "Гаршинская-1; 2; УПСВ"; "Широкодольская"</t>
  </si>
  <si>
    <t>Аварийное отключение, работа З.З. 1-й ступени. Ф-С=0, 35,9 км от ПС "Бузулукская". 08.09.14. планируется осмотр.</t>
  </si>
  <si>
    <t>ПС 35/6 кВ №501 самопроизвольное отключение В-6 Ф.1-21 (АПВУ), при отключении В-6 Ф.1-20.</t>
  </si>
  <si>
    <t>К-164 скв.1116 Советскоое нмр</t>
  </si>
  <si>
    <t>ПС 35/6кВ №262 ф.262-04</t>
  </si>
  <si>
    <t>ф.262-04</t>
  </si>
  <si>
    <t>Несанкционированный проезд экскаватора с поднятой стрелой под проводами в пролёте опор №29-30, что привело к межфазному КЗ, отключению ф.262-04, частичному разрушению проводов фазы "А","С".  Экскаватор "Хундай"  без гос. №.  ЗАО "ЭКОС" РН ЮНГ.  Тракторист Павлов И.А. Засыпают песком разлив нефти в охранной зоне ВЛ-6кВ.</t>
  </si>
  <si>
    <t>ВЛ-110 Приоб.ГТЭС-Гагаринская-1</t>
  </si>
  <si>
    <t>ПС 1001 ВЛ-6 ф.1001-06</t>
  </si>
  <si>
    <t>ВЛ-6 ф.1001-06</t>
  </si>
  <si>
    <t xml:space="preserve">неисправность блока управления BB TEL ВВ-6 ф.1001-06 </t>
  </si>
  <si>
    <t>ВЛ 6 кВ "103-08"</t>
  </si>
  <si>
    <t>Отключение ВЛ 6 кВ 103-08 по защите ТО, АПВ неуспешное.Причина:  в пролете опор №8-9 обрыв провода фазы "В" самосвалом, принадлежащим ООО "Севердорстрой".</t>
  </si>
  <si>
    <t>переразделка кабеля в б/у скв. 2880.</t>
  </si>
  <si>
    <t>ВЛ-35 кВ Т-523, Т- 522</t>
  </si>
  <si>
    <t>отключение ВЛ-220 Д-13, посадка напряжения по ВЛ-35 кВ Т-523, Т- 522.</t>
  </si>
  <si>
    <t>выб.ТЗ., изоляция мот. каб.</t>
  </si>
  <si>
    <t>ТП 97 гр.3  - окисление на опоре скв. 2301, переразделка оп. кабеля, запуск.</t>
  </si>
  <si>
    <t>СМНГ Ногликский район</t>
  </si>
  <si>
    <t>При производстве плановых переключений на подстанции "Южно-Сахалинская" была допущена ошибка персонала, что привело к отключению ЛЭП от ТЭЦ-1 к ПС "Южно-Сахалинская". Посадка на ноль Ногликской ГЭС.</t>
  </si>
  <si>
    <t>Т-604 «Эхаби»</t>
  </si>
  <si>
    <t>Обрыв провода в пролете опор №№17-18 ВЛ-35 кВ «Эхаби»  по ф. «А».</t>
  </si>
  <si>
    <t xml:space="preserve"> 19:57</t>
  </si>
  <si>
    <t>Ф-522</t>
  </si>
  <si>
    <t>ВЛ-6 кВ</t>
  </si>
  <si>
    <t>М/р Нядейюское    В следствии КЗ в каб.муфте 6кВ на оп. 1 ВЛ-6кВ Ф-522 произошло отключение яч.22 РУ-6кВ "Промысловая" действием МТЗ 1-й ступени. Замена каб.муфты 6кВ ввод в работу ВЛ-6 кВ Ф-522.</t>
  </si>
  <si>
    <t>08.09.14г.</t>
  </si>
  <si>
    <t>ВЛ-6 кВ № 362 Абинский ЭСУ</t>
  </si>
  <si>
    <t>М-е Ахтырско-Бугундырское. ШП КМЯ-33 от 7.09.14г. Гроза.</t>
  </si>
  <si>
    <t>ВЛ-6 кВ № 112 Абинский ЭСУ</t>
  </si>
  <si>
    <t>М-е Ахтырско-Бугундырское. Р-124 - разрушился крайний неподвижный изолятор.        ШП КМЯ-33 от 7.09.14г. Гроза.</t>
  </si>
  <si>
    <t>09.09.14г.</t>
  </si>
  <si>
    <t>СМВ-35 ПС "ПАЭС" Приазовский ЭСУ.</t>
  </si>
  <si>
    <t>М-е Анастасиевско-Троицкое и Западно-Анастасиевское. Гроза.</t>
  </si>
  <si>
    <t>Ввод 6 кВ ПС "Новодмитриевская" Ильский ЭСУ</t>
  </si>
  <si>
    <t>М-е Новодмитриевское. Гроза.</t>
  </si>
  <si>
    <t>11.09.14г.</t>
  </si>
  <si>
    <t>ВЛ-523 Приазовский ЭСУ.</t>
  </si>
  <si>
    <t>М-е Анастасиевско-Троицкое и Западно-Анастасиевское. Падение дерева при чистке трассы сторонними людьми.</t>
  </si>
  <si>
    <t>1ст.З.З.</t>
  </si>
  <si>
    <t>ВЛ-110 кВ "Чапаевская-Снисски-2"(ЧПО)</t>
  </si>
  <si>
    <t>ВЛ-110 кВ "Чапаевская-Снисски-2" ПС 110/35/10 кВ "Чапаевская"(ЧПО)</t>
  </si>
  <si>
    <t>Работала 1 ступень З.З. АПВ-успешно.</t>
  </si>
  <si>
    <t>Работала МТЗ. АПВ-нет. РПВ-успешно.
Причина: под ВЛ в пролете оп.№2Е-3Е 
лежит дерево (падение дерево).</t>
  </si>
  <si>
    <t xml:space="preserve">ВЛ-35 кВ "Красный Яр-1", </t>
  </si>
  <si>
    <t>ВЛ-35 кВ "Красный Яр-1" ПС 110/35/10 кВ "Красноярская" (СПО)</t>
  </si>
  <si>
    <t>Работала ТО. АПВ- успешно.</t>
  </si>
  <si>
    <t>РП-10-2/3 ВЛ-10 кВ Ф-9 (ЭНС)</t>
  </si>
  <si>
    <t>РП-10-2/3 ВЛ-10 кВ Ф-9 (ЭНС)ПС 35/10 кВ "Черновка" (СПО)</t>
  </si>
  <si>
    <t>Работала ТО. АПВ-успешно. Причина выясняется..</t>
  </si>
  <si>
    <t>ВЛ-110 кВ "Азот-Елховка" (СПО)</t>
  </si>
  <si>
    <t>ВЛ-110 кВ "Азот-Елховка" (СПО) ПС 500/220/110/10 кВ "Азот" (МЭС). Под отключение попали:  ПС 110/35/10 кВ "Елховка"(СПО),  ПС 35/6 кВ "Каменка"(ЭНС),  ПС 35/10 кВ "Волгановка"(ЭНС).</t>
  </si>
  <si>
    <t xml:space="preserve">АПВ- успешно. </t>
  </si>
  <si>
    <t>ВЛ-10 кВ Ф-9 (ЭНС)</t>
  </si>
  <si>
    <t>ВЛ-10 кВ Ф-9 (ЭНС)ПС 35/10 кВ "Черновка" (СПО)</t>
  </si>
  <si>
    <t>Посадка напряжения в сетях Самарского П.О. Произвели осмотр ВЛ-10 кВ Ф-9 повреждений не обнаруженно.</t>
  </si>
  <si>
    <t>ВЛ-110 кВ "Подбельск-Михайловская-2"(ВПО)</t>
  </si>
  <si>
    <t xml:space="preserve">ВЛ-110 кВ "Подбельск-Михайловская-2" (ВПО) ПС 220/110/10 кВ "Михайловская"
(Оренбургское ПМЭС). </t>
  </si>
  <si>
    <t>АПВ- успешно. Под посадку напряжения попали: ПС 35/6 кВ "БКНС", "Дерюжевка","Мочалеевка", "Сологаевка","Сургутская"(ПРЦЭиЭ №3</t>
  </si>
  <si>
    <t>ВЛ-6 кВ Ф-34
ПС 35/6 кВ
"Чёрновская"</t>
  </si>
  <si>
    <t>ВЛ-6 кВ Ф-34 ПС 35/6 кВ "Чёрновская" .</t>
  </si>
  <si>
    <t>Работала ТО, выпал блинкер "Авар.откл." Причина: не установленной техникой в пролётах оп.№43А-44А задели два нижних провода, требуется ремонт проводов,  ремонт  отложен до 12.09.14г.ВЛ-6 кВ Ф-34 ввели в работу в 16:28.</t>
  </si>
  <si>
    <t>АО ДЭС СФ ООО "СЭС". Выход из строя мембраны  регулятора газа на ГПУ №2</t>
  </si>
  <si>
    <t>КТПН №2 6/0,4кВ куст 3</t>
  </si>
  <si>
    <t>КЗ на  вводном автомате (1600А) в КТПН №2 куст 3 Ван-Ёган м/р.</t>
  </si>
  <si>
    <t>Отключение на Ван-Ёганском м/р. Замена вводного автомата произведена.</t>
  </si>
  <si>
    <t>Аварийное отключение с успешным АПВ ВЛ-110 кВ "Бузулукская-Савельевская-2", работа З.З. 1-й ступени. 7,9 км от ПС "Бузулукская". Персоналом ЗЭС произведен осмотр ВЛ-110. На опоре № 38 фаза "С" обнаружена паутина, опоры №№ 66-77 большое скопление птиц.</t>
  </si>
  <si>
    <t>ВЛ-110 кВ "Бузулукская-Савельевская-2"</t>
  </si>
  <si>
    <t>Аварийное отключение с успешным АПВ, отработала МТЗ. 14:55 произведен осмотр ВЛ персоналом "РН-Энергонефть" в зоне своей ответственности, замечаний нет.</t>
  </si>
  <si>
    <t>ПС "Росташинская"; "Гаршинская-1; 2; УПСВ"; "Широкодольская", Давыдовская.</t>
  </si>
  <si>
    <t>Аварийное отключение  ВЛ-110 кВ "Росташинская - Тюльпан-2", ЗЗ 1 и 2 ступени.</t>
  </si>
  <si>
    <t>Аварийное отключение  ВЛ-110 кВ "Бузулукская-Росташинская", работа З.З. 1-й ступени. "В"-0, 35,8 км от ПС "Бузулукская".</t>
  </si>
  <si>
    <t>фонд скв.</t>
  </si>
  <si>
    <t>Завяловка, ф-НСУ-4</t>
  </si>
  <si>
    <t>Понижение напряжения при переводе питания с ПС НПС на ПС Тюрино</t>
  </si>
  <si>
    <t>Аварийное отключение ВЛ-220 "Бузулукская - Сорочинская". АПВ не успешное, РПВУ. Отработала ДФЗ с обеих сторон.</t>
  </si>
  <si>
    <t>ЗЗ-2ст.</t>
  </si>
  <si>
    <t>Аварийное отключение с успешным АПВ ВЛ-110 Савельевская-2. Отработала ЗЗ-2ст.</t>
  </si>
  <si>
    <t>ПС 35/6 Вахитовская, Ф-3, ПС Платовская ф-7, ПС Ново-Сергиевская ф-4</t>
  </si>
  <si>
    <t xml:space="preserve">Аварийное отключение с успешным АПВ ВЛ-110 Каргалинская-Переволоцкая. </t>
  </si>
  <si>
    <t>Аварийное отключение с успешным АПВ ВЛ-110 Белоусовка-Александровка.</t>
  </si>
  <si>
    <t>ЗЗ 1ст., ДФЗ</t>
  </si>
  <si>
    <t>Аварийное отключение с успешным АПВ ВЛ-220 "Куйбышевская - Бузулукская".   Отработала ЗЗ-1ст., ДФЗ.</t>
  </si>
  <si>
    <t>ПС 35/6 Тарханы, Березовка, Аксютино, Школьная.</t>
  </si>
  <si>
    <t>Кратковременное понижение напряжения при аварийном отключении с успешным АПВ, работа З.З. 1-й ступени, В-110 "Подбельск-2" на ПС 220/110/35/10 "Михайловская" (МЭС). Сброс нагрузки - 3,6 МВт.</t>
  </si>
  <si>
    <t>ВЛ-6 кВ ф-1409 ЛР-11</t>
  </si>
  <si>
    <t>Ремонт ЛР на скв-47. Разрушилась колонка ЛР-6 одной фазы. Колонка заменена.</t>
  </si>
  <si>
    <t xml:space="preserve"> ВЛ-35кВ «ЭСН-2 - Транзитная»   </t>
  </si>
  <si>
    <t>УПН-1, УПН-2, БКНС-1, БКНС-2, Кусты мех. добычи.</t>
  </si>
  <si>
    <t>ПС 35/6 344   ф.344-04</t>
  </si>
  <si>
    <t>ВЛ-6 ф.344-04</t>
  </si>
  <si>
    <t>Причиной остановки СУ по дисбалансу напряжения явилось разрушение одного из двух изоляторов (двойная вязка – переход через автодорогу) отгорание провода на изоляторе фазы «В» на опоре №61 (провод остался висеть на вязке второго изолятора). Изолятор и провода были частично повреждены от грозы ранее (видны следы от прохождения разряда- нарушение изоляционного слоя изолятора)</t>
  </si>
  <si>
    <t xml:space="preserve">Т.Р 26.07.05               </t>
  </si>
  <si>
    <t xml:space="preserve">Т.О 100%                     Т.Р 20%              </t>
  </si>
  <si>
    <t>Т.О 10.11.14             Т.Р 10.08.15</t>
  </si>
  <si>
    <t xml:space="preserve">отказ Т.Р 04.08.14; 08.08.13; 09.08.10; 04.08.08. </t>
  </si>
  <si>
    <t xml:space="preserve">Т.О 24.02.14            </t>
  </si>
  <si>
    <t>ПС 35/6 №5053, ВЛ-6 ф.5053-15,  К-253 КТПН №6</t>
  </si>
  <si>
    <t xml:space="preserve"> ВЛ-6 ф.5053-15</t>
  </si>
  <si>
    <t>К-253 КТПН №6 КЗ в кабельной вставке на приемном портале. Произвели замену кабельной перемычки. 8:37 подано U</t>
  </si>
  <si>
    <t>XRUHAKXS</t>
  </si>
  <si>
    <t>ПС 35/6кВ 203 ВЛ-6 ф.203-20</t>
  </si>
  <si>
    <t xml:space="preserve">В результате воздействия сил пучения грунта произошло выдавливание свайного основания опоры № 3 и её наклон в створ линии, что привело к натяжению провода по фазе «В» и разрушению изолятора 6 кВ фазы «В».
При разрушении изолятора произошло падение провода на траверсу опоры № 3 и его перегорание, вследствии однофазного короткого замыкания на «землю».
</t>
  </si>
  <si>
    <t>изолятор       ШС-10 провод А-95</t>
  </si>
  <si>
    <t>12.02.14.тр</t>
  </si>
  <si>
    <t xml:space="preserve">07.08.14 то    </t>
  </si>
  <si>
    <t>ТО;МТЗ;</t>
  </si>
  <si>
    <t>ПС 35/6кВ 051 ф.051-10</t>
  </si>
  <si>
    <t>ВЛ-6 ф.051-10</t>
  </si>
  <si>
    <t xml:space="preserve">Произошло падение дерева из-за границ охранной зоны на провода ВЛ-6кВ ф. 051-10 в пролете опор №2д-3д. </t>
  </si>
  <si>
    <t>1987год</t>
  </si>
  <si>
    <t>11.09.2014 отказ в ППР  (планировалась вырубка опасных деревьев  в том числе)</t>
  </si>
  <si>
    <t>ПС 35/6 №3086  1Т</t>
  </si>
  <si>
    <t>В-35 1Т</t>
  </si>
  <si>
    <t>АВР-6 успешно.Сгорела плата управления привода. Устранено.</t>
  </si>
  <si>
    <t>ВР35НС-35</t>
  </si>
  <si>
    <t xml:space="preserve">Украина </t>
  </si>
  <si>
    <t>ТР 19.07.14;</t>
  </si>
  <si>
    <t>ТР 19.07.16; ТО 18.08.14</t>
  </si>
  <si>
    <t xml:space="preserve"> ТО 18.05.14</t>
  </si>
  <si>
    <t>ООО Борец - Сервис</t>
  </si>
  <si>
    <t>ПС 35/6 №212              ф.212-01</t>
  </si>
  <si>
    <t>ВЛ-6 ф.212-01</t>
  </si>
  <si>
    <t>Повреждение на  эл.оборудовании, находящемся в эксплуатации "ООО Борец - Сервис"             ( скв.6235 ).</t>
  </si>
  <si>
    <t xml:space="preserve">
 12.07.12- тр                </t>
  </si>
  <si>
    <t>17.06.14- то</t>
  </si>
  <si>
    <t xml:space="preserve">К-303 БКРУ-6кВ (Правдинское месторождение)                           ввод-6кВ №1 </t>
  </si>
  <si>
    <t>к-303 БКРУ-6кВ ввод-6кВ №1</t>
  </si>
  <si>
    <t>ввод-6кВ №1- неисправен блок управления БМРЗ</t>
  </si>
  <si>
    <t>25.01.2013 отказ</t>
  </si>
  <si>
    <t>ПС 35/6кВ 201, ф.201-18</t>
  </si>
  <si>
    <t>ВЛ-6 ф.201-18</t>
  </si>
  <si>
    <t xml:space="preserve">На отпаечной опоре № 20 на куст № 572 произошел срыв провода с изоля-тором ШС-10 ф. «С» с места крепления и касание его с проводом ф. «А».
При касании проводов фаз «А» и «С» произошло межфазное короткое за-мыкание, что привело к аварийному отключению ВЛ-6 кВ.   Длительная эксплуатация крепежного элемента, штыревого изолятора 6 кВ, привела к его разрушению и ослаблению механической прочности в месте крепления. 
</t>
  </si>
  <si>
    <t xml:space="preserve">
ТР - 25.04.14.</t>
  </si>
  <si>
    <t>ТО - ноябрь.14
ТР - апрель15.</t>
  </si>
  <si>
    <t>ТО - 01.08.14</t>
  </si>
  <si>
    <t xml:space="preserve">ПС 35/6 №161 ф.161-16 </t>
  </si>
  <si>
    <t>ВЛ-6  ф.161-16</t>
  </si>
  <si>
    <t>Порывистый ветер 12-17 м/с. Разрушение изолятора оп.№ 45 и обрыв провода в пролетах оп.№ 44-45-46. Разрушение  изоляторов на оп.№ 27; 40  по ф.161-16 ф."В". Провод восстановили, дефектные изоляторы заменили.</t>
  </si>
  <si>
    <t>А-95; ШС-10</t>
  </si>
  <si>
    <t xml:space="preserve">ТР - 17.01.2012;
</t>
  </si>
  <si>
    <t>ТР - январь 2015;
ТО - октябрь 2014</t>
  </si>
  <si>
    <t>15.01.2014, 28.01.2013, 26.12.2012</t>
  </si>
  <si>
    <t>ТО - июнь 2014</t>
  </si>
  <si>
    <t xml:space="preserve">ПС 35/6 №153   ф.153-15 </t>
  </si>
  <si>
    <t>ВЛ-6 ф.153-15</t>
  </si>
  <si>
    <t xml:space="preserve">Порывистый ветер 12-17 м/с. 
Произведен осмотр КТПН, ВЛ-6 переходы через дорогу. Для выявления причины отключения необходим вывод в ремонт ф.153-15. </t>
  </si>
  <si>
    <t xml:space="preserve">ТР - 18.08.2011;
</t>
  </si>
  <si>
    <t>ТР - август 2015;
ТО - ноябрь 2014</t>
  </si>
  <si>
    <t>ТО - август 2014</t>
  </si>
  <si>
    <t>ПС-35/6кВ 027  1Т</t>
  </si>
  <si>
    <t xml:space="preserve">МВ-35кВ Т-1     </t>
  </si>
  <si>
    <t>Механический износ удерживающей защелки ПП-67.</t>
  </si>
  <si>
    <t>С-35М-630</t>
  </si>
  <si>
    <t>Чирчик</t>
  </si>
  <si>
    <t xml:space="preserve"> ООО НДРСУ</t>
  </si>
  <si>
    <t>ПС-35/6кВ №367  ф.367-04.</t>
  </si>
  <si>
    <t>ВЛ-6  ф.367-04.</t>
  </si>
  <si>
    <t xml:space="preserve"> Посадка "U" по ВЛ-35кВ Муравская-2ц, остановка скв. Срыв изолятора ф.В на опоре №8 с касанием провода ф.А. ф.367-04. ВЛ-6кВ принадлежит ООО НДРСУ</t>
  </si>
  <si>
    <t>ПС-35/6кВ 336  ф.336-18</t>
  </si>
  <si>
    <t>ВЛ-6 ф.336-18</t>
  </si>
  <si>
    <t>Опора 1-13 повреждение изолятора, обрыв провода ф"А". Замена изолятора, восстановление провода на оп.1-13; перетяжка провода в пролете оп.1-13 и 1-14 ф."В" и "С"</t>
  </si>
  <si>
    <t>А95</t>
  </si>
  <si>
    <t xml:space="preserve">       Т.Р.27.10.2010г</t>
  </si>
  <si>
    <t>Т.О.100%                   Т.Р.30%</t>
  </si>
  <si>
    <t>Т.О.12.10.2014г         Т.Р.27.10.2015г</t>
  </si>
  <si>
    <t>Т.О-0                             Т.Р.-3</t>
  </si>
  <si>
    <t xml:space="preserve">Т.О.12.07.2014г  </t>
  </si>
  <si>
    <t>ВЛ-110кВ Приобская ГТЭС-Елыково-1</t>
  </si>
  <si>
    <t>Замыкание на землю фаза "А". Обнаружена птица оп. №17.</t>
  </si>
  <si>
    <t>ПС 35/6 №344              ф.344-06</t>
  </si>
  <si>
    <t>ВЛ-6кВ ф.344-06</t>
  </si>
  <si>
    <t>Произошло падение дерева из-за границ охранной зоны на провода ВЛ в пролете оп.1-23 и 1-24, отпайка на к.575 МБ.</t>
  </si>
  <si>
    <t>ТО - май 2014          ТР-  август 2005</t>
  </si>
  <si>
    <t>ТО - 100%                               ТР - 50%</t>
  </si>
  <si>
    <t>ТР- август 2015           ТО - ноябрь 2014</t>
  </si>
  <si>
    <t>12 раз</t>
  </si>
  <si>
    <t>не проводилось</t>
  </si>
  <si>
    <t>ПС 35/6 №128       ф.128-03</t>
  </si>
  <si>
    <t>ВЛ-6кВ ф.128-03</t>
  </si>
  <si>
    <t>В пролёте опор 13-14 трактор ТБТ-20.01 ООО "Синергия" при погрузочных работах приблизился на недопустимое расстояние к проводам ВЛ-6 ф.12803, коснулся проводов, произошло межфазное короткое замыкание</t>
  </si>
  <si>
    <t>декабрь 1982г</t>
  </si>
  <si>
    <t xml:space="preserve">ТР - 12.04.2007;
</t>
  </si>
  <si>
    <t>ТР - апрель 2015;
ТО - октябрь 2014</t>
  </si>
  <si>
    <t>08.04.2008, 10.04.2009, 12.04.2010, 12.04.2011, 26.04.2012, 03.04.2013, 08.04.2014.</t>
  </si>
  <si>
    <t>ТО - июль 2014</t>
  </si>
  <si>
    <t>ПС-35/6№ 134 ф.134-08</t>
  </si>
  <si>
    <t>ВЛ-6кВ ф.134-08</t>
  </si>
  <si>
    <t>Остановка по посадке напряжения 7скважин на ЮС м/р. Причина выясняется.</t>
  </si>
  <si>
    <t>ТР - 1.11.2010;
ТО - 25.07.2014</t>
  </si>
  <si>
    <t>ТР - октябрь 2014;
ТО - октябрь 2014</t>
  </si>
  <si>
    <t>26.10.2012, 24.10.2013</t>
  </si>
  <si>
    <t xml:space="preserve">ПС35/6  №238 ЗРУ-6 кВ №2 КНС-18Р            </t>
  </si>
  <si>
    <t>ПС35/6  №238 ЗРУ-6 кВ №2 КНС-18Р            ВВ-6 кВ  ЭД.№7</t>
  </si>
  <si>
    <t>КЗ в ЭД.№7 на КНС-18Р, остановка скважин по посадке напряжения.</t>
  </si>
  <si>
    <t>октябрь</t>
  </si>
  <si>
    <t>1 ступень землянной защиты, Токовая отсечка</t>
  </si>
  <si>
    <t>ВЛ-110 Муравленковская-Барсуковская-2</t>
  </si>
  <si>
    <t>Отключение ВЛ-110 Муравленковская-Барсуковская-2 от защиты 1 ступень земляной защиты.  АПВ неуспешное, РПВ успешное.  Повреждение грозотроса в пролете опор 48-49.</t>
  </si>
  <si>
    <t>С, СТ, Тк</t>
  </si>
  <si>
    <t>ВЛ-110 Муравленковская-Барсуковская-1</t>
  </si>
  <si>
    <t>Отключение ВЛ-110 Муравленковская-Барсуковская-1 от защиты 1 ступень земляной защиты, токовая отсечка.  АПВ успешное.Повреждение грозотроса в пролете опор 99-100.</t>
  </si>
  <si>
    <t>ВЛ-110 Тарко-Сале-НПС-Пурпе-2</t>
  </si>
  <si>
    <t>Посадка напряжения по ПС 35/6 кВ  до уровня 5 кВ по стороне 6 кВ подключенных от ПС-110/35/6кВ "Ямальская" и до уровня 5,7кВ подключенных от ПС-110/35/6кВ "Майская", частичный сброс нагрузки 2 МВт механизированного фонда ЦДНГ-2, ЦДНГ-3. Отключение ВЛ 110 "Тарко-Сале-НПС-Пурпе-2""  АПВ успешное</t>
  </si>
  <si>
    <t>1,2 ступень дистанционной защиты</t>
  </si>
  <si>
    <t>Посадка напряжения по ПС 35/6 кВ  до уровня 3,9 кВ по стороне 6 кВ подключенных от ПС-110/35/6кВ "Ямальская", до уровня 5,6кВ подключенных от ПС-110/35/6кВ "Майская", до уровня 5,7кВ подключенных от ПС-110/35/6кВ "Харампурская", "Южно-Харампурская"",частичный сброс нагрузки 3,5 МВт по ЦДНГ-2,3,4. Отключение ВЛ 110 "Тарко-Сале-НПС-Пурпе-2""  АПВ неуспешное,РПВ успешное.</t>
  </si>
  <si>
    <t>02:02
02:05</t>
  </si>
  <si>
    <t>02:02
03:08</t>
  </si>
  <si>
    <t xml:space="preserve">02-02 отключение ВЛ-6кВ "260-18" от защиты "ТО", АПВ-успешное,  в 02-05 повторное отключение,  03-08 РПВ успешное. Схлест проводов в пролете опор 34-35 во время порывов ветра.  Произведено изменение   габаритов. </t>
  </si>
  <si>
    <t>В-6-2 ЗРУ-6 КНС-11</t>
  </si>
  <si>
    <t xml:space="preserve">Отключение В-6-2 в ЗРУ-6 КНС-11 ПС 35/6 "202" от защиты МТЗ, АВР-6 отработал. Во время сильных порывов ветра на ВЛ-6 кВ 202-30 произошел схлест проводов. Из-за внутреннего повреждения ТТ ф. "С" на яч. 30 ЗРУ-6 кВ "КНС-11", В-6 "202-30" не отключился, произошло отключение В-6-2. </t>
  </si>
  <si>
    <t xml:space="preserve">Отключение ВЛ-6кВ "260-18" от защиты "ТО", АПВ-неуспешное, РПВ успешное. Схлест проводов в пролете опор 34-35 во время порывов ветра.  Произведено изменение   габаритов. </t>
  </si>
  <si>
    <t>ОАО Мегафон</t>
  </si>
  <si>
    <t>ВЛ-6 кВ "116-14"</t>
  </si>
  <si>
    <t>Отключение ВЛ-6кВ "116-14" от защиты "ТО", АПВ-неуспешное, РПВ не успешное. Механический отрыв траверсы на опоре №31/9/3 вследствии некачественного сварочного соединения Отключен ЛР-6 на поврежденный участок, принадлежащий ОАО "Мегафон"</t>
  </si>
  <si>
    <t>ООО Ортэкс</t>
  </si>
  <si>
    <t>ВЛ-6кВ "301-14"</t>
  </si>
  <si>
    <t>ВЛ-6 кВ "301-14"</t>
  </si>
  <si>
    <t>Отключение ВЛ-6кВ 301-14 по МТЗ. Во время опробования рабочим напряжением, перед приемом в эксплуатацию, вновь построеного участка ВЛ, отпайка от ВЛ-6 кВ 301-14, произошло замыкание в кабельной вставке между опорами 33/81-33/82. Во время посадки напряжения отключилось  часть мехфонда от других ПС 35/6 кВ.</t>
  </si>
  <si>
    <t>не введена</t>
  </si>
  <si>
    <t>ВЛ-6 кВ "8-12"</t>
  </si>
  <si>
    <t xml:space="preserve">Отключение ВЛ-6 "8-12" по защите "ТО", АПВ успешное. Ожоги проводов фаз "А", "В", "С" с опоры № 60/3 до КТПН-630 №3 куст-42.  Работа эксковатора ООО "Эксист-Ато" в охранной зоне без оформления наряда. </t>
  </si>
  <si>
    <t>ВЛ-6 кВ "117-08"</t>
  </si>
  <si>
    <t>Отключение ВЛ-6 "117-08" по защите "ТО", АПВ не успешное, РПВ в 10-14 не успешное. В 10-48 после отключения отпаечного ЛР-6 на К-204 опора №53/2 РПВ успешное. При вырубке деревьев в  охранной зоне ВЛ-6 "117-08" рабочими ООО "Пурэнергомонтаж" без наряда допуска подпиленное  дерево упало на ВЛ-6.Срыв провода ВЛ-6 фазы "В" с изоляторов в пролете опор №53/10-53/16</t>
  </si>
  <si>
    <t>ВЛ-6 кВ "208-08"</t>
  </si>
  <si>
    <t>Отключение ВЛ-6 "208-08" по защите "ТО", АПВ не успешное. В 18:52 РПВ, успешное. Ожоги проводов фаз "А"и"С" в пролете  опор № 66-67.  Эксковатор  ООО "ПромышленнаяЖилищно-строительнаяКомпания"  проезжая под ВЛ-6 "208-08" задел провода фаз "А" и "С"</t>
  </si>
  <si>
    <t>замыкание кабеля (замена кабеля L-200м)</t>
  </si>
  <si>
    <t>Л-3Н</t>
  </si>
  <si>
    <t>После планового ТО при включении фидера Л-3Н сработала защита низкое напряжение, низкая частота</t>
  </si>
  <si>
    <t>Выбило АВ</t>
  </si>
  <si>
    <t>АОУЭЦН "Турбинное вращение" - при запуске БКНС</t>
  </si>
  <si>
    <t>ТП 97 гр.3 окисление опорного кабеля на скв. 2301, переразделка оп. кабеля.</t>
  </si>
  <si>
    <t>АО УЭЦН "вращение", запуск "Шлюмберже"</t>
  </si>
  <si>
    <t>ПС-35/6 кВ «Колендо»</t>
  </si>
  <si>
    <t>ВМ-35 Т-2 ПС-35/6 кВ «Колендо»</t>
  </si>
  <si>
    <t>При запуске ЦНС №2 БКНС «Колендо» по АСДТУ «ДВ Мир» зафиксировано автоматическое отключение ВВ-6 ввод №2, ВМ-35 Т-2 на ПС-35/6 кВ «Колендо».</t>
  </si>
  <si>
    <t>ТП №201</t>
  </si>
  <si>
    <t>ТП №201 ф№1</t>
  </si>
  <si>
    <t>ТП №201 ф№1 - выбило автомат</t>
  </si>
  <si>
    <t>ТП №10</t>
  </si>
  <si>
    <t>ТП №10 ф№1</t>
  </si>
  <si>
    <t>ТП №10 ф№1 - выбило автомат</t>
  </si>
  <si>
    <t>ПС-35/6 "Сахарная Сопка"фид.№1,2</t>
  </si>
  <si>
    <t>ПС- 35/6 "Сахарная Сопка"фид.№1,2- неисправность ВЛ-6кВ (опора № 14 развалилась траверса)</t>
  </si>
  <si>
    <t>24:35</t>
  </si>
  <si>
    <t>ПС-35/6 "З.Сабо"фид.№1</t>
  </si>
  <si>
    <t>Фидер№1 , падение опор№ 31, 32, 33, 34, 35.</t>
  </si>
  <si>
    <t>ТП № 211 обрыв провода на столбе</t>
  </si>
  <si>
    <t>обрыв силового кабеля со скв 177 на скв 185</t>
  </si>
  <si>
    <t>Отгорел контакт в БУ скв. № 72, для устранения отключено ТП №201 ф2</t>
  </si>
  <si>
    <t>РУ6 кВ «ППД» ПС-35/6 кВ "Северный Купол"</t>
  </si>
  <si>
    <t>При плановой проверке работы ДЭС №2 ПС-35/6 кВ «Северный Купол» отключение кабельного ввода-6-1 на РУ 6кВ</t>
  </si>
  <si>
    <t>ТП 226 гр.1- неиспр. автомата в БУ на скв. 1877, замена автомата.</t>
  </si>
  <si>
    <t>ТП-6/0,4 кВ №404 ф2</t>
  </si>
  <si>
    <t>ав. откл ТП 404 ф2- обрыв двух проводов</t>
  </si>
  <si>
    <t>скв. 182</t>
  </si>
  <si>
    <t>АОУЭЦН "Низкое питающее напряжение".</t>
  </si>
  <si>
    <t>Фидер №1 ТП 32</t>
  </si>
  <si>
    <t>Фидер №1 ТП 32 пробило входной изолятор</t>
  </si>
  <si>
    <t>скв. 209, 210, 211</t>
  </si>
  <si>
    <t>АОУЭЦН "Скачки напряжения"</t>
  </si>
  <si>
    <t>ПС-35/6 кВ "Западное Сабо"</t>
  </si>
  <si>
    <t>Пробой проходного изолятора на ПС-35/6 кВ "Западное Сабо"</t>
  </si>
  <si>
    <t>Изолированная работа НГЭС, понижение напряжения</t>
  </si>
  <si>
    <t>Перезаделка, спуск кабеля с опоры скв 140 (отключ  ТП № 302 ф. № 2)</t>
  </si>
  <si>
    <t>Упала опора ВЛ-0,4кВ.  Работы на 06.10.14г</t>
  </si>
  <si>
    <t>ТП № 14</t>
  </si>
  <si>
    <t>ТП 6/0,4кВ №14</t>
  </si>
  <si>
    <t>Выбило, не запускается ТП 6/0,4кВ №14</t>
  </si>
  <si>
    <t>ПС-35/6 кВ «Оха»</t>
  </si>
  <si>
    <t>фид. №№12, 8 ПС-35/6 «Оха»</t>
  </si>
  <si>
    <t>КЗ ВЛ-6 фид. №№12, 8 на ПС-35/6 «Оха» (принадлежность «Охинские эл.сети»)</t>
  </si>
  <si>
    <t>Ф-622 ПС 110/10/6кВ "Нефтекумская"</t>
  </si>
  <si>
    <t>Ф-622</t>
  </si>
  <si>
    <t>АО Ф-622 МТЗ РПВуспешно, КИЗ фаза С показывает землю, произвели осмотр ВЛ-6кВ Ф-622, Ф-643, по Ф-643 отпайка на скважину 9 Белозерская опора №2 обрыв вязки провода фаза-"С" провод лежит на траверсе, в пролете между опорами №2-3 следы повреждения провода ВЛ-6кВ (предположительно техникой) провод весит на стальке, отключили ЛР-13/1 Ф-643.</t>
  </si>
  <si>
    <t>Л-70 ПЭС</t>
  </si>
  <si>
    <t>Л-70</t>
  </si>
  <si>
    <t>АО Л-70 110кВ, 4 ступень НЗЗ, АПВН, РПВУ ( под отключение попала Л-556 ПС35/6кВ "Лесная-14")</t>
  </si>
  <si>
    <t>АО Л-70 110кВ 4 ступень НЗЗ АПВН РПВУ ( под отключение попала Л-556 ПС35/6кВ "Лесная-14")</t>
  </si>
  <si>
    <t>Л-69</t>
  </si>
  <si>
    <t>АО Л-69 110 кВ, АПВУ, при отключении ВЛ-110 кВ произошло отключение В-Л304 ПС 35/6 кВ "Русский Хутор-7"</t>
  </si>
  <si>
    <t>Ф31 ПС 35/6 кВ "Зимняя Ставка-3"</t>
  </si>
  <si>
    <t>АО МТЗ Ф-31 ПС 35/6 кВ "Зимняя Ставка-3", причина не установленна</t>
  </si>
  <si>
    <t>Ф-613</t>
  </si>
  <si>
    <t>М/р "Средне-Макарихинское".                  Короткое замыкание из-за обрыва вязки провода ф "В"на ВЛ-6кВ Ф-613 оп. 41  в следствии усиления ветра. Замена вязок, ввод ВЛ-6кВ Ф-613 в работу.</t>
  </si>
  <si>
    <t>15.09.14г.</t>
  </si>
  <si>
    <t>Ку-9 и КУ-13 Приазовский ЭСУ.</t>
  </si>
  <si>
    <t>М-е Чумаковское, Западно-Курчанское. Переключения в сетях "Кубаньэнерго" без предварительного уведомления.</t>
  </si>
  <si>
    <t>18.09.14г.</t>
  </si>
  <si>
    <t>ВЛ-110 кВ "Крымская Тяговая-Абинская 110" (ЮЗЭС)</t>
  </si>
  <si>
    <t>ПС 35/6 кВ "Ахтырская", "Бугундырь", "Ильская 35", "Западная",   "Абинская 35", "Черноморская", "Горка",         "Юлия", "Восточная".</t>
  </si>
  <si>
    <t>М-е Украинское, Абино-Украинское, Шептальское, Зыбза, Холмское, Восточно-Северское, Ахтырско-Бугундырское, Азовское. ВЛ-110 кВ "Крымская Тяговая-Абинская 110" - обрыв проводов. НЯ №10 от 18.09.14г.</t>
  </si>
  <si>
    <t>24.09.14г.</t>
  </si>
  <si>
    <t>Сведений нет.</t>
  </si>
  <si>
    <t>ПС-35/6 кВ Юлия, РП-8 Ну.</t>
  </si>
  <si>
    <t>Отключение в ЮЗЭС.          ШП ОЯ-34.</t>
  </si>
  <si>
    <t>ПС 110/35/6кВ "Мишкино-3" ВЛ-6кВ  ф.313</t>
  </si>
  <si>
    <t xml:space="preserve">ВЛ-6кВ  ф.313 ПС "Мишкино-3" </t>
  </si>
  <si>
    <t>при расчистке трассы трубопровода бульдозером ООО "СТТ" свалено дерево на ВЛ-6кВ в пролёте оп.24Б и КТП№521 из-за пределов охранной зоны.</t>
  </si>
  <si>
    <t>ПС 35/6кВ "ГЗУ-12" ВЛ-6кВ  ф.6</t>
  </si>
  <si>
    <t xml:space="preserve">ВЛ-6кВ  ф.6 ПС "ГЗУ-12" </t>
  </si>
  <si>
    <t>в пр.опор 14-15 отп. скв.49З упало сухое дерево на ВЛ-6кВ из-за пределов охранной зоны, вскользь; повреждений ВЛ-6кВ нет.</t>
  </si>
  <si>
    <t xml:space="preserve">Выпал блинкер "Авар.откл."
</t>
  </si>
  <si>
    <t>ВЛ-6 кВ Ф-22</t>
  </si>
  <si>
    <t>ВЛ-6 кВ Ф-22 ПС 110/35/6 кВ 
"Бариновская"</t>
  </si>
  <si>
    <t xml:space="preserve">Выпал блинкер "Авар. откл". АПВ-не успешно. РПВ-не успешно. Причина - в пролете опор  № 178-179 Кран-балка обрыв Ф-А , Ф-В и Ф-С лежат на Кран-балке. В 14:31 отключен ПП-6 кВ </t>
  </si>
  <si>
    <t>ВЛ-10 кВ Ф-3 (ЧПО).</t>
  </si>
  <si>
    <t>ВЛ-10 кВ Ф-3 ПС 110/35/10 кВ "Пестравка" (ЧПО).</t>
  </si>
  <si>
    <t>ВЛ-35 кВ "Петрухновская"
ВЛ-35 кВ "Пестравка-2"
Под посадку попали:
ПС 35/10 кВ "Петрухновская",
Т-2-Т ПС 35/10 кВ "Маланинская",
Т-1-Т ПС 35/10 кВ "Пиненковская"</t>
  </si>
  <si>
    <t>ПП-1
(ВЛ-6 кВ Ф-2)</t>
  </si>
  <si>
    <t>ПП-1 (ВЛ-6 кВ Ф-2)
ПС 35/6 кВ"Заборовка" (ЖПО)</t>
  </si>
  <si>
    <t>Работала МТЗ.АПВ-нет
РПВ-успешно.Гроза.</t>
  </si>
  <si>
    <t>Повреждений не обнаружено. Отсутствие АПВ на присоединении. 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t>
  </si>
  <si>
    <t>ВЛ-6 кВ Ф-1 ПС 35/6 кВ "Грековская"</t>
  </si>
  <si>
    <t>Блинкера защит не выпали. АПВ-не успешно, РПВ-успешно. Причина: на РУ-6 кВ между проходными изоляторами обнаружена мертвая птица. Птицу убрали.</t>
  </si>
  <si>
    <t>ИП-10</t>
  </si>
  <si>
    <t>06.03.2013; 24.10.2013</t>
  </si>
  <si>
    <t>ВЛ-6 кВ Ф-17 ПС 35/6 кВ "Евгеньевская"</t>
  </si>
  <si>
    <t>Работала Т.О. АПВ-успешно. Причина:при культивации поля механизатор ЗАО "Бобровская" задел опору №111, сорвало изоляторы фазы "А", "В", "С". Произвели монтаж изоляторов.</t>
  </si>
  <si>
    <t>ШФ-20 Г</t>
  </si>
  <si>
    <t xml:space="preserve">Отсутствие автоматического самозапуска СУ скважинным оборудованием. </t>
  </si>
  <si>
    <t>ВЛ-35 кВ "Ключевская" ПС 110/35/6 кВ 
"Коханы"  (ВПО) Под откл.попали:
ПС 35/6 кВ "Ключевская","Городецк",
"Жуково",Теребилово".</t>
  </si>
  <si>
    <t>Работала МТЗ,АПВ-успешно.
При осмотре ПС 35/6 кВ "Ключевская" обнаружено:откл.ВВ-35 кВ "Ключевская".Работала МТЗ АПВ-нет.В 7:53 РПВ-успешно. Причина: попадание животного (кошка) на шинный мост между МВ -35 "Ключевская" и ЛР-35 "Ключевская".</t>
  </si>
  <si>
    <t>ВВН-СЭЩ-П-35-25/1000 У1</t>
  </si>
  <si>
    <t>ВЛ-110 кВ "Коханы-1".ПС 220/110/6 кВ "Новоотрадная" (МЭС).Под откл.попали:
С-2-Т ПС 110/35/6 кВ "Лугань",С-2-Т 
ПС 110/35/6 кВ "Подгорная", С-1-Т ПС 110/35/6 кВ "Коханы"(ВПО),ПС 35/6 кВ "Марьевская","Елховская",
"Гребенная","ЮжныйНеприк",
"Бирюковская","Северо-Максимовка",
"Могутовская","Долматовская",Т-2Т "Неклюдовская".</t>
  </si>
  <si>
    <t>Работала 1 ступень З.З.
АПВ-успешно.</t>
  </si>
  <si>
    <t>ДЗШ 2СШ 110 кВ</t>
  </si>
  <si>
    <t>2С.Ш.-110 кВ</t>
  </si>
  <si>
    <t>2 С.Ш.110 кВ  ПС 220/110/10 кВ 
"Серноводская" (МЭС) Под отключение попали: ПС 110 кВ ПРЦЭиЭ № 3- 4 шт.
ПС 35/6 кВ 13 шт . ПРЦЭиЭ № 1 ПС 35/6 кВ 4 шт. ПРЦЭиЭ №5 ПС 35/6 кВ 2 шт.</t>
  </si>
  <si>
    <t xml:space="preserve">Работала ДЗШ-110 кВ .АПВ-успешно.
Причина выясняется.
</t>
  </si>
  <si>
    <t>ВЛ-110 кВ "Печерский Берег-Шигоны"</t>
  </si>
  <si>
    <t>ВЛ-110 кВ "Печерский Берег-Шигоны" (Жиг.ПО) ПС 110/10 кВ "Печерский Берег" (РЖД).Под откл.попали:
ПС 110/35/6 кВ"Шигоны" (Жиг.ПО),
ПС 35/6 кВ"Сытовка" (ЭНС)</t>
  </si>
  <si>
    <t>ПС 110/35/6 кВ "Шигоны" 
(ЖПО)-АВР-успешно.</t>
  </si>
  <si>
    <t>Перерыв в электроснабжении потребителей на время срабатывания АВР-35 кВ на ПС, обслуживаемой МРСК Волги.</t>
  </si>
  <si>
    <t>ВЛ-35 кВ "Елховка"</t>
  </si>
  <si>
    <t>ВЛ-35 кВ "Елховка" ПС 110/35/10 "Елховка" (СПО) Под отключение попали: Т-2-Т ПС 35/6 кВ "Каменка"</t>
  </si>
  <si>
    <t>Работала МТЗ АПВ-успешно
Произвели осмотр ВЛ-35 кВ "Елховка" повреждений не обнаруженно.</t>
  </si>
  <si>
    <t>не проводился</t>
  </si>
  <si>
    <t xml:space="preserve">По результатам осмотра повреждений не обнаружено. Погодные условия в норме. Отсутствие автоматического самозапуска СУ скважинным оборудованием. </t>
  </si>
  <si>
    <t>ВЛ-6 кВ Ф-4 ПС 35/6 кВ "Карагайская"</t>
  </si>
  <si>
    <t>Работала МТЗ.АПВ-успешно.
Произведен осмотр ВЛ: на приемной траверсе ТП-1/315 между ф-"А" и ф-"В" обнаружена мертвая птица. Птицу убрали.</t>
  </si>
  <si>
    <t>ВЛ-6 кВ Ф-15</t>
  </si>
  <si>
    <t>ВЛ-6 кВ Ф-15 ПС 110/35/6 кВ "Снисски"(ЧПО)</t>
  </si>
  <si>
    <t>Работала Т.О.АПВ-успешно.
Причина:сильный порывистый ветер,дождь.</t>
  </si>
  <si>
    <t>ф.2-18</t>
  </si>
  <si>
    <t>ПС-35/6 кВ №502 АО ВЛ-6 кВ Ф.2-18 действием МТЗ, АПВУ. Гроза. Осмотрена, видимых повреждений не обнаружено.</t>
  </si>
  <si>
    <t>ТР 15.11.05.</t>
  </si>
  <si>
    <t>.11.14.</t>
  </si>
  <si>
    <t>11.2013г</t>
  </si>
  <si>
    <t>ф.3-17</t>
  </si>
  <si>
    <t>ПС-35/6 кВ №503 АО ВЛ-6 кВ Ф.3-17 действием МТЗ, АПВУ. Гроза. Осмотр 15.09.14г .Осмотрена, видимых повреждений не обнаружено.</t>
  </si>
  <si>
    <t>ТР 15.07.12.</t>
  </si>
  <si>
    <t xml:space="preserve"> 10.14.</t>
  </si>
  <si>
    <t>01.2014г</t>
  </si>
  <si>
    <t>21:44</t>
  </si>
  <si>
    <t>К-206 скв.2018 Советскоое нмр</t>
  </si>
  <si>
    <r>
      <t xml:space="preserve">АО АВ-0,4 кВ в СУ СКН. КЗ обмотки статора ЭД.. </t>
    </r>
    <r>
      <rPr>
        <sz val="12"/>
        <color theme="9" tint="-0.499984740745262"/>
        <rFont val="Times New Roman"/>
        <family val="1"/>
        <charset val="204"/>
      </rPr>
      <t>Выполнена замена ЭД. 17.09.14.</t>
    </r>
  </si>
  <si>
    <t>К-25 скв.476 Оленье нмр</t>
  </si>
  <si>
    <t xml:space="preserve">Аварийное отключение АВ-,04кВ в ТП №1/630кВА. Подана заявка на распечатку параметров работы ЭЦН. </t>
  </si>
  <si>
    <t>К-5 скв.325, 336 Катыльгинское  нмр</t>
  </si>
  <si>
    <t xml:space="preserve">Аварийное отключение АВ-,04кВ 1Т  ТП №1/250кВА. Заявка получена в 9:00. Подана заявка на распечатку параметров работы ЭЦН. </t>
  </si>
  <si>
    <t>ф. 4-18 Катыльгинское нмр</t>
  </si>
  <si>
    <t>ф.4-18</t>
  </si>
  <si>
    <t>Аварийное отключение  ВЛ-6кВ ф.4-18  действием ТО, АПВН. Транспортом МБУ-140 ЗАО "СНПХ" обрыв проводов в пролёте опор №27-28. Выполнен ремонт ВЛ.</t>
  </si>
  <si>
    <t xml:space="preserve"> В-6 яч.№9</t>
  </si>
  <si>
    <t>АО В-6 яч.№9 ГРУ-6кВ ГПЭС Черемшанская ООО "Норд Сервис"  от МТЗ при подаче напряжения на скв.472 после замены CУ (скв.472 R=0). РПВН.  Не корректная работа РЗА В-6 яч.№9 ГРУ-6кВ ГПЭС (отключается от МТЗ при включении трансф-ров 1Т, 2Т  ТП №1/2х1000кВА  на х.х.).  Перевод питания К-2 на Ф.ЧР-14 ПС -110 "Черемшанская"</t>
  </si>
  <si>
    <t>14:11</t>
  </si>
  <si>
    <t>14:27</t>
  </si>
  <si>
    <t>ДЭС К-5, 7 Озерного нмр</t>
  </si>
  <si>
    <t>АО ДЭС-1 СФ ООО "СЭС", переход с ДЭС-1 на ДЭС-2,</t>
  </si>
  <si>
    <t>00:29</t>
  </si>
  <si>
    <t>00:31</t>
  </si>
  <si>
    <t>АО ДЭС СФ ООО "СЭС".</t>
  </si>
  <si>
    <t>К-101.скв.1514
Советское нмр</t>
  </si>
  <si>
    <t>АО АВ-0,4 кВ Iн-400А в КТПН-6/0,4кВ Iраб=180 А. Запрошены распечатки журнала событий СУ ЭЦН.</t>
  </si>
  <si>
    <t>К-5.скв.574
Вахское нмр</t>
  </si>
  <si>
    <t>АО АВ-0,4 кВ Iн-400А в КТПН-6/0,4кВ Iраб=55 А. Запрошены распечатки журнала событий СУ ЭЦН.</t>
  </si>
  <si>
    <t>К-7С.скв.720
Северное нмр</t>
  </si>
  <si>
    <t>АО АВ-0,4 кВ в КТПН-6/0,4кВ, КЗ катушки МП БУС. Выполнена замена МП БУС.</t>
  </si>
  <si>
    <t xml:space="preserve"> В-6 яч.№5</t>
  </si>
  <si>
    <t xml:space="preserve">АО В-6 яч.№5 ГРУ-6кВ ГПЭС Черемшанская ООО "Норд Сервис"  от МТЗ 2ст (при работе скв.3 К-1 без ПКИ). </t>
  </si>
  <si>
    <t>К-19 Советское нмр</t>
  </si>
  <si>
    <t>Остановка УЭЦН.  Обрыв шлейфа  фазы "С" в КТПН-6/0,4кВ, разрушение проходного изолятора 6кВ. Выполнена замена проходного изолятора 6кВ, восстановление шлейфа  ф "С" в КТПН-6/0,4кВ</t>
  </si>
  <si>
    <t>ИПУ 10/400</t>
  </si>
  <si>
    <t>Од..скв.184
Советское нмр</t>
  </si>
  <si>
    <t>АО АВ-0,4кВ 160А в КТПН-6/0,4кВ Iраб=115 А. Выезжали на ГАЗ-71 совместно с представителями "Римера-сервис", замечаний нет. Проблемы с запуском скв.184  у "Римера -сервис". Запрошены распечатки журнала событий СУ ЭЦН.</t>
  </si>
  <si>
    <t>11:58</t>
  </si>
  <si>
    <t>14:18</t>
  </si>
  <si>
    <t>К-112
Советское нмр</t>
  </si>
  <si>
    <t>АО АВ-0,4 кВ в КТПН-6/0,4 кВ, к.з. КЛ в ПР-0,4 кВ.</t>
  </si>
  <si>
    <t>Ф.9-14</t>
  </si>
  <si>
    <t>ПС-35/6 кВ №114 АО ВЛ-6 кВ Ф.9-14 действием ТО, АПВУ. Излом неподвижного контакта ф."В" на ЛР-6 ТП-1 К-197. Выполнен ремонт.</t>
  </si>
  <si>
    <t xml:space="preserve">РЛНД-10Б/400 </t>
  </si>
  <si>
    <t>АО ГПЭС "Черемшанская" ООО "Норд Сервис" по низкому давлению газа.</t>
  </si>
  <si>
    <t>ЗЗ 1ст., ЗЗ 2ст.</t>
  </si>
  <si>
    <t>ЧС-236</t>
  </si>
  <si>
    <t>Остановка СУ ЭЦН по посадке напряжения во время АО ВЛ-220 ЧС-236 действием ЗЗ 1ст. на ПС "Сов.Соснинская", ЗЗ 2ст. на ПС "Чапаевка" (АПВ не работало, РПВУ). На балансе ОАО "ФСК ЕЭС" Томское ПМЭС.</t>
  </si>
  <si>
    <t>Повышение температуры охлаждающего воздуха на выходе из генератора ЭБ-5 (датчик ТЕ-324).  МКПА команда №1 САОН.</t>
  </si>
  <si>
    <t>ГТЭС ЭБ-5</t>
  </si>
  <si>
    <t xml:space="preserve">Добыча: 16 кустов (1, 5, 9А, 14, 101, 3, 3б, 6, 6б, 16, 19, 20,21, 108, 109, 111) - 96 сважин. Бурение Кусты:1б, 211.                                 </t>
  </si>
  <si>
    <t>Неисправность платы TRTD системы управления ГТУ Марк-VI.</t>
  </si>
  <si>
    <t>TRTD H1C IS200TRTDH1CCC, IS200VRTD</t>
  </si>
  <si>
    <t>США, General Electric</t>
  </si>
  <si>
    <t>Предварительной причиной аварийного останова и некорректных показаний датчиков температуры TE-221, TE-222, TE-228, TE-324 является неисправность платы TRTD системы управления ГТУ Марк-VI. Диагностика платы TRTD будет проведена после останова ГТУ-5.</t>
  </si>
  <si>
    <t xml:space="preserve"> ПС 35/6кВ  Промысел-17,     БСК-2</t>
  </si>
  <si>
    <t xml:space="preserve"> ПС 35/6кВ  Промысел-17 ф-17,18</t>
  </si>
  <si>
    <t xml:space="preserve">Посадка напряжения </t>
  </si>
  <si>
    <t>КЭПФ-6,3</t>
  </si>
  <si>
    <t>Серпухов</t>
  </si>
  <si>
    <t>31.07.2013г.</t>
  </si>
  <si>
    <t>28.07.2014г.</t>
  </si>
  <si>
    <t>Повреждение конденсатора. Конденсатор заменили</t>
  </si>
  <si>
    <t>ПС-35/6 к-502 ВВ-6 яч№2 Ввод6-2</t>
  </si>
  <si>
    <t xml:space="preserve"> Повреждение обмотки ТН-6, разрушение ПК-6 Ф-В,С яч№3. Заменили ТН-6 яч№3 
на резервный. 
</t>
  </si>
  <si>
    <t>Осмотр Э.О. Запуск м/ф.</t>
  </si>
  <si>
    <t>АПВНУ, РПВНУ</t>
  </si>
  <si>
    <t>ПС 35/6кВ К-2160 ВЛ-6кВ Ф-6</t>
  </si>
  <si>
    <t>Повреждение изолятора на оп.56 по фазе-А, разрушение изолятора на оп.19 по фазе-В, падение дерева в пролёте оп.19-20</t>
  </si>
  <si>
    <t>12.04.2013г.</t>
  </si>
  <si>
    <t>04.2014г. Отказ ЦДНГ-7</t>
  </si>
  <si>
    <t>Изоляторы заменили, дерево убрали</t>
  </si>
  <si>
    <t>ПС-35/6 к-541 ВЛ-6 Ф-6</t>
  </si>
  <si>
    <t xml:space="preserve">Порывистый ветер до 27м/с. С 15:10 остановка м/ф. Неполнофазный режим.На оп№1  разрушение  ШС-10     Ф-А  компенсатора на     ЛР-6 и излом провода  в наконечнике в следствии тяжения провода.
</t>
  </si>
  <si>
    <t>Осмотр Э.О.Замечание устранено. РПВУ. Запуск м/ф.</t>
  </si>
  <si>
    <t>24скв</t>
  </si>
  <si>
    <t>ПС 35/6кВ К-209 ВЛ-6кВ ф-10 КПУ 6кВ №1252-2</t>
  </si>
  <si>
    <t>Повреждение проходного изолятора ф-В КПУ 6кВ №1252-2,  Неполнофазный режим.</t>
  </si>
  <si>
    <t xml:space="preserve">В 01:05 заявка об остановке м/ф от ПС-35/6 к-209. ПС-35/6 к-209 схема ремонтная, СШ-6кВ переведена по ф-10 на ф-6 ПС-35/6 к-1453 ч/з КПУ 6кВ №1252-2(под вывод в ремонт ВЛ-35кВ ф-1 ПС-110/35/6 КНС-17А по заявке НВЭС). В 03:55 СШ-6кВ ПС-35/6 к-209 переведена на ф-14 ПС-35/6 к-1453 ч/з КПУ 6кВ №676-1. Произведена замена изолятора ф-В  КПУ 6кВ №1252-2. </t>
  </si>
  <si>
    <t>ПС-35/6 к-502 ВЛ-6 Ф-4</t>
  </si>
  <si>
    <t>ПС-35/6 к-502  ВЛ-6 Ф-4</t>
  </si>
  <si>
    <t>ПС 35/6 кВ "ДНС-31" я.9</t>
  </si>
  <si>
    <t>Дерево в пролете опор 46-47 отп. К-583</t>
  </si>
  <si>
    <t>ПС 110/35/6 кВ "ДНС-32"</t>
  </si>
  <si>
    <t>СУ ЭЦН на 41 кусту</t>
  </si>
  <si>
    <t>Посадка напряжения. Стригущая поросль ВЛ 35 кВ "ЦПС-Южный-1".</t>
  </si>
  <si>
    <t>ЗРУ-6 кВ "КНС-32-13"</t>
  </si>
  <si>
    <t>Дерево из вне охранной зоны оп.96-97</t>
  </si>
  <si>
    <t>ПС 35/6 кВ №2 Кам. Яч.14</t>
  </si>
  <si>
    <t>Дерево из вне охранной зоны ВЛ-6 кВ оп.10-11 отп. К-239</t>
  </si>
  <si>
    <t>ПС 35/6 кВ №4 Кам. Яч.16</t>
  </si>
  <si>
    <t>Схлест проводов в пролете опор 27-28 отпайки К-13</t>
  </si>
  <si>
    <t>ПС 35/6 кВ №4 Кам. Яч.18</t>
  </si>
  <si>
    <t>СУ ЭЦН на 3 кустах</t>
  </si>
  <si>
    <t>Осмотр произведен. Причина не обнаружена.</t>
  </si>
  <si>
    <t>Дерево из вне охранной зоны ВЛ-6 кВ  отп. Р-597 оп.3-4</t>
  </si>
  <si>
    <t>ПС 35/6 кВ "К-199" яч.4</t>
  </si>
  <si>
    <t>Деревья на ВЛ-6 кВ из вне охранной зоны оп.32-37 9 шт.</t>
  </si>
  <si>
    <t>ПС 35/6 кВ "К-110" яч.16</t>
  </si>
  <si>
    <t>Поросль в проете опор 20-21 отпайка К-120.</t>
  </si>
  <si>
    <t>ПС 35/6 кВ "К-110" яч.4</t>
  </si>
  <si>
    <t>Сломана опора №30 отп. "ЧНС"</t>
  </si>
  <si>
    <t>ПС 35/6 кВ "К-136" яч.16</t>
  </si>
  <si>
    <t xml:space="preserve">Упало дерево из вне охранной зоны на ВЛ-6 кВ. Порваны провода в пролете опор 11-13. </t>
  </si>
  <si>
    <t>КТП К-306Б</t>
  </si>
  <si>
    <t>Подклинивает ЭЦН скв.3858</t>
  </si>
  <si>
    <t>ВЛ 35кВ ДНС-13-1</t>
  </si>
  <si>
    <t>Дерево на ВЛ-35 кВ из вне охранной зоны в пролете оп.6-7</t>
  </si>
  <si>
    <t>ВЛ-110 кВ Красноленинская-Вандмтор-2</t>
  </si>
  <si>
    <t>Отключение в сетях Тюменьэнерго</t>
  </si>
  <si>
    <t>Разрушение  изолятора, замена</t>
  </si>
  <si>
    <t>АСН</t>
  </si>
  <si>
    <t>При аварийном отключении ВЛ-110 кВ "Сорочинская-Богдановка" на ПС "Сорочинская" сработала АСН с отключением потребителей в 7:34 потребители включены. В 7:55 включена ВЛ-110 кВ "Сорочинская-Никольская-1"</t>
  </si>
  <si>
    <t>110/35/10кВ "Каликино" (ЦЭС)</t>
  </si>
  <si>
    <t>ПС 35/6кВ "Родниковская"</t>
  </si>
  <si>
    <t>Кратковременное понижение U, остановка отдельных скважин при аварийном отключении с успешным АПВ ВЛ-110 "Белоусовка-Александровка."</t>
  </si>
  <si>
    <t>110/35/10кВ "Пономаревка" (СЭС)</t>
  </si>
  <si>
    <t>ПС 35/6 Самодуровская, НПС</t>
  </si>
  <si>
    <t>Остановка отдельных скважин из-за нестабильного напряжения при опробовании схемы плавки гололеда на ВЛ-110 "Пономаревка-Каликино" (СЭС).</t>
  </si>
  <si>
    <t xml:space="preserve">При аварийном отключении ВЛ-110 кВ "Сорочинская-Богдановка" на ПС "Сорочинская" сработала АСН с отключением потребителей в 7:34 потребители включены. </t>
  </si>
  <si>
    <t>ЗЗ- 1я ступень ф"С"</t>
  </si>
  <si>
    <t>С1Т ПС Промысловая; КНС-1; КНС-2; КНС-3, Яшкинская</t>
  </si>
  <si>
    <t>Отключение с успешным АПВ, ЗЗ-2-й ступени фаза "С", по показаниям "Ауры" -  50-76 км.</t>
  </si>
  <si>
    <t>Повышение нпряжения при замыкании транзита по ВЛ 220 кВ для ввода ВЛ 220 кВ Газовая-Сорочинская. На -ПС Сорочинская на 13 кВ; ПС Бузулукская на 10 кВ.</t>
  </si>
  <si>
    <t>ПС Росташинская; Гаршинская</t>
  </si>
  <si>
    <t>Нестабильное напряжение при размыкании транзита по ВЛ 220 кВ.  Ввод ВЛ 220 кВ Газовая-Сорочинская в работу</t>
  </si>
  <si>
    <t>Аварийное отключение, работа З.З. 1-й ступени. Ф-А=0, 32,1 км. от ПС "Бузулукская". Произвели осмотр ВЛ с оп. №222 до оп. №168, видимых дефектов не выявлено, кроме потрескивания на опоре №197.</t>
  </si>
  <si>
    <t>110/10кВ "Абдулино-тяговая" (КбшЖД)</t>
  </si>
  <si>
    <t>ПС "Самодуровская"; "Школьная"; "Беседино"; 1-я СШ-6 кВ ПС "Родниковская"</t>
  </si>
  <si>
    <t>Аварийное отключение с успешным АПВ  В-110 кВ "Емонтаево", работа МТЗ.</t>
  </si>
  <si>
    <t>35/10кВ "Беседино" (СЭС)</t>
  </si>
  <si>
    <t>З.З. 3-й ступени</t>
  </si>
  <si>
    <t>ПС "Никольская"; "Боголюбовская"</t>
  </si>
  <si>
    <t>Посадка напряжения при аварийном отключении ВЛ -110 кВ Сорочинская-Новосергиевская", работа З.З. 3-й ступени.</t>
  </si>
  <si>
    <t xml:space="preserve">Аварийное отключение Т1 на ПС "Пономаревская", ДЗТ </t>
  </si>
  <si>
    <t>Аварийное отключение с успешным АПВ ВЛ-110 кВ "Абдулино-тяговая-Пономаревка".</t>
  </si>
  <si>
    <t>110/35/10кВ "Ново-Тепловская" (ЗЭС)</t>
  </si>
  <si>
    <t>Аварийное отключение с неуспешным АПВ ВЛ-110 "Бузулукская-Ново-Тепловская". Отработала ЗЗ-1ст. 17:20 подано U по резервной схеме. Осмотром установлено: на опоре №53 расцепилась гирлянда. Неисправность устранена. 20:02 ВЛ-110 включена.</t>
  </si>
  <si>
    <t>35/6кВ "Пронькинская"</t>
  </si>
  <si>
    <t>ВЛ-6кВ фидера № 14.</t>
  </si>
  <si>
    <t>Аварийное отключение . Произведен осмотр оборудования ПС и ВЛ-6, явных повреждений не обнаружено. Нагрузка фидера восстановлена через 14 минут.</t>
  </si>
  <si>
    <t>ВЛ-10кВ фидера "Тв-8".</t>
  </si>
  <si>
    <t>Кратковременное отключение ПС 110 "Твердиловская", сборка нормальной схемы персоналом ЗЭС.</t>
  </si>
  <si>
    <t>Росташинская, Гаршинская-1, Гаршинская-2, Гаршинская-УПСВ, Давыдовская.</t>
  </si>
  <si>
    <t xml:space="preserve">Аварийное отключение, работа З.З. 1-й ступени. Ф-В=49,9 км. от ПС "Сорочинская". </t>
  </si>
  <si>
    <t>Росташинская, Гаршинская-1, Гаршинская-2, Гаршинская-УПСВ, Давыдовская(ф-207).</t>
  </si>
  <si>
    <t>Повышение напряжения до 118 кВ. при переводе нагрузок с ПС Каликино на ПС Пономаревка</t>
  </si>
  <si>
    <t>Ф215 ЛР-3</t>
  </si>
  <si>
    <t>Восстановление обрыва шлейфа от ЛР скв. 403  до приемной траверсы</t>
  </si>
  <si>
    <t>Проникновение животного в установку БСК КРУН К-59 УПН «Заглядино» вызвавшее короткое замыкание.</t>
  </si>
  <si>
    <t>ДФЗ-201</t>
  </si>
  <si>
    <t>ПС "Савельевская", "Промысловая", "Герасимовская"; ПС "Графская", "Ибряевка-1", "Ибряевка-2"</t>
  </si>
  <si>
    <t>Аварийное отключение с успешным АПВ ВЛ-220 кВ "Куйбышев-Бузулукская".</t>
  </si>
  <si>
    <t>35/6кВ "№5 Яшкинская"</t>
  </si>
  <si>
    <t>Устранение упавшей радиоантенны с КТП скв№974, 975</t>
  </si>
  <si>
    <t>СВ-6, ф-3</t>
  </si>
  <si>
    <r>
      <t xml:space="preserve">Аварийное отключение фидера № 3 и СВ-6, МТО. 15:32 Произведен осмотр ВЛ-6 фидера № 3, на  опоре № 10 слет изолятора фаза "В". </t>
    </r>
    <r>
      <rPr>
        <b/>
        <sz val="12"/>
        <color indexed="8"/>
        <rFont val="Times New Roman"/>
        <family val="1"/>
        <charset val="204"/>
      </rPr>
      <t>16:20-16:50 устранение слета изолятора фаза "В" на  опоре № 10 .</t>
    </r>
  </si>
  <si>
    <t>ВЛ-10 кВ фидера "Км-3".</t>
  </si>
  <si>
    <t>Ремонт ЛР-10 на ТП-304. Аварийная заявка ЗЭС.</t>
  </si>
  <si>
    <t>ЗЗ 1ст., ТО</t>
  </si>
  <si>
    <t>Кратковременное понижение напряжения из-за аварийного отключения с успешным АПВ ВЛ-220 "Бузулукская-Сорочинская". Отработала ЗЗ 1ст., ускорение 3ст. ДЗ, ТО.</t>
  </si>
  <si>
    <t>ВЛ-6 фидера № 918</t>
  </si>
  <si>
    <t xml:space="preserve">Аварийное отключение с успешным АПВ. Отработала МТО. Производится осмотр. При осмотре обнаружено искрение фазы-А ЛР-6 КТП скв.№ 113. </t>
  </si>
  <si>
    <t>скв.№№ 110, 111, 112, 113, 114</t>
  </si>
  <si>
    <t>Ремонт ЛР-6 КТП скв.№ 113.</t>
  </si>
  <si>
    <t>ПС 35/6 кВ Проскуринская, Варшава-3</t>
  </si>
  <si>
    <t>Посадка напряжения по ВЛ-110 кВ при аварийном отключении ВЛ-35 кВ "Самарка" на ПС Нефтегорская-2.</t>
  </si>
  <si>
    <t>скв.413, 747</t>
  </si>
  <si>
    <t>Замена опры повреждённой неизвестным транспортным средством.</t>
  </si>
  <si>
    <t>ПС 110/35/6 кВ Савельевская, Герасимовская, Промысловая, Графская, Ибряевка-1,2.</t>
  </si>
  <si>
    <t>Кратковременное понижение U, остановка отдельных скважин при аварийном отключении ВЛ-35 кВ "Бузулукская-КС-2".  Осмотром установлено и произведена замена дефектной гирлянды на А/опоре № 14. 13:30 собрана нормальная схема эл.снабжения ПС.</t>
  </si>
  <si>
    <t>Кратковременное понижение U, остановка отдельных скважин при неуспешным повторном включении  ВЛ-35 кВ "Бузулукская-КС-2". В 3:43 на ПС "Промбаза" подано напряжение по резервной схеме с ПС "Савельевская" через ПС "КС-2".</t>
  </si>
  <si>
    <t>ЗЗ 1ст, ТО.</t>
  </si>
  <si>
    <t>ПС Росташинская; Гаршинская-1, 2; Гаршинская УПСВ; Давыдовская.</t>
  </si>
  <si>
    <t>Кратковременное понижение U, остановка отдельных скважин при аварийном отключении В-110 "Тюльпан-1" на ПС "Росташинская", ЗЗ 1ст.</t>
  </si>
  <si>
    <t>ПС Росташинская; Гаршинская-1, 2; Гаршинская УПСВ; Давыдовская. Никольская, Толкаевская, Родинская, Подольская, Яшкинская, Вахитовская, ГТЭС Загорская, Донецко Сыртинская, Кодяковская, Боголюбовская.</t>
  </si>
  <si>
    <t>Кратковременное понижение U, остановка отдельных скважин при аварийном отключении ВЛ-110 "Сакмарская ТЭЦ - Оренбургская" 1 цепь (ЦЭС) с успешным АПВ.</t>
  </si>
  <si>
    <t>35/6кВ "Западно-Степановская"</t>
  </si>
  <si>
    <t>Отпайка ВЛ-6</t>
  </si>
  <si>
    <t>Аварийное отключение ВЛБ-3. Произведен осмотр оборудования, дефектов не выявлено.</t>
  </si>
  <si>
    <t>110/10кВ "Полевая" (СЭС)</t>
  </si>
  <si>
    <t>ф-Пл-8</t>
  </si>
  <si>
    <t>Отключение фидера Пл-8 персоналом СЭС для ремонта ЛР-10 кВ</t>
  </si>
  <si>
    <t>Ф-16 скв.51, 200</t>
  </si>
  <si>
    <t>З.З.-1-ст</t>
  </si>
  <si>
    <t>Колебания напряжения в сети 110 кВ остановка отдельных скважин при аварийном отключении с успешным АПВ ВЛ-110 кВ Сорочинск-Ново-Сергеевка (ЗЭС)на ПС Сорочинская.Работа з.з. 1-ст.Ф-"В"15,2 км.Причина следы перекрытия изоляции одного изолятора в гирлянде в условиях росовых отложений на опоре №56.Замена при плановом ремонте.</t>
  </si>
  <si>
    <t>35/6кВ "КНС-1"</t>
  </si>
  <si>
    <t>Устранение слета траверсы на опоре №15</t>
  </si>
  <si>
    <t>110/35/6кВ "Гаршинская-1"</t>
  </si>
  <si>
    <t>ПС Савельевская, Курманаевская, Варшава-2</t>
  </si>
  <si>
    <t>Аварийное отключение ВЛ-110 "Бузулукская - Савельевская-1" с успешным АПВ, ЗЗ 2 ст., 15,3 км от ПС. Персоналом ЗЭС проведен осмотр, на опоре № 176 пробой изоляции по паутине.</t>
  </si>
  <si>
    <t>Отп на скв.№№ 680, 615</t>
  </si>
  <si>
    <t>Кальчинское м/р 
ПС 35/6кВ "Восточная"</t>
  </si>
  <si>
    <t>ВЛ-6кВ Ф-5,6,13,14,18</t>
  </si>
  <si>
    <t>14.09.14 в 02:45 ПС 35/6кВ "Восточная" при прохождении грозового фронта аварийно отключились ВЛ-6кВ Ф-5,6,13,14,18 по МТЗ-1 с успешным АПВ</t>
  </si>
  <si>
    <t>ДГУ-292/6</t>
  </si>
  <si>
    <t>14:30 Аварийный останов ДГУ-292/6 - низкий уровень охлаждающей жидкости.
При осмотре выявлено повреждение радиатора системы охлаждения двигателя в результате разрушения вентилятора при соприкосновении с корпусом радиатора. Причина повреждений: разрушение подшипников ступицы вентилятора. 
16:35 ДГУ-328/7 перемещена на кусту-7 и установлена взамен ДГУ-292/6, переключение КЛ-0,4кВ на СУ скв. 2688, 2546
17:40 пуск в работу скв.2688, 2546</t>
  </si>
  <si>
    <t>КВВГ5х2.5</t>
  </si>
  <si>
    <t xml:space="preserve"> ТР 01.07.2015          ТО 5.09.14</t>
  </si>
  <si>
    <t xml:space="preserve">       ТР 11.03.2014</t>
  </si>
  <si>
    <t>100%                        50%</t>
  </si>
  <si>
    <t>ТО 31.09.2014         ТР 01.03.2015</t>
  </si>
  <si>
    <t>ТО 24.06.2014</t>
  </si>
  <si>
    <t>При проезде неустановленного негабаритного транспорта в месте пересечения с автодорогой (габарит ВЛ над дорогой  8м) был поврежден и оборван провод фазы «С» в пролете опор №№13-15. В результате внешнего механического воздействия, при разрыве провода, произошел динамический удар с отбросом поврежденного провода (ф. «С») на недопустимое расстояние до среднего провода ф. "В" и, как следствие, межфазное КЗ и аварийное отключение данной ВЛ-35.</t>
  </si>
  <si>
    <t>BB TEL</t>
  </si>
  <si>
    <t>ТР 14.04.14; ТО 13.07.14</t>
  </si>
  <si>
    <t>ТР 14.04.15; ТО 13.10.14</t>
  </si>
  <si>
    <t>ТП №407 ф1</t>
  </si>
  <si>
    <t>ТП №407 ф1 - выбило фидер</t>
  </si>
  <si>
    <t>ТП №301 ф1</t>
  </si>
  <si>
    <t>ТП №301 ф1 - выбило фидер</t>
  </si>
  <si>
    <t>ТП №201 ф1</t>
  </si>
  <si>
    <t>ТП №201 ф1 - выбило фидер</t>
  </si>
  <si>
    <t>ПС 110/35/6кВ "Башмаково" ВЛ-10кВ ф-1</t>
  </si>
  <si>
    <t>в пр.опор 67-68 бобрами свалено дерево на ВЛ-6кВ, дерево убрали, повреждений ВЛ-6кВ нет</t>
  </si>
  <si>
    <t>РПВН</t>
  </si>
  <si>
    <t>Ф.П-15</t>
  </si>
  <si>
    <t>06:35</t>
  </si>
  <si>
    <t>17:30</t>
  </si>
  <si>
    <t>К-61 скв.107 Советского нмр</t>
  </si>
  <si>
    <t>ЭД скв.107</t>
  </si>
  <si>
    <t>18:27</t>
  </si>
  <si>
    <t>19:05</t>
  </si>
  <si>
    <t>К-106
Советское нмр</t>
  </si>
  <si>
    <t>АО вводного АВ-0,4 кВ в КТПН (Iн-1000 А, Iр- 125 А), запрошены распечатки журнала событий СУ ЭЦН.</t>
  </si>
  <si>
    <t xml:space="preserve">АО ГПЭС "Черемшанская" ООО "Норд Сервис" (защита от тяжелой детонация цилиндров). </t>
  </si>
  <si>
    <t>ПС-35/6 к-2181 ВЛ-6кВ ф-16</t>
  </si>
  <si>
    <t>Касание ВЛ-6кВ ф-А,С в пролете оп-4/7-4/8 трубоукладчиком ОАО АМК Вигос при производстве работ по укладке лежневой автодороги.</t>
  </si>
  <si>
    <t>Пробное включение ТУ успешно. Составлен АКТ.</t>
  </si>
  <si>
    <t>ПС 110/35/6ДНС32</t>
  </si>
  <si>
    <t>сгорела катушка реле РПН</t>
  </si>
  <si>
    <t>ПС 35/6ДНС-30</t>
  </si>
  <si>
    <t>Падение дерева оп.18у-19 отп.К-528</t>
  </si>
  <si>
    <t>ЗЗ 1ст. защита 2-го комплекса</t>
  </si>
  <si>
    <t>1СШ 110 кВ ПС Гаршинская-1(ф-103,104,105)                               ПС  Гаршинская-УПСВ (остановка БКНС-9)</t>
  </si>
  <si>
    <t>Аварийное отключение ВЛ-110 кВ "Гаршинская-1" на ПС "Росташинская" работа З.З.-1ст, защита 2-комплекса, Ф-"С"-0, расстояние 7,5 км.( 3 I -1,29 кА; 3 U 35,8 кВ). Запитали по ВЛ-110 кВ "Гаршинская-2 цепь. ПС Гаршинская-2 ; Гаршинская-УПСВ отработал АВР. При осмотре обнаружен разрушенный  изолятор в гирлянде фаза-С на опоре №60. 18:32 ВЛ включена на х.х. Собрана нормальная схема на ПС "Гаршинская-2" и "Гаршинская УПСВ".</t>
  </si>
  <si>
    <t>35/6кВ "Городская" (СЭС)</t>
  </si>
  <si>
    <t>ВЛ-6 кВ фидера "Г-5"</t>
  </si>
  <si>
    <t>Устранение замыкания на землю (опора №102 срыв изолятора).</t>
  </si>
  <si>
    <t>110/6кВ "Толкаевская"</t>
  </si>
  <si>
    <t>ВЛ-6 кВ фидера № 611.</t>
  </si>
  <si>
    <t>Аварийное отключение с успешным АПВ, МТЗ-1ст. Фаза "В" и "С", 4,2км. Произведен частичный осмотр ВЛ-6, замечаний не выявлено. В светлое время будет произведен полный осмотр.</t>
  </si>
  <si>
    <t>110/10кВ "Тирис-тяга" (КбшЖД)</t>
  </si>
  <si>
    <t xml:space="preserve">ТП-6/0,4 скв.№№ </t>
  </si>
  <si>
    <t>Отключение фидера персоналом СЭС для устранения повреждения на участке СЭС.</t>
  </si>
  <si>
    <t>Понижение напряжения в сети 110 кВ в связи аварией на Сакмарской ТЭЦ.</t>
  </si>
  <si>
    <t>110/35/10кВ "Сакмарская" (ЦЭС)</t>
  </si>
  <si>
    <t>ПС Толкаевская ф-619, 620, ПС Ново-Львовская ф-206, Никольская ф-108</t>
  </si>
  <si>
    <t>ПАЭС-6кВ "Загорская"</t>
  </si>
  <si>
    <t>Аварийная остановка ПАЭС по  газу. Перевод питания от ПС ГТЭС-Загорская.</t>
  </si>
  <si>
    <t>ПС Росташинская, Гаршинская</t>
  </si>
  <si>
    <t>Остановка отдельных скважин при резком повышении напряжения при вводе в работу ВЛ-500 кВ Иреклинская-ГРЭС-Газовая.</t>
  </si>
  <si>
    <t>ф. Л-4Мз ПС-35/6 "Мирзоева"</t>
  </si>
  <si>
    <t>Замена по аварийной заявке анкерной опоры № 56/9, фидер Л-4Мз</t>
  </si>
  <si>
    <t>Отпайка ВЛ-6 фидера "Кушниковка-2".</t>
  </si>
  <si>
    <t>АО ВЛБ-58. На ДНС при пуске шурфа № 2 произошло "КЗ" КЛ-0,4 от СУ ЭЦН до скважины.</t>
  </si>
  <si>
    <t>посадка напряжения по ПС 277 из-за выхода из строя банки УКРМ-1 450 кВАр.</t>
  </si>
  <si>
    <t>ПС220/110/35/6кВ СБ ЗРУ-6кВ КНС-2СБ яч.20</t>
  </si>
  <si>
    <t>КНС-2СБ                    ЭД-6кВ агр.№4</t>
  </si>
  <si>
    <t>К.З. КЛ-6кВ ЭД-6кВ №4, посадка напряжения по ПС 110/35/6кВ СБ</t>
  </si>
  <si>
    <t>ПС 35/6 №061     ф.061-18</t>
  </si>
  <si>
    <t>Из-за попадания влаги в микротрещины и перепада температур(с переходом через ноль) произошло разрушение изоляторов на ф.061-18 оп.40 ф.А и на ф.061-17 оп. 38 ф. С. Это привело к возникновению двух фазного замыкания на "землю" на 2С-6кВ и аварийному отключению ф.061-18. Изоляторы заменены.</t>
  </si>
  <si>
    <t>ПС 110/35/6 Промысловая,     ЗРУ-6 КНС-1ЮБ,     ВЛ-6 ф.111ЮБ</t>
  </si>
  <si>
    <t>ВЛ-6 ф.111ЮБ</t>
  </si>
  <si>
    <t xml:space="preserve">Задевание проводов ф.А, С в полете опор №37-38 неустановленным автотранспортом. </t>
  </si>
  <si>
    <t>Монтаж изолятора на кусте скв.130 (вырвало изолятор, провис провод)</t>
  </si>
  <si>
    <t>ТП №201 ф1 - выбило автомат</t>
  </si>
  <si>
    <t>Повреждение ЛЭП при перевозке негабаритных грузов, подрядчик ООО РН-Бурение, дорога Тунгор-Узловое</t>
  </si>
  <si>
    <t>КРУН 6 кВ № 2 ПС-35/6 кВ "Катангли"</t>
  </si>
  <si>
    <t>Ремонт ячейки ф. Л-4К, ПС-35/6 кВ "Катангли"</t>
  </si>
  <si>
    <t xml:space="preserve"> АО В-6 кВ в ПЛУ-6 Ф.15-12,  КЗ в зоне ответственности ООО "Башэнергонефть",  отключены ЛР-6 оп.№ 169/2, 173/3 отпайки ООО "Башэнергонефть", до устранения замечаний,  ПЛУ вкл. успешно.</t>
  </si>
  <si>
    <t>ПС КНС-27,яч.14</t>
  </si>
  <si>
    <t>Падение дерева отп.350,352,оп.4у-5</t>
  </si>
  <si>
    <t>ПС 35/6 КНС-2, Заглядино, Султангуловская.</t>
  </si>
  <si>
    <t>Кратковременное понижение напряжения, остановка отдельных скважин при переходе с агрегата №4 на агрегат №2 на БКНС БРНУ (ЭД-8МВт) (ОАО Приволжскнефтепровод").</t>
  </si>
  <si>
    <t>фонд скв ф-Поселковый.</t>
  </si>
  <si>
    <t>Аварийное отключение фидера в момент взлета скопления птиц в районе опоры №1 отпайка на скв 21. Блинкера защит не выпадали.Произведен полный осмотр замечаний не выявлено.</t>
  </si>
  <si>
    <t>ПС 35/6кВ  К-30  ф-9</t>
  </si>
  <si>
    <t>Излом провода в наконечнике ЛР-6кВ оп№1 ф-А, неисправность МПУ Сириус яч-9.</t>
  </si>
  <si>
    <t xml:space="preserve">Произведена переопрессовка провода, замена МПУ Сириус яч-9. </t>
  </si>
  <si>
    <t>ДЭС-6 ДГУ-2</t>
  </si>
  <si>
    <t>08:05 ДЭС-6 ДГУ-2 аварийно остановлена персоналом  (низкое давление масла, посторонние шумы в ДВС).
 Запуск скв.69Р, 70Р, 2663 - ДГУ-1 в работе.</t>
  </si>
  <si>
    <t>ЧМИ ГТУ-7,   АЧР 1 ступень</t>
  </si>
  <si>
    <t>ГТЭС-83 ГТУ-7</t>
  </si>
  <si>
    <t>ГТУ-7</t>
  </si>
  <si>
    <t>КТПН №1</t>
  </si>
  <si>
    <t>Деффект на приводе ЛР (неравномерное вхождение ЗН)</t>
  </si>
  <si>
    <t xml:space="preserve">Т.Р   27.09.14                  </t>
  </si>
  <si>
    <t xml:space="preserve"> 06.12.13.</t>
  </si>
  <si>
    <t>09.08.13 ТР</t>
  </si>
  <si>
    <t xml:space="preserve">ТО-январь, -                             - май,  -                                - ноябрь 2014.                ТР-август 2014 </t>
  </si>
  <si>
    <t xml:space="preserve"> 25.04.2013</t>
  </si>
  <si>
    <t xml:space="preserve">02.09.10 ТР                   </t>
  </si>
  <si>
    <t>сентябрь 2011,2012,2013 ТР отказ</t>
  </si>
  <si>
    <t xml:space="preserve">02.09.10 ТР            </t>
  </si>
  <si>
    <t xml:space="preserve">ТР   03.09.2013             ТО  10.12.2013   </t>
  </si>
  <si>
    <t>ТР  сентябрь 2015г.    ТО  март 2014, июнь2014,                сентябрь 2014</t>
  </si>
  <si>
    <t>1976</t>
  </si>
  <si>
    <t>ИОС-35кВ</t>
  </si>
  <si>
    <t xml:space="preserve">ТР - 1.09.2010;
</t>
  </si>
  <si>
    <t>ТО 17.02.2014</t>
  </si>
  <si>
    <t xml:space="preserve"> 17.02.2014</t>
  </si>
  <si>
    <t>опоры:П-10-1Б,  изоляторы:ШС-10,                  провод-А-95</t>
  </si>
  <si>
    <t xml:space="preserve"> Т-13.05.13г</t>
  </si>
  <si>
    <t>ТО-08.14г.                          Т-05.14г.</t>
  </si>
  <si>
    <t xml:space="preserve">28.02.14г       </t>
  </si>
  <si>
    <t xml:space="preserve">ТР - 9.07.2012;
</t>
  </si>
  <si>
    <t>ТР - апрель 2014;
ТО - апрель 2014</t>
  </si>
  <si>
    <t>ТР-16.11.2006
ТО-06.02.2014</t>
  </si>
  <si>
    <t>тип CPEFS 23-6,3/450/WF/3х36,1mF  УХЛ-1 2008 г.</t>
  </si>
  <si>
    <t xml:space="preserve">  Т.Р.- 17.02.2014</t>
  </si>
  <si>
    <t>ТО-май 2014</t>
  </si>
  <si>
    <t>УКП 57-6,3-1350-У-3</t>
  </si>
  <si>
    <t>Италия</t>
  </si>
  <si>
    <t>май 1986г</t>
  </si>
  <si>
    <t>ТР - 10.08.2012;
ТО - 10.12.2013</t>
  </si>
  <si>
    <t>ТВК - май 2013</t>
  </si>
  <si>
    <t xml:space="preserve">При приближении птицы на недопустимое расстояние к токоведущей части (провод) ВЛ-110кВ (Приобская ГТЭС-Гагаринская I цепь, опора №46) произошло перекрытие  изоляции между проводом фазы «С» и нижней траверсой, что привело к  отключению данной ВЛ. </t>
  </si>
  <si>
    <t xml:space="preserve">        ТР 05.12.13.г</t>
  </si>
  <si>
    <t>16.07.14г.</t>
  </si>
  <si>
    <t xml:space="preserve">05.06.14.г     </t>
  </si>
  <si>
    <t>ТР - апрель 2015;
ТО - сентябрь 2014</t>
  </si>
  <si>
    <t xml:space="preserve"> А-95</t>
  </si>
  <si>
    <t xml:space="preserve">     ТР-14.08.2006</t>
  </si>
  <si>
    <t>ТО - ноябрь 2014      ТР-август 2015</t>
  </si>
  <si>
    <t>Излишняя работа газовой защиты обусловлена повреждением изоляции и замыканием жил контрольного кабеля газового реле о кромку кабельного лотка,  произошедшего в следствии проседания стоек кабельной эстакады</t>
  </si>
  <si>
    <t>10.06.2014г</t>
  </si>
  <si>
    <t>21.03.2013 текущий ремонт по графику ППР.
(03.2014 отказ)
27.06.2014 текущий осмотр по графику ППР.</t>
  </si>
  <si>
    <t>1 отказ РИТУ, ЦИТУ 03.20104 г</t>
  </si>
  <si>
    <t>касание ВЛ-6 Ф.1001-06 ф.А, С неустановленным транспортом</t>
  </si>
  <si>
    <t xml:space="preserve">ОЛС-СЭЩ-1.25/6 У2
</t>
  </si>
  <si>
    <t>ОАО "Электрощит" Самара</t>
  </si>
  <si>
    <t xml:space="preserve">04.06.2014г.-ТР  </t>
  </si>
  <si>
    <t>июнь 2015г.-ТР  сентябрь 2014г.-ТО</t>
  </si>
  <si>
    <t>19.03.2014г</t>
  </si>
  <si>
    <t>14.01.2013г.-ТР</t>
  </si>
  <si>
    <t>октябрь 2014г.-ТО   январь 2015г.-ТР</t>
  </si>
  <si>
    <t xml:space="preserve">15.01 2014г.-отказ   </t>
  </si>
  <si>
    <t xml:space="preserve">08.07.2014г. </t>
  </si>
  <si>
    <t>08.02.2006г.-ТР</t>
  </si>
  <si>
    <t>ноябрь 2014г.-ТО   февраль 2015г.-ТР</t>
  </si>
  <si>
    <t>14.02 2007г.-отказ  18.02 2008г.-отказ 17.02 2009г.-отказ 12.02 2010г.-отказ 16.02 2011г.-отказ 06.02 2012г.-отказ 25.02 2013г.-отказ 14.02 2014г.-отказ</t>
  </si>
  <si>
    <t xml:space="preserve">08.08.2014г. </t>
  </si>
  <si>
    <t>Выборочная остановка СУ на Угутском  м/р. При осмотре -отключенного оборудования ЦМсЭС не обнаружено</t>
  </si>
  <si>
    <t>РЛНД-10/400</t>
  </si>
  <si>
    <t>08.10.2012г.-ТР</t>
  </si>
  <si>
    <t>январь 2015г.-ТО    октябрь 2014г.-ТР</t>
  </si>
  <si>
    <t>30.10.2013г.-Отказ</t>
  </si>
  <si>
    <t xml:space="preserve">28.07.2014г  </t>
  </si>
  <si>
    <t>неисправность Sepam. Заменили</t>
  </si>
  <si>
    <t>А-95, ШС-10</t>
  </si>
  <si>
    <t>18.04.2014       19.04.2014</t>
  </si>
  <si>
    <t>РВРД-6</t>
  </si>
  <si>
    <t xml:space="preserve">ТР-21.04.2014
</t>
  </si>
  <si>
    <t>ТР-январь 2015          
ТО-октябрь 2014</t>
  </si>
  <si>
    <t xml:space="preserve">ТР-11.06.2008
</t>
  </si>
  <si>
    <t>ТР-апрель 2015          
ТО-октябрь 2014</t>
  </si>
  <si>
    <t>Отказы ТР - 15.04.2014, 2.04.2013, 6.04.2012, 6.04.2011, 8.06.2010, 1.04.2010, 6.04.2009</t>
  </si>
  <si>
    <t>ШС, ИП-10</t>
  </si>
  <si>
    <t xml:space="preserve"> ТР-ф.238-03-23.05.06,    2С-6-1986г</t>
  </si>
  <si>
    <t>ноябрь 2014г-ТО     май 2015г-ТР</t>
  </si>
  <si>
    <t>29.05.2007г-отказ  16.05.2008г-отказ 15.05.2009г-отказ 25.05.2010г-отказ 30.05.2011г-отказ 29.05.2012г-отказ 31.05.2013г-отказ 29.05.2014г-отказ</t>
  </si>
  <si>
    <t>ф.238-03-28.02.14</t>
  </si>
  <si>
    <t>К.Р.18.11.2013г</t>
  </si>
  <si>
    <t>Т.О.-100%                   К.Р.-100%</t>
  </si>
  <si>
    <t>Т.О-11.2014г              Т.Р.-02.2015г</t>
  </si>
  <si>
    <t>Т.Р.-3</t>
  </si>
  <si>
    <t xml:space="preserve"> 06.08.2014г       </t>
  </si>
  <si>
    <t>Опора Ж/б</t>
  </si>
  <si>
    <t>10.2014г</t>
  </si>
  <si>
    <t>10.2013г-отказ</t>
  </si>
  <si>
    <t>Т.О. 09.14</t>
  </si>
  <si>
    <t>касание ВЛ фазы «А» и фазы «С»  при раскатке провода при подготовительных работ к монтажу ВЛ-10кВ КС-ЮБ организацией ООО «НГСК» в пролете между опорами №19 и №20 (работа в Охр. зоне, без согласования)</t>
  </si>
  <si>
    <t>2х фазное К.З. произошло вследствие удара молнии в оп. №4-1 ВЛ-6 кВ ф.351-04 и перекрытие линейной изоляции фаз «В» и «С» в пролете оп. №4-1 ф.351-04 и оп. №1-16 ф.351-14</t>
  </si>
  <si>
    <t xml:space="preserve">ТР-11.05.2011          </t>
  </si>
  <si>
    <t>ТО-27.08.14
ТР-май 2015</t>
  </si>
  <si>
    <t>SPN-8-10-630</t>
  </si>
  <si>
    <t xml:space="preserve">ТР 21.02.14                </t>
  </si>
  <si>
    <t xml:space="preserve">ТР 21.02.15                   ТО 23.08.14           </t>
  </si>
  <si>
    <t xml:space="preserve">От опоры №1 до оп.№73 2006г. Отпайка на ПС №363 2007. отпайка на ПС №361 2009г. Отпайка на ПС №362 2010г. </t>
  </si>
  <si>
    <t xml:space="preserve">ТР 21.05.14               </t>
  </si>
  <si>
    <t xml:space="preserve">ТР октябрь 2014         ТО январь 2015    </t>
  </si>
  <si>
    <t>Опоры с оп. №1 по оп. №47 1994г. С оп №2-1 по оп.№2-97 2007г. С оп №3-1 по оп. №3-65 2014г.</t>
  </si>
  <si>
    <t>ТР 22.11.2005г.                       ТР 13.11.2013г. Отказ</t>
  </si>
  <si>
    <t>ТР 13.11.2014                  ТО 26.08.2014г.</t>
  </si>
  <si>
    <t>20.05.2014г.</t>
  </si>
  <si>
    <t>3-х К.З. в пролете оп .№49 и оп.№51 фаз «А» и «С». Отгоранием шлейфа ф.«А» на оп. №50 с разрушением гирлянды натяжного изолятора со стороны оп.№49; отгоранием шлейфа ф.«С»  оп. №50 с разрушением гирлянды натяжных изоляторов со стороны оп. 49 и №51. Вследствие воздействия грозового перенапряжения при ударе молнии в оп.№50. Посадка U по ВЛ-35 кВ Муравская-2</t>
  </si>
  <si>
    <t>Произведен  частичный осмотр ВЛ-35 кВ Урал – 1 цепь (от опоры №1 до опоры №33)</t>
  </si>
  <si>
    <t>касание ВЛ фаз «А», «В» и «С» при проезде неуст. транспорта в пролёте оп.№20-оп.№21</t>
  </si>
  <si>
    <t>россия</t>
  </si>
  <si>
    <t xml:space="preserve"> ТР-12.04.12</t>
  </si>
  <si>
    <t>ТО-Октябрь 2014        ТР-Апрель 2015</t>
  </si>
  <si>
    <t xml:space="preserve">03.07.14.  </t>
  </si>
  <si>
    <t xml:space="preserve">      03.04.13- ТР   </t>
  </si>
  <si>
    <t>06.14 -ТО                      04.15-ТР</t>
  </si>
  <si>
    <t>1-ТР (04.04.2014)</t>
  </si>
  <si>
    <t>От опоры №1 до оп. №4 2012г. От оп. №5 до оп. №7 1991г. От оп. №8 до оп. №9 2014г. От оп. №10 до оп. №52 2013г. От оп. №53 до оп. №78 1986г.</t>
  </si>
  <si>
    <t xml:space="preserve">ТР 26.07.2014   отказ             </t>
  </si>
  <si>
    <t>ТР 26.07.2015                             ТО 28.10.2014</t>
  </si>
  <si>
    <t xml:space="preserve"> 28.01.2014</t>
  </si>
  <si>
    <t>Гроза. На опоре №20 разрушение 2-х изоляторов фаз «В» и «С».</t>
  </si>
  <si>
    <t>Гроза. опора №37 разрушение изолятора фазы «В», провод лежит на траверсе, опора №61 разрушение изолятора фазы «А», провод на траверсе.</t>
  </si>
  <si>
    <t>выдавливанием сваи опоры №71 и её наклоном, из за вспучивания грунта у основания опоры  в связи, с чем произошло увеличение провиса и схлёстывания проводов фаз «А» и «В» в пролёте опор №71 и №72.. (болотистая почва, песчаная отсыпка).</t>
  </si>
  <si>
    <t>1981г</t>
  </si>
  <si>
    <t>Т.Р.05.08.2011г</t>
  </si>
  <si>
    <t>Т.О.-100%                   Т.Р.-70%</t>
  </si>
  <si>
    <t>Т.О-11.2014г              Т.Р.-08.2015г</t>
  </si>
  <si>
    <t xml:space="preserve"> 20.08.2014г       </t>
  </si>
  <si>
    <t>АС-150/24</t>
  </si>
  <si>
    <t xml:space="preserve">Т.Р.22.11.2013г   </t>
  </si>
  <si>
    <t>Т.О.-100%                   Т.Р.-00%</t>
  </si>
  <si>
    <t>Т.О. 11.2014г.             Т.Р. 05.2016г.</t>
  </si>
  <si>
    <t xml:space="preserve"> 30.05.2014г    </t>
  </si>
  <si>
    <t xml:space="preserve">31.08.11- ТР   </t>
  </si>
  <si>
    <t>08.14 -ТО                      08.15-ТР</t>
  </si>
  <si>
    <t xml:space="preserve">Т.Р. - 03.09.2013         </t>
  </si>
  <si>
    <t>Т.Р.- 09.2017                 Т.О. - 09.2014</t>
  </si>
  <si>
    <t xml:space="preserve"> 30.12.2013</t>
  </si>
  <si>
    <t xml:space="preserve">
ТР-25.02.2013.</t>
  </si>
  <si>
    <t>ТО-10.2014
ТР- 01.2015</t>
  </si>
  <si>
    <t>ТР-21.01.14 - отказано</t>
  </si>
  <si>
    <t>2хфазное К.З. произошло из-за перекрытия линейной изоляции ВЛ вследствие прорыва молнии мимо грозотроса на фазные провода фаз «А» и «В» опора №2 (сопровождение появления на проводе грозового перенапряжения и далее его приход в распределительное устройство).</t>
  </si>
  <si>
    <t xml:space="preserve">В результате воздействия грозового разряда произошло двухфазное К.З на фазе «А» и фазе «В» оп.№3. </t>
  </si>
  <si>
    <t>Гроза. Произвели осмотр оборудования ПС 35/6 кВ № 232, 238, 236, КНС-18р - замечаний нет.</t>
  </si>
  <si>
    <t>Гроза, град.</t>
  </si>
  <si>
    <t>АПвВнг 1х70мм</t>
  </si>
  <si>
    <t>ТО-04.03.2014
ТР-17.07.2010
18.01.2014 отказ</t>
  </si>
  <si>
    <t>ТО-11.2014
ТР-01.2015</t>
  </si>
  <si>
    <t>Тепловизионный осмотр 28.06.2014</t>
  </si>
  <si>
    <t>1988г</t>
  </si>
  <si>
    <t>Т.Р.28.07.2007г</t>
  </si>
  <si>
    <t>Т.О.-100%                   Т.Р.-50%</t>
  </si>
  <si>
    <t>Т.О-10.2014г              Т.Р.-04.2015г</t>
  </si>
  <si>
    <t>Т.Р.-7</t>
  </si>
  <si>
    <t xml:space="preserve"> 25.07.2014г       </t>
  </si>
  <si>
    <t xml:space="preserve">Т.О.-100%                   </t>
  </si>
  <si>
    <t xml:space="preserve">Т.О-09.2014г              </t>
  </si>
  <si>
    <t xml:space="preserve">18.04.2014г       </t>
  </si>
  <si>
    <t>Т.Р.13.02.2012г</t>
  </si>
  <si>
    <t>Т.О-11.2014г              Т.Р.-02.2016г</t>
  </si>
  <si>
    <t>2х фазное К.З. произошло из-за перекрытия линейной изоляции ВЛ вследствие прорыва молнии мимо грозотроса на фазные провода фаз «А» и «В» лпора №3 (сопровождение появления на проводе грозового перенапряжения и далее его приход в распределительное устройство).</t>
  </si>
  <si>
    <t>19.07.2009 г.</t>
  </si>
  <si>
    <t>ТСН ОЛСП-0,63/6-У2</t>
  </si>
  <si>
    <t>г.Тула</t>
  </si>
  <si>
    <t xml:space="preserve">ТР-октябрь 2013 г.,     ТО- июль 2014 г.     </t>
  </si>
  <si>
    <t xml:space="preserve">ТР-октябрь 2014 г.,     ТО- январь 2015 г.     </t>
  </si>
  <si>
    <t xml:space="preserve">июль 2014 г.     </t>
  </si>
  <si>
    <t>Остановка скважин по посадке напряжения . На 2КТПН Общежитие ГТЭС произошло перекрыпие ТСН ОЛСП-1,25/6,3У2 что привело к межфазному К.З.</t>
  </si>
  <si>
    <t>Пробой изоляции, к.з. в концевой муфте КЛ-6 ф.3085-16 в КТПН 6/0,4 кВ №2 к.285</t>
  </si>
  <si>
    <t>двух фазное К.З. -вследствие удара молнии в оп. №1-26 и перекрытие линейной изоляции фаз «А» и «В» в пролете оп.№1-25 и №1-26.</t>
  </si>
  <si>
    <t xml:space="preserve">В результате воздействия грозового разряда произошло двухфазное К.З.  фаз «А» и «В» на опоре №1 отпайка на ПС-35/6 кВ №376.                                                   </t>
  </si>
  <si>
    <t xml:space="preserve">
ТР - 14.02.2012</t>
  </si>
  <si>
    <t>ТО - август 2014;
ТР - фквраль 2016г</t>
  </si>
  <si>
    <t>16.05.2014;</t>
  </si>
  <si>
    <t xml:space="preserve">     ТР 20.10.08.</t>
  </si>
  <si>
    <t>ТО-100%                                 ТР-30%</t>
  </si>
  <si>
    <t>ТР-06.15.</t>
  </si>
  <si>
    <t xml:space="preserve"> 25.07.14.        </t>
  </si>
  <si>
    <t xml:space="preserve">Блок управления БУ/ТЕL -12-03(03А)  </t>
  </si>
  <si>
    <t>ООО «Нижегородские ЭТЗ»</t>
  </si>
  <si>
    <r>
      <rPr>
        <sz val="12"/>
        <color indexed="10"/>
        <rFont val="Times New Roman"/>
        <family val="1"/>
        <charset val="204"/>
      </rPr>
      <t xml:space="preserve">
</t>
    </r>
    <r>
      <rPr>
        <sz val="12"/>
        <color indexed="8"/>
        <rFont val="Times New Roman"/>
        <family val="1"/>
        <charset val="204"/>
      </rPr>
      <t>ТР - 22.01.2013</t>
    </r>
  </si>
  <si>
    <r>
      <rPr>
        <sz val="12"/>
        <color indexed="8"/>
        <rFont val="Times New Roman"/>
        <family val="1"/>
        <charset val="204"/>
      </rPr>
      <t>ТО - октябрь 2014;</t>
    </r>
    <r>
      <rPr>
        <sz val="12"/>
        <color indexed="10"/>
        <rFont val="Times New Roman"/>
        <family val="1"/>
        <charset val="204"/>
      </rPr>
      <t xml:space="preserve">
</t>
    </r>
    <r>
      <rPr>
        <sz val="12"/>
        <color indexed="8"/>
        <rFont val="Times New Roman"/>
        <family val="1"/>
        <charset val="204"/>
      </rPr>
      <t>ТР - январь 2015</t>
    </r>
  </si>
  <si>
    <t>28.07.2014;</t>
  </si>
  <si>
    <t>Гроза. В результате прямого  попадании молнии в опору №34 ВЛ-35 Уфимская-2,  произошло перекрытие линейной арматуры, что вызвало к.з.</t>
  </si>
  <si>
    <t>Гроза. В результате прямого  попадании молнии в опору №34 ВЛ-35 Уфимская-1,  произошло перекрытие линейной арматуры, что вызвало к.з.</t>
  </si>
  <si>
    <t>ВЛ-6кВ пролет опор №10-11 следы КЗ , повреждение провода марка А-95 на 50% при проезде трубоукладчика №3216УВ ООО"Юганск Нефтестрой".</t>
  </si>
  <si>
    <t>Неисправность блока управления "БУ/TEL" ВВ-6 Т-1 прошла ложная команда на отключение. Блок управления заменили.</t>
  </si>
  <si>
    <t>ТР - 28.02.2012</t>
  </si>
  <si>
    <t>ТО - октябрь 2014;
ТР - апрель 2015г</t>
  </si>
  <si>
    <t>Отказы: 25.09.2013, 17.04.2014, 21.04.2014, 28.04.2014</t>
  </si>
  <si>
    <t>июль 2014;</t>
  </si>
  <si>
    <t>ТР 27.01.09</t>
  </si>
  <si>
    <t xml:space="preserve">24.06.14. </t>
  </si>
  <si>
    <t xml:space="preserve">
ТР - 15.08-17.08.2011</t>
  </si>
  <si>
    <t>ТО - октябрь 2014;
ТР - 2015г</t>
  </si>
  <si>
    <t xml:space="preserve"> 29.07.2014;</t>
  </si>
  <si>
    <t xml:space="preserve">        ТР 01.13г</t>
  </si>
  <si>
    <t>ТО-100%                        ТР-50%</t>
  </si>
  <si>
    <t>ТР-01.15г.</t>
  </si>
  <si>
    <t xml:space="preserve"> 10.04.14        </t>
  </si>
  <si>
    <t xml:space="preserve">
ТР - 18.08-20.08.2011</t>
  </si>
  <si>
    <t>ТО - август 2014;
ТР - 2015г</t>
  </si>
  <si>
    <t>Гроза. Межфазное короткое замыкание между проводами ф. «А» и ф. «В», в пролете опор № 33-34, вызвано падением ветки дерева из-за предела границ охранной зоны при ветровых нагрузках</t>
  </si>
  <si>
    <t>Гроза. ВЛ-6, отпайка на скв.4041. Разрушение изолятора на оп.1-131 ф "А" и разрушение изолятора  и обрыв провода оп.1-107 ф "С" .Устранили</t>
  </si>
  <si>
    <t>В результате прямого  попадании молнии в опоры №28, 43/15 ВЛ-35 Пим-1-2 произошло перекрытие линейной арматуры, что вызвало КЗ</t>
  </si>
  <si>
    <t>Гроза, сильные порывы ветра. ВЛ-6 кВ,  разрушение изоляторов оп.№18 ф. "С", оп №86 ф."В". Устранили</t>
  </si>
  <si>
    <t>В результате прямого  попадании молнии в опоры №53, 59, 4/10 ВЛ-35 Север-1-2 произошло перекрытие линейной арматуры, что вызвало КЗ</t>
  </si>
  <si>
    <t xml:space="preserve">
ТР - 24.08-6.09.2012</t>
  </si>
  <si>
    <t>ТО - август.2014;
ТР - 2015г</t>
  </si>
  <si>
    <t>13.05.2014;</t>
  </si>
  <si>
    <t>03.11.2013 ТР</t>
  </si>
  <si>
    <t>10.2014 ТО                   07.2014 ТР</t>
  </si>
  <si>
    <t>ТР-11.03.14.</t>
  </si>
  <si>
    <t xml:space="preserve">19.06.14,  </t>
  </si>
  <si>
    <t>ШС-10Г,                      ПС-70Д</t>
  </si>
  <si>
    <t>ТР-18.01.2011</t>
  </si>
  <si>
    <t xml:space="preserve">Т0-100%                                                ТР-30%               </t>
  </si>
  <si>
    <t>ТР-01.2015</t>
  </si>
  <si>
    <t>Произведен осмотр ВЛ-35 Суперблок-2, ПС 35/6кВ №171, №174, №176, №181, дефектов способствующих                   аварийному отключению не выявлено.</t>
  </si>
  <si>
    <t>Оп. 208 ф.С Перекрытие изоляторов при попадании птицы</t>
  </si>
  <si>
    <t>Гроза, сильные порывы ветра.Оп №.9 ф."С" и оп.№28 ф."А"-раскол изолятора, ПС-333 приемный портал яч.18- ф."В"-следы К.З. Устранили</t>
  </si>
  <si>
    <t>Отечественный производитель</t>
  </si>
  <si>
    <t>ТР - 7.04.2011</t>
  </si>
  <si>
    <t>ТО - август.2014;
ТР -  ноябрь 2014</t>
  </si>
  <si>
    <t>15.05.2014;</t>
  </si>
  <si>
    <t>Изолятор ШС 10Д</t>
  </si>
  <si>
    <t xml:space="preserve">      30.04.2014-ТР</t>
  </si>
  <si>
    <t>ТР - 24.08-6.09.2012</t>
  </si>
  <si>
    <t xml:space="preserve"> 13.05.2014;</t>
  </si>
  <si>
    <t>В результате прямого  попадании молнии в провод ф.А в пролёте опор №40-41 ВЛ-35 Остров-2 произошло перекрытие линейной арматуры, что вызвало КЗ.</t>
  </si>
  <si>
    <t xml:space="preserve">Причиной аварийного отключения явилось прямое  попадание молнии в оп. №43 ВЛ-35 Остров-1 и оп. №10 ВЛ-35 Остров-2 </t>
  </si>
  <si>
    <t>Гроза. В результате прямого попадания молнии в опору №37 ВЛ-35 Суперблок-1,2  произошло перекрытие линейной арматуры , что вызвало к.з.</t>
  </si>
  <si>
    <t>1985</t>
  </si>
  <si>
    <t xml:space="preserve">04.06.14 - ТО        09.09.13- ТР      </t>
  </si>
  <si>
    <t>декабрь 2014г -ТО                сентябрь 2014г.-ТР</t>
  </si>
  <si>
    <t xml:space="preserve">ТО 18.07.14               ТР 18.04.14          </t>
  </si>
  <si>
    <t xml:space="preserve">ТО 10.14                       ТР 04.15          </t>
  </si>
  <si>
    <r>
      <t>Провод</t>
    </r>
    <r>
      <rPr>
        <i/>
        <sz val="12"/>
        <color indexed="8"/>
        <rFont val="Times New Roman"/>
        <family val="1"/>
        <charset val="204"/>
      </rPr>
      <t xml:space="preserve">  АС 120/19</t>
    </r>
  </si>
  <si>
    <t>Гроза. Пробой воздушного промежутка опоры № 12</t>
  </si>
  <si>
    <t>ТДТН-40000 
РПН - CVIII-350Y/72.5-10191W</t>
  </si>
  <si>
    <t>ЧТЗ Узбекистан</t>
  </si>
  <si>
    <t>ТО - 09.05.2014
ТР -вновь введеный</t>
  </si>
  <si>
    <t>ТО -август 2014
ТР - август 2014</t>
  </si>
  <si>
    <t>9.04.2014 - ТВК</t>
  </si>
  <si>
    <t xml:space="preserve">В результате внутреннего к.з. шунтирующих резисторов произошел пробой изоляции в баке РПН 
Нарушение контакта в обмотках РПН Т-1 </t>
  </si>
  <si>
    <t xml:space="preserve"> 15.03.2014  </t>
  </si>
  <si>
    <t>08.2010г.</t>
  </si>
  <si>
    <t>УКП-57-6,3-1350У3(У1)</t>
  </si>
  <si>
    <t>Т.Р. 13.05.2014г.</t>
  </si>
  <si>
    <t>Т.О. 08.2014г.</t>
  </si>
  <si>
    <t>16.06.2014г.</t>
  </si>
  <si>
    <t xml:space="preserve"> 15.03.2014</t>
  </si>
  <si>
    <t>ВР35НС-35-20/1600 УХЛ1</t>
  </si>
  <si>
    <t>ООО "РЗВА-Электрик"</t>
  </si>
  <si>
    <t>ААП2л Шв 3х120</t>
  </si>
  <si>
    <t xml:space="preserve">ТР-05.03.13
</t>
  </si>
  <si>
    <t>ТОЛ-10                 К-104</t>
  </si>
  <si>
    <t>ТК-05.04.14</t>
  </si>
  <si>
    <t xml:space="preserve"> ВБЛК-10-20/1000-У-3</t>
  </si>
  <si>
    <t>НПП "Модуль" г.Екатеринбург</t>
  </si>
  <si>
    <t xml:space="preserve"> КНтп 10-70/120</t>
  </si>
  <si>
    <t>ЗАО "ПЗЭМИ"</t>
  </si>
  <si>
    <t xml:space="preserve">РФ </t>
  </si>
  <si>
    <t>ВК-10/1600-У3</t>
  </si>
  <si>
    <t>Отключение ВЛ-35кВ "Пурпейская-1" на ПС-110/35/6кВ "Барсуковская", от защиты "МТЗ", АПВ успешное. При осмотре ВЛ 35 кВ обнаружено частичное повреждение провода фазы "А" и"С", в пролете опор №17/138 -17/139.</t>
  </si>
  <si>
    <t>Отключение ВЛ-35кВ  "Кутыгинская-2"  на ПС-110/35/6кВ "Новопурпейская", от защиты "ТО", АПВ успешное. При осмотре обнаружено,ожеги проводов в пролете опор №10/29 и 10/30.</t>
  </si>
  <si>
    <t>Отключение ВЛ 110 "Северный-Харампурская-2,  2 ступень "ЗЗ", фаза"С". АПВ успешное. Причина: грозовое перенапряжение.</t>
  </si>
  <si>
    <t>Отключение 2СШ-6 ЗРУ-6 кВ "КНС-8", по причине срыва фиксирующей защелки включенного положения привода СВ-6, вследствие механического износа.</t>
  </si>
  <si>
    <t>SPN 4E-10-250</t>
  </si>
  <si>
    <t>06.08.2014</t>
  </si>
  <si>
    <t>Отключение ВЛ 110 кВ "Тарко-Сале-Северный-1, от защиты 1 зона "Дистанционной защиты", АПВ успешное. ВЛ 110 кВ "Тарко-Сале-Северный-2, от защиты 1 зона "Дистанционной защиты", МФТО, АПВ успешное. Прохождение грозового фронта. Причиной аварийного отключения ВЛ-110кВ Тарко-Сале-Северный-1 послужило двухфазное короткое замыкание ф "А" и "В" на землю в пролете опор №№76-84 в результате грозового перенапряжения. Причиной аварийного отключения ВЛ-110кВ Тарко-Сале-Северный-2 послужило трехфазное короткое замыкание в пролете опор №№76-84 в результате грозового перенапряжения.</t>
  </si>
  <si>
    <t>Отключение ВЛ-110 Северный-Харампурская-1,2. от защиты 1 ступень дистанционной защиты.  АПВ успешное. Прохождение грозового фронта. Причиной аварийного отключения ВЛ-110кВ Северный-Харампурская-1послужило однофазное короткое замыкание ф "В" на землю в пролете опор №№308-316 в результате грозового перенапряжения. Причиной аварийного отключения ВЛ-110кВ Северный-Харампурская-2 послужило двузфазное короткое замыкание в пролете опор №№308-316 в результате грозового перенапряжения.</t>
  </si>
  <si>
    <t xml:space="preserve">Отключение ВЛ 110 кВ "Северный-Харампурская-2, от защиты 2 ступень земляной защиты, фаза "А" на землю. АПВ успешное. Однофазное замыкание на землю шлейфа ф."А"с траверсой опоры №398, из-за  приближения птицы на недопустимое расстояние к шлейфу ф."А". </t>
  </si>
  <si>
    <t>ШТИЗ-10-Б УХЛ1</t>
  </si>
  <si>
    <t>ЗАО "МЗВА" Москва</t>
  </si>
  <si>
    <t>АС-120/19, 
ИС-35</t>
  </si>
  <si>
    <t>АС-120/19,
 ИС-35</t>
  </si>
  <si>
    <t>Отключение ВЛ-35кВ ВЛ-35 Кутыгинская-1, 
ВЛ-35 Кутыгинская-2 от защиты "ТО" , АПВ успешное. Прохождение грозового фронта. Обнаружено : На опоре №50 разрушенный изолятор в гирлянде фазы "В" ВЛ-35 Кутыгинская-1, следы ожегов на проводах ВЛ-35 Кутыгинская-2. На опоре №48 обнаружены следы ожегов на проводах цепей ВЛ-35 Кутыгинская-1/2.</t>
  </si>
  <si>
    <t xml:space="preserve">Устранение замыкания на землю после прохождения грозового фронта. .Обрыв провода и разрушение изолятора фазы "В" ВЛ-6кВ "321-04" на опоре №35, замена изолятора фазы "В" на опоре 67, изолятора фазы "А" на опоре 74, замена  изолятора фазы "В" на опоре №13. </t>
  </si>
  <si>
    <t>Отключение ВЛ 110 кВ "Северный-Харампурская-1,2, от защиты 2 ступень ЗЗ, АПВ успешное.  Прохождение грозового фронта.</t>
  </si>
  <si>
    <t xml:space="preserve">Отключение ВЛ-6кВ "259-14" от защиты "МТЗ" , АПВ  успешное. Прохождение грозового фронта. Произведена замена дефектных изоляторов на опорах: №43 фаза "А","В", №91 фаза "С". </t>
  </si>
  <si>
    <t>РТ-84/1</t>
  </si>
  <si>
    <t>ШФ-10, РВО-6</t>
  </si>
  <si>
    <t xml:space="preserve">Отключение ВЛ 110 кВ "Северный-Харампурская-2, от защиты 2 ступень ТНЗНП,фаза "С" на землю. АПВ успешное.  Причиной явилось шунтирование воздушного промежутка провод-траверса в результате раскидывания веток гнезда порывами ветра. </t>
  </si>
  <si>
    <t>Отключение ВЛ-6кВ "211-15".Механический износ деталей индукционного реле РТ-84/1 вследствие исчерпания ресурса.</t>
  </si>
  <si>
    <t xml:space="preserve">Посадка напряжения по ПС 35/6 кВ  до уровня 4,1 кВ по стороне 6 кВ подключенных от ПС-110/35/6кВ "Ново-Пурпейская","Барсуковская", частичный сброс нагрузки 5 МВт механизированного фонда ЦДНГ-1. Отключение ВЛ 110 "Пуль-Яха-Геращенко" от НВЧЗ, 1ст ЗЗ, 1з ДЗ АПВ успешное, ВЛ 110 "Пуль-Яха-Стрела" от НВЧЗ с успешным "АПВ"   в результате "грозового" перенапряжения. </t>
  </si>
  <si>
    <t xml:space="preserve">Отключение ВЛ-6кВ "105-18" от защиты "ТО" , АПВ  успешное. Прохождение грозового фронта. Произведена замена разрушенного изолятора фазы "В" на приемном портале КТПН №2 куста №3. Земля на 2-СШ-6 фаза "В" осталась. На ВЛ-6 "105-16" на опоре №75/80 заменили изолятор фазы "В" и разрушенные разрядники  фаз "А" и "В" на оголовнике КТПН №2 куста №14. Земля 2-СШ-6 исчезла. </t>
  </si>
  <si>
    <t xml:space="preserve">Посадка напряжения по ПС 35/6 кВ  до уровня 4,1 кВ по стороне 6 кВ подключенных от ПС-110/35/6кВ "Ново-Пурпейская","Барсуковская", частичный сброс нагрузки 43 МВт механизированного фонда ЦДНГ-1. Отключение ВЛ 110 "Пуль-Яха-Геращенко" от НВЧЗ, АПВ успешное, ВЛ 110 "Пуль-Яха-Стрела" от НВЧЗ с успешным "АПВ"  в результате "грозового" перенапряжения. </t>
  </si>
  <si>
    <t>10.06.2014</t>
  </si>
  <si>
    <t>ШТИЗ-10</t>
  </si>
  <si>
    <t>ТДНС</t>
  </si>
  <si>
    <t>В/О "Совэлектро"</t>
  </si>
  <si>
    <t>К-6</t>
  </si>
  <si>
    <t xml:space="preserve">Отключение ВЛ 6 кВ 211-15, от защиты ТО,АПВ неуспешное. В 13:35 РПВ успешное.Опора №185, срыв с траверсы опорного изолятора, фаза "А" из-за разрушения изолирующего колпачка на штыре фазы "А". С 15:58 до 17:15 выполнена замена изолятора.  </t>
  </si>
  <si>
    <t>Отключение ВЛ 35 кВ Пурпейская-1,2 
ПС 110/35/6 кВ"Барсуковская", от защиты МТЗ, АПВ успешное. Разрушение изолятора фазы"А" и "С" на опоре №17/7, ВЛ-35 Пурпейская-1.</t>
  </si>
  <si>
    <t>РОLT-12D/3X-H1</t>
  </si>
  <si>
    <t>Tyco Electronics Германия</t>
  </si>
  <si>
    <t>июль 2015г.</t>
  </si>
  <si>
    <t>ПУ-8</t>
  </si>
  <si>
    <t>РВО-6 У1</t>
  </si>
  <si>
    <t xml:space="preserve">Свердловский завод высоковольтного оборудования. </t>
  </si>
  <si>
    <t>ПУ-9</t>
  </si>
  <si>
    <t>УКМ58-0,4-112.5-37.5 УЗ</t>
  </si>
  <si>
    <t>"Электроинтер" г.Серпухов Московская обл.</t>
  </si>
  <si>
    <t xml:space="preserve"> ноябрь 2014</t>
  </si>
  <si>
    <r>
      <t>Силовой кабель ВВГ 4</t>
    </r>
    <r>
      <rPr>
        <sz val="12"/>
        <rFont val="Arial Cyr"/>
        <charset val="204"/>
      </rPr>
      <t>×</t>
    </r>
    <r>
      <rPr>
        <sz val="12"/>
        <rFont val="Times New Roman"/>
        <family val="1"/>
        <charset val="204"/>
      </rPr>
      <t>95-0,4 кВ</t>
    </r>
  </si>
  <si>
    <t xml:space="preserve">Саранский эл.кабельный  завод </t>
  </si>
  <si>
    <t xml:space="preserve"> сентябрь 2014</t>
  </si>
  <si>
    <t>ИПУ-10</t>
  </si>
  <si>
    <t>Курский электроаппаратный завод</t>
  </si>
  <si>
    <t>01.2015</t>
  </si>
  <si>
    <t>АО Ф-622 МТЗ РПВуспешно, КИЗ фаза С показывает землю, произвели осмотр ВЛ-6кВ Ф-622, Ф-643, по Ф-643 отпайка на скважину 9 Белозерская опора №2 обрыв вязки провода фаза-"С" провод лежит на траверсе, в пролете между опорами №2-3 следы повреждения провода ВЛ-6кВ (предположительно техникой) провод висит на стальке, отключили ЛР-13/1 Ф-643.</t>
  </si>
  <si>
    <t xml:space="preserve">ПЭС отключили Ф-511 для отыскания в ВЛ-10кВ повреждения на землю, нашли - устронили повреждение, РПВУ, КИЗ в норме.(порывы ветра, гроза, дождь, пыльная буря) </t>
  </si>
  <si>
    <t>АО Ф-13 ПС 35/6 "Зимняя-Ставка-1" РПВУ  (скв 209 Пушкарская работает с R-0)</t>
  </si>
  <si>
    <t>АО Ф-497 ПС 35/10 кВ "Владимировская" (ПЭС)</t>
  </si>
  <si>
    <t>1979 г.</t>
  </si>
  <si>
    <t xml:space="preserve"> ВЛ-6 кВ, провод АС-95,ШФ-20, ж/б опоры </t>
  </si>
  <si>
    <t>2004 г.</t>
  </si>
  <si>
    <t>1951 г.</t>
  </si>
  <si>
    <t xml:space="preserve"> ВЛ-6 кВ, провод АС-95,ШФ-20, мет. опоры </t>
  </si>
  <si>
    <t>1952 г.</t>
  </si>
  <si>
    <t>Опорно-стержневой изолятор С-4-80</t>
  </si>
  <si>
    <t>2011 г.</t>
  </si>
  <si>
    <t xml:space="preserve"> ВЛ-35 кВ, провод АС-50, ж/б опоры </t>
  </si>
  <si>
    <t>1949-1953 гг.</t>
  </si>
  <si>
    <t>2008 г.</t>
  </si>
  <si>
    <t xml:space="preserve"> ВЛ-6 кВ, провод АС-95, ШФ-20, ж/б опоры </t>
  </si>
  <si>
    <t xml:space="preserve"> ВЛ-6 кВ, провод АС-95, опоры металлич., изоляторы ШФ-10, ШФ-20</t>
  </si>
  <si>
    <t>ВЛ-6 кВ, АС-70, опоры ж/б,  ШФ-20</t>
  </si>
  <si>
    <t>Опорно-стержневые изоляторы С-4-80</t>
  </si>
  <si>
    <t>Провод АС-95, изоляторы ШФ-10 и ШФ-20, опоры комбинирован-ные металлические и ж/б</t>
  </si>
  <si>
    <t>Осмотр 05.07.2014</t>
  </si>
  <si>
    <t>осмотр 13.11.2013</t>
  </si>
  <si>
    <t>осмотр 21.01.2014</t>
  </si>
  <si>
    <t>Осмотр 16.08.2013</t>
  </si>
  <si>
    <t>Осмотр 09.07.2013</t>
  </si>
  <si>
    <t>Осмотр 12.09.2013</t>
  </si>
  <si>
    <t>08.2014; 05.2014</t>
  </si>
  <si>
    <t>Отсутствие автоматического самозапуска СУ скважинным оборудованием. Перекрытие фаз В и С на ЛР-9-2 опоры № 0907/3 птицей.</t>
  </si>
  <si>
    <t>01.09.2014; 08.05.2014</t>
  </si>
  <si>
    <t xml:space="preserve">Отсутствие АПВ на присоединении. </t>
  </si>
  <si>
    <t>08.08.2014; 05.09.2014</t>
  </si>
  <si>
    <t>24.09.2013; 12.02.2014</t>
  </si>
  <si>
    <t>Наклон опоры № 200/62 в сторону опоры № 200/63, приведший к сверхнормативному провису проводов и их схлесту при малых порывах ветра. Наклон образован в результате изменения тяжения проводов и, соответственно, механической нагрузки на опору (промежуточную, не рассчитанную на дополнительные механические нагрузки) при демонтаже участка ВЛ от опоры №200/64 и далее силами СМО. 31.10.2014 г. запланировано отключение для производства работ по выправке опоры № 200/62 и утсановке укоса на опоре № 200/63 в сторону опоры № 200/62. Отсутствие автоматического самозапуска СУ скважинным оборудованием.</t>
  </si>
  <si>
    <t>ИОС-35-500 УХЛ1</t>
  </si>
  <si>
    <t>31.05.2011; 03.09.2014</t>
  </si>
  <si>
    <t>Замена разрушенных опорных изоляторов (5 шт.) произвеедна 04.09.2014 г. Отсутствие системы телеуправления приводом выключателя ВВ-35 С-1-Т.</t>
  </si>
  <si>
    <t>Перерыв в электроснабжении потребителей на время срабатывания АВР-35 кВ и АВР-6 кВ.</t>
  </si>
  <si>
    <t>03.2012</t>
  </si>
  <si>
    <t>Износ элементов МВ-35 кВ "Сидоровка-3"</t>
  </si>
  <si>
    <t>07.2012</t>
  </si>
  <si>
    <t>Наиболее вероятная причина вознкиновения аварии - при сильном порывистом ветре (20-25 м/с) подхлест проводов</t>
  </si>
  <si>
    <t>ОПН-10</t>
  </si>
  <si>
    <t>При прохождении грозового фронта разрушение ОПН-10 фаз "А", "В", "С" на КТП-10/0,4 кВ №24/160</t>
  </si>
  <si>
    <t xml:space="preserve">Наиболее вероятная причина вознкиновения аварии - касание ветками деревьев проводов ВЛ в пролетах опор №№715/1-715/3 при сильном порывистом (временами до 18-20 м/с) ветре.  </t>
  </si>
  <si>
    <t>АС-70, АС-50</t>
  </si>
  <si>
    <t>Падение дерева на провода ВЛ</t>
  </si>
  <si>
    <t xml:space="preserve">Наиболее вероятная причина вознкиновения аварии - касание ветками деревьев проводов ВЛ в каких-либо из следующих пролетов опор; №№ 8-14; 19-21; 23-25; 27-28; 40-43; 44-50; 52-54; 57-58; 62-64; 71-72; 78-80 при сильном порывистом (временами до 18-20 м/с) ветре.  </t>
  </si>
  <si>
    <t>А-70, АС-95</t>
  </si>
  <si>
    <t>При сильном порывистом ветре (20-25 м/с) слет изоляторов фаз "А" и "С" на опоре 100/81</t>
  </si>
  <si>
    <t>При сильном порывистом ветре (20-25 м/с) падение дерева в пролете опор 1210/3-1210/4</t>
  </si>
  <si>
    <t>При грозовом перенапряжении разрушение изолятора фазы "А" на опоре 52</t>
  </si>
  <si>
    <t>РТВ</t>
  </si>
  <si>
    <t>Выход из строя токового реле</t>
  </si>
  <si>
    <t>Попадание птицы между фазами проводов ВЛ на спусках к ТП-101</t>
  </si>
  <si>
    <t>1954, 1955</t>
  </si>
  <si>
    <t>19.03.2013; 16.10.2013</t>
  </si>
  <si>
    <t>17.11.2008; 27.06.2014</t>
  </si>
  <si>
    <t>Подхлест проводов в пролете опор №№1-2 ответвления к ТП-72</t>
  </si>
  <si>
    <t>07.2013; 08.2014</t>
  </si>
  <si>
    <t>Причина - разрушение резинового уплотнения проходного изолятора фазы "С" обмотки НН вследствие физического износа и старения, приведшее к выдавливанию уплотнения из-под изолятора и течи масла, что вызвало срабатывание газовой защиты трансформатора на отключение. Перерыв в электроснабжении потребителей на время проиводства испытаний, измерений, ремонтных работ и оперативных переключений, связанных с переводом нагрузки.</t>
  </si>
  <si>
    <t>WMPWZ/S-12/0,6/16</t>
  </si>
  <si>
    <t>Физический износ фиксатора включенного положения масляного выключателя</t>
  </si>
  <si>
    <t>Подхлест проводов</t>
  </si>
  <si>
    <t>ААШВ 3х120</t>
  </si>
  <si>
    <t>Пробой изоляции КЛ</t>
  </si>
  <si>
    <t xml:space="preserve">Сильные порывы ветра, приведшие к касанию или подлесту проводов. </t>
  </si>
  <si>
    <t>В результате грозового перенапряжения разрушение изоляторов фазы "С" на опоре 3В и фазы "В" на опоре 8В</t>
  </si>
  <si>
    <t>АС-120, СИП 3х95</t>
  </si>
  <si>
    <t>ТМН-4000/35</t>
  </si>
  <si>
    <t>Разряд грозового перенапряжение через разрядник, находящийся в зоне действия дифференциальной защиты Т-1-Т</t>
  </si>
  <si>
    <t>28.07.2013; 05.07.2014</t>
  </si>
  <si>
    <t>Возможный разряд молнии вблизи ВЛ, возможное касание ветками деревьев проводов в каком-либо из следующих пролетов №№: 8-14; 19-21; 23-25; 27-28; 40-43; 44-50; 52-54; 57-58; 62-64; 71-72; 78-80 при сильных порывах ветра (местами до 15-20 м/с). Отсутствие автоматического запуска СУ скважинным оборудованием.</t>
  </si>
  <si>
    <t>Грозовое перенапряжение. АПВ не сработало по причине выхода из строя часового механизма АПВ в приводе МВ-35 кВ "Могутово".</t>
  </si>
  <si>
    <t>Пробой изоляции разрядников на КТПН ООО "СЭС"</t>
  </si>
  <si>
    <t>ТМН-6300/35-73 У3</t>
  </si>
  <si>
    <t>07.2014; 08.2014</t>
  </si>
  <si>
    <t>Глубокое снижение питающеего напряжения</t>
  </si>
  <si>
    <t>Перерыв в электроснабжении потребителей на время перевода нагрузки на ВЛ-110 кВ "Серноводская-2" и срабатывания АВР на ПС 35/6 кВ "Ключи".</t>
  </si>
  <si>
    <t>05.02.2014; 19.05.2014</t>
  </si>
  <si>
    <t>Перерыв в электроснабжении потребителей на время срабатывания АВР на ПС 35/6 кВ "Ключи". Неуспешное АПВ на питающей подстанции вышестоящей сетевой организации.</t>
  </si>
  <si>
    <t>Перерыв в электроснабжении потребителей на время перевода нагрузки ПС 35/6 кВ "Запрудная" на ПС 110/35/6 кВ "Алакаевская" и восстановления нормальной схемы электроснабжения.</t>
  </si>
  <si>
    <t>18.06.2014; 23.01.2014</t>
  </si>
  <si>
    <t>Ошибочные действия персонала филиала ЗАО "РН-Энергонефть" в Самарской области при производсте переключений при переводе нагрузки на ВЛ-6 кВ Ф-4 ПС 35/6 кВ "Промысловая". Отсутствие автоматического запуска СУ скважинным оборудованием.</t>
  </si>
  <si>
    <t>16.10.2013; 08.05.2013; 04.2014</t>
  </si>
  <si>
    <t>Производство работ по снятию упавшего дерева с проводов ВЛ- 11.08.2014 г.</t>
  </si>
  <si>
    <t>22.08.2013; 23.01.2014</t>
  </si>
  <si>
    <t xml:space="preserve">По результатам осмотра повреждений не обнаружено. Погодные условия нормальные. </t>
  </si>
  <si>
    <t>АС-95; А-95</t>
  </si>
  <si>
    <t>14.06.2013; 21.06.2014</t>
  </si>
  <si>
    <t xml:space="preserve">Время оперативных переключений. Наступление темного времени суток и перенос обхода на утро следующего дня. </t>
  </si>
  <si>
    <t>02.07.2014; 17.06.2014</t>
  </si>
  <si>
    <t>Пожар на свалке ТБО, расположенной вблизи ВЛ, приведший к подгоранию и падению опор ВЛ-10 кВ Ф-21 ПС 110/35/10 кВ "Дубовый Умет" (ВПО) и их последующему падению на провода ВЛ Ф-40. Время на производство аварийно-восстановительных работ.</t>
  </si>
  <si>
    <t>01.11.2013; 08.07.2014</t>
  </si>
  <si>
    <t>Ослабление крепления траверсы на опоре №1 (отпайка от опоры №74) в сторону опоры №26 ввиду коррозионного износа крепежных деталей. Выправка траверсы запланирована на август 2014 г. при условии согласования отключений со стороны ЦИТС ОАО "Самаранефтегаз".</t>
  </si>
  <si>
    <t>ВК-10-630-20-У2</t>
  </si>
  <si>
    <t>Перерыв в электроснабжении потребителей на время замены тележки МВ-6 кВ.</t>
  </si>
  <si>
    <t>17.12.2013; 11.02.2014</t>
  </si>
  <si>
    <t>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автоматического запуска СУ скважинным оборудованием.</t>
  </si>
  <si>
    <t>По результатам осмотра повреждений не обнаружено. Погодные условия нормальные. Отутствие автоматического запуска СУ скважинным оборудованием.</t>
  </si>
  <si>
    <t>В ТУ ОАО "Самаранефтегаз" внесены предложеняи по исключению аварийно-опасного участка ВЛ, проходящего по территории лесополосы.</t>
  </si>
  <si>
    <t>РСВ-13-18</t>
  </si>
  <si>
    <t>Отсутствие АПВ в МВ-35 Т-1-Т ПС 35/6 кВ "Колыванская". Залипание контактов электронного реле времени. Заявка на приобретение нового реле подана 18.08.2014 г.</t>
  </si>
  <si>
    <t>Выполнена перетяжка проводов воздушных спусков 6 кВ на опоре №1, отпайка к 9Н-ТП-40. Отсутствие системы телемеханики (телеуправления выключателем Ф-9) на ПС 35/6 кВ "Никольская".</t>
  </si>
  <si>
    <t xml:space="preserve">17.12.2013; 11.02.2014 </t>
  </si>
  <si>
    <t xml:space="preserve">Неисправность КТППН-6/0,4 кВ на скважину № 618 Дерюжевского м-р (обслуживается ООО "СамараЭлектроСервис"), причины отключения от данной организации не предоставлены. </t>
  </si>
  <si>
    <t>Развитый дефект подвесных изоляторов по условиям коронирования. Отсутствие автоматического запуска СУ скважинным оборудованием.</t>
  </si>
  <si>
    <t>29.06.2009; 12.06.2014</t>
  </si>
  <si>
    <t>Возможно удар молнии вблизи ВЛ. Отутствие автоматического запуска СУ скважинным оборудованием.</t>
  </si>
  <si>
    <t>13.02.2013; 13.06.2014</t>
  </si>
  <si>
    <t>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системы телемеханики (телеуправления выключателем 6 кВ Ф-6) на ПС 35/6 кВ "Грековская"</t>
  </si>
  <si>
    <t>АС-95; А-70</t>
  </si>
  <si>
    <t>22.07.2014; 19.02.2014</t>
  </si>
  <si>
    <t>Возможен удар молнии вблизи ВЛ. Отсутствие системы телемеханики (теелуправления выключателем 6 кВ Ф-1) на ПС 35/6 кВ "Садовая".</t>
  </si>
  <si>
    <t>1976; 2013</t>
  </si>
  <si>
    <t>06.08.2013; 19.03.2014</t>
  </si>
  <si>
    <t>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АПВ на присоединении.</t>
  </si>
  <si>
    <t>Неуспешное АПВ в сетях вышестоящей сетевой организации.</t>
  </si>
  <si>
    <t xml:space="preserve">Возникновение наведенного напряжения в цепях управления ВВ-35 кВ "Северо-Максимовка" ввиду неэкранированного исполнения контрольного кабеля, вызвавшеепоявление на входе РПО МПУ "Сириус" сигнала "Несанкционированное отключение" и последующую блокировку АПВ при (заложена программа в МПУ "Сириус". Отсутствие в проектном решении применения изолированных экранированных контрольных кабелей привело к недопустисому (80В) значению наведенного напряжения во вторичных цепях. </t>
  </si>
  <si>
    <t>ТМН-2500/35</t>
  </si>
  <si>
    <t>Чирчикский трансформаторный завод</t>
  </si>
  <si>
    <t xml:space="preserve">Витковое замыкание в обмотке НН силового трансформатора Т-1-Т. Проивзедена выемка активной части. Обнаружены следы сажи на магинтопроводе под обмоткой НН фазы "А". Отсутствие АПВ на присоединении. </t>
  </si>
  <si>
    <t>26.07.2013; 02.08.2014</t>
  </si>
  <si>
    <t>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автоматического запуска СУ скважинным оборудованием.Причина неуспешного срабатывания АПВ - неправильная работа привода МВ-35 "Борск-1" в момент отключения, вызванная разрушением крпеления катушки включения из-за физического износа и старения бакелитового материала и приведшая к выскакиванию сердечника катушки включения и невключению МВ-35 "Борск-1" при подаче сигнала на срабатывание АПВ.</t>
  </si>
  <si>
    <t>Наиболее вероятная причина вознкиновения аварии - касание ветками деревьев проводов ВЛ в каких-либо из следующих пролетов опор; №№ 8-14; 19-21; 23-25; 27-28; 40-43; 44-50; 52-54; 57-58; 62-64; 71-72; 78-80 при сильном порывистом (временами до 18-20 м/с) ветре.  Производство РПВ персоналом ВПО филиала ОАО МРСК Волги - Самарские Распределительные Сети.</t>
  </si>
  <si>
    <t>18.06.2013; 16.07.2014</t>
  </si>
  <si>
    <t>Наиболее вероятная причина вознкиновения аварии - касание ветками деревьев проводов ВЛ в каких-либо из следующих пролетов опор; №№ 13-25; 59-60; 83-84; 86-96; 98-99 при сильном порывистом (временами до 18-20 м/с) ветре.  Отсутствие АПВ на на ПС 35/6 кВ "Городецк".</t>
  </si>
  <si>
    <t>17.09.2013; 05.03.2014</t>
  </si>
  <si>
    <t>Возможен удар молнии вблизи ВЛ. Отсутствие системы телемеханики (телеуправления выключателем 6 кВ Ф-17) на ПС 35/6 кВ "Сологаевка".</t>
  </si>
  <si>
    <t>Посадка напряжения на ВЛ-36 кВ "УОН". Предоположительная причина - посадка напряжения в сетях МРСК Волги. Подтверждение от вышестоящей сетевой организации отсутствует.</t>
  </si>
  <si>
    <t>02.01.2014; 17.05.2014</t>
  </si>
  <si>
    <t>Производство переключений персоналом ЖПО филиала ОАО МРСК Волги - СРС</t>
  </si>
  <si>
    <t>20.11.2012; 26.02.2014</t>
  </si>
  <si>
    <t>31.07.2014</t>
  </si>
  <si>
    <t>Причина - разрушение разрядника РВО-6 кВ фазы "А" на ТП-192. Следы КЗ на корпусе ТП-192 между фазами "А" и "В" , на проводе воздушного спуска 6 кВ фазы "А".  Предположительно - развившийся дефект при срабатывании от воздействия грозовых перенапряжений в результате исчерпания ресурса (превышение допустимого числа разрядов, проходящих через разрядник - 20 раз).</t>
  </si>
  <si>
    <t>Неуспешное РПВ в сетях вышестоящей сетевой организации.</t>
  </si>
  <si>
    <t>02.12.2008; 15.07.2014</t>
  </si>
  <si>
    <t>Причина - попадание птицы на токоведущие части (обнаружена мервая птица под проводами опоры №1 ответвления ВЛ-6 кВ Ф-6 ПС 35/6 кВ "Парфеновская" к ТП-6/0,4 кВ № 6П-ТП-64). Отсутствие системы телемеханики на ПС 35/6 кВ "Парфеновская".</t>
  </si>
  <si>
    <t>Касание ветками деревьев проводов ВЛ-6 кВ Ф-183 ПС 35/6 кВ "Неклюдовская" в пролете опор №№ 47-48. Отсутствие автоматического запуска СУ скважинным оборудованием.</t>
  </si>
  <si>
    <t>ВВН-П-35-25/1000 У1</t>
  </si>
  <si>
    <t xml:space="preserve">Подхлест проводов при сильном ветре на ВЛ-35 кВ "Пиненковская". Отсутствие АПВ на СВВ-35. </t>
  </si>
  <si>
    <t>Перерыв в электроснабжении потребителей на время аварийно-восстановительных работ на поврежденном участке ВЛ.</t>
  </si>
  <si>
    <t>Проведение лесорубочных работ в непосредственной близости от охранной зоны ВЛ-6 кВ Ф-8 ПС 35/6 кВ "Озеркинская". Дерево было подпилено.</t>
  </si>
  <si>
    <t>Причина - разрушение (обширная трещина) масломерного стекла силового тр-ра Т-1-Т ввиду старения и появления микротрещин, приведщее к попаданию воздуха в камеру газового реле из расширительного бака при вытекании из него масла до нулевого уровня, вызвавшее срабатывание газовой защиты силового тр-ра Т-1-Т на отключение.</t>
  </si>
  <si>
    <t>АС-70; АС-50</t>
  </si>
  <si>
    <t>ТО - 28.05.14;
ТР -  31.12.13</t>
  </si>
  <si>
    <t>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автоматического запуска СУ скважинным оборудованием.</t>
  </si>
  <si>
    <t>ТО-15.05.14</t>
  </si>
  <si>
    <t>ТО-11.14</t>
  </si>
  <si>
    <t>Слет штыревого изолятора на опоре №4В, слет провода (АС-70) на опоре №6В  (лежит на траверсе), износ вязки (ВШ-1) провода на опоре № 6В.</t>
  </si>
  <si>
    <t>ТО 22.05.14; 
ТР 11.11.13</t>
  </si>
  <si>
    <t>Перерыв в электроснабжении потребителей на время действия АВР-35 кВ ПС 110/35/10 кВ "Елховка"</t>
  </si>
  <si>
    <t>ТР (ВЛ)-19.03.13; ТР (РЗА)-08.05.13</t>
  </si>
  <si>
    <t>Вырубка ДКР по присоединению в 2013 г. - 1,5 Га. Пролеты опор №№ 6Е-7Е в 2013 г. не расчищались. Расчистка ОЗ ВЛ заложена в доп-ые объемы выоубки ДКР на 2014 г.</t>
  </si>
  <si>
    <t>ВМП-10к</t>
  </si>
  <si>
    <t>06.03.2014</t>
  </si>
  <si>
    <t>Межфазное замыкание проводов при перекрытии их упавшими ветками деревьев. Испытания 2 СШ 6 кВ ПС 35/6 кВ "Промысловая" проведены 28.07.2014 г., показатели в норме. Причина несрабатывания МВ-6 кВ Ф-7 ПС 35/6 кВ "Промысловая" - деформация сердечника отключащей катушки в приводе МВ-6 кВ, приведшая к его заклиниванию, невтягиванию и отсутствию передачи импульса на отключающую собачку.</t>
  </si>
  <si>
    <t>ТР-05.09.13; ТР(РЗА)-05.09.13</t>
  </si>
  <si>
    <t>ТР-05.14; ТО-11.14</t>
  </si>
  <si>
    <t>Отсутствие системы телемеханики на ПС 35/6 кВ "Жуково"</t>
  </si>
  <si>
    <t>ТР-13.09.13; ТО - 19.02.14</t>
  </si>
  <si>
    <t>Предположительно - разряд молнии вблизи ВЛ, возможно касание ветками деревьев проводов в пролетах опор №№ 27/17-27/18, 27/32-27/36, 41-42 при сильных порывах ветра (18-20 м/с) в условиях прохождения грозового фронта. Отсутствие автоматического запуска СУ скважинным оборудованием.</t>
  </si>
  <si>
    <t>ЯКНО-6</t>
  </si>
  <si>
    <t>ТР (ВЛ)-07.08.13; ТР (ПП-1)-06.12</t>
  </si>
  <si>
    <t>ТР (ВЛ) - 08.14; ТР (ПП-1)-05.14</t>
  </si>
  <si>
    <t>Предположительно - подхлест проводов при сильном порывистом ветре. Повреждений не обнаружено. Отсутствие АПВ на присоединении.</t>
  </si>
  <si>
    <t>ТО - 17.06.14;
ТР - 18.07.13</t>
  </si>
  <si>
    <t>WMPWZ/S-10 4/2.5</t>
  </si>
  <si>
    <t>Польша, г. Варшава</t>
  </si>
  <si>
    <t>ТО - 19.06.14
ТР - 18.09.13</t>
  </si>
  <si>
    <t>Попадание грозового разряда на провода ВЛ отходящих фидеров ПС 35/6 кВ «Казанская» с последующим возникшим грозовым перенапряжением и аварийным отключением МВ-6 кВ Т-1-Т от действия МТЗ. Из-за высокой степени износа и продолжительной работы без проведения замены комплектующих электрооборудо-вания (механической части приводов выключателей) возможна задержка по времени в отключении токов КЗ выключателями отходящих фидеров 6 кВ, а как следствие нарушение селективности защит ПС 35/6 кВ «Казанская». Отсутствие системы телемеханики на ПС 35/6 кВ "Казанская"</t>
  </si>
  <si>
    <t>Посадка напряжения вследствие аварийного отключения на смежной ВЛ-35 кВ "Мочалеевка"</t>
  </si>
  <si>
    <t>АС-70; А-95</t>
  </si>
  <si>
    <t>ТР-11.07.13; ТР(РЗА яч. 8 Ф-3)-11.07.13;</t>
  </si>
  <si>
    <t>ВВН-СЭЩ-П-35</t>
  </si>
  <si>
    <t>ТР-05.14; ТО-07.14</t>
  </si>
  <si>
    <t>Повреждений не обнаружено. Возможен подхлест проводов при сильных порывах ветра. Замечены вспышки молнии вдоль трассы ВЛ-35 кВ "Кротково-Алешкино".</t>
  </si>
  <si>
    <t>ТО-01.14</t>
  </si>
  <si>
    <t>Подхлест проводов при сильных порывах ветра. Отсутствие системы телемеханики на ПС 35/6 кВ "Южный Неприк".</t>
  </si>
  <si>
    <t>ТР-15.08.13; ТО-19.02.14</t>
  </si>
  <si>
    <t>Повреждений не обнаружено. Аварийное отключение в условяих прохождения грозового фронат без выявленных фактов воздействия грозовых перенапряжений или сильного ветра.Отсутствие автоматического запуска СУ скважинным оборудованием.</t>
  </si>
  <si>
    <t>ВШ-1</t>
  </si>
  <si>
    <t>Износ вязки провода фазы "В" на опоре №118. Отсутствие системы телемеханики на ПС 35/6 кВ "Южный Неприк".</t>
  </si>
  <si>
    <t>ТР-28.07.13; ТО - 14.11.13</t>
  </si>
  <si>
    <t>Предположительно - разряд молнии вблизи ВЛ, возможно касание ветками деревьев проводов в пролетах опор №№ 8-14,19-21 23-25,27-28,40-43, 44-50,52-54,57-58,62-64,71-72,,78-80 при сильных порывах ветра (18-20 м/с) в условиях прохождения грозового фронта. Отсутствие автоматического запуска СУ скважинным оборудованием.</t>
  </si>
  <si>
    <t>ТР-17.12.13; ТО - 11.02.14</t>
  </si>
  <si>
    <t>Предположительно - разряд молнии вблизи ВЛ, возможно касание ветками деревьев проводов в пролетах опор №№ 1203/3-1203/4, 1200/33-1200/35, 1209/11-1209/15, 1210/6-1210/9, 1210/7-1211/2, 1214/1 - 1214/3, 1200/63-1200/66 при сильных порывах ветра (18-20 м/с) в условиях прохождения грозового фронта. Отсутствие системы телемеханики на ПС 35/6 кВ "Дерюжевка".</t>
  </si>
  <si>
    <t>Повреждения в сетях вышестоящих сетевых организаций. Перерыв в электроснабжении потребителей на время пеервода нагрузки с С-2-Т на С-1-Т и восстановлениян нормальной схемы электроснабжения на ПС 110/35/6 кВ "Кудиновская".</t>
  </si>
  <si>
    <t>Контроллер</t>
  </si>
  <si>
    <t>НПО "Мир"</t>
  </si>
  <si>
    <t>ТО .04.2014</t>
  </si>
  <si>
    <t>АС-95, ШФ-10</t>
  </si>
  <si>
    <t>06.2016г.</t>
  </si>
  <si>
    <t>02.2014г.</t>
  </si>
  <si>
    <t>02.2016г.</t>
  </si>
  <si>
    <t>ИПУ 10/630-7,5 ХЛ-1</t>
  </si>
  <si>
    <t>ВК-СЭЩ</t>
  </si>
  <si>
    <t>02.2011г.</t>
  </si>
  <si>
    <t>02.2015г.</t>
  </si>
  <si>
    <t>1986 г.</t>
  </si>
  <si>
    <t>02.2013г.</t>
  </si>
  <si>
    <t>03.2018г.</t>
  </si>
  <si>
    <t>12.13г.</t>
  </si>
  <si>
    <t>12.15г.</t>
  </si>
  <si>
    <t>07.14г.</t>
  </si>
  <si>
    <t>06.14г</t>
  </si>
  <si>
    <t>Модуль управления  MPM/TEL-03E</t>
  </si>
  <si>
    <t>TEL Таврида Электрик</t>
  </si>
  <si>
    <t>ВБЧ-СЭ-10</t>
  </si>
  <si>
    <t>Самара электрощит</t>
  </si>
  <si>
    <t>09.2012.</t>
  </si>
  <si>
    <t>09.2014.</t>
  </si>
  <si>
    <t>03.2014.</t>
  </si>
  <si>
    <t>07.2007г.</t>
  </si>
  <si>
    <t>07.2014.</t>
  </si>
  <si>
    <t>01.14.</t>
  </si>
  <si>
    <t>РЛНД-10Б/400 НУХЛ1</t>
  </si>
  <si>
    <t>04.04.14 г.</t>
  </si>
  <si>
    <t>04.16 г.</t>
  </si>
  <si>
    <t>02.04.14 г.</t>
  </si>
  <si>
    <t>03.2013.</t>
  </si>
  <si>
    <t>08.20118</t>
  </si>
  <si>
    <t>ТДТН-25000/110У1</t>
  </si>
  <si>
    <t>УЭТМ</t>
  </si>
  <si>
    <t>16.08.2013г</t>
  </si>
  <si>
    <t>08.2015г</t>
  </si>
  <si>
    <t>06.08.2014г.</t>
  </si>
  <si>
    <t>04.2018.</t>
  </si>
  <si>
    <t>ТО .09.2007</t>
  </si>
  <si>
    <t>09.2013.</t>
  </si>
  <si>
    <t>09.2016.</t>
  </si>
  <si>
    <t>02.14.</t>
  </si>
  <si>
    <t>ТМ6/0,4/400</t>
  </si>
  <si>
    <t>Н/Д</t>
  </si>
  <si>
    <t>РСВ13-18УХЛ4</t>
  </si>
  <si>
    <t>ОАО "ЧЗМЗ"</t>
  </si>
  <si>
    <t>07.2014г</t>
  </si>
  <si>
    <t>07.12.2014г</t>
  </si>
  <si>
    <t>ССМУ тр.ТНС</t>
  </si>
  <si>
    <t>ТО .04.2012</t>
  </si>
  <si>
    <t xml:space="preserve"> ТО-22.10.14                 ТР- 10-27.03.13                             </t>
  </si>
  <si>
    <t xml:space="preserve"> ТО-22.10.14 </t>
  </si>
  <si>
    <t>01.08.2014               01.09.2014</t>
  </si>
  <si>
    <t>12.06.2011                  12.06.2010</t>
  </si>
  <si>
    <t>2011г.</t>
  </si>
  <si>
    <t>РЛНД-10-400 УХЛ1</t>
  </si>
  <si>
    <t>2002г.</t>
  </si>
  <si>
    <t>Пт-10-1Р</t>
  </si>
  <si>
    <t>Неизвестен</t>
  </si>
  <si>
    <t>ООО "Электро"</t>
  </si>
  <si>
    <r>
      <t xml:space="preserve">Посадка напряжения из внешней сети ОАО "ТРК". Остановка УЭЦН. АО нет. Гроза. </t>
    </r>
    <r>
      <rPr>
        <sz val="12"/>
        <color theme="9" tint="-0.499984740745262"/>
        <rFont val="Times New Roman"/>
        <family val="1"/>
        <charset val="204"/>
      </rPr>
      <t xml:space="preserve">Причину посадки в ОАО "ТРК", ТРДУ причины посадки не сообщают. </t>
    </r>
  </si>
  <si>
    <r>
      <t xml:space="preserve">ПС 220/110/35/6 кВ «Советско-Соснинская» АО 2СШ-220 кВ, 4АТ действием ДЗШ-220, </t>
    </r>
    <r>
      <rPr>
        <sz val="12"/>
        <color theme="9" tint="-0.499984740745262"/>
        <rFont val="Times New Roman"/>
        <family val="1"/>
        <charset val="204"/>
      </rPr>
      <t>упала колонка озоляторов ШР-220 НСС-1 (На балансе ТП МЭС)</t>
    </r>
    <r>
      <rPr>
        <sz val="12"/>
        <rFont val="Times New Roman"/>
        <family val="1"/>
        <charset val="204"/>
      </rPr>
      <t>. ПС 220/110/35/6 кВ «Советско-Соснинская» действием АОПО отключение В-35 Ц-1, Ц-2, Ц-7, Ц-8, Ц-10, Ц-11,  ПС 110/35/6 кВ «Вахская» действием АОПО  отключение В-35 ЦЛ-1, ЦЛ-2, ЦЛ-6, ЦЛ-7.  2СШ-220. (На балансе ТП МЭС).</t>
    </r>
  </si>
  <si>
    <r>
      <t xml:space="preserve">АО ВЛ-110 С-103, С-104  на ПС 110/35/6 кВ "Лугинецкая" НВЧЗ, АПВУ, ПС 220/110/35/10 кВ "Парабель" НВЧЗ, АПВУ. Гроза. (Линии на балансе ОАО "ТРК"). </t>
    </r>
    <r>
      <rPr>
        <sz val="12"/>
        <color theme="9" tint="-0.499984740745262"/>
        <rFont val="Times New Roman"/>
        <family val="1"/>
        <charset val="204"/>
      </rPr>
      <t>Следы перекрытия на оп.№368 от провода ф. "А" до траверсы на обоих ВЛ.</t>
    </r>
  </si>
  <si>
    <t>ЦЛ-3 12.09.2010            ЦЛ-4 01.06.2007</t>
  </si>
  <si>
    <r>
      <t xml:space="preserve">Посадка напряжения из внешней сети ОАО "ТРК". Остановка УЭЦН. АО нет. </t>
    </r>
    <r>
      <rPr>
        <sz val="12"/>
        <color theme="9" tint="-0.499984740745262"/>
        <rFont val="Times New Roman"/>
        <family val="1"/>
        <charset val="204"/>
      </rPr>
      <t>Причину посадки в ОАО "ТРК", ТРДУ причины посадки не сообщают.</t>
    </r>
    <r>
      <rPr>
        <sz val="12"/>
        <rFont val="Times New Roman"/>
        <family val="1"/>
        <charset val="204"/>
      </rPr>
      <t xml:space="preserve"> Гроза, дождь штормпредупреждение №192 от 11.07.14 </t>
    </r>
  </si>
  <si>
    <t>РЛНД-10-400</t>
  </si>
  <si>
    <t>1ПКНТ-10-70/120</t>
  </si>
  <si>
    <t xml:space="preserve">Ф.1-9 1980 Ф.1-16 1983 </t>
  </si>
  <si>
    <t xml:space="preserve">Ф.1-9: ТР- 20.11.12   Ф.1-16: ТР- 14.11.10 </t>
  </si>
  <si>
    <t xml:space="preserve">Ф.1-9: ТО-29.05.14 ,    Ф.1-16 ТО-23.05.14, </t>
  </si>
  <si>
    <t>НПО 24.08.2012</t>
  </si>
  <si>
    <t xml:space="preserve"> ТР- 25.05.11                             </t>
  </si>
  <si>
    <t xml:space="preserve">ТО-10.11.13    </t>
  </si>
  <si>
    <t>БЭ 2704 V019</t>
  </si>
  <si>
    <t>НПП Экра</t>
  </si>
  <si>
    <t>Ложная работа терминала БЭ 2704 V019, приведшая к отключению выключателя 110кВ на ПС "Западная" 110/35/10кВ</t>
  </si>
  <si>
    <t>Перекрытие токоведущих частей животными, птицами</t>
  </si>
  <si>
    <t>Нарушении технологии монтажа и наладки (загрезнение посторонними предметами газопровода)</t>
  </si>
  <si>
    <t>2010
2012</t>
  </si>
  <si>
    <t>MS5001PA</t>
  </si>
  <si>
    <t>Nuovo Pignone S.p.A</t>
  </si>
  <si>
    <t>ноя 2013-фев-2014</t>
  </si>
  <si>
    <t>перез каждым запуском ГТУ</t>
  </si>
  <si>
    <t xml:space="preserve">датчик вала редуктора </t>
  </si>
  <si>
    <t xml:space="preserve">Flender-Graffenstaden  </t>
  </si>
  <si>
    <t>Другая причина (выход из строя оборудования)</t>
  </si>
  <si>
    <t>Недостатки проектирования</t>
  </si>
  <si>
    <t>BB/TEL-10/20-1000</t>
  </si>
  <si>
    <t>Несовершенство конструкции и технологии изготовления (разгерметизация вакуумных дугогасительных камер)</t>
  </si>
  <si>
    <t>Перекрытие изоляции яч.3 ЗРУ-10кВ №44 ЦТОЭиРТ</t>
  </si>
  <si>
    <t>Повреждение муфты КЛ-10кВ</t>
  </si>
  <si>
    <t>осмотр 12.04.2014г.</t>
  </si>
  <si>
    <t>КЗ на МР-11 (искрили ножи, плохой контакт)</t>
  </si>
  <si>
    <t>2012 ПНР</t>
  </si>
  <si>
    <t>ИП-35/1000-7,5-0,1-1УХЛ</t>
  </si>
  <si>
    <t>ШС-10, ПС-70</t>
  </si>
  <si>
    <t>833 DFHS</t>
  </si>
  <si>
    <t>САТ D3406</t>
  </si>
  <si>
    <t>2014                             2014                           2014</t>
  </si>
  <si>
    <t>система охлаждения</t>
  </si>
  <si>
    <t xml:space="preserve">29.06.2014            26.06.2014             29.06.2014          </t>
  </si>
  <si>
    <t>09.07.2014               17.07.2014               09.07.2014</t>
  </si>
  <si>
    <t xml:space="preserve">29.06.2014,            26.06.2014,             29.06.2014          </t>
  </si>
  <si>
    <t>Останов ДГУ-6 по высокой температуре ОЖ, затем ДГУ-5, ДГУ-4 по высокой температуре ОЖ , в следствии чего произошла остановка ДГУ-1, ДГУ-2, ДГУ-3, ДГУ-7  по привышению нагрузки.                                                     Причиной останова  явился перегрев ОЖ ДГУ-4,5,6 при загрузке 40%-46% вследствии их неудовлетворительного технического состояния</t>
  </si>
  <si>
    <t>КВВГЭ-НГ4х1,5</t>
  </si>
  <si>
    <t>СГОЭС-М11</t>
  </si>
  <si>
    <t>ЗАО "Электростандарт-прибор"</t>
  </si>
  <si>
    <t>ВЛ-6 Ф-7 ПС110/35/6 Кальча</t>
  </si>
  <si>
    <t>плата А-37 панели РССР-3100</t>
  </si>
  <si>
    <t>автоматический выключатель ВА-55-43 0,4кВ 1600А</t>
  </si>
  <si>
    <t>ООО "КЭАЗ"</t>
  </si>
  <si>
    <t xml:space="preserve">Попадание грозового разряда в грозотрос ВЛ-35кВ «ЭСН-2 - Транзитная». 
Аварийный останов ГТУ-1,2,3,4,5 «ЭСН-2» с сигнализацией  Очень высокий ток, отказ заземления генератора»,  «GT_EAX094 - Отказ системы, общее выключение». </t>
  </si>
  <si>
    <t>ГТУ-1 2010г.; ГТУ-2 2010г.; ГТУ-3 2011г.; ГТУ-4 2010г.; ГТУ-5 2011г.</t>
  </si>
  <si>
    <t>RoLLs-Royce СХ 501КВ7</t>
  </si>
  <si>
    <t>Centrax</t>
  </si>
  <si>
    <t>ГТУ-1 26.06.14г.; ГТУ-2 25.06.14г.; ГТУ-3 24.06.14г.; ГТУ-4 23.06.14г.; ГТУ-5 22.06.14г.</t>
  </si>
  <si>
    <t>ГТУ-1 23.09.14г.; ГТУ-2 22.09.14г.; ГТУ-3 19.09.14г.; ГТУ-4 24.09.14г.; ГТУ-5 25.09.14г.</t>
  </si>
  <si>
    <t xml:space="preserve"> ЦМсЭС ПС 110/35/6 кВ Корниловская ВЛ-35 кВ Энергия-1, 2 ц</t>
  </si>
  <si>
    <t>ВЛ-35 кВ Энергия-1, 2 ц</t>
  </si>
  <si>
    <t>Порыв водовода в районе к.555 Малобалыкского м/р, АО ВЛ-35 Энергия-1,2 ( от нее вкл. ПС 342 -питает КНС-2МБ, ДНС-2МБ) в результате попадание воды на оп.8, посадка напряжения на 1с и 2с-35 ПС 110/35/6 Корниловская</t>
  </si>
  <si>
    <t xml:space="preserve">ТП-235 гр.1
ТП-226 гр.1 </t>
  </si>
  <si>
    <t>Сломалась опора, схлест проводов ВЛ-0,4кВ,</t>
  </si>
  <si>
    <t>ТП-235 гр.3</t>
  </si>
  <si>
    <t>Обрыв провода на катушку МП скв. 2214</t>
  </si>
  <si>
    <t>ТП-238 гр.2</t>
  </si>
  <si>
    <t>Обрыв ВЛ-0,4 кВ в районе скв. 1743</t>
  </si>
  <si>
    <t>переходящие</t>
  </si>
  <si>
    <t>Ремонт теплового реле БУС</t>
  </si>
  <si>
    <t>отгорела фаза в БУС</t>
  </si>
  <si>
    <t>ТП№11 ф.3</t>
  </si>
  <si>
    <t>АОЭЭ ТП№11 ф.3 от ПС "2-ая Площадь" - нет эл. энергии</t>
  </si>
  <si>
    <t>Сгорел пускатель, замена</t>
  </si>
  <si>
    <t>ТП-17А</t>
  </si>
  <si>
    <t>Сгорел автомат в ТП, замена</t>
  </si>
  <si>
    <t>Сгорел автомат в БУ, замена</t>
  </si>
  <si>
    <t>ТП-31Б</t>
  </si>
  <si>
    <t>ГПА №2 Набиль</t>
  </si>
  <si>
    <t>Аварийное отключение ГПА №2 Набиль</t>
  </si>
  <si>
    <t>ВЛ "Абинская - Мерчанская" Кубаньэнерго</t>
  </si>
  <si>
    <t>М-я Абино-Украинское, Украинское, Шептальское. ЮЗЭС по неизвестным причинам производили переключения.</t>
  </si>
  <si>
    <t xml:space="preserve">К-56 Первомайского м-я </t>
  </si>
  <si>
    <t>К-56 Первомайского м-я  (КТПН-6/0,4 кВ №1)</t>
  </si>
  <si>
    <t>АО  В-6 ввод-2 действием МТЗ, АВРН в КУВ-6 "К-56". В КТПН-6/0,4 кВ №1/1000 кВА перегорел ПН-6 фазы "В", следы к.з. на проходных изоляторах 6 кВ тр-ра (фазы  "А", "В"). 1С-0,4 кВ запитали с КТПН №2/1000кВА.</t>
  </si>
  <si>
    <t xml:space="preserve">Сигнал "Не прпавильное положение клапана 6СГ-2" (предохранительного сбросного клапана) в УГА ГТУ-6; АЧР-2 группа 1 потребителей </t>
  </si>
  <si>
    <t>ГТЭС ЭБ-6</t>
  </si>
  <si>
    <t xml:space="preserve"> 98 скважин на 16 кустах  (1, 5, 9, 14, 101, 3, 3бис, 6, 6бис, 16, 19, 20, 21, 108, 109, 111).</t>
  </si>
  <si>
    <t>ПС-35/6кВ К-67       ВЛ-6 Ф№6</t>
  </si>
  <si>
    <t>ПС-35/6кВ К-67 Ф-6</t>
  </si>
  <si>
    <t>Зацеп проводов Ф "А,С" в пр. оп 19/6-19/7 грузоподёмной техникой ООО "КАМА-Нефть".После успешного АПВ перекос U на С-6кВ.Разорвали шлейфа на оп.№16, оп.№19/4. Подали U на к-761, К-155 от Ф№18 ПС-35/6кВ К-633</t>
  </si>
  <si>
    <t>Составлен акт, произведен перезапуск мехфонда.</t>
  </si>
  <si>
    <t>ВЛ-6кВ Ф-10 ПС 35/6кВ "К-34"</t>
  </si>
  <si>
    <t xml:space="preserve">Замена металической опоры №24 (нарушение конструкции, излом у основания) </t>
  </si>
  <si>
    <t>ф-213 скв.678</t>
  </si>
  <si>
    <t>Отключение вследствии техногенного воздействия. Оборудование залито напором воды с содержанием соли.</t>
  </si>
  <si>
    <t>АС185</t>
  </si>
  <si>
    <t>Отключение ВЛ-110 кВ в результате пробоя по поверхности изоляторов при отложении росы в утренние часы</t>
  </si>
  <si>
    <t>ТП-209 гр.2</t>
  </si>
  <si>
    <t>ТП-209 гр.2 - правка авар. опоры, КЗ в линии ВЛ-0,4 кВ</t>
  </si>
  <si>
    <t>Уст-ка опор 0,4кВ, перетяжка провода от ТП-6/0,4кВ №346 до скв.224 по аварийной заявке</t>
  </si>
  <si>
    <t>ПС-35/6кВ КНС-21       ВЛ-6кВ Ф№14</t>
  </si>
  <si>
    <t>ПС-35/6кВ КНС-21</t>
  </si>
  <si>
    <t>Перезапуск мех.фанда</t>
  </si>
  <si>
    <t>Ав.Откл.</t>
  </si>
  <si>
    <t>ф-814</t>
  </si>
  <si>
    <t>ф-Пром-7</t>
  </si>
  <si>
    <t>газовая защита</t>
  </si>
  <si>
    <t>Т-1</t>
  </si>
  <si>
    <t>ВЛ-35 Пим-1</t>
  </si>
  <si>
    <t>Замена сломанной опоры № 23, ВЛ-6 кВ ф.53 от РВНО № 320 Д. Северка по аварийной заявке</t>
  </si>
  <si>
    <t>Выб. при зап./ ост. БКНС Колендо</t>
  </si>
  <si>
    <t>ВЛ-6 кВ Кл-53, Кл-533 Афипский ЭСУ от ПС Н-5 "Ключевая".</t>
  </si>
  <si>
    <t>ВЛ-6 кВ Кл-53 и РП-53 Кл Афипский ЭСУ.</t>
  </si>
  <si>
    <t>М-е Ключевое, Узун. На ВЛ-6 кВ Кл-53 разрушение изоляторов, отгорание 2-х шлейфов на Р-186. На ВЛ-6 кВ Кл-533 разрушение проходных изоляторов на ТП-Кл-533-5 (проходное). ШП ОЯ-35 от 16.10.14г.</t>
  </si>
  <si>
    <t xml:space="preserve">РП-14 Аф Афипский ЭСУ. </t>
  </si>
  <si>
    <r>
      <t xml:space="preserve">ПС-35/6кВ №103 АО ВЛ-6кВ Ф.3-8 действием ТО АПВ не успешное. РПВ не успешное. Отключена часть линии ЛР-6 №2  </t>
    </r>
    <r>
      <rPr>
        <sz val="12"/>
        <color theme="9" tint="-0.499984740745262"/>
        <rFont val="Times New Roman"/>
        <family val="1"/>
        <charset val="204"/>
      </rPr>
      <t>Выполняется осмотр на ГАЗ-71, осмотр затруднен метелью, медведями.</t>
    </r>
    <r>
      <rPr>
        <sz val="12"/>
        <rFont val="Times New Roman"/>
        <family val="1"/>
        <charset val="204"/>
      </rPr>
      <t xml:space="preserve"> Оперативное предупреждение от 18.10.14</t>
    </r>
  </si>
  <si>
    <t>АО ГПЭС "Черемшанская" ООО "Норд Сервис" (при запуске ЭЦН скв. 472).</t>
  </si>
  <si>
    <t>ПС-35/6кВ №416 АО ВЛ-6 кВ Ф.16-12 действием ТО, АПВН, РПВН. Переведено питания К-52 на Ф.16-17 В КУВ-6 "К-56" АВРУ. Оперативное предупреждение от 18.10.14. Запланирован осмотр в светлое время суток.</t>
  </si>
  <si>
    <t>К-23 скв.639 Лугинецкое нмр</t>
  </si>
  <si>
    <r>
      <t xml:space="preserve">АО АВ-0,4 кВ в СУ ШГН. неисправность МП-0,4 в СУ ШГН, </t>
    </r>
    <r>
      <rPr>
        <sz val="12"/>
        <color theme="9" tint="-0.499984740745262"/>
        <rFont val="Times New Roman"/>
        <family val="1"/>
        <charset val="204"/>
      </rPr>
      <t xml:space="preserve">Выполнена замена МП. </t>
    </r>
  </si>
  <si>
    <t>"Земля"</t>
  </si>
  <si>
    <t>ПС-35/6кВ К-15          ВЛ-6кВ Ф№10</t>
  </si>
  <si>
    <t>Разрушение изолятора ШС-10 Ф "С" на приёмном портале. Заменили изолятор</t>
  </si>
  <si>
    <t>МТЗ Защита Umin</t>
  </si>
  <si>
    <t>СД-4000кВт №6 КНС-28. РУ-6 №2 КНС-28</t>
  </si>
  <si>
    <t>РУ-6кВ №2 КНС-28   яч №21 ввод на Р-1,   4 С-6кВ</t>
  </si>
  <si>
    <t>Свищ на задвижке СД-1250кВт №4, залило водой СД-1250кВт №5. Посадка  "U" на 1С-35кВ ПС-110/35/6кВ КНС-28. Восстановили схему РУ-6 №2 КНС-28. В 21:30 запустили СД№1, №2 КНС-28. Запуск остановившегося мехфонда</t>
  </si>
  <si>
    <t>ПС 110/35/6 ЕмЁговская</t>
  </si>
  <si>
    <t>Повышение напряжения в сетях Тюменьэнерго при ремонтной схеме</t>
  </si>
  <si>
    <t>ПС 35/6кВ "К-160"яч.5</t>
  </si>
  <si>
    <t>ВЛ 6кВ,ф.160-05</t>
  </si>
  <si>
    <t>Обры ВЛ-6к ф.160-05,ф.В проет оп.11-12,падение дерева</t>
  </si>
  <si>
    <t>ПС 35/6 "К-14",яч.12,вв.2</t>
  </si>
  <si>
    <t>А.О. повреждение перемчки 6кВ,посадка напряжения по ВЛ35к "КНС-3-1"</t>
  </si>
  <si>
    <t>2 СШ-35 ПС Родниковская (ОАО), ПС 35/10 Воздвиженская (СЭС) ВЛ-10 фидера "Вз-7"</t>
  </si>
  <si>
    <t>Аварийное отключение ВЛ-110 "Сорочинская - Плешаново - Каликино". 6:20  перевели питание от ПС "Пономаревская". 6:40 появилось U со стороны ПС "Каликино".</t>
  </si>
  <si>
    <t>АПНУ</t>
  </si>
  <si>
    <t>ПС 110/6 Донецко - Сыртинская, ММПС</t>
  </si>
  <si>
    <t>Нестабильное U, остановка отдельных скважин при попытке вывода в ремонт ВЛ-220 кВ "Бекетово-Ашкадар" произошла неправильная работа АПНУ и сброс нагрузки на 90 МВт по ВЛ-500 "ГРЭС - Газовая".</t>
  </si>
  <si>
    <t>В пролете опор № 6Е-7Е  провода  Ф-11 ПС "Усолье" (ЖПО) лежат на проводах Ф-1 ПС "Сытовка". В 20:12  включен ПП-7.</t>
  </si>
  <si>
    <t>3ПКВТО-10</t>
  </si>
  <si>
    <t>ТР-11.02.14</t>
  </si>
  <si>
    <t>ТО-21.11.2014               ТР-11.02.15</t>
  </si>
  <si>
    <t>ТР-14.08.2014</t>
  </si>
  <si>
    <t>ноябрь</t>
  </si>
  <si>
    <t xml:space="preserve">ТП-235 </t>
  </si>
  <si>
    <t>ф. 54 ПС-35/6 "Северная"</t>
  </si>
  <si>
    <t xml:space="preserve">Замена по аварийной заявке опорного изолятора (обрушение) ЛР 6кВ ТП-235 </t>
  </si>
  <si>
    <t>фид.№2 от РП-6 кВ «Северинская»</t>
  </si>
  <si>
    <t>Установка новой опоры по аварийной заявке</t>
  </si>
  <si>
    <t xml:space="preserve"> ТП-201 ф1</t>
  </si>
  <si>
    <t>ТП-201 ф1 выбило автомат</t>
  </si>
  <si>
    <t>ААБлу(3х180)</t>
  </si>
  <si>
    <t xml:space="preserve">Т.Р. 06.09.2014 г. Т.О. 06.06.2014 г. </t>
  </si>
  <si>
    <t>09.2015 г.</t>
  </si>
  <si>
    <t>07.2010.</t>
  </si>
  <si>
    <t>СРЕFS 23-6,3/450  450 kvar</t>
  </si>
  <si>
    <t xml:space="preserve"> ЧЕХИЯ</t>
  </si>
  <si>
    <r>
      <t>15.04.2014.(ТО)</t>
    </r>
    <r>
      <rPr>
        <vertAlign val="subscript"/>
        <sz val="12"/>
        <rFont val="Times New Roman"/>
        <family val="1"/>
        <charset val="204"/>
      </rPr>
      <t xml:space="preserve">             </t>
    </r>
    <r>
      <rPr>
        <sz val="12"/>
        <rFont val="Times New Roman"/>
        <family val="1"/>
        <charset val="204"/>
      </rPr>
      <t>04.07.2014.(ТР)</t>
    </r>
  </si>
  <si>
    <t>29.05.2014.(ТО)  04.07.2015(ТР)</t>
  </si>
  <si>
    <t>ф.061-17 1988
ф.061-18 1989</t>
  </si>
  <si>
    <t>ф.061-17 20.06.14 ТО
ф.061-17 18.07.13 ТР
ф.061-18 14.06.14 ТО
ф.061-18 11.09.14 ТР</t>
  </si>
  <si>
    <t xml:space="preserve">Т.Р. 16.09.2010 г. Т.О. 23.07.2014 г. </t>
  </si>
  <si>
    <t>04.2015 г.</t>
  </si>
  <si>
    <t>Т.Р.2008, 2009, 2011, 2012, 2013, 2014.</t>
  </si>
  <si>
    <t xml:space="preserve">Сгорел автомат в ТП, необходим кабель сечение (4*10) </t>
  </si>
  <si>
    <t>1985г</t>
  </si>
  <si>
    <t>ТО-09.2014г.                ТР-05.2011г.</t>
  </si>
  <si>
    <t>ТО-12.2014г.                    ТР-09.2017г.</t>
  </si>
  <si>
    <t>ТП-346</t>
  </si>
  <si>
    <t>февраль 1989г.</t>
  </si>
  <si>
    <t>ТО-13.08.2014г.                ТР-09.08.2007г.</t>
  </si>
  <si>
    <t>ТО-11.2014г.                ТР-08.2015г.</t>
  </si>
  <si>
    <t>ТР-14.08.2014, 09.08.2013, 08.2012, 08.2011, 08.2010</t>
  </si>
  <si>
    <t>Колендо скв. 27</t>
  </si>
  <si>
    <t>Центральная Оха скв. 1799</t>
  </si>
  <si>
    <t>Оперативным персоналом РЭС-1 произведен осмотр ВЛ-6кВ фидера 011-18. При осмотре обнаружено: на угловой
анкерной  оп.10д  со штыря сорван штыревой изолятор двойной вязки ф. «С» типа  ШС-10, вследствие чего
увеличился провис провода в пролете оп. 10д-11д, на проводах ф. «А» и «С» след схлеста. Применение при строительстве ВЛ для подмотки крепления изоляторов на штырях  шнура и  штырей без проточки. Данные материалы и узлы не обеспечивают надёжности крепления при длительной эксплуатации.</t>
  </si>
  <si>
    <t xml:space="preserve">11.03.2011- ТР
04.2012, 04.2013, 04.2014 отказ в проведении ППР.
</t>
  </si>
  <si>
    <t>В период  прохождения гроз  провод ф..А был поврежден молнией и начал расплетаться.  
 Расплетенная  проволока   ф.А приблизилась на недопустимое расстояние к ф. С и при  возникшем коротком замыкании проволока отгорела. При этом отключился В- 35кВ «Пим-1»</t>
  </si>
  <si>
    <t>ТО - 29.07.2014
ТР - 15.08.2011</t>
  </si>
  <si>
    <t>ТО - октябрь 2014
ТР - 2015</t>
  </si>
  <si>
    <t xml:space="preserve">
ТР - 03.07.2014</t>
  </si>
  <si>
    <t>TONb-4000</t>
  </si>
  <si>
    <t xml:space="preserve">
ТР - 13.03.2014</t>
  </si>
  <si>
    <t xml:space="preserve"> 10.06.2014</t>
  </si>
  <si>
    <t>ЗЗ-1й ст.</t>
  </si>
  <si>
    <t>Ф-8 ПС 110/35/10 кВ Твердиловской, Ф-1 ПС 35/6 кВ Ленинградской</t>
  </si>
  <si>
    <t>Аварийное отключение В-110 кВ "Твердиловская" на ПС 110/35/10 кВ "Державино", работала "ЗЗ-1ст" фаза "А", 29,1 км от ПС "Державино"</t>
  </si>
  <si>
    <t>Катангли скв. 309</t>
  </si>
  <si>
    <t>ТП-259</t>
  </si>
  <si>
    <t>Сгорел автомат на ТП-259, замена</t>
  </si>
  <si>
    <t>К-20Б скв.709
Советское нмр</t>
  </si>
  <si>
    <t>АО АВ-0,4 кВ в КТПН-6/0,4кВ. КЗ КЛ-0,4кВ от ТП до СУ ЭЦН, выполнена замена КЛ-0,4кВ.</t>
  </si>
  <si>
    <t>Од. скв.669
Советское нмр</t>
  </si>
  <si>
    <t xml:space="preserve">Отгорел шлейф 0,4кВ от ТП-6/0,4кВ "Польша", вывод на ВЛ-0,4кВ. Выполнена замена шлейфа. </t>
  </si>
  <si>
    <t>Штормовое предупреждение №292. ПС-35/6кВ №115 АО ф.15-12 действием ТО, АПВН, РПВН. При осмотре на ГАЗ-71 обнаружено на оп.№68 сломан штырь изолятора Ф."С", захлест проводов в пролете 67-69. Выполнена сварка штыря, перетяжка провода. Ф.15-12 включен в работу.</t>
  </si>
  <si>
    <t>МРСК</t>
  </si>
  <si>
    <t>1ст. ДЗ</t>
  </si>
  <si>
    <t>В-110 Покамасовская-2</t>
  </si>
  <si>
    <t>АО ВЛ-110 Восточный- Покамасовская-2 ( Принадлежит НЭС, обслуживает КЭС), посадка напряжения на ПП Восточный, остановка скважин по ЦЮЭС и ЦМсЭС</t>
  </si>
  <si>
    <t>АВ.откл.,   МТЗ</t>
  </si>
  <si>
    <t>35/10кВ "Яшкинская" (ЗЭС)</t>
  </si>
  <si>
    <t>ВЛ-6 фидера № 6.</t>
  </si>
  <si>
    <t xml:space="preserve">Аварийное отключение ввода 10 кВ ПС 35/10 кВ "Яшкинская" (ЗЭС), </t>
  </si>
  <si>
    <t>Кратковременное понижение напряжения, остановка отдельных скважин при  пуске ЭД-1 БКНС БРНУ.</t>
  </si>
  <si>
    <t>35/6кВ "КНС-3"</t>
  </si>
  <si>
    <t>ВЛ-6 фидера № 310.</t>
  </si>
  <si>
    <t>Замена дефектного изолятора на приемной траверсе РУ-6кВ фаза"А"</t>
  </si>
  <si>
    <t xml:space="preserve"> ПС "Тарханы", "Березовка", "Аксютино",      "КНС-2", "Султангуловская", "Заглядино".</t>
  </si>
  <si>
    <t>Аварийное отключение с успешным АПВ ввода 35 кВ Т1 ПС 110/35/10 кВ "НПС" (СЭС). Отключение 6-ти подстанций, "посадка" U по ПС "Родниковская", "Школьная", "Самодуровская", "Врезовская", "НПС",  "Краснояровская",  "КНС", "КНС-6", "Завьяловская".</t>
  </si>
  <si>
    <t>Центральная Оха скв. 1568</t>
  </si>
  <si>
    <t>Выбило автомат в БУ -  повторн.включение - норма</t>
  </si>
  <si>
    <t>Центральная Оха скв. 1293</t>
  </si>
  <si>
    <t>Катангли, ТП-307 фид №3</t>
  </si>
  <si>
    <t>Падение опоры №5 ВЛ-0,4кВ ТП №307 фид №3</t>
  </si>
  <si>
    <t xml:space="preserve">В-6 2Т </t>
  </si>
  <si>
    <t>ПС-35/6 №101. АО В-6 2Т яч.14, АВР-6 неуспешно, Выход из строя блока управления выключателем ВВТЕЛ-10, выполнена замена блока.</t>
  </si>
  <si>
    <t>ПС 35/6 №242       ЗРУ-6кВ КНС-2Е          ВЛ-6 ф.2ЕК-11</t>
  </si>
  <si>
    <t xml:space="preserve">      ВЛ-6 ф.2ЕК-11</t>
  </si>
  <si>
    <t>Попадание  воды на провода, из-за порыва водовода, привело к аварийному откл. ВЛ и обледенению проводов в пролете м/д оп.6-7. Наледь убрали.</t>
  </si>
  <si>
    <t xml:space="preserve">       Т.Р. - 19.08.2013</t>
  </si>
  <si>
    <t>Т.О. - 11.2014               Т.Р. - 08.2015</t>
  </si>
  <si>
    <t>Т.Р. - 21.08.2014</t>
  </si>
  <si>
    <t xml:space="preserve">Т.О. - 28.05.2014  </t>
  </si>
  <si>
    <t>ВЛ-6кВ Ю-1 Абинский ЭСУ</t>
  </si>
  <si>
    <t>М-е Новоукраинское. Сильный ветер, дождь. ШП НЯ-17 от 21.10.14г.</t>
  </si>
  <si>
    <t>ВЛ-6 кВ Ф-2 ПС  35/6 кВ "Сытовка"</t>
  </si>
  <si>
    <t>Центральная Оха, ТП-203 фид №3</t>
  </si>
  <si>
    <t>Падение 4й опоры - обрыв провода по ВЛ 0,4 кВ, КТП 203 гр. 3</t>
  </si>
  <si>
    <t>Центральная Оха скв. 2892</t>
  </si>
  <si>
    <t>Окисление с опоры, КТП 205 гр. 1</t>
  </si>
  <si>
    <t>ПС 110/35/6кВ ЦПС ВЛ-35кВ Светлая-2</t>
  </si>
  <si>
    <t>ВЛ-35кВ Светлая-2</t>
  </si>
  <si>
    <t>Порыв нефтепровода в районе куста 210. На  ПС 5810 залило 1Т, 1С-35, 6кВ (1Т отключился от ДЗТ)</t>
  </si>
  <si>
    <t xml:space="preserve"> ЦПЭС ПС 35/6 кВ №011 ВЛ-6кВ ф.011-07</t>
  </si>
  <si>
    <t>ВЛ-6кВ ф.011-07</t>
  </si>
  <si>
    <t>Порыв водовода в районе К-111Б Правдинского м/р, обледенение оп.32г и  проводов м/у оп.32г-33г Устранили.</t>
  </si>
  <si>
    <t>09.03.2011-ТР        04.2012, 04.2013, 04.2014 отказ в ППР 0310.2014 ТО</t>
  </si>
  <si>
    <t xml:space="preserve">  ЦМЭС ПС 35/6кВ №203 ВЛ-6кВ 
ф.203-20</t>
  </si>
  <si>
    <t>ВЛ-6кВ 
ф.203-20</t>
  </si>
  <si>
    <t>Обрыв проводов ф.А,С в пролете опор №76-77  транспортом ООО "Ремстроймастер"</t>
  </si>
  <si>
    <t xml:space="preserve">12.02.14.ТР
</t>
  </si>
  <si>
    <t>ЦПрЭС ПС 35/6кВ № 5044 ВВ-35 Т-1, ВВ-6 Т-1</t>
  </si>
  <si>
    <t>TZE-6300/35</t>
  </si>
  <si>
    <t>Диффзащита трансформатора.</t>
  </si>
  <si>
    <t>М-е Северо-Нефтяное.На п/ст 110/35/10 кВ "Старотитаровская" сработала диффзащита на Т-2. Выполнен переход на Т-1.</t>
  </si>
  <si>
    <t>20-15</t>
  </si>
  <si>
    <t>ПС 35/6кВК-526 яч.6</t>
  </si>
  <si>
    <t>ВЛ 6кВ,ф.526-065</t>
  </si>
  <si>
    <t>Обрыв провода оп.34 ф.А, сильный ветер</t>
  </si>
  <si>
    <t>ф-108, КТП скв.4434, 4456</t>
  </si>
  <si>
    <t>Отключение КТП 6/0,4кВ скв 4434,4456 для замены разрушенного опорного изолятора фаза А.</t>
  </si>
  <si>
    <t>Т-1-Т ПС 35/6 кВ "Богатыревская"</t>
  </si>
  <si>
    <t>Работала "Газовая защита". Причина: на расширительном баке трансформатора лопнуло маслоуказательное стекло.С 0:45 до 2:48 произвели замену маслоуказательного стекла и доливку масла в Т-1-Т.</t>
  </si>
  <si>
    <t>В.Эхаби, скв. 706</t>
  </si>
  <si>
    <t xml:space="preserve">Ф.Б5-9 </t>
  </si>
  <si>
    <t>УЭЦН
Вахского (6 скв.), Кошильского (4 скв.) нмр</t>
  </si>
  <si>
    <t>Остановка УЭЦН, посадка напряжения. АО ВЛ-6 кВ Ф.Б5-9 действием ТО (АПВ нет, ТП-1 УПСВ-5), зацеп провода фазы "В" экскаватором ООО "Строй Инвест" гос. номер 4293УВ86.</t>
  </si>
  <si>
    <t>ПС 35/6 кВ 241
ф.241-08</t>
  </si>
  <si>
    <t>Порыв водовода, водой залита оп.47 и ТП-1 к.4Е</t>
  </si>
  <si>
    <t>Т.О. - 12.08.2014        Т.Р. - 27.02.2013</t>
  </si>
  <si>
    <t>Т.О. - 11.2014             Т.Р. - 02.2015</t>
  </si>
  <si>
    <t>Т.Р. - 28.02.2014</t>
  </si>
  <si>
    <t>ТО, 
АВР-6</t>
  </si>
  <si>
    <t>ПС 110/35/6 кВ Мамонтовская
ВЛ-35 кВ Егоровская-1ц</t>
  </si>
  <si>
    <t>ВЛ-35 кВ Егоровская-1ц</t>
  </si>
  <si>
    <t>ПС 234-ЛР-35 кВ Егоровская-1ц-сломался опорный изолятор ф."В" и упал на опорный изолятор ф."С" со стороны ВЛ</t>
  </si>
  <si>
    <t>ИОС-35-1000-1</t>
  </si>
  <si>
    <t>ТО – 08.08.2014               ТР – 11.05.2012</t>
  </si>
  <si>
    <t>ТО – 11.2014                   ТР – 05.2015</t>
  </si>
  <si>
    <t>ТР – 28.05.2014</t>
  </si>
  <si>
    <t>ПС35/6кВ К-2ЕЕ яч.19</t>
  </si>
  <si>
    <t>ВЛ 6кВ,ф.2-19</t>
  </si>
  <si>
    <t>Захлест проводов отпайка К-26 оп.№28</t>
  </si>
  <si>
    <t>КТП скв 736</t>
  </si>
  <si>
    <t>Вывод в неотложный ремонт ВЛ-10кВ ф. "Пл-8" для установки слетевшего изолятора на опоре №266  (персоналом СЭС "Оренбургэнерго")Аварийная заявка</t>
  </si>
  <si>
    <t>ф."НСУ-116",          ф."КНС" (кроме скв.№209,47, в/к №5,№6); возможны остановки отдельных скважин</t>
  </si>
  <si>
    <t>1сек 35кВ, В-35кВ Тарханы, В-35кВ НПС на п/ст 35/10кВ Чкаловская (перевод питания п/ст 35/6кВ Березовка, Аксютино от п/ст 110/35/10кВ Александровская (ЗЭС); перевод питания п/ст 35/6кВ Тарханы от п/ст 110/35/10кВ Сарай-Гир-тяга с ограничением до 4МВт по п/ст 35/6кВ Тарханы)  (Заявка СЭС)</t>
  </si>
  <si>
    <t>Катангли, скв. 772</t>
  </si>
  <si>
    <t>Ремонт автомата в БУ</t>
  </si>
  <si>
    <t>ПС35/6 №242 ф.242-06</t>
  </si>
  <si>
    <t>ВЛ-6кВ ф.242-06</t>
  </si>
  <si>
    <t>Порыв водовода, водой залило оп. 10-14 и ТП №1,2 куста 6Е.</t>
  </si>
  <si>
    <t xml:space="preserve">
ТР – 04.10.13.
</t>
  </si>
  <si>
    <t xml:space="preserve">ТО – 10.01.15.
ТР – 04.10.15.
</t>
  </si>
  <si>
    <t>Т.Р. - 04.10.2014</t>
  </si>
  <si>
    <t>10.10.14.</t>
  </si>
  <si>
    <t>ПС 220/110/35/6 Усть-Балык                   ВЛ-35 Пим-1</t>
  </si>
  <si>
    <t>На проводах спуска с оп.50 на приёмный портал ПС-35/6кВ № 153 следы от термического воздействия при схлёсте проводов ф «А» и ф «В». В следствие бокового порывистого ветра произошло сближение проводов   на не допустимое расстояние</t>
  </si>
  <si>
    <t>ДЗТ, ГЗ-1,2</t>
  </si>
  <si>
    <t>ПС35/6 №071               2Т</t>
  </si>
  <si>
    <t>АВР-6 успешно. Вышел из строя 2Т. На крышке трансформатора следы внутреннего К.З.(обугливание краски).</t>
  </si>
  <si>
    <t>ПС-500 Белозерная, ВЛ-220 Газовая, 1ц</t>
  </si>
  <si>
    <t>ВЛ-220 Газовая, 1ц</t>
  </si>
  <si>
    <t>Повреждение КС-220 на ПС-500 Белозерная. Посадка напряжения.Останов технологических агрегатов и частично мех.фонда.</t>
  </si>
  <si>
    <t xml:space="preserve">Запуск технологических агрегатов АД,СД  механизированного фонда на кустовых площадках </t>
  </si>
  <si>
    <t xml:space="preserve">АО Ф-151 ТО АПВН, отпайка от опоры №91 в пролете опор №25-30 растут деревья в охранной зоне ВЛ-6кВ ветки под мокрым снегом свисли на провода, отключили ЛР-1/151 </t>
  </si>
  <si>
    <t>Эхаби, скв. 342</t>
  </si>
  <si>
    <t>ПС 35/6 кВ 236
ф.236-17</t>
  </si>
  <si>
    <t>ВЛ-6кВ 
ф.236-17</t>
  </si>
  <si>
    <t>Порыв водовода,  водой залиты к.308А ТП 400кВА -1 пол., оп.3, ЛР-6кВ, ВЛ-6кВ.</t>
  </si>
  <si>
    <t xml:space="preserve">Россия </t>
  </si>
  <si>
    <t>20.08.2013-ТР     28.05.2014-ТО</t>
  </si>
  <si>
    <t>август 2015г.-ТР ноябрь 2014г.-ТО</t>
  </si>
  <si>
    <t>01.08.2014г.-отказ ТР</t>
  </si>
  <si>
    <t>БКНС: Н-16,Н-17,Н-18; скв.1В,2В,5В,6В К-1 Урна, Ш-1, Ш-3, Ш-5 К-9 У-Тег</t>
  </si>
  <si>
    <t>ЧМИ ГТУ-8,10,   АЧР 1 ступень</t>
  </si>
  <si>
    <t>ГТЭС-83 ГТУ-8,10</t>
  </si>
  <si>
    <t>ГТУ-8, ГТУ-10</t>
  </si>
  <si>
    <t xml:space="preserve">В 18:40 произошел аварийный останов ГТУ-8,10 по низкому давлению газа на входе в ГТУ,  из-за аварийного останова УПТГ-5,7 (причины выясняются). Запуск резервных ДГУ-1,2,5 ДЭС-3, ДГУ-1,2 на ДЭС-1,2  и разрешение набора нагрузки по согласованию . в 19:30 произведен пуск в работу УПТГ-5,7, после этого произведен запуск ГТУ-10 в 20:02 и ГТУ-8 в 20:22. В 20:45 полное снятие ограничения по набору нагрузки </t>
  </si>
  <si>
    <t>Центральная Оха, скв. 2312</t>
  </si>
  <si>
    <t>Центральная Оха, скв. 2322</t>
  </si>
  <si>
    <t>АГЗУ№9</t>
  </si>
  <si>
    <t>Вост.Эхаби, скв. 440, 498, 713</t>
  </si>
  <si>
    <t>ПС35/6"2-ая площ." ТП№11фид.3-выбило автомат в технол.здании  АГЗУ№9, нет эл.энергии на скважинах - подкл.на одной линии</t>
  </si>
  <si>
    <t>Катангли, скв. 744</t>
  </si>
  <si>
    <t>Ремонт теплового реле</t>
  </si>
  <si>
    <t>Катангли, скв. 291</t>
  </si>
  <si>
    <t>Замена катушки в пускателе</t>
  </si>
  <si>
    <t>Катангли, скв. 478</t>
  </si>
  <si>
    <t>Выбивает автомат</t>
  </si>
  <si>
    <t>Колендо, ВЛ-6 кВ</t>
  </si>
  <si>
    <t>Обрыв ВЛ 6 кВ возле ВМ-1</t>
  </si>
  <si>
    <t>Колендо, ВЛ-35 кВ</t>
  </si>
  <si>
    <t>АОЭЭ ВЛ 35 кВ</t>
  </si>
  <si>
    <t>при запуске ЦНС№2 на БКНС</t>
  </si>
  <si>
    <t>Северная Оха, ВЛ-35 кВ</t>
  </si>
  <si>
    <t>Ф- 54, ВЛ 35кВ</t>
  </si>
  <si>
    <t>Северная Оха, ВЛ-0,4 кВ</t>
  </si>
  <si>
    <t>ТП- 226 - сломана опора. Требуется АПТ для перевода на другую опору (АПТ нет в наличии).</t>
  </si>
  <si>
    <t>Центральная Оха, ВЛ-0,4 кВ</t>
  </si>
  <si>
    <t xml:space="preserve">АОЭЭ ТП-97 - обрыв ВЛ-04кВ. Восстановительные работы на 28.10.14г.  </t>
  </si>
  <si>
    <t>Центральная Оха, ВЛ-35 кВ</t>
  </si>
  <si>
    <t>ф. 52, 53, 54, 65 ВЛ 35 кВ</t>
  </si>
  <si>
    <t>Вост.Эхаби, ВЛ-6 кВ</t>
  </si>
  <si>
    <t>АОЭЭ 2-ая Площадь Фид. №4</t>
  </si>
  <si>
    <t>Вост.Эхаби, Сах.Сопка, ВЛ-6 кВ</t>
  </si>
  <si>
    <t>АОЭЭ Вост.Эхаби Фид. №2, 4, Сах.Сопка ф. 1, 2</t>
  </si>
  <si>
    <t>Гиляко-Абунан, ВЛ-35 кВ</t>
  </si>
  <si>
    <t>АОЭЭ Гиляко-Абунан</t>
  </si>
  <si>
    <t>Эхаби, ВЛ-6 кВ</t>
  </si>
  <si>
    <t>АОЭЭ Эхаби Фид. №1,2,3,4</t>
  </si>
  <si>
    <t>Одопту, ВЛ-6 кВ</t>
  </si>
  <si>
    <t>АОЭЭ Одопту</t>
  </si>
  <si>
    <t>Одопту Северный Купол, ВЛ-35 кВ</t>
  </si>
  <si>
    <t>АОЭЭ Одопту СК. Авар. ост. ДЭС - отсут. диз/топлива</t>
  </si>
  <si>
    <t>Тунгор, ВЛ-6 кВ</t>
  </si>
  <si>
    <t>АОЭЭ Тунгор</t>
  </si>
  <si>
    <t>Шхунное, ВЛ-6 кВ</t>
  </si>
  <si>
    <t>АОЭЭ Шхунное</t>
  </si>
  <si>
    <t>Зап.Сабо, ВЛ-0,4 кВ</t>
  </si>
  <si>
    <t>Из-за обрыва эл.провода на скв.128 З.Сабо.</t>
  </si>
  <si>
    <t>Зап.Сабо, ВЛ-6 кВ</t>
  </si>
  <si>
    <t>Выяснение причины, метео</t>
  </si>
  <si>
    <t>Кыдыланьи, ВЛ-0,4 кВ</t>
  </si>
  <si>
    <t>Мухто, Центральный Сабо, ВЛ-6 кВ</t>
  </si>
  <si>
    <t>Катангли, ВЛ-0,4 кВ</t>
  </si>
  <si>
    <t>ТП №410 ф.4 на скв 517 упала опора №5/1</t>
  </si>
  <si>
    <t>ТП №307- упала опора №7/2</t>
  </si>
  <si>
    <t>Набиль, ВЛ-6 кВ</t>
  </si>
  <si>
    <t>ВЛ-6кВ Фидер Л-3Н- сломало опору №29/2 в рай-не ТП 6/0/0,4 кВ №301</t>
  </si>
  <si>
    <t>Мирзоева, ВЛ-35 кВ</t>
  </si>
  <si>
    <t>Сработала защита ВЛ35 ПС7 -ПС8 на КРУНе</t>
  </si>
  <si>
    <t>ПС-35/6кВ №351 ф.351-14</t>
  </si>
  <si>
    <t>Машинист Гутов С.П. управляя а/м  марки «MAN» гос. №0363 УР 86 без разрешительных документов работы в Охранной зоне, произвел зацеп кузовом а/м  проводов ф.«А» и «С», что к схлесту проводов  в пролете оп. №1-13 и оп. №1-14 и двухфазному К.З. на ВЛ.</t>
  </si>
  <si>
    <t>ТО -30.07.14г; ТР -24.05.12</t>
  </si>
  <si>
    <t>ТО 100%, ТР-60%</t>
  </si>
  <si>
    <t xml:space="preserve">ТО11.2014, ТР-04.2015              </t>
  </si>
  <si>
    <t>ТР 04.2011, 10.2013, 04.2014</t>
  </si>
  <si>
    <t>ВЛ 35 кВ "Сергеевская-1"</t>
  </si>
  <si>
    <t xml:space="preserve">В 11:19 произошел аварийный останов ГТУ-8,10 по низкому давлению газа на входе в ГТУ,  из-за аварийного останова УПТГ-7,8 (причины выясняются). Запуск резервных ДГУ-2,3,5 ДЭС-3, ДГУ-2 на ДЭС-1,2  и разрешение набора нагрузки по согласованию . В 11:58 произведен пуск в работу УПТГ-7,8, после этого произведен запуск ГТУ-10 в 12:32. В 12:48 полное снятие ограничения по набору нагрузки </t>
  </si>
  <si>
    <t>ВЛ-6 кВ Ф-1 ПС 35/6 кВ "Стрельная"</t>
  </si>
  <si>
    <t>ВЛ-35 кВ "Уваровка"</t>
  </si>
  <si>
    <t>ВЛ-35 кВ "Уваровка" ПС 110/35/6 кВ "Подгорная" Под отключение попали: Т-1-Т ПС 35/6 кВ "Неклюдовская", ПРЦЭиЭ №5: ПС 35/6 кВ "Ключевская", "Городецк", "Жуково", "Теребилово".</t>
  </si>
  <si>
    <t>Вост.Эхаби, скв. 305</t>
  </si>
  <si>
    <t>Вост.Эхаби, скв. 243</t>
  </si>
  <si>
    <t>Отггорел кабель, переразделка, запуск</t>
  </si>
  <si>
    <t>КЗ ВЛ-6 кВ Л-1Н</t>
  </si>
  <si>
    <t>Мирзоева, Монги, ВЛ-6 кВ</t>
  </si>
  <si>
    <t>Слом опоры фидер-4 между Б.О. и водозабором + Повреждение линии Л5М (ведется осмотр линии) + Обход линии ВЛ-35кВ от ЦСПН Даги до п.Вал</t>
  </si>
  <si>
    <t>Колендо, ВЛ-0,4 кВ</t>
  </si>
  <si>
    <t>Упали два дерева на линию ВЛ- 0,4</t>
  </si>
  <si>
    <t>Остановка вручную из-за частого схлёста проводов</t>
  </si>
  <si>
    <t>Катангли, ВЛ-6 кВ</t>
  </si>
  <si>
    <t>АООЭЭ ф Л3К(схлест проводов,отключ вакуумного выключ)</t>
  </si>
  <si>
    <t>АОЭЭ ф Л4К упали 3 опоры в районе ВЛБ-0,41</t>
  </si>
  <si>
    <t>Катангли, ВЛ-35 кВ</t>
  </si>
  <si>
    <t>обрыв проводов по фазам В и С на линии Т-522</t>
  </si>
  <si>
    <t>ПС 110/35/6кВ Каменное</t>
  </si>
  <si>
    <t>ВЛ 35кВ Юг-1</t>
  </si>
  <si>
    <t xml:space="preserve">ПС 35/6кВ №4 Внутреннее повреждение трансформатора 35/6кВ, обрыв ф.А </t>
  </si>
  <si>
    <t>ВЛ-6 фидера № 13</t>
  </si>
  <si>
    <t>Аварийное отключение с успешным АПВ. Проведен осмотр оборудования, замечаний не выявлено.</t>
  </si>
  <si>
    <t>Газовая защита РПН-1Т.</t>
  </si>
  <si>
    <t>Т-1 ПС 110/35/6 "Новопурпейская"</t>
  </si>
  <si>
    <t>Отключение Т-1 ПС 110/35/6 "Новопурпейская" по газовой защите.</t>
  </si>
  <si>
    <t>К-17 скв.114
Онтонигайское нмр</t>
  </si>
  <si>
    <t>АО АВ-0,4кВ Iн=250А в КТПН, Iр=108А, U=385В. Запрошены распечатки журнала событий СУ ЭЦН.</t>
  </si>
  <si>
    <t>ПС35/6 №106 ф.106-06</t>
  </si>
  <si>
    <t>В результате касания крыльями птицы контактов  ЛР- 6кВ ф. «А» и ф. «В»на оп.64/1, произошло перекрытие линейной арматуры, что вызвало к.з.</t>
  </si>
  <si>
    <t>ТО - 7.10.2014;
ТР-12.04.2007</t>
  </si>
  <si>
    <t xml:space="preserve">ТО – январь 2015.
ТР – апрель 2015.
</t>
  </si>
  <si>
    <t>8.04.2008; 10.04.2009; 12.04.2010; 12.04.2011; 26.04.2012; 3.04.2013; 8.04.2014</t>
  </si>
  <si>
    <t>ВЛ-35 кВ "Холмская - Горка"</t>
  </si>
  <si>
    <t>Пропало U от ОАО Кубаньэнерго ЮЗЭС.</t>
  </si>
  <si>
    <t>ф-310 скв.251, 1234, 1237</t>
  </si>
  <si>
    <t>Остановка скв. по низкому напряжению. Показания "Сириуса" перекос фаз, выехали с осмотром. При осмотре обнаружено на анкерной опоре №6 обрыв шлейфа фаза -В.</t>
  </si>
  <si>
    <t xml:space="preserve">ф-310 </t>
  </si>
  <si>
    <t>ДЭС № 1 Одопту СК</t>
  </si>
  <si>
    <t>Одопту СК, скважина</t>
  </si>
  <si>
    <t>АОЭЭ при пуско - наладочных работах ДЭС №1</t>
  </si>
  <si>
    <t>Монги, ВЛ-6 ф.5</t>
  </si>
  <si>
    <t>Выбило Ф-5 на КРУНе 35кВ Монги</t>
  </si>
  <si>
    <t>Монги, ВЛ-6</t>
  </si>
  <si>
    <t>Для врезки линии ВЛБ-43</t>
  </si>
  <si>
    <t>Аварийноеое остановка  ДЭС СФ ООО "СЭС" (неисправен генератор).</t>
  </si>
  <si>
    <t>ПС-35/6кВ К-100     1 С-6кВ</t>
  </si>
  <si>
    <t>ПС-35/6кВ К-100        1 С-6кВ</t>
  </si>
  <si>
    <t>Колебания напряжения в сети внешнего электроснабжения.  Осмотр ЭОСамозапуск мех.фонда</t>
  </si>
  <si>
    <t>Шхунное, скважина</t>
  </si>
  <si>
    <t>Авар. ост. ДЭС</t>
  </si>
  <si>
    <t>Монги, ВЛ-6 кВ</t>
  </si>
  <si>
    <t>Отключился ввод №№1,3 на КРУНЕ 6кВ</t>
  </si>
  <si>
    <t>ТО, АВР</t>
  </si>
  <si>
    <t>Ц-2</t>
  </si>
  <si>
    <t>ВЛ-35 Ц-2</t>
  </si>
  <si>
    <t xml:space="preserve">ПС-220/110/35/6 кВ "Советско-Соснинская" АО ВЛ-35 кВ Ц-2 действием ТО, АПВ выведено. Разрушение опорного изолятора ф"С" ЛР-35 Ц-2 при вводе в работу 2С-35 на ПС 35/6 №106. ПС 35/6 кВ №107, №111, №130 АВР-6 успешное. </t>
  </si>
  <si>
    <t>Приобская ГТЭС, 3СШ-110</t>
  </si>
  <si>
    <t>ВЛ-110 Елыково-1</t>
  </si>
  <si>
    <t>2СШ-6
 ЗРУ 6 кВ"КНС-8"</t>
  </si>
  <si>
    <t>Аварийный вывод в резерв 2 СШ-6 ЗРУ 6 кВ "КНС-8",  отключением вручную В-6-2 на ПС 35/6кВ 104 , яч.13, для аварийной остановки СТД-3,4  "КНС-8", ввиду потери возбуждения, выхода из строя цепей защиты и  управления, вследствии попадания талой воды на электрооборудование 2СШ-6 ЗРУ 6 кВ, КТП "КНС-8". Подрядной организацией ООО СтройРемонтСервис, проводится ремонт крыши "КНС-8".</t>
  </si>
  <si>
    <t>МРСК СЭС</t>
  </si>
  <si>
    <t>ПС 35/6 кВ "Тарханы"; "Березовка"; "Аксютино"</t>
  </si>
  <si>
    <t>Кратковременное понижение напряжения. При аварийном отключении тр-ра Т2 на ПС 110/10 кВ "Тирис тяговая" (КбшЖД). Причину и отработавшие защиты персонал КбшЖД персоналу СЭС не сообщил.</t>
  </si>
  <si>
    <t>ДЭС № 1, 2 Одопту СК</t>
  </si>
  <si>
    <t>Ав. ост ДЭС № 1,2</t>
  </si>
  <si>
    <t>Л-3К ф-3 ТП №301,302,303,304 замена опоры №37</t>
  </si>
  <si>
    <t>03:11.14</t>
  </si>
  <si>
    <t>ЗДЗ</t>
  </si>
  <si>
    <t>ПС-34 "Западная" В-35 "Западная - ВДК-3"(М-17)</t>
  </si>
  <si>
    <t>25 скважин на 7 кустах (1,7,8,10,102,104,105)</t>
  </si>
  <si>
    <t>Монги, скважина</t>
  </si>
  <si>
    <t>При запуске ЦНС №3 на БКНС</t>
  </si>
  <si>
    <t>Авар. ост. ДЭС, перехлест проводов</t>
  </si>
  <si>
    <t>Ф-620 ПС 110/10/6 Нефтекумская (ПЭС)</t>
  </si>
  <si>
    <t>Ф-620</t>
  </si>
  <si>
    <t>АО Ф-620 ТО АПВН, срыв двух изоляторов Ф- "В","С" на опоре № 19  сильные порывы ветра</t>
  </si>
  <si>
    <t>Ф.16-14</t>
  </si>
  <si>
    <r>
      <t xml:space="preserve">ПС 36/6кВ №416 АО ВЛ-6 Ф.16-14 действием ТО, питание ТП-6/0,4 №1,2 К-66 переведено на  Ф.16-13 через СВ-6 КУВ-6. Осмотр в светлое время суток. 
</t>
    </r>
    <r>
      <rPr>
        <sz val="12"/>
        <color theme="9" tint="-0.249977111117893"/>
        <rFont val="Times New Roman"/>
        <family val="1"/>
        <charset val="204"/>
      </rPr>
      <t>Перекрытие контактного соединения на ЛР-6 кВ (вновь смонтирован при строительстве)</t>
    </r>
  </si>
  <si>
    <t>Пропало U от ОАО Кубаньэнерго. ПС включали поочерёдно.</t>
  </si>
  <si>
    <t>УПП "Фазер",
ЗРУ 6кВ"КНС-12А"</t>
  </si>
  <si>
    <t>УПП "Фазер",
ЗРУ 6 кВ "КНС-12А"</t>
  </si>
  <si>
    <t xml:space="preserve">ПС 110/35/6кВ"Мара-Яха, посадка напряжения по стороне 6 кВ до уровня 3,4 кВ. При запуске СТД 1600 кВт №10 "КНС-12"  через УПП"Фазер" , произошло К.З.в ячейке выбора двигателя ВД-2(У)10/400 РУ 6 кВ УПП"Фазер", находящегося в работе 
СТД-1600 кВт №12 "КНС-12".
</t>
  </si>
  <si>
    <t>Колендо, скважина</t>
  </si>
  <si>
    <t>АОЭЭ  - выбило при посадки напряжения</t>
  </si>
  <si>
    <t>Катангли, Мирзоева, Монги</t>
  </si>
  <si>
    <t>ДЭС №1, 2 – авар. ост. Перехлест проводов на линии ВЛ- 0,4кВ</t>
  </si>
  <si>
    <t>Катангли</t>
  </si>
  <si>
    <t>ТП №601 ф№1 - выбило автомат, перехлест проводов</t>
  </si>
  <si>
    <t>ТП №409, 607 ф№1 - выбило автомат, перехлест проводов</t>
  </si>
  <si>
    <t>Набиль</t>
  </si>
  <si>
    <t>слом 2-х опор ТП №106</t>
  </si>
  <si>
    <t xml:space="preserve"> ТП 301-312 ВЛ6кВ ф Л3Н - упали опоры №63,65, опоры №60,61,62-висят на проводе</t>
  </si>
  <si>
    <t>Ф-615, Ф-616 ячейки 6кВ "УПН" ЦППН-1,Ф-160 ВЛ-10кВ</t>
  </si>
  <si>
    <t>Ф-615,Ф-616</t>
  </si>
  <si>
    <t>АО Ф-615,Ф-616 ВЛ-6кВ (УПН) Ф-160 Вл-10кВ ПС 35/10кВ "Чкаловская"  (сильный скачёк напряжения)</t>
  </si>
  <si>
    <t>Л-556 ПС 35/6кВ "Лесная-14",Л-558 ПС 35/6кВ "Ачикулак-Нефть-15", Ф-423 ПС110/10кВ "Урожайненская"(ПЭС)</t>
  </si>
  <si>
    <t>Л-556,Л-558,Ф-497</t>
  </si>
  <si>
    <t>произвели подачу напряжжения по аварийной схеме на  ПС 35/6 кВ "Русский Хутор-7", ПС 35/6 кВ "Амур Курган-8" и ПС 35/6 кВ "Махмуд Мектеб-9" ; ПС110/ 35/6кВ "Восточная-4"-отключена до восстановления кабелей РЗА</t>
  </si>
  <si>
    <t xml:space="preserve">Л-67 110кВ  ПС110/ 35/6кВ "Восточная-4" </t>
  </si>
  <si>
    <t>Л-67</t>
  </si>
  <si>
    <t>Аварийно отключили  Л-67 на ПС 110/35/6 кВ "Затеречная-1", питающая  ПС 110/35/6 кВ "Восточная-4 под отключение попали Ф-41,Ф-42,Ф-43,Ф-44,Ф-45,ПС 35/6кВ "Камышовая-5".из-за выхода из строя (задымление) ОПУ-110</t>
  </si>
  <si>
    <t>Л-556 ПС 35/6кВ "Лесная-14"</t>
  </si>
  <si>
    <t>произвели подключение Л-557 питающую ПС 35/6 кВ "Махмуд Мектеб-9" от резервной ячейки на  ПС 110/35/10 кВ "Ачикулакская"</t>
  </si>
  <si>
    <t>К-66 
Первомайского нмр</t>
  </si>
  <si>
    <t>ВЛ-10 кВ фидера "РПЖ-5"</t>
  </si>
  <si>
    <t>Неотложные ремонтные работы на СШ-35 кВ ПС "Азаматово" персоналом СЭС.</t>
  </si>
  <si>
    <t>слом опоры 17/1 КЗ по линии   ( ост т/п 504,505,506)</t>
  </si>
  <si>
    <t>подключение т/п 403 к ВЛ 6кВ (остан т/п 402,404,405,406,407,408,409)</t>
  </si>
  <si>
    <t>ПС 35/6кВ К-33</t>
  </si>
  <si>
    <t>ПС 35/6кВ К-33(скачок напряжения при секционировании) неисправность ПБВ 1Т</t>
  </si>
  <si>
    <t>18-30</t>
  </si>
  <si>
    <t>КТПН К-54</t>
  </si>
  <si>
    <t>Разрушени е проходного изолятора 0,4кВ ТМ 400</t>
  </si>
  <si>
    <t>Посадка напряжения в сети 6 кВ при переходе с ЭД-1 (1200 кВт) на ЭД-2 (1600 кВт), (тяжелый пуск) на ф-718 падение нагрузки на 20 А.</t>
  </si>
  <si>
    <t>ВЛ-6 кВ Ф-29</t>
  </si>
  <si>
    <t>ВЛ-6 кВ Ф-29 ПС 35/6 кВ "Промысловая"</t>
  </si>
  <si>
    <t>УЭЭСиЭО</t>
  </si>
  <si>
    <t>МТЗ 2 ст</t>
  </si>
  <si>
    <t>КТПН 6/0,4кВ 1000кВА№1 К-1935</t>
  </si>
  <si>
    <t>ПС-35/6кВ К-107      ВЛ-6кВ Ф-6</t>
  </si>
  <si>
    <t>внутреннее поврежденние тр-ра КТПН 6/0,4кВ 1000кВА№1 К-1935. Заменен трансформатор КТПН 6/0,4кВ 1000кВА№1 К-1935. включен в работу в 12:25</t>
  </si>
  <si>
    <t>ТП-403 ф-2 ВЛ-0,4кВ замена опоры №1</t>
  </si>
  <si>
    <t>ф-РП-1</t>
  </si>
  <si>
    <t>При включении АВ в КТП скв.30 и подачи напряжения на СУ ЭЦН отработала защита в яч-ке ф-РП-1. Причина - неправильный монтаж кабеля 0,4 кВ от фильтра СУ до СУ ЭЦН персоналом ЦБПО.</t>
  </si>
  <si>
    <t>Посадка напряжения в сети 220/110 кВ из-за аварийного отключения ВЛ-110 Изевская-1,2 цепь на ПС 220/110/35/6 Кинельская (МЭС).</t>
  </si>
  <si>
    <t>Для ремонта ЛР-6 кВ КТП скв.5030</t>
  </si>
  <si>
    <t>ДГУ-400/7</t>
  </si>
  <si>
    <t xml:space="preserve">04:17 Аварийный останов ДГУ-400/7 - низкий уровень охлаждающей жидкости.
04:45 При осмотре выявлено нарушение целостности шланга котла подогрева ОЖ.
 05:55 Причина АО устранена.  Пуск в работу ДГУ-400/7. Подано напряжение на станции управления скважин 2635, 2578
</t>
  </si>
  <si>
    <t>МТЗ, 2 ст.ЗЗ.</t>
  </si>
  <si>
    <t>ВЛ-110 кВ "Коханы-2"</t>
  </si>
  <si>
    <t>Работала МТЗ, 2 ст.ЗЗ.
АПВ-успешно.</t>
  </si>
  <si>
    <t>Зап.Сабо</t>
  </si>
  <si>
    <t>рем-т ДЭС (неисправность вентилятора охлаждения)</t>
  </si>
  <si>
    <t>ТП 6/0,4 кВ №402</t>
  </si>
  <si>
    <t xml:space="preserve">ТП 6/0,4 кВ №402 - аварийно-восстановительные работы </t>
  </si>
  <si>
    <t>ВЛ-10 кВ МН
СВЛ КРУ-6 (182,2 км)</t>
  </si>
  <si>
    <t>ВЛ-10 кВ МН от КРУ-6 (182,2 км) до КРУ-9 (297,2 км) - БЛП-9,10,11,12,13,14,15,16</t>
  </si>
  <si>
    <t>МТЗ-1 яч.5 
ПС 35/6кв "К-4"</t>
  </si>
  <si>
    <t>ВН-6кВ 
КТПН 6/0,4кВ №1 К-4 Усть-Тегусское м/р</t>
  </si>
  <si>
    <t>ВВ-6кВ яч.№5 ПС 35/6кВ "К-4" Усть-Тегусского м/р</t>
  </si>
  <si>
    <t>13:00 По ТМ "ОМЬ" ПС 6/35/110 "Усть-Тегусская" посадка напряжения в сети 6,35,110. 
13:42 Осмотр ПС 35/6кВ К-4 - откл. ВВ-6кВ яч.5 МТЗ-1.
13:55 Осмотр КТПН 6/0,4кВ №1 К-4 - междуфазное КЗ ВН-6кВ. Начало восстановительных работ.
18:17 Подано напряжение на отходящие фидера 0,4кВ КТПН 6/0,4кВ №1 К-4.
18:30 Разрешение на набор нагрузки 675кВт</t>
  </si>
  <si>
    <t>ТЗНП-I,II ступени земляной защиты</t>
  </si>
  <si>
    <t>ВЛ-110 Белозерная-Пламя</t>
  </si>
  <si>
    <t>Л2Н</t>
  </si>
  <si>
    <t>АОЭЭ- Л2Н не включается маслян. выключатель после ПОЭЭ</t>
  </si>
  <si>
    <t>Л5К</t>
  </si>
  <si>
    <t>АОЭЭ Л5К- причина выясняется</t>
  </si>
  <si>
    <t>ПС №30 "Тихоновская"
110/35/10 кВ
Вф.30-47</t>
  </si>
  <si>
    <t>1 сек/10 кВ ЗРУ-10кВ №42 "ВДК-1"
В это же время отключились: Куст 100 -2 скважины; ОНД-4 в БКНС-2; 
Н-2, Н-3 в БКНС-1;ГКА-4,5 в ГКС ВД-3; ГКА-1,5,6 в ГКС-1; ГКА-8,10 в ГКС-2; Н-3/1,3/4,3/8 в МН-1 УПСВ-Юг.</t>
  </si>
  <si>
    <t>"КНС-6"; "Елатомка"(СЭС)</t>
  </si>
  <si>
    <t>Оперативные переключения для определении замыкания на "землю" на СШ-35 кВ на ПС "НПС" (СЭС). ПС "РН-ЭН" осмотрены, замечаний нет. В 10:44 подано напряжение на ПС "Елатомка со стороны ПС "Тюрино". В 11:39 подано напряжения на ПС "КНС-6" со стороны ПС "Краснояровская". Персонал СЭС произвел осмотр ВЛ-35 кВ "КНС-6-Елатомка" (СЭС), замечаний нет. 10.11.14. планируется верховой осмотр ВЛ.</t>
  </si>
  <si>
    <t>ост. ДЭС переход на ВЛ-35, Авар. откл. на П/СТ С.Купол ввод №1, появляется кратковременная «земля» по ЛЭП-35кВ «Одопту», запуск ДЭС, ДЭС №2 - авар</t>
  </si>
  <si>
    <t>Мухто</t>
  </si>
  <si>
    <t xml:space="preserve">авар. ост.ДЭС - забит фильтр (замена), запуск ДЭС </t>
  </si>
  <si>
    <t>Мирзоева</t>
  </si>
  <si>
    <t>отгорел шлейф, на проходном изолятре фаза А, КРУН 6кВ.</t>
  </si>
  <si>
    <t>ГТЭС-83 УПТГ-5,7,8</t>
  </si>
  <si>
    <t>ГТЭС-83 ГТУ-1,2,3,4,5,6,8,10        ГПЭС-15 ГПУ-1,2,3,4,5,6,7,8,9,10     ДЭС-1,2 ДГУ-1,4,5,8                           ДЭС-3 ДГУ-2,5</t>
  </si>
  <si>
    <t xml:space="preserve">14:40 АО УПТГ-5,7,8 по низкому давлению газа на входе в компрессор. АО ГТУ-8,10, по низкому давлению газа на входе в турбину. 14:44 АО ГТУ-5,6, по низкому давлению газа на входе в турбину. АО ГТУ-1,2,3,4 по высокой температуре  Т5. На ГТЭС-83 после восстановления давления в линии подачи газа был произведён пуск ГТУ-1,2,3,4,5,6,8,9. На ГПЭС-15 произведён пуск ГПУ-1,2,3,4,5,6,7,8,9,10. ДЭС-1,2 пуск ДГУ-4,5,8. ДЭС-3 пуск ДГУ-1,3,5.     </t>
  </si>
  <si>
    <t>ВЛ-6 кВ Ф-8 ПС 35/6 кВ"Горбатовская-1"</t>
  </si>
  <si>
    <t>МТЗ 1 ст</t>
  </si>
  <si>
    <t>ВЛ-35кВ ф-3,1 ПС-110 КНС-8А</t>
  </si>
  <si>
    <t>Порыв трубопровода. Посадка напряжения по  энергообъектам ЦДНГ-3,4 Самотлорского м/р. Перевод питания ПС-35/6кВ от Ф-3-35кВ на резервные источники питания. Ф-1-35кВ  -отключился в  7:52 с успешным АПВ( обрыв шлейфа по Ф"С" на оп.№2,отсутствие контакта на ШР-35№1 ПС-110/35/6кВ КНС8-А неполнофазный режим на ПС-35/6кВ к-119). ПС-35/6кВ к-119 переведена на резервные источники питания в 10:25.</t>
  </si>
  <si>
    <t>Посадка напряжения по  энергообъектам ЦДНГ-3,4 Самотлорского м/р. Произведен презапуск мех.фонда на кустовых площадках..</t>
  </si>
  <si>
    <t>Л4МЗ</t>
  </si>
  <si>
    <t>нет питания фидер Л4МЗ</t>
  </si>
  <si>
    <t>авар.ост.ДЭС; выяснение прич.: замена топливн.фильтров, запуск - норма</t>
  </si>
  <si>
    <t>Ф-РПЖ-5</t>
  </si>
  <si>
    <t>Переключения персоналом СЭС для отключения ЛР-35 Рязановка на ПС 35/10 Азаматово.</t>
  </si>
  <si>
    <t>ВЛ-10 кВ Ф-РАК-3</t>
  </si>
  <si>
    <t>ВЛ-10 кВ Ф- Рак 3 ПС 35/10 кВ 
"Раковская" (СПО)</t>
  </si>
  <si>
    <t>Работала МТЗ.АПВ-успешно.</t>
  </si>
  <si>
    <t>ВЛ-35кВ ф-2                  ПС-110 КНС-8А</t>
  </si>
  <si>
    <t>Разрушение подвижного изолятора СР-35№1  по Ф-"А" на ПС-35/6кВ     К-1738</t>
  </si>
  <si>
    <t>Посадка напряжения по  энергообъектам ЦДНГ-3 Самотлорского м/р. Произведен презапуск мех.фонда на кустовых площадках..</t>
  </si>
  <si>
    <t>РУ-6 КНС-8А  Реактор-2</t>
  </si>
  <si>
    <t>РУ-6кВ КНС-8А    яч.5 на Р-2</t>
  </si>
  <si>
    <t>внутреннее повреждение Реактора</t>
  </si>
  <si>
    <t>фид.№4 ВНП-1</t>
  </si>
  <si>
    <t>фид.№4 ВНП-1 - восстановл.перемычки на анкере №21</t>
  </si>
  <si>
    <t>Кратковременное понижение напряжения, остановка отдельных скважин по ПС при аварийном отключении фидера "Чк-2" на ПС 35/10 кВ "Чкаловская" (СЭС). Блинкера не выпадали.</t>
  </si>
  <si>
    <t>КТПН-6/0,4кВ 400кВА К-1548</t>
  </si>
  <si>
    <t>Подклинивание скважин, подключенных к КТПН-6/0,4кВ 400кВА к-1548, сработал АВ-0,4кВ 1000А ввод-0,4кВ.</t>
  </si>
  <si>
    <t>авар.ост.ДЭС - замена топливн.фильтров, запуск - норма</t>
  </si>
  <si>
    <t xml:space="preserve">КТПН-6/0,4 кВ К-6 
Катыльгинское нмр
</t>
  </si>
  <si>
    <t>К-6
Катыльгинское нмр</t>
  </si>
  <si>
    <t>Останов СУ ЭЦН. Тр-ор 6/0,4 кВ отгорела шпилька 0,4кВ ф"С" , выполнена заменена ТП-6/0,4кВ 250 кВА.</t>
  </si>
  <si>
    <t xml:space="preserve">Газовая защита тр-ра 2ступень </t>
  </si>
  <si>
    <t>ПС 35/6 кВ К-552</t>
  </si>
  <si>
    <t>ПС-35/6кВ К-552               СШ-6кВ</t>
  </si>
  <si>
    <t>ТП №17</t>
  </si>
  <si>
    <t>Эхаби</t>
  </si>
  <si>
    <t>АОЭЭ ПС-35/6кВ Фид№2-пробой проходного изолятора на ТП №17</t>
  </si>
  <si>
    <t>Ф.21-19</t>
  </si>
  <si>
    <t>ПС-35/6 кВ №421.  АО ВЛ-6 ф.21-19 действием ТО, АПВН.  На опоре №18 разрушение изолятора Ф."А", подхлест проводов Ф."А" и Ф."В". Нагрузка кустов переведена на ф.20-7. Выполнен ремонт ВЛ. Порывистый ветер, метель. Бюллетень погоды №316 от 12.11.14.</t>
  </si>
  <si>
    <t>Ф-52</t>
  </si>
  <si>
    <t>Центральная Оха</t>
  </si>
  <si>
    <t>Ф-52 устранение обрыва ВЛ- 6кВ.</t>
  </si>
  <si>
    <t>В-6 ввод-2 яч.№7 БРУ-6кВ БКНС-10</t>
  </si>
  <si>
    <t>Отключение В-6 ввод-2 яч.№7 БРУ-6кВ БКНС-10 "Аварийной кнопкой"  машинисткой БКНС-10 для остановки агрегата №1. Правомерность  действий оператора выясняется.</t>
  </si>
  <si>
    <t xml:space="preserve">2Т </t>
  </si>
  <si>
    <t>ПС-35/6 кВ №129 АО 2Т действием ДЗТ. Выполнен осмотр 2Т, замечаний нет. Трансформатор 2Т включен в работу.  Причины отключения выясняются. (1С-35, 1Т, СВ-35, 1С-6 выведены в КР)</t>
  </si>
  <si>
    <t>ВЛ-6 кВ "102-05"</t>
  </si>
  <si>
    <t xml:space="preserve">Отключение ВЛ-6 "102-05" по защите "ТО", АПВ неуспешное. РПВ в 03-46 успешное. Ожоги проводов фаз "А", "С" в пролете опор №51-52.  При работе грузоподъемной техники  ООО  «Римера-сервис» в охранной зоне ВЛ-6кВ произошло касание проводов ВЛ-6 кВ "102-05". </t>
  </si>
  <si>
    <t>АОЭЭ ТП № 97 гр.3 - выбило автомат</t>
  </si>
  <si>
    <t>К-52 скв.518
Советское нмр</t>
  </si>
  <si>
    <t>АО АВ-0,4кВ  Неисправность мех.части АВ в ТП. Выполнена замена АВ.</t>
  </si>
  <si>
    <t>ВЛ-6 фидера "Бурение-3".</t>
  </si>
  <si>
    <t>Аварийное отключение с успешным АПВ, МТЗ. Осмотром установлено: обрыв вязок, слет изоляторов на опорах №№ 25, 26, 28, 31 (отпайка на скв.№ 1647). Устранено.</t>
  </si>
  <si>
    <t>Отпайка ВЛ-6 фидера "Бурение-3" на скв.№ 1647.</t>
  </si>
  <si>
    <t>Устранение обрыва вязок, замена изоляторов на опорах №№ 25, 26, 28, 31.</t>
  </si>
  <si>
    <t>ВЛ-6 кВ Ф-1  ПС 35/6 кВ 
"Дерюжевка"</t>
  </si>
  <si>
    <t>Работала Т.О АПВ-не выпал. РПВ-успешно.
Произведен осмотр ВЛ-6 кВ -повреждений  не обнаружено.</t>
  </si>
  <si>
    <t>ПС-35/6кВ Север-1       ВЛ-6 Ф№14</t>
  </si>
  <si>
    <t>Подклинивание скважины 51005 ПЭД-400кВт, подключенной к КТПН-6/0,4кВ 1000кВА  №3 на К-2512</t>
  </si>
  <si>
    <t>ТП238гр.1- окисление кабеля на опоре, треб. переразделка кабеля</t>
  </si>
  <si>
    <t>ВЛ-6 кВ фидера № 417</t>
  </si>
  <si>
    <t xml:space="preserve">Устранение обрыва вязки на опоре №128. Продолжается осмотр ВЛ. Осмотром выявлен сломанный шлейф ф-В на анкерной опоре №129. С 11:00 до 13:10 отключали ЯКНО-41, для устранения обрыва шлейфа на опоре №129, ревизии ячейки ЯКНО-41, доливки масла. В 13:15 включено ЯКНО-41. </t>
  </si>
  <si>
    <t>Северная Оха</t>
  </si>
  <si>
    <t>Фидер-54 : устранение дефектов по ВЛ-6кВ ТП №№ 224,226 по аварийной заявке</t>
  </si>
  <si>
    <t>ТП № 10, 27, 28, 29</t>
  </si>
  <si>
    <t>фид-3 "Эхаби" - врезка ТП № 10, 27, 28, 29 по аварийной заявке</t>
  </si>
  <si>
    <t>К-72Б, 2А 
Советского нмр</t>
  </si>
  <si>
    <t>Остановка УЭЦН, по посадке напряжения, причина выясняется.  Запрошены распечатки журнала событий СУ ЭЦН.</t>
  </si>
  <si>
    <t>РУ-6кВ Приобское ВЛ-6кВ ф.110 к. 108.  КТПН 6/0.4кВ №4</t>
  </si>
  <si>
    <t>ф. 110 к. 108.  КТПН 6/0,4кВ №4</t>
  </si>
  <si>
    <t>ПС 110/35/6кВ Приобская Т-2</t>
  </si>
  <si>
    <t xml:space="preserve"> Ввод 6 №2 в ЗРУ-6кВ Приобскское.</t>
  </si>
  <si>
    <t>К-13 скв.785 
Крапивинского нмр</t>
  </si>
  <si>
    <t>АО АВ-0,4 кВ №6 (Iн-400 А, Iр-248 А), неисправность АВ (не включается), скв. переподключена на резервный АВ.</t>
  </si>
  <si>
    <t>ВЛ 35 кВ М-25, ВЛ 35 кВ М-26</t>
  </si>
  <si>
    <t xml:space="preserve">Добыча: 30 скв. (Куст 4 - 1скв., Куст8Б-1скв., Куст12-1скв., Куст205-3скв., Куст3-1скв., Куст20-2скв., Куст108-1скв., Куст111-2скв., Куст19-3скв., Куст110-3скв, Куст109-6скв., Куст6-1скв., Куст21-1скв., Куст112-1скв., Куст16-3скв.)                                  </t>
  </si>
  <si>
    <t>Провис среднего  провода (ф.В) ВЛ 35кВ М-26  в пролете опор №№ 6, 7. Провод находился в близи провода ф.А ВЛ 35кВ М-25  в пролете опор №№ 6, 6/1. Место пересечения ВЛ.</t>
  </si>
  <si>
    <t>ПС 110/35/6кВ "Кошильская"</t>
  </si>
  <si>
    <t>Остановка скв. м/ф Кошильского м/р, превышение напряжения при регулировке (некорректная работа РПН)</t>
  </si>
  <si>
    <t>Отключение на Кошильскомм м/р.</t>
  </si>
  <si>
    <t>ПС 35/6 кВ К-578 яч.№18</t>
  </si>
  <si>
    <t>ВЛ 6 кВ ф.578-18</t>
  </si>
  <si>
    <t>Отпайка К-590, дерево в пролете опор 34-35</t>
  </si>
  <si>
    <t>КТП скв.№№32, 154</t>
  </si>
  <si>
    <t>Отключение РП-10 кВ персоналом СЭС при производстве оперативных переключений при выводе в ремонт ВЛ-35 кВ "Азаматово-Рязановка"</t>
  </si>
  <si>
    <t>АЧР 1ст, 2ст.</t>
  </si>
  <si>
    <t>ГПЭС-15 ГПУ-3</t>
  </si>
  <si>
    <t>ГТЭС-83 ГТУ-1,2,3,4,5,6,8,9        ГПЭС-15 ГПУ-1,2,3,4,5,6,7,8,9,      ДЭС-1,2 ДГУ-1,2,3,4,5,8,9                           ДЭС-3 ДГУ-2,3,5</t>
  </si>
  <si>
    <t xml:space="preserve">23:30 АО ГПУ-3 из-за задымления в ГПУ в результате заклинивания турбокомпрессора ГПУ-3, АО ГПУ-8,9 из-за попадания дыма от ГПУ-3, АО ГПУ-1,2,4,5,6,7 из-за перекрытия газовой линии на ГПЭС-15, АО ГТЭС-83 по перегрузке, 03:24 восстановлена нормальная схема электроснабжения Усть-Тегусского и Урненского м/р  </t>
  </si>
  <si>
    <t xml:space="preserve">2 С.Ш-6 кВ </t>
  </si>
  <si>
    <t>2 С.Ш-6 кВ ПС 35/6 кВ "Каменка"</t>
  </si>
  <si>
    <t>Ошибочные действия персонала при производстве переключений.</t>
  </si>
  <si>
    <t>1, 2ст.ДЗ</t>
  </si>
  <si>
    <t>АПВН
РПВУ</t>
  </si>
  <si>
    <t>В-35  ЦЛ-1 
ПС 110/35/6 кВ "Малореченская"</t>
  </si>
  <si>
    <t xml:space="preserve">В-35  ЦЛ-1 </t>
  </si>
  <si>
    <t>ПС-110/35/6 кВ "Малореченская"  АО В-35 ЦЛ-1 действием ДЗ, АПВН, РПВУ. Направлен запрос в ОАО "ТРК". (Принадлежность ОАО "ТРК")</t>
  </si>
  <si>
    <t>ПС 35/6 кВ К-33 яч.№8</t>
  </si>
  <si>
    <t>ВЛ 6 кВ ф.33-8</t>
  </si>
  <si>
    <t>Сильный ветер. Обрыв вязок на опорах №18, 20, схлест проводов.</t>
  </si>
  <si>
    <t>ВЛ-10 фидера "Пл-8" (2 скважины)</t>
  </si>
  <si>
    <t>Аварийное отключение, РПВ не успешно. Персоналом Северных ЭС произведен частичный осмотр ВЛ-10, замечаний не выявлено. В 11:37 фидер включен. Персоналом "РН_Энергонефть" произведен полный осмотр отпайки ВЛ-10 в зоне своей ответственности, замечаний нет.</t>
  </si>
  <si>
    <t>ПС-35/6кВ К-7 Тюм. мр  ВЛ-6кВ Ф№6</t>
  </si>
  <si>
    <t>Порыв водовода ППД в районе К-8 Тюм. Мр, обледенение опоры №84</t>
  </si>
  <si>
    <t>Осмотр Э.О. Чистка изоляторов. Запуск м/ф.</t>
  </si>
  <si>
    <t xml:space="preserve">ВЛ-6 кВ Ф.20-7 </t>
  </si>
  <si>
    <t>ПС 35/6 кВ №420 АО ВЛ-6 Ф.20-7 по МТЗ. АПВ успешно. Наезд экскаватора ООО  "Каргосокдорстрой" в пролете опор №№38/4-39/4. После АО пропала  ф.А 6кВ на ТП№1/630кВА. К-17 включена от ВЛ-6 Ф.21-19. Производится осмотр и поиск места повреждения .</t>
  </si>
  <si>
    <t>Посадка напряжения, ДЭС СФ ООО "СЭС"</t>
  </si>
  <si>
    <t>ВЛ 35кВ Ф-2.4   ПС 110/35/6кВ "Ярмаковская"</t>
  </si>
  <si>
    <t>Сильный ветер</t>
  </si>
  <si>
    <t>Отключение на Орехово-Ермаковском, Западно-Ермаковском, Чехлонейском м/р.</t>
  </si>
  <si>
    <t>ВЛ 110кВ ПС Варьеган - Мередиан</t>
  </si>
  <si>
    <t>Отключение на Ван-Ёганском , Ай-Ёганском м/р.</t>
  </si>
  <si>
    <t>Отключение на Верхнеколик-Ёганском. Северо-Хохряковском м/р.</t>
  </si>
  <si>
    <t>ПС 35/6 кВ К-199 яч.№4</t>
  </si>
  <si>
    <t>ВЛ 6 кВ ф.199-4</t>
  </si>
  <si>
    <t>Сильный ветер. Дерево на проводах в пролете опор №№36-37</t>
  </si>
  <si>
    <t>ПС 35/6 кВ К-351 яч.№6</t>
  </si>
  <si>
    <t>ВЛ 6 кВ ф.351-6</t>
  </si>
  <si>
    <t>Сильный порывистый ветер. Схлест проводов в пролете опор 54-55.</t>
  </si>
  <si>
    <t>ВЛ-6 кВ Ф-323</t>
  </si>
  <si>
    <t>ВЛ-6 кВ Ф-323 ПС 35/6 кВ "Чубовка"</t>
  </si>
  <si>
    <t>Работала МТЗ. АПВ-успешно. Произвели осмотрр ВЛ повреждений не обнаруженно.</t>
  </si>
  <si>
    <t xml:space="preserve">  0:34:00</t>
  </si>
  <si>
    <t>МТО, АПВН</t>
  </si>
  <si>
    <t>ПС-35/6кВ К-88     ВЛ-6 кВ Ф-8</t>
  </si>
  <si>
    <t>Пробное включение успешно, перезапуск мех. фонда</t>
  </si>
  <si>
    <t>ТП№18а</t>
  </si>
  <si>
    <t>Восточное Эхаби</t>
  </si>
  <si>
    <t>АОЭЭ ПС-35/6кВ фид№4  - Врезка  ТП№18а по аварийной заявке</t>
  </si>
  <si>
    <t>ПС-35/6 кВ №110.  АО ВЛ-6кВ Ф.10-10 действием  МТЗ, АПВН, посадка "U", РПВУ. Снег, порывы ветра.  Бюллетень погоды №325 от 21.11.14.</t>
  </si>
  <si>
    <t>ПС-35/6 кВ №101.  АО ВЛ-6кВ Ф.1-5 действием  ТО, АПВН, посадка "U", РПВУ. Снег, порывы ветра.  Бюллетень погоды №325 от 21.11.14.</t>
  </si>
  <si>
    <t>ПС-35/6 кВ №103.  АО ВЛ-6кВ Ф.3-13  действием  ТО, АПВУ.                            Снег, порывы ветра.  Бюллетень погоды №325 от 21.11.14.</t>
  </si>
  <si>
    <t xml:space="preserve">Ф.О-29 </t>
  </si>
  <si>
    <t>РУ-6 кВ "Очистные сооружения". АО ВЛ-6кВ Ф.О-29 действием ТО,  АПВУ. Снег, порывы ветра.  Бюллетень погоды №325 от 21.11.14.</t>
  </si>
  <si>
    <t>ТП-6/0,4кВ К-7</t>
  </si>
  <si>
    <t xml:space="preserve">Ф.5-10 </t>
  </si>
  <si>
    <t>ПС-35/6 кВ №105.  АО ВЛ-6кВ Ф.5-10  действием  ТО. На К-7 падение ТП-6/0,4кВ. ТП установлена на место. РПВУ.  Снег, порывы ветра.  Бюллетень погоды №325 от 21.11.14.</t>
  </si>
  <si>
    <t>ПС 110/35/6кВ Гранит, ВЛ-35кВ  Уран -1</t>
  </si>
  <si>
    <t>ВЛ-35кВ Уран -1.</t>
  </si>
  <si>
    <t>ПС 110/35/6кВ ЦПС ВЛ-35кВ Луговая-2</t>
  </si>
  <si>
    <t>ВЛ-35кВ Луговая-2</t>
  </si>
  <si>
    <t xml:space="preserve">ВЛ-110кВ Ленинская-Лосинка-2 </t>
  </si>
  <si>
    <t>Порывистый ветер 21-26м/с, При осмотре ВЛ-110 Ленинская-Лосинка-2 бригадой ОВБ обнаружены следы от термического воздействия  на шлейфе ф. «В» опора 67/27. Однофазное замыкание произошло вследствие касания шлейфа ф. «В» тела опоры при сильном боковом порыве ветра</t>
  </si>
  <si>
    <t>ПС 220/35/10кВ Усть-Балык 2СШ-35</t>
  </si>
  <si>
    <t>2СШ-35</t>
  </si>
  <si>
    <t>ПС 35/6кВ № 076 ВЛ-6кВ ф.076-16</t>
  </si>
  <si>
    <t>ВЛ-6кВ ф.076-16</t>
  </si>
  <si>
    <t>ПС 35/6кВ № 023 ВЛ-6кВ ф.023-18</t>
  </si>
  <si>
    <t>ВЛ-6кВ ф.023-18</t>
  </si>
  <si>
    <t>20.10.12-ТР            01.09.14-ТО</t>
  </si>
  <si>
    <t>АРЛ</t>
  </si>
  <si>
    <t>ВЛ-500кВ Пыть-Ях-СГРЭС-1</t>
  </si>
  <si>
    <t xml:space="preserve">ВЛ-110кВ Восточный-Угутский-1 </t>
  </si>
  <si>
    <t xml:space="preserve">Порывистый ветер 21-26 м/с, метель. Причиной аварийного отключения ВЛ-110 кВ Восточный –Угутский – 1 цепь явилось одно фазное К.З. фазы «А» на приёмном портале со стороны 
ЛР-110 кВ  на ПС-110/35/6 кВ Киняминская. 1.К.З. произошло вследствие касания шлейфа  фазы «А» 
ВЛ-110 кВ Восточный –Угутский – 1 цепь конструкции приёмного портала ПС-110/35/6 кВ Киняминская.   
2.Касание шлейфа произошло вследствие ослабления узла крепления типа НБ-2-6а (натяжной болтовой зажим) фазы «А» ВЛ-110 кВ Восточный –Угутский – 1 цепь  на приёмном портале со стороны ЛР-110 кВ 
ПС-110/35/6 кВ Киняминская
</t>
  </si>
  <si>
    <t>ПС 35/6кВ №072 ВЛ-6кВ ф.072-19</t>
  </si>
  <si>
    <t>ВЛ-6кВ ф.072-19</t>
  </si>
  <si>
    <t>ПС 35/6кВ № 016 ВЛ-6кВ ф.016-08</t>
  </si>
  <si>
    <t>ВЛ-6кВ ф.016-08</t>
  </si>
  <si>
    <t>16.08.14-ТР  16.06.14-ТО</t>
  </si>
  <si>
    <t>март 2013 и 2014</t>
  </si>
  <si>
    <t>ПС 35/6кВ № 025 ВЛ-6кВ ф.025-09</t>
  </si>
  <si>
    <t>ВЛ-6кВ ф.025-09</t>
  </si>
  <si>
    <t>01.08.14-ТО</t>
  </si>
  <si>
    <t>ПС 35/6кВ № 025 ВЛ-6кВ ф.025-13</t>
  </si>
  <si>
    <t>ВЛ-6кВ ф.025-13</t>
  </si>
  <si>
    <t>ПС 35/6 кВ 203
ф.203-20</t>
  </si>
  <si>
    <t>Оп.№46 разрушен изолятор ф."В" и провод ф."В" упал на ф."А". Устранили</t>
  </si>
  <si>
    <t>ПС 35/6 кВ 274
ф.274-08</t>
  </si>
  <si>
    <t>ВЛ-6кВ 
ф.274-08</t>
  </si>
  <si>
    <t>Оп.№20-21 обрыв  провода ф."С"  ( упало дерево из-за пределов охранной зоны) Устранили.</t>
  </si>
  <si>
    <t>ПС 35/6 кВ 233
ф.233-10</t>
  </si>
  <si>
    <t>ВЛ-6кВ 
ф.233-10</t>
  </si>
  <si>
    <t>Отпайка на к.57А оп.№1 разрушен изолятор  ф."А", обрыв провода,  устранили.</t>
  </si>
  <si>
    <t>ПС 1013, ф.1013-08</t>
  </si>
  <si>
    <t xml:space="preserve">Штормовой ветер, метель. В пролете опор № 18-19 (отп. на УЗ №9) на провода ф.В,С попала ветка. </t>
  </si>
  <si>
    <t>35/10кВ "Ефремо-Зыково" (СЭС)</t>
  </si>
  <si>
    <t>ВЛ-10 кВ ф-Ез-6</t>
  </si>
  <si>
    <t>Аварийное отключение ПС Ефремо-Зыково (СЭС), причину и отработавшие защиты персонал СЭС не сообщает. Произведен осмотр ф-Ез-6 персоналом РН-ЭН нарушений не выявлено.</t>
  </si>
  <si>
    <t>Устранение слета изолятора на приемной траверсе ЛР-1 опора № 587</t>
  </si>
  <si>
    <t>МВ-6 Ввод-6 кВ Т-1-ТПС 35/6 кВ
"Евгеньевская-2" Под откл.попала:
1 С.Ш-6 кВ (Ф-1, 2, 3, 6, 7)
ПС 35/6 кВ "Евгеньевская"</t>
  </si>
  <si>
    <t>К-2 скв.204 
Колотушного нмр</t>
  </si>
  <si>
    <t xml:space="preserve">АО АВ-0,4кВ Iн-250А в КТПН-6/0,4, нагрев отходящих контактов. Выполнена протяжка, скважина в работе. </t>
  </si>
  <si>
    <t>АПВН
РПВН</t>
  </si>
  <si>
    <t>ПС-35/6 кВ №105. АО ВЛ-6кВ действием ТО, АПВН. На опоре №49 ф."В" разрушен изолятор, подхпест провода. Выполнена замена изолятора, перетяжка провода в пролете опор №49-50. Снег, порывы ветра.  Бюллетень погоды №325 от 21.11.14.</t>
  </si>
  <si>
    <t>Вл-6кВ Ф-18 ПС 35/6кВ "К-405"</t>
  </si>
  <si>
    <t>Сильный ветер. Слетел провод с изолятора фаза -"с", между оп.№41-42 Ф-18</t>
  </si>
  <si>
    <t>МРСК ЗЭС</t>
  </si>
  <si>
    <t>Фонд Ф-4</t>
  </si>
  <si>
    <t>Аварийное отключение с успешным АПВ. Участок ВЛ в зоне ответственности РН-ЭН осматрен, видимых повреждений не обнаружено.</t>
  </si>
  <si>
    <t>МРСК ВЭС</t>
  </si>
  <si>
    <t>ПС 35/6 Варшава-3,      ПС 35/6  Проскуринская</t>
  </si>
  <si>
    <t>Посадка напряжения в сети 110 кВ со по ВЛ-110 кВ "Алексеевка-Герасимовка" при аварийном отключении ВЛ-35 кВ "Гавриловка" на ПС "Алексеевская" (МРСК ВЭС) АПВ неуспешное.Работа ТО.РПВ успешно.Падение нагрузок по ВЛ-35 "17-Л" на ПС Герасимовская(РН-ЭН).</t>
  </si>
  <si>
    <t>ВЛ-35 кВ "Гавриловка" (ВПО)</t>
  </si>
  <si>
    <t>ВЛ-35 кВ "Гавриловка" (ВПО)
ПС 110/35/10 кВ"Алексеевка" (ВПО).
Под откл. попала:ПС 35/6 кВ "Богатыревская"</t>
  </si>
  <si>
    <t>Мухто, Центр. Аромай</t>
  </si>
  <si>
    <t xml:space="preserve">авар.ост.ДЭС (КЗ ВЛ-6КВ фид.№3) - включ. фид.№4 ПС-35/6кВ "Мухто" </t>
  </si>
  <si>
    <t>ВЛ-6кВ Ф-7,8 ПС 35/6кВ "К-39"</t>
  </si>
  <si>
    <t>Касание и обрыв ЛЭП ТС подрядной организации.</t>
  </si>
  <si>
    <t>Отключение на Ван-Ёганском м/р. Составлен акт расследования аварии.</t>
  </si>
  <si>
    <t>Фонд Ф-6</t>
  </si>
  <si>
    <t>Аварийное отключение с неуспешным АПВ, РПВ неуспешно. Работа МТЗ-3ст. В 5:54 выехали с осмотром. В 6:34 фидер включили после отключения отпаек на РИТС и ЛР -2 отпайка на скв.№ 1026, земли нет, осмотр продолжают. В 7:15 включена отпайка на скв.№ 1026. Повреждение на участке отпайки на РИТС зона ответственности АО Оренбургбурнефть. 19:00 отпайка на РИТС после устранения дефектов включена.</t>
  </si>
  <si>
    <t>ВЛ-6 кВ фидера № 818.</t>
  </si>
  <si>
    <t xml:space="preserve">Самопроизвольное отключение В-6 яч.фидера № 818 в результате работы блокировочного механизма при выкатывании тележки выключателя фидера № 817, (старение контактов блокировочного механизма). РПВ успешно. </t>
  </si>
  <si>
    <t>Ф-114 ПС 35/6кВ "Величаевка-11"</t>
  </si>
  <si>
    <t>АО В-Ф-114 ПС 35/6 Величаевка-11, АПВН, РПВУ при включении ЛР-197/114 КТП скв. 197 Величаевское, сгорели 2 ПК-10 (Ф-"В","С") из-за отгорания наконечника шлейфа Ф-"С" на неподвижном ноже рубильника Р-400</t>
  </si>
  <si>
    <t>ПС 35/6кВ
ф.103-05</t>
  </si>
  <si>
    <t>ВЛ-6кВ ф.103-05</t>
  </si>
  <si>
    <t>Межфазное короткое замыкание проводов ф. «А» и ф. «В», в пролете опор №32-33, вызвано сближением проводов веткой дерева, сорванной порывом сильного ветра из- за пределов охранной зоны</t>
  </si>
  <si>
    <t>35/6кВ "Моргуновская"</t>
  </si>
  <si>
    <t>ВЛ-6 кВ ф-2212</t>
  </si>
  <si>
    <t>Устранение замыкания на "землю" - замена гирлянды с дефектными изоляторами на опоре №140 и отключение вновь построенной отпайки ВЛ-6 кВ для проведения верхового осмотра.</t>
  </si>
  <si>
    <t>МВ-35 Т-1-Т  ПС 35/6 кВ "Благодаровская"</t>
  </si>
  <si>
    <t>Блинкера защит не выпадали. АПВ нет. РПВ не успешно. В 6:55 нагрузка Т-1-Т переведена на Т-2-Т (вкл. СВВ-6 кВ)
Причина -разрушение стекла в газовом реле, утечка масла . Работала газовая защита.</t>
  </si>
  <si>
    <t>ВЛ-6кВ Ф-4 ПС 35/6кВ "К-56"</t>
  </si>
  <si>
    <t>Разрушение изолятора ШС-10 на оп.№30 (назкие температуры).</t>
  </si>
  <si>
    <t>КТПН К-374</t>
  </si>
  <si>
    <t>ВЛ-6 кВ "236-18"</t>
  </si>
  <si>
    <t>Отключение ВЛ-6 "236-18" по защите "ТО", АПВ неуспешное. РПВ неуспешное.  Из-за выдавливания аварийной опоры №19/18 ВЛ-6 "236-18" из грунта воздействием низких температур произошл схлест проводов фаз "А" и "В" в пролете опор №19/16-19/17 вследствии обрыва вязки провода фазы "В" на опоре №19/18 и разрушения изолятора фазы "В" на опоре №19/17</t>
  </si>
  <si>
    <t>выбило секционный выключатель на ГПА</t>
  </si>
  <si>
    <t>МТЗ 3ст.</t>
  </si>
  <si>
    <t>1Т ПС "Двуреченская"</t>
  </si>
  <si>
    <t>АО 1Т на ПС-110/35/6 кВ "Двуреченская". Ложное срабатывание МТЗ 3-й ступени делительной защиты 1Т при запуске ЭД агр.5 БКНС-38. Ошибка монтажа цепей делительной защиты при СМР по запуску ГТЭС "Двуреченская". 2Т в плановом ремонте с 25.11.14.</t>
  </si>
  <si>
    <t>К-70 
Игольского нмр</t>
  </si>
  <si>
    <t>АО вводного АВ-0,4 кВ (Iн-1600 А, Iр-200 А) в КТПН №2, ПВ успешное. Запрошены распечатки СУ ЭЦН.</t>
  </si>
  <si>
    <t>ПС 351, ф.351-14</t>
  </si>
  <si>
    <t>Неустановленный транспорт задел провода в пролёте оп. 4-13 - 4-14, отп. на к.20</t>
  </si>
  <si>
    <t>ПС 110/35/6 Каменная</t>
  </si>
  <si>
    <t>В-110 Красноленинская 1,2 и В-110 Генерация-1,2</t>
  </si>
  <si>
    <t>ДЭС-16 ДГУ-8, ДГУ-1,2,3,5,6</t>
  </si>
  <si>
    <t>8:08 АО ДГУ-8 - низкая частота, в результате загрязнения топливных фильтров ДГУ-8, далее АО ДГУ 1,2,3,5,6 перегруз. В 8:21 пуск ДГУ-1,2,3,5,6,8. В 8:40 пуск отключенных скважин К-8.</t>
  </si>
  <si>
    <t>М/р "Нядейюское".                  Короткое замыкание из-за обрыва вязки провода на ВЛ-6кВ Ф-522 оп. 12 в следствии вибрации ("пляски") проводов. Замена вязок, ввод ВЛ-6кВ Ф-522 в работу.</t>
  </si>
  <si>
    <t>Ф.Б4-17</t>
  </si>
  <si>
    <t xml:space="preserve">ПС-168 ф.168-10 </t>
  </si>
  <si>
    <t>Проезд  неизвестной техники с завышенным габаритом под ВЛ-6кВ в пролёте опор 4-5</t>
  </si>
  <si>
    <t>ДЭС-9 куст-7 Усть-тегусского м/р</t>
  </si>
  <si>
    <t>ДЭС-9 ДГУ-4, ДГУ-1,3</t>
  </si>
  <si>
    <t>1:30 АО ДГУ-4 - низкая частота, в результате загрязнения топливных фильтров ДГУ-4, далее АО ДГУ 1,3  в результате загрязнения топливных фильтров. В 2:00 пуск ДГУ-1,3,4, пуск отключенных скважин К-7.</t>
  </si>
  <si>
    <t>ТП 6/0,4 кВ №201 ф1 -включение автомата в т/п</t>
  </si>
  <si>
    <t>Отключение ВЛ-6 "236-18" по защите "ТО", АПВ неуспешное. РПВ успешное.Схлест проводов фаз "А" и "В" в пролете опор №19/19-19/18 при порывах ветра.В 11:46 повторное отключение, 12:25 РПВ успешное. В 12:54 ВЛ-6 выведена в ремонт.Произведена перетяжка провода и изменение транспозиции фаз "А" и "В" на аварийной опоре №19/18</t>
  </si>
  <si>
    <t>ТП №101</t>
  </si>
  <si>
    <t>Западное Сабо</t>
  </si>
  <si>
    <t>Смена автомата на ТП № 101.</t>
  </si>
  <si>
    <t>ВЛ-6 кВ "369-06"</t>
  </si>
  <si>
    <t>ВЛ-6 кВ "369-18"</t>
  </si>
  <si>
    <t>ТП №99</t>
  </si>
  <si>
    <t>Северная Оха, Центральная Оха</t>
  </si>
  <si>
    <t>Ф.-54 - ремонт РЛНД на ТП-99</t>
  </si>
  <si>
    <t>декабрь</t>
  </si>
  <si>
    <t>ОН</t>
  </si>
  <si>
    <t>ВЛ-6 кВ фидера № 2211, КТП скв.№ 4214</t>
  </si>
  <si>
    <t>Устранение течи масла тр-ра 1000 кВА КТП скв. 4214. Произведена протяжка флянцевого соединения.</t>
  </si>
  <si>
    <t>19-36</t>
  </si>
  <si>
    <t>ПС-35/6кВ К-90    ВЛ-6 кВ Ф-6</t>
  </si>
  <si>
    <t>ПС-35/6кВ К-90А    ВЛ-6 кВ Ф-6</t>
  </si>
  <si>
    <t>Обрыв провода Ф-"В,С" в результате зацепа а/т "СНПХ"</t>
  </si>
  <si>
    <t>ТП №97</t>
  </si>
  <si>
    <t>ТП-97 гр.1 - обрыв верхнего провода ВЛ-0,4 кВ</t>
  </si>
  <si>
    <t xml:space="preserve">ВЛ-35  ЦЛ-9 </t>
  </si>
  <si>
    <r>
      <t xml:space="preserve">АО ВЛ-35кВ ЦЛ-9 от ПС-110/35/6кВ "Катыльгинская" действием ТО, АПВ неуспешное. На ПС-35/6кВ №412, 414 работа АВР-6 успешная. Посадка напряжения. </t>
    </r>
    <r>
      <rPr>
        <sz val="12"/>
        <color theme="5" tint="-0.249977111117893"/>
        <rFont val="Times New Roman"/>
        <family val="1"/>
        <charset val="204"/>
      </rPr>
      <t xml:space="preserve">Зацеп ВЛ деревом в пролете оп. №8-9 при производстве работ по вырубке просеки в охранной зоне ЛЭП подрядчиком ООО "КДС". </t>
    </r>
  </si>
  <si>
    <t>СУ ЭЦН Катыльгинское нмр</t>
  </si>
  <si>
    <t>Остановка УЭЦН, запрошены распечатки работы СУ ЭЦН.</t>
  </si>
  <si>
    <t>Мухто, Центральный Паромай</t>
  </si>
  <si>
    <t>перехлёст проводов</t>
  </si>
  <si>
    <t>короткое замыкание ф Л1Н, ф Л2Н</t>
  </si>
  <si>
    <t>Перехлест проводов</t>
  </si>
  <si>
    <t>ТП №5а</t>
  </si>
  <si>
    <t>ПС 35/6  ''Сахарная Сопка'' фидер №1 ТП № 5а  -  отсутствие эл.энергии, прич. выясняется</t>
  </si>
  <si>
    <t>ТП №1а</t>
  </si>
  <si>
    <t>ПС 35/6  ''Сахарная Сопка'' фидер №1 ТП № 1а  -  отсутствие эл.энергии, прич. выясняется</t>
  </si>
  <si>
    <t>ТП №11</t>
  </si>
  <si>
    <t>ПС 35/6  ''2-ая Площадь'' фидер №3 ТП № 11  -  отсутствие эл.энергии, прич. выясняется</t>
  </si>
  <si>
    <t>ТП №27</t>
  </si>
  <si>
    <t>Колендо</t>
  </si>
  <si>
    <t>Ф-6 ТП- 27, гр. 2. Смена предохранителя на ТП 27</t>
  </si>
  <si>
    <t>"Низкое питающее напряжение".Ф-6, ТП-27, гр. 3</t>
  </si>
  <si>
    <t xml:space="preserve"> "Дисбаланс напряжения".Ф-6, ТП-27, гр.1.</t>
  </si>
  <si>
    <t>ТП-96,гр.2 - сломана опора, обрыв 2-х проводов ВЛ-04 кВ.</t>
  </si>
  <si>
    <t xml:space="preserve">МЕТЕО АОЭЭ ТП-97, гр.2. </t>
  </si>
  <si>
    <t>ТП №209</t>
  </si>
  <si>
    <t xml:space="preserve">МЕТЕО АОЭЭ ТП-209, гр.2. </t>
  </si>
  <si>
    <t>ТП №238</t>
  </si>
  <si>
    <t xml:space="preserve">МЕТЕО АОЭЭ ТП-238, гр.2. </t>
  </si>
  <si>
    <t>МЕТЕО АОЭЭ ТП-201 схлест проводов.</t>
  </si>
  <si>
    <t>ТП №226</t>
  </si>
  <si>
    <t>МЕТЕО АОЭЭ ТП-226, гр.2.</t>
  </si>
  <si>
    <t>МЕТЕО АОЭЭ Ф-52, ТП 209- поломка 2-х опор</t>
  </si>
  <si>
    <t>МЕТЕО АОЭЭ фид. 51</t>
  </si>
  <si>
    <t>МЕТЕО АОЭЭ фид. 53, 54.</t>
  </si>
  <si>
    <t>Гиляко-Абунан</t>
  </si>
  <si>
    <t>МЕТЕО</t>
  </si>
  <si>
    <t>ПС 35/6  ''Эхаби'' фидер №3  - схлест проводов</t>
  </si>
  <si>
    <t>ПС 35/6 ''Эхаби'' фидер2  ТП № 17А - обход</t>
  </si>
  <si>
    <t>ПС 35/ 6 ''Эхаби'' фидер 2 ТП № 17 - обход</t>
  </si>
  <si>
    <t>Одопту</t>
  </si>
  <si>
    <t>Метео. АОЭЭ</t>
  </si>
  <si>
    <t>Одопту-Северный купол</t>
  </si>
  <si>
    <t>Метео. Посадка ЭЭ</t>
  </si>
  <si>
    <t>ДЭС №1, №2</t>
  </si>
  <si>
    <t>Метео: Остановка ДЭС №1, №2 (перегрев охлаждающей жидкости)</t>
  </si>
  <si>
    <t>Тунгор</t>
  </si>
  <si>
    <t>метео- ТП6/0,4кВ №404, 405, 305, 504, 406, 310, 411, 306, 505, 307, 301.</t>
  </si>
  <si>
    <t>метео- ТП6/0,4кВ №609, 701.</t>
  </si>
  <si>
    <t>В. Даги, Мирзоева</t>
  </si>
  <si>
    <t>Метео,перехлест проводов</t>
  </si>
  <si>
    <t>Монги</t>
  </si>
  <si>
    <t>Метео перехлест проводов</t>
  </si>
  <si>
    <t>ПС-35/6 №180 ф.180-16</t>
  </si>
  <si>
    <t>На оп.83 на ЛР-6кВ отгорел нож ф.В. Остановка скважин по неполнофазному режиму</t>
  </si>
  <si>
    <t>ПС 35/6 № 323 ф.323-14</t>
  </si>
  <si>
    <t>На оп.№1 отгорел шлейф ф.С. Остановка скважин по неполнофазному режиму</t>
  </si>
  <si>
    <t>КПМЭС "Кубаньэнерго"</t>
  </si>
  <si>
    <t>ПС "Горячий Ключ-220" КПМЭС "Кубаньэнерго"</t>
  </si>
  <si>
    <t xml:space="preserve">М-е Дыш, Ключевое, Узун. Кратковременная посадка U на время АПВ. </t>
  </si>
  <si>
    <t>низкое напряжение, запуск вручную.</t>
  </si>
  <si>
    <t>Не запускается, окисление на опоре</t>
  </si>
  <si>
    <t>ФИДЕР № 52- СМЕНА ИЗОЛЯТОРА НА ТП 217</t>
  </si>
  <si>
    <t>Ф--54- отгор. фаза в клемнике ТП- 97</t>
  </si>
  <si>
    <t>ТП №19а</t>
  </si>
  <si>
    <t>метео: ПС 35/6 "2-ая Площадь" Фид. №2 ТП№19а, был выбит автомат в БУ</t>
  </si>
  <si>
    <t>ТП №12</t>
  </si>
  <si>
    <t>метео: ПС 35/6 "2-ая Площадь" Фид. №3, №2, №4</t>
  </si>
  <si>
    <t>ПС -35/6 "Вост.Эхаби" Фид.№2, №4, "2-ая Площадь" Фид.-2, 3, "Сахарная Сопка" Ф-1 - обрывы проводов</t>
  </si>
  <si>
    <t>переразделка кабеля на ЭД</t>
  </si>
  <si>
    <t>сгорел электродвигатель</t>
  </si>
  <si>
    <t>ТП №1</t>
  </si>
  <si>
    <t>ТП №1 Фид.№1</t>
  </si>
  <si>
    <t>ПС-35/6 "Эхаби" Фид.№4 ТП-34 - обрыв провода</t>
  </si>
  <si>
    <t>Отустствует эл.энергия на ТП 6/0,4кВ №402</t>
  </si>
  <si>
    <t>Центральный Паромай</t>
  </si>
  <si>
    <t>Неизвестная (отсутствует ЭЭ на ТП 6/0,4кВ №516, 503, 501)</t>
  </si>
  <si>
    <t>Центральный Сабо</t>
  </si>
  <si>
    <t>Отустствует эл.энергия на ТП 6/0,4кВ №205.</t>
  </si>
  <si>
    <t>ПАЭС №2</t>
  </si>
  <si>
    <t>АО ПАЭС №2 ( вышел из строя двигатель АИ-20),зап ГПА №2</t>
  </si>
  <si>
    <t>Устранение обрыва проводов</t>
  </si>
  <si>
    <t>ТП №305</t>
  </si>
  <si>
    <t>т/п 6/0,4кВ №305 ф3 включение автомата</t>
  </si>
  <si>
    <t>не запускается</t>
  </si>
  <si>
    <t>ПС-35/6кВ №322 ф.322-16</t>
  </si>
  <si>
    <t>Следы КЗ в пролете оп.№21-22 (въезд на раст.узел), в результате проезда неустановленного а/тр-та. Занимается СБ</t>
  </si>
  <si>
    <t>ВЛ-6кВ Ф-4 ПС 35/6кВ "К-12"</t>
  </si>
  <si>
    <t xml:space="preserve"> ВЛ-6 кВ фидера "Графский".</t>
  </si>
  <si>
    <t>Аварийное отключение с успешным АПВ, МТЗ. Ветер до 15 м/с. Проводится осмотр.(Выехали в 18:30). В 23:05 осмотр закончен, выявлены следы поджогов на отпайке на летнюю дойку (свх. Матвеевский), отпайка отключена. Других замечаний нет.</t>
  </si>
  <si>
    <t>МТ0</t>
  </si>
  <si>
    <t>Аварийное отключение с успешным АПВ, МТО. Ветер до 15 м/с. Проводится осмотр. В 23:05 осмотр закончен, выявлены следы поджогов на отпайке на летнюю дойку (свх. Матвеевский), отпайка отключена. Других замечаний нет.</t>
  </si>
  <si>
    <t>УЭ ОАО "Самаранефтегаз"</t>
  </si>
  <si>
    <t>Выпал блинкер
"Перегруз"</t>
  </si>
  <si>
    <t>Ввод-6 Т-1-Т</t>
  </si>
  <si>
    <t>Ввод-6 Т-1-Т ПС 35/6 кВ"Грековская"</t>
  </si>
  <si>
    <t>ВБТ-10-20-630</t>
  </si>
  <si>
    <t>03.12.2014; 14.10.2014</t>
  </si>
  <si>
    <t xml:space="preserve">Неправильная работа защиты от перегрузки силового трансформатора Т-1-Т, неправильный выбор уставок по времени индукционного реле RIZ 204 в ячейках ввода 6 кВ Т-1-Т, отходящей линии 6 кВ Ф-3, что привело к излишнему срабатыванию защиты от перегрузки Т-1-Т и отключению выключателя ввода 6 кВ Т-1-Т. Отсутствие АПВ на вводе 6 кВ Т-1-Т. </t>
  </si>
  <si>
    <t>ПРЦЭиЭ №2</t>
  </si>
  <si>
    <t>А12</t>
  </si>
  <si>
    <t>09.06.2014; 16.01.2014</t>
  </si>
  <si>
    <t>Физичесий износ линейной арматуры, штыревого изолятора, корррозионный износ траверс. Производство РПВ силами персонала ЧПО МРСК Волги.</t>
  </si>
  <si>
    <t>ПРЦЭиЭ №6</t>
  </si>
  <si>
    <t>А9</t>
  </si>
  <si>
    <t>Работала МТЗ. АПВ-не успешно. В 16:38 РПВ-успешно. Произвели осмотр ВЛ-6 кВ и обнаружили на опоре №118/5 разрушен изолятор, в результате чего произошел провис провода фазы "В"и касание проводов Ф-"А" и"С" при сильном ветре в пролете опор №118/5-118/7. С 17:32 до 18:45 произвели разборку шлейфов на опоре №113/25.</t>
  </si>
  <si>
    <t>ВЛ-6 кВ Ф-3 ПС 35/6 кВ "Грековская"</t>
  </si>
  <si>
    <t>Блинкера защит не выпадали. АПВ-не успешно. Причина: в пролете опор №97-98 обнаружен схлёст проводов.
С19:40 до 21:45  произвели перетяжку проводов в пролёте оп.№97-98.</t>
  </si>
  <si>
    <t>13.09.2014; 29.06.2013</t>
  </si>
  <si>
    <t>Причина -  персонал сетевого района №3 при проведении  в сентябре 2014 г. осмотра не уведомил свое непосредственное начальство о выявленном провисе проводов. По отношению к виновным лицам будут приняты меры дисциплинарного характера, о мерах будет доложено до окнца 2014 г. в отдел эксплуатации и ремонта эл-их сетей управления энергетики. Большой объем аварийно-восстановительных работ. 1 час езды от базы цеха до места возникновения нарушения.</t>
  </si>
  <si>
    <t>Сгорела катушка магнитного пускателя, требуется смена Б/У</t>
  </si>
  <si>
    <t>ПС-35/6кВ Ф№4"2ая Плащадь" ТП№23а - обрыв провода</t>
  </si>
  <si>
    <t>ТП №305 ф3 - не включается, короткое замыкание на опоре</t>
  </si>
  <si>
    <t>К-9 скв.2
Стрежевское нмр</t>
  </si>
  <si>
    <t xml:space="preserve">АО ДЭС ООО "СЭС", обрыв генераторного ремня. </t>
  </si>
  <si>
    <t>К-27 скв.729
Оленье нмр</t>
  </si>
  <si>
    <t>АО АВ-0,4 кВ в ТП, РПВ-успешное. Iн= 320А , Iр=100А; заявка поступила в 8:35. Подана заявка на распечатку параметров работы ЭЦН</t>
  </si>
  <si>
    <t>"Посадка" U при переводе эл.снабжения фидера № 1409 с ПАЭС-1 на ПАЭС-2. Замыкание ротора ПАЭС-1 на "землю", (выведена в ремонт для выяснения причин). Зона ответственности ООО "Компания энергия".</t>
  </si>
  <si>
    <t xml:space="preserve">ОПМЭС Урала </t>
  </si>
  <si>
    <t>Оперативные переключения по заявке ОРДУ</t>
  </si>
  <si>
    <t>Перевод эл.снабжения ПС "Долговская" на ВЛ-35 20"Л". Подготовка режима вывода в ремонт АТ-1 на ПС "Бузулукская" по команде Оренбургского РДУ.</t>
  </si>
  <si>
    <t>EMCP</t>
  </si>
  <si>
    <t>9:20 АО ДГУ-400/7 - низкая частота, низкое напряжение генератора. Причина - загрязнение топливных фильров, снижение пропускной способности топлива через фильтрующий элемент.
09:55 Выполнена замена топливных фильтров ДГУ-400/7, запуск ДГУ, запуск скв.2635, 2578 в работу.</t>
  </si>
  <si>
    <t>ВЛ-6 кВ Ф-5 ПС 110/35/6 кВ "Зольное"(ЖПО)</t>
  </si>
  <si>
    <t>Работало ТО. АПВ-успешно.
Причина  -обнаружено во время осмотра в пролете опор № 46-47 упавшая ветка под проводами..</t>
  </si>
  <si>
    <t>АС-50; А-70</t>
  </si>
  <si>
    <t>22.05.2014; 08.07.2014</t>
  </si>
  <si>
    <t>предполож.КЗ на ТП-6/0,4кВ №101</t>
  </si>
  <si>
    <t>ТП №106</t>
  </si>
  <si>
    <t>ТП-106 ф 1 врезка, подключение перемычек опоры №17 к ф 1 Л1Н</t>
  </si>
  <si>
    <r>
      <t>ПС 35/6 кВ №103 АО ВЛ-6кВ Ф.3-6.действием ТО, АПВ-успешное. Касание ВЛ деревом при падении оп.67-68</t>
    </r>
    <r>
      <rPr>
        <sz val="12"/>
        <color theme="9" tint="-0.499984740745262"/>
        <rFont val="Times New Roman"/>
        <family val="1"/>
        <charset val="204"/>
      </rPr>
      <t xml:space="preserve"> </t>
    </r>
  </si>
  <si>
    <t>ПС 35/6 № 325 ф.325-06</t>
  </si>
  <si>
    <t xml:space="preserve">КТП-6/0,4 кВ 400 кВА.                 Проходной изолятор SPN-10-400 </t>
  </si>
  <si>
    <t>ТР 05.05.14.              ТО 07.11.14.</t>
  </si>
  <si>
    <t xml:space="preserve">ТР  05.15.              </t>
  </si>
  <si>
    <t>ООО "Газпромпереработка"</t>
  </si>
  <si>
    <t>ПС 35/6 № 209          ф. 209-02</t>
  </si>
  <si>
    <t>оп.175 сорван изолятор ф.А следы КЗ на проводах ф.А и ф.В (отпаечная ВЛ-6,  находящаяся в эксплуатационной ответственности  УТЖУ ООО "Газпромпереработка")</t>
  </si>
  <si>
    <t>МТО               ЗЗП-1ст</t>
  </si>
  <si>
    <t>ВЛ-110 кВ Гаршино-2цепь</t>
  </si>
  <si>
    <t>Посадка напряжения при аварийном отключении ВЛ-110 кВ "Гаршино-2цепь" на ПС 110/35/6 кВ "Росташинская" работа МТО; ЗЗП-1 ст. Ф-"С"-0.расстояние 15,5 кМ. Начали осмотр тремя бригадами в 21:40. По ПС "Гаршино-2", "Широкодольская", "Гаршино-УПСВ" отработал АВР нагрузка перешла на ВЛ 110 кВ Гаршино-1-цепь.В 2:10 осмотр закончен видимых причин не обнаружено.С утра повторный осмотр с участием ИТР.</t>
  </si>
  <si>
    <t>ДЭС-16 ДГУ-5,6,8 ДГУ-1,2,3,4</t>
  </si>
  <si>
    <t>11:23 АО ДГУ-5,6,8 - низкая частота, низкое напряжение генератора. Причина - загрязнение топливных фильров, снижение пропускной способности топлива через фильтрующий элемент. АО ДГУ-1,2,3,4 по перегрузу. 11:38 Пуск ДГУ-1,2,3,4 в работу, пуск ДГУ-5,6,8 после замены топливных фильтров. Запуск скважин.</t>
  </si>
  <si>
    <t xml:space="preserve">МВ-35 Т-1-Т, 
МВ-35 кВ "Колыванская-2" </t>
  </si>
  <si>
    <t>МВ-35 кВ "Колыванская-2", МВ-35 Т-1-Т
ПС 35/6 кВ "Колыванская"</t>
  </si>
  <si>
    <t>Выпал блинкер "Авар. откл."АПВ-нет.
РПВ-успешно. МВ-35 Т-1-Т не включали т.к. видны следы выброса масла из бака МВ-35  Ф -"В". Нагрузка Т-1-Т в 15:59 переведена на Т-2-Т.
Причина:  неисправность токоведущих частей бака фазы «В» МВ-35 Т-1-Т . 7.12.2014г заменили отказавший МВ-35 Т-1-Т.</t>
  </si>
  <si>
    <t>ВМБ С-35М-630 10Б</t>
  </si>
  <si>
    <t>18.11.2014; 13.08.2014</t>
  </si>
  <si>
    <t>Причина - увлажнение в период слива конденсата из бака корпуса бака в месте крепления подвижной диэлектрической тяги, на которой закреплена дугогасительная камера, что привело к ослаблению электрической прочностьи изоляции бакелитовых изоляционных колпаков неподвижных штоков полюса выключателя фазы "В" и последующему пробою между неподвижными контактами полюсов и металлическими частями корпуса бака. Перерыв в электроснабжении потребителей на время ручного повторного включения, перевода нагрузки Т-1-Т на Т-2-Т.</t>
  </si>
  <si>
    <t>А8</t>
  </si>
  <si>
    <t>Л1Н - обрыв провода по фазе С по линии ВЛ 6 кВ опора №92</t>
  </si>
  <si>
    <t>2С-6 ПС-110 Катыльгинская</t>
  </si>
  <si>
    <t>Остановка УЭЦН. Посадка напряжения при АО В-6 2Т на ПС 110/35/6 кВ "Катыльгинская" при разрушении опорной и проходной изоляции 2С-6, яч.2 ПС 110/35/6 кВ "Катыльгинская".</t>
  </si>
  <si>
    <t>К-23 скв.485
Оленье нмр</t>
  </si>
  <si>
    <t>АО АВ-0,4 кВ в ТП, РПВ-успешное. Iн= 125А , Iр=53А; Подана заявка на распечатку параметров работы ЭЦН</t>
  </si>
  <si>
    <t>ПС-35/6 №209 ВЛ-6 ф.209-02</t>
  </si>
  <si>
    <t xml:space="preserve">Отпаечная ВЛ-6 с оп.63,  находящаяся в эксплуатационной ответственности  УТЖУ ООО "Газпромпереработка", разрушение проходных изоляторов в секущей ячейке 6кВ. На оп.1 С.Я.- 6кВ отключили ЛР-6, ввели ф.209-02 в работу. </t>
  </si>
  <si>
    <t xml:space="preserve">МТО               </t>
  </si>
  <si>
    <t>35/6кВ "Скворцовская"</t>
  </si>
  <si>
    <t>ВЛ-6кВ Ф-416</t>
  </si>
  <si>
    <t>Аварийное отключение.Работа МТО.Включению не поддается.Бригада для осмотра с Медведки приступила к работе в 2:43,бригада из Курманаевки приступила в 3:05.В 4:45 пробное включение после откл ЛР-2 фидер включению не поддался, в 5:00 включение после отключения ЛР-1 фидер включен в простое 2 скв №1627,1617 продолжают осмотр.Выявлено на опоре № 161 слет изолятора Ф-"В"основного и подставного, схлест провода. В 6:10 приступили к устранению на лазах.В 7:00 работа закончена. В 11:30 осмотрена ВЛ после ЛР-2, замечаний нет. В 12:10 включен ЛР-2.</t>
  </si>
  <si>
    <t>РЭЦ</t>
  </si>
  <si>
    <t>ГТЭС-83 ГТУ-8,9,11,12</t>
  </si>
  <si>
    <t xml:space="preserve">09:11 в результате КЗ в оперативных цепях на входе БЗУ управления УПП произошло А.О. УПТГ-5,7,8 и А.О. ГТУ-8,9,11,12  ГТЭС-83 по низкому давлению топливного газа. Срабатывание АЧР 1ст, 2ст. В работе остались ГТУ-1,2,3,4 нагрузка Р=25690кВт. Введено ограничение по нагрузке 10МВт. Отключены К-2, К-4, ВЖК Усть-Тегусского м/р. Пуск в работу резервных ДГУ-1 на ДЭС-1,2; АДГУ№1. 10:05 Восстановлена схема эл.снабжения Усть-Тегусского и Урненского м/р. Запуск резервных УПТГ-4, ГТУ-5,6. После устранения неисправности на БЗУ,  запуск в работу УПТГ-5,7,8, ГТУ-8,9,11,12. </t>
  </si>
  <si>
    <t>ООО "ПромСтройГрупп" г. Советский ХМАО-Югра</t>
  </si>
  <si>
    <t>А.О., 1 ст. земляной защиты ф.А</t>
  </si>
  <si>
    <t xml:space="preserve"> Неусп.АПВ, Неусп.РПВ</t>
  </si>
  <si>
    <t>ПС 220/110/35/6 Красноленинская</t>
  </si>
  <si>
    <t>В-110 Красноленинская-Вандмтор-2</t>
  </si>
  <si>
    <t>ПС 35/6кВ "Кама" ВЛ-6кВ Ф-10</t>
  </si>
  <si>
    <t>в пр.опор 2-3 отп. на К-33 сторонней организацией порван провод Ф"С", погнута траверса на ВЛ-6кВ, провели аварийно-восстановительные работы</t>
  </si>
  <si>
    <t>ПС-35/6 №076     ВЛ-6 ф.076-03</t>
  </si>
  <si>
    <t>ВЛ-6 ф.076-03</t>
  </si>
  <si>
    <t>На оп. 34 был разрушен изолятор ф.В, м/у оп.34-35 видны следы схлеста. Изолятор заменили.</t>
  </si>
  <si>
    <t>ВЛ-6 кВ фидера № 506.</t>
  </si>
  <si>
    <t>ДЭС 650 кВт</t>
  </si>
  <si>
    <t xml:space="preserve"> КТП-6/0,4 скв.№№  9, 12.</t>
  </si>
  <si>
    <t>Аварийное отключение ДЭС 650 кВт  (закончилась солярка), подрядчик "Хайтек".</t>
  </si>
  <si>
    <t xml:space="preserve"> КТП-6/0,4 скв.№   12.</t>
  </si>
  <si>
    <t>Аварийное отключение ДЭС   (засорились фильтры), подрядчик "Хайтек".</t>
  </si>
  <si>
    <t>В-Л526 ПС 35/6кВ "Зимняя-Ставка-1"</t>
  </si>
  <si>
    <t>В-Л526</t>
  </si>
  <si>
    <t>АО В-Л526 ПС 35/6кВ "Зимняя-Ставка-1" от МТЗ, при АО отключении В-Л85 110кВ на ПС 110/35/6кВ "Затеречная-1"(АПВН,РПВН),на ПС110/35/6кВ "Компрессорная- Станция-2" В-Л85 АПВУ.При осмотре ПС 110/35/6 "Компрессорная- Станция-2"-обнаружен дефект, отгорел шлейф Ф-"В" на ВЧ заградителе, Л-85 110кВ.</t>
  </si>
  <si>
    <t>При осмотре ПС 110/35/6 "Компрессорная- Станция-2"-обнаружен дефект, отгорел шлейф Ф-"В" на ВЧ заградителе, Л-85 110кВ.</t>
  </si>
  <si>
    <r>
      <t xml:space="preserve">Остановка УЭЦН, посадка напряжения при АО ВЛ-6 Ф.Б4-18, </t>
    </r>
    <r>
      <rPr>
        <sz val="12"/>
        <color theme="9" tint="-0.499984740745262"/>
        <rFont val="Times New Roman"/>
        <family val="1"/>
        <charset val="204"/>
      </rPr>
      <t>разрушение ОПН-6 на вводе ТП№1/630кВА ДНС-</t>
    </r>
    <r>
      <rPr>
        <sz val="12"/>
        <rFont val="Times New Roman"/>
        <family val="1"/>
        <charset val="204"/>
      </rPr>
      <t>6. Выполнена замена ОПН-6. ВЛ-6 Ф.Б4-18 включен.</t>
    </r>
  </si>
  <si>
    <t>К-6 Дв. КТПН 2/1000 кВА</t>
  </si>
  <si>
    <t>АО выключателя нагрузки-6 кВ в ТП-2/1000 кВА К-6 Дв, КЗ катушки отключения ВН. Катушка исключена из схемы.</t>
  </si>
  <si>
    <t>ПС 35/6 К-33</t>
  </si>
  <si>
    <t>выход из строя регулировки напряжения на трансформаторе Т-1</t>
  </si>
  <si>
    <t xml:space="preserve"> КТП-6/0,4 скв.№  9.</t>
  </si>
  <si>
    <t>Отключение ТП-6/0,4 скв.№ 9 от ДЭС для перевода эл.снабжения от фидера.</t>
  </si>
  <si>
    <t>ДГУ-400/2</t>
  </si>
  <si>
    <t>18:10 АО скв.2635, 2578 по уставке "Низкое напряжение",  ДГУ-400/2 - в работе на холостом ходу.  При запуске скважин на ДГУ-400/2 выявлено снижение частоты. Причина - загрязнение топливных фильтров, снижение пропускной способности топлива через фильтрующий элемент. ДГУ-400/2 остановлена персоналом для замены топливных фильтров.
18:25 Выполнена замена топливных фильтров ДГУ-400/2, запуск ДГУ, запуск скв.2635, 2578 в работу.</t>
  </si>
  <si>
    <t>ВЛ-6 кВ Ф-182</t>
  </si>
  <si>
    <t>ВЛ-6 кВ Ф-182 ПС 35/6 кВ "Неклюдовская"</t>
  </si>
  <si>
    <t>Совершен наезд на оп.№142 автомобилем "Приора" гос.номер К102ТЕ 163,опора сломана, разрушены изоляторы, требуется замена. Произведена замена дефектной оп.№142 и замена дефектных изоляторов.</t>
  </si>
  <si>
    <t>ПРЦЭиЭ №1</t>
  </si>
  <si>
    <t>А10</t>
  </si>
  <si>
    <t>П/С 110/35/6 кВ Самотлор 2Т</t>
  </si>
  <si>
    <t xml:space="preserve">Отключение 2С-110 и 2Т  П/С 110/35/6 кВ Самотлор при отключенном по заявке 1Т П/С 110/35/6 кВ Самотлор.После включения 2Т П/С 110/35/6 кВ Самотлор запуск технологических агрегатов АД,СД и механизированного фонда на кустовых площадках </t>
  </si>
  <si>
    <t>ПС-35/6кВ К-895    БСК-1</t>
  </si>
  <si>
    <t>Посадка напряжения по  энергообъектам ЦДНГ-7 Самотлорского м/р. Произведен презапуск мех.фонда на кустовых площадках..</t>
  </si>
  <si>
    <t>Филиал ЗАО "РН-Энергонефть" в РК</t>
  </si>
  <si>
    <t>Ф-408</t>
  </si>
  <si>
    <t>М/р "Сандивейское". Короткое замыкание из-за обрыва вязки провода на ВЛ-6кВ Ф-408 оп. 10 в следствии выдавливания опоры грунтом. Замена вязок, ревизия траверсы, ввод ВЛ-6кВ Ф-408 в работу.</t>
  </si>
  <si>
    <t>К-37 скв.941
Оленье нмр</t>
  </si>
  <si>
    <t xml:space="preserve">АО АВ-0,4кВ Iн=250А в ТП№1/1000кВА, включен ЭЦН Iр=110А.  </t>
  </si>
  <si>
    <t>З.З.-2-ст                                                        МТО</t>
  </si>
  <si>
    <t>ПС "Твердиловская"      Ф-8                                                          ПС "Ленинградская"       Ф-1</t>
  </si>
  <si>
    <t>Посадка напряжения при аварийном отключении с успешным АПВ ВЛ-110 кВ Пилюгино-Державино на ПС Пилюгино(СЭС) работа З.З. -2-ой ст, МТО.Осмотр СЭС планируют с утра.</t>
  </si>
  <si>
    <t xml:space="preserve"> КТП-6/0,4 скв-9.</t>
  </si>
  <si>
    <t>Аварийное отключение ДЭС ООО "Хайтек" по перегрузу (засорились фильтры), фильтры поменяли.После запуска в 3:10 выявлено на СУ ЭЦН скв-9 выбит АВ 1600 А. После включения, скв запущена в работу.</t>
  </si>
  <si>
    <t>ПС-35/6 №233 ВЛ-6 ф.12б-24</t>
  </si>
  <si>
    <t>Порыв водовода в пролете оп.58-59, обледенение проводов и изоляции.</t>
  </si>
  <si>
    <t>ПС 35/6 "Тарханы", "Березовка", "Аксютино", "Самодуровская"</t>
  </si>
  <si>
    <t>ВЛ-6 кВ Ф-71, Ф-76</t>
  </si>
  <si>
    <t>ВЛ-6 кВ Ф-71, Ф-76 ПС 35/6 кВ "Восточная"</t>
  </si>
  <si>
    <t>Выпал блинкер "Авар.откл." АПВ-успешно.</t>
  </si>
  <si>
    <t>1968; 1971</t>
  </si>
  <si>
    <t xml:space="preserve">Неправильный выбор уставок релейной защиты по ВЛ-6 кВ Ф-71 и ВЛ-6 кВ Ф-76 - не учтены аварийные режимы работы указанных ВЛ-6 кВ. 19.12.2014 уставки пересмотрены. Отсутствие автоматического самозапуска СУ скважинным оборудованием. </t>
  </si>
  <si>
    <t>М/р "Черпаюское". Вследствии нагрева кабельного наконечника КЛ-0,4кВ в КТП - 6/0,4 кВ №563 , питающей  СУ ЭЦН скв.27 ,произошло отключение АВ-0,4кВ QF-1 действием тепловой защиты. Выполнена замена КЛ-0,4кВ.</t>
  </si>
  <si>
    <t>ДФЗ,           ТО ф.А,           ЗЗ-1ст.</t>
  </si>
  <si>
    <t>ВЛ-110кВ Ленинская-Лосинка-2ц.</t>
  </si>
  <si>
    <t>ВЛ-110 принадлежит НЮЭС. Нашу отпайку  (11.85км)  на ПС-110/35/6кВ Бекмеметьевская осмотрели, замечаний нет.</t>
  </si>
  <si>
    <t>ООО СК "Вита"</t>
  </si>
  <si>
    <t>ВЛ-6 ф.1-29</t>
  </si>
  <si>
    <t>ПС 6/35/110кВ "Усть-Тегусская", ЛР-35кВ Ф-8</t>
  </si>
  <si>
    <t>ПС 35/6кВ "К-1"</t>
  </si>
  <si>
    <t xml:space="preserve">09:09 Аварийное отключение В-35 Ф-7 ПС 6/35/110кВ «Усть-Тегусская» вследствие включения ЗН ВЛ ЛР-35кВ №8 в линию находящуюся под напряжением от Ф-7 35кВ через СВВ-35 ПС 35/6кВ «К-1». В результате КЗ произошла посадка напряжения, частичная остановка мех.фонда Усть-Тегусского м/р, Урненского м/р, останов ГТУ-5,6,8,9 ГТЭС-83. Обесточен Куст №1 Усть-Тегусского м/р.
11:05 Полное снятие ограничения по набору мощности. </t>
  </si>
  <si>
    <t>ВЛ-6кВ Ф-4,14 ПС 35/6кВ "К-9"</t>
  </si>
  <si>
    <t>Выброс жидкости из скв, попадание на ВЛ-6кВ.</t>
  </si>
  <si>
    <t xml:space="preserve">ДГУ-292/2 </t>
  </si>
  <si>
    <t>Загрязнение топливных фильтров, снижение пропускной способности топлива через фильтрующий элемент. Выполнена замена топливных фильтров ДГУ-292/2.</t>
  </si>
  <si>
    <t>ТП №216</t>
  </si>
  <si>
    <t>ТП 216 гр. 1 -не запускается</t>
  </si>
  <si>
    <t>ВЛ-6 кВ ф-1406</t>
  </si>
  <si>
    <t>В 10:40 замыкание на "землю" в сети 6 кВ. Произвели осмотр ф-1404, замечаний нет. При осмотре ф-1406 выявлен обрыв вязок ф-В на опорах №328; 329 и ф-А на опоре №457. 17:00-18:00 устранили слет на опоре №457.</t>
  </si>
  <si>
    <t>ВЛ-10 кВ ф-КМ-3, скв-61</t>
  </si>
  <si>
    <t>Нестабильное напряжение при плавке гололеда на ВЛ персоналом ЗЭС</t>
  </si>
  <si>
    <t>35/10кВ "Мало-Зайкинская" (ЗЭС)</t>
  </si>
  <si>
    <t>ВЛ-10 кВ ф-1</t>
  </si>
  <si>
    <t>Плавка гололеда на ВЛ персоналом ЗЭС</t>
  </si>
  <si>
    <t>ВЛ-10 кВ ф-КМ-3.</t>
  </si>
  <si>
    <t>Переключения на резервную схему (С ПС "Богдановка" на на ПС Мирошкинская") для плавки гололеда на ВЛ-110 кВ Сорочинская-Богдановка" персоналом ЗЭС.</t>
  </si>
  <si>
    <t>Переключения на нормальную схему после плавки гололеда на ВЛ-110 кВ Сорочинская-Богдановка" персоналом ЗЭС.</t>
  </si>
  <si>
    <t>Аварийная остановка ДЭС Мухто, причины выясняются.</t>
  </si>
  <si>
    <t>К-6 
Кошильское нмр</t>
  </si>
  <si>
    <t>АВРУ</t>
  </si>
  <si>
    <t xml:space="preserve">ПС-35/6 №609. АО В-6 2Т при отключении АВ цепей напряжения 2ТН-6 Работа АВР-6 успешно. Недостаток заводской схемы. </t>
  </si>
  <si>
    <t>Устранение замыкания на землю опора №155/31/3, ф-C (обрыв вязки провода), отпайка на скв.1810, 1239.</t>
  </si>
  <si>
    <t xml:space="preserve">Аварийное отключение, МТЗ, РПВ неуспешно. В пролете опор №№ 385-386 перетянут провод, фидер включен. </t>
  </si>
  <si>
    <t>ВЛ-10 кВ ф-Км-3"</t>
  </si>
  <si>
    <t>Оперативные переключения для вывода в ремонт ВЛ-35 "Первомайская - Кзыл Мечеть". Плавка гололеда на ВЛ персоналом ЗЭС.</t>
  </si>
  <si>
    <t xml:space="preserve">Кратковременное понижение U, остановка отдельных скважин  из-за аварийного отключения ВЛ-110 "Оренбургская - Пугачевск-2". </t>
  </si>
  <si>
    <t>ГТЭС-83 ЗРУ-6кВ №2 яч№9.3</t>
  </si>
  <si>
    <t>ГТУ-1,2,3,4,5,6,8,12.</t>
  </si>
  <si>
    <t>17:13 в яч. 9.3 произошло К.З., сработала ЗДЗ. От действия МТЗ отключились В-6 яч.1.5, 5.1, 5.6, 20.10, 10.2, от защиты min напряжения отключились В-6 яч. 2.5, 3.5, 4.2, 2.6, 5.5, 6.2, 9.7, 12.2.  АО ГТУ-5,6,8,12 - высокое напряжение генератора, ГТУ-1,4 - высокая мгновенная t5, ГТУ-2 - токовая перегрузка генератора, ГТУ-3 - отказ совмещеного блока регулировки генератора.  9СШ-6 кВ исключена из схемы. 
17:23 пуск АДГУ-1600 на СН, с последующим пуском УПТГ, затем ГТУ с включением в сеть и набором нагрузки..
19:55 Напряжение подано на все КП Усть-Тегусского м/р, Урненского м/р.
20:44 Полное снятие ограничения на набор нагрузки.</t>
  </si>
  <si>
    <t>ВГТЭС, В-110 С-8</t>
  </si>
  <si>
    <t>106 скважин на 10 кустах (16, 17, 19, 20, 21, 24, 108, 109, 11, 112); УПСВ-С, БКНС-3</t>
  </si>
  <si>
    <t>Отключение В-110 С-8 из-за механического кратковременного неумышленного воздействия работником СМНУ-70 на реле команды «ОТКЛЮЧИТЬ» (КСС1) при монтаже крышки кабельного лотка.</t>
  </si>
  <si>
    <t>Сети КПМЭС "Кубаньэнерго"</t>
  </si>
  <si>
    <t>ВЛ-10 кВ фидера "Км-3"</t>
  </si>
  <si>
    <t>ВЛ-10 кВ фидера "Тв-8"</t>
  </si>
  <si>
    <t>Вывод в ремонт ВЛ-110 "Твердилово-Державино" для плавки гололеда на ВЛ-110. Аварийная заявка ЗЭС</t>
  </si>
  <si>
    <t>220/110/35/10кВ "Михайловская" (МЭС)</t>
  </si>
  <si>
    <t>ПС 35/6 кВ "Тарханы"; "Березовка"; "Аксютино"; "Заглядино"; "Тирис-Тяга", "Красноярская", "Городская".</t>
  </si>
  <si>
    <t>Кратковременное понижение U, остановка отдельных скважин  из-за аварийного отключения с успешным АПВ ВЛ-110 "Михайловская-НПС 2-я цепь" работа З.З.</t>
  </si>
  <si>
    <t>ВЛ-6 кВ фидера № 7.</t>
  </si>
  <si>
    <t>Аварийное отключение ввода 6кВ 3СШ. На Сириусе выпал блинкер несанкционированное отключение, причина выясняется.</t>
  </si>
  <si>
    <t>ДЭС-6 куст-7 Усть-тегусского м/р</t>
  </si>
  <si>
    <t>ДГУ-1,2</t>
  </si>
  <si>
    <t>06:20 Выявлена нестабильная работа ДГУ-1,2 ДЭС-6. Причина - загрязнение топливных фильтров, снижение пропускной способности топлива через фильтрующий элемент. При останове ДГУ-2 для замены топливных фильтров отключились скв.2663, 69Р по уставке "Низкое напряжение".
06:58 Выполнена поочередная замена топливных фильтров на ДГУ-1 и ДГУ-2 ДЭС-6; ДГУ запущены в параллельную работу.
07:00 Запуск скв.2663, 69Р</t>
  </si>
  <si>
    <t>ТП №235</t>
  </si>
  <si>
    <t>не запускается, ТП 235 гр. 2</t>
  </si>
  <si>
    <t>Т-523</t>
  </si>
  <si>
    <t>Мирзоева, Монги</t>
  </si>
  <si>
    <t>НГЭС: Т-523 отключилась от АЧР, подача ЭЭ в 13-05ч.</t>
  </si>
  <si>
    <t>Ф.Б4-19</t>
  </si>
  <si>
    <t>БРУ-6 БКНС-25. АО ВЛ-6кВ ф.Б4-19. Выпавших блинкеров нет. РПВУ. Ложное отключение В-6. Неисправность БИМ  АСДТУ. БИМ исключен из схемы отключения В-6.</t>
  </si>
  <si>
    <t>ПС-35/6 №225 ВЛ-6 ф.20к-11</t>
  </si>
  <si>
    <t>Порыв водовода в пролете оп.8-9, обледенение проводов и изоляции.</t>
  </si>
  <si>
    <t>Изолятор 
ШС-10
Провод А-95</t>
  </si>
  <si>
    <t>ТО-03.10.2014             ТР-08.10.2012</t>
  </si>
  <si>
    <t>ТО-01.04.2014             ТР-01.10.2016</t>
  </si>
  <si>
    <t>ТР-30.10.2013             ТР-03.10.2014</t>
  </si>
  <si>
    <t>КЭС "Кубаньэнерго"</t>
  </si>
  <si>
    <t>ВЛ-35 кВ "Ключевая-Саратовская" КЭС "Кубаньэнерго"</t>
  </si>
  <si>
    <t>ВЛ-35 кВ "Ключевая-Горячий Ключ 2-я цепь"</t>
  </si>
  <si>
    <t>М-е Дыш, Ключевое. Повреждение на ВЛ-35 кВ ОАО "Кубаньэнерго".</t>
  </si>
  <si>
    <t>ВЛ-6 кВ Нф-42 от ПС Н-4 "Нефтяная" Афипский ЭСУ.</t>
  </si>
  <si>
    <t>ВЛ-6 кВ Нф-42 Афипский ЭСУ.</t>
  </si>
  <si>
    <t>М-е Новодмитриевское. Повреждений на линии не обнаружено.</t>
  </si>
  <si>
    <t>С2Т ПС "Гаршинская-1", "Гаршинская-2", "Гаршинская УПСВ".</t>
  </si>
  <si>
    <t xml:space="preserve">Аварийное отключение В-110 ВЛ-110 "Гаршинская-2", ТО, фазы "А" и "С", 41,9 км от ПС. На ПС отключены В-6/2, включены СВ-6. </t>
  </si>
  <si>
    <t>ВЛ-6 кВ фидера № 110.</t>
  </si>
  <si>
    <t>"Земля" в сети 6 кВ, фидер отключен. На опоре № 81 отгорел провод фаза "В", лежит на земле. Допуск в 9:22. Неисправность устранена.</t>
  </si>
  <si>
    <t>Ввод-35/2</t>
  </si>
  <si>
    <t>Аварийное отключение В-35/2 С2Т, МТЗ. ПС "Зайкинская" переведена на С1Т ПС "Ленинская" в 07:35; ПС "Давыдовская" включен СВ-6 в 07:42. В 17:25 собрана нормальная схема.</t>
  </si>
  <si>
    <t>Повышение напряжения в сети 35кВ СЭСиз-за неполнофазного режима (повреждение СВ-35 кВ на пс Фрунзе), перевели нагрузку ПС Тарханы, Березовка, Аксютино от ПС 110/35/10 НПС (СЭС).</t>
  </si>
  <si>
    <t>35/6 Проскуринская, Варшава-3</t>
  </si>
  <si>
    <t>Посадка напряжения из-за пляски проводов при опадании гололеда на ВЛ-35 кВ "17Л".</t>
  </si>
  <si>
    <t>ф-ДНС</t>
  </si>
  <si>
    <t>Отключение для устранения замыкания на землю, срыв изолятора на опоре №73 фаза "С".Устранено.</t>
  </si>
  <si>
    <t>ф-Км-3</t>
  </si>
  <si>
    <t>Отключение для вывода ВЛ-110 кВ Сорочинск-Богдановка (ЗЭС). Плавка гололеда.Аварийная заявка ЗЭС</t>
  </si>
  <si>
    <t>Повышение напряжения в сети 35кВ СЭС.Причина выясняется.МРСК СЭС</t>
  </si>
  <si>
    <t>ф-517</t>
  </si>
  <si>
    <t>Аварийное отключение. Выехали с осмотром. На КТП скв.1811,1818 ветром согнуло антену, близко от проводов. Подана заявка на ремонт.</t>
  </si>
  <si>
    <t>Плавка гололеда на ВЛ-110 Промысловая-1-Покровская-Александровская персоналом ЗЭС.Аварийная заявка МРСК ЗЭС</t>
  </si>
  <si>
    <t>Росташинская, Гаршинская-1,2, Гаршино-УПСВ, Широкодольская</t>
  </si>
  <si>
    <t>Аварийное отключение ВЛ-110 Сорочинская-Росташинская. Отработала ЗЗ-2ст, однофазное "кз" фаза-С, 113,4 км.Причина выясняется. ОН</t>
  </si>
  <si>
    <t>35/6кВ "Варшава-3"</t>
  </si>
  <si>
    <t>ф-38</t>
  </si>
  <si>
    <t>Отключение для устранение причины замыкания на землю, на опоре №45 сползла траверса фаза "В" касается металла.устранено фидер включили в 23:27земля не пропала,повторным осмотром выявлено опора №56 излом траверсы в 1:32 фидер откл,в 3:03 включили.Устранено земли нет.</t>
  </si>
  <si>
    <t>35/6кВ "КНС"</t>
  </si>
  <si>
    <t>Ф-Промысловый-2</t>
  </si>
  <si>
    <t>Аварийное отключение фидера Промысловый-2.АПВ неуспешное.МТО.РПВ неуспешное.Срыв изолятора со шлейфом на КТП скв 201(бд)-устранено.</t>
  </si>
  <si>
    <t>ДЗ-2ст</t>
  </si>
  <si>
    <t>Аварийное отключение ВЛ-110 Сорочинская-Росташинская. Отработала ДЗ-2ст, межфазное "кз" фаза-В,С, 125 км.Нагрузка переведена на ВЛ-110 кВ Бузулук-Росташи.ОН .при осмотре выявлена пляска проводов при опадании гололеда.</t>
  </si>
  <si>
    <t>110/10кВ "Сарай-Гир-тяга" (КбшЖД)</t>
  </si>
  <si>
    <t>ПС Матвеевская</t>
  </si>
  <si>
    <t>Отключение   ВЛ-35 кВ Сарай-Гир-Матвеевка-Борискино (СЭС). Плавка гололеда.Аварийная заявка МРСК СЭС</t>
  </si>
  <si>
    <t>DeepSea</t>
  </si>
  <si>
    <t>ДЭК-4 куст-10 Усть-тегусского м/р</t>
  </si>
  <si>
    <t>ДГУ-328/9</t>
  </si>
  <si>
    <t>07:00 АО ДГУ-328/9 ДЭК-4 К-10 - высокое напряжение аккумуляторной батареи. Причина - неисправность зарядного генератора.
08:25 Пуск ДГУ-328/8 ДЭК-4 К-10; запуск скв.2924г</t>
  </si>
  <si>
    <t>ДГУ-364/5 Куст-7 Усть-Тегусское м/р</t>
  </si>
  <si>
    <t>ДГУ-364/5</t>
  </si>
  <si>
    <t>21:10 АО скв.2605, 2661, 2609 по уставке "Низкое напряжение",  ДГУ-364/5 - в работе на холостом ходу.  Причина - загрязнение топливных фильтров, снижение пропускной способности топлива через фильтрующий элемент. ДГУ-364/5 остановлена персоналом для замены топливных фильтров.
21:40 Выполнена замена топливных фильтров ДГУ-364/5, запуск ДГУ, запуск скв.2605, 2661, 2609 в работу.</t>
  </si>
  <si>
    <t>ВЛ-6 кВ Ф-6 ПС 35/6 кВ "ФНС"</t>
  </si>
  <si>
    <t>Работала МТЗ.АПВ-не успешно.РПВ-успешно.Причина:падение дерева на ВЛ в пролете оп.№0605/11-0605/12</t>
  </si>
  <si>
    <t>ПРЦЭиЭ №3</t>
  </si>
  <si>
    <t>ВЛ-10 кВ Ф-11 ПС 110/35/10 кВ
"Исаклинская" (СПО).Под откл.попал:
ВЛ-10 кВ Ф-1 "Ганино-Янгульское" м-я.</t>
  </si>
  <si>
    <t>Работала МТЗ.АПВ-не успешно.РПВ-успешно.Произведен осмотр ВЛ-повреждений не обнаружено.</t>
  </si>
  <si>
    <t>А7</t>
  </si>
  <si>
    <t>ВЛ-6 кВ Ф-64 ПС 35/6 кВ "Восточно-Кохановская"</t>
  </si>
  <si>
    <t>Выпал блинкер "Авар.откл."АПВ-успешно.  
Причина:облединение ВЛ,сильный порывистый ветер.</t>
  </si>
  <si>
    <t xml:space="preserve">ВЛ-6 кВ Ф-52 </t>
  </si>
  <si>
    <t>ВЛ-6 кВ Ф-52 ПС 35/6 кВ"Марьевская"</t>
  </si>
  <si>
    <t>Работала МТЗ.АПВ-успешно.Причина: при осмотре на крыше ТП 52-18 обнаружена обгоревшая птица (грач).</t>
  </si>
  <si>
    <t>ВЛ-35 кВ "Промысловая-2"</t>
  </si>
  <si>
    <t>ВЛ-35 кВ "Промысловая-2" (ЗАО "ССК")
ПС 35/10 кВ"Росскат" (ЗАО "ССК").
Под неполнофазный режим работы попала: ПС 35/6 кВ "Промысловая"</t>
  </si>
  <si>
    <t>Повреждение эл.оборудования в сетях ЗАО "ССК" (нет 1-й фазы). В 12:22 перевели питание ПС 35/6 кВ "Промысловая" на ВЛ-35 кВ "Промысловая-1" ПС 110/35/6 кВ "Нефтегорская-2" (ВПО).</t>
  </si>
  <si>
    <t>ПРЦЭиЭ №5</t>
  </si>
  <si>
    <t>ВЛ-6 кВ Ф-2 ПС 35/6 кВ"БКНС"</t>
  </si>
  <si>
    <t>Выпал блинкер "Авар.откл."АПВ-успешно.  
Произведен осмотр ВЛ-6 кВ-причины аварийного отключения не обнаружено. Сильный порывистый ветер.</t>
  </si>
  <si>
    <t>АС-70; А-70</t>
  </si>
  <si>
    <t>ВЛ-6 кВ Ф-4 ПС 35/6 кВ"Субботинская"</t>
  </si>
  <si>
    <t>Выпал блинкер "Авар.откл."  
АПВ-не успешно.  РПВ-успешно
Произведен осмотр ВЛ-6 кВ -причины аварийного отключения не обнаружено.Сильный порывистый ветер.</t>
  </si>
  <si>
    <t>ВЛ-6 кВ Ф-7 ПС 35/6 кВ"Ветлянская"</t>
  </si>
  <si>
    <t>Выпал блинкер "Авар.откл".АПВ-успешно.
Сильный порывистый ветер, обледенение проводов.</t>
  </si>
  <si>
    <t>22.09.2014; 20.12.2012</t>
  </si>
  <si>
    <t xml:space="preserve">Ветер южного направления, скорость - 10 м/с. Подхлест проводов с кратковременным касанием их между собой при порывах ветра. Отсутствие автоматического самозапуска СУ скважинным оборудованием. </t>
  </si>
  <si>
    <t>ВЛ-10 кВ Ф-3 РУ-10 кВ "Буролатское"</t>
  </si>
  <si>
    <t>Работала МТЗ 2 ст.АПВ-нет.РПВ-успешно.
Сильный порывистый ветер, обледенение проводов.</t>
  </si>
  <si>
    <t>Посадка напряжения на 1СШ-10 кВ и 2СШ-10 кВ ПС 35/10 кВ "Маланинская" при плавке гололеда на ВЛ-35 кВ "Пестравка-1" (ЧПО МРСК Волги) , нагрузка была переведена на  ВЛ-35 кВ "Пестравка-2" (ЧПО МРСК Волги). Отсутствие АПВ на присоединении.</t>
  </si>
  <si>
    <t>ВЛ-10 кВ Ф-4 РУ-10 кВ "Буролатское"</t>
  </si>
  <si>
    <t>ВЛ-6 кВ Ф-7 ПС 35/6 кВ"Сологаевка"</t>
  </si>
  <si>
    <t>Выпал блинкер "Авар.откл".АПВ-успешно.
Причина :Сильный порывистый ветер, обледенение проводов. Обнаружено упавшее дерево под проводами ВЛ в пролете оп. 700/115 - 700/116.</t>
  </si>
  <si>
    <t>А-95; А-70; ПСМ</t>
  </si>
  <si>
    <t xml:space="preserve">Падение дерева в пролете опор №№ 700/115-700/116 под действием массы гололедных отложений в условиях воздействия сильного порывистого ветра (скорость 12-15 м/с). Отсутствие автоматического самозапуска СУ скважинным оборудованием. </t>
  </si>
  <si>
    <t>Выпал блинкер "Авар.откл".АПВ-успешно.
Причина: на опоре №1 отпайки к ТП-319 слетел провод фаза "А", при порывах ветра происходит схлест проводов. С 21:14 до 22:20 произвели крепление провода.</t>
  </si>
  <si>
    <t>АОЭЭ ТП-216, гр.1</t>
  </si>
  <si>
    <t>ПС 35/6 №412. АО ВЛ-6 Ф.12-10 действием ТО, АПВ неуспешное, в пролете опор №22-№23 обнаружено спиленное дерево и следы снегохода, сообщено в РН Охрану Томск. Повреждений ВЛ-6 нет, Ф.12-10 включен в работу.</t>
  </si>
  <si>
    <t>ПС "Промысловая"</t>
  </si>
  <si>
    <t>З.З. 2-й ступени</t>
  </si>
  <si>
    <t>ПС 35/6 кВ "Гаршинская"</t>
  </si>
  <si>
    <t>ВЛ-10 кВ ф-Пл-8; 10</t>
  </si>
  <si>
    <t>Плавка гололеда персоналом СЭС.</t>
  </si>
  <si>
    <t>ПС "КНС"; "НПС"; "Самодуровская"; "УПСВ Самодуровская"</t>
  </si>
  <si>
    <t>Посадка напряжения при выводе в ремонт ВЛ-110 кВ "Адулино-Емонтаево" персоналом СЭС для плавки гололеда.</t>
  </si>
  <si>
    <t>Плавка гололеда персоналом ЗЭС</t>
  </si>
  <si>
    <t>РПЖ-1</t>
  </si>
  <si>
    <t>Восстановление схемы после плавки гололеда</t>
  </si>
  <si>
    <t>Аварийное отключение В-35 кВ "Березовка", работа МТО. В 18:05 закончили осмотр в пролете опор 92-93 опадание гололеда, других замечаний нет.</t>
  </si>
  <si>
    <t>ПС "Гаршинская-1; 2; УПСВ"; "Широкодольская"</t>
  </si>
  <si>
    <t>Аварийное отключение, работа ТО, ф-А;С=0. 40,8 км. Отработал АВР на ПС "Гаршинская-2; УПСВ"; "Широкодольская". В 9:12 на ПС "Гаршинская-1" нагрузку перевели на С1Т. Опадание гололеда.</t>
  </si>
  <si>
    <t>110/35/6кВ "Савельевская"</t>
  </si>
  <si>
    <t>35/6 "Курманаевская" ф-706, 708, 718</t>
  </si>
  <si>
    <t>2-я СШ 6 кВ ПС "Тананыкская"</t>
  </si>
  <si>
    <t>С неуспешным АПВ отключалась ВЛ-35 кВ "17Л", работа МТЗ. Опадание гололеда.</t>
  </si>
  <si>
    <t>С успешным АПВ, работа МТО.</t>
  </si>
  <si>
    <t>Д.З. 1-й зоны</t>
  </si>
  <si>
    <t>ПС "Никольская"; "Толкаевская"; "Кодяковская"; "Боголюбовская"; "Ольховская" ГТЭС-Загорская</t>
  </si>
  <si>
    <t xml:space="preserve">С неуспеш. АПВ. Опадание гололеда. </t>
  </si>
  <si>
    <t>35/6 "Курманаевская" ф-718</t>
  </si>
  <si>
    <t>Д.З. 1-й ступени</t>
  </si>
  <si>
    <t>Аварийное отключение ВЛ-110 кВ "Росташинская-Гаршинская-1" , работа Д.З. 1-й ступени. Опадание гололеда.</t>
  </si>
  <si>
    <t>Осмотром выявлен слет провода ф-В на анкерной опоре №39 отп. на скв-1025.</t>
  </si>
  <si>
    <t>С успешным АПВ, работа МТО. Осмотром выявлен провис проводов на отп. скв-383 (над оврагом, гололед 30-40мм). В 16:15 гололед отпал.</t>
  </si>
  <si>
    <t>Аварийное отключение с неусп. АПВ, работа МТЗ. Гололед. Выехали с осмотром. В 16:25 отключен ЛР-410/1 и в 16:30 включен фидер. В простое скв-107, продолжают осмотр. Осмотром выявлен слет провода ф-В на оп. №4 отп. на скв-97. В 19:50 работы закончены.</t>
  </si>
  <si>
    <t>ВЛ-6 кВ ф-608</t>
  </si>
  <si>
    <t>Устранение слета провода на анкерной опоре №27</t>
  </si>
  <si>
    <t>Обрыв провода ф-В на оп. №1 отп. Скв-1546</t>
  </si>
  <si>
    <t>З.З. 1-й ступени.</t>
  </si>
  <si>
    <t>ПС "Герасимовская"; "Варшава-3"; Проскуринская"; "Тананыкская"; "Ишуевская"</t>
  </si>
  <si>
    <t>Аварийное отключение ВЛ-110 кВ "Савельевская-Герасимовская" на ПС "Савельевская", работа З.З. 1-й ступени. В 19:00 ПС "Тананыкская" перевели на ПС "Савельевская". В 19:10 ПС "Ишуевская" запитана с ПС "Савельевская". В 19:52 ВЛ-110 кВ "Алексеевская-Герасимовская" включена на х.х. В 19:55 ПС "Герасимовская"; "Варшава-3" под напряжением с ПС "Алексеевка"</t>
  </si>
  <si>
    <t>ПС 35/6 кВ "Тананыкская", "Ишуевская"</t>
  </si>
  <si>
    <t>Обрыв провода ф-В на ВЛ-35 кВ "12Л". Запитали от ПС "Герасимовская" по ВЛ-35 "18Л", включены ф-804, 808, 816, 817. В 23:15 допуск бригады. Неисправность устранена. ВЛ "12Л" включена в 2:28.</t>
  </si>
  <si>
    <t xml:space="preserve">Перевод питания с перерывом электроснабжения с ПС "Герасимовская" на ПС "Савельевская" в связи с отключением ВЛ-35 кВ "12Л" и перераспределением нагрузки.. </t>
  </si>
  <si>
    <t>ДГУ-400/2 Куст-7 Усть-Тегусское м/р</t>
  </si>
  <si>
    <t>Загрязнение топливных фильтров, снижение пропускной способности топлива через фильтрующий элемент. Устранено.</t>
  </si>
  <si>
    <t>ДГУ-292/2 Куст-7 Усть-Тегусское м/р</t>
  </si>
  <si>
    <t>ВЛ-6 кВ Ф-2 ПС 35/6 кВ "Екатериновская"</t>
  </si>
  <si>
    <t>Работала МТЗ. АПВ-успешно. Произвели осмотрр ВЛ повреждений не обнаруженно.Сильный порывистый ветер, обледенение проводов.</t>
  </si>
  <si>
    <t>МВ-6 Ввод 6 кВ 
Т-2-Т</t>
  </si>
  <si>
    <t>МВ-6 Ввод 6 кВ Т-2-Т ПС 35/6 кВ "Киндяково"</t>
  </si>
  <si>
    <t>Блинкера защит не выпадали.АВР-6 кВ - не работало.Причина:авар.откл.ВЛ-110 кВ "Портовая-2" (СПО)</t>
  </si>
  <si>
    <t>ПРЦЭиЭ №4</t>
  </si>
  <si>
    <t>15-20</t>
  </si>
  <si>
    <t xml:space="preserve">ПР-6кВ №2 КПУ-6кВ к-216 </t>
  </si>
  <si>
    <t>Излом наконечника Ф-"А" ПР-6кВ №2 КПУ-6кВ к-216</t>
  </si>
  <si>
    <t>Ав. остановка ГПА №2- низкая частота генератора</t>
  </si>
  <si>
    <t>Посадка напряжения из-за аварийного отключения ВЛ-35 Курманаевская-Ромашкино (ЗЭС).</t>
  </si>
  <si>
    <t>ТЗНП 1ст.</t>
  </si>
  <si>
    <t>ПС 110/35/6 кВ "Герасимовская"</t>
  </si>
  <si>
    <t>Аварийное отключение ВЛ-110 кВ "Нефтегорская-2 - Алексеевская-2 - Герасимовская", работа ТЗНП 1ст., фаза "А"-0. По приборам 44,6 км от ПС "Нефтегорская-2".</t>
  </si>
  <si>
    <t xml:space="preserve">Плавка гололеда на ВЛ персоналом ЗЭС. </t>
  </si>
  <si>
    <t>КбшЖД</t>
  </si>
  <si>
    <t>Аварийное отключение с успешным АПВ ВЛ-110 кВ "Бугуруслан Тяга" - "Асекеево Тяга", работа ЗЗ.</t>
  </si>
  <si>
    <t>ТЗНП 2ст.</t>
  </si>
  <si>
    <t>ВЛ-6 кВ ф-Бурение-3</t>
  </si>
  <si>
    <t>6/20кВ "Сырт-1"</t>
  </si>
  <si>
    <t>ф-1320</t>
  </si>
  <si>
    <t>ПС "Краснояровская"</t>
  </si>
  <si>
    <t>ВЛ-6 кВ фидера № 6.</t>
  </si>
  <si>
    <t>35/6кВ "Восточная Покровка"</t>
  </si>
  <si>
    <t>ВЛ-6 кВ фидера № 603.</t>
  </si>
  <si>
    <t>ПС 35/6 Конновская</t>
  </si>
  <si>
    <t>125+</t>
  </si>
  <si>
    <t>110/35/6кВ "Промысловая"</t>
  </si>
  <si>
    <t>ВЛ-35 "Родинская",         ПС 35/6 "Восточная Покровка", фидера №№ 601, 602,603.</t>
  </si>
  <si>
    <t>ПС 35/6 Проскуринская</t>
  </si>
  <si>
    <t>ПС "Тананыкская"; "Курманаевская"</t>
  </si>
  <si>
    <t>35/6кВ "Токская"</t>
  </si>
  <si>
    <t>ВЛ-6 кВ ф-1108</t>
  </si>
  <si>
    <t>ПС 110/35/6 кВ "Вахитовская"</t>
  </si>
  <si>
    <t>Уч.ВЛ-6 кВ Ф-9 после ВЛБ-92
ПС 35/6 кВ "Богатыревская"</t>
  </si>
  <si>
    <t>С 5:00 до 5:45 устранение обрыва провода 
ф-"С" на  опоре № 56 отпайка на ТП-293.
Причина:обледенение ВЛ.Сильный ветер.</t>
  </si>
  <si>
    <t>ВЛ-110 кВ "Алексеевка-2"</t>
  </si>
  <si>
    <t>ВЛ-110 кВ "Алексеевка-2" ПС Нефтегорская-2" (ВПО)</t>
  </si>
  <si>
    <t>Работала МТЗ. АПВ-не успешно. В 11:48 нагрузка Т-2-Т ПС 35/6 кВ "Неклюдовская" переведена на Т-1-Т. В 13:03 перевели нагрузку ПС 35/6 кВ "Могутовская" по ВЛ-6 кВ Ф-183 на ПС 35/6 кВ "Неклюдовская"
Причина:обледенение проводов.</t>
  </si>
  <si>
    <t>ВЛ-6 кВ Ф-315</t>
  </si>
  <si>
    <t>ВЛ-6 кВ Ф-315 ПС 35/6 кВ "Чубовка"</t>
  </si>
  <si>
    <t>Выпал блинкер "Авар.откл." АПВ-не успешно. Причина обледенение проводов</t>
  </si>
  <si>
    <t>23.06.2014; 04.10.2013</t>
  </si>
  <si>
    <t>Блинкера защит не выпадали. АПВ-успешно.
Причина обледенение проводов</t>
  </si>
  <si>
    <t>Работала МТЗ. АПВ-не успешно. РПВ-успешно. Причина обледенение проводов</t>
  </si>
  <si>
    <t xml:space="preserve">Выпал блинкер "Авар.откл." АПВ-не успешно. Сильный порывистый ветер. </t>
  </si>
  <si>
    <t>ВЛ-6 кВ Ф-11 ПС 110/35/6 кВ "Козловская"</t>
  </si>
  <si>
    <t xml:space="preserve">Работала МТЗ. АПВ- успешно. Сильный порывистый ветер.  </t>
  </si>
  <si>
    <t>ВЛ-6 кВ Ф-3 ПС 35/6 кВ "Дзержинская"</t>
  </si>
  <si>
    <t xml:space="preserve">Работала ТО. АПВ- успешно. Сильный порывистый ветер. </t>
  </si>
  <si>
    <t>Работала МТЗ. АПВ-не успешно. РПВ-успешно.  Сильный порывистый ветер..</t>
  </si>
  <si>
    <t>ВЛ-10 кВ Ф-16 ПС 110/35/10 кВ "Пестравка"(ЧПО)</t>
  </si>
  <si>
    <t>Работала МТЗ. АПВ- нет. РПВ-успешно.
Сильный порывистый ветер.</t>
  </si>
  <si>
    <t>ПС-35/6 2я площадь</t>
  </si>
  <si>
    <t>ПС-35/6кВ Фид№ 1, 2, 3, 4 - АОЭЭ причина неизвестна.</t>
  </si>
  <si>
    <t>Д,З, 1-й ступени</t>
  </si>
  <si>
    <t>ПС "Пронькинская";" КНС-3"; "В.Покровка"</t>
  </si>
  <si>
    <t>ВЛ-10 кВ ф-МТ-3</t>
  </si>
  <si>
    <t>Д.З. 2-й зоны</t>
  </si>
  <si>
    <t>З.З. 1-я ступень</t>
  </si>
  <si>
    <t>ПС 110/35/6 кВ "Герасимовская"; "Варшава-3"</t>
  </si>
  <si>
    <t>ВЛ-110 кВ "Бузулукская-Савельевская-1"</t>
  </si>
  <si>
    <t>ВЛ-110 кВ "Промысловая-2"</t>
  </si>
  <si>
    <t>ВЛ-10 кВ фидера № 4</t>
  </si>
  <si>
    <t>ВЛ-10 кВ ф-МТ-4</t>
  </si>
  <si>
    <t>ВЛ-6кВ фидера "Ботвинка".</t>
  </si>
  <si>
    <t>ПС "Гаршинская-1", "Гаршинская-2"; "Гаршинская УПСВ"; "Широкодольская"</t>
  </si>
  <si>
    <t>ВЛ-35 кВ "Росташинская-Давыдовская-2"</t>
  </si>
  <si>
    <t>Аварийное отключение, включению не поддается, в 5:47 питание перевели на ВЛ-35 кВ "Росташинская-Давыдовская-1"</t>
  </si>
  <si>
    <t>ВЛ-6 кВ ф-33</t>
  </si>
  <si>
    <t>ПС 35/6 кВ "Варшава-3"</t>
  </si>
  <si>
    <t>ВЛ-6 кВ фидера № 605</t>
  </si>
  <si>
    <t>35/6кВ "Савельевский купол" (новая)</t>
  </si>
  <si>
    <t>ВЛ-6 кВ фидера № 604</t>
  </si>
  <si>
    <t>Разрушение 2-х изоляторов  на приемном портале.Устранено.</t>
  </si>
  <si>
    <t>ВЛ-6 кВ фидера № 1</t>
  </si>
  <si>
    <t>ПС Тананыкская. ВЛ-6 фидеров №№ 816, 818.</t>
  </si>
  <si>
    <t>Перевод нагрузки с "18Л" на "12Л" с кратковременным перерывом электроснабжения</t>
  </si>
  <si>
    <t>ТЗНП-2 ст</t>
  </si>
  <si>
    <t>ВЛ-6 кВ          фидера № 4.</t>
  </si>
  <si>
    <t xml:space="preserve">Отключен для устранения слета провода на опоре №41, фаза-"В". </t>
  </si>
  <si>
    <t>Отключение отпайки для ремонта ЛР на КТП скв 642.(выгорел нож)Устранено.</t>
  </si>
  <si>
    <t>ВЛ-6 кВ фидера № 608.</t>
  </si>
  <si>
    <t>ВЛ-6 кВ фидера № 38.</t>
  </si>
  <si>
    <t>Отключен для безопасного производства работ на ВЛ-35 "17Л" в месте пересечения (устранение дефекта на ВЛ-35 "17Л").</t>
  </si>
  <si>
    <t>Кратковременное понижение U, остановка отдельных скважин.</t>
  </si>
  <si>
    <t>ВЛ-35 кВ "Сарбай" ПС 110/35/6 кВ
"Сосновка" (ВПО).Под отключение попали: ПС 35/6 кВ "Дерюжевка", "БКНС","Садовая".</t>
  </si>
  <si>
    <t>Работала МТЗ. АПВ- успешно. Сильный порывистый ветер. .</t>
  </si>
  <si>
    <t xml:space="preserve">Работала МТЗ. АПВ- успешно. Сильный порывистый ветер. </t>
  </si>
  <si>
    <t>ВЛ-35 кВ "ЗЦЛ"</t>
  </si>
  <si>
    <t>ВЛ-35 кВ "ЗЦЛ" ПС 110/35/6 кВ
"Кудиновская".Под отключение попали: 
ПС 35/6 кВ "Тверская". Включена на Х.Х.</t>
  </si>
  <si>
    <t>Работала ТО. АПВ- нет.В 3:40 нагрузку ПС 35/6 кВ "Тверская" перевели на ВЛ-35 кВ "Тверская".Сильный порывистый ветер.</t>
  </si>
  <si>
    <t>ВЛ-10 кВ Ф-15</t>
  </si>
  <si>
    <t>ВЛ-10 кВ Ф-15 ПС 35/10 кВ "Петрухновская"</t>
  </si>
  <si>
    <t>Работала МТЗ. АПВ-  не успешно. В 3:06 РПВ-не успешно. Сильный порывистый ветер.</t>
  </si>
  <si>
    <t>ВЛ-6 кВ Ф-20</t>
  </si>
  <si>
    <t>ВЛ-6 кВ Ф-20 ПС 35/6 кВ "Ключи"</t>
  </si>
  <si>
    <t>Выпал блинкер "Авар. откл". АПВ-не успешно. РПВ- успешно. Сильный порывистый ветер.</t>
  </si>
  <si>
    <t>Отключена персоналом ВПО.Причина: Повреждение оборудования на С.Ш.-35 кВ ПС 110/35/6 кВ "Нефтегорская-1"(ВПО).</t>
  </si>
  <si>
    <t>В 9:10 появилось замыкание на "землю". Отключена персоналом ВПО.Причина: обрыв грозотроса в пролете опор №7-8 на отпайке от ВЛ-35 кВ "Благодаровка" к ПС 35/10 кВ "Усманка"(ВПО).</t>
  </si>
  <si>
    <t>ВЛБ-111
ВЛ-6 кВ Ф-11</t>
  </si>
  <si>
    <t>ВЛБ-111 (ВЛ-6 кВ Ф-11)
ПС 35/6 кВ  "Богдановская"</t>
  </si>
  <si>
    <t>Работала ТО АПВ-не успешно.
РПВ-не успешно.  Сильный порывистый ветер. Произвели осмотр отпайки после ВЛБ-111 повреждений не обнаружено.</t>
  </si>
  <si>
    <t>Работала МТЗ АПВ- успешно.
 Сильный порывистый ветер.</t>
  </si>
  <si>
    <t xml:space="preserve">ВЛ-35 кВ "Грековка" </t>
  </si>
  <si>
    <t>ВЛ-35 кВ "Грековка" ПС 110/35/10 кВ 
"Алексеевская" (ВПО).Под отключение попали:ПС 35/6 кВ "Грековская", "Алексеевская","Субботинская".</t>
  </si>
  <si>
    <t>Работала ТО. АПВ - не успешно.РПВ - успешно. Сильный порывистый ветер.</t>
  </si>
  <si>
    <t>Колендо, скв. 200</t>
  </si>
  <si>
    <t>низкое питающее напряжение</t>
  </si>
  <si>
    <t>ТП № 216</t>
  </si>
  <si>
    <t>ТП № 216 - выбило автомат</t>
  </si>
  <si>
    <t>ТП № 206</t>
  </si>
  <si>
    <t>ТП № 206 - выбило автомат</t>
  </si>
  <si>
    <t>Центральная Оха, скв. 200А</t>
  </si>
  <si>
    <t>выбило ТЗ</t>
  </si>
  <si>
    <t>АОЭЭ: ПС-25/6кВ "2-я Площадь" ТП №36 на опоре слетел провод с изолятора по 6кВ. ст.скв. 295, 406,755,157</t>
  </si>
  <si>
    <t>АОЭЭ</t>
  </si>
  <si>
    <t>Шхунное</t>
  </si>
  <si>
    <t xml:space="preserve">Аварийная остановка ДЭС </t>
  </si>
  <si>
    <t>Кыдыланьи, Мухто</t>
  </si>
  <si>
    <t>АОЭЭ, выяснение после улучшения погодных условий</t>
  </si>
  <si>
    <t>Центральный Паромай, Мухто</t>
  </si>
  <si>
    <t>АО вакуумного выключ. ТП "ДЭС", отключ. ВНП-1, выяснение причины на 22.12.14г.</t>
  </si>
  <si>
    <t>ТП № 310, 701, 504, 405 ф1 - перехлест проводов</t>
  </si>
  <si>
    <t>Мирзоева, В.Даги, Н.Даги</t>
  </si>
  <si>
    <t>Сработала защита  ВМ на ТП Даги Л35кВ</t>
  </si>
  <si>
    <t>Каурунани</t>
  </si>
  <si>
    <t>посадка ЭЭ</t>
  </si>
  <si>
    <t>обрыв провода Л4МЗ</t>
  </si>
  <si>
    <t>Л-2М перехлёст проводов</t>
  </si>
  <si>
    <t>обрыв провода Л4М</t>
  </si>
  <si>
    <t>К-168 скв.1837
Советское нмр</t>
  </si>
  <si>
    <t>АО АВ-0,4кВ в СУ. Выполнена замена МП-0,4 в СУ.</t>
  </si>
  <si>
    <t>Посадка напряжения при пуске агрегата на БКНС БРНУ.</t>
  </si>
  <si>
    <t>ТЗНП-1ст.</t>
  </si>
  <si>
    <t>ДЗТ, МТО, МТЗ</t>
  </si>
  <si>
    <t>внешние сети</t>
  </si>
  <si>
    <t>ПС-110/35/6/кВ КНС-5А                                     1-Т, СШ-35кВ №1,2</t>
  </si>
  <si>
    <t>Вследствии порыва водовода  образование наледи на СШ-35кВ №1,2 ПС-110/35/6кВ КНС-5А, Аварийное отключение СШ-35кВ №1,2. Разорваны шлейфа на оп. №1 Ф-1 35кВ КНС5А, оп№2 Ф-3 35кВ КНС5А. Произведено перераспределение нагрузок ПС35/6кВ. Подано напряжение на ВЛ-35кВ Ф-1,2,3,4 КНС5А от резервных источников питания. Запуск мехфонда.</t>
  </si>
  <si>
    <t>отключение ввода 35кВ трансформатора №1</t>
  </si>
  <si>
    <t>сработала защита на ПАЭС №2, понижение частоты генератора</t>
  </si>
  <si>
    <t>выбило защиту, ТП 201, 203</t>
  </si>
  <si>
    <t>выбило защиту, ТП 226 гр. 2</t>
  </si>
  <si>
    <t>ТП 206, не запускается</t>
  </si>
  <si>
    <t>Эхаби, В.Эхаби</t>
  </si>
  <si>
    <t>ТП № 13 фид. 3 ''2-ая Площадь''; отсутствие ЭЭ; дороги нет, работы на 23.12.14г., ТП № 26 фид. 2 ''Вост.Эхаби'';отсутствует энергия, дороги нет, работы на 23.12.14г. ТП №15 фид. 2 ''Эхаби''; сильный провис провода, необх. перетяжка; раб при улучшении погодн. условий; ТП № 1Б фид. 1 ''Cахарная Сопка''; сгорел предохранитель на ТП</t>
  </si>
  <si>
    <t>Западное Сабо, скв. 164</t>
  </si>
  <si>
    <t>Скв. не запускается по эл.части.Сгорел магнитный пускатель.</t>
  </si>
  <si>
    <t>ав. откл ТП №303, 304, 305, 306, 307, 308, 312, 403, 505, 601, 609, 707, 5013- перехлест проводов</t>
  </si>
  <si>
    <t>Ав. откл ПАЭС №2- понижение частоты, Ргаза падение давления газа</t>
  </si>
  <si>
    <t>ав. остановка ПАЭС №2- неисправность генератора</t>
  </si>
  <si>
    <t>ТП №304 ф 2</t>
  </si>
  <si>
    <t>ТП №304 ф 2- сорвало изолятор с проводом на опоре</t>
  </si>
  <si>
    <t>переходящие (пер. в тек.)</t>
  </si>
  <si>
    <t>перехлест проводов ВЛ35 кВ Монги-Вал</t>
  </si>
  <si>
    <t>ВЛ-35 кВ "Л557" от 
 ПС 35/6кВ "Махмуд Мектеб-9"</t>
  </si>
  <si>
    <t>КТПН №1 к.263 ВЛ-6кВ Ф-17ПС 35/6кВ "КНС-4А"</t>
  </si>
  <si>
    <t>Перегорел предохранитель по  6кВ в КТПН к.263. Локализовали аварию путем отключения ЛР-6кВ и замены предохранителя.</t>
  </si>
  <si>
    <t>ПС "Герасимовская"; "Варшава-3"; "Проскуринская"; 1-я СШ-6 кВ ПС "Тананыкская"</t>
  </si>
  <si>
    <t>С неуспешным АПВ отключилась ВЛ-110 кВ "Савельевская-Герасимовская", работа З.З. 1-й ступени, включению не поддается. Обрыв провода ф-С в пролете опор 144-145. В 9:50 ПС "Варшава-3"; "Проскуринская" перевели на ПС "Алексеевка". В 10:05 1-ю СШ-6 кВ ПС "Тананыкская" перевели на ПС "Савельевская" по ВЛ-35 кВ "12Л". В 10:28 подали напряжение на отх. фидера 6 кВ с ПС "Алексеевка". В 12:26 ВЛ-110 кВ выведена в ремонт, в 13:00 допуск. Устранено. В 15:23 ВЛ включена на х.х.,в 15:49 С1Т включен на х.х., в 16:19 ПС "Тананыкская" запитана по нормальной схеме, в 16:45 ПС "Герасимовская" по нормальной схеме, в 17:03 ПС "Варшава-3"; "Проскуринская" по нормальной схеме, в 17:12 ПС "Долговская" и в 17:34 ПС "Моргуновская" по нормпальной схеме.</t>
  </si>
  <si>
    <t>Перевод питания с ПС "Герасимовская" на ПС "Савельевская" по ВЛ-35 кВ "15Л", для разгрузки ПС "Герасимовская". (для включения отх. фидеров).</t>
  </si>
  <si>
    <t>110/35/10/6кВ "Ленинская"</t>
  </si>
  <si>
    <t>ПС "Зайкинская" ф-3</t>
  </si>
  <si>
    <t xml:space="preserve">Аварийное отключение тр-ра С1Т, срабатывание КЗ-110-С1Т и ОД-110-С1Т. ПС "Зайкинская" запитали с С2Т. Осмотрели оборудование ПС, "работа ДЗТ" тр-ра С1Т. КЗ в ЗРУ 1-й СШ-6 кВ (зверек на шинах).  </t>
  </si>
  <si>
    <t>ВЛ-110 кВ "Д-Сыртовкая-Вахитовская";         ПС "Вахитовская"</t>
  </si>
  <si>
    <t>Посадка напряжения. Оборудование ПС осмотрено, замечаний нет. Опадание гололеда на ВЛ-110 кВ.</t>
  </si>
  <si>
    <t>1 и 2 ст.З.З</t>
  </si>
  <si>
    <t>ВЛ-110 кВ "Сосновка" (ВПО)</t>
  </si>
  <si>
    <t>ВЛ-110 кВ "Сосновка" (ВПО) ПС 110/10 кВ "Подбельская-Тяговая" (РЖД).
Под откл.попали: С-1-Т ПС 110/35/6 кВ "Сосновка" (ВПО), ПС 35/6 кВ "БКНС",
"Дерюжевка","Садовая".</t>
  </si>
  <si>
    <t>1 и 2 ст.З.З.АПВ-не успешно. АВР-35,6 кВ на ПС 110/35/6 кВ "Сосновка" (ВПО)-успешно. В 13:47 РПВ-успешно.</t>
  </si>
  <si>
    <t xml:space="preserve">АОЭЭ ПС- 35/6кВ фид№3 "2ая Площадь" - причина:сгорели предохранители на ТП№12б., запуск  </t>
  </si>
  <si>
    <t xml:space="preserve">АОЭЭ ТП-226 гр.2. </t>
  </si>
  <si>
    <t>ремонт ВЛ 0,4кВ   т/п 6/0,4 кв № 310</t>
  </si>
  <si>
    <t>перехлест проводов</t>
  </si>
  <si>
    <t>перехлест проводов Л2М</t>
  </si>
  <si>
    <t>ВЛ-6 кВ ф.114Уг</t>
  </si>
  <si>
    <t xml:space="preserve">ВЛ-6 кВ Ф-13
</t>
  </si>
  <si>
    <t>Работала ТО. АПВ-успешно
При осмотре ВЛ обнаружено:
в ТП №1308/ 100 разрушены опорные изоляторы Ф- "А", ф-"С".</t>
  </si>
  <si>
    <t>ВЛ-6 кВ Ф-11 ПС 35/6 кВ "Ключевская"</t>
  </si>
  <si>
    <t>Работала ТО. АПВ-не успешно 
РПВ-успешно. Произведен осмотр ВЛ повреждений не обнаружено.</t>
  </si>
  <si>
    <t>Аварийное отключение ГПА №2</t>
  </si>
  <si>
    <t>ав. откл ТП №404 ф 2 (отгорели две фазы на опоре скв 663)</t>
  </si>
  <si>
    <t>переход обратно с ДГУ на ГПА №2</t>
  </si>
  <si>
    <t>ВЛ-6кВ Ф-71 ПС 35/6кВ "Русский-Хутор-7"</t>
  </si>
  <si>
    <t>АО Ф-71 ВЛ-6кВ ПС 35/6кВ "Русский-Хутор-7" (сильный порывистый ветер, порывы до 33 м/с)</t>
  </si>
  <si>
    <t>АО Ф-71 ВЛ-6кВ ПС 35/6кВ "Русский-Хутор-7". РПВУ Ф-71  КИ в норме , при отключённой яч.Ф-71 (сильный порывистый ветер, порывы до 33 м/с).</t>
  </si>
  <si>
    <t>ПС35/6кВ "Апалиха" ВЛ-6кВ Ф-7</t>
  </si>
  <si>
    <t>В пр. опор 20-21 падение сухого дерева, из-за пределов охранной зоны, ВЛ-6кВ без повреждений</t>
  </si>
  <si>
    <t>ПС-35/6кВ №344 фид.344-16</t>
  </si>
  <si>
    <t>2-х фазное к.з. ф.С оп.25 и ф.В оп.45 вследствие разрушения 2-х штыревых изоляторов</t>
  </si>
  <si>
    <t>ВЛ-6 кВ Кл-53. Афипского ЭСУ.</t>
  </si>
  <si>
    <t>М-е Ключевое. Сильный ветер. Схлёст проводов. НЯ №25.</t>
  </si>
  <si>
    <t>ВЛ-35 кВ "Сарбай".ПС 110/35/6 кВ
"Сосновка" (ВПО).Под отключение попали: ПС 35/6 кВ "Дерюжевка", "БКНС","Садовая".</t>
  </si>
  <si>
    <t>Работала МТО.АПВ-не успешно.
РПВ-успешно.Сильный ветер.
В 1:37 появилось замыкание на "землю" 
ф-"В".В 1:43 откл.персоналом ВПО. Производится осмотр ВЛ и ПС.Откл.ПС 35/6 кВ "Дерюжевка" ,ПС 35/6 кВ "БКНС".
В 04:18 вкл.ВЛ-35 кВ "Сарбай" в работу-"земли" нет.В 04:42 вкл.ПС 35/6 кВ "БКНС"
-"земли" нет.В 05:48 вкл.ПС 35/6 кВ "Дерюжевка".В 06:05 во время  перевода нагрузки ПС 35/6 кВ "Садовая" 
на ВЛ-35 кВ "Мочалеевка" ПС 110/35/6 кВ "Козловская" (ПРЦЭиЭ№3),
 произошло откл.МВ-35 "Мочалеевка" ПС 35/6 кВ "Мочалеевка".В 06:14 вкл.МВ-35 "Мочалеевка".Повреждение на участке ВЛ-35 кВ от ПС 35/6 кВ "Дерюжевка" до ПС 35/6 кВ "Мочалеевка".При осмотре ВЛ обнаружено: обрыв провода в пролете оп.
№58-59, провод лежит на земле. С 14:30 до 17:22 произвели восстановление оборванного провода в пролете оп.№ 58-59. В 17:56 восстановлена нормальная схема эл. снабжения. Гололедообразование, сильный порывистый ветер.</t>
  </si>
  <si>
    <t>Сработала т/защита</t>
  </si>
  <si>
    <t>ВЛ-6кВ яч.Ф-71 ПС 35/6кВ "Русский-Хутор-7"</t>
  </si>
  <si>
    <t>АО  яч.Ф-71 ВЛ-6кВ ПС 35/6кВ "Русский-Хутор-7" (сильный порывистый ветер, порывы до 33 м/с)</t>
  </si>
  <si>
    <t>АО яч.Ф-71 ВЛ-6кВ ПС 35/6кВ "Русский-Хутор-7" (сильный порывистый ветер, порывы до 33 м/с).</t>
  </si>
  <si>
    <t>А.О., АПВ</t>
  </si>
  <si>
    <t>ПС ДНС-1Кр</t>
  </si>
  <si>
    <t>ВЛ-6 ф.1-05</t>
  </si>
  <si>
    <t xml:space="preserve">ВЛ-110 "Донецко Сыртовкая - Вахитовская"; ПС 110 Вахитовская </t>
  </si>
  <si>
    <t>ВЛ-35 кВ "Алакаевка"</t>
  </si>
  <si>
    <t>ВЛ-35 кВ "Алакаевка"ПС 35/6 кВ  "Хилки" Под отключение попал:  Т-1-Т ПС 35/6 кВ "Ключи".</t>
  </si>
  <si>
    <t xml:space="preserve">Работала Т.О., АПВ-не успешно. АВР-6 кВ на ПС 35/6 кВ "Ключи"(ПРЦЭиЭ"№4)-успешно. Произведен осмотр ВЛ: в пролете № 25-26 "пляска" проводов. В 16:57 ВЛ-35 "Алакаевка" включена на ХХ. В 18:11 ВЛ-35 "Алакаевка" поставлена под нагрузку. В 18:11 на ПС 35/6 кВ "Ключи" восстановлена нормальная схема эл. снабжения. Сильный порывистый ветер. Гололедообразование. </t>
  </si>
  <si>
    <t>ПС Кыдыланьи</t>
  </si>
  <si>
    <t>Кыдыланьи</t>
  </si>
  <si>
    <t>Выбило масляный выключатель на ПС 35/6.</t>
  </si>
  <si>
    <t>ТП №312 ф.3</t>
  </si>
  <si>
    <t>ТП №312 ф.3 из за скв 484 - обрыв кабеля</t>
  </si>
  <si>
    <t>ПС-35/6кВ №5754 КНС-254 ЭД-6№1</t>
  </si>
  <si>
    <t>КНС-254 ЭД-6 №1</t>
  </si>
  <si>
    <t xml:space="preserve"> КЗ в ЭД-6, посадка напряжения по 1Т ПС Надёжная.</t>
  </si>
  <si>
    <t>СТДМ-1600</t>
  </si>
  <si>
    <t>г.Лысьва</t>
  </si>
  <si>
    <t>Л1Н</t>
  </si>
  <si>
    <t>ав. откл Л1Н- слом опоры в районе скв 106</t>
  </si>
  <si>
    <t>ВЛ-6 кВ Ах-31 от ПС И-3 "Ахтырская" Абинский ЭСУ.</t>
  </si>
  <si>
    <t>ВПП-4 Абинский ЭСУ.</t>
  </si>
  <si>
    <t>М-е Холмское. Падение дерева, разрушение 2-х изоляторов.Сильный ветер. Схлёст проводов. ШП НЯ №28 от 27.12.14г..</t>
  </si>
  <si>
    <t>ВЛ-6 кВ Ф-7 ПС 110/35/6 кВ "Сосновка" (ВПО)</t>
  </si>
  <si>
    <t>Работала Т.О. АПВ- успешно. Сильный порывистый ветер,снег, метель.</t>
  </si>
  <si>
    <t>Пробная подача ЭЭ по фидеру № 5 Паромай - выбивает.</t>
  </si>
  <si>
    <t>ав. остан. ГПА №2- низкое напряжение генератора</t>
  </si>
  <si>
    <t>ПС "Ключевая-35/6", "Дыш-35/6"</t>
  </si>
  <si>
    <t>Отпайка ВЛ-6 фидера "Поселковый" после ЛР-3.</t>
  </si>
  <si>
    <t>ПС 35/6 кВ "К-552"
 ВЛ-6 кВ ф.6</t>
  </si>
  <si>
    <t>Образование наледи на ВЛ-6 кВ Ф-6 от ПС "К-552" вследствии порыва водовода. Разобраны шлейфа на опоре.№6 Ф-6. Мех.фонд запитан по резервной схеме.</t>
  </si>
  <si>
    <t>яч. 26 
БРУ-6 ЦСДТ и ПГ-2</t>
  </si>
  <si>
    <t>Посадка напряжения при повреждении изоляции в яч.№26  
БРУ-6 ЦСДТ и ПГ-2 (ГКС Вах)</t>
  </si>
  <si>
    <t>не запускается по эл. части- слабый контакт пит. каб на клемнике в БУ.</t>
  </si>
  <si>
    <t>ВЛ-6 кВ Ф-15 ПС 35/6 кВ  "Ключевская"</t>
  </si>
  <si>
    <t>ПС 110/35/6 кВ "Черемшанская", 1Т</t>
  </si>
  <si>
    <t>АО В-35 1Т ПС-110/35/6 кВ "Черемшанская" действием ЛЗШ при запуске агр.4 БКНС-27.</t>
  </si>
  <si>
    <t>УЭЦН Западно-Полуденного месторождения</t>
  </si>
  <si>
    <t>Остановка УЭЦН по повышенному напряжению.</t>
  </si>
  <si>
    <t>ПС 35/6 кВ "К-797",
ВЛ-6 кВ Ф-16</t>
  </si>
  <si>
    <t>Разрушение опорного изолятора фазы "С" на ЛР-6 оп.№1 ВЛ-6 кВ 
Ф-16 от ПС-35/6 "К-797". Устранено.</t>
  </si>
  <si>
    <t>ВЛ-6 кВ Ф-11 ПС 35/6 кВ  "Ключевская"</t>
  </si>
  <si>
    <t>ВЛ-6 кВ ф-1314</t>
  </si>
  <si>
    <t>Отключение ВЛ-6кВ ф-1314 для замены сорваных вязок на опорах №21, 34, 37, 72, 82. После устранения "земля", выявлен обрыв провода ф-В в пролете опор 17-18 отп. На скв-4036.</t>
  </si>
  <si>
    <t>35/6кВ "НПС"</t>
  </si>
  <si>
    <t>ВЛ-6 кВ ф-Промысловый-4, КТП скв-709</t>
  </si>
  <si>
    <t>Работа МТО при включении скв-709 после замены тр-ра на скв-709. В 13:40 подано напряжение после повторной замены тр-ра.</t>
  </si>
  <si>
    <t>ВЛ-6 кВ ф-906 КТП скв-104</t>
  </si>
  <si>
    <t>Устранение аварийного нагрева к с. в  РЩ-0,4кВ</t>
  </si>
  <si>
    <t>Устранение обрыва провода ф-В в пролете опор 17-18 отп. На скв-4036.</t>
  </si>
  <si>
    <t>СУ ЭЦН ЦДНГ-7, ЦДНГ-8</t>
  </si>
  <si>
    <t>Остановка УЭЦН. Посадка напряжения при АО на ПС 35/6 кВ №414 ВЛ-6 кВ Ф.14-15 Ввод №2 на БКНС-29, (К.З. кабельной муфты - 6 кВ, выполнен ремонт).</t>
  </si>
  <si>
    <t>К-41 скв.1001
Советское нмр</t>
  </si>
  <si>
    <t>АО АВ-0,4кВ в ТП.100А, Iр-40А. Запрошены распечатки СУ ЭЦН.</t>
  </si>
  <si>
    <t xml:space="preserve">ПС 35/6 кВ №204 БРУ-6 кВ  №4 АО ВЛ-6 Ф.Б4-17 действием ТО, АПВ не успешное, РПВ успешное. Зацеп неустановленным автотранспортом в пролете оп.№73-№74/2, на проводах следы замыкания. </t>
  </si>
  <si>
    <t xml:space="preserve">ИОР-10-7,5 </t>
  </si>
  <si>
    <t>К-26 с (ВЭ-10-20-1000 (2007г.)</t>
  </si>
  <si>
    <t>01.11.14-ТО   27.12.14-ТР</t>
  </si>
  <si>
    <t>01.15-ТО    06.15-ТР</t>
  </si>
  <si>
    <t>ТП №102 - перетяжка ВЛ по фазе А и В.</t>
  </si>
  <si>
    <t>КТПУ</t>
  </si>
  <si>
    <t>Осмотр -04.07.2014</t>
  </si>
  <si>
    <t>ВЛ-6кВ ф-103</t>
  </si>
  <si>
    <r>
      <t>Устранение обрыва вязки на опоре №17 отпайки на скв.615 и 680</t>
    </r>
    <r>
      <rPr>
        <sz val="12"/>
        <color rgb="FF0000FF"/>
        <rFont val="Times New Roman"/>
        <family val="1"/>
        <charset val="204"/>
      </rPr>
      <t>. Обрыв вязки провода Ф «В» в момент резкого увеличения динамической нагрузки при одновременном взлете стаи птиц.</t>
    </r>
  </si>
  <si>
    <t>Отключение отпайки ВЛ-6 для устранения обрыва вязки на опоре № 22 предположительная причина взлет стаи птиц с провода в районе убираемого поля пшеницы. (причина "земли" на секции шин) Устранено</t>
  </si>
  <si>
    <t xml:space="preserve">Введение временного ораничения потребления Оренбургским РДУ до 25 мВТ в связи с аварией на Сакмарской ТЭЦ. </t>
  </si>
  <si>
    <t xml:space="preserve">904, 908, 916, 918, </t>
  </si>
  <si>
    <t>Введение временного ораничения потребления Оренбургским РДУ до 25 мВТ в связи с аварией на Сакмарской ТЭЦ. 20:44 запитали от ЧЭС.</t>
  </si>
  <si>
    <t>515, 514, 516, 517</t>
  </si>
  <si>
    <t>815, 814, 816, 817, 818, 807</t>
  </si>
  <si>
    <t>107, 108</t>
  </si>
  <si>
    <t xml:space="preserve">Введение временного ораничения потребления Оренбургским РДУ дополнительно 15 мВТ в связи с аварией на Сакмарской ТЭЦ. </t>
  </si>
  <si>
    <t>604, 608, 614</t>
  </si>
  <si>
    <t>35/10кВ "Лабазинская" (ЗЭС)</t>
  </si>
  <si>
    <r>
      <t xml:space="preserve">Введение временного ораничения потребления Оренбургским РДУ до 25 мВТ в связи с аварией на Сакмарской ТЭЦ. </t>
    </r>
    <r>
      <rPr>
        <sz val="12"/>
        <color indexed="10"/>
        <rFont val="Times New Roman"/>
        <family val="1"/>
        <charset val="204"/>
      </rPr>
      <t>(переходящие)</t>
    </r>
  </si>
  <si>
    <t>35/6кВ "КНС-2" (БузПЭС)</t>
  </si>
  <si>
    <t>Аварийное отключение работа МТЗ, АПВ неуспешное. Включили вручную. Осмотром обнаружено - на КТП скв.650 разрушение опорного изолятора. Устранение 17.10.14.</t>
  </si>
  <si>
    <t>ТО-17.11.2014</t>
  </si>
  <si>
    <t>ТО 20.08.2014</t>
  </si>
  <si>
    <r>
      <t>Устранение обрыва шлейфа фаза-В на анкерной опоре №6.</t>
    </r>
    <r>
      <rPr>
        <sz val="12"/>
        <color rgb="FF0000FF"/>
        <rFont val="Times New Roman"/>
        <family val="1"/>
        <charset val="204"/>
      </rPr>
      <t xml:space="preserve"> Старение и износ проволочной вязки при воздействии тяжения провода ф.В  на угловой анкерной опоре №30/6 отпайки на КТП 6/0,4 кВ скв.1234, 1237, 251  ф.310  ПС 110/35/6 кВ Ро-динская</t>
    </r>
  </si>
  <si>
    <t xml:space="preserve">35/10кВ "Азаматово" РП-10кВ "Жедрино" (СЭС) </t>
  </si>
  <si>
    <t>РУ-6кВ "РП-1" (ЗАО НПП Энергоаудит)</t>
  </si>
  <si>
    <t>110/6кВ "Вахитовская" ММПС</t>
  </si>
  <si>
    <t>ЛРНД-10-630 УХЛ 1</t>
  </si>
  <si>
    <t>110/35/10кВ "Алексеевская" (ВЭС)</t>
  </si>
  <si>
    <r>
      <t>Аварийное отключение,  МТО. Разрушение изолятора, схлест проводов на опоре  №19, фаза "В". Устранено.</t>
    </r>
    <r>
      <rPr>
        <i/>
        <sz val="12"/>
        <color rgb="FF0000FF"/>
        <rFont val="Times New Roman"/>
        <family val="1"/>
        <charset val="204"/>
      </rPr>
      <t xml:space="preserve"> (Сбита опора)</t>
    </r>
  </si>
  <si>
    <t>Аварийное отключение силового тр-ра "Т-1" на ПС "Абдулино Тяга" (РЖД), кратковременное понижение U по подстанциям, остановка отдельных скважин. (13 скважин).</t>
  </si>
  <si>
    <t xml:space="preserve">Аварийное отключение силового тр-ра "Т-2" на ПС "Каргалинская ТЭЦ ", кратковременное понижение U по сети 110 кВ, остановка отдельных скважин.Причина деффект обмотки низкого напряжения. </t>
  </si>
  <si>
    <t>35/6кВ "Вахитовская"</t>
  </si>
  <si>
    <t>Плавка гололеда на ВЛ персоналом ЗЭС. При включении фидера дисбаланс U. Осмотром установлено: отгорел шлейф на ЛР-402. (Зона ответственности Западных ЭС). Шлеф восстановлен. Произведена отбивка гололеда на отпайке ВЛ-10 вручную.</t>
  </si>
  <si>
    <t>110/35/6кВ "Вахитовская"</t>
  </si>
  <si>
    <t>ТО-31.08.2014</t>
  </si>
  <si>
    <t>220/35/10кВ "Северная" (МЭС)</t>
  </si>
  <si>
    <t>траверса</t>
  </si>
  <si>
    <t>Аварийное отключение ВЛ-110 кВ Промысловая-2 на пс Бузулукская.Работа ДЗ, АПВ успешно. Междуфазное КЗ. Опадание гололеда.</t>
  </si>
  <si>
    <t>Аварийное отключение с неусп. АПВ ВЛ-110 кВ "Курманаевская-Первомайская" на ПС "Курманаевская", работа З.З. 2-й ступени. Опадание гололеда.</t>
  </si>
  <si>
    <t>Посадка напряжения из-за аварийного отключения с успешным АПВ ВЛ-35кВ "12Л", работа ТО.</t>
  </si>
  <si>
    <t>Аварийное отключение с успешным АПВ ВЛ-35кВ "12Л", работа ТО.</t>
  </si>
  <si>
    <t>Осмотр - 15.07.2014</t>
  </si>
  <si>
    <t>Посадка напряжения при аварийном отключении ВЛ-110 кВ "Каргалинская-Донецко-Сыртовская" АПВ успешное, ТЗНП 2ст.фаза-А, 43,8 км.</t>
  </si>
  <si>
    <t>АС-185/29</t>
  </si>
  <si>
    <t>АПВ неуспешное. Посадка по ПС.Осмотр запланирован 2.12.14.</t>
  </si>
  <si>
    <t>АС-95, АС-70</t>
  </si>
  <si>
    <t>Устранение обрыва вязки на опоре №15.</t>
  </si>
  <si>
    <t>АПВ успешное. Посадка по ПС.Осмотр запланирован 2.12.14.</t>
  </si>
  <si>
    <t>Перевод питания на ПС "Савельевская" по ВЛ-35 "12Л".</t>
  </si>
  <si>
    <t>Вырвало провод из соединительной гильзы ф-С на опоре №5/1 ВЛ-20 кВ. Неисправность устранена.</t>
  </si>
  <si>
    <t>СИП-3-120</t>
  </si>
  <si>
    <t xml:space="preserve">Кратковременное понижение U, остановка отдельных скважин  при пуске ЭД № 3 на БКНС "БРНУ".  </t>
  </si>
  <si>
    <t>Устранение обрыва провода на отпайке ВЛ-6 на скв.№ 892.</t>
  </si>
  <si>
    <t>Аварийное отключение ВЛ-35 кВ "Савельевская - Тананыкская - Ишуевская", работа ТО. Эл.снабжение ПС переведено на ПС "Герасимовская" с ограничением фидеров ПС "Тананыкская" №№ 807, 814, 817. Осмотром установлено: схлест проводов в пролете опор №№ 78-79. Устранено.</t>
  </si>
  <si>
    <t>Аварийное отключение с успешным АПВ ВЛ-35 кВ "Савельевская - Проскуринская - Варшава-3", работа ТО. Пляска проводов при опадании гололеда на ВЛ-35 кВ "15Л"</t>
  </si>
  <si>
    <t>Устранение обрыва шлейфа на ЛР-6.</t>
  </si>
  <si>
    <t>ЛРК</t>
  </si>
  <si>
    <t>Многократное аварийное отключение с успешным АПВ ВЛ-35 кВ "Савельевская - Проскуринская - Варшава-3", работа ТО. Пляска проводов при опадании гололеда на ВЛ-35 кВ "15Л"</t>
  </si>
  <si>
    <t>Кратковременное понижение U, остановка отдельных скважин  из-за аварийного отключения с успешным АПВ ВЛ-35 "Росташинская - Конновская-1". РПВ не успешно. Обрыв провода в пролете опор № 16-17.</t>
  </si>
  <si>
    <t>Оперативные переключения для вывода в ремонт ВЛ-35 "Богдановская - Кзыл Мечеть". Плавка гололеда на ВЛ персоналом ЗЭС.</t>
  </si>
  <si>
    <t>Обрыв грозотроса в пролете опор №№ 20-21. Грозотрос закреплен к опорам.</t>
  </si>
  <si>
    <t>Аварийное отключение с неуспешным АПВ ВЛ-35 кВ "Савельевская - Проскуринская - Варшава-3", работа ТО. Провис верхнего провода и касание среднего на ВЛ-35 "Проскуринская - Варшава-3". ВЛ-35 16"Л" отключена.</t>
  </si>
  <si>
    <t>Аварийное отключение В-35 кВ "Березовка", работа ТО. Произвели осмотр ВЛ, есть обледенение проводов.</t>
  </si>
  <si>
    <t>Посадка напряжения по ПС "Курманаевская"; "Тананыкская" при аварийном отключении с успешным АПВ ВЛ-35 кВ "13Л", работа ТО. В 22:00 осмотр закончен, выявлен гололед в пролете опор 33-34 на проводе ф-В, остальная ВЛ, чистая, гололед облетел.</t>
  </si>
  <si>
    <t>С неуспешным АПВ, работа ТО. Осмотром выявлен.провис проводов от ЛР-1 до оп. №1 отп. На скв-637 устранили</t>
  </si>
  <si>
    <t>С успешным АПВ, работа Д.З-1 ступени, посадка напряжения по ПС. Осмотр с утра.</t>
  </si>
  <si>
    <t>Аварийное отключение, работа ТО. Опадание гололеда (50-60 мм). Произвели осмотр, гололед облетел. Ветер.</t>
  </si>
  <si>
    <t>Осмотр 17.07.2014</t>
  </si>
  <si>
    <t>С неуспешным АПВ отключалась ВЛ-110 кВ "Донецко-Сыртовская-Вахитовская" на ПС "Донецко-Сыртовская", работа Д.З. 1-й ступени, ф-АВ, 0,4 км. Произведен осмотр уч-ка ВЛ, в пролете опор 6-7 облетевший гололед (100-120 мм). Туман.</t>
  </si>
  <si>
    <t>Аварийное отключение ВЛ-35 "12Л", работа МТЗ, МТО. Гололед, включению не поддается. В 7:40 ВЛ выведена в ремонт, в 7:59 подали напряжение на ПС "Ишуевская" и на СН ПС "Тананыкская"</t>
  </si>
  <si>
    <t>Посадка напряжения. Оборудование осмотрено, замечаний нет. По сообщению дисп. ЗЭС и ДЭМ ПС "Бузулукская" отключений и посадок не было.</t>
  </si>
  <si>
    <t>Аварийное отключение ВЛ-110 кВ "Росташинская-Гаршинская-1" В 2:48 ПС "Гаршинская-1" переведена на ВЛ-110 кВ "Росташинская-Гаршинская-2", на ПС "Гаршинская-2; УПСВ"; "Широкодольская" сработал АВР. В В 7:35 ВЛ 110 кВ "Росташинская-Гаршинская-1 включению не поддалась. После осмотра ВЛ-110 Росташи-Гаршино-1цепь в 14:00 включена на х.х.(видимых причин не обнаружено) В 17:30 собрана нормальная схема.</t>
  </si>
  <si>
    <t>Трехкратное аварийное отключение ВЛ-35 кВ "17Л", работа МТЗ. Пляска проводов при опадании гололеда, порывистый ветер, туман, изморозь.</t>
  </si>
  <si>
    <t>Аварийное отключение ВЛ-35 кВ "Первомайская-Тепловская" (ЗЭС)</t>
  </si>
  <si>
    <t>Двукратное аварийное отключение с успешным АПВ ВЛ-110 кВ "Пром-2", работа Д.З. 1-й ступени, ф-В=0, 5,1 км.</t>
  </si>
  <si>
    <t>С неуспешным АПВ, после включения замыкание на "землю". Выехали с осмотром.</t>
  </si>
  <si>
    <t>С успешным АПВ отключалась ВЛ-110 кВ "Пром-2", работа Д.З. 1-й ступени, ф-В=0, 5,1 км.</t>
  </si>
  <si>
    <t>С успешным АПВ отключалась ВЛ-110 кВ "САВ-1", работа Д.З. 2-й зоны, ф-В-С=0, 15 км.</t>
  </si>
  <si>
    <t>06:11-06:13 Аварийное отключение ВЛ-110 кВ "Росташинская-Гаршинская-2" Пляска проводов при опадании гололеда. 06:38-6:42 Аварийное отключение ВЛ-110 кВ "Бузулукская-Росташинская", работа З.З. 2-й ступени, пляска проводов при опадании гололеда.</t>
  </si>
  <si>
    <t>Аварийное отключение ВЛ-110 кВ "Нефтегорская-2 - Алексеевская-2 - Герасимовская", работа З.З. 1-й ступени, ф-В=0. По приборам 55,15 км от ПС "Нефтегорская-2".</t>
  </si>
  <si>
    <t>Аварийное отключение с неуспешным АПВ, работа МТО, ветер. Включению не поддается. При осмотре выявлено пробой кабеля 6 кВ отпайка на ГКС. Фидер включили после отключения отпайки.</t>
  </si>
  <si>
    <t>С успешным АПВ, работа МТЗ, ветер, включению не поддается. Отпайка на скв.№ 506 пролет опор 9-10 ремонт провода, замена изоляторов, правка траверс. Устранено.</t>
  </si>
  <si>
    <t>Аварийное отключение с неуспешным АПВ ВЛ-110 кВ "Бузулукская-Савельевская-2", работа Д.З. 1-й ступени.</t>
  </si>
  <si>
    <t>Аварийное отключение с успешным АПВ ВЛ-110 кВ "Бузулукская-Савельевская-1", работа Д.З. 1-й ступени. "Посадка" U по сети 110 кВ.</t>
  </si>
  <si>
    <t>С успешным АПВ, работа Д.З. 1-й ступени.</t>
  </si>
  <si>
    <t xml:space="preserve">Аварийное отключение с успешным АПВ ВЛ-110 " "Бузулукская - Промысловая-2", работа Д.З. 1-й ступени. </t>
  </si>
  <si>
    <t>Аварийное отключениек с успешным АПВ, работа Д.З. 1-й ступени. Нагрузка ПС 110 "Промысловая" переведена на ВЛ-110 " "Промысловая-1" в 10:36. 19:03 ВЛ-110 "Пром-2" включена, собрана нормальная схема ПС "Промысловая" без перерыва в электроснабжении.</t>
  </si>
  <si>
    <t>Аварийное отключение ВЛ-35 "17Л", работа МТЗ, МТО. АПВ неуспешно. Обили гололед. РПВ успешно.</t>
  </si>
  <si>
    <t xml:space="preserve">Аварийное отключение с успешным АПВ. </t>
  </si>
  <si>
    <t>Аварийное отключение, работа МТЗ, МТО. АПВ неуспешно. РПВ успешно.</t>
  </si>
  <si>
    <t xml:space="preserve">Аварийное отключение с успешным АПВ ВЛ 110 "Каргала - Донецко Сыртовская". Работа ТЗНП. </t>
  </si>
  <si>
    <t>ВЛ-6 кВ фидер "Кольцо"</t>
  </si>
  <si>
    <t>ВЛ-6 кВ ф-Ибряевский-1</t>
  </si>
  <si>
    <t>Аварийное отключение , работа МТЗ, МТО. АПВ неуспешно. Включению не поддается. Устранен схлест проводов.</t>
  </si>
  <si>
    <t>Восстановление нормальной схемы вкл откл отпайки персоналом СЭС</t>
  </si>
  <si>
    <t>Кратковременное понижение U, остановка отдельных скважин при включении фидера "Мт-1" персоналом СЭС.</t>
  </si>
  <si>
    <t>Ф-606</t>
  </si>
  <si>
    <t>Аварийное отключение, работа МТЗ, МТО, АПВ неуспешно. РПВ неуспешно. На опоре № 91 устранен обрыв провода.</t>
  </si>
  <si>
    <t>Осмотр - 27.06.2014</t>
  </si>
  <si>
    <t xml:space="preserve">Аварийное отключение с успешным АПВ ВЛ-110 кВ "Донецко Сыртовская - Вахитовская". </t>
  </si>
  <si>
    <t>Кратковременное понижение U, остановка отдельных скважин  из-за аварийного отключения с успешным АПВ  ВЛ-110 кВ "Бугуруслан Тяга"(РЖД).</t>
  </si>
  <si>
    <t>В-110 Вахитовская (ф-1,3,4,7)</t>
  </si>
  <si>
    <t>Аварийное отключение с успешным АПВ В-110 Вахитовская, ф-В=0, 2,5км.</t>
  </si>
  <si>
    <t xml:space="preserve">Краснояровская, ф-К-3, КНС-6-1 </t>
  </si>
  <si>
    <t>Аварийное отключение с успешным АПВ В-110 Вахитовская, ф-В=0, 2,5км. Провис грозотроса из-за обледенения до фазы В, касание при порывах ветра.(Гололед облетает)</t>
  </si>
  <si>
    <t>Аварийное отключение.МТО при осмотре выявлено. разрушен изолятор на опоре №51 отпайка на скв.1551. В 19:20 допуск бригады .Устранено.</t>
  </si>
  <si>
    <t>Устранение замыкания на землю персоналом ЗЭС, отключение отпайки на летнюю дойку.</t>
  </si>
  <si>
    <t>Ф-514 КРУН-515</t>
  </si>
  <si>
    <t>Аварийное отключение КРУН-515 вкл не поддается.Работа ТО .Выявлена неисправность КРУН(отключен).Нагрузка отпайки переведена на Ф-515.</t>
  </si>
  <si>
    <t>КРУН</t>
  </si>
  <si>
    <t>ВЛ-6 фидера № 1. Скв.№№ 31, 32, 53.</t>
  </si>
  <si>
    <t>Отключение скважин, "горит" нож ЛР-6.</t>
  </si>
  <si>
    <t>ВЛ-6 фидера № 1. Скв.№№ 30, 42.</t>
  </si>
  <si>
    <t>Ремонт ЛР-6. Произведена замена подвижных и неподвижных контактов ЛР фаза "А", ревизия ЛР.</t>
  </si>
  <si>
    <t xml:space="preserve">ВЛ-6 фидера № 9. </t>
  </si>
  <si>
    <t>Устранение слета провода на опоре № 15 отпайка на скв.№ 848, 967.</t>
  </si>
  <si>
    <t>ПС Проскуринская, Варшава-3</t>
  </si>
  <si>
    <t>Кратковременное понижение U, остановка отдельных скважин. Оперативные переключения персоналом ВЭС на ПС "Нефтегорская-2"  без предупреждения.</t>
  </si>
  <si>
    <t>Аварийное отключение с успешным АПВ В-110 "Вахитовская", ф-В=0, 2,6км. Провис грозотроса из-за обледенения до фазы "В", касание при порывах ветра. (Гололед не облетает)</t>
  </si>
  <si>
    <t>Трехкратное аварийное отключение с успешным АПВ В-110 "Вахитовская", ф-В=0, 2,6км. Провис грозотроса из-за обледенения до фазы "В", касание при порывах ветра. (Гололед не облетает)</t>
  </si>
  <si>
    <t>Аварийное отключение с неуспешным АПВ В-110 "Вахитовская", ф-В=0, 2,6км. Провис грозотроса из-за обледенения до фазы "В", касание при порывах ветра. Произвели обивку грозотроса в пролетах опор №№ 16-18; 43-44. ВЛ-110 включена.</t>
  </si>
  <si>
    <t>Аварийное отключение с успешным АПВ. Сильный порывистый ветер.</t>
  </si>
  <si>
    <t xml:space="preserve">Аварийное отключение с успешным АПВ В-110 "Вахитовская", ф-В=0, 2,6км. Провис грозотроса из-за обледенения до фазы "В", касание при порывах ветра. </t>
  </si>
  <si>
    <t>Аварийное отключение с  неуспешным АПВ В-110 "Вахитовская", ф-С=0, 43км. Включению не поддалась.11:10 ВЛ-110 "Донецко-Сыртовская" включена на х.х. 11:23 включен В-110 кВ Донецко-Сыртовская на ПС Вахитовская под нагрузку.</t>
  </si>
  <si>
    <t>Посадка напряжения в сети 110 кВ при пробном включении для ввода в работу после ремонта ВЛ-110 кВ Сорочинск-Гамалеевская МРСК ЗЭС</t>
  </si>
  <si>
    <t>Ремонт ВЛ-110 кВ "Донецко-Сыртовская-Вахитовская". В пролетах опор 15-18, 42-44 (оббили гололед), 271-274 (монтаж дополнительных грузов).</t>
  </si>
  <si>
    <t xml:space="preserve">Пропал контроль U на скв.после ЛР-3. В простое 2 скв, горит нож ф-"С", ЛР перевключили, контактное соединение востановилось. </t>
  </si>
  <si>
    <t>ТО-25.09.2014</t>
  </si>
  <si>
    <t>С-1-Т</t>
  </si>
  <si>
    <t>С-1-Т ПС 110/35/6 кВ "Нефтегорская-2"(ВПО) Под отключение попали: 1.С.Ш -6 кВ (Цех№15) ПС 110/35/6кВ "Нефтегорская-2" (ВПО), ПС 35/6 кВ "Утёвская", "Покровская","Гагаринская", 
"ДНС-1","Город-2","Ветлянская", "Верхне-Ветлянская","Кулешовская</t>
  </si>
  <si>
    <t>Работала: Газовая защита 
АВР-35 кВ на ПС 110/35/6 кВ "Нефтегорская-2"- успешно.</t>
  </si>
  <si>
    <t xml:space="preserve">Перерыв в электроснабжении потребителей на время срабатывания АВР. </t>
  </si>
  <si>
    <t>24.02.2014; 15.07.2013</t>
  </si>
  <si>
    <t xml:space="preserve">Сухая ветка дерева под опорой №1500/10. Отсутствие автоматического самозапуска СУ скважинным оборудованием. </t>
  </si>
  <si>
    <t>Работала МТЗ. АПВ-нет. РПВ-успешно. Причина: падение деревьев в пролете опор 6з-7з, 14а-15а.</t>
  </si>
  <si>
    <t>2015</t>
  </si>
  <si>
    <t>Отсутствие АПВ на присоединении.</t>
  </si>
  <si>
    <t>Причина - нарушение структуры стеклянной трубки маслоуказателя вследствие повреждения при производстве 14.10.2014 г. монтажных работ по установке силового трансформатора 35/6 кВ с ПС 35/6 кВ "Ветлянская". Понижение температуры окружающей среды, приведшее к ускорению неявного дефекта и дальнейшему разрушению стекла. ПС 35/6 кВ "Богатыревская" - тупиковая однотрансформаторная. Отсутствие дороги с твердым покрытием к ПС 35/6 кВ "Богатыревская".</t>
  </si>
  <si>
    <t>Работала МТЗ. АПВ-нет.РПВ-не успешно. В 11:45 нагрузка ВЛ-6 кВ Ф-1 переведена на ВЛ-6 кВ Ф-1 ПС 110/35/6 кВ "Зольное"(Жиг.ПО).Причина: в пролете опор №35-36 упало дерево, обрыв провода фазы "В", схлест проводов.</t>
  </si>
  <si>
    <t>05.09.2014; 04.07.2014</t>
  </si>
  <si>
    <t>Рапботала Т.О. АПВ-не успешно. В 16:20 нагрузка Т-1-Т ПС 35/6 кВ "Неклюдовская" переведена на  Т-2-Т. В 16:28 Восстановили нормальную схему эл.снабжения по ПС 35/6 кВ "Ключевская".</t>
  </si>
  <si>
    <t xml:space="preserve">Ошибочные действия собственного оперативно-ремонтного персонала при производстве переключений на ПС 35/6 кВ "Ключевская" - включение ЗН в сторону СШ на ШР-35 «Ключевская", СШ ПС 35/6 кВ "Ключевская" (жесткий шинный мост без СВВ-35) находилась под напряжением. Перерыв в электроснабжении потребителей на время перевода нагрузки. ПС 35/6 кВ "Жуково", ПС 35/6 кВ "Городецк", ПС 35/6 кВ "Теребилово" при гашении СШ ПС 35/6 кВ "Ключевская" остаются без напряжения. </t>
  </si>
  <si>
    <t>Работала МТЗ. АПВ-успешно.Причина:произвели осмотр ВЛ-6 кВ в пролетах опор №1-8,34-41,54-62,68-76.</t>
  </si>
  <si>
    <t xml:space="preserve">Касание ветками деревьев проводов ВЛ предположительно в пролетах опор №№ 1-8, 34-41, 54-62, 68-76. Отсутствие автоматического самозапуска СУ скважинным оборудованием. Дата последней вырубки - 26.06.2007 г. Объект включен в предложения к плану вырубки (доп.объемы) ДКР в охранных зонах ВЛ ОАО "Самаранефтегаз" на 2015 г. </t>
  </si>
  <si>
    <t>ВЛ-110 кВ "Коханы-2"(ВПО) ПС 220/110/10 кВ "Комсомолец" (МЭС) Под отключение попали: ПРЦЭиЭ №1: С-2-Т ПС110/35/6 кВ "Коханы"(ВПО) Ф-63, Ф-65 (ЭНС), С-1-Т ПС 110/35/6 кВ "УКПН-2" Ф-17, ПС 35/6 кВ "Чёрновская", "Кинель-Черкасская". ПРЦЭиЭ №5: ПС 35/6 кВ "Ключевская", "Городецк", "Жуково", "Теребилово".</t>
  </si>
  <si>
    <t xml:space="preserve"> Отсутствие автоматического самозапуска СУ скважинным оборудованием. </t>
  </si>
  <si>
    <t>Блинкера защит не выпадали.
АПВ-не успешно.РПВ- успешно.
Причина: внутренний дефект блока управления ВВ-6 кВ</t>
  </si>
  <si>
    <t>ВВ/TEL-10-12,5/630 У2</t>
  </si>
  <si>
    <t>НПП "ТестЭлектро"; ЗАО ГК "Электрощит" ТМ - Самара</t>
  </si>
  <si>
    <t>Причина - внутренний дефект блока управления вакуумным выключателем БУВВ-СЭЩ-А-1-Д (производства ЗАО "ГК "Электрощит" ТМ "Самара"). Перерыв в электроснабжении на время производства необходимых оперативных переключений.</t>
  </si>
  <si>
    <t>ПТ-1.2-6-31,5 У3</t>
  </si>
  <si>
    <t xml:space="preserve">Попадание птицы на токоведущие части (шины) 6 кВ между фазами В и С в ТП 97/160 через предусмотренные заводом-изготовителем вентиляционные устройства, вызвавшее разрушение колбы высоковольтного предохранителя. Высыпание из него кварцевого песка и замыкание оборванной проволоки высоковольтного предохранителя 6 кВ фазы С на фазу В, приведшее к КЗ. </t>
  </si>
  <si>
    <t>10.09.2014; 27.08.2014</t>
  </si>
  <si>
    <t>Ошибочные действия собственного оперативно-ремонтного персонала при производстве переключений на ПС 35/6 кВ "Каменка" при вводе в работу ВЛ-35 кВ "Елховка" и восстановлении нормальной схемы на ПС 35/6 кВ "Каменка", ПС 35/10 кВ "Волгановка".</t>
  </si>
  <si>
    <t>16.10.2014; 26.03.2014</t>
  </si>
  <si>
    <t xml:space="preserve">Обнаружена птица на КТП №20. Отсутствие автоматического самозапуска СУ скважинным оборудованием. </t>
  </si>
  <si>
    <t>Работала МТЗ.АПВ-нет.РПВ- успешно.
Причина: пробой изоляции между ламелями 1-3 реле РТ40/10 (КА-3).</t>
  </si>
  <si>
    <t>РТ-40/10</t>
  </si>
  <si>
    <t>Чебоксарский электроаппаратный завод</t>
  </si>
  <si>
    <t>09.10.2014; 25.01.2012</t>
  </si>
  <si>
    <t>14.03.2013; 17.07.2013; 24.09.2013; 11.11.2014; 13.11.2014; 14.11.2014; 17.11.2014; 18.11.2014; 20.11.2014; 21.11.2014</t>
  </si>
  <si>
    <t>Неселективная работа релейной защиты, вызванная подачей излишней пусковой команды на отключение МВ-6 кВ РУ-6 кВ ПС 35/6 кВ "Евгеньевская-2"из-за пробоя изоляции. Категория " допущенное неправильное срабатывание" (РД 34.35.516-89 "Инструкция по учету и оценке работы релейной защиты и автоматики электрической части энергосистем").</t>
  </si>
  <si>
    <t>Работала МТЗ.АПВ-не успешно.РПВ-успешно.</t>
  </si>
  <si>
    <t>Производство РПВ силами персонала ВПО МРСК Волги.</t>
  </si>
  <si>
    <t>BF-50</t>
  </si>
  <si>
    <t>28.07.2014; 16.07.2014</t>
  </si>
  <si>
    <t>Нарушение целостности карболитовой гайки смотрового окна газового реле,  которое предположительно  произошло 28.07.14 г. в результате механического воздействия  при прокладке контрольных  кабелей между  СВВ-35, МВ-35 Т-1-Т и Т-1-Т.Снижение уровня трансформаторного масла. Выход из строя служебного транспорта на пути к ПС 35/6 кВ "Благодаровская".</t>
  </si>
  <si>
    <t>Выпал блинкер "перегруз"АПВ-нет. РПВ-успешно.В 01:25 вкл. ВЛ-6 кВ Ф-3. В 01:27 вкл. ВЛ-6 кВ Ф-5. Причина: не селективная работа РЗиА ВЛ-6 кВ Ф-3, Ф-5, Т-1-Т.</t>
  </si>
  <si>
    <t xml:space="preserve">Работала МТЗ. АПВ-не успешно. РПВ-успешно. </t>
  </si>
  <si>
    <t>Производство РПВ персоналом СПО.</t>
  </si>
  <si>
    <t>Сближение проводов различных фаз с перекрытием изоляционных промежутков, приведшее к возникновению междуфазного КЗ, отключенного действием релейной защиты, в условиях образования гололедно-изморозевых отложений на проводах, изоляторах, арматуре, траверсе и воздействия сильного порывистого ветра.</t>
  </si>
  <si>
    <t xml:space="preserve">Попадание птицы на токоведущие части ТП №52-18, приведшее к перекрытию проводов двух различных фаз, возникновению КЗ, отключенного действием релейной защиты. Отсутствие автоматического самозапуска СУ скважинным оборудованием. </t>
  </si>
  <si>
    <t>Отсутствие АВР-35 кВ (жесткий шинный мост на ПС 35/6 кВ "Промысловая"). Перерыв на время ручного перевода нагрузки на ВЛ-35 кВ "Промысловая-1".</t>
  </si>
  <si>
    <t xml:space="preserve">Подхлест провода при сходе образовавшихся  гололедно-изморозевых отложений толщиной 5-7 см (ориентировочно в одном из следующих пролетов опор - №№ 212/2-212/211, 213/1-213/2, 214/1-214/6, 211/1-211/3, 201/1-210/3), приведший к сближению с проводом другой фазы, перекрытию изоляционного промежутка и последующему отключенню действием релейной защиты. Отсутствие автоматического самозапуска СУ скважинным оборудованием. </t>
  </si>
  <si>
    <t xml:space="preserve">Коренная причина не выявлена. Предположительно причиной отключения явился схлест проводов при сильных порывах ветра. Отсутствие системы телемеханики на ПС 35/6 кВ "Субботинская". </t>
  </si>
  <si>
    <t xml:space="preserve">Свежий ветер южного направления, скорость - 11 м/с. Схлест проводов различных фаз с перекрытием изоляционных промежутков при усиленных порывах ветра, последующее междуфазное КЗ, отключенное действием релейной защиты. Отсутствие автоматического самозапуска СУ скважинным оборудованием. </t>
  </si>
  <si>
    <t xml:space="preserve">Провис проводов под действием массы гололедно-изморозевых отложений (толщина свыше 20 мм), приведший к их кратковременному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 Отсутствие автоматического самозапуска СУ скважинным оборудованием. </t>
  </si>
  <si>
    <t>ВКМ-10 У2</t>
  </si>
  <si>
    <t>ВПМ-10</t>
  </si>
  <si>
    <t>Снижение электрической прочности линейной изоляции вследствие попаданяи влаги при таянии образовавшихся гололедно-изморозевых отложений, приведшее к возникновению токов учечки через изоляцию и последующему двухфазному КЗ.</t>
  </si>
  <si>
    <t>Провис проводов в пролете опор №№ 1ж-2ж под действием массы мокрого налипшего снега, приведший к их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t>
  </si>
  <si>
    <t xml:space="preserve">Провис проводов под действием массы гололедно-изморозевых отложений (толщина свыше 20 мм), приведший к их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 Отсутствие автоматического самозапуска СУ скважинным оборудованием. </t>
  </si>
  <si>
    <t>Схлест проводов в пролете опор №№ 1ж-2ж при порывах ветра с перекрытием изоляционных промежутков, приведший к возникновению междуфазного КЗ, отключенного действием релейной защиты.</t>
  </si>
  <si>
    <t xml:space="preserve">Кратковременное сближение проводов различных фаз в пролете опор №№ 20-21 при сильных порывах ветра, приведшее к перекрытию изоляционных промежутков. Отсутствие автоматического самозапуска СУ скважинным оборудованием. </t>
  </si>
  <si>
    <t xml:space="preserve">По результатам проведенного 22.12.2014 г. внеочередного осмотра замечаний нет. Отсутствие автоматического самозапуска СУ скважинным оборудованием. </t>
  </si>
  <si>
    <t xml:space="preserve">Кратковременное сближение проводов различных фаз в пролете опор №№ 402/3/2/1-402/3/2/2 при сильных порывах ветра, приведшее к перекрытию изоляционных промежутков. Провис проводво в указанном пролете. устранение запланировано на 2 кв. 2015 г. при проведении планового ТР. Отсутствие автоматического самозапуска СУ скважинным оборудованием. </t>
  </si>
  <si>
    <t>Схлест проводов при порывах ветра с перекрытием изоляционных промежутков, приведший к возникновению междуфазного КЗ, отключенного действием релейной защиты.</t>
  </si>
  <si>
    <t>Касание ветками деревьев проводов ВЛ (ориентировочно в одном из пролетов опор №№ 1600/3-1600/9, 1600/12-1600/22, 1600/23-1600/27, 1600/35-1600/38. Вырубка ДКР по данному присоединению была запланирована в 2014 г., работы не выполнены по вине Подрядчика.</t>
  </si>
  <si>
    <t xml:space="preserve"> 08.12.2014</t>
  </si>
  <si>
    <t xml:space="preserve">Таяние и сход образовавшихся гололедно-изморозевых отложений с проводов, приведшие к подхлесту провода (в одном из пролетов опор №№ 33-34, 53-54, 54-55, 61-62, 66-67, 85-86, 97-98, 100-101) и его последующему кратковременному сближению с проводом другой фазы с перекрытием изоляционного промежутка в условиях воздействия сильного порывистого ветра. Касание обледенелых веток деревьев проводов в пролете опор №№24-25, 41-42. Отсутствие автоматического самозапуска СУ скважинным оборудованием.  </t>
  </si>
  <si>
    <t>Коренная причина не выявлена. Предположительно предпослыками возникновения нарушеняи могли явиться - схлест проводов при сильных порывах ветра, что в совокупности с моральным и физическим износом привода ПП-67 МВ-35 кВ Т-2-Т ПС 35/6 кВ "Тверская" (срок службы 33 года) и ввиду жесткого шинного моста на ПС 35/6 кВ "Тверская" (отсутствие АВР-35 кВ) увеличило время перерыва в электроснабжении.</t>
  </si>
  <si>
    <t>3КНТп-10-70-120</t>
  </si>
  <si>
    <t>21.12.2014; 08.08.2014</t>
  </si>
  <si>
    <t xml:space="preserve">Нарушение технологии монтажа кабельной муфты (дата монтажа 01.08.2014-04.08.2014) персоналом ООО "Энерго-Сервис"  на кабеле ПвВНг(А)-LS-3х120 в пролете опор №№ 1500/174-1500/175 ВЛ-10 кВ Ф-15 ПС 35/10 кВ "Петрухновская", приведшее к пробою изоляции муфты и возникновению КЗ. </t>
  </si>
  <si>
    <t>Отсутствие системы телемеханики на ПС 35/6 кВ "Ключи". Обрыв провода фазы А в пролете опор №№ 25-1А. Устранено 21.12.2014 в 13-30.</t>
  </si>
  <si>
    <t>ВЛ-35 кВ "Благодаровка" - единственная питающая ВЛ-35 кВ для ПС 35/6 кВ "Благодаровская".</t>
  </si>
  <si>
    <t>BB/TEL-10</t>
  </si>
  <si>
    <t>ГК "Таврида Электрик"</t>
  </si>
  <si>
    <t>Коренная причина не выявлена. Предположительно причиной отключения явился схлест проводов при сильных порывах ветра.</t>
  </si>
  <si>
    <t xml:space="preserve">Таяние и сход образовавшихся гололедно-изморозевых отложений с проводов, приведшие к подхлесту провода (в одном из пролетов опор №№ 17-18, 22-23, 29-30, 61-62, 69-70, 73-74, 92-93, 102-103, 107-108, 108-109) и его последующему кратковременному схлесту с проводом другой фазы в условиях сильного порывистого ветра.  Отсутствие автоматического самозапуска СУ скважинным оборудованием.  </t>
  </si>
  <si>
    <t xml:space="preserve">Коренная причина не выявлена. Предположительно причиной отключения явился схлест проводов при сильных порывах ветра. Отсутствие системы телемеханики на ПС 35/6 кВ "Грековская". </t>
  </si>
  <si>
    <t>Перерыв в электроснабжении потребителей на время срабатывания АВР на ПС 110/35/6 кВ "Сосновка" (ВПО).</t>
  </si>
  <si>
    <t>ИО-10/400</t>
  </si>
  <si>
    <t>Разрушение опорных изоляторов фаз А иС, выпадение из посадочных мест высоковольтных плавких вставок фаз А и С, приведшее к замыканию ошиновки 6 кВ на корпус ТП в месте разрушения опорных изоляторов.</t>
  </si>
  <si>
    <t>Увеличение стрел провеса спусков проводов от опоры №1100/7 к ТП-1101/160 под повышенной нагрузкой от образовавшихся на элементах ВЛ (провода, изоляторы. Траверсы) гололедно-изморозевых отложений, приведшее к схлесту проводов при сильных порывах ветра (13-18 м/с).</t>
  </si>
  <si>
    <t>Провис провода под тяжестью образовавшихся гололедно-изморозевых отложений в пролете опор №№ 58-59, приведший к его последующему обрыву в условиях воздействия сильного порывистого ветра (20-25 м/с) с замыканием оборванного провода фазы В на провод фазы А.</t>
  </si>
  <si>
    <t xml:space="preserve">Таяние и сход образовавшихся гололедно-изморозевых отложений (толщина 3-5 см) с проводов в пролете опор №№25-26, приведшие к подхлесту провода фазы "В"  и его последующему кратковременному схлесту с проводом фазы "С" в условиях сильного порывистого ветра.  </t>
  </si>
  <si>
    <t>20.08.2014; 22.07.2013</t>
  </si>
  <si>
    <t xml:space="preserve">Таяние и сход образовавшихся гололедно-изморозевых отложений (толщина 3-5 см) с проводов, приведшие к подхлесту провода (в одном из пролетов опор №№ 700/21-700/22, 700/28-700/29, 700/30-700/31, 705/1-705/2, 700/98-700/99, 700/109-700/110) и его последующему кратковременному схлесту с проводом другой фазы в условиях сильного порывистого ветра.  Отсутствие автоматического самозапуска СУ скважинным оборудованием.  </t>
  </si>
  <si>
    <t>ВЛ-110 кВ "Коханы-1" ПС 220/110/6 кВ 
"Новоотрадная" (МЭС) Под отключение попали: ПС 35/6 кВ "Восточно-Кохановская","Восточная Черновка", "Ново-Ключевская".</t>
  </si>
  <si>
    <t>В 11:33 посадка напряжения. Причина выясняется.</t>
  </si>
  <si>
    <t>Выпал блинкер Аварийное отключение. АПВ-не успешно. РПВ-не успешно. Причина замыкание на землю  Ф-А и на ВЛ-6 кВ Ф-15 Ф-В. Дефектный изолятор на приёмном портале яч. №11 Ф-А</t>
  </si>
  <si>
    <t>05.06.2014; 17.09.2013</t>
  </si>
  <si>
    <t>Выпал блинкер Аварийное отключение. АПВ- успешно. Причина замыкание на землю  Ф-В и на ВЛ-6 кВ Ф-11 Ф-А.</t>
  </si>
  <si>
    <t>12.08.2014; 30.08.2013</t>
  </si>
  <si>
    <t xml:space="preserve">Разрушение опорных изоляторов фаз А и В в ТП-1511/63, вызвавшее возникновение двухфазного КЗ. Отсутствие автоматического самозапуска СУ скважинным оборудованием.  </t>
  </si>
  <si>
    <t>осмотр 21.05.2014</t>
  </si>
  <si>
    <t>осмотр 19.06.2014</t>
  </si>
  <si>
    <t>Радиатор СО</t>
  </si>
  <si>
    <t>ЦПГ</t>
  </si>
  <si>
    <t xml:space="preserve">Centrax </t>
  </si>
  <si>
    <t xml:space="preserve">Специалистами ООО «Центракс Газовые Турбины Рус» составлено и направлено письмо в головной филиал США.  </t>
  </si>
  <si>
    <t>Frick SGC 2817</t>
  </si>
  <si>
    <t>ЧКЗ          г.Челябинск</t>
  </si>
  <si>
    <t>Подогреватель ОЖ</t>
  </si>
  <si>
    <t>ВНА СЭЩ-10/630-20У2</t>
  </si>
  <si>
    <t>ОАО "Электрощит"</t>
  </si>
  <si>
    <t>Ду200 Ру16</t>
  </si>
  <si>
    <t>ГПУ-3 -2011</t>
  </si>
  <si>
    <t>турбокомпрессор</t>
  </si>
  <si>
    <t xml:space="preserve">ДГУ-8 - 2008         ДГУ-6 - 2012
</t>
  </si>
  <si>
    <t>Топливный фильтр</t>
  </si>
  <si>
    <t>19.11.2014                      20.11.2014</t>
  </si>
  <si>
    <t>01.12.2014               02.12.2014</t>
  </si>
  <si>
    <t>ДГУ-1,2,3 - 2012
ДГУ-4 - 2008</t>
  </si>
  <si>
    <t>Fleetguard</t>
  </si>
  <si>
    <t>400 м/ч</t>
  </si>
  <si>
    <t xml:space="preserve">ДГУ-5 - 2005        ДГУ-6 - 2012        ДГУ-8 - 2008        
</t>
  </si>
  <si>
    <t xml:space="preserve">02.12.2014         01.12.2014         01.12.2014 </t>
  </si>
  <si>
    <t>13.12.2014                               11.12.2014                              13.12.2014</t>
  </si>
  <si>
    <t>БЗУ</t>
  </si>
  <si>
    <t>TRIPP LITE</t>
  </si>
  <si>
    <t>РГП 2-35/100 УХЛ1</t>
  </si>
  <si>
    <t>ЗР               яч.СЭЩ-63-2-018-2000/31,5УЗ</t>
  </si>
  <si>
    <t>ЗАО "Группа компаний "Электрощит" ТМ Самара"</t>
  </si>
  <si>
    <t>ДГУ-1 30.04.2011
ДГУ-2 30.04.2011</t>
  </si>
  <si>
    <t>08.12.2014
22.11.2014</t>
  </si>
  <si>
    <t>27.12.2014
26.12.2014</t>
  </si>
  <si>
    <t>САТ 405 12В07В 
Регулятор напряжения зарядного генератора</t>
  </si>
  <si>
    <t>1R-0749 
133-56-73</t>
  </si>
  <si>
    <t>ДГУ-400/1 Куст-7 Усть-Тегусское м/р</t>
  </si>
  <si>
    <t>ДГУ-400/1</t>
  </si>
  <si>
    <t>14:40 АО скв. шурф-5  по уставке "Низкое напряжение",  ДГУ-400/1 - в работе на холостом ходу.  Причина - загрязнение топливных фильтров, снижение пропускной способности топлива через фильтрующий элемент. ДГУ-400/1 остановлена персоналом для замены топливных фильтров.
15:40 Выполнена замена топливных фильтров ДГУ-400/1, запуск ДГУ, запуск скв. шурф-5 в работу.</t>
  </si>
  <si>
    <t>ДГУ-328/4 Куст-7 Усть-Тегусское м/р</t>
  </si>
  <si>
    <t>ДГУ-328/4</t>
  </si>
  <si>
    <t>15:40 АО скв. 2637, 2638 по уставке "Низкое напряжение",  ДГУ-328/4 - в работе на холостом ходу.  Причина - загрязнение топливных фильтров, снижение пропускной способности топлива через фильтрующий элемент. ДГУ-328/4 остановлена персоналом для замены топливных фильтров.
16:00 Выполнена замена топливных фильтров ДГУ-328/4, запуск ДГУ, запуск скв. 2637, 2638 в работу.</t>
  </si>
  <si>
    <t>При срабатывании защиты по АЧР на ПС 110/35/10 кВ "Ачикулакская" АО Л-549, Л-556 , под отключение попала ПС 35/6кВ "Лесная-14",  Л-558 ПС 35/6кВ "Ачикулак-Нефть-15",  по Ф-423 ПС110/10 кВ "Урожайненская"  (перенапряжение во внешних сетях)</t>
  </si>
  <si>
    <t>03.2015</t>
  </si>
  <si>
    <t>АО В-Л304 на ПС 110/35/6 кВ "Восточная-4", АПВН, под отключение попали  ПС 35/6 кВ "Махмуд Мектеб-9"ПС 35/6 кВ "Русский Хутор-7", ПС 35/6 кВ "Амур Курган-8"  (перенапряжение во внешних сетях) до 40,2 кВ</t>
  </si>
  <si>
    <t>ВБЭТ-35II-25/630УХЛ1</t>
  </si>
  <si>
    <t>АВВГ-14х1,5</t>
  </si>
  <si>
    <t xml:space="preserve"> ПС110/ 35/6кВ "Восточная-4"-отключена до восстановления кабелей управления и защит в ОПУ</t>
  </si>
  <si>
    <t>ВЛ-35 кВ Л-556 отключалась для безопасного производства работ на ПС 110/35/10 кВ "Ачикулакская" на ВЛ-35кВ , при подключении Л-557, на резервную ячейку.</t>
  </si>
  <si>
    <t>АО В-Л557 ПС 35\6 кВ" Мектеб-9" от Т.О., РПВУ КИЗ в норме.</t>
  </si>
  <si>
    <t>яч.Ф-71</t>
  </si>
  <si>
    <t>АО Ф-620 ТО АПВН, срыв двух изоляторов Ф- "В","С" на опоре № 19  (порывы ветра 15,4 м/с)</t>
  </si>
  <si>
    <t>АО Ф-615,Ф-616 РУ-6 кВ "УПН" ЦППН-1   (перенапряжение во внешних сетях)</t>
  </si>
  <si>
    <t>Тульский арматурно - изоляторнй завод</t>
  </si>
  <si>
    <t>22.07.2014г</t>
  </si>
  <si>
    <t>СКП-10</t>
  </si>
  <si>
    <t>ПНФ "ЛГ Автоматика"</t>
  </si>
  <si>
    <t>Ложное срабатывание концевого выключателя вследствие смещения передаточного штока коромысла концевого выключателя на 2-3 мм по рейке в результате механического воздействия кронштейна штока клапана, что привело к недостоверному отображению открытого положения клапана 6-СГ2 (FV-124) в САУ ГТУ, при его фактическом закрытом положении. В результате логикой отключения сформирован сигнал на останов ГТУ-6.</t>
  </si>
  <si>
    <t>POLT 42E/1X1-L12</t>
  </si>
  <si>
    <t>Raychem</t>
  </si>
  <si>
    <t>Нарушение технологии монтажа кабельной муфты</t>
  </si>
  <si>
    <t>Ложное срабатывание концевого выключателя, что привело к недостоверному отображению открытого положения клапана 6-СГ2 (FV-124) в САУ ГТУ</t>
  </si>
  <si>
    <t>Повреждение муфты КЛ-35кВ</t>
  </si>
  <si>
    <t>Схлест проводов при порывах ветра до 20м/с</t>
  </si>
  <si>
    <t>АС 120/19</t>
  </si>
  <si>
    <t>Увеличение стрелы провеса произошло в следстии растягивания проводов при чрезвычайно низких температурах, не предусмотренных проектов ВЛ</t>
  </si>
  <si>
    <t>Трехфазное короткое замыкание в ячейке 1ТСН ЗРУ 10 кВ №42 «ВДК-1»</t>
  </si>
  <si>
    <t>Ошибочные действия персонала, обслуживающего электроустановку</t>
  </si>
  <si>
    <t>Движение грунта привело к отклонению опоры от вертикального положения и провису проводов</t>
  </si>
  <si>
    <t>Отключение В-110 С-8 из-за механического неумышленного воздействия работником СМНУ-70 на реле команды «ОТКЛЮЧИТЬ» (КСС1) при монтаже крышки кабельного лотка.</t>
  </si>
  <si>
    <t>РЛК</t>
  </si>
  <si>
    <t>ЛРНД</t>
  </si>
  <si>
    <t>Неравномерное вхождение ножей на ЛР-6кВ к.13, прогар по фазе "С".</t>
  </si>
  <si>
    <t xml:space="preserve">ТР-29.05.14
</t>
  </si>
  <si>
    <t>05.04.14 отпайка ВЛ-6 введена в эксплуатацию</t>
  </si>
  <si>
    <t>Аварийный вывод в ремонт ВЛ 35 кВ Сергеевская-1,  неполнофазный режим из-за нарушения контактного соединения в шлейфе провода фазы "С" на опоре №24, вследствие длительного режима работы в предельно-номинальном режиме, а также периодически возникаемых перегрузок (запуски высоковольтных электродвигателей, аварийные режимы, режимы при оперативных переключениях)</t>
  </si>
  <si>
    <t>БПНС,БПН</t>
  </si>
  <si>
    <t>ТО 31.10.2014</t>
  </si>
  <si>
    <t>РВ-10/1000</t>
  </si>
  <si>
    <t>ТО 19.03.2014</t>
  </si>
  <si>
    <t>ТО 12.08.2014</t>
  </si>
  <si>
    <t>Отключение ВЛ-6 кВ "369-06" по защите "ТО", АПВ успешное. Переезд бригады КРС с не опущенной антенной. Ожоги провода в пролете опор 21-21/1.</t>
  </si>
  <si>
    <t>Отключение ВЛ-6 кВ "369-18" по защите "ТО", АПВ не успешное. Переезд бригады КРС с не опущенной антенной. Ожоги провода в пролете опор 19-19/1.</t>
  </si>
  <si>
    <t xml:space="preserve">Отключение ВЛ-110 "Муравленковская-Барсуковская-2" от защиты "2 зона дистанционной защиты", АПВ успешное.На ПС35/6кВ по 2С-6 запитанных от 2Т ПС110 "Барсуковская" перекос фаз из-за неполнофазного режима. В 1-49 2Т ПС110 "Барсуковская" запитан через РП-110 от ВЛ-110 "Муравленковская-Барсуковская-1". Причина: на ПС110 "Барсуковская" произошло разрушение КС-110 фазы "А" ВЛ-110 "Муравленковская-Барсуковская-2" </t>
  </si>
  <si>
    <t>Слабый контакт линейного разъеденителя.</t>
  </si>
  <si>
    <t>Пробой кабельной муфты в ГРУ-6-2 яч.3.2 ГТЭС</t>
  </si>
  <si>
    <t>обрыв провода ф.А  пролет оп.108-109 валочной машиной на основе экскаватора ООО "ПромСтройГрупп" г. Советский ХМАО-Югра</t>
  </si>
  <si>
    <t>Обрыв провода ф.А.С в пролете оп.6-7 ф.1-29 - обрыв ООО "Вита" при строительстве трубопровода. Фискарс №У431СО водитель Косач Ю.И.</t>
  </si>
  <si>
    <t>В 11:05 произошел аварийный останов ГТУ-7 из-за срабатывания датчика "Загрязнения масла". Запуск резервных ДГУ-2,3,5 ДЭС-3 в 11:22 и разрешение набора нагрузки по согласованию . После снятия и очистки датчиков маслосистемы, с разрешения сервисного инженера ООО «Центракс Газовые Турбины Рус» (фирмы ведущей ПНР), в 12:27 произведен пуск в работу ГТУ-7.   В 13:26 повторно произошел аварийный останов ГТУ-7 из-за срабатывания датчика "Загрязнения масла".                                                     ГТУ-7 выведена в ремонт для выяснения причины появления металлической стружки на датчике "загрязнения пасла". В 16:24 ввод в работу ГТУ-9,вывод ДГУ-2,3,5 ДЭС-3., вывод ДГУ-2,3,5 ДЭС-3 в горячий резерв.</t>
  </si>
  <si>
    <r>
      <t xml:space="preserve">Остановка УЭЦН, по посадке напряжения, во время включения ВЛ-6 Ф.16-14. 
</t>
    </r>
    <r>
      <rPr>
        <sz val="12"/>
        <color theme="9" tint="-0.249977111117893"/>
        <rFont val="Times New Roman"/>
        <family val="1"/>
        <charset val="204"/>
      </rPr>
      <t>Перекрытие контактного соединения на ЛР-6 кВ (вновь смонтирован при строительстве)</t>
    </r>
  </si>
  <si>
    <t xml:space="preserve">ЗРУ-6 кВ КНС-1 </t>
  </si>
  <si>
    <t>Пролёт опор 5-7,7-9 сход куржака</t>
  </si>
  <si>
    <t>ВЛ-6 кВ Бг-115 от ПС И-11 "Бугундырь" Абинского ЭСУ</t>
  </si>
  <si>
    <t>М-е Ахтырско-Бугундырское. Повреждение изолятора на Р-325п отпайки стороннего потребителя к ТП-Бг-115-2п.</t>
  </si>
  <si>
    <t>Изолятор С-4-80</t>
  </si>
  <si>
    <t>2015 г.</t>
  </si>
  <si>
    <t>ЮЗЭС ОАО "Кубаньэнерго"</t>
  </si>
  <si>
    <t>1958 г.</t>
  </si>
  <si>
    <t xml:space="preserve">ВЛ-6 кВ № Нф-42 Афипский ЭСУ. </t>
  </si>
  <si>
    <t>М-е Новодмитриевское. На ПС 35/6 кВ Н-4 "Нефтяная" отключение МВ-6 кВ  ВЛ-6 кВ Нф-42 (на момент возникновения аварии это было основное питание РП-14 Аф). ШП ОЯ-35 от 16.10.14г.</t>
  </si>
  <si>
    <t>1960 г.</t>
  </si>
  <si>
    <t xml:space="preserve"> ВЛ-6 кВ, провод АС-95,ШФ-20 и ШФ-10, мет. и ж/б опоры </t>
  </si>
  <si>
    <t>СЭС ОАО "Кубаньэнерго"</t>
  </si>
  <si>
    <t>Армавирские ЭС ОАО "Кубаньэнерго"</t>
  </si>
  <si>
    <t xml:space="preserve"> ОАО "Кубаньэнерго"</t>
  </si>
  <si>
    <t>ПС по 110 кВ Кубаньэнерго</t>
  </si>
  <si>
    <t xml:space="preserve">ВЛ-35 кВ  </t>
  </si>
  <si>
    <t xml:space="preserve">Сведений нет </t>
  </si>
  <si>
    <t>Не отключалось</t>
  </si>
  <si>
    <t>Кратковременная посадка напряжения по Убеженскому и Николаевскому месторождениям.</t>
  </si>
  <si>
    <t>ВЛ-35 кВ "Ключевая - Горячий Ключ-220 2-я цепь", ПС 35/6 кВ И-5 "Ключевая"</t>
  </si>
  <si>
    <t xml:space="preserve">ПС и РУ на месторождени-ях Дыш, Ключевое.  </t>
  </si>
  <si>
    <t>Кратковременная посадка U на время АПВ.</t>
  </si>
  <si>
    <t>НГТ-Энергия</t>
  </si>
  <si>
    <t>опоры металлические, изоляторы  ШФ-20, провод АС-95</t>
  </si>
  <si>
    <t>Краснодарнефте-газ</t>
  </si>
  <si>
    <t>"Земля" в сети 6кВ</t>
  </si>
  <si>
    <t>ПС 35/6кВ "Х-52" Приазовский ЭСУ</t>
  </si>
  <si>
    <t>ВЛ-6 кВ № 541</t>
  </si>
  <si>
    <t>Отключение производили для отыскания "земли" в сети 6кВ.</t>
  </si>
  <si>
    <t>1985 г.</t>
  </si>
  <si>
    <t>провод – АС95,изоляторы-ШС-10, опоры ж/б.</t>
  </si>
  <si>
    <t>опоры металлические и ж/б, изоляторы  ПС-70, провод АС-95</t>
  </si>
  <si>
    <t>Провод АС-95, опоры – металлические, изоляторы ШФ-10</t>
  </si>
  <si>
    <t>МВ-35 кВ  "Ключевая-Горячий Ключ 2-я цепь" на п/ст 220/110/35 кВ "Горячий Ключ-220" ОАО Кубаньэнерго.</t>
  </si>
  <si>
    <t>М-я Дыш, Ключевое, Ю-Ключевое, Узун. Сильный ветер. Схлест проводов. ОЯ №36 от 29.12.14г.</t>
  </si>
  <si>
    <t>Касание ВЛ фаз «А» и сближение её с фазой «С» при проезде неустановленного транспорта в пролёте оп.№3-14-оп.№3-16 (поиском нарушителя занимается СБ).  К.З. и термическое повреждение проводов фаз «А» в пролёте оп.№3-14-оп.№3-16.</t>
  </si>
  <si>
    <t>ПС 35/6 кВ № 277 ВВ-6 кВ УКРМ-1</t>
  </si>
  <si>
    <t>ВЛ-6кВ ф.061-18</t>
  </si>
  <si>
    <t>ПС 110/35/6кВ Петелинская ЗРУ-6кВ КНС-1П ф.112Пет</t>
  </si>
  <si>
    <t>ВЛ-6кВ ф.112Пет</t>
  </si>
  <si>
    <t>ПС 35/6 № 073, ВВ-35 Т-1, ВВ-6 Т-1</t>
  </si>
  <si>
    <t>Горючий газ в газовом реле. обрыв обмотки ВН между ф.В и ф.С</t>
  </si>
  <si>
    <t>ПС 35/6 №069  ф.069-06</t>
  </si>
  <si>
    <t>ВЛ-6кВ ф.069-06</t>
  </si>
  <si>
    <t>При осмотре ВЛ-6кВ фидера 069-06 в пролете от оп.82-83 обнаружены следы схлеста проводов ф.А и ф.С. При строительстве ВЛ для крепления проводов на анкерных опорах применены штыревые изоляторы. Данные элементы конструкции ВЛ не обеспечивают сохранение проектных значений  стрел провеса при длительной эксплуатации. Увеличенная длина анкерного пролёта – 2 км.</t>
  </si>
  <si>
    <t>ПС 35/6 №011  ф.011-18</t>
  </si>
  <si>
    <t>ВЛ-6кВ ф.011-18</t>
  </si>
  <si>
    <t>ПП 110 кВ Восточный В-110 Покамасовская-2</t>
  </si>
  <si>
    <t>АВР-6 успешно, АО Т-1, посадка напряжения по ВЛ-35 Тобол-1. В результате старения изоляции произошло межвитковое короткое замыкание  ф.А.</t>
  </si>
  <si>
    <t>ВЛ-6кВ 
ф.241-08</t>
  </si>
  <si>
    <t>ТМН 4000/35У1</t>
  </si>
  <si>
    <t xml:space="preserve">ТО – 10.01.15.
ТР – 04.07.15.
</t>
  </si>
  <si>
    <t>ВЛ-6кВ ф.351-14</t>
  </si>
  <si>
    <t>ВЛ-6кВ ф.106-06</t>
  </si>
  <si>
    <t>При включении новой ВЛ-110 Меркурий-1 на ГТЭС Приобская отключилась 3СШ-110, ВЛ-110 Елыково-1. Ложная работа ДЗШ.</t>
  </si>
  <si>
    <t xml:space="preserve"> При осмотре КТПН 6/0,4 №4 обнаружили термическое  разрушение  изолятора НН 0,4кВ ф.В. При обработке трансформатора обнаружили межвитковое замыкание обмотки. </t>
  </si>
  <si>
    <t>TOHb-250/10</t>
  </si>
  <si>
    <t>ТР 06.04.2011                 ТО 11.09.2014</t>
  </si>
  <si>
    <t>Повреждение Ввод 6 №2 в ЗРУ-6кВ Приобскское.  АВР-35 кВ.</t>
  </si>
  <si>
    <t>ВБКЭ-10-20/1500</t>
  </si>
  <si>
    <t>ТР 05.10.2014        ТО 03.07.2014</t>
  </si>
  <si>
    <t>Штормовой ветер со снегом 21-26 м/с. ПС  35/6 5038, 5138, 5139 работа АВР-6. В месте переустройства ВЛ-35 кВ на пересечении с ВЛ-6 кВ ф.5139-13 и ф.5139-20 на куст 269 в районе куста 239 бис произошёл схлёст двух проводов фазы «В» и «С» в середине пролёта опор №73-74, и в следствие межфазное короткое замыкание с последующим отключением ВВ-35кВ Уран-1.</t>
  </si>
  <si>
    <t>АС120/19</t>
  </si>
  <si>
    <t>ЗАО "Арматурно-изоляторный завод" г. Лыткарино</t>
  </si>
  <si>
    <t>2015 год</t>
  </si>
  <si>
    <t>Штормовой ветер со снегом 21-26 м/с. Работа АВР-6 на ПС 5712, 5012. Микротрещины на фарфоровой изоляции под воздействием очень сильных ветровых нагрузок  привели к разрушению предохранителя ф. «В» 1ТСН 35/0,4 кВ на ПС-35/6кВ №5712, при этом произошло приближению части корпуса с плавкой вставкой на недопустимое расстояние к предохранителю ф. «С» вследствие короткое межфазное замыкание с последующим аварийным отключением ВВ-35 «Луговая-2».</t>
  </si>
  <si>
    <t xml:space="preserve">Предохранитель ПТ 1.1-35—3,2-8У1 1ТСН 3/0,4 кВ </t>
  </si>
  <si>
    <t>ТР-июль 2012,        ТО-октябрь 2014.</t>
  </si>
  <si>
    <t>ТО -8.11.2014;
ТР - вновь введёная</t>
  </si>
  <si>
    <t>ТО - ноябрь 2015;
ТР - декабрь 2023</t>
  </si>
  <si>
    <t>5.11.2011, 7.11.2014 , 8.11.14</t>
  </si>
  <si>
    <t xml:space="preserve">Порывистый ветер 21-26 м/с, метель, повреждение на оборудовании Филиала ОАО «ФСК ЕЭС» МЭС Западной.   </t>
  </si>
  <si>
    <t>Сильный порывистый ветер 21-26 м/с.</t>
  </si>
  <si>
    <t>Сильный порывистый ветер 21-26 м/с. Нагрузка переведена на ф.023-04</t>
  </si>
  <si>
    <t xml:space="preserve">Сильный порывистый ветер 21-26 м/с. Оп. 110 (переходящяя через р. Юганская Обь) ф.С следы перекрытия со шлейфа на тело опоры. </t>
  </si>
  <si>
    <t>НБ-2-6а</t>
  </si>
  <si>
    <t xml:space="preserve"> 18.07.2014-ТО       15.07.2010-ТР</t>
  </si>
  <si>
    <t>12.12.14-ТО           июль 2016-ТР</t>
  </si>
  <si>
    <t xml:space="preserve">ТО – 14.11.14.
ТР – 12.02.14.
</t>
  </si>
  <si>
    <t xml:space="preserve">ТО – 01.2015
ТР – 02.2016.
</t>
  </si>
  <si>
    <t>ТО 05.08.14                ТР 12.05.14</t>
  </si>
  <si>
    <t xml:space="preserve">ТО ноябрь 2014          ТР сентябрь  2016                       </t>
  </si>
  <si>
    <t>Изолятор ШС-10, провод А-95</t>
  </si>
  <si>
    <t>Н/д</t>
  </si>
  <si>
    <t>ТО - 23.08.14.
ТР - 07.08.13.</t>
  </si>
  <si>
    <t>ТО - 11.2014.
ТР - 08.2015.</t>
  </si>
  <si>
    <t>28.08.2014.</t>
  </si>
  <si>
    <t>ВЛ-6кВ ф.1013-08</t>
  </si>
  <si>
    <t>провод А 95</t>
  </si>
  <si>
    <t>Не установлен</t>
  </si>
  <si>
    <t>18.09.2014г</t>
  </si>
  <si>
    <t>март 1979г</t>
  </si>
  <si>
    <t>ТО - 7.10.2014;
ТР-6.07.2011</t>
  </si>
  <si>
    <t>ТО - январь 2015;
ТР-июль 2015</t>
  </si>
  <si>
    <t>4.07.2012,  4.07.2013,  7.07.2014</t>
  </si>
  <si>
    <t>ВЛ-6кВ  ф.351-14</t>
  </si>
  <si>
    <t>ВЛ-6кВ ф.168-10</t>
  </si>
  <si>
    <t>1989г</t>
  </si>
  <si>
    <t>Отечественный прогизводитель</t>
  </si>
  <si>
    <t>ТО - 22.08.2014;
ТР-26.04.2013</t>
  </si>
  <si>
    <t>ТО -  февраль 2015;
ТР- август 2015</t>
  </si>
  <si>
    <t>22.04.2014;  12.09.2014</t>
  </si>
  <si>
    <t>ВЛ-6кВ ф.180-16</t>
  </si>
  <si>
    <t>РЛК-10СЭЩ</t>
  </si>
  <si>
    <t>ТО - 10.10.2014;
ТР - 20.10.2010</t>
  </si>
  <si>
    <t>ТО - февраль 2015;
ТР - март  2015</t>
  </si>
  <si>
    <t>29.10.2011, 3.10.2012, 26.04.2013, 30.10.2013, 22.07.2014, 27.07.2014</t>
  </si>
  <si>
    <t xml:space="preserve"> Провод А-95. Изоляторы ШС-10.</t>
  </si>
  <si>
    <t>ТР 22.12.11.                           ТО 24.10.14.</t>
  </si>
  <si>
    <t>ТР 04.15.</t>
  </si>
  <si>
    <t>3-04.12; 04.13; 04.14;</t>
  </si>
  <si>
    <t>ВЛ-6кВ ф.322-16</t>
  </si>
  <si>
    <t>Опоры металлические. Провод А-95. Изоляторы ШС-10.</t>
  </si>
  <si>
    <t>ТР 15.08.13.                           ТО 15.10.14.</t>
  </si>
  <si>
    <t>ТР 08.15.</t>
  </si>
  <si>
    <t>1- 08.14.</t>
  </si>
  <si>
    <t>ВЛ-6кВ ф.325-06</t>
  </si>
  <si>
    <t>3-х фазное к.з. на проходных изоляторах КТП-6/0,4кВ 400кВА пос.БПО</t>
  </si>
  <si>
    <t>ВЛ-6кВ ф. 209-02</t>
  </si>
  <si>
    <t xml:space="preserve"> то 14.10.2014 тек.рем 6.09.2008</t>
  </si>
  <si>
    <t>08.07.2014 ТО 27.10.2014 ТР</t>
  </si>
  <si>
    <t>01.04.2015 ТО</t>
  </si>
  <si>
    <t>ВЛ-6кВ ф. 12б-24</t>
  </si>
  <si>
    <t>Шзоляторы
 ШС-10,
Провод А-95</t>
  </si>
  <si>
    <t>ТО - 06.10.14.
ТР - 05.04.12.</t>
  </si>
  <si>
    <t>ТО - 10.2015.
ТР - 04.2016.</t>
  </si>
  <si>
    <t>ВЛ-6кВ ф. 20к-11</t>
  </si>
  <si>
    <t>2-х фазное к.з. ф.А и С в пролете оп.№1-2 и №1-3 отпайки на к.8Уг в результате зацепа стрелой экскаватора ( принадлежит ООО "Строймастер")</t>
  </si>
  <si>
    <t>РСФСР</t>
  </si>
  <si>
    <t>ТО-06.11.14                    ТР-18.10.12</t>
  </si>
  <si>
    <t>ТО-02.2015                 ТР-08.2015</t>
  </si>
  <si>
    <t>ТР- 02.2014, 05.2013</t>
  </si>
  <si>
    <t>ТО-06.11.2014</t>
  </si>
  <si>
    <t>ВЛ-6кВ ф.344-16</t>
  </si>
  <si>
    <t>ТО-25.05.12                    ТР-02.08.06</t>
  </si>
  <si>
    <t>ТР- 08.2013, 08.2010, 08.2007.</t>
  </si>
  <si>
    <t>ТО-25.05.2012</t>
  </si>
  <si>
    <t>ПС-110/35/6 "Первомайская" АО ВЛ-6кВ Ф.П-15 действием ТО, АПВ не введено. РПВН.  Разобраны шлейфа на опоре №59. Напряжение на                К-25 подано через КР Ф.П-15÷Ф.5-10. Осмотр поврежденного участка ВЛ в светлое время суток  05.10.14.Падение дерева в пролете опор 31-32 из вне охранной зоны.</t>
  </si>
  <si>
    <t xml:space="preserve"> Запуск м/ф.Осмотр Э.О. </t>
  </si>
  <si>
    <t xml:space="preserve">внутреннее поврежденние конденсатора 6кВ </t>
  </si>
  <si>
    <t>Недоборы, т</t>
  </si>
  <si>
    <t>Кол-во, шт</t>
  </si>
  <si>
    <r>
      <t xml:space="preserve">Аварийное отключение ВЛ-110 кВ  З.З. 1-й ступени, 44-49 км.        </t>
    </r>
    <r>
      <rPr>
        <sz val="12"/>
        <color rgb="FF0000FF"/>
        <rFont val="Times New Roman"/>
        <family val="1"/>
        <charset val="204"/>
      </rPr>
      <t xml:space="preserve"> Отключение ВЛ-110 кВ «Бузулукская-Росташи» от действия защит по причине провиса грозотроса вследствие нарастания гололеда, и его критичное приближение к  верхнему проводу ВЛ.</t>
    </r>
  </si>
  <si>
    <t>35/6кВ "Гаршинская"</t>
  </si>
  <si>
    <t>ТО-06.2013</t>
  </si>
  <si>
    <t>осмотр -ноябрь 2013</t>
  </si>
  <si>
    <t>ТО-август</t>
  </si>
  <si>
    <t>ТР-06.2009</t>
  </si>
  <si>
    <t>ТР-05.2010</t>
  </si>
  <si>
    <t>осмотр - 18.07.2014</t>
  </si>
  <si>
    <t>110/35/6кВ "Ново-Медведкинская"</t>
  </si>
  <si>
    <t>ТР-06.2013</t>
  </si>
  <si>
    <t xml:space="preserve">ТР-10.2013 </t>
  </si>
  <si>
    <t>УКРАИНА
ОАО "Укрэлектроаппарат"
г. Хмельницк</t>
  </si>
  <si>
    <t>ТР-10.2013</t>
  </si>
  <si>
    <t>осмотр -02.01.2014</t>
  </si>
  <si>
    <t>110/35/10кВ "Емонтаево" (СЭС)</t>
  </si>
  <si>
    <t>ТР-05.2013</t>
  </si>
  <si>
    <t>35/6кВ "Ново-Кудринская"</t>
  </si>
  <si>
    <t>АС-95, АС-70, АС-50</t>
  </si>
  <si>
    <t>ТО-декабрь 2013</t>
  </si>
  <si>
    <t>ТО-февраль</t>
  </si>
  <si>
    <t>осмотр-04.01.14г</t>
  </si>
  <si>
    <t>ТР-07.2006</t>
  </si>
  <si>
    <t>ТР-01.2012</t>
  </si>
  <si>
    <t>осмотр-07.01.14г</t>
  </si>
  <si>
    <t>осмотр-09.01.14г</t>
  </si>
  <si>
    <t>осмотр-20.10.13г</t>
  </si>
  <si>
    <t>ТР-05.2012</t>
  </si>
  <si>
    <t>35/6кВ "Савельевский купол" (старая)</t>
  </si>
  <si>
    <t>РЛНД СЭЩ 10/400(630)</t>
  </si>
  <si>
    <t>35/6кВ "Зайкинская"</t>
  </si>
  <si>
    <t>ОПН-6</t>
  </si>
  <si>
    <t>ПС Ольховская, Кодяковская, Родинская, Шулаевская, Скворцовская, Курманаевская, Загорская ф-1409</t>
  </si>
  <si>
    <t>АС-95,  АС-70</t>
  </si>
  <si>
    <t>ТР-07.2009</t>
  </si>
  <si>
    <t>ТР-07.2008</t>
  </si>
  <si>
    <t>ТР-06.2012</t>
  </si>
  <si>
    <t>ТР-10.2010</t>
  </si>
  <si>
    <t>АПВН       МТЗ</t>
  </si>
  <si>
    <t>ТР-03.2010</t>
  </si>
  <si>
    <t>Осмотр -23.01.2014</t>
  </si>
  <si>
    <t>С успешным АПВ, работа МТО. Нагрузка не полная отключено ВЛБ. ВЛБ-33 включено в 12:20. Работа МТО. Выехали с осмотром.</t>
  </si>
  <si>
    <t>неи</t>
  </si>
  <si>
    <t>Осмотр - 15.01.2014</t>
  </si>
  <si>
    <t>ТР-06.2007</t>
  </si>
  <si>
    <t>ТР-07.2010</t>
  </si>
  <si>
    <t>ТР-2012</t>
  </si>
  <si>
    <t>ПС Боголюбовская, УПСВ Загорская,  Родинская</t>
  </si>
  <si>
    <t>ВЛ-110 кВ "Никольская-2", ПС  Родинская</t>
  </si>
  <si>
    <t>АС-95     АС-70</t>
  </si>
  <si>
    <t>ТР 07.2004г.</t>
  </si>
  <si>
    <t>Осмотр -23.06.2014</t>
  </si>
  <si>
    <t>ТР-06.2006</t>
  </si>
  <si>
    <t>ТР-06.2003</t>
  </si>
  <si>
    <t>ГТЭС-2</t>
  </si>
  <si>
    <t>ТР- 09.2013</t>
  </si>
  <si>
    <t>осмотр-20.01.14г</t>
  </si>
  <si>
    <t>08:45 заявка ЦДНГ: остановка скв.№ 3606 по дисбалансу. Осмотром установлено: "выгорел" нож на ЛР-6 ТП. Произведен ремонт ЛР и перетяжка провода.</t>
  </si>
  <si>
    <t>ПС Ново-Сергеевская         Вахитовская              Платовская  Боголюбовская      Ольховская</t>
  </si>
  <si>
    <t>К-06.2008</t>
  </si>
  <si>
    <t>АПВН     РПВУ</t>
  </si>
  <si>
    <t>ПАЭС-1
ПАЭС-2
ПАЭС-3</t>
  </si>
  <si>
    <t>ТО-18.12.13
ТО-27.12.13
ТО-06.12.13</t>
  </si>
  <si>
    <t>осмотр -29.01.2014</t>
  </si>
  <si>
    <t>КР-07.20012</t>
  </si>
  <si>
    <t>ПС 35/10кВ "Матвеевка" (СЭС), ПС 35/6кВ "Школьная"</t>
  </si>
  <si>
    <t>35/10кВ "Большедорожная"</t>
  </si>
  <si>
    <t>ТР-02.2014</t>
  </si>
  <si>
    <t>Аварийное отключение В-20кВ на п/ст "Сырт-1" для устранения обрыва вязки фаза "В"опоре №56.Устранено.</t>
  </si>
  <si>
    <r>
      <t xml:space="preserve">С неуспешным АПВ, работа МТЗ 2-й ступени, включению не поддается. Выход из строя концевой муфты 6 кВ на ГКС "Росташи". В 20:30 отключен ЛР-1 ф-9 и включен ЛР ф-1. В 20:36 включен ф-9, в 20:40 подано напряжение на ГКС "Росташи" с ф-1. Устранение запланированно на 04.03.14.         </t>
    </r>
    <r>
      <rPr>
        <sz val="12"/>
        <color rgb="FF0000FF"/>
        <rFont val="Times New Roman"/>
        <family val="1"/>
        <charset val="204"/>
      </rPr>
      <t>Пробой изоляции, замыкание 3-х фаз, перегорание кабеля в трубном футляре от ЛР №1, Фид.№9 ПС 110/35/6кВ "Росташинская".</t>
    </r>
  </si>
  <si>
    <t>ААШВУ 3х95</t>
  </si>
  <si>
    <t>ТР и ТО не проводились</t>
  </si>
  <si>
    <r>
      <t xml:space="preserve">АКТ№ </t>
    </r>
    <r>
      <rPr>
        <sz val="14"/>
        <rFont val="Times New Roman"/>
        <family val="1"/>
        <charset val="204"/>
      </rPr>
      <t xml:space="preserve">ю03.03.14г КЛ-6 от ЛР№1 до 2КТП-400 ГКС-Росташи, Ф-9, Росташинская </t>
    </r>
  </si>
  <si>
    <t>3-КНТП</t>
  </si>
  <si>
    <t>ПАЭС-1</t>
  </si>
  <si>
    <t>СВ-110-5</t>
  </si>
  <si>
    <t>20/6кВ "Сырт-2"</t>
  </si>
  <si>
    <t>ПС 35/6 кВ ЦДНГ-2, 8</t>
  </si>
  <si>
    <t>ПС "Вахитовская", "Кодяковская"</t>
  </si>
  <si>
    <t>35/10кВ "Промбаза"</t>
  </si>
  <si>
    <t>АС-70, ШФ-10</t>
  </si>
  <si>
    <t>отп. на ЗУ-36 КР-05.2012</t>
  </si>
  <si>
    <t>110/6кВ "Гаршинская УПСВ"</t>
  </si>
  <si>
    <t>ПС "КНС-1; 2",  "Грвфская"; "Ибряевка-1; 2"</t>
  </si>
  <si>
    <t>ТР-09.2006</t>
  </si>
  <si>
    <t>Осмотр - 04.03.2014</t>
  </si>
  <si>
    <r>
      <t>Аварийное отключение ВЛБ-10 фидера "КМ-3", работа МТЗ. Осмотром выявлен вышедший из строя нож ф-В на ЛР-1. Устранено, в 21:12 включено ВЛБ.</t>
    </r>
    <r>
      <rPr>
        <sz val="12"/>
        <color rgb="FF0000FF"/>
        <rFont val="Times New Roman"/>
        <family val="1"/>
        <charset val="204"/>
      </rPr>
      <t>Ослабление контактного соединения на ЛР-10кВ №1 ВЛ-10кВ отпайка Ф-КМ-3 ПС 35/10 «Кзыл-Мечеть», что привело к увеличению переходного сопротивления с последующим  оплавлением контактного ножа.</t>
    </r>
  </si>
  <si>
    <t xml:space="preserve">АКТ№ ю 27.03.14г  отп.  ВЛ-10 кВ КМ-3  ПС 35/10 кВ «Кзыл-Мечеть» </t>
  </si>
  <si>
    <t>В-35 кВ №2, (посадка "Н-Медведкинская"; "Скворцовская"№ "Шулаевская"; 1-я СШ ПС "Курманаевская", "Росташинская"; "Гаршинская-1; 2; УПСВ","Вахитовская")</t>
  </si>
  <si>
    <r>
      <t>Аварийное отключение В-35-2 от МТЗ-2-й ступени, ф-А; В; С, включению не поддается. Осмотром выявлена ветка на шлейфах 35 кВ "4Л", 2 мертвых грача и вышедшая из строя гирлянда изоляторов на 2-й СШ-35 кВ, . В 13:10 ПС "Подгорная" запитали с ПС "Родинская" через ПС "Подольская". АГП установить не смогли, гирлянды меняли лебедками. В результате выше перечисленных аварийных ситуаций, простой ВЛ-35 кВ "2Л"  , (</t>
    </r>
    <r>
      <rPr>
        <i/>
        <sz val="12"/>
        <rFont val="Times New Roman"/>
        <family val="1"/>
        <charset val="204"/>
      </rPr>
      <t xml:space="preserve">ПС35/6 кВ «Ольховская» , ПС 35/6кВ Кодяковская, ПС 35/6кВ Боголюбовская.) </t>
    </r>
    <r>
      <rPr>
        <b/>
        <i/>
        <sz val="12"/>
        <rFont val="Times New Roman"/>
        <family val="1"/>
        <charset val="204"/>
      </rPr>
      <t>Из акта; Посторонние воздействия:перекрытие токоведущих частей птицами.</t>
    </r>
  </si>
  <si>
    <t>КП19ж</t>
  </si>
  <si>
    <t xml:space="preserve">  Н-Любимовское м.р.</t>
  </si>
  <si>
    <t xml:space="preserve">Ав.отключение фидера, АПВ не успешно, "МТЗ-1", РПВ успешно.  Снегопад, резкие порывы ветра до 18 м/сек.Нагрузку не набирает. Осмотр ПС 6/20 кВ "Сырт-1", "МТЗ-1", РПВ успешно.Произведен осмотр линии персоналом службы линий видимых причин не выявлено.На завтра планируется повторный осмотр с участием ИТР и применением средств технической диагностики.  </t>
  </si>
  <si>
    <t>ПС 35/6 Самодуровская, Самодуровская УПСВ, НПС, КНС, ВЛ-10 фидера "Б-3".</t>
  </si>
  <si>
    <t>Аварийное отключение ОВ-35 с успешным АПВ, МТЗ на ПС "Пономаревка" при сборке нормальной схемы. Остановка скважин по фидеру "Б-3".</t>
  </si>
  <si>
    <t>Савельевская, Курманаевская, Долговская, Тананыкская, Герасимовская, Графская, (Ибряевка-1,2 остановка трех скважин.)</t>
  </si>
  <si>
    <t>ПС Донецко Сыртовская, Вахитовская, ГТЭС Загорская, Никольская, Родинская, Толкаевская, БКНС, Кодяковская, Ольховская, Боголюбовская.</t>
  </si>
  <si>
    <t>МРСК ЦЭС</t>
  </si>
  <si>
    <t>110/35/10кВ "Переволоцкая" (ЦЭС)</t>
  </si>
  <si>
    <t>Осмотр-06.04.14</t>
  </si>
  <si>
    <t>35/6кВ "Ленинградская"</t>
  </si>
  <si>
    <r>
      <rPr>
        <b/>
        <sz val="12"/>
        <rFont val="Times New Roman"/>
        <family val="1"/>
        <charset val="204"/>
      </rPr>
      <t xml:space="preserve">Аварийное отключение ВЛ-35-10Л произошло из-за коротко-го межфазного замыкания на опоре №29 участка «Шулаев-ка-Курманаевка», в следствии разрушения гирлянды изоля-торов фазы «В». </t>
    </r>
    <r>
      <rPr>
        <sz val="12"/>
        <rFont val="Times New Roman"/>
        <family val="1"/>
        <charset val="204"/>
      </rPr>
      <t>Аварийное отключение В-35 10 "Л", МТО, МТЗ. Сброс нагрузки 9 МВт. Осмотром установлено: на ПС "Скворцовская" отключен В-35 "Шулаевская". При попытке включения произошло аварийное отключение В-35 10 "Л"на ПС "Ново Медведкинская", МТО, МТЗ. Осмотром установлено: ВЛ-35 "Курманаевская - Шулаевская" опора № 29 разрушена гирлянда, верхний провод провис и касается нижнего (ВЛ выведена в ремонт). 12:55 эл.снабжение Т1Т ПС "Курманаевская" с ПС "Савельевская". 13:27 эл.снабжение ПС "Шулаевская" с ПС "Ново Медведкинская". Гирлянда растрелена из охотничьего оружия, Устранено.</t>
    </r>
  </si>
  <si>
    <t>ТР-08.2013</t>
  </si>
  <si>
    <t>ТР-12.2007</t>
  </si>
  <si>
    <t>Осмотр -08.04.2014</t>
  </si>
  <si>
    <t>ТР-03.2011</t>
  </si>
  <si>
    <t>Ремонт ЛР-6кВ перед  КТП скв.680</t>
  </si>
  <si>
    <t>ТР-12.2008</t>
  </si>
  <si>
    <t>Аварийное отключение В-35/1, В-6/1, В-6 фидера "Пром-2". Работа Диф.защиты. Произведен осмотр ПС, замечаний нет, 12:05 вкл.В-35/1, 12:08 вкл.В-6/1, 12:10 вкл.отходящие фидера кроме "Пром-2". Произведен осмотр ф-Пром-2, на центрофугированной опоре № 10 обрыв вязки на фазе "С", ожидание АГП. На КТП-6/0,4 скв.№ 241 разрушение ОПН-6, обрыв шлейфа фаза "В". 15:45 дефекты устранены. 15:53 фидер вкл.</t>
  </si>
  <si>
    <t>ТР-08.2005</t>
  </si>
  <si>
    <t>ТР-10.2012</t>
  </si>
  <si>
    <t>ПС Родинская, Подгорная, Никольская, Толкаевская, (посадка Загорская, Вахитовская, 2СШ-6 кВ ПС Родниковская)</t>
  </si>
  <si>
    <t>Отключение для удаления сухого дерева с ВЛ-35 в районе опоры № 16</t>
  </si>
  <si>
    <t>110/35/6кВ "Нефтегорская-1" (ВЭС)</t>
  </si>
  <si>
    <t>посадка</t>
  </si>
  <si>
    <t>110/35/10кВ "Курманаевская" (ЗЭС)</t>
  </si>
  <si>
    <t>35/10кВ "Загорская" (ЗАО Терминал)</t>
  </si>
  <si>
    <t>ТО-12.2008</t>
  </si>
  <si>
    <t>ВЛ-110кВ "Бузулук-Савельевка-2", (посадка ПС "Графская"; "Ибряевка-1; 2")</t>
  </si>
  <si>
    <r>
      <t xml:space="preserve">Аварийное отключение яч. №4, отработала МТЗ. Гроза. Вышел из строя КЛ-6 кВ (резервное питание с ПС 35/6 кВ "Вахитовская"). КЛ отключен. </t>
    </r>
    <r>
      <rPr>
        <b/>
        <sz val="12"/>
        <rFont val="Times New Roman"/>
        <family val="1"/>
        <charset val="204"/>
      </rPr>
      <t>Аварийное отключение ячейки №4 в РУ-6кВ №1«Вахитовка», вследствие повреждения изоляции концевой муфты кабель-ной линии 6кВ на вводе в ячейку №4 РУ-6кВ №1 «Вахитовка» из-за воздействия грозы.</t>
    </r>
  </si>
  <si>
    <t>ТР - январь.2015</t>
  </si>
  <si>
    <r>
      <t xml:space="preserve">Аварийное отключение В-110 "Росташинская" на ПС "Бузулукская", ЗЗ 2 ступени (32-43 км). Аварийное отключение СВ-110 ЗЗ 2 и 3 ст., В-6/2 на ПС "Росташинская". 07:01 на ПС "Росташинская" откл.В-110 "Бузулукская" в ОРУ-110, включен В-110 "Сорочинская" в ОРУ-110. 07:05 включен СВ-110 дистанционно в ОПУ. Осмотр ВЛ произведен на участке от опоры №382 до ПС 220/110/35/10/6 "Бузулукская" в пролете опор №53-54 произвели рубку поросли кустарника. </t>
    </r>
    <r>
      <rPr>
        <i/>
        <sz val="12"/>
        <color rgb="FF0000FF"/>
        <rFont val="Times New Roman"/>
        <family val="1"/>
        <charset val="204"/>
      </rPr>
      <t xml:space="preserve">1. Согласно проведенного ООО «Оптима» в 2007г. для ОАО «Оренбургнефть» независимого анализа причин отключе-ний ВЛ-110кВ «Бузулукская-Росташинская» за период 2003-2007гг, основная часть отказов приходится на диапазон влажности 90÷100%, что объясняет увеличение вероятности возникновения ОЗЗ в весенне-летний и частично в осенний периоды, сопровождающиеся увеличением влажности окружающего воздуха и увеличением вероятности возникновения ОЗЗ во временном диапазоне 6÷9 часов утра, сопровождающиеся явлениями выпадения росы на изоляции ВЛ. </t>
    </r>
    <r>
      <rPr>
        <sz val="12"/>
        <color rgb="FF0000FF"/>
        <rFont val="Times New Roman"/>
        <family val="1"/>
        <charset val="204"/>
      </rPr>
      <t>Отключение ВЛ-110 кВ в результате пробоя по поверхности изоляторов при отложении росы в утренние часы.</t>
    </r>
  </si>
  <si>
    <t>ПС ЦДНГ-1 Родинская, Токская, Подгорная, Подольская, Яшкинская. ПС ЦДНГ-3 Никольская, Ольховская, Боголюбовская, Кодяковская. ПС ЦДНГ-5 Загорская, Вахитовская. ПС ЦДНГ-4 Росташинская, Гаршинская-1, Гаршинская-2, Гаршинская УПСВ, Давыдовская.</t>
  </si>
  <si>
    <t>Аварийное отключение с успешным АПВ ВЛ-220 кВ "Газовая - Сорочинская"  (ОПМЭС). Гроза. Сброс нагрузки - 27,8 МВт.</t>
  </si>
  <si>
    <t>ПС 110/35/6 Герасимовская, 35/6 Тананыкская, Курманаевская, 35/6 Графская, Ибряевка-1, Ибряевка-2</t>
  </si>
  <si>
    <t>ТОД-январь</t>
  </si>
  <si>
    <t xml:space="preserve"> ПС Савельевская,   Герасимовская, Курманаевская,Шулаевская,   Тананыкская,   Моргуновская, Графская, Ибряевка-1,2., Росташинская,  Гаршинская.</t>
  </si>
  <si>
    <t>Аварийное отключение фидера.Информация с промысла поступила в 15:05.При осмотре установлено сбита одностоечная ж/б опора №4 у основания, оборванны провода 2-х фаз (отпайка на скв 3518 ППД) Бульдозер СТС промысла. Отпайка отключена на опоре №3.восстановление на 09.06.14</t>
  </si>
  <si>
    <t>СВ-110-3,5</t>
  </si>
  <si>
    <t>Осмотр - 23.06.2014</t>
  </si>
  <si>
    <t>ПС Савельевская, Курманаевская, Долговская, Пронькинская; Росташинская, Гаршинская-1,2; Гаршинская-УПСВ; Графская, Ибряевка-1,2</t>
  </si>
  <si>
    <t>ТР-12.2006</t>
  </si>
  <si>
    <t>К-3 - 09.2013, К-7 - 05.2009</t>
  </si>
  <si>
    <t>Осмотр -18.06.2014</t>
  </si>
  <si>
    <t>А-35</t>
  </si>
  <si>
    <t>ПС "ММСК"; "Донецко-Сыртовская". ПС Никольская;  Боголюбовская; Толкаевская; БКНС;    Ольховская;      Кодяковская</t>
  </si>
  <si>
    <t>35/6 Тарханы, Березовка, Аксютино. 35/6  Самодуровская, НПС КНС</t>
  </si>
  <si>
    <t>35/6 Подольская, Токская, Подгорная, Кодяковская, Боголюбовская. 35/6  Кодяковская, Боголюбовская</t>
  </si>
  <si>
    <t>ПС 110/6 кВ Вахитовская ММПС</t>
  </si>
  <si>
    <t>Аварийное отключение ВЛ-110кВ «Донецко Сыртовская–Вахитовская». На подстанции 110/6кВ "Донецко-Сыртовская". Гроза.</t>
  </si>
  <si>
    <r>
      <t xml:space="preserve">Аварийное отключение ВЛ-110 кВ Савельевка-Герасимовка.Гроза.  </t>
    </r>
    <r>
      <rPr>
        <b/>
        <sz val="12"/>
        <rFont val="Times New Roman"/>
        <family val="1"/>
        <charset val="204"/>
      </rPr>
      <t>Аварийное отключение ВЛ-110кВ «Савельевская-Герасимовская» действием  защиты МТО в результате перекрытия грозовым разрядом гирлянд изоляторов на опорах №19 и 103 во время прохождения грозового фронта.</t>
    </r>
  </si>
  <si>
    <t>Осмотр-22.04.14</t>
  </si>
  <si>
    <t>Отключение для определения участка "земли" персоналом СЭС.Место повреждения выход из строя ТН-35 кВ на ПС НПС.Производится замена.Персонал СЛ СЭС производит осмотр ВЛ-35 кВ на участке от ПС Чкаловская до ПС Заглядино на предмет выявления и устранения "земли" Включение после устранеия повреждений.</t>
  </si>
  <si>
    <t>ПС     Родинская;     Подольская;           Яшкинская, ПС     Никольская;     Боголюбовская;           БКНС, ПС     Донецко-Сыртинская; Вахитовская; ГТЭС Загорская</t>
  </si>
  <si>
    <t>ПС     КНС-2;  Заглядино;      Султангулово; Тарханы; Березовка; Аксютино; Полевая (посадка ПС     Самодуровка; Пономаревка; Родниковка)</t>
  </si>
  <si>
    <t xml:space="preserve">ПС     Толкаевская;     Никольская;           БКНС, Ольховская, Кодяковская, ПС     Вахитовская;     ГТЭС-Загорская;    </t>
  </si>
  <si>
    <r>
      <t>Переходящее.</t>
    </r>
    <r>
      <rPr>
        <sz val="12"/>
        <rFont val="Times New Roman"/>
        <family val="1"/>
        <charset val="204"/>
      </rPr>
      <t xml:space="preserve"> Глубокая посадка напряжения в сети 110,35 кВ при аварийном отключении с успешным АПВ ВЛ-220 кВ Сорочинск-Газовая.Падение нагрузки на 27 мВт. </t>
    </r>
  </si>
  <si>
    <t>Переходящее. Отключение для определения участка "земли" персоналом СЭС. Место повреждения выход из строя ТН-35 кВ на ПС "НПС". Осмотром выявлена разрушенная гирлянда ф-В на опоре № 141. В 11:10 разрушенная гирлянда ф-В на опоре №141 заменена. В 15:00 приступили к замене ТН-35 кВ, в 15:30 к работам на ВЛ-35 кВ. В 16:20 гирлянда изоляторов заменена. ТН-35 заменен. В 18:35 ВЛ-35 кВ "НПС-Чкаловская" под напряжение. В 18:42 подали напряжение на ПС "Султангуловская", в 18:43 на ПС "Заглядино", в 19:00 на ПС "КНС-2"</t>
  </si>
  <si>
    <t>ПС Савельевская; Герасимовская, Тананыкская, Моргуновская, Курманаевская, Шулаевская, (110/35/10кВ "Ново-Тепловская" (ЗЭС) ф-2)</t>
  </si>
  <si>
    <t>ТР-6.2011</t>
  </si>
  <si>
    <t>ПС 110/35/6 кВ Родинская, Никольская, 35/6 кВ Боголюбовская, Кодяковская, ПС 35/6 кВ Загорская, ПС 35/6 кВ Самодуровка, Родниковская, КНС, НПС</t>
  </si>
  <si>
    <t>ПС 110/35/6 кВ "Промысловая", ПС 35/6 кВ Графская.</t>
  </si>
  <si>
    <t>ПС Толкаевская,     Родинская,     Боголюбовская, ПС Родинская, Подгорная, Подольская, ПС ГТС Загорская</t>
  </si>
  <si>
    <t>ё</t>
  </si>
  <si>
    <t>Посадка напряжения, ф-1320 на ПС "Донецко-Сыртовская" не отключался, на ПС "Сырт-1" отключений не было. Продолжают осмотр выехали на Сырт-2. Неисправна станция управления водяного колодца №2.</t>
  </si>
  <si>
    <t>С успешным АПВ, работа МТЗ 2-й ступени. Произвели осмотр ВЛ, на КТП скв-6 мертвая птица, других замечаний нет.Неисправна станция управления водяного колодца №2.</t>
  </si>
  <si>
    <t>Посадка напряжения на ПС "Донецко-Сыртовская",  из-за запуска водяного колодца №2 на Капитоновке на ф-1320. Выведен в ремонт. Неисправна станция управления.</t>
  </si>
  <si>
    <t>ПС 110/35/6 кВ "Родинская";  ПС 35/6 кВ Подольская"; "Подгорная!"; "Яшкинская", ПС 110/35/6 кВ "Никольская"; 35/6 кВ "Толкаевская"; "Н-Львовская"; "Ольховская"; "Боголюбовка", Ф-1409, 1406, 1411</t>
  </si>
  <si>
    <t>35/6кВ "Березовка"</t>
  </si>
  <si>
    <t>РУ №1 "Вахитовская"</t>
  </si>
  <si>
    <t>35/10кВ "Рязановка" (СЭС)</t>
  </si>
  <si>
    <t>Осмотр - 11.06.2014</t>
  </si>
  <si>
    <t>Аварийное отключение с неуспешным АПВ В-35 Тарханы. МТЗ. Причина выясняется персоналом СЭС. Планируется осмотр ВЛ-35 Чкаловская-Тарханы 30.06.14.Персоналом СЭС. Питание переведено от ПС "Сарай-Гир-тяговая" по нормальной схеме.</t>
  </si>
  <si>
    <t>ТР-05.2008</t>
  </si>
  <si>
    <t>ОП-10</t>
  </si>
  <si>
    <t>Осмотр  внеплановый -24.06.2014</t>
  </si>
  <si>
    <t>Аварийное отключение В-35 Т1Т, работа МТЗ. Причина выясняется. Остановка скважин по высокому U по ПС "Березовка" и "Аксютино". КЗ на ШМ-0,4 кВ в КТП "Шурфы". +</t>
  </si>
  <si>
    <t>ТР-07.2013</t>
  </si>
  <si>
    <t>З5/10кВ "Фрунзе" (СЭС)</t>
  </si>
  <si>
    <t>КР-10.2007</t>
  </si>
  <si>
    <t>110/6кВ "Гаршинская-2"</t>
  </si>
  <si>
    <t>ТР-09.2013</t>
  </si>
  <si>
    <t>35/6кВ "КНС-2" (БугПЭС)</t>
  </si>
  <si>
    <t>Осмотр внеплановый -04.07.2014</t>
  </si>
  <si>
    <t>ТР-06.2008</t>
  </si>
  <si>
    <t>Осмотр 04.04.2014</t>
  </si>
  <si>
    <t>35/6кВ "Султангуловская"</t>
  </si>
  <si>
    <t>Осмотр - 07.10.2013</t>
  </si>
  <si>
    <t>ПС Савельевская, Герасимовская, Тананыкская, Проскуринская, Долговская,  Варшава-3, Лабазинская, Курманаевская. ПС Графская, Ибряевка-1,     Ибряевка-2.</t>
  </si>
  <si>
    <t>ПС Тарханы, Березовка, Аксютино, Школьная, Полевая, Тяга Тирис. ПС 35/6 Родниковская 1СШ, Самодуровская, Самодуровская УПСВ, Врезовка.</t>
  </si>
  <si>
    <t>ТР-05.2009</t>
  </si>
  <si>
    <t>Осмотр внеплановый - 19.07.2014</t>
  </si>
  <si>
    <t>ПС "Родниковская"; "Самодуровка"; "Е-Зыково". ПС "Тарханы"; "Березовка"; "Аксютино". ПС "Школьная", "Полевая", "Тяга Тирис".</t>
  </si>
  <si>
    <t>Осмотр внеплановый -30.07.2014</t>
  </si>
  <si>
    <t>Осмотр -17.06.2014</t>
  </si>
  <si>
    <t>Осмотр внеплановый -09.07.2014</t>
  </si>
  <si>
    <t>Осмотр внеплановый -16.07.2014</t>
  </si>
  <si>
    <t>АС-70          АС-95</t>
  </si>
  <si>
    <t>ТР-09.2008</t>
  </si>
  <si>
    <t>ТДТН-16000/110-80У1</t>
  </si>
  <si>
    <t>Тольятинский трансформаторный завод</t>
  </si>
  <si>
    <t xml:space="preserve">Осмотр - 15.07.14.
</t>
  </si>
  <si>
    <t>ПС 110/35/6 кВ "Герасимовская"; ПС 35/6 кВ "Варшава-3". (посадка ПС 35/6 кВ "Графская"; "Ибряевка-1; 2". ПС 110/35/6 кВ "Росташинская". ПC 110/35/6 кВ Промысловая)</t>
  </si>
  <si>
    <t>ПС 110/35/6 кВ «Савельевская» отключился выключатель В-110-«Герасимовская». Выпали блинкера: автоматическое отключение, МТО, неуспешное АПВ. (МТО-1700А, 0сек.) Диспетчером ОДС дана команда осмотреть ОРУ-110 на ПС 110/35/6 кВ «Савельевская». При осмотре под порталом ВЛ-110-«Герасимовская - Савельевская» на вводе ПС 110/35/6кВ «Герасимовская» обнаружена проволока со следами поджогов.</t>
  </si>
  <si>
    <t>АС120</t>
  </si>
  <si>
    <t>ПС 35/6 кВ Пономаревская, Родинская, Врезовка, Самодуровская. ПС 35/6 кВ Тархангы, березовка</t>
  </si>
  <si>
    <t>ПС 35/6 кВ Родинская, токская, Подольская,Подгорная, Яшкинская. (посадка ПС 35/6 кВ Кодяковская, Боголюбовская. ПС 35/6 кВ ГТЭС Загорская. ПС Западных ЭС: Новосергиевская, Платовская.)</t>
  </si>
  <si>
    <t>35/6кВ "Ново-Львовская"</t>
  </si>
  <si>
    <t>Осмотр - 27.02.2011</t>
  </si>
  <si>
    <t>Осмотр - 15.04.2014</t>
  </si>
  <si>
    <t>ТР-03.2008</t>
  </si>
  <si>
    <t>Осмотр - 01.07.2014</t>
  </si>
  <si>
    <t>РЛК (СЭЩ)</t>
  </si>
  <si>
    <t>Осмотр - 30.04.2014</t>
  </si>
  <si>
    <t>Осмотр - 21.07.2014</t>
  </si>
  <si>
    <t>Отдельные скважины по фидерам ПС 35/6 кВ Тарханы, Берёзовка, Аксютино, Краснояровская, Завьяловская.</t>
  </si>
  <si>
    <r>
      <t xml:space="preserve">Аварийное отключение с успеш. АПВ, работа МТО, МТЗ. В 18:55 произвели осмотр, причина не выявлена. </t>
    </r>
    <r>
      <rPr>
        <sz val="12"/>
        <color rgb="FF0000FF"/>
        <rFont val="Times New Roman"/>
        <family val="1"/>
        <charset val="204"/>
      </rPr>
      <t>При повторном обходе ф.К-3 ПС 35/6 кВ «Краснояровка» 21.07.14г. выявлено, КТП №133 фаза «В» обгоревшая птица «грач»</t>
    </r>
  </si>
  <si>
    <t>Осмотр - 18.06.2014</t>
  </si>
  <si>
    <t>Осмотр - 12.05.2014</t>
  </si>
  <si>
    <t>АС70</t>
  </si>
  <si>
    <t>ПС "Росташинская"; "Гаршинская-1; 2; УПСВ", ПС "Никольская"; "Родинская", ПС "Н-Медведкинская".</t>
  </si>
  <si>
    <t>ПС Савельевская, Герасимовская, Проскуринская, Варшава-3, Курманаевская, Моргуновская, Долговская. ПС Графская, Ибряевка-1, 2.</t>
  </si>
  <si>
    <t>Осмотр - 25.07.2014</t>
  </si>
  <si>
    <t>Осмотр - 05.05.2014</t>
  </si>
  <si>
    <t>ПС Тананыкская, Курманаевская, Герасимовская. ПС Промысловая, Пронькинская. ПС Графская, Ибряевка-1,2.</t>
  </si>
  <si>
    <t>ПС "Кодяковская";"Боголюбовская". ПС "Родниковская"; "Врезовская".</t>
  </si>
  <si>
    <t>ПС "Н-Медведкинская", "Скворцовка", "Шулаевка". ПС "Росташинская", "Гаршинская-1; 2; УПСВ". ПС "Родинская","Подгорная". ПС "Кодяковская", "Ольховская", "Боголюбовская", "Толкаевская", "Львовская", "Ново-Никольская", "БКНС". ПС "ГТЭС Загорская". ПС "Родниковская", "Врезовская".</t>
  </si>
  <si>
    <r>
      <t xml:space="preserve">Посадка напряжения при аварийном отключении ф-31. В районе ЗУ-1А ООО "УГСМ" задели провод экскаватором при строительстве водовода "Бобровка-Герасимовка". </t>
    </r>
    <r>
      <rPr>
        <sz val="12"/>
        <color theme="3" tint="0.39997558519241921"/>
        <rFont val="Times New Roman"/>
        <family val="1"/>
        <charset val="204"/>
      </rPr>
      <t>В районе фидера №31, отпайка на ЗУ-1А, строители подтвердили что при копании траншеи, ковшом эксковатора был задет провод ВЛ-6кВ.</t>
    </r>
  </si>
  <si>
    <t>Осмотр - 27.05.2014</t>
  </si>
  <si>
    <r>
      <t xml:space="preserve">Аварийное отключение, ЗЗ-2ст. Однофазное "КЗ" фаза-"А", 122,8 км. РПВ успешно. Произведен осмотр ВЛ-110 опоры №№ 638-755, замечаний не выявлено. Планируется полный осмотр ВЛ-110 персоналом службы линий. </t>
    </r>
    <r>
      <rPr>
        <sz val="12"/>
        <color theme="3" tint="0.39997558519241921"/>
        <rFont val="Times New Roman"/>
        <family val="1"/>
        <charset val="204"/>
      </rPr>
      <t>Согласно проведенного ООО «Оптима» в 2007г. для ОАО «Оренбургнефть» независимого анализа причин отключений ВЛ-110кВ «Сорочинская-Росташинская» за период 2003-2007гг, основная часть отказов приходится на диапазон влажности 90÷100%, что объясняет увеличение вероятности возникновения ОЗЗ в весенне-летний и  осенний периоды, сопровождающиеся увеличением влажности окружающего воздуха и увеличением вероятности возникновения ОЗЗ во временном диапазоне 6÷9 часов утра, сопровождающиеся явлениями выпадения росы на изоляции ВЛ.</t>
    </r>
  </si>
  <si>
    <t>ТР-06.2011</t>
  </si>
  <si>
    <t>Осмотр - 17.01.2014</t>
  </si>
  <si>
    <t>Осмотр 19.07.2014</t>
  </si>
  <si>
    <t>35/6кВ "Завьяловская"</t>
  </si>
  <si>
    <t>ТР-06.2014</t>
  </si>
  <si>
    <t>Осмотр - 05.07.2013</t>
  </si>
  <si>
    <t>Осмотр -09.12.2013</t>
  </si>
  <si>
    <t>ТР-02.2010</t>
  </si>
  <si>
    <t>Осмотр - 29.07.2014</t>
  </si>
  <si>
    <t xml:space="preserve">С неуспешным АПВ, работа МТО; МТЗ. Гроза. В 18:58 включено РВНО-25.  </t>
  </si>
  <si>
    <t>ТР-08.2010</t>
  </si>
  <si>
    <t>ТР-10.2009</t>
  </si>
  <si>
    <t>Осмотр внеплановый - 11.08.2014</t>
  </si>
  <si>
    <t>НСУ-122 - 02.2007, НСУ-116 - 05.2008</t>
  </si>
  <si>
    <t>Осмотр -05.08.2014</t>
  </si>
  <si>
    <t>Осмотр - 03.08.2014</t>
  </si>
  <si>
    <t>ТО-09.2013</t>
  </si>
  <si>
    <t>геркон-реле</t>
  </si>
  <si>
    <t>ПС "ГТЭС Загорская". ПС "Родниковская"; "Врезовская"</t>
  </si>
  <si>
    <t>Пс Березовка, Аксютино. ПС 35/10 Беседино СЭС</t>
  </si>
  <si>
    <t>ОПН-6кВ</t>
  </si>
  <si>
    <t>ПС "Никольская", "Ольховская", "Кодяковская", "Боголюбовская". ПС "ГТЭС Загорская".</t>
  </si>
  <si>
    <r>
      <t xml:space="preserve">Кратковременное понижение U, остановка отдельных скважин при аварийном отключении ВЛ-110 кВ "Никольская-Родинская". (ВЛ на х.х.). </t>
    </r>
    <r>
      <rPr>
        <sz val="12"/>
        <color rgb="FF0000FF"/>
        <rFont val="Times New Roman"/>
        <family val="1"/>
        <charset val="204"/>
      </rPr>
      <t xml:space="preserve">В результате резкого повышения напряжения по системе произошел выход из строя (БЭ 2704 V 011 УХЛ4)терминала защит, что послужило причиной отключения В-110 Родинская </t>
    </r>
  </si>
  <si>
    <t>БЭ 2704 V 011 УХЛ4</t>
  </si>
  <si>
    <t>ПС35/6 кВ "Родниковка"       "Врезовка"        "Воздвиженка"      "Самодуровская"     "КНС"         "НПС"         "Ефремо-Зыково"      "Матвеевка". ПС35/6 кВ "Беседино". ПС35/6 кВ "Боголюбовская".</t>
  </si>
  <si>
    <t>ПС 35/6 кВ Самодуровка, КНС, НПС. ПС 35/6 кВ Тарханы, Берёзовка, Аксютино. ПС 35/6 кВ З-Степановка, Н-Кудрино,Краснояровка. ПС 35/10 кВ Беседино.</t>
  </si>
  <si>
    <t>ТР-07.2014</t>
  </si>
  <si>
    <t>Осмотр 06.08.2014</t>
  </si>
  <si>
    <t>35/6кВ "Ольховская"</t>
  </si>
  <si>
    <t>ТР-11.2006</t>
  </si>
  <si>
    <t>Осмотр - 11.07.2014</t>
  </si>
  <si>
    <t>Осмотр -11.09.2014</t>
  </si>
  <si>
    <t>Осмотр-15.06.14</t>
  </si>
  <si>
    <t>ПС 110/35/6 кВ Никольская, 35/6 кВ Боголюбовская, Кодяковская, Вахитовская. ПС Новосергтевская; Загорская; Вахитовская; Платовская.</t>
  </si>
  <si>
    <t>ПС Родинская; Подольская; Яшкинская. ПС Курманаевская; Шилаевская; Скворцовская.</t>
  </si>
  <si>
    <t>ПС Никольская, Боголюбовская. ПС Родниковская.</t>
  </si>
  <si>
    <t>Посадка напряжения при аварийном отключении ВЛ-110 кВ Сорочинская-Плешановская с успешным АПВ.Работа з.з. гроза.5,9мВт</t>
  </si>
  <si>
    <t>Аварийное отключение с неуспешным АПВ. МТЗ. Произвели осмотр ф-6,4,8. При осмотре Фид. №6 обнаружено: отпайка на скв. 152 опоры № 36-40, после ЛР-2 опоры № 26-28 деревья касаются проводов.</t>
  </si>
  <si>
    <t>АС-95 
АС-70
АС-50</t>
  </si>
  <si>
    <t>Осмотр - 17.04.14</t>
  </si>
  <si>
    <t>110/35/10кВ "Погроминская" (ЗЭС)</t>
  </si>
  <si>
    <t>Отключение фидера для отключения повреждённого ОПН на опоре №1.</t>
  </si>
  <si>
    <t>Осмотр - 25.06.2014</t>
  </si>
  <si>
    <r>
      <t xml:space="preserve">Устранение замыкания на "землю", замена изолятора ф-С на анкерной опоре №92 и на опоре №17 отпайки на скв-146. </t>
    </r>
    <r>
      <rPr>
        <i/>
        <sz val="12"/>
        <color rgb="FF0000FF"/>
        <rFont val="Times New Roman"/>
        <family val="1"/>
        <charset val="204"/>
      </rPr>
      <t>В результате разрушение фарфорового изолятора на опоре №92 ВЛ-6кВ ф-4 ПС 35/6 кВ «Пронькинская», в следствие прохождение грозового периода, произошло замыкания на землю.</t>
    </r>
  </si>
  <si>
    <t>ТР-04.2009</t>
  </si>
  <si>
    <t>Осмотр -03.04.2014</t>
  </si>
  <si>
    <t>Родинская, Подгорная, Токская. Никольская, Толкаевская, Ново-Львовская. 35/10кВ "Кзыл-Мечеть" (ЗЭС) ВЛ-10 кВ Ф-Км-3.</t>
  </si>
  <si>
    <t>3*ЗНОЛ-СЭЩ-6-1-0,5/3Р-225/400 У1</t>
  </si>
  <si>
    <t>Чебоксарский электромеханический завод</t>
  </si>
  <si>
    <t>ТО-февраль 2015</t>
  </si>
  <si>
    <t>испытания 20.06.12</t>
  </si>
  <si>
    <t>Осмотр-22.06.14</t>
  </si>
  <si>
    <t>ТР-05.2006</t>
  </si>
  <si>
    <t>Осмотр - 14.01.2014</t>
  </si>
  <si>
    <t>Осмотр - 16.05.2014</t>
  </si>
  <si>
    <t>ТР - сентябрь 2006</t>
  </si>
  <si>
    <t>ПС  Самодуровская, УПСВ Самодуровская, Врезовка, «КНС», «НПС»;  Ефремо –Зыково. ПС Беседино. (остановка отдельных скважин Школьная, Тарханы, Березовка, Аксютино)</t>
  </si>
  <si>
    <t>осмотр - 31.07.2014</t>
  </si>
  <si>
    <t>Аварийное отключение с успешным АПВ ВЛ-110 Никольская-2. Отрабаотала ДЗ 1-ст. При осмотре ВЛ замечаний не обнаружено. Будет произведен повторный осмотр в светлое время суток.</t>
  </si>
  <si>
    <t>ПС 110/35/6 кВ "Промысловая". ПС 110/35/8 кВ "Никольская". ПС 110/35/6 кВ "Савельевская". ПС 35/6 кВ "Графская"; "Ибряевка-1; 2".</t>
  </si>
  <si>
    <t>ПС "Савельевская",  Герасимовская, Майский купол, Сав.купол, Моргуновская. (посадка ПС Промысловая, Пронькинская, КНС-1, 2, 3. Никольская, Толкаевская, Ольховская, Кодяковская, Боголюбовская, БКНС. Графская, Ибряевка-1, Ибряевка-2. ПС Росташинская, Гаршинская - 1, 2; Гаршинская УПСВ.</t>
  </si>
  <si>
    <t>Аварийное отключение  ВЛ-6 кВ МТЗ, АПВ неуспешное. Произведен осмотр, на опоре № 5 отпайки на КТП «ДНС- Малаховская» выявлена  намотанная магнитная лента (кассеты магнитофона).</t>
  </si>
  <si>
    <t xml:space="preserve">Аварийное отключение  ВЛ-6 кВ МТЗ, АПВ неуспешное. Обнаружено попадание токопроводящей магнитной ленты кассеты  магнитофона 
на ВЛ-6кВ
</t>
  </si>
  <si>
    <t>110/6 Толкаевская, 110/35/6 Никольская,  и все отходящие 35/6. ГТЭС-Загорская. (посадка 110/35/6Родинская, Промысловая, Савельевская, Герасимовская и все отходящие ПС 35/6. Графская,Ибряевка-2)</t>
  </si>
  <si>
    <t>ПС Савельевская, Герасимовская, Курманаевская, Тананыкская. ПС Графская.</t>
  </si>
  <si>
    <t>ПС 110 Савельевская, Герасимовская, Ново Медведкинская. ПС 110 Промысловая, Родинская. ПС 110 Росташинская, Гаршинская-1, 2; Гаршинская УПСВ. ПС 110 Никольская, Толкаевская. ПС 35 Грфская, Ибряевка-1, 2.</t>
  </si>
  <si>
    <t>ПС 35 ГТЭС Загорская</t>
  </si>
  <si>
    <t xml:space="preserve">АС-70 </t>
  </si>
  <si>
    <t>ТО (Д) - май 2015</t>
  </si>
  <si>
    <t>Осмотр - май 2014</t>
  </si>
  <si>
    <t>ПС "Никольская", "Толкаевская". (повышение напряжения Росташинская, Гаршинская-1, Гаршинская-2, Гаршинская-УПСВ.)</t>
  </si>
  <si>
    <t>ПС "ГТЭС Загорская". ВЛ-6 фидера № 6 ПС "Яшкинская".</t>
  </si>
  <si>
    <t>ПС Савельевская; Курманаевская, Тананыкская. Толкаевкая, Ново-Львовка, Львовская, Никольская, Ольховская, Боголюбовская.</t>
  </si>
  <si>
    <t>ПС "Самодуровская", "НПС", "КНС", "Врезовка". 35/10кВ "Беседино" (СЭС) ВЛ-10 кВ ф-Б-3</t>
  </si>
  <si>
    <t>ПС "Самодуровская", "НПС", "КНС", "Школьная". ПС 35/6 Тарханы, Березовка, Аксютино, Школьная. ПС 35/10 Беседино</t>
  </si>
  <si>
    <t>ВЛ-10кВ фидера "Нт-2". (Кратковременное понижение U, ПС Промысловая, Пронькинская, КНС-1, 2 , 3; Яшкинская, Восточная Покровка. ПС  Савельевская, Ново-Медведкинская, Герасимовская, Курманаевская. ПС  Гаршинская. ПС 35/6 Графская, Ибряевка-1, Ибряевка-2,Аксютино, Березовка.)</t>
  </si>
  <si>
    <t>ТО-2013</t>
  </si>
  <si>
    <t>КР-10.2014-12.2014г.</t>
  </si>
  <si>
    <t>осмотр - 08.04.2014</t>
  </si>
  <si>
    <t>осмотр - 11.08.14</t>
  </si>
  <si>
    <t>осмотр - 29.07.14</t>
  </si>
  <si>
    <t>ПС Савельевская, Тананыкская, Курманаевская. ПС Графская, Ибряевка-1,2</t>
  </si>
  <si>
    <t>ПС 110/35/6 кВ Никольская, Толкаевская, Промысловая. ПС Врезовская</t>
  </si>
  <si>
    <t>Посадка напряжения при производстве оперативных переключений для вывода в ремонт ВЛ-110 кВ Пономарёвка-Емонтаево. Перевод питания ПС Пономаревская от ПС Каликино.</t>
  </si>
  <si>
    <r>
      <t xml:space="preserve">Устранение дефекта ТВК:
</t>
    </r>
    <r>
      <rPr>
        <sz val="12"/>
        <rFont val="Times New Roman"/>
        <family val="1"/>
        <charset val="204"/>
      </rPr>
      <t>к.с. Шпильки проходного изолятора (t-73°)</t>
    </r>
  </si>
  <si>
    <t>ПС  Никольская,  Боголюбовская, Кодяковская,       ПС Подольская, Родинская, Яшкинская,       ПС  Ново-Сергеевская(ЗЭС),   Вахитовская, Платовская</t>
  </si>
  <si>
    <t>706, 708, 718.( 35/6кВ "Пронькинская" ф-№№.4, 6, 8,14,18)</t>
  </si>
  <si>
    <r>
      <t xml:space="preserve">Сборка нормальной схемы
Перевод  ПС Долговская с Чапаевских электросетей на Западные электросети.
</t>
    </r>
    <r>
      <rPr>
        <b/>
        <sz val="12"/>
        <rFont val="Times New Roman"/>
        <family val="1"/>
        <charset val="204"/>
      </rPr>
      <t>Заявка ЗЭС</t>
    </r>
  </si>
  <si>
    <r>
      <t xml:space="preserve">Устранение дефекта ТВК: </t>
    </r>
    <r>
      <rPr>
        <sz val="12"/>
        <rFont val="Times New Roman"/>
        <family val="1"/>
        <charset val="204"/>
      </rPr>
      <t>нагрев к.с. на ВР  (t -158 °С) Фаза Б.</t>
    </r>
  </si>
  <si>
    <t>Аварийное отключение с успешным АПВ. Выпадал блинкер аварийное отключение. Производится осмотр</t>
  </si>
  <si>
    <t>110/35/6 Промысловая, Савельевская, Герасимовская, Н-Медведкинская.  35/6 кВ Графская, Ибряевка-1,2.</t>
  </si>
  <si>
    <t>Отдельные скважины по ПС Подгорная, Яшкинская. (Кратковременное понижение U, ПС Вахитовская)</t>
  </si>
  <si>
    <t>ПС "ГТЭС Загорка"; "ММПС". ПС "Боголюбовская"; "Ново-Львовская"; "Кодяковская";" Толкаевская"; "Львовская"</t>
  </si>
  <si>
    <t>Росташинская, Гаршинская-1,2, Гаршино-УПСВ, ШирокодольскаяКодяковская,ГТЭС Загорская. (посадка ПС Никольская, Кодяковская,   ГТЭС-Загорская)</t>
  </si>
  <si>
    <t>ВЛ-110 кВ "Родинская-Промысловая" (х.х.) (отдельные скважины по фидерам 110/35/6кВ "Никольская")</t>
  </si>
  <si>
    <t>ПС "Тананыкская"; "Курманаевская", "Проскуринская", "Савельевская". (Кратковременное понижение U, остановка отдельных скважин ПС "Графская"; "Ибряевка-1; 2")</t>
  </si>
  <si>
    <t>ВЛ-110 кВ "Бузулукская-Савельевская-2".  (Кратковременное понижение U, остановка отдельных скважин ПС "Графская"; "Ибряевка-1; 2".)</t>
  </si>
  <si>
    <t>ВЛ-110 кВ "Промысловая-2".  (Кратковременное понижение U, остановка отдельных скважин ПС "Графская"; "Ибряевка-1; 2".)</t>
  </si>
  <si>
    <r>
      <t xml:space="preserve">Аварийное отключение с  неуспешным АПВ В-110 "Вахитовская", ф-С=0, 43км. Включению не поддалась. Включена после ослабления порывов ветра. При осмотре обнаружено </t>
    </r>
    <r>
      <rPr>
        <b/>
        <sz val="12"/>
        <rFont val="Times New Roman"/>
        <family val="1"/>
        <charset val="204"/>
      </rPr>
      <t xml:space="preserve">касание виброгасителем тех.лестницы на теле опоры №274 при порывах ветра. </t>
    </r>
  </si>
  <si>
    <r>
      <t xml:space="preserve">При осмотре обнаружен схлест проводов на скв.1569-отключено, провис и схлест проводов в пролете опор №2-7 на отпайке на скв.1536, 1537, 1657, 1533. Отпайка отключена. </t>
    </r>
    <r>
      <rPr>
        <b/>
        <sz val="12"/>
        <rFont val="Times New Roman"/>
        <family val="1"/>
        <charset val="204"/>
      </rPr>
      <t xml:space="preserve">Фидер включили. </t>
    </r>
  </si>
  <si>
    <r>
      <t>Отключение фидера для врезки отпайки</t>
    </r>
    <r>
      <rPr>
        <sz val="12"/>
        <rFont val="Times New Roman"/>
        <family val="1"/>
        <charset val="204"/>
      </rPr>
      <t xml:space="preserve"> на скв.1536, 1537, 1657,1533 после устранения деффектов</t>
    </r>
  </si>
  <si>
    <t>ПС  Родинская, Подольская,      Яшкинская. ПС Никольская, Ольховская, Кодяковская. ПС  Гаршинская. ПС  ГТЭС Загорская.</t>
  </si>
  <si>
    <t>Таас-Юрях Нефтегазодобыча</t>
  </si>
  <si>
    <t>БЗГ</t>
  </si>
  <si>
    <t>временная ВЛ отпайка скв 76</t>
  </si>
  <si>
    <t>Порывистый ветер20-30м/с, наклон опоры ВЛ</t>
  </si>
  <si>
    <t>25.07.13.</t>
  </si>
  <si>
    <t>25.07.14.</t>
  </si>
  <si>
    <t>КУ1/1, ГНПС</t>
  </si>
  <si>
    <t>Порывистый ветер10-15м/с, падение сухого дерева на ВЛ</t>
  </si>
  <si>
    <t>13.04.14.</t>
  </si>
  <si>
    <t>12.05.14.</t>
  </si>
  <si>
    <t>Защита по минимальному давлению газа</t>
  </si>
  <si>
    <t>Энергокомплекс</t>
  </si>
  <si>
    <t>СБНГКМ</t>
  </si>
  <si>
    <t>Перерыв в подаче газа на ГТЭС</t>
  </si>
  <si>
    <t>ПАЭС-2500</t>
  </si>
  <si>
    <t>18 - 15</t>
  </si>
  <si>
    <t>20 - 30</t>
  </si>
  <si>
    <t xml:space="preserve">SEPAM, однофазное замыкание на землю </t>
  </si>
  <si>
    <t>18 - 17</t>
  </si>
  <si>
    <t>" Фидер 6"</t>
  </si>
  <si>
    <t>ВЛ "Фидер-6"</t>
  </si>
  <si>
    <t>МТЗ 2 (токовая отсечка 1000А)</t>
  </si>
  <si>
    <t>фидер №1 Бурэнерго</t>
  </si>
  <si>
    <t xml:space="preserve">ВЛ-6кВ ф.№ 1 Бурэнерго, куст №26, скв.№ 70, скв. №3392, скв.№ 3414, скв.№ 3299 </t>
  </si>
  <si>
    <t>Падение дерева</t>
  </si>
  <si>
    <t>опора №70</t>
  </si>
  <si>
    <t>опора ВЛ</t>
  </si>
  <si>
    <t>ПУ9, ПУ8</t>
  </si>
  <si>
    <t>(несколько элементов)</t>
  </si>
  <si>
    <t>ГРБ-23/2</t>
  </si>
  <si>
    <t>М-е Троицко-Анастасиевское. В ГРБ-23/2 сгорела лента обогрева ЭНГЛе, сработало УЗО.</t>
  </si>
  <si>
    <t>Скв. 41</t>
  </si>
  <si>
    <t>М-е Украинское. Замена сгоревшего МП в БУ.</t>
  </si>
  <si>
    <t>ВЛ-0,4 кВ  от ТП-Дш-22-3п ф.2</t>
  </si>
  <si>
    <t>М-е Дыш.Сильный ветер. ШП НЯ-5 от 11.01.14г. Простой скв. 466 УЭЦН</t>
  </si>
  <si>
    <t>Скв. 21</t>
  </si>
  <si>
    <t>БУ скв.21</t>
  </si>
  <si>
    <t>М-е Николаевское. В БУ сгорела катушка МП.</t>
  </si>
  <si>
    <t>ГРБ-10/2</t>
  </si>
  <si>
    <t>М-е Троицко-Анастасиевское. ГРБ-10/2. Сгорела лента обогрева. Заменили.</t>
  </si>
  <si>
    <t>Скв. 64. Станок-качалка</t>
  </si>
  <si>
    <t xml:space="preserve">М-е Николаевское. Сгорел ЭД.  </t>
  </si>
  <si>
    <t>П</t>
  </si>
  <si>
    <t>Скв.511</t>
  </si>
  <si>
    <t>УЭЦН Скв.511</t>
  </si>
  <si>
    <t>М-е Дыш. В ЯРВ перед СУ сгорел предохранитель.</t>
  </si>
  <si>
    <t>Тепловое реле</t>
  </si>
  <si>
    <t>Скв. 84.</t>
  </si>
  <si>
    <t>Станок -качалка.</t>
  </si>
  <si>
    <t>М-е Новодмитриевское. Сработало тепловое реле.</t>
  </si>
  <si>
    <t>Скв. 861.</t>
  </si>
  <si>
    <t>М-е Зыбза. В БУ сработал вводной АВ.</t>
  </si>
  <si>
    <t xml:space="preserve">ВЛ-0,4 кВ  от ТП Зп-92-2 ф.2 </t>
  </si>
  <si>
    <t>М-е Азовское. На ВЛ-0,4кВ сломаны опоры №11,12,13. Сильный ветер</t>
  </si>
  <si>
    <t>Скв. 628.</t>
  </si>
  <si>
    <t>М-е Зыбза. Сработало РТ.</t>
  </si>
  <si>
    <t xml:space="preserve">ВЛ-0,4 кВ  от ТП 171-5 ф.2 </t>
  </si>
  <si>
    <t>ГРБ-15/3</t>
  </si>
  <si>
    <t>М-е Анастасиевско-Троицкое. ТП 171/5 ф.2. Между опорами №2 и 3, схлёст проводов.ШП-2 от 22.01.2014г.</t>
  </si>
  <si>
    <t xml:space="preserve">ВЛ-0,4 кВ  от ТП 171-4 ф.2 </t>
  </si>
  <si>
    <t>ГРБ-17/1,17/2,17/3</t>
  </si>
  <si>
    <t>М-е Анастасиевско-Троицкое. ТП 171/4 ф.2. Сломаны опоры от 3/4 до 3/8. Сильный ветер. ШП-2 от 22.01.2014г.</t>
  </si>
  <si>
    <t xml:space="preserve">ВЛ-0,4 кВ  от ТП 53-1 ф.2 </t>
  </si>
  <si>
    <t>ГРБ-4</t>
  </si>
  <si>
    <t>М-е Анастасиевско-Троицкое. ТП-53/1 ф.2. Обрывы проводов. Сильный ветер. ШП-2 от 22.01.2014г.</t>
  </si>
  <si>
    <t xml:space="preserve">ВЛ-0,4 кВ  от ТП 54-3 ф.2 </t>
  </si>
  <si>
    <t>ГРБ-6/1</t>
  </si>
  <si>
    <t>М-е Анастасиевско-Троицкое. ТП-54/3 ф.2. Сработал фидерный АВ. ВЛ-0,4кВ осмотрена, видимых повреждений нет.</t>
  </si>
  <si>
    <t>ГРБ-13/1</t>
  </si>
  <si>
    <t>М-е Анастасиевско-Троицкое. ТП-171/5 ф.1. В БУ сработал АВ. Видимых повреждений нет.</t>
  </si>
  <si>
    <t>ШГН-7 шт.</t>
  </si>
  <si>
    <t>М-е Зыбза. Сгорели ЭД. Выход параметров сети за пределы допустимых. Сильный ветер.</t>
  </si>
  <si>
    <t>ШГН-5 шт.</t>
  </si>
  <si>
    <t>М-е Азовское. На ВЛ-0,4 кВ сломаны опоры №11,12,13. Ветровые нагрузки выше расчетных.</t>
  </si>
  <si>
    <t>Скв. 935.</t>
  </si>
  <si>
    <t>М-е Зыбза. К.з. спуска с ВЛ-0,4 кВ. Сильный ветер.</t>
  </si>
  <si>
    <t xml:space="preserve">ВЛ-0,4 кВ  от ТП Ил-521-1п ф.1 </t>
  </si>
  <si>
    <t>М-е Зыбза. Отключение для замены спуска на скв. 935.</t>
  </si>
  <si>
    <t xml:space="preserve">ВЛ-0,4 кВ  от ТП 75-6 ф.2 </t>
  </si>
  <si>
    <t>М-е Троицко-Анастасиевское. Обрыв провода на ВЛ-0,4 кВ. Сильный ветер</t>
  </si>
  <si>
    <t>Гл-6/2.</t>
  </si>
  <si>
    <t>Газлифт Гл-6/2.</t>
  </si>
  <si>
    <t>М-е Анастасиевско-Троицкое. В ЩУ Гл-6/2 сработало УЗО.</t>
  </si>
  <si>
    <t xml:space="preserve">ВЛ-0,4 кВ  от ТП ЗП-92-2 ф.2 </t>
  </si>
  <si>
    <t>Сильный ветер. Пляска проводов.</t>
  </si>
  <si>
    <t>ОАО "Кубаньэнерго"</t>
  </si>
  <si>
    <t xml:space="preserve">ВЛ-0,4 кВ  от ТП ВС-81-1 ф.1 </t>
  </si>
  <si>
    <t>Отключение для безопасного пр-ва работ Северским РЭС.</t>
  </si>
  <si>
    <t>М-е Николаевское. В БУ отгорел провод между вводным АВ и МП.</t>
  </si>
  <si>
    <t>Скв.319</t>
  </si>
  <si>
    <t xml:space="preserve">Обрыв провода между опорами 1/1 и 1/2. </t>
  </si>
  <si>
    <t>ВЛ-0,4 кВ от ТП-171/8  фидера №2.</t>
  </si>
  <si>
    <t>М-е Анастасиевско-Троицкое. В РЩ-0,4кВ ТП-171/8 сработал АВ фидера №2. На присоединении нагрелся контакт.</t>
  </si>
  <si>
    <t>ВЛ-0,4 кВ от ТП-511 ф-2 (скв.5).</t>
  </si>
  <si>
    <t>М-е Убеженское. Обрыв провода на ВЛ-0,4 кВ. Ремонт на 31.01.14г.</t>
  </si>
  <si>
    <t>Скв. 224.</t>
  </si>
  <si>
    <t>М-е Зыбза. Перегруз. Сработало РТ.</t>
  </si>
  <si>
    <t>М-е Убеженское. Обрыв провода на ВЛ-0,4 кВ. ВЛ восстановлена.</t>
  </si>
  <si>
    <t>ВЛ-0,4 кВ от ТП-Ст-2-66-3п ф-2.</t>
  </si>
  <si>
    <t>М-е Северо-Нефтяное. Обрыв вязок на опорах 2/2 и 2/4. ВЛ восстановлена.</t>
  </si>
  <si>
    <t>Гл-18-3.</t>
  </si>
  <si>
    <t>М-е Троицко-Анастасиевское. Сгорели ленты обогрева. Повреждение грызунами.</t>
  </si>
  <si>
    <t>М-е Новодмитриевское. Сработало РТ.</t>
  </si>
  <si>
    <t>Скв. 312.</t>
  </si>
  <si>
    <t>М-е Абино-Украинское. Замена контактов МП.</t>
  </si>
  <si>
    <t>Скв. 827.</t>
  </si>
  <si>
    <t>ВЛ-0,4 кВ от ТП-589 ф-1.</t>
  </si>
  <si>
    <t xml:space="preserve">М-е Азовское. На отпайке ВЛ отгорел шлейф фазного провода. </t>
  </si>
  <si>
    <t>ВЛ-0,4 кВ от ТП Дш-22-3п ф.1.</t>
  </si>
  <si>
    <t>М-е Дыш. Сработал фидерный АВ. К.З. в кабельной вставке между ТП и опорой №1. Простой скв.466. П НЯ-9 от 20.02.14г.</t>
  </si>
  <si>
    <t>ВЛ-0,4 кВ от ТП Ка-72-11п ф.2.</t>
  </si>
  <si>
    <t>М-е Дыш. Сработал фидерный АВ.  Простой скв.511. П НЯ-9 от 20.02.14г.</t>
  </si>
  <si>
    <t>ВЛ-0,4 кВ от ТП Нс-1-1 ф.7</t>
  </si>
  <si>
    <t>М-е Ключевое. Сработал фидерный АВ.  Простой скв.21 и скв.166. П НЯ-9 от 20.02.14г.</t>
  </si>
  <si>
    <t>ВЛ-0,4 кВ от ТП Дш-512-1п ф.3.</t>
  </si>
  <si>
    <t>М-е Дыш. Сработал фидерный АВ.  Простой скв.105. П НЯ-9 от 20.02.14г.</t>
  </si>
  <si>
    <t>ВЛ-0,4 кВ от ТП Кл-514-13 ф.1.</t>
  </si>
  <si>
    <t>М-е Дыш. В РЩ-0,4кВ сгорел предохранитель.  Простой скв.372. П НЯ-9 от 20.02.14г.</t>
  </si>
  <si>
    <t>ВЛ-0,4 кВ от ТП Хл-212-6п ф.1.</t>
  </si>
  <si>
    <t>М-е Зыбза. Сработал фидерный АВ. П НЯ-9 от 20.02.14г.</t>
  </si>
  <si>
    <t>ВЛ-0,4 кВ от ТП Хл-211-2 ф.2.</t>
  </si>
  <si>
    <t>Скв.76</t>
  </si>
  <si>
    <t>М-е Новодмитриевское. Выгорел БУ.</t>
  </si>
  <si>
    <t>ВЛ-0,4 кВ от ТП Кл-51-5 ф.3.</t>
  </si>
  <si>
    <t>М-е Ключевое. Сработал фидерный АВ.  Простой скв.192. П НЯ-9 от 20.02.14г.</t>
  </si>
  <si>
    <t>ВЛ-0,4 кВ от ТП-Нк-53-3п ф.1.</t>
  </si>
  <si>
    <t>М-е Николаевское. Опора-19 обрыв вязки. П НЯ-11 от 23.02.14г.</t>
  </si>
  <si>
    <t>ВЛ-0,4 кВ от ТП-Нф-45-1 ф.1.</t>
  </si>
  <si>
    <t>М-е Ново-Дмитриевское.                      ТП Нф-45-1, ф-1.                          Сгорела катушка ПМ. Скв.76.</t>
  </si>
  <si>
    <t>ВЛ-0,4 кВ от ТП Чм-532-8 ф.2</t>
  </si>
  <si>
    <t>М-е Зыбза. Сработал фидерный АВ.</t>
  </si>
  <si>
    <t>М-е Зыбза. Сработал фидерный АВ. Заменили АВ. Норм.</t>
  </si>
  <si>
    <t>Скв. 2052.</t>
  </si>
  <si>
    <t>М-е Анастасиевско-Троицкое. Неисправность вводного рубильника УЭЦН скв. 2052. Заменили.</t>
  </si>
  <si>
    <t>ВЛ-0,4 кВ от ТП-722-4п ф.1</t>
  </si>
  <si>
    <t>М-е Дыш. Сработал фидерный АВ.  Простой скв.511 УЭЦН. П НЯ-6 от 14.03.14г.</t>
  </si>
  <si>
    <t>Скв. 21.</t>
  </si>
  <si>
    <t>М-е Ключевое. Перегруз. Сработало РТ.</t>
  </si>
  <si>
    <t>ВЛ-0,4 кВ от ТП-Дш-516-1п ф-2.</t>
  </si>
  <si>
    <t>М-е Дыш. Сработал фидерный АВ. ШП НЯ-7 от 15.03.14г.</t>
  </si>
  <si>
    <t>ВЛ-0,4 кВ от ТП-Хл-223-1.</t>
  </si>
  <si>
    <t>М-е Зыбза. Сработали фидерный и главный АВ. Сильный ветер. ШП НЯ-7 от 15.03.14г.</t>
  </si>
  <si>
    <t>ВЛ-0,4 кВ от ТП-Чм-532-6.</t>
  </si>
  <si>
    <t>ВЛ-0,4 кВ от ТП-Зп-92-2 ф-2.</t>
  </si>
  <si>
    <t>М-е Азовское. Сработал фидерный АВ. Сильный ветер. ШП НЯ-7 от 15.03.14г.</t>
  </si>
  <si>
    <t>ВЛ-0,4 кВ от ТП-Нд-61-4 ф-1.</t>
  </si>
  <si>
    <t>М-е Новодмитриевское. Сработал фидерный АВ. Сильный ветер. ШП НЯ-7 от 15.03.14г.</t>
  </si>
  <si>
    <t>Скв. 19.</t>
  </si>
  <si>
    <t>М-е Холмское. В БУ сгорела катушка МП. Заменили.</t>
  </si>
  <si>
    <t>Скв. 5</t>
  </si>
  <si>
    <t>М-е Холмское. Перегруз. Сработало РТ.</t>
  </si>
  <si>
    <t>Скв. 69</t>
  </si>
  <si>
    <t>М-е Азовское. Перегруз. Сработало РТ.</t>
  </si>
  <si>
    <t>ВЛ-0,4 кВ от ТП-Ю-1-10 ф-1.</t>
  </si>
  <si>
    <t>М-е Украинское. Сработал фидерный АВ. Схлёст проводов. Сильный ветер. ШП НЯ-8 от 19.03.14г.</t>
  </si>
  <si>
    <t>М-е Дыш. В РЩ-0,4кВ сгорел предохранитель.  Простой скв.372. П НЯ-8 от 19.03.14г.</t>
  </si>
  <si>
    <t>ВЛ-0,4 кВ от ТП Ю-1-10 ф.1.</t>
  </si>
  <si>
    <t>М-е Украинское. Обрыв фазы в кабельной вставке между ТП и опорой №1.</t>
  </si>
  <si>
    <t>ВЛ-0,4 кВ от ТП Чм-532-6 ф.1.</t>
  </si>
  <si>
    <t>М-е Зыбза. Схлёст проводов. П НЯ-8 от 19.03.14г.</t>
  </si>
  <si>
    <t>ВЛ-0,4 кВ от ТП Чм-525-3п ф.3.</t>
  </si>
  <si>
    <t>ВЛ-0,4 кВ от ТП Чм-532-8  ф.1.</t>
  </si>
  <si>
    <t>М-е ЗГЯ. ТП Чм-532-8 ф.1. Срабол фидерный автомат. Перегруз.</t>
  </si>
  <si>
    <t>Скв. 710.</t>
  </si>
  <si>
    <t>М-е Зыбза. В БУ сработало РТ. Перегруз.</t>
  </si>
  <si>
    <t>М-е Зыбза. В БУ обломился провод цепей управления. Сильная вибрация СК.</t>
  </si>
  <si>
    <t>Скв. 157.</t>
  </si>
  <si>
    <t>М-е Новодмитриевское. В БУ была открыта дверца. В БУ намело снег и выгорело РТ. Заменено.</t>
  </si>
  <si>
    <t>Скв. 5.</t>
  </si>
  <si>
    <t>М-е Николаевское. Сгорела катушка МП.</t>
  </si>
  <si>
    <t>Скв. 67.</t>
  </si>
  <si>
    <t>М-е Николаевское. В БУ сработало РТ. Перегруз.</t>
  </si>
  <si>
    <t>Скв. 68.</t>
  </si>
  <si>
    <t>ГРБ-12/1  Ханьков</t>
  </si>
  <si>
    <t>М-е Анастсиевско-Троицкое. Сгорела лента обогрева. Произведена замена.</t>
  </si>
  <si>
    <t>14.30</t>
  </si>
  <si>
    <t>ВЛ-0,4 кВ от ТП Нс-1-1 ф.7  ф.3.</t>
  </si>
  <si>
    <t>М-е Ключевое. Сработал фидерный АВ.</t>
  </si>
  <si>
    <t>Скв. 83 Станок-качалка</t>
  </si>
  <si>
    <t>М-е Новодмитриевское. В БУ сгорел МП.</t>
  </si>
  <si>
    <t>ВЛ-0,4 кВ от ТП-17-2 ф.1.</t>
  </si>
  <si>
    <t>М-е Анастасиевско-Троицкое. Сработал фидерный АВ. Простой ГРБ-9/2.</t>
  </si>
  <si>
    <t>ВЛ-0,4 кВ от ТП Чм-532-8 ф.1.</t>
  </si>
  <si>
    <t>М-е ЗГЯ.                                      Сработал фидерный АВ.            Простой ШГН-3 шт.</t>
  </si>
  <si>
    <t>Станок -качалка.Скв. 568.</t>
  </si>
  <si>
    <t>Станок -качалка.Скв. 568</t>
  </si>
  <si>
    <t>М-е Зыбза. Сработало РТ. Перегруз.</t>
  </si>
  <si>
    <t>Станок -качалка. Скв. 289</t>
  </si>
  <si>
    <t>М-е Абино-Украинское. Сработало РТ. Перегруз.</t>
  </si>
  <si>
    <t>ВЛ-0,4 кВ от ТП Чм-532-8 ф.3.</t>
  </si>
  <si>
    <t xml:space="preserve">М-е Зыбза. Сработал фидерный АВ. </t>
  </si>
  <si>
    <t xml:space="preserve">БУ на скв.865. </t>
  </si>
  <si>
    <t>ВЛ-0,4 кВ от ТП Чм-532-4 ф.1.</t>
  </si>
  <si>
    <t>М-е Зыбза. Выгорел БУ на скв.865. Заменили.</t>
  </si>
  <si>
    <t>Станок -качалка Скв. 486</t>
  </si>
  <si>
    <t>М-е Холмское. Сработало РТ.</t>
  </si>
  <si>
    <t>М-е ЗГЯ.                                      Сработал фидерный АВ.            Простой ШГН-2 шт.</t>
  </si>
  <si>
    <t>Станок -качалка.Скв. 136</t>
  </si>
  <si>
    <t>М-е Новодмитриевское. Сработало РТ. Перегруз.</t>
  </si>
  <si>
    <t>Станок -качалка.Скв. 271</t>
  </si>
  <si>
    <t>Станок -качалка.Скв. 224.</t>
  </si>
  <si>
    <t>ВЛ-0,4 кВ от ТП-81-1 ф.2.</t>
  </si>
  <si>
    <t>М-е Новодмитриевское. ТП-81-1 ф.2. Из-за перегрузок по вине персонала СИАМ во время испытаний сработал фидерный автомат.</t>
  </si>
  <si>
    <t>Станок -качалка.Скв. 452.</t>
  </si>
  <si>
    <t>М-е Ахтырско-Бугундырское. В БУ сгорела катушка МП.</t>
  </si>
  <si>
    <t xml:space="preserve"> ТП Ка-72-7п ф.1 и ф.2</t>
  </si>
  <si>
    <t>РЩ-0,4 кВ ТП Ка-72-7п ф.1 и ф.2</t>
  </si>
  <si>
    <t>М-е Дыш. В РЩ-0,4кВ сгорели 2 фидерных АВ и шлейфы между ними. Восстановили. ШП КМЯ-10 от 29.04.14г. Простой УЭЦН скв. 236.</t>
  </si>
  <si>
    <t>Станок -качалка.Скв. 823</t>
  </si>
  <si>
    <t>М-е Зыбза. В БУ сгорела катушка МП.</t>
  </si>
  <si>
    <t xml:space="preserve">М-е Дыш. Сработал фидерный АВ. </t>
  </si>
  <si>
    <t>Станок -качалка.Скв. 69</t>
  </si>
  <si>
    <t>М-е Азовское. Сработало РТ. Перегруз.</t>
  </si>
  <si>
    <t>М-е Зыбза. Пробой кабеля между БУ и ЭД.</t>
  </si>
  <si>
    <t>Станок -качалка.Скв. 87</t>
  </si>
  <si>
    <t>М-е Азовское. Сгорел ЭД.</t>
  </si>
  <si>
    <t>Станок -качалка.Скв. 65</t>
  </si>
  <si>
    <t xml:space="preserve">М-е Николаевское. Грозовые перенапряжения. ШП КМЯ-12 от 10.05.14г. </t>
  </si>
  <si>
    <t>Станок -качалка.Скв. 847</t>
  </si>
  <si>
    <t>М-е Зыбза. Перегруз.</t>
  </si>
  <si>
    <t>Станок -качалка.Скв. 36</t>
  </si>
  <si>
    <t>М-е Украинское. Перегруз.</t>
  </si>
  <si>
    <t>ВЛ-0,4 кВ от ТП-Ил-521-2   ф-1.</t>
  </si>
  <si>
    <t>М-е Зыбза. В ТП сработал фидерный АВ. Перегруз.</t>
  </si>
  <si>
    <t>ВЛ-0,4 кВ от ТП-Вс-82-2 ф-2.</t>
  </si>
  <si>
    <t>М-е Восточно-Северское. В ТП сработал фидерный АВ. Перегруз.</t>
  </si>
  <si>
    <t>ВЛ-0,4 кВ от ТП Хл-234-3 ф.1.</t>
  </si>
  <si>
    <t>М-е Холмское. В РЩ-0,4кВ сработал фидерный АВ.</t>
  </si>
  <si>
    <t>ВЛ-0,4 кВ от ТП Кл-722-4п ф.1.</t>
  </si>
  <si>
    <t>М-е Дыш. ТП Кл-722--4п ф.1. Ошибочное отключение фидерного автомата.</t>
  </si>
  <si>
    <t>Станок -качалка. Скв. 322.</t>
  </si>
  <si>
    <t xml:space="preserve">М-е Восточно-Северское.                  ТП 821 ф.1. ЭД скважины № 322 - сгорел. </t>
  </si>
  <si>
    <t>ВЛ-0,4 кВ от ТП Ну-82-3. Ю-1-16.</t>
  </si>
  <si>
    <t>М-е Холмское. Бугундырь. Украинское. Во время сильной грозы с градом и сильным ветром  срабатывали фидерные АВ в ТП.</t>
  </si>
  <si>
    <t>Станок -качалка. Скв. 216.</t>
  </si>
  <si>
    <t>Станок -качалка. Скв. 59.</t>
  </si>
  <si>
    <t>М-е Украинское. В БУ сработал автомат цепей управления.</t>
  </si>
  <si>
    <t>Станок -качалка. Скв. 60.</t>
  </si>
  <si>
    <t>М-е Украинское. В БУ сработало тепловое реле.</t>
  </si>
  <si>
    <t>ВЛ-0,4 кВ от ТП-53-4п ф.3</t>
  </si>
  <si>
    <t>М-е Николаевское. Опора-2/9 сорвало 2 изолятора. Опора сильно наклонена. Последствия сильных дождей.</t>
  </si>
  <si>
    <t>М-е Николаевское. Восстановление работоспособности скв.6 на 30.05.14г.</t>
  </si>
  <si>
    <t>Станок -качалка.Скв. 218</t>
  </si>
  <si>
    <t>М-е Дыш. После замены оператором натяжных ремней сработало тепловое реле.Перегруз.</t>
  </si>
  <si>
    <t>Станок -качалка.Скв. 135</t>
  </si>
  <si>
    <t>М-е Зыбза. Сработало тепловое реле. Перегруз.</t>
  </si>
  <si>
    <t>М-е Николаевское. Скв.6 запитана по временной схеме.</t>
  </si>
  <si>
    <t>Станок -качалка.Скв. 266.</t>
  </si>
  <si>
    <t>М-е Украинское. В БУ сработал АВ. Перегруз</t>
  </si>
  <si>
    <t>Станок -качалка.Скв. 225.</t>
  </si>
  <si>
    <t>М-е Абино-Украинское. В БУ от АВ отломился провод. Сильная вибрация СК.</t>
  </si>
  <si>
    <t>Станок -качалка.Скв. 806.</t>
  </si>
  <si>
    <t>Станок -качалка.Скв. 450.</t>
  </si>
  <si>
    <t>М-е Шептальское. ТП Ну-82-2п ф.2. Сработало фидерный автомат. Перегруз.</t>
  </si>
  <si>
    <t>Станок -качалка.Скв. 664.</t>
  </si>
  <si>
    <t>М-е Ахтырско-Бугундырское.            ТП Бг-363-1 ф.1. Сработало РТ. Перегруз.</t>
  </si>
  <si>
    <t xml:space="preserve">РЩ-0,4 кВ КТП -722/2п. </t>
  </si>
  <si>
    <t xml:space="preserve">М-е Дыш. В РЩ-0,4 кВ подгорел вводной автомат. Перезаделали. </t>
  </si>
  <si>
    <t>Станок -качалка.Скв.125.</t>
  </si>
  <si>
    <t>М-е Абино-Украинское. ТП Ю-1-15 ф.3. Сработал фидерный автомат. (Штормовое предупреждение КМЯ 20).</t>
  </si>
  <si>
    <t>СК, УЭЦН, УШВН. На шести месторождениях</t>
  </si>
  <si>
    <t>Месторождения А.У., Вост. Сев., ЗГЯ, Украинское, Холмское, Шептальское.Отключения ВЛ, БУ, перегорание предохранителей, срабатывание тепловых реле. Гроза. Град. ШП КМЯ-5, 15, и 21 от 11.06.14г.</t>
  </si>
  <si>
    <t>Станок -качалка.Скв. 823.</t>
  </si>
  <si>
    <t>Станок -качалка.Скв. 33.</t>
  </si>
  <si>
    <t>М-е Новодмитриевское. В БУ сгорела катушка МП.</t>
  </si>
  <si>
    <t>ВЛ-0,4 кВ от ТП-509 ф.3</t>
  </si>
  <si>
    <t>М-е Узун. В ТП сработал фидерный автомат. Перегруз.</t>
  </si>
  <si>
    <t>Станок-качалка. Скв.30.</t>
  </si>
  <si>
    <t>Разрушение переднего подшипника ЭД. ЭД заменён.</t>
  </si>
  <si>
    <t>Станок-качалка. Скв.125.</t>
  </si>
  <si>
    <t xml:space="preserve">М-е Абино-Украинское. "Авария" станции управления БМС-1. </t>
  </si>
  <si>
    <t>Станок-качалка. Скв.486.</t>
  </si>
  <si>
    <t>М-е Холмское. В борно ЭД отгорела жила кабеля.</t>
  </si>
  <si>
    <t>Станок-качалка. Скв.19.</t>
  </si>
  <si>
    <t>М-е Холмское. Сгорела катушка МП.</t>
  </si>
  <si>
    <t>УЭЦН.Скв. 1-я Южно-Морозовская</t>
  </si>
  <si>
    <t>М-е Сладковско-Морозовское. Неустановленными лицами поврежден ЯРВ.Произведён ремонт.</t>
  </si>
  <si>
    <t>Станок-качалка. Скв.628.</t>
  </si>
  <si>
    <t>М-е ЗГЯ. Сработал фидерный автомат.</t>
  </si>
  <si>
    <t>Станок-качалка. Скв.266.</t>
  </si>
  <si>
    <t>М-е Украинское. В БУ сработало тепловое реле. Перегруз</t>
  </si>
  <si>
    <t>ВЛ-0,4 кВ от ТП-Зп-92-2 ф.1 и ф.2.</t>
  </si>
  <si>
    <t xml:space="preserve">М-е Азовское. Сработали фидерные АВ. ВЛ включению не поддаются. Сильные заросли. Поиск и ремонт повреждения на 27.06.14г. П НЯ-10 от 26.06.14г. </t>
  </si>
  <si>
    <t>М-е Украинское. В БУ сработало тепловое реле. Перегруз. Заменили РТ.</t>
  </si>
  <si>
    <t>Станок-качалка. Скв.97.</t>
  </si>
  <si>
    <t>М-е Ключевое. В БУ сработало тепловое реле. Перегруз.</t>
  </si>
  <si>
    <t>М-е Зыбза. В БУ сработал вводной автомат.</t>
  </si>
  <si>
    <t>М-е Азовское. Падение деревьев, схлёсты проводов. ф-1 включили в 10.10, ф-2 включили в 13.00. Ураганный ветер. ШП НЯ-10 от 26.06.14г.</t>
  </si>
  <si>
    <t>Станок-качалка. Скв.196.</t>
  </si>
  <si>
    <t>ВЛ-0,4 кВ от ТП-Нс-1-1 ф.7</t>
  </si>
  <si>
    <t xml:space="preserve">М-е Ключевое. Сработал фидерный АВ. Экскаватор ООО СКС "Дорога" оборвал провод ВЛ-0,4кВ. </t>
  </si>
  <si>
    <t>ВЛ-0,4 кВ от ТП-171-8 ф-2.</t>
  </si>
  <si>
    <t>М-е Троицко-Анастасиевское. В ТП сработал фидерный АВ. Простой УЭЦН скв. 1816.</t>
  </si>
  <si>
    <t>Станок -качалка.Скв. 82.</t>
  </si>
  <si>
    <t>М-е Зыбза. В БУ сгорела ТРН. Заменили.</t>
  </si>
  <si>
    <t>ВЛ-0,4 кВ от ТП-Ну-82-1 ф.5</t>
  </si>
  <si>
    <t>М-е Украинское. Обрыв вязки на опоре 1/2. Последствия сильных ветров.</t>
  </si>
  <si>
    <t>Станок -качалка.Скв. 132, 375.</t>
  </si>
  <si>
    <t>М-е Новодмитриевское. Гроза. КМЯ-25 от 04.07.14г.</t>
  </si>
  <si>
    <t>М-е Новодмитриевское. Перегруз.</t>
  </si>
  <si>
    <t>М-е Абино-Украинское. В БУ обломился провод катушки МП. Вибрация СК.</t>
  </si>
  <si>
    <t>РЩ-0,4кВ КТП 6/0,4 кВ № Нд-61-4</t>
  </si>
  <si>
    <t xml:space="preserve">М-е Новодмитриевское. В РЩ-0,4 кВ подгорел вводной автомат. Перезаделали. </t>
  </si>
  <si>
    <t>Станок -качалка.Скв. 128.</t>
  </si>
  <si>
    <t>М-е Ахтырско-Бугундырское. В БУ сгорела катушка МП. Произведена замена.</t>
  </si>
  <si>
    <t>ВЛ-0,4 кВ от ТП Бг-112-2 ф.1 и Чм-523-4 ф.1.</t>
  </si>
  <si>
    <t>М-е Бугундырь, Холмское и ЗГЯ. В обоих ТП выбило автоматы фидеров 0.4 кВ. Включили. Норм. Одновременный запуск скважин.</t>
  </si>
  <si>
    <t>Станок -качалка.Скв. 154.</t>
  </si>
  <si>
    <t>М-е ЗГЯ. В БУ сгорела катушка МП. Произведена замена.</t>
  </si>
  <si>
    <t>Станок -качалка.Скв. 93.</t>
  </si>
  <si>
    <t>М-е Холмское. В барно ЭД отгорела одна жила кабеля. Перезаделали. Норм.</t>
  </si>
  <si>
    <t>М-е Зыбза. В БУ сгорел МП. Произведена замена. НЯ №7 от 13.07.14г.</t>
  </si>
  <si>
    <t>ВЛ-0,4 кВ от ТП Кл-514-5п ф.3.</t>
  </si>
  <si>
    <t>М-е Дыш. ТП Кл-514-5п ф.3. Сработал фидерный автомат.</t>
  </si>
  <si>
    <t>РЩ-0,4кВ КТП 6/0,4 кВ № Хл-211-2</t>
  </si>
  <si>
    <t>М-е Зыбза. В РЩ-0,4кВ сгорел главный АВ. Заменили. Гроза.</t>
  </si>
  <si>
    <t>М-е Украинское. Сработало тепловое реле. Разбалансировка ШГН. Перегруз.</t>
  </si>
  <si>
    <t>Станок -качалка.Скв. 240.</t>
  </si>
  <si>
    <t>М-е А.Б. Сгорел ЭД. Заменили. Норм.</t>
  </si>
  <si>
    <t>М-е Ключевое. Выбило Фидерный АВ. Включили. Норм.</t>
  </si>
  <si>
    <t>ВЛ-0,4 кВ от ТП Ну-83-8п ф.2.</t>
  </si>
  <si>
    <t>М-е А.У. Выбило Фидерный АВ. Включили. Норм.</t>
  </si>
  <si>
    <t>ВЛ-0,4 кВ от ТП-Нк-53-4п ф-2.</t>
  </si>
  <si>
    <t>М-е Николаевское. Отгорел провод ВЛ-0,4 кВ.</t>
  </si>
  <si>
    <t>Станок -качалка.Скв. 159.</t>
  </si>
  <si>
    <t>М-е Ключевое. В борно ЭД отгорел обмоточный вывод. Восстановили.</t>
  </si>
  <si>
    <t>Станок -качалка.Скв. 289.</t>
  </si>
  <si>
    <t>Станок -качалка.Скв. 826.</t>
  </si>
  <si>
    <t>М-е Украинское. Персоналом "Черномортранснефть" оборваны провода ВЛ.</t>
  </si>
  <si>
    <t>Станок -качалка.Скв. 19.</t>
  </si>
  <si>
    <t>М-е Холмское. Сгорел МП. Заменили.</t>
  </si>
  <si>
    <t>Станок -качалка.Скв. 508.</t>
  </si>
  <si>
    <t>М-е Дыш. Сработало РТ. Перегруз.</t>
  </si>
  <si>
    <t>ВЛ-0,4 кВ от ТП-Чм-532-7 ф-3.</t>
  </si>
  <si>
    <t>М-е Зыбза. В ТП сработал фидерный АВ.</t>
  </si>
  <si>
    <t>Станок -качалка.Скв. 174.</t>
  </si>
  <si>
    <t>М-е Украинское. Прогорели контакты  ПМ одной фазы. Заменили ПМ.</t>
  </si>
  <si>
    <t>Станок -качалка.Скв. 27.</t>
  </si>
  <si>
    <t>М-е ЗГЯ. ТП Чм-532-2 ф.1. Отломался провод одной фазы на ТРН. Перезаделали.</t>
  </si>
  <si>
    <t>Станок -качалка.Скв. 300.</t>
  </si>
  <si>
    <t>М-е Новодмитриевское. Сработало РТ. Предположительно-перегруз.</t>
  </si>
  <si>
    <t>ВЛ-0,4 кВ от ТП-538 ф.3</t>
  </si>
  <si>
    <t xml:space="preserve">М-е Ключевое. Сработал фидерный АВ.  Простой ШГН-2 шт., УЭЦН-1 шт. Падение дерева на провода. </t>
  </si>
  <si>
    <t>ВЛ-0,4 кВ от Чм-532-2 ф-2.</t>
  </si>
  <si>
    <t>М-е Зыбза. Обрыв провода ВЛ. ШП НЯ-4 от 05.09.14г.</t>
  </si>
  <si>
    <t>ВЛ-0,4 кВ от ТП-Ка-72-7п ф-2.</t>
  </si>
  <si>
    <t>М-е Дыш. В ТП сработал фидерный АВ. Перегруз.</t>
  </si>
  <si>
    <t>Станок -качалка.Скв. 307.</t>
  </si>
  <si>
    <t>Станок -качалка.Скв. 586.</t>
  </si>
  <si>
    <t>М-е Зыбза. В БУ сработал автомат.</t>
  </si>
  <si>
    <t>ВЛ-0,4 кВ от ТП-Нд-62-1 ф.1</t>
  </si>
  <si>
    <t>М-е Новодмитриевское. В ТП сгорел фидерный автомат. Произведена замена.</t>
  </si>
  <si>
    <t>ВЛ-0,4 кВ от ТП-Зп-92-2п ф.2</t>
  </si>
  <si>
    <t>М-е Новодмитриевское. В ТП сработал фидерный автомат.</t>
  </si>
  <si>
    <t>М-е Зыбза. В БУ сгорела катушка МП. Последствия грозы.</t>
  </si>
  <si>
    <t>Станок -качалка.Скв. 948.</t>
  </si>
  <si>
    <t>Станок -качалка.Скв. 311.</t>
  </si>
  <si>
    <t>М-е Восточно-Северское. Отключение скважины сторонними людьми.</t>
  </si>
  <si>
    <t>Станок -качалка.Скв. 136.</t>
  </si>
  <si>
    <t>Станок -качалка.Скв. 167.</t>
  </si>
  <si>
    <t>М-е Ключевое. Сработало РТ. Перегруз.</t>
  </si>
  <si>
    <t>ВЛ-0,4 кВ от ТП-Кл-514-5 ф-3.</t>
  </si>
  <si>
    <t>М-е Дыш. В ТП сработал фидерный АВ. Перегруз. Простой ШГН скв. 457.</t>
  </si>
  <si>
    <t>УЭЦН.Скв. 507.</t>
  </si>
  <si>
    <t>М-е Дыш. Рубильник выгорел после попытки отключения персоналом ООО "СК-Борец". Заменили.</t>
  </si>
  <si>
    <t>М-е Холмское. В СУ сгорела катушка МП. Заменили.</t>
  </si>
  <si>
    <t>УЭЦН.Скв. 466.</t>
  </si>
  <si>
    <t>М-е Дыш. Схлёст проводов. Сработал фидерный автомат. НЯ №10 от 18.09.14г.</t>
  </si>
  <si>
    <t>24.00</t>
  </si>
  <si>
    <t>УЭЦН.Скв. 501.</t>
  </si>
  <si>
    <t>М-е Холмское. Сгорел ЭД.</t>
  </si>
  <si>
    <t>ВЛ-0,4 кВ от ТП Зп-92-4 ф.2.</t>
  </si>
  <si>
    <t>М-е Азовское. Схлёст проводов.</t>
  </si>
  <si>
    <t>Автоматы фидеров в ТП.</t>
  </si>
  <si>
    <t>Все месторождения. ШП ОЯ-34.Ураганный ветер.</t>
  </si>
  <si>
    <t>М-е Ключевое и Дыш. ШП ОЯ-34.Ураганный ветер.</t>
  </si>
  <si>
    <t>УЭДН.Скв.93.</t>
  </si>
  <si>
    <t>М-е Северо-Нефтяное. Сгорел рубильник. Заменили. ШП ОЯ-34.</t>
  </si>
  <si>
    <t>УШВН.Скв.11.</t>
  </si>
  <si>
    <t>М-е Западно-Курчанское. Исчезло U от Кубаньэнерго. ШП ОЯ-34.</t>
  </si>
  <si>
    <t>ВЛ-0,4 кВ от ТП-Кл-533-6 ф-3.</t>
  </si>
  <si>
    <t>М-е Ключевое. Выявлен нагрев контакта. Замена зажима фазы "В" на приёмной траверсе ТП.</t>
  </si>
  <si>
    <t>УЭЦН. Скв.67.</t>
  </si>
  <si>
    <t>М-е Ключевое. Сработал предохранитель 0,4 кВ в ТП-538 ф.3. Заменили.</t>
  </si>
  <si>
    <t>ВЛ-0,4 кВ от ТП Ну-83-5 ф.1.</t>
  </si>
  <si>
    <t>М-е Абино-Украинское.              ТП Ну-83-5 ф.1. Обрыв провода между опорами №1 и №2.</t>
  </si>
  <si>
    <t>Станок -качалка.Скв. 77.</t>
  </si>
  <si>
    <t>Сгорел ЭД.</t>
  </si>
  <si>
    <t>Предохранитель</t>
  </si>
  <si>
    <t>М-е Ключевое. Сгорел предохранитель 0,4 кВ ф.А в ТП Кл-533-6 ф.3. Заменили.</t>
  </si>
  <si>
    <t>М-е Ахтырско-Бугундырское. Повреждение РТ. Заменили.</t>
  </si>
  <si>
    <t>ВЛ-0,4 кВ от ТП Кл-533-6 ф.3.</t>
  </si>
  <si>
    <t>М-е Ключевое. Сгорел предохранитель 0,4 кВ ф.А в ТП Кл-533-6 ф.3.Перегруз. Заменили. Простой Уэцн скв. 67 и ШГН скв. 77 и 167.</t>
  </si>
  <si>
    <t>Станок -качалка.Скв. 97.</t>
  </si>
  <si>
    <t xml:space="preserve">М-е Ключевое. Сгорел ЭД. </t>
  </si>
  <si>
    <t>ВЛ-0,4 кВ от ТП Зп-92-5п ф.1.</t>
  </si>
  <si>
    <t>М-е Восточно-Северское. Обрыв вязки на изоляторе и провода на ВЛ-0,4кВ. Ветер.</t>
  </si>
  <si>
    <t>КТП. Нф-45-1 Афипский ЭСУ.</t>
  </si>
  <si>
    <t>КТП. Нф-45-1 РЩ-0,4 кВ. Афипский ЭСУ.</t>
  </si>
  <si>
    <t>М-е Новодмитриевское. В РЩ-0,4 кВ произведена замена вводного автомата. ШП ОЯ-35 от 18.10.14г.</t>
  </si>
  <si>
    <t>ВЛ-0,4 кВ от ТП 172/1 ф.2.</t>
  </si>
  <si>
    <t>М-е Анастасиевско-Троицкое. На ТП 172/1 ф.2 повреждение изолятора, последствия грозы.</t>
  </si>
  <si>
    <t>ВЛ-0,4 кВ от ТП-813/1 ф.1.</t>
  </si>
  <si>
    <t>М-е Новодмитриевское. ТП-813 ф.1-сработал фидерный автомат. Пробой кабельной вставки между ТП и опорой №1. Заменена. ШП ОЯ-35 от 16.10.14г.</t>
  </si>
  <si>
    <t>ВЛ-0,4 кВ от ТПКл-532-1 ф.2.</t>
  </si>
  <si>
    <t>М-е Узун. В ТП сработал фидерный автомат. Ветки на проводах.</t>
  </si>
  <si>
    <t>Станок -качалка.Скв. 288.</t>
  </si>
  <si>
    <t>ВЛ-0,4 кВ от ТП Нф-45-1 ф.1.</t>
  </si>
  <si>
    <t>М-е Н.Дмитриевское. Выбило АВ в ТП. ПНЯ-19 от 23.10.14г. Сильный ветер.</t>
  </si>
  <si>
    <t>М-е А.У. Обрыв провода фаза А. ПНЯ-19 от 23.10.14г. Сильный ветер.</t>
  </si>
  <si>
    <t>ВЛ-0,4 кВ от ТП Ка-72-19п ф.1.</t>
  </si>
  <si>
    <t>М-е Дыш. На ВЛ-0,4кВ упало обледеневшее дерево. ШП НЯ-19 и 21 от 25.10.14г.</t>
  </si>
  <si>
    <t>ВЛ-0,4 кВ от ТП-175-5 ф.1.</t>
  </si>
  <si>
    <t>М-е Анастасиевско-Троицкое. На ВЛ-0,4кВ схлёст проводов в пролёте опор №14 и 15. ШП НЯ-19 и 21 от 25.10.14г.</t>
  </si>
  <si>
    <t>ВЛ-0,4 кВ от ТП-Чм-532-5 ф.2.</t>
  </si>
  <si>
    <t>М-е Зыбза. Произведена перезаделка кабельного спуска к скв.823. ПНЯ-21 от 25.10.14г.</t>
  </si>
  <si>
    <t>ВЛ-0,4 кВ от ТП Нд-62-5 ф.3.</t>
  </si>
  <si>
    <t>М-е Н.Дмитриевское. Отключился АВ в ТП.</t>
  </si>
  <si>
    <t>УЭЦН. Скв.511</t>
  </si>
  <si>
    <t>М-е Дыш. При включении лент обогрева на гребёнке оператором, произошло отключение УЭЦН.</t>
  </si>
  <si>
    <t>КТП. Чм-532-4.</t>
  </si>
  <si>
    <t>РЩ-0,4 кВ ТП Чм-532-4</t>
  </si>
  <si>
    <t>М-е Зыбза. В РЩ-0,4кВ на главном АВ подгорел отходящий наконечник фазы С. Перезаделали.</t>
  </si>
  <si>
    <t>КТП. Чм-532-6.</t>
  </si>
  <si>
    <t>РЩ-0,4 ТП. Чм-532-6.</t>
  </si>
  <si>
    <t>М-е Зыбза. В РЩ-0,4кВ сработал главный АВ. На ошиновку залез дикий кот. Последствия К.З. устранены.</t>
  </si>
  <si>
    <t>ВЛ-0,4 кВ от ТП Ах-31-6п ф.2.</t>
  </si>
  <si>
    <t>М-е Холмское. ТП Ах-31-6п ф.2. Сработало РТ.</t>
  </si>
  <si>
    <t>ВЛ-0,4 кВ от ТП ХЛ-212-2 ф.1, 2, 3.</t>
  </si>
  <si>
    <t>М-е Зыбза. ТП . Сработал главный автомат РЩ-0,4 кВ.</t>
  </si>
  <si>
    <t>М-е Ключевое. Станок качалка. ЭД. Разрушен подшипник.</t>
  </si>
  <si>
    <t>М-е Анастасиевско-Троицкое. Сработало УЗО.</t>
  </si>
  <si>
    <t>Станок -качалка.Скв. 476.</t>
  </si>
  <si>
    <t>М-е Дыш. В БУ сгорело РТ. Перегруз.</t>
  </si>
  <si>
    <t xml:space="preserve">Станок -качалка.Скв. 436 </t>
  </si>
  <si>
    <t>М-е Зыбза. Сбой СУ БМС-1. Перезагрузка.</t>
  </si>
  <si>
    <t>М-е Абино-Украинское. Сбой СУ БМС-1, разбалансировка ШГН.</t>
  </si>
  <si>
    <t xml:space="preserve">Станок -качалка.Скв. 3 </t>
  </si>
  <si>
    <t>М-е Николаевское. В БУ н/у лицом был выключен вводной АВ.</t>
  </si>
  <si>
    <t>РН-КНГ</t>
  </si>
  <si>
    <t xml:space="preserve">Станок -качалка.Скв. 556 </t>
  </si>
  <si>
    <t>М-е Зыбза. Нагрев кабеля. Перезаделали кабель в борно ЭД.</t>
  </si>
  <si>
    <t>ВЛ-0,4 кВ от ТП-521-2 ф-1</t>
  </si>
  <si>
    <t>М-е Анастасиевско-Троицкое. Обрыв фазного провода. ВЛ восстановлена.</t>
  </si>
  <si>
    <t>М-е Зыбза. Схлест проводов. Сильный ветер. ОЯ №25 от 24.12.14г.</t>
  </si>
  <si>
    <t>ВЛ-0,4 кВ от ТП Кл-514-5п ф.2.</t>
  </si>
  <si>
    <t>М-е Дыш, Ключевое. Схлест проводов. Сильный ветер.НЯ №25.</t>
  </si>
  <si>
    <t>М-е Зыбза. Схлест проводов. Сильный ветер.НЯ №25.</t>
  </si>
  <si>
    <t xml:space="preserve">Станок -качалка.Скв. 965 </t>
  </si>
  <si>
    <t>М-е Зыбза. В БУ сгорело РТ. Перегруз.</t>
  </si>
  <si>
    <t>ВЛ-0,4 кВ от ТП-221п ф.2.</t>
  </si>
  <si>
    <t>М-е Дыш. Схлест проводов упавшими ветками. Сильный ветер.НЯ №25.</t>
  </si>
  <si>
    <t>ВЛ-0,4 кВ от ТП 517 ф.2.</t>
  </si>
  <si>
    <t>М-е Дыш. Схлест проводов. Сильный ветер.НЯ №25.</t>
  </si>
  <si>
    <t>ВЛ-0,4 кВ от ТП Чм-532-6 ф.1,2,3.</t>
  </si>
  <si>
    <t>М-е Зыбза. Сильный ветер.НЯ №25. Расшатало плашечный зажим одной фазы ВЛ-0,4 кВ ф.1 на вводе в ТП.</t>
  </si>
  <si>
    <t>М-е Зыбза. Сработка фидерных АВ. Предупреждение НЯ-25, а также расшатан плашечный зажим одной фазы ВЛ-0,4 кВ ф.1 на вводе в ТП.</t>
  </si>
  <si>
    <t>ВЛ-0,4 кВ от ТП Хл-223-1 ф.1.</t>
  </si>
  <si>
    <t>М-е Зыбза. Сработал фидерный АВ. Предупреждение НЯ-25. Простой скв.133.</t>
  </si>
  <si>
    <t>ВЛ-0,4 кВ от ТП-Дш-516-1п ф.3.</t>
  </si>
  <si>
    <t>М-е Дыш. Сработал фидерный АВ. Предупреждение НЯ-25. Простой скв.482.</t>
  </si>
  <si>
    <t xml:space="preserve">Станок -качалка.Скв. 863 </t>
  </si>
  <si>
    <t xml:space="preserve">М-е Зыбза. Сработало РТ в БУ. </t>
  </si>
  <si>
    <t>ВЛ-0,4 кВ от ТП Зп-92-2 ф.2</t>
  </si>
  <si>
    <t>М-е Азовское. Сработал фидерный АВ. На провода упало дерево. Убрали. Последствия сильного ветра. Предупреждение НЯ-25.</t>
  </si>
  <si>
    <t xml:space="preserve">Станок -качалка.Скв.101  </t>
  </si>
  <si>
    <t>М-е Ключевое. Повреждение   кабеля в борно ЭД.</t>
  </si>
  <si>
    <t>ВЛ-0,4 кВ от ТП-Дш-512-1п ф-1.</t>
  </si>
  <si>
    <t>М-е Дыш. Сработал фидерный АВ. Последствия сильного ветра. ШП НЯ-28 от 27.12.14г.</t>
  </si>
  <si>
    <t>ВЛ-0,4 кВ от ТП-Нс-1-1 ф-7.</t>
  </si>
  <si>
    <t>М-е Ключевое. Оборван фазный провод в пролёте опор 7-8, на месте соединения с плашечным зажимом.</t>
  </si>
  <si>
    <t xml:space="preserve">Станок -качалка.Скв.348  </t>
  </si>
  <si>
    <t>М-е Восточно-Северское. Сгорела катушка МП. Заменили.</t>
  </si>
  <si>
    <t>ВЛ-0,4 кВ от ТП Хл-212-5 ф.1.</t>
  </si>
  <si>
    <t>М-е Зыбза. Сработал фидерный АВ. Предупреждение ОЯ №36 . Простой ШГН-4 шт. + УЭДН-1 шт.</t>
  </si>
  <si>
    <t>М-е Азовское. Сработал фидерный АВ. Перегруз.</t>
  </si>
  <si>
    <t xml:space="preserve">Станок -качалка.Скв. 83 </t>
  </si>
  <si>
    <t>М-е Новодмитриевское. ПМ в СУ скв.83-неисправность. Произведено оперативное обслуживание.</t>
  </si>
  <si>
    <t>Станок -качалка.Скв. 362</t>
  </si>
  <si>
    <t>М-е Зыбза. В БУ сгорело РТ. Заменили.</t>
  </si>
  <si>
    <t>Энергосистема</t>
  </si>
  <si>
    <t>(пусто)</t>
  </si>
  <si>
    <t>Названия столбцов</t>
  </si>
  <si>
    <t>Сумма по полю Всего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</si>
</sst>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00_р_._-;\-* #,##0.00_р_._-;_-* &quot;-&quot;??_р_._-;_-@_-"/>
    <numFmt numFmtId="165" formatCode="dd/mm/yy;@"/>
    <numFmt numFmtId="166" formatCode="h:mm;@"/>
    <numFmt numFmtId="167" formatCode="0.0"/>
    <numFmt numFmtId="168" formatCode="0.000"/>
    <numFmt numFmtId="169" formatCode="0.0000"/>
    <numFmt numFmtId="170" formatCode="_-* #,##0.0_р_._-;\-* #,##0.0_р_._-;_-* &quot;-&quot;??_р_._-;_-@_-"/>
    <numFmt numFmtId="171" formatCode="[h]:mm:ss;@"/>
    <numFmt numFmtId="172" formatCode="[h]:mm"/>
    <numFmt numFmtId="173" formatCode="[$-419]mmmm\ yyyy;@"/>
    <numFmt numFmtId="174" formatCode="[$-F400]h:mm:ss\ AM/PM"/>
    <numFmt numFmtId="175" formatCode="h:mm:ss;@"/>
    <numFmt numFmtId="176" formatCode="[$-F419]yyyy\,\ mmmm;@"/>
    <numFmt numFmtId="177" formatCode="#,##0.00_р_."/>
  </numFmts>
  <fonts count="76" x14ac:knownFonts="1">
    <font>
      <sz val="10"/>
      <name val="Arial Cyr"/>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Arial Cyr"/>
      <charset val="204"/>
    </font>
    <font>
      <sz val="10"/>
      <name val="Arial Cyr"/>
      <family val="2"/>
      <charset val="204"/>
    </font>
    <font>
      <b/>
      <sz val="12"/>
      <name val="Times New Roman"/>
      <family val="1"/>
      <charset val="204"/>
    </font>
    <font>
      <sz val="12"/>
      <name val="Times New Roman"/>
      <family val="1"/>
      <charset val="204"/>
    </font>
    <font>
      <b/>
      <sz val="12"/>
      <name val="Arial"/>
      <family val="2"/>
      <charset val="204"/>
    </font>
    <font>
      <b/>
      <sz val="12"/>
      <color rgb="FFFF0000"/>
      <name val="Times New Roman"/>
      <family val="1"/>
      <charset val="204"/>
    </font>
    <font>
      <sz val="12"/>
      <name val="Arial"/>
      <family val="2"/>
      <charset val="204"/>
    </font>
    <font>
      <sz val="12"/>
      <name val="Arial Cyr"/>
      <charset val="204"/>
    </font>
    <font>
      <sz val="10"/>
      <name val="Arial Cyr"/>
      <charset val="204"/>
    </font>
    <font>
      <sz val="12"/>
      <name val="Times New Roman CYR"/>
    </font>
    <font>
      <sz val="12"/>
      <color indexed="8"/>
      <name val="Times New Roman"/>
      <family val="1"/>
      <charset val="204"/>
    </font>
    <font>
      <i/>
      <sz val="12"/>
      <name val="Times New Roman"/>
      <family val="1"/>
      <charset val="204"/>
    </font>
    <font>
      <sz val="12"/>
      <color indexed="10"/>
      <name val="Times New Roman"/>
      <family val="1"/>
      <charset val="204"/>
    </font>
    <font>
      <sz val="10"/>
      <name val="Times New Roman"/>
      <family val="1"/>
      <charset val="204"/>
    </font>
    <font>
      <b/>
      <sz val="10"/>
      <name val="Times New Roman"/>
      <family val="1"/>
      <charset val="204"/>
    </font>
    <font>
      <sz val="14"/>
      <name val="Times New Roman"/>
      <family val="1"/>
      <charset val="204"/>
    </font>
    <font>
      <sz val="10"/>
      <name val="Arial Cyr"/>
      <family val="2"/>
    </font>
    <font>
      <sz val="12"/>
      <name val="Times New Roman"/>
      <family val="1"/>
    </font>
    <font>
      <sz val="11"/>
      <name val="Times New Roman"/>
      <family val="1"/>
      <charset val="204"/>
    </font>
    <font>
      <sz val="11"/>
      <color indexed="8"/>
      <name val="Times New Roman"/>
      <family val="1"/>
      <charset val="204"/>
    </font>
    <font>
      <sz val="14"/>
      <color indexed="8"/>
      <name val="Times New Roman"/>
      <family val="1"/>
      <charset val="204"/>
    </font>
    <font>
      <b/>
      <sz val="12"/>
      <color indexed="12"/>
      <name val="Times New Roman"/>
      <family val="1"/>
      <charset val="204"/>
    </font>
    <font>
      <b/>
      <sz val="12"/>
      <color indexed="10"/>
      <name val="Times New Roman"/>
      <family val="1"/>
      <charset val="204"/>
    </font>
    <font>
      <sz val="10"/>
      <color indexed="8"/>
      <name val="MS Sans Serif"/>
      <family val="2"/>
      <charset val="204"/>
    </font>
    <font>
      <u/>
      <sz val="14"/>
      <color indexed="10"/>
      <name val="Times New Roman"/>
      <family val="1"/>
      <charset val="204"/>
    </font>
    <font>
      <sz val="10"/>
      <name val="Arial"/>
      <family val="2"/>
      <charset val="204"/>
    </font>
    <font>
      <sz val="12"/>
      <name val="Arial"/>
      <family val="2"/>
    </font>
    <font>
      <vertAlign val="superscript"/>
      <sz val="12"/>
      <name val="Times New Roman"/>
      <family val="1"/>
      <charset val="204"/>
    </font>
    <font>
      <sz val="10"/>
      <color indexed="8"/>
      <name val="MS Sans Serif"/>
      <family val="2"/>
      <charset val="204"/>
    </font>
    <font>
      <sz val="12"/>
      <color indexed="8"/>
      <name val="Arial CYR"/>
      <family val="2"/>
      <charset val="204"/>
    </font>
    <font>
      <b/>
      <sz val="12"/>
      <color indexed="81"/>
      <name val="Tahoma"/>
      <family val="2"/>
      <charset val="204"/>
    </font>
    <font>
      <sz val="12"/>
      <color indexed="81"/>
      <name val="Tahoma"/>
      <family val="2"/>
      <charset val="204"/>
    </font>
    <font>
      <b/>
      <sz val="9"/>
      <color indexed="81"/>
      <name val="Tahoma"/>
      <family val="2"/>
      <charset val="204"/>
    </font>
    <font>
      <sz val="9"/>
      <color indexed="81"/>
      <name val="Tahoma"/>
      <family val="2"/>
      <charset val="204"/>
    </font>
    <font>
      <sz val="9"/>
      <color indexed="8"/>
      <name val="Arial CYR"/>
      <family val="2"/>
      <charset val="204"/>
    </font>
    <font>
      <sz val="10"/>
      <color indexed="10"/>
      <name val="Times New Roman"/>
      <family val="1"/>
      <charset val="204"/>
    </font>
    <font>
      <b/>
      <sz val="10"/>
      <name val="Arial Cyr"/>
      <charset val="204"/>
    </font>
    <font>
      <b/>
      <sz val="11"/>
      <name val="Arial Cyr"/>
      <family val="2"/>
      <charset val="204"/>
    </font>
    <font>
      <sz val="9"/>
      <name val="Times New Roman"/>
      <family val="1"/>
      <charset val="204"/>
    </font>
    <font>
      <sz val="12"/>
      <color indexed="12"/>
      <name val="Times New Roman"/>
      <family val="1"/>
      <charset val="204"/>
    </font>
    <font>
      <sz val="12"/>
      <color theme="1"/>
      <name val="Times New Roman"/>
      <family val="1"/>
      <charset val="204"/>
    </font>
    <font>
      <sz val="11"/>
      <name val="Calibri"/>
      <family val="2"/>
      <charset val="204"/>
    </font>
    <font>
      <sz val="10"/>
      <color theme="1"/>
      <name val="Times New Roman"/>
      <family val="1"/>
      <charset val="204"/>
    </font>
    <font>
      <sz val="12"/>
      <color theme="9" tint="-0.499984740745262"/>
      <name val="Times New Roman"/>
      <family val="1"/>
      <charset val="204"/>
    </font>
    <font>
      <sz val="10"/>
      <color indexed="64"/>
      <name val="Arial Cyr"/>
      <charset val="204"/>
    </font>
    <font>
      <u/>
      <sz val="10"/>
      <name val="Times New Roman"/>
      <family val="1"/>
      <charset val="204"/>
    </font>
    <font>
      <sz val="10"/>
      <color theme="1"/>
      <name val="Arial"/>
      <family val="2"/>
      <charset val="204"/>
    </font>
    <font>
      <sz val="16"/>
      <name val="Times New Roman"/>
      <family val="1"/>
      <charset val="204"/>
    </font>
    <font>
      <sz val="12"/>
      <color rgb="FFFF0000"/>
      <name val="Times New Roman"/>
      <family val="1"/>
      <charset val="204"/>
    </font>
    <font>
      <sz val="14"/>
      <name val="Arial"/>
      <family val="2"/>
      <charset val="204"/>
    </font>
    <font>
      <sz val="12"/>
      <color indexed="64"/>
      <name val="Times New Roman"/>
      <family val="1"/>
      <charset val="204"/>
    </font>
    <font>
      <sz val="12"/>
      <color theme="5"/>
      <name val="Times New Roman"/>
      <family val="1"/>
      <charset val="204"/>
    </font>
    <font>
      <sz val="9"/>
      <name val="Arial Cyr"/>
      <family val="2"/>
      <charset val="204"/>
    </font>
    <font>
      <sz val="11"/>
      <color indexed="10"/>
      <name val="Times New Roman"/>
      <family val="1"/>
      <charset val="204"/>
    </font>
    <font>
      <sz val="12"/>
      <color rgb="FFC00000"/>
      <name val="Times New Roman"/>
      <family val="1"/>
      <charset val="204"/>
    </font>
    <font>
      <b/>
      <sz val="12"/>
      <color indexed="8"/>
      <name val="Times New Roman"/>
      <family val="1"/>
      <charset val="204"/>
    </font>
    <font>
      <i/>
      <sz val="12"/>
      <color indexed="8"/>
      <name val="Times New Roman"/>
      <family val="1"/>
      <charset val="204"/>
    </font>
    <font>
      <sz val="10"/>
      <color indexed="8"/>
      <name val="Times New Roman"/>
      <family val="1"/>
      <charset val="204"/>
    </font>
    <font>
      <vertAlign val="subscript"/>
      <sz val="12"/>
      <name val="Times New Roman"/>
      <family val="1"/>
      <charset val="204"/>
    </font>
    <font>
      <sz val="12"/>
      <color theme="9" tint="-0.249977111117893"/>
      <name val="Times New Roman"/>
      <family val="1"/>
      <charset val="204"/>
    </font>
    <font>
      <sz val="12"/>
      <color theme="5" tint="-0.249977111117893"/>
      <name val="Times New Roman"/>
      <family val="1"/>
      <charset val="204"/>
    </font>
    <font>
      <sz val="10"/>
      <color indexed="8"/>
      <name val="Arial"/>
      <family val="2"/>
      <charset val="204"/>
    </font>
    <font>
      <sz val="12"/>
      <color rgb="FF0000FF"/>
      <name val="Times New Roman"/>
      <family val="1"/>
      <charset val="204"/>
    </font>
    <font>
      <i/>
      <sz val="12"/>
      <color rgb="FF0000FF"/>
      <name val="Times New Roman"/>
      <family val="1"/>
      <charset val="204"/>
    </font>
    <font>
      <sz val="12"/>
      <color rgb="FF0070C0"/>
      <name val="Times New Roman"/>
      <family val="1"/>
      <charset val="204"/>
    </font>
    <font>
      <sz val="12"/>
      <color indexed="8"/>
      <name val="Calibri"/>
      <family val="2"/>
      <charset val="204"/>
    </font>
    <font>
      <b/>
      <sz val="16"/>
      <color rgb="FFFF0000"/>
      <name val="Times New Roman"/>
      <family val="1"/>
      <charset val="204"/>
    </font>
    <font>
      <b/>
      <sz val="14"/>
      <name val="Times New Roman"/>
      <family val="1"/>
      <charset val="204"/>
    </font>
    <font>
      <b/>
      <i/>
      <sz val="12"/>
      <name val="Times New Roman"/>
      <family val="1"/>
      <charset val="204"/>
    </font>
    <font>
      <sz val="7"/>
      <name val="Times New Roman"/>
      <family val="1"/>
      <charset val="204"/>
    </font>
    <font>
      <sz val="12"/>
      <color theme="3" tint="0.39997558519241921"/>
      <name val="Times New Roman"/>
      <family val="1"/>
      <charset val="204"/>
    </font>
  </fonts>
  <fills count="34">
    <fill>
      <patternFill patternType="none"/>
    </fill>
    <fill>
      <patternFill patternType="gray125"/>
    </fill>
    <fill>
      <patternFill patternType="solid">
        <fgColor rgb="FFFFC000"/>
        <bgColor indexed="64"/>
      </patternFill>
    </fill>
    <fill>
      <patternFill patternType="solid">
        <fgColor indexed="9"/>
        <bgColor indexed="64"/>
      </patternFill>
    </fill>
    <fill>
      <patternFill patternType="solid">
        <fgColor theme="0"/>
        <bgColor indexed="64"/>
      </patternFill>
    </fill>
    <fill>
      <patternFill patternType="solid">
        <fgColor indexed="9"/>
        <bgColor indexed="26"/>
      </patternFill>
    </fill>
    <fill>
      <patternFill patternType="solid">
        <fgColor indexed="65"/>
        <bgColor indexed="64"/>
      </patternFill>
    </fill>
    <fill>
      <patternFill patternType="solid">
        <fgColor indexed="13"/>
        <bgColor indexed="64"/>
      </patternFill>
    </fill>
    <fill>
      <patternFill patternType="solid">
        <fgColor indexed="41"/>
        <bgColor indexed="64"/>
      </patternFill>
    </fill>
    <fill>
      <patternFill patternType="solid">
        <fgColor rgb="FFFFFF00"/>
        <bgColor indexed="26"/>
      </patternFill>
    </fill>
    <fill>
      <patternFill patternType="solid">
        <fgColor indexed="43"/>
        <bgColor indexed="64"/>
      </patternFill>
    </fill>
    <fill>
      <patternFill patternType="solid">
        <fgColor rgb="FFFFFF00"/>
        <bgColor indexed="64"/>
      </patternFill>
    </fill>
    <fill>
      <patternFill patternType="solid">
        <fgColor rgb="FFCCFFCC"/>
        <bgColor indexed="64"/>
      </patternFill>
    </fill>
    <fill>
      <patternFill patternType="solid">
        <fgColor rgb="FFFF0000"/>
        <bgColor indexed="64"/>
      </patternFill>
    </fill>
    <fill>
      <patternFill patternType="solid">
        <fgColor indexed="15"/>
        <bgColor indexed="64"/>
      </patternFill>
    </fill>
    <fill>
      <patternFill patternType="solid">
        <fgColor indexed="2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tint="-0.14999847407452621"/>
        <bgColor indexed="26"/>
      </patternFill>
    </fill>
    <fill>
      <patternFill patternType="solid">
        <fgColor theme="0"/>
        <bgColor indexed="26"/>
      </patternFill>
    </fill>
    <fill>
      <patternFill patternType="solid">
        <fgColor rgb="FFFFFFFF"/>
        <bgColor indexed="64"/>
      </patternFill>
    </fill>
    <fill>
      <patternFill patternType="solid">
        <fgColor indexed="42"/>
        <bgColor indexed="64"/>
      </patternFill>
    </fill>
    <fill>
      <patternFill patternType="solid">
        <fgColor indexed="42"/>
        <bgColor indexed="27"/>
      </patternFill>
    </fill>
    <fill>
      <patternFill patternType="solid">
        <fgColor indexed="13"/>
        <bgColor indexed="34"/>
      </patternFill>
    </fill>
    <fill>
      <patternFill patternType="solid">
        <fgColor theme="6" tint="0.79998168889431442"/>
        <bgColor indexed="64"/>
      </patternFill>
    </fill>
    <fill>
      <patternFill patternType="solid">
        <fgColor theme="0" tint="-0.249977111117893"/>
        <bgColor indexed="64"/>
      </patternFill>
    </fill>
    <fill>
      <patternFill patternType="solid">
        <fgColor theme="0"/>
        <bgColor indexed="9"/>
      </patternFill>
    </fill>
    <fill>
      <patternFill patternType="solid">
        <fgColor indexed="44"/>
        <bgColor indexed="64"/>
      </patternFill>
    </fill>
    <fill>
      <patternFill patternType="solid">
        <fgColor indexed="40"/>
        <bgColor indexed="64"/>
      </patternFill>
    </fill>
    <fill>
      <patternFill patternType="solid">
        <fgColor indexed="9"/>
        <bgColor indexed="9"/>
      </patternFill>
    </fill>
    <fill>
      <patternFill patternType="solid">
        <fgColor theme="3" tint="0.39997558519241921"/>
        <bgColor indexed="64"/>
      </patternFill>
    </fill>
    <fill>
      <patternFill patternType="solid">
        <fgColor rgb="FFFFD757"/>
        <bgColor indexed="64"/>
      </patternFill>
    </fill>
    <fill>
      <patternFill patternType="solid">
        <fgColor theme="5" tint="0.39997558519241921"/>
        <bgColor indexed="64"/>
      </patternFill>
    </fill>
    <fill>
      <patternFill patternType="solid">
        <fgColor indexed="11"/>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right style="thin">
        <color indexed="8"/>
      </right>
      <top style="thin">
        <color indexed="8"/>
      </top>
      <bottom style="thin">
        <color indexed="8"/>
      </bottom>
      <diagonal/>
    </border>
    <border>
      <left/>
      <right/>
      <top/>
      <bottom style="thin">
        <color indexed="64"/>
      </bottom>
      <diagonal/>
    </border>
    <border>
      <left style="thin">
        <color indexed="64"/>
      </left>
      <right style="thin">
        <color indexed="8"/>
      </right>
      <top style="thin">
        <color indexed="64"/>
      </top>
      <bottom style="thin">
        <color indexed="64"/>
      </bottom>
      <diagonal/>
    </border>
    <border>
      <left style="thin">
        <color indexed="64"/>
      </left>
      <right/>
      <top/>
      <bottom style="hair">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8"/>
      </left>
      <right style="thin">
        <color indexed="8"/>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ck">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64"/>
      </left>
      <right style="thin">
        <color indexed="64"/>
      </right>
      <top/>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8"/>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bottom style="thin">
        <color indexed="64"/>
      </bottom>
      <diagonal/>
    </border>
    <border>
      <left style="thin">
        <color indexed="8"/>
      </left>
      <right/>
      <top/>
      <bottom style="thin">
        <color indexed="8"/>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ck">
        <color rgb="FFFF0000"/>
      </left>
      <right style="thin">
        <color indexed="64"/>
      </right>
      <top style="thick">
        <color rgb="FFFF0000"/>
      </top>
      <bottom style="thick">
        <color rgb="FFFF0000"/>
      </bottom>
      <diagonal/>
    </border>
    <border>
      <left style="thin">
        <color indexed="64"/>
      </left>
      <right style="thin">
        <color indexed="64"/>
      </right>
      <top style="thick">
        <color rgb="FFFF0000"/>
      </top>
      <bottom style="thick">
        <color rgb="FFFF0000"/>
      </bottom>
      <diagonal/>
    </border>
    <border>
      <left style="thin">
        <color indexed="64"/>
      </left>
      <right/>
      <top style="thick">
        <color rgb="FFFF0000"/>
      </top>
      <bottom style="thick">
        <color rgb="FFFF0000"/>
      </bottom>
      <diagonal/>
    </border>
    <border>
      <left style="thin">
        <color indexed="64"/>
      </left>
      <right style="thick">
        <color rgb="FFFF0000"/>
      </right>
      <top style="thick">
        <color rgb="FFFF0000"/>
      </top>
      <bottom style="thick">
        <color rgb="FFFF0000"/>
      </bottom>
      <diagonal/>
    </border>
    <border>
      <left style="thin">
        <color indexed="8"/>
      </left>
      <right/>
      <top style="thin">
        <color indexed="8"/>
      </top>
      <bottom style="thin">
        <color indexed="64"/>
      </bottom>
      <diagonal/>
    </border>
    <border>
      <left style="thin">
        <color indexed="64"/>
      </left>
      <right/>
      <top/>
      <bottom style="thin">
        <color indexed="64"/>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right style="thin">
        <color indexed="8"/>
      </right>
      <top/>
      <bottom/>
      <diagonal/>
    </border>
    <border>
      <left style="thin">
        <color indexed="8"/>
      </left>
      <right style="thin">
        <color indexed="8"/>
      </right>
      <top/>
      <bottom/>
      <diagonal/>
    </border>
    <border>
      <left/>
      <right/>
      <top/>
      <bottom style="thin">
        <color indexed="64"/>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bottom style="thin">
        <color auto="1"/>
      </bottom>
      <diagonal/>
    </border>
    <border>
      <left style="thin">
        <color auto="1"/>
      </left>
      <right style="medium">
        <color indexed="64"/>
      </right>
      <top style="thin">
        <color auto="1"/>
      </top>
      <bottom style="thin">
        <color auto="1"/>
      </bottom>
      <diagonal/>
    </border>
    <border>
      <left style="thin">
        <color indexed="8"/>
      </left>
      <right style="thin">
        <color indexed="8"/>
      </right>
      <top/>
      <bottom style="thin">
        <color indexed="64"/>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thin">
        <color indexed="64"/>
      </left>
      <right style="thin">
        <color indexed="64"/>
      </right>
      <top/>
      <bottom style="thin">
        <color indexed="64"/>
      </bottom>
      <diagonal/>
    </border>
    <border>
      <left style="thin">
        <color indexed="8"/>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s>
  <cellStyleXfs count="20">
    <xf numFmtId="0" fontId="0" fillId="0" borderId="0"/>
    <xf numFmtId="0" fontId="6" fillId="0" borderId="0"/>
    <xf numFmtId="0" fontId="13" fillId="0" borderId="0"/>
    <xf numFmtId="0" fontId="21" fillId="0" borderId="0"/>
    <xf numFmtId="0" fontId="6" fillId="0" borderId="0"/>
    <xf numFmtId="0" fontId="6" fillId="0" borderId="0"/>
    <xf numFmtId="0" fontId="13" fillId="0" borderId="0"/>
    <xf numFmtId="0" fontId="28" fillId="0" borderId="0"/>
    <xf numFmtId="164" fontId="13" fillId="0" borderId="0" applyFont="0" applyFill="0" applyBorder="0" applyAlignment="0" applyProtection="0"/>
    <xf numFmtId="0" fontId="33" fillId="0" borderId="0"/>
    <xf numFmtId="0" fontId="33" fillId="0" borderId="0"/>
    <xf numFmtId="0" fontId="13" fillId="0" borderId="0"/>
    <xf numFmtId="0" fontId="4" fillId="0" borderId="0"/>
    <xf numFmtId="0" fontId="28" fillId="0" borderId="0"/>
    <xf numFmtId="0" fontId="3" fillId="0" borderId="0"/>
    <xf numFmtId="0" fontId="2" fillId="0" borderId="0"/>
    <xf numFmtId="0" fontId="30" fillId="0" borderId="0"/>
    <xf numFmtId="0" fontId="1" fillId="0" borderId="0"/>
    <xf numFmtId="0" fontId="13" fillId="0" borderId="0"/>
    <xf numFmtId="0" fontId="6" fillId="0" borderId="0"/>
  </cellStyleXfs>
  <cellXfs count="1941">
    <xf numFmtId="0" fontId="0" fillId="0" borderId="0" xfId="0"/>
    <xf numFmtId="0" fontId="8" fillId="0" borderId="1" xfId="0" applyFont="1" applyFill="1" applyBorder="1" applyAlignment="1" applyProtection="1">
      <alignment vertical="center" wrapText="1"/>
      <protection locked="0"/>
    </xf>
    <xf numFmtId="0" fontId="7" fillId="0" borderId="0" xfId="0" applyFont="1" applyFill="1" applyBorder="1" applyAlignment="1" applyProtection="1">
      <alignment vertical="center" wrapText="1"/>
      <protection locked="0"/>
    </xf>
    <xf numFmtId="0" fontId="8" fillId="0" borderId="0" xfId="0" applyFont="1" applyFill="1" applyBorder="1" applyAlignment="1" applyProtection="1">
      <alignment vertical="center" wrapText="1"/>
      <protection locked="0"/>
    </xf>
    <xf numFmtId="0" fontId="9" fillId="0" borderId="0" xfId="0" applyFont="1" applyAlignment="1"/>
    <xf numFmtId="0" fontId="8" fillId="2" borderId="1"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wrapText="1"/>
      <protection locked="0"/>
    </xf>
    <xf numFmtId="0" fontId="8" fillId="0" borderId="1" xfId="0" applyFont="1" applyFill="1" applyBorder="1" applyAlignment="1" applyProtection="1">
      <alignment horizontal="justify" vertical="center" wrapText="1"/>
      <protection locked="0"/>
    </xf>
    <xf numFmtId="0" fontId="8" fillId="0" borderId="2" xfId="0" applyFont="1" applyFill="1" applyBorder="1" applyAlignment="1" applyProtection="1">
      <alignment horizontal="justify" vertical="center" wrapText="1"/>
      <protection locked="0"/>
    </xf>
    <xf numFmtId="0" fontId="8" fillId="0" borderId="0" xfId="0" applyFont="1" applyFill="1" applyBorder="1" applyAlignment="1" applyProtection="1">
      <alignment horizontal="justify" vertical="center" wrapText="1"/>
      <protection locked="0"/>
    </xf>
    <xf numFmtId="0" fontId="8" fillId="0" borderId="0" xfId="0" applyNumberFormat="1" applyFont="1" applyFill="1" applyBorder="1" applyAlignment="1" applyProtection="1">
      <alignment horizontal="justify" vertical="center" wrapText="1"/>
      <protection locked="0"/>
    </xf>
    <xf numFmtId="20" fontId="8" fillId="0" borderId="0" xfId="0" applyNumberFormat="1" applyFont="1" applyFill="1" applyBorder="1" applyAlignment="1" applyProtection="1">
      <alignment horizontal="justify" vertical="center" wrapText="1"/>
      <protection locked="0"/>
    </xf>
    <xf numFmtId="0" fontId="7" fillId="0" borderId="1" xfId="0" applyFont="1" applyFill="1" applyBorder="1" applyAlignment="1" applyProtection="1">
      <alignment horizontal="justify" vertical="center" wrapText="1"/>
      <protection locked="0"/>
    </xf>
    <xf numFmtId="20" fontId="8" fillId="0" borderId="0" xfId="0" applyNumberFormat="1" applyFont="1" applyFill="1" applyBorder="1" applyAlignment="1" applyProtection="1">
      <alignment horizontal="left" vertical="center" wrapText="1"/>
      <protection locked="0"/>
    </xf>
    <xf numFmtId="20" fontId="8" fillId="0" borderId="1" xfId="0" applyNumberFormat="1" applyFont="1" applyFill="1" applyBorder="1" applyAlignment="1" applyProtection="1">
      <alignment horizontal="left" vertical="center" wrapText="1"/>
      <protection locked="0"/>
    </xf>
    <xf numFmtId="20" fontId="7" fillId="0" borderId="1" xfId="0" applyNumberFormat="1" applyFont="1" applyFill="1" applyBorder="1" applyAlignment="1" applyProtection="1">
      <alignment horizontal="justify" vertical="center" wrapText="1"/>
      <protection locked="0"/>
    </xf>
    <xf numFmtId="0" fontId="8" fillId="0" borderId="0" xfId="0" applyFont="1" applyFill="1" applyBorder="1" applyAlignment="1" applyProtection="1">
      <alignment horizontal="left" vertical="center" wrapText="1"/>
      <protection locked="0"/>
    </xf>
    <xf numFmtId="0" fontId="8" fillId="0" borderId="1" xfId="0" applyFont="1" applyFill="1" applyBorder="1" applyAlignment="1" applyProtection="1">
      <alignment horizontal="left" vertical="center" wrapText="1"/>
      <protection locked="0"/>
    </xf>
    <xf numFmtId="0" fontId="8" fillId="0" borderId="1" xfId="0" applyFont="1" applyBorder="1" applyAlignment="1" applyProtection="1">
      <alignment horizontal="left" vertical="center" wrapText="1"/>
      <protection locked="0"/>
    </xf>
    <xf numFmtId="20" fontId="7" fillId="0" borderId="0" xfId="0" applyNumberFormat="1" applyFont="1" applyFill="1" applyBorder="1" applyAlignment="1" applyProtection="1">
      <alignment horizontal="justify" vertical="center" wrapText="1"/>
      <protection locked="0"/>
    </xf>
    <xf numFmtId="0" fontId="8" fillId="0" borderId="0" xfId="0" applyNumberFormat="1" applyFont="1" applyFill="1" applyBorder="1" applyAlignment="1" applyProtection="1">
      <alignment horizontal="center" vertical="center" wrapText="1"/>
      <protection locked="0"/>
    </xf>
    <xf numFmtId="0" fontId="8" fillId="0" borderId="0" xfId="0" applyNumberFormat="1" applyFont="1" applyFill="1" applyBorder="1" applyAlignment="1" applyProtection="1">
      <alignment vertical="center" wrapText="1"/>
      <protection locked="0"/>
    </xf>
    <xf numFmtId="0" fontId="8" fillId="0" borderId="0" xfId="0" applyFont="1" applyBorder="1" applyAlignment="1" applyProtection="1">
      <alignment vertical="center" wrapText="1"/>
      <protection locked="0"/>
    </xf>
    <xf numFmtId="0" fontId="8" fillId="0" borderId="0" xfId="0" applyNumberFormat="1" applyFont="1" applyBorder="1" applyAlignment="1" applyProtection="1">
      <alignment horizontal="center" vertical="center" wrapText="1"/>
      <protection locked="0"/>
    </xf>
    <xf numFmtId="0" fontId="8" fillId="0" borderId="0" xfId="0" applyFont="1" applyBorder="1" applyAlignment="1" applyProtection="1">
      <alignment horizontal="center" vertical="center" wrapText="1"/>
      <protection locked="0"/>
    </xf>
    <xf numFmtId="0" fontId="8" fillId="0" borderId="0" xfId="0" applyNumberFormat="1" applyFont="1" applyBorder="1" applyAlignment="1" applyProtection="1">
      <alignment vertical="center" wrapText="1"/>
      <protection locked="0"/>
    </xf>
    <xf numFmtId="0" fontId="11" fillId="0" borderId="0" xfId="0" applyFont="1"/>
    <xf numFmtId="0" fontId="12" fillId="0" borderId="0" xfId="0" applyFont="1"/>
    <xf numFmtId="0" fontId="8" fillId="0" borderId="1" xfId="0" applyFont="1" applyBorder="1" applyAlignment="1" applyProtection="1">
      <alignment vertical="center" wrapText="1"/>
      <protection locked="0"/>
    </xf>
    <xf numFmtId="0" fontId="7" fillId="0" borderId="2" xfId="0" applyFont="1" applyFill="1" applyBorder="1" applyAlignment="1" applyProtection="1">
      <alignment horizontal="justify" vertical="center" wrapText="1"/>
      <protection locked="0"/>
    </xf>
    <xf numFmtId="166" fontId="8" fillId="0" borderId="1" xfId="0" applyNumberFormat="1" applyFont="1" applyBorder="1" applyAlignment="1" applyProtection="1">
      <alignment vertical="center" wrapText="1"/>
      <protection locked="0"/>
    </xf>
    <xf numFmtId="14" fontId="8" fillId="0" borderId="1" xfId="0" applyNumberFormat="1" applyFont="1" applyBorder="1" applyAlignment="1" applyProtection="1">
      <alignment vertical="center" wrapText="1"/>
      <protection locked="0"/>
    </xf>
    <xf numFmtId="20" fontId="8" fillId="2" borderId="1" xfId="0" applyNumberFormat="1" applyFont="1" applyFill="1" applyBorder="1" applyAlignment="1" applyProtection="1">
      <alignment horizontal="center" vertical="center" wrapText="1"/>
      <protection locked="0"/>
    </xf>
    <xf numFmtId="0" fontId="8" fillId="2" borderId="1" xfId="0" applyFont="1" applyFill="1" applyBorder="1" applyAlignment="1" applyProtection="1">
      <alignment horizontal="center" vertical="center" wrapText="1"/>
      <protection locked="0"/>
    </xf>
    <xf numFmtId="0" fontId="8" fillId="2" borderId="3" xfId="0" applyFont="1" applyFill="1" applyBorder="1" applyAlignment="1" applyProtection="1">
      <alignment horizontal="center" vertical="center" wrapText="1"/>
      <protection locked="0"/>
    </xf>
    <xf numFmtId="0" fontId="8" fillId="2" borderId="1" xfId="0" applyNumberFormat="1" applyFont="1" applyFill="1" applyBorder="1" applyAlignment="1" applyProtection="1">
      <alignment horizontal="center" vertical="center" wrapText="1"/>
      <protection locked="0"/>
    </xf>
    <xf numFmtId="0" fontId="8" fillId="0" borderId="1" xfId="0" applyFont="1" applyBorder="1" applyAlignment="1" applyProtection="1">
      <alignment horizontal="center" vertical="center" wrapText="1"/>
      <protection locked="0"/>
    </xf>
    <xf numFmtId="165" fontId="8" fillId="0" borderId="1" xfId="0" applyNumberFormat="1" applyFont="1" applyBorder="1" applyAlignment="1" applyProtection="1">
      <alignment horizontal="center" vertical="center" wrapText="1"/>
      <protection locked="0"/>
    </xf>
    <xf numFmtId="166" fontId="8" fillId="0" borderId="1" xfId="0" applyNumberFormat="1" applyFont="1" applyBorder="1" applyAlignment="1" applyProtection="1">
      <alignment horizontal="center" vertical="center" wrapText="1"/>
      <protection locked="0"/>
    </xf>
    <xf numFmtId="14" fontId="8" fillId="0" borderId="1" xfId="0" applyNumberFormat="1" applyFont="1" applyBorder="1" applyAlignment="1" applyProtection="1">
      <alignment horizontal="center" vertical="center" wrapText="1"/>
      <protection locked="0"/>
    </xf>
    <xf numFmtId="0" fontId="8" fillId="3" borderId="1" xfId="0" applyFont="1" applyFill="1" applyBorder="1" applyAlignment="1" applyProtection="1">
      <alignment horizontal="center" vertical="center" wrapText="1"/>
      <protection locked="0"/>
    </xf>
    <xf numFmtId="167" fontId="8" fillId="0" borderId="1" xfId="0" applyNumberFormat="1" applyFont="1" applyBorder="1" applyAlignment="1" applyProtection="1">
      <alignment horizontal="center" vertical="center" wrapText="1"/>
      <protection locked="0"/>
    </xf>
    <xf numFmtId="0" fontId="8" fillId="0" borderId="5" xfId="0" applyFont="1" applyBorder="1" applyAlignment="1" applyProtection="1">
      <alignment horizontal="center" vertical="center" wrapText="1"/>
      <protection locked="0"/>
    </xf>
    <xf numFmtId="0" fontId="15" fillId="0" borderId="1" xfId="0" applyFont="1" applyBorder="1" applyAlignment="1">
      <alignment horizontal="center" vertical="center" wrapText="1"/>
    </xf>
    <xf numFmtId="9" fontId="8" fillId="0" borderId="1" xfId="0" applyNumberFormat="1" applyFont="1" applyBorder="1" applyAlignment="1" applyProtection="1">
      <alignment horizontal="center" vertical="center" wrapText="1"/>
      <protection locked="0"/>
    </xf>
    <xf numFmtId="0" fontId="8" fillId="4" borderId="1" xfId="0" applyFont="1" applyFill="1" applyBorder="1" applyAlignment="1" applyProtection="1">
      <alignment horizontal="center" vertical="center" wrapText="1"/>
      <protection locked="0"/>
    </xf>
    <xf numFmtId="0" fontId="8" fillId="0" borderId="1" xfId="2" applyFont="1" applyBorder="1" applyAlignment="1" applyProtection="1">
      <alignment horizontal="center" vertical="center" wrapText="1"/>
      <protection locked="0"/>
    </xf>
    <xf numFmtId="0" fontId="8" fillId="0" borderId="1" xfId="2" applyNumberFormat="1" applyFont="1" applyBorder="1" applyAlignment="1" applyProtection="1">
      <alignment horizontal="center" vertical="center" wrapText="1"/>
      <protection locked="0"/>
    </xf>
    <xf numFmtId="166" fontId="8" fillId="0" borderId="1" xfId="2" applyNumberFormat="1" applyFont="1" applyBorder="1" applyAlignment="1" applyProtection="1">
      <alignment horizontal="center" vertical="center" wrapText="1"/>
      <protection locked="0"/>
    </xf>
    <xf numFmtId="0" fontId="8" fillId="0" borderId="1" xfId="2" applyFont="1" applyBorder="1" applyAlignment="1" applyProtection="1">
      <alignment vertical="center" wrapText="1"/>
      <protection locked="0"/>
    </xf>
    <xf numFmtId="14" fontId="8" fillId="0" borderId="1" xfId="2" applyNumberFormat="1" applyFont="1" applyBorder="1" applyAlignment="1" applyProtection="1">
      <alignment vertical="center" wrapText="1"/>
      <protection locked="0"/>
    </xf>
    <xf numFmtId="168" fontId="8" fillId="0" borderId="1" xfId="0" applyNumberFormat="1" applyFont="1" applyBorder="1" applyAlignment="1" applyProtection="1">
      <alignment vertical="center" wrapText="1"/>
      <protection locked="0"/>
    </xf>
    <xf numFmtId="0" fontId="8" fillId="0" borderId="1" xfId="0" applyFont="1" applyFill="1" applyBorder="1" applyAlignment="1" applyProtection="1">
      <alignment horizontal="center" vertical="center" wrapText="1"/>
      <protection locked="0"/>
    </xf>
    <xf numFmtId="20" fontId="8" fillId="0" borderId="1" xfId="0" applyNumberFormat="1" applyFont="1" applyFill="1" applyBorder="1" applyAlignment="1" applyProtection="1">
      <alignment horizontal="center" vertical="center"/>
      <protection locked="0"/>
    </xf>
    <xf numFmtId="0" fontId="8" fillId="0" borderId="1" xfId="0" applyNumberFormat="1" applyFont="1" applyFill="1" applyBorder="1" applyAlignment="1" applyProtection="1">
      <alignment horizontal="center" vertical="center" wrapText="1"/>
      <protection locked="0"/>
    </xf>
    <xf numFmtId="0" fontId="8" fillId="0" borderId="1" xfId="0" applyFont="1" applyFill="1" applyBorder="1" applyAlignment="1">
      <alignment horizontal="center" vertical="center" wrapText="1"/>
    </xf>
    <xf numFmtId="0" fontId="8" fillId="0" borderId="3" xfId="0" applyFont="1" applyFill="1" applyBorder="1" applyAlignment="1" applyProtection="1">
      <alignment horizontal="center" vertical="center" wrapText="1"/>
      <protection locked="0"/>
    </xf>
    <xf numFmtId="14" fontId="8" fillId="0" borderId="1" xfId="0" applyNumberFormat="1" applyFont="1" applyFill="1" applyBorder="1" applyAlignment="1" applyProtection="1">
      <alignment horizontal="center" vertical="center" wrapText="1"/>
      <protection locked="0"/>
    </xf>
    <xf numFmtId="0" fontId="8" fillId="0" borderId="5" xfId="0" applyFont="1" applyFill="1" applyBorder="1" applyAlignment="1" applyProtection="1">
      <alignment horizontal="center" vertical="center" wrapText="1"/>
      <protection locked="0"/>
    </xf>
    <xf numFmtId="20" fontId="8" fillId="0" borderId="1" xfId="0" applyNumberFormat="1" applyFont="1" applyFill="1" applyBorder="1" applyAlignment="1" applyProtection="1">
      <alignment horizontal="center" vertical="center" wrapText="1"/>
      <protection locked="0"/>
    </xf>
    <xf numFmtId="9" fontId="8" fillId="0" borderId="1" xfId="0" applyNumberFormat="1" applyFont="1" applyFill="1" applyBorder="1" applyAlignment="1" applyProtection="1">
      <alignment horizontal="center" vertical="center" wrapText="1"/>
      <protection locked="0"/>
    </xf>
    <xf numFmtId="0" fontId="8" fillId="0" borderId="1" xfId="0" applyFont="1" applyFill="1" applyBorder="1" applyAlignment="1">
      <alignment horizontal="left" vertical="center" wrapText="1"/>
    </xf>
    <xf numFmtId="20" fontId="8" fillId="0" borderId="1" xfId="0" applyNumberFormat="1" applyFont="1" applyFill="1" applyBorder="1" applyAlignment="1">
      <alignment horizontal="center" vertical="center" wrapText="1"/>
    </xf>
    <xf numFmtId="166" fontId="8" fillId="0" borderId="1" xfId="0" applyNumberFormat="1" applyFont="1" applyFill="1" applyBorder="1" applyAlignment="1" applyProtection="1">
      <alignment horizontal="center" vertical="center" wrapText="1"/>
      <protection locked="0"/>
    </xf>
    <xf numFmtId="0" fontId="18" fillId="0" borderId="1" xfId="0" applyFont="1" applyFill="1" applyBorder="1" applyAlignment="1" applyProtection="1">
      <alignment horizontal="center" vertical="center" wrapText="1"/>
      <protection locked="0"/>
    </xf>
    <xf numFmtId="0" fontId="18" fillId="0" borderId="1" xfId="0" applyFont="1" applyBorder="1" applyAlignment="1" applyProtection="1">
      <alignment horizontal="center" vertical="center" wrapText="1"/>
      <protection locked="0"/>
    </xf>
    <xf numFmtId="20" fontId="18" fillId="0" borderId="1" xfId="0" applyNumberFormat="1" applyFont="1" applyBorder="1" applyAlignment="1" applyProtection="1">
      <alignment horizontal="center" vertical="center" wrapText="1"/>
      <protection locked="0"/>
    </xf>
    <xf numFmtId="0" fontId="18" fillId="0" borderId="1" xfId="0" applyNumberFormat="1" applyFont="1" applyBorder="1" applyAlignment="1" applyProtection="1">
      <alignment horizontal="center" vertical="center" wrapText="1"/>
      <protection locked="0"/>
    </xf>
    <xf numFmtId="0" fontId="18" fillId="0" borderId="1" xfId="0" applyFont="1" applyBorder="1" applyAlignment="1" applyProtection="1">
      <alignment vertical="center" wrapText="1"/>
      <protection locked="0"/>
    </xf>
    <xf numFmtId="0" fontId="18" fillId="0" borderId="0" xfId="0" applyFont="1" applyFill="1" applyBorder="1" applyAlignment="1" applyProtection="1">
      <alignment vertical="center" wrapText="1"/>
      <protection locked="0"/>
    </xf>
    <xf numFmtId="0" fontId="18" fillId="3" borderId="1" xfId="0" applyFont="1" applyFill="1" applyBorder="1" applyAlignment="1" applyProtection="1">
      <alignment horizontal="center" vertical="center" wrapText="1"/>
      <protection locked="0"/>
    </xf>
    <xf numFmtId="0" fontId="6" fillId="3" borderId="1" xfId="0" applyFont="1" applyFill="1" applyBorder="1" applyAlignment="1" applyProtection="1">
      <alignment horizontal="center" vertical="center" wrapText="1"/>
      <protection locked="0"/>
    </xf>
    <xf numFmtId="0" fontId="18" fillId="3" borderId="1" xfId="0" applyNumberFormat="1" applyFont="1" applyFill="1" applyBorder="1" applyAlignment="1" applyProtection="1">
      <alignment horizontal="center" vertical="center" wrapText="1"/>
      <protection locked="0"/>
    </xf>
    <xf numFmtId="166" fontId="18" fillId="0" borderId="1" xfId="0" applyNumberFormat="1" applyFont="1" applyBorder="1" applyAlignment="1" applyProtection="1">
      <alignment horizontal="center" vertical="center" wrapText="1"/>
      <protection locked="0"/>
    </xf>
    <xf numFmtId="0" fontId="0" fillId="0" borderId="1" xfId="0" applyFill="1" applyBorder="1" applyAlignment="1" applyProtection="1">
      <alignment horizontal="center" vertical="center" wrapText="1"/>
      <protection locked="0"/>
    </xf>
    <xf numFmtId="0" fontId="18" fillId="0" borderId="0" xfId="0" applyFont="1" applyBorder="1" applyAlignment="1" applyProtection="1">
      <alignment vertical="center" wrapText="1"/>
      <protection locked="0"/>
    </xf>
    <xf numFmtId="0" fontId="6" fillId="0" borderId="1" xfId="0" applyFont="1" applyFill="1" applyBorder="1" applyAlignment="1" applyProtection="1">
      <alignment horizontal="center" vertical="center" wrapText="1"/>
      <protection locked="0"/>
    </xf>
    <xf numFmtId="0" fontId="18" fillId="0" borderId="1" xfId="0" applyFont="1" applyFill="1" applyBorder="1" applyAlignment="1" applyProtection="1">
      <alignment vertical="center" wrapText="1"/>
      <protection locked="0"/>
    </xf>
    <xf numFmtId="0" fontId="0" fillId="0" borderId="1" xfId="0" applyNumberFormat="1" applyFill="1" applyBorder="1" applyAlignment="1" applyProtection="1">
      <alignment horizontal="center" vertical="center" wrapText="1"/>
      <protection locked="0"/>
    </xf>
    <xf numFmtId="167" fontId="8" fillId="0" borderId="1" xfId="0" applyNumberFormat="1" applyFont="1" applyFill="1" applyBorder="1" applyAlignment="1" applyProtection="1">
      <alignment horizontal="center" vertical="center" wrapText="1"/>
      <protection locked="0"/>
    </xf>
    <xf numFmtId="166" fontId="8" fillId="3" borderId="1" xfId="0" applyNumberFormat="1" applyFont="1" applyFill="1" applyBorder="1" applyAlignment="1">
      <alignment horizontal="center" vertical="center" wrapText="1"/>
    </xf>
    <xf numFmtId="166" fontId="8" fillId="4" borderId="1" xfId="0" applyNumberFormat="1" applyFont="1" applyFill="1" applyBorder="1" applyAlignment="1">
      <alignment horizontal="center" vertical="center" wrapText="1"/>
    </xf>
    <xf numFmtId="167" fontId="8" fillId="0" borderId="1" xfId="0" applyNumberFormat="1" applyFont="1" applyFill="1" applyBorder="1" applyAlignment="1" applyProtection="1">
      <alignment horizontal="left" vertical="center" wrapText="1"/>
      <protection locked="0"/>
    </xf>
    <xf numFmtId="166" fontId="20" fillId="3" borderId="1" xfId="0" applyNumberFormat="1" applyFont="1" applyFill="1" applyBorder="1" applyAlignment="1">
      <alignment horizontal="center" vertical="center" wrapText="1"/>
    </xf>
    <xf numFmtId="166" fontId="20" fillId="4" borderId="1" xfId="0" applyNumberFormat="1" applyFont="1" applyFill="1" applyBorder="1" applyAlignment="1">
      <alignment horizontal="center" vertical="center" wrapText="1"/>
    </xf>
    <xf numFmtId="167" fontId="8" fillId="4" borderId="1" xfId="0" applyNumberFormat="1" applyFont="1" applyFill="1" applyBorder="1" applyAlignment="1" applyProtection="1">
      <alignment horizontal="center" vertical="center" wrapText="1"/>
      <protection locked="0"/>
    </xf>
    <xf numFmtId="2" fontId="8" fillId="4" borderId="1" xfId="0" applyNumberFormat="1" applyFont="1" applyFill="1" applyBorder="1" applyAlignment="1" applyProtection="1">
      <alignment horizontal="center" vertical="center" wrapText="1"/>
      <protection locked="0"/>
    </xf>
    <xf numFmtId="0" fontId="22" fillId="0" borderId="1" xfId="3" applyFont="1" applyBorder="1" applyAlignment="1" applyProtection="1">
      <alignment horizontal="center" vertical="center" wrapText="1"/>
      <protection locked="0"/>
    </xf>
    <xf numFmtId="166" fontId="22" fillId="0" borderId="1" xfId="3" applyNumberFormat="1" applyFont="1" applyBorder="1" applyAlignment="1" applyProtection="1">
      <alignment horizontal="center" vertical="center" wrapText="1"/>
      <protection locked="0"/>
    </xf>
    <xf numFmtId="0" fontId="22" fillId="0" borderId="0" xfId="3" applyFont="1" applyFill="1" applyBorder="1" applyAlignment="1" applyProtection="1">
      <alignment horizontal="center" vertical="center" wrapText="1"/>
      <protection locked="0"/>
    </xf>
    <xf numFmtId="0" fontId="8" fillId="6" borderId="1" xfId="0" applyFont="1" applyFill="1" applyBorder="1" applyAlignment="1">
      <alignment horizontal="left" vertical="center" wrapText="1"/>
    </xf>
    <xf numFmtId="166" fontId="8" fillId="0" borderId="1" xfId="0" applyNumberFormat="1" applyFont="1" applyFill="1" applyBorder="1" applyAlignment="1" applyProtection="1">
      <alignment horizontal="center" vertical="center"/>
      <protection locked="0"/>
    </xf>
    <xf numFmtId="167" fontId="8" fillId="0" borderId="1" xfId="0" applyNumberFormat="1" applyFont="1" applyFill="1" applyBorder="1" applyAlignment="1" applyProtection="1">
      <alignment horizontal="center" vertical="center"/>
      <protection locked="0"/>
    </xf>
    <xf numFmtId="0" fontId="8" fillId="0" borderId="1" xfId="0" applyFont="1" applyFill="1" applyBorder="1" applyAlignment="1" applyProtection="1">
      <alignment horizontal="center" vertical="center" wrapText="1" shrinkToFit="1"/>
      <protection locked="0"/>
    </xf>
    <xf numFmtId="1" fontId="8" fillId="0" borderId="1" xfId="0" applyNumberFormat="1" applyFont="1" applyFill="1" applyBorder="1" applyAlignment="1" applyProtection="1">
      <alignment horizontal="center" vertical="center" wrapText="1" shrinkToFit="1"/>
      <protection locked="0"/>
    </xf>
    <xf numFmtId="1" fontId="8" fillId="0" borderId="1" xfId="0" applyNumberFormat="1" applyFont="1" applyBorder="1" applyAlignment="1" applyProtection="1">
      <alignment horizontal="center" vertical="center" wrapText="1"/>
      <protection locked="0"/>
    </xf>
    <xf numFmtId="0" fontId="23" fillId="0" borderId="0" xfId="0" applyFont="1" applyFill="1" applyBorder="1" applyAlignment="1" applyProtection="1">
      <alignment vertical="center" wrapText="1"/>
      <protection locked="0"/>
    </xf>
    <xf numFmtId="0" fontId="18" fillId="0" borderId="0" xfId="0" applyFont="1" applyBorder="1" applyAlignment="1" applyProtection="1">
      <alignment horizontal="center" vertical="center" wrapText="1"/>
      <protection locked="0"/>
    </xf>
    <xf numFmtId="20" fontId="8" fillId="0" borderId="1" xfId="0" applyNumberFormat="1" applyFont="1" applyBorder="1" applyAlignment="1" applyProtection="1">
      <alignment vertical="center" wrapText="1"/>
      <protection locked="0"/>
    </xf>
    <xf numFmtId="0" fontId="8" fillId="0" borderId="1" xfId="0" applyNumberFormat="1" applyFont="1" applyBorder="1" applyAlignment="1" applyProtection="1">
      <alignment horizontal="center" vertical="center" wrapText="1"/>
      <protection locked="0"/>
    </xf>
    <xf numFmtId="0" fontId="8" fillId="0" borderId="1" xfId="0" applyNumberFormat="1" applyFont="1" applyBorder="1" applyAlignment="1" applyProtection="1">
      <alignment vertical="center" wrapText="1"/>
      <protection locked="0"/>
    </xf>
    <xf numFmtId="167" fontId="18" fillId="0" borderId="1" xfId="0" applyNumberFormat="1" applyFont="1" applyFill="1" applyBorder="1" applyAlignment="1" applyProtection="1">
      <alignment horizontal="center" vertical="center" wrapText="1"/>
      <protection locked="0"/>
    </xf>
    <xf numFmtId="0" fontId="24" fillId="0" borderId="1" xfId="0" applyFont="1" applyFill="1" applyBorder="1" applyAlignment="1">
      <alignment horizontal="center" vertical="center"/>
    </xf>
    <xf numFmtId="0" fontId="24" fillId="0" borderId="1" xfId="0" applyFont="1" applyBorder="1" applyAlignment="1">
      <alignment horizontal="left" vertical="center" wrapText="1"/>
    </xf>
    <xf numFmtId="0" fontId="20" fillId="0" borderId="1" xfId="0" applyFont="1" applyBorder="1" applyAlignment="1" applyProtection="1">
      <alignment horizontal="center" vertical="center" wrapText="1"/>
      <protection locked="0"/>
    </xf>
    <xf numFmtId="0" fontId="20" fillId="0" borderId="0" xfId="0" applyFont="1" applyFill="1" applyBorder="1" applyAlignment="1" applyProtection="1">
      <alignment horizontal="center" vertical="center" wrapText="1"/>
      <protection locked="0"/>
    </xf>
    <xf numFmtId="0" fontId="8" fillId="0" borderId="3" xfId="0" applyFont="1" applyBorder="1" applyAlignment="1" applyProtection="1">
      <alignment horizontal="center" vertical="center" wrapText="1"/>
      <protection locked="0"/>
    </xf>
    <xf numFmtId="0" fontId="20" fillId="0" borderId="1" xfId="0" applyFont="1" applyFill="1" applyBorder="1" applyAlignment="1" applyProtection="1">
      <alignment horizontal="center" vertical="center" wrapText="1"/>
      <protection locked="0"/>
    </xf>
    <xf numFmtId="0" fontId="8" fillId="0" borderId="1" xfId="4" applyFont="1" applyFill="1" applyBorder="1" applyAlignment="1" applyProtection="1">
      <alignment horizontal="center" vertical="center"/>
      <protection locked="0"/>
    </xf>
    <xf numFmtId="0" fontId="7" fillId="0" borderId="0" xfId="0" applyFont="1" applyFill="1" applyBorder="1" applyAlignment="1" applyProtection="1">
      <alignment horizontal="center" vertical="center" wrapText="1"/>
      <protection locked="0"/>
    </xf>
    <xf numFmtId="20" fontId="8" fillId="0" borderId="1" xfId="0" applyNumberFormat="1" applyFont="1" applyBorder="1" applyAlignment="1" applyProtection="1">
      <alignment horizontal="center" vertical="center" wrapText="1"/>
      <protection locked="0"/>
    </xf>
    <xf numFmtId="166" fontId="8" fillId="3" borderId="1" xfId="0" applyNumberFormat="1" applyFont="1" applyFill="1" applyBorder="1" applyAlignment="1" applyProtection="1">
      <alignment horizontal="center" vertical="center" wrapText="1"/>
      <protection locked="0"/>
    </xf>
    <xf numFmtId="166" fontId="8" fillId="4" borderId="1" xfId="0" applyNumberFormat="1" applyFont="1" applyFill="1" applyBorder="1" applyAlignment="1" applyProtection="1">
      <alignment horizontal="center" vertical="center" wrapText="1"/>
      <protection locked="0"/>
    </xf>
    <xf numFmtId="0" fontId="20" fillId="0" borderId="1" xfId="4" applyFont="1" applyFill="1" applyBorder="1" applyAlignment="1" applyProtection="1">
      <alignment horizontal="center" vertical="center" wrapText="1"/>
    </xf>
    <xf numFmtId="0" fontId="29" fillId="0" borderId="4" xfId="4" applyFont="1" applyFill="1" applyBorder="1" applyAlignment="1" applyProtection="1">
      <alignment horizontal="center" vertical="center"/>
      <protection locked="0"/>
    </xf>
    <xf numFmtId="0" fontId="8" fillId="11" borderId="1" xfId="0" applyFont="1" applyFill="1" applyBorder="1" applyAlignment="1" applyProtection="1">
      <alignment horizontal="center" vertical="center" wrapText="1"/>
      <protection locked="0"/>
    </xf>
    <xf numFmtId="0" fontId="22" fillId="0" borderId="1" xfId="3" applyFont="1" applyBorder="1" applyAlignment="1" applyProtection="1">
      <alignment vertical="center" wrapText="1"/>
      <protection locked="0"/>
    </xf>
    <xf numFmtId="17" fontId="8" fillId="0" borderId="1" xfId="0" applyNumberFormat="1" applyFont="1" applyBorder="1" applyAlignment="1" applyProtection="1">
      <alignment horizontal="center" vertical="center" wrapText="1"/>
      <protection locked="0"/>
    </xf>
    <xf numFmtId="0" fontId="8" fillId="12" borderId="1" xfId="0" applyFont="1" applyFill="1" applyBorder="1" applyAlignment="1" applyProtection="1">
      <alignment vertical="center" wrapText="1"/>
      <protection locked="0"/>
    </xf>
    <xf numFmtId="14" fontId="18" fillId="0" borderId="1" xfId="0" applyNumberFormat="1" applyFont="1" applyBorder="1" applyAlignment="1" applyProtection="1">
      <alignment horizontal="center" vertical="center" wrapText="1"/>
      <protection locked="0"/>
    </xf>
    <xf numFmtId="0" fontId="30" fillId="0" borderId="1" xfId="0" applyFont="1" applyBorder="1" applyAlignment="1" applyProtection="1">
      <alignment horizontal="center" vertical="center" wrapText="1"/>
      <protection locked="0"/>
    </xf>
    <xf numFmtId="0" fontId="22" fillId="0" borderId="14" xfId="3" applyFont="1" applyBorder="1" applyAlignment="1" applyProtection="1">
      <alignment horizontal="center" vertical="center" wrapText="1"/>
      <protection locked="0"/>
    </xf>
    <xf numFmtId="166" fontId="22" fillId="0" borderId="14" xfId="3" applyNumberFormat="1" applyFont="1" applyBorder="1" applyAlignment="1" applyProtection="1">
      <alignment horizontal="center" vertical="center" wrapText="1"/>
      <protection locked="0"/>
    </xf>
    <xf numFmtId="0" fontId="8" fillId="0" borderId="14" xfId="0" applyFont="1" applyBorder="1" applyAlignment="1" applyProtection="1">
      <alignment vertical="center" wrapText="1"/>
      <protection locked="0"/>
    </xf>
    <xf numFmtId="166" fontId="8" fillId="0" borderId="14" xfId="0" applyNumberFormat="1" applyFont="1" applyBorder="1" applyAlignment="1" applyProtection="1">
      <alignment vertical="center" wrapText="1"/>
      <protection locked="0"/>
    </xf>
    <xf numFmtId="0" fontId="8" fillId="0" borderId="14" xfId="0" applyFont="1" applyBorder="1" applyAlignment="1" applyProtection="1">
      <alignment horizontal="center" vertical="center" wrapText="1"/>
      <protection locked="0"/>
    </xf>
    <xf numFmtId="0" fontId="8" fillId="0" borderId="14" xfId="0" applyFont="1" applyFill="1" applyBorder="1" applyAlignment="1" applyProtection="1">
      <alignment horizontal="center" vertical="center" wrapText="1"/>
      <protection locked="0"/>
    </xf>
    <xf numFmtId="166" fontId="8" fillId="0" borderId="14" xfId="0" applyNumberFormat="1" applyFont="1" applyBorder="1" applyAlignment="1" applyProtection="1">
      <alignment horizontal="center" vertical="center" wrapText="1"/>
      <protection locked="0"/>
    </xf>
    <xf numFmtId="165" fontId="8" fillId="0" borderId="14" xfId="0" applyNumberFormat="1" applyFont="1" applyBorder="1" applyAlignment="1" applyProtection="1">
      <alignment horizontal="center" vertical="center" wrapText="1"/>
      <protection locked="0"/>
    </xf>
    <xf numFmtId="0" fontId="8" fillId="0" borderId="16" xfId="0" applyFont="1" applyFill="1" applyBorder="1" applyAlignment="1" applyProtection="1">
      <alignment horizontal="center" vertical="center" wrapText="1"/>
      <protection locked="0"/>
    </xf>
    <xf numFmtId="0" fontId="18" fillId="5" borderId="18" xfId="0" applyFont="1" applyFill="1" applyBorder="1" applyAlignment="1" applyProtection="1">
      <alignment horizontal="center" vertical="center" wrapText="1"/>
      <protection locked="0"/>
    </xf>
    <xf numFmtId="0" fontId="8" fillId="0" borderId="18" xfId="0" applyFont="1" applyFill="1" applyBorder="1" applyAlignment="1" applyProtection="1">
      <alignment horizontal="center" vertical="center" wrapText="1"/>
      <protection locked="0"/>
    </xf>
    <xf numFmtId="0" fontId="8" fillId="4" borderId="18" xfId="0" applyFont="1" applyFill="1" applyBorder="1" applyAlignment="1" applyProtection="1">
      <alignment horizontal="center" vertical="center" wrapText="1"/>
      <protection locked="0"/>
    </xf>
    <xf numFmtId="0" fontId="0" fillId="0" borderId="0" xfId="0" applyAlignment="1">
      <alignment horizontal="left"/>
    </xf>
    <xf numFmtId="169" fontId="8" fillId="0" borderId="1" xfId="0" applyNumberFormat="1" applyFont="1" applyBorder="1" applyAlignment="1" applyProtection="1">
      <alignment horizontal="center" vertical="center" wrapText="1"/>
      <protection locked="0"/>
    </xf>
    <xf numFmtId="0" fontId="18" fillId="0" borderId="1" xfId="0" applyFont="1" applyFill="1" applyBorder="1" applyAlignment="1" applyProtection="1">
      <alignment horizontal="center" vertical="center" wrapText="1"/>
    </xf>
    <xf numFmtId="17" fontId="22" fillId="0" borderId="1" xfId="3" applyNumberFormat="1" applyFont="1" applyBorder="1" applyAlignment="1" applyProtection="1">
      <alignment horizontal="center" vertical="center" wrapText="1"/>
      <protection locked="0"/>
    </xf>
    <xf numFmtId="166" fontId="8" fillId="0" borderId="1" xfId="0" applyNumberFormat="1" applyFont="1" applyFill="1" applyBorder="1" applyAlignment="1" applyProtection="1">
      <alignment vertical="center" wrapText="1"/>
      <protection locked="0"/>
    </xf>
    <xf numFmtId="0" fontId="8" fillId="0" borderId="16" xfId="0" applyFont="1" applyBorder="1" applyAlignment="1" applyProtection="1">
      <alignment vertical="center" wrapText="1"/>
      <protection locked="0"/>
    </xf>
    <xf numFmtId="0" fontId="8" fillId="0" borderId="1" xfId="0" applyFont="1" applyFill="1" applyBorder="1" applyAlignment="1" applyProtection="1">
      <alignment horizontal="left" vertical="top" wrapText="1"/>
      <protection locked="0"/>
    </xf>
    <xf numFmtId="0" fontId="8" fillId="4" borderId="1" xfId="0" applyFont="1" applyFill="1" applyBorder="1" applyAlignment="1" applyProtection="1">
      <alignment vertical="center" wrapText="1"/>
      <protection locked="0"/>
    </xf>
    <xf numFmtId="0" fontId="8" fillId="3" borderId="1" xfId="0" applyFont="1" applyFill="1" applyBorder="1" applyAlignment="1" applyProtection="1">
      <alignment vertical="center" wrapText="1"/>
      <protection locked="0"/>
    </xf>
    <xf numFmtId="0" fontId="8" fillId="3" borderId="1" xfId="0" applyNumberFormat="1" applyFont="1" applyFill="1" applyBorder="1" applyAlignment="1" applyProtection="1">
      <alignment horizontal="center" vertical="center" wrapText="1"/>
      <protection locked="0"/>
    </xf>
    <xf numFmtId="0" fontId="8" fillId="3" borderId="0" xfId="0" applyFont="1" applyFill="1" applyBorder="1" applyAlignment="1" applyProtection="1">
      <alignment vertical="center" wrapText="1"/>
      <protection locked="0"/>
    </xf>
    <xf numFmtId="2" fontId="8" fillId="0" borderId="1" xfId="0" applyNumberFormat="1" applyFont="1" applyFill="1" applyBorder="1" applyAlignment="1" applyProtection="1">
      <alignment horizontal="center" vertical="center" wrapText="1"/>
      <protection locked="0"/>
    </xf>
    <xf numFmtId="0" fontId="22" fillId="0" borderId="0" xfId="3" applyFont="1" applyFill="1" applyBorder="1" applyAlignment="1" applyProtection="1">
      <alignment vertical="center" wrapText="1"/>
      <protection locked="0"/>
    </xf>
    <xf numFmtId="4" fontId="8" fillId="0" borderId="1" xfId="0" applyNumberFormat="1" applyFont="1" applyBorder="1" applyAlignment="1" applyProtection="1">
      <alignment horizontal="center" vertical="center" wrapText="1"/>
      <protection locked="0"/>
    </xf>
    <xf numFmtId="0" fontId="29" fillId="0" borderId="22" xfId="4" applyFont="1" applyFill="1" applyBorder="1" applyAlignment="1" applyProtection="1">
      <alignment horizontal="center" vertical="center"/>
      <protection locked="0"/>
    </xf>
    <xf numFmtId="0" fontId="8" fillId="0" borderId="15" xfId="0" applyFont="1" applyBorder="1" applyAlignment="1" applyProtection="1">
      <alignment vertical="center" wrapText="1"/>
      <protection locked="0"/>
    </xf>
    <xf numFmtId="0" fontId="20" fillId="0" borderId="0" xfId="4" applyFont="1" applyFill="1" applyBorder="1" applyAlignment="1" applyProtection="1">
      <alignment horizontal="center" vertical="center" wrapText="1"/>
    </xf>
    <xf numFmtId="0" fontId="29" fillId="0" borderId="0" xfId="4" applyFont="1" applyFill="1" applyBorder="1" applyAlignment="1" applyProtection="1">
      <alignment horizontal="center" vertical="center"/>
      <protection locked="0"/>
    </xf>
    <xf numFmtId="14" fontId="8" fillId="0" borderId="14" xfId="0" applyNumberFormat="1" applyFont="1" applyBorder="1" applyAlignment="1" applyProtection="1">
      <alignment horizontal="center" vertical="center" wrapText="1"/>
      <protection locked="0"/>
    </xf>
    <xf numFmtId="0" fontId="8" fillId="0" borderId="14" xfId="0" applyNumberFormat="1" applyFont="1" applyBorder="1" applyAlignment="1" applyProtection="1">
      <alignment vertical="center" wrapText="1"/>
      <protection locked="0"/>
    </xf>
    <xf numFmtId="0" fontId="8" fillId="0" borderId="14" xfId="0" applyNumberFormat="1" applyFont="1" applyBorder="1" applyAlignment="1" applyProtection="1">
      <alignment horizontal="center" vertical="center" wrapText="1"/>
      <protection locked="0"/>
    </xf>
    <xf numFmtId="0" fontId="18" fillId="0" borderId="24" xfId="0" applyFont="1" applyFill="1" applyBorder="1" applyAlignment="1" applyProtection="1">
      <alignment horizontal="center" vertical="center" wrapText="1"/>
      <protection locked="0"/>
    </xf>
    <xf numFmtId="0" fontId="8" fillId="11" borderId="1" xfId="0" applyFont="1" applyFill="1" applyBorder="1" applyAlignment="1" applyProtection="1">
      <alignment horizontal="left" vertical="center" wrapText="1"/>
      <protection locked="0"/>
    </xf>
    <xf numFmtId="0" fontId="8" fillId="0" borderId="7" xfId="0" applyFont="1" applyFill="1" applyBorder="1" applyAlignment="1" applyProtection="1">
      <alignment horizontal="center" vertical="center" wrapText="1"/>
      <protection locked="0"/>
    </xf>
    <xf numFmtId="20" fontId="8" fillId="0" borderId="1" xfId="0" applyNumberFormat="1" applyFont="1" applyBorder="1" applyAlignment="1">
      <alignment horizontal="center" vertical="center"/>
    </xf>
    <xf numFmtId="0" fontId="18" fillId="4" borderId="1" xfId="0" applyFont="1" applyFill="1" applyBorder="1" applyAlignment="1" applyProtection="1">
      <alignment horizontal="center" vertical="center" wrapText="1"/>
      <protection locked="0"/>
    </xf>
    <xf numFmtId="0" fontId="20" fillId="0" borderId="3" xfId="4" applyFont="1" applyFill="1" applyBorder="1" applyAlignment="1" applyProtection="1">
      <alignment horizontal="center" vertical="center" wrapText="1"/>
    </xf>
    <xf numFmtId="0" fontId="29" fillId="0" borderId="28" xfId="4" applyFont="1" applyFill="1" applyBorder="1" applyAlignment="1" applyProtection="1">
      <alignment horizontal="center" vertical="center"/>
      <protection locked="0"/>
    </xf>
    <xf numFmtId="0" fontId="18" fillId="0" borderId="0" xfId="0" applyFont="1" applyFill="1" applyBorder="1" applyAlignment="1" applyProtection="1">
      <alignment horizontal="center" vertical="center" wrapText="1"/>
      <protection locked="0"/>
    </xf>
    <xf numFmtId="0" fontId="8" fillId="0" borderId="30" xfId="0" applyFont="1" applyBorder="1" applyAlignment="1" applyProtection="1">
      <alignment horizontal="center" vertical="center" wrapText="1"/>
      <protection locked="0"/>
    </xf>
    <xf numFmtId="0" fontId="8" fillId="0" borderId="30" xfId="0" applyFont="1" applyBorder="1" applyAlignment="1" applyProtection="1">
      <alignment vertical="center" wrapText="1"/>
      <protection locked="0"/>
    </xf>
    <xf numFmtId="17" fontId="8" fillId="0" borderId="14" xfId="0" applyNumberFormat="1" applyFont="1" applyBorder="1" applyAlignment="1" applyProtection="1">
      <alignment horizontal="center" vertical="center" wrapText="1"/>
      <protection locked="0"/>
    </xf>
    <xf numFmtId="0" fontId="8" fillId="0" borderId="1" xfId="0" applyNumberFormat="1" applyFont="1" applyBorder="1" applyAlignment="1" applyProtection="1">
      <alignment horizontal="left" vertical="center" wrapText="1"/>
      <protection locked="0"/>
    </xf>
    <xf numFmtId="0" fontId="0" fillId="0" borderId="0" xfId="0" applyFill="1" applyBorder="1" applyAlignment="1" applyProtection="1">
      <alignment horizontal="center" vertical="center" wrapText="1"/>
    </xf>
    <xf numFmtId="1" fontId="0" fillId="0" borderId="0" xfId="0" applyNumberFormat="1" applyFill="1" applyBorder="1" applyAlignment="1" applyProtection="1">
      <alignment horizontal="center" vertical="center" wrapText="1"/>
    </xf>
    <xf numFmtId="1" fontId="42" fillId="0" borderId="0" xfId="0" applyNumberFormat="1" applyFont="1" applyFill="1" applyBorder="1" applyAlignment="1" applyProtection="1">
      <alignment horizontal="center" vertical="center" wrapText="1"/>
    </xf>
    <xf numFmtId="167" fontId="0" fillId="0" borderId="0" xfId="0" applyNumberFormat="1" applyFill="1" applyBorder="1" applyAlignment="1" applyProtection="1">
      <alignment horizontal="center" vertical="center" wrapText="1"/>
    </xf>
    <xf numFmtId="0" fontId="42" fillId="0" borderId="0" xfId="0" applyFont="1" applyFill="1" applyBorder="1" applyAlignment="1" applyProtection="1">
      <alignment horizontal="center" vertical="center" wrapText="1"/>
    </xf>
    <xf numFmtId="166" fontId="24" fillId="0" borderId="1" xfId="0" applyNumberFormat="1" applyFont="1" applyBorder="1" applyAlignment="1">
      <alignment horizontal="center" vertical="center"/>
    </xf>
    <xf numFmtId="0" fontId="24" fillId="3" borderId="1" xfId="0" applyFont="1" applyFill="1" applyBorder="1" applyAlignment="1">
      <alignment horizontal="left" vertical="center"/>
    </xf>
    <xf numFmtId="0" fontId="18" fillId="0" borderId="1" xfId="0" applyNumberFormat="1" applyFont="1" applyFill="1" applyBorder="1" applyAlignment="1" applyProtection="1">
      <alignment horizontal="center" vertical="center" wrapText="1"/>
      <protection locked="0"/>
    </xf>
    <xf numFmtId="0" fontId="24" fillId="0" borderId="1" xfId="0" applyFont="1" applyBorder="1" applyAlignment="1">
      <alignment horizontal="left" vertical="center"/>
    </xf>
    <xf numFmtId="168" fontId="8" fillId="0" borderId="1" xfId="0" applyNumberFormat="1" applyFont="1" applyBorder="1" applyAlignment="1" applyProtection="1">
      <alignment horizontal="center" vertical="center" wrapText="1"/>
      <protection locked="0"/>
    </xf>
    <xf numFmtId="0" fontId="8" fillId="11" borderId="1" xfId="0" applyFont="1" applyFill="1" applyBorder="1" applyAlignment="1" applyProtection="1">
      <alignment vertical="center" wrapText="1"/>
      <protection locked="0"/>
    </xf>
    <xf numFmtId="20" fontId="0" fillId="0" borderId="1" xfId="0" applyNumberFormat="1" applyFill="1" applyBorder="1" applyAlignment="1" applyProtection="1">
      <alignment horizontal="center" vertical="center" wrapText="1"/>
      <protection locked="0"/>
    </xf>
    <xf numFmtId="0" fontId="8" fillId="0" borderId="34" xfId="0" applyFont="1" applyBorder="1" applyAlignment="1" applyProtection="1">
      <alignment horizontal="center" vertical="center" wrapText="1"/>
      <protection locked="0"/>
    </xf>
    <xf numFmtId="0" fontId="8" fillId="0" borderId="1" xfId="0" applyFont="1" applyBorder="1" applyAlignment="1" applyProtection="1">
      <alignment horizontal="right" vertical="center" wrapText="1"/>
      <protection locked="0"/>
    </xf>
    <xf numFmtId="0" fontId="15" fillId="3" borderId="1" xfId="0" applyFont="1" applyFill="1" applyBorder="1" applyAlignment="1">
      <alignment horizontal="left" vertical="center"/>
    </xf>
    <xf numFmtId="0" fontId="15" fillId="0" borderId="1" xfId="0" applyFont="1" applyBorder="1" applyAlignment="1">
      <alignment horizontal="left" vertical="center" wrapText="1"/>
    </xf>
    <xf numFmtId="49" fontId="8" fillId="0" borderId="1" xfId="0" applyNumberFormat="1" applyFont="1" applyBorder="1" applyAlignment="1" applyProtection="1">
      <alignment horizontal="center" vertical="center" wrapText="1"/>
      <protection locked="0"/>
    </xf>
    <xf numFmtId="166" fontId="15" fillId="0" borderId="1" xfId="0" applyNumberFormat="1" applyFont="1" applyBorder="1" applyAlignment="1">
      <alignment horizontal="center" vertical="center"/>
    </xf>
    <xf numFmtId="0" fontId="8" fillId="0" borderId="1" xfId="0" applyFont="1" applyBorder="1" applyAlignment="1">
      <alignment vertical="center" wrapText="1"/>
    </xf>
    <xf numFmtId="0" fontId="8" fillId="0" borderId="1" xfId="0" applyFont="1" applyBorder="1" applyAlignment="1" applyProtection="1">
      <alignment wrapText="1"/>
      <protection locked="0"/>
    </xf>
    <xf numFmtId="0" fontId="8" fillId="0" borderId="30" xfId="0" applyFont="1" applyFill="1" applyBorder="1" applyAlignment="1" applyProtection="1">
      <alignment horizontal="center" vertical="center" wrapText="1"/>
      <protection locked="0"/>
    </xf>
    <xf numFmtId="166" fontId="8" fillId="0" borderId="30" xfId="0" applyNumberFormat="1" applyFont="1" applyBorder="1" applyAlignment="1" applyProtection="1">
      <alignment horizontal="center" vertical="center" wrapText="1"/>
      <protection locked="0"/>
    </xf>
    <xf numFmtId="0" fontId="8" fillId="3" borderId="30" xfId="0" applyFont="1" applyFill="1" applyBorder="1" applyAlignment="1" applyProtection="1">
      <alignment horizontal="center" vertical="center" wrapText="1"/>
      <protection locked="0"/>
    </xf>
    <xf numFmtId="0" fontId="8" fillId="4" borderId="30" xfId="0" applyFont="1" applyFill="1" applyBorder="1" applyAlignment="1" applyProtection="1">
      <alignment horizontal="center" vertical="center" wrapText="1"/>
      <protection locked="0"/>
    </xf>
    <xf numFmtId="0" fontId="18" fillId="0" borderId="30" xfId="0" applyFont="1" applyFill="1" applyBorder="1" applyAlignment="1" applyProtection="1">
      <alignment horizontal="center" vertical="center" wrapText="1"/>
      <protection locked="0"/>
    </xf>
    <xf numFmtId="0" fontId="8" fillId="0" borderId="30" xfId="0" applyFont="1" applyFill="1" applyBorder="1" applyAlignment="1" applyProtection="1">
      <alignment vertical="center" wrapText="1"/>
      <protection locked="0"/>
    </xf>
    <xf numFmtId="0" fontId="18" fillId="0" borderId="40" xfId="0" applyFont="1" applyFill="1" applyBorder="1" applyAlignment="1" applyProtection="1">
      <alignment horizontal="center" vertical="center" wrapText="1"/>
      <protection locked="0"/>
    </xf>
    <xf numFmtId="171" fontId="18" fillId="0" borderId="1" xfId="0" applyNumberFormat="1" applyFont="1" applyBorder="1" applyAlignment="1" applyProtection="1">
      <alignment horizontal="center" vertical="center" wrapText="1"/>
      <protection locked="0"/>
    </xf>
    <xf numFmtId="171" fontId="8" fillId="0" borderId="1" xfId="0" applyNumberFormat="1" applyFont="1" applyBorder="1" applyAlignment="1" applyProtection="1">
      <alignment horizontal="center" vertical="center" wrapText="1"/>
      <protection locked="0"/>
    </xf>
    <xf numFmtId="171" fontId="8" fillId="0" borderId="14" xfId="0" applyNumberFormat="1" applyFont="1" applyBorder="1" applyAlignment="1" applyProtection="1">
      <alignment horizontal="center" vertical="center" wrapText="1"/>
      <protection locked="0"/>
    </xf>
    <xf numFmtId="171" fontId="8" fillId="0" borderId="1" xfId="0" applyNumberFormat="1" applyFont="1" applyBorder="1" applyAlignment="1" applyProtection="1">
      <alignment vertical="center" wrapText="1"/>
      <protection locked="0"/>
    </xf>
    <xf numFmtId="171" fontId="8" fillId="0" borderId="1" xfId="2" applyNumberFormat="1" applyFont="1" applyBorder="1" applyAlignment="1" applyProtection="1">
      <alignment horizontal="center" vertical="center" wrapText="1"/>
      <protection locked="0"/>
    </xf>
    <xf numFmtId="171" fontId="8" fillId="0" borderId="1" xfId="0" applyNumberFormat="1" applyFont="1" applyFill="1" applyBorder="1" applyAlignment="1" applyProtection="1">
      <alignment horizontal="center" vertical="center" wrapText="1"/>
      <protection locked="0"/>
    </xf>
    <xf numFmtId="171" fontId="18" fillId="0" borderId="1" xfId="0" applyNumberFormat="1" applyFont="1" applyFill="1" applyBorder="1" applyAlignment="1" applyProtection="1">
      <alignment horizontal="center" vertical="center" wrapText="1"/>
    </xf>
    <xf numFmtId="171" fontId="22" fillId="0" borderId="1" xfId="3" applyNumberFormat="1" applyFont="1" applyBorder="1" applyAlignment="1" applyProtection="1">
      <alignment horizontal="center" vertical="center" wrapText="1"/>
      <protection locked="0"/>
    </xf>
    <xf numFmtId="171" fontId="22" fillId="0" borderId="14" xfId="3" applyNumberFormat="1" applyFont="1" applyBorder="1" applyAlignment="1" applyProtection="1">
      <alignment horizontal="center" vertical="center" wrapText="1"/>
      <protection locked="0"/>
    </xf>
    <xf numFmtId="171" fontId="8" fillId="0" borderId="14" xfId="0" applyNumberFormat="1" applyFont="1" applyBorder="1" applyAlignment="1" applyProtection="1">
      <alignment vertical="center" wrapText="1"/>
      <protection locked="0"/>
    </xf>
    <xf numFmtId="171" fontId="8" fillId="3" borderId="1" xfId="0" applyNumberFormat="1" applyFont="1" applyFill="1" applyBorder="1" applyAlignment="1" applyProtection="1">
      <alignment vertical="center" wrapText="1"/>
      <protection locked="0"/>
    </xf>
    <xf numFmtId="171" fontId="8" fillId="0" borderId="0" xfId="0" applyNumberFormat="1" applyFont="1" applyBorder="1" applyAlignment="1" applyProtection="1">
      <alignment vertical="center" wrapText="1"/>
      <protection locked="0"/>
    </xf>
    <xf numFmtId="0" fontId="8" fillId="0" borderId="40" xfId="0" applyFont="1" applyBorder="1" applyAlignment="1" applyProtection="1">
      <alignment horizontal="center" vertical="center" wrapText="1"/>
      <protection locked="0"/>
    </xf>
    <xf numFmtId="0" fontId="8" fillId="0" borderId="40" xfId="0" applyFont="1" applyFill="1" applyBorder="1" applyAlignment="1" applyProtection="1">
      <alignment horizontal="center" vertical="center" wrapText="1"/>
      <protection locked="0"/>
    </xf>
    <xf numFmtId="0" fontId="8" fillId="0" borderId="34" xfId="0" applyFont="1" applyFill="1" applyBorder="1" applyAlignment="1" applyProtection="1">
      <alignment horizontal="center" vertical="center" wrapText="1"/>
      <protection locked="0"/>
    </xf>
    <xf numFmtId="0" fontId="8" fillId="0" borderId="28" xfId="0" applyFont="1" applyBorder="1" applyAlignment="1" applyProtection="1">
      <alignment horizontal="center" vertical="center" wrapText="1"/>
      <protection locked="0"/>
    </xf>
    <xf numFmtId="166" fontId="18" fillId="0" borderId="1" xfId="0" applyNumberFormat="1" applyFont="1" applyFill="1" applyBorder="1" applyAlignment="1" applyProtection="1">
      <alignment horizontal="center" vertical="center" wrapText="1"/>
    </xf>
    <xf numFmtId="172" fontId="18" fillId="0" borderId="1" xfId="0" applyNumberFormat="1" applyFont="1" applyFill="1" applyBorder="1" applyAlignment="1" applyProtection="1">
      <alignment horizontal="center" vertical="center" wrapText="1"/>
    </xf>
    <xf numFmtId="0" fontId="8" fillId="17" borderId="1" xfId="0" applyFont="1" applyFill="1" applyBorder="1" applyAlignment="1" applyProtection="1">
      <alignment horizontal="center" vertical="center" wrapText="1"/>
      <protection locked="0"/>
    </xf>
    <xf numFmtId="0" fontId="8" fillId="0" borderId="40" xfId="0" applyFont="1" applyBorder="1" applyAlignment="1" applyProtection="1">
      <alignment vertical="center" wrapText="1"/>
      <protection locked="0"/>
    </xf>
    <xf numFmtId="20" fontId="8" fillId="0" borderId="1" xfId="0" applyNumberFormat="1" applyFont="1" applyBorder="1" applyAlignment="1">
      <alignment horizontal="center" vertical="center" wrapText="1"/>
    </xf>
    <xf numFmtId="0" fontId="8" fillId="0" borderId="40" xfId="0" applyFont="1" applyFill="1" applyBorder="1" applyAlignment="1" applyProtection="1">
      <alignment vertical="center" wrapText="1"/>
      <protection locked="0"/>
    </xf>
    <xf numFmtId="0" fontId="8" fillId="0" borderId="33" xfId="0" applyFont="1" applyFill="1" applyBorder="1" applyAlignment="1" applyProtection="1">
      <alignment horizontal="center" vertical="center" wrapText="1"/>
      <protection locked="0"/>
    </xf>
    <xf numFmtId="0" fontId="8" fillId="0" borderId="18" xfId="0" applyFont="1" applyBorder="1" applyAlignment="1" applyProtection="1">
      <alignment horizontal="center" vertical="center" wrapText="1"/>
      <protection locked="0"/>
    </xf>
    <xf numFmtId="0" fontId="8" fillId="0" borderId="24"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0" fontId="12" fillId="0" borderId="1" xfId="0" applyFont="1" applyBorder="1" applyAlignment="1">
      <alignment horizontal="center" vertical="center" wrapText="1"/>
    </xf>
    <xf numFmtId="49" fontId="8" fillId="0" borderId="1" xfId="0" applyNumberFormat="1" applyFont="1" applyFill="1" applyBorder="1" applyAlignment="1" applyProtection="1">
      <alignment horizontal="center" vertical="center" wrapText="1"/>
      <protection locked="0"/>
    </xf>
    <xf numFmtId="14" fontId="22" fillId="0" borderId="1" xfId="3" applyNumberFormat="1" applyFont="1" applyBorder="1" applyAlignment="1" applyProtection="1">
      <alignment horizontal="center" vertical="center" wrapText="1"/>
      <protection locked="0"/>
    </xf>
    <xf numFmtId="20" fontId="18" fillId="0" borderId="1" xfId="0" applyNumberFormat="1" applyFont="1" applyFill="1" applyBorder="1" applyAlignment="1" applyProtection="1">
      <alignment horizontal="center" vertical="center" wrapText="1"/>
      <protection locked="0"/>
    </xf>
    <xf numFmtId="0" fontId="19" fillId="0" borderId="1" xfId="0" applyFont="1" applyFill="1" applyBorder="1" applyAlignment="1" applyProtection="1">
      <alignment horizontal="center" vertical="center" wrapText="1"/>
      <protection locked="0"/>
    </xf>
    <xf numFmtId="14" fontId="19" fillId="0" borderId="1" xfId="0" applyNumberFormat="1" applyFont="1" applyFill="1" applyBorder="1" applyAlignment="1" applyProtection="1">
      <alignment horizontal="center" vertical="center" wrapText="1"/>
      <protection locked="0"/>
    </xf>
    <xf numFmtId="0" fontId="19" fillId="0" borderId="1" xfId="0" applyFont="1" applyBorder="1" applyAlignment="1" applyProtection="1">
      <alignment horizontal="center" vertical="center" wrapText="1"/>
      <protection locked="0"/>
    </xf>
    <xf numFmtId="14" fontId="19" fillId="0" borderId="1" xfId="0" applyNumberFormat="1" applyFont="1" applyBorder="1" applyAlignment="1" applyProtection="1">
      <alignment horizontal="center" vertical="center" wrapText="1"/>
      <protection locked="0"/>
    </xf>
    <xf numFmtId="49" fontId="19" fillId="0" borderId="1" xfId="0" applyNumberFormat="1" applyFont="1" applyBorder="1" applyAlignment="1" applyProtection="1">
      <alignment horizontal="center" vertical="center" wrapText="1"/>
      <protection locked="0"/>
    </xf>
    <xf numFmtId="0" fontId="7" fillId="0" borderId="1" xfId="0" applyFont="1" applyBorder="1" applyAlignment="1" applyProtection="1">
      <alignment horizontal="center" vertical="center" wrapText="1"/>
      <protection locked="0"/>
    </xf>
    <xf numFmtId="173" fontId="8" fillId="0" borderId="1" xfId="0" applyNumberFormat="1" applyFont="1" applyBorder="1" applyAlignment="1" applyProtection="1">
      <alignment horizontal="center" vertical="center" wrapText="1"/>
      <protection locked="0"/>
    </xf>
    <xf numFmtId="0" fontId="8" fillId="4" borderId="0" xfId="0" applyFont="1" applyFill="1" applyBorder="1" applyAlignment="1" applyProtection="1">
      <alignment vertical="center" wrapText="1"/>
      <protection locked="0"/>
    </xf>
    <xf numFmtId="14" fontId="8" fillId="4" borderId="1" xfId="0" applyNumberFormat="1" applyFont="1" applyFill="1" applyBorder="1" applyAlignment="1" applyProtection="1">
      <alignment horizontal="center" vertical="center" wrapText="1"/>
      <protection locked="0"/>
    </xf>
    <xf numFmtId="0" fontId="20" fillId="4" borderId="1" xfId="0" applyFont="1" applyFill="1" applyBorder="1" applyAlignment="1" applyProtection="1">
      <alignment horizontal="center" vertical="center" wrapText="1"/>
      <protection locked="0"/>
    </xf>
    <xf numFmtId="0" fontId="7" fillId="4" borderId="1" xfId="0" applyFont="1" applyFill="1" applyBorder="1" applyAlignment="1" applyProtection="1">
      <alignment horizontal="center" vertical="center" wrapText="1"/>
      <protection locked="0"/>
    </xf>
    <xf numFmtId="0" fontId="23" fillId="0" borderId="1" xfId="0" applyFont="1" applyBorder="1" applyAlignment="1">
      <alignment vertical="top" wrapText="1"/>
    </xf>
    <xf numFmtId="0" fontId="46" fillId="0" borderId="1" xfId="0" applyFont="1" applyBorder="1" applyAlignment="1">
      <alignment vertical="top" wrapText="1"/>
    </xf>
    <xf numFmtId="0" fontId="46" fillId="0" borderId="1" xfId="0" applyFont="1" applyBorder="1" applyAlignment="1">
      <alignment wrapText="1"/>
    </xf>
    <xf numFmtId="0" fontId="8" fillId="0" borderId="34" xfId="0" applyFont="1" applyBorder="1" applyAlignment="1" applyProtection="1">
      <alignment vertical="center" wrapText="1"/>
      <protection locked="0"/>
    </xf>
    <xf numFmtId="0" fontId="20" fillId="4" borderId="1" xfId="0" applyFont="1" applyFill="1" applyBorder="1" applyAlignment="1" applyProtection="1">
      <alignment vertical="center" wrapText="1"/>
      <protection locked="0"/>
    </xf>
    <xf numFmtId="0" fontId="0" fillId="0" borderId="1" xfId="0" applyBorder="1" applyAlignment="1">
      <alignment horizontal="center" vertical="center" wrapText="1"/>
    </xf>
    <xf numFmtId="166" fontId="8" fillId="3" borderId="1" xfId="0" applyNumberFormat="1" applyFont="1" applyFill="1" applyBorder="1" applyAlignment="1" applyProtection="1">
      <alignment vertical="center" wrapText="1"/>
      <protection locked="0"/>
    </xf>
    <xf numFmtId="0" fontId="24" fillId="0" borderId="1" xfId="0" applyNumberFormat="1" applyFont="1" applyFill="1" applyBorder="1" applyAlignment="1">
      <alignment horizontal="center" vertical="center"/>
    </xf>
    <xf numFmtId="0" fontId="24" fillId="0" borderId="1" xfId="0" applyNumberFormat="1" applyFont="1" applyBorder="1" applyAlignment="1">
      <alignment horizontal="center" vertical="center"/>
    </xf>
    <xf numFmtId="0" fontId="24" fillId="0" borderId="1" xfId="0" applyFont="1" applyBorder="1"/>
    <xf numFmtId="0" fontId="8" fillId="0" borderId="1" xfId="0" applyFont="1" applyBorder="1" applyAlignment="1">
      <alignment horizontal="center" vertical="center" wrapText="1"/>
    </xf>
    <xf numFmtId="0" fontId="8" fillId="0" borderId="1" xfId="0" applyFont="1" applyBorder="1" applyAlignment="1">
      <alignment horizontal="right" vertical="center" wrapText="1"/>
    </xf>
    <xf numFmtId="0" fontId="8" fillId="0" borderId="1" xfId="0" applyFont="1" applyBorder="1" applyAlignment="1">
      <alignment horizontal="left" vertical="center" wrapText="1"/>
    </xf>
    <xf numFmtId="20" fontId="8" fillId="0" borderId="1" xfId="0" applyNumberFormat="1" applyFont="1" applyBorder="1" applyAlignment="1">
      <alignment horizontal="right" vertical="center" wrapText="1"/>
    </xf>
    <xf numFmtId="0" fontId="30" fillId="0" borderId="1" xfId="0" applyFont="1" applyBorder="1" applyAlignment="1">
      <alignment horizontal="center" vertical="center" wrapText="1"/>
    </xf>
    <xf numFmtId="0" fontId="49" fillId="0" borderId="1" xfId="7" applyNumberFormat="1" applyFont="1" applyFill="1" applyBorder="1" applyAlignment="1" applyProtection="1">
      <alignment horizontal="center" vertical="center" wrapText="1"/>
    </xf>
    <xf numFmtId="0" fontId="18" fillId="0" borderId="1" xfId="0" applyFont="1" applyFill="1" applyBorder="1" applyAlignment="1" applyProtection="1">
      <alignment horizontal="left" vertical="top" wrapText="1"/>
      <protection locked="0"/>
    </xf>
    <xf numFmtId="20" fontId="20" fillId="0" borderId="1" xfId="0" applyNumberFormat="1" applyFont="1" applyFill="1" applyBorder="1" applyAlignment="1" applyProtection="1">
      <alignment horizontal="center" vertical="center" wrapText="1"/>
      <protection locked="0"/>
    </xf>
    <xf numFmtId="174" fontId="20" fillId="0" borderId="1" xfId="8" applyNumberFormat="1" applyFont="1" applyFill="1" applyBorder="1" applyAlignment="1" applyProtection="1">
      <alignment horizontal="center" vertical="center" wrapText="1"/>
      <protection locked="0"/>
    </xf>
    <xf numFmtId="166" fontId="8" fillId="0" borderId="1" xfId="0" applyNumberFormat="1" applyFont="1" applyBorder="1" applyAlignment="1" applyProtection="1">
      <alignment horizontal="right" vertical="center" wrapText="1"/>
      <protection locked="0"/>
    </xf>
    <xf numFmtId="49" fontId="8" fillId="0" borderId="1" xfId="0" applyNumberFormat="1" applyFont="1" applyBorder="1" applyAlignment="1" applyProtection="1">
      <alignment horizontal="right" vertical="center" wrapText="1"/>
      <protection locked="0"/>
    </xf>
    <xf numFmtId="0" fontId="15" fillId="0" borderId="1" xfId="0" applyFont="1" applyFill="1" applyBorder="1" applyAlignment="1">
      <alignment horizontal="left" vertical="center"/>
    </xf>
    <xf numFmtId="0" fontId="15" fillId="0" borderId="1" xfId="0" applyFont="1" applyBorder="1" applyAlignment="1">
      <alignment horizontal="center" vertical="center"/>
    </xf>
    <xf numFmtId="0" fontId="8" fillId="0" borderId="41" xfId="0" applyFont="1" applyBorder="1" applyAlignment="1" applyProtection="1">
      <alignment horizontal="center" vertical="center" wrapText="1"/>
      <protection locked="0"/>
    </xf>
    <xf numFmtId="0" fontId="8" fillId="0" borderId="50" xfId="0" applyFont="1" applyBorder="1" applyAlignment="1" applyProtection="1">
      <alignment horizontal="center" vertical="center" wrapText="1"/>
      <protection locked="0"/>
    </xf>
    <xf numFmtId="0" fontId="8" fillId="13" borderId="1" xfId="0" applyFont="1" applyFill="1" applyBorder="1" applyAlignment="1" applyProtection="1">
      <alignment horizontal="center" vertical="center" wrapText="1"/>
      <protection locked="0"/>
    </xf>
    <xf numFmtId="46" fontId="8" fillId="0" borderId="1" xfId="0" applyNumberFormat="1" applyFont="1" applyBorder="1" applyAlignment="1" applyProtection="1">
      <alignment horizontal="center" vertical="center" wrapText="1"/>
      <protection locked="0"/>
    </xf>
    <xf numFmtId="0" fontId="0" fillId="0" borderId="1" xfId="0" applyFill="1" applyBorder="1" applyAlignment="1">
      <alignment horizontal="center" vertical="center" wrapText="1"/>
    </xf>
    <xf numFmtId="46" fontId="8" fillId="4" borderId="1" xfId="0" applyNumberFormat="1" applyFont="1" applyFill="1" applyBorder="1" applyAlignment="1" applyProtection="1">
      <alignment horizontal="center" vertical="center" wrapText="1"/>
      <protection locked="0"/>
    </xf>
    <xf numFmtId="0" fontId="8" fillId="0" borderId="50" xfId="0" applyFont="1" applyBorder="1" applyAlignment="1" applyProtection="1">
      <alignment vertical="center" wrapText="1"/>
      <protection locked="0"/>
    </xf>
    <xf numFmtId="0" fontId="8" fillId="0" borderId="40" xfId="0" applyFont="1" applyBorder="1" applyAlignment="1" applyProtection="1">
      <alignment horizontal="left" vertical="center" wrapText="1"/>
      <protection locked="0"/>
    </xf>
    <xf numFmtId="0" fontId="8" fillId="0" borderId="51" xfId="0" applyFont="1" applyBorder="1" applyAlignment="1" applyProtection="1">
      <alignment horizontal="center" vertical="center" wrapText="1"/>
      <protection locked="0"/>
    </xf>
    <xf numFmtId="0" fontId="11" fillId="0" borderId="0" xfId="0" applyFont="1" applyFill="1"/>
    <xf numFmtId="0" fontId="9" fillId="0" borderId="0" xfId="0" applyFont="1" applyFill="1" applyAlignment="1"/>
    <xf numFmtId="166" fontId="23" fillId="0" borderId="1" xfId="0" applyNumberFormat="1" applyFont="1" applyBorder="1" applyAlignment="1">
      <alignment horizontal="center" vertical="center"/>
    </xf>
    <xf numFmtId="0" fontId="45" fillId="0" borderId="1" xfId="0" applyFont="1" applyBorder="1" applyAlignment="1">
      <alignment horizontal="center" vertical="center" wrapText="1"/>
    </xf>
    <xf numFmtId="0" fontId="0" fillId="0" borderId="1" xfId="0" applyBorder="1" applyAlignment="1">
      <alignment horizontal="center"/>
    </xf>
    <xf numFmtId="166" fontId="8" fillId="11" borderId="1" xfId="0" applyNumberFormat="1" applyFont="1" applyFill="1" applyBorder="1" applyAlignment="1" applyProtection="1">
      <alignment horizontal="center" vertical="center" wrapText="1"/>
      <protection locked="0"/>
    </xf>
    <xf numFmtId="0" fontId="0" fillId="0" borderId="0" xfId="0" applyAlignment="1">
      <alignment textRotation="90"/>
    </xf>
    <xf numFmtId="20" fontId="6" fillId="0" borderId="1" xfId="0" applyNumberFormat="1" applyFont="1" applyFill="1" applyBorder="1" applyAlignment="1" applyProtection="1">
      <alignment horizontal="center" vertical="center" wrapText="1"/>
      <protection locked="0"/>
    </xf>
    <xf numFmtId="0" fontId="22" fillId="0" borderId="0" xfId="3" applyFont="1" applyBorder="1" applyAlignment="1" applyProtection="1">
      <alignment horizontal="center" vertical="center" wrapText="1"/>
      <protection locked="0"/>
    </xf>
    <xf numFmtId="0" fontId="0" fillId="0" borderId="1" xfId="0" applyBorder="1" applyAlignment="1">
      <alignment horizontal="center" vertical="center"/>
    </xf>
    <xf numFmtId="0" fontId="22" fillId="13" borderId="1" xfId="3" applyFont="1" applyFill="1" applyBorder="1" applyAlignment="1" applyProtection="1">
      <alignment horizontal="center" vertical="center" wrapText="1"/>
      <protection locked="0"/>
    </xf>
    <xf numFmtId="0" fontId="22" fillId="13" borderId="0" xfId="3" applyFont="1" applyFill="1" applyBorder="1" applyAlignment="1" applyProtection="1">
      <alignment horizontal="center" vertical="center" wrapText="1"/>
      <protection locked="0"/>
    </xf>
    <xf numFmtId="0" fontId="8" fillId="13" borderId="0" xfId="0" applyFont="1" applyFill="1" applyBorder="1" applyAlignment="1" applyProtection="1">
      <alignment vertical="center" wrapText="1"/>
      <protection locked="0"/>
    </xf>
    <xf numFmtId="166" fontId="22" fillId="13" borderId="1" xfId="3" applyNumberFormat="1" applyFont="1" applyFill="1" applyBorder="1" applyAlignment="1" applyProtection="1">
      <alignment horizontal="center" vertical="center" wrapText="1"/>
      <protection locked="0"/>
    </xf>
    <xf numFmtId="0" fontId="18" fillId="13" borderId="0" xfId="0" applyFont="1" applyFill="1" applyBorder="1" applyAlignment="1" applyProtection="1">
      <alignment vertical="center" wrapText="1"/>
      <protection locked="0"/>
    </xf>
    <xf numFmtId="0" fontId="18" fillId="13" borderId="1" xfId="0" applyFont="1" applyFill="1" applyBorder="1" applyAlignment="1" applyProtection="1">
      <alignment horizontal="center" vertical="center" wrapText="1"/>
      <protection locked="0"/>
    </xf>
    <xf numFmtId="20" fontId="18" fillId="13" borderId="1" xfId="0" applyNumberFormat="1" applyFont="1" applyFill="1" applyBorder="1" applyAlignment="1" applyProtection="1">
      <alignment horizontal="center" vertical="center" wrapText="1"/>
      <protection locked="0"/>
    </xf>
    <xf numFmtId="166" fontId="18" fillId="13" borderId="1" xfId="0" applyNumberFormat="1" applyFont="1" applyFill="1" applyBorder="1" applyAlignment="1" applyProtection="1">
      <alignment horizontal="center" vertical="center" wrapText="1"/>
    </xf>
    <xf numFmtId="0" fontId="18" fillId="13" borderId="1" xfId="0" applyNumberFormat="1" applyFont="1" applyFill="1" applyBorder="1" applyAlignment="1" applyProtection="1">
      <alignment horizontal="center" vertical="center" wrapText="1"/>
      <protection locked="0"/>
    </xf>
    <xf numFmtId="0" fontId="18" fillId="13" borderId="1" xfId="0" applyFont="1" applyFill="1" applyBorder="1" applyAlignment="1" applyProtection="1">
      <alignment horizontal="center" vertical="center" wrapText="1"/>
    </xf>
    <xf numFmtId="0" fontId="8" fillId="0" borderId="1" xfId="0" applyNumberFormat="1" applyFont="1" applyFill="1" applyBorder="1" applyAlignment="1" applyProtection="1">
      <alignment horizontal="left" vertical="center" wrapText="1"/>
      <protection locked="0"/>
    </xf>
    <xf numFmtId="0" fontId="8" fillId="0" borderId="23" xfId="0" applyFont="1" applyBorder="1" applyAlignment="1" applyProtection="1">
      <alignment horizontal="center" vertical="center" wrapText="1"/>
      <protection locked="0"/>
    </xf>
    <xf numFmtId="0" fontId="8" fillId="4" borderId="34" xfId="0" applyFont="1" applyFill="1" applyBorder="1" applyAlignment="1" applyProtection="1">
      <alignment horizontal="center" vertical="center" wrapText="1"/>
      <protection locked="0"/>
    </xf>
    <xf numFmtId="165" fontId="8" fillId="0" borderId="1" xfId="0" applyNumberFormat="1" applyFont="1" applyBorder="1" applyAlignment="1" applyProtection="1">
      <alignment vertical="center" wrapText="1"/>
      <protection locked="0"/>
    </xf>
    <xf numFmtId="0" fontId="8" fillId="0" borderId="1" xfId="0" applyFont="1" applyFill="1" applyBorder="1" applyAlignment="1">
      <alignment horizontal="right" vertical="center" wrapText="1"/>
    </xf>
    <xf numFmtId="0" fontId="8" fillId="0" borderId="1" xfId="0" applyFont="1" applyFill="1" applyBorder="1" applyAlignment="1">
      <alignment vertical="center" wrapText="1"/>
    </xf>
    <xf numFmtId="165" fontId="8" fillId="0" borderId="1" xfId="0" applyNumberFormat="1" applyFont="1" applyFill="1" applyBorder="1" applyAlignment="1" applyProtection="1">
      <alignment vertical="center" wrapText="1"/>
      <protection locked="0"/>
    </xf>
    <xf numFmtId="20" fontId="8" fillId="0" borderId="1" xfId="0" applyNumberFormat="1" applyFont="1" applyFill="1" applyBorder="1" applyAlignment="1">
      <alignment horizontal="right" vertical="center" wrapText="1"/>
    </xf>
    <xf numFmtId="0" fontId="8" fillId="0" borderId="1" xfId="0" applyNumberFormat="1" applyFont="1" applyFill="1" applyBorder="1" applyAlignment="1" applyProtection="1">
      <alignment horizontal="left" vertical="center" wrapText="1"/>
    </xf>
    <xf numFmtId="175" fontId="18" fillId="0" borderId="1" xfId="0" applyNumberFormat="1" applyFont="1" applyBorder="1" applyAlignment="1" applyProtection="1">
      <alignment horizontal="center" vertical="center" wrapText="1"/>
      <protection locked="0"/>
    </xf>
    <xf numFmtId="175" fontId="18" fillId="0" borderId="1" xfId="0" applyNumberFormat="1" applyFont="1" applyFill="1" applyBorder="1" applyAlignment="1" applyProtection="1">
      <alignment horizontal="center" vertical="center" wrapText="1"/>
    </xf>
    <xf numFmtId="21" fontId="18" fillId="0" borderId="1" xfId="0" applyNumberFormat="1" applyFont="1" applyFill="1" applyBorder="1" applyAlignment="1" applyProtection="1">
      <alignment horizontal="left" vertical="top" wrapText="1"/>
      <protection locked="0"/>
    </xf>
    <xf numFmtId="165" fontId="8" fillId="4" borderId="1" xfId="0" applyNumberFormat="1" applyFont="1" applyFill="1" applyBorder="1" applyAlignment="1" applyProtection="1">
      <alignment horizontal="center" vertical="center" wrapText="1"/>
      <protection locked="0"/>
    </xf>
    <xf numFmtId="0" fontId="8" fillId="3" borderId="1" xfId="0" applyFont="1" applyFill="1" applyBorder="1" applyAlignment="1" applyProtection="1">
      <alignment horizontal="left" vertical="center" wrapText="1"/>
      <protection locked="0"/>
    </xf>
    <xf numFmtId="165" fontId="22" fillId="0" borderId="1" xfId="3" applyNumberFormat="1" applyFont="1" applyBorder="1" applyAlignment="1" applyProtection="1">
      <alignment horizontal="center" vertical="center" wrapText="1"/>
      <protection locked="0"/>
    </xf>
    <xf numFmtId="165" fontId="8" fillId="0" borderId="40" xfId="0" applyNumberFormat="1" applyFont="1" applyBorder="1" applyAlignment="1" applyProtection="1">
      <alignment horizontal="center" vertical="center" wrapText="1"/>
      <protection locked="0"/>
    </xf>
    <xf numFmtId="166" fontId="8" fillId="0" borderId="40" xfId="0" applyNumberFormat="1" applyFont="1" applyBorder="1" applyAlignment="1" applyProtection="1">
      <alignment horizontal="center" vertical="center" wrapText="1"/>
      <protection locked="0"/>
    </xf>
    <xf numFmtId="0" fontId="30" fillId="0" borderId="1" xfId="0" applyFont="1" applyFill="1" applyBorder="1" applyAlignment="1" applyProtection="1">
      <alignment horizontal="center" vertical="center" wrapText="1"/>
      <protection locked="0"/>
    </xf>
    <xf numFmtId="14" fontId="30" fillId="0" borderId="1" xfId="0" applyNumberFormat="1" applyFont="1" applyBorder="1" applyAlignment="1" applyProtection="1">
      <alignment horizontal="center" vertical="center" wrapText="1"/>
      <protection locked="0"/>
    </xf>
    <xf numFmtId="166" fontId="30" fillId="0" borderId="1" xfId="0" applyNumberFormat="1" applyFont="1" applyBorder="1" applyAlignment="1" applyProtection="1">
      <alignment horizontal="center" vertical="center" wrapText="1"/>
      <protection locked="0"/>
    </xf>
    <xf numFmtId="172" fontId="30" fillId="0" borderId="1" xfId="0" applyNumberFormat="1" applyFont="1" applyFill="1" applyBorder="1" applyAlignment="1" applyProtection="1">
      <alignment horizontal="center" vertical="center" wrapText="1"/>
    </xf>
    <xf numFmtId="0" fontId="30" fillId="0" borderId="1" xfId="0" applyFont="1" applyFill="1" applyBorder="1" applyAlignment="1" applyProtection="1">
      <alignment horizontal="center" vertical="center" wrapText="1"/>
    </xf>
    <xf numFmtId="0" fontId="18" fillId="0" borderId="1" xfId="0" applyFont="1" applyFill="1" applyBorder="1" applyAlignment="1" applyProtection="1">
      <alignment horizontal="left" vertical="center" wrapText="1"/>
      <protection locked="0"/>
    </xf>
    <xf numFmtId="0" fontId="8" fillId="4" borderId="40" xfId="0" applyFont="1" applyFill="1" applyBorder="1" applyAlignment="1" applyProtection="1">
      <alignment horizontal="center" vertical="center" wrapText="1"/>
      <protection locked="0"/>
    </xf>
    <xf numFmtId="166" fontId="8" fillId="0" borderId="40" xfId="0" applyNumberFormat="1" applyFont="1" applyBorder="1" applyAlignment="1" applyProtection="1">
      <alignment vertical="center" wrapText="1"/>
      <protection locked="0"/>
    </xf>
    <xf numFmtId="165" fontId="8" fillId="0" borderId="1" xfId="0" applyNumberFormat="1" applyFont="1" applyFill="1" applyBorder="1" applyAlignment="1" applyProtection="1">
      <alignment horizontal="center" vertical="center" wrapText="1"/>
      <protection locked="0"/>
    </xf>
    <xf numFmtId="0" fontId="8" fillId="0" borderId="1" xfId="0" applyFont="1" applyFill="1" applyBorder="1" applyAlignment="1" applyProtection="1">
      <alignment horizontal="right" vertical="center" wrapText="1"/>
      <protection locked="0"/>
    </xf>
    <xf numFmtId="0" fontId="8" fillId="0" borderId="1" xfId="0" applyFont="1" applyFill="1" applyBorder="1" applyAlignment="1" applyProtection="1">
      <alignment wrapText="1"/>
      <protection locked="0"/>
    </xf>
    <xf numFmtId="166" fontId="8" fillId="0" borderId="1" xfId="0" applyNumberFormat="1" applyFont="1" applyFill="1" applyBorder="1" applyAlignment="1" applyProtection="1">
      <alignment horizontal="right" vertical="center" wrapText="1"/>
      <protection locked="0"/>
    </xf>
    <xf numFmtId="14" fontId="8" fillId="0" borderId="1" xfId="0" applyNumberFormat="1" applyFont="1" applyBorder="1" applyAlignment="1" applyProtection="1">
      <alignment horizontal="right" vertical="center" wrapText="1"/>
      <protection locked="0"/>
    </xf>
    <xf numFmtId="0" fontId="51" fillId="0" borderId="1" xfId="12" applyFont="1" applyFill="1" applyBorder="1" applyAlignment="1">
      <alignment vertical="center" wrapText="1"/>
    </xf>
    <xf numFmtId="0" fontId="8" fillId="0" borderId="1" xfId="0" applyNumberFormat="1" applyFont="1" applyFill="1" applyBorder="1" applyAlignment="1" applyProtection="1">
      <alignment vertical="center" wrapText="1"/>
      <protection locked="0"/>
    </xf>
    <xf numFmtId="0" fontId="0" fillId="0" borderId="1" xfId="0" applyNumberFormat="1" applyFont="1" applyFill="1" applyBorder="1" applyAlignment="1" applyProtection="1">
      <alignment horizontal="left" vertical="center" wrapText="1"/>
    </xf>
    <xf numFmtId="165" fontId="8" fillId="4" borderId="1" xfId="0" applyNumberFormat="1" applyFont="1" applyFill="1" applyBorder="1" applyAlignment="1" applyProtection="1">
      <alignment vertical="center" wrapText="1"/>
      <protection locked="0"/>
    </xf>
    <xf numFmtId="166" fontId="8" fillId="4" borderId="1" xfId="0" applyNumberFormat="1" applyFont="1" applyFill="1" applyBorder="1" applyAlignment="1" applyProtection="1">
      <alignment vertical="center" wrapText="1"/>
      <protection locked="0"/>
    </xf>
    <xf numFmtId="0" fontId="8" fillId="4" borderId="1" xfId="0" applyNumberFormat="1" applyFont="1" applyFill="1" applyBorder="1" applyAlignment="1" applyProtection="1">
      <alignment horizontal="right" vertical="center" wrapText="1"/>
    </xf>
    <xf numFmtId="0" fontId="55" fillId="0" borderId="1" xfId="7" applyNumberFormat="1" applyFont="1" applyFill="1" applyBorder="1" applyAlignment="1" applyProtection="1">
      <alignment horizontal="left" vertical="center" wrapText="1"/>
    </xf>
    <xf numFmtId="0" fontId="8" fillId="0" borderId="1" xfId="10" applyFont="1" applyBorder="1" applyAlignment="1" applyProtection="1">
      <alignment vertical="center" wrapText="1"/>
      <protection locked="0"/>
    </xf>
    <xf numFmtId="0" fontId="45" fillId="0" borderId="1" xfId="0" applyNumberFormat="1" applyFont="1" applyBorder="1" applyAlignment="1" applyProtection="1">
      <alignment horizontal="center" vertical="center" wrapText="1"/>
      <protection locked="0"/>
    </xf>
    <xf numFmtId="0" fontId="45" fillId="4" borderId="1" xfId="0" applyNumberFormat="1" applyFont="1" applyFill="1" applyBorder="1" applyAlignment="1" applyProtection="1">
      <alignment horizontal="center" vertical="center" wrapText="1"/>
      <protection locked="0"/>
    </xf>
    <xf numFmtId="0" fontId="18" fillId="4" borderId="1" xfId="0" applyFont="1" applyFill="1" applyBorder="1" applyAlignment="1" applyProtection="1">
      <alignment horizontal="left" vertical="center" wrapText="1"/>
      <protection locked="0"/>
    </xf>
    <xf numFmtId="1" fontId="0" fillId="0" borderId="24" xfId="0" applyNumberFormat="1" applyFill="1" applyBorder="1" applyAlignment="1" applyProtection="1">
      <alignment horizontal="center" vertical="center" wrapText="1"/>
    </xf>
    <xf numFmtId="0" fontId="0" fillId="22" borderId="18" xfId="0" applyFill="1" applyBorder="1" applyAlignment="1" applyProtection="1">
      <alignment horizontal="center" vertical="center" wrapText="1"/>
    </xf>
    <xf numFmtId="1" fontId="42" fillId="0" borderId="24" xfId="0" applyNumberFormat="1" applyFont="1" applyFill="1" applyBorder="1" applyAlignment="1" applyProtection="1">
      <alignment horizontal="center" vertical="center" wrapText="1"/>
    </xf>
    <xf numFmtId="0" fontId="42" fillId="23" borderId="24" xfId="0" applyFont="1" applyFill="1" applyBorder="1" applyAlignment="1" applyProtection="1">
      <alignment horizontal="center" vertical="center" wrapText="1"/>
    </xf>
    <xf numFmtId="167" fontId="0" fillId="0" borderId="18" xfId="0" applyNumberFormat="1" applyFill="1" applyBorder="1" applyAlignment="1" applyProtection="1">
      <alignment horizontal="center" vertical="center" wrapText="1"/>
    </xf>
    <xf numFmtId="167" fontId="0" fillId="22" borderId="18" xfId="0" applyNumberFormat="1" applyFill="1" applyBorder="1" applyAlignment="1" applyProtection="1">
      <alignment horizontal="center" vertical="center" wrapText="1"/>
    </xf>
    <xf numFmtId="167" fontId="0" fillId="23" borderId="18" xfId="0" applyNumberFormat="1" applyFill="1" applyBorder="1" applyAlignment="1" applyProtection="1">
      <alignment horizontal="center" vertical="center" wrapText="1"/>
    </xf>
    <xf numFmtId="17" fontId="8" fillId="0" borderId="1" xfId="0" applyNumberFormat="1" applyFont="1" applyFill="1" applyBorder="1" applyAlignment="1" applyProtection="1">
      <alignment horizontal="center" vertical="center" wrapText="1"/>
      <protection locked="0"/>
    </xf>
    <xf numFmtId="0" fontId="8" fillId="0" borderId="1" xfId="12" applyFont="1" applyBorder="1" applyAlignment="1" applyProtection="1">
      <alignment vertical="center" wrapText="1"/>
      <protection locked="0"/>
    </xf>
    <xf numFmtId="0" fontId="8" fillId="0" borderId="1" xfId="12" applyFont="1" applyBorder="1" applyAlignment="1" applyProtection="1">
      <alignment horizontal="center" vertical="center" wrapText="1"/>
      <protection locked="0"/>
    </xf>
    <xf numFmtId="1" fontId="0" fillId="0" borderId="56" xfId="0" applyNumberFormat="1" applyFill="1" applyBorder="1" applyAlignment="1" applyProtection="1">
      <alignment horizontal="center" vertical="center" wrapText="1"/>
    </xf>
    <xf numFmtId="0" fontId="0" fillId="22" borderId="17" xfId="0" applyFill="1" applyBorder="1" applyAlignment="1" applyProtection="1">
      <alignment horizontal="center" vertical="center" wrapText="1"/>
    </xf>
    <xf numFmtId="1" fontId="42" fillId="0" borderId="56" xfId="0" applyNumberFormat="1" applyFont="1" applyFill="1" applyBorder="1" applyAlignment="1" applyProtection="1">
      <alignment horizontal="center" vertical="center" wrapText="1"/>
    </xf>
    <xf numFmtId="0" fontId="42" fillId="23" borderId="56" xfId="0" applyFont="1" applyFill="1" applyBorder="1" applyAlignment="1" applyProtection="1">
      <alignment horizontal="center" vertical="center" wrapText="1"/>
    </xf>
    <xf numFmtId="167" fontId="0" fillId="0" borderId="17" xfId="0" applyNumberFormat="1" applyFill="1" applyBorder="1" applyAlignment="1" applyProtection="1">
      <alignment horizontal="center" vertical="center" wrapText="1"/>
    </xf>
    <xf numFmtId="167" fontId="0" fillId="22" borderId="17" xfId="0" applyNumberFormat="1" applyFill="1" applyBorder="1" applyAlignment="1" applyProtection="1">
      <alignment horizontal="center" vertical="center" wrapText="1"/>
    </xf>
    <xf numFmtId="167" fontId="0" fillId="23" borderId="17" xfId="0" applyNumberFormat="1" applyFill="1" applyBorder="1" applyAlignment="1" applyProtection="1">
      <alignment horizontal="center" vertical="center" wrapText="1"/>
    </xf>
    <xf numFmtId="165" fontId="8" fillId="0" borderId="51" xfId="0" applyNumberFormat="1" applyFont="1" applyBorder="1" applyAlignment="1" applyProtection="1">
      <alignment horizontal="center" vertical="center" wrapText="1"/>
      <protection locked="0"/>
    </xf>
    <xf numFmtId="166" fontId="8" fillId="0" borderId="51" xfId="0" applyNumberFormat="1" applyFont="1" applyBorder="1" applyAlignment="1" applyProtection="1">
      <alignment vertical="center" wrapText="1"/>
      <protection locked="0"/>
    </xf>
    <xf numFmtId="166" fontId="8" fillId="0" borderId="41" xfId="0" applyNumberFormat="1" applyFont="1" applyBorder="1" applyAlignment="1" applyProtection="1">
      <alignment vertical="center" wrapText="1"/>
      <protection locked="0"/>
    </xf>
    <xf numFmtId="166" fontId="8" fillId="0" borderId="41" xfId="0" applyNumberFormat="1" applyFont="1" applyBorder="1" applyAlignment="1" applyProtection="1">
      <alignment horizontal="center" vertical="center" wrapText="1"/>
      <protection locked="0"/>
    </xf>
    <xf numFmtId="0" fontId="18" fillId="5" borderId="1" xfId="0" applyFont="1" applyFill="1" applyBorder="1" applyAlignment="1">
      <alignment horizontal="center" vertical="center" wrapText="1"/>
    </xf>
    <xf numFmtId="0" fontId="8" fillId="0" borderId="7" xfId="0" applyFont="1" applyBorder="1" applyAlignment="1" applyProtection="1">
      <alignment vertical="center" wrapText="1"/>
      <protection locked="0"/>
    </xf>
    <xf numFmtId="0" fontId="8" fillId="0" borderId="7" xfId="0" applyFont="1" applyBorder="1" applyAlignment="1" applyProtection="1">
      <alignment horizontal="center" vertical="center" wrapText="1"/>
      <protection locked="0"/>
    </xf>
    <xf numFmtId="0" fontId="8" fillId="0" borderId="51" xfId="0" applyFont="1" applyBorder="1" applyAlignment="1" applyProtection="1">
      <alignment vertical="center" wrapText="1"/>
      <protection locked="0"/>
    </xf>
    <xf numFmtId="0" fontId="8" fillId="0" borderId="15" xfId="0" applyFont="1" applyBorder="1" applyAlignment="1" applyProtection="1">
      <alignment horizontal="center" vertical="center" wrapText="1"/>
      <protection locked="0"/>
    </xf>
    <xf numFmtId="0" fontId="8" fillId="4" borderId="14" xfId="0" applyFont="1" applyFill="1" applyBorder="1" applyAlignment="1" applyProtection="1">
      <alignment horizontal="center" vertical="center" wrapText="1"/>
      <protection locked="0"/>
    </xf>
    <xf numFmtId="0" fontId="8" fillId="0" borderId="5" xfId="0" applyFont="1" applyBorder="1" applyAlignment="1" applyProtection="1">
      <alignment vertical="center" wrapText="1"/>
      <protection locked="0"/>
    </xf>
    <xf numFmtId="0" fontId="18" fillId="13" borderId="1" xfId="0" applyNumberFormat="1" applyFont="1" applyFill="1" applyBorder="1" applyAlignment="1" applyProtection="1">
      <alignment vertical="center" wrapText="1"/>
      <protection locked="0"/>
    </xf>
    <xf numFmtId="0" fontId="18" fillId="13" borderId="1" xfId="0" applyFont="1" applyFill="1" applyBorder="1" applyAlignment="1" applyProtection="1">
      <alignment vertical="center" wrapText="1"/>
    </xf>
    <xf numFmtId="0" fontId="8" fillId="0" borderId="18" xfId="0" applyFont="1" applyBorder="1" applyAlignment="1" applyProtection="1">
      <alignment vertical="center" wrapText="1"/>
      <protection locked="0"/>
    </xf>
    <xf numFmtId="0" fontId="8" fillId="0" borderId="24" xfId="0" applyFont="1" applyBorder="1" applyAlignment="1" applyProtection="1">
      <alignment vertical="center" wrapText="1"/>
      <protection locked="0"/>
    </xf>
    <xf numFmtId="0" fontId="8" fillId="0" borderId="8" xfId="0" applyFont="1" applyBorder="1" applyAlignment="1" applyProtection="1">
      <alignment vertical="center" wrapText="1"/>
      <protection locked="0"/>
    </xf>
    <xf numFmtId="0" fontId="8" fillId="0" borderId="0" xfId="0" applyFont="1" applyAlignment="1" applyProtection="1">
      <alignment horizontal="center" vertical="center" wrapText="1"/>
      <protection locked="0"/>
    </xf>
    <xf numFmtId="0" fontId="8" fillId="0" borderId="0" xfId="0" applyFont="1" applyAlignment="1" applyProtection="1">
      <alignment vertical="center" wrapText="1"/>
      <protection locked="0"/>
    </xf>
    <xf numFmtId="0" fontId="8" fillId="0" borderId="32" xfId="0" applyFont="1" applyBorder="1" applyAlignment="1" applyProtection="1">
      <alignment vertical="center" wrapText="1"/>
      <protection locked="0"/>
    </xf>
    <xf numFmtId="0" fontId="8" fillId="0" borderId="33" xfId="0" applyFont="1" applyBorder="1" applyAlignment="1" applyProtection="1">
      <alignment vertical="center" wrapText="1"/>
      <protection locked="0"/>
    </xf>
    <xf numFmtId="0" fontId="8" fillId="0" borderId="54" xfId="0" applyFont="1" applyBorder="1" applyAlignment="1" applyProtection="1">
      <alignment vertical="center" wrapText="1"/>
      <protection locked="0"/>
    </xf>
    <xf numFmtId="0" fontId="8" fillId="0" borderId="39" xfId="0" applyFont="1" applyBorder="1" applyAlignment="1" applyProtection="1">
      <alignment vertical="center" wrapText="1"/>
      <protection locked="0"/>
    </xf>
    <xf numFmtId="0" fontId="8" fillId="13" borderId="1" xfId="0" applyNumberFormat="1" applyFont="1" applyFill="1" applyBorder="1" applyAlignment="1" applyProtection="1">
      <alignment vertical="center" wrapText="1"/>
      <protection locked="0"/>
    </xf>
    <xf numFmtId="0" fontId="8" fillId="0" borderId="51" xfId="0" applyNumberFormat="1" applyFont="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29" xfId="0" applyFont="1" applyBorder="1" applyAlignment="1" applyProtection="1">
      <alignment vertical="center" wrapText="1"/>
      <protection locked="0"/>
    </xf>
    <xf numFmtId="0" fontId="8" fillId="0" borderId="4" xfId="0" applyFont="1" applyFill="1" applyBorder="1" applyAlignment="1" applyProtection="1">
      <alignment vertical="center" wrapText="1"/>
      <protection locked="0"/>
    </xf>
    <xf numFmtId="0" fontId="8" fillId="0" borderId="4" xfId="0" applyFont="1" applyBorder="1" applyAlignment="1" applyProtection="1">
      <alignment vertical="center" wrapText="1"/>
      <protection locked="0"/>
    </xf>
    <xf numFmtId="0" fontId="8" fillId="0" borderId="51" xfId="0" applyFont="1" applyFill="1" applyBorder="1" applyAlignment="1" applyProtection="1">
      <alignment horizontal="center" vertical="center" wrapText="1"/>
      <protection locked="0"/>
    </xf>
    <xf numFmtId="0" fontId="8" fillId="4" borderId="51" xfId="0" applyFont="1" applyFill="1" applyBorder="1" applyAlignment="1" applyProtection="1">
      <alignment horizontal="center" vertical="center" wrapText="1"/>
      <protection locked="0"/>
    </xf>
    <xf numFmtId="0" fontId="15" fillId="0" borderId="0" xfId="0" applyFont="1" applyBorder="1" applyAlignment="1">
      <alignment horizontal="center" vertical="center" wrapText="1"/>
    </xf>
    <xf numFmtId="0" fontId="8" fillId="0" borderId="45" xfId="0" applyFont="1" applyBorder="1" applyAlignment="1" applyProtection="1">
      <alignment vertical="center" wrapText="1"/>
      <protection locked="0"/>
    </xf>
    <xf numFmtId="0" fontId="18" fillId="0" borderId="34" xfId="0" applyFont="1" applyBorder="1" applyAlignment="1" applyProtection="1">
      <alignment horizontal="center" vertical="center" wrapText="1"/>
      <protection locked="0"/>
    </xf>
    <xf numFmtId="0" fontId="8" fillId="0" borderId="34" xfId="0" applyFont="1" applyFill="1" applyBorder="1" applyAlignment="1" applyProtection="1">
      <alignment vertical="center" wrapText="1"/>
      <protection locked="0"/>
    </xf>
    <xf numFmtId="0" fontId="8" fillId="0" borderId="28" xfId="0" applyFont="1" applyBorder="1" applyAlignment="1" applyProtection="1">
      <alignment vertical="center" wrapText="1"/>
      <protection locked="0"/>
    </xf>
    <xf numFmtId="165" fontId="8" fillId="0" borderId="0" xfId="0" applyNumberFormat="1" applyFont="1" applyBorder="1" applyAlignment="1" applyProtection="1">
      <alignment horizontal="center" vertical="center" wrapText="1"/>
      <protection locked="0"/>
    </xf>
    <xf numFmtId="165" fontId="8" fillId="0" borderId="0" xfId="0" applyNumberFormat="1" applyFont="1" applyAlignment="1" applyProtection="1">
      <alignment horizontal="center" vertical="center" wrapText="1"/>
      <protection locked="0"/>
    </xf>
    <xf numFmtId="166" fontId="8" fillId="0" borderId="9" xfId="0" applyNumberFormat="1" applyFont="1" applyBorder="1" applyAlignment="1" applyProtection="1">
      <alignment vertical="center" wrapText="1"/>
      <protection locked="0"/>
    </xf>
    <xf numFmtId="166" fontId="8" fillId="0" borderId="51" xfId="0" applyNumberFormat="1" applyFont="1" applyBorder="1" applyAlignment="1" applyProtection="1">
      <alignment horizontal="center" vertical="center" wrapText="1"/>
      <protection locked="0"/>
    </xf>
    <xf numFmtId="166" fontId="8" fillId="0" borderId="0" xfId="0" applyNumberFormat="1" applyFont="1" applyBorder="1" applyAlignment="1" applyProtection="1">
      <alignment horizontal="center" vertical="center" wrapText="1"/>
      <protection locked="0"/>
    </xf>
    <xf numFmtId="166" fontId="8" fillId="0" borderId="0" xfId="0" applyNumberFormat="1" applyFont="1" applyAlignment="1" applyProtection="1">
      <alignment horizontal="center" vertical="center" wrapText="1"/>
      <protection locked="0"/>
    </xf>
    <xf numFmtId="166" fontId="8" fillId="0" borderId="45" xfId="0" applyNumberFormat="1" applyFont="1" applyBorder="1" applyAlignment="1" applyProtection="1">
      <alignment vertical="center" wrapText="1"/>
      <protection locked="0"/>
    </xf>
    <xf numFmtId="166" fontId="8" fillId="0" borderId="12" xfId="0" applyNumberFormat="1" applyFont="1" applyBorder="1" applyAlignment="1" applyProtection="1">
      <alignment vertical="center" wrapText="1"/>
      <protection locked="0"/>
    </xf>
    <xf numFmtId="0" fontId="8" fillId="0" borderId="17" xfId="0" applyFont="1" applyBorder="1" applyAlignment="1" applyProtection="1">
      <alignment vertical="center" wrapText="1"/>
      <protection locked="0"/>
    </xf>
    <xf numFmtId="166" fontId="8" fillId="0" borderId="38" xfId="0" applyNumberFormat="1" applyFont="1" applyBorder="1" applyAlignment="1" applyProtection="1">
      <alignment vertical="center" wrapText="1"/>
      <protection locked="0"/>
    </xf>
    <xf numFmtId="166" fontId="8" fillId="0" borderId="5" xfId="0" applyNumberFormat="1" applyFont="1" applyBorder="1" applyAlignment="1" applyProtection="1">
      <alignment horizontal="center" vertical="center" wrapText="1"/>
      <protection locked="0"/>
    </xf>
    <xf numFmtId="166" fontId="8" fillId="0" borderId="38" xfId="0" applyNumberFormat="1" applyFont="1" applyBorder="1" applyAlignment="1" applyProtection="1">
      <alignment horizontal="center" vertical="center" wrapText="1"/>
      <protection locked="0"/>
    </xf>
    <xf numFmtId="166" fontId="8" fillId="0" borderId="38" xfId="0" applyNumberFormat="1" applyFont="1" applyFill="1" applyBorder="1" applyAlignment="1" applyProtection="1">
      <alignment horizontal="center" vertical="center" wrapText="1"/>
      <protection locked="0"/>
    </xf>
    <xf numFmtId="166" fontId="8" fillId="0" borderId="28" xfId="0" applyNumberFormat="1" applyFont="1" applyBorder="1" applyAlignment="1" applyProtection="1">
      <alignment vertical="center" wrapText="1"/>
      <protection locked="0"/>
    </xf>
    <xf numFmtId="166" fontId="8" fillId="0" borderId="0" xfId="0" applyNumberFormat="1" applyFont="1" applyBorder="1" applyAlignment="1" applyProtection="1">
      <alignment vertical="center" wrapText="1"/>
      <protection locked="0"/>
    </xf>
    <xf numFmtId="166" fontId="8" fillId="0" borderId="0" xfId="0" applyNumberFormat="1" applyFont="1" applyFill="1" applyBorder="1" applyAlignment="1" applyProtection="1">
      <alignment horizontal="center" vertical="center" wrapText="1"/>
      <protection locked="0"/>
    </xf>
    <xf numFmtId="0" fontId="8" fillId="0" borderId="38" xfId="0" applyFont="1" applyBorder="1" applyAlignment="1" applyProtection="1">
      <alignment vertical="center" wrapText="1"/>
      <protection locked="0"/>
    </xf>
    <xf numFmtId="165" fontId="8" fillId="0" borderId="0" xfId="0" applyNumberFormat="1" applyFont="1" applyBorder="1" applyAlignment="1" applyProtection="1">
      <alignment vertical="center" wrapText="1"/>
      <protection locked="0"/>
    </xf>
    <xf numFmtId="165" fontId="8" fillId="0" borderId="38" xfId="0" applyNumberFormat="1" applyFont="1" applyBorder="1" applyAlignment="1" applyProtection="1">
      <alignment horizontal="center" vertical="center" wrapText="1"/>
      <protection locked="0"/>
    </xf>
    <xf numFmtId="0" fontId="8" fillId="0" borderId="41" xfId="0" applyFont="1" applyBorder="1" applyAlignment="1" applyProtection="1">
      <alignment vertical="center" wrapText="1"/>
      <protection locked="0"/>
    </xf>
    <xf numFmtId="0" fontId="8" fillId="0" borderId="3" xfId="0" applyFont="1" applyBorder="1" applyAlignment="1" applyProtection="1">
      <alignment vertical="center" wrapText="1"/>
      <protection locked="0"/>
    </xf>
    <xf numFmtId="171" fontId="18" fillId="5" borderId="1" xfId="0" applyNumberFormat="1" applyFont="1" applyFill="1" applyBorder="1" applyAlignment="1">
      <alignment horizontal="center" vertical="center" wrapText="1"/>
    </xf>
    <xf numFmtId="166" fontId="8" fillId="0" borderId="0" xfId="0" applyNumberFormat="1" applyFont="1" applyAlignment="1" applyProtection="1">
      <alignment vertical="center" wrapText="1"/>
      <protection locked="0"/>
    </xf>
    <xf numFmtId="171" fontId="8" fillId="0" borderId="38" xfId="0" applyNumberFormat="1" applyFont="1" applyBorder="1" applyAlignment="1" applyProtection="1">
      <alignment vertical="center" wrapText="1"/>
      <protection locked="0"/>
    </xf>
    <xf numFmtId="0" fontId="8" fillId="0" borderId="8" xfId="0" applyFont="1" applyBorder="1" applyAlignment="1" applyProtection="1">
      <alignment horizontal="center" vertical="center" wrapText="1"/>
      <protection locked="0"/>
    </xf>
    <xf numFmtId="0" fontId="8" fillId="5" borderId="1" xfId="0" applyFont="1" applyFill="1" applyBorder="1" applyAlignment="1">
      <alignment horizontal="center" vertical="center" wrapText="1"/>
    </xf>
    <xf numFmtId="0" fontId="8" fillId="0" borderId="10" xfId="0" applyFont="1" applyBorder="1" applyAlignment="1" applyProtection="1">
      <alignment vertical="center" wrapText="1"/>
      <protection locked="0"/>
    </xf>
    <xf numFmtId="0" fontId="8" fillId="0" borderId="19" xfId="0" applyFont="1" applyBorder="1" applyAlignment="1" applyProtection="1">
      <alignment vertical="center" wrapText="1"/>
      <protection locked="0"/>
    </xf>
    <xf numFmtId="0" fontId="18" fillId="0" borderId="18" xfId="0" applyFont="1" applyBorder="1" applyAlignment="1" applyProtection="1">
      <alignment horizontal="center" vertical="center" wrapText="1"/>
      <protection locked="0"/>
    </xf>
    <xf numFmtId="0" fontId="8" fillId="0" borderId="38" xfId="0" applyFont="1" applyFill="1" applyBorder="1" applyAlignment="1" applyProtection="1">
      <alignment horizontal="center" vertical="center" wrapText="1"/>
      <protection locked="0"/>
    </xf>
    <xf numFmtId="0" fontId="8" fillId="0" borderId="38" xfId="0" applyFont="1" applyBorder="1" applyAlignment="1" applyProtection="1">
      <alignment horizontal="center" vertical="center" wrapText="1"/>
      <protection locked="0"/>
    </xf>
    <xf numFmtId="0" fontId="22" fillId="0" borderId="7" xfId="3" applyFont="1" applyBorder="1" applyAlignment="1" applyProtection="1">
      <alignment horizontal="center" vertical="center" wrapText="1"/>
      <protection locked="0"/>
    </xf>
    <xf numFmtId="0" fontId="8" fillId="0" borderId="19" xfId="0" applyFont="1" applyBorder="1" applyAlignment="1" applyProtection="1">
      <alignment horizontal="center" vertical="center" wrapText="1"/>
      <protection locked="0"/>
    </xf>
    <xf numFmtId="0" fontId="8" fillId="0" borderId="18" xfId="0" applyFont="1" applyFill="1" applyBorder="1" applyAlignment="1" applyProtection="1">
      <alignment vertical="center" wrapText="1"/>
      <protection locked="0"/>
    </xf>
    <xf numFmtId="0" fontId="8" fillId="0" borderId="0" xfId="0" applyFont="1" applyFill="1" applyAlignment="1" applyProtection="1">
      <alignment horizontal="center" vertical="center" wrapText="1"/>
      <protection locked="0"/>
    </xf>
    <xf numFmtId="0" fontId="8" fillId="0" borderId="2" xfId="0" applyFont="1" applyBorder="1" applyAlignment="1" applyProtection="1">
      <alignment vertical="center" wrapText="1"/>
      <protection locked="0"/>
    </xf>
    <xf numFmtId="0" fontId="15" fillId="0" borderId="1" xfId="0" applyFont="1" applyFill="1" applyBorder="1" applyAlignment="1">
      <alignment horizontal="center" vertical="center" wrapText="1"/>
    </xf>
    <xf numFmtId="0" fontId="8" fillId="0" borderId="27" xfId="0" applyFont="1" applyBorder="1" applyAlignment="1" applyProtection="1">
      <alignment horizontal="center" vertical="center" wrapText="1"/>
      <protection locked="0"/>
    </xf>
    <xf numFmtId="0" fontId="8" fillId="4" borderId="5" xfId="0" applyFont="1" applyFill="1" applyBorder="1" applyAlignment="1" applyProtection="1">
      <alignment horizontal="center" vertical="center" wrapText="1"/>
      <protection locked="0"/>
    </xf>
    <xf numFmtId="0" fontId="8" fillId="0" borderId="15" xfId="0" applyFont="1" applyFill="1" applyBorder="1" applyAlignment="1" applyProtection="1">
      <alignment horizontal="center" vertical="center" wrapText="1"/>
      <protection locked="0"/>
    </xf>
    <xf numFmtId="0" fontId="8" fillId="0" borderId="46" xfId="0" applyFont="1" applyBorder="1" applyAlignment="1" applyProtection="1">
      <alignment vertical="center" wrapText="1"/>
      <protection locked="0"/>
    </xf>
    <xf numFmtId="0" fontId="8" fillId="0" borderId="11" xfId="0" applyFont="1" applyBorder="1" applyAlignment="1" applyProtection="1">
      <alignment vertical="center" wrapText="1"/>
      <protection locked="0"/>
    </xf>
    <xf numFmtId="0" fontId="8" fillId="0" borderId="43" xfId="0" applyFont="1" applyBorder="1" applyAlignment="1" applyProtection="1">
      <alignment vertical="center" wrapText="1"/>
      <protection locked="0"/>
    </xf>
    <xf numFmtId="0" fontId="8" fillId="0" borderId="7" xfId="0" applyNumberFormat="1" applyFont="1" applyBorder="1" applyAlignment="1" applyProtection="1">
      <alignment horizontal="center" vertical="center" wrapText="1"/>
      <protection locked="0"/>
    </xf>
    <xf numFmtId="2" fontId="8" fillId="5" borderId="1" xfId="0" applyNumberFormat="1" applyFont="1" applyFill="1" applyBorder="1" applyAlignment="1">
      <alignment horizontal="center" vertical="center" wrapText="1"/>
    </xf>
    <xf numFmtId="0" fontId="8" fillId="0" borderId="18" xfId="0" applyNumberFormat="1" applyFont="1" applyBorder="1" applyAlignment="1" applyProtection="1">
      <alignment horizontal="center" vertical="center" wrapText="1"/>
      <protection locked="0"/>
    </xf>
    <xf numFmtId="0" fontId="8" fillId="0" borderId="33" xfId="0" applyNumberFormat="1" applyFont="1" applyBorder="1" applyAlignment="1" applyProtection="1">
      <alignment horizontal="center" vertical="center" wrapText="1"/>
      <protection locked="0"/>
    </xf>
    <xf numFmtId="0" fontId="8" fillId="0" borderId="0" xfId="0" applyNumberFormat="1" applyFont="1" applyAlignment="1" applyProtection="1">
      <alignment horizontal="center" vertical="center" wrapText="1"/>
      <protection locked="0"/>
    </xf>
    <xf numFmtId="0" fontId="0" fillId="4" borderId="1" xfId="0" applyFill="1" applyBorder="1" applyAlignment="1">
      <alignment horizontal="center" vertical="center" wrapText="1"/>
    </xf>
    <xf numFmtId="0" fontId="8" fillId="5" borderId="0" xfId="0" applyFont="1" applyFill="1" applyBorder="1" applyAlignment="1" applyProtection="1">
      <alignment horizontal="center" vertical="center" wrapText="1"/>
      <protection locked="0"/>
    </xf>
    <xf numFmtId="0" fontId="8" fillId="0" borderId="48" xfId="0" applyFont="1" applyBorder="1" applyAlignment="1" applyProtection="1">
      <alignment vertical="center" wrapText="1"/>
      <protection locked="0"/>
    </xf>
    <xf numFmtId="0" fontId="8" fillId="4"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vertical="center" wrapText="1"/>
      <protection locked="0"/>
    </xf>
    <xf numFmtId="0" fontId="0" fillId="0" borderId="0" xfId="0" applyBorder="1"/>
    <xf numFmtId="0" fontId="8" fillId="0" borderId="26" xfId="0" applyFont="1" applyBorder="1" applyAlignment="1" applyProtection="1">
      <alignment vertical="center" wrapText="1"/>
      <protection locked="0"/>
    </xf>
    <xf numFmtId="0" fontId="8" fillId="4" borderId="0" xfId="0" applyFont="1" applyFill="1" applyBorder="1" applyAlignment="1" applyProtection="1">
      <alignment horizontal="center" vertical="center" wrapText="1"/>
      <protection locked="0"/>
    </xf>
    <xf numFmtId="49" fontId="8" fillId="0" borderId="24" xfId="0" applyNumberFormat="1" applyFont="1" applyBorder="1" applyAlignment="1" applyProtection="1">
      <alignment horizontal="center" vertical="center" wrapText="1"/>
      <protection locked="0"/>
    </xf>
    <xf numFmtId="49" fontId="8" fillId="0" borderId="0" xfId="0" applyNumberFormat="1" applyFont="1" applyBorder="1" applyAlignment="1" applyProtection="1">
      <alignment horizontal="center" vertical="center" wrapText="1"/>
      <protection locked="0"/>
    </xf>
    <xf numFmtId="0" fontId="8" fillId="5" borderId="40" xfId="0" applyFont="1" applyFill="1" applyBorder="1" applyAlignment="1" applyProtection="1">
      <alignment horizontal="center" vertical="center" wrapText="1"/>
      <protection locked="0"/>
    </xf>
    <xf numFmtId="14" fontId="8" fillId="0" borderId="18" xfId="0" applyNumberFormat="1" applyFont="1" applyBorder="1" applyAlignment="1" applyProtection="1">
      <alignment horizontal="center" vertical="center" wrapText="1"/>
      <protection locked="0"/>
    </xf>
    <xf numFmtId="0" fontId="8" fillId="0" borderId="32" xfId="0" applyFont="1" applyBorder="1" applyAlignment="1" applyProtection="1">
      <alignment horizontal="center" vertical="center" wrapText="1"/>
      <protection locked="0"/>
    </xf>
    <xf numFmtId="0" fontId="8" fillId="0" borderId="39" xfId="0" applyFont="1" applyBorder="1" applyAlignment="1" applyProtection="1">
      <alignment horizontal="center" vertical="center" wrapText="1"/>
      <protection locked="0"/>
    </xf>
    <xf numFmtId="0" fontId="18" fillId="18" borderId="1" xfId="0" applyFont="1" applyFill="1" applyBorder="1" applyAlignment="1">
      <alignment horizontal="center" vertical="center" wrapText="1"/>
    </xf>
    <xf numFmtId="0" fontId="8" fillId="0" borderId="0" xfId="0" applyFont="1" applyBorder="1" applyAlignment="1" applyProtection="1">
      <alignment horizontal="left" vertical="center" wrapText="1"/>
      <protection locked="0"/>
    </xf>
    <xf numFmtId="0" fontId="8" fillId="0" borderId="54" xfId="0" applyFont="1" applyBorder="1" applyAlignment="1" applyProtection="1">
      <alignment horizontal="center" vertical="center" wrapText="1"/>
      <protection locked="0"/>
    </xf>
    <xf numFmtId="0" fontId="8" fillId="0" borderId="53" xfId="0" applyFont="1" applyBorder="1" applyAlignment="1" applyProtection="1">
      <alignment vertical="center" wrapText="1"/>
      <protection locked="0"/>
    </xf>
    <xf numFmtId="0" fontId="8" fillId="0" borderId="26" xfId="0" applyFont="1" applyBorder="1" applyAlignment="1" applyProtection="1">
      <alignment horizontal="center" vertical="center" wrapText="1"/>
      <protection locked="0"/>
    </xf>
    <xf numFmtId="0" fontId="8" fillId="0" borderId="53" xfId="0" applyFont="1" applyBorder="1" applyAlignment="1" applyProtection="1">
      <alignment horizontal="center" vertical="center" wrapText="1"/>
      <protection locked="0"/>
    </xf>
    <xf numFmtId="0" fontId="8" fillId="0" borderId="48" xfId="0" applyFont="1" applyBorder="1" applyAlignment="1" applyProtection="1">
      <alignment horizontal="center" vertical="center" wrapText="1"/>
      <protection locked="0"/>
    </xf>
    <xf numFmtId="0" fontId="8" fillId="0" borderId="5" xfId="0" applyNumberFormat="1" applyFont="1" applyBorder="1" applyAlignment="1" applyProtection="1">
      <alignment vertical="center" wrapText="1"/>
      <protection locked="0"/>
    </xf>
    <xf numFmtId="0" fontId="8" fillId="0" borderId="0" xfId="0" applyNumberFormat="1" applyFont="1" applyAlignment="1" applyProtection="1">
      <alignment vertical="center" wrapText="1"/>
      <protection locked="0"/>
    </xf>
    <xf numFmtId="0" fontId="8" fillId="4" borderId="51" xfId="0" applyFont="1" applyFill="1" applyBorder="1" applyAlignment="1" applyProtection="1">
      <alignment vertical="center" wrapText="1"/>
      <protection locked="0"/>
    </xf>
    <xf numFmtId="0" fontId="8" fillId="0" borderId="29" xfId="0" applyFont="1" applyFill="1" applyBorder="1" applyAlignment="1" applyProtection="1">
      <alignment vertical="center" wrapText="1"/>
      <protection locked="0"/>
    </xf>
    <xf numFmtId="0" fontId="8" fillId="0" borderId="0" xfId="0" applyFont="1" applyBorder="1" applyAlignment="1" applyProtection="1">
      <alignment wrapText="1"/>
      <protection locked="0"/>
    </xf>
    <xf numFmtId="14" fontId="8" fillId="3" borderId="1" xfId="0" applyNumberFormat="1" applyFont="1" applyFill="1" applyBorder="1" applyAlignment="1" applyProtection="1">
      <alignment vertical="center" wrapText="1"/>
      <protection locked="0"/>
    </xf>
    <xf numFmtId="0" fontId="8" fillId="3" borderId="1" xfId="0" applyFont="1" applyFill="1" applyBorder="1" applyAlignment="1" applyProtection="1">
      <alignment horizontal="right" vertical="center" wrapText="1"/>
      <protection locked="0"/>
    </xf>
    <xf numFmtId="0" fontId="45" fillId="0" borderId="1" xfId="0" applyFont="1" applyBorder="1" applyAlignment="1">
      <alignment horizontal="left" vertical="center" wrapText="1"/>
    </xf>
    <xf numFmtId="0" fontId="45" fillId="0" borderId="1" xfId="0" applyFont="1" applyFill="1" applyBorder="1" applyAlignment="1">
      <alignment wrapText="1"/>
    </xf>
    <xf numFmtId="0" fontId="45" fillId="0" borderId="1" xfId="0" applyFont="1" applyFill="1" applyBorder="1" applyAlignment="1">
      <alignment horizontal="left" vertical="center" wrapText="1"/>
    </xf>
    <xf numFmtId="14" fontId="18" fillId="3" borderId="1" xfId="0" applyNumberFormat="1" applyFont="1" applyFill="1" applyBorder="1" applyAlignment="1" applyProtection="1">
      <alignment horizontal="center" vertical="center" wrapText="1"/>
      <protection locked="0"/>
    </xf>
    <xf numFmtId="49" fontId="18" fillId="3" borderId="1" xfId="0" applyNumberFormat="1" applyFont="1" applyFill="1" applyBorder="1" applyAlignment="1" applyProtection="1">
      <alignment horizontal="center" vertical="center" wrapText="1"/>
      <protection locked="0"/>
    </xf>
    <xf numFmtId="0" fontId="18" fillId="3" borderId="1" xfId="0" applyFont="1" applyFill="1" applyBorder="1" applyAlignment="1" applyProtection="1">
      <alignment vertical="center" wrapText="1"/>
      <protection locked="0"/>
    </xf>
    <xf numFmtId="14" fontId="18" fillId="0" borderId="1" xfId="0" applyNumberFormat="1" applyFont="1" applyFill="1" applyBorder="1" applyAlignment="1" applyProtection="1">
      <alignment horizontal="center" vertical="center" wrapText="1"/>
      <protection locked="0"/>
    </xf>
    <xf numFmtId="0" fontId="18" fillId="0" borderId="1" xfId="0" applyFont="1" applyBorder="1" applyAlignment="1">
      <alignment horizontal="center" vertical="center" wrapText="1"/>
    </xf>
    <xf numFmtId="14" fontId="18" fillId="4" borderId="1" xfId="0" applyNumberFormat="1" applyFont="1" applyFill="1" applyBorder="1" applyAlignment="1" applyProtection="1">
      <alignment horizontal="center" vertical="center" wrapText="1"/>
      <protection locked="0"/>
    </xf>
    <xf numFmtId="0" fontId="13" fillId="4" borderId="1" xfId="0" applyFont="1" applyFill="1" applyBorder="1" applyAlignment="1">
      <alignment horizontal="center" vertical="center" wrapText="1"/>
    </xf>
    <xf numFmtId="14" fontId="8" fillId="4" borderId="1" xfId="0" applyNumberFormat="1" applyFont="1" applyFill="1" applyBorder="1" applyAlignment="1" applyProtection="1">
      <alignment vertical="center" wrapText="1"/>
      <protection locked="0"/>
    </xf>
    <xf numFmtId="9" fontId="8" fillId="4" borderId="1" xfId="0" applyNumberFormat="1" applyFont="1" applyFill="1" applyBorder="1" applyAlignment="1" applyProtection="1">
      <alignment vertical="center" wrapText="1"/>
      <protection locked="0"/>
    </xf>
    <xf numFmtId="49" fontId="8" fillId="4" borderId="1" xfId="0" applyNumberFormat="1" applyFont="1" applyFill="1" applyBorder="1" applyAlignment="1" applyProtection="1">
      <alignment vertical="center" wrapText="1"/>
      <protection locked="0"/>
    </xf>
    <xf numFmtId="0" fontId="8" fillId="4" borderId="1" xfId="0" applyFont="1" applyFill="1" applyBorder="1" applyAlignment="1">
      <alignment horizontal="left" vertical="top" wrapText="1"/>
    </xf>
    <xf numFmtId="17" fontId="8" fillId="4" borderId="1" xfId="0" applyNumberFormat="1" applyFont="1" applyFill="1" applyBorder="1" applyAlignment="1" applyProtection="1">
      <alignment horizontal="center" vertical="center" wrapText="1"/>
      <protection locked="0"/>
    </xf>
    <xf numFmtId="0" fontId="8" fillId="4" borderId="1" xfId="0" applyFont="1" applyFill="1" applyBorder="1" applyAlignment="1">
      <alignment horizontal="center" vertical="center" wrapText="1"/>
    </xf>
    <xf numFmtId="0" fontId="13" fillId="16" borderId="1" xfId="0" applyFont="1" applyFill="1" applyBorder="1" applyAlignment="1">
      <alignment horizontal="center" vertical="center" wrapText="1"/>
    </xf>
    <xf numFmtId="0" fontId="8" fillId="4" borderId="1" xfId="13" applyFont="1" applyFill="1" applyBorder="1" applyAlignment="1">
      <alignment horizontal="left" vertical="top" wrapText="1"/>
    </xf>
    <xf numFmtId="49" fontId="18" fillId="0" borderId="1" xfId="0" applyNumberFormat="1" applyFont="1" applyBorder="1" applyAlignment="1" applyProtection="1">
      <alignment horizontal="center" vertical="center" wrapText="1"/>
      <protection locked="0"/>
    </xf>
    <xf numFmtId="9" fontId="18" fillId="4" borderId="1" xfId="0" applyNumberFormat="1" applyFont="1" applyFill="1" applyBorder="1" applyAlignment="1" applyProtection="1">
      <alignment horizontal="center" vertical="center" wrapText="1"/>
      <protection locked="0"/>
    </xf>
    <xf numFmtId="9" fontId="18" fillId="0" borderId="1" xfId="0" applyNumberFormat="1" applyFont="1" applyFill="1" applyBorder="1" applyAlignment="1" applyProtection="1">
      <alignment horizontal="center" vertical="center" wrapText="1"/>
      <protection locked="0"/>
    </xf>
    <xf numFmtId="0" fontId="8" fillId="0" borderId="1" xfId="0" applyFont="1" applyBorder="1" applyAlignment="1">
      <alignment wrapText="1"/>
    </xf>
    <xf numFmtId="0" fontId="8" fillId="0" borderId="24" xfId="0" applyFont="1" applyFill="1" applyBorder="1" applyAlignment="1" applyProtection="1">
      <alignment horizontal="center" vertical="center" wrapText="1"/>
      <protection locked="0"/>
    </xf>
    <xf numFmtId="0" fontId="8" fillId="0" borderId="39" xfId="0" applyFont="1" applyFill="1" applyBorder="1" applyAlignment="1" applyProtection="1">
      <alignment horizontal="center" vertical="center" wrapText="1"/>
      <protection locked="0"/>
    </xf>
    <xf numFmtId="0" fontId="0" fillId="0" borderId="0" xfId="0" pivotButton="1"/>
    <xf numFmtId="0" fontId="0" fillId="0" borderId="0" xfId="0" applyNumberFormat="1"/>
    <xf numFmtId="0" fontId="8" fillId="0" borderId="41" xfId="0" applyFont="1" applyFill="1" applyBorder="1" applyAlignment="1" applyProtection="1">
      <alignment horizontal="center" vertical="center" wrapText="1"/>
      <protection locked="0"/>
    </xf>
    <xf numFmtId="0" fontId="8" fillId="0" borderId="1" xfId="0" applyFont="1" applyFill="1" applyBorder="1" applyAlignment="1">
      <alignment horizontal="left" vertical="center"/>
    </xf>
    <xf numFmtId="166" fontId="8" fillId="4" borderId="0" xfId="0" applyNumberFormat="1" applyFont="1" applyFill="1" applyBorder="1" applyAlignment="1" applyProtection="1">
      <alignment horizontal="center" vertical="center" wrapText="1"/>
      <protection locked="0"/>
    </xf>
    <xf numFmtId="166" fontId="8" fillId="0" borderId="0" xfId="0" applyNumberFormat="1" applyFont="1" applyFill="1" applyAlignment="1" applyProtection="1">
      <alignment horizontal="center" vertical="center" wrapText="1"/>
      <protection locked="0"/>
    </xf>
    <xf numFmtId="0" fontId="18" fillId="0" borderId="51" xfId="0" applyFont="1" applyFill="1" applyBorder="1" applyAlignment="1" applyProtection="1">
      <alignment horizontal="center" vertical="center" wrapText="1"/>
      <protection locked="0"/>
    </xf>
    <xf numFmtId="0" fontId="22" fillId="0" borderId="1" xfId="3" applyFont="1" applyFill="1" applyBorder="1" applyAlignment="1" applyProtection="1">
      <alignment horizontal="center" vertical="center" wrapText="1"/>
      <protection locked="0"/>
    </xf>
    <xf numFmtId="0" fontId="18" fillId="0" borderId="33" xfId="0" applyFont="1" applyBorder="1" applyAlignment="1" applyProtection="1">
      <alignment horizontal="center" vertical="center" wrapText="1"/>
      <protection locked="0"/>
    </xf>
    <xf numFmtId="0" fontId="45" fillId="0" borderId="1" xfId="0" applyFont="1" applyBorder="1" applyAlignment="1">
      <alignment horizontal="center" vertical="center"/>
    </xf>
    <xf numFmtId="0" fontId="18" fillId="4" borderId="0" xfId="0" applyFont="1" applyFill="1" applyBorder="1" applyAlignment="1" applyProtection="1">
      <alignment horizontal="center" vertical="center" wrapText="1"/>
      <protection locked="0"/>
    </xf>
    <xf numFmtId="0" fontId="18" fillId="0" borderId="24" xfId="0" applyFont="1" applyBorder="1" applyAlignment="1" applyProtection="1">
      <alignment horizontal="center" vertical="center" wrapText="1"/>
      <protection locked="0"/>
    </xf>
    <xf numFmtId="0" fontId="8" fillId="4" borderId="24" xfId="0" applyFont="1" applyFill="1" applyBorder="1" applyAlignment="1" applyProtection="1">
      <alignment vertical="center" wrapText="1"/>
      <protection locked="0"/>
    </xf>
    <xf numFmtId="0" fontId="22" fillId="0" borderId="1" xfId="0" applyFont="1" applyFill="1" applyBorder="1" applyAlignment="1">
      <alignment horizontal="center" vertical="center" wrapText="1"/>
    </xf>
    <xf numFmtId="14" fontId="8" fillId="4" borderId="24" xfId="0" applyNumberFormat="1" applyFont="1" applyFill="1" applyBorder="1" applyAlignment="1" applyProtection="1">
      <alignment horizontal="center" vertical="center" wrapText="1"/>
      <protection locked="0"/>
    </xf>
    <xf numFmtId="14" fontId="8" fillId="0" borderId="24" xfId="0" applyNumberFormat="1" applyFont="1" applyFill="1" applyBorder="1" applyAlignment="1" applyProtection="1">
      <alignment horizontal="center" vertical="center" wrapText="1"/>
      <protection locked="0"/>
    </xf>
    <xf numFmtId="9" fontId="8" fillId="4" borderId="24" xfId="0" applyNumberFormat="1" applyFont="1" applyFill="1" applyBorder="1" applyAlignment="1" applyProtection="1">
      <alignment vertical="center" wrapText="1"/>
      <protection locked="0"/>
    </xf>
    <xf numFmtId="14" fontId="22" fillId="0" borderId="1" xfId="3" applyNumberFormat="1" applyFont="1" applyFill="1" applyBorder="1" applyAlignment="1" applyProtection="1">
      <alignment horizontal="center" vertical="center" wrapText="1"/>
      <protection locked="0"/>
    </xf>
    <xf numFmtId="0" fontId="8" fillId="4" borderId="39" xfId="0" applyFont="1" applyFill="1" applyBorder="1" applyAlignment="1" applyProtection="1">
      <alignment vertical="center" wrapText="1"/>
      <protection locked="0"/>
    </xf>
    <xf numFmtId="165" fontId="8" fillId="0" borderId="34" xfId="0" applyNumberFormat="1" applyFont="1" applyBorder="1" applyAlignment="1" applyProtection="1">
      <alignment horizontal="center" vertical="center" wrapText="1"/>
      <protection locked="0"/>
    </xf>
    <xf numFmtId="0" fontId="8" fillId="3" borderId="1" xfId="0" applyNumberFormat="1" applyFont="1" applyFill="1" applyBorder="1" applyAlignment="1" applyProtection="1">
      <alignment horizontal="left" vertical="center" wrapText="1"/>
      <protection locked="0"/>
    </xf>
    <xf numFmtId="166" fontId="18" fillId="0" borderId="1" xfId="0" applyNumberFormat="1" applyFont="1" applyFill="1" applyBorder="1" applyAlignment="1" applyProtection="1">
      <alignment horizontal="center" vertical="center" wrapText="1"/>
      <protection locked="0"/>
    </xf>
    <xf numFmtId="0" fontId="51" fillId="20" borderId="1" xfId="14" applyFont="1" applyFill="1" applyBorder="1" applyAlignment="1">
      <alignment vertical="center" wrapText="1"/>
    </xf>
    <xf numFmtId="0" fontId="51" fillId="20" borderId="1" xfId="0" applyFont="1" applyFill="1" applyBorder="1" applyAlignment="1">
      <alignment vertical="center" wrapText="1"/>
    </xf>
    <xf numFmtId="0" fontId="8" fillId="0" borderId="1" xfId="14" applyFont="1" applyBorder="1" applyAlignment="1" applyProtection="1">
      <alignment vertical="center" wrapText="1"/>
      <protection locked="0"/>
    </xf>
    <xf numFmtId="0" fontId="8" fillId="0" borderId="1" xfId="14" applyFont="1" applyBorder="1" applyAlignment="1" applyProtection="1">
      <alignment horizontal="center" vertical="center" wrapText="1"/>
      <protection locked="0"/>
    </xf>
    <xf numFmtId="165" fontId="8" fillId="0" borderId="1" xfId="14" applyNumberFormat="1" applyFont="1" applyBorder="1" applyAlignment="1" applyProtection="1">
      <alignment vertical="center" wrapText="1"/>
      <protection locked="0"/>
    </xf>
    <xf numFmtId="166" fontId="8" fillId="0" borderId="1" xfId="14" applyNumberFormat="1" applyFont="1" applyBorder="1" applyAlignment="1" applyProtection="1">
      <alignment vertical="center" wrapText="1"/>
      <protection locked="0"/>
    </xf>
    <xf numFmtId="0" fontId="8" fillId="0" borderId="1" xfId="14" applyFont="1" applyBorder="1" applyAlignment="1" applyProtection="1">
      <alignment horizontal="left" vertical="center" wrapText="1"/>
      <protection locked="0"/>
    </xf>
    <xf numFmtId="20" fontId="18" fillId="0" borderId="1" xfId="0" applyNumberFormat="1" applyFont="1" applyFill="1" applyBorder="1" applyAlignment="1" applyProtection="1">
      <alignment horizontal="left" vertical="top" wrapText="1"/>
      <protection locked="0"/>
    </xf>
    <xf numFmtId="0" fontId="8" fillId="0" borderId="1" xfId="12" applyFont="1" applyBorder="1" applyAlignment="1" applyProtection="1">
      <alignment wrapText="1"/>
      <protection locked="0"/>
    </xf>
    <xf numFmtId="0" fontId="55" fillId="0" borderId="1" xfId="7" applyNumberFormat="1" applyFont="1" applyFill="1" applyBorder="1" applyAlignment="1" applyProtection="1">
      <alignment vertical="center" wrapText="1"/>
    </xf>
    <xf numFmtId="0" fontId="8" fillId="0" borderId="1" xfId="0" applyFont="1" applyFill="1" applyBorder="1" applyAlignment="1" applyProtection="1">
      <alignment horizontal="center" wrapText="1"/>
      <protection locked="0"/>
    </xf>
    <xf numFmtId="0" fontId="18" fillId="0" borderId="34" xfId="0" applyFont="1" applyFill="1" applyBorder="1" applyAlignment="1" applyProtection="1">
      <alignment horizontal="center" vertical="center" wrapText="1"/>
      <protection locked="0"/>
    </xf>
    <xf numFmtId="20" fontId="8" fillId="0" borderId="51" xfId="0" applyNumberFormat="1" applyFont="1" applyBorder="1" applyAlignment="1" applyProtection="1">
      <alignment vertical="center" wrapText="1"/>
      <protection locked="0"/>
    </xf>
    <xf numFmtId="49" fontId="22" fillId="0" borderId="1" xfId="3" applyNumberFormat="1" applyFont="1" applyBorder="1" applyAlignment="1" applyProtection="1">
      <alignment horizontal="center" vertical="center" wrapText="1"/>
      <protection locked="0"/>
    </xf>
    <xf numFmtId="0" fontId="18" fillId="0" borderId="18" xfId="0" applyFont="1" applyFill="1" applyBorder="1" applyAlignment="1" applyProtection="1">
      <alignment horizontal="center" vertical="center" wrapText="1"/>
      <protection locked="0"/>
    </xf>
    <xf numFmtId="167" fontId="8" fillId="0" borderId="0" xfId="0" applyNumberFormat="1" applyFont="1" applyFill="1" applyBorder="1" applyAlignment="1" applyProtection="1">
      <alignment horizontal="center" vertical="center" wrapText="1"/>
      <protection locked="0"/>
    </xf>
    <xf numFmtId="0" fontId="8" fillId="0" borderId="33" xfId="0" applyFont="1" applyFill="1" applyBorder="1" applyAlignment="1" applyProtection="1">
      <alignment vertical="center" wrapText="1"/>
      <protection locked="0"/>
    </xf>
    <xf numFmtId="0" fontId="8" fillId="4" borderId="1" xfId="0" applyNumberFormat="1" applyFont="1" applyFill="1" applyBorder="1" applyAlignment="1" applyProtection="1">
      <alignment horizontal="center" vertical="center" wrapText="1"/>
      <protection locked="0"/>
    </xf>
    <xf numFmtId="0" fontId="8" fillId="0" borderId="56" xfId="0" applyFont="1" applyBorder="1" applyAlignment="1" applyProtection="1">
      <alignment vertical="center" wrapText="1"/>
      <protection locked="0"/>
    </xf>
    <xf numFmtId="0" fontId="18" fillId="5" borderId="51" xfId="0" applyFont="1" applyFill="1" applyBorder="1" applyAlignment="1" applyProtection="1">
      <alignment horizontal="center" vertical="center" wrapText="1"/>
      <protection locked="0"/>
    </xf>
    <xf numFmtId="0" fontId="18" fillId="3" borderId="51" xfId="0" applyFont="1" applyFill="1" applyBorder="1" applyAlignment="1" applyProtection="1">
      <alignment horizontal="center" vertical="center" wrapText="1"/>
      <protection locked="0"/>
    </xf>
    <xf numFmtId="0" fontId="51" fillId="0" borderId="1" xfId="0" applyFont="1" applyFill="1" applyBorder="1" applyAlignment="1">
      <alignment vertical="center" wrapText="1"/>
    </xf>
    <xf numFmtId="0" fontId="8" fillId="0" borderId="1" xfId="0" applyFont="1" applyBorder="1" applyAlignment="1">
      <alignment horizontal="left" vertical="top" wrapText="1" indent="1"/>
    </xf>
    <xf numFmtId="165" fontId="8" fillId="27" borderId="1" xfId="0" applyNumberFormat="1" applyFont="1" applyFill="1" applyBorder="1" applyAlignment="1" applyProtection="1">
      <alignment horizontal="center" vertical="center" wrapText="1"/>
      <protection locked="0"/>
    </xf>
    <xf numFmtId="167" fontId="51" fillId="4" borderId="1" xfId="0" applyNumberFormat="1" applyFont="1" applyFill="1" applyBorder="1" applyAlignment="1">
      <alignment horizontal="center" vertical="center" wrapText="1"/>
    </xf>
    <xf numFmtId="167" fontId="51" fillId="20" borderId="1" xfId="0" applyNumberFormat="1" applyFont="1" applyFill="1" applyBorder="1" applyAlignment="1">
      <alignment vertical="center" wrapText="1"/>
    </xf>
    <xf numFmtId="14" fontId="8" fillId="0" borderId="1" xfId="0" applyNumberFormat="1" applyFont="1" applyFill="1" applyBorder="1" applyAlignment="1" applyProtection="1">
      <alignment vertical="center" wrapText="1"/>
      <protection locked="0"/>
    </xf>
    <xf numFmtId="0" fontId="0" fillId="4" borderId="1" xfId="0" applyFill="1" applyBorder="1" applyAlignment="1">
      <alignment horizontal="center" vertical="center"/>
    </xf>
    <xf numFmtId="1" fontId="8" fillId="4" borderId="1" xfId="12" applyNumberFormat="1" applyFont="1" applyFill="1" applyBorder="1" applyAlignment="1" applyProtection="1">
      <alignment wrapText="1"/>
      <protection locked="0"/>
    </xf>
    <xf numFmtId="0" fontId="8" fillId="4" borderId="1" xfId="12" applyFont="1" applyFill="1" applyBorder="1" applyAlignment="1" applyProtection="1">
      <alignment vertical="center" wrapText="1"/>
      <protection locked="0"/>
    </xf>
    <xf numFmtId="0" fontId="8" fillId="4" borderId="1" xfId="12" applyFont="1" applyFill="1" applyBorder="1" applyAlignment="1" applyProtection="1">
      <alignment horizontal="center" vertical="center" wrapText="1"/>
      <protection locked="0"/>
    </xf>
    <xf numFmtId="1" fontId="8" fillId="0" borderId="1" xfId="12" applyNumberFormat="1" applyFont="1" applyBorder="1" applyAlignment="1" applyProtection="1">
      <alignment wrapText="1"/>
      <protection locked="0"/>
    </xf>
    <xf numFmtId="0" fontId="55" fillId="4" borderId="1" xfId="7" applyNumberFormat="1" applyFont="1" applyFill="1" applyBorder="1" applyAlignment="1" applyProtection="1">
      <alignment horizontal="left" vertical="center" wrapText="1"/>
    </xf>
    <xf numFmtId="166" fontId="8" fillId="0" borderId="1" xfId="12" applyNumberFormat="1" applyFont="1" applyBorder="1" applyAlignment="1" applyProtection="1">
      <alignment vertical="center" wrapText="1"/>
      <protection locked="0"/>
    </xf>
    <xf numFmtId="165" fontId="8" fillId="0" borderId="1" xfId="12" applyNumberFormat="1" applyFont="1" applyBorder="1" applyAlignment="1" applyProtection="1">
      <alignment vertical="center" wrapText="1"/>
      <protection locked="0"/>
    </xf>
    <xf numFmtId="0" fontId="8" fillId="0" borderId="1" xfId="12" applyFont="1" applyBorder="1" applyAlignment="1" applyProtection="1">
      <alignment horizontal="left" vertical="center" wrapText="1"/>
      <protection locked="0"/>
    </xf>
    <xf numFmtId="0" fontId="18" fillId="0" borderId="1" xfId="0" applyFont="1" applyFill="1" applyBorder="1" applyAlignment="1" applyProtection="1">
      <alignment vertical="center" wrapText="1"/>
    </xf>
    <xf numFmtId="0" fontId="20" fillId="19" borderId="0" xfId="0" applyFont="1" applyFill="1" applyBorder="1" applyAlignment="1" applyProtection="1">
      <alignment horizontal="center" vertical="center" wrapText="1"/>
      <protection locked="0"/>
    </xf>
    <xf numFmtId="0" fontId="8" fillId="0" borderId="58" xfId="0" applyFont="1" applyBorder="1" applyAlignment="1" applyProtection="1">
      <alignment vertical="center" wrapText="1"/>
      <protection locked="0"/>
    </xf>
    <xf numFmtId="0" fontId="29" fillId="0" borderId="34" xfId="4" applyFont="1" applyFill="1" applyBorder="1" applyAlignment="1" applyProtection="1">
      <alignment horizontal="center" vertical="center"/>
      <protection locked="0"/>
    </xf>
    <xf numFmtId="0" fontId="8" fillId="4" borderId="1" xfId="0" applyNumberFormat="1" applyFont="1" applyFill="1" applyBorder="1" applyAlignment="1" applyProtection="1">
      <alignment vertical="center" wrapText="1"/>
      <protection locked="0"/>
    </xf>
    <xf numFmtId="166" fontId="20" fillId="0" borderId="1" xfId="0" applyNumberFormat="1" applyFont="1" applyBorder="1" applyAlignment="1" applyProtection="1">
      <alignment horizontal="center" vertical="center" wrapText="1"/>
      <protection locked="0"/>
    </xf>
    <xf numFmtId="0" fontId="20" fillId="0" borderId="0" xfId="0" applyFont="1" applyFill="1" applyBorder="1" applyAlignment="1" applyProtection="1">
      <alignment vertical="center" wrapText="1"/>
      <protection locked="0"/>
    </xf>
    <xf numFmtId="0" fontId="8" fillId="0" borderId="1" xfId="5" applyFont="1" applyBorder="1" applyAlignment="1" applyProtection="1">
      <alignment horizontal="center" vertical="center" wrapText="1"/>
      <protection locked="0"/>
    </xf>
    <xf numFmtId="0" fontId="8" fillId="0" borderId="1" xfId="2" applyFont="1" applyFill="1" applyBorder="1" applyAlignment="1" applyProtection="1">
      <alignment horizontal="center" vertical="center" wrapText="1"/>
      <protection locked="0"/>
    </xf>
    <xf numFmtId="0" fontId="8" fillId="0" borderId="0" xfId="2" applyFont="1" applyBorder="1" applyAlignment="1" applyProtection="1">
      <alignment horizontal="center" vertical="center" wrapText="1"/>
      <protection locked="0"/>
    </xf>
    <xf numFmtId="0" fontId="8" fillId="0" borderId="0" xfId="2" applyNumberFormat="1" applyFont="1" applyBorder="1" applyAlignment="1" applyProtection="1">
      <alignment vertical="center" wrapText="1"/>
      <protection locked="0"/>
    </xf>
    <xf numFmtId="0" fontId="8" fillId="0" borderId="0" xfId="2" applyFont="1" applyBorder="1" applyAlignment="1" applyProtection="1">
      <alignment vertical="center" wrapText="1"/>
      <protection locked="0"/>
    </xf>
    <xf numFmtId="20" fontId="8" fillId="0" borderId="1" xfId="2" applyNumberFormat="1" applyFont="1" applyBorder="1" applyAlignment="1" applyProtection="1">
      <alignment horizontal="center" vertical="center" wrapText="1"/>
      <protection locked="0"/>
    </xf>
    <xf numFmtId="0" fontId="8" fillId="29" borderId="1" xfId="5" applyFont="1" applyFill="1" applyBorder="1" applyAlignment="1" applyProtection="1">
      <alignment horizontal="center" vertical="center" wrapText="1"/>
      <protection locked="0"/>
    </xf>
    <xf numFmtId="0" fontId="8" fillId="0" borderId="1" xfId="2" applyNumberFormat="1" applyFont="1" applyBorder="1" applyAlignment="1" applyProtection="1">
      <alignment vertical="center" wrapText="1"/>
      <protection locked="0"/>
    </xf>
    <xf numFmtId="14" fontId="8" fillId="0" borderId="1" xfId="2" applyNumberFormat="1" applyFont="1" applyBorder="1" applyAlignment="1" applyProtection="1">
      <alignment horizontal="center" vertical="center" wrapText="1"/>
      <protection locked="0"/>
    </xf>
    <xf numFmtId="0" fontId="18" fillId="0" borderId="0" xfId="0" applyFont="1" applyFill="1" applyAlignment="1" applyProtection="1">
      <alignment horizontal="center" vertical="center" wrapText="1"/>
      <protection locked="0"/>
    </xf>
    <xf numFmtId="165" fontId="8" fillId="0" borderId="0" xfId="0" applyNumberFormat="1" applyFont="1" applyAlignment="1" applyProtection="1">
      <alignment vertical="center" wrapText="1"/>
      <protection locked="0"/>
    </xf>
    <xf numFmtId="20" fontId="8" fillId="0" borderId="38" xfId="0" applyNumberFormat="1" applyFont="1" applyBorder="1" applyAlignment="1" applyProtection="1">
      <alignment vertical="center" wrapText="1"/>
      <protection locked="0"/>
    </xf>
    <xf numFmtId="166" fontId="8" fillId="0" borderId="34" xfId="0" applyNumberFormat="1" applyFont="1" applyBorder="1" applyAlignment="1" applyProtection="1">
      <alignment vertical="center" wrapText="1"/>
      <protection locked="0"/>
    </xf>
    <xf numFmtId="165" fontId="8" fillId="0" borderId="56" xfId="0" applyNumberFormat="1" applyFont="1" applyBorder="1" applyAlignment="1" applyProtection="1">
      <alignment horizontal="center" vertical="center" wrapText="1"/>
      <protection locked="0"/>
    </xf>
    <xf numFmtId="0" fontId="8" fillId="0" borderId="20" xfId="0" applyFont="1" applyBorder="1" applyAlignment="1" applyProtection="1">
      <alignment horizontal="center" vertical="center" wrapText="1"/>
      <protection locked="0"/>
    </xf>
    <xf numFmtId="0" fontId="8" fillId="0" borderId="20" xfId="0" applyFont="1" applyBorder="1" applyAlignment="1" applyProtection="1">
      <alignment vertical="center" wrapText="1"/>
      <protection locked="0"/>
    </xf>
    <xf numFmtId="0" fontId="18" fillId="0" borderId="32" xfId="0" applyFont="1" applyFill="1" applyBorder="1" applyAlignment="1" applyProtection="1">
      <alignment horizontal="center" vertical="center" wrapText="1"/>
      <protection locked="0"/>
    </xf>
    <xf numFmtId="0" fontId="8" fillId="0" borderId="43" xfId="0" applyFont="1" applyBorder="1" applyAlignment="1" applyProtection="1">
      <alignment horizontal="center" vertical="center" wrapText="1"/>
      <protection locked="0"/>
    </xf>
    <xf numFmtId="0" fontId="18" fillId="0" borderId="54" xfId="0" applyFont="1" applyFill="1" applyBorder="1" applyAlignment="1" applyProtection="1">
      <alignment horizontal="center" vertical="center" wrapText="1"/>
      <protection locked="0"/>
    </xf>
    <xf numFmtId="0" fontId="18" fillId="0" borderId="33" xfId="0" applyFont="1" applyFill="1" applyBorder="1" applyAlignment="1" applyProtection="1">
      <alignment horizontal="center" vertical="center" wrapText="1"/>
      <protection locked="0"/>
    </xf>
    <xf numFmtId="0" fontId="8" fillId="0" borderId="28" xfId="0" applyFont="1" applyFill="1" applyBorder="1" applyAlignment="1" applyProtection="1">
      <alignment horizontal="center" vertical="center" wrapText="1"/>
      <protection locked="0"/>
    </xf>
    <xf numFmtId="0" fontId="8" fillId="15" borderId="1" xfId="0" applyFont="1" applyFill="1" applyBorder="1" applyAlignment="1" applyProtection="1">
      <alignment vertical="center" wrapText="1"/>
      <protection locked="0"/>
    </xf>
    <xf numFmtId="166" fontId="8" fillId="0" borderId="41" xfId="0" applyNumberFormat="1" applyFont="1" applyFill="1" applyBorder="1" applyAlignment="1" applyProtection="1">
      <alignment vertical="center" wrapText="1"/>
      <protection locked="0"/>
    </xf>
    <xf numFmtId="171" fontId="8" fillId="0" borderId="0" xfId="0" applyNumberFormat="1" applyFont="1" applyAlignment="1" applyProtection="1">
      <alignment horizontal="center" vertical="center" wrapText="1"/>
      <protection locked="0"/>
    </xf>
    <xf numFmtId="0" fontId="8" fillId="0" borderId="27" xfId="0" applyFont="1" applyBorder="1" applyAlignment="1" applyProtection="1">
      <alignment vertical="center" wrapText="1"/>
      <protection locked="0"/>
    </xf>
    <xf numFmtId="171" fontId="8" fillId="0" borderId="0" xfId="0" applyNumberFormat="1" applyFont="1" applyBorder="1" applyAlignment="1" applyProtection="1">
      <alignment horizontal="center" vertical="center" wrapText="1"/>
      <protection locked="0"/>
    </xf>
    <xf numFmtId="0" fontId="22" fillId="0" borderId="1" xfId="3" applyFont="1" applyBorder="1" applyAlignment="1" applyProtection="1">
      <alignment horizontal="left" vertical="center" wrapText="1"/>
      <protection locked="0"/>
    </xf>
    <xf numFmtId="0" fontId="8" fillId="4" borderId="7" xfId="0" applyFont="1" applyFill="1" applyBorder="1" applyAlignment="1" applyProtection="1">
      <alignment horizontal="center" vertical="center" wrapText="1"/>
      <protection locked="0"/>
    </xf>
    <xf numFmtId="0" fontId="8" fillId="0" borderId="7" xfId="0" applyFont="1" applyFill="1" applyBorder="1" applyAlignment="1" applyProtection="1">
      <alignment vertical="center" wrapText="1"/>
      <protection locked="0"/>
    </xf>
    <xf numFmtId="0" fontId="51" fillId="4" borderId="1" xfId="15" applyFont="1" applyFill="1" applyBorder="1" applyAlignment="1">
      <alignment vertical="center" wrapText="1"/>
    </xf>
    <xf numFmtId="0" fontId="18" fillId="0" borderId="1" xfId="0" applyFont="1" applyBorder="1" applyAlignment="1">
      <alignment horizontal="center" vertical="center"/>
    </xf>
    <xf numFmtId="0" fontId="8" fillId="0" borderId="9" xfId="0" applyFont="1" applyBorder="1" applyAlignment="1" applyProtection="1">
      <alignment horizontal="center" vertical="center" wrapText="1"/>
      <protection locked="0"/>
    </xf>
    <xf numFmtId="0" fontId="8" fillId="0" borderId="25" xfId="0" applyFont="1" applyBorder="1" applyAlignment="1" applyProtection="1">
      <alignment horizontal="center" vertical="center" wrapText="1"/>
      <protection locked="0"/>
    </xf>
    <xf numFmtId="0" fontId="8" fillId="4" borderId="8" xfId="0" applyFont="1" applyFill="1" applyBorder="1" applyAlignment="1" applyProtection="1">
      <alignment horizontal="center" vertical="center" wrapText="1"/>
      <protection locked="0"/>
    </xf>
    <xf numFmtId="14" fontId="18" fillId="0" borderId="1" xfId="0" applyNumberFormat="1" applyFont="1" applyBorder="1" applyAlignment="1">
      <alignment horizontal="center" vertical="center"/>
    </xf>
    <xf numFmtId="0" fontId="18" fillId="0" borderId="39" xfId="0" applyFont="1" applyFill="1" applyBorder="1" applyAlignment="1" applyProtection="1">
      <alignment horizontal="center" vertical="center" wrapText="1"/>
      <protection locked="0"/>
    </xf>
    <xf numFmtId="0" fontId="8" fillId="0" borderId="47" xfId="0" applyFont="1" applyBorder="1" applyAlignment="1" applyProtection="1">
      <alignment vertical="center" wrapText="1"/>
      <protection locked="0"/>
    </xf>
    <xf numFmtId="0" fontId="8" fillId="0" borderId="55" xfId="0" applyFont="1" applyBorder="1" applyAlignment="1" applyProtection="1">
      <alignment vertical="center" wrapText="1"/>
      <protection locked="0"/>
    </xf>
    <xf numFmtId="0" fontId="15" fillId="3" borderId="1" xfId="0" applyFont="1" applyFill="1" applyBorder="1" applyAlignment="1">
      <alignment horizontal="center" vertical="center" wrapText="1"/>
    </xf>
    <xf numFmtId="0" fontId="45" fillId="0" borderId="1" xfId="0" applyFont="1" applyFill="1" applyBorder="1" applyAlignment="1">
      <alignment horizontal="center" vertical="center" wrapText="1"/>
    </xf>
    <xf numFmtId="0" fontId="62" fillId="0" borderId="1" xfId="0" applyFont="1" applyBorder="1" applyAlignment="1" applyProtection="1">
      <alignment horizontal="center" vertical="center" wrapText="1"/>
      <protection locked="0"/>
    </xf>
    <xf numFmtId="0" fontId="18" fillId="0" borderId="1" xfId="0" applyFont="1" applyFill="1" applyBorder="1" applyAlignment="1">
      <alignment horizontal="center" vertical="center" wrapText="1"/>
    </xf>
    <xf numFmtId="0" fontId="0" fillId="0" borderId="1" xfId="0" applyFill="1" applyBorder="1" applyAlignment="1">
      <alignment horizontal="center" vertical="center"/>
    </xf>
    <xf numFmtId="0" fontId="45" fillId="20" borderId="1" xfId="10" applyFont="1" applyFill="1" applyBorder="1" applyAlignment="1">
      <alignment horizontal="center" vertical="center" wrapText="1"/>
    </xf>
    <xf numFmtId="0" fontId="51" fillId="4" borderId="1" xfId="9" applyFont="1" applyFill="1" applyBorder="1" applyAlignment="1">
      <alignment vertical="center" wrapText="1"/>
    </xf>
    <xf numFmtId="0" fontId="47" fillId="0" borderId="1" xfId="0" applyFont="1" applyBorder="1" applyAlignment="1" applyProtection="1">
      <alignment horizontal="center" vertical="center" wrapText="1"/>
      <protection locked="0"/>
    </xf>
    <xf numFmtId="14" fontId="8" fillId="0" borderId="30" xfId="0" applyNumberFormat="1" applyFont="1" applyFill="1" applyBorder="1" applyAlignment="1" applyProtection="1">
      <alignment horizontal="center" vertical="center" wrapText="1"/>
      <protection locked="0"/>
    </xf>
    <xf numFmtId="0" fontId="8" fillId="0" borderId="30" xfId="0" applyNumberFormat="1" applyFont="1" applyBorder="1" applyAlignment="1" applyProtection="1">
      <alignment horizontal="center" vertical="center" wrapText="1"/>
      <protection locked="0"/>
    </xf>
    <xf numFmtId="0" fontId="8" fillId="0" borderId="30" xfId="0" applyNumberFormat="1" applyFont="1" applyBorder="1" applyAlignment="1" applyProtection="1">
      <alignment vertical="center" wrapText="1"/>
      <protection locked="0"/>
    </xf>
    <xf numFmtId="0" fontId="8" fillId="0" borderId="72" xfId="0" applyFont="1" applyBorder="1" applyAlignment="1" applyProtection="1">
      <alignment horizontal="center" vertical="center" wrapText="1"/>
      <protection locked="0"/>
    </xf>
    <xf numFmtId="0" fontId="22" fillId="0" borderId="0" xfId="3" applyFont="1" applyBorder="1" applyAlignment="1" applyProtection="1">
      <alignment vertical="center" wrapText="1"/>
      <protection locked="0"/>
    </xf>
    <xf numFmtId="0" fontId="8" fillId="0" borderId="72" xfId="0" applyFont="1" applyBorder="1" applyAlignment="1" applyProtection="1">
      <alignment vertical="center" wrapText="1"/>
      <protection locked="0"/>
    </xf>
    <xf numFmtId="0" fontId="8" fillId="0" borderId="72" xfId="0" applyFont="1" applyFill="1" applyBorder="1" applyAlignment="1" applyProtection="1">
      <alignment horizontal="center" vertical="center" wrapText="1"/>
      <protection locked="0"/>
    </xf>
    <xf numFmtId="0" fontId="8" fillId="0" borderId="72" xfId="0" applyNumberFormat="1" applyFont="1" applyBorder="1" applyAlignment="1" applyProtection="1">
      <alignment horizontal="center" vertical="center" wrapText="1"/>
      <protection locked="0"/>
    </xf>
    <xf numFmtId="0" fontId="8" fillId="0" borderId="72" xfId="0" applyNumberFormat="1" applyFont="1" applyBorder="1" applyAlignment="1" applyProtection="1">
      <alignment vertical="center" wrapText="1"/>
      <protection locked="0"/>
    </xf>
    <xf numFmtId="0" fontId="0" fillId="0" borderId="72" xfId="0" applyBorder="1"/>
    <xf numFmtId="0" fontId="8" fillId="0" borderId="0" xfId="0" applyFont="1" applyFill="1" applyAlignment="1" applyProtection="1">
      <alignment vertical="center" wrapText="1"/>
      <protection locked="0"/>
    </xf>
    <xf numFmtId="20" fontId="8" fillId="3" borderId="1" xfId="0" applyNumberFormat="1" applyFont="1" applyFill="1" applyBorder="1" applyAlignment="1" applyProtection="1">
      <alignment vertical="center" wrapText="1"/>
      <protection locked="0"/>
    </xf>
    <xf numFmtId="171" fontId="8" fillId="0" borderId="72" xfId="0" applyNumberFormat="1" applyFont="1" applyBorder="1" applyAlignment="1" applyProtection="1">
      <alignment vertical="center" wrapText="1"/>
      <protection locked="0"/>
    </xf>
    <xf numFmtId="171" fontId="8" fillId="0" borderId="1" xfId="0" applyNumberFormat="1" applyFont="1" applyFill="1" applyBorder="1" applyAlignment="1" applyProtection="1">
      <alignment horizontal="right" vertical="center" wrapText="1"/>
      <protection locked="0"/>
    </xf>
    <xf numFmtId="0" fontId="18" fillId="0" borderId="1" xfId="0" applyFont="1" applyBorder="1" applyAlignment="1" applyProtection="1">
      <alignment horizontal="center" vertical="center" wrapText="1"/>
      <protection locked="0" hidden="1"/>
    </xf>
    <xf numFmtId="0" fontId="19" fillId="0" borderId="1" xfId="0" applyNumberFormat="1" applyFont="1" applyFill="1" applyBorder="1" applyAlignment="1" applyProtection="1">
      <alignment horizontal="center" vertical="center" wrapText="1"/>
      <protection locked="0"/>
    </xf>
    <xf numFmtId="14" fontId="8" fillId="3" borderId="1" xfId="0" applyNumberFormat="1" applyFont="1" applyFill="1" applyBorder="1" applyAlignment="1" applyProtection="1">
      <alignment horizontal="right" vertical="center" wrapText="1"/>
      <protection locked="0"/>
    </xf>
    <xf numFmtId="14" fontId="8" fillId="0" borderId="0" xfId="0" applyNumberFormat="1" applyFont="1" applyFill="1" applyBorder="1" applyAlignment="1" applyProtection="1">
      <alignment horizontal="center" vertical="center" wrapText="1"/>
      <protection locked="0"/>
    </xf>
    <xf numFmtId="0" fontId="8" fillId="5" borderId="51" xfId="0" applyFont="1" applyFill="1" applyBorder="1" applyAlignment="1" applyProtection="1">
      <alignment horizontal="center" vertical="center" wrapText="1"/>
      <protection locked="0"/>
    </xf>
    <xf numFmtId="0" fontId="18" fillId="5" borderId="0" xfId="0" applyFont="1" applyFill="1" applyAlignment="1" applyProtection="1">
      <alignment horizontal="center" vertical="center" wrapText="1"/>
      <protection locked="0"/>
    </xf>
    <xf numFmtId="0" fontId="8" fillId="0" borderId="0" xfId="0" applyFont="1" applyAlignment="1" applyProtection="1">
      <alignment horizontal="left" vertical="center" wrapText="1"/>
      <protection locked="0"/>
    </xf>
    <xf numFmtId="0" fontId="8" fillId="0" borderId="34" xfId="0" applyFont="1" applyBorder="1" applyAlignment="1" applyProtection="1">
      <alignment horizontal="left" vertical="center" wrapText="1"/>
      <protection locked="0"/>
    </xf>
    <xf numFmtId="0" fontId="8" fillId="17" borderId="72" xfId="0" applyFont="1" applyFill="1" applyBorder="1" applyAlignment="1" applyProtection="1">
      <alignment horizontal="center" vertical="center" wrapText="1"/>
      <protection locked="0"/>
    </xf>
    <xf numFmtId="166" fontId="8" fillId="0" borderId="72" xfId="0" applyNumberFormat="1" applyFont="1" applyBorder="1" applyAlignment="1" applyProtection="1">
      <alignment horizontal="center" vertical="center" wrapText="1"/>
      <protection locked="0"/>
    </xf>
    <xf numFmtId="14" fontId="8" fillId="0" borderId="72" xfId="0" applyNumberFormat="1" applyFont="1" applyBorder="1" applyAlignment="1" applyProtection="1">
      <alignment horizontal="center" vertical="center" wrapText="1"/>
      <protection locked="0"/>
    </xf>
    <xf numFmtId="165" fontId="8" fillId="0" borderId="72" xfId="0" applyNumberFormat="1" applyFont="1" applyBorder="1" applyAlignment="1" applyProtection="1">
      <alignment vertical="center" wrapText="1"/>
      <protection locked="0"/>
    </xf>
    <xf numFmtId="166" fontId="8" fillId="0" borderId="72" xfId="0" applyNumberFormat="1" applyFont="1" applyBorder="1" applyAlignment="1" applyProtection="1">
      <alignment vertical="center" wrapText="1"/>
      <protection locked="0"/>
    </xf>
    <xf numFmtId="49" fontId="8" fillId="0" borderId="72" xfId="0" applyNumberFormat="1" applyFont="1" applyBorder="1" applyAlignment="1" applyProtection="1">
      <alignment horizontal="center" vertical="center" wrapText="1"/>
      <protection locked="0"/>
    </xf>
    <xf numFmtId="0" fontId="8" fillId="4" borderId="72" xfId="0" applyFont="1" applyFill="1" applyBorder="1" applyAlignment="1" applyProtection="1">
      <alignment horizontal="center" vertical="center" wrapText="1"/>
      <protection locked="0"/>
    </xf>
    <xf numFmtId="0" fontId="13" fillId="0" borderId="1" xfId="0" applyFont="1" applyFill="1" applyBorder="1" applyAlignment="1" applyProtection="1">
      <alignment horizontal="center" vertical="center" wrapText="1"/>
      <protection locked="0"/>
    </xf>
    <xf numFmtId="0" fontId="8" fillId="0" borderId="21" xfId="0" applyFont="1" applyBorder="1" applyAlignment="1" applyProtection="1">
      <alignment vertical="center" wrapText="1"/>
      <protection locked="0"/>
    </xf>
    <xf numFmtId="0" fontId="62" fillId="0" borderId="1" xfId="0" applyFont="1" applyFill="1" applyBorder="1" applyAlignment="1" applyProtection="1">
      <alignment horizontal="center" vertical="center" wrapText="1"/>
      <protection locked="0"/>
    </xf>
    <xf numFmtId="14" fontId="8" fillId="0" borderId="24" xfId="0" applyNumberFormat="1" applyFont="1" applyBorder="1" applyAlignment="1" applyProtection="1">
      <alignment horizontal="center" vertical="center" wrapText="1"/>
      <protection locked="0"/>
    </xf>
    <xf numFmtId="14" fontId="8" fillId="0" borderId="40" xfId="0" applyNumberFormat="1" applyFont="1" applyFill="1" applyBorder="1" applyAlignment="1" applyProtection="1">
      <alignment horizontal="center" vertical="center" wrapText="1"/>
      <protection locked="0"/>
    </xf>
    <xf numFmtId="0" fontId="18" fillId="4" borderId="30" xfId="0" applyFont="1" applyFill="1" applyBorder="1" applyAlignment="1" applyProtection="1">
      <alignment horizontal="center" vertical="center" wrapText="1"/>
      <protection locked="0"/>
    </xf>
    <xf numFmtId="0" fontId="8" fillId="4" borderId="32" xfId="0" applyFont="1" applyFill="1" applyBorder="1" applyAlignment="1" applyProtection="1">
      <alignment vertical="center" wrapText="1"/>
      <protection locked="0"/>
    </xf>
    <xf numFmtId="14" fontId="62" fillId="0" borderId="1" xfId="0" applyNumberFormat="1" applyFont="1" applyBorder="1" applyAlignment="1" applyProtection="1">
      <alignment horizontal="center" vertical="center" wrapText="1"/>
      <protection locked="0"/>
    </xf>
    <xf numFmtId="0" fontId="8" fillId="5" borderId="0" xfId="0" applyFont="1" applyFill="1" applyAlignment="1" applyProtection="1">
      <alignment horizontal="center" vertical="center" wrapText="1"/>
      <protection locked="0"/>
    </xf>
    <xf numFmtId="9" fontId="8" fillId="0" borderId="72" xfId="0" applyNumberFormat="1" applyFont="1" applyFill="1" applyBorder="1" applyAlignment="1" applyProtection="1">
      <alignment horizontal="center" vertical="center" wrapText="1"/>
      <protection locked="0"/>
    </xf>
    <xf numFmtId="0" fontId="8" fillId="0" borderId="0" xfId="0" applyNumberFormat="1" applyFont="1" applyAlignment="1" applyProtection="1">
      <alignment horizontal="left" vertical="center" wrapText="1"/>
      <protection locked="0"/>
    </xf>
    <xf numFmtId="165" fontId="8" fillId="0" borderId="72" xfId="0" applyNumberFormat="1" applyFont="1" applyBorder="1" applyAlignment="1" applyProtection="1">
      <alignment horizontal="center" vertical="center" wrapText="1"/>
      <protection locked="0"/>
    </xf>
    <xf numFmtId="0" fontId="20" fillId="0" borderId="72" xfId="0" applyFont="1" applyBorder="1" applyAlignment="1" applyProtection="1">
      <alignment horizontal="center" vertical="center" wrapText="1"/>
      <protection locked="0"/>
    </xf>
    <xf numFmtId="0" fontId="8" fillId="0" borderId="72" xfId="0" applyFont="1" applyFill="1" applyBorder="1" applyAlignment="1" applyProtection="1">
      <alignment vertical="center" wrapText="1"/>
      <protection locked="0"/>
    </xf>
    <xf numFmtId="0" fontId="15" fillId="0" borderId="72" xfId="0" applyFont="1" applyBorder="1" applyAlignment="1">
      <alignment horizontal="center" vertical="center" wrapText="1"/>
    </xf>
    <xf numFmtId="0" fontId="8" fillId="0" borderId="72" xfId="0" applyFont="1" applyBorder="1" applyAlignment="1" applyProtection="1">
      <alignment horizontal="left" vertical="center" wrapText="1"/>
      <protection locked="0"/>
    </xf>
    <xf numFmtId="20" fontId="8" fillId="0" borderId="72" xfId="0" applyNumberFormat="1" applyFont="1" applyBorder="1" applyAlignment="1" applyProtection="1">
      <alignment horizontal="center" vertical="center" wrapText="1"/>
      <protection locked="0"/>
    </xf>
    <xf numFmtId="14" fontId="8" fillId="0" borderId="72" xfId="0" applyNumberFormat="1" applyFont="1" applyBorder="1" applyAlignment="1" applyProtection="1">
      <alignment vertical="center" wrapText="1"/>
      <protection locked="0"/>
    </xf>
    <xf numFmtId="0" fontId="8" fillId="0" borderId="77" xfId="0" applyFont="1" applyBorder="1" applyAlignment="1" applyProtection="1">
      <alignment horizontal="center" vertical="center" wrapText="1"/>
      <protection locked="0"/>
    </xf>
    <xf numFmtId="167" fontId="8" fillId="0" borderId="72" xfId="0" applyNumberFormat="1" applyFont="1" applyFill="1" applyBorder="1" applyAlignment="1" applyProtection="1">
      <alignment horizontal="center" vertical="center" wrapText="1"/>
      <protection locked="0"/>
    </xf>
    <xf numFmtId="0" fontId="8" fillId="5" borderId="72" xfId="0" applyFont="1" applyFill="1" applyBorder="1" applyAlignment="1" applyProtection="1">
      <alignment horizontal="center" vertical="center" wrapText="1"/>
      <protection locked="0"/>
    </xf>
    <xf numFmtId="2" fontId="8" fillId="0" borderId="72" xfId="0" applyNumberFormat="1" applyFont="1" applyFill="1" applyBorder="1" applyAlignment="1" applyProtection="1">
      <alignment horizontal="center" vertical="center" wrapText="1"/>
      <protection locked="0"/>
    </xf>
    <xf numFmtId="0" fontId="8" fillId="0" borderId="78" xfId="0" applyFont="1" applyBorder="1" applyAlignment="1" applyProtection="1">
      <alignment horizontal="center" vertical="center" wrapText="1"/>
      <protection locked="0"/>
    </xf>
    <xf numFmtId="165" fontId="8" fillId="4" borderId="72" xfId="0" applyNumberFormat="1" applyFont="1" applyFill="1" applyBorder="1" applyAlignment="1" applyProtection="1">
      <alignment horizontal="center" vertical="center" wrapText="1"/>
      <protection locked="0"/>
    </xf>
    <xf numFmtId="166" fontId="8" fillId="0" borderId="72" xfId="0" applyNumberFormat="1" applyFont="1" applyFill="1" applyBorder="1" applyAlignment="1" applyProtection="1">
      <alignment horizontal="center" vertical="center" wrapText="1"/>
      <protection locked="0"/>
    </xf>
    <xf numFmtId="0" fontId="18" fillId="0" borderId="40" xfId="0" applyFont="1" applyBorder="1" applyAlignment="1" applyProtection="1">
      <alignment vertical="center" wrapText="1"/>
      <protection locked="0"/>
    </xf>
    <xf numFmtId="165" fontId="8" fillId="0" borderId="0" xfId="0" applyNumberFormat="1" applyFont="1" applyFill="1" applyAlignment="1" applyProtection="1">
      <alignment horizontal="center" vertical="center" wrapText="1"/>
      <protection locked="0"/>
    </xf>
    <xf numFmtId="165" fontId="8" fillId="0" borderId="77" xfId="0" applyNumberFormat="1" applyFont="1" applyBorder="1" applyAlignment="1" applyProtection="1">
      <alignment horizontal="center" vertical="center" wrapText="1"/>
      <protection locked="0"/>
    </xf>
    <xf numFmtId="166" fontId="8" fillId="0" borderId="51" xfId="0" applyNumberFormat="1" applyFont="1" applyFill="1" applyBorder="1" applyAlignment="1" applyProtection="1">
      <alignment horizontal="center" vertical="center" wrapText="1"/>
      <protection locked="0"/>
    </xf>
    <xf numFmtId="166" fontId="18" fillId="4" borderId="1" xfId="0" applyNumberFormat="1" applyFont="1" applyFill="1" applyBorder="1" applyAlignment="1" applyProtection="1">
      <alignment horizontal="center" vertical="center" wrapText="1"/>
      <protection locked="0"/>
    </xf>
    <xf numFmtId="20" fontId="18" fillId="4" borderId="1" xfId="0" applyNumberFormat="1" applyFont="1" applyFill="1" applyBorder="1" applyAlignment="1" applyProtection="1">
      <alignment horizontal="center" vertical="center" wrapText="1"/>
      <protection locked="0"/>
    </xf>
    <xf numFmtId="166" fontId="8" fillId="0" borderId="19" xfId="0" applyNumberFormat="1" applyFont="1" applyBorder="1" applyAlignment="1" applyProtection="1">
      <alignment vertical="center" wrapText="1"/>
      <protection locked="0"/>
    </xf>
    <xf numFmtId="166" fontId="8" fillId="0" borderId="17" xfId="0" applyNumberFormat="1" applyFont="1" applyBorder="1" applyAlignment="1" applyProtection="1">
      <alignment vertical="center" wrapText="1"/>
      <protection locked="0"/>
    </xf>
    <xf numFmtId="20" fontId="8" fillId="0" borderId="1" xfId="0" applyNumberFormat="1" applyFont="1" applyFill="1" applyBorder="1" applyAlignment="1" applyProtection="1">
      <alignment horizontal="right" vertical="center" wrapText="1"/>
      <protection locked="0"/>
    </xf>
    <xf numFmtId="20" fontId="8" fillId="0" borderId="0" xfId="0" applyNumberFormat="1" applyFont="1" applyFill="1" applyBorder="1" applyAlignment="1" applyProtection="1">
      <alignment horizontal="center" vertical="center" wrapText="1"/>
      <protection locked="0"/>
    </xf>
    <xf numFmtId="165" fontId="8" fillId="0" borderId="0" xfId="0" applyNumberFormat="1" applyFont="1" applyFill="1" applyBorder="1" applyAlignment="1" applyProtection="1">
      <alignment horizontal="center" vertical="center" wrapText="1"/>
      <protection locked="0"/>
    </xf>
    <xf numFmtId="14" fontId="8" fillId="0" borderId="0" xfId="0" applyNumberFormat="1" applyFont="1" applyBorder="1" applyAlignment="1" applyProtection="1">
      <alignment horizontal="center" vertical="center" wrapText="1"/>
      <protection locked="0"/>
    </xf>
    <xf numFmtId="166" fontId="18" fillId="4" borderId="1" xfId="0" applyNumberFormat="1" applyFont="1" applyFill="1" applyBorder="1" applyAlignment="1" applyProtection="1">
      <alignment horizontal="center" vertical="center" wrapText="1"/>
    </xf>
    <xf numFmtId="171" fontId="8" fillId="0" borderId="12" xfId="0" applyNumberFormat="1" applyFont="1" applyBorder="1" applyAlignment="1" applyProtection="1">
      <alignment vertical="center" wrapText="1"/>
      <protection locked="0"/>
    </xf>
    <xf numFmtId="166" fontId="8" fillId="4" borderId="72" xfId="0" applyNumberFormat="1" applyFont="1" applyFill="1" applyBorder="1" applyAlignment="1" applyProtection="1">
      <alignment horizontal="center" vertical="center" wrapText="1"/>
      <protection locked="0"/>
    </xf>
    <xf numFmtId="171" fontId="8" fillId="0" borderId="21" xfId="0" applyNumberFormat="1" applyFont="1" applyBorder="1" applyAlignment="1" applyProtection="1">
      <alignment vertical="center" wrapText="1"/>
      <protection locked="0"/>
    </xf>
    <xf numFmtId="0" fontId="8" fillId="0" borderId="0" xfId="0" applyFont="1" applyBorder="1" applyAlignment="1" applyProtection="1">
      <alignment horizontal="right" vertical="center" wrapText="1"/>
      <protection locked="0"/>
    </xf>
    <xf numFmtId="0" fontId="8" fillId="4" borderId="18" xfId="0" applyFont="1" applyFill="1" applyBorder="1" applyAlignment="1" applyProtection="1">
      <alignment vertical="center" wrapText="1"/>
      <protection locked="0"/>
    </xf>
    <xf numFmtId="0" fontId="8" fillId="0" borderId="7" xfId="2" applyFont="1" applyBorder="1" applyAlignment="1" applyProtection="1">
      <alignment horizontal="center" vertical="center" wrapText="1"/>
      <protection locked="0"/>
    </xf>
    <xf numFmtId="0" fontId="8" fillId="0" borderId="9" xfId="0" applyFont="1" applyBorder="1" applyAlignment="1" applyProtection="1">
      <alignment vertical="center" wrapText="1"/>
      <protection locked="0"/>
    </xf>
    <xf numFmtId="0" fontId="8" fillId="0" borderId="0" xfId="0" applyFont="1" applyFill="1" applyBorder="1" applyAlignment="1">
      <alignment horizontal="center" vertical="center" wrapText="1"/>
    </xf>
    <xf numFmtId="0" fontId="8" fillId="0" borderId="14" xfId="0" applyFont="1" applyBorder="1" applyAlignment="1" applyProtection="1">
      <alignment horizontal="left" vertical="center" wrapText="1"/>
      <protection locked="0"/>
    </xf>
    <xf numFmtId="0" fontId="15" fillId="0" borderId="51" xfId="0" applyFont="1" applyBorder="1" applyAlignment="1">
      <alignment horizontal="center" vertical="center" wrapText="1"/>
    </xf>
    <xf numFmtId="0" fontId="45" fillId="0" borderId="33" xfId="0" applyNumberFormat="1" applyFont="1" applyBorder="1" applyAlignment="1" applyProtection="1">
      <alignment horizontal="center" vertical="center" wrapText="1"/>
      <protection locked="0"/>
    </xf>
    <xf numFmtId="2" fontId="8" fillId="4" borderId="72" xfId="0" applyNumberFormat="1" applyFont="1" applyFill="1" applyBorder="1" applyAlignment="1" applyProtection="1">
      <alignment horizontal="center" vertical="center" wrapText="1"/>
      <protection locked="0"/>
    </xf>
    <xf numFmtId="0" fontId="8" fillId="4" borderId="14" xfId="0" applyFont="1" applyFill="1" applyBorder="1" applyAlignment="1" applyProtection="1">
      <alignment vertical="center" wrapText="1"/>
      <protection locked="0"/>
    </xf>
    <xf numFmtId="0" fontId="20" fillId="4" borderId="14" xfId="0" applyFont="1" applyFill="1" applyBorder="1" applyAlignment="1" applyProtection="1">
      <alignment horizontal="center" vertical="center" wrapText="1"/>
      <protection locked="0"/>
    </xf>
    <xf numFmtId="0" fontId="18" fillId="0" borderId="72" xfId="0" applyFont="1" applyFill="1" applyBorder="1" applyAlignment="1" applyProtection="1">
      <alignment horizontal="center" vertical="center" wrapText="1"/>
      <protection locked="0"/>
    </xf>
    <xf numFmtId="14" fontId="8" fillId="0" borderId="7" xfId="0" applyNumberFormat="1" applyFont="1" applyFill="1" applyBorder="1" applyAlignment="1" applyProtection="1">
      <alignment horizontal="center" vertical="center" wrapText="1"/>
      <protection locked="0"/>
    </xf>
    <xf numFmtId="14" fontId="8" fillId="0" borderId="33" xfId="0" applyNumberFormat="1" applyFont="1" applyBorder="1" applyAlignment="1" applyProtection="1">
      <alignment horizontal="center" vertical="center" wrapText="1"/>
      <protection locked="0"/>
    </xf>
    <xf numFmtId="49" fontId="18" fillId="4" borderId="1" xfId="0" applyNumberFormat="1" applyFont="1" applyFill="1" applyBorder="1" applyAlignment="1" applyProtection="1">
      <alignment horizontal="center" vertical="center" wrapText="1"/>
      <protection locked="0"/>
    </xf>
    <xf numFmtId="14" fontId="8" fillId="4" borderId="39" xfId="0" applyNumberFormat="1" applyFont="1" applyFill="1" applyBorder="1" applyAlignment="1" applyProtection="1">
      <alignment horizontal="center" vertical="center" wrapText="1"/>
      <protection locked="0"/>
    </xf>
    <xf numFmtId="0" fontId="18" fillId="0" borderId="48" xfId="0" applyFont="1" applyFill="1" applyBorder="1" applyAlignment="1" applyProtection="1">
      <alignment horizontal="center" vertical="center" wrapText="1"/>
      <protection locked="0"/>
    </xf>
    <xf numFmtId="0" fontId="8" fillId="0" borderId="71" xfId="0" applyFont="1" applyFill="1" applyBorder="1" applyAlignment="1" applyProtection="1">
      <alignment horizontal="center" vertical="center" wrapText="1"/>
      <protection locked="0"/>
    </xf>
    <xf numFmtId="0" fontId="18" fillId="5" borderId="72" xfId="0" applyFont="1" applyFill="1" applyBorder="1" applyAlignment="1" applyProtection="1">
      <alignment horizontal="center" vertical="center" wrapText="1"/>
      <protection locked="0"/>
    </xf>
    <xf numFmtId="0" fontId="18" fillId="4" borderId="1" xfId="0" applyFont="1" applyFill="1" applyBorder="1" applyAlignment="1" applyProtection="1">
      <alignment vertical="center" wrapText="1"/>
      <protection locked="0"/>
    </xf>
    <xf numFmtId="0" fontId="8" fillId="0" borderId="42" xfId="0" applyNumberFormat="1" applyFont="1" applyBorder="1" applyAlignment="1" applyProtection="1">
      <alignment vertical="center" wrapText="1"/>
      <protection locked="0"/>
    </xf>
    <xf numFmtId="0" fontId="18" fillId="0" borderId="1" xfId="0" applyFont="1" applyFill="1" applyBorder="1" applyAlignment="1">
      <alignment wrapText="1"/>
    </xf>
    <xf numFmtId="171" fontId="8" fillId="0" borderId="72" xfId="0" applyNumberFormat="1" applyFont="1" applyBorder="1" applyAlignment="1" applyProtection="1">
      <alignment horizontal="center" vertical="center" wrapText="1"/>
      <protection locked="0"/>
    </xf>
    <xf numFmtId="165" fontId="8" fillId="0" borderId="72" xfId="0" applyNumberFormat="1" applyFont="1" applyFill="1" applyBorder="1" applyAlignment="1" applyProtection="1">
      <alignment horizontal="center" vertical="center" wrapText="1"/>
      <protection locked="0"/>
    </xf>
    <xf numFmtId="20" fontId="8" fillId="0" borderId="72" xfId="0" applyNumberFormat="1" applyFont="1" applyFill="1" applyBorder="1" applyAlignment="1" applyProtection="1">
      <alignment horizontal="center" vertical="center" wrapText="1"/>
      <protection locked="0"/>
    </xf>
    <xf numFmtId="0" fontId="8" fillId="0" borderId="72" xfId="0" applyFont="1" applyFill="1" applyBorder="1" applyAlignment="1" applyProtection="1">
      <alignment horizontal="left" vertical="center" wrapText="1"/>
      <protection locked="0"/>
    </xf>
    <xf numFmtId="0" fontId="8" fillId="3" borderId="72" xfId="0" applyFont="1" applyFill="1" applyBorder="1" applyAlignment="1" applyProtection="1">
      <alignment horizontal="center" vertical="center" wrapText="1"/>
      <protection locked="0"/>
    </xf>
    <xf numFmtId="0" fontId="8" fillId="3" borderId="72" xfId="0" applyFont="1" applyFill="1" applyBorder="1" applyAlignment="1" applyProtection="1">
      <alignment vertical="center" wrapText="1"/>
      <protection locked="0"/>
    </xf>
    <xf numFmtId="0" fontId="18" fillId="0" borderId="72" xfId="0" applyFont="1" applyBorder="1" applyAlignment="1" applyProtection="1">
      <alignment horizontal="center" vertical="center" wrapText="1"/>
      <protection locked="0"/>
    </xf>
    <xf numFmtId="0" fontId="8" fillId="19" borderId="72" xfId="0" applyFont="1" applyFill="1" applyBorder="1" applyAlignment="1" applyProtection="1">
      <alignment horizontal="center" vertical="center" wrapText="1"/>
      <protection locked="0"/>
    </xf>
    <xf numFmtId="0" fontId="8" fillId="4" borderId="72" xfId="0" applyFont="1" applyFill="1" applyBorder="1" applyAlignment="1" applyProtection="1">
      <alignment vertical="center" wrapText="1"/>
      <protection locked="0"/>
    </xf>
    <xf numFmtId="165" fontId="8" fillId="0" borderId="70" xfId="0" applyNumberFormat="1" applyFont="1" applyBorder="1" applyAlignment="1" applyProtection="1">
      <alignment horizontal="center" vertical="center" wrapText="1"/>
      <protection locked="0"/>
    </xf>
    <xf numFmtId="0" fontId="8" fillId="0" borderId="70" xfId="0" applyFont="1" applyBorder="1" applyAlignment="1" applyProtection="1">
      <alignment horizontal="center" vertical="center" wrapText="1"/>
      <protection locked="0"/>
    </xf>
    <xf numFmtId="0" fontId="8" fillId="4" borderId="72" xfId="0" applyNumberFormat="1" applyFont="1" applyFill="1" applyBorder="1" applyAlignment="1" applyProtection="1">
      <alignment horizontal="center" vertical="center" wrapText="1"/>
      <protection locked="0"/>
    </xf>
    <xf numFmtId="14" fontId="8" fillId="0" borderId="72" xfId="0" applyNumberFormat="1" applyFont="1" applyFill="1" applyBorder="1" applyAlignment="1" applyProtection="1">
      <alignment horizontal="center" vertical="center" wrapText="1"/>
      <protection locked="0"/>
    </xf>
    <xf numFmtId="0" fontId="8" fillId="0" borderId="73" xfId="0" applyFont="1" applyFill="1" applyBorder="1" applyAlignment="1" applyProtection="1">
      <alignment horizontal="center" vertical="center" wrapText="1"/>
      <protection locked="0"/>
    </xf>
    <xf numFmtId="0" fontId="8" fillId="0" borderId="72" xfId="0" applyNumberFormat="1" applyFont="1" applyFill="1" applyBorder="1" applyAlignment="1" applyProtection="1">
      <alignment horizontal="center" vertical="center" wrapText="1"/>
      <protection locked="0"/>
    </xf>
    <xf numFmtId="173" fontId="8" fillId="0" borderId="72" xfId="0" applyNumberFormat="1" applyFont="1" applyBorder="1" applyAlignment="1" applyProtection="1">
      <alignment horizontal="center" vertical="center" wrapText="1"/>
      <protection locked="0"/>
    </xf>
    <xf numFmtId="0" fontId="17" fillId="0" borderId="72" xfId="0" applyFont="1" applyBorder="1" applyAlignment="1" applyProtection="1">
      <alignment horizontal="center" vertical="center" wrapText="1"/>
      <protection locked="0"/>
    </xf>
    <xf numFmtId="14" fontId="17" fillId="0" borderId="72" xfId="0" applyNumberFormat="1" applyFont="1" applyBorder="1" applyAlignment="1" applyProtection="1">
      <alignment horizontal="center" vertical="center" wrapText="1"/>
      <protection locked="0"/>
    </xf>
    <xf numFmtId="167" fontId="8" fillId="0" borderId="72" xfId="0" applyNumberFormat="1" applyFont="1" applyBorder="1" applyAlignment="1" applyProtection="1">
      <alignment horizontal="center" vertical="center" wrapText="1"/>
      <protection locked="0"/>
    </xf>
    <xf numFmtId="0" fontId="22" fillId="0" borderId="72" xfId="3" applyFont="1" applyBorder="1" applyAlignment="1" applyProtection="1">
      <alignment vertical="center" wrapText="1"/>
      <protection locked="0"/>
    </xf>
    <xf numFmtId="14" fontId="8" fillId="3" borderId="72" xfId="0" applyNumberFormat="1" applyFont="1" applyFill="1" applyBorder="1" applyAlignment="1" applyProtection="1">
      <alignment horizontal="center" vertical="center" wrapText="1"/>
      <protection locked="0"/>
    </xf>
    <xf numFmtId="9" fontId="8" fillId="3" borderId="72" xfId="0" applyNumberFormat="1" applyFont="1" applyFill="1" applyBorder="1" applyAlignment="1" applyProtection="1">
      <alignment horizontal="center" vertical="center" wrapText="1"/>
      <protection locked="0"/>
    </xf>
    <xf numFmtId="0" fontId="20" fillId="0" borderId="72" xfId="0" applyFont="1" applyFill="1" applyBorder="1" applyAlignment="1" applyProtection="1">
      <alignment horizontal="center" vertical="center" wrapText="1"/>
      <protection locked="0"/>
    </xf>
    <xf numFmtId="9" fontId="8" fillId="0" borderId="72" xfId="0" applyNumberFormat="1" applyFont="1" applyBorder="1" applyAlignment="1" applyProtection="1">
      <alignment horizontal="center" vertical="center" wrapText="1"/>
      <protection locked="0"/>
    </xf>
    <xf numFmtId="0" fontId="15" fillId="0" borderId="72" xfId="0" applyFont="1" applyFill="1" applyBorder="1" applyAlignment="1">
      <alignment horizontal="center" vertical="center" wrapText="1"/>
    </xf>
    <xf numFmtId="167" fontId="8" fillId="4" borderId="72" xfId="0" applyNumberFormat="1" applyFont="1" applyFill="1" applyBorder="1" applyAlignment="1" applyProtection="1">
      <alignment horizontal="center" vertical="center" wrapText="1"/>
      <protection locked="0"/>
    </xf>
    <xf numFmtId="166" fontId="8" fillId="3" borderId="72" xfId="0" applyNumberFormat="1" applyFont="1" applyFill="1" applyBorder="1" applyAlignment="1" applyProtection="1">
      <alignment horizontal="center" vertical="center" wrapText="1"/>
      <protection locked="0"/>
    </xf>
    <xf numFmtId="0" fontId="15" fillId="0" borderId="72" xfId="0" applyFont="1" applyBorder="1" applyAlignment="1" applyProtection="1">
      <alignment horizontal="center" vertical="center" wrapText="1"/>
      <protection locked="0"/>
    </xf>
    <xf numFmtId="0" fontId="8" fillId="9" borderId="72" xfId="0" applyFont="1" applyFill="1" applyBorder="1" applyAlignment="1" applyProtection="1">
      <alignment horizontal="center" vertical="center" wrapText="1"/>
      <protection locked="0"/>
    </xf>
    <xf numFmtId="14" fontId="8" fillId="0" borderId="72" xfId="0" applyNumberFormat="1" applyFont="1" applyFill="1" applyBorder="1" applyAlignment="1" applyProtection="1">
      <alignment vertical="center" wrapText="1"/>
      <protection locked="0"/>
    </xf>
    <xf numFmtId="165" fontId="8" fillId="3" borderId="72" xfId="0" applyNumberFormat="1" applyFont="1" applyFill="1" applyBorder="1" applyAlignment="1" applyProtection="1">
      <alignment horizontal="center" vertical="center" wrapText="1"/>
      <protection locked="0"/>
    </xf>
    <xf numFmtId="1" fontId="8" fillId="0" borderId="72" xfId="0" applyNumberFormat="1" applyFont="1" applyBorder="1" applyAlignment="1" applyProtection="1">
      <alignment horizontal="center" vertical="center" wrapText="1"/>
      <protection locked="0"/>
    </xf>
    <xf numFmtId="0" fontId="20" fillId="0" borderId="0" xfId="18" applyFont="1" applyBorder="1" applyAlignment="1" applyProtection="1">
      <alignment vertical="center" wrapText="1"/>
      <protection locked="0"/>
    </xf>
    <xf numFmtId="0" fontId="20" fillId="0" borderId="0" xfId="18" applyFont="1" applyFill="1" applyBorder="1" applyAlignment="1" applyProtection="1">
      <alignment vertical="center" wrapText="1"/>
      <protection locked="0"/>
    </xf>
    <xf numFmtId="0" fontId="8" fillId="0" borderId="72" xfId="0" applyFont="1" applyFill="1" applyBorder="1" applyAlignment="1">
      <alignment horizontal="center" vertical="center" wrapText="1" shrinkToFit="1"/>
    </xf>
    <xf numFmtId="14" fontId="8" fillId="0" borderId="74" xfId="0" applyNumberFormat="1" applyFont="1" applyFill="1" applyBorder="1" applyAlignment="1" applyProtection="1">
      <alignment horizontal="center" vertical="center" wrapText="1"/>
      <protection locked="0"/>
    </xf>
    <xf numFmtId="0" fontId="8" fillId="0" borderId="72" xfId="0" applyFont="1" applyFill="1" applyBorder="1" applyAlignment="1">
      <alignment horizontal="center" vertical="center" wrapText="1"/>
    </xf>
    <xf numFmtId="0" fontId="8" fillId="11" borderId="72" xfId="0" applyFont="1" applyFill="1" applyBorder="1" applyAlignment="1" applyProtection="1">
      <alignment horizontal="center" vertical="center" wrapText="1"/>
      <protection locked="0"/>
    </xf>
    <xf numFmtId="0" fontId="20" fillId="4" borderId="72" xfId="0" applyFont="1" applyFill="1" applyBorder="1" applyAlignment="1" applyProtection="1">
      <alignment horizontal="center" vertical="center" wrapText="1"/>
      <protection locked="0"/>
    </xf>
    <xf numFmtId="2" fontId="20" fillId="0" borderId="72" xfId="0" applyNumberFormat="1" applyFont="1" applyFill="1" applyBorder="1" applyAlignment="1" applyProtection="1">
      <alignment horizontal="center" vertical="center" wrapText="1"/>
      <protection locked="0"/>
    </xf>
    <xf numFmtId="0" fontId="20" fillId="19" borderId="72" xfId="0" applyFont="1" applyFill="1" applyBorder="1" applyAlignment="1" applyProtection="1">
      <alignment horizontal="center" vertical="center" wrapText="1"/>
      <protection locked="0"/>
    </xf>
    <xf numFmtId="165" fontId="8" fillId="27" borderId="72" xfId="0" applyNumberFormat="1" applyFont="1" applyFill="1" applyBorder="1" applyAlignment="1" applyProtection="1">
      <alignment horizontal="center" vertical="center" wrapText="1"/>
      <protection locked="0"/>
    </xf>
    <xf numFmtId="0" fontId="8" fillId="0" borderId="0" xfId="0" applyFont="1" applyAlignment="1" applyProtection="1">
      <alignment horizontal="right" vertical="center" wrapText="1"/>
      <protection locked="0"/>
    </xf>
    <xf numFmtId="0" fontId="8" fillId="19" borderId="0" xfId="0" applyFont="1" applyFill="1" applyBorder="1" applyAlignment="1" applyProtection="1">
      <alignment horizontal="center" vertical="center" wrapText="1"/>
      <protection locked="0"/>
    </xf>
    <xf numFmtId="0" fontId="18" fillId="5" borderId="72" xfId="0" applyFont="1" applyFill="1" applyBorder="1" applyAlignment="1">
      <alignment horizontal="center" vertical="center" wrapText="1"/>
    </xf>
    <xf numFmtId="0" fontId="8" fillId="11" borderId="72" xfId="0" applyFont="1" applyFill="1" applyBorder="1" applyAlignment="1" applyProtection="1">
      <alignment vertical="center" wrapText="1"/>
      <protection locked="0"/>
    </xf>
    <xf numFmtId="0" fontId="17" fillId="3" borderId="72" xfId="0" applyFont="1" applyFill="1" applyBorder="1" applyAlignment="1" applyProtection="1">
      <alignment horizontal="center" vertical="center" wrapText="1"/>
      <protection locked="0"/>
    </xf>
    <xf numFmtId="2" fontId="8" fillId="0" borderId="72" xfId="8" applyNumberFormat="1" applyFont="1" applyFill="1" applyBorder="1" applyAlignment="1" applyProtection="1">
      <alignment horizontal="center" vertical="center" wrapText="1"/>
      <protection locked="0"/>
    </xf>
    <xf numFmtId="0" fontId="45" fillId="0" borderId="30" xfId="0" applyNumberFormat="1" applyFont="1" applyBorder="1" applyAlignment="1" applyProtection="1">
      <alignment horizontal="center" vertical="center" wrapText="1"/>
      <protection locked="0"/>
    </xf>
    <xf numFmtId="2" fontId="8" fillId="0" borderId="72" xfId="0" applyNumberFormat="1" applyFont="1" applyBorder="1" applyAlignment="1" applyProtection="1">
      <alignment horizontal="center" vertical="center" wrapText="1"/>
      <protection locked="0"/>
    </xf>
    <xf numFmtId="0" fontId="45" fillId="4" borderId="30" xfId="0" applyNumberFormat="1" applyFont="1" applyFill="1" applyBorder="1" applyAlignment="1" applyProtection="1">
      <alignment horizontal="center" vertical="center" wrapText="1"/>
      <protection locked="0"/>
    </xf>
    <xf numFmtId="49" fontId="8" fillId="3" borderId="72" xfId="0" applyNumberFormat="1" applyFont="1" applyFill="1" applyBorder="1" applyAlignment="1" applyProtection="1">
      <alignment horizontal="center" vertical="center" wrapText="1"/>
      <protection locked="0"/>
    </xf>
    <xf numFmtId="14" fontId="8" fillId="4" borderId="72" xfId="0" applyNumberFormat="1" applyFont="1" applyFill="1" applyBorder="1" applyAlignment="1" applyProtection="1">
      <alignment horizontal="center" vertical="center" wrapText="1"/>
      <protection locked="0"/>
    </xf>
    <xf numFmtId="0" fontId="8" fillId="3" borderId="72" xfId="0" applyNumberFormat="1" applyFont="1" applyFill="1" applyBorder="1" applyAlignment="1" applyProtection="1">
      <alignment horizontal="center" vertical="center" wrapText="1"/>
      <protection locked="0"/>
    </xf>
    <xf numFmtId="17" fontId="8" fillId="0" borderId="72" xfId="0" applyNumberFormat="1" applyFont="1" applyFill="1" applyBorder="1" applyAlignment="1" applyProtection="1">
      <alignment horizontal="center" vertical="center" wrapText="1"/>
      <protection locked="0"/>
    </xf>
    <xf numFmtId="17" fontId="8" fillId="0" borderId="72" xfId="0" applyNumberFormat="1" applyFont="1" applyBorder="1" applyAlignment="1" applyProtection="1">
      <alignment horizontal="center" vertical="center" wrapText="1"/>
      <protection locked="0"/>
    </xf>
    <xf numFmtId="14" fontId="8" fillId="0" borderId="73" xfId="0" applyNumberFormat="1" applyFont="1" applyFill="1" applyBorder="1" applyAlignment="1" applyProtection="1">
      <alignment horizontal="center" vertical="center" wrapText="1"/>
      <protection locked="0"/>
    </xf>
    <xf numFmtId="49" fontId="8" fillId="0" borderId="0" xfId="0" applyNumberFormat="1" applyFont="1" applyAlignment="1" applyProtection="1">
      <alignment horizontal="center" vertical="center" wrapText="1"/>
      <protection locked="0"/>
    </xf>
    <xf numFmtId="17" fontId="8" fillId="3" borderId="72" xfId="0" applyNumberFormat="1" applyFont="1" applyFill="1" applyBorder="1" applyAlignment="1" applyProtection="1">
      <alignment horizontal="center" vertical="center" wrapText="1"/>
      <protection locked="0"/>
    </xf>
    <xf numFmtId="14" fontId="15" fillId="0" borderId="72" xfId="0" applyNumberFormat="1" applyFont="1" applyBorder="1" applyAlignment="1" applyProtection="1">
      <alignment horizontal="center" vertical="center" wrapText="1"/>
      <protection locked="0"/>
    </xf>
    <xf numFmtId="0" fontId="18" fillId="18" borderId="72" xfId="0" applyFont="1" applyFill="1" applyBorder="1" applyAlignment="1">
      <alignment horizontal="center" vertical="center" wrapText="1"/>
    </xf>
    <xf numFmtId="0" fontId="7" fillId="0" borderId="72" xfId="0" applyFont="1" applyFill="1" applyBorder="1" applyAlignment="1" applyProtection="1">
      <alignment horizontal="center" vertical="center" wrapText="1"/>
      <protection locked="0"/>
    </xf>
    <xf numFmtId="0" fontId="8" fillId="0" borderId="72" xfId="4" applyFont="1" applyFill="1" applyBorder="1" applyAlignment="1" applyProtection="1">
      <alignment horizontal="center" vertical="center"/>
      <protection locked="0"/>
    </xf>
    <xf numFmtId="0" fontId="8" fillId="0" borderId="72" xfId="4" applyFont="1" applyFill="1" applyBorder="1" applyAlignment="1" applyProtection="1">
      <alignment horizontal="center" vertical="center" wrapText="1"/>
      <protection locked="0"/>
    </xf>
    <xf numFmtId="0" fontId="8" fillId="0" borderId="72" xfId="5" applyFont="1" applyFill="1" applyBorder="1" applyAlignment="1">
      <alignment horizontal="center" vertical="center" wrapText="1"/>
    </xf>
    <xf numFmtId="0" fontId="8" fillId="0" borderId="72" xfId="0" applyNumberFormat="1" applyFont="1" applyFill="1" applyBorder="1" applyAlignment="1" applyProtection="1">
      <alignment vertical="center" wrapText="1"/>
      <protection locked="0"/>
    </xf>
    <xf numFmtId="0" fontId="15" fillId="0" borderId="72" xfId="5" applyFont="1" applyFill="1" applyBorder="1" applyAlignment="1">
      <alignment horizontal="center" vertical="center" wrapText="1"/>
    </xf>
    <xf numFmtId="0" fontId="8" fillId="0" borderId="72" xfId="5" applyFont="1" applyFill="1" applyBorder="1" applyAlignment="1">
      <alignment horizontal="left" vertical="center" wrapText="1"/>
    </xf>
    <xf numFmtId="173" fontId="8" fillId="0" borderId="72" xfId="0" applyNumberFormat="1" applyFont="1" applyFill="1" applyBorder="1" applyAlignment="1" applyProtection="1">
      <alignment horizontal="center" vertical="center" wrapText="1"/>
      <protection locked="0"/>
    </xf>
    <xf numFmtId="0" fontId="8" fillId="0" borderId="72" xfId="5" applyFont="1" applyFill="1" applyBorder="1" applyAlignment="1">
      <alignment horizontal="center" vertical="center" wrapText="1" shrinkToFit="1"/>
    </xf>
    <xf numFmtId="0" fontId="8" fillId="0" borderId="72" xfId="5" applyNumberFormat="1" applyFont="1" applyFill="1" applyBorder="1" applyAlignment="1">
      <alignment horizontal="center" vertical="center" wrapText="1"/>
    </xf>
    <xf numFmtId="0" fontId="0" fillId="0" borderId="0" xfId="0" applyFill="1"/>
    <xf numFmtId="0" fontId="8" fillId="4" borderId="0" xfId="0" applyFont="1" applyFill="1" applyAlignment="1" applyProtection="1">
      <alignment horizontal="center" vertical="center" wrapText="1"/>
      <protection locked="0"/>
    </xf>
    <xf numFmtId="0" fontId="18" fillId="5" borderId="40" xfId="0" applyFont="1" applyFill="1" applyBorder="1" applyAlignment="1" applyProtection="1">
      <alignment horizontal="center" vertical="center" wrapText="1"/>
      <protection locked="0"/>
    </xf>
    <xf numFmtId="0" fontId="18" fillId="0" borderId="24" xfId="0" applyFont="1" applyBorder="1" applyAlignment="1" applyProtection="1">
      <alignment vertical="center" wrapText="1"/>
      <protection locked="0"/>
    </xf>
    <xf numFmtId="14" fontId="8" fillId="0" borderId="39" xfId="0" applyNumberFormat="1" applyFont="1" applyFill="1" applyBorder="1" applyAlignment="1" applyProtection="1">
      <alignment horizontal="center" vertical="center" wrapText="1"/>
      <protection locked="0"/>
    </xf>
    <xf numFmtId="0" fontId="8" fillId="19" borderId="51" xfId="0" applyFont="1" applyFill="1" applyBorder="1" applyAlignment="1" applyProtection="1">
      <alignment horizontal="center" vertical="center" wrapText="1"/>
      <protection locked="0"/>
    </xf>
    <xf numFmtId="166" fontId="8" fillId="0" borderId="38" xfId="0" applyNumberFormat="1"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8" xfId="0" applyFont="1" applyFill="1" applyBorder="1" applyAlignment="1" applyProtection="1">
      <alignment horizontal="center" vertical="center" wrapText="1"/>
      <protection locked="0"/>
    </xf>
    <xf numFmtId="0" fontId="18" fillId="18" borderId="72" xfId="0" applyFont="1" applyFill="1" applyBorder="1" applyAlignment="1" applyProtection="1">
      <alignment horizontal="center" vertical="center" wrapText="1"/>
      <protection locked="0"/>
    </xf>
    <xf numFmtId="14" fontId="18" fillId="0" borderId="72" xfId="0" applyNumberFormat="1" applyFont="1" applyFill="1" applyBorder="1" applyAlignment="1" applyProtection="1">
      <alignment horizontal="center" vertical="center" wrapText="1"/>
      <protection locked="0"/>
    </xf>
    <xf numFmtId="166" fontId="18" fillId="0" borderId="72" xfId="0" applyNumberFormat="1" applyFont="1" applyFill="1" applyBorder="1" applyAlignment="1" applyProtection="1">
      <alignment horizontal="center" vertical="center" wrapText="1"/>
      <protection locked="0"/>
    </xf>
    <xf numFmtId="172" fontId="18" fillId="0" borderId="72" xfId="0" applyNumberFormat="1" applyFont="1" applyFill="1" applyBorder="1" applyAlignment="1" applyProtection="1">
      <alignment horizontal="center" vertical="center" wrapText="1"/>
    </xf>
    <xf numFmtId="0" fontId="18" fillId="0" borderId="72" xfId="0" applyFont="1" applyFill="1" applyBorder="1" applyAlignment="1" applyProtection="1">
      <alignment horizontal="center" vertical="center" wrapText="1"/>
    </xf>
    <xf numFmtId="0" fontId="18" fillId="0" borderId="28" xfId="0" applyFont="1" applyFill="1" applyBorder="1" applyAlignment="1" applyProtection="1">
      <alignment horizontal="center" vertical="center" wrapText="1"/>
      <protection locked="0"/>
    </xf>
    <xf numFmtId="0" fontId="6" fillId="0" borderId="72" xfId="0" applyFont="1" applyFill="1" applyBorder="1" applyAlignment="1" applyProtection="1">
      <alignment horizontal="center" vertical="center" wrapText="1"/>
      <protection locked="0"/>
    </xf>
    <xf numFmtId="0" fontId="0" fillId="0" borderId="72" xfId="0" applyFill="1" applyBorder="1" applyAlignment="1" applyProtection="1">
      <alignment horizontal="center" vertical="center" wrapText="1"/>
      <protection locked="0"/>
    </xf>
    <xf numFmtId="49" fontId="18" fillId="3" borderId="72" xfId="0" applyNumberFormat="1" applyFont="1" applyFill="1" applyBorder="1" applyAlignment="1" applyProtection="1">
      <alignment horizontal="center" vertical="center" wrapText="1"/>
      <protection locked="0"/>
    </xf>
    <xf numFmtId="0" fontId="8" fillId="0" borderId="80" xfId="0" applyFont="1" applyBorder="1" applyAlignment="1" applyProtection="1">
      <alignment horizontal="center" vertical="center" wrapText="1"/>
      <protection locked="0"/>
    </xf>
    <xf numFmtId="165" fontId="8" fillId="0" borderId="80" xfId="0" applyNumberFormat="1" applyFont="1" applyBorder="1" applyAlignment="1" applyProtection="1">
      <alignment horizontal="center" vertical="center" wrapText="1"/>
      <protection locked="0"/>
    </xf>
    <xf numFmtId="166" fontId="8" fillId="0" borderId="80" xfId="0" applyNumberFormat="1" applyFont="1" applyBorder="1" applyAlignment="1" applyProtection="1">
      <alignment horizontal="center" vertical="center" wrapText="1"/>
      <protection locked="0"/>
    </xf>
    <xf numFmtId="0" fontId="8" fillId="0" borderId="80" xfId="0" applyFont="1" applyBorder="1" applyAlignment="1" applyProtection="1">
      <alignment vertical="center" wrapText="1"/>
      <protection locked="0"/>
    </xf>
    <xf numFmtId="0" fontId="8" fillId="0" borderId="79" xfId="0" applyFont="1" applyBorder="1" applyAlignment="1" applyProtection="1">
      <alignment vertical="center" wrapText="1"/>
      <protection locked="0"/>
    </xf>
    <xf numFmtId="0" fontId="0" fillId="0" borderId="72" xfId="0" applyBorder="1" applyAlignment="1">
      <alignment horizontal="center" vertical="center" wrapText="1"/>
    </xf>
    <xf numFmtId="166" fontId="8" fillId="0" borderId="72" xfId="0" applyNumberFormat="1"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20" fontId="8" fillId="0" borderId="72" xfId="0" applyNumberFormat="1" applyFont="1" applyBorder="1" applyAlignment="1" applyProtection="1">
      <alignment vertical="center" wrapText="1"/>
      <protection locked="0"/>
    </xf>
    <xf numFmtId="0" fontId="8" fillId="0" borderId="72" xfId="0" applyFont="1" applyBorder="1" applyAlignment="1" applyProtection="1">
      <alignment horizontal="right" vertical="center" wrapText="1"/>
      <protection locked="0"/>
    </xf>
    <xf numFmtId="0" fontId="22" fillId="0" borderId="72" xfId="3" applyFont="1" applyBorder="1" applyAlignment="1" applyProtection="1">
      <alignment horizontal="center" vertical="center" wrapText="1"/>
      <protection locked="0"/>
    </xf>
    <xf numFmtId="165" fontId="22" fillId="0" borderId="72" xfId="3" applyNumberFormat="1" applyFont="1" applyBorder="1" applyAlignment="1" applyProtection="1">
      <alignment vertical="center" wrapText="1"/>
      <protection locked="0"/>
    </xf>
    <xf numFmtId="166" fontId="22" fillId="0" borderId="72" xfId="3" applyNumberFormat="1" applyFont="1" applyBorder="1" applyAlignment="1" applyProtection="1">
      <alignment horizontal="center" vertical="center" wrapText="1"/>
      <protection locked="0"/>
    </xf>
    <xf numFmtId="166" fontId="22" fillId="0" borderId="72" xfId="3" applyNumberFormat="1" applyFont="1" applyBorder="1" applyAlignment="1" applyProtection="1">
      <alignment vertical="center" wrapText="1"/>
      <protection locked="0"/>
    </xf>
    <xf numFmtId="0" fontId="22" fillId="0" borderId="72" xfId="3" applyFont="1" applyFill="1" applyBorder="1" applyAlignment="1" applyProtection="1">
      <alignment horizontal="center" vertical="center" wrapText="1"/>
      <protection locked="0"/>
    </xf>
    <xf numFmtId="14" fontId="22" fillId="0" borderId="72" xfId="3" applyNumberFormat="1" applyFont="1" applyBorder="1" applyAlignment="1" applyProtection="1">
      <alignment horizontal="center" vertical="center" wrapText="1"/>
      <protection locked="0"/>
    </xf>
    <xf numFmtId="0" fontId="22" fillId="0" borderId="72" xfId="3" applyNumberFormat="1" applyFont="1" applyFill="1" applyBorder="1" applyAlignment="1" applyProtection="1">
      <alignment vertical="center" wrapText="1"/>
      <protection locked="0"/>
    </xf>
    <xf numFmtId="165" fontId="22" fillId="0" borderId="72" xfId="3" applyNumberFormat="1" applyFont="1" applyBorder="1" applyAlignment="1" applyProtection="1">
      <alignment horizontal="center" vertical="center" wrapText="1"/>
      <protection locked="0"/>
    </xf>
    <xf numFmtId="0" fontId="22" fillId="0" borderId="72" xfId="3" applyNumberFormat="1" applyFont="1" applyBorder="1" applyAlignment="1" applyProtection="1">
      <alignment horizontal="center" vertical="center" wrapText="1"/>
      <protection locked="0"/>
    </xf>
    <xf numFmtId="0" fontId="22" fillId="0" borderId="72" xfId="3" applyNumberFormat="1" applyFont="1" applyFill="1" applyBorder="1" applyAlignment="1" applyProtection="1">
      <alignment horizontal="center" vertical="center" wrapText="1"/>
      <protection locked="0"/>
    </xf>
    <xf numFmtId="165" fontId="22" fillId="0" borderId="72" xfId="3" applyNumberFormat="1" applyFont="1" applyFill="1" applyBorder="1" applyAlignment="1" applyProtection="1">
      <alignment horizontal="center" vertical="center" wrapText="1"/>
      <protection locked="0"/>
    </xf>
    <xf numFmtId="166" fontId="22" fillId="0" borderId="72" xfId="3" applyNumberFormat="1" applyFont="1" applyFill="1" applyBorder="1" applyAlignment="1" applyProtection="1">
      <alignment horizontal="center" vertical="center" wrapText="1"/>
      <protection locked="0"/>
    </xf>
    <xf numFmtId="17" fontId="22" fillId="0" borderId="72" xfId="3" applyNumberFormat="1" applyFont="1" applyBorder="1" applyAlignment="1" applyProtection="1">
      <alignment horizontal="center" vertical="center" wrapText="1"/>
      <protection locked="0"/>
    </xf>
    <xf numFmtId="0" fontId="10" fillId="0" borderId="0" xfId="0" applyFont="1" applyAlignment="1">
      <alignment horizontal="center"/>
    </xf>
    <xf numFmtId="0" fontId="9" fillId="0" borderId="0" xfId="0" applyFont="1" applyAlignment="1">
      <alignment horizontal="center"/>
    </xf>
    <xf numFmtId="1" fontId="8" fillId="0" borderId="1" xfId="12" applyNumberFormat="1" applyFont="1" applyBorder="1" applyAlignment="1" applyProtection="1">
      <alignment horizontal="center" wrapText="1"/>
      <protection locked="0"/>
    </xf>
    <xf numFmtId="0" fontId="0" fillId="0" borderId="72" xfId="0" applyBorder="1" applyAlignment="1">
      <alignment horizontal="center"/>
    </xf>
    <xf numFmtId="0" fontId="20" fillId="13" borderId="0" xfId="4" applyFont="1" applyFill="1" applyBorder="1" applyAlignment="1" applyProtection="1">
      <alignment horizontal="center" vertical="center" wrapText="1"/>
    </xf>
    <xf numFmtId="0" fontId="29" fillId="13" borderId="0" xfId="4" applyFont="1" applyFill="1" applyBorder="1" applyAlignment="1" applyProtection="1">
      <alignment horizontal="center" vertical="center"/>
      <protection locked="0"/>
    </xf>
    <xf numFmtId="0" fontId="8" fillId="13" borderId="0" xfId="0" applyFont="1" applyFill="1" applyBorder="1" applyAlignment="1" applyProtection="1">
      <alignment horizontal="center" vertical="center" wrapText="1"/>
      <protection locked="0"/>
    </xf>
    <xf numFmtId="0" fontId="8" fillId="0" borderId="5" xfId="0" applyFont="1" applyFill="1" applyBorder="1" applyAlignment="1" applyProtection="1">
      <alignment vertical="center" wrapText="1"/>
      <protection locked="0"/>
    </xf>
    <xf numFmtId="0" fontId="20" fillId="13" borderId="0" xfId="18" applyFont="1" applyFill="1" applyBorder="1" applyAlignment="1" applyProtection="1">
      <alignment vertical="center" wrapText="1"/>
      <protection locked="0"/>
    </xf>
    <xf numFmtId="0" fontId="8" fillId="0" borderId="80" xfId="0" applyFont="1" applyFill="1" applyBorder="1" applyAlignment="1" applyProtection="1">
      <alignment horizontal="center" vertical="center" wrapText="1"/>
      <protection locked="0"/>
    </xf>
    <xf numFmtId="1" fontId="8" fillId="0" borderId="72" xfId="0" applyNumberFormat="1" applyFont="1" applyFill="1" applyBorder="1" applyAlignment="1" applyProtection="1">
      <alignment horizontal="center" vertical="center" wrapText="1"/>
      <protection locked="0"/>
    </xf>
    <xf numFmtId="0" fontId="0" fillId="0" borderId="1" xfId="0" applyBorder="1"/>
    <xf numFmtId="0" fontId="8" fillId="0" borderId="62" xfId="0" applyFont="1" applyBorder="1" applyAlignment="1" applyProtection="1">
      <alignment horizontal="center" vertical="center" wrapText="1"/>
      <protection locked="0"/>
    </xf>
    <xf numFmtId="0" fontId="18" fillId="0" borderId="72" xfId="0" applyFont="1" applyFill="1" applyBorder="1" applyAlignment="1" applyProtection="1">
      <alignment vertical="center" wrapText="1"/>
      <protection locked="0"/>
    </xf>
    <xf numFmtId="165" fontId="8" fillId="14" borderId="72" xfId="0" applyNumberFormat="1" applyFont="1" applyFill="1" applyBorder="1" applyAlignment="1" applyProtection="1">
      <alignment horizontal="center" vertical="center" wrapText="1"/>
      <protection locked="0"/>
    </xf>
    <xf numFmtId="165" fontId="8" fillId="0" borderId="30" xfId="0" applyNumberFormat="1" applyFont="1" applyFill="1" applyBorder="1" applyAlignment="1" applyProtection="1">
      <alignment horizontal="center" vertical="center" wrapText="1"/>
      <protection locked="0"/>
    </xf>
    <xf numFmtId="165" fontId="20" fillId="0" borderId="1" xfId="0" applyNumberFormat="1" applyFont="1" applyBorder="1" applyAlignment="1" applyProtection="1">
      <alignment horizontal="center" vertical="center" wrapText="1"/>
      <protection locked="0"/>
    </xf>
    <xf numFmtId="165" fontId="8" fillId="0" borderId="62" xfId="0" applyNumberFormat="1" applyFont="1" applyBorder="1" applyAlignment="1" applyProtection="1">
      <alignment horizontal="center" vertical="center" wrapText="1"/>
      <protection locked="0"/>
    </xf>
    <xf numFmtId="166" fontId="8" fillId="8" borderId="72" xfId="0" applyNumberFormat="1" applyFont="1" applyFill="1" applyBorder="1" applyAlignment="1" applyProtection="1">
      <alignment horizontal="center" vertical="center" wrapText="1"/>
      <protection locked="0"/>
    </xf>
    <xf numFmtId="166" fontId="8" fillId="21" borderId="72" xfId="0" applyNumberFormat="1" applyFont="1" applyFill="1" applyBorder="1" applyAlignment="1" applyProtection="1">
      <alignment horizontal="center" vertical="center" wrapText="1"/>
      <protection locked="0"/>
    </xf>
    <xf numFmtId="166" fontId="8" fillId="0" borderId="5" xfId="0" applyNumberFormat="1" applyFont="1" applyBorder="1" applyAlignment="1" applyProtection="1">
      <alignment vertical="center" wrapText="1"/>
      <protection locked="0"/>
    </xf>
    <xf numFmtId="166" fontId="8" fillId="14" borderId="72" xfId="0" applyNumberFormat="1" applyFont="1" applyFill="1" applyBorder="1" applyAlignment="1" applyProtection="1">
      <alignment horizontal="center" vertical="center" wrapText="1"/>
      <protection locked="0"/>
    </xf>
    <xf numFmtId="165" fontId="8" fillId="8" borderId="72" xfId="0" applyNumberFormat="1" applyFont="1" applyFill="1" applyBorder="1" applyAlignment="1" applyProtection="1">
      <alignment horizontal="center" vertical="center" wrapText="1"/>
      <protection locked="0"/>
    </xf>
    <xf numFmtId="166" fontId="8" fillId="0" borderId="50" xfId="0" applyNumberFormat="1" applyFont="1" applyBorder="1" applyAlignment="1" applyProtection="1">
      <alignment vertical="center" wrapText="1"/>
      <protection locked="0"/>
    </xf>
    <xf numFmtId="172" fontId="18" fillId="0" borderId="0" xfId="0" applyNumberFormat="1" applyFont="1" applyFill="1" applyBorder="1" applyAlignment="1" applyProtection="1">
      <alignment horizontal="center" vertical="center" wrapText="1"/>
    </xf>
    <xf numFmtId="0" fontId="8" fillId="0" borderId="17" xfId="0" applyFont="1" applyBorder="1" applyAlignment="1" applyProtection="1">
      <alignment horizontal="center" vertical="center" wrapText="1"/>
      <protection locked="0"/>
    </xf>
    <xf numFmtId="0" fontId="8" fillId="0" borderId="51" xfId="0" applyFont="1" applyBorder="1" applyAlignment="1" applyProtection="1">
      <alignment horizontal="left" vertical="center" wrapText="1"/>
      <protection locked="0"/>
    </xf>
    <xf numFmtId="0" fontId="8" fillId="0" borderId="72" xfId="4" applyFont="1" applyFill="1" applyBorder="1" applyAlignment="1">
      <alignment horizontal="left" vertical="center" wrapText="1"/>
    </xf>
    <xf numFmtId="0" fontId="8" fillId="0" borderId="80" xfId="5" applyFont="1" applyFill="1" applyBorder="1" applyAlignment="1">
      <alignment horizontal="center" vertical="center" wrapText="1"/>
    </xf>
    <xf numFmtId="0" fontId="8" fillId="7" borderId="72" xfId="0" applyFont="1" applyFill="1" applyBorder="1" applyAlignment="1" applyProtection="1">
      <alignment horizontal="center" vertical="center" wrapText="1"/>
      <protection locked="0"/>
    </xf>
    <xf numFmtId="0" fontId="8" fillId="0" borderId="0" xfId="0" applyNumberFormat="1" applyFont="1" applyFill="1" applyAlignment="1" applyProtection="1">
      <alignment horizontal="center" vertical="center" wrapText="1"/>
      <protection locked="0"/>
    </xf>
    <xf numFmtId="0" fontId="8" fillId="4" borderId="72" xfId="8" applyNumberFormat="1" applyFont="1" applyFill="1" applyBorder="1" applyAlignment="1" applyProtection="1">
      <alignment horizontal="center" vertical="center" wrapText="1"/>
      <protection locked="0"/>
    </xf>
    <xf numFmtId="2" fontId="8" fillId="0" borderId="1" xfId="0" applyNumberFormat="1" applyFont="1" applyBorder="1" applyAlignment="1" applyProtection="1">
      <alignment vertical="center" wrapText="1"/>
      <protection locked="0"/>
    </xf>
    <xf numFmtId="0" fontId="18" fillId="0" borderId="0" xfId="0" applyFont="1" applyFill="1" applyBorder="1" applyAlignment="1" applyProtection="1">
      <alignment horizontal="center" vertical="center" wrapText="1"/>
    </xf>
    <xf numFmtId="167" fontId="8" fillId="4" borderId="0" xfId="0" applyNumberFormat="1" applyFont="1" applyFill="1" applyBorder="1" applyAlignment="1" applyProtection="1">
      <alignment horizontal="center" vertical="center" wrapText="1"/>
      <protection locked="0"/>
    </xf>
    <xf numFmtId="0" fontId="18" fillId="4" borderId="24" xfId="0" applyFont="1" applyFill="1" applyBorder="1" applyAlignment="1" applyProtection="1">
      <alignment horizontal="center" vertical="center" wrapText="1"/>
      <protection locked="0"/>
    </xf>
    <xf numFmtId="0" fontId="15" fillId="0" borderId="0" xfId="0" applyFont="1" applyFill="1" applyBorder="1" applyAlignment="1" applyProtection="1">
      <alignment horizontal="center" vertical="center" wrapText="1"/>
      <protection locked="0"/>
    </xf>
    <xf numFmtId="14" fontId="8" fillId="0" borderId="40" xfId="0" applyNumberFormat="1" applyFont="1" applyBorder="1" applyAlignment="1" applyProtection="1">
      <alignment horizontal="center" vertical="center" wrapText="1"/>
      <protection locked="0"/>
    </xf>
    <xf numFmtId="14" fontId="8" fillId="4" borderId="24" xfId="0" applyNumberFormat="1" applyFont="1" applyFill="1" applyBorder="1" applyAlignment="1" applyProtection="1">
      <alignment vertical="center" wrapText="1"/>
      <protection locked="0"/>
    </xf>
    <xf numFmtId="14" fontId="8" fillId="4" borderId="72" xfId="0" applyNumberFormat="1" applyFont="1" applyFill="1" applyBorder="1" applyAlignment="1" applyProtection="1">
      <alignment vertical="center" wrapText="1"/>
      <protection locked="0"/>
    </xf>
    <xf numFmtId="14" fontId="8" fillId="4" borderId="0" xfId="0" applyNumberFormat="1" applyFont="1" applyFill="1" applyBorder="1" applyAlignment="1" applyProtection="1">
      <alignment horizontal="center" vertical="center" wrapText="1"/>
      <protection locked="0"/>
    </xf>
    <xf numFmtId="14" fontId="8" fillId="0" borderId="0" xfId="0" applyNumberFormat="1" applyFont="1" applyFill="1" applyAlignment="1" applyProtection="1">
      <alignment horizontal="center" vertical="center" wrapText="1"/>
      <protection locked="0"/>
    </xf>
    <xf numFmtId="14" fontId="18" fillId="4" borderId="24" xfId="0" applyNumberFormat="1" applyFont="1" applyFill="1" applyBorder="1" applyAlignment="1" applyProtection="1">
      <alignment horizontal="center" vertical="center" wrapText="1"/>
      <protection locked="0"/>
    </xf>
    <xf numFmtId="49" fontId="8" fillId="0" borderId="24" xfId="0" applyNumberFormat="1" applyFont="1" applyFill="1" applyBorder="1" applyAlignment="1" applyProtection="1">
      <alignment horizontal="center" vertical="center" wrapText="1"/>
      <protection locked="0"/>
    </xf>
    <xf numFmtId="9" fontId="8" fillId="0" borderId="0" xfId="0" applyNumberFormat="1" applyFont="1" applyFill="1" applyBorder="1" applyAlignment="1" applyProtection="1">
      <alignment horizontal="center" vertical="center" wrapText="1"/>
      <protection locked="0"/>
    </xf>
    <xf numFmtId="9" fontId="8" fillId="4" borderId="0" xfId="0" applyNumberFormat="1" applyFont="1" applyFill="1" applyBorder="1" applyAlignment="1" applyProtection="1">
      <alignment horizontal="center" vertical="center" wrapText="1"/>
      <protection locked="0"/>
    </xf>
    <xf numFmtId="17" fontId="8" fillId="4" borderId="24" xfId="0" applyNumberFormat="1" applyFont="1" applyFill="1" applyBorder="1" applyAlignment="1" applyProtection="1">
      <alignment horizontal="center" vertical="center" wrapText="1"/>
      <protection locked="0"/>
    </xf>
    <xf numFmtId="0" fontId="8" fillId="0" borderId="32" xfId="0" applyFont="1" applyFill="1" applyBorder="1" applyAlignment="1" applyProtection="1">
      <alignment horizontal="center" vertical="center" wrapText="1"/>
      <protection locked="0"/>
    </xf>
    <xf numFmtId="0" fontId="18" fillId="4" borderId="39" xfId="0" applyFont="1" applyFill="1" applyBorder="1" applyAlignment="1" applyProtection="1">
      <alignment horizontal="center" vertical="center" wrapText="1"/>
      <protection locked="0"/>
    </xf>
    <xf numFmtId="0" fontId="8" fillId="0" borderId="60" xfId="0" applyFont="1" applyBorder="1" applyAlignment="1" applyProtection="1">
      <alignment vertical="center" wrapText="1"/>
      <protection locked="0"/>
    </xf>
    <xf numFmtId="0" fontId="8" fillId="17" borderId="0" xfId="0" applyFont="1" applyFill="1" applyBorder="1" applyAlignment="1" applyProtection="1">
      <alignment horizontal="center" vertical="center" wrapText="1"/>
      <protection locked="0"/>
    </xf>
    <xf numFmtId="0" fontId="8" fillId="4" borderId="33" xfId="0" applyFont="1" applyFill="1" applyBorder="1" applyAlignment="1" applyProtection="1">
      <alignment horizontal="center" vertical="center" wrapText="1"/>
      <protection locked="0"/>
    </xf>
    <xf numFmtId="0" fontId="20" fillId="19" borderId="51" xfId="0" applyFont="1" applyFill="1" applyBorder="1" applyAlignment="1" applyProtection="1">
      <alignment horizontal="center" vertical="center" wrapText="1"/>
      <protection locked="0"/>
    </xf>
    <xf numFmtId="0" fontId="8" fillId="0" borderId="54" xfId="0" applyFont="1" applyFill="1" applyBorder="1" applyAlignment="1" applyProtection="1">
      <alignment horizontal="center" vertical="center" wrapText="1"/>
      <protection locked="0"/>
    </xf>
    <xf numFmtId="0" fontId="18" fillId="0" borderId="33" xfId="0" applyFont="1" applyBorder="1" applyAlignment="1" applyProtection="1">
      <alignment vertical="center" wrapText="1"/>
      <protection locked="0"/>
    </xf>
    <xf numFmtId="0" fontId="18" fillId="3" borderId="72" xfId="0" applyFont="1" applyFill="1" applyBorder="1" applyAlignment="1" applyProtection="1">
      <alignment horizontal="center" vertical="center" wrapText="1"/>
      <protection locked="0"/>
    </xf>
    <xf numFmtId="0" fontId="24" fillId="0" borderId="51" xfId="0" applyFont="1" applyBorder="1" applyAlignment="1">
      <alignment horizontal="left" vertical="center" wrapText="1"/>
    </xf>
    <xf numFmtId="0" fontId="0" fillId="0" borderId="0" xfId="0" applyNumberFormat="1" applyFill="1"/>
    <xf numFmtId="1" fontId="71" fillId="0" borderId="0" xfId="0" applyNumberFormat="1" applyFont="1" applyAlignment="1">
      <alignment horizontal="center" vertical="center"/>
    </xf>
    <xf numFmtId="2" fontId="71" fillId="0" borderId="0" xfId="0" applyNumberFormat="1" applyFont="1" applyAlignment="1">
      <alignment horizontal="center" vertical="center"/>
    </xf>
    <xf numFmtId="0" fontId="72" fillId="17" borderId="72" xfId="0" applyFont="1" applyFill="1" applyBorder="1" applyAlignment="1">
      <alignment horizontal="center" vertical="center"/>
    </xf>
    <xf numFmtId="1" fontId="8" fillId="0" borderId="1" xfId="0" applyNumberFormat="1" applyFont="1" applyBorder="1" applyAlignment="1" applyProtection="1">
      <alignment horizontal="center" wrapText="1"/>
      <protection locked="0"/>
    </xf>
    <xf numFmtId="0" fontId="8" fillId="0" borderId="14" xfId="2" applyFont="1" applyBorder="1" applyAlignment="1" applyProtection="1">
      <alignment horizontal="center" vertical="center" wrapText="1"/>
      <protection locked="0"/>
    </xf>
    <xf numFmtId="0" fontId="8" fillId="0" borderId="44" xfId="0" applyFont="1" applyBorder="1" applyAlignment="1" applyProtection="1">
      <alignment vertical="center" wrapText="1"/>
      <protection locked="0"/>
    </xf>
    <xf numFmtId="0" fontId="8" fillId="13" borderId="1" xfId="0" applyFont="1" applyFill="1" applyBorder="1" applyAlignment="1" applyProtection="1">
      <alignment vertical="center" wrapText="1"/>
      <protection locked="0"/>
    </xf>
    <xf numFmtId="1" fontId="8" fillId="0" borderId="1" xfId="0" applyNumberFormat="1" applyFont="1" applyFill="1" applyBorder="1" applyAlignment="1" applyProtection="1">
      <alignment horizontal="center" vertical="center" wrapText="1"/>
      <protection locked="0"/>
    </xf>
    <xf numFmtId="0" fontId="22" fillId="0" borderId="40" xfId="3" applyFont="1" applyBorder="1" applyAlignment="1" applyProtection="1">
      <alignment horizontal="center" vertical="center" wrapText="1"/>
      <protection locked="0"/>
    </xf>
    <xf numFmtId="0" fontId="8" fillId="0" borderId="14" xfId="5" applyFont="1" applyBorder="1" applyAlignment="1" applyProtection="1">
      <alignment horizontal="center" vertical="center" wrapText="1"/>
      <protection locked="0"/>
    </xf>
    <xf numFmtId="0" fontId="18" fillId="0" borderId="34" xfId="0" applyFont="1" applyBorder="1" applyAlignment="1" applyProtection="1">
      <alignment vertical="center" wrapText="1"/>
      <protection locked="0"/>
    </xf>
    <xf numFmtId="0" fontId="8" fillId="0" borderId="1" xfId="14" applyFont="1" applyFill="1" applyBorder="1" applyAlignment="1" applyProtection="1">
      <alignment vertical="center" wrapText="1"/>
      <protection locked="0"/>
    </xf>
    <xf numFmtId="0" fontId="22" fillId="13" borderId="1" xfId="3" applyFont="1" applyFill="1" applyBorder="1" applyAlignment="1" applyProtection="1">
      <alignment vertical="center" wrapText="1"/>
      <protection locked="0"/>
    </xf>
    <xf numFmtId="0" fontId="8" fillId="0" borderId="1" xfId="14" applyFont="1" applyFill="1" applyBorder="1" applyAlignment="1" applyProtection="1">
      <alignment horizontal="center" vertical="center" wrapText="1"/>
      <protection locked="0"/>
    </xf>
    <xf numFmtId="14" fontId="8" fillId="0" borderId="1" xfId="0" applyNumberFormat="1" applyFont="1" applyFill="1" applyBorder="1" applyAlignment="1" applyProtection="1">
      <alignment horizontal="right" vertical="center" wrapText="1"/>
      <protection locked="0"/>
    </xf>
    <xf numFmtId="165" fontId="20" fillId="3" borderId="1" xfId="0" applyNumberFormat="1" applyFont="1" applyFill="1" applyBorder="1" applyAlignment="1" applyProtection="1">
      <alignment horizontal="center" vertical="center" wrapText="1"/>
      <protection locked="0"/>
    </xf>
    <xf numFmtId="14" fontId="8" fillId="0" borderId="1" xfId="2" applyNumberFormat="1" applyFont="1" applyBorder="1" applyAlignment="1" applyProtection="1">
      <alignment horizontal="left" vertical="center" wrapText="1"/>
      <protection locked="0"/>
    </xf>
    <xf numFmtId="165" fontId="22" fillId="0" borderId="40" xfId="3" applyNumberFormat="1" applyFont="1" applyBorder="1" applyAlignment="1" applyProtection="1">
      <alignment horizontal="center" vertical="center" wrapText="1"/>
      <protection locked="0"/>
    </xf>
    <xf numFmtId="165" fontId="20" fillId="0" borderId="1" xfId="0" applyNumberFormat="1" applyFont="1" applyFill="1" applyBorder="1" applyAlignment="1" applyProtection="1">
      <alignment horizontal="center" vertical="center" wrapText="1"/>
      <protection locked="0"/>
    </xf>
    <xf numFmtId="166" fontId="8" fillId="4" borderId="14" xfId="0" applyNumberFormat="1" applyFont="1" applyFill="1" applyBorder="1" applyAlignment="1" applyProtection="1">
      <alignment horizontal="center" vertical="center" wrapText="1"/>
      <protection locked="0"/>
    </xf>
    <xf numFmtId="20" fontId="8" fillId="0" borderId="14" xfId="2" applyNumberFormat="1" applyFont="1" applyBorder="1" applyAlignment="1" applyProtection="1">
      <alignment horizontal="center" vertical="center" wrapText="1"/>
      <protection locked="0"/>
    </xf>
    <xf numFmtId="20" fontId="20" fillId="0" borderId="1" xfId="0" applyNumberFormat="1" applyFont="1" applyBorder="1" applyAlignment="1" applyProtection="1">
      <alignment horizontal="center" vertical="center" wrapText="1"/>
      <protection locked="0"/>
    </xf>
    <xf numFmtId="0" fontId="49" fillId="0" borderId="1" xfId="7" applyNumberFormat="1" applyFont="1" applyFill="1" applyBorder="1" applyAlignment="1" applyProtection="1">
      <alignment horizontal="right" vertical="center" wrapText="1"/>
    </xf>
    <xf numFmtId="20" fontId="8" fillId="0" borderId="33" xfId="0" applyNumberFormat="1" applyFont="1" applyBorder="1" applyAlignment="1" applyProtection="1">
      <alignment horizontal="center" vertical="center" wrapText="1"/>
      <protection locked="0"/>
    </xf>
    <xf numFmtId="0" fontId="8" fillId="0" borderId="14" xfId="2" applyFont="1" applyBorder="1" applyAlignment="1" applyProtection="1">
      <alignment vertical="center" wrapText="1"/>
      <protection locked="0"/>
    </xf>
    <xf numFmtId="166" fontId="8" fillId="0" borderId="13" xfId="0" applyNumberFormat="1" applyFont="1" applyBorder="1" applyAlignment="1" applyProtection="1">
      <alignment vertical="center" wrapText="1"/>
      <protection locked="0"/>
    </xf>
    <xf numFmtId="166" fontId="8" fillId="0" borderId="8" xfId="0" applyNumberFormat="1" applyFont="1" applyBorder="1" applyAlignment="1" applyProtection="1">
      <alignment vertical="center" wrapText="1"/>
      <protection locked="0"/>
    </xf>
    <xf numFmtId="166" fontId="8" fillId="0" borderId="7" xfId="0" applyNumberFormat="1" applyFont="1" applyBorder="1" applyAlignment="1" applyProtection="1">
      <alignment vertical="center" wrapText="1"/>
      <protection locked="0"/>
    </xf>
    <xf numFmtId="20" fontId="8" fillId="0" borderId="1" xfId="0" applyNumberFormat="1" applyFont="1" applyFill="1" applyBorder="1" applyAlignment="1" applyProtection="1">
      <alignment vertical="center" wrapText="1"/>
      <protection locked="0"/>
    </xf>
    <xf numFmtId="166" fontId="8" fillId="0" borderId="20" xfId="0" applyNumberFormat="1" applyFont="1" applyBorder="1" applyAlignment="1" applyProtection="1">
      <alignment vertical="center" wrapText="1"/>
      <protection locked="0"/>
    </xf>
    <xf numFmtId="166" fontId="22" fillId="13" borderId="1" xfId="3" applyNumberFormat="1" applyFont="1" applyFill="1" applyBorder="1" applyAlignment="1" applyProtection="1">
      <alignment vertical="center" wrapText="1"/>
      <protection locked="0"/>
    </xf>
    <xf numFmtId="166" fontId="22" fillId="0" borderId="40" xfId="3" applyNumberFormat="1" applyFont="1" applyBorder="1" applyAlignment="1" applyProtection="1">
      <alignment horizontal="center" vertical="center" wrapText="1"/>
      <protection locked="0"/>
    </xf>
    <xf numFmtId="166" fontId="22" fillId="0" borderId="1" xfId="3" applyNumberFormat="1" applyFont="1" applyBorder="1" applyAlignment="1" applyProtection="1">
      <alignment vertical="center" wrapText="1"/>
      <protection locked="0"/>
    </xf>
    <xf numFmtId="166" fontId="20" fillId="0" borderId="1" xfId="0" applyNumberFormat="1" applyFont="1" applyFill="1" applyBorder="1" applyAlignment="1" applyProtection="1">
      <alignment horizontal="center" vertical="center" wrapText="1"/>
      <protection locked="0"/>
    </xf>
    <xf numFmtId="166" fontId="24" fillId="0" borderId="1" xfId="0" applyNumberFormat="1" applyFont="1" applyBorder="1" applyAlignment="1">
      <alignment horizontal="right" vertical="center"/>
    </xf>
    <xf numFmtId="20" fontId="8" fillId="0" borderId="9" xfId="0" applyNumberFormat="1" applyFont="1" applyBorder="1" applyAlignment="1" applyProtection="1">
      <alignment vertical="center" wrapText="1"/>
      <protection locked="0"/>
    </xf>
    <xf numFmtId="166" fontId="24" fillId="15" borderId="1" xfId="0" applyNumberFormat="1" applyFont="1" applyFill="1" applyBorder="1" applyAlignment="1">
      <alignment horizontal="center" vertical="center"/>
    </xf>
    <xf numFmtId="166" fontId="8" fillId="0" borderId="80" xfId="0" applyNumberFormat="1" applyFont="1" applyBorder="1" applyAlignment="1" applyProtection="1">
      <alignment vertical="center" wrapText="1"/>
      <protection locked="0"/>
    </xf>
    <xf numFmtId="165" fontId="8" fillId="0" borderId="51" xfId="0" applyNumberFormat="1" applyFont="1" applyBorder="1" applyAlignment="1" applyProtection="1">
      <alignment vertical="center" wrapText="1"/>
      <protection locked="0"/>
    </xf>
    <xf numFmtId="14" fontId="20" fillId="0" borderId="1" xfId="0" applyNumberFormat="1" applyFont="1" applyFill="1" applyBorder="1" applyAlignment="1" applyProtection="1">
      <alignment horizontal="center" vertical="center" wrapText="1"/>
      <protection locked="0"/>
    </xf>
    <xf numFmtId="14" fontId="8" fillId="0" borderId="1" xfId="0" applyNumberFormat="1" applyFont="1" applyBorder="1" applyAlignment="1" applyProtection="1">
      <alignment horizontal="center" wrapText="1"/>
      <protection locked="0"/>
    </xf>
    <xf numFmtId="166" fontId="8" fillId="0" borderId="12" xfId="0" applyNumberFormat="1" applyFont="1" applyFill="1" applyBorder="1" applyAlignment="1" applyProtection="1">
      <alignment vertical="center" wrapText="1"/>
      <protection locked="0"/>
    </xf>
    <xf numFmtId="166" fontId="8" fillId="0" borderId="3" xfId="0" applyNumberFormat="1" applyFont="1" applyBorder="1" applyAlignment="1" applyProtection="1">
      <alignment vertical="center" wrapText="1"/>
      <protection locked="0"/>
    </xf>
    <xf numFmtId="166" fontId="18" fillId="0" borderId="1" xfId="0" applyNumberFormat="1" applyFont="1" applyBorder="1" applyAlignment="1" applyProtection="1">
      <alignment vertical="center" wrapText="1"/>
      <protection locked="0"/>
    </xf>
    <xf numFmtId="171" fontId="8" fillId="0" borderId="80" xfId="0" applyNumberFormat="1" applyFont="1" applyBorder="1" applyAlignment="1" applyProtection="1">
      <alignment horizontal="center" vertical="center" wrapText="1"/>
      <protection locked="0"/>
    </xf>
    <xf numFmtId="166" fontId="8" fillId="0" borderId="1" xfId="0" applyNumberFormat="1" applyFont="1" applyFill="1" applyBorder="1" applyAlignment="1" applyProtection="1">
      <alignment horizontal="center" vertical="center" wrapText="1"/>
    </xf>
    <xf numFmtId="46" fontId="8" fillId="11" borderId="1" xfId="0" applyNumberFormat="1" applyFont="1" applyFill="1" applyBorder="1" applyAlignment="1" applyProtection="1">
      <alignment horizontal="center" vertical="center" wrapText="1"/>
      <protection locked="0"/>
    </xf>
    <xf numFmtId="166" fontId="8" fillId="4" borderId="9" xfId="0" applyNumberFormat="1" applyFont="1" applyFill="1" applyBorder="1" applyAlignment="1" applyProtection="1">
      <alignment vertical="center" wrapText="1"/>
      <protection locked="0"/>
    </xf>
    <xf numFmtId="171" fontId="8" fillId="0" borderId="38" xfId="0" applyNumberFormat="1" applyFont="1" applyBorder="1" applyAlignment="1" applyProtection="1">
      <alignment horizontal="center" vertical="center" wrapText="1"/>
      <protection locked="0"/>
    </xf>
    <xf numFmtId="171" fontId="18" fillId="5" borderId="72" xfId="0" applyNumberFormat="1" applyFont="1" applyFill="1" applyBorder="1" applyAlignment="1" applyProtection="1">
      <alignment horizontal="center" vertical="center" wrapText="1"/>
      <protection locked="0"/>
    </xf>
    <xf numFmtId="171" fontId="8" fillId="15" borderId="1" xfId="0" applyNumberFormat="1" applyFont="1" applyFill="1" applyBorder="1" applyAlignment="1" applyProtection="1">
      <alignment vertical="center" wrapText="1"/>
      <protection locked="0"/>
    </xf>
    <xf numFmtId="171" fontId="8" fillId="0" borderId="40" xfId="0" applyNumberFormat="1" applyFont="1" applyBorder="1" applyAlignment="1" applyProtection="1">
      <alignment horizontal="center" vertical="center" wrapText="1"/>
      <protection locked="0"/>
    </xf>
    <xf numFmtId="166" fontId="8" fillId="0" borderId="0" xfId="0" applyNumberFormat="1" applyFont="1" applyFill="1" applyBorder="1" applyAlignment="1" applyProtection="1">
      <alignment vertical="center" wrapText="1"/>
      <protection locked="0"/>
    </xf>
    <xf numFmtId="171" fontId="8" fillId="0" borderId="80" xfId="0" applyNumberFormat="1" applyFont="1" applyBorder="1" applyAlignment="1" applyProtection="1">
      <alignment vertical="center" wrapText="1"/>
      <protection locked="0"/>
    </xf>
    <xf numFmtId="171" fontId="18" fillId="3" borderId="1" xfId="0" applyNumberFormat="1" applyFont="1" applyFill="1" applyBorder="1" applyAlignment="1" applyProtection="1">
      <alignment horizontal="center" vertical="center" wrapText="1"/>
    </xf>
    <xf numFmtId="0" fontId="8" fillId="0" borderId="6" xfId="0" applyFont="1" applyBorder="1" applyAlignment="1" applyProtection="1">
      <alignment vertical="center" wrapText="1"/>
      <protection locked="0"/>
    </xf>
    <xf numFmtId="0" fontId="8" fillId="4" borderId="1" xfId="0" applyFont="1" applyFill="1" applyBorder="1" applyAlignment="1" applyProtection="1">
      <alignment horizontal="right" vertical="center" wrapText="1"/>
      <protection locked="0"/>
    </xf>
    <xf numFmtId="0" fontId="8" fillId="0" borderId="34" xfId="0" applyFont="1" applyBorder="1" applyAlignment="1" applyProtection="1">
      <alignment horizontal="right" vertical="center" wrapText="1"/>
      <protection locked="0"/>
    </xf>
    <xf numFmtId="0" fontId="8" fillId="15" borderId="1" xfId="0" applyFont="1" applyFill="1" applyBorder="1" applyAlignment="1" applyProtection="1">
      <alignment horizontal="center" vertical="center" wrapText="1"/>
      <protection locked="0"/>
    </xf>
    <xf numFmtId="0" fontId="8" fillId="0" borderId="1" xfId="0" applyFont="1" applyBorder="1" applyAlignment="1" applyProtection="1">
      <alignment horizontal="center" wrapText="1"/>
      <protection locked="0"/>
    </xf>
    <xf numFmtId="0" fontId="8" fillId="4" borderId="3" xfId="0" applyFont="1" applyFill="1" applyBorder="1" applyAlignment="1" applyProtection="1">
      <alignment horizontal="center" vertical="center" wrapText="1"/>
      <protection locked="0"/>
    </xf>
    <xf numFmtId="0" fontId="31" fillId="0" borderId="5" xfId="3" applyFont="1" applyBorder="1" applyAlignment="1">
      <alignment horizontal="center" vertical="center"/>
    </xf>
    <xf numFmtId="0" fontId="49" fillId="0" borderId="1" xfId="7" applyNumberFormat="1" applyFont="1" applyFill="1" applyBorder="1" applyAlignment="1" applyProtection="1">
      <alignment horizontal="left" vertical="center" wrapText="1"/>
    </xf>
    <xf numFmtId="0" fontId="8" fillId="0" borderId="56" xfId="0" applyFont="1" applyBorder="1" applyAlignment="1" applyProtection="1">
      <alignment horizontal="center" vertical="center" wrapText="1"/>
      <protection locked="0"/>
    </xf>
    <xf numFmtId="0" fontId="20" fillId="0" borderId="1" xfId="4" applyFont="1" applyFill="1" applyBorder="1" applyAlignment="1" applyProtection="1">
      <alignment horizontal="center" vertical="center" wrapText="1"/>
      <protection locked="0"/>
    </xf>
    <xf numFmtId="0" fontId="24" fillId="15" borderId="1" xfId="0" applyFont="1" applyFill="1" applyBorder="1" applyAlignment="1">
      <alignment horizontal="left" vertical="center"/>
    </xf>
    <xf numFmtId="0" fontId="18" fillId="0" borderId="38" xfId="0" applyFont="1" applyBorder="1" applyAlignment="1" applyProtection="1">
      <alignment horizontal="center" vertical="center" wrapText="1"/>
      <protection locked="0"/>
    </xf>
    <xf numFmtId="0" fontId="22" fillId="0" borderId="2" xfId="3" applyFont="1" applyBorder="1" applyAlignment="1" applyProtection="1">
      <alignment horizontal="center" vertical="center" wrapText="1"/>
      <protection locked="0"/>
    </xf>
    <xf numFmtId="0" fontId="8" fillId="0" borderId="7" xfId="0" applyNumberFormat="1" applyFont="1" applyFill="1" applyBorder="1" applyAlignment="1" applyProtection="1">
      <alignment horizontal="left" vertical="center" wrapText="1"/>
    </xf>
    <xf numFmtId="0" fontId="8" fillId="4" borderId="3" xfId="0" applyFont="1" applyFill="1" applyBorder="1" applyAlignment="1" applyProtection="1">
      <alignment vertical="center" wrapText="1"/>
      <protection locked="0"/>
    </xf>
    <xf numFmtId="0" fontId="22" fillId="0" borderId="40" xfId="3" applyFont="1" applyFill="1" applyBorder="1" applyAlignment="1" applyProtection="1">
      <alignment horizontal="center" vertical="center" wrapText="1"/>
      <protection locked="0"/>
    </xf>
    <xf numFmtId="0" fontId="20" fillId="0" borderId="1" xfId="5" applyFont="1" applyFill="1" applyBorder="1" applyAlignment="1">
      <alignment horizontal="center" vertical="center" wrapText="1"/>
    </xf>
    <xf numFmtId="0" fontId="13" fillId="0" borderId="1" xfId="0" applyFont="1" applyBorder="1" applyAlignment="1" applyProtection="1">
      <alignment horizontal="center" vertical="top" wrapText="1"/>
      <protection locked="0" hidden="1"/>
    </xf>
    <xf numFmtId="0" fontId="8" fillId="4" borderId="51" xfId="0" applyFont="1" applyFill="1" applyBorder="1" applyAlignment="1">
      <alignment horizontal="left" vertical="top" wrapText="1"/>
    </xf>
    <xf numFmtId="0" fontId="18" fillId="0" borderId="1" xfId="0" applyFont="1" applyBorder="1" applyAlignment="1" applyProtection="1">
      <alignment horizontal="left" vertical="center" wrapText="1"/>
      <protection locked="0"/>
    </xf>
    <xf numFmtId="0" fontId="8" fillId="0" borderId="14" xfId="2" applyFont="1" applyFill="1" applyBorder="1" applyAlignment="1" applyProtection="1">
      <alignment horizontal="center" vertical="center" wrapText="1"/>
      <protection locked="0"/>
    </xf>
    <xf numFmtId="20" fontId="18" fillId="0" borderId="1" xfId="0" applyNumberFormat="1" applyFont="1" applyFill="1" applyBorder="1" applyAlignment="1" applyProtection="1">
      <alignment horizontal="left" vertical="center" wrapText="1"/>
      <protection locked="0"/>
    </xf>
    <xf numFmtId="0" fontId="45" fillId="4" borderId="1" xfId="0" applyFont="1" applyFill="1" applyBorder="1" applyAlignment="1">
      <alignment horizontal="center" vertical="center" wrapText="1"/>
    </xf>
    <xf numFmtId="0" fontId="18" fillId="0" borderId="51" xfId="0" applyFont="1" applyBorder="1" applyAlignment="1" applyProtection="1">
      <alignment vertical="center" wrapText="1"/>
      <protection locked="0"/>
    </xf>
    <xf numFmtId="20" fontId="18" fillId="0" borderId="1" xfId="0" applyNumberFormat="1" applyFont="1" applyBorder="1" applyAlignment="1" applyProtection="1">
      <alignment horizontal="left" vertical="center" wrapText="1"/>
      <protection locked="0"/>
    </xf>
    <xf numFmtId="0" fontId="22" fillId="0" borderId="64" xfId="3" applyFont="1" applyFill="1" applyBorder="1" applyAlignment="1" applyProtection="1">
      <alignment horizontal="center" vertical="center" wrapText="1"/>
      <protection locked="0"/>
    </xf>
    <xf numFmtId="0" fontId="8" fillId="0" borderId="64" xfId="5" applyFont="1" applyFill="1" applyBorder="1" applyAlignment="1">
      <alignment horizontal="center" vertical="center" wrapText="1"/>
    </xf>
    <xf numFmtId="0" fontId="18" fillId="0" borderId="1" xfId="0" applyFont="1" applyBorder="1" applyAlignment="1" applyProtection="1">
      <alignment horizontal="left" vertical="top" wrapText="1"/>
      <protection locked="0"/>
    </xf>
    <xf numFmtId="0" fontId="20" fillId="0" borderId="1" xfId="0" applyFont="1" applyFill="1" applyBorder="1" applyAlignment="1">
      <alignment horizontal="center" vertical="center" wrapText="1"/>
    </xf>
    <xf numFmtId="0" fontId="8" fillId="0" borderId="72" xfId="0" applyFont="1" applyFill="1" applyBorder="1" applyAlignment="1">
      <alignment horizontal="left" vertical="center" wrapText="1"/>
    </xf>
    <xf numFmtId="0" fontId="24" fillId="15" borderId="1" xfId="0" applyFont="1" applyFill="1" applyBorder="1" applyAlignment="1">
      <alignment horizontal="left" vertical="center" wrapText="1"/>
    </xf>
    <xf numFmtId="0" fontId="22" fillId="0" borderId="64" xfId="3" applyFont="1" applyBorder="1" applyAlignment="1" applyProtection="1">
      <alignment horizontal="center" vertical="center" wrapText="1"/>
      <protection locked="0"/>
    </xf>
    <xf numFmtId="0" fontId="8" fillId="0" borderId="36" xfId="0" applyFont="1" applyBorder="1" applyAlignment="1" applyProtection="1">
      <alignment horizontal="center" vertical="center" wrapText="1"/>
      <protection locked="0"/>
    </xf>
    <xf numFmtId="0" fontId="8" fillId="0" borderId="1" xfId="10" applyFont="1" applyFill="1" applyBorder="1" applyAlignment="1" applyProtection="1">
      <alignment horizontal="center" vertical="center" wrapText="1"/>
      <protection locked="0"/>
    </xf>
    <xf numFmtId="0" fontId="8" fillId="0" borderId="1" xfId="0" applyFont="1" applyFill="1" applyBorder="1" applyAlignment="1">
      <alignment horizontal="justify" vertical="top" wrapText="1"/>
    </xf>
    <xf numFmtId="168" fontId="8" fillId="0" borderId="14" xfId="0" applyNumberFormat="1" applyFont="1" applyBorder="1" applyAlignment="1" applyProtection="1">
      <alignment horizontal="center" vertical="center" wrapText="1"/>
      <protection locked="0"/>
    </xf>
    <xf numFmtId="0" fontId="8" fillId="0" borderId="2" xfId="0" applyFont="1" applyFill="1" applyBorder="1" applyAlignment="1" applyProtection="1">
      <alignment vertical="center" wrapText="1"/>
      <protection locked="0"/>
    </xf>
    <xf numFmtId="167" fontId="51" fillId="4" borderId="1" xfId="0" applyNumberFormat="1" applyFont="1" applyFill="1" applyBorder="1" applyAlignment="1">
      <alignment vertical="center" wrapText="1"/>
    </xf>
    <xf numFmtId="0" fontId="8" fillId="0" borderId="14" xfId="2" applyNumberFormat="1" applyFont="1" applyBorder="1" applyAlignment="1" applyProtection="1">
      <alignment horizontal="center" vertical="center" wrapText="1"/>
      <protection locked="0"/>
    </xf>
    <xf numFmtId="167" fontId="18" fillId="0" borderId="1" xfId="0" applyNumberFormat="1" applyFont="1" applyBorder="1" applyAlignment="1" applyProtection="1">
      <alignment vertical="center" wrapText="1"/>
      <protection locked="0"/>
    </xf>
    <xf numFmtId="167" fontId="8" fillId="0" borderId="0" xfId="0" applyNumberFormat="1" applyFont="1" applyFill="1" applyAlignment="1" applyProtection="1">
      <alignment horizontal="center" vertical="center" wrapText="1"/>
      <protection locked="0"/>
    </xf>
    <xf numFmtId="167" fontId="20" fillId="0" borderId="1" xfId="0" applyNumberFormat="1" applyFont="1" applyFill="1" applyBorder="1" applyAlignment="1" applyProtection="1">
      <alignment horizontal="center" vertical="center" wrapText="1"/>
      <protection locked="0"/>
    </xf>
    <xf numFmtId="169" fontId="23" fillId="0" borderId="1" xfId="0" applyNumberFormat="1" applyFont="1" applyBorder="1" applyAlignment="1" applyProtection="1">
      <alignment horizontal="center" vertical="center" wrapText="1"/>
      <protection locked="0"/>
    </xf>
    <xf numFmtId="4" fontId="8" fillId="0" borderId="14" xfId="0" applyNumberFormat="1" applyFont="1" applyBorder="1" applyAlignment="1" applyProtection="1">
      <alignment horizontal="center" vertical="center" wrapText="1"/>
      <protection locked="0"/>
    </xf>
    <xf numFmtId="1" fontId="22" fillId="0" borderId="1" xfId="3" applyNumberFormat="1" applyFont="1" applyBorder="1" applyAlignment="1" applyProtection="1">
      <alignment horizontal="center" vertical="center" wrapText="1"/>
      <protection locked="0"/>
    </xf>
    <xf numFmtId="0" fontId="45" fillId="0" borderId="1" xfId="0" applyFont="1" applyBorder="1" applyAlignment="1" applyProtection="1">
      <alignment horizontal="center" vertical="center" wrapText="1"/>
      <protection locked="0"/>
    </xf>
    <xf numFmtId="0" fontId="8" fillId="0" borderId="80" xfId="0" applyNumberFormat="1" applyFont="1" applyBorder="1" applyAlignment="1" applyProtection="1">
      <alignment horizontal="center" vertical="center" wrapText="1"/>
      <protection locked="0"/>
    </xf>
    <xf numFmtId="167" fontId="20" fillId="0" borderId="1" xfId="0" applyNumberFormat="1" applyFont="1" applyBorder="1" applyAlignment="1" applyProtection="1">
      <alignment horizontal="center" vertical="center" wrapText="1"/>
      <protection locked="0"/>
    </xf>
    <xf numFmtId="2" fontId="8" fillId="11" borderId="72" xfId="0" applyNumberFormat="1" applyFont="1" applyFill="1" applyBorder="1" applyAlignment="1" applyProtection="1">
      <alignment horizontal="center" vertical="center" wrapText="1"/>
      <protection locked="0"/>
    </xf>
    <xf numFmtId="2" fontId="20" fillId="0" borderId="1" xfId="0" applyNumberFormat="1" applyFont="1" applyFill="1" applyBorder="1" applyAlignment="1" applyProtection="1">
      <alignment horizontal="center" vertical="center" wrapText="1"/>
      <protection locked="0"/>
    </xf>
    <xf numFmtId="167" fontId="18" fillId="0" borderId="1" xfId="0" applyNumberFormat="1" applyFont="1" applyFill="1" applyBorder="1" applyAlignment="1" applyProtection="1">
      <alignment vertical="center" wrapText="1"/>
      <protection locked="0"/>
    </xf>
    <xf numFmtId="0" fontId="22" fillId="0" borderId="62" xfId="3" applyFont="1" applyBorder="1" applyAlignment="1" applyProtection="1">
      <alignment horizontal="center" vertical="center" wrapText="1"/>
      <protection locked="0"/>
    </xf>
    <xf numFmtId="0" fontId="8" fillId="0" borderId="42" xfId="0" applyNumberFormat="1" applyFont="1" applyBorder="1" applyAlignment="1" applyProtection="1">
      <alignment horizontal="center" vertical="center" wrapText="1"/>
      <protection locked="0"/>
    </xf>
    <xf numFmtId="0" fontId="8" fillId="0" borderId="1" xfId="0" applyFont="1" applyFill="1" applyBorder="1" applyAlignment="1" applyProtection="1">
      <alignment horizontal="center" vertical="center" wrapText="1"/>
    </xf>
    <xf numFmtId="168" fontId="8" fillId="0" borderId="1" xfId="0" applyNumberFormat="1" applyFont="1" applyFill="1" applyBorder="1" applyAlignment="1" applyProtection="1">
      <alignment horizontal="center" vertical="center" wrapText="1"/>
      <protection locked="0"/>
    </xf>
    <xf numFmtId="0" fontId="45" fillId="4" borderId="33" xfId="0" applyNumberFormat="1" applyFont="1" applyFill="1" applyBorder="1" applyAlignment="1" applyProtection="1">
      <alignment horizontal="center" vertical="center" wrapText="1"/>
      <protection locked="0"/>
    </xf>
    <xf numFmtId="0" fontId="8" fillId="0" borderId="14" xfId="2" applyNumberFormat="1" applyFont="1" applyFill="1" applyBorder="1" applyAlignment="1" applyProtection="1">
      <alignment horizontal="center" vertical="center" wrapText="1"/>
      <protection locked="0"/>
    </xf>
    <xf numFmtId="20" fontId="18" fillId="0" borderId="1" xfId="0" applyNumberFormat="1" applyFont="1" applyFill="1" applyBorder="1" applyAlignment="1" applyProtection="1">
      <alignment horizontal="center" vertical="center" wrapText="1"/>
    </xf>
    <xf numFmtId="0" fontId="13" fillId="4" borderId="18" xfId="0" applyFont="1" applyFill="1" applyBorder="1" applyAlignment="1">
      <alignment horizontal="center" vertical="center" wrapText="1"/>
    </xf>
    <xf numFmtId="0" fontId="20" fillId="0" borderId="1" xfId="18" applyFont="1" applyFill="1" applyBorder="1" applyAlignment="1" applyProtection="1">
      <alignment vertical="center" wrapText="1"/>
      <protection locked="0"/>
    </xf>
    <xf numFmtId="0" fontId="22" fillId="0" borderId="66" xfId="3" applyFont="1" applyBorder="1" applyAlignment="1" applyProtection="1">
      <alignment horizontal="center" vertical="center" wrapText="1"/>
      <protection locked="0"/>
    </xf>
    <xf numFmtId="0" fontId="22" fillId="0" borderId="68" xfId="3" applyFont="1" applyBorder="1" applyAlignment="1" applyProtection="1">
      <alignment horizontal="center" vertical="center" wrapText="1"/>
      <protection locked="0"/>
    </xf>
    <xf numFmtId="0" fontId="8" fillId="4" borderId="19" xfId="0" applyFont="1" applyFill="1" applyBorder="1" applyAlignment="1" applyProtection="1">
      <alignment vertical="center" wrapText="1"/>
      <protection locked="0"/>
    </xf>
    <xf numFmtId="0" fontId="18" fillId="3" borderId="24" xfId="0" applyFont="1" applyFill="1" applyBorder="1" applyAlignment="1" applyProtection="1">
      <alignment horizontal="center" vertical="center" wrapText="1"/>
      <protection locked="0"/>
    </xf>
    <xf numFmtId="0" fontId="8" fillId="4" borderId="45" xfId="0" applyFont="1" applyFill="1" applyBorder="1" applyAlignment="1" applyProtection="1">
      <alignment horizontal="center" vertical="center" wrapText="1"/>
      <protection locked="0"/>
    </xf>
    <xf numFmtId="3" fontId="22" fillId="0" borderId="66" xfId="3" applyNumberFormat="1" applyFont="1" applyBorder="1" applyAlignment="1" applyProtection="1">
      <alignment horizontal="center" vertical="center" wrapText="1"/>
      <protection locked="0"/>
    </xf>
    <xf numFmtId="0" fontId="8" fillId="4" borderId="28" xfId="0" applyFont="1" applyFill="1" applyBorder="1" applyAlignment="1" applyProtection="1">
      <alignment horizontal="center" vertical="center" wrapText="1"/>
      <protection locked="0"/>
    </xf>
    <xf numFmtId="0" fontId="8" fillId="4" borderId="40" xfId="0" applyFont="1" applyFill="1" applyBorder="1" applyAlignment="1" applyProtection="1">
      <alignment vertical="center" wrapText="1"/>
      <protection locked="0"/>
    </xf>
    <xf numFmtId="0" fontId="8" fillId="0" borderId="8" xfId="2" applyFont="1" applyBorder="1" applyAlignment="1" applyProtection="1">
      <alignment vertical="center" wrapText="1"/>
      <protection locked="0"/>
    </xf>
    <xf numFmtId="0" fontId="8" fillId="4" borderId="8" xfId="0" applyFont="1" applyFill="1" applyBorder="1" applyAlignment="1" applyProtection="1">
      <alignment vertical="center" wrapText="1"/>
      <protection locked="0"/>
    </xf>
    <xf numFmtId="0" fontId="22" fillId="0" borderId="66" xfId="3" applyFont="1" applyFill="1" applyBorder="1" applyAlignment="1" applyProtection="1">
      <alignment horizontal="center" vertical="center" wrapText="1"/>
      <protection locked="0"/>
    </xf>
    <xf numFmtId="0" fontId="18" fillId="0" borderId="72" xfId="0" applyFont="1" applyFill="1" applyBorder="1" applyAlignment="1">
      <alignment horizontal="center" vertical="center"/>
    </xf>
    <xf numFmtId="0" fontId="8" fillId="3" borderId="72" xfId="0" applyFont="1" applyFill="1" applyBorder="1" applyAlignment="1">
      <alignment horizontal="center" vertical="center" wrapText="1"/>
    </xf>
    <xf numFmtId="0" fontId="8" fillId="4" borderId="1" xfId="0" applyFont="1" applyFill="1" applyBorder="1" applyAlignment="1">
      <alignment horizontal="center" wrapText="1"/>
    </xf>
    <xf numFmtId="14" fontId="18" fillId="3" borderId="24" xfId="0" applyNumberFormat="1" applyFont="1" applyFill="1" applyBorder="1" applyAlignment="1" applyProtection="1">
      <alignment horizontal="center" vertical="center" wrapText="1"/>
      <protection locked="0"/>
    </xf>
    <xf numFmtId="49" fontId="18" fillId="3" borderId="24" xfId="0" applyNumberFormat="1" applyFont="1" applyFill="1" applyBorder="1" applyAlignment="1" applyProtection="1">
      <alignment horizontal="center" vertical="center" wrapText="1"/>
      <protection locked="0"/>
    </xf>
    <xf numFmtId="17" fontId="8" fillId="0" borderId="24" xfId="0" applyNumberFormat="1" applyFont="1" applyFill="1" applyBorder="1" applyAlignment="1" applyProtection="1">
      <alignment horizontal="center" vertical="center" wrapText="1"/>
      <protection locked="0"/>
    </xf>
    <xf numFmtId="14" fontId="8" fillId="4" borderId="18" xfId="0" applyNumberFormat="1" applyFont="1" applyFill="1" applyBorder="1" applyAlignment="1" applyProtection="1">
      <alignment vertical="center" wrapText="1"/>
      <protection locked="0"/>
    </xf>
    <xf numFmtId="14" fontId="22" fillId="0" borderId="40" xfId="3" applyNumberFormat="1" applyFont="1" applyBorder="1" applyAlignment="1" applyProtection="1">
      <alignment horizontal="center" vertical="center" wrapText="1"/>
      <protection locked="0"/>
    </xf>
    <xf numFmtId="14" fontId="18" fillId="0" borderId="1" xfId="0" applyNumberFormat="1" applyFont="1" applyBorder="1" applyAlignment="1" applyProtection="1">
      <alignment vertical="center" wrapText="1"/>
      <protection locked="0"/>
    </xf>
    <xf numFmtId="14" fontId="22" fillId="0" borderId="68" xfId="3" applyNumberFormat="1" applyFont="1" applyBorder="1" applyAlignment="1" applyProtection="1">
      <alignment horizontal="center" vertical="center" wrapText="1"/>
      <protection locked="0"/>
    </xf>
    <xf numFmtId="17" fontId="22" fillId="0" borderId="64" xfId="3" applyNumberFormat="1" applyFont="1" applyBorder="1" applyAlignment="1" applyProtection="1">
      <alignment horizontal="center" vertical="center" wrapText="1"/>
      <protection locked="0"/>
    </xf>
    <xf numFmtId="17" fontId="22" fillId="0" borderId="62" xfId="3" applyNumberFormat="1" applyFont="1" applyBorder="1" applyAlignment="1" applyProtection="1">
      <alignment horizontal="center" vertical="center" wrapText="1"/>
      <protection locked="0"/>
    </xf>
    <xf numFmtId="14" fontId="22" fillId="0" borderId="62" xfId="3" applyNumberFormat="1" applyFont="1" applyBorder="1" applyAlignment="1" applyProtection="1">
      <alignment horizontal="center" vertical="center" wrapText="1"/>
      <protection locked="0"/>
    </xf>
    <xf numFmtId="0" fontId="8" fillId="0" borderId="59" xfId="0" applyFont="1" applyBorder="1" applyAlignment="1" applyProtection="1">
      <alignment vertical="center" wrapText="1"/>
      <protection locked="0"/>
    </xf>
    <xf numFmtId="14" fontId="8" fillId="0" borderId="80" xfId="0" applyNumberFormat="1" applyFont="1" applyBorder="1" applyAlignment="1" applyProtection="1">
      <alignment vertical="center" wrapText="1"/>
      <protection locked="0"/>
    </xf>
    <xf numFmtId="17" fontId="22" fillId="0" borderId="14" xfId="3" applyNumberFormat="1" applyFont="1" applyBorder="1" applyAlignment="1" applyProtection="1">
      <alignment horizontal="center" vertical="center" wrapText="1"/>
      <protection locked="0"/>
    </xf>
    <xf numFmtId="0" fontId="20" fillId="0" borderId="14" xfId="0" applyFont="1" applyFill="1" applyBorder="1" applyAlignment="1" applyProtection="1">
      <alignment horizontal="center" vertical="center" wrapText="1"/>
      <protection locked="0"/>
    </xf>
    <xf numFmtId="9" fontId="8" fillId="4" borderId="18" xfId="0" applyNumberFormat="1" applyFont="1" applyFill="1" applyBorder="1" applyAlignment="1" applyProtection="1">
      <alignment vertical="center" wrapText="1"/>
      <protection locked="0"/>
    </xf>
    <xf numFmtId="17" fontId="18" fillId="4" borderId="1" xfId="0" applyNumberFormat="1" applyFont="1" applyFill="1" applyBorder="1" applyAlignment="1" applyProtection="1">
      <alignment horizontal="center" vertical="center" wrapText="1"/>
      <protection locked="0"/>
    </xf>
    <xf numFmtId="17" fontId="8" fillId="4" borderId="1" xfId="0" applyNumberFormat="1" applyFont="1" applyFill="1" applyBorder="1" applyAlignment="1" applyProtection="1">
      <alignment vertical="center" wrapText="1"/>
      <protection locked="0"/>
    </xf>
    <xf numFmtId="17" fontId="18" fillId="0" borderId="1" xfId="0" applyNumberFormat="1" applyFont="1" applyFill="1" applyBorder="1" applyAlignment="1" applyProtection="1">
      <alignment horizontal="center" vertical="center" wrapText="1"/>
      <protection locked="0"/>
    </xf>
    <xf numFmtId="0" fontId="18" fillId="0" borderId="39" xfId="0" applyFont="1" applyBorder="1" applyAlignment="1" applyProtection="1">
      <alignment vertical="center" wrapText="1"/>
      <protection locked="0"/>
    </xf>
    <xf numFmtId="0" fontId="22" fillId="0" borderId="68" xfId="3" applyFont="1" applyFill="1" applyBorder="1" applyAlignment="1" applyProtection="1">
      <alignment horizontal="center" vertical="center" wrapText="1"/>
      <protection locked="0"/>
    </xf>
    <xf numFmtId="0" fontId="8" fillId="17" borderId="72" xfId="0" applyFont="1" applyFill="1" applyBorder="1" applyAlignment="1" applyProtection="1">
      <alignment vertical="center" wrapText="1"/>
      <protection locked="0"/>
    </xf>
    <xf numFmtId="0" fontId="8" fillId="0" borderId="5" xfId="2" applyFont="1" applyBorder="1" applyAlignment="1" applyProtection="1">
      <alignment vertical="center" wrapText="1"/>
      <protection locked="0"/>
    </xf>
    <xf numFmtId="0" fontId="8" fillId="4" borderId="53" xfId="0" applyFont="1" applyFill="1" applyBorder="1" applyAlignment="1" applyProtection="1">
      <alignment vertical="center" wrapText="1"/>
      <protection locked="0"/>
    </xf>
    <xf numFmtId="0" fontId="18" fillId="0" borderId="54" xfId="0" applyFont="1" applyBorder="1" applyAlignment="1" applyProtection="1">
      <alignment horizontal="center" vertical="center" wrapText="1"/>
      <protection locked="0"/>
    </xf>
    <xf numFmtId="0" fontId="22" fillId="0" borderId="62" xfId="3" applyFont="1" applyFill="1" applyBorder="1" applyAlignment="1" applyProtection="1">
      <alignment horizontal="center" vertical="center" wrapText="1"/>
      <protection locked="0"/>
    </xf>
    <xf numFmtId="0" fontId="18" fillId="3" borderId="39" xfId="0" applyFont="1" applyFill="1" applyBorder="1" applyAlignment="1" applyProtection="1">
      <alignment horizontal="center" vertical="center" wrapText="1"/>
      <protection locked="0"/>
    </xf>
    <xf numFmtId="0" fontId="7" fillId="4" borderId="14" xfId="0" applyFont="1" applyFill="1" applyBorder="1" applyAlignment="1" applyProtection="1">
      <alignment horizontal="center" vertical="center" wrapText="1"/>
      <protection locked="0"/>
    </xf>
    <xf numFmtId="0" fontId="40" fillId="0" borderId="1" xfId="0" applyFont="1" applyBorder="1" applyAlignment="1" applyProtection="1">
      <alignment horizontal="center" vertical="center" wrapText="1"/>
      <protection locked="0"/>
    </xf>
    <xf numFmtId="0" fontId="8" fillId="0" borderId="49" xfId="0" applyFont="1" applyBorder="1" applyAlignment="1" applyProtection="1">
      <alignment vertical="center" wrapText="1"/>
      <protection locked="0"/>
    </xf>
    <xf numFmtId="0" fontId="59" fillId="0" borderId="1" xfId="0" applyFont="1" applyFill="1" applyBorder="1" applyAlignment="1" applyProtection="1">
      <alignment vertical="center" wrapText="1"/>
      <protection locked="0"/>
    </xf>
    <xf numFmtId="0" fontId="22" fillId="0" borderId="67" xfId="3" applyFont="1" applyFill="1" applyBorder="1" applyAlignment="1" applyProtection="1">
      <alignment horizontal="center" vertical="center" wrapText="1"/>
      <protection locked="0"/>
    </xf>
    <xf numFmtId="0" fontId="15" fillId="0" borderId="0" xfId="0" applyFont="1" applyBorder="1" applyAlignment="1">
      <alignment horizontal="left" vertical="center" wrapText="1"/>
    </xf>
    <xf numFmtId="0" fontId="22" fillId="0" borderId="69" xfId="3" applyFont="1" applyFill="1" applyBorder="1" applyAlignment="1" applyProtection="1">
      <alignment horizontal="center" vertical="center" wrapText="1"/>
      <protection locked="0"/>
    </xf>
    <xf numFmtId="0" fontId="22" fillId="0" borderId="65" xfId="3" applyFont="1" applyFill="1" applyBorder="1" applyAlignment="1" applyProtection="1">
      <alignment horizontal="center" vertical="center" wrapText="1"/>
      <protection locked="0"/>
    </xf>
    <xf numFmtId="0" fontId="15" fillId="0" borderId="1" xfId="0" applyFont="1" applyFill="1" applyBorder="1" applyAlignment="1">
      <alignment horizontal="left" vertical="center" wrapText="1"/>
    </xf>
    <xf numFmtId="0" fontId="22" fillId="0" borderId="63" xfId="3" applyFont="1" applyFill="1" applyBorder="1" applyAlignment="1" applyProtection="1">
      <alignment horizontal="center" vertical="center" wrapText="1"/>
      <protection locked="0"/>
    </xf>
    <xf numFmtId="0" fontId="47" fillId="4" borderId="1" xfId="0" applyFont="1" applyFill="1" applyBorder="1" applyAlignment="1" applyProtection="1">
      <alignment horizontal="center" vertical="center" wrapText="1"/>
      <protection locked="0"/>
    </xf>
    <xf numFmtId="49" fontId="8" fillId="0" borderId="0" xfId="0" applyNumberFormat="1" applyFont="1" applyBorder="1" applyAlignment="1" applyProtection="1">
      <alignment horizontal="right" vertical="center" wrapText="1"/>
      <protection locked="0"/>
    </xf>
    <xf numFmtId="0" fontId="18" fillId="4" borderId="34" xfId="0" applyFont="1" applyFill="1" applyBorder="1" applyAlignment="1" applyProtection="1">
      <alignment horizontal="center" vertical="center" wrapText="1"/>
      <protection locked="0"/>
    </xf>
    <xf numFmtId="165" fontId="8" fillId="21" borderId="72" xfId="0" applyNumberFormat="1" applyFont="1" applyFill="1" applyBorder="1" applyAlignment="1" applyProtection="1">
      <alignment horizontal="center" vertical="center" wrapText="1"/>
      <protection locked="0"/>
    </xf>
    <xf numFmtId="166" fontId="18" fillId="0" borderId="0" xfId="0" applyNumberFormat="1" applyFont="1" applyFill="1" applyBorder="1" applyAlignment="1" applyProtection="1">
      <alignment horizontal="center" vertical="center" wrapText="1"/>
      <protection locked="0"/>
    </xf>
    <xf numFmtId="166" fontId="8" fillId="0" borderId="56" xfId="0" applyNumberFormat="1" applyFont="1" applyBorder="1" applyAlignment="1" applyProtection="1">
      <alignment vertical="center" wrapText="1"/>
      <protection locked="0"/>
    </xf>
    <xf numFmtId="166" fontId="15" fillId="0" borderId="0" xfId="0" applyNumberFormat="1" applyFont="1" applyAlignment="1">
      <alignment horizontal="center" vertical="center"/>
    </xf>
    <xf numFmtId="20" fontId="8" fillId="0" borderId="0" xfId="0" applyNumberFormat="1" applyFont="1" applyFill="1" applyAlignment="1" applyProtection="1">
      <alignment horizontal="center" vertical="center" wrapText="1"/>
      <protection locked="0"/>
    </xf>
    <xf numFmtId="171" fontId="18" fillId="0" borderId="41" xfId="0" applyNumberFormat="1" applyFont="1" applyFill="1" applyBorder="1" applyAlignment="1" applyProtection="1">
      <alignment horizontal="center" vertical="center" wrapText="1"/>
    </xf>
    <xf numFmtId="166" fontId="8" fillId="4" borderId="0" xfId="0" applyNumberFormat="1" applyFont="1" applyFill="1" applyAlignment="1" applyProtection="1">
      <alignment horizontal="center" vertical="center" wrapText="1"/>
      <protection locked="0"/>
    </xf>
    <xf numFmtId="171" fontId="8" fillId="0" borderId="0" xfId="0" applyNumberFormat="1" applyFont="1" applyAlignment="1" applyProtection="1">
      <alignment vertical="center" wrapText="1"/>
      <protection locked="0"/>
    </xf>
    <xf numFmtId="0" fontId="18" fillId="11" borderId="72" xfId="0" applyFont="1" applyFill="1" applyBorder="1" applyAlignment="1" applyProtection="1">
      <alignment horizontal="center" vertical="center" wrapText="1"/>
      <protection locked="0"/>
    </xf>
    <xf numFmtId="0" fontId="8" fillId="3" borderId="72" xfId="5" applyFont="1" applyFill="1" applyBorder="1" applyAlignment="1">
      <alignment horizontal="center" vertical="center" wrapText="1"/>
    </xf>
    <xf numFmtId="0" fontId="8" fillId="0" borderId="72" xfId="6" applyFont="1" applyFill="1" applyBorder="1" applyAlignment="1">
      <alignment horizontal="center" vertical="center" wrapText="1"/>
    </xf>
    <xf numFmtId="0" fontId="8" fillId="0" borderId="72" xfId="5" applyFont="1" applyBorder="1" applyAlignment="1">
      <alignment horizontal="center" vertical="center" wrapText="1"/>
    </xf>
    <xf numFmtId="0" fontId="15" fillId="3" borderId="34" xfId="0" applyFont="1" applyFill="1" applyBorder="1" applyAlignment="1">
      <alignment horizontal="left" vertical="center"/>
    </xf>
    <xf numFmtId="49" fontId="8" fillId="0" borderId="72" xfId="5" applyNumberFormat="1" applyFont="1" applyFill="1" applyBorder="1" applyAlignment="1">
      <alignment horizontal="center" vertical="center" wrapText="1"/>
    </xf>
    <xf numFmtId="0" fontId="15" fillId="3" borderId="0" xfId="0" applyFont="1" applyFill="1" applyAlignment="1">
      <alignment horizontal="left" vertical="center"/>
    </xf>
    <xf numFmtId="0" fontId="8" fillId="11" borderId="72" xfId="0" applyFont="1" applyFill="1" applyBorder="1" applyAlignment="1" applyProtection="1">
      <alignment horizontal="left" vertical="center" wrapText="1"/>
      <protection locked="0"/>
    </xf>
    <xf numFmtId="0" fontId="18" fillId="0" borderId="80" xfId="0" applyFont="1" applyFill="1" applyBorder="1" applyAlignment="1" applyProtection="1">
      <alignment horizontal="center" vertical="center" wrapText="1"/>
      <protection locked="0"/>
    </xf>
    <xf numFmtId="0" fontId="53" fillId="0" borderId="0" xfId="0" applyFont="1" applyFill="1" applyBorder="1" applyAlignment="1" applyProtection="1">
      <alignment horizontal="center" vertical="center" wrapText="1"/>
      <protection locked="0"/>
    </xf>
    <xf numFmtId="0" fontId="8" fillId="0" borderId="34" xfId="0" applyFont="1" applyFill="1" applyBorder="1" applyAlignment="1" applyProtection="1">
      <alignment horizontal="left" vertical="center" wrapText="1"/>
      <protection locked="0"/>
    </xf>
    <xf numFmtId="20" fontId="18" fillId="0" borderId="72" xfId="0" applyNumberFormat="1" applyFont="1" applyFill="1" applyBorder="1" applyAlignment="1" applyProtection="1">
      <alignment horizontal="center" vertical="center" wrapText="1"/>
      <protection locked="0"/>
    </xf>
    <xf numFmtId="2" fontId="8" fillId="11" borderId="72" xfId="8" applyNumberFormat="1" applyFont="1" applyFill="1" applyBorder="1" applyAlignment="1" applyProtection="1">
      <alignment horizontal="center" vertical="center" wrapText="1"/>
      <protection locked="0"/>
    </xf>
    <xf numFmtId="0" fontId="8" fillId="4" borderId="0" xfId="0" applyNumberFormat="1" applyFont="1" applyFill="1" applyAlignment="1" applyProtection="1">
      <alignment horizontal="center" vertical="center" wrapText="1"/>
      <protection locked="0"/>
    </xf>
    <xf numFmtId="0" fontId="8" fillId="0" borderId="72" xfId="8" applyNumberFormat="1" applyFont="1" applyFill="1" applyBorder="1" applyAlignment="1" applyProtection="1">
      <alignment horizontal="center" vertical="center" wrapText="1"/>
      <protection locked="0"/>
    </xf>
    <xf numFmtId="2" fontId="8" fillId="0" borderId="0" xfId="0" applyNumberFormat="1" applyFont="1" applyFill="1" applyAlignment="1" applyProtection="1">
      <alignment horizontal="center" vertical="center" wrapText="1"/>
      <protection locked="0"/>
    </xf>
    <xf numFmtId="0" fontId="18" fillId="11" borderId="72" xfId="0" applyFont="1" applyFill="1" applyBorder="1" applyAlignment="1" applyProtection="1">
      <alignment horizontal="center" vertical="center" wrapText="1"/>
    </xf>
    <xf numFmtId="0" fontId="8" fillId="3" borderId="18" xfId="0" applyFont="1" applyFill="1" applyBorder="1" applyAlignment="1" applyProtection="1">
      <alignment vertical="center" wrapText="1"/>
      <protection locked="0"/>
    </xf>
    <xf numFmtId="0" fontId="18" fillId="0" borderId="34" xfId="0" applyFont="1" applyFill="1" applyBorder="1" applyAlignment="1" applyProtection="1">
      <alignment horizontal="center" vertical="center" wrapText="1"/>
    </xf>
    <xf numFmtId="167" fontId="8" fillId="0" borderId="34" xfId="0" applyNumberFormat="1" applyFont="1" applyFill="1" applyBorder="1" applyAlignment="1" applyProtection="1">
      <alignment horizontal="center" vertical="center" wrapText="1"/>
      <protection locked="0"/>
    </xf>
    <xf numFmtId="0" fontId="0" fillId="0" borderId="0" xfId="0" applyBorder="1" applyAlignment="1">
      <alignment horizontal="center" vertical="center" wrapText="1"/>
    </xf>
    <xf numFmtId="0" fontId="8" fillId="4" borderId="0" xfId="0" applyFont="1" applyFill="1" applyAlignment="1" applyProtection="1">
      <alignment vertical="center" wrapText="1"/>
      <protection locked="0"/>
    </xf>
    <xf numFmtId="14" fontId="7" fillId="0" borderId="72" xfId="0" applyNumberFormat="1" applyFont="1" applyFill="1" applyBorder="1" applyAlignment="1" applyProtection="1">
      <alignment horizontal="center" vertical="center" wrapText="1"/>
      <protection locked="0"/>
    </xf>
    <xf numFmtId="0" fontId="18" fillId="3" borderId="18" xfId="0" applyFont="1" applyFill="1" applyBorder="1" applyAlignment="1" applyProtection="1">
      <alignment horizontal="center" vertical="center" wrapText="1"/>
      <protection locked="0"/>
    </xf>
    <xf numFmtId="173" fontId="8" fillId="4" borderId="18" xfId="0" applyNumberFormat="1" applyFont="1" applyFill="1" applyBorder="1" applyAlignment="1" applyProtection="1">
      <alignment vertical="center" wrapText="1"/>
      <protection locked="0"/>
    </xf>
    <xf numFmtId="0" fontId="18" fillId="17" borderId="72" xfId="0" applyFont="1" applyFill="1" applyBorder="1" applyAlignment="1" applyProtection="1">
      <alignment horizontal="center" vertical="center" wrapText="1"/>
      <protection locked="0"/>
    </xf>
    <xf numFmtId="0" fontId="53" fillId="0" borderId="72" xfId="0" applyFont="1" applyBorder="1" applyAlignment="1" applyProtection="1">
      <alignment horizontal="center" vertical="center" wrapText="1"/>
      <protection locked="0"/>
    </xf>
    <xf numFmtId="0" fontId="18" fillId="3" borderId="26" xfId="0" applyFont="1" applyFill="1" applyBorder="1" applyAlignment="1" applyProtection="1">
      <alignment horizontal="center" vertical="center" wrapText="1"/>
      <protection locked="0"/>
    </xf>
    <xf numFmtId="0" fontId="18" fillId="4" borderId="53" xfId="0" applyFont="1" applyFill="1" applyBorder="1" applyAlignment="1" applyProtection="1">
      <alignment horizontal="center" vertical="center" wrapText="1"/>
      <protection locked="0"/>
    </xf>
    <xf numFmtId="0" fontId="18" fillId="3" borderId="41" xfId="0" applyFont="1" applyFill="1" applyBorder="1" applyAlignment="1" applyProtection="1">
      <alignment horizontal="center" vertical="center" wrapText="1"/>
      <protection locked="0"/>
    </xf>
    <xf numFmtId="0" fontId="18" fillId="3" borderId="48" xfId="0" applyFont="1" applyFill="1" applyBorder="1" applyAlignment="1" applyProtection="1">
      <alignment horizontal="center" vertical="center" wrapText="1"/>
      <protection locked="0"/>
    </xf>
    <xf numFmtId="0" fontId="18" fillId="0" borderId="48" xfId="0" applyFont="1" applyBorder="1" applyAlignment="1" applyProtection="1">
      <alignment vertical="center" wrapText="1"/>
      <protection locked="0"/>
    </xf>
    <xf numFmtId="0" fontId="8" fillId="0" borderId="0" xfId="0" applyFont="1" applyBorder="1" applyAlignment="1">
      <alignment horizontal="left" vertical="top" wrapText="1" indent="1"/>
    </xf>
    <xf numFmtId="0" fontId="46" fillId="0" borderId="72" xfId="0" applyFont="1" applyBorder="1"/>
    <xf numFmtId="0" fontId="8" fillId="0" borderId="72" xfId="4" applyFont="1" applyFill="1" applyBorder="1" applyAlignment="1" applyProtection="1">
      <alignment horizontal="left" vertical="center" wrapText="1"/>
      <protection locked="0"/>
    </xf>
    <xf numFmtId="0" fontId="8" fillId="30" borderId="72" xfId="0" applyFont="1" applyFill="1" applyBorder="1" applyAlignment="1" applyProtection="1">
      <alignment horizontal="center" vertical="center" wrapText="1"/>
      <protection locked="0"/>
    </xf>
    <xf numFmtId="166" fontId="8" fillId="11" borderId="72" xfId="0" applyNumberFormat="1" applyFont="1" applyFill="1" applyBorder="1" applyAlignment="1" applyProtection="1">
      <alignment horizontal="center" vertical="center" wrapText="1"/>
      <protection locked="0"/>
    </xf>
    <xf numFmtId="165" fontId="8" fillId="11" borderId="72" xfId="0" applyNumberFormat="1" applyFont="1" applyFill="1" applyBorder="1" applyAlignment="1" applyProtection="1">
      <alignment horizontal="center" vertical="center" wrapText="1"/>
      <protection locked="0"/>
    </xf>
    <xf numFmtId="0" fontId="52" fillId="0" borderId="0" xfId="0" applyFont="1" applyAlignment="1">
      <alignment horizontal="center" vertical="center" wrapText="1"/>
    </xf>
    <xf numFmtId="0" fontId="8" fillId="0" borderId="82" xfId="0" applyFont="1" applyFill="1" applyBorder="1" applyAlignment="1" applyProtection="1">
      <alignment horizontal="center" vertical="center" wrapText="1"/>
      <protection locked="0"/>
    </xf>
    <xf numFmtId="0" fontId="8" fillId="0" borderId="51" xfId="5" applyFont="1" applyFill="1" applyBorder="1" applyAlignment="1">
      <alignment horizontal="center" vertical="center" wrapText="1" shrinkToFit="1"/>
    </xf>
    <xf numFmtId="0" fontId="74" fillId="0" borderId="72" xfId="0" applyFont="1" applyFill="1" applyBorder="1" applyAlignment="1">
      <alignment horizontal="center" wrapText="1"/>
    </xf>
    <xf numFmtId="0" fontId="8" fillId="0" borderId="43" xfId="0" applyFont="1" applyFill="1" applyBorder="1" applyAlignment="1" applyProtection="1">
      <alignment horizontal="center" vertical="center" wrapText="1"/>
      <protection locked="0"/>
    </xf>
    <xf numFmtId="0" fontId="7" fillId="16" borderId="72" xfId="0" applyFont="1" applyFill="1" applyBorder="1" applyAlignment="1" applyProtection="1">
      <alignment horizontal="center" vertical="center" wrapText="1"/>
      <protection locked="0"/>
    </xf>
    <xf numFmtId="0" fontId="15" fillId="31" borderId="72" xfId="5" applyFont="1" applyFill="1" applyBorder="1" applyAlignment="1">
      <alignment horizontal="center" vertical="center" wrapText="1"/>
    </xf>
    <xf numFmtId="20" fontId="8" fillId="11" borderId="72" xfId="0" applyNumberFormat="1" applyFont="1" applyFill="1" applyBorder="1" applyAlignment="1" applyProtection="1">
      <alignment horizontal="center" vertical="center" wrapText="1"/>
      <protection locked="0"/>
    </xf>
    <xf numFmtId="0" fontId="8" fillId="0" borderId="40" xfId="6" applyFont="1" applyFill="1" applyBorder="1" applyAlignment="1">
      <alignment horizontal="center" vertical="center" wrapText="1"/>
    </xf>
    <xf numFmtId="0" fontId="15" fillId="0" borderId="80" xfId="5" applyFont="1" applyFill="1" applyBorder="1" applyAlignment="1">
      <alignment horizontal="center" vertical="center" wrapText="1"/>
    </xf>
    <xf numFmtId="0" fontId="15" fillId="32" borderId="72" xfId="5" applyFont="1" applyFill="1" applyBorder="1" applyAlignment="1">
      <alignment horizontal="center" vertical="center" wrapText="1"/>
    </xf>
    <xf numFmtId="0" fontId="15" fillId="11" borderId="72" xfId="5" applyFont="1" applyFill="1" applyBorder="1" applyAlignment="1">
      <alignment horizontal="center" vertical="center" wrapText="1"/>
    </xf>
    <xf numFmtId="0" fontId="7" fillId="0" borderId="72" xfId="5" applyFont="1" applyFill="1" applyBorder="1" applyAlignment="1">
      <alignment horizontal="left" vertical="center" wrapText="1"/>
    </xf>
    <xf numFmtId="0" fontId="8" fillId="16" borderId="72" xfId="4" applyFont="1" applyFill="1" applyBorder="1" applyAlignment="1" applyProtection="1">
      <alignment horizontal="center" vertical="center" wrapText="1"/>
      <protection locked="0"/>
    </xf>
    <xf numFmtId="0" fontId="8" fillId="8" borderId="72" xfId="0" applyFont="1" applyFill="1" applyBorder="1" applyAlignment="1" applyProtection="1">
      <alignment horizontal="center" vertical="center" wrapText="1"/>
      <protection locked="0"/>
    </xf>
    <xf numFmtId="0" fontId="8" fillId="7" borderId="72" xfId="0" applyNumberFormat="1" applyFont="1" applyFill="1" applyBorder="1" applyAlignment="1" applyProtection="1">
      <alignment horizontal="center" vertical="center" wrapText="1"/>
      <protection locked="0"/>
    </xf>
    <xf numFmtId="166" fontId="8" fillId="33" borderId="72" xfId="0" applyNumberFormat="1" applyFont="1" applyFill="1" applyBorder="1" applyAlignment="1" applyProtection="1">
      <alignment horizontal="center" vertical="center" wrapText="1"/>
      <protection locked="0"/>
    </xf>
    <xf numFmtId="165" fontId="8" fillId="33" borderId="72" xfId="0" applyNumberFormat="1" applyFont="1" applyFill="1" applyBorder="1" applyAlignment="1" applyProtection="1">
      <alignment horizontal="center" vertical="center" wrapText="1"/>
      <protection locked="0"/>
    </xf>
    <xf numFmtId="0" fontId="8" fillId="10" borderId="72" xfId="0" applyFont="1" applyFill="1" applyBorder="1" applyAlignment="1" applyProtection="1">
      <alignment horizontal="center" vertical="center" wrapText="1"/>
      <protection locked="0"/>
    </xf>
    <xf numFmtId="166" fontId="8" fillId="17" borderId="72" xfId="0" applyNumberFormat="1" applyFont="1" applyFill="1" applyBorder="1" applyAlignment="1" applyProtection="1">
      <alignment horizontal="center" vertical="center" wrapText="1"/>
      <protection locked="0"/>
    </xf>
    <xf numFmtId="165" fontId="8" fillId="17" borderId="72" xfId="0" applyNumberFormat="1" applyFont="1" applyFill="1" applyBorder="1" applyAlignment="1" applyProtection="1">
      <alignment horizontal="center" vertical="center" wrapText="1"/>
      <protection locked="0"/>
    </xf>
    <xf numFmtId="166" fontId="8" fillId="10" borderId="72" xfId="0" applyNumberFormat="1" applyFont="1" applyFill="1" applyBorder="1" applyAlignment="1" applyProtection="1">
      <alignment horizontal="center" vertical="center" wrapText="1"/>
      <protection locked="0"/>
    </xf>
    <xf numFmtId="165" fontId="8" fillId="10" borderId="72" xfId="0" applyNumberFormat="1" applyFont="1" applyFill="1" applyBorder="1" applyAlignment="1" applyProtection="1">
      <alignment horizontal="center" vertical="center" wrapText="1"/>
      <protection locked="0"/>
    </xf>
    <xf numFmtId="166" fontId="8" fillId="7" borderId="72" xfId="0" applyNumberFormat="1" applyFont="1" applyFill="1" applyBorder="1" applyAlignment="1" applyProtection="1">
      <alignment horizontal="center" vertical="center" wrapText="1"/>
      <protection locked="0"/>
    </xf>
    <xf numFmtId="165" fontId="8" fillId="7" borderId="72" xfId="0" applyNumberFormat="1" applyFont="1" applyFill="1" applyBorder="1" applyAlignment="1" applyProtection="1">
      <alignment horizontal="center" vertical="center" wrapText="1"/>
      <protection locked="0"/>
    </xf>
    <xf numFmtId="0" fontId="8" fillId="14" borderId="72" xfId="0" applyFont="1" applyFill="1" applyBorder="1" applyAlignment="1" applyProtection="1">
      <alignment horizontal="center" vertical="center" wrapText="1"/>
      <protection locked="0"/>
    </xf>
    <xf numFmtId="0" fontId="8" fillId="28" borderId="72" xfId="0" applyFont="1" applyFill="1" applyBorder="1" applyAlignment="1" applyProtection="1">
      <alignment horizontal="center" vertical="center" wrapText="1"/>
      <protection locked="0"/>
    </xf>
    <xf numFmtId="0" fontId="7" fillId="11" borderId="72" xfId="0" applyFont="1" applyFill="1" applyBorder="1" applyAlignment="1" applyProtection="1">
      <alignment horizontal="center" vertical="center" wrapText="1"/>
      <protection locked="0"/>
    </xf>
    <xf numFmtId="0" fontId="7" fillId="0" borderId="1" xfId="0" applyFont="1" applyFill="1" applyBorder="1" applyAlignment="1" applyProtection="1">
      <alignment horizontal="center" vertical="center" wrapText="1"/>
      <protection locked="0"/>
    </xf>
    <xf numFmtId="0" fontId="20" fillId="4" borderId="72" xfId="0" applyFont="1" applyFill="1" applyBorder="1" applyAlignment="1" applyProtection="1">
      <alignment vertical="center" wrapText="1"/>
      <protection locked="0"/>
    </xf>
    <xf numFmtId="0" fontId="7" fillId="4" borderId="72" xfId="0" applyFont="1" applyFill="1" applyBorder="1" applyAlignment="1" applyProtection="1">
      <alignment horizontal="center" vertical="center" wrapText="1"/>
      <protection locked="0"/>
    </xf>
    <xf numFmtId="166" fontId="8" fillId="4" borderId="72" xfId="0" applyNumberFormat="1" applyFont="1" applyFill="1" applyBorder="1" applyAlignment="1" applyProtection="1">
      <alignment vertical="center" wrapText="1"/>
      <protection locked="0"/>
    </xf>
    <xf numFmtId="0" fontId="8" fillId="0" borderId="1" xfId="4" applyFont="1" applyFill="1" applyBorder="1" applyAlignment="1" applyProtection="1">
      <alignment horizontal="center" vertical="center" wrapText="1"/>
      <protection locked="0"/>
    </xf>
    <xf numFmtId="0" fontId="8" fillId="0" borderId="0" xfId="4" applyFont="1" applyFill="1" applyBorder="1" applyAlignment="1" applyProtection="1">
      <alignment horizontal="center" vertical="center" wrapText="1"/>
      <protection locked="0"/>
    </xf>
    <xf numFmtId="0" fontId="20" fillId="4" borderId="14" xfId="0" applyFont="1" applyFill="1" applyBorder="1" applyAlignment="1" applyProtection="1">
      <alignment vertical="center" wrapText="1"/>
      <protection locked="0"/>
    </xf>
    <xf numFmtId="0" fontId="8" fillId="0" borderId="30" xfId="4" applyFont="1" applyFill="1" applyBorder="1" applyAlignment="1" applyProtection="1">
      <alignment horizontal="center" vertical="center"/>
      <protection locked="0"/>
    </xf>
    <xf numFmtId="0" fontId="8" fillId="0" borderId="0" xfId="4" applyFont="1" applyFill="1" applyBorder="1" applyAlignment="1" applyProtection="1">
      <alignment horizontal="center" vertical="center"/>
      <protection locked="0"/>
    </xf>
    <xf numFmtId="0" fontId="8" fillId="0" borderId="1" xfId="0" applyFont="1" applyBorder="1" applyAlignment="1" applyProtection="1">
      <alignment vertical="center" wrapText="1"/>
    </xf>
    <xf numFmtId="0" fontId="8" fillId="0" borderId="1" xfId="0" applyFont="1" applyBorder="1" applyAlignment="1" applyProtection="1">
      <alignment horizontal="center" vertical="center" wrapText="1"/>
    </xf>
    <xf numFmtId="0" fontId="18" fillId="0" borderId="50" xfId="0" applyFont="1" applyFill="1" applyBorder="1" applyAlignment="1" applyProtection="1">
      <alignment horizontal="center" vertical="center" wrapText="1"/>
      <protection locked="0"/>
    </xf>
    <xf numFmtId="0" fontId="8" fillId="4" borderId="34" xfId="0" applyFont="1" applyFill="1" applyBorder="1" applyAlignment="1" applyProtection="1">
      <alignment vertical="center" wrapText="1"/>
      <protection locked="0"/>
    </xf>
    <xf numFmtId="0" fontId="20" fillId="0" borderId="0" xfId="0" applyFont="1" applyBorder="1" applyAlignment="1" applyProtection="1">
      <alignment horizontal="center" vertical="center" wrapText="1"/>
      <protection locked="0"/>
    </xf>
    <xf numFmtId="0" fontId="53" fillId="0" borderId="1" xfId="0" applyFont="1" applyFill="1" applyBorder="1" applyAlignment="1" applyProtection="1">
      <alignment horizontal="center" vertical="center" wrapText="1"/>
      <protection locked="0"/>
    </xf>
    <xf numFmtId="0" fontId="8" fillId="0" borderId="1" xfId="0" applyFont="1" applyFill="1" applyBorder="1" applyAlignment="1">
      <alignment horizontal="center" vertical="center"/>
    </xf>
    <xf numFmtId="165" fontId="8" fillId="0" borderId="1" xfId="4" applyNumberFormat="1" applyFont="1" applyFill="1" applyBorder="1" applyAlignment="1" applyProtection="1">
      <alignment horizontal="center" vertical="center"/>
      <protection locked="0"/>
    </xf>
    <xf numFmtId="14" fontId="8" fillId="4" borderId="1" xfId="2" applyNumberFormat="1" applyFont="1" applyFill="1" applyBorder="1" applyAlignment="1" applyProtection="1">
      <alignment horizontal="center" vertical="center" wrapText="1"/>
      <protection locked="0"/>
    </xf>
    <xf numFmtId="165" fontId="8" fillId="3" borderId="1" xfId="0" applyNumberFormat="1" applyFont="1" applyFill="1" applyBorder="1" applyAlignment="1" applyProtection="1">
      <alignment horizontal="center" vertical="center" wrapText="1"/>
      <protection locked="0"/>
    </xf>
    <xf numFmtId="14" fontId="8" fillId="0" borderId="0" xfId="0" applyNumberFormat="1" applyFont="1" applyFill="1" applyBorder="1" applyAlignment="1" applyProtection="1">
      <alignment vertical="center" wrapText="1"/>
      <protection locked="0"/>
    </xf>
    <xf numFmtId="14" fontId="18" fillId="0" borderId="0" xfId="0" applyNumberFormat="1" applyFont="1" applyFill="1" applyBorder="1" applyAlignment="1" applyProtection="1">
      <alignment horizontal="center" vertical="center" wrapText="1"/>
      <protection locked="0"/>
    </xf>
    <xf numFmtId="14" fontId="18" fillId="0" borderId="72" xfId="0" applyNumberFormat="1" applyFont="1" applyBorder="1" applyAlignment="1" applyProtection="1">
      <alignment horizontal="center" vertical="center" wrapText="1"/>
      <protection locked="0"/>
    </xf>
    <xf numFmtId="165" fontId="20" fillId="3" borderId="0" xfId="0" applyNumberFormat="1" applyFont="1" applyFill="1" applyBorder="1" applyAlignment="1" applyProtection="1">
      <alignment horizontal="center" vertical="center" wrapText="1"/>
      <protection locked="0"/>
    </xf>
    <xf numFmtId="165" fontId="17" fillId="0" borderId="1" xfId="0" applyNumberFormat="1" applyFont="1" applyFill="1" applyBorder="1" applyAlignment="1" applyProtection="1">
      <alignment horizontal="center" vertical="center" wrapText="1"/>
      <protection locked="0"/>
    </xf>
    <xf numFmtId="165" fontId="20" fillId="0" borderId="0" xfId="0" applyNumberFormat="1" applyFont="1" applyBorder="1" applyAlignment="1" applyProtection="1">
      <alignment horizontal="center" vertical="center" wrapText="1"/>
      <protection locked="0"/>
    </xf>
    <xf numFmtId="14" fontId="8" fillId="0" borderId="0" xfId="0" applyNumberFormat="1" applyFont="1" applyFill="1" applyAlignment="1" applyProtection="1">
      <alignment vertical="center" wrapText="1"/>
      <protection locked="0"/>
    </xf>
    <xf numFmtId="14" fontId="8" fillId="0" borderId="0" xfId="0" applyNumberFormat="1" applyFont="1" applyAlignment="1" applyProtection="1">
      <alignment horizontal="center" vertical="center" wrapText="1"/>
      <protection locked="0"/>
    </xf>
    <xf numFmtId="20" fontId="8" fillId="0" borderId="1" xfId="4" applyNumberFormat="1" applyFont="1" applyFill="1" applyBorder="1" applyAlignment="1" applyProtection="1">
      <alignment horizontal="center" vertical="center"/>
      <protection locked="0"/>
    </xf>
    <xf numFmtId="166" fontId="11" fillId="0" borderId="72" xfId="0" applyNumberFormat="1" applyFont="1" applyFill="1" applyBorder="1" applyAlignment="1" applyProtection="1">
      <alignment horizontal="center" vertical="center"/>
      <protection locked="0"/>
    </xf>
    <xf numFmtId="20" fontId="8" fillId="4" borderId="72" xfId="0" applyNumberFormat="1" applyFont="1" applyFill="1" applyBorder="1" applyAlignment="1" applyProtection="1">
      <alignment horizontal="center" vertical="center" wrapText="1"/>
      <protection locked="0"/>
    </xf>
    <xf numFmtId="166" fontId="45" fillId="20" borderId="1" xfId="7" applyNumberFormat="1" applyFont="1" applyFill="1" applyBorder="1" applyAlignment="1">
      <alignment horizontal="center" vertical="center" wrapText="1"/>
    </xf>
    <xf numFmtId="166" fontId="8" fillId="4" borderId="14" xfId="0" applyNumberFormat="1" applyFont="1" applyFill="1" applyBorder="1" applyAlignment="1" applyProtection="1">
      <alignment vertical="center" wrapText="1"/>
      <protection locked="0"/>
    </xf>
    <xf numFmtId="20" fontId="8" fillId="0" borderId="30" xfId="0" applyNumberFormat="1" applyFont="1" applyBorder="1" applyAlignment="1" applyProtection="1">
      <alignment horizontal="center" vertical="center" wrapText="1"/>
      <protection locked="0"/>
    </xf>
    <xf numFmtId="166" fontId="11" fillId="0" borderId="72" xfId="0" applyNumberFormat="1" applyFont="1" applyFill="1" applyBorder="1" applyAlignment="1" applyProtection="1">
      <alignment horizontal="center" vertical="center" wrapText="1"/>
      <protection locked="0"/>
    </xf>
    <xf numFmtId="166" fontId="8" fillId="0" borderId="30" xfId="0" applyNumberFormat="1" applyFont="1" applyFill="1" applyBorder="1" applyAlignment="1" applyProtection="1">
      <alignment horizontal="center" vertical="center" wrapText="1"/>
      <protection locked="0"/>
    </xf>
    <xf numFmtId="20" fontId="8" fillId="19" borderId="72" xfId="0" applyNumberFormat="1" applyFont="1" applyFill="1" applyBorder="1" applyAlignment="1" applyProtection="1">
      <alignment horizontal="center" vertical="center" wrapText="1"/>
      <protection locked="0"/>
    </xf>
    <xf numFmtId="20" fontId="8" fillId="0" borderId="0" xfId="0" applyNumberFormat="1" applyFont="1" applyBorder="1" applyAlignment="1" applyProtection="1">
      <alignment vertical="center" wrapText="1"/>
      <protection locked="0"/>
    </xf>
    <xf numFmtId="166" fontId="8" fillId="0" borderId="51" xfId="0" applyNumberFormat="1" applyFont="1" applyFill="1" applyBorder="1" applyAlignment="1" applyProtection="1">
      <alignment vertical="center" wrapText="1"/>
      <protection locked="0"/>
    </xf>
    <xf numFmtId="20" fontId="8" fillId="0" borderId="30" xfId="0" applyNumberFormat="1" applyFont="1" applyFill="1" applyBorder="1" applyAlignment="1" applyProtection="1">
      <alignment horizontal="center" vertical="center" wrapText="1"/>
      <protection locked="0"/>
    </xf>
    <xf numFmtId="20" fontId="8" fillId="5" borderId="72" xfId="0" applyNumberFormat="1" applyFont="1" applyFill="1" applyBorder="1" applyAlignment="1" applyProtection="1">
      <alignment horizontal="center" vertical="center" wrapText="1"/>
      <protection locked="0"/>
    </xf>
    <xf numFmtId="20" fontId="25" fillId="0" borderId="1" xfId="0" applyNumberFormat="1" applyFont="1" applyBorder="1" applyAlignment="1">
      <alignment horizontal="center" vertical="center" wrapText="1"/>
    </xf>
    <xf numFmtId="166" fontId="8" fillId="0" borderId="20" xfId="0" applyNumberFormat="1" applyFont="1" applyBorder="1" applyAlignment="1" applyProtection="1">
      <alignment horizontal="center" vertical="center" wrapText="1"/>
      <protection locked="0"/>
    </xf>
    <xf numFmtId="20" fontId="8" fillId="11" borderId="1" xfId="4" applyNumberFormat="1" applyFont="1" applyFill="1" applyBorder="1" applyAlignment="1" applyProtection="1">
      <alignment horizontal="center" vertical="center"/>
      <protection locked="0"/>
    </xf>
    <xf numFmtId="166" fontId="20" fillId="0" borderId="0" xfId="0" applyNumberFormat="1" applyFont="1" applyBorder="1" applyAlignment="1" applyProtection="1">
      <alignment horizontal="center" vertical="center" wrapText="1"/>
      <protection locked="0"/>
    </xf>
    <xf numFmtId="166" fontId="8" fillId="4" borderId="19" xfId="0" applyNumberFormat="1" applyFont="1" applyFill="1" applyBorder="1" applyAlignment="1" applyProtection="1">
      <alignment vertical="center" wrapText="1"/>
      <protection locked="0"/>
    </xf>
    <xf numFmtId="20" fontId="15" fillId="0" borderId="1" xfId="0" applyNumberFormat="1" applyFont="1" applyBorder="1" applyAlignment="1">
      <alignment horizontal="center" vertical="center" wrapText="1"/>
    </xf>
    <xf numFmtId="20" fontId="20" fillId="0" borderId="1" xfId="0" applyNumberFormat="1" applyFont="1" applyBorder="1" applyAlignment="1" applyProtection="1">
      <alignment vertical="center" wrapText="1"/>
      <protection locked="0"/>
    </xf>
    <xf numFmtId="20" fontId="8" fillId="0" borderId="14" xfId="0" applyNumberFormat="1" applyFont="1" applyBorder="1" applyAlignment="1" applyProtection="1">
      <alignment vertical="center" wrapText="1"/>
      <protection locked="0"/>
    </xf>
    <xf numFmtId="20" fontId="8" fillId="0" borderId="1" xfId="5" applyNumberFormat="1" applyFont="1" applyFill="1" applyBorder="1" applyAlignment="1" applyProtection="1">
      <alignment horizontal="center" vertical="center"/>
      <protection locked="0"/>
    </xf>
    <xf numFmtId="21" fontId="8" fillId="0" borderId="72" xfId="0" applyNumberFormat="1" applyFont="1" applyBorder="1" applyAlignment="1" applyProtection="1">
      <alignment horizontal="center" vertical="center" wrapText="1"/>
      <protection locked="0"/>
    </xf>
    <xf numFmtId="166" fontId="11" fillId="3" borderId="72" xfId="0" applyNumberFormat="1" applyFont="1" applyFill="1" applyBorder="1" applyAlignment="1" applyProtection="1">
      <alignment horizontal="center" vertical="center" wrapText="1"/>
      <protection locked="0"/>
    </xf>
    <xf numFmtId="166" fontId="8" fillId="11" borderId="0" xfId="0" applyNumberFormat="1" applyFont="1" applyFill="1" applyAlignment="1" applyProtection="1">
      <alignment horizontal="center" vertical="center" wrapText="1"/>
      <protection locked="0"/>
    </xf>
    <xf numFmtId="166" fontId="18" fillId="0" borderId="51" xfId="0" applyNumberFormat="1" applyFont="1" applyBorder="1" applyAlignment="1" applyProtection="1">
      <alignment horizontal="center" vertical="center" wrapText="1"/>
      <protection locked="0"/>
    </xf>
    <xf numFmtId="166" fontId="8" fillId="4" borderId="70" xfId="0" applyNumberFormat="1" applyFont="1" applyFill="1" applyBorder="1" applyAlignment="1" applyProtection="1">
      <alignment horizontal="center" vertical="center" wrapText="1"/>
      <protection locked="0"/>
    </xf>
    <xf numFmtId="166" fontId="8" fillId="11" borderId="0" xfId="0" applyNumberFormat="1" applyFont="1" applyFill="1" applyBorder="1" applyAlignment="1" applyProtection="1">
      <alignment horizontal="center" vertical="center" wrapText="1"/>
      <protection locked="0"/>
    </xf>
    <xf numFmtId="166" fontId="11" fillId="3" borderId="72" xfId="0" applyNumberFormat="1" applyFont="1" applyFill="1" applyBorder="1" applyAlignment="1">
      <alignment horizontal="center" vertical="center" wrapText="1"/>
    </xf>
    <xf numFmtId="166" fontId="8" fillId="3" borderId="30" xfId="0" applyNumberFormat="1" applyFont="1" applyFill="1" applyBorder="1" applyAlignment="1" applyProtection="1">
      <alignment horizontal="center" vertical="center" wrapText="1"/>
      <protection locked="0"/>
    </xf>
    <xf numFmtId="166" fontId="18" fillId="0" borderId="51" xfId="0" applyNumberFormat="1" applyFont="1" applyFill="1" applyBorder="1" applyAlignment="1" applyProtection="1">
      <alignment horizontal="center" vertical="center" wrapText="1"/>
      <protection locked="0"/>
    </xf>
    <xf numFmtId="166" fontId="8" fillId="0" borderId="40" xfId="0" applyNumberFormat="1" applyFont="1" applyFill="1" applyBorder="1" applyAlignment="1" applyProtection="1">
      <alignment vertical="center" wrapText="1"/>
      <protection locked="0"/>
    </xf>
    <xf numFmtId="20" fontId="8" fillId="6" borderId="72" xfId="0" applyNumberFormat="1" applyFont="1" applyFill="1" applyBorder="1" applyAlignment="1" applyProtection="1">
      <alignment horizontal="center" vertical="center" wrapText="1"/>
      <protection locked="0"/>
    </xf>
    <xf numFmtId="166" fontId="8" fillId="0" borderId="34" xfId="0" applyNumberFormat="1" applyFont="1" applyFill="1" applyBorder="1" applyAlignment="1" applyProtection="1">
      <alignment horizontal="center" vertical="center" wrapText="1"/>
      <protection locked="0"/>
    </xf>
    <xf numFmtId="171" fontId="8" fillId="0" borderId="1" xfId="0" applyNumberFormat="1" applyFont="1" applyFill="1" applyBorder="1" applyAlignment="1" applyProtection="1">
      <alignment vertical="center" wrapText="1"/>
      <protection locked="0"/>
    </xf>
    <xf numFmtId="20" fontId="8" fillId="0" borderId="72" xfId="0" applyNumberFormat="1" applyFont="1" applyBorder="1" applyAlignment="1">
      <alignment horizontal="center" vertical="center"/>
    </xf>
    <xf numFmtId="166" fontId="8" fillId="4" borderId="1" xfId="0" applyNumberFormat="1" applyFont="1" applyFill="1" applyBorder="1" applyAlignment="1" applyProtection="1">
      <alignment horizontal="right" vertical="center" wrapText="1"/>
      <protection locked="0"/>
    </xf>
    <xf numFmtId="165" fontId="8" fillId="3" borderId="0" xfId="0" applyNumberFormat="1" applyFont="1" applyFill="1" applyAlignment="1" applyProtection="1">
      <alignment horizontal="center" vertical="center" wrapText="1"/>
      <protection locked="0"/>
    </xf>
    <xf numFmtId="165" fontId="8" fillId="3" borderId="0" xfId="0" applyNumberFormat="1" applyFont="1" applyFill="1" applyBorder="1" applyAlignment="1" applyProtection="1">
      <alignment horizontal="center" vertical="center" wrapText="1"/>
      <protection locked="0"/>
    </xf>
    <xf numFmtId="165" fontId="8" fillId="11" borderId="1" xfId="0" applyNumberFormat="1" applyFont="1" applyFill="1" applyBorder="1" applyAlignment="1" applyProtection="1">
      <alignment horizontal="center" vertical="center" wrapText="1"/>
      <protection locked="0"/>
    </xf>
    <xf numFmtId="14" fontId="8" fillId="0" borderId="38" xfId="0" applyNumberFormat="1" applyFont="1" applyBorder="1" applyAlignment="1" applyProtection="1">
      <alignment vertical="center" wrapText="1"/>
      <protection locked="0"/>
    </xf>
    <xf numFmtId="165" fontId="8" fillId="11" borderId="1" xfId="4" applyNumberFormat="1" applyFont="1" applyFill="1" applyBorder="1" applyAlignment="1" applyProtection="1">
      <alignment horizontal="center" vertical="center"/>
      <protection locked="0"/>
    </xf>
    <xf numFmtId="165" fontId="8" fillId="4" borderId="0" xfId="0" applyNumberFormat="1" applyFont="1" applyFill="1" applyBorder="1" applyAlignment="1" applyProtection="1">
      <alignment horizontal="center" vertical="center" wrapText="1"/>
      <protection locked="0"/>
    </xf>
    <xf numFmtId="165" fontId="8" fillId="11" borderId="0" xfId="0" applyNumberFormat="1" applyFont="1" applyFill="1" applyAlignment="1" applyProtection="1">
      <alignment horizontal="center" vertical="center" wrapText="1"/>
      <protection locked="0"/>
    </xf>
    <xf numFmtId="165" fontId="8" fillId="11" borderId="0" xfId="0" applyNumberFormat="1" applyFont="1" applyFill="1" applyBorder="1" applyAlignment="1" applyProtection="1">
      <alignment horizontal="center" vertical="center" wrapText="1"/>
      <protection locked="0"/>
    </xf>
    <xf numFmtId="165" fontId="8" fillId="4" borderId="0" xfId="0" applyNumberFormat="1" applyFont="1" applyFill="1" applyAlignment="1" applyProtection="1">
      <alignment horizontal="center" vertical="center" wrapText="1"/>
      <protection locked="0"/>
    </xf>
    <xf numFmtId="165" fontId="53" fillId="0" borderId="1" xfId="0" applyNumberFormat="1" applyFont="1" applyFill="1" applyBorder="1" applyAlignment="1" applyProtection="1">
      <alignment horizontal="center" vertical="center" wrapText="1"/>
      <protection locked="0"/>
    </xf>
    <xf numFmtId="20" fontId="8" fillId="3" borderId="1" xfId="4" applyNumberFormat="1" applyFont="1" applyFill="1" applyBorder="1" applyAlignment="1" applyProtection="1">
      <alignment horizontal="center" vertical="center"/>
      <protection locked="0"/>
    </xf>
    <xf numFmtId="20" fontId="8" fillId="3" borderId="0" xfId="4" applyNumberFormat="1" applyFont="1" applyFill="1" applyBorder="1" applyAlignment="1" applyProtection="1">
      <alignment horizontal="center" vertical="center"/>
      <protection locked="0"/>
    </xf>
    <xf numFmtId="20" fontId="8" fillId="16" borderId="72" xfId="0" applyNumberFormat="1" applyFont="1" applyFill="1" applyBorder="1" applyAlignment="1" applyProtection="1">
      <alignment horizontal="center" vertical="center" wrapText="1"/>
      <protection locked="0"/>
    </xf>
    <xf numFmtId="166" fontId="8" fillId="4" borderId="31" xfId="0" applyNumberFormat="1" applyFont="1" applyFill="1" applyBorder="1" applyAlignment="1" applyProtection="1">
      <alignment horizontal="center" vertical="center" wrapText="1"/>
      <protection locked="0"/>
    </xf>
    <xf numFmtId="166" fontId="11" fillId="4" borderId="72" xfId="0" applyNumberFormat="1" applyFont="1" applyFill="1" applyBorder="1" applyAlignment="1" applyProtection="1">
      <alignment horizontal="center" vertical="center" wrapText="1"/>
      <protection locked="0"/>
    </xf>
    <xf numFmtId="20" fontId="11" fillId="3" borderId="1" xfId="0" applyNumberFormat="1" applyFont="1" applyFill="1" applyBorder="1" applyAlignment="1">
      <alignment horizontal="center" vertical="center" wrapText="1"/>
    </xf>
    <xf numFmtId="171" fontId="8" fillId="0" borderId="1" xfId="0" applyNumberFormat="1" applyFont="1" applyFill="1" applyBorder="1" applyAlignment="1" applyProtection="1">
      <alignment horizontal="center" vertical="center" wrapText="1"/>
    </xf>
    <xf numFmtId="171" fontId="8" fillId="0" borderId="0" xfId="0" applyNumberFormat="1" applyFont="1" applyFill="1" applyAlignment="1" applyProtection="1">
      <alignment horizontal="center" vertical="center" wrapText="1"/>
    </xf>
    <xf numFmtId="166" fontId="8" fillId="4" borderId="80" xfId="0" applyNumberFormat="1" applyFont="1" applyFill="1" applyBorder="1" applyAlignment="1" applyProtection="1">
      <alignment horizontal="center" vertical="center" wrapText="1"/>
      <protection locked="0"/>
    </xf>
    <xf numFmtId="20" fontId="8" fillId="0" borderId="41" xfId="0" applyNumberFormat="1" applyFont="1" applyBorder="1" applyAlignment="1" applyProtection="1">
      <alignment horizontal="center" vertical="center" wrapText="1"/>
      <protection locked="0"/>
    </xf>
    <xf numFmtId="171" fontId="8" fillId="0" borderId="72" xfId="0" applyNumberFormat="1" applyFont="1" applyFill="1" applyBorder="1" applyAlignment="1" applyProtection="1">
      <alignment horizontal="center" vertical="center" wrapText="1"/>
    </xf>
    <xf numFmtId="166" fontId="8" fillId="3" borderId="80" xfId="0" applyNumberFormat="1" applyFont="1" applyFill="1" applyBorder="1" applyAlignment="1" applyProtection="1">
      <alignment horizontal="center" vertical="center" wrapText="1"/>
      <protection locked="0"/>
    </xf>
    <xf numFmtId="166" fontId="8" fillId="0" borderId="80" xfId="0" applyNumberFormat="1" applyFont="1" applyFill="1" applyBorder="1" applyAlignment="1" applyProtection="1">
      <alignment horizontal="center" vertical="center" wrapText="1"/>
      <protection locked="0"/>
    </xf>
    <xf numFmtId="171" fontId="8" fillId="0" borderId="0" xfId="0" applyNumberFormat="1" applyFont="1" applyFill="1" applyBorder="1" applyAlignment="1" applyProtection="1">
      <alignment horizontal="center" vertical="center" wrapText="1"/>
    </xf>
    <xf numFmtId="166" fontId="8" fillId="4" borderId="41" xfId="0" applyNumberFormat="1" applyFont="1" applyFill="1" applyBorder="1" applyAlignment="1" applyProtection="1">
      <alignment horizontal="center" vertical="center" wrapText="1"/>
      <protection locked="0"/>
    </xf>
    <xf numFmtId="20" fontId="8" fillId="0" borderId="80" xfId="0" applyNumberFormat="1" applyFont="1" applyBorder="1" applyAlignment="1" applyProtection="1">
      <alignment horizontal="center" vertical="center" wrapText="1"/>
      <protection locked="0"/>
    </xf>
    <xf numFmtId="20" fontId="8" fillId="0" borderId="38" xfId="0" applyNumberFormat="1" applyFont="1" applyBorder="1" applyAlignment="1" applyProtection="1">
      <alignment horizontal="center" vertical="center" wrapText="1"/>
      <protection locked="0"/>
    </xf>
    <xf numFmtId="171" fontId="8" fillId="0" borderId="38" xfId="0" applyNumberFormat="1" applyFont="1" applyFill="1" applyBorder="1" applyAlignment="1" applyProtection="1">
      <alignment horizontal="center" vertical="center" wrapText="1"/>
    </xf>
    <xf numFmtId="20" fontId="8" fillId="0" borderId="80" xfId="0" applyNumberFormat="1" applyFont="1" applyBorder="1" applyAlignment="1" applyProtection="1">
      <alignment vertical="center" wrapText="1"/>
      <protection locked="0"/>
    </xf>
    <xf numFmtId="0" fontId="18" fillId="5" borderId="80" xfId="0" applyFont="1" applyFill="1" applyBorder="1" applyAlignment="1" applyProtection="1">
      <alignment horizontal="center" vertical="center" wrapText="1"/>
      <protection locked="0"/>
    </xf>
    <xf numFmtId="171" fontId="8" fillId="0" borderId="30" xfId="0" applyNumberFormat="1" applyFont="1" applyFill="1" applyBorder="1" applyAlignment="1" applyProtection="1">
      <alignment horizontal="center" vertical="center" wrapText="1"/>
    </xf>
    <xf numFmtId="46" fontId="8" fillId="0" borderId="72" xfId="0" applyNumberFormat="1" applyFont="1" applyBorder="1" applyAlignment="1" applyProtection="1">
      <alignment horizontal="center" vertical="center" wrapText="1"/>
      <protection locked="0"/>
    </xf>
    <xf numFmtId="171" fontId="20" fillId="0" borderId="1" xfId="0" applyNumberFormat="1" applyFont="1" applyBorder="1" applyAlignment="1" applyProtection="1">
      <alignment horizontal="center" vertical="center" wrapText="1"/>
      <protection locked="0"/>
    </xf>
    <xf numFmtId="171" fontId="8" fillId="0" borderId="34" xfId="0" applyNumberFormat="1" applyFont="1" applyBorder="1" applyAlignment="1" applyProtection="1">
      <alignment vertical="center" wrapText="1"/>
      <protection locked="0"/>
    </xf>
    <xf numFmtId="171" fontId="20" fillId="0" borderId="1" xfId="0" applyNumberFormat="1" applyFont="1" applyBorder="1" applyAlignment="1" applyProtection="1">
      <alignment vertical="center" wrapText="1"/>
      <protection locked="0"/>
    </xf>
    <xf numFmtId="171" fontId="8" fillId="0" borderId="41" xfId="0" applyNumberFormat="1" applyFont="1" applyFill="1" applyBorder="1" applyAlignment="1" applyProtection="1">
      <alignment horizontal="center" vertical="center" wrapText="1"/>
    </xf>
    <xf numFmtId="166" fontId="8" fillId="4" borderId="40" xfId="0" applyNumberFormat="1" applyFont="1" applyFill="1" applyBorder="1" applyAlignment="1" applyProtection="1">
      <alignment horizontal="center" vertical="center" wrapText="1"/>
      <protection locked="0"/>
    </xf>
    <xf numFmtId="172" fontId="18" fillId="0" borderId="51" xfId="0" applyNumberFormat="1" applyFont="1" applyFill="1" applyBorder="1" applyAlignment="1" applyProtection="1">
      <alignment horizontal="center" vertical="center" wrapText="1"/>
    </xf>
    <xf numFmtId="172" fontId="18" fillId="4" borderId="1" xfId="0" applyNumberFormat="1" applyFont="1" applyFill="1" applyBorder="1" applyAlignment="1" applyProtection="1">
      <alignment horizontal="center" vertical="center" wrapText="1"/>
    </xf>
    <xf numFmtId="0" fontId="11" fillId="3" borderId="1" xfId="0" applyFont="1" applyFill="1" applyBorder="1" applyAlignment="1">
      <alignment horizontal="center" vertical="center" wrapText="1"/>
    </xf>
    <xf numFmtId="171" fontId="8" fillId="0" borderId="37" xfId="0" applyNumberFormat="1" applyFont="1" applyBorder="1" applyAlignment="1" applyProtection="1">
      <alignment vertical="center" wrapText="1"/>
      <protection locked="0"/>
    </xf>
    <xf numFmtId="20" fontId="8" fillId="0" borderId="80" xfId="0" applyNumberFormat="1" applyFont="1" applyFill="1" applyBorder="1" applyAlignment="1" applyProtection="1">
      <alignment horizontal="center" vertical="center" wrapText="1"/>
      <protection locked="0"/>
    </xf>
    <xf numFmtId="171" fontId="11" fillId="3" borderId="72" xfId="0" applyNumberFormat="1" applyFont="1" applyFill="1" applyBorder="1" applyAlignment="1" applyProtection="1">
      <alignment horizontal="center" vertical="center" wrapText="1"/>
      <protection locked="0"/>
    </xf>
    <xf numFmtId="171" fontId="8" fillId="0" borderId="51" xfId="0" applyNumberFormat="1" applyFont="1" applyFill="1" applyBorder="1" applyAlignment="1" applyProtection="1">
      <alignment horizontal="center" vertical="center" wrapText="1"/>
    </xf>
    <xf numFmtId="171" fontId="8" fillId="0" borderId="34" xfId="0" applyNumberFormat="1" applyFont="1" applyFill="1" applyBorder="1" applyAlignment="1" applyProtection="1">
      <alignment horizontal="center" vertical="center" wrapText="1"/>
    </xf>
    <xf numFmtId="0" fontId="8" fillId="13" borderId="72" xfId="0" applyFont="1" applyFill="1" applyBorder="1" applyAlignment="1" applyProtection="1">
      <alignment horizontal="center" vertical="center" wrapText="1"/>
      <protection locked="0"/>
    </xf>
    <xf numFmtId="0" fontId="8" fillId="0" borderId="14" xfId="0" applyFont="1" applyFill="1" applyBorder="1" applyAlignment="1" applyProtection="1">
      <alignment vertical="center" wrapText="1"/>
      <protection locked="0"/>
    </xf>
    <xf numFmtId="0" fontId="8" fillId="4" borderId="41" xfId="0" applyFont="1" applyFill="1" applyBorder="1" applyAlignment="1" applyProtection="1">
      <alignment horizontal="center" vertical="center" wrapText="1"/>
      <protection locked="0"/>
    </xf>
    <xf numFmtId="0" fontId="8" fillId="3" borderId="0" xfId="0" applyFont="1" applyFill="1" applyAlignment="1" applyProtection="1">
      <alignment horizontal="center" vertical="center" wrapText="1"/>
      <protection locked="0"/>
    </xf>
    <xf numFmtId="0" fontId="20" fillId="0" borderId="1" xfId="0" applyFont="1" applyBorder="1" applyAlignment="1" applyProtection="1">
      <alignment vertical="center" wrapText="1"/>
      <protection locked="0"/>
    </xf>
    <xf numFmtId="0" fontId="8" fillId="0" borderId="40" xfId="0" applyFont="1" applyBorder="1" applyAlignment="1" applyProtection="1">
      <alignment horizontal="right" vertical="center" wrapText="1"/>
      <protection locked="0"/>
    </xf>
    <xf numFmtId="0" fontId="8" fillId="4" borderId="78" xfId="0" applyFont="1" applyFill="1" applyBorder="1" applyAlignment="1" applyProtection="1">
      <alignment horizontal="center" vertical="center" wrapText="1"/>
      <protection locked="0"/>
    </xf>
    <xf numFmtId="0" fontId="8" fillId="0" borderId="72" xfId="0" applyFont="1" applyFill="1" applyBorder="1" applyAlignment="1" applyProtection="1">
      <alignment horizontal="right" vertical="center" wrapText="1"/>
      <protection locked="0"/>
    </xf>
    <xf numFmtId="0" fontId="8" fillId="0" borderId="14" xfId="0" applyNumberFormat="1" applyFont="1" applyFill="1" applyBorder="1" applyAlignment="1" applyProtection="1">
      <alignment horizontal="center" vertical="center" wrapText="1"/>
      <protection locked="0"/>
    </xf>
    <xf numFmtId="0" fontId="7" fillId="0" borderId="40" xfId="0" applyFont="1" applyFill="1" applyBorder="1" applyAlignment="1" applyProtection="1">
      <alignment horizontal="center" vertical="center" wrapText="1"/>
      <protection locked="0"/>
    </xf>
    <xf numFmtId="0" fontId="15" fillId="0" borderId="72" xfId="10" applyNumberFormat="1" applyFont="1" applyFill="1" applyBorder="1" applyAlignment="1" applyProtection="1">
      <alignment horizontal="center" vertical="center" wrapText="1"/>
      <protection locked="0"/>
    </xf>
    <xf numFmtId="0" fontId="8" fillId="4" borderId="7" xfId="0" applyFont="1" applyFill="1" applyBorder="1" applyAlignment="1" applyProtection="1">
      <alignment vertical="center" wrapText="1"/>
      <protection locked="0"/>
    </xf>
    <xf numFmtId="0" fontId="20" fillId="4" borderId="1" xfId="0" applyFont="1" applyFill="1" applyBorder="1" applyAlignment="1" applyProtection="1">
      <alignment horizontal="right" vertical="center" wrapText="1"/>
      <protection locked="0"/>
    </xf>
    <xf numFmtId="0" fontId="18" fillId="19" borderId="72" xfId="0" applyFont="1" applyFill="1" applyBorder="1" applyAlignment="1" applyProtection="1">
      <alignment horizontal="center" vertical="center" wrapText="1"/>
      <protection locked="0"/>
    </xf>
    <xf numFmtId="0" fontId="34" fillId="0" borderId="1" xfId="7" applyFont="1" applyBorder="1" applyAlignment="1">
      <alignment horizontal="center" vertical="center" wrapText="1"/>
    </xf>
    <xf numFmtId="0" fontId="25" fillId="0" borderId="1" xfId="7" applyFont="1" applyBorder="1" applyAlignment="1">
      <alignment horizontal="left" vertical="top" wrapText="1"/>
    </xf>
    <xf numFmtId="0" fontId="15" fillId="0" borderId="1" xfId="7" applyFont="1" applyBorder="1" applyAlignment="1">
      <alignment horizontal="center" vertical="center" wrapText="1"/>
    </xf>
    <xf numFmtId="0" fontId="12" fillId="0" borderId="1" xfId="0" applyFont="1" applyBorder="1" applyAlignment="1">
      <alignment horizontal="center" vertical="center"/>
    </xf>
    <xf numFmtId="0" fontId="12" fillId="0" borderId="1" xfId="0" applyFont="1" applyBorder="1" applyAlignment="1">
      <alignment horizontal="center"/>
    </xf>
    <xf numFmtId="0" fontId="8" fillId="0" borderId="42" xfId="0" applyFont="1" applyBorder="1" applyAlignment="1" applyProtection="1">
      <alignment horizontal="center" vertical="center" wrapText="1"/>
      <protection locked="0"/>
    </xf>
    <xf numFmtId="0" fontId="0" fillId="0" borderId="72" xfId="0" applyBorder="1" applyAlignment="1">
      <alignment horizontal="center" vertical="center"/>
    </xf>
    <xf numFmtId="0" fontId="8" fillId="0" borderId="40" xfId="4" applyFont="1" applyFill="1" applyBorder="1" applyAlignment="1" applyProtection="1">
      <alignment horizontal="center" vertical="center" wrapText="1"/>
      <protection locked="0"/>
    </xf>
    <xf numFmtId="0" fontId="8" fillId="30" borderId="1" xfId="0" applyFont="1" applyFill="1" applyBorder="1" applyAlignment="1" applyProtection="1">
      <alignment horizontal="center" vertical="center" wrapText="1"/>
      <protection locked="0"/>
    </xf>
    <xf numFmtId="0" fontId="8" fillId="16" borderId="72" xfId="0" applyFont="1" applyFill="1" applyBorder="1" applyAlignment="1" applyProtection="1">
      <alignment vertical="center" wrapText="1"/>
      <protection locked="0"/>
    </xf>
    <xf numFmtId="0" fontId="8" fillId="30" borderId="0" xfId="0" applyFont="1" applyFill="1" applyBorder="1" applyAlignment="1" applyProtection="1">
      <alignment horizontal="center" vertical="center" wrapText="1"/>
      <protection locked="0"/>
    </xf>
    <xf numFmtId="0" fontId="69" fillId="0" borderId="1" xfId="4" applyFont="1" applyFill="1" applyBorder="1" applyAlignment="1" applyProtection="1">
      <alignment horizontal="center" vertical="center" wrapText="1"/>
      <protection locked="0"/>
    </xf>
    <xf numFmtId="0" fontId="8" fillId="16" borderId="1" xfId="4" applyFont="1" applyFill="1" applyBorder="1" applyAlignment="1" applyProtection="1">
      <alignment horizontal="center" vertical="center" wrapText="1"/>
      <protection locked="0"/>
    </xf>
    <xf numFmtId="0" fontId="8" fillId="16" borderId="0" xfId="4" applyFont="1" applyFill="1" applyBorder="1" applyAlignment="1" applyProtection="1">
      <alignment horizontal="center" vertical="center" wrapText="1"/>
      <protection locked="0"/>
    </xf>
    <xf numFmtId="0" fontId="39" fillId="0" borderId="1" xfId="10" applyFont="1" applyBorder="1" applyAlignment="1">
      <alignment horizontal="left" vertical="top" wrapText="1"/>
    </xf>
    <xf numFmtId="0" fontId="8" fillId="0" borderId="1" xfId="4" applyFont="1" applyFill="1" applyBorder="1" applyAlignment="1" applyProtection="1">
      <alignment horizontal="left" vertical="center" wrapText="1"/>
      <protection locked="0"/>
    </xf>
    <xf numFmtId="0" fontId="8" fillId="0" borderId="18" xfId="0" applyFont="1" applyFill="1" applyBorder="1" applyAlignment="1" applyProtection="1">
      <alignment horizontal="left" vertical="center" wrapText="1"/>
      <protection locked="0"/>
    </xf>
    <xf numFmtId="0" fontId="8" fillId="0" borderId="1" xfId="5" applyFont="1" applyFill="1" applyBorder="1" applyAlignment="1">
      <alignment horizontal="center" vertical="center" wrapText="1"/>
    </xf>
    <xf numFmtId="0" fontId="18" fillId="11" borderId="1" xfId="0" applyFont="1" applyFill="1" applyBorder="1" applyAlignment="1" applyProtection="1">
      <alignment horizontal="center" vertical="center" wrapText="1"/>
      <protection locked="0"/>
    </xf>
    <xf numFmtId="0" fontId="25" fillId="0" borderId="1" xfId="0" applyFont="1" applyBorder="1" applyAlignment="1">
      <alignment horizontal="center" vertical="center" wrapText="1"/>
    </xf>
    <xf numFmtId="49" fontId="11" fillId="0" borderId="72" xfId="0" applyNumberFormat="1" applyFont="1" applyFill="1" applyBorder="1" applyAlignment="1">
      <alignment horizontal="center" vertical="center" wrapText="1"/>
    </xf>
    <xf numFmtId="0" fontId="34" fillId="0" borderId="1" xfId="9" applyFont="1" applyBorder="1" applyAlignment="1">
      <alignment horizontal="center" vertical="top" wrapText="1"/>
    </xf>
    <xf numFmtId="0" fontId="8" fillId="4" borderId="38" xfId="0" applyFont="1" applyFill="1" applyBorder="1" applyAlignment="1" applyProtection="1">
      <alignment horizontal="center" vertical="center" wrapText="1"/>
      <protection locked="0"/>
    </xf>
    <xf numFmtId="0" fontId="39" fillId="0" borderId="1" xfId="0" applyFont="1" applyBorder="1" applyAlignment="1">
      <alignment horizontal="left" vertical="top" wrapText="1"/>
    </xf>
    <xf numFmtId="0" fontId="8" fillId="0" borderId="1" xfId="3" applyFont="1" applyBorder="1" applyAlignment="1" applyProtection="1">
      <alignment vertical="center" wrapText="1"/>
      <protection locked="0"/>
    </xf>
    <xf numFmtId="0" fontId="8" fillId="0" borderId="1" xfId="3" applyFont="1" applyBorder="1" applyAlignment="1" applyProtection="1">
      <alignment horizontal="center" vertical="center" wrapText="1"/>
      <protection locked="0"/>
    </xf>
    <xf numFmtId="0" fontId="8" fillId="32" borderId="1" xfId="0" applyFont="1" applyFill="1" applyBorder="1" applyAlignment="1" applyProtection="1">
      <alignment horizontal="center" vertical="center" wrapText="1"/>
      <protection locked="0"/>
    </xf>
    <xf numFmtId="0" fontId="8" fillId="0" borderId="0" xfId="0" applyFont="1" applyFill="1" applyAlignment="1">
      <alignment horizontal="center" vertical="center" wrapText="1"/>
    </xf>
    <xf numFmtId="0" fontId="8" fillId="0" borderId="1" xfId="6" applyFont="1" applyFill="1" applyBorder="1" applyAlignment="1">
      <alignment horizontal="center" vertical="center" wrapText="1"/>
    </xf>
    <xf numFmtId="0" fontId="8" fillId="0" borderId="1" xfId="5" applyFont="1" applyFill="1" applyBorder="1" applyAlignment="1">
      <alignment horizontal="center" vertical="center" wrapText="1" shrinkToFit="1"/>
    </xf>
    <xf numFmtId="0" fontId="8" fillId="0" borderId="0" xfId="5" applyFont="1" applyFill="1" applyBorder="1" applyAlignment="1">
      <alignment horizontal="center" vertical="center" wrapText="1"/>
    </xf>
    <xf numFmtId="1" fontId="8" fillId="3" borderId="1" xfId="5" applyNumberFormat="1" applyFont="1" applyFill="1" applyBorder="1" applyAlignment="1">
      <alignment horizontal="center" vertical="center" wrapText="1"/>
    </xf>
    <xf numFmtId="0" fontId="8" fillId="0" borderId="1" xfId="5" applyFont="1" applyBorder="1" applyAlignment="1">
      <alignment horizontal="center" vertical="center" wrapText="1"/>
    </xf>
    <xf numFmtId="0" fontId="8" fillId="0" borderId="38"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6" fillId="11" borderId="1" xfId="0" applyFont="1" applyFill="1" applyBorder="1" applyAlignment="1" applyProtection="1">
      <alignment horizontal="center" vertical="center" wrapText="1"/>
      <protection locked="0"/>
    </xf>
    <xf numFmtId="0" fontId="8" fillId="0" borderId="1" xfId="4" applyNumberFormat="1" applyFont="1" applyFill="1" applyBorder="1" applyAlignment="1">
      <alignment horizontal="center" vertical="center" wrapText="1"/>
    </xf>
    <xf numFmtId="0" fontId="0" fillId="0" borderId="1" xfId="0" applyBorder="1" applyAlignment="1" applyProtection="1">
      <alignment horizontal="center" vertical="center" wrapText="1"/>
      <protection locked="0" hidden="1"/>
    </xf>
    <xf numFmtId="0" fontId="15" fillId="3" borderId="1" xfId="0" applyFont="1" applyFill="1" applyBorder="1" applyAlignment="1">
      <alignment horizontal="left" vertical="center" wrapText="1"/>
    </xf>
    <xf numFmtId="1" fontId="8" fillId="0" borderId="1" xfId="5" applyNumberFormat="1" applyFont="1" applyFill="1" applyBorder="1" applyAlignment="1">
      <alignment horizontal="center" vertical="center" wrapText="1"/>
    </xf>
    <xf numFmtId="0" fontId="8" fillId="0" borderId="1" xfId="4" applyFont="1" applyFill="1" applyBorder="1" applyAlignment="1">
      <alignment horizontal="center" vertical="center" wrapText="1"/>
    </xf>
    <xf numFmtId="49" fontId="8" fillId="0" borderId="1" xfId="5" applyNumberFormat="1" applyFont="1" applyFill="1" applyBorder="1" applyAlignment="1">
      <alignment horizontal="center" vertical="center" wrapText="1"/>
    </xf>
    <xf numFmtId="0" fontId="8" fillId="11" borderId="0" xfId="0" applyFont="1" applyFill="1" applyBorder="1" applyAlignment="1" applyProtection="1">
      <alignment horizontal="center" vertical="center" wrapText="1"/>
      <protection locked="0"/>
    </xf>
    <xf numFmtId="0" fontId="8" fillId="0" borderId="80" xfId="0" applyFont="1" applyBorder="1" applyAlignment="1" applyProtection="1">
      <alignment horizontal="left" vertical="center" wrapText="1"/>
      <protection locked="0"/>
    </xf>
    <xf numFmtId="0" fontId="8" fillId="0" borderId="1" xfId="5" applyNumberFormat="1" applyFont="1" applyFill="1" applyBorder="1" applyAlignment="1">
      <alignment horizontal="center" vertical="center" wrapText="1"/>
    </xf>
    <xf numFmtId="0" fontId="6" fillId="0" borderId="51" xfId="0" applyFont="1" applyFill="1" applyBorder="1" applyAlignment="1" applyProtection="1">
      <alignment horizontal="center" vertical="center" wrapText="1"/>
      <protection locked="0"/>
    </xf>
    <xf numFmtId="0" fontId="15" fillId="0" borderId="1" xfId="5" applyFont="1" applyFill="1" applyBorder="1" applyAlignment="1">
      <alignment horizontal="center" vertical="center" wrapText="1"/>
    </xf>
    <xf numFmtId="0" fontId="8" fillId="0" borderId="18" xfId="0" applyFont="1" applyFill="1" applyBorder="1" applyAlignment="1">
      <alignment horizontal="center" vertical="center" wrapText="1"/>
    </xf>
    <xf numFmtId="1" fontId="8" fillId="0" borderId="1" xfId="11" applyNumberFormat="1" applyFont="1" applyFill="1" applyBorder="1" applyAlignment="1">
      <alignment horizontal="center" vertical="center" wrapText="1"/>
    </xf>
    <xf numFmtId="0" fontId="8" fillId="0" borderId="0" xfId="4" applyFont="1" applyFill="1" applyBorder="1" applyAlignment="1">
      <alignment horizontal="center" vertical="center" wrapText="1"/>
    </xf>
    <xf numFmtId="0" fontId="8" fillId="0" borderId="1" xfId="4" applyFont="1" applyFill="1" applyBorder="1" applyAlignment="1">
      <alignment horizontal="left" vertical="center" wrapText="1"/>
    </xf>
    <xf numFmtId="0" fontId="8" fillId="0" borderId="51" xfId="5" applyFont="1" applyFill="1" applyBorder="1" applyAlignment="1">
      <alignment horizontal="center" vertical="center" wrapText="1"/>
    </xf>
    <xf numFmtId="0" fontId="8" fillId="4" borderId="5" xfId="0" applyFont="1" applyFill="1" applyBorder="1" applyAlignment="1" applyProtection="1">
      <alignment vertical="center" wrapText="1"/>
      <protection locked="0"/>
    </xf>
    <xf numFmtId="0" fontId="8" fillId="7" borderId="1" xfId="0" applyFont="1" applyFill="1" applyBorder="1" applyAlignment="1">
      <alignment horizontal="center" vertical="center" wrapText="1"/>
    </xf>
    <xf numFmtId="0" fontId="8" fillId="7" borderId="1" xfId="0" applyFont="1" applyFill="1" applyBorder="1" applyAlignment="1" applyProtection="1">
      <alignment horizontal="left" vertical="center" wrapText="1"/>
      <protection locked="0"/>
    </xf>
    <xf numFmtId="0" fontId="8" fillId="0" borderId="30" xfId="0" applyFont="1" applyBorder="1" applyAlignment="1" applyProtection="1">
      <alignment horizontal="left" vertical="center" wrapText="1"/>
      <protection locked="0"/>
    </xf>
    <xf numFmtId="0" fontId="18" fillId="0" borderId="51" xfId="0" applyFont="1" applyBorder="1" applyAlignment="1" applyProtection="1">
      <alignment horizontal="center" vertical="center" wrapText="1"/>
      <protection locked="0"/>
    </xf>
    <xf numFmtId="0" fontId="8" fillId="3" borderId="51" xfId="0" applyFont="1" applyFill="1" applyBorder="1" applyAlignment="1">
      <alignment horizontal="center" vertical="center" wrapText="1"/>
    </xf>
    <xf numFmtId="0" fontId="8" fillId="0" borderId="1" xfId="5" applyFont="1" applyFill="1" applyBorder="1" applyAlignment="1">
      <alignment horizontal="left" vertical="center" wrapText="1"/>
    </xf>
    <xf numFmtId="0" fontId="8" fillId="0" borderId="51" xfId="0" applyFont="1" applyFill="1" applyBorder="1" applyAlignment="1" applyProtection="1">
      <alignment horizontal="left" vertical="center" wrapText="1"/>
      <protection locked="0"/>
    </xf>
    <xf numFmtId="0" fontId="8" fillId="0" borderId="0" xfId="4" applyFont="1" applyFill="1" applyBorder="1" applyAlignment="1">
      <alignment horizontal="left" vertical="center" wrapText="1"/>
    </xf>
    <xf numFmtId="0" fontId="8" fillId="0" borderId="1" xfId="5" applyNumberFormat="1" applyFont="1" applyFill="1" applyBorder="1" applyAlignment="1" applyProtection="1">
      <alignment vertical="center" wrapText="1"/>
    </xf>
    <xf numFmtId="0" fontId="8" fillId="4" borderId="72" xfId="0" applyFont="1" applyFill="1" applyBorder="1" applyAlignment="1" applyProtection="1">
      <alignment horizontal="left" vertical="center" wrapText="1"/>
      <protection locked="0"/>
    </xf>
    <xf numFmtId="0" fontId="8" fillId="4" borderId="51" xfId="0" applyFont="1" applyFill="1" applyBorder="1" applyAlignment="1" applyProtection="1">
      <alignment horizontal="left" vertical="center" wrapText="1"/>
      <protection locked="0"/>
    </xf>
    <xf numFmtId="0" fontId="8" fillId="0" borderId="1" xfId="5" applyNumberFormat="1" applyFont="1" applyFill="1" applyBorder="1" applyAlignment="1" applyProtection="1">
      <alignment horizontal="center" vertical="center" wrapText="1"/>
    </xf>
    <xf numFmtId="0" fontId="8" fillId="11" borderId="1" xfId="5" applyFont="1" applyFill="1" applyBorder="1" applyAlignment="1">
      <alignment horizontal="center" vertical="center" wrapText="1"/>
    </xf>
    <xf numFmtId="0" fontId="0" fillId="11" borderId="1" xfId="0" applyFill="1" applyBorder="1" applyAlignment="1" applyProtection="1">
      <alignment horizontal="center" vertical="center" wrapText="1"/>
      <protection locked="0"/>
    </xf>
    <xf numFmtId="0" fontId="15" fillId="3" borderId="0" xfId="0" applyFont="1" applyFill="1" applyAlignment="1">
      <alignment horizontal="center" vertical="center" wrapText="1"/>
    </xf>
    <xf numFmtId="0" fontId="8" fillId="0" borderId="1" xfId="5" applyNumberFormat="1" applyFont="1" applyFill="1" applyBorder="1" applyAlignment="1">
      <alignment horizontal="left" vertical="center" wrapText="1"/>
    </xf>
    <xf numFmtId="0" fontId="8" fillId="0" borderId="1" xfId="0" applyFont="1" applyBorder="1" applyAlignment="1">
      <alignment horizontal="center" wrapText="1"/>
    </xf>
    <xf numFmtId="0" fontId="22" fillId="0" borderId="51" xfId="3" applyFont="1" applyBorder="1" applyAlignment="1" applyProtection="1">
      <alignment horizontal="center" vertical="center" wrapText="1"/>
      <protection locked="0"/>
    </xf>
    <xf numFmtId="0" fontId="8" fillId="3" borderId="1" xfId="4" applyFont="1" applyFill="1" applyBorder="1" applyAlignment="1">
      <alignment horizontal="center" vertical="center" wrapText="1"/>
    </xf>
    <xf numFmtId="0" fontId="15" fillId="0" borderId="1" xfId="4" applyFont="1" applyFill="1" applyBorder="1" applyAlignment="1">
      <alignment horizontal="center" vertical="center" wrapText="1"/>
    </xf>
    <xf numFmtId="0" fontId="8" fillId="0" borderId="51" xfId="0" applyFont="1" applyFill="1" applyBorder="1" applyAlignment="1">
      <alignment horizontal="center" vertical="center" wrapText="1"/>
    </xf>
    <xf numFmtId="0" fontId="17" fillId="0" borderId="0" xfId="0" applyFont="1" applyFill="1" applyBorder="1" applyAlignment="1" applyProtection="1">
      <alignment horizontal="center" vertical="center" wrapText="1"/>
      <protection locked="0"/>
    </xf>
    <xf numFmtId="0" fontId="0" fillId="0" borderId="51" xfId="0" applyFill="1" applyBorder="1" applyAlignment="1" applyProtection="1">
      <alignment horizontal="center" vertical="center" wrapText="1"/>
      <protection locked="0"/>
    </xf>
    <xf numFmtId="0" fontId="8" fillId="0" borderId="72" xfId="0" applyFont="1" applyBorder="1" applyAlignment="1">
      <alignment vertical="center" wrapText="1"/>
    </xf>
    <xf numFmtId="0" fontId="8" fillId="0" borderId="1" xfId="5" applyFont="1" applyFill="1" applyBorder="1" applyAlignment="1">
      <alignment vertical="center" wrapText="1"/>
    </xf>
    <xf numFmtId="0" fontId="8" fillId="0" borderId="40" xfId="5" applyFont="1" applyFill="1" applyBorder="1" applyAlignment="1">
      <alignment horizontal="center" vertical="center" wrapText="1"/>
    </xf>
    <xf numFmtId="0" fontId="8" fillId="0" borderId="72" xfId="0" applyFont="1" applyFill="1" applyBorder="1" applyAlignment="1">
      <alignment vertical="center" wrapText="1"/>
    </xf>
    <xf numFmtId="0" fontId="17" fillId="0" borderId="1" xfId="5" applyFont="1" applyFill="1" applyBorder="1" applyAlignment="1">
      <alignment horizontal="center" vertical="center" wrapText="1"/>
    </xf>
    <xf numFmtId="0" fontId="67" fillId="0" borderId="1" xfId="5" applyFont="1" applyFill="1" applyBorder="1" applyAlignment="1">
      <alignment horizontal="center" vertical="center" wrapText="1"/>
    </xf>
    <xf numFmtId="21" fontId="18" fillId="0" borderId="1" xfId="0" applyNumberFormat="1" applyFont="1" applyFill="1" applyBorder="1" applyAlignment="1" applyProtection="1">
      <alignment horizontal="left" vertical="center" wrapText="1"/>
      <protection locked="0"/>
    </xf>
    <xf numFmtId="0" fontId="0" fillId="0" borderId="1" xfId="5" applyFont="1" applyFill="1" applyBorder="1" applyAlignment="1" applyProtection="1">
      <alignment horizontal="center" vertical="center" wrapText="1"/>
      <protection locked="0"/>
    </xf>
    <xf numFmtId="0" fontId="24" fillId="0" borderId="1" xfId="0" applyFont="1" applyBorder="1" applyAlignment="1">
      <alignment wrapText="1"/>
    </xf>
    <xf numFmtId="0" fontId="0" fillId="0" borderId="40" xfId="0" applyFill="1" applyBorder="1" applyAlignment="1" applyProtection="1">
      <alignment horizontal="center" vertical="center" wrapText="1"/>
      <protection locked="0"/>
    </xf>
    <xf numFmtId="0" fontId="15" fillId="0" borderId="51" xfId="5" applyFont="1" applyFill="1" applyBorder="1" applyAlignment="1">
      <alignment horizontal="center" vertical="center" wrapText="1"/>
    </xf>
    <xf numFmtId="0" fontId="8" fillId="4" borderId="16" xfId="0" applyFont="1" applyFill="1" applyBorder="1" applyAlignment="1" applyProtection="1">
      <alignment vertical="center" wrapText="1"/>
      <protection locked="0"/>
    </xf>
    <xf numFmtId="0" fontId="45" fillId="0" borderId="72" xfId="0" applyFont="1" applyBorder="1" applyAlignment="1">
      <alignment horizontal="center" vertical="center" wrapText="1"/>
    </xf>
    <xf numFmtId="0" fontId="8" fillId="0" borderId="3" xfId="0" applyFont="1" applyBorder="1" applyAlignment="1" applyProtection="1">
      <alignment horizontal="left" vertical="center" wrapText="1"/>
      <protection locked="0"/>
    </xf>
    <xf numFmtId="0" fontId="8" fillId="0" borderId="51" xfId="0" applyFont="1" applyBorder="1" applyAlignment="1">
      <alignment vertical="center" wrapText="1"/>
    </xf>
    <xf numFmtId="0" fontId="8" fillId="3" borderId="51" xfId="5" applyFont="1" applyFill="1" applyBorder="1" applyAlignment="1">
      <alignment horizontal="center" vertical="center" wrapText="1"/>
    </xf>
    <xf numFmtId="0" fontId="54" fillId="4" borderId="1" xfId="0" applyFont="1" applyFill="1" applyBorder="1" applyAlignment="1">
      <alignment horizontal="left" vertical="center" wrapText="1"/>
    </xf>
    <xf numFmtId="0" fontId="7" fillId="0" borderId="1" xfId="4" applyFont="1" applyFill="1" applyBorder="1" applyAlignment="1">
      <alignment horizontal="center" vertical="center" wrapText="1"/>
    </xf>
    <xf numFmtId="0" fontId="15" fillId="3" borderId="1" xfId="5" applyFont="1" applyFill="1" applyBorder="1" applyAlignment="1">
      <alignment horizontal="center" vertical="center" wrapText="1"/>
    </xf>
    <xf numFmtId="0" fontId="15" fillId="0" borderId="80" xfId="0" applyFont="1" applyBorder="1" applyAlignment="1">
      <alignment horizontal="center" vertical="center" wrapText="1"/>
    </xf>
    <xf numFmtId="0" fontId="8" fillId="3" borderId="1" xfId="4" applyFont="1" applyFill="1" applyBorder="1" applyAlignment="1">
      <alignment horizontal="left" vertical="center" wrapText="1"/>
    </xf>
    <xf numFmtId="0" fontId="17" fillId="11" borderId="1" xfId="4" applyFont="1" applyFill="1" applyBorder="1" applyAlignment="1">
      <alignment horizontal="left" vertical="center" wrapText="1"/>
    </xf>
    <xf numFmtId="0" fontId="15" fillId="0" borderId="51" xfId="0" applyFont="1" applyBorder="1" applyAlignment="1">
      <alignment horizontal="left" vertical="center" wrapText="1"/>
    </xf>
    <xf numFmtId="0" fontId="8" fillId="0" borderId="42" xfId="0" applyFont="1" applyFill="1" applyBorder="1" applyAlignment="1" applyProtection="1">
      <alignment horizontal="center" vertical="center" wrapText="1"/>
      <protection locked="0"/>
    </xf>
    <xf numFmtId="0" fontId="8" fillId="6" borderId="72" xfId="0" applyFont="1" applyFill="1" applyBorder="1" applyAlignment="1" applyProtection="1">
      <alignment vertical="center" wrapText="1"/>
      <protection locked="0"/>
    </xf>
    <xf numFmtId="0" fontId="34" fillId="0" borderId="1" xfId="0" applyFont="1" applyBorder="1" applyAlignment="1">
      <alignment horizontal="left" vertical="top" wrapText="1"/>
    </xf>
    <xf numFmtId="0" fontId="8" fillId="0" borderId="40" xfId="4" applyFont="1" applyFill="1" applyBorder="1" applyAlignment="1">
      <alignment horizontal="left" vertical="center" wrapText="1"/>
    </xf>
    <xf numFmtId="166" fontId="15" fillId="0" borderId="72" xfId="0" applyNumberFormat="1" applyFont="1" applyFill="1" applyBorder="1" applyAlignment="1" applyProtection="1">
      <alignment horizontal="left" vertical="center" wrapText="1"/>
      <protection locked="0"/>
    </xf>
    <xf numFmtId="0" fontId="8" fillId="0" borderId="80" xfId="0" applyFont="1" applyFill="1" applyBorder="1" applyAlignment="1" applyProtection="1">
      <alignment horizontal="left" vertical="center" wrapText="1"/>
      <protection locked="0"/>
    </xf>
    <xf numFmtId="0" fontId="8" fillId="31" borderId="1" xfId="4" applyFont="1" applyFill="1" applyBorder="1" applyAlignment="1">
      <alignment horizontal="left" vertical="center" wrapText="1"/>
    </xf>
    <xf numFmtId="0" fontId="23" fillId="0" borderId="1" xfId="5" applyFont="1" applyFill="1" applyBorder="1" applyAlignment="1">
      <alignment horizontal="left" vertical="center" wrapText="1"/>
    </xf>
    <xf numFmtId="0" fontId="8" fillId="0" borderId="82" xfId="0" applyFont="1" applyBorder="1" applyAlignment="1" applyProtection="1">
      <alignment vertical="center" wrapText="1"/>
      <protection locked="0"/>
    </xf>
    <xf numFmtId="0" fontId="8" fillId="7" borderId="1" xfId="0" applyFont="1" applyFill="1" applyBorder="1" applyAlignment="1" applyProtection="1">
      <alignment horizontal="center" vertical="center" wrapText="1"/>
      <protection locked="0"/>
    </xf>
    <xf numFmtId="167" fontId="8" fillId="0" borderId="1" xfId="4" applyNumberFormat="1" applyFont="1" applyFill="1" applyBorder="1" applyAlignment="1" applyProtection="1">
      <alignment horizontal="center" vertical="center" wrapText="1"/>
    </xf>
    <xf numFmtId="167" fontId="8" fillId="0" borderId="1" xfId="0" applyNumberFormat="1" applyFont="1" applyFill="1" applyBorder="1" applyAlignment="1" applyProtection="1">
      <alignment horizontal="center" vertical="center" wrapText="1"/>
    </xf>
    <xf numFmtId="0" fontId="8" fillId="10" borderId="1" xfId="0" applyFont="1" applyFill="1" applyBorder="1" applyAlignment="1" applyProtection="1">
      <alignment horizontal="center" vertical="center" wrapText="1"/>
      <protection locked="0"/>
    </xf>
    <xf numFmtId="0" fontId="8" fillId="7" borderId="0" xfId="0" applyFont="1" applyFill="1" applyBorder="1" applyAlignment="1" applyProtection="1">
      <alignment horizontal="center" vertical="center" wrapText="1"/>
      <protection locked="0"/>
    </xf>
    <xf numFmtId="168" fontId="8" fillId="4" borderId="72" xfId="0" applyNumberFormat="1" applyFont="1" applyFill="1" applyBorder="1" applyAlignment="1" applyProtection="1">
      <alignment horizontal="center" vertical="center" wrapText="1"/>
      <protection locked="0"/>
    </xf>
    <xf numFmtId="0" fontId="8" fillId="0" borderId="0" xfId="0" applyFont="1" applyFill="1" applyBorder="1" applyAlignment="1" applyProtection="1">
      <alignment horizontal="right" vertical="center" wrapText="1"/>
      <protection locked="0"/>
    </xf>
    <xf numFmtId="167" fontId="8" fillId="0" borderId="33" xfId="0" applyNumberFormat="1" applyFont="1" applyFill="1" applyBorder="1" applyAlignment="1" applyProtection="1">
      <alignment horizontal="center" vertical="center" wrapText="1"/>
    </xf>
    <xf numFmtId="0" fontId="8" fillId="0" borderId="30" xfId="0" applyNumberFormat="1" applyFont="1" applyFill="1" applyBorder="1" applyAlignment="1" applyProtection="1">
      <alignment horizontal="center" vertical="center" wrapText="1"/>
      <protection locked="0"/>
    </xf>
    <xf numFmtId="167" fontId="8" fillId="0" borderId="0" xfId="0" applyNumberFormat="1" applyFont="1" applyBorder="1" applyAlignment="1" applyProtection="1">
      <alignment horizontal="center" vertical="center" wrapText="1"/>
      <protection locked="0"/>
    </xf>
    <xf numFmtId="0" fontId="8" fillId="4" borderId="19" xfId="0" applyFont="1" applyFill="1" applyBorder="1" applyAlignment="1" applyProtection="1">
      <alignment horizontal="center" vertical="center" wrapText="1"/>
      <protection locked="0"/>
    </xf>
    <xf numFmtId="2" fontId="8" fillId="4" borderId="0" xfId="0" applyNumberFormat="1" applyFont="1" applyFill="1" applyAlignment="1" applyProtection="1">
      <alignment horizontal="center" vertical="center" wrapText="1"/>
      <protection locked="0"/>
    </xf>
    <xf numFmtId="167" fontId="20" fillId="0" borderId="0" xfId="0" applyNumberFormat="1" applyFont="1" applyBorder="1" applyAlignment="1" applyProtection="1">
      <alignment horizontal="center" vertical="center" wrapText="1"/>
      <protection locked="0"/>
    </xf>
    <xf numFmtId="168" fontId="18" fillId="0" borderId="1" xfId="0" applyNumberFormat="1" applyFont="1" applyFill="1" applyBorder="1" applyAlignment="1" applyProtection="1">
      <alignment horizontal="center" vertical="center" wrapText="1"/>
      <protection locked="0"/>
    </xf>
    <xf numFmtId="1" fontId="20" fillId="0" borderId="0" xfId="0" applyNumberFormat="1" applyFont="1" applyBorder="1" applyAlignment="1" applyProtection="1">
      <alignment horizontal="center" vertical="center" wrapText="1"/>
      <protection locked="0"/>
    </xf>
    <xf numFmtId="167" fontId="45" fillId="0" borderId="1" xfId="0" applyNumberFormat="1" applyFont="1" applyBorder="1" applyAlignment="1" applyProtection="1">
      <alignment horizontal="center" vertical="center" wrapText="1"/>
      <protection locked="0"/>
    </xf>
    <xf numFmtId="167" fontId="8" fillId="0" borderId="0" xfId="0" applyNumberFormat="1" applyFont="1" applyFill="1" applyBorder="1" applyAlignment="1" applyProtection="1">
      <alignment horizontal="center" vertical="center" wrapText="1"/>
    </xf>
    <xf numFmtId="168" fontId="8" fillId="0" borderId="18" xfId="0" applyNumberFormat="1" applyFont="1" applyBorder="1" applyAlignment="1" applyProtection="1">
      <alignment horizontal="center" vertical="center" wrapText="1"/>
      <protection locked="0"/>
    </xf>
    <xf numFmtId="2" fontId="8" fillId="0" borderId="71" xfId="0" applyNumberFormat="1" applyFont="1" applyFill="1" applyBorder="1" applyAlignment="1" applyProtection="1">
      <alignment horizontal="center" vertical="center" wrapText="1"/>
      <protection locked="0"/>
    </xf>
    <xf numFmtId="0" fontId="18" fillId="0" borderId="33" xfId="0" applyNumberFormat="1" applyFont="1" applyFill="1" applyBorder="1" applyAlignment="1" applyProtection="1">
      <alignment horizontal="center" vertical="center" wrapText="1"/>
      <protection locked="0"/>
    </xf>
    <xf numFmtId="167" fontId="8" fillId="0" borderId="40" xfId="4" applyNumberFormat="1" applyFont="1" applyFill="1" applyBorder="1" applyAlignment="1" applyProtection="1">
      <alignment horizontal="center" vertical="center" wrapText="1"/>
    </xf>
    <xf numFmtId="1" fontId="8" fillId="0" borderId="1" xfId="4" applyNumberFormat="1" applyFont="1" applyFill="1" applyBorder="1" applyAlignment="1" applyProtection="1">
      <alignment horizontal="center" vertical="center" wrapText="1"/>
    </xf>
    <xf numFmtId="0" fontId="8" fillId="3" borderId="0" xfId="0" applyFont="1" applyFill="1" applyBorder="1" applyAlignment="1" applyProtection="1">
      <alignment horizontal="center" vertical="center" wrapText="1"/>
      <protection locked="0"/>
    </xf>
    <xf numFmtId="1" fontId="8" fillId="0" borderId="1" xfId="0" applyNumberFormat="1" applyFont="1" applyFill="1" applyBorder="1" applyAlignment="1" applyProtection="1">
      <alignment horizontal="center" vertical="center" wrapText="1"/>
    </xf>
    <xf numFmtId="0" fontId="8" fillId="0" borderId="51" xfId="0" applyNumberFormat="1" applyFont="1" applyBorder="1" applyAlignment="1" applyProtection="1">
      <alignment horizontal="center" vertical="center" wrapText="1"/>
      <protection locked="0"/>
    </xf>
    <xf numFmtId="0" fontId="8" fillId="14" borderId="1" xfId="0" applyFont="1" applyFill="1" applyBorder="1" applyAlignment="1" applyProtection="1">
      <alignment horizontal="center" vertical="center" wrapText="1"/>
      <protection locked="0"/>
    </xf>
    <xf numFmtId="0" fontId="8" fillId="0" borderId="33" xfId="0" applyFont="1" applyFill="1" applyBorder="1" applyAlignment="1" applyProtection="1">
      <alignment horizontal="center" vertical="center" wrapText="1"/>
    </xf>
    <xf numFmtId="0" fontId="8" fillId="8" borderId="1" xfId="0" applyFont="1" applyFill="1" applyBorder="1" applyAlignment="1" applyProtection="1">
      <alignment horizontal="center" vertical="center" wrapText="1"/>
      <protection locked="0"/>
    </xf>
    <xf numFmtId="2" fontId="8" fillId="4" borderId="51" xfId="0" applyNumberFormat="1" applyFont="1" applyFill="1" applyBorder="1" applyAlignment="1" applyProtection="1">
      <alignment horizontal="center" vertical="center" wrapText="1"/>
      <protection locked="0"/>
    </xf>
    <xf numFmtId="0" fontId="8" fillId="0" borderId="0" xfId="0" applyFont="1" applyFill="1" applyBorder="1" applyAlignment="1" applyProtection="1">
      <alignment horizontal="center" vertical="center" wrapText="1"/>
    </xf>
    <xf numFmtId="1" fontId="8" fillId="0" borderId="40" xfId="4" applyNumberFormat="1" applyFont="1" applyFill="1" applyBorder="1" applyAlignment="1" applyProtection="1">
      <alignment horizontal="center" vertical="center" wrapText="1"/>
    </xf>
    <xf numFmtId="1" fontId="7" fillId="0" borderId="1" xfId="4" applyNumberFormat="1" applyFont="1" applyFill="1" applyBorder="1" applyAlignment="1" applyProtection="1">
      <alignment horizontal="center" vertical="center"/>
    </xf>
    <xf numFmtId="1" fontId="7" fillId="0" borderId="0" xfId="4" applyNumberFormat="1" applyFont="1" applyFill="1" applyBorder="1" applyAlignment="1" applyProtection="1">
      <alignment horizontal="center" vertical="center"/>
    </xf>
    <xf numFmtId="0" fontId="8" fillId="0" borderId="82" xfId="0" applyNumberFormat="1" applyFont="1" applyBorder="1" applyAlignment="1" applyProtection="1">
      <alignment horizontal="center" vertical="center" wrapText="1"/>
      <protection locked="0"/>
    </xf>
    <xf numFmtId="0" fontId="8" fillId="0" borderId="82" xfId="0" applyFont="1" applyBorder="1" applyAlignment="1" applyProtection="1">
      <alignment horizontal="center" vertical="center" wrapText="1"/>
      <protection locked="0"/>
    </xf>
    <xf numFmtId="1" fontId="7" fillId="0" borderId="72" xfId="4" applyNumberFormat="1" applyFont="1" applyFill="1" applyBorder="1" applyAlignment="1" applyProtection="1">
      <alignment horizontal="center" vertical="center"/>
    </xf>
    <xf numFmtId="167" fontId="8" fillId="0" borderId="82" xfId="0" applyNumberFormat="1" applyFont="1" applyFill="1" applyBorder="1" applyAlignment="1" applyProtection="1">
      <alignment horizontal="center" vertical="center" wrapText="1"/>
      <protection locked="0"/>
    </xf>
    <xf numFmtId="167" fontId="8" fillId="4" borderId="82" xfId="0" applyNumberFormat="1" applyFont="1" applyFill="1" applyBorder="1" applyAlignment="1" applyProtection="1">
      <alignment horizontal="center" vertical="center" wrapText="1"/>
      <protection locked="0"/>
    </xf>
    <xf numFmtId="1" fontId="7" fillId="0" borderId="30" xfId="4" applyNumberFormat="1" applyFont="1" applyFill="1" applyBorder="1" applyAlignment="1" applyProtection="1">
      <alignment horizontal="center" vertical="center"/>
    </xf>
    <xf numFmtId="0" fontId="8" fillId="0" borderId="82" xfId="0" applyNumberFormat="1" applyFont="1" applyFill="1" applyBorder="1" applyAlignment="1" applyProtection="1">
      <alignment horizontal="center" vertical="center" wrapText="1"/>
      <protection locked="0"/>
    </xf>
    <xf numFmtId="167" fontId="8" fillId="0" borderId="82" xfId="0" applyNumberFormat="1" applyFont="1" applyBorder="1" applyAlignment="1" applyProtection="1">
      <alignment horizontal="center" vertical="center" wrapText="1"/>
      <protection locked="0"/>
    </xf>
    <xf numFmtId="1" fontId="7" fillId="0" borderId="33" xfId="4" applyNumberFormat="1" applyFont="1" applyFill="1" applyBorder="1" applyAlignment="1" applyProtection="1">
      <alignment horizontal="center" vertical="center"/>
    </xf>
    <xf numFmtId="0" fontId="18" fillId="11" borderId="1" xfId="0" applyFont="1" applyFill="1" applyBorder="1" applyAlignment="1" applyProtection="1">
      <alignment horizontal="center" vertical="center" wrapText="1"/>
    </xf>
    <xf numFmtId="167" fontId="8" fillId="4" borderId="52" xfId="0" applyNumberFormat="1" applyFont="1" applyFill="1" applyBorder="1" applyAlignment="1" applyProtection="1">
      <alignment horizontal="center" vertical="center" wrapText="1"/>
      <protection locked="0"/>
    </xf>
    <xf numFmtId="1" fontId="7" fillId="0" borderId="18" xfId="4" applyNumberFormat="1" applyFont="1" applyFill="1" applyBorder="1" applyAlignment="1" applyProtection="1">
      <alignment horizontal="center" vertical="center"/>
    </xf>
    <xf numFmtId="1" fontId="7" fillId="0" borderId="40" xfId="4" applyNumberFormat="1" applyFont="1" applyFill="1" applyBorder="1" applyAlignment="1" applyProtection="1">
      <alignment horizontal="center" vertical="center"/>
    </xf>
    <xf numFmtId="1" fontId="7" fillId="0" borderId="51" xfId="4" applyNumberFormat="1" applyFont="1" applyFill="1" applyBorder="1" applyAlignment="1" applyProtection="1">
      <alignment horizontal="center" vertical="center"/>
    </xf>
    <xf numFmtId="2" fontId="8" fillId="0" borderId="82" xfId="0" applyNumberFormat="1" applyFont="1" applyFill="1" applyBorder="1" applyAlignment="1" applyProtection="1">
      <alignment horizontal="center" vertical="center" wrapText="1"/>
      <protection locked="0"/>
    </xf>
    <xf numFmtId="1" fontId="7" fillId="0" borderId="34" xfId="4" applyNumberFormat="1" applyFont="1" applyFill="1" applyBorder="1" applyAlignment="1" applyProtection="1">
      <alignment horizontal="center" vertical="center"/>
    </xf>
    <xf numFmtId="0" fontId="18" fillId="4" borderId="1" xfId="0" applyFont="1" applyFill="1" applyBorder="1" applyAlignment="1" applyProtection="1">
      <alignment horizontal="center" vertical="center" wrapText="1"/>
    </xf>
    <xf numFmtId="0" fontId="8" fillId="4" borderId="82" xfId="0" applyFont="1" applyFill="1" applyBorder="1" applyAlignment="1" applyProtection="1">
      <alignment horizontal="center" vertical="center" wrapText="1"/>
      <protection locked="0"/>
    </xf>
    <xf numFmtId="0" fontId="8" fillId="4" borderId="82" xfId="0" applyNumberFormat="1" applyFont="1" applyFill="1" applyBorder="1" applyAlignment="1" applyProtection="1">
      <alignment horizontal="center" vertical="center" wrapText="1"/>
      <protection locked="0"/>
    </xf>
    <xf numFmtId="167" fontId="45" fillId="4" borderId="1" xfId="0" applyNumberFormat="1" applyFont="1" applyFill="1" applyBorder="1" applyAlignment="1" applyProtection="1">
      <alignment horizontal="center" vertical="center" wrapText="1"/>
      <protection locked="0"/>
    </xf>
    <xf numFmtId="2" fontId="8" fillId="4" borderId="72" xfId="8" applyNumberFormat="1" applyFont="1" applyFill="1" applyBorder="1" applyAlignment="1" applyProtection="1">
      <alignment horizontal="center" vertical="center" wrapText="1"/>
      <protection locked="0"/>
    </xf>
    <xf numFmtId="2" fontId="8" fillId="0" borderId="0" xfId="0" applyNumberFormat="1" applyFont="1" applyBorder="1" applyAlignment="1" applyProtection="1">
      <alignment horizontal="center" vertical="center" wrapText="1"/>
      <protection locked="0"/>
    </xf>
    <xf numFmtId="0" fontId="8" fillId="0" borderId="32" xfId="0" applyFont="1" applyFill="1" applyBorder="1" applyAlignment="1" applyProtection="1">
      <alignment vertical="center" wrapText="1"/>
      <protection locked="0"/>
    </xf>
    <xf numFmtId="0" fontId="8" fillId="19" borderId="0" xfId="0" applyFont="1" applyFill="1" applyAlignment="1" applyProtection="1">
      <alignment horizontal="center" vertical="center" wrapText="1"/>
      <protection locked="0"/>
    </xf>
    <xf numFmtId="0" fontId="8" fillId="5" borderId="23" xfId="0" applyFont="1" applyFill="1" applyBorder="1" applyAlignment="1" applyProtection="1">
      <alignment horizontal="center" vertical="center" wrapText="1"/>
      <protection locked="0"/>
    </xf>
    <xf numFmtId="0" fontId="15" fillId="0" borderId="51" xfId="0" applyFont="1" applyBorder="1" applyAlignment="1" applyProtection="1">
      <alignment horizontal="center" vertical="center" wrapText="1"/>
      <protection locked="0"/>
    </xf>
    <xf numFmtId="0" fontId="8" fillId="0" borderId="64" xfId="0" applyFont="1" applyBorder="1" applyAlignment="1" applyProtection="1">
      <alignment horizontal="center" vertical="center" wrapText="1"/>
      <protection locked="0"/>
    </xf>
    <xf numFmtId="0" fontId="0" fillId="0" borderId="18" xfId="0" applyBorder="1" applyAlignment="1">
      <alignment horizontal="center" vertical="center" wrapText="1"/>
    </xf>
    <xf numFmtId="0" fontId="8" fillId="3" borderId="51" xfId="0" applyFont="1" applyFill="1" applyBorder="1" applyAlignment="1" applyProtection="1">
      <alignment horizontal="center" vertical="center" wrapText="1"/>
      <protection locked="0"/>
    </xf>
    <xf numFmtId="0" fontId="18" fillId="19" borderId="51" xfId="0" applyFont="1" applyFill="1" applyBorder="1" applyAlignment="1" applyProtection="1">
      <alignment horizontal="center" vertical="center" wrapText="1"/>
      <protection locked="0"/>
    </xf>
    <xf numFmtId="0" fontId="18" fillId="19" borderId="82" xfId="0" applyFont="1" applyFill="1" applyBorder="1" applyAlignment="1" applyProtection="1">
      <alignment horizontal="center" vertical="center" wrapText="1"/>
      <protection locked="0"/>
    </xf>
    <xf numFmtId="0" fontId="18" fillId="4" borderId="51" xfId="0" applyFont="1" applyFill="1" applyBorder="1" applyAlignment="1" applyProtection="1">
      <alignment horizontal="center" vertical="center" wrapText="1"/>
      <protection locked="0"/>
    </xf>
    <xf numFmtId="0" fontId="18" fillId="0" borderId="82" xfId="0" applyFont="1" applyFill="1" applyBorder="1" applyAlignment="1" applyProtection="1">
      <alignment horizontal="center" vertical="center" wrapText="1"/>
      <protection locked="0"/>
    </xf>
    <xf numFmtId="0" fontId="8" fillId="5" borderId="72" xfId="0" applyFont="1" applyFill="1" applyBorder="1" applyAlignment="1">
      <alignment horizontal="center" vertical="center" wrapText="1"/>
    </xf>
    <xf numFmtId="0" fontId="8" fillId="0" borderId="27" xfId="0" applyFont="1" applyFill="1" applyBorder="1" applyAlignment="1" applyProtection="1">
      <alignment horizontal="center" vertical="center" wrapText="1"/>
      <protection locked="0"/>
    </xf>
    <xf numFmtId="0" fontId="8" fillId="0" borderId="29" xfId="0" applyFont="1" applyBorder="1" applyAlignment="1" applyProtection="1">
      <alignment horizontal="center" vertical="center" wrapText="1"/>
      <protection locked="0"/>
    </xf>
    <xf numFmtId="0" fontId="7" fillId="0" borderId="30" xfId="0" applyFont="1" applyFill="1" applyBorder="1" applyAlignment="1" applyProtection="1">
      <alignment horizontal="center" vertical="center" wrapText="1"/>
      <protection locked="0"/>
    </xf>
    <xf numFmtId="0" fontId="8" fillId="0" borderId="26" xfId="0" applyFont="1" applyFill="1" applyBorder="1" applyAlignment="1" applyProtection="1">
      <alignment horizontal="center" vertical="center" wrapText="1"/>
      <protection locked="0"/>
    </xf>
    <xf numFmtId="0" fontId="7" fillId="0" borderId="14" xfId="0" applyFont="1" applyFill="1" applyBorder="1" applyAlignment="1" applyProtection="1">
      <alignment horizontal="center" vertical="center" wrapText="1"/>
      <protection locked="0"/>
    </xf>
    <xf numFmtId="0" fontId="8" fillId="4" borderId="80" xfId="0" applyFont="1" applyFill="1" applyBorder="1" applyAlignment="1" applyProtection="1">
      <alignment horizontal="center" vertical="center" wrapText="1"/>
      <protection locked="0"/>
    </xf>
    <xf numFmtId="177" fontId="66" fillId="0" borderId="1" xfId="0" applyNumberFormat="1" applyFont="1" applyFill="1" applyBorder="1" applyAlignment="1">
      <alignment horizontal="center" vertical="center" wrapText="1"/>
    </xf>
    <xf numFmtId="0" fontId="8" fillId="4" borderId="1" xfId="0" applyFont="1" applyFill="1" applyBorder="1" applyAlignment="1">
      <alignment horizontal="center" vertical="center"/>
    </xf>
    <xf numFmtId="165" fontId="8" fillId="0" borderId="1" xfId="0" applyNumberFormat="1" applyFont="1" applyFill="1" applyBorder="1" applyAlignment="1" applyProtection="1">
      <alignment horizontal="right" vertical="center"/>
      <protection locked="0"/>
    </xf>
    <xf numFmtId="14" fontId="18" fillId="0" borderId="24" xfId="0" applyNumberFormat="1" applyFont="1" applyFill="1" applyBorder="1" applyAlignment="1" applyProtection="1">
      <alignment horizontal="center" vertical="center" wrapText="1"/>
      <protection locked="0"/>
    </xf>
    <xf numFmtId="173" fontId="8" fillId="0" borderId="1" xfId="0" applyNumberFormat="1" applyFont="1" applyFill="1" applyBorder="1" applyAlignment="1" applyProtection="1">
      <alignment horizontal="center" vertical="center" wrapText="1"/>
      <protection locked="0"/>
    </xf>
    <xf numFmtId="173" fontId="8" fillId="0" borderId="0" xfId="0" applyNumberFormat="1" applyFont="1" applyFill="1" applyBorder="1" applyAlignment="1" applyProtection="1">
      <alignment horizontal="center" vertical="center" wrapText="1"/>
      <protection locked="0"/>
    </xf>
    <xf numFmtId="14" fontId="8" fillId="3" borderId="0" xfId="0" applyNumberFormat="1" applyFont="1" applyFill="1" applyBorder="1" applyAlignment="1" applyProtection="1">
      <alignment horizontal="center" vertical="center" wrapText="1"/>
      <protection locked="0"/>
    </xf>
    <xf numFmtId="14" fontId="8" fillId="4" borderId="18" xfId="0" applyNumberFormat="1" applyFont="1" applyFill="1" applyBorder="1" applyAlignment="1" applyProtection="1">
      <alignment horizontal="center" vertical="center" wrapText="1"/>
      <protection locked="0"/>
    </xf>
    <xf numFmtId="0" fontId="18" fillId="4" borderId="40" xfId="0" applyFont="1" applyFill="1" applyBorder="1" applyAlignment="1" applyProtection="1">
      <alignment horizontal="center" vertical="center" wrapText="1"/>
      <protection locked="0"/>
    </xf>
    <xf numFmtId="14" fontId="8" fillId="0" borderId="30" xfId="0" applyNumberFormat="1" applyFont="1" applyBorder="1" applyAlignment="1" applyProtection="1">
      <alignment horizontal="center" vertical="center" wrapText="1"/>
      <protection locked="0"/>
    </xf>
    <xf numFmtId="14" fontId="8" fillId="19" borderId="72" xfId="0" applyNumberFormat="1" applyFont="1" applyFill="1" applyBorder="1" applyAlignment="1" applyProtection="1">
      <alignment horizontal="center" vertical="center" wrapText="1"/>
      <protection locked="0"/>
    </xf>
    <xf numFmtId="173" fontId="8" fillId="0" borderId="24" xfId="0" applyNumberFormat="1" applyFont="1" applyFill="1" applyBorder="1" applyAlignment="1" applyProtection="1">
      <alignment horizontal="center" vertical="center" wrapText="1"/>
      <protection locked="0"/>
    </xf>
    <xf numFmtId="17" fontId="7" fillId="0" borderId="1" xfId="0" applyNumberFormat="1" applyFont="1" applyFill="1" applyBorder="1" applyAlignment="1" applyProtection="1">
      <alignment horizontal="center" vertical="center" wrapText="1"/>
      <protection locked="0"/>
    </xf>
    <xf numFmtId="0" fontId="0" fillId="0" borderId="1" xfId="0" applyFont="1" applyBorder="1" applyAlignment="1">
      <alignment horizontal="center" vertical="center" wrapText="1"/>
    </xf>
    <xf numFmtId="0" fontId="8" fillId="4" borderId="54" xfId="0" applyFont="1" applyFill="1" applyBorder="1" applyAlignment="1" applyProtection="1">
      <alignment horizontal="center" vertical="center" wrapText="1"/>
      <protection locked="0"/>
    </xf>
    <xf numFmtId="14" fontId="7" fillId="0" borderId="1" xfId="0" applyNumberFormat="1" applyFont="1" applyFill="1" applyBorder="1" applyAlignment="1" applyProtection="1">
      <alignment horizontal="center" vertical="center" wrapText="1"/>
      <protection locked="0"/>
    </xf>
    <xf numFmtId="0" fontId="8" fillId="0" borderId="50" xfId="0" applyFont="1" applyFill="1" applyBorder="1" applyAlignment="1" applyProtection="1">
      <alignment horizontal="center" vertical="center" wrapText="1"/>
      <protection locked="0"/>
    </xf>
    <xf numFmtId="49" fontId="8" fillId="0" borderId="14" xfId="0" applyNumberFormat="1" applyFont="1" applyBorder="1" applyAlignment="1" applyProtection="1">
      <alignment horizontal="center" vertical="center" wrapText="1"/>
      <protection locked="0"/>
    </xf>
    <xf numFmtId="49" fontId="18" fillId="3" borderId="0" xfId="0" applyNumberFormat="1" applyFont="1" applyFill="1" applyBorder="1" applyAlignment="1" applyProtection="1">
      <alignment horizontal="center" vertical="center" wrapText="1"/>
      <protection locked="0"/>
    </xf>
    <xf numFmtId="17" fontId="8" fillId="0" borderId="33" xfId="0" applyNumberFormat="1" applyFont="1" applyBorder="1" applyAlignment="1" applyProtection="1">
      <alignment horizontal="center" vertical="center" wrapText="1"/>
      <protection locked="0"/>
    </xf>
    <xf numFmtId="173" fontId="7" fillId="0" borderId="1" xfId="0" applyNumberFormat="1" applyFont="1" applyFill="1" applyBorder="1" applyAlignment="1" applyProtection="1">
      <alignment horizontal="center" vertical="center" wrapText="1"/>
      <protection locked="0"/>
    </xf>
    <xf numFmtId="9" fontId="8" fillId="4" borderId="1" xfId="0" applyNumberFormat="1" applyFont="1" applyFill="1" applyBorder="1" applyAlignment="1" applyProtection="1">
      <alignment horizontal="center" vertical="center" wrapText="1"/>
      <protection locked="0"/>
    </xf>
    <xf numFmtId="9" fontId="22" fillId="0" borderId="1" xfId="3" applyNumberFormat="1" applyFont="1" applyBorder="1" applyAlignment="1" applyProtection="1">
      <alignment horizontal="center" vertical="center" wrapText="1"/>
      <protection locked="0"/>
    </xf>
    <xf numFmtId="0" fontId="8" fillId="3" borderId="72" xfId="0" applyFont="1" applyFill="1" applyBorder="1" applyAlignment="1" applyProtection="1">
      <alignment horizontal="right" vertical="center" wrapText="1"/>
      <protection locked="0"/>
    </xf>
    <xf numFmtId="0" fontId="20" fillId="4" borderId="18" xfId="0" applyFont="1" applyFill="1" applyBorder="1" applyAlignment="1" applyProtection="1">
      <alignment horizontal="center" vertical="center" wrapText="1"/>
      <protection locked="0"/>
    </xf>
    <xf numFmtId="9" fontId="8" fillId="0" borderId="1" xfId="0" applyNumberFormat="1" applyFont="1" applyFill="1" applyBorder="1" applyAlignment="1" applyProtection="1">
      <alignment horizontal="right" vertical="center" wrapText="1"/>
      <protection locked="0"/>
    </xf>
    <xf numFmtId="9" fontId="8" fillId="0" borderId="0" xfId="0" applyNumberFormat="1" applyFont="1" applyBorder="1" applyAlignment="1" applyProtection="1">
      <alignment horizontal="center" vertical="center" wrapText="1"/>
      <protection locked="0"/>
    </xf>
    <xf numFmtId="0" fontId="20" fillId="4" borderId="24" xfId="0" applyFont="1" applyFill="1" applyBorder="1" applyAlignment="1" applyProtection="1">
      <alignment horizontal="center" vertical="center" wrapText="1"/>
      <protection locked="0"/>
    </xf>
    <xf numFmtId="17" fontId="8" fillId="4" borderId="18" xfId="0" applyNumberFormat="1" applyFont="1" applyFill="1" applyBorder="1" applyAlignment="1" applyProtection="1">
      <alignment horizontal="center" vertical="center" wrapText="1"/>
      <protection locked="0"/>
    </xf>
    <xf numFmtId="49" fontId="8" fillId="0" borderId="41" xfId="0" applyNumberFormat="1" applyFont="1" applyBorder="1" applyAlignment="1" applyProtection="1">
      <alignment horizontal="center" vertical="center" wrapText="1"/>
      <protection locked="0"/>
    </xf>
    <xf numFmtId="49" fontId="8" fillId="19" borderId="72" xfId="0" applyNumberFormat="1" applyFont="1" applyFill="1" applyBorder="1" applyAlignment="1" applyProtection="1">
      <alignment horizontal="center" vertical="center" wrapText="1"/>
      <protection locked="0"/>
    </xf>
    <xf numFmtId="0" fontId="7" fillId="0" borderId="5" xfId="0" applyFont="1" applyFill="1" applyBorder="1" applyAlignment="1" applyProtection="1">
      <alignment horizontal="center" vertical="center" wrapText="1"/>
      <protection locked="0"/>
    </xf>
    <xf numFmtId="173" fontId="8" fillId="0" borderId="1" xfId="0" quotePrefix="1" applyNumberFormat="1" applyFont="1" applyFill="1" applyBorder="1" applyAlignment="1" applyProtection="1">
      <alignment horizontal="center" vertical="center" wrapText="1"/>
      <protection locked="0"/>
    </xf>
    <xf numFmtId="0" fontId="8" fillId="4" borderId="32" xfId="0" applyFont="1" applyFill="1" applyBorder="1" applyAlignment="1" applyProtection="1">
      <alignment horizontal="center" vertical="center" wrapText="1"/>
      <protection locked="0"/>
    </xf>
    <xf numFmtId="14" fontId="8" fillId="4" borderId="32" xfId="0" applyNumberFormat="1" applyFont="1" applyFill="1" applyBorder="1" applyAlignment="1" applyProtection="1">
      <alignment horizontal="center" vertical="center" wrapText="1"/>
      <protection locked="0"/>
    </xf>
    <xf numFmtId="0" fontId="18" fillId="0" borderId="39" xfId="0" applyFont="1" applyBorder="1" applyAlignment="1" applyProtection="1">
      <alignment horizontal="center" vertical="center" wrapText="1"/>
      <protection locked="0"/>
    </xf>
    <xf numFmtId="0" fontId="18" fillId="3" borderId="32" xfId="0" applyFont="1" applyFill="1" applyBorder="1" applyAlignment="1" applyProtection="1">
      <alignment horizontal="center" vertical="center" wrapText="1"/>
      <protection locked="0"/>
    </xf>
    <xf numFmtId="0" fontId="7" fillId="0" borderId="0" xfId="0" applyFont="1" applyFill="1" applyAlignment="1" applyProtection="1">
      <alignment horizontal="center" vertical="center" wrapText="1"/>
      <protection locked="0"/>
    </xf>
    <xf numFmtId="0" fontId="7" fillId="0" borderId="57" xfId="0" applyFont="1" applyFill="1" applyBorder="1" applyAlignment="1" applyProtection="1">
      <alignment horizontal="center" vertical="center" wrapText="1"/>
      <protection locked="0"/>
    </xf>
    <xf numFmtId="0" fontId="7" fillId="0" borderId="51" xfId="0" applyFont="1" applyFill="1" applyBorder="1" applyAlignment="1" applyProtection="1">
      <alignment horizontal="center" vertical="center" wrapText="1"/>
      <protection locked="0"/>
    </xf>
    <xf numFmtId="0" fontId="7" fillId="16" borderId="1" xfId="0" applyFont="1" applyFill="1" applyBorder="1" applyAlignment="1" applyProtection="1">
      <alignment horizontal="center" vertical="center" wrapText="1"/>
      <protection locked="0"/>
    </xf>
    <xf numFmtId="0" fontId="7" fillId="0" borderId="24" xfId="0" applyFont="1" applyFill="1" applyBorder="1" applyAlignment="1" applyProtection="1">
      <alignment horizontal="center" vertical="center" wrapText="1"/>
      <protection locked="0"/>
    </xf>
    <xf numFmtId="0" fontId="7" fillId="11" borderId="1" xfId="0" applyFont="1" applyFill="1" applyBorder="1" applyAlignment="1" applyProtection="1">
      <alignment horizontal="center" vertical="center" wrapText="1"/>
      <protection locked="0"/>
    </xf>
    <xf numFmtId="0" fontId="8" fillId="0" borderId="57" xfId="0" applyFont="1" applyBorder="1" applyAlignment="1" applyProtection="1">
      <alignment vertical="center" wrapText="1"/>
      <protection locked="0"/>
    </xf>
    <xf numFmtId="0" fontId="7" fillId="0" borderId="33" xfId="0" applyFont="1" applyFill="1" applyBorder="1" applyAlignment="1" applyProtection="1">
      <alignment horizontal="center" vertical="center" wrapText="1"/>
      <protection locked="0"/>
    </xf>
    <xf numFmtId="0" fontId="7" fillId="13" borderId="1" xfId="0" applyFont="1" applyFill="1" applyBorder="1" applyAlignment="1" applyProtection="1">
      <alignment horizontal="center" vertical="center" wrapText="1"/>
      <protection locked="0"/>
    </xf>
    <xf numFmtId="0" fontId="8" fillId="16" borderId="1" xfId="0" applyFont="1" applyFill="1" applyBorder="1" applyAlignment="1" applyProtection="1">
      <alignment horizontal="center" vertical="center" wrapText="1"/>
      <protection locked="0"/>
    </xf>
    <xf numFmtId="0" fontId="8" fillId="4" borderId="54" xfId="0" applyFont="1" applyFill="1" applyBorder="1" applyAlignment="1" applyProtection="1">
      <alignment vertical="center" wrapText="1"/>
      <protection locked="0"/>
    </xf>
    <xf numFmtId="0" fontId="18" fillId="0" borderId="53" xfId="0" applyFont="1" applyFill="1" applyBorder="1" applyAlignment="1" applyProtection="1">
      <alignment horizontal="center" vertical="center" wrapText="1"/>
      <protection locked="0"/>
    </xf>
    <xf numFmtId="0" fontId="18" fillId="0" borderId="53" xfId="0" applyFont="1" applyBorder="1" applyAlignment="1" applyProtection="1">
      <alignment horizontal="center" vertical="center" wrapText="1"/>
      <protection locked="0"/>
    </xf>
    <xf numFmtId="0" fontId="18" fillId="3" borderId="40" xfId="0" applyFont="1" applyFill="1" applyBorder="1" applyAlignment="1" applyProtection="1">
      <alignment horizontal="center" vertical="center" wrapText="1"/>
      <protection locked="0"/>
    </xf>
    <xf numFmtId="0" fontId="8" fillId="0" borderId="53" xfId="0" applyFont="1" applyFill="1" applyBorder="1" applyAlignment="1" applyProtection="1">
      <alignment horizontal="center" vertical="center" wrapText="1"/>
      <protection locked="0"/>
    </xf>
    <xf numFmtId="0" fontId="7" fillId="0" borderId="39" xfId="0" applyFont="1" applyFill="1" applyBorder="1" applyAlignment="1" applyProtection="1">
      <alignment horizontal="center" vertical="center" wrapText="1"/>
      <protection locked="0"/>
    </xf>
    <xf numFmtId="0" fontId="7" fillId="0" borderId="32" xfId="0" applyFont="1" applyFill="1" applyBorder="1" applyAlignment="1" applyProtection="1">
      <alignment horizontal="center" vertical="center" wrapText="1"/>
      <protection locked="0"/>
    </xf>
    <xf numFmtId="0" fontId="7" fillId="0" borderId="48" xfId="0" applyFont="1" applyFill="1" applyBorder="1" applyAlignment="1" applyProtection="1">
      <alignment horizontal="center" vertical="center" wrapText="1"/>
      <protection locked="0"/>
    </xf>
    <xf numFmtId="0" fontId="8" fillId="0" borderId="0" xfId="0" applyNumberFormat="1" applyFont="1" applyFill="1" applyAlignment="1" applyProtection="1">
      <alignment vertical="center" wrapText="1"/>
      <protection locked="0"/>
    </xf>
    <xf numFmtId="0" fontId="74" fillId="0" borderId="1" xfId="0" applyFont="1" applyFill="1" applyBorder="1" applyAlignment="1">
      <alignment horizontal="center" wrapText="1"/>
    </xf>
    <xf numFmtId="0" fontId="8" fillId="0" borderId="72" xfId="0" applyFont="1" applyBorder="1" applyAlignment="1" applyProtection="1">
      <alignment wrapText="1"/>
      <protection locked="0"/>
    </xf>
    <xf numFmtId="0" fontId="8" fillId="0" borderId="72" xfId="0" applyNumberFormat="1" applyFont="1" applyBorder="1" applyAlignment="1" applyProtection="1">
      <alignment horizontal="left" vertical="center" wrapText="1"/>
      <protection locked="0"/>
    </xf>
    <xf numFmtId="0" fontId="20" fillId="0" borderId="1" xfId="18" applyFont="1" applyBorder="1" applyAlignment="1" applyProtection="1">
      <alignment vertical="center" wrapText="1"/>
      <protection locked="0"/>
    </xf>
    <xf numFmtId="0" fontId="74" fillId="0" borderId="0" xfId="0" applyFont="1" applyFill="1" applyBorder="1" applyAlignment="1">
      <alignment horizontal="center" wrapText="1"/>
    </xf>
    <xf numFmtId="0" fontId="8" fillId="4" borderId="72" xfId="0" applyNumberFormat="1" applyFont="1" applyFill="1" applyBorder="1" applyAlignment="1" applyProtection="1">
      <alignment horizontal="left" vertical="center" wrapText="1"/>
      <protection locked="0"/>
    </xf>
    <xf numFmtId="0" fontId="7" fillId="4" borderId="5" xfId="0" applyFont="1" applyFill="1" applyBorder="1" applyAlignment="1" applyProtection="1">
      <alignment horizontal="center" vertical="center" wrapText="1"/>
      <protection locked="0"/>
    </xf>
    <xf numFmtId="0" fontId="8" fillId="0" borderId="51" xfId="0" applyNumberFormat="1" applyFont="1" applyFill="1" applyBorder="1" applyAlignment="1" applyProtection="1">
      <alignment vertical="center" wrapText="1"/>
      <protection locked="0"/>
    </xf>
    <xf numFmtId="0" fontId="74" fillId="0" borderId="34" xfId="0" applyFont="1" applyFill="1" applyBorder="1" applyAlignment="1">
      <alignment horizontal="center" wrapText="1"/>
    </xf>
    <xf numFmtId="0" fontId="8" fillId="0" borderId="72" xfId="0" applyFont="1" applyFill="1" applyBorder="1" applyAlignment="1" applyProtection="1">
      <alignment wrapText="1"/>
      <protection locked="0"/>
    </xf>
    <xf numFmtId="0" fontId="8" fillId="0" borderId="30" xfId="0" applyNumberFormat="1" applyFont="1" applyFill="1" applyBorder="1" applyAlignment="1" applyProtection="1">
      <alignment vertical="center" wrapText="1"/>
      <protection locked="0"/>
    </xf>
    <xf numFmtId="0" fontId="23" fillId="0" borderId="1" xfId="0" applyFont="1" applyFill="1" applyBorder="1" applyAlignment="1">
      <alignment horizontal="center" vertical="center" wrapText="1"/>
    </xf>
    <xf numFmtId="0" fontId="7" fillId="0" borderId="42" xfId="0" applyFont="1" applyFill="1" applyBorder="1" applyAlignment="1" applyProtection="1">
      <alignment horizontal="center" vertical="center" wrapText="1"/>
      <protection locked="0"/>
    </xf>
    <xf numFmtId="0" fontId="7" fillId="4" borderId="0" xfId="0" applyFont="1" applyFill="1" applyBorder="1" applyAlignment="1" applyProtection="1">
      <alignment horizontal="center" vertical="center" wrapText="1"/>
      <protection locked="0"/>
    </xf>
    <xf numFmtId="0" fontId="57" fillId="4" borderId="1" xfId="0" applyFont="1" applyFill="1" applyBorder="1" applyAlignment="1">
      <alignment horizontal="left" vertical="top" wrapText="1"/>
    </xf>
    <xf numFmtId="0" fontId="45" fillId="0" borderId="51" xfId="0" applyFont="1" applyBorder="1" applyAlignment="1">
      <alignment horizontal="left" vertical="center" wrapText="1"/>
    </xf>
    <xf numFmtId="0" fontId="8" fillId="0" borderId="34" xfId="0" applyNumberFormat="1" applyFont="1" applyBorder="1" applyAlignment="1" applyProtection="1">
      <alignment vertical="center" wrapText="1"/>
      <protection locked="0"/>
    </xf>
    <xf numFmtId="0" fontId="8" fillId="4" borderId="72" xfId="0" applyFont="1" applyFill="1" applyBorder="1" applyAlignment="1" applyProtection="1">
      <alignment wrapText="1"/>
      <protection locked="0"/>
    </xf>
    <xf numFmtId="0" fontId="20" fillId="0" borderId="72" xfId="18" applyFont="1" applyFill="1" applyBorder="1" applyAlignment="1" applyProtection="1">
      <alignment vertical="center" wrapText="1"/>
      <protection locked="0"/>
    </xf>
    <xf numFmtId="0" fontId="8" fillId="4" borderId="29" xfId="0" applyFont="1" applyFill="1" applyBorder="1" applyAlignment="1" applyProtection="1">
      <alignment vertical="center" wrapText="1"/>
      <protection locked="0"/>
    </xf>
    <xf numFmtId="0" fontId="41" fillId="0" borderId="72" xfId="0" applyFont="1" applyFill="1" applyBorder="1" applyAlignment="1" applyProtection="1">
      <alignment horizontal="center" vertical="center" wrapText="1"/>
    </xf>
    <xf numFmtId="0" fontId="8" fillId="0" borderId="29" xfId="0" applyFont="1" applyBorder="1" applyAlignment="1" applyProtection="1">
      <alignment horizontal="left" vertical="center" wrapText="1"/>
      <protection locked="0"/>
    </xf>
    <xf numFmtId="0" fontId="8" fillId="0" borderId="29" xfId="0" applyNumberFormat="1" applyFont="1" applyBorder="1" applyAlignment="1" applyProtection="1">
      <alignment horizontal="left" vertical="center" wrapText="1"/>
      <protection locked="0"/>
    </xf>
    <xf numFmtId="0" fontId="10" fillId="0" borderId="0" xfId="0" applyFont="1" applyFill="1" applyBorder="1" applyAlignment="1" applyProtection="1">
      <alignment horizontal="center" vertical="center" wrapText="1"/>
    </xf>
    <xf numFmtId="0" fontId="10" fillId="0" borderId="1" xfId="0" applyFont="1" applyFill="1" applyBorder="1" applyAlignment="1" applyProtection="1">
      <alignment horizontal="center" vertical="center" wrapText="1"/>
    </xf>
    <xf numFmtId="0" fontId="10" fillId="0" borderId="0" xfId="0" applyFont="1" applyFill="1" applyAlignment="1" applyProtection="1">
      <alignment horizontal="center" vertical="center" wrapText="1"/>
    </xf>
    <xf numFmtId="0" fontId="8" fillId="0" borderId="22" xfId="0" applyFont="1" applyBorder="1" applyAlignment="1" applyProtection="1">
      <alignment vertical="center" wrapText="1"/>
      <protection locked="0"/>
    </xf>
    <xf numFmtId="1" fontId="41" fillId="0" borderId="72" xfId="0" applyNumberFormat="1" applyFont="1" applyFill="1" applyBorder="1" applyAlignment="1" applyProtection="1">
      <alignment horizontal="center" vertical="center" wrapText="1"/>
    </xf>
    <xf numFmtId="0" fontId="8" fillId="0" borderId="50" xfId="4" applyFont="1" applyFill="1" applyBorder="1" applyAlignment="1" applyProtection="1">
      <alignment horizontal="center" vertical="center" wrapText="1"/>
      <protection locked="0"/>
    </xf>
    <xf numFmtId="0" fontId="8" fillId="0" borderId="30" xfId="4" applyFont="1" applyFill="1" applyBorder="1" applyAlignment="1" applyProtection="1">
      <alignment horizontal="center" vertical="center" wrapText="1"/>
      <protection locked="0"/>
    </xf>
    <xf numFmtId="0" fontId="18" fillId="4" borderId="50" xfId="0" applyFont="1" applyFill="1" applyBorder="1" applyAlignment="1" applyProtection="1">
      <alignment horizontal="center" vertical="center" wrapText="1"/>
      <protection locked="0"/>
    </xf>
    <xf numFmtId="0" fontId="20" fillId="0" borderId="14" xfId="18" applyFont="1" applyFill="1" applyBorder="1" applyAlignment="1" applyProtection="1">
      <alignment horizontal="center" vertical="center" wrapText="1"/>
      <protection locked="0"/>
    </xf>
    <xf numFmtId="0" fontId="8" fillId="0" borderId="50" xfId="0" applyFont="1" applyFill="1" applyBorder="1" applyAlignment="1" applyProtection="1">
      <alignment vertical="center" wrapText="1"/>
      <protection locked="0"/>
    </xf>
    <xf numFmtId="0" fontId="18" fillId="0" borderId="61" xfId="0" applyFont="1" applyFill="1" applyBorder="1" applyAlignment="1" applyProtection="1">
      <alignment horizontal="center" vertical="center" wrapText="1"/>
      <protection locked="0"/>
    </xf>
    <xf numFmtId="0" fontId="0" fillId="0" borderId="0" xfId="0" applyBorder="1" applyAlignment="1">
      <alignment horizontal="center"/>
    </xf>
    <xf numFmtId="0" fontId="17" fillId="0" borderId="0" xfId="0" applyFont="1" applyAlignment="1" applyProtection="1">
      <alignment horizontal="center" vertical="center" wrapText="1"/>
      <protection locked="0"/>
    </xf>
    <xf numFmtId="0" fontId="20" fillId="3" borderId="0" xfId="0" applyFont="1" applyFill="1" applyBorder="1" applyAlignment="1" applyProtection="1">
      <alignment horizontal="center" vertical="center" wrapText="1"/>
      <protection locked="0"/>
    </xf>
    <xf numFmtId="0" fontId="8" fillId="3" borderId="80" xfId="0" applyFont="1" applyFill="1" applyBorder="1" applyAlignment="1" applyProtection="1">
      <alignment vertical="center" wrapText="1"/>
      <protection locked="0"/>
    </xf>
    <xf numFmtId="0" fontId="18" fillId="3" borderId="34" xfId="0" applyFont="1" applyFill="1" applyBorder="1" applyAlignment="1" applyProtection="1">
      <alignment horizontal="center" vertical="center" wrapText="1"/>
      <protection locked="0"/>
    </xf>
    <xf numFmtId="0" fontId="8" fillId="0" borderId="34" xfId="0" applyFont="1" applyFill="1" applyBorder="1" applyAlignment="1">
      <alignment horizontal="center" vertical="center"/>
    </xf>
    <xf numFmtId="0" fontId="53" fillId="0" borderId="0" xfId="0" applyFont="1" applyFill="1" applyAlignment="1" applyProtection="1">
      <alignment horizontal="center" vertical="center" wrapText="1"/>
      <protection locked="0"/>
    </xf>
    <xf numFmtId="0" fontId="18" fillId="0" borderId="40" xfId="0" applyFont="1" applyBorder="1" applyAlignment="1" applyProtection="1">
      <alignment horizontal="center" vertical="center" wrapText="1"/>
      <protection locked="0"/>
    </xf>
    <xf numFmtId="165" fontId="8" fillId="0" borderId="72" xfId="18" applyNumberFormat="1" applyFont="1" applyFill="1" applyBorder="1" applyAlignment="1" applyProtection="1">
      <alignment horizontal="center" vertical="center" wrapText="1"/>
      <protection locked="0"/>
    </xf>
    <xf numFmtId="165" fontId="17" fillId="0" borderId="0" xfId="0" applyNumberFormat="1" applyFont="1" applyAlignment="1" applyProtection="1">
      <alignment horizontal="center" vertical="center" wrapText="1"/>
      <protection locked="0"/>
    </xf>
    <xf numFmtId="165" fontId="20" fillId="4" borderId="72" xfId="0" applyNumberFormat="1" applyFont="1" applyFill="1" applyBorder="1" applyAlignment="1" applyProtection="1">
      <alignment horizontal="center" vertical="center" wrapText="1"/>
      <protection locked="0"/>
    </xf>
    <xf numFmtId="14" fontId="0" fillId="0" borderId="0" xfId="0" applyNumberFormat="1" applyBorder="1"/>
    <xf numFmtId="14" fontId="18" fillId="0" borderId="50" xfId="0" applyNumberFormat="1" applyFont="1" applyFill="1" applyBorder="1" applyAlignment="1" applyProtection="1">
      <alignment horizontal="center" vertical="center" wrapText="1"/>
      <protection locked="0"/>
    </xf>
    <xf numFmtId="165" fontId="8" fillId="27" borderId="0" xfId="0" applyNumberFormat="1" applyFont="1" applyFill="1" applyBorder="1" applyAlignment="1" applyProtection="1">
      <alignment horizontal="center" vertical="center" wrapText="1"/>
      <protection locked="0"/>
    </xf>
    <xf numFmtId="21" fontId="8" fillId="0" borderId="72" xfId="0" applyNumberFormat="1" applyFont="1" applyFill="1" applyBorder="1" applyAlignment="1" applyProtection="1">
      <alignment horizontal="center" vertical="center" wrapText="1"/>
      <protection locked="0"/>
    </xf>
    <xf numFmtId="166" fontId="8" fillId="0" borderId="14" xfId="0" applyNumberFormat="1" applyFont="1" applyFill="1" applyBorder="1" applyAlignment="1" applyProtection="1">
      <alignment vertical="center" wrapText="1"/>
      <protection locked="0"/>
    </xf>
    <xf numFmtId="166" fontId="17" fillId="0" borderId="0" xfId="0" applyNumberFormat="1" applyFont="1" applyAlignment="1" applyProtection="1">
      <alignment horizontal="center" vertical="center" wrapText="1"/>
      <protection locked="0"/>
    </xf>
    <xf numFmtId="20" fontId="18" fillId="0" borderId="12" xfId="0" applyNumberFormat="1" applyFont="1" applyBorder="1" applyAlignment="1" applyProtection="1">
      <alignment horizontal="center" vertical="center" wrapText="1"/>
      <protection locked="0"/>
    </xf>
    <xf numFmtId="166" fontId="8" fillId="0" borderId="42" xfId="0" applyNumberFormat="1" applyFont="1" applyFill="1" applyBorder="1" applyAlignment="1" applyProtection="1">
      <alignment horizontal="center" vertical="center" wrapText="1"/>
      <protection locked="0"/>
    </xf>
    <xf numFmtId="20" fontId="8" fillId="0" borderId="72" xfId="0" applyNumberFormat="1" applyFont="1" applyFill="1" applyBorder="1" applyAlignment="1">
      <alignment horizontal="center" vertical="center" wrapText="1"/>
    </xf>
    <xf numFmtId="20" fontId="8" fillId="0" borderId="42" xfId="4" applyNumberFormat="1" applyFont="1" applyFill="1" applyBorder="1" applyAlignment="1" applyProtection="1">
      <alignment horizontal="center" vertical="center"/>
      <protection locked="0"/>
    </xf>
    <xf numFmtId="166" fontId="8" fillId="3" borderId="0" xfId="0" applyNumberFormat="1" applyFont="1" applyFill="1" applyBorder="1" applyAlignment="1" applyProtection="1">
      <alignment horizontal="center" vertical="center" wrapText="1"/>
      <protection locked="0"/>
    </xf>
    <xf numFmtId="166" fontId="8" fillId="11" borderId="42" xfId="0" applyNumberFormat="1" applyFont="1" applyFill="1" applyBorder="1" applyAlignment="1" applyProtection="1">
      <alignment horizontal="center" vertical="center" wrapText="1"/>
      <protection locked="0"/>
    </xf>
    <xf numFmtId="166" fontId="20" fillId="0" borderId="34" xfId="0" applyNumberFormat="1" applyFont="1" applyBorder="1" applyAlignment="1" applyProtection="1">
      <alignment horizontal="center" vertical="center" wrapText="1"/>
      <protection locked="0"/>
    </xf>
    <xf numFmtId="166" fontId="8" fillId="4" borderId="27" xfId="0" applyNumberFormat="1" applyFont="1" applyFill="1" applyBorder="1" applyAlignment="1" applyProtection="1">
      <alignment horizontal="center" vertical="center" wrapText="1"/>
      <protection locked="0"/>
    </xf>
    <xf numFmtId="166" fontId="8" fillId="0" borderId="72" xfId="0" applyNumberFormat="1" applyFont="1" applyFill="1" applyBorder="1" applyAlignment="1" applyProtection="1">
      <alignment horizontal="center" vertical="center"/>
      <protection locked="0"/>
    </xf>
    <xf numFmtId="20" fontId="8" fillId="0" borderId="72" xfId="0" applyNumberFormat="1" applyFont="1" applyFill="1" applyBorder="1" applyAlignment="1" applyProtection="1">
      <alignment horizontal="center" vertical="center"/>
      <protection locked="0"/>
    </xf>
    <xf numFmtId="20" fontId="8" fillId="0" borderId="5" xfId="0" applyNumberFormat="1" applyFont="1" applyBorder="1" applyAlignment="1" applyProtection="1">
      <alignment horizontal="center" vertical="center" wrapText="1"/>
      <protection locked="0"/>
    </xf>
    <xf numFmtId="166" fontId="8" fillId="0" borderId="49" xfId="0" applyNumberFormat="1" applyFont="1" applyFill="1" applyBorder="1" applyAlignment="1" applyProtection="1">
      <alignment horizontal="center" vertical="center" wrapText="1"/>
      <protection locked="0"/>
    </xf>
    <xf numFmtId="20" fontId="20" fillId="19" borderId="72" xfId="0" applyNumberFormat="1" applyFont="1" applyFill="1" applyBorder="1" applyAlignment="1" applyProtection="1">
      <alignment horizontal="center" vertical="center" wrapText="1"/>
      <protection locked="0"/>
    </xf>
    <xf numFmtId="20" fontId="8" fillId="6" borderId="72" xfId="0" applyNumberFormat="1" applyFont="1" applyFill="1" applyBorder="1" applyAlignment="1">
      <alignment horizontal="center" vertical="center" wrapText="1"/>
    </xf>
    <xf numFmtId="166" fontId="20" fillId="3" borderId="0" xfId="0" applyNumberFormat="1" applyFont="1" applyFill="1" applyBorder="1" applyAlignment="1" applyProtection="1">
      <alignment horizontal="center" vertical="center" wrapText="1"/>
      <protection locked="0"/>
    </xf>
    <xf numFmtId="20" fontId="8" fillId="0" borderId="38" xfId="0" applyNumberFormat="1" applyFont="1" applyFill="1" applyBorder="1" applyAlignment="1">
      <alignment horizontal="right" vertical="center" wrapText="1"/>
    </xf>
    <xf numFmtId="166" fontId="18" fillId="0" borderId="12" xfId="0" applyNumberFormat="1" applyFont="1" applyBorder="1" applyAlignment="1" applyProtection="1">
      <alignment horizontal="center" vertical="center" wrapText="1"/>
      <protection locked="0"/>
    </xf>
    <xf numFmtId="0" fontId="8" fillId="6" borderId="72" xfId="0" applyFont="1" applyFill="1" applyBorder="1" applyAlignment="1" applyProtection="1">
      <alignment horizontal="center" vertical="center" wrapText="1"/>
      <protection locked="0"/>
    </xf>
    <xf numFmtId="20" fontId="8" fillId="0" borderId="72" xfId="0" applyNumberFormat="1" applyFont="1" applyBorder="1" applyAlignment="1">
      <alignment horizontal="center" vertical="center" wrapText="1"/>
    </xf>
    <xf numFmtId="20" fontId="8" fillId="19" borderId="70" xfId="0" applyNumberFormat="1" applyFont="1" applyFill="1" applyBorder="1" applyAlignment="1" applyProtection="1">
      <alignment horizontal="center" vertical="center" wrapText="1"/>
      <protection locked="0"/>
    </xf>
    <xf numFmtId="20" fontId="15" fillId="0" borderId="72" xfId="0" applyNumberFormat="1" applyFont="1" applyFill="1" applyBorder="1" applyAlignment="1">
      <alignment horizontal="center" vertical="center" wrapText="1"/>
    </xf>
    <xf numFmtId="20" fontId="8" fillId="0" borderId="30" xfId="0" applyNumberFormat="1" applyFont="1" applyBorder="1" applyAlignment="1" applyProtection="1">
      <alignment horizontal="center" wrapText="1"/>
      <protection locked="0"/>
    </xf>
    <xf numFmtId="166" fontId="8" fillId="4" borderId="17" xfId="0" applyNumberFormat="1" applyFont="1" applyFill="1" applyBorder="1" applyAlignment="1" applyProtection="1">
      <alignment vertical="center" wrapText="1"/>
      <protection locked="0"/>
    </xf>
    <xf numFmtId="20" fontId="18" fillId="0" borderId="17" xfId="0" applyNumberFormat="1" applyFont="1" applyBorder="1" applyAlignment="1" applyProtection="1">
      <alignment horizontal="center" vertical="center" wrapText="1"/>
      <protection locked="0"/>
    </xf>
    <xf numFmtId="166" fontId="8" fillId="4" borderId="9" xfId="0" applyNumberFormat="1" applyFont="1" applyFill="1" applyBorder="1" applyAlignment="1" applyProtection="1">
      <alignment horizontal="center" vertical="center" wrapText="1"/>
      <protection locked="0"/>
    </xf>
    <xf numFmtId="20" fontId="8" fillId="0" borderId="38" xfId="4" applyNumberFormat="1" applyFont="1" applyFill="1" applyBorder="1" applyAlignment="1" applyProtection="1">
      <alignment horizontal="center" vertical="center"/>
      <protection locked="0"/>
    </xf>
    <xf numFmtId="20" fontId="18" fillId="0" borderId="38" xfId="0" applyNumberFormat="1" applyFont="1" applyBorder="1" applyAlignment="1" applyProtection="1">
      <alignment horizontal="center" vertical="center" wrapText="1"/>
      <protection locked="0"/>
    </xf>
    <xf numFmtId="166" fontId="54" fillId="3" borderId="72" xfId="9" applyNumberFormat="1" applyFont="1" applyFill="1" applyBorder="1" applyAlignment="1">
      <alignment horizontal="center" vertical="center" wrapText="1"/>
    </xf>
    <xf numFmtId="20" fontId="8" fillId="0" borderId="51" xfId="0" applyNumberFormat="1" applyFont="1" applyFill="1" applyBorder="1" applyAlignment="1">
      <alignment horizontal="right" vertical="center" wrapText="1"/>
    </xf>
    <xf numFmtId="166" fontId="24" fillId="0" borderId="38" xfId="0" applyNumberFormat="1" applyFont="1" applyBorder="1" applyAlignment="1">
      <alignment horizontal="center" vertical="center"/>
    </xf>
    <xf numFmtId="20" fontId="20" fillId="0" borderId="30" xfId="0" applyNumberFormat="1" applyFont="1" applyFill="1" applyBorder="1" applyAlignment="1" applyProtection="1">
      <alignment horizontal="center" vertical="center" wrapText="1"/>
      <protection locked="0"/>
    </xf>
    <xf numFmtId="20" fontId="11" fillId="6" borderId="72" xfId="0" applyNumberFormat="1" applyFont="1" applyFill="1" applyBorder="1" applyAlignment="1" applyProtection="1">
      <alignment horizontal="center" vertical="center" wrapText="1"/>
      <protection locked="0"/>
    </xf>
    <xf numFmtId="20" fontId="18" fillId="3" borderId="51" xfId="0" applyNumberFormat="1" applyFont="1" applyFill="1" applyBorder="1" applyAlignment="1" applyProtection="1">
      <alignment horizontal="center" vertical="center" wrapText="1"/>
      <protection locked="0"/>
    </xf>
    <xf numFmtId="166" fontId="8" fillId="3" borderId="72" xfId="0" applyNumberFormat="1" applyFont="1" applyFill="1" applyBorder="1" applyAlignment="1">
      <alignment horizontal="center" vertical="center" wrapText="1"/>
    </xf>
    <xf numFmtId="166" fontId="8" fillId="0" borderId="0" xfId="0" applyNumberFormat="1" applyFont="1" applyFill="1" applyBorder="1" applyAlignment="1">
      <alignment horizontal="center" vertical="center" wrapText="1"/>
    </xf>
    <xf numFmtId="166" fontId="18" fillId="0" borderId="50" xfId="0" applyNumberFormat="1" applyFont="1" applyFill="1" applyBorder="1" applyAlignment="1" applyProtection="1">
      <alignment horizontal="center" vertical="center" wrapText="1"/>
      <protection locked="0"/>
    </xf>
    <xf numFmtId="20" fontId="8" fillId="0" borderId="0" xfId="0" applyNumberFormat="1" applyFont="1" applyAlignment="1" applyProtection="1">
      <alignment vertical="center" wrapText="1"/>
      <protection locked="0"/>
    </xf>
    <xf numFmtId="14" fontId="8" fillId="0" borderId="0" xfId="0" applyNumberFormat="1" applyFont="1" applyFill="1" applyAlignment="1" applyProtection="1">
      <alignment horizontal="left" vertical="center" wrapText="1"/>
      <protection locked="0"/>
    </xf>
    <xf numFmtId="165" fontId="20" fillId="0" borderId="34" xfId="0" applyNumberFormat="1" applyFont="1" applyBorder="1" applyAlignment="1" applyProtection="1">
      <alignment horizontal="center" vertical="center" wrapText="1"/>
      <protection locked="0"/>
    </xf>
    <xf numFmtId="165" fontId="8" fillId="0" borderId="72" xfId="0" applyNumberFormat="1" applyFont="1" applyFill="1" applyBorder="1" applyAlignment="1" applyProtection="1">
      <alignment horizontal="center" vertical="center"/>
      <protection locked="0"/>
    </xf>
    <xf numFmtId="14" fontId="8" fillId="0" borderId="0" xfId="0" applyNumberFormat="1" applyFont="1" applyFill="1" applyBorder="1" applyAlignment="1" applyProtection="1">
      <alignment horizontal="left" vertical="center" wrapText="1"/>
      <protection locked="0"/>
    </xf>
    <xf numFmtId="165" fontId="8" fillId="0" borderId="56" xfId="0" applyNumberFormat="1" applyFont="1" applyBorder="1" applyAlignment="1" applyProtection="1">
      <alignment vertical="center" wrapText="1"/>
      <protection locked="0"/>
    </xf>
    <xf numFmtId="165" fontId="8" fillId="0" borderId="80" xfId="0" applyNumberFormat="1" applyFont="1" applyBorder="1" applyAlignment="1" applyProtection="1">
      <alignment vertical="center" wrapText="1"/>
      <protection locked="0"/>
    </xf>
    <xf numFmtId="14" fontId="18" fillId="0" borderId="51" xfId="0" applyNumberFormat="1" applyFont="1" applyFill="1" applyBorder="1" applyAlignment="1" applyProtection="1">
      <alignment horizontal="center" vertical="center" wrapText="1"/>
      <protection locked="0"/>
    </xf>
    <xf numFmtId="14" fontId="8" fillId="0" borderId="38" xfId="0" applyNumberFormat="1" applyFont="1" applyBorder="1" applyAlignment="1" applyProtection="1">
      <alignment horizontal="center" vertical="center" wrapText="1"/>
      <protection locked="0"/>
    </xf>
    <xf numFmtId="20" fontId="54" fillId="6" borderId="72" xfId="0" applyNumberFormat="1" applyFont="1" applyFill="1" applyBorder="1" applyAlignment="1">
      <alignment horizontal="center" vertical="center" wrapText="1"/>
    </xf>
    <xf numFmtId="166" fontId="8" fillId="3" borderId="51" xfId="4" applyNumberFormat="1" applyFont="1" applyFill="1" applyBorder="1" applyAlignment="1" applyProtection="1">
      <alignment horizontal="center" vertical="center"/>
      <protection locked="0"/>
    </xf>
    <xf numFmtId="20" fontId="8" fillId="0" borderId="34" xfId="0" applyNumberFormat="1" applyFont="1" applyFill="1" applyBorder="1" applyAlignment="1" applyProtection="1">
      <alignment horizontal="center" vertical="center" wrapText="1"/>
      <protection locked="0"/>
    </xf>
    <xf numFmtId="20" fontId="8" fillId="19" borderId="80" xfId="0" applyNumberFormat="1" applyFont="1" applyFill="1" applyBorder="1" applyAlignment="1" applyProtection="1">
      <alignment horizontal="center" vertical="center" wrapText="1"/>
      <protection locked="0"/>
    </xf>
    <xf numFmtId="20" fontId="8" fillId="3" borderId="51" xfId="4" applyNumberFormat="1" applyFont="1" applyFill="1" applyBorder="1" applyAlignment="1" applyProtection="1">
      <alignment horizontal="center" vertical="center"/>
      <protection locked="0"/>
    </xf>
    <xf numFmtId="166" fontId="8" fillId="3" borderId="51" xfId="0" applyNumberFormat="1" applyFont="1" applyFill="1" applyBorder="1" applyAlignment="1" applyProtection="1">
      <alignment vertical="center" wrapText="1"/>
      <protection locked="0"/>
    </xf>
    <xf numFmtId="22" fontId="8" fillId="0" borderId="72" xfId="0" applyNumberFormat="1" applyFont="1" applyBorder="1" applyAlignment="1" applyProtection="1">
      <alignment horizontal="center" vertical="center" wrapText="1"/>
      <protection locked="0"/>
    </xf>
    <xf numFmtId="20" fontId="18" fillId="0" borderId="36" xfId="0" applyNumberFormat="1" applyFont="1" applyBorder="1" applyAlignment="1" applyProtection="1">
      <alignment horizontal="center" vertical="center" wrapText="1"/>
      <protection locked="0"/>
    </xf>
    <xf numFmtId="166" fontId="8" fillId="4" borderId="72" xfId="0" applyNumberFormat="1" applyFont="1" applyFill="1" applyBorder="1" applyAlignment="1">
      <alignment horizontal="center" vertical="center" wrapText="1"/>
    </xf>
    <xf numFmtId="171" fontId="8" fillId="0" borderId="80" xfId="0" applyNumberFormat="1" applyFont="1" applyFill="1" applyBorder="1" applyAlignment="1" applyProtection="1">
      <alignment horizontal="center" vertical="center" wrapText="1"/>
      <protection locked="0"/>
    </xf>
    <xf numFmtId="171" fontId="18" fillId="5" borderId="72" xfId="0" applyNumberFormat="1" applyFont="1" applyFill="1" applyBorder="1" applyAlignment="1">
      <alignment horizontal="center" vertical="center" wrapText="1"/>
    </xf>
    <xf numFmtId="166" fontId="8" fillId="4" borderId="2" xfId="0" applyNumberFormat="1" applyFont="1" applyFill="1" applyBorder="1" applyAlignment="1" applyProtection="1">
      <alignment vertical="center" wrapText="1"/>
      <protection locked="0"/>
    </xf>
    <xf numFmtId="171" fontId="8" fillId="3" borderId="72" xfId="0" applyNumberFormat="1" applyFont="1" applyFill="1" applyBorder="1" applyAlignment="1" applyProtection="1">
      <alignment horizontal="center" vertical="center" wrapText="1"/>
      <protection locked="0"/>
    </xf>
    <xf numFmtId="166" fontId="20" fillId="0" borderId="80" xfId="0" applyNumberFormat="1" applyFont="1" applyBorder="1" applyAlignment="1" applyProtection="1">
      <alignment horizontal="center" vertical="center" wrapText="1"/>
      <protection locked="0"/>
    </xf>
    <xf numFmtId="166" fontId="8" fillId="0" borderId="31" xfId="0" applyNumberFormat="1" applyFont="1" applyFill="1" applyBorder="1" applyAlignment="1" applyProtection="1">
      <alignment vertical="center" wrapText="1"/>
      <protection locked="0"/>
    </xf>
    <xf numFmtId="171" fontId="8" fillId="5" borderId="72" xfId="0" applyNumberFormat="1" applyFont="1" applyFill="1" applyBorder="1" applyAlignment="1" applyProtection="1">
      <alignment horizontal="center" vertical="center" wrapText="1"/>
      <protection locked="0"/>
    </xf>
    <xf numFmtId="166" fontId="8" fillId="0" borderId="38" xfId="0" applyNumberFormat="1" applyFont="1" applyFill="1" applyBorder="1" applyAlignment="1" applyProtection="1">
      <alignment horizontal="right" vertical="center" wrapText="1"/>
      <protection locked="0"/>
    </xf>
    <xf numFmtId="166" fontId="8" fillId="0" borderId="27" xfId="0" applyNumberFormat="1" applyFont="1" applyFill="1" applyBorder="1" applyAlignment="1" applyProtection="1">
      <alignment vertical="center" wrapText="1"/>
      <protection locked="0"/>
    </xf>
    <xf numFmtId="171" fontId="18" fillId="0" borderId="38" xfId="0" applyNumberFormat="1" applyFont="1" applyFill="1" applyBorder="1" applyAlignment="1" applyProtection="1">
      <alignment horizontal="center" vertical="center" wrapText="1"/>
    </xf>
    <xf numFmtId="172" fontId="18" fillId="0" borderId="50" xfId="0" applyNumberFormat="1" applyFont="1" applyFill="1" applyBorder="1" applyAlignment="1" applyProtection="1">
      <alignment horizontal="center" vertical="center" wrapText="1"/>
    </xf>
    <xf numFmtId="46" fontId="8" fillId="0" borderId="38" xfId="0" applyNumberFormat="1" applyFont="1" applyBorder="1" applyAlignment="1" applyProtection="1">
      <alignment horizontal="center" vertical="center" wrapText="1"/>
      <protection locked="0"/>
    </xf>
    <xf numFmtId="171" fontId="8" fillId="0" borderId="80" xfId="0" applyNumberFormat="1" applyFont="1" applyBorder="1" applyAlignment="1">
      <alignment horizontal="center" vertical="center"/>
    </xf>
    <xf numFmtId="0" fontId="8" fillId="0" borderId="72" xfId="0" applyNumberFormat="1" applyFont="1" applyBorder="1" applyAlignment="1">
      <alignment horizontal="center" vertical="center"/>
    </xf>
    <xf numFmtId="0" fontId="8" fillId="4" borderId="31" xfId="0" applyFont="1" applyFill="1" applyBorder="1" applyAlignment="1" applyProtection="1">
      <alignment horizontal="center" vertical="center" wrapText="1"/>
      <protection locked="0"/>
    </xf>
    <xf numFmtId="0" fontId="8" fillId="0" borderId="72" xfId="0" applyNumberFormat="1" applyFont="1" applyFill="1" applyBorder="1" applyAlignment="1">
      <alignment horizontal="center" vertical="center"/>
    </xf>
    <xf numFmtId="0" fontId="20" fillId="0" borderId="34" xfId="0" applyFont="1" applyBorder="1" applyAlignment="1" applyProtection="1">
      <alignment horizontal="center" vertical="center" wrapText="1"/>
      <protection locked="0"/>
    </xf>
    <xf numFmtId="0" fontId="8" fillId="4" borderId="27" xfId="0" applyFont="1" applyFill="1" applyBorder="1" applyAlignment="1" applyProtection="1">
      <alignment horizontal="center" vertical="center" wrapText="1"/>
      <protection locked="0"/>
    </xf>
    <xf numFmtId="0" fontId="8" fillId="0" borderId="80" xfId="0" applyFont="1" applyBorder="1" applyAlignment="1" applyProtection="1">
      <alignment horizontal="right" vertical="center" wrapText="1"/>
      <protection locked="0"/>
    </xf>
    <xf numFmtId="0" fontId="8" fillId="0" borderId="30" xfId="0" applyFont="1" applyBorder="1" applyAlignment="1" applyProtection="1">
      <alignment horizontal="center" wrapText="1"/>
      <protection locked="0"/>
    </xf>
    <xf numFmtId="0" fontId="20" fillId="0" borderId="30" xfId="0" applyFont="1" applyFill="1" applyBorder="1" applyAlignment="1" applyProtection="1">
      <alignment horizontal="center" vertical="center" wrapText="1"/>
      <protection locked="0"/>
    </xf>
    <xf numFmtId="0" fontId="8" fillId="0" borderId="37" xfId="0" applyFont="1" applyFill="1" applyBorder="1" applyAlignment="1" applyProtection="1">
      <alignment horizontal="center" vertical="center" wrapText="1"/>
      <protection locked="0"/>
    </xf>
    <xf numFmtId="0" fontId="18" fillId="0" borderId="81" xfId="0" applyFont="1" applyFill="1" applyBorder="1" applyAlignment="1" applyProtection="1">
      <alignment horizontal="center" vertical="center" wrapText="1"/>
      <protection locked="0"/>
    </xf>
    <xf numFmtId="0" fontId="7" fillId="0" borderId="38" xfId="0" applyFont="1" applyFill="1" applyBorder="1" applyAlignment="1" applyProtection="1">
      <alignment horizontal="center" vertical="center" wrapText="1"/>
      <protection locked="0"/>
    </xf>
    <xf numFmtId="0" fontId="8" fillId="0" borderId="72" xfId="0" applyNumberFormat="1" applyFont="1" applyFill="1" applyBorder="1" applyAlignment="1">
      <alignment horizontal="center" vertical="center" wrapText="1"/>
    </xf>
    <xf numFmtId="0" fontId="8" fillId="4" borderId="31" xfId="0" applyFont="1" applyFill="1" applyBorder="1" applyAlignment="1" applyProtection="1">
      <alignment vertical="center" wrapText="1"/>
      <protection locked="0"/>
    </xf>
    <xf numFmtId="0" fontId="8" fillId="4" borderId="27" xfId="0" applyFont="1" applyFill="1" applyBorder="1" applyAlignment="1" applyProtection="1">
      <alignment vertical="center" wrapText="1"/>
      <protection locked="0"/>
    </xf>
    <xf numFmtId="0" fontId="20" fillId="5" borderId="72" xfId="0" applyFont="1" applyFill="1" applyBorder="1" applyAlignment="1" applyProtection="1">
      <alignment horizontal="center" vertical="center" wrapText="1"/>
      <protection locked="0"/>
    </xf>
    <xf numFmtId="0" fontId="18" fillId="4" borderId="18" xfId="0" applyFont="1" applyFill="1" applyBorder="1" applyAlignment="1" applyProtection="1">
      <alignment horizontal="center" vertical="center" wrapText="1"/>
      <protection locked="0"/>
    </xf>
    <xf numFmtId="0" fontId="8" fillId="5" borderId="20" xfId="0" applyFont="1" applyFill="1" applyBorder="1" applyAlignment="1" applyProtection="1">
      <alignment horizontal="center" vertical="center" wrapText="1"/>
      <protection locked="0"/>
    </xf>
    <xf numFmtId="0" fontId="20" fillId="4" borderId="7" xfId="0" applyFont="1" applyFill="1" applyBorder="1" applyAlignment="1" applyProtection="1">
      <alignment horizontal="right" vertical="center" wrapText="1"/>
      <protection locked="0"/>
    </xf>
    <xf numFmtId="0" fontId="20" fillId="0" borderId="30" xfId="0" applyFont="1" applyFill="1" applyBorder="1" applyAlignment="1" applyProtection="1">
      <alignment vertical="center" wrapText="1"/>
      <protection locked="0"/>
    </xf>
    <xf numFmtId="0" fontId="18" fillId="0" borderId="17" xfId="0" applyFont="1" applyBorder="1" applyAlignment="1" applyProtection="1">
      <alignment horizontal="center" vertical="center" wrapText="1"/>
      <protection locked="0"/>
    </xf>
    <xf numFmtId="0" fontId="0" fillId="0" borderId="17" xfId="0" applyBorder="1" applyAlignment="1">
      <alignment horizontal="center"/>
    </xf>
    <xf numFmtId="0" fontId="0" fillId="0" borderId="18" xfId="0" applyBorder="1" applyAlignment="1">
      <alignment horizontal="center"/>
    </xf>
    <xf numFmtId="0" fontId="8" fillId="0" borderId="38" xfId="4" applyFont="1" applyFill="1" applyBorder="1" applyAlignment="1" applyProtection="1">
      <alignment horizontal="center" vertical="center" wrapText="1"/>
      <protection locked="0"/>
    </xf>
    <xf numFmtId="0" fontId="18" fillId="0" borderId="17" xfId="0" applyFont="1" applyFill="1" applyBorder="1" applyAlignment="1" applyProtection="1">
      <alignment horizontal="center" vertical="center" wrapText="1"/>
      <protection locked="0"/>
    </xf>
    <xf numFmtId="0" fontId="51" fillId="4" borderId="0" xfId="0" applyFont="1" applyFill="1" applyAlignment="1">
      <alignment horizontal="center" vertical="center" wrapText="1"/>
    </xf>
    <xf numFmtId="0" fontId="25" fillId="3" borderId="0" xfId="0" applyFont="1" applyFill="1" applyBorder="1" applyAlignment="1" applyProtection="1">
      <alignment horizontal="center" vertical="center" wrapText="1"/>
      <protection locked="0"/>
    </xf>
    <xf numFmtId="0" fontId="0" fillId="0" borderId="40" xfId="0" applyBorder="1" applyAlignment="1">
      <alignment horizontal="center" vertical="center" wrapText="1"/>
    </xf>
    <xf numFmtId="0" fontId="18" fillId="0" borderId="72" xfId="0" applyFont="1" applyFill="1" applyBorder="1" applyAlignment="1">
      <alignment horizontal="left" vertical="center" wrapText="1"/>
    </xf>
    <xf numFmtId="0" fontId="15" fillId="0" borderId="0" xfId="0" applyFont="1" applyBorder="1" applyAlignment="1" applyProtection="1">
      <alignment horizontal="center" vertical="center" wrapText="1"/>
      <protection locked="0"/>
    </xf>
    <xf numFmtId="0" fontId="45" fillId="0" borderId="0" xfId="0" applyFont="1" applyFill="1" applyBorder="1" applyAlignment="1" applyProtection="1">
      <alignment horizontal="center" vertical="center" wrapText="1"/>
      <protection locked="0"/>
    </xf>
    <xf numFmtId="0" fontId="8" fillId="30" borderId="40" xfId="0" applyFont="1" applyFill="1" applyBorder="1" applyAlignment="1" applyProtection="1">
      <alignment horizontal="center" vertical="center" wrapText="1"/>
      <protection locked="0"/>
    </xf>
    <xf numFmtId="0" fontId="12" fillId="0" borderId="40" xfId="0" applyFont="1" applyBorder="1" applyAlignment="1">
      <alignment horizontal="center" vertical="center" wrapText="1"/>
    </xf>
    <xf numFmtId="0" fontId="8" fillId="29" borderId="14" xfId="5" applyFont="1" applyFill="1" applyBorder="1" applyAlignment="1" applyProtection="1">
      <alignment horizontal="center" vertical="center" wrapText="1"/>
      <protection locked="0"/>
    </xf>
    <xf numFmtId="0" fontId="51" fillId="4" borderId="0" xfId="0" applyFont="1" applyFill="1" applyAlignment="1">
      <alignment vertical="center" wrapText="1"/>
    </xf>
    <xf numFmtId="0" fontId="8" fillId="16" borderId="30" xfId="4" applyFont="1" applyFill="1" applyBorder="1" applyAlignment="1" applyProtection="1">
      <alignment horizontal="center" vertical="center" wrapText="1"/>
      <protection locked="0"/>
    </xf>
    <xf numFmtId="0" fontId="8" fillId="0" borderId="18" xfId="4" applyFont="1" applyFill="1" applyBorder="1" applyAlignment="1" applyProtection="1">
      <alignment horizontal="center" vertical="center" wrapText="1"/>
      <protection locked="0"/>
    </xf>
    <xf numFmtId="0" fontId="17" fillId="0" borderId="0" xfId="0" applyFont="1" applyBorder="1" applyAlignment="1" applyProtection="1">
      <alignment horizontal="center" vertical="center" wrapText="1"/>
      <protection locked="0"/>
    </xf>
    <xf numFmtId="0" fontId="8" fillId="16" borderId="18" xfId="4" applyFont="1" applyFill="1" applyBorder="1" applyAlignment="1" applyProtection="1">
      <alignment horizontal="center" vertical="center" wrapText="1"/>
      <protection locked="0"/>
    </xf>
    <xf numFmtId="0" fontId="18" fillId="5" borderId="56" xfId="0" applyFont="1" applyFill="1" applyBorder="1" applyAlignment="1" applyProtection="1">
      <alignment horizontal="center" vertical="center" wrapText="1"/>
      <protection locked="0"/>
    </xf>
    <xf numFmtId="0" fontId="8" fillId="0" borderId="72" xfId="0" applyFont="1" applyFill="1" applyBorder="1" applyAlignment="1">
      <alignment horizontal="left" vertical="center" wrapText="1" shrinkToFit="1"/>
    </xf>
    <xf numFmtId="49" fontId="20" fillId="0" borderId="72" xfId="0" applyNumberFormat="1" applyFont="1" applyBorder="1" applyAlignment="1" applyProtection="1">
      <alignment horizontal="center" vertical="center" wrapText="1"/>
      <protection locked="0"/>
    </xf>
    <xf numFmtId="0" fontId="6" fillId="0" borderId="72" xfId="0" applyFont="1" applyBorder="1" applyAlignment="1" applyProtection="1">
      <alignment horizontal="center" vertical="center" wrapText="1"/>
      <protection locked="0"/>
    </xf>
    <xf numFmtId="0" fontId="8" fillId="0" borderId="38" xfId="0" applyFont="1" applyFill="1" applyBorder="1" applyAlignment="1" applyProtection="1">
      <alignment horizontal="left" vertical="center" wrapText="1"/>
      <protection locked="0"/>
    </xf>
    <xf numFmtId="0" fontId="8" fillId="0" borderId="41" xfId="0" applyFont="1" applyFill="1" applyBorder="1" applyAlignment="1" applyProtection="1">
      <alignment horizontal="left" vertical="center" wrapText="1"/>
      <protection locked="0"/>
    </xf>
    <xf numFmtId="0" fontId="8" fillId="0" borderId="72" xfId="0" applyFont="1" applyFill="1" applyBorder="1" applyAlignment="1" applyProtection="1">
      <alignment horizontal="center" vertical="center" wrapText="1" shrinkToFit="1"/>
      <protection locked="0"/>
    </xf>
    <xf numFmtId="0" fontId="8" fillId="0" borderId="38" xfId="4" applyFont="1" applyFill="1" applyBorder="1" applyAlignment="1" applyProtection="1">
      <alignment horizontal="left" vertical="center" wrapText="1"/>
      <protection locked="0"/>
    </xf>
    <xf numFmtId="0" fontId="18" fillId="5" borderId="70" xfId="0" applyFont="1" applyFill="1" applyBorder="1" applyAlignment="1" applyProtection="1">
      <alignment horizontal="center" vertical="center" wrapText="1"/>
      <protection locked="0"/>
    </xf>
    <xf numFmtId="0" fontId="8" fillId="4" borderId="70" xfId="0" applyFont="1" applyFill="1" applyBorder="1" applyAlignment="1" applyProtection="1">
      <alignment horizontal="center" vertical="center" wrapText="1"/>
      <protection locked="0"/>
    </xf>
    <xf numFmtId="0" fontId="8" fillId="11" borderId="70" xfId="0" applyFont="1" applyFill="1" applyBorder="1" applyAlignment="1" applyProtection="1">
      <alignment horizontal="center" vertical="center" wrapText="1"/>
      <protection locked="0"/>
    </xf>
    <xf numFmtId="0" fontId="8" fillId="4" borderId="45" xfId="0" applyFont="1" applyFill="1" applyBorder="1" applyAlignment="1" applyProtection="1">
      <alignment vertical="center" wrapText="1"/>
      <protection locked="0"/>
    </xf>
    <xf numFmtId="0" fontId="8" fillId="0" borderId="18" xfId="5" applyFont="1" applyFill="1" applyBorder="1" applyAlignment="1">
      <alignment horizontal="center" vertical="center" wrapText="1" shrinkToFit="1"/>
    </xf>
    <xf numFmtId="0" fontId="8" fillId="3" borderId="18" xfId="0" applyFont="1" applyFill="1" applyBorder="1" applyAlignment="1">
      <alignment horizontal="center" vertical="center" wrapText="1"/>
    </xf>
    <xf numFmtId="0" fontId="8" fillId="0" borderId="38" xfId="5" applyFont="1" applyFill="1" applyBorder="1" applyAlignment="1">
      <alignment horizontal="center" vertical="center" wrapText="1" shrinkToFit="1"/>
    </xf>
    <xf numFmtId="0" fontId="8" fillId="0" borderId="30" xfId="5" applyFont="1" applyFill="1" applyBorder="1" applyAlignment="1">
      <alignment horizontal="center" vertical="center" wrapText="1" shrinkToFit="1"/>
    </xf>
    <xf numFmtId="0" fontId="8" fillId="0" borderId="41" xfId="0" applyFont="1" applyFill="1" applyBorder="1" applyAlignment="1">
      <alignment horizontal="center" vertical="center" wrapText="1"/>
    </xf>
    <xf numFmtId="1" fontId="8" fillId="0" borderId="30" xfId="5" applyNumberFormat="1" applyFont="1" applyFill="1" applyBorder="1" applyAlignment="1">
      <alignment horizontal="center" vertical="center" wrapText="1"/>
    </xf>
    <xf numFmtId="0" fontId="18" fillId="0" borderId="18" xfId="0" applyFont="1" applyBorder="1" applyAlignment="1" applyProtection="1">
      <alignment horizontal="center" vertical="center" wrapText="1"/>
      <protection locked="0" hidden="1"/>
    </xf>
    <xf numFmtId="0" fontId="24" fillId="0" borderId="72" xfId="0" applyFont="1" applyBorder="1" applyAlignment="1">
      <alignment horizontal="left" vertical="center"/>
    </xf>
    <xf numFmtId="0" fontId="8" fillId="0" borderId="30" xfId="5" applyFont="1" applyFill="1" applyBorder="1" applyAlignment="1">
      <alignment horizontal="center" vertical="center" wrapText="1"/>
    </xf>
    <xf numFmtId="0" fontId="8" fillId="0" borderId="18" xfId="6" applyFont="1" applyFill="1" applyBorder="1" applyAlignment="1">
      <alignment horizontal="center" vertical="center" wrapText="1"/>
    </xf>
    <xf numFmtId="0" fontId="13" fillId="0" borderId="18" xfId="0" applyFont="1" applyFill="1" applyBorder="1" applyAlignment="1" applyProtection="1">
      <alignment horizontal="center" vertical="center" wrapText="1"/>
      <protection locked="0"/>
    </xf>
    <xf numFmtId="0" fontId="24" fillId="3" borderId="38" xfId="0" applyFont="1" applyFill="1" applyBorder="1" applyAlignment="1">
      <alignment horizontal="left" vertical="center"/>
    </xf>
    <xf numFmtId="0" fontId="8" fillId="0" borderId="38" xfId="4" applyNumberFormat="1" applyFont="1" applyFill="1" applyBorder="1" applyAlignment="1">
      <alignment horizontal="center" vertical="center" wrapText="1"/>
    </xf>
    <xf numFmtId="1" fontId="15" fillId="3" borderId="30" xfId="5" applyNumberFormat="1" applyFont="1" applyFill="1" applyBorder="1" applyAlignment="1">
      <alignment horizontal="center" vertical="center" wrapText="1"/>
    </xf>
    <xf numFmtId="0" fontId="51" fillId="4" borderId="0" xfId="17" applyFont="1" applyFill="1" applyBorder="1" applyAlignment="1">
      <alignment horizontal="center" vertical="center" wrapText="1"/>
    </xf>
    <xf numFmtId="0" fontId="8" fillId="0" borderId="34" xfId="0" applyFont="1" applyFill="1" applyBorder="1" applyAlignment="1">
      <alignment horizontal="center" vertical="center" wrapText="1"/>
    </xf>
    <xf numFmtId="0" fontId="8" fillId="0" borderId="16" xfId="0" applyFont="1" applyFill="1" applyBorder="1" applyAlignment="1" applyProtection="1">
      <alignment vertical="center" wrapText="1"/>
      <protection locked="0"/>
    </xf>
    <xf numFmtId="0" fontId="15" fillId="0" borderId="30" xfId="5" applyFont="1" applyFill="1" applyBorder="1" applyAlignment="1">
      <alignment horizontal="center" vertical="center" wrapText="1"/>
    </xf>
    <xf numFmtId="0" fontId="15" fillId="3" borderId="0" xfId="0" applyFont="1" applyFill="1" applyAlignment="1" applyProtection="1">
      <alignment horizontal="center" vertical="center" wrapText="1"/>
      <protection locked="0"/>
    </xf>
    <xf numFmtId="0" fontId="8" fillId="0" borderId="77" xfId="0" applyFont="1" applyBorder="1" applyAlignment="1" applyProtection="1">
      <alignment horizontal="left" vertical="center" wrapText="1"/>
      <protection locked="0"/>
    </xf>
    <xf numFmtId="0" fontId="8" fillId="6" borderId="40" xfId="0" applyFont="1" applyFill="1" applyBorder="1" applyAlignment="1" applyProtection="1">
      <alignment vertical="center" wrapText="1"/>
      <protection locked="0"/>
    </xf>
    <xf numFmtId="1" fontId="8" fillId="0" borderId="72" xfId="0" applyNumberFormat="1" applyFont="1" applyBorder="1" applyAlignment="1">
      <alignment horizontal="center" vertical="center" wrapText="1"/>
    </xf>
    <xf numFmtId="0" fontId="15" fillId="0" borderId="34" xfId="0" applyFont="1" applyBorder="1" applyAlignment="1">
      <alignment horizontal="left" vertical="center" wrapText="1"/>
    </xf>
    <xf numFmtId="0" fontId="18" fillId="5" borderId="72" xfId="0" applyFont="1" applyFill="1" applyBorder="1" applyAlignment="1" applyProtection="1">
      <alignment horizontal="left" vertical="center" wrapText="1"/>
      <protection locked="0"/>
    </xf>
    <xf numFmtId="1" fontId="8" fillId="0" borderId="72" xfId="0" applyNumberFormat="1" applyFont="1" applyFill="1" applyBorder="1" applyAlignment="1">
      <alignment horizontal="center" vertical="center" wrapText="1"/>
    </xf>
    <xf numFmtId="0" fontId="8" fillId="0" borderId="16" xfId="2" applyFont="1" applyFill="1" applyBorder="1" applyAlignment="1" applyProtection="1">
      <alignment horizontal="center" vertical="center" wrapText="1"/>
      <protection locked="0"/>
    </xf>
    <xf numFmtId="0" fontId="15" fillId="0" borderId="12" xfId="0" applyFont="1" applyBorder="1" applyAlignment="1">
      <alignment horizontal="center" vertical="center" wrapText="1"/>
    </xf>
    <xf numFmtId="0" fontId="8" fillId="0" borderId="15" xfId="0" applyFont="1" applyFill="1" applyBorder="1" applyAlignment="1" applyProtection="1">
      <alignment vertical="center" wrapText="1"/>
      <protection locked="0"/>
    </xf>
    <xf numFmtId="0" fontId="15" fillId="3" borderId="30" xfId="0" applyFont="1" applyFill="1" applyBorder="1" applyAlignment="1">
      <alignment horizontal="center" vertical="center" wrapText="1"/>
    </xf>
    <xf numFmtId="0" fontId="8" fillId="3" borderId="80"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30" fillId="0" borderId="51" xfId="0" applyFont="1" applyBorder="1" applyAlignment="1" applyProtection="1">
      <alignment horizontal="center" vertical="center" wrapText="1"/>
      <protection locked="0"/>
    </xf>
    <xf numFmtId="0" fontId="17" fillId="0" borderId="0" xfId="0" applyFont="1" applyFill="1" applyAlignment="1" applyProtection="1">
      <alignment horizontal="center" vertical="center" wrapText="1"/>
      <protection locked="0"/>
    </xf>
    <xf numFmtId="0" fontId="53" fillId="4" borderId="0" xfId="0" applyFont="1" applyFill="1" applyAlignment="1">
      <alignment horizontal="center" vertical="center" wrapText="1"/>
    </xf>
    <xf numFmtId="0" fontId="8" fillId="0" borderId="0" xfId="0" applyFont="1" applyFill="1" applyBorder="1" applyAlignment="1">
      <alignment horizontal="left" vertical="top" wrapText="1"/>
    </xf>
    <xf numFmtId="0" fontId="8" fillId="0" borderId="72" xfId="0" applyFont="1" applyFill="1" applyBorder="1" applyAlignment="1" applyProtection="1">
      <alignment horizontal="centerContinuous" vertical="center" wrapText="1"/>
      <protection locked="0"/>
    </xf>
    <xf numFmtId="0" fontId="8" fillId="6" borderId="72" xfId="0" applyFont="1" applyFill="1" applyBorder="1" applyAlignment="1">
      <alignment vertical="center" wrapText="1"/>
    </xf>
    <xf numFmtId="0" fontId="15" fillId="7" borderId="30" xfId="5" applyFont="1" applyFill="1" applyBorder="1" applyAlignment="1">
      <alignment horizontal="center" vertical="center" wrapText="1"/>
    </xf>
    <xf numFmtId="0" fontId="53" fillId="3" borderId="0" xfId="0" applyFont="1" applyFill="1" applyAlignment="1" applyProtection="1">
      <alignment horizontal="center" vertical="center" wrapText="1"/>
      <protection locked="0"/>
    </xf>
    <xf numFmtId="0" fontId="8" fillId="4" borderId="40" xfId="13" applyFont="1" applyFill="1" applyBorder="1" applyAlignment="1">
      <alignment horizontal="left" vertical="top" wrapText="1"/>
    </xf>
    <xf numFmtId="0" fontId="8" fillId="0" borderId="51" xfId="5" applyFont="1" applyFill="1" applyBorder="1" applyAlignment="1">
      <alignment horizontal="left" vertical="center" wrapText="1"/>
    </xf>
    <xf numFmtId="0" fontId="8" fillId="0" borderId="82" xfId="0" applyFont="1" applyBorder="1" applyAlignment="1" applyProtection="1">
      <alignment horizontal="left" vertical="center" wrapText="1"/>
      <protection locked="0"/>
    </xf>
    <xf numFmtId="0" fontId="8" fillId="3" borderId="30" xfId="4" applyFont="1" applyFill="1" applyBorder="1" applyAlignment="1">
      <alignment horizontal="center" vertical="center" wrapText="1"/>
    </xf>
    <xf numFmtId="0" fontId="8" fillId="0" borderId="0" xfId="0" applyFont="1" applyBorder="1" applyAlignment="1">
      <alignment horizontal="center" vertical="center" wrapText="1"/>
    </xf>
    <xf numFmtId="0" fontId="8" fillId="3" borderId="30" xfId="5" applyFont="1" applyFill="1" applyBorder="1" applyAlignment="1">
      <alignment horizontal="center" vertical="center" wrapText="1"/>
    </xf>
    <xf numFmtId="0" fontId="8" fillId="6" borderId="72" xfId="0" applyFont="1" applyFill="1" applyBorder="1" applyAlignment="1">
      <alignment horizontal="center" vertical="center" wrapText="1"/>
    </xf>
    <xf numFmtId="0" fontId="8" fillId="3" borderId="30" xfId="0" applyFont="1" applyFill="1" applyBorder="1" applyAlignment="1">
      <alignment horizontal="center" vertical="center" wrapText="1"/>
    </xf>
    <xf numFmtId="166" fontId="15" fillId="0" borderId="51" xfId="0" applyNumberFormat="1" applyFont="1" applyFill="1" applyBorder="1" applyAlignment="1" applyProtection="1">
      <alignment horizontal="left" vertical="center" wrapText="1"/>
      <protection locked="0"/>
    </xf>
    <xf numFmtId="0" fontId="8" fillId="0" borderId="42" xfId="4" applyFont="1" applyFill="1" applyBorder="1" applyAlignment="1">
      <alignment horizontal="left" vertical="center" wrapText="1"/>
    </xf>
    <xf numFmtId="0" fontId="8" fillId="4" borderId="15" xfId="0" applyFont="1" applyFill="1" applyBorder="1" applyAlignment="1" applyProtection="1">
      <alignment vertical="center" wrapText="1"/>
      <protection locked="0"/>
    </xf>
    <xf numFmtId="0" fontId="8" fillId="0" borderId="12" xfId="0" applyFont="1" applyBorder="1" applyAlignment="1" applyProtection="1">
      <alignment horizontal="left" vertical="center" wrapText="1"/>
      <protection locked="0"/>
    </xf>
    <xf numFmtId="0" fontId="30" fillId="0" borderId="30" xfId="0" applyFont="1" applyFill="1" applyBorder="1" applyAlignment="1">
      <alignment horizontal="center" wrapText="1"/>
    </xf>
    <xf numFmtId="0" fontId="8" fillId="4" borderId="34" xfId="13" applyFont="1" applyFill="1" applyBorder="1" applyAlignment="1">
      <alignment horizontal="left" vertical="top" wrapText="1"/>
    </xf>
    <xf numFmtId="0" fontId="8" fillId="3" borderId="80" xfId="5" applyFont="1" applyFill="1" applyBorder="1" applyAlignment="1">
      <alignment horizontal="left" vertical="center" wrapText="1"/>
    </xf>
    <xf numFmtId="0" fontId="24" fillId="0" borderId="72" xfId="0" applyFont="1" applyBorder="1" applyAlignment="1">
      <alignment horizontal="left" vertical="center" wrapText="1"/>
    </xf>
    <xf numFmtId="0" fontId="17" fillId="3" borderId="0" xfId="0" applyFont="1" applyFill="1" applyAlignment="1" applyProtection="1">
      <alignment horizontal="center" vertical="center" wrapText="1"/>
      <protection locked="0"/>
    </xf>
    <xf numFmtId="0" fontId="8" fillId="0" borderId="72" xfId="0" applyFont="1" applyBorder="1" applyAlignment="1">
      <alignment horizontal="justify"/>
    </xf>
    <xf numFmtId="0" fontId="8" fillId="0" borderId="72" xfId="0" applyFont="1" applyBorder="1" applyAlignment="1">
      <alignment horizontal="justify" vertical="center"/>
    </xf>
    <xf numFmtId="0" fontId="8" fillId="0" borderId="50" xfId="4" applyFont="1" applyFill="1" applyBorder="1" applyAlignment="1">
      <alignment horizontal="left" vertical="center" wrapText="1"/>
    </xf>
    <xf numFmtId="0" fontId="0" fillId="0" borderId="51" xfId="0" applyBorder="1" applyAlignment="1" applyProtection="1">
      <alignment horizontal="center" vertical="center" wrapText="1"/>
      <protection locked="0"/>
    </xf>
    <xf numFmtId="0" fontId="8" fillId="0" borderId="50" xfId="0" applyFont="1" applyFill="1" applyBorder="1" applyAlignment="1">
      <alignment horizontal="center" vertical="center" wrapText="1"/>
    </xf>
    <xf numFmtId="0" fontId="15" fillId="0" borderId="64" xfId="5" applyFont="1" applyFill="1" applyBorder="1" applyAlignment="1">
      <alignment horizontal="center" vertical="center" wrapText="1"/>
    </xf>
    <xf numFmtId="0" fontId="8" fillId="0" borderId="0" xfId="0" applyFont="1" applyFill="1" applyBorder="1" applyAlignment="1">
      <alignment horizontal="left" vertical="center" wrapText="1"/>
    </xf>
    <xf numFmtId="0" fontId="8" fillId="0" borderId="51" xfId="0" applyFont="1" applyFill="1" applyBorder="1" applyAlignment="1" applyProtection="1">
      <alignment horizontal="centerContinuous" vertical="center" wrapText="1"/>
      <protection locked="0"/>
    </xf>
    <xf numFmtId="0" fontId="8" fillId="0" borderId="30" xfId="4" applyFont="1" applyFill="1" applyBorder="1" applyAlignment="1">
      <alignment horizontal="center" vertical="center" wrapText="1"/>
    </xf>
    <xf numFmtId="0" fontId="8" fillId="3" borderId="51" xfId="5" applyFont="1" applyFill="1" applyBorder="1" applyAlignment="1">
      <alignment horizontal="left" vertical="center" wrapText="1"/>
    </xf>
    <xf numFmtId="0" fontId="15" fillId="3" borderId="0" xfId="0" applyFont="1" applyFill="1" applyBorder="1" applyAlignment="1" applyProtection="1">
      <alignment horizontal="center" vertical="center" wrapText="1"/>
      <protection locked="0"/>
    </xf>
    <xf numFmtId="0" fontId="8" fillId="0" borderId="0" xfId="0" applyFont="1" applyBorder="1" applyAlignment="1">
      <alignment horizontal="center" wrapText="1"/>
    </xf>
    <xf numFmtId="0" fontId="15" fillId="0" borderId="12" xfId="0" applyFont="1" applyBorder="1" applyAlignment="1">
      <alignment horizontal="left" vertical="center" wrapText="1"/>
    </xf>
    <xf numFmtId="0" fontId="30" fillId="0" borderId="51" xfId="0" applyFont="1" applyFill="1" applyBorder="1" applyAlignment="1" applyProtection="1">
      <alignment horizontal="center" vertical="center" wrapText="1"/>
      <protection locked="0"/>
    </xf>
    <xf numFmtId="0" fontId="0" fillId="0" borderId="40" xfId="0" applyBorder="1" applyAlignment="1" applyProtection="1">
      <alignment horizontal="center" vertical="center" wrapText="1"/>
      <protection locked="0" hidden="1"/>
    </xf>
    <xf numFmtId="0" fontId="8" fillId="0" borderId="79" xfId="0" applyFont="1" applyBorder="1" applyAlignment="1" applyProtection="1">
      <alignment horizontal="left" vertical="center" wrapText="1"/>
      <protection locked="0"/>
    </xf>
    <xf numFmtId="0" fontId="8" fillId="0" borderId="40" xfId="5" applyFont="1" applyFill="1" applyBorder="1" applyAlignment="1">
      <alignment vertical="center" wrapText="1"/>
    </xf>
    <xf numFmtId="0" fontId="8" fillId="0" borderId="35" xfId="0" applyFont="1" applyBorder="1" applyAlignment="1" applyProtection="1">
      <alignment vertical="center" wrapText="1"/>
      <protection locked="0"/>
    </xf>
    <xf numFmtId="0" fontId="15" fillId="0" borderId="0" xfId="0" applyFont="1" applyFill="1" applyAlignment="1" applyProtection="1">
      <alignment horizontal="center" vertical="center" wrapText="1"/>
      <protection locked="0"/>
    </xf>
    <xf numFmtId="0" fontId="8" fillId="3" borderId="80" xfId="5" applyFont="1" applyFill="1" applyBorder="1" applyAlignment="1">
      <alignment horizontal="center" vertical="center" wrapText="1"/>
    </xf>
    <xf numFmtId="0" fontId="0" fillId="0" borderId="72" xfId="0" applyBorder="1" applyAlignment="1">
      <alignment vertical="center" wrapText="1"/>
    </xf>
    <xf numFmtId="0" fontId="8" fillId="0" borderId="34" xfId="4" applyFont="1" applyFill="1" applyBorder="1" applyAlignment="1">
      <alignment horizontal="left" vertical="center" wrapText="1"/>
    </xf>
    <xf numFmtId="1" fontId="8" fillId="0" borderId="72" xfId="0" applyNumberFormat="1" applyFont="1" applyFill="1" applyBorder="1" applyAlignment="1" applyProtection="1">
      <alignment horizontal="center" vertical="center" wrapText="1" shrinkToFit="1"/>
      <protection locked="0"/>
    </xf>
    <xf numFmtId="0" fontId="17" fillId="25" borderId="0" xfId="0" applyFont="1" applyFill="1" applyAlignment="1" applyProtection="1">
      <alignment horizontal="center" vertical="center" wrapText="1"/>
      <protection locked="0"/>
    </xf>
    <xf numFmtId="0" fontId="8" fillId="0" borderId="51" xfId="0" applyFont="1" applyFill="1" applyBorder="1" applyAlignment="1">
      <alignment horizontal="left" vertical="center" wrapText="1"/>
    </xf>
    <xf numFmtId="0" fontId="15" fillId="3" borderId="30" xfId="5" applyFont="1" applyFill="1" applyBorder="1" applyAlignment="1">
      <alignment horizontal="center" vertical="center" wrapText="1"/>
    </xf>
    <xf numFmtId="0" fontId="15" fillId="0" borderId="0" xfId="0" applyFont="1" applyBorder="1" applyAlignment="1">
      <alignment horizontal="justify" wrapText="1"/>
    </xf>
    <xf numFmtId="0" fontId="15" fillId="0" borderId="41" xfId="0" applyFont="1" applyBorder="1" applyAlignment="1">
      <alignment horizontal="center" vertical="center" wrapText="1"/>
    </xf>
    <xf numFmtId="0" fontId="8" fillId="6" borderId="72" xfId="0" applyFont="1" applyFill="1" applyBorder="1" applyAlignment="1">
      <alignment horizontal="left" vertical="center" wrapText="1"/>
    </xf>
    <xf numFmtId="0" fontId="11" fillId="0" borderId="72" xfId="0" applyFont="1" applyFill="1" applyBorder="1" applyAlignment="1" applyProtection="1">
      <alignment horizontal="left" vertical="center" wrapText="1"/>
      <protection locked="0"/>
    </xf>
    <xf numFmtId="0" fontId="17" fillId="25" borderId="0" xfId="0" applyFont="1" applyFill="1" applyBorder="1" applyAlignment="1" applyProtection="1">
      <alignment horizontal="center" vertical="center" wrapText="1"/>
      <protection locked="0"/>
    </xf>
    <xf numFmtId="0" fontId="8" fillId="24" borderId="72" xfId="0" applyFont="1" applyFill="1" applyBorder="1" applyAlignment="1" applyProtection="1">
      <alignment horizontal="center" vertical="center" wrapText="1"/>
      <protection locked="0"/>
    </xf>
    <xf numFmtId="0" fontId="8" fillId="3" borderId="0" xfId="0" applyFont="1" applyFill="1" applyBorder="1" applyAlignment="1">
      <alignment horizontal="left" vertical="center" wrapText="1"/>
    </xf>
    <xf numFmtId="0" fontId="8" fillId="4" borderId="41" xfId="0" applyNumberFormat="1" applyFont="1" applyFill="1" applyBorder="1" applyAlignment="1" applyProtection="1">
      <alignment horizontal="center" vertical="center" wrapText="1"/>
      <protection locked="0"/>
    </xf>
    <xf numFmtId="2" fontId="8" fillId="4" borderId="71" xfId="0" applyNumberFormat="1" applyFont="1" applyFill="1" applyBorder="1" applyAlignment="1" applyProtection="1">
      <alignment horizontal="center" vertical="center" wrapText="1"/>
      <protection locked="0"/>
    </xf>
    <xf numFmtId="167" fontId="8" fillId="11" borderId="72" xfId="0" applyNumberFormat="1" applyFont="1" applyFill="1" applyBorder="1" applyAlignment="1" applyProtection="1">
      <alignment horizontal="center" vertical="center" wrapText="1"/>
      <protection locked="0"/>
    </xf>
    <xf numFmtId="0" fontId="8" fillId="0" borderId="34" xfId="0" applyNumberFormat="1" applyFont="1" applyFill="1" applyBorder="1" applyAlignment="1" applyProtection="1">
      <alignment horizontal="center" vertical="center" wrapText="1"/>
      <protection locked="0"/>
    </xf>
    <xf numFmtId="167" fontId="8" fillId="0" borderId="0" xfId="0" applyNumberFormat="1" applyFont="1" applyAlignment="1" applyProtection="1">
      <alignment horizontal="center" vertical="center" wrapText="1"/>
      <protection locked="0"/>
    </xf>
    <xf numFmtId="0" fontId="8" fillId="10" borderId="33" xfId="0" applyFont="1" applyFill="1" applyBorder="1" applyAlignment="1" applyProtection="1">
      <alignment horizontal="center" vertical="center" wrapText="1"/>
      <protection locked="0"/>
    </xf>
    <xf numFmtId="0" fontId="18" fillId="0" borderId="18" xfId="0" applyNumberFormat="1" applyFont="1" applyBorder="1" applyAlignment="1" applyProtection="1">
      <alignment horizontal="center" vertical="center" wrapText="1"/>
      <protection locked="0"/>
    </xf>
    <xf numFmtId="0" fontId="18" fillId="5" borderId="17" xfId="0" applyFont="1" applyFill="1" applyBorder="1" applyAlignment="1" applyProtection="1">
      <alignment horizontal="center" vertical="center" wrapText="1"/>
      <protection locked="0"/>
    </xf>
    <xf numFmtId="167" fontId="20" fillId="4" borderId="72" xfId="0" applyNumberFormat="1" applyFont="1" applyFill="1" applyBorder="1" applyAlignment="1" applyProtection="1">
      <alignment horizontal="center" vertical="center" wrapText="1"/>
      <protection locked="0"/>
    </xf>
    <xf numFmtId="2" fontId="8" fillId="0" borderId="80" xfId="0" applyNumberFormat="1" applyFont="1" applyFill="1" applyBorder="1" applyAlignment="1" applyProtection="1">
      <alignment horizontal="center" vertical="center" wrapText="1"/>
      <protection locked="0"/>
    </xf>
    <xf numFmtId="167" fontId="20" fillId="3" borderId="0" xfId="0" applyNumberFormat="1" applyFont="1" applyFill="1" applyBorder="1" applyAlignment="1" applyProtection="1">
      <alignment horizontal="center" vertical="center" wrapText="1"/>
      <protection locked="0"/>
    </xf>
    <xf numFmtId="0" fontId="8" fillId="4" borderId="21" xfId="0" applyFont="1" applyFill="1" applyBorder="1" applyAlignment="1" applyProtection="1">
      <alignment horizontal="center" vertical="center" wrapText="1"/>
      <protection locked="0"/>
    </xf>
    <xf numFmtId="0" fontId="8" fillId="7" borderId="30" xfId="0" applyFont="1" applyFill="1" applyBorder="1" applyAlignment="1" applyProtection="1">
      <alignment horizontal="center" vertical="center" wrapText="1"/>
      <protection locked="0"/>
    </xf>
    <xf numFmtId="167" fontId="8" fillId="0" borderId="33" xfId="4" applyNumberFormat="1" applyFont="1" applyFill="1" applyBorder="1" applyAlignment="1" applyProtection="1">
      <alignment horizontal="center" vertical="center" wrapText="1"/>
    </xf>
    <xf numFmtId="0" fontId="8" fillId="0" borderId="33" xfId="0" applyNumberFormat="1" applyFont="1" applyFill="1" applyBorder="1" applyAlignment="1" applyProtection="1">
      <alignment horizontal="center" vertical="center" wrapText="1"/>
      <protection locked="0"/>
    </xf>
    <xf numFmtId="2" fontId="8" fillId="4" borderId="62" xfId="0" applyNumberFormat="1" applyFont="1" applyFill="1" applyBorder="1" applyAlignment="1" applyProtection="1">
      <alignment horizontal="center" vertical="center" wrapText="1"/>
      <protection locked="0"/>
    </xf>
    <xf numFmtId="167" fontId="8" fillId="0" borderId="28" xfId="0" applyNumberFormat="1" applyFont="1" applyFill="1" applyBorder="1" applyAlignment="1" applyProtection="1">
      <alignment horizontal="center" vertical="center" wrapText="1"/>
      <protection locked="0"/>
    </xf>
    <xf numFmtId="0" fontId="45" fillId="0" borderId="30" xfId="0" applyNumberFormat="1" applyFont="1" applyFill="1" applyBorder="1" applyAlignment="1" applyProtection="1">
      <alignment horizontal="center" vertical="center" wrapText="1"/>
      <protection locked="0"/>
    </xf>
    <xf numFmtId="168" fontId="8" fillId="0" borderId="3" xfId="0" applyNumberFormat="1" applyFont="1" applyBorder="1" applyAlignment="1" applyProtection="1">
      <alignment horizontal="center" vertical="center" wrapText="1"/>
      <protection locked="0"/>
    </xf>
    <xf numFmtId="2" fontId="8" fillId="0" borderId="72" xfId="0" applyNumberFormat="1" applyFont="1" applyFill="1" applyBorder="1" applyAlignment="1" applyProtection="1">
      <alignment horizontal="center" vertical="center"/>
      <protection locked="0"/>
    </xf>
    <xf numFmtId="167" fontId="8" fillId="0" borderId="0" xfId="0" applyNumberFormat="1" applyFont="1" applyFill="1" applyAlignment="1" applyProtection="1">
      <alignment horizontal="center" vertical="center" wrapText="1"/>
    </xf>
    <xf numFmtId="0" fontId="8" fillId="7" borderId="33" xfId="0" applyFont="1" applyFill="1" applyBorder="1" applyAlignment="1" applyProtection="1">
      <alignment horizontal="center" vertical="center" wrapText="1"/>
      <protection locked="0"/>
    </xf>
    <xf numFmtId="167" fontId="8" fillId="0" borderId="41" xfId="0" applyNumberFormat="1" applyFont="1" applyFill="1" applyBorder="1" applyAlignment="1" applyProtection="1">
      <alignment horizontal="center" vertical="center" wrapText="1"/>
    </xf>
    <xf numFmtId="167" fontId="8" fillId="0" borderId="33" xfId="0" applyNumberFormat="1" applyFont="1" applyBorder="1" applyAlignment="1" applyProtection="1">
      <alignment horizontal="center" vertical="center" wrapText="1"/>
      <protection locked="0"/>
    </xf>
    <xf numFmtId="0" fontId="18" fillId="5" borderId="71" xfId="0" applyFont="1" applyFill="1" applyBorder="1" applyAlignment="1" applyProtection="1">
      <alignment horizontal="center" vertical="center" wrapText="1"/>
      <protection locked="0"/>
    </xf>
    <xf numFmtId="170" fontId="8" fillId="4" borderId="72" xfId="8" applyNumberFormat="1" applyFont="1" applyFill="1" applyBorder="1" applyAlignment="1" applyProtection="1">
      <alignment horizontal="center" vertical="center" wrapText="1"/>
      <protection locked="0"/>
    </xf>
    <xf numFmtId="167" fontId="8" fillId="0" borderId="34" xfId="0" applyNumberFormat="1" applyFont="1" applyFill="1" applyBorder="1" applyAlignment="1" applyProtection="1">
      <alignment horizontal="center" vertical="center" wrapText="1"/>
    </xf>
    <xf numFmtId="167" fontId="8" fillId="25" borderId="0" xfId="0" applyNumberFormat="1" applyFont="1" applyFill="1" applyAlignment="1" applyProtection="1">
      <alignment horizontal="center" vertical="center" wrapText="1"/>
      <protection locked="0"/>
    </xf>
    <xf numFmtId="0" fontId="8" fillId="0" borderId="34" xfId="0" applyNumberFormat="1" applyFont="1" applyBorder="1" applyAlignment="1" applyProtection="1">
      <alignment horizontal="center" vertical="center" wrapText="1"/>
      <protection locked="0"/>
    </xf>
    <xf numFmtId="0" fontId="8" fillId="4" borderId="51" xfId="8" applyNumberFormat="1" applyFont="1" applyFill="1" applyBorder="1" applyAlignment="1" applyProtection="1">
      <alignment horizontal="center" vertical="center" wrapText="1"/>
      <protection locked="0"/>
    </xf>
    <xf numFmtId="2" fontId="8" fillId="0" borderId="51" xfId="0" applyNumberFormat="1" applyFont="1" applyFill="1" applyBorder="1" applyAlignment="1" applyProtection="1">
      <alignment horizontal="center" vertical="center" wrapText="1"/>
      <protection locked="0"/>
    </xf>
    <xf numFmtId="0" fontId="8" fillId="3" borderId="33" xfId="0" applyFont="1" applyFill="1" applyBorder="1" applyAlignment="1" applyProtection="1">
      <alignment horizontal="center" vertical="center" wrapText="1"/>
      <protection locked="0"/>
    </xf>
    <xf numFmtId="2" fontId="8" fillId="4" borderId="51" xfId="8" applyNumberFormat="1" applyFont="1" applyFill="1" applyBorder="1" applyAlignment="1" applyProtection="1">
      <alignment horizontal="center" vertical="center" wrapText="1"/>
      <protection locked="0"/>
    </xf>
    <xf numFmtId="167" fontId="8" fillId="0" borderId="72" xfId="0" applyNumberFormat="1" applyFont="1" applyFill="1" applyBorder="1" applyAlignment="1" applyProtection="1">
      <alignment horizontal="center" vertical="center"/>
      <protection locked="0"/>
    </xf>
    <xf numFmtId="2" fontId="8" fillId="0" borderId="51" xfId="0" applyNumberFormat="1" applyFont="1" applyBorder="1" applyAlignment="1" applyProtection="1">
      <alignment horizontal="center" vertical="center" wrapText="1"/>
      <protection locked="0"/>
    </xf>
    <xf numFmtId="2" fontId="8" fillId="4" borderId="80" xfId="0" applyNumberFormat="1" applyFont="1" applyFill="1" applyBorder="1" applyAlignment="1" applyProtection="1">
      <alignment horizontal="center" vertical="center" wrapText="1"/>
      <protection locked="0"/>
    </xf>
    <xf numFmtId="0" fontId="8" fillId="14" borderId="30" xfId="0" applyFont="1" applyFill="1" applyBorder="1" applyAlignment="1" applyProtection="1">
      <alignment horizontal="center" vertical="center" wrapText="1"/>
      <protection locked="0"/>
    </xf>
    <xf numFmtId="167" fontId="8" fillId="0" borderId="51" xfId="0" applyNumberFormat="1" applyFont="1" applyFill="1" applyBorder="1" applyAlignment="1" applyProtection="1">
      <alignment horizontal="center" vertical="center" wrapText="1"/>
      <protection locked="0"/>
    </xf>
    <xf numFmtId="2" fontId="8" fillId="0" borderId="62" xfId="0" applyNumberFormat="1" applyFont="1" applyFill="1" applyBorder="1" applyAlignment="1" applyProtection="1">
      <alignment horizontal="center" vertical="center" wrapText="1"/>
      <protection locked="0"/>
    </xf>
    <xf numFmtId="167" fontId="15" fillId="0" borderId="0" xfId="0" applyNumberFormat="1" applyFont="1" applyFill="1" applyAlignment="1" applyProtection="1">
      <alignment horizontal="center" vertical="center" wrapText="1"/>
      <protection locked="0"/>
    </xf>
    <xf numFmtId="0" fontId="8" fillId="0" borderId="51" xfId="8" applyNumberFormat="1" applyFont="1" applyFill="1" applyBorder="1" applyAlignment="1" applyProtection="1">
      <alignment horizontal="center" vertical="center" wrapText="1"/>
      <protection locked="0"/>
    </xf>
    <xf numFmtId="0" fontId="8" fillId="0" borderId="0" xfId="0" applyFont="1" applyFill="1" applyAlignment="1" applyProtection="1">
      <alignment horizontal="center" vertical="center" wrapText="1"/>
    </xf>
    <xf numFmtId="0" fontId="8" fillId="0" borderId="34" xfId="0" applyFont="1" applyFill="1" applyBorder="1" applyAlignment="1" applyProtection="1">
      <alignment horizontal="center" vertical="center" wrapText="1"/>
    </xf>
    <xf numFmtId="2" fontId="8" fillId="0" borderId="82" xfId="0" applyNumberFormat="1" applyFont="1" applyBorder="1" applyAlignment="1" applyProtection="1">
      <alignment horizontal="center" vertical="center" wrapText="1"/>
      <protection locked="0"/>
    </xf>
    <xf numFmtId="167" fontId="17" fillId="0" borderId="0" xfId="0" applyNumberFormat="1" applyFont="1" applyBorder="1" applyAlignment="1" applyProtection="1">
      <alignment horizontal="center" vertical="center" wrapText="1"/>
      <protection locked="0"/>
    </xf>
    <xf numFmtId="167" fontId="15" fillId="0" borderId="0" xfId="0" applyNumberFormat="1" applyFont="1" applyFill="1" applyBorder="1" applyAlignment="1" applyProtection="1">
      <alignment horizontal="center" vertical="center" wrapText="1"/>
      <protection locked="0"/>
    </xf>
    <xf numFmtId="2" fontId="8" fillId="0" borderId="52" xfId="0" applyNumberFormat="1" applyFont="1" applyFill="1" applyBorder="1" applyAlignment="1" applyProtection="1">
      <alignment horizontal="center" vertical="center" wrapText="1"/>
      <protection locked="0"/>
    </xf>
    <xf numFmtId="0" fontId="8" fillId="0" borderId="31" xfId="0" applyFont="1" applyFill="1" applyBorder="1" applyAlignment="1" applyProtection="1">
      <alignment horizontal="center" vertical="center" wrapText="1"/>
      <protection locked="0"/>
    </xf>
    <xf numFmtId="0" fontId="8" fillId="0" borderId="52" xfId="0" applyFont="1" applyFill="1" applyBorder="1" applyAlignment="1" applyProtection="1">
      <alignment horizontal="center" vertical="center" wrapText="1"/>
      <protection locked="0"/>
    </xf>
    <xf numFmtId="2" fontId="8" fillId="4" borderId="52" xfId="8" applyNumberFormat="1" applyFont="1" applyFill="1" applyBorder="1" applyAlignment="1" applyProtection="1">
      <alignment horizontal="center" vertical="center" wrapText="1"/>
      <protection locked="0"/>
    </xf>
    <xf numFmtId="0" fontId="8" fillId="4" borderId="52" xfId="0" applyFont="1" applyFill="1" applyBorder="1" applyAlignment="1" applyProtection="1">
      <alignment horizontal="center" vertical="center" wrapText="1"/>
      <protection locked="0"/>
    </xf>
    <xf numFmtId="2" fontId="8" fillId="3" borderId="82" xfId="0" applyNumberFormat="1" applyFont="1" applyFill="1" applyBorder="1" applyAlignment="1" applyProtection="1">
      <alignment horizontal="center" vertical="center" wrapText="1"/>
      <protection locked="0"/>
    </xf>
    <xf numFmtId="2" fontId="8" fillId="0" borderId="0" xfId="0" applyNumberFormat="1" applyFont="1" applyAlignment="1" applyProtection="1">
      <alignment horizontal="center" vertical="center" wrapText="1"/>
      <protection locked="0"/>
    </xf>
    <xf numFmtId="0" fontId="18" fillId="0" borderId="40" xfId="0" applyFont="1" applyFill="1" applyBorder="1" applyAlignment="1" applyProtection="1">
      <alignment horizontal="center" vertical="center" wrapText="1"/>
    </xf>
    <xf numFmtId="2" fontId="8" fillId="4" borderId="52" xfId="0" applyNumberFormat="1" applyFont="1" applyFill="1" applyBorder="1" applyAlignment="1" applyProtection="1">
      <alignment horizontal="center" vertical="center" wrapText="1"/>
      <protection locked="0"/>
    </xf>
    <xf numFmtId="167" fontId="20" fillId="4" borderId="82" xfId="0" applyNumberFormat="1" applyFont="1" applyFill="1" applyBorder="1" applyAlignment="1" applyProtection="1">
      <alignment horizontal="center" vertical="center" wrapText="1"/>
      <protection locked="0"/>
    </xf>
    <xf numFmtId="167" fontId="25" fillId="3" borderId="0" xfId="0" applyNumberFormat="1" applyFont="1" applyFill="1" applyBorder="1" applyAlignment="1" applyProtection="1">
      <alignment horizontal="center" vertical="center" wrapText="1"/>
      <protection locked="0"/>
    </xf>
    <xf numFmtId="0" fontId="8" fillId="4" borderId="30" xfId="0" applyNumberFormat="1" applyFont="1" applyFill="1" applyBorder="1" applyAlignment="1" applyProtection="1">
      <alignment horizontal="center" vertical="center" wrapText="1"/>
      <protection locked="0"/>
    </xf>
    <xf numFmtId="0" fontId="18" fillId="0" borderId="18" xfId="0" applyFont="1" applyFill="1" applyBorder="1" applyAlignment="1" applyProtection="1">
      <alignment horizontal="center" vertical="center" wrapText="1"/>
    </xf>
    <xf numFmtId="167" fontId="15" fillId="3" borderId="0" xfId="0" applyNumberFormat="1" applyFont="1" applyFill="1" applyBorder="1" applyAlignment="1" applyProtection="1">
      <alignment horizontal="center" vertical="center" wrapText="1"/>
      <protection locked="0"/>
    </xf>
    <xf numFmtId="167" fontId="20" fillId="0" borderId="82" xfId="0" applyNumberFormat="1" applyFont="1" applyFill="1" applyBorder="1" applyAlignment="1" applyProtection="1">
      <alignment horizontal="center" vertical="center" wrapText="1"/>
      <protection locked="0"/>
    </xf>
    <xf numFmtId="167" fontId="8" fillId="4" borderId="40" xfId="0" applyNumberFormat="1" applyFont="1" applyFill="1" applyBorder="1" applyAlignment="1" applyProtection="1">
      <alignment horizontal="center" vertical="center" wrapText="1"/>
      <protection locked="0"/>
    </xf>
    <xf numFmtId="0" fontId="18" fillId="0" borderId="52" xfId="0" applyFont="1" applyFill="1" applyBorder="1" applyAlignment="1" applyProtection="1">
      <alignment horizontal="center" vertical="center" wrapText="1"/>
    </xf>
    <xf numFmtId="167" fontId="8" fillId="0" borderId="62" xfId="0" applyNumberFormat="1" applyFont="1" applyFill="1" applyBorder="1" applyAlignment="1" applyProtection="1">
      <alignment horizontal="center" vertical="center" wrapText="1"/>
      <protection locked="0"/>
    </xf>
    <xf numFmtId="167" fontId="8" fillId="0" borderId="52" xfId="0" applyNumberFormat="1" applyFont="1" applyFill="1" applyBorder="1" applyAlignment="1" applyProtection="1">
      <alignment horizontal="center" vertical="center" wrapText="1"/>
      <protection locked="0"/>
    </xf>
    <xf numFmtId="1" fontId="7" fillId="0" borderId="41" xfId="4" applyNumberFormat="1" applyFont="1" applyFill="1" applyBorder="1" applyAlignment="1" applyProtection="1">
      <alignment horizontal="center" vertical="center"/>
    </xf>
    <xf numFmtId="2" fontId="8" fillId="0" borderId="82" xfId="0" applyNumberFormat="1" applyFont="1" applyBorder="1" applyAlignment="1" applyProtection="1">
      <alignment vertical="center" wrapText="1"/>
      <protection locked="0"/>
    </xf>
    <xf numFmtId="0" fontId="15" fillId="29" borderId="0" xfId="0" applyFont="1" applyFill="1" applyAlignment="1" applyProtection="1">
      <alignment horizontal="center" vertical="center" wrapText="1"/>
      <protection locked="0"/>
    </xf>
    <xf numFmtId="0" fontId="13" fillId="4" borderId="34" xfId="0" applyFont="1" applyFill="1" applyBorder="1" applyAlignment="1">
      <alignment horizontal="center" vertical="center" wrapText="1"/>
    </xf>
    <xf numFmtId="0" fontId="53" fillId="4" borderId="0" xfId="0" applyFont="1" applyFill="1" applyAlignment="1" applyProtection="1">
      <alignment horizontal="center" vertical="center" wrapText="1"/>
      <protection locked="0"/>
    </xf>
    <xf numFmtId="0" fontId="53" fillId="26" borderId="0" xfId="0" applyFont="1" applyFill="1" applyAlignment="1" applyProtection="1">
      <alignment horizontal="center" vertical="center" wrapText="1"/>
      <protection locked="0"/>
    </xf>
    <xf numFmtId="0" fontId="20" fillId="0" borderId="51" xfId="18" applyFont="1" applyFill="1" applyBorder="1" applyAlignment="1" applyProtection="1">
      <alignment vertical="center" wrapText="1"/>
      <protection locked="0"/>
    </xf>
    <xf numFmtId="0" fontId="8" fillId="9" borderId="51" xfId="0" applyFont="1" applyFill="1" applyBorder="1" applyAlignment="1" applyProtection="1">
      <alignment horizontal="center" vertical="center" wrapText="1"/>
      <protection locked="0"/>
    </xf>
    <xf numFmtId="0" fontId="17" fillId="4" borderId="0" xfId="0" applyFont="1" applyFill="1" applyAlignment="1" applyProtection="1">
      <alignment horizontal="center" vertical="center" wrapText="1"/>
      <protection locked="0"/>
    </xf>
    <xf numFmtId="0" fontId="18" fillId="5" borderId="23" xfId="0" applyFont="1" applyFill="1" applyBorder="1" applyAlignment="1" applyProtection="1">
      <alignment horizontal="center" vertical="center" wrapText="1"/>
      <protection locked="0"/>
    </xf>
    <xf numFmtId="0" fontId="8" fillId="19" borderId="43" xfId="0" applyFont="1" applyFill="1" applyBorder="1" applyAlignment="1" applyProtection="1">
      <alignment horizontal="center" vertical="center" wrapText="1"/>
      <protection locked="0"/>
    </xf>
    <xf numFmtId="0" fontId="18" fillId="0" borderId="18" xfId="0" applyFont="1" applyBorder="1" applyAlignment="1" applyProtection="1">
      <alignment vertical="center" wrapText="1"/>
      <protection locked="0"/>
    </xf>
    <xf numFmtId="0" fontId="18" fillId="0" borderId="23" xfId="0" applyFont="1" applyBorder="1" applyAlignment="1" applyProtection="1">
      <alignment horizontal="center" vertical="center" wrapText="1"/>
      <protection locked="0"/>
    </xf>
    <xf numFmtId="0" fontId="8" fillId="29" borderId="0" xfId="0" applyFont="1" applyFill="1" applyAlignment="1" applyProtection="1">
      <alignment horizontal="center" vertical="center" wrapText="1"/>
      <protection locked="0"/>
    </xf>
    <xf numFmtId="0" fontId="8" fillId="5" borderId="82" xfId="0" applyFont="1" applyFill="1" applyBorder="1" applyAlignment="1" applyProtection="1">
      <alignment horizontal="center" vertical="center" wrapText="1"/>
      <protection locked="0"/>
    </xf>
    <xf numFmtId="0" fontId="8" fillId="0" borderId="25" xfId="0" applyFont="1" applyFill="1" applyBorder="1" applyAlignment="1" applyProtection="1">
      <alignment vertical="center" wrapText="1"/>
      <protection locked="0"/>
    </xf>
    <xf numFmtId="0" fontId="0" fillId="4" borderId="18" xfId="0" applyFill="1" applyBorder="1" applyAlignment="1">
      <alignment horizontal="center" vertical="center" wrapText="1"/>
    </xf>
    <xf numFmtId="0" fontId="8" fillId="3" borderId="0" xfId="9" applyFont="1" applyFill="1" applyBorder="1" applyAlignment="1" applyProtection="1">
      <alignment horizontal="center" vertical="center" wrapText="1"/>
      <protection locked="0"/>
    </xf>
    <xf numFmtId="0" fontId="8" fillId="5" borderId="62" xfId="0" applyFont="1" applyFill="1" applyBorder="1" applyAlignment="1" applyProtection="1">
      <alignment horizontal="center" vertical="center" wrapText="1"/>
      <protection locked="0"/>
    </xf>
    <xf numFmtId="0" fontId="0" fillId="0" borderId="34" xfId="0" applyBorder="1" applyAlignment="1">
      <alignment horizontal="center" vertical="center" wrapText="1"/>
    </xf>
    <xf numFmtId="49" fontId="8" fillId="0" borderId="0" xfId="0" applyNumberFormat="1" applyFont="1" applyFill="1" applyAlignment="1" applyProtection="1">
      <alignment horizontal="center" vertical="center" wrapText="1"/>
      <protection locked="0"/>
    </xf>
    <xf numFmtId="49" fontId="15" fillId="29" borderId="0" xfId="0" applyNumberFormat="1" applyFont="1" applyFill="1" applyAlignment="1" applyProtection="1">
      <alignment horizontal="center" vertical="center" wrapText="1"/>
      <protection locked="0"/>
    </xf>
    <xf numFmtId="14" fontId="53" fillId="4" borderId="0" xfId="0" applyNumberFormat="1" applyFont="1" applyFill="1" applyAlignment="1" applyProtection="1">
      <alignment horizontal="center" vertical="center" wrapText="1"/>
      <protection locked="0"/>
    </xf>
    <xf numFmtId="0" fontId="20" fillId="4" borderId="19" xfId="0" applyFont="1" applyFill="1" applyBorder="1" applyAlignment="1" applyProtection="1">
      <alignment horizontal="center" vertical="center" wrapText="1"/>
      <protection locked="0"/>
    </xf>
    <xf numFmtId="0" fontId="8" fillId="5" borderId="73" xfId="0" applyFont="1" applyFill="1" applyBorder="1" applyAlignment="1" applyProtection="1">
      <alignment horizontal="center" vertical="center" wrapText="1"/>
      <protection locked="0"/>
    </xf>
    <xf numFmtId="14" fontId="15" fillId="3" borderId="0" xfId="0" applyNumberFormat="1" applyFont="1" applyFill="1" applyAlignment="1" applyProtection="1">
      <alignment horizontal="center" vertical="center" wrapText="1"/>
      <protection locked="0"/>
    </xf>
    <xf numFmtId="14" fontId="8" fillId="3" borderId="0" xfId="0" applyNumberFormat="1" applyFont="1" applyFill="1" applyAlignment="1" applyProtection="1">
      <alignment horizontal="center" vertical="center" wrapText="1"/>
      <protection locked="0"/>
    </xf>
    <xf numFmtId="0" fontId="53" fillId="4" borderId="0" xfId="0" applyNumberFormat="1" applyFont="1" applyFill="1" applyAlignment="1" applyProtection="1">
      <alignment horizontal="center" vertical="center" wrapText="1"/>
      <protection locked="0"/>
    </xf>
    <xf numFmtId="0" fontId="8" fillId="3" borderId="0" xfId="0" applyNumberFormat="1" applyFont="1" applyFill="1" applyAlignment="1" applyProtection="1">
      <alignment horizontal="center" vertical="center" wrapText="1"/>
      <protection locked="0"/>
    </xf>
    <xf numFmtId="0" fontId="8" fillId="3" borderId="0" xfId="0" applyNumberFormat="1" applyFont="1" applyFill="1" applyBorder="1" applyAlignment="1" applyProtection="1">
      <alignment horizontal="center" vertical="center" wrapText="1"/>
      <protection locked="0"/>
    </xf>
    <xf numFmtId="49" fontId="8" fillId="3" borderId="0" xfId="0" applyNumberFormat="1" applyFont="1" applyFill="1" applyAlignment="1" applyProtection="1">
      <alignment horizontal="center" vertical="center" wrapText="1"/>
      <protection locked="0"/>
    </xf>
    <xf numFmtId="14" fontId="17" fillId="0" borderId="0" xfId="0" applyNumberFormat="1" applyFont="1" applyFill="1" applyAlignment="1" applyProtection="1">
      <alignment horizontal="center" vertical="center" wrapText="1"/>
      <protection locked="0"/>
    </xf>
    <xf numFmtId="0" fontId="15" fillId="0" borderId="0" xfId="0" applyNumberFormat="1" applyFont="1" applyFill="1" applyAlignment="1" applyProtection="1">
      <alignment horizontal="center" vertical="center" wrapText="1"/>
      <protection locked="0"/>
    </xf>
    <xf numFmtId="0" fontId="18" fillId="0" borderId="73" xfId="0" applyFont="1" applyFill="1" applyBorder="1" applyAlignment="1" applyProtection="1">
      <alignment horizontal="center" vertical="center" wrapText="1"/>
      <protection locked="0"/>
    </xf>
    <xf numFmtId="14" fontId="15" fillId="3" borderId="0" xfId="0" applyNumberFormat="1" applyFont="1" applyFill="1" applyBorder="1" applyAlignment="1" applyProtection="1">
      <alignment horizontal="center" vertical="center" wrapText="1"/>
      <protection locked="0"/>
    </xf>
    <xf numFmtId="49" fontId="8" fillId="29" borderId="0" xfId="0" applyNumberFormat="1" applyFont="1" applyFill="1" applyAlignment="1" applyProtection="1">
      <alignment horizontal="center" vertical="center" wrapText="1"/>
      <protection locked="0"/>
    </xf>
    <xf numFmtId="14" fontId="15" fillId="0" borderId="0" xfId="0" applyNumberFormat="1" applyFont="1" applyFill="1" applyAlignment="1" applyProtection="1">
      <alignment horizontal="center" vertical="center" wrapText="1"/>
      <protection locked="0"/>
    </xf>
    <xf numFmtId="1" fontId="8" fillId="3" borderId="0" xfId="0" applyNumberFormat="1" applyFont="1" applyFill="1" applyAlignment="1" applyProtection="1">
      <alignment horizontal="center" vertical="center" wrapText="1"/>
      <protection locked="0"/>
    </xf>
    <xf numFmtId="49" fontId="8" fillId="3" borderId="0" xfId="0" applyNumberFormat="1" applyFont="1" applyFill="1" applyBorder="1" applyAlignment="1" applyProtection="1">
      <alignment horizontal="center" vertical="center" wrapText="1"/>
      <protection locked="0"/>
    </xf>
    <xf numFmtId="176" fontId="8" fillId="3" borderId="0" xfId="9" applyNumberFormat="1" applyFont="1" applyFill="1" applyBorder="1" applyAlignment="1" applyProtection="1">
      <alignment horizontal="center" vertical="center" wrapText="1"/>
      <protection locked="0"/>
    </xf>
    <xf numFmtId="14" fontId="8" fillId="0" borderId="0" xfId="0" applyNumberFormat="1" applyFont="1" applyAlignment="1" applyProtection="1">
      <alignment vertical="center" wrapText="1"/>
      <protection locked="0"/>
    </xf>
    <xf numFmtId="2" fontId="8" fillId="0" borderId="72" xfId="0" applyNumberFormat="1" applyFont="1" applyFill="1" applyBorder="1" applyAlignment="1" applyProtection="1">
      <alignment vertical="center" wrapText="1"/>
      <protection locked="0"/>
    </xf>
    <xf numFmtId="0" fontId="15" fillId="3" borderId="0" xfId="0" applyFont="1" applyFill="1" applyAlignment="1">
      <alignment vertical="center" wrapText="1"/>
    </xf>
    <xf numFmtId="0" fontId="46" fillId="0" borderId="0" xfId="0" applyFont="1" applyAlignment="1">
      <alignment horizontal="center" vertical="center" wrapText="1"/>
    </xf>
    <xf numFmtId="0" fontId="8" fillId="19" borderId="37" xfId="0" applyFont="1" applyFill="1" applyBorder="1" applyAlignment="1" applyProtection="1">
      <alignment horizontal="center" vertical="center" wrapText="1"/>
      <protection locked="0"/>
    </xf>
    <xf numFmtId="0" fontId="46" fillId="3" borderId="0" xfId="0" applyFont="1" applyFill="1" applyAlignment="1">
      <alignment horizontal="center" vertical="center" wrapText="1"/>
    </xf>
    <xf numFmtId="20" fontId="17" fillId="0" borderId="0" xfId="0" applyNumberFormat="1" applyFont="1" applyFill="1" applyAlignment="1" applyProtection="1">
      <alignment horizontal="center" vertical="center" wrapText="1"/>
      <protection locked="0"/>
    </xf>
    <xf numFmtId="0" fontId="8" fillId="3" borderId="0" xfId="0" applyFont="1" applyFill="1" applyAlignment="1" applyProtection="1">
      <alignment vertical="center" wrapText="1"/>
      <protection locked="0"/>
    </xf>
    <xf numFmtId="0" fontId="18" fillId="5" borderId="77" xfId="0" applyFont="1" applyFill="1" applyBorder="1" applyAlignment="1" applyProtection="1">
      <alignment horizontal="center" vertical="center" wrapText="1"/>
      <protection locked="0"/>
    </xf>
    <xf numFmtId="0" fontId="15" fillId="3" borderId="0" xfId="0" applyFont="1" applyFill="1" applyBorder="1" applyAlignment="1">
      <alignment horizontal="center" vertical="center" wrapText="1"/>
    </xf>
    <xf numFmtId="0" fontId="23" fillId="0" borderId="72" xfId="0" applyFont="1" applyBorder="1" applyAlignment="1" applyProtection="1">
      <alignment horizontal="center" vertical="center" wrapText="1"/>
      <protection locked="0"/>
    </xf>
    <xf numFmtId="14" fontId="15" fillId="29" borderId="0" xfId="0" applyNumberFormat="1" applyFont="1" applyFill="1" applyAlignment="1" applyProtection="1">
      <alignment horizontal="center" vertical="center" wrapText="1"/>
      <protection locked="0"/>
    </xf>
    <xf numFmtId="14" fontId="17" fillId="0" borderId="0" xfId="0" applyNumberFormat="1" applyFont="1" applyAlignment="1" applyProtection="1">
      <alignment horizontal="center" vertical="center" wrapText="1"/>
      <protection locked="0"/>
    </xf>
    <xf numFmtId="49" fontId="8" fillId="0" borderId="34" xfId="0" applyNumberFormat="1" applyFont="1" applyBorder="1" applyAlignment="1" applyProtection="1">
      <alignment horizontal="center" vertical="center" wrapText="1"/>
      <protection locked="0"/>
    </xf>
    <xf numFmtId="0" fontId="70" fillId="0" borderId="0" xfId="0" applyFont="1" applyBorder="1" applyAlignment="1">
      <alignment horizontal="center" vertical="center"/>
    </xf>
    <xf numFmtId="49" fontId="8" fillId="0" borderId="0" xfId="0" applyNumberFormat="1" applyFont="1" applyFill="1" applyBorder="1" applyAlignment="1" applyProtection="1">
      <alignment horizontal="center" vertical="center" wrapText="1"/>
      <protection locked="0"/>
    </xf>
    <xf numFmtId="49" fontId="18" fillId="0" borderId="1" xfId="0" applyNumberFormat="1" applyFont="1" applyFill="1" applyBorder="1" applyAlignment="1" applyProtection="1">
      <alignment horizontal="center" vertical="center" wrapText="1"/>
      <protection locked="0"/>
    </xf>
    <xf numFmtId="14" fontId="15" fillId="0" borderId="0" xfId="0" applyNumberFormat="1" applyFont="1" applyBorder="1" applyAlignment="1" applyProtection="1">
      <alignment horizontal="center" vertical="center" wrapText="1"/>
      <protection locked="0"/>
    </xf>
    <xf numFmtId="14" fontId="8" fillId="0" borderId="24" xfId="0" applyNumberFormat="1" applyFont="1" applyBorder="1" applyAlignment="1" applyProtection="1">
      <alignment vertical="center" wrapText="1"/>
      <protection locked="0"/>
    </xf>
    <xf numFmtId="14" fontId="8" fillId="0" borderId="14" xfId="0" applyNumberFormat="1" applyFont="1" applyBorder="1" applyAlignment="1" applyProtection="1">
      <alignment vertical="center" wrapText="1"/>
      <protection locked="0"/>
    </xf>
    <xf numFmtId="14" fontId="18" fillId="0" borderId="40" xfId="0" applyNumberFormat="1" applyFont="1" applyFill="1" applyBorder="1" applyAlignment="1" applyProtection="1">
      <alignment horizontal="center" vertical="center" wrapText="1"/>
      <protection locked="0"/>
    </xf>
    <xf numFmtId="17" fontId="8" fillId="3" borderId="0" xfId="0" applyNumberFormat="1" applyFont="1" applyFill="1" applyBorder="1" applyAlignment="1" applyProtection="1">
      <alignment horizontal="center" vertical="center" wrapText="1"/>
      <protection locked="0"/>
    </xf>
    <xf numFmtId="14" fontId="8" fillId="0" borderId="50" xfId="0" applyNumberFormat="1" applyFont="1" applyFill="1" applyBorder="1" applyAlignment="1" applyProtection="1">
      <alignment horizontal="center" vertical="center" wrapText="1"/>
      <protection locked="0"/>
    </xf>
    <xf numFmtId="173" fontId="8" fillId="0" borderId="33" xfId="0" applyNumberFormat="1" applyFont="1" applyFill="1" applyBorder="1" applyAlignment="1" applyProtection="1">
      <alignment horizontal="center" vertical="center" wrapText="1"/>
      <protection locked="0"/>
    </xf>
    <xf numFmtId="14" fontId="25" fillId="3" borderId="0" xfId="0" applyNumberFormat="1" applyFont="1" applyFill="1" applyBorder="1" applyAlignment="1" applyProtection="1">
      <alignment horizontal="center" vertical="center" wrapText="1"/>
      <protection locked="0"/>
    </xf>
    <xf numFmtId="0" fontId="18" fillId="3" borderId="40" xfId="0" applyFont="1" applyFill="1" applyBorder="1" applyAlignment="1">
      <alignment horizontal="center" vertical="center" wrapText="1"/>
    </xf>
    <xf numFmtId="49" fontId="8" fillId="0" borderId="80" xfId="0" applyNumberFormat="1" applyFont="1" applyBorder="1" applyAlignment="1" applyProtection="1">
      <alignment horizontal="center" vertical="center" wrapText="1"/>
      <protection locked="0"/>
    </xf>
    <xf numFmtId="14" fontId="18" fillId="3" borderId="40" xfId="0" applyNumberFormat="1" applyFont="1" applyFill="1" applyBorder="1" applyAlignment="1" applyProtection="1">
      <alignment horizontal="center" vertical="center" wrapText="1"/>
      <protection locked="0"/>
    </xf>
    <xf numFmtId="49" fontId="18" fillId="3" borderId="18" xfId="0" applyNumberFormat="1" applyFont="1" applyFill="1" applyBorder="1" applyAlignment="1" applyProtection="1">
      <alignment horizontal="center" vertical="center" wrapText="1"/>
      <protection locked="0"/>
    </xf>
    <xf numFmtId="0" fontId="0" fillId="4" borderId="40" xfId="0" applyFill="1" applyBorder="1" applyAlignment="1">
      <alignment horizontal="center" vertical="center" wrapText="1"/>
    </xf>
    <xf numFmtId="14" fontId="8" fillId="3" borderId="0" xfId="0" applyNumberFormat="1" applyFont="1" applyFill="1" applyBorder="1" applyAlignment="1" applyProtection="1">
      <alignment vertical="center" wrapText="1"/>
      <protection locked="0"/>
    </xf>
    <xf numFmtId="0" fontId="18" fillId="0" borderId="40" xfId="0" applyFont="1" applyFill="1" applyBorder="1" applyAlignment="1">
      <alignment horizontal="center" vertical="center" wrapText="1"/>
    </xf>
    <xf numFmtId="14" fontId="18" fillId="0" borderId="18" xfId="0" applyNumberFormat="1" applyFont="1" applyFill="1" applyBorder="1" applyAlignment="1" applyProtection="1">
      <alignment horizontal="center" vertical="center" wrapText="1"/>
      <protection locked="0"/>
    </xf>
    <xf numFmtId="14" fontId="23" fillId="0" borderId="72" xfId="0" applyNumberFormat="1" applyFont="1" applyFill="1" applyBorder="1" applyAlignment="1" applyProtection="1">
      <alignment horizontal="center" vertical="center" wrapText="1"/>
      <protection locked="0"/>
    </xf>
    <xf numFmtId="14" fontId="20" fillId="0" borderId="0" xfId="0" applyNumberFormat="1" applyFont="1" applyBorder="1" applyAlignment="1" applyProtection="1">
      <alignment horizontal="center" vertical="center" wrapText="1"/>
      <protection locked="0"/>
    </xf>
    <xf numFmtId="173" fontId="8" fillId="0" borderId="30" xfId="0" applyNumberFormat="1" applyFont="1" applyFill="1" applyBorder="1" applyAlignment="1" applyProtection="1">
      <alignment horizontal="center" vertical="center" wrapText="1"/>
      <protection locked="0"/>
    </xf>
    <xf numFmtId="14" fontId="8" fillId="0" borderId="34" xfId="0" applyNumberFormat="1" applyFont="1" applyFill="1" applyBorder="1" applyAlignment="1" applyProtection="1">
      <alignment horizontal="center" vertical="center" wrapText="1"/>
      <protection locked="0"/>
    </xf>
    <xf numFmtId="49" fontId="8" fillId="0" borderId="24" xfId="0" applyNumberFormat="1" applyFont="1" applyFill="1" applyBorder="1" applyAlignment="1" applyProtection="1">
      <alignment horizontal="center" vertical="center"/>
      <protection locked="0"/>
    </xf>
    <xf numFmtId="9" fontId="8" fillId="3" borderId="0" xfId="0" applyNumberFormat="1" applyFont="1" applyFill="1" applyAlignment="1" applyProtection="1">
      <alignment horizontal="center" vertical="center" wrapText="1"/>
      <protection locked="0"/>
    </xf>
    <xf numFmtId="9" fontId="8" fillId="5" borderId="72" xfId="0" applyNumberFormat="1" applyFont="1" applyFill="1" applyBorder="1" applyAlignment="1" applyProtection="1">
      <alignment horizontal="center" vertical="center" wrapText="1"/>
      <protection locked="0"/>
    </xf>
    <xf numFmtId="0" fontId="20" fillId="4" borderId="31" xfId="0" applyFont="1" applyFill="1" applyBorder="1" applyAlignment="1" applyProtection="1">
      <alignment horizontal="center" vertical="center" wrapText="1"/>
      <protection locked="0"/>
    </xf>
    <xf numFmtId="9" fontId="15" fillId="3" borderId="0" xfId="0" applyNumberFormat="1" applyFont="1" applyFill="1" applyAlignment="1" applyProtection="1">
      <alignment horizontal="center" vertical="center" wrapText="1"/>
      <protection locked="0"/>
    </xf>
    <xf numFmtId="9" fontId="8" fillId="3" borderId="0" xfId="0" applyNumberFormat="1" applyFont="1" applyFill="1" applyBorder="1" applyAlignment="1" applyProtection="1">
      <alignment horizontal="center" vertical="center" wrapText="1"/>
      <protection locked="0"/>
    </xf>
    <xf numFmtId="9" fontId="8" fillId="0" borderId="0" xfId="0" applyNumberFormat="1" applyFont="1" applyFill="1" applyAlignment="1" applyProtection="1">
      <alignment horizontal="center" vertical="center" wrapText="1"/>
      <protection locked="0"/>
    </xf>
    <xf numFmtId="0" fontId="20" fillId="4" borderId="27" xfId="0" applyFont="1" applyFill="1" applyBorder="1" applyAlignment="1" applyProtection="1">
      <alignment horizontal="center" vertical="center" wrapText="1"/>
      <protection locked="0"/>
    </xf>
    <xf numFmtId="9" fontId="53" fillId="4" borderId="0" xfId="0" applyNumberFormat="1" applyFont="1" applyFill="1" applyAlignment="1" applyProtection="1">
      <alignment horizontal="center" vertical="center" wrapText="1"/>
      <protection locked="0"/>
    </xf>
    <xf numFmtId="9" fontId="8" fillId="0" borderId="0" xfId="0" applyNumberFormat="1" applyFont="1" applyAlignment="1" applyProtection="1">
      <alignment horizontal="center" vertical="center" wrapText="1"/>
      <protection locked="0"/>
    </xf>
    <xf numFmtId="0" fontId="8" fillId="3" borderId="0" xfId="0" applyFont="1" applyFill="1" applyBorder="1" applyAlignment="1" applyProtection="1">
      <alignment horizontal="right" vertical="center" wrapText="1"/>
      <protection locked="0"/>
    </xf>
    <xf numFmtId="9" fontId="15" fillId="0" borderId="0" xfId="0" applyNumberFormat="1" applyFont="1" applyFill="1" applyBorder="1" applyAlignment="1" applyProtection="1">
      <alignment horizontal="center" vertical="center" wrapText="1"/>
      <protection locked="0"/>
    </xf>
    <xf numFmtId="10" fontId="8" fillId="0" borderId="72" xfId="0" applyNumberFormat="1" applyFont="1" applyFill="1" applyBorder="1" applyAlignment="1" applyProtection="1">
      <alignment horizontal="center" vertical="center" wrapText="1"/>
      <protection locked="0"/>
    </xf>
    <xf numFmtId="9" fontId="8" fillId="0" borderId="72" xfId="0" applyNumberFormat="1" applyFont="1" applyFill="1" applyBorder="1" applyAlignment="1" applyProtection="1">
      <alignment vertical="center" wrapText="1"/>
      <protection locked="0"/>
    </xf>
    <xf numFmtId="9" fontId="17" fillId="0" borderId="0" xfId="0" applyNumberFormat="1" applyFont="1" applyFill="1" applyAlignment="1" applyProtection="1">
      <alignment horizontal="center" vertical="center" wrapText="1"/>
      <protection locked="0"/>
    </xf>
    <xf numFmtId="9" fontId="15" fillId="0" borderId="0" xfId="0" applyNumberFormat="1" applyFont="1" applyFill="1" applyAlignment="1" applyProtection="1">
      <alignment horizontal="center" vertical="center" wrapText="1"/>
      <protection locked="0"/>
    </xf>
    <xf numFmtId="9" fontId="8" fillId="19" borderId="72" xfId="0" applyNumberFormat="1" applyFont="1" applyFill="1" applyBorder="1" applyAlignment="1" applyProtection="1">
      <alignment horizontal="center" vertical="center" wrapText="1"/>
      <protection locked="0"/>
    </xf>
    <xf numFmtId="9" fontId="15" fillId="3" borderId="0" xfId="0" applyNumberFormat="1" applyFont="1" applyFill="1" applyBorder="1" applyAlignment="1" applyProtection="1">
      <alignment horizontal="center" vertical="center" wrapText="1"/>
      <protection locked="0"/>
    </xf>
    <xf numFmtId="0" fontId="23" fillId="0" borderId="72" xfId="0" applyFont="1" applyFill="1" applyBorder="1" applyAlignment="1" applyProtection="1">
      <alignment horizontal="center" vertical="center" wrapText="1"/>
      <protection locked="0"/>
    </xf>
    <xf numFmtId="9" fontId="15" fillId="0" borderId="0" xfId="0" applyNumberFormat="1" applyFont="1" applyBorder="1" applyAlignment="1" applyProtection="1">
      <alignment horizontal="center" vertical="center" wrapText="1"/>
      <protection locked="0"/>
    </xf>
    <xf numFmtId="17" fontId="8" fillId="5" borderId="72" xfId="0" applyNumberFormat="1" applyFont="1" applyFill="1" applyBorder="1" applyAlignment="1" applyProtection="1">
      <alignment horizontal="center" vertical="center" wrapText="1"/>
      <protection locked="0"/>
    </xf>
    <xf numFmtId="165" fontId="8" fillId="3" borderId="0" xfId="0" applyNumberFormat="1" applyFont="1" applyFill="1" applyBorder="1" applyAlignment="1" applyProtection="1">
      <alignment vertical="center" wrapText="1"/>
      <protection locked="0"/>
    </xf>
    <xf numFmtId="49" fontId="8" fillId="4" borderId="18" xfId="0" applyNumberFormat="1" applyFont="1" applyFill="1" applyBorder="1" applyAlignment="1" applyProtection="1">
      <alignment vertical="center" wrapText="1"/>
      <protection locked="0"/>
    </xf>
    <xf numFmtId="49" fontId="15" fillId="3" borderId="0" xfId="0" applyNumberFormat="1" applyFont="1" applyFill="1" applyAlignment="1" applyProtection="1">
      <alignment horizontal="center" vertical="center" wrapText="1"/>
      <protection locked="0"/>
    </xf>
    <xf numFmtId="17" fontId="53" fillId="4" borderId="0" xfId="0" applyNumberFormat="1" applyFont="1" applyFill="1" applyAlignment="1" applyProtection="1">
      <alignment horizontal="center" vertical="center" wrapText="1"/>
      <protection locked="0"/>
    </xf>
    <xf numFmtId="173" fontId="8" fillId="0" borderId="0" xfId="0" applyNumberFormat="1" applyFont="1" applyBorder="1" applyAlignment="1" applyProtection="1">
      <alignment horizontal="center" vertical="center" wrapText="1"/>
      <protection locked="0"/>
    </xf>
    <xf numFmtId="17" fontId="8" fillId="0" borderId="14" xfId="0" applyNumberFormat="1" applyFont="1" applyBorder="1" applyAlignment="1" applyProtection="1">
      <alignment vertical="center" wrapText="1"/>
      <protection locked="0"/>
    </xf>
    <xf numFmtId="17" fontId="8" fillId="3" borderId="0" xfId="0" applyNumberFormat="1" applyFont="1" applyFill="1" applyAlignment="1" applyProtection="1">
      <alignment horizontal="center" vertical="center" wrapText="1"/>
      <protection locked="0"/>
    </xf>
    <xf numFmtId="173" fontId="8" fillId="3" borderId="0" xfId="0" applyNumberFormat="1" applyFont="1" applyFill="1" applyBorder="1" applyAlignment="1" applyProtection="1">
      <alignment horizontal="center" vertical="center" wrapText="1"/>
      <protection locked="0"/>
    </xf>
    <xf numFmtId="17" fontId="15" fillId="0" borderId="0" xfId="0" applyNumberFormat="1" applyFont="1" applyFill="1" applyAlignment="1" applyProtection="1">
      <alignment horizontal="center" vertical="center" wrapText="1"/>
      <protection locked="0"/>
    </xf>
    <xf numFmtId="17" fontId="15" fillId="3" borderId="0" xfId="0" applyNumberFormat="1" applyFont="1" applyFill="1" applyBorder="1" applyAlignment="1" applyProtection="1">
      <alignment horizontal="center" vertical="center" wrapText="1"/>
      <protection locked="0"/>
    </xf>
    <xf numFmtId="49" fontId="15" fillId="0" borderId="0" xfId="0" applyNumberFormat="1" applyFont="1" applyFill="1" applyAlignment="1" applyProtection="1">
      <alignment horizontal="center" vertical="center" wrapText="1"/>
      <protection locked="0"/>
    </xf>
    <xf numFmtId="49" fontId="18" fillId="0" borderId="24" xfId="0" applyNumberFormat="1" applyFont="1" applyBorder="1" applyAlignment="1" applyProtection="1">
      <alignment horizontal="center" vertical="center" wrapText="1"/>
      <protection locked="0"/>
    </xf>
    <xf numFmtId="2" fontId="8" fillId="3" borderId="0" xfId="0" applyNumberFormat="1" applyFont="1" applyFill="1" applyAlignment="1" applyProtection="1">
      <alignment horizontal="center" vertical="center" wrapText="1"/>
      <protection locked="0"/>
    </xf>
    <xf numFmtId="0" fontId="58" fillId="0" borderId="0" xfId="0" applyFont="1" applyFill="1" applyAlignment="1" applyProtection="1">
      <alignment horizontal="center" vertical="center" wrapText="1"/>
      <protection locked="0"/>
    </xf>
    <xf numFmtId="0" fontId="8" fillId="0" borderId="24" xfId="0" applyNumberFormat="1" applyFont="1" applyBorder="1" applyAlignment="1" applyProtection="1">
      <alignment vertical="center" wrapText="1"/>
      <protection locked="0"/>
    </xf>
    <xf numFmtId="14" fontId="8" fillId="4" borderId="32" xfId="0" applyNumberFormat="1" applyFont="1" applyFill="1" applyBorder="1" applyAlignment="1" applyProtection="1">
      <alignment vertical="center" wrapText="1"/>
      <protection locked="0"/>
    </xf>
    <xf numFmtId="173" fontId="8" fillId="0" borderId="39" xfId="0" applyNumberFormat="1" applyFont="1" applyFill="1" applyBorder="1" applyAlignment="1" applyProtection="1">
      <alignment horizontal="center" vertical="center" wrapText="1"/>
      <protection locked="0"/>
    </xf>
    <xf numFmtId="14" fontId="15" fillId="0" borderId="0" xfId="0" applyNumberFormat="1" applyFont="1" applyAlignment="1" applyProtection="1">
      <alignment horizontal="center" vertical="center" wrapText="1"/>
      <protection locked="0"/>
    </xf>
    <xf numFmtId="0" fontId="8" fillId="5" borderId="74" xfId="0" applyFont="1" applyFill="1" applyBorder="1" applyAlignment="1" applyProtection="1">
      <alignment horizontal="center" vertical="center" wrapText="1"/>
      <protection locked="0"/>
    </xf>
    <xf numFmtId="0" fontId="18" fillId="5" borderId="60" xfId="0" applyFont="1" applyFill="1" applyBorder="1" applyAlignment="1" applyProtection="1">
      <alignment horizontal="center" vertical="center" wrapText="1"/>
      <protection locked="0"/>
    </xf>
    <xf numFmtId="49" fontId="53" fillId="4" borderId="0" xfId="0" applyNumberFormat="1" applyFont="1" applyFill="1" applyAlignment="1" applyProtection="1">
      <alignment horizontal="center" vertical="center" wrapText="1"/>
      <protection locked="0"/>
    </xf>
    <xf numFmtId="14" fontId="17" fillId="0" borderId="0" xfId="0" applyNumberFormat="1" applyFont="1" applyBorder="1" applyAlignment="1" applyProtection="1">
      <alignment horizontal="center" vertical="center" wrapText="1"/>
      <protection locked="0"/>
    </xf>
    <xf numFmtId="14" fontId="15" fillId="0" borderId="0" xfId="0" applyNumberFormat="1" applyFont="1" applyFill="1" applyBorder="1" applyAlignment="1" applyProtection="1">
      <alignment horizontal="center" vertical="center" wrapText="1"/>
      <protection locked="0"/>
    </xf>
    <xf numFmtId="17" fontId="15" fillId="0" borderId="0" xfId="0" applyNumberFormat="1" applyFont="1" applyBorder="1" applyAlignment="1" applyProtection="1">
      <alignment horizontal="center" vertical="center" wrapText="1"/>
      <protection locked="0"/>
    </xf>
    <xf numFmtId="14" fontId="8" fillId="0" borderId="39" xfId="0" applyNumberFormat="1" applyFont="1" applyBorder="1" applyAlignment="1" applyProtection="1">
      <alignment vertical="center" wrapText="1"/>
      <protection locked="0"/>
    </xf>
    <xf numFmtId="0" fontId="18" fillId="0" borderId="74" xfId="0" applyFont="1" applyFill="1" applyBorder="1" applyAlignment="1" applyProtection="1">
      <alignment horizontal="center" vertical="center" wrapText="1"/>
      <protection locked="0"/>
    </xf>
    <xf numFmtId="14" fontId="8" fillId="29" borderId="0" xfId="0" applyNumberFormat="1" applyFont="1" applyFill="1" applyAlignment="1" applyProtection="1">
      <alignment horizontal="center" vertical="center" wrapText="1"/>
      <protection locked="0"/>
    </xf>
    <xf numFmtId="0" fontId="18" fillId="0" borderId="32" xfId="0" applyFont="1" applyBorder="1" applyAlignment="1" applyProtection="1">
      <alignment vertical="center" wrapText="1"/>
      <protection locked="0"/>
    </xf>
    <xf numFmtId="14" fontId="8" fillId="4" borderId="39" xfId="0" applyNumberFormat="1" applyFont="1" applyFill="1" applyBorder="1" applyAlignment="1" applyProtection="1">
      <alignment vertical="center" wrapText="1"/>
      <protection locked="0"/>
    </xf>
    <xf numFmtId="14" fontId="18" fillId="3" borderId="51" xfId="0" applyNumberFormat="1" applyFont="1" applyFill="1" applyBorder="1" applyAlignment="1" applyProtection="1">
      <alignment horizontal="center" vertical="center" wrapText="1"/>
      <protection locked="0"/>
    </xf>
    <xf numFmtId="0" fontId="18" fillId="18" borderId="43" xfId="0" applyFont="1" applyFill="1" applyBorder="1" applyAlignment="1" applyProtection="1">
      <alignment horizontal="center" vertical="center" wrapText="1"/>
      <protection locked="0"/>
    </xf>
    <xf numFmtId="0" fontId="7" fillId="0" borderId="56" xfId="0" applyFont="1" applyFill="1" applyBorder="1" applyAlignment="1" applyProtection="1">
      <alignment horizontal="center" vertical="center" wrapText="1"/>
      <protection locked="0"/>
    </xf>
    <xf numFmtId="0" fontId="8" fillId="17" borderId="0" xfId="0" applyFont="1" applyFill="1" applyAlignment="1" applyProtection="1">
      <alignment horizontal="center" vertical="center" wrapText="1"/>
      <protection locked="0"/>
    </xf>
    <xf numFmtId="0" fontId="20" fillId="19" borderId="0" xfId="0" applyFont="1" applyFill="1" applyAlignment="1" applyProtection="1">
      <alignment horizontal="center" vertical="center" wrapText="1"/>
      <protection locked="0"/>
    </xf>
    <xf numFmtId="0" fontId="7" fillId="11" borderId="30" xfId="0" applyFont="1" applyFill="1" applyBorder="1" applyAlignment="1" applyProtection="1">
      <alignment horizontal="center" vertical="center" wrapText="1"/>
      <protection locked="0"/>
    </xf>
    <xf numFmtId="0" fontId="8" fillId="17" borderId="51" xfId="0" applyFont="1" applyFill="1" applyBorder="1" applyAlignment="1" applyProtection="1">
      <alignment horizontal="center" vertical="center" wrapText="1"/>
      <protection locked="0"/>
    </xf>
    <xf numFmtId="0" fontId="18" fillId="4" borderId="54" xfId="0" applyFont="1" applyFill="1" applyBorder="1" applyAlignment="1" applyProtection="1">
      <alignment horizontal="center" vertical="center" wrapText="1"/>
      <protection locked="0"/>
    </xf>
    <xf numFmtId="0" fontId="18" fillId="5" borderId="75" xfId="0" applyFont="1" applyFill="1" applyBorder="1" applyAlignment="1" applyProtection="1">
      <alignment horizontal="center" vertical="center" wrapText="1"/>
      <protection locked="0"/>
    </xf>
    <xf numFmtId="0" fontId="18" fillId="0" borderId="54" xfId="0" applyFont="1" applyBorder="1" applyAlignment="1" applyProtection="1">
      <alignment vertical="center" wrapText="1"/>
      <protection locked="0"/>
    </xf>
    <xf numFmtId="0" fontId="8" fillId="0" borderId="75" xfId="0" applyFont="1" applyFill="1" applyBorder="1" applyAlignment="1" applyProtection="1">
      <alignment horizontal="center" vertical="center" wrapText="1"/>
      <protection locked="0"/>
    </xf>
    <xf numFmtId="0" fontId="7" fillId="0" borderId="34" xfId="0" applyFont="1" applyFill="1" applyBorder="1" applyAlignment="1" applyProtection="1">
      <alignment horizontal="center" vertical="center" wrapText="1"/>
      <protection locked="0"/>
    </xf>
    <xf numFmtId="0" fontId="18" fillId="4" borderId="32" xfId="0" applyFont="1" applyFill="1" applyBorder="1" applyAlignment="1" applyProtection="1">
      <alignment horizontal="center" vertical="center" wrapText="1"/>
      <protection locked="0"/>
    </xf>
    <xf numFmtId="0" fontId="18" fillId="5" borderId="76" xfId="0" applyFont="1" applyFill="1" applyBorder="1" applyAlignment="1" applyProtection="1">
      <alignment horizontal="center" vertical="center" wrapText="1"/>
      <protection locked="0"/>
    </xf>
    <xf numFmtId="0" fontId="7" fillId="4" borderId="8" xfId="0" applyFont="1" applyFill="1" applyBorder="1" applyAlignment="1" applyProtection="1">
      <alignment horizontal="center" vertical="center" wrapText="1"/>
      <protection locked="0"/>
    </xf>
    <xf numFmtId="0" fontId="8" fillId="0" borderId="72" xfId="0" applyNumberFormat="1" applyFont="1" applyFill="1" applyBorder="1" applyAlignment="1" applyProtection="1">
      <alignment horizontal="left" vertical="center" wrapText="1"/>
      <protection locked="0"/>
    </xf>
    <xf numFmtId="0" fontId="74" fillId="0" borderId="42" xfId="0" applyFont="1" applyFill="1" applyBorder="1" applyAlignment="1">
      <alignment horizontal="center" wrapText="1"/>
    </xf>
    <xf numFmtId="0" fontId="8" fillId="0" borderId="0" xfId="0" applyFont="1" applyAlignment="1">
      <alignment horizontal="center"/>
    </xf>
    <xf numFmtId="0" fontId="20" fillId="0" borderId="14" xfId="18" applyFont="1" applyFill="1" applyBorder="1" applyAlignment="1" applyProtection="1">
      <alignment vertical="center" wrapText="1"/>
      <protection locked="0"/>
    </xf>
    <xf numFmtId="0" fontId="8" fillId="4" borderId="49" xfId="0" applyFont="1" applyFill="1" applyBorder="1" applyAlignment="1" applyProtection="1">
      <alignment vertical="center" wrapText="1"/>
      <protection locked="0"/>
    </xf>
    <xf numFmtId="0" fontId="8" fillId="0" borderId="80" xfId="0" applyNumberFormat="1" applyFont="1" applyBorder="1" applyAlignment="1" applyProtection="1">
      <alignment horizontal="left" vertical="center" wrapText="1"/>
      <protection locked="0"/>
    </xf>
    <xf numFmtId="0" fontId="15" fillId="0" borderId="40" xfId="0" applyFont="1" applyBorder="1" applyAlignment="1">
      <alignment horizontal="left" vertical="center" wrapText="1"/>
    </xf>
    <xf numFmtId="0" fontId="8" fillId="0" borderId="0" xfId="0" applyNumberFormat="1" applyFont="1" applyFill="1" applyAlignment="1" applyProtection="1">
      <alignment horizontal="left" vertical="center" wrapText="1"/>
      <protection locked="0"/>
    </xf>
    <xf numFmtId="0" fontId="20" fillId="0" borderId="14" xfId="18" applyFont="1" applyBorder="1" applyAlignment="1" applyProtection="1">
      <alignment vertical="center" wrapText="1"/>
      <protection locked="0"/>
    </xf>
    <xf numFmtId="0" fontId="8" fillId="0" borderId="63" xfId="0" applyNumberFormat="1" applyFont="1" applyBorder="1" applyAlignment="1" applyProtection="1">
      <alignment horizontal="left" vertical="center" wrapText="1"/>
      <protection locked="0"/>
    </xf>
    <xf numFmtId="0" fontId="8" fillId="0" borderId="43" xfId="0" applyNumberFormat="1" applyFont="1" applyFill="1" applyBorder="1" applyAlignment="1" applyProtection="1">
      <alignment vertical="center" wrapText="1"/>
      <protection locked="0"/>
    </xf>
    <xf numFmtId="0" fontId="14" fillId="0" borderId="72" xfId="0" applyFont="1" applyBorder="1" applyAlignment="1">
      <alignment horizontal="justify" vertical="center"/>
    </xf>
    <xf numFmtId="0" fontId="52" fillId="0" borderId="72" xfId="0" applyNumberFormat="1" applyFont="1" applyBorder="1" applyAlignment="1" applyProtection="1">
      <alignment horizontal="left" vertical="center" wrapText="1"/>
      <protection locked="0"/>
    </xf>
    <xf numFmtId="0" fontId="8" fillId="4" borderId="0" xfId="0" applyNumberFormat="1" applyFont="1" applyFill="1" applyAlignment="1" applyProtection="1">
      <alignment vertical="center" wrapText="1"/>
      <protection locked="0"/>
    </xf>
    <xf numFmtId="0" fontId="0" fillId="0" borderId="72" xfId="0" applyFill="1" applyBorder="1" applyAlignment="1" applyProtection="1">
      <alignment horizontal="center" vertical="center" wrapText="1"/>
    </xf>
    <xf numFmtId="0" fontId="13" fillId="0" borderId="72" xfId="16" applyFont="1" applyFill="1" applyBorder="1" applyAlignment="1">
      <alignment horizontal="center" vertical="center"/>
    </xf>
    <xf numFmtId="1" fontId="0" fillId="0" borderId="72" xfId="0" applyNumberFormat="1" applyFill="1" applyBorder="1" applyAlignment="1" applyProtection="1">
      <alignment horizontal="center" vertical="center" wrapText="1"/>
    </xf>
    <xf numFmtId="14" fontId="0" fillId="0" borderId="0" xfId="0" applyNumberFormat="1"/>
    <xf numFmtId="21" fontId="0" fillId="0" borderId="0" xfId="0" applyNumberFormat="1"/>
    <xf numFmtId="22" fontId="0" fillId="0" borderId="0" xfId="0" applyNumberFormat="1"/>
    <xf numFmtId="0" fontId="7" fillId="2" borderId="1" xfId="0" applyFont="1" applyFill="1" applyBorder="1" applyAlignment="1" applyProtection="1">
      <alignment horizontal="center" vertical="center" wrapText="1"/>
      <protection locked="0"/>
    </xf>
    <xf numFmtId="0" fontId="7" fillId="0" borderId="1" xfId="0" applyFont="1" applyFill="1" applyBorder="1" applyAlignment="1" applyProtection="1">
      <alignment horizontal="center" vertical="center" wrapText="1"/>
      <protection locked="0"/>
    </xf>
  </cellXfs>
  <cellStyles count="20">
    <cellStyle name=" 1" xfId="1" xr:uid="{00000000-0005-0000-0000-000000000000}"/>
    <cellStyle name="Normal" xfId="3" xr:uid="{00000000-0005-0000-0000-000001000000}"/>
    <cellStyle name="Обычный" xfId="0" builtinId="0"/>
    <cellStyle name="Обычный 2" xfId="7" xr:uid="{00000000-0005-0000-0000-000003000000}"/>
    <cellStyle name="Обычный 2 2 2" xfId="18" xr:uid="{00000000-0005-0000-0000-000004000000}"/>
    <cellStyle name="Обычный 3" xfId="9" xr:uid="{00000000-0005-0000-0000-000005000000}"/>
    <cellStyle name="Обычный 4" xfId="10" xr:uid="{00000000-0005-0000-0000-000006000000}"/>
    <cellStyle name="Обычный 5" xfId="12" xr:uid="{00000000-0005-0000-0000-000007000000}"/>
    <cellStyle name="Обычный 6" xfId="14" xr:uid="{00000000-0005-0000-0000-000008000000}"/>
    <cellStyle name="Обычный 7" xfId="15" xr:uid="{00000000-0005-0000-0000-000009000000}"/>
    <cellStyle name="Обычный 8" xfId="17" xr:uid="{00000000-0005-0000-0000-00000A000000}"/>
    <cellStyle name="Обычный_Лист1" xfId="6" xr:uid="{00000000-0005-0000-0000-00000B000000}"/>
    <cellStyle name="Обычный_Новый формат Откл ОЭН за 26.04.11г " xfId="4" xr:uid="{00000000-0005-0000-0000-00000C000000}"/>
    <cellStyle name="Обычный_Таблица ежедневного отчета по отключениям" xfId="2" xr:uid="{00000000-0005-0000-0000-00000D000000}"/>
    <cellStyle name="Обычный_Форма отчета" xfId="13" xr:uid="{00000000-0005-0000-0000-00000E000000}"/>
    <cellStyle name="Обычный_Формы ежедневной отчетности 2010" xfId="16" xr:uid="{00000000-0005-0000-0000-00000F000000}"/>
    <cellStyle name="Обычный_январь" xfId="11" xr:uid="{00000000-0005-0000-0000-000010000000}"/>
    <cellStyle name="Стиль 1" xfId="5" xr:uid="{00000000-0005-0000-0000-000011000000}"/>
    <cellStyle name="Стиль 1 4" xfId="19" xr:uid="{00000000-0005-0000-0000-000012000000}"/>
    <cellStyle name="Финансовый" xfId="8" builtinId="3"/>
  </cellStyles>
  <dxfs count="7">
    <dxf>
      <font>
        <color rgb="FF9C0006"/>
      </font>
      <fill>
        <patternFill>
          <bgColor rgb="FFFFC7CE"/>
        </patternFill>
      </fill>
    </dxf>
    <dxf>
      <font>
        <color rgb="FF9C0006"/>
      </font>
      <fill>
        <patternFill>
          <bgColor rgb="FFFFC7CE"/>
        </patternFill>
      </fill>
    </dxf>
    <dxf>
      <fill>
        <patternFill>
          <bgColor theme="2" tint="-9.9948118533890809E-2"/>
        </patternFill>
      </fill>
    </dxf>
    <dxf>
      <alignment textRotation="90" readingOrder="0"/>
    </dxf>
    <dxf>
      <fill>
        <patternFill patternType="none">
          <bgColor auto="1"/>
        </patternFill>
      </fill>
    </dxf>
    <dxf>
      <alignment textRotation="0" readingOrder="0"/>
    </dxf>
    <dxf>
      <numFmt numFmtId="19" formatCode="dd/mm/yyyy"/>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theme" Target="theme/theme1.xml"/><Relationship Id="rId5" Type="http://schemas.openxmlformats.org/officeDocument/2006/relationships/externalLink" Target="externalLinks/externalLink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33</xdr:col>
      <xdr:colOff>0</xdr:colOff>
      <xdr:row>1307</xdr:row>
      <xdr:rowOff>0</xdr:rowOff>
    </xdr:from>
    <xdr:ext cx="76200" cy="190500"/>
    <xdr:sp macro="" textlink="">
      <xdr:nvSpPr>
        <xdr:cNvPr id="2" name="Text Box 37">
          <a:extLst>
            <a:ext uri="{FF2B5EF4-FFF2-40B4-BE49-F238E27FC236}">
              <a16:creationId xmlns:a16="http://schemas.microsoft.com/office/drawing/2014/main" id="{00000000-0008-0000-0300-000002000000}"/>
            </a:ext>
          </a:extLst>
        </xdr:cNvPr>
        <xdr:cNvSpPr txBox="1">
          <a:spLocks noChangeArrowheads="1"/>
        </xdr:cNvSpPr>
      </xdr:nvSpPr>
      <xdr:spPr bwMode="auto">
        <a:xfrm>
          <a:off x="38576250" y="301475775"/>
          <a:ext cx="76200" cy="190500"/>
        </a:xfrm>
        <a:prstGeom prst="rect">
          <a:avLst/>
        </a:prstGeom>
        <a:noFill/>
        <a:ln w="9525">
          <a:noFill/>
          <a:miter lim="800000"/>
          <a:headEnd/>
          <a:tailEnd/>
        </a:ln>
      </xdr:spPr>
    </xdr:sp>
    <xdr:clientData/>
  </xdr:oneCellAnchor>
  <xdr:oneCellAnchor>
    <xdr:from>
      <xdr:col>33</xdr:col>
      <xdr:colOff>0</xdr:colOff>
      <xdr:row>1307</xdr:row>
      <xdr:rowOff>0</xdr:rowOff>
    </xdr:from>
    <xdr:ext cx="76200" cy="190500"/>
    <xdr:sp macro="" textlink="">
      <xdr:nvSpPr>
        <xdr:cNvPr id="3" name="Text Box 40">
          <a:extLst>
            <a:ext uri="{FF2B5EF4-FFF2-40B4-BE49-F238E27FC236}">
              <a16:creationId xmlns:a16="http://schemas.microsoft.com/office/drawing/2014/main" id="{00000000-0008-0000-0300-000003000000}"/>
            </a:ext>
          </a:extLst>
        </xdr:cNvPr>
        <xdr:cNvSpPr txBox="1">
          <a:spLocks noChangeArrowheads="1"/>
        </xdr:cNvSpPr>
      </xdr:nvSpPr>
      <xdr:spPr bwMode="auto">
        <a:xfrm>
          <a:off x="38576250" y="301475775"/>
          <a:ext cx="76200" cy="190500"/>
        </a:xfrm>
        <a:prstGeom prst="rect">
          <a:avLst/>
        </a:prstGeom>
        <a:noFill/>
        <a:ln w="9525">
          <a:noFill/>
          <a:miter lim="800000"/>
          <a:headEnd/>
          <a:tailEnd/>
        </a:ln>
      </xdr:spPr>
    </xdr:sp>
    <xdr:clientData/>
  </xdr:oneCellAnchor>
  <xdr:oneCellAnchor>
    <xdr:from>
      <xdr:col>33</xdr:col>
      <xdr:colOff>0</xdr:colOff>
      <xdr:row>1307</xdr:row>
      <xdr:rowOff>0</xdr:rowOff>
    </xdr:from>
    <xdr:ext cx="76200" cy="190500"/>
    <xdr:sp macro="" textlink="">
      <xdr:nvSpPr>
        <xdr:cNvPr id="4" name="Text Box 37">
          <a:extLst>
            <a:ext uri="{FF2B5EF4-FFF2-40B4-BE49-F238E27FC236}">
              <a16:creationId xmlns:a16="http://schemas.microsoft.com/office/drawing/2014/main" id="{00000000-0008-0000-0300-000004000000}"/>
            </a:ext>
          </a:extLst>
        </xdr:cNvPr>
        <xdr:cNvSpPr txBox="1">
          <a:spLocks noChangeArrowheads="1"/>
        </xdr:cNvSpPr>
      </xdr:nvSpPr>
      <xdr:spPr bwMode="auto">
        <a:xfrm>
          <a:off x="38576250" y="301475775"/>
          <a:ext cx="76200" cy="190500"/>
        </a:xfrm>
        <a:prstGeom prst="rect">
          <a:avLst/>
        </a:prstGeom>
        <a:noFill/>
        <a:ln w="9525">
          <a:noFill/>
          <a:miter lim="800000"/>
          <a:headEnd/>
          <a:tailEnd/>
        </a:ln>
      </xdr:spPr>
    </xdr:sp>
    <xdr:clientData/>
  </xdr:oneCellAnchor>
  <xdr:oneCellAnchor>
    <xdr:from>
      <xdr:col>33</xdr:col>
      <xdr:colOff>0</xdr:colOff>
      <xdr:row>1307</xdr:row>
      <xdr:rowOff>0</xdr:rowOff>
    </xdr:from>
    <xdr:ext cx="76200" cy="190500"/>
    <xdr:sp macro="" textlink="">
      <xdr:nvSpPr>
        <xdr:cNvPr id="5" name="Text Box 40">
          <a:extLst>
            <a:ext uri="{FF2B5EF4-FFF2-40B4-BE49-F238E27FC236}">
              <a16:creationId xmlns:a16="http://schemas.microsoft.com/office/drawing/2014/main" id="{00000000-0008-0000-0300-000005000000}"/>
            </a:ext>
          </a:extLst>
        </xdr:cNvPr>
        <xdr:cNvSpPr txBox="1">
          <a:spLocks noChangeArrowheads="1"/>
        </xdr:cNvSpPr>
      </xdr:nvSpPr>
      <xdr:spPr bwMode="auto">
        <a:xfrm>
          <a:off x="38576250" y="301475775"/>
          <a:ext cx="76200" cy="190500"/>
        </a:xfrm>
        <a:prstGeom prst="rect">
          <a:avLst/>
        </a:prstGeom>
        <a:noFill/>
        <a:ln w="9525">
          <a:noFill/>
          <a:miter lim="800000"/>
          <a:headEnd/>
          <a:tailEnd/>
        </a:ln>
      </xdr:spPr>
    </xdr:sp>
    <xdr:clientData/>
  </xdr:oneCellAnchor>
  <xdr:oneCellAnchor>
    <xdr:from>
      <xdr:col>33</xdr:col>
      <xdr:colOff>0</xdr:colOff>
      <xdr:row>1276</xdr:row>
      <xdr:rowOff>0</xdr:rowOff>
    </xdr:from>
    <xdr:ext cx="76200" cy="34738718"/>
    <xdr:sp macro="" textlink="">
      <xdr:nvSpPr>
        <xdr:cNvPr id="6" name="Text Box 37">
          <a:extLst>
            <a:ext uri="{FF2B5EF4-FFF2-40B4-BE49-F238E27FC236}">
              <a16:creationId xmlns:a16="http://schemas.microsoft.com/office/drawing/2014/main" id="{00000000-0008-0000-0300-000006000000}"/>
            </a:ext>
          </a:extLst>
        </xdr:cNvPr>
        <xdr:cNvSpPr txBox="1">
          <a:spLocks noChangeArrowheads="1"/>
        </xdr:cNvSpPr>
      </xdr:nvSpPr>
      <xdr:spPr bwMode="auto">
        <a:xfrm>
          <a:off x="38576250" y="137293350"/>
          <a:ext cx="76200" cy="34738718"/>
        </a:xfrm>
        <a:prstGeom prst="rect">
          <a:avLst/>
        </a:prstGeom>
        <a:noFill/>
        <a:ln w="9525">
          <a:noFill/>
          <a:miter lim="800000"/>
          <a:headEnd/>
          <a:tailEnd/>
        </a:ln>
      </xdr:spPr>
    </xdr:sp>
    <xdr:clientData/>
  </xdr:oneCellAnchor>
  <xdr:oneCellAnchor>
    <xdr:from>
      <xdr:col>33</xdr:col>
      <xdr:colOff>0</xdr:colOff>
      <xdr:row>1276</xdr:row>
      <xdr:rowOff>0</xdr:rowOff>
    </xdr:from>
    <xdr:ext cx="76200" cy="34738718"/>
    <xdr:sp macro="" textlink="">
      <xdr:nvSpPr>
        <xdr:cNvPr id="7" name="Text Box 40">
          <a:extLst>
            <a:ext uri="{FF2B5EF4-FFF2-40B4-BE49-F238E27FC236}">
              <a16:creationId xmlns:a16="http://schemas.microsoft.com/office/drawing/2014/main" id="{00000000-0008-0000-0300-000007000000}"/>
            </a:ext>
          </a:extLst>
        </xdr:cNvPr>
        <xdr:cNvSpPr txBox="1">
          <a:spLocks noChangeArrowheads="1"/>
        </xdr:cNvSpPr>
      </xdr:nvSpPr>
      <xdr:spPr bwMode="auto">
        <a:xfrm>
          <a:off x="38576250" y="137293350"/>
          <a:ext cx="76200" cy="34738718"/>
        </a:xfrm>
        <a:prstGeom prst="rect">
          <a:avLst/>
        </a:prstGeom>
        <a:noFill/>
        <a:ln w="9525">
          <a:noFill/>
          <a:miter lim="800000"/>
          <a:headEnd/>
          <a:tailEnd/>
        </a:ln>
      </xdr:spPr>
    </xdr:sp>
    <xdr:clientData/>
  </xdr:oneCellAnchor>
  <xdr:oneCellAnchor>
    <xdr:from>
      <xdr:col>33</xdr:col>
      <xdr:colOff>0</xdr:colOff>
      <xdr:row>1276</xdr:row>
      <xdr:rowOff>0</xdr:rowOff>
    </xdr:from>
    <xdr:ext cx="76200" cy="34738718"/>
    <xdr:sp macro="" textlink="">
      <xdr:nvSpPr>
        <xdr:cNvPr id="8" name="Text Box 37">
          <a:extLst>
            <a:ext uri="{FF2B5EF4-FFF2-40B4-BE49-F238E27FC236}">
              <a16:creationId xmlns:a16="http://schemas.microsoft.com/office/drawing/2014/main" id="{00000000-0008-0000-0300-000008000000}"/>
            </a:ext>
          </a:extLst>
        </xdr:cNvPr>
        <xdr:cNvSpPr txBox="1">
          <a:spLocks noChangeArrowheads="1"/>
        </xdr:cNvSpPr>
      </xdr:nvSpPr>
      <xdr:spPr bwMode="auto">
        <a:xfrm>
          <a:off x="38576250" y="137293350"/>
          <a:ext cx="76200" cy="34738718"/>
        </a:xfrm>
        <a:prstGeom prst="rect">
          <a:avLst/>
        </a:prstGeom>
        <a:noFill/>
        <a:ln w="9525">
          <a:noFill/>
          <a:miter lim="800000"/>
          <a:headEnd/>
          <a:tailEnd/>
        </a:ln>
      </xdr:spPr>
    </xdr:sp>
    <xdr:clientData/>
  </xdr:oneCellAnchor>
  <xdr:oneCellAnchor>
    <xdr:from>
      <xdr:col>33</xdr:col>
      <xdr:colOff>0</xdr:colOff>
      <xdr:row>1276</xdr:row>
      <xdr:rowOff>0</xdr:rowOff>
    </xdr:from>
    <xdr:ext cx="76200" cy="34738718"/>
    <xdr:sp macro="" textlink="">
      <xdr:nvSpPr>
        <xdr:cNvPr id="9" name="Text Box 40">
          <a:extLst>
            <a:ext uri="{FF2B5EF4-FFF2-40B4-BE49-F238E27FC236}">
              <a16:creationId xmlns:a16="http://schemas.microsoft.com/office/drawing/2014/main" id="{00000000-0008-0000-0300-000009000000}"/>
            </a:ext>
          </a:extLst>
        </xdr:cNvPr>
        <xdr:cNvSpPr txBox="1">
          <a:spLocks noChangeArrowheads="1"/>
        </xdr:cNvSpPr>
      </xdr:nvSpPr>
      <xdr:spPr bwMode="auto">
        <a:xfrm>
          <a:off x="38576250" y="137293350"/>
          <a:ext cx="76200" cy="34738718"/>
        </a:xfrm>
        <a:prstGeom prst="rect">
          <a:avLst/>
        </a:prstGeom>
        <a:noFill/>
        <a:ln w="9525">
          <a:noFill/>
          <a:miter lim="800000"/>
          <a:headEnd/>
          <a:tailEnd/>
        </a:ln>
      </xdr:spPr>
    </xdr:sp>
    <xdr:clientData/>
  </xdr:oneCellAnchor>
  <xdr:oneCellAnchor>
    <xdr:from>
      <xdr:col>33</xdr:col>
      <xdr:colOff>0</xdr:colOff>
      <xdr:row>1278</xdr:row>
      <xdr:rowOff>0</xdr:rowOff>
    </xdr:from>
    <xdr:ext cx="76200" cy="112263382"/>
    <xdr:sp macro="" textlink="">
      <xdr:nvSpPr>
        <xdr:cNvPr id="10" name="Text Box 37">
          <a:extLst>
            <a:ext uri="{FF2B5EF4-FFF2-40B4-BE49-F238E27FC236}">
              <a16:creationId xmlns:a16="http://schemas.microsoft.com/office/drawing/2014/main" id="{00000000-0008-0000-0300-00000A000000}"/>
            </a:ext>
          </a:extLst>
        </xdr:cNvPr>
        <xdr:cNvSpPr txBox="1">
          <a:spLocks noChangeArrowheads="1"/>
        </xdr:cNvSpPr>
      </xdr:nvSpPr>
      <xdr:spPr bwMode="auto">
        <a:xfrm>
          <a:off x="38576250" y="145456275"/>
          <a:ext cx="76200" cy="112263382"/>
        </a:xfrm>
        <a:prstGeom prst="rect">
          <a:avLst/>
        </a:prstGeom>
        <a:noFill/>
        <a:ln w="9525">
          <a:noFill/>
          <a:miter lim="800000"/>
          <a:headEnd/>
          <a:tailEnd/>
        </a:ln>
      </xdr:spPr>
    </xdr:sp>
    <xdr:clientData/>
  </xdr:oneCellAnchor>
  <xdr:oneCellAnchor>
    <xdr:from>
      <xdr:col>33</xdr:col>
      <xdr:colOff>0</xdr:colOff>
      <xdr:row>1278</xdr:row>
      <xdr:rowOff>0</xdr:rowOff>
    </xdr:from>
    <xdr:ext cx="76200" cy="112263382"/>
    <xdr:sp macro="" textlink="">
      <xdr:nvSpPr>
        <xdr:cNvPr id="11" name="Text Box 40">
          <a:extLst>
            <a:ext uri="{FF2B5EF4-FFF2-40B4-BE49-F238E27FC236}">
              <a16:creationId xmlns:a16="http://schemas.microsoft.com/office/drawing/2014/main" id="{00000000-0008-0000-0300-00000B000000}"/>
            </a:ext>
          </a:extLst>
        </xdr:cNvPr>
        <xdr:cNvSpPr txBox="1">
          <a:spLocks noChangeArrowheads="1"/>
        </xdr:cNvSpPr>
      </xdr:nvSpPr>
      <xdr:spPr bwMode="auto">
        <a:xfrm>
          <a:off x="38576250" y="145456275"/>
          <a:ext cx="76200" cy="112263382"/>
        </a:xfrm>
        <a:prstGeom prst="rect">
          <a:avLst/>
        </a:prstGeom>
        <a:noFill/>
        <a:ln w="9525">
          <a:noFill/>
          <a:miter lim="800000"/>
          <a:headEnd/>
          <a:tailEnd/>
        </a:ln>
      </xdr:spPr>
    </xdr:sp>
    <xdr:clientData/>
  </xdr:oneCellAnchor>
  <xdr:oneCellAnchor>
    <xdr:from>
      <xdr:col>33</xdr:col>
      <xdr:colOff>0</xdr:colOff>
      <xdr:row>1278</xdr:row>
      <xdr:rowOff>0</xdr:rowOff>
    </xdr:from>
    <xdr:ext cx="76200" cy="112263382"/>
    <xdr:sp macro="" textlink="">
      <xdr:nvSpPr>
        <xdr:cNvPr id="12" name="Text Box 37">
          <a:extLst>
            <a:ext uri="{FF2B5EF4-FFF2-40B4-BE49-F238E27FC236}">
              <a16:creationId xmlns:a16="http://schemas.microsoft.com/office/drawing/2014/main" id="{00000000-0008-0000-0300-00000C000000}"/>
            </a:ext>
          </a:extLst>
        </xdr:cNvPr>
        <xdr:cNvSpPr txBox="1">
          <a:spLocks noChangeArrowheads="1"/>
        </xdr:cNvSpPr>
      </xdr:nvSpPr>
      <xdr:spPr bwMode="auto">
        <a:xfrm>
          <a:off x="38576250" y="145456275"/>
          <a:ext cx="76200" cy="112263382"/>
        </a:xfrm>
        <a:prstGeom prst="rect">
          <a:avLst/>
        </a:prstGeom>
        <a:noFill/>
        <a:ln w="9525">
          <a:noFill/>
          <a:miter lim="800000"/>
          <a:headEnd/>
          <a:tailEnd/>
        </a:ln>
      </xdr:spPr>
    </xdr:sp>
    <xdr:clientData/>
  </xdr:oneCellAnchor>
  <xdr:oneCellAnchor>
    <xdr:from>
      <xdr:col>33</xdr:col>
      <xdr:colOff>0</xdr:colOff>
      <xdr:row>1278</xdr:row>
      <xdr:rowOff>0</xdr:rowOff>
    </xdr:from>
    <xdr:ext cx="76200" cy="112263382"/>
    <xdr:sp macro="" textlink="">
      <xdr:nvSpPr>
        <xdr:cNvPr id="13" name="Text Box 40">
          <a:extLst>
            <a:ext uri="{FF2B5EF4-FFF2-40B4-BE49-F238E27FC236}">
              <a16:creationId xmlns:a16="http://schemas.microsoft.com/office/drawing/2014/main" id="{00000000-0008-0000-0300-00000D000000}"/>
            </a:ext>
          </a:extLst>
        </xdr:cNvPr>
        <xdr:cNvSpPr txBox="1">
          <a:spLocks noChangeArrowheads="1"/>
        </xdr:cNvSpPr>
      </xdr:nvSpPr>
      <xdr:spPr bwMode="auto">
        <a:xfrm>
          <a:off x="38576250" y="145456275"/>
          <a:ext cx="76200" cy="112263382"/>
        </a:xfrm>
        <a:prstGeom prst="rect">
          <a:avLst/>
        </a:prstGeom>
        <a:noFill/>
        <a:ln w="9525">
          <a:noFill/>
          <a:miter lim="800000"/>
          <a:headEnd/>
          <a:tailEnd/>
        </a:ln>
      </xdr:spPr>
    </xdr:sp>
    <xdr:clientData/>
  </xdr:oneCellAnchor>
  <xdr:oneCellAnchor>
    <xdr:from>
      <xdr:col>33</xdr:col>
      <xdr:colOff>0</xdr:colOff>
      <xdr:row>1279</xdr:row>
      <xdr:rowOff>0</xdr:rowOff>
    </xdr:from>
    <xdr:ext cx="76200" cy="117330753"/>
    <xdr:sp macro="" textlink="">
      <xdr:nvSpPr>
        <xdr:cNvPr id="14" name="Text Box 37">
          <a:extLst>
            <a:ext uri="{FF2B5EF4-FFF2-40B4-BE49-F238E27FC236}">
              <a16:creationId xmlns:a16="http://schemas.microsoft.com/office/drawing/2014/main" id="{00000000-0008-0000-0300-00000E000000}"/>
            </a:ext>
          </a:extLst>
        </xdr:cNvPr>
        <xdr:cNvSpPr txBox="1">
          <a:spLocks noChangeArrowheads="1"/>
        </xdr:cNvSpPr>
      </xdr:nvSpPr>
      <xdr:spPr bwMode="auto">
        <a:xfrm>
          <a:off x="38576250" y="146456400"/>
          <a:ext cx="76200" cy="117330753"/>
        </a:xfrm>
        <a:prstGeom prst="rect">
          <a:avLst/>
        </a:prstGeom>
        <a:noFill/>
        <a:ln w="9525">
          <a:noFill/>
          <a:miter lim="800000"/>
          <a:headEnd/>
          <a:tailEnd/>
        </a:ln>
      </xdr:spPr>
    </xdr:sp>
    <xdr:clientData/>
  </xdr:oneCellAnchor>
  <xdr:oneCellAnchor>
    <xdr:from>
      <xdr:col>33</xdr:col>
      <xdr:colOff>0</xdr:colOff>
      <xdr:row>1279</xdr:row>
      <xdr:rowOff>0</xdr:rowOff>
    </xdr:from>
    <xdr:ext cx="76200" cy="117330753"/>
    <xdr:sp macro="" textlink="">
      <xdr:nvSpPr>
        <xdr:cNvPr id="15" name="Text Box 40">
          <a:extLst>
            <a:ext uri="{FF2B5EF4-FFF2-40B4-BE49-F238E27FC236}">
              <a16:creationId xmlns:a16="http://schemas.microsoft.com/office/drawing/2014/main" id="{00000000-0008-0000-0300-00000F000000}"/>
            </a:ext>
          </a:extLst>
        </xdr:cNvPr>
        <xdr:cNvSpPr txBox="1">
          <a:spLocks noChangeArrowheads="1"/>
        </xdr:cNvSpPr>
      </xdr:nvSpPr>
      <xdr:spPr bwMode="auto">
        <a:xfrm>
          <a:off x="38576250" y="146456400"/>
          <a:ext cx="76200" cy="117330753"/>
        </a:xfrm>
        <a:prstGeom prst="rect">
          <a:avLst/>
        </a:prstGeom>
        <a:noFill/>
        <a:ln w="9525">
          <a:noFill/>
          <a:miter lim="800000"/>
          <a:headEnd/>
          <a:tailEnd/>
        </a:ln>
      </xdr:spPr>
    </xdr:sp>
    <xdr:clientData/>
  </xdr:oneCellAnchor>
  <xdr:oneCellAnchor>
    <xdr:from>
      <xdr:col>33</xdr:col>
      <xdr:colOff>0</xdr:colOff>
      <xdr:row>1279</xdr:row>
      <xdr:rowOff>0</xdr:rowOff>
    </xdr:from>
    <xdr:ext cx="76200" cy="117330753"/>
    <xdr:sp macro="" textlink="">
      <xdr:nvSpPr>
        <xdr:cNvPr id="16" name="Text Box 37">
          <a:extLst>
            <a:ext uri="{FF2B5EF4-FFF2-40B4-BE49-F238E27FC236}">
              <a16:creationId xmlns:a16="http://schemas.microsoft.com/office/drawing/2014/main" id="{00000000-0008-0000-0300-000010000000}"/>
            </a:ext>
          </a:extLst>
        </xdr:cNvPr>
        <xdr:cNvSpPr txBox="1">
          <a:spLocks noChangeArrowheads="1"/>
        </xdr:cNvSpPr>
      </xdr:nvSpPr>
      <xdr:spPr bwMode="auto">
        <a:xfrm>
          <a:off x="38576250" y="146456400"/>
          <a:ext cx="76200" cy="117330753"/>
        </a:xfrm>
        <a:prstGeom prst="rect">
          <a:avLst/>
        </a:prstGeom>
        <a:noFill/>
        <a:ln w="9525">
          <a:noFill/>
          <a:miter lim="800000"/>
          <a:headEnd/>
          <a:tailEnd/>
        </a:ln>
      </xdr:spPr>
    </xdr:sp>
    <xdr:clientData/>
  </xdr:oneCellAnchor>
  <xdr:oneCellAnchor>
    <xdr:from>
      <xdr:col>33</xdr:col>
      <xdr:colOff>0</xdr:colOff>
      <xdr:row>1795</xdr:row>
      <xdr:rowOff>0</xdr:rowOff>
    </xdr:from>
    <xdr:ext cx="76200" cy="81221237"/>
    <xdr:sp macro="" textlink="">
      <xdr:nvSpPr>
        <xdr:cNvPr id="17" name="Text Box 37">
          <a:extLst>
            <a:ext uri="{FF2B5EF4-FFF2-40B4-BE49-F238E27FC236}">
              <a16:creationId xmlns:a16="http://schemas.microsoft.com/office/drawing/2014/main" id="{00000000-0008-0000-0300-000011000000}"/>
            </a:ext>
          </a:extLst>
        </xdr:cNvPr>
        <xdr:cNvSpPr txBox="1">
          <a:spLocks noChangeArrowheads="1"/>
        </xdr:cNvSpPr>
      </xdr:nvSpPr>
      <xdr:spPr bwMode="auto">
        <a:xfrm>
          <a:off x="38576250" y="707631300"/>
          <a:ext cx="76200" cy="81221237"/>
        </a:xfrm>
        <a:prstGeom prst="rect">
          <a:avLst/>
        </a:prstGeom>
        <a:noFill/>
        <a:ln w="9525">
          <a:noFill/>
          <a:miter lim="800000"/>
          <a:headEnd/>
          <a:tailEnd/>
        </a:ln>
      </xdr:spPr>
    </xdr:sp>
    <xdr:clientData/>
  </xdr:oneCellAnchor>
  <xdr:oneCellAnchor>
    <xdr:from>
      <xdr:col>33</xdr:col>
      <xdr:colOff>0</xdr:colOff>
      <xdr:row>1795</xdr:row>
      <xdr:rowOff>0</xdr:rowOff>
    </xdr:from>
    <xdr:ext cx="76200" cy="81221237"/>
    <xdr:sp macro="" textlink="">
      <xdr:nvSpPr>
        <xdr:cNvPr id="18" name="Text Box 40">
          <a:extLst>
            <a:ext uri="{FF2B5EF4-FFF2-40B4-BE49-F238E27FC236}">
              <a16:creationId xmlns:a16="http://schemas.microsoft.com/office/drawing/2014/main" id="{00000000-0008-0000-0300-000012000000}"/>
            </a:ext>
          </a:extLst>
        </xdr:cNvPr>
        <xdr:cNvSpPr txBox="1">
          <a:spLocks noChangeArrowheads="1"/>
        </xdr:cNvSpPr>
      </xdr:nvSpPr>
      <xdr:spPr bwMode="auto">
        <a:xfrm>
          <a:off x="38576250" y="707631300"/>
          <a:ext cx="76200" cy="81221237"/>
        </a:xfrm>
        <a:prstGeom prst="rect">
          <a:avLst/>
        </a:prstGeom>
        <a:noFill/>
        <a:ln w="9525">
          <a:noFill/>
          <a:miter lim="800000"/>
          <a:headEnd/>
          <a:tailEnd/>
        </a:ln>
      </xdr:spPr>
    </xdr:sp>
    <xdr:clientData/>
  </xdr:oneCellAnchor>
  <xdr:oneCellAnchor>
    <xdr:from>
      <xdr:col>24</xdr:col>
      <xdr:colOff>0</xdr:colOff>
      <xdr:row>872</xdr:row>
      <xdr:rowOff>0</xdr:rowOff>
    </xdr:from>
    <xdr:ext cx="76200" cy="30511173"/>
    <xdr:sp macro="" textlink="">
      <xdr:nvSpPr>
        <xdr:cNvPr id="19" name="Text Box 37">
          <a:extLst>
            <a:ext uri="{FF2B5EF4-FFF2-40B4-BE49-F238E27FC236}">
              <a16:creationId xmlns:a16="http://schemas.microsoft.com/office/drawing/2014/main" id="{00000000-0008-0000-0300-000013000000}"/>
            </a:ext>
          </a:extLst>
        </xdr:cNvPr>
        <xdr:cNvSpPr txBox="1">
          <a:spLocks noChangeArrowheads="1"/>
        </xdr:cNvSpPr>
      </xdr:nvSpPr>
      <xdr:spPr bwMode="auto">
        <a:xfrm>
          <a:off x="27098625" y="3390900"/>
          <a:ext cx="76200" cy="30511173"/>
        </a:xfrm>
        <a:prstGeom prst="rect">
          <a:avLst/>
        </a:prstGeom>
        <a:noFill/>
        <a:ln w="9525">
          <a:noFill/>
          <a:miter lim="800000"/>
          <a:headEnd/>
          <a:tailEnd/>
        </a:ln>
      </xdr:spPr>
    </xdr:sp>
    <xdr:clientData/>
  </xdr:oneCellAnchor>
  <xdr:oneCellAnchor>
    <xdr:from>
      <xdr:col>24</xdr:col>
      <xdr:colOff>0</xdr:colOff>
      <xdr:row>872</xdr:row>
      <xdr:rowOff>0</xdr:rowOff>
    </xdr:from>
    <xdr:ext cx="76200" cy="30511173"/>
    <xdr:sp macro="" textlink="">
      <xdr:nvSpPr>
        <xdr:cNvPr id="20" name="Text Box 40">
          <a:extLst>
            <a:ext uri="{FF2B5EF4-FFF2-40B4-BE49-F238E27FC236}">
              <a16:creationId xmlns:a16="http://schemas.microsoft.com/office/drawing/2014/main" id="{00000000-0008-0000-0300-000014000000}"/>
            </a:ext>
          </a:extLst>
        </xdr:cNvPr>
        <xdr:cNvSpPr txBox="1">
          <a:spLocks noChangeArrowheads="1"/>
        </xdr:cNvSpPr>
      </xdr:nvSpPr>
      <xdr:spPr bwMode="auto">
        <a:xfrm>
          <a:off x="27098625" y="3390900"/>
          <a:ext cx="76200" cy="30511173"/>
        </a:xfrm>
        <a:prstGeom prst="rect">
          <a:avLst/>
        </a:prstGeom>
        <a:noFill/>
        <a:ln w="9525">
          <a:noFill/>
          <a:miter lim="800000"/>
          <a:headEnd/>
          <a:tailEnd/>
        </a:ln>
      </xdr:spPr>
    </xdr:sp>
    <xdr:clientData/>
  </xdr:oneCellAnchor>
  <xdr:oneCellAnchor>
    <xdr:from>
      <xdr:col>24</xdr:col>
      <xdr:colOff>0</xdr:colOff>
      <xdr:row>5061</xdr:row>
      <xdr:rowOff>0</xdr:rowOff>
    </xdr:from>
    <xdr:ext cx="76200" cy="207063"/>
    <xdr:sp macro="" textlink="">
      <xdr:nvSpPr>
        <xdr:cNvPr id="21" name="Text Box 37">
          <a:extLst>
            <a:ext uri="{FF2B5EF4-FFF2-40B4-BE49-F238E27FC236}">
              <a16:creationId xmlns:a16="http://schemas.microsoft.com/office/drawing/2014/main" id="{00000000-0008-0000-0300-000015000000}"/>
            </a:ext>
          </a:extLst>
        </xdr:cNvPr>
        <xdr:cNvSpPr txBox="1">
          <a:spLocks noChangeArrowheads="1"/>
        </xdr:cNvSpPr>
      </xdr:nvSpPr>
      <xdr:spPr bwMode="auto">
        <a:xfrm>
          <a:off x="27098625" y="3390900"/>
          <a:ext cx="76200" cy="207063"/>
        </a:xfrm>
        <a:prstGeom prst="rect">
          <a:avLst/>
        </a:prstGeom>
        <a:noFill/>
        <a:ln w="9525">
          <a:noFill/>
          <a:miter lim="800000"/>
          <a:headEnd/>
          <a:tailEnd/>
        </a:ln>
      </xdr:spPr>
    </xdr:sp>
    <xdr:clientData/>
  </xdr:oneCellAnchor>
  <xdr:oneCellAnchor>
    <xdr:from>
      <xdr:col>24</xdr:col>
      <xdr:colOff>0</xdr:colOff>
      <xdr:row>5061</xdr:row>
      <xdr:rowOff>0</xdr:rowOff>
    </xdr:from>
    <xdr:ext cx="76200" cy="207063"/>
    <xdr:sp macro="" textlink="">
      <xdr:nvSpPr>
        <xdr:cNvPr id="22" name="Text Box 40">
          <a:extLst>
            <a:ext uri="{FF2B5EF4-FFF2-40B4-BE49-F238E27FC236}">
              <a16:creationId xmlns:a16="http://schemas.microsoft.com/office/drawing/2014/main" id="{00000000-0008-0000-0300-000016000000}"/>
            </a:ext>
          </a:extLst>
        </xdr:cNvPr>
        <xdr:cNvSpPr txBox="1">
          <a:spLocks noChangeArrowheads="1"/>
        </xdr:cNvSpPr>
      </xdr:nvSpPr>
      <xdr:spPr bwMode="auto">
        <a:xfrm>
          <a:off x="27098625" y="3390900"/>
          <a:ext cx="76200" cy="207063"/>
        </a:xfrm>
        <a:prstGeom prst="rect">
          <a:avLst/>
        </a:prstGeom>
        <a:noFill/>
        <a:ln w="9525">
          <a:noFill/>
          <a:miter lim="800000"/>
          <a:headEnd/>
          <a:tailEnd/>
        </a:ln>
      </xdr:spPr>
    </xdr:sp>
    <xdr:clientData/>
  </xdr:oneCellAnchor>
  <xdr:twoCellAnchor editAs="oneCell">
    <xdr:from>
      <xdr:col>32</xdr:col>
      <xdr:colOff>868680</xdr:colOff>
      <xdr:row>7016</xdr:row>
      <xdr:rowOff>0</xdr:rowOff>
    </xdr:from>
    <xdr:to>
      <xdr:col>32</xdr:col>
      <xdr:colOff>944880</xdr:colOff>
      <xdr:row>8452</xdr:row>
      <xdr:rowOff>184959</xdr:rowOff>
    </xdr:to>
    <xdr:sp macro="" textlink="">
      <xdr:nvSpPr>
        <xdr:cNvPr id="23" name="Text Box 37">
          <a:extLst>
            <a:ext uri="{FF2B5EF4-FFF2-40B4-BE49-F238E27FC236}">
              <a16:creationId xmlns:a16="http://schemas.microsoft.com/office/drawing/2014/main" id="{00000000-0008-0000-0300-000017000000}"/>
            </a:ext>
          </a:extLst>
        </xdr:cNvPr>
        <xdr:cNvSpPr txBox="1">
          <a:spLocks noChangeArrowheads="1"/>
        </xdr:cNvSpPr>
      </xdr:nvSpPr>
      <xdr:spPr bwMode="auto">
        <a:xfrm>
          <a:off x="35044380" y="3177540"/>
          <a:ext cx="76200" cy="205740"/>
        </a:xfrm>
        <a:prstGeom prst="rect">
          <a:avLst/>
        </a:prstGeom>
        <a:noFill/>
        <a:ln w="9525">
          <a:noFill/>
          <a:miter lim="800000"/>
          <a:headEnd/>
          <a:tailEnd/>
        </a:ln>
      </xdr:spPr>
    </xdr:sp>
    <xdr:clientData/>
  </xdr:twoCellAnchor>
  <xdr:twoCellAnchor editAs="oneCell">
    <xdr:from>
      <xdr:col>32</xdr:col>
      <xdr:colOff>944880</xdr:colOff>
      <xdr:row>7016</xdr:row>
      <xdr:rowOff>0</xdr:rowOff>
    </xdr:from>
    <xdr:to>
      <xdr:col>33</xdr:col>
      <xdr:colOff>38100</xdr:colOff>
      <xdr:row>8452</xdr:row>
      <xdr:rowOff>184959</xdr:rowOff>
    </xdr:to>
    <xdr:sp macro="" textlink="">
      <xdr:nvSpPr>
        <xdr:cNvPr id="24" name="Text Box 40">
          <a:extLst>
            <a:ext uri="{FF2B5EF4-FFF2-40B4-BE49-F238E27FC236}">
              <a16:creationId xmlns:a16="http://schemas.microsoft.com/office/drawing/2014/main" id="{00000000-0008-0000-0300-000018000000}"/>
            </a:ext>
          </a:extLst>
        </xdr:cNvPr>
        <xdr:cNvSpPr txBox="1">
          <a:spLocks noChangeArrowheads="1"/>
        </xdr:cNvSpPr>
      </xdr:nvSpPr>
      <xdr:spPr bwMode="auto">
        <a:xfrm>
          <a:off x="35120580" y="3177540"/>
          <a:ext cx="76200" cy="205740"/>
        </a:xfrm>
        <a:prstGeom prst="rect">
          <a:avLst/>
        </a:prstGeom>
        <a:noFill/>
        <a:ln w="9525">
          <a:noFill/>
          <a:miter lim="800000"/>
          <a:headEnd/>
          <a:tailEnd/>
        </a:ln>
      </xdr:spPr>
    </xdr:sp>
    <xdr:clientData/>
  </xdr:twoCellAnchor>
  <xdr:twoCellAnchor editAs="oneCell">
    <xdr:from>
      <xdr:col>32</xdr:col>
      <xdr:colOff>868680</xdr:colOff>
      <xdr:row>7016</xdr:row>
      <xdr:rowOff>0</xdr:rowOff>
    </xdr:from>
    <xdr:to>
      <xdr:col>32</xdr:col>
      <xdr:colOff>944880</xdr:colOff>
      <xdr:row>8454</xdr:row>
      <xdr:rowOff>63558</xdr:rowOff>
    </xdr:to>
    <xdr:sp macro="" textlink="">
      <xdr:nvSpPr>
        <xdr:cNvPr id="25" name="Text Box 37">
          <a:extLst>
            <a:ext uri="{FF2B5EF4-FFF2-40B4-BE49-F238E27FC236}">
              <a16:creationId xmlns:a16="http://schemas.microsoft.com/office/drawing/2014/main" id="{00000000-0008-0000-0300-000019000000}"/>
            </a:ext>
          </a:extLst>
        </xdr:cNvPr>
        <xdr:cNvSpPr txBox="1">
          <a:spLocks noChangeArrowheads="1"/>
        </xdr:cNvSpPr>
      </xdr:nvSpPr>
      <xdr:spPr bwMode="auto">
        <a:xfrm>
          <a:off x="35044380" y="3177540"/>
          <a:ext cx="76200" cy="480060"/>
        </a:xfrm>
        <a:prstGeom prst="rect">
          <a:avLst/>
        </a:prstGeom>
        <a:noFill/>
        <a:ln w="9525">
          <a:noFill/>
          <a:miter lim="800000"/>
          <a:headEnd/>
          <a:tailEnd/>
        </a:ln>
      </xdr:spPr>
    </xdr:sp>
    <xdr:clientData/>
  </xdr:twoCellAnchor>
  <xdr:twoCellAnchor editAs="oneCell">
    <xdr:from>
      <xdr:col>32</xdr:col>
      <xdr:colOff>944880</xdr:colOff>
      <xdr:row>3598</xdr:row>
      <xdr:rowOff>0</xdr:rowOff>
    </xdr:from>
    <xdr:to>
      <xdr:col>33</xdr:col>
      <xdr:colOff>38100</xdr:colOff>
      <xdr:row>4495</xdr:row>
      <xdr:rowOff>135081</xdr:rowOff>
    </xdr:to>
    <xdr:sp macro="" textlink="">
      <xdr:nvSpPr>
        <xdr:cNvPr id="26" name="Text Box 40">
          <a:extLst>
            <a:ext uri="{FF2B5EF4-FFF2-40B4-BE49-F238E27FC236}">
              <a16:creationId xmlns:a16="http://schemas.microsoft.com/office/drawing/2014/main" id="{00000000-0008-0000-0300-00001A000000}"/>
            </a:ext>
          </a:extLst>
        </xdr:cNvPr>
        <xdr:cNvSpPr txBox="1">
          <a:spLocks noChangeArrowheads="1"/>
        </xdr:cNvSpPr>
      </xdr:nvSpPr>
      <xdr:spPr bwMode="auto">
        <a:xfrm>
          <a:off x="35120580" y="3177540"/>
          <a:ext cx="76200" cy="1424940"/>
        </a:xfrm>
        <a:prstGeom prst="rect">
          <a:avLst/>
        </a:prstGeom>
        <a:noFill/>
        <a:ln w="9525">
          <a:noFill/>
          <a:miter lim="800000"/>
          <a:headEnd/>
          <a:tailEnd/>
        </a:ln>
      </xdr:spPr>
    </xdr:sp>
    <xdr:clientData/>
  </xdr:twoCellAnchor>
  <xdr:twoCellAnchor editAs="oneCell">
    <xdr:from>
      <xdr:col>32</xdr:col>
      <xdr:colOff>868680</xdr:colOff>
      <xdr:row>5615</xdr:row>
      <xdr:rowOff>0</xdr:rowOff>
    </xdr:from>
    <xdr:to>
      <xdr:col>32</xdr:col>
      <xdr:colOff>944880</xdr:colOff>
      <xdr:row>8452</xdr:row>
      <xdr:rowOff>173183</xdr:rowOff>
    </xdr:to>
    <xdr:sp macro="" textlink="">
      <xdr:nvSpPr>
        <xdr:cNvPr id="27" name="Text Box 37">
          <a:extLst>
            <a:ext uri="{FF2B5EF4-FFF2-40B4-BE49-F238E27FC236}">
              <a16:creationId xmlns:a16="http://schemas.microsoft.com/office/drawing/2014/main" id="{00000000-0008-0000-0300-00001B000000}"/>
            </a:ext>
          </a:extLst>
        </xdr:cNvPr>
        <xdr:cNvSpPr txBox="1">
          <a:spLocks noChangeArrowheads="1"/>
        </xdr:cNvSpPr>
      </xdr:nvSpPr>
      <xdr:spPr bwMode="auto">
        <a:xfrm>
          <a:off x="35044380" y="3177540"/>
          <a:ext cx="76200" cy="205740"/>
        </a:xfrm>
        <a:prstGeom prst="rect">
          <a:avLst/>
        </a:prstGeom>
        <a:noFill/>
        <a:ln w="9525">
          <a:noFill/>
          <a:miter lim="800000"/>
          <a:headEnd/>
          <a:tailEnd/>
        </a:ln>
      </xdr:spPr>
    </xdr:sp>
    <xdr:clientData/>
  </xdr:twoCellAnchor>
  <xdr:twoCellAnchor editAs="oneCell">
    <xdr:from>
      <xdr:col>32</xdr:col>
      <xdr:colOff>944880</xdr:colOff>
      <xdr:row>5615</xdr:row>
      <xdr:rowOff>0</xdr:rowOff>
    </xdr:from>
    <xdr:to>
      <xdr:col>33</xdr:col>
      <xdr:colOff>38100</xdr:colOff>
      <xdr:row>8452</xdr:row>
      <xdr:rowOff>173183</xdr:rowOff>
    </xdr:to>
    <xdr:sp macro="" textlink="">
      <xdr:nvSpPr>
        <xdr:cNvPr id="28" name="Text Box 40">
          <a:extLst>
            <a:ext uri="{FF2B5EF4-FFF2-40B4-BE49-F238E27FC236}">
              <a16:creationId xmlns:a16="http://schemas.microsoft.com/office/drawing/2014/main" id="{00000000-0008-0000-0300-00001C000000}"/>
            </a:ext>
          </a:extLst>
        </xdr:cNvPr>
        <xdr:cNvSpPr txBox="1">
          <a:spLocks noChangeArrowheads="1"/>
        </xdr:cNvSpPr>
      </xdr:nvSpPr>
      <xdr:spPr bwMode="auto">
        <a:xfrm>
          <a:off x="35120580" y="3177540"/>
          <a:ext cx="76200" cy="205740"/>
        </a:xfrm>
        <a:prstGeom prst="rect">
          <a:avLst/>
        </a:prstGeom>
        <a:noFill/>
        <a:ln w="9525">
          <a:noFill/>
          <a:miter lim="800000"/>
          <a:headEnd/>
          <a:tailEnd/>
        </a:ln>
      </xdr:spPr>
    </xdr:sp>
    <xdr:clientData/>
  </xdr:twoCellAnchor>
  <xdr:twoCellAnchor editAs="oneCell">
    <xdr:from>
      <xdr:col>32</xdr:col>
      <xdr:colOff>868680</xdr:colOff>
      <xdr:row>5615</xdr:row>
      <xdr:rowOff>0</xdr:rowOff>
    </xdr:from>
    <xdr:to>
      <xdr:col>32</xdr:col>
      <xdr:colOff>944880</xdr:colOff>
      <xdr:row>8452</xdr:row>
      <xdr:rowOff>173183</xdr:rowOff>
    </xdr:to>
    <xdr:sp macro="" textlink="">
      <xdr:nvSpPr>
        <xdr:cNvPr id="29" name="Text Box 37">
          <a:extLst>
            <a:ext uri="{FF2B5EF4-FFF2-40B4-BE49-F238E27FC236}">
              <a16:creationId xmlns:a16="http://schemas.microsoft.com/office/drawing/2014/main" id="{00000000-0008-0000-0300-00001D000000}"/>
            </a:ext>
          </a:extLst>
        </xdr:cNvPr>
        <xdr:cNvSpPr txBox="1">
          <a:spLocks noChangeArrowheads="1"/>
        </xdr:cNvSpPr>
      </xdr:nvSpPr>
      <xdr:spPr bwMode="auto">
        <a:xfrm>
          <a:off x="35044380" y="3177540"/>
          <a:ext cx="76200" cy="205740"/>
        </a:xfrm>
        <a:prstGeom prst="rect">
          <a:avLst/>
        </a:prstGeom>
        <a:noFill/>
        <a:ln w="9525">
          <a:noFill/>
          <a:miter lim="800000"/>
          <a:headEnd/>
          <a:tailEnd/>
        </a:ln>
      </xdr:spPr>
    </xdr:sp>
    <xdr:clientData/>
  </xdr:twoCellAnchor>
  <xdr:twoCellAnchor editAs="oneCell">
    <xdr:from>
      <xdr:col>32</xdr:col>
      <xdr:colOff>944880</xdr:colOff>
      <xdr:row>6083</xdr:row>
      <xdr:rowOff>0</xdr:rowOff>
    </xdr:from>
    <xdr:to>
      <xdr:col>33</xdr:col>
      <xdr:colOff>38100</xdr:colOff>
      <xdr:row>8471</xdr:row>
      <xdr:rowOff>27710</xdr:rowOff>
    </xdr:to>
    <xdr:sp macro="" textlink="">
      <xdr:nvSpPr>
        <xdr:cNvPr id="30" name="Text Box 40">
          <a:extLst>
            <a:ext uri="{FF2B5EF4-FFF2-40B4-BE49-F238E27FC236}">
              <a16:creationId xmlns:a16="http://schemas.microsoft.com/office/drawing/2014/main" id="{00000000-0008-0000-0300-00001E000000}"/>
            </a:ext>
          </a:extLst>
        </xdr:cNvPr>
        <xdr:cNvSpPr txBox="1">
          <a:spLocks noChangeArrowheads="1"/>
        </xdr:cNvSpPr>
      </xdr:nvSpPr>
      <xdr:spPr bwMode="auto">
        <a:xfrm>
          <a:off x="35120580" y="3177540"/>
          <a:ext cx="76200" cy="403860"/>
        </a:xfrm>
        <a:prstGeom prst="rect">
          <a:avLst/>
        </a:prstGeom>
        <a:noFill/>
        <a:ln w="9525">
          <a:noFill/>
          <a:miter lim="800000"/>
          <a:headEnd/>
          <a:tailEnd/>
        </a:ln>
      </xdr:spPr>
    </xdr:sp>
    <xdr:clientData/>
  </xdr:twoCellAnchor>
  <xdr:twoCellAnchor editAs="oneCell">
    <xdr:from>
      <xdr:col>32</xdr:col>
      <xdr:colOff>868680</xdr:colOff>
      <xdr:row>6083</xdr:row>
      <xdr:rowOff>0</xdr:rowOff>
    </xdr:from>
    <xdr:to>
      <xdr:col>32</xdr:col>
      <xdr:colOff>944880</xdr:colOff>
      <xdr:row>8471</xdr:row>
      <xdr:rowOff>27710</xdr:rowOff>
    </xdr:to>
    <xdr:sp macro="" textlink="">
      <xdr:nvSpPr>
        <xdr:cNvPr id="31" name="Text Box 37">
          <a:extLst>
            <a:ext uri="{FF2B5EF4-FFF2-40B4-BE49-F238E27FC236}">
              <a16:creationId xmlns:a16="http://schemas.microsoft.com/office/drawing/2014/main" id="{00000000-0008-0000-0300-00001F000000}"/>
            </a:ext>
          </a:extLst>
        </xdr:cNvPr>
        <xdr:cNvSpPr txBox="1">
          <a:spLocks noChangeArrowheads="1"/>
        </xdr:cNvSpPr>
      </xdr:nvSpPr>
      <xdr:spPr bwMode="auto">
        <a:xfrm>
          <a:off x="35044380" y="3177540"/>
          <a:ext cx="76200" cy="297180"/>
        </a:xfrm>
        <a:prstGeom prst="rect">
          <a:avLst/>
        </a:prstGeom>
        <a:noFill/>
        <a:ln w="9525">
          <a:noFill/>
          <a:miter lim="800000"/>
          <a:headEnd/>
          <a:tailEnd/>
        </a:ln>
      </xdr:spPr>
    </xdr:sp>
    <xdr:clientData/>
  </xdr:twoCellAnchor>
  <xdr:twoCellAnchor editAs="oneCell">
    <xdr:from>
      <xdr:col>32</xdr:col>
      <xdr:colOff>944880</xdr:colOff>
      <xdr:row>6083</xdr:row>
      <xdr:rowOff>0</xdr:rowOff>
    </xdr:from>
    <xdr:to>
      <xdr:col>33</xdr:col>
      <xdr:colOff>38100</xdr:colOff>
      <xdr:row>8471</xdr:row>
      <xdr:rowOff>27710</xdr:rowOff>
    </xdr:to>
    <xdr:sp macro="" textlink="">
      <xdr:nvSpPr>
        <xdr:cNvPr id="32" name="Text Box 40">
          <a:extLst>
            <a:ext uri="{FF2B5EF4-FFF2-40B4-BE49-F238E27FC236}">
              <a16:creationId xmlns:a16="http://schemas.microsoft.com/office/drawing/2014/main" id="{00000000-0008-0000-0300-000020000000}"/>
            </a:ext>
          </a:extLst>
        </xdr:cNvPr>
        <xdr:cNvSpPr txBox="1">
          <a:spLocks noChangeArrowheads="1"/>
        </xdr:cNvSpPr>
      </xdr:nvSpPr>
      <xdr:spPr bwMode="auto">
        <a:xfrm>
          <a:off x="35120580" y="3177540"/>
          <a:ext cx="76200" cy="198120"/>
        </a:xfrm>
        <a:prstGeom prst="rect">
          <a:avLst/>
        </a:prstGeom>
        <a:noFill/>
        <a:ln w="9525">
          <a:noFill/>
          <a:miter lim="800000"/>
          <a:headEnd/>
          <a:tailEnd/>
        </a:ln>
      </xdr:spPr>
    </xdr:sp>
    <xdr:clientData/>
  </xdr:twoCellAnchor>
  <xdr:twoCellAnchor editAs="oneCell">
    <xdr:from>
      <xdr:col>32</xdr:col>
      <xdr:colOff>868680</xdr:colOff>
      <xdr:row>6083</xdr:row>
      <xdr:rowOff>0</xdr:rowOff>
    </xdr:from>
    <xdr:to>
      <xdr:col>32</xdr:col>
      <xdr:colOff>944880</xdr:colOff>
      <xdr:row>8471</xdr:row>
      <xdr:rowOff>27710</xdr:rowOff>
    </xdr:to>
    <xdr:sp macro="" textlink="">
      <xdr:nvSpPr>
        <xdr:cNvPr id="33" name="Text Box 37">
          <a:extLst>
            <a:ext uri="{FF2B5EF4-FFF2-40B4-BE49-F238E27FC236}">
              <a16:creationId xmlns:a16="http://schemas.microsoft.com/office/drawing/2014/main" id="{00000000-0008-0000-0300-000021000000}"/>
            </a:ext>
          </a:extLst>
        </xdr:cNvPr>
        <xdr:cNvSpPr txBox="1">
          <a:spLocks noChangeArrowheads="1"/>
        </xdr:cNvSpPr>
      </xdr:nvSpPr>
      <xdr:spPr bwMode="auto">
        <a:xfrm>
          <a:off x="35044380" y="3177540"/>
          <a:ext cx="76200" cy="792480"/>
        </a:xfrm>
        <a:prstGeom prst="rect">
          <a:avLst/>
        </a:prstGeom>
        <a:noFill/>
        <a:ln w="9525">
          <a:noFill/>
          <a:miter lim="800000"/>
          <a:headEnd/>
          <a:tailEnd/>
        </a:ln>
      </xdr:spPr>
    </xdr:sp>
    <xdr:clientData/>
  </xdr:twoCellAnchor>
  <xdr:twoCellAnchor editAs="oneCell">
    <xdr:from>
      <xdr:col>32</xdr:col>
      <xdr:colOff>944880</xdr:colOff>
      <xdr:row>6083</xdr:row>
      <xdr:rowOff>0</xdr:rowOff>
    </xdr:from>
    <xdr:to>
      <xdr:col>33</xdr:col>
      <xdr:colOff>38100</xdr:colOff>
      <xdr:row>8476</xdr:row>
      <xdr:rowOff>8312</xdr:rowOff>
    </xdr:to>
    <xdr:sp macro="" textlink="">
      <xdr:nvSpPr>
        <xdr:cNvPr id="34" name="Text Box 40">
          <a:extLst>
            <a:ext uri="{FF2B5EF4-FFF2-40B4-BE49-F238E27FC236}">
              <a16:creationId xmlns:a16="http://schemas.microsoft.com/office/drawing/2014/main" id="{00000000-0008-0000-0300-000022000000}"/>
            </a:ext>
          </a:extLst>
        </xdr:cNvPr>
        <xdr:cNvSpPr txBox="1">
          <a:spLocks noChangeArrowheads="1"/>
        </xdr:cNvSpPr>
      </xdr:nvSpPr>
      <xdr:spPr bwMode="auto">
        <a:xfrm>
          <a:off x="35120580" y="3177540"/>
          <a:ext cx="76200" cy="2377440"/>
        </a:xfrm>
        <a:prstGeom prst="rect">
          <a:avLst/>
        </a:prstGeom>
        <a:noFill/>
        <a:ln w="9525">
          <a:noFill/>
          <a:miter lim="800000"/>
          <a:headEnd/>
          <a:tailEnd/>
        </a:ln>
      </xdr:spPr>
    </xdr:sp>
    <xdr:clientData/>
  </xdr:twoCellAnchor>
  <xdr:twoCellAnchor editAs="oneCell">
    <xdr:from>
      <xdr:col>32</xdr:col>
      <xdr:colOff>868680</xdr:colOff>
      <xdr:row>6878</xdr:row>
      <xdr:rowOff>0</xdr:rowOff>
    </xdr:from>
    <xdr:to>
      <xdr:col>32</xdr:col>
      <xdr:colOff>944880</xdr:colOff>
      <xdr:row>8449</xdr:row>
      <xdr:rowOff>129540</xdr:rowOff>
    </xdr:to>
    <xdr:sp macro="" textlink="">
      <xdr:nvSpPr>
        <xdr:cNvPr id="35" name="Text Box 37">
          <a:extLst>
            <a:ext uri="{FF2B5EF4-FFF2-40B4-BE49-F238E27FC236}">
              <a16:creationId xmlns:a16="http://schemas.microsoft.com/office/drawing/2014/main" id="{00000000-0008-0000-0300-000023000000}"/>
            </a:ext>
          </a:extLst>
        </xdr:cNvPr>
        <xdr:cNvSpPr txBox="1">
          <a:spLocks noChangeArrowheads="1"/>
        </xdr:cNvSpPr>
      </xdr:nvSpPr>
      <xdr:spPr bwMode="auto">
        <a:xfrm>
          <a:off x="35044380" y="3177540"/>
          <a:ext cx="76200" cy="129540"/>
        </a:xfrm>
        <a:prstGeom prst="rect">
          <a:avLst/>
        </a:prstGeom>
        <a:noFill/>
        <a:ln w="9525">
          <a:noFill/>
          <a:miter lim="800000"/>
          <a:headEnd/>
          <a:tailEnd/>
        </a:ln>
      </xdr:spPr>
    </xdr:sp>
    <xdr:clientData/>
  </xdr:twoCellAnchor>
  <xdr:twoCellAnchor editAs="oneCell">
    <xdr:from>
      <xdr:col>32</xdr:col>
      <xdr:colOff>944880</xdr:colOff>
      <xdr:row>6878</xdr:row>
      <xdr:rowOff>0</xdr:rowOff>
    </xdr:from>
    <xdr:to>
      <xdr:col>33</xdr:col>
      <xdr:colOff>38100</xdr:colOff>
      <xdr:row>8449</xdr:row>
      <xdr:rowOff>129540</xdr:rowOff>
    </xdr:to>
    <xdr:sp macro="" textlink="">
      <xdr:nvSpPr>
        <xdr:cNvPr id="36" name="Text Box 40">
          <a:extLst>
            <a:ext uri="{FF2B5EF4-FFF2-40B4-BE49-F238E27FC236}">
              <a16:creationId xmlns:a16="http://schemas.microsoft.com/office/drawing/2014/main" id="{00000000-0008-0000-0300-000024000000}"/>
            </a:ext>
          </a:extLst>
        </xdr:cNvPr>
        <xdr:cNvSpPr txBox="1">
          <a:spLocks noChangeArrowheads="1"/>
        </xdr:cNvSpPr>
      </xdr:nvSpPr>
      <xdr:spPr bwMode="auto">
        <a:xfrm>
          <a:off x="35120580" y="3177540"/>
          <a:ext cx="76200" cy="129540"/>
        </a:xfrm>
        <a:prstGeom prst="rect">
          <a:avLst/>
        </a:prstGeom>
        <a:noFill/>
        <a:ln w="9525">
          <a:noFill/>
          <a:miter lim="800000"/>
          <a:headEnd/>
          <a:tailEnd/>
        </a:ln>
      </xdr:spPr>
    </xdr:sp>
    <xdr:clientData/>
  </xdr:twoCellAnchor>
  <xdr:twoCellAnchor editAs="oneCell">
    <xdr:from>
      <xdr:col>32</xdr:col>
      <xdr:colOff>868680</xdr:colOff>
      <xdr:row>6878</xdr:row>
      <xdr:rowOff>0</xdr:rowOff>
    </xdr:from>
    <xdr:to>
      <xdr:col>32</xdr:col>
      <xdr:colOff>944880</xdr:colOff>
      <xdr:row>8449</xdr:row>
      <xdr:rowOff>160020</xdr:rowOff>
    </xdr:to>
    <xdr:sp macro="" textlink="">
      <xdr:nvSpPr>
        <xdr:cNvPr id="37" name="Text Box 37">
          <a:extLst>
            <a:ext uri="{FF2B5EF4-FFF2-40B4-BE49-F238E27FC236}">
              <a16:creationId xmlns:a16="http://schemas.microsoft.com/office/drawing/2014/main" id="{00000000-0008-0000-0300-000025000000}"/>
            </a:ext>
          </a:extLst>
        </xdr:cNvPr>
        <xdr:cNvSpPr txBox="1">
          <a:spLocks noChangeArrowheads="1"/>
        </xdr:cNvSpPr>
      </xdr:nvSpPr>
      <xdr:spPr bwMode="auto">
        <a:xfrm>
          <a:off x="35044380" y="3177540"/>
          <a:ext cx="76200" cy="160020"/>
        </a:xfrm>
        <a:prstGeom prst="rect">
          <a:avLst/>
        </a:prstGeom>
        <a:noFill/>
        <a:ln w="9525">
          <a:noFill/>
          <a:miter lim="800000"/>
          <a:headEnd/>
          <a:tailEnd/>
        </a:ln>
      </xdr:spPr>
    </xdr:sp>
    <xdr:clientData/>
  </xdr:twoCellAnchor>
  <xdr:twoCellAnchor editAs="oneCell">
    <xdr:from>
      <xdr:col>32</xdr:col>
      <xdr:colOff>944880</xdr:colOff>
      <xdr:row>6878</xdr:row>
      <xdr:rowOff>0</xdr:rowOff>
    </xdr:from>
    <xdr:to>
      <xdr:col>33</xdr:col>
      <xdr:colOff>38100</xdr:colOff>
      <xdr:row>8449</xdr:row>
      <xdr:rowOff>189115</xdr:rowOff>
    </xdr:to>
    <xdr:sp macro="" textlink="">
      <xdr:nvSpPr>
        <xdr:cNvPr id="38" name="Text Box 40">
          <a:extLst>
            <a:ext uri="{FF2B5EF4-FFF2-40B4-BE49-F238E27FC236}">
              <a16:creationId xmlns:a16="http://schemas.microsoft.com/office/drawing/2014/main" id="{00000000-0008-0000-0300-000026000000}"/>
            </a:ext>
          </a:extLst>
        </xdr:cNvPr>
        <xdr:cNvSpPr txBox="1">
          <a:spLocks noChangeArrowheads="1"/>
        </xdr:cNvSpPr>
      </xdr:nvSpPr>
      <xdr:spPr bwMode="auto">
        <a:xfrm>
          <a:off x="35120580" y="3177540"/>
          <a:ext cx="76200" cy="335280"/>
        </a:xfrm>
        <a:prstGeom prst="rect">
          <a:avLst/>
        </a:prstGeom>
        <a:noFill/>
        <a:ln w="9525">
          <a:noFill/>
          <a:miter lim="800000"/>
          <a:headEnd/>
          <a:tailEnd/>
        </a:ln>
      </xdr:spPr>
    </xdr:sp>
    <xdr:clientData/>
  </xdr:twoCellAnchor>
  <xdr:twoCellAnchor editAs="oneCell">
    <xdr:from>
      <xdr:col>32</xdr:col>
      <xdr:colOff>868680</xdr:colOff>
      <xdr:row>6931</xdr:row>
      <xdr:rowOff>0</xdr:rowOff>
    </xdr:from>
    <xdr:to>
      <xdr:col>32</xdr:col>
      <xdr:colOff>944880</xdr:colOff>
      <xdr:row>8449</xdr:row>
      <xdr:rowOff>167640</xdr:rowOff>
    </xdr:to>
    <xdr:sp macro="" textlink="">
      <xdr:nvSpPr>
        <xdr:cNvPr id="39" name="Text Box 37">
          <a:extLst>
            <a:ext uri="{FF2B5EF4-FFF2-40B4-BE49-F238E27FC236}">
              <a16:creationId xmlns:a16="http://schemas.microsoft.com/office/drawing/2014/main" id="{00000000-0008-0000-0300-000027000000}"/>
            </a:ext>
          </a:extLst>
        </xdr:cNvPr>
        <xdr:cNvSpPr txBox="1">
          <a:spLocks noChangeArrowheads="1"/>
        </xdr:cNvSpPr>
      </xdr:nvSpPr>
      <xdr:spPr bwMode="auto">
        <a:xfrm>
          <a:off x="35044380" y="3177540"/>
          <a:ext cx="76200" cy="167640"/>
        </a:xfrm>
        <a:prstGeom prst="rect">
          <a:avLst/>
        </a:prstGeom>
        <a:noFill/>
        <a:ln w="9525">
          <a:noFill/>
          <a:miter lim="800000"/>
          <a:headEnd/>
          <a:tailEnd/>
        </a:ln>
      </xdr:spPr>
    </xdr:sp>
    <xdr:clientData/>
  </xdr:twoCellAnchor>
  <xdr:twoCellAnchor editAs="oneCell">
    <xdr:from>
      <xdr:col>32</xdr:col>
      <xdr:colOff>944880</xdr:colOff>
      <xdr:row>6931</xdr:row>
      <xdr:rowOff>0</xdr:rowOff>
    </xdr:from>
    <xdr:to>
      <xdr:col>33</xdr:col>
      <xdr:colOff>38100</xdr:colOff>
      <xdr:row>8449</xdr:row>
      <xdr:rowOff>167640</xdr:rowOff>
    </xdr:to>
    <xdr:sp macro="" textlink="">
      <xdr:nvSpPr>
        <xdr:cNvPr id="40" name="Text Box 40">
          <a:extLst>
            <a:ext uri="{FF2B5EF4-FFF2-40B4-BE49-F238E27FC236}">
              <a16:creationId xmlns:a16="http://schemas.microsoft.com/office/drawing/2014/main" id="{00000000-0008-0000-0300-000028000000}"/>
            </a:ext>
          </a:extLst>
        </xdr:cNvPr>
        <xdr:cNvSpPr txBox="1">
          <a:spLocks noChangeArrowheads="1"/>
        </xdr:cNvSpPr>
      </xdr:nvSpPr>
      <xdr:spPr bwMode="auto">
        <a:xfrm>
          <a:off x="35120580" y="3177540"/>
          <a:ext cx="76200" cy="167640"/>
        </a:xfrm>
        <a:prstGeom prst="rect">
          <a:avLst/>
        </a:prstGeom>
        <a:noFill/>
        <a:ln w="9525">
          <a:noFill/>
          <a:miter lim="800000"/>
          <a:headEnd/>
          <a:tailEnd/>
        </a:ln>
      </xdr:spPr>
    </xdr:sp>
    <xdr:clientData/>
  </xdr:twoCellAnchor>
  <xdr:twoCellAnchor editAs="oneCell">
    <xdr:from>
      <xdr:col>32</xdr:col>
      <xdr:colOff>868680</xdr:colOff>
      <xdr:row>2922</xdr:row>
      <xdr:rowOff>0</xdr:rowOff>
    </xdr:from>
    <xdr:to>
      <xdr:col>32</xdr:col>
      <xdr:colOff>944880</xdr:colOff>
      <xdr:row>4389</xdr:row>
      <xdr:rowOff>190500</xdr:rowOff>
    </xdr:to>
    <xdr:sp macro="" textlink="">
      <xdr:nvSpPr>
        <xdr:cNvPr id="41" name="Text Box 37">
          <a:extLst>
            <a:ext uri="{FF2B5EF4-FFF2-40B4-BE49-F238E27FC236}">
              <a16:creationId xmlns:a16="http://schemas.microsoft.com/office/drawing/2014/main" id="{00000000-0008-0000-0300-000029000000}"/>
            </a:ext>
          </a:extLst>
        </xdr:cNvPr>
        <xdr:cNvSpPr txBox="1">
          <a:spLocks noChangeArrowheads="1"/>
        </xdr:cNvSpPr>
      </xdr:nvSpPr>
      <xdr:spPr bwMode="auto">
        <a:xfrm>
          <a:off x="35044380" y="3177540"/>
          <a:ext cx="76200" cy="441960"/>
        </a:xfrm>
        <a:prstGeom prst="rect">
          <a:avLst/>
        </a:prstGeom>
        <a:noFill/>
        <a:ln w="9525">
          <a:noFill/>
          <a:miter lim="800000"/>
          <a:headEnd/>
          <a:tailEnd/>
        </a:ln>
      </xdr:spPr>
    </xdr:sp>
    <xdr:clientData/>
  </xdr:twoCellAnchor>
  <xdr:twoCellAnchor editAs="oneCell">
    <xdr:from>
      <xdr:col>32</xdr:col>
      <xdr:colOff>944880</xdr:colOff>
      <xdr:row>6083</xdr:row>
      <xdr:rowOff>0</xdr:rowOff>
    </xdr:from>
    <xdr:to>
      <xdr:col>33</xdr:col>
      <xdr:colOff>38100</xdr:colOff>
      <xdr:row>8471</xdr:row>
      <xdr:rowOff>27710</xdr:rowOff>
    </xdr:to>
    <xdr:sp macro="" textlink="">
      <xdr:nvSpPr>
        <xdr:cNvPr id="42" name="Text Box 40">
          <a:extLst>
            <a:ext uri="{FF2B5EF4-FFF2-40B4-BE49-F238E27FC236}">
              <a16:creationId xmlns:a16="http://schemas.microsoft.com/office/drawing/2014/main" id="{00000000-0008-0000-0300-00002A000000}"/>
            </a:ext>
          </a:extLst>
        </xdr:cNvPr>
        <xdr:cNvSpPr txBox="1">
          <a:spLocks noChangeArrowheads="1"/>
        </xdr:cNvSpPr>
      </xdr:nvSpPr>
      <xdr:spPr bwMode="auto">
        <a:xfrm>
          <a:off x="35120580" y="3177540"/>
          <a:ext cx="76200" cy="1463040"/>
        </a:xfrm>
        <a:prstGeom prst="rect">
          <a:avLst/>
        </a:prstGeom>
        <a:noFill/>
        <a:ln w="9525">
          <a:noFill/>
          <a:miter lim="800000"/>
          <a:headEnd/>
          <a:tailEnd/>
        </a:ln>
      </xdr:spPr>
    </xdr:sp>
    <xdr:clientData/>
  </xdr:twoCellAnchor>
  <xdr:twoCellAnchor editAs="oneCell">
    <xdr:from>
      <xdr:col>33</xdr:col>
      <xdr:colOff>0</xdr:colOff>
      <xdr:row>896</xdr:row>
      <xdr:rowOff>0</xdr:rowOff>
    </xdr:from>
    <xdr:to>
      <xdr:col>33</xdr:col>
      <xdr:colOff>76200</xdr:colOff>
      <xdr:row>4389</xdr:row>
      <xdr:rowOff>200025</xdr:rowOff>
    </xdr:to>
    <xdr:sp macro="" textlink="">
      <xdr:nvSpPr>
        <xdr:cNvPr id="43" name="Text Box 37">
          <a:extLst>
            <a:ext uri="{FF2B5EF4-FFF2-40B4-BE49-F238E27FC236}">
              <a16:creationId xmlns:a16="http://schemas.microsoft.com/office/drawing/2014/main" id="{00000000-0008-0000-0300-00002B000000}"/>
            </a:ext>
          </a:extLst>
        </xdr:cNvPr>
        <xdr:cNvSpPr txBox="1">
          <a:spLocks noChangeArrowheads="1"/>
        </xdr:cNvSpPr>
      </xdr:nvSpPr>
      <xdr:spPr bwMode="auto">
        <a:xfrm>
          <a:off x="37214175" y="36233100"/>
          <a:ext cx="76200" cy="200025"/>
        </a:xfrm>
        <a:prstGeom prst="rect">
          <a:avLst/>
        </a:prstGeom>
        <a:noFill/>
        <a:ln w="9525">
          <a:noFill/>
          <a:miter lim="800000"/>
          <a:headEnd/>
          <a:tailEnd/>
        </a:ln>
      </xdr:spPr>
    </xdr:sp>
    <xdr:clientData/>
  </xdr:twoCellAnchor>
  <xdr:twoCellAnchor editAs="oneCell">
    <xdr:from>
      <xdr:col>33</xdr:col>
      <xdr:colOff>0</xdr:colOff>
      <xdr:row>896</xdr:row>
      <xdr:rowOff>0</xdr:rowOff>
    </xdr:from>
    <xdr:to>
      <xdr:col>33</xdr:col>
      <xdr:colOff>76200</xdr:colOff>
      <xdr:row>4389</xdr:row>
      <xdr:rowOff>200025</xdr:rowOff>
    </xdr:to>
    <xdr:sp macro="" textlink="">
      <xdr:nvSpPr>
        <xdr:cNvPr id="44" name="Text Box 40">
          <a:extLst>
            <a:ext uri="{FF2B5EF4-FFF2-40B4-BE49-F238E27FC236}">
              <a16:creationId xmlns:a16="http://schemas.microsoft.com/office/drawing/2014/main" id="{00000000-0008-0000-0300-00002C000000}"/>
            </a:ext>
          </a:extLst>
        </xdr:cNvPr>
        <xdr:cNvSpPr txBox="1">
          <a:spLocks noChangeArrowheads="1"/>
        </xdr:cNvSpPr>
      </xdr:nvSpPr>
      <xdr:spPr bwMode="auto">
        <a:xfrm>
          <a:off x="37214175" y="36233100"/>
          <a:ext cx="76200" cy="2000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vbuznik/AppData/Local/Microsoft/Windows/Temporary%20Internet%20Files/Content.Outlook/2XU23U3P/&#1054;&#1090;&#1095;&#1077;&#1090;%20&#1085;&#1072;&#1088;&#1091;&#1096;&#1077;&#1085;&#1080;&#1081;%20&#1101;&#1083;&#1077;&#1082;&#1090;&#1088;&#1086;&#1089;&#1085;&#1072;&#1073;&#1078;&#1077;&#1085;&#1080;&#1103;%20&#1079;&#1072;%202014&#1075;%20&#1054;&#1040;&#1054;%20&#1054;&#1088;&#1077;&#1085;&#1073;&#1091;&#1088;&#1075;&#1085;&#1077;&#1092;&#1090;&#11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evbereberdin/&#1056;&#1072;&#1073;&#1086;&#1095;&#1080;&#1081;%20&#1089;&#1090;&#1086;&#1083;/&#1050;&#1086;&#1087;&#1080;&#1103;%20&#1057;&#1074;&#1086;&#1076;&#1085;&#1099;&#1081;%20&#1086;&#1090;&#1095;&#1077;&#1090;%20&#1086;%20&#1085;&#1072;&#1088;&#1091;&#1096;&#1077;&#1085;&#1080;&#1103;&#1093;%20&#1101;&#1083;&#1077;&#1082;&#1090;&#1088;&#1086;&#1089;&#1085;&#1072;&#1073;&#1078;&#1077;&#1085;&#1080;&#1103;%202014_&#1073;&#1077;&#1079;%20&#1079;&#1072;&#1076;&#1074;&#1086;&#1077;&#1085;&#1080;&#11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040;&#1053;&#1040;&#1051;&#1048;&#1047;%20&#1040;&#1042;&#1040;&#1056;&#1048;&#1049;&#1053;&#1054;&#1057;&#1058;&#1048;/&#1040;&#1053;&#1040;&#1051;&#1048;&#1047;%202014%202%20&#1082;&#1074;/&#1054;&#1088;&#1077;&#1085;&#1073;&#1091;&#1088;&#1075;&#1085;&#1077;&#1092;&#1090;&#1100;/4%20&#1054;&#1090;&#1095;&#1077;&#1090;&#1072;%20&#1086;%20&#1085;&#1072;&#1088;&#1091;&#1096;&#1077;&#1085;&#1080;&#1103;&#1093;%20&#1101;&#1083;&#1077;&#1082;&#1090;&#1088;&#1086;&#1089;&#1085;&#1072;&#1073;&#1078;&#1077;&#1085;&#1080;&#1103;%20&#1079;&#1072;%202&#1082;&#1074;%202014%20(10.07.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evbereberdin/Local%20Settings/Temporary%20Internet%20Files/Content.Outlook/YB137W3S/&#1054;&#1090;&#1095;&#1077;&#1090;%20&#1086;%20&#1085;&#1072;&#1088;&#1091;&#1096;&#1077;&#1085;&#1080;&#1103;&#1093;%20&#1101;&#1083;&#1077;&#1082;&#1090;&#1088;&#1086;&#1089;&#1085;&#1072;&#1073;&#1078;&#1077;&#1085;&#1080;&#1103;%20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vbuznik/AppData/Local/Microsoft/Windows/Temporary%20Internet%20Files/Content.Outlook/2XU23U3P/&#1055;&#1088;&#1080;&#1083;&#1086;&#1078;&#1077;&#1085;&#1080;&#1077;%205%20-%20&#1041;&#1072;&#1079;&#1072;%20&#1076;&#1072;&#1085;&#1085;&#1099;&#1093;%20&#1087;&#1086;%20&#1072;&#1074;&#1072;&#1088;&#1080;&#1081;&#1085;&#1086;&#1089;&#1090;&#1080;%20&#1054;&#1054;&#1054;%20&#1059;&#1076;&#1084;&#1091;&#1088;&#1090;&#1101;&#1085;&#1077;&#1088;&#1075;&#1086;&#1085;&#1077;&#1092;&#1090;&#110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варийные отключения"/>
    </sheetNames>
    <sheetDataSet>
      <sheetData sheetId="0">
        <row r="3">
          <cell r="C3" t="str">
            <v>РН-ЭН</v>
          </cell>
          <cell r="K3" t="str">
            <v>АПВУ</v>
          </cell>
          <cell r="L3" t="str">
            <v>Внешние сети</v>
          </cell>
          <cell r="M3" t="str">
            <v>110/35/6кВ "Савельевская"</v>
          </cell>
          <cell r="N3">
            <v>0.4</v>
          </cell>
          <cell r="O3" t="str">
            <v>ПС</v>
          </cell>
        </row>
        <row r="4">
          <cell r="C4" t="str">
            <v xml:space="preserve">ОПМЭС Урала </v>
          </cell>
          <cell r="K4" t="str">
            <v>АПВН, РПВУ</v>
          </cell>
          <cell r="L4" t="str">
            <v>Технология</v>
          </cell>
          <cell r="M4" t="str">
            <v>35/6кВ "Варшава-2"</v>
          </cell>
          <cell r="N4" t="str">
            <v>6(10)</v>
          </cell>
          <cell r="O4" t="str">
            <v>КТП</v>
          </cell>
        </row>
        <row r="5">
          <cell r="C5" t="str">
            <v>МРСК ОЭ ЦЭС</v>
          </cell>
          <cell r="K5" t="str">
            <v>АПВН, РПВН</v>
          </cell>
          <cell r="L5" t="str">
            <v>Сторонние</v>
          </cell>
          <cell r="M5" t="str">
            <v>35/6кВ "Варшава-3"</v>
          </cell>
          <cell r="N5">
            <v>20</v>
          </cell>
          <cell r="O5" t="str">
            <v>РП</v>
          </cell>
        </row>
        <row r="6">
          <cell r="C6" t="str">
            <v>МРСК ОЭ ЗЭС</v>
          </cell>
          <cell r="K6" t="str">
            <v>РПВУ (АПВ-нет)</v>
          </cell>
          <cell r="L6" t="str">
            <v>Атм., прир. и техн.</v>
          </cell>
          <cell r="M6" t="str">
            <v>35/6кВ "Проскуринская"</v>
          </cell>
          <cell r="N6">
            <v>35</v>
          </cell>
          <cell r="O6" t="str">
            <v>ВЛ</v>
          </cell>
        </row>
        <row r="7">
          <cell r="C7" t="str">
            <v>МРСК ОЭ СЭС</v>
          </cell>
          <cell r="K7" t="str">
            <v>РПВН (АПВ-нет)</v>
          </cell>
          <cell r="L7" t="str">
            <v>Собств. сети без внешн. возд.</v>
          </cell>
          <cell r="M7" t="str">
            <v>35/6кВ "Савельевский купол" (новая)</v>
          </cell>
          <cell r="N7">
            <v>110</v>
          </cell>
          <cell r="O7" t="str">
            <v>КЛ</v>
          </cell>
        </row>
        <row r="8">
          <cell r="M8" t="str">
            <v>35/6кВ "Савельевский купол" (старая)</v>
          </cell>
          <cell r="N8">
            <v>220</v>
          </cell>
          <cell r="O8" t="str">
            <v>ГТЭС</v>
          </cell>
        </row>
        <row r="9">
          <cell r="C9" t="str">
            <v xml:space="preserve">СПМЭС Волги </v>
          </cell>
          <cell r="M9" t="str">
            <v>35/6кВ "Майский купол"</v>
          </cell>
          <cell r="N9">
            <v>500</v>
          </cell>
          <cell r="O9" t="str">
            <v>ГПЭС</v>
          </cell>
        </row>
        <row r="10">
          <cell r="C10" t="str">
            <v>МРСК СРС ВЭС</v>
          </cell>
          <cell r="M10" t="str">
            <v>35/6кВ "Моргуновская"</v>
          </cell>
          <cell r="O10" t="str">
            <v>ТЭЦ</v>
          </cell>
        </row>
        <row r="11">
          <cell r="C11" t="str">
            <v>МРСК СРС ЧЭС</v>
          </cell>
          <cell r="M11" t="str">
            <v>110/35/6кВ "Герасимовская"</v>
          </cell>
          <cell r="O11" t="str">
            <v>ДЭС</v>
          </cell>
        </row>
        <row r="12">
          <cell r="C12" t="str">
            <v>КбшЖД</v>
          </cell>
          <cell r="M12" t="str">
            <v>35/6кВ "Ишуевская"</v>
          </cell>
          <cell r="O12" t="str">
            <v>ПО</v>
          </cell>
        </row>
        <row r="13">
          <cell r="C13" t="str">
            <v>БашЭнерго</v>
          </cell>
          <cell r="M13" t="str">
            <v>35/6кВ "Тананыкская"</v>
          </cell>
        </row>
        <row r="14">
          <cell r="M14" t="str">
            <v>35/6кВ "Долговская"</v>
          </cell>
        </row>
        <row r="15">
          <cell r="M15" t="str">
            <v>110/35/6кВ "Ново-Медведкинская"</v>
          </cell>
        </row>
        <row r="16">
          <cell r="M16" t="str">
            <v>35/6кВ "Ново-Медведкинская"</v>
          </cell>
        </row>
        <row r="17">
          <cell r="M17" t="str">
            <v xml:space="preserve">35/6кВ "Шулаевская" </v>
          </cell>
        </row>
        <row r="18">
          <cell r="M18" t="str">
            <v>35/6кВ "Скворцовская"</v>
          </cell>
        </row>
        <row r="19">
          <cell r="M19" t="str">
            <v>35/6кВ "Курманаевская"</v>
          </cell>
        </row>
        <row r="20">
          <cell r="M20" t="str">
            <v>110/35/6кВ "Промысловая"</v>
          </cell>
        </row>
        <row r="21">
          <cell r="M21" t="str">
            <v>35/6кВ "КНС-1"</v>
          </cell>
        </row>
        <row r="22">
          <cell r="M22" t="str">
            <v>35/6кВ "КНС-2" (БузПЭС)</v>
          </cell>
        </row>
        <row r="23">
          <cell r="M23" t="str">
            <v>35/6кВ "КНС-3"</v>
          </cell>
        </row>
        <row r="24">
          <cell r="M24" t="str">
            <v>35/6кВ "№5 Яшкинская"</v>
          </cell>
        </row>
        <row r="25">
          <cell r="M25" t="str">
            <v>35/6кВ "Восточная Покровка"</v>
          </cell>
        </row>
        <row r="26">
          <cell r="M26" t="str">
            <v>35/6кВ "Грачевская"</v>
          </cell>
        </row>
        <row r="27">
          <cell r="M27" t="str">
            <v>35/6кВ "Пронькинская"</v>
          </cell>
        </row>
        <row r="28">
          <cell r="M28" t="str">
            <v>35/6кВ "Ленинградская"</v>
          </cell>
        </row>
        <row r="29">
          <cell r="M29" t="str">
            <v>110/6кВ "Ново-Елшанская"</v>
          </cell>
        </row>
        <row r="30">
          <cell r="M30" t="str">
            <v>110/35/6кВ "7а микрорайон"</v>
          </cell>
        </row>
        <row r="31">
          <cell r="M31" t="str">
            <v>35/6кВ "Промбаза"</v>
          </cell>
        </row>
        <row r="32">
          <cell r="M32" t="str">
            <v>220/110/35/10/6кВ "Бузулукская" (МЭС)</v>
          </cell>
        </row>
        <row r="33">
          <cell r="M33" t="str">
            <v>110/35/10кВ "Твердиловская" (ЗЭС)</v>
          </cell>
        </row>
        <row r="34">
          <cell r="M34" t="str">
            <v>110/35/10кВ "Ново-Тепловская" (ЗЭС)</v>
          </cell>
        </row>
        <row r="35">
          <cell r="M35" t="str">
            <v>110/35/10кВ "Курманаевская" (ЗЭС)</v>
          </cell>
        </row>
        <row r="36">
          <cell r="M36" t="str">
            <v>110/35/10кВ "Погроминская" (ЗЭС)</v>
          </cell>
        </row>
        <row r="37">
          <cell r="M37" t="str">
            <v>35/10кВ "Лабазинская" (ЗЭС)</v>
          </cell>
        </row>
        <row r="38">
          <cell r="M38" t="str">
            <v>35/10кВ "Жилинская" (ЗЭС)</v>
          </cell>
        </row>
        <row r="39">
          <cell r="M39" t="str">
            <v>110/35/6кВ "Никольская"</v>
          </cell>
        </row>
        <row r="40">
          <cell r="M40" t="str">
            <v>110/6кВ "Толкаевская"</v>
          </cell>
        </row>
        <row r="41">
          <cell r="M41" t="str">
            <v>35/6кВ "БКНС"</v>
          </cell>
        </row>
        <row r="42">
          <cell r="M42" t="str">
            <v>35/6кВ "Ольховская"</v>
          </cell>
        </row>
        <row r="43">
          <cell r="M43" t="str">
            <v>35/6кВ "Кодяковская"</v>
          </cell>
        </row>
        <row r="44">
          <cell r="M44" t="str">
            <v>35/6кВ "Боголюбовская"</v>
          </cell>
        </row>
        <row r="45">
          <cell r="M45" t="str">
            <v>35/6кВ "Ново-Львовская"</v>
          </cell>
        </row>
        <row r="46">
          <cell r="M46" t="str">
            <v>35/6кВ "Львовская"</v>
          </cell>
        </row>
        <row r="47">
          <cell r="M47" t="str">
            <v>110/35/6кВ "Родинская"</v>
          </cell>
        </row>
        <row r="48">
          <cell r="M48" t="str">
            <v>35/6кВ "Подгорная"</v>
          </cell>
        </row>
        <row r="49">
          <cell r="M49" t="str">
            <v>35/6кВ "Подольская"</v>
          </cell>
        </row>
        <row r="50">
          <cell r="M50" t="str">
            <v>35/6кВ "Токская"</v>
          </cell>
        </row>
        <row r="51">
          <cell r="M51" t="str">
            <v>35/10кВ "Промбаза"</v>
          </cell>
        </row>
        <row r="52">
          <cell r="M52" t="str">
            <v>35/6кВ "Тоцкий водозабор"</v>
          </cell>
        </row>
        <row r="53">
          <cell r="M53" t="str">
            <v>110/6кВ "Донецко-Сыртовская"</v>
          </cell>
        </row>
        <row r="54">
          <cell r="M54" t="str">
            <v>6/20кВ "Сырт-1"</v>
          </cell>
        </row>
        <row r="55">
          <cell r="M55" t="str">
            <v>20/6кВ "Сырт-2"</v>
          </cell>
        </row>
        <row r="56">
          <cell r="M56" t="str">
            <v>35/6кВ "ГТЭС Загорская"</v>
          </cell>
        </row>
        <row r="57">
          <cell r="M57" t="str">
            <v>35/6кВ "Вахитовская"</v>
          </cell>
        </row>
        <row r="58">
          <cell r="M58" t="str">
            <v>ГТЭС-1 "Вахитовская"</v>
          </cell>
        </row>
        <row r="59">
          <cell r="M59" t="str">
            <v>ГТЭС-2 "Вахитовская"</v>
          </cell>
        </row>
        <row r="60">
          <cell r="M60" t="str">
            <v>ГТЭС-3 "Вахитовская"</v>
          </cell>
        </row>
        <row r="61">
          <cell r="M61" t="str">
            <v>ГТЭС-4 "Вахитовская"</v>
          </cell>
        </row>
        <row r="62">
          <cell r="M62" t="str">
            <v>ГТЭС-5 "Вахитовская"</v>
          </cell>
        </row>
        <row r="63">
          <cell r="M63" t="str">
            <v>ГТЭС-6 "Вахитовская"</v>
          </cell>
        </row>
        <row r="64">
          <cell r="M64" t="str">
            <v>ГТЭС-1 "Родниковская"</v>
          </cell>
        </row>
        <row r="65">
          <cell r="M65" t="str">
            <v>ГТЭС-3 "Родниковская"</v>
          </cell>
        </row>
        <row r="66">
          <cell r="M66" t="str">
            <v>ПАЭС-6кВ "Вахитовская"</v>
          </cell>
        </row>
        <row r="67">
          <cell r="M67" t="str">
            <v>ПАЭС-6кВ "Загорская"</v>
          </cell>
        </row>
        <row r="68">
          <cell r="M68" t="str">
            <v>35/10кВ "Загорская" (ЗАО Терминал)</v>
          </cell>
        </row>
        <row r="69">
          <cell r="M69" t="str">
            <v>35/10кВ "Яшкинская" (ЗЭС)</v>
          </cell>
        </row>
        <row r="70">
          <cell r="M70" t="str">
            <v>220/110/35/10кВ "Каргалинская" (МЭС)</v>
          </cell>
        </row>
        <row r="71">
          <cell r="M71" t="str">
            <v>220/110/35/10кВ "Сорочинская" (МЭС)</v>
          </cell>
        </row>
        <row r="72">
          <cell r="M72" t="str">
            <v>110/35/10кВ "Ново-Сергиевская" (ЗЭС)</v>
          </cell>
        </row>
        <row r="73">
          <cell r="M73" t="str">
            <v>110/35/10кВ "Платовская" (ЗЭС)</v>
          </cell>
        </row>
        <row r="74">
          <cell r="M74" t="str">
            <v>110/35/10кВ "Сакмарская" (ЦЭС)</v>
          </cell>
        </row>
        <row r="75">
          <cell r="M75" t="str">
            <v>110/35/10кВ "Переволоцкая" (ЦЭС)</v>
          </cell>
        </row>
        <row r="76">
          <cell r="M76" t="str">
            <v>35/10кВ "Сыртинская" (ЦЭС)</v>
          </cell>
        </row>
        <row r="77">
          <cell r="M77" t="str">
            <v>35/10кВ "Кичкас" (ЦЭС)</v>
          </cell>
        </row>
        <row r="78">
          <cell r="M78" t="str">
            <v>35/10кВ "Ключевская" (ЦЭС)</v>
          </cell>
        </row>
        <row r="79">
          <cell r="M79" t="str">
            <v>35/10кВ "Свердлова" (ЗЭС)</v>
          </cell>
        </row>
        <row r="80">
          <cell r="M80" t="str">
            <v>35/6кВ "Ново-Кудринская"</v>
          </cell>
        </row>
        <row r="81">
          <cell r="M81" t="str">
            <v>35/6кВ "Западно-Степановская"</v>
          </cell>
        </row>
        <row r="82">
          <cell r="M82" t="str">
            <v>35/6кВ "КНС-6"</v>
          </cell>
        </row>
        <row r="83">
          <cell r="M83" t="str">
            <v>35/6кВ "Завьяловская"</v>
          </cell>
        </row>
        <row r="84">
          <cell r="M84" t="str">
            <v>35/6кВ "Краснояровская"</v>
          </cell>
        </row>
        <row r="85">
          <cell r="M85" t="str">
            <v xml:space="preserve">35/6кВ "Заглядино" </v>
          </cell>
        </row>
        <row r="86">
          <cell r="M86" t="str">
            <v>35/6кВ "КНС-2" (БугПЭС)</v>
          </cell>
        </row>
        <row r="87">
          <cell r="M87" t="str">
            <v>35/6кВ "Султангуловская"</v>
          </cell>
        </row>
        <row r="88">
          <cell r="M88" t="str">
            <v>35/6кВ "Тарханы"</v>
          </cell>
        </row>
        <row r="89">
          <cell r="M89" t="str">
            <v>35/6кВ "Березовка"</v>
          </cell>
        </row>
        <row r="90">
          <cell r="M90" t="str">
            <v>35/6кВ "Аксютино"</v>
          </cell>
        </row>
        <row r="91">
          <cell r="M91" t="str">
            <v>35/6кВ "Школьная"</v>
          </cell>
        </row>
        <row r="92">
          <cell r="M92" t="str">
            <v>35/6кВ "Самодуровская"</v>
          </cell>
        </row>
        <row r="93">
          <cell r="M93" t="str">
            <v>35/6кВ "УПСВ Самодуровская "</v>
          </cell>
        </row>
        <row r="94">
          <cell r="M94" t="str">
            <v>35/6кВ "НПС"</v>
          </cell>
        </row>
        <row r="95">
          <cell r="M95" t="str">
            <v>35/6кВ "КНС"</v>
          </cell>
        </row>
        <row r="96">
          <cell r="M96" t="str">
            <v>35/6кВ "Родниковская"</v>
          </cell>
        </row>
        <row r="97">
          <cell r="M97" t="str">
            <v>35/6кВ "Врезовка"</v>
          </cell>
        </row>
        <row r="98">
          <cell r="M98" t="str">
            <v>35/6кВ "Графская"</v>
          </cell>
        </row>
        <row r="99">
          <cell r="M99" t="str">
            <v>35/6кВ "Ибряевка-1"</v>
          </cell>
        </row>
        <row r="100">
          <cell r="M100" t="str">
            <v>35/6кВ "Ибряевка-2"</v>
          </cell>
        </row>
        <row r="101">
          <cell r="M101" t="str">
            <v>110/35/10кВ "Александровская" (ЗЭС)</v>
          </cell>
        </row>
        <row r="102">
          <cell r="M102" t="str">
            <v>220/35/10кВ "Северная" (МЭС)</v>
          </cell>
        </row>
        <row r="103">
          <cell r="M103" t="str">
            <v>35/10кВ "Большедорожная"</v>
          </cell>
        </row>
        <row r="104">
          <cell r="M104" t="str">
            <v>110/10кВ "Заглядино-тяга" (КбшЖД)</v>
          </cell>
        </row>
        <row r="105">
          <cell r="M105" t="str">
            <v>110/35/10кВ "Асекеево-тяга" (КбшЖД)</v>
          </cell>
        </row>
        <row r="106">
          <cell r="M106" t="str">
            <v>110/10кВ "Сарай-Гир-тяга" (КбшЖД)</v>
          </cell>
        </row>
        <row r="107">
          <cell r="M107" t="str">
            <v>110/10кВ "Тирис-тяга" (КбшЖД)</v>
          </cell>
        </row>
        <row r="108">
          <cell r="M108" t="str">
            <v>110/10кВ "Абдулино-тяговая" (КбшЖД)</v>
          </cell>
        </row>
        <row r="109">
          <cell r="M109" t="str">
            <v>110/10кВ "Полевая" (СЭС)</v>
          </cell>
        </row>
        <row r="110">
          <cell r="M110" t="str">
            <v>110/35/10кВ "Емонтаево" (СЭС)</v>
          </cell>
        </row>
        <row r="111">
          <cell r="M111" t="str">
            <v>110/35/10кВ "Пономаревка" (СЭС)</v>
          </cell>
        </row>
        <row r="112">
          <cell r="M112" t="str">
            <v>35/10кВ "Матвеевка" (СЭС)</v>
          </cell>
        </row>
        <row r="113">
          <cell r="M113" t="str">
            <v>35/10кВ "Ефремо-Зыково" (СЭС)</v>
          </cell>
        </row>
        <row r="114">
          <cell r="M114" t="str">
            <v>35/10кВ "Беседино" (СЭС)</v>
          </cell>
        </row>
        <row r="115">
          <cell r="M115" t="str">
            <v>35/10кВ "Воздвиженская" (СЭС)</v>
          </cell>
        </row>
        <row r="116">
          <cell r="M116" t="str">
            <v>110/35/10кВ "Каликино" (ЦЭС)</v>
          </cell>
        </row>
        <row r="117">
          <cell r="M117" t="str">
            <v>35/6кВ "Елатомка" (СЭС)</v>
          </cell>
        </row>
        <row r="118">
          <cell r="M118" t="str">
            <v>35/6кВ "Городская" (СЭС)</v>
          </cell>
        </row>
        <row r="119">
          <cell r="M119" t="str">
            <v>35/6кВ "Юлия" (ВЭС)</v>
          </cell>
        </row>
        <row r="120">
          <cell r="M120" t="str">
            <v>ЗРУ 6кВ НПС "Шкапово" (БашЭнерго)</v>
          </cell>
        </row>
        <row r="121">
          <cell r="M121" t="str">
            <v>35/10кВ "Покровская" (ЦЭС)</v>
          </cell>
        </row>
        <row r="122">
          <cell r="M122" t="str">
            <v>110/35/10кВ "НПС" (СЭС)</v>
          </cell>
        </row>
        <row r="123">
          <cell r="M123" t="str">
            <v xml:space="preserve">35/10кВ "Чкаловская" (СЭС) </v>
          </cell>
        </row>
        <row r="124">
          <cell r="M124" t="str">
            <v>35/10кВ "Совхозная" (СЭС)</v>
          </cell>
        </row>
        <row r="125">
          <cell r="M125" t="str">
            <v xml:space="preserve">35/10кВ "Азаматово" РП-10кВ "Жедрино" (СЭС) </v>
          </cell>
        </row>
        <row r="126">
          <cell r="M126" t="str">
            <v>110/35/6кВ "Росташинская"</v>
          </cell>
        </row>
        <row r="127">
          <cell r="M127" t="str">
            <v>35/6кВ "Первомайская"</v>
          </cell>
        </row>
        <row r="128">
          <cell r="M128" t="str">
            <v>35/6кВ "Конновская"</v>
          </cell>
        </row>
        <row r="129">
          <cell r="M129" t="str">
            <v>35/6кВ "Давыдовская"</v>
          </cell>
        </row>
        <row r="130">
          <cell r="M130" t="str">
            <v>35/6кВ "Зайкинская"</v>
          </cell>
        </row>
        <row r="131">
          <cell r="M131" t="str">
            <v>110/35/6кВ "Гаршинская-1"</v>
          </cell>
        </row>
        <row r="132">
          <cell r="M132" t="str">
            <v>110/6кВ "Гаршинская-2"</v>
          </cell>
        </row>
        <row r="133">
          <cell r="M133" t="str">
            <v>110/6кВ "Гаршинская УПСВ"</v>
          </cell>
        </row>
        <row r="134">
          <cell r="M134" t="str">
            <v>35/6кВ "Гаршинская"</v>
          </cell>
        </row>
        <row r="135">
          <cell r="M135" t="str">
            <v>110/35/10/6кВ "Ленинская"</v>
          </cell>
        </row>
        <row r="136">
          <cell r="M136" t="str">
            <v>110/6кВ "Широкодольская"</v>
          </cell>
        </row>
        <row r="137">
          <cell r="M137" t="str">
            <v>РУ-6кВ "РП-1" (ЗАО НПП Энергоаудит)</v>
          </cell>
        </row>
        <row r="138">
          <cell r="M138" t="str">
            <v>110/35/6кВ "Андреевская" (ЗЭС)</v>
          </cell>
        </row>
        <row r="139">
          <cell r="M139" t="str">
            <v>110/35/10кВ "Мансуровская" (ЗЭС)</v>
          </cell>
        </row>
        <row r="140">
          <cell r="M140" t="str">
            <v>110/35/10кВ "Первомайская" (ЗЭС)</v>
          </cell>
        </row>
        <row r="141">
          <cell r="M141" t="str">
            <v>35/10кВ "Кзыл-Мечеть" (ЗЭС)</v>
          </cell>
        </row>
        <row r="142">
          <cell r="M142" t="str">
            <v>35/10кВ "Мирошкинская" (ЗЭС)</v>
          </cell>
        </row>
        <row r="143">
          <cell r="M143" t="str">
            <v>35/10кВ "Мало-Зайкинская" (ЗЭС)</v>
          </cell>
        </row>
        <row r="144">
          <cell r="M144" t="str">
            <v>110/35/6кВ "Нефтегорская-1" (ВЭС)</v>
          </cell>
        </row>
        <row r="145">
          <cell r="M145" t="str">
            <v>110/35/6кВ "Нефтегорская-2" (ВЭС)</v>
          </cell>
        </row>
        <row r="146">
          <cell r="M146" t="str">
            <v>35/6кВ "Промысловая" (ВЭС)</v>
          </cell>
        </row>
        <row r="147">
          <cell r="M147" t="str">
            <v>35/6кВ "Субботинская" (Эн.Самара)</v>
          </cell>
        </row>
        <row r="148">
          <cell r="M148" t="str">
            <v>35/6кВ "Северо-Максимовка" (Эн.Самара)</v>
          </cell>
        </row>
        <row r="149">
          <cell r="M149" t="str">
            <v>110/6кВ "Вахитовская" ММПС</v>
          </cell>
        </row>
        <row r="150">
          <cell r="M150" t="str">
            <v>З5/10кВ "Фрунзе" (СЭС)</v>
          </cell>
        </row>
        <row r="151">
          <cell r="M151" t="str">
            <v>220/110/35/10кВ "Михайловская" (МЭС)</v>
          </cell>
        </row>
        <row r="152">
          <cell r="M152" t="str">
            <v>110/35/10кВ "Алексеевская" (ВЭС)</v>
          </cell>
        </row>
        <row r="153">
          <cell r="M153" t="str">
            <v>35/10кВ "Рязановка" (СЭС)</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варийные отключения"/>
    </sheetNames>
    <sheetDataSet>
      <sheetData sheetId="0">
        <row r="3">
          <cell r="B3" t="str">
            <v>Юганскнефтегаз</v>
          </cell>
          <cell r="AE3" t="str">
            <v>ПУ1</v>
          </cell>
        </row>
        <row r="4">
          <cell r="B4" t="str">
            <v>Оренбургнефть</v>
          </cell>
          <cell r="AE4" t="str">
            <v>ПУ2</v>
          </cell>
        </row>
        <row r="5">
          <cell r="B5" t="str">
            <v>Самаранефтегаз</v>
          </cell>
          <cell r="AE5" t="str">
            <v>ПУ3</v>
          </cell>
        </row>
        <row r="6">
          <cell r="B6" t="str">
            <v>Сахалинморнефтегаз</v>
          </cell>
          <cell r="AE6" t="str">
            <v>ПУ4</v>
          </cell>
        </row>
        <row r="7">
          <cell r="B7" t="str">
            <v>Самотлорнефтегаз</v>
          </cell>
          <cell r="AE7" t="str">
            <v>ПУ5</v>
          </cell>
        </row>
        <row r="8">
          <cell r="B8" t="str">
            <v>ТНК-Нижневартовск</v>
          </cell>
          <cell r="AE8" t="str">
            <v>ПУ6</v>
          </cell>
        </row>
        <row r="9">
          <cell r="B9" t="str">
            <v>ТНК-Нягань</v>
          </cell>
          <cell r="AE9" t="str">
            <v>ПУ7</v>
          </cell>
        </row>
        <row r="10">
          <cell r="B10" t="str">
            <v>Варьеганнефтегаз</v>
          </cell>
          <cell r="AE10" t="str">
            <v>ПУ8</v>
          </cell>
        </row>
        <row r="11">
          <cell r="B11" t="str">
            <v>Пурнефтегаз</v>
          </cell>
          <cell r="AE11" t="str">
            <v>ПУ9</v>
          </cell>
        </row>
        <row r="12">
          <cell r="B12" t="str">
            <v>Удмуртнефть</v>
          </cell>
        </row>
        <row r="13">
          <cell r="B13" t="str">
            <v>Ванкорнефть</v>
          </cell>
        </row>
        <row r="14">
          <cell r="B14" t="str">
            <v>Северная нефть</v>
          </cell>
        </row>
        <row r="15">
          <cell r="B15" t="str">
            <v>Томскнефть</v>
          </cell>
        </row>
        <row r="16">
          <cell r="B16" t="str">
            <v>Ставропольнефтегаз</v>
          </cell>
        </row>
        <row r="17">
          <cell r="B17" t="str">
            <v>Краснодарнефтегаз</v>
          </cell>
        </row>
        <row r="18">
          <cell r="B18" t="str">
            <v>ТНК-Уват</v>
          </cell>
        </row>
        <row r="19">
          <cell r="B19" t="str">
            <v>ВЧНГ</v>
          </cell>
        </row>
        <row r="20">
          <cell r="B20" t="str">
            <v>РОСПАН</v>
          </cell>
        </row>
        <row r="21">
          <cell r="B21" t="str">
            <v>ВСНК</v>
          </cell>
        </row>
        <row r="22">
          <cell r="B22" t="str">
            <v>Дагнефть</v>
          </cell>
        </row>
        <row r="23">
          <cell r="B23" t="str">
            <v>Дагнефтегаз</v>
          </cell>
        </row>
        <row r="24">
          <cell r="B24" t="str">
            <v>Грознефтегаз</v>
          </cell>
        </row>
        <row r="25">
          <cell r="B25" t="str">
            <v>Ингушнефть</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варийные отключения"/>
    </sheetNames>
    <sheetDataSet>
      <sheetData sheetId="0">
        <row r="3">
          <cell r="AC3" t="str">
            <v>В</v>
          </cell>
          <cell r="AL3" t="str">
            <v>КП1</v>
          </cell>
        </row>
        <row r="4">
          <cell r="AC4" t="str">
            <v>Р</v>
          </cell>
          <cell r="AL4" t="str">
            <v>КП2</v>
          </cell>
        </row>
        <row r="5">
          <cell r="AC5" t="str">
            <v>ТЧ</v>
          </cell>
          <cell r="AL5" t="str">
            <v>КП3</v>
          </cell>
        </row>
        <row r="6">
          <cell r="AC6" t="str">
            <v>КС</v>
          </cell>
          <cell r="AL6" t="str">
            <v>КП4</v>
          </cell>
        </row>
        <row r="7">
          <cell r="AC7" t="str">
            <v>ЗА</v>
          </cell>
          <cell r="AL7" t="str">
            <v>КП5</v>
          </cell>
        </row>
        <row r="8">
          <cell r="AC8" t="str">
            <v>РЗА</v>
          </cell>
          <cell r="AL8" t="str">
            <v>КП6</v>
          </cell>
        </row>
        <row r="9">
          <cell r="AC9" t="str">
            <v>КУ</v>
          </cell>
          <cell r="AL9" t="str">
            <v>КП7</v>
          </cell>
        </row>
        <row r="10">
          <cell r="AC10" t="str">
            <v>РТ</v>
          </cell>
          <cell r="AL10" t="str">
            <v>КП8</v>
          </cell>
        </row>
        <row r="11">
          <cell r="AC11" t="str">
            <v>ИЭ</v>
          </cell>
          <cell r="AL11" t="str">
            <v>КП9</v>
          </cell>
        </row>
        <row r="12">
          <cell r="AC12" t="str">
            <v>СК</v>
          </cell>
          <cell r="AL12" t="str">
            <v>КП10</v>
          </cell>
        </row>
        <row r="13">
          <cell r="AC13" t="str">
            <v>КМ</v>
          </cell>
          <cell r="AL13" t="str">
            <v>КП11</v>
          </cell>
        </row>
        <row r="14">
          <cell r="AC14" t="str">
            <v>И</v>
          </cell>
          <cell r="AL14" t="str">
            <v>КП12</v>
          </cell>
        </row>
        <row r="15">
          <cell r="AC15" t="str">
            <v>Г</v>
          </cell>
          <cell r="AL15" t="str">
            <v>КП13</v>
          </cell>
        </row>
        <row r="16">
          <cell r="AC16" t="str">
            <v>ПЭ</v>
          </cell>
          <cell r="AL16" t="str">
            <v>КП14</v>
          </cell>
        </row>
        <row r="17">
          <cell r="AC17" t="str">
            <v>Т</v>
          </cell>
          <cell r="AL17" t="str">
            <v>КП15</v>
          </cell>
        </row>
        <row r="18">
          <cell r="AC18" t="str">
            <v>ДУ</v>
          </cell>
          <cell r="AL18" t="str">
            <v>КП16</v>
          </cell>
        </row>
        <row r="19">
          <cell r="AC19" t="str">
            <v>ГТУ</v>
          </cell>
          <cell r="AL19" t="str">
            <v>КП17</v>
          </cell>
        </row>
        <row r="20">
          <cell r="AC20" t="str">
            <v>ГПУ</v>
          </cell>
          <cell r="AL20" t="str">
            <v>КП18</v>
          </cell>
        </row>
        <row r="21">
          <cell r="AC21" t="str">
            <v>КО</v>
          </cell>
          <cell r="AL21" t="str">
            <v>КП19</v>
          </cell>
        </row>
        <row r="22">
          <cell r="AC22" t="str">
            <v>ВО</v>
          </cell>
          <cell r="AL22" t="str">
            <v>КП20</v>
          </cell>
        </row>
        <row r="23">
          <cell r="AC23" t="str">
            <v>ТСН</v>
          </cell>
          <cell r="AL23" t="str">
            <v>КП21</v>
          </cell>
        </row>
        <row r="24">
          <cell r="AC24">
            <v>0</v>
          </cell>
          <cell r="AL24" t="str">
            <v>КП22</v>
          </cell>
        </row>
        <row r="25">
          <cell r="AL25" t="str">
            <v>КП23</v>
          </cell>
        </row>
        <row r="26">
          <cell r="AL26" t="str">
            <v>КП24</v>
          </cell>
        </row>
        <row r="27">
          <cell r="AL27" t="str">
            <v>КП25</v>
          </cell>
        </row>
        <row r="28">
          <cell r="AL28">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ПРАВОЧНИК"/>
      <sheetName val="Аварийные отключения"/>
      <sheetName val="СВОД с выборкой"/>
      <sheetName val="СВОД"/>
      <sheetName val="Внешние сети"/>
      <sheetName val="Атм., прир. и техн."/>
      <sheetName val="Собств. сети без внешн. возд."/>
      <sheetName val="Сторонние"/>
      <sheetName val="Технология"/>
      <sheetName val="ПС"/>
      <sheetName val="Подстанции и ВЛ"/>
      <sheetName val="Ито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Форма сводки"/>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vbuznik" refreshedDate="42390.731773263891" createdVersion="3" refreshedVersion="3" minRefreshableVersion="3" recordCount="9094" xr:uid="{00000000-000A-0000-FFFF-FFFF00000000}">
  <cacheSource type="worksheet">
    <worksheetSource ref="A35:AJ10012" sheet="Форма отчета"/>
  </cacheSource>
  <cacheFields count="36">
    <cacheField name="№ п.п." numFmtId="0">
      <sharedItems containsBlank="1" count="13">
        <s v="январь"/>
        <s v="февраль"/>
        <s v="март"/>
        <s v="апрель"/>
        <s v="май"/>
        <s v="июнь"/>
        <s v="июль"/>
        <s v="сентябрь"/>
        <s v="октябрь"/>
        <s v="ноябрь"/>
        <s v="декабрь"/>
        <s v="август"/>
        <m/>
      </sharedItems>
    </cacheField>
    <cacheField name="Общество Группы" numFmtId="0">
      <sharedItems containsBlank="1" count="21">
        <s v="Ванкорнефть"/>
        <s v="Варьеганнефтегаз"/>
        <s v="ВЧНГ"/>
        <s v="Краснодарнефтегаз"/>
        <s v="ОАО &quot;РН-Няганьнефтегаз&quot;"/>
        <s v="ОАО &quot;Тюменнефтегаз&quot;"/>
        <s v="Оренбургнефть"/>
        <s v="Пурнефтегаз"/>
        <s v="РН-Уватнефтегаз"/>
        <s v="Самаранефтегаз"/>
        <s v="Самотлорнефтегаз"/>
        <s v="Сахалинморнефтегаз"/>
        <s v="Северная нефть"/>
        <s v="Ставропольнефтегаз"/>
        <s v="Таас-Юрях Нефтегазодобыча"/>
        <s v="Томскнефть"/>
        <s v="Удмуртнефть"/>
        <s v="Юганскнефтегаз"/>
        <m/>
        <s v="РН-Нижневартовск" u="1"/>
        <s v="ННП УНП-1" u="1"/>
      </sharedItems>
    </cacheField>
    <cacheField name="Сервисная (обслуживающая) организация" numFmtId="0">
      <sharedItems containsBlank="1"/>
    </cacheField>
    <cacheField name="Дата откл." numFmtId="0">
      <sharedItems containsNonDate="0" containsDate="1" containsString="0" containsBlank="1" minDate="2014-01-01T00:00:00" maxDate="2015-01-01T00:00:00" count="366">
        <d v="2014-01-09T00:00:00"/>
        <d v="2014-01-14T00:00:00"/>
        <d v="2014-01-18T00:00:00"/>
        <d v="2014-01-31T00:00:00"/>
        <d v="2014-02-03T00:00:00"/>
        <d v="2014-02-06T00:00:00"/>
        <d v="2014-02-12T00:00:00"/>
        <d v="2014-02-18T00:00:00"/>
        <d v="2014-02-26T00:00:00"/>
        <d v="2014-03-22T00:00:00"/>
        <d v="2014-03-25T00:00:00"/>
        <d v="2014-04-01T00:00:00"/>
        <d v="2014-04-14T00:00:00"/>
        <d v="2014-04-22T00:00:00"/>
        <d v="2014-05-01T00:00:00"/>
        <d v="2014-05-02T00:00:00"/>
        <d v="2014-05-17T00:00:00"/>
        <d v="2014-05-23T00:00:00"/>
        <d v="2014-06-12T00:00:00"/>
        <d v="2014-07-03T00:00:00"/>
        <d v="2014-09-02T00:00:00"/>
        <d v="2014-09-22T00:00:00"/>
        <d v="2014-10-14T00:00:00"/>
        <d v="2014-11-03T00:00:00"/>
        <d v="2014-11-08T00:00:00"/>
        <d v="2014-11-09T00:00:00"/>
        <d v="2014-11-19T00:00:00"/>
        <d v="2014-12-17T00:00:00"/>
        <d v="2014-01-02T00:00:00"/>
        <d v="2014-01-03T00:00:00"/>
        <d v="2014-01-13T00:00:00"/>
        <d v="2014-01-15T00:00:00"/>
        <d v="2014-01-16T00:00:00"/>
        <d v="2014-01-17T00:00:00"/>
        <d v="2014-01-19T00:00:00"/>
        <d v="2014-01-21T00:00:00"/>
        <d v="2014-01-22T00:00:00"/>
        <d v="2014-01-23T00:00:00"/>
        <d v="2014-01-26T00:00:00"/>
        <d v="2014-01-27T00:00:00"/>
        <d v="2014-01-28T00:00:00"/>
        <d v="2014-01-29T00:00:00"/>
        <d v="2014-01-30T00:00:00"/>
        <d v="2014-02-01T00:00:00"/>
        <d v="2014-02-02T00:00:00"/>
        <d v="2014-02-04T00:00:00"/>
        <d v="2014-02-05T00:00:00"/>
        <d v="2014-02-07T00:00:00"/>
        <d v="2014-02-08T00:00:00"/>
        <d v="2014-02-09T00:00:00"/>
        <d v="2014-02-10T00:00:00"/>
        <d v="2014-02-11T00:00:00"/>
        <d v="2014-02-13T00:00:00"/>
        <d v="2014-02-14T00:00:00"/>
        <d v="2014-02-15T00:00:00"/>
        <d v="2014-02-16T00:00:00"/>
        <d v="2014-02-17T00:00:00"/>
        <d v="2014-02-19T00:00:00"/>
        <d v="2014-02-20T00:00:00"/>
        <d v="2014-02-21T00:00:00"/>
        <d v="2014-02-22T00:00:00"/>
        <d v="2014-02-23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3T00:00:00"/>
        <d v="2014-03-24T00:00:00"/>
        <d v="2014-03-26T00:00:00"/>
        <d v="2014-03-27T00:00:00"/>
        <d v="2014-03-28T00:00:00"/>
        <d v="2014-03-29T00:00:00"/>
        <d v="2014-03-30T00:00:00"/>
        <d v="2014-03-31T00:00:00"/>
        <d v="2014-04-02T00:00:00"/>
        <d v="2014-04-03T00:00:00"/>
        <d v="2014-04-04T00:00:00"/>
        <d v="2014-04-05T00:00:00"/>
        <d v="2014-04-06T00:00:00"/>
        <d v="2014-04-07T00:00:00"/>
        <d v="2014-04-08T00:00:00"/>
        <d v="2014-04-09T00:00:00"/>
        <d v="2014-04-10T00:00:00"/>
        <d v="2014-04-11T00:00:00"/>
        <d v="2014-04-12T00:00:00"/>
        <d v="2014-04-13T00:00:00"/>
        <d v="2014-04-15T00:00:00"/>
        <d v="2014-04-16T00:00:00"/>
        <d v="2014-04-17T00:00:00"/>
        <d v="2014-04-18T00:00:00"/>
        <d v="2014-04-19T00:00:00"/>
        <d v="2014-04-20T00:00:00"/>
        <d v="2014-04-21T00:00:00"/>
        <d v="2014-04-23T00:00:00"/>
        <d v="2014-04-24T00:00:00"/>
        <d v="2014-04-25T00:00:00"/>
        <d v="2014-04-26T00:00:00"/>
        <d v="2014-04-27T00:00:00"/>
        <d v="2014-05-04T00:00:00"/>
        <d v="2014-05-05T00:00:00"/>
        <d v="2014-05-06T00:00:00"/>
        <d v="2014-05-07T00:00:00"/>
        <d v="2014-05-08T00:00:00"/>
        <d v="2014-05-09T00:00:00"/>
        <d v="2014-05-10T00:00:00"/>
        <d v="2014-05-11T00:00:00"/>
        <d v="2014-05-12T00:00:00"/>
        <d v="2014-05-13T00:00:00"/>
        <d v="2014-05-14T00:00:00"/>
        <d v="2014-05-15T00:00:00"/>
        <d v="2014-05-16T00:00:00"/>
        <d v="2014-05-20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4T00:00:00"/>
        <d v="2014-11-05T00:00:00"/>
        <d v="2014-11-06T00:00:00"/>
        <d v="2014-11-07T00:00:00"/>
        <d v="2014-11-10T00:00:00"/>
        <d v="2014-11-11T00:00:00"/>
        <d v="2014-11-12T00:00:00"/>
        <d v="2014-11-13T00:00:00"/>
        <d v="2014-11-14T00:00:00"/>
        <d v="2014-11-15T00:00:00"/>
        <d v="2014-11-16T00:00:00"/>
        <d v="2014-11-17T00:00:00"/>
        <d v="2014-11-18T00:00:00"/>
        <d v="2014-11-20T00:00:00"/>
        <d v="2014-11-21T00:00:00"/>
        <d v="2014-11-22T00:00:00"/>
        <d v="2014-11-23T00:00:00"/>
        <d v="2014-11-24T00:00:00"/>
        <d v="2014-11-25T00:00:00"/>
        <d v="2014-11-26T00:00:00"/>
        <d v="2014-12-01T00:00:00"/>
        <d v="2014-12-02T00:00:00"/>
        <d v="2014-12-03T00:00:00"/>
        <d v="2014-12-04T00:00:00"/>
        <d v="2014-12-14T00:00:00"/>
        <d v="2014-12-23T00:00:00"/>
        <d v="2014-01-01T00:00:00"/>
        <d v="2014-01-04T00:00:00"/>
        <d v="2014-01-05T00:00:00"/>
        <d v="2014-01-06T00:00:00"/>
        <d v="2014-01-07T00:00:00"/>
        <d v="2014-01-08T00:00:00"/>
        <d v="2014-01-10T00:00:00"/>
        <d v="2014-01-11T00:00:00"/>
        <d v="2014-01-12T00:00:00"/>
        <d v="2014-01-20T00:00:00"/>
        <d v="2014-01-24T00:00:00"/>
        <d v="2014-01-25T00:00:00"/>
        <d v="2014-02-24T00:00:00"/>
        <d v="2014-02-25T00:00:00"/>
        <d v="2014-02-27T00:00:00"/>
        <d v="2014-02-28T00:00:00"/>
        <d v="2014-03-01T00:00:00"/>
        <d v="2014-03-02T00:00:00"/>
        <d v="2014-03-03T00:00:00"/>
        <d v="2014-03-04T00:00:00"/>
        <d v="2014-04-28T00:00:00"/>
        <d v="2014-04-29T00:00:00"/>
        <d v="2014-04-30T00:00:00"/>
        <d v="2014-05-03T00:00:00"/>
        <d v="2014-05-18T00:00:00"/>
        <d v="2014-05-19T00:00:00"/>
        <d v="2014-05-21T00:00:00"/>
        <d v="2014-05-22T00:00:00"/>
        <d v="2014-05-24T00:00:00"/>
        <d v="2014-05-25T00:00:00"/>
        <d v="2014-06-09T00:00:00"/>
        <d v="2014-06-10T00:00:00"/>
        <d v="2014-06-11T00:00:00"/>
        <d v="2014-06-13T00:00:00"/>
        <d v="2014-08-04T00:00:00"/>
        <d v="2014-11-27T00:00:00"/>
        <d v="2014-12-31T00:00:00"/>
        <d v="2014-11-30T00:00:00"/>
        <d v="2014-12-18T00:00:00"/>
        <d v="2014-12-19T00:00:00"/>
        <d v="2014-12-21T00:00:00"/>
        <d v="2014-12-24T00:00:00"/>
        <d v="2014-12-25T00:00:00"/>
        <d v="2014-12-26T00:00:00"/>
        <d v="2014-12-27T00:00:00"/>
        <d v="2014-12-28T00:00:00"/>
        <d v="2014-12-29T00:00:00"/>
        <d v="2014-12-30T00:00:00"/>
        <d v="2014-12-08T00:00:00"/>
        <d v="2014-12-09T00:00:00"/>
        <d v="2014-12-10T00:00:00"/>
        <d v="2014-12-11T00:00:00"/>
        <d v="2014-12-13T00:00:00"/>
        <d v="2014-12-05T00:00:00"/>
        <d v="2014-12-06T00:00:00"/>
        <d v="2014-12-07T00:00:00"/>
        <d v="2014-12-12T00:00:00"/>
        <d v="2014-12-15T00:00:00"/>
        <d v="2014-12-16T00:00:00"/>
        <d v="2014-12-20T00:00:00"/>
        <d v="2014-12-22T00:00:00"/>
        <d v="2014-11-28T00:00:00"/>
        <d v="2014-11-29T00:00:00"/>
        <m/>
      </sharedItems>
    </cacheField>
    <cacheField name="Время откл., час:мин" numFmtId="0">
      <sharedItems containsDate="1" containsBlank="1" containsMixedTypes="1" minDate="1899-12-30T00:00:00" maxDate="9708-04-05T10:58:03"/>
    </cacheField>
    <cacheField name="Дата подачи напр." numFmtId="0">
      <sharedItems containsDate="1" containsBlank="1" containsMixedTypes="1" minDate="1899-12-30T18:10:00" maxDate="2015-01-01T00:00:00"/>
    </cacheField>
    <cacheField name="Время подачи напр., час:мин" numFmtId="0">
      <sharedItems containsDate="1" containsBlank="1" containsMixedTypes="1" minDate="1899-12-30T00:00:00" maxDate="1900-01-01T06:59:03"/>
    </cacheField>
    <cacheField name="Время простоя, час:мин" numFmtId="0">
      <sharedItems containsDate="1" containsBlank="1" containsMixedTypes="1" minDate="1900-01-03T22:59:11" maxDate="1900-01-08T18:56:03"/>
    </cacheField>
    <cacheField name="Кол-во отключенных скважин, шт" numFmtId="0">
      <sharedItems containsDate="1" containsBlank="1" containsMixedTypes="1" minDate="1899-12-31T00:00:00" maxDate="1900-01-09T18:28:04"/>
    </cacheField>
    <cacheField name="Состав работавших устройств РЗ и ПА" numFmtId="0">
      <sharedItems containsBlank="1" longText="1"/>
    </cacheField>
    <cacheField name="Информация о повторном включении ВЛ" numFmtId="0">
      <sharedItems containsBlank="1"/>
    </cacheField>
    <cacheField name="Первопричина нарушения" numFmtId="0">
      <sharedItems containsBlank="1" count="9">
        <s v="Собств. сети без внешн. возд."/>
        <s v="Сторонние"/>
        <s v="Атм., прир. и техн."/>
        <s v="Технология"/>
        <m/>
        <s v="Внешние сети"/>
        <s v="-"/>
        <s v="Неполнофазный режим Ф-1 ПС 110/35/6 Каскад" u="1"/>
        <s v="Сторонние." u="1"/>
      </sharedItems>
    </cacheField>
    <cacheField name="Диспетчерское наименование оборудования" numFmtId="0">
      <sharedItems containsBlank="1" longText="1"/>
    </cacheField>
    <cacheField name="Класс напряжения оборудования, кВ" numFmtId="0">
      <sharedItems containsBlank="1" containsMixedTypes="1" containsNumber="1" minValue="0.4" maxValue="500" count="8">
        <n v="35"/>
        <n v="110"/>
        <s v="6(10)"/>
        <m/>
        <n v="220"/>
        <n v="0.4"/>
        <n v="500"/>
        <s v="-"/>
      </sharedItems>
    </cacheField>
    <cacheField name="Вид оборудования" numFmtId="0">
      <sharedItems containsBlank="1" count="14">
        <s v="ПС"/>
        <s v="ГПЭС"/>
        <s v="ВЛ"/>
        <s v="РП"/>
        <s v="ГТЭС"/>
        <s v="КЛ"/>
        <s v="КТП"/>
        <s v="Энергосистема"/>
        <m/>
        <s v="ПО"/>
        <s v="ДЭС"/>
        <s v="ТЭЦ"/>
        <s v="-"/>
        <s v="ГПЭС " u="1"/>
      </sharedItems>
    </cacheField>
    <cacheField name="Основное отключенное оборудование (диспетчерские наименования оборудования)" numFmtId="0">
      <sharedItems containsBlank="1" containsMixedTypes="1" containsNumber="1" minValue="1" maxValue="1409" longText="1"/>
    </cacheField>
    <cacheField name="Предварительная информация о нарушении, сведения о ликвидации" numFmtId="0">
      <sharedItems containsBlank="1" longText="1"/>
    </cacheField>
    <cacheField name="Прямые" numFmtId="0">
      <sharedItems containsDate="1" containsString="0" containsBlank="1" containsMixedTypes="1" minDate="1900-01-04T09:21:36" maxDate="1899-12-30T05:39:04"/>
    </cacheField>
    <cacheField name="Косв." numFmtId="0">
      <sharedItems containsBlank="1" containsMixedTypes="1" containsNumber="1" minValue="3.0000000000000001E-3" maxValue="2751"/>
    </cacheField>
    <cacheField name="Всего" numFmtId="0">
      <sharedItems containsDate="1" containsBlank="1" containsMixedTypes="1" minDate="1899-12-30T16:01:00" maxDate="1900-01-03T03:05:04"/>
    </cacheField>
    <cacheField name="Элемент (узел) оборудования" numFmtId="0">
      <sharedItems containsBlank="1"/>
    </cacheField>
    <cacheField name="Год ввода в эксплуатацию элемента (узла) оборудования (21)" numFmtId="0">
      <sharedItems containsDate="1" containsBlank="1" containsMixedTypes="1" minDate="1899-12-31T04:01:03" maxDate="1900-01-04T18:40:04"/>
    </cacheField>
    <cacheField name="Тип (марка) элемента (узла) оборудования (21)" numFmtId="0">
      <sharedItems containsBlank="1" containsMixedTypes="1" containsNumber="1" containsInteger="1" minValue="1" maxValue="2012"/>
    </cacheField>
    <cacheField name="Производитель элемента (узла) оборудования (21)" numFmtId="0">
      <sharedItems containsDate="1" containsBlank="1" containsMixedTypes="1" minDate="2014-07-01T00:00:00" maxDate="2014-07-02T00:00:00"/>
    </cacheField>
    <cacheField name="Дата проведения последнего ТОиР на оборудовании (21)" numFmtId="0">
      <sharedItems containsDate="1" containsBlank="1" containsMixedTypes="1" minDate="1899-12-31T00:00:00" maxDate="2014-11-18T00:00:00"/>
    </cacheField>
    <cacheField name="Доля предоставленного времени (от заявки) при проведении последнего ТОиР (25), %" numFmtId="0">
      <sharedItems containsDate="1" containsBlank="1" containsMixedTypes="1" minDate="1899-12-31T00:00:00" maxDate="1899-12-31T01:30:04"/>
    </cacheField>
    <cacheField name="Дата следующего после (24) запланированного ремонта после ТОиР - следующая заявка а ТОиР" numFmtId="0">
      <sharedItems containsDate="1" containsBlank="1" containsMixedTypes="1" minDate="1899-12-30T00:00:00" maxDate="2019-07-02T00:00:00"/>
    </cacheField>
    <cacheField name="Количество непредоставленных отключений для ТОиР после (25)" numFmtId="0">
      <sharedItems containsDate="1" containsBlank="1" containsMixedTypes="1" minDate="1899-12-31T00:00:00" maxDate="1899-12-31T00:35:04"/>
    </cacheField>
    <cacheField name="Дата проведения последней диагностики элемента (узла) оборудования (21)" numFmtId="0">
      <sharedItems containsDate="1" containsBlank="1" containsMixedTypes="1" minDate="1899-12-31T00:00:00" maxDate="2015-07-02T00:00:00"/>
    </cacheField>
    <cacheField name="Коренная причина  нарушения" numFmtId="0">
      <sharedItems containsBlank="1"/>
    </cacheField>
    <cacheField name="Причины увеличения масштабов  нарушения №1" numFmtId="0">
      <sharedItems containsBlank="1"/>
    </cacheField>
    <cacheField name="Причины увеличения масштабов  нарушения №2" numFmtId="0">
      <sharedItems containsBlank="1"/>
    </cacheField>
    <cacheField name="Примечание " numFmtId="0">
      <sharedItems containsBlank="1" containsMixedTypes="1" containsNumber="1" containsInteger="1" minValue="1" maxValue="3" longText="1"/>
    </cacheField>
    <cacheField name="технология" numFmtId="0">
      <sharedItems containsBlank="1" containsMixedTypes="1" containsNumber="1" containsInteger="1" minValue="1" maxValue="12"/>
    </cacheField>
    <cacheField name="сторонние" numFmtId="0">
      <sharedItems containsBlank="1"/>
    </cacheField>
    <cacheField name="выборка" numFmtId="0">
      <sharedItems containsBlank="1" containsMixedTypes="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094">
  <r>
    <x v="0"/>
    <x v="0"/>
    <s v="РН-ЭН"/>
    <x v="0"/>
    <d v="1899-12-30T08:49:00"/>
    <d v="2014-01-09T00:00:00"/>
    <d v="1899-12-30T09:14:00"/>
    <d v="1899-12-30T00:25:00"/>
    <n v="71"/>
    <s v="УРОВ"/>
    <m/>
    <x v="0"/>
    <s v="ПС № 32 &quot;Север&quot;_x000a_ В 2Т/35 кВ"/>
    <x v="0"/>
    <x v="0"/>
    <s v="ПС № 32 &quot;Север&quot;_x000a_2 сек/ 35 кВ_x000a_Добыча Кусты-15,16,17,19,20, 21,24,108,_x000a_109,110,111,112;_x000a_Бурение Кусты-24,112;"/>
    <s v="Пробой изоляции полюса ф. «А» СВ-35 кВ ЗРУ-35 ПС 110/35/10 кВ «Север» "/>
    <n v="95.6"/>
    <n v="346.4"/>
    <n v="442"/>
    <s v="В"/>
    <n v="2011"/>
    <s v="ВВУ-СЭЩ-П-35-20/1000 зав.№23362."/>
    <s v="Самара-Электрощит"/>
    <d v="2013-12-21T00:00:00"/>
    <n v="100"/>
    <d v="2014-03-01T00:00:00"/>
    <s v="-"/>
    <d v="2013-12-21T00:00:00"/>
    <s v="КП24"/>
    <s v="нет"/>
    <s v="нет"/>
    <m/>
    <m/>
    <m/>
    <m/>
  </r>
  <r>
    <x v="0"/>
    <x v="0"/>
    <s v="РН-ЭН"/>
    <x v="1"/>
    <d v="1899-12-30T09:32:00"/>
    <d v="2014-01-14T00:00:00"/>
    <d v="1899-12-30T10:00:00"/>
    <d v="1899-12-30T00:28:00"/>
    <m/>
    <s v="АЧР-2"/>
    <m/>
    <x v="0"/>
    <s v="ПС 110кВ №30 &quot;Тихоновская&quot;: В-10 ф.30-30, ф.30-41, ф.30-38, ф.30-47;                                                 ПС 110кВ №31 &quot;ЦПС&quot;: В-10 ф.31-16, ф.31-17, ф.31-34, ф.31-35;_x000a_ПС 110кВ №32 &quot;Север&quot; В-10 ф.32-22, ф.32-28;_x000a_ВГТЭС: ГТУ-8."/>
    <x v="1"/>
    <x v="0"/>
    <s v="БКНС-2,3,4; _x000a_ВДК-1,5"/>
    <s v="Снижение частоты ниже 49,5Гц.                                      Останов ГТУ-8_x000a_&quot;обратная мощность&quot;  &quot;срыв пламени&quot;._x000a_В 01-57 15.01.14 ГТУ-8 вкл. в сеть."/>
    <m/>
    <m/>
    <m/>
    <m/>
    <m/>
    <m/>
    <m/>
    <m/>
    <m/>
    <m/>
    <m/>
    <m/>
    <m/>
    <m/>
    <m/>
    <m/>
    <m/>
    <m/>
    <m/>
  </r>
  <r>
    <x v="0"/>
    <x v="0"/>
    <s v="РН-ЭН"/>
    <x v="2"/>
    <s v="9:02"/>
    <d v="2014-01-18T00:00:00"/>
    <s v="9:34"/>
    <d v="1899-12-30T00:32:00"/>
    <m/>
    <s v="Пожарная сигнализация"/>
    <m/>
    <x v="0"/>
    <s v="ГПЭС-42: ГПУ-3,4,6,5"/>
    <x v="2"/>
    <x v="1"/>
    <s v="Площадка НПС-2, печь 1,4,6_x000a_МНА-3, МНА-4_x000a_ВЛ 10 кВ МН от НПС-2 до СВЛ№9 (297км) и от_x000a_НПС-2 до р. Айваседа-Пур (475км)"/>
    <s v="Срабатывание пож. сигнализации  из за задымления машзала ГПГУ-5."/>
    <m/>
    <m/>
    <m/>
    <m/>
    <m/>
    <m/>
    <m/>
    <m/>
    <m/>
    <m/>
    <m/>
    <m/>
    <m/>
    <m/>
    <m/>
    <m/>
    <m/>
    <m/>
    <m/>
  </r>
  <r>
    <x v="0"/>
    <x v="0"/>
    <s v="РН-ЭН"/>
    <x v="3"/>
    <d v="1899-12-30T05:13:00"/>
    <m/>
    <m/>
    <m/>
    <n v="0"/>
    <s v="ДЗЛ"/>
    <m/>
    <x v="0"/>
    <s v="ПС 110кВ № 33 &quot;НПС-1&quot;_x000a_В С-6"/>
    <x v="1"/>
    <x v="2"/>
    <s v="ПС 220/110/10 Мангазея"/>
    <s v="ВЛ-110кВ С-6 оп.174 провод ф.&quot;А&quot; выпал из зажима."/>
    <m/>
    <m/>
    <m/>
    <m/>
    <m/>
    <m/>
    <m/>
    <m/>
    <m/>
    <m/>
    <m/>
    <m/>
    <m/>
    <m/>
    <m/>
    <m/>
    <m/>
    <m/>
    <m/>
  </r>
  <r>
    <x v="1"/>
    <x v="0"/>
    <s v="РН-ЭН"/>
    <x v="4"/>
    <s v="9:18"/>
    <d v="2014-02-03T00:00:00"/>
    <s v="9:30"/>
    <d v="1899-12-30T00:12:00"/>
    <n v="0"/>
    <s v="Выясняются"/>
    <m/>
    <x v="0"/>
    <s v="ПС 110кВ № 31 &quot;ЦПС&quot;_x000a_СВ 6-3/10кВ"/>
    <x v="1"/>
    <x v="0"/>
    <s v="УПДТ, ГНПС (МНА-4, ПНА-4), БКНС-4 (ОНД-4,ДНД-2), ГКС ВД №1 (ГПА-3, 4, 5, 6), ВДК-5, ЦПС (насосное оборудование 1-я, 2-я, 3-я технологические линии),  БДР FLO MXA на 0км."/>
    <s v="Выясняются"/>
    <m/>
    <m/>
    <m/>
    <m/>
    <m/>
    <m/>
    <m/>
    <m/>
    <m/>
    <m/>
    <m/>
    <m/>
    <m/>
    <m/>
    <m/>
    <m/>
    <m/>
    <m/>
    <m/>
  </r>
  <r>
    <x v="1"/>
    <x v="0"/>
    <s v="РН-ЭН"/>
    <x v="5"/>
    <d v="1899-12-30T15:50:00"/>
    <d v="2014-02-06T00:00:00"/>
    <d v="1899-12-30T16:27:00"/>
    <d v="1899-12-30T00:37:00"/>
    <n v="8"/>
    <s v="МТЗ-1"/>
    <m/>
    <x v="0"/>
    <s v="ПС 35/6 кВ №21 &quot;Куст 21&quot; В 2Т/6 кВ"/>
    <x v="2"/>
    <x v="3"/>
    <s v="8 скважин добычи _x000a_.№№ 538, 517, 527, 164, 529, 161, 509, 251."/>
    <s v="Повреждение ВЛ 6кВ ф.21-26 машинистом трубоукладчика ООО «СеверТрансСтрой», при производстве работ на участке № 3. "/>
    <n v="19.399999999999999"/>
    <n v="46.7"/>
    <n v="66.099999999999994"/>
    <s v="В"/>
    <s v="2010г."/>
    <s v="ВВУ_СЭЩ  ПЗ-10-20/1000 У2"/>
    <s v="Самара-Электрощит"/>
    <s v="ТО 19.10.13г, ТР 08.06.13г."/>
    <n v="100"/>
    <s v="ТО 15.02.14г"/>
    <s v="-"/>
    <s v="19.10.13г"/>
    <s v="КП20"/>
    <s v="нет"/>
    <s v="нет"/>
    <m/>
    <m/>
    <m/>
    <m/>
  </r>
  <r>
    <x v="1"/>
    <x v="0"/>
    <s v="РН-ЭН"/>
    <x v="6"/>
    <d v="1899-12-30T09:01:00"/>
    <m/>
    <m/>
    <m/>
    <n v="0"/>
    <s v="ДЗЛ"/>
    <s v="АПВН, РПВН"/>
    <x v="0"/>
    <s v="ВЛ 110 кВ С-6 (ВГТЭС-НПС-1)"/>
    <x v="1"/>
    <x v="2"/>
    <s v="ПС 220/110/10 Мангазея"/>
    <s v="ВЛ-110кВ С-6 оп.273 обрыв изолятора ф.А."/>
    <m/>
    <m/>
    <m/>
    <s v="СК"/>
    <n v="2011"/>
    <s v="С-6 "/>
    <s v="-"/>
    <d v="2013-12-01T00:00:00"/>
    <n v="100"/>
    <d v="2014-03-01T00:00:00"/>
    <n v="0"/>
    <s v="-"/>
    <s v="КП24"/>
    <s v="нет"/>
    <s v="нет"/>
    <m/>
    <m/>
    <m/>
    <m/>
  </r>
  <r>
    <x v="1"/>
    <x v="0"/>
    <s v="РН-ЭН"/>
    <x v="7"/>
    <d v="1899-12-30T09:46:00"/>
    <d v="2014-02-18T00:00:00"/>
    <d v="1899-12-30T11:45:00"/>
    <d v="1899-12-30T01:59:00"/>
    <n v="0"/>
    <s v="САУК КУВ-3"/>
    <m/>
    <x v="0"/>
    <s v="ВГТЭС"/>
    <x v="2"/>
    <x v="4"/>
    <s v="ГТУ-3"/>
    <s v="сбой в работе САУК КУВ-3"/>
    <m/>
    <m/>
    <m/>
    <m/>
    <m/>
    <m/>
    <m/>
    <m/>
    <m/>
    <m/>
    <m/>
    <m/>
    <m/>
    <m/>
    <m/>
    <m/>
    <m/>
    <m/>
    <m/>
  </r>
  <r>
    <x v="1"/>
    <x v="0"/>
    <s v="РН-ЭН"/>
    <x v="8"/>
    <d v="1899-12-30T07:59:00"/>
    <d v="2014-02-27T00:00:00"/>
    <d v="1899-12-30T16:39:00"/>
    <d v="1899-12-31T08:40:00"/>
    <n v="0"/>
    <s v="ДЗЛ ф.С, ТО,ТНЗНП"/>
    <s v="АПВН, РПВН"/>
    <x v="0"/>
    <s v="ВЛ 110кВ С-5 &quot;ВГТЭС-НПС-1&quot;"/>
    <x v="1"/>
    <x v="2"/>
    <s v="ВЛ 110кВ С-5 &quot;ВГТЭС-НПС-1&quot;"/>
    <s v="Обрыв изолятора на оп.270 (73 км)"/>
    <m/>
    <m/>
    <m/>
    <m/>
    <m/>
    <m/>
    <m/>
    <m/>
    <m/>
    <m/>
    <m/>
    <m/>
    <m/>
    <m/>
    <m/>
    <m/>
    <m/>
    <m/>
    <m/>
  </r>
  <r>
    <x v="2"/>
    <x v="0"/>
    <s v="РН-ЭН"/>
    <x v="9"/>
    <d v="1899-12-30T00:17:00"/>
    <s v="_x000a_22.03.2014_x000a__x000a__x000a_22.03.2014_x000a__x000a_22.03.2014"/>
    <s v="0:33_x000a__x000a__x000a__x000a_0:35_x000a__x000a__x000a_0:45"/>
    <d v="1899-12-30T00:16:00"/>
    <n v="149"/>
    <s v="ОУ ДЗ, 1ст.ДЗ, 1ст.ТНЗНП_x000a__x000a__x000a__x000a__x000a__x000a__x000a__x000a__x000a__x000a__x000a_ПА"/>
    <m/>
    <x v="1"/>
    <s v="ВГТЭС, ВЛ-110кВ В С-3_x000a__x000a_ПС 110/35/10 №32 &quot;Север&quot;          В ф.32-22,32-28,32-38,32-46_x000a__x000a_ПС 110/35/10 №30 &quot;Тихоновская&quot;_x000a_В ф.30-15,30-29,30-41,30-43,30-45,30-47,30-49,30-52_x000a__x000a_ПС 110/35/10 №31 &quot;ЦПС&quot;_x000a_В ф.31-04,31-14,31-16,31-26,31-34,31-38,31-11,31-13,31-17,31-27,31-33,31-35,31-47"/>
    <x v="1"/>
    <x v="2"/>
    <s v="ВЛ 110кВ С-3 &quot;ВГТЭС-Тихоновская&quot;_x000a__x000a_В ф.32-22,32-28,32-38,32-46_x000a__x000a_В ф.30-15,30-29,30-41,30-43,30-45,30-47,30-49,30-52_x000a__x000a_В ф.31-04,31-14,31-16,31-26,31-34,31-38,31-11,31-13,31-17,31-27,31-33,31-35,31-47"/>
    <s v="Обрыв провода ВОЛС трубоукладчиком"/>
    <m/>
    <n v="992.5"/>
    <n v="992.5"/>
    <s v="РЗА"/>
    <n v="2009"/>
    <s v="ОКГТ-Ц-1-12(G.6521)- 9,5/52"/>
    <s v="ООО «Сарансккабель-оптика» "/>
    <s v="-"/>
    <s v="-"/>
    <s v="-"/>
    <s v="-"/>
    <s v="-"/>
    <s v="КП20"/>
    <s v="нет"/>
    <s v="нет"/>
    <m/>
    <m/>
    <s v="с"/>
    <m/>
  </r>
  <r>
    <x v="2"/>
    <x v="0"/>
    <s v="РН-ЭН"/>
    <x v="10"/>
    <d v="1899-12-30T09:38:00"/>
    <d v="2014-03-25T00:00:00"/>
    <d v="1899-12-30T09:38:00"/>
    <d v="1899-12-30T00:00:00"/>
    <n v="16"/>
    <s v="нет"/>
    <s v="РПВН (АПВ-нет)"/>
    <x v="0"/>
    <s v="ПС 110/35/10 №31 &quot;ЦПС&quot; В 2Т/35кВ"/>
    <x v="0"/>
    <x v="0"/>
    <s v="2сек/35кВ ПС №31_x000a_2сек.35/6кВ- ПС №3,6,14,15,17_x000a_1сек.35/6кВ- ПС №54,1П"/>
    <s v="Ошибочное отключение В 2Т/35кВ"/>
    <m/>
    <n v="81"/>
    <n v="81"/>
    <s v="В"/>
    <s v="-"/>
    <s v="-"/>
    <s v="-"/>
    <s v="-"/>
    <s v="-"/>
    <s v="-"/>
    <s v="-"/>
    <s v="-"/>
    <s v="КП1"/>
    <s v="нет"/>
    <s v="нет"/>
    <m/>
    <m/>
    <m/>
    <s v="неуч.вр."/>
  </r>
  <r>
    <x v="3"/>
    <x v="0"/>
    <s v="РН-ЭН"/>
    <x v="11"/>
    <d v="1899-12-30T09:19:00"/>
    <d v="2014-04-01T00:00:00"/>
    <d v="1899-12-30T17:23:00"/>
    <d v="1899-12-30T08:04:00"/>
    <n v="3"/>
    <s v="МТЗ-1"/>
    <m/>
    <x v="1"/>
    <s v="ПС №4 В ф.4-04"/>
    <x v="2"/>
    <x v="2"/>
    <s v="КТП БЛП т.10  тр-р 2Т   _x000a_            КТП БЛП т.8 тр-р 2Т"/>
    <s v="Повреждение провода экскаватором"/>
    <m/>
    <n v="9.6999999999999993"/>
    <n v="9.6999999999999993"/>
    <s v="ТЧ"/>
    <n v="2009"/>
    <s v="АС-50"/>
    <s v="-"/>
    <s v="ТР - сентябрь 2013"/>
    <n v="100"/>
    <s v="ТР - сентябрь 2014"/>
    <s v="-"/>
    <s v="-"/>
    <s v="КП20"/>
    <s v="нет"/>
    <s v="нет"/>
    <m/>
    <m/>
    <s v="с"/>
    <m/>
  </r>
  <r>
    <x v="3"/>
    <x v="0"/>
    <s v="РН-ЭН"/>
    <x v="11"/>
    <d v="1899-12-30T18:45:00"/>
    <d v="2014-04-01T00:00:00"/>
    <d v="1899-12-30T18:45:00"/>
    <d v="1899-12-30T00:00:00"/>
    <m/>
    <s v="ДЗЛ ф.А,С"/>
    <s v="АПВУ"/>
    <x v="0"/>
    <s v="ВЛ-110кВ С-6"/>
    <x v="1"/>
    <x v="2"/>
    <s v="ПС 220/110/10 Мангазея"/>
    <s v="Порывы ветра до 22м/с, причина выясняется"/>
    <m/>
    <m/>
    <m/>
    <m/>
    <m/>
    <m/>
    <m/>
    <m/>
    <m/>
    <m/>
    <m/>
    <m/>
    <m/>
    <m/>
    <m/>
    <m/>
    <m/>
    <m/>
    <s v="неуч.вр."/>
  </r>
  <r>
    <x v="3"/>
    <x v="0"/>
    <s v="РН-ЭН"/>
    <x v="11"/>
    <d v="1899-12-30T19:33:00"/>
    <d v="2014-04-01T00:00:00"/>
    <d v="1899-12-30T19:33:00"/>
    <d v="1899-12-30T00:00:00"/>
    <m/>
    <s v="ДЗЛ ф.А,С"/>
    <s v="АПВУ"/>
    <x v="0"/>
    <s v="ВЛ-110кВ С-6"/>
    <x v="1"/>
    <x v="2"/>
    <s v="ПС 220/110/10 Мангазея"/>
    <s v="Порывы ветра до 22м/с, причина выясняется"/>
    <m/>
    <m/>
    <m/>
    <m/>
    <m/>
    <m/>
    <m/>
    <m/>
    <m/>
    <m/>
    <m/>
    <m/>
    <m/>
    <m/>
    <m/>
    <m/>
    <m/>
    <m/>
    <s v="неуч.вр."/>
  </r>
  <r>
    <x v="3"/>
    <x v="0"/>
    <s v="РН-ЭН"/>
    <x v="12"/>
    <d v="1899-12-30T17:53:00"/>
    <d v="2014-04-14T00:00:00"/>
    <d v="1899-12-30T21:59:00"/>
    <d v="1899-12-30T04:06:00"/>
    <n v="2"/>
    <s v="нет"/>
    <m/>
    <x v="0"/>
    <s v="ЗРУ №25 &quot;Куст 2бис&quot; В ф.25-23"/>
    <x v="2"/>
    <x v="3"/>
    <s v="2 скважины добычи №№634,954"/>
    <s v="попадание в релейный отсек В ф.25-23 талой воды, в результате чего произошло КЗ вторичных цепей."/>
    <n v="56.4"/>
    <n v="4.8"/>
    <n v="61.2"/>
    <s v="РЗА"/>
    <n v="2014"/>
    <s v="ВВУ-СЭЩ-ПЗ"/>
    <s v="Самара-Элекрощит"/>
    <s v="-"/>
    <s v="-"/>
    <s v="-"/>
    <s v="-"/>
    <n v="2014"/>
    <s v="КП10"/>
    <s v="нет"/>
    <s v="нет"/>
    <m/>
    <m/>
    <m/>
    <m/>
  </r>
  <r>
    <x v="3"/>
    <x v="0"/>
    <s v="РН-ЭН"/>
    <x v="13"/>
    <d v="1899-12-30T11:57:00"/>
    <m/>
    <m/>
    <m/>
    <n v="6"/>
    <s v="МТЗ-1"/>
    <m/>
    <x v="1"/>
    <s v="ПС №109 В ф.109-27"/>
    <x v="2"/>
    <x v="5"/>
    <s v="нет"/>
    <s v="Выясняется_x000a_От посадки напряжения при к.з остановились 6 скв.куста 109"/>
    <m/>
    <n v="32.5"/>
    <n v="32.5"/>
    <s v="КС"/>
    <s v="-"/>
    <s v="ВБбШнг-ХЛ"/>
    <s v="-"/>
    <s v="-"/>
    <s v="-"/>
    <s v="-"/>
    <s v="-"/>
    <d v="2014-03-26T00:00:00"/>
    <s v="КП10"/>
    <s v="нет"/>
    <s v="нет"/>
    <m/>
    <m/>
    <s v="с"/>
    <m/>
  </r>
  <r>
    <x v="4"/>
    <x v="0"/>
    <s v="РН-ЭН"/>
    <x v="14"/>
    <d v="1899-12-30T02:34:00"/>
    <m/>
    <m/>
    <m/>
    <n v="0"/>
    <s v="ДЗТ 1Т, дуговая з-та 5,1,2сек/10кВ"/>
    <m/>
    <x v="0"/>
    <s v="ПС 110/35/10 №30 &quot;Тихоновская&quot; В С-10, СВ-110,  В 1Т/35кВ, В 1Т/10кВ"/>
    <x v="1"/>
    <x v="5"/>
    <s v="5,1,2сек/10кВ"/>
    <s v="Повреждение КЛ-10 кВ ф.А в яч. В1Т/10 кВ ПС №30 &quot;Тихоновская&quot; 110/35/10 кВ"/>
    <m/>
    <m/>
    <m/>
    <m/>
    <m/>
    <m/>
    <m/>
    <m/>
    <m/>
    <m/>
    <m/>
    <m/>
    <m/>
    <m/>
    <m/>
    <m/>
    <m/>
    <m/>
    <m/>
  </r>
  <r>
    <x v="4"/>
    <x v="0"/>
    <s v="РН-ЭН"/>
    <x v="14"/>
    <d v="1899-12-30T02:34:00"/>
    <m/>
    <m/>
    <m/>
    <n v="0"/>
    <s v="МТЗ-1"/>
    <m/>
    <x v="0"/>
    <s v="ПС №30 &quot;Тихоновская&quot;_x000a_ф.30-53"/>
    <x v="2"/>
    <x v="6"/>
    <s v="Контура электрообогрева 2,13,18,26"/>
    <s v="Повреждение ОПН в КТП 30-04-53 Контур-2"/>
    <m/>
    <m/>
    <m/>
    <m/>
    <m/>
    <m/>
    <m/>
    <m/>
    <m/>
    <m/>
    <m/>
    <m/>
    <m/>
    <m/>
    <m/>
    <m/>
    <m/>
    <m/>
    <m/>
  </r>
  <r>
    <x v="4"/>
    <x v="0"/>
    <s v="РН-ЭН"/>
    <x v="14"/>
    <d v="1899-12-30T02:40:00"/>
    <d v="2014-05-01T00:00:00"/>
    <d v="1899-12-30T03:30:00"/>
    <d v="1899-12-30T00:50:00"/>
    <n v="291"/>
    <s v="радиальная вибрация высокоскоростного вала редуктора_x000a_МКПА команды    ОН-1,ОН-2"/>
    <m/>
    <x v="0"/>
    <s v="ВГТЭС: ЭБ-2,3,5,6,7"/>
    <x v="2"/>
    <x v="7"/>
    <s v="КЛ ввода 1Т -10 кВ яч.3 ЗРУ 10 кВ ПС 110 кВ &quot;Тихоновская&quot;"/>
    <s v="КЗ кабельной муфты 10 кВ в результате ошибок проекта (выбор типа заземления) и некачественно проведенного СМР (испытания). Сброс двигательной нагрузки с дальнейшим отключением ВГТЭС при возникновении крутильных колебаний на валу генератор-двигатель"/>
    <n v="1963.5"/>
    <n v="2563.1"/>
    <n v="4526.6000000000004"/>
    <s v="РЗА"/>
    <s v="-"/>
    <s v="-"/>
    <s v="-"/>
    <s v="-"/>
    <s v="-"/>
    <s v="-"/>
    <s v="-"/>
    <s v="-"/>
    <s v="КП10"/>
    <s v="ПУ6"/>
    <s v="ПУ7"/>
    <m/>
    <m/>
    <m/>
    <s v="решение"/>
  </r>
  <r>
    <x v="4"/>
    <x v="0"/>
    <s v="РН-ЭН"/>
    <x v="15"/>
    <d v="1899-12-30T11:45:00"/>
    <m/>
    <m/>
    <m/>
    <n v="0"/>
    <s v="МТЗ-1"/>
    <m/>
    <x v="0"/>
    <s v="ПС №31 &quot;ЦПС&quot;_x000a_ф.31-43"/>
    <x v="0"/>
    <x v="0"/>
    <s v="ТП &quot;ГНПС&quot;, Ввод1сек/10 кВ"/>
    <s v="Повреждение муфты КЛ-10кВ"/>
    <m/>
    <m/>
    <m/>
    <m/>
    <m/>
    <m/>
    <m/>
    <m/>
    <m/>
    <m/>
    <m/>
    <m/>
    <m/>
    <m/>
    <m/>
    <m/>
    <m/>
    <m/>
    <m/>
  </r>
  <r>
    <x v="4"/>
    <x v="0"/>
    <s v="РН-ЭН"/>
    <x v="15"/>
    <d v="1899-12-30T12:22:00"/>
    <m/>
    <m/>
    <m/>
    <n v="0"/>
    <s v="МТЗ-1"/>
    <m/>
    <x v="0"/>
    <s v="ПС №31 &quot;ЦПС&quot;_x000a_ф.31-15"/>
    <x v="0"/>
    <x v="0"/>
    <s v="ТП-3&quot;УПГ ЦПС&quot;, Ввод1сек/10 кВ"/>
    <s v="Возникновение субсинхронных крутильных колебаний на валах реукторов ГТУ"/>
    <m/>
    <m/>
    <m/>
    <m/>
    <m/>
    <m/>
    <m/>
    <m/>
    <m/>
    <m/>
    <m/>
    <m/>
    <m/>
    <m/>
    <m/>
    <m/>
    <m/>
    <m/>
    <m/>
  </r>
  <r>
    <x v="4"/>
    <x v="0"/>
    <s v="РН-ЭН"/>
    <x v="15"/>
    <d v="1899-12-30T11:47:00"/>
    <d v="2014-05-02T00:00:00"/>
    <d v="1899-12-30T12:15:00"/>
    <d v="1899-12-30T00:28:00"/>
    <n v="289"/>
    <s v="радиальная вибрация высокоскоростного вала редуктора_x000a_МКПА команды    ОН-1,ОН-2, ОН-3 "/>
    <m/>
    <x v="0"/>
    <s v="ВГТЭС: ЭБ-3,4,5,6,8"/>
    <x v="2"/>
    <x v="7"/>
    <s v="КЛ-10 кВ ф31-43 ТП &quot;ГНПС&quot;"/>
    <s v="КЗ кабельной муфты 10 кВ в результате некачественно проведенного СМР (монтаж муфты). Сброс двигательной нагрузки с дальнейшим отключением ВГТЭС при возникновении крутильных колебаний на валу генератор-двигатель"/>
    <n v="1086"/>
    <n v="2751"/>
    <n v="3837"/>
    <s v="РЗА"/>
    <s v="-"/>
    <s v="-"/>
    <s v="-"/>
    <s v="-"/>
    <s v="-"/>
    <s v="-"/>
    <s v="-"/>
    <s v="-"/>
    <s v="КП10"/>
    <s v="ПУ6"/>
    <s v="нет"/>
    <m/>
    <m/>
    <m/>
    <s v="решение"/>
  </r>
  <r>
    <x v="4"/>
    <x v="0"/>
    <s v="РН-ЭН"/>
    <x v="16"/>
    <d v="1899-12-30T20:54:00"/>
    <d v="2014-05-17T00:00:00"/>
    <d v="1899-12-30T21:45:00"/>
    <d v="1899-12-30T00:51:00"/>
    <n v="232"/>
    <s v="МКПА"/>
    <m/>
    <x v="0"/>
    <s v="ПС №30 &quot;Тихоновская&quot;,_x000a_ПС №31 &quot;ЦПС&quot;,_x000a_ПС №32 &quot;Север&quot;,"/>
    <x v="1"/>
    <x v="7"/>
    <s v="СВ ЗРУ-10 кВ №44"/>
    <s v="3-х фазное КЗ в ячейке СВ ЗРУ-10 кВ №44 - заодской деффект (разгерметизация вакуумно-дугогасительной камеры) отключение насосов БКНС-2,БКНС-3. В результате переходных процессов в локальной системе энергоснабжения возникновение крутильной вибрации на редукторах ГТУ и их отключение."/>
    <n v="1927"/>
    <n v="2320"/>
    <n v="4247"/>
    <m/>
    <m/>
    <m/>
    <m/>
    <m/>
    <m/>
    <m/>
    <m/>
    <m/>
    <s v="КП9"/>
    <m/>
    <m/>
    <m/>
    <m/>
    <m/>
    <m/>
  </r>
  <r>
    <x v="4"/>
    <x v="0"/>
    <s v="РН-ЭН"/>
    <x v="16"/>
    <d v="1899-12-30T20:54:00"/>
    <d v="2014-05-17T00:00:00"/>
    <d v="1899-12-30T21:48:00"/>
    <s v="0:54"/>
    <n v="0"/>
    <s v="Дуговая защита"/>
    <m/>
    <x v="0"/>
    <s v="ЗРУ-10 кВ №44 ЦТОЭиРТ _x000a_В  ф 31-46, В ф 31-47"/>
    <x v="2"/>
    <x v="3"/>
    <s v="ЗРУ-10 кВ №44 ЦТОЭиРТ"/>
    <s v="Перекрытие изоляции яч.3 ЗРУ-10кВ №44 ЦТОЭиРТ"/>
    <m/>
    <m/>
    <m/>
    <s v="В"/>
    <n v="2012"/>
    <s v="BB/TEL-10/20-1000"/>
    <s v="Таврида Электрик"/>
    <d v="2014-05-01T00:00:00"/>
    <n v="100"/>
    <s v="-"/>
    <s v="нет"/>
    <s v="-"/>
    <s v="КП9"/>
    <s v="нет"/>
    <s v="нет"/>
    <s v="Несовершенство конструкции и технологии изготовления (разгерметизация вакуумных дугогасительных камер)"/>
    <m/>
    <m/>
    <m/>
  </r>
  <r>
    <x v="4"/>
    <x v="0"/>
    <s v="РН-ЭН"/>
    <x v="16"/>
    <d v="1899-12-30T20:54:00"/>
    <d v="2014-05-17T00:00:00"/>
    <d v="1899-12-30T21:34:00"/>
    <s v="0:40"/>
    <n v="0"/>
    <s v="радиальная вибрация высокоскоростного вала редуктора"/>
    <m/>
    <x v="0"/>
    <s v="ВГТЭС: ЭБ-4,5,6,7,8"/>
    <x v="2"/>
    <x v="4"/>
    <s v="Нагрузка ВПУ                                  "/>
    <s v="Возникновение субсинхронных крутильных колебаний на валах реукторов ГТУ"/>
    <m/>
    <m/>
    <m/>
    <s v="ГТУ"/>
    <s v="2010_x000a_2012"/>
    <s v="MS5001PA"/>
    <s v="Nuovo Pignone S.p.A"/>
    <s v="ноя 2013-фев-2014"/>
    <n v="100"/>
    <n v="2015"/>
    <s v="нет"/>
    <s v="перез каждым запуском ГТУ"/>
    <s v="КП8"/>
    <s v="нет"/>
    <s v="нет"/>
    <s v="Недостатки проектирования"/>
    <m/>
    <m/>
    <m/>
  </r>
  <r>
    <x v="4"/>
    <x v="0"/>
    <s v="РН-ЭН"/>
    <x v="17"/>
    <d v="1899-12-30T01:49:00"/>
    <d v="2014-05-23T00:00:00"/>
    <d v="1899-12-30T02:05:00"/>
    <d v="1899-12-30T00:16:00"/>
    <n v="284"/>
    <s v="МКПА"/>
    <m/>
    <x v="0"/>
    <s v="ПС №30 &quot;Тихоновская&quot;,_x000a_ПС №31 &quot;ЦПС&quot;,_x000a_ПС №32 &quot;Север&quot;,_x000a_ПС №33 &quot;НПС-1&quot;,_x000a_ПС №34 &quot;Западная&quot;."/>
    <x v="2"/>
    <x v="7"/>
    <s v="ВГТЭС"/>
    <s v="Неисправность датчика температуры упорного подшипника вала редуктора ГТУ-6. Отключение ГТУ-6 действием защит. При снижении частоты из-за недостаточного скорости набора нагрузки оставшимися в работе ГТУ в результате засорения фильтров системы подачи топливного газа действием АЧР отключены насосы на БКНС-2,-4. В результате переходных процессов в локальной системе энергоснабжения возникновение крутильной вибрации на редукторах ГТУ и их отключение."/>
    <n v="1056"/>
    <n v="2593"/>
    <n v="3649"/>
    <s v="РЗА"/>
    <s v="-"/>
    <s v="-"/>
    <s v="-"/>
    <s v="-"/>
    <s v="-"/>
    <s v="-"/>
    <s v="-"/>
    <s v="-"/>
    <s v="КП24"/>
    <s v="ПУ6"/>
    <s v="ПУ7"/>
    <m/>
    <m/>
    <m/>
    <s v="решение"/>
  </r>
  <r>
    <x v="4"/>
    <x v="0"/>
    <s v="РН-ЭН"/>
    <x v="17"/>
    <d v="1899-12-30T01:46:00"/>
    <d v="2014-05-23T00:00:00"/>
    <d v="1899-12-30T04:17:00"/>
    <d v="1899-12-30T02:31:00"/>
    <n v="0"/>
    <s v="Высокая температура упорного подшипника высокоскоростного вала редуктора"/>
    <m/>
    <x v="0"/>
    <s v="ВГТЭС: ЭБ-6."/>
    <x v="2"/>
    <x v="4"/>
    <s v="Нагрузка ВПУ                                  "/>
    <s v="Высокая температура упорного подшипника высокоскоростного вала редуктора"/>
    <m/>
    <m/>
    <m/>
    <s v="ВО"/>
    <n v="2012"/>
    <s v="датчик вала редуктора "/>
    <s v="Flender-Graffenstaden  "/>
    <d v="2014-05-07T00:00:00"/>
    <n v="100"/>
    <n v="2014"/>
    <s v="нет"/>
    <s v="-"/>
    <s v="КП25"/>
    <s v="нет"/>
    <s v="нет"/>
    <s v="Другая причина (выход из строя оборудования)"/>
    <m/>
    <m/>
    <m/>
  </r>
  <r>
    <x v="4"/>
    <x v="0"/>
    <s v="РН-ЭН"/>
    <x v="17"/>
    <d v="1899-12-30T01:49:00"/>
    <d v="2014-05-23T00:00:00"/>
    <d v="1899-12-30T02:28:00"/>
    <d v="1899-12-30T00:39:00"/>
    <n v="0"/>
    <s v="радиальная вибрация высокоскоростного вала редуктора"/>
    <m/>
    <x v="0"/>
    <s v="ВГТЭС: ЭБ-3,4,5."/>
    <x v="2"/>
    <x v="4"/>
    <s v="Нагрузка ВПУ                                  "/>
    <s v="радиальная вибрация высокоскоростного вала редуктора"/>
    <m/>
    <m/>
    <m/>
    <s v="ГТУ"/>
    <s v="2010_x000a_2012"/>
    <s v="MS5001PA"/>
    <s v="Nuovo Pignone S.p.A"/>
    <s v="ноя 2013-фев-2014"/>
    <n v="100"/>
    <n v="2015"/>
    <s v="нет"/>
    <s v="перез каждым запуском ГТУ"/>
    <s v="КП8"/>
    <s v="нет"/>
    <s v="нет"/>
    <s v="Недостатки проектирования"/>
    <m/>
    <m/>
    <m/>
  </r>
  <r>
    <x v="5"/>
    <x v="0"/>
    <s v="РН-ЭН"/>
    <x v="18"/>
    <d v="1899-12-30T18:25:00"/>
    <d v="2014-06-12T00:00:00"/>
    <d v="1899-12-30T19:00:00"/>
    <d v="1899-12-30T00:35:00"/>
    <n v="49"/>
    <s v="АЧР"/>
    <m/>
    <x v="2"/>
    <s v="ПС-30 &quot;Тихоновская&quot; 110/35/10кВ_x000a_ВМ-8, ВМ-9, ВМ-10,Вф.30-38,36, 21,15,30,32,18,14,43,45,47,4,6, 16,34_x000a_ПС-31 &quot;ЦПС&quot; 110/35/10кВ_x000a_ВМ-4, Вф.31-27,33,47,10,12,14,16, 26,32,36,38,42,46_x000a_ПС-32 &quot;Север&quot; 110/35/10кВ_x000a_ВМ-28, Вф.32-20,30,38,46"/>
    <x v="0"/>
    <x v="2"/>
    <s v="Нагрузка ВПУ                                  "/>
    <s v="Отключение ВЛ-35 кВ при прохождении грозового фронта. Увеличение перепада давления на барьерном фильтре (БФ) ППТГ до 0,25 кгс/см2 и снижение давления топливного газа на входе ГТУ1-8 с 22кгс/см2 до 16,42 кгс/см2.  Работа АЧР."/>
    <n v="18.600000000000001"/>
    <n v="265.39999999999998"/>
    <n v="284"/>
    <s v="РЗА"/>
    <s v="-"/>
    <s v="-"/>
    <s v="-"/>
    <s v="-"/>
    <s v="-"/>
    <s v="-"/>
    <s v="нет"/>
    <s v="-"/>
    <s v="КП10"/>
    <s v="нет"/>
    <s v="нет"/>
    <s v="Нарушении технологии монтажа и наладки (загрезнение посторонними предметами газопровода)"/>
    <m/>
    <m/>
    <m/>
  </r>
  <r>
    <x v="5"/>
    <x v="0"/>
    <s v="РН-ЭН"/>
    <x v="18"/>
    <d v="1899-12-30T18:28:00"/>
    <d v="2014-06-12T00:00:00"/>
    <d v="1899-12-30T18:37:00"/>
    <d v="1899-12-30T00:09:00"/>
    <n v="0"/>
    <s v="Защита от обратной мощности"/>
    <m/>
    <x v="0"/>
    <s v="ВГ-1"/>
    <x v="2"/>
    <x v="4"/>
    <s v="Г-1"/>
    <s v="выясняется"/>
    <m/>
    <m/>
    <m/>
    <s v="Г"/>
    <s v="2010_x000a_2012"/>
    <s v="MS5001PA"/>
    <s v="Nuovo Pignone S.p.A"/>
    <s v="ноя 2013-фев-2014"/>
    <n v="100"/>
    <n v="2015"/>
    <s v="нет"/>
    <s v="перез каждым запуском ГТУ"/>
    <s v="нет"/>
    <s v="нет"/>
    <s v="нет"/>
    <m/>
    <m/>
    <m/>
    <m/>
  </r>
  <r>
    <x v="6"/>
    <x v="0"/>
    <s v="РН-ЭН"/>
    <x v="19"/>
    <d v="1899-12-30T18:38:00"/>
    <d v="2014-07-03T00:00:00"/>
    <d v="1899-12-30T20:29:00"/>
    <d v="1899-12-30T01:51:00"/>
    <n v="3"/>
    <s v="МТЗ-1"/>
    <m/>
    <x v="0"/>
    <s v="ПС №112 В ф.112-30"/>
    <x v="2"/>
    <x v="2"/>
    <s v="БУ &quot;Куст 112&quot; РН-Б                      От посадки напряжения при к.з остановились 3 скв. К- 112"/>
    <s v="Попадание птицы на ВЛ-6 кВ ф.112-30 (РН-Бурение) "/>
    <m/>
    <n v="31.2"/>
    <n v="31.2"/>
    <s v="ТЧ"/>
    <n v="2009"/>
    <s v="АС-120/19"/>
    <s v="Россия"/>
    <d v="2014-03-01T00:00:00"/>
    <n v="100"/>
    <d v="2014-09-01T00:00:00"/>
    <s v="-"/>
    <s v="-"/>
    <s v="КП19"/>
    <s v="нет"/>
    <s v="нет"/>
    <s v="Перекрытие токоведущих частей животными, птицами"/>
    <m/>
    <m/>
    <m/>
  </r>
  <r>
    <x v="7"/>
    <x v="0"/>
    <s v="РН-ЭН"/>
    <x v="20"/>
    <d v="1899-12-30T15:15:00"/>
    <d v="2014-09-02T00:00:00"/>
    <m/>
    <s v="нет"/>
    <s v="нет"/>
    <s v="ПС-34 &quot;Западная&quot;: &quot;Неисправность ДЗЛ&quot;     &quot;Ускорение от ВЧТО&quot;   &quot;Запрет АПВ от УРОВ&quot;                        На ВГТЭС:                      -ложный пуск основных и резервных защит           -аварийное понижение элегаза В-110 С-4             -передача команды на УРОВ "/>
    <m/>
    <x v="0"/>
    <s v="               ПС-34 &quot;Западная&quot;         В-110 С-4"/>
    <x v="1"/>
    <x v="0"/>
    <s v="               ПС-34 &quot;Западная&quot;         В-110 С-4"/>
    <s v="Ложная работа РЗА"/>
    <m/>
    <m/>
    <m/>
    <s v="РЗА"/>
    <n v="2010"/>
    <s v="БЭ 2704 V019"/>
    <s v="НПП Экра"/>
    <d v="2014-04-23T00:00:00"/>
    <n v="100"/>
    <d v="2014-10-01T00:00:00"/>
    <s v="нет"/>
    <d v="2014-04-23T00:00:00"/>
    <s v="КП25"/>
    <s v="нет"/>
    <s v="нет"/>
    <s v="Ложная работа терминала БЭ 2704 V019, приведшая к отключению выключателя 110кВ на ПС &quot;Западная&quot; 110/35/10кВ"/>
    <m/>
    <m/>
    <m/>
  </r>
  <r>
    <x v="7"/>
    <x v="0"/>
    <s v="РН-ЭН"/>
    <x v="21"/>
    <d v="1899-12-30T23:56:00"/>
    <d v="2014-09-23T00:00:00"/>
    <d v="1899-12-30T01:13:00"/>
    <d v="1899-12-30T01:17:00"/>
    <n v="96"/>
    <s v="Повышение температуры охлаждающего воздуха на выходе из генератора ЭБ-5 (датчик ТЕ-324).  МКПА команда №1 САОН."/>
    <m/>
    <x v="0"/>
    <s v="ГТЭС ЭБ-5"/>
    <x v="2"/>
    <x v="4"/>
    <s v="Добыча: 16 кустов (1, 5, 9А, 14, 101, 3, 3б, 6, 6б, 16, 19, 20,21, 108, 109, 111) - 96 сважин. Бурение Кусты:1б, 211.                                 "/>
    <s v="Неисправность платы TRTD системы управления ГТУ Марк-VI."/>
    <n v="914"/>
    <n v="343"/>
    <n v="1257"/>
    <s v="РЗА"/>
    <n v="2011"/>
    <s v="TRTD H1C IS200TRTDH1CCC, IS200VRTD"/>
    <s v="США, General Electric"/>
    <d v="2014-02-26T00:00:00"/>
    <n v="100"/>
    <m/>
    <s v="нет"/>
    <d v="2014-02-26T00:00:00"/>
    <s v="КП25"/>
    <s v="ПУ7"/>
    <s v="нет"/>
    <s v="Предварительной причиной аварийного останова и некорректных показаний датчиков температуры TE-221, TE-222, TE-228, TE-324 является неисправность платы TRTD системы управления ГТУ Марк-VI. Диагностика платы TRTD будет проведена после останова ГТУ-5."/>
    <m/>
    <m/>
    <m/>
  </r>
  <r>
    <x v="8"/>
    <x v="0"/>
    <s v="РН-ЭН"/>
    <x v="22"/>
    <d v="1899-12-30T15:40:00"/>
    <m/>
    <m/>
    <m/>
    <n v="98"/>
    <s v="Сигнал &quot;Не прпавильное положение клапана 6СГ-2&quot; (предохранительного сбросного клапана) в УГА ГТУ-6; АЧР-2 группа 1 потребителей "/>
    <m/>
    <x v="0"/>
    <s v="ГТЭС ЭБ-6"/>
    <x v="2"/>
    <x v="4"/>
    <s v=" 98 скважин на 16 кустах  (1, 5, 9, 14, 101, 3, 3бис, 6, 6бис, 16, 19, 20, 21, 108, 109, 111)."/>
    <s v="Ложное срабатывание концевого выключателя, что привело к недостоверному отображению открытого положения клапана 6-СГ2 (FV-124) в САУ ГТУ"/>
    <n v="676"/>
    <m/>
    <n v="676"/>
    <s v="ИЭ"/>
    <n v="2009"/>
    <s v="СКП-10"/>
    <s v="ПНФ &quot;ЛГ Автоматика&quot;"/>
    <d v="2014-05-24T00:00:00"/>
    <n v="100"/>
    <s v="-"/>
    <s v="нет"/>
    <d v="2014-05-24T00:00:00"/>
    <s v="КП5"/>
    <s v="ПУ7"/>
    <s v="нет"/>
    <s v="Ложное срабатывание концевого выключателя вследствие смещения передаточного штока коромысла концевого выключателя на 2-3 мм по рейке в результате механического воздействия кронштейна штока клапана, что привело к недостоверному отображению открытого положения клапана 6-СГ2 (FV-124) в САУ ГТУ, при его фактическом закрытом положении. В результате логикой отключения сформирован сигнал на останов ГТУ-6."/>
    <m/>
    <m/>
    <m/>
  </r>
  <r>
    <x v="9"/>
    <x v="0"/>
    <s v="РН-ЭН"/>
    <x v="23"/>
    <d v="1899-12-30T12:37:00"/>
    <s v="03:11.14"/>
    <d v="1899-12-30T12:37:00"/>
    <s v="АВР"/>
    <n v="25"/>
    <s v="ЗДЗ"/>
    <m/>
    <x v="0"/>
    <s v="ПС-34 &quot;Западная&quot; В-35 &quot;Западная - ВДК-3&quot;(М-17)"/>
    <x v="0"/>
    <x v="5"/>
    <s v="25 скважин на 7 кустах (1,7,8,10,102,104,105)"/>
    <s v="Повреждение муфты КЛ-35кВ"/>
    <n v="29.5"/>
    <n v="87.4"/>
    <n v="116.9"/>
    <s v="ТЧ"/>
    <n v="2012"/>
    <s v="POLT 42E/1X1-L12"/>
    <s v="Raychem"/>
    <d v="2014-09-01T00:00:00"/>
    <n v="100"/>
    <d v="2015-03-01T00:00:00"/>
    <s v="нет"/>
    <d v="2014-03-18T00:00:00"/>
    <s v="КП10"/>
    <s v="нет"/>
    <s v="нет"/>
    <s v="Нарушение технологии монтажа кабельной муфты"/>
    <m/>
    <m/>
    <m/>
  </r>
  <r>
    <x v="9"/>
    <x v="0"/>
    <s v="РН-ЭН"/>
    <x v="24"/>
    <d v="1899-12-30T14:10:00"/>
    <d v="2014-11-08T00:00:00"/>
    <d v="1899-12-30T14:55:00"/>
    <d v="1899-12-30T00:45:00"/>
    <s v="нет"/>
    <s v="МТЗ-1"/>
    <m/>
    <x v="2"/>
    <s v="ВЛ-10 кВ МН_x000a_СВЛ КРУ-6 (182,2 км)"/>
    <x v="2"/>
    <x v="2"/>
    <s v="ВЛ-10 кВ МН от КРУ-6 (182,2 км) до КРУ-9 (297,2 км) - БЛП-9,10,11,12,13,14,15,16"/>
    <s v="Схлест проводов при порывах ветра до 20м/с"/>
    <m/>
    <m/>
    <m/>
    <s v="ТЧ"/>
    <n v="2009"/>
    <s v="АС 120/19"/>
    <s v="-"/>
    <n v="2014"/>
    <n v="100"/>
    <n v="2015"/>
    <s v="нет"/>
    <n v="2009"/>
    <s v="КП15"/>
    <s v="нет"/>
    <s v="нет"/>
    <s v="Увеличение стрелы провеса произошло в следстии растягивания проводов при чрезвычайно низких температурах, не предусмотренных проектов ВЛ"/>
    <m/>
    <m/>
    <m/>
  </r>
  <r>
    <x v="9"/>
    <x v="0"/>
    <s v="РН-ЭН"/>
    <x v="24"/>
    <d v="1899-12-30T15:27:00"/>
    <d v="2014-11-08T00:00:00"/>
    <d v="1899-12-30T16:04:00"/>
    <d v="1899-12-30T00:37:00"/>
    <s v="нет"/>
    <s v="МТЗ-1"/>
    <m/>
    <x v="2"/>
    <s v="ВЛ-10 кВ МН_x000a_СВЛ КРУ-6 (182,2 км)"/>
    <x v="2"/>
    <x v="2"/>
    <s v="ВЛ-10 кВ МН от КРУ-6 (182,2 км) до КРУ-9 (297,2 км) - БЛП-9,10,11,12,13,14,15,16"/>
    <s v="Схлест проводов при порывах ветра до 20м/с"/>
    <m/>
    <m/>
    <m/>
    <s v="ТЧ"/>
    <n v="2009"/>
    <s v="АС 120/19"/>
    <s v="-"/>
    <n v="2014"/>
    <n v="100"/>
    <n v="2015"/>
    <s v="нет"/>
    <n v="2009"/>
    <s v="КП15"/>
    <s v="нет"/>
    <s v="нет"/>
    <s v="Увеличение стрелы провеса произошло в следстии растягивания проводов при чрезвычайно низких температурах, не предусмотренных проектов ВЛ"/>
    <m/>
    <m/>
    <m/>
  </r>
  <r>
    <x v="9"/>
    <x v="0"/>
    <s v="РН-ЭН"/>
    <x v="25"/>
    <d v="1899-12-30T15:17:00"/>
    <d v="2014-11-09T00:00:00"/>
    <d v="1899-12-30T15:17:00"/>
    <s v="АВР"/>
    <n v="2"/>
    <s v="МТЗ-1"/>
    <m/>
    <x v="0"/>
    <s v="ПС №30 &quot;Тихоновская&quot;_x000a_110/35/10 кВ_x000a_Вф.30-47"/>
    <x v="2"/>
    <x v="5"/>
    <s v="1 сек/10 кВ ЗРУ-10кВ №42 &quot;ВДК-1&quot;_x000a_В это же время отключились: Куст 100 -2 скважины; ОНД-4 в БКНС-2; _x000a_Н-2, Н-3 в БКНС-1;ГКА-4,5 в ГКС ВД-3; ГКА-1,5,6 в ГКС-1; ГКА-8,10 в ГКС-2; Н-3/1,3/4,3/8 в МН-1 УПСВ-Юг."/>
    <s v="Трехфазное короткое замыкание в ячейке 1ТСН ЗРУ 10 кВ №42 «ВДК-1»"/>
    <m/>
    <n v="3.5"/>
    <n v="3.5"/>
    <s v="ТЧ"/>
    <n v="2009"/>
    <s v="АС 120/19"/>
    <s v="-"/>
    <n v="2014"/>
    <n v="100"/>
    <n v="2015"/>
    <s v="нет"/>
    <n v="2009"/>
    <s v="КП1"/>
    <s v="нет"/>
    <s v="нет"/>
    <s v="Ошибочные действия персонала, обслуживающего электроустановку"/>
    <m/>
    <m/>
    <m/>
  </r>
  <r>
    <x v="9"/>
    <x v="0"/>
    <s v="РН-ЭН"/>
    <x v="26"/>
    <d v="1899-12-30T15:28:00"/>
    <d v="2014-11-19T00:00:00"/>
    <d v="1899-12-30T15:28:00"/>
    <d v="1899-12-30T00:00:00"/>
    <n v="30"/>
    <s v="нет"/>
    <m/>
    <x v="0"/>
    <s v="ВЛ 35 кВ М-25, ВЛ 35 кВ М-26"/>
    <x v="0"/>
    <x v="2"/>
    <s v="Добыча: 30 скв. (Куст 4 - 1скв., Куст8Б-1скв., Куст12-1скв., Куст205-3скв., Куст3-1скв., Куст20-2скв., Куст108-1скв., Куст111-2скв., Куст19-3скв., Куст110-3скв, Куст109-6скв., Куст6-1скв., Куст21-1скв., Куст112-1скв., Куст16-3скв.)                                  "/>
    <s v="Провис среднего  провода (ф.В) ВЛ 35кВ М-26  в пролете опор №№ 6, 7. Провод находился в близи провода ф.А ВЛ 35кВ М-25  в пролете опор №№ 6, 6/1. Место пересечения ВЛ."/>
    <m/>
    <n v="111"/>
    <n v="111"/>
    <s v="ТЧ"/>
    <n v="2010"/>
    <s v="АС 120/19"/>
    <s v="-"/>
    <n v="2014"/>
    <n v="100"/>
    <n v="2015"/>
    <s v="нет"/>
    <n v="2010"/>
    <s v="КП3"/>
    <s v="нет"/>
    <s v="нет"/>
    <s v="Движение грунта привело к отклонению опоры от вертикального положения и провису проводов"/>
    <m/>
    <m/>
    <m/>
  </r>
  <r>
    <x v="10"/>
    <x v="0"/>
    <s v="РН-ЭН"/>
    <x v="27"/>
    <d v="1899-12-30T18:34:00"/>
    <d v="2014-12-17T00:00:00"/>
    <d v="1899-12-30T18:57:00"/>
    <d v="1899-12-30T00:23:00"/>
    <n v="106"/>
    <s v="нет"/>
    <m/>
    <x v="1"/>
    <s v="ВГТЭС, В-110 С-8"/>
    <x v="1"/>
    <x v="4"/>
    <s v="106 скважин на 10 кустах (16, 17, 19, 20, 21, 24, 108, 109, 11, 112); УПСВ-С, БКНС-3"/>
    <s v="Отключение В-110 С-8 из-за механического кратковременного неумышленного воздействия работником СМНУ-70 на реле команды «ОТКЛЮЧИТЬ» (КСС1) при монтаже крышки кабельного лотка."/>
    <n v="226"/>
    <n v="400.9"/>
    <n v="626.9"/>
    <s v="РЗА"/>
    <n v="2011"/>
    <s v="С-6 "/>
    <s v="-"/>
    <d v="2013-12-01T00:00:00"/>
    <n v="100"/>
    <d v="2014-03-01T00:00:00"/>
    <s v="нет"/>
    <s v="-"/>
    <s v="КП23"/>
    <s v="нет"/>
    <s v="нет"/>
    <s v="Отключение В-110 С-8 из-за механического неумышленного воздействия работником СМНУ-70 на реле команды «ОТКЛЮЧИТЬ» (КСС1) при монтаже крышки кабельного лотка."/>
    <m/>
    <m/>
    <m/>
  </r>
  <r>
    <x v="0"/>
    <x v="1"/>
    <s v="НЭН"/>
    <x v="28"/>
    <d v="1899-12-30T16:55:00"/>
    <d v="2014-01-02T00:00:00"/>
    <d v="1899-12-30T17:38:00"/>
    <d v="1899-12-30T00:43:00"/>
    <n v="241"/>
    <m/>
    <m/>
    <x v="3"/>
    <s v="ГТЭС"/>
    <x v="3"/>
    <x v="4"/>
    <s v="ПС К-3, К-39, К-49 ДНС-2"/>
    <s v="Останов ГТЭС произошел из-за аварийных остановов компрессоров ДККС-4 и ДККС-1:_x000a_ДККС-4 «Давление в сепараторе очень высокое»_x000a_ДККС-1 «Температура газа на нагнетании очень высокая» "/>
    <n v="171.3"/>
    <m/>
    <n v="171.3"/>
    <s v="ГТУ"/>
    <m/>
    <s v="Centrax CX501-KB7"/>
    <m/>
    <m/>
    <m/>
    <m/>
    <m/>
    <m/>
    <s v="КП24"/>
    <m/>
    <m/>
    <s v="Выход из строя реле регулирования производительности ДККС-4 в сторону повышения"/>
    <s v="т"/>
    <m/>
    <m/>
  </r>
  <r>
    <x v="0"/>
    <x v="1"/>
    <s v="ВЭН"/>
    <x v="29"/>
    <d v="1899-12-30T03:48:00"/>
    <d v="2014-01-03T00:00:00"/>
    <d v="1899-12-30T10:45:00"/>
    <d v="1899-12-30T06:57:00"/>
    <n v="3"/>
    <m/>
    <s v="АПВН, РПВУ"/>
    <x v="0"/>
    <s v="ВЛ-6кВ Ф-18"/>
    <x v="2"/>
    <x v="2"/>
    <s v="ВЛ-6кВ Ф-18"/>
    <s v="Обрыв провода (фаза С в пролете опор №13;№14)"/>
    <n v="4"/>
    <m/>
    <n v="4"/>
    <s v="ТЧ"/>
    <s v="1992г."/>
    <m/>
    <m/>
    <s v="ТР - 30.04.2013г. "/>
    <m/>
    <s v="31.05.2014г."/>
    <m/>
    <m/>
    <s v="КП25"/>
    <m/>
    <m/>
    <m/>
    <m/>
    <m/>
    <m/>
  </r>
  <r>
    <x v="0"/>
    <x v="1"/>
    <m/>
    <x v="30"/>
    <m/>
    <m/>
    <m/>
    <m/>
    <m/>
    <m/>
    <m/>
    <x v="4"/>
    <m/>
    <x v="3"/>
    <x v="8"/>
    <m/>
    <m/>
    <m/>
    <m/>
    <m/>
    <m/>
    <m/>
    <m/>
    <m/>
    <m/>
    <m/>
    <m/>
    <m/>
    <m/>
    <m/>
    <m/>
    <m/>
    <s v="Нарушений не было"/>
    <m/>
    <m/>
    <m/>
  </r>
  <r>
    <x v="0"/>
    <x v="1"/>
    <m/>
    <x v="1"/>
    <m/>
    <m/>
    <m/>
    <m/>
    <m/>
    <m/>
    <m/>
    <x v="4"/>
    <m/>
    <x v="3"/>
    <x v="8"/>
    <m/>
    <m/>
    <m/>
    <m/>
    <m/>
    <m/>
    <m/>
    <m/>
    <m/>
    <m/>
    <m/>
    <m/>
    <m/>
    <m/>
    <m/>
    <m/>
    <m/>
    <s v="Нарушений не было"/>
    <m/>
    <m/>
    <m/>
  </r>
  <r>
    <x v="0"/>
    <x v="1"/>
    <m/>
    <x v="31"/>
    <m/>
    <m/>
    <m/>
    <m/>
    <m/>
    <m/>
    <m/>
    <x v="4"/>
    <m/>
    <x v="3"/>
    <x v="8"/>
    <m/>
    <m/>
    <m/>
    <m/>
    <m/>
    <m/>
    <m/>
    <m/>
    <m/>
    <m/>
    <m/>
    <m/>
    <m/>
    <m/>
    <m/>
    <m/>
    <m/>
    <s v="Нарушений не было"/>
    <m/>
    <m/>
    <m/>
  </r>
  <r>
    <x v="0"/>
    <x v="1"/>
    <m/>
    <x v="32"/>
    <m/>
    <m/>
    <m/>
    <m/>
    <m/>
    <m/>
    <m/>
    <x v="4"/>
    <m/>
    <x v="3"/>
    <x v="8"/>
    <m/>
    <m/>
    <m/>
    <m/>
    <m/>
    <m/>
    <m/>
    <m/>
    <m/>
    <m/>
    <m/>
    <m/>
    <m/>
    <m/>
    <m/>
    <m/>
    <m/>
    <s v="Нарушений не было"/>
    <m/>
    <m/>
    <m/>
  </r>
  <r>
    <x v="0"/>
    <x v="1"/>
    <m/>
    <x v="33"/>
    <m/>
    <m/>
    <m/>
    <m/>
    <m/>
    <m/>
    <m/>
    <x v="4"/>
    <m/>
    <x v="3"/>
    <x v="8"/>
    <m/>
    <m/>
    <m/>
    <m/>
    <m/>
    <m/>
    <m/>
    <m/>
    <m/>
    <m/>
    <m/>
    <m/>
    <m/>
    <m/>
    <m/>
    <m/>
    <m/>
    <s v="Нарушений не было"/>
    <m/>
    <m/>
    <m/>
  </r>
  <r>
    <x v="0"/>
    <x v="1"/>
    <m/>
    <x v="2"/>
    <m/>
    <m/>
    <m/>
    <m/>
    <m/>
    <m/>
    <m/>
    <x v="4"/>
    <m/>
    <x v="3"/>
    <x v="8"/>
    <m/>
    <m/>
    <m/>
    <m/>
    <m/>
    <m/>
    <m/>
    <m/>
    <m/>
    <m/>
    <m/>
    <m/>
    <m/>
    <m/>
    <m/>
    <m/>
    <m/>
    <s v="Нарушений не было"/>
    <m/>
    <m/>
    <m/>
  </r>
  <r>
    <x v="0"/>
    <x v="1"/>
    <m/>
    <x v="34"/>
    <m/>
    <m/>
    <m/>
    <m/>
    <m/>
    <m/>
    <m/>
    <x v="4"/>
    <m/>
    <x v="3"/>
    <x v="8"/>
    <m/>
    <m/>
    <m/>
    <m/>
    <m/>
    <m/>
    <m/>
    <m/>
    <m/>
    <m/>
    <m/>
    <m/>
    <m/>
    <m/>
    <m/>
    <m/>
    <m/>
    <s v="Нарушений не было"/>
    <m/>
    <m/>
    <m/>
  </r>
  <r>
    <x v="0"/>
    <x v="1"/>
    <m/>
    <x v="35"/>
    <m/>
    <m/>
    <m/>
    <m/>
    <m/>
    <m/>
    <m/>
    <x v="4"/>
    <m/>
    <x v="3"/>
    <x v="8"/>
    <m/>
    <m/>
    <m/>
    <m/>
    <m/>
    <m/>
    <m/>
    <m/>
    <m/>
    <m/>
    <m/>
    <m/>
    <m/>
    <m/>
    <m/>
    <m/>
    <m/>
    <s v="Нарушений не было"/>
    <m/>
    <m/>
    <m/>
  </r>
  <r>
    <x v="0"/>
    <x v="1"/>
    <m/>
    <x v="36"/>
    <m/>
    <m/>
    <m/>
    <m/>
    <m/>
    <m/>
    <m/>
    <x v="4"/>
    <m/>
    <x v="3"/>
    <x v="8"/>
    <m/>
    <m/>
    <m/>
    <m/>
    <m/>
    <m/>
    <m/>
    <m/>
    <m/>
    <m/>
    <m/>
    <m/>
    <m/>
    <m/>
    <m/>
    <m/>
    <m/>
    <s v="Нарушений не было"/>
    <m/>
    <m/>
    <m/>
  </r>
  <r>
    <x v="0"/>
    <x v="1"/>
    <m/>
    <x v="37"/>
    <m/>
    <m/>
    <m/>
    <m/>
    <m/>
    <m/>
    <m/>
    <x v="4"/>
    <m/>
    <x v="3"/>
    <x v="8"/>
    <m/>
    <m/>
    <m/>
    <m/>
    <m/>
    <m/>
    <m/>
    <m/>
    <m/>
    <m/>
    <m/>
    <m/>
    <m/>
    <m/>
    <m/>
    <m/>
    <m/>
    <s v="Нарушений не было"/>
    <m/>
    <m/>
    <m/>
  </r>
  <r>
    <x v="0"/>
    <x v="1"/>
    <m/>
    <x v="38"/>
    <m/>
    <m/>
    <m/>
    <m/>
    <m/>
    <m/>
    <m/>
    <x v="4"/>
    <m/>
    <x v="3"/>
    <x v="8"/>
    <m/>
    <m/>
    <m/>
    <m/>
    <m/>
    <m/>
    <m/>
    <m/>
    <m/>
    <m/>
    <m/>
    <m/>
    <m/>
    <m/>
    <m/>
    <m/>
    <m/>
    <s v="Нарушений не было"/>
    <m/>
    <m/>
    <m/>
  </r>
  <r>
    <x v="0"/>
    <x v="1"/>
    <m/>
    <x v="39"/>
    <m/>
    <m/>
    <m/>
    <m/>
    <m/>
    <m/>
    <m/>
    <x v="4"/>
    <m/>
    <x v="3"/>
    <x v="8"/>
    <m/>
    <m/>
    <m/>
    <m/>
    <m/>
    <m/>
    <m/>
    <m/>
    <m/>
    <m/>
    <m/>
    <m/>
    <m/>
    <m/>
    <m/>
    <m/>
    <m/>
    <s v="Нарушений не было"/>
    <m/>
    <m/>
    <m/>
  </r>
  <r>
    <x v="0"/>
    <x v="1"/>
    <m/>
    <x v="40"/>
    <m/>
    <m/>
    <m/>
    <m/>
    <m/>
    <m/>
    <m/>
    <x v="4"/>
    <m/>
    <x v="3"/>
    <x v="8"/>
    <m/>
    <m/>
    <m/>
    <m/>
    <m/>
    <m/>
    <m/>
    <m/>
    <m/>
    <m/>
    <m/>
    <m/>
    <m/>
    <m/>
    <m/>
    <m/>
    <m/>
    <s v="Нарушений не было"/>
    <m/>
    <m/>
    <m/>
  </r>
  <r>
    <x v="0"/>
    <x v="1"/>
    <m/>
    <x v="41"/>
    <m/>
    <m/>
    <m/>
    <m/>
    <m/>
    <m/>
    <m/>
    <x v="4"/>
    <m/>
    <x v="3"/>
    <x v="8"/>
    <m/>
    <m/>
    <m/>
    <m/>
    <m/>
    <m/>
    <m/>
    <m/>
    <m/>
    <m/>
    <m/>
    <m/>
    <m/>
    <m/>
    <m/>
    <m/>
    <m/>
    <s v="Нарушений не было"/>
    <m/>
    <m/>
    <m/>
  </r>
  <r>
    <x v="0"/>
    <x v="1"/>
    <m/>
    <x v="42"/>
    <m/>
    <m/>
    <m/>
    <m/>
    <m/>
    <m/>
    <m/>
    <x v="4"/>
    <m/>
    <x v="3"/>
    <x v="8"/>
    <m/>
    <m/>
    <m/>
    <m/>
    <m/>
    <m/>
    <m/>
    <m/>
    <m/>
    <m/>
    <m/>
    <m/>
    <m/>
    <m/>
    <m/>
    <m/>
    <m/>
    <s v="Нарушений не было"/>
    <m/>
    <m/>
    <m/>
  </r>
  <r>
    <x v="0"/>
    <x v="1"/>
    <m/>
    <x v="3"/>
    <m/>
    <m/>
    <m/>
    <m/>
    <m/>
    <m/>
    <m/>
    <x v="4"/>
    <m/>
    <x v="3"/>
    <x v="8"/>
    <m/>
    <m/>
    <m/>
    <m/>
    <m/>
    <m/>
    <m/>
    <m/>
    <m/>
    <m/>
    <m/>
    <m/>
    <m/>
    <m/>
    <m/>
    <m/>
    <m/>
    <s v="Нарушений не было"/>
    <m/>
    <m/>
    <m/>
  </r>
  <r>
    <x v="1"/>
    <x v="1"/>
    <m/>
    <x v="43"/>
    <m/>
    <m/>
    <m/>
    <m/>
    <m/>
    <m/>
    <m/>
    <x v="4"/>
    <m/>
    <x v="3"/>
    <x v="8"/>
    <m/>
    <m/>
    <m/>
    <m/>
    <m/>
    <m/>
    <m/>
    <m/>
    <m/>
    <m/>
    <m/>
    <m/>
    <m/>
    <m/>
    <m/>
    <m/>
    <m/>
    <s v="Нарушений не было"/>
    <m/>
    <m/>
    <m/>
  </r>
  <r>
    <x v="1"/>
    <x v="1"/>
    <m/>
    <x v="44"/>
    <m/>
    <m/>
    <m/>
    <m/>
    <m/>
    <m/>
    <m/>
    <x v="4"/>
    <m/>
    <x v="3"/>
    <x v="8"/>
    <m/>
    <m/>
    <m/>
    <m/>
    <m/>
    <m/>
    <m/>
    <m/>
    <m/>
    <m/>
    <m/>
    <m/>
    <m/>
    <m/>
    <m/>
    <m/>
    <m/>
    <s v="Нарушений не было"/>
    <m/>
    <m/>
    <m/>
  </r>
  <r>
    <x v="1"/>
    <x v="1"/>
    <m/>
    <x v="4"/>
    <m/>
    <m/>
    <m/>
    <m/>
    <m/>
    <m/>
    <m/>
    <x v="4"/>
    <m/>
    <x v="3"/>
    <x v="8"/>
    <m/>
    <m/>
    <m/>
    <m/>
    <m/>
    <m/>
    <m/>
    <m/>
    <m/>
    <m/>
    <m/>
    <m/>
    <m/>
    <m/>
    <m/>
    <m/>
    <m/>
    <s v="Нарушений не было"/>
    <m/>
    <m/>
    <m/>
  </r>
  <r>
    <x v="1"/>
    <x v="1"/>
    <m/>
    <x v="45"/>
    <m/>
    <m/>
    <m/>
    <m/>
    <m/>
    <m/>
    <m/>
    <x v="4"/>
    <m/>
    <x v="3"/>
    <x v="8"/>
    <m/>
    <m/>
    <m/>
    <m/>
    <m/>
    <m/>
    <m/>
    <m/>
    <m/>
    <m/>
    <m/>
    <m/>
    <m/>
    <m/>
    <m/>
    <m/>
    <m/>
    <s v="Нарушений не было"/>
    <m/>
    <m/>
    <m/>
  </r>
  <r>
    <x v="1"/>
    <x v="1"/>
    <m/>
    <x v="46"/>
    <m/>
    <m/>
    <m/>
    <m/>
    <m/>
    <m/>
    <m/>
    <x v="4"/>
    <m/>
    <x v="3"/>
    <x v="8"/>
    <m/>
    <m/>
    <m/>
    <m/>
    <m/>
    <m/>
    <m/>
    <m/>
    <m/>
    <m/>
    <m/>
    <m/>
    <m/>
    <m/>
    <m/>
    <m/>
    <m/>
    <s v="Нарушений не было"/>
    <m/>
    <m/>
    <m/>
  </r>
  <r>
    <x v="1"/>
    <x v="1"/>
    <m/>
    <x v="5"/>
    <m/>
    <m/>
    <m/>
    <m/>
    <m/>
    <m/>
    <m/>
    <x v="4"/>
    <m/>
    <x v="3"/>
    <x v="8"/>
    <m/>
    <m/>
    <m/>
    <m/>
    <m/>
    <m/>
    <m/>
    <m/>
    <m/>
    <m/>
    <m/>
    <m/>
    <m/>
    <m/>
    <m/>
    <m/>
    <m/>
    <s v="Нарушений не было"/>
    <m/>
    <m/>
    <m/>
  </r>
  <r>
    <x v="1"/>
    <x v="1"/>
    <m/>
    <x v="47"/>
    <m/>
    <m/>
    <m/>
    <m/>
    <m/>
    <m/>
    <m/>
    <x v="4"/>
    <m/>
    <x v="3"/>
    <x v="8"/>
    <m/>
    <m/>
    <m/>
    <m/>
    <m/>
    <m/>
    <m/>
    <m/>
    <m/>
    <m/>
    <m/>
    <m/>
    <m/>
    <m/>
    <m/>
    <m/>
    <m/>
    <s v="Нарушений не было"/>
    <m/>
    <m/>
    <m/>
  </r>
  <r>
    <x v="1"/>
    <x v="1"/>
    <m/>
    <x v="48"/>
    <m/>
    <m/>
    <m/>
    <m/>
    <m/>
    <m/>
    <m/>
    <x v="4"/>
    <m/>
    <x v="3"/>
    <x v="8"/>
    <m/>
    <m/>
    <m/>
    <m/>
    <m/>
    <m/>
    <m/>
    <m/>
    <m/>
    <m/>
    <m/>
    <m/>
    <m/>
    <m/>
    <m/>
    <m/>
    <m/>
    <s v="Нарушений не было"/>
    <m/>
    <m/>
    <m/>
  </r>
  <r>
    <x v="1"/>
    <x v="1"/>
    <m/>
    <x v="49"/>
    <m/>
    <m/>
    <m/>
    <m/>
    <m/>
    <m/>
    <m/>
    <x v="4"/>
    <m/>
    <x v="3"/>
    <x v="8"/>
    <m/>
    <m/>
    <m/>
    <m/>
    <m/>
    <m/>
    <m/>
    <m/>
    <m/>
    <m/>
    <m/>
    <m/>
    <m/>
    <m/>
    <m/>
    <m/>
    <m/>
    <s v="Нарушений не было"/>
    <m/>
    <m/>
    <m/>
  </r>
  <r>
    <x v="1"/>
    <x v="1"/>
    <m/>
    <x v="50"/>
    <m/>
    <m/>
    <m/>
    <m/>
    <m/>
    <m/>
    <m/>
    <x v="4"/>
    <m/>
    <x v="3"/>
    <x v="8"/>
    <m/>
    <m/>
    <m/>
    <m/>
    <m/>
    <m/>
    <m/>
    <m/>
    <m/>
    <m/>
    <m/>
    <m/>
    <m/>
    <m/>
    <m/>
    <m/>
    <m/>
    <s v="Нарушений не было"/>
    <m/>
    <m/>
    <m/>
  </r>
  <r>
    <x v="1"/>
    <x v="1"/>
    <m/>
    <x v="51"/>
    <m/>
    <m/>
    <m/>
    <m/>
    <m/>
    <m/>
    <m/>
    <x v="4"/>
    <m/>
    <x v="3"/>
    <x v="8"/>
    <m/>
    <m/>
    <m/>
    <m/>
    <m/>
    <m/>
    <m/>
    <m/>
    <m/>
    <m/>
    <m/>
    <m/>
    <m/>
    <m/>
    <m/>
    <m/>
    <m/>
    <s v="Нарушений не было"/>
    <m/>
    <m/>
    <m/>
  </r>
  <r>
    <x v="1"/>
    <x v="1"/>
    <m/>
    <x v="6"/>
    <m/>
    <m/>
    <m/>
    <m/>
    <m/>
    <m/>
    <m/>
    <x v="4"/>
    <m/>
    <x v="3"/>
    <x v="8"/>
    <m/>
    <m/>
    <m/>
    <m/>
    <m/>
    <m/>
    <m/>
    <m/>
    <m/>
    <m/>
    <m/>
    <m/>
    <m/>
    <m/>
    <m/>
    <m/>
    <m/>
    <s v="Нарушений не было"/>
    <m/>
    <m/>
    <m/>
  </r>
  <r>
    <x v="1"/>
    <x v="1"/>
    <m/>
    <x v="52"/>
    <m/>
    <m/>
    <m/>
    <m/>
    <m/>
    <m/>
    <m/>
    <x v="4"/>
    <m/>
    <x v="3"/>
    <x v="8"/>
    <m/>
    <m/>
    <m/>
    <m/>
    <m/>
    <m/>
    <m/>
    <m/>
    <m/>
    <m/>
    <m/>
    <m/>
    <m/>
    <m/>
    <m/>
    <m/>
    <m/>
    <s v="Нарушений не было"/>
    <m/>
    <m/>
    <m/>
  </r>
  <r>
    <x v="1"/>
    <x v="1"/>
    <m/>
    <x v="53"/>
    <m/>
    <m/>
    <m/>
    <m/>
    <m/>
    <m/>
    <m/>
    <x v="4"/>
    <m/>
    <x v="3"/>
    <x v="8"/>
    <m/>
    <m/>
    <m/>
    <m/>
    <m/>
    <m/>
    <m/>
    <m/>
    <m/>
    <m/>
    <m/>
    <m/>
    <m/>
    <m/>
    <m/>
    <m/>
    <m/>
    <s v="Нарушений не было"/>
    <m/>
    <m/>
    <m/>
  </r>
  <r>
    <x v="1"/>
    <x v="1"/>
    <m/>
    <x v="54"/>
    <m/>
    <m/>
    <m/>
    <m/>
    <m/>
    <m/>
    <m/>
    <x v="4"/>
    <m/>
    <x v="3"/>
    <x v="8"/>
    <m/>
    <m/>
    <m/>
    <m/>
    <m/>
    <m/>
    <m/>
    <m/>
    <m/>
    <m/>
    <m/>
    <m/>
    <m/>
    <m/>
    <m/>
    <m/>
    <m/>
    <s v="Нарушений не было"/>
    <m/>
    <m/>
    <m/>
  </r>
  <r>
    <x v="1"/>
    <x v="1"/>
    <m/>
    <x v="55"/>
    <m/>
    <m/>
    <m/>
    <m/>
    <m/>
    <m/>
    <m/>
    <x v="4"/>
    <m/>
    <x v="3"/>
    <x v="8"/>
    <m/>
    <m/>
    <m/>
    <m/>
    <m/>
    <m/>
    <m/>
    <m/>
    <m/>
    <m/>
    <m/>
    <m/>
    <m/>
    <m/>
    <m/>
    <m/>
    <m/>
    <s v="Нарушений не было"/>
    <m/>
    <m/>
    <m/>
  </r>
  <r>
    <x v="1"/>
    <x v="1"/>
    <m/>
    <x v="56"/>
    <m/>
    <m/>
    <m/>
    <m/>
    <m/>
    <m/>
    <m/>
    <x v="4"/>
    <m/>
    <x v="3"/>
    <x v="8"/>
    <m/>
    <m/>
    <m/>
    <m/>
    <m/>
    <m/>
    <m/>
    <m/>
    <m/>
    <m/>
    <m/>
    <m/>
    <m/>
    <m/>
    <m/>
    <m/>
    <m/>
    <s v="Нарушений не было"/>
    <m/>
    <m/>
    <m/>
  </r>
  <r>
    <x v="1"/>
    <x v="1"/>
    <m/>
    <x v="7"/>
    <m/>
    <m/>
    <m/>
    <m/>
    <m/>
    <m/>
    <m/>
    <x v="4"/>
    <m/>
    <x v="3"/>
    <x v="8"/>
    <m/>
    <m/>
    <m/>
    <m/>
    <m/>
    <m/>
    <m/>
    <m/>
    <m/>
    <m/>
    <m/>
    <m/>
    <m/>
    <m/>
    <m/>
    <m/>
    <m/>
    <s v="Нарушений не было"/>
    <m/>
    <m/>
    <m/>
  </r>
  <r>
    <x v="1"/>
    <x v="1"/>
    <m/>
    <x v="57"/>
    <m/>
    <m/>
    <m/>
    <m/>
    <m/>
    <m/>
    <m/>
    <x v="4"/>
    <m/>
    <x v="3"/>
    <x v="8"/>
    <m/>
    <m/>
    <m/>
    <m/>
    <m/>
    <m/>
    <m/>
    <m/>
    <m/>
    <m/>
    <m/>
    <m/>
    <m/>
    <m/>
    <m/>
    <m/>
    <m/>
    <s v="Нарушений не было"/>
    <m/>
    <m/>
    <m/>
  </r>
  <r>
    <x v="1"/>
    <x v="1"/>
    <m/>
    <x v="58"/>
    <m/>
    <m/>
    <m/>
    <m/>
    <m/>
    <m/>
    <m/>
    <x v="4"/>
    <m/>
    <x v="3"/>
    <x v="8"/>
    <m/>
    <m/>
    <m/>
    <m/>
    <m/>
    <m/>
    <m/>
    <m/>
    <m/>
    <m/>
    <m/>
    <m/>
    <m/>
    <m/>
    <m/>
    <m/>
    <m/>
    <s v="Нарушений не было"/>
    <m/>
    <m/>
    <m/>
  </r>
  <r>
    <x v="1"/>
    <x v="1"/>
    <m/>
    <x v="59"/>
    <m/>
    <m/>
    <m/>
    <m/>
    <m/>
    <m/>
    <m/>
    <x v="4"/>
    <m/>
    <x v="3"/>
    <x v="8"/>
    <m/>
    <m/>
    <m/>
    <m/>
    <m/>
    <m/>
    <m/>
    <m/>
    <m/>
    <m/>
    <m/>
    <m/>
    <m/>
    <m/>
    <m/>
    <m/>
    <m/>
    <s v="Нарушений не было"/>
    <m/>
    <m/>
    <m/>
  </r>
  <r>
    <x v="1"/>
    <x v="1"/>
    <m/>
    <x v="60"/>
    <m/>
    <m/>
    <m/>
    <m/>
    <m/>
    <m/>
    <m/>
    <x v="4"/>
    <m/>
    <x v="3"/>
    <x v="8"/>
    <m/>
    <m/>
    <m/>
    <m/>
    <m/>
    <m/>
    <m/>
    <m/>
    <m/>
    <m/>
    <m/>
    <m/>
    <m/>
    <m/>
    <m/>
    <m/>
    <m/>
    <s v="Нарушений не было"/>
    <m/>
    <m/>
    <m/>
  </r>
  <r>
    <x v="1"/>
    <x v="1"/>
    <m/>
    <x v="61"/>
    <m/>
    <m/>
    <m/>
    <m/>
    <m/>
    <m/>
    <m/>
    <x v="4"/>
    <m/>
    <x v="3"/>
    <x v="8"/>
    <m/>
    <m/>
    <m/>
    <m/>
    <m/>
    <m/>
    <m/>
    <m/>
    <m/>
    <m/>
    <m/>
    <m/>
    <m/>
    <m/>
    <m/>
    <m/>
    <m/>
    <s v="Нарушений не было"/>
    <m/>
    <m/>
    <m/>
  </r>
  <r>
    <x v="2"/>
    <x v="1"/>
    <m/>
    <x v="62"/>
    <d v="1899-12-30T06:52:00"/>
    <d v="2014-03-05T00:00:00"/>
    <d v="1899-12-30T09:15:00"/>
    <d v="1899-12-30T02:23:00"/>
    <n v="3"/>
    <m/>
    <m/>
    <x v="0"/>
    <s v="Т-2 ПС-35/6кВ К-30"/>
    <x v="0"/>
    <x v="0"/>
    <s v="ВЛ-6кВ Ф-8, 16"/>
    <s v="Повреждение Т-2 на ПС-35/6кВ К-30"/>
    <m/>
    <m/>
    <n v="1.4"/>
    <s v="Т"/>
    <s v="1992г."/>
    <s v="TONb 4000/35;"/>
    <m/>
    <s v="КР - 07.03.2014г. "/>
    <m/>
    <s v="05.09.2014г."/>
    <m/>
    <m/>
    <s v="КП23"/>
    <m/>
    <m/>
    <m/>
    <m/>
    <m/>
    <m/>
  </r>
  <r>
    <x v="2"/>
    <x v="1"/>
    <m/>
    <x v="63"/>
    <m/>
    <m/>
    <m/>
    <m/>
    <m/>
    <m/>
    <m/>
    <x v="4"/>
    <m/>
    <x v="3"/>
    <x v="8"/>
    <m/>
    <m/>
    <m/>
    <m/>
    <m/>
    <m/>
    <m/>
    <m/>
    <m/>
    <m/>
    <m/>
    <m/>
    <m/>
    <m/>
    <m/>
    <m/>
    <m/>
    <s v="Нарушений не было"/>
    <m/>
    <m/>
    <m/>
  </r>
  <r>
    <x v="2"/>
    <x v="1"/>
    <m/>
    <x v="64"/>
    <d v="1899-12-30T14:15:00"/>
    <d v="2014-03-07T00:00:00"/>
    <d v="1899-12-30T15:15:00"/>
    <d v="1899-12-30T01:00:00"/>
    <n v="1"/>
    <m/>
    <m/>
    <x v="0"/>
    <s v="Т-2 250кВА 2КТППНКС К-6Б/1"/>
    <x v="2"/>
    <x v="6"/>
    <s v="Т-2 250кВА 2КТППНКС К-6Б/1"/>
    <s v="Нагрев шпильки 0,4кВ Т-2 250кВА КТППНКС К-6Б"/>
    <m/>
    <m/>
    <n v="0.6"/>
    <s v="Т"/>
    <n v="1986"/>
    <m/>
    <m/>
    <s v="ТО -06.03.2014"/>
    <m/>
    <m/>
    <m/>
    <m/>
    <s v="КП23"/>
    <m/>
    <m/>
    <s v="При ТО онаружен нагрев шпильки. 07.03.2014 года произведен ТР."/>
    <m/>
    <m/>
    <m/>
  </r>
  <r>
    <x v="2"/>
    <x v="1"/>
    <m/>
    <x v="65"/>
    <m/>
    <m/>
    <m/>
    <m/>
    <m/>
    <m/>
    <m/>
    <x v="4"/>
    <m/>
    <x v="3"/>
    <x v="8"/>
    <m/>
    <m/>
    <m/>
    <m/>
    <m/>
    <m/>
    <m/>
    <m/>
    <m/>
    <m/>
    <m/>
    <m/>
    <m/>
    <m/>
    <m/>
    <m/>
    <m/>
    <s v="Нарушений не было"/>
    <m/>
    <m/>
    <m/>
  </r>
  <r>
    <x v="2"/>
    <x v="1"/>
    <m/>
    <x v="66"/>
    <m/>
    <m/>
    <m/>
    <m/>
    <m/>
    <m/>
    <m/>
    <x v="4"/>
    <m/>
    <x v="3"/>
    <x v="8"/>
    <m/>
    <m/>
    <m/>
    <m/>
    <m/>
    <m/>
    <m/>
    <m/>
    <m/>
    <m/>
    <m/>
    <m/>
    <m/>
    <m/>
    <m/>
    <m/>
    <m/>
    <s v="Нарушений не было"/>
    <m/>
    <m/>
    <m/>
  </r>
  <r>
    <x v="2"/>
    <x v="1"/>
    <m/>
    <x v="67"/>
    <m/>
    <m/>
    <m/>
    <m/>
    <m/>
    <m/>
    <m/>
    <x v="4"/>
    <m/>
    <x v="3"/>
    <x v="8"/>
    <m/>
    <m/>
    <m/>
    <m/>
    <m/>
    <m/>
    <m/>
    <m/>
    <m/>
    <m/>
    <m/>
    <m/>
    <m/>
    <m/>
    <m/>
    <m/>
    <m/>
    <s v="Нарушений не было"/>
    <m/>
    <m/>
    <m/>
  </r>
  <r>
    <x v="2"/>
    <x v="1"/>
    <m/>
    <x v="68"/>
    <m/>
    <m/>
    <m/>
    <m/>
    <m/>
    <m/>
    <m/>
    <x v="4"/>
    <m/>
    <x v="3"/>
    <x v="8"/>
    <m/>
    <m/>
    <m/>
    <m/>
    <m/>
    <m/>
    <m/>
    <m/>
    <m/>
    <m/>
    <m/>
    <m/>
    <m/>
    <m/>
    <m/>
    <m/>
    <m/>
    <s v="Нарушений не было"/>
    <m/>
    <m/>
    <m/>
  </r>
  <r>
    <x v="2"/>
    <x v="1"/>
    <m/>
    <x v="69"/>
    <m/>
    <m/>
    <m/>
    <m/>
    <m/>
    <m/>
    <m/>
    <x v="4"/>
    <m/>
    <x v="3"/>
    <x v="8"/>
    <m/>
    <m/>
    <m/>
    <m/>
    <m/>
    <m/>
    <m/>
    <m/>
    <m/>
    <m/>
    <m/>
    <m/>
    <m/>
    <m/>
    <m/>
    <m/>
    <m/>
    <s v="Нарушений не было"/>
    <m/>
    <m/>
    <m/>
  </r>
  <r>
    <x v="2"/>
    <x v="1"/>
    <m/>
    <x v="70"/>
    <m/>
    <m/>
    <m/>
    <m/>
    <m/>
    <m/>
    <m/>
    <x v="4"/>
    <m/>
    <x v="3"/>
    <x v="8"/>
    <m/>
    <m/>
    <m/>
    <m/>
    <m/>
    <m/>
    <m/>
    <m/>
    <m/>
    <m/>
    <m/>
    <m/>
    <m/>
    <m/>
    <m/>
    <m/>
    <m/>
    <s v="Нарушений не было"/>
    <m/>
    <m/>
    <m/>
  </r>
  <r>
    <x v="2"/>
    <x v="1"/>
    <m/>
    <x v="71"/>
    <d v="1899-12-30T12:06:00"/>
    <d v="2014-03-14T00:00:00"/>
    <d v="1899-12-30T14:50:00"/>
    <d v="1899-12-30T02:44:00"/>
    <n v="12"/>
    <m/>
    <s v="АПВН, РПВУ"/>
    <x v="0"/>
    <s v="ВЛ-6кВ Ф-12 ПС-35/6кВ &quot;БКНС-2&quot;"/>
    <x v="2"/>
    <x v="2"/>
    <s v="ВЛ-6кВ Ф-12 ПС-35/6кВ &quot;БКНС-2&quot;"/>
    <s v="опора 2' отпайка на куст 86 разрушение изолятора фазы B, провод на фазе A, АПВ-не успешно"/>
    <m/>
    <m/>
    <n v="6.7"/>
    <s v="И"/>
    <n v="1988"/>
    <s v="ШС-10"/>
    <m/>
    <s v="ТО -023.11.2013, ТР - 12.05.2012"/>
    <m/>
    <m/>
    <s v="ТР в 2013 году."/>
    <m/>
    <s v="КП12"/>
    <m/>
    <m/>
    <s v="Разрушение изолятора 6кВ ф-В на оп. №30."/>
    <m/>
    <m/>
    <m/>
  </r>
  <r>
    <x v="2"/>
    <x v="1"/>
    <m/>
    <x v="72"/>
    <m/>
    <m/>
    <m/>
    <m/>
    <m/>
    <m/>
    <m/>
    <x v="4"/>
    <m/>
    <x v="3"/>
    <x v="8"/>
    <m/>
    <m/>
    <m/>
    <m/>
    <m/>
    <m/>
    <m/>
    <m/>
    <m/>
    <m/>
    <m/>
    <m/>
    <m/>
    <m/>
    <m/>
    <m/>
    <m/>
    <s v="Нарушений не было"/>
    <m/>
    <m/>
    <m/>
  </r>
  <r>
    <x v="2"/>
    <x v="1"/>
    <m/>
    <x v="73"/>
    <d v="1899-12-30T16:25:00"/>
    <d v="2014-03-16T00:00:00"/>
    <d v="1899-12-30T18:55:00"/>
    <d v="1899-12-30T02:30:00"/>
    <n v="11"/>
    <m/>
    <m/>
    <x v="2"/>
    <s v="ВЛ-6кВ Ф-15 ПС-35/6кВ &quot;ДНС-АЕ&quot;"/>
    <x v="2"/>
    <x v="2"/>
    <s v="ВЛ-6кВ Ф-15 ПС-35/6кВ &quot;ДНС-АЕ&quot;"/>
    <s v="Аварийное отключение по сильному ветру"/>
    <m/>
    <m/>
    <n v="6.9"/>
    <s v="И"/>
    <n v="1993"/>
    <s v="ШС-10"/>
    <m/>
    <s v="ОС-04.10.2013"/>
    <m/>
    <m/>
    <m/>
    <m/>
    <s v="КП23"/>
    <m/>
    <m/>
    <m/>
    <m/>
    <m/>
    <m/>
  </r>
  <r>
    <x v="2"/>
    <x v="1"/>
    <m/>
    <x v="74"/>
    <m/>
    <m/>
    <m/>
    <m/>
    <m/>
    <m/>
    <m/>
    <x v="4"/>
    <m/>
    <x v="3"/>
    <x v="8"/>
    <m/>
    <m/>
    <m/>
    <m/>
    <m/>
    <m/>
    <m/>
    <m/>
    <m/>
    <m/>
    <m/>
    <m/>
    <m/>
    <m/>
    <m/>
    <m/>
    <m/>
    <s v="Нарушений не было"/>
    <m/>
    <m/>
    <m/>
  </r>
  <r>
    <x v="2"/>
    <x v="1"/>
    <m/>
    <x v="75"/>
    <m/>
    <m/>
    <m/>
    <m/>
    <m/>
    <m/>
    <m/>
    <x v="4"/>
    <m/>
    <x v="3"/>
    <x v="8"/>
    <m/>
    <m/>
    <m/>
    <m/>
    <m/>
    <m/>
    <m/>
    <m/>
    <m/>
    <m/>
    <m/>
    <m/>
    <m/>
    <m/>
    <m/>
    <m/>
    <m/>
    <s v="Нарушений не было"/>
    <m/>
    <m/>
    <m/>
  </r>
  <r>
    <x v="2"/>
    <x v="1"/>
    <m/>
    <x v="76"/>
    <m/>
    <m/>
    <m/>
    <m/>
    <m/>
    <m/>
    <m/>
    <x v="4"/>
    <m/>
    <x v="3"/>
    <x v="8"/>
    <m/>
    <m/>
    <m/>
    <m/>
    <m/>
    <m/>
    <m/>
    <m/>
    <m/>
    <m/>
    <m/>
    <m/>
    <m/>
    <m/>
    <m/>
    <m/>
    <m/>
    <s v="Нарушений не было"/>
    <m/>
    <m/>
    <m/>
  </r>
  <r>
    <x v="2"/>
    <x v="1"/>
    <m/>
    <x v="77"/>
    <m/>
    <m/>
    <m/>
    <m/>
    <m/>
    <m/>
    <m/>
    <x v="4"/>
    <m/>
    <x v="3"/>
    <x v="8"/>
    <m/>
    <m/>
    <m/>
    <m/>
    <m/>
    <m/>
    <m/>
    <m/>
    <m/>
    <m/>
    <m/>
    <m/>
    <m/>
    <m/>
    <m/>
    <m/>
    <m/>
    <s v="Нарушений не было"/>
    <m/>
    <m/>
    <m/>
  </r>
  <r>
    <x v="2"/>
    <x v="1"/>
    <m/>
    <x v="78"/>
    <m/>
    <m/>
    <m/>
    <m/>
    <m/>
    <m/>
    <m/>
    <x v="4"/>
    <m/>
    <x v="3"/>
    <x v="8"/>
    <m/>
    <m/>
    <m/>
    <m/>
    <m/>
    <m/>
    <m/>
    <m/>
    <m/>
    <m/>
    <m/>
    <m/>
    <m/>
    <m/>
    <m/>
    <m/>
    <m/>
    <s v="Нарушений не было"/>
    <m/>
    <m/>
    <m/>
  </r>
  <r>
    <x v="2"/>
    <x v="1"/>
    <m/>
    <x v="9"/>
    <m/>
    <m/>
    <m/>
    <m/>
    <m/>
    <m/>
    <m/>
    <x v="4"/>
    <m/>
    <x v="3"/>
    <x v="8"/>
    <m/>
    <m/>
    <m/>
    <m/>
    <m/>
    <m/>
    <m/>
    <m/>
    <m/>
    <m/>
    <m/>
    <m/>
    <m/>
    <m/>
    <m/>
    <m/>
    <m/>
    <s v="Нарушений не было"/>
    <m/>
    <m/>
    <m/>
  </r>
  <r>
    <x v="2"/>
    <x v="1"/>
    <m/>
    <x v="79"/>
    <m/>
    <m/>
    <m/>
    <m/>
    <m/>
    <m/>
    <m/>
    <x v="4"/>
    <m/>
    <x v="3"/>
    <x v="8"/>
    <m/>
    <m/>
    <m/>
    <m/>
    <m/>
    <m/>
    <m/>
    <m/>
    <m/>
    <m/>
    <m/>
    <m/>
    <m/>
    <m/>
    <m/>
    <m/>
    <m/>
    <s v="Нарушений не было"/>
    <m/>
    <m/>
    <m/>
  </r>
  <r>
    <x v="2"/>
    <x v="1"/>
    <m/>
    <x v="80"/>
    <m/>
    <m/>
    <m/>
    <m/>
    <m/>
    <m/>
    <m/>
    <x v="4"/>
    <m/>
    <x v="3"/>
    <x v="8"/>
    <m/>
    <m/>
    <m/>
    <m/>
    <m/>
    <m/>
    <m/>
    <m/>
    <m/>
    <m/>
    <m/>
    <m/>
    <m/>
    <m/>
    <m/>
    <m/>
    <m/>
    <s v="Нарушений не было"/>
    <m/>
    <m/>
    <m/>
  </r>
  <r>
    <x v="2"/>
    <x v="1"/>
    <s v="ВЭН"/>
    <x v="10"/>
    <d v="1899-12-30T18:00:00"/>
    <d v="2014-03-25T00:00:00"/>
    <d v="1899-12-30T19:00:00"/>
    <d v="1899-12-30T01:00:00"/>
    <n v="2"/>
    <m/>
    <m/>
    <x v="0"/>
    <s v="КТПН-6/0,4кВ К-11"/>
    <x v="2"/>
    <x v="6"/>
    <s v="ВЛ-6кВ Ф-6 РУ-6кВ К-11"/>
    <s v="Лопнул изолятор фазы В в ТП к. 11"/>
    <m/>
    <m/>
    <n v="0.8"/>
    <s v="И"/>
    <s v="11.02.2014г."/>
    <m/>
    <m/>
    <s v="11.02.2014г."/>
    <m/>
    <m/>
    <m/>
    <m/>
    <s v="КП23"/>
    <m/>
    <m/>
    <m/>
    <m/>
    <m/>
    <m/>
  </r>
  <r>
    <x v="2"/>
    <x v="1"/>
    <m/>
    <x v="81"/>
    <m/>
    <m/>
    <m/>
    <m/>
    <m/>
    <m/>
    <m/>
    <x v="4"/>
    <m/>
    <x v="3"/>
    <x v="8"/>
    <m/>
    <m/>
    <m/>
    <m/>
    <m/>
    <m/>
    <m/>
    <m/>
    <m/>
    <m/>
    <m/>
    <m/>
    <m/>
    <m/>
    <m/>
    <m/>
    <m/>
    <s v="Нарушений не было"/>
    <m/>
    <m/>
    <m/>
  </r>
  <r>
    <x v="2"/>
    <x v="1"/>
    <m/>
    <x v="82"/>
    <m/>
    <m/>
    <m/>
    <m/>
    <m/>
    <m/>
    <m/>
    <x v="4"/>
    <m/>
    <x v="3"/>
    <x v="8"/>
    <m/>
    <m/>
    <m/>
    <m/>
    <m/>
    <m/>
    <m/>
    <m/>
    <m/>
    <m/>
    <m/>
    <m/>
    <m/>
    <m/>
    <m/>
    <m/>
    <m/>
    <s v="Нарушений не было"/>
    <m/>
    <m/>
    <m/>
  </r>
  <r>
    <x v="2"/>
    <x v="1"/>
    <m/>
    <x v="83"/>
    <m/>
    <m/>
    <m/>
    <m/>
    <m/>
    <m/>
    <m/>
    <x v="4"/>
    <m/>
    <x v="3"/>
    <x v="8"/>
    <m/>
    <m/>
    <m/>
    <m/>
    <m/>
    <m/>
    <m/>
    <m/>
    <m/>
    <m/>
    <m/>
    <m/>
    <m/>
    <m/>
    <m/>
    <m/>
    <m/>
    <s v="Нарушений не было"/>
    <m/>
    <m/>
    <m/>
  </r>
  <r>
    <x v="2"/>
    <x v="1"/>
    <m/>
    <x v="84"/>
    <m/>
    <m/>
    <m/>
    <m/>
    <m/>
    <m/>
    <m/>
    <x v="4"/>
    <m/>
    <x v="3"/>
    <x v="8"/>
    <m/>
    <m/>
    <m/>
    <m/>
    <m/>
    <m/>
    <m/>
    <m/>
    <m/>
    <m/>
    <m/>
    <m/>
    <m/>
    <m/>
    <m/>
    <m/>
    <m/>
    <s v="Нарушений не было"/>
    <m/>
    <m/>
    <m/>
  </r>
  <r>
    <x v="2"/>
    <x v="1"/>
    <m/>
    <x v="85"/>
    <m/>
    <m/>
    <m/>
    <m/>
    <m/>
    <m/>
    <m/>
    <x v="4"/>
    <m/>
    <x v="3"/>
    <x v="8"/>
    <m/>
    <m/>
    <m/>
    <m/>
    <m/>
    <m/>
    <m/>
    <m/>
    <m/>
    <m/>
    <m/>
    <m/>
    <m/>
    <m/>
    <m/>
    <m/>
    <m/>
    <s v="Нарушений не было"/>
    <m/>
    <m/>
    <m/>
  </r>
  <r>
    <x v="2"/>
    <x v="1"/>
    <m/>
    <x v="86"/>
    <m/>
    <m/>
    <m/>
    <m/>
    <m/>
    <m/>
    <m/>
    <x v="4"/>
    <m/>
    <x v="3"/>
    <x v="8"/>
    <m/>
    <m/>
    <m/>
    <m/>
    <m/>
    <m/>
    <m/>
    <m/>
    <m/>
    <m/>
    <m/>
    <m/>
    <m/>
    <m/>
    <m/>
    <m/>
    <m/>
    <s v="Нарушений не было"/>
    <m/>
    <m/>
    <m/>
  </r>
  <r>
    <x v="3"/>
    <x v="1"/>
    <s v="ТЭСС"/>
    <x v="11"/>
    <d v="1899-12-30T04:00:00"/>
    <d v="2014-04-01T00:00:00"/>
    <d v="1899-12-30T04:00:20"/>
    <d v="1899-12-30T00:00:20"/>
    <n v="7"/>
    <m/>
    <s v="АПВУ"/>
    <x v="2"/>
    <s v="ВЛ-6кВ Ф-18 ПС-35/6кВ ДНС-2"/>
    <x v="2"/>
    <x v="2"/>
    <s v="ВЛ-6кВ Ф-18 ПС-35/6кВ ДНС-2"/>
    <s v="Аварийное отключение по сильному ветру"/>
    <m/>
    <m/>
    <n v="2.8"/>
    <m/>
    <s v="1989г."/>
    <s v="Опоры - металлические, ЖБ;_x000a_Провод - АС-95;_x000a_Изоляторы - ШС-10, ПС-70."/>
    <m/>
    <s v="09.02.2014г."/>
    <m/>
    <m/>
    <m/>
    <m/>
    <s v="КП12"/>
    <m/>
    <m/>
    <s v="Отключение на Орехово-Ермаковском м/р."/>
    <m/>
    <m/>
    <s v="неуч.вр."/>
  </r>
  <r>
    <x v="3"/>
    <x v="1"/>
    <s v="ТЭСС"/>
    <x v="11"/>
    <d v="1899-12-30T08:22:00"/>
    <d v="2014-04-01T00:00:00"/>
    <d v="1899-12-30T08:22:20"/>
    <d v="1899-12-30T00:00:20"/>
    <n v="7"/>
    <m/>
    <s v="АПВУ"/>
    <x v="2"/>
    <s v="ВЛ-6кВ Ф-18 ПС-35/6кВ ДНС-2"/>
    <x v="2"/>
    <x v="2"/>
    <s v="ВЛ-6кВ Ф-18 ПС-35/6кВ ДНС-2"/>
    <s v="Аварийное отключение по сильному ветру."/>
    <m/>
    <m/>
    <n v="1.7"/>
    <m/>
    <s v="1986г."/>
    <s v="Опоры - металлические, ЖБ;_x000a_Провод - АС-95;_x000a_Изоляторы - ШС-10, ПС-70."/>
    <m/>
    <s v="09.02.2014г."/>
    <m/>
    <m/>
    <m/>
    <m/>
    <s v="КП12"/>
    <m/>
    <m/>
    <s v="Отключение на Орехово-Ермаковском м/р."/>
    <m/>
    <m/>
    <s v="неуч.вр."/>
  </r>
  <r>
    <x v="3"/>
    <x v="1"/>
    <s v="ТЭСС"/>
    <x v="11"/>
    <d v="1899-12-30T19:55:00"/>
    <d v="2014-04-01T00:00:00"/>
    <d v="1899-12-30T19:55:20"/>
    <d v="1899-12-30T00:00:20"/>
    <n v="9"/>
    <m/>
    <s v="АПВУ"/>
    <x v="2"/>
    <s v="ВЛ-6кВ Ф-5 ПС-35/6кВ К-457"/>
    <x v="2"/>
    <x v="2"/>
    <s v="ВЛ-6кВ Ф-5 ПС-35/6кВ К-457"/>
    <s v="Аварийное отключение по сильному ветру"/>
    <m/>
    <m/>
    <n v="0.9"/>
    <m/>
    <s v="1986г."/>
    <s v="Опоры - металлические, ЖБ;_x000a_Провод - АС-95;_x000a_Изоляторы - ШС-10, ПС-70."/>
    <m/>
    <s v="07.02.2014г."/>
    <m/>
    <m/>
    <m/>
    <m/>
    <s v="КП12"/>
    <m/>
    <m/>
    <s v="Отключение на Орехово-Ермаковском м/р."/>
    <m/>
    <m/>
    <s v="неуч.вр."/>
  </r>
  <r>
    <x v="3"/>
    <x v="1"/>
    <m/>
    <x v="87"/>
    <m/>
    <m/>
    <m/>
    <m/>
    <m/>
    <m/>
    <m/>
    <x v="4"/>
    <m/>
    <x v="3"/>
    <x v="8"/>
    <m/>
    <m/>
    <m/>
    <m/>
    <m/>
    <m/>
    <m/>
    <m/>
    <m/>
    <m/>
    <m/>
    <m/>
    <m/>
    <m/>
    <m/>
    <m/>
    <m/>
    <s v="Нарушений не было"/>
    <m/>
    <m/>
    <m/>
  </r>
  <r>
    <x v="3"/>
    <x v="1"/>
    <s v="Черногорэнерго"/>
    <x v="88"/>
    <d v="1899-12-30T14:00:00"/>
    <d v="2014-04-03T00:00:00"/>
    <d v="1899-12-30T16:15:00"/>
    <d v="1899-12-30T02:15:00"/>
    <n v="5"/>
    <m/>
    <m/>
    <x v="0"/>
    <s v="КТПН-6/0,4кВ №2 400кВА К-5"/>
    <x v="2"/>
    <x v="6"/>
    <s v="КТПН-6/0,4кВ №2 400кВА К-5"/>
    <s v="Неисправность проходного изолятора ВН в КТПН."/>
    <m/>
    <m/>
    <n v="2.2999999999999998"/>
    <m/>
    <n v="1988"/>
    <s v="КТПН 6/0,4кВ"/>
    <m/>
    <s v="07.13г."/>
    <m/>
    <s v="06.14г."/>
    <n v="0"/>
    <s v="06.14г."/>
    <s v="КП23"/>
    <m/>
    <m/>
    <s v="Отключение на  Ван-Ёганском м/р."/>
    <m/>
    <m/>
    <m/>
  </r>
  <r>
    <x v="3"/>
    <x v="1"/>
    <m/>
    <x v="89"/>
    <m/>
    <m/>
    <m/>
    <m/>
    <m/>
    <m/>
    <m/>
    <x v="4"/>
    <m/>
    <x v="3"/>
    <x v="8"/>
    <m/>
    <m/>
    <m/>
    <m/>
    <m/>
    <m/>
    <m/>
    <m/>
    <m/>
    <m/>
    <m/>
    <m/>
    <m/>
    <m/>
    <m/>
    <m/>
    <m/>
    <s v="Нарушений не было"/>
    <m/>
    <m/>
    <m/>
  </r>
  <r>
    <x v="3"/>
    <x v="1"/>
    <s v="РН-ЭН"/>
    <x v="90"/>
    <d v="1899-12-30T11:19:00"/>
    <d v="2014-04-05T00:00:00"/>
    <d v="1899-12-30T13:07:00"/>
    <d v="1899-12-30T01:48:00"/>
    <n v="31"/>
    <s v="МТЗ"/>
    <s v="АПВН, РПВУ"/>
    <x v="5"/>
    <s v="ЯКНО 6кВ"/>
    <x v="2"/>
    <x v="9"/>
    <s v="ВЛ-6кВ ф-18 ПС-35/6 Колик-Еган"/>
    <s v="ННП УНП-1_x000a_КЗ ЯКНО 6кВ - зона овтетственности Башнефть"/>
    <n v="42.2"/>
    <n v="23.9"/>
    <n v="66.099999999999994"/>
    <m/>
    <m/>
    <m/>
    <m/>
    <m/>
    <m/>
    <m/>
    <m/>
    <m/>
    <s v="КП18"/>
    <m/>
    <m/>
    <s v="Поврежденный участок выведен из схемы, РПВУ."/>
    <m/>
    <m/>
    <m/>
  </r>
  <r>
    <x v="3"/>
    <x v="1"/>
    <m/>
    <x v="91"/>
    <m/>
    <m/>
    <m/>
    <m/>
    <m/>
    <m/>
    <m/>
    <x v="4"/>
    <m/>
    <x v="3"/>
    <x v="8"/>
    <m/>
    <m/>
    <m/>
    <m/>
    <m/>
    <m/>
    <m/>
    <m/>
    <m/>
    <m/>
    <m/>
    <m/>
    <m/>
    <m/>
    <m/>
    <m/>
    <m/>
    <s v="Нарушений не было"/>
    <m/>
    <m/>
    <m/>
  </r>
  <r>
    <x v="3"/>
    <x v="1"/>
    <s v="Тюменьэнерго"/>
    <x v="92"/>
    <d v="1899-12-30T08:07:00"/>
    <d v="2014-04-07T00:00:00"/>
    <d v="1899-12-30T08:07:20"/>
    <d v="1899-12-30T00:00:20"/>
    <n v="140"/>
    <m/>
    <s v="АПВУ"/>
    <x v="5"/>
    <s v="ВЛ-110кВ Узловая Пермяк"/>
    <x v="1"/>
    <x v="2"/>
    <s v="ВЛ-110кВ Узловая Пермяк"/>
    <s v="Аварийное отключение ВЛ-110кВ Узловая Пермяк 1-я цепь"/>
    <m/>
    <m/>
    <n v="76"/>
    <m/>
    <m/>
    <m/>
    <m/>
    <m/>
    <m/>
    <m/>
    <m/>
    <m/>
    <s v="КП18"/>
    <m/>
    <m/>
    <s v="Отключение на 2-х месторождениях. Кошильское, Пермяковское."/>
    <m/>
    <m/>
    <m/>
  </r>
  <r>
    <x v="3"/>
    <x v="1"/>
    <s v="ТЭСС"/>
    <x v="92"/>
    <d v="1899-12-30T21:30:00"/>
    <d v="2014-04-07T00:00:00"/>
    <d v="1899-12-30T21:30:00"/>
    <d v="1899-12-30T00:00:00"/>
    <n v="25"/>
    <m/>
    <m/>
    <x v="2"/>
    <s v="ВЛ-6кВ Ф-9 ПС-35/6кВ К-210"/>
    <x v="2"/>
    <x v="2"/>
    <s v="ВЛ-6кВ Ф-9 ПС-35/6кВ К-210"/>
    <s v="Посадка напряжение. Порывистый ветер до 15 м/с"/>
    <m/>
    <m/>
    <n v="6.8"/>
    <m/>
    <s v="1987г."/>
    <s v="Опоры - металлические, ЖБ;_x000a_Провод - АС-95;_x000a_Изоляторы - ШС-10, ПС-70."/>
    <m/>
    <s v="15.02.2014г."/>
    <m/>
    <m/>
    <m/>
    <m/>
    <s v="КП12"/>
    <m/>
    <m/>
    <s v="Отключение на  Орехово-Ермаковском м/р."/>
    <m/>
    <m/>
    <m/>
  </r>
  <r>
    <x v="3"/>
    <x v="1"/>
    <s v="Тюменьэнерго"/>
    <x v="93"/>
    <d v="1899-12-30T17:23:00"/>
    <d v="2014-04-08T00:00:00"/>
    <d v="1899-12-30T18:08:00"/>
    <d v="1899-12-30T00:45:00"/>
    <n v="134"/>
    <m/>
    <s v="АПВУ"/>
    <x v="5"/>
    <s v="ВЛ-110кВ &quot;Варьеган-Меридиан&quot; "/>
    <x v="1"/>
    <x v="2"/>
    <s v="В-110 &quot;Варьеган-Меридиан 1&quot; откл. Т-1 110/35/6кВ П/С &quot;Негус&quot; "/>
    <s v="Аварийное отключение по сильному ветру"/>
    <m/>
    <m/>
    <n v="84.3"/>
    <m/>
    <m/>
    <m/>
    <m/>
    <m/>
    <m/>
    <m/>
    <m/>
    <m/>
    <s v="КП18"/>
    <m/>
    <m/>
    <m/>
    <m/>
    <m/>
    <m/>
  </r>
  <r>
    <x v="3"/>
    <x v="1"/>
    <s v="ТЭСС"/>
    <x v="93"/>
    <d v="1899-12-30T07:00:00"/>
    <d v="2014-04-08T00:00:00"/>
    <d v="1899-12-30T07:00:00"/>
    <d v="1899-12-30T00:00:00"/>
    <n v="1"/>
    <m/>
    <s v="АПВУ"/>
    <x v="2"/>
    <s v="ВЛ-6кВ Ф-18 ПС-35/6кВ К-310"/>
    <x v="2"/>
    <x v="2"/>
    <s v="ВЛ-6кВ Ф-18 ПС-35/6кВ К-310"/>
    <s v="Аварийное отключение по сильному ветру"/>
    <m/>
    <m/>
    <n v="0.8"/>
    <m/>
    <s v="1990г."/>
    <s v="Опоры - металлические, ЖБ;_x000a_Провод - АС-95;_x000a_Изоляторы - ШС-10, ПС-70."/>
    <m/>
    <s v="21.10.2013г."/>
    <m/>
    <m/>
    <m/>
    <m/>
    <s v="КП12"/>
    <m/>
    <m/>
    <s v="Отключение на Западно-Ермаковском м/р."/>
    <m/>
    <m/>
    <m/>
  </r>
  <r>
    <x v="3"/>
    <x v="1"/>
    <s v="ТЭСС"/>
    <x v="93"/>
    <d v="1899-12-30T07:00:00"/>
    <d v="2014-04-08T00:00:00"/>
    <d v="1899-12-30T08:30:00"/>
    <d v="1899-12-30T01:30:00"/>
    <n v="53"/>
    <m/>
    <s v="АПВН, РПВУ"/>
    <x v="2"/>
    <s v="ВЛ-6кВ Ф-14 ПС-35/6кВ К-457"/>
    <x v="2"/>
    <x v="2"/>
    <s v="ВЛ-6кВ Ф-14 ПС-35/6кВ К-457"/>
    <s v="Обрыв проводав пролете опор 201-203 Ф-В. Сильный порывистый ветер"/>
    <m/>
    <m/>
    <n v="40.299999999999997"/>
    <m/>
    <s v="1987г."/>
    <s v="Опоры - металлические, ЖБ;_x000a_Провод - АС-95;_x000a_Изоляторы - ШС-10, ПС-70."/>
    <m/>
    <s v="15.10.2013г."/>
    <m/>
    <m/>
    <m/>
    <m/>
    <s v="КП12"/>
    <m/>
    <m/>
    <s v="Отключение на Чехлонейском, Орехово-Ермаковском м/р"/>
    <m/>
    <m/>
    <m/>
  </r>
  <r>
    <x v="3"/>
    <x v="1"/>
    <s v="РН-ЭН"/>
    <x v="93"/>
    <d v="1899-12-30T03:31:00"/>
    <d v="2014-04-08T00:00:00"/>
    <d v="1899-12-30T05:18:00"/>
    <d v="1899-12-30T01:47:00"/>
    <n v="10"/>
    <m/>
    <s v="АПВН, РПВН"/>
    <x v="2"/>
    <s v="ВЛ-6кВ Ф-1 ПС-35/6кВ Пражская"/>
    <x v="2"/>
    <x v="2"/>
    <s v="ВЛ-6кВ Ф-1 ПС-35/6кВ Пражская"/>
    <s v="ЛР-6кВ оп.№1 выдавило из наконечника провод Ф &quot;А&quot;. Повреждение устранено"/>
    <m/>
    <m/>
    <n v="6.3"/>
    <m/>
    <n v="1987"/>
    <s v="Опоры - металлические, ЖБ;_x000a_Провод - АС-95;_x000a_Изоляторы - ШС-10, ПС-70."/>
    <m/>
    <s v="ТО - 02.03.2014"/>
    <m/>
    <m/>
    <m/>
    <m/>
    <s v="КП12"/>
    <m/>
    <m/>
    <s v="Отключение на Хохряковском м/р."/>
    <m/>
    <m/>
    <m/>
  </r>
  <r>
    <x v="3"/>
    <x v="1"/>
    <s v="РН-ЭН"/>
    <x v="93"/>
    <d v="1899-12-30T06:44:00"/>
    <d v="2014-04-08T00:00:00"/>
    <d v="1899-12-30T06:44:00"/>
    <d v="1899-12-30T00:00:00"/>
    <n v="51"/>
    <m/>
    <s v="АПВУ"/>
    <x v="2"/>
    <s v="ВЛ-6кВ Ф-4, 14 ПС-35/6кВ Гвардейская"/>
    <x v="2"/>
    <x v="2"/>
    <s v="ВЛ-6кВ Ф-4, 14 ПС-35/6кВ Гвардейская"/>
    <s v="Сильный ветер, снег."/>
    <m/>
    <m/>
    <n v="22.9"/>
    <m/>
    <s v="1988 / 1988"/>
    <s v="Опоры - металлические, ЖБ;_x000a_Провод - АС-95;_x000a_Изоляторы - ШС-10, ПС-70."/>
    <m/>
    <s v="ТР - 15.02.2014 / ТО - 30.10.2013"/>
    <m/>
    <m/>
    <m/>
    <m/>
    <s v="КП12"/>
    <m/>
    <m/>
    <s v="Отключение на Хохряковском м/р."/>
    <m/>
    <m/>
    <m/>
  </r>
  <r>
    <x v="3"/>
    <x v="1"/>
    <s v="РН-ЭН"/>
    <x v="93"/>
    <d v="1899-12-30T09:28:00"/>
    <d v="2014-04-08T00:00:00"/>
    <d v="1899-12-30T09:28:00"/>
    <d v="1899-12-30T00:00:00"/>
    <n v="60"/>
    <m/>
    <s v="АПВУ"/>
    <x v="2"/>
    <s v="ВЛ-6кВ Ф-11 ПС-35/6кВ &quot;Нефть&quot;"/>
    <x v="2"/>
    <x v="2"/>
    <s v="ВЛ-6кВ Ф-11 ПС-35/6кВ &quot;Нефть&quot;"/>
    <s v="Сильный ветер, снег."/>
    <m/>
    <m/>
    <n v="39.9"/>
    <m/>
    <n v="2000"/>
    <s v="Опоры - металлические, ЖБ;_x000a_Провод - АС-95;_x000a_Изоляторы - ШС-10, ПС-70."/>
    <m/>
    <s v="ТР - 20.03.2014"/>
    <m/>
    <m/>
    <m/>
    <m/>
    <s v="КП12"/>
    <m/>
    <m/>
    <s v="Отключение на Хохряковском м/р."/>
    <m/>
    <m/>
    <m/>
  </r>
  <r>
    <x v="3"/>
    <x v="1"/>
    <s v="РН-ЭН"/>
    <x v="93"/>
    <d v="1899-12-30T11:30:00"/>
    <d v="2014-04-08T00:00:00"/>
    <d v="1899-12-30T11:30:00"/>
    <d v="1899-12-30T00:00:00"/>
    <n v="9"/>
    <m/>
    <s v="АПВУ"/>
    <x v="2"/>
    <s v="ВЛ-6кВ Ф-6 ПС-35/6кВ &quot;Нефть&quot;"/>
    <x v="2"/>
    <x v="2"/>
    <s v="ВЛ-6кВ Ф-6 ПС-35/6кВ &quot;Нефть&quot;"/>
    <s v="Сильный ветер, снег."/>
    <m/>
    <m/>
    <n v="10.1"/>
    <m/>
    <n v="1988"/>
    <s v="Опоры - металлические, ЖБ;_x000a_Провод - АС-95;_x000a_Изоляторы - ШС-10, ПС-70."/>
    <m/>
    <s v="ТО - 20.02.2014"/>
    <m/>
    <m/>
    <m/>
    <m/>
    <s v="КП12"/>
    <m/>
    <m/>
    <s v="Отключение на Хохряковском м/р. Перетяжка пролета. Устранено."/>
    <m/>
    <m/>
    <m/>
  </r>
  <r>
    <x v="3"/>
    <x v="1"/>
    <s v="РН-ЭН"/>
    <x v="93"/>
    <d v="1899-12-30T04:18:00"/>
    <d v="2014-04-08T00:00:00"/>
    <d v="1899-12-30T04:18:00"/>
    <d v="1899-12-30T00:00:00"/>
    <n v="70"/>
    <m/>
    <s v="АПВН, РПВУ"/>
    <x v="2"/>
    <s v="ВЛ-6кВ Ф-14 ПС-35/6кВ &quot;Пермяковская&quot;"/>
    <x v="2"/>
    <x v="2"/>
    <s v="ВЛ-6кВ Ф-14 ПС-35/6кВ &quot;Пермяковская&quot;"/>
    <s v="Сорвало провод Ф &quot;А&quot; с изолятора на оп.№30'/4, схлёст с проводом Ф &quot;С&quot;. Повреждение устранено"/>
    <m/>
    <m/>
    <n v="95.2"/>
    <m/>
    <n v="1986"/>
    <s v="Опоры - металлические, ЖБ;_x000a_Провод - АС-95;_x000a_Изоляторы - ШС-10, ПС-70."/>
    <m/>
    <s v="ТО - 02.09.2013"/>
    <m/>
    <m/>
    <m/>
    <m/>
    <s v="КП12"/>
    <m/>
    <m/>
    <s v="Отключение на  Пермяковском м/р."/>
    <m/>
    <m/>
    <m/>
  </r>
  <r>
    <x v="3"/>
    <x v="1"/>
    <s v="РН-ЭН"/>
    <x v="93"/>
    <d v="1899-12-30T12:54:00"/>
    <d v="2014-04-08T00:00:00"/>
    <d v="1899-12-30T12:54:00"/>
    <d v="1899-12-30T00:00:00"/>
    <n v="23"/>
    <m/>
    <s v="АПВУ"/>
    <x v="2"/>
    <s v="ВЛ-6кВ Ф-8 ПС-35/6кВ &quot;Пермяковская&quot;"/>
    <x v="2"/>
    <x v="2"/>
    <s v="ВЛ-6кВ Ф-8 ПС-35/6кВ &quot;Пермяковская&quot;"/>
    <s v="Сильный ветер, снег."/>
    <m/>
    <m/>
    <n v="15.4"/>
    <m/>
    <n v="1986"/>
    <s v="Опоры - металлические, ЖБ;_x000a_Провод - АС-95;_x000a_Изоляторы - ШС-10, ПС-70."/>
    <m/>
    <s v="ТО - 08.12.2013"/>
    <m/>
    <m/>
    <m/>
    <m/>
    <s v="КП12"/>
    <m/>
    <m/>
    <s v="Отключение на  Пермяковском м/р."/>
    <m/>
    <m/>
    <m/>
  </r>
  <r>
    <x v="3"/>
    <x v="1"/>
    <s v="Тюменьэнерго"/>
    <x v="93"/>
    <d v="1899-12-30T08:10:00"/>
    <d v="2014-04-08T00:00:00"/>
    <d v="1899-12-30T10:26:00"/>
    <d v="1899-12-30T02:16:00"/>
    <n v="46"/>
    <m/>
    <s v="АПВУ"/>
    <x v="5"/>
    <s v="ВЛ-110кВ Узловая -Меридиан-1ц"/>
    <x v="1"/>
    <x v="2"/>
    <s v="ВЛ-110кВ Узловая -Меридиан-1ц"/>
    <s v="Сильный ветер, снег."/>
    <m/>
    <m/>
    <n v="94"/>
    <m/>
    <m/>
    <m/>
    <m/>
    <m/>
    <m/>
    <m/>
    <m/>
    <m/>
    <s v="КП18"/>
    <m/>
    <m/>
    <m/>
    <m/>
    <m/>
    <m/>
  </r>
  <r>
    <x v="3"/>
    <x v="1"/>
    <s v="Тюменьэнерго"/>
    <x v="93"/>
    <d v="1899-12-30T14:00:00"/>
    <d v="2014-04-08T00:00:00"/>
    <d v="1899-12-30T16:05:00"/>
    <d v="1899-12-30T02:05:00"/>
    <n v="18"/>
    <m/>
    <s v="АПВУ"/>
    <x v="5"/>
    <s v="ВЛ-220 Топаз-Кустовая; Мирная-Кварц"/>
    <x v="4"/>
    <x v="2"/>
    <s v="ВЛ-220 Топаз-Кустовая; Мирная-Кварц"/>
    <s v="Сильный ветер, снег."/>
    <m/>
    <m/>
    <n v="53"/>
    <m/>
    <m/>
    <m/>
    <m/>
    <m/>
    <m/>
    <m/>
    <m/>
    <m/>
    <s v="КП18"/>
    <m/>
    <m/>
    <m/>
    <m/>
    <m/>
    <m/>
  </r>
  <r>
    <x v="3"/>
    <x v="1"/>
    <s v="ВЭН"/>
    <x v="93"/>
    <d v="1899-12-30T13:10:00"/>
    <d v="2014-04-08T00:00:00"/>
    <d v="1899-12-30T13:10:00"/>
    <d v="1899-12-30T00:00:00"/>
    <n v="7"/>
    <m/>
    <s v="АПВУ"/>
    <x v="2"/>
    <s v="ВЛ-6кВ Ф-18 ПС-35/6кВ К-12"/>
    <x v="2"/>
    <x v="2"/>
    <s v="ВЛ-6кВ Ф-18 ПС-35/6кВ К-12"/>
    <s v="Сильный ветер, снег."/>
    <m/>
    <m/>
    <n v="5.4"/>
    <m/>
    <m/>
    <m/>
    <m/>
    <m/>
    <m/>
    <m/>
    <m/>
    <m/>
    <s v="КП11"/>
    <m/>
    <m/>
    <m/>
    <m/>
    <m/>
    <m/>
  </r>
  <r>
    <x v="3"/>
    <x v="1"/>
    <s v="ВЭН"/>
    <x v="93"/>
    <d v="1899-12-30T11:41:00"/>
    <d v="2014-04-08T00:00:00"/>
    <d v="1899-12-30T11:41:00"/>
    <d v="1899-12-30T00:00:00"/>
    <n v="18"/>
    <m/>
    <s v="АПВУ"/>
    <x v="2"/>
    <s v="ВЛ-6кВ Ф-11 ПС-35/6кВ К-20"/>
    <x v="2"/>
    <x v="2"/>
    <s v="ВЛ-6кВ Ф-11 ПС-35/6кВ К-20"/>
    <s v="Сильный ветер, снег."/>
    <m/>
    <m/>
    <n v="61.7"/>
    <m/>
    <m/>
    <m/>
    <m/>
    <m/>
    <m/>
    <m/>
    <m/>
    <m/>
    <s v="КП11"/>
    <m/>
    <m/>
    <m/>
    <m/>
    <m/>
    <m/>
  </r>
  <r>
    <x v="3"/>
    <x v="1"/>
    <s v="Тюменьэнерго"/>
    <x v="93"/>
    <d v="1899-12-30T14:43:00"/>
    <d v="2014-04-08T00:00:00"/>
    <d v="1899-12-30T16:45:00"/>
    <d v="1899-12-30T02:02:00"/>
    <n v="21"/>
    <m/>
    <s v="АПВУ"/>
    <x v="5"/>
    <s v="ВЛ-220кВ"/>
    <x v="4"/>
    <x v="2"/>
    <s v="ВЛ-220кВ"/>
    <s v="Сильный ветер, снег."/>
    <m/>
    <m/>
    <n v="32"/>
    <m/>
    <m/>
    <m/>
    <m/>
    <m/>
    <m/>
    <m/>
    <m/>
    <m/>
    <s v="КП18"/>
    <m/>
    <m/>
    <m/>
    <m/>
    <m/>
    <m/>
  </r>
  <r>
    <x v="3"/>
    <x v="1"/>
    <s v="Тюменьэнерго"/>
    <x v="93"/>
    <d v="1899-12-30T17:22:00"/>
    <d v="2014-04-08T00:00:00"/>
    <d v="1899-12-30T18:50:00"/>
    <d v="1899-12-30T01:28:00"/>
    <n v="32"/>
    <m/>
    <s v="АПВУ"/>
    <x v="5"/>
    <s v="ВЛ-110кВ"/>
    <x v="1"/>
    <x v="2"/>
    <s v="ВЛ-110кВ"/>
    <s v="Сильный ветер, снег."/>
    <m/>
    <m/>
    <n v="24.5"/>
    <m/>
    <m/>
    <m/>
    <m/>
    <m/>
    <m/>
    <m/>
    <m/>
    <m/>
    <s v="КП18"/>
    <m/>
    <m/>
    <m/>
    <m/>
    <m/>
    <m/>
  </r>
  <r>
    <x v="3"/>
    <x v="1"/>
    <s v="ВЭН"/>
    <x v="93"/>
    <d v="1899-12-30T19:23:00"/>
    <d v="2014-04-08T00:00:00"/>
    <d v="1899-12-30T22:05:00"/>
    <d v="1899-12-30T02:42:00"/>
    <n v="5"/>
    <m/>
    <s v="АПВН, РПВУ"/>
    <x v="2"/>
    <s v="ВЛ-6кВ Ф-20 К-51"/>
    <x v="2"/>
    <x v="2"/>
    <s v="ВЛ-6кВ Ф-20 К-51"/>
    <s v="Порывом ветра сорвано крепление провода фазы &quot;А&quot;"/>
    <m/>
    <m/>
    <n v="5.3"/>
    <m/>
    <m/>
    <m/>
    <m/>
    <m/>
    <m/>
    <m/>
    <m/>
    <m/>
    <s v="КП11"/>
    <m/>
    <m/>
    <m/>
    <m/>
    <m/>
    <m/>
  </r>
  <r>
    <x v="3"/>
    <x v="1"/>
    <s v="РН-ЭН"/>
    <x v="94"/>
    <d v="1899-12-30T07:40:00"/>
    <d v="2014-01-09T00:00:00"/>
    <d v="1899-12-30T10:02:00"/>
    <d v="1899-12-30T02:22:00"/>
    <n v="15"/>
    <m/>
    <s v="АПВН, РПВУ"/>
    <x v="2"/>
    <s v="ВЛ-6 ф-18 ПС-35/6 БКНС-2 ЛР-6кВ оп 9` ф-А,С отпайка к-16 "/>
    <x v="2"/>
    <x v="2"/>
    <s v="ВЛ-6 ф-18 ПС-35/6 БКНС-2 ЛР-6кВ оп 9` ф-А,С отпайка к-16 "/>
    <s v="Последствия неблагоприятных погодных условий от 08.04.14(Ветер до 24м/с). Разрушение опорных изоляторов  ЛР-6кВ оп 9` ф-А,С отпайка к-16."/>
    <m/>
    <m/>
    <n v="11.9"/>
    <m/>
    <n v="1991"/>
    <s v="Опоры - металлические, ЖБ;_x000a_Провод - АС-95;_x000a_Изоляторы - ШС-10, ПС-70."/>
    <m/>
    <s v="ТО - 05.10.2013"/>
    <m/>
    <m/>
    <m/>
    <m/>
    <s v="КП12"/>
    <m/>
    <m/>
    <s v="Повреждение устранено. РПВУ после устранения."/>
    <m/>
    <m/>
    <m/>
  </r>
  <r>
    <x v="3"/>
    <x v="1"/>
    <m/>
    <x v="95"/>
    <m/>
    <m/>
    <m/>
    <m/>
    <m/>
    <m/>
    <m/>
    <x v="4"/>
    <m/>
    <x v="3"/>
    <x v="8"/>
    <m/>
    <m/>
    <m/>
    <m/>
    <m/>
    <m/>
    <m/>
    <m/>
    <m/>
    <m/>
    <m/>
    <m/>
    <m/>
    <m/>
    <m/>
    <m/>
    <m/>
    <s v="Нарушений не было"/>
    <m/>
    <m/>
    <m/>
  </r>
  <r>
    <x v="3"/>
    <x v="1"/>
    <m/>
    <x v="96"/>
    <m/>
    <m/>
    <m/>
    <m/>
    <m/>
    <m/>
    <m/>
    <x v="4"/>
    <m/>
    <x v="3"/>
    <x v="8"/>
    <m/>
    <m/>
    <m/>
    <m/>
    <m/>
    <m/>
    <m/>
    <m/>
    <m/>
    <m/>
    <m/>
    <m/>
    <m/>
    <m/>
    <m/>
    <m/>
    <m/>
    <s v="Нарушений не было"/>
    <m/>
    <m/>
    <m/>
  </r>
  <r>
    <x v="3"/>
    <x v="1"/>
    <m/>
    <x v="97"/>
    <m/>
    <m/>
    <m/>
    <m/>
    <m/>
    <m/>
    <m/>
    <x v="4"/>
    <m/>
    <x v="3"/>
    <x v="8"/>
    <m/>
    <m/>
    <m/>
    <m/>
    <m/>
    <m/>
    <m/>
    <m/>
    <m/>
    <m/>
    <m/>
    <m/>
    <m/>
    <m/>
    <m/>
    <m/>
    <m/>
    <s v="Нарушений не было"/>
    <m/>
    <m/>
    <m/>
  </r>
  <r>
    <x v="3"/>
    <x v="1"/>
    <m/>
    <x v="98"/>
    <m/>
    <m/>
    <m/>
    <m/>
    <m/>
    <m/>
    <m/>
    <x v="4"/>
    <m/>
    <x v="3"/>
    <x v="8"/>
    <m/>
    <m/>
    <m/>
    <m/>
    <m/>
    <m/>
    <m/>
    <m/>
    <m/>
    <m/>
    <m/>
    <m/>
    <m/>
    <m/>
    <m/>
    <m/>
    <m/>
    <s v="Нарушений не было"/>
    <m/>
    <m/>
    <m/>
  </r>
  <r>
    <x v="3"/>
    <x v="1"/>
    <m/>
    <x v="12"/>
    <m/>
    <m/>
    <m/>
    <m/>
    <m/>
    <m/>
    <m/>
    <x v="4"/>
    <m/>
    <x v="3"/>
    <x v="8"/>
    <m/>
    <m/>
    <m/>
    <m/>
    <m/>
    <m/>
    <m/>
    <m/>
    <m/>
    <m/>
    <m/>
    <m/>
    <m/>
    <m/>
    <m/>
    <m/>
    <m/>
    <s v="Нарушений не было"/>
    <m/>
    <m/>
    <m/>
  </r>
  <r>
    <x v="3"/>
    <x v="1"/>
    <s v="РН-ЭН"/>
    <x v="99"/>
    <d v="1899-12-30T16:40:00"/>
    <d v="2014-04-15T00:00:00"/>
    <d v="1899-12-30T16:50:00"/>
    <d v="1899-12-30T00:10:00"/>
    <n v="127"/>
    <m/>
    <s v="РПНУ (АПВ-нет)"/>
    <x v="0"/>
    <s v="ВЛ-35кВ Ф-2 ПС-35/6кВ Центральная"/>
    <x v="0"/>
    <x v="2"/>
    <s v="ПС-35/6кВ БКНС-2, Гвардейская, Мало-Сикторская, Северная"/>
    <s v="Отключение ВВ 35кВ №2 АПВ-успешно"/>
    <m/>
    <m/>
    <n v="72.5"/>
    <m/>
    <n v="2002"/>
    <s v="Тип - КТПБ, 2*6300кВА"/>
    <m/>
    <s v="ТР - 27.08.2012"/>
    <m/>
    <m/>
    <m/>
    <m/>
    <s v="КП25"/>
    <m/>
    <m/>
    <s v="Отключение на Хохряковском м/р."/>
    <m/>
    <m/>
    <m/>
  </r>
  <r>
    <x v="3"/>
    <x v="1"/>
    <s v="РН-ЭН"/>
    <x v="99"/>
    <d v="1899-12-30T19:33:00"/>
    <d v="2014-04-15T00:00:00"/>
    <d v="1899-12-30T20:09:00"/>
    <d v="1899-12-30T00:36:00"/>
    <n v="151"/>
    <m/>
    <s v="РПНУ (АПВ-нет)"/>
    <x v="0"/>
    <s v="ПС-35/6кВ Нефть ОРУ-35кВ В-35 №2"/>
    <x v="0"/>
    <x v="2"/>
    <s v="ПС-35/6кВ БКНС-2, Гвардейская, Мало-Сикторская, Северная, Центральная"/>
    <s v="Отключение произошло при запуске СД-2 1600кВт БКНС-2 ПС-35/6кВ Центральная, Гвардейская, Северная, Мало-Сикторская, БКНС-2 АВР-6кВ успешно"/>
    <m/>
    <m/>
    <n v="90.9"/>
    <m/>
    <n v="1996"/>
    <s v="Тип - КТПБ, 2*2500кВА"/>
    <m/>
    <s v="ТР -27.08.2012"/>
    <m/>
    <m/>
    <m/>
    <m/>
    <s v="КП25"/>
    <m/>
    <m/>
    <s v="Отключение на Хохряковском м/р."/>
    <m/>
    <m/>
    <m/>
  </r>
  <r>
    <x v="3"/>
    <x v="1"/>
    <m/>
    <x v="100"/>
    <m/>
    <m/>
    <m/>
    <m/>
    <m/>
    <m/>
    <m/>
    <x v="4"/>
    <m/>
    <x v="3"/>
    <x v="8"/>
    <m/>
    <m/>
    <m/>
    <m/>
    <m/>
    <m/>
    <m/>
    <m/>
    <m/>
    <m/>
    <m/>
    <m/>
    <m/>
    <m/>
    <m/>
    <m/>
    <m/>
    <s v="Нарушений не было"/>
    <m/>
    <m/>
    <m/>
  </r>
  <r>
    <x v="3"/>
    <x v="1"/>
    <m/>
    <x v="101"/>
    <m/>
    <m/>
    <m/>
    <m/>
    <m/>
    <m/>
    <m/>
    <x v="4"/>
    <m/>
    <x v="3"/>
    <x v="8"/>
    <m/>
    <m/>
    <m/>
    <m/>
    <m/>
    <m/>
    <m/>
    <m/>
    <m/>
    <m/>
    <m/>
    <m/>
    <m/>
    <m/>
    <m/>
    <m/>
    <m/>
    <s v="Нарушений не было"/>
    <m/>
    <m/>
    <m/>
  </r>
  <r>
    <x v="3"/>
    <x v="1"/>
    <m/>
    <x v="102"/>
    <m/>
    <m/>
    <m/>
    <m/>
    <m/>
    <m/>
    <m/>
    <x v="4"/>
    <m/>
    <x v="3"/>
    <x v="8"/>
    <m/>
    <m/>
    <m/>
    <m/>
    <m/>
    <m/>
    <m/>
    <m/>
    <m/>
    <m/>
    <m/>
    <m/>
    <m/>
    <m/>
    <m/>
    <m/>
    <m/>
    <s v="Нарушений не было"/>
    <m/>
    <m/>
    <m/>
  </r>
  <r>
    <x v="3"/>
    <x v="1"/>
    <m/>
    <x v="103"/>
    <m/>
    <m/>
    <m/>
    <m/>
    <m/>
    <m/>
    <m/>
    <x v="4"/>
    <m/>
    <x v="3"/>
    <x v="8"/>
    <m/>
    <m/>
    <m/>
    <m/>
    <m/>
    <m/>
    <m/>
    <m/>
    <m/>
    <m/>
    <m/>
    <m/>
    <m/>
    <m/>
    <m/>
    <m/>
    <m/>
    <s v="Нарушений не было"/>
    <m/>
    <m/>
    <m/>
  </r>
  <r>
    <x v="3"/>
    <x v="1"/>
    <m/>
    <x v="104"/>
    <m/>
    <m/>
    <m/>
    <m/>
    <m/>
    <m/>
    <m/>
    <x v="4"/>
    <m/>
    <x v="3"/>
    <x v="8"/>
    <m/>
    <m/>
    <m/>
    <m/>
    <m/>
    <m/>
    <m/>
    <m/>
    <m/>
    <m/>
    <m/>
    <m/>
    <m/>
    <m/>
    <m/>
    <m/>
    <m/>
    <s v="Нарушений не было"/>
    <m/>
    <m/>
    <m/>
  </r>
  <r>
    <x v="3"/>
    <x v="1"/>
    <s v="РН-ЭН"/>
    <x v="105"/>
    <d v="1899-12-30T09:09:00"/>
    <d v="2014-04-21T00:00:00"/>
    <d v="1899-12-30T09:09:20"/>
    <d v="1899-12-30T00:00:20"/>
    <n v="31"/>
    <m/>
    <s v="АПВУ"/>
    <x v="2"/>
    <s v="ВЛ-6кВ ф-14 ПС-35/6 Пермяковская"/>
    <x v="2"/>
    <x v="2"/>
    <s v="ВЛ-6кВ ф-14 ПС-35/6 Пермяковская"/>
    <s v="Аварийное отключение по сильному ветру"/>
    <m/>
    <m/>
    <n v="24.4"/>
    <m/>
    <n v="1986"/>
    <s v="Опоры - металлические, ЖБ;_x000a_Провод - АС-95;_x000a_Изоляторы - ШС-10, ПС-70."/>
    <m/>
    <s v="ТО - 02.09.2013"/>
    <m/>
    <m/>
    <m/>
    <m/>
    <s v="КП12"/>
    <m/>
    <m/>
    <s v="Отключение на Пермяковском м/р."/>
    <m/>
    <m/>
    <m/>
  </r>
  <r>
    <x v="3"/>
    <x v="1"/>
    <s v="РН-ЭН"/>
    <x v="105"/>
    <d v="1899-12-30T08:59:00"/>
    <d v="2014-04-21T00:00:00"/>
    <d v="1899-12-30T08:59:20"/>
    <d v="1899-12-30T00:00:20"/>
    <n v="75"/>
    <m/>
    <s v="АПВУ"/>
    <x v="2"/>
    <s v="ВЛ-6кВ ф-18 ПС-35/6 БКНС-2"/>
    <x v="2"/>
    <x v="2"/>
    <s v="ВЛ-6кВ ф-18 ПС-35/6 БКНС-2"/>
    <s v="Излом оп.№18 в стакане."/>
    <m/>
    <m/>
    <n v="50.1"/>
    <m/>
    <n v="1991"/>
    <s v="Опоры - металлические, ЖБ;_x000a_Провод - АС-95;_x000a_Изоляторы - ШС-10, ПС-70."/>
    <m/>
    <s v="ТО - 05.10.2013"/>
    <m/>
    <m/>
    <m/>
    <m/>
    <s v="КП12"/>
    <m/>
    <m/>
    <s v="Отключение на Хохряковском м/р."/>
    <m/>
    <m/>
    <m/>
  </r>
  <r>
    <x v="3"/>
    <x v="1"/>
    <s v="ТЭСС"/>
    <x v="105"/>
    <d v="1899-12-30T06:10:00"/>
    <d v="2014-04-21T00:00:00"/>
    <d v="1899-12-30T06:10:20"/>
    <d v="1899-12-30T00:00:20"/>
    <n v="26"/>
    <m/>
    <s v="АПВУ"/>
    <x v="2"/>
    <s v="ВЛ-6кВ ф-4, ф-11 ПС-35/6 К-424, К-210"/>
    <x v="2"/>
    <x v="2"/>
    <s v="ВЛ-6кВ ф-4, ф-11 ПС-35/6 К-424, К-210"/>
    <s v="Аварийное отключение по сильному ветру"/>
    <m/>
    <m/>
    <n v="7.6"/>
    <m/>
    <m/>
    <m/>
    <m/>
    <m/>
    <m/>
    <m/>
    <m/>
    <m/>
    <s v="КП12"/>
    <m/>
    <m/>
    <s v="Отключение на Орехово-Ермаковском м/р."/>
    <m/>
    <m/>
    <m/>
  </r>
  <r>
    <x v="3"/>
    <x v="1"/>
    <s v="Черногорэнерго"/>
    <x v="105"/>
    <d v="1899-12-30T06:30:00"/>
    <d v="2014-04-21T00:00:00"/>
    <d v="1899-12-30T06:30:00"/>
    <d v="1899-12-30T00:00:00"/>
    <n v="4"/>
    <m/>
    <m/>
    <x v="2"/>
    <s v="ВЛ-6кВ ф-3 ПС-35/6кВ ДНС-АЕ"/>
    <x v="2"/>
    <x v="2"/>
    <s v="ВЛ-6кВ ф-3 ПС-35/6кВ ДНС-АЕ"/>
    <s v="Посадка напряжения из-за сильных порывов ветра"/>
    <m/>
    <m/>
    <n v="1.3"/>
    <m/>
    <n v="1988"/>
    <s v="ВЛ-6кВ"/>
    <m/>
    <s v="05.12г."/>
    <m/>
    <s v="05.13г."/>
    <n v="4"/>
    <s v="05.14г."/>
    <s v="КП12"/>
    <m/>
    <m/>
    <s v="Отключение на Ай-Ёганском м/р."/>
    <m/>
    <m/>
    <m/>
  </r>
  <r>
    <x v="3"/>
    <x v="1"/>
    <s v="Черногорэнерго"/>
    <x v="105"/>
    <d v="1899-12-30T06:30:00"/>
    <d v="2014-04-21T00:00:00"/>
    <d v="1899-12-30T06:30:00"/>
    <d v="1899-12-30T00:00:00"/>
    <n v="34"/>
    <m/>
    <m/>
    <x v="2"/>
    <s v="ВЛ-6кВ ф-2, ф-5, ф-7 ПС-35/6кВ К3, К-9, К-39"/>
    <x v="2"/>
    <x v="2"/>
    <s v="ВЛ-6кВ ф-2, ф-5, ф-7 ПС-35/6кВ К3, К-9, К-39"/>
    <s v="Посадка напряжения из-за сильных порывов ветра"/>
    <m/>
    <m/>
    <n v="24.9"/>
    <m/>
    <n v="1993"/>
    <s v="ВЛ-6кВ"/>
    <m/>
    <s v="05.13г."/>
    <m/>
    <s v="05.14г."/>
    <n v="2"/>
    <s v="04.14г."/>
    <s v="КП12"/>
    <m/>
    <m/>
    <s v="Отключение на Ван-Ёганском м/р."/>
    <m/>
    <m/>
    <m/>
  </r>
  <r>
    <x v="3"/>
    <x v="1"/>
    <m/>
    <x v="13"/>
    <m/>
    <m/>
    <m/>
    <d v="1899-12-30T00:00:00"/>
    <m/>
    <m/>
    <m/>
    <x v="4"/>
    <m/>
    <x v="3"/>
    <x v="8"/>
    <m/>
    <m/>
    <m/>
    <m/>
    <m/>
    <m/>
    <m/>
    <m/>
    <m/>
    <m/>
    <m/>
    <m/>
    <m/>
    <m/>
    <m/>
    <m/>
    <m/>
    <s v="Нарушений не было"/>
    <m/>
    <m/>
    <m/>
  </r>
  <r>
    <x v="3"/>
    <x v="1"/>
    <s v="Тюменьэнерго"/>
    <x v="106"/>
    <d v="1899-12-30T01:19:00"/>
    <d v="2014-04-23T00:00:00"/>
    <d v="1899-12-30T01:19:00"/>
    <d v="1899-12-30T00:00:00"/>
    <n v="387"/>
    <m/>
    <s v="АПВН, РПВН"/>
    <x v="5"/>
    <s v="ВЛ-220кВ Мегион-Сибирская-2ц."/>
    <x v="4"/>
    <x v="2"/>
    <s v="ВЛ-220кВ Мегион-Сибирская-2ц."/>
    <s v="Разрушение конденсатора  связи на ПС-500/220 Сибирская"/>
    <m/>
    <m/>
    <n v="399.13"/>
    <m/>
    <m/>
    <m/>
    <m/>
    <m/>
    <m/>
    <m/>
    <m/>
    <m/>
    <s v="КП18"/>
    <m/>
    <m/>
    <s v="Отключение на 12 м/р: Орехово-Ермаковское, Западно-Ермаковское, Чехлонейское, Колик-Ёганское, Хохряковское, Кошильское , Пермяковское, Ван-Ёганское, Бахиловское, Верхнеколик-Ёганское, Северо-Хохряковское, Северо-Варьеганское м/р"/>
    <m/>
    <m/>
    <m/>
  </r>
  <r>
    <x v="3"/>
    <x v="1"/>
    <s v="РН-ЭН"/>
    <x v="107"/>
    <s v="17:00"/>
    <d v="2014-04-24T00:00:00"/>
    <s v="17:54"/>
    <d v="1899-12-30T00:54:00"/>
    <n v="52"/>
    <m/>
    <s v="АПВН, РПВУ"/>
    <x v="0"/>
    <s v="ВЛ-6кВ ф-10 ПС-35/6 Центральная"/>
    <x v="2"/>
    <x v="2"/>
    <s v="ВЛ-6кВ ф-10 ПС-35/6 Центральная"/>
    <s v="ПС-35/6 Центральная  ВЛ-6 кВ Ф-9 пр.оп№24-49 излом опор.(ЖБ)  и падение на  ВЛ-6 кВ Ф-10 в пролете опор №36-36/1*. Деф. устранен."/>
    <m/>
    <m/>
    <n v="32.200000000000003"/>
    <m/>
    <n v="1988"/>
    <s v="Опоры - металлические, ЖБ;_x000a_Провод - АС-95;_x000a_Изоляторы - ШС-10, ПС-70."/>
    <m/>
    <s v="ТО - 11.06.2013"/>
    <m/>
    <m/>
    <m/>
    <m/>
    <s v="КП19"/>
    <m/>
    <m/>
    <s v="Отключение на Хохряковском м/р."/>
    <m/>
    <m/>
    <m/>
  </r>
  <r>
    <x v="3"/>
    <x v="1"/>
    <m/>
    <x v="108"/>
    <m/>
    <m/>
    <m/>
    <m/>
    <m/>
    <m/>
    <m/>
    <x v="4"/>
    <m/>
    <x v="3"/>
    <x v="8"/>
    <m/>
    <m/>
    <m/>
    <m/>
    <m/>
    <m/>
    <m/>
    <m/>
    <m/>
    <m/>
    <m/>
    <m/>
    <m/>
    <m/>
    <m/>
    <m/>
    <m/>
    <s v="Нарушений не было"/>
    <m/>
    <m/>
    <m/>
  </r>
  <r>
    <x v="3"/>
    <x v="1"/>
    <m/>
    <x v="109"/>
    <m/>
    <m/>
    <m/>
    <m/>
    <m/>
    <m/>
    <m/>
    <x v="4"/>
    <m/>
    <x v="3"/>
    <x v="8"/>
    <m/>
    <m/>
    <m/>
    <m/>
    <m/>
    <m/>
    <m/>
    <m/>
    <m/>
    <m/>
    <m/>
    <m/>
    <m/>
    <m/>
    <m/>
    <m/>
    <m/>
    <s v="Нарушений не было"/>
    <m/>
    <m/>
    <m/>
  </r>
  <r>
    <x v="3"/>
    <x v="1"/>
    <m/>
    <x v="110"/>
    <m/>
    <m/>
    <m/>
    <m/>
    <m/>
    <m/>
    <m/>
    <x v="4"/>
    <m/>
    <x v="3"/>
    <x v="8"/>
    <m/>
    <m/>
    <m/>
    <m/>
    <m/>
    <m/>
    <m/>
    <m/>
    <m/>
    <m/>
    <m/>
    <m/>
    <m/>
    <m/>
    <m/>
    <m/>
    <m/>
    <s v="Нарушений не было"/>
    <m/>
    <m/>
    <m/>
  </r>
  <r>
    <x v="4"/>
    <x v="1"/>
    <s v="РН-ЭН"/>
    <x v="111"/>
    <d v="1899-12-30T22:28:00"/>
    <d v="2014-05-04T00:00:00"/>
    <d v="1899-12-30T23:38:00"/>
    <d v="1899-12-30T01:10:00"/>
    <n v="41"/>
    <m/>
    <s v="АПВН, РПВУ"/>
    <x v="2"/>
    <s v="ВЛ-6кВ ф.18 ПС-35/6кВ к-20"/>
    <x v="2"/>
    <x v="2"/>
    <s v="ВЛ-6кВ ф.18 ПС-35/6кВ к-20"/>
    <s v="Гроза,сильный порывистый ветер свыше 25м/с"/>
    <m/>
    <m/>
    <n v="23.4"/>
    <m/>
    <n v="2000"/>
    <s v="Опоры - металлические;_x000a_Провод - АС-95;_x000a_Изоляторы - ШС-10, ПС-70."/>
    <m/>
    <s v="ТО - 08.01.2014"/>
    <m/>
    <m/>
    <m/>
    <m/>
    <s v="КП11"/>
    <m/>
    <m/>
    <s v="Отключение на Кошильском м/р."/>
    <m/>
    <m/>
    <m/>
  </r>
  <r>
    <x v="4"/>
    <x v="1"/>
    <s v="Черногорэнерго"/>
    <x v="111"/>
    <d v="1899-12-30T21:50:00"/>
    <d v="2014-05-04T00:00:00"/>
    <d v="1899-12-30T22:10:00"/>
    <d v="1899-12-30T00:20:00"/>
    <n v="44"/>
    <m/>
    <s v="АПВН, РПВУ"/>
    <x v="2"/>
    <s v="ВЛ-6кВ ф.1 ПС -35/6кВ &quot;НЕГУС&quot;"/>
    <x v="2"/>
    <x v="2"/>
    <s v="ВЛ-6кВ ф.1 ПС -35/6кВ &quot;НЕГУС&quot;"/>
    <s v="Гроза,сильный порывистый ветер свыше 25м/с"/>
    <m/>
    <m/>
    <n v="45"/>
    <m/>
    <m/>
    <m/>
    <m/>
    <m/>
    <m/>
    <m/>
    <m/>
    <m/>
    <s v="КП11"/>
    <m/>
    <m/>
    <s v="Повреждение устранено. РПВУ после устранения."/>
    <m/>
    <m/>
    <m/>
  </r>
  <r>
    <x v="4"/>
    <x v="1"/>
    <s v="ВЭН"/>
    <x v="111"/>
    <d v="1899-12-30T16:03:00"/>
    <d v="2014-05-04T00:00:00"/>
    <d v="1899-12-30T18:20:00"/>
    <d v="1899-12-30T02:17:00"/>
    <n v="7"/>
    <m/>
    <s v="АПВУ"/>
    <x v="2"/>
    <s v="ВЛ-6кВ ф.17 ПС -35/6кВ КНС-4А"/>
    <x v="2"/>
    <x v="2"/>
    <s v="ВЛ-6кВ ф.17 ПС -35/6кВ КНС-4А"/>
    <s v="Гроза,сильный порывистый ветер свыше 25м/с"/>
    <m/>
    <m/>
    <n v="1.95"/>
    <m/>
    <m/>
    <m/>
    <m/>
    <m/>
    <m/>
    <m/>
    <m/>
    <m/>
    <s v="КП11"/>
    <m/>
    <m/>
    <s v="Отключение Северо-Варьеганское м-е              АПВ успешно"/>
    <m/>
    <m/>
    <m/>
  </r>
  <r>
    <x v="4"/>
    <x v="1"/>
    <s v="ВЭН"/>
    <x v="111"/>
    <d v="1899-12-30T22:49:00"/>
    <d v="2014-05-04T00:00:00"/>
    <d v="1899-12-30T00:00:00"/>
    <d v="1899-12-30T01:11:00"/>
    <n v="4"/>
    <m/>
    <s v="АПВН, РПВУ"/>
    <x v="2"/>
    <s v="ВЛ-6кВ ф.6 ПС - 35/6кВ к№10"/>
    <x v="2"/>
    <x v="2"/>
    <s v="ВЛ-6кВ ф.6 ПС - 35/6кВ к№10"/>
    <s v="Гроза,сильный порывистый ветер свыше 25м/с"/>
    <m/>
    <m/>
    <n v="1.1000000000000001"/>
    <m/>
    <m/>
    <m/>
    <m/>
    <m/>
    <m/>
    <m/>
    <m/>
    <m/>
    <s v="КП11"/>
    <m/>
    <m/>
    <s v="Отключение Северо-Варьеганское м-е"/>
    <m/>
    <m/>
    <m/>
  </r>
  <r>
    <x v="4"/>
    <x v="1"/>
    <s v="ТЭСС"/>
    <x v="112"/>
    <d v="1899-12-30T04:10:00"/>
    <d v="2014-05-05T00:00:00"/>
    <d v="1899-12-30T04:30:00"/>
    <d v="1899-12-30T00:20:00"/>
    <n v="7"/>
    <m/>
    <s v="АПВУ"/>
    <x v="2"/>
    <s v="ВЛ-6кВ ф.8 ПС 35/6кВ к-203"/>
    <x v="2"/>
    <x v="2"/>
    <s v="ВЛ-6кВ ф.8 ПС 35/6кВ к-203"/>
    <s v="сильный порывистый ветер до 15м/с"/>
    <m/>
    <m/>
    <n v="2.6"/>
    <m/>
    <m/>
    <m/>
    <m/>
    <m/>
    <m/>
    <m/>
    <m/>
    <m/>
    <s v="КП12"/>
    <m/>
    <m/>
    <s v="Аварийное отключение порывистый ветер до 15м/с п/ст 35/6 кв ф-8 с отключением куста 217"/>
    <m/>
    <m/>
    <m/>
  </r>
  <r>
    <x v="4"/>
    <x v="1"/>
    <s v="ТЭСС"/>
    <x v="112"/>
    <d v="1899-12-30T06:30:00"/>
    <d v="2014-05-05T00:00:00"/>
    <d v="1899-12-30T07:15:00"/>
    <d v="1899-12-30T00:45:00"/>
    <n v="7"/>
    <m/>
    <s v="АПВН, РПВН"/>
    <x v="2"/>
    <s v="ВЛ-6кВ ф.8 ПС 35/6кВ к-203"/>
    <x v="2"/>
    <x v="2"/>
    <s v="ВЛ-6кВ ф.8 ПС 35/6кВ к-203"/>
    <s v="сильный порывистый ветер до 15м/с"/>
    <m/>
    <m/>
    <n v="3.4"/>
    <m/>
    <m/>
    <m/>
    <m/>
    <m/>
    <m/>
    <m/>
    <m/>
    <m/>
    <s v="КП12"/>
    <m/>
    <m/>
    <s v="Аварийное отключение порывистый ветер до 15м/с п/ст 35/6 кв ф-8 с отключением куста 217"/>
    <m/>
    <m/>
    <m/>
  </r>
  <r>
    <x v="4"/>
    <x v="1"/>
    <s v="ВЭН"/>
    <x v="112"/>
    <d v="1899-12-30T00:49:00"/>
    <d v="2014-05-05T00:00:00"/>
    <d v="1899-12-30T02:00:00"/>
    <d v="1899-12-30T01:11:00"/>
    <n v="4"/>
    <m/>
    <s v="АПВУ"/>
    <x v="2"/>
    <s v="ВЛ-6кВ ф.6 ПС  35/6кВ к№10"/>
    <x v="2"/>
    <x v="2"/>
    <s v="ВЛ-6кВ ф.6 ПС  35/6кВ к№10"/>
    <s v="Гроза"/>
    <m/>
    <m/>
    <n v="1.1000000000000001"/>
    <m/>
    <m/>
    <m/>
    <m/>
    <m/>
    <m/>
    <m/>
    <m/>
    <m/>
    <s v="КП11"/>
    <m/>
    <m/>
    <s v="Аварийное отключение по грозе"/>
    <m/>
    <m/>
    <m/>
  </r>
  <r>
    <x v="4"/>
    <x v="1"/>
    <m/>
    <x v="113"/>
    <m/>
    <m/>
    <m/>
    <d v="1899-12-30T00:00:00"/>
    <m/>
    <m/>
    <m/>
    <x v="4"/>
    <m/>
    <x v="3"/>
    <x v="8"/>
    <m/>
    <m/>
    <m/>
    <m/>
    <m/>
    <m/>
    <m/>
    <m/>
    <m/>
    <m/>
    <m/>
    <m/>
    <m/>
    <m/>
    <m/>
    <m/>
    <m/>
    <s v="Нарушений не было"/>
    <m/>
    <m/>
    <m/>
  </r>
  <r>
    <x v="4"/>
    <x v="1"/>
    <m/>
    <x v="114"/>
    <m/>
    <m/>
    <m/>
    <d v="1899-12-30T00:00:00"/>
    <m/>
    <m/>
    <m/>
    <x v="4"/>
    <m/>
    <x v="3"/>
    <x v="8"/>
    <m/>
    <m/>
    <m/>
    <m/>
    <m/>
    <m/>
    <m/>
    <m/>
    <m/>
    <m/>
    <m/>
    <m/>
    <m/>
    <m/>
    <m/>
    <m/>
    <m/>
    <s v="Нарушений не было"/>
    <m/>
    <m/>
    <m/>
  </r>
  <r>
    <x v="4"/>
    <x v="1"/>
    <m/>
    <x v="115"/>
    <m/>
    <m/>
    <m/>
    <d v="1899-12-30T00:00:00"/>
    <m/>
    <m/>
    <m/>
    <x v="4"/>
    <m/>
    <x v="3"/>
    <x v="8"/>
    <m/>
    <m/>
    <m/>
    <m/>
    <m/>
    <m/>
    <m/>
    <m/>
    <m/>
    <m/>
    <m/>
    <m/>
    <m/>
    <m/>
    <m/>
    <m/>
    <m/>
    <s v="Нарушений не было"/>
    <m/>
    <m/>
    <m/>
  </r>
  <r>
    <x v="4"/>
    <x v="1"/>
    <m/>
    <x v="116"/>
    <m/>
    <m/>
    <m/>
    <d v="1899-12-30T00:00:00"/>
    <m/>
    <m/>
    <m/>
    <x v="4"/>
    <m/>
    <x v="3"/>
    <x v="8"/>
    <m/>
    <m/>
    <m/>
    <m/>
    <m/>
    <m/>
    <m/>
    <m/>
    <m/>
    <m/>
    <m/>
    <m/>
    <m/>
    <m/>
    <m/>
    <m/>
    <m/>
    <s v="Нарушений не было"/>
    <m/>
    <m/>
    <m/>
  </r>
  <r>
    <x v="4"/>
    <x v="1"/>
    <m/>
    <x v="117"/>
    <m/>
    <m/>
    <m/>
    <d v="1899-12-30T00:00:00"/>
    <m/>
    <m/>
    <m/>
    <x v="4"/>
    <m/>
    <x v="3"/>
    <x v="8"/>
    <m/>
    <m/>
    <m/>
    <m/>
    <m/>
    <m/>
    <m/>
    <m/>
    <m/>
    <m/>
    <m/>
    <m/>
    <m/>
    <m/>
    <m/>
    <m/>
    <m/>
    <s v="Нарушений не было"/>
    <m/>
    <m/>
    <m/>
  </r>
  <r>
    <x v="4"/>
    <x v="1"/>
    <m/>
    <x v="118"/>
    <m/>
    <m/>
    <m/>
    <d v="1899-12-30T00:00:00"/>
    <m/>
    <m/>
    <m/>
    <x v="4"/>
    <m/>
    <x v="3"/>
    <x v="8"/>
    <m/>
    <m/>
    <m/>
    <m/>
    <m/>
    <m/>
    <m/>
    <m/>
    <m/>
    <m/>
    <m/>
    <m/>
    <m/>
    <m/>
    <m/>
    <m/>
    <m/>
    <s v="Нарушений не было"/>
    <m/>
    <m/>
    <m/>
  </r>
  <r>
    <x v="4"/>
    <x v="1"/>
    <m/>
    <x v="119"/>
    <m/>
    <m/>
    <m/>
    <d v="1899-12-30T00:00:00"/>
    <m/>
    <m/>
    <m/>
    <x v="4"/>
    <m/>
    <x v="3"/>
    <x v="8"/>
    <m/>
    <m/>
    <m/>
    <m/>
    <m/>
    <m/>
    <m/>
    <m/>
    <m/>
    <m/>
    <m/>
    <m/>
    <m/>
    <m/>
    <m/>
    <m/>
    <m/>
    <s v="Нарушений не было"/>
    <m/>
    <m/>
    <m/>
  </r>
  <r>
    <x v="4"/>
    <x v="1"/>
    <s v="ТЭСС"/>
    <x v="120"/>
    <d v="1899-12-30T18:30:00"/>
    <d v="2014-05-13T00:00:00"/>
    <d v="1899-12-30T19:25:00"/>
    <d v="1899-12-30T00:55:00"/>
    <n v="4"/>
    <m/>
    <s v="АПВН, РПВУ"/>
    <x v="2"/>
    <s v="ВЛ-6кВ ф.4 ПС  35/6кВ ДНС-2"/>
    <x v="2"/>
    <x v="2"/>
    <s v="ВЛ-6кВ ф.4 ПС  35/6кВ ДНС-2"/>
    <s v="Аварийное отключение по падению дерева"/>
    <m/>
    <m/>
    <n v="1.8"/>
    <m/>
    <m/>
    <m/>
    <m/>
    <m/>
    <m/>
    <m/>
    <m/>
    <m/>
    <s v="КП19"/>
    <m/>
    <m/>
    <s v="Откл. 2х кустов на Орехово-Ермаковском м/р"/>
    <m/>
    <m/>
    <m/>
  </r>
  <r>
    <x v="4"/>
    <x v="1"/>
    <m/>
    <x v="121"/>
    <m/>
    <m/>
    <m/>
    <d v="1899-12-30T00:00:00"/>
    <m/>
    <m/>
    <m/>
    <x v="4"/>
    <m/>
    <x v="3"/>
    <x v="8"/>
    <m/>
    <m/>
    <m/>
    <m/>
    <m/>
    <m/>
    <m/>
    <m/>
    <m/>
    <m/>
    <m/>
    <m/>
    <m/>
    <m/>
    <m/>
    <m/>
    <m/>
    <s v="Нарушений не было"/>
    <m/>
    <m/>
    <m/>
  </r>
  <r>
    <x v="4"/>
    <x v="1"/>
    <m/>
    <x v="122"/>
    <m/>
    <m/>
    <m/>
    <d v="1899-12-30T00:00:00"/>
    <m/>
    <m/>
    <m/>
    <x v="4"/>
    <m/>
    <x v="3"/>
    <x v="8"/>
    <m/>
    <m/>
    <m/>
    <m/>
    <m/>
    <m/>
    <m/>
    <m/>
    <m/>
    <m/>
    <m/>
    <m/>
    <m/>
    <m/>
    <m/>
    <m/>
    <m/>
    <s v="Нарушений не было"/>
    <m/>
    <m/>
    <m/>
  </r>
  <r>
    <x v="4"/>
    <x v="1"/>
    <s v="ВЭН"/>
    <x v="123"/>
    <d v="1899-12-30T00:05:00"/>
    <d v="2014-05-16T00:00:00"/>
    <d v="1899-12-30T02:00:00"/>
    <d v="1899-12-30T01:55:00"/>
    <n v="5"/>
    <m/>
    <s v="АПВН, РПВН"/>
    <x v="2"/>
    <s v="ВЛ-6кВ ф.8 ПС  35/6кВ К-34"/>
    <x v="2"/>
    <x v="2"/>
    <s v="ВЛ-6кВ ф.8 ПС  35/6кВ К-34"/>
    <s v="замыкание на &quot;землю&quot;"/>
    <m/>
    <m/>
    <n v="3.07"/>
    <m/>
    <m/>
    <m/>
    <m/>
    <m/>
    <m/>
    <m/>
    <m/>
    <m/>
    <s v="КП25"/>
    <m/>
    <m/>
    <s v="Откл. 3х кустов на Северо-Варьеганскомм/р"/>
    <m/>
    <m/>
    <m/>
  </r>
  <r>
    <x v="4"/>
    <x v="1"/>
    <s v="Тюменьэнерго"/>
    <x v="124"/>
    <d v="1899-12-30T07:30:00"/>
    <d v="2014-05-20T00:00:00"/>
    <d v="1899-12-30T07:54:00"/>
    <d v="1899-12-30T00:24:00"/>
    <n v="388"/>
    <m/>
    <s v="АПВУ"/>
    <x v="5"/>
    <s v="ВЛ-35кВ Ф-2 п/с 110/35/6кВ &quot;Ермаковская&quot;"/>
    <x v="0"/>
    <x v="2"/>
    <s v="ВЛ-35кВ Ф-2 п/с 110/35/6кВ &quot;Ермаковская&quot;"/>
    <s v="Аварийное отключение, следы КЗ на токоведущих частях масленого выключателя"/>
    <m/>
    <m/>
    <n v="89"/>
    <m/>
    <m/>
    <m/>
    <m/>
    <m/>
    <m/>
    <m/>
    <m/>
    <m/>
    <s v="КП18"/>
    <m/>
    <m/>
    <m/>
    <m/>
    <m/>
    <m/>
  </r>
  <r>
    <x v="4"/>
    <x v="1"/>
    <s v="ВЭН"/>
    <x v="125"/>
    <d v="1899-12-30T14:10:00"/>
    <d v="2014-05-26T00:00:00"/>
    <d v="1899-12-30T16:40:00"/>
    <d v="1899-12-30T02:30:00"/>
    <n v="1"/>
    <m/>
    <m/>
    <x v="0"/>
    <s v="ЛР 6кВ КТППНКС - 250кВА к. 211"/>
    <x v="2"/>
    <x v="6"/>
    <s v="ЛР 6кВ КТППНКС - 250кВА к. 211"/>
    <s v="Устранения нагрева шлейфов в РЩ-0,4кВ"/>
    <m/>
    <m/>
    <n v="0.2"/>
    <m/>
    <m/>
    <m/>
    <m/>
    <m/>
    <m/>
    <m/>
    <m/>
    <m/>
    <s v="КП3"/>
    <m/>
    <m/>
    <m/>
    <m/>
    <m/>
    <m/>
  </r>
  <r>
    <x v="4"/>
    <x v="1"/>
    <m/>
    <x v="126"/>
    <m/>
    <m/>
    <m/>
    <d v="1899-12-30T00:00:00"/>
    <m/>
    <m/>
    <m/>
    <x v="4"/>
    <m/>
    <x v="3"/>
    <x v="8"/>
    <m/>
    <m/>
    <m/>
    <m/>
    <m/>
    <m/>
    <m/>
    <m/>
    <m/>
    <m/>
    <m/>
    <m/>
    <m/>
    <m/>
    <m/>
    <m/>
    <m/>
    <s v="Нарушений не было"/>
    <m/>
    <m/>
    <m/>
  </r>
  <r>
    <x v="4"/>
    <x v="1"/>
    <m/>
    <x v="127"/>
    <m/>
    <m/>
    <m/>
    <d v="1899-12-30T00:00:00"/>
    <m/>
    <m/>
    <m/>
    <x v="4"/>
    <m/>
    <x v="3"/>
    <x v="8"/>
    <m/>
    <m/>
    <m/>
    <m/>
    <m/>
    <m/>
    <m/>
    <m/>
    <m/>
    <m/>
    <m/>
    <m/>
    <m/>
    <m/>
    <m/>
    <m/>
    <m/>
    <s v="Нарушений не было"/>
    <m/>
    <m/>
    <m/>
  </r>
  <r>
    <x v="4"/>
    <x v="1"/>
    <m/>
    <x v="128"/>
    <m/>
    <m/>
    <m/>
    <d v="1899-12-30T00:00:00"/>
    <m/>
    <m/>
    <m/>
    <x v="4"/>
    <m/>
    <x v="3"/>
    <x v="8"/>
    <m/>
    <m/>
    <m/>
    <m/>
    <m/>
    <m/>
    <m/>
    <m/>
    <m/>
    <m/>
    <m/>
    <m/>
    <m/>
    <m/>
    <m/>
    <m/>
    <m/>
    <s v="Нарушений не было"/>
    <m/>
    <m/>
    <m/>
  </r>
  <r>
    <x v="4"/>
    <x v="1"/>
    <s v="Тюменьэнерго"/>
    <x v="129"/>
    <d v="1899-12-30T13:07:00"/>
    <d v="2014-05-30T00:00:00"/>
    <d v="1899-12-30T16:00:00"/>
    <d v="1899-12-30T02:53:00"/>
    <n v="12"/>
    <m/>
    <s v="АПВУ"/>
    <x v="5"/>
    <s v="ВЛ 110кВ Ф-14 ПС &quot;Таврическая-1&quot;"/>
    <x v="1"/>
    <x v="2"/>
    <s v="ВЛ 110кВ Ф-14 ПС &quot;Таврическая-1&quot;"/>
    <s v="Проведение работ по проверке грозотросса"/>
    <m/>
    <m/>
    <n v="6.9"/>
    <m/>
    <m/>
    <m/>
    <m/>
    <m/>
    <m/>
    <m/>
    <m/>
    <m/>
    <s v="КП18"/>
    <m/>
    <m/>
    <s v="Аварийное отключение по сильному ветру"/>
    <m/>
    <m/>
    <m/>
  </r>
  <r>
    <x v="4"/>
    <x v="1"/>
    <s v="ВЭН"/>
    <x v="130"/>
    <d v="1899-12-30T14:30:00"/>
    <d v="2014-05-31T00:00:00"/>
    <d v="1899-12-30T16:30:00"/>
    <d v="1899-12-30T02:00:00"/>
    <n v="24"/>
    <m/>
    <m/>
    <x v="0"/>
    <s v="ВЛ-6кВ Ф-18 ПС 35/6кВ &quot;К-131&quot;"/>
    <x v="2"/>
    <x v="2"/>
    <s v="ВЛ-6кВ Ф-18 ПС 35/6кВ &quot;К-131&quot;"/>
    <s v="Устранение нагрева (200гр) на проходном изоляторе фаза &quot;С&quot; ВВ-6кВ яч.№18"/>
    <m/>
    <m/>
    <n v="21.9"/>
    <m/>
    <n v="2004"/>
    <s v="ST-7"/>
    <m/>
    <n v="41790"/>
    <m/>
    <s v="09.2014"/>
    <m/>
    <n v="41790"/>
    <s v="КП24"/>
    <m/>
    <m/>
    <s v="Отключение на Верхнеколик-Ёганском м/р."/>
    <m/>
    <m/>
    <m/>
  </r>
  <r>
    <x v="5"/>
    <x v="1"/>
    <m/>
    <x v="131"/>
    <m/>
    <d v="2014-06-01T00:00:00"/>
    <m/>
    <d v="1899-12-30T00:00:00"/>
    <m/>
    <m/>
    <m/>
    <x v="4"/>
    <m/>
    <x v="3"/>
    <x v="8"/>
    <m/>
    <m/>
    <m/>
    <m/>
    <m/>
    <m/>
    <m/>
    <m/>
    <m/>
    <m/>
    <m/>
    <m/>
    <m/>
    <m/>
    <m/>
    <m/>
    <m/>
    <s v="Нарушений не было"/>
    <m/>
    <m/>
    <m/>
  </r>
  <r>
    <x v="5"/>
    <x v="1"/>
    <s v="Тюменьэнерго"/>
    <x v="132"/>
    <d v="1899-12-30T09:55:00"/>
    <d v="2014-06-02T00:00:00"/>
    <d v="1899-12-30T13:29:00"/>
    <d v="1899-12-30T03:34:00"/>
    <n v="20"/>
    <m/>
    <s v="АПВУ"/>
    <x v="5"/>
    <s v="ПС 110кВ &quot;Светлая&quot;"/>
    <x v="1"/>
    <x v="2"/>
    <s v="ПС 110кВ &quot;Светлая&quot;"/>
    <s v="Посадка напряжения. ПС 110 &quot;Светлая&quot;, ложное срабатывание защит Т-1, по причине попадания воды в клемный шкаф."/>
    <m/>
    <m/>
    <n v="4.57"/>
    <m/>
    <m/>
    <m/>
    <m/>
    <m/>
    <m/>
    <m/>
    <m/>
    <m/>
    <s v="КП18"/>
    <m/>
    <m/>
    <s v="Аварийное отключение на Северо-Варьеганском м/р"/>
    <m/>
    <m/>
    <m/>
  </r>
  <r>
    <x v="5"/>
    <x v="1"/>
    <s v="ВЭН"/>
    <x v="133"/>
    <d v="1899-12-30T00:00:00"/>
    <d v="2014-06-03T00:00:00"/>
    <d v="1899-12-30T02:14:00"/>
    <d v="1899-12-30T02:14:00"/>
    <n v="6"/>
    <m/>
    <s v="АПВУ"/>
    <x v="2"/>
    <s v="ВЛ-6кВ Ф-16 ПС 35/6кВ &quot;КНС-4А&quot;"/>
    <x v="2"/>
    <x v="2"/>
    <s v="ВЛ-6кВ Ф-16 ПС 35/6кВ &quot;КНС-4А&quot;"/>
    <s v="Понижение напряжения на 0,5сек. (грозовой разряд) на ПС &quot;КНС-4А&quot;"/>
    <m/>
    <m/>
    <n v="2.5099999999999998"/>
    <m/>
    <m/>
    <m/>
    <m/>
    <m/>
    <m/>
    <m/>
    <m/>
    <m/>
    <s v="КП11"/>
    <m/>
    <m/>
    <s v="Аварийное отключение по грозе"/>
    <m/>
    <m/>
    <m/>
  </r>
  <r>
    <x v="5"/>
    <x v="1"/>
    <m/>
    <x v="134"/>
    <m/>
    <m/>
    <m/>
    <d v="1899-12-30T00:00:00"/>
    <m/>
    <m/>
    <m/>
    <x v="4"/>
    <m/>
    <x v="3"/>
    <x v="8"/>
    <m/>
    <m/>
    <m/>
    <m/>
    <m/>
    <m/>
    <m/>
    <m/>
    <m/>
    <m/>
    <m/>
    <m/>
    <m/>
    <m/>
    <m/>
    <m/>
    <m/>
    <s v="Нарушений не было"/>
    <m/>
    <m/>
    <m/>
  </r>
  <r>
    <x v="5"/>
    <x v="1"/>
    <s v="Тюменьэнерго"/>
    <x v="135"/>
    <d v="1899-12-30T14:53:00"/>
    <d v="2014-06-05T00:00:00"/>
    <d v="1899-12-30T16:16:00"/>
    <d v="1899-12-30T01:23:00"/>
    <n v="107"/>
    <m/>
    <s v="АПВУ"/>
    <x v="5"/>
    <s v="ВЛ-110кВ &quot;Меридиан-Узловая&quot;"/>
    <x v="1"/>
    <x v="2"/>
    <s v="ВЛ-110кВ &quot;Меридиан-Узловая&quot;"/>
    <s v="Посадка напряжения при аварийном отключении ВЛ-110кВ &quot;Меридиан-Узловая&quot; (с успешным АПВ). Прохождение грозового фронта."/>
    <m/>
    <m/>
    <n v="93.5"/>
    <m/>
    <m/>
    <m/>
    <m/>
    <m/>
    <m/>
    <m/>
    <m/>
    <m/>
    <s v="КП18"/>
    <m/>
    <m/>
    <s v="Отключение на 8 м/р: Колик-Еганское, Хохряковское, Кошильское, Пермяковское, Ван-Еганское, Ай-Еганское, Северо-Хохряковское, Верхнеколик-Еганское м/р."/>
    <m/>
    <m/>
    <m/>
  </r>
  <r>
    <x v="5"/>
    <x v="1"/>
    <m/>
    <x v="136"/>
    <m/>
    <m/>
    <m/>
    <m/>
    <m/>
    <m/>
    <m/>
    <x v="4"/>
    <m/>
    <x v="3"/>
    <x v="8"/>
    <m/>
    <m/>
    <m/>
    <m/>
    <m/>
    <m/>
    <m/>
    <m/>
    <m/>
    <m/>
    <m/>
    <m/>
    <m/>
    <m/>
    <m/>
    <m/>
    <m/>
    <s v="Нарушений не было"/>
    <m/>
    <m/>
    <m/>
  </r>
  <r>
    <x v="5"/>
    <x v="1"/>
    <m/>
    <x v="137"/>
    <m/>
    <m/>
    <m/>
    <m/>
    <m/>
    <m/>
    <m/>
    <x v="4"/>
    <m/>
    <x v="3"/>
    <x v="8"/>
    <m/>
    <m/>
    <m/>
    <m/>
    <m/>
    <m/>
    <m/>
    <m/>
    <m/>
    <m/>
    <m/>
    <m/>
    <m/>
    <m/>
    <m/>
    <m/>
    <m/>
    <s v="Нарушений не было"/>
    <m/>
    <m/>
    <m/>
  </r>
  <r>
    <x v="5"/>
    <x v="1"/>
    <m/>
    <x v="138"/>
    <m/>
    <m/>
    <m/>
    <m/>
    <m/>
    <m/>
    <m/>
    <x v="4"/>
    <m/>
    <x v="3"/>
    <x v="8"/>
    <m/>
    <m/>
    <m/>
    <m/>
    <m/>
    <m/>
    <m/>
    <m/>
    <m/>
    <m/>
    <m/>
    <m/>
    <m/>
    <m/>
    <m/>
    <m/>
    <m/>
    <s v="Нарушений не было"/>
    <m/>
    <m/>
    <m/>
  </r>
  <r>
    <x v="5"/>
    <x v="1"/>
    <s v="Тюменьэнерго"/>
    <x v="139"/>
    <d v="1899-12-30T13:07:00"/>
    <d v="2014-06-14T00:00:00"/>
    <d v="1899-12-30T14:45:00"/>
    <d v="1899-12-30T01:38:00"/>
    <n v="99"/>
    <m/>
    <s v="АПВН, РПВН"/>
    <x v="5"/>
    <s v="ВЛ-220кВ &quot;Белозерная-Узловая&quot;"/>
    <x v="4"/>
    <x v="2"/>
    <s v="ВЛ-220кВ &quot;Белозерная-Узловая&quot;"/>
    <s v="АОЭЭ ВЛ-220кВ Узловая-Белозерная: сработала дифференциальная фазная защита(Разрушение шинного опорного изолятора м/у В-220 и ЛР-220 Компрессорная на п/ст 500кВ Белозерная.)"/>
    <m/>
    <m/>
    <n v="77.599999999999994"/>
    <m/>
    <m/>
    <m/>
    <m/>
    <m/>
    <m/>
    <m/>
    <m/>
    <m/>
    <s v="КП18"/>
    <m/>
    <m/>
    <s v="Отключение на 12 м/р: Чехлонейское, Западно-Ермаковское, Орехово-Ермаковское,  Хохряковское, Колик-Еганское,  Кошильское, Пермяковское, Ван-Еганское, Ай-Еганское, Бахиловское, Северо-Хохряковское, Верхнеколик-Еганское м/р."/>
    <m/>
    <m/>
    <m/>
  </r>
  <r>
    <x v="5"/>
    <x v="1"/>
    <s v="РН-ЭН"/>
    <x v="139"/>
    <d v="1899-12-30T21:33:00"/>
    <d v="2014-06-14T00:00:00"/>
    <d v="1899-12-30T23:30:00"/>
    <d v="1899-12-30T01:57:00"/>
    <n v="12"/>
    <m/>
    <s v="АПВУ"/>
    <x v="0"/>
    <s v="ВЛ-6кВ Ф-5 ПС 35/6кВ &quot;Центральная&quot;"/>
    <x v="2"/>
    <x v="2"/>
    <s v="ВЛ-6кВ Ф-5 ПС 35/6кВ &quot;Центральная&quot;"/>
    <s v="Межфазное КЗ. АПВ - успешно"/>
    <m/>
    <m/>
    <n v="9.1"/>
    <m/>
    <n v="1987"/>
    <s v="Опоры - металлические, ЖБ;_x000a_Провод - АС-95;_x000a_Изоляторы - ШС-10, ПС-70."/>
    <m/>
    <s v="ТО - 13.05.2014"/>
    <m/>
    <m/>
    <m/>
    <m/>
    <s v="КП19"/>
    <m/>
    <m/>
    <s v="Отключение на Хохряковском м/р."/>
    <m/>
    <m/>
    <m/>
  </r>
  <r>
    <x v="5"/>
    <x v="1"/>
    <s v="ВЭН"/>
    <x v="140"/>
    <d v="1899-12-30T18:15:00"/>
    <d v="2014-06-15T00:00:00"/>
    <d v="1899-12-30T19:15:00"/>
    <d v="1899-12-30T01:00:00"/>
    <n v="3"/>
    <m/>
    <m/>
    <x v="0"/>
    <s v="ПС 35/6кВ &quot;Водозабор&quot;"/>
    <x v="0"/>
    <x v="0"/>
    <s v="ПС 35/6кВ &quot;Водозабор&quot;"/>
    <s v="Лопнул проходной изолятор Ф-&quot;С&quot; на тр-ре №1 35/6кВ ПС &quot;Водозабор&quot;"/>
    <m/>
    <m/>
    <n v="1.8"/>
    <m/>
    <m/>
    <s v="ТОNb-4000/35"/>
    <m/>
    <m/>
    <m/>
    <m/>
    <m/>
    <m/>
    <s v="КП23"/>
    <m/>
    <m/>
    <s v="Отключение на Северо-Хохряковском м/р"/>
    <m/>
    <m/>
    <m/>
  </r>
  <r>
    <x v="5"/>
    <x v="1"/>
    <s v="ТЭСС"/>
    <x v="141"/>
    <d v="1899-12-30T01:30:00"/>
    <d v="2014-06-16T00:00:00"/>
    <d v="1899-12-30T19:00:00"/>
    <d v="1899-12-30T17:30:00"/>
    <n v="3"/>
    <m/>
    <s v="АПВН, РПВН"/>
    <x v="0"/>
    <s v="ВЛ-6кВ Ф-18 ПС 35/6кВ &quot;К-457&quot;"/>
    <x v="2"/>
    <x v="2"/>
    <s v="ВЛ-6кВ Ф-18 ПС 35/6кВ &quot;К-457&quot;"/>
    <s v="Короткое замыкание в КТПН 6/0,4кВ 250кВА №4 к.267"/>
    <m/>
    <m/>
    <n v="8.3000000000000007"/>
    <m/>
    <m/>
    <m/>
    <m/>
    <m/>
    <m/>
    <m/>
    <m/>
    <m/>
    <s v="КП21"/>
    <m/>
    <m/>
    <s v="Отключение на Орехово-Ермаковском м/р."/>
    <m/>
    <m/>
    <m/>
  </r>
  <r>
    <x v="5"/>
    <x v="1"/>
    <s v="РН-ЭН"/>
    <x v="142"/>
    <d v="1899-12-30T14:00:00"/>
    <d v="2014-06-17T00:00:00"/>
    <d v="1899-12-30T15:02:00"/>
    <d v="1899-12-30T01:02:00"/>
    <n v="25"/>
    <m/>
    <s v="АПВН, РПВУ"/>
    <x v="0"/>
    <s v="ВЛ-6кВ Ф-13 ПС 35/6кВ &quot;КСП-2&quot;"/>
    <x v="2"/>
    <x v="2"/>
    <s v="ВЛ-6кВ Ф-13 ПС 35/6кВ &quot;КСП-2&quot;"/>
    <s v="Аварийное отключение по грозе"/>
    <m/>
    <m/>
    <n v="17.8"/>
    <m/>
    <s v="1987 / 1989"/>
    <s v="Опоры - металлические, ЖБ;_x000a_Провод - АС-95;_x000a_Изоляторы - ШС-10, ПС-70."/>
    <m/>
    <s v="ТО -10.04.2014 / ТО - 26.04.2014"/>
    <m/>
    <m/>
    <m/>
    <m/>
    <s v="КП12"/>
    <m/>
    <m/>
    <s v="Отключение на Пермяковском м/р."/>
    <m/>
    <m/>
    <m/>
  </r>
  <r>
    <x v="5"/>
    <x v="1"/>
    <s v="ВЭН"/>
    <x v="142"/>
    <d v="1899-12-30T12:40:00"/>
    <d v="2014-06-17T00:00:00"/>
    <d v="1899-12-30T15:15:00"/>
    <d v="1899-12-30T02:35:00"/>
    <n v="21"/>
    <m/>
    <s v="АПВУ"/>
    <x v="2"/>
    <s v="ВЛ-6кВ Ф-13,16,18 ПС 35/6кВ &quot;КНС-4А&quot;"/>
    <x v="2"/>
    <x v="2"/>
    <s v="ВЛ-6кВ Ф-13,16,18 ПС 35/6кВ &quot;КНС-4А&quot;"/>
    <s v="Аварийное отключение по грозе"/>
    <m/>
    <m/>
    <n v="10.9"/>
    <m/>
    <m/>
    <m/>
    <m/>
    <m/>
    <m/>
    <m/>
    <m/>
    <m/>
    <s v="КП11"/>
    <m/>
    <m/>
    <s v="Отключение на Северо-Варьеганском м/р."/>
    <m/>
    <m/>
    <m/>
  </r>
  <r>
    <x v="5"/>
    <x v="1"/>
    <m/>
    <x v="143"/>
    <m/>
    <m/>
    <m/>
    <m/>
    <m/>
    <m/>
    <m/>
    <x v="4"/>
    <m/>
    <x v="3"/>
    <x v="8"/>
    <m/>
    <m/>
    <m/>
    <m/>
    <m/>
    <m/>
    <m/>
    <m/>
    <m/>
    <m/>
    <m/>
    <m/>
    <m/>
    <m/>
    <m/>
    <m/>
    <m/>
    <s v="Нарушений не было"/>
    <m/>
    <m/>
    <m/>
  </r>
  <r>
    <x v="5"/>
    <x v="1"/>
    <m/>
    <x v="144"/>
    <m/>
    <m/>
    <m/>
    <m/>
    <m/>
    <m/>
    <m/>
    <x v="4"/>
    <m/>
    <x v="3"/>
    <x v="8"/>
    <m/>
    <m/>
    <m/>
    <m/>
    <m/>
    <m/>
    <m/>
    <m/>
    <m/>
    <m/>
    <m/>
    <m/>
    <m/>
    <m/>
    <m/>
    <m/>
    <m/>
    <s v="Нарушений не было"/>
    <m/>
    <m/>
    <m/>
  </r>
  <r>
    <x v="5"/>
    <x v="1"/>
    <m/>
    <x v="145"/>
    <m/>
    <m/>
    <m/>
    <m/>
    <m/>
    <m/>
    <m/>
    <x v="4"/>
    <m/>
    <x v="3"/>
    <x v="8"/>
    <m/>
    <m/>
    <m/>
    <m/>
    <m/>
    <m/>
    <m/>
    <m/>
    <m/>
    <m/>
    <m/>
    <m/>
    <m/>
    <m/>
    <m/>
    <m/>
    <m/>
    <s v="Нарушений не было"/>
    <m/>
    <m/>
    <m/>
  </r>
  <r>
    <x v="5"/>
    <x v="1"/>
    <m/>
    <x v="146"/>
    <m/>
    <m/>
    <m/>
    <m/>
    <m/>
    <m/>
    <m/>
    <x v="4"/>
    <m/>
    <x v="3"/>
    <x v="8"/>
    <m/>
    <m/>
    <m/>
    <m/>
    <m/>
    <m/>
    <m/>
    <m/>
    <m/>
    <m/>
    <m/>
    <m/>
    <m/>
    <m/>
    <m/>
    <m/>
    <m/>
    <s v="Нарушений не было"/>
    <m/>
    <m/>
    <m/>
  </r>
  <r>
    <x v="5"/>
    <x v="1"/>
    <m/>
    <x v="147"/>
    <m/>
    <m/>
    <m/>
    <m/>
    <m/>
    <m/>
    <m/>
    <x v="4"/>
    <m/>
    <x v="3"/>
    <x v="8"/>
    <m/>
    <m/>
    <m/>
    <m/>
    <m/>
    <m/>
    <m/>
    <m/>
    <m/>
    <m/>
    <m/>
    <m/>
    <m/>
    <m/>
    <m/>
    <m/>
    <m/>
    <s v="Нарушений не было"/>
    <m/>
    <m/>
    <m/>
  </r>
  <r>
    <x v="5"/>
    <x v="1"/>
    <m/>
    <x v="148"/>
    <m/>
    <m/>
    <m/>
    <d v="1899-12-30T00:00:00"/>
    <m/>
    <m/>
    <m/>
    <x v="4"/>
    <m/>
    <x v="3"/>
    <x v="8"/>
    <m/>
    <m/>
    <m/>
    <m/>
    <m/>
    <m/>
    <m/>
    <m/>
    <m/>
    <m/>
    <m/>
    <m/>
    <m/>
    <m/>
    <m/>
    <m/>
    <m/>
    <s v="Нарушений не было"/>
    <m/>
    <m/>
    <m/>
  </r>
  <r>
    <x v="5"/>
    <x v="1"/>
    <m/>
    <x v="149"/>
    <m/>
    <m/>
    <m/>
    <d v="1899-12-30T00:00:00"/>
    <m/>
    <m/>
    <m/>
    <x v="4"/>
    <m/>
    <x v="3"/>
    <x v="8"/>
    <m/>
    <m/>
    <m/>
    <m/>
    <m/>
    <m/>
    <m/>
    <m/>
    <m/>
    <m/>
    <m/>
    <m/>
    <m/>
    <m/>
    <m/>
    <m/>
    <m/>
    <s v="Нарушений не было"/>
    <m/>
    <m/>
    <m/>
  </r>
  <r>
    <x v="5"/>
    <x v="1"/>
    <s v="Тюменьэнерго"/>
    <x v="150"/>
    <d v="1899-12-30T15:33:00"/>
    <d v="2014-06-25T00:00:00"/>
    <d v="1899-12-30T16:00:00"/>
    <d v="1899-12-30T00:27:00"/>
    <n v="125"/>
    <m/>
    <s v="АПВУ"/>
    <x v="5"/>
    <s v="ВЛ-35кВ Ф№4 ПС 110/35/6кВ &quot;Ермаковская&quot;"/>
    <x v="0"/>
    <x v="2"/>
    <s v="ВЛ-35кВ Ф№4 ПС 110/35/6кВ &quot;Ермаковская&quot;"/>
    <s v="Аварийное отключение по грозе. АПВ успешное"/>
    <m/>
    <m/>
    <n v="41.4"/>
    <m/>
    <m/>
    <m/>
    <m/>
    <m/>
    <m/>
    <m/>
    <m/>
    <m/>
    <s v="КП18"/>
    <m/>
    <m/>
    <s v="Отключение на Орехово-Ермаковском м/р.АПВ-успешно"/>
    <m/>
    <m/>
    <m/>
  </r>
  <r>
    <x v="5"/>
    <x v="1"/>
    <s v="Тюменьэнерго"/>
    <x v="150"/>
    <d v="1899-12-30T13:24:00"/>
    <d v="2014-06-25T00:00:00"/>
    <d v="1899-12-30T18:30:00"/>
    <d v="1899-12-30T05:06:00"/>
    <n v="130"/>
    <m/>
    <s v="АПВУ"/>
    <x v="5"/>
    <s v="ВЛ-220 Северный Варьеган-Варьеган"/>
    <x v="4"/>
    <x v="2"/>
    <s v="ВЛ-220 Северный Варьеган-Варьеган"/>
    <s v="Аварийное отключение по грозе. АПВ успешное"/>
    <m/>
    <m/>
    <n v="132.69999999999999"/>
    <m/>
    <m/>
    <m/>
    <m/>
    <m/>
    <m/>
    <m/>
    <m/>
    <m/>
    <s v="КП18"/>
    <m/>
    <m/>
    <s v="Отключение на 7 м/р:   Хохряковское, Колик-Еганское,  Кошильское, Пермяковское, Северо-Хохряковское, Верхнеколик-Ёганское, Северо-Варьеганское   м/р.АПВ-успешно"/>
    <m/>
    <m/>
    <m/>
  </r>
  <r>
    <x v="5"/>
    <x v="1"/>
    <s v="Тюменьэнерго"/>
    <x v="150"/>
    <d v="1899-12-30T14:58:00"/>
    <d v="2014-06-25T00:00:00"/>
    <d v="1899-12-30T18:45:00"/>
    <d v="1899-12-30T03:47:00"/>
    <n v="123"/>
    <m/>
    <s v="АПВУ"/>
    <x v="5"/>
    <s v="ВЛ 110кВ ПС Узловая-Хохряковская 1 цепь"/>
    <x v="1"/>
    <x v="2"/>
    <s v="ВЛ 110кВ ПС Узловая-Хохряковская 1 цепь"/>
    <s v="Аварийное отключение по грозе. АПВ успешное"/>
    <m/>
    <m/>
    <n v="163.19999999999999"/>
    <m/>
    <m/>
    <m/>
    <m/>
    <m/>
    <m/>
    <m/>
    <m/>
    <m/>
    <s v="КП18"/>
    <m/>
    <m/>
    <s v="Отключение на 4 м/р:   Хохряковское, Колик-Еганское,  Кошильское, Пермяковское  м/р.АПВ-успешно"/>
    <m/>
    <m/>
    <m/>
  </r>
  <r>
    <x v="5"/>
    <x v="1"/>
    <s v="Тюменьэнерго"/>
    <x v="150"/>
    <d v="1899-12-30T17:09:00"/>
    <d v="2014-06-25T00:00:00"/>
    <d v="1899-12-30T19:00:00"/>
    <d v="1899-12-30T01:51:00"/>
    <n v="62"/>
    <m/>
    <s v="АПВУ"/>
    <x v="5"/>
    <s v="ВЛ-110 Мачтовая-Истоминская-1,2Ц. "/>
    <x v="1"/>
    <x v="2"/>
    <s v="ВЛ-110 Мачтовая-Истоминская-1,2Ц. "/>
    <s v="Аварийное отключение по грозе"/>
    <m/>
    <m/>
    <n v="67.2"/>
    <m/>
    <m/>
    <m/>
    <m/>
    <m/>
    <m/>
    <m/>
    <m/>
    <m/>
    <s v="КП18"/>
    <m/>
    <m/>
    <s v="Отключение на 4 м/р: Кошильское, Пермяковское, Северо-Хохряковское, Верхнеколик-Ёганское,   м/р.АПВ-успешно"/>
    <m/>
    <m/>
    <m/>
  </r>
  <r>
    <x v="5"/>
    <x v="1"/>
    <s v="РН-ЭН"/>
    <x v="151"/>
    <d v="1899-12-30T14:55:00"/>
    <d v="2014-06-26T00:00:00"/>
    <d v="1899-12-30T17:47:00"/>
    <d v="1899-12-30T02:52:00"/>
    <n v="6"/>
    <m/>
    <m/>
    <x v="0"/>
    <s v="ВЛ-6кВ Ф-18 ПС 35/6кВ &quot;Гвардейская&quot;"/>
    <x v="2"/>
    <x v="2"/>
    <s v="ВЛ-6кВ Ф-1 ПС 35/6кВ &quot;Гвардейская&quot;"/>
    <s v="Ослабление контакта плашечного зажима ф.С оп.№1 ИВР-6кВ"/>
    <m/>
    <m/>
    <n v="3.8"/>
    <m/>
    <n v="1987"/>
    <s v="Опоры - металлические, ЖБ;_x000a_Провод - АС-95;_x000a_Изоляторы - ШС-10, ПС-70."/>
    <m/>
    <s v="ТО -06.03.2014"/>
    <m/>
    <m/>
    <m/>
    <m/>
    <s v="КП10"/>
    <m/>
    <m/>
    <s v="Отключение на Хохряковском м/р"/>
    <m/>
    <m/>
    <m/>
  </r>
  <r>
    <x v="5"/>
    <x v="1"/>
    <s v="ВЭН"/>
    <x v="151"/>
    <d v="1899-12-30T14:06:00"/>
    <d v="2014-06-26T00:00:00"/>
    <d v="1899-12-30T16:14:00"/>
    <d v="1899-12-30T02:08:00"/>
    <n v="8"/>
    <m/>
    <s v="АПВУ"/>
    <x v="2"/>
    <s v="ВЛ-6кВ Ф-8 ПС 35/6кВ ”К-34”"/>
    <x v="2"/>
    <x v="2"/>
    <s v="ВЛ-6кВ Ф-8 ПС 35/6кВ ”К-34”"/>
    <s v="Аварийное отключение по грозе. АПВ успешное"/>
    <m/>
    <m/>
    <n v="7.7"/>
    <m/>
    <m/>
    <m/>
    <m/>
    <m/>
    <m/>
    <m/>
    <m/>
    <m/>
    <s v="КП11"/>
    <m/>
    <m/>
    <s v="Отключение на Северо-Варьеганском м/р. АПВ - успешно"/>
    <m/>
    <m/>
    <m/>
  </r>
  <r>
    <x v="5"/>
    <x v="1"/>
    <m/>
    <x v="152"/>
    <m/>
    <m/>
    <m/>
    <m/>
    <m/>
    <m/>
    <m/>
    <x v="4"/>
    <m/>
    <x v="3"/>
    <x v="8"/>
    <m/>
    <m/>
    <m/>
    <m/>
    <m/>
    <m/>
    <m/>
    <m/>
    <m/>
    <m/>
    <m/>
    <m/>
    <m/>
    <m/>
    <m/>
    <m/>
    <m/>
    <s v="Нарушений не было"/>
    <m/>
    <m/>
    <m/>
  </r>
  <r>
    <x v="5"/>
    <x v="1"/>
    <m/>
    <x v="153"/>
    <m/>
    <m/>
    <m/>
    <m/>
    <m/>
    <m/>
    <m/>
    <x v="4"/>
    <m/>
    <x v="3"/>
    <x v="8"/>
    <m/>
    <m/>
    <m/>
    <m/>
    <m/>
    <m/>
    <m/>
    <m/>
    <m/>
    <m/>
    <m/>
    <m/>
    <m/>
    <m/>
    <m/>
    <m/>
    <m/>
    <s v="Нарушений не было"/>
    <m/>
    <m/>
    <m/>
  </r>
  <r>
    <x v="5"/>
    <x v="1"/>
    <m/>
    <x v="154"/>
    <m/>
    <m/>
    <m/>
    <m/>
    <m/>
    <m/>
    <m/>
    <x v="4"/>
    <m/>
    <x v="3"/>
    <x v="8"/>
    <m/>
    <m/>
    <m/>
    <m/>
    <m/>
    <m/>
    <m/>
    <m/>
    <m/>
    <m/>
    <m/>
    <m/>
    <m/>
    <m/>
    <m/>
    <m/>
    <m/>
    <s v="Нарушений не было"/>
    <m/>
    <m/>
    <m/>
  </r>
  <r>
    <x v="5"/>
    <x v="1"/>
    <m/>
    <x v="155"/>
    <m/>
    <m/>
    <m/>
    <m/>
    <m/>
    <m/>
    <m/>
    <x v="4"/>
    <m/>
    <x v="3"/>
    <x v="8"/>
    <m/>
    <m/>
    <m/>
    <m/>
    <m/>
    <m/>
    <m/>
    <m/>
    <m/>
    <m/>
    <m/>
    <m/>
    <m/>
    <m/>
    <m/>
    <m/>
    <m/>
    <s v="Нарушений не было"/>
    <m/>
    <m/>
    <m/>
  </r>
  <r>
    <x v="6"/>
    <x v="1"/>
    <m/>
    <x v="156"/>
    <m/>
    <m/>
    <m/>
    <m/>
    <m/>
    <m/>
    <m/>
    <x v="4"/>
    <m/>
    <x v="3"/>
    <x v="8"/>
    <m/>
    <m/>
    <m/>
    <m/>
    <m/>
    <m/>
    <m/>
    <m/>
    <m/>
    <m/>
    <m/>
    <m/>
    <m/>
    <m/>
    <m/>
    <m/>
    <m/>
    <s v="Нарушений не было"/>
    <m/>
    <m/>
    <m/>
  </r>
  <r>
    <x v="6"/>
    <x v="1"/>
    <m/>
    <x v="157"/>
    <m/>
    <m/>
    <m/>
    <m/>
    <m/>
    <m/>
    <m/>
    <x v="4"/>
    <m/>
    <x v="3"/>
    <x v="8"/>
    <m/>
    <m/>
    <m/>
    <m/>
    <m/>
    <m/>
    <m/>
    <m/>
    <m/>
    <m/>
    <m/>
    <m/>
    <m/>
    <m/>
    <m/>
    <m/>
    <m/>
    <s v="Нарушений не было"/>
    <m/>
    <m/>
    <m/>
  </r>
  <r>
    <x v="6"/>
    <x v="1"/>
    <m/>
    <x v="19"/>
    <m/>
    <m/>
    <m/>
    <m/>
    <m/>
    <m/>
    <m/>
    <x v="4"/>
    <m/>
    <x v="3"/>
    <x v="8"/>
    <m/>
    <m/>
    <m/>
    <m/>
    <m/>
    <m/>
    <m/>
    <m/>
    <m/>
    <m/>
    <m/>
    <m/>
    <m/>
    <m/>
    <m/>
    <m/>
    <m/>
    <s v="Нарушений не было"/>
    <m/>
    <m/>
    <m/>
  </r>
  <r>
    <x v="6"/>
    <x v="1"/>
    <m/>
    <x v="158"/>
    <m/>
    <m/>
    <m/>
    <m/>
    <m/>
    <m/>
    <m/>
    <x v="4"/>
    <m/>
    <x v="3"/>
    <x v="8"/>
    <m/>
    <m/>
    <m/>
    <m/>
    <m/>
    <m/>
    <m/>
    <m/>
    <m/>
    <m/>
    <m/>
    <m/>
    <m/>
    <m/>
    <m/>
    <m/>
    <m/>
    <s v="Нарушений не было"/>
    <m/>
    <m/>
    <m/>
  </r>
  <r>
    <x v="6"/>
    <x v="1"/>
    <m/>
    <x v="159"/>
    <m/>
    <m/>
    <m/>
    <m/>
    <m/>
    <m/>
    <m/>
    <x v="4"/>
    <m/>
    <x v="3"/>
    <x v="8"/>
    <m/>
    <m/>
    <m/>
    <m/>
    <m/>
    <m/>
    <m/>
    <m/>
    <m/>
    <m/>
    <m/>
    <m/>
    <m/>
    <m/>
    <m/>
    <m/>
    <m/>
    <s v="Нарушений не было"/>
    <m/>
    <m/>
    <m/>
  </r>
  <r>
    <x v="6"/>
    <x v="1"/>
    <m/>
    <x v="160"/>
    <m/>
    <m/>
    <m/>
    <m/>
    <m/>
    <m/>
    <m/>
    <x v="4"/>
    <m/>
    <x v="3"/>
    <x v="8"/>
    <m/>
    <m/>
    <m/>
    <m/>
    <m/>
    <m/>
    <m/>
    <m/>
    <m/>
    <m/>
    <m/>
    <m/>
    <m/>
    <m/>
    <m/>
    <m/>
    <m/>
    <s v="Нарушений не было"/>
    <m/>
    <m/>
    <m/>
  </r>
  <r>
    <x v="6"/>
    <x v="1"/>
    <s v="Тюменьэнерго"/>
    <x v="161"/>
    <d v="1899-12-30T14:43:00"/>
    <d v="2014-07-07T00:00:00"/>
    <d v="1899-12-30T15:08:00"/>
    <d v="1899-12-30T00:25:00"/>
    <n v="390"/>
    <m/>
    <s v="АПВУ"/>
    <x v="5"/>
    <s v="ВЛ-35кВ Ф-1,3 П/С Ермаковская 110/35"/>
    <x v="0"/>
    <x v="2"/>
    <s v="ВЛ-35кВ Ф-1,3 П/С Ермаковская 110/35"/>
    <s v="Аварийное отключение по грозе"/>
    <n v="86.2"/>
    <m/>
    <n v="86.2"/>
    <m/>
    <m/>
    <m/>
    <m/>
    <m/>
    <m/>
    <m/>
    <m/>
    <m/>
    <s v="КП18"/>
    <m/>
    <m/>
    <s v="Отключение на 3 м/р: Орехово-Ермаковское, Западно-Ермаковское, Чехлонейское м/р."/>
    <m/>
    <m/>
    <m/>
  </r>
  <r>
    <x v="6"/>
    <x v="1"/>
    <s v="РН-ЭН"/>
    <x v="161"/>
    <d v="1899-12-30T16:50:00"/>
    <d v="2014-07-07T00:00:00"/>
    <d v="1899-12-30T17:30:00"/>
    <d v="1899-12-30T00:40:00"/>
    <n v="16"/>
    <m/>
    <s v="АПВН, РПВУ"/>
    <x v="2"/>
    <s v="ВЛ-6кВ Ф№6  ПС-35/6кВ Нефть "/>
    <x v="2"/>
    <x v="2"/>
    <s v="ПС-35/6кВ Нефть ВЛ-6кВ Ф№6"/>
    <s v="Гроза.Сильный ветер,выше расчетного.Падение дарева из вне охранной зоны ЛЭП в пролете оп.21-22"/>
    <n v="5.0999999999999996"/>
    <m/>
    <n v="5.0999999999999996"/>
    <m/>
    <m/>
    <m/>
    <m/>
    <m/>
    <m/>
    <m/>
    <m/>
    <m/>
    <s v="КП11"/>
    <m/>
    <m/>
    <s v="Отключение на Хохряковском м/р. Дерево убрано."/>
    <m/>
    <m/>
    <m/>
  </r>
  <r>
    <x v="6"/>
    <x v="1"/>
    <s v="РН-ЭН"/>
    <x v="161"/>
    <d v="1899-12-30T16:50:00"/>
    <d v="2014-07-07T00:00:00"/>
    <d v="1899-12-30T17:25:00"/>
    <d v="1899-12-30T00:35:00"/>
    <n v="11"/>
    <m/>
    <s v="АПВУ"/>
    <x v="2"/>
    <s v="ВЛ-6кВ Ф№18 ПС-35/6кВ Кошильская"/>
    <x v="2"/>
    <x v="2"/>
    <s v="ПС-35/6кВ Кошильская, ВЛ-6кВ Ф№18"/>
    <s v="Аварийное отключение по грозе"/>
    <n v="2.7"/>
    <m/>
    <n v="2.7"/>
    <m/>
    <m/>
    <m/>
    <m/>
    <m/>
    <m/>
    <m/>
    <m/>
    <m/>
    <s v="КП11"/>
    <m/>
    <m/>
    <s v="Отключение на Кошильском м/р."/>
    <m/>
    <m/>
    <m/>
  </r>
  <r>
    <x v="6"/>
    <x v="1"/>
    <s v="Черногорэнерго"/>
    <x v="161"/>
    <d v="1899-12-30T13:30:00"/>
    <d v="2014-07-07T00:00:00"/>
    <d v="1899-12-30T14:10:00"/>
    <d v="1899-12-30T00:40:00"/>
    <n v="9"/>
    <m/>
    <s v="АПВУ"/>
    <x v="2"/>
    <s v="ВЛ-6кВ Ф-2,4,5,7 ПС &quot;К-3&quot;"/>
    <x v="2"/>
    <x v="2"/>
    <s v="ВЛ-6кВ Ф-2,4,5,7 ПС &quot;К-3&quot;"/>
    <s v="Аварийное отключение по грозе"/>
    <n v="31.8"/>
    <m/>
    <n v="31.8"/>
    <m/>
    <m/>
    <m/>
    <m/>
    <m/>
    <m/>
    <m/>
    <m/>
    <m/>
    <s v="КП11"/>
    <m/>
    <m/>
    <s v="Отключение на Ван-Ёганском м/р."/>
    <m/>
    <m/>
    <m/>
  </r>
  <r>
    <x v="6"/>
    <x v="1"/>
    <s v="Тюменьэнерго"/>
    <x v="161"/>
    <d v="1899-12-30T14:20:00"/>
    <d v="2014-07-07T00:00:00"/>
    <d v="1899-12-30T14:45:00"/>
    <d v="1899-12-30T00:25:00"/>
    <n v="29"/>
    <m/>
    <s v="АПВУ"/>
    <x v="2"/>
    <s v="Варьеган-Бахиловское 2я цепь"/>
    <x v="1"/>
    <x v="2"/>
    <s v="Варьеган-Бахиловское 2я цепь"/>
    <s v="Аварийное отключение по грозе"/>
    <n v="57.4"/>
    <m/>
    <n v="57.4"/>
    <m/>
    <m/>
    <m/>
    <m/>
    <m/>
    <m/>
    <m/>
    <m/>
    <m/>
    <s v="КП11"/>
    <m/>
    <m/>
    <s v="Отключение на 4 м/р: Бахиловское, Верхнеколик-Ёганское, Северо-Хохряковское, Сусликовское м/р."/>
    <m/>
    <m/>
    <m/>
  </r>
  <r>
    <x v="6"/>
    <x v="1"/>
    <s v="Тюменьэнерго"/>
    <x v="161"/>
    <d v="1899-12-30T18:52:00"/>
    <d v="2014-07-07T00:00:00"/>
    <d v="1899-12-30T18:53:00"/>
    <d v="1899-12-30T00:01:00"/>
    <n v="12"/>
    <m/>
    <s v="АПВУ"/>
    <x v="2"/>
    <s v="ВЛ35 кВ ПС110кВ Северо-Хохряковское"/>
    <x v="0"/>
    <x v="2"/>
    <s v="ВЛ35 кВ ПС110кВ Северо-Хохряковское"/>
    <s v="Аварийное отключение по грозе"/>
    <n v="5.7"/>
    <m/>
    <n v="5.7"/>
    <m/>
    <m/>
    <m/>
    <m/>
    <m/>
    <m/>
    <m/>
    <m/>
    <m/>
    <s v="КП11"/>
    <m/>
    <m/>
    <s v="Отключение на  Северо-Хохряковском м/р."/>
    <m/>
    <m/>
    <m/>
  </r>
  <r>
    <x v="6"/>
    <x v="1"/>
    <s v="РН-ЭН"/>
    <x v="162"/>
    <d v="1899-12-30T04:41:00"/>
    <d v="2014-07-08T00:00:00"/>
    <d v="1899-12-30T05:37:00"/>
    <d v="1899-12-30T00:56:00"/>
    <n v="21"/>
    <m/>
    <s v="АПВУ"/>
    <x v="2"/>
    <s v="ВЛ-6кВ Ф№6 ПС-35/6кВ &quot;Колик-Еган&quot;"/>
    <x v="2"/>
    <x v="2"/>
    <s v="ВЛ-6кВ Ф№6 ПС-35/6кВ &quot;Колик-Еган&quot;"/>
    <s v="Аварийное отключение по грозе"/>
    <n v="33"/>
    <m/>
    <n v="33"/>
    <m/>
    <m/>
    <m/>
    <m/>
    <m/>
    <m/>
    <m/>
    <m/>
    <m/>
    <s v="КП11"/>
    <m/>
    <m/>
    <s v="Отключение на  Колик-Ёганском м/р."/>
    <m/>
    <m/>
    <m/>
  </r>
  <r>
    <x v="6"/>
    <x v="1"/>
    <s v="РН-ЭН"/>
    <x v="162"/>
    <d v="1899-12-30T04:51:00"/>
    <d v="2014-07-08T00:00:00"/>
    <d v="1899-12-30T06:52:00"/>
    <d v="1899-12-30T02:01:00"/>
    <n v="15"/>
    <m/>
    <s v="АПВН, РПВУ"/>
    <x v="2"/>
    <s v="ВЛ-6кВ Ф№4 ПС-35/6кВ &quot;Нефть&quot; "/>
    <x v="2"/>
    <x v="2"/>
    <s v="ВЛ-6кВ Ф№4 ПС-35/6кВ &quot;Нефть&quot; "/>
    <s v="Аварийное отключение по грозе. Разрушение изоляторов ШС-10 Ф &quot;А,В&quot; оп.№66"/>
    <n v="6.6"/>
    <m/>
    <n v="6.6"/>
    <m/>
    <m/>
    <m/>
    <m/>
    <m/>
    <m/>
    <m/>
    <m/>
    <m/>
    <s v="КП11"/>
    <m/>
    <m/>
    <s v="Отключение на  Хохряковском м/р. Дефект устранен."/>
    <m/>
    <m/>
    <m/>
  </r>
  <r>
    <x v="6"/>
    <x v="1"/>
    <s v="РН-ЭН"/>
    <x v="162"/>
    <d v="1899-12-30T04:51:00"/>
    <d v="2014-07-08T00:00:00"/>
    <d v="1899-12-30T06:52:00"/>
    <d v="1899-12-30T02:01:00"/>
    <n v="10"/>
    <m/>
    <s v="АПВУ"/>
    <x v="2"/>
    <s v="ВЛ-6кВ Ф№9 ПС-35/6кВ &quot;Нефть&quot; "/>
    <x v="2"/>
    <x v="2"/>
    <s v="ВЛ-6кВ Ф№9 ПС-35/6кВ &quot;Нефть&quot; "/>
    <s v="Аварийное отключение по грозе"/>
    <n v="5.5"/>
    <m/>
    <n v="5.5"/>
    <m/>
    <m/>
    <m/>
    <m/>
    <m/>
    <m/>
    <m/>
    <m/>
    <m/>
    <s v="КП11"/>
    <m/>
    <m/>
    <s v="Отключение на  Хохряковском м/р."/>
    <m/>
    <m/>
    <m/>
  </r>
  <r>
    <x v="6"/>
    <x v="1"/>
    <s v="ТЭСС"/>
    <x v="162"/>
    <d v="1899-12-30T01:43:00"/>
    <d v="2014-07-08T00:00:00"/>
    <d v="1899-12-30T02:08:00"/>
    <d v="1899-12-30T00:25:00"/>
    <n v="31"/>
    <m/>
    <s v="АПВУ"/>
    <x v="2"/>
    <s v="ВЛ-6кВ Ф-6 ПС 35/6 &quot;К-457&quot;"/>
    <x v="2"/>
    <x v="2"/>
    <s v="ВЛ-6кВ Ф-6 ПС 35/6 &quot;К-457&quot;"/>
    <s v="Аварийное отключение по грозе"/>
    <n v="3.2"/>
    <m/>
    <n v="3.2"/>
    <m/>
    <m/>
    <m/>
    <m/>
    <m/>
    <m/>
    <m/>
    <m/>
    <m/>
    <s v="КП11"/>
    <m/>
    <m/>
    <s v="Отключение на Орехово-Ермаковском м/р."/>
    <m/>
    <m/>
    <m/>
  </r>
  <r>
    <x v="6"/>
    <x v="1"/>
    <s v="ТЭСС"/>
    <x v="162"/>
    <d v="1899-12-30T19:42:00"/>
    <d v="2014-07-08T00:00:00"/>
    <d v="1899-12-30T22:24:00"/>
    <d v="1899-12-30T02:42:00"/>
    <n v="9"/>
    <m/>
    <s v="АПВУ"/>
    <x v="2"/>
    <s v="ВЛ-6кВ Ф-8 ПС 35/6 &quot;Промбаза&quot;"/>
    <x v="2"/>
    <x v="2"/>
    <s v="ВЛ-6кВ Ф-8 ПС 35/6 &quot;Промбаза&quot;"/>
    <s v="Аварийное отключение по грозе"/>
    <n v="4.2"/>
    <m/>
    <n v="4.2"/>
    <m/>
    <m/>
    <m/>
    <m/>
    <m/>
    <m/>
    <m/>
    <m/>
    <m/>
    <s v="КП11"/>
    <m/>
    <m/>
    <s v="Отключение на Орехово-Ермаковском м/р."/>
    <m/>
    <m/>
    <m/>
  </r>
  <r>
    <x v="6"/>
    <x v="1"/>
    <s v="ВЭН"/>
    <x v="162"/>
    <d v="1899-12-30T16:19:00"/>
    <d v="2014-07-08T00:00:00"/>
    <d v="1899-12-30T19:00:00"/>
    <d v="1899-12-30T02:41:00"/>
    <n v="30"/>
    <m/>
    <s v="АПВУ"/>
    <x v="5"/>
    <s v="ВЛ-35кВ Ф-2,4,8 П/С-110/35 &quot;КНС-5&quot;"/>
    <x v="0"/>
    <x v="2"/>
    <s v="ВЛ-35кВ Ф-2,4,8 П/С-110/35 &quot;КНС-5&quot;"/>
    <s v="Аварийное отключение по грозе"/>
    <n v="18.8"/>
    <m/>
    <n v="18.8"/>
    <m/>
    <m/>
    <m/>
    <m/>
    <m/>
    <m/>
    <m/>
    <m/>
    <m/>
    <s v="КП18"/>
    <m/>
    <m/>
    <s v="Отключение на Северо-Варьеганском м/р."/>
    <m/>
    <m/>
    <m/>
  </r>
  <r>
    <x v="6"/>
    <x v="1"/>
    <m/>
    <x v="163"/>
    <m/>
    <m/>
    <m/>
    <d v="1899-12-30T00:00:00"/>
    <m/>
    <m/>
    <m/>
    <x v="4"/>
    <m/>
    <x v="3"/>
    <x v="8"/>
    <m/>
    <m/>
    <m/>
    <m/>
    <m/>
    <m/>
    <m/>
    <m/>
    <m/>
    <m/>
    <m/>
    <m/>
    <m/>
    <m/>
    <m/>
    <m/>
    <m/>
    <s v="Нарушений не было"/>
    <m/>
    <m/>
    <m/>
  </r>
  <r>
    <x v="6"/>
    <x v="1"/>
    <s v="ТЭСС"/>
    <x v="164"/>
    <d v="1899-12-30T15:20:00"/>
    <d v="2014-07-10T00:00:00"/>
    <d v="1899-12-30T15:44:00"/>
    <d v="1899-12-30T00:24:00"/>
    <n v="55"/>
    <m/>
    <m/>
    <x v="2"/>
    <s v="АД-6кВ №2 250кВ НВО &quot;ДНС-1&quot;"/>
    <x v="2"/>
    <x v="5"/>
    <s v="АД-6кВ №2 250кВ НВО &quot;ДНС-1&quot;"/>
    <s v="КЗ в кабельной муфте"/>
    <n v="13.6"/>
    <m/>
    <n v="13.6"/>
    <m/>
    <m/>
    <m/>
    <m/>
    <m/>
    <m/>
    <m/>
    <m/>
    <m/>
    <s v="КП23"/>
    <m/>
    <m/>
    <s v="Отключение на Орехово-Ермаковском м/р."/>
    <m/>
    <m/>
    <m/>
  </r>
  <r>
    <x v="6"/>
    <x v="1"/>
    <m/>
    <x v="165"/>
    <m/>
    <m/>
    <m/>
    <d v="1899-12-30T00:00:00"/>
    <m/>
    <m/>
    <m/>
    <x v="4"/>
    <m/>
    <x v="3"/>
    <x v="8"/>
    <m/>
    <m/>
    <m/>
    <m/>
    <m/>
    <m/>
    <m/>
    <m/>
    <m/>
    <m/>
    <m/>
    <m/>
    <m/>
    <m/>
    <m/>
    <m/>
    <m/>
    <s v="Нарушений не было"/>
    <m/>
    <m/>
    <m/>
  </r>
  <r>
    <x v="6"/>
    <x v="1"/>
    <s v="РН-ЭН"/>
    <x v="166"/>
    <d v="1899-12-30T13:15:00"/>
    <d v="2014-07-12T00:00:00"/>
    <d v="1899-12-30T13:15:00"/>
    <d v="1899-12-30T00:00:00"/>
    <n v="67"/>
    <s v="МТЗ-1ст."/>
    <s v="АПВУ"/>
    <x v="5"/>
    <s v="ПС-110 Кошильская ВЛ-35 Ф-4,5."/>
    <x v="0"/>
    <x v="2"/>
    <s v="ПС-110 Кошильская ВЛ-35 Ф-4,5."/>
    <s v="Прохождение грозового фронта. Порывистый ветер. Падение «U» в сети. Отключение в зоне эксп. отв.  ООО «Башнефть».   Остановка  СД-1,4  БКНС-4  (2* 1600кВт.)    Остановка мех. фонда. "/>
    <m/>
    <m/>
    <n v="35.5"/>
    <s v="ТЧ"/>
    <m/>
    <m/>
    <m/>
    <m/>
    <m/>
    <m/>
    <m/>
    <m/>
    <s v="КП18"/>
    <m/>
    <m/>
    <s v="Запуск мех. фонда.Запуск тех. оборудования._x000a_"/>
    <m/>
    <m/>
    <m/>
  </r>
  <r>
    <x v="6"/>
    <x v="1"/>
    <s v="РН-ЭН"/>
    <x v="166"/>
    <d v="1899-12-30T16:52:00"/>
    <d v="2014-07-12T00:00:00"/>
    <d v="1899-12-30T16:52:00"/>
    <d v="1899-12-30T00:00:00"/>
    <n v="99"/>
    <s v="МТЗ-1ст."/>
    <s v="АПВУ"/>
    <x v="5"/>
    <s v="ПС-110 Кошильская ВЛ-35 Ф-4,5."/>
    <x v="0"/>
    <x v="2"/>
    <s v="ПС-110 Кошильская ВЛ-35 Ф-4,5."/>
    <s v="Прохождение грозового фронта. Порывистый ветер. Падение «U» в сети. Отключение в зоне эксп. отв.  ООО «Башнефть».   Остановка  СД-1,4  БКНС-4  (2* 1600кВт.)    Остановка мех. фонда. "/>
    <m/>
    <m/>
    <n v="93.5"/>
    <s v="ТЧ"/>
    <m/>
    <m/>
    <m/>
    <m/>
    <m/>
    <m/>
    <m/>
    <m/>
    <s v="КП18"/>
    <m/>
    <m/>
    <s v="Запуск мех. фонда.Запуск тех. оборудования._x000a_"/>
    <m/>
    <m/>
    <m/>
  </r>
  <r>
    <x v="6"/>
    <x v="1"/>
    <s v="РН-ЭН"/>
    <x v="166"/>
    <d v="1899-12-30T17:32:00"/>
    <d v="2014-07-12T00:00:00"/>
    <d v="1899-12-30T21:15:00"/>
    <d v="1899-12-30T03:43:00"/>
    <n v="41"/>
    <s v="МТЗ."/>
    <s v="АПВН, РПВН"/>
    <x v="2"/>
    <s v="ПС-35/6 Пермяковская ВЛ-6 Ф-4."/>
    <x v="2"/>
    <x v="2"/>
    <s v="ПС-35/6 Пермяковская ВЛ-6 Ф-4."/>
    <s v="Прохождение грозового фронта. Порывистый ветер.Перевод нагрузки кустов на ВЛ-6 Ф-14 ПС-35/6 Пермяковская Обрыв провода Ф-А в пролете оп№207-208, разрушение ШС-10 оп№206,207,208. Устранено."/>
    <m/>
    <m/>
    <n v="58"/>
    <s v="ТЧ"/>
    <m/>
    <m/>
    <m/>
    <m/>
    <m/>
    <m/>
    <m/>
    <m/>
    <s v="КП11"/>
    <m/>
    <m/>
    <s v="Запуск мех. фонда._x000a_"/>
    <m/>
    <m/>
    <m/>
  </r>
  <r>
    <x v="6"/>
    <x v="1"/>
    <s v="ОАО ТЭСС"/>
    <x v="166"/>
    <d v="1899-12-30T21:12:00"/>
    <d v="2014-07-12T00:00:00"/>
    <d v="1899-12-30T21:12:00"/>
    <d v="1899-12-30T00:00:00"/>
    <n v="372"/>
    <m/>
    <s v="АПВУ"/>
    <x v="2"/>
    <s v="ВЛ-110кВ 1ц и 2ц &quot;Кирьяновская-Ореховская-п.п. Восточный&quot;"/>
    <x v="1"/>
    <x v="2"/>
    <s v="ВЛ-110кВ 1ц и 2ц &quot;Кирьяновская-Ореховская-п.п. Восточный&quot;"/>
    <s v="Аварийное отключение по грозе"/>
    <m/>
    <m/>
    <n v="85.2"/>
    <s v="ТЧ"/>
    <m/>
    <m/>
    <m/>
    <m/>
    <m/>
    <m/>
    <m/>
    <m/>
    <s v="КП11"/>
    <m/>
    <m/>
    <m/>
    <m/>
    <m/>
    <m/>
  </r>
  <r>
    <x v="6"/>
    <x v="1"/>
    <s v="ВЭН"/>
    <x v="166"/>
    <d v="1899-12-30T21:41:00"/>
    <d v="2014-07-12T00:00:00"/>
    <d v="1899-12-30T21:41:20"/>
    <d v="1899-12-30T00:00:20"/>
    <n v="191"/>
    <s v="МТЗ-1ст."/>
    <s v="АПВУ"/>
    <x v="2"/>
    <s v="ВЛ-110кВ Ф-1 ПС-110/35/6кВ ВКЕ"/>
    <x v="1"/>
    <x v="2"/>
    <s v="ВЛ-110кВ Ф-1 ПС-110/35/6кВ ВКЕ"/>
    <s v="Аварийное отключение по грозе"/>
    <m/>
    <m/>
    <n v="146.80000000000001"/>
    <s v="ТЧ"/>
    <m/>
    <m/>
    <m/>
    <m/>
    <m/>
    <m/>
    <m/>
    <m/>
    <s v="КП11"/>
    <m/>
    <m/>
    <m/>
    <m/>
    <m/>
    <m/>
  </r>
  <r>
    <x v="6"/>
    <x v="1"/>
    <s v="Тюменьэнерго"/>
    <x v="167"/>
    <d v="1899-12-30T10:25:00"/>
    <d v="2014-07-13T00:00:00"/>
    <d v="1899-12-30T10:40:00"/>
    <d v="1899-12-30T00:15:00"/>
    <m/>
    <m/>
    <m/>
    <x v="5"/>
    <s v="ПС 110/35/6кВ &quot;Негуснефть&quot;"/>
    <x v="3"/>
    <x v="0"/>
    <s v="ПС 110/35/6кВ &quot;Негуснефть&quot;"/>
    <s v="Аварийный перевод нагрузки мех фонда с ПС &quot;НЕГУС&quot; на ПС ГТЭС"/>
    <n v="106.6"/>
    <m/>
    <n v="106.6"/>
    <m/>
    <m/>
    <m/>
    <m/>
    <m/>
    <m/>
    <m/>
    <m/>
    <m/>
    <s v="КП18"/>
    <m/>
    <m/>
    <s v="Отключение на      Ван-Еганском м/р."/>
    <m/>
    <m/>
    <m/>
  </r>
  <r>
    <x v="6"/>
    <x v="1"/>
    <s v="ВЭН"/>
    <x v="167"/>
    <d v="1899-12-30T01:50:00"/>
    <d v="2014-07-13T00:00:00"/>
    <d v="1899-12-30T03:50:00"/>
    <d v="1899-12-30T02:00:00"/>
    <n v="6"/>
    <m/>
    <s v="АПВН, РПВУ"/>
    <x v="2"/>
    <s v="ВЛ-6кВ Ф-14, 16, 18                     ПС 35/6кВ &quot;К-56&quot;  2 секция шин"/>
    <x v="2"/>
    <x v="2"/>
    <s v="Вл-6кВ Ф-14, 16, 18                     ПС 35/6кВ &quot;К-56&quot; "/>
    <s v="Ф-14 отпайка на к.77 с опоры №1/12 слетел изолятор. Гроза, сильный ветер."/>
    <n v="11.3"/>
    <m/>
    <n v="11.3"/>
    <m/>
    <m/>
    <m/>
    <m/>
    <m/>
    <m/>
    <m/>
    <m/>
    <m/>
    <s v="КП12"/>
    <m/>
    <m/>
    <s v="Отключение на Северо-Варьеганском м/р."/>
    <m/>
    <m/>
    <m/>
  </r>
  <r>
    <x v="6"/>
    <x v="1"/>
    <s v="ВЭН"/>
    <x v="167"/>
    <d v="1899-12-30T04:53:00"/>
    <d v="2014-07-13T00:00:00"/>
    <d v="1899-12-30T09:00:00"/>
    <d v="1899-12-30T04:07:00"/>
    <n v="3"/>
    <m/>
    <s v="АПВН, РПВУ"/>
    <x v="2"/>
    <s v="Вл-6кВ Ф-8      ПС 35/6кВ &quot;К-34&quot; 1секция шин"/>
    <x v="2"/>
    <x v="2"/>
    <s v="Вл-6кВ Ф-8      ПС 35/6кВ &quot;К-34&quot; 1секция шин"/>
    <s v="Опора №50 Ф-8 слетел изолятор; обрыв провода. Гроза, сильный ветер."/>
    <n v="2.88"/>
    <m/>
    <n v="2.88"/>
    <m/>
    <m/>
    <m/>
    <m/>
    <m/>
    <m/>
    <m/>
    <m/>
    <m/>
    <s v="КП12"/>
    <m/>
    <m/>
    <s v="Отключение на Северо-Варьеганском м/р."/>
    <m/>
    <m/>
    <m/>
  </r>
  <r>
    <x v="6"/>
    <x v="1"/>
    <s v="Черногорэнерго"/>
    <x v="167"/>
    <d v="1899-12-30T00:01:00"/>
    <d v="2014-07-13T00:00:00"/>
    <d v="1899-12-30T00:21:00"/>
    <d v="1899-12-30T00:20:00"/>
    <n v="25"/>
    <m/>
    <s v="АПВУ"/>
    <x v="2"/>
    <s v="ВЛ-6кВ Ф-5, 7, 14, 16               ПС 35/6кВ &quot;К-39&quot;"/>
    <x v="2"/>
    <x v="2"/>
    <s v="ВЛ-6кВ Ф-5, 7, 14, 16               ПС 35/6кВ &quot;К-39&quot;"/>
    <s v="Аварийное отключение по грозе"/>
    <n v="31.5"/>
    <m/>
    <n v="31.5"/>
    <m/>
    <m/>
    <m/>
    <m/>
    <m/>
    <m/>
    <m/>
    <m/>
    <m/>
    <s v="КП11"/>
    <m/>
    <m/>
    <s v="Отключение на      Ван-Еганском м/р."/>
    <m/>
    <m/>
    <m/>
  </r>
  <r>
    <x v="6"/>
    <x v="1"/>
    <m/>
    <x v="168"/>
    <m/>
    <m/>
    <m/>
    <m/>
    <m/>
    <m/>
    <m/>
    <x v="4"/>
    <m/>
    <x v="3"/>
    <x v="8"/>
    <m/>
    <m/>
    <m/>
    <m/>
    <m/>
    <m/>
    <m/>
    <m/>
    <m/>
    <m/>
    <m/>
    <m/>
    <m/>
    <m/>
    <m/>
    <m/>
    <m/>
    <s v="Нарушений не было"/>
    <m/>
    <m/>
    <m/>
  </r>
  <r>
    <x v="6"/>
    <x v="1"/>
    <m/>
    <x v="169"/>
    <m/>
    <m/>
    <m/>
    <m/>
    <m/>
    <m/>
    <m/>
    <x v="4"/>
    <m/>
    <x v="3"/>
    <x v="8"/>
    <m/>
    <m/>
    <m/>
    <m/>
    <m/>
    <m/>
    <m/>
    <m/>
    <m/>
    <m/>
    <m/>
    <m/>
    <m/>
    <m/>
    <m/>
    <m/>
    <m/>
    <s v="Нарушений не было"/>
    <m/>
    <m/>
    <m/>
  </r>
  <r>
    <x v="6"/>
    <x v="1"/>
    <s v="ВЭН"/>
    <x v="170"/>
    <d v="1899-12-30T10:20:00"/>
    <d v="2014-07-16T00:00:00"/>
    <d v="1899-12-30T13:45:00"/>
    <d v="1899-12-30T03:25:00"/>
    <n v="3"/>
    <m/>
    <m/>
    <x v="0"/>
    <s v="ВЛ-6кВ Ф-20 ПС-35/6кВ К-20"/>
    <x v="2"/>
    <x v="2"/>
    <s v="ВЛ-6кВ Ф-20 ПС-35/6кВ К-20"/>
    <s v="КЗ на МР-11 (искрили ножи, плохой контакт)"/>
    <m/>
    <m/>
    <n v="1.52"/>
    <m/>
    <m/>
    <m/>
    <m/>
    <m/>
    <m/>
    <m/>
    <m/>
    <m/>
    <s v="КП23"/>
    <m/>
    <m/>
    <m/>
    <m/>
    <m/>
    <m/>
  </r>
  <r>
    <x v="6"/>
    <x v="1"/>
    <m/>
    <x v="171"/>
    <m/>
    <m/>
    <m/>
    <m/>
    <m/>
    <m/>
    <m/>
    <x v="4"/>
    <m/>
    <x v="3"/>
    <x v="8"/>
    <m/>
    <m/>
    <m/>
    <m/>
    <m/>
    <m/>
    <m/>
    <m/>
    <m/>
    <m/>
    <m/>
    <m/>
    <m/>
    <m/>
    <m/>
    <m/>
    <m/>
    <s v="Нарушений не было"/>
    <m/>
    <m/>
    <m/>
  </r>
  <r>
    <x v="6"/>
    <x v="1"/>
    <m/>
    <x v="172"/>
    <m/>
    <m/>
    <m/>
    <m/>
    <m/>
    <m/>
    <m/>
    <x v="4"/>
    <m/>
    <x v="3"/>
    <x v="8"/>
    <m/>
    <m/>
    <m/>
    <m/>
    <m/>
    <m/>
    <m/>
    <m/>
    <m/>
    <m/>
    <m/>
    <m/>
    <m/>
    <m/>
    <m/>
    <m/>
    <m/>
    <s v="Нарушений не было"/>
    <m/>
    <m/>
    <m/>
  </r>
  <r>
    <x v="6"/>
    <x v="1"/>
    <m/>
    <x v="173"/>
    <m/>
    <m/>
    <m/>
    <m/>
    <m/>
    <m/>
    <m/>
    <x v="4"/>
    <m/>
    <x v="3"/>
    <x v="8"/>
    <m/>
    <m/>
    <m/>
    <m/>
    <m/>
    <m/>
    <m/>
    <m/>
    <m/>
    <m/>
    <m/>
    <m/>
    <m/>
    <m/>
    <m/>
    <m/>
    <m/>
    <s v="Нарушений не было"/>
    <m/>
    <m/>
    <m/>
  </r>
  <r>
    <x v="6"/>
    <x v="1"/>
    <m/>
    <x v="174"/>
    <m/>
    <m/>
    <m/>
    <m/>
    <m/>
    <m/>
    <m/>
    <x v="4"/>
    <m/>
    <x v="3"/>
    <x v="8"/>
    <m/>
    <m/>
    <m/>
    <m/>
    <m/>
    <m/>
    <m/>
    <m/>
    <m/>
    <m/>
    <m/>
    <m/>
    <m/>
    <m/>
    <m/>
    <m/>
    <m/>
    <s v="Нарушений не было"/>
    <m/>
    <m/>
    <m/>
  </r>
  <r>
    <x v="6"/>
    <x v="1"/>
    <m/>
    <x v="175"/>
    <m/>
    <m/>
    <m/>
    <m/>
    <m/>
    <m/>
    <m/>
    <x v="4"/>
    <m/>
    <x v="3"/>
    <x v="8"/>
    <m/>
    <m/>
    <m/>
    <m/>
    <m/>
    <m/>
    <m/>
    <m/>
    <m/>
    <m/>
    <m/>
    <m/>
    <m/>
    <m/>
    <m/>
    <m/>
    <m/>
    <s v="Нарушений не было"/>
    <m/>
    <m/>
    <m/>
  </r>
  <r>
    <x v="6"/>
    <x v="1"/>
    <s v="Тюменьэнерго"/>
    <x v="176"/>
    <d v="1899-12-30T06:12:00"/>
    <d v="2014-07-22T00:00:00"/>
    <d v="1899-12-30T07:03:00"/>
    <d v="1899-12-30T00:51:00"/>
    <n v="76"/>
    <m/>
    <s v="АПВН, РПВУ"/>
    <x v="5"/>
    <s v="ВЛ-110кВ  &quot;Кирьяновская-Ореховская&quot;"/>
    <x v="1"/>
    <x v="2"/>
    <s v="ВЛ-110кВ   &quot;Кирьяновская-Ореховская&quot;"/>
    <s v="Прохождение грозового фронта"/>
    <m/>
    <m/>
    <n v="24.2"/>
    <s v="ТЧ"/>
    <m/>
    <m/>
    <m/>
    <m/>
    <m/>
    <m/>
    <m/>
    <m/>
    <s v="КП18"/>
    <m/>
    <m/>
    <m/>
    <m/>
    <m/>
    <m/>
  </r>
  <r>
    <x v="6"/>
    <x v="1"/>
    <s v="ОАО ТЭСС"/>
    <x v="176"/>
    <d v="1899-12-30T09:29:00"/>
    <d v="2014-07-22T00:00:00"/>
    <d v="1899-12-30T09:29:00"/>
    <d v="1899-12-30T00:00:00"/>
    <n v="390"/>
    <s v="МТЗ-1 "/>
    <s v="АПВУ"/>
    <x v="2"/>
    <s v="ВЛ-35 кВ                                      Ф-2, 4            ПС 110/35/6 кВ &quot;Ермаковская&quot;"/>
    <x v="0"/>
    <x v="2"/>
    <s v="ВЛ-35 кВ                                      Ф-2,4            ПС 110/35/6 кВ Ермаковская"/>
    <s v="Прохождение грозового фронта"/>
    <m/>
    <m/>
    <n v="86.2"/>
    <s v="ТЧ"/>
    <m/>
    <m/>
    <m/>
    <m/>
    <m/>
    <m/>
    <m/>
    <m/>
    <s v="КП11"/>
    <m/>
    <m/>
    <m/>
    <m/>
    <m/>
    <m/>
  </r>
  <r>
    <x v="6"/>
    <x v="1"/>
    <s v="Тюменьэнерго"/>
    <x v="176"/>
    <d v="1899-12-30T19:45:00"/>
    <d v="2014-07-22T00:00:00"/>
    <d v="1899-12-30T19:45:20"/>
    <d v="1899-12-30T00:00:20"/>
    <n v="365"/>
    <m/>
    <s v="АПВУ"/>
    <x v="5"/>
    <s v="ВЛ-110кВ Бахилы-Сев-Хохряки"/>
    <x v="1"/>
    <x v="2"/>
    <s v="ВЛ-110кВ Бахилы-Сев-Хохряки"/>
    <s v="Аварийное отключение ВЛ-110кВ Бахилы-Сев-Хохряки, прохождение грозового фронта. "/>
    <m/>
    <m/>
    <n v="336.9"/>
    <s v="ТЧ"/>
    <m/>
    <m/>
    <m/>
    <m/>
    <m/>
    <m/>
    <m/>
    <m/>
    <s v="КП18"/>
    <m/>
    <m/>
    <s v="Отключение на Бахиловском, Северор-Хохряковском, Сусликовском, Верхнеколик-Еганском м/р."/>
    <m/>
    <m/>
    <m/>
  </r>
  <r>
    <x v="6"/>
    <x v="1"/>
    <s v="РН-ЭН"/>
    <x v="177"/>
    <d v="1899-12-30T20:55:00"/>
    <d v="2014-07-23T00:00:00"/>
    <d v="1899-12-30T20:55:00"/>
    <d v="1899-12-30T00:00:00"/>
    <n v="14"/>
    <s v="МТО"/>
    <s v="АПВУ"/>
    <x v="2"/>
    <s v="ПС-35/6кВ к-20   ВЛ-6кВ Ф№16"/>
    <x v="2"/>
    <x v="2"/>
    <s v="ПС-35/6кВ к-20      ВЛ-6кВ Ф№16"/>
    <s v="Гроза.Обрыв провода (попадание молнии) в пролете оп.14-15. Неполнофазный режим на к-19Бис."/>
    <m/>
    <m/>
    <n v="4.9000000000000004"/>
    <s v="ТЧ"/>
    <m/>
    <m/>
    <m/>
    <m/>
    <m/>
    <m/>
    <m/>
    <m/>
    <s v="КП11"/>
    <m/>
    <m/>
    <s v="к-19Бис переведен на Ф-6 ПС-35/6кВ к-20 в 21:50. Ф-16-6кВ ПС-35/6кВ к-20 отключен в 21:20.  Мех.фонд.запущен. Устранеие дефекта на 24.07.14."/>
    <m/>
    <m/>
    <m/>
  </r>
  <r>
    <x v="6"/>
    <x v="1"/>
    <s v="Тюменьэнерго"/>
    <x v="178"/>
    <d v="1899-12-30T14:13:00"/>
    <d v="2014-07-24T00:00:00"/>
    <d v="1899-12-30T14:13:00"/>
    <d v="1899-12-30T00:00:00"/>
    <n v="390"/>
    <m/>
    <s v="АПВУ"/>
    <x v="5"/>
    <s v="ВЛ-110кВ 1ц и 2ц &quot;Кирьяновская-п.п. Восточный&quot; и &quot;Кирьяновская - Ореховская&quot;"/>
    <x v="1"/>
    <x v="2"/>
    <s v="ВЛ-110кВ 1ц и 2ц &quot;Кирьяновская-п.п. Восточный&quot; и &quot;Кирьяновская - Ореховская&quot;"/>
    <s v="Прохождение грозового фронта"/>
    <m/>
    <m/>
    <n v="86.2"/>
    <s v="ТЧ"/>
    <m/>
    <m/>
    <m/>
    <m/>
    <m/>
    <m/>
    <m/>
    <m/>
    <s v="КП18"/>
    <m/>
    <m/>
    <m/>
    <m/>
    <m/>
    <m/>
  </r>
  <r>
    <x v="6"/>
    <x v="1"/>
    <s v="ВЭН"/>
    <x v="178"/>
    <d v="1899-12-30T21:21:00"/>
    <d v="2014-07-24T00:00:00"/>
    <d v="1899-12-30T21:21:00"/>
    <d v="1899-12-30T00:00:00"/>
    <n v="27"/>
    <m/>
    <s v="АПВУ"/>
    <x v="2"/>
    <s v="ВЛ-35кВ Ф-4 ПС110 С-Хохряковская"/>
    <x v="0"/>
    <x v="2"/>
    <s v="ВЛ-35кВ Ф-4 ПС110 С-Хохряковская"/>
    <s v="Прохождение грозового фронта"/>
    <m/>
    <m/>
    <n v="53.9"/>
    <s v="ТЧ"/>
    <m/>
    <m/>
    <m/>
    <m/>
    <m/>
    <m/>
    <m/>
    <m/>
    <s v="КП11"/>
    <m/>
    <m/>
    <m/>
    <m/>
    <m/>
    <m/>
  </r>
  <r>
    <x v="6"/>
    <x v="1"/>
    <s v="ВЭН"/>
    <x v="178"/>
    <d v="1899-12-30T22:57:00"/>
    <d v="2014-07-24T00:00:00"/>
    <d v="1899-12-30T22:57:00"/>
    <d v="1899-12-30T00:00:00"/>
    <n v="31"/>
    <m/>
    <s v="АПВУ"/>
    <x v="2"/>
    <s v="ВЛ-35кВ Ф-2 ПС110 Бахиловская"/>
    <x v="0"/>
    <x v="2"/>
    <s v="ВЛ-35кВ Ф-2 ПС110 Бахиловская"/>
    <s v="Прохождение грозового фронта"/>
    <m/>
    <m/>
    <n v="15.4"/>
    <s v="ТЧ"/>
    <m/>
    <m/>
    <m/>
    <m/>
    <m/>
    <m/>
    <m/>
    <m/>
    <s v="КП11"/>
    <m/>
    <m/>
    <m/>
    <m/>
    <m/>
    <m/>
  </r>
  <r>
    <x v="6"/>
    <x v="1"/>
    <s v="ВЭН"/>
    <x v="178"/>
    <d v="1899-12-30T22:57:00"/>
    <d v="2014-07-24T00:00:00"/>
    <d v="1899-12-30T23:01:00"/>
    <d v="1899-12-30T00:04:00"/>
    <n v="46"/>
    <m/>
    <s v="АПВН, РПВУ"/>
    <x v="2"/>
    <s v="ВЛ-35кВ Ф-5 ПС110 Бахиловская"/>
    <x v="0"/>
    <x v="2"/>
    <s v="ВЛ-35кВ Ф-5 ПС110 Бахиловская"/>
    <s v="Прохождение грозового фронта"/>
    <m/>
    <m/>
    <n v="10.7"/>
    <s v="ТЧ"/>
    <m/>
    <m/>
    <m/>
    <m/>
    <m/>
    <m/>
    <m/>
    <m/>
    <s v="КП11"/>
    <m/>
    <m/>
    <m/>
    <m/>
    <m/>
    <m/>
  </r>
  <r>
    <x v="6"/>
    <x v="1"/>
    <m/>
    <x v="179"/>
    <m/>
    <m/>
    <m/>
    <m/>
    <m/>
    <m/>
    <m/>
    <x v="4"/>
    <m/>
    <x v="3"/>
    <x v="8"/>
    <m/>
    <m/>
    <m/>
    <m/>
    <m/>
    <m/>
    <m/>
    <m/>
    <m/>
    <m/>
    <m/>
    <m/>
    <m/>
    <m/>
    <m/>
    <m/>
    <m/>
    <s v="Нарушений не было"/>
    <m/>
    <m/>
    <m/>
  </r>
  <r>
    <x v="6"/>
    <x v="1"/>
    <m/>
    <x v="180"/>
    <m/>
    <m/>
    <m/>
    <m/>
    <m/>
    <m/>
    <m/>
    <x v="4"/>
    <m/>
    <x v="3"/>
    <x v="8"/>
    <m/>
    <m/>
    <m/>
    <m/>
    <m/>
    <m/>
    <m/>
    <m/>
    <m/>
    <m/>
    <m/>
    <m/>
    <m/>
    <m/>
    <m/>
    <m/>
    <m/>
    <s v="Нарушений не было"/>
    <m/>
    <m/>
    <m/>
  </r>
  <r>
    <x v="6"/>
    <x v="1"/>
    <m/>
    <x v="181"/>
    <m/>
    <m/>
    <m/>
    <m/>
    <m/>
    <m/>
    <m/>
    <x v="4"/>
    <m/>
    <x v="3"/>
    <x v="8"/>
    <m/>
    <m/>
    <m/>
    <m/>
    <m/>
    <m/>
    <m/>
    <m/>
    <m/>
    <m/>
    <m/>
    <m/>
    <m/>
    <m/>
    <m/>
    <m/>
    <m/>
    <s v="Нарушений не было"/>
    <m/>
    <m/>
    <m/>
  </r>
  <r>
    <x v="6"/>
    <x v="1"/>
    <s v="ВЭН"/>
    <x v="182"/>
    <d v="1899-12-30T12:01:00"/>
    <d v="2014-07-28T00:00:00"/>
    <d v="1899-12-30T13:12:00"/>
    <d v="1899-12-30T01:11:00"/>
    <n v="54"/>
    <m/>
    <m/>
    <x v="0"/>
    <s v="ПС35/6кВ &quot;К-32&quot; Т-1"/>
    <x v="3"/>
    <x v="0"/>
    <s v="ПС35/6кВ &quot;К-32&quot; Т-1"/>
    <s v="Авар.откл ТМПН №1, из-за попадания жидкости при фонтанировании  авар.скв. 982 куст 156.  АВР - успеш._x000a_"/>
    <m/>
    <m/>
    <n v="40.6"/>
    <m/>
    <m/>
    <m/>
    <m/>
    <m/>
    <m/>
    <m/>
    <m/>
    <m/>
    <s v="КП24"/>
    <m/>
    <m/>
    <s v="Отключение на  Верхнеколик-Еганском м/р."/>
    <m/>
    <m/>
    <m/>
  </r>
  <r>
    <x v="6"/>
    <x v="1"/>
    <s v="Тюменьэнерго"/>
    <x v="182"/>
    <d v="1899-12-30T15:30:00"/>
    <d v="2014-07-28T00:00:00"/>
    <d v="1899-12-30T17:00:00"/>
    <d v="1899-12-30T01:30:00"/>
    <n v="127"/>
    <m/>
    <s v="АПВУ"/>
    <x v="3"/>
    <s v="ВЛ-35кВ Ф-3 ПС 110/35/6кВ ВКЁ"/>
    <x v="0"/>
    <x v="0"/>
    <s v="ВЛ-35кВ Ф-3 ПС 110/35/6кВ ВКЁ"/>
    <s v="Разрушение изоляторов  на опорах ПЛУ-35кВ &quot;КНС-1&quot; в р-не к.32 из-за попадания жидкости с авар.скв.982/156"/>
    <m/>
    <m/>
    <n v="98.7"/>
    <m/>
    <m/>
    <m/>
    <m/>
    <m/>
    <m/>
    <m/>
    <m/>
    <m/>
    <s v="КП24"/>
    <m/>
    <m/>
    <s v="Отключение на  Верхнеколик-Еганском м/р."/>
    <s v="т"/>
    <m/>
    <m/>
  </r>
  <r>
    <x v="6"/>
    <x v="1"/>
    <s v="ВЭН"/>
    <x v="182"/>
    <d v="1899-12-30T17:20:00"/>
    <d v="2014-07-28T00:00:00"/>
    <d v="1899-12-30T18:30:00"/>
    <d v="1899-12-30T01:10:00"/>
    <n v="55"/>
    <m/>
    <s v="АПВУ"/>
    <x v="3"/>
    <s v="ПС35/6кВ  &quot;К-32&quot;"/>
    <x v="3"/>
    <x v="0"/>
    <s v="ПС35/6кВ  &quot;К-32&quot;"/>
    <s v="Авар.откл автоматического секционного масляного выключателя, из-за попадания жидкости при фонтанировании  авар.скв. 982 куст 156"/>
    <m/>
    <m/>
    <n v="41.4"/>
    <m/>
    <m/>
    <m/>
    <m/>
    <m/>
    <m/>
    <m/>
    <m/>
    <m/>
    <s v="КП24"/>
    <m/>
    <m/>
    <s v="Отключение на  Верхнеколик-Еганском м/р."/>
    <s v="т"/>
    <m/>
    <m/>
  </r>
  <r>
    <x v="6"/>
    <x v="1"/>
    <s v="ВЭН"/>
    <x v="182"/>
    <d v="1899-12-30T19:35:00"/>
    <d v="2014-07-28T00:00:00"/>
    <d v="1899-12-30T23:59:00"/>
    <d v="1899-12-30T04:24:00"/>
    <n v="55"/>
    <m/>
    <m/>
    <x v="3"/>
    <s v="ПС35/6кВ  &quot;К-32&quot;"/>
    <x v="3"/>
    <x v="0"/>
    <s v="ПС35/6кВ  &quot;К-32&quot;"/>
    <s v="Авар.откл автоматического секционного масляного выключателя, из-за попадания жидкости при фонтанировании  авар.скв. 982 куст 156"/>
    <m/>
    <m/>
    <n v="146.69999999999999"/>
    <m/>
    <m/>
    <m/>
    <m/>
    <m/>
    <m/>
    <m/>
    <m/>
    <m/>
    <s v="КП24"/>
    <m/>
    <m/>
    <s v="Отключение на  Верхнеколик-Еганском м/р."/>
    <s v="т"/>
    <m/>
    <m/>
  </r>
  <r>
    <x v="6"/>
    <x v="1"/>
    <s v="ВЭН"/>
    <x v="183"/>
    <d v="1899-12-30T05:29:00"/>
    <d v="2014-07-29T00:00:00"/>
    <d v="1899-12-30T12:40:00"/>
    <d v="1899-12-30T07:11:00"/>
    <n v="9"/>
    <m/>
    <s v="АПВН, РПВН"/>
    <x v="3"/>
    <s v="ВЛ-35кВ Ф-3 ПС 110/35/6кВ ВКЁ"/>
    <x v="0"/>
    <x v="2"/>
    <s v="ВЛ-35кВ Ф-3 ПС 110/35/6кВ ВКЁ"/>
    <s v="Разрушение РВС(разрядников вентиляционных станционных), из-за попадания жидкости при фонтанировании  авар.скв. 982 куст 156"/>
    <m/>
    <m/>
    <n v="58.7"/>
    <m/>
    <m/>
    <m/>
    <m/>
    <m/>
    <m/>
    <m/>
    <m/>
    <m/>
    <s v="КП24"/>
    <m/>
    <m/>
    <s v="Отключение на  Верхнеколик-Еганском м/р. ПС 35/6кВ &quot;К-32&quot;"/>
    <s v="т"/>
    <m/>
    <m/>
  </r>
  <r>
    <x v="6"/>
    <x v="1"/>
    <s v="ВЭН"/>
    <x v="183"/>
    <d v="1899-12-30T04:16:00"/>
    <d v="2014-07-29T00:00:00"/>
    <d v="1899-12-30T05:20:00"/>
    <d v="1899-12-30T01:04:00"/>
    <n v="35"/>
    <m/>
    <m/>
    <x v="0"/>
    <s v="ПС35/6кВ  &quot;К-32&quot;"/>
    <x v="3"/>
    <x v="0"/>
    <s v="ПС35/6кВ  &quot;К-32&quot;"/>
    <s v="Коротокое замыкание в разряднике (прогар проводов)"/>
    <m/>
    <m/>
    <n v="28.3"/>
    <m/>
    <m/>
    <m/>
    <m/>
    <m/>
    <m/>
    <m/>
    <m/>
    <m/>
    <s v="КП24"/>
    <m/>
    <m/>
    <s v="Отключение на  Верхнеколик-Еганском м/р."/>
    <m/>
    <m/>
    <m/>
  </r>
  <r>
    <x v="6"/>
    <x v="1"/>
    <s v="ВЭН"/>
    <x v="183"/>
    <d v="1899-12-30T05:29:00"/>
    <d v="2014-07-29T00:00:00"/>
    <d v="1899-12-30T23:59:00"/>
    <d v="1899-12-30T18:30:00"/>
    <n v="200"/>
    <m/>
    <s v="АПВН, РПВН"/>
    <x v="3"/>
    <s v="ВЛ-35кВ Ф-3 ПС 110/35/6кВ ВКЁ"/>
    <x v="0"/>
    <x v="2"/>
    <s v="ВЛ-35кВ Ф-3 ПС 110/35/6кВ ВКЁ"/>
    <s v="Разрушение РВС(разрядников вентиляционных станционных), из-за попадания жидкости при фонтанировании  авар.скв. 982 куст 156"/>
    <m/>
    <m/>
    <n v="1063.9000000000001"/>
    <m/>
    <m/>
    <m/>
    <m/>
    <m/>
    <m/>
    <m/>
    <m/>
    <m/>
    <s v="КП24"/>
    <m/>
    <m/>
    <s v="Отключение на  Верхнеколик-Еганском м/р. ПС 35/6кВ &quot;К-32&quot;, &quot;К-107&quot;. &quot;К-131&quot;, &quot;К-38&quot;."/>
    <s v="т"/>
    <m/>
    <m/>
  </r>
  <r>
    <x v="6"/>
    <x v="1"/>
    <m/>
    <x v="184"/>
    <m/>
    <m/>
    <m/>
    <d v="1899-12-30T00:00:00"/>
    <m/>
    <m/>
    <m/>
    <x v="4"/>
    <m/>
    <x v="3"/>
    <x v="8"/>
    <m/>
    <m/>
    <m/>
    <m/>
    <m/>
    <m/>
    <m/>
    <m/>
    <m/>
    <m/>
    <m/>
    <m/>
    <m/>
    <m/>
    <m/>
    <m/>
    <m/>
    <s v="Нарушений не было"/>
    <m/>
    <m/>
    <m/>
  </r>
  <r>
    <x v="6"/>
    <x v="1"/>
    <m/>
    <x v="185"/>
    <m/>
    <m/>
    <m/>
    <d v="1899-12-30T00:00:00"/>
    <m/>
    <m/>
    <m/>
    <x v="4"/>
    <m/>
    <x v="3"/>
    <x v="8"/>
    <m/>
    <m/>
    <m/>
    <m/>
    <m/>
    <m/>
    <m/>
    <m/>
    <m/>
    <m/>
    <m/>
    <m/>
    <m/>
    <m/>
    <m/>
    <m/>
    <m/>
    <s v="Нарушений не было"/>
    <m/>
    <m/>
    <m/>
  </r>
  <r>
    <x v="11"/>
    <x v="1"/>
    <m/>
    <x v="186"/>
    <m/>
    <m/>
    <m/>
    <d v="1899-12-30T00:00:00"/>
    <m/>
    <m/>
    <m/>
    <x v="4"/>
    <m/>
    <x v="3"/>
    <x v="8"/>
    <m/>
    <m/>
    <m/>
    <m/>
    <m/>
    <m/>
    <m/>
    <m/>
    <m/>
    <m/>
    <m/>
    <m/>
    <m/>
    <m/>
    <m/>
    <m/>
    <m/>
    <s v="Нарушений не было"/>
    <m/>
    <m/>
    <m/>
  </r>
  <r>
    <x v="11"/>
    <x v="1"/>
    <m/>
    <x v="187"/>
    <m/>
    <m/>
    <m/>
    <d v="1899-12-30T00:00:00"/>
    <m/>
    <m/>
    <m/>
    <x v="4"/>
    <m/>
    <x v="3"/>
    <x v="8"/>
    <m/>
    <m/>
    <m/>
    <m/>
    <m/>
    <m/>
    <m/>
    <m/>
    <m/>
    <m/>
    <m/>
    <m/>
    <m/>
    <m/>
    <m/>
    <m/>
    <m/>
    <s v="Нарушений не было"/>
    <m/>
    <m/>
    <m/>
  </r>
  <r>
    <x v="11"/>
    <x v="1"/>
    <m/>
    <x v="188"/>
    <m/>
    <m/>
    <m/>
    <d v="1899-12-30T00:00:00"/>
    <m/>
    <m/>
    <m/>
    <x v="4"/>
    <m/>
    <x v="3"/>
    <x v="8"/>
    <m/>
    <m/>
    <m/>
    <m/>
    <m/>
    <m/>
    <m/>
    <m/>
    <m/>
    <m/>
    <m/>
    <m/>
    <m/>
    <m/>
    <m/>
    <m/>
    <m/>
    <s v="Нарушений не было"/>
    <m/>
    <m/>
    <m/>
  </r>
  <r>
    <x v="11"/>
    <x v="1"/>
    <m/>
    <x v="189"/>
    <m/>
    <m/>
    <m/>
    <d v="1899-12-30T00:00:00"/>
    <m/>
    <m/>
    <m/>
    <x v="4"/>
    <m/>
    <x v="3"/>
    <x v="8"/>
    <m/>
    <m/>
    <m/>
    <m/>
    <m/>
    <m/>
    <m/>
    <m/>
    <m/>
    <m/>
    <m/>
    <m/>
    <m/>
    <m/>
    <m/>
    <m/>
    <m/>
    <s v="Нарушений не было"/>
    <m/>
    <m/>
    <m/>
  </r>
  <r>
    <x v="11"/>
    <x v="1"/>
    <m/>
    <x v="190"/>
    <m/>
    <m/>
    <m/>
    <d v="1899-12-30T00:00:00"/>
    <m/>
    <m/>
    <m/>
    <x v="4"/>
    <m/>
    <x v="3"/>
    <x v="8"/>
    <m/>
    <m/>
    <m/>
    <m/>
    <m/>
    <m/>
    <m/>
    <m/>
    <m/>
    <m/>
    <m/>
    <m/>
    <m/>
    <m/>
    <m/>
    <m/>
    <m/>
    <s v="Нарушений не было"/>
    <m/>
    <m/>
    <m/>
  </r>
  <r>
    <x v="11"/>
    <x v="1"/>
    <m/>
    <x v="191"/>
    <m/>
    <m/>
    <m/>
    <d v="1899-12-30T00:00:00"/>
    <m/>
    <m/>
    <m/>
    <x v="4"/>
    <m/>
    <x v="3"/>
    <x v="8"/>
    <m/>
    <m/>
    <m/>
    <m/>
    <m/>
    <m/>
    <m/>
    <m/>
    <m/>
    <m/>
    <m/>
    <m/>
    <m/>
    <m/>
    <m/>
    <m/>
    <m/>
    <s v="Нарушений не было"/>
    <m/>
    <m/>
    <m/>
  </r>
  <r>
    <x v="11"/>
    <x v="1"/>
    <m/>
    <x v="192"/>
    <m/>
    <m/>
    <m/>
    <d v="1899-12-30T00:00:00"/>
    <m/>
    <m/>
    <m/>
    <x v="4"/>
    <m/>
    <x v="3"/>
    <x v="8"/>
    <m/>
    <m/>
    <m/>
    <m/>
    <m/>
    <m/>
    <m/>
    <m/>
    <m/>
    <m/>
    <m/>
    <m/>
    <m/>
    <m/>
    <m/>
    <m/>
    <m/>
    <s v="Нарушений не было"/>
    <m/>
    <m/>
    <m/>
  </r>
  <r>
    <x v="11"/>
    <x v="1"/>
    <m/>
    <x v="193"/>
    <m/>
    <m/>
    <m/>
    <d v="1899-12-30T00:00:00"/>
    <m/>
    <m/>
    <m/>
    <x v="4"/>
    <m/>
    <x v="3"/>
    <x v="8"/>
    <m/>
    <m/>
    <m/>
    <m/>
    <m/>
    <m/>
    <m/>
    <m/>
    <m/>
    <m/>
    <m/>
    <m/>
    <m/>
    <m/>
    <m/>
    <m/>
    <m/>
    <s v="Нарушений не было"/>
    <m/>
    <m/>
    <m/>
  </r>
  <r>
    <x v="11"/>
    <x v="1"/>
    <s v="ОАО ТЭСС"/>
    <x v="194"/>
    <d v="1899-12-30T14:29:00"/>
    <d v="2014-08-10T00:00:00"/>
    <d v="1899-12-30T14:49:00"/>
    <d v="1899-12-30T00:20:00"/>
    <n v="390"/>
    <m/>
    <s v="АПВУ"/>
    <x v="5"/>
    <s v="ВЛ-35кВ Ф-3   ПС 110/35кВ &quot;Ермаковская&quot;"/>
    <x v="0"/>
    <x v="2"/>
    <s v="ВЛ-35кВ Ф-3     ПС 110/35кВ &quot;Ермаковская&quot;"/>
    <s v="Аварийное отключение по грозе"/>
    <n v="85.6"/>
    <m/>
    <n v="85.6"/>
    <m/>
    <m/>
    <m/>
    <m/>
    <m/>
    <m/>
    <m/>
    <m/>
    <m/>
    <s v="КП18"/>
    <m/>
    <m/>
    <s v="Отключение на Чехлонейском, Орехово-Ермаковском, Западно-Ермаковском м/р."/>
    <m/>
    <m/>
    <m/>
  </r>
  <r>
    <x v="11"/>
    <x v="1"/>
    <s v="РН-ЭН"/>
    <x v="194"/>
    <d v="1899-12-30T03:40:00"/>
    <d v="2014-08-10T00:00:00"/>
    <d v="1899-12-30T07:20:00"/>
    <d v="1899-12-30T03:40:00"/>
    <n v="32"/>
    <m/>
    <s v="АПВН, РПВУ"/>
    <x v="0"/>
    <s v="ВЛ-6кВ Ф-4     ПС 35/6кВ &quot;Пермяковская&quot;"/>
    <x v="2"/>
    <x v="2"/>
    <s v="ВЛ-6кВ Ф-4      ПС 35/6кВ &quot;Пермяковская&quot;"/>
    <s v="МТЗ, АПВ не успешно.Разрушение изолятора фазы А оп.228,и фазы С опора 249 прохождение грозового фронта"/>
    <n v="61.1"/>
    <m/>
    <n v="61.1"/>
    <m/>
    <m/>
    <m/>
    <m/>
    <m/>
    <m/>
    <m/>
    <m/>
    <m/>
    <s v="КП11"/>
    <m/>
    <m/>
    <s v="Отключение на Пермяковском м/р."/>
    <m/>
    <m/>
    <m/>
  </r>
  <r>
    <x v="11"/>
    <x v="1"/>
    <s v="Черногорэнерго"/>
    <x v="194"/>
    <d v="1899-12-30T04:14:00"/>
    <d v="2014-08-10T00:00:00"/>
    <d v="1899-12-30T08:45:00"/>
    <d v="1899-12-30T04:31:00"/>
    <n v="4"/>
    <m/>
    <m/>
    <x v="3"/>
    <s v="КТПН к.3 Ф-16 ПС 35/6кВ &quot;К-3&quot;"/>
    <x v="5"/>
    <x v="6"/>
    <s v="КТПН к.3 Ф-16 ПС 35/6кВ &quot;К-3&quot;"/>
    <s v="Сработала защита КЗ на вводном автомате в КТП куста-3 (из-за КЗ на СУ питающего автомата скв-565)"/>
    <n v="14.5"/>
    <m/>
    <n v="14.5"/>
    <m/>
    <m/>
    <m/>
    <m/>
    <m/>
    <m/>
    <m/>
    <m/>
    <m/>
    <s v="КП24"/>
    <m/>
    <m/>
    <s v="Отключение на Ван-Ёганском м/р."/>
    <s v="т"/>
    <m/>
    <m/>
  </r>
  <r>
    <x v="11"/>
    <x v="1"/>
    <m/>
    <x v="195"/>
    <m/>
    <m/>
    <m/>
    <d v="1899-12-30T00:00:00"/>
    <m/>
    <m/>
    <m/>
    <x v="4"/>
    <m/>
    <x v="3"/>
    <x v="8"/>
    <m/>
    <m/>
    <m/>
    <m/>
    <m/>
    <m/>
    <m/>
    <m/>
    <m/>
    <m/>
    <m/>
    <m/>
    <m/>
    <m/>
    <m/>
    <m/>
    <m/>
    <s v="Нарушений не было"/>
    <m/>
    <m/>
    <m/>
  </r>
  <r>
    <x v="11"/>
    <x v="1"/>
    <m/>
    <x v="196"/>
    <m/>
    <m/>
    <m/>
    <d v="1899-12-30T00:00:00"/>
    <m/>
    <m/>
    <m/>
    <x v="4"/>
    <m/>
    <x v="3"/>
    <x v="8"/>
    <m/>
    <m/>
    <m/>
    <m/>
    <m/>
    <m/>
    <m/>
    <m/>
    <m/>
    <m/>
    <m/>
    <m/>
    <m/>
    <m/>
    <m/>
    <m/>
    <m/>
    <s v="Нарушений не было"/>
    <m/>
    <m/>
    <m/>
  </r>
  <r>
    <x v="11"/>
    <x v="1"/>
    <m/>
    <x v="197"/>
    <m/>
    <m/>
    <m/>
    <d v="1899-12-30T00:00:00"/>
    <m/>
    <m/>
    <m/>
    <x v="4"/>
    <m/>
    <x v="3"/>
    <x v="8"/>
    <m/>
    <m/>
    <m/>
    <m/>
    <m/>
    <m/>
    <m/>
    <m/>
    <m/>
    <m/>
    <m/>
    <m/>
    <m/>
    <m/>
    <m/>
    <m/>
    <m/>
    <s v="Нарушений не было"/>
    <m/>
    <m/>
    <m/>
  </r>
  <r>
    <x v="11"/>
    <x v="1"/>
    <m/>
    <x v="198"/>
    <m/>
    <m/>
    <m/>
    <d v="1899-12-30T00:00:00"/>
    <m/>
    <m/>
    <m/>
    <x v="4"/>
    <m/>
    <x v="3"/>
    <x v="8"/>
    <m/>
    <m/>
    <m/>
    <m/>
    <m/>
    <m/>
    <m/>
    <m/>
    <m/>
    <m/>
    <m/>
    <m/>
    <m/>
    <m/>
    <m/>
    <m/>
    <m/>
    <s v="Нарушений не было"/>
    <m/>
    <m/>
    <m/>
  </r>
  <r>
    <x v="11"/>
    <x v="1"/>
    <m/>
    <x v="199"/>
    <m/>
    <m/>
    <m/>
    <d v="1899-12-30T00:00:00"/>
    <m/>
    <m/>
    <m/>
    <x v="4"/>
    <m/>
    <x v="3"/>
    <x v="8"/>
    <m/>
    <m/>
    <m/>
    <m/>
    <m/>
    <m/>
    <m/>
    <m/>
    <m/>
    <m/>
    <m/>
    <m/>
    <m/>
    <m/>
    <m/>
    <m/>
    <m/>
    <s v="Нарушений не было"/>
    <m/>
    <m/>
    <m/>
  </r>
  <r>
    <x v="11"/>
    <x v="1"/>
    <m/>
    <x v="200"/>
    <m/>
    <m/>
    <m/>
    <d v="1899-12-30T00:00:00"/>
    <m/>
    <m/>
    <m/>
    <x v="4"/>
    <m/>
    <x v="3"/>
    <x v="8"/>
    <m/>
    <m/>
    <m/>
    <m/>
    <m/>
    <m/>
    <m/>
    <m/>
    <m/>
    <m/>
    <m/>
    <m/>
    <m/>
    <m/>
    <m/>
    <m/>
    <m/>
    <s v="Нарушений не было"/>
    <m/>
    <m/>
    <m/>
  </r>
  <r>
    <x v="11"/>
    <x v="1"/>
    <m/>
    <x v="201"/>
    <m/>
    <m/>
    <m/>
    <d v="1899-12-30T00:00:00"/>
    <m/>
    <m/>
    <m/>
    <x v="4"/>
    <m/>
    <x v="3"/>
    <x v="8"/>
    <m/>
    <m/>
    <m/>
    <m/>
    <m/>
    <m/>
    <m/>
    <m/>
    <m/>
    <m/>
    <m/>
    <m/>
    <m/>
    <m/>
    <m/>
    <m/>
    <m/>
    <s v="Нарушений не было"/>
    <m/>
    <m/>
    <m/>
  </r>
  <r>
    <x v="11"/>
    <x v="1"/>
    <s v="ТЭСС"/>
    <x v="202"/>
    <d v="1899-12-30T02:00:00"/>
    <d v="2014-08-18T00:00:00"/>
    <d v="1899-12-30T02:24:00"/>
    <d v="1899-12-30T00:24:00"/>
    <n v="16"/>
    <m/>
    <s v="АПВУ"/>
    <x v="2"/>
    <s v="ВЛ-6кВ Ф-4      ПС 35/6кВ  &quot;К-457&quot;"/>
    <x v="2"/>
    <x v="2"/>
    <s v="ВЛ-6кВ Ф-4      ПС 35/6кВ  &quot;К-457&quot;"/>
    <s v="Аварийное отключение по грозе"/>
    <n v="4.2"/>
    <m/>
    <n v="4.2"/>
    <m/>
    <m/>
    <m/>
    <m/>
    <m/>
    <m/>
    <m/>
    <m/>
    <m/>
    <s v="КП11"/>
    <m/>
    <m/>
    <s v="Отключение на Чехлонейском м/р."/>
    <m/>
    <m/>
    <m/>
  </r>
  <r>
    <x v="11"/>
    <x v="1"/>
    <s v="ТЭСС"/>
    <x v="202"/>
    <d v="1899-12-30T02:00:00"/>
    <d v="2014-08-18T00:00:00"/>
    <d v="1899-12-30T02:24:00"/>
    <d v="1899-12-30T00:24:00"/>
    <n v="16"/>
    <m/>
    <s v="АПВУ"/>
    <x v="2"/>
    <s v="ВЛ-6кВ Ф-14      ПС 35/6кВ  &quot;К-210&quot;"/>
    <x v="2"/>
    <x v="2"/>
    <s v="ВЛ-6кВ Ф-14      ПС 35/6кВ  &quot;К-210&quot;"/>
    <s v="Аварийное отключение по грозе"/>
    <n v="2.7"/>
    <m/>
    <n v="2.7"/>
    <m/>
    <m/>
    <m/>
    <m/>
    <m/>
    <m/>
    <m/>
    <m/>
    <m/>
    <s v="КП11"/>
    <m/>
    <m/>
    <s v="Отключение на Орехово-Ермаковском м/р."/>
    <m/>
    <m/>
    <m/>
  </r>
  <r>
    <x v="11"/>
    <x v="1"/>
    <s v="Тюменьэнерго"/>
    <x v="202"/>
    <d v="1899-12-30T17:18:00"/>
    <d v="2014-08-18T00:00:00"/>
    <d v="1899-12-30T19:10:00"/>
    <d v="1899-12-30T01:52:00"/>
    <n v="64"/>
    <m/>
    <s v="АПВН, РПВУ"/>
    <x v="5"/>
    <s v="ВЛ-35кВ Ф-5    ПС 110 35/6кВ    &quot;Кошильская&quot; "/>
    <x v="0"/>
    <x v="2"/>
    <s v="ВЛ-35кВ Ф-5    ПС 110 35/6кВ    &quot;Кошильская&quot; "/>
    <s v="Аварийное отключение по грозе"/>
    <n v="35.4"/>
    <m/>
    <n v="35.4"/>
    <m/>
    <m/>
    <m/>
    <m/>
    <m/>
    <m/>
    <m/>
    <m/>
    <m/>
    <s v="КП18"/>
    <m/>
    <m/>
    <s v="Отключение на Кошильском м/р"/>
    <m/>
    <m/>
    <m/>
  </r>
  <r>
    <x v="11"/>
    <x v="1"/>
    <s v="РН-ЭН"/>
    <x v="203"/>
    <d v="1899-12-30T20:17:00"/>
    <d v="2014-08-19T00:00:00"/>
    <d v="1899-12-30T22:18:00"/>
    <d v="1899-12-30T02:01:00"/>
    <n v="60"/>
    <m/>
    <s v="АПВУ"/>
    <x v="2"/>
    <s v="ВЛ-35кВ Ф-3 ПС-110/35/6кВ &quot;КС Хохряковская&quot;"/>
    <x v="0"/>
    <x v="2"/>
    <s v="ВЛ-35кВ Ф-3 ПС-110/35/6кВ &quot;КС Хохряковская&quot;"/>
    <s v="Аварийное отключение по грозе"/>
    <n v="33.299999999999997"/>
    <m/>
    <n v="33.299999999999997"/>
    <m/>
    <m/>
    <m/>
    <m/>
    <m/>
    <m/>
    <m/>
    <m/>
    <m/>
    <s v="КП11"/>
    <m/>
    <m/>
    <s v="Отключение на Хохряковском м/р. ПС &quot;КС Хохряковская&quot; на балансе ОАО &quot;ННП&quot;"/>
    <m/>
    <m/>
    <m/>
  </r>
  <r>
    <x v="11"/>
    <x v="1"/>
    <s v="Тюменьэнерго"/>
    <x v="203"/>
    <d v="1899-12-30T21:16:00"/>
    <d v="2014-08-19T00:00:00"/>
    <d v="1899-12-30T22:42:00"/>
    <d v="1899-12-30T01:26:00"/>
    <n v="108"/>
    <m/>
    <s v="АПВУ"/>
    <x v="5"/>
    <s v="Вл-35кВ Ф-3,7 ПС110/35/6кВ &quot;Кошильская&quot;"/>
    <x v="0"/>
    <x v="2"/>
    <s v="Вл-35кВ Ф-3,7 ПС110/35/6кВ &quot;Кошильская&quot;"/>
    <s v="Аварийное отключение по грозе"/>
    <n v="73.099999999999994"/>
    <m/>
    <n v="73.099999999999994"/>
    <m/>
    <m/>
    <m/>
    <m/>
    <m/>
    <m/>
    <m/>
    <m/>
    <m/>
    <s v="КП18"/>
    <m/>
    <m/>
    <s v="Отключение на Кошильском м/р."/>
    <m/>
    <m/>
    <m/>
  </r>
  <r>
    <x v="11"/>
    <x v="1"/>
    <s v="Тюменьэнерго"/>
    <x v="203"/>
    <d v="1899-12-30T06:08:00"/>
    <d v="2014-08-19T00:00:00"/>
    <d v="1899-12-30T07:10:00"/>
    <d v="1899-12-30T01:02:00"/>
    <n v="33"/>
    <m/>
    <s v="АПВУ"/>
    <x v="5"/>
    <s v="ВЛ 110 кв Варьеган-Мередиан"/>
    <x v="1"/>
    <x v="2"/>
    <s v="ВЛ 110 кв Варьеган-Мередиан"/>
    <s v="Посадка напряжения"/>
    <n v="24.4"/>
    <m/>
    <n v="24.4"/>
    <m/>
    <m/>
    <m/>
    <m/>
    <m/>
    <m/>
    <m/>
    <m/>
    <m/>
    <s v="КП18"/>
    <m/>
    <m/>
    <s v="Отключение на     Ван-Ёганском м/р"/>
    <m/>
    <m/>
    <m/>
  </r>
  <r>
    <x v="11"/>
    <x v="1"/>
    <s v="Тюменьэнерго"/>
    <x v="203"/>
    <d v="1899-12-30T17:27:00"/>
    <d v="2014-08-19T00:00:00"/>
    <d v="1899-12-30T18:27:00"/>
    <d v="1899-12-30T01:00:00"/>
    <n v="46"/>
    <m/>
    <s v="АПВУ"/>
    <x v="5"/>
    <s v="ВЛ-35кВ Ф-2    ПС 110/35/6кВ &quot;Северо-Хохряковская&quot;"/>
    <x v="0"/>
    <x v="2"/>
    <s v="ВЛ-35кВ Ф-2    ПС 110/35/6кВ &quot;Северо-Хохряковская&quot;"/>
    <s v="Аварийное отключение по грозе"/>
    <n v="47.3"/>
    <m/>
    <n v="47.3"/>
    <m/>
    <m/>
    <m/>
    <m/>
    <m/>
    <m/>
    <m/>
    <m/>
    <m/>
    <s v="КП18"/>
    <m/>
    <m/>
    <s v="Отключение на Северо-Хохряковском м/р."/>
    <m/>
    <m/>
    <m/>
  </r>
  <r>
    <x v="11"/>
    <x v="1"/>
    <s v="Тюменьэнерго"/>
    <x v="203"/>
    <d v="1899-12-30T17:48:00"/>
    <d v="2014-08-19T00:00:00"/>
    <d v="1899-12-30T22:10:00"/>
    <d v="1899-12-30T04:22:00"/>
    <n v="39"/>
    <m/>
    <s v="АПВУ"/>
    <x v="5"/>
    <s v="ВЛ-35кВ Ф-1    ПС 35/6 &quot;КНС-5&quot;"/>
    <x v="0"/>
    <x v="2"/>
    <s v="ВЛ-35кВ Ф-1    ПС 35/6 &quot;КНС-5&quot;"/>
    <s v="Аварийное отключение по грозе"/>
    <n v="36.9"/>
    <m/>
    <n v="36.9"/>
    <m/>
    <m/>
    <m/>
    <m/>
    <m/>
    <m/>
    <m/>
    <m/>
    <m/>
    <s v="КП18"/>
    <m/>
    <m/>
    <s v="Отключение на Северо-Варьеганском м/р."/>
    <m/>
    <m/>
    <m/>
  </r>
  <r>
    <x v="11"/>
    <x v="1"/>
    <m/>
    <x v="204"/>
    <m/>
    <d v="2014-08-20T00:00:00"/>
    <m/>
    <d v="1899-12-30T00:00:00"/>
    <m/>
    <m/>
    <m/>
    <x v="4"/>
    <m/>
    <x v="3"/>
    <x v="8"/>
    <m/>
    <m/>
    <m/>
    <m/>
    <m/>
    <m/>
    <m/>
    <m/>
    <m/>
    <m/>
    <m/>
    <m/>
    <m/>
    <m/>
    <m/>
    <m/>
    <m/>
    <s v="Нарушений не было"/>
    <m/>
    <m/>
    <m/>
  </r>
  <r>
    <x v="11"/>
    <x v="1"/>
    <m/>
    <x v="205"/>
    <m/>
    <d v="2014-08-21T00:00:00"/>
    <m/>
    <d v="1899-12-30T00:00:00"/>
    <m/>
    <m/>
    <m/>
    <x v="4"/>
    <m/>
    <x v="3"/>
    <x v="8"/>
    <m/>
    <m/>
    <m/>
    <m/>
    <m/>
    <m/>
    <m/>
    <m/>
    <m/>
    <m/>
    <m/>
    <m/>
    <m/>
    <m/>
    <m/>
    <m/>
    <m/>
    <s v="Нарушений не было"/>
    <m/>
    <m/>
    <m/>
  </r>
  <r>
    <x v="11"/>
    <x v="1"/>
    <m/>
    <x v="206"/>
    <m/>
    <d v="2014-08-22T00:00:00"/>
    <m/>
    <d v="1899-12-30T00:00:00"/>
    <m/>
    <m/>
    <m/>
    <x v="4"/>
    <m/>
    <x v="3"/>
    <x v="8"/>
    <m/>
    <m/>
    <m/>
    <m/>
    <m/>
    <m/>
    <m/>
    <m/>
    <m/>
    <m/>
    <m/>
    <m/>
    <m/>
    <m/>
    <m/>
    <m/>
    <m/>
    <s v="Нарушений не было"/>
    <m/>
    <m/>
    <m/>
  </r>
  <r>
    <x v="11"/>
    <x v="1"/>
    <s v="Тюменьэнерго"/>
    <x v="207"/>
    <d v="1899-12-30T21:45:00"/>
    <d v="2014-08-23T00:00:00"/>
    <d v="1899-12-30T23:59:00"/>
    <d v="1899-12-30T02:14:00"/>
    <n v="390"/>
    <m/>
    <s v="АПВН, РПВУ"/>
    <x v="5"/>
    <s v="ВЛ-110кВ Ф-3,4 П.П. Восточный ПС 110/35кВ &quot;Киряновская&quot;       "/>
    <x v="1"/>
    <x v="2"/>
    <s v="ВЛ-110кВ Ф-3,4 П.П. Восточный ПС 110/35кВ &quot;Киряновская&quot;       "/>
    <s v="Причины выясняются"/>
    <n v="233.2"/>
    <m/>
    <n v="233.2"/>
    <m/>
    <m/>
    <m/>
    <m/>
    <m/>
    <m/>
    <m/>
    <m/>
    <m/>
    <s v="КП18"/>
    <m/>
    <m/>
    <s v="Отключение на Орехово-Ермаковском, Западно-Ермаковском, Хехлонейском м/р."/>
    <m/>
    <m/>
    <m/>
  </r>
  <r>
    <x v="11"/>
    <x v="1"/>
    <s v="Тюменьэнерго"/>
    <x v="208"/>
    <d v="1899-12-30T00:01:00"/>
    <d v="2014-08-24T00:00:00"/>
    <d v="1899-12-30T01:05:00"/>
    <d v="1899-12-30T01:04:00"/>
    <n v="19"/>
    <m/>
    <s v="АПВН, РПВУ"/>
    <x v="5"/>
    <s v="ВЛ-110кВ Ф-3 П.П. Восточный ПС 110/35кВ &quot;Киряновская&quot;       "/>
    <x v="1"/>
    <x v="2"/>
    <s v="ВЛ-110кВ Ф-3 П.П. Восточный ПС 110/35кВ &quot;Киряновская&quot;       "/>
    <s v="Причины выясняются"/>
    <n v="19.2"/>
    <m/>
    <n v="19.2"/>
    <m/>
    <m/>
    <m/>
    <m/>
    <m/>
    <m/>
    <m/>
    <m/>
    <m/>
    <s v="КП18"/>
    <m/>
    <m/>
    <s v="Отключение на Орехово-Ермаковском, Западно-Ермаковском, Хехлонейском м/р."/>
    <m/>
    <m/>
    <m/>
  </r>
  <r>
    <x v="11"/>
    <x v="1"/>
    <s v="Тюменьэнерго"/>
    <x v="208"/>
    <d v="1899-12-30T00:01:00"/>
    <d v="2014-08-24T00:00:00"/>
    <d v="1899-12-30T03:06:00"/>
    <d v="1899-12-30T03:05:00"/>
    <n v="213"/>
    <m/>
    <s v="АПВН, РПВУ"/>
    <x v="5"/>
    <s v="ВЛ-110кВ Ф-4 П.П. Восточный ПС 110/35кВ &quot;Киряновская&quot;       "/>
    <x v="1"/>
    <x v="2"/>
    <s v="ВЛ-110кВ Ф-4 П.П. Восточный ПС 110/35кВ &quot;Киряновская&quot;       "/>
    <s v="Причины выясняются"/>
    <n v="142.4"/>
    <m/>
    <n v="142.4"/>
    <m/>
    <m/>
    <m/>
    <m/>
    <m/>
    <m/>
    <m/>
    <m/>
    <m/>
    <s v="КП18"/>
    <m/>
    <m/>
    <s v="Отключение на Орехово-Ермаковском, Западно-Ермаковском, Хехлонейском м/р."/>
    <m/>
    <m/>
    <m/>
  </r>
  <r>
    <x v="11"/>
    <x v="1"/>
    <s v="РН-ЭН"/>
    <x v="209"/>
    <d v="1899-12-30T07:24:00"/>
    <d v="2014-08-25T00:00:00"/>
    <d v="1899-12-30T08:56:00"/>
    <d v="1899-12-30T01:32:00"/>
    <n v="22"/>
    <m/>
    <s v="АПВУ"/>
    <x v="2"/>
    <s v="ВЛ-35кВ Ф-18   ПС 110 35/6кВ    &quot;Пражская&quot; "/>
    <x v="2"/>
    <x v="2"/>
    <s v="ВЛ-35кВ Ф-18   ПС 110 35/6кВ    &quot;Пражская&quot; "/>
    <s v="Аварийное отключение по грозе"/>
    <n v="10.8"/>
    <m/>
    <n v="10.8"/>
    <m/>
    <m/>
    <m/>
    <m/>
    <m/>
    <m/>
    <m/>
    <m/>
    <m/>
    <s v="КП11"/>
    <m/>
    <m/>
    <s v="Отключение на Хохряковском м/р."/>
    <m/>
    <m/>
    <m/>
  </r>
  <r>
    <x v="11"/>
    <x v="1"/>
    <m/>
    <x v="210"/>
    <m/>
    <m/>
    <m/>
    <d v="1899-12-30T00:00:00"/>
    <m/>
    <m/>
    <m/>
    <x v="4"/>
    <m/>
    <x v="3"/>
    <x v="8"/>
    <m/>
    <m/>
    <m/>
    <m/>
    <m/>
    <m/>
    <m/>
    <m/>
    <m/>
    <m/>
    <m/>
    <m/>
    <m/>
    <m/>
    <m/>
    <m/>
    <m/>
    <s v="Нарушений не было"/>
    <m/>
    <m/>
    <m/>
  </r>
  <r>
    <x v="11"/>
    <x v="1"/>
    <m/>
    <x v="211"/>
    <m/>
    <m/>
    <m/>
    <d v="1899-12-30T00:00:00"/>
    <m/>
    <m/>
    <m/>
    <x v="4"/>
    <m/>
    <x v="3"/>
    <x v="8"/>
    <m/>
    <m/>
    <m/>
    <m/>
    <m/>
    <m/>
    <m/>
    <m/>
    <m/>
    <m/>
    <m/>
    <m/>
    <m/>
    <m/>
    <m/>
    <m/>
    <m/>
    <s v="Нарушений не было"/>
    <m/>
    <m/>
    <m/>
  </r>
  <r>
    <x v="11"/>
    <x v="1"/>
    <m/>
    <x v="212"/>
    <m/>
    <m/>
    <m/>
    <d v="1899-12-30T00:00:00"/>
    <m/>
    <m/>
    <m/>
    <x v="4"/>
    <m/>
    <x v="3"/>
    <x v="8"/>
    <m/>
    <m/>
    <m/>
    <m/>
    <m/>
    <m/>
    <m/>
    <m/>
    <m/>
    <m/>
    <m/>
    <m/>
    <m/>
    <m/>
    <m/>
    <m/>
    <m/>
    <s v="Нарушений не было"/>
    <m/>
    <m/>
    <m/>
  </r>
  <r>
    <x v="11"/>
    <x v="1"/>
    <s v="РН-ЭН"/>
    <x v="213"/>
    <d v="1899-12-30T05:10:00"/>
    <d v="2014-08-29T00:00:00"/>
    <d v="1899-12-30T09:43:00"/>
    <d v="1899-12-30T04:33:00"/>
    <n v="25"/>
    <m/>
    <s v="АПВН, РПВУ"/>
    <x v="0"/>
    <s v="ВЛ-6кВ Ф-18   П/С 35/6       &quot;Колик-Еган&quot;"/>
    <x v="2"/>
    <x v="2"/>
    <s v="ВЛ-6кВ Ф-18   П/С 35/6       &quot;Колик-Еган&quot;"/>
    <s v="Раскол изолятора ШС-10, замыкание на &quot;землю&quot;"/>
    <n v="97.4"/>
    <m/>
    <n v="97.4"/>
    <m/>
    <m/>
    <m/>
    <m/>
    <m/>
    <m/>
    <m/>
    <m/>
    <m/>
    <s v="КП10"/>
    <m/>
    <m/>
    <s v="Отключение на Колик-Ёганском м/р."/>
    <m/>
    <m/>
    <m/>
  </r>
  <r>
    <x v="11"/>
    <x v="1"/>
    <s v="ВЭН"/>
    <x v="214"/>
    <d v="1899-12-30T19:15:00"/>
    <d v="2014-08-30T00:00:00"/>
    <d v="1899-12-30T23:55:00"/>
    <d v="1899-12-30T04:40:00"/>
    <n v="56"/>
    <m/>
    <s v="АПВУ"/>
    <x v="2"/>
    <s v="ВЛ-6кВ Ф-12, 6, 13, 3  П/С 35/6кВ &quot;К-20&quot;; &quot;К-22&quot;; &quot;КНС-5&quot;; &quot;ДНС-7&quot;; &quot;РУ К-11&quot;"/>
    <x v="2"/>
    <x v="2"/>
    <s v="ВЛ-6кВ Ф-12, 6, 13, 3  П/С 35/6кВ &quot;К-20&quot;; &quot;К-22&quot;; &quot;КНС-5&quot;; &quot;ДНС-7&quot;; &quot;РУ К-11&quot;"/>
    <s v="Аварийное отключение по грозе"/>
    <n v="50.08"/>
    <m/>
    <n v="50.08"/>
    <m/>
    <m/>
    <m/>
    <m/>
    <m/>
    <m/>
    <m/>
    <m/>
    <m/>
    <s v="КП11"/>
    <m/>
    <m/>
    <s v="Отключение на Северо-Варьеганском м/р."/>
    <m/>
    <m/>
    <m/>
  </r>
  <r>
    <x v="11"/>
    <x v="1"/>
    <m/>
    <x v="215"/>
    <m/>
    <m/>
    <m/>
    <d v="1899-12-30T00:00:00"/>
    <m/>
    <m/>
    <m/>
    <x v="4"/>
    <m/>
    <x v="3"/>
    <x v="8"/>
    <m/>
    <m/>
    <m/>
    <m/>
    <m/>
    <m/>
    <m/>
    <m/>
    <m/>
    <m/>
    <m/>
    <m/>
    <m/>
    <m/>
    <m/>
    <m/>
    <m/>
    <s v="Нарушений не было"/>
    <m/>
    <m/>
    <m/>
  </r>
  <r>
    <x v="7"/>
    <x v="1"/>
    <m/>
    <x v="216"/>
    <m/>
    <m/>
    <m/>
    <d v="1899-12-30T00:00:00"/>
    <m/>
    <m/>
    <m/>
    <x v="4"/>
    <m/>
    <x v="3"/>
    <x v="8"/>
    <m/>
    <m/>
    <m/>
    <m/>
    <m/>
    <m/>
    <m/>
    <m/>
    <m/>
    <m/>
    <m/>
    <m/>
    <m/>
    <m/>
    <m/>
    <m/>
    <m/>
    <s v="Нарушений не было"/>
    <m/>
    <m/>
    <m/>
  </r>
  <r>
    <x v="7"/>
    <x v="1"/>
    <m/>
    <x v="20"/>
    <m/>
    <m/>
    <m/>
    <d v="1899-12-30T00:00:00"/>
    <m/>
    <m/>
    <m/>
    <x v="4"/>
    <m/>
    <x v="3"/>
    <x v="8"/>
    <m/>
    <m/>
    <m/>
    <m/>
    <m/>
    <m/>
    <m/>
    <m/>
    <m/>
    <m/>
    <m/>
    <m/>
    <m/>
    <m/>
    <m/>
    <m/>
    <m/>
    <s v="Нарушений не было"/>
    <m/>
    <m/>
    <m/>
  </r>
  <r>
    <x v="7"/>
    <x v="1"/>
    <m/>
    <x v="217"/>
    <d v="1899-12-30T18:00:00"/>
    <d v="2014-09-03T00:00:00"/>
    <d v="1899-12-30T20:20:00"/>
    <d v="1899-12-30T02:20:00"/>
    <n v="13"/>
    <m/>
    <s v="АПВН, РПВН"/>
    <x v="2"/>
    <s v="ВЛ-6кВ Ф-7      ПС 35/6кВ &quot;К-405&quot;"/>
    <x v="2"/>
    <x v="2"/>
    <s v="ВЛ-6кВ Ф-7      ПС 35/6кВ &quot;К-405&quot;"/>
    <s v="Падение дерева в пролете опор 41/8, 41/9 (обрыв провода фазы &quot;С&quot;)"/>
    <n v="18"/>
    <m/>
    <n v="18"/>
    <m/>
    <m/>
    <m/>
    <m/>
    <m/>
    <m/>
    <m/>
    <m/>
    <m/>
    <s v="КП19"/>
    <m/>
    <m/>
    <s v="Отключение на Западно-Ермаковском, Орехово Ермаковском м/р."/>
    <m/>
    <m/>
    <m/>
  </r>
  <r>
    <x v="7"/>
    <x v="1"/>
    <m/>
    <x v="218"/>
    <m/>
    <m/>
    <m/>
    <d v="1899-12-30T00:00:00"/>
    <m/>
    <m/>
    <m/>
    <x v="4"/>
    <m/>
    <x v="3"/>
    <x v="8"/>
    <m/>
    <m/>
    <m/>
    <m/>
    <m/>
    <m/>
    <m/>
    <m/>
    <m/>
    <m/>
    <m/>
    <m/>
    <m/>
    <m/>
    <m/>
    <m/>
    <m/>
    <s v="Нарушений не было"/>
    <m/>
    <m/>
    <m/>
  </r>
  <r>
    <x v="7"/>
    <x v="1"/>
    <s v="Тюменьэнерго"/>
    <x v="219"/>
    <d v="1899-12-30T16:20:00"/>
    <d v="2014-09-05T00:00:00"/>
    <d v="1899-12-30T17:33:00"/>
    <d v="1899-12-30T01:13:00"/>
    <n v="8"/>
    <m/>
    <m/>
    <x v="3"/>
    <s v="ПС 110/35/6кВ &quot;Ореховская&quot;"/>
    <x v="1"/>
    <x v="0"/>
    <s v="ПС 110/35/6кВ &quot;Ореховская&quot;"/>
    <s v="Восстановление  нормальной схемы эн/снабжения, переход с ПС 110/35/6кВ &quot;Ореховская&quot; на &quot;Ермаковскую&quot;."/>
    <n v="3.7"/>
    <m/>
    <n v="3.7"/>
    <m/>
    <m/>
    <m/>
    <m/>
    <m/>
    <m/>
    <m/>
    <m/>
    <m/>
    <s v="КП24"/>
    <m/>
    <m/>
    <s v="Отключение на Орехово Ермаковском м/р."/>
    <m/>
    <m/>
    <m/>
  </r>
  <r>
    <x v="7"/>
    <x v="1"/>
    <m/>
    <x v="220"/>
    <m/>
    <m/>
    <m/>
    <d v="1899-12-30T00:00:00"/>
    <m/>
    <m/>
    <m/>
    <x v="4"/>
    <m/>
    <x v="3"/>
    <x v="8"/>
    <m/>
    <m/>
    <m/>
    <m/>
    <m/>
    <m/>
    <m/>
    <m/>
    <m/>
    <m/>
    <m/>
    <m/>
    <m/>
    <m/>
    <m/>
    <m/>
    <m/>
    <s v="Нарушений не было"/>
    <m/>
    <m/>
    <m/>
  </r>
  <r>
    <x v="7"/>
    <x v="1"/>
    <m/>
    <x v="221"/>
    <m/>
    <m/>
    <m/>
    <d v="1899-12-30T00:00:00"/>
    <m/>
    <m/>
    <m/>
    <x v="4"/>
    <m/>
    <x v="3"/>
    <x v="8"/>
    <m/>
    <m/>
    <m/>
    <m/>
    <m/>
    <m/>
    <m/>
    <m/>
    <m/>
    <m/>
    <m/>
    <m/>
    <m/>
    <m/>
    <m/>
    <m/>
    <m/>
    <s v="Нарушений не было"/>
    <m/>
    <m/>
    <m/>
  </r>
  <r>
    <x v="7"/>
    <x v="1"/>
    <s v="Черногорэнерго"/>
    <x v="222"/>
    <d v="1899-12-30T01:20:00"/>
    <d v="2014-09-08T00:00:00"/>
    <d v="1899-12-30T06:55:00"/>
    <d v="1899-12-30T05:35:00"/>
    <n v="4"/>
    <m/>
    <m/>
    <x v="0"/>
    <s v="КТПН №2 6/0,4кВ куст 3"/>
    <x v="2"/>
    <x v="6"/>
    <s v="КТПН №2 6/0,4кВ куст 3"/>
    <s v="КЗ на  вводном автомате (1600А) в КТПН №2 куст 3 Ван-Ёган м/р."/>
    <n v="14.7"/>
    <m/>
    <n v="14.7"/>
    <m/>
    <m/>
    <m/>
    <m/>
    <m/>
    <m/>
    <m/>
    <m/>
    <m/>
    <s v="КП24"/>
    <m/>
    <m/>
    <s v="Отключение на Ван-Ёганском м/р. Замена вводного автомата произведена."/>
    <m/>
    <m/>
    <m/>
  </r>
  <r>
    <x v="7"/>
    <x v="1"/>
    <m/>
    <x v="223"/>
    <m/>
    <m/>
    <m/>
    <d v="1899-12-30T00:00:00"/>
    <m/>
    <m/>
    <m/>
    <x v="4"/>
    <m/>
    <x v="3"/>
    <x v="8"/>
    <m/>
    <m/>
    <m/>
    <m/>
    <m/>
    <m/>
    <m/>
    <m/>
    <m/>
    <m/>
    <m/>
    <m/>
    <m/>
    <m/>
    <m/>
    <m/>
    <m/>
    <s v="Нарушений не было"/>
    <m/>
    <m/>
    <m/>
  </r>
  <r>
    <x v="7"/>
    <x v="1"/>
    <m/>
    <x v="224"/>
    <m/>
    <m/>
    <m/>
    <d v="1899-12-30T00:00:00"/>
    <m/>
    <m/>
    <m/>
    <x v="4"/>
    <m/>
    <x v="3"/>
    <x v="8"/>
    <m/>
    <m/>
    <m/>
    <m/>
    <m/>
    <m/>
    <m/>
    <m/>
    <m/>
    <m/>
    <m/>
    <m/>
    <m/>
    <m/>
    <m/>
    <m/>
    <m/>
    <s v="Нарушений не было"/>
    <m/>
    <m/>
    <m/>
  </r>
  <r>
    <x v="7"/>
    <x v="1"/>
    <m/>
    <x v="225"/>
    <m/>
    <m/>
    <m/>
    <d v="1899-12-30T00:00:00"/>
    <m/>
    <m/>
    <m/>
    <x v="4"/>
    <m/>
    <x v="3"/>
    <x v="8"/>
    <m/>
    <m/>
    <m/>
    <m/>
    <m/>
    <m/>
    <m/>
    <m/>
    <m/>
    <m/>
    <m/>
    <m/>
    <m/>
    <m/>
    <m/>
    <m/>
    <m/>
    <s v="Нарушений не было"/>
    <m/>
    <m/>
    <m/>
  </r>
  <r>
    <x v="7"/>
    <x v="1"/>
    <m/>
    <x v="226"/>
    <m/>
    <m/>
    <m/>
    <d v="1899-12-30T00:00:00"/>
    <m/>
    <m/>
    <m/>
    <x v="4"/>
    <m/>
    <x v="3"/>
    <x v="8"/>
    <m/>
    <m/>
    <m/>
    <m/>
    <m/>
    <m/>
    <m/>
    <m/>
    <m/>
    <m/>
    <m/>
    <m/>
    <m/>
    <m/>
    <m/>
    <m/>
    <m/>
    <s v="Нарушений не было"/>
    <m/>
    <m/>
    <m/>
  </r>
  <r>
    <x v="7"/>
    <x v="1"/>
    <m/>
    <x v="227"/>
    <m/>
    <m/>
    <m/>
    <d v="1899-12-30T00:00:00"/>
    <m/>
    <m/>
    <m/>
    <x v="4"/>
    <m/>
    <x v="3"/>
    <x v="8"/>
    <m/>
    <m/>
    <m/>
    <m/>
    <m/>
    <m/>
    <m/>
    <m/>
    <m/>
    <m/>
    <m/>
    <m/>
    <m/>
    <m/>
    <m/>
    <m/>
    <m/>
    <s v="Нарушений не было"/>
    <m/>
    <m/>
    <m/>
  </r>
  <r>
    <x v="7"/>
    <x v="1"/>
    <m/>
    <x v="228"/>
    <m/>
    <m/>
    <m/>
    <d v="1899-12-30T00:00:00"/>
    <m/>
    <m/>
    <m/>
    <x v="4"/>
    <m/>
    <x v="3"/>
    <x v="8"/>
    <m/>
    <m/>
    <m/>
    <m/>
    <m/>
    <m/>
    <m/>
    <m/>
    <m/>
    <m/>
    <m/>
    <m/>
    <m/>
    <m/>
    <m/>
    <m/>
    <m/>
    <s v="Нарушений не было"/>
    <m/>
    <m/>
    <m/>
  </r>
  <r>
    <x v="7"/>
    <x v="1"/>
    <m/>
    <x v="229"/>
    <m/>
    <m/>
    <m/>
    <d v="1899-12-30T00:00:00"/>
    <m/>
    <m/>
    <m/>
    <x v="4"/>
    <m/>
    <x v="3"/>
    <x v="8"/>
    <m/>
    <m/>
    <m/>
    <m/>
    <m/>
    <m/>
    <m/>
    <m/>
    <m/>
    <m/>
    <m/>
    <m/>
    <m/>
    <m/>
    <m/>
    <m/>
    <m/>
    <s v="Нарушений не было"/>
    <m/>
    <m/>
    <m/>
  </r>
  <r>
    <x v="7"/>
    <x v="1"/>
    <m/>
    <x v="230"/>
    <m/>
    <m/>
    <m/>
    <d v="1899-12-30T00:00:00"/>
    <m/>
    <m/>
    <m/>
    <x v="4"/>
    <m/>
    <x v="3"/>
    <x v="8"/>
    <m/>
    <m/>
    <m/>
    <m/>
    <m/>
    <m/>
    <m/>
    <m/>
    <m/>
    <m/>
    <m/>
    <m/>
    <m/>
    <m/>
    <m/>
    <m/>
    <m/>
    <s v="Нарушений не было"/>
    <m/>
    <m/>
    <m/>
  </r>
  <r>
    <x v="7"/>
    <x v="1"/>
    <m/>
    <x v="231"/>
    <m/>
    <m/>
    <m/>
    <d v="1899-12-30T00:00:00"/>
    <m/>
    <m/>
    <m/>
    <x v="4"/>
    <m/>
    <x v="3"/>
    <x v="8"/>
    <m/>
    <m/>
    <m/>
    <m/>
    <m/>
    <m/>
    <m/>
    <m/>
    <m/>
    <m/>
    <m/>
    <m/>
    <m/>
    <m/>
    <m/>
    <m/>
    <m/>
    <s v="Нарушений не было"/>
    <m/>
    <m/>
    <m/>
  </r>
  <r>
    <x v="7"/>
    <x v="1"/>
    <m/>
    <x v="232"/>
    <m/>
    <m/>
    <m/>
    <d v="1899-12-30T00:00:00"/>
    <m/>
    <m/>
    <m/>
    <x v="4"/>
    <m/>
    <x v="3"/>
    <x v="8"/>
    <m/>
    <m/>
    <m/>
    <m/>
    <m/>
    <m/>
    <m/>
    <m/>
    <m/>
    <m/>
    <m/>
    <m/>
    <m/>
    <m/>
    <m/>
    <m/>
    <m/>
    <s v="Нарушений не было"/>
    <m/>
    <m/>
    <m/>
  </r>
  <r>
    <x v="7"/>
    <x v="1"/>
    <m/>
    <x v="233"/>
    <m/>
    <m/>
    <m/>
    <d v="1899-12-30T00:00:00"/>
    <m/>
    <m/>
    <m/>
    <x v="4"/>
    <m/>
    <x v="3"/>
    <x v="8"/>
    <m/>
    <m/>
    <m/>
    <m/>
    <m/>
    <m/>
    <m/>
    <m/>
    <m/>
    <m/>
    <m/>
    <m/>
    <m/>
    <m/>
    <m/>
    <m/>
    <m/>
    <s v="Нарушений не было"/>
    <m/>
    <m/>
    <m/>
  </r>
  <r>
    <x v="7"/>
    <x v="1"/>
    <m/>
    <x v="234"/>
    <m/>
    <m/>
    <m/>
    <d v="1899-12-30T00:00:00"/>
    <m/>
    <m/>
    <m/>
    <x v="4"/>
    <m/>
    <x v="3"/>
    <x v="8"/>
    <m/>
    <m/>
    <m/>
    <m/>
    <m/>
    <m/>
    <m/>
    <m/>
    <m/>
    <m/>
    <m/>
    <m/>
    <m/>
    <m/>
    <m/>
    <m/>
    <m/>
    <s v="Нарушений не было"/>
    <m/>
    <m/>
    <m/>
  </r>
  <r>
    <x v="7"/>
    <x v="1"/>
    <m/>
    <x v="235"/>
    <m/>
    <m/>
    <m/>
    <d v="1899-12-30T00:00:00"/>
    <m/>
    <m/>
    <m/>
    <x v="4"/>
    <m/>
    <x v="3"/>
    <x v="8"/>
    <m/>
    <m/>
    <m/>
    <m/>
    <m/>
    <m/>
    <m/>
    <m/>
    <m/>
    <m/>
    <m/>
    <m/>
    <m/>
    <m/>
    <m/>
    <m/>
    <m/>
    <s v="Нарушений не было"/>
    <m/>
    <m/>
    <m/>
  </r>
  <r>
    <x v="7"/>
    <x v="1"/>
    <m/>
    <x v="21"/>
    <m/>
    <m/>
    <m/>
    <d v="1899-12-30T00:00:00"/>
    <m/>
    <m/>
    <m/>
    <x v="4"/>
    <m/>
    <x v="3"/>
    <x v="8"/>
    <m/>
    <m/>
    <m/>
    <m/>
    <m/>
    <m/>
    <m/>
    <m/>
    <m/>
    <m/>
    <m/>
    <m/>
    <m/>
    <m/>
    <m/>
    <m/>
    <m/>
    <s v="Нарушений не было"/>
    <m/>
    <m/>
    <m/>
  </r>
  <r>
    <x v="7"/>
    <x v="1"/>
    <m/>
    <x v="236"/>
    <m/>
    <m/>
    <m/>
    <d v="1899-12-30T00:00:00"/>
    <m/>
    <m/>
    <m/>
    <x v="4"/>
    <m/>
    <x v="3"/>
    <x v="8"/>
    <m/>
    <m/>
    <m/>
    <m/>
    <m/>
    <m/>
    <m/>
    <m/>
    <m/>
    <m/>
    <m/>
    <m/>
    <m/>
    <m/>
    <m/>
    <m/>
    <m/>
    <s v="Нарушений не было"/>
    <m/>
    <m/>
    <m/>
  </r>
  <r>
    <x v="7"/>
    <x v="1"/>
    <m/>
    <x v="237"/>
    <m/>
    <m/>
    <m/>
    <d v="1899-12-30T00:00:00"/>
    <m/>
    <m/>
    <m/>
    <x v="4"/>
    <m/>
    <x v="3"/>
    <x v="8"/>
    <m/>
    <m/>
    <m/>
    <m/>
    <m/>
    <m/>
    <m/>
    <m/>
    <m/>
    <m/>
    <m/>
    <m/>
    <m/>
    <m/>
    <m/>
    <m/>
    <m/>
    <s v="Нарушений не было"/>
    <m/>
    <m/>
    <m/>
  </r>
  <r>
    <x v="7"/>
    <x v="1"/>
    <m/>
    <x v="238"/>
    <m/>
    <m/>
    <m/>
    <d v="1899-12-30T00:00:00"/>
    <m/>
    <m/>
    <m/>
    <x v="4"/>
    <m/>
    <x v="3"/>
    <x v="8"/>
    <m/>
    <m/>
    <m/>
    <m/>
    <m/>
    <m/>
    <m/>
    <m/>
    <m/>
    <m/>
    <m/>
    <m/>
    <m/>
    <m/>
    <m/>
    <m/>
    <m/>
    <s v="Нарушений не было"/>
    <m/>
    <m/>
    <m/>
  </r>
  <r>
    <x v="7"/>
    <x v="1"/>
    <m/>
    <x v="239"/>
    <m/>
    <m/>
    <m/>
    <d v="1899-12-30T00:00:00"/>
    <m/>
    <m/>
    <m/>
    <x v="4"/>
    <m/>
    <x v="3"/>
    <x v="8"/>
    <m/>
    <m/>
    <m/>
    <m/>
    <m/>
    <m/>
    <m/>
    <m/>
    <m/>
    <m/>
    <m/>
    <m/>
    <m/>
    <m/>
    <m/>
    <m/>
    <m/>
    <s v="Нарушений не было"/>
    <m/>
    <m/>
    <m/>
  </r>
  <r>
    <x v="7"/>
    <x v="1"/>
    <m/>
    <x v="240"/>
    <m/>
    <m/>
    <m/>
    <d v="1899-12-30T00:00:00"/>
    <m/>
    <m/>
    <m/>
    <x v="4"/>
    <m/>
    <x v="3"/>
    <x v="8"/>
    <m/>
    <m/>
    <m/>
    <m/>
    <m/>
    <m/>
    <m/>
    <m/>
    <m/>
    <m/>
    <m/>
    <m/>
    <m/>
    <m/>
    <m/>
    <m/>
    <m/>
    <s v="Нарушений не было"/>
    <m/>
    <m/>
    <m/>
  </r>
  <r>
    <x v="7"/>
    <x v="1"/>
    <m/>
    <x v="241"/>
    <m/>
    <m/>
    <m/>
    <d v="1899-12-30T00:00:00"/>
    <m/>
    <m/>
    <m/>
    <x v="4"/>
    <m/>
    <x v="3"/>
    <x v="8"/>
    <m/>
    <m/>
    <m/>
    <m/>
    <m/>
    <m/>
    <m/>
    <m/>
    <m/>
    <m/>
    <m/>
    <m/>
    <m/>
    <m/>
    <m/>
    <m/>
    <m/>
    <s v="Нарушений не было"/>
    <m/>
    <m/>
    <m/>
  </r>
  <r>
    <x v="7"/>
    <x v="1"/>
    <m/>
    <x v="242"/>
    <m/>
    <m/>
    <m/>
    <d v="1899-12-30T00:00:00"/>
    <m/>
    <m/>
    <m/>
    <x v="4"/>
    <m/>
    <x v="3"/>
    <x v="8"/>
    <m/>
    <m/>
    <m/>
    <m/>
    <m/>
    <m/>
    <m/>
    <m/>
    <m/>
    <m/>
    <m/>
    <m/>
    <m/>
    <m/>
    <m/>
    <m/>
    <m/>
    <s v="Нарушений не было"/>
    <m/>
    <m/>
    <s v="в"/>
  </r>
  <r>
    <x v="7"/>
    <x v="1"/>
    <m/>
    <x v="243"/>
    <m/>
    <m/>
    <m/>
    <d v="1899-12-30T00:00:00"/>
    <m/>
    <m/>
    <m/>
    <x v="4"/>
    <m/>
    <x v="3"/>
    <x v="8"/>
    <m/>
    <m/>
    <m/>
    <m/>
    <m/>
    <m/>
    <m/>
    <m/>
    <m/>
    <m/>
    <m/>
    <m/>
    <m/>
    <m/>
    <m/>
    <m/>
    <m/>
    <s v="Нарушений не было"/>
    <m/>
    <m/>
    <s v="в"/>
  </r>
  <r>
    <x v="8"/>
    <x v="1"/>
    <m/>
    <x v="244"/>
    <m/>
    <m/>
    <m/>
    <d v="1899-12-30T00:00:00"/>
    <m/>
    <m/>
    <m/>
    <x v="4"/>
    <m/>
    <x v="3"/>
    <x v="8"/>
    <m/>
    <m/>
    <m/>
    <m/>
    <m/>
    <m/>
    <m/>
    <m/>
    <m/>
    <m/>
    <m/>
    <m/>
    <m/>
    <m/>
    <m/>
    <m/>
    <m/>
    <s v="Нарушений не было"/>
    <m/>
    <m/>
    <s v="неуч.вр."/>
  </r>
  <r>
    <x v="8"/>
    <x v="1"/>
    <m/>
    <x v="245"/>
    <m/>
    <m/>
    <m/>
    <d v="1899-12-30T00:00:00"/>
    <m/>
    <m/>
    <m/>
    <x v="4"/>
    <m/>
    <x v="3"/>
    <x v="8"/>
    <m/>
    <m/>
    <m/>
    <m/>
    <m/>
    <m/>
    <m/>
    <m/>
    <m/>
    <m/>
    <m/>
    <m/>
    <m/>
    <m/>
    <m/>
    <m/>
    <m/>
    <s v="Нарушений не было"/>
    <m/>
    <m/>
    <s v="неуч.вр."/>
  </r>
  <r>
    <x v="8"/>
    <x v="1"/>
    <m/>
    <x v="246"/>
    <m/>
    <m/>
    <m/>
    <d v="1899-12-30T00:00:00"/>
    <m/>
    <m/>
    <m/>
    <x v="4"/>
    <m/>
    <x v="3"/>
    <x v="8"/>
    <m/>
    <m/>
    <m/>
    <m/>
    <m/>
    <m/>
    <m/>
    <m/>
    <m/>
    <m/>
    <m/>
    <m/>
    <m/>
    <m/>
    <m/>
    <m/>
    <m/>
    <s v="Нарушений не было"/>
    <m/>
    <m/>
    <s v="неуч.вр."/>
  </r>
  <r>
    <x v="8"/>
    <x v="1"/>
    <m/>
    <x v="247"/>
    <m/>
    <m/>
    <m/>
    <d v="1899-12-30T00:00:00"/>
    <m/>
    <m/>
    <m/>
    <x v="4"/>
    <m/>
    <x v="3"/>
    <x v="8"/>
    <m/>
    <m/>
    <m/>
    <m/>
    <m/>
    <m/>
    <m/>
    <m/>
    <m/>
    <m/>
    <m/>
    <m/>
    <m/>
    <m/>
    <m/>
    <m/>
    <m/>
    <s v="Нарушений не было"/>
    <m/>
    <m/>
    <s v="неуч.вр."/>
  </r>
  <r>
    <x v="8"/>
    <x v="1"/>
    <m/>
    <x v="248"/>
    <m/>
    <m/>
    <m/>
    <d v="1899-12-30T00:00:00"/>
    <m/>
    <m/>
    <m/>
    <x v="4"/>
    <m/>
    <x v="3"/>
    <x v="8"/>
    <m/>
    <m/>
    <m/>
    <m/>
    <m/>
    <m/>
    <m/>
    <m/>
    <m/>
    <m/>
    <m/>
    <m/>
    <m/>
    <m/>
    <m/>
    <m/>
    <m/>
    <s v="Нарушений не было"/>
    <m/>
    <m/>
    <s v="неуч.вр."/>
  </r>
  <r>
    <x v="8"/>
    <x v="1"/>
    <m/>
    <x v="249"/>
    <m/>
    <m/>
    <m/>
    <d v="1899-12-30T00:00:00"/>
    <m/>
    <m/>
    <m/>
    <x v="4"/>
    <m/>
    <x v="3"/>
    <x v="8"/>
    <m/>
    <m/>
    <m/>
    <m/>
    <m/>
    <m/>
    <m/>
    <m/>
    <m/>
    <m/>
    <m/>
    <m/>
    <m/>
    <m/>
    <m/>
    <m/>
    <m/>
    <s v="Нарушений не было"/>
    <m/>
    <m/>
    <s v="неуч.вр."/>
  </r>
  <r>
    <x v="8"/>
    <x v="1"/>
    <m/>
    <x v="250"/>
    <m/>
    <m/>
    <m/>
    <d v="1899-12-30T00:00:00"/>
    <m/>
    <m/>
    <m/>
    <x v="4"/>
    <m/>
    <x v="3"/>
    <x v="8"/>
    <m/>
    <m/>
    <m/>
    <m/>
    <m/>
    <m/>
    <m/>
    <m/>
    <m/>
    <m/>
    <m/>
    <m/>
    <m/>
    <m/>
    <m/>
    <m/>
    <m/>
    <s v="Нарушений не было"/>
    <m/>
    <m/>
    <s v="неуч.вр."/>
  </r>
  <r>
    <x v="8"/>
    <x v="1"/>
    <m/>
    <x v="251"/>
    <m/>
    <m/>
    <m/>
    <d v="1899-12-30T00:00:00"/>
    <m/>
    <m/>
    <m/>
    <x v="4"/>
    <m/>
    <x v="3"/>
    <x v="8"/>
    <m/>
    <m/>
    <m/>
    <m/>
    <m/>
    <m/>
    <m/>
    <m/>
    <m/>
    <m/>
    <m/>
    <m/>
    <m/>
    <m/>
    <m/>
    <m/>
    <m/>
    <s v="Нарушений не было"/>
    <m/>
    <m/>
    <s v="неуч.вр."/>
  </r>
  <r>
    <x v="8"/>
    <x v="1"/>
    <s v="ВЭН"/>
    <x v="252"/>
    <d v="1899-12-30T13:48:00"/>
    <d v="2014-10-09T00:00:00"/>
    <d v="1899-12-30T14:45:00"/>
    <d v="1899-12-30T00:57:00"/>
    <n v="1"/>
    <m/>
    <m/>
    <x v="0"/>
    <s v="КТПН №1"/>
    <x v="2"/>
    <x v="6"/>
    <s v="КТПН №1"/>
    <s v="Деффект на приводе ЛР (неравномерное вхождение ЗН)"/>
    <n v="0.8"/>
    <m/>
    <n v="0.8"/>
    <s v="Р"/>
    <m/>
    <s v="РЛК"/>
    <m/>
    <d v="2014-06-27T00:00:00"/>
    <m/>
    <m/>
    <m/>
    <m/>
    <s v="КП9"/>
    <m/>
    <m/>
    <s v="Отключение на Северо-Варьеганском м/р."/>
    <m/>
    <m/>
    <m/>
  </r>
  <r>
    <x v="8"/>
    <x v="1"/>
    <m/>
    <x v="253"/>
    <m/>
    <m/>
    <m/>
    <d v="1899-12-30T00:00:00"/>
    <m/>
    <m/>
    <m/>
    <x v="4"/>
    <m/>
    <x v="3"/>
    <x v="8"/>
    <m/>
    <m/>
    <m/>
    <m/>
    <m/>
    <m/>
    <m/>
    <m/>
    <m/>
    <m/>
    <m/>
    <m/>
    <m/>
    <m/>
    <m/>
    <m/>
    <m/>
    <s v="Нарушений не было"/>
    <m/>
    <m/>
    <s v="неуч.вр."/>
  </r>
  <r>
    <x v="8"/>
    <x v="1"/>
    <m/>
    <x v="254"/>
    <m/>
    <m/>
    <m/>
    <d v="1899-12-30T00:00:00"/>
    <m/>
    <m/>
    <m/>
    <x v="4"/>
    <m/>
    <x v="3"/>
    <x v="8"/>
    <m/>
    <m/>
    <m/>
    <m/>
    <m/>
    <m/>
    <m/>
    <m/>
    <m/>
    <m/>
    <m/>
    <m/>
    <m/>
    <m/>
    <m/>
    <m/>
    <m/>
    <s v="Нарушений не было"/>
    <m/>
    <m/>
    <s v="неуч.вр."/>
  </r>
  <r>
    <x v="8"/>
    <x v="1"/>
    <m/>
    <x v="255"/>
    <m/>
    <m/>
    <m/>
    <d v="1899-12-30T00:00:00"/>
    <m/>
    <m/>
    <m/>
    <x v="4"/>
    <m/>
    <x v="3"/>
    <x v="8"/>
    <m/>
    <m/>
    <m/>
    <m/>
    <m/>
    <m/>
    <m/>
    <m/>
    <m/>
    <m/>
    <m/>
    <m/>
    <m/>
    <m/>
    <m/>
    <m/>
    <m/>
    <s v="Нарушений не было"/>
    <m/>
    <m/>
    <s v="неуч.вр."/>
  </r>
  <r>
    <x v="8"/>
    <x v="1"/>
    <m/>
    <x v="256"/>
    <m/>
    <m/>
    <m/>
    <d v="1899-12-30T00:00:00"/>
    <m/>
    <m/>
    <m/>
    <x v="4"/>
    <m/>
    <x v="3"/>
    <x v="8"/>
    <m/>
    <m/>
    <m/>
    <m/>
    <m/>
    <m/>
    <m/>
    <m/>
    <m/>
    <m/>
    <m/>
    <m/>
    <m/>
    <m/>
    <m/>
    <m/>
    <m/>
    <s v="Нарушений не было"/>
    <m/>
    <m/>
    <s v="неуч.вр."/>
  </r>
  <r>
    <x v="8"/>
    <x v="1"/>
    <m/>
    <x v="22"/>
    <m/>
    <m/>
    <m/>
    <d v="1899-12-30T00:00:00"/>
    <m/>
    <m/>
    <m/>
    <x v="4"/>
    <m/>
    <x v="3"/>
    <x v="8"/>
    <m/>
    <m/>
    <m/>
    <m/>
    <m/>
    <m/>
    <m/>
    <m/>
    <m/>
    <m/>
    <m/>
    <m/>
    <m/>
    <m/>
    <m/>
    <m/>
    <m/>
    <s v="Нарушений не было"/>
    <m/>
    <m/>
    <s v="неуч.вр."/>
  </r>
  <r>
    <x v="8"/>
    <x v="1"/>
    <s v="ВЭН"/>
    <x v="257"/>
    <d v="1899-12-30T14:10:00"/>
    <d v="2014-10-15T00:00:00"/>
    <d v="1899-12-30T16:25:00"/>
    <d v="1899-12-30T02:15:00"/>
    <n v="5"/>
    <m/>
    <m/>
    <x v="0"/>
    <s v="ВЛ-6кВ Ф-10 ПС 35/6кВ &quot;К-34&quot;"/>
    <x v="2"/>
    <x v="2"/>
    <s v="ВЛ-6кВ Ф-10 ПС 35/6кВ &quot;К-34&quot;"/>
    <s v="Замена металической опоры №24 (нарушение конструкции, излом у основания) "/>
    <n v="1.1000000000000001"/>
    <m/>
    <n v="1.1000000000000001"/>
    <s v="СК"/>
    <n v="1992"/>
    <s v="ВЛ-6кВ"/>
    <m/>
    <d v="2014-07-18T00:00:00"/>
    <m/>
    <m/>
    <m/>
    <m/>
    <s v="КП23"/>
    <m/>
    <m/>
    <s v="Отключение на Северо-Варьеганском м/р."/>
    <m/>
    <m/>
    <m/>
  </r>
  <r>
    <x v="8"/>
    <x v="1"/>
    <m/>
    <x v="258"/>
    <m/>
    <m/>
    <m/>
    <d v="1899-12-30T00:00:00"/>
    <m/>
    <m/>
    <m/>
    <x v="4"/>
    <m/>
    <x v="3"/>
    <x v="8"/>
    <m/>
    <m/>
    <m/>
    <m/>
    <m/>
    <m/>
    <m/>
    <m/>
    <m/>
    <m/>
    <m/>
    <m/>
    <m/>
    <m/>
    <m/>
    <m/>
    <m/>
    <s v="Нарушений не было"/>
    <m/>
    <m/>
    <s v="неуч.вр."/>
  </r>
  <r>
    <x v="8"/>
    <x v="1"/>
    <m/>
    <x v="259"/>
    <m/>
    <m/>
    <m/>
    <d v="1899-12-30T00:00:00"/>
    <m/>
    <m/>
    <m/>
    <x v="4"/>
    <m/>
    <x v="3"/>
    <x v="8"/>
    <m/>
    <m/>
    <m/>
    <m/>
    <m/>
    <m/>
    <m/>
    <m/>
    <m/>
    <m/>
    <m/>
    <m/>
    <m/>
    <m/>
    <m/>
    <m/>
    <m/>
    <s v="Нарушений не было"/>
    <m/>
    <m/>
    <s v="неуч.вр."/>
  </r>
  <r>
    <x v="8"/>
    <x v="1"/>
    <m/>
    <x v="260"/>
    <m/>
    <m/>
    <m/>
    <d v="1899-12-30T00:00:00"/>
    <m/>
    <m/>
    <m/>
    <x v="4"/>
    <m/>
    <x v="3"/>
    <x v="8"/>
    <m/>
    <m/>
    <m/>
    <m/>
    <m/>
    <m/>
    <m/>
    <m/>
    <m/>
    <m/>
    <m/>
    <m/>
    <m/>
    <m/>
    <m/>
    <m/>
    <m/>
    <s v="Нарушений не было"/>
    <m/>
    <m/>
    <s v="неуч.вр."/>
  </r>
  <r>
    <x v="8"/>
    <x v="1"/>
    <m/>
    <x v="261"/>
    <m/>
    <m/>
    <m/>
    <d v="1899-12-30T00:00:00"/>
    <m/>
    <m/>
    <m/>
    <x v="4"/>
    <m/>
    <x v="3"/>
    <x v="8"/>
    <m/>
    <m/>
    <m/>
    <m/>
    <m/>
    <m/>
    <m/>
    <m/>
    <m/>
    <m/>
    <m/>
    <m/>
    <m/>
    <m/>
    <m/>
    <m/>
    <m/>
    <s v="Нарушений не было"/>
    <m/>
    <m/>
    <s v="неуч.вр."/>
  </r>
  <r>
    <x v="8"/>
    <x v="1"/>
    <m/>
    <x v="262"/>
    <m/>
    <m/>
    <m/>
    <d v="1899-12-30T00:00:00"/>
    <m/>
    <m/>
    <m/>
    <x v="4"/>
    <m/>
    <x v="3"/>
    <x v="8"/>
    <m/>
    <m/>
    <m/>
    <m/>
    <m/>
    <m/>
    <m/>
    <m/>
    <m/>
    <m/>
    <m/>
    <m/>
    <m/>
    <m/>
    <m/>
    <m/>
    <m/>
    <s v="Нарушений не было"/>
    <m/>
    <m/>
    <m/>
  </r>
  <r>
    <x v="8"/>
    <x v="1"/>
    <m/>
    <x v="263"/>
    <m/>
    <m/>
    <m/>
    <d v="1899-12-30T00:00:00"/>
    <m/>
    <m/>
    <m/>
    <x v="4"/>
    <m/>
    <x v="3"/>
    <x v="8"/>
    <m/>
    <m/>
    <m/>
    <m/>
    <m/>
    <m/>
    <m/>
    <m/>
    <m/>
    <m/>
    <m/>
    <m/>
    <m/>
    <m/>
    <m/>
    <m/>
    <m/>
    <s v="Нарушений не было"/>
    <m/>
    <m/>
    <m/>
  </r>
  <r>
    <x v="8"/>
    <x v="1"/>
    <m/>
    <x v="264"/>
    <m/>
    <m/>
    <m/>
    <d v="1899-12-30T00:00:00"/>
    <m/>
    <m/>
    <m/>
    <x v="4"/>
    <m/>
    <x v="3"/>
    <x v="8"/>
    <m/>
    <m/>
    <m/>
    <m/>
    <m/>
    <m/>
    <m/>
    <m/>
    <m/>
    <m/>
    <m/>
    <m/>
    <m/>
    <m/>
    <m/>
    <m/>
    <m/>
    <s v="Нарушений не было"/>
    <m/>
    <m/>
    <m/>
  </r>
  <r>
    <x v="8"/>
    <x v="1"/>
    <m/>
    <x v="265"/>
    <m/>
    <m/>
    <m/>
    <d v="1899-12-30T00:00:00"/>
    <m/>
    <m/>
    <m/>
    <x v="4"/>
    <m/>
    <x v="3"/>
    <x v="8"/>
    <m/>
    <m/>
    <m/>
    <m/>
    <m/>
    <m/>
    <m/>
    <m/>
    <m/>
    <m/>
    <m/>
    <m/>
    <m/>
    <m/>
    <m/>
    <m/>
    <m/>
    <s v="Нарушений не было"/>
    <m/>
    <m/>
    <m/>
  </r>
  <r>
    <x v="8"/>
    <x v="1"/>
    <m/>
    <x v="266"/>
    <m/>
    <m/>
    <m/>
    <d v="1899-12-30T00:00:00"/>
    <m/>
    <m/>
    <m/>
    <x v="4"/>
    <m/>
    <x v="3"/>
    <x v="8"/>
    <m/>
    <m/>
    <m/>
    <m/>
    <m/>
    <m/>
    <m/>
    <m/>
    <m/>
    <m/>
    <m/>
    <m/>
    <m/>
    <m/>
    <m/>
    <m/>
    <m/>
    <s v="Нарушений не было"/>
    <m/>
    <m/>
    <m/>
  </r>
  <r>
    <x v="8"/>
    <x v="1"/>
    <m/>
    <x v="267"/>
    <m/>
    <m/>
    <m/>
    <d v="1899-12-30T00:00:00"/>
    <m/>
    <m/>
    <m/>
    <x v="4"/>
    <m/>
    <x v="3"/>
    <x v="8"/>
    <m/>
    <m/>
    <m/>
    <m/>
    <m/>
    <m/>
    <m/>
    <m/>
    <m/>
    <m/>
    <m/>
    <m/>
    <m/>
    <m/>
    <m/>
    <m/>
    <m/>
    <s v="Нарушений не было"/>
    <m/>
    <m/>
    <m/>
  </r>
  <r>
    <x v="8"/>
    <x v="1"/>
    <m/>
    <x v="268"/>
    <m/>
    <m/>
    <m/>
    <d v="1899-12-30T00:00:00"/>
    <m/>
    <m/>
    <m/>
    <x v="4"/>
    <m/>
    <x v="3"/>
    <x v="8"/>
    <m/>
    <m/>
    <m/>
    <m/>
    <m/>
    <m/>
    <m/>
    <m/>
    <m/>
    <m/>
    <m/>
    <m/>
    <m/>
    <m/>
    <m/>
    <m/>
    <m/>
    <s v="Нарушений не было"/>
    <m/>
    <m/>
    <m/>
  </r>
  <r>
    <x v="8"/>
    <x v="1"/>
    <m/>
    <x v="269"/>
    <m/>
    <m/>
    <m/>
    <d v="1899-12-30T00:00:00"/>
    <m/>
    <m/>
    <m/>
    <x v="4"/>
    <m/>
    <x v="3"/>
    <x v="8"/>
    <m/>
    <m/>
    <m/>
    <m/>
    <m/>
    <m/>
    <m/>
    <m/>
    <m/>
    <m/>
    <m/>
    <m/>
    <m/>
    <m/>
    <m/>
    <m/>
    <m/>
    <s v="Нарушений не было"/>
    <m/>
    <m/>
    <m/>
  </r>
  <r>
    <x v="8"/>
    <x v="1"/>
    <m/>
    <x v="270"/>
    <m/>
    <m/>
    <m/>
    <d v="1899-12-30T00:00:00"/>
    <m/>
    <m/>
    <m/>
    <x v="4"/>
    <m/>
    <x v="3"/>
    <x v="8"/>
    <m/>
    <m/>
    <m/>
    <m/>
    <m/>
    <m/>
    <m/>
    <m/>
    <m/>
    <m/>
    <m/>
    <m/>
    <m/>
    <m/>
    <m/>
    <m/>
    <m/>
    <s v="Нарушений не было"/>
    <m/>
    <m/>
    <m/>
  </r>
  <r>
    <x v="8"/>
    <x v="1"/>
    <m/>
    <x v="271"/>
    <m/>
    <m/>
    <m/>
    <d v="1899-12-30T00:00:00"/>
    <m/>
    <m/>
    <m/>
    <x v="4"/>
    <m/>
    <x v="3"/>
    <x v="8"/>
    <m/>
    <m/>
    <m/>
    <m/>
    <m/>
    <m/>
    <m/>
    <m/>
    <m/>
    <m/>
    <m/>
    <m/>
    <m/>
    <m/>
    <m/>
    <m/>
    <m/>
    <s v="Нарушений не было"/>
    <m/>
    <m/>
    <m/>
  </r>
  <r>
    <x v="8"/>
    <x v="1"/>
    <m/>
    <x v="272"/>
    <m/>
    <m/>
    <m/>
    <d v="1899-12-30T00:00:00"/>
    <m/>
    <m/>
    <m/>
    <x v="4"/>
    <m/>
    <x v="3"/>
    <x v="8"/>
    <m/>
    <m/>
    <m/>
    <m/>
    <m/>
    <m/>
    <m/>
    <m/>
    <m/>
    <m/>
    <m/>
    <m/>
    <m/>
    <m/>
    <m/>
    <m/>
    <m/>
    <s v="Нарушений не было"/>
    <m/>
    <m/>
    <m/>
  </r>
  <r>
    <x v="8"/>
    <x v="1"/>
    <m/>
    <x v="273"/>
    <m/>
    <m/>
    <m/>
    <d v="1899-12-30T00:00:00"/>
    <m/>
    <m/>
    <m/>
    <x v="4"/>
    <m/>
    <x v="3"/>
    <x v="8"/>
    <m/>
    <m/>
    <m/>
    <m/>
    <m/>
    <m/>
    <m/>
    <m/>
    <m/>
    <m/>
    <m/>
    <m/>
    <m/>
    <m/>
    <m/>
    <m/>
    <m/>
    <s v="Нарушений не было"/>
    <m/>
    <m/>
    <m/>
  </r>
  <r>
    <x v="9"/>
    <x v="1"/>
    <m/>
    <x v="274"/>
    <m/>
    <m/>
    <m/>
    <d v="1899-12-30T00:00:00"/>
    <m/>
    <m/>
    <m/>
    <x v="4"/>
    <m/>
    <x v="3"/>
    <x v="8"/>
    <m/>
    <m/>
    <m/>
    <m/>
    <m/>
    <m/>
    <m/>
    <m/>
    <m/>
    <m/>
    <m/>
    <m/>
    <m/>
    <m/>
    <m/>
    <m/>
    <m/>
    <s v="Нарушений не было"/>
    <m/>
    <m/>
    <m/>
  </r>
  <r>
    <x v="9"/>
    <x v="1"/>
    <m/>
    <x v="275"/>
    <m/>
    <m/>
    <m/>
    <d v="1899-12-30T00:00:00"/>
    <m/>
    <m/>
    <m/>
    <x v="4"/>
    <m/>
    <x v="3"/>
    <x v="8"/>
    <m/>
    <m/>
    <m/>
    <m/>
    <m/>
    <m/>
    <m/>
    <m/>
    <m/>
    <m/>
    <m/>
    <m/>
    <m/>
    <m/>
    <m/>
    <m/>
    <m/>
    <s v="Нарушений не было"/>
    <m/>
    <m/>
    <m/>
  </r>
  <r>
    <x v="9"/>
    <x v="1"/>
    <m/>
    <x v="23"/>
    <m/>
    <m/>
    <m/>
    <d v="1899-12-30T00:00:00"/>
    <m/>
    <m/>
    <m/>
    <x v="4"/>
    <m/>
    <x v="3"/>
    <x v="8"/>
    <m/>
    <m/>
    <m/>
    <m/>
    <m/>
    <m/>
    <m/>
    <m/>
    <m/>
    <m/>
    <m/>
    <m/>
    <m/>
    <m/>
    <m/>
    <m/>
    <m/>
    <s v="Нарушений не было"/>
    <m/>
    <m/>
    <m/>
  </r>
  <r>
    <x v="9"/>
    <x v="1"/>
    <m/>
    <x v="276"/>
    <m/>
    <m/>
    <m/>
    <d v="1899-12-30T00:00:00"/>
    <m/>
    <m/>
    <m/>
    <x v="4"/>
    <m/>
    <x v="3"/>
    <x v="8"/>
    <m/>
    <m/>
    <m/>
    <m/>
    <m/>
    <m/>
    <m/>
    <m/>
    <m/>
    <m/>
    <m/>
    <m/>
    <m/>
    <m/>
    <m/>
    <m/>
    <m/>
    <s v="Нарушений не было"/>
    <m/>
    <m/>
    <m/>
  </r>
  <r>
    <x v="9"/>
    <x v="1"/>
    <m/>
    <x v="277"/>
    <m/>
    <m/>
    <m/>
    <d v="1899-12-30T00:00:00"/>
    <m/>
    <m/>
    <m/>
    <x v="4"/>
    <m/>
    <x v="3"/>
    <x v="8"/>
    <m/>
    <m/>
    <m/>
    <m/>
    <m/>
    <m/>
    <m/>
    <m/>
    <m/>
    <m/>
    <m/>
    <m/>
    <m/>
    <m/>
    <m/>
    <m/>
    <m/>
    <s v="Нарушений не было"/>
    <m/>
    <m/>
    <m/>
  </r>
  <r>
    <x v="9"/>
    <x v="1"/>
    <m/>
    <x v="278"/>
    <m/>
    <m/>
    <m/>
    <d v="1899-12-30T00:00:00"/>
    <m/>
    <m/>
    <m/>
    <x v="4"/>
    <m/>
    <x v="3"/>
    <x v="8"/>
    <m/>
    <m/>
    <m/>
    <m/>
    <m/>
    <m/>
    <m/>
    <m/>
    <m/>
    <m/>
    <m/>
    <m/>
    <m/>
    <m/>
    <m/>
    <m/>
    <m/>
    <s v="Нарушений не было"/>
    <m/>
    <m/>
    <m/>
  </r>
  <r>
    <x v="9"/>
    <x v="1"/>
    <m/>
    <x v="279"/>
    <m/>
    <m/>
    <m/>
    <d v="1899-12-30T00:00:00"/>
    <m/>
    <m/>
    <m/>
    <x v="4"/>
    <m/>
    <x v="3"/>
    <x v="8"/>
    <m/>
    <m/>
    <m/>
    <m/>
    <m/>
    <m/>
    <m/>
    <m/>
    <m/>
    <m/>
    <m/>
    <m/>
    <m/>
    <m/>
    <m/>
    <m/>
    <m/>
    <s v="Нарушений не было"/>
    <m/>
    <m/>
    <m/>
  </r>
  <r>
    <x v="9"/>
    <x v="1"/>
    <m/>
    <x v="24"/>
    <m/>
    <m/>
    <m/>
    <d v="1899-12-30T00:00:00"/>
    <m/>
    <m/>
    <m/>
    <x v="4"/>
    <m/>
    <x v="3"/>
    <x v="8"/>
    <m/>
    <m/>
    <m/>
    <m/>
    <m/>
    <m/>
    <m/>
    <m/>
    <m/>
    <m/>
    <m/>
    <m/>
    <m/>
    <m/>
    <m/>
    <m/>
    <m/>
    <s v="Нарушений не было"/>
    <m/>
    <m/>
    <m/>
  </r>
  <r>
    <x v="9"/>
    <x v="1"/>
    <m/>
    <x v="25"/>
    <m/>
    <m/>
    <m/>
    <d v="1899-12-30T00:00:00"/>
    <m/>
    <m/>
    <m/>
    <x v="4"/>
    <m/>
    <x v="3"/>
    <x v="8"/>
    <m/>
    <m/>
    <m/>
    <m/>
    <m/>
    <m/>
    <m/>
    <m/>
    <m/>
    <m/>
    <m/>
    <m/>
    <m/>
    <m/>
    <m/>
    <m/>
    <m/>
    <s v="Нарушений не было"/>
    <m/>
    <m/>
    <m/>
  </r>
  <r>
    <x v="9"/>
    <x v="1"/>
    <m/>
    <x v="280"/>
    <m/>
    <m/>
    <m/>
    <d v="1899-12-30T00:00:00"/>
    <m/>
    <m/>
    <m/>
    <x v="4"/>
    <m/>
    <x v="3"/>
    <x v="8"/>
    <m/>
    <m/>
    <m/>
    <m/>
    <m/>
    <m/>
    <m/>
    <m/>
    <m/>
    <m/>
    <m/>
    <m/>
    <m/>
    <m/>
    <m/>
    <m/>
    <m/>
    <s v="Нарушений не было"/>
    <m/>
    <m/>
    <m/>
  </r>
  <r>
    <x v="9"/>
    <x v="1"/>
    <m/>
    <x v="281"/>
    <m/>
    <m/>
    <m/>
    <d v="1899-12-30T00:00:00"/>
    <m/>
    <m/>
    <m/>
    <x v="4"/>
    <m/>
    <x v="3"/>
    <x v="8"/>
    <m/>
    <m/>
    <m/>
    <m/>
    <m/>
    <m/>
    <m/>
    <m/>
    <m/>
    <m/>
    <m/>
    <m/>
    <m/>
    <m/>
    <m/>
    <m/>
    <m/>
    <s v="Нарушений не было"/>
    <m/>
    <m/>
    <m/>
  </r>
  <r>
    <x v="9"/>
    <x v="1"/>
    <m/>
    <x v="282"/>
    <m/>
    <m/>
    <m/>
    <d v="1899-12-30T00:00:00"/>
    <m/>
    <m/>
    <m/>
    <x v="4"/>
    <m/>
    <x v="3"/>
    <x v="8"/>
    <m/>
    <m/>
    <m/>
    <m/>
    <m/>
    <m/>
    <m/>
    <m/>
    <m/>
    <m/>
    <m/>
    <m/>
    <m/>
    <m/>
    <m/>
    <m/>
    <m/>
    <s v="Нарушений не было"/>
    <m/>
    <m/>
    <m/>
  </r>
  <r>
    <x v="9"/>
    <x v="1"/>
    <m/>
    <x v="283"/>
    <m/>
    <m/>
    <m/>
    <d v="1899-12-30T00:00:00"/>
    <m/>
    <m/>
    <m/>
    <x v="4"/>
    <m/>
    <x v="3"/>
    <x v="8"/>
    <m/>
    <m/>
    <m/>
    <m/>
    <m/>
    <m/>
    <m/>
    <m/>
    <m/>
    <m/>
    <m/>
    <m/>
    <m/>
    <m/>
    <m/>
    <m/>
    <m/>
    <s v="Нарушений не было"/>
    <m/>
    <m/>
    <m/>
  </r>
  <r>
    <x v="9"/>
    <x v="1"/>
    <m/>
    <x v="284"/>
    <m/>
    <m/>
    <m/>
    <d v="1899-12-30T00:00:00"/>
    <m/>
    <m/>
    <m/>
    <x v="4"/>
    <m/>
    <x v="3"/>
    <x v="8"/>
    <m/>
    <m/>
    <m/>
    <m/>
    <m/>
    <m/>
    <m/>
    <m/>
    <m/>
    <m/>
    <m/>
    <m/>
    <m/>
    <m/>
    <m/>
    <m/>
    <m/>
    <s v="Нарушений не было"/>
    <m/>
    <m/>
    <m/>
  </r>
  <r>
    <x v="9"/>
    <x v="1"/>
    <m/>
    <x v="285"/>
    <m/>
    <m/>
    <m/>
    <d v="1899-12-30T00:00:00"/>
    <m/>
    <m/>
    <m/>
    <x v="4"/>
    <m/>
    <x v="3"/>
    <x v="8"/>
    <m/>
    <m/>
    <m/>
    <m/>
    <m/>
    <m/>
    <m/>
    <m/>
    <m/>
    <m/>
    <m/>
    <m/>
    <m/>
    <m/>
    <m/>
    <m/>
    <m/>
    <s v="Нарушений не было"/>
    <m/>
    <m/>
    <m/>
  </r>
  <r>
    <x v="9"/>
    <x v="1"/>
    <m/>
    <x v="286"/>
    <m/>
    <m/>
    <m/>
    <d v="1899-12-30T00:00:00"/>
    <m/>
    <m/>
    <m/>
    <x v="4"/>
    <m/>
    <x v="3"/>
    <x v="8"/>
    <m/>
    <m/>
    <m/>
    <m/>
    <m/>
    <m/>
    <m/>
    <m/>
    <m/>
    <m/>
    <m/>
    <m/>
    <m/>
    <m/>
    <m/>
    <m/>
    <m/>
    <s v="Нарушений не было"/>
    <m/>
    <m/>
    <m/>
  </r>
  <r>
    <x v="9"/>
    <x v="1"/>
    <m/>
    <x v="287"/>
    <m/>
    <m/>
    <m/>
    <d v="1899-12-30T00:00:00"/>
    <m/>
    <m/>
    <m/>
    <x v="4"/>
    <m/>
    <x v="3"/>
    <x v="8"/>
    <m/>
    <m/>
    <m/>
    <m/>
    <m/>
    <m/>
    <m/>
    <m/>
    <m/>
    <m/>
    <m/>
    <m/>
    <m/>
    <m/>
    <m/>
    <m/>
    <m/>
    <s v="Нарушений не было"/>
    <m/>
    <m/>
    <m/>
  </r>
  <r>
    <x v="9"/>
    <x v="1"/>
    <m/>
    <x v="288"/>
    <m/>
    <m/>
    <m/>
    <d v="1899-12-30T00:00:00"/>
    <m/>
    <m/>
    <m/>
    <x v="4"/>
    <m/>
    <x v="3"/>
    <x v="8"/>
    <m/>
    <m/>
    <m/>
    <m/>
    <m/>
    <m/>
    <m/>
    <m/>
    <m/>
    <m/>
    <m/>
    <m/>
    <m/>
    <m/>
    <m/>
    <m/>
    <m/>
    <s v="Нарушений не было"/>
    <m/>
    <m/>
    <m/>
  </r>
  <r>
    <x v="9"/>
    <x v="1"/>
    <s v="ООО &quot;Башэнергонефть&quot;"/>
    <x v="26"/>
    <d v="1899-12-30T16:21:00"/>
    <d v="2014-11-19T00:00:00"/>
    <d v="1899-12-30T16:39:00"/>
    <d v="1899-12-30T00:18:00"/>
    <n v="12"/>
    <m/>
    <m/>
    <x v="5"/>
    <s v="ПС 110/35/6кВ &quot;Кошильская&quot;"/>
    <x v="1"/>
    <x v="0"/>
    <s v="ПС 110/35/6кВ &quot;Кошильская&quot;"/>
    <s v="Остановка скв. м/ф Кошильского м/р, превышение напряжения при регулировке (некорректная работа РПН)"/>
    <n v="2.7"/>
    <n v="3.3"/>
    <n v="6"/>
    <s v="СК"/>
    <m/>
    <m/>
    <m/>
    <m/>
    <m/>
    <m/>
    <m/>
    <m/>
    <s v="КП18"/>
    <m/>
    <m/>
    <s v="Отключение на Кошильскомм м/р."/>
    <m/>
    <m/>
    <m/>
  </r>
  <r>
    <x v="9"/>
    <x v="1"/>
    <m/>
    <x v="289"/>
    <m/>
    <m/>
    <m/>
    <d v="1899-12-30T00:00:00"/>
    <m/>
    <m/>
    <m/>
    <x v="4"/>
    <m/>
    <x v="3"/>
    <x v="8"/>
    <m/>
    <m/>
    <m/>
    <m/>
    <m/>
    <m/>
    <m/>
    <m/>
    <m/>
    <m/>
    <m/>
    <m/>
    <m/>
    <m/>
    <m/>
    <m/>
    <m/>
    <s v="Нарушений не было"/>
    <m/>
    <m/>
    <m/>
  </r>
  <r>
    <x v="9"/>
    <x v="1"/>
    <s v="ТЭСС"/>
    <x v="290"/>
    <d v="1899-12-30T16:44:00"/>
    <d v="2014-11-21T00:00:00"/>
    <d v="1899-12-30T23:08:00"/>
    <d v="1899-12-30T06:24:00"/>
    <n v="84"/>
    <m/>
    <s v="АПВУ"/>
    <x v="2"/>
    <s v="ВЛ 35кВ Ф-2.4   ПС 110/35/6кВ &quot;Ярмаковская&quot;"/>
    <x v="0"/>
    <x v="2"/>
    <s v="ВЛ 35кВ Ф-2.4   ПС 110/35/6кВ &quot;Ярмаковская&quot;"/>
    <s v="Сильный ветер"/>
    <n v="38"/>
    <m/>
    <n v="38"/>
    <s v="ТЧ"/>
    <n v="1988"/>
    <s v="ВЛ-6кВ"/>
    <m/>
    <d v="2014-07-22T00:00:00"/>
    <m/>
    <m/>
    <m/>
    <m/>
    <s v="КП12"/>
    <m/>
    <m/>
    <s v="Отключение на Орехово-Ермаковском, Западно-Ермаковском, Чехлонейском м/р."/>
    <m/>
    <m/>
    <m/>
  </r>
  <r>
    <x v="9"/>
    <x v="1"/>
    <s v="Тюменьэнерго"/>
    <x v="290"/>
    <d v="1899-12-30T16:42:00"/>
    <d v="2014-11-21T00:00:00"/>
    <d v="1899-12-30T21:57:00"/>
    <d v="1899-12-30T05:15:00"/>
    <n v="65"/>
    <m/>
    <s v="АПВУ"/>
    <x v="5"/>
    <s v="ВЛ 110кВ ПС Варьеган - Мередиан"/>
    <x v="1"/>
    <x v="2"/>
    <s v="ВЛ 110кВ ПС Варьеган - Мередиан"/>
    <s v="Сильный ветер"/>
    <n v="15.9"/>
    <m/>
    <n v="15.9"/>
    <s v="ТЧ"/>
    <m/>
    <m/>
    <m/>
    <m/>
    <m/>
    <m/>
    <m/>
    <m/>
    <s v="КП18"/>
    <m/>
    <m/>
    <s v="Отключение на Ван-Ёганском , Ай-Ёганском м/р."/>
    <m/>
    <m/>
    <m/>
  </r>
  <r>
    <x v="9"/>
    <x v="1"/>
    <s v="Тюменьэнерго"/>
    <x v="290"/>
    <d v="1899-12-30T16:50:00"/>
    <d v="2014-11-21T00:00:00"/>
    <d v="1899-12-30T17:30:00"/>
    <d v="1899-12-30T00:40:00"/>
    <n v="7"/>
    <m/>
    <s v="АПВУ"/>
    <x v="5"/>
    <s v="ВЛ 110кВ ПС Варьеган - Мередиан"/>
    <x v="1"/>
    <x v="2"/>
    <s v="ВЛ 110кВ ПС Варьеган - Мередиан"/>
    <s v="Сильный ветер"/>
    <n v="5.4"/>
    <m/>
    <n v="5.4"/>
    <s v="ТЧ"/>
    <m/>
    <m/>
    <m/>
    <m/>
    <m/>
    <m/>
    <m/>
    <m/>
    <s v="КП18"/>
    <m/>
    <m/>
    <s v="Отключение на Верхнеколик-Ёганском. Северо-Хохряковском м/р."/>
    <m/>
    <m/>
    <m/>
  </r>
  <r>
    <x v="9"/>
    <x v="1"/>
    <m/>
    <x v="291"/>
    <m/>
    <m/>
    <m/>
    <d v="1899-12-30T00:00:00"/>
    <m/>
    <m/>
    <m/>
    <x v="4"/>
    <m/>
    <x v="3"/>
    <x v="8"/>
    <m/>
    <m/>
    <m/>
    <m/>
    <m/>
    <m/>
    <m/>
    <m/>
    <m/>
    <m/>
    <m/>
    <m/>
    <m/>
    <m/>
    <m/>
    <m/>
    <m/>
    <s v="Нарушений не было"/>
    <m/>
    <m/>
    <m/>
  </r>
  <r>
    <x v="9"/>
    <x v="1"/>
    <s v="ТЭСС"/>
    <x v="292"/>
    <d v="1899-12-30T03:57:00"/>
    <d v="2014-11-23T00:00:00"/>
    <d v="1899-12-30T05:39:00"/>
    <d v="1899-12-30T01:42:00"/>
    <n v="6"/>
    <m/>
    <s v="АПВН, РПВУ"/>
    <x v="2"/>
    <s v="Вл-6кВ Ф-18 ПС 35/6кВ &quot;К-405&quot;"/>
    <x v="2"/>
    <x v="2"/>
    <s v="Вл-6кВ Ф-18 ПС 35/6кВ &quot;К-405&quot;"/>
    <s v="Сильный ветер. Слетел провод с изолятора фаза -&quot;с&quot;, между оп.№41-42 Ф-18"/>
    <n v="3.6"/>
    <m/>
    <n v="3.6"/>
    <s v="ТЧ"/>
    <n v="1991"/>
    <s v="ВЛ-6кВ"/>
    <m/>
    <d v="2014-09-15T00:00:00"/>
    <m/>
    <m/>
    <m/>
    <m/>
    <s v="КП12"/>
    <m/>
    <m/>
    <s v="Отключение на Орехово-Ермаковском м/р."/>
    <m/>
    <m/>
    <m/>
  </r>
  <r>
    <x v="9"/>
    <x v="1"/>
    <s v="Черногорэнерго"/>
    <x v="293"/>
    <d v="1899-12-30T17:14:00"/>
    <d v="2014-11-24T00:00:00"/>
    <d v="1899-12-30T23:00:00"/>
    <d v="1899-12-30T05:46:00"/>
    <n v="10"/>
    <m/>
    <s v="АПВН, РПВН"/>
    <x v="1"/>
    <s v="ВЛ-6кВ Ф-7,8 ПС 35/6кВ &quot;К-39&quot;"/>
    <x v="2"/>
    <x v="2"/>
    <s v="ВЛ-6кВ Ф-7,8 ПС 35/6кВ &quot;К-39&quot;"/>
    <s v="Касание и обрыв ЛЭП ТС подрядной организации."/>
    <n v="15.3"/>
    <m/>
    <n v="15.3"/>
    <s v="ТЧ"/>
    <n v="1992"/>
    <s v="ВЛ-6кВ"/>
    <m/>
    <d v="2014-09-04T00:00:00"/>
    <m/>
    <m/>
    <m/>
    <m/>
    <s v="КП20"/>
    <m/>
    <m/>
    <s v="Отключение на Ван-Ёганском м/р. Составлен акт расследования аварии."/>
    <m/>
    <m/>
    <m/>
  </r>
  <r>
    <x v="9"/>
    <x v="1"/>
    <m/>
    <x v="294"/>
    <m/>
    <m/>
    <m/>
    <d v="1899-12-30T00:00:00"/>
    <m/>
    <m/>
    <m/>
    <x v="4"/>
    <m/>
    <x v="3"/>
    <x v="8"/>
    <m/>
    <m/>
    <m/>
    <m/>
    <m/>
    <m/>
    <m/>
    <m/>
    <m/>
    <m/>
    <m/>
    <m/>
    <m/>
    <m/>
    <m/>
    <m/>
    <m/>
    <s v="Нарушений не было"/>
    <m/>
    <m/>
    <m/>
  </r>
  <r>
    <x v="9"/>
    <x v="1"/>
    <s v="ВЭН"/>
    <x v="295"/>
    <d v="1899-12-30T16:40:00"/>
    <d v="2014-11-26T00:00:00"/>
    <d v="1899-12-30T18:35:00"/>
    <d v="1899-12-30T01:55:00"/>
    <n v="5"/>
    <m/>
    <s v="АПВН, РПВУ"/>
    <x v="0"/>
    <s v="ВЛ-6кВ Ф-4 ПС 35/6кВ &quot;К-56&quot;"/>
    <x v="2"/>
    <x v="2"/>
    <s v="ВЛ-6кВ Ф-4 ПС 35/6кВ &quot;К-56&quot;"/>
    <s v="Разрушение изолятора ШС-10 на оп.№30 (назкие температуры)."/>
    <n v="2.7"/>
    <m/>
    <n v="2.7"/>
    <s v="И"/>
    <n v="1988"/>
    <s v="ВЛ-6кВ"/>
    <m/>
    <d v="2014-07-12T00:00:00"/>
    <m/>
    <m/>
    <m/>
    <m/>
    <s v="КП23"/>
    <m/>
    <m/>
    <s v="Отключение на Северо-Варьеганском м/р."/>
    <m/>
    <m/>
    <m/>
  </r>
  <r>
    <x v="10"/>
    <x v="1"/>
    <m/>
    <x v="296"/>
    <m/>
    <m/>
    <m/>
    <d v="1899-12-30T00:00:00"/>
    <m/>
    <m/>
    <m/>
    <x v="4"/>
    <m/>
    <x v="3"/>
    <x v="8"/>
    <m/>
    <m/>
    <m/>
    <m/>
    <m/>
    <m/>
    <m/>
    <m/>
    <m/>
    <m/>
    <m/>
    <m/>
    <m/>
    <m/>
    <m/>
    <m/>
    <m/>
    <s v="Нарушений не было"/>
    <m/>
    <m/>
    <m/>
  </r>
  <r>
    <x v="10"/>
    <x v="1"/>
    <m/>
    <x v="297"/>
    <m/>
    <m/>
    <m/>
    <d v="1899-12-30T00:00:00"/>
    <m/>
    <m/>
    <m/>
    <x v="4"/>
    <m/>
    <x v="3"/>
    <x v="8"/>
    <m/>
    <m/>
    <m/>
    <m/>
    <m/>
    <m/>
    <m/>
    <m/>
    <m/>
    <m/>
    <m/>
    <m/>
    <m/>
    <m/>
    <m/>
    <m/>
    <m/>
    <s v="Нарушений не было"/>
    <m/>
    <m/>
    <m/>
  </r>
  <r>
    <x v="10"/>
    <x v="1"/>
    <m/>
    <x v="298"/>
    <m/>
    <m/>
    <m/>
    <d v="1899-12-30T00:00:00"/>
    <m/>
    <m/>
    <m/>
    <x v="4"/>
    <m/>
    <x v="3"/>
    <x v="8"/>
    <m/>
    <m/>
    <m/>
    <m/>
    <m/>
    <m/>
    <m/>
    <m/>
    <m/>
    <m/>
    <m/>
    <m/>
    <m/>
    <m/>
    <m/>
    <m/>
    <m/>
    <s v="Нарушений не было"/>
    <m/>
    <m/>
    <m/>
  </r>
  <r>
    <x v="10"/>
    <x v="1"/>
    <s v="ВЭН"/>
    <x v="299"/>
    <d v="1899-12-30T04:08:00"/>
    <d v="2014-12-04T00:00:00"/>
    <d v="1899-12-30T07:00:00"/>
    <d v="1899-12-30T02:52:00"/>
    <n v="4"/>
    <m/>
    <s v="АПВН, РПВН"/>
    <x v="0"/>
    <s v="ВЛ-6кВ Ф-4 ПС 35/6кВ &quot;К-12&quot;"/>
    <x v="2"/>
    <x v="2"/>
    <s v="ВЛ-6кВ Ф-4 ПС 35/6кВ &quot;К-12&quot;"/>
    <s v="Неравномерное вхождение ножей на ЛР-6кВ к.13, прогар по фазе &quot;С&quot;."/>
    <n v="8.6999999999999993"/>
    <n v="1.8"/>
    <n v="10.5"/>
    <s v="Р"/>
    <m/>
    <s v="ЛРНД"/>
    <m/>
    <d v="2014-08-11T00:00:00"/>
    <m/>
    <m/>
    <m/>
    <m/>
    <s v="КП23"/>
    <m/>
    <m/>
    <s v="Отключение на Верхнеколик-Ёганском м/р."/>
    <m/>
    <m/>
    <m/>
  </r>
  <r>
    <x v="10"/>
    <x v="1"/>
    <m/>
    <x v="300"/>
    <d v="1899-12-30T07:50:00"/>
    <d v="2014-12-14T00:00:00"/>
    <d v="1899-12-30T10:30:00"/>
    <d v="1899-12-30T02:40:00"/>
    <n v="17"/>
    <m/>
    <s v="АПВН, РПВН"/>
    <x v="3"/>
    <s v="ВЛ-6кВ Ф-4,14 ПС 35/6кВ &quot;К-9&quot;"/>
    <x v="2"/>
    <x v="2"/>
    <s v="ВЛ-6кВ Ф-4,14 ПС 35/6кВ &quot;К-9&quot;"/>
    <s v="Выброс жидкости из скв, попадание на ВЛ-6кВ."/>
    <n v="22.5"/>
    <n v="6.3"/>
    <n v="28.8"/>
    <m/>
    <m/>
    <m/>
    <m/>
    <m/>
    <m/>
    <m/>
    <m/>
    <m/>
    <s v="КП24"/>
    <m/>
    <m/>
    <s v="Отключение на Ван-Ёганском м/р."/>
    <m/>
    <m/>
    <m/>
  </r>
  <r>
    <x v="10"/>
    <x v="1"/>
    <s v="ВЭН"/>
    <x v="301"/>
    <d v="1899-12-30T13:23:00"/>
    <d v="2014-12-23T00:00:00"/>
    <d v="1899-12-30T15:05:00"/>
    <d v="1899-12-30T01:42:00"/>
    <n v="3"/>
    <m/>
    <m/>
    <x v="0"/>
    <s v="КТПН №1 к.263 ВЛ-6кВ Ф-17ПС 35/6кВ &quot;КНС-4А&quot;"/>
    <x v="2"/>
    <x v="6"/>
    <s v="КТПН №1 к.263 ВЛ-6кВ Ф-17ПС 35/6кВ &quot;КНС-4А&quot;"/>
    <s v="Перегорел предохранитель по  6кВ в КТПН к.263. Локализовали аварию путем отключения ЛР-6кВ и замены предохранителя."/>
    <n v="1.3"/>
    <n v="0.1"/>
    <n v="1.4"/>
    <m/>
    <m/>
    <m/>
    <m/>
    <m/>
    <m/>
    <m/>
    <m/>
    <m/>
    <s v="КП23"/>
    <m/>
    <m/>
    <s v="Отключение на Северо-Варьеганском м/р."/>
    <m/>
    <m/>
    <m/>
  </r>
  <r>
    <x v="0"/>
    <x v="2"/>
    <s v="АБС-ЭН"/>
    <x v="302"/>
    <m/>
    <m/>
    <m/>
    <m/>
    <m/>
    <m/>
    <m/>
    <x v="4"/>
    <m/>
    <x v="3"/>
    <x v="8"/>
    <m/>
    <m/>
    <m/>
    <m/>
    <m/>
    <m/>
    <m/>
    <m/>
    <m/>
    <m/>
    <m/>
    <m/>
    <m/>
    <m/>
    <m/>
    <m/>
    <m/>
    <s v="Нарушений не было"/>
    <m/>
    <m/>
    <m/>
  </r>
  <r>
    <x v="0"/>
    <x v="2"/>
    <s v="АБС-ЭН"/>
    <x v="28"/>
    <m/>
    <m/>
    <m/>
    <m/>
    <m/>
    <m/>
    <m/>
    <x v="4"/>
    <m/>
    <x v="3"/>
    <x v="8"/>
    <m/>
    <m/>
    <m/>
    <m/>
    <m/>
    <m/>
    <m/>
    <m/>
    <m/>
    <m/>
    <m/>
    <m/>
    <m/>
    <m/>
    <m/>
    <m/>
    <m/>
    <s v="Нарушений не было"/>
    <m/>
    <m/>
    <m/>
  </r>
  <r>
    <x v="0"/>
    <x v="2"/>
    <s v="АБС-ЭН"/>
    <x v="29"/>
    <m/>
    <m/>
    <m/>
    <m/>
    <m/>
    <m/>
    <m/>
    <x v="4"/>
    <m/>
    <x v="3"/>
    <x v="8"/>
    <m/>
    <m/>
    <m/>
    <m/>
    <m/>
    <m/>
    <m/>
    <m/>
    <m/>
    <m/>
    <m/>
    <m/>
    <m/>
    <m/>
    <m/>
    <m/>
    <m/>
    <s v="Нарушений не было"/>
    <m/>
    <m/>
    <m/>
  </r>
  <r>
    <x v="0"/>
    <x v="2"/>
    <s v="АБС-ЭН"/>
    <x v="303"/>
    <m/>
    <m/>
    <m/>
    <m/>
    <m/>
    <m/>
    <m/>
    <x v="4"/>
    <m/>
    <x v="3"/>
    <x v="8"/>
    <m/>
    <m/>
    <m/>
    <m/>
    <m/>
    <m/>
    <m/>
    <m/>
    <m/>
    <m/>
    <m/>
    <m/>
    <m/>
    <m/>
    <m/>
    <m/>
    <m/>
    <s v="Нарушений не было"/>
    <m/>
    <m/>
    <m/>
  </r>
  <r>
    <x v="0"/>
    <x v="2"/>
    <s v="АБС-ЭН"/>
    <x v="304"/>
    <m/>
    <m/>
    <m/>
    <m/>
    <m/>
    <m/>
    <m/>
    <x v="4"/>
    <m/>
    <x v="3"/>
    <x v="8"/>
    <m/>
    <m/>
    <m/>
    <m/>
    <m/>
    <m/>
    <m/>
    <m/>
    <m/>
    <m/>
    <m/>
    <m/>
    <m/>
    <m/>
    <m/>
    <m/>
    <m/>
    <s v="Нарушений не было"/>
    <m/>
    <m/>
    <m/>
  </r>
  <r>
    <x v="0"/>
    <x v="2"/>
    <s v="АБС-ЭН"/>
    <x v="305"/>
    <m/>
    <m/>
    <m/>
    <m/>
    <m/>
    <m/>
    <m/>
    <x v="4"/>
    <m/>
    <x v="3"/>
    <x v="8"/>
    <m/>
    <m/>
    <m/>
    <m/>
    <m/>
    <m/>
    <m/>
    <m/>
    <m/>
    <m/>
    <m/>
    <m/>
    <m/>
    <m/>
    <m/>
    <m/>
    <m/>
    <s v="Нарушений не было"/>
    <m/>
    <m/>
    <m/>
  </r>
  <r>
    <x v="0"/>
    <x v="2"/>
    <s v="АБС-ЭН"/>
    <x v="306"/>
    <m/>
    <m/>
    <m/>
    <m/>
    <m/>
    <m/>
    <m/>
    <x v="4"/>
    <m/>
    <x v="3"/>
    <x v="8"/>
    <m/>
    <m/>
    <m/>
    <m/>
    <m/>
    <m/>
    <m/>
    <m/>
    <m/>
    <m/>
    <m/>
    <m/>
    <m/>
    <m/>
    <m/>
    <m/>
    <m/>
    <s v="Нарушений не было"/>
    <m/>
    <m/>
    <m/>
  </r>
  <r>
    <x v="0"/>
    <x v="2"/>
    <s v="АБС-ЭН"/>
    <x v="307"/>
    <m/>
    <m/>
    <m/>
    <m/>
    <m/>
    <m/>
    <m/>
    <x v="4"/>
    <m/>
    <x v="3"/>
    <x v="8"/>
    <m/>
    <m/>
    <m/>
    <m/>
    <m/>
    <m/>
    <m/>
    <m/>
    <m/>
    <m/>
    <m/>
    <m/>
    <m/>
    <m/>
    <m/>
    <m/>
    <m/>
    <s v="Нарушений не было"/>
    <m/>
    <m/>
    <m/>
  </r>
  <r>
    <x v="0"/>
    <x v="2"/>
    <s v="АБС-ЭН"/>
    <x v="0"/>
    <m/>
    <m/>
    <m/>
    <m/>
    <m/>
    <m/>
    <m/>
    <x v="4"/>
    <m/>
    <x v="3"/>
    <x v="8"/>
    <m/>
    <m/>
    <m/>
    <m/>
    <m/>
    <m/>
    <m/>
    <m/>
    <m/>
    <m/>
    <m/>
    <m/>
    <m/>
    <m/>
    <m/>
    <m/>
    <m/>
    <s v="Нарушений не было"/>
    <m/>
    <m/>
    <m/>
  </r>
  <r>
    <x v="0"/>
    <x v="2"/>
    <s v="АБС-ЭН"/>
    <x v="308"/>
    <m/>
    <m/>
    <m/>
    <m/>
    <m/>
    <m/>
    <m/>
    <x v="4"/>
    <m/>
    <x v="3"/>
    <x v="8"/>
    <m/>
    <m/>
    <m/>
    <m/>
    <m/>
    <m/>
    <m/>
    <m/>
    <m/>
    <m/>
    <m/>
    <m/>
    <m/>
    <m/>
    <m/>
    <m/>
    <m/>
    <s v="Нарушений не было"/>
    <m/>
    <m/>
    <m/>
  </r>
  <r>
    <x v="0"/>
    <x v="2"/>
    <s v="АБС-ЭН"/>
    <x v="309"/>
    <m/>
    <m/>
    <m/>
    <m/>
    <m/>
    <m/>
    <m/>
    <x v="4"/>
    <m/>
    <x v="3"/>
    <x v="8"/>
    <m/>
    <m/>
    <m/>
    <m/>
    <m/>
    <m/>
    <m/>
    <m/>
    <m/>
    <m/>
    <m/>
    <m/>
    <m/>
    <m/>
    <m/>
    <m/>
    <m/>
    <s v="Нарушений не было"/>
    <m/>
    <m/>
    <m/>
  </r>
  <r>
    <x v="0"/>
    <x v="2"/>
    <s v="АБС-ЭН"/>
    <x v="310"/>
    <m/>
    <m/>
    <m/>
    <m/>
    <m/>
    <m/>
    <m/>
    <x v="4"/>
    <m/>
    <x v="3"/>
    <x v="8"/>
    <m/>
    <m/>
    <m/>
    <m/>
    <m/>
    <m/>
    <m/>
    <m/>
    <m/>
    <m/>
    <m/>
    <m/>
    <m/>
    <m/>
    <m/>
    <m/>
    <m/>
    <s v="Нарушений не было"/>
    <m/>
    <m/>
    <m/>
  </r>
  <r>
    <x v="0"/>
    <x v="2"/>
    <s v="АБС-ЭН"/>
    <x v="30"/>
    <m/>
    <m/>
    <m/>
    <m/>
    <m/>
    <m/>
    <m/>
    <x v="4"/>
    <m/>
    <x v="3"/>
    <x v="8"/>
    <m/>
    <m/>
    <m/>
    <m/>
    <m/>
    <m/>
    <m/>
    <m/>
    <m/>
    <m/>
    <m/>
    <m/>
    <m/>
    <m/>
    <m/>
    <m/>
    <m/>
    <s v="Нарушений не было"/>
    <m/>
    <m/>
    <m/>
  </r>
  <r>
    <x v="0"/>
    <x v="2"/>
    <s v="АБС-ЭН"/>
    <x v="1"/>
    <m/>
    <m/>
    <m/>
    <m/>
    <m/>
    <m/>
    <m/>
    <x v="4"/>
    <m/>
    <x v="3"/>
    <x v="8"/>
    <m/>
    <m/>
    <m/>
    <m/>
    <m/>
    <m/>
    <m/>
    <m/>
    <m/>
    <m/>
    <m/>
    <m/>
    <m/>
    <m/>
    <m/>
    <m/>
    <m/>
    <s v="Нарушений не было"/>
    <m/>
    <m/>
    <m/>
  </r>
  <r>
    <x v="0"/>
    <x v="2"/>
    <s v="АБС-ЭН"/>
    <x v="31"/>
    <m/>
    <m/>
    <m/>
    <m/>
    <m/>
    <m/>
    <m/>
    <x v="4"/>
    <m/>
    <x v="3"/>
    <x v="8"/>
    <m/>
    <m/>
    <m/>
    <m/>
    <m/>
    <m/>
    <m/>
    <m/>
    <m/>
    <m/>
    <m/>
    <m/>
    <m/>
    <m/>
    <m/>
    <m/>
    <m/>
    <s v="Нарушений не было"/>
    <m/>
    <m/>
    <m/>
  </r>
  <r>
    <x v="0"/>
    <x v="2"/>
    <s v="АБС-ЭН"/>
    <x v="32"/>
    <m/>
    <m/>
    <m/>
    <m/>
    <m/>
    <m/>
    <m/>
    <x v="4"/>
    <m/>
    <x v="3"/>
    <x v="8"/>
    <m/>
    <m/>
    <m/>
    <m/>
    <m/>
    <m/>
    <m/>
    <m/>
    <m/>
    <m/>
    <m/>
    <m/>
    <m/>
    <m/>
    <m/>
    <m/>
    <m/>
    <s v="Нарушений не было"/>
    <m/>
    <m/>
    <m/>
  </r>
  <r>
    <x v="0"/>
    <x v="2"/>
    <s v="АБС-ЭН"/>
    <x v="33"/>
    <m/>
    <m/>
    <m/>
    <m/>
    <m/>
    <m/>
    <m/>
    <x v="4"/>
    <m/>
    <x v="3"/>
    <x v="8"/>
    <m/>
    <m/>
    <m/>
    <m/>
    <m/>
    <m/>
    <m/>
    <m/>
    <m/>
    <m/>
    <m/>
    <m/>
    <m/>
    <m/>
    <m/>
    <m/>
    <m/>
    <s v="Нарушений не было"/>
    <m/>
    <m/>
    <m/>
  </r>
  <r>
    <x v="0"/>
    <x v="2"/>
    <s v="АБС-ЭН"/>
    <x v="2"/>
    <m/>
    <m/>
    <m/>
    <m/>
    <m/>
    <m/>
    <m/>
    <x v="4"/>
    <m/>
    <x v="3"/>
    <x v="8"/>
    <m/>
    <m/>
    <m/>
    <m/>
    <m/>
    <m/>
    <m/>
    <m/>
    <m/>
    <m/>
    <m/>
    <m/>
    <m/>
    <m/>
    <m/>
    <m/>
    <m/>
    <s v="Нарушений не было"/>
    <m/>
    <m/>
    <m/>
  </r>
  <r>
    <x v="0"/>
    <x v="2"/>
    <s v="АБС-ЭН"/>
    <x v="34"/>
    <m/>
    <m/>
    <m/>
    <m/>
    <m/>
    <m/>
    <m/>
    <x v="4"/>
    <m/>
    <x v="3"/>
    <x v="8"/>
    <m/>
    <m/>
    <m/>
    <m/>
    <m/>
    <m/>
    <m/>
    <m/>
    <m/>
    <m/>
    <m/>
    <m/>
    <m/>
    <m/>
    <m/>
    <m/>
    <m/>
    <s v="Нарушений не было"/>
    <m/>
    <m/>
    <m/>
  </r>
  <r>
    <x v="0"/>
    <x v="2"/>
    <s v="АБС-ЭН"/>
    <x v="311"/>
    <m/>
    <m/>
    <m/>
    <m/>
    <m/>
    <m/>
    <m/>
    <x v="4"/>
    <m/>
    <x v="3"/>
    <x v="8"/>
    <m/>
    <m/>
    <m/>
    <m/>
    <m/>
    <m/>
    <m/>
    <m/>
    <m/>
    <m/>
    <m/>
    <m/>
    <m/>
    <m/>
    <m/>
    <m/>
    <m/>
    <s v="Нарушений не было"/>
    <m/>
    <m/>
    <m/>
  </r>
  <r>
    <x v="0"/>
    <x v="2"/>
    <s v="АБС-ЭН"/>
    <x v="35"/>
    <m/>
    <m/>
    <m/>
    <m/>
    <m/>
    <m/>
    <m/>
    <x v="4"/>
    <m/>
    <x v="3"/>
    <x v="8"/>
    <m/>
    <m/>
    <m/>
    <m/>
    <m/>
    <m/>
    <m/>
    <m/>
    <m/>
    <m/>
    <m/>
    <m/>
    <m/>
    <m/>
    <m/>
    <m/>
    <m/>
    <s v="Нарушений не было"/>
    <m/>
    <m/>
    <m/>
  </r>
  <r>
    <x v="0"/>
    <x v="2"/>
    <s v="АБС-ЭН"/>
    <x v="36"/>
    <m/>
    <m/>
    <m/>
    <m/>
    <m/>
    <m/>
    <m/>
    <x v="4"/>
    <m/>
    <x v="3"/>
    <x v="8"/>
    <m/>
    <m/>
    <m/>
    <m/>
    <m/>
    <m/>
    <m/>
    <m/>
    <m/>
    <m/>
    <m/>
    <m/>
    <m/>
    <m/>
    <m/>
    <m/>
    <m/>
    <s v="Нарушений не было"/>
    <m/>
    <m/>
    <m/>
  </r>
  <r>
    <x v="0"/>
    <x v="2"/>
    <s v="АБС-ЭН"/>
    <x v="37"/>
    <m/>
    <m/>
    <m/>
    <m/>
    <m/>
    <m/>
    <m/>
    <x v="4"/>
    <m/>
    <x v="3"/>
    <x v="8"/>
    <m/>
    <m/>
    <m/>
    <m/>
    <m/>
    <m/>
    <m/>
    <m/>
    <m/>
    <m/>
    <m/>
    <m/>
    <m/>
    <m/>
    <m/>
    <m/>
    <m/>
    <s v="Нарушений не было"/>
    <m/>
    <m/>
    <m/>
  </r>
  <r>
    <x v="0"/>
    <x v="2"/>
    <s v="АБС-ЭН"/>
    <x v="312"/>
    <m/>
    <m/>
    <m/>
    <m/>
    <m/>
    <m/>
    <m/>
    <x v="4"/>
    <m/>
    <x v="3"/>
    <x v="8"/>
    <m/>
    <m/>
    <m/>
    <m/>
    <m/>
    <m/>
    <m/>
    <m/>
    <m/>
    <m/>
    <m/>
    <m/>
    <m/>
    <m/>
    <m/>
    <m/>
    <m/>
    <s v="Нарушений не было"/>
    <m/>
    <m/>
    <m/>
  </r>
  <r>
    <x v="0"/>
    <x v="2"/>
    <s v="АБС-ЭН"/>
    <x v="313"/>
    <m/>
    <m/>
    <m/>
    <m/>
    <m/>
    <m/>
    <m/>
    <x v="4"/>
    <m/>
    <x v="3"/>
    <x v="8"/>
    <m/>
    <m/>
    <m/>
    <m/>
    <m/>
    <m/>
    <m/>
    <m/>
    <m/>
    <m/>
    <m/>
    <m/>
    <m/>
    <m/>
    <m/>
    <m/>
    <m/>
    <s v="Нарушений не было"/>
    <m/>
    <m/>
    <m/>
  </r>
  <r>
    <x v="0"/>
    <x v="2"/>
    <s v="АБС-ЭН"/>
    <x v="38"/>
    <m/>
    <m/>
    <m/>
    <m/>
    <m/>
    <m/>
    <m/>
    <x v="4"/>
    <m/>
    <x v="3"/>
    <x v="8"/>
    <m/>
    <m/>
    <m/>
    <m/>
    <m/>
    <m/>
    <m/>
    <m/>
    <m/>
    <m/>
    <m/>
    <m/>
    <m/>
    <m/>
    <m/>
    <m/>
    <m/>
    <s v="Нарушений не было"/>
    <m/>
    <m/>
    <m/>
  </r>
  <r>
    <x v="0"/>
    <x v="2"/>
    <s v="АБС-ЭН"/>
    <x v="39"/>
    <m/>
    <m/>
    <m/>
    <m/>
    <m/>
    <m/>
    <m/>
    <x v="4"/>
    <m/>
    <x v="3"/>
    <x v="8"/>
    <m/>
    <m/>
    <m/>
    <m/>
    <m/>
    <m/>
    <m/>
    <m/>
    <m/>
    <m/>
    <m/>
    <m/>
    <m/>
    <m/>
    <m/>
    <m/>
    <m/>
    <s v="Нарушений не было"/>
    <m/>
    <m/>
    <m/>
  </r>
  <r>
    <x v="0"/>
    <x v="2"/>
    <s v="АБС-ЭН"/>
    <x v="40"/>
    <m/>
    <m/>
    <m/>
    <m/>
    <m/>
    <m/>
    <m/>
    <x v="4"/>
    <m/>
    <x v="3"/>
    <x v="8"/>
    <m/>
    <m/>
    <m/>
    <m/>
    <m/>
    <m/>
    <m/>
    <m/>
    <m/>
    <m/>
    <m/>
    <m/>
    <m/>
    <m/>
    <m/>
    <m/>
    <m/>
    <s v="Нарушений не было"/>
    <m/>
    <m/>
    <m/>
  </r>
  <r>
    <x v="0"/>
    <x v="2"/>
    <s v="АБС-ЭН"/>
    <x v="41"/>
    <m/>
    <m/>
    <m/>
    <m/>
    <m/>
    <m/>
    <m/>
    <x v="4"/>
    <m/>
    <x v="3"/>
    <x v="8"/>
    <m/>
    <m/>
    <m/>
    <m/>
    <m/>
    <m/>
    <m/>
    <m/>
    <m/>
    <m/>
    <m/>
    <m/>
    <m/>
    <m/>
    <m/>
    <m/>
    <m/>
    <s v="Нарушений не было"/>
    <m/>
    <m/>
    <m/>
  </r>
  <r>
    <x v="0"/>
    <x v="2"/>
    <s v="АБС-ЭН"/>
    <x v="42"/>
    <m/>
    <m/>
    <m/>
    <m/>
    <m/>
    <m/>
    <m/>
    <x v="4"/>
    <m/>
    <x v="3"/>
    <x v="8"/>
    <m/>
    <m/>
    <m/>
    <m/>
    <m/>
    <m/>
    <m/>
    <m/>
    <m/>
    <m/>
    <m/>
    <m/>
    <m/>
    <m/>
    <m/>
    <m/>
    <m/>
    <s v="Нарушений не было"/>
    <m/>
    <m/>
    <m/>
  </r>
  <r>
    <x v="0"/>
    <x v="2"/>
    <s v="АБС-ЭН"/>
    <x v="3"/>
    <m/>
    <m/>
    <m/>
    <m/>
    <m/>
    <m/>
    <m/>
    <x v="4"/>
    <m/>
    <x v="3"/>
    <x v="8"/>
    <m/>
    <m/>
    <m/>
    <m/>
    <m/>
    <m/>
    <m/>
    <m/>
    <m/>
    <m/>
    <m/>
    <m/>
    <m/>
    <m/>
    <m/>
    <m/>
    <m/>
    <s v="Нарушений не было"/>
    <m/>
    <m/>
    <m/>
  </r>
  <r>
    <x v="1"/>
    <x v="2"/>
    <s v="АБС-ЭН"/>
    <x v="43"/>
    <m/>
    <m/>
    <m/>
    <m/>
    <m/>
    <m/>
    <m/>
    <x v="4"/>
    <m/>
    <x v="3"/>
    <x v="8"/>
    <m/>
    <m/>
    <m/>
    <m/>
    <m/>
    <m/>
    <m/>
    <m/>
    <m/>
    <m/>
    <m/>
    <m/>
    <m/>
    <m/>
    <m/>
    <m/>
    <m/>
    <s v="Нарушений не было"/>
    <m/>
    <m/>
    <m/>
  </r>
  <r>
    <x v="1"/>
    <x v="2"/>
    <s v="АБС-ЭН"/>
    <x v="44"/>
    <m/>
    <m/>
    <m/>
    <m/>
    <m/>
    <m/>
    <m/>
    <x v="4"/>
    <m/>
    <x v="3"/>
    <x v="8"/>
    <m/>
    <m/>
    <m/>
    <m/>
    <m/>
    <m/>
    <m/>
    <m/>
    <m/>
    <m/>
    <m/>
    <m/>
    <m/>
    <m/>
    <m/>
    <m/>
    <m/>
    <s v="Нарушений не было"/>
    <m/>
    <m/>
    <m/>
  </r>
  <r>
    <x v="1"/>
    <x v="2"/>
    <s v="АБС-ЭН"/>
    <x v="4"/>
    <m/>
    <m/>
    <m/>
    <m/>
    <m/>
    <m/>
    <m/>
    <x v="4"/>
    <m/>
    <x v="3"/>
    <x v="8"/>
    <m/>
    <m/>
    <m/>
    <m/>
    <m/>
    <m/>
    <m/>
    <m/>
    <m/>
    <m/>
    <m/>
    <m/>
    <m/>
    <m/>
    <m/>
    <m/>
    <m/>
    <s v="Нарушений не было"/>
    <m/>
    <m/>
    <m/>
  </r>
  <r>
    <x v="1"/>
    <x v="2"/>
    <s v="АБС-ЭН"/>
    <x v="45"/>
    <m/>
    <m/>
    <m/>
    <m/>
    <m/>
    <m/>
    <m/>
    <x v="4"/>
    <m/>
    <x v="3"/>
    <x v="8"/>
    <m/>
    <m/>
    <m/>
    <m/>
    <m/>
    <m/>
    <m/>
    <m/>
    <m/>
    <m/>
    <m/>
    <m/>
    <m/>
    <m/>
    <m/>
    <m/>
    <m/>
    <s v="Нарушений не было"/>
    <m/>
    <m/>
    <m/>
  </r>
  <r>
    <x v="1"/>
    <x v="2"/>
    <s v="АБС-ЭН"/>
    <x v="46"/>
    <m/>
    <m/>
    <m/>
    <m/>
    <m/>
    <m/>
    <m/>
    <x v="4"/>
    <m/>
    <x v="3"/>
    <x v="8"/>
    <m/>
    <m/>
    <m/>
    <m/>
    <m/>
    <m/>
    <m/>
    <m/>
    <m/>
    <m/>
    <m/>
    <m/>
    <m/>
    <m/>
    <m/>
    <m/>
    <m/>
    <s v="Нарушений не было"/>
    <m/>
    <m/>
    <m/>
  </r>
  <r>
    <x v="1"/>
    <x v="2"/>
    <s v="АБС-ЭН"/>
    <x v="5"/>
    <m/>
    <m/>
    <m/>
    <m/>
    <m/>
    <m/>
    <m/>
    <x v="4"/>
    <m/>
    <x v="3"/>
    <x v="8"/>
    <m/>
    <m/>
    <m/>
    <m/>
    <m/>
    <m/>
    <m/>
    <m/>
    <m/>
    <m/>
    <m/>
    <m/>
    <m/>
    <m/>
    <m/>
    <m/>
    <m/>
    <s v="Нарушений не было"/>
    <m/>
    <m/>
    <m/>
  </r>
  <r>
    <x v="1"/>
    <x v="2"/>
    <s v="АБС-ЭН"/>
    <x v="47"/>
    <m/>
    <m/>
    <m/>
    <m/>
    <m/>
    <m/>
    <m/>
    <x v="4"/>
    <m/>
    <x v="3"/>
    <x v="8"/>
    <m/>
    <m/>
    <m/>
    <m/>
    <m/>
    <m/>
    <m/>
    <m/>
    <m/>
    <m/>
    <m/>
    <m/>
    <m/>
    <m/>
    <m/>
    <m/>
    <m/>
    <s v="Нарушений не было"/>
    <m/>
    <m/>
    <m/>
  </r>
  <r>
    <x v="1"/>
    <x v="2"/>
    <s v="АБС-ЭН"/>
    <x v="48"/>
    <m/>
    <m/>
    <m/>
    <m/>
    <m/>
    <m/>
    <m/>
    <x v="4"/>
    <m/>
    <x v="3"/>
    <x v="8"/>
    <m/>
    <m/>
    <m/>
    <m/>
    <m/>
    <m/>
    <m/>
    <m/>
    <m/>
    <m/>
    <m/>
    <m/>
    <m/>
    <m/>
    <m/>
    <m/>
    <m/>
    <s v="Нарушений не было"/>
    <m/>
    <m/>
    <m/>
  </r>
  <r>
    <x v="1"/>
    <x v="2"/>
    <s v="АБС-ЭН"/>
    <x v="49"/>
    <m/>
    <m/>
    <m/>
    <m/>
    <m/>
    <m/>
    <m/>
    <x v="4"/>
    <m/>
    <x v="3"/>
    <x v="8"/>
    <m/>
    <m/>
    <m/>
    <m/>
    <m/>
    <m/>
    <m/>
    <m/>
    <m/>
    <m/>
    <m/>
    <m/>
    <m/>
    <m/>
    <m/>
    <m/>
    <m/>
    <s v="Нарушений не было"/>
    <m/>
    <m/>
    <m/>
  </r>
  <r>
    <x v="1"/>
    <x v="2"/>
    <s v="АБС-ЭН"/>
    <x v="50"/>
    <m/>
    <m/>
    <m/>
    <m/>
    <m/>
    <m/>
    <m/>
    <x v="4"/>
    <m/>
    <x v="3"/>
    <x v="8"/>
    <m/>
    <m/>
    <m/>
    <m/>
    <m/>
    <m/>
    <m/>
    <m/>
    <m/>
    <m/>
    <m/>
    <m/>
    <m/>
    <m/>
    <m/>
    <m/>
    <m/>
    <s v="Нарушений не было"/>
    <m/>
    <m/>
    <m/>
  </r>
  <r>
    <x v="1"/>
    <x v="2"/>
    <s v="АБС-ЭН"/>
    <x v="51"/>
    <m/>
    <m/>
    <m/>
    <m/>
    <m/>
    <m/>
    <m/>
    <x v="4"/>
    <m/>
    <x v="3"/>
    <x v="8"/>
    <m/>
    <m/>
    <m/>
    <m/>
    <m/>
    <m/>
    <m/>
    <m/>
    <m/>
    <m/>
    <m/>
    <m/>
    <m/>
    <m/>
    <m/>
    <m/>
    <m/>
    <s v="Нарушений не было"/>
    <m/>
    <m/>
    <m/>
  </r>
  <r>
    <x v="1"/>
    <x v="2"/>
    <s v="АБС-ЭН"/>
    <x v="6"/>
    <m/>
    <m/>
    <m/>
    <m/>
    <m/>
    <m/>
    <m/>
    <x v="4"/>
    <m/>
    <x v="3"/>
    <x v="8"/>
    <m/>
    <m/>
    <m/>
    <m/>
    <m/>
    <m/>
    <m/>
    <m/>
    <m/>
    <m/>
    <m/>
    <m/>
    <m/>
    <m/>
    <m/>
    <m/>
    <m/>
    <s v="Нарушений не было"/>
    <m/>
    <m/>
    <m/>
  </r>
  <r>
    <x v="1"/>
    <x v="2"/>
    <s v="АБС-ЭН"/>
    <x v="52"/>
    <m/>
    <m/>
    <m/>
    <m/>
    <m/>
    <m/>
    <m/>
    <x v="4"/>
    <m/>
    <x v="3"/>
    <x v="8"/>
    <m/>
    <m/>
    <m/>
    <m/>
    <m/>
    <m/>
    <m/>
    <m/>
    <m/>
    <m/>
    <m/>
    <m/>
    <m/>
    <m/>
    <m/>
    <m/>
    <m/>
    <s v="Нарушений не было"/>
    <m/>
    <m/>
    <m/>
  </r>
  <r>
    <x v="1"/>
    <x v="2"/>
    <s v="АБС-ЭН"/>
    <x v="53"/>
    <m/>
    <m/>
    <m/>
    <m/>
    <m/>
    <m/>
    <m/>
    <x v="4"/>
    <m/>
    <x v="3"/>
    <x v="8"/>
    <m/>
    <m/>
    <m/>
    <m/>
    <m/>
    <m/>
    <m/>
    <m/>
    <m/>
    <m/>
    <m/>
    <m/>
    <m/>
    <m/>
    <m/>
    <m/>
    <m/>
    <s v="Нарушений не было"/>
    <m/>
    <m/>
    <m/>
  </r>
  <r>
    <x v="1"/>
    <x v="2"/>
    <s v="АБС-ЭН"/>
    <x v="54"/>
    <m/>
    <m/>
    <m/>
    <m/>
    <m/>
    <m/>
    <m/>
    <x v="4"/>
    <m/>
    <x v="3"/>
    <x v="8"/>
    <m/>
    <m/>
    <m/>
    <m/>
    <m/>
    <m/>
    <m/>
    <m/>
    <m/>
    <m/>
    <m/>
    <m/>
    <m/>
    <m/>
    <m/>
    <m/>
    <m/>
    <s v="Нарушений не было"/>
    <m/>
    <m/>
    <m/>
  </r>
  <r>
    <x v="1"/>
    <x v="2"/>
    <s v="АБС-ЭН"/>
    <x v="55"/>
    <m/>
    <m/>
    <m/>
    <m/>
    <m/>
    <m/>
    <m/>
    <x v="4"/>
    <m/>
    <x v="3"/>
    <x v="8"/>
    <m/>
    <m/>
    <m/>
    <m/>
    <m/>
    <m/>
    <m/>
    <m/>
    <m/>
    <m/>
    <m/>
    <m/>
    <m/>
    <m/>
    <m/>
    <m/>
    <m/>
    <s v="Нарушений не было"/>
    <m/>
    <m/>
    <m/>
  </r>
  <r>
    <x v="1"/>
    <x v="2"/>
    <s v="АБС-ЭН"/>
    <x v="56"/>
    <m/>
    <m/>
    <m/>
    <m/>
    <m/>
    <m/>
    <m/>
    <x v="4"/>
    <m/>
    <x v="3"/>
    <x v="8"/>
    <m/>
    <m/>
    <m/>
    <m/>
    <m/>
    <m/>
    <m/>
    <m/>
    <m/>
    <m/>
    <m/>
    <m/>
    <m/>
    <m/>
    <m/>
    <m/>
    <m/>
    <s v="Нарушений не было"/>
    <m/>
    <m/>
    <m/>
  </r>
  <r>
    <x v="1"/>
    <x v="2"/>
    <s v="АБС-ЭН"/>
    <x v="7"/>
    <m/>
    <m/>
    <m/>
    <m/>
    <m/>
    <m/>
    <m/>
    <x v="4"/>
    <m/>
    <x v="3"/>
    <x v="8"/>
    <m/>
    <m/>
    <m/>
    <m/>
    <m/>
    <m/>
    <m/>
    <m/>
    <m/>
    <m/>
    <m/>
    <m/>
    <m/>
    <m/>
    <m/>
    <m/>
    <m/>
    <s v="Нарушений не было"/>
    <m/>
    <m/>
    <m/>
  </r>
  <r>
    <x v="1"/>
    <x v="2"/>
    <s v="АБС-ЭН"/>
    <x v="57"/>
    <m/>
    <m/>
    <m/>
    <m/>
    <m/>
    <m/>
    <m/>
    <x v="4"/>
    <m/>
    <x v="3"/>
    <x v="8"/>
    <m/>
    <m/>
    <m/>
    <m/>
    <m/>
    <m/>
    <m/>
    <m/>
    <m/>
    <m/>
    <m/>
    <m/>
    <m/>
    <m/>
    <m/>
    <m/>
    <m/>
    <s v="Нарушений не было"/>
    <m/>
    <m/>
    <m/>
  </r>
  <r>
    <x v="1"/>
    <x v="2"/>
    <s v="АБС-ЭН"/>
    <x v="58"/>
    <m/>
    <m/>
    <m/>
    <m/>
    <m/>
    <m/>
    <m/>
    <x v="4"/>
    <m/>
    <x v="3"/>
    <x v="8"/>
    <m/>
    <m/>
    <m/>
    <m/>
    <m/>
    <m/>
    <m/>
    <m/>
    <m/>
    <m/>
    <m/>
    <m/>
    <m/>
    <m/>
    <m/>
    <m/>
    <m/>
    <s v="Нарушений не было"/>
    <m/>
    <m/>
    <m/>
  </r>
  <r>
    <x v="1"/>
    <x v="2"/>
    <s v="АБС-ЭН"/>
    <x v="59"/>
    <m/>
    <m/>
    <m/>
    <m/>
    <m/>
    <m/>
    <m/>
    <x v="4"/>
    <m/>
    <x v="3"/>
    <x v="8"/>
    <m/>
    <m/>
    <m/>
    <m/>
    <m/>
    <m/>
    <m/>
    <m/>
    <m/>
    <m/>
    <m/>
    <m/>
    <m/>
    <m/>
    <m/>
    <m/>
    <m/>
    <s v="Нарушений не было"/>
    <m/>
    <m/>
    <m/>
  </r>
  <r>
    <x v="1"/>
    <x v="2"/>
    <s v="АБС-ЭН"/>
    <x v="60"/>
    <m/>
    <m/>
    <m/>
    <m/>
    <m/>
    <m/>
    <m/>
    <x v="4"/>
    <m/>
    <x v="3"/>
    <x v="8"/>
    <m/>
    <m/>
    <m/>
    <m/>
    <m/>
    <m/>
    <m/>
    <m/>
    <m/>
    <m/>
    <m/>
    <m/>
    <m/>
    <m/>
    <m/>
    <m/>
    <m/>
    <s v="Нарушений не было"/>
    <m/>
    <m/>
    <m/>
  </r>
  <r>
    <x v="1"/>
    <x v="2"/>
    <s v="АБС-ЭН"/>
    <x v="61"/>
    <m/>
    <m/>
    <m/>
    <m/>
    <m/>
    <m/>
    <m/>
    <x v="4"/>
    <m/>
    <x v="3"/>
    <x v="8"/>
    <m/>
    <m/>
    <m/>
    <m/>
    <m/>
    <m/>
    <m/>
    <m/>
    <m/>
    <m/>
    <m/>
    <m/>
    <m/>
    <m/>
    <m/>
    <m/>
    <m/>
    <s v="Нарушений не было"/>
    <m/>
    <m/>
    <m/>
  </r>
  <r>
    <x v="1"/>
    <x v="2"/>
    <s v="АБС-ЭН"/>
    <x v="314"/>
    <m/>
    <m/>
    <m/>
    <m/>
    <m/>
    <m/>
    <m/>
    <x v="4"/>
    <m/>
    <x v="3"/>
    <x v="8"/>
    <m/>
    <m/>
    <m/>
    <m/>
    <m/>
    <m/>
    <m/>
    <m/>
    <m/>
    <m/>
    <m/>
    <m/>
    <m/>
    <m/>
    <m/>
    <m/>
    <m/>
    <s v="Нарушений не было"/>
    <m/>
    <m/>
    <m/>
  </r>
  <r>
    <x v="1"/>
    <x v="2"/>
    <s v="АБС-ЭН"/>
    <x v="315"/>
    <m/>
    <m/>
    <m/>
    <m/>
    <m/>
    <m/>
    <m/>
    <x v="4"/>
    <m/>
    <x v="3"/>
    <x v="8"/>
    <m/>
    <m/>
    <m/>
    <m/>
    <m/>
    <m/>
    <m/>
    <m/>
    <m/>
    <m/>
    <m/>
    <m/>
    <m/>
    <m/>
    <m/>
    <m/>
    <m/>
    <s v="Нарушений не было"/>
    <m/>
    <m/>
    <m/>
  </r>
  <r>
    <x v="1"/>
    <x v="2"/>
    <s v="АБС-ЭН"/>
    <x v="8"/>
    <m/>
    <m/>
    <m/>
    <m/>
    <m/>
    <m/>
    <m/>
    <x v="4"/>
    <m/>
    <x v="3"/>
    <x v="8"/>
    <m/>
    <m/>
    <m/>
    <m/>
    <m/>
    <m/>
    <m/>
    <m/>
    <m/>
    <m/>
    <m/>
    <m/>
    <m/>
    <m/>
    <m/>
    <m/>
    <m/>
    <s v="Нарушений не было"/>
    <m/>
    <m/>
    <m/>
  </r>
  <r>
    <x v="1"/>
    <x v="2"/>
    <s v="АБС-ЭН"/>
    <x v="316"/>
    <m/>
    <m/>
    <m/>
    <m/>
    <m/>
    <m/>
    <m/>
    <x v="4"/>
    <m/>
    <x v="3"/>
    <x v="8"/>
    <m/>
    <m/>
    <m/>
    <m/>
    <m/>
    <m/>
    <m/>
    <m/>
    <m/>
    <m/>
    <m/>
    <m/>
    <m/>
    <m/>
    <m/>
    <m/>
    <m/>
    <s v="Нарушений не было"/>
    <m/>
    <m/>
    <m/>
  </r>
  <r>
    <x v="1"/>
    <x v="2"/>
    <s v="АБС-ЭН"/>
    <x v="317"/>
    <m/>
    <m/>
    <m/>
    <m/>
    <m/>
    <m/>
    <m/>
    <x v="4"/>
    <m/>
    <x v="3"/>
    <x v="8"/>
    <m/>
    <m/>
    <m/>
    <m/>
    <m/>
    <m/>
    <m/>
    <m/>
    <m/>
    <m/>
    <m/>
    <m/>
    <m/>
    <m/>
    <m/>
    <m/>
    <m/>
    <s v="Нарушений не было"/>
    <m/>
    <m/>
    <m/>
  </r>
  <r>
    <x v="2"/>
    <x v="2"/>
    <s v="АБС-ЭН"/>
    <x v="318"/>
    <m/>
    <m/>
    <m/>
    <m/>
    <m/>
    <m/>
    <m/>
    <x v="4"/>
    <m/>
    <x v="3"/>
    <x v="8"/>
    <m/>
    <m/>
    <m/>
    <m/>
    <m/>
    <m/>
    <m/>
    <m/>
    <m/>
    <m/>
    <m/>
    <m/>
    <m/>
    <m/>
    <m/>
    <m/>
    <m/>
    <s v="Нарушений не было"/>
    <m/>
    <m/>
    <m/>
  </r>
  <r>
    <x v="2"/>
    <x v="2"/>
    <s v="АБС-ЭН"/>
    <x v="319"/>
    <m/>
    <m/>
    <m/>
    <m/>
    <m/>
    <m/>
    <m/>
    <x v="4"/>
    <m/>
    <x v="3"/>
    <x v="8"/>
    <m/>
    <m/>
    <m/>
    <m/>
    <m/>
    <m/>
    <m/>
    <m/>
    <m/>
    <m/>
    <m/>
    <m/>
    <m/>
    <m/>
    <m/>
    <m/>
    <m/>
    <s v="Нарушений не было"/>
    <m/>
    <m/>
    <m/>
  </r>
  <r>
    <x v="2"/>
    <x v="2"/>
    <s v="АБС-ЭН"/>
    <x v="320"/>
    <m/>
    <m/>
    <m/>
    <m/>
    <m/>
    <m/>
    <m/>
    <x v="4"/>
    <m/>
    <x v="3"/>
    <x v="8"/>
    <m/>
    <m/>
    <m/>
    <m/>
    <m/>
    <m/>
    <m/>
    <m/>
    <m/>
    <m/>
    <m/>
    <m/>
    <m/>
    <m/>
    <m/>
    <m/>
    <m/>
    <s v="Нарушений не было"/>
    <m/>
    <m/>
    <m/>
  </r>
  <r>
    <x v="2"/>
    <x v="2"/>
    <s v="АБС-ЭН"/>
    <x v="321"/>
    <m/>
    <m/>
    <m/>
    <m/>
    <m/>
    <m/>
    <m/>
    <x v="4"/>
    <m/>
    <x v="3"/>
    <x v="8"/>
    <m/>
    <m/>
    <m/>
    <m/>
    <m/>
    <m/>
    <m/>
    <m/>
    <m/>
    <m/>
    <m/>
    <m/>
    <m/>
    <m/>
    <m/>
    <m/>
    <m/>
    <s v="Нарушений не было"/>
    <m/>
    <m/>
    <m/>
  </r>
  <r>
    <x v="2"/>
    <x v="2"/>
    <s v="АБС-ЭН"/>
    <x v="62"/>
    <m/>
    <m/>
    <m/>
    <m/>
    <m/>
    <m/>
    <m/>
    <x v="4"/>
    <m/>
    <x v="3"/>
    <x v="8"/>
    <m/>
    <m/>
    <m/>
    <m/>
    <m/>
    <m/>
    <m/>
    <m/>
    <m/>
    <m/>
    <m/>
    <m/>
    <m/>
    <m/>
    <m/>
    <m/>
    <m/>
    <s v="Нарушений не было"/>
    <m/>
    <m/>
    <m/>
  </r>
  <r>
    <x v="2"/>
    <x v="2"/>
    <s v="АБС-ЭН"/>
    <x v="63"/>
    <m/>
    <m/>
    <m/>
    <m/>
    <m/>
    <m/>
    <m/>
    <x v="4"/>
    <m/>
    <x v="3"/>
    <x v="8"/>
    <m/>
    <m/>
    <m/>
    <m/>
    <m/>
    <m/>
    <m/>
    <m/>
    <m/>
    <m/>
    <m/>
    <m/>
    <m/>
    <m/>
    <m/>
    <m/>
    <m/>
    <s v="Нарушений не было"/>
    <m/>
    <m/>
    <m/>
  </r>
  <r>
    <x v="2"/>
    <x v="2"/>
    <s v="АБС-ЭН"/>
    <x v="64"/>
    <m/>
    <m/>
    <m/>
    <m/>
    <m/>
    <m/>
    <m/>
    <x v="4"/>
    <m/>
    <x v="3"/>
    <x v="8"/>
    <m/>
    <m/>
    <m/>
    <m/>
    <m/>
    <m/>
    <m/>
    <m/>
    <m/>
    <m/>
    <m/>
    <m/>
    <m/>
    <m/>
    <m/>
    <m/>
    <m/>
    <s v="Нарушений не было"/>
    <m/>
    <m/>
    <m/>
  </r>
  <r>
    <x v="2"/>
    <x v="2"/>
    <s v="АБС-ЭН"/>
    <x v="65"/>
    <m/>
    <m/>
    <m/>
    <m/>
    <m/>
    <m/>
    <m/>
    <x v="4"/>
    <m/>
    <x v="3"/>
    <x v="8"/>
    <m/>
    <m/>
    <m/>
    <m/>
    <m/>
    <m/>
    <m/>
    <m/>
    <m/>
    <m/>
    <m/>
    <m/>
    <m/>
    <m/>
    <m/>
    <m/>
    <m/>
    <s v="Нарушений не было"/>
    <m/>
    <m/>
    <m/>
  </r>
  <r>
    <x v="2"/>
    <x v="2"/>
    <s v="АБС-ЭН"/>
    <x v="66"/>
    <m/>
    <m/>
    <m/>
    <m/>
    <m/>
    <m/>
    <m/>
    <x v="4"/>
    <m/>
    <x v="3"/>
    <x v="8"/>
    <m/>
    <m/>
    <m/>
    <m/>
    <m/>
    <m/>
    <m/>
    <m/>
    <m/>
    <m/>
    <m/>
    <m/>
    <m/>
    <m/>
    <m/>
    <m/>
    <m/>
    <s v="Нарушений не было"/>
    <m/>
    <m/>
    <m/>
  </r>
  <r>
    <x v="2"/>
    <x v="2"/>
    <s v="АБС-ЭН"/>
    <x v="67"/>
    <m/>
    <m/>
    <m/>
    <m/>
    <m/>
    <m/>
    <m/>
    <x v="4"/>
    <m/>
    <x v="3"/>
    <x v="8"/>
    <m/>
    <m/>
    <m/>
    <m/>
    <m/>
    <m/>
    <m/>
    <m/>
    <m/>
    <m/>
    <m/>
    <m/>
    <m/>
    <m/>
    <m/>
    <m/>
    <m/>
    <s v="Нарушений не было"/>
    <m/>
    <m/>
    <m/>
  </r>
  <r>
    <x v="2"/>
    <x v="2"/>
    <s v="АБС-ЭН"/>
    <x v="68"/>
    <m/>
    <m/>
    <m/>
    <m/>
    <m/>
    <m/>
    <m/>
    <x v="4"/>
    <m/>
    <x v="3"/>
    <x v="8"/>
    <m/>
    <m/>
    <m/>
    <m/>
    <m/>
    <m/>
    <m/>
    <m/>
    <m/>
    <m/>
    <m/>
    <m/>
    <m/>
    <m/>
    <m/>
    <m/>
    <m/>
    <s v="Нарушений не было"/>
    <m/>
    <m/>
    <m/>
  </r>
  <r>
    <x v="2"/>
    <x v="2"/>
    <s v="АБС-ЭН"/>
    <x v="69"/>
    <m/>
    <m/>
    <m/>
    <m/>
    <m/>
    <m/>
    <m/>
    <x v="4"/>
    <m/>
    <x v="3"/>
    <x v="8"/>
    <m/>
    <m/>
    <m/>
    <m/>
    <m/>
    <m/>
    <m/>
    <m/>
    <m/>
    <m/>
    <m/>
    <m/>
    <m/>
    <m/>
    <m/>
    <m/>
    <m/>
    <s v="Нарушений не было"/>
    <m/>
    <m/>
    <m/>
  </r>
  <r>
    <x v="2"/>
    <x v="2"/>
    <s v="АБС-ЭН"/>
    <x v="70"/>
    <d v="1899-12-30T16:20:00"/>
    <d v="2014-03-13T00:00:00"/>
    <d v="1899-12-30T17:00:00"/>
    <d v="1899-12-30T00:40:00"/>
    <n v="2"/>
    <m/>
    <m/>
    <x v="0"/>
    <s v="ДЭС-400"/>
    <x v="5"/>
    <x v="10"/>
    <s v="СУ скв. №4010_x000a_СУ скв. №4020"/>
    <s v="Неисправность датчика давления масла. Произведена замена датчика давления масла и запуск в работу ДЭС-400кВт."/>
    <n v="15.5"/>
    <m/>
    <n v="15.5"/>
    <m/>
    <m/>
    <m/>
    <m/>
    <m/>
    <m/>
    <m/>
    <m/>
    <m/>
    <s v="КП24"/>
    <m/>
    <m/>
    <m/>
    <m/>
    <m/>
    <m/>
  </r>
  <r>
    <x v="2"/>
    <x v="2"/>
    <s v="АБС-ЭН"/>
    <x v="71"/>
    <m/>
    <m/>
    <m/>
    <m/>
    <m/>
    <m/>
    <m/>
    <x v="4"/>
    <m/>
    <x v="3"/>
    <x v="8"/>
    <m/>
    <m/>
    <m/>
    <m/>
    <m/>
    <m/>
    <m/>
    <m/>
    <m/>
    <m/>
    <m/>
    <m/>
    <m/>
    <m/>
    <m/>
    <m/>
    <m/>
    <s v="Нарушений не было"/>
    <m/>
    <m/>
    <m/>
  </r>
  <r>
    <x v="2"/>
    <x v="2"/>
    <s v="АБС-ЭН"/>
    <x v="72"/>
    <m/>
    <m/>
    <m/>
    <m/>
    <m/>
    <m/>
    <m/>
    <x v="4"/>
    <m/>
    <x v="3"/>
    <x v="8"/>
    <m/>
    <m/>
    <m/>
    <m/>
    <m/>
    <m/>
    <m/>
    <m/>
    <m/>
    <m/>
    <m/>
    <m/>
    <m/>
    <m/>
    <m/>
    <m/>
    <m/>
    <s v="Нарушений не было"/>
    <m/>
    <m/>
    <m/>
  </r>
  <r>
    <x v="2"/>
    <x v="2"/>
    <s v="АБС-ЭН"/>
    <x v="73"/>
    <m/>
    <m/>
    <m/>
    <m/>
    <m/>
    <m/>
    <m/>
    <x v="4"/>
    <m/>
    <x v="3"/>
    <x v="8"/>
    <m/>
    <m/>
    <m/>
    <m/>
    <m/>
    <m/>
    <m/>
    <m/>
    <m/>
    <m/>
    <m/>
    <m/>
    <m/>
    <m/>
    <m/>
    <m/>
    <m/>
    <s v="Нарушений не было"/>
    <m/>
    <m/>
    <m/>
  </r>
  <r>
    <x v="2"/>
    <x v="2"/>
    <s v="АБС-ЭН"/>
    <x v="77"/>
    <d v="1899-12-30T05:00:00"/>
    <d v="2014-03-20T00:00:00"/>
    <d v="1899-12-30T05:40:00"/>
    <d v="1899-12-30T00:40:00"/>
    <n v="4"/>
    <m/>
    <m/>
    <x v="0"/>
    <s v="ДЭС-1000"/>
    <x v="5"/>
    <x v="10"/>
    <s v="СУ скв. №4010_x000a_СУ скв. №4020_x000a_СУ скв. №4021_x000a_СУ скв. №4001"/>
    <s v="Индикация &quot;Пожар&quot; на табло контроллера._x000a_Ложное срабатывание датчика."/>
    <n v="21.7"/>
    <m/>
    <n v="21.7"/>
    <m/>
    <m/>
    <m/>
    <m/>
    <m/>
    <m/>
    <m/>
    <m/>
    <m/>
    <s v="КП2"/>
    <m/>
    <m/>
    <m/>
    <m/>
    <m/>
    <m/>
  </r>
  <r>
    <x v="2"/>
    <x v="2"/>
    <s v="АБС-ЭН"/>
    <x v="80"/>
    <d v="1899-12-30T14:30:00"/>
    <d v="2014-03-24T00:00:00"/>
    <d v="1899-12-30T15:00:00"/>
    <d v="1899-12-30T00:30:00"/>
    <n v="20"/>
    <m/>
    <m/>
    <x v="0"/>
    <s v="ЭСН-1"/>
    <x v="2"/>
    <x v="4"/>
    <s v="ВЛ-6кВ Ф-9,14,15 ЗРУ-6кВ, АД-6кВ 500кВт Н-1/7,5,9,8  СУ-0,4кВ ЭЦН КП-5,6,9,14,86; скв. Р-52, Р-57."/>
    <s v="Ложное срабатывание датчика реле температуры масла ГДГ-2"/>
    <n v="50"/>
    <m/>
    <n v="50"/>
    <m/>
    <m/>
    <m/>
    <m/>
    <m/>
    <m/>
    <m/>
    <m/>
    <m/>
    <s v="КП2"/>
    <m/>
    <m/>
    <m/>
    <m/>
    <m/>
    <m/>
  </r>
  <r>
    <x v="2"/>
    <x v="2"/>
    <s v="АБС-ЭН"/>
    <x v="10"/>
    <d v="1899-12-30T05:01:00"/>
    <d v="2014-03-25T00:00:00"/>
    <d v="1899-12-30T06:16:00"/>
    <d v="1899-12-30T01:15:00"/>
    <n v="20"/>
    <m/>
    <m/>
    <x v="0"/>
    <s v="ЭСН-1"/>
    <x v="2"/>
    <x v="4"/>
    <s v="ВЛ-6кВ Ф-9,14,15 ЗРУ-6кВ, АД-6кВ 500кВт Н-1/7,5,9,8  СУ-0,4кВ ЭЦН КП-5,6,9,14,86; скв. Р-52, Р-57."/>
    <s v="Короткое замыкание жил контрольного кабеля цепи управления защит ГДГ-2._x000a_"/>
    <n v="133.30000000000001"/>
    <m/>
    <n v="133.30000000000001"/>
    <m/>
    <m/>
    <m/>
    <m/>
    <m/>
    <m/>
    <m/>
    <m/>
    <m/>
    <s v="КП2"/>
    <m/>
    <m/>
    <m/>
    <m/>
    <m/>
    <m/>
  </r>
  <r>
    <x v="2"/>
    <x v="2"/>
    <s v="АБС-ЭН"/>
    <x v="81"/>
    <m/>
    <m/>
    <m/>
    <m/>
    <m/>
    <m/>
    <m/>
    <x v="4"/>
    <m/>
    <x v="3"/>
    <x v="8"/>
    <m/>
    <m/>
    <m/>
    <m/>
    <m/>
    <m/>
    <m/>
    <m/>
    <m/>
    <m/>
    <m/>
    <m/>
    <m/>
    <m/>
    <m/>
    <m/>
    <m/>
    <s v="Нарушений не было"/>
    <m/>
    <m/>
    <m/>
  </r>
  <r>
    <x v="2"/>
    <x v="2"/>
    <s v="АБС-ЭН"/>
    <x v="82"/>
    <m/>
    <m/>
    <m/>
    <m/>
    <m/>
    <m/>
    <m/>
    <x v="4"/>
    <m/>
    <x v="3"/>
    <x v="8"/>
    <m/>
    <m/>
    <m/>
    <m/>
    <m/>
    <m/>
    <m/>
    <m/>
    <m/>
    <m/>
    <m/>
    <m/>
    <m/>
    <m/>
    <m/>
    <m/>
    <m/>
    <s v="Нарушений не было"/>
    <m/>
    <m/>
    <m/>
  </r>
  <r>
    <x v="2"/>
    <x v="2"/>
    <s v="АБС-ЭН"/>
    <x v="83"/>
    <d v="1899-12-30T15:49:00"/>
    <d v="2014-03-28T00:00:00"/>
    <d v="1899-12-30T16:00:00"/>
    <d v="1899-12-30T00:11:00"/>
    <n v="20"/>
    <m/>
    <m/>
    <x v="0"/>
    <s v="ЭСН-1"/>
    <x v="2"/>
    <x v="4"/>
    <s v="ВЛ-6кВ Ф-9,14,15 ЗРУ-6кВ, АД-6кВ 500кВт Н-1/7,5,9,8  СУ-0,4кВ ЭЦН КП-5,6,9,14,86; скв. Р-52, Р-57."/>
    <s v="Выход из строя блока управления BU/TEL-220-05A СВВ-6кВ яч.№12 ЗРУ-6кВ &quot;ЭСН-1&quot;"/>
    <n v="52.3"/>
    <m/>
    <n v="52.3"/>
    <m/>
    <m/>
    <m/>
    <m/>
    <m/>
    <m/>
    <m/>
    <m/>
    <m/>
    <s v="КП2"/>
    <m/>
    <m/>
    <m/>
    <m/>
    <m/>
    <m/>
  </r>
  <r>
    <x v="2"/>
    <x v="2"/>
    <s v="АБС-ЭН"/>
    <x v="84"/>
    <m/>
    <m/>
    <m/>
    <m/>
    <m/>
    <m/>
    <m/>
    <x v="4"/>
    <m/>
    <x v="3"/>
    <x v="8"/>
    <m/>
    <m/>
    <m/>
    <m/>
    <m/>
    <m/>
    <m/>
    <m/>
    <m/>
    <m/>
    <m/>
    <m/>
    <m/>
    <m/>
    <m/>
    <m/>
    <m/>
    <s v="Нарушений не было"/>
    <m/>
    <m/>
    <m/>
  </r>
  <r>
    <x v="2"/>
    <x v="2"/>
    <s v="АБС-ЭН"/>
    <x v="85"/>
    <m/>
    <m/>
    <m/>
    <m/>
    <m/>
    <m/>
    <m/>
    <x v="4"/>
    <m/>
    <x v="3"/>
    <x v="8"/>
    <m/>
    <m/>
    <m/>
    <m/>
    <m/>
    <m/>
    <m/>
    <m/>
    <m/>
    <m/>
    <m/>
    <m/>
    <m/>
    <m/>
    <m/>
    <m/>
    <m/>
    <s v="Нарушений не было"/>
    <m/>
    <m/>
    <m/>
  </r>
  <r>
    <x v="2"/>
    <x v="2"/>
    <s v="АБС-ЭН"/>
    <x v="86"/>
    <m/>
    <m/>
    <m/>
    <m/>
    <m/>
    <m/>
    <m/>
    <x v="4"/>
    <m/>
    <x v="3"/>
    <x v="8"/>
    <m/>
    <m/>
    <m/>
    <m/>
    <m/>
    <m/>
    <m/>
    <m/>
    <m/>
    <m/>
    <m/>
    <m/>
    <m/>
    <m/>
    <m/>
    <m/>
    <m/>
    <s v="Нарушений не было"/>
    <m/>
    <m/>
    <m/>
  </r>
  <r>
    <x v="3"/>
    <x v="2"/>
    <s v="АБС-ЭН"/>
    <x v="87"/>
    <m/>
    <m/>
    <m/>
    <m/>
    <m/>
    <m/>
    <m/>
    <x v="4"/>
    <m/>
    <x v="3"/>
    <x v="8"/>
    <m/>
    <m/>
    <m/>
    <m/>
    <m/>
    <m/>
    <m/>
    <m/>
    <m/>
    <m/>
    <m/>
    <m/>
    <m/>
    <m/>
    <m/>
    <m/>
    <m/>
    <s v="Нарушений не было"/>
    <m/>
    <m/>
    <m/>
  </r>
  <r>
    <x v="3"/>
    <x v="2"/>
    <s v="АБС-ЭН"/>
    <x v="87"/>
    <d v="1899-12-30T18:07:00"/>
    <d v="2014-04-02T00:00:00"/>
    <d v="1899-12-30T18:45:00"/>
    <d v="1899-12-30T00:38:00"/>
    <n v="3"/>
    <m/>
    <m/>
    <x v="0"/>
    <s v="ВЛ-6кВ &quot;Ф-1&quot; ПС-110/35/6кВ &quot;Транзитная&quot; "/>
    <x v="2"/>
    <x v="2"/>
    <s v="СУ скв.1603_x000a_СУ скв.1604_x000a_СУ скв.1678"/>
    <s v="Оплавление неподвижного контакта ножа ЛР-6кВ фазы-С опоры № 73/100/63"/>
    <n v="15.7"/>
    <m/>
    <n v="15.7"/>
    <m/>
    <s v="2012г."/>
    <s v="РЛНД-10"/>
    <s v="ЗАО &quot;ЗЭТО&quot;г. Великие Луки"/>
    <s v="ноябрь 2013г"/>
    <n v="100"/>
    <s v="май 2014г."/>
    <s v="нет"/>
    <s v="май 2013г."/>
    <s v="КП23"/>
    <m/>
    <m/>
    <m/>
    <m/>
    <m/>
    <m/>
  </r>
  <r>
    <x v="3"/>
    <x v="2"/>
    <s v="АБС-ЭН"/>
    <x v="88"/>
    <d v="1899-12-30T15:37:00"/>
    <d v="2014-04-03T00:00:00"/>
    <d v="1899-12-30T16:10:00"/>
    <d v="1899-12-30T00:33:00"/>
    <n v="10"/>
    <m/>
    <m/>
    <x v="0"/>
    <s v="Отключение ГТУ-3 ЭСН-2"/>
    <x v="2"/>
    <x v="4"/>
    <s v="СУ скв. № 1514,1435, 1594, 1598, 1724, 1601, 1431, 1770, 1438, 1437."/>
    <s v="Останов ГТУ - 3 с индикацией сигнала &quot;Высокая вибрация на редукторе&quot;"/>
    <n v="47"/>
    <m/>
    <n v="47"/>
    <m/>
    <m/>
    <m/>
    <m/>
    <m/>
    <m/>
    <m/>
    <m/>
    <m/>
    <s v="КП9"/>
    <m/>
    <m/>
    <m/>
    <m/>
    <m/>
    <m/>
  </r>
  <r>
    <x v="3"/>
    <x v="2"/>
    <s v="АБС-ЭН"/>
    <x v="89"/>
    <m/>
    <m/>
    <m/>
    <m/>
    <m/>
    <m/>
    <m/>
    <x v="4"/>
    <m/>
    <x v="3"/>
    <x v="8"/>
    <m/>
    <m/>
    <m/>
    <m/>
    <m/>
    <m/>
    <m/>
    <m/>
    <m/>
    <m/>
    <m/>
    <m/>
    <m/>
    <m/>
    <m/>
    <m/>
    <m/>
    <s v="Нарушений не было"/>
    <m/>
    <m/>
    <m/>
  </r>
  <r>
    <x v="3"/>
    <x v="2"/>
    <s v="АБС-ЭН"/>
    <x v="89"/>
    <m/>
    <m/>
    <m/>
    <m/>
    <m/>
    <m/>
    <m/>
    <x v="4"/>
    <m/>
    <x v="3"/>
    <x v="8"/>
    <m/>
    <m/>
    <m/>
    <m/>
    <m/>
    <m/>
    <m/>
    <m/>
    <m/>
    <m/>
    <m/>
    <m/>
    <m/>
    <m/>
    <m/>
    <m/>
    <m/>
    <s v="Нарушений не было"/>
    <m/>
    <m/>
    <m/>
  </r>
  <r>
    <x v="3"/>
    <x v="2"/>
    <s v="АБС-ЭН"/>
    <x v="90"/>
    <m/>
    <m/>
    <m/>
    <m/>
    <m/>
    <m/>
    <m/>
    <x v="4"/>
    <m/>
    <x v="3"/>
    <x v="8"/>
    <m/>
    <m/>
    <m/>
    <m/>
    <m/>
    <m/>
    <m/>
    <m/>
    <m/>
    <m/>
    <m/>
    <m/>
    <m/>
    <m/>
    <m/>
    <m/>
    <m/>
    <s v="Нарушений не было"/>
    <m/>
    <m/>
    <m/>
  </r>
  <r>
    <x v="3"/>
    <x v="2"/>
    <s v="АБС-ЭН"/>
    <x v="90"/>
    <m/>
    <m/>
    <m/>
    <m/>
    <m/>
    <m/>
    <m/>
    <x v="4"/>
    <m/>
    <x v="3"/>
    <x v="8"/>
    <m/>
    <m/>
    <m/>
    <m/>
    <m/>
    <m/>
    <m/>
    <m/>
    <m/>
    <m/>
    <m/>
    <m/>
    <m/>
    <m/>
    <m/>
    <m/>
    <m/>
    <s v="Нарушений не было"/>
    <m/>
    <m/>
    <m/>
  </r>
  <r>
    <x v="3"/>
    <x v="2"/>
    <s v="АБС-ЭН"/>
    <x v="91"/>
    <m/>
    <m/>
    <m/>
    <m/>
    <m/>
    <m/>
    <m/>
    <x v="4"/>
    <m/>
    <x v="3"/>
    <x v="8"/>
    <m/>
    <m/>
    <m/>
    <m/>
    <m/>
    <m/>
    <m/>
    <m/>
    <m/>
    <m/>
    <m/>
    <m/>
    <m/>
    <m/>
    <m/>
    <m/>
    <m/>
    <s v="Нарушений не было"/>
    <m/>
    <m/>
    <m/>
  </r>
  <r>
    <x v="3"/>
    <x v="2"/>
    <s v="АБС-ЭН"/>
    <x v="91"/>
    <m/>
    <m/>
    <m/>
    <m/>
    <m/>
    <m/>
    <m/>
    <x v="4"/>
    <m/>
    <x v="3"/>
    <x v="8"/>
    <m/>
    <m/>
    <m/>
    <m/>
    <m/>
    <m/>
    <m/>
    <m/>
    <m/>
    <m/>
    <m/>
    <m/>
    <m/>
    <m/>
    <m/>
    <m/>
    <m/>
    <s v="Нарушений не было"/>
    <m/>
    <m/>
    <m/>
  </r>
  <r>
    <x v="3"/>
    <x v="2"/>
    <s v="АБС-ЭН"/>
    <x v="92"/>
    <m/>
    <m/>
    <m/>
    <m/>
    <m/>
    <m/>
    <m/>
    <x v="4"/>
    <m/>
    <x v="3"/>
    <x v="8"/>
    <m/>
    <m/>
    <m/>
    <m/>
    <m/>
    <m/>
    <m/>
    <m/>
    <m/>
    <m/>
    <m/>
    <m/>
    <m/>
    <m/>
    <m/>
    <m/>
    <m/>
    <s v="Нарушений не было"/>
    <m/>
    <m/>
    <m/>
  </r>
  <r>
    <x v="3"/>
    <x v="2"/>
    <s v="АБС-ЭН"/>
    <x v="93"/>
    <m/>
    <m/>
    <m/>
    <m/>
    <m/>
    <m/>
    <m/>
    <x v="4"/>
    <m/>
    <x v="3"/>
    <x v="8"/>
    <m/>
    <m/>
    <m/>
    <m/>
    <m/>
    <m/>
    <m/>
    <m/>
    <m/>
    <m/>
    <m/>
    <m/>
    <m/>
    <m/>
    <m/>
    <m/>
    <m/>
    <s v="Нарушений не было"/>
    <m/>
    <m/>
    <m/>
  </r>
  <r>
    <x v="3"/>
    <x v="2"/>
    <s v="АБС-ЭН"/>
    <x v="94"/>
    <m/>
    <m/>
    <m/>
    <m/>
    <m/>
    <m/>
    <m/>
    <x v="4"/>
    <m/>
    <x v="3"/>
    <x v="8"/>
    <m/>
    <m/>
    <m/>
    <m/>
    <m/>
    <m/>
    <m/>
    <m/>
    <m/>
    <m/>
    <m/>
    <m/>
    <m/>
    <m/>
    <m/>
    <m/>
    <m/>
    <s v="Нарушений не было"/>
    <m/>
    <m/>
    <m/>
  </r>
  <r>
    <x v="3"/>
    <x v="2"/>
    <s v="АБС-ЭН"/>
    <x v="95"/>
    <m/>
    <m/>
    <m/>
    <m/>
    <m/>
    <m/>
    <m/>
    <x v="4"/>
    <m/>
    <x v="3"/>
    <x v="8"/>
    <m/>
    <m/>
    <m/>
    <m/>
    <m/>
    <m/>
    <m/>
    <m/>
    <m/>
    <m/>
    <m/>
    <m/>
    <m/>
    <m/>
    <m/>
    <m/>
    <m/>
    <s v="Нарушений не было"/>
    <m/>
    <m/>
    <m/>
  </r>
  <r>
    <x v="3"/>
    <x v="2"/>
    <s v="АБС-ЭН"/>
    <x v="96"/>
    <m/>
    <m/>
    <m/>
    <m/>
    <m/>
    <m/>
    <m/>
    <x v="4"/>
    <m/>
    <x v="3"/>
    <x v="8"/>
    <m/>
    <m/>
    <m/>
    <m/>
    <m/>
    <m/>
    <m/>
    <m/>
    <m/>
    <m/>
    <m/>
    <m/>
    <m/>
    <m/>
    <m/>
    <m/>
    <m/>
    <s v="Нарушений не было"/>
    <m/>
    <m/>
    <m/>
  </r>
  <r>
    <x v="3"/>
    <x v="2"/>
    <s v="АБС-ЭН"/>
    <x v="97"/>
    <m/>
    <m/>
    <m/>
    <m/>
    <m/>
    <m/>
    <m/>
    <x v="4"/>
    <m/>
    <x v="3"/>
    <x v="8"/>
    <m/>
    <m/>
    <m/>
    <m/>
    <m/>
    <m/>
    <m/>
    <m/>
    <m/>
    <m/>
    <m/>
    <m/>
    <m/>
    <m/>
    <m/>
    <m/>
    <m/>
    <s v="Нарушений не было"/>
    <m/>
    <m/>
    <m/>
  </r>
  <r>
    <x v="3"/>
    <x v="2"/>
    <s v="АБС-ЭН"/>
    <x v="98"/>
    <m/>
    <m/>
    <m/>
    <m/>
    <m/>
    <m/>
    <m/>
    <x v="4"/>
    <m/>
    <x v="3"/>
    <x v="8"/>
    <m/>
    <m/>
    <m/>
    <m/>
    <m/>
    <m/>
    <m/>
    <m/>
    <m/>
    <m/>
    <m/>
    <m/>
    <m/>
    <m/>
    <m/>
    <m/>
    <m/>
    <s v="Нарушений не было"/>
    <m/>
    <m/>
    <m/>
  </r>
  <r>
    <x v="3"/>
    <x v="2"/>
    <s v="АБС-ЭН"/>
    <x v="12"/>
    <m/>
    <m/>
    <m/>
    <m/>
    <m/>
    <m/>
    <m/>
    <x v="4"/>
    <m/>
    <x v="3"/>
    <x v="8"/>
    <m/>
    <m/>
    <m/>
    <m/>
    <m/>
    <m/>
    <m/>
    <m/>
    <m/>
    <m/>
    <m/>
    <m/>
    <m/>
    <m/>
    <m/>
    <m/>
    <m/>
    <s v="Нарушений не было"/>
    <m/>
    <m/>
    <m/>
  </r>
  <r>
    <x v="3"/>
    <x v="2"/>
    <s v="АБС-ЭН"/>
    <x v="99"/>
    <m/>
    <m/>
    <m/>
    <m/>
    <m/>
    <m/>
    <m/>
    <x v="4"/>
    <m/>
    <x v="3"/>
    <x v="8"/>
    <m/>
    <m/>
    <m/>
    <m/>
    <m/>
    <m/>
    <m/>
    <m/>
    <m/>
    <m/>
    <m/>
    <m/>
    <m/>
    <m/>
    <m/>
    <m/>
    <m/>
    <s v="Нарушений не было"/>
    <m/>
    <m/>
    <m/>
  </r>
  <r>
    <x v="3"/>
    <x v="2"/>
    <s v="АБС-ЭН"/>
    <x v="100"/>
    <m/>
    <m/>
    <m/>
    <m/>
    <m/>
    <m/>
    <m/>
    <x v="4"/>
    <m/>
    <x v="3"/>
    <x v="8"/>
    <m/>
    <m/>
    <m/>
    <m/>
    <m/>
    <m/>
    <m/>
    <m/>
    <m/>
    <m/>
    <m/>
    <m/>
    <m/>
    <m/>
    <m/>
    <m/>
    <m/>
    <s v="Нарушений не было"/>
    <m/>
    <m/>
    <m/>
  </r>
  <r>
    <x v="3"/>
    <x v="2"/>
    <s v="АБС-ЭН"/>
    <x v="101"/>
    <m/>
    <m/>
    <m/>
    <m/>
    <m/>
    <m/>
    <m/>
    <x v="4"/>
    <m/>
    <x v="3"/>
    <x v="8"/>
    <m/>
    <m/>
    <m/>
    <m/>
    <m/>
    <m/>
    <m/>
    <m/>
    <m/>
    <m/>
    <m/>
    <m/>
    <m/>
    <m/>
    <m/>
    <m/>
    <m/>
    <s v="Нарушений не было"/>
    <m/>
    <m/>
    <m/>
  </r>
  <r>
    <x v="3"/>
    <x v="2"/>
    <s v="АБС-ЭН"/>
    <x v="102"/>
    <m/>
    <m/>
    <m/>
    <m/>
    <m/>
    <m/>
    <m/>
    <x v="4"/>
    <m/>
    <x v="3"/>
    <x v="8"/>
    <m/>
    <m/>
    <m/>
    <m/>
    <m/>
    <m/>
    <m/>
    <m/>
    <m/>
    <m/>
    <m/>
    <m/>
    <m/>
    <m/>
    <m/>
    <m/>
    <m/>
    <s v="Нарушений не было"/>
    <m/>
    <m/>
    <m/>
  </r>
  <r>
    <x v="3"/>
    <x v="2"/>
    <s v="АБС-ЭН"/>
    <x v="103"/>
    <m/>
    <m/>
    <m/>
    <m/>
    <m/>
    <m/>
    <m/>
    <x v="4"/>
    <m/>
    <x v="3"/>
    <x v="8"/>
    <m/>
    <m/>
    <m/>
    <m/>
    <m/>
    <m/>
    <m/>
    <m/>
    <m/>
    <m/>
    <m/>
    <m/>
    <m/>
    <m/>
    <m/>
    <m/>
    <m/>
    <s v="Нарушений не было"/>
    <m/>
    <m/>
    <m/>
  </r>
  <r>
    <x v="3"/>
    <x v="2"/>
    <s v="АБС-ЭН"/>
    <x v="104"/>
    <m/>
    <m/>
    <m/>
    <m/>
    <m/>
    <m/>
    <m/>
    <x v="4"/>
    <m/>
    <x v="3"/>
    <x v="8"/>
    <m/>
    <m/>
    <m/>
    <m/>
    <m/>
    <m/>
    <m/>
    <m/>
    <m/>
    <m/>
    <m/>
    <m/>
    <m/>
    <m/>
    <m/>
    <m/>
    <m/>
    <s v="Нарушений не было"/>
    <m/>
    <m/>
    <m/>
  </r>
  <r>
    <x v="3"/>
    <x v="2"/>
    <s v="АБС-ЭН"/>
    <x v="105"/>
    <m/>
    <m/>
    <m/>
    <m/>
    <m/>
    <m/>
    <m/>
    <x v="4"/>
    <m/>
    <x v="3"/>
    <x v="8"/>
    <m/>
    <m/>
    <m/>
    <m/>
    <m/>
    <m/>
    <m/>
    <m/>
    <m/>
    <m/>
    <m/>
    <m/>
    <m/>
    <m/>
    <m/>
    <m/>
    <m/>
    <s v="Нарушений не было"/>
    <m/>
    <m/>
    <m/>
  </r>
  <r>
    <x v="3"/>
    <x v="2"/>
    <s v="АБС-ЭН"/>
    <x v="13"/>
    <m/>
    <m/>
    <m/>
    <m/>
    <m/>
    <m/>
    <m/>
    <x v="4"/>
    <m/>
    <x v="3"/>
    <x v="8"/>
    <m/>
    <m/>
    <m/>
    <m/>
    <m/>
    <m/>
    <m/>
    <m/>
    <m/>
    <m/>
    <m/>
    <m/>
    <m/>
    <m/>
    <m/>
    <m/>
    <m/>
    <s v="Нарушений не было"/>
    <m/>
    <m/>
    <m/>
  </r>
  <r>
    <x v="3"/>
    <x v="2"/>
    <s v="АБС-ЭН"/>
    <x v="106"/>
    <m/>
    <m/>
    <m/>
    <m/>
    <m/>
    <m/>
    <m/>
    <x v="4"/>
    <m/>
    <x v="3"/>
    <x v="8"/>
    <m/>
    <m/>
    <m/>
    <m/>
    <m/>
    <m/>
    <m/>
    <m/>
    <m/>
    <m/>
    <m/>
    <m/>
    <m/>
    <m/>
    <m/>
    <m/>
    <m/>
    <s v="Нарушений не было"/>
    <m/>
    <m/>
    <m/>
  </r>
  <r>
    <x v="3"/>
    <x v="2"/>
    <s v="АБС-ЭН"/>
    <x v="107"/>
    <m/>
    <m/>
    <m/>
    <m/>
    <m/>
    <m/>
    <m/>
    <x v="4"/>
    <m/>
    <x v="3"/>
    <x v="8"/>
    <m/>
    <m/>
    <m/>
    <m/>
    <m/>
    <m/>
    <m/>
    <m/>
    <m/>
    <m/>
    <m/>
    <m/>
    <m/>
    <m/>
    <m/>
    <m/>
    <m/>
    <s v="Нарушений не было"/>
    <m/>
    <m/>
    <m/>
  </r>
  <r>
    <x v="3"/>
    <x v="2"/>
    <s v="АБС-ЭН"/>
    <x v="108"/>
    <m/>
    <m/>
    <m/>
    <m/>
    <m/>
    <m/>
    <m/>
    <x v="4"/>
    <m/>
    <x v="3"/>
    <x v="8"/>
    <m/>
    <m/>
    <m/>
    <m/>
    <m/>
    <m/>
    <m/>
    <m/>
    <m/>
    <m/>
    <m/>
    <m/>
    <m/>
    <m/>
    <m/>
    <m/>
    <m/>
    <s v="Нарушений не было"/>
    <m/>
    <m/>
    <m/>
  </r>
  <r>
    <x v="3"/>
    <x v="2"/>
    <s v="АБС-ЭН"/>
    <x v="109"/>
    <m/>
    <m/>
    <m/>
    <m/>
    <m/>
    <m/>
    <m/>
    <x v="4"/>
    <m/>
    <x v="3"/>
    <x v="8"/>
    <m/>
    <m/>
    <m/>
    <m/>
    <m/>
    <m/>
    <m/>
    <m/>
    <m/>
    <m/>
    <m/>
    <m/>
    <m/>
    <m/>
    <m/>
    <m/>
    <m/>
    <s v="Нарушений не было"/>
    <m/>
    <m/>
    <m/>
  </r>
  <r>
    <x v="3"/>
    <x v="2"/>
    <s v="АБС-ЭН"/>
    <x v="110"/>
    <m/>
    <m/>
    <m/>
    <m/>
    <m/>
    <m/>
    <m/>
    <x v="4"/>
    <m/>
    <x v="3"/>
    <x v="8"/>
    <m/>
    <m/>
    <m/>
    <m/>
    <m/>
    <m/>
    <m/>
    <m/>
    <m/>
    <m/>
    <m/>
    <m/>
    <m/>
    <m/>
    <m/>
    <m/>
    <m/>
    <s v="Нарушений не было"/>
    <m/>
    <m/>
    <m/>
  </r>
  <r>
    <x v="3"/>
    <x v="2"/>
    <s v="АБС-ЭН"/>
    <x v="322"/>
    <m/>
    <m/>
    <m/>
    <m/>
    <m/>
    <m/>
    <m/>
    <x v="4"/>
    <m/>
    <x v="3"/>
    <x v="8"/>
    <m/>
    <m/>
    <m/>
    <m/>
    <m/>
    <m/>
    <m/>
    <m/>
    <m/>
    <m/>
    <m/>
    <m/>
    <m/>
    <m/>
    <m/>
    <m/>
    <m/>
    <s v="Нарушений не было"/>
    <m/>
    <m/>
    <m/>
  </r>
  <r>
    <x v="3"/>
    <x v="2"/>
    <s v="АБС-ЭН"/>
    <x v="323"/>
    <m/>
    <m/>
    <m/>
    <m/>
    <m/>
    <m/>
    <m/>
    <x v="4"/>
    <m/>
    <x v="3"/>
    <x v="8"/>
    <m/>
    <m/>
    <m/>
    <m/>
    <m/>
    <m/>
    <m/>
    <m/>
    <m/>
    <m/>
    <m/>
    <m/>
    <m/>
    <m/>
    <m/>
    <m/>
    <m/>
    <s v="Нарушений не было"/>
    <m/>
    <m/>
    <m/>
  </r>
  <r>
    <x v="3"/>
    <x v="2"/>
    <s v="АБС-ЭН"/>
    <x v="324"/>
    <m/>
    <m/>
    <m/>
    <m/>
    <m/>
    <m/>
    <m/>
    <x v="4"/>
    <m/>
    <x v="3"/>
    <x v="8"/>
    <m/>
    <m/>
    <m/>
    <m/>
    <m/>
    <m/>
    <m/>
    <m/>
    <m/>
    <m/>
    <m/>
    <m/>
    <m/>
    <m/>
    <m/>
    <m/>
    <m/>
    <s v="Нарушений не было"/>
    <m/>
    <m/>
    <m/>
  </r>
  <r>
    <x v="4"/>
    <x v="2"/>
    <s v="АБС-ЭН"/>
    <x v="14"/>
    <m/>
    <m/>
    <m/>
    <m/>
    <m/>
    <m/>
    <m/>
    <x v="4"/>
    <m/>
    <x v="3"/>
    <x v="8"/>
    <m/>
    <m/>
    <m/>
    <m/>
    <m/>
    <m/>
    <m/>
    <m/>
    <m/>
    <m/>
    <m/>
    <m/>
    <m/>
    <m/>
    <m/>
    <m/>
    <m/>
    <s v="Нарушений не было"/>
    <m/>
    <m/>
    <m/>
  </r>
  <r>
    <x v="4"/>
    <x v="2"/>
    <s v="АБС-ЭН"/>
    <x v="15"/>
    <m/>
    <m/>
    <m/>
    <m/>
    <m/>
    <m/>
    <m/>
    <x v="4"/>
    <m/>
    <x v="3"/>
    <x v="8"/>
    <m/>
    <m/>
    <m/>
    <m/>
    <m/>
    <m/>
    <m/>
    <m/>
    <m/>
    <m/>
    <m/>
    <m/>
    <m/>
    <m/>
    <m/>
    <m/>
    <m/>
    <s v="Нарушений не было"/>
    <m/>
    <m/>
    <m/>
  </r>
  <r>
    <x v="4"/>
    <x v="2"/>
    <s v="АБС-ЭН"/>
    <x v="325"/>
    <m/>
    <m/>
    <m/>
    <m/>
    <m/>
    <m/>
    <m/>
    <x v="4"/>
    <m/>
    <x v="3"/>
    <x v="8"/>
    <m/>
    <m/>
    <m/>
    <m/>
    <m/>
    <m/>
    <m/>
    <m/>
    <m/>
    <m/>
    <m/>
    <m/>
    <m/>
    <m/>
    <m/>
    <m/>
    <m/>
    <s v="Нарушений не было"/>
    <m/>
    <m/>
    <m/>
  </r>
  <r>
    <x v="4"/>
    <x v="2"/>
    <s v="АБС-ЭН"/>
    <x v="111"/>
    <m/>
    <m/>
    <m/>
    <m/>
    <m/>
    <m/>
    <m/>
    <x v="4"/>
    <m/>
    <x v="3"/>
    <x v="8"/>
    <m/>
    <m/>
    <m/>
    <m/>
    <m/>
    <m/>
    <m/>
    <m/>
    <m/>
    <m/>
    <m/>
    <m/>
    <m/>
    <m/>
    <m/>
    <m/>
    <m/>
    <s v="Нарушений не было"/>
    <m/>
    <m/>
    <m/>
  </r>
  <r>
    <x v="4"/>
    <x v="2"/>
    <s v="АБС-ЭН"/>
    <x v="112"/>
    <m/>
    <m/>
    <m/>
    <m/>
    <m/>
    <m/>
    <m/>
    <x v="4"/>
    <m/>
    <x v="3"/>
    <x v="8"/>
    <m/>
    <m/>
    <m/>
    <m/>
    <m/>
    <m/>
    <m/>
    <m/>
    <m/>
    <m/>
    <m/>
    <m/>
    <m/>
    <m/>
    <m/>
    <m/>
    <m/>
    <s v="Нарушений не было"/>
    <m/>
    <m/>
    <m/>
  </r>
  <r>
    <x v="4"/>
    <x v="2"/>
    <s v="АБС-ЭН"/>
    <x v="113"/>
    <m/>
    <m/>
    <m/>
    <m/>
    <m/>
    <m/>
    <m/>
    <x v="4"/>
    <m/>
    <x v="3"/>
    <x v="8"/>
    <m/>
    <m/>
    <m/>
    <m/>
    <m/>
    <m/>
    <m/>
    <m/>
    <m/>
    <m/>
    <m/>
    <m/>
    <m/>
    <m/>
    <m/>
    <m/>
    <m/>
    <s v="Нарушений не было"/>
    <m/>
    <m/>
    <m/>
  </r>
  <r>
    <x v="4"/>
    <x v="2"/>
    <s v="АБС-ЭН"/>
    <x v="114"/>
    <m/>
    <m/>
    <m/>
    <m/>
    <m/>
    <m/>
    <m/>
    <x v="4"/>
    <m/>
    <x v="3"/>
    <x v="8"/>
    <m/>
    <m/>
    <m/>
    <m/>
    <m/>
    <m/>
    <m/>
    <m/>
    <m/>
    <m/>
    <m/>
    <m/>
    <m/>
    <m/>
    <m/>
    <m/>
    <m/>
    <s v="Нарушений не было"/>
    <m/>
    <m/>
    <m/>
  </r>
  <r>
    <x v="4"/>
    <x v="2"/>
    <s v="АБС-ЭН"/>
    <x v="115"/>
    <m/>
    <m/>
    <m/>
    <m/>
    <m/>
    <m/>
    <m/>
    <x v="4"/>
    <m/>
    <x v="3"/>
    <x v="8"/>
    <m/>
    <m/>
    <m/>
    <m/>
    <m/>
    <m/>
    <m/>
    <m/>
    <m/>
    <m/>
    <m/>
    <m/>
    <m/>
    <m/>
    <m/>
    <m/>
    <m/>
    <s v="Нарушений не было"/>
    <m/>
    <m/>
    <m/>
  </r>
  <r>
    <x v="4"/>
    <x v="2"/>
    <s v="АБС-ЭН"/>
    <x v="116"/>
    <m/>
    <m/>
    <m/>
    <m/>
    <m/>
    <m/>
    <m/>
    <x v="4"/>
    <m/>
    <x v="3"/>
    <x v="8"/>
    <m/>
    <m/>
    <m/>
    <m/>
    <m/>
    <m/>
    <m/>
    <m/>
    <m/>
    <m/>
    <m/>
    <m/>
    <m/>
    <m/>
    <m/>
    <m/>
    <m/>
    <s v="Нарушений не было"/>
    <m/>
    <m/>
    <m/>
  </r>
  <r>
    <x v="4"/>
    <x v="2"/>
    <s v="АБС-ЭН"/>
    <x v="117"/>
    <d v="1899-12-30T14:54:00"/>
    <m/>
    <m/>
    <m/>
    <m/>
    <m/>
    <m/>
    <x v="0"/>
    <s v="Отключение ГТУ-2 ЭСН-2"/>
    <x v="2"/>
    <x v="4"/>
    <m/>
    <s v="Останов ГТУ - 2 с индикацией сигнала &quot;Очень низкое давление подачи смазочного масла&quot;"/>
    <m/>
    <m/>
    <m/>
    <m/>
    <m/>
    <m/>
    <m/>
    <m/>
    <m/>
    <m/>
    <m/>
    <m/>
    <m/>
    <m/>
    <m/>
    <m/>
    <m/>
    <m/>
    <m/>
  </r>
  <r>
    <x v="4"/>
    <x v="2"/>
    <s v="АБС-ЭН"/>
    <x v="117"/>
    <d v="1899-12-30T14:54:00"/>
    <m/>
    <m/>
    <m/>
    <m/>
    <m/>
    <m/>
    <x v="0"/>
    <s v="Отключение ГТУ-2 ЭСН-2"/>
    <x v="2"/>
    <x v="4"/>
    <m/>
    <s v="Останов ГТУ - 2 с индикацией сигнала &quot;Очень низкое давление подачи смазочного масла&quot;"/>
    <m/>
    <m/>
    <m/>
    <m/>
    <m/>
    <m/>
    <m/>
    <m/>
    <m/>
    <m/>
    <m/>
    <m/>
    <m/>
    <m/>
    <m/>
    <m/>
    <m/>
    <m/>
    <m/>
  </r>
  <r>
    <x v="4"/>
    <x v="2"/>
    <s v="АБС-ЭН"/>
    <x v="118"/>
    <m/>
    <m/>
    <m/>
    <m/>
    <m/>
    <m/>
    <m/>
    <x v="4"/>
    <m/>
    <x v="3"/>
    <x v="8"/>
    <m/>
    <m/>
    <m/>
    <m/>
    <m/>
    <m/>
    <m/>
    <m/>
    <m/>
    <m/>
    <m/>
    <m/>
    <m/>
    <m/>
    <m/>
    <m/>
    <m/>
    <s v="Нарушений не было"/>
    <m/>
    <m/>
    <m/>
  </r>
  <r>
    <x v="4"/>
    <x v="2"/>
    <s v="АБС-ЭН"/>
    <x v="119"/>
    <m/>
    <m/>
    <m/>
    <m/>
    <m/>
    <m/>
    <m/>
    <x v="4"/>
    <m/>
    <x v="3"/>
    <x v="8"/>
    <m/>
    <m/>
    <m/>
    <m/>
    <m/>
    <m/>
    <m/>
    <m/>
    <m/>
    <m/>
    <m/>
    <m/>
    <m/>
    <m/>
    <m/>
    <m/>
    <m/>
    <s v="Нарушений не было"/>
    <m/>
    <m/>
    <m/>
  </r>
  <r>
    <x v="4"/>
    <x v="2"/>
    <s v="АБС-ЭН"/>
    <x v="120"/>
    <m/>
    <m/>
    <m/>
    <m/>
    <m/>
    <m/>
    <m/>
    <x v="4"/>
    <m/>
    <x v="3"/>
    <x v="8"/>
    <m/>
    <m/>
    <m/>
    <m/>
    <m/>
    <m/>
    <m/>
    <m/>
    <m/>
    <m/>
    <m/>
    <m/>
    <m/>
    <m/>
    <m/>
    <m/>
    <m/>
    <s v="Нарушений не было"/>
    <m/>
    <m/>
    <m/>
  </r>
  <r>
    <x v="4"/>
    <x v="2"/>
    <s v="АБС-ЭН"/>
    <x v="121"/>
    <m/>
    <m/>
    <m/>
    <m/>
    <m/>
    <m/>
    <m/>
    <x v="4"/>
    <m/>
    <x v="3"/>
    <x v="8"/>
    <m/>
    <m/>
    <m/>
    <m/>
    <m/>
    <m/>
    <m/>
    <m/>
    <m/>
    <m/>
    <m/>
    <m/>
    <m/>
    <m/>
    <m/>
    <m/>
    <m/>
    <s v="Нарушений не было"/>
    <m/>
    <m/>
    <m/>
  </r>
  <r>
    <x v="4"/>
    <x v="2"/>
    <s v="АБС-ЭН"/>
    <x v="122"/>
    <m/>
    <m/>
    <m/>
    <m/>
    <m/>
    <m/>
    <m/>
    <x v="4"/>
    <m/>
    <x v="3"/>
    <x v="8"/>
    <m/>
    <m/>
    <m/>
    <m/>
    <m/>
    <m/>
    <m/>
    <m/>
    <m/>
    <m/>
    <m/>
    <m/>
    <m/>
    <m/>
    <m/>
    <m/>
    <m/>
    <s v="Нарушений не было"/>
    <m/>
    <m/>
    <m/>
  </r>
  <r>
    <x v="4"/>
    <x v="2"/>
    <s v="АБС-ЭН"/>
    <x v="123"/>
    <m/>
    <m/>
    <m/>
    <m/>
    <m/>
    <m/>
    <m/>
    <x v="4"/>
    <m/>
    <x v="3"/>
    <x v="8"/>
    <m/>
    <m/>
    <m/>
    <m/>
    <m/>
    <m/>
    <m/>
    <m/>
    <m/>
    <m/>
    <m/>
    <m/>
    <m/>
    <m/>
    <m/>
    <m/>
    <m/>
    <s v="Нарушений не было"/>
    <m/>
    <m/>
    <m/>
  </r>
  <r>
    <x v="4"/>
    <x v="2"/>
    <s v="АБС-ЭН"/>
    <x v="16"/>
    <m/>
    <m/>
    <m/>
    <m/>
    <m/>
    <m/>
    <m/>
    <x v="4"/>
    <m/>
    <x v="3"/>
    <x v="8"/>
    <m/>
    <m/>
    <m/>
    <m/>
    <m/>
    <m/>
    <m/>
    <m/>
    <m/>
    <m/>
    <m/>
    <m/>
    <m/>
    <m/>
    <m/>
    <m/>
    <m/>
    <s v="Нарушений не было"/>
    <m/>
    <m/>
    <m/>
  </r>
  <r>
    <x v="4"/>
    <x v="2"/>
    <s v="АБС-ЭН"/>
    <x v="326"/>
    <m/>
    <m/>
    <m/>
    <m/>
    <m/>
    <m/>
    <m/>
    <x v="4"/>
    <m/>
    <x v="3"/>
    <x v="8"/>
    <m/>
    <m/>
    <m/>
    <m/>
    <m/>
    <m/>
    <m/>
    <m/>
    <m/>
    <m/>
    <m/>
    <m/>
    <m/>
    <m/>
    <m/>
    <m/>
    <m/>
    <s v="Нарушений не было"/>
    <m/>
    <m/>
    <m/>
  </r>
  <r>
    <x v="4"/>
    <x v="2"/>
    <s v="АБС-ЭН"/>
    <x v="327"/>
    <m/>
    <m/>
    <m/>
    <m/>
    <m/>
    <m/>
    <m/>
    <x v="4"/>
    <m/>
    <x v="3"/>
    <x v="8"/>
    <m/>
    <m/>
    <m/>
    <m/>
    <m/>
    <m/>
    <m/>
    <m/>
    <m/>
    <m/>
    <m/>
    <m/>
    <m/>
    <m/>
    <m/>
    <m/>
    <m/>
    <s v="Нарушений не было"/>
    <m/>
    <m/>
    <m/>
  </r>
  <r>
    <x v="4"/>
    <x v="2"/>
    <s v="АБС-ЭН"/>
    <x v="124"/>
    <m/>
    <m/>
    <m/>
    <m/>
    <m/>
    <m/>
    <m/>
    <x v="4"/>
    <m/>
    <x v="3"/>
    <x v="8"/>
    <m/>
    <m/>
    <m/>
    <m/>
    <m/>
    <m/>
    <m/>
    <m/>
    <m/>
    <m/>
    <m/>
    <m/>
    <m/>
    <m/>
    <m/>
    <m/>
    <m/>
    <s v="Нарушений не было"/>
    <m/>
    <m/>
    <m/>
  </r>
  <r>
    <x v="4"/>
    <x v="2"/>
    <s v="АБС-ЭН"/>
    <x v="328"/>
    <m/>
    <m/>
    <m/>
    <m/>
    <m/>
    <m/>
    <m/>
    <x v="4"/>
    <m/>
    <x v="3"/>
    <x v="8"/>
    <m/>
    <m/>
    <m/>
    <m/>
    <m/>
    <m/>
    <m/>
    <m/>
    <m/>
    <m/>
    <m/>
    <m/>
    <m/>
    <m/>
    <m/>
    <m/>
    <m/>
    <s v="Нарушений не было"/>
    <m/>
    <m/>
    <m/>
  </r>
  <r>
    <x v="4"/>
    <x v="2"/>
    <s v="АБС-ЭН"/>
    <x v="329"/>
    <m/>
    <m/>
    <m/>
    <m/>
    <m/>
    <m/>
    <m/>
    <x v="4"/>
    <m/>
    <x v="3"/>
    <x v="8"/>
    <m/>
    <m/>
    <m/>
    <m/>
    <m/>
    <m/>
    <m/>
    <m/>
    <m/>
    <m/>
    <m/>
    <m/>
    <m/>
    <m/>
    <m/>
    <m/>
    <m/>
    <s v="Нарушений не было"/>
    <m/>
    <m/>
    <m/>
  </r>
  <r>
    <x v="4"/>
    <x v="2"/>
    <s v="АБС-ЭН"/>
    <x v="17"/>
    <m/>
    <m/>
    <m/>
    <m/>
    <m/>
    <m/>
    <m/>
    <x v="4"/>
    <m/>
    <x v="3"/>
    <x v="8"/>
    <m/>
    <m/>
    <m/>
    <m/>
    <m/>
    <m/>
    <m/>
    <m/>
    <m/>
    <m/>
    <m/>
    <m/>
    <m/>
    <m/>
    <m/>
    <m/>
    <m/>
    <s v="Нарушений не было"/>
    <m/>
    <m/>
    <m/>
  </r>
  <r>
    <x v="4"/>
    <x v="2"/>
    <s v="АБС-ЭН"/>
    <x v="330"/>
    <m/>
    <m/>
    <m/>
    <m/>
    <m/>
    <m/>
    <m/>
    <x v="4"/>
    <m/>
    <x v="3"/>
    <x v="8"/>
    <m/>
    <m/>
    <m/>
    <m/>
    <m/>
    <m/>
    <m/>
    <m/>
    <m/>
    <m/>
    <m/>
    <m/>
    <m/>
    <m/>
    <m/>
    <m/>
    <m/>
    <s v="Нарушений не было"/>
    <m/>
    <m/>
    <m/>
  </r>
  <r>
    <x v="4"/>
    <x v="2"/>
    <s v="АБС-ЭН"/>
    <x v="331"/>
    <m/>
    <m/>
    <m/>
    <m/>
    <m/>
    <m/>
    <m/>
    <x v="4"/>
    <m/>
    <x v="3"/>
    <x v="8"/>
    <m/>
    <m/>
    <m/>
    <m/>
    <m/>
    <m/>
    <m/>
    <m/>
    <m/>
    <m/>
    <m/>
    <m/>
    <m/>
    <m/>
    <m/>
    <m/>
    <m/>
    <s v="Нарушений не было"/>
    <m/>
    <m/>
    <m/>
  </r>
  <r>
    <x v="4"/>
    <x v="2"/>
    <s v="АБС-ЭН"/>
    <x v="125"/>
    <m/>
    <m/>
    <m/>
    <m/>
    <m/>
    <m/>
    <m/>
    <x v="4"/>
    <m/>
    <x v="3"/>
    <x v="8"/>
    <m/>
    <m/>
    <m/>
    <m/>
    <m/>
    <m/>
    <m/>
    <m/>
    <m/>
    <m/>
    <m/>
    <m/>
    <m/>
    <m/>
    <m/>
    <m/>
    <m/>
    <s v="Нарушений не было"/>
    <m/>
    <m/>
    <m/>
  </r>
  <r>
    <x v="4"/>
    <x v="2"/>
    <s v="АБС-ЭН"/>
    <x v="126"/>
    <m/>
    <m/>
    <m/>
    <m/>
    <m/>
    <m/>
    <m/>
    <x v="4"/>
    <m/>
    <x v="3"/>
    <x v="8"/>
    <m/>
    <m/>
    <m/>
    <m/>
    <m/>
    <m/>
    <m/>
    <m/>
    <m/>
    <m/>
    <m/>
    <m/>
    <m/>
    <m/>
    <m/>
    <m/>
    <m/>
    <s v="Нарушений не было"/>
    <m/>
    <m/>
    <m/>
  </r>
  <r>
    <x v="4"/>
    <x v="2"/>
    <s v="АБС-ЭН"/>
    <x v="127"/>
    <m/>
    <m/>
    <m/>
    <m/>
    <m/>
    <m/>
    <m/>
    <x v="4"/>
    <m/>
    <x v="3"/>
    <x v="8"/>
    <m/>
    <m/>
    <m/>
    <m/>
    <m/>
    <m/>
    <m/>
    <m/>
    <m/>
    <m/>
    <m/>
    <m/>
    <m/>
    <m/>
    <m/>
    <m/>
    <m/>
    <s v="Нарушений не было"/>
    <m/>
    <m/>
    <m/>
  </r>
  <r>
    <x v="4"/>
    <x v="2"/>
    <s v="АБС-ЭН"/>
    <x v="128"/>
    <m/>
    <m/>
    <m/>
    <m/>
    <m/>
    <m/>
    <m/>
    <x v="4"/>
    <m/>
    <x v="3"/>
    <x v="8"/>
    <m/>
    <m/>
    <m/>
    <m/>
    <m/>
    <m/>
    <m/>
    <m/>
    <m/>
    <m/>
    <m/>
    <m/>
    <m/>
    <m/>
    <m/>
    <m/>
    <m/>
    <s v="Нарушений не было"/>
    <m/>
    <m/>
    <m/>
  </r>
  <r>
    <x v="4"/>
    <x v="2"/>
    <s v="АБС-ЭН"/>
    <x v="129"/>
    <m/>
    <m/>
    <m/>
    <m/>
    <m/>
    <m/>
    <m/>
    <x v="4"/>
    <m/>
    <x v="3"/>
    <x v="8"/>
    <m/>
    <m/>
    <m/>
    <m/>
    <m/>
    <m/>
    <m/>
    <m/>
    <m/>
    <m/>
    <m/>
    <m/>
    <m/>
    <m/>
    <m/>
    <m/>
    <m/>
    <s v="Нарушений не было"/>
    <m/>
    <m/>
    <m/>
  </r>
  <r>
    <x v="4"/>
    <x v="2"/>
    <s v="АБС-ЭН"/>
    <x v="130"/>
    <m/>
    <m/>
    <m/>
    <m/>
    <m/>
    <m/>
    <m/>
    <x v="4"/>
    <m/>
    <x v="3"/>
    <x v="8"/>
    <m/>
    <m/>
    <m/>
    <m/>
    <m/>
    <m/>
    <m/>
    <m/>
    <m/>
    <m/>
    <m/>
    <m/>
    <m/>
    <m/>
    <m/>
    <m/>
    <m/>
    <s v="Нарушений не было"/>
    <m/>
    <m/>
    <m/>
  </r>
  <r>
    <x v="5"/>
    <x v="2"/>
    <s v="АБС-ЭН"/>
    <x v="131"/>
    <m/>
    <m/>
    <m/>
    <m/>
    <m/>
    <m/>
    <m/>
    <x v="4"/>
    <m/>
    <x v="3"/>
    <x v="8"/>
    <m/>
    <m/>
    <m/>
    <m/>
    <m/>
    <m/>
    <m/>
    <m/>
    <m/>
    <m/>
    <m/>
    <m/>
    <m/>
    <m/>
    <m/>
    <m/>
    <m/>
    <s v="Нарушений не было"/>
    <m/>
    <m/>
    <m/>
  </r>
  <r>
    <x v="5"/>
    <x v="2"/>
    <s v="АБС-ЭН"/>
    <x v="132"/>
    <m/>
    <m/>
    <m/>
    <m/>
    <m/>
    <m/>
    <m/>
    <x v="4"/>
    <m/>
    <x v="3"/>
    <x v="8"/>
    <m/>
    <m/>
    <m/>
    <m/>
    <m/>
    <m/>
    <m/>
    <m/>
    <m/>
    <m/>
    <m/>
    <m/>
    <m/>
    <m/>
    <m/>
    <m/>
    <m/>
    <s v="Нарушений не было"/>
    <m/>
    <m/>
    <m/>
  </r>
  <r>
    <x v="5"/>
    <x v="2"/>
    <s v="АБС-ЭН"/>
    <x v="133"/>
    <m/>
    <m/>
    <m/>
    <m/>
    <m/>
    <m/>
    <m/>
    <x v="4"/>
    <m/>
    <x v="3"/>
    <x v="8"/>
    <m/>
    <m/>
    <m/>
    <m/>
    <m/>
    <m/>
    <m/>
    <m/>
    <m/>
    <m/>
    <m/>
    <m/>
    <m/>
    <m/>
    <m/>
    <m/>
    <m/>
    <s v="Нарушений не было"/>
    <m/>
    <m/>
    <m/>
  </r>
  <r>
    <x v="5"/>
    <x v="2"/>
    <s v="АБС-ЭН"/>
    <x v="134"/>
    <m/>
    <m/>
    <m/>
    <m/>
    <m/>
    <m/>
    <m/>
    <x v="4"/>
    <m/>
    <x v="3"/>
    <x v="8"/>
    <m/>
    <m/>
    <m/>
    <m/>
    <m/>
    <m/>
    <m/>
    <m/>
    <m/>
    <m/>
    <m/>
    <m/>
    <m/>
    <m/>
    <m/>
    <m/>
    <m/>
    <s v="Нарушений не было"/>
    <m/>
    <m/>
    <m/>
  </r>
  <r>
    <x v="5"/>
    <x v="2"/>
    <s v="АБС-ЭН"/>
    <x v="135"/>
    <m/>
    <m/>
    <m/>
    <m/>
    <m/>
    <m/>
    <m/>
    <x v="4"/>
    <m/>
    <x v="3"/>
    <x v="8"/>
    <m/>
    <m/>
    <m/>
    <m/>
    <m/>
    <m/>
    <m/>
    <m/>
    <m/>
    <m/>
    <m/>
    <m/>
    <m/>
    <m/>
    <m/>
    <m/>
    <m/>
    <s v="Нарушений не было"/>
    <m/>
    <m/>
    <m/>
  </r>
  <r>
    <x v="5"/>
    <x v="2"/>
    <s v="АБС-ЭН"/>
    <x v="136"/>
    <m/>
    <m/>
    <m/>
    <m/>
    <m/>
    <m/>
    <m/>
    <x v="4"/>
    <m/>
    <x v="3"/>
    <x v="8"/>
    <m/>
    <m/>
    <m/>
    <m/>
    <m/>
    <m/>
    <m/>
    <m/>
    <m/>
    <m/>
    <m/>
    <m/>
    <m/>
    <m/>
    <m/>
    <m/>
    <m/>
    <s v="Нарушений не было"/>
    <m/>
    <m/>
    <m/>
  </r>
  <r>
    <x v="5"/>
    <x v="2"/>
    <s v="АБС-ЭН"/>
    <x v="137"/>
    <m/>
    <m/>
    <m/>
    <m/>
    <m/>
    <m/>
    <m/>
    <x v="4"/>
    <m/>
    <x v="3"/>
    <x v="8"/>
    <m/>
    <m/>
    <m/>
    <m/>
    <m/>
    <m/>
    <m/>
    <m/>
    <m/>
    <m/>
    <m/>
    <m/>
    <m/>
    <m/>
    <m/>
    <m/>
    <m/>
    <s v="Нарушений не было"/>
    <m/>
    <m/>
    <m/>
  </r>
  <r>
    <x v="5"/>
    <x v="2"/>
    <s v="АБС-ЭН"/>
    <x v="138"/>
    <m/>
    <m/>
    <m/>
    <m/>
    <m/>
    <m/>
    <m/>
    <x v="4"/>
    <m/>
    <x v="3"/>
    <x v="8"/>
    <m/>
    <m/>
    <m/>
    <m/>
    <m/>
    <m/>
    <m/>
    <m/>
    <m/>
    <m/>
    <m/>
    <m/>
    <m/>
    <m/>
    <m/>
    <m/>
    <m/>
    <s v="Нарушений не было"/>
    <m/>
    <m/>
    <m/>
  </r>
  <r>
    <x v="5"/>
    <x v="2"/>
    <s v="АБС-ЭН"/>
    <x v="332"/>
    <m/>
    <m/>
    <m/>
    <m/>
    <m/>
    <m/>
    <m/>
    <x v="4"/>
    <m/>
    <x v="3"/>
    <x v="8"/>
    <m/>
    <m/>
    <m/>
    <m/>
    <m/>
    <m/>
    <m/>
    <m/>
    <m/>
    <m/>
    <m/>
    <m/>
    <m/>
    <m/>
    <m/>
    <m/>
    <m/>
    <s v="Нарушений не было"/>
    <m/>
    <m/>
    <m/>
  </r>
  <r>
    <x v="5"/>
    <x v="2"/>
    <s v="АБС-ЭН"/>
    <x v="333"/>
    <m/>
    <m/>
    <m/>
    <m/>
    <m/>
    <m/>
    <m/>
    <x v="4"/>
    <m/>
    <x v="3"/>
    <x v="8"/>
    <m/>
    <m/>
    <m/>
    <m/>
    <m/>
    <m/>
    <m/>
    <m/>
    <m/>
    <m/>
    <m/>
    <m/>
    <m/>
    <m/>
    <m/>
    <m/>
    <m/>
    <s v="Нарушений не было"/>
    <m/>
    <m/>
    <m/>
  </r>
  <r>
    <x v="5"/>
    <x v="2"/>
    <s v="АБС-ЭН"/>
    <x v="334"/>
    <m/>
    <m/>
    <m/>
    <m/>
    <m/>
    <m/>
    <m/>
    <x v="4"/>
    <m/>
    <x v="3"/>
    <x v="8"/>
    <m/>
    <m/>
    <m/>
    <m/>
    <m/>
    <m/>
    <m/>
    <m/>
    <m/>
    <m/>
    <m/>
    <m/>
    <m/>
    <m/>
    <m/>
    <m/>
    <m/>
    <s v="Нарушений не было"/>
    <m/>
    <m/>
    <m/>
  </r>
  <r>
    <x v="5"/>
    <x v="2"/>
    <s v="АБС-ЭН"/>
    <x v="18"/>
    <m/>
    <m/>
    <m/>
    <m/>
    <m/>
    <m/>
    <m/>
    <x v="4"/>
    <m/>
    <x v="3"/>
    <x v="8"/>
    <m/>
    <m/>
    <m/>
    <m/>
    <m/>
    <m/>
    <m/>
    <m/>
    <m/>
    <m/>
    <m/>
    <m/>
    <m/>
    <m/>
    <m/>
    <m/>
    <m/>
    <s v="Нарушений не было"/>
    <m/>
    <m/>
    <m/>
  </r>
  <r>
    <x v="5"/>
    <x v="2"/>
    <s v="АБС-ЭН"/>
    <x v="335"/>
    <m/>
    <m/>
    <m/>
    <m/>
    <m/>
    <m/>
    <m/>
    <x v="4"/>
    <m/>
    <x v="3"/>
    <x v="8"/>
    <m/>
    <m/>
    <m/>
    <m/>
    <m/>
    <m/>
    <m/>
    <m/>
    <m/>
    <m/>
    <m/>
    <m/>
    <m/>
    <m/>
    <m/>
    <m/>
    <m/>
    <s v="Нарушений не было"/>
    <m/>
    <m/>
    <m/>
  </r>
  <r>
    <x v="5"/>
    <x v="2"/>
    <s v="АБС-ЭН"/>
    <x v="139"/>
    <m/>
    <m/>
    <m/>
    <m/>
    <m/>
    <m/>
    <m/>
    <x v="4"/>
    <m/>
    <x v="3"/>
    <x v="8"/>
    <m/>
    <m/>
    <m/>
    <m/>
    <m/>
    <m/>
    <m/>
    <m/>
    <m/>
    <m/>
    <m/>
    <m/>
    <m/>
    <m/>
    <m/>
    <m/>
    <m/>
    <s v="Нарушений не было"/>
    <m/>
    <m/>
    <m/>
  </r>
  <r>
    <x v="5"/>
    <x v="2"/>
    <s v="АБС-ЭН"/>
    <x v="140"/>
    <m/>
    <m/>
    <m/>
    <m/>
    <m/>
    <m/>
    <m/>
    <x v="4"/>
    <m/>
    <x v="3"/>
    <x v="8"/>
    <m/>
    <m/>
    <m/>
    <m/>
    <m/>
    <m/>
    <m/>
    <m/>
    <m/>
    <m/>
    <m/>
    <m/>
    <m/>
    <m/>
    <m/>
    <m/>
    <m/>
    <s v="Нарушений не было"/>
    <m/>
    <m/>
    <m/>
  </r>
  <r>
    <x v="5"/>
    <x v="2"/>
    <s v="АБС-ЭН"/>
    <x v="141"/>
    <m/>
    <m/>
    <m/>
    <m/>
    <m/>
    <m/>
    <m/>
    <x v="4"/>
    <m/>
    <x v="3"/>
    <x v="8"/>
    <m/>
    <m/>
    <m/>
    <m/>
    <m/>
    <m/>
    <m/>
    <m/>
    <m/>
    <m/>
    <m/>
    <m/>
    <m/>
    <m/>
    <m/>
    <m/>
    <m/>
    <s v="Нарушений не было"/>
    <m/>
    <m/>
    <m/>
  </r>
  <r>
    <x v="5"/>
    <x v="2"/>
    <s v="АБС-ЭН"/>
    <x v="142"/>
    <m/>
    <m/>
    <m/>
    <m/>
    <m/>
    <m/>
    <m/>
    <x v="4"/>
    <m/>
    <x v="3"/>
    <x v="8"/>
    <m/>
    <m/>
    <m/>
    <m/>
    <m/>
    <m/>
    <m/>
    <m/>
    <m/>
    <m/>
    <m/>
    <m/>
    <m/>
    <m/>
    <m/>
    <m/>
    <m/>
    <s v="Нарушений не было"/>
    <m/>
    <m/>
    <m/>
  </r>
  <r>
    <x v="5"/>
    <x v="2"/>
    <s v="АБС-ЭН"/>
    <x v="143"/>
    <m/>
    <m/>
    <m/>
    <m/>
    <m/>
    <m/>
    <m/>
    <x v="4"/>
    <m/>
    <x v="3"/>
    <x v="8"/>
    <m/>
    <m/>
    <m/>
    <m/>
    <m/>
    <m/>
    <m/>
    <m/>
    <m/>
    <m/>
    <m/>
    <m/>
    <m/>
    <m/>
    <m/>
    <m/>
    <m/>
    <s v="Нарушений не было"/>
    <m/>
    <m/>
    <m/>
  </r>
  <r>
    <x v="5"/>
    <x v="2"/>
    <s v="АБС-ЭН"/>
    <x v="144"/>
    <m/>
    <m/>
    <m/>
    <m/>
    <m/>
    <m/>
    <m/>
    <x v="4"/>
    <m/>
    <x v="3"/>
    <x v="8"/>
    <m/>
    <m/>
    <m/>
    <m/>
    <m/>
    <m/>
    <m/>
    <m/>
    <m/>
    <m/>
    <m/>
    <m/>
    <m/>
    <m/>
    <m/>
    <m/>
    <m/>
    <s v="Нарушений не было"/>
    <m/>
    <m/>
    <m/>
  </r>
  <r>
    <x v="5"/>
    <x v="2"/>
    <s v="АБС-ЭН"/>
    <x v="145"/>
    <m/>
    <m/>
    <m/>
    <m/>
    <m/>
    <m/>
    <m/>
    <x v="4"/>
    <m/>
    <x v="3"/>
    <x v="8"/>
    <m/>
    <m/>
    <m/>
    <m/>
    <m/>
    <m/>
    <m/>
    <m/>
    <m/>
    <m/>
    <m/>
    <m/>
    <m/>
    <m/>
    <m/>
    <m/>
    <m/>
    <s v="Нарушений не было"/>
    <m/>
    <m/>
    <m/>
  </r>
  <r>
    <x v="5"/>
    <x v="2"/>
    <s v="АБС-ЭН"/>
    <x v="146"/>
    <m/>
    <m/>
    <m/>
    <m/>
    <m/>
    <m/>
    <m/>
    <x v="4"/>
    <m/>
    <x v="3"/>
    <x v="8"/>
    <m/>
    <m/>
    <m/>
    <m/>
    <m/>
    <m/>
    <m/>
    <m/>
    <m/>
    <m/>
    <m/>
    <m/>
    <m/>
    <m/>
    <m/>
    <m/>
    <m/>
    <s v="Нарушений не было"/>
    <m/>
    <m/>
    <m/>
  </r>
  <r>
    <x v="5"/>
    <x v="2"/>
    <s v="АБС-ЭН"/>
    <x v="147"/>
    <m/>
    <m/>
    <m/>
    <m/>
    <m/>
    <m/>
    <m/>
    <x v="4"/>
    <m/>
    <x v="3"/>
    <x v="8"/>
    <m/>
    <m/>
    <m/>
    <m/>
    <m/>
    <m/>
    <m/>
    <m/>
    <m/>
    <m/>
    <m/>
    <m/>
    <m/>
    <m/>
    <m/>
    <m/>
    <m/>
    <s v="Нарушений не было"/>
    <m/>
    <m/>
    <m/>
  </r>
  <r>
    <x v="5"/>
    <x v="2"/>
    <s v="АБС-ЭН"/>
    <x v="148"/>
    <m/>
    <m/>
    <m/>
    <m/>
    <m/>
    <m/>
    <m/>
    <x v="4"/>
    <m/>
    <x v="3"/>
    <x v="8"/>
    <m/>
    <m/>
    <m/>
    <m/>
    <m/>
    <m/>
    <m/>
    <m/>
    <m/>
    <m/>
    <m/>
    <m/>
    <m/>
    <m/>
    <m/>
    <m/>
    <m/>
    <s v="Нарушений не было"/>
    <m/>
    <m/>
    <m/>
  </r>
  <r>
    <x v="5"/>
    <x v="2"/>
    <s v="АБС-ЭН"/>
    <x v="149"/>
    <m/>
    <m/>
    <m/>
    <m/>
    <m/>
    <m/>
    <m/>
    <x v="4"/>
    <m/>
    <x v="3"/>
    <x v="8"/>
    <m/>
    <m/>
    <m/>
    <m/>
    <m/>
    <m/>
    <m/>
    <m/>
    <m/>
    <m/>
    <m/>
    <m/>
    <m/>
    <m/>
    <m/>
    <m/>
    <m/>
    <s v="Нарушений не было"/>
    <m/>
    <m/>
    <m/>
  </r>
  <r>
    <x v="5"/>
    <x v="2"/>
    <s v="АБС-ЭН"/>
    <x v="150"/>
    <m/>
    <m/>
    <m/>
    <m/>
    <m/>
    <m/>
    <m/>
    <x v="4"/>
    <m/>
    <x v="3"/>
    <x v="8"/>
    <m/>
    <m/>
    <m/>
    <m/>
    <m/>
    <m/>
    <m/>
    <m/>
    <m/>
    <m/>
    <m/>
    <m/>
    <m/>
    <m/>
    <m/>
    <m/>
    <m/>
    <s v="Нарушений не было"/>
    <m/>
    <m/>
    <m/>
  </r>
  <r>
    <x v="5"/>
    <x v="2"/>
    <s v="АБС-ЭН"/>
    <x v="151"/>
    <m/>
    <m/>
    <m/>
    <m/>
    <m/>
    <m/>
    <m/>
    <x v="4"/>
    <m/>
    <x v="3"/>
    <x v="8"/>
    <m/>
    <m/>
    <m/>
    <m/>
    <m/>
    <m/>
    <m/>
    <m/>
    <m/>
    <m/>
    <m/>
    <m/>
    <m/>
    <m/>
    <m/>
    <m/>
    <m/>
    <s v="Нарушений не было"/>
    <m/>
    <m/>
    <m/>
  </r>
  <r>
    <x v="5"/>
    <x v="2"/>
    <s v="АБС-ЭН"/>
    <x v="152"/>
    <m/>
    <m/>
    <m/>
    <m/>
    <m/>
    <m/>
    <m/>
    <x v="4"/>
    <m/>
    <x v="3"/>
    <x v="8"/>
    <m/>
    <m/>
    <m/>
    <m/>
    <m/>
    <m/>
    <m/>
    <m/>
    <m/>
    <m/>
    <m/>
    <m/>
    <m/>
    <m/>
    <m/>
    <m/>
    <m/>
    <s v="Нарушений не было"/>
    <m/>
    <m/>
    <m/>
  </r>
  <r>
    <x v="5"/>
    <x v="2"/>
    <s v="АБС-ЭН"/>
    <x v="153"/>
    <m/>
    <m/>
    <m/>
    <m/>
    <m/>
    <m/>
    <m/>
    <x v="4"/>
    <m/>
    <x v="3"/>
    <x v="8"/>
    <m/>
    <m/>
    <m/>
    <m/>
    <m/>
    <m/>
    <m/>
    <m/>
    <m/>
    <m/>
    <m/>
    <m/>
    <m/>
    <m/>
    <m/>
    <m/>
    <m/>
    <s v="Нарушений не было"/>
    <m/>
    <m/>
    <m/>
  </r>
  <r>
    <x v="5"/>
    <x v="2"/>
    <s v="АБС-ЭН"/>
    <x v="154"/>
    <m/>
    <m/>
    <m/>
    <m/>
    <m/>
    <m/>
    <m/>
    <x v="4"/>
    <m/>
    <x v="3"/>
    <x v="8"/>
    <m/>
    <m/>
    <m/>
    <m/>
    <m/>
    <m/>
    <m/>
    <m/>
    <m/>
    <m/>
    <m/>
    <m/>
    <m/>
    <m/>
    <m/>
    <m/>
    <m/>
    <s v="Нарушений не было"/>
    <m/>
    <m/>
    <m/>
  </r>
  <r>
    <x v="5"/>
    <x v="2"/>
    <s v="АБС-ЭН"/>
    <x v="155"/>
    <m/>
    <m/>
    <m/>
    <m/>
    <m/>
    <m/>
    <m/>
    <x v="4"/>
    <m/>
    <x v="3"/>
    <x v="8"/>
    <m/>
    <m/>
    <m/>
    <m/>
    <m/>
    <m/>
    <m/>
    <m/>
    <m/>
    <m/>
    <m/>
    <m/>
    <m/>
    <m/>
    <m/>
    <m/>
    <m/>
    <s v="Нарушений не было"/>
    <m/>
    <m/>
    <m/>
  </r>
  <r>
    <x v="6"/>
    <x v="2"/>
    <s v="АБС-ЭН"/>
    <x v="156"/>
    <m/>
    <m/>
    <m/>
    <m/>
    <m/>
    <m/>
    <m/>
    <x v="4"/>
    <m/>
    <x v="3"/>
    <x v="8"/>
    <m/>
    <m/>
    <m/>
    <m/>
    <m/>
    <m/>
    <m/>
    <m/>
    <m/>
    <m/>
    <m/>
    <m/>
    <m/>
    <m/>
    <m/>
    <m/>
    <m/>
    <s v="Нарушений не было"/>
    <m/>
    <m/>
    <m/>
  </r>
  <r>
    <x v="6"/>
    <x v="2"/>
    <s v="АБС-ЭН"/>
    <x v="157"/>
    <m/>
    <m/>
    <m/>
    <m/>
    <m/>
    <m/>
    <m/>
    <x v="4"/>
    <m/>
    <x v="3"/>
    <x v="8"/>
    <m/>
    <m/>
    <m/>
    <m/>
    <m/>
    <m/>
    <m/>
    <m/>
    <m/>
    <m/>
    <m/>
    <m/>
    <m/>
    <m/>
    <m/>
    <m/>
    <m/>
    <s v="Нарушений не было"/>
    <m/>
    <m/>
    <m/>
  </r>
  <r>
    <x v="6"/>
    <x v="2"/>
    <s v="АБС-ЭН"/>
    <x v="19"/>
    <m/>
    <m/>
    <m/>
    <m/>
    <m/>
    <m/>
    <m/>
    <x v="4"/>
    <m/>
    <x v="3"/>
    <x v="8"/>
    <m/>
    <m/>
    <m/>
    <m/>
    <m/>
    <m/>
    <m/>
    <m/>
    <m/>
    <m/>
    <m/>
    <m/>
    <m/>
    <m/>
    <m/>
    <m/>
    <m/>
    <s v="Нарушений не было"/>
    <m/>
    <m/>
    <m/>
  </r>
  <r>
    <x v="6"/>
    <x v="2"/>
    <s v="АБС-ЭН"/>
    <x v="158"/>
    <m/>
    <m/>
    <m/>
    <m/>
    <m/>
    <m/>
    <m/>
    <x v="4"/>
    <m/>
    <x v="3"/>
    <x v="8"/>
    <m/>
    <m/>
    <m/>
    <m/>
    <m/>
    <m/>
    <m/>
    <m/>
    <m/>
    <m/>
    <m/>
    <m/>
    <m/>
    <m/>
    <m/>
    <m/>
    <m/>
    <s v="Нарушений не было"/>
    <m/>
    <m/>
    <m/>
  </r>
  <r>
    <x v="6"/>
    <x v="2"/>
    <s v="АБС-ЭН"/>
    <x v="159"/>
    <m/>
    <m/>
    <m/>
    <m/>
    <m/>
    <m/>
    <m/>
    <x v="4"/>
    <m/>
    <x v="3"/>
    <x v="8"/>
    <m/>
    <m/>
    <m/>
    <m/>
    <m/>
    <m/>
    <m/>
    <m/>
    <m/>
    <m/>
    <m/>
    <m/>
    <m/>
    <m/>
    <m/>
    <m/>
    <m/>
    <s v="Нарушений не было"/>
    <m/>
    <m/>
    <m/>
  </r>
  <r>
    <x v="6"/>
    <x v="2"/>
    <s v="АБС-ЭН"/>
    <x v="160"/>
    <m/>
    <m/>
    <m/>
    <m/>
    <m/>
    <m/>
    <m/>
    <x v="4"/>
    <m/>
    <x v="3"/>
    <x v="8"/>
    <m/>
    <m/>
    <m/>
    <m/>
    <m/>
    <m/>
    <m/>
    <m/>
    <m/>
    <m/>
    <m/>
    <m/>
    <m/>
    <m/>
    <m/>
    <m/>
    <m/>
    <s v="Нарушений не было"/>
    <m/>
    <m/>
    <m/>
  </r>
  <r>
    <x v="6"/>
    <x v="2"/>
    <s v="АБС-ЭН"/>
    <x v="161"/>
    <m/>
    <m/>
    <m/>
    <m/>
    <m/>
    <m/>
    <m/>
    <x v="4"/>
    <m/>
    <x v="3"/>
    <x v="8"/>
    <m/>
    <m/>
    <m/>
    <m/>
    <m/>
    <m/>
    <m/>
    <m/>
    <m/>
    <m/>
    <m/>
    <m/>
    <m/>
    <m/>
    <m/>
    <m/>
    <m/>
    <s v="Нарушений не было"/>
    <m/>
    <m/>
    <m/>
  </r>
  <r>
    <x v="6"/>
    <x v="2"/>
    <s v="АБС-ЭН"/>
    <x v="162"/>
    <m/>
    <m/>
    <m/>
    <m/>
    <m/>
    <m/>
    <m/>
    <x v="4"/>
    <m/>
    <x v="3"/>
    <x v="8"/>
    <m/>
    <m/>
    <m/>
    <m/>
    <m/>
    <m/>
    <m/>
    <m/>
    <m/>
    <m/>
    <m/>
    <m/>
    <m/>
    <m/>
    <m/>
    <m/>
    <m/>
    <s v="Нарушений не было"/>
    <m/>
    <m/>
    <m/>
  </r>
  <r>
    <x v="6"/>
    <x v="2"/>
    <s v="АБС-ЭН"/>
    <x v="163"/>
    <m/>
    <m/>
    <m/>
    <m/>
    <m/>
    <m/>
    <m/>
    <x v="4"/>
    <m/>
    <x v="3"/>
    <x v="8"/>
    <m/>
    <m/>
    <m/>
    <m/>
    <m/>
    <m/>
    <m/>
    <m/>
    <m/>
    <m/>
    <m/>
    <m/>
    <m/>
    <m/>
    <m/>
    <m/>
    <m/>
    <s v="Нарушений не было"/>
    <m/>
    <m/>
    <m/>
  </r>
  <r>
    <x v="6"/>
    <x v="2"/>
    <s v="АБС-ЭН"/>
    <x v="164"/>
    <m/>
    <m/>
    <m/>
    <m/>
    <m/>
    <m/>
    <m/>
    <x v="4"/>
    <m/>
    <x v="3"/>
    <x v="8"/>
    <m/>
    <m/>
    <m/>
    <m/>
    <m/>
    <m/>
    <m/>
    <m/>
    <m/>
    <m/>
    <m/>
    <m/>
    <m/>
    <m/>
    <m/>
    <m/>
    <m/>
    <s v="Нарушений не было"/>
    <m/>
    <m/>
    <m/>
  </r>
  <r>
    <x v="6"/>
    <x v="2"/>
    <s v="АБС-ЭН"/>
    <x v="165"/>
    <m/>
    <m/>
    <m/>
    <m/>
    <m/>
    <m/>
    <m/>
    <x v="4"/>
    <m/>
    <x v="3"/>
    <x v="8"/>
    <m/>
    <m/>
    <m/>
    <m/>
    <m/>
    <m/>
    <m/>
    <m/>
    <m/>
    <m/>
    <m/>
    <m/>
    <m/>
    <m/>
    <m/>
    <m/>
    <m/>
    <s v="Нарушений не было"/>
    <m/>
    <m/>
    <m/>
  </r>
  <r>
    <x v="6"/>
    <x v="2"/>
    <s v="АБС-ЭН"/>
    <x v="166"/>
    <m/>
    <m/>
    <m/>
    <m/>
    <m/>
    <m/>
    <m/>
    <x v="4"/>
    <m/>
    <x v="3"/>
    <x v="8"/>
    <m/>
    <m/>
    <m/>
    <m/>
    <m/>
    <m/>
    <m/>
    <m/>
    <m/>
    <m/>
    <m/>
    <m/>
    <m/>
    <m/>
    <m/>
    <m/>
    <m/>
    <s v="Нарушений не было"/>
    <m/>
    <m/>
    <m/>
  </r>
  <r>
    <x v="6"/>
    <x v="2"/>
    <s v="АБС-ЭН"/>
    <x v="167"/>
    <m/>
    <m/>
    <m/>
    <m/>
    <m/>
    <m/>
    <m/>
    <x v="4"/>
    <m/>
    <x v="3"/>
    <x v="8"/>
    <m/>
    <m/>
    <m/>
    <m/>
    <m/>
    <m/>
    <m/>
    <m/>
    <m/>
    <m/>
    <m/>
    <m/>
    <m/>
    <m/>
    <m/>
    <m/>
    <m/>
    <s v="Нарушений не было"/>
    <m/>
    <m/>
    <m/>
  </r>
  <r>
    <x v="6"/>
    <x v="2"/>
    <s v="АБС-ЭН"/>
    <x v="168"/>
    <m/>
    <m/>
    <m/>
    <m/>
    <m/>
    <m/>
    <m/>
    <x v="4"/>
    <m/>
    <x v="3"/>
    <x v="8"/>
    <m/>
    <m/>
    <m/>
    <m/>
    <m/>
    <m/>
    <m/>
    <m/>
    <m/>
    <m/>
    <m/>
    <m/>
    <m/>
    <m/>
    <m/>
    <m/>
    <m/>
    <s v="Нарушений не было"/>
    <m/>
    <m/>
    <m/>
  </r>
  <r>
    <x v="6"/>
    <x v="2"/>
    <s v="АБС-ЭН"/>
    <x v="169"/>
    <m/>
    <m/>
    <m/>
    <m/>
    <m/>
    <m/>
    <m/>
    <x v="4"/>
    <m/>
    <x v="3"/>
    <x v="8"/>
    <m/>
    <m/>
    <m/>
    <m/>
    <m/>
    <m/>
    <m/>
    <m/>
    <m/>
    <m/>
    <m/>
    <m/>
    <m/>
    <m/>
    <m/>
    <m/>
    <m/>
    <s v="Нарушений не было"/>
    <m/>
    <m/>
    <m/>
  </r>
  <r>
    <x v="6"/>
    <x v="2"/>
    <s v="АБС-ЭН"/>
    <x v="170"/>
    <m/>
    <m/>
    <m/>
    <m/>
    <m/>
    <m/>
    <m/>
    <x v="4"/>
    <m/>
    <x v="3"/>
    <x v="8"/>
    <m/>
    <m/>
    <m/>
    <m/>
    <m/>
    <m/>
    <m/>
    <m/>
    <m/>
    <m/>
    <m/>
    <m/>
    <m/>
    <m/>
    <m/>
    <m/>
    <m/>
    <s v="Нарушений не было"/>
    <m/>
    <m/>
    <m/>
  </r>
  <r>
    <x v="6"/>
    <x v="2"/>
    <s v="АБС-ЭН"/>
    <x v="171"/>
    <m/>
    <m/>
    <m/>
    <m/>
    <m/>
    <m/>
    <m/>
    <x v="4"/>
    <m/>
    <x v="3"/>
    <x v="8"/>
    <m/>
    <m/>
    <m/>
    <m/>
    <m/>
    <m/>
    <m/>
    <m/>
    <m/>
    <m/>
    <m/>
    <m/>
    <m/>
    <m/>
    <m/>
    <m/>
    <m/>
    <s v="Нарушений не было"/>
    <m/>
    <m/>
    <m/>
  </r>
  <r>
    <x v="6"/>
    <x v="2"/>
    <s v="АБС-ЭН"/>
    <x v="172"/>
    <m/>
    <m/>
    <m/>
    <m/>
    <m/>
    <m/>
    <m/>
    <x v="4"/>
    <m/>
    <x v="3"/>
    <x v="8"/>
    <m/>
    <m/>
    <m/>
    <m/>
    <m/>
    <m/>
    <m/>
    <m/>
    <m/>
    <m/>
    <m/>
    <m/>
    <m/>
    <m/>
    <m/>
    <m/>
    <m/>
    <s v="Нарушений не было"/>
    <m/>
    <m/>
    <m/>
  </r>
  <r>
    <x v="6"/>
    <x v="2"/>
    <s v="АБС-ЭН"/>
    <x v="173"/>
    <m/>
    <m/>
    <m/>
    <m/>
    <m/>
    <m/>
    <m/>
    <x v="4"/>
    <m/>
    <x v="3"/>
    <x v="8"/>
    <m/>
    <m/>
    <m/>
    <m/>
    <m/>
    <m/>
    <m/>
    <m/>
    <m/>
    <m/>
    <m/>
    <m/>
    <m/>
    <m/>
    <m/>
    <m/>
    <m/>
    <s v="Нарушений не было"/>
    <m/>
    <m/>
    <m/>
  </r>
  <r>
    <x v="6"/>
    <x v="2"/>
    <s v="АБС-ЭН"/>
    <x v="174"/>
    <m/>
    <m/>
    <m/>
    <m/>
    <m/>
    <m/>
    <m/>
    <x v="4"/>
    <m/>
    <x v="3"/>
    <x v="8"/>
    <m/>
    <m/>
    <m/>
    <m/>
    <m/>
    <m/>
    <m/>
    <m/>
    <m/>
    <m/>
    <m/>
    <m/>
    <m/>
    <m/>
    <m/>
    <m/>
    <m/>
    <s v="Нарушений не было"/>
    <m/>
    <m/>
    <m/>
  </r>
  <r>
    <x v="6"/>
    <x v="2"/>
    <s v="АБС-ЭН"/>
    <x v="175"/>
    <m/>
    <m/>
    <m/>
    <m/>
    <m/>
    <m/>
    <m/>
    <x v="4"/>
    <m/>
    <x v="3"/>
    <x v="8"/>
    <m/>
    <m/>
    <m/>
    <m/>
    <m/>
    <m/>
    <m/>
    <m/>
    <m/>
    <m/>
    <m/>
    <m/>
    <m/>
    <m/>
    <m/>
    <m/>
    <m/>
    <s v="Нарушений не было"/>
    <m/>
    <m/>
    <m/>
  </r>
  <r>
    <x v="6"/>
    <x v="2"/>
    <s v="АБС-ЭН"/>
    <x v="176"/>
    <m/>
    <m/>
    <m/>
    <m/>
    <m/>
    <m/>
    <m/>
    <x v="4"/>
    <m/>
    <x v="3"/>
    <x v="8"/>
    <m/>
    <m/>
    <m/>
    <m/>
    <m/>
    <m/>
    <m/>
    <m/>
    <m/>
    <m/>
    <m/>
    <m/>
    <m/>
    <m/>
    <m/>
    <m/>
    <m/>
    <s v="Нарушений не было"/>
    <m/>
    <m/>
    <m/>
  </r>
  <r>
    <x v="6"/>
    <x v="2"/>
    <s v="АБС-ЭН"/>
    <x v="177"/>
    <m/>
    <m/>
    <m/>
    <m/>
    <m/>
    <m/>
    <m/>
    <x v="4"/>
    <m/>
    <x v="3"/>
    <x v="8"/>
    <m/>
    <m/>
    <m/>
    <m/>
    <m/>
    <m/>
    <m/>
    <m/>
    <m/>
    <m/>
    <m/>
    <m/>
    <m/>
    <m/>
    <m/>
    <m/>
    <m/>
    <s v="Нарушений не было"/>
    <m/>
    <m/>
    <m/>
  </r>
  <r>
    <x v="6"/>
    <x v="2"/>
    <s v="АБС-ЭН"/>
    <x v="178"/>
    <m/>
    <m/>
    <m/>
    <m/>
    <m/>
    <m/>
    <m/>
    <x v="4"/>
    <m/>
    <x v="3"/>
    <x v="8"/>
    <m/>
    <m/>
    <m/>
    <m/>
    <m/>
    <m/>
    <m/>
    <m/>
    <m/>
    <m/>
    <m/>
    <m/>
    <m/>
    <m/>
    <m/>
    <m/>
    <m/>
    <s v="Нарушений не было"/>
    <m/>
    <m/>
    <m/>
  </r>
  <r>
    <x v="6"/>
    <x v="2"/>
    <s v="АБС-ЭН"/>
    <x v="179"/>
    <m/>
    <m/>
    <m/>
    <m/>
    <m/>
    <m/>
    <m/>
    <x v="4"/>
    <m/>
    <x v="3"/>
    <x v="8"/>
    <m/>
    <m/>
    <m/>
    <m/>
    <m/>
    <m/>
    <m/>
    <m/>
    <m/>
    <m/>
    <m/>
    <m/>
    <m/>
    <m/>
    <m/>
    <m/>
    <m/>
    <s v="Нарушений не было"/>
    <m/>
    <m/>
    <m/>
  </r>
  <r>
    <x v="6"/>
    <x v="2"/>
    <s v="АБС-ЭН"/>
    <x v="180"/>
    <m/>
    <m/>
    <m/>
    <m/>
    <m/>
    <m/>
    <m/>
    <x v="4"/>
    <m/>
    <x v="3"/>
    <x v="8"/>
    <m/>
    <m/>
    <m/>
    <m/>
    <m/>
    <m/>
    <m/>
    <m/>
    <m/>
    <m/>
    <m/>
    <m/>
    <m/>
    <m/>
    <m/>
    <m/>
    <m/>
    <s v="Нарушений не было"/>
    <m/>
    <m/>
    <m/>
  </r>
  <r>
    <x v="6"/>
    <x v="2"/>
    <s v="АБС-ЭН"/>
    <x v="181"/>
    <m/>
    <m/>
    <m/>
    <m/>
    <m/>
    <m/>
    <m/>
    <x v="4"/>
    <m/>
    <x v="3"/>
    <x v="8"/>
    <m/>
    <m/>
    <m/>
    <m/>
    <m/>
    <m/>
    <m/>
    <m/>
    <m/>
    <m/>
    <m/>
    <m/>
    <m/>
    <m/>
    <m/>
    <m/>
    <m/>
    <s v="Нарушений не было"/>
    <m/>
    <m/>
    <m/>
  </r>
  <r>
    <x v="6"/>
    <x v="2"/>
    <s v="АБС-ЭН"/>
    <x v="182"/>
    <m/>
    <m/>
    <m/>
    <m/>
    <m/>
    <m/>
    <m/>
    <x v="4"/>
    <m/>
    <x v="3"/>
    <x v="8"/>
    <m/>
    <m/>
    <m/>
    <m/>
    <m/>
    <m/>
    <m/>
    <m/>
    <m/>
    <m/>
    <m/>
    <m/>
    <m/>
    <m/>
    <m/>
    <m/>
    <m/>
    <s v="Нарушений не было"/>
    <m/>
    <m/>
    <m/>
  </r>
  <r>
    <x v="6"/>
    <x v="2"/>
    <s v="АБС-ЭН"/>
    <x v="183"/>
    <m/>
    <m/>
    <m/>
    <m/>
    <m/>
    <m/>
    <m/>
    <x v="4"/>
    <m/>
    <x v="3"/>
    <x v="8"/>
    <m/>
    <m/>
    <m/>
    <m/>
    <m/>
    <m/>
    <m/>
    <m/>
    <m/>
    <m/>
    <m/>
    <m/>
    <m/>
    <m/>
    <m/>
    <m/>
    <m/>
    <s v="Нарушений не было"/>
    <m/>
    <m/>
    <m/>
  </r>
  <r>
    <x v="6"/>
    <x v="2"/>
    <s v="АБС-ЭН"/>
    <x v="184"/>
    <m/>
    <m/>
    <m/>
    <m/>
    <m/>
    <m/>
    <m/>
    <x v="4"/>
    <m/>
    <x v="3"/>
    <x v="8"/>
    <m/>
    <m/>
    <m/>
    <m/>
    <m/>
    <m/>
    <m/>
    <m/>
    <m/>
    <m/>
    <m/>
    <m/>
    <m/>
    <m/>
    <m/>
    <m/>
    <m/>
    <s v="Нарушений не было"/>
    <m/>
    <m/>
    <m/>
  </r>
  <r>
    <x v="6"/>
    <x v="2"/>
    <s v="АБС-ЭН"/>
    <x v="185"/>
    <m/>
    <m/>
    <m/>
    <m/>
    <m/>
    <m/>
    <m/>
    <x v="4"/>
    <m/>
    <x v="3"/>
    <x v="8"/>
    <m/>
    <m/>
    <m/>
    <m/>
    <m/>
    <m/>
    <m/>
    <m/>
    <m/>
    <m/>
    <m/>
    <m/>
    <m/>
    <m/>
    <m/>
    <m/>
    <m/>
    <s v="Нарушений не было"/>
    <m/>
    <m/>
    <m/>
  </r>
  <r>
    <x v="11"/>
    <x v="2"/>
    <s v="АБС-ЭН"/>
    <x v="186"/>
    <m/>
    <m/>
    <m/>
    <m/>
    <m/>
    <m/>
    <m/>
    <x v="4"/>
    <m/>
    <x v="3"/>
    <x v="8"/>
    <m/>
    <m/>
    <m/>
    <m/>
    <m/>
    <m/>
    <m/>
    <m/>
    <m/>
    <m/>
    <m/>
    <m/>
    <m/>
    <m/>
    <m/>
    <m/>
    <m/>
    <s v="Нарушений не было"/>
    <m/>
    <m/>
    <m/>
  </r>
  <r>
    <x v="11"/>
    <x v="2"/>
    <s v="АБС-ЭН"/>
    <x v="187"/>
    <m/>
    <m/>
    <m/>
    <m/>
    <m/>
    <m/>
    <m/>
    <x v="4"/>
    <m/>
    <x v="3"/>
    <x v="8"/>
    <m/>
    <m/>
    <m/>
    <m/>
    <m/>
    <m/>
    <m/>
    <m/>
    <m/>
    <m/>
    <m/>
    <m/>
    <m/>
    <m/>
    <m/>
    <m/>
    <m/>
    <s v="Нарушений не было"/>
    <m/>
    <m/>
    <m/>
  </r>
  <r>
    <x v="11"/>
    <x v="2"/>
    <s v="АБС-ЭН"/>
    <x v="188"/>
    <m/>
    <m/>
    <m/>
    <m/>
    <m/>
    <m/>
    <m/>
    <x v="4"/>
    <m/>
    <x v="3"/>
    <x v="8"/>
    <m/>
    <m/>
    <m/>
    <m/>
    <m/>
    <m/>
    <m/>
    <m/>
    <m/>
    <m/>
    <m/>
    <m/>
    <m/>
    <m/>
    <m/>
    <m/>
    <m/>
    <s v="Нарушений не было"/>
    <m/>
    <m/>
    <m/>
  </r>
  <r>
    <x v="11"/>
    <x v="2"/>
    <s v="АБС-ЭН"/>
    <x v="336"/>
    <m/>
    <m/>
    <m/>
    <m/>
    <m/>
    <m/>
    <m/>
    <x v="4"/>
    <m/>
    <x v="3"/>
    <x v="8"/>
    <m/>
    <m/>
    <m/>
    <m/>
    <m/>
    <m/>
    <m/>
    <m/>
    <m/>
    <m/>
    <m/>
    <m/>
    <m/>
    <m/>
    <m/>
    <m/>
    <m/>
    <s v="Нарушений не было"/>
    <m/>
    <m/>
    <m/>
  </r>
  <r>
    <x v="11"/>
    <x v="2"/>
    <s v="АБС-ЭН"/>
    <x v="189"/>
    <m/>
    <m/>
    <m/>
    <m/>
    <m/>
    <m/>
    <m/>
    <x v="4"/>
    <m/>
    <x v="3"/>
    <x v="8"/>
    <m/>
    <m/>
    <m/>
    <m/>
    <m/>
    <m/>
    <m/>
    <m/>
    <m/>
    <m/>
    <m/>
    <m/>
    <m/>
    <m/>
    <m/>
    <m/>
    <m/>
    <s v="Нарушений не было"/>
    <m/>
    <m/>
    <m/>
  </r>
  <r>
    <x v="11"/>
    <x v="2"/>
    <s v="АБС-ЭН"/>
    <x v="190"/>
    <m/>
    <m/>
    <m/>
    <m/>
    <m/>
    <m/>
    <m/>
    <x v="4"/>
    <m/>
    <x v="3"/>
    <x v="8"/>
    <m/>
    <m/>
    <m/>
    <m/>
    <m/>
    <m/>
    <m/>
    <m/>
    <m/>
    <m/>
    <m/>
    <m/>
    <m/>
    <m/>
    <m/>
    <m/>
    <m/>
    <s v="Нарушений не было"/>
    <m/>
    <m/>
    <m/>
  </r>
  <r>
    <x v="11"/>
    <x v="2"/>
    <s v="АБС-ЭН"/>
    <x v="191"/>
    <m/>
    <m/>
    <m/>
    <m/>
    <m/>
    <m/>
    <m/>
    <x v="4"/>
    <m/>
    <x v="3"/>
    <x v="8"/>
    <m/>
    <m/>
    <m/>
    <m/>
    <m/>
    <m/>
    <m/>
    <m/>
    <m/>
    <m/>
    <m/>
    <m/>
    <m/>
    <m/>
    <m/>
    <m/>
    <m/>
    <s v="Нарушений не было"/>
    <m/>
    <m/>
    <m/>
  </r>
  <r>
    <x v="11"/>
    <x v="2"/>
    <s v="АБС-ЭН"/>
    <x v="192"/>
    <m/>
    <m/>
    <m/>
    <m/>
    <m/>
    <m/>
    <m/>
    <x v="4"/>
    <m/>
    <x v="3"/>
    <x v="8"/>
    <m/>
    <m/>
    <m/>
    <m/>
    <m/>
    <m/>
    <m/>
    <m/>
    <m/>
    <m/>
    <m/>
    <m/>
    <m/>
    <m/>
    <m/>
    <m/>
    <m/>
    <s v="Нарушений не было"/>
    <m/>
    <m/>
    <m/>
  </r>
  <r>
    <x v="11"/>
    <x v="2"/>
    <s v="АБС-ЭН"/>
    <x v="193"/>
    <m/>
    <m/>
    <m/>
    <m/>
    <m/>
    <m/>
    <m/>
    <x v="4"/>
    <m/>
    <x v="3"/>
    <x v="8"/>
    <m/>
    <m/>
    <m/>
    <m/>
    <m/>
    <m/>
    <m/>
    <m/>
    <m/>
    <m/>
    <m/>
    <m/>
    <m/>
    <m/>
    <m/>
    <m/>
    <m/>
    <s v="Нарушений не было"/>
    <m/>
    <m/>
    <m/>
  </r>
  <r>
    <x v="11"/>
    <x v="2"/>
    <s v="АБС-ЭН"/>
    <x v="194"/>
    <m/>
    <m/>
    <m/>
    <m/>
    <m/>
    <m/>
    <m/>
    <x v="4"/>
    <m/>
    <x v="3"/>
    <x v="8"/>
    <m/>
    <m/>
    <m/>
    <m/>
    <m/>
    <m/>
    <m/>
    <m/>
    <m/>
    <m/>
    <m/>
    <m/>
    <m/>
    <m/>
    <m/>
    <m/>
    <m/>
    <s v="Нарушений не было"/>
    <m/>
    <m/>
    <m/>
  </r>
  <r>
    <x v="11"/>
    <x v="2"/>
    <s v="АБС-ЭН"/>
    <x v="195"/>
    <m/>
    <m/>
    <m/>
    <m/>
    <m/>
    <m/>
    <m/>
    <x v="4"/>
    <m/>
    <x v="3"/>
    <x v="8"/>
    <m/>
    <m/>
    <m/>
    <m/>
    <m/>
    <m/>
    <m/>
    <m/>
    <m/>
    <m/>
    <m/>
    <m/>
    <m/>
    <m/>
    <m/>
    <m/>
    <m/>
    <s v="Нарушений не было"/>
    <m/>
    <m/>
    <m/>
  </r>
  <r>
    <x v="11"/>
    <x v="2"/>
    <s v="АБС-ЭН"/>
    <x v="196"/>
    <m/>
    <m/>
    <m/>
    <m/>
    <m/>
    <m/>
    <m/>
    <x v="4"/>
    <m/>
    <x v="3"/>
    <x v="8"/>
    <m/>
    <m/>
    <m/>
    <m/>
    <m/>
    <m/>
    <m/>
    <m/>
    <m/>
    <m/>
    <m/>
    <m/>
    <m/>
    <m/>
    <m/>
    <m/>
    <m/>
    <s v="Нарушений не было"/>
    <m/>
    <m/>
    <m/>
  </r>
  <r>
    <x v="11"/>
    <x v="2"/>
    <s v="АБС-ЭН"/>
    <x v="197"/>
    <m/>
    <m/>
    <m/>
    <m/>
    <m/>
    <m/>
    <m/>
    <x v="4"/>
    <m/>
    <x v="3"/>
    <x v="8"/>
    <m/>
    <m/>
    <m/>
    <m/>
    <m/>
    <m/>
    <m/>
    <m/>
    <m/>
    <m/>
    <m/>
    <m/>
    <m/>
    <m/>
    <m/>
    <m/>
    <m/>
    <s v="Нарушений не было"/>
    <m/>
    <m/>
    <m/>
  </r>
  <r>
    <x v="11"/>
    <x v="2"/>
    <s v="АБС-ЭН"/>
    <x v="198"/>
    <m/>
    <m/>
    <m/>
    <m/>
    <m/>
    <m/>
    <m/>
    <x v="4"/>
    <m/>
    <x v="3"/>
    <x v="8"/>
    <m/>
    <m/>
    <m/>
    <m/>
    <m/>
    <m/>
    <m/>
    <m/>
    <m/>
    <m/>
    <m/>
    <m/>
    <m/>
    <m/>
    <m/>
    <m/>
    <m/>
    <s v="Нарушений не было"/>
    <m/>
    <m/>
    <m/>
  </r>
  <r>
    <x v="11"/>
    <x v="2"/>
    <s v="АБС-ЭН"/>
    <x v="199"/>
    <m/>
    <m/>
    <m/>
    <m/>
    <m/>
    <m/>
    <m/>
    <x v="4"/>
    <m/>
    <x v="3"/>
    <x v="8"/>
    <m/>
    <m/>
    <m/>
    <m/>
    <m/>
    <m/>
    <m/>
    <m/>
    <m/>
    <m/>
    <m/>
    <m/>
    <m/>
    <m/>
    <m/>
    <m/>
    <m/>
    <s v="Нарушений не было"/>
    <m/>
    <m/>
    <m/>
  </r>
  <r>
    <x v="11"/>
    <x v="2"/>
    <s v="АБС-ЭН"/>
    <x v="200"/>
    <m/>
    <m/>
    <m/>
    <m/>
    <m/>
    <m/>
    <m/>
    <x v="4"/>
    <m/>
    <x v="3"/>
    <x v="8"/>
    <m/>
    <m/>
    <m/>
    <m/>
    <m/>
    <m/>
    <m/>
    <m/>
    <m/>
    <m/>
    <m/>
    <m/>
    <m/>
    <m/>
    <m/>
    <m/>
    <m/>
    <s v="Нарушений не было"/>
    <m/>
    <m/>
    <m/>
  </r>
  <r>
    <x v="11"/>
    <x v="2"/>
    <s v="АБС-ЭН"/>
    <x v="201"/>
    <m/>
    <m/>
    <m/>
    <m/>
    <m/>
    <m/>
    <m/>
    <x v="4"/>
    <m/>
    <x v="3"/>
    <x v="8"/>
    <m/>
    <m/>
    <m/>
    <m/>
    <m/>
    <m/>
    <m/>
    <m/>
    <m/>
    <m/>
    <m/>
    <m/>
    <m/>
    <m/>
    <m/>
    <m/>
    <m/>
    <s v="Нарушений не было"/>
    <m/>
    <m/>
    <m/>
  </r>
  <r>
    <x v="11"/>
    <x v="2"/>
    <s v="АБС-ЭН"/>
    <x v="202"/>
    <m/>
    <m/>
    <m/>
    <m/>
    <m/>
    <m/>
    <m/>
    <x v="4"/>
    <m/>
    <x v="3"/>
    <x v="8"/>
    <m/>
    <m/>
    <m/>
    <m/>
    <m/>
    <m/>
    <m/>
    <m/>
    <m/>
    <m/>
    <m/>
    <m/>
    <m/>
    <m/>
    <m/>
    <m/>
    <m/>
    <s v="Нарушений не было"/>
    <m/>
    <m/>
    <m/>
  </r>
  <r>
    <x v="11"/>
    <x v="2"/>
    <s v="АБС-ЭН"/>
    <x v="203"/>
    <m/>
    <m/>
    <m/>
    <m/>
    <m/>
    <m/>
    <m/>
    <x v="4"/>
    <m/>
    <x v="3"/>
    <x v="8"/>
    <m/>
    <m/>
    <m/>
    <m/>
    <m/>
    <m/>
    <m/>
    <m/>
    <m/>
    <m/>
    <m/>
    <m/>
    <m/>
    <m/>
    <m/>
    <m/>
    <m/>
    <s v="Нарушений не было"/>
    <m/>
    <m/>
    <m/>
  </r>
  <r>
    <x v="11"/>
    <x v="2"/>
    <s v="АБС-ЭН"/>
    <x v="204"/>
    <m/>
    <m/>
    <m/>
    <m/>
    <m/>
    <m/>
    <m/>
    <x v="4"/>
    <m/>
    <x v="3"/>
    <x v="8"/>
    <m/>
    <m/>
    <m/>
    <m/>
    <m/>
    <m/>
    <m/>
    <m/>
    <m/>
    <m/>
    <m/>
    <m/>
    <m/>
    <m/>
    <m/>
    <m/>
    <m/>
    <s v="Нарушений не было"/>
    <m/>
    <m/>
    <m/>
  </r>
  <r>
    <x v="11"/>
    <x v="2"/>
    <s v="АБС-ЭН"/>
    <x v="205"/>
    <m/>
    <m/>
    <m/>
    <m/>
    <m/>
    <m/>
    <m/>
    <x v="4"/>
    <m/>
    <x v="3"/>
    <x v="8"/>
    <m/>
    <m/>
    <m/>
    <m/>
    <m/>
    <m/>
    <m/>
    <m/>
    <m/>
    <m/>
    <m/>
    <m/>
    <m/>
    <m/>
    <m/>
    <m/>
    <m/>
    <s v="Нарушений не было"/>
    <m/>
    <m/>
    <m/>
  </r>
  <r>
    <x v="11"/>
    <x v="2"/>
    <s v="АБС-ЭН"/>
    <x v="206"/>
    <m/>
    <m/>
    <m/>
    <m/>
    <m/>
    <m/>
    <m/>
    <x v="4"/>
    <m/>
    <x v="3"/>
    <x v="8"/>
    <m/>
    <m/>
    <m/>
    <m/>
    <m/>
    <m/>
    <m/>
    <m/>
    <m/>
    <m/>
    <m/>
    <m/>
    <m/>
    <m/>
    <m/>
    <m/>
    <m/>
    <s v="Нарушений не было"/>
    <m/>
    <m/>
    <m/>
  </r>
  <r>
    <x v="11"/>
    <x v="2"/>
    <s v="АБС-ЭН"/>
    <x v="207"/>
    <m/>
    <m/>
    <m/>
    <m/>
    <m/>
    <m/>
    <m/>
    <x v="4"/>
    <m/>
    <x v="3"/>
    <x v="8"/>
    <m/>
    <m/>
    <m/>
    <m/>
    <m/>
    <m/>
    <m/>
    <m/>
    <m/>
    <m/>
    <m/>
    <m/>
    <m/>
    <m/>
    <m/>
    <m/>
    <m/>
    <s v="Нарушений не было"/>
    <m/>
    <m/>
    <m/>
  </r>
  <r>
    <x v="11"/>
    <x v="2"/>
    <s v="АБС-ЭН"/>
    <x v="208"/>
    <m/>
    <m/>
    <m/>
    <m/>
    <m/>
    <m/>
    <m/>
    <x v="4"/>
    <m/>
    <x v="3"/>
    <x v="8"/>
    <m/>
    <m/>
    <m/>
    <m/>
    <m/>
    <m/>
    <m/>
    <m/>
    <m/>
    <m/>
    <m/>
    <m/>
    <m/>
    <m/>
    <m/>
    <m/>
    <m/>
    <s v="Нарушений не было"/>
    <m/>
    <m/>
    <m/>
  </r>
  <r>
    <x v="11"/>
    <x v="2"/>
    <s v="АБС-ЭН"/>
    <x v="209"/>
    <m/>
    <m/>
    <m/>
    <m/>
    <m/>
    <m/>
    <m/>
    <x v="4"/>
    <m/>
    <x v="3"/>
    <x v="8"/>
    <m/>
    <m/>
    <m/>
    <m/>
    <m/>
    <m/>
    <m/>
    <m/>
    <m/>
    <m/>
    <m/>
    <m/>
    <m/>
    <m/>
    <m/>
    <m/>
    <m/>
    <s v="Нарушений не было"/>
    <m/>
    <m/>
    <m/>
  </r>
  <r>
    <x v="11"/>
    <x v="2"/>
    <s v="АБС-ЭН"/>
    <x v="210"/>
    <m/>
    <m/>
    <m/>
    <m/>
    <m/>
    <m/>
    <m/>
    <x v="4"/>
    <m/>
    <x v="3"/>
    <x v="8"/>
    <m/>
    <m/>
    <m/>
    <m/>
    <m/>
    <m/>
    <m/>
    <m/>
    <m/>
    <m/>
    <m/>
    <m/>
    <m/>
    <m/>
    <m/>
    <m/>
    <m/>
    <s v="Нарушений не было"/>
    <m/>
    <m/>
    <m/>
  </r>
  <r>
    <x v="11"/>
    <x v="2"/>
    <s v="АБС-ЭН"/>
    <x v="211"/>
    <m/>
    <m/>
    <m/>
    <m/>
    <m/>
    <m/>
    <m/>
    <x v="4"/>
    <m/>
    <x v="3"/>
    <x v="8"/>
    <m/>
    <m/>
    <m/>
    <m/>
    <m/>
    <m/>
    <m/>
    <m/>
    <m/>
    <m/>
    <m/>
    <m/>
    <m/>
    <m/>
    <m/>
    <m/>
    <m/>
    <s v="Нарушений не было"/>
    <m/>
    <m/>
    <m/>
  </r>
  <r>
    <x v="11"/>
    <x v="2"/>
    <s v="АБС-ЭН"/>
    <x v="212"/>
    <m/>
    <m/>
    <m/>
    <m/>
    <m/>
    <m/>
    <m/>
    <x v="4"/>
    <m/>
    <x v="3"/>
    <x v="8"/>
    <m/>
    <m/>
    <m/>
    <m/>
    <m/>
    <m/>
    <m/>
    <m/>
    <m/>
    <m/>
    <m/>
    <m/>
    <m/>
    <m/>
    <m/>
    <m/>
    <m/>
    <s v="Нарушений не было"/>
    <m/>
    <m/>
    <m/>
  </r>
  <r>
    <x v="11"/>
    <x v="2"/>
    <s v="АБС-ЭН"/>
    <x v="213"/>
    <m/>
    <m/>
    <m/>
    <m/>
    <m/>
    <m/>
    <m/>
    <x v="4"/>
    <m/>
    <x v="3"/>
    <x v="8"/>
    <m/>
    <m/>
    <m/>
    <m/>
    <m/>
    <m/>
    <m/>
    <m/>
    <m/>
    <m/>
    <m/>
    <m/>
    <m/>
    <m/>
    <m/>
    <m/>
    <m/>
    <s v="Нарушений не было"/>
    <m/>
    <m/>
    <m/>
  </r>
  <r>
    <x v="11"/>
    <x v="2"/>
    <s v="АБС-ЭН"/>
    <x v="214"/>
    <m/>
    <m/>
    <m/>
    <m/>
    <m/>
    <m/>
    <m/>
    <x v="4"/>
    <m/>
    <x v="3"/>
    <x v="8"/>
    <m/>
    <m/>
    <m/>
    <m/>
    <m/>
    <m/>
    <m/>
    <m/>
    <m/>
    <m/>
    <m/>
    <m/>
    <m/>
    <m/>
    <m/>
    <m/>
    <m/>
    <s v="Нарушений не было"/>
    <m/>
    <m/>
    <m/>
  </r>
  <r>
    <x v="11"/>
    <x v="2"/>
    <s v="АБС-ЭН"/>
    <x v="215"/>
    <m/>
    <m/>
    <m/>
    <m/>
    <m/>
    <m/>
    <m/>
    <x v="4"/>
    <m/>
    <x v="3"/>
    <x v="8"/>
    <m/>
    <m/>
    <m/>
    <m/>
    <m/>
    <m/>
    <m/>
    <m/>
    <m/>
    <m/>
    <m/>
    <m/>
    <m/>
    <m/>
    <m/>
    <m/>
    <m/>
    <s v="Нарушений не было"/>
    <m/>
    <m/>
    <m/>
  </r>
  <r>
    <x v="7"/>
    <x v="2"/>
    <s v="АБС-ЭН"/>
    <x v="216"/>
    <m/>
    <m/>
    <m/>
    <m/>
    <m/>
    <m/>
    <m/>
    <x v="4"/>
    <m/>
    <x v="3"/>
    <x v="8"/>
    <m/>
    <m/>
    <m/>
    <m/>
    <m/>
    <m/>
    <m/>
    <m/>
    <m/>
    <m/>
    <m/>
    <m/>
    <m/>
    <m/>
    <m/>
    <m/>
    <m/>
    <s v="Нарушений не было"/>
    <m/>
    <m/>
    <m/>
  </r>
  <r>
    <x v="7"/>
    <x v="2"/>
    <s v="АБС-ЭН"/>
    <x v="20"/>
    <m/>
    <m/>
    <m/>
    <m/>
    <m/>
    <m/>
    <m/>
    <x v="4"/>
    <m/>
    <x v="3"/>
    <x v="8"/>
    <m/>
    <m/>
    <m/>
    <m/>
    <m/>
    <m/>
    <m/>
    <m/>
    <m/>
    <m/>
    <m/>
    <m/>
    <m/>
    <m/>
    <m/>
    <m/>
    <m/>
    <s v="Нарушений не было"/>
    <m/>
    <m/>
    <m/>
  </r>
  <r>
    <x v="7"/>
    <x v="2"/>
    <s v="АБС-ЭН"/>
    <x v="217"/>
    <m/>
    <m/>
    <m/>
    <m/>
    <m/>
    <m/>
    <m/>
    <x v="4"/>
    <m/>
    <x v="3"/>
    <x v="8"/>
    <m/>
    <m/>
    <m/>
    <m/>
    <m/>
    <m/>
    <m/>
    <m/>
    <m/>
    <m/>
    <m/>
    <m/>
    <m/>
    <m/>
    <m/>
    <m/>
    <m/>
    <s v="Нарушений не было"/>
    <m/>
    <m/>
    <m/>
  </r>
  <r>
    <x v="7"/>
    <x v="2"/>
    <s v="АБС-ЭН"/>
    <x v="218"/>
    <m/>
    <m/>
    <m/>
    <m/>
    <m/>
    <m/>
    <m/>
    <x v="4"/>
    <m/>
    <x v="3"/>
    <x v="8"/>
    <m/>
    <m/>
    <m/>
    <m/>
    <m/>
    <m/>
    <m/>
    <m/>
    <m/>
    <m/>
    <m/>
    <m/>
    <m/>
    <m/>
    <m/>
    <m/>
    <m/>
    <s v="Нарушений не было"/>
    <m/>
    <m/>
    <m/>
  </r>
  <r>
    <x v="7"/>
    <x v="2"/>
    <s v="АБС-ЭН"/>
    <x v="219"/>
    <m/>
    <m/>
    <m/>
    <m/>
    <m/>
    <m/>
    <m/>
    <x v="4"/>
    <m/>
    <x v="3"/>
    <x v="8"/>
    <m/>
    <m/>
    <m/>
    <m/>
    <m/>
    <m/>
    <m/>
    <m/>
    <m/>
    <m/>
    <m/>
    <m/>
    <m/>
    <m/>
    <m/>
    <m/>
    <m/>
    <s v="Нарушений не было"/>
    <m/>
    <m/>
    <m/>
  </r>
  <r>
    <x v="7"/>
    <x v="2"/>
    <s v="АБС-ЭН"/>
    <x v="220"/>
    <m/>
    <m/>
    <m/>
    <m/>
    <m/>
    <m/>
    <m/>
    <x v="4"/>
    <m/>
    <x v="3"/>
    <x v="8"/>
    <m/>
    <m/>
    <m/>
    <m/>
    <m/>
    <m/>
    <m/>
    <m/>
    <m/>
    <m/>
    <m/>
    <m/>
    <m/>
    <m/>
    <m/>
    <m/>
    <m/>
    <s v="Нарушений не было"/>
    <m/>
    <m/>
    <m/>
  </r>
  <r>
    <x v="7"/>
    <x v="2"/>
    <s v="АБС-ЭН"/>
    <x v="221"/>
    <m/>
    <m/>
    <m/>
    <m/>
    <m/>
    <m/>
    <m/>
    <x v="4"/>
    <m/>
    <x v="3"/>
    <x v="8"/>
    <m/>
    <m/>
    <m/>
    <m/>
    <m/>
    <m/>
    <m/>
    <m/>
    <m/>
    <m/>
    <m/>
    <m/>
    <m/>
    <m/>
    <m/>
    <m/>
    <m/>
    <s v="Нарушений не было"/>
    <m/>
    <m/>
    <m/>
  </r>
  <r>
    <x v="7"/>
    <x v="2"/>
    <s v="АБС-ЭН"/>
    <x v="222"/>
    <m/>
    <m/>
    <m/>
    <m/>
    <m/>
    <m/>
    <m/>
    <x v="4"/>
    <m/>
    <x v="3"/>
    <x v="8"/>
    <m/>
    <m/>
    <m/>
    <m/>
    <m/>
    <m/>
    <m/>
    <m/>
    <m/>
    <m/>
    <m/>
    <m/>
    <m/>
    <m/>
    <m/>
    <m/>
    <m/>
    <s v="Нарушений не было"/>
    <m/>
    <m/>
    <m/>
  </r>
  <r>
    <x v="7"/>
    <x v="2"/>
    <s v="АБС-ЭН"/>
    <x v="223"/>
    <m/>
    <m/>
    <m/>
    <m/>
    <m/>
    <m/>
    <m/>
    <x v="4"/>
    <m/>
    <x v="3"/>
    <x v="8"/>
    <m/>
    <m/>
    <m/>
    <m/>
    <m/>
    <m/>
    <m/>
    <m/>
    <m/>
    <m/>
    <m/>
    <m/>
    <m/>
    <m/>
    <m/>
    <m/>
    <m/>
    <s v="Нарушений не было"/>
    <m/>
    <m/>
    <m/>
  </r>
  <r>
    <x v="7"/>
    <x v="2"/>
    <s v="АБС-ЭН"/>
    <x v="224"/>
    <d v="1899-12-30T09:55:00"/>
    <d v="2014-09-10T00:00:00"/>
    <d v="1899-12-30T14:15:00"/>
    <d v="1899-12-30T04:10:00"/>
    <n v="182"/>
    <m/>
    <m/>
    <x v="2"/>
    <s v=" ВЛ-35кВ «ЭСН-2 - Транзитная»   "/>
    <x v="0"/>
    <x v="2"/>
    <s v="УПН-1, УПН-2, БКНС-1, БКНС-2, Кусты мех. добычи."/>
    <s v="Попадание грозового разряда в грозотрос ВЛ-35кВ «ЭСН-2 - Транзитная». _x000a_Аварийный останов ГТУ-1,2,3,4,5 «ЭСН-2» с сигнализацией  Очень высокий ток, отказ заземления генератора»,  «GT_EAX094 - Отказ системы, общее выключение». "/>
    <n v="1502"/>
    <m/>
    <n v="1502"/>
    <s v="ЗА"/>
    <s v="ГТУ-1 2010г.; ГТУ-2 2010г.; ГТУ-3 2011г.; ГТУ-4 2010г.; ГТУ-5 2011г."/>
    <s v="RoLLs-Royce СХ 501КВ7"/>
    <s v="Centrax"/>
    <s v="ГТУ-1 26.06.14г.; ГТУ-2 25.06.14г.; ГТУ-3 24.06.14г.; ГТУ-4 23.06.14г.; ГТУ-5 22.06.14г."/>
    <n v="100"/>
    <s v="ГТУ-1 23.09.14г.; ГТУ-2 22.09.14г.; ГТУ-3 19.09.14г.; ГТУ-4 24.09.14г.; ГТУ-5 25.09.14г."/>
    <s v="нет"/>
    <s v="ГТУ-1 26.06.14г.; ГТУ-2 25.06.14г.; ГТУ-3 24.06.14г.; ГТУ-4 23.06.14г.; ГТУ-5 22.06.14г."/>
    <s v="КП11"/>
    <s v="ПУ9"/>
    <m/>
    <m/>
    <m/>
    <m/>
    <m/>
  </r>
  <r>
    <x v="7"/>
    <x v="2"/>
    <s v="АБС-ЭН"/>
    <x v="225"/>
    <m/>
    <m/>
    <m/>
    <m/>
    <m/>
    <m/>
    <m/>
    <x v="4"/>
    <m/>
    <x v="3"/>
    <x v="8"/>
    <m/>
    <m/>
    <m/>
    <m/>
    <m/>
    <m/>
    <m/>
    <m/>
    <m/>
    <m/>
    <m/>
    <m/>
    <m/>
    <m/>
    <m/>
    <m/>
    <m/>
    <s v="Нарушений не было"/>
    <m/>
    <m/>
    <m/>
  </r>
  <r>
    <x v="7"/>
    <x v="2"/>
    <s v="АБС-ЭН"/>
    <x v="226"/>
    <m/>
    <m/>
    <m/>
    <m/>
    <m/>
    <m/>
    <m/>
    <x v="4"/>
    <m/>
    <x v="3"/>
    <x v="8"/>
    <m/>
    <m/>
    <m/>
    <m/>
    <m/>
    <m/>
    <m/>
    <m/>
    <m/>
    <m/>
    <m/>
    <m/>
    <m/>
    <m/>
    <m/>
    <m/>
    <m/>
    <s v="Нарушений не было"/>
    <m/>
    <m/>
    <m/>
  </r>
  <r>
    <x v="7"/>
    <x v="2"/>
    <s v="АБС-ЭН"/>
    <x v="227"/>
    <m/>
    <m/>
    <m/>
    <m/>
    <m/>
    <m/>
    <m/>
    <x v="4"/>
    <m/>
    <x v="3"/>
    <x v="8"/>
    <m/>
    <m/>
    <m/>
    <m/>
    <m/>
    <m/>
    <m/>
    <m/>
    <m/>
    <m/>
    <m/>
    <m/>
    <m/>
    <m/>
    <m/>
    <m/>
    <m/>
    <s v="Нарушений не было"/>
    <m/>
    <m/>
    <m/>
  </r>
  <r>
    <x v="7"/>
    <x v="2"/>
    <s v="АБС-ЭН"/>
    <x v="228"/>
    <m/>
    <m/>
    <m/>
    <m/>
    <m/>
    <m/>
    <m/>
    <x v="4"/>
    <m/>
    <x v="3"/>
    <x v="8"/>
    <m/>
    <m/>
    <m/>
    <m/>
    <m/>
    <m/>
    <m/>
    <m/>
    <m/>
    <m/>
    <m/>
    <m/>
    <m/>
    <m/>
    <m/>
    <m/>
    <m/>
    <s v="Нарушений не было"/>
    <m/>
    <m/>
    <m/>
  </r>
  <r>
    <x v="7"/>
    <x v="2"/>
    <s v="АБС-ЭН"/>
    <x v="229"/>
    <m/>
    <m/>
    <m/>
    <m/>
    <m/>
    <m/>
    <m/>
    <x v="4"/>
    <m/>
    <x v="3"/>
    <x v="8"/>
    <m/>
    <m/>
    <m/>
    <m/>
    <m/>
    <m/>
    <m/>
    <m/>
    <m/>
    <m/>
    <m/>
    <m/>
    <m/>
    <m/>
    <m/>
    <m/>
    <m/>
    <s v="Нарушений не было"/>
    <m/>
    <m/>
    <m/>
  </r>
  <r>
    <x v="7"/>
    <x v="2"/>
    <s v="АБС-ЭН"/>
    <x v="230"/>
    <m/>
    <m/>
    <m/>
    <m/>
    <m/>
    <m/>
    <m/>
    <x v="4"/>
    <m/>
    <x v="3"/>
    <x v="8"/>
    <m/>
    <m/>
    <m/>
    <m/>
    <m/>
    <m/>
    <m/>
    <m/>
    <m/>
    <m/>
    <m/>
    <m/>
    <m/>
    <m/>
    <m/>
    <m/>
    <m/>
    <s v="Нарушений не было"/>
    <m/>
    <m/>
    <m/>
  </r>
  <r>
    <x v="7"/>
    <x v="2"/>
    <s v="АБС-ЭН"/>
    <x v="231"/>
    <m/>
    <m/>
    <m/>
    <m/>
    <m/>
    <m/>
    <m/>
    <x v="4"/>
    <m/>
    <x v="3"/>
    <x v="8"/>
    <m/>
    <m/>
    <m/>
    <m/>
    <m/>
    <m/>
    <m/>
    <m/>
    <m/>
    <m/>
    <m/>
    <m/>
    <m/>
    <m/>
    <m/>
    <m/>
    <m/>
    <s v="Нарушений не было"/>
    <m/>
    <m/>
    <m/>
  </r>
  <r>
    <x v="7"/>
    <x v="2"/>
    <s v="АБС-ЭН"/>
    <x v="232"/>
    <m/>
    <m/>
    <m/>
    <m/>
    <m/>
    <m/>
    <m/>
    <x v="4"/>
    <m/>
    <x v="3"/>
    <x v="8"/>
    <m/>
    <m/>
    <m/>
    <m/>
    <m/>
    <m/>
    <m/>
    <m/>
    <m/>
    <m/>
    <m/>
    <m/>
    <m/>
    <m/>
    <m/>
    <m/>
    <m/>
    <s v="Нарушений не было"/>
    <m/>
    <m/>
    <m/>
  </r>
  <r>
    <x v="7"/>
    <x v="2"/>
    <s v="АБС-ЭН"/>
    <x v="233"/>
    <m/>
    <m/>
    <m/>
    <m/>
    <m/>
    <m/>
    <m/>
    <x v="4"/>
    <m/>
    <x v="3"/>
    <x v="8"/>
    <m/>
    <m/>
    <m/>
    <m/>
    <m/>
    <m/>
    <m/>
    <m/>
    <m/>
    <m/>
    <m/>
    <m/>
    <m/>
    <m/>
    <m/>
    <m/>
    <m/>
    <s v="Нарушений не было"/>
    <m/>
    <m/>
    <m/>
  </r>
  <r>
    <x v="7"/>
    <x v="2"/>
    <s v="АБС-ЭН"/>
    <x v="234"/>
    <m/>
    <m/>
    <m/>
    <m/>
    <m/>
    <m/>
    <m/>
    <x v="4"/>
    <m/>
    <x v="3"/>
    <x v="8"/>
    <m/>
    <m/>
    <m/>
    <m/>
    <m/>
    <m/>
    <m/>
    <m/>
    <m/>
    <m/>
    <m/>
    <m/>
    <m/>
    <m/>
    <m/>
    <m/>
    <m/>
    <s v="Нарушений не было"/>
    <m/>
    <m/>
    <m/>
  </r>
  <r>
    <x v="7"/>
    <x v="2"/>
    <s v="АБС-ЭН"/>
    <x v="235"/>
    <m/>
    <m/>
    <m/>
    <m/>
    <m/>
    <m/>
    <m/>
    <x v="4"/>
    <m/>
    <x v="3"/>
    <x v="8"/>
    <m/>
    <m/>
    <m/>
    <m/>
    <m/>
    <m/>
    <m/>
    <m/>
    <m/>
    <m/>
    <m/>
    <m/>
    <m/>
    <m/>
    <m/>
    <m/>
    <m/>
    <s v="Нарушений не было"/>
    <m/>
    <m/>
    <m/>
  </r>
  <r>
    <x v="7"/>
    <x v="2"/>
    <s v="АБС-ЭН"/>
    <x v="21"/>
    <m/>
    <m/>
    <m/>
    <m/>
    <m/>
    <m/>
    <m/>
    <x v="4"/>
    <m/>
    <x v="3"/>
    <x v="8"/>
    <m/>
    <m/>
    <m/>
    <m/>
    <m/>
    <m/>
    <m/>
    <m/>
    <m/>
    <m/>
    <m/>
    <m/>
    <m/>
    <m/>
    <m/>
    <m/>
    <m/>
    <s v="Нарушений не было"/>
    <m/>
    <m/>
    <m/>
  </r>
  <r>
    <x v="7"/>
    <x v="2"/>
    <s v="АБС-ЭН"/>
    <x v="236"/>
    <m/>
    <m/>
    <m/>
    <m/>
    <m/>
    <m/>
    <m/>
    <x v="4"/>
    <m/>
    <x v="3"/>
    <x v="8"/>
    <m/>
    <m/>
    <m/>
    <m/>
    <m/>
    <m/>
    <m/>
    <m/>
    <m/>
    <m/>
    <m/>
    <m/>
    <m/>
    <m/>
    <m/>
    <m/>
    <m/>
    <s v="Нарушений не было"/>
    <m/>
    <m/>
    <m/>
  </r>
  <r>
    <x v="7"/>
    <x v="2"/>
    <s v="АБС-ЭН"/>
    <x v="237"/>
    <m/>
    <m/>
    <m/>
    <m/>
    <m/>
    <m/>
    <m/>
    <x v="4"/>
    <m/>
    <x v="3"/>
    <x v="8"/>
    <m/>
    <m/>
    <m/>
    <m/>
    <m/>
    <m/>
    <m/>
    <m/>
    <m/>
    <m/>
    <m/>
    <m/>
    <m/>
    <m/>
    <m/>
    <m/>
    <m/>
    <s v="Нарушений не было"/>
    <m/>
    <m/>
    <m/>
  </r>
  <r>
    <x v="7"/>
    <x v="2"/>
    <s v="АБС-ЭН"/>
    <x v="238"/>
    <m/>
    <m/>
    <m/>
    <m/>
    <m/>
    <m/>
    <m/>
    <x v="4"/>
    <m/>
    <x v="3"/>
    <x v="8"/>
    <m/>
    <m/>
    <m/>
    <m/>
    <m/>
    <m/>
    <m/>
    <m/>
    <m/>
    <m/>
    <m/>
    <m/>
    <m/>
    <m/>
    <m/>
    <m/>
    <m/>
    <s v="Нарушений не было"/>
    <m/>
    <m/>
    <m/>
  </r>
  <r>
    <x v="7"/>
    <x v="2"/>
    <s v="АБС-ЭН"/>
    <x v="239"/>
    <m/>
    <m/>
    <m/>
    <m/>
    <m/>
    <m/>
    <m/>
    <x v="4"/>
    <m/>
    <x v="3"/>
    <x v="8"/>
    <m/>
    <m/>
    <m/>
    <m/>
    <m/>
    <m/>
    <m/>
    <m/>
    <m/>
    <m/>
    <m/>
    <m/>
    <m/>
    <m/>
    <m/>
    <m/>
    <m/>
    <s v="Нарушений не было"/>
    <m/>
    <m/>
    <m/>
  </r>
  <r>
    <x v="7"/>
    <x v="2"/>
    <s v="АБС-ЭН"/>
    <x v="240"/>
    <m/>
    <m/>
    <m/>
    <m/>
    <m/>
    <m/>
    <m/>
    <x v="4"/>
    <m/>
    <x v="3"/>
    <x v="8"/>
    <m/>
    <m/>
    <m/>
    <m/>
    <m/>
    <m/>
    <m/>
    <m/>
    <m/>
    <m/>
    <m/>
    <m/>
    <m/>
    <m/>
    <m/>
    <m/>
    <m/>
    <s v="Нарушений не было"/>
    <m/>
    <m/>
    <m/>
  </r>
  <r>
    <x v="7"/>
    <x v="2"/>
    <s v="АБС-ЭН"/>
    <x v="241"/>
    <m/>
    <m/>
    <m/>
    <m/>
    <m/>
    <m/>
    <m/>
    <x v="4"/>
    <m/>
    <x v="3"/>
    <x v="8"/>
    <m/>
    <m/>
    <m/>
    <m/>
    <m/>
    <m/>
    <m/>
    <m/>
    <m/>
    <m/>
    <m/>
    <m/>
    <m/>
    <m/>
    <m/>
    <m/>
    <m/>
    <s v="Нарушений не было"/>
    <m/>
    <m/>
    <m/>
  </r>
  <r>
    <x v="7"/>
    <x v="2"/>
    <s v="АБС-ЭН"/>
    <x v="242"/>
    <m/>
    <m/>
    <m/>
    <m/>
    <m/>
    <m/>
    <m/>
    <x v="4"/>
    <m/>
    <x v="3"/>
    <x v="8"/>
    <m/>
    <m/>
    <m/>
    <m/>
    <m/>
    <m/>
    <m/>
    <m/>
    <m/>
    <m/>
    <m/>
    <m/>
    <m/>
    <m/>
    <m/>
    <m/>
    <m/>
    <s v="Нарушений не было"/>
    <m/>
    <m/>
    <s v="в"/>
  </r>
  <r>
    <x v="7"/>
    <x v="2"/>
    <s v="АБС-ЭН"/>
    <x v="243"/>
    <m/>
    <m/>
    <m/>
    <m/>
    <m/>
    <m/>
    <m/>
    <x v="4"/>
    <m/>
    <x v="3"/>
    <x v="8"/>
    <m/>
    <m/>
    <m/>
    <m/>
    <m/>
    <m/>
    <m/>
    <m/>
    <m/>
    <m/>
    <m/>
    <m/>
    <m/>
    <m/>
    <m/>
    <m/>
    <m/>
    <s v="Нарушений не было"/>
    <m/>
    <m/>
    <s v="в"/>
  </r>
  <r>
    <x v="8"/>
    <x v="2"/>
    <s v="АБС-ЭН"/>
    <x v="244"/>
    <m/>
    <m/>
    <m/>
    <m/>
    <m/>
    <m/>
    <m/>
    <x v="4"/>
    <m/>
    <x v="3"/>
    <x v="8"/>
    <m/>
    <m/>
    <m/>
    <m/>
    <m/>
    <m/>
    <m/>
    <m/>
    <m/>
    <m/>
    <m/>
    <m/>
    <m/>
    <m/>
    <m/>
    <m/>
    <m/>
    <s v="Нарушений не было"/>
    <m/>
    <m/>
    <m/>
  </r>
  <r>
    <x v="8"/>
    <x v="2"/>
    <s v="АБС-ЭН"/>
    <x v="245"/>
    <m/>
    <m/>
    <m/>
    <m/>
    <m/>
    <m/>
    <m/>
    <x v="4"/>
    <m/>
    <x v="3"/>
    <x v="8"/>
    <m/>
    <m/>
    <m/>
    <m/>
    <m/>
    <m/>
    <m/>
    <m/>
    <m/>
    <m/>
    <m/>
    <m/>
    <m/>
    <m/>
    <m/>
    <m/>
    <m/>
    <s v="Нарушений не было"/>
    <m/>
    <m/>
    <m/>
  </r>
  <r>
    <x v="8"/>
    <x v="2"/>
    <s v="АБС-ЭН"/>
    <x v="246"/>
    <m/>
    <m/>
    <m/>
    <m/>
    <m/>
    <m/>
    <m/>
    <x v="4"/>
    <m/>
    <x v="3"/>
    <x v="8"/>
    <m/>
    <m/>
    <m/>
    <m/>
    <m/>
    <m/>
    <m/>
    <m/>
    <m/>
    <m/>
    <m/>
    <m/>
    <m/>
    <m/>
    <m/>
    <m/>
    <m/>
    <s v="Нарушений не было"/>
    <m/>
    <m/>
    <m/>
  </r>
  <r>
    <x v="8"/>
    <x v="2"/>
    <s v="АБС-ЭН"/>
    <x v="247"/>
    <m/>
    <m/>
    <m/>
    <m/>
    <m/>
    <m/>
    <m/>
    <x v="4"/>
    <m/>
    <x v="3"/>
    <x v="8"/>
    <m/>
    <m/>
    <m/>
    <m/>
    <m/>
    <m/>
    <m/>
    <m/>
    <m/>
    <m/>
    <m/>
    <m/>
    <m/>
    <m/>
    <m/>
    <m/>
    <m/>
    <s v="Нарушений не было"/>
    <m/>
    <m/>
    <m/>
  </r>
  <r>
    <x v="8"/>
    <x v="2"/>
    <s v="АБС-ЭН"/>
    <x v="248"/>
    <m/>
    <m/>
    <m/>
    <m/>
    <m/>
    <m/>
    <m/>
    <x v="4"/>
    <m/>
    <x v="3"/>
    <x v="8"/>
    <m/>
    <m/>
    <m/>
    <m/>
    <m/>
    <m/>
    <m/>
    <m/>
    <m/>
    <m/>
    <m/>
    <m/>
    <m/>
    <m/>
    <m/>
    <m/>
    <m/>
    <s v="Нарушений не было"/>
    <m/>
    <m/>
    <m/>
  </r>
  <r>
    <x v="8"/>
    <x v="2"/>
    <s v="АБС-ЭН"/>
    <x v="249"/>
    <m/>
    <m/>
    <m/>
    <m/>
    <m/>
    <m/>
    <m/>
    <x v="4"/>
    <m/>
    <x v="3"/>
    <x v="8"/>
    <m/>
    <m/>
    <m/>
    <m/>
    <m/>
    <m/>
    <m/>
    <m/>
    <m/>
    <m/>
    <m/>
    <m/>
    <m/>
    <m/>
    <m/>
    <m/>
    <m/>
    <s v="Нарушений не было"/>
    <m/>
    <m/>
    <m/>
  </r>
  <r>
    <x v="8"/>
    <x v="2"/>
    <s v="АБС-ЭН"/>
    <x v="250"/>
    <m/>
    <m/>
    <m/>
    <m/>
    <m/>
    <m/>
    <m/>
    <x v="4"/>
    <m/>
    <x v="3"/>
    <x v="8"/>
    <m/>
    <m/>
    <m/>
    <m/>
    <m/>
    <m/>
    <m/>
    <m/>
    <m/>
    <m/>
    <m/>
    <m/>
    <m/>
    <m/>
    <m/>
    <m/>
    <m/>
    <s v="Нарушений не было"/>
    <m/>
    <m/>
    <m/>
  </r>
  <r>
    <x v="8"/>
    <x v="2"/>
    <s v="АБС-ЭН"/>
    <x v="251"/>
    <m/>
    <m/>
    <m/>
    <m/>
    <m/>
    <m/>
    <m/>
    <x v="4"/>
    <m/>
    <x v="3"/>
    <x v="8"/>
    <m/>
    <m/>
    <m/>
    <m/>
    <m/>
    <m/>
    <m/>
    <m/>
    <m/>
    <m/>
    <m/>
    <m/>
    <m/>
    <m/>
    <m/>
    <m/>
    <m/>
    <s v="Нарушений не было"/>
    <m/>
    <m/>
    <m/>
  </r>
  <r>
    <x v="8"/>
    <x v="2"/>
    <s v="АБС-ЭН"/>
    <x v="252"/>
    <m/>
    <m/>
    <m/>
    <m/>
    <m/>
    <m/>
    <m/>
    <x v="4"/>
    <m/>
    <x v="3"/>
    <x v="8"/>
    <m/>
    <m/>
    <m/>
    <m/>
    <m/>
    <m/>
    <m/>
    <m/>
    <m/>
    <m/>
    <m/>
    <m/>
    <m/>
    <m/>
    <m/>
    <m/>
    <m/>
    <s v="Нарушений не было"/>
    <m/>
    <m/>
    <m/>
  </r>
  <r>
    <x v="8"/>
    <x v="2"/>
    <s v="АБС-ЭН"/>
    <x v="253"/>
    <m/>
    <m/>
    <m/>
    <m/>
    <m/>
    <m/>
    <m/>
    <x v="4"/>
    <m/>
    <x v="3"/>
    <x v="8"/>
    <m/>
    <m/>
    <m/>
    <m/>
    <m/>
    <m/>
    <m/>
    <m/>
    <m/>
    <m/>
    <m/>
    <m/>
    <m/>
    <m/>
    <m/>
    <m/>
    <m/>
    <s v="Нарушений не было"/>
    <m/>
    <m/>
    <m/>
  </r>
  <r>
    <x v="8"/>
    <x v="2"/>
    <s v="АБС-ЭН"/>
    <x v="254"/>
    <m/>
    <m/>
    <m/>
    <m/>
    <m/>
    <m/>
    <m/>
    <x v="4"/>
    <m/>
    <x v="3"/>
    <x v="8"/>
    <m/>
    <m/>
    <m/>
    <m/>
    <m/>
    <m/>
    <m/>
    <m/>
    <m/>
    <m/>
    <m/>
    <m/>
    <m/>
    <m/>
    <m/>
    <m/>
    <m/>
    <s v="Нарушений не было"/>
    <m/>
    <m/>
    <m/>
  </r>
  <r>
    <x v="8"/>
    <x v="2"/>
    <s v="АБС-ЭН"/>
    <x v="255"/>
    <m/>
    <m/>
    <m/>
    <m/>
    <m/>
    <m/>
    <m/>
    <x v="4"/>
    <m/>
    <x v="3"/>
    <x v="8"/>
    <m/>
    <m/>
    <m/>
    <m/>
    <m/>
    <m/>
    <m/>
    <m/>
    <m/>
    <m/>
    <m/>
    <m/>
    <m/>
    <m/>
    <m/>
    <m/>
    <m/>
    <s v="Нарушений не было"/>
    <m/>
    <m/>
    <m/>
  </r>
  <r>
    <x v="8"/>
    <x v="2"/>
    <s v="АБС-ЭН"/>
    <x v="256"/>
    <m/>
    <m/>
    <m/>
    <m/>
    <m/>
    <m/>
    <m/>
    <x v="4"/>
    <m/>
    <x v="3"/>
    <x v="8"/>
    <m/>
    <m/>
    <m/>
    <m/>
    <m/>
    <m/>
    <m/>
    <m/>
    <m/>
    <m/>
    <m/>
    <m/>
    <m/>
    <m/>
    <m/>
    <m/>
    <m/>
    <s v="Нарушений не было"/>
    <m/>
    <m/>
    <m/>
  </r>
  <r>
    <x v="8"/>
    <x v="2"/>
    <s v="АБС-ЭН"/>
    <x v="22"/>
    <m/>
    <m/>
    <m/>
    <m/>
    <m/>
    <m/>
    <m/>
    <x v="4"/>
    <m/>
    <x v="3"/>
    <x v="8"/>
    <m/>
    <m/>
    <m/>
    <m/>
    <m/>
    <m/>
    <m/>
    <m/>
    <m/>
    <m/>
    <m/>
    <m/>
    <m/>
    <m/>
    <m/>
    <m/>
    <m/>
    <s v="Нарушений не было"/>
    <m/>
    <m/>
    <m/>
  </r>
  <r>
    <x v="8"/>
    <x v="2"/>
    <s v="АБС-ЭН"/>
    <x v="257"/>
    <m/>
    <m/>
    <m/>
    <m/>
    <m/>
    <m/>
    <m/>
    <x v="4"/>
    <m/>
    <x v="3"/>
    <x v="8"/>
    <m/>
    <m/>
    <m/>
    <m/>
    <m/>
    <m/>
    <m/>
    <m/>
    <m/>
    <m/>
    <m/>
    <m/>
    <m/>
    <m/>
    <m/>
    <m/>
    <m/>
    <s v="Нарушений не было"/>
    <m/>
    <m/>
    <m/>
  </r>
  <r>
    <x v="8"/>
    <x v="2"/>
    <s v="АБС-ЭН"/>
    <x v="257"/>
    <m/>
    <m/>
    <m/>
    <m/>
    <m/>
    <m/>
    <m/>
    <x v="4"/>
    <m/>
    <x v="3"/>
    <x v="8"/>
    <m/>
    <m/>
    <m/>
    <m/>
    <m/>
    <m/>
    <m/>
    <m/>
    <m/>
    <m/>
    <m/>
    <m/>
    <m/>
    <m/>
    <m/>
    <m/>
    <m/>
    <s v="Нарушений не было"/>
    <m/>
    <m/>
    <m/>
  </r>
  <r>
    <x v="8"/>
    <x v="2"/>
    <s v="АБС-ЭН"/>
    <x v="258"/>
    <m/>
    <m/>
    <m/>
    <m/>
    <m/>
    <m/>
    <m/>
    <x v="4"/>
    <m/>
    <x v="3"/>
    <x v="8"/>
    <m/>
    <m/>
    <m/>
    <m/>
    <m/>
    <m/>
    <m/>
    <m/>
    <m/>
    <m/>
    <m/>
    <m/>
    <m/>
    <m/>
    <m/>
    <m/>
    <m/>
    <s v="Нарушений не было"/>
    <m/>
    <m/>
    <m/>
  </r>
  <r>
    <x v="8"/>
    <x v="2"/>
    <s v="АБС-ЭН"/>
    <x v="259"/>
    <m/>
    <m/>
    <m/>
    <m/>
    <m/>
    <m/>
    <m/>
    <x v="4"/>
    <m/>
    <x v="3"/>
    <x v="8"/>
    <m/>
    <m/>
    <m/>
    <m/>
    <m/>
    <m/>
    <m/>
    <m/>
    <m/>
    <m/>
    <m/>
    <m/>
    <m/>
    <m/>
    <m/>
    <m/>
    <m/>
    <s v="Нарушений не было"/>
    <m/>
    <m/>
    <m/>
  </r>
  <r>
    <x v="8"/>
    <x v="2"/>
    <s v="АБС-ЭН"/>
    <x v="260"/>
    <m/>
    <m/>
    <m/>
    <m/>
    <m/>
    <m/>
    <m/>
    <x v="4"/>
    <m/>
    <x v="3"/>
    <x v="8"/>
    <m/>
    <m/>
    <m/>
    <m/>
    <m/>
    <m/>
    <m/>
    <m/>
    <m/>
    <m/>
    <m/>
    <m/>
    <m/>
    <m/>
    <m/>
    <m/>
    <m/>
    <s v="Нарушений не было"/>
    <m/>
    <m/>
    <m/>
  </r>
  <r>
    <x v="8"/>
    <x v="2"/>
    <s v="АБС-ЭН"/>
    <x v="261"/>
    <m/>
    <m/>
    <m/>
    <m/>
    <m/>
    <m/>
    <m/>
    <x v="4"/>
    <m/>
    <x v="3"/>
    <x v="8"/>
    <m/>
    <m/>
    <m/>
    <m/>
    <m/>
    <m/>
    <m/>
    <m/>
    <m/>
    <m/>
    <m/>
    <m/>
    <m/>
    <m/>
    <m/>
    <m/>
    <m/>
    <s v="Нарушений не было"/>
    <m/>
    <m/>
    <m/>
  </r>
  <r>
    <x v="8"/>
    <x v="2"/>
    <s v="АБС-ЭН"/>
    <x v="262"/>
    <m/>
    <m/>
    <m/>
    <m/>
    <m/>
    <m/>
    <m/>
    <x v="4"/>
    <m/>
    <x v="3"/>
    <x v="8"/>
    <m/>
    <m/>
    <m/>
    <m/>
    <m/>
    <m/>
    <m/>
    <m/>
    <m/>
    <m/>
    <m/>
    <m/>
    <m/>
    <m/>
    <m/>
    <m/>
    <m/>
    <s v="Нарушений не было"/>
    <m/>
    <m/>
    <m/>
  </r>
  <r>
    <x v="8"/>
    <x v="2"/>
    <s v="АБС-ЭН"/>
    <x v="263"/>
    <m/>
    <m/>
    <m/>
    <m/>
    <m/>
    <m/>
    <m/>
    <x v="4"/>
    <m/>
    <x v="3"/>
    <x v="8"/>
    <m/>
    <m/>
    <m/>
    <m/>
    <m/>
    <m/>
    <m/>
    <m/>
    <m/>
    <m/>
    <m/>
    <m/>
    <m/>
    <m/>
    <m/>
    <m/>
    <m/>
    <s v="Нарушений не было"/>
    <m/>
    <m/>
    <m/>
  </r>
  <r>
    <x v="8"/>
    <x v="2"/>
    <s v="АБС-ЭН"/>
    <x v="264"/>
    <m/>
    <m/>
    <m/>
    <m/>
    <m/>
    <m/>
    <m/>
    <x v="4"/>
    <m/>
    <x v="3"/>
    <x v="8"/>
    <m/>
    <m/>
    <m/>
    <m/>
    <m/>
    <m/>
    <m/>
    <m/>
    <m/>
    <m/>
    <m/>
    <m/>
    <m/>
    <m/>
    <m/>
    <m/>
    <m/>
    <s v="Нарушений не было"/>
    <m/>
    <m/>
    <m/>
  </r>
  <r>
    <x v="8"/>
    <x v="2"/>
    <s v="АБС-ЭН"/>
    <x v="265"/>
    <m/>
    <m/>
    <m/>
    <m/>
    <m/>
    <m/>
    <m/>
    <x v="4"/>
    <m/>
    <x v="3"/>
    <x v="8"/>
    <m/>
    <m/>
    <m/>
    <m/>
    <m/>
    <m/>
    <m/>
    <m/>
    <m/>
    <m/>
    <m/>
    <m/>
    <m/>
    <m/>
    <m/>
    <m/>
    <m/>
    <s v="Нарушений не было"/>
    <m/>
    <m/>
    <m/>
  </r>
  <r>
    <x v="8"/>
    <x v="2"/>
    <s v="АБС-ЭН"/>
    <x v="266"/>
    <m/>
    <m/>
    <m/>
    <m/>
    <m/>
    <m/>
    <m/>
    <x v="4"/>
    <m/>
    <x v="3"/>
    <x v="8"/>
    <m/>
    <m/>
    <m/>
    <m/>
    <m/>
    <m/>
    <m/>
    <m/>
    <m/>
    <m/>
    <m/>
    <m/>
    <m/>
    <m/>
    <m/>
    <m/>
    <m/>
    <s v="Нарушений не было"/>
    <m/>
    <m/>
    <m/>
  </r>
  <r>
    <x v="8"/>
    <x v="2"/>
    <s v="АБС-ЭН"/>
    <x v="267"/>
    <m/>
    <m/>
    <m/>
    <m/>
    <m/>
    <m/>
    <m/>
    <x v="4"/>
    <m/>
    <x v="3"/>
    <x v="8"/>
    <m/>
    <m/>
    <m/>
    <m/>
    <m/>
    <m/>
    <m/>
    <m/>
    <m/>
    <m/>
    <m/>
    <m/>
    <m/>
    <m/>
    <m/>
    <m/>
    <m/>
    <s v="Нарушений не было"/>
    <m/>
    <m/>
    <m/>
  </r>
  <r>
    <x v="8"/>
    <x v="2"/>
    <s v="АБС-ЭН"/>
    <x v="268"/>
    <m/>
    <m/>
    <m/>
    <m/>
    <m/>
    <m/>
    <m/>
    <x v="4"/>
    <m/>
    <x v="3"/>
    <x v="8"/>
    <m/>
    <m/>
    <m/>
    <m/>
    <m/>
    <m/>
    <m/>
    <m/>
    <m/>
    <m/>
    <m/>
    <m/>
    <m/>
    <m/>
    <m/>
    <m/>
    <m/>
    <s v="Нарушений не было"/>
    <m/>
    <m/>
    <m/>
  </r>
  <r>
    <x v="8"/>
    <x v="2"/>
    <s v="АБС-ЭН"/>
    <x v="269"/>
    <m/>
    <m/>
    <m/>
    <m/>
    <m/>
    <m/>
    <m/>
    <x v="4"/>
    <m/>
    <x v="3"/>
    <x v="8"/>
    <m/>
    <m/>
    <m/>
    <m/>
    <m/>
    <m/>
    <m/>
    <m/>
    <m/>
    <m/>
    <m/>
    <m/>
    <m/>
    <m/>
    <m/>
    <m/>
    <m/>
    <s v="Нарушений не было"/>
    <m/>
    <m/>
    <m/>
  </r>
  <r>
    <x v="8"/>
    <x v="2"/>
    <s v="АБС-ЭН"/>
    <x v="270"/>
    <m/>
    <m/>
    <m/>
    <m/>
    <m/>
    <m/>
    <m/>
    <x v="4"/>
    <m/>
    <x v="3"/>
    <x v="8"/>
    <m/>
    <m/>
    <m/>
    <m/>
    <m/>
    <m/>
    <m/>
    <m/>
    <m/>
    <m/>
    <m/>
    <m/>
    <m/>
    <m/>
    <m/>
    <m/>
    <m/>
    <s v="Нарушений не было"/>
    <m/>
    <m/>
    <m/>
  </r>
  <r>
    <x v="8"/>
    <x v="2"/>
    <s v="АБС-ЭН"/>
    <x v="271"/>
    <m/>
    <m/>
    <m/>
    <m/>
    <m/>
    <m/>
    <m/>
    <x v="4"/>
    <m/>
    <x v="3"/>
    <x v="8"/>
    <m/>
    <m/>
    <m/>
    <m/>
    <m/>
    <m/>
    <m/>
    <m/>
    <m/>
    <m/>
    <m/>
    <m/>
    <m/>
    <m/>
    <m/>
    <m/>
    <m/>
    <s v="Нарушений не было"/>
    <m/>
    <m/>
    <m/>
  </r>
  <r>
    <x v="8"/>
    <x v="2"/>
    <s v="АБС-ЭН"/>
    <x v="272"/>
    <m/>
    <m/>
    <m/>
    <m/>
    <m/>
    <m/>
    <m/>
    <x v="4"/>
    <m/>
    <x v="3"/>
    <x v="8"/>
    <m/>
    <m/>
    <m/>
    <m/>
    <m/>
    <m/>
    <m/>
    <m/>
    <m/>
    <m/>
    <m/>
    <m/>
    <m/>
    <m/>
    <m/>
    <m/>
    <m/>
    <s v="Нарушений не было"/>
    <m/>
    <m/>
    <m/>
  </r>
  <r>
    <x v="8"/>
    <x v="2"/>
    <s v="АБС-ЭН"/>
    <x v="273"/>
    <m/>
    <m/>
    <m/>
    <m/>
    <m/>
    <m/>
    <m/>
    <x v="4"/>
    <m/>
    <x v="3"/>
    <x v="8"/>
    <m/>
    <m/>
    <m/>
    <m/>
    <m/>
    <m/>
    <m/>
    <m/>
    <m/>
    <m/>
    <m/>
    <m/>
    <m/>
    <m/>
    <m/>
    <m/>
    <m/>
    <s v="Нарушений не было"/>
    <m/>
    <m/>
    <m/>
  </r>
  <r>
    <x v="9"/>
    <x v="2"/>
    <s v="АБС-ЭН"/>
    <x v="274"/>
    <m/>
    <m/>
    <m/>
    <m/>
    <m/>
    <m/>
    <m/>
    <x v="4"/>
    <m/>
    <x v="3"/>
    <x v="8"/>
    <m/>
    <m/>
    <m/>
    <m/>
    <m/>
    <m/>
    <m/>
    <m/>
    <m/>
    <m/>
    <m/>
    <m/>
    <m/>
    <m/>
    <m/>
    <m/>
    <m/>
    <s v="Нарушений не было"/>
    <m/>
    <m/>
    <m/>
  </r>
  <r>
    <x v="9"/>
    <x v="2"/>
    <s v="АБС-ЭН"/>
    <x v="275"/>
    <m/>
    <m/>
    <m/>
    <m/>
    <m/>
    <m/>
    <m/>
    <x v="4"/>
    <m/>
    <x v="3"/>
    <x v="8"/>
    <m/>
    <m/>
    <m/>
    <m/>
    <m/>
    <m/>
    <m/>
    <m/>
    <m/>
    <m/>
    <m/>
    <m/>
    <m/>
    <m/>
    <m/>
    <m/>
    <m/>
    <s v="Нарушений не было"/>
    <m/>
    <m/>
    <m/>
  </r>
  <r>
    <x v="9"/>
    <x v="2"/>
    <s v="АБС-ЭН"/>
    <x v="23"/>
    <m/>
    <m/>
    <m/>
    <m/>
    <m/>
    <m/>
    <m/>
    <x v="4"/>
    <m/>
    <x v="3"/>
    <x v="8"/>
    <m/>
    <m/>
    <m/>
    <m/>
    <m/>
    <m/>
    <m/>
    <m/>
    <m/>
    <m/>
    <m/>
    <m/>
    <m/>
    <m/>
    <m/>
    <m/>
    <m/>
    <s v="Нарушений не было"/>
    <m/>
    <m/>
    <m/>
  </r>
  <r>
    <x v="9"/>
    <x v="2"/>
    <s v="АБС-ЭН"/>
    <x v="276"/>
    <m/>
    <m/>
    <m/>
    <m/>
    <m/>
    <m/>
    <m/>
    <x v="4"/>
    <m/>
    <x v="3"/>
    <x v="8"/>
    <m/>
    <m/>
    <m/>
    <m/>
    <m/>
    <m/>
    <m/>
    <m/>
    <m/>
    <m/>
    <m/>
    <m/>
    <m/>
    <m/>
    <m/>
    <m/>
    <m/>
    <s v="Нарушений не было"/>
    <m/>
    <m/>
    <m/>
  </r>
  <r>
    <x v="9"/>
    <x v="2"/>
    <s v="АБС-ЭН"/>
    <x v="277"/>
    <m/>
    <m/>
    <m/>
    <m/>
    <m/>
    <m/>
    <m/>
    <x v="4"/>
    <m/>
    <x v="3"/>
    <x v="8"/>
    <m/>
    <m/>
    <m/>
    <m/>
    <m/>
    <m/>
    <m/>
    <m/>
    <m/>
    <m/>
    <m/>
    <m/>
    <m/>
    <m/>
    <m/>
    <m/>
    <m/>
    <s v="Нарушений не было"/>
    <m/>
    <m/>
    <m/>
  </r>
  <r>
    <x v="9"/>
    <x v="2"/>
    <s v="АБС-ЭН"/>
    <x v="278"/>
    <m/>
    <m/>
    <m/>
    <m/>
    <m/>
    <m/>
    <m/>
    <x v="4"/>
    <m/>
    <x v="3"/>
    <x v="8"/>
    <m/>
    <m/>
    <m/>
    <m/>
    <m/>
    <m/>
    <m/>
    <m/>
    <m/>
    <m/>
    <m/>
    <m/>
    <m/>
    <m/>
    <m/>
    <m/>
    <m/>
    <s v="Нарушений не было"/>
    <m/>
    <m/>
    <m/>
  </r>
  <r>
    <x v="9"/>
    <x v="2"/>
    <s v="АБС-ЭН"/>
    <x v="279"/>
    <m/>
    <m/>
    <m/>
    <m/>
    <m/>
    <m/>
    <m/>
    <x v="4"/>
    <m/>
    <x v="3"/>
    <x v="8"/>
    <m/>
    <m/>
    <m/>
    <m/>
    <m/>
    <m/>
    <m/>
    <m/>
    <m/>
    <m/>
    <m/>
    <m/>
    <m/>
    <m/>
    <m/>
    <m/>
    <m/>
    <s v="Нарушений не было"/>
    <m/>
    <m/>
    <m/>
  </r>
  <r>
    <x v="9"/>
    <x v="2"/>
    <s v="АБС-ЭН"/>
    <x v="24"/>
    <m/>
    <m/>
    <m/>
    <m/>
    <m/>
    <m/>
    <m/>
    <x v="4"/>
    <m/>
    <x v="3"/>
    <x v="8"/>
    <m/>
    <m/>
    <m/>
    <m/>
    <m/>
    <m/>
    <m/>
    <m/>
    <m/>
    <m/>
    <m/>
    <m/>
    <m/>
    <m/>
    <m/>
    <m/>
    <m/>
    <s v="Нарушений не было"/>
    <m/>
    <m/>
    <m/>
  </r>
  <r>
    <x v="9"/>
    <x v="2"/>
    <s v="АБС-ЭН"/>
    <x v="25"/>
    <m/>
    <m/>
    <m/>
    <m/>
    <m/>
    <m/>
    <m/>
    <x v="4"/>
    <m/>
    <x v="3"/>
    <x v="8"/>
    <m/>
    <m/>
    <m/>
    <m/>
    <m/>
    <m/>
    <m/>
    <m/>
    <m/>
    <m/>
    <m/>
    <m/>
    <m/>
    <m/>
    <m/>
    <m/>
    <m/>
    <s v="Нарушений не было"/>
    <m/>
    <m/>
    <m/>
  </r>
  <r>
    <x v="9"/>
    <x v="2"/>
    <s v="АБС-ЭН"/>
    <x v="280"/>
    <m/>
    <m/>
    <m/>
    <m/>
    <m/>
    <m/>
    <m/>
    <x v="4"/>
    <m/>
    <x v="3"/>
    <x v="8"/>
    <m/>
    <m/>
    <m/>
    <m/>
    <m/>
    <m/>
    <m/>
    <m/>
    <m/>
    <m/>
    <m/>
    <m/>
    <m/>
    <m/>
    <m/>
    <m/>
    <m/>
    <s v="Нарушений не было"/>
    <m/>
    <m/>
    <m/>
  </r>
  <r>
    <x v="9"/>
    <x v="2"/>
    <s v="АБС-ЭН"/>
    <x v="281"/>
    <m/>
    <m/>
    <m/>
    <m/>
    <m/>
    <m/>
    <m/>
    <x v="4"/>
    <m/>
    <x v="3"/>
    <x v="8"/>
    <m/>
    <m/>
    <m/>
    <m/>
    <m/>
    <m/>
    <m/>
    <m/>
    <m/>
    <m/>
    <m/>
    <m/>
    <m/>
    <m/>
    <m/>
    <m/>
    <m/>
    <s v="Нарушений не было"/>
    <m/>
    <m/>
    <m/>
  </r>
  <r>
    <x v="9"/>
    <x v="2"/>
    <s v="АБС-ЭН"/>
    <x v="282"/>
    <m/>
    <m/>
    <m/>
    <m/>
    <m/>
    <m/>
    <m/>
    <x v="4"/>
    <m/>
    <x v="3"/>
    <x v="8"/>
    <m/>
    <m/>
    <m/>
    <m/>
    <m/>
    <m/>
    <m/>
    <m/>
    <m/>
    <m/>
    <m/>
    <m/>
    <m/>
    <m/>
    <m/>
    <m/>
    <m/>
    <s v="Нарушений не было"/>
    <m/>
    <m/>
    <m/>
  </r>
  <r>
    <x v="9"/>
    <x v="2"/>
    <s v="АБС-ЭН"/>
    <x v="283"/>
    <m/>
    <m/>
    <m/>
    <m/>
    <m/>
    <m/>
    <m/>
    <x v="4"/>
    <m/>
    <x v="3"/>
    <x v="8"/>
    <m/>
    <m/>
    <m/>
    <m/>
    <m/>
    <m/>
    <m/>
    <m/>
    <m/>
    <m/>
    <m/>
    <m/>
    <m/>
    <m/>
    <m/>
    <m/>
    <m/>
    <s v="Нарушений не было"/>
    <m/>
    <m/>
    <m/>
  </r>
  <r>
    <x v="9"/>
    <x v="2"/>
    <s v="АБС-ЭН"/>
    <x v="284"/>
    <m/>
    <m/>
    <m/>
    <m/>
    <m/>
    <m/>
    <m/>
    <x v="4"/>
    <m/>
    <x v="3"/>
    <x v="8"/>
    <m/>
    <m/>
    <m/>
    <m/>
    <m/>
    <m/>
    <m/>
    <m/>
    <m/>
    <m/>
    <m/>
    <m/>
    <m/>
    <m/>
    <m/>
    <m/>
    <m/>
    <s v="Нарушений не было"/>
    <m/>
    <m/>
    <m/>
  </r>
  <r>
    <x v="9"/>
    <x v="2"/>
    <s v="АБС-ЭН"/>
    <x v="285"/>
    <m/>
    <m/>
    <m/>
    <m/>
    <m/>
    <m/>
    <m/>
    <x v="4"/>
    <m/>
    <x v="3"/>
    <x v="8"/>
    <m/>
    <m/>
    <m/>
    <m/>
    <m/>
    <m/>
    <m/>
    <m/>
    <m/>
    <m/>
    <m/>
    <m/>
    <m/>
    <m/>
    <m/>
    <m/>
    <m/>
    <s v="Нарушений не было"/>
    <m/>
    <m/>
    <m/>
  </r>
  <r>
    <x v="9"/>
    <x v="2"/>
    <s v="АБС-ЭН"/>
    <x v="286"/>
    <m/>
    <m/>
    <m/>
    <m/>
    <m/>
    <m/>
    <m/>
    <x v="4"/>
    <m/>
    <x v="3"/>
    <x v="8"/>
    <m/>
    <m/>
    <m/>
    <m/>
    <m/>
    <m/>
    <m/>
    <m/>
    <m/>
    <m/>
    <m/>
    <m/>
    <m/>
    <m/>
    <m/>
    <m/>
    <m/>
    <s v="Нарушений не было"/>
    <m/>
    <m/>
    <m/>
  </r>
  <r>
    <x v="9"/>
    <x v="2"/>
    <s v="АБС-ЭН"/>
    <x v="287"/>
    <m/>
    <m/>
    <m/>
    <m/>
    <m/>
    <m/>
    <m/>
    <x v="4"/>
    <m/>
    <x v="3"/>
    <x v="8"/>
    <m/>
    <m/>
    <m/>
    <m/>
    <m/>
    <m/>
    <m/>
    <m/>
    <m/>
    <m/>
    <m/>
    <m/>
    <m/>
    <m/>
    <m/>
    <m/>
    <m/>
    <s v="Нарушений не было"/>
    <m/>
    <m/>
    <m/>
  </r>
  <r>
    <x v="9"/>
    <x v="2"/>
    <s v="АБС-ЭН"/>
    <x v="288"/>
    <m/>
    <m/>
    <m/>
    <m/>
    <m/>
    <m/>
    <m/>
    <x v="4"/>
    <m/>
    <x v="3"/>
    <x v="8"/>
    <m/>
    <m/>
    <m/>
    <m/>
    <m/>
    <m/>
    <m/>
    <m/>
    <m/>
    <m/>
    <m/>
    <m/>
    <m/>
    <m/>
    <m/>
    <m/>
    <m/>
    <s v="Нарушений не было"/>
    <m/>
    <m/>
    <m/>
  </r>
  <r>
    <x v="9"/>
    <x v="2"/>
    <s v="АБС-ЭН"/>
    <x v="26"/>
    <m/>
    <m/>
    <m/>
    <m/>
    <m/>
    <m/>
    <m/>
    <x v="4"/>
    <m/>
    <x v="3"/>
    <x v="8"/>
    <m/>
    <m/>
    <m/>
    <m/>
    <m/>
    <m/>
    <m/>
    <m/>
    <m/>
    <m/>
    <m/>
    <m/>
    <m/>
    <m/>
    <m/>
    <m/>
    <m/>
    <s v="Нарушений не было"/>
    <m/>
    <m/>
    <m/>
  </r>
  <r>
    <x v="9"/>
    <x v="2"/>
    <s v="АБС-ЭН"/>
    <x v="289"/>
    <m/>
    <m/>
    <m/>
    <m/>
    <m/>
    <m/>
    <m/>
    <x v="4"/>
    <m/>
    <x v="3"/>
    <x v="8"/>
    <m/>
    <m/>
    <m/>
    <m/>
    <m/>
    <m/>
    <m/>
    <m/>
    <m/>
    <m/>
    <m/>
    <m/>
    <m/>
    <m/>
    <m/>
    <m/>
    <m/>
    <s v="Нарушений не было"/>
    <m/>
    <m/>
    <m/>
  </r>
  <r>
    <x v="9"/>
    <x v="2"/>
    <s v="АБС-ЭН"/>
    <x v="290"/>
    <m/>
    <m/>
    <m/>
    <m/>
    <m/>
    <m/>
    <m/>
    <x v="4"/>
    <m/>
    <x v="3"/>
    <x v="8"/>
    <m/>
    <m/>
    <m/>
    <m/>
    <m/>
    <m/>
    <m/>
    <m/>
    <m/>
    <m/>
    <m/>
    <m/>
    <m/>
    <m/>
    <m/>
    <m/>
    <m/>
    <s v="Нарушений не было"/>
    <m/>
    <m/>
    <m/>
  </r>
  <r>
    <x v="9"/>
    <x v="2"/>
    <s v="АБС-ЭН"/>
    <x v="291"/>
    <m/>
    <m/>
    <m/>
    <m/>
    <m/>
    <m/>
    <m/>
    <x v="4"/>
    <m/>
    <x v="3"/>
    <x v="8"/>
    <m/>
    <m/>
    <m/>
    <m/>
    <m/>
    <m/>
    <m/>
    <m/>
    <m/>
    <m/>
    <m/>
    <m/>
    <m/>
    <m/>
    <m/>
    <m/>
    <m/>
    <s v="Нарушений не было"/>
    <m/>
    <m/>
    <m/>
  </r>
  <r>
    <x v="9"/>
    <x v="2"/>
    <s v="АБС-ЭН"/>
    <x v="292"/>
    <m/>
    <m/>
    <m/>
    <m/>
    <m/>
    <m/>
    <m/>
    <x v="4"/>
    <m/>
    <x v="3"/>
    <x v="8"/>
    <m/>
    <m/>
    <m/>
    <m/>
    <m/>
    <m/>
    <m/>
    <m/>
    <m/>
    <m/>
    <m/>
    <m/>
    <m/>
    <m/>
    <m/>
    <m/>
    <m/>
    <s v="Нарушений не было"/>
    <m/>
    <m/>
    <m/>
  </r>
  <r>
    <x v="9"/>
    <x v="2"/>
    <s v="АБС-ЭН"/>
    <x v="293"/>
    <m/>
    <m/>
    <m/>
    <m/>
    <m/>
    <m/>
    <m/>
    <x v="4"/>
    <m/>
    <x v="3"/>
    <x v="8"/>
    <m/>
    <m/>
    <m/>
    <m/>
    <m/>
    <m/>
    <m/>
    <m/>
    <m/>
    <m/>
    <m/>
    <m/>
    <m/>
    <m/>
    <m/>
    <m/>
    <m/>
    <s v="Нарушений не было"/>
    <m/>
    <m/>
    <m/>
  </r>
  <r>
    <x v="9"/>
    <x v="2"/>
    <s v="АБС-ЭН"/>
    <x v="294"/>
    <m/>
    <m/>
    <m/>
    <m/>
    <m/>
    <m/>
    <m/>
    <x v="4"/>
    <m/>
    <x v="3"/>
    <x v="8"/>
    <m/>
    <m/>
    <m/>
    <m/>
    <m/>
    <m/>
    <m/>
    <m/>
    <m/>
    <m/>
    <m/>
    <m/>
    <m/>
    <m/>
    <m/>
    <m/>
    <m/>
    <s v="Нарушений не было"/>
    <m/>
    <m/>
    <m/>
  </r>
  <r>
    <x v="9"/>
    <x v="2"/>
    <s v="АБС-ЭН"/>
    <x v="295"/>
    <m/>
    <m/>
    <m/>
    <m/>
    <m/>
    <m/>
    <m/>
    <x v="4"/>
    <m/>
    <x v="3"/>
    <x v="8"/>
    <m/>
    <m/>
    <m/>
    <m/>
    <m/>
    <m/>
    <m/>
    <m/>
    <m/>
    <m/>
    <m/>
    <m/>
    <m/>
    <m/>
    <m/>
    <m/>
    <m/>
    <s v="Нарушений не было"/>
    <m/>
    <m/>
    <m/>
  </r>
  <r>
    <x v="9"/>
    <x v="2"/>
    <s v="АБС-ЭН"/>
    <x v="337"/>
    <m/>
    <m/>
    <m/>
    <m/>
    <m/>
    <m/>
    <m/>
    <x v="4"/>
    <m/>
    <x v="3"/>
    <x v="8"/>
    <m/>
    <m/>
    <m/>
    <m/>
    <m/>
    <m/>
    <m/>
    <m/>
    <m/>
    <m/>
    <m/>
    <m/>
    <m/>
    <m/>
    <m/>
    <m/>
    <m/>
    <s v="Нарушений не было"/>
    <m/>
    <m/>
    <m/>
  </r>
  <r>
    <x v="10"/>
    <x v="2"/>
    <s v="АБС-ЭН"/>
    <x v="338"/>
    <m/>
    <m/>
    <m/>
    <m/>
    <m/>
    <m/>
    <m/>
    <x v="4"/>
    <m/>
    <x v="3"/>
    <x v="8"/>
    <m/>
    <m/>
    <m/>
    <m/>
    <m/>
    <m/>
    <m/>
    <m/>
    <m/>
    <m/>
    <m/>
    <m/>
    <m/>
    <m/>
    <m/>
    <m/>
    <m/>
    <s v="Нарушений не было"/>
    <m/>
    <m/>
    <m/>
  </r>
  <r>
    <x v="0"/>
    <x v="3"/>
    <s v="РН-ЭН"/>
    <x v="302"/>
    <m/>
    <m/>
    <m/>
    <m/>
    <m/>
    <m/>
    <m/>
    <x v="4"/>
    <m/>
    <x v="3"/>
    <x v="8"/>
    <m/>
    <m/>
    <m/>
    <m/>
    <m/>
    <m/>
    <m/>
    <m/>
    <m/>
    <m/>
    <m/>
    <m/>
    <m/>
    <m/>
    <m/>
    <m/>
    <m/>
    <s v="Нарушений не было"/>
    <m/>
    <m/>
    <m/>
  </r>
  <r>
    <x v="0"/>
    <x v="3"/>
    <s v="РН-ЭН"/>
    <x v="28"/>
    <m/>
    <m/>
    <m/>
    <m/>
    <m/>
    <m/>
    <m/>
    <x v="4"/>
    <m/>
    <x v="3"/>
    <x v="8"/>
    <m/>
    <m/>
    <m/>
    <m/>
    <m/>
    <m/>
    <m/>
    <m/>
    <m/>
    <m/>
    <m/>
    <m/>
    <m/>
    <m/>
    <m/>
    <m/>
    <m/>
    <s v="Нарушений не было."/>
    <m/>
    <m/>
    <m/>
  </r>
  <r>
    <x v="0"/>
    <x v="3"/>
    <s v="РН-ЭН"/>
    <x v="29"/>
    <d v="1899-12-30T18:10:00"/>
    <d v="2014-01-03T00:00:00"/>
    <d v="1899-12-30T18:52:00"/>
    <d v="1899-12-30T00:42:00"/>
    <n v="2"/>
    <m/>
    <m/>
    <x v="5"/>
    <s v="ВЛ-6 кВ Ку-9 СЭС Кубаньэнерго"/>
    <x v="2"/>
    <x v="2"/>
    <s v="ВЛ-6 кВ Ку-9 СЭС Кубаньэнерго"/>
    <s v="Авария в сетях &quot;Кубаньэнерго&quot;. Обрыв провода ВЛ в пролёте опор 2/40-2/41. Ремонт на 04.01.14г. Скв. переведены на работу от ДЭС."/>
    <n v="0.47599999999999998"/>
    <n v="0.23499999999999999"/>
    <n v="0.71099999999999997"/>
    <s v="ТЧ"/>
    <s v=" - "/>
    <s v=" - "/>
    <s v=" - "/>
    <s v=" - "/>
    <s v=" - "/>
    <s v=" - "/>
    <s v=" - "/>
    <s v=" - "/>
    <s v="КП18"/>
    <s v="ПУ9"/>
    <m/>
    <s v="Нарушения во внешних сетях Влияние внешних факторов"/>
    <m/>
    <m/>
    <m/>
  </r>
  <r>
    <x v="0"/>
    <x v="3"/>
    <s v="РН-ЭН"/>
    <x v="29"/>
    <d v="1899-12-30T18:00:00"/>
    <d v="2014-01-03T00:00:00"/>
    <d v="1899-12-30T18:50:00"/>
    <d v="1899-12-30T00:50:00"/>
    <n v="4"/>
    <m/>
    <m/>
    <x v="3"/>
    <s v="ГРБ-23/2"/>
    <x v="5"/>
    <x v="9"/>
    <s v="ГРБ-23/2"/>
    <s v="М-е Троицко-Анастасиевское. В ГРБ-23/2 сгорела лента обогрева ЭНГЛе, сработало УЗО."/>
    <n v="0.21299999999999999"/>
    <m/>
    <n v="0.21299999999999999"/>
    <s v="ПЭ"/>
    <s v=" - "/>
    <s v=" - "/>
    <s v=" - "/>
    <s v=" - "/>
    <s v=" - "/>
    <s v=" - "/>
    <s v=" - "/>
    <s v=" - "/>
    <s v="КП25"/>
    <s v="ПУ8"/>
    <m/>
    <n v="2"/>
    <n v="1"/>
    <m/>
    <m/>
  </r>
  <r>
    <x v="0"/>
    <x v="3"/>
    <s v="РН-ЭН"/>
    <x v="29"/>
    <d v="1899-12-30T11:45:00"/>
    <d v="2014-01-03T00:00:00"/>
    <d v="1899-12-30T15:00:00"/>
    <d v="1899-12-30T03:15:00"/>
    <n v="1"/>
    <m/>
    <m/>
    <x v="3"/>
    <s v="Скв. 41"/>
    <x v="5"/>
    <x v="9"/>
    <s v="Скв. 41"/>
    <s v="М-е Украинское. Замена сгоревшего МП в БУ."/>
    <n v="0.08"/>
    <m/>
    <n v="0.08"/>
    <s v="ПЭ"/>
    <s v=" - "/>
    <s v=" - "/>
    <s v=" - "/>
    <s v=" - "/>
    <s v=" - "/>
    <s v=" - "/>
    <s v=" - "/>
    <s v=" - "/>
    <s v="КП23"/>
    <s v="ПУ8"/>
    <m/>
    <n v="3"/>
    <n v="1"/>
    <m/>
    <m/>
  </r>
  <r>
    <x v="0"/>
    <x v="3"/>
    <s v="РН-ЭН"/>
    <x v="303"/>
    <m/>
    <m/>
    <m/>
    <m/>
    <m/>
    <m/>
    <m/>
    <x v="4"/>
    <m/>
    <x v="3"/>
    <x v="8"/>
    <m/>
    <m/>
    <m/>
    <m/>
    <m/>
    <m/>
    <m/>
    <m/>
    <m/>
    <m/>
    <m/>
    <m/>
    <m/>
    <m/>
    <m/>
    <m/>
    <m/>
    <s v="Нарушений не было."/>
    <m/>
    <m/>
    <m/>
  </r>
  <r>
    <x v="0"/>
    <x v="3"/>
    <s v="РН-ЭН"/>
    <x v="304"/>
    <m/>
    <m/>
    <m/>
    <m/>
    <m/>
    <m/>
    <m/>
    <x v="4"/>
    <m/>
    <x v="3"/>
    <x v="8"/>
    <m/>
    <m/>
    <m/>
    <m/>
    <m/>
    <m/>
    <m/>
    <m/>
    <m/>
    <m/>
    <m/>
    <m/>
    <m/>
    <m/>
    <m/>
    <m/>
    <m/>
    <s v="Нарушений не было."/>
    <m/>
    <m/>
    <m/>
  </r>
  <r>
    <x v="0"/>
    <x v="3"/>
    <s v="РН-ЭН"/>
    <x v="305"/>
    <m/>
    <m/>
    <m/>
    <m/>
    <m/>
    <m/>
    <m/>
    <x v="4"/>
    <m/>
    <x v="3"/>
    <x v="8"/>
    <m/>
    <m/>
    <m/>
    <m/>
    <m/>
    <m/>
    <m/>
    <m/>
    <m/>
    <m/>
    <m/>
    <m/>
    <m/>
    <m/>
    <m/>
    <m/>
    <m/>
    <s v="Нарушений не было."/>
    <m/>
    <m/>
    <m/>
  </r>
  <r>
    <x v="0"/>
    <x v="3"/>
    <s v="РН-ЭН"/>
    <x v="306"/>
    <m/>
    <m/>
    <m/>
    <m/>
    <m/>
    <m/>
    <m/>
    <x v="4"/>
    <m/>
    <x v="3"/>
    <x v="8"/>
    <m/>
    <m/>
    <m/>
    <m/>
    <m/>
    <m/>
    <m/>
    <m/>
    <m/>
    <m/>
    <m/>
    <m/>
    <m/>
    <m/>
    <m/>
    <m/>
    <m/>
    <s v="Нарушений не было."/>
    <m/>
    <m/>
    <m/>
  </r>
  <r>
    <x v="0"/>
    <x v="3"/>
    <s v="РН-ЭН"/>
    <x v="307"/>
    <m/>
    <m/>
    <m/>
    <m/>
    <m/>
    <m/>
    <m/>
    <x v="4"/>
    <m/>
    <x v="3"/>
    <x v="8"/>
    <m/>
    <m/>
    <m/>
    <m/>
    <m/>
    <m/>
    <m/>
    <m/>
    <m/>
    <m/>
    <m/>
    <m/>
    <m/>
    <m/>
    <m/>
    <m/>
    <m/>
    <s v="Нарушений не было."/>
    <m/>
    <m/>
    <m/>
  </r>
  <r>
    <x v="0"/>
    <x v="3"/>
    <s v="РН-ЭН"/>
    <x v="0"/>
    <m/>
    <m/>
    <m/>
    <m/>
    <m/>
    <m/>
    <m/>
    <x v="4"/>
    <m/>
    <x v="3"/>
    <x v="8"/>
    <m/>
    <m/>
    <m/>
    <m/>
    <m/>
    <m/>
    <m/>
    <m/>
    <m/>
    <m/>
    <m/>
    <m/>
    <m/>
    <m/>
    <m/>
    <m/>
    <m/>
    <s v="Нарушений не было."/>
    <m/>
    <m/>
    <m/>
  </r>
  <r>
    <x v="0"/>
    <x v="3"/>
    <s v="РН-ЭН"/>
    <x v="308"/>
    <m/>
    <m/>
    <m/>
    <m/>
    <m/>
    <m/>
    <m/>
    <x v="4"/>
    <m/>
    <x v="3"/>
    <x v="8"/>
    <m/>
    <m/>
    <m/>
    <m/>
    <m/>
    <m/>
    <m/>
    <m/>
    <m/>
    <m/>
    <m/>
    <m/>
    <m/>
    <m/>
    <m/>
    <m/>
    <m/>
    <s v="Нарушений не было."/>
    <m/>
    <m/>
    <m/>
  </r>
  <r>
    <x v="0"/>
    <x v="3"/>
    <s v="РН-ЭН"/>
    <x v="309"/>
    <m/>
    <m/>
    <m/>
    <m/>
    <m/>
    <m/>
    <m/>
    <x v="4"/>
    <m/>
    <x v="3"/>
    <x v="8"/>
    <m/>
    <m/>
    <m/>
    <m/>
    <m/>
    <m/>
    <m/>
    <m/>
    <m/>
    <m/>
    <m/>
    <m/>
    <m/>
    <m/>
    <m/>
    <m/>
    <m/>
    <s v="Нарушений не было."/>
    <m/>
    <m/>
    <m/>
  </r>
  <r>
    <x v="0"/>
    <x v="3"/>
    <s v="РН-ЭН"/>
    <x v="310"/>
    <m/>
    <m/>
    <m/>
    <m/>
    <m/>
    <m/>
    <m/>
    <x v="4"/>
    <m/>
    <x v="3"/>
    <x v="8"/>
    <m/>
    <m/>
    <m/>
    <m/>
    <m/>
    <m/>
    <m/>
    <m/>
    <m/>
    <m/>
    <m/>
    <m/>
    <m/>
    <m/>
    <m/>
    <m/>
    <m/>
    <s v="Нарушений не было."/>
    <m/>
    <m/>
    <m/>
  </r>
  <r>
    <x v="0"/>
    <x v="3"/>
    <s v="РН-ЭН"/>
    <x v="30"/>
    <m/>
    <m/>
    <m/>
    <m/>
    <m/>
    <m/>
    <m/>
    <x v="4"/>
    <m/>
    <x v="3"/>
    <x v="8"/>
    <m/>
    <m/>
    <m/>
    <m/>
    <m/>
    <m/>
    <m/>
    <m/>
    <m/>
    <m/>
    <m/>
    <m/>
    <m/>
    <m/>
    <m/>
    <m/>
    <m/>
    <s v="Нарушений не было."/>
    <m/>
    <m/>
    <m/>
  </r>
  <r>
    <x v="0"/>
    <x v="3"/>
    <s v="РН-ЭН"/>
    <x v="30"/>
    <d v="1899-12-30T09:50:00"/>
    <d v="2014-01-13T00:00:00"/>
    <d v="1899-12-30T10:45:00"/>
    <d v="1899-12-30T00:55:00"/>
    <n v="1"/>
    <s v="АВ"/>
    <m/>
    <x v="2"/>
    <s v="ВЛ-0,4 кВ  от ТП-Дш-22-3п ф.2"/>
    <x v="5"/>
    <x v="2"/>
    <s v="ВЛ-0,4 кВ  от ТП-Дш-22-3п ф.2"/>
    <s v="М-е Дыш.Сильный ветер. ШП НЯ-5 от 11.01.14г. Простой скв. 466 УЭЦН"/>
    <n v="0.30499999999999999"/>
    <m/>
    <n v="0.30499999999999999"/>
    <s v="ЗА"/>
    <s v=" - "/>
    <s v=" - "/>
    <s v=" - "/>
    <s v=" - "/>
    <s v=" - "/>
    <s v=" - "/>
    <s v=" - "/>
    <s v=" - "/>
    <s v="КП15"/>
    <s v="ПУ5"/>
    <m/>
    <n v="1"/>
    <n v="1"/>
    <m/>
    <m/>
  </r>
  <r>
    <x v="0"/>
    <x v="3"/>
    <s v="РН-ЭН"/>
    <x v="30"/>
    <d v="1899-12-30T13:50:00"/>
    <d v="2014-01-13T00:00:00"/>
    <d v="1899-12-30T14:18:00"/>
    <d v="1899-12-30T00:28:00"/>
    <n v="1"/>
    <m/>
    <m/>
    <x v="3"/>
    <s v="Скв. 21"/>
    <x v="5"/>
    <x v="9"/>
    <s v="БУ скв.21"/>
    <s v="М-е Николаевское. В БУ сгорела катушка МП."/>
    <n v="0.34799999999999998"/>
    <m/>
    <n v="0.34799999999999998"/>
    <s v="ПЭ"/>
    <s v=" - "/>
    <s v=" - "/>
    <s v=" - "/>
    <s v=" - "/>
    <s v=" - "/>
    <s v=" - "/>
    <s v=" - "/>
    <s v=" - "/>
    <s v="КП23"/>
    <s v="ПУ5"/>
    <m/>
    <n v="1"/>
    <n v="1"/>
    <m/>
    <m/>
  </r>
  <r>
    <x v="0"/>
    <x v="3"/>
    <s v="РН-ЭН"/>
    <x v="30"/>
    <d v="1899-12-30T11:30:00"/>
    <d v="2014-01-13T00:00:00"/>
    <d v="1899-12-30T15:00:00"/>
    <d v="1899-12-30T03:30:00"/>
    <n v="1"/>
    <m/>
    <m/>
    <x v="3"/>
    <s v="ГРБ-10/2"/>
    <x v="5"/>
    <x v="9"/>
    <s v="ГРБ-10/2"/>
    <s v="М-е Троицко-Анастасиевское. ГРБ-10/2. Сгорела лента обогрева. Заменили."/>
    <n v="0.33600000000000002"/>
    <m/>
    <n v="0.33600000000000002"/>
    <s v="ПЭ"/>
    <s v=" - "/>
    <s v=" - "/>
    <s v=" - "/>
    <s v=" - "/>
    <s v=" - "/>
    <s v=" - "/>
    <s v=" - "/>
    <s v=" - "/>
    <s v="КП23"/>
    <s v="ПУ5"/>
    <m/>
    <n v="2"/>
    <n v="1"/>
    <m/>
    <m/>
  </r>
  <r>
    <x v="0"/>
    <x v="3"/>
    <s v="РН-ЭН"/>
    <x v="1"/>
    <m/>
    <m/>
    <m/>
    <m/>
    <m/>
    <m/>
    <m/>
    <x v="4"/>
    <m/>
    <x v="3"/>
    <x v="8"/>
    <m/>
    <m/>
    <m/>
    <m/>
    <m/>
    <m/>
    <m/>
    <m/>
    <m/>
    <m/>
    <m/>
    <m/>
    <m/>
    <m/>
    <m/>
    <m/>
    <m/>
    <s v="Нарушений не было."/>
    <m/>
    <m/>
    <m/>
  </r>
  <r>
    <x v="0"/>
    <x v="3"/>
    <s v="РН-ЭН"/>
    <x v="31"/>
    <m/>
    <m/>
    <m/>
    <m/>
    <m/>
    <m/>
    <m/>
    <x v="4"/>
    <m/>
    <x v="3"/>
    <x v="8"/>
    <m/>
    <m/>
    <m/>
    <m/>
    <m/>
    <m/>
    <m/>
    <m/>
    <m/>
    <m/>
    <m/>
    <m/>
    <m/>
    <m/>
    <m/>
    <m/>
    <m/>
    <s v="Нарушений не было."/>
    <m/>
    <m/>
    <m/>
  </r>
  <r>
    <x v="0"/>
    <x v="3"/>
    <s v="РН-ЭН"/>
    <x v="32"/>
    <m/>
    <m/>
    <m/>
    <m/>
    <m/>
    <m/>
    <m/>
    <x v="4"/>
    <m/>
    <x v="3"/>
    <x v="8"/>
    <m/>
    <m/>
    <m/>
    <m/>
    <m/>
    <m/>
    <m/>
    <m/>
    <m/>
    <m/>
    <m/>
    <m/>
    <m/>
    <m/>
    <m/>
    <m/>
    <m/>
    <s v="Нарушений не было."/>
    <m/>
    <m/>
    <m/>
  </r>
  <r>
    <x v="0"/>
    <x v="3"/>
    <s v="РН-ЭН"/>
    <x v="33"/>
    <m/>
    <m/>
    <m/>
    <m/>
    <m/>
    <m/>
    <m/>
    <x v="4"/>
    <m/>
    <x v="3"/>
    <x v="8"/>
    <m/>
    <m/>
    <m/>
    <m/>
    <m/>
    <m/>
    <m/>
    <m/>
    <m/>
    <m/>
    <m/>
    <m/>
    <m/>
    <m/>
    <m/>
    <m/>
    <m/>
    <s v="Нарушений не было."/>
    <m/>
    <m/>
    <m/>
  </r>
  <r>
    <x v="0"/>
    <x v="3"/>
    <s v="РН-ЭН"/>
    <x v="2"/>
    <d v="1899-12-30T23:30:00"/>
    <d v="2014-01-19T00:00:00"/>
    <d v="1899-12-30T03:15:00"/>
    <d v="1899-12-30T03:45:00"/>
    <n v="13"/>
    <s v="МТЗ"/>
    <s v="РПВН (АПВ-нет)"/>
    <x v="2"/>
    <s v="ВЛ-6кВ Кл-514 Ильский ЭСУ"/>
    <x v="2"/>
    <x v="2"/>
    <s v="ВЛ-6кВ Кл-514 Ильский ЭСУ"/>
    <s v="Участок ВЛ от РП-51 Кл до Р-36. В РП-51 Кл обнаружено отключенное состояние МВ-6 кВ. МТЗ. АПВ-нет. РПВ-неусп. Сильный ветер произвёл наброс веток на провода. Убрали. ШП НЯ-12 от 18.01.14г. "/>
    <n v="0.439"/>
    <n v="0.188"/>
    <n v="0.627"/>
    <s v="ТЧ"/>
    <n v="1956"/>
    <s v=" ВЛ-6 кВ, провод АС-95 "/>
    <s v=" - "/>
    <n v="2013"/>
    <s v=" - "/>
    <n v="2014"/>
    <s v=" - "/>
    <n v="2004"/>
    <s v="КП19"/>
    <s v="ПУ8"/>
    <s v="ПУ5"/>
    <s v="Падение деревьев и опор на ВЛ, Поиск места повреждения, Отсутствие схемного резервирования поврежденного элемента"/>
    <m/>
    <m/>
    <m/>
  </r>
  <r>
    <x v="0"/>
    <x v="3"/>
    <s v="РН-ЭН"/>
    <x v="34"/>
    <m/>
    <m/>
    <m/>
    <m/>
    <m/>
    <m/>
    <m/>
    <x v="4"/>
    <m/>
    <x v="3"/>
    <x v="8"/>
    <m/>
    <m/>
    <m/>
    <m/>
    <m/>
    <m/>
    <m/>
    <m/>
    <m/>
    <m/>
    <m/>
    <m/>
    <m/>
    <m/>
    <m/>
    <m/>
    <m/>
    <s v="Нарушений не было."/>
    <m/>
    <m/>
    <m/>
  </r>
  <r>
    <x v="0"/>
    <x v="3"/>
    <s v="РН-ЭН"/>
    <x v="311"/>
    <m/>
    <m/>
    <m/>
    <m/>
    <m/>
    <m/>
    <m/>
    <x v="4"/>
    <m/>
    <x v="3"/>
    <x v="8"/>
    <m/>
    <m/>
    <m/>
    <m/>
    <m/>
    <m/>
    <m/>
    <m/>
    <m/>
    <m/>
    <m/>
    <m/>
    <m/>
    <m/>
    <m/>
    <m/>
    <m/>
    <s v="Нарушений не было."/>
    <m/>
    <m/>
    <m/>
  </r>
  <r>
    <x v="0"/>
    <x v="3"/>
    <s v="РН-ЭН"/>
    <x v="35"/>
    <d v="1899-12-30T00:00:00"/>
    <s v="22.01.14г."/>
    <d v="1899-12-30T16:06:00"/>
    <d v="1899-12-30T16:06:00"/>
    <n v="1"/>
    <s v="МТЗ"/>
    <s v="РПВН (АПВ-нет)"/>
    <x v="2"/>
    <s v="ВЛ-6 кВ № 175 Приазовский ЭСУ"/>
    <x v="2"/>
    <x v="2"/>
    <s v="ВЛ-6 кВ № 175 Приазовский ЭСУ"/>
    <s v="Участок от ПП-8 до РП-75. На ТП-175-7 разрушен изолятор фазы &quot;С&quot; со стороны ТП. Откл. РКТП не удалось по причине повреждения и обледенения. ШП ОЯ-3 от 20.01.14г."/>
    <m/>
    <m/>
    <n v="1.5"/>
    <s v="ТЧ"/>
    <n v="1996"/>
    <s v=" ВЛ-6 кВ, провод АС-95 "/>
    <s v=" - "/>
    <n v="2013"/>
    <s v=" - "/>
    <n v="2014"/>
    <s v=" - "/>
    <n v="2006"/>
    <s v="КП13"/>
    <s v="ПУ9"/>
    <m/>
    <s v="Гололед, мокрый снег на ВЛ (выше расч. значений)"/>
    <m/>
    <m/>
    <m/>
  </r>
  <r>
    <x v="0"/>
    <x v="3"/>
    <s v="РН-ЭН"/>
    <x v="35"/>
    <d v="1899-12-30T00:50:00"/>
    <s v="22.01.14г."/>
    <d v="1899-12-30T00:00:00"/>
    <d v="1899-12-30T23:10:00"/>
    <n v="2"/>
    <s v="МТЗ"/>
    <m/>
    <x v="2"/>
    <s v="ВЛ-6 кВ Ку-13 СЭС Кубаньэнерго"/>
    <x v="2"/>
    <x v="2"/>
    <s v="ВЛ-6 кВ Ку-13 СЭС Кубаньэнерго"/>
    <s v="ВЛ включению не поддаётся. Отыскание и устранение повреждения с утра 21.01.14г. ШП ОЯ-3 от 20.01.14г."/>
    <m/>
    <m/>
    <n v="1.2"/>
    <s v="ТЧ"/>
    <n v="2013"/>
    <s v=" ВЛ-6 кВ, провод АС-95 "/>
    <s v="н/д"/>
    <n v="2013"/>
    <s v=" - "/>
    <n v="2014"/>
    <s v=" - "/>
    <n v="2013"/>
    <s v="КП13"/>
    <s v="ПУ9"/>
    <m/>
    <s v="Гололед, мокрый снег на ВЛ (выше расч. значений)"/>
    <m/>
    <m/>
    <m/>
  </r>
  <r>
    <x v="0"/>
    <x v="3"/>
    <s v="РН-ЭН"/>
    <x v="35"/>
    <d v="1899-12-30T00:00:00"/>
    <s v="21.01.14г."/>
    <d v="1899-12-30T01:20:00"/>
    <d v="1899-12-30T01:20:00"/>
    <n v="19"/>
    <s v="МТЗ"/>
    <s v="РПВН (АПВ-нет)"/>
    <x v="2"/>
    <s v="ВЛ-6 кВ Ил-521 Ильский ЭСУ"/>
    <x v="2"/>
    <x v="2"/>
    <s v="ВЛ-6 кВ Ил-521 Ильский ЭСУ"/>
    <s v="Отключение от МТЗ.               ШП ОЯ-3 от 20.01.14г."/>
    <m/>
    <m/>
    <n v="4.5999999999999996"/>
    <s v="ТЧ"/>
    <n v="1957"/>
    <s v=" ВЛ-6 кВ, провод АС-95 "/>
    <s v="н/д"/>
    <n v="2013"/>
    <s v=" - "/>
    <n v="2014"/>
    <s v=" - "/>
    <n v="2010"/>
    <s v="КП13"/>
    <s v="ПУ9"/>
    <m/>
    <s v="Гололед, мокрый снег на ВЛ (выше расч. значений)"/>
    <m/>
    <m/>
    <m/>
  </r>
  <r>
    <x v="0"/>
    <x v="3"/>
    <s v="РН-ЭН"/>
    <x v="35"/>
    <d v="1899-12-30T17:00:00"/>
    <s v="21.01.14г."/>
    <d v="1899-12-30T21:47:00"/>
    <d v="1899-12-30T04:47:00"/>
    <n v="37"/>
    <s v="Токовая отсечка"/>
    <s v="АПВН, РПВН"/>
    <x v="2"/>
    <s v="ВЛ-6 кВ № 52 Приазовский ЭСУ"/>
    <x v="2"/>
    <x v="2"/>
    <s v="ВЛ-6 кВ № 52 Приазовский ЭСУ"/>
    <s v="Токовая отсечка. ВЛ включению не поддаётся. ШП ОЯ-3 от 20.01.14г."/>
    <m/>
    <m/>
    <n v="24.6"/>
    <s v="ТЧ"/>
    <n v="1978"/>
    <s v=" ВЛ-6 кВ, провод АС-95 "/>
    <s v="н/д"/>
    <n v="2013"/>
    <s v=" - "/>
    <n v="2014"/>
    <s v=" - "/>
    <n v="2010"/>
    <s v="КП13"/>
    <s v="ПУ9"/>
    <s v="ПУ8"/>
    <s v="Гололед, мокрый снег на ВЛ (выше расч. значений)"/>
    <m/>
    <m/>
    <m/>
  </r>
  <r>
    <x v="0"/>
    <x v="3"/>
    <s v="РН-ЭН"/>
    <x v="35"/>
    <d v="1899-12-30T12:30:00"/>
    <s v="21.01.14г."/>
    <d v="1899-12-30T17:00:00"/>
    <d v="1899-12-30T04:30:00"/>
    <n v="12"/>
    <s v="Токовая отсечка"/>
    <s v="АПВН, РПВН"/>
    <x v="2"/>
    <s v="ВЛ-6 кВ № 171 Приазовский ЭСУ"/>
    <x v="2"/>
    <x v="2"/>
    <s v="ВЛ-6 кВ № 171 Приазовский ЭСУ"/>
    <s v="Отключение от токовой отсечки.                                       ШП ОЯ-3 от 20.01.14г. Обрыв провода. Нарушение ликвидировано."/>
    <m/>
    <m/>
    <n v="6"/>
    <s v="ТЧ"/>
    <n v="2004"/>
    <s v=" ВЛ-6 кВ, провод АС-95 "/>
    <s v="н/д"/>
    <n v="2013"/>
    <s v=" - "/>
    <n v="2014"/>
    <s v=" - "/>
    <n v="2004"/>
    <s v="КП13"/>
    <s v="ПУ9"/>
    <m/>
    <s v="Гололед, мокрый снег на ВЛ (выше расч. значений)"/>
    <m/>
    <m/>
    <m/>
  </r>
  <r>
    <x v="0"/>
    <x v="3"/>
    <s v="РН-ЭН"/>
    <x v="35"/>
    <d v="1899-12-30T17:00:00"/>
    <s v="22.01.14г."/>
    <d v="1899-12-30T00:00:00"/>
    <d v="1899-12-30T07:00:00"/>
    <n v="7"/>
    <s v="Токовая отсечка"/>
    <s v="АПВН, РПВН"/>
    <x v="2"/>
    <s v="уч-к ВЛ-6 кВ № 171 от Р-28 до РП-17 Приазовский ЭСУ"/>
    <x v="2"/>
    <x v="2"/>
    <s v="уч-к ВЛ-6 кВ № 171 от Р-28 до РП-17 Приазовский ЭСУ"/>
    <s v="Отключение от токовой отсечки.                                       ШП ОЯ-3 от 20.01.14г. Обрыв провода. Нарушение ликвидировано."/>
    <m/>
    <m/>
    <n v="2.6"/>
    <s v="ТЧ"/>
    <n v="2004"/>
    <s v=" ВЛ-6 кВ, провод АС-95 "/>
    <s v="н/д"/>
    <n v="2013"/>
    <s v=" - "/>
    <n v="2014"/>
    <s v=" - "/>
    <n v="2004"/>
    <s v="КП13"/>
    <s v="ПУ9"/>
    <m/>
    <s v="Гололед, мокрый снег на ВЛ (выше расч. значений)"/>
    <m/>
    <m/>
    <m/>
  </r>
  <r>
    <x v="0"/>
    <x v="3"/>
    <s v="РН-ЭН"/>
    <x v="35"/>
    <d v="1899-12-30T09:00:00"/>
    <s v="21.01.14г."/>
    <d v="1899-12-30T12:30:00"/>
    <d v="1899-12-30T03:30:00"/>
    <n v="20"/>
    <s v="Токовая отсечка"/>
    <s v="АПВН, РПВН"/>
    <x v="2"/>
    <s v="ВЛ-6 кВ № 541 Приазовский ЭСУ"/>
    <x v="2"/>
    <x v="2"/>
    <s v="ВЛ-6 кВ № 541 Приазовский ЭСУ"/>
    <s v="Отключение от токовой отсечки.                                       ШП ОЯ-3 от 20.01.14г. Обрыв провода. Нарушение ликвидировано."/>
    <m/>
    <m/>
    <n v="10.6"/>
    <s v="ТЧ"/>
    <n v="1989"/>
    <s v=" ВЛ-6 кВ, провод АС-95 "/>
    <s v="н/д"/>
    <n v="2013"/>
    <s v=" - "/>
    <n v="2014"/>
    <s v=" - "/>
    <n v="2010"/>
    <s v="КП13"/>
    <s v="ПУ9"/>
    <m/>
    <s v="Гололед, мокрый снег на ВЛ (выше расч. значений)"/>
    <m/>
    <m/>
    <m/>
  </r>
  <r>
    <x v="0"/>
    <x v="3"/>
    <s v="РН-ЭН"/>
    <x v="35"/>
    <d v="1899-12-30T12:42:00"/>
    <s v="21.01.14г."/>
    <d v="1899-12-30T16:37:00"/>
    <d v="1899-12-30T03:55:00"/>
    <n v="18"/>
    <s v="Токовая отсечка"/>
    <m/>
    <x v="5"/>
    <s v="ПС &quot;Абинская-110&quot; Кубаньэнерго."/>
    <x v="0"/>
    <x v="2"/>
    <s v="ПС &quot;Юлия-35/6&quot; Абинский ЭСУ"/>
    <s v="ШП ОЯ-3 от 20.01.14г."/>
    <m/>
    <m/>
    <n v="17.100000000000001"/>
    <s v="ТЧ"/>
    <s v="-"/>
    <s v="-"/>
    <s v="-"/>
    <s v="-"/>
    <s v=" - "/>
    <s v="-"/>
    <s v=" - "/>
    <s v="-"/>
    <s v="КП18"/>
    <s v="ПУ9"/>
    <s v="ПУ5"/>
    <s v="Нарушения во внешних сетях Влияние внешних факторов"/>
    <m/>
    <m/>
    <m/>
  </r>
  <r>
    <x v="0"/>
    <x v="3"/>
    <s v="РН-ЭН"/>
    <x v="35"/>
    <d v="1899-12-30T14:20:00"/>
    <s v="21.01.14г."/>
    <d v="1899-12-30T16:00:00"/>
    <d v="1899-12-30T01:40:00"/>
    <n v="66"/>
    <s v="Токовая отсечка"/>
    <m/>
    <x v="5"/>
    <s v="ПС &quot;Холмская-110&quot; Кубаньэнерго."/>
    <x v="0"/>
    <x v="2"/>
    <s v="ПС &quot;Ахтырская&quot; и &quot;Бугундырь&quot;-35/6 Абинский ЭСУ"/>
    <s v="При попытке запитать ПС &quot;Юлию&quot; от ПС &quot;Бугундырь&quot; откл. МВ-35 на ПС &quot;Холмской&quot;.ШП ОЯ-3 от 20.01.14г."/>
    <m/>
    <m/>
    <n v="7.6"/>
    <s v="ТЧ"/>
    <s v="-"/>
    <s v="-"/>
    <s v="-"/>
    <s v="-"/>
    <s v=" - "/>
    <s v="-"/>
    <s v=" - "/>
    <s v="-"/>
    <s v="КП18"/>
    <s v="ПУ9"/>
    <m/>
    <s v="Нарушения во внешних сетях Влияние внешних факторов"/>
    <m/>
    <m/>
    <m/>
  </r>
  <r>
    <x v="0"/>
    <x v="3"/>
    <s v="РН-ЭН"/>
    <x v="35"/>
    <d v="1899-12-30T14:30:00"/>
    <s v="21.01.14г."/>
    <d v="1899-12-30T16:10:00"/>
    <d v="1899-12-30T01:40:00"/>
    <n v="39"/>
    <s v="Токовая отсечка"/>
    <m/>
    <x v="5"/>
    <s v="ПС &quot;Афипская-110&quot; Кубаньэнерго."/>
    <x v="0"/>
    <x v="2"/>
    <s v="&quot;Восточная&quot;, &quot;Нефтяная&quot;, &quot;Новодмитриевская&quot; 35/6 Ильский и Афипский ЭСУ"/>
    <s v="Повреждение на ПС &quot;Афипская-110&quot;. ШП ОЯ-3 от 20.01.14г."/>
    <m/>
    <m/>
    <n v="7"/>
    <s v="ТЧ"/>
    <s v="-"/>
    <s v="-"/>
    <s v="-"/>
    <s v="-"/>
    <s v="-"/>
    <s v="-"/>
    <s v="-"/>
    <s v="-"/>
    <s v="КП18"/>
    <s v="ПУ5"/>
    <m/>
    <s v="Нарушения во внешних сетях "/>
    <m/>
    <m/>
    <m/>
  </r>
  <r>
    <x v="0"/>
    <x v="3"/>
    <s v="РН-ЭН"/>
    <x v="35"/>
    <d v="1899-12-30T01:00:00"/>
    <s v="22.01.14г."/>
    <d v="1899-12-30T00:00:00"/>
    <d v="1899-12-30T23:00:00"/>
    <n v="2"/>
    <s v="МТЗ"/>
    <s v="АПВН, РПВН"/>
    <x v="2"/>
    <s v="ВЛ-6 кВ Зп-92 Ильский ЭСУ"/>
    <x v="2"/>
    <x v="2"/>
    <s v="ВЛ-6 кВ Зп-92 Ильский ЭСУ"/>
    <s v="Отключение от МТЗ.               ШП ОЯ-3 от 20.01.14г."/>
    <m/>
    <m/>
    <n v="0.7"/>
    <s v="ТЧ"/>
    <n v="1956"/>
    <s v=" ВЛ-6 кВ, провод АС-95 "/>
    <s v="н/д"/>
    <n v="2013"/>
    <s v=" - "/>
    <n v="2014"/>
    <s v=" - "/>
    <n v="2010"/>
    <s v="КП13"/>
    <s v="ПУ9"/>
    <s v="ПУ5"/>
    <s v="Гололед, мокрый снег на ВЛ (выше расч. значений)"/>
    <m/>
    <m/>
    <m/>
  </r>
  <r>
    <x v="0"/>
    <x v="3"/>
    <s v="РН-ЭН"/>
    <x v="35"/>
    <d v="1899-12-30T06:00:00"/>
    <s v="21.01.14г."/>
    <d v="1899-12-30T22:00:00"/>
    <d v="1899-12-30T16:00:00"/>
    <n v="33"/>
    <s v="МТЗ"/>
    <s v="АПВН, РПВН"/>
    <x v="2"/>
    <s v="ВЛ-6 кВ Гр-122 Ильский ЭСУ"/>
    <x v="2"/>
    <x v="2"/>
    <s v="ВЛ-6 кВ Гр-122 Ильский ЭСУ"/>
    <s v="Отключение от МТЗ.               ШП ОЯ-3 от 20.01.14г."/>
    <m/>
    <m/>
    <n v="17.100000000000001"/>
    <s v="ТЧ"/>
    <n v="1993"/>
    <s v=" ВЛ-6 кВ, провод АС-95 "/>
    <s v="н/д"/>
    <n v="2013"/>
    <s v=" - "/>
    <n v="2014"/>
    <s v=" - "/>
    <n v="2013"/>
    <s v="КП13"/>
    <s v="ПУ9"/>
    <s v="ПУ5"/>
    <s v="Гололед, мокрый снег на ВЛ (выше расч. значений)"/>
    <m/>
    <m/>
    <m/>
  </r>
  <r>
    <x v="0"/>
    <x v="3"/>
    <s v="РН-ЭН"/>
    <x v="36"/>
    <d v="1899-12-30T01:26:00"/>
    <d v="2014-01-22T00:00:00"/>
    <d v="1899-12-30T03:33:00"/>
    <d v="1899-12-30T02:07:00"/>
    <n v="6"/>
    <s v="Токовая отсечка"/>
    <s v="АПВН, РПВН"/>
    <x v="2"/>
    <s v="ВЛ-6 кВ № 523 Приазовский ЭСУ"/>
    <x v="2"/>
    <x v="2"/>
    <s v="ВЛ-6 кВ № 523 Приазовский ЭСУ"/>
    <s v="Отключение от токовой отсечки.                                       ШП 2 от 22.01.14г. Обрыв провода-опора 128. Нарушение ликвидировано."/>
    <n v="2.2200000000000002"/>
    <n v="1.1100000000000001"/>
    <n v="3.33"/>
    <s v="ТЧ"/>
    <n v="1986"/>
    <s v=" ВЛ-6 кВ, провод АС-95 "/>
    <s v="н/д"/>
    <n v="2013"/>
    <s v=" - "/>
    <n v="2014"/>
    <s v=" - "/>
    <n v="2013"/>
    <s v="КП13"/>
    <s v="ПУ8"/>
    <m/>
    <m/>
    <m/>
    <m/>
    <m/>
  </r>
  <r>
    <x v="0"/>
    <x v="3"/>
    <s v="РН-ЭН"/>
    <x v="36"/>
    <d v="1899-12-30T17:31:00"/>
    <d v="2014-01-22T00:00:00"/>
    <d v="1899-12-30T20:09:00"/>
    <d v="1899-12-30T02:38:00"/>
    <n v="7"/>
    <s v="Токовая отсечка"/>
    <s v="АПВН, РПВН"/>
    <x v="2"/>
    <s v="ВЛ-6 кВ № 171 Приазовский ЭСУ"/>
    <x v="2"/>
    <x v="2"/>
    <s v="ВЛ-6 кВ № 171 Приазовский ЭСУ"/>
    <s v="Отключение от токовой отсечки.                                       ШП 2 от 22.01.14г. Обрыв провода-пролёт 3/1-3/2. Нарушение ликвидировано."/>
    <n v="4.93"/>
    <n v="2.4700000000000002"/>
    <n v="7.4"/>
    <s v="ТЧ"/>
    <s v="2004."/>
    <s v=" ВЛ-6 кВ, провод АС-95 "/>
    <s v="н/д"/>
    <n v="2013"/>
    <s v=" - "/>
    <n v="2014"/>
    <s v=" - "/>
    <n v="2004"/>
    <s v="КП13"/>
    <s v="ПУ9"/>
    <m/>
    <s v="Гололед, мокрый снег на ВЛ (выше расч. значений)"/>
    <m/>
    <m/>
    <m/>
  </r>
  <r>
    <x v="0"/>
    <x v="3"/>
    <s v="РН-ЭН"/>
    <x v="36"/>
    <d v="1899-12-30T06:30:00"/>
    <d v="2014-01-22T00:00:00"/>
    <d v="1899-12-30T14:20:00"/>
    <d v="1899-12-30T07:50:00"/>
    <n v="33"/>
    <s v="Токовая отсечка"/>
    <s v="АПВН, РПВН"/>
    <x v="2"/>
    <s v="ВЛ-6 кВ № 541 Приазовский ЭСУ"/>
    <x v="2"/>
    <x v="2"/>
    <s v="ВЛ-6 кВ № 541 Приазовский ЭСУ"/>
    <s v="Отключение от токовой отсечки.                                       ШП 2 от 22.01.14г. Обрыв провода-пролёт 136-137. Нарушение ликвидировано."/>
    <n v="25.25"/>
    <n v="12.63"/>
    <n v="37.880000000000003"/>
    <s v="ТЧ"/>
    <n v="1989"/>
    <s v=" ВЛ-6 кВ, провод АС-95 "/>
    <s v="н/д"/>
    <n v="2013"/>
    <s v=" - "/>
    <n v="2014"/>
    <s v=" - "/>
    <n v="2010"/>
    <s v="КП13"/>
    <s v="ПУ8"/>
    <s v="ПУ5"/>
    <s v="Гололед, мокрый снег на ВЛ (выше расч. значений)"/>
    <m/>
    <m/>
    <m/>
  </r>
  <r>
    <x v="0"/>
    <x v="3"/>
    <s v="РН-ЭН"/>
    <x v="36"/>
    <d v="1899-12-30T14:07:00"/>
    <d v="2014-01-22T00:00:00"/>
    <d v="1899-12-30T16:50:00"/>
    <d v="1899-12-30T02:43:00"/>
    <n v="16"/>
    <s v="Токовая отсечка"/>
    <s v="АПВН, РПВН"/>
    <x v="2"/>
    <s v="ВЛ-6 кВ № 521 Приазовский ЭСУ"/>
    <x v="2"/>
    <x v="2"/>
    <s v="ВЛ-6 кВ № 521 Приазовский ЭСУ"/>
    <s v="Отключение от токовой отсечки.                                       ШП 2 от 22.01.14г. Обрыв вязки - опора 22.          Нарушение ликвидировано."/>
    <n v="5.87"/>
    <n v="2.94"/>
    <n v="8.81"/>
    <s v="ТЧ"/>
    <n v="1986"/>
    <s v=" ВЛ-6 кВ, провод АС-95 "/>
    <s v="н/д"/>
    <n v="2013"/>
    <s v=" - "/>
    <n v="2014"/>
    <s v=" - "/>
    <n v="2010"/>
    <s v="КП13"/>
    <s v="ПУ8"/>
    <m/>
    <s v="Гололед, мокрый снег на ВЛ (выше расч. значений)"/>
    <m/>
    <m/>
    <m/>
  </r>
  <r>
    <x v="0"/>
    <x v="3"/>
    <s v="РН-ЭН"/>
    <x v="36"/>
    <d v="1899-12-30T20:17:00"/>
    <d v="2014-01-22T00:00:00"/>
    <d v="1899-12-30T22:40:00"/>
    <d v="1899-12-30T02:23:00"/>
    <n v="12"/>
    <s v="Токовая отсечка"/>
    <s v="АПВН, РПВН"/>
    <x v="2"/>
    <s v="ВЛ-6 кВ № 18 Приазовский ЭСУ"/>
    <x v="2"/>
    <x v="2"/>
    <s v="ВЛ-6 кВ № 18 Приазовский ЭСУ"/>
    <s v="Отключение от токовой отсечки.                                       ШП 2 от 22.01.14г. Обрыв провода - опора 7.          Нарушение ликвидировано."/>
    <n v="1.6"/>
    <n v="0.8"/>
    <n v="2.4000000000000004"/>
    <s v="ТЧ"/>
    <n v="2000"/>
    <s v=" ВЛ-6 кВ, провод АС-95 "/>
    <s v="н/д"/>
    <n v="2013"/>
    <s v=" - "/>
    <n v="2014"/>
    <s v=" - "/>
    <n v="2010"/>
    <s v="КП13"/>
    <s v="ПУ8"/>
    <m/>
    <s v="Гололед, мокрый снег на ВЛ (выше расч. значений)"/>
    <m/>
    <m/>
    <m/>
  </r>
  <r>
    <x v="0"/>
    <x v="3"/>
    <s v="РН-ЭН"/>
    <x v="36"/>
    <d v="1899-12-30T00:00:00"/>
    <d v="2014-01-22T00:00:00"/>
    <d v="1899-12-30T14:58:00"/>
    <d v="1899-12-30T14:58:00"/>
    <n v="4"/>
    <s v="Токовая отсечка"/>
    <s v="АПВН, РПВН"/>
    <x v="2"/>
    <s v="ВЛ-6 кВ №      Нс-44 Афипский ЭСУ"/>
    <x v="2"/>
    <x v="2"/>
    <s v="ВЛ-6 кВ №      Нс-44 Афипский ЭСУ"/>
    <s v="Отключение от токовой отсечки.                                       ШП 2 от 22.01.14г.                        В пролёте опор 46-51 ветки на проводах.                       Нарушение ликвидировано."/>
    <n v="1.25"/>
    <n v="0.62"/>
    <n v="1.87"/>
    <s v="ТЧ"/>
    <n v="1960"/>
    <s v=" ВЛ-6 кВ, провод АС-95 "/>
    <s v="н/д"/>
    <n v="2013"/>
    <s v=" - "/>
    <n v="2014"/>
    <s v=" - "/>
    <n v="2011"/>
    <s v="КП13"/>
    <s v="ПУ8"/>
    <s v="ПУ5"/>
    <s v="Гололед, мокрый снег на ВЛ (выше расч. значений)"/>
    <m/>
    <m/>
    <m/>
  </r>
  <r>
    <x v="0"/>
    <x v="3"/>
    <s v="РН-ЭН"/>
    <x v="36"/>
    <m/>
    <m/>
    <m/>
    <m/>
    <m/>
    <m/>
    <m/>
    <x v="4"/>
    <m/>
    <x v="3"/>
    <x v="8"/>
    <m/>
    <m/>
    <m/>
    <m/>
    <m/>
    <m/>
    <m/>
    <m/>
    <m/>
    <m/>
    <m/>
    <m/>
    <m/>
    <m/>
    <m/>
    <m/>
    <m/>
    <s v="Нарушений не было."/>
    <m/>
    <m/>
    <m/>
  </r>
  <r>
    <x v="0"/>
    <x v="3"/>
    <s v="РН-ЭН"/>
    <x v="37"/>
    <m/>
    <m/>
    <m/>
    <m/>
    <m/>
    <m/>
    <m/>
    <x v="4"/>
    <m/>
    <x v="3"/>
    <x v="8"/>
    <m/>
    <m/>
    <m/>
    <m/>
    <m/>
    <m/>
    <m/>
    <m/>
    <m/>
    <m/>
    <m/>
    <m/>
    <m/>
    <m/>
    <m/>
    <m/>
    <m/>
    <s v="Нарушений не было."/>
    <m/>
    <m/>
    <m/>
  </r>
  <r>
    <x v="0"/>
    <x v="3"/>
    <s v="РН-ЭН"/>
    <x v="37"/>
    <d v="1899-12-30T09:46:00"/>
    <d v="2014-01-22T00:00:00"/>
    <d v="1899-12-30T13:02:00"/>
    <d v="1899-12-30T03:16:00"/>
    <n v="27"/>
    <m/>
    <m/>
    <x v="5"/>
    <s v="П/ст 110/6 кВ     А-4 Приазовский ЭСУ."/>
    <x v="1"/>
    <x v="0"/>
    <s v="П/ст 110/6 кВ  А-4 Приазовский ЭСУ."/>
    <s v="Исчезновение напряжения на п/ст 110/6 кВ А-4 из-за отключения в ЮЗЭС. Отключились ВЛ-110 кВ ТВ и ВЛ-110 кВ НТ."/>
    <n v="12.04"/>
    <n v="6.02"/>
    <n v="18.059999999999999"/>
    <s v="ТЧ"/>
    <n v="1998"/>
    <s v=" - "/>
    <s v="н/д"/>
    <n v="2013"/>
    <s v=" - "/>
    <n v="2014"/>
    <s v=" - "/>
    <n v="2012"/>
    <s v="КП18"/>
    <s v="ПУ5"/>
    <m/>
    <s v="Нарушения во внешних сетях , Отсутствие схемного резервирования поврежденного элемента"/>
    <m/>
    <m/>
    <m/>
  </r>
  <r>
    <x v="0"/>
    <x v="3"/>
    <s v="РН-ЭН"/>
    <x v="37"/>
    <d v="1899-12-30T13:00:00"/>
    <d v="2014-01-23T00:00:00"/>
    <d v="1899-12-30T17:50:00"/>
    <d v="1899-12-30T04:50:00"/>
    <n v="1"/>
    <s v="АВ"/>
    <m/>
    <x v="3"/>
    <s v="Скв. 64. Станок-качалка"/>
    <x v="5"/>
    <x v="9"/>
    <s v="Скв. 64. Станок-качалка"/>
    <s v="М-е Николаевское. Сгорел ЭД.  "/>
    <n v="0.22700000000000001"/>
    <m/>
    <n v="0.22700000000000001"/>
    <s v="ЗА"/>
    <s v=" - "/>
    <s v=" - "/>
    <s v=" - "/>
    <s v=" - "/>
    <s v=" - "/>
    <s v=" - "/>
    <s v=" - "/>
    <s v=" - "/>
    <s v="КП25"/>
    <s v="ПУ5"/>
    <m/>
    <n v="1"/>
    <n v="1"/>
    <m/>
    <m/>
  </r>
  <r>
    <x v="0"/>
    <x v="3"/>
    <s v="РН-ЭН"/>
    <x v="37"/>
    <d v="1899-12-30T15:00:00"/>
    <d v="2014-01-23T00:00:00"/>
    <d v="1899-12-30T15:20:00"/>
    <d v="1899-12-30T00:20:00"/>
    <n v="1"/>
    <s v="П"/>
    <m/>
    <x v="3"/>
    <s v="Скв.511"/>
    <x v="5"/>
    <x v="9"/>
    <s v="УЭЦН Скв.511"/>
    <s v="М-е Дыш. В ЯРВ перед СУ сгорел предохранитель."/>
    <n v="1.625"/>
    <m/>
    <n v="1.625"/>
    <s v="ЗА"/>
    <s v=" - "/>
    <s v=" - "/>
    <s v=" - "/>
    <s v=" - "/>
    <s v=" - "/>
    <s v=" - "/>
    <s v=" - "/>
    <s v=" - "/>
    <s v="КП3"/>
    <s v="ПУ5"/>
    <m/>
    <n v="1"/>
    <n v="1"/>
    <m/>
    <m/>
  </r>
  <r>
    <x v="0"/>
    <x v="3"/>
    <s v="РН-ЭН"/>
    <x v="37"/>
    <d v="1899-12-30T13:25:00"/>
    <d v="2014-01-23T00:00:00"/>
    <d v="1899-12-30T15:30:00"/>
    <d v="1899-12-30T02:05:00"/>
    <n v="1"/>
    <s v="Тепловое реле"/>
    <m/>
    <x v="3"/>
    <s v="Скв. 84."/>
    <x v="5"/>
    <x v="9"/>
    <s v="Станок -качалка."/>
    <s v="М-е Новодмитриевское. Сработало тепловое реле."/>
    <n v="5.6000000000000001E-2"/>
    <m/>
    <n v="5.6000000000000001E-2"/>
    <s v="ЗА"/>
    <s v=" - "/>
    <s v=" - "/>
    <s v=" - "/>
    <s v=" - "/>
    <s v=" - "/>
    <s v=" - "/>
    <s v=" - "/>
    <s v=" - "/>
    <s v="КП3"/>
    <s v="ПУ5"/>
    <m/>
    <n v="3"/>
    <n v="1"/>
    <m/>
    <m/>
  </r>
  <r>
    <x v="0"/>
    <x v="3"/>
    <s v="РН-ЭН"/>
    <x v="37"/>
    <d v="1899-12-30T15:05:00"/>
    <d v="2014-01-23T00:00:00"/>
    <d v="1899-12-30T15:25:00"/>
    <d v="1899-12-30T00:20:00"/>
    <n v="1"/>
    <s v="АВ"/>
    <m/>
    <x v="3"/>
    <s v="Скв. 861."/>
    <x v="5"/>
    <x v="9"/>
    <s v="Станок -качалка."/>
    <s v="М-е Зыбза. В БУ сработал вводной АВ."/>
    <n v="0.128"/>
    <m/>
    <n v="0.128"/>
    <s v="ЗА"/>
    <s v=" - "/>
    <s v=" - "/>
    <s v=" - "/>
    <s v=" - "/>
    <s v=" - "/>
    <s v=" - "/>
    <s v=" - "/>
    <s v=" - "/>
    <s v="КП3"/>
    <s v="ПУ5"/>
    <m/>
    <n v="3"/>
    <n v="1"/>
    <m/>
    <m/>
  </r>
  <r>
    <x v="0"/>
    <x v="3"/>
    <s v="РН-ЭН"/>
    <x v="37"/>
    <d v="1899-12-30T00:00:00"/>
    <d v="2014-01-23T00:00:00"/>
    <d v="1899-12-30T23:59:00"/>
    <d v="1899-12-30T23:59:00"/>
    <n v="2"/>
    <s v="АВ"/>
    <m/>
    <x v="2"/>
    <s v="ВЛ-0,4 кВ  от ТП Зп-92-2 ф.2 "/>
    <x v="5"/>
    <x v="2"/>
    <s v="ВЛ-0,4 кВ  от ТП Зп-92-2 ф.2 "/>
    <s v="М-е Азовское. На ВЛ-0,4кВ сломаны опоры №11,12,13. Сильный ветер"/>
    <n v="0.68100000000000005"/>
    <m/>
    <n v="0.68100000000000005"/>
    <s v="ТЧ"/>
    <s v=" - "/>
    <s v=" - "/>
    <s v=" - "/>
    <s v=" - "/>
    <s v=" - "/>
    <s v=" - "/>
    <s v=" - "/>
    <s v=" - "/>
    <s v="КП12"/>
    <s v="ПУ8"/>
    <m/>
    <n v="3"/>
    <n v="1"/>
    <m/>
    <m/>
  </r>
  <r>
    <x v="0"/>
    <x v="3"/>
    <s v="РН-ЭН"/>
    <x v="37"/>
    <d v="1899-12-30T11:45:00"/>
    <d v="2014-01-23T00:00:00"/>
    <d v="1899-12-30T12:20:00"/>
    <d v="1899-12-30T00:35:00"/>
    <n v="1"/>
    <s v="Тепловое реле"/>
    <m/>
    <x v="3"/>
    <s v="Скв. 628."/>
    <x v="5"/>
    <x v="9"/>
    <s v="Станок -качалка."/>
    <s v="М-е Зыбза. Сработало РТ."/>
    <n v="3.2000000000000001E-2"/>
    <m/>
    <n v="3.2000000000000001E-2"/>
    <s v="ЗА"/>
    <s v=" - "/>
    <s v=" - "/>
    <s v=" - "/>
    <s v=" - "/>
    <s v=" - "/>
    <s v=" - "/>
    <s v=" - "/>
    <s v=" - "/>
    <s v="КП3"/>
    <s v="ПУ5"/>
    <m/>
    <n v="3"/>
    <n v="1"/>
    <m/>
    <m/>
  </r>
  <r>
    <x v="0"/>
    <x v="3"/>
    <s v="РН-ЭН"/>
    <x v="37"/>
    <d v="1899-12-30T00:00:00"/>
    <d v="2014-01-23T00:00:00"/>
    <d v="1899-12-30T10:32:00"/>
    <d v="1899-12-30T10:32:00"/>
    <m/>
    <s v="АВ"/>
    <m/>
    <x v="2"/>
    <s v="ВЛ-0,4 кВ  от ТП 171-5 ф.2 "/>
    <x v="5"/>
    <x v="2"/>
    <s v="ГРБ-15/3"/>
    <s v="М-е Анастасиевско-Троицкое. ТП 171/5 ф.2. Между опорами №2 и 3, схлёст проводов.ШП-2 от 22.01.2014г."/>
    <n v="0.65100000000000002"/>
    <m/>
    <n v="0.65100000000000002"/>
    <s v="ТЧ"/>
    <s v=" - "/>
    <s v=" - "/>
    <s v=" - "/>
    <s v=" - "/>
    <s v=" - "/>
    <s v=" - "/>
    <s v=" - "/>
    <s v=" - "/>
    <s v="КП12"/>
    <s v="ПУ9"/>
    <m/>
    <n v="2"/>
    <n v="1"/>
    <m/>
    <m/>
  </r>
  <r>
    <x v="0"/>
    <x v="3"/>
    <s v="РН-ЭН"/>
    <x v="37"/>
    <d v="1899-12-30T00:00:00"/>
    <d v="2014-01-23T00:00:00"/>
    <d v="1899-12-30T23:59:00"/>
    <d v="1899-12-30T23:59:00"/>
    <m/>
    <s v="АВ"/>
    <m/>
    <x v="2"/>
    <s v="ВЛ-0,4 кВ  от ТП 171-4 ф.2 "/>
    <x v="5"/>
    <x v="2"/>
    <s v="ГРБ-17/1,17/2,17/3"/>
    <s v="М-е Анастасиевско-Троицкое. ТП 171/4 ф.2. Сломаны опоры от 3/4 до 3/8. Сильный ветер. ШП-2 от 22.01.2014г."/>
    <n v="8.6210000000000004"/>
    <m/>
    <n v="8.6210000000000004"/>
    <s v="ТЧ"/>
    <s v=" - "/>
    <s v=" - "/>
    <s v=" - "/>
    <s v=" - "/>
    <s v=" - "/>
    <s v=" - "/>
    <s v=" - "/>
    <s v=" - "/>
    <s v="КП12"/>
    <s v="ПУ9"/>
    <m/>
    <n v="2"/>
    <n v="1"/>
    <m/>
    <m/>
  </r>
  <r>
    <x v="0"/>
    <x v="3"/>
    <s v="РН-ЭН"/>
    <x v="37"/>
    <d v="1899-12-30T00:00:00"/>
    <d v="2014-01-23T00:00:00"/>
    <d v="1899-12-30T15:15:00"/>
    <d v="1899-12-30T15:15:00"/>
    <m/>
    <s v="АВ"/>
    <m/>
    <x v="2"/>
    <s v="ВЛ-0,4 кВ  от ТП 53-1 ф.2 "/>
    <x v="5"/>
    <x v="2"/>
    <s v="ГРБ-4"/>
    <s v="М-е Анастасиевско-Троицкое. ТП-53/1 ф.2. Обрывы проводов. Сильный ветер. ШП-2 от 22.01.2014г."/>
    <n v="0.45100000000000001"/>
    <m/>
    <n v="0.45100000000000001"/>
    <s v="ТЧ"/>
    <s v=" - "/>
    <s v=" - "/>
    <s v=" - "/>
    <s v=" - "/>
    <s v=" - "/>
    <s v=" - "/>
    <s v=" - "/>
    <s v=" - "/>
    <s v="КП12"/>
    <s v="ПУ9"/>
    <m/>
    <n v="2"/>
    <n v="1"/>
    <m/>
    <m/>
  </r>
  <r>
    <x v="0"/>
    <x v="3"/>
    <s v="РН-ЭН"/>
    <x v="37"/>
    <d v="1899-12-30T13:10:00"/>
    <d v="2014-01-23T00:00:00"/>
    <d v="1899-12-30T14:15:00"/>
    <d v="1899-12-30T01:05:00"/>
    <m/>
    <s v="АВ"/>
    <m/>
    <x v="2"/>
    <s v="ВЛ-0,4 кВ  от ТП 54-3 ф.2 "/>
    <x v="5"/>
    <x v="2"/>
    <s v="ГРБ-6/1"/>
    <s v="М-е Анастасиевско-Троицкое. ТП-54/3 ф.2. Сработал фидерный АВ. ВЛ-0,4кВ осмотрена, видимых повреждений нет."/>
    <n v="2.8000000000000001E-2"/>
    <m/>
    <n v="2.8000000000000001E-2"/>
    <s v="ТЧ"/>
    <s v=" - "/>
    <s v=" - "/>
    <s v=" - "/>
    <s v=" - "/>
    <s v=" - "/>
    <s v=" - "/>
    <s v=" - "/>
    <s v=" - "/>
    <s v="КП12"/>
    <s v="ПУ8"/>
    <m/>
    <n v="2"/>
    <n v="1"/>
    <m/>
    <m/>
  </r>
  <r>
    <x v="0"/>
    <x v="3"/>
    <s v="РН-ЭН"/>
    <x v="37"/>
    <d v="1899-12-30T15:30:00"/>
    <d v="2014-01-23T00:00:00"/>
    <d v="1899-12-30T17:00:00"/>
    <d v="1899-12-30T01:30:00"/>
    <m/>
    <s v="АВ"/>
    <m/>
    <x v="3"/>
    <s v="ГРБ-13/1"/>
    <x v="5"/>
    <x v="9"/>
    <s v="ГРБ-13/1"/>
    <s v="М-е Анастасиевско-Троицкое. ТП-171/5 ф.1. В БУ сработал АВ. Видимых повреждений нет."/>
    <n v="0.21299999999999999"/>
    <m/>
    <n v="0.21299999999999999"/>
    <s v="ЗА"/>
    <s v=" - "/>
    <s v=" - "/>
    <s v=" - "/>
    <s v=" - "/>
    <s v=" - "/>
    <s v=" - "/>
    <s v=" - "/>
    <s v=" - "/>
    <s v="КП25"/>
    <s v="ПУ8"/>
    <m/>
    <n v="2"/>
    <n v="1"/>
    <m/>
    <m/>
  </r>
  <r>
    <x v="0"/>
    <x v="3"/>
    <s v="РН-ЭН"/>
    <x v="312"/>
    <m/>
    <m/>
    <m/>
    <m/>
    <m/>
    <m/>
    <m/>
    <x v="4"/>
    <m/>
    <x v="3"/>
    <x v="8"/>
    <m/>
    <m/>
    <m/>
    <m/>
    <m/>
    <m/>
    <m/>
    <m/>
    <m/>
    <m/>
    <m/>
    <m/>
    <m/>
    <m/>
    <m/>
    <m/>
    <m/>
    <s v="Нарушений не было."/>
    <m/>
    <m/>
    <m/>
  </r>
  <r>
    <x v="0"/>
    <x v="3"/>
    <s v="РН-ЭН"/>
    <x v="312"/>
    <d v="1899-12-30T15:30:00"/>
    <d v="2014-01-24T00:00:00"/>
    <d v="1899-12-31T00:00:00"/>
    <d v="1899-12-30T08:30:00"/>
    <n v="7"/>
    <s v="АВ"/>
    <m/>
    <x v="3"/>
    <s v="ШГН-7 шт."/>
    <x v="5"/>
    <x v="9"/>
    <s v="Станок -качалка."/>
    <s v="М-е Зыбза. Сгорели ЭД. Выход параметров сети за пределы допустимых. Сильный ветер."/>
    <n v="3.7"/>
    <m/>
    <n v="3.7"/>
    <s v="ТЧ"/>
    <s v=" - "/>
    <s v=" - "/>
    <s v=" - "/>
    <s v=" - "/>
    <s v=" - "/>
    <s v=" - "/>
    <s v=" - "/>
    <s v=" - "/>
    <s v="КП12"/>
    <s v="ПУ5"/>
    <m/>
    <n v="3"/>
    <n v="1"/>
    <m/>
    <m/>
  </r>
  <r>
    <x v="0"/>
    <x v="3"/>
    <s v="РН-ЭН"/>
    <x v="313"/>
    <m/>
    <m/>
    <m/>
    <m/>
    <m/>
    <m/>
    <m/>
    <x v="4"/>
    <m/>
    <x v="3"/>
    <x v="8"/>
    <m/>
    <m/>
    <m/>
    <m/>
    <m/>
    <m/>
    <m/>
    <m/>
    <m/>
    <m/>
    <m/>
    <m/>
    <m/>
    <m/>
    <m/>
    <m/>
    <m/>
    <s v="Нарушений не было."/>
    <m/>
    <m/>
    <m/>
  </r>
  <r>
    <x v="0"/>
    <x v="3"/>
    <s v="РН-ЭН"/>
    <x v="313"/>
    <d v="1899-12-30T00:00:00"/>
    <d v="2014-01-25T00:00:00"/>
    <d v="1899-12-30T14:30:00"/>
    <d v="1899-12-30T14:30:00"/>
    <n v="5"/>
    <s v="АВ"/>
    <m/>
    <x v="3"/>
    <s v="ШГН-5 шт."/>
    <x v="5"/>
    <x v="9"/>
    <s v="Станок -качалка."/>
    <s v="М-е Зыбза. Сгорели ЭД. Выход параметров сети за пределы допустимых. Сильный ветер."/>
    <n v="2.8650000000000002"/>
    <m/>
    <n v="2.8650000000000002"/>
    <s v="ТЧ"/>
    <s v=" - "/>
    <s v=" - "/>
    <s v=" - "/>
    <s v=" - "/>
    <s v=" - "/>
    <s v=" - "/>
    <s v=" - "/>
    <s v=" - "/>
    <s v="КП12"/>
    <s v="ПУ9"/>
    <m/>
    <n v="3"/>
    <n v="1"/>
    <m/>
    <m/>
  </r>
  <r>
    <x v="0"/>
    <x v="3"/>
    <s v="РН-ЭН"/>
    <x v="313"/>
    <d v="1899-12-30T00:00:00"/>
    <d v="2014-01-25T00:00:00"/>
    <d v="1899-12-30T23:59:00"/>
    <d v="1899-12-30T23:59:00"/>
    <n v="2"/>
    <s v="АВ"/>
    <m/>
    <x v="2"/>
    <s v="ВЛ-0,4 кВ  от ТП Зп-92-2 ф.2 "/>
    <x v="5"/>
    <x v="2"/>
    <s v="ВЛ-0,4 кВ  от ТП Зп-92-2 ф.2 "/>
    <s v="М-е Азовское. На ВЛ-0,4 кВ сломаны опоры №11,12,13. Ветровые нагрузки выше расчетных."/>
    <n v="0.68100000000000005"/>
    <m/>
    <n v="0.68100000000000005"/>
    <s v="ТЧ"/>
    <s v=" - "/>
    <s v=" - "/>
    <s v=" - "/>
    <s v=" - "/>
    <s v=" - "/>
    <s v=" - "/>
    <s v=" - "/>
    <s v=" - "/>
    <s v="КП12"/>
    <s v="ПУ8"/>
    <m/>
    <n v="3"/>
    <n v="1"/>
    <m/>
    <m/>
  </r>
  <r>
    <x v="0"/>
    <x v="3"/>
    <s v="РН-ЭН"/>
    <x v="313"/>
    <d v="1899-12-30T00:00:00"/>
    <d v="2014-01-25T00:00:00"/>
    <d v="1899-12-30T17:22:00"/>
    <d v="1899-12-30T17:22:00"/>
    <n v="1"/>
    <s v="АВ"/>
    <m/>
    <x v="2"/>
    <s v="Скв. 935."/>
    <x v="5"/>
    <x v="2"/>
    <s v="Скв. 935."/>
    <s v="М-е Зыбза. К.з. спуска с ВЛ-0,4 кВ. Сильный ветер."/>
    <n v="0.80800000000000005"/>
    <m/>
    <n v="0.80800000000000005"/>
    <s v="ТЧ"/>
    <s v=" - "/>
    <s v=" - "/>
    <s v=" - "/>
    <s v=" - "/>
    <s v=" - "/>
    <s v=" - "/>
    <s v=" - "/>
    <s v=" - "/>
    <s v="КП12"/>
    <s v="ПУ8"/>
    <m/>
    <n v="3"/>
    <n v="1"/>
    <m/>
    <m/>
  </r>
  <r>
    <x v="0"/>
    <x v="3"/>
    <s v="РН-ЭН"/>
    <x v="313"/>
    <d v="1899-12-30T16:28:00"/>
    <d v="2014-01-25T00:00:00"/>
    <d v="1899-12-30T17:22:00"/>
    <d v="1899-12-30T00:54:00"/>
    <n v="4"/>
    <m/>
    <m/>
    <x v="2"/>
    <s v="ВЛ-0,4 кВ  от ТП Ил-521-1п ф.1 "/>
    <x v="5"/>
    <x v="2"/>
    <s v="ВЛ-0,4 кВ  от ТП Ил-521-1п ф.1 "/>
    <s v="М-е Зыбза. Отключение для замены спуска на скв. 935."/>
    <n v="0.95499999999999996"/>
    <m/>
    <n v="0.95499999999999996"/>
    <s v="ТЧ"/>
    <s v=" - "/>
    <s v=" - "/>
    <s v=" - "/>
    <s v=" - "/>
    <s v=" - "/>
    <s v=" - "/>
    <s v=" - "/>
    <s v=" - "/>
    <s v="КП4"/>
    <s v="ПУ5"/>
    <m/>
    <n v="3"/>
    <n v="1"/>
    <m/>
    <m/>
  </r>
  <r>
    <x v="0"/>
    <x v="3"/>
    <s v="РН-ЭН"/>
    <x v="313"/>
    <d v="1899-12-30T10:59:00"/>
    <d v="2014-01-25T00:00:00"/>
    <d v="1899-12-30T11:33:00"/>
    <d v="1899-12-30T00:34:00"/>
    <n v="4"/>
    <s v="АВ"/>
    <m/>
    <x v="2"/>
    <s v="ВЛ-0,4 кВ  от ТП 75-6 ф.2 "/>
    <x v="5"/>
    <x v="2"/>
    <s v="ВЛ-0,4 кВ  от ТП 75-6 ф.2 "/>
    <s v="М-е Троицко-Анастасиевское. Обрыв провода на ВЛ-0,4 кВ. Сильный ветер"/>
    <n v="0.20599999999999999"/>
    <m/>
    <n v="0.20599999999999999"/>
    <s v="ТЧ"/>
    <s v=" - "/>
    <s v=" - "/>
    <s v=" - "/>
    <s v=" - "/>
    <s v=" - "/>
    <s v=" - "/>
    <s v=" - "/>
    <s v=" - "/>
    <s v="КП12"/>
    <s v="ПУ8"/>
    <m/>
    <n v="2"/>
    <n v="1"/>
    <m/>
    <m/>
  </r>
  <r>
    <x v="0"/>
    <x v="3"/>
    <s v="РН-ЭН"/>
    <x v="313"/>
    <d v="1899-12-30T10:30:00"/>
    <d v="2014-01-25T00:00:00"/>
    <d v="1899-12-30T11:33:00"/>
    <d v="1899-12-30T00:34:00"/>
    <n v="1"/>
    <m/>
    <m/>
    <x v="3"/>
    <s v="Гл-6/2."/>
    <x v="5"/>
    <x v="9"/>
    <s v="Газлифт Гл-6/2."/>
    <s v="М-е Анастасиевско-Троицкое. В ЩУ Гл-6/2 сработало УЗО."/>
    <n v="0.54100000000000004"/>
    <m/>
    <n v="0.54100000000000004"/>
    <s v="ПЭ"/>
    <s v=" - "/>
    <s v=" - "/>
    <s v=" - "/>
    <s v=" - "/>
    <s v=" - "/>
    <s v=" - "/>
    <s v=" - "/>
    <s v=" - "/>
    <s v="КП3"/>
    <s v="ПУ5"/>
    <m/>
    <n v="2"/>
    <n v="1"/>
    <m/>
    <m/>
  </r>
  <r>
    <x v="0"/>
    <x v="3"/>
    <s v="РН-ЭН"/>
    <x v="38"/>
    <d v="1899-12-30T15:04:00"/>
    <d v="2014-01-26T00:00:00"/>
    <d v="1899-12-30T17:20:00"/>
    <d v="1899-12-30T02:16:00"/>
    <n v="3"/>
    <s v="Токовая отсечка"/>
    <s v="АПВН, РПВН"/>
    <x v="2"/>
    <s v="ВЛ-6 кВ № 52 Приазовский ЭСУ"/>
    <x v="2"/>
    <x v="2"/>
    <s v="ВЛ-6 кВ № 52 Приазовский ЭСУ"/>
    <s v="Отключение от токовой отсечки. Схлёст проводов. ШП НЯ-23 от 26.01.14г.Нарушение ликвидировано."/>
    <n v="0.14399999999999999"/>
    <n v="7.1999999999999995E-2"/>
    <n v="0.21599999999999997"/>
    <s v="ТЧ"/>
    <n v="1978"/>
    <s v=" ВЛ-6 кВ, провод АС-95 "/>
    <s v="н/д"/>
    <n v="2013"/>
    <s v=" - "/>
    <n v="2014"/>
    <s v=" - "/>
    <n v="2010"/>
    <s v="КП15"/>
    <s v="ПУ8"/>
    <m/>
    <s v="«Пляска» проводов при ветре"/>
    <m/>
    <m/>
    <m/>
  </r>
  <r>
    <x v="0"/>
    <x v="3"/>
    <s v="РН-ЭН"/>
    <x v="38"/>
    <d v="1899-12-30T00:00:00"/>
    <d v="2014-01-26T00:00:00"/>
    <d v="1899-12-30T16:30:00"/>
    <d v="1899-12-30T16:30:00"/>
    <n v="2"/>
    <s v="АВ"/>
    <m/>
    <x v="2"/>
    <s v="ВЛ-0,4 кВ  от ТП Зп-92-2 ф.2 "/>
    <x v="5"/>
    <x v="2"/>
    <s v="ВЛ-0,4 кВ  от ТП ЗП-92-2 ф.2 "/>
    <s v="Сильный ветер. Пляска проводов."/>
    <n v="0.4"/>
    <m/>
    <n v="0.4"/>
    <s v="ТЧ"/>
    <s v=" - "/>
    <s v=" - "/>
    <s v=" - "/>
    <s v=" - "/>
    <s v=" - "/>
    <s v=" - "/>
    <s v=" - "/>
    <s v=" - "/>
    <s v="КП15"/>
    <s v="ПУ5"/>
    <m/>
    <n v="3"/>
    <n v="1"/>
    <m/>
    <m/>
  </r>
  <r>
    <x v="0"/>
    <x v="3"/>
    <s v="ОАО &quot;Кубаньэнерго&quot;"/>
    <x v="38"/>
    <d v="1899-12-30T18:43:00"/>
    <d v="2014-01-26T00:00:00"/>
    <d v="1899-12-30T21:30:00"/>
    <d v="1899-12-30T02:43:00"/>
    <n v="5"/>
    <m/>
    <m/>
    <x v="5"/>
    <s v="ВЛ-0,4 кВ  от ТП ВС-81-1 ф.1 "/>
    <x v="5"/>
    <x v="2"/>
    <s v="ВЛ-0,4 кВ  от ТП ВС-81-1 ф.1 "/>
    <s v="Отключение для безопасного пр-ва работ Северским РЭС."/>
    <n v="1.2"/>
    <m/>
    <n v="1.2"/>
    <s v="ТЧ"/>
    <s v=" - "/>
    <s v=" - "/>
    <s v=" - "/>
    <s v=" - "/>
    <s v=" - "/>
    <s v=" - "/>
    <s v=" - "/>
    <s v=" - "/>
    <s v="КП18"/>
    <s v="ПУ5"/>
    <m/>
    <m/>
    <n v="1"/>
    <m/>
    <m/>
  </r>
  <r>
    <x v="0"/>
    <x v="3"/>
    <s v="РН-ЭН"/>
    <x v="39"/>
    <m/>
    <m/>
    <m/>
    <m/>
    <m/>
    <m/>
    <m/>
    <x v="4"/>
    <m/>
    <x v="3"/>
    <x v="8"/>
    <m/>
    <m/>
    <m/>
    <m/>
    <m/>
    <m/>
    <m/>
    <m/>
    <m/>
    <m/>
    <m/>
    <m/>
    <m/>
    <m/>
    <m/>
    <m/>
    <m/>
    <s v="Нарушений не было."/>
    <m/>
    <m/>
    <m/>
  </r>
  <r>
    <x v="0"/>
    <x v="3"/>
    <s v="РН-ЭН"/>
    <x v="39"/>
    <d v="1899-12-30T10:20:00"/>
    <d v="2014-01-27T00:00:00"/>
    <d v="1899-12-30T11:55:00"/>
    <d v="1899-12-30T01:35:00"/>
    <n v="1"/>
    <s v="АВ"/>
    <m/>
    <x v="3"/>
    <s v="Скв. 21"/>
    <x v="5"/>
    <x v="9"/>
    <s v="Скв. 21"/>
    <s v="М-е Николаевское. В БУ отгорел провод между вводным АВ и МП."/>
    <n v="0.26800000000000002"/>
    <m/>
    <n v="0.26800000000000002"/>
    <s v="ПЭ"/>
    <s v=" - "/>
    <s v=" - "/>
    <s v=" - "/>
    <s v=" - "/>
    <s v=" - "/>
    <s v=" - "/>
    <s v=" - "/>
    <s v=" - "/>
    <s v="КП3"/>
    <s v="ПУ5"/>
    <m/>
    <n v="1"/>
    <n v="1"/>
    <m/>
    <m/>
  </r>
  <r>
    <x v="0"/>
    <x v="3"/>
    <s v="РН-ЭН"/>
    <x v="39"/>
    <d v="1899-12-30T12:35:00"/>
    <d v="2014-01-27T00:00:00"/>
    <d v="1899-12-30T11:55:00"/>
    <d v="1899-12-30T01:35:00"/>
    <n v="1"/>
    <s v="АВ"/>
    <m/>
    <x v="2"/>
    <s v="Скв.319"/>
    <x v="5"/>
    <x v="2"/>
    <s v="Скв.319"/>
    <s v="Обрыв провода между опорами 1/1 и 1/2. "/>
    <n v="0.14099999999999999"/>
    <m/>
    <n v="0.14099999999999999"/>
    <s v="ТЧ"/>
    <s v=" - "/>
    <s v=" - "/>
    <s v=" - "/>
    <s v=" - "/>
    <s v=" - "/>
    <s v=" - "/>
    <s v=" - "/>
    <s v=" - "/>
    <s v="КП12"/>
    <s v="ПУ8"/>
    <m/>
    <n v="3"/>
    <n v="1"/>
    <m/>
    <m/>
  </r>
  <r>
    <x v="0"/>
    <x v="3"/>
    <s v="РН-ЭН"/>
    <x v="39"/>
    <d v="1899-12-30T13:40:00"/>
    <d v="2014-01-27T00:00:00"/>
    <d v="1899-12-30T14:40:00"/>
    <d v="1899-12-30T01:00:00"/>
    <n v="1"/>
    <s v="АВ"/>
    <m/>
    <x v="0"/>
    <s v="ВЛ-0,4 кВ от ТП-171/8  фидера №2."/>
    <x v="5"/>
    <x v="2"/>
    <s v="ВЛ-0,4 кВ от ТП-171/8  фидера №2."/>
    <s v="М-е Анастасиевско-Троицкое. В РЩ-0,4кВ ТП-171/8 сработал АВ фидера №2. На присоединении нагрелся контакт."/>
    <n v="0.34"/>
    <m/>
    <n v="0.34"/>
    <s v="ЗА"/>
    <s v=" - "/>
    <s v=" - "/>
    <s v=" - "/>
    <s v=" - "/>
    <s v=" - "/>
    <s v=" - "/>
    <s v=" - "/>
    <s v=" - "/>
    <s v="КП23"/>
    <s v="ПУ8"/>
    <m/>
    <n v="2"/>
    <n v="1"/>
    <m/>
    <m/>
  </r>
  <r>
    <x v="0"/>
    <x v="3"/>
    <s v="РН-ЭН"/>
    <x v="40"/>
    <m/>
    <m/>
    <m/>
    <m/>
    <m/>
    <m/>
    <m/>
    <x v="4"/>
    <m/>
    <x v="3"/>
    <x v="8"/>
    <m/>
    <m/>
    <m/>
    <m/>
    <m/>
    <m/>
    <m/>
    <m/>
    <m/>
    <m/>
    <m/>
    <m/>
    <m/>
    <m/>
    <m/>
    <m/>
    <m/>
    <s v="Нарушений не было."/>
    <m/>
    <m/>
    <m/>
  </r>
  <r>
    <x v="0"/>
    <x v="3"/>
    <s v="РН-ЭН"/>
    <x v="41"/>
    <d v="1899-12-30T18:20:00"/>
    <d v="2014-01-29T00:00:00"/>
    <d v="1899-12-30T19:30:00"/>
    <d v="1899-12-30T01:10:00"/>
    <n v="6"/>
    <s v="МТЗ"/>
    <s v="АПВН, РПВН"/>
    <x v="2"/>
    <s v="ВЛ-6 кВ № 171 Приазовский ЭСУ от РП-17."/>
    <x v="2"/>
    <x v="2"/>
    <s v="ВЛ-6 кВ № 17 Приазовский ЭСУ от ПС &quot;А-1&quot;."/>
    <s v="Откл ВЛ-6 кВ № 17 в 18:20. МТЗ. АПВ-неусп. Без U РП-17 (ВЛ-6 кВ №№ 171, 172, 175 и 75). В 19:08 вкл. ВЛ-6 кВ № 17 (РП-17). В 19.30 вкл. ВЛ-6 кВ №№ 172 и 175. В 19:58 вкл. ВЛ-6 кВ № 75 и ВЛ-6 кВ № 171 (кроме участка ВЛ от РП-17 до Р-28). В пролёте опор 3/1-3/2 (отпайка к ТП-171-3) схлёст проводов. ШП НЯ от 29.01.14г."/>
    <n v="0.40500000000000003"/>
    <n v="0.17299999999999999"/>
    <n v="0.57800000000000007"/>
    <s v="ТЧ"/>
    <n v="1981"/>
    <s v=" ВЛ-6 кВ, провод АС-95 "/>
    <s v="н/д"/>
    <n v="2013"/>
    <s v=" - "/>
    <n v="2014"/>
    <s v=" - "/>
    <n v="2010"/>
    <s v="КП15"/>
    <s v="ПУ8"/>
    <m/>
    <s v="«Пляска» проводов при ветре"/>
    <m/>
    <m/>
    <m/>
  </r>
  <r>
    <x v="0"/>
    <x v="3"/>
    <s v="РН-ЭН"/>
    <x v="41"/>
    <d v="1899-12-30T18:20:00"/>
    <d v="2014-01-29T00:00:00"/>
    <d v="1899-12-30T23:59:00"/>
    <d v="1899-12-30T05:39:00"/>
    <n v="6"/>
    <s v="МТЗ"/>
    <s v="АПВН, РПВН"/>
    <x v="2"/>
    <s v="ВЛ-6 кВ № 171 Приазовский ЭСУ от РП-17."/>
    <x v="2"/>
    <x v="2"/>
    <s v="Участок ВЛ-6 кВ № 171 Приазовский ЭСУ от РП-17 до Р-28."/>
    <s v="В пролёте опор 3/1-3/2 (отпайка к ТП-171-3) схлёст проводов. ШП НЯ от 29.01.14г."/>
    <n v="1.1259999999999999"/>
    <n v="0.48199999999999998"/>
    <n v="1.6079999999999999"/>
    <s v="ТЧ"/>
    <n v="1981"/>
    <s v=" ВЛ-6 кВ, провод АС-95 "/>
    <s v="н/д"/>
    <n v="2013"/>
    <s v=" - "/>
    <n v="2014"/>
    <s v=" - "/>
    <n v="2010"/>
    <s v="КП15"/>
    <s v="ПУ8"/>
    <m/>
    <s v="«Пляска» проводов при ветре"/>
    <m/>
    <m/>
    <m/>
  </r>
  <r>
    <x v="0"/>
    <x v="3"/>
    <s v="РН-ЭН"/>
    <x v="41"/>
    <d v="1899-12-30T18:20:00"/>
    <m/>
    <m/>
    <m/>
    <n v="9"/>
    <m/>
    <m/>
    <x v="2"/>
    <s v="ВЛ-10 кВ Ст-2 от ПС 110/10 кВ &quot;Старотитаровская&quot; Кубаньэнерго."/>
    <x v="2"/>
    <x v="2"/>
    <s v="ВЛ-10 кВ Ст-2 от ПС 110/10 кВ &quot;Старотитаровская&quot; Кубаньэнерго."/>
    <s v="Откл. персоналом Кубаньэнерго на ПС 110/10 кВ &quot;Старотитаровская&quot;. На ВЛ &quot;земля&quot;. На опоре №23 изолятор сорвало с крюка, провод упал на траверсу; опора-36 - обрыв провода. ШП НЯ от 29.01.14г.     31.01.14г. Проводились работы по восстановлению ВЛ, но после включения в 22.55 опять появилась &quot;земля&quot;. Продолжение работ 1.02.14г. "/>
    <n v="14.478"/>
    <n v="7.1310000000000002"/>
    <n v="21.609000000000002"/>
    <s v="И"/>
    <n v="2002"/>
    <s v="ШФ-10"/>
    <s v="н/д"/>
    <n v="2013"/>
    <s v=" - "/>
    <n v="2014"/>
    <s v=" - "/>
    <n v="2013"/>
    <s v="КП12"/>
    <s v="ПУ8"/>
    <m/>
    <s v="Сильный ветер (скорость выше расчетной)"/>
    <m/>
    <m/>
    <m/>
  </r>
  <r>
    <x v="0"/>
    <x v="3"/>
    <s v="РН-ЭН"/>
    <x v="41"/>
    <d v="1899-12-30T18:20:00"/>
    <d v="2014-02-01T00:00:00"/>
    <d v="1899-12-30T16:18:00"/>
    <d v="1900-01-01T21:58:00"/>
    <n v="9"/>
    <m/>
    <m/>
    <x v="2"/>
    <s v="ВЛ-10 кВ Ст-2 от ПС 110/10 кВ &quot;Старотитаровская&quot; Кубаньэнерго."/>
    <x v="2"/>
    <x v="2"/>
    <s v="ВЛ-10 кВ Ст-2 от ПС 110/10 кВ &quot;Старотитаровская&quot; Кубаньэнерго."/>
    <s v="На опоре-40 устранили обрыв вязки фазы С."/>
    <n v="11.13"/>
    <n v="4.7699999999999996"/>
    <n v="15.9"/>
    <s v="И"/>
    <n v="2002"/>
    <s v="ШФ-10"/>
    <s v="н/д"/>
    <n v="2013"/>
    <s v=" - "/>
    <n v="2014"/>
    <s v=" - "/>
    <n v="2013"/>
    <s v="КП12"/>
    <s v="ПУ9"/>
    <m/>
    <s v="Сильный ветер (скорость выше расчетной)"/>
    <m/>
    <m/>
    <m/>
  </r>
  <r>
    <x v="0"/>
    <x v="3"/>
    <s v="РН-ЭН"/>
    <x v="42"/>
    <d v="1899-12-30T16:00:00"/>
    <d v="2014-01-30T00:00:00"/>
    <d v="1899-12-30T20:20:00"/>
    <d v="1899-12-30T06:20:00"/>
    <n v="8"/>
    <s v="МТЗ"/>
    <s v="АПВН, РПВН"/>
    <x v="2"/>
    <s v="ВЛ-6 кВ № 172 Приазовский ЭСУ от РП-17."/>
    <x v="2"/>
    <x v="2"/>
    <s v="ВЛ-6 кВ № 172 Приазовский ЭСУ от РП-17."/>
    <s v="ПП-3 - выгорела шина между МВ-2 и ШР-2. ВЛ-172 запитан по ВЛ-171 (включён КР-33)."/>
    <n v="2.6179999999999999"/>
    <n v="1.2889999999999999"/>
    <n v="3.907"/>
    <s v="ТЧ"/>
    <n v="1986"/>
    <s v="Шина алюминиевая"/>
    <s v="н/д"/>
    <n v="2013"/>
    <s v=" - "/>
    <n v="2014"/>
    <s v=" - "/>
    <n v="2008"/>
    <s v="КП23"/>
    <s v="ПУ5"/>
    <m/>
    <s v="Старение и износ изоляционных и конструктивных материалов"/>
    <m/>
    <m/>
    <m/>
  </r>
  <r>
    <x v="0"/>
    <x v="3"/>
    <s v="РН-ЭН"/>
    <x v="42"/>
    <d v="1899-12-30T17:40:00"/>
    <d v="2014-01-30T00:00:00"/>
    <d v="1899-12-30T00:00:00"/>
    <d v="1899-12-30T06:20:00"/>
    <n v="1"/>
    <s v="АВ"/>
    <m/>
    <x v="2"/>
    <s v="ВЛ-0,4 кВ от ТП-511 ф-2 (скв.5)."/>
    <x v="5"/>
    <x v="2"/>
    <s v="ВЛ-0,4 кВ от ТП-511 ф-2 (скв.5)."/>
    <s v="М-е Убеженское. Обрыв провода на ВЛ-0,4 кВ. Ремонт на 31.01.14г."/>
    <n v="0.502"/>
    <m/>
    <n v="0.502"/>
    <s v="ТЧ"/>
    <m/>
    <m/>
    <m/>
    <m/>
    <m/>
    <m/>
    <m/>
    <m/>
    <s v="КП12"/>
    <s v="ПУ9"/>
    <m/>
    <n v="1"/>
    <n v="1"/>
    <m/>
    <m/>
  </r>
  <r>
    <x v="0"/>
    <x v="3"/>
    <s v="РН-ЭН"/>
    <x v="42"/>
    <d v="1899-12-30T09:55:00"/>
    <d v="2014-01-30T00:00:00"/>
    <d v="1899-12-30T10:20:00"/>
    <d v="1899-12-30T00:25:00"/>
    <n v="1"/>
    <s v="Тепловое реле"/>
    <m/>
    <x v="3"/>
    <s v="Скв. 224."/>
    <x v="5"/>
    <x v="9"/>
    <s v="Скв. 224."/>
    <s v="М-е Зыбза. Перегруз. Сработало РТ."/>
    <n v="0.10100000000000001"/>
    <m/>
    <n v="0.10100000000000001"/>
    <s v="ПЭ"/>
    <m/>
    <m/>
    <m/>
    <m/>
    <m/>
    <m/>
    <m/>
    <m/>
    <s v="КП3"/>
    <s v="ПУ5"/>
    <m/>
    <n v="3"/>
    <n v="1"/>
    <m/>
    <m/>
  </r>
  <r>
    <x v="0"/>
    <x v="3"/>
    <s v="РН-ЭН"/>
    <x v="3"/>
    <d v="1899-12-30T00:00:00"/>
    <d v="2014-01-31T00:00:00"/>
    <d v="1899-12-30T15:00:00"/>
    <d v="1899-12-30T15:00:00"/>
    <n v="1"/>
    <s v="АВ"/>
    <m/>
    <x v="2"/>
    <s v="ВЛ-0,4 кВ от ТП-511 ф-2 (скв.5)."/>
    <x v="5"/>
    <x v="2"/>
    <s v="ВЛ-0,4 кВ от ТП-511 ф-2 (скв.5)."/>
    <s v="М-е Убеженское. Обрыв провода на ВЛ-0,4 кВ. ВЛ восстановлена."/>
    <n v="1.2789999999999999"/>
    <m/>
    <n v="1.2789999999999999"/>
    <s v="ТЧ"/>
    <m/>
    <m/>
    <m/>
    <m/>
    <m/>
    <m/>
    <m/>
    <m/>
    <s v="КП12"/>
    <s v="ПУ5"/>
    <m/>
    <n v="1"/>
    <n v="1"/>
    <m/>
    <m/>
  </r>
  <r>
    <x v="0"/>
    <x v="3"/>
    <s v="РН-ЭН"/>
    <x v="3"/>
    <d v="1899-12-30T10:25:00"/>
    <d v="2014-01-31T00:00:00"/>
    <d v="1899-12-30T15:40:00"/>
    <d v="1899-12-30T05:15:00"/>
    <n v="1"/>
    <s v="Тепловое реле"/>
    <m/>
    <x v="3"/>
    <s v="Скв. 224."/>
    <x v="5"/>
    <x v="9"/>
    <s v="Скв. 224."/>
    <s v="М-е Зыбза. Сработало РТ."/>
    <n v="0.77900000000000003"/>
    <m/>
    <n v="0.77900000000000003"/>
    <m/>
    <m/>
    <m/>
    <m/>
    <m/>
    <m/>
    <m/>
    <m/>
    <m/>
    <s v="КП3"/>
    <s v="ПУ5"/>
    <m/>
    <n v="3"/>
    <n v="1"/>
    <m/>
    <m/>
  </r>
  <r>
    <x v="1"/>
    <x v="3"/>
    <s v="РН-ЭН"/>
    <x v="44"/>
    <m/>
    <m/>
    <m/>
    <m/>
    <m/>
    <m/>
    <m/>
    <x v="4"/>
    <m/>
    <x v="3"/>
    <x v="8"/>
    <m/>
    <m/>
    <m/>
    <m/>
    <m/>
    <m/>
    <m/>
    <m/>
    <m/>
    <m/>
    <m/>
    <m/>
    <m/>
    <m/>
    <m/>
    <m/>
    <m/>
    <s v="Нарушений не было."/>
    <m/>
    <m/>
    <m/>
  </r>
  <r>
    <x v="1"/>
    <x v="3"/>
    <s v="РН-ЭН"/>
    <x v="4"/>
    <m/>
    <m/>
    <m/>
    <m/>
    <m/>
    <m/>
    <m/>
    <x v="4"/>
    <m/>
    <x v="3"/>
    <x v="8"/>
    <m/>
    <m/>
    <m/>
    <m/>
    <m/>
    <m/>
    <m/>
    <m/>
    <m/>
    <m/>
    <m/>
    <m/>
    <m/>
    <m/>
    <m/>
    <m/>
    <m/>
    <s v="Нарушений не было."/>
    <m/>
    <m/>
    <m/>
  </r>
  <r>
    <x v="1"/>
    <x v="3"/>
    <s v="РН-ЭН"/>
    <x v="45"/>
    <m/>
    <m/>
    <m/>
    <m/>
    <m/>
    <m/>
    <m/>
    <x v="4"/>
    <m/>
    <x v="3"/>
    <x v="8"/>
    <m/>
    <m/>
    <m/>
    <m/>
    <m/>
    <m/>
    <m/>
    <m/>
    <m/>
    <m/>
    <m/>
    <m/>
    <m/>
    <m/>
    <m/>
    <m/>
    <m/>
    <s v="Нарушений не было."/>
    <m/>
    <m/>
    <m/>
  </r>
  <r>
    <x v="1"/>
    <x v="3"/>
    <s v="РН-ЭН"/>
    <x v="46"/>
    <m/>
    <m/>
    <m/>
    <m/>
    <m/>
    <m/>
    <m/>
    <x v="4"/>
    <m/>
    <x v="3"/>
    <x v="8"/>
    <m/>
    <m/>
    <m/>
    <m/>
    <m/>
    <m/>
    <m/>
    <m/>
    <m/>
    <m/>
    <m/>
    <m/>
    <m/>
    <m/>
    <m/>
    <m/>
    <m/>
    <s v="Нарушений не было."/>
    <m/>
    <m/>
    <m/>
  </r>
  <r>
    <x v="1"/>
    <x v="3"/>
    <s v="РН-ЭН"/>
    <x v="5"/>
    <m/>
    <m/>
    <m/>
    <m/>
    <m/>
    <m/>
    <m/>
    <x v="4"/>
    <m/>
    <x v="3"/>
    <x v="8"/>
    <m/>
    <m/>
    <m/>
    <m/>
    <m/>
    <m/>
    <m/>
    <m/>
    <m/>
    <m/>
    <m/>
    <m/>
    <m/>
    <m/>
    <m/>
    <m/>
    <m/>
    <s v="Нарушений не было."/>
    <m/>
    <m/>
    <m/>
  </r>
  <r>
    <x v="1"/>
    <x v="3"/>
    <s v="РН-ЭН"/>
    <x v="5"/>
    <d v="1899-12-30T08:12:00"/>
    <d v="2014-02-06T00:00:00"/>
    <d v="1899-12-30T11:30:00"/>
    <d v="1899-12-30T03:18:00"/>
    <n v="1"/>
    <m/>
    <m/>
    <x v="2"/>
    <s v="ВЛ-0,4 кВ от ТП-Ст-2-66-3п ф-2."/>
    <x v="5"/>
    <x v="2"/>
    <s v="ВЛ-0,4 кВ от ТП-Ст-2-66-3п ф-2."/>
    <s v="М-е Северо-Нефтяное. Обрыв вязок на опорах 2/2 и 2/4. ВЛ восстановлена."/>
    <n v="0.89700000000000002"/>
    <m/>
    <n v="0.89700000000000002"/>
    <s v="ТЧ"/>
    <m/>
    <m/>
    <m/>
    <m/>
    <m/>
    <m/>
    <m/>
    <m/>
    <s v="КП12"/>
    <s v="ПУ5"/>
    <m/>
    <n v="2"/>
    <n v="1"/>
    <m/>
    <m/>
  </r>
  <r>
    <x v="1"/>
    <x v="3"/>
    <s v="РН-ЭН"/>
    <x v="47"/>
    <m/>
    <m/>
    <m/>
    <m/>
    <m/>
    <m/>
    <m/>
    <x v="4"/>
    <m/>
    <x v="3"/>
    <x v="8"/>
    <m/>
    <m/>
    <m/>
    <m/>
    <m/>
    <m/>
    <m/>
    <m/>
    <m/>
    <m/>
    <m/>
    <m/>
    <m/>
    <m/>
    <m/>
    <m/>
    <m/>
    <s v="Нарушений не было."/>
    <m/>
    <m/>
    <m/>
  </r>
  <r>
    <x v="1"/>
    <x v="3"/>
    <s v="РН-ЭН"/>
    <x v="48"/>
    <m/>
    <m/>
    <m/>
    <m/>
    <m/>
    <m/>
    <m/>
    <x v="4"/>
    <m/>
    <x v="3"/>
    <x v="8"/>
    <m/>
    <m/>
    <m/>
    <m/>
    <m/>
    <m/>
    <m/>
    <m/>
    <m/>
    <m/>
    <m/>
    <m/>
    <m/>
    <m/>
    <m/>
    <m/>
    <m/>
    <s v="Нарушений не было."/>
    <m/>
    <m/>
    <m/>
  </r>
  <r>
    <x v="1"/>
    <x v="3"/>
    <s v="РН-ЭН"/>
    <x v="49"/>
    <m/>
    <m/>
    <m/>
    <m/>
    <m/>
    <m/>
    <m/>
    <x v="4"/>
    <m/>
    <x v="3"/>
    <x v="8"/>
    <m/>
    <m/>
    <m/>
    <m/>
    <m/>
    <m/>
    <m/>
    <m/>
    <m/>
    <m/>
    <m/>
    <m/>
    <m/>
    <m/>
    <m/>
    <m/>
    <m/>
    <s v="Нарушений не было."/>
    <m/>
    <m/>
    <m/>
  </r>
  <r>
    <x v="1"/>
    <x v="3"/>
    <s v="РН-ЭН"/>
    <x v="50"/>
    <m/>
    <m/>
    <m/>
    <m/>
    <m/>
    <m/>
    <m/>
    <x v="4"/>
    <m/>
    <x v="3"/>
    <x v="8"/>
    <m/>
    <m/>
    <m/>
    <m/>
    <m/>
    <m/>
    <m/>
    <m/>
    <m/>
    <m/>
    <m/>
    <m/>
    <m/>
    <m/>
    <m/>
    <m/>
    <m/>
    <s v="Нарушений не было."/>
    <m/>
    <m/>
    <m/>
  </r>
  <r>
    <x v="1"/>
    <x v="3"/>
    <s v="РН-ЭН"/>
    <x v="50"/>
    <d v="1899-12-30T10:00:00"/>
    <d v="2014-02-10T00:00:00"/>
    <d v="1899-12-30T15:00:00"/>
    <d v="1899-12-30T05:00:00"/>
    <n v="2"/>
    <m/>
    <m/>
    <x v="3"/>
    <s v="Гл-18-3."/>
    <x v="5"/>
    <x v="9"/>
    <s v="Гл-18-3."/>
    <s v="М-е Троицко-Анастасиевское. Сгорели ленты обогрева. Повреждение грызунами."/>
    <n v="0.13900000000000001"/>
    <m/>
    <n v="0.13900000000000001"/>
    <s v="ПЭ"/>
    <m/>
    <m/>
    <m/>
    <m/>
    <m/>
    <m/>
    <m/>
    <m/>
    <s v="КП24"/>
    <s v="ПУ9"/>
    <m/>
    <n v="2"/>
    <n v="1"/>
    <m/>
    <m/>
  </r>
  <r>
    <x v="1"/>
    <x v="3"/>
    <s v="РН-ЭН"/>
    <x v="50"/>
    <d v="1899-12-30T09:10:00"/>
    <d v="2014-02-10T00:00:00"/>
    <d v="1899-12-30T10:50:00"/>
    <d v="1899-12-30T01:40:00"/>
    <n v="1"/>
    <m/>
    <m/>
    <x v="3"/>
    <s v="Скв. 84."/>
    <x v="5"/>
    <x v="9"/>
    <s v="Скв. 84."/>
    <s v="М-е Новодмитриевское. Сработало РТ."/>
    <n v="3.4000000000000002E-2"/>
    <m/>
    <n v="3.4000000000000002E-2"/>
    <s v="ПЭ"/>
    <m/>
    <m/>
    <m/>
    <m/>
    <m/>
    <m/>
    <m/>
    <m/>
    <s v="КП3"/>
    <s v="ПУ8"/>
    <m/>
    <n v="3"/>
    <n v="1"/>
    <m/>
    <m/>
  </r>
  <r>
    <x v="1"/>
    <x v="3"/>
    <s v="РН-ЭН"/>
    <x v="50"/>
    <d v="1899-12-30T10:20:00"/>
    <d v="2014-02-10T00:00:00"/>
    <d v="1899-12-30T11:30:00"/>
    <d v="1899-12-30T01:10:00"/>
    <n v="1"/>
    <m/>
    <m/>
    <x v="3"/>
    <s v="Скв. 312."/>
    <x v="5"/>
    <x v="9"/>
    <s v="Скв. 312."/>
    <s v="М-е Абино-Украинское. Замена контактов МП."/>
    <n v="0.04"/>
    <m/>
    <n v="0.04"/>
    <s v="ПЭ"/>
    <m/>
    <m/>
    <m/>
    <m/>
    <m/>
    <m/>
    <m/>
    <m/>
    <s v="КП3"/>
    <s v="ПУ8"/>
    <m/>
    <n v="3"/>
    <n v="1"/>
    <m/>
    <m/>
  </r>
  <r>
    <x v="1"/>
    <x v="3"/>
    <s v="РН-ЭН"/>
    <x v="51"/>
    <m/>
    <m/>
    <m/>
    <m/>
    <m/>
    <m/>
    <m/>
    <x v="4"/>
    <m/>
    <x v="3"/>
    <x v="8"/>
    <m/>
    <m/>
    <m/>
    <m/>
    <m/>
    <m/>
    <m/>
    <m/>
    <m/>
    <m/>
    <m/>
    <m/>
    <m/>
    <m/>
    <m/>
    <m/>
    <m/>
    <s v="Нарушений не было."/>
    <m/>
    <m/>
    <m/>
  </r>
  <r>
    <x v="1"/>
    <x v="3"/>
    <s v="РН-ЭН"/>
    <x v="6"/>
    <m/>
    <m/>
    <m/>
    <m/>
    <m/>
    <m/>
    <m/>
    <x v="4"/>
    <m/>
    <x v="3"/>
    <x v="8"/>
    <m/>
    <m/>
    <m/>
    <m/>
    <m/>
    <m/>
    <m/>
    <m/>
    <m/>
    <m/>
    <m/>
    <m/>
    <m/>
    <m/>
    <m/>
    <m/>
    <m/>
    <s v="Нарушений не было."/>
    <m/>
    <m/>
    <m/>
  </r>
  <r>
    <x v="1"/>
    <x v="3"/>
    <s v="РН-ЭН"/>
    <x v="6"/>
    <d v="1899-12-30T09:45:00"/>
    <d v="2014-02-12T00:00:00"/>
    <d v="1899-12-30T12:10:00"/>
    <d v="1899-12-30T02:20:00"/>
    <n v="1"/>
    <s v="Тепловое реле"/>
    <m/>
    <x v="3"/>
    <s v="Скв. 84."/>
    <x v="5"/>
    <x v="9"/>
    <s v="Скв. 84."/>
    <s v="М-е Новодмитриевское. Сработало РТ."/>
    <n v="6.5000000000000002E-2"/>
    <m/>
    <n v="6.5000000000000002E-2"/>
    <s v="ПЭ"/>
    <m/>
    <m/>
    <m/>
    <m/>
    <m/>
    <m/>
    <m/>
    <m/>
    <s v="КП3"/>
    <s v="ПУ5"/>
    <m/>
    <n v="3"/>
    <n v="1"/>
    <m/>
    <m/>
  </r>
  <r>
    <x v="1"/>
    <x v="3"/>
    <s v="РН-ЭН"/>
    <x v="6"/>
    <d v="1899-12-30T12:00:00"/>
    <d v="2014-02-12T00:00:00"/>
    <d v="1899-12-30T13:30:00"/>
    <d v="1899-12-30T01:30:00"/>
    <n v="1"/>
    <s v="Тепловое реле"/>
    <m/>
    <x v="3"/>
    <s v="Скв. 827."/>
    <x v="5"/>
    <x v="9"/>
    <s v="Скв. 827."/>
    <s v="М-е Зыбза. Сработало РТ."/>
    <n v="8.3000000000000004E-2"/>
    <m/>
    <n v="8.3000000000000004E-2"/>
    <s v="ПЭ"/>
    <m/>
    <m/>
    <m/>
    <m/>
    <m/>
    <m/>
    <m/>
    <m/>
    <s v="КП3"/>
    <s v="ПУ5"/>
    <m/>
    <n v="3"/>
    <n v="1"/>
    <m/>
    <m/>
  </r>
  <r>
    <x v="1"/>
    <x v="3"/>
    <s v="РН-ЭН"/>
    <x v="52"/>
    <m/>
    <m/>
    <m/>
    <m/>
    <m/>
    <m/>
    <m/>
    <x v="4"/>
    <m/>
    <x v="3"/>
    <x v="8"/>
    <m/>
    <m/>
    <m/>
    <m/>
    <m/>
    <m/>
    <m/>
    <m/>
    <m/>
    <m/>
    <m/>
    <m/>
    <m/>
    <m/>
    <m/>
    <m/>
    <m/>
    <s v="Нарушений не было."/>
    <m/>
    <m/>
    <m/>
  </r>
  <r>
    <x v="1"/>
    <x v="3"/>
    <s v="РН-ЭН"/>
    <x v="53"/>
    <m/>
    <m/>
    <m/>
    <m/>
    <m/>
    <m/>
    <m/>
    <x v="4"/>
    <m/>
    <x v="3"/>
    <x v="8"/>
    <m/>
    <m/>
    <m/>
    <m/>
    <m/>
    <m/>
    <m/>
    <m/>
    <m/>
    <m/>
    <m/>
    <m/>
    <m/>
    <m/>
    <m/>
    <m/>
    <m/>
    <s v="Нарушений не было."/>
    <m/>
    <m/>
    <m/>
  </r>
  <r>
    <x v="1"/>
    <x v="3"/>
    <s v="РН-ЭН"/>
    <x v="54"/>
    <m/>
    <m/>
    <m/>
    <m/>
    <m/>
    <m/>
    <m/>
    <x v="4"/>
    <m/>
    <x v="3"/>
    <x v="8"/>
    <m/>
    <m/>
    <m/>
    <m/>
    <m/>
    <m/>
    <m/>
    <m/>
    <m/>
    <m/>
    <m/>
    <m/>
    <m/>
    <m/>
    <m/>
    <m/>
    <m/>
    <s v="Нарушений не было."/>
    <m/>
    <m/>
    <m/>
  </r>
  <r>
    <x v="1"/>
    <x v="3"/>
    <s v="РН-ЭН"/>
    <x v="55"/>
    <m/>
    <m/>
    <m/>
    <m/>
    <m/>
    <m/>
    <m/>
    <x v="4"/>
    <m/>
    <x v="3"/>
    <x v="8"/>
    <m/>
    <m/>
    <m/>
    <m/>
    <m/>
    <m/>
    <m/>
    <m/>
    <m/>
    <m/>
    <m/>
    <m/>
    <m/>
    <m/>
    <m/>
    <m/>
    <m/>
    <s v="Нарушений не было."/>
    <m/>
    <m/>
    <m/>
  </r>
  <r>
    <x v="1"/>
    <x v="3"/>
    <s v="РН-ЭН"/>
    <x v="56"/>
    <m/>
    <m/>
    <m/>
    <m/>
    <m/>
    <m/>
    <m/>
    <x v="4"/>
    <m/>
    <x v="3"/>
    <x v="8"/>
    <m/>
    <m/>
    <m/>
    <m/>
    <m/>
    <m/>
    <m/>
    <m/>
    <m/>
    <m/>
    <m/>
    <m/>
    <m/>
    <m/>
    <m/>
    <m/>
    <m/>
    <s v="Нарушений не было."/>
    <m/>
    <m/>
    <m/>
  </r>
  <r>
    <x v="1"/>
    <x v="3"/>
    <s v="РН-ЭН"/>
    <x v="7"/>
    <d v="1899-12-30T17:45:00"/>
    <d v="2014-02-18T00:00:00"/>
    <d v="1899-12-30T19:55:00"/>
    <d v="1899-12-30T02:10:00"/>
    <n v="1"/>
    <m/>
    <m/>
    <x v="2"/>
    <s v="ТП-Ну-83-6п Абинский ЭСУ от ВЛ-6 кВ Ну-83."/>
    <x v="2"/>
    <x v="6"/>
    <s v="ТП-Ну-83-6п Абинский ЭСУ от ВЛ-6 кВ Ну-83."/>
    <s v="Проникновение на шпильки трансформатора 2-х котов. Сгорели 2 ПК-6 кВ. Нарушение ликвидировано."/>
    <n v="3.39"/>
    <n v="2.2599999999999998"/>
    <n v="5.65"/>
    <s v="ЗА"/>
    <s v="2012г."/>
    <s v="ПК-6 кВ"/>
    <s v="н/д"/>
    <n v="2013"/>
    <s v=" - "/>
    <n v="2014"/>
    <s v=" - "/>
    <n v="2012"/>
    <s v="КП19"/>
    <s v="ПУ9"/>
    <m/>
    <s v="Падение деревьев и опор на ВЛ"/>
    <m/>
    <m/>
    <m/>
  </r>
  <r>
    <x v="1"/>
    <x v="3"/>
    <s v="РН-ЭН"/>
    <x v="57"/>
    <m/>
    <m/>
    <m/>
    <m/>
    <m/>
    <m/>
    <m/>
    <x v="4"/>
    <m/>
    <x v="3"/>
    <x v="8"/>
    <m/>
    <m/>
    <m/>
    <m/>
    <m/>
    <m/>
    <m/>
    <m/>
    <m/>
    <m/>
    <m/>
    <m/>
    <m/>
    <m/>
    <m/>
    <m/>
    <m/>
    <s v="Нарушений не было."/>
    <m/>
    <m/>
    <m/>
  </r>
  <r>
    <x v="1"/>
    <x v="3"/>
    <s v="РН-ЭН"/>
    <x v="57"/>
    <d v="1899-12-30T00:00:00"/>
    <d v="2014-02-19T00:00:00"/>
    <d v="1899-12-30T12:10:00"/>
    <d v="1899-12-30T12:10:00"/>
    <n v="1"/>
    <s v="АВ"/>
    <m/>
    <x v="0"/>
    <s v="ВЛ-0,4 кВ от ТП-589 ф-1."/>
    <x v="5"/>
    <x v="2"/>
    <s v="ВЛ-0,4 кВ от ТП-589 ф-1."/>
    <s v="М-е Азовское. На отпайке ВЛ отгорел шлейф фазного провода. "/>
    <n v="0.1"/>
    <m/>
    <n v="0.1"/>
    <s v="ТЧ"/>
    <m/>
    <m/>
    <m/>
    <m/>
    <m/>
    <m/>
    <m/>
    <m/>
    <s v="КП23"/>
    <s v="ПУ9"/>
    <m/>
    <n v="3"/>
    <n v="1"/>
    <m/>
    <m/>
  </r>
  <r>
    <x v="1"/>
    <x v="3"/>
    <s v="РН-ЭН"/>
    <x v="58"/>
    <d v="1899-12-30T13:10:00"/>
    <d v="2014-02-20T00:00:00"/>
    <d v="1899-12-30T13:50:00"/>
    <d v="1899-12-30T00:40:00"/>
    <n v="5"/>
    <s v="МТЗ"/>
    <s v="АПВН, РПВУ"/>
    <x v="2"/>
    <s v="ВЛ-10 кВ Ст-2 от ПС 110/10 кВ &quot;Старотитаровская&quot; Кубаньэнерго."/>
    <x v="2"/>
    <x v="2"/>
    <s v="ВЛ-10 кВ Ст-2 от ПС 110/10 кВ &quot;Старотитаровская&quot; Кубаньэнерго."/>
    <s v="Отключение от МТЗ. Сильный ветер.  П НЯ-9 от 20.02.14г."/>
    <n v="4.8000000000000001E-2"/>
    <n v="2.4E-2"/>
    <n v="7.1999999999999995E-2"/>
    <s v="ТЧ"/>
    <n v="2002"/>
    <s v=" ВЛ-10 кВ, провод АС-95 "/>
    <s v="н/д"/>
    <n v="2013"/>
    <s v=" - "/>
    <n v="2014"/>
    <s v=" - "/>
    <n v="2013"/>
    <s v="КП12"/>
    <s v="ПУ5"/>
    <m/>
    <s v="Сильный ветер (скорость выше расчетной)"/>
    <m/>
    <m/>
    <m/>
  </r>
  <r>
    <x v="1"/>
    <x v="3"/>
    <s v="РН-ЭН"/>
    <x v="58"/>
    <d v="1899-12-30T10:20:00"/>
    <d v="2014-02-20T00:00:00"/>
    <d v="1899-12-30T15:30:00"/>
    <d v="1899-12-30T05:10:00"/>
    <n v="1"/>
    <s v="АВ"/>
    <m/>
    <x v="2"/>
    <s v="ВЛ-0,4 кВ от ТП Дш-22-3п ф.1."/>
    <x v="5"/>
    <x v="2"/>
    <s v="ВЛ-0,4 кВ от ТП Дш-22-3п ф.1."/>
    <s v="М-е Дыш. Сработал фидерный АВ. К.З. в кабельной вставке между ТП и опорой №1. Простой скв.466. П НЯ-9 от 20.02.14г."/>
    <n v="1.526"/>
    <m/>
    <n v="1.526"/>
    <s v="ТЧ"/>
    <m/>
    <m/>
    <m/>
    <m/>
    <m/>
    <m/>
    <m/>
    <m/>
    <s v="КП23"/>
    <s v="ПУ8"/>
    <m/>
    <n v="1"/>
    <n v="1"/>
    <m/>
    <m/>
  </r>
  <r>
    <x v="1"/>
    <x v="3"/>
    <s v="РН-ЭН"/>
    <x v="58"/>
    <d v="1899-12-30T10:25:00"/>
    <d v="2014-02-20T00:00:00"/>
    <d v="1899-12-30T12:15:00"/>
    <d v="1899-12-30T01:50:00"/>
    <n v="1"/>
    <s v="АВ"/>
    <m/>
    <x v="2"/>
    <s v="ВЛ-0,4 кВ от ТП Ка-72-11п ф.2."/>
    <x v="5"/>
    <x v="2"/>
    <s v="ВЛ-0,4 кВ от ТП Ка-72-11п ф.2."/>
    <s v="М-е Дыш. Сработал фидерный АВ.  Простой скв.511. П НЯ-9 от 20.02.14г."/>
    <n v="3.7120000000000002"/>
    <m/>
    <n v="3.7120000000000002"/>
    <s v="ТЧ"/>
    <m/>
    <m/>
    <m/>
    <m/>
    <m/>
    <m/>
    <m/>
    <m/>
    <s v="КП12"/>
    <s v="ПУ9"/>
    <m/>
    <n v="1"/>
    <n v="1"/>
    <m/>
    <m/>
  </r>
  <r>
    <x v="1"/>
    <x v="3"/>
    <s v="РН-ЭН"/>
    <x v="58"/>
    <d v="1899-12-30T14:20:00"/>
    <d v="2014-02-20T00:00:00"/>
    <d v="1899-12-30T16:20:00"/>
    <d v="1899-12-30T02:00:00"/>
    <n v="2"/>
    <s v="АВ"/>
    <m/>
    <x v="2"/>
    <s v="ВЛ-0,4 кВ от ТП Нс-1-1 ф.7"/>
    <x v="5"/>
    <x v="2"/>
    <s v="ВЛ-0,4 кВ от ТП Нс-1-1 ф.7"/>
    <s v="М-е Ключевое. Сработал фидерный АВ.  Простой скв.21 и скв.166. П НЯ-9 от 20.02.14г."/>
    <n v="1.1299999999999999"/>
    <m/>
    <n v="1.1299999999999999"/>
    <s v="ТЧ"/>
    <m/>
    <m/>
    <m/>
    <m/>
    <m/>
    <m/>
    <m/>
    <m/>
    <s v="КП12"/>
    <s v="ПУ9"/>
    <m/>
    <n v="1"/>
    <n v="1"/>
    <m/>
    <m/>
  </r>
  <r>
    <x v="1"/>
    <x v="3"/>
    <s v="РН-ЭН"/>
    <x v="58"/>
    <d v="1899-12-30T15:30:00"/>
    <d v="2014-02-20T00:00:00"/>
    <d v="1899-12-30T16:10:00"/>
    <d v="1899-12-30T00:40:00"/>
    <n v="1"/>
    <s v="АВ"/>
    <m/>
    <x v="2"/>
    <s v="ВЛ-0,4 кВ от ТП Дш-512-1п ф.3."/>
    <x v="5"/>
    <x v="2"/>
    <s v="ВЛ-0,4 кВ от ТП Дш-512-1п ф.3."/>
    <s v="М-е Дыш. Сработал фидерный АВ.  Простой скв.105. П НЯ-9 от 20.02.14г."/>
    <n v="0.41199999999999998"/>
    <m/>
    <n v="0.41199999999999998"/>
    <s v="ТЧ"/>
    <m/>
    <m/>
    <m/>
    <m/>
    <m/>
    <m/>
    <m/>
    <m/>
    <s v="КП12"/>
    <s v="ПУ9"/>
    <m/>
    <n v="1"/>
    <n v="1"/>
    <m/>
    <m/>
  </r>
  <r>
    <x v="1"/>
    <x v="3"/>
    <s v="РН-ЭН"/>
    <x v="58"/>
    <d v="1899-12-30T17:25:00"/>
    <d v="2014-02-20T00:00:00"/>
    <d v="1899-12-30T18:00:00"/>
    <d v="1899-12-30T00:35:00"/>
    <n v="1"/>
    <m/>
    <m/>
    <x v="2"/>
    <s v="ВЛ-0,4 кВ от ТП Кл-514-13 ф.1."/>
    <x v="5"/>
    <x v="2"/>
    <s v="ВЛ-0,4 кВ от ТП Кл-514-13 ф.1."/>
    <s v="М-е Дыш. В РЩ-0,4кВ сгорел предохранитель.  Простой скв.372. П НЯ-9 от 20.02.14г."/>
    <n v="8.0000000000000002E-3"/>
    <m/>
    <n v="8.0000000000000002E-3"/>
    <s v="ТЧ"/>
    <m/>
    <m/>
    <m/>
    <m/>
    <m/>
    <m/>
    <m/>
    <m/>
    <s v="КП12"/>
    <s v="ПУ9"/>
    <m/>
    <n v="1"/>
    <n v="1"/>
    <m/>
    <m/>
  </r>
  <r>
    <x v="1"/>
    <x v="3"/>
    <s v="РН-ЭН"/>
    <x v="58"/>
    <d v="1899-12-30T14:15:00"/>
    <d v="2014-02-20T00:00:00"/>
    <d v="1899-12-30T14:35:00"/>
    <d v="1899-12-30T00:20:00"/>
    <n v="4"/>
    <s v="АВ"/>
    <m/>
    <x v="2"/>
    <s v="ВЛ-0,4 кВ от ТП Хл-212-6п ф.1."/>
    <x v="5"/>
    <x v="2"/>
    <s v="ВЛ-0,4 кВ от ТП Хл-212-6п ф.1."/>
    <s v="М-е Зыбза. Сработал фидерный АВ. П НЯ-9 от 20.02.14г."/>
    <n v="2.5000000000000001E-2"/>
    <m/>
    <n v="2.5000000000000001E-2"/>
    <s v="ТЧ"/>
    <m/>
    <m/>
    <m/>
    <m/>
    <m/>
    <m/>
    <m/>
    <m/>
    <s v="КП12"/>
    <s v="ПУ9"/>
    <m/>
    <n v="3"/>
    <n v="1"/>
    <m/>
    <m/>
  </r>
  <r>
    <x v="1"/>
    <x v="3"/>
    <s v="РН-ЭН"/>
    <x v="58"/>
    <d v="1899-12-30T10:20:00"/>
    <d v="2014-02-20T00:00:00"/>
    <d v="1899-12-30T10:30:00"/>
    <d v="1899-12-30T00:10:00"/>
    <n v="2"/>
    <s v="АВ"/>
    <m/>
    <x v="2"/>
    <s v="ВЛ-0,4 кВ от ТП Хл-211-2 ф.2."/>
    <x v="5"/>
    <x v="2"/>
    <s v="ВЛ-0,4 кВ от ТП Хл-211-2 ф.2."/>
    <s v="М-е Зыбза. Сработал фидерный АВ. П НЯ-9 от 20.02.14г."/>
    <n v="1.212"/>
    <m/>
    <n v="1.212"/>
    <s v="ТЧ"/>
    <m/>
    <m/>
    <m/>
    <m/>
    <m/>
    <m/>
    <m/>
    <m/>
    <s v="КП12"/>
    <s v="ПУ9"/>
    <m/>
    <n v="3"/>
    <n v="1"/>
    <m/>
    <m/>
  </r>
  <r>
    <x v="1"/>
    <x v="3"/>
    <s v="РН-ЭН"/>
    <x v="58"/>
    <d v="1899-12-30T21:00:00"/>
    <d v="2014-02-20T00:00:00"/>
    <d v="1899-12-30T00:00:00"/>
    <d v="1899-12-30T03:00:00"/>
    <n v="1"/>
    <m/>
    <m/>
    <x v="3"/>
    <s v="Скв.76"/>
    <x v="5"/>
    <x v="9"/>
    <s v="Скв.76"/>
    <s v="М-е Новодмитриевское. Выгорел БУ."/>
    <n v="6.0999999999999999E-2"/>
    <m/>
    <n v="6.0999999999999999E-2"/>
    <s v="ПЭ"/>
    <m/>
    <m/>
    <m/>
    <m/>
    <m/>
    <m/>
    <m/>
    <m/>
    <s v="КП3"/>
    <s v="ПУ5"/>
    <m/>
    <n v="3"/>
    <n v="1"/>
    <m/>
    <m/>
  </r>
  <r>
    <x v="1"/>
    <x v="3"/>
    <s v="РН-ЭН"/>
    <x v="58"/>
    <d v="1899-12-30T21:30:00"/>
    <d v="2014-02-20T00:00:00"/>
    <d v="1899-12-30T00:00:00"/>
    <d v="1899-12-30T02:30:00"/>
    <n v="1"/>
    <m/>
    <m/>
    <x v="2"/>
    <s v="ВЛ-0,4 кВ от ТП Кл-51-5 ф.3."/>
    <x v="5"/>
    <x v="5"/>
    <s v="ВЛ-0,4 кВ от ТП Кл-51-5 ф.3."/>
    <s v="М-е Ключевое. Сработал фидерный АВ.  Простой скв.192. П НЯ-9 от 20.02.14г."/>
    <n v="0.70299999999999996"/>
    <m/>
    <n v="0.70299999999999996"/>
    <s v="ТЧ"/>
    <m/>
    <m/>
    <m/>
    <m/>
    <m/>
    <m/>
    <m/>
    <m/>
    <s v="КП12"/>
    <s v="ПУ9"/>
    <m/>
    <n v="1"/>
    <n v="1"/>
    <m/>
    <m/>
  </r>
  <r>
    <x v="1"/>
    <x v="3"/>
    <s v="РН-ЭН"/>
    <x v="59"/>
    <m/>
    <m/>
    <m/>
    <m/>
    <m/>
    <m/>
    <m/>
    <x v="4"/>
    <m/>
    <x v="3"/>
    <x v="8"/>
    <m/>
    <m/>
    <m/>
    <m/>
    <m/>
    <m/>
    <m/>
    <m/>
    <m/>
    <m/>
    <m/>
    <m/>
    <m/>
    <m/>
    <m/>
    <m/>
    <m/>
    <s v="Нарушений не было."/>
    <m/>
    <m/>
    <m/>
  </r>
  <r>
    <x v="1"/>
    <x v="3"/>
    <s v="РН-ЭН"/>
    <x v="59"/>
    <d v="1899-12-30T00:00:00"/>
    <d v="2014-02-21T00:00:00"/>
    <d v="1899-12-30T19:09:00"/>
    <d v="1899-12-30T19:09:00"/>
    <n v="1"/>
    <m/>
    <m/>
    <x v="3"/>
    <s v="Скв.76"/>
    <x v="5"/>
    <x v="9"/>
    <s v="Скв.76"/>
    <s v="М-е Новодмитриевское. Выгорел БУ."/>
    <m/>
    <m/>
    <m/>
    <s v="ПЭ"/>
    <m/>
    <m/>
    <m/>
    <m/>
    <m/>
    <m/>
    <m/>
    <m/>
    <s v="КП3"/>
    <s v="ПУ5"/>
    <m/>
    <n v="3"/>
    <n v="1"/>
    <m/>
    <m/>
  </r>
  <r>
    <x v="1"/>
    <x v="3"/>
    <s v="РН-ЭН"/>
    <x v="60"/>
    <m/>
    <m/>
    <m/>
    <m/>
    <m/>
    <m/>
    <m/>
    <x v="4"/>
    <m/>
    <x v="3"/>
    <x v="8"/>
    <m/>
    <m/>
    <m/>
    <m/>
    <m/>
    <m/>
    <m/>
    <m/>
    <m/>
    <m/>
    <m/>
    <m/>
    <m/>
    <m/>
    <m/>
    <m/>
    <m/>
    <s v="Нарушений не было."/>
    <m/>
    <m/>
    <m/>
  </r>
  <r>
    <x v="1"/>
    <x v="3"/>
    <s v="РН-ЭН"/>
    <x v="61"/>
    <m/>
    <m/>
    <m/>
    <m/>
    <m/>
    <m/>
    <m/>
    <x v="4"/>
    <m/>
    <x v="3"/>
    <x v="8"/>
    <m/>
    <m/>
    <m/>
    <m/>
    <m/>
    <m/>
    <m/>
    <m/>
    <m/>
    <m/>
    <m/>
    <m/>
    <m/>
    <m/>
    <m/>
    <m/>
    <m/>
    <s v="Нарушений не было."/>
    <m/>
    <m/>
    <m/>
  </r>
  <r>
    <x v="1"/>
    <x v="3"/>
    <s v="РН-ЭН"/>
    <x v="61"/>
    <d v="1899-12-30T14:20:00"/>
    <d v="2014-02-23T00:00:00"/>
    <d v="1899-12-30T17:08:00"/>
    <d v="1899-12-30T02:48:00"/>
    <n v="9"/>
    <s v="АВ"/>
    <m/>
    <x v="2"/>
    <s v="ВЛ-0,4 кВ от ТП-Нк-53-3п ф.1."/>
    <x v="5"/>
    <x v="2"/>
    <s v="ВЛ-0,4 кВ от ТП-Нк-53-3п ф.1."/>
    <s v="М-е Николаевское. Опора-19 обрыв вязки. П НЯ-11 от 23.02.14г."/>
    <n v="1.06"/>
    <m/>
    <n v="1.06"/>
    <s v="ТЧ"/>
    <m/>
    <m/>
    <m/>
    <m/>
    <m/>
    <m/>
    <m/>
    <m/>
    <s v="КП12"/>
    <s v="ПУ5"/>
    <m/>
    <n v="1"/>
    <n v="1"/>
    <m/>
    <m/>
  </r>
  <r>
    <x v="1"/>
    <x v="3"/>
    <s v="РН-ЭН"/>
    <x v="315"/>
    <d v="1899-12-30T09:56:00"/>
    <d v="2014-02-25T00:00:00"/>
    <d v="1899-12-30T12:30:00"/>
    <d v="1899-12-30T02:34:00"/>
    <n v="1"/>
    <s v="АВ"/>
    <m/>
    <x v="2"/>
    <s v="ВЛ-0,4 кВ от ТП-Нф-45-1 ф.1."/>
    <x v="5"/>
    <x v="2"/>
    <s v="ВЛ-0,4 кВ от ТП-Нф-45-1 ф.1."/>
    <s v="М-е Ново-Дмитриевское.                      ТП Нф-45-1, ф-1.                          Сгорела катушка ПМ. Скв.76."/>
    <n v="5.0999999999999997E-2"/>
    <m/>
    <n v="5.0999999999999997E-2"/>
    <s v="ТЧ"/>
    <m/>
    <m/>
    <m/>
    <m/>
    <m/>
    <m/>
    <m/>
    <m/>
    <s v="КП3"/>
    <s v="ПУ5"/>
    <m/>
    <n v="3"/>
    <n v="1"/>
    <m/>
    <m/>
  </r>
  <r>
    <x v="2"/>
    <x v="3"/>
    <s v="РН-ЭН"/>
    <x v="319"/>
    <d v="1899-12-30T23:05:00"/>
    <d v="2014-03-02T00:00:00"/>
    <d v="1899-12-30T23:40:00"/>
    <d v="1899-12-30T00:35:00"/>
    <n v="2"/>
    <s v="АВ"/>
    <m/>
    <x v="2"/>
    <s v="ВЛ-0,4 кВ от ТП Чм-532-8 ф.2"/>
    <x v="5"/>
    <x v="2"/>
    <s v="ВЛ-0,4 кВ от ТП Чм-532-8 ф.2"/>
    <s v="М-е Зыбза. Сработал фидерный АВ."/>
    <n v="6.2E-2"/>
    <m/>
    <n v="6.2E-2"/>
    <s v="ЗА"/>
    <m/>
    <m/>
    <m/>
    <m/>
    <m/>
    <m/>
    <m/>
    <m/>
    <s v="КП25"/>
    <s v="ПУ8"/>
    <m/>
    <n v="3"/>
    <n v="1"/>
    <m/>
    <m/>
  </r>
  <r>
    <x v="2"/>
    <x v="3"/>
    <s v="РН-ЭН"/>
    <x v="320"/>
    <d v="1899-12-30T05:50:00"/>
    <d v="2014-03-03T00:00:00"/>
    <d v="1899-12-30T06:30:00"/>
    <d v="1899-12-30T00:35:00"/>
    <n v="2"/>
    <s v="АВ"/>
    <m/>
    <x v="2"/>
    <s v="ВЛ-0,4 кВ от ТП Чм-532-8 ф.2"/>
    <x v="5"/>
    <x v="2"/>
    <s v="ВЛ-0,4 кВ от ТП Чм-532-8 ф.2"/>
    <s v="М-е Зыбза. Сработал фидерный АВ. Заменили АВ. Норм."/>
    <n v="0.69699999999999995"/>
    <m/>
    <n v="0.69699999999999995"/>
    <s v="ЗА"/>
    <m/>
    <m/>
    <m/>
    <m/>
    <m/>
    <m/>
    <m/>
    <m/>
    <s v="КП23"/>
    <s v="ПУ5"/>
    <m/>
    <n v="3"/>
    <n v="1"/>
    <m/>
    <m/>
  </r>
  <r>
    <x v="2"/>
    <x v="3"/>
    <s v="РН-ЭН"/>
    <x v="63"/>
    <d v="1899-12-30T10:28:00"/>
    <s v="06.03.14г."/>
    <d v="1899-12-30T10:48:00"/>
    <d v="1899-12-30T00:20:00"/>
    <n v="2"/>
    <m/>
    <m/>
    <x v="5"/>
    <s v="ВЛ-6 кВ Ку-9 СЭС Кубаньэнерго"/>
    <x v="2"/>
    <x v="2"/>
    <s v="ВЛ-6 кВ Ку-9 СЭС Кубаньэнерго"/>
    <s v="М-е Чумаковское. Славянские электросети по неизвестным причинам производили переключения."/>
    <n v="0.34"/>
    <n v="0.16900000000000001"/>
    <n v="0.50900000000000001"/>
    <s v="ТЧ"/>
    <s v=" - "/>
    <s v=" - "/>
    <s v="н/д"/>
    <s v=" - "/>
    <s v=" - "/>
    <s v=" - "/>
    <s v=" - "/>
    <s v=" - "/>
    <s v="КП18"/>
    <s v="ПУ5"/>
    <m/>
    <s v="Нарушения во внешних сетях"/>
    <m/>
    <m/>
    <m/>
  </r>
  <r>
    <x v="2"/>
    <x v="3"/>
    <s v="РН-ЭН"/>
    <x v="63"/>
    <d v="1899-12-30T15:17:00"/>
    <s v="06.03.14г."/>
    <d v="1899-12-30T15:34:00"/>
    <d v="1899-12-30T00:17:00"/>
    <n v="2"/>
    <m/>
    <m/>
    <x v="5"/>
    <s v="ВЛ-6 кВ Ку-9 СЭС Кубаньэнерго"/>
    <x v="2"/>
    <x v="2"/>
    <s v="ВЛ-6 кВ Ку-9 СЭС Кубаньэнерго"/>
    <s v="М-е Чумаковское. Славянские электросети по неизвестным причинам производили переключения."/>
    <n v="0.36"/>
    <n v="0.185"/>
    <n v="0.54500000000000004"/>
    <s v="ТЧ"/>
    <s v=" - "/>
    <s v=" - "/>
    <s v="н/д"/>
    <s v=" - "/>
    <s v=" - "/>
    <s v=" - "/>
    <s v=" - "/>
    <s v=" - "/>
    <s v="КП18"/>
    <s v="ПУ5"/>
    <m/>
    <s v="Нарушения во внешних сетях"/>
    <m/>
    <m/>
    <m/>
  </r>
  <r>
    <x v="2"/>
    <x v="3"/>
    <s v="РН-ЭН"/>
    <x v="64"/>
    <m/>
    <m/>
    <m/>
    <m/>
    <m/>
    <m/>
    <m/>
    <x v="4"/>
    <m/>
    <x v="3"/>
    <x v="8"/>
    <m/>
    <m/>
    <m/>
    <m/>
    <m/>
    <m/>
    <m/>
    <m/>
    <m/>
    <m/>
    <m/>
    <m/>
    <m/>
    <m/>
    <m/>
    <m/>
    <m/>
    <s v="Нарушений не было."/>
    <m/>
    <m/>
    <m/>
  </r>
  <r>
    <x v="2"/>
    <x v="3"/>
    <s v="РН-ЭН"/>
    <x v="65"/>
    <m/>
    <m/>
    <m/>
    <m/>
    <m/>
    <m/>
    <m/>
    <x v="4"/>
    <m/>
    <x v="3"/>
    <x v="8"/>
    <m/>
    <m/>
    <m/>
    <m/>
    <m/>
    <m/>
    <m/>
    <m/>
    <m/>
    <m/>
    <m/>
    <m/>
    <m/>
    <m/>
    <m/>
    <m/>
    <m/>
    <s v="Нарушений не было."/>
    <m/>
    <m/>
    <m/>
  </r>
  <r>
    <x v="2"/>
    <x v="3"/>
    <s v="РН-ЭН"/>
    <x v="66"/>
    <m/>
    <m/>
    <m/>
    <m/>
    <m/>
    <m/>
    <m/>
    <x v="4"/>
    <m/>
    <x v="3"/>
    <x v="8"/>
    <m/>
    <m/>
    <m/>
    <m/>
    <m/>
    <m/>
    <m/>
    <m/>
    <m/>
    <m/>
    <m/>
    <m/>
    <m/>
    <m/>
    <m/>
    <m/>
    <m/>
    <s v="Нарушений не было."/>
    <m/>
    <m/>
    <m/>
  </r>
  <r>
    <x v="2"/>
    <x v="3"/>
    <s v="РН-ЭН"/>
    <x v="67"/>
    <m/>
    <m/>
    <m/>
    <m/>
    <m/>
    <m/>
    <m/>
    <x v="4"/>
    <m/>
    <x v="3"/>
    <x v="8"/>
    <m/>
    <m/>
    <m/>
    <m/>
    <m/>
    <m/>
    <m/>
    <m/>
    <m/>
    <m/>
    <m/>
    <m/>
    <m/>
    <m/>
    <m/>
    <m/>
    <m/>
    <s v="Нарушений не было."/>
    <m/>
    <m/>
    <m/>
  </r>
  <r>
    <x v="2"/>
    <x v="3"/>
    <s v="РН-ЭН"/>
    <x v="68"/>
    <m/>
    <m/>
    <m/>
    <m/>
    <m/>
    <m/>
    <m/>
    <x v="4"/>
    <m/>
    <x v="3"/>
    <x v="8"/>
    <m/>
    <m/>
    <m/>
    <m/>
    <m/>
    <m/>
    <m/>
    <m/>
    <m/>
    <m/>
    <m/>
    <m/>
    <m/>
    <m/>
    <m/>
    <m/>
    <m/>
    <s v="Нарушений не было."/>
    <m/>
    <m/>
    <m/>
  </r>
  <r>
    <x v="2"/>
    <x v="3"/>
    <s v="РН-ЭН"/>
    <x v="69"/>
    <m/>
    <m/>
    <m/>
    <m/>
    <m/>
    <m/>
    <m/>
    <x v="4"/>
    <m/>
    <x v="3"/>
    <x v="8"/>
    <m/>
    <m/>
    <m/>
    <m/>
    <m/>
    <m/>
    <m/>
    <m/>
    <m/>
    <m/>
    <m/>
    <m/>
    <m/>
    <m/>
    <m/>
    <m/>
    <m/>
    <s v="Нарушений не было."/>
    <m/>
    <m/>
    <m/>
  </r>
  <r>
    <x v="2"/>
    <x v="3"/>
    <s v="РН-ЭН"/>
    <x v="70"/>
    <m/>
    <m/>
    <m/>
    <m/>
    <m/>
    <m/>
    <m/>
    <x v="4"/>
    <m/>
    <x v="3"/>
    <x v="8"/>
    <m/>
    <m/>
    <m/>
    <m/>
    <m/>
    <m/>
    <m/>
    <m/>
    <m/>
    <m/>
    <m/>
    <m/>
    <m/>
    <m/>
    <m/>
    <m/>
    <m/>
    <s v="Нарушений не было."/>
    <m/>
    <m/>
    <m/>
  </r>
  <r>
    <x v="2"/>
    <x v="3"/>
    <s v="РН-ЭН"/>
    <x v="71"/>
    <m/>
    <m/>
    <m/>
    <m/>
    <m/>
    <m/>
    <m/>
    <x v="4"/>
    <m/>
    <x v="3"/>
    <x v="8"/>
    <m/>
    <m/>
    <m/>
    <m/>
    <m/>
    <m/>
    <m/>
    <m/>
    <m/>
    <m/>
    <m/>
    <m/>
    <m/>
    <m/>
    <m/>
    <m/>
    <m/>
    <s v="Нарушений не было."/>
    <m/>
    <m/>
    <m/>
  </r>
  <r>
    <x v="2"/>
    <x v="3"/>
    <s v="РН-ЭН"/>
    <x v="71"/>
    <d v="1899-12-30T04:20:00"/>
    <d v="2014-03-14T00:00:00"/>
    <d v="1899-12-30T09:57:00"/>
    <d v="1899-12-30T05:37:00"/>
    <n v="1"/>
    <m/>
    <m/>
    <x v="3"/>
    <s v="Скв. 2052."/>
    <x v="5"/>
    <x v="9"/>
    <s v="Скв. 2052."/>
    <s v="М-е Анастасиевско-Троицкое. Неисправность вводного рубильника УЭЦН скв. 2052. Заменили."/>
    <n v="0.55000000000000004"/>
    <m/>
    <n v="0.55000000000000004"/>
    <s v="ПЭ"/>
    <m/>
    <m/>
    <m/>
    <m/>
    <m/>
    <m/>
    <m/>
    <m/>
    <s v="КП3"/>
    <s v="ПУ5"/>
    <m/>
    <n v="2"/>
    <n v="1"/>
    <m/>
    <m/>
  </r>
  <r>
    <x v="2"/>
    <x v="3"/>
    <s v="РН-ЭН"/>
    <x v="72"/>
    <m/>
    <m/>
    <m/>
    <m/>
    <m/>
    <m/>
    <m/>
    <x v="4"/>
    <m/>
    <x v="3"/>
    <x v="8"/>
    <m/>
    <m/>
    <m/>
    <m/>
    <m/>
    <m/>
    <m/>
    <m/>
    <m/>
    <m/>
    <m/>
    <m/>
    <m/>
    <m/>
    <m/>
    <m/>
    <m/>
    <s v="Нарушений не было."/>
    <m/>
    <m/>
    <m/>
  </r>
  <r>
    <x v="2"/>
    <x v="3"/>
    <s v="РН-ЭН"/>
    <x v="72"/>
    <d v="1899-12-30T00:20:00"/>
    <d v="2014-03-15T00:00:00"/>
    <d v="1899-12-30T03:30:00"/>
    <d v="1899-12-30T03:10:00"/>
    <n v="1"/>
    <s v="АВ"/>
    <m/>
    <x v="2"/>
    <s v="ВЛ-0,4 кВ от ТП-722-4п ф.1"/>
    <x v="5"/>
    <x v="2"/>
    <s v="ВЛ-0,4 кВ от ТП-722-4п ф.1"/>
    <s v="М-е Дыш. Сработал фидерный АВ.  Простой скв.511 УЭЦН. П НЯ-6 от 14.03.14г."/>
    <n v="5.1660000000000004"/>
    <m/>
    <n v="5.1660000000000004"/>
    <s v="ТЧ"/>
    <m/>
    <m/>
    <m/>
    <m/>
    <m/>
    <m/>
    <m/>
    <m/>
    <s v="КП12"/>
    <s v="ПУ5"/>
    <m/>
    <n v="1"/>
    <m/>
    <m/>
    <m/>
  </r>
  <r>
    <x v="2"/>
    <x v="3"/>
    <s v="РН-ЭН"/>
    <x v="72"/>
    <d v="1899-12-30T10:00:00"/>
    <d v="2014-03-15T00:00:00"/>
    <d v="1899-12-30T10:45:00"/>
    <d v="1899-12-30T00:45:00"/>
    <n v="1"/>
    <s v="Тепловое реле"/>
    <m/>
    <x v="3"/>
    <s v="Скв. 21."/>
    <x v="5"/>
    <x v="9"/>
    <s v="Скв. 21."/>
    <s v="М-е Ключевое. Перегруз. Сработало РТ."/>
    <n v="0.09"/>
    <m/>
    <n v="0.09"/>
    <s v="ПЭ"/>
    <m/>
    <m/>
    <m/>
    <m/>
    <m/>
    <m/>
    <m/>
    <m/>
    <s v="КП3"/>
    <s v="ПУ5"/>
    <m/>
    <n v="1"/>
    <n v="1"/>
    <m/>
    <m/>
  </r>
  <r>
    <x v="2"/>
    <x v="3"/>
    <s v="РН-ЭН"/>
    <x v="73"/>
    <d v="1899-12-30T09:12:00"/>
    <s v="16.03.14г."/>
    <d v="1899-12-30T11:39:00"/>
    <d v="1899-12-30T02:27:00"/>
    <n v="3"/>
    <s v="Токовая отсечка."/>
    <s v="АПВН, РПВН"/>
    <x v="2"/>
    <s v="ВЛ-6 кВ № 523 от ПС &quot;Х-52&quot; Приазовский ЭСУ."/>
    <x v="2"/>
    <x v="2"/>
    <s v="ВЛ-6 кВ № 523 от ПС &quot;Х-52&quot; Приазовский ЭСУ."/>
    <s v="М-е Анастасиевско-Троицкое. На оп. 106 обрыв вязки провода фазы &quot;В&quot;. Сильный ветер. ШП НЯ-7 от 15.03.14г."/>
    <n v="0.63"/>
    <n v="0.41"/>
    <n v="1.04"/>
    <s v="ТЧ"/>
    <n v="1986"/>
    <s v=" ВЛ-6 кВ, провод АС-95 "/>
    <s v="н/д"/>
    <n v="2013"/>
    <s v=" - "/>
    <n v="2014"/>
    <s v=" - "/>
    <n v="2013"/>
    <s v="КП12"/>
    <s v="ПУ8"/>
    <m/>
    <s v="Сильный ветер (скорость выше расчетной)"/>
    <m/>
    <m/>
    <m/>
  </r>
  <r>
    <x v="2"/>
    <x v="3"/>
    <s v="РН-ЭН"/>
    <x v="73"/>
    <d v="1899-12-30T12:09:00"/>
    <s v="16.03.14г."/>
    <d v="1899-12-30T15:26:00"/>
    <d v="1899-12-30T03:17:00"/>
    <n v="16"/>
    <s v="МТЗ."/>
    <s v="АПВН, РПВН"/>
    <x v="2"/>
    <s v="ВЛ-6 кВ № 54 от ПС &quot;Ханьковская&quot; СЭС Кубаньэнерго."/>
    <x v="2"/>
    <x v="2"/>
    <s v="ВЛ-6 кВ № 54, РП-6 кВ № 54, ВЛ-6 кВ № 541, ТП-54-1 Приазовский ЭСУ."/>
    <s v="М-е Анастасиевско-Троицкое, Западно-Анастасиевское. На оп. 11 обрыв вязки проводо фазы &quot;В&quot;. Сильный ветер. ШП НЯ-7 от 15.03.14г."/>
    <n v="1.85"/>
    <n v="1.24"/>
    <n v="3.09"/>
    <s v="ТЧ"/>
    <n v="1970"/>
    <s v=" - "/>
    <s v="н/д"/>
    <n v="2013"/>
    <s v=" - "/>
    <n v="2014"/>
    <s v=" - "/>
    <n v="2010"/>
    <s v="КП12"/>
    <s v="ПУ8"/>
    <m/>
    <s v="Сильный ветер (скорость выше расчетной)"/>
    <m/>
    <m/>
    <m/>
  </r>
  <r>
    <x v="2"/>
    <x v="3"/>
    <s v="РН-ЭН"/>
    <x v="73"/>
    <d v="1899-12-30T14:30:00"/>
    <d v="2014-03-16T00:00:00"/>
    <d v="1899-12-30T15:30:00"/>
    <d v="1899-12-30T01:00:00"/>
    <n v="2"/>
    <s v="АВ"/>
    <m/>
    <x v="2"/>
    <s v="ВЛ-0,4 кВ от ТП-Дш-516-1п ф-2."/>
    <x v="5"/>
    <x v="2"/>
    <s v="ВЛ-0,4 кВ от ТП-Дш-516-1п ф-2."/>
    <s v="М-е Дыш. Сработал фидерный АВ. ШП НЯ-7 от 15.03.14г."/>
    <n v="0.41899999999999998"/>
    <m/>
    <n v="0.41899999999999998"/>
    <s v="ТЧ"/>
    <m/>
    <m/>
    <m/>
    <m/>
    <m/>
    <m/>
    <m/>
    <m/>
    <s v="КП12"/>
    <s v="ПУ5"/>
    <m/>
    <n v="1"/>
    <n v="1"/>
    <m/>
    <m/>
  </r>
  <r>
    <x v="2"/>
    <x v="3"/>
    <s v="РН-ЭН"/>
    <x v="73"/>
    <d v="1899-12-30T11:20:00"/>
    <d v="2014-03-16T00:00:00"/>
    <d v="1899-12-30T16:20:00"/>
    <d v="1899-12-30T05:00:00"/>
    <n v="7"/>
    <s v="АВ"/>
    <m/>
    <x v="2"/>
    <s v="ВЛ-0,4 кВ от ТП-Хл-223-1."/>
    <x v="5"/>
    <x v="2"/>
    <s v="ВЛ-0,4 кВ от ТП-Хл-223-1."/>
    <s v="М-е Зыбза. Сработали фидерный и главный АВ. Сильный ветер. ШП НЯ-7 от 15.03.14г."/>
    <n v="0.99299999999999999"/>
    <m/>
    <n v="0.99299999999999999"/>
    <s v="ТЧ"/>
    <m/>
    <m/>
    <m/>
    <m/>
    <m/>
    <m/>
    <m/>
    <m/>
    <s v="КП12"/>
    <s v="ПУ5"/>
    <m/>
    <n v="3"/>
    <m/>
    <m/>
    <m/>
  </r>
  <r>
    <x v="2"/>
    <x v="3"/>
    <s v="РН-ЭН"/>
    <x v="73"/>
    <d v="1899-12-30T14:40:00"/>
    <d v="2014-03-16T00:00:00"/>
    <d v="1899-12-30T16:35:00"/>
    <d v="1899-12-30T01:55:00"/>
    <n v="9"/>
    <s v="АВ"/>
    <m/>
    <x v="2"/>
    <s v="ВЛ-0,4 кВ от ТП-Чм-532-6."/>
    <x v="5"/>
    <x v="2"/>
    <s v="ВЛ-0,4 кВ от ТП-Чм-532-6."/>
    <s v="М-е Зыбза. Сработали фидерный и главный АВ. Сильный ветер. ШП НЯ-7 от 15.03.14г."/>
    <n v="0.87"/>
    <m/>
    <n v="0.87"/>
    <s v="ТЧ"/>
    <m/>
    <m/>
    <m/>
    <m/>
    <m/>
    <m/>
    <m/>
    <m/>
    <s v="КП12"/>
    <s v="ПУ5"/>
    <m/>
    <n v="3"/>
    <n v="1"/>
    <m/>
    <m/>
  </r>
  <r>
    <x v="2"/>
    <x v="3"/>
    <s v="РН-ЭН"/>
    <x v="73"/>
    <d v="1899-12-30T15:00:00"/>
    <d v="2014-03-16T00:00:00"/>
    <d v="1899-12-30T17:50:00"/>
    <d v="1899-12-30T02:50:00"/>
    <n v="2"/>
    <s v="АВ"/>
    <m/>
    <x v="2"/>
    <s v="ВЛ-0,4 кВ от ТП-Зп-92-2 ф-2."/>
    <x v="5"/>
    <x v="2"/>
    <s v="ВЛ-0,4 кВ от ТП-Зп-92-2 ф-2."/>
    <s v="М-е Азовское. Сработал фидерный АВ. Сильный ветер. ШП НЯ-7 от 15.03.14г."/>
    <n v="0.16300000000000001"/>
    <m/>
    <n v="0.16300000000000001"/>
    <s v="ТЧ"/>
    <m/>
    <m/>
    <m/>
    <m/>
    <m/>
    <m/>
    <m/>
    <m/>
    <s v="КП12"/>
    <s v="ПУ5"/>
    <m/>
    <n v="3"/>
    <n v="1"/>
    <m/>
    <m/>
  </r>
  <r>
    <x v="2"/>
    <x v="3"/>
    <s v="РН-ЭН"/>
    <x v="73"/>
    <d v="1899-12-30T18:45:00"/>
    <d v="2014-03-16T00:00:00"/>
    <d v="1899-12-30T23:59:00"/>
    <d v="1899-12-30T05:14:00"/>
    <n v="2"/>
    <s v="АВ"/>
    <m/>
    <x v="2"/>
    <s v="ВЛ-0,4 кВ от ТП-Нд-61-4 ф-1."/>
    <x v="5"/>
    <x v="2"/>
    <s v="ВЛ-0,4 кВ от ТП-Нд-61-4 ф-1."/>
    <s v="М-е Новодмитриевское. Сработал фидерный АВ. Сильный ветер. ШП НЯ-7 от 15.03.14г."/>
    <n v="0.25"/>
    <m/>
    <n v="0.25"/>
    <s v="ТЧ"/>
    <m/>
    <m/>
    <m/>
    <m/>
    <m/>
    <m/>
    <m/>
    <m/>
    <s v="КП12"/>
    <s v="ПУ9"/>
    <m/>
    <n v="3"/>
    <m/>
    <m/>
    <m/>
  </r>
  <r>
    <x v="2"/>
    <x v="3"/>
    <s v="РН-ЭН"/>
    <x v="74"/>
    <d v="1899-12-30T09:55:00"/>
    <s v="17.03.14г."/>
    <d v="1899-12-30T12:15:00"/>
    <d v="1899-12-30T02:20:00"/>
    <n v="3"/>
    <s v="МТЗ"/>
    <s v="АПВН, РПВН"/>
    <x v="2"/>
    <s v="ВЛ-6 кВ Ах-35"/>
    <x v="2"/>
    <x v="2"/>
    <s v="ВЛ-6 кВ Ах-351,   ВЛ-6 кВ Ах-352, ВЛ-6 кВ Ах-353, ТП Ах-35-2п."/>
    <s v="М-е Ахтырско-Бугундырское.Ураганный ветер с дождём и снегом. ТП Ах-35-2п -разрушились проходные высоковольтные изоляторы. ШП НЯ-7."/>
    <n v="0.23"/>
    <n v="0.114"/>
    <n v="0.34399999999999997"/>
    <s v="И"/>
    <n v="1984"/>
    <s v="АС-95;_x000a_ШФ-20."/>
    <s v="н/д"/>
    <n v="2013"/>
    <s v=" - "/>
    <n v="2014"/>
    <s v=" - "/>
    <n v="2011"/>
    <s v="КП13"/>
    <s v="ПУ8"/>
    <s v="ПУ9"/>
    <s v="Гололед, мокрый снег на ВЛ (выше расч. значений)"/>
    <m/>
    <m/>
    <m/>
  </r>
  <r>
    <x v="2"/>
    <x v="3"/>
    <s v="РН-ЭН"/>
    <x v="74"/>
    <d v="1899-12-30T08:36:00"/>
    <s v="17.03.14г."/>
    <d v="1899-12-30T10:33:00"/>
    <d v="1899-12-30T01:57:00"/>
    <n v="4"/>
    <s v="МТЗ"/>
    <s v="АПВН, РПВН"/>
    <x v="2"/>
    <s v="ВЛ-6 кВ Нд-61"/>
    <x v="2"/>
    <x v="2"/>
    <s v="ВЛ-6 кВ Нд-61"/>
    <s v="М-е Ново-Дмитриевское. Сработал фидерный АВ. Сильный ветер. ШП НЯ-7."/>
    <n v="0.34"/>
    <n v="0.16700000000000001"/>
    <n v="0.50700000000000001"/>
    <s v="ТЧ"/>
    <n v="1956"/>
    <s v=" ВЛ-6 кВ, провод АС-95 "/>
    <s v="н/д"/>
    <n v="2013"/>
    <s v=" - "/>
    <n v="2014"/>
    <s v=" - "/>
    <n v="2009"/>
    <s v="КП12"/>
    <s v="ПУ8"/>
    <m/>
    <s v="Сильный ветер (скорость выше расчетной)"/>
    <m/>
    <m/>
    <m/>
  </r>
  <r>
    <x v="2"/>
    <x v="3"/>
    <s v="РН-ЭН"/>
    <x v="74"/>
    <d v="1899-12-30T09:30:00"/>
    <s v="17.03.14г."/>
    <d v="1899-12-30T09:59:00"/>
    <d v="1899-12-30T00:29:00"/>
    <n v="20"/>
    <s v="МТЗ"/>
    <s v="АПВН, РПВН"/>
    <x v="2"/>
    <s v="ВЛ-6 кВ Чм-531"/>
    <x v="2"/>
    <x v="2"/>
    <s v="ВЛ-6 кВ Чм-531"/>
    <s v="М-е ЗГЯ. Сработал фидерный АВ. Сильный ветер. ШП НЯ-7."/>
    <n v="2.4420000000000002"/>
    <n v="1.2030000000000001"/>
    <n v="3.645"/>
    <s v="ТЧ"/>
    <n v="1954"/>
    <s v="ИОС-10"/>
    <s v="н/д"/>
    <n v="2013"/>
    <s v=" - "/>
    <n v="2014"/>
    <s v=" - "/>
    <n v="2007"/>
    <s v="КП12"/>
    <s v="ПУ8"/>
    <m/>
    <s v="Сильный ветер (скорость выше расчетной)"/>
    <m/>
    <m/>
    <m/>
  </r>
  <r>
    <x v="2"/>
    <x v="3"/>
    <s v="РН-ЭН"/>
    <x v="74"/>
    <d v="1899-12-30T13:19:00"/>
    <s v="17.03.14г."/>
    <d v="1899-12-30T13:20:00"/>
    <d v="1899-12-30T00:01:00"/>
    <n v="28"/>
    <s v="МТЗ"/>
    <s v="АПВН, РПВН"/>
    <x v="2"/>
    <s v="ВЛ-6 кВ Нк-51"/>
    <x v="2"/>
    <x v="2"/>
    <s v="ВЛ-6 кВ Нк-51"/>
    <s v="М-е Убеженское. Сработал фидерный АВ. Сильный ветер. ШП НЯ-7."/>
    <n v="2.028"/>
    <n v="0.999"/>
    <n v="3.0270000000000001"/>
    <s v="ТЧ"/>
    <n v="1969"/>
    <s v=" ВЛ-10 кВ, провод АС-95 "/>
    <s v="н/д"/>
    <n v="2013"/>
    <s v=" - "/>
    <n v="2014"/>
    <s v=" - "/>
    <n v="2010"/>
    <s v="КП12"/>
    <s v="ПУ5"/>
    <m/>
    <s v="Сильный ветер (скорость выше расчетной)"/>
    <m/>
    <m/>
    <s v="неуч.вр."/>
  </r>
  <r>
    <x v="2"/>
    <x v="3"/>
    <s v="РН-ЭН"/>
    <x v="74"/>
    <d v="1899-12-30T13:16:00"/>
    <s v="17.03.14г."/>
    <d v="1899-12-30T13:33:00"/>
    <d v="1899-12-30T00:17:00"/>
    <n v="57"/>
    <s v="МТЗ"/>
    <s v="АПВН, РПВН"/>
    <x v="2"/>
    <s v="ВЛ-6 кВ Нк-53"/>
    <x v="2"/>
    <x v="2"/>
    <s v="ВЛ-6 кВ Нк-53"/>
    <s v="М-е Николаевское. Сработал фидерный АВ. Сильный ветер. ШП НЯ-7."/>
    <n v="5.9180000000000001"/>
    <n v="2.915"/>
    <n v="8.8330000000000002"/>
    <s v="ТЧ"/>
    <n v="1969"/>
    <s v=" ВЛ-10 кВ, провод АС-95 "/>
    <s v="н/д"/>
    <n v="2013"/>
    <s v=" - "/>
    <n v="2014"/>
    <s v=" - "/>
    <n v="2010"/>
    <s v="КП12"/>
    <s v="ПУ5"/>
    <m/>
    <s v="Сильный ветер (скорость выше расчетной)"/>
    <m/>
    <m/>
    <m/>
  </r>
  <r>
    <x v="2"/>
    <x v="3"/>
    <s v="РН-ЭН"/>
    <x v="75"/>
    <d v="1899-12-30T07:19:00"/>
    <s v="18.03.14г."/>
    <d v="1899-12-30T10:29:00"/>
    <d v="1899-12-30T03:10:00"/>
    <n v="4"/>
    <s v="МТЗ"/>
    <s v="АПВН, РПВН"/>
    <x v="2"/>
    <s v="ВЛ-6 кВ Чм-525 от ПС &quot;И-7 Черноморская&quot; Ильского ЭСУ."/>
    <x v="2"/>
    <x v="2"/>
    <s v="ВЛ-6 кВ Чм-525 от ПС &quot;И-7 Черноморская&quot; Ильского ЭСУ."/>
    <s v="М-е Зыбза-Глубокий Яр. ТП-Чм-525-9п - разрушение РВО-6 кВ, ТП-Чм-525-1 - разрушение опорных изоляторов 6 кВ."/>
    <n v="0.46600000000000003"/>
    <n v="0.23"/>
    <n v="0.69599999999999995"/>
    <s v="И"/>
    <n v="1952"/>
    <s v=" ВЛ-6 кВ, провод АС-95 "/>
    <s v="н/д"/>
    <n v="2013"/>
    <s v=" - "/>
    <n v="2014"/>
    <s v=" - "/>
    <n v="2010"/>
    <s v="КП12"/>
    <s v="ПУ9"/>
    <m/>
    <s v="Сильный ветер (скорость выше расчетной)"/>
    <m/>
    <m/>
    <m/>
  </r>
  <r>
    <x v="2"/>
    <x v="3"/>
    <s v="РН-ЭН"/>
    <x v="75"/>
    <d v="1899-12-30T11:10:00"/>
    <d v="2014-03-18T00:00:00"/>
    <d v="1899-12-30T14:00:00"/>
    <d v="1899-12-30T02:50:00"/>
    <n v="1"/>
    <m/>
    <m/>
    <x v="3"/>
    <s v="Скв. 19."/>
    <x v="5"/>
    <x v="9"/>
    <s v="Скв. 19."/>
    <s v="М-е Холмское. В БУ сгорела катушка МП. Заменили."/>
    <n v="5.1999999999999998E-2"/>
    <m/>
    <n v="5.1999999999999998E-2"/>
    <s v="ПЭ"/>
    <m/>
    <m/>
    <m/>
    <m/>
    <m/>
    <m/>
    <m/>
    <m/>
    <s v="КП23"/>
    <s v="ПУ9"/>
    <m/>
    <n v="3"/>
    <n v="1"/>
    <m/>
    <m/>
  </r>
  <r>
    <x v="2"/>
    <x v="3"/>
    <s v="РН-ЭН"/>
    <x v="76"/>
    <m/>
    <m/>
    <m/>
    <m/>
    <m/>
    <m/>
    <m/>
    <x v="4"/>
    <m/>
    <x v="3"/>
    <x v="8"/>
    <m/>
    <m/>
    <m/>
    <m/>
    <m/>
    <m/>
    <m/>
    <m/>
    <m/>
    <m/>
    <m/>
    <m/>
    <m/>
    <m/>
    <m/>
    <m/>
    <m/>
    <s v="Нарушений не было."/>
    <m/>
    <m/>
    <m/>
  </r>
  <r>
    <x v="2"/>
    <x v="3"/>
    <s v="РН-ЭН"/>
    <x v="76"/>
    <d v="1899-12-30T10:10:00"/>
    <d v="2014-03-19T00:00:00"/>
    <d v="1899-12-30T13:00:00"/>
    <d v="1899-12-30T02:50:00"/>
    <n v="1"/>
    <s v="Тепловое реле"/>
    <m/>
    <x v="3"/>
    <s v="Скв. 5"/>
    <x v="5"/>
    <x v="9"/>
    <s v="Скв. 5"/>
    <s v="М-е Холмское. Перегруз. Сработало РТ."/>
    <n v="0.04"/>
    <m/>
    <n v="0.04"/>
    <s v="ПЭ"/>
    <m/>
    <m/>
    <m/>
    <m/>
    <m/>
    <m/>
    <m/>
    <m/>
    <s v="КП3"/>
    <s v="ПУ5"/>
    <m/>
    <n v="3"/>
    <n v="1"/>
    <m/>
    <m/>
  </r>
  <r>
    <x v="2"/>
    <x v="3"/>
    <s v="РН-ЭН"/>
    <x v="76"/>
    <d v="1899-12-30T11:30:00"/>
    <d v="2014-03-19T00:00:00"/>
    <d v="1899-12-30T14:00:00"/>
    <d v="1899-12-30T02:30:00"/>
    <n v="1"/>
    <s v="Тепловое реле"/>
    <m/>
    <x v="3"/>
    <s v="Скв. 69"/>
    <x v="5"/>
    <x v="9"/>
    <s v="Скв. 69"/>
    <s v="М-е Азовское. Перегруз. Сработало РТ."/>
    <n v="0.04"/>
    <m/>
    <n v="0.04"/>
    <s v="ПЭ"/>
    <m/>
    <m/>
    <m/>
    <m/>
    <m/>
    <m/>
    <m/>
    <m/>
    <s v="КП3"/>
    <s v="ПУ5"/>
    <m/>
    <n v="3"/>
    <n v="1"/>
    <m/>
    <m/>
  </r>
  <r>
    <x v="2"/>
    <x v="3"/>
    <s v="РН-ЭН"/>
    <x v="76"/>
    <d v="1899-12-30T13:45:00"/>
    <d v="2014-03-19T00:00:00"/>
    <d v="1899-12-30T15:45:00"/>
    <d v="1899-12-30T02:00:00"/>
    <n v="1"/>
    <s v="АВ"/>
    <m/>
    <x v="2"/>
    <s v="ВЛ-0,4 кВ от ТП-Ю-1-10 ф-1."/>
    <x v="5"/>
    <x v="2"/>
    <s v="ВЛ-0,4 кВ от ТП-Ю-1-10 ф-1."/>
    <s v="М-е Украинское. Сработал фидерный АВ. Схлёст проводов. Сильный ветер. ШП НЯ-8 от 19.03.14г."/>
    <n v="0.34100000000000003"/>
    <m/>
    <n v="0.34100000000000003"/>
    <s v="ТЧ"/>
    <m/>
    <m/>
    <m/>
    <m/>
    <m/>
    <m/>
    <m/>
    <m/>
    <s v="КП12"/>
    <s v="ПУ9"/>
    <m/>
    <n v="3"/>
    <n v="1"/>
    <m/>
    <m/>
  </r>
  <r>
    <x v="2"/>
    <x v="3"/>
    <s v="РН-ЭН"/>
    <x v="77"/>
    <d v="1899-12-30T15:36:00"/>
    <s v="20.03.14г."/>
    <d v="1899-12-30T19:18:00"/>
    <d v="1899-12-30T03:42:00"/>
    <n v="9"/>
    <m/>
    <m/>
    <x v="2"/>
    <s v="ВЛ-6кВ Кл-514 Афипский ЭСУ"/>
    <x v="2"/>
    <x v="2"/>
    <s v="ВЛ-6кВ Кл-514 Афипский ЭСУ"/>
    <s v="М-е Дыш. Отключали участок ВЛ от РП-51 Кл до Р-24 ПП-12 для уборки упавшего дерева возле опоры №124 и замены повреждённого изолятора на этой же опоре. П НЯ-8 от 19.03.14г. "/>
    <n v="2.9569999999999999"/>
    <n v="1.456"/>
    <n v="4.4130000000000003"/>
    <s v="ТЧ"/>
    <n v="1956"/>
    <s v=" ВЛ-6 кВ, провод АС-95 "/>
    <s v=" - "/>
    <n v="2013"/>
    <s v=" - "/>
    <n v="2014"/>
    <s v=" - "/>
    <n v="2009"/>
    <s v="КП19"/>
    <s v="ПУ8"/>
    <m/>
    <s v="Указанный инцидент внесен в данную таблицу из-за того, что поданная заявка на производство работ была разрешена РН-КНГ сроком на 1 час, что по многим причинам невыполни-мо."/>
    <m/>
    <m/>
    <m/>
  </r>
  <r>
    <x v="2"/>
    <x v="3"/>
    <s v="РН-ЭН"/>
    <x v="77"/>
    <d v="1899-12-30T20:00:00"/>
    <d v="2014-03-20T00:00:00"/>
    <d v="1899-12-30T21:47:00"/>
    <d v="1899-12-30T01:47:00"/>
    <n v="1"/>
    <m/>
    <m/>
    <x v="2"/>
    <s v="ВЛ-0,4 кВ от ТП Кл-514-13 ф.1."/>
    <x v="5"/>
    <x v="2"/>
    <s v="ВЛ-0,4 кВ от ТП Кл-514-13 ф.1."/>
    <s v="М-е Дыш. В РЩ-0,4кВ сгорел предохранитель.  Простой скв.372. П НЯ-8 от 19.03.14г."/>
    <n v="6.3E-2"/>
    <m/>
    <n v="6.3E-2"/>
    <s v="ТЧ"/>
    <m/>
    <m/>
    <m/>
    <m/>
    <m/>
    <m/>
    <m/>
    <m/>
    <s v="КП12"/>
    <s v="ПУ5"/>
    <m/>
    <n v="1"/>
    <n v="1"/>
    <m/>
    <m/>
  </r>
  <r>
    <x v="2"/>
    <x v="3"/>
    <s v="РН-ЭН"/>
    <x v="77"/>
    <d v="1899-12-30T05:20:00"/>
    <d v="2014-03-20T00:00:00"/>
    <d v="1899-12-30T12:00:00"/>
    <d v="1899-12-30T06:40:00"/>
    <n v="1"/>
    <m/>
    <m/>
    <x v="2"/>
    <s v="ВЛ-0,4 кВ от ТП Ю-1-10 ф.1."/>
    <x v="5"/>
    <x v="5"/>
    <s v="ВЛ-0,4 кВ от ТП Ю-1-10 ф.1."/>
    <s v="М-е Украинское. Обрыв фазы в кабельной вставке между ТП и опорой №1."/>
    <n v="1.083"/>
    <m/>
    <n v="1.083"/>
    <s v="ТЧ"/>
    <m/>
    <m/>
    <m/>
    <m/>
    <m/>
    <m/>
    <m/>
    <m/>
    <s v="КП12"/>
    <s v="ПУ5"/>
    <m/>
    <n v="3"/>
    <n v="1"/>
    <m/>
    <m/>
  </r>
  <r>
    <x v="2"/>
    <x v="3"/>
    <s v="РН-ЭН"/>
    <x v="77"/>
    <d v="1899-12-30T05:00:00"/>
    <d v="2014-03-20T00:00:00"/>
    <d v="1899-12-30T05:45:00"/>
    <d v="1899-12-30T00:45:00"/>
    <n v="2"/>
    <s v="АВ"/>
    <m/>
    <x v="2"/>
    <s v="ВЛ-0,4 кВ от ТП Чм-532-6 ф.1."/>
    <x v="5"/>
    <x v="2"/>
    <s v="ВЛ-0,4 кВ от ТП Чм-532-6 ф.1."/>
    <s v="М-е Зыбза. Схлёст проводов. П НЯ-8 от 19.03.14г."/>
    <n v="1.7000000000000001E-2"/>
    <m/>
    <n v="1.7000000000000001E-2"/>
    <s v="ТЧ"/>
    <m/>
    <m/>
    <m/>
    <m/>
    <m/>
    <m/>
    <m/>
    <m/>
    <s v="КП15"/>
    <s v="ПУ5"/>
    <m/>
    <n v="3"/>
    <n v="1"/>
    <m/>
    <m/>
  </r>
  <r>
    <x v="2"/>
    <x v="3"/>
    <s v="РН-ЭН"/>
    <x v="77"/>
    <d v="1899-12-30T10:20:00"/>
    <d v="2014-03-20T00:00:00"/>
    <d v="1899-12-30T11:50:00"/>
    <d v="1899-12-30T01:30:00"/>
    <n v="3"/>
    <s v="АВ"/>
    <m/>
    <x v="2"/>
    <s v="ВЛ-0,4 кВ от ТП Чм-525-3п ф.3."/>
    <x v="5"/>
    <x v="2"/>
    <s v="ВЛ-0,4 кВ от ТП Чм-525-3п ф.3."/>
    <s v="М-е Зыбза. Схлёст проводов. П НЯ-8 от 19.03.14г."/>
    <n v="0.96599999999999997"/>
    <m/>
    <n v="0.96599999999999997"/>
    <s v="ТЧ"/>
    <m/>
    <m/>
    <m/>
    <m/>
    <m/>
    <m/>
    <m/>
    <m/>
    <s v="КП15"/>
    <s v="ПУ5"/>
    <m/>
    <n v="3"/>
    <n v="1"/>
    <m/>
    <m/>
  </r>
  <r>
    <x v="2"/>
    <x v="3"/>
    <s v="РН-ЭН"/>
    <x v="78"/>
    <m/>
    <m/>
    <m/>
    <m/>
    <m/>
    <m/>
    <m/>
    <x v="4"/>
    <m/>
    <x v="3"/>
    <x v="8"/>
    <m/>
    <m/>
    <m/>
    <m/>
    <m/>
    <m/>
    <m/>
    <m/>
    <m/>
    <m/>
    <m/>
    <m/>
    <m/>
    <m/>
    <m/>
    <m/>
    <m/>
    <s v="Нарушений не было."/>
    <m/>
    <m/>
    <m/>
  </r>
  <r>
    <x v="2"/>
    <x v="3"/>
    <s v="РН-ЭН"/>
    <x v="78"/>
    <d v="1899-12-30T08:00:00"/>
    <d v="2014-03-21T00:00:00"/>
    <d v="1899-12-30T09:30:00"/>
    <d v="1899-12-30T01:30:00"/>
    <n v="2"/>
    <s v="АВ"/>
    <m/>
    <x v="2"/>
    <s v="ВЛ-0,4 кВ от ТП Чм-532-8  ф.1."/>
    <x v="5"/>
    <x v="2"/>
    <s v="ВЛ-0,4 кВ от ТП Чм-532-8  ф.1."/>
    <s v="М-е ЗГЯ. ТП Чм-532-8 ф.1. Срабол фидерный автомат. Перегруз."/>
    <n v="0.2"/>
    <m/>
    <n v="0.2"/>
    <s v="ТЧ"/>
    <m/>
    <m/>
    <m/>
    <m/>
    <m/>
    <m/>
    <m/>
    <m/>
    <s v="КП25"/>
    <s v="ПУ5"/>
    <m/>
    <n v="3"/>
    <n v="1"/>
    <m/>
    <m/>
  </r>
  <r>
    <x v="2"/>
    <x v="3"/>
    <s v="РН-ЭН"/>
    <x v="9"/>
    <m/>
    <m/>
    <m/>
    <m/>
    <m/>
    <m/>
    <m/>
    <x v="4"/>
    <m/>
    <x v="3"/>
    <x v="8"/>
    <m/>
    <m/>
    <m/>
    <m/>
    <m/>
    <m/>
    <m/>
    <m/>
    <m/>
    <m/>
    <m/>
    <m/>
    <m/>
    <m/>
    <m/>
    <m/>
    <m/>
    <s v="Нарушений не было."/>
    <m/>
    <m/>
    <m/>
  </r>
  <r>
    <x v="2"/>
    <x v="3"/>
    <s v="РН-ЭН"/>
    <x v="79"/>
    <m/>
    <m/>
    <m/>
    <m/>
    <m/>
    <m/>
    <m/>
    <x v="4"/>
    <m/>
    <x v="3"/>
    <x v="8"/>
    <m/>
    <m/>
    <m/>
    <m/>
    <m/>
    <m/>
    <m/>
    <m/>
    <m/>
    <m/>
    <m/>
    <m/>
    <m/>
    <m/>
    <m/>
    <m/>
    <m/>
    <s v="Нарушений не было."/>
    <m/>
    <m/>
    <m/>
  </r>
  <r>
    <x v="2"/>
    <x v="3"/>
    <s v="РН-ЭН"/>
    <x v="80"/>
    <d v="1899-12-30T00:00:00"/>
    <s v="24.03.14г."/>
    <d v="1899-12-30T17:20:00"/>
    <d v="1899-12-30T17:20:00"/>
    <m/>
    <m/>
    <m/>
    <x v="0"/>
    <s v="ВЛ-6кВ Кл-51 Афипский ЭСУ"/>
    <x v="2"/>
    <x v="2"/>
    <s v="ВЛ-6кВ Кл-51 Афипский ЭСУ"/>
    <s v="М-е Ключевое. На проходной КТП Кл-51-2п в РУ-6кВ  обнаружена отгоревшая шина на выключателе нагрузки ВН-2 фаза С. Произведён ремонт."/>
    <n v="3.23"/>
    <n v="1.5960000000000001"/>
    <n v="4.8259999999999996"/>
    <s v="ТЧ"/>
    <s v="2006 г."/>
    <s v="Шина алюминиевая"/>
    <s v="н/д"/>
    <n v="2013"/>
    <s v=" - "/>
    <n v="2014"/>
    <s v=" - "/>
    <n v="2006"/>
    <s v="КП23"/>
    <s v="ПУ8"/>
    <m/>
    <s v="Собственность РН-КНГ - отказы в отключениях, КР не проводился."/>
    <m/>
    <m/>
    <m/>
  </r>
  <r>
    <x v="2"/>
    <x v="3"/>
    <s v="РН-ЭН"/>
    <x v="10"/>
    <m/>
    <m/>
    <m/>
    <m/>
    <m/>
    <m/>
    <m/>
    <x v="4"/>
    <m/>
    <x v="3"/>
    <x v="8"/>
    <m/>
    <m/>
    <m/>
    <m/>
    <m/>
    <m/>
    <m/>
    <m/>
    <m/>
    <m/>
    <m/>
    <m/>
    <m/>
    <m/>
    <m/>
    <m/>
    <m/>
    <s v="Нарушений не было."/>
    <m/>
    <m/>
    <m/>
  </r>
  <r>
    <x v="2"/>
    <x v="3"/>
    <s v="РН-ЭН"/>
    <x v="81"/>
    <m/>
    <m/>
    <m/>
    <m/>
    <m/>
    <m/>
    <m/>
    <x v="4"/>
    <m/>
    <x v="3"/>
    <x v="8"/>
    <m/>
    <m/>
    <m/>
    <m/>
    <m/>
    <m/>
    <m/>
    <m/>
    <m/>
    <m/>
    <m/>
    <m/>
    <m/>
    <m/>
    <m/>
    <m/>
    <m/>
    <s v="Нарушений не было."/>
    <m/>
    <m/>
    <m/>
  </r>
  <r>
    <x v="2"/>
    <x v="3"/>
    <s v="РН-ЭН"/>
    <x v="82"/>
    <d v="1899-12-30T07:54:00"/>
    <s v="27.03.14г."/>
    <d v="1899-12-30T07:54:00"/>
    <d v="1899-12-30T00:00:00"/>
    <n v="34"/>
    <m/>
    <m/>
    <x v="5"/>
    <s v="ВЛ-110кВ &quot;Афипская-Северская&quot; ОАО &quot;Кубаньэнерго&quot;."/>
    <x v="1"/>
    <x v="2"/>
    <s v="ПС 35/6 кВ &quot;Ахтырская&quot;, &quot;Бугундырь&quot;, &quot;Ильская&quot;, &quot;Западная&quot;, &quot;Азовская&quot;,  &quot;Черномор-ская&quot;, &quot;Горка&quot;."/>
    <s v="Причина неизвестна."/>
    <n v="4.9329999999999998"/>
    <n v="2.4289999999999998"/>
    <n v="7.3620000000000001"/>
    <s v="ТЧ"/>
    <s v=" - "/>
    <s v=" - "/>
    <s v=" - "/>
    <s v=" - "/>
    <s v=" - "/>
    <s v=" - "/>
    <s v=" - "/>
    <s v=" - "/>
    <s v="КП18"/>
    <s v="ПУ5"/>
    <m/>
    <s v="Нарушения во внешних сетях Влияние внешних факторов"/>
    <m/>
    <m/>
    <s v="неуч.вр."/>
  </r>
  <r>
    <x v="2"/>
    <x v="3"/>
    <s v="РН-ЭН"/>
    <x v="83"/>
    <m/>
    <m/>
    <m/>
    <m/>
    <m/>
    <m/>
    <m/>
    <x v="4"/>
    <m/>
    <x v="3"/>
    <x v="8"/>
    <m/>
    <m/>
    <m/>
    <m/>
    <m/>
    <m/>
    <m/>
    <m/>
    <m/>
    <m/>
    <m/>
    <m/>
    <m/>
    <m/>
    <m/>
    <m/>
    <m/>
    <s v="Нарушений не было."/>
    <m/>
    <m/>
    <m/>
  </r>
  <r>
    <x v="2"/>
    <x v="3"/>
    <s v="РН-ЭН"/>
    <x v="83"/>
    <d v="1899-12-30T10:30:00"/>
    <d v="2014-03-28T00:00:00"/>
    <d v="1899-12-30T11:40:00"/>
    <d v="1899-12-30T01:10:00"/>
    <n v="1"/>
    <s v="Тепловое реле"/>
    <m/>
    <x v="3"/>
    <s v="Скв. 710."/>
    <x v="5"/>
    <x v="9"/>
    <s v="Скв. 710."/>
    <s v="М-е Зыбза. В БУ сработало РТ. Перегруз."/>
    <n v="0.26500000000000001"/>
    <m/>
    <n v="0.26500000000000001"/>
    <s v="ПЭ"/>
    <m/>
    <m/>
    <m/>
    <m/>
    <m/>
    <m/>
    <m/>
    <m/>
    <s v="КП3"/>
    <s v="ПУ5"/>
    <m/>
    <n v="3"/>
    <n v="1"/>
    <m/>
    <m/>
  </r>
  <r>
    <x v="2"/>
    <x v="3"/>
    <s v="РН-ЭН"/>
    <x v="83"/>
    <d v="1899-12-30T14:15:00"/>
    <d v="2014-03-28T00:00:00"/>
    <d v="1899-12-30T14:50:00"/>
    <d v="1899-12-30T00:35:00"/>
    <n v="1"/>
    <m/>
    <m/>
    <x v="3"/>
    <s v="Скв. 861."/>
    <x v="5"/>
    <x v="9"/>
    <s v="Скв. 861."/>
    <s v="М-е Зыбза. В БУ обломился провод цепей управления. Сильная вибрация СК."/>
    <n v="3.2000000000000001E-2"/>
    <m/>
    <n v="3.2000000000000001E-2"/>
    <s v="ПЭ"/>
    <m/>
    <m/>
    <m/>
    <m/>
    <m/>
    <m/>
    <m/>
    <m/>
    <s v="КП3"/>
    <s v="ПУ5"/>
    <m/>
    <n v="3"/>
    <n v="1"/>
    <m/>
    <m/>
  </r>
  <r>
    <x v="2"/>
    <x v="3"/>
    <s v="РН-ЭН"/>
    <x v="84"/>
    <m/>
    <m/>
    <m/>
    <m/>
    <m/>
    <m/>
    <m/>
    <x v="4"/>
    <m/>
    <x v="3"/>
    <x v="8"/>
    <m/>
    <m/>
    <m/>
    <m/>
    <m/>
    <m/>
    <m/>
    <m/>
    <m/>
    <m/>
    <m/>
    <m/>
    <m/>
    <m/>
    <m/>
    <m/>
    <m/>
    <s v="Нарушений не было."/>
    <m/>
    <m/>
    <m/>
  </r>
  <r>
    <x v="2"/>
    <x v="3"/>
    <s v="РН-ЭН"/>
    <x v="84"/>
    <d v="1899-12-30T12:19:00"/>
    <d v="2014-03-29T00:00:00"/>
    <d v="1899-12-30T14:50:00"/>
    <d v="1899-12-30T02:31:00"/>
    <n v="1"/>
    <m/>
    <m/>
    <x v="3"/>
    <s v="Скв. 157."/>
    <x v="5"/>
    <x v="9"/>
    <s v="Скв. 157."/>
    <s v="М-е Новодмитриевское. В БУ была открыта дверца. В БУ намело снег и выгорело РТ. Заменено."/>
    <n v="1.4E-2"/>
    <m/>
    <n v="1.4E-2"/>
    <s v="ПЭ"/>
    <m/>
    <m/>
    <m/>
    <m/>
    <m/>
    <m/>
    <m/>
    <m/>
    <s v="КП24"/>
    <s v="ПУ5"/>
    <m/>
    <n v="3"/>
    <n v="1"/>
    <m/>
    <m/>
  </r>
  <r>
    <x v="2"/>
    <x v="3"/>
    <s v="РН-ЭН"/>
    <x v="85"/>
    <m/>
    <m/>
    <m/>
    <m/>
    <m/>
    <m/>
    <m/>
    <x v="4"/>
    <m/>
    <x v="3"/>
    <x v="8"/>
    <m/>
    <m/>
    <m/>
    <m/>
    <m/>
    <m/>
    <m/>
    <m/>
    <m/>
    <m/>
    <m/>
    <m/>
    <m/>
    <m/>
    <m/>
    <m/>
    <m/>
    <s v="Нарушений не было."/>
    <m/>
    <m/>
    <m/>
  </r>
  <r>
    <x v="2"/>
    <x v="3"/>
    <s v="РН-ЭН"/>
    <x v="85"/>
    <d v="1899-12-30T14:45:00"/>
    <d v="2014-03-30T00:00:00"/>
    <d v="1899-12-30T14:55:00"/>
    <d v="1899-12-30T00:10:00"/>
    <n v="1"/>
    <m/>
    <m/>
    <x v="3"/>
    <s v="Скв. 5."/>
    <x v="5"/>
    <x v="9"/>
    <s v="Скв. 5."/>
    <s v="М-е Николаевское. Сгорела катушка МП."/>
    <n v="0.74099999999999999"/>
    <m/>
    <n v="0.74099999999999999"/>
    <s v="ПЭ"/>
    <m/>
    <m/>
    <m/>
    <m/>
    <m/>
    <m/>
    <m/>
    <m/>
    <s v="КП23"/>
    <s v="ПУ5"/>
    <m/>
    <n v="1"/>
    <n v="1"/>
    <m/>
    <m/>
  </r>
  <r>
    <x v="2"/>
    <x v="3"/>
    <s v="РН-ЭН"/>
    <x v="85"/>
    <d v="1899-12-30T14:45:00"/>
    <d v="2014-03-30T00:00:00"/>
    <d v="1899-12-30T15:25:00"/>
    <d v="1899-12-30T00:40:00"/>
    <n v="1"/>
    <s v="Тепловое реле"/>
    <m/>
    <x v="3"/>
    <s v="Скв. 67."/>
    <x v="5"/>
    <x v="9"/>
    <s v="Скв. 67."/>
    <s v="М-е Николаевское. В БУ сработало РТ. Перегруз."/>
    <n v="0.69799999999999995"/>
    <m/>
    <n v="0.69799999999999995"/>
    <s v="ПЭ"/>
    <m/>
    <m/>
    <m/>
    <m/>
    <m/>
    <m/>
    <m/>
    <m/>
    <s v="КП3"/>
    <s v="ПУ5"/>
    <m/>
    <n v="1"/>
    <n v="1"/>
    <m/>
    <m/>
  </r>
  <r>
    <x v="2"/>
    <x v="3"/>
    <s v="РН-ЭН"/>
    <x v="85"/>
    <d v="1899-12-30T14:45:00"/>
    <d v="2014-03-30T00:00:00"/>
    <d v="1899-12-30T15:50:00"/>
    <d v="1899-12-30T01:05:00"/>
    <n v="1"/>
    <m/>
    <m/>
    <x v="3"/>
    <s v="Скв. 68."/>
    <x v="5"/>
    <x v="9"/>
    <s v="Скв. 68."/>
    <s v="М-е Николаевское. Сгорела катушка МП."/>
    <n v="1.238"/>
    <m/>
    <n v="1.238"/>
    <s v="ПЭ"/>
    <m/>
    <m/>
    <m/>
    <m/>
    <m/>
    <m/>
    <m/>
    <m/>
    <s v="КП23"/>
    <s v="ПУ5"/>
    <m/>
    <n v="1"/>
    <n v="1"/>
    <m/>
    <m/>
  </r>
  <r>
    <x v="2"/>
    <x v="3"/>
    <s v="РН-ЭН"/>
    <x v="86"/>
    <m/>
    <m/>
    <m/>
    <m/>
    <m/>
    <m/>
    <m/>
    <x v="4"/>
    <m/>
    <x v="3"/>
    <x v="8"/>
    <m/>
    <m/>
    <m/>
    <m/>
    <m/>
    <m/>
    <m/>
    <m/>
    <m/>
    <m/>
    <m/>
    <m/>
    <m/>
    <m/>
    <m/>
    <m/>
    <m/>
    <s v="Нарушений не было."/>
    <m/>
    <m/>
    <m/>
  </r>
  <r>
    <x v="2"/>
    <x v="3"/>
    <s v="РН-ЭН"/>
    <x v="86"/>
    <d v="1899-12-30T09:30:00"/>
    <d v="2014-03-31T00:00:00"/>
    <d v="1899-12-30T11:30:00"/>
    <d v="1899-12-30T02:00:00"/>
    <n v="4"/>
    <m/>
    <m/>
    <x v="3"/>
    <s v="ГРБ-12/1  Ханьков"/>
    <x v="5"/>
    <x v="9"/>
    <s v="ГРБ-12/1  Ханьков"/>
    <s v="М-е Анастсиевско-Троицкое. Сгорела лента обогрева. Произведена замена."/>
    <n v="0.96799999999999997"/>
    <m/>
    <n v="0.96799999999999997"/>
    <s v="ПЭ"/>
    <m/>
    <m/>
    <m/>
    <m/>
    <m/>
    <m/>
    <m/>
    <m/>
    <s v="КП24"/>
    <s v="ПУ5"/>
    <m/>
    <n v="2"/>
    <n v="1"/>
    <m/>
    <m/>
  </r>
  <r>
    <x v="3"/>
    <x v="3"/>
    <s v="РН-ЭН"/>
    <x v="11"/>
    <d v="1899-12-30T12:49:00"/>
    <s v="01.04.14г."/>
    <d v="1899-12-30T15:17:00"/>
    <d v="1899-12-30T02:28:00"/>
    <n v="2"/>
    <m/>
    <m/>
    <x v="5"/>
    <s v="ВЛ-10 кВ Ку-9 СЭС Кубаньэнерго"/>
    <x v="2"/>
    <x v="2"/>
    <s v="ВЛ-10 кВ Ку-9 СЭС Кубаньэнерго"/>
    <s v="М-е Чумаковское. Славянские электросети отключали ВЛ для обнаружения и замены повреждённого изолятора. Через 10 минут после отключения, скважины были запитаны от ДЭС."/>
    <n v="0.29899999999999999"/>
    <n v="0.14799999999999999"/>
    <n v="0.44700000000000001"/>
    <s v="И"/>
    <n v="2013"/>
    <s v=" ВЛ-6 кВ, провод АС-95 "/>
    <s v="н/д"/>
    <n v="2013"/>
    <s v=" - "/>
    <n v="2014"/>
    <s v=" - "/>
    <n v="2013"/>
    <s v="КП18"/>
    <s v="ПУ8"/>
    <m/>
    <s v="Нарушения во внешних сетях"/>
    <m/>
    <m/>
    <m/>
  </r>
  <r>
    <x v="3"/>
    <x v="3"/>
    <s v="РН-ЭН"/>
    <x v="11"/>
    <s v="14.30"/>
    <d v="2014-04-01T00:00:00"/>
    <d v="1899-12-30T15:15:00"/>
    <d v="1899-12-30T00:45:00"/>
    <n v="1"/>
    <s v="АВ"/>
    <m/>
    <x v="0"/>
    <s v="ВЛ-0,4 кВ от ТП Нс-1-1 ф.7  ф.3."/>
    <x v="5"/>
    <x v="2"/>
    <s v="ВЛ-0,4 кВ от ТП Нс-1-1 ф.7  ф.3."/>
    <s v="М-е Ключевое. Сработал фидерный АВ."/>
    <n v="6.4000000000000001E-2"/>
    <m/>
    <n v="6.4000000000000001E-2"/>
    <s v="ТЧ"/>
    <m/>
    <m/>
    <m/>
    <m/>
    <m/>
    <m/>
    <m/>
    <m/>
    <s v="КП25"/>
    <s v="ПУ5"/>
    <m/>
    <n v="1"/>
    <n v="1"/>
    <m/>
    <m/>
  </r>
  <r>
    <x v="3"/>
    <x v="3"/>
    <s v="РН-ЭН"/>
    <x v="11"/>
    <d v="1899-12-30T11:00:00"/>
    <d v="2014-04-01T00:00:00"/>
    <d v="1899-12-30T14:00:00"/>
    <d v="1899-12-30T03:00:00"/>
    <n v="1"/>
    <s v="АВ"/>
    <m/>
    <x v="3"/>
    <s v="Скв. 83 Станок-качалка"/>
    <x v="5"/>
    <x v="9"/>
    <s v="Скв. 83 Станок-качалка"/>
    <s v="М-е Новодмитриевское. В БУ сгорел МП."/>
    <n v="4.2000000000000003E-2"/>
    <m/>
    <n v="4.2000000000000003E-2"/>
    <s v="ПЭ"/>
    <m/>
    <m/>
    <m/>
    <m/>
    <m/>
    <m/>
    <m/>
    <m/>
    <s v="КП25"/>
    <s v="ПУ8"/>
    <m/>
    <n v="3"/>
    <n v="1"/>
    <m/>
    <m/>
  </r>
  <r>
    <x v="3"/>
    <x v="3"/>
    <s v="РН-ЭН"/>
    <x v="11"/>
    <d v="1899-12-30T19:55:00"/>
    <d v="2014-04-01T00:00:00"/>
    <d v="1899-12-30T20:30:00"/>
    <d v="1899-12-30T00:35:00"/>
    <n v="1"/>
    <s v="АВ"/>
    <m/>
    <x v="0"/>
    <s v="ВЛ-0,4 кВ от ТП-17-2 ф.1."/>
    <x v="5"/>
    <x v="2"/>
    <s v="ВЛ-0,4 кВ от ТП-17-2 ф.1."/>
    <s v="М-е Анастасиевско-Троицкое. Сработал фидерный АВ. Простой ГРБ-9/2."/>
    <n v="0.21099999999999999"/>
    <m/>
    <n v="0.21099999999999999"/>
    <s v="ТЧ"/>
    <m/>
    <m/>
    <m/>
    <m/>
    <m/>
    <m/>
    <m/>
    <m/>
    <s v="КП25"/>
    <s v="ПУ8"/>
    <m/>
    <n v="2"/>
    <n v="1"/>
    <m/>
    <m/>
  </r>
  <r>
    <x v="3"/>
    <x v="3"/>
    <s v="РН-ЭН"/>
    <x v="87"/>
    <m/>
    <m/>
    <m/>
    <m/>
    <m/>
    <m/>
    <m/>
    <x v="4"/>
    <m/>
    <x v="3"/>
    <x v="8"/>
    <m/>
    <m/>
    <m/>
    <m/>
    <m/>
    <m/>
    <m/>
    <m/>
    <m/>
    <m/>
    <m/>
    <m/>
    <m/>
    <m/>
    <m/>
    <m/>
    <m/>
    <s v="Нарушений не было."/>
    <m/>
    <m/>
    <m/>
  </r>
  <r>
    <x v="3"/>
    <x v="3"/>
    <s v="РН-ЭН"/>
    <x v="88"/>
    <m/>
    <m/>
    <m/>
    <m/>
    <m/>
    <m/>
    <m/>
    <x v="4"/>
    <m/>
    <x v="3"/>
    <x v="8"/>
    <m/>
    <m/>
    <m/>
    <m/>
    <m/>
    <m/>
    <m/>
    <m/>
    <m/>
    <m/>
    <m/>
    <m/>
    <m/>
    <m/>
    <m/>
    <m/>
    <m/>
    <s v="Нарушений не было."/>
    <m/>
    <m/>
    <m/>
  </r>
  <r>
    <x v="3"/>
    <x v="3"/>
    <s v="РН-ЭН"/>
    <x v="89"/>
    <m/>
    <m/>
    <m/>
    <m/>
    <m/>
    <m/>
    <m/>
    <x v="4"/>
    <m/>
    <x v="3"/>
    <x v="8"/>
    <m/>
    <m/>
    <m/>
    <m/>
    <m/>
    <m/>
    <m/>
    <m/>
    <m/>
    <m/>
    <m/>
    <m/>
    <m/>
    <m/>
    <m/>
    <m/>
    <m/>
    <s v="Нарушений не было."/>
    <m/>
    <m/>
    <m/>
  </r>
  <r>
    <x v="3"/>
    <x v="3"/>
    <s v="РН-ЭН"/>
    <x v="90"/>
    <m/>
    <m/>
    <m/>
    <m/>
    <m/>
    <m/>
    <m/>
    <x v="4"/>
    <m/>
    <x v="3"/>
    <x v="8"/>
    <m/>
    <m/>
    <m/>
    <m/>
    <m/>
    <m/>
    <m/>
    <m/>
    <m/>
    <m/>
    <m/>
    <m/>
    <m/>
    <m/>
    <m/>
    <m/>
    <m/>
    <s v="Нарушений не было."/>
    <m/>
    <m/>
    <m/>
  </r>
  <r>
    <x v="3"/>
    <x v="3"/>
    <s v="РН-ЭН"/>
    <x v="91"/>
    <m/>
    <m/>
    <m/>
    <m/>
    <m/>
    <m/>
    <m/>
    <x v="4"/>
    <m/>
    <x v="3"/>
    <x v="8"/>
    <m/>
    <m/>
    <m/>
    <m/>
    <m/>
    <m/>
    <m/>
    <m/>
    <m/>
    <m/>
    <m/>
    <m/>
    <m/>
    <m/>
    <m/>
    <m/>
    <m/>
    <s v="Нарушений не было."/>
    <m/>
    <m/>
    <m/>
  </r>
  <r>
    <x v="3"/>
    <x v="3"/>
    <s v="РН-ЭН"/>
    <x v="91"/>
    <d v="1899-12-30T19:01:00"/>
    <d v="2014-04-06T00:00:00"/>
    <d v="1899-12-30T20:39:00"/>
    <d v="1899-12-30T01:38:00"/>
    <n v="3"/>
    <s v="АВ"/>
    <m/>
    <x v="0"/>
    <s v="ВЛ-0,4 кВ от ТП Чм-532-8 ф.1."/>
    <x v="5"/>
    <x v="2"/>
    <s v="ВЛ-0,4 кВ от ТП Чм-532-8 ф.1."/>
    <s v="М-е ЗГЯ.                                      Сработал фидерный АВ.            Простой ШГН-3 шт."/>
    <n v="0.21299999999999999"/>
    <m/>
    <n v="0.21299999999999999"/>
    <s v="ТЧ"/>
    <m/>
    <m/>
    <m/>
    <m/>
    <m/>
    <m/>
    <m/>
    <m/>
    <s v="КП25"/>
    <s v="ПУ5"/>
    <m/>
    <n v="3"/>
    <n v="1"/>
    <m/>
    <m/>
  </r>
  <r>
    <x v="3"/>
    <x v="3"/>
    <s v="РН-ЭН"/>
    <x v="92"/>
    <m/>
    <m/>
    <m/>
    <m/>
    <m/>
    <m/>
    <m/>
    <x v="4"/>
    <m/>
    <x v="3"/>
    <x v="8"/>
    <m/>
    <m/>
    <m/>
    <m/>
    <m/>
    <m/>
    <m/>
    <m/>
    <m/>
    <m/>
    <m/>
    <m/>
    <m/>
    <m/>
    <m/>
    <m/>
    <m/>
    <s v="Нарушений не было."/>
    <m/>
    <m/>
    <m/>
  </r>
  <r>
    <x v="3"/>
    <x v="3"/>
    <s v="РН-ЭН"/>
    <x v="92"/>
    <d v="1899-12-30T08:49:00"/>
    <d v="2014-04-07T00:00:00"/>
    <d v="1899-12-30T09:30:00"/>
    <d v="1899-12-30T00:41:00"/>
    <n v="1"/>
    <s v="Тепловое реле"/>
    <m/>
    <x v="3"/>
    <s v="Станок -качалка.Скв. 568."/>
    <x v="5"/>
    <x v="9"/>
    <s v="Станок -качалка.Скв. 568"/>
    <s v="М-е Зыбза. Сработало РТ. Перегруз."/>
    <n v="7.0999999999999994E-2"/>
    <m/>
    <n v="7.0999999999999994E-2"/>
    <s v="ЗА"/>
    <m/>
    <m/>
    <m/>
    <m/>
    <m/>
    <m/>
    <m/>
    <m/>
    <s v="КП3"/>
    <s v="ПУ5"/>
    <m/>
    <n v="3"/>
    <n v="1"/>
    <m/>
    <m/>
  </r>
  <r>
    <x v="3"/>
    <x v="3"/>
    <s v="РН-ЭН"/>
    <x v="93"/>
    <m/>
    <m/>
    <m/>
    <m/>
    <m/>
    <m/>
    <m/>
    <x v="4"/>
    <m/>
    <x v="3"/>
    <x v="8"/>
    <m/>
    <m/>
    <m/>
    <m/>
    <m/>
    <m/>
    <m/>
    <m/>
    <m/>
    <m/>
    <m/>
    <m/>
    <m/>
    <m/>
    <m/>
    <m/>
    <m/>
    <s v="Нарушений не было."/>
    <m/>
    <m/>
    <m/>
  </r>
  <r>
    <x v="3"/>
    <x v="3"/>
    <s v="РН-ЭН"/>
    <x v="93"/>
    <d v="1899-12-30T12:30:00"/>
    <d v="2014-04-08T00:00:00"/>
    <d v="1899-12-30T14:20:00"/>
    <d v="1899-12-30T01:50:00"/>
    <n v="1"/>
    <s v="Тепловое реле"/>
    <m/>
    <x v="3"/>
    <s v="Станок -качалка. Скв. 289"/>
    <x v="5"/>
    <x v="9"/>
    <s v="Станок -качалка. Скв. 289"/>
    <s v="М-е Абино-Украинское. Сработало РТ. Перегруз."/>
    <n v="6.0000000000000001E-3"/>
    <m/>
    <n v="6.0000000000000001E-3"/>
    <s v="ЗА"/>
    <m/>
    <m/>
    <m/>
    <m/>
    <m/>
    <m/>
    <m/>
    <m/>
    <s v="КП3"/>
    <s v="ПУ5"/>
    <m/>
    <n v="3"/>
    <n v="1"/>
    <m/>
    <m/>
  </r>
  <r>
    <x v="3"/>
    <x v="3"/>
    <s v="РН-ЭН"/>
    <x v="94"/>
    <m/>
    <m/>
    <m/>
    <m/>
    <m/>
    <m/>
    <m/>
    <x v="4"/>
    <m/>
    <x v="3"/>
    <x v="8"/>
    <m/>
    <m/>
    <m/>
    <m/>
    <m/>
    <m/>
    <m/>
    <m/>
    <m/>
    <m/>
    <m/>
    <m/>
    <m/>
    <m/>
    <m/>
    <m/>
    <m/>
    <s v="Нарушений не было."/>
    <m/>
    <m/>
    <m/>
  </r>
  <r>
    <x v="3"/>
    <x v="3"/>
    <s v="РН-ЭН"/>
    <x v="94"/>
    <d v="1899-12-30T17:40:00"/>
    <d v="2014-04-09T00:00:00"/>
    <d v="1899-12-30T18:20:00"/>
    <d v="1899-12-30T00:40:00"/>
    <n v="2"/>
    <s v="АВ"/>
    <m/>
    <x v="0"/>
    <s v="ВЛ-0,4 кВ от ТП Чм-532-8 ф.3."/>
    <x v="5"/>
    <x v="2"/>
    <s v="ВЛ-0,4 кВ от ТП Чм-532-8 ф.3."/>
    <s v="М-е Зыбза. Сработал фидерный АВ. "/>
    <n v="8.2000000000000003E-2"/>
    <m/>
    <n v="8.2000000000000003E-2"/>
    <s v="ТЧ"/>
    <m/>
    <m/>
    <m/>
    <m/>
    <m/>
    <m/>
    <m/>
    <m/>
    <s v="КП25"/>
    <s v="ПУ5"/>
    <m/>
    <n v="3"/>
    <n v="1"/>
    <m/>
    <m/>
  </r>
  <r>
    <x v="3"/>
    <x v="3"/>
    <s v="РН-ЭН"/>
    <x v="95"/>
    <m/>
    <m/>
    <m/>
    <m/>
    <m/>
    <m/>
    <m/>
    <x v="4"/>
    <m/>
    <x v="3"/>
    <x v="8"/>
    <m/>
    <m/>
    <m/>
    <m/>
    <m/>
    <m/>
    <m/>
    <m/>
    <m/>
    <m/>
    <m/>
    <m/>
    <m/>
    <m/>
    <m/>
    <m/>
    <m/>
    <s v="Нарушений не было."/>
    <m/>
    <m/>
    <m/>
  </r>
  <r>
    <x v="3"/>
    <x v="3"/>
    <s v="РН-ЭН"/>
    <x v="96"/>
    <m/>
    <m/>
    <m/>
    <m/>
    <m/>
    <m/>
    <m/>
    <x v="4"/>
    <m/>
    <x v="3"/>
    <x v="8"/>
    <m/>
    <m/>
    <m/>
    <m/>
    <m/>
    <m/>
    <m/>
    <m/>
    <m/>
    <m/>
    <m/>
    <m/>
    <m/>
    <m/>
    <m/>
    <m/>
    <m/>
    <s v="Нарушений не было."/>
    <m/>
    <m/>
    <m/>
  </r>
  <r>
    <x v="3"/>
    <x v="3"/>
    <s v="РН-ЭН"/>
    <x v="96"/>
    <d v="1899-12-30T13:26:00"/>
    <d v="2014-04-11T00:00:00"/>
    <d v="1899-12-30T14:05:00"/>
    <d v="1899-12-30T00:39:00"/>
    <n v="12"/>
    <s v="АВ"/>
    <m/>
    <x v="3"/>
    <s v="БУ на скв.865. "/>
    <x v="5"/>
    <x v="9"/>
    <s v="ВЛ-0,4 кВ от ТП Чм-532-4 ф.1."/>
    <s v="М-е Зыбза. Выгорел БУ на скв.865. Заменили."/>
    <n v="1.0720000000000001"/>
    <m/>
    <n v="1.0720000000000001"/>
    <s v="ПЭ"/>
    <m/>
    <m/>
    <m/>
    <m/>
    <m/>
    <m/>
    <m/>
    <m/>
    <s v="КП3"/>
    <s v="ПУ5"/>
    <m/>
    <n v="3"/>
    <n v="1"/>
    <m/>
    <m/>
  </r>
  <r>
    <x v="3"/>
    <x v="3"/>
    <s v="РН-ЭН"/>
    <x v="96"/>
    <d v="1899-12-30T10:21:00"/>
    <d v="2014-04-11T00:00:00"/>
    <d v="1899-12-30T14:05:00"/>
    <d v="1899-12-30T03:44:00"/>
    <n v="1"/>
    <s v="Тепловое реле"/>
    <m/>
    <x v="3"/>
    <s v="Станок -качалка Скв. 486"/>
    <x v="5"/>
    <x v="9"/>
    <s v="Станок -качалка Скв. 486"/>
    <s v="М-е Холмское. Сработало РТ."/>
    <n v="0.191"/>
    <m/>
    <n v="0.191"/>
    <s v="ПЭ"/>
    <m/>
    <m/>
    <m/>
    <m/>
    <m/>
    <m/>
    <m/>
    <m/>
    <s v="КП3"/>
    <s v="ПУ5"/>
    <m/>
    <n v="3"/>
    <n v="1"/>
    <m/>
    <m/>
  </r>
  <r>
    <x v="3"/>
    <x v="3"/>
    <s v="РН-ЭН"/>
    <x v="97"/>
    <m/>
    <m/>
    <m/>
    <m/>
    <m/>
    <m/>
    <m/>
    <x v="4"/>
    <m/>
    <x v="3"/>
    <x v="8"/>
    <m/>
    <m/>
    <m/>
    <m/>
    <m/>
    <m/>
    <m/>
    <m/>
    <m/>
    <m/>
    <m/>
    <m/>
    <m/>
    <m/>
    <m/>
    <m/>
    <m/>
    <s v="Нарушений не было."/>
    <m/>
    <m/>
    <m/>
  </r>
  <r>
    <x v="3"/>
    <x v="3"/>
    <s v="РН-ЭН"/>
    <x v="98"/>
    <m/>
    <m/>
    <m/>
    <m/>
    <m/>
    <m/>
    <m/>
    <x v="4"/>
    <m/>
    <x v="3"/>
    <x v="8"/>
    <m/>
    <m/>
    <m/>
    <m/>
    <m/>
    <m/>
    <m/>
    <m/>
    <m/>
    <m/>
    <m/>
    <m/>
    <m/>
    <m/>
    <m/>
    <m/>
    <m/>
    <s v="Нарушений не было."/>
    <m/>
    <m/>
    <m/>
  </r>
  <r>
    <x v="3"/>
    <x v="3"/>
    <s v="РН-ЭН"/>
    <x v="98"/>
    <d v="1899-12-30T21:45:00"/>
    <d v="2014-04-13T00:00:00"/>
    <d v="1899-12-30T22:25:00"/>
    <d v="1899-12-30T00:40:00"/>
    <n v="3"/>
    <s v="АВ"/>
    <m/>
    <x v="0"/>
    <s v="ВЛ-0,4 кВ от ТП Чм-532-8 ф.1."/>
    <x v="5"/>
    <x v="2"/>
    <s v="ВЛ-0,4 кВ от ТП Чм-532-8 ф.1."/>
    <s v="М-е ЗГЯ.                                      Сработал фидерный АВ.            Простой ШГН-3 шт."/>
    <n v="8.5999999999999993E-2"/>
    <m/>
    <n v="8.5999999999999993E-2"/>
    <s v="ТЧ"/>
    <m/>
    <m/>
    <m/>
    <m/>
    <m/>
    <m/>
    <m/>
    <m/>
    <s v="КП25"/>
    <s v="ПУ5"/>
    <m/>
    <n v="3"/>
    <n v="1"/>
    <m/>
    <m/>
  </r>
  <r>
    <x v="3"/>
    <x v="3"/>
    <s v="РН-ЭН"/>
    <x v="12"/>
    <m/>
    <m/>
    <m/>
    <m/>
    <m/>
    <m/>
    <m/>
    <x v="4"/>
    <m/>
    <x v="3"/>
    <x v="8"/>
    <m/>
    <m/>
    <m/>
    <m/>
    <m/>
    <m/>
    <m/>
    <m/>
    <m/>
    <m/>
    <m/>
    <m/>
    <m/>
    <m/>
    <m/>
    <m/>
    <m/>
    <s v="Нарушений не было."/>
    <m/>
    <m/>
    <m/>
  </r>
  <r>
    <x v="3"/>
    <x v="3"/>
    <s v="РН-ЭН"/>
    <x v="12"/>
    <d v="1899-12-30T12:30:00"/>
    <d v="2014-04-14T00:00:00"/>
    <d v="1899-12-30T14:00:00"/>
    <d v="1899-12-30T01:30:00"/>
    <n v="2"/>
    <s v="АВ"/>
    <m/>
    <x v="0"/>
    <s v="ВЛ-0,4 кВ от ТП Чм-532-8 ф.1."/>
    <x v="5"/>
    <x v="2"/>
    <s v="ВЛ-0,4 кВ от ТП Чм-532-8 ф.1."/>
    <s v="М-е ЗГЯ.                                      Сработал фидерный АВ.            Простой ШГН-2 шт."/>
    <n v="0.1"/>
    <m/>
    <n v="0.1"/>
    <s v="ТЧ"/>
    <m/>
    <m/>
    <m/>
    <m/>
    <m/>
    <m/>
    <m/>
    <m/>
    <s v="КП25"/>
    <s v="ПУ5"/>
    <m/>
    <n v="3"/>
    <n v="1"/>
    <m/>
    <m/>
  </r>
  <r>
    <x v="3"/>
    <x v="3"/>
    <s v="РН-ЭН"/>
    <x v="99"/>
    <m/>
    <m/>
    <m/>
    <m/>
    <m/>
    <m/>
    <m/>
    <x v="4"/>
    <m/>
    <x v="3"/>
    <x v="8"/>
    <m/>
    <m/>
    <m/>
    <m/>
    <m/>
    <m/>
    <m/>
    <m/>
    <m/>
    <m/>
    <m/>
    <m/>
    <m/>
    <m/>
    <m/>
    <m/>
    <m/>
    <s v="Нарушений не было."/>
    <m/>
    <m/>
    <m/>
  </r>
  <r>
    <x v="3"/>
    <x v="3"/>
    <s v="РН-ЭН"/>
    <x v="100"/>
    <m/>
    <m/>
    <m/>
    <m/>
    <m/>
    <m/>
    <m/>
    <x v="4"/>
    <m/>
    <x v="3"/>
    <x v="8"/>
    <m/>
    <m/>
    <m/>
    <m/>
    <m/>
    <m/>
    <m/>
    <m/>
    <m/>
    <m/>
    <m/>
    <m/>
    <m/>
    <m/>
    <m/>
    <m/>
    <m/>
    <s v="Нарушений не было."/>
    <m/>
    <m/>
    <m/>
  </r>
  <r>
    <x v="3"/>
    <x v="3"/>
    <s v="РН-ЭН"/>
    <x v="100"/>
    <d v="1899-12-30T13:00:00"/>
    <d v="2014-04-16T00:00:00"/>
    <d v="1899-12-30T14:15:00"/>
    <d v="1899-12-30T01:15:00"/>
    <n v="1"/>
    <s v="Тепловое реле"/>
    <m/>
    <x v="3"/>
    <s v="Станок -качалка.Скв. 136"/>
    <x v="5"/>
    <x v="9"/>
    <s v="Станок -качалка.Скв. 136"/>
    <s v="М-е Новодмитриевское. Сработало РТ. Перегруз."/>
    <n v="0.16500000000000001"/>
    <m/>
    <n v="0.16500000000000001"/>
    <s v="ПЭ"/>
    <m/>
    <m/>
    <m/>
    <m/>
    <m/>
    <m/>
    <m/>
    <m/>
    <s v="КП3"/>
    <s v="ПУ5"/>
    <m/>
    <n v="3"/>
    <n v="1"/>
    <m/>
    <m/>
  </r>
  <r>
    <x v="3"/>
    <x v="3"/>
    <s v="РН-ЭН"/>
    <x v="101"/>
    <m/>
    <m/>
    <m/>
    <m/>
    <m/>
    <m/>
    <m/>
    <x v="4"/>
    <m/>
    <x v="3"/>
    <x v="8"/>
    <m/>
    <m/>
    <m/>
    <m/>
    <m/>
    <m/>
    <m/>
    <m/>
    <m/>
    <m/>
    <m/>
    <m/>
    <m/>
    <m/>
    <m/>
    <m/>
    <m/>
    <s v="Нарушений не было."/>
    <m/>
    <m/>
    <m/>
  </r>
  <r>
    <x v="3"/>
    <x v="3"/>
    <s v="РН-ЭН"/>
    <x v="101"/>
    <d v="1899-12-30T11:15:00"/>
    <d v="2014-04-17T00:00:00"/>
    <d v="1899-12-30T11:40:00"/>
    <d v="1899-12-30T00:25:00"/>
    <n v="1"/>
    <s v="Тепловое реле"/>
    <m/>
    <x v="3"/>
    <s v="Станок -качалка.Скв. 271"/>
    <x v="5"/>
    <x v="9"/>
    <s v="Станок -качалка.Скв. 271"/>
    <s v="М-е Абино-Украинское. Сработало РТ. Перегруз."/>
    <n v="3.3000000000000002E-2"/>
    <m/>
    <n v="3.3000000000000002E-2"/>
    <s v="ПЭ"/>
    <m/>
    <m/>
    <m/>
    <m/>
    <m/>
    <m/>
    <m/>
    <m/>
    <s v="КП3"/>
    <s v="ПУ5"/>
    <m/>
    <n v="3"/>
    <n v="1"/>
    <m/>
    <m/>
  </r>
  <r>
    <x v="3"/>
    <x v="3"/>
    <s v="РН-ЭН"/>
    <x v="102"/>
    <m/>
    <m/>
    <m/>
    <m/>
    <m/>
    <m/>
    <m/>
    <x v="4"/>
    <m/>
    <x v="3"/>
    <x v="8"/>
    <m/>
    <m/>
    <m/>
    <m/>
    <m/>
    <m/>
    <m/>
    <m/>
    <m/>
    <m/>
    <m/>
    <m/>
    <m/>
    <m/>
    <m/>
    <m/>
    <m/>
    <s v="Нарушений не было."/>
    <m/>
    <m/>
    <m/>
  </r>
  <r>
    <x v="3"/>
    <x v="3"/>
    <s v="РН-ЭН"/>
    <x v="102"/>
    <d v="1899-12-30T13:00:00"/>
    <d v="2014-04-18T00:00:00"/>
    <d v="1899-12-30T13:25:00"/>
    <d v="1899-12-30T00:25:00"/>
    <n v="1"/>
    <s v="АВ"/>
    <m/>
    <x v="3"/>
    <s v="Станок -качалка.Скв. 224."/>
    <x v="5"/>
    <x v="9"/>
    <s v="ВЛ-0,4 кВ от ТП-81-1 ф.2."/>
    <s v="М-е Новодмитриевское. ТП-81-1 ф.2. Из-за перегрузок по вине персонала СИАМ во время испытаний сработал фидерный автомат."/>
    <n v="5.3999999999999999E-2"/>
    <m/>
    <n v="5.3999999999999999E-2"/>
    <s v="ПЭ"/>
    <m/>
    <m/>
    <m/>
    <m/>
    <m/>
    <m/>
    <m/>
    <m/>
    <s v="КП3"/>
    <s v="ПУ5"/>
    <m/>
    <n v="3"/>
    <n v="1"/>
    <m/>
    <m/>
  </r>
  <r>
    <x v="3"/>
    <x v="3"/>
    <s v="РН-ЭН"/>
    <x v="103"/>
    <m/>
    <m/>
    <m/>
    <m/>
    <m/>
    <m/>
    <m/>
    <x v="4"/>
    <m/>
    <x v="3"/>
    <x v="8"/>
    <m/>
    <m/>
    <m/>
    <m/>
    <m/>
    <m/>
    <m/>
    <m/>
    <m/>
    <m/>
    <m/>
    <m/>
    <m/>
    <m/>
    <m/>
    <m/>
    <m/>
    <s v="Нарушений не было."/>
    <m/>
    <m/>
    <m/>
  </r>
  <r>
    <x v="3"/>
    <x v="3"/>
    <s v="РН-ЭН"/>
    <x v="104"/>
    <m/>
    <m/>
    <m/>
    <m/>
    <m/>
    <m/>
    <m/>
    <x v="4"/>
    <m/>
    <x v="3"/>
    <x v="8"/>
    <m/>
    <m/>
    <m/>
    <m/>
    <m/>
    <m/>
    <m/>
    <m/>
    <m/>
    <m/>
    <m/>
    <m/>
    <m/>
    <m/>
    <m/>
    <m/>
    <m/>
    <s v="Нарушений не было."/>
    <m/>
    <m/>
    <m/>
  </r>
  <r>
    <x v="3"/>
    <x v="3"/>
    <s v="РН-ЭН"/>
    <x v="105"/>
    <m/>
    <m/>
    <m/>
    <m/>
    <m/>
    <m/>
    <m/>
    <x v="4"/>
    <m/>
    <x v="3"/>
    <x v="8"/>
    <m/>
    <m/>
    <m/>
    <m/>
    <m/>
    <m/>
    <m/>
    <m/>
    <m/>
    <m/>
    <m/>
    <m/>
    <m/>
    <m/>
    <m/>
    <m/>
    <m/>
    <s v="Нарушений не было."/>
    <m/>
    <m/>
    <m/>
  </r>
  <r>
    <x v="3"/>
    <x v="3"/>
    <s v="РН-ЭН"/>
    <x v="13"/>
    <m/>
    <m/>
    <m/>
    <m/>
    <m/>
    <m/>
    <m/>
    <x v="4"/>
    <m/>
    <x v="3"/>
    <x v="8"/>
    <m/>
    <m/>
    <m/>
    <m/>
    <m/>
    <m/>
    <m/>
    <m/>
    <m/>
    <m/>
    <m/>
    <m/>
    <m/>
    <m/>
    <m/>
    <m/>
    <m/>
    <s v="Нарушений не было."/>
    <m/>
    <m/>
    <m/>
  </r>
  <r>
    <x v="3"/>
    <x v="3"/>
    <s v="РН-ЭН"/>
    <x v="106"/>
    <m/>
    <m/>
    <m/>
    <m/>
    <m/>
    <m/>
    <m/>
    <x v="4"/>
    <m/>
    <x v="3"/>
    <x v="8"/>
    <m/>
    <m/>
    <m/>
    <m/>
    <m/>
    <m/>
    <m/>
    <m/>
    <m/>
    <m/>
    <m/>
    <m/>
    <m/>
    <m/>
    <m/>
    <m/>
    <m/>
    <s v="Нарушений не было."/>
    <m/>
    <m/>
    <m/>
  </r>
  <r>
    <x v="3"/>
    <x v="3"/>
    <s v="РН-ЭН"/>
    <x v="107"/>
    <m/>
    <m/>
    <m/>
    <m/>
    <m/>
    <m/>
    <m/>
    <x v="4"/>
    <m/>
    <x v="3"/>
    <x v="8"/>
    <m/>
    <m/>
    <m/>
    <m/>
    <m/>
    <m/>
    <m/>
    <m/>
    <m/>
    <m/>
    <m/>
    <m/>
    <m/>
    <m/>
    <m/>
    <m/>
    <m/>
    <s v="Нарушений не было."/>
    <m/>
    <m/>
    <m/>
  </r>
  <r>
    <x v="3"/>
    <x v="3"/>
    <s v="РН-ЭН"/>
    <x v="108"/>
    <m/>
    <m/>
    <m/>
    <m/>
    <m/>
    <m/>
    <m/>
    <x v="4"/>
    <m/>
    <x v="3"/>
    <x v="8"/>
    <m/>
    <m/>
    <m/>
    <m/>
    <m/>
    <m/>
    <m/>
    <m/>
    <m/>
    <m/>
    <m/>
    <m/>
    <m/>
    <m/>
    <m/>
    <m/>
    <m/>
    <s v="Нарушений не было."/>
    <m/>
    <m/>
    <m/>
  </r>
  <r>
    <x v="3"/>
    <x v="3"/>
    <s v="РН-ЭН"/>
    <x v="109"/>
    <m/>
    <m/>
    <m/>
    <m/>
    <m/>
    <m/>
    <m/>
    <x v="4"/>
    <m/>
    <x v="3"/>
    <x v="8"/>
    <m/>
    <m/>
    <m/>
    <m/>
    <m/>
    <m/>
    <m/>
    <m/>
    <m/>
    <m/>
    <m/>
    <m/>
    <m/>
    <m/>
    <m/>
    <m/>
    <m/>
    <s v="Нарушений не было."/>
    <m/>
    <m/>
    <m/>
  </r>
  <r>
    <x v="3"/>
    <x v="3"/>
    <s v="РН-ЭН"/>
    <x v="110"/>
    <m/>
    <m/>
    <m/>
    <m/>
    <m/>
    <m/>
    <m/>
    <x v="4"/>
    <m/>
    <x v="3"/>
    <x v="8"/>
    <m/>
    <m/>
    <m/>
    <m/>
    <m/>
    <m/>
    <m/>
    <m/>
    <m/>
    <m/>
    <m/>
    <m/>
    <m/>
    <m/>
    <m/>
    <m/>
    <m/>
    <s v="Нарушений не было."/>
    <m/>
    <m/>
    <m/>
  </r>
  <r>
    <x v="3"/>
    <x v="3"/>
    <s v="РН-ЭН"/>
    <x v="322"/>
    <m/>
    <m/>
    <m/>
    <m/>
    <m/>
    <m/>
    <m/>
    <x v="4"/>
    <m/>
    <x v="3"/>
    <x v="8"/>
    <m/>
    <m/>
    <m/>
    <m/>
    <m/>
    <m/>
    <m/>
    <m/>
    <m/>
    <m/>
    <m/>
    <m/>
    <m/>
    <m/>
    <m/>
    <m/>
    <m/>
    <s v="Нарушений не было."/>
    <m/>
    <m/>
    <m/>
  </r>
  <r>
    <x v="3"/>
    <x v="3"/>
    <s v="РН-ЭН"/>
    <x v="323"/>
    <d v="1899-12-30T17:28:00"/>
    <s v="29.04.14г."/>
    <d v="1899-12-30T17:57:00"/>
    <d v="1899-12-30T00:29:00"/>
    <n v="55"/>
    <s v="МТЗ"/>
    <s v="АПВН, РПВУ"/>
    <x v="2"/>
    <s v="ВЛ-10 кВ Нк-53 Хадыженского ЭСУ от ПС 35/10 кВ Т-5 &quot;Николаевская&quot;"/>
    <x v="2"/>
    <x v="2"/>
    <s v="ВЛ-10 кВ Нк-53 Хадыженского ЭСУ от ПС 35/10 кВ Т-5 &quot;Николаевская&quot;"/>
    <s v="М-е Николаевское. Гроза. ШП КМЯ-10 от 29.04.14г."/>
    <n v="1.542"/>
    <n v="0.76"/>
    <n v="2.302"/>
    <s v="ТЧ"/>
    <n v="1969"/>
    <s v=" - "/>
    <s v="н/д"/>
    <s v="2013 г."/>
    <s v=" - "/>
    <s v="2014 г."/>
    <s v=" - "/>
    <s v="2010 г."/>
    <s v="КП11"/>
    <s v="ПУ5"/>
    <m/>
    <s v="Сильный ветер (скорость выше расчетной)"/>
    <m/>
    <m/>
    <m/>
  </r>
  <r>
    <x v="3"/>
    <x v="3"/>
    <s v="РН-ЭН"/>
    <x v="323"/>
    <d v="1899-12-30T15:50:00"/>
    <s v="29.04.14г."/>
    <d v="1899-12-30T15:50:00"/>
    <s v="Кратковременная посадка"/>
    <n v="11"/>
    <s v="-"/>
    <s v="АПВУ"/>
    <x v="5"/>
    <s v="Сети &quot;Кубаньэнерго&quot;"/>
    <x v="4"/>
    <x v="2"/>
    <s v="-"/>
    <s v="М-е Ахтырско-Бугундырское, Холмское, Зыбза. Кратковременная посадка U в сетях &quot;Кубаньэнерго&quot;"/>
    <n v="1.282"/>
    <n v="0.63100000000000001"/>
    <n v="1.913"/>
    <s v="ТЧ"/>
    <s v=" - "/>
    <s v=" - "/>
    <s v=" - "/>
    <s v=" - "/>
    <s v=" - "/>
    <s v=" - "/>
    <s v=" - "/>
    <s v=" - "/>
    <s v="КП18"/>
    <s v="ПУ5"/>
    <m/>
    <s v="Нарушения во внешних сетях"/>
    <m/>
    <m/>
    <m/>
  </r>
  <r>
    <x v="3"/>
    <x v="3"/>
    <s v="РН-ЭН"/>
    <x v="323"/>
    <d v="1899-12-30T18:05:00"/>
    <d v="2014-04-29T00:00:00"/>
    <d v="1899-12-30T19:15:00"/>
    <d v="1899-12-30T01:10:00"/>
    <n v="1"/>
    <s v="АВ"/>
    <m/>
    <x v="3"/>
    <s v="Станок -качалка.Скв. 452."/>
    <x v="5"/>
    <x v="9"/>
    <s v="Станок -качалка.Скв. 452."/>
    <s v="М-е Ахтырско-Бугундырское. В БУ сгорела катушка МП."/>
    <n v="9.2999999999999999E-2"/>
    <m/>
    <n v="9.2999999999999999E-2"/>
    <s v="ПЭ"/>
    <m/>
    <m/>
    <m/>
    <m/>
    <m/>
    <m/>
    <m/>
    <m/>
    <s v="КП3"/>
    <s v="ПУ5"/>
    <m/>
    <n v="3"/>
    <n v="1"/>
    <m/>
    <m/>
  </r>
  <r>
    <x v="3"/>
    <x v="3"/>
    <s v="РН-ЭН"/>
    <x v="324"/>
    <m/>
    <m/>
    <m/>
    <m/>
    <m/>
    <m/>
    <m/>
    <x v="4"/>
    <m/>
    <x v="3"/>
    <x v="8"/>
    <m/>
    <m/>
    <m/>
    <m/>
    <m/>
    <m/>
    <m/>
    <m/>
    <m/>
    <m/>
    <m/>
    <m/>
    <m/>
    <m/>
    <m/>
    <m/>
    <m/>
    <s v="Нарушений не было."/>
    <m/>
    <m/>
    <m/>
  </r>
  <r>
    <x v="3"/>
    <x v="3"/>
    <s v="РН-ЭН"/>
    <x v="324"/>
    <d v="1899-12-30T00:50:00"/>
    <d v="2014-04-30T00:00:00"/>
    <d v="1899-12-30T11:10:00"/>
    <d v="1899-12-30T10:20:00"/>
    <n v="1"/>
    <m/>
    <m/>
    <x v="2"/>
    <s v=" ТП Ка-72-7п ф.1 и ф.2"/>
    <x v="5"/>
    <x v="6"/>
    <s v="РЩ-0,4 кВ ТП Ка-72-7п ф.1 и ф.2"/>
    <s v="М-е Дыш. В РЩ-0,4кВ сгорели 2 фидерных АВ и шлейфы между ними. Восстановили. ШП КМЯ-10 от 29.04.14г. Простой УЭЦН скв. 236."/>
    <n v="0.86299999999999999"/>
    <m/>
    <n v="0.86299999999999999"/>
    <s v="ЗА"/>
    <m/>
    <m/>
    <m/>
    <m/>
    <m/>
    <m/>
    <m/>
    <m/>
    <s v="КП11"/>
    <s v="ПУ5"/>
    <m/>
    <n v="1"/>
    <n v="1"/>
    <m/>
    <m/>
  </r>
  <r>
    <x v="3"/>
    <x v="3"/>
    <s v="РН-ЭН"/>
    <x v="324"/>
    <d v="1899-12-30T09:25:00"/>
    <d v="2014-04-30T00:00:00"/>
    <d v="1899-12-30T10:10:00"/>
    <d v="1899-12-30T00:45:00"/>
    <n v="1"/>
    <m/>
    <m/>
    <x v="3"/>
    <s v="Станок -качалка.Скв. 823"/>
    <x v="5"/>
    <x v="9"/>
    <s v="Станок -качалка.Скв. 823"/>
    <s v="М-е Зыбза. В БУ сгорела катушка МП."/>
    <n v="8.4000000000000005E-2"/>
    <m/>
    <n v="8.4000000000000005E-2"/>
    <s v="ПЭ"/>
    <m/>
    <m/>
    <m/>
    <m/>
    <m/>
    <m/>
    <m/>
    <m/>
    <s v="КП23"/>
    <s v="ПУ5"/>
    <m/>
    <n v="3"/>
    <n v="1"/>
    <m/>
    <m/>
  </r>
  <r>
    <x v="4"/>
    <x v="3"/>
    <s v="РН-ЭН"/>
    <x v="14"/>
    <m/>
    <m/>
    <m/>
    <m/>
    <m/>
    <m/>
    <m/>
    <x v="4"/>
    <m/>
    <x v="3"/>
    <x v="8"/>
    <m/>
    <m/>
    <m/>
    <m/>
    <m/>
    <m/>
    <m/>
    <m/>
    <m/>
    <m/>
    <m/>
    <m/>
    <m/>
    <m/>
    <m/>
    <m/>
    <m/>
    <s v="Нарушений не было."/>
    <m/>
    <m/>
    <m/>
  </r>
  <r>
    <x v="4"/>
    <x v="3"/>
    <s v="РН-ЭН"/>
    <x v="15"/>
    <m/>
    <m/>
    <m/>
    <m/>
    <m/>
    <m/>
    <m/>
    <x v="4"/>
    <m/>
    <x v="3"/>
    <x v="8"/>
    <m/>
    <m/>
    <m/>
    <m/>
    <m/>
    <m/>
    <m/>
    <m/>
    <m/>
    <m/>
    <m/>
    <m/>
    <m/>
    <m/>
    <m/>
    <m/>
    <m/>
    <s v="Нарушений не было."/>
    <m/>
    <m/>
    <m/>
  </r>
  <r>
    <x v="4"/>
    <x v="3"/>
    <s v="РН-ЭН"/>
    <x v="325"/>
    <m/>
    <m/>
    <m/>
    <m/>
    <m/>
    <m/>
    <m/>
    <x v="4"/>
    <m/>
    <x v="3"/>
    <x v="8"/>
    <m/>
    <m/>
    <m/>
    <m/>
    <m/>
    <m/>
    <m/>
    <m/>
    <m/>
    <m/>
    <m/>
    <m/>
    <m/>
    <m/>
    <m/>
    <m/>
    <m/>
    <s v="Нарушений не было."/>
    <m/>
    <m/>
    <m/>
  </r>
  <r>
    <x v="4"/>
    <x v="3"/>
    <s v="РН-ЭН"/>
    <x v="111"/>
    <m/>
    <m/>
    <m/>
    <m/>
    <m/>
    <m/>
    <m/>
    <x v="4"/>
    <m/>
    <x v="3"/>
    <x v="8"/>
    <m/>
    <m/>
    <m/>
    <m/>
    <m/>
    <m/>
    <m/>
    <m/>
    <m/>
    <m/>
    <m/>
    <m/>
    <m/>
    <m/>
    <m/>
    <m/>
    <m/>
    <s v="Нарушений не было."/>
    <m/>
    <m/>
    <m/>
  </r>
  <r>
    <x v="4"/>
    <x v="3"/>
    <s v="РН-ЭН"/>
    <x v="112"/>
    <m/>
    <m/>
    <m/>
    <m/>
    <m/>
    <m/>
    <m/>
    <x v="4"/>
    <m/>
    <x v="3"/>
    <x v="8"/>
    <m/>
    <m/>
    <m/>
    <m/>
    <m/>
    <m/>
    <m/>
    <m/>
    <m/>
    <m/>
    <m/>
    <m/>
    <m/>
    <m/>
    <m/>
    <m/>
    <m/>
    <s v="Нарушений не было."/>
    <m/>
    <m/>
    <m/>
  </r>
  <r>
    <x v="4"/>
    <x v="3"/>
    <s v="РН-ЭН"/>
    <x v="112"/>
    <d v="1899-12-30T13:40:00"/>
    <d v="2014-05-05T00:00:00"/>
    <d v="1899-12-30T14:55:00"/>
    <d v="1899-12-30T01:15:00"/>
    <n v="2"/>
    <s v="АВ"/>
    <m/>
    <x v="0"/>
    <s v="ВЛ-0,4 кВ от ТП-Дш-516-1п ф-2."/>
    <x v="5"/>
    <x v="2"/>
    <s v="ВЛ-0,4 кВ от ТП-Дш-516-1п ф-2."/>
    <s v="М-е Дыш. Сработал фидерный АВ. "/>
    <n v="0.5"/>
    <m/>
    <n v="0.5"/>
    <s v="ТЧ"/>
    <m/>
    <m/>
    <m/>
    <m/>
    <m/>
    <m/>
    <m/>
    <m/>
    <s v="КП25"/>
    <s v="ПУ5"/>
    <m/>
    <n v="1"/>
    <n v="1"/>
    <m/>
    <m/>
  </r>
  <r>
    <x v="4"/>
    <x v="3"/>
    <s v="РН-ЭН"/>
    <x v="113"/>
    <m/>
    <m/>
    <m/>
    <m/>
    <m/>
    <m/>
    <m/>
    <x v="4"/>
    <m/>
    <x v="3"/>
    <x v="8"/>
    <m/>
    <m/>
    <m/>
    <m/>
    <m/>
    <m/>
    <m/>
    <m/>
    <m/>
    <m/>
    <m/>
    <m/>
    <m/>
    <m/>
    <m/>
    <m/>
    <m/>
    <s v="Нарушений не было."/>
    <m/>
    <m/>
    <m/>
  </r>
  <r>
    <x v="4"/>
    <x v="3"/>
    <s v="РН-ЭН"/>
    <x v="114"/>
    <m/>
    <m/>
    <m/>
    <m/>
    <m/>
    <m/>
    <m/>
    <x v="4"/>
    <m/>
    <x v="3"/>
    <x v="8"/>
    <m/>
    <m/>
    <m/>
    <m/>
    <m/>
    <m/>
    <m/>
    <m/>
    <m/>
    <m/>
    <m/>
    <m/>
    <m/>
    <m/>
    <m/>
    <m/>
    <m/>
    <s v="Нарушений не было."/>
    <m/>
    <m/>
    <m/>
  </r>
  <r>
    <x v="4"/>
    <x v="3"/>
    <s v="РН-ЭН"/>
    <x v="114"/>
    <d v="1899-12-30T10:35:00"/>
    <d v="2014-05-07T00:00:00"/>
    <d v="1899-12-30T11:00:00"/>
    <d v="1899-12-30T00:25:00"/>
    <n v="1"/>
    <s v="Тепловое реле"/>
    <m/>
    <x v="3"/>
    <s v="Станок -качалка.Скв. 69"/>
    <x v="5"/>
    <x v="9"/>
    <s v="Станок -качалка.Скв. 69"/>
    <s v="М-е Азовское. Сработало РТ. Перегруз."/>
    <n v="7.0000000000000001E-3"/>
    <m/>
    <n v="7.0000000000000001E-3"/>
    <s v="ПЭ"/>
    <m/>
    <m/>
    <m/>
    <m/>
    <m/>
    <m/>
    <m/>
    <m/>
    <s v="КП3"/>
    <s v="ПУ5"/>
    <m/>
    <n v="3"/>
    <n v="1"/>
    <m/>
    <m/>
  </r>
  <r>
    <x v="4"/>
    <x v="3"/>
    <s v="РН-ЭН"/>
    <x v="115"/>
    <m/>
    <m/>
    <m/>
    <m/>
    <m/>
    <m/>
    <m/>
    <x v="4"/>
    <m/>
    <x v="3"/>
    <x v="8"/>
    <m/>
    <m/>
    <m/>
    <m/>
    <m/>
    <m/>
    <m/>
    <m/>
    <m/>
    <m/>
    <m/>
    <m/>
    <m/>
    <m/>
    <m/>
    <m/>
    <m/>
    <s v="Нарушений не было."/>
    <m/>
    <m/>
    <m/>
  </r>
  <r>
    <x v="4"/>
    <x v="3"/>
    <s v="РН-ЭН"/>
    <x v="115"/>
    <d v="1899-12-30T10:44:00"/>
    <d v="2014-05-08T00:00:00"/>
    <d v="1899-12-30T11:30:00"/>
    <d v="1899-12-30T00:46:00"/>
    <n v="1"/>
    <s v="АВ"/>
    <m/>
    <x v="3"/>
    <s v="Станок -качалка.Скв. 823"/>
    <x v="5"/>
    <x v="5"/>
    <s v="Станок -качалка.Скв. 823"/>
    <s v="М-е Зыбза. Пробой кабеля между БУ и ЭД."/>
    <n v="5.2999999999999999E-2"/>
    <m/>
    <n v="5.2999999999999999E-2"/>
    <s v="КС"/>
    <m/>
    <m/>
    <m/>
    <m/>
    <m/>
    <m/>
    <m/>
    <m/>
    <s v="КП23"/>
    <s v="ПУ8"/>
    <m/>
    <n v="3"/>
    <n v="1"/>
    <m/>
    <m/>
  </r>
  <r>
    <x v="4"/>
    <x v="3"/>
    <s v="РН-ЭН"/>
    <x v="116"/>
    <m/>
    <m/>
    <m/>
    <m/>
    <m/>
    <m/>
    <m/>
    <x v="4"/>
    <m/>
    <x v="3"/>
    <x v="8"/>
    <m/>
    <m/>
    <m/>
    <m/>
    <m/>
    <m/>
    <m/>
    <m/>
    <m/>
    <m/>
    <m/>
    <m/>
    <m/>
    <m/>
    <m/>
    <m/>
    <m/>
    <s v="Нарушений не было."/>
    <m/>
    <m/>
    <m/>
  </r>
  <r>
    <x v="4"/>
    <x v="3"/>
    <s v="РН-ЭН"/>
    <x v="117"/>
    <m/>
    <m/>
    <m/>
    <m/>
    <m/>
    <m/>
    <m/>
    <x v="4"/>
    <m/>
    <x v="3"/>
    <x v="8"/>
    <m/>
    <m/>
    <m/>
    <m/>
    <m/>
    <m/>
    <m/>
    <m/>
    <m/>
    <m/>
    <m/>
    <m/>
    <m/>
    <m/>
    <m/>
    <m/>
    <m/>
    <s v="Нарушений не было."/>
    <m/>
    <m/>
    <m/>
  </r>
  <r>
    <x v="4"/>
    <x v="3"/>
    <s v="РН-ЭН"/>
    <x v="117"/>
    <d v="1899-12-30T13:04:00"/>
    <d v="2014-05-10T00:00:00"/>
    <d v="1899-12-30T15:06:00"/>
    <d v="1899-12-30T02:03:00"/>
    <n v="1"/>
    <s v="АВ"/>
    <m/>
    <x v="3"/>
    <s v="Станок -качалка.Скв. 87"/>
    <x v="5"/>
    <x v="9"/>
    <s v="Станок -качалка.Скв. 87"/>
    <s v="М-е Азовское. Сгорел ЭД."/>
    <n v="0.08"/>
    <m/>
    <n v="0.08"/>
    <s v="ПЭ"/>
    <m/>
    <m/>
    <m/>
    <m/>
    <m/>
    <m/>
    <m/>
    <m/>
    <s v="КП23"/>
    <s v="ПУ8"/>
    <m/>
    <n v="3"/>
    <n v="1"/>
    <m/>
    <m/>
  </r>
  <r>
    <x v="4"/>
    <x v="3"/>
    <s v="РН-ЭН"/>
    <x v="118"/>
    <m/>
    <m/>
    <m/>
    <m/>
    <m/>
    <m/>
    <m/>
    <x v="4"/>
    <m/>
    <x v="3"/>
    <x v="8"/>
    <m/>
    <m/>
    <m/>
    <m/>
    <m/>
    <m/>
    <m/>
    <m/>
    <m/>
    <m/>
    <m/>
    <m/>
    <m/>
    <m/>
    <m/>
    <m/>
    <m/>
    <s v="Нарушений не было."/>
    <m/>
    <m/>
    <m/>
  </r>
  <r>
    <x v="4"/>
    <x v="3"/>
    <s v="РН-ЭН"/>
    <x v="118"/>
    <d v="1899-12-30T09:20:00"/>
    <d v="2014-05-11T00:00:00"/>
    <d v="1899-12-30T10:00:00"/>
    <d v="1899-12-30T00:40:00"/>
    <n v="1"/>
    <s v="АВ"/>
    <m/>
    <x v="2"/>
    <s v="Станок -качалка.Скв. 65"/>
    <x v="5"/>
    <x v="9"/>
    <s v="Станок -качалка.Скв. 65"/>
    <s v="М-е Николаевское. Грозовые перенапряжения. ШП КМЯ-12 от 10.05.14г. "/>
    <n v="0.45500000000000002"/>
    <m/>
    <n v="0.45500000000000002"/>
    <s v="ТЧ"/>
    <m/>
    <m/>
    <m/>
    <m/>
    <m/>
    <m/>
    <m/>
    <m/>
    <s v="КП11"/>
    <s v="ПУ8"/>
    <m/>
    <n v="1"/>
    <n v="1"/>
    <m/>
    <m/>
  </r>
  <r>
    <x v="4"/>
    <x v="3"/>
    <s v="РН-ЭН"/>
    <x v="118"/>
    <d v="1899-12-30T11:05:00"/>
    <d v="2014-05-11T00:00:00"/>
    <d v="1899-12-30T11:30:00"/>
    <d v="1899-12-30T00:25:00"/>
    <n v="1"/>
    <s v="Тепловое реле"/>
    <m/>
    <x v="3"/>
    <s v="Станок -качалка.Скв. 847"/>
    <x v="5"/>
    <x v="9"/>
    <s v="Станок -качалка.Скв. 847"/>
    <s v="М-е Зыбза. Перегруз."/>
    <n v="0.11600000000000001"/>
    <m/>
    <n v="0.11600000000000001"/>
    <m/>
    <m/>
    <m/>
    <m/>
    <m/>
    <m/>
    <m/>
    <m/>
    <m/>
    <s v="КП3"/>
    <s v="ПУ8"/>
    <m/>
    <n v="3"/>
    <n v="1"/>
    <m/>
    <m/>
  </r>
  <r>
    <x v="4"/>
    <x v="3"/>
    <s v="РН-ЭН"/>
    <x v="118"/>
    <d v="1899-12-30T10:45:00"/>
    <d v="2014-05-11T00:00:00"/>
    <d v="1899-12-30T11:40:00"/>
    <d v="1899-12-30T00:55:00"/>
    <n v="1"/>
    <s v="Тепловое реле"/>
    <m/>
    <x v="3"/>
    <s v="Станок -качалка.Скв. 36"/>
    <x v="5"/>
    <x v="9"/>
    <s v="Станок -качалка.Скв. 36"/>
    <s v="М-е Украинское. Перегруз."/>
    <n v="4.2000000000000003E-2"/>
    <m/>
    <n v="4.2000000000000003E-2"/>
    <m/>
    <m/>
    <m/>
    <m/>
    <m/>
    <m/>
    <m/>
    <m/>
    <m/>
    <s v="КП3"/>
    <s v="ПУ8"/>
    <m/>
    <n v="3"/>
    <n v="1"/>
    <m/>
    <m/>
  </r>
  <r>
    <x v="4"/>
    <x v="3"/>
    <s v="РН-ЭН"/>
    <x v="119"/>
    <m/>
    <m/>
    <m/>
    <m/>
    <m/>
    <m/>
    <m/>
    <x v="4"/>
    <m/>
    <x v="3"/>
    <x v="8"/>
    <m/>
    <m/>
    <m/>
    <m/>
    <m/>
    <m/>
    <m/>
    <m/>
    <m/>
    <m/>
    <m/>
    <m/>
    <m/>
    <m/>
    <m/>
    <m/>
    <m/>
    <s v="Нарушений не было."/>
    <m/>
    <m/>
    <m/>
  </r>
  <r>
    <x v="4"/>
    <x v="3"/>
    <s v="РН-ЭН"/>
    <x v="120"/>
    <m/>
    <m/>
    <m/>
    <m/>
    <m/>
    <m/>
    <m/>
    <x v="4"/>
    <m/>
    <x v="3"/>
    <x v="8"/>
    <m/>
    <m/>
    <m/>
    <m/>
    <m/>
    <m/>
    <m/>
    <m/>
    <m/>
    <m/>
    <m/>
    <m/>
    <m/>
    <m/>
    <m/>
    <m/>
    <m/>
    <s v="Нарушений не было."/>
    <m/>
    <m/>
    <m/>
  </r>
  <r>
    <x v="4"/>
    <x v="3"/>
    <s v="РН-ЭН"/>
    <x v="121"/>
    <d v="1899-12-30T22:21:00"/>
    <s v="14.05.14г."/>
    <d v="1899-12-30T22:40:00"/>
    <d v="1899-12-30T00:19:00"/>
    <n v="17"/>
    <s v="Нет информации."/>
    <s v="Нет информации."/>
    <x v="5"/>
    <s v="П/ст Афипская и Ильская"/>
    <x v="1"/>
    <x v="2"/>
    <s v="П/ст-35/6 кВ - Ильская-35. Азовская. Западная. Новодмитриевская. Восточная. Нефтяная."/>
    <s v="Направлен запрос в ОАО Кубаньэнерго с просьбой сообщить причину исчезновения напряжения."/>
    <n v="0.48699999999999999"/>
    <n v="0.24399999999999999"/>
    <n v="0.73099999999999998"/>
    <s v="ТЧ"/>
    <s v=" - "/>
    <s v=" - "/>
    <s v=" - "/>
    <s v=" - "/>
    <s v=" - "/>
    <s v=" - "/>
    <s v=" - "/>
    <s v=" - "/>
    <s v="КП18"/>
    <s v="ПУ5"/>
    <m/>
    <s v="Нарушения во внешних сетях"/>
    <m/>
    <m/>
    <m/>
  </r>
  <r>
    <x v="4"/>
    <x v="3"/>
    <s v="РН-ЭН"/>
    <x v="122"/>
    <n v="0.52083333333333337"/>
    <s v="15.05.14г."/>
    <n v="0.52152777777777781"/>
    <n v="6.9444444444444447E-4"/>
    <n v="7"/>
    <m/>
    <m/>
    <x v="2"/>
    <s v="ВЛ-6 кВ Кл-533 Афипский ЭСУ"/>
    <x v="2"/>
    <x v="2"/>
    <s v="ВЛ-6 кВ Кл-533 Афипский ЭСУ"/>
    <s v="Земля ф.В. Выведен в ремонт уч-к от Р-50 до Р-51 (без потребителя). На Р-50 произведена замена изолятора."/>
    <n v="1.2070000000000001"/>
    <n v="0.59399999999999997"/>
    <n v="1.8009999999999999"/>
    <s v="И"/>
    <n v="1957"/>
    <s v=" - "/>
    <s v=" - "/>
    <s v="2013 г."/>
    <s v=" - "/>
    <s v="2014 г."/>
    <s v=" - "/>
    <s v="2010 г."/>
    <s v="КП11"/>
    <s v="ПУ8"/>
    <m/>
    <s v="Сильный ветер (скорость выше расчетной)"/>
    <m/>
    <m/>
    <m/>
  </r>
  <r>
    <x v="4"/>
    <x v="3"/>
    <s v="РН-ЭН"/>
    <x v="123"/>
    <d v="1899-12-30T21:50:00"/>
    <d v="2014-05-16T00:00:00"/>
    <d v="1899-12-30T22:20:00"/>
    <d v="1899-12-30T00:30:00"/>
    <n v="1"/>
    <s v="АВ"/>
    <m/>
    <x v="0"/>
    <s v="ВЛ-0,4 кВ от ТП-Ил-521-2   ф-1."/>
    <x v="5"/>
    <x v="2"/>
    <s v="ВЛ-0,4 кВ от ТП-Ил-521-2   ф-1."/>
    <s v="М-е Зыбза. В ТП сработал фидерный АВ. Перегруз."/>
    <n v="0.55200000000000005"/>
    <m/>
    <n v="0.55200000000000005"/>
    <s v="ТЧ"/>
    <m/>
    <m/>
    <m/>
    <m/>
    <m/>
    <m/>
    <m/>
    <m/>
    <s v="КП25"/>
    <s v="ПУ5"/>
    <m/>
    <n v="3"/>
    <n v="1"/>
    <m/>
    <m/>
  </r>
  <r>
    <x v="4"/>
    <x v="3"/>
    <s v="РН-ЭН"/>
    <x v="16"/>
    <d v="1899-12-30T18:10:00"/>
    <s v="17.05.14г."/>
    <d v="1899-12-30T23:33:00"/>
    <d v="1899-12-30T05:43:00"/>
    <n v="2"/>
    <s v="-"/>
    <s v="-"/>
    <x v="0"/>
    <s v="ВЛ-6кВ №521 Приазовский ЭСУ "/>
    <x v="2"/>
    <x v="2"/>
    <s v="ВЛ-6кВ №521 Приазовский ЭСУ "/>
    <s v="При осмотре ВЛ-6кВ №521 обнаружен обрыв провода между опорами №44 и 45. Обрыв устранён."/>
    <n v="4.0000000000000001E-3"/>
    <n v="3.0000000000000001E-3"/>
    <n v="7.0000000000000001E-3"/>
    <s v="ТЧ"/>
    <n v="1986"/>
    <s v="Провод АС-70"/>
    <s v=" - "/>
    <s v="2013 г."/>
    <s v=" - "/>
    <s v="2014 г."/>
    <s v=" - "/>
    <s v="2010 г."/>
    <s v="КП20"/>
    <s v="ПУ8"/>
    <m/>
    <s v="Сильный ветер (скорость выше расчетной)"/>
    <m/>
    <m/>
    <m/>
  </r>
  <r>
    <x v="4"/>
    <x v="3"/>
    <s v="РН-ЭН"/>
    <x v="326"/>
    <d v="1899-12-30T07:00:00"/>
    <d v="2014-05-18T00:00:00"/>
    <d v="1899-12-30T10:00:00"/>
    <d v="1899-12-30T03:00:00"/>
    <n v="2"/>
    <s v="АВ"/>
    <m/>
    <x v="0"/>
    <s v="ВЛ-0,4 кВ от ТП-Вс-82-2 ф-2."/>
    <x v="5"/>
    <x v="2"/>
    <s v="ВЛ-0,4 кВ от ТП-Вс-82-2 ф-2."/>
    <s v="М-е Восточно-Северское. В ТП сработал фидерный АВ. Перегруз."/>
    <n v="7.0000000000000007E-2"/>
    <m/>
    <n v="7.0000000000000007E-2"/>
    <s v="ТЧ"/>
    <m/>
    <m/>
    <m/>
    <m/>
    <m/>
    <m/>
    <m/>
    <m/>
    <s v="КП25"/>
    <s v="ПУ8"/>
    <m/>
    <n v="3"/>
    <n v="1"/>
    <m/>
    <m/>
  </r>
  <r>
    <x v="4"/>
    <x v="3"/>
    <s v="РН-ЭН"/>
    <x v="327"/>
    <d v="1899-12-30T19:04:00"/>
    <s v="19.05.14г."/>
    <d v="1899-12-30T19:09:00"/>
    <d v="1899-12-30T00:05:00"/>
    <n v="83"/>
    <s v="Нет информации."/>
    <s v="Нет информации."/>
    <x v="5"/>
    <s v="ВЛ-35 кВ Успенский сахарный завод-Лесная-Николаевская."/>
    <x v="0"/>
    <x v="2"/>
    <s v="П/ст-35/10 кВ Т-5 Николаевская."/>
    <s v="Исчезло U от ОАО Кубаньэнерго Армавирские ЭС."/>
    <n v="1.4890000000000001"/>
    <n v="0.73299999999999998"/>
    <n v="2.222"/>
    <s v="ТЧ"/>
    <s v=" - "/>
    <s v=" - "/>
    <s v=" - "/>
    <s v=" - "/>
    <s v=" - "/>
    <s v=" - "/>
    <s v=" - "/>
    <s v=" - "/>
    <s v="КП18"/>
    <s v="ПУ5"/>
    <m/>
    <s v="Нарушения во внешних сетях"/>
    <m/>
    <m/>
    <m/>
  </r>
  <r>
    <x v="4"/>
    <x v="3"/>
    <s v="РН-ЭН"/>
    <x v="124"/>
    <d v="1899-12-30T18:20:00"/>
    <s v="20.05.14г."/>
    <d v="1899-12-30T21:20:00"/>
    <d v="1899-12-30T03:00:00"/>
    <n v="12"/>
    <s v="МТЗ"/>
    <s v="РПВН (АПВ-нет)"/>
    <x v="2"/>
    <s v="ВЛ-6 кВ Кл-533 от РП-53 Кл Афипский ЭСУ."/>
    <x v="2"/>
    <x v="2"/>
    <s v="ВЛ-6 кВ Кл-533 от РП-53 Кл Афипский ЭСУ."/>
    <s v="М-е Ключевое, Узун. На Р-49 пробой двух изоляторов. Последствия грозы."/>
    <n v="4.577"/>
    <n v="2.2890000000000001"/>
    <n v="6.8659999999999997"/>
    <s v="И"/>
    <n v="1957"/>
    <s v="ШФ-10"/>
    <s v=" - "/>
    <s v="2013 г."/>
    <s v=" - "/>
    <s v="2014 г."/>
    <s v=" - "/>
    <s v="2010 г."/>
    <s v="КП11"/>
    <s v="ПУ8"/>
    <m/>
    <s v="Сильный ветер (скорость выше расчетной)"/>
    <m/>
    <m/>
    <m/>
  </r>
  <r>
    <x v="4"/>
    <x v="3"/>
    <s v="РН-ЭН"/>
    <x v="328"/>
    <n v="0.93055555555555547"/>
    <s v="21.05.14г."/>
    <n v="0.93541666666666667"/>
    <n v="4.8611111111111112E-3"/>
    <n v="83"/>
    <s v="Нет информации."/>
    <s v="Нет информации."/>
    <x v="5"/>
    <s v="ВЛ-35 кВ Успенский сахарный завод-Лесная-Николаевская."/>
    <x v="0"/>
    <x v="2"/>
    <s v="П/ст-35/10 кВ Т-5 Николаевская."/>
    <s v="Исчезло U от ОАО Кубаньэнерго Армавирские ЭС."/>
    <n v="1.1259999999999999"/>
    <n v="0.55400000000000005"/>
    <n v="1.68"/>
    <s v="ТЧ"/>
    <s v=" - "/>
    <s v=" - "/>
    <s v=" - "/>
    <s v=" - "/>
    <s v=" - "/>
    <s v=" - "/>
    <s v=" - "/>
    <s v=" - "/>
    <s v="КП18"/>
    <s v="ПУ5"/>
    <m/>
    <s v="Нарушения во внешних сетях"/>
    <m/>
    <m/>
    <m/>
  </r>
  <r>
    <x v="4"/>
    <x v="3"/>
    <s v="РН-ЭН"/>
    <x v="328"/>
    <d v="1899-12-30T00:40:00"/>
    <d v="2014-05-21T00:00:00"/>
    <d v="1899-12-30T01:55:00"/>
    <d v="1899-12-30T01:15:00"/>
    <n v="3"/>
    <s v="АВ"/>
    <m/>
    <x v="2"/>
    <s v="ВЛ-0,4 кВ от ТП Хл-234-3 ф.1."/>
    <x v="5"/>
    <x v="2"/>
    <s v="ВЛ-0,4 кВ от ТП Хл-234-3 ф.1."/>
    <s v="М-е Холмское. В РЩ-0,4кВ сработал фидерный АВ."/>
    <n v="8.3000000000000004E-2"/>
    <m/>
    <n v="8.3000000000000004E-2"/>
    <s v="ТЧ"/>
    <m/>
    <m/>
    <m/>
    <m/>
    <m/>
    <m/>
    <m/>
    <m/>
    <s v="КП11"/>
    <s v="ПУ5"/>
    <m/>
    <n v="3"/>
    <n v="1"/>
    <m/>
    <m/>
  </r>
  <r>
    <x v="4"/>
    <x v="3"/>
    <s v="РН-ЭН"/>
    <x v="329"/>
    <d v="1899-12-30T10:18:00"/>
    <d v="2014-05-22T00:00:00"/>
    <d v="1899-12-30T10:20:00"/>
    <d v="1899-12-30T00:02:00"/>
    <n v="1"/>
    <s v="АВ"/>
    <m/>
    <x v="0"/>
    <s v="ВЛ-0,4 кВ от ТП Кл-722-4п ф.1."/>
    <x v="5"/>
    <x v="2"/>
    <s v="ВЛ-0,4 кВ от ТП Кл-722-4п ф.1."/>
    <s v="М-е Дыш. ТП Кл-722--4п ф.1. Ошибочное отключение фидерного автомата."/>
    <n v="2.5939999999999999"/>
    <m/>
    <n v="2.5939999999999999"/>
    <s v="ТЧ"/>
    <m/>
    <m/>
    <m/>
    <m/>
    <m/>
    <m/>
    <m/>
    <m/>
    <s v="КП1"/>
    <s v="ПУ5"/>
    <m/>
    <n v="1"/>
    <n v="1"/>
    <m/>
    <m/>
  </r>
  <r>
    <x v="4"/>
    <x v="3"/>
    <s v="РН-ЭН"/>
    <x v="329"/>
    <d v="1899-12-30T13:53:00"/>
    <d v="2014-05-22T00:00:00"/>
    <d v="1899-12-30T16:25:00"/>
    <d v="1899-12-30T02:32:00"/>
    <n v="1"/>
    <s v="АВ"/>
    <m/>
    <x v="3"/>
    <s v="Станок -качалка. Скв. 322."/>
    <x v="5"/>
    <x v="9"/>
    <s v="Станок -качалка. Скв. 322."/>
    <s v="М-е Восточно-Северское.                  ТП 821 ф.1. ЭД скважины № 322 - сгорел. "/>
    <n v="0.13700000000000001"/>
    <m/>
    <n v="0.13700000000000001"/>
    <s v="ПЭ"/>
    <m/>
    <m/>
    <m/>
    <m/>
    <m/>
    <m/>
    <m/>
    <m/>
    <s v="КП3"/>
    <s v="ПУ5"/>
    <m/>
    <n v="3"/>
    <n v="1"/>
    <m/>
    <m/>
  </r>
  <r>
    <x v="4"/>
    <x v="3"/>
    <s v="РН-ЭН"/>
    <x v="17"/>
    <d v="1899-12-30T16:50:00"/>
    <d v="2014-05-23T00:00:00"/>
    <d v="1899-12-31T00:00:00"/>
    <d v="1899-12-30T07:10:00"/>
    <n v="9"/>
    <s v="АВ"/>
    <m/>
    <x v="2"/>
    <s v="ВЛ-0,4 кВ от ТП Ну-82-3. Ю-1-16."/>
    <x v="5"/>
    <x v="2"/>
    <s v="ВЛ-0,4 кВ от ТП Ну-82-3. Ю-1-16."/>
    <s v="М-е Холмское. Бугундырь. Украинское. Во время сильной грозы с градом и сильным ветром  срабатывали фидерные АВ в ТП."/>
    <n v="8.3000000000000004E-2"/>
    <m/>
    <n v="8.3000000000000004E-2"/>
    <s v="ТЧ"/>
    <m/>
    <m/>
    <m/>
    <m/>
    <m/>
    <m/>
    <m/>
    <m/>
    <s v="КП11"/>
    <s v="ПУ8"/>
    <m/>
    <n v="3"/>
    <n v="1"/>
    <m/>
    <m/>
  </r>
  <r>
    <x v="4"/>
    <x v="3"/>
    <s v="РН-ЭН"/>
    <x v="330"/>
    <d v="1899-12-30T00:00:00"/>
    <s v="24.05.14г."/>
    <d v="1899-12-30T14:05:00"/>
    <d v="1899-12-30T06:05:00"/>
    <n v="2"/>
    <s v="МТЗ"/>
    <s v="РПВН (АПВ-нет)"/>
    <x v="2"/>
    <s v="ВЛ-6 кВ №172 от РП-6 кВ №17 Приазовский ЭСУ."/>
    <x v="2"/>
    <x v="2"/>
    <s v="ВЛ-6 кВ №172 от РП-6 кВ №17 Приазовский ЭСУ."/>
    <s v="М-е Троицко-Анастасиевское. На опоре №204 разрушение изолятора, обрыв и падение провода фазы &quot;А&quot; на землю. Гроза."/>
    <n v="0.54100000000000004"/>
    <n v="0.26700000000000002"/>
    <n v="0.80800000000000005"/>
    <s v="ТЧ"/>
    <n v="1979"/>
    <s v="Провод АС-95"/>
    <s v=" - "/>
    <s v="2013 г."/>
    <s v=" - "/>
    <s v="2014 г."/>
    <s v=" - "/>
    <s v="2012 г."/>
    <s v="КП11"/>
    <s v="ПУ8"/>
    <m/>
    <s v="Сильный ветер (скорость выше расчетной)"/>
    <m/>
    <m/>
    <m/>
  </r>
  <r>
    <x v="4"/>
    <x v="3"/>
    <s v="РН-ЭН"/>
    <x v="330"/>
    <d v="1899-12-30T09:20:00"/>
    <d v="2014-05-24T00:00:00"/>
    <d v="1899-12-30T09:45:00"/>
    <d v="1899-12-30T00:25:00"/>
    <n v="1"/>
    <m/>
    <m/>
    <x v="3"/>
    <s v="Станок -качалка. Скв. 216."/>
    <x v="5"/>
    <x v="9"/>
    <s v="Станок -качалка. Скв. 216."/>
    <s v="М-е Ахтырско-Бугундырское. В БУ сгорела катушка МП."/>
    <n v="5.8000000000000003E-2"/>
    <m/>
    <n v="5.8000000000000003E-2"/>
    <s v="ПЭ"/>
    <m/>
    <m/>
    <m/>
    <m/>
    <m/>
    <m/>
    <m/>
    <m/>
    <s v="КП23"/>
    <s v="ПУ5"/>
    <m/>
    <n v="3"/>
    <n v="1"/>
    <m/>
    <m/>
  </r>
  <r>
    <x v="4"/>
    <x v="3"/>
    <s v="РН-ЭН"/>
    <x v="330"/>
    <d v="1899-12-30T10:50:00"/>
    <d v="2014-05-24T00:00:00"/>
    <d v="1899-12-30T11:35:00"/>
    <d v="1899-12-30T00:45:00"/>
    <n v="1"/>
    <m/>
    <m/>
    <x v="3"/>
    <s v="Станок -качалка. Скв. 59."/>
    <x v="5"/>
    <x v="9"/>
    <s v="Станок -качалка. Скв. 59."/>
    <s v="М-е Украинское. В БУ сработал автомат цепей управления."/>
    <n v="2.7E-2"/>
    <m/>
    <n v="2.7E-2"/>
    <s v="ПЭ"/>
    <m/>
    <m/>
    <m/>
    <m/>
    <m/>
    <m/>
    <m/>
    <m/>
    <s v="КП3"/>
    <s v="ПУ5"/>
    <m/>
    <n v="3"/>
    <n v="1"/>
    <m/>
    <m/>
  </r>
  <r>
    <x v="4"/>
    <x v="3"/>
    <s v="РН-ЭН"/>
    <x v="331"/>
    <d v="1899-12-30T15:00:00"/>
    <s v="25.05.14г."/>
    <d v="1899-12-30T15:17:00"/>
    <d v="1899-12-30T00:17:00"/>
    <n v="3"/>
    <s v="МТЗ"/>
    <s v="РПНУ (АПВ-нет)"/>
    <x v="2"/>
    <s v="ВЛ-35 кВ ПАЭС-Х-52 Приазовский ЭСУ"/>
    <x v="0"/>
    <x v="2"/>
    <s v="ПС 35/6 кВ     &quot;Х-52&quot;"/>
    <s v="М-е Анастасиевско-Троицкое. На ПС 35/6кВ  &quot;ПАЭС&quot; сработал СМВ-35. МТЗ. Гроза. ШП КМЯ №15."/>
    <n v="9.6000000000000002E-2"/>
    <n v="4.7E-2"/>
    <n v="0.14299999999999999"/>
    <s v="ТЧ"/>
    <n v="1995"/>
    <s v="Провод АС-50"/>
    <s v=" - "/>
    <s v="2013 г."/>
    <s v=" - "/>
    <s v="2014 г."/>
    <s v=" - "/>
    <s v="2007 г."/>
    <s v="КП11"/>
    <s v="ПУ8"/>
    <m/>
    <s v="Сильный ветер (скорость выше расчетной)"/>
    <m/>
    <m/>
    <m/>
  </r>
  <r>
    <x v="4"/>
    <x v="3"/>
    <s v="РН-ЭН"/>
    <x v="125"/>
    <d v="1899-12-30T09:33:00"/>
    <d v="2014-05-26T00:00:00"/>
    <d v="1899-12-30T13:37:00"/>
    <d v="1899-12-30T04:04:00"/>
    <n v="1"/>
    <s v="Тепловое реле"/>
    <m/>
    <x v="3"/>
    <s v="Станок -качалка. Скв. 60."/>
    <x v="5"/>
    <x v="9"/>
    <s v="Станок -качалка. Скв. 60."/>
    <s v="М-е Украинское. В БУ сработало тепловое реле."/>
    <n v="0.28299999999999997"/>
    <m/>
    <n v="0.28299999999999997"/>
    <s v="ПЭ"/>
    <m/>
    <m/>
    <m/>
    <m/>
    <m/>
    <m/>
    <m/>
    <m/>
    <s v="КП3"/>
    <s v="ПУ5"/>
    <m/>
    <n v="3"/>
    <n v="1"/>
    <m/>
    <m/>
  </r>
  <r>
    <x v="4"/>
    <x v="3"/>
    <s v="РН-ЭН"/>
    <x v="127"/>
    <d v="1899-12-30T01:00:00"/>
    <s v="28.05.14г."/>
    <d v="1899-12-30T01:26:00"/>
    <d v="1899-12-30T00:26:00"/>
    <n v="83"/>
    <s v="МТЗ"/>
    <s v="РПВН (АПВ-нет)"/>
    <x v="2"/>
    <s v="ВЛ-10 кВ Нк-53 Хадыженского ЭСУ от ПС 35/10 кВ Т-5 &quot;Николаевская&quot;"/>
    <x v="2"/>
    <x v="2"/>
    <s v="ВЛ-10 кВ Нк-53 Хадыженского ЭСУ от ПС 35/10 кВ Т-5 &quot;Николаевская&quot;"/>
    <s v="Гроза. ШП КМЯ-16 от 27.05.14г."/>
    <n v="2.488"/>
    <n v="1.2250000000000001"/>
    <n v="3.7130000000000001"/>
    <s v="ТЧ"/>
    <n v="1969"/>
    <s v="Провод АС-95"/>
    <s v=" - "/>
    <s v="2013 г."/>
    <s v=" - "/>
    <s v="2014 г."/>
    <s v=" - "/>
    <s v="2010 г."/>
    <s v="КП11"/>
    <s v="ПУ8"/>
    <m/>
    <s v="Сильный ветер (скорость выше расчетной)"/>
    <m/>
    <m/>
    <m/>
  </r>
  <r>
    <x v="4"/>
    <x v="3"/>
    <s v="РН-ЭН"/>
    <x v="128"/>
    <m/>
    <m/>
    <m/>
    <m/>
    <m/>
    <m/>
    <m/>
    <x v="4"/>
    <m/>
    <x v="3"/>
    <x v="8"/>
    <m/>
    <m/>
    <m/>
    <m/>
    <m/>
    <m/>
    <m/>
    <m/>
    <m/>
    <m/>
    <m/>
    <m/>
    <m/>
    <m/>
    <m/>
    <m/>
    <m/>
    <s v="Нарушений не было."/>
    <m/>
    <m/>
    <m/>
  </r>
  <r>
    <x v="4"/>
    <x v="3"/>
    <s v="РН-ЭН"/>
    <x v="128"/>
    <d v="1899-12-30T12:00:00"/>
    <d v="2014-05-29T00:00:00"/>
    <d v="1899-12-30T15:28:00"/>
    <d v="1899-12-30T03:28:00"/>
    <n v="6"/>
    <s v="АВ"/>
    <m/>
    <x v="2"/>
    <s v="ВЛ-0,4 кВ от ТП-53-4п ф.3"/>
    <x v="5"/>
    <x v="2"/>
    <s v="ВЛ-0,4 кВ от ТП-53-4п ф.3"/>
    <s v="М-е Николаевское. Опора-2/9 сорвало 2 изолятора. Опора сильно наклонена. Последствия сильных дождей."/>
    <n v="2.5539999999999998"/>
    <m/>
    <n v="2.5539999999999998"/>
    <s v="ТЧ"/>
    <m/>
    <m/>
    <m/>
    <m/>
    <m/>
    <m/>
    <m/>
    <m/>
    <s v="КП16"/>
    <s v="ПУ8"/>
    <m/>
    <n v="1"/>
    <n v="1"/>
    <m/>
    <m/>
  </r>
  <r>
    <x v="4"/>
    <x v="3"/>
    <s v="РН-ЭН"/>
    <x v="128"/>
    <d v="1899-12-30T12:00:00"/>
    <d v="2014-05-29T00:00:00"/>
    <d v="1899-12-30T23:59:00"/>
    <d v="1899-12-30T12:00:00"/>
    <n v="1"/>
    <s v="АВ"/>
    <m/>
    <x v="2"/>
    <s v="ВЛ-0,4 кВ от ТП-53-4п ф.3"/>
    <x v="5"/>
    <x v="2"/>
    <s v="ВЛ-0,4 кВ от ТП-53-4п ф.3"/>
    <s v="М-е Николаевское. Восстановление работоспособности скв.6 на 30.05.14г."/>
    <n v="1.2649999999999999"/>
    <m/>
    <n v="1.2649999999999999"/>
    <s v="ТЧ"/>
    <m/>
    <m/>
    <m/>
    <m/>
    <m/>
    <m/>
    <m/>
    <m/>
    <s v="КП16"/>
    <s v="ПУ5"/>
    <m/>
    <n v="1"/>
    <n v="1"/>
    <m/>
    <m/>
  </r>
  <r>
    <x v="4"/>
    <x v="3"/>
    <s v="РН-ЭН"/>
    <x v="128"/>
    <d v="1899-12-30T13:00:00"/>
    <d v="2014-05-29T00:00:00"/>
    <d v="1899-12-30T14:20:00"/>
    <d v="1899-12-30T01:20:00"/>
    <n v="1"/>
    <s v="Тепловое реле"/>
    <m/>
    <x v="3"/>
    <s v="Станок -качалка.Скв. 218"/>
    <x v="5"/>
    <x v="9"/>
    <s v="Станок -качалка.Скв. 218"/>
    <s v="М-е Дыш. После замены оператором натяжных ремней сработало тепловое реле.Перегруз."/>
    <n v="0.16"/>
    <m/>
    <n v="0.16"/>
    <s v="ПЭ"/>
    <m/>
    <m/>
    <m/>
    <m/>
    <m/>
    <m/>
    <m/>
    <m/>
    <s v="КП3"/>
    <s v="ПУ5"/>
    <m/>
    <n v="1"/>
    <n v="1"/>
    <m/>
    <m/>
  </r>
  <r>
    <x v="4"/>
    <x v="3"/>
    <s v="РН-ЭН"/>
    <x v="128"/>
    <d v="1899-12-30T10:50:00"/>
    <d v="2014-05-29T00:00:00"/>
    <d v="1899-12-30T11:20:00"/>
    <d v="1899-12-30T00:30:00"/>
    <n v="1"/>
    <s v="Тепловое реле"/>
    <m/>
    <x v="3"/>
    <s v="Станок -качалка.Скв. 135"/>
    <x v="5"/>
    <x v="9"/>
    <s v="Станок -качалка.Скв. 135"/>
    <s v="М-е Зыбза. Сработало тепловое реле. Перегруз."/>
    <n v="8.2000000000000003E-2"/>
    <m/>
    <n v="8.2000000000000003E-2"/>
    <s v="ПЭ"/>
    <m/>
    <m/>
    <m/>
    <m/>
    <m/>
    <m/>
    <m/>
    <m/>
    <s v="КП3"/>
    <s v="ПУ5"/>
    <m/>
    <n v="3"/>
    <n v="1"/>
    <m/>
    <m/>
  </r>
  <r>
    <x v="4"/>
    <x v="3"/>
    <s v="РН-ЭН"/>
    <x v="129"/>
    <d v="1899-12-30T12:00:00"/>
    <s v="30.05.14г."/>
    <d v="1899-12-30T15:00:00"/>
    <d v="1899-12-30T03:00:00"/>
    <n v="3"/>
    <s v="МТЗ"/>
    <s v="РПВН (АПВ-нет)"/>
    <x v="5"/>
    <s v="ВЛ-6кВ Чм-533п Ильского ЭСУ от ПС  И-7 Черноморская."/>
    <x v="2"/>
    <x v="2"/>
    <s v="ВЛ-6кВ Чм-533п Ильского ЭСУ от ПС  И-7 Черноморская."/>
    <s v="М-е Зыбза-Глубокий Яр. Неполадки в сетях &quot;Машзаводсервиса&quot;."/>
    <n v="0.78100000000000003"/>
    <n v="0.33500000000000002"/>
    <n v="1.1160000000000001"/>
    <s v="ТЧ"/>
    <s v=" - "/>
    <s v=" - "/>
    <s v=" - "/>
    <s v=" - "/>
    <s v=" - "/>
    <s v=" - "/>
    <s v=" - "/>
    <s v=" - "/>
    <s v="КП18"/>
    <s v="ПУ8"/>
    <m/>
    <s v="Сильный ветер (скорость выше расчетной)"/>
    <m/>
    <m/>
    <m/>
  </r>
  <r>
    <x v="4"/>
    <x v="3"/>
    <s v="РН-ЭН"/>
    <x v="129"/>
    <d v="1899-12-30T00:00:00"/>
    <d v="2014-05-30T00:00:00"/>
    <d v="1899-12-30T11:05:00"/>
    <d v="1899-12-30T11:05:00"/>
    <n v="1"/>
    <m/>
    <m/>
    <x v="2"/>
    <s v="ВЛ-0,4 кВ от ТП-53-4п ф.3"/>
    <x v="5"/>
    <x v="2"/>
    <s v="ВЛ-0,4 кВ от ТП-53-4п ф.3"/>
    <s v="М-е Николаевское. Скв.6 запитана по временной схеме."/>
    <n v="1.0089999999999999"/>
    <m/>
    <n v="1.0089999999999999"/>
    <s v="ТЧ"/>
    <m/>
    <m/>
    <m/>
    <m/>
    <m/>
    <m/>
    <m/>
    <m/>
    <s v="КП16"/>
    <s v="ПУ5"/>
    <m/>
    <n v="1"/>
    <n v="1"/>
    <m/>
    <m/>
  </r>
  <r>
    <x v="4"/>
    <x v="3"/>
    <s v="РН-ЭН"/>
    <x v="130"/>
    <m/>
    <m/>
    <m/>
    <m/>
    <m/>
    <m/>
    <m/>
    <x v="4"/>
    <m/>
    <x v="3"/>
    <x v="8"/>
    <m/>
    <m/>
    <m/>
    <m/>
    <m/>
    <m/>
    <m/>
    <m/>
    <m/>
    <m/>
    <m/>
    <m/>
    <m/>
    <m/>
    <m/>
    <m/>
    <m/>
    <s v="Нарушений не было."/>
    <m/>
    <m/>
    <m/>
  </r>
  <r>
    <x v="5"/>
    <x v="3"/>
    <s v="РН-ЭН"/>
    <x v="131"/>
    <m/>
    <m/>
    <m/>
    <m/>
    <m/>
    <m/>
    <m/>
    <x v="4"/>
    <m/>
    <x v="3"/>
    <x v="8"/>
    <m/>
    <m/>
    <m/>
    <m/>
    <m/>
    <m/>
    <m/>
    <m/>
    <m/>
    <m/>
    <m/>
    <m/>
    <m/>
    <m/>
    <m/>
    <m/>
    <m/>
    <s v="Нарушений не было."/>
    <m/>
    <m/>
    <m/>
  </r>
  <r>
    <x v="5"/>
    <x v="3"/>
    <s v="РН-ЭН"/>
    <x v="132"/>
    <m/>
    <m/>
    <m/>
    <m/>
    <m/>
    <m/>
    <m/>
    <x v="4"/>
    <m/>
    <x v="3"/>
    <x v="8"/>
    <m/>
    <m/>
    <m/>
    <m/>
    <m/>
    <m/>
    <m/>
    <m/>
    <m/>
    <m/>
    <m/>
    <m/>
    <m/>
    <m/>
    <m/>
    <m/>
    <m/>
    <s v="Нарушений не было."/>
    <m/>
    <m/>
    <m/>
  </r>
  <r>
    <x v="5"/>
    <x v="3"/>
    <s v="РН-ЭН"/>
    <x v="132"/>
    <d v="1899-12-30T11:25:00"/>
    <d v="2014-06-02T00:00:00"/>
    <d v="1899-12-30T13:25:00"/>
    <d v="1899-12-30T02:00:00"/>
    <n v="1"/>
    <s v="АВ"/>
    <m/>
    <x v="3"/>
    <s v="Станок -качалка.Скв. 266."/>
    <x v="5"/>
    <x v="9"/>
    <s v="Станок -качалка.Скв. 266."/>
    <s v="М-е Украинское. В БУ сработал АВ. Перегруз"/>
    <n v="0.38700000000000001"/>
    <m/>
    <n v="0.38700000000000001"/>
    <s v="ПЭ"/>
    <m/>
    <m/>
    <m/>
    <m/>
    <m/>
    <m/>
    <m/>
    <m/>
    <s v="КП3"/>
    <s v="ПУ5"/>
    <m/>
    <n v="3"/>
    <n v="1"/>
    <m/>
    <m/>
  </r>
  <r>
    <x v="5"/>
    <x v="3"/>
    <s v="РН-ЭН"/>
    <x v="132"/>
    <d v="1899-12-30T19:30:00"/>
    <d v="2014-06-02T00:00:00"/>
    <d v="1899-12-30T21:25:00"/>
    <d v="1899-12-30T01:55:00"/>
    <n v="1"/>
    <m/>
    <m/>
    <x v="3"/>
    <s v="Станок -качалка.Скв. 225."/>
    <x v="5"/>
    <x v="9"/>
    <s v="Станок -качалка.Скв. 225."/>
    <s v="М-е Абино-Украинское. В БУ от АВ отломился провод. Сильная вибрация СК."/>
    <n v="5.2999999999999999E-2"/>
    <m/>
    <n v="5.2999999999999999E-2"/>
    <s v="ПЭ"/>
    <m/>
    <m/>
    <m/>
    <m/>
    <m/>
    <m/>
    <m/>
    <m/>
    <s v="КП3"/>
    <s v="ПУ5"/>
    <m/>
    <n v="3"/>
    <n v="1"/>
    <m/>
    <m/>
  </r>
  <r>
    <x v="5"/>
    <x v="3"/>
    <s v="РН-ЭН"/>
    <x v="133"/>
    <m/>
    <m/>
    <m/>
    <m/>
    <m/>
    <m/>
    <m/>
    <x v="4"/>
    <m/>
    <x v="3"/>
    <x v="8"/>
    <m/>
    <m/>
    <m/>
    <m/>
    <m/>
    <m/>
    <m/>
    <m/>
    <m/>
    <m/>
    <m/>
    <m/>
    <m/>
    <m/>
    <m/>
    <m/>
    <m/>
    <s v="Нарушений не было."/>
    <m/>
    <m/>
    <m/>
  </r>
  <r>
    <x v="5"/>
    <x v="3"/>
    <s v="РН-ЭН"/>
    <x v="134"/>
    <m/>
    <m/>
    <m/>
    <m/>
    <m/>
    <m/>
    <m/>
    <x v="4"/>
    <m/>
    <x v="3"/>
    <x v="8"/>
    <m/>
    <m/>
    <m/>
    <m/>
    <m/>
    <m/>
    <m/>
    <m/>
    <m/>
    <m/>
    <m/>
    <m/>
    <m/>
    <m/>
    <m/>
    <m/>
    <m/>
    <s v="Нарушений не было."/>
    <m/>
    <m/>
    <m/>
  </r>
  <r>
    <x v="5"/>
    <x v="3"/>
    <s v="РН-ЭН"/>
    <x v="134"/>
    <d v="1899-12-30T14:15:00"/>
    <d v="2014-06-04T00:00:00"/>
    <d v="1899-12-30T14:50:00"/>
    <d v="1899-12-30T00:35:00"/>
    <n v="1"/>
    <s v="Тепловое реле"/>
    <m/>
    <x v="3"/>
    <s v="Станок -качалка.Скв. 806."/>
    <x v="5"/>
    <x v="9"/>
    <s v="Станок -качалка.Скв. 806."/>
    <s v="М-е Зыбза. Сработало РТ. Перегруз."/>
    <n v="2.9000000000000001E-2"/>
    <m/>
    <n v="2.9000000000000001E-2"/>
    <s v="ПЭ"/>
    <m/>
    <m/>
    <m/>
    <m/>
    <m/>
    <m/>
    <m/>
    <m/>
    <s v="КП3"/>
    <s v="ПУ5"/>
    <m/>
    <n v="3"/>
    <n v="1"/>
    <m/>
    <m/>
  </r>
  <r>
    <x v="5"/>
    <x v="3"/>
    <s v="РН-ЭН"/>
    <x v="135"/>
    <m/>
    <m/>
    <m/>
    <m/>
    <m/>
    <m/>
    <m/>
    <x v="4"/>
    <m/>
    <x v="3"/>
    <x v="8"/>
    <m/>
    <m/>
    <m/>
    <m/>
    <m/>
    <m/>
    <m/>
    <m/>
    <m/>
    <m/>
    <m/>
    <m/>
    <m/>
    <m/>
    <m/>
    <m/>
    <m/>
    <s v="Нарушений не было."/>
    <m/>
    <m/>
    <m/>
  </r>
  <r>
    <x v="5"/>
    <x v="3"/>
    <s v="РН-ЭН"/>
    <x v="135"/>
    <d v="1899-12-30T12:00:00"/>
    <d v="2014-06-05T00:00:00"/>
    <d v="1899-12-30T13:30:00"/>
    <d v="1899-12-30T01:30:00"/>
    <n v="1"/>
    <s v="АВ"/>
    <m/>
    <x v="3"/>
    <s v="Станок -качалка.Скв. 450."/>
    <x v="5"/>
    <x v="9"/>
    <s v="Станок -качалка.Скв. 450."/>
    <s v="М-е Шептальское. ТП Ну-82-2п ф.2. Сработало фидерный автомат. Перегруз."/>
    <n v="0.1"/>
    <m/>
    <n v="0.1"/>
    <s v="ПЭ"/>
    <m/>
    <m/>
    <m/>
    <m/>
    <m/>
    <m/>
    <m/>
    <m/>
    <s v="КП3"/>
    <s v="ПУ5"/>
    <m/>
    <n v="3"/>
    <n v="1"/>
    <m/>
    <m/>
  </r>
  <r>
    <x v="5"/>
    <x v="3"/>
    <s v="РН-ЭН"/>
    <x v="135"/>
    <d v="1899-12-30T11:00:00"/>
    <d v="2014-06-05T00:00:00"/>
    <d v="1899-12-30T12:10:00"/>
    <d v="1899-12-30T01:10:00"/>
    <n v="1"/>
    <s v="АВ"/>
    <m/>
    <x v="3"/>
    <s v="Станок -качалка.Скв. 664."/>
    <x v="5"/>
    <x v="9"/>
    <s v="Станок -качалка.Скв. 664."/>
    <s v="М-е Ахтырско-Бугундырское.            ТП Бг-363-1 ф.1. Сработало РТ. Перегруз."/>
    <n v="0.1"/>
    <m/>
    <n v="0.1"/>
    <s v="ПЭ"/>
    <m/>
    <m/>
    <m/>
    <m/>
    <m/>
    <m/>
    <m/>
    <m/>
    <s v="КП3"/>
    <s v="ПУ5"/>
    <m/>
    <n v="3"/>
    <n v="1"/>
    <m/>
    <m/>
  </r>
  <r>
    <x v="5"/>
    <x v="3"/>
    <s v="РН-ЭН"/>
    <x v="136"/>
    <d v="1899-12-30T14:10:00"/>
    <s v="06.06.14г."/>
    <d v="1899-12-30T14:48:00"/>
    <d v="1899-12-30T00:38:00"/>
    <n v="5"/>
    <s v="МТЗ"/>
    <s v="АПВН, РПВН."/>
    <x v="5"/>
    <s v="ВЛ-6 кВ 523 от п/ст Х-52."/>
    <x v="2"/>
    <x v="2"/>
    <s v="РП-6 кВ № 54."/>
    <s v="Повреждения в сетях НЭСК. Устранили."/>
    <n v="0.20399999999999999"/>
    <n v="0.10199999999999999"/>
    <n v="0.30599999999999999"/>
    <s v="ТЧ"/>
    <n v="1986"/>
    <s v="Провод АС-95,ж/б опоры, ШФ-20"/>
    <s v=" - "/>
    <s v="2013 г."/>
    <s v=" - "/>
    <s v="2014 г."/>
    <s v=" - "/>
    <s v="2013 г."/>
    <s v="КП18"/>
    <s v="ПУ8"/>
    <m/>
    <s v="Нарушения во внешних сетях"/>
    <m/>
    <m/>
    <m/>
  </r>
  <r>
    <x v="5"/>
    <x v="3"/>
    <s v="РН-ЭН"/>
    <x v="137"/>
    <d v="1899-12-30T11:00:00"/>
    <s v="07.06.14г."/>
    <d v="1899-12-30T13:14:00"/>
    <d v="1899-12-30T02:14:00"/>
    <n v="1"/>
    <s v="Токовая отсечка"/>
    <s v="АПВН, РПВН"/>
    <x v="5"/>
    <s v="ВЛ-6 кВ №523 от п/ст Х-52 Приазовский ЭСУ."/>
    <x v="2"/>
    <x v="2"/>
    <s v="ВЛ-6 кВ №523 от п/ст Х-52 Приазовский ЭСУ."/>
    <s v="Разрушение изолятора на Р-105 СЭС НЭСК. Зашунтирован. Ремонт 09.06.14г."/>
    <n v="0.11700000000000001"/>
    <n v="5.8000000000000003E-2"/>
    <n v="0.17499999999999999"/>
    <s v="ТЧ"/>
    <n v="1986"/>
    <s v="Провод АС-95,ж/б опоры, ШФ-20"/>
    <s v=" - "/>
    <s v="2013 г."/>
    <s v=" - "/>
    <s v="2014 г."/>
    <s v=" - "/>
    <s v="2013 г."/>
    <s v="КП18"/>
    <s v="ПУ8"/>
    <m/>
    <s v="Сильный ветер (скорость выше расчетной)"/>
    <m/>
    <m/>
    <m/>
  </r>
  <r>
    <x v="5"/>
    <x v="3"/>
    <s v="РН-ЭН"/>
    <x v="137"/>
    <d v="1899-12-30T18:45:00"/>
    <s v="07.06.14г."/>
    <d v="1899-12-30T21:07:00"/>
    <d v="1899-12-30T02:22:00"/>
    <n v="4"/>
    <s v="МТЗ"/>
    <s v="АПВН, РПВН"/>
    <x v="2"/>
    <s v="ВЛ-6 кВ Бг-363 от РП-36 Бг Абинский ЭСУ."/>
    <x v="2"/>
    <x v="2"/>
    <s v="ВЛ-6 кВ Бг-363 от РП-36 Бг Абинский ЭСУ."/>
    <s v="Разрушение изолятора на РКТП ТП-Бг-363-2. Гроза. ВЛ включили в работу за исключением участка от Р-63 до Р-66 (без U ТП-Бг-363-2)."/>
    <n v="0.14499999999999999"/>
    <n v="7.2999999999999995E-2"/>
    <n v="0.218"/>
    <s v="Р"/>
    <n v="1979"/>
    <s v="Опорные изоляторы ИОР-10"/>
    <s v=" - "/>
    <s v="2013 г."/>
    <s v=" - "/>
    <s v="2014 г."/>
    <s v=" - "/>
    <s v="2012 г."/>
    <s v="КП11"/>
    <s v="ПУ8"/>
    <m/>
    <s v="Гроза"/>
    <m/>
    <m/>
    <m/>
  </r>
  <r>
    <x v="5"/>
    <x v="3"/>
    <s v="РН-ЭН"/>
    <x v="137"/>
    <d v="1899-12-30T21:07:00"/>
    <s v="08.06.14г."/>
    <d v="1899-12-30T01:52:00"/>
    <d v="1899-12-30T04:45:00"/>
    <n v="2"/>
    <s v="МТЗ"/>
    <s v="АПВН, РПВН"/>
    <x v="2"/>
    <s v="ВЛ-6 кВ Бг-363 от РП-36 Бг Абинский ЭСУ."/>
    <x v="2"/>
    <x v="2"/>
    <s v="Участок ВЛ-6 кВ Бг-363 (от Р-63 до Р-66) от РП-36 Бг Абинский ЭСУ."/>
    <s v="Замена изолятора на РКТП ТП-Бг-363-2."/>
    <n v="0.35699999999999998"/>
    <n v="0.17899999999999999"/>
    <n v="0.53600000000000003"/>
    <s v="Р"/>
    <n v="1979"/>
    <s v="Опорные изоляторы ИОР-10"/>
    <s v=" - "/>
    <s v="2013 г."/>
    <s v=" - "/>
    <s v="2014 г."/>
    <s v=" - "/>
    <s v="2012 г."/>
    <s v="КП11"/>
    <s v="ПУ8"/>
    <m/>
    <s v="Сильный ветер (скорость выше расчетной)"/>
    <m/>
    <m/>
    <m/>
  </r>
  <r>
    <x v="5"/>
    <x v="3"/>
    <s v="РН-ЭН"/>
    <x v="138"/>
    <m/>
    <m/>
    <m/>
    <m/>
    <m/>
    <m/>
    <m/>
    <x v="4"/>
    <m/>
    <x v="3"/>
    <x v="8"/>
    <m/>
    <m/>
    <m/>
    <m/>
    <m/>
    <m/>
    <m/>
    <m/>
    <m/>
    <m/>
    <m/>
    <m/>
    <m/>
    <m/>
    <m/>
    <m/>
    <m/>
    <s v="Нарушений не было."/>
    <m/>
    <m/>
    <m/>
  </r>
  <r>
    <x v="5"/>
    <x v="3"/>
    <s v="РН-ЭН"/>
    <x v="138"/>
    <d v="1899-12-30T11:05:00"/>
    <d v="2014-06-08T00:00:00"/>
    <d v="1899-12-30T13:30:00"/>
    <d v="1899-12-30T02:25:00"/>
    <n v="1"/>
    <s v="АВ"/>
    <m/>
    <x v="0"/>
    <s v="РЩ-0,4 кВ КТП -722/2п. "/>
    <x v="5"/>
    <x v="6"/>
    <s v="РЩ-0,4 кВ КТП -722/2п. "/>
    <s v="М-е Дыш. В РЩ-0,4 кВ подгорел вводной автомат. Перезаделали. "/>
    <n v="2.3980000000000001"/>
    <m/>
    <n v="2.3980000000000001"/>
    <s v="ЗА"/>
    <m/>
    <m/>
    <m/>
    <m/>
    <m/>
    <m/>
    <m/>
    <m/>
    <s v="КП11"/>
    <s v="ПУ8"/>
    <m/>
    <n v="1"/>
    <n v="1"/>
    <m/>
    <m/>
  </r>
  <r>
    <x v="5"/>
    <x v="3"/>
    <s v="РН-ЭН"/>
    <x v="332"/>
    <s v="10:46    12:50"/>
    <s v="09.06.14г."/>
    <s v="10:49   12:56"/>
    <d v="1899-12-30T00:09:00"/>
    <n v="1"/>
    <s v="Нет информации."/>
    <s v="Нет информации."/>
    <x v="5"/>
    <s v="ВЛ-10 кВ Ку-13 СЭС Кубаньэнерго"/>
    <x v="2"/>
    <x v="2"/>
    <s v="ВЛ-10 кВ Ку-13 СЭС Кубаньэнерго"/>
    <s v="Производство переключений для устранения неисправностей в своих сетях"/>
    <n v="0.05"/>
    <n v="0.03"/>
    <n v="8.2000000000000003E-2"/>
    <s v="ТЧ"/>
    <n v="2013"/>
    <s v=" ВЛ-6 кВ, провод АС-95 "/>
    <s v="н/д"/>
    <n v="2013"/>
    <s v=" - "/>
    <n v="2014"/>
    <s v=" - "/>
    <n v="2013"/>
    <s v="КП18"/>
    <s v="ПУ5"/>
    <m/>
    <s v="Нарушения во внешних сетях"/>
    <m/>
    <m/>
    <m/>
  </r>
  <r>
    <x v="5"/>
    <x v="3"/>
    <s v="РН-ЭН"/>
    <x v="333"/>
    <m/>
    <m/>
    <m/>
    <m/>
    <m/>
    <m/>
    <m/>
    <x v="4"/>
    <m/>
    <x v="3"/>
    <x v="8"/>
    <m/>
    <m/>
    <m/>
    <m/>
    <m/>
    <m/>
    <m/>
    <m/>
    <m/>
    <m/>
    <m/>
    <m/>
    <m/>
    <m/>
    <m/>
    <m/>
    <m/>
    <s v="Нарушений не было."/>
    <m/>
    <m/>
    <m/>
  </r>
  <r>
    <x v="5"/>
    <x v="3"/>
    <s v="РН-ЭН"/>
    <x v="333"/>
    <d v="1899-12-30T18:00:00"/>
    <d v="2014-06-10T00:00:00"/>
    <d v="1899-12-30T19:00:00"/>
    <d v="1899-12-30T01:00:00"/>
    <n v="1"/>
    <s v="АВ"/>
    <m/>
    <x v="3"/>
    <s v="Станок -качалка.Скв.125."/>
    <x v="5"/>
    <x v="9"/>
    <s v="Станок -качалка.Скв.125."/>
    <s v="М-е Абино-Украинское. ТП Ю-1-15 ф.3. Сработал фидерный автомат. (Штормовое предупреждение КМЯ 20)."/>
    <n v="0.04"/>
    <m/>
    <n v="0.04"/>
    <s v="ПЭ"/>
    <m/>
    <m/>
    <m/>
    <m/>
    <m/>
    <m/>
    <m/>
    <m/>
    <s v="КП11"/>
    <s v="ПУ5"/>
    <m/>
    <n v="3"/>
    <n v="1"/>
    <m/>
    <m/>
  </r>
  <r>
    <x v="5"/>
    <x v="3"/>
    <s v="РН-ЭН"/>
    <x v="334"/>
    <d v="1899-12-30T12:15:00"/>
    <d v="2014-06-11T00:00:00"/>
    <d v="1899-12-31T00:00:00"/>
    <d v="1899-12-30T11:45:00"/>
    <n v="58"/>
    <m/>
    <m/>
    <x v="2"/>
    <s v="СК, УЭЦН, УШВН. На шести месторождениях"/>
    <x v="5"/>
    <x v="9"/>
    <s v="СК, УЭЦН, УШВН. На шести месторождениях"/>
    <s v="Месторождения А.У., Вост. Сев., ЗГЯ, Украинское, Холмское, Шептальское.Отключения ВЛ, БУ, перегорание предохранителей, срабатывание тепловых реле. Гроза. Град. ШП КМЯ-5, 15, и 21 от 11.06.14г."/>
    <n v="16.75"/>
    <m/>
    <n v="16.75"/>
    <s v="ПЭ"/>
    <m/>
    <m/>
    <m/>
    <m/>
    <m/>
    <m/>
    <m/>
    <m/>
    <s v="КП11"/>
    <s v="ПУ8"/>
    <m/>
    <n v="3"/>
    <n v="1"/>
    <m/>
    <m/>
  </r>
  <r>
    <x v="5"/>
    <x v="3"/>
    <s v="РН-ЭН"/>
    <x v="18"/>
    <d v="1899-12-30T11:00:00"/>
    <s v="12.06.14г."/>
    <d v="1899-12-30T11:00:00"/>
    <s v="Кратковременная посадка"/>
    <n v="12"/>
    <s v="-"/>
    <s v="АПВУ"/>
    <x v="5"/>
    <s v="Сети &quot;Кубаньэнерго&quot;"/>
    <x v="4"/>
    <x v="2"/>
    <s v="-"/>
    <s v="М-е Дыш, Ключевое, Узун. Кратковременная посадка U в сетях &quot;Кубаньэнерго&quot;."/>
    <n v="3.07"/>
    <n v="1.548"/>
    <n v="4.6180000000000003"/>
    <s v="ТЧ"/>
    <s v=" - "/>
    <s v=" - "/>
    <s v=" - "/>
    <s v=" - "/>
    <s v=" - "/>
    <s v=" - "/>
    <s v=" - "/>
    <s v=" - "/>
    <s v="КП18"/>
    <s v="ПУ9"/>
    <m/>
    <s v="Нарушения во внешних сетях"/>
    <m/>
    <m/>
    <m/>
  </r>
  <r>
    <x v="5"/>
    <x v="3"/>
    <s v="РН-ЭН"/>
    <x v="18"/>
    <d v="1899-12-30T11:35:00"/>
    <d v="2014-06-12T00:00:00"/>
    <d v="1899-12-30T13:25:00"/>
    <d v="1899-12-30T01:50:00"/>
    <n v="1"/>
    <s v="АВ"/>
    <m/>
    <x v="3"/>
    <s v="Станок -качалка.Скв. 823."/>
    <x v="5"/>
    <x v="9"/>
    <s v="Станок -качалка.Скв. 823."/>
    <s v="М-е Зыбза. В БУ сгорела катушка МП."/>
    <n v="0.29499999999999998"/>
    <m/>
    <n v="0.29499999999999998"/>
    <s v="ПЭ"/>
    <m/>
    <m/>
    <m/>
    <m/>
    <m/>
    <m/>
    <m/>
    <m/>
    <s v="КП23"/>
    <s v="ПУ5"/>
    <m/>
    <n v="3"/>
    <n v="1"/>
    <m/>
    <m/>
  </r>
  <r>
    <x v="5"/>
    <x v="3"/>
    <s v="РН-ЭН"/>
    <x v="18"/>
    <d v="1899-12-30T11:35:00"/>
    <d v="2014-06-12T00:00:00"/>
    <d v="1899-12-30T16:10:00"/>
    <d v="1899-12-30T04:35:00"/>
    <n v="1"/>
    <s v="АВ"/>
    <m/>
    <x v="3"/>
    <s v="Станок -качалка.Скв. 33."/>
    <x v="5"/>
    <x v="9"/>
    <s v="Станок -качалка.Скв. 33."/>
    <s v="М-е Новодмитриевское. В БУ сгорела катушка МП."/>
    <n v="0.125"/>
    <m/>
    <n v="0.125"/>
    <s v="ПЭ"/>
    <m/>
    <m/>
    <m/>
    <m/>
    <m/>
    <m/>
    <m/>
    <m/>
    <s v="КП23"/>
    <s v="ПУ5"/>
    <m/>
    <n v="3"/>
    <n v="1"/>
    <m/>
    <m/>
  </r>
  <r>
    <x v="5"/>
    <x v="3"/>
    <s v="РН-ЭН"/>
    <x v="18"/>
    <d v="1899-12-30T22:22:00"/>
    <d v="2014-06-12T00:00:00"/>
    <d v="1899-12-30T22:55:00"/>
    <d v="1899-12-30T00:33:00"/>
    <n v="1"/>
    <s v="АВ"/>
    <m/>
    <x v="0"/>
    <s v="ВЛ-0,4 кВ от ТП-509 ф.3"/>
    <x v="5"/>
    <x v="2"/>
    <s v="ВЛ-0,4 кВ от ТП-509 ф.3"/>
    <s v="М-е Узун. В ТП сработал фидерный автомат. Перегруз."/>
    <n v="0.38900000000000001"/>
    <m/>
    <n v="0.38900000000000001"/>
    <s v="ТЧ"/>
    <m/>
    <m/>
    <m/>
    <m/>
    <m/>
    <m/>
    <m/>
    <m/>
    <s v="КП3"/>
    <s v="ПУ5"/>
    <m/>
    <n v="1"/>
    <n v="1"/>
    <m/>
    <m/>
  </r>
  <r>
    <x v="5"/>
    <x v="3"/>
    <s v="РН-ЭН"/>
    <x v="335"/>
    <m/>
    <m/>
    <m/>
    <m/>
    <m/>
    <m/>
    <m/>
    <x v="4"/>
    <m/>
    <x v="3"/>
    <x v="8"/>
    <m/>
    <m/>
    <m/>
    <m/>
    <m/>
    <m/>
    <m/>
    <m/>
    <m/>
    <m/>
    <m/>
    <m/>
    <m/>
    <m/>
    <m/>
    <m/>
    <m/>
    <s v="Нарушений не было."/>
    <m/>
    <m/>
    <m/>
  </r>
  <r>
    <x v="5"/>
    <x v="3"/>
    <s v="РН-ЭН"/>
    <x v="139"/>
    <d v="1899-12-30T21:42:00"/>
    <s v="14.06.14г."/>
    <d v="1899-12-30T21:42:00"/>
    <d v="1899-12-30T00:08:00"/>
    <n v="1"/>
    <s v="МТЗ"/>
    <s v="АПВУ"/>
    <x v="5"/>
    <s v="ВЛ-10 кВ НП-5 СЭС Кубаньэнерго"/>
    <x v="2"/>
    <x v="2"/>
    <s v="ВЛ-10 кВ НП-5 СЭС Кубаньэнерго"/>
    <s v="М-е Сладковско-Морозовское. После успешного АПВ появилась &quot;земля&quot; в сети. Славянские электросети отключили ВЛ и через 8 минут включили - &quot;земля&quot; исчезла. Через 5 минут после отключения, скважина была запитана от ДЭС. "/>
    <n v="5.6000000000000001E-2"/>
    <n v="2.8000000000000001E-2"/>
    <n v="8.3000000000000004E-2"/>
    <s v="ТЧ"/>
    <s v=" - "/>
    <s v=" - "/>
    <s v=" - "/>
    <s v=" - "/>
    <s v=" - "/>
    <s v=" - "/>
    <s v=" - "/>
    <s v=" - "/>
    <s v="КП18"/>
    <s v="ПУ8"/>
    <m/>
    <s v="Нарушения во внешних сетях"/>
    <m/>
    <m/>
    <m/>
  </r>
  <r>
    <x v="5"/>
    <x v="3"/>
    <s v="РН-ЭН"/>
    <x v="140"/>
    <d v="1899-12-30T10:57:00"/>
    <s v="15.06.14г."/>
    <d v="1899-12-30T13:25:00"/>
    <d v="1899-12-30T01:28:00"/>
    <n v="59"/>
    <s v="-"/>
    <s v="АПВН, РПВН"/>
    <x v="5"/>
    <s v="П/ст 110/35/6 кВ &quot;Абинская 110&quot; ЮЗЭС."/>
    <x v="0"/>
    <x v="0"/>
    <s v="МВ ВЛ-35 кВ &quot;Абинская 110-Мерчанская&quot;."/>
    <s v="На п/ст 110/35/6 кВ &quot;Абинская 110&quot; ЮЗЭС в 11.57 отключился МВ ВЛ-35 кВ &quot;Абинская 110-Мерчанская&quot;. Обесточилась п/ст 35/6 кВ &quot;Новоукраинская&quot;, п/ст 35/6 кВ &quot;Юлия&quot;, РП-8 Ну. В 12.50 подано питание на РП-8 Ну по ремонтной схеме, в 13.25 подано питание на п/ст 35/6 кВ &quot;Юлия&quot; по ремонтной схеме. В 15.08 восстановлена нормальная схема питания РП-8 Ну. В 22.23 восстановлена нормальная схема питания п/ст &quot;Юлия&quot;"/>
    <n v="9.1300000000000008"/>
    <n v="4.57"/>
    <n v="13.7"/>
    <s v="ТЧ"/>
    <s v=" - "/>
    <s v=" - "/>
    <s v=" - "/>
    <s v=" - "/>
    <s v=" - "/>
    <s v=" - "/>
    <s v=" - "/>
    <s v=" - "/>
    <s v="КП18"/>
    <s v="ПУ8"/>
    <m/>
    <s v="Нарушения во внешних сетях"/>
    <m/>
    <m/>
    <m/>
  </r>
  <r>
    <x v="5"/>
    <x v="3"/>
    <s v="РН-ЭН"/>
    <x v="140"/>
    <d v="1899-12-30T14:05:00"/>
    <d v="2014-06-15T00:00:00"/>
    <d v="1899-12-30T19:54:00"/>
    <d v="1899-12-30T05:49:00"/>
    <n v="1"/>
    <s v="АВ"/>
    <m/>
    <x v="3"/>
    <s v="Станок-качалка. Скв.30."/>
    <x v="5"/>
    <x v="9"/>
    <s v="Станок-качалка. Скв.30."/>
    <s v="Разрушение переднего подшипника ЭД. ЭД заменён."/>
    <n v="0.14699999999999999"/>
    <m/>
    <n v="0.14699999999999999"/>
    <s v="ПЭ"/>
    <m/>
    <m/>
    <m/>
    <m/>
    <m/>
    <m/>
    <m/>
    <m/>
    <s v="КП3"/>
    <s v="ПУ5"/>
    <m/>
    <n v="3"/>
    <n v="1"/>
    <m/>
    <m/>
  </r>
  <r>
    <x v="5"/>
    <x v="3"/>
    <s v="РН-ЭН"/>
    <x v="141"/>
    <d v="1899-12-30T11:00:00"/>
    <s v="16.06.14г."/>
    <d v="1899-12-30T11:10:00"/>
    <d v="1899-12-30T00:10:00"/>
    <n v="7"/>
    <s v="Нет информации."/>
    <s v="АПВН, РПВН"/>
    <x v="5"/>
    <s v="ВЛ-110 кВ ОАО Кубаньэнерго."/>
    <x v="1"/>
    <x v="2"/>
    <s v="Скважины Ключевого месторождения."/>
    <s v="Посадка U от ОАО Кубаньэнерго."/>
    <n v="0.90300000000000002"/>
    <n v="0.45200000000000001"/>
    <n v="1.355"/>
    <s v="ТЧ"/>
    <s v=" - "/>
    <s v=" - "/>
    <s v=" - "/>
    <s v=" - "/>
    <s v=" - "/>
    <s v=" - "/>
    <s v=" - "/>
    <s v=" - "/>
    <s v="КП18"/>
    <s v="ПУ8"/>
    <m/>
    <s v="Нарушения во внешних сетях"/>
    <m/>
    <m/>
    <m/>
  </r>
  <r>
    <x v="5"/>
    <x v="3"/>
    <s v="РН-ЭН"/>
    <x v="142"/>
    <m/>
    <m/>
    <m/>
    <m/>
    <m/>
    <m/>
    <m/>
    <x v="4"/>
    <m/>
    <x v="3"/>
    <x v="8"/>
    <m/>
    <m/>
    <m/>
    <m/>
    <m/>
    <m/>
    <m/>
    <m/>
    <m/>
    <m/>
    <m/>
    <m/>
    <m/>
    <m/>
    <m/>
    <m/>
    <m/>
    <s v="Нарушений не было."/>
    <m/>
    <m/>
    <m/>
  </r>
  <r>
    <x v="5"/>
    <x v="3"/>
    <s v="РН-ЭН"/>
    <x v="142"/>
    <d v="1899-12-30T05:25:00"/>
    <d v="2014-06-17T00:00:00"/>
    <d v="1899-12-30T06:05:00"/>
    <d v="1899-12-30T00:40:00"/>
    <n v="1"/>
    <m/>
    <m/>
    <x v="3"/>
    <s v="Станок-качалка. Скв.125."/>
    <x v="5"/>
    <x v="9"/>
    <s v="Станок-качалка. Скв.125."/>
    <s v="М-е Абино-Украинское. &quot;Авария&quot; станции управления БМС-1. "/>
    <n v="4.5999999999999999E-2"/>
    <m/>
    <n v="4.5999999999999999E-2"/>
    <s v="ПЭ"/>
    <m/>
    <m/>
    <m/>
    <m/>
    <m/>
    <m/>
    <m/>
    <m/>
    <s v="КП3"/>
    <s v="ПУ5"/>
    <m/>
    <n v="3"/>
    <n v="1"/>
    <m/>
    <m/>
  </r>
  <r>
    <x v="5"/>
    <x v="3"/>
    <s v="РН-ЭН"/>
    <x v="142"/>
    <d v="1899-12-30T12:10:00"/>
    <d v="2014-06-17T00:00:00"/>
    <d v="1899-12-30T12:45:00"/>
    <d v="1899-12-30T00:35:00"/>
    <n v="1"/>
    <s v="АВ"/>
    <m/>
    <x v="3"/>
    <s v="Станок-качалка. Скв.486."/>
    <x v="5"/>
    <x v="9"/>
    <s v="Станок-качалка. Скв.486."/>
    <s v="М-е Холмское. В борно ЭД отгорела жила кабеля."/>
    <n v="6.2E-2"/>
    <m/>
    <n v="6.2E-2"/>
    <s v="ПЭ"/>
    <m/>
    <m/>
    <m/>
    <m/>
    <m/>
    <m/>
    <m/>
    <m/>
    <s v="КП23"/>
    <s v="ПУ5"/>
    <m/>
    <n v="3"/>
    <n v="1"/>
    <m/>
    <m/>
  </r>
  <r>
    <x v="5"/>
    <x v="3"/>
    <s v="РН-ЭН"/>
    <x v="142"/>
    <d v="1899-12-30T15:00:00"/>
    <d v="2014-06-17T00:00:00"/>
    <d v="1899-12-30T17:40:00"/>
    <d v="1899-12-30T02:40:00"/>
    <n v="1"/>
    <s v="АВ"/>
    <m/>
    <x v="3"/>
    <s v="Станок-качалка. Скв.19."/>
    <x v="5"/>
    <x v="9"/>
    <s v="Станок-качалка. Скв.19."/>
    <s v="М-е Холмское. Сгорела катушка МП."/>
    <n v="4.2999999999999997E-2"/>
    <m/>
    <n v="4.2999999999999997E-2"/>
    <s v="ПЭ"/>
    <m/>
    <m/>
    <m/>
    <m/>
    <m/>
    <m/>
    <m/>
    <m/>
    <s v="КП23"/>
    <s v="ПУ5"/>
    <m/>
    <n v="3"/>
    <n v="1"/>
    <m/>
    <m/>
  </r>
  <r>
    <x v="5"/>
    <x v="3"/>
    <s v="РН-ЭН"/>
    <x v="143"/>
    <m/>
    <m/>
    <m/>
    <m/>
    <m/>
    <m/>
    <m/>
    <x v="4"/>
    <m/>
    <x v="3"/>
    <x v="8"/>
    <m/>
    <m/>
    <m/>
    <m/>
    <m/>
    <m/>
    <m/>
    <m/>
    <m/>
    <m/>
    <m/>
    <m/>
    <m/>
    <m/>
    <m/>
    <m/>
    <m/>
    <s v="Нарушений не было."/>
    <m/>
    <m/>
    <m/>
  </r>
  <r>
    <x v="5"/>
    <x v="3"/>
    <s v="РН-ЭН"/>
    <x v="144"/>
    <m/>
    <m/>
    <m/>
    <m/>
    <m/>
    <m/>
    <m/>
    <x v="4"/>
    <m/>
    <x v="3"/>
    <x v="8"/>
    <m/>
    <m/>
    <m/>
    <m/>
    <m/>
    <m/>
    <m/>
    <m/>
    <m/>
    <m/>
    <m/>
    <m/>
    <m/>
    <m/>
    <m/>
    <m/>
    <m/>
    <s v="Нарушений не было."/>
    <m/>
    <m/>
    <m/>
  </r>
  <r>
    <x v="5"/>
    <x v="3"/>
    <s v="РН-ЭН"/>
    <x v="144"/>
    <d v="1899-12-30T09:45:00"/>
    <d v="2014-06-19T00:00:00"/>
    <d v="1899-12-30T09:50:00"/>
    <d v="1899-12-30T00:05:00"/>
    <n v="1"/>
    <m/>
    <m/>
    <x v="3"/>
    <s v="УЭЦН.Скв. 1-я Южно-Морозовская"/>
    <x v="5"/>
    <x v="9"/>
    <s v="УЭЦН.Скв. 1-я Южно-Морозовская"/>
    <s v="М-е Сладковско-Морозовское. Неустановленными лицами поврежден ЯРВ.Произведён ремонт."/>
    <n v="5.8000000000000003E-2"/>
    <m/>
    <n v="5.8000000000000003E-2"/>
    <s v="ПЭ"/>
    <m/>
    <m/>
    <m/>
    <m/>
    <m/>
    <m/>
    <m/>
    <m/>
    <s v="КП22"/>
    <s v="ПУ5"/>
    <m/>
    <n v="2"/>
    <n v="1"/>
    <m/>
    <m/>
  </r>
  <r>
    <x v="5"/>
    <x v="3"/>
    <s v="РН-ЭН"/>
    <x v="145"/>
    <d v="1899-12-30T21:17:00"/>
    <s v="20.06.14г."/>
    <s v="  23:59 "/>
    <d v="1899-12-30T02:42:00"/>
    <n v="3"/>
    <s v="Нет информации."/>
    <s v="АПВН, РПВН"/>
    <x v="5"/>
    <s v="ВЛ-10 кВ НП-5 СЭС Кубаньэнерго"/>
    <x v="2"/>
    <x v="2"/>
    <s v="ВЛ-10 кВ НП-5 СЭС Кубаньэнерго"/>
    <s v="М-е Сладковско-Морозовское.            Отключение ВЛ-10 НП-5. ШП КМЯ №24."/>
    <n v="3.5000000000000003E-2"/>
    <n v="1.7999999999999999E-2"/>
    <n v="5.2999999999999999E-2"/>
    <s v="ТЧ"/>
    <s v=" - "/>
    <s v=" - "/>
    <s v=" - "/>
    <s v=" - "/>
    <s v=" - "/>
    <s v=" - "/>
    <s v=" - "/>
    <s v=" - "/>
    <s v="КП18"/>
    <s v="ПУ8"/>
    <m/>
    <s v="Нарушения во внешних сетях"/>
    <m/>
    <m/>
    <m/>
  </r>
  <r>
    <x v="5"/>
    <x v="3"/>
    <s v="РН-ЭН"/>
    <x v="145"/>
    <d v="1899-12-30T15:15:00"/>
    <d v="2014-06-20T00:00:00"/>
    <d v="1899-12-30T16:15:00"/>
    <d v="1899-12-30T01:00:00"/>
    <n v="1"/>
    <s v="АВ"/>
    <m/>
    <x v="3"/>
    <s v="Станок-качалка. Скв.628."/>
    <x v="5"/>
    <x v="9"/>
    <s v="Станок-качалка. Скв.628."/>
    <s v="М-е ЗГЯ. Сработал фидерный автомат."/>
    <n v="5.3999999999999999E-2"/>
    <m/>
    <n v="5.3999999999999999E-2"/>
    <s v="ПЭ"/>
    <m/>
    <m/>
    <m/>
    <m/>
    <m/>
    <m/>
    <m/>
    <m/>
    <s v="КП3"/>
    <s v="ПУ5"/>
    <m/>
    <n v="3"/>
    <n v="1"/>
    <m/>
    <m/>
  </r>
  <r>
    <x v="5"/>
    <x v="3"/>
    <s v="РН-ЭН"/>
    <x v="146"/>
    <m/>
    <m/>
    <m/>
    <m/>
    <m/>
    <m/>
    <m/>
    <x v="4"/>
    <m/>
    <x v="3"/>
    <x v="8"/>
    <m/>
    <m/>
    <m/>
    <m/>
    <m/>
    <m/>
    <m/>
    <m/>
    <m/>
    <m/>
    <m/>
    <m/>
    <m/>
    <m/>
    <m/>
    <m/>
    <m/>
    <s v="Нарушений не было."/>
    <m/>
    <m/>
    <m/>
  </r>
  <r>
    <x v="5"/>
    <x v="3"/>
    <s v="РН-ЭН"/>
    <x v="147"/>
    <m/>
    <m/>
    <m/>
    <m/>
    <m/>
    <m/>
    <m/>
    <x v="4"/>
    <m/>
    <x v="3"/>
    <x v="8"/>
    <m/>
    <m/>
    <m/>
    <m/>
    <m/>
    <m/>
    <m/>
    <m/>
    <m/>
    <m/>
    <m/>
    <m/>
    <m/>
    <m/>
    <m/>
    <m/>
    <m/>
    <s v="Нарушений не было."/>
    <m/>
    <m/>
    <m/>
  </r>
  <r>
    <x v="5"/>
    <x v="3"/>
    <s v="РН-ЭН"/>
    <x v="148"/>
    <m/>
    <m/>
    <m/>
    <m/>
    <m/>
    <m/>
    <m/>
    <x v="4"/>
    <m/>
    <x v="3"/>
    <x v="8"/>
    <m/>
    <m/>
    <m/>
    <m/>
    <m/>
    <m/>
    <m/>
    <m/>
    <m/>
    <m/>
    <m/>
    <m/>
    <m/>
    <m/>
    <m/>
    <m/>
    <m/>
    <s v="Нарушений не было."/>
    <m/>
    <m/>
    <m/>
  </r>
  <r>
    <x v="5"/>
    <x v="3"/>
    <s v="РН-ЭН"/>
    <x v="149"/>
    <m/>
    <m/>
    <m/>
    <m/>
    <m/>
    <m/>
    <m/>
    <x v="4"/>
    <m/>
    <x v="3"/>
    <x v="8"/>
    <m/>
    <m/>
    <m/>
    <m/>
    <m/>
    <m/>
    <m/>
    <m/>
    <m/>
    <m/>
    <m/>
    <m/>
    <m/>
    <m/>
    <m/>
    <m/>
    <m/>
    <s v="Нарушений не было."/>
    <m/>
    <m/>
    <m/>
  </r>
  <r>
    <x v="5"/>
    <x v="3"/>
    <s v="РН-ЭН"/>
    <x v="150"/>
    <m/>
    <m/>
    <m/>
    <m/>
    <m/>
    <m/>
    <m/>
    <x v="4"/>
    <m/>
    <x v="3"/>
    <x v="8"/>
    <m/>
    <m/>
    <m/>
    <m/>
    <m/>
    <m/>
    <m/>
    <m/>
    <m/>
    <m/>
    <m/>
    <m/>
    <m/>
    <m/>
    <m/>
    <m/>
    <m/>
    <s v="Нарушений не было."/>
    <m/>
    <m/>
    <m/>
  </r>
  <r>
    <x v="5"/>
    <x v="3"/>
    <s v="РН-ЭН"/>
    <x v="151"/>
    <m/>
    <m/>
    <m/>
    <m/>
    <m/>
    <m/>
    <m/>
    <x v="4"/>
    <m/>
    <x v="3"/>
    <x v="8"/>
    <m/>
    <m/>
    <m/>
    <m/>
    <m/>
    <m/>
    <m/>
    <m/>
    <m/>
    <m/>
    <m/>
    <m/>
    <m/>
    <m/>
    <m/>
    <m/>
    <m/>
    <s v="Нарушений не было."/>
    <m/>
    <m/>
    <m/>
  </r>
  <r>
    <x v="5"/>
    <x v="3"/>
    <s v="РН-ЭН"/>
    <x v="151"/>
    <d v="1899-12-30T13:30:00"/>
    <d v="2014-06-26T00:00:00"/>
    <d v="1899-12-30T13:50:00"/>
    <d v="1899-12-30T00:20:00"/>
    <n v="1"/>
    <s v="Тепловое реле"/>
    <m/>
    <x v="3"/>
    <s v="Станок-качалка. Скв.266."/>
    <x v="5"/>
    <x v="9"/>
    <s v="Станок-качалка. Скв.266."/>
    <s v="М-е Украинское. В БУ сработало тепловое реле. Перегруз"/>
    <n v="6.3E-2"/>
    <m/>
    <n v="6.3E-2"/>
    <s v="ПЭ"/>
    <m/>
    <m/>
    <m/>
    <m/>
    <m/>
    <m/>
    <m/>
    <m/>
    <s v="КП3"/>
    <s v="ПУ5"/>
    <m/>
    <n v="3"/>
    <n v="1"/>
    <m/>
    <m/>
  </r>
  <r>
    <x v="5"/>
    <x v="3"/>
    <s v="РН-ЭН"/>
    <x v="151"/>
    <d v="1899-12-30T21:25:00"/>
    <d v="2014-06-26T00:00:00"/>
    <d v="1899-12-31T00:00:00"/>
    <d v="1899-12-30T02:35:00"/>
    <n v="6"/>
    <s v="АВ"/>
    <m/>
    <x v="2"/>
    <s v="ВЛ-0,4 кВ от ТП-Зп-92-2 ф.1 и ф.2."/>
    <x v="5"/>
    <x v="2"/>
    <s v="ВЛ-0,4 кВ от ТП-Зп-92-2 ф.1 и ф.2."/>
    <s v="М-е Азовское. Сработали фидерные АВ. ВЛ включению не поддаются. Сильные заросли. Поиск и ремонт повреждения на 27.06.14г. П НЯ-10 от 26.06.14г. "/>
    <n v="0.71199999999999997"/>
    <m/>
    <n v="0.71199999999999997"/>
    <s v="ТЧ"/>
    <m/>
    <m/>
    <m/>
    <m/>
    <m/>
    <m/>
    <m/>
    <m/>
    <s v="КП19"/>
    <s v="ПУ8"/>
    <m/>
    <n v="3"/>
    <n v="1"/>
    <m/>
    <m/>
  </r>
  <r>
    <x v="5"/>
    <x v="3"/>
    <s v="РН-ЭН"/>
    <x v="152"/>
    <m/>
    <m/>
    <m/>
    <m/>
    <m/>
    <m/>
    <m/>
    <x v="4"/>
    <m/>
    <x v="3"/>
    <x v="8"/>
    <m/>
    <m/>
    <m/>
    <m/>
    <m/>
    <m/>
    <m/>
    <m/>
    <m/>
    <m/>
    <m/>
    <m/>
    <m/>
    <m/>
    <m/>
    <m/>
    <m/>
    <s v="Нарушений не было."/>
    <m/>
    <m/>
    <m/>
  </r>
  <r>
    <x v="5"/>
    <x v="3"/>
    <s v="РН-ЭН"/>
    <x v="152"/>
    <d v="1899-12-30T08:35:00"/>
    <d v="2014-06-27T00:00:00"/>
    <d v="1899-12-30T09:50:00"/>
    <d v="1899-12-30T01:15:00"/>
    <n v="1"/>
    <s v="Тепловое реле"/>
    <m/>
    <x v="3"/>
    <s v="Станок-качалка. Скв.266."/>
    <x v="5"/>
    <x v="9"/>
    <s v="Станок-качалка. Скв.266."/>
    <s v="М-е Украинское. В БУ сработало тепловое реле. Перегруз. Заменили РТ."/>
    <n v="0.189"/>
    <m/>
    <n v="0.189"/>
    <s v="ПЭ"/>
    <m/>
    <m/>
    <m/>
    <m/>
    <m/>
    <m/>
    <m/>
    <m/>
    <s v="КП23"/>
    <s v="ПУ8"/>
    <m/>
    <n v="3"/>
    <n v="1"/>
    <m/>
    <m/>
  </r>
  <r>
    <x v="5"/>
    <x v="3"/>
    <s v="РН-ЭН"/>
    <x v="152"/>
    <d v="1899-12-30T13:30:00"/>
    <d v="2014-06-27T00:00:00"/>
    <d v="1899-12-30T14:00:00"/>
    <d v="1899-12-30T00:30:00"/>
    <n v="1"/>
    <s v="Тепловое реле"/>
    <m/>
    <x v="3"/>
    <s v="Станок-качалка. Скв.97."/>
    <x v="5"/>
    <x v="9"/>
    <s v="Станок-качалка. Скв.97."/>
    <s v="М-е Ключевое. В БУ сработало тепловое реле. Перегруз."/>
    <n v="0.106"/>
    <m/>
    <n v="0.106"/>
    <s v="ПЭ"/>
    <m/>
    <m/>
    <m/>
    <m/>
    <m/>
    <m/>
    <m/>
    <m/>
    <s v="КП3"/>
    <s v="ПУ5"/>
    <m/>
    <n v="1"/>
    <n v="1"/>
    <m/>
    <m/>
  </r>
  <r>
    <x v="5"/>
    <x v="3"/>
    <s v="РН-ЭН"/>
    <x v="152"/>
    <d v="1899-12-30T09:40:00"/>
    <d v="2014-06-27T00:00:00"/>
    <d v="1899-12-30T10:30:00"/>
    <d v="1899-12-30T00:50:00"/>
    <n v="1"/>
    <s v="АВ"/>
    <m/>
    <x v="3"/>
    <s v="Станок-качалка. Скв.628."/>
    <x v="5"/>
    <x v="9"/>
    <s v="Станок-качалка. Скв.628."/>
    <s v="М-е Зыбза. В БУ сработал вводной автомат."/>
    <n v="4.9000000000000002E-2"/>
    <m/>
    <n v="4.9000000000000002E-2"/>
    <s v="ПЭ"/>
    <m/>
    <m/>
    <m/>
    <m/>
    <m/>
    <m/>
    <m/>
    <m/>
    <s v="КП3"/>
    <s v="ПУ5"/>
    <m/>
    <n v="3"/>
    <n v="1"/>
    <m/>
    <m/>
  </r>
  <r>
    <x v="5"/>
    <x v="3"/>
    <s v="РН-ЭН"/>
    <x v="152"/>
    <d v="1899-12-30T00:00:00"/>
    <d v="2014-06-27T00:00:00"/>
    <d v="1899-12-30T13:00:00"/>
    <d v="1899-12-30T13:00:00"/>
    <n v="6"/>
    <s v="АВ"/>
    <m/>
    <x v="2"/>
    <s v="ВЛ-0,4 кВ от ТП-Зп-92-2 ф.1 и ф.2."/>
    <x v="5"/>
    <x v="2"/>
    <s v="ВЛ-0,4 кВ от ТП-Зп-92-2 ф.1 и ф.2."/>
    <s v="М-е Азовское. Падение деревьев, схлёсты проводов. ф-1 включили в 10.10, ф-2 включили в 13.00. Ураганный ветер. ШП НЯ-10 от 26.06.14г."/>
    <n v="3.5470000000000002"/>
    <m/>
    <n v="3.5470000000000002"/>
    <s v="ТЧ"/>
    <m/>
    <m/>
    <m/>
    <m/>
    <m/>
    <m/>
    <m/>
    <m/>
    <s v="КП19"/>
    <s v="ПУ8"/>
    <m/>
    <n v="3"/>
    <n v="1"/>
    <m/>
    <m/>
  </r>
  <r>
    <x v="5"/>
    <x v="3"/>
    <s v="РН-ЭН"/>
    <x v="152"/>
    <d v="1899-12-30T20:50:00"/>
    <d v="2014-06-27T00:00:00"/>
    <d v="1899-12-30T21:30:00"/>
    <d v="1899-12-30T00:40:00"/>
    <n v="1"/>
    <s v="Тепловое реле"/>
    <m/>
    <x v="3"/>
    <s v="Станок-качалка. Скв.196."/>
    <x v="5"/>
    <x v="9"/>
    <s v="Станок-качалка. Скв.196."/>
    <s v="М-е Ключевое. В БУ сработало тепловое реле. Перегруз."/>
    <n v="0.14799999999999999"/>
    <m/>
    <n v="0.14799999999999999"/>
    <s v="ПЭ"/>
    <m/>
    <m/>
    <m/>
    <m/>
    <m/>
    <m/>
    <m/>
    <m/>
    <s v="КП3"/>
    <s v="ПУ5"/>
    <m/>
    <n v="1"/>
    <n v="1"/>
    <m/>
    <m/>
  </r>
  <r>
    <x v="5"/>
    <x v="3"/>
    <s v="РН-ЭН"/>
    <x v="153"/>
    <d v="1899-12-30T00:00:00"/>
    <s v="28.06.14г."/>
    <d v="1899-12-30T01:33:00"/>
    <d v="1899-12-30T01:33:00"/>
    <n v="22"/>
    <s v="МТЗ"/>
    <s v="РПНУ (АПВ-нет)"/>
    <x v="2"/>
    <s v="ВЛ-6 кВ Ну-83 от РП-8 Ну Абинский ЭСУ."/>
    <x v="2"/>
    <x v="2"/>
    <s v="ВЛ-6 кВ Ну-83 от РП-8 Ну Абинский ЭСУ."/>
    <s v="М-е Украинское, Абино-Украинское. Гроза."/>
    <n v="3.4239999999999999"/>
    <n v="1.712"/>
    <n v="5.1360000000000001"/>
    <s v="ТЧ"/>
    <n v="1960"/>
    <s v="ВЛ-6 кВ, АС-95, опоры ж/б и метал., ШФ-10,ШФ-20"/>
    <s v=" - "/>
    <s v="2013 г."/>
    <s v=" - "/>
    <s v="2014 г."/>
    <s v=" - "/>
    <s v="2006 г."/>
    <s v="КП11"/>
    <s v="ПУ5"/>
    <m/>
    <s v="Гроза"/>
    <m/>
    <m/>
    <m/>
  </r>
  <r>
    <x v="5"/>
    <x v="3"/>
    <s v="РН-ЭН"/>
    <x v="154"/>
    <m/>
    <m/>
    <m/>
    <m/>
    <m/>
    <m/>
    <m/>
    <x v="4"/>
    <m/>
    <x v="3"/>
    <x v="8"/>
    <m/>
    <m/>
    <m/>
    <m/>
    <m/>
    <m/>
    <m/>
    <m/>
    <m/>
    <m/>
    <m/>
    <m/>
    <m/>
    <m/>
    <m/>
    <m/>
    <m/>
    <s v="Нарушений не было."/>
    <m/>
    <m/>
    <m/>
  </r>
  <r>
    <x v="5"/>
    <x v="3"/>
    <s v="РН-ЭН"/>
    <x v="154"/>
    <d v="1899-12-30T10:10:00"/>
    <d v="2014-06-29T00:00:00"/>
    <d v="1899-12-30T11:40:00"/>
    <d v="1899-12-30T01:30:00"/>
    <n v="1"/>
    <s v="АВ"/>
    <m/>
    <x v="1"/>
    <s v="ВЛ-0,4 кВ от ТП-Нс-1-1 ф.7"/>
    <x v="5"/>
    <x v="2"/>
    <s v="ВЛ-0,4 кВ от ТП-Нс-1-1 ф.7"/>
    <s v="М-е Ключевое. Сработал фидерный АВ. Экскаватор ООО СКС &quot;Дорога&quot; оборвал провод ВЛ-0,4кВ. "/>
    <n v="0.14699999999999999"/>
    <m/>
    <n v="0.14699999999999999"/>
    <s v="ТЧ"/>
    <m/>
    <m/>
    <m/>
    <m/>
    <m/>
    <m/>
    <m/>
    <m/>
    <s v="КП22"/>
    <s v="ПУ8"/>
    <m/>
    <n v="1"/>
    <n v="1"/>
    <m/>
    <m/>
  </r>
  <r>
    <x v="5"/>
    <x v="3"/>
    <s v="РН-ЭН"/>
    <x v="155"/>
    <m/>
    <m/>
    <m/>
    <m/>
    <m/>
    <m/>
    <m/>
    <x v="4"/>
    <m/>
    <x v="3"/>
    <x v="8"/>
    <m/>
    <m/>
    <m/>
    <m/>
    <m/>
    <m/>
    <m/>
    <m/>
    <m/>
    <m/>
    <m/>
    <m/>
    <m/>
    <m/>
    <m/>
    <m/>
    <m/>
    <s v="Нарушений не было."/>
    <m/>
    <m/>
    <m/>
  </r>
  <r>
    <x v="6"/>
    <x v="3"/>
    <s v="РН-ЭН"/>
    <x v="156"/>
    <m/>
    <m/>
    <m/>
    <m/>
    <m/>
    <m/>
    <m/>
    <x v="4"/>
    <m/>
    <x v="3"/>
    <x v="8"/>
    <m/>
    <m/>
    <m/>
    <m/>
    <m/>
    <m/>
    <m/>
    <m/>
    <m/>
    <m/>
    <m/>
    <m/>
    <m/>
    <m/>
    <m/>
    <m/>
    <m/>
    <s v="Нарушений не было."/>
    <m/>
    <m/>
    <m/>
  </r>
  <r>
    <x v="6"/>
    <x v="3"/>
    <s v="РН-ЭН"/>
    <x v="157"/>
    <m/>
    <m/>
    <m/>
    <m/>
    <m/>
    <m/>
    <m/>
    <x v="4"/>
    <m/>
    <x v="3"/>
    <x v="8"/>
    <m/>
    <m/>
    <m/>
    <m/>
    <m/>
    <m/>
    <m/>
    <m/>
    <m/>
    <m/>
    <m/>
    <m/>
    <m/>
    <m/>
    <m/>
    <m/>
    <m/>
    <s v="Нарушений не было."/>
    <m/>
    <m/>
    <m/>
  </r>
  <r>
    <x v="6"/>
    <x v="3"/>
    <s v="РН-ЭН"/>
    <x v="157"/>
    <d v="1899-12-30T14:40:00"/>
    <d v="2014-07-02T00:00:00"/>
    <d v="1899-12-30T15:03:00"/>
    <d v="1899-12-30T00:23:00"/>
    <n v="1"/>
    <s v="АВ"/>
    <m/>
    <x v="0"/>
    <s v="ВЛ-0,4 кВ от ТП-171-8 ф-2."/>
    <x v="5"/>
    <x v="2"/>
    <s v="ВЛ-0,4 кВ от ТП-171-8 ф-2."/>
    <s v="М-е Троицко-Анастасиевское. В ТП сработал фидерный АВ. Простой УЭЦН скв. 1816."/>
    <n v="0.22600000000000001"/>
    <m/>
    <n v="0.22600000000000001"/>
    <s v="ТЧ"/>
    <m/>
    <m/>
    <m/>
    <m/>
    <m/>
    <m/>
    <m/>
    <m/>
    <s v="КП25"/>
    <s v="ПУ5"/>
    <m/>
    <n v="2"/>
    <n v="1"/>
    <m/>
    <m/>
  </r>
  <r>
    <x v="6"/>
    <x v="3"/>
    <s v="РН-ЭН"/>
    <x v="157"/>
    <d v="1899-12-30T14:35:00"/>
    <d v="2014-07-02T00:00:00"/>
    <d v="1899-12-30T15:10:00"/>
    <d v="1899-12-30T00:35:00"/>
    <n v="1"/>
    <m/>
    <m/>
    <x v="3"/>
    <s v="Станок -качалка.Скв. 82."/>
    <x v="5"/>
    <x v="9"/>
    <s v="Станок -качалка.Скв. 82."/>
    <s v="М-е Зыбза. В БУ сгорела ТРН. Заменили."/>
    <n v="4.2999999999999997E-2"/>
    <m/>
    <n v="4.2999999999999997E-2"/>
    <s v="ПЭ"/>
    <m/>
    <m/>
    <m/>
    <m/>
    <m/>
    <m/>
    <m/>
    <m/>
    <s v="КП23"/>
    <s v="ПУ5"/>
    <m/>
    <n v="3"/>
    <n v="1"/>
    <m/>
    <m/>
  </r>
  <r>
    <x v="6"/>
    <x v="3"/>
    <s v="РН-ЭН"/>
    <x v="19"/>
    <m/>
    <m/>
    <m/>
    <m/>
    <m/>
    <m/>
    <m/>
    <x v="4"/>
    <m/>
    <x v="3"/>
    <x v="8"/>
    <m/>
    <m/>
    <m/>
    <m/>
    <m/>
    <m/>
    <m/>
    <m/>
    <m/>
    <m/>
    <m/>
    <m/>
    <m/>
    <m/>
    <m/>
    <m/>
    <m/>
    <s v="Нарушений не было."/>
    <m/>
    <m/>
    <m/>
  </r>
  <r>
    <x v="6"/>
    <x v="3"/>
    <s v="РН-ЭН"/>
    <x v="19"/>
    <d v="1899-12-30T09:20:00"/>
    <d v="2014-07-03T00:00:00"/>
    <d v="1899-12-30T12:00:00"/>
    <d v="1899-12-30T02:40:00"/>
    <n v="6"/>
    <s v="АВ"/>
    <m/>
    <x v="2"/>
    <s v="ВЛ-0,4 кВ от ТП-Ну-82-1 ф.5"/>
    <x v="5"/>
    <x v="2"/>
    <s v="ВЛ-0,4 кВ от ТП-Ну-82-1 ф.5"/>
    <s v="М-е Украинское. Обрыв вязки на опоре 1/2. Последствия сильных ветров."/>
    <n v="0.40899999999999997"/>
    <m/>
    <n v="0.40899999999999997"/>
    <s v="ТЧ"/>
    <m/>
    <m/>
    <m/>
    <m/>
    <m/>
    <m/>
    <m/>
    <m/>
    <s v="КП12"/>
    <s v="ПУ8"/>
    <m/>
    <n v="3"/>
    <n v="1"/>
    <m/>
    <m/>
  </r>
  <r>
    <x v="6"/>
    <x v="3"/>
    <s v="РН-ЭН"/>
    <x v="158"/>
    <m/>
    <m/>
    <m/>
    <m/>
    <m/>
    <m/>
    <m/>
    <x v="4"/>
    <m/>
    <x v="3"/>
    <x v="8"/>
    <m/>
    <m/>
    <m/>
    <m/>
    <m/>
    <m/>
    <m/>
    <m/>
    <m/>
    <m/>
    <m/>
    <m/>
    <m/>
    <m/>
    <m/>
    <m/>
    <m/>
    <s v="Нарушений не было."/>
    <m/>
    <m/>
    <m/>
  </r>
  <r>
    <x v="6"/>
    <x v="3"/>
    <s v="РН-ЭН"/>
    <x v="158"/>
    <d v="1899-12-30T06:30:00"/>
    <d v="2014-07-04T00:00:00"/>
    <d v="1899-12-30T07:10:00"/>
    <d v="1899-12-30T00:40:00"/>
    <n v="2"/>
    <s v="АВ"/>
    <m/>
    <x v="3"/>
    <s v="Станок -качалка.Скв. 132, 375."/>
    <x v="5"/>
    <x v="9"/>
    <s v="Станок -качалка.Скв. 132, 375."/>
    <s v="М-е Новодмитриевское. Гроза. КМЯ-25 от 04.07.14г."/>
    <n v="0.105"/>
    <m/>
    <n v="0.105"/>
    <s v="ПЭ"/>
    <m/>
    <m/>
    <m/>
    <m/>
    <m/>
    <m/>
    <m/>
    <m/>
    <s v="КП11"/>
    <s v="ПУ5"/>
    <m/>
    <n v="3"/>
    <n v="1"/>
    <m/>
    <m/>
  </r>
  <r>
    <x v="6"/>
    <x v="3"/>
    <s v="РН-ЭН"/>
    <x v="159"/>
    <m/>
    <m/>
    <m/>
    <m/>
    <m/>
    <m/>
    <m/>
    <x v="4"/>
    <m/>
    <x v="3"/>
    <x v="8"/>
    <m/>
    <m/>
    <m/>
    <m/>
    <m/>
    <m/>
    <m/>
    <m/>
    <m/>
    <m/>
    <m/>
    <m/>
    <m/>
    <m/>
    <m/>
    <m/>
    <m/>
    <s v="Нарушений не было."/>
    <m/>
    <m/>
    <m/>
  </r>
  <r>
    <x v="6"/>
    <x v="3"/>
    <s v="РН-ЭН"/>
    <x v="160"/>
    <m/>
    <m/>
    <m/>
    <m/>
    <m/>
    <m/>
    <m/>
    <x v="4"/>
    <m/>
    <x v="3"/>
    <x v="8"/>
    <m/>
    <m/>
    <m/>
    <m/>
    <m/>
    <m/>
    <m/>
    <m/>
    <m/>
    <m/>
    <m/>
    <m/>
    <m/>
    <m/>
    <m/>
    <m/>
    <m/>
    <s v="Нарушений не было."/>
    <m/>
    <m/>
    <m/>
  </r>
  <r>
    <x v="6"/>
    <x v="3"/>
    <s v="РН-ЭН"/>
    <x v="160"/>
    <d v="1899-12-30T10:00:00"/>
    <d v="2014-07-06T00:00:00"/>
    <d v="1899-12-30T13:00:00"/>
    <d v="1899-12-30T03:00:00"/>
    <n v="1"/>
    <s v="Тепловое реле"/>
    <m/>
    <x v="3"/>
    <s v="Станок -качалка.Скв. 33."/>
    <x v="5"/>
    <x v="9"/>
    <s v="Станок -качалка.Скв. 33."/>
    <s v="М-е Новодмитриевское. Перегруз."/>
    <n v="0.16"/>
    <m/>
    <n v="0.16"/>
    <s v="ПЭ"/>
    <m/>
    <m/>
    <m/>
    <m/>
    <m/>
    <m/>
    <m/>
    <m/>
    <s v="КП3"/>
    <s v="ПУ5"/>
    <m/>
    <n v="3"/>
    <n v="1"/>
    <m/>
    <m/>
  </r>
  <r>
    <x v="6"/>
    <x v="3"/>
    <s v="РН-ЭН"/>
    <x v="161"/>
    <m/>
    <m/>
    <m/>
    <m/>
    <m/>
    <m/>
    <m/>
    <x v="4"/>
    <m/>
    <x v="3"/>
    <x v="8"/>
    <m/>
    <m/>
    <m/>
    <m/>
    <m/>
    <m/>
    <m/>
    <m/>
    <m/>
    <m/>
    <m/>
    <m/>
    <m/>
    <m/>
    <m/>
    <m/>
    <m/>
    <s v="Нарушений не было."/>
    <m/>
    <m/>
    <m/>
  </r>
  <r>
    <x v="6"/>
    <x v="3"/>
    <s v="РН-ЭН"/>
    <x v="161"/>
    <d v="1899-12-30T10:45:00"/>
    <d v="2014-07-07T00:00:00"/>
    <d v="1899-12-30T11:40:00"/>
    <d v="1899-12-30T00:55:00"/>
    <n v="1"/>
    <s v="Тепловое реле"/>
    <m/>
    <x v="3"/>
    <s v="Станок -качалка.Скв. 225."/>
    <x v="5"/>
    <x v="9"/>
    <s v="Станок -качалка.Скв. 225."/>
    <s v="М-е Абино-Украинское. В БУ обломился провод катушки МП. Вибрация СК."/>
    <n v="4.2000000000000003E-2"/>
    <m/>
    <n v="4.2000000000000003E-2"/>
    <s v="ПЭ"/>
    <m/>
    <m/>
    <m/>
    <m/>
    <m/>
    <m/>
    <m/>
    <m/>
    <s v="КП23"/>
    <s v="ПУ5"/>
    <m/>
    <n v="3"/>
    <n v="1"/>
    <m/>
    <m/>
  </r>
  <r>
    <x v="6"/>
    <x v="3"/>
    <s v="РН-ЭН"/>
    <x v="162"/>
    <m/>
    <m/>
    <m/>
    <m/>
    <m/>
    <m/>
    <m/>
    <x v="4"/>
    <m/>
    <x v="3"/>
    <x v="8"/>
    <m/>
    <m/>
    <m/>
    <m/>
    <m/>
    <m/>
    <m/>
    <m/>
    <m/>
    <m/>
    <m/>
    <m/>
    <m/>
    <m/>
    <m/>
    <m/>
    <m/>
    <s v="Нарушений не было."/>
    <m/>
    <m/>
    <m/>
  </r>
  <r>
    <x v="6"/>
    <x v="3"/>
    <s v="РН-ЭН"/>
    <x v="162"/>
    <d v="1899-12-30T13:00:00"/>
    <d v="2014-07-08T00:00:00"/>
    <d v="1899-12-30T15:00:00"/>
    <d v="1899-12-30T02:00:00"/>
    <n v="2"/>
    <s v="АВ"/>
    <m/>
    <x v="0"/>
    <s v="РЩ-0,4кВ КТП 6/0,4 кВ № Нд-61-4"/>
    <x v="5"/>
    <x v="6"/>
    <s v="РЩ-0,4кВ КТП 6/0,4 кВ № Нд-61-4"/>
    <s v="М-е Новодмитриевское. В РЩ-0,4 кВ подгорел вводной автомат. Перезаделали. "/>
    <n v="0.26700000000000002"/>
    <m/>
    <n v="0.26700000000000002"/>
    <s v="ЗА"/>
    <m/>
    <m/>
    <m/>
    <m/>
    <m/>
    <m/>
    <m/>
    <m/>
    <s v="КП23"/>
    <s v="ПУ5"/>
    <m/>
    <n v="3"/>
    <n v="1"/>
    <m/>
    <m/>
  </r>
  <r>
    <x v="6"/>
    <x v="3"/>
    <s v="РН-ЭН"/>
    <x v="162"/>
    <d v="1899-12-30T21:05:00"/>
    <d v="2014-07-08T00:00:00"/>
    <d v="1899-12-30T21:30:00"/>
    <d v="1899-12-30T00:25:00"/>
    <n v="1"/>
    <s v="АВ"/>
    <m/>
    <x v="3"/>
    <s v="Станок -качалка.Скв. 128."/>
    <x v="5"/>
    <x v="9"/>
    <s v="Станок -качалка.Скв. 128."/>
    <s v="М-е Ахтырско-Бугундырское. В БУ сгорела катушка МП. Произведена замена."/>
    <n v="7.6999999999999999E-2"/>
    <m/>
    <n v="7.6999999999999999E-2"/>
    <s v="ПЭ"/>
    <m/>
    <m/>
    <m/>
    <m/>
    <m/>
    <m/>
    <m/>
    <m/>
    <s v="КП23"/>
    <s v="ПУ5"/>
    <m/>
    <n v="3"/>
    <n v="1"/>
    <m/>
    <m/>
  </r>
  <r>
    <x v="6"/>
    <x v="3"/>
    <s v="РН-ЭН"/>
    <x v="163"/>
    <d v="1899-12-30T15:30:00"/>
    <s v="09.07.14г."/>
    <d v="1899-12-30T17:40:00"/>
    <d v="1899-12-30T02:10:00"/>
    <n v="5"/>
    <m/>
    <m/>
    <x v="0"/>
    <s v="ВЛ-6 кВ Бг-362 Абинский ЭСУ"/>
    <x v="2"/>
    <x v="2"/>
    <s v="ВЛ-6 кВ Бг-362 Абинский ЭСУ"/>
    <s v=" М-е Ахтырско-Бугундырское. При осмотре ВЛ обнаружен повреждённый изолятор на разъединителе Р-42 фаза С. Выведен в ремонт уч-к от Р-41 до Р-43. Произведена замена повреждённого изолятора."/>
    <n v="0.32"/>
    <n v="0.16700000000000001"/>
    <n v="0.48699999999999999"/>
    <s v="И"/>
    <n v="1950"/>
    <s v="РЛНД-10"/>
    <s v=" - "/>
    <s v="2013 г."/>
    <s v=" - "/>
    <s v="2014 г."/>
    <s v=" - "/>
    <s v="2008 г."/>
    <s v="КП11"/>
    <s v="ПУ8"/>
    <m/>
    <m/>
    <m/>
    <m/>
    <m/>
  </r>
  <r>
    <x v="6"/>
    <x v="3"/>
    <s v="РН-ЭН"/>
    <x v="164"/>
    <m/>
    <m/>
    <m/>
    <m/>
    <m/>
    <m/>
    <m/>
    <x v="4"/>
    <m/>
    <x v="3"/>
    <x v="8"/>
    <m/>
    <m/>
    <m/>
    <m/>
    <m/>
    <m/>
    <m/>
    <m/>
    <m/>
    <m/>
    <m/>
    <m/>
    <m/>
    <m/>
    <m/>
    <m/>
    <m/>
    <s v="Нарушений не было."/>
    <m/>
    <m/>
    <m/>
  </r>
  <r>
    <x v="6"/>
    <x v="3"/>
    <s v="РН-ЭН"/>
    <x v="165"/>
    <m/>
    <m/>
    <m/>
    <m/>
    <m/>
    <m/>
    <m/>
    <x v="4"/>
    <m/>
    <x v="3"/>
    <x v="8"/>
    <m/>
    <m/>
    <m/>
    <m/>
    <m/>
    <m/>
    <m/>
    <m/>
    <m/>
    <m/>
    <m/>
    <m/>
    <m/>
    <m/>
    <m/>
    <m/>
    <m/>
    <s v="Нарушений не было."/>
    <m/>
    <m/>
    <m/>
  </r>
  <r>
    <x v="6"/>
    <x v="3"/>
    <s v="РН-ЭН"/>
    <x v="165"/>
    <d v="1899-12-30T17:00:00"/>
    <d v="2014-07-11T00:00:00"/>
    <d v="1899-12-30T19:00:00"/>
    <d v="1899-12-30T02:00:00"/>
    <n v="8"/>
    <s v="АВ"/>
    <m/>
    <x v="0"/>
    <s v="ВЛ-0,4 кВ от ТП Бг-112-2 ф.1 и Чм-523-4 ф.1."/>
    <x v="5"/>
    <x v="2"/>
    <s v="ВЛ-0,4 кВ от ТП Бг-112-2 ф.1 и Чм-523-4 ф.1."/>
    <s v="М-е Бугундырь, Холмское и ЗГЯ. В обоих ТП выбило автоматы фидеров 0.4 кВ. Включили. Норм. Одновременный запуск скважин."/>
    <n v="0.81299999999999994"/>
    <m/>
    <n v="0.81299999999999994"/>
    <s v="ЗА"/>
    <m/>
    <m/>
    <m/>
    <m/>
    <m/>
    <m/>
    <m/>
    <m/>
    <s v="КП24"/>
    <s v="ПУ5"/>
    <m/>
    <n v="3"/>
    <n v="1"/>
    <m/>
    <m/>
  </r>
  <r>
    <x v="6"/>
    <x v="3"/>
    <s v="РН-ЭН"/>
    <x v="165"/>
    <d v="1899-12-30T19:00:00"/>
    <d v="2014-07-11T00:00:00"/>
    <d v="1899-12-31T00:00:00"/>
    <d v="1899-12-30T05:00:00"/>
    <n v="1"/>
    <s v="АВ"/>
    <m/>
    <x v="3"/>
    <s v="Станок -качалка.Скв. 154."/>
    <x v="5"/>
    <x v="9"/>
    <s v="Станок -качалка.Скв. 154."/>
    <s v="М-е ЗГЯ. В БУ сгорела катушка МП. Произведена замена."/>
    <n v="0.19400000000000001"/>
    <m/>
    <n v="0.19400000000000001"/>
    <s v="ПЭ"/>
    <m/>
    <m/>
    <m/>
    <m/>
    <m/>
    <m/>
    <m/>
    <m/>
    <s v="КП23"/>
    <s v="ПУ5"/>
    <m/>
    <n v="3"/>
    <n v="1"/>
    <m/>
    <m/>
  </r>
  <r>
    <x v="6"/>
    <x v="3"/>
    <s v="РН-ЭН"/>
    <x v="165"/>
    <d v="1899-12-30T23:30:00"/>
    <d v="2014-07-11T00:00:00"/>
    <d v="1899-12-31T00:00:00"/>
    <d v="1899-12-30T00:30:00"/>
    <n v="1"/>
    <s v="АВ"/>
    <m/>
    <x v="3"/>
    <s v="Станок -качалка.Скв. 93."/>
    <x v="5"/>
    <x v="9"/>
    <s v="Станок -качалка.Скв. 93."/>
    <s v="М-е Холмское. В барно ЭД отгорела одна жила кабеля. Перезаделали. Норм."/>
    <n v="0.02"/>
    <m/>
    <n v="0.02"/>
    <s v="ПЭ"/>
    <m/>
    <m/>
    <m/>
    <m/>
    <m/>
    <m/>
    <m/>
    <m/>
    <s v="КП23"/>
    <s v="ПУ8"/>
    <m/>
    <n v="3"/>
    <n v="1"/>
    <m/>
    <m/>
  </r>
  <r>
    <x v="6"/>
    <x v="3"/>
    <s v="РН-ЭН"/>
    <x v="166"/>
    <m/>
    <m/>
    <m/>
    <m/>
    <m/>
    <m/>
    <m/>
    <x v="4"/>
    <m/>
    <x v="3"/>
    <x v="8"/>
    <m/>
    <m/>
    <m/>
    <m/>
    <m/>
    <m/>
    <m/>
    <m/>
    <m/>
    <m/>
    <m/>
    <m/>
    <m/>
    <m/>
    <m/>
    <m/>
    <m/>
    <s v="Нарушений не было."/>
    <m/>
    <m/>
    <m/>
  </r>
  <r>
    <x v="6"/>
    <x v="3"/>
    <s v="РН-ЭН"/>
    <x v="167"/>
    <m/>
    <m/>
    <m/>
    <m/>
    <m/>
    <m/>
    <m/>
    <x v="4"/>
    <m/>
    <x v="3"/>
    <x v="8"/>
    <m/>
    <m/>
    <m/>
    <m/>
    <m/>
    <m/>
    <m/>
    <m/>
    <m/>
    <m/>
    <m/>
    <m/>
    <m/>
    <m/>
    <m/>
    <m/>
    <m/>
    <s v="Нарушений не было."/>
    <m/>
    <m/>
    <m/>
  </r>
  <r>
    <x v="6"/>
    <x v="3"/>
    <s v="РН-ЭН"/>
    <x v="167"/>
    <d v="1899-12-30T12:55:00"/>
    <d v="2014-07-13T00:00:00"/>
    <d v="1899-12-30T14:40:00"/>
    <d v="1899-12-30T01:45:00"/>
    <n v="1"/>
    <s v="АВ"/>
    <m/>
    <x v="3"/>
    <s v="Станок -качалка.Скв. 154."/>
    <x v="5"/>
    <x v="9"/>
    <s v="Станок -качалка.Скв. 154."/>
    <s v="М-е Зыбза. В БУ сгорел МП. Произведена замена. НЯ №7 от 13.07.14г."/>
    <n v="7.0999999999999994E-2"/>
    <m/>
    <n v="7.0999999999999994E-2"/>
    <s v="ПЭ"/>
    <m/>
    <m/>
    <m/>
    <m/>
    <m/>
    <m/>
    <m/>
    <m/>
    <s v="КП11"/>
    <s v="ПУ5"/>
    <m/>
    <n v="3"/>
    <n v="1"/>
    <m/>
    <m/>
  </r>
  <r>
    <x v="6"/>
    <x v="3"/>
    <s v="РН-ЭН"/>
    <x v="168"/>
    <d v="1899-12-30T10:00:00"/>
    <s v="14.07.14г."/>
    <d v="1899-12-30T10:18:00"/>
    <d v="1899-12-30T00:18:00"/>
    <n v="1"/>
    <s v="МТЗ"/>
    <s v="АПВН, РПВУ"/>
    <x v="0"/>
    <s v="ВЛ-6 кВ № 175 Приазовский ЭСУ"/>
    <x v="2"/>
    <x v="2"/>
    <s v="ВЛ-6 кВ № 175 Приазовский ЭСУ"/>
    <s v=" На ПП-8 сработал ВВ-1. Произведён осмотр участка ВЛ-6кВ №175 от ПП-8 до РП-75, а также ВЛ-6кВ №171 и 75 от РП-75. Видимых повреждений не обнаружено."/>
    <n v="0.21099999999999999"/>
    <n v="0.104"/>
    <n v="0.315"/>
    <s v="ТЧ"/>
    <n v="1986"/>
    <s v="ВЛ-6 кВ, АС-70, опоры ж/б,  ШФ-20"/>
    <s v=" - "/>
    <s v="2013 г."/>
    <s v=" - "/>
    <s v="2014 г."/>
    <s v=" - "/>
    <s v="2012 г."/>
    <s v="КП11"/>
    <s v="ПУ8"/>
    <m/>
    <m/>
    <m/>
    <m/>
    <m/>
  </r>
  <r>
    <x v="6"/>
    <x v="3"/>
    <s v="РН-ЭН"/>
    <x v="169"/>
    <m/>
    <m/>
    <m/>
    <m/>
    <m/>
    <m/>
    <m/>
    <x v="4"/>
    <m/>
    <x v="3"/>
    <x v="8"/>
    <m/>
    <m/>
    <m/>
    <m/>
    <m/>
    <m/>
    <m/>
    <m/>
    <m/>
    <m/>
    <m/>
    <m/>
    <m/>
    <m/>
    <m/>
    <m/>
    <m/>
    <s v="Нарушений не было."/>
    <m/>
    <m/>
    <m/>
  </r>
  <r>
    <x v="6"/>
    <x v="3"/>
    <s v="РН-ЭН"/>
    <x v="169"/>
    <d v="1899-12-30T03:45:00"/>
    <d v="2014-07-15T00:00:00"/>
    <d v="1899-12-30T04:23:00"/>
    <d v="1899-12-30T00:38:00"/>
    <n v="1"/>
    <s v="АВ"/>
    <m/>
    <x v="0"/>
    <s v="ВЛ-0,4 кВ от ТП Кл-514-5п ф.3."/>
    <x v="5"/>
    <x v="2"/>
    <s v="ВЛ-0,4 кВ от ТП Кл-514-5п ф.3."/>
    <s v="М-е Дыш. ТП Кл-514-5п ф.3. Сработал фидерный автомат."/>
    <n v="1.4239999999999999"/>
    <m/>
    <n v="1.4239999999999999"/>
    <s v="ТЧ"/>
    <m/>
    <m/>
    <m/>
    <m/>
    <m/>
    <m/>
    <m/>
    <m/>
    <s v="КП25"/>
    <s v="ПУ5"/>
    <m/>
    <n v="1"/>
    <n v="1"/>
    <m/>
    <m/>
  </r>
  <r>
    <x v="6"/>
    <x v="3"/>
    <s v="РН-ЭН"/>
    <x v="170"/>
    <m/>
    <m/>
    <m/>
    <m/>
    <m/>
    <m/>
    <m/>
    <x v="4"/>
    <m/>
    <x v="3"/>
    <x v="8"/>
    <m/>
    <m/>
    <m/>
    <m/>
    <m/>
    <m/>
    <m/>
    <m/>
    <m/>
    <m/>
    <m/>
    <m/>
    <m/>
    <m/>
    <m/>
    <m/>
    <m/>
    <s v="Нарушений не было."/>
    <m/>
    <m/>
    <m/>
  </r>
  <r>
    <x v="6"/>
    <x v="3"/>
    <s v="РН-ЭН"/>
    <x v="171"/>
    <d v="1899-12-30T13:35:00"/>
    <s v="17.07.14г."/>
    <d v="1899-12-30T14:58:00"/>
    <d v="1899-12-30T01:23:00"/>
    <n v="26"/>
    <s v="МТЗ"/>
    <s v="РПНУ (АПВ-нет)"/>
    <x v="2"/>
    <s v="ВЛ-6 кВ Ну-82 от РП-8 Ну Абинский ЭСУ"/>
    <x v="2"/>
    <x v="2"/>
    <s v="ВЛ-6 кВ Ну-82 от РП-8 Ну Абинский ЭСУ"/>
    <s v="М-е Украинское, Шептальское. Гроза."/>
    <n v="1.2050000000000001"/>
    <n v="0.59299999999999997"/>
    <n v="1.798"/>
    <s v="ТЧ"/>
    <n v="1957"/>
    <s v="Провод АС-95, изоляторы ШФ-10 и ШФ-20, опоры комбинирован-ные металлические и ж/б"/>
    <s v=" - "/>
    <s v="2013 г."/>
    <s v=" - "/>
    <s v="2014 г."/>
    <s v=" - "/>
    <s v="2008 г."/>
    <s v="КП11"/>
    <s v="ПУ8"/>
    <m/>
    <m/>
    <m/>
    <m/>
    <m/>
  </r>
  <r>
    <x v="6"/>
    <x v="3"/>
    <s v="РН-ЭН"/>
    <x v="172"/>
    <d v="1899-12-30T04:40:00"/>
    <s v="18.07.14г."/>
    <d v="1899-12-30T04:40:00"/>
    <s v="Кратковременная посадка"/>
    <n v="15"/>
    <s v="-"/>
    <s v="АПВУ"/>
    <x v="5"/>
    <s v="Сети &quot;Кубаньэнерго&quot;"/>
    <x v="4"/>
    <x v="2"/>
    <s v="-"/>
    <s v="М-е Ахтырско-Бугундырское, Холмское, Зыбза. Кратковременная посадка U в сетях &quot;Кубаньэнерго&quot;. Гроза."/>
    <n v="1.1499999999999999"/>
    <n v="0.57499999999999996"/>
    <n v="1.7250000000000001"/>
    <s v="ТЧ"/>
    <s v=" - "/>
    <s v=" - "/>
    <s v=" - "/>
    <s v=" - "/>
    <s v=" - "/>
    <s v=" - "/>
    <s v=" - "/>
    <s v=" - "/>
    <s v="КП18"/>
    <s v="ПУ5"/>
    <m/>
    <m/>
    <m/>
    <m/>
    <m/>
  </r>
  <r>
    <x v="6"/>
    <x v="3"/>
    <s v="РН-ЭН"/>
    <x v="173"/>
    <d v="1899-12-30T00:00:00"/>
    <s v="19.07.14г."/>
    <d v="1899-12-30T00:45:00"/>
    <d v="1899-12-30T00:45:00"/>
    <n v="1"/>
    <s v="МТЗ"/>
    <s v="АПВН, РПВН"/>
    <x v="2"/>
    <s v="ВЛ-6кВ №171 Приазовский ЭСУ"/>
    <x v="2"/>
    <x v="2"/>
    <s v="ВЛ-6кВ №171 Приазовский ЭСУ"/>
    <s v="М-е Анастасиевско-Троицкое. На РКТП-171-1 разрушен изолятор. Поизведена замена."/>
    <n v="3.4000000000000002E-2"/>
    <n v="1.7000000000000001E-2"/>
    <n v="5.0999999999999997E-2"/>
    <s v="И"/>
    <n v="1976"/>
    <s v="Опорно-стержневой изолятор С-4-80"/>
    <s v=" - "/>
    <s v="2013 г."/>
    <s v=" - "/>
    <s v="2014 г."/>
    <s v=" - "/>
    <s v="2013 г."/>
    <s v="КП11"/>
    <s v="ПУ8"/>
    <m/>
    <m/>
    <m/>
    <m/>
    <m/>
  </r>
  <r>
    <x v="6"/>
    <x v="3"/>
    <s v="РН-ЭН"/>
    <x v="173"/>
    <d v="1899-12-30T00:00:00"/>
    <d v="2014-07-19T00:00:00"/>
    <d v="1899-12-30T00:55:00"/>
    <d v="1899-12-30T00:55:00"/>
    <n v="8"/>
    <m/>
    <m/>
    <x v="2"/>
    <s v="РЩ-0,4кВ КТП 6/0,4 кВ № Хл-211-2"/>
    <x v="5"/>
    <x v="6"/>
    <s v="РЩ-0,4кВ КТП 6/0,4 кВ № Хл-211-2"/>
    <s v="М-е Зыбза. В РЩ-0,4кВ сгорел главный АВ. Заменили. Гроза."/>
    <n v="0.39700000000000002"/>
    <m/>
    <n v="0.39700000000000002"/>
    <s v="ЗА"/>
    <m/>
    <m/>
    <m/>
    <m/>
    <m/>
    <m/>
    <m/>
    <m/>
    <s v="КП23"/>
    <s v="ПУ5"/>
    <m/>
    <n v="3"/>
    <n v="1"/>
    <m/>
    <m/>
  </r>
  <r>
    <x v="6"/>
    <x v="3"/>
    <s v="РН-ЭН"/>
    <x v="174"/>
    <m/>
    <m/>
    <m/>
    <m/>
    <m/>
    <m/>
    <m/>
    <x v="4"/>
    <m/>
    <x v="3"/>
    <x v="8"/>
    <m/>
    <m/>
    <m/>
    <m/>
    <m/>
    <m/>
    <m/>
    <m/>
    <m/>
    <m/>
    <m/>
    <m/>
    <m/>
    <m/>
    <m/>
    <m/>
    <m/>
    <s v="Нарушений не было."/>
    <m/>
    <m/>
    <m/>
  </r>
  <r>
    <x v="6"/>
    <x v="3"/>
    <s v="РН-ЭН"/>
    <x v="175"/>
    <m/>
    <m/>
    <m/>
    <m/>
    <m/>
    <m/>
    <m/>
    <x v="4"/>
    <m/>
    <x v="3"/>
    <x v="8"/>
    <m/>
    <m/>
    <m/>
    <m/>
    <m/>
    <m/>
    <m/>
    <m/>
    <m/>
    <m/>
    <m/>
    <m/>
    <m/>
    <m/>
    <m/>
    <m/>
    <m/>
    <s v="Нарушений не было."/>
    <m/>
    <m/>
    <m/>
  </r>
  <r>
    <x v="6"/>
    <x v="3"/>
    <s v="РН-ЭН"/>
    <x v="175"/>
    <d v="1899-12-30T10:50:00"/>
    <d v="2014-07-21T00:00:00"/>
    <d v="1899-12-30T11:20:00"/>
    <d v="1899-12-30T00:30:00"/>
    <n v="1"/>
    <s v="Тепловое реле"/>
    <m/>
    <x v="3"/>
    <s v="Станок -качалка.Скв. 266."/>
    <x v="5"/>
    <x v="9"/>
    <s v="Станок -качалка.Скв. 266."/>
    <s v="М-е Украинское. Сработало тепловое реле. Разбалансировка ШГН. Перегруз."/>
    <n v="5.5E-2"/>
    <m/>
    <n v="5.5E-2"/>
    <s v="ПЭ"/>
    <m/>
    <m/>
    <m/>
    <m/>
    <m/>
    <m/>
    <m/>
    <m/>
    <s v="КП3"/>
    <s v="ПУ5"/>
    <m/>
    <n v="3"/>
    <n v="1"/>
    <m/>
    <m/>
  </r>
  <r>
    <x v="6"/>
    <x v="3"/>
    <s v="РН-ЭН"/>
    <x v="176"/>
    <d v="1899-12-30T08:50:00"/>
    <s v="22.07.14г."/>
    <d v="1899-12-30T09:00:00"/>
    <d v="1899-12-30T00:10:00"/>
    <n v="2"/>
    <m/>
    <m/>
    <x v="5"/>
    <s v="ВЛ-6 кВ Ку-9 СЭС Кубаньэнерго."/>
    <x v="2"/>
    <x v="2"/>
    <s v="ВЛ-6 кВ Ку-9 СЭС Кубаньэнерго."/>
    <s v="М-е Чумаковское. ВЛ отключена персоналом Кубаньэнерго планово по заявке Кубаньводхоза для чистки трассы. Оперативные службы ОАО &quot;НГТ-Энергия&quot; не были поставлены в известность об отключении."/>
    <n v="0.18090000000000003"/>
    <n v="8.9100000000000013E-2"/>
    <n v="0.27"/>
    <s v="ТЧ"/>
    <n v="2013"/>
    <s v=" ВЛ-6 кВ, провод АС-95 "/>
    <s v="н/д"/>
    <s v="2013 г."/>
    <s v=" - "/>
    <s v="2014 г."/>
    <s v=" - "/>
    <s v="2013 г."/>
    <s v="КП18"/>
    <s v="ПУ8"/>
    <m/>
    <m/>
    <m/>
    <m/>
    <m/>
  </r>
  <r>
    <x v="6"/>
    <x v="3"/>
    <s v="РН-ЭН"/>
    <x v="176"/>
    <d v="1899-12-30T13:30:00"/>
    <s v="22.07.14г."/>
    <d v="1899-12-30T14:28:00"/>
    <d v="1899-12-30T00:58:00"/>
    <n v="39"/>
    <s v="МТЗ"/>
    <s v="АПВН, РПВУ"/>
    <x v="2"/>
    <s v="ВЛ-6 кВ Ну-83 от РП-8 Ну Абинский ЭСУ."/>
    <x v="2"/>
    <x v="2"/>
    <s v="ВЛ-6 кВ Ну-2 Абинский ЭСУ от ПС 35/6 кВ &quot;Новоукраинская&quot; ЮЗЭС Кубаньэнерго."/>
    <s v="М-е Абино-Украинское, Украинское, Шептальское. Разрушение изоляторов на Р-96 ВЛ-6 кВ Ну-83 Абинского ЭСУ. ВЛ-6 кВ Ну-81 и Ну-82 включили в работу. Гроза. ШП НЯ-13 от 22.07.14г."/>
    <n v="1.5939300000000001"/>
    <n v="0.78507000000000005"/>
    <n v="2.379"/>
    <s v="И"/>
    <n v="1958"/>
    <s v="Опорно-стержневые изоляторы С-4-80"/>
    <s v="н/д"/>
    <s v="2013 г."/>
    <s v=" - "/>
    <s v="2014 г."/>
    <s v=" - "/>
    <s v="2010 г."/>
    <s v="КП11"/>
    <s v="ПУ8"/>
    <m/>
    <m/>
    <m/>
    <m/>
    <m/>
  </r>
  <r>
    <x v="6"/>
    <x v="3"/>
    <s v="РН-ЭН"/>
    <x v="176"/>
    <d v="1899-12-30T13:30:00"/>
    <s v="22.07.14г."/>
    <d v="1899-12-30T17:20:00"/>
    <d v="1899-12-30T03:50:00"/>
    <n v="9"/>
    <s v="МТЗ"/>
    <s v="РПВН (АПВ-нет)"/>
    <x v="2"/>
    <s v="ВЛ-6 кВ Ну-83 от РП-8 Ну Абинский ЭСУ."/>
    <x v="2"/>
    <x v="2"/>
    <s v="ВЛ-6 кВ Ну-83 от РП-8 Ну Абинский ЭСУ."/>
    <s v="М-е Абино-Украинское. Разрушение изоляторов на Р-96. Гроза. ШП НЯ-13 от 22.07.14г. Произведена замена дефектных изоляторов."/>
    <n v="6.9351700000000012"/>
    <n v="3.4158300000000006"/>
    <n v="10.351000000000001"/>
    <s v="И"/>
    <n v="1958"/>
    <s v="Опорно-стержневые изоляторы С-4-80"/>
    <s v="н/д"/>
    <s v="2013 г."/>
    <s v=" - "/>
    <s v="2014 г."/>
    <s v=" - "/>
    <s v="2010 г."/>
    <s v="КП11"/>
    <s v="ПУ8"/>
    <m/>
    <m/>
    <m/>
    <m/>
    <m/>
  </r>
  <r>
    <x v="6"/>
    <x v="3"/>
    <s v="РН-ЭН"/>
    <x v="177"/>
    <m/>
    <m/>
    <m/>
    <m/>
    <m/>
    <m/>
    <m/>
    <x v="4"/>
    <m/>
    <x v="3"/>
    <x v="8"/>
    <m/>
    <m/>
    <m/>
    <m/>
    <m/>
    <m/>
    <m/>
    <m/>
    <m/>
    <m/>
    <m/>
    <m/>
    <m/>
    <m/>
    <m/>
    <m/>
    <m/>
    <s v="Нарушений не было."/>
    <m/>
    <m/>
    <m/>
  </r>
  <r>
    <x v="6"/>
    <x v="3"/>
    <s v="РН-ЭН"/>
    <x v="178"/>
    <m/>
    <m/>
    <m/>
    <m/>
    <m/>
    <m/>
    <m/>
    <x v="4"/>
    <m/>
    <x v="3"/>
    <x v="8"/>
    <m/>
    <m/>
    <m/>
    <m/>
    <m/>
    <m/>
    <m/>
    <m/>
    <m/>
    <m/>
    <m/>
    <m/>
    <m/>
    <m/>
    <m/>
    <m/>
    <m/>
    <s v="Нарушений не было."/>
    <m/>
    <m/>
    <m/>
  </r>
  <r>
    <x v="6"/>
    <x v="3"/>
    <s v="РН-ЭН"/>
    <x v="179"/>
    <d v="1899-12-30T10:25:00"/>
    <s v="25.07.14г."/>
    <d v="1899-12-30T10:50:00"/>
    <d v="1899-12-30T00:25:00"/>
    <n v="43"/>
    <s v="МТЗ"/>
    <s v="АПВН, РПВУ"/>
    <x v="5"/>
    <s v="ВЛ-6 кВ Ну-2, Ну-5. Абинский ЭСУ."/>
    <x v="2"/>
    <x v="2"/>
    <s v="ВЛ-6 кВ Ну-2, Ну-5. Абинский ЭСУ."/>
    <s v="М-е Абино-Украинское, Украинское, Шептальское. Отключение в ЮЗС. ВЛ-35 кВ &quot;Мерчанская-Новоукраинская&quot;. МТЗ. АПВ-неусп. РПВ-усп. Предупреждение НЯ-14."/>
    <n v="1.88"/>
    <n v="0.93"/>
    <n v="2.81"/>
    <s v="ТЧ"/>
    <n v="1958"/>
    <s v=" - "/>
    <s v=" - "/>
    <s v="2013 г."/>
    <s v=" - "/>
    <s v="2014 г."/>
    <s v=" - "/>
    <s v="2010 г."/>
    <s v="КП18"/>
    <s v="ПУ5"/>
    <m/>
    <m/>
    <m/>
    <m/>
    <m/>
  </r>
  <r>
    <x v="6"/>
    <x v="3"/>
    <s v="РН-ЭН"/>
    <x v="179"/>
    <d v="1899-12-30T10:45:00"/>
    <s v="25.07.14г."/>
    <d v="1899-12-30T12:30:00"/>
    <d v="1899-12-30T01:45:00"/>
    <n v="61"/>
    <s v="МТЗ"/>
    <s v="АПВН, РПВУ"/>
    <x v="2"/>
    <s v="ВЛ-6 кВ   Чм-532,         ВЛ-6 кВ   Чм-535."/>
    <x v="2"/>
    <x v="2"/>
    <s v="ВЛ-6 кВ   Чм-532,         ВЛ-6 кВ   Чм-535."/>
    <s v="М-е ЗГЯ. МТЗ. АПВ-неусп. РПВ-усп. ГРОЗА. Предупреждение НЯ-14."/>
    <n v="4.274"/>
    <n v="2.137"/>
    <n v="6.4109999999999996"/>
    <s v="ТЧ"/>
    <n v="1950"/>
    <s v=" ВЛ-6 кВ, провод АС-95, опоры металлич., изоляторы ШФ-10, ШФ-20"/>
    <s v="н/д"/>
    <s v="2013 г."/>
    <s v=" - "/>
    <s v="2014 г."/>
    <s v=" - "/>
    <s v="2010 г."/>
    <s v="КП11"/>
    <s v="ПУ5"/>
    <m/>
    <m/>
    <m/>
    <m/>
    <m/>
  </r>
  <r>
    <x v="6"/>
    <x v="3"/>
    <s v="РН-ЭН"/>
    <x v="179"/>
    <d v="1899-12-30T11:32:00"/>
    <s v="25.07.14г."/>
    <d v="1899-12-30T12:14:00"/>
    <d v="1899-12-30T00:42:00"/>
    <n v="1"/>
    <s v="МТЗ"/>
    <s v="АПВН, РПВУ"/>
    <x v="2"/>
    <s v="ВЛ-6 кВ 175, ВЛ-6 кВ-171, ВЛ-6 кВ-75."/>
    <x v="2"/>
    <x v="2"/>
    <s v="ВЛ-6 кВ 175, ВЛ-6 кВ-171, ВЛ-6 кВ-75."/>
    <s v="М-е Троицко-Анастасиевское. В ПП-8 отключился ВВ-6-1. МТЗ. АПВ-не усп., РПВ-усп. Простой УЭЦН скв. 1816. Предупреждение НЯ-14."/>
    <n v="0.16600000000000001"/>
    <n v="8.3000000000000004E-2"/>
    <n v="0.249"/>
    <s v="ТЧ"/>
    <n v="1986"/>
    <s v="ВЛ-6 кВ, АС-70, опоры ж/б,  ШФ-20"/>
    <s v="н/д"/>
    <s v="2013 г."/>
    <s v=" - "/>
    <s v="2014 г."/>
    <s v=" - "/>
    <s v="2012 г."/>
    <s v="КП11"/>
    <s v="ПУ5"/>
    <m/>
    <m/>
    <m/>
    <m/>
    <m/>
  </r>
  <r>
    <x v="6"/>
    <x v="3"/>
    <s v="РН-ЭН"/>
    <x v="180"/>
    <m/>
    <m/>
    <m/>
    <m/>
    <m/>
    <m/>
    <m/>
    <x v="4"/>
    <m/>
    <x v="3"/>
    <x v="8"/>
    <m/>
    <m/>
    <m/>
    <m/>
    <m/>
    <m/>
    <m/>
    <m/>
    <m/>
    <m/>
    <m/>
    <m/>
    <m/>
    <m/>
    <m/>
    <m/>
    <m/>
    <s v="Нарушений не было."/>
    <m/>
    <m/>
    <m/>
  </r>
  <r>
    <x v="6"/>
    <x v="3"/>
    <s v="РН-ЭН"/>
    <x v="180"/>
    <d v="1899-12-30T10:30:00"/>
    <d v="2014-07-26T00:00:00"/>
    <d v="1899-12-30T18:00:00"/>
    <d v="1899-12-30T07:30:00"/>
    <n v="1"/>
    <s v="АВ"/>
    <m/>
    <x v="3"/>
    <s v="Станок -качалка.Скв. 240."/>
    <x v="5"/>
    <x v="9"/>
    <s v="Станок -качалка.Скв. 240."/>
    <s v="М-е А.Б. Сгорел ЭД. Заменили. Норм."/>
    <n v="0.87"/>
    <m/>
    <n v="0.87"/>
    <s v="ПЭ"/>
    <m/>
    <m/>
    <m/>
    <m/>
    <m/>
    <m/>
    <m/>
    <m/>
    <s v="КП3"/>
    <s v="ПУ5"/>
    <m/>
    <n v="3"/>
    <n v="1"/>
    <m/>
    <m/>
  </r>
  <r>
    <x v="6"/>
    <x v="3"/>
    <s v="РН-ЭН"/>
    <x v="180"/>
    <d v="1899-12-30T00:05:00"/>
    <d v="2014-07-26T00:00:00"/>
    <d v="1899-12-30T11:00:00"/>
    <d v="1899-12-30T10:55:00"/>
    <n v="1"/>
    <s v="АВ"/>
    <m/>
    <x v="2"/>
    <s v="ВЛ-0,4 кВ от ТП Кл-514-5п ф.3."/>
    <x v="5"/>
    <x v="2"/>
    <s v="ВЛ-0,4 кВ от ТП Кл-514-5п ф.3."/>
    <s v="М-е Ключевое. Выбило Фидерный АВ. Включили. Норм."/>
    <n v="0.76700000000000002"/>
    <m/>
    <n v="0.76700000000000002"/>
    <s v="ТЧ"/>
    <m/>
    <m/>
    <m/>
    <m/>
    <m/>
    <m/>
    <m/>
    <m/>
    <s v="КП11"/>
    <s v="ПУ5"/>
    <m/>
    <n v="1"/>
    <n v="1"/>
    <m/>
    <m/>
  </r>
  <r>
    <x v="6"/>
    <x v="3"/>
    <s v="РН-ЭН"/>
    <x v="180"/>
    <d v="1899-12-30T11:53:00"/>
    <d v="2014-07-26T00:00:00"/>
    <d v="1899-12-30T13:30:00"/>
    <d v="1899-12-30T01:37:00"/>
    <n v="1"/>
    <s v="АВ"/>
    <m/>
    <x v="2"/>
    <s v="ВЛ-0,4 кВ от ТП Ну-83-8п ф.2."/>
    <x v="5"/>
    <x v="2"/>
    <s v="ВЛ-0,4 кВ от ТП Ну-83-8п ф.2."/>
    <s v="М-е А.У. Выбило Фидерный АВ. Включили. Норм."/>
    <n v="1.202"/>
    <m/>
    <n v="1.202"/>
    <s v="ТЧ"/>
    <m/>
    <m/>
    <m/>
    <m/>
    <m/>
    <m/>
    <m/>
    <m/>
    <s v="КП11"/>
    <s v="ПУ5"/>
    <m/>
    <n v="3"/>
    <n v="1"/>
    <m/>
    <m/>
  </r>
  <r>
    <x v="6"/>
    <x v="3"/>
    <s v="РН-ЭН"/>
    <x v="181"/>
    <m/>
    <m/>
    <m/>
    <m/>
    <m/>
    <m/>
    <m/>
    <x v="4"/>
    <m/>
    <x v="3"/>
    <x v="8"/>
    <m/>
    <m/>
    <m/>
    <m/>
    <m/>
    <m/>
    <m/>
    <m/>
    <m/>
    <m/>
    <m/>
    <m/>
    <m/>
    <m/>
    <m/>
    <m/>
    <m/>
    <s v="Нарушений не было."/>
    <m/>
    <m/>
    <m/>
  </r>
  <r>
    <x v="6"/>
    <x v="3"/>
    <s v="РН-ЭН"/>
    <x v="182"/>
    <m/>
    <m/>
    <m/>
    <m/>
    <m/>
    <m/>
    <m/>
    <x v="4"/>
    <m/>
    <x v="3"/>
    <x v="8"/>
    <m/>
    <m/>
    <m/>
    <m/>
    <m/>
    <m/>
    <m/>
    <m/>
    <m/>
    <m/>
    <m/>
    <m/>
    <m/>
    <m/>
    <m/>
    <m/>
    <m/>
    <s v="Нарушений не было."/>
    <m/>
    <m/>
    <m/>
  </r>
  <r>
    <x v="6"/>
    <x v="3"/>
    <s v="РН-ЭН"/>
    <x v="183"/>
    <m/>
    <m/>
    <m/>
    <m/>
    <m/>
    <m/>
    <m/>
    <x v="4"/>
    <m/>
    <x v="3"/>
    <x v="8"/>
    <m/>
    <m/>
    <m/>
    <m/>
    <m/>
    <m/>
    <m/>
    <m/>
    <m/>
    <m/>
    <m/>
    <m/>
    <m/>
    <m/>
    <m/>
    <m/>
    <m/>
    <s v="Нарушений не было."/>
    <m/>
    <m/>
    <m/>
  </r>
  <r>
    <x v="6"/>
    <x v="3"/>
    <s v="РН-ЭН"/>
    <x v="184"/>
    <m/>
    <m/>
    <m/>
    <m/>
    <m/>
    <m/>
    <m/>
    <x v="4"/>
    <m/>
    <x v="3"/>
    <x v="8"/>
    <m/>
    <m/>
    <m/>
    <m/>
    <m/>
    <m/>
    <m/>
    <m/>
    <m/>
    <m/>
    <m/>
    <m/>
    <m/>
    <m/>
    <m/>
    <m/>
    <m/>
    <s v="Нарушений не было."/>
    <m/>
    <m/>
    <m/>
  </r>
  <r>
    <x v="6"/>
    <x v="3"/>
    <s v="РН-ЭН"/>
    <x v="185"/>
    <m/>
    <m/>
    <m/>
    <m/>
    <m/>
    <m/>
    <m/>
    <x v="4"/>
    <m/>
    <x v="3"/>
    <x v="8"/>
    <m/>
    <m/>
    <m/>
    <m/>
    <m/>
    <m/>
    <m/>
    <m/>
    <m/>
    <m/>
    <m/>
    <m/>
    <m/>
    <m/>
    <m/>
    <m/>
    <m/>
    <s v="Нарушений не было."/>
    <m/>
    <m/>
    <m/>
  </r>
  <r>
    <x v="11"/>
    <x v="3"/>
    <s v="РН-ЭН"/>
    <x v="186"/>
    <m/>
    <m/>
    <m/>
    <m/>
    <m/>
    <m/>
    <m/>
    <x v="4"/>
    <m/>
    <x v="3"/>
    <x v="8"/>
    <m/>
    <m/>
    <m/>
    <m/>
    <m/>
    <m/>
    <m/>
    <m/>
    <m/>
    <m/>
    <m/>
    <m/>
    <m/>
    <m/>
    <m/>
    <m/>
    <m/>
    <s v="Нарушений не было."/>
    <m/>
    <m/>
    <m/>
  </r>
  <r>
    <x v="11"/>
    <x v="3"/>
    <s v="РН-ЭН"/>
    <x v="186"/>
    <d v="1899-12-30T13:37:00"/>
    <d v="2014-08-01T00:00:00"/>
    <d v="1899-12-30T14:18:00"/>
    <d v="1899-12-30T00:41:00"/>
    <n v="7"/>
    <m/>
    <m/>
    <x v="0"/>
    <s v="ВЛ-0,4 кВ от ТП-Нк-53-4п ф-2."/>
    <x v="5"/>
    <x v="2"/>
    <s v="ВЛ-0,4 кВ от ТП-Нк-53-4п ф-2."/>
    <s v="М-е Николаевское. Отгорел провод ВЛ-0,4 кВ."/>
    <n v="1.026"/>
    <m/>
    <n v="1.026"/>
    <s v="ТЧ"/>
    <m/>
    <m/>
    <m/>
    <m/>
    <m/>
    <m/>
    <m/>
    <m/>
    <s v="КП23"/>
    <s v="ПУ5"/>
    <m/>
    <n v="1"/>
    <n v="1"/>
    <m/>
    <m/>
  </r>
  <r>
    <x v="11"/>
    <x v="3"/>
    <s v="РН-ЭН"/>
    <x v="187"/>
    <m/>
    <m/>
    <m/>
    <m/>
    <m/>
    <m/>
    <m/>
    <x v="4"/>
    <m/>
    <x v="3"/>
    <x v="8"/>
    <m/>
    <m/>
    <m/>
    <m/>
    <m/>
    <m/>
    <m/>
    <m/>
    <m/>
    <m/>
    <m/>
    <m/>
    <m/>
    <m/>
    <m/>
    <m/>
    <m/>
    <s v="Нарушений не было."/>
    <m/>
    <m/>
    <m/>
  </r>
  <r>
    <x v="11"/>
    <x v="3"/>
    <s v="РН-ЭН"/>
    <x v="187"/>
    <d v="1899-12-30T09:45:00"/>
    <d v="2014-08-02T00:00:00"/>
    <d v="1899-12-30T12:40:00"/>
    <d v="1899-12-30T02:55:00"/>
    <n v="1"/>
    <s v="АВ"/>
    <m/>
    <x v="3"/>
    <s v="Станок -качалка.Скв. 159."/>
    <x v="5"/>
    <x v="9"/>
    <s v="Станок -качалка.Скв. 159."/>
    <s v="М-е Ключевое. В борно ЭД отгорел обмоточный вывод. Восстановили."/>
    <n v="0.105"/>
    <m/>
    <n v="0.105"/>
    <s v="ПЭ"/>
    <m/>
    <m/>
    <m/>
    <m/>
    <m/>
    <m/>
    <m/>
    <m/>
    <s v="КП23"/>
    <s v="ПУ8"/>
    <m/>
    <n v="1"/>
    <n v="1"/>
    <m/>
    <m/>
  </r>
  <r>
    <x v="11"/>
    <x v="3"/>
    <s v="РН-ЭН"/>
    <x v="187"/>
    <d v="1899-12-30T19:00:00"/>
    <d v="2014-08-02T00:00:00"/>
    <d v="1899-12-30T21:50:00"/>
    <d v="1899-12-30T02:50:00"/>
    <n v="1"/>
    <s v="Тепловое реле"/>
    <m/>
    <x v="3"/>
    <s v="Станок -качалка.Скв. 289."/>
    <x v="5"/>
    <x v="9"/>
    <s v="Станок -качалка.Скв. 289."/>
    <s v="М-е Новодмитриевское. Сработало РТ. Перегруз."/>
    <n v="1.2E-2"/>
    <m/>
    <n v="1.2E-2"/>
    <s v="ПЭ"/>
    <m/>
    <m/>
    <m/>
    <m/>
    <m/>
    <m/>
    <m/>
    <m/>
    <s v="КП3"/>
    <s v="ПУ5"/>
    <m/>
    <n v="3"/>
    <n v="1"/>
    <m/>
    <m/>
  </r>
  <r>
    <x v="11"/>
    <x v="3"/>
    <s v="РН-ЭН"/>
    <x v="188"/>
    <m/>
    <m/>
    <m/>
    <m/>
    <m/>
    <m/>
    <m/>
    <x v="4"/>
    <m/>
    <x v="3"/>
    <x v="8"/>
    <m/>
    <m/>
    <m/>
    <m/>
    <m/>
    <m/>
    <m/>
    <m/>
    <m/>
    <m/>
    <m/>
    <m/>
    <m/>
    <m/>
    <m/>
    <m/>
    <m/>
    <s v="Нарушений не было."/>
    <m/>
    <m/>
    <m/>
  </r>
  <r>
    <x v="11"/>
    <x v="3"/>
    <s v="РН-ЭН"/>
    <x v="336"/>
    <m/>
    <m/>
    <m/>
    <m/>
    <m/>
    <m/>
    <m/>
    <x v="4"/>
    <m/>
    <x v="3"/>
    <x v="8"/>
    <m/>
    <m/>
    <m/>
    <m/>
    <m/>
    <m/>
    <m/>
    <m/>
    <m/>
    <m/>
    <m/>
    <m/>
    <m/>
    <m/>
    <m/>
    <m/>
    <m/>
    <s v="Нарушений не было."/>
    <m/>
    <m/>
    <m/>
  </r>
  <r>
    <x v="11"/>
    <x v="3"/>
    <s v="РН-ЭН"/>
    <x v="336"/>
    <d v="1899-12-30T13:00:00"/>
    <d v="2014-08-04T00:00:00"/>
    <d v="1899-12-30T14:45:00"/>
    <d v="1899-12-30T01:45:00"/>
    <n v="1"/>
    <s v="Тепловое реле"/>
    <m/>
    <x v="3"/>
    <s v="Станок -качалка.Скв. 826."/>
    <x v="5"/>
    <x v="9"/>
    <s v="Станок -качалка.Скв. 826."/>
    <s v="М-е Зыбза. В БУ сгорела ТРН. Заменили."/>
    <n v="7.0000000000000007E-2"/>
    <m/>
    <n v="7.0000000000000007E-2"/>
    <s v="ПЭ"/>
    <m/>
    <m/>
    <m/>
    <m/>
    <m/>
    <m/>
    <m/>
    <m/>
    <s v="КП23"/>
    <s v="ПУ5"/>
    <m/>
    <n v="3"/>
    <n v="1"/>
    <m/>
    <m/>
  </r>
  <r>
    <x v="11"/>
    <x v="3"/>
    <s v="РН-ЭН"/>
    <x v="189"/>
    <m/>
    <m/>
    <m/>
    <m/>
    <m/>
    <m/>
    <m/>
    <x v="4"/>
    <m/>
    <x v="3"/>
    <x v="8"/>
    <m/>
    <m/>
    <m/>
    <m/>
    <m/>
    <m/>
    <m/>
    <m/>
    <m/>
    <m/>
    <m/>
    <m/>
    <m/>
    <m/>
    <m/>
    <m/>
    <m/>
    <s v="Нарушений не было."/>
    <m/>
    <m/>
    <m/>
  </r>
  <r>
    <x v="11"/>
    <x v="3"/>
    <s v="РН-ЭН"/>
    <x v="190"/>
    <m/>
    <m/>
    <m/>
    <m/>
    <m/>
    <m/>
    <m/>
    <x v="4"/>
    <m/>
    <x v="3"/>
    <x v="8"/>
    <m/>
    <m/>
    <m/>
    <m/>
    <m/>
    <m/>
    <m/>
    <m/>
    <m/>
    <m/>
    <m/>
    <m/>
    <m/>
    <m/>
    <m/>
    <m/>
    <m/>
    <s v="Нарушений не было."/>
    <m/>
    <m/>
    <m/>
  </r>
  <r>
    <x v="11"/>
    <x v="3"/>
    <s v="РН-ЭН"/>
    <x v="190"/>
    <d v="1899-12-30T10:10:00"/>
    <d v="2014-08-06T00:00:00"/>
    <d v="1899-12-30T13:55:00"/>
    <d v="1899-12-30T03:45:00"/>
    <n v="2"/>
    <m/>
    <m/>
    <x v="1"/>
    <s v="ВЛ-0,4 кВ от ТП-Ю-1-10 ф-1."/>
    <x v="5"/>
    <x v="2"/>
    <s v="ВЛ-0,4 кВ от ТП-Ю-1-10 ф-1."/>
    <s v="М-е Украинское. Персоналом &quot;Черномортранснефть&quot; оборваны провода ВЛ."/>
    <n v="1.4119999999999999"/>
    <m/>
    <n v="1.4119999999999999"/>
    <s v="ТЧ"/>
    <m/>
    <m/>
    <m/>
    <m/>
    <m/>
    <m/>
    <m/>
    <m/>
    <s v="КП20"/>
    <s v="ПУ8"/>
    <m/>
    <n v="3"/>
    <n v="1"/>
    <m/>
    <m/>
  </r>
  <r>
    <x v="11"/>
    <x v="3"/>
    <s v="РН-ЭН"/>
    <x v="191"/>
    <m/>
    <m/>
    <m/>
    <m/>
    <m/>
    <m/>
    <m/>
    <x v="4"/>
    <m/>
    <x v="3"/>
    <x v="8"/>
    <m/>
    <m/>
    <m/>
    <m/>
    <m/>
    <m/>
    <m/>
    <m/>
    <m/>
    <m/>
    <m/>
    <m/>
    <m/>
    <m/>
    <m/>
    <m/>
    <m/>
    <s v="Нарушений не было."/>
    <m/>
    <m/>
    <m/>
  </r>
  <r>
    <x v="11"/>
    <x v="3"/>
    <s v="РН-ЭН"/>
    <x v="192"/>
    <d v="1899-12-30T07:35:00"/>
    <s v="08.08.14г."/>
    <d v="1899-12-30T08:15:00"/>
    <s v="08.08.14г."/>
    <n v="8"/>
    <s v="МТЗ"/>
    <s v="АПВН, РПВУ"/>
    <x v="5"/>
    <s v="ВЛ-10 кВ Ст-2 от ПС 110/35/10 кВ &quot;Старотитаровская&quot; Кубаньэнерго."/>
    <x v="2"/>
    <x v="2"/>
    <s v="ВЛ-10 кВ Ст-2 от ПС 110/35/10 кВ &quot;Старотитаровская&quot; Кубаньэнерго."/>
    <s v="На ПС 110/35/10кВ &quot;Старотитаровская&quot; Кубаньэнерго, сработал МВ-10-Ст-2. Произведён осмотр ВЛ-10кВ Ст-2. Видимых повреждений не обнаружено."/>
    <n v="1.875"/>
    <n v="0.80400000000000005"/>
    <n v="2.6789999999999998"/>
    <s v="ТЧ"/>
    <n v="2002"/>
    <s v=" ВЛ-10 кВ, провод АС-95 "/>
    <s v="н/д"/>
    <n v="2013"/>
    <s v=" - "/>
    <n v="2014"/>
    <s v=" - "/>
    <n v="2013"/>
    <s v="КП18"/>
    <s v="ПУ5"/>
    <m/>
    <m/>
    <m/>
    <m/>
    <m/>
  </r>
  <r>
    <x v="11"/>
    <x v="3"/>
    <s v="РН-ЭН"/>
    <x v="193"/>
    <m/>
    <m/>
    <m/>
    <m/>
    <m/>
    <m/>
    <m/>
    <x v="4"/>
    <m/>
    <x v="3"/>
    <x v="8"/>
    <m/>
    <m/>
    <m/>
    <m/>
    <m/>
    <m/>
    <m/>
    <m/>
    <m/>
    <m/>
    <m/>
    <m/>
    <m/>
    <m/>
    <m/>
    <m/>
    <m/>
    <s v="Нарушений не было."/>
    <m/>
    <m/>
    <m/>
  </r>
  <r>
    <x v="11"/>
    <x v="3"/>
    <s v="РН-ЭН"/>
    <x v="194"/>
    <m/>
    <m/>
    <m/>
    <m/>
    <m/>
    <m/>
    <m/>
    <x v="4"/>
    <m/>
    <x v="3"/>
    <x v="8"/>
    <m/>
    <m/>
    <m/>
    <m/>
    <m/>
    <m/>
    <m/>
    <m/>
    <m/>
    <m/>
    <m/>
    <m/>
    <m/>
    <m/>
    <m/>
    <m/>
    <m/>
    <s v="Нарушений не было."/>
    <m/>
    <m/>
    <m/>
  </r>
  <r>
    <x v="11"/>
    <x v="3"/>
    <s v="РН-ЭН"/>
    <x v="195"/>
    <m/>
    <m/>
    <m/>
    <m/>
    <m/>
    <m/>
    <m/>
    <x v="4"/>
    <m/>
    <x v="3"/>
    <x v="8"/>
    <m/>
    <m/>
    <m/>
    <m/>
    <m/>
    <m/>
    <m/>
    <m/>
    <m/>
    <m/>
    <m/>
    <m/>
    <m/>
    <m/>
    <m/>
    <m/>
    <m/>
    <s v="Нарушений не было."/>
    <m/>
    <m/>
    <m/>
  </r>
  <r>
    <x v="11"/>
    <x v="3"/>
    <s v="РН-ЭН"/>
    <x v="196"/>
    <d v="1899-12-30T14:56:00"/>
    <s v="12.08.14г."/>
    <d v="1899-12-30T14:56:00"/>
    <s v="2 сек"/>
    <n v="22"/>
    <s v="МТЗ"/>
    <s v="АПВУ"/>
    <x v="5"/>
    <s v="ВЛ-110 кВ &quot;Холмская-Абинская&quot; Кубаньэнерго."/>
    <x v="1"/>
    <x v="2"/>
    <s v="ВЛ-110 кВ &quot;Холмская-Абинская&quot; Кубаньэнерго."/>
    <s v="ГРОЗА. Предупреждение НЯ-8 от 12.08.14г."/>
    <n v="1.891"/>
    <n v="0.81"/>
    <n v="2.7010000000000001"/>
    <s v="ТЧ"/>
    <s v=" - "/>
    <s v=" - "/>
    <s v=" - "/>
    <s v=" - "/>
    <s v=" - "/>
    <s v=" - "/>
    <s v=" - "/>
    <s v=" - "/>
    <s v="КП18"/>
    <s v="ПУ5"/>
    <m/>
    <m/>
    <m/>
    <m/>
    <m/>
  </r>
  <r>
    <x v="11"/>
    <x v="3"/>
    <s v="РН-ЭН"/>
    <x v="197"/>
    <m/>
    <m/>
    <m/>
    <m/>
    <m/>
    <m/>
    <m/>
    <x v="4"/>
    <m/>
    <x v="3"/>
    <x v="8"/>
    <m/>
    <m/>
    <m/>
    <m/>
    <m/>
    <m/>
    <m/>
    <m/>
    <m/>
    <m/>
    <m/>
    <m/>
    <m/>
    <m/>
    <m/>
    <m/>
    <m/>
    <s v="Нарушений не было."/>
    <m/>
    <m/>
    <m/>
  </r>
  <r>
    <x v="11"/>
    <x v="3"/>
    <s v="РН-ЭН"/>
    <x v="198"/>
    <d v="1899-12-30T10:30:00"/>
    <s v="14.08.14г."/>
    <d v="1899-12-30T12:30:00"/>
    <d v="1899-12-30T02:00:00"/>
    <n v="10"/>
    <s v="МТЗ"/>
    <s v="РПВУ (АПВ-нет)."/>
    <x v="2"/>
    <s v="ВЛ-6 кВ Кл-514."/>
    <x v="2"/>
    <x v="2"/>
    <s v="ВЛ-6кВ Кл-514 Афипский ЭСУ"/>
    <s v="М-е Дыш. Отключался участок ВЛ от РП-51а Кл до Р-24 ПП-12 из-за упавшего на провода сухостойного дерева возле опоры №8. "/>
    <n v="1.55"/>
    <n v="0.76400000000000001"/>
    <n v="2.3140000000000001"/>
    <s v="ТЧ"/>
    <n v="1956"/>
    <s v=" ВЛ-6 кВ, провод АС-95 "/>
    <s v=" - "/>
    <n v="2014"/>
    <s v=" - "/>
    <n v="2015"/>
    <s v=" - "/>
    <n v="2014"/>
    <s v="КП19"/>
    <s v="ПУ8"/>
    <m/>
    <m/>
    <m/>
    <m/>
    <m/>
  </r>
  <r>
    <x v="11"/>
    <x v="3"/>
    <s v="РН-ЭН"/>
    <x v="199"/>
    <m/>
    <m/>
    <m/>
    <m/>
    <m/>
    <m/>
    <m/>
    <x v="4"/>
    <m/>
    <x v="3"/>
    <x v="8"/>
    <m/>
    <m/>
    <m/>
    <m/>
    <m/>
    <m/>
    <m/>
    <m/>
    <m/>
    <m/>
    <m/>
    <m/>
    <m/>
    <m/>
    <m/>
    <m/>
    <m/>
    <s v="Нарушений не было."/>
    <m/>
    <m/>
    <m/>
  </r>
  <r>
    <x v="11"/>
    <x v="3"/>
    <s v="РН-ЭН"/>
    <x v="199"/>
    <d v="1899-12-30T10:30:00"/>
    <d v="2014-08-15T00:00:00"/>
    <d v="1899-12-30T15:20:00"/>
    <d v="1899-12-30T04:50:00"/>
    <n v="1"/>
    <s v="АВ"/>
    <m/>
    <x v="3"/>
    <s v="Станок -качалка.Скв. 19."/>
    <x v="5"/>
    <x v="9"/>
    <s v="Станок -качалка.Скв. 19."/>
    <s v="М-е Холмское. Сгорел МП. Заменили."/>
    <n v="0.1"/>
    <m/>
    <n v="0.1"/>
    <s v="ПЭ"/>
    <m/>
    <m/>
    <m/>
    <m/>
    <m/>
    <m/>
    <m/>
    <m/>
    <s v="КП23"/>
    <s v="ПУ5"/>
    <m/>
    <n v="3"/>
    <n v="1"/>
    <m/>
    <m/>
  </r>
  <r>
    <x v="11"/>
    <x v="3"/>
    <s v="РН-ЭН"/>
    <x v="200"/>
    <m/>
    <m/>
    <m/>
    <m/>
    <m/>
    <m/>
    <m/>
    <x v="4"/>
    <m/>
    <x v="3"/>
    <x v="8"/>
    <m/>
    <m/>
    <m/>
    <m/>
    <m/>
    <m/>
    <m/>
    <m/>
    <m/>
    <m/>
    <m/>
    <m/>
    <m/>
    <m/>
    <m/>
    <m/>
    <m/>
    <s v="Нарушений не было."/>
    <m/>
    <m/>
    <m/>
  </r>
  <r>
    <x v="11"/>
    <x v="3"/>
    <s v="РН-ЭН"/>
    <x v="200"/>
    <d v="1899-12-30T09:25:00"/>
    <d v="2014-08-16T00:00:00"/>
    <d v="1899-12-30T10:30:00"/>
    <d v="1899-12-30T01:05:00"/>
    <n v="1"/>
    <s v="Тепловое реле"/>
    <m/>
    <x v="3"/>
    <s v="Станок -качалка.Скв. 508."/>
    <x v="5"/>
    <x v="9"/>
    <s v="Станок -качалка.Скв. 508."/>
    <s v="М-е Дыш. Сработало РТ. Перегруз."/>
    <n v="8.1000000000000003E-2"/>
    <m/>
    <n v="8.1000000000000003E-2"/>
    <s v="ПЭ"/>
    <m/>
    <m/>
    <m/>
    <m/>
    <m/>
    <m/>
    <m/>
    <m/>
    <s v="КП3"/>
    <s v="ПУ5"/>
    <m/>
    <n v="1"/>
    <n v="1"/>
    <m/>
    <m/>
  </r>
  <r>
    <x v="11"/>
    <x v="3"/>
    <s v="РН-ЭН"/>
    <x v="200"/>
    <d v="1899-12-30T11:45:00"/>
    <d v="2014-08-16T00:00:00"/>
    <d v="1899-12-30T14:30:00"/>
    <d v="1899-12-30T02:45:00"/>
    <n v="2"/>
    <s v="АВ"/>
    <m/>
    <x v="0"/>
    <s v="ВЛ-0,4 кВ от ТП-Чм-532-7 ф-3."/>
    <x v="5"/>
    <x v="2"/>
    <s v="ВЛ-0,4 кВ от ТП-Чм-532-7 ф-3."/>
    <s v="М-е Зыбза. В ТП сработал фидерный АВ."/>
    <n v="9.9000000000000005E-2"/>
    <m/>
    <n v="9.9000000000000005E-2"/>
    <s v="ТЧ"/>
    <m/>
    <m/>
    <m/>
    <m/>
    <m/>
    <m/>
    <m/>
    <m/>
    <s v="КП25"/>
    <s v="ПУ5"/>
    <m/>
    <n v="3"/>
    <n v="1"/>
    <m/>
    <m/>
  </r>
  <r>
    <x v="11"/>
    <x v="3"/>
    <s v="РН-ЭН"/>
    <x v="201"/>
    <m/>
    <m/>
    <m/>
    <m/>
    <m/>
    <m/>
    <m/>
    <x v="4"/>
    <m/>
    <x v="3"/>
    <x v="8"/>
    <m/>
    <m/>
    <m/>
    <m/>
    <m/>
    <m/>
    <m/>
    <m/>
    <m/>
    <m/>
    <m/>
    <m/>
    <m/>
    <m/>
    <m/>
    <m/>
    <m/>
    <s v="Нарушений не было."/>
    <m/>
    <m/>
    <m/>
  </r>
  <r>
    <x v="11"/>
    <x v="3"/>
    <s v="РН-ЭН"/>
    <x v="202"/>
    <d v="1899-12-30T04:44:00"/>
    <s v="18.08.14г."/>
    <d v="1899-12-30T04:44:00"/>
    <s v="Кратковременная посадка"/>
    <m/>
    <s v="МТЗ"/>
    <s v="АПВУ"/>
    <x v="5"/>
    <s v="ВЛ-110 кВ &quot;Холмская-Абинская&quot; Кубаньэнерго."/>
    <x v="1"/>
    <x v="2"/>
    <s v="ВЛ-110 кВ &quot;Холмская-Абинская&quot; Кубаньэнерго."/>
    <s v="М-е Абино-Украинское, Украинское, Шептальское. Кратковременная посадка U в сетях &quot;Кубаньэнерго&quot;."/>
    <n v="1.77"/>
    <n v="0.872"/>
    <n v="2.6419999999999999"/>
    <s v="ТЧ"/>
    <s v=" - "/>
    <s v=" - "/>
    <s v=" - "/>
    <s v=" - "/>
    <s v=" - "/>
    <s v=" - "/>
    <s v=" - "/>
    <s v=" - "/>
    <s v="КП18"/>
    <s v="ПУ5"/>
    <m/>
    <m/>
    <m/>
    <m/>
    <m/>
  </r>
  <r>
    <x v="11"/>
    <x v="3"/>
    <s v="РН-ЭН"/>
    <x v="202"/>
    <d v="1899-12-30T20:28:00"/>
    <s v="18.08.14г."/>
    <d v="1899-12-30T20:50:00"/>
    <d v="1899-12-30T00:22:00"/>
    <n v="5"/>
    <s v="САОН"/>
    <s v="Нет информации."/>
    <x v="5"/>
    <s v="ПС-110/35/6(10) кВ &quot;Ханьковская&quot;, &quot;Курчанская&quot; Кубаньэнерго"/>
    <x v="1"/>
    <x v="2"/>
    <s v="ПС-110/35/6(10) кВ &quot;Ханьковская&quot;, &quot;Курчанская&quot; Кубаньэнерго"/>
    <s v="М-е Чумаковское, Западно-Курчанское, Анастасиевско-Троицкое. Сработала САОН в сетях Кубаньэнерго."/>
    <n v="0.23499999999999999"/>
    <n v="0.115"/>
    <n v="0.35"/>
    <s v="ТЧ"/>
    <s v=" - "/>
    <s v=" - "/>
    <s v=" - "/>
    <s v=" - "/>
    <s v=" - "/>
    <s v=" - "/>
    <s v=" - "/>
    <s v=" - "/>
    <s v="КП18"/>
    <s v="ПУ5"/>
    <m/>
    <m/>
    <m/>
    <m/>
    <m/>
  </r>
  <r>
    <x v="11"/>
    <x v="3"/>
    <s v="РН-ЭН"/>
    <x v="203"/>
    <m/>
    <m/>
    <m/>
    <m/>
    <m/>
    <m/>
    <m/>
    <x v="4"/>
    <m/>
    <x v="3"/>
    <x v="8"/>
    <m/>
    <m/>
    <m/>
    <m/>
    <m/>
    <m/>
    <m/>
    <m/>
    <m/>
    <m/>
    <m/>
    <m/>
    <m/>
    <m/>
    <m/>
    <m/>
    <m/>
    <s v="Нарушений не было."/>
    <m/>
    <m/>
    <m/>
  </r>
  <r>
    <x v="11"/>
    <x v="3"/>
    <s v="РН-ЭН"/>
    <x v="203"/>
    <d v="1899-12-30T13:24:00"/>
    <d v="2014-08-19T00:00:00"/>
    <d v="1899-12-30T14:25:00"/>
    <d v="1899-12-30T01:01:00"/>
    <n v="1"/>
    <s v="АВ"/>
    <m/>
    <x v="3"/>
    <s v="Станок -качалка.Скв. 174."/>
    <x v="5"/>
    <x v="9"/>
    <s v="Станок -качалка.Скв. 174."/>
    <s v="М-е Украинское. Прогорели контакты  ПМ одной фазы. Заменили ПМ."/>
    <n v="0.26900000000000002"/>
    <m/>
    <n v="0.26900000000000002"/>
    <s v="ПЭ"/>
    <m/>
    <m/>
    <m/>
    <m/>
    <m/>
    <m/>
    <m/>
    <m/>
    <s v="КП23"/>
    <s v="ПУ5"/>
    <m/>
    <n v="3"/>
    <n v="1"/>
    <m/>
    <m/>
  </r>
  <r>
    <x v="11"/>
    <x v="3"/>
    <s v="РН-ЭН"/>
    <x v="203"/>
    <d v="1899-12-30T14:09:00"/>
    <d v="2014-08-19T00:00:00"/>
    <d v="1899-12-30T16:00:00"/>
    <d v="1899-12-30T01:51:00"/>
    <n v="1"/>
    <m/>
    <m/>
    <x v="3"/>
    <s v="Станок -качалка.Скв. 27."/>
    <x v="5"/>
    <x v="9"/>
    <s v="Станок -качалка.Скв. 27."/>
    <s v="М-е ЗГЯ. ТП Чм-532-2 ф.1. Отломался провод одной фазы на ТРН. Перезаделали."/>
    <n v="0.108"/>
    <m/>
    <n v="0.108"/>
    <s v="ПЭ"/>
    <m/>
    <m/>
    <m/>
    <m/>
    <m/>
    <m/>
    <m/>
    <m/>
    <s v="КП23"/>
    <s v="ПУ5"/>
    <m/>
    <n v="3"/>
    <n v="1"/>
    <m/>
    <m/>
  </r>
  <r>
    <x v="11"/>
    <x v="3"/>
    <s v="РН-ЭН"/>
    <x v="204"/>
    <m/>
    <m/>
    <m/>
    <m/>
    <m/>
    <m/>
    <m/>
    <x v="4"/>
    <m/>
    <x v="3"/>
    <x v="8"/>
    <m/>
    <m/>
    <m/>
    <m/>
    <m/>
    <m/>
    <m/>
    <m/>
    <m/>
    <m/>
    <m/>
    <m/>
    <m/>
    <m/>
    <m/>
    <m/>
    <m/>
    <s v="Нарушений не было."/>
    <m/>
    <m/>
    <m/>
  </r>
  <r>
    <x v="11"/>
    <x v="3"/>
    <s v="РН-ЭН"/>
    <x v="205"/>
    <m/>
    <m/>
    <m/>
    <m/>
    <m/>
    <m/>
    <m/>
    <x v="4"/>
    <m/>
    <x v="3"/>
    <x v="8"/>
    <m/>
    <m/>
    <m/>
    <m/>
    <m/>
    <m/>
    <m/>
    <m/>
    <m/>
    <m/>
    <m/>
    <m/>
    <m/>
    <m/>
    <m/>
    <m/>
    <m/>
    <s v="Нарушений не было."/>
    <m/>
    <m/>
    <m/>
  </r>
  <r>
    <x v="11"/>
    <x v="3"/>
    <s v="РН-ЭН"/>
    <x v="206"/>
    <m/>
    <m/>
    <m/>
    <m/>
    <m/>
    <m/>
    <m/>
    <x v="4"/>
    <m/>
    <x v="3"/>
    <x v="8"/>
    <m/>
    <m/>
    <m/>
    <m/>
    <m/>
    <m/>
    <m/>
    <m/>
    <m/>
    <m/>
    <m/>
    <m/>
    <m/>
    <m/>
    <m/>
    <m/>
    <m/>
    <s v="Нарушений не было."/>
    <m/>
    <m/>
    <m/>
  </r>
  <r>
    <x v="11"/>
    <x v="3"/>
    <s v="РН-ЭН"/>
    <x v="207"/>
    <m/>
    <m/>
    <m/>
    <m/>
    <m/>
    <m/>
    <m/>
    <x v="4"/>
    <m/>
    <x v="3"/>
    <x v="8"/>
    <m/>
    <m/>
    <m/>
    <m/>
    <m/>
    <m/>
    <m/>
    <m/>
    <m/>
    <m/>
    <m/>
    <m/>
    <m/>
    <m/>
    <m/>
    <m/>
    <m/>
    <s v="Нарушений не было."/>
    <m/>
    <m/>
    <m/>
  </r>
  <r>
    <x v="11"/>
    <x v="3"/>
    <s v="РН-ЭН"/>
    <x v="208"/>
    <m/>
    <m/>
    <m/>
    <m/>
    <m/>
    <m/>
    <m/>
    <x v="4"/>
    <m/>
    <x v="3"/>
    <x v="8"/>
    <m/>
    <m/>
    <m/>
    <m/>
    <m/>
    <m/>
    <m/>
    <m/>
    <m/>
    <m/>
    <m/>
    <m/>
    <m/>
    <m/>
    <m/>
    <m/>
    <m/>
    <s v="Нарушений не было."/>
    <m/>
    <m/>
    <m/>
  </r>
  <r>
    <x v="11"/>
    <x v="3"/>
    <s v="РН-ЭН"/>
    <x v="209"/>
    <m/>
    <m/>
    <m/>
    <m/>
    <m/>
    <m/>
    <m/>
    <x v="4"/>
    <m/>
    <x v="3"/>
    <x v="8"/>
    <m/>
    <m/>
    <m/>
    <m/>
    <m/>
    <m/>
    <m/>
    <m/>
    <m/>
    <m/>
    <m/>
    <m/>
    <m/>
    <m/>
    <m/>
    <m/>
    <m/>
    <s v="Нарушений не было."/>
    <m/>
    <m/>
    <m/>
  </r>
  <r>
    <x v="11"/>
    <x v="3"/>
    <s v="РН-ЭН"/>
    <x v="209"/>
    <d v="1899-12-30T05:45:00"/>
    <d v="2014-08-25T00:00:00"/>
    <d v="1899-12-30T06:50:00"/>
    <d v="1899-12-30T01:05:00"/>
    <n v="1"/>
    <s v="Тепловое реле"/>
    <m/>
    <x v="3"/>
    <s v="Станок -качалка.Скв. 300."/>
    <x v="5"/>
    <x v="9"/>
    <s v="Станок -качалка.Скв. 300."/>
    <s v="М-е Новодмитриевское. Сработало РТ. Предположительно-перегруз."/>
    <n v="0.16600000000000001"/>
    <m/>
    <n v="0.16600000000000001"/>
    <s v="ПЭ"/>
    <m/>
    <m/>
    <m/>
    <m/>
    <m/>
    <m/>
    <m/>
    <m/>
    <s v="КП3"/>
    <s v="ПУ5"/>
    <m/>
    <n v="3"/>
    <n v="1"/>
    <m/>
    <m/>
  </r>
  <r>
    <x v="11"/>
    <x v="3"/>
    <s v="РН-ЭН"/>
    <x v="210"/>
    <d v="1899-12-30T11:13:00"/>
    <s v="26.08.14г."/>
    <d v="1899-12-30T11:13:00"/>
    <s v="Кратковременная посадка"/>
    <n v="2"/>
    <s v="Нет информации."/>
    <s v="АПВУ"/>
    <x v="5"/>
    <s v="Сети &quot;Кубаньэнерго&quot;."/>
    <x v="0"/>
    <x v="0"/>
    <s v="Оборудование &quot;Кубаньэнерго&quot;."/>
    <s v="М-е Украинское, Абино-Украинское. Авария в сетях &quot;Кубаньэнерго&quot;."/>
    <n v="1.1499999999999999"/>
    <n v="0.56999999999999995"/>
    <n v="1.72"/>
    <s v="ТЧ"/>
    <s v=" - "/>
    <s v=" - "/>
    <s v=" - "/>
    <s v=" - "/>
    <s v=" - "/>
    <s v=" - "/>
    <s v=" - "/>
    <s v=" - "/>
    <s v="КП18"/>
    <s v="ПУ5"/>
    <m/>
    <m/>
    <m/>
    <m/>
    <m/>
  </r>
  <r>
    <x v="11"/>
    <x v="3"/>
    <s v="РН-ЭН"/>
    <x v="211"/>
    <m/>
    <m/>
    <m/>
    <m/>
    <m/>
    <m/>
    <m/>
    <x v="4"/>
    <m/>
    <x v="3"/>
    <x v="8"/>
    <m/>
    <m/>
    <m/>
    <m/>
    <m/>
    <m/>
    <m/>
    <m/>
    <m/>
    <m/>
    <m/>
    <m/>
    <m/>
    <m/>
    <m/>
    <m/>
    <m/>
    <s v="Нарушений не было."/>
    <m/>
    <m/>
    <m/>
  </r>
  <r>
    <x v="11"/>
    <x v="3"/>
    <s v="РН-ЭН"/>
    <x v="212"/>
    <m/>
    <m/>
    <m/>
    <m/>
    <m/>
    <m/>
    <m/>
    <x v="4"/>
    <m/>
    <x v="3"/>
    <x v="8"/>
    <m/>
    <m/>
    <m/>
    <m/>
    <m/>
    <m/>
    <m/>
    <m/>
    <m/>
    <m/>
    <m/>
    <m/>
    <m/>
    <m/>
    <m/>
    <m/>
    <m/>
    <s v="Нарушений не было."/>
    <m/>
    <m/>
    <m/>
  </r>
  <r>
    <x v="11"/>
    <x v="3"/>
    <s v="РН-ЭН"/>
    <x v="213"/>
    <m/>
    <m/>
    <m/>
    <m/>
    <m/>
    <m/>
    <m/>
    <x v="4"/>
    <m/>
    <x v="3"/>
    <x v="8"/>
    <m/>
    <m/>
    <m/>
    <m/>
    <m/>
    <m/>
    <m/>
    <m/>
    <m/>
    <m/>
    <m/>
    <m/>
    <m/>
    <m/>
    <m/>
    <m/>
    <m/>
    <s v="Нарушений не было."/>
    <m/>
    <m/>
    <m/>
  </r>
  <r>
    <x v="11"/>
    <x v="3"/>
    <s v="РН-ЭН"/>
    <x v="214"/>
    <m/>
    <m/>
    <m/>
    <m/>
    <m/>
    <m/>
    <m/>
    <x v="4"/>
    <m/>
    <x v="3"/>
    <x v="8"/>
    <m/>
    <m/>
    <m/>
    <m/>
    <m/>
    <m/>
    <m/>
    <m/>
    <m/>
    <m/>
    <m/>
    <m/>
    <m/>
    <m/>
    <m/>
    <m/>
    <m/>
    <m/>
    <m/>
    <m/>
    <m/>
  </r>
  <r>
    <x v="11"/>
    <x v="3"/>
    <s v="РН-ЭН"/>
    <x v="215"/>
    <m/>
    <m/>
    <m/>
    <m/>
    <m/>
    <m/>
    <m/>
    <x v="4"/>
    <m/>
    <x v="3"/>
    <x v="8"/>
    <m/>
    <m/>
    <m/>
    <m/>
    <m/>
    <m/>
    <m/>
    <m/>
    <m/>
    <m/>
    <m/>
    <m/>
    <m/>
    <m/>
    <m/>
    <m/>
    <m/>
    <s v="Нарушений не было."/>
    <m/>
    <m/>
    <m/>
  </r>
  <r>
    <x v="7"/>
    <x v="3"/>
    <s v="РН-ЭН"/>
    <x v="216"/>
    <m/>
    <m/>
    <m/>
    <m/>
    <m/>
    <m/>
    <m/>
    <x v="4"/>
    <m/>
    <x v="3"/>
    <x v="8"/>
    <m/>
    <m/>
    <m/>
    <m/>
    <m/>
    <m/>
    <m/>
    <m/>
    <m/>
    <m/>
    <m/>
    <m/>
    <m/>
    <m/>
    <m/>
    <m/>
    <m/>
    <s v="Нарушений не было."/>
    <m/>
    <m/>
    <m/>
  </r>
  <r>
    <x v="7"/>
    <x v="3"/>
    <s v="РН-ЭН"/>
    <x v="20"/>
    <m/>
    <m/>
    <m/>
    <m/>
    <m/>
    <m/>
    <m/>
    <x v="4"/>
    <m/>
    <x v="3"/>
    <x v="8"/>
    <m/>
    <m/>
    <m/>
    <m/>
    <m/>
    <m/>
    <m/>
    <m/>
    <m/>
    <m/>
    <m/>
    <m/>
    <m/>
    <m/>
    <m/>
    <m/>
    <m/>
    <s v="Нарушений не было."/>
    <m/>
    <m/>
    <m/>
  </r>
  <r>
    <x v="7"/>
    <x v="3"/>
    <s v="РН-ЭН"/>
    <x v="217"/>
    <m/>
    <m/>
    <m/>
    <m/>
    <m/>
    <m/>
    <m/>
    <x v="4"/>
    <m/>
    <x v="3"/>
    <x v="8"/>
    <m/>
    <m/>
    <m/>
    <m/>
    <m/>
    <m/>
    <m/>
    <m/>
    <m/>
    <m/>
    <m/>
    <m/>
    <m/>
    <m/>
    <m/>
    <m/>
    <m/>
    <s v="Нарушений не было."/>
    <m/>
    <m/>
    <m/>
  </r>
  <r>
    <x v="7"/>
    <x v="3"/>
    <s v="РН-ЭН"/>
    <x v="217"/>
    <d v="1899-12-30T17:33:00"/>
    <d v="2014-09-03T00:00:00"/>
    <d v="1899-12-30T18:46:00"/>
    <d v="1899-12-30T01:13:00"/>
    <n v="3"/>
    <s v="АВ"/>
    <m/>
    <x v="2"/>
    <s v="ВЛ-0,4 кВ от ТП-538 ф.3"/>
    <x v="5"/>
    <x v="2"/>
    <s v="ВЛ-0,4 кВ от ТП-538 ф.3"/>
    <s v="М-е Ключевое. Сработал фидерный АВ.  Простой ШГН-2 шт., УЭЦН-1 шт. Падение дерева на провода. "/>
    <n v="0.432"/>
    <m/>
    <n v="0.432"/>
    <s v="ТЧ"/>
    <m/>
    <m/>
    <m/>
    <m/>
    <m/>
    <m/>
    <m/>
    <m/>
    <s v="КП19"/>
    <s v="ПУ8"/>
    <m/>
    <n v="1"/>
    <n v="1"/>
    <m/>
    <m/>
  </r>
  <r>
    <x v="7"/>
    <x v="3"/>
    <s v="РН-ЭН"/>
    <x v="218"/>
    <m/>
    <m/>
    <m/>
    <m/>
    <m/>
    <m/>
    <m/>
    <x v="4"/>
    <m/>
    <x v="3"/>
    <x v="8"/>
    <m/>
    <m/>
    <m/>
    <m/>
    <m/>
    <m/>
    <m/>
    <m/>
    <m/>
    <m/>
    <m/>
    <m/>
    <m/>
    <m/>
    <m/>
    <m/>
    <m/>
    <s v="Нарушений не было."/>
    <m/>
    <m/>
    <m/>
  </r>
  <r>
    <x v="7"/>
    <x v="3"/>
    <s v="РН-ЭН"/>
    <x v="219"/>
    <m/>
    <m/>
    <m/>
    <m/>
    <m/>
    <m/>
    <m/>
    <x v="4"/>
    <m/>
    <x v="3"/>
    <x v="8"/>
    <m/>
    <m/>
    <m/>
    <m/>
    <m/>
    <m/>
    <m/>
    <m/>
    <m/>
    <m/>
    <m/>
    <m/>
    <m/>
    <m/>
    <m/>
    <m/>
    <m/>
    <s v="Нарушений не было."/>
    <m/>
    <m/>
    <m/>
  </r>
  <r>
    <x v="7"/>
    <x v="3"/>
    <s v="РН-ЭН"/>
    <x v="219"/>
    <d v="1899-12-30T14:25:00"/>
    <d v="2014-09-05T00:00:00"/>
    <d v="1899-12-30T16:48:00"/>
    <d v="1899-12-30T02:23:00"/>
    <n v="4"/>
    <m/>
    <m/>
    <x v="2"/>
    <s v="ВЛ-0,4 кВ от Чм-532-2 ф-2."/>
    <x v="5"/>
    <x v="2"/>
    <s v="ВЛ-0,4 кВ от Чм-532-2 ф-2."/>
    <s v="М-е Зыбза. Обрыв провода ВЛ. ШП НЯ-4 от 05.09.14г."/>
    <n v="0.71199999999999997"/>
    <m/>
    <n v="0.71199999999999997"/>
    <s v="ТЧ"/>
    <m/>
    <m/>
    <m/>
    <m/>
    <m/>
    <m/>
    <m/>
    <m/>
    <s v="КП12"/>
    <s v="ПУ8"/>
    <m/>
    <n v="3"/>
    <n v="1"/>
    <m/>
    <m/>
  </r>
  <r>
    <x v="7"/>
    <x v="3"/>
    <s v="РН-ЭН"/>
    <x v="219"/>
    <d v="1899-12-30T22:20:00"/>
    <d v="2014-09-05T00:00:00"/>
    <d v="1899-12-30T21:30:00"/>
    <d v="1899-12-30T01:10:00"/>
    <n v="1"/>
    <s v="АВ"/>
    <m/>
    <x v="0"/>
    <s v="ВЛ-0,4 кВ от ТП-Ка-72-7п ф-2."/>
    <x v="5"/>
    <x v="2"/>
    <s v="ВЛ-0,4 кВ от ТП-Ка-72-7п ф-2."/>
    <s v="М-е Дыш. В ТП сработал фидерный АВ. Перегруз."/>
    <n v="0.44"/>
    <m/>
    <n v="0.44"/>
    <s v="ЗА"/>
    <m/>
    <m/>
    <m/>
    <m/>
    <m/>
    <m/>
    <m/>
    <m/>
    <s v="КП25"/>
    <s v="ПУ5"/>
    <m/>
    <n v="1"/>
    <m/>
    <m/>
    <m/>
  </r>
  <r>
    <x v="7"/>
    <x v="3"/>
    <s v="РН-ЭН"/>
    <x v="220"/>
    <m/>
    <m/>
    <m/>
    <m/>
    <m/>
    <m/>
    <m/>
    <x v="4"/>
    <m/>
    <x v="3"/>
    <x v="8"/>
    <m/>
    <m/>
    <m/>
    <m/>
    <m/>
    <m/>
    <m/>
    <m/>
    <m/>
    <m/>
    <m/>
    <m/>
    <m/>
    <m/>
    <m/>
    <m/>
    <m/>
    <s v="Нарушений не было."/>
    <m/>
    <m/>
    <m/>
  </r>
  <r>
    <x v="7"/>
    <x v="3"/>
    <s v="РН-ЭН"/>
    <x v="220"/>
    <d v="1899-12-30T07:02:00"/>
    <d v="2014-09-06T00:00:00"/>
    <d v="1899-12-30T11:00:00"/>
    <d v="1899-12-30T03:58:00"/>
    <n v="1"/>
    <s v="Тепловое реле"/>
    <m/>
    <x v="3"/>
    <s v="Станок -качалка.Скв. 307."/>
    <x v="5"/>
    <x v="9"/>
    <s v="Станок -качалка.Скв. 307."/>
    <s v="М-е Новодмитриевское. Сработало РТ. Перегруз."/>
    <n v="0.215"/>
    <m/>
    <n v="0.215"/>
    <s v="ПЭ"/>
    <m/>
    <m/>
    <m/>
    <m/>
    <m/>
    <m/>
    <m/>
    <m/>
    <s v="КП3"/>
    <s v="ПУ5"/>
    <m/>
    <n v="3"/>
    <n v="1"/>
    <m/>
    <m/>
  </r>
  <r>
    <x v="7"/>
    <x v="3"/>
    <s v="РН-ЭН"/>
    <x v="221"/>
    <d v="1899-12-30T22:34:00"/>
    <s v="07.09.14г."/>
    <d v="1899-12-30T23:06:00"/>
    <d v="1899-12-30T00:32:00"/>
    <n v="1"/>
    <s v="МТЗ"/>
    <s v="РПНУ (АПВ-нет)"/>
    <x v="2"/>
    <s v="ВЛ-6 кВ № 171 Приазовский ЭСУ"/>
    <x v="2"/>
    <x v="2"/>
    <s v="ВЛ-6 кВ № 171 Приазовский ЭСУ"/>
    <s v="М-е Анастасиевско-Троицкое. П НЯ-7 от 7.09.14г. Гроза."/>
    <n v="0.49399999999999999"/>
    <n v="0.24299999999999999"/>
    <n v="0.73699999999999999"/>
    <s v="ТЧ"/>
    <s v="1979 г."/>
    <s v=" ВЛ-6 кВ, провод АС-95,ШФ-20, ж/б опоры "/>
    <s v=" - "/>
    <s v="2013 г."/>
    <s v=" - "/>
    <s v="2014 г."/>
    <s v=" - "/>
    <s v="2004 г."/>
    <s v="КП11"/>
    <s v="ПУ9"/>
    <m/>
    <m/>
    <m/>
    <m/>
    <m/>
  </r>
  <r>
    <x v="7"/>
    <x v="3"/>
    <s v="РН-ЭН"/>
    <x v="222"/>
    <d v="1899-12-30T03:15:00"/>
    <s v="08.09.14г."/>
    <d v="1899-12-30T03:54:00"/>
    <d v="1899-12-30T00:39:00"/>
    <n v="11"/>
    <s v="МТЗ"/>
    <s v="АПВН, РПВУ"/>
    <x v="2"/>
    <s v="ВЛ-6 кВ № 362 Абинский ЭСУ"/>
    <x v="2"/>
    <x v="2"/>
    <s v="ВЛ-6 кВ № 362 Абинский ЭСУ"/>
    <s v="М-е Ахтырско-Бугундырское. ШП КМЯ-33 от 7.09.14г. Гроза."/>
    <n v="1.9490000000000001"/>
    <n v="0.96"/>
    <n v="2.9089999999999998"/>
    <s v="ТЧ"/>
    <s v="1951 г."/>
    <s v=" ВЛ-6 кВ, провод АС-95,ШФ-20, мет. опоры "/>
    <s v=" - "/>
    <s v="2013 г."/>
    <s v=" - "/>
    <s v="2014 г."/>
    <s v=" - "/>
    <s v="2010 г."/>
    <s v="КП11"/>
    <s v="ПУ9"/>
    <m/>
    <m/>
    <m/>
    <m/>
    <m/>
  </r>
  <r>
    <x v="7"/>
    <x v="3"/>
    <s v="РН-ЭН"/>
    <x v="222"/>
    <d v="1899-12-30T09:55:00"/>
    <s v="08.09.14г."/>
    <d v="1899-12-30T13:00:00"/>
    <d v="1899-12-30T03:05:00"/>
    <n v="3"/>
    <s v="МТЗ"/>
    <s v="АПВН, РПВН"/>
    <x v="2"/>
    <s v="ВЛ-6 кВ № 112 Абинский ЭСУ"/>
    <x v="2"/>
    <x v="2"/>
    <s v="ВЛ-6 кВ № 112 Абинский ЭСУ"/>
    <s v="М-е Ахтырско-Бугундырское. Р-124 - разрушился крайний неподвижный изолятор.        ШП КМЯ-33 от 7.09.14г. Гроза."/>
    <n v="3.754"/>
    <n v="1.849"/>
    <n v="5.6029999999999998"/>
    <s v="И"/>
    <s v="1952 г."/>
    <s v="Опорно-стержневой изолятор С-4-80"/>
    <s v=" - "/>
    <s v="2013 г."/>
    <s v=" - "/>
    <s v="2014 г."/>
    <s v=" - "/>
    <s v="2011 г."/>
    <s v="КП11"/>
    <s v="ПУ8"/>
    <m/>
    <m/>
    <m/>
    <m/>
    <m/>
  </r>
  <r>
    <x v="7"/>
    <x v="3"/>
    <s v="РН-ЭН"/>
    <x v="223"/>
    <d v="1899-12-30T06:08:00"/>
    <s v="09.09.14г."/>
    <d v="1899-12-30T07:03:00"/>
    <d v="1899-12-30T00:55:00"/>
    <n v="5"/>
    <s v="МТЗ"/>
    <s v="АПВН, РПВУ"/>
    <x v="2"/>
    <s v="СМВ-35 ПС &quot;ПАЭС&quot; Приазовский ЭСУ."/>
    <x v="0"/>
    <x v="2"/>
    <s v="СМВ-35 ПС &quot;ПАЭС&quot; Приазовский ЭСУ."/>
    <s v="М-е Анастасиевско-Троицкое и Западно-Анастасиевское. Гроза."/>
    <n v="0.76100000000000001"/>
    <n v="0.32600000000000001"/>
    <n v="1.087"/>
    <s v="ТЧ"/>
    <s v="1995 г."/>
    <s v=" ВЛ-35 кВ, провод АС-50, ж/б опоры "/>
    <s v=" - "/>
    <s v="2013 г."/>
    <s v=" - "/>
    <s v="2014 г."/>
    <s v=" - "/>
    <s v="2007 г."/>
    <s v="КП11"/>
    <s v="ПУ5"/>
    <m/>
    <m/>
    <m/>
    <m/>
    <m/>
  </r>
  <r>
    <x v="7"/>
    <x v="3"/>
    <s v="РН-ЭН"/>
    <x v="223"/>
    <d v="1899-12-30T08:00:00"/>
    <s v="09.09.14г."/>
    <d v="1899-12-30T10:30:00"/>
    <d v="1899-12-30T02:30:00"/>
    <n v="8"/>
    <s v="МТЗ"/>
    <s v="АПВН, РПВУ"/>
    <x v="2"/>
    <s v="Ввод 6 кВ ПС &quot;Новодмитриевская&quot; Ильский ЭСУ"/>
    <x v="2"/>
    <x v="2"/>
    <s v="Ввод 6 кВ ПС &quot;Новодмитриевская&quot; Ильский ЭСУ"/>
    <s v="М-е Новодмитриевское. Гроза."/>
    <n v="0.70699999999999996"/>
    <n v="0.30299999999999999"/>
    <n v="1.01"/>
    <s v="ТЧ"/>
    <s v="1949-1953 гг."/>
    <s v=" ВЛ-6 кВ, провод АС-95,ШФ-20, мет. опоры "/>
    <s v=" - "/>
    <s v="2013 г."/>
    <s v=" - "/>
    <s v="2014 г."/>
    <s v=" - "/>
    <s v="2008 г."/>
    <s v="КП11"/>
    <s v="ПУ5"/>
    <m/>
    <m/>
    <m/>
    <m/>
    <m/>
  </r>
  <r>
    <x v="7"/>
    <x v="3"/>
    <s v="РН-ЭН"/>
    <x v="223"/>
    <d v="1899-12-30T11:20:00"/>
    <d v="2014-09-09T00:00:00"/>
    <d v="1899-12-30T11:45:00"/>
    <d v="1899-12-30T00:25:00"/>
    <n v="1"/>
    <s v="АВ"/>
    <m/>
    <x v="3"/>
    <s v="Станок -качалка.Скв. 586."/>
    <x v="5"/>
    <x v="9"/>
    <s v="Станок -качалка.Скв. 586."/>
    <s v="М-е Зыбза. В БУ сработал автомат."/>
    <n v="1.385"/>
    <m/>
    <n v="1.385"/>
    <s v="ПЭ"/>
    <m/>
    <m/>
    <m/>
    <m/>
    <m/>
    <m/>
    <m/>
    <m/>
    <s v="КП11"/>
    <s v="ПУ5"/>
    <m/>
    <n v="3"/>
    <n v="1"/>
    <m/>
    <m/>
  </r>
  <r>
    <x v="7"/>
    <x v="3"/>
    <s v="РН-ЭН"/>
    <x v="223"/>
    <d v="1899-12-30T01:36:00"/>
    <d v="2014-09-09T00:00:00"/>
    <d v="1899-12-30T03:57:00"/>
    <d v="1899-12-30T02:21:00"/>
    <n v="1"/>
    <s v="АВ"/>
    <m/>
    <x v="2"/>
    <s v="ВЛ-0,4 кВ от ТП-Нд-62-1 ф.1"/>
    <x v="5"/>
    <x v="2"/>
    <s v="ВЛ-0,4 кВ от ТП-Нд-62-1 ф.1"/>
    <s v="М-е Новодмитриевское. В ТП сгорел фидерный автомат. Произведена замена."/>
    <n v="0.86199999999999999"/>
    <m/>
    <n v="0.86199999999999999"/>
    <s v="ЗА"/>
    <m/>
    <m/>
    <m/>
    <m/>
    <m/>
    <m/>
    <m/>
    <m/>
    <s v="КП11"/>
    <s v="ПУ8"/>
    <m/>
    <n v="3"/>
    <n v="1"/>
    <m/>
    <m/>
  </r>
  <r>
    <x v="7"/>
    <x v="3"/>
    <s v="РН-ЭН"/>
    <x v="223"/>
    <d v="1899-12-30T15:40:00"/>
    <d v="2014-09-09T00:00:00"/>
    <d v="1899-12-30T16:58:00"/>
    <d v="1899-12-30T01:18:00"/>
    <n v="4"/>
    <s v="АВ"/>
    <m/>
    <x v="2"/>
    <s v="ВЛ-0,4 кВ от ТП-Зп-92-2п ф.2"/>
    <x v="5"/>
    <x v="2"/>
    <s v="ВЛ-0,4 кВ от ТП-Зп-92-2п ф.2"/>
    <s v="М-е Новодмитриевское. В ТП сработал фидерный автомат."/>
    <n v="0.39600000000000002"/>
    <m/>
    <n v="0.39600000000000002"/>
    <s v="ЗА"/>
    <m/>
    <m/>
    <m/>
    <m/>
    <m/>
    <m/>
    <m/>
    <m/>
    <s v="КП11"/>
    <s v="ПУ5"/>
    <m/>
    <n v="3"/>
    <n v="1"/>
    <m/>
    <m/>
  </r>
  <r>
    <x v="7"/>
    <x v="3"/>
    <s v="РН-ЭН"/>
    <x v="224"/>
    <m/>
    <m/>
    <m/>
    <m/>
    <m/>
    <m/>
    <m/>
    <x v="4"/>
    <m/>
    <x v="3"/>
    <x v="8"/>
    <m/>
    <m/>
    <m/>
    <m/>
    <m/>
    <m/>
    <m/>
    <m/>
    <m/>
    <m/>
    <m/>
    <m/>
    <m/>
    <m/>
    <m/>
    <m/>
    <m/>
    <s v="Нарушений не было."/>
    <m/>
    <m/>
    <m/>
  </r>
  <r>
    <x v="7"/>
    <x v="3"/>
    <s v="РН-ЭН"/>
    <x v="225"/>
    <d v="1899-12-30T15:25:00"/>
    <s v="11.09.14г."/>
    <d v="1899-12-30T15:31:00"/>
    <d v="1899-12-30T00:06:00"/>
    <n v="5"/>
    <s v="ТО"/>
    <s v="АПВН, РПВУ"/>
    <x v="1"/>
    <s v="ВЛ-523 Приазовский ЭСУ."/>
    <x v="2"/>
    <x v="2"/>
    <s v="ВЛ-523 Приазовский ЭСУ."/>
    <s v="М-е Анастасиевско-Троицкое и Западно-Анастасиевское. Падение дерева при чистке трассы сторонними людьми."/>
    <n v="6.6000000000000003E-2"/>
    <n v="3.2000000000000001E-2"/>
    <n v="9.8000000000000004E-2"/>
    <s v="ТЧ"/>
    <n v="1986"/>
    <s v=" ВЛ-6 кВ, провод АС-95, ШФ-20, ж/б опоры "/>
    <s v="н/д"/>
    <n v="2013"/>
    <s v=" - "/>
    <n v="2014"/>
    <s v=" - "/>
    <n v="2010"/>
    <s v="КП22"/>
    <s v="ПУ5"/>
    <m/>
    <m/>
    <m/>
    <s v="с"/>
    <m/>
  </r>
  <r>
    <x v="7"/>
    <x v="3"/>
    <s v="РН-ЭН"/>
    <x v="225"/>
    <d v="1899-12-30T09:25:00"/>
    <d v="2014-09-11T00:00:00"/>
    <d v="1899-12-30T10:30:00"/>
    <d v="1899-12-30T01:05:00"/>
    <n v="1"/>
    <s v="АВ"/>
    <m/>
    <x v="3"/>
    <s v="Станок -качалка.Скв. 224."/>
    <x v="5"/>
    <x v="9"/>
    <s v="Станок -качалка.Скв. 224."/>
    <s v="М-е Зыбза. В БУ сгорела катушка МП. Последствия грозы."/>
    <n v="2.5000000000000001E-2"/>
    <m/>
    <n v="2.5000000000000001E-2"/>
    <s v="ПЭ"/>
    <m/>
    <m/>
    <m/>
    <m/>
    <m/>
    <m/>
    <m/>
    <m/>
    <s v="КП11"/>
    <s v="ПУ5"/>
    <m/>
    <n v="3"/>
    <n v="1"/>
    <m/>
    <m/>
  </r>
  <r>
    <x v="7"/>
    <x v="3"/>
    <s v="РН-ЭН"/>
    <x v="225"/>
    <d v="1899-12-30T10:45:00"/>
    <d v="2014-09-11T00:00:00"/>
    <d v="1899-12-30T11:30:00"/>
    <d v="1899-12-30T00:45:00"/>
    <n v="1"/>
    <s v="Тепловое реле"/>
    <m/>
    <x v="3"/>
    <s v="Станок -качалка.Скв. 948."/>
    <x v="5"/>
    <x v="9"/>
    <s v="Станок -качалка.Скв. 948."/>
    <s v="М-е Зыбза. Сработало РТ. Перегруз."/>
    <n v="8.6999999999999994E-2"/>
    <m/>
    <n v="8.6999999999999994E-2"/>
    <s v="ПЭ"/>
    <m/>
    <m/>
    <m/>
    <m/>
    <m/>
    <m/>
    <m/>
    <m/>
    <s v="КП3"/>
    <s v="ПУ5"/>
    <m/>
    <n v="3"/>
    <n v="1"/>
    <m/>
    <m/>
  </r>
  <r>
    <x v="7"/>
    <x v="3"/>
    <s v="РН-ЭН"/>
    <x v="225"/>
    <d v="1899-12-30T12:15:00"/>
    <d v="2014-09-11T00:00:00"/>
    <d v="1899-12-30T13:11:00"/>
    <d v="1899-12-30T00:56:00"/>
    <n v="1"/>
    <m/>
    <m/>
    <x v="1"/>
    <s v="Станок -качалка.Скв. 311."/>
    <x v="5"/>
    <x v="9"/>
    <s v="Станок -качалка.Скв. 311."/>
    <s v="М-е Восточно-Северское. Отключение скважины сторонними людьми."/>
    <n v="0.10199999999999999"/>
    <m/>
    <n v="0.10199999999999999"/>
    <s v="ПЭ"/>
    <m/>
    <m/>
    <m/>
    <m/>
    <m/>
    <m/>
    <m/>
    <m/>
    <s v="КП22"/>
    <s v="ПУ8"/>
    <m/>
    <n v="3"/>
    <n v="1"/>
    <m/>
    <m/>
  </r>
  <r>
    <x v="7"/>
    <x v="3"/>
    <s v="РН-ЭН"/>
    <x v="225"/>
    <d v="1899-12-30T16:00:00"/>
    <d v="2014-09-11T00:00:00"/>
    <d v="1899-12-30T16:30:00"/>
    <d v="1899-12-30T00:30:00"/>
    <n v="1"/>
    <s v="Тепловое реле"/>
    <m/>
    <x v="3"/>
    <s v="Станок -качалка.Скв. 136."/>
    <x v="5"/>
    <x v="9"/>
    <s v="Станок -качалка.Скв. 136."/>
    <s v="М-е Новодмитриевское. Сработало РТ. Перегруз."/>
    <n v="5.1999999999999998E-2"/>
    <m/>
    <n v="5.1999999999999998E-2"/>
    <s v="ПЭ"/>
    <m/>
    <m/>
    <m/>
    <m/>
    <m/>
    <m/>
    <m/>
    <m/>
    <s v="КП3"/>
    <s v="ПУ5"/>
    <m/>
    <n v="3"/>
    <n v="1"/>
    <m/>
    <m/>
  </r>
  <r>
    <x v="7"/>
    <x v="3"/>
    <s v="РН-ЭН"/>
    <x v="226"/>
    <m/>
    <m/>
    <m/>
    <m/>
    <m/>
    <m/>
    <m/>
    <x v="4"/>
    <m/>
    <x v="3"/>
    <x v="8"/>
    <m/>
    <m/>
    <m/>
    <m/>
    <m/>
    <m/>
    <m/>
    <m/>
    <m/>
    <m/>
    <m/>
    <m/>
    <m/>
    <m/>
    <m/>
    <m/>
    <m/>
    <s v="Нарушений не было."/>
    <m/>
    <m/>
    <m/>
  </r>
  <r>
    <x v="7"/>
    <x v="3"/>
    <s v="РН-ЭН"/>
    <x v="226"/>
    <d v="1899-12-30T14:30:00"/>
    <d v="2014-09-12T00:00:00"/>
    <d v="1899-12-30T15:40:00"/>
    <d v="1899-12-30T01:10:00"/>
    <n v="1"/>
    <s v="Тепловое реле"/>
    <m/>
    <x v="3"/>
    <s v="Станок -качалка.Скв. 167."/>
    <x v="5"/>
    <x v="9"/>
    <s v="Станок -качалка.Скв. 167."/>
    <s v="М-е Ключевое. Сработало РТ. Перегруз."/>
    <n v="0.111"/>
    <m/>
    <n v="0.111"/>
    <s v="ПЭ"/>
    <m/>
    <m/>
    <m/>
    <m/>
    <m/>
    <m/>
    <m/>
    <m/>
    <s v="КП3"/>
    <s v="ПУ5"/>
    <m/>
    <n v="1"/>
    <n v="1"/>
    <m/>
    <m/>
  </r>
  <r>
    <x v="7"/>
    <x v="3"/>
    <s v="РН-ЭН"/>
    <x v="227"/>
    <m/>
    <m/>
    <m/>
    <m/>
    <m/>
    <m/>
    <m/>
    <x v="4"/>
    <m/>
    <x v="3"/>
    <x v="8"/>
    <m/>
    <m/>
    <m/>
    <m/>
    <m/>
    <m/>
    <m/>
    <m/>
    <m/>
    <m/>
    <m/>
    <m/>
    <m/>
    <m/>
    <m/>
    <m/>
    <m/>
    <s v="Нарушений не было."/>
    <m/>
    <m/>
    <m/>
  </r>
  <r>
    <x v="7"/>
    <x v="3"/>
    <s v="РН-ЭН"/>
    <x v="228"/>
    <m/>
    <m/>
    <m/>
    <m/>
    <m/>
    <m/>
    <m/>
    <x v="4"/>
    <m/>
    <x v="3"/>
    <x v="8"/>
    <m/>
    <m/>
    <m/>
    <m/>
    <m/>
    <m/>
    <m/>
    <m/>
    <m/>
    <m/>
    <m/>
    <m/>
    <m/>
    <m/>
    <m/>
    <m/>
    <m/>
    <s v="Нарушений не было."/>
    <m/>
    <m/>
    <m/>
  </r>
  <r>
    <x v="7"/>
    <x v="3"/>
    <s v="РН-ЭН"/>
    <x v="229"/>
    <d v="1899-12-30T08:50:00"/>
    <s v="15.09.14г."/>
    <d v="1899-12-30T09:00:00"/>
    <d v="1899-12-30T00:10:00"/>
    <n v="3"/>
    <s v="-"/>
    <s v="-"/>
    <x v="5"/>
    <s v="Сети &quot;Кубаньэнерго&quot;."/>
    <x v="2"/>
    <x v="2"/>
    <s v="Ку-9 и КУ-13 Приазовский ЭСУ."/>
    <s v="М-е Чумаковское, Западно-Курчанское. Переключения в сетях &quot;Кубаньэнерго&quot; без предварительного уведомления."/>
    <n v="0.11700000000000001"/>
    <n v="7.8E-2"/>
    <n v="0.19500000000000001"/>
    <s v="ТЧ"/>
    <n v="2013"/>
    <s v=" ВЛ-6 кВ, провод АС-95 "/>
    <s v="н/д"/>
    <n v="2013"/>
    <s v=" - "/>
    <n v="2014"/>
    <s v=" - "/>
    <n v="2013"/>
    <s v="КП18"/>
    <s v="ПУ5"/>
    <m/>
    <m/>
    <m/>
    <m/>
    <m/>
  </r>
  <r>
    <x v="7"/>
    <x v="3"/>
    <s v="РН-ЭН"/>
    <x v="229"/>
    <d v="1899-12-30T10:19:00"/>
    <d v="2014-09-15T00:00:00"/>
    <d v="1899-12-30T10:57:00"/>
    <d v="1899-12-30T00:38:00"/>
    <n v="1"/>
    <s v="АВ"/>
    <m/>
    <x v="0"/>
    <s v="ВЛ-0,4 кВ от ТП-Кл-514-5 ф-3."/>
    <x v="5"/>
    <x v="2"/>
    <s v="ВЛ-0,4 кВ от ТП-Кл-514-5 ф-3."/>
    <s v="М-е Дыш. В ТП сработал фидерный АВ. Перегруз. Простой ШГН скв. 457."/>
    <n v="2.3E-2"/>
    <m/>
    <n v="2.3E-2"/>
    <s v="ТЧ"/>
    <m/>
    <m/>
    <m/>
    <m/>
    <m/>
    <m/>
    <m/>
    <m/>
    <s v="КП25"/>
    <s v="ПУ5"/>
    <m/>
    <n v="1"/>
    <n v="1"/>
    <m/>
    <m/>
  </r>
  <r>
    <x v="7"/>
    <x v="3"/>
    <s v="РН-ЭН"/>
    <x v="229"/>
    <d v="1899-12-30T15:18:00"/>
    <d v="2014-09-15T00:00:00"/>
    <d v="1899-12-30T17:30:00"/>
    <d v="1899-12-30T02:12:00"/>
    <n v="1"/>
    <m/>
    <m/>
    <x v="3"/>
    <s v="УЭЦН.Скв. 507."/>
    <x v="5"/>
    <x v="9"/>
    <s v="УЭЦН.Скв. 507."/>
    <s v="М-е Дыш. Рубильник выгорел после попытки отключения персоналом ООО &quot;СК-Борец&quot;. Заменили."/>
    <n v="0.89900000000000002"/>
    <m/>
    <n v="0.89900000000000002"/>
    <s v="ТЧ"/>
    <m/>
    <m/>
    <m/>
    <m/>
    <m/>
    <m/>
    <m/>
    <m/>
    <s v="КП22"/>
    <s v="ПУ5"/>
    <m/>
    <n v="1"/>
    <n v="1"/>
    <m/>
    <m/>
  </r>
  <r>
    <x v="7"/>
    <x v="3"/>
    <s v="РН-ЭН"/>
    <x v="230"/>
    <m/>
    <m/>
    <m/>
    <m/>
    <m/>
    <m/>
    <m/>
    <x v="4"/>
    <m/>
    <x v="3"/>
    <x v="8"/>
    <m/>
    <m/>
    <m/>
    <m/>
    <m/>
    <m/>
    <m/>
    <m/>
    <m/>
    <m/>
    <m/>
    <m/>
    <m/>
    <m/>
    <m/>
    <m/>
    <m/>
    <s v="Нарушений не было."/>
    <m/>
    <m/>
    <m/>
  </r>
  <r>
    <x v="7"/>
    <x v="3"/>
    <s v="РН-ЭН"/>
    <x v="231"/>
    <m/>
    <m/>
    <m/>
    <m/>
    <m/>
    <m/>
    <m/>
    <x v="4"/>
    <m/>
    <x v="3"/>
    <x v="8"/>
    <m/>
    <m/>
    <m/>
    <m/>
    <m/>
    <m/>
    <m/>
    <m/>
    <m/>
    <m/>
    <m/>
    <m/>
    <m/>
    <m/>
    <m/>
    <m/>
    <m/>
    <s v="Нарушений не было."/>
    <m/>
    <m/>
    <m/>
  </r>
  <r>
    <x v="7"/>
    <x v="3"/>
    <s v="РН-ЭН"/>
    <x v="231"/>
    <d v="1899-12-30T09:05:00"/>
    <d v="2014-09-17T00:00:00"/>
    <d v="1899-12-30T10:50:00"/>
    <d v="1899-12-30T01:45:00"/>
    <n v="1"/>
    <s v="АВ"/>
    <m/>
    <x v="3"/>
    <s v="Станок -качалка.Скв. 19."/>
    <x v="5"/>
    <x v="9"/>
    <s v="Станок -качалка.Скв. 19."/>
    <s v="М-е Холмское. В СУ сгорела катушка МП. Заменили."/>
    <n v="2.5999999999999999E-2"/>
    <m/>
    <n v="2.5999999999999999E-2"/>
    <s v="ПЭ"/>
    <m/>
    <m/>
    <m/>
    <m/>
    <m/>
    <m/>
    <m/>
    <m/>
    <s v="КП23"/>
    <s v="ПУ8"/>
    <m/>
    <n v="3"/>
    <n v="1"/>
    <m/>
    <m/>
  </r>
  <r>
    <x v="7"/>
    <x v="3"/>
    <s v="РН-ЭН"/>
    <x v="232"/>
    <d v="1899-12-30T18:46:00"/>
    <s v="18.09.14г."/>
    <d v="1899-12-30T19:55:00"/>
    <d v="1899-12-30T01:09:00"/>
    <n v="187"/>
    <s v="-"/>
    <s v="-"/>
    <x v="5"/>
    <s v="ВЛ-110 кВ &quot;Крымская Тяговая-Абинская 110&quot; (ЮЗЭС)"/>
    <x v="1"/>
    <x v="2"/>
    <s v="ПС 35/6 кВ &quot;Ахтырская&quot;, &quot;Бугундырь&quot;, &quot;Ильская 35&quot;, &quot;Западная&quot;,   &quot;Абинская 35&quot;, &quot;Черноморская&quot;, &quot;Горка&quot;,         &quot;Юлия&quot;, &quot;Восточная&quot;."/>
    <s v="М-е Украинское, Абино-Украинское, Шептальское, Зыбза, Холмское, Восточно-Северское, Ахтырско-Бугундырское, Азовское. ВЛ-110 кВ &quot;Крымская Тяговая-Абинская 110&quot; - обрыв проводов. НЯ №10 от 18.09.14г."/>
    <n v="18.07"/>
    <n v="8.83"/>
    <n v="26.9"/>
    <s v="ТЧ"/>
    <s v=" - "/>
    <s v=" - "/>
    <s v=" - "/>
    <s v=" - "/>
    <s v=" - "/>
    <s v=" - "/>
    <s v=" - "/>
    <s v=" - "/>
    <s v="КП18"/>
    <s v="ПУ5"/>
    <m/>
    <m/>
    <m/>
    <m/>
    <m/>
  </r>
  <r>
    <x v="7"/>
    <x v="3"/>
    <s v="РН-ЭН"/>
    <x v="232"/>
    <d v="1899-12-30T14:58:00"/>
    <d v="2014-09-18T00:00:00"/>
    <d v="1899-12-30T15:48:00"/>
    <d v="1899-12-30T00:50:00"/>
    <n v="1"/>
    <s v="АВ"/>
    <m/>
    <x v="3"/>
    <s v="УЭЦН.Скв. 466."/>
    <x v="5"/>
    <x v="9"/>
    <s v="УЭЦН.Скв. 466."/>
    <s v="М-е Дыш. Схлёст проводов. Сработал фидерный автомат. НЯ №10 от 18.09.14г."/>
    <n v="0.7"/>
    <m/>
    <n v="0.7"/>
    <s v="ПЭ"/>
    <m/>
    <m/>
    <m/>
    <m/>
    <m/>
    <m/>
    <m/>
    <m/>
    <s v="КП12"/>
    <s v="ПУ5"/>
    <m/>
    <n v="1"/>
    <n v="1"/>
    <m/>
    <m/>
  </r>
  <r>
    <x v="7"/>
    <x v="3"/>
    <s v="РН-ЭН"/>
    <x v="232"/>
    <d v="1899-12-30T18:46:00"/>
    <d v="2014-09-18T00:00:00"/>
    <s v="24.00"/>
    <d v="1899-12-30T05:14:00"/>
    <n v="1"/>
    <m/>
    <m/>
    <x v="3"/>
    <s v="УЭЦН.Скв. 501."/>
    <x v="5"/>
    <x v="9"/>
    <s v="УЭЦН.Скв. 501."/>
    <s v="М-е Холмское. Сгорел ЭД."/>
    <n v="0.57399999999999995"/>
    <m/>
    <n v="0.57399999999999995"/>
    <s v="ПЭ"/>
    <m/>
    <m/>
    <m/>
    <m/>
    <m/>
    <m/>
    <m/>
    <m/>
    <s v="КП18"/>
    <s v="ПУ9"/>
    <m/>
    <n v="3"/>
    <n v="1"/>
    <m/>
    <m/>
  </r>
  <r>
    <x v="7"/>
    <x v="3"/>
    <s v="РН-ЭН"/>
    <x v="233"/>
    <m/>
    <m/>
    <m/>
    <m/>
    <m/>
    <m/>
    <m/>
    <x v="4"/>
    <m/>
    <x v="3"/>
    <x v="8"/>
    <m/>
    <m/>
    <m/>
    <m/>
    <m/>
    <m/>
    <m/>
    <m/>
    <m/>
    <m/>
    <m/>
    <m/>
    <m/>
    <m/>
    <m/>
    <m/>
    <m/>
    <s v="Нарушений не было."/>
    <m/>
    <m/>
    <m/>
  </r>
  <r>
    <x v="7"/>
    <x v="3"/>
    <s v="РН-ЭН"/>
    <x v="233"/>
    <d v="1899-12-30T10:24:00"/>
    <d v="2014-09-19T00:00:00"/>
    <d v="1899-12-30T11:50:00"/>
    <d v="1899-12-30T01:26:00"/>
    <n v="4"/>
    <m/>
    <m/>
    <x v="2"/>
    <s v="ВЛ-0,4 кВ от ТП Зп-92-4 ф.2."/>
    <x v="5"/>
    <x v="2"/>
    <s v="ВЛ-0,4 кВ от ТП Зп-92-4 ф.2."/>
    <s v="М-е Азовское. Схлёст проводов."/>
    <n v="0.253"/>
    <m/>
    <n v="0.253"/>
    <s v="ТЧ"/>
    <m/>
    <m/>
    <m/>
    <m/>
    <m/>
    <m/>
    <m/>
    <m/>
    <s v="КП15"/>
    <s v="ПУ9"/>
    <m/>
    <n v="3"/>
    <n v="1"/>
    <m/>
    <m/>
  </r>
  <r>
    <x v="7"/>
    <x v="3"/>
    <s v="РН-ЭН"/>
    <x v="234"/>
    <m/>
    <m/>
    <m/>
    <m/>
    <m/>
    <m/>
    <m/>
    <x v="4"/>
    <m/>
    <x v="3"/>
    <x v="8"/>
    <m/>
    <m/>
    <m/>
    <m/>
    <m/>
    <m/>
    <m/>
    <m/>
    <m/>
    <m/>
    <m/>
    <m/>
    <m/>
    <m/>
    <m/>
    <m/>
    <m/>
    <s v="Нарушений не было."/>
    <m/>
    <m/>
    <m/>
  </r>
  <r>
    <x v="7"/>
    <x v="3"/>
    <s v="РН-ЭН"/>
    <x v="235"/>
    <m/>
    <m/>
    <m/>
    <m/>
    <m/>
    <m/>
    <m/>
    <x v="4"/>
    <m/>
    <x v="3"/>
    <x v="8"/>
    <m/>
    <m/>
    <m/>
    <m/>
    <m/>
    <m/>
    <m/>
    <m/>
    <m/>
    <m/>
    <m/>
    <m/>
    <m/>
    <m/>
    <m/>
    <m/>
    <m/>
    <s v="Нарушений не было."/>
    <m/>
    <m/>
    <m/>
  </r>
  <r>
    <x v="7"/>
    <x v="3"/>
    <s v="РН-ЭН"/>
    <x v="21"/>
    <m/>
    <m/>
    <m/>
    <m/>
    <m/>
    <m/>
    <m/>
    <x v="4"/>
    <m/>
    <x v="3"/>
    <x v="8"/>
    <m/>
    <m/>
    <m/>
    <m/>
    <m/>
    <m/>
    <m/>
    <m/>
    <m/>
    <m/>
    <m/>
    <m/>
    <m/>
    <m/>
    <m/>
    <m/>
    <m/>
    <s v="Нарушений не было."/>
    <m/>
    <m/>
    <m/>
  </r>
  <r>
    <x v="7"/>
    <x v="3"/>
    <s v="РН-ЭН"/>
    <x v="237"/>
    <d v="1899-12-30T01:23:00"/>
    <s v="24.09.14г."/>
    <d v="1899-12-30T04:26:00"/>
    <d v="1899-12-30T03:03:00"/>
    <n v="48"/>
    <s v="-"/>
    <s v="-"/>
    <x v="5"/>
    <s v="Сведений нет."/>
    <x v="0"/>
    <x v="2"/>
    <s v="ПС-35/6 кВ Юлия, РП-8 Ну."/>
    <s v="Отключение в ЮЗЭС.          ШП ОЯ-34."/>
    <n v="5.96"/>
    <n v="2.9430000000000001"/>
    <n v="8.9030000000000005"/>
    <s v="ТЧ"/>
    <s v=" - "/>
    <s v=" - "/>
    <s v=" - "/>
    <s v=" - "/>
    <s v=" - "/>
    <s v=" - "/>
    <s v=" - "/>
    <s v=" - "/>
    <s v="КП18"/>
    <s v="ПУ5"/>
    <m/>
    <m/>
    <m/>
    <m/>
    <m/>
  </r>
  <r>
    <x v="7"/>
    <x v="3"/>
    <s v="РН-ЭН"/>
    <x v="237"/>
    <d v="1899-12-30T07:01:00"/>
    <d v="2014-09-24T00:00:00"/>
    <d v="1899-12-30T21:28:00"/>
    <d v="1899-12-30T14:27:00"/>
    <n v="77"/>
    <s v="АВ"/>
    <m/>
    <x v="2"/>
    <s v="Автоматы фидеров в ТП."/>
    <x v="5"/>
    <x v="2"/>
    <s v="Автоматы фидеров в ТП."/>
    <s v="Все месторождения. ШП ОЯ-34.Ураганный ветер."/>
    <n v="8.7780000000000005"/>
    <m/>
    <n v="8.7780000000000005"/>
    <s v="ТЧ"/>
    <m/>
    <m/>
    <m/>
    <m/>
    <m/>
    <m/>
    <m/>
    <m/>
    <s v="КП15"/>
    <s v="ПУ9"/>
    <m/>
    <n v="3"/>
    <n v="1"/>
    <m/>
    <m/>
  </r>
  <r>
    <x v="7"/>
    <x v="3"/>
    <s v="РН-ЭН"/>
    <x v="237"/>
    <d v="1899-12-30T03:38:00"/>
    <d v="2014-09-24T00:00:00"/>
    <d v="1899-12-30T16:58:00"/>
    <d v="1899-12-30T13:20:00"/>
    <n v="8"/>
    <s v="АВ"/>
    <m/>
    <x v="2"/>
    <s v="Автоматы фидеров в ТП."/>
    <x v="5"/>
    <x v="2"/>
    <s v="Автоматы фидеров в ТП."/>
    <s v="М-е Ключевое и Дыш. ШП ОЯ-34.Ураганный ветер."/>
    <n v="6.12"/>
    <m/>
    <n v="6.12"/>
    <s v="ТЧ"/>
    <m/>
    <m/>
    <m/>
    <m/>
    <m/>
    <m/>
    <m/>
    <m/>
    <s v="КП15"/>
    <s v="ПУ9"/>
    <m/>
    <n v="1"/>
    <n v="1"/>
    <m/>
    <m/>
  </r>
  <r>
    <x v="7"/>
    <x v="3"/>
    <s v="РН-ЭН"/>
    <x v="237"/>
    <d v="1899-12-30T01:55:00"/>
    <d v="2014-09-24T00:00:00"/>
    <d v="1899-12-30T06:05:00"/>
    <d v="1899-12-30T05:10:00"/>
    <n v="1"/>
    <m/>
    <m/>
    <x v="3"/>
    <s v="УЭДН.Скв.93."/>
    <x v="5"/>
    <x v="9"/>
    <s v="УЭДН.Скв.93."/>
    <s v="М-е Северо-Нефтяное. Сгорел рубильник. Заменили. ШП ОЯ-34."/>
    <n v="2.9020000000000001"/>
    <m/>
    <n v="2.9020000000000001"/>
    <s v="ТЧ"/>
    <m/>
    <m/>
    <m/>
    <m/>
    <m/>
    <m/>
    <m/>
    <m/>
    <s v="КП23"/>
    <s v="ПУ8"/>
    <m/>
    <n v="2"/>
    <n v="1"/>
    <m/>
    <m/>
  </r>
  <r>
    <x v="7"/>
    <x v="3"/>
    <s v="РН-ЭН"/>
    <x v="237"/>
    <d v="1899-12-30T01:30:00"/>
    <d v="2014-09-24T00:00:00"/>
    <d v="1899-12-30T19:00:00"/>
    <d v="1899-12-30T17:30:00"/>
    <n v="1"/>
    <m/>
    <m/>
    <x v="3"/>
    <s v="УШВН.Скв.11."/>
    <x v="5"/>
    <x v="9"/>
    <s v="УШВН.Скв.11."/>
    <s v="М-е Западно-Курчанское. Исчезло U от Кубаньэнерго. ШП ОЯ-34."/>
    <n v="0.14899999999999999"/>
    <m/>
    <n v="0.14899999999999999"/>
    <s v="ТЧ"/>
    <m/>
    <m/>
    <m/>
    <m/>
    <m/>
    <m/>
    <m/>
    <m/>
    <s v="КП18"/>
    <s v="ПУ5"/>
    <m/>
    <n v="2"/>
    <n v="1"/>
    <m/>
    <m/>
  </r>
  <r>
    <x v="7"/>
    <x v="3"/>
    <s v="РН-ЭН"/>
    <x v="238"/>
    <m/>
    <m/>
    <m/>
    <m/>
    <m/>
    <m/>
    <m/>
    <x v="4"/>
    <m/>
    <x v="3"/>
    <x v="8"/>
    <m/>
    <m/>
    <m/>
    <m/>
    <m/>
    <m/>
    <m/>
    <m/>
    <m/>
    <m/>
    <m/>
    <m/>
    <m/>
    <m/>
    <m/>
    <m/>
    <m/>
    <s v="Нарушений не было."/>
    <m/>
    <m/>
    <m/>
  </r>
  <r>
    <x v="7"/>
    <x v="3"/>
    <s v="РН-ЭН"/>
    <x v="238"/>
    <d v="1899-12-30T18:57:00"/>
    <d v="2014-09-25T00:00:00"/>
    <d v="1899-12-30T19:10:00"/>
    <d v="1899-12-30T00:13:00"/>
    <n v="3"/>
    <m/>
    <m/>
    <x v="0"/>
    <s v="ВЛ-0,4 кВ от ТП-Кл-533-6 ф-3."/>
    <x v="5"/>
    <x v="2"/>
    <s v="ВЛ-0,4 кВ от ТП-Кл-533-6 ф-3."/>
    <s v="М-е Ключевое. Выявлен нагрев контакта. Замена зажима фазы &quot;В&quot; на приёмной траверсе ТП."/>
    <n v="8.8999999999999996E-2"/>
    <m/>
    <n v="8.8999999999999996E-2"/>
    <s v="ТЧ"/>
    <m/>
    <m/>
    <m/>
    <m/>
    <m/>
    <m/>
    <m/>
    <m/>
    <s v="КП3"/>
    <s v="ПУ5"/>
    <m/>
    <n v="1"/>
    <n v="1"/>
    <m/>
    <m/>
  </r>
  <r>
    <x v="7"/>
    <x v="3"/>
    <s v="РН-ЭН"/>
    <x v="239"/>
    <m/>
    <m/>
    <m/>
    <m/>
    <m/>
    <m/>
    <m/>
    <x v="4"/>
    <m/>
    <x v="3"/>
    <x v="8"/>
    <m/>
    <m/>
    <m/>
    <m/>
    <m/>
    <m/>
    <m/>
    <m/>
    <m/>
    <m/>
    <m/>
    <m/>
    <m/>
    <m/>
    <m/>
    <m/>
    <m/>
    <s v="Нарушений не было."/>
    <m/>
    <m/>
    <m/>
  </r>
  <r>
    <x v="7"/>
    <x v="3"/>
    <s v="РН-ЭН"/>
    <x v="240"/>
    <m/>
    <m/>
    <m/>
    <m/>
    <m/>
    <m/>
    <m/>
    <x v="4"/>
    <m/>
    <x v="3"/>
    <x v="8"/>
    <m/>
    <m/>
    <m/>
    <m/>
    <m/>
    <m/>
    <m/>
    <m/>
    <m/>
    <m/>
    <m/>
    <m/>
    <m/>
    <m/>
    <m/>
    <m/>
    <m/>
    <s v="Нарушений не было."/>
    <m/>
    <m/>
    <m/>
  </r>
  <r>
    <x v="7"/>
    <x v="3"/>
    <s v="РН-ЭН"/>
    <x v="241"/>
    <m/>
    <m/>
    <m/>
    <m/>
    <m/>
    <m/>
    <m/>
    <x v="4"/>
    <m/>
    <x v="3"/>
    <x v="8"/>
    <m/>
    <m/>
    <m/>
    <m/>
    <m/>
    <m/>
    <m/>
    <m/>
    <m/>
    <m/>
    <m/>
    <m/>
    <m/>
    <m/>
    <m/>
    <m/>
    <m/>
    <s v="Нарушений не было."/>
    <m/>
    <m/>
    <m/>
  </r>
  <r>
    <x v="7"/>
    <x v="3"/>
    <s v="РН-ЭН"/>
    <x v="242"/>
    <m/>
    <m/>
    <m/>
    <m/>
    <m/>
    <m/>
    <m/>
    <x v="4"/>
    <m/>
    <x v="3"/>
    <x v="8"/>
    <m/>
    <m/>
    <m/>
    <m/>
    <m/>
    <m/>
    <m/>
    <m/>
    <m/>
    <m/>
    <m/>
    <m/>
    <m/>
    <m/>
    <m/>
    <m/>
    <m/>
    <s v="Нарушений не было."/>
    <m/>
    <m/>
    <s v="в"/>
  </r>
  <r>
    <x v="7"/>
    <x v="3"/>
    <s v="РН-ЭН"/>
    <x v="243"/>
    <m/>
    <m/>
    <m/>
    <m/>
    <m/>
    <m/>
    <m/>
    <x v="4"/>
    <m/>
    <x v="3"/>
    <x v="8"/>
    <m/>
    <m/>
    <m/>
    <m/>
    <m/>
    <m/>
    <m/>
    <m/>
    <m/>
    <m/>
    <m/>
    <m/>
    <m/>
    <m/>
    <m/>
    <m/>
    <m/>
    <s v="Нарушений не было."/>
    <m/>
    <m/>
    <s v="в"/>
  </r>
  <r>
    <x v="8"/>
    <x v="3"/>
    <s v="РН-ЭН"/>
    <x v="244"/>
    <m/>
    <m/>
    <m/>
    <m/>
    <m/>
    <m/>
    <m/>
    <x v="4"/>
    <m/>
    <x v="3"/>
    <x v="8"/>
    <m/>
    <m/>
    <m/>
    <m/>
    <m/>
    <m/>
    <m/>
    <m/>
    <m/>
    <m/>
    <m/>
    <m/>
    <m/>
    <m/>
    <m/>
    <m/>
    <m/>
    <s v="Нарушений не было."/>
    <m/>
    <m/>
    <m/>
  </r>
  <r>
    <x v="8"/>
    <x v="3"/>
    <s v="РН-ЭН"/>
    <x v="245"/>
    <m/>
    <m/>
    <m/>
    <m/>
    <m/>
    <m/>
    <m/>
    <x v="4"/>
    <m/>
    <x v="3"/>
    <x v="8"/>
    <m/>
    <m/>
    <m/>
    <m/>
    <m/>
    <m/>
    <m/>
    <m/>
    <m/>
    <m/>
    <m/>
    <m/>
    <m/>
    <m/>
    <m/>
    <m/>
    <m/>
    <s v="Нарушений не было."/>
    <m/>
    <m/>
    <m/>
  </r>
  <r>
    <x v="8"/>
    <x v="3"/>
    <s v="РН-ЭН"/>
    <x v="245"/>
    <d v="1899-12-30T17:16:00"/>
    <d v="2014-10-02T00:00:00"/>
    <d v="1899-12-30T17:51:00"/>
    <d v="1899-12-30T00:35:00"/>
    <n v="1"/>
    <m/>
    <m/>
    <x v="3"/>
    <s v="УЭЦН. Скв.67."/>
    <x v="5"/>
    <x v="9"/>
    <s v="УЭЦН. Скв.67."/>
    <s v="М-е Ключевое. Сработал предохранитель 0,4 кВ в ТП-538 ф.3. Заменили."/>
    <m/>
    <m/>
    <m/>
    <s v="ПЭ"/>
    <m/>
    <m/>
    <m/>
    <m/>
    <m/>
    <m/>
    <m/>
    <m/>
    <s v="КП3"/>
    <s v="ПУ8"/>
    <m/>
    <n v="1"/>
    <n v="1"/>
    <m/>
    <m/>
  </r>
  <r>
    <x v="8"/>
    <x v="3"/>
    <s v="РН-ЭН"/>
    <x v="245"/>
    <d v="1899-12-30T04:20:00"/>
    <d v="2014-10-02T00:00:00"/>
    <d v="1899-12-30T10:06:00"/>
    <d v="1899-12-30T05:46:00"/>
    <n v="3"/>
    <s v="АВ"/>
    <m/>
    <x v="2"/>
    <s v="ВЛ-0,4 кВ от ТП Ну-83-5 ф.1."/>
    <x v="5"/>
    <x v="2"/>
    <s v="ВЛ-0,4 кВ от ТП Ну-83-5 ф.1."/>
    <s v="М-е Абино-Украинское.              ТП Ну-83-5 ф.1. Обрыв провода между опорами №1 и №2."/>
    <n v="2.2629999999999999"/>
    <m/>
    <n v="2.2629999999999999"/>
    <s v="ТЧ"/>
    <m/>
    <m/>
    <m/>
    <m/>
    <m/>
    <m/>
    <m/>
    <m/>
    <s v="КП23"/>
    <s v="ПУ8"/>
    <m/>
    <n v="3"/>
    <n v="1"/>
    <m/>
    <m/>
  </r>
  <r>
    <x v="8"/>
    <x v="3"/>
    <s v="РН-ЭН"/>
    <x v="246"/>
    <m/>
    <m/>
    <m/>
    <m/>
    <m/>
    <m/>
    <m/>
    <x v="4"/>
    <m/>
    <x v="3"/>
    <x v="8"/>
    <m/>
    <m/>
    <m/>
    <m/>
    <m/>
    <m/>
    <m/>
    <m/>
    <m/>
    <m/>
    <m/>
    <m/>
    <m/>
    <m/>
    <m/>
    <m/>
    <m/>
    <s v="Нарушений не было."/>
    <m/>
    <m/>
    <m/>
  </r>
  <r>
    <x v="8"/>
    <x v="3"/>
    <s v="РН-ЭН"/>
    <x v="246"/>
    <d v="1899-12-30T20:32:00"/>
    <d v="2014-10-03T00:00:00"/>
    <d v="1899-12-31T00:00:00"/>
    <d v="1899-12-30T03:28:00"/>
    <n v="1"/>
    <s v="АВ"/>
    <m/>
    <x v="3"/>
    <s v="Станок -качалка.Скв. 77."/>
    <x v="5"/>
    <x v="9"/>
    <s v="Станок -качалка.Скв. 77."/>
    <s v="Сгорел ЭД."/>
    <n v="0.121"/>
    <m/>
    <n v="0.121"/>
    <s v="ПЭ"/>
    <m/>
    <m/>
    <m/>
    <m/>
    <m/>
    <m/>
    <m/>
    <m/>
    <s v="КП3"/>
    <s v="ПУ5"/>
    <m/>
    <n v="1"/>
    <n v="1"/>
    <m/>
    <m/>
  </r>
  <r>
    <x v="8"/>
    <x v="3"/>
    <s v="РН-ЭН"/>
    <x v="246"/>
    <d v="1899-12-30T20:32:00"/>
    <d v="2014-10-03T00:00:00"/>
    <d v="1899-12-30T21:10:00"/>
    <d v="1899-12-30T00:38:00"/>
    <n v="1"/>
    <s v="Предохранитель"/>
    <m/>
    <x v="3"/>
    <s v="УЭЦН. Скв.67."/>
    <x v="5"/>
    <x v="9"/>
    <s v="УЭЦН. Скв.67."/>
    <s v="М-е Ключевое. Сгорел предохранитель 0,4 кВ ф.А в ТП Кл-533-6 ф.3. Заменили."/>
    <n v="0.14000000000000001"/>
    <m/>
    <n v="0.14000000000000001"/>
    <s v="ПЭ"/>
    <m/>
    <m/>
    <m/>
    <m/>
    <m/>
    <m/>
    <m/>
    <m/>
    <s v="КП3"/>
    <s v="ПУ8"/>
    <m/>
    <n v="1"/>
    <n v="1"/>
    <m/>
    <m/>
  </r>
  <r>
    <x v="8"/>
    <x v="3"/>
    <s v="РН-ЭН"/>
    <x v="247"/>
    <m/>
    <m/>
    <m/>
    <m/>
    <m/>
    <m/>
    <m/>
    <x v="4"/>
    <m/>
    <x v="3"/>
    <x v="8"/>
    <m/>
    <m/>
    <m/>
    <m/>
    <m/>
    <m/>
    <m/>
    <m/>
    <m/>
    <m/>
    <m/>
    <m/>
    <m/>
    <m/>
    <m/>
    <m/>
    <m/>
    <s v="Нарушений не было."/>
    <m/>
    <m/>
    <m/>
  </r>
  <r>
    <x v="8"/>
    <x v="3"/>
    <s v="РН-ЭН"/>
    <x v="247"/>
    <d v="1899-12-30T09:35:00"/>
    <d v="2014-10-04T00:00:00"/>
    <d v="1899-12-30T10:30:00"/>
    <d v="1899-12-30T00:55:00"/>
    <n v="1"/>
    <s v="Тепловое реле"/>
    <m/>
    <x v="3"/>
    <s v="Станок -качалка.Скв. 664."/>
    <x v="5"/>
    <x v="9"/>
    <s v="Станок -качалка.Скв. 664."/>
    <s v="М-е Ахтырско-Бугундырское. Повреждение РТ. Заменили."/>
    <n v="5.7000000000000002E-2"/>
    <m/>
    <n v="5.7000000000000002E-2"/>
    <s v="ПЭ"/>
    <m/>
    <m/>
    <m/>
    <m/>
    <m/>
    <m/>
    <m/>
    <m/>
    <s v="КП23"/>
    <s v="ПУ5"/>
    <m/>
    <n v="3"/>
    <n v="1"/>
    <m/>
    <m/>
  </r>
  <r>
    <x v="8"/>
    <x v="3"/>
    <s v="РН-ЭН"/>
    <x v="248"/>
    <m/>
    <m/>
    <m/>
    <m/>
    <m/>
    <m/>
    <m/>
    <x v="4"/>
    <m/>
    <x v="3"/>
    <x v="8"/>
    <m/>
    <m/>
    <m/>
    <m/>
    <m/>
    <m/>
    <m/>
    <m/>
    <m/>
    <m/>
    <m/>
    <m/>
    <m/>
    <m/>
    <m/>
    <m/>
    <m/>
    <s v="Нарушений не было."/>
    <m/>
    <m/>
    <m/>
  </r>
  <r>
    <x v="8"/>
    <x v="3"/>
    <s v="РН-ЭН"/>
    <x v="249"/>
    <m/>
    <m/>
    <m/>
    <m/>
    <m/>
    <m/>
    <m/>
    <x v="4"/>
    <m/>
    <x v="3"/>
    <x v="8"/>
    <m/>
    <m/>
    <m/>
    <m/>
    <m/>
    <m/>
    <m/>
    <m/>
    <m/>
    <m/>
    <m/>
    <m/>
    <m/>
    <m/>
    <m/>
    <m/>
    <m/>
    <s v="Нарушений не было."/>
    <m/>
    <m/>
    <m/>
  </r>
  <r>
    <x v="8"/>
    <x v="3"/>
    <s v="РН-ЭН"/>
    <x v="250"/>
    <m/>
    <m/>
    <m/>
    <m/>
    <m/>
    <m/>
    <m/>
    <x v="4"/>
    <m/>
    <x v="3"/>
    <x v="8"/>
    <m/>
    <m/>
    <m/>
    <m/>
    <m/>
    <m/>
    <m/>
    <m/>
    <m/>
    <m/>
    <m/>
    <m/>
    <m/>
    <m/>
    <m/>
    <m/>
    <m/>
    <s v="Нарушений не было."/>
    <m/>
    <m/>
    <m/>
  </r>
  <r>
    <x v="8"/>
    <x v="3"/>
    <s v="РН-ЭН"/>
    <x v="250"/>
    <d v="1899-12-30T14:15:00"/>
    <d v="2014-10-07T00:00:00"/>
    <d v="1899-12-30T15:12:00"/>
    <d v="1899-12-30T00:57:00"/>
    <n v="3"/>
    <s v="Предохранитель"/>
    <m/>
    <x v="0"/>
    <s v="ВЛ-0,4 кВ от ТП Кл-533-6 ф.3."/>
    <x v="5"/>
    <x v="2"/>
    <s v="ВЛ-0,4 кВ от ТП Кл-533-6 ф.3."/>
    <s v="М-е Ключевое. Сгорел предохранитель 0,4 кВ ф.А в ТП Кл-533-6 ф.3.Перегруз. Заменили. Простой Уэцн скв. 67 и ШГН скв. 77 и 167."/>
    <n v="0.75900000000000001"/>
    <m/>
    <n v="0.75900000000000001"/>
    <s v="ТЧ"/>
    <m/>
    <m/>
    <m/>
    <m/>
    <m/>
    <m/>
    <m/>
    <m/>
    <s v="КП3"/>
    <s v="ПУ5"/>
    <m/>
    <n v="1"/>
    <n v="1"/>
    <m/>
    <m/>
  </r>
  <r>
    <x v="8"/>
    <x v="3"/>
    <s v="РН-ЭН"/>
    <x v="251"/>
    <m/>
    <m/>
    <m/>
    <m/>
    <m/>
    <m/>
    <m/>
    <x v="4"/>
    <m/>
    <x v="3"/>
    <x v="8"/>
    <m/>
    <m/>
    <m/>
    <m/>
    <m/>
    <m/>
    <m/>
    <m/>
    <m/>
    <m/>
    <m/>
    <m/>
    <m/>
    <m/>
    <m/>
    <m/>
    <m/>
    <s v="Нарушений не было."/>
    <m/>
    <m/>
    <m/>
  </r>
  <r>
    <x v="8"/>
    <x v="3"/>
    <s v="РН-ЭН"/>
    <x v="251"/>
    <d v="1899-12-30T21:00:00"/>
    <d v="2014-10-08T00:00:00"/>
    <d v="1899-12-31T00:00:00"/>
    <d v="1899-12-30T03:00:00"/>
    <n v="1"/>
    <m/>
    <m/>
    <x v="3"/>
    <s v="Станок -качалка.Скв. 97."/>
    <x v="5"/>
    <x v="9"/>
    <s v="Станок -качалка.Скв. 97."/>
    <s v="М-е Ключевое. Сгорел ЭД. "/>
    <n v="0.28100000000000003"/>
    <m/>
    <n v="0.28100000000000003"/>
    <s v="ПЭ"/>
    <m/>
    <m/>
    <m/>
    <m/>
    <m/>
    <m/>
    <m/>
    <m/>
    <s v="КП3"/>
    <s v="ПУ5"/>
    <m/>
    <n v="1"/>
    <n v="1"/>
    <m/>
    <m/>
  </r>
  <r>
    <x v="8"/>
    <x v="3"/>
    <s v="РН-ЭН"/>
    <x v="252"/>
    <m/>
    <m/>
    <m/>
    <m/>
    <m/>
    <m/>
    <m/>
    <x v="4"/>
    <m/>
    <x v="3"/>
    <x v="8"/>
    <m/>
    <m/>
    <m/>
    <m/>
    <m/>
    <m/>
    <m/>
    <m/>
    <m/>
    <m/>
    <m/>
    <m/>
    <m/>
    <m/>
    <m/>
    <m/>
    <m/>
    <s v="Нарушений не было."/>
    <m/>
    <m/>
    <m/>
  </r>
  <r>
    <x v="8"/>
    <x v="3"/>
    <s v="РН-ЭН"/>
    <x v="253"/>
    <m/>
    <m/>
    <m/>
    <m/>
    <m/>
    <m/>
    <m/>
    <x v="4"/>
    <m/>
    <x v="3"/>
    <x v="8"/>
    <m/>
    <m/>
    <m/>
    <m/>
    <m/>
    <m/>
    <m/>
    <m/>
    <m/>
    <m/>
    <m/>
    <m/>
    <m/>
    <m/>
    <m/>
    <m/>
    <m/>
    <s v="Нарушений не было."/>
    <m/>
    <m/>
    <m/>
  </r>
  <r>
    <x v="8"/>
    <x v="3"/>
    <s v="РН-ЭН"/>
    <x v="254"/>
    <m/>
    <m/>
    <m/>
    <m/>
    <m/>
    <m/>
    <m/>
    <x v="4"/>
    <m/>
    <x v="3"/>
    <x v="8"/>
    <m/>
    <m/>
    <m/>
    <m/>
    <m/>
    <m/>
    <m/>
    <m/>
    <m/>
    <m/>
    <m/>
    <m/>
    <m/>
    <m/>
    <m/>
    <m/>
    <m/>
    <s v="Нарушений не было."/>
    <m/>
    <m/>
    <m/>
  </r>
  <r>
    <x v="8"/>
    <x v="3"/>
    <s v="РН-ЭН"/>
    <x v="255"/>
    <m/>
    <m/>
    <m/>
    <m/>
    <m/>
    <m/>
    <m/>
    <x v="4"/>
    <m/>
    <x v="3"/>
    <x v="8"/>
    <m/>
    <m/>
    <m/>
    <m/>
    <m/>
    <m/>
    <m/>
    <m/>
    <m/>
    <m/>
    <m/>
    <m/>
    <m/>
    <m/>
    <m/>
    <m/>
    <m/>
    <s v="Нарушений не было."/>
    <m/>
    <m/>
    <m/>
  </r>
  <r>
    <x v="8"/>
    <x v="3"/>
    <s v="ЮЗЭС ОАО &quot;Кубаньэнерго&quot;"/>
    <x v="256"/>
    <d v="1899-12-30T11:17:00"/>
    <d v="2014-10-13T00:00:00"/>
    <d v="1899-12-30T11:18:00"/>
    <d v="1899-12-30T00:01:00"/>
    <n v="46"/>
    <m/>
    <m/>
    <x v="5"/>
    <s v="ВЛ &quot;Абинская - Мерчанская&quot; Кубаньэнерго"/>
    <x v="0"/>
    <x v="2"/>
    <s v="ПС-35/6 кВ Юлия, РП-8 Ну."/>
    <s v="М-я Абино-Украинское, Украинское, Шептальское. ЮЗЭС по неизвестным причинам производили переключения."/>
    <n v="2.7"/>
    <n v="1.3"/>
    <n v="4"/>
    <s v="ТЧ"/>
    <s v=" - "/>
    <s v=" - "/>
    <s v=" - "/>
    <s v=" - "/>
    <s v=" - "/>
    <s v=" - "/>
    <s v=" - "/>
    <s v=" - "/>
    <s v="КП18"/>
    <s v="ПУ5"/>
    <m/>
    <m/>
    <m/>
    <m/>
    <s v="неуч.вр."/>
  </r>
  <r>
    <x v="8"/>
    <x v="3"/>
    <s v="РН-ЭН"/>
    <x v="22"/>
    <m/>
    <m/>
    <m/>
    <m/>
    <m/>
    <m/>
    <m/>
    <x v="4"/>
    <m/>
    <x v="3"/>
    <x v="8"/>
    <m/>
    <m/>
    <m/>
    <m/>
    <m/>
    <m/>
    <m/>
    <m/>
    <m/>
    <m/>
    <m/>
    <m/>
    <m/>
    <m/>
    <m/>
    <m/>
    <m/>
    <s v="Нарушений не было."/>
    <m/>
    <m/>
    <m/>
  </r>
  <r>
    <x v="8"/>
    <x v="3"/>
    <s v="РН-ЭН"/>
    <x v="257"/>
    <m/>
    <m/>
    <m/>
    <m/>
    <m/>
    <m/>
    <m/>
    <x v="4"/>
    <m/>
    <x v="3"/>
    <x v="8"/>
    <m/>
    <m/>
    <m/>
    <m/>
    <m/>
    <m/>
    <m/>
    <m/>
    <m/>
    <m/>
    <m/>
    <m/>
    <m/>
    <m/>
    <m/>
    <m/>
    <m/>
    <s v="Нарушений не было."/>
    <m/>
    <m/>
    <m/>
  </r>
  <r>
    <x v="8"/>
    <x v="3"/>
    <s v="РН-ЭН"/>
    <x v="258"/>
    <m/>
    <m/>
    <m/>
    <m/>
    <m/>
    <m/>
    <m/>
    <x v="4"/>
    <m/>
    <x v="3"/>
    <x v="8"/>
    <m/>
    <m/>
    <m/>
    <m/>
    <m/>
    <m/>
    <m/>
    <m/>
    <m/>
    <m/>
    <m/>
    <m/>
    <m/>
    <m/>
    <m/>
    <m/>
    <m/>
    <s v="Нарушений не было."/>
    <m/>
    <m/>
    <m/>
  </r>
  <r>
    <x v="8"/>
    <x v="3"/>
    <s v="РН-ЭН"/>
    <x v="258"/>
    <d v="1899-12-30T01:59:00"/>
    <d v="2014-10-16T00:00:00"/>
    <d v="1899-12-30T12:55:00"/>
    <d v="1899-12-30T11:56:00"/>
    <n v="1"/>
    <s v="АВ"/>
    <m/>
    <x v="2"/>
    <s v="ВЛ-0,4 кВ от ТП Зп-92-5п ф.1."/>
    <x v="5"/>
    <x v="2"/>
    <s v="ВЛ-0,4 кВ от ТП Зп-92-5п ф.1."/>
    <s v="М-е Восточно-Северское. Обрыв вязки на изоляторе и провода на ВЛ-0,4кВ. Ветер."/>
    <n v="1.0049999999999999"/>
    <m/>
    <n v="1.0049999999999999"/>
    <s v="ТЧ"/>
    <m/>
    <m/>
    <m/>
    <m/>
    <m/>
    <m/>
    <m/>
    <m/>
    <s v="КП23"/>
    <s v="ПУ8"/>
    <m/>
    <n v="3"/>
    <n v="1"/>
    <m/>
    <m/>
  </r>
  <r>
    <x v="8"/>
    <x v="3"/>
    <s v="РН-ЭН"/>
    <x v="259"/>
    <d v="1899-12-30T12:05:00"/>
    <d v="2014-10-17T00:00:00"/>
    <d v="1899-12-30T13:40:00"/>
    <d v="1899-12-30T01:35:00"/>
    <n v="10"/>
    <s v="МТЗ"/>
    <s v="РПВУ (АПВ-нет)"/>
    <x v="2"/>
    <s v="ВЛ-6 кВ № Нф-42 Афипский ЭСУ. "/>
    <x v="2"/>
    <x v="2"/>
    <s v="РП-14 Аф Афипский ЭСУ. "/>
    <s v="М-е Новодмитриевское. На ПС 35/6 кВ Н-4 &quot;Нефтяная&quot; отключение МВ-6 кВ  ВЛ-6 кВ Нф-42 (на момент возникновения аварии это было основное питание РП-14 Аф). ШП ОЯ-35 от 16.10.14г."/>
    <n v="0.433"/>
    <n v="0.216"/>
    <n v="0.64900000000000002"/>
    <s v="ТЧ"/>
    <s v="1960 г."/>
    <s v=" ВЛ-6 кВ, провод АС-95,ШФ-20, мет. опоры "/>
    <s v=" - "/>
    <n v="2014"/>
    <s v=" - "/>
    <s v="2015 г."/>
    <s v=" - "/>
    <s v="2006 г."/>
    <s v="КП11"/>
    <s v="ПУ5"/>
    <m/>
    <m/>
    <m/>
    <m/>
    <m/>
  </r>
  <r>
    <x v="8"/>
    <x v="3"/>
    <s v="РН-ЭН"/>
    <x v="259"/>
    <d v="1899-12-30T11:30:00"/>
    <d v="2014-10-17T00:00:00"/>
    <d v="1899-12-30T15:10:00"/>
    <d v="1899-12-30T03:40:00"/>
    <n v="15"/>
    <s v="МТЗ"/>
    <s v="РПВН (АПВ-нет)"/>
    <x v="2"/>
    <s v="ВЛ-6 кВ Кл-53, Кл-533 Афипский ЭСУ от ПС Н-5 &quot;Ключевая&quot;."/>
    <x v="2"/>
    <x v="2"/>
    <s v="ВЛ-6 кВ Кл-53 и РП-53 Кл Афипский ЭСУ."/>
    <s v="М-е Ключевое, Узун. На ВЛ-6 кВ Кл-53 разрушение изоляторов, отгорание 2-х шлейфов на Р-186. На ВЛ-6 кВ Кл-533 разрушение проходных изоляторов на ТП-Кл-533-5 (проходное). ШП ОЯ-35 от 16.10.14г."/>
    <n v="5.2949999999999999"/>
    <n v="2.6469999999999998"/>
    <n v="7.9420000000000002"/>
    <s v="И"/>
    <s v="1958 г."/>
    <s v="ШФ-10"/>
    <s v=" - "/>
    <n v="2014"/>
    <s v=" - "/>
    <s v="2015 г."/>
    <s v=" - "/>
    <s v="2010 г."/>
    <s v="КП11"/>
    <s v="ПУ8"/>
    <m/>
    <m/>
    <m/>
    <m/>
    <m/>
  </r>
  <r>
    <x v="8"/>
    <x v="3"/>
    <s v="РН-ЭН"/>
    <x v="260"/>
    <m/>
    <m/>
    <m/>
    <m/>
    <m/>
    <m/>
    <m/>
    <x v="4"/>
    <m/>
    <x v="3"/>
    <x v="8"/>
    <m/>
    <m/>
    <m/>
    <m/>
    <m/>
    <m/>
    <m/>
    <m/>
    <m/>
    <m/>
    <m/>
    <m/>
    <m/>
    <m/>
    <m/>
    <m/>
    <m/>
    <s v="Нарушений не было."/>
    <m/>
    <m/>
    <m/>
  </r>
  <r>
    <x v="8"/>
    <x v="3"/>
    <s v="РН-ЭН"/>
    <x v="260"/>
    <d v="1899-12-30T22:00:00"/>
    <d v="2014-10-18T00:00:00"/>
    <d v="1899-12-30T22:55:00"/>
    <d v="1899-12-30T00:55:00"/>
    <n v="3"/>
    <m/>
    <m/>
    <x v="2"/>
    <s v="КТП. Нф-45-1 Афипский ЭСУ."/>
    <x v="5"/>
    <x v="6"/>
    <s v="КТП. Нф-45-1 РЩ-0,4 кВ. Афипский ЭСУ."/>
    <s v="М-е Новодмитриевское. В РЩ-0,4 кВ произведена замена вводного автомата. ШП ОЯ-35 от 18.10.14г."/>
    <n v="0.308"/>
    <m/>
    <n v="0.308"/>
    <s v="ЗА"/>
    <m/>
    <m/>
    <m/>
    <m/>
    <m/>
    <m/>
    <m/>
    <m/>
    <s v="КП11"/>
    <s v="ПУ5"/>
    <m/>
    <n v="3"/>
    <n v="1"/>
    <m/>
    <m/>
  </r>
  <r>
    <x v="8"/>
    <x v="3"/>
    <s v="РН-ЭН"/>
    <x v="261"/>
    <m/>
    <m/>
    <m/>
    <m/>
    <m/>
    <m/>
    <m/>
    <x v="4"/>
    <m/>
    <x v="3"/>
    <x v="8"/>
    <m/>
    <m/>
    <m/>
    <m/>
    <m/>
    <m/>
    <m/>
    <m/>
    <m/>
    <m/>
    <m/>
    <m/>
    <m/>
    <m/>
    <m/>
    <m/>
    <m/>
    <s v="Нарушений не было."/>
    <m/>
    <m/>
    <m/>
  </r>
  <r>
    <x v="8"/>
    <x v="3"/>
    <s v="РН-ЭН"/>
    <x v="261"/>
    <d v="1899-12-30T03:00:00"/>
    <d v="2014-10-19T00:00:00"/>
    <d v="1899-12-30T11:11:00"/>
    <d v="1899-12-30T08:11:00"/>
    <n v="1"/>
    <s v="АВ"/>
    <m/>
    <x v="2"/>
    <s v="ВЛ-0,4 кВ от ТП 172/1 ф.2."/>
    <x v="5"/>
    <x v="2"/>
    <s v="ВЛ-0,4 кВ от ТП 172/1 ф.2."/>
    <s v="М-е Анастасиевско-Троицкое. На ТП 172/1 ф.2 повреждение изолятора, последствия грозы."/>
    <n v="0.61899999999999999"/>
    <m/>
    <n v="0.61899999999999999"/>
    <s v="И"/>
    <m/>
    <m/>
    <m/>
    <m/>
    <m/>
    <m/>
    <m/>
    <m/>
    <s v="КП11"/>
    <s v="ПУ8"/>
    <m/>
    <n v="2"/>
    <n v="1"/>
    <m/>
    <m/>
  </r>
  <r>
    <x v="8"/>
    <x v="3"/>
    <s v="РН-ЭН"/>
    <x v="261"/>
    <d v="1899-12-30T10:31:00"/>
    <d v="2014-10-19T00:00:00"/>
    <d v="1899-12-30T19:40:00"/>
    <d v="1899-12-30T09:09:00"/>
    <n v="2"/>
    <s v="АВ"/>
    <m/>
    <x v="2"/>
    <s v="ВЛ-0,4 кВ от ТП-813/1 ф.1."/>
    <x v="5"/>
    <x v="2"/>
    <s v="ВЛ-0,4 кВ от ТП-813/1 ф.1."/>
    <s v="М-е Новодмитриевское. ТП-813 ф.1-сработал фидерный автомат. Пробой кабельной вставки между ТП и опорой №1. Заменена. ШП ОЯ-35 от 16.10.14г."/>
    <n v="0.69099999999999995"/>
    <m/>
    <n v="0.69099999999999995"/>
    <s v="КС"/>
    <m/>
    <m/>
    <m/>
    <m/>
    <m/>
    <m/>
    <m/>
    <m/>
    <s v="КП23"/>
    <s v="ПУ8"/>
    <m/>
    <n v="3"/>
    <n v="1"/>
    <m/>
    <m/>
  </r>
  <r>
    <x v="8"/>
    <x v="3"/>
    <s v="РН-ЭН"/>
    <x v="262"/>
    <m/>
    <m/>
    <m/>
    <m/>
    <m/>
    <m/>
    <m/>
    <x v="4"/>
    <m/>
    <x v="3"/>
    <x v="8"/>
    <m/>
    <m/>
    <m/>
    <m/>
    <m/>
    <m/>
    <m/>
    <m/>
    <m/>
    <m/>
    <m/>
    <m/>
    <m/>
    <m/>
    <m/>
    <m/>
    <m/>
    <s v="Нарушений не было."/>
    <m/>
    <m/>
    <m/>
  </r>
  <r>
    <x v="8"/>
    <x v="3"/>
    <s v="РН-ЭН"/>
    <x v="263"/>
    <m/>
    <m/>
    <m/>
    <m/>
    <m/>
    <m/>
    <m/>
    <x v="4"/>
    <m/>
    <x v="3"/>
    <x v="8"/>
    <m/>
    <m/>
    <m/>
    <m/>
    <m/>
    <m/>
    <m/>
    <m/>
    <m/>
    <m/>
    <m/>
    <m/>
    <m/>
    <m/>
    <m/>
    <m/>
    <m/>
    <s v="Нарушений не было."/>
    <m/>
    <m/>
    <m/>
  </r>
  <r>
    <x v="8"/>
    <x v="3"/>
    <s v="РН-ЭН"/>
    <x v="263"/>
    <d v="1899-12-30T09:41:00"/>
    <d v="2014-10-21T00:00:00"/>
    <d v="1899-12-30T12:00:00"/>
    <d v="1899-12-30T02:19:00"/>
    <n v="1"/>
    <s v="АВ"/>
    <m/>
    <x v="2"/>
    <s v="ВЛ-0,4 кВ от ТПКл-532-1 ф.2."/>
    <x v="5"/>
    <x v="2"/>
    <s v="ВЛ-0,4 кВ от ТПКл-532-1 ф.2."/>
    <s v="М-е Узун. В ТП сработал фидерный автомат. Ветки на проводах."/>
    <n v="0.624"/>
    <m/>
    <n v="0.624"/>
    <s v="ТЧ"/>
    <m/>
    <m/>
    <m/>
    <m/>
    <m/>
    <m/>
    <m/>
    <m/>
    <s v="КП19"/>
    <s v="ПУ8"/>
    <m/>
    <n v="1"/>
    <n v="1"/>
    <m/>
    <m/>
  </r>
  <r>
    <x v="8"/>
    <x v="3"/>
    <s v="РН-ЭН"/>
    <x v="263"/>
    <d v="1899-12-30T14:55:00"/>
    <d v="2014-10-21T00:00:00"/>
    <d v="1899-12-30T16:40:00"/>
    <d v="1899-12-30T01:45:00"/>
    <n v="1"/>
    <s v="Тепловое реле"/>
    <m/>
    <x v="3"/>
    <s v="Станок -качалка.Скв. 288."/>
    <x v="5"/>
    <x v="9"/>
    <s v="Станок -качалка.Скв. 288."/>
    <s v="М-е Новодмитриевское. Сработало РТ. Перегруз."/>
    <n v="0.13100000000000001"/>
    <m/>
    <n v="0.13100000000000001"/>
    <s v="ПЭ"/>
    <m/>
    <m/>
    <m/>
    <m/>
    <m/>
    <m/>
    <m/>
    <m/>
    <s v="КП3"/>
    <s v="ПУ5"/>
    <m/>
    <n v="3"/>
    <n v="1"/>
    <m/>
    <m/>
  </r>
  <r>
    <x v="8"/>
    <x v="3"/>
    <s v="РН-ЭН"/>
    <x v="264"/>
    <d v="1899-12-30T04:45:00"/>
    <d v="2014-10-22T00:00:00"/>
    <d v="1899-12-30T05:32:00"/>
    <d v="1899-12-30T00:47:00"/>
    <n v="12"/>
    <s v="МТЗ"/>
    <s v="АПВН, РПВУ"/>
    <x v="2"/>
    <s v="ВЛ-6кВ Ю-1 Абинский ЭСУ"/>
    <x v="2"/>
    <x v="2"/>
    <s v="ВЛ-6кВ Ю-1 Абинский ЭСУ"/>
    <s v="М-е Новоукраинское. Сильный ветер, дождь. ШП НЯ-17 от 21.10.14г."/>
    <n v="2.645"/>
    <n v="1.3029999999999999"/>
    <n v="3.948"/>
    <s v="ТЧ"/>
    <s v="1952 г."/>
    <s v=" ВЛ-6 кВ, провод АС-95,ШФ-20 и ШФ-10, мет. и ж/б опоры "/>
    <s v=" - "/>
    <n v="2014"/>
    <s v=" - "/>
    <s v="2015 г."/>
    <s v=" - "/>
    <s v="2010 г."/>
    <s v="КП15"/>
    <s v="ПУ8"/>
    <m/>
    <m/>
    <m/>
    <m/>
    <m/>
  </r>
  <r>
    <x v="8"/>
    <x v="3"/>
    <s v="СЭС ОАО &quot;Кубаньэнерго&quot;"/>
    <x v="265"/>
    <d v="1899-12-30T21:55:00"/>
    <d v="2014-10-23T00:00:00"/>
    <d v="1899-12-30T22:55:00"/>
    <d v="1899-12-30T01:00:00"/>
    <n v="8"/>
    <s v="Диффзащита трансформатора."/>
    <m/>
    <x v="5"/>
    <s v="ВЛ-10 кВ Ст-2 от ПС 110/35/10 кВ &quot;Старотитаровская&quot; Кубаньэнерго."/>
    <x v="2"/>
    <x v="2"/>
    <s v="ВЛ-10 кВ Ст-2 от ПС 110/35/10 кВ &quot;Старотитаровская&quot; Кубаньэнерго."/>
    <s v="М-е Северо-Нефтяное.На п/ст 110/35/10 кВ &quot;Старотитаровская&quot; сработала диффзащита на Т-2. Выполнен переход на Т-1."/>
    <n v="0.69199999999999995"/>
    <n v="0.34699999999999998"/>
    <n v="1.0389999999999999"/>
    <s v="ТЧ"/>
    <s v=" - "/>
    <s v=" - "/>
    <s v=" - "/>
    <s v=" - "/>
    <s v=" - "/>
    <s v=" - "/>
    <s v=" - "/>
    <s v=" - "/>
    <s v="КП18"/>
    <s v="ПУ5"/>
    <m/>
    <m/>
    <m/>
    <m/>
    <m/>
  </r>
  <r>
    <x v="8"/>
    <x v="3"/>
    <s v="РН-ЭН"/>
    <x v="266"/>
    <m/>
    <m/>
    <m/>
    <m/>
    <m/>
    <m/>
    <m/>
    <x v="4"/>
    <m/>
    <x v="3"/>
    <x v="8"/>
    <m/>
    <m/>
    <m/>
    <m/>
    <m/>
    <m/>
    <m/>
    <m/>
    <m/>
    <m/>
    <m/>
    <m/>
    <m/>
    <m/>
    <m/>
    <m/>
    <m/>
    <s v="Нарушений не было."/>
    <m/>
    <m/>
    <m/>
  </r>
  <r>
    <x v="8"/>
    <x v="3"/>
    <s v="РН-ЭН"/>
    <x v="266"/>
    <d v="1899-12-30T04:55:00"/>
    <d v="2014-10-24T00:00:00"/>
    <d v="1899-12-30T06:05:00"/>
    <d v="1899-12-30T01:10:00"/>
    <n v="3"/>
    <s v="АВ"/>
    <m/>
    <x v="2"/>
    <s v="ВЛ-0,4 кВ от ТП Нф-45-1 ф.1."/>
    <x v="5"/>
    <x v="2"/>
    <s v="ВЛ-0,4 кВ от ТП Нф-45-1 ф.1."/>
    <s v="М-е Н.Дмитриевское. Выбило АВ в ТП. ПНЯ-19 от 23.10.14г. Сильный ветер."/>
    <n v="0.1"/>
    <m/>
    <n v="0.1"/>
    <s v="ТЧ"/>
    <m/>
    <m/>
    <m/>
    <m/>
    <m/>
    <m/>
    <m/>
    <m/>
    <s v="КП15"/>
    <s v="ПУ8"/>
    <m/>
    <n v="3"/>
    <m/>
    <m/>
    <m/>
  </r>
  <r>
    <x v="8"/>
    <x v="3"/>
    <s v="РН-ЭН"/>
    <x v="266"/>
    <d v="1899-12-30T10:00:00"/>
    <d v="2014-10-24T00:00:00"/>
    <d v="1899-12-30T11:24:00"/>
    <d v="1899-12-30T01:24:00"/>
    <n v="1"/>
    <s v="АВ"/>
    <m/>
    <x v="2"/>
    <s v="ВЛ-0,4 кВ от ТП Ну-83-5 ф.1."/>
    <x v="5"/>
    <x v="2"/>
    <s v="ВЛ-0,4 кВ от ТП Ну-83-5 ф.1."/>
    <s v="М-е А.У. Обрыв провода фаза А. ПНЯ-19 от 23.10.14г. Сильный ветер."/>
    <n v="0.2"/>
    <m/>
    <n v="0.2"/>
    <s v="ТЧ"/>
    <m/>
    <m/>
    <m/>
    <m/>
    <m/>
    <m/>
    <m/>
    <m/>
    <s v="КП12"/>
    <s v="ПУ5"/>
    <m/>
    <n v="3"/>
    <n v="1"/>
    <m/>
    <m/>
  </r>
  <r>
    <x v="8"/>
    <x v="3"/>
    <s v="Армавирские ЭС ОАО &quot;Кубаньэнерго&quot;"/>
    <x v="267"/>
    <d v="1899-12-30T06:18:00"/>
    <d v="2014-10-25T00:00:00"/>
    <d v="1899-12-30T07:04:00"/>
    <d v="1899-12-30T00:46:00"/>
    <n v="86"/>
    <s v="Нет информации."/>
    <s v="Нет информации."/>
    <x v="5"/>
    <s v="ВЛ-35 кВ Успенский сахарный завод-Лесная-Николаевская."/>
    <x v="0"/>
    <x v="2"/>
    <s v="П/ст-35/10 кВ Т-5 Николаевская."/>
    <s v="Исчезло U от ОАО Кубаньэнерго Армавирские ЭС."/>
    <n v="1.972"/>
    <n v="0.97199999999999998"/>
    <n v="2.944"/>
    <s v="ТЧ"/>
    <s v=" - "/>
    <s v=" - "/>
    <s v=" - "/>
    <s v=" - "/>
    <s v=" - "/>
    <s v=" - "/>
    <s v=" - "/>
    <s v=" - "/>
    <s v="КП18"/>
    <s v="ПУ5"/>
    <m/>
    <m/>
    <m/>
    <m/>
    <m/>
  </r>
  <r>
    <x v="8"/>
    <x v="3"/>
    <s v="РН-ЭН"/>
    <x v="267"/>
    <d v="1899-12-30T09:45:00"/>
    <d v="2014-10-25T00:00:00"/>
    <d v="1899-12-30T13:50:00"/>
    <d v="1899-12-30T04:05:00"/>
    <n v="2"/>
    <s v="АВ"/>
    <m/>
    <x v="2"/>
    <s v="ВЛ-0,4 кВ от ТП Ка-72-19п ф.1."/>
    <x v="5"/>
    <x v="2"/>
    <s v="ВЛ-0,4 кВ от ТП Ка-72-19п ф.1."/>
    <s v="М-е Дыш. На ВЛ-0,4кВ упало обледеневшее дерево. ШП НЯ-19 и 21 от 25.10.14г."/>
    <n v="3.3090000000000002"/>
    <m/>
    <n v="3.3090000000000002"/>
    <s v="ТЧ"/>
    <m/>
    <m/>
    <m/>
    <m/>
    <m/>
    <m/>
    <m/>
    <m/>
    <s v="КП13"/>
    <s v="ПУ8"/>
    <m/>
    <n v="1"/>
    <n v="1"/>
    <m/>
    <m/>
  </r>
  <r>
    <x v="8"/>
    <x v="3"/>
    <s v="РН-ЭН"/>
    <x v="267"/>
    <d v="1899-12-30T15:50:00"/>
    <d v="2014-10-25T00:00:00"/>
    <d v="1899-12-30T18:45:00"/>
    <d v="1899-12-30T02:55:00"/>
    <n v="2"/>
    <s v="АВ"/>
    <m/>
    <x v="2"/>
    <s v="ВЛ-0,4 кВ от ТП-175-5 ф.1."/>
    <x v="5"/>
    <x v="2"/>
    <s v="ВЛ-0,4 кВ от ТП-175-5 ф.1."/>
    <s v="М-е Анастасиевско-Троицкое. На ВЛ-0,4кВ схлёст проводов в пролёте опор №14 и 15. ШП НЯ-19 и 21 от 25.10.14г."/>
    <n v="1.294"/>
    <m/>
    <n v="1.294"/>
    <s v="ТЧ"/>
    <m/>
    <m/>
    <m/>
    <m/>
    <m/>
    <m/>
    <m/>
    <m/>
    <s v="КП15"/>
    <s v="ПУ8"/>
    <m/>
    <n v="2"/>
    <n v="1"/>
    <m/>
    <m/>
  </r>
  <r>
    <x v="8"/>
    <x v="3"/>
    <s v="РН-ЭН"/>
    <x v="268"/>
    <m/>
    <m/>
    <m/>
    <m/>
    <m/>
    <m/>
    <m/>
    <x v="4"/>
    <m/>
    <x v="3"/>
    <x v="8"/>
    <m/>
    <m/>
    <m/>
    <m/>
    <m/>
    <m/>
    <m/>
    <m/>
    <m/>
    <m/>
    <m/>
    <m/>
    <m/>
    <m/>
    <m/>
    <m/>
    <m/>
    <s v="Нарушений не было."/>
    <m/>
    <m/>
    <m/>
  </r>
  <r>
    <x v="8"/>
    <x v="3"/>
    <s v="РН-ЭН"/>
    <x v="268"/>
    <d v="1899-12-30T00:00:00"/>
    <d v="2014-10-26T00:00:00"/>
    <d v="1899-12-30T10:52:00"/>
    <d v="1899-12-30T10:52:00"/>
    <n v="1"/>
    <m/>
    <m/>
    <x v="3"/>
    <s v="ВЛ-0,4 кВ от ТП-Чм-532-5 ф.2."/>
    <x v="5"/>
    <x v="2"/>
    <s v="ВЛ-0,4 кВ от ТП-Чм-532-5 ф.2."/>
    <s v="М-е Зыбза. Произведена перезаделка кабельного спуска к скв.823. ПНЯ-21 от 25.10.14г."/>
    <n v="0.2"/>
    <m/>
    <n v="0.2"/>
    <s v="ТЧ"/>
    <m/>
    <m/>
    <m/>
    <m/>
    <m/>
    <m/>
    <m/>
    <m/>
    <s v="КП13"/>
    <s v="ПУ8"/>
    <m/>
    <n v="3"/>
    <n v="1"/>
    <m/>
    <m/>
  </r>
  <r>
    <x v="8"/>
    <x v="3"/>
    <s v="РН-ЭН"/>
    <x v="269"/>
    <m/>
    <m/>
    <m/>
    <m/>
    <m/>
    <m/>
    <m/>
    <x v="4"/>
    <m/>
    <x v="3"/>
    <x v="8"/>
    <m/>
    <m/>
    <m/>
    <m/>
    <m/>
    <m/>
    <m/>
    <m/>
    <m/>
    <m/>
    <m/>
    <m/>
    <m/>
    <m/>
    <m/>
    <m/>
    <m/>
    <s v="Нарушений не было."/>
    <m/>
    <m/>
    <m/>
  </r>
  <r>
    <x v="8"/>
    <x v="3"/>
    <s v="РН-ЭН"/>
    <x v="270"/>
    <m/>
    <m/>
    <m/>
    <m/>
    <m/>
    <m/>
    <m/>
    <x v="4"/>
    <m/>
    <x v="3"/>
    <x v="8"/>
    <m/>
    <m/>
    <m/>
    <m/>
    <m/>
    <m/>
    <m/>
    <m/>
    <m/>
    <m/>
    <m/>
    <m/>
    <m/>
    <m/>
    <m/>
    <m/>
    <m/>
    <s v="Нарушений не было."/>
    <m/>
    <m/>
    <m/>
  </r>
  <r>
    <x v="8"/>
    <x v="3"/>
    <s v="РН-ЭН"/>
    <x v="270"/>
    <d v="1899-12-30T14:45:00"/>
    <d v="2014-10-28T00:00:00"/>
    <d v="1899-12-30T15:10:00"/>
    <d v="1899-12-30T00:25:00"/>
    <n v="3"/>
    <s v="АВ"/>
    <m/>
    <x v="0"/>
    <s v="ВЛ-0,4 кВ от ТП Нд-62-5 ф.3."/>
    <x v="5"/>
    <x v="2"/>
    <s v="ВЛ-0,4 кВ от ТП Нд-62-5 ф.3."/>
    <s v="М-е Н.Дмитриевское. Отключился АВ в ТП."/>
    <n v="2.5999999999999999E-2"/>
    <m/>
    <n v="2.5999999999999999E-2"/>
    <s v="ТЧ"/>
    <m/>
    <m/>
    <m/>
    <m/>
    <m/>
    <m/>
    <m/>
    <m/>
    <s v="КП25"/>
    <s v="ПУ5"/>
    <m/>
    <n v="3"/>
    <n v="1"/>
    <m/>
    <m/>
  </r>
  <r>
    <x v="8"/>
    <x v="3"/>
    <s v="РН-ЭН"/>
    <x v="271"/>
    <m/>
    <m/>
    <m/>
    <m/>
    <m/>
    <m/>
    <m/>
    <x v="4"/>
    <m/>
    <x v="3"/>
    <x v="8"/>
    <m/>
    <m/>
    <m/>
    <m/>
    <m/>
    <m/>
    <m/>
    <m/>
    <m/>
    <m/>
    <m/>
    <m/>
    <m/>
    <m/>
    <m/>
    <m/>
    <m/>
    <s v="Нарушений не было."/>
    <m/>
    <m/>
    <m/>
  </r>
  <r>
    <x v="8"/>
    <x v="3"/>
    <s v="РН-ЭН"/>
    <x v="271"/>
    <d v="1899-12-30T13:20:00"/>
    <d v="2014-10-29T00:00:00"/>
    <d v="1899-12-30T16:20:00"/>
    <d v="1899-12-30T03:00:00"/>
    <n v="1"/>
    <m/>
    <m/>
    <x v="3"/>
    <s v="УЭЦН. Скв.511"/>
    <x v="5"/>
    <x v="9"/>
    <s v="УЭЦН. Скв.511"/>
    <s v="М-е Дыш. При включении лент обогрева на гребёнке оператором, произошло отключение УЭЦН."/>
    <n v="2.7890000000000001"/>
    <m/>
    <n v="2.7890000000000001"/>
    <s v="ПЭ"/>
    <m/>
    <m/>
    <m/>
    <m/>
    <m/>
    <m/>
    <m/>
    <m/>
    <s v="КП3"/>
    <s v="ПУ5"/>
    <m/>
    <n v="1"/>
    <n v="1"/>
    <m/>
    <m/>
  </r>
  <r>
    <x v="8"/>
    <x v="3"/>
    <s v="РН-ЭН"/>
    <x v="271"/>
    <d v="1899-12-30T03:04:00"/>
    <d v="2014-10-29T00:00:00"/>
    <d v="1899-12-30T04:02:00"/>
    <d v="1899-12-30T00:58:00"/>
    <m/>
    <s v="АВ"/>
    <m/>
    <x v="0"/>
    <s v="КТП. Чм-532-4."/>
    <x v="5"/>
    <x v="6"/>
    <s v="РЩ-0,4 кВ ТП Чм-532-4"/>
    <s v="М-е Зыбза. В РЩ-0,4кВ на главном АВ подгорел отходящий наконечник фазы С. Перезаделали."/>
    <n v="0.42099999999999999"/>
    <m/>
    <n v="0.42099999999999999"/>
    <s v="ТЧ"/>
    <m/>
    <m/>
    <m/>
    <m/>
    <m/>
    <m/>
    <m/>
    <m/>
    <s v="КП23"/>
    <s v="ПУ5"/>
    <m/>
    <n v="3"/>
    <n v="1"/>
    <m/>
    <m/>
  </r>
  <r>
    <x v="8"/>
    <x v="3"/>
    <s v="РН-ЭН"/>
    <x v="271"/>
    <d v="1899-12-30T03:55:00"/>
    <d v="2014-10-29T00:00:00"/>
    <d v="1899-12-30T06:12:00"/>
    <d v="1899-12-30T02:17:00"/>
    <m/>
    <s v="АВ"/>
    <m/>
    <x v="2"/>
    <s v="КТП. Чм-532-6."/>
    <x v="5"/>
    <x v="6"/>
    <s v="РЩ-0,4 ТП. Чм-532-6."/>
    <s v="М-е Зыбза. В РЩ-0,4кВ сработал главный АВ. На ошиновку залез дикий кот. Последствия К.З. устранены."/>
    <n v="4.6420000000000003"/>
    <m/>
    <n v="4.6420000000000003"/>
    <s v="ТЧ"/>
    <m/>
    <m/>
    <m/>
    <m/>
    <m/>
    <m/>
    <m/>
    <m/>
    <s v="КП19"/>
    <s v="ПУ8"/>
    <m/>
    <n v="3"/>
    <n v="1"/>
    <m/>
    <m/>
  </r>
  <r>
    <x v="8"/>
    <x v="3"/>
    <s v="ЮЗЭС ОАО &quot;Кубаньэнерго&quot;"/>
    <x v="272"/>
    <d v="1899-12-30T02:40:00"/>
    <d v="2014-10-30T00:00:00"/>
    <d v="1899-12-30T04:46:00"/>
    <d v="1899-12-30T02:06:00"/>
    <n v="67"/>
    <s v="Нет информации."/>
    <s v="АПВН, РПВУ"/>
    <x v="5"/>
    <s v="ПС &quot;Холмская-110&quot; Кубаньэнерго."/>
    <x v="0"/>
    <x v="2"/>
    <s v="ВЛ-35 кВ &quot;Холмская - Горка&quot;"/>
    <s v="Пропало U от ОАО Кубаньэнерго ЮЗЭС."/>
    <n v="8.2200000000000006"/>
    <n v="3.524"/>
    <n v="11.744"/>
    <s v="ТЧ"/>
    <s v=" - "/>
    <s v=" - "/>
    <s v=" - "/>
    <s v=" - "/>
    <s v=" - "/>
    <s v=" - "/>
    <s v=" - "/>
    <s v=" - "/>
    <s v="КП18"/>
    <s v="ПУ8"/>
    <m/>
    <m/>
    <m/>
    <m/>
    <m/>
  </r>
  <r>
    <x v="9"/>
    <x v="3"/>
    <s v="РН-ЭН"/>
    <x v="274"/>
    <m/>
    <m/>
    <m/>
    <m/>
    <m/>
    <m/>
    <m/>
    <x v="4"/>
    <m/>
    <x v="3"/>
    <x v="8"/>
    <m/>
    <m/>
    <m/>
    <m/>
    <m/>
    <m/>
    <m/>
    <m/>
    <m/>
    <m/>
    <m/>
    <m/>
    <m/>
    <m/>
    <m/>
    <m/>
    <m/>
    <s v="Нарушений не было."/>
    <m/>
    <m/>
    <m/>
  </r>
  <r>
    <x v="9"/>
    <x v="3"/>
    <s v="РН-ЭН"/>
    <x v="275"/>
    <m/>
    <m/>
    <m/>
    <m/>
    <m/>
    <m/>
    <m/>
    <x v="4"/>
    <m/>
    <x v="3"/>
    <x v="8"/>
    <m/>
    <m/>
    <m/>
    <m/>
    <m/>
    <m/>
    <m/>
    <m/>
    <m/>
    <m/>
    <m/>
    <m/>
    <m/>
    <m/>
    <m/>
    <m/>
    <m/>
    <s v="Нарушений не было."/>
    <m/>
    <m/>
    <m/>
  </r>
  <r>
    <x v="9"/>
    <x v="3"/>
    <s v="РН-ЭН"/>
    <x v="23"/>
    <m/>
    <m/>
    <m/>
    <m/>
    <m/>
    <m/>
    <m/>
    <x v="4"/>
    <m/>
    <x v="3"/>
    <x v="8"/>
    <m/>
    <m/>
    <m/>
    <m/>
    <m/>
    <m/>
    <m/>
    <m/>
    <m/>
    <m/>
    <m/>
    <m/>
    <m/>
    <m/>
    <m/>
    <m/>
    <m/>
    <s v="Нарушений не было."/>
    <m/>
    <m/>
    <m/>
  </r>
  <r>
    <x v="9"/>
    <x v="3"/>
    <s v=" ОАО &quot;Кубаньэнерго&quot;"/>
    <x v="276"/>
    <d v="1899-12-30T05:21:00"/>
    <d v="2014-11-04T00:00:00"/>
    <d v="1899-12-30T06:54:00"/>
    <d v="1899-12-30T01:33:00"/>
    <n v="155"/>
    <s v="АЧР"/>
    <m/>
    <x v="5"/>
    <s v="ПС по 110 кВ Кубаньэнерго"/>
    <x v="1"/>
    <x v="2"/>
    <s v="ВЛ-35 кВ  "/>
    <s v="Пропало U от ОАО Кубаньэнерго. ПС включали поочерёдно."/>
    <n v="18.004000000000001"/>
    <n v="9.0020000000000007"/>
    <n v="27.006"/>
    <s v="ТЧ"/>
    <s v=" - "/>
    <s v=" - "/>
    <s v=" - "/>
    <s v=" - "/>
    <s v=" - "/>
    <s v=" - "/>
    <s v=" - "/>
    <s v=" - "/>
    <s v="КП18"/>
    <s v="ПУ5"/>
    <m/>
    <m/>
    <m/>
    <m/>
    <m/>
  </r>
  <r>
    <x v="9"/>
    <x v="3"/>
    <s v="РН-ЭН"/>
    <x v="277"/>
    <m/>
    <m/>
    <m/>
    <m/>
    <m/>
    <m/>
    <m/>
    <x v="4"/>
    <m/>
    <x v="3"/>
    <x v="8"/>
    <m/>
    <m/>
    <m/>
    <m/>
    <m/>
    <m/>
    <m/>
    <m/>
    <m/>
    <m/>
    <m/>
    <m/>
    <m/>
    <m/>
    <m/>
    <m/>
    <m/>
    <s v="Нарушений не было."/>
    <m/>
    <m/>
    <m/>
  </r>
  <r>
    <x v="9"/>
    <x v="3"/>
    <s v="РН-ЭН"/>
    <x v="277"/>
    <d v="1899-12-30T10:15:00"/>
    <d v="2014-11-05T00:00:00"/>
    <d v="1899-12-30T11:00:00"/>
    <d v="1899-12-30T00:45:00"/>
    <n v="1"/>
    <s v="Тепловое реле"/>
    <m/>
    <x v="0"/>
    <s v="ВЛ-0,4 кВ от ТП Ах-31-6п ф.2."/>
    <x v="5"/>
    <x v="2"/>
    <s v="ВЛ-0,4 кВ от ТП Ах-31-6п ф.2."/>
    <s v="М-е Холмское. ТП Ах-31-6п ф.2. Сработало РТ."/>
    <n v="4.2999999999999997E-2"/>
    <m/>
    <n v="4.2999999999999997E-2"/>
    <s v="ТЧ"/>
    <m/>
    <m/>
    <m/>
    <m/>
    <m/>
    <m/>
    <m/>
    <m/>
    <s v="КП25"/>
    <s v="ПУ5"/>
    <m/>
    <n v="3"/>
    <n v="1"/>
    <m/>
    <m/>
  </r>
  <r>
    <x v="9"/>
    <x v="3"/>
    <s v="РН-ЭН"/>
    <x v="277"/>
    <d v="1899-12-30T12:56:00"/>
    <d v="2014-11-05T00:00:00"/>
    <d v="1899-12-30T13:20:00"/>
    <d v="1899-12-30T00:24:00"/>
    <n v="15"/>
    <s v="АВ"/>
    <m/>
    <x v="0"/>
    <s v="ВЛ-0,4 кВ от ТП ХЛ-212-2 ф.1, 2, 3."/>
    <x v="5"/>
    <x v="2"/>
    <s v="ВЛ-0,4 кВ от ТП ХЛ-212-2 ф.1, 2, 3."/>
    <s v="М-е Зыбза. ТП . Сработал главный автомат РЩ-0,4 кВ."/>
    <n v="0.98"/>
    <m/>
    <n v="0.98"/>
    <s v="ТЧ"/>
    <m/>
    <m/>
    <m/>
    <m/>
    <m/>
    <m/>
    <m/>
    <m/>
    <s v="КП25"/>
    <s v="ПУ5"/>
    <m/>
    <n v="3"/>
    <n v="1"/>
    <m/>
    <m/>
  </r>
  <r>
    <x v="9"/>
    <x v="3"/>
    <s v="РН-ЭН"/>
    <x v="277"/>
    <d v="1899-12-30T22:00:00"/>
    <d v="2014-11-05T00:00:00"/>
    <d v="1899-12-31T00:00:00"/>
    <d v="1899-12-30T02:00:00"/>
    <n v="1"/>
    <m/>
    <m/>
    <x v="3"/>
    <s v="Станок -качалка.Скв. 159."/>
    <x v="5"/>
    <x v="9"/>
    <s v="Станок -качалка.Скв. 159."/>
    <s v="М-е Ключевое. Станок качалка. ЭД. Разрушен подшипник."/>
    <n v="0.10100000000000001"/>
    <m/>
    <n v="0.10100000000000001"/>
    <s v="ПЭ"/>
    <m/>
    <m/>
    <m/>
    <m/>
    <m/>
    <m/>
    <m/>
    <m/>
    <s v="КП3"/>
    <s v="ПУ8"/>
    <m/>
    <n v="1"/>
    <n v="1"/>
    <m/>
    <m/>
  </r>
  <r>
    <x v="9"/>
    <x v="3"/>
    <s v="РН-ЭН"/>
    <x v="278"/>
    <m/>
    <m/>
    <m/>
    <m/>
    <m/>
    <m/>
    <m/>
    <x v="4"/>
    <m/>
    <x v="3"/>
    <x v="8"/>
    <m/>
    <m/>
    <m/>
    <m/>
    <m/>
    <m/>
    <m/>
    <m/>
    <m/>
    <m/>
    <m/>
    <m/>
    <m/>
    <m/>
    <m/>
    <m/>
    <m/>
    <s v="Нарушений не было."/>
    <m/>
    <m/>
    <m/>
  </r>
  <r>
    <x v="9"/>
    <x v="3"/>
    <s v="РН-ЭН"/>
    <x v="279"/>
    <m/>
    <m/>
    <m/>
    <m/>
    <m/>
    <m/>
    <m/>
    <x v="4"/>
    <m/>
    <x v="3"/>
    <x v="8"/>
    <m/>
    <m/>
    <m/>
    <m/>
    <m/>
    <m/>
    <m/>
    <m/>
    <m/>
    <m/>
    <m/>
    <m/>
    <m/>
    <m/>
    <m/>
    <m/>
    <m/>
    <s v="Нарушений не было."/>
    <m/>
    <m/>
    <m/>
  </r>
  <r>
    <x v="9"/>
    <x v="3"/>
    <s v="РН-ЭН"/>
    <x v="24"/>
    <m/>
    <m/>
    <m/>
    <m/>
    <m/>
    <m/>
    <m/>
    <x v="4"/>
    <m/>
    <x v="3"/>
    <x v="8"/>
    <m/>
    <m/>
    <m/>
    <m/>
    <m/>
    <m/>
    <m/>
    <m/>
    <m/>
    <m/>
    <m/>
    <m/>
    <m/>
    <m/>
    <m/>
    <m/>
    <m/>
    <s v="Нарушений не было."/>
    <m/>
    <m/>
    <m/>
  </r>
  <r>
    <x v="9"/>
    <x v="3"/>
    <s v="РН-ЭН"/>
    <x v="24"/>
    <d v="1899-12-30T11:20:00"/>
    <d v="2014-11-08T00:00:00"/>
    <d v="1899-12-30T12:50:00"/>
    <d v="1899-12-30T01:30:00"/>
    <n v="5"/>
    <m/>
    <m/>
    <x v="3"/>
    <s v="ГРБ-13/1"/>
    <x v="5"/>
    <x v="9"/>
    <s v="ГРБ-13/1"/>
    <s v="М-е Анастасиевско-Троицкое. Сработало УЗО."/>
    <n v="0.61099999999999999"/>
    <m/>
    <n v="0.61099999999999999"/>
    <s v="ПЭ"/>
    <m/>
    <m/>
    <m/>
    <m/>
    <m/>
    <m/>
    <m/>
    <m/>
    <s v="КП3"/>
    <s v="ПУ8"/>
    <m/>
    <n v="2"/>
    <n v="1"/>
    <m/>
    <m/>
  </r>
  <r>
    <x v="9"/>
    <x v="3"/>
    <s v="РН-ЭН"/>
    <x v="25"/>
    <m/>
    <m/>
    <m/>
    <m/>
    <m/>
    <m/>
    <m/>
    <x v="4"/>
    <m/>
    <x v="3"/>
    <x v="8"/>
    <m/>
    <m/>
    <m/>
    <m/>
    <m/>
    <m/>
    <m/>
    <m/>
    <m/>
    <m/>
    <m/>
    <m/>
    <m/>
    <m/>
    <m/>
    <m/>
    <m/>
    <s v="Нарушений не было."/>
    <m/>
    <m/>
    <m/>
  </r>
  <r>
    <x v="9"/>
    <x v="3"/>
    <s v="РН-ЭН"/>
    <x v="280"/>
    <m/>
    <m/>
    <m/>
    <m/>
    <m/>
    <m/>
    <m/>
    <x v="4"/>
    <m/>
    <x v="3"/>
    <x v="8"/>
    <m/>
    <m/>
    <m/>
    <m/>
    <m/>
    <m/>
    <m/>
    <m/>
    <m/>
    <m/>
    <m/>
    <m/>
    <m/>
    <m/>
    <m/>
    <m/>
    <m/>
    <s v="Нарушений не было."/>
    <m/>
    <m/>
    <m/>
  </r>
  <r>
    <x v="9"/>
    <x v="3"/>
    <s v="РН-ЭН"/>
    <x v="281"/>
    <m/>
    <m/>
    <m/>
    <m/>
    <m/>
    <m/>
    <m/>
    <x v="4"/>
    <m/>
    <x v="3"/>
    <x v="8"/>
    <m/>
    <m/>
    <m/>
    <m/>
    <m/>
    <m/>
    <m/>
    <m/>
    <m/>
    <m/>
    <m/>
    <m/>
    <m/>
    <m/>
    <m/>
    <m/>
    <m/>
    <s v="Нарушений не было."/>
    <m/>
    <m/>
    <m/>
  </r>
  <r>
    <x v="9"/>
    <x v="3"/>
    <s v="РН-ЭН"/>
    <x v="282"/>
    <m/>
    <m/>
    <m/>
    <m/>
    <m/>
    <m/>
    <m/>
    <x v="4"/>
    <m/>
    <x v="3"/>
    <x v="8"/>
    <m/>
    <m/>
    <m/>
    <m/>
    <m/>
    <m/>
    <m/>
    <m/>
    <m/>
    <m/>
    <m/>
    <m/>
    <m/>
    <m/>
    <m/>
    <m/>
    <m/>
    <s v="Нарушений не было."/>
    <m/>
    <m/>
    <m/>
  </r>
  <r>
    <x v="9"/>
    <x v="3"/>
    <s v="РН-ЭН"/>
    <x v="283"/>
    <m/>
    <m/>
    <m/>
    <m/>
    <m/>
    <m/>
    <m/>
    <x v="4"/>
    <m/>
    <x v="3"/>
    <x v="8"/>
    <m/>
    <m/>
    <m/>
    <m/>
    <m/>
    <m/>
    <m/>
    <m/>
    <m/>
    <m/>
    <m/>
    <m/>
    <m/>
    <m/>
    <m/>
    <m/>
    <m/>
    <s v="Нарушений не было."/>
    <m/>
    <m/>
    <m/>
  </r>
  <r>
    <x v="9"/>
    <x v="3"/>
    <s v="РН-ЭН"/>
    <x v="283"/>
    <d v="1899-12-30T14:50:00"/>
    <d v="2014-11-13T00:00:00"/>
    <d v="1899-12-30T17:00:00"/>
    <d v="1899-12-30T02:10:00"/>
    <n v="1"/>
    <s v="Тепловое реле"/>
    <m/>
    <x v="3"/>
    <s v="Станок -качалка.Скв. 476."/>
    <x v="5"/>
    <x v="9"/>
    <s v="Станок -качалка.Скв. 476."/>
    <s v="М-е Дыш. В БУ сгорело РТ. Перегруз."/>
    <n v="3.0000000000000001E-3"/>
    <m/>
    <n v="3.0000000000000001E-3"/>
    <s v="ПЭ"/>
    <m/>
    <m/>
    <m/>
    <m/>
    <m/>
    <m/>
    <m/>
    <m/>
    <s v="КП3"/>
    <s v="ПУ8"/>
    <m/>
    <n v="1"/>
    <n v="1"/>
    <m/>
    <m/>
  </r>
  <r>
    <x v="9"/>
    <x v="3"/>
    <s v="РН-ЭН"/>
    <x v="284"/>
    <m/>
    <m/>
    <m/>
    <m/>
    <m/>
    <m/>
    <m/>
    <x v="4"/>
    <m/>
    <x v="3"/>
    <x v="8"/>
    <m/>
    <m/>
    <m/>
    <m/>
    <m/>
    <m/>
    <m/>
    <m/>
    <m/>
    <m/>
    <m/>
    <m/>
    <m/>
    <m/>
    <m/>
    <m/>
    <m/>
    <s v="Нарушений не было."/>
    <m/>
    <m/>
    <m/>
  </r>
  <r>
    <x v="9"/>
    <x v="3"/>
    <s v="РН-ЭН"/>
    <x v="285"/>
    <m/>
    <m/>
    <m/>
    <m/>
    <m/>
    <m/>
    <m/>
    <x v="4"/>
    <m/>
    <x v="3"/>
    <x v="8"/>
    <m/>
    <m/>
    <m/>
    <m/>
    <m/>
    <m/>
    <m/>
    <m/>
    <m/>
    <m/>
    <m/>
    <m/>
    <m/>
    <m/>
    <m/>
    <m/>
    <m/>
    <s v="Нарушений не было."/>
    <m/>
    <m/>
    <m/>
  </r>
  <r>
    <x v="9"/>
    <x v="3"/>
    <s v="РН-ЭН"/>
    <x v="286"/>
    <m/>
    <m/>
    <m/>
    <m/>
    <m/>
    <m/>
    <m/>
    <x v="4"/>
    <m/>
    <x v="3"/>
    <x v="8"/>
    <m/>
    <m/>
    <m/>
    <m/>
    <m/>
    <m/>
    <m/>
    <m/>
    <m/>
    <m/>
    <m/>
    <m/>
    <m/>
    <m/>
    <m/>
    <m/>
    <m/>
    <s v="Нарушений не было."/>
    <m/>
    <m/>
    <m/>
  </r>
  <r>
    <x v="9"/>
    <x v="3"/>
    <s v="РН-ЭН"/>
    <x v="287"/>
    <m/>
    <m/>
    <m/>
    <m/>
    <m/>
    <m/>
    <m/>
    <x v="4"/>
    <m/>
    <x v="3"/>
    <x v="8"/>
    <m/>
    <m/>
    <m/>
    <m/>
    <m/>
    <m/>
    <m/>
    <m/>
    <m/>
    <m/>
    <m/>
    <m/>
    <m/>
    <m/>
    <m/>
    <m/>
    <m/>
    <s v="Нарушений не было."/>
    <m/>
    <m/>
    <m/>
  </r>
  <r>
    <x v="9"/>
    <x v="3"/>
    <s v="РН-ЭН"/>
    <x v="288"/>
    <m/>
    <m/>
    <m/>
    <m/>
    <m/>
    <m/>
    <m/>
    <x v="4"/>
    <m/>
    <x v="3"/>
    <x v="8"/>
    <m/>
    <m/>
    <m/>
    <m/>
    <m/>
    <m/>
    <m/>
    <m/>
    <m/>
    <m/>
    <m/>
    <m/>
    <m/>
    <m/>
    <m/>
    <m/>
    <m/>
    <s v="Нарушений не было."/>
    <m/>
    <m/>
    <m/>
  </r>
  <r>
    <x v="9"/>
    <x v="3"/>
    <s v="РН-ЭН"/>
    <x v="26"/>
    <m/>
    <m/>
    <m/>
    <m/>
    <m/>
    <m/>
    <m/>
    <x v="4"/>
    <m/>
    <x v="3"/>
    <x v="8"/>
    <m/>
    <m/>
    <m/>
    <m/>
    <m/>
    <m/>
    <m/>
    <m/>
    <m/>
    <m/>
    <m/>
    <m/>
    <m/>
    <m/>
    <m/>
    <m/>
    <m/>
    <s v="Нарушений не было."/>
    <m/>
    <m/>
    <m/>
  </r>
  <r>
    <x v="9"/>
    <x v="3"/>
    <s v="РН-ЭН"/>
    <x v="289"/>
    <m/>
    <m/>
    <m/>
    <m/>
    <m/>
    <m/>
    <m/>
    <x v="4"/>
    <m/>
    <x v="3"/>
    <x v="8"/>
    <m/>
    <m/>
    <m/>
    <m/>
    <m/>
    <m/>
    <m/>
    <m/>
    <m/>
    <m/>
    <m/>
    <m/>
    <m/>
    <m/>
    <m/>
    <m/>
    <m/>
    <s v="Нарушений не было."/>
    <m/>
    <m/>
    <m/>
  </r>
  <r>
    <x v="9"/>
    <x v="3"/>
    <s v="РН-ЭН"/>
    <x v="290"/>
    <m/>
    <m/>
    <m/>
    <m/>
    <m/>
    <m/>
    <m/>
    <x v="4"/>
    <m/>
    <x v="3"/>
    <x v="8"/>
    <m/>
    <m/>
    <m/>
    <m/>
    <m/>
    <m/>
    <m/>
    <m/>
    <m/>
    <m/>
    <m/>
    <m/>
    <m/>
    <m/>
    <m/>
    <m/>
    <m/>
    <s v="Нарушений не было."/>
    <m/>
    <m/>
    <m/>
  </r>
  <r>
    <x v="9"/>
    <x v="3"/>
    <s v="РН-ЭН"/>
    <x v="291"/>
    <m/>
    <m/>
    <m/>
    <m/>
    <m/>
    <m/>
    <m/>
    <x v="4"/>
    <m/>
    <x v="3"/>
    <x v="8"/>
    <m/>
    <m/>
    <m/>
    <m/>
    <m/>
    <m/>
    <m/>
    <m/>
    <m/>
    <m/>
    <m/>
    <m/>
    <m/>
    <m/>
    <m/>
    <m/>
    <m/>
    <s v="Нарушений не было."/>
    <m/>
    <m/>
    <m/>
  </r>
  <r>
    <x v="9"/>
    <x v="3"/>
    <s v="РН-ЭН"/>
    <x v="292"/>
    <m/>
    <m/>
    <m/>
    <m/>
    <m/>
    <m/>
    <m/>
    <x v="4"/>
    <m/>
    <x v="3"/>
    <x v="8"/>
    <m/>
    <m/>
    <m/>
    <m/>
    <m/>
    <m/>
    <m/>
    <m/>
    <m/>
    <m/>
    <m/>
    <m/>
    <m/>
    <m/>
    <m/>
    <m/>
    <m/>
    <s v="Нарушений не было."/>
    <m/>
    <m/>
    <m/>
  </r>
  <r>
    <x v="9"/>
    <x v="3"/>
    <s v="РН-ЭН"/>
    <x v="293"/>
    <m/>
    <m/>
    <m/>
    <m/>
    <m/>
    <m/>
    <m/>
    <x v="4"/>
    <m/>
    <x v="3"/>
    <x v="8"/>
    <m/>
    <m/>
    <m/>
    <m/>
    <m/>
    <m/>
    <m/>
    <m/>
    <m/>
    <m/>
    <m/>
    <m/>
    <m/>
    <m/>
    <m/>
    <m/>
    <m/>
    <s v="Нарушений не было."/>
    <m/>
    <m/>
    <m/>
  </r>
  <r>
    <x v="9"/>
    <x v="3"/>
    <s v="Армавирские ЭС ОАО &quot;Кубаньэнерго&quot;"/>
    <x v="294"/>
    <d v="1899-12-30T18:10:00"/>
    <d v="2014-11-25T00:00:00"/>
    <d v="1899-12-30T18:10:00"/>
    <d v="1899-12-30T00:00:00"/>
    <n v="84"/>
    <s v="Нет информации."/>
    <m/>
    <x v="5"/>
    <s v="Сведений нет "/>
    <x v="1"/>
    <x v="2"/>
    <s v="Не отключалось"/>
    <s v="Кратковременная посадка напряжения по Убеженскому и Николаевскому месторождениям."/>
    <n v="0.54100000000000004"/>
    <n v="0.26700000000000002"/>
    <n v="0.80800000000000005"/>
    <s v="ТЧ"/>
    <s v=" - "/>
    <s v=" - "/>
    <s v=" - "/>
    <s v=" - "/>
    <s v=" - "/>
    <s v=" - "/>
    <s v=" - "/>
    <s v=" - "/>
    <s v="КП18"/>
    <s v="ПУ5"/>
    <m/>
    <m/>
    <m/>
    <m/>
    <m/>
  </r>
  <r>
    <x v="9"/>
    <x v="3"/>
    <s v="РН-ЭН"/>
    <x v="295"/>
    <m/>
    <m/>
    <m/>
    <m/>
    <m/>
    <m/>
    <m/>
    <x v="4"/>
    <m/>
    <x v="3"/>
    <x v="8"/>
    <m/>
    <m/>
    <m/>
    <m/>
    <m/>
    <m/>
    <m/>
    <m/>
    <m/>
    <m/>
    <m/>
    <m/>
    <m/>
    <m/>
    <m/>
    <m/>
    <m/>
    <s v="Нарушений не было."/>
    <m/>
    <m/>
    <m/>
  </r>
  <r>
    <x v="9"/>
    <x v="3"/>
    <s v="РН-ЭН"/>
    <x v="339"/>
    <d v="1899-12-30T05:05:00"/>
    <d v="2014-11-30T00:00:00"/>
    <d v="1899-12-30T05:55:00"/>
    <d v="1899-12-30T00:50:00"/>
    <n v="30"/>
    <s v="МТЗ"/>
    <s v="АПВН, РПВУ"/>
    <x v="1"/>
    <s v="ВЛ-6 кВ Бг-115 от ПС И-11 &quot;Бугундырь&quot; Абинского ЭСУ"/>
    <x v="2"/>
    <x v="2"/>
    <s v="ВЛ-6 кВ Бг-115 от ПС И-11 &quot;Бугундырь&quot; Абинского ЭСУ"/>
    <s v="М-е Ахтырско-Бугундырское. Повреждение изолятора на Р-325п отпайки стороннего потребителя к ТП-Бг-115-2п."/>
    <n v="1.02"/>
    <n v="0.68"/>
    <n v="1.7"/>
    <s v="И"/>
    <s v="1952 г."/>
    <s v="Изолятор С-4-80"/>
    <s v="н/д"/>
    <n v="2014"/>
    <s v=" - "/>
    <s v="2015 г."/>
    <s v=" - "/>
    <s v=" - "/>
    <s v="КП13"/>
    <s v="ПУ8"/>
    <m/>
    <s v="Нарушений не было."/>
    <m/>
    <m/>
    <m/>
  </r>
  <r>
    <x v="10"/>
    <x v="3"/>
    <s v="РН-ЭН"/>
    <x v="297"/>
    <d v="1899-12-30T09:20:00"/>
    <d v="2014-12-02T00:00:00"/>
    <d v="1899-12-30T10:55:00"/>
    <d v="1899-12-30T01:35:00"/>
    <n v="1"/>
    <m/>
    <m/>
    <x v="3"/>
    <s v="Станок -качалка.Скв. 436 "/>
    <x v="5"/>
    <x v="9"/>
    <s v="Станок -качалка.Скв. 436 "/>
    <s v="М-е Зыбза. Сбой СУ БМС-1. Перезагрузка."/>
    <n v="0.17699999999999999"/>
    <m/>
    <n v="0.17699999999999999"/>
    <s v="ПЭ"/>
    <m/>
    <m/>
    <m/>
    <m/>
    <m/>
    <m/>
    <m/>
    <m/>
    <s v="КП3"/>
    <s v="ПУ8"/>
    <m/>
    <n v="3"/>
    <n v="1"/>
    <m/>
    <m/>
  </r>
  <r>
    <x v="10"/>
    <x v="3"/>
    <s v="РН-ЭН"/>
    <x v="297"/>
    <d v="1899-12-30T11:50:00"/>
    <d v="2014-12-02T00:00:00"/>
    <d v="1899-12-30T15:40:00"/>
    <d v="1899-12-30T03:50:00"/>
    <n v="1"/>
    <m/>
    <m/>
    <x v="3"/>
    <s v="Станок -качалка.Скв. 225."/>
    <x v="5"/>
    <x v="9"/>
    <s v="Станок -качалка.Скв. 225."/>
    <s v="М-е Абино-Украинское. Сбой СУ БМС-1, разбалансировка ШГН."/>
    <n v="0.121"/>
    <m/>
    <n v="0.121"/>
    <s v="ПЭ"/>
    <m/>
    <m/>
    <m/>
    <m/>
    <m/>
    <m/>
    <m/>
    <m/>
    <s v="КП3"/>
    <s v="ПУ8"/>
    <m/>
    <n v="3"/>
    <n v="1"/>
    <m/>
    <m/>
  </r>
  <r>
    <x v="10"/>
    <x v="3"/>
    <s v="КПМЭС &quot;Кубаньэнерго&quot;"/>
    <x v="298"/>
    <d v="1899-12-30T12:08:00"/>
    <d v="2014-12-03T00:00:00"/>
    <d v="1899-12-30T12:08:00"/>
    <d v="1899-12-30T00:00:00"/>
    <n v="14"/>
    <m/>
    <s v="АПВУ"/>
    <x v="5"/>
    <s v="ПС &quot;Горячий Ключ-220&quot; КПМЭС &quot;Кубаньэнерго&quot;"/>
    <x v="0"/>
    <x v="0"/>
    <s v="ВЛ-35 кВ &quot;Ключевая - Горячий Ключ-220 2-я цепь&quot;, ПС 35/6 кВ И-5 &quot;Ключевая&quot;"/>
    <s v="М-е Дыш, Ключевое, Узун. Кратковременная посадка U на время АПВ. "/>
    <n v="2.2890000000000001"/>
    <n v="1.127"/>
    <n v="3.4159999999999999"/>
    <s v="ТЧ"/>
    <s v=" - "/>
    <s v=" - "/>
    <s v=" - "/>
    <s v=" - "/>
    <s v=" - "/>
    <s v=" - "/>
    <s v=" - "/>
    <s v=" - "/>
    <s v="КП18"/>
    <s v="ПУ9"/>
    <m/>
    <m/>
    <m/>
    <m/>
    <m/>
  </r>
  <r>
    <x v="10"/>
    <x v="3"/>
    <s v="РН-ЭН"/>
    <x v="298"/>
    <d v="1899-12-30T09:25:00"/>
    <d v="2014-12-03T00:00:00"/>
    <d v="1899-12-30T10:55:00"/>
    <d v="1899-12-30T01:30:00"/>
    <n v="1"/>
    <m/>
    <m/>
    <x v="3"/>
    <s v="Станок -качалка.Скв. 436 "/>
    <x v="5"/>
    <x v="9"/>
    <s v="Станок -качалка.Скв. 436 "/>
    <s v="М-е Зыбза. Сбой СУ БМС-1. Перезагрузка."/>
    <n v="0.13300000000000001"/>
    <m/>
    <n v="0.13300000000000001"/>
    <s v="ПЭ"/>
    <m/>
    <m/>
    <m/>
    <m/>
    <m/>
    <m/>
    <m/>
    <m/>
    <s v="КП3"/>
    <s v="ПУ8"/>
    <m/>
    <n v="3"/>
    <n v="1"/>
    <m/>
    <m/>
  </r>
  <r>
    <x v="10"/>
    <x v="3"/>
    <s v="РН-ЭН"/>
    <x v="298"/>
    <d v="1899-12-30T13:20:00"/>
    <d v="2014-12-03T00:00:00"/>
    <d v="1899-12-30T13:40:00"/>
    <d v="1899-12-30T00:20:00"/>
    <n v="1"/>
    <s v="АВ"/>
    <m/>
    <x v="3"/>
    <s v="Станок -качалка.Скв. 3 "/>
    <x v="5"/>
    <x v="9"/>
    <s v="Станок -качалка.Скв. 3 "/>
    <s v="М-е Николаевское. В БУ н/у лицом был выключен вводной АВ."/>
    <n v="0.27700000000000002"/>
    <m/>
    <n v="0.27700000000000002"/>
    <s v="ПЭ"/>
    <m/>
    <m/>
    <m/>
    <m/>
    <m/>
    <m/>
    <m/>
    <m/>
    <s v="КП22"/>
    <s v="ПУ8"/>
    <m/>
    <n v="1"/>
    <n v="1"/>
    <m/>
    <m/>
  </r>
  <r>
    <x v="10"/>
    <x v="3"/>
    <s v="КПМЭС &quot;Кубаньэнерго&quot;"/>
    <x v="27"/>
    <d v="1899-12-30T13:50:00"/>
    <d v="2014-12-17T00:00:00"/>
    <d v="1899-12-30T13:50:00"/>
    <d v="1899-12-30T00:00:00"/>
    <n v="5"/>
    <m/>
    <s v="АПВУ"/>
    <x v="5"/>
    <s v="Сети КПМЭС &quot;Кубаньэнерго&quot;"/>
    <x v="4"/>
    <x v="2"/>
    <s v="ПС и РУ на месторождени-ях Дыш, Ключевое.  "/>
    <s v="Кратковременная посадка U на время АПВ."/>
    <n v="4.2"/>
    <n v="2.0739999999999998"/>
    <n v="6.274"/>
    <s v="ТЧ"/>
    <s v=" - "/>
    <s v=" - "/>
    <s v=" - "/>
    <s v=" - "/>
    <s v=" - "/>
    <s v=" - "/>
    <s v=" - "/>
    <s v=" - "/>
    <s v="КП18"/>
    <s v="ПУ9"/>
    <m/>
    <m/>
    <m/>
    <m/>
    <m/>
  </r>
  <r>
    <x v="10"/>
    <x v="3"/>
    <s v="КЭС &quot;Кубаньэнерго&quot;"/>
    <x v="340"/>
    <d v="1899-12-30T13:20:00"/>
    <d v="2014-12-18T00:00:00"/>
    <d v="1899-12-30T13:52:00"/>
    <d v="1899-12-30T00:32:00"/>
    <n v="55"/>
    <s v="МТЗ"/>
    <s v="АПВН, РПВУ"/>
    <x v="5"/>
    <s v="ВЛ-35 кВ &quot;Ключевая-Саратовская&quot; КЭС &quot;Кубаньэнерго&quot;"/>
    <x v="0"/>
    <x v="2"/>
    <s v="ВЛ-35 кВ &quot;Ключевая-Горячий Ключ 2-я цепь&quot;"/>
    <s v="М-е Дыш, Ключевое. Повреждение на ВЛ-35 кВ ОАО &quot;Кубаньэнерго&quot;."/>
    <n v="5.5449999999999999"/>
    <n v="2.7730000000000001"/>
    <n v="8.3179999999999996"/>
    <s v="ТЧ"/>
    <s v="1993 г."/>
    <s v="опоры металлические и ж/б, изоляторы  ПС-70, провод АС-95"/>
    <s v="н/д"/>
    <n v="2014"/>
    <s v=" - "/>
    <s v="2015 г."/>
    <s v=" - "/>
    <s v=" - "/>
    <s v="КП18"/>
    <s v="ПУ5"/>
    <m/>
    <m/>
    <m/>
    <m/>
    <m/>
  </r>
  <r>
    <x v="10"/>
    <x v="3"/>
    <s v="НГТ-Энергия"/>
    <x v="340"/>
    <d v="1899-12-30T12:15:00"/>
    <d v="2014-12-18T00:00:00"/>
    <d v="1899-12-30T12:45:00"/>
    <d v="1899-12-30T00:30:00"/>
    <n v="4"/>
    <s v="МТЗ"/>
    <s v="АПВН, РПВУ"/>
    <x v="0"/>
    <s v="ВЛ-6 кВ Нф-42 от ПС Н-4 &quot;Нефтяная&quot; Афипский ЭСУ."/>
    <x v="2"/>
    <x v="2"/>
    <s v="ВЛ-6 кВ Нф-42 Афипский ЭСУ."/>
    <s v="М-е Новодмитриевское. Повреждений на линии не обнаружено."/>
    <n v="0.151"/>
    <n v="7.4999999999999997E-2"/>
    <n v="0.22600000000000001"/>
    <s v="ТЧ"/>
    <s v="1960 г."/>
    <s v="опоры металлические, изоляторы  ШФ-20, провод АС-95"/>
    <s v="н/д"/>
    <n v="2014"/>
    <s v=" - "/>
    <s v="2015 г."/>
    <s v=" - "/>
    <s v=" - "/>
    <s v="КП24"/>
    <s v="ПУ5"/>
    <m/>
    <m/>
    <m/>
    <m/>
    <m/>
  </r>
  <r>
    <x v="10"/>
    <x v="3"/>
    <s v="РН-КНГ"/>
    <x v="341"/>
    <d v="1899-12-30T10:00:00"/>
    <d v="2014-12-19T00:00:00"/>
    <d v="1899-12-30T11:15:00"/>
    <d v="1899-12-30T01:15:00"/>
    <n v="1"/>
    <s v="Тепловое реле"/>
    <m/>
    <x v="3"/>
    <s v="Станок -качалка.Скв. 556 "/>
    <x v="5"/>
    <x v="9"/>
    <s v="Станок -качалка.Скв. 556 "/>
    <s v="М-е Зыбза. Нагрев кабеля. Перезаделали кабель в борно ЭД."/>
    <n v="0.16400000000000001"/>
    <m/>
    <n v="0.16400000000000001"/>
    <s v="ПЭ"/>
    <m/>
    <m/>
    <m/>
    <m/>
    <m/>
    <m/>
    <m/>
    <m/>
    <s v="КП3"/>
    <s v="ПУ8"/>
    <m/>
    <n v="3"/>
    <n v="1"/>
    <m/>
    <m/>
  </r>
  <r>
    <x v="10"/>
    <x v="3"/>
    <s v="Краснодарнефте-газ"/>
    <x v="342"/>
    <d v="1899-12-30T21:35:00"/>
    <d v="2014-12-21T00:00:00"/>
    <d v="1899-12-30T21:43:00"/>
    <d v="1899-12-30T00:08:00"/>
    <n v="3"/>
    <s v="&quot;Земля&quot; в сети 6кВ"/>
    <m/>
    <x v="0"/>
    <s v="ПС 35/6кВ &quot;Х-52&quot; Приазовский ЭСУ"/>
    <x v="2"/>
    <x v="2"/>
    <s v="ВЛ-6 кВ № 541"/>
    <s v="Отключение производили для отыскания &quot;земли&quot; в сети 6кВ."/>
    <n v="0.19700000000000001"/>
    <n v="9.8000000000000004E-2"/>
    <n v="0.29499999999999998"/>
    <s v="ТЧ"/>
    <s v="1985 г."/>
    <s v="провод – АС95,изоляторы-ШС-10, опоры ж/б."/>
    <s v="н/д"/>
    <n v="2014"/>
    <s v=" - "/>
    <s v="2015 г."/>
    <s v=" - "/>
    <s v=" - "/>
    <s v="КП24"/>
    <s v="ПУ5"/>
    <m/>
    <m/>
    <m/>
    <m/>
    <m/>
  </r>
  <r>
    <x v="10"/>
    <x v="3"/>
    <s v="РН-КНГ"/>
    <x v="301"/>
    <d v="1899-12-30T13:30:00"/>
    <d v="2014-12-23T00:00:00"/>
    <d v="1899-12-30T15:25:00"/>
    <d v="1899-12-30T01:55:00"/>
    <n v="1"/>
    <s v="АВ"/>
    <m/>
    <x v="2"/>
    <s v="ВЛ-0,4 кВ от ТП-521-2 ф-1"/>
    <x v="5"/>
    <x v="2"/>
    <s v="ВЛ-0,4 кВ от ТП-521-2 ф-1"/>
    <s v="М-е Анастасиевско-Троицкое. Обрыв фазного провода. ВЛ восстановлена."/>
    <n v="7.0000000000000001E-3"/>
    <m/>
    <n v="7.0000000000000001E-3"/>
    <s v="ТЧ"/>
    <m/>
    <m/>
    <m/>
    <m/>
    <m/>
    <m/>
    <m/>
    <m/>
    <s v="КП19"/>
    <s v="ПУ8"/>
    <m/>
    <n v="2"/>
    <n v="1"/>
    <m/>
    <m/>
  </r>
  <r>
    <x v="10"/>
    <x v="3"/>
    <s v="РН-КНГ"/>
    <x v="343"/>
    <d v="1899-12-30T13:50:00"/>
    <d v="2014-12-24T00:00:00"/>
    <d v="1899-12-30T14:00:00"/>
    <d v="1899-12-30T00:10:00"/>
    <n v="3"/>
    <s v="АВ"/>
    <m/>
    <x v="2"/>
    <s v="ВЛ-0,4 кВ от ТП Хл-212-6п ф.1."/>
    <x v="5"/>
    <x v="2"/>
    <s v="ВЛ-0,4 кВ от ТП Хл-212-6п ф.1."/>
    <s v="М-е Зыбза. Схлест проводов. Сильный ветер. ОЯ №25 от 24.12.14г."/>
    <n v="0.01"/>
    <m/>
    <n v="0.01"/>
    <s v="ТЧ"/>
    <m/>
    <m/>
    <m/>
    <m/>
    <m/>
    <m/>
    <m/>
    <m/>
    <s v="КП15"/>
    <s v="ПУ5"/>
    <m/>
    <n v="3"/>
    <n v="1"/>
    <m/>
    <m/>
  </r>
  <r>
    <x v="10"/>
    <x v="3"/>
    <s v="НГТ-Энергия"/>
    <x v="344"/>
    <d v="1899-12-30T15:00:00"/>
    <d v="2014-12-25T00:00:00"/>
    <d v="1899-12-30T15:14:00"/>
    <d v="1899-12-30T00:14:00"/>
    <n v="15"/>
    <s v="МТЗ"/>
    <s v="АПВН, РПВУ"/>
    <x v="2"/>
    <s v="ВЛ-6 кВ Кл-53. Афипского ЭСУ."/>
    <x v="2"/>
    <x v="2"/>
    <s v="ВЛ-6 кВ Кл-53. Афипского ЭСУ."/>
    <s v="М-е Ключевое. Сильный ветер. Схлёст проводов. НЯ №25."/>
    <n v="1.1399999999999999"/>
    <n v="0.56200000000000006"/>
    <n v="1.702"/>
    <s v="ТЧ"/>
    <s v="1958 г."/>
    <s v="опоры металлические, изоляторы  ШФ-20, провод АС-95"/>
    <s v="н/д"/>
    <n v="2014"/>
    <s v=" - "/>
    <s v="2015 г."/>
    <s v=" - "/>
    <s v=" - "/>
    <s v="КП24"/>
    <s v="ПУ8"/>
    <m/>
    <m/>
    <m/>
    <m/>
    <m/>
  </r>
  <r>
    <x v="10"/>
    <x v="3"/>
    <s v="РН-КНГ"/>
    <x v="344"/>
    <d v="1899-12-30T10:20:00"/>
    <d v="2014-12-25T00:00:00"/>
    <d v="1899-12-30T12:05:00"/>
    <d v="1899-12-30T01:45:00"/>
    <n v="3"/>
    <s v="АВ"/>
    <m/>
    <x v="2"/>
    <s v="ВЛ-0,4 кВ от ТП Кл-514-5п ф.2."/>
    <x v="5"/>
    <x v="2"/>
    <s v="ВЛ-0,4 кВ от ТП Кл-514-5п ф.2."/>
    <s v="М-е Дыш, Ключевое. Схлест проводов. Сильный ветер.НЯ №25."/>
    <n v="0.64700000000000002"/>
    <m/>
    <n v="0.64700000000000002"/>
    <s v="ТЧ"/>
    <m/>
    <m/>
    <m/>
    <m/>
    <m/>
    <m/>
    <m/>
    <m/>
    <s v="КП15"/>
    <s v="ПУ5"/>
    <m/>
    <n v="1"/>
    <n v="1"/>
    <m/>
    <m/>
  </r>
  <r>
    <x v="10"/>
    <x v="3"/>
    <s v="РН-КНГ"/>
    <x v="344"/>
    <d v="1899-12-30T13:55:00"/>
    <d v="2014-12-25T00:00:00"/>
    <d v="1899-12-30T15:15:00"/>
    <d v="1899-12-30T01:20:00"/>
    <n v="4"/>
    <s v="АВ"/>
    <m/>
    <x v="2"/>
    <s v="ВЛ-0,4 кВ от ТП Хл-212-6п ф.1."/>
    <x v="5"/>
    <x v="2"/>
    <s v="ВЛ-0,4 кВ от ТП Хл-212-6п ф.1."/>
    <s v="М-е Зыбза. Схлест проводов. Сильный ветер.НЯ №25."/>
    <n v="0.13600000000000001"/>
    <m/>
    <n v="0.13600000000000001"/>
    <s v="ТЧ"/>
    <m/>
    <m/>
    <m/>
    <m/>
    <m/>
    <m/>
    <m/>
    <m/>
    <s v="КП15"/>
    <s v="ПУ8"/>
    <m/>
    <n v="3"/>
    <n v="1"/>
    <m/>
    <m/>
  </r>
  <r>
    <x v="10"/>
    <x v="3"/>
    <s v="РН-КНГ"/>
    <x v="344"/>
    <d v="1899-12-30T15:35:00"/>
    <d v="2014-12-25T00:00:00"/>
    <d v="1899-12-30T15:50:00"/>
    <d v="1899-12-30T00:15:00"/>
    <n v="9"/>
    <s v="АВ"/>
    <m/>
    <x v="2"/>
    <s v="ВЛ-0,4 кВ от ТП Хл-212-6п ф.1."/>
    <x v="5"/>
    <x v="2"/>
    <s v="ВЛ-0,4 кВ от ТП Хл-212-6п ф.1."/>
    <s v="М-е Зыбза. Схлест проводов. Сильный ветер.НЯ №25."/>
    <n v="0.71499999999999997"/>
    <m/>
    <n v="0.71499999999999997"/>
    <s v="ТЧ"/>
    <m/>
    <m/>
    <m/>
    <m/>
    <m/>
    <m/>
    <m/>
    <m/>
    <s v="КП15"/>
    <s v="ПУ8"/>
    <m/>
    <n v="3"/>
    <n v="1"/>
    <m/>
    <m/>
  </r>
  <r>
    <x v="10"/>
    <x v="3"/>
    <s v="РН-КНГ"/>
    <x v="344"/>
    <d v="1899-12-30T16:05:00"/>
    <d v="2014-12-25T00:00:00"/>
    <d v="1899-12-30T17:00:00"/>
    <d v="1899-12-30T00:55:00"/>
    <n v="1"/>
    <s v="Тепловое реле"/>
    <m/>
    <x v="3"/>
    <s v="Станок -качалка.Скв. 965 "/>
    <x v="5"/>
    <x v="9"/>
    <s v="Станок -качалка.Скв. 965 "/>
    <s v="М-е Зыбза. В БУ сгорело РТ. Перегруз."/>
    <n v="0.2"/>
    <m/>
    <n v="0.2"/>
    <s v="ЗА"/>
    <m/>
    <m/>
    <m/>
    <m/>
    <m/>
    <m/>
    <m/>
    <m/>
    <s v="КП23"/>
    <s v="ПУ8"/>
    <m/>
    <n v="3"/>
    <n v="1"/>
    <m/>
    <m/>
  </r>
  <r>
    <x v="10"/>
    <x v="3"/>
    <s v="РН-ЭН"/>
    <x v="344"/>
    <d v="1899-12-30T20:37:00"/>
    <d v="2014-12-25T00:00:00"/>
    <d v="1899-12-30T21:00:00"/>
    <d v="1899-12-30T00:23:00"/>
    <n v="1"/>
    <s v="АВ"/>
    <m/>
    <x v="2"/>
    <s v="ВЛ-0,4 кВ от ТП-221п ф.2."/>
    <x v="5"/>
    <x v="2"/>
    <s v="ВЛ-0,4 кВ от ТП-221п ф.2."/>
    <s v="М-е Дыш. Схлест проводов упавшими ветками. Сильный ветер.НЯ №25."/>
    <n v="1.423"/>
    <m/>
    <n v="1.423"/>
    <s v="ТЧ"/>
    <m/>
    <m/>
    <m/>
    <m/>
    <m/>
    <m/>
    <m/>
    <m/>
    <s v="КП19"/>
    <s v="ПУ5"/>
    <m/>
    <n v="1"/>
    <n v="1"/>
    <m/>
    <m/>
  </r>
  <r>
    <x v="10"/>
    <x v="3"/>
    <s v="РН-ЭН"/>
    <x v="344"/>
    <d v="1899-12-30T21:44:00"/>
    <d v="2014-12-25T00:00:00"/>
    <d v="1899-12-30T22:10:00"/>
    <d v="1899-12-30T00:26:00"/>
    <n v="2"/>
    <s v="АВ"/>
    <m/>
    <x v="2"/>
    <s v="ВЛ-0,4 кВ от ТП 517 ф.2."/>
    <x v="5"/>
    <x v="2"/>
    <s v="ВЛ-0,4 кВ от ТП 517 ф.2."/>
    <s v="М-е Дыш. Схлест проводов. Сильный ветер.НЯ №25."/>
    <m/>
    <m/>
    <m/>
    <s v="ТЧ"/>
    <m/>
    <m/>
    <m/>
    <m/>
    <m/>
    <m/>
    <m/>
    <m/>
    <s v="КП15"/>
    <s v="ПУ5"/>
    <m/>
    <n v="1"/>
    <n v="1"/>
    <m/>
    <m/>
  </r>
  <r>
    <x v="10"/>
    <x v="3"/>
    <s v="РН-ЭН"/>
    <x v="344"/>
    <d v="1899-12-30T23:32:00"/>
    <d v="2014-12-25T00:00:00"/>
    <d v="1899-12-30T00:00:00"/>
    <d v="1899-12-30T00:28:00"/>
    <n v="9"/>
    <s v="АВ"/>
    <m/>
    <x v="2"/>
    <s v="ВЛ-0,4 кВ от ТП Чм-532-6 ф.1,2,3."/>
    <x v="5"/>
    <x v="2"/>
    <s v="ВЛ-0,4 кВ от ТП Чм-532-6 ф.1,2,3."/>
    <s v="М-е Зыбза. Сильный ветер.НЯ №25. Расшатало плашечный зажим одной фазы ВЛ-0,4 кВ ф.1 на вводе в ТП."/>
    <n v="0.29899999999999999"/>
    <m/>
    <n v="0.29899999999999999"/>
    <s v="ТЧ"/>
    <m/>
    <m/>
    <m/>
    <m/>
    <m/>
    <m/>
    <m/>
    <m/>
    <s v="КП12"/>
    <s v="ПУ5"/>
    <m/>
    <n v="3"/>
    <n v="1"/>
    <m/>
    <m/>
  </r>
  <r>
    <x v="10"/>
    <x v="3"/>
    <s v="РН-ЭН"/>
    <x v="345"/>
    <d v="1899-12-30T00:00:00"/>
    <d v="2014-12-26T00:00:00"/>
    <d v="1899-12-30T04:00:00"/>
    <d v="1899-12-30T04:00:00"/>
    <n v="9"/>
    <s v="АВ"/>
    <m/>
    <x v="2"/>
    <s v="ВЛ-0,4 кВ от ТП Чм-532-6 ф.1,2,3."/>
    <x v="5"/>
    <x v="2"/>
    <s v="ВЛ-0,4 кВ от ТП Чм-532-6 ф.1,2,3."/>
    <s v="М-е Зыбза. Сработка фидерных АВ. Предупреждение НЯ-25, а также расшатан плашечный зажим одной фазы ВЛ-0,4 кВ ф.1 на вводе в ТП."/>
    <n v="0.874"/>
    <m/>
    <n v="0.874"/>
    <s v="ТЧ"/>
    <m/>
    <m/>
    <m/>
    <m/>
    <m/>
    <m/>
    <m/>
    <m/>
    <s v="КП12"/>
    <s v="ПУ5"/>
    <m/>
    <n v="3"/>
    <n v="1"/>
    <m/>
    <m/>
  </r>
  <r>
    <x v="10"/>
    <x v="3"/>
    <s v="РН-ЭН"/>
    <x v="345"/>
    <d v="1899-12-30T00:00:00"/>
    <d v="2014-12-26T00:00:00"/>
    <d v="1899-12-30T01:10:00"/>
    <d v="1899-12-30T01:10:00"/>
    <n v="1"/>
    <s v="АВ"/>
    <m/>
    <x v="2"/>
    <s v="ВЛ-0,4 кВ от ТП Хл-223-1 ф.1."/>
    <x v="5"/>
    <x v="2"/>
    <s v="ВЛ-0,4 кВ от ТП Хл-223-1 ф.1."/>
    <s v="М-е Зыбза. Сработал фидерный АВ. Предупреждение НЯ-25. Простой скв.133."/>
    <n v="0.16200000000000001"/>
    <m/>
    <n v="0.16200000000000001"/>
    <s v="ТЧ"/>
    <m/>
    <m/>
    <m/>
    <m/>
    <m/>
    <m/>
    <m/>
    <m/>
    <s v="КП15"/>
    <s v="ПУ5"/>
    <m/>
    <n v="3"/>
    <n v="1"/>
    <m/>
    <m/>
  </r>
  <r>
    <x v="10"/>
    <x v="3"/>
    <s v="РН-ЭН"/>
    <x v="345"/>
    <d v="1899-12-30T04:55:00"/>
    <d v="2014-12-26T00:00:00"/>
    <d v="1899-12-30T06:30:00"/>
    <d v="1899-12-30T01:35:00"/>
    <n v="1"/>
    <s v="АВ"/>
    <m/>
    <x v="2"/>
    <s v="ВЛ-0,4 кВ от ТП-Дш-516-1п ф.3."/>
    <x v="5"/>
    <x v="2"/>
    <s v="ВЛ-0,4 кВ от ТП-Дш-516-1п ф.3."/>
    <s v="М-е Дыш. Сработал фидерный АВ. Предупреждение НЯ-25. Простой скв.482."/>
    <n v="0.189"/>
    <m/>
    <n v="0.189"/>
    <s v="ТЧ"/>
    <m/>
    <m/>
    <m/>
    <m/>
    <m/>
    <m/>
    <m/>
    <m/>
    <s v="КП15"/>
    <s v="ПУ5"/>
    <m/>
    <n v="1"/>
    <n v="1"/>
    <m/>
    <m/>
  </r>
  <r>
    <x v="10"/>
    <x v="3"/>
    <s v="РН-ЭН"/>
    <x v="345"/>
    <d v="1899-12-30T06:01:00"/>
    <d v="2014-12-26T00:00:00"/>
    <d v="1899-12-30T07:06:00"/>
    <d v="1899-12-30T01:05:00"/>
    <n v="1"/>
    <s v="Тепловое реле"/>
    <m/>
    <x v="3"/>
    <s v="Станок -качалка.Скв. 863 "/>
    <x v="5"/>
    <x v="9"/>
    <s v="Станок -качалка.Скв. 863 "/>
    <s v="М-е Зыбза. Сработало РТ в БУ. "/>
    <n v="1.2999999999999999E-2"/>
    <m/>
    <n v="1.2999999999999999E-2"/>
    <s v="ТЧ"/>
    <m/>
    <m/>
    <m/>
    <m/>
    <m/>
    <m/>
    <m/>
    <m/>
    <s v="КП3"/>
    <s v="ПУ8"/>
    <m/>
    <n v="3"/>
    <n v="1"/>
    <m/>
    <m/>
  </r>
  <r>
    <x v="10"/>
    <x v="3"/>
    <s v="РН-ЭН"/>
    <x v="345"/>
    <d v="1899-12-30T11:01:00"/>
    <d v="2014-12-26T00:00:00"/>
    <d v="1899-12-30T13:30:00"/>
    <d v="1899-12-30T02:29:00"/>
    <n v="3"/>
    <s v="АВ"/>
    <m/>
    <x v="2"/>
    <s v="ВЛ-0,4 кВ  от ТП Зп-92-2 ф.2 "/>
    <x v="5"/>
    <x v="2"/>
    <s v="ВЛ-0,4 кВ от ТП Зп-92-2 ф.2"/>
    <s v="М-е Азовское. Сработал фидерный АВ. На провода упало дерево. Убрали. Последствия сильного ветра. Предупреждение НЯ-25."/>
    <n v="0.34699999999999998"/>
    <m/>
    <n v="0.34699999999999998"/>
    <s v="ТЧ"/>
    <m/>
    <m/>
    <m/>
    <m/>
    <m/>
    <m/>
    <m/>
    <m/>
    <s v="КП19"/>
    <s v="ПУ8"/>
    <m/>
    <n v="3"/>
    <n v="1"/>
    <m/>
    <m/>
  </r>
  <r>
    <x v="10"/>
    <x v="3"/>
    <s v="РН-ЭН"/>
    <x v="346"/>
    <d v="1899-12-30T04:40:00"/>
    <d v="2014-12-27T00:00:00"/>
    <d v="1899-12-30T09:55:00"/>
    <d v="1899-12-30T05:15:00"/>
    <n v="1"/>
    <m/>
    <m/>
    <x v="3"/>
    <s v="Станок -качалка.Скв.101  "/>
    <x v="5"/>
    <x v="9"/>
    <s v="Станок -качалка.Скв.101  "/>
    <s v="М-е Ключевое. Повреждение   кабеля в борно ЭД."/>
    <n v="0.45100000000000001"/>
    <m/>
    <n v="0.45100000000000001"/>
    <s v="ПЭ"/>
    <m/>
    <m/>
    <m/>
    <m/>
    <m/>
    <m/>
    <m/>
    <m/>
    <s v="КП23"/>
    <s v="ПУ8"/>
    <m/>
    <n v="1"/>
    <n v="1"/>
    <m/>
    <m/>
  </r>
  <r>
    <x v="10"/>
    <x v="3"/>
    <s v="НГТ-Энергия"/>
    <x v="347"/>
    <d v="1899-12-30T05:25:00"/>
    <d v="2014-12-28T00:00:00"/>
    <d v="1899-12-30T15:47:00"/>
    <d v="1899-12-30T10:22:00"/>
    <n v="21"/>
    <s v="МТЗ"/>
    <s v="АПВН, РПВН"/>
    <x v="2"/>
    <s v="ВЛ-6 кВ Ах-31 от ПС И-3 &quot;Ахтырская&quot; Абинский ЭСУ."/>
    <x v="2"/>
    <x v="2"/>
    <s v="ВПП-4 Абинский ЭСУ."/>
    <s v="М-е Холмское. Падение дерева, разрушение 2-х изоляторов.Сильный ветер. Схлёст проводов. ШП НЯ №28 от 27.12.14г.."/>
    <n v="4.62"/>
    <n v="1.98"/>
    <n v="6.6050000000000004"/>
    <s v="И"/>
    <s v="1951 г."/>
    <s v="Провод АС-95, опоры – металлические, изоляторы ШФ-10"/>
    <s v="н/д"/>
    <n v="2014"/>
    <s v=" - "/>
    <s v="2015 г."/>
    <s v=" - "/>
    <s v=" - "/>
    <s v="КП19"/>
    <s v="ПУ8"/>
    <m/>
    <m/>
    <m/>
    <m/>
    <m/>
  </r>
  <r>
    <x v="10"/>
    <x v="3"/>
    <s v="РН-ЭН"/>
    <x v="347"/>
    <d v="1899-12-30T05:20:00"/>
    <d v="2014-12-28T00:00:00"/>
    <d v="1899-12-30T06:20:00"/>
    <d v="1899-12-30T01:00:00"/>
    <n v="1"/>
    <s v="АВ"/>
    <m/>
    <x v="2"/>
    <s v="ВЛ-0,4 кВ от ТП-Дш-512-1п ф-1."/>
    <x v="5"/>
    <x v="2"/>
    <s v="ВЛ-0,4 кВ от ТП-Дш-512-1п ф-1."/>
    <s v="М-е Дыш. Сработал фидерный АВ. Последствия сильного ветра. ШП НЯ-28 от 27.12.14г."/>
    <n v="0.45500000000000002"/>
    <m/>
    <n v="0.45500000000000002"/>
    <s v="ТЧ"/>
    <m/>
    <m/>
    <m/>
    <m/>
    <m/>
    <m/>
    <m/>
    <m/>
    <s v="КП12"/>
    <s v="ПУ5"/>
    <m/>
    <n v="1"/>
    <n v="1"/>
    <m/>
    <m/>
  </r>
  <r>
    <x v="10"/>
    <x v="3"/>
    <s v="РН-ЭН"/>
    <x v="347"/>
    <d v="1899-12-30T05:20:00"/>
    <d v="2014-12-28T00:00:00"/>
    <d v="1899-12-30T10:15:00"/>
    <d v="1899-12-30T04:55:00"/>
    <n v="1"/>
    <m/>
    <m/>
    <x v="0"/>
    <s v="ВЛ-0,4 кВ от ТП-Нс-1-1 ф-7."/>
    <x v="5"/>
    <x v="2"/>
    <s v="ВЛ-0,4 кВ от ТП-Нс-1-1 ф-7."/>
    <s v="М-е Ключевое. Оборван фазный провод в пролёте опор 7-8, на месте соединения с плашечным зажимом."/>
    <n v="0.84299999999999997"/>
    <m/>
    <n v="0.84299999999999997"/>
    <s v="ТЧ"/>
    <m/>
    <m/>
    <m/>
    <m/>
    <m/>
    <m/>
    <m/>
    <m/>
    <s v="КП23"/>
    <s v="ПУ8"/>
    <m/>
    <n v="1"/>
    <n v="1"/>
    <m/>
    <m/>
  </r>
  <r>
    <x v="10"/>
    <x v="3"/>
    <s v="НГТ-Энергия"/>
    <x v="348"/>
    <d v="1899-12-30T17:15:00"/>
    <d v="2014-12-29T00:00:00"/>
    <d v="1899-12-30T17:40:00"/>
    <d v="1899-12-30T00:25:00"/>
    <n v="61"/>
    <s v="МТЗ"/>
    <s v="АПВН, РПВУ"/>
    <x v="2"/>
    <s v="МВ-35 кВ  &quot;Ключевая-Горячий Ключ 2-я цепь&quot; на п/ст 220/110/35 кВ &quot;Горячий Ключ-220&quot; ОАО Кубаньэнерго."/>
    <x v="0"/>
    <x v="2"/>
    <s v="ПС &quot;Ключевая-35/6&quot;, &quot;Дыш-35/6&quot;"/>
    <s v="М-я Дыш, Ключевое, Ю-Ключевое, Узун. Сильный ветер. Схлест проводов. ОЯ №36 от 29.12.14г."/>
    <n v="6.79"/>
    <n v="3.34"/>
    <n v="10.130000000000001"/>
    <s v="ТЧ"/>
    <s v="1993 г."/>
    <s v="опоры металлические и ж/б, изоляторы  ПС-70, провод АС-95"/>
    <s v="н/д"/>
    <n v="2014"/>
    <s v=" - "/>
    <s v="2015 г."/>
    <s v=" - "/>
    <s v=" - "/>
    <s v="КП19"/>
    <s v="ПУ8"/>
    <m/>
    <m/>
    <m/>
    <m/>
    <m/>
  </r>
  <r>
    <x v="10"/>
    <x v="3"/>
    <s v="РН-ЭН"/>
    <x v="349"/>
    <d v="1899-12-30T05:40:00"/>
    <d v="2014-12-30T00:00:00"/>
    <d v="1899-12-30T06:20:00"/>
    <d v="1899-12-30T00:40:00"/>
    <n v="1"/>
    <m/>
    <m/>
    <x v="3"/>
    <s v="Станок -качалка.Скв.348  "/>
    <x v="5"/>
    <x v="9"/>
    <s v="Станок -качалка.Скв.348  "/>
    <s v="М-е Восточно-Северское. Сгорела катушка МП. Заменили."/>
    <n v="7.4999999999999997E-2"/>
    <m/>
    <n v="7.4999999999999997E-2"/>
    <s v="ПЭ"/>
    <m/>
    <m/>
    <m/>
    <m/>
    <m/>
    <m/>
    <m/>
    <m/>
    <s v="КП23"/>
    <s v="ПУ8"/>
    <m/>
    <n v="3"/>
    <n v="1"/>
    <m/>
    <m/>
  </r>
  <r>
    <x v="10"/>
    <x v="3"/>
    <s v="РН-ЭН"/>
    <x v="349"/>
    <d v="1899-12-30T09:11:00"/>
    <d v="2014-12-30T00:00:00"/>
    <d v="1899-12-30T09:45:00"/>
    <d v="1899-12-30T00:34:00"/>
    <n v="5"/>
    <s v="АВ"/>
    <m/>
    <x v="2"/>
    <s v="ВЛ-0,4 кВ от ТП Хл-212-5 ф.1."/>
    <x v="5"/>
    <x v="2"/>
    <s v="ВЛ-0,4 кВ от ТП Хл-212-5 ф.1."/>
    <s v="М-е Зыбза. Сработал фидерный АВ. Предупреждение ОЯ №36 . Простой ШГН-4 шт. + УЭДН-1 шт."/>
    <n v="1.296"/>
    <m/>
    <n v="1.296"/>
    <s v="ТЧ"/>
    <m/>
    <m/>
    <m/>
    <m/>
    <m/>
    <m/>
    <m/>
    <m/>
    <s v="КП15"/>
    <s v="ПУ8"/>
    <m/>
    <n v="3"/>
    <n v="1"/>
    <m/>
    <m/>
  </r>
  <r>
    <x v="10"/>
    <x v="3"/>
    <s v="РН-ЭН"/>
    <x v="349"/>
    <d v="1899-12-30T11:26:00"/>
    <d v="2014-12-30T00:00:00"/>
    <d v="1899-12-30T13:35:00"/>
    <d v="1899-12-30T02:09:00"/>
    <n v="4"/>
    <s v="АВ"/>
    <m/>
    <x v="2"/>
    <s v="ВЛ-0,4 кВ  от ТП Зп-92-2 ф.2 "/>
    <x v="5"/>
    <x v="2"/>
    <s v="ВЛ-0,4 кВ от ТП Зп-92-2 ф.2"/>
    <s v="М-е Азовское. Сработал фидерный АВ. Перегруз."/>
    <n v="0.64100000000000001"/>
    <m/>
    <n v="0.64100000000000001"/>
    <s v="ТЧ"/>
    <m/>
    <m/>
    <m/>
    <m/>
    <m/>
    <m/>
    <m/>
    <m/>
    <s v="КП3"/>
    <s v="ПУ5"/>
    <m/>
    <n v="3"/>
    <n v="1"/>
    <m/>
    <m/>
  </r>
  <r>
    <x v="10"/>
    <x v="3"/>
    <s v="РН-ЭН"/>
    <x v="338"/>
    <d v="1899-12-30T01:28:00"/>
    <d v="2014-12-31T00:00:00"/>
    <d v="1899-12-30T02:28:00"/>
    <d v="1899-12-30T01:00:00"/>
    <n v="1"/>
    <m/>
    <m/>
    <x v="3"/>
    <s v="Станок -качалка.Скв. 83 "/>
    <x v="5"/>
    <x v="9"/>
    <s v="Станок -качалка.Скв. 83 "/>
    <s v="М-е Новодмитриевское. ПМ в СУ скв.83-неисправность. Произведено оперативное обслуживание."/>
    <n v="1.2500000000000001E-2"/>
    <m/>
    <n v="1.2500000000000001E-2"/>
    <s v="ПЭ"/>
    <m/>
    <m/>
    <m/>
    <m/>
    <m/>
    <m/>
    <m/>
    <m/>
    <s v="КП3"/>
    <s v="ПУ8"/>
    <m/>
    <n v="3"/>
    <n v="1"/>
    <m/>
    <m/>
  </r>
  <r>
    <x v="10"/>
    <x v="3"/>
    <s v="РН-ЭН"/>
    <x v="338"/>
    <d v="1899-12-30T09:26:00"/>
    <d v="2014-12-31T00:00:00"/>
    <d v="1899-12-30T10:30:00"/>
    <d v="1899-12-30T01:04:00"/>
    <n v="1"/>
    <m/>
    <m/>
    <x v="3"/>
    <s v="Станок -качалка.Скв. 362"/>
    <x v="5"/>
    <x v="9"/>
    <s v="Станок -качалка.Скв. 362"/>
    <s v="М-е Зыбза. В БУ сгорело РТ. Заменили."/>
    <n v="7.3999999999999996E-2"/>
    <m/>
    <n v="7.3999999999999996E-2"/>
    <s v="ПЭ"/>
    <m/>
    <m/>
    <m/>
    <m/>
    <m/>
    <m/>
    <m/>
    <m/>
    <s v="КП23"/>
    <s v="ПУ8"/>
    <m/>
    <n v="3"/>
    <n v="1"/>
    <m/>
    <m/>
  </r>
  <r>
    <x v="0"/>
    <x v="4"/>
    <s v="АБС-ЭН"/>
    <x v="302"/>
    <m/>
    <m/>
    <m/>
    <m/>
    <m/>
    <m/>
    <m/>
    <x v="4"/>
    <m/>
    <x v="3"/>
    <x v="8"/>
    <m/>
    <m/>
    <m/>
    <m/>
    <m/>
    <m/>
    <m/>
    <m/>
    <m/>
    <m/>
    <m/>
    <m/>
    <m/>
    <m/>
    <m/>
    <m/>
    <m/>
    <s v="Нарушений не было"/>
    <m/>
    <m/>
    <m/>
  </r>
  <r>
    <x v="0"/>
    <x v="4"/>
    <s v="АБС-ЭН"/>
    <x v="28"/>
    <m/>
    <m/>
    <m/>
    <m/>
    <m/>
    <m/>
    <m/>
    <x v="4"/>
    <m/>
    <x v="3"/>
    <x v="8"/>
    <m/>
    <m/>
    <m/>
    <m/>
    <m/>
    <m/>
    <m/>
    <m/>
    <m/>
    <m/>
    <m/>
    <m/>
    <m/>
    <m/>
    <m/>
    <m/>
    <m/>
    <s v="Нарушений не было"/>
    <m/>
    <m/>
    <m/>
  </r>
  <r>
    <x v="0"/>
    <x v="4"/>
    <s v="АБС-ЭН"/>
    <x v="29"/>
    <m/>
    <m/>
    <m/>
    <m/>
    <m/>
    <m/>
    <m/>
    <x v="4"/>
    <m/>
    <x v="3"/>
    <x v="8"/>
    <m/>
    <m/>
    <m/>
    <m/>
    <m/>
    <m/>
    <m/>
    <m/>
    <m/>
    <m/>
    <m/>
    <m/>
    <m/>
    <m/>
    <m/>
    <m/>
    <m/>
    <s v="Нарушений не было"/>
    <m/>
    <m/>
    <m/>
  </r>
  <r>
    <x v="0"/>
    <x v="4"/>
    <s v="АБС-ЭН"/>
    <x v="303"/>
    <m/>
    <m/>
    <m/>
    <m/>
    <m/>
    <m/>
    <m/>
    <x v="4"/>
    <m/>
    <x v="3"/>
    <x v="8"/>
    <m/>
    <m/>
    <m/>
    <m/>
    <m/>
    <m/>
    <m/>
    <m/>
    <m/>
    <m/>
    <m/>
    <m/>
    <m/>
    <m/>
    <m/>
    <m/>
    <m/>
    <s v="Нарушений не было"/>
    <m/>
    <m/>
    <m/>
  </r>
  <r>
    <x v="0"/>
    <x v="4"/>
    <s v="АБС-ЭН"/>
    <x v="304"/>
    <m/>
    <m/>
    <m/>
    <m/>
    <m/>
    <m/>
    <m/>
    <x v="4"/>
    <m/>
    <x v="3"/>
    <x v="8"/>
    <m/>
    <m/>
    <m/>
    <m/>
    <m/>
    <m/>
    <m/>
    <m/>
    <m/>
    <m/>
    <m/>
    <m/>
    <m/>
    <m/>
    <m/>
    <m/>
    <m/>
    <s v="Нарушений не было"/>
    <m/>
    <m/>
    <m/>
  </r>
  <r>
    <x v="0"/>
    <x v="4"/>
    <s v="АБС-ЭН"/>
    <x v="305"/>
    <m/>
    <m/>
    <m/>
    <m/>
    <m/>
    <m/>
    <m/>
    <x v="4"/>
    <m/>
    <x v="3"/>
    <x v="8"/>
    <m/>
    <m/>
    <m/>
    <m/>
    <m/>
    <m/>
    <m/>
    <m/>
    <m/>
    <m/>
    <m/>
    <m/>
    <m/>
    <m/>
    <m/>
    <m/>
    <m/>
    <s v="Нарушений не было"/>
    <m/>
    <m/>
    <m/>
  </r>
  <r>
    <x v="0"/>
    <x v="4"/>
    <s v="АБС-ЭН"/>
    <x v="306"/>
    <m/>
    <m/>
    <m/>
    <m/>
    <m/>
    <m/>
    <m/>
    <x v="4"/>
    <m/>
    <x v="3"/>
    <x v="8"/>
    <m/>
    <m/>
    <m/>
    <m/>
    <m/>
    <m/>
    <m/>
    <m/>
    <m/>
    <m/>
    <m/>
    <m/>
    <m/>
    <m/>
    <m/>
    <m/>
    <m/>
    <s v="Нарушений не было"/>
    <m/>
    <m/>
    <m/>
  </r>
  <r>
    <x v="0"/>
    <x v="4"/>
    <s v="АБС-ЭН"/>
    <x v="307"/>
    <d v="1899-12-30T13:40:00"/>
    <d v="2014-01-08T00:00:00"/>
    <d v="1899-12-30T20:18:00"/>
    <d v="1899-12-30T06:38:00"/>
    <n v="19"/>
    <s v="А.О."/>
    <s v="АПВН, РПВН"/>
    <x v="0"/>
    <s v="ПС 35/6кВ &quot;ДНС-23&quot; ф.2"/>
    <x v="2"/>
    <x v="5"/>
    <s v="Кабельная муфта"/>
    <s v="К.З. каб.муфты оп.1, схлест проводов оп.49"/>
    <n v="11.3"/>
    <m/>
    <n v="11.3"/>
    <m/>
    <n v="1989"/>
    <m/>
    <m/>
    <d v="2012-11-24T00:00:00"/>
    <n v="69.13"/>
    <d v="2014-01-01T00:00:00"/>
    <n v="1"/>
    <m/>
    <s v="КП23"/>
    <m/>
    <m/>
    <m/>
    <m/>
    <m/>
    <m/>
  </r>
  <r>
    <x v="0"/>
    <x v="4"/>
    <s v="АБС-ЭН"/>
    <x v="0"/>
    <m/>
    <m/>
    <m/>
    <m/>
    <m/>
    <m/>
    <m/>
    <x v="4"/>
    <m/>
    <x v="3"/>
    <x v="8"/>
    <m/>
    <m/>
    <m/>
    <m/>
    <m/>
    <m/>
    <m/>
    <m/>
    <m/>
    <m/>
    <m/>
    <m/>
    <m/>
    <m/>
    <m/>
    <m/>
    <m/>
    <s v="Нарушений не было"/>
    <m/>
    <m/>
    <m/>
  </r>
  <r>
    <x v="0"/>
    <x v="4"/>
    <s v="АБС-ЭН"/>
    <x v="308"/>
    <m/>
    <m/>
    <m/>
    <m/>
    <m/>
    <m/>
    <m/>
    <x v="4"/>
    <m/>
    <x v="3"/>
    <x v="8"/>
    <m/>
    <m/>
    <m/>
    <m/>
    <m/>
    <m/>
    <m/>
    <m/>
    <m/>
    <m/>
    <m/>
    <m/>
    <m/>
    <m/>
    <m/>
    <m/>
    <m/>
    <s v="Нарушений не было"/>
    <m/>
    <m/>
    <m/>
  </r>
  <r>
    <x v="0"/>
    <x v="4"/>
    <s v="АБС-ЭН"/>
    <x v="309"/>
    <m/>
    <m/>
    <m/>
    <m/>
    <m/>
    <m/>
    <m/>
    <x v="4"/>
    <m/>
    <x v="3"/>
    <x v="8"/>
    <m/>
    <m/>
    <m/>
    <m/>
    <m/>
    <m/>
    <m/>
    <m/>
    <m/>
    <m/>
    <m/>
    <m/>
    <m/>
    <m/>
    <m/>
    <m/>
    <m/>
    <s v="Нарушений не было"/>
    <m/>
    <m/>
    <m/>
  </r>
  <r>
    <x v="0"/>
    <x v="4"/>
    <s v="АБС-ЭН"/>
    <x v="310"/>
    <m/>
    <m/>
    <m/>
    <m/>
    <m/>
    <m/>
    <m/>
    <x v="4"/>
    <m/>
    <x v="3"/>
    <x v="8"/>
    <m/>
    <m/>
    <m/>
    <m/>
    <m/>
    <m/>
    <m/>
    <m/>
    <m/>
    <m/>
    <m/>
    <m/>
    <m/>
    <m/>
    <m/>
    <m/>
    <m/>
    <s v="Нарушений не было"/>
    <m/>
    <m/>
    <m/>
  </r>
  <r>
    <x v="0"/>
    <x v="4"/>
    <s v="АБС-ЭН"/>
    <x v="30"/>
    <d v="1899-12-30T11:00:00"/>
    <d v="2014-01-13T00:00:00"/>
    <d v="1899-12-30T11:00:00"/>
    <d v="1899-12-30T00:00:00"/>
    <n v="58"/>
    <s v="нет"/>
    <m/>
    <x v="2"/>
    <m/>
    <x v="0"/>
    <x v="2"/>
    <m/>
    <s v="не обнаружено"/>
    <n v="0.7"/>
    <m/>
    <n v="0.7"/>
    <s v="ТЧ"/>
    <n v="1986"/>
    <s v="ВЛ-35, АС-120"/>
    <m/>
    <d v="2011-07-10T00:00:00"/>
    <n v="100"/>
    <d v="2014-05-01T00:00:00"/>
    <s v=" -"/>
    <d v="2013-11-23T00:00:00"/>
    <s v="КП13"/>
    <m/>
    <m/>
    <m/>
    <m/>
    <m/>
    <m/>
  </r>
  <r>
    <x v="0"/>
    <x v="4"/>
    <s v="АБС-ЭН"/>
    <x v="30"/>
    <d v="1899-12-30T21:19:00"/>
    <d v="2014-01-14T00:00:00"/>
    <d v="1899-12-30T00:05:00"/>
    <d v="1899-12-30T02:46:00"/>
    <n v="8"/>
    <s v="АО, РТ-80"/>
    <s v="АПВН, РПВН"/>
    <x v="0"/>
    <s v="ПС 35/6 К-33 ф.14"/>
    <x v="2"/>
    <x v="6"/>
    <s v="ОПН"/>
    <s v="Пробой ОПН-6 ф.А КТПН 6/0,4кВ К-41"/>
    <n v="9.5"/>
    <m/>
    <n v="9.5"/>
    <s v="ЗА"/>
    <n v="2011"/>
    <s v="КТПН"/>
    <s v="Самара"/>
    <s v="18,12,2013"/>
    <m/>
    <s v="согласно ППР"/>
    <s v="-"/>
    <s v="23,08,2013"/>
    <s v="КП8"/>
    <m/>
    <m/>
    <m/>
    <m/>
    <m/>
    <m/>
  </r>
  <r>
    <x v="0"/>
    <x v="4"/>
    <s v="АБС-ЭН"/>
    <x v="1"/>
    <m/>
    <m/>
    <m/>
    <m/>
    <m/>
    <m/>
    <m/>
    <x v="4"/>
    <m/>
    <x v="3"/>
    <x v="8"/>
    <m/>
    <m/>
    <m/>
    <m/>
    <m/>
    <m/>
    <m/>
    <m/>
    <m/>
    <m/>
    <m/>
    <m/>
    <m/>
    <m/>
    <m/>
    <m/>
    <m/>
    <s v="Нарушений не было"/>
    <m/>
    <m/>
    <m/>
  </r>
  <r>
    <x v="0"/>
    <x v="4"/>
    <s v="АБС-ЭН"/>
    <x v="31"/>
    <m/>
    <m/>
    <m/>
    <m/>
    <m/>
    <m/>
    <m/>
    <x v="4"/>
    <m/>
    <x v="3"/>
    <x v="8"/>
    <m/>
    <m/>
    <m/>
    <m/>
    <m/>
    <m/>
    <m/>
    <m/>
    <m/>
    <m/>
    <m/>
    <m/>
    <m/>
    <m/>
    <m/>
    <m/>
    <m/>
    <s v="Нарушений не было"/>
    <m/>
    <m/>
    <m/>
  </r>
  <r>
    <x v="0"/>
    <x v="4"/>
    <s v="АБС-ЭН"/>
    <x v="32"/>
    <m/>
    <m/>
    <m/>
    <m/>
    <m/>
    <m/>
    <m/>
    <x v="4"/>
    <m/>
    <x v="3"/>
    <x v="8"/>
    <m/>
    <m/>
    <m/>
    <m/>
    <m/>
    <m/>
    <m/>
    <m/>
    <m/>
    <m/>
    <m/>
    <m/>
    <m/>
    <m/>
    <m/>
    <m/>
    <m/>
    <s v="Нарушений не было"/>
    <m/>
    <m/>
    <m/>
  </r>
  <r>
    <x v="0"/>
    <x v="4"/>
    <s v="АБС-ЭН"/>
    <x v="33"/>
    <m/>
    <m/>
    <m/>
    <m/>
    <m/>
    <m/>
    <m/>
    <x v="4"/>
    <m/>
    <x v="3"/>
    <x v="8"/>
    <m/>
    <m/>
    <m/>
    <m/>
    <m/>
    <m/>
    <m/>
    <m/>
    <m/>
    <m/>
    <m/>
    <m/>
    <m/>
    <m/>
    <m/>
    <m/>
    <m/>
    <s v="Нарушений не было"/>
    <m/>
    <m/>
    <m/>
  </r>
  <r>
    <x v="0"/>
    <x v="4"/>
    <s v="АБС-ЭН"/>
    <x v="2"/>
    <m/>
    <m/>
    <m/>
    <m/>
    <m/>
    <m/>
    <m/>
    <x v="4"/>
    <m/>
    <x v="3"/>
    <x v="8"/>
    <m/>
    <m/>
    <m/>
    <m/>
    <m/>
    <m/>
    <m/>
    <m/>
    <m/>
    <m/>
    <m/>
    <m/>
    <m/>
    <m/>
    <m/>
    <m/>
    <m/>
    <s v="Нарушений не было"/>
    <m/>
    <m/>
    <m/>
  </r>
  <r>
    <x v="0"/>
    <x v="4"/>
    <s v="АБС-ЭН"/>
    <x v="34"/>
    <m/>
    <m/>
    <m/>
    <m/>
    <m/>
    <m/>
    <m/>
    <x v="4"/>
    <m/>
    <x v="3"/>
    <x v="8"/>
    <m/>
    <m/>
    <m/>
    <m/>
    <m/>
    <m/>
    <m/>
    <m/>
    <m/>
    <m/>
    <m/>
    <m/>
    <m/>
    <m/>
    <m/>
    <m/>
    <m/>
    <s v="Нарушений не было"/>
    <m/>
    <m/>
    <m/>
  </r>
  <r>
    <x v="0"/>
    <x v="4"/>
    <s v="АБС-ЭН"/>
    <x v="311"/>
    <m/>
    <m/>
    <m/>
    <m/>
    <m/>
    <m/>
    <m/>
    <x v="4"/>
    <m/>
    <x v="3"/>
    <x v="8"/>
    <m/>
    <m/>
    <m/>
    <m/>
    <m/>
    <m/>
    <m/>
    <m/>
    <m/>
    <m/>
    <m/>
    <m/>
    <m/>
    <m/>
    <m/>
    <m/>
    <m/>
    <s v="Нарушений не было"/>
    <m/>
    <m/>
    <m/>
  </r>
  <r>
    <x v="0"/>
    <x v="4"/>
    <s v="АБС-ЭН"/>
    <x v="35"/>
    <m/>
    <m/>
    <m/>
    <m/>
    <m/>
    <m/>
    <m/>
    <x v="4"/>
    <m/>
    <x v="3"/>
    <x v="8"/>
    <m/>
    <m/>
    <m/>
    <m/>
    <m/>
    <m/>
    <m/>
    <m/>
    <m/>
    <m/>
    <m/>
    <m/>
    <m/>
    <m/>
    <m/>
    <m/>
    <m/>
    <s v="Нарушений не было"/>
    <m/>
    <m/>
    <m/>
  </r>
  <r>
    <x v="0"/>
    <x v="4"/>
    <s v="АБС-ЭН"/>
    <x v="36"/>
    <m/>
    <m/>
    <m/>
    <m/>
    <m/>
    <m/>
    <m/>
    <x v="4"/>
    <m/>
    <x v="3"/>
    <x v="8"/>
    <m/>
    <m/>
    <m/>
    <m/>
    <m/>
    <m/>
    <m/>
    <m/>
    <m/>
    <m/>
    <m/>
    <m/>
    <m/>
    <m/>
    <m/>
    <m/>
    <m/>
    <s v="Нарушений не было"/>
    <m/>
    <m/>
    <m/>
  </r>
  <r>
    <x v="0"/>
    <x v="4"/>
    <s v="АБС-ЭН"/>
    <x v="37"/>
    <m/>
    <m/>
    <m/>
    <m/>
    <m/>
    <m/>
    <m/>
    <x v="4"/>
    <m/>
    <x v="3"/>
    <x v="8"/>
    <m/>
    <m/>
    <m/>
    <m/>
    <m/>
    <m/>
    <m/>
    <m/>
    <m/>
    <m/>
    <m/>
    <m/>
    <m/>
    <m/>
    <m/>
    <m/>
    <m/>
    <s v="Нарушений не было"/>
    <m/>
    <m/>
    <m/>
  </r>
  <r>
    <x v="0"/>
    <x v="4"/>
    <s v="АБС-ЭН"/>
    <x v="312"/>
    <d v="1899-12-30T18:25:00"/>
    <d v="2014-01-25T00:00:00"/>
    <d v="1899-12-30T00:43:00"/>
    <m/>
    <n v="21"/>
    <s v="Земля"/>
    <m/>
    <x v="0"/>
    <s v="ПС 35/6 К-156 "/>
    <x v="0"/>
    <x v="0"/>
    <s v="ОПН-35"/>
    <s v="земля на ф.6, разрушение разрядника ф.В ОПН-35          1 с.ш.-35"/>
    <n v="15.4"/>
    <n v="15.83"/>
    <n v="31.23"/>
    <s v="ЗА"/>
    <n v="1992"/>
    <s v="МУПН-П-35кВ"/>
    <s v="ЗАО ЗЭУ&quot;Санкт-Питер&quot;"/>
    <s v="16.08.13г. Модернизация: замена МВ-6кВ на ВВ-6кВ, РВС-35кВ на ОПН-35кВ"/>
    <n v="100"/>
    <d v="2014-09-01T00:00:00"/>
    <s v="нет"/>
    <s v="сентябрь 2013г."/>
    <s v="КП8"/>
    <s v="ПУ9"/>
    <m/>
    <m/>
    <m/>
    <m/>
    <m/>
  </r>
  <r>
    <x v="0"/>
    <x v="4"/>
    <s v="АБС-ЭН"/>
    <x v="313"/>
    <m/>
    <m/>
    <m/>
    <m/>
    <m/>
    <m/>
    <m/>
    <x v="4"/>
    <m/>
    <x v="3"/>
    <x v="8"/>
    <m/>
    <m/>
    <m/>
    <m/>
    <m/>
    <m/>
    <m/>
    <m/>
    <m/>
    <m/>
    <m/>
    <m/>
    <m/>
    <m/>
    <m/>
    <m/>
    <m/>
    <s v="Нарушений не было"/>
    <m/>
    <m/>
    <m/>
  </r>
  <r>
    <x v="0"/>
    <x v="4"/>
    <s v="АБС-ЭН"/>
    <x v="38"/>
    <m/>
    <m/>
    <m/>
    <m/>
    <m/>
    <m/>
    <m/>
    <x v="4"/>
    <m/>
    <x v="3"/>
    <x v="8"/>
    <m/>
    <m/>
    <m/>
    <m/>
    <m/>
    <m/>
    <m/>
    <m/>
    <m/>
    <m/>
    <m/>
    <m/>
    <m/>
    <m/>
    <m/>
    <m/>
    <m/>
    <s v="Нарушений не было"/>
    <m/>
    <m/>
    <m/>
  </r>
  <r>
    <x v="0"/>
    <x v="4"/>
    <s v="АБС-ЭН"/>
    <x v="39"/>
    <m/>
    <m/>
    <m/>
    <m/>
    <m/>
    <m/>
    <m/>
    <x v="4"/>
    <m/>
    <x v="3"/>
    <x v="8"/>
    <m/>
    <m/>
    <m/>
    <m/>
    <m/>
    <m/>
    <m/>
    <m/>
    <m/>
    <m/>
    <m/>
    <m/>
    <m/>
    <m/>
    <m/>
    <m/>
    <m/>
    <s v="Нарушений не было"/>
    <m/>
    <m/>
    <m/>
  </r>
  <r>
    <x v="0"/>
    <x v="4"/>
    <s v="АБС-ЭН"/>
    <x v="40"/>
    <m/>
    <m/>
    <m/>
    <m/>
    <m/>
    <m/>
    <m/>
    <x v="4"/>
    <m/>
    <x v="3"/>
    <x v="8"/>
    <m/>
    <m/>
    <m/>
    <m/>
    <m/>
    <m/>
    <m/>
    <m/>
    <m/>
    <m/>
    <m/>
    <m/>
    <m/>
    <m/>
    <m/>
    <m/>
    <m/>
    <s v="Нарушений не было"/>
    <m/>
    <m/>
    <m/>
  </r>
  <r>
    <x v="0"/>
    <x v="4"/>
    <s v="АБС-ЭН"/>
    <x v="41"/>
    <d v="1899-12-30T06:00:00"/>
    <d v="2014-01-29T00:00:00"/>
    <d v="1899-12-30T10:20:00"/>
    <d v="1899-12-30T04:20:00"/>
    <n v="22"/>
    <s v="Земля"/>
    <m/>
    <x v="0"/>
    <s v="ПС 35/6 К-33 ф. 08"/>
    <x v="2"/>
    <x v="2"/>
    <m/>
    <s v="Обрыв провода оп 13 угловая,анкерная, с оп 8 до 13 провода на траверсе,ф. &quot;А&quot;"/>
    <n v="27.6"/>
    <n v="2.1"/>
    <n v="29.700000000000003"/>
    <s v="И"/>
    <n v="1992"/>
    <s v="ВЛ-6"/>
    <m/>
    <s v="13,02,2013"/>
    <m/>
    <d v="2014-03-01T00:00:00"/>
    <m/>
    <d v="2013-12-20T00:00:00"/>
    <s v="КП23"/>
    <m/>
    <m/>
    <m/>
    <m/>
    <m/>
    <m/>
  </r>
  <r>
    <x v="0"/>
    <x v="4"/>
    <s v="АБС-ЭН"/>
    <x v="42"/>
    <m/>
    <m/>
    <m/>
    <m/>
    <m/>
    <m/>
    <m/>
    <x v="4"/>
    <m/>
    <x v="3"/>
    <x v="8"/>
    <m/>
    <m/>
    <m/>
    <m/>
    <m/>
    <m/>
    <m/>
    <m/>
    <m/>
    <m/>
    <m/>
    <m/>
    <m/>
    <m/>
    <m/>
    <m/>
    <m/>
    <s v="Нарушений не было"/>
    <m/>
    <m/>
    <m/>
  </r>
  <r>
    <x v="0"/>
    <x v="4"/>
    <s v="АБС-ЭН"/>
    <x v="3"/>
    <m/>
    <m/>
    <m/>
    <m/>
    <m/>
    <m/>
    <m/>
    <x v="4"/>
    <m/>
    <x v="3"/>
    <x v="8"/>
    <m/>
    <m/>
    <m/>
    <m/>
    <m/>
    <m/>
    <m/>
    <m/>
    <m/>
    <m/>
    <m/>
    <m/>
    <m/>
    <m/>
    <m/>
    <m/>
    <m/>
    <s v="Нарушений не было"/>
    <m/>
    <m/>
    <m/>
  </r>
  <r>
    <x v="1"/>
    <x v="4"/>
    <s v="АБС-ЭН"/>
    <x v="43"/>
    <m/>
    <m/>
    <m/>
    <m/>
    <m/>
    <m/>
    <m/>
    <x v="4"/>
    <m/>
    <x v="3"/>
    <x v="8"/>
    <m/>
    <m/>
    <m/>
    <m/>
    <m/>
    <m/>
    <m/>
    <m/>
    <m/>
    <m/>
    <m/>
    <m/>
    <m/>
    <m/>
    <m/>
    <m/>
    <m/>
    <s v="Нарушений не было"/>
    <m/>
    <m/>
    <m/>
  </r>
  <r>
    <x v="1"/>
    <x v="4"/>
    <s v="АБС-ЭН"/>
    <x v="44"/>
    <m/>
    <m/>
    <m/>
    <m/>
    <m/>
    <m/>
    <m/>
    <x v="4"/>
    <m/>
    <x v="3"/>
    <x v="8"/>
    <m/>
    <m/>
    <m/>
    <m/>
    <m/>
    <m/>
    <m/>
    <m/>
    <m/>
    <m/>
    <m/>
    <m/>
    <m/>
    <m/>
    <m/>
    <m/>
    <m/>
    <s v="Нарушений не было"/>
    <m/>
    <m/>
    <m/>
  </r>
  <r>
    <x v="1"/>
    <x v="4"/>
    <s v="АБС-ЭН"/>
    <x v="4"/>
    <m/>
    <m/>
    <m/>
    <m/>
    <m/>
    <m/>
    <m/>
    <x v="4"/>
    <m/>
    <x v="3"/>
    <x v="8"/>
    <m/>
    <m/>
    <m/>
    <m/>
    <m/>
    <m/>
    <m/>
    <m/>
    <m/>
    <m/>
    <m/>
    <m/>
    <m/>
    <m/>
    <m/>
    <m/>
    <m/>
    <s v="Нарушений не было"/>
    <m/>
    <m/>
    <m/>
  </r>
  <r>
    <x v="1"/>
    <x v="4"/>
    <s v="АБС-ЭН"/>
    <x v="45"/>
    <m/>
    <m/>
    <m/>
    <m/>
    <m/>
    <m/>
    <m/>
    <x v="4"/>
    <m/>
    <x v="3"/>
    <x v="8"/>
    <m/>
    <m/>
    <m/>
    <m/>
    <m/>
    <m/>
    <m/>
    <m/>
    <m/>
    <m/>
    <m/>
    <m/>
    <m/>
    <m/>
    <m/>
    <m/>
    <m/>
    <s v="Нарушений не было"/>
    <m/>
    <m/>
    <m/>
  </r>
  <r>
    <x v="1"/>
    <x v="4"/>
    <s v="АБС-ЭН"/>
    <x v="46"/>
    <d v="1899-12-30T12:07:00"/>
    <d v="2014-02-05T00:00:00"/>
    <d v="1899-12-30T12:20:00"/>
    <d v="1899-12-30T00:13:00"/>
    <n v="67"/>
    <s v="А.О."/>
    <s v="АПВН, РПВУ"/>
    <x v="2"/>
    <s v="ВЛ-35          &quot;ДНС-12-2&quot;"/>
    <x v="0"/>
    <x v="2"/>
    <s v="МВ-35кВ"/>
    <s v="Срыв куржака пролет оп.18-19, ГИО."/>
    <n v="3.6"/>
    <n v="4.0999999999999996"/>
    <n v="7.6999999999999993"/>
    <s v="ТЧ"/>
    <n v="1987"/>
    <s v="ВЛ-35"/>
    <m/>
    <s v="тр 23.10.11г.,       осмотр 10.10.13г."/>
    <m/>
    <d v="2014-10-01T00:00:00"/>
    <n v="0"/>
    <d v="2013-10-10T00:00:00"/>
    <s v="КП14"/>
    <m/>
    <m/>
    <s v="Нарушений не было"/>
    <m/>
    <m/>
    <m/>
  </r>
  <r>
    <x v="1"/>
    <x v="4"/>
    <s v="АБС-ЭН"/>
    <x v="5"/>
    <m/>
    <m/>
    <m/>
    <m/>
    <m/>
    <m/>
    <m/>
    <x v="4"/>
    <m/>
    <x v="3"/>
    <x v="8"/>
    <m/>
    <m/>
    <m/>
    <m/>
    <m/>
    <m/>
    <m/>
    <m/>
    <m/>
    <m/>
    <m/>
    <m/>
    <m/>
    <m/>
    <m/>
    <m/>
    <m/>
    <s v="Нарушений не было"/>
    <m/>
    <m/>
    <m/>
  </r>
  <r>
    <x v="1"/>
    <x v="4"/>
    <s v="АБС-ЭН"/>
    <x v="47"/>
    <m/>
    <m/>
    <m/>
    <m/>
    <m/>
    <m/>
    <m/>
    <x v="4"/>
    <m/>
    <x v="3"/>
    <x v="8"/>
    <m/>
    <m/>
    <m/>
    <m/>
    <m/>
    <m/>
    <m/>
    <m/>
    <m/>
    <m/>
    <m/>
    <m/>
    <m/>
    <m/>
    <m/>
    <m/>
    <m/>
    <s v="Нарушений не было"/>
    <m/>
    <m/>
    <m/>
  </r>
  <r>
    <x v="1"/>
    <x v="4"/>
    <s v="АБС-ЭН"/>
    <x v="48"/>
    <d v="1899-12-30T05:40:00"/>
    <d v="2014-02-08T00:00:00"/>
    <d v="1899-12-30T12:15:00"/>
    <m/>
    <n v="3"/>
    <s v="нет"/>
    <m/>
    <x v="1"/>
    <s v="КТПН 6/0,4кВ 630кВА Бугульма К-43"/>
    <x v="5"/>
    <x v="6"/>
    <m/>
    <s v="Сгорели 2 предохранителя на рубильнике 0,4кВ для подключения бригад в КТПН 6/0,4кВ,КЗ в вилке бр. БКРС №7,самовольное подключение доливной ёмкости"/>
    <n v="0.9"/>
    <m/>
    <n v="0.9"/>
    <s v="ПЭ"/>
    <n v="1984"/>
    <s v="КТПН"/>
    <s v="Бугульма"/>
    <d v="2013-09-24T00:00:00"/>
    <m/>
    <d v="2014-09-01T00:00:00"/>
    <n v="0"/>
    <d v="2013-12-01T00:00:00"/>
    <s v="КП22"/>
    <m/>
    <m/>
    <m/>
    <m/>
    <s v="с"/>
    <m/>
  </r>
  <r>
    <x v="1"/>
    <x v="4"/>
    <s v="АБС-ЭН"/>
    <x v="49"/>
    <m/>
    <m/>
    <m/>
    <m/>
    <m/>
    <m/>
    <m/>
    <x v="4"/>
    <m/>
    <x v="3"/>
    <x v="8"/>
    <m/>
    <m/>
    <m/>
    <m/>
    <m/>
    <m/>
    <m/>
    <m/>
    <m/>
    <m/>
    <m/>
    <m/>
    <m/>
    <m/>
    <m/>
    <m/>
    <m/>
    <s v="Нарушений не было"/>
    <m/>
    <m/>
    <m/>
  </r>
  <r>
    <x v="1"/>
    <x v="4"/>
    <s v="АБС-ЭН"/>
    <x v="50"/>
    <m/>
    <m/>
    <m/>
    <m/>
    <m/>
    <m/>
    <m/>
    <x v="4"/>
    <m/>
    <x v="3"/>
    <x v="8"/>
    <m/>
    <m/>
    <m/>
    <m/>
    <m/>
    <m/>
    <m/>
    <m/>
    <m/>
    <m/>
    <m/>
    <m/>
    <m/>
    <m/>
    <m/>
    <m/>
    <m/>
    <s v="Нарушений не было"/>
    <m/>
    <m/>
    <m/>
  </r>
  <r>
    <x v="1"/>
    <x v="4"/>
    <s v="АБС-ЭН"/>
    <x v="51"/>
    <m/>
    <m/>
    <m/>
    <m/>
    <m/>
    <m/>
    <m/>
    <x v="4"/>
    <m/>
    <x v="3"/>
    <x v="8"/>
    <m/>
    <m/>
    <m/>
    <m/>
    <m/>
    <m/>
    <m/>
    <m/>
    <m/>
    <m/>
    <m/>
    <m/>
    <m/>
    <m/>
    <m/>
    <m/>
    <m/>
    <s v="Нарушений не было"/>
    <m/>
    <m/>
    <m/>
  </r>
  <r>
    <x v="1"/>
    <x v="4"/>
    <s v="АБС-ЭН"/>
    <x v="6"/>
    <m/>
    <m/>
    <m/>
    <m/>
    <m/>
    <m/>
    <m/>
    <x v="4"/>
    <m/>
    <x v="3"/>
    <x v="8"/>
    <m/>
    <m/>
    <m/>
    <m/>
    <m/>
    <m/>
    <m/>
    <m/>
    <m/>
    <m/>
    <m/>
    <m/>
    <m/>
    <m/>
    <m/>
    <m/>
    <m/>
    <s v="Нарушений не было"/>
    <m/>
    <m/>
    <m/>
  </r>
  <r>
    <x v="1"/>
    <x v="4"/>
    <s v="АБС-ЭН"/>
    <x v="52"/>
    <m/>
    <m/>
    <m/>
    <m/>
    <m/>
    <m/>
    <m/>
    <x v="4"/>
    <m/>
    <x v="3"/>
    <x v="8"/>
    <m/>
    <m/>
    <m/>
    <m/>
    <m/>
    <m/>
    <m/>
    <m/>
    <m/>
    <m/>
    <m/>
    <m/>
    <m/>
    <m/>
    <m/>
    <m/>
    <m/>
    <s v="Нарушений не было"/>
    <m/>
    <m/>
    <m/>
  </r>
  <r>
    <x v="1"/>
    <x v="4"/>
    <s v="АБС-ЭН"/>
    <x v="53"/>
    <m/>
    <m/>
    <m/>
    <m/>
    <m/>
    <m/>
    <m/>
    <x v="4"/>
    <m/>
    <x v="3"/>
    <x v="8"/>
    <m/>
    <m/>
    <m/>
    <m/>
    <m/>
    <m/>
    <m/>
    <m/>
    <m/>
    <m/>
    <m/>
    <m/>
    <m/>
    <m/>
    <m/>
    <m/>
    <m/>
    <s v="Нарушений не было"/>
    <m/>
    <m/>
    <m/>
  </r>
  <r>
    <x v="1"/>
    <x v="4"/>
    <s v="АБС-ЭН"/>
    <x v="54"/>
    <m/>
    <m/>
    <m/>
    <m/>
    <m/>
    <m/>
    <m/>
    <x v="4"/>
    <m/>
    <x v="3"/>
    <x v="8"/>
    <m/>
    <m/>
    <m/>
    <m/>
    <m/>
    <m/>
    <m/>
    <m/>
    <m/>
    <m/>
    <m/>
    <m/>
    <m/>
    <m/>
    <m/>
    <m/>
    <m/>
    <s v="Нарушений не было"/>
    <m/>
    <m/>
    <m/>
  </r>
  <r>
    <x v="1"/>
    <x v="4"/>
    <s v="АБС-ЭН"/>
    <x v="55"/>
    <m/>
    <m/>
    <m/>
    <m/>
    <m/>
    <m/>
    <m/>
    <x v="4"/>
    <m/>
    <x v="3"/>
    <x v="8"/>
    <m/>
    <m/>
    <m/>
    <m/>
    <m/>
    <m/>
    <m/>
    <m/>
    <m/>
    <m/>
    <m/>
    <m/>
    <m/>
    <m/>
    <m/>
    <m/>
    <m/>
    <s v="Нарушений не было"/>
    <m/>
    <m/>
    <m/>
  </r>
  <r>
    <x v="1"/>
    <x v="4"/>
    <s v="АБС-ЭН"/>
    <x v="56"/>
    <d v="1899-12-30T02:23:00"/>
    <d v="2014-02-17T00:00:00"/>
    <d v="1899-12-30T02:23:00"/>
    <d v="1899-12-30T00:00:00"/>
    <n v="98"/>
    <s v="АВР-6 на ПС 35/6 кВ К-156"/>
    <s v="РПНУ (АПВ-нет)"/>
    <x v="2"/>
    <s v="ВЛ-35 кВ           К-156-2"/>
    <x v="0"/>
    <x v="2"/>
    <s v="ВЛ-35 кВ           К-156-2"/>
    <s v="Посадка напряжения по ВЛ-35 кВ &quot;КНС-2&quot;, &quot;Куст-2&quot; при АО ВЛ-35 кВ &quot;Куст-156-2&quot; (ТО), при осмотре-сход снега оп.10-11"/>
    <n v="1.6"/>
    <n v="2.8"/>
    <n v="4.4000000000000004"/>
    <s v="ПЭ"/>
    <n v="1990"/>
    <s v="ВЛ-35"/>
    <m/>
    <s v="тр 21.03.2013"/>
    <n v="100"/>
    <d v="2015-03-01T00:00:00"/>
    <n v="0"/>
    <d v="2014-02-08T00:00:00"/>
    <s v="КП13"/>
    <m/>
    <m/>
    <m/>
    <m/>
    <m/>
    <s v="неуч.вр."/>
  </r>
  <r>
    <x v="1"/>
    <x v="4"/>
    <s v="АБС-ЭН"/>
    <x v="56"/>
    <d v="1899-12-30T14:07:00"/>
    <d v="2014-02-17T00:00:00"/>
    <d v="1899-12-30T14:07:00"/>
    <d v="1899-12-30T00:00:00"/>
    <n v="197"/>
    <m/>
    <s v="-"/>
    <x v="0"/>
    <s v="ВЛ-35 кВ     ДНС-32-2"/>
    <x v="0"/>
    <x v="2"/>
    <s v="ВЛ-35 кВ     ДНС-32-2"/>
    <s v="Понижение напряжения при работах по программе на ДНС-28"/>
    <n v="2.57"/>
    <n v="1.66"/>
    <n v="4.2299999999999995"/>
    <s v="ПЭ"/>
    <n v="1991"/>
    <s v="ПС 110/35/6"/>
    <s v="Самара"/>
    <d v="2011-10-14T00:00:00"/>
    <n v="100"/>
    <d v="2014-10-01T00:00:00"/>
    <n v="0"/>
    <d v="2013-05-26T00:00:00"/>
    <s v="КП24"/>
    <m/>
    <m/>
    <m/>
    <m/>
    <m/>
    <s v="неуч.вр."/>
  </r>
  <r>
    <x v="1"/>
    <x v="4"/>
    <s v="АБС-ЭН"/>
    <x v="7"/>
    <d v="1899-12-30T14:22:00"/>
    <d v="2014-02-18T00:00:00"/>
    <d v="1899-12-30T14:22:00"/>
    <d v="1899-12-30T00:00:00"/>
    <n v="394"/>
    <m/>
    <s v="-"/>
    <x v="3"/>
    <s v="ВЛ-35 кВ     ДНС-32-2"/>
    <x v="0"/>
    <x v="2"/>
    <s v="ВЛ-35 кВ     ДНС-32-2"/>
    <s v="Тяжелый пуск агр №3 КНС-30 при ремонтной схеме"/>
    <n v="28.3"/>
    <n v="10.27"/>
    <n v="38.57"/>
    <s v="ЗА"/>
    <n v="1991"/>
    <s v="ПС 110/35/6"/>
    <s v="Самара"/>
    <d v="2011-10-14T00:00:00"/>
    <n v="100"/>
    <d v="2014-10-01T00:00:00"/>
    <n v="0"/>
    <d v="2013-05-26T00:00:00"/>
    <s v="КП24"/>
    <m/>
    <m/>
    <m/>
    <s v="т"/>
    <m/>
    <s v="неуч.вр."/>
  </r>
  <r>
    <x v="1"/>
    <x v="4"/>
    <s v="АБС-ЭН"/>
    <x v="7"/>
    <d v="1899-12-30T14:22:00"/>
    <d v="2014-02-18T00:00:00"/>
    <d v="1899-12-30T14:22:00"/>
    <d v="1899-12-30T00:00:00"/>
    <n v="59"/>
    <m/>
    <s v="АПВУ"/>
    <x v="2"/>
    <s v="ВЛ-35 кВ         Куст-1"/>
    <x v="0"/>
    <x v="2"/>
    <s v="ВЛ-35 кВ         Куст-1"/>
    <s v=" АО ВЛ-35 кВ &quot;Куст-1&quot; (ТО), при осмотре-сход снега оп.13-14 отпайка ВЛ-35 кВ &quot;Куст-110)"/>
    <n v="1.21"/>
    <n v="2.27"/>
    <n v="3.48"/>
    <s v="ПЭ"/>
    <n v="1986"/>
    <s v="ВЛ-35"/>
    <m/>
    <d v="2010-07-11T00:00:00"/>
    <n v="100"/>
    <d v="2014-07-01T00:00:00"/>
    <n v="0"/>
    <d v="2014-02-19T00:00:00"/>
    <s v="КП13"/>
    <m/>
    <m/>
    <m/>
    <m/>
    <m/>
    <s v="неуч.вр."/>
  </r>
  <r>
    <x v="1"/>
    <x v="4"/>
    <s v="АБС-ЭН"/>
    <x v="57"/>
    <m/>
    <m/>
    <m/>
    <m/>
    <m/>
    <m/>
    <m/>
    <x v="4"/>
    <m/>
    <x v="3"/>
    <x v="8"/>
    <m/>
    <m/>
    <m/>
    <m/>
    <m/>
    <m/>
    <m/>
    <m/>
    <m/>
    <m/>
    <m/>
    <m/>
    <m/>
    <m/>
    <m/>
    <m/>
    <m/>
    <s v="Нарушений не было"/>
    <m/>
    <m/>
    <m/>
  </r>
  <r>
    <x v="1"/>
    <x v="4"/>
    <s v="АБС-ЭН"/>
    <x v="58"/>
    <m/>
    <m/>
    <m/>
    <m/>
    <m/>
    <m/>
    <m/>
    <x v="4"/>
    <m/>
    <x v="3"/>
    <x v="8"/>
    <m/>
    <m/>
    <m/>
    <m/>
    <m/>
    <m/>
    <m/>
    <m/>
    <m/>
    <m/>
    <m/>
    <m/>
    <m/>
    <m/>
    <m/>
    <m/>
    <m/>
    <s v="Нарушений не было"/>
    <m/>
    <m/>
    <m/>
  </r>
  <r>
    <x v="1"/>
    <x v="4"/>
    <s v="АБС-ЭН"/>
    <x v="59"/>
    <m/>
    <m/>
    <m/>
    <m/>
    <m/>
    <m/>
    <m/>
    <x v="4"/>
    <m/>
    <x v="3"/>
    <x v="8"/>
    <m/>
    <m/>
    <m/>
    <m/>
    <m/>
    <m/>
    <m/>
    <m/>
    <m/>
    <m/>
    <m/>
    <m/>
    <m/>
    <m/>
    <m/>
    <m/>
    <m/>
    <s v="Нарушений не было"/>
    <m/>
    <m/>
    <m/>
  </r>
  <r>
    <x v="1"/>
    <x v="4"/>
    <s v="АБС-ЭН"/>
    <x v="60"/>
    <m/>
    <m/>
    <m/>
    <m/>
    <m/>
    <m/>
    <m/>
    <x v="4"/>
    <m/>
    <x v="3"/>
    <x v="8"/>
    <m/>
    <m/>
    <m/>
    <m/>
    <m/>
    <m/>
    <m/>
    <m/>
    <m/>
    <m/>
    <m/>
    <m/>
    <m/>
    <m/>
    <m/>
    <m/>
    <m/>
    <s v="Нарушений не было"/>
    <m/>
    <m/>
    <m/>
  </r>
  <r>
    <x v="1"/>
    <x v="4"/>
    <s v="АБС-ЭН"/>
    <x v="61"/>
    <m/>
    <m/>
    <m/>
    <m/>
    <m/>
    <m/>
    <m/>
    <x v="4"/>
    <m/>
    <x v="3"/>
    <x v="8"/>
    <m/>
    <m/>
    <m/>
    <m/>
    <m/>
    <m/>
    <m/>
    <m/>
    <m/>
    <m/>
    <m/>
    <m/>
    <m/>
    <m/>
    <m/>
    <m/>
    <m/>
    <s v="Нарушений не было"/>
    <m/>
    <m/>
    <m/>
  </r>
  <r>
    <x v="1"/>
    <x v="4"/>
    <s v="АБС-ЭН"/>
    <x v="314"/>
    <m/>
    <m/>
    <m/>
    <m/>
    <m/>
    <m/>
    <m/>
    <x v="4"/>
    <m/>
    <x v="3"/>
    <x v="8"/>
    <m/>
    <m/>
    <m/>
    <m/>
    <m/>
    <m/>
    <m/>
    <m/>
    <m/>
    <m/>
    <m/>
    <m/>
    <m/>
    <m/>
    <m/>
    <m/>
    <m/>
    <s v="Нарушений не было"/>
    <m/>
    <m/>
    <m/>
  </r>
  <r>
    <x v="1"/>
    <x v="4"/>
    <s v="АБС-ЭН"/>
    <x v="315"/>
    <d v="1899-12-30T16:20:00"/>
    <d v="2014-02-25T00:00:00"/>
    <d v="1899-12-30T16:54:00"/>
    <d v="1899-12-30T00:24:00"/>
    <n v="6"/>
    <s v="АО"/>
    <s v="АПВН, РПВУ"/>
    <x v="2"/>
    <m/>
    <x v="2"/>
    <x v="2"/>
    <s v="МВ-6кВ"/>
    <s v="АО, дерево из внеохранной зоны"/>
    <n v="0.5"/>
    <m/>
    <n v="0.5"/>
    <s v="ПЭ"/>
    <n v="1989"/>
    <s v="ВЛ-6"/>
    <m/>
    <d v="2013-03-12T00:00:00"/>
    <n v="100"/>
    <d v="2014-07-01T00:00:00"/>
    <m/>
    <d v="2013-01-21T00:00:00"/>
    <s v="КП19"/>
    <m/>
    <m/>
    <m/>
    <m/>
    <m/>
    <m/>
  </r>
  <r>
    <x v="1"/>
    <x v="4"/>
    <s v="АБС-ЭН"/>
    <x v="8"/>
    <d v="1899-12-30T13:17:00"/>
    <d v="2014-02-26T00:00:00"/>
    <d v="1899-12-30T13:40:00"/>
    <d v="1899-12-30T00:23:00"/>
    <n v="6"/>
    <m/>
    <s v="АПВН, РПВУ"/>
    <x v="2"/>
    <s v="ВЛ 6кВ К-377-16"/>
    <x v="2"/>
    <x v="2"/>
    <s v="МВ-6кВ"/>
    <s v="налипание мокрого снега на деревья, прогиб дерева до касания провода из  вне охранной зоны ВЛ"/>
    <n v="1.1000000000000001"/>
    <m/>
    <n v="1.1000000000000001"/>
    <s v="ПЭ"/>
    <n v="1989"/>
    <s v="ВЛ-6"/>
    <m/>
    <d v="2013-03-12T00:00:00"/>
    <n v="100"/>
    <d v="2014-07-01T00:00:00"/>
    <m/>
    <d v="2013-01-21T00:00:00"/>
    <s v="КП13"/>
    <m/>
    <m/>
    <m/>
    <m/>
    <m/>
    <m/>
  </r>
  <r>
    <x v="1"/>
    <x v="4"/>
    <s v="АБС-ЭН"/>
    <x v="316"/>
    <d v="1899-12-30T15:00:00"/>
    <d v="2014-02-27T00:00:00"/>
    <d v="1899-12-30T18:09:00"/>
    <d v="1899-12-30T03:09:00"/>
    <n v="5"/>
    <s v="А.О.,Т.О."/>
    <s v="АПВН, РПВН"/>
    <x v="2"/>
    <s v="ПС К-305"/>
    <x v="2"/>
    <x v="2"/>
    <s v="МВ-6кВ"/>
    <s v="Дерево на ВЛ-6 между оп.48-49"/>
    <n v="2"/>
    <m/>
    <n v="2"/>
    <s v="ПЭ"/>
    <n v="1987"/>
    <s v="ВЛ-6"/>
    <m/>
    <d v="2012-11-22T00:00:00"/>
    <n v="0"/>
    <d v="2014-03-12T00:00:00"/>
    <m/>
    <d v="2013-05-22T00:00:00"/>
    <s v="КП19"/>
    <m/>
    <m/>
    <m/>
    <m/>
    <m/>
    <m/>
  </r>
  <r>
    <x v="1"/>
    <x v="4"/>
    <s v="АБС-ЭН"/>
    <x v="317"/>
    <d v="1899-12-30T03:13:00"/>
    <s v="28,02,14"/>
    <d v="1899-12-30T05:50:00"/>
    <d v="1899-12-30T02:37:00"/>
    <n v="21"/>
    <s v="АО"/>
    <s v="АПВН, РПВН"/>
    <x v="2"/>
    <s v="ПС ДНС-31-04"/>
    <x v="2"/>
    <x v="2"/>
    <s v="ВВ-6кВ"/>
    <s v="Деревья на ВЛ-6 между оп.2-3 отп.к-558"/>
    <n v="8.6999999999999993"/>
    <n v="0.4"/>
    <n v="9.1"/>
    <s v="ПЭ"/>
    <n v="1991"/>
    <s v="ВЛ-6"/>
    <m/>
    <d v="2013-07-04T00:00:00"/>
    <n v="100"/>
    <d v="2014-07-04T00:00:00"/>
    <m/>
    <d v="2014-01-01T00:00:00"/>
    <s v="КП19"/>
    <m/>
    <m/>
    <m/>
    <m/>
    <m/>
    <m/>
  </r>
  <r>
    <x v="2"/>
    <x v="4"/>
    <s v="АБС-ЭН"/>
    <x v="318"/>
    <m/>
    <m/>
    <m/>
    <m/>
    <m/>
    <m/>
    <m/>
    <x v="4"/>
    <m/>
    <x v="3"/>
    <x v="8"/>
    <m/>
    <m/>
    <m/>
    <m/>
    <m/>
    <m/>
    <m/>
    <m/>
    <m/>
    <m/>
    <m/>
    <m/>
    <m/>
    <m/>
    <m/>
    <m/>
    <m/>
    <s v="Нарушений не было"/>
    <m/>
    <m/>
    <m/>
  </r>
  <r>
    <x v="2"/>
    <x v="4"/>
    <s v="АБС-ЭН"/>
    <x v="319"/>
    <m/>
    <m/>
    <m/>
    <m/>
    <m/>
    <m/>
    <m/>
    <x v="4"/>
    <m/>
    <x v="3"/>
    <x v="8"/>
    <m/>
    <m/>
    <m/>
    <m/>
    <m/>
    <m/>
    <m/>
    <m/>
    <m/>
    <m/>
    <m/>
    <m/>
    <m/>
    <m/>
    <m/>
    <m/>
    <m/>
    <s v="Нарушений не было"/>
    <m/>
    <m/>
    <m/>
  </r>
  <r>
    <x v="2"/>
    <x v="4"/>
    <s v="АБС-ЭН"/>
    <x v="320"/>
    <m/>
    <m/>
    <m/>
    <m/>
    <m/>
    <m/>
    <m/>
    <x v="4"/>
    <m/>
    <x v="3"/>
    <x v="8"/>
    <m/>
    <m/>
    <m/>
    <m/>
    <m/>
    <m/>
    <m/>
    <m/>
    <m/>
    <m/>
    <m/>
    <m/>
    <m/>
    <m/>
    <m/>
    <m/>
    <m/>
    <s v="Нарушений не было"/>
    <m/>
    <m/>
    <m/>
  </r>
  <r>
    <x v="2"/>
    <x v="4"/>
    <s v="АБС-ЭН"/>
    <x v="321"/>
    <m/>
    <m/>
    <m/>
    <m/>
    <m/>
    <m/>
    <m/>
    <x v="4"/>
    <m/>
    <x v="3"/>
    <x v="8"/>
    <m/>
    <m/>
    <m/>
    <m/>
    <m/>
    <m/>
    <m/>
    <m/>
    <m/>
    <m/>
    <m/>
    <m/>
    <m/>
    <m/>
    <m/>
    <m/>
    <m/>
    <s v="Нарушений не было"/>
    <m/>
    <m/>
    <m/>
  </r>
  <r>
    <x v="2"/>
    <x v="4"/>
    <s v="АБС-ЭН"/>
    <x v="62"/>
    <m/>
    <m/>
    <m/>
    <m/>
    <m/>
    <m/>
    <m/>
    <x v="4"/>
    <m/>
    <x v="3"/>
    <x v="8"/>
    <m/>
    <m/>
    <m/>
    <m/>
    <m/>
    <m/>
    <m/>
    <m/>
    <m/>
    <m/>
    <m/>
    <m/>
    <m/>
    <m/>
    <m/>
    <m/>
    <m/>
    <s v="Нарушений не было"/>
    <m/>
    <m/>
    <m/>
  </r>
  <r>
    <x v="2"/>
    <x v="4"/>
    <s v="АБС-ЭН"/>
    <x v="63"/>
    <m/>
    <m/>
    <m/>
    <m/>
    <m/>
    <m/>
    <m/>
    <x v="4"/>
    <m/>
    <x v="3"/>
    <x v="8"/>
    <m/>
    <m/>
    <m/>
    <m/>
    <m/>
    <m/>
    <m/>
    <m/>
    <m/>
    <m/>
    <m/>
    <m/>
    <m/>
    <m/>
    <m/>
    <m/>
    <m/>
    <m/>
    <m/>
    <m/>
    <m/>
  </r>
  <r>
    <x v="2"/>
    <x v="4"/>
    <s v="АБС-ЭН"/>
    <x v="64"/>
    <m/>
    <m/>
    <m/>
    <m/>
    <m/>
    <m/>
    <m/>
    <x v="4"/>
    <m/>
    <x v="3"/>
    <x v="8"/>
    <m/>
    <m/>
    <m/>
    <m/>
    <m/>
    <m/>
    <m/>
    <m/>
    <m/>
    <m/>
    <m/>
    <m/>
    <m/>
    <m/>
    <m/>
    <m/>
    <m/>
    <m/>
    <m/>
    <m/>
    <m/>
  </r>
  <r>
    <x v="2"/>
    <x v="4"/>
    <s v="АБС-ЭН"/>
    <x v="65"/>
    <m/>
    <m/>
    <m/>
    <m/>
    <m/>
    <m/>
    <m/>
    <x v="4"/>
    <m/>
    <x v="3"/>
    <x v="8"/>
    <m/>
    <m/>
    <m/>
    <m/>
    <m/>
    <m/>
    <m/>
    <m/>
    <m/>
    <m/>
    <m/>
    <m/>
    <m/>
    <m/>
    <m/>
    <m/>
    <m/>
    <m/>
    <m/>
    <m/>
    <m/>
  </r>
  <r>
    <x v="2"/>
    <x v="4"/>
    <s v="АБС-ЭН"/>
    <x v="66"/>
    <m/>
    <m/>
    <m/>
    <m/>
    <m/>
    <m/>
    <m/>
    <x v="4"/>
    <m/>
    <x v="3"/>
    <x v="8"/>
    <m/>
    <m/>
    <m/>
    <m/>
    <m/>
    <m/>
    <m/>
    <m/>
    <m/>
    <m/>
    <m/>
    <m/>
    <m/>
    <m/>
    <m/>
    <m/>
    <m/>
    <m/>
    <m/>
    <m/>
    <m/>
  </r>
  <r>
    <x v="2"/>
    <x v="4"/>
    <s v="АБС-ЭН"/>
    <x v="67"/>
    <d v="1899-12-30T15:25:00"/>
    <d v="2014-03-10T00:00:00"/>
    <d v="1899-12-30T17:18:00"/>
    <d v="1899-12-30T01:53:00"/>
    <n v="7"/>
    <s v="АО, ТО"/>
    <s v="АПВН, РПВН"/>
    <x v="2"/>
    <s v="ПС ДНС-1"/>
    <x v="2"/>
    <x v="2"/>
    <s v="МВ-6кВ"/>
    <s v="Дерево на ВЛ-6кВ ф. 1-23 между оп.11-12"/>
    <n v="2.5299999999999998"/>
    <m/>
    <n v="2.5299999999999998"/>
    <s v="ПЭ"/>
    <n v="1986"/>
    <s v="ВЛ-6"/>
    <m/>
    <d v="2012-09-21T00:00:00"/>
    <n v="100"/>
    <m/>
    <n v="0"/>
    <d v="2013-03-24T00:00:00"/>
    <s v="КП19"/>
    <m/>
    <m/>
    <m/>
    <m/>
    <m/>
    <m/>
  </r>
  <r>
    <x v="2"/>
    <x v="4"/>
    <s v="АБС-ЭН"/>
    <x v="68"/>
    <m/>
    <m/>
    <m/>
    <m/>
    <m/>
    <m/>
    <m/>
    <x v="4"/>
    <m/>
    <x v="3"/>
    <x v="8"/>
    <m/>
    <m/>
    <m/>
    <m/>
    <m/>
    <m/>
    <m/>
    <m/>
    <m/>
    <m/>
    <m/>
    <m/>
    <m/>
    <m/>
    <m/>
    <m/>
    <m/>
    <s v="Нарушений не было"/>
    <m/>
    <m/>
    <m/>
  </r>
  <r>
    <x v="2"/>
    <x v="4"/>
    <s v="АБС-ЭН"/>
    <x v="69"/>
    <m/>
    <m/>
    <m/>
    <m/>
    <m/>
    <m/>
    <m/>
    <x v="4"/>
    <m/>
    <x v="3"/>
    <x v="8"/>
    <m/>
    <m/>
    <m/>
    <m/>
    <m/>
    <m/>
    <m/>
    <m/>
    <m/>
    <m/>
    <m/>
    <m/>
    <m/>
    <m/>
    <m/>
    <m/>
    <m/>
    <s v="Нарушений не было"/>
    <m/>
    <m/>
    <m/>
  </r>
  <r>
    <x v="2"/>
    <x v="4"/>
    <s v="АБС-ЭН"/>
    <x v="70"/>
    <m/>
    <m/>
    <m/>
    <m/>
    <m/>
    <m/>
    <m/>
    <x v="4"/>
    <m/>
    <x v="3"/>
    <x v="8"/>
    <m/>
    <m/>
    <m/>
    <m/>
    <m/>
    <m/>
    <m/>
    <m/>
    <m/>
    <m/>
    <m/>
    <m/>
    <m/>
    <m/>
    <m/>
    <m/>
    <m/>
    <s v="Нарушений не было"/>
    <m/>
    <m/>
    <m/>
  </r>
  <r>
    <x v="2"/>
    <x v="4"/>
    <s v="АБС-ЭН"/>
    <x v="71"/>
    <m/>
    <m/>
    <m/>
    <m/>
    <m/>
    <m/>
    <m/>
    <x v="4"/>
    <m/>
    <x v="3"/>
    <x v="8"/>
    <m/>
    <m/>
    <m/>
    <m/>
    <m/>
    <m/>
    <m/>
    <m/>
    <m/>
    <m/>
    <m/>
    <m/>
    <m/>
    <m/>
    <m/>
    <m/>
    <m/>
    <s v="Нарушений не было"/>
    <m/>
    <m/>
    <m/>
  </r>
  <r>
    <x v="2"/>
    <x v="4"/>
    <s v="АБС-ЭН"/>
    <x v="72"/>
    <m/>
    <m/>
    <m/>
    <m/>
    <m/>
    <m/>
    <m/>
    <x v="4"/>
    <m/>
    <x v="3"/>
    <x v="8"/>
    <m/>
    <m/>
    <m/>
    <m/>
    <m/>
    <m/>
    <m/>
    <m/>
    <m/>
    <m/>
    <m/>
    <m/>
    <m/>
    <m/>
    <m/>
    <m/>
    <m/>
    <s v="Нарушений не было"/>
    <m/>
    <m/>
    <m/>
  </r>
  <r>
    <x v="2"/>
    <x v="4"/>
    <s v="АБС-ЭН"/>
    <x v="73"/>
    <m/>
    <m/>
    <m/>
    <m/>
    <m/>
    <m/>
    <m/>
    <x v="4"/>
    <m/>
    <x v="3"/>
    <x v="8"/>
    <m/>
    <m/>
    <m/>
    <m/>
    <m/>
    <m/>
    <m/>
    <m/>
    <m/>
    <m/>
    <m/>
    <m/>
    <m/>
    <m/>
    <m/>
    <m/>
    <m/>
    <s v="Нарушений не было"/>
    <m/>
    <m/>
    <m/>
  </r>
  <r>
    <x v="2"/>
    <x v="4"/>
    <s v="АБС-ЭН"/>
    <x v="74"/>
    <d v="1899-12-30T12:48:00"/>
    <d v="2014-03-17T00:00:00"/>
    <d v="1899-12-30T12:48:00"/>
    <d v="1899-12-30T00:00:00"/>
    <n v="363"/>
    <s v="ТО"/>
    <s v="АПВУ"/>
    <x v="5"/>
    <s v="ВЛ-110 кВ Красноленинская-Скважина-2"/>
    <x v="1"/>
    <x v="2"/>
    <s v="ВЛ-110 кВ Красноленинская-Скважина-2"/>
    <s v="Производится осмотр ВЛ"/>
    <n v="8.36"/>
    <n v="26.5"/>
    <n v="34.86"/>
    <s v="Данные не предоставлены"/>
    <s v="Данные не предоставлены"/>
    <s v="Данные не предоставлены"/>
    <s v="Данные не предоставлены"/>
    <s v="Данные не предоставлены"/>
    <s v="Данные не предоставлены"/>
    <s v="Данные не предоставлены"/>
    <s v="Данные не предоставлены"/>
    <s v="Данные не предоставлены"/>
    <s v="КП18"/>
    <m/>
    <m/>
    <m/>
    <m/>
    <m/>
    <s v="неуч.вр."/>
  </r>
  <r>
    <x v="2"/>
    <x v="4"/>
    <s v="АБС-ЭН"/>
    <x v="74"/>
    <d v="1899-12-30T14:08:00"/>
    <d v="2014-03-17T00:00:00"/>
    <d v="1899-12-30T14:08:00"/>
    <d v="1899-12-30T00:00:00"/>
    <n v="48"/>
    <s v="ТО"/>
    <s v="АПВУ"/>
    <x v="2"/>
    <s v="ВЛ-35 кВ ДНС-12-2"/>
    <x v="0"/>
    <x v="2"/>
    <s v="ВЛ-35 кВ ДНС-12-2"/>
    <s v="Производится осмотр ВЛ"/>
    <n v="0.78"/>
    <m/>
    <n v="0.78"/>
    <s v="ПЭ"/>
    <n v="1987"/>
    <s v="ВЛ-35"/>
    <m/>
    <d v="2013-03-16T00:00:00"/>
    <n v="100"/>
    <d v="2015-03-01T00:00:00"/>
    <n v="0"/>
    <d v="2014-02-05T00:00:00"/>
    <s v="КП12"/>
    <m/>
    <m/>
    <m/>
    <m/>
    <m/>
    <s v="неуч.вр."/>
  </r>
  <r>
    <x v="2"/>
    <x v="4"/>
    <s v="АБС-ЭН"/>
    <x v="75"/>
    <m/>
    <m/>
    <m/>
    <m/>
    <m/>
    <m/>
    <m/>
    <x v="4"/>
    <m/>
    <x v="3"/>
    <x v="8"/>
    <m/>
    <m/>
    <m/>
    <m/>
    <m/>
    <m/>
    <m/>
    <m/>
    <m/>
    <m/>
    <m/>
    <m/>
    <m/>
    <m/>
    <m/>
    <m/>
    <m/>
    <s v="Нарушений не было"/>
    <m/>
    <m/>
    <m/>
  </r>
  <r>
    <x v="2"/>
    <x v="4"/>
    <s v="АБС-ЭН"/>
    <x v="76"/>
    <m/>
    <m/>
    <m/>
    <m/>
    <m/>
    <m/>
    <m/>
    <x v="4"/>
    <m/>
    <x v="3"/>
    <x v="8"/>
    <m/>
    <m/>
    <m/>
    <m/>
    <m/>
    <m/>
    <m/>
    <m/>
    <m/>
    <m/>
    <m/>
    <m/>
    <m/>
    <m/>
    <m/>
    <m/>
    <m/>
    <s v="Нарушений не было"/>
    <m/>
    <m/>
    <m/>
  </r>
  <r>
    <x v="2"/>
    <x v="4"/>
    <s v="АБС-ЭН"/>
    <x v="77"/>
    <m/>
    <m/>
    <m/>
    <m/>
    <m/>
    <m/>
    <m/>
    <x v="4"/>
    <m/>
    <x v="3"/>
    <x v="8"/>
    <m/>
    <m/>
    <m/>
    <m/>
    <m/>
    <m/>
    <m/>
    <m/>
    <m/>
    <m/>
    <m/>
    <m/>
    <m/>
    <m/>
    <m/>
    <m/>
    <m/>
    <m/>
    <m/>
    <m/>
    <m/>
  </r>
  <r>
    <x v="2"/>
    <x v="4"/>
    <s v="АБС-ЭН"/>
    <x v="78"/>
    <m/>
    <m/>
    <m/>
    <m/>
    <m/>
    <m/>
    <m/>
    <x v="4"/>
    <m/>
    <x v="3"/>
    <x v="8"/>
    <m/>
    <m/>
    <m/>
    <m/>
    <m/>
    <m/>
    <m/>
    <m/>
    <m/>
    <m/>
    <m/>
    <m/>
    <m/>
    <m/>
    <m/>
    <m/>
    <m/>
    <s v="Нарушений не было"/>
    <m/>
    <m/>
    <m/>
  </r>
  <r>
    <x v="2"/>
    <x v="4"/>
    <s v="АБС-ЭН"/>
    <x v="9"/>
    <m/>
    <m/>
    <m/>
    <m/>
    <m/>
    <m/>
    <m/>
    <x v="4"/>
    <m/>
    <x v="3"/>
    <x v="8"/>
    <m/>
    <m/>
    <m/>
    <m/>
    <m/>
    <m/>
    <m/>
    <m/>
    <m/>
    <m/>
    <m/>
    <m/>
    <m/>
    <m/>
    <m/>
    <m/>
    <m/>
    <s v="Нарушений не было"/>
    <m/>
    <m/>
    <m/>
  </r>
  <r>
    <x v="2"/>
    <x v="4"/>
    <s v="АБС-ЭН"/>
    <x v="79"/>
    <m/>
    <m/>
    <m/>
    <m/>
    <m/>
    <m/>
    <m/>
    <x v="4"/>
    <m/>
    <x v="3"/>
    <x v="8"/>
    <m/>
    <m/>
    <m/>
    <m/>
    <m/>
    <m/>
    <m/>
    <m/>
    <m/>
    <m/>
    <m/>
    <m/>
    <m/>
    <m/>
    <m/>
    <m/>
    <m/>
    <s v="Нарушений не было"/>
    <m/>
    <m/>
    <m/>
  </r>
  <r>
    <x v="2"/>
    <x v="4"/>
    <s v="АБС-ЭН"/>
    <x v="80"/>
    <m/>
    <m/>
    <m/>
    <m/>
    <m/>
    <m/>
    <m/>
    <x v="4"/>
    <m/>
    <x v="3"/>
    <x v="8"/>
    <m/>
    <m/>
    <m/>
    <m/>
    <m/>
    <m/>
    <m/>
    <m/>
    <m/>
    <m/>
    <m/>
    <m/>
    <m/>
    <m/>
    <m/>
    <m/>
    <m/>
    <s v="Нарушений не было"/>
    <m/>
    <m/>
    <m/>
  </r>
  <r>
    <x v="2"/>
    <x v="4"/>
    <s v="АБС-ЭН"/>
    <x v="10"/>
    <m/>
    <m/>
    <m/>
    <m/>
    <m/>
    <m/>
    <m/>
    <x v="4"/>
    <m/>
    <x v="3"/>
    <x v="8"/>
    <m/>
    <m/>
    <m/>
    <m/>
    <m/>
    <m/>
    <m/>
    <m/>
    <m/>
    <m/>
    <m/>
    <m/>
    <m/>
    <m/>
    <m/>
    <m/>
    <m/>
    <s v="Нарушений не было"/>
    <m/>
    <m/>
    <m/>
  </r>
  <r>
    <x v="2"/>
    <x v="4"/>
    <s v="АБС-ЭН"/>
    <x v="81"/>
    <m/>
    <m/>
    <m/>
    <m/>
    <m/>
    <m/>
    <m/>
    <x v="4"/>
    <m/>
    <x v="3"/>
    <x v="8"/>
    <m/>
    <m/>
    <m/>
    <m/>
    <m/>
    <m/>
    <m/>
    <m/>
    <m/>
    <m/>
    <m/>
    <m/>
    <m/>
    <m/>
    <m/>
    <m/>
    <m/>
    <s v="Нарушений не было"/>
    <m/>
    <m/>
    <m/>
  </r>
  <r>
    <x v="2"/>
    <x v="4"/>
    <s v="АБС-ЭН"/>
    <x v="82"/>
    <m/>
    <m/>
    <m/>
    <m/>
    <m/>
    <m/>
    <m/>
    <x v="4"/>
    <m/>
    <x v="3"/>
    <x v="8"/>
    <m/>
    <m/>
    <m/>
    <m/>
    <m/>
    <m/>
    <m/>
    <m/>
    <m/>
    <m/>
    <m/>
    <m/>
    <m/>
    <m/>
    <m/>
    <m/>
    <m/>
    <s v="Нарушений не было"/>
    <m/>
    <m/>
    <m/>
  </r>
  <r>
    <x v="2"/>
    <x v="4"/>
    <s v="АБС-ЭН"/>
    <x v="83"/>
    <m/>
    <m/>
    <m/>
    <m/>
    <m/>
    <m/>
    <m/>
    <x v="4"/>
    <m/>
    <x v="3"/>
    <x v="8"/>
    <m/>
    <m/>
    <m/>
    <m/>
    <m/>
    <m/>
    <m/>
    <m/>
    <m/>
    <m/>
    <m/>
    <m/>
    <m/>
    <m/>
    <m/>
    <m/>
    <m/>
    <s v="Нарушений не было"/>
    <m/>
    <m/>
    <m/>
  </r>
  <r>
    <x v="2"/>
    <x v="4"/>
    <s v="АБС-ЭН"/>
    <x v="84"/>
    <m/>
    <m/>
    <m/>
    <m/>
    <m/>
    <m/>
    <m/>
    <x v="4"/>
    <m/>
    <x v="3"/>
    <x v="8"/>
    <m/>
    <m/>
    <m/>
    <m/>
    <m/>
    <m/>
    <m/>
    <m/>
    <m/>
    <m/>
    <m/>
    <m/>
    <m/>
    <m/>
    <m/>
    <m/>
    <m/>
    <s v="Нарушений не было"/>
    <m/>
    <m/>
    <m/>
  </r>
  <r>
    <x v="2"/>
    <x v="4"/>
    <s v="АБС-ЭН"/>
    <x v="85"/>
    <m/>
    <m/>
    <m/>
    <m/>
    <m/>
    <m/>
    <m/>
    <x v="4"/>
    <m/>
    <x v="3"/>
    <x v="8"/>
    <m/>
    <m/>
    <m/>
    <m/>
    <m/>
    <m/>
    <m/>
    <m/>
    <m/>
    <m/>
    <m/>
    <m/>
    <m/>
    <m/>
    <m/>
    <m/>
    <m/>
    <s v="Нарушений не было"/>
    <m/>
    <m/>
    <m/>
  </r>
  <r>
    <x v="2"/>
    <x v="4"/>
    <s v="АБС-ЭН"/>
    <x v="86"/>
    <m/>
    <m/>
    <m/>
    <m/>
    <m/>
    <m/>
    <m/>
    <x v="4"/>
    <m/>
    <x v="3"/>
    <x v="8"/>
    <m/>
    <m/>
    <m/>
    <m/>
    <m/>
    <m/>
    <m/>
    <m/>
    <m/>
    <m/>
    <m/>
    <m/>
    <m/>
    <m/>
    <m/>
    <m/>
    <m/>
    <s v="Нарушений не было"/>
    <m/>
    <m/>
    <m/>
  </r>
  <r>
    <x v="3"/>
    <x v="4"/>
    <s v="АБС-ЭН"/>
    <x v="11"/>
    <m/>
    <m/>
    <m/>
    <m/>
    <m/>
    <m/>
    <m/>
    <x v="4"/>
    <m/>
    <x v="3"/>
    <x v="8"/>
    <m/>
    <m/>
    <m/>
    <m/>
    <m/>
    <m/>
    <m/>
    <m/>
    <m/>
    <m/>
    <m/>
    <m/>
    <m/>
    <m/>
    <m/>
    <m/>
    <m/>
    <s v="Нарушений не было"/>
    <m/>
    <m/>
    <m/>
  </r>
  <r>
    <x v="3"/>
    <x v="4"/>
    <s v="АБС-ЭН"/>
    <x v="87"/>
    <m/>
    <m/>
    <m/>
    <m/>
    <m/>
    <m/>
    <m/>
    <x v="4"/>
    <m/>
    <x v="3"/>
    <x v="8"/>
    <m/>
    <m/>
    <m/>
    <m/>
    <m/>
    <m/>
    <m/>
    <m/>
    <m/>
    <m/>
    <m/>
    <m/>
    <m/>
    <m/>
    <m/>
    <m/>
    <m/>
    <s v="Нарушений не было"/>
    <m/>
    <m/>
    <m/>
  </r>
  <r>
    <x v="3"/>
    <x v="4"/>
    <s v="АБС-ЭН"/>
    <x v="88"/>
    <m/>
    <m/>
    <m/>
    <m/>
    <m/>
    <m/>
    <m/>
    <x v="4"/>
    <m/>
    <x v="3"/>
    <x v="8"/>
    <m/>
    <m/>
    <m/>
    <m/>
    <m/>
    <m/>
    <m/>
    <m/>
    <m/>
    <m/>
    <m/>
    <m/>
    <m/>
    <m/>
    <m/>
    <m/>
    <m/>
    <s v="Нарушений не было"/>
    <m/>
    <m/>
    <m/>
  </r>
  <r>
    <x v="3"/>
    <x v="4"/>
    <s v="АБС-ЭН"/>
    <x v="89"/>
    <m/>
    <m/>
    <m/>
    <m/>
    <m/>
    <m/>
    <m/>
    <x v="4"/>
    <m/>
    <x v="3"/>
    <x v="8"/>
    <m/>
    <m/>
    <m/>
    <m/>
    <m/>
    <m/>
    <m/>
    <m/>
    <m/>
    <m/>
    <m/>
    <m/>
    <m/>
    <m/>
    <m/>
    <m/>
    <m/>
    <s v="Нарушений не было"/>
    <m/>
    <m/>
    <m/>
  </r>
  <r>
    <x v="3"/>
    <x v="4"/>
    <s v="АБС-ЭН"/>
    <x v="90"/>
    <m/>
    <m/>
    <m/>
    <m/>
    <m/>
    <m/>
    <m/>
    <x v="4"/>
    <m/>
    <x v="3"/>
    <x v="8"/>
    <m/>
    <m/>
    <m/>
    <m/>
    <m/>
    <m/>
    <m/>
    <m/>
    <m/>
    <m/>
    <m/>
    <m/>
    <m/>
    <m/>
    <m/>
    <m/>
    <m/>
    <s v="Нарушений не было"/>
    <m/>
    <m/>
    <m/>
  </r>
  <r>
    <x v="3"/>
    <x v="4"/>
    <s v="АБС-ЭН"/>
    <x v="91"/>
    <d v="1899-12-30T13:53:00"/>
    <d v="2014-04-06T00:00:00"/>
    <d v="1899-12-30T14:14:00"/>
    <d v="1899-12-30T00:21:00"/>
    <n v="61"/>
    <s v="ТО"/>
    <s v="АПВН, РПВН"/>
    <x v="0"/>
    <s v="ПС 110/35/6 Скважина"/>
    <x v="0"/>
    <x v="2"/>
    <s v="МВ-35кВ"/>
    <s v="ВЛ-35 оп.23 ПС К-87 обрыв ф.А, КЗ"/>
    <n v="4.17"/>
    <n v="3.08"/>
    <n v="7.25"/>
    <s v="ПЭ"/>
    <n v="1987"/>
    <s v="ВЛ-35"/>
    <m/>
    <d v="2012-12-11T00:00:00"/>
    <n v="100"/>
    <s v="апрель 2014г."/>
    <n v="0"/>
    <s v="13.10.2013г."/>
    <s v="КП5"/>
    <m/>
    <m/>
    <m/>
    <m/>
    <m/>
    <m/>
  </r>
  <r>
    <x v="3"/>
    <x v="4"/>
    <s v="АБС-ЭН"/>
    <x v="92"/>
    <m/>
    <m/>
    <m/>
    <m/>
    <m/>
    <m/>
    <m/>
    <x v="4"/>
    <m/>
    <x v="3"/>
    <x v="8"/>
    <m/>
    <m/>
    <m/>
    <m/>
    <m/>
    <m/>
    <m/>
    <m/>
    <m/>
    <m/>
    <m/>
    <m/>
    <m/>
    <m/>
    <m/>
    <m/>
    <m/>
    <s v="Нарушений не было"/>
    <m/>
    <m/>
    <m/>
  </r>
  <r>
    <x v="3"/>
    <x v="4"/>
    <s v="АБС-ЭН"/>
    <x v="93"/>
    <m/>
    <m/>
    <m/>
    <m/>
    <m/>
    <m/>
    <m/>
    <x v="4"/>
    <m/>
    <x v="3"/>
    <x v="8"/>
    <m/>
    <m/>
    <m/>
    <m/>
    <m/>
    <m/>
    <m/>
    <m/>
    <m/>
    <m/>
    <m/>
    <m/>
    <m/>
    <m/>
    <m/>
    <m/>
    <m/>
    <s v="Нарушений не было"/>
    <m/>
    <m/>
    <m/>
  </r>
  <r>
    <x v="3"/>
    <x v="4"/>
    <s v="АБС-ЭН"/>
    <x v="94"/>
    <m/>
    <m/>
    <m/>
    <m/>
    <m/>
    <m/>
    <m/>
    <x v="4"/>
    <m/>
    <x v="3"/>
    <x v="8"/>
    <m/>
    <m/>
    <m/>
    <m/>
    <m/>
    <m/>
    <m/>
    <m/>
    <m/>
    <m/>
    <m/>
    <m/>
    <m/>
    <m/>
    <m/>
    <m/>
    <m/>
    <s v="Нарушений не было"/>
    <m/>
    <m/>
    <m/>
  </r>
  <r>
    <x v="3"/>
    <x v="4"/>
    <s v="АБС-ЭН"/>
    <x v="95"/>
    <m/>
    <m/>
    <m/>
    <m/>
    <m/>
    <m/>
    <m/>
    <x v="4"/>
    <m/>
    <x v="3"/>
    <x v="8"/>
    <m/>
    <m/>
    <m/>
    <m/>
    <m/>
    <m/>
    <m/>
    <m/>
    <m/>
    <m/>
    <m/>
    <m/>
    <m/>
    <m/>
    <m/>
    <m/>
    <m/>
    <s v="Нарушений не было"/>
    <m/>
    <m/>
    <m/>
  </r>
  <r>
    <x v="3"/>
    <x v="4"/>
    <s v="АБС-ЭН"/>
    <x v="96"/>
    <m/>
    <m/>
    <m/>
    <m/>
    <m/>
    <m/>
    <m/>
    <x v="4"/>
    <m/>
    <x v="3"/>
    <x v="8"/>
    <m/>
    <m/>
    <m/>
    <m/>
    <m/>
    <m/>
    <m/>
    <m/>
    <m/>
    <m/>
    <m/>
    <m/>
    <m/>
    <m/>
    <m/>
    <m/>
    <m/>
    <s v="Нарушений не было"/>
    <m/>
    <m/>
    <m/>
  </r>
  <r>
    <x v="3"/>
    <x v="4"/>
    <s v="АБС-ЭН"/>
    <x v="97"/>
    <m/>
    <m/>
    <m/>
    <m/>
    <m/>
    <m/>
    <m/>
    <x v="4"/>
    <m/>
    <x v="3"/>
    <x v="8"/>
    <m/>
    <m/>
    <m/>
    <m/>
    <m/>
    <m/>
    <m/>
    <m/>
    <m/>
    <m/>
    <m/>
    <m/>
    <m/>
    <m/>
    <m/>
    <m/>
    <m/>
    <s v="Нарушений не было"/>
    <m/>
    <m/>
    <m/>
  </r>
  <r>
    <x v="3"/>
    <x v="4"/>
    <s v="АБС-ЭН"/>
    <x v="98"/>
    <m/>
    <m/>
    <m/>
    <m/>
    <m/>
    <m/>
    <m/>
    <x v="4"/>
    <m/>
    <x v="3"/>
    <x v="8"/>
    <m/>
    <m/>
    <m/>
    <m/>
    <m/>
    <m/>
    <m/>
    <m/>
    <m/>
    <m/>
    <m/>
    <m/>
    <m/>
    <m/>
    <m/>
    <m/>
    <m/>
    <s v="Нарушений не было"/>
    <m/>
    <m/>
    <m/>
  </r>
  <r>
    <x v="3"/>
    <x v="4"/>
    <s v="АБС-ЭН"/>
    <x v="12"/>
    <m/>
    <m/>
    <m/>
    <m/>
    <m/>
    <m/>
    <m/>
    <x v="4"/>
    <m/>
    <x v="3"/>
    <x v="8"/>
    <m/>
    <m/>
    <m/>
    <m/>
    <m/>
    <m/>
    <m/>
    <m/>
    <m/>
    <m/>
    <m/>
    <m/>
    <m/>
    <m/>
    <m/>
    <m/>
    <m/>
    <s v="Нарушений не было"/>
    <m/>
    <m/>
    <m/>
  </r>
  <r>
    <x v="3"/>
    <x v="4"/>
    <s v="АБС-ЭН"/>
    <x v="99"/>
    <m/>
    <m/>
    <m/>
    <m/>
    <m/>
    <m/>
    <m/>
    <x v="4"/>
    <m/>
    <x v="3"/>
    <x v="8"/>
    <m/>
    <m/>
    <m/>
    <m/>
    <m/>
    <m/>
    <m/>
    <m/>
    <m/>
    <m/>
    <m/>
    <m/>
    <m/>
    <m/>
    <m/>
    <m/>
    <m/>
    <s v="Нарушений не было"/>
    <m/>
    <m/>
    <m/>
  </r>
  <r>
    <x v="3"/>
    <x v="4"/>
    <s v="АБС-ЭН"/>
    <x v="100"/>
    <m/>
    <m/>
    <m/>
    <m/>
    <m/>
    <m/>
    <m/>
    <x v="4"/>
    <m/>
    <x v="3"/>
    <x v="8"/>
    <m/>
    <m/>
    <m/>
    <m/>
    <m/>
    <m/>
    <m/>
    <m/>
    <m/>
    <m/>
    <m/>
    <m/>
    <m/>
    <m/>
    <m/>
    <m/>
    <m/>
    <s v="Нарушений не было"/>
    <m/>
    <m/>
    <m/>
  </r>
  <r>
    <x v="3"/>
    <x v="4"/>
    <s v="АБС-ЭН"/>
    <x v="101"/>
    <m/>
    <m/>
    <m/>
    <m/>
    <m/>
    <m/>
    <m/>
    <x v="4"/>
    <m/>
    <x v="3"/>
    <x v="8"/>
    <m/>
    <m/>
    <m/>
    <m/>
    <m/>
    <m/>
    <m/>
    <m/>
    <m/>
    <m/>
    <m/>
    <m/>
    <m/>
    <m/>
    <m/>
    <m/>
    <m/>
    <s v="Нарушений не было"/>
    <m/>
    <m/>
    <m/>
  </r>
  <r>
    <x v="3"/>
    <x v="4"/>
    <s v="АБС-ЭН"/>
    <x v="102"/>
    <m/>
    <m/>
    <m/>
    <m/>
    <m/>
    <m/>
    <m/>
    <x v="4"/>
    <m/>
    <x v="3"/>
    <x v="8"/>
    <m/>
    <m/>
    <m/>
    <m/>
    <m/>
    <m/>
    <m/>
    <m/>
    <m/>
    <m/>
    <m/>
    <m/>
    <m/>
    <m/>
    <m/>
    <m/>
    <m/>
    <s v="Нарушений не было"/>
    <m/>
    <m/>
    <m/>
  </r>
  <r>
    <x v="3"/>
    <x v="4"/>
    <s v="АБС-ЭН"/>
    <x v="103"/>
    <m/>
    <m/>
    <m/>
    <m/>
    <m/>
    <m/>
    <m/>
    <x v="4"/>
    <m/>
    <x v="3"/>
    <x v="8"/>
    <m/>
    <m/>
    <m/>
    <m/>
    <m/>
    <m/>
    <m/>
    <m/>
    <m/>
    <m/>
    <m/>
    <m/>
    <m/>
    <m/>
    <m/>
    <m/>
    <m/>
    <s v="Нарушений не было"/>
    <m/>
    <m/>
    <m/>
  </r>
  <r>
    <x v="3"/>
    <x v="4"/>
    <s v="АБС-ЭН"/>
    <x v="104"/>
    <d v="1899-12-30T20:50:00"/>
    <d v="2014-04-20T00:00:00"/>
    <d v="1899-12-30T22:21:00"/>
    <d v="1899-12-30T01:31:00"/>
    <n v="20"/>
    <s v="МТЗ"/>
    <s v="АПВН, РПВУ"/>
    <x v="0"/>
    <s v="ВЛ 6кВ ф.520-6"/>
    <x v="2"/>
    <x v="2"/>
    <s v="МВ 6кВ"/>
    <s v="Наклон дерева из охранной зоны при порывах ветра (21-26м/с) подгар провода ф.А в пролете опор 32-33 отпайки на К-513 "/>
    <n v="4.3"/>
    <n v="4.3"/>
    <n v="8.6"/>
    <s v="ПЭ"/>
    <n v="1989"/>
    <s v="ВЛ-6"/>
    <m/>
    <d v="2013-03-15T00:00:00"/>
    <n v="100"/>
    <d v="2014-06-01T00:00:00"/>
    <n v="0"/>
    <d v="2013-03-15T00:00:00"/>
    <s v="КП9"/>
    <m/>
    <m/>
    <m/>
    <m/>
    <m/>
    <m/>
  </r>
  <r>
    <x v="3"/>
    <x v="4"/>
    <s v="АБС-ЭН"/>
    <x v="105"/>
    <m/>
    <m/>
    <m/>
    <m/>
    <m/>
    <m/>
    <m/>
    <x v="4"/>
    <m/>
    <x v="3"/>
    <x v="8"/>
    <m/>
    <m/>
    <m/>
    <m/>
    <m/>
    <m/>
    <m/>
    <m/>
    <m/>
    <m/>
    <m/>
    <m/>
    <m/>
    <m/>
    <m/>
    <m/>
    <m/>
    <s v="Нарушений не было"/>
    <m/>
    <m/>
    <m/>
  </r>
  <r>
    <x v="3"/>
    <x v="4"/>
    <s v="АБС-ЭН"/>
    <x v="13"/>
    <m/>
    <m/>
    <m/>
    <m/>
    <m/>
    <m/>
    <m/>
    <x v="4"/>
    <m/>
    <x v="3"/>
    <x v="8"/>
    <m/>
    <m/>
    <m/>
    <m/>
    <m/>
    <m/>
    <m/>
    <m/>
    <m/>
    <m/>
    <m/>
    <m/>
    <m/>
    <m/>
    <m/>
    <m/>
    <m/>
    <s v="Нарушений не было"/>
    <m/>
    <m/>
    <m/>
  </r>
  <r>
    <x v="3"/>
    <x v="4"/>
    <s v="АБС-ЭН"/>
    <x v="106"/>
    <m/>
    <m/>
    <m/>
    <m/>
    <m/>
    <m/>
    <m/>
    <x v="4"/>
    <m/>
    <x v="3"/>
    <x v="8"/>
    <m/>
    <m/>
    <m/>
    <m/>
    <m/>
    <m/>
    <m/>
    <m/>
    <m/>
    <m/>
    <m/>
    <m/>
    <m/>
    <m/>
    <m/>
    <m/>
    <m/>
    <s v="Нарушений не было"/>
    <m/>
    <m/>
    <m/>
  </r>
  <r>
    <x v="3"/>
    <x v="4"/>
    <s v="АБС-ЭН"/>
    <x v="107"/>
    <m/>
    <m/>
    <m/>
    <m/>
    <m/>
    <m/>
    <m/>
    <x v="4"/>
    <m/>
    <x v="3"/>
    <x v="8"/>
    <m/>
    <m/>
    <m/>
    <m/>
    <m/>
    <m/>
    <m/>
    <m/>
    <m/>
    <m/>
    <m/>
    <m/>
    <m/>
    <m/>
    <m/>
    <m/>
    <m/>
    <s v="Нарушений не было"/>
    <m/>
    <m/>
    <m/>
  </r>
  <r>
    <x v="3"/>
    <x v="4"/>
    <s v="АБС-ЭН"/>
    <x v="108"/>
    <m/>
    <m/>
    <m/>
    <m/>
    <m/>
    <m/>
    <m/>
    <x v="4"/>
    <m/>
    <x v="3"/>
    <x v="8"/>
    <m/>
    <m/>
    <m/>
    <m/>
    <m/>
    <m/>
    <m/>
    <m/>
    <m/>
    <m/>
    <m/>
    <m/>
    <m/>
    <m/>
    <m/>
    <m/>
    <m/>
    <s v="Нарушений не было"/>
    <m/>
    <m/>
    <m/>
  </r>
  <r>
    <x v="3"/>
    <x v="4"/>
    <s v="АБС-ЭН"/>
    <x v="109"/>
    <d v="1899-12-30T07:22:00"/>
    <d v="2014-04-26T00:00:00"/>
    <d v="1899-12-30T07:22:00"/>
    <d v="1899-12-30T00:00:00"/>
    <n v="65"/>
    <s v="ТО"/>
    <s v="АПВУ"/>
    <x v="2"/>
    <s v="ВЛ-35кВ Куст-1"/>
    <x v="0"/>
    <x v="2"/>
    <s v="МВ-35кВ"/>
    <s v="Сильный ветер,схлест проводов от опоры к ЛР 35кВ Куст-1 на ПС ДНС-2"/>
    <n v="1.31"/>
    <n v="2.71"/>
    <n v="4.0199999999999996"/>
    <s v=" "/>
    <n v="1986"/>
    <s v="ВЛ-35"/>
    <m/>
    <d v="2012-08-06T00:00:00"/>
    <n v="100"/>
    <m/>
    <n v="0"/>
    <d v="2012-08-06T00:00:00"/>
    <s v="КП14"/>
    <m/>
    <m/>
    <m/>
    <m/>
    <m/>
    <m/>
  </r>
  <r>
    <x v="3"/>
    <x v="4"/>
    <s v="АБС-ЭН"/>
    <x v="109"/>
    <d v="1899-12-30T14:08:00"/>
    <d v="2014-04-26T00:00:00"/>
    <d v="1899-12-30T15:05:00"/>
    <d v="1899-12-30T00:57:00"/>
    <n v="15"/>
    <s v="МТЗ"/>
    <s v="АПВН, РПВУ"/>
    <x v="2"/>
    <s v="ВЛ-6кВ ф.361-06"/>
    <x v="2"/>
    <x v="2"/>
    <s v="МВ-6кВ"/>
    <s v="Падение дерева на провода ВЛ с границы охранной зоны в пролете опор 12-13"/>
    <n v="1.56"/>
    <m/>
    <n v="1.56"/>
    <s v="ПЭ"/>
    <n v="1989"/>
    <s v="ВЛ-6"/>
    <m/>
    <d v="2014-03-22T00:00:00"/>
    <n v="100"/>
    <d v="2015-05-01T00:00:00"/>
    <n v="0"/>
    <d v="2014-03-22T00:00:00"/>
    <s v="КП19"/>
    <m/>
    <m/>
    <m/>
    <m/>
    <m/>
    <m/>
  </r>
  <r>
    <x v="3"/>
    <x v="4"/>
    <s v="АБС-ЭН"/>
    <x v="110"/>
    <m/>
    <m/>
    <m/>
    <m/>
    <m/>
    <m/>
    <m/>
    <x v="4"/>
    <m/>
    <x v="3"/>
    <x v="8"/>
    <m/>
    <m/>
    <m/>
    <m/>
    <m/>
    <m/>
    <m/>
    <m/>
    <m/>
    <m/>
    <m/>
    <m/>
    <m/>
    <m/>
    <m/>
    <m/>
    <m/>
    <s v="Нарушений не было"/>
    <m/>
    <m/>
    <m/>
  </r>
  <r>
    <x v="3"/>
    <x v="4"/>
    <s v="АБС-ЭН"/>
    <x v="322"/>
    <m/>
    <m/>
    <m/>
    <m/>
    <m/>
    <m/>
    <m/>
    <x v="4"/>
    <m/>
    <x v="3"/>
    <x v="8"/>
    <m/>
    <m/>
    <m/>
    <m/>
    <m/>
    <m/>
    <m/>
    <m/>
    <m/>
    <m/>
    <m/>
    <m/>
    <m/>
    <m/>
    <m/>
    <m/>
    <m/>
    <s v="Нарушений не было"/>
    <m/>
    <m/>
    <m/>
  </r>
  <r>
    <x v="3"/>
    <x v="4"/>
    <s v="АБС-ЭН"/>
    <x v="323"/>
    <d v="1899-12-30T22:20:00"/>
    <d v="2014-04-29T00:00:00"/>
    <d v="1899-12-30T22:34:00"/>
    <d v="1899-12-30T00:14:00"/>
    <n v="3"/>
    <s v="МТЗ"/>
    <m/>
    <x v="5"/>
    <m/>
    <x v="5"/>
    <x v="5"/>
    <s v="АВ-0,4кВ"/>
    <s v="3-х фазное замыкание в вилке кабеля питания бригады ПНО-7. Аварийное отключение АВ-160А фидера 0,4кВ на бригаду, АО АВ-1000А ввода 0,4кВ"/>
    <n v="0.13"/>
    <m/>
    <n v="0.13"/>
    <s v="ПЭ"/>
    <n v="1990"/>
    <s v="ШК-60"/>
    <m/>
    <d v="2013-04-16T00:00:00"/>
    <n v="100"/>
    <d v="2014-06-01T00:00:00"/>
    <n v="0"/>
    <d v="2013-04-16T00:00:00"/>
    <s v="КП18"/>
    <m/>
    <m/>
    <m/>
    <m/>
    <m/>
    <m/>
  </r>
  <r>
    <x v="4"/>
    <x v="4"/>
    <s v="АБС-ЭН"/>
    <x v="111"/>
    <d v="1899-12-30T15:16:00"/>
    <d v="2014-05-04T00:00:00"/>
    <d v="1899-12-30T16:20:00"/>
    <d v="1899-12-30T01:04:00"/>
    <n v="19"/>
    <s v="МТЗ"/>
    <s v="АПВН, РПВУ"/>
    <x v="2"/>
    <s v="ВЛ-6кВ ф.№ 520-06"/>
    <x v="2"/>
    <x v="2"/>
    <s v="МВ-6кВ"/>
    <s v="Сильный ветер, пурга с мокрым снегом"/>
    <n v="3.05"/>
    <m/>
    <n v="3.05"/>
    <s v="ПЭ"/>
    <n v="1989"/>
    <s v="ВЛ-6кВ"/>
    <m/>
    <d v="2013-03-15T00:00:00"/>
    <n v="100"/>
    <d v="2014-06-01T00:00:00"/>
    <n v="0"/>
    <m/>
    <s v="КП9"/>
    <m/>
    <m/>
    <m/>
    <m/>
    <m/>
    <m/>
  </r>
  <r>
    <x v="4"/>
    <x v="4"/>
    <s v="АБС-ЭН"/>
    <x v="111"/>
    <d v="1899-12-30T17:20:00"/>
    <d v="2014-05-04T00:00:00"/>
    <d v="1899-12-30T18:07:00"/>
    <d v="1899-12-30T00:47:00"/>
    <n v="14"/>
    <s v="МТЗ"/>
    <s v="АПВН, РПВУ"/>
    <x v="2"/>
    <s v="ВЛ-6кВ ф.№542-14"/>
    <x v="2"/>
    <x v="2"/>
    <s v="МВ 6кВ"/>
    <s v="Сильный ветер, пурга с мокрым снегом"/>
    <n v="1.1000000000000001"/>
    <m/>
    <n v="1.1000000000000001"/>
    <s v="ПЭ"/>
    <n v="1991"/>
    <s v="ВЛ-6кВ"/>
    <m/>
    <d v="2013-11-29T00:00:00"/>
    <n v="100"/>
    <d v="2014-11-01T00:00:00"/>
    <n v="0"/>
    <m/>
    <s v="КП9"/>
    <m/>
    <m/>
    <m/>
    <m/>
    <m/>
    <m/>
  </r>
  <r>
    <x v="4"/>
    <x v="4"/>
    <s v="АБС-ЭН"/>
    <x v="111"/>
    <d v="1899-12-30T17:20:00"/>
    <d v="2014-05-04T00:00:00"/>
    <d v="1899-12-30T18:07:00"/>
    <d v="1899-12-30T00:47:00"/>
    <n v="18"/>
    <s v="МТЗ"/>
    <s v="АПВН, РПВУ"/>
    <x v="2"/>
    <s v="ВЛ 6кВ ф. №520-14"/>
    <x v="2"/>
    <x v="2"/>
    <s v="МВ 6кВ"/>
    <s v="Сильный ветер, пурга с мокрым снегом"/>
    <n v="2.2000000000000002"/>
    <m/>
    <n v="2.2000000000000002"/>
    <s v="ПЭ"/>
    <n v="1991"/>
    <s v="ВЛ-6кВ"/>
    <m/>
    <d v="2013-11-29T00:00:00"/>
    <n v="100"/>
    <d v="2014-11-01T00:00:00"/>
    <n v="0"/>
    <m/>
    <s v="КП9"/>
    <m/>
    <m/>
    <m/>
    <m/>
    <m/>
    <m/>
  </r>
  <r>
    <x v="4"/>
    <x v="4"/>
    <s v="АБС-ЭН"/>
    <x v="111"/>
    <d v="1899-12-30T14:14:00"/>
    <d v="2014-05-04T00:00:00"/>
    <d v="1899-12-30T14:14:00"/>
    <d v="1899-12-30T00:00:00"/>
    <n v="41"/>
    <s v="ТО"/>
    <s v="АПВУ"/>
    <x v="2"/>
    <s v="ВЛ 6кВ ф.№33-4,8"/>
    <x v="2"/>
    <x v="2"/>
    <s v="МВ 6кВ"/>
    <s v="Сильный ветер, пурга с мокрым снегом"/>
    <n v="0.92"/>
    <n v="0.34"/>
    <n v="1.26"/>
    <s v="ПЭ"/>
    <n v="1992"/>
    <s v="ВЛ-6кВ"/>
    <m/>
    <d v="2014-04-29T00:00:00"/>
    <n v="100"/>
    <d v="2015-04-01T00:00:00"/>
    <n v="0"/>
    <m/>
    <s v="КП9"/>
    <m/>
    <m/>
    <m/>
    <m/>
    <m/>
    <m/>
  </r>
  <r>
    <x v="4"/>
    <x v="4"/>
    <s v="АБС-ЭН"/>
    <x v="111"/>
    <d v="1899-12-30T17:15:00"/>
    <d v="2014-05-04T00:00:00"/>
    <d v="1899-12-30T17:15:00"/>
    <d v="1899-12-30T00:00:00"/>
    <n v="23"/>
    <s v="ТО"/>
    <s v="АПВУ"/>
    <x v="2"/>
    <s v="ВЛ 6кВ ф.№33-08"/>
    <x v="2"/>
    <x v="2"/>
    <s v="МВ 6кВ"/>
    <s v="МВ 6кВ"/>
    <n v="0.43"/>
    <m/>
    <n v="0.43"/>
    <s v="ПЭ"/>
    <n v="1992"/>
    <s v="ВЛ-6кВ"/>
    <m/>
    <d v="2013-03-10T00:00:00"/>
    <n v="100"/>
    <d v="2014-06-01T00:00:00"/>
    <n v="0"/>
    <m/>
    <s v="КП9"/>
    <m/>
    <m/>
    <m/>
    <m/>
    <m/>
    <m/>
  </r>
  <r>
    <x v="4"/>
    <x v="4"/>
    <s v="АБС-ЭН"/>
    <x v="111"/>
    <d v="1899-12-30T17:15:00"/>
    <d v="2014-05-04T00:00:00"/>
    <d v="1899-12-30T19:15:00"/>
    <d v="1899-12-30T02:00:00"/>
    <n v="18"/>
    <s v="ТО"/>
    <s v="АПВН, РПВУ"/>
    <x v="2"/>
    <s v="ВЛ 6кВ ф.№33-04"/>
    <x v="2"/>
    <x v="2"/>
    <s v="МВ 6кВ"/>
    <s v="Сильный ветер, пурга с мокрым снегом, перевод на ф.№16"/>
    <n v="13.2"/>
    <n v="2.8"/>
    <n v="16"/>
    <s v="ПЭ"/>
    <n v="1992"/>
    <s v="ВЛ-6кВ"/>
    <m/>
    <d v="2013-03-10T00:00:00"/>
    <n v="100"/>
    <d v="2014-06-01T00:00:00"/>
    <n v="0"/>
    <m/>
    <s v="КП9"/>
    <m/>
    <m/>
    <m/>
    <m/>
    <m/>
    <m/>
  </r>
  <r>
    <x v="4"/>
    <x v="4"/>
    <s v="АБС-ЭН"/>
    <x v="111"/>
    <d v="1899-12-30T17:18:00"/>
    <d v="2014-05-04T00:00:00"/>
    <d v="1899-12-30T18:10:00"/>
    <d v="1899-12-30T00:52:00"/>
    <n v="28"/>
    <s v="ТО, МТЗ"/>
    <s v="АПВУ"/>
    <x v="2"/>
    <s v="ВЛ 6кВ ф.№08-15"/>
    <x v="2"/>
    <x v="2"/>
    <s v="МВ 6кВ"/>
    <s v="Сильный ветер, пурга с мокрым снегом, схлест проводов 6кВ оп.4-6"/>
    <n v="23.93"/>
    <m/>
    <n v="23.93"/>
    <s v="ПЭ"/>
    <n v="2009"/>
    <s v="ВЛ-6кВ"/>
    <m/>
    <d v="2013-07-08T00:00:00"/>
    <n v="100"/>
    <d v="2014-07-01T00:00:00"/>
    <n v="0"/>
    <m/>
    <s v="КП9"/>
    <m/>
    <m/>
    <m/>
    <m/>
    <m/>
    <m/>
  </r>
  <r>
    <x v="4"/>
    <x v="4"/>
    <s v="АБС-ЭН"/>
    <x v="111"/>
    <d v="1899-12-30T17:20:00"/>
    <d v="2014-05-04T00:00:00"/>
    <d v="1899-12-30T17:56:00"/>
    <d v="1899-12-30T00:36:00"/>
    <n v="16"/>
    <s v="ТО"/>
    <s v="АПВН, РПВУ"/>
    <x v="2"/>
    <s v="ВЛ 6кВ ф.№04-16"/>
    <x v="2"/>
    <x v="2"/>
    <s v="МВ 6кВ"/>
    <s v="Сильный ветер, пурга с мокрым снегом"/>
    <n v="2.12"/>
    <m/>
    <n v="2.12"/>
    <s v="ПЭ"/>
    <n v="1989"/>
    <s v="ВЛ-6кВ"/>
    <m/>
    <d v="2013-05-26T00:00:00"/>
    <n v="100"/>
    <d v="2014-05-26T00:00:00"/>
    <n v="0"/>
    <m/>
    <s v="КП9"/>
    <m/>
    <m/>
    <m/>
    <m/>
    <m/>
    <m/>
  </r>
  <r>
    <x v="4"/>
    <x v="4"/>
    <s v="АБС-ЭН"/>
    <x v="111"/>
    <d v="1899-12-30T17:20:00"/>
    <d v="2014-05-04T00:00:00"/>
    <d v="1899-12-30T17:20:00"/>
    <d v="1899-12-30T00:00:00"/>
    <n v="39"/>
    <s v="ТО"/>
    <s v="АПВУ"/>
    <x v="2"/>
    <s v="ВЛ 6кВ ф.№10-11"/>
    <x v="2"/>
    <x v="2"/>
    <s v="МВ 6кВ"/>
    <s v="Сильный ветер, пурга с мокрым снегом"/>
    <n v="7.33"/>
    <n v="2.08"/>
    <n v="9.41"/>
    <s v="ПЭ"/>
    <n v="2010"/>
    <s v="ВЛ-6кВ"/>
    <m/>
    <d v="2014-04-13T00:00:00"/>
    <n v="100"/>
    <d v="2015-04-03T00:00:00"/>
    <n v="0"/>
    <m/>
    <s v="КП9"/>
    <m/>
    <m/>
    <m/>
    <m/>
    <m/>
    <m/>
  </r>
  <r>
    <x v="4"/>
    <x v="4"/>
    <s v="АБС-ЭН"/>
    <x v="112"/>
    <m/>
    <m/>
    <m/>
    <m/>
    <m/>
    <m/>
    <m/>
    <x v="4"/>
    <m/>
    <x v="3"/>
    <x v="8"/>
    <m/>
    <m/>
    <m/>
    <m/>
    <m/>
    <m/>
    <m/>
    <m/>
    <m/>
    <m/>
    <m/>
    <m/>
    <m/>
    <m/>
    <m/>
    <m/>
    <m/>
    <s v="Нарушений не было"/>
    <m/>
    <m/>
    <m/>
  </r>
  <r>
    <x v="4"/>
    <x v="4"/>
    <s v="АБС-ЭН"/>
    <x v="113"/>
    <m/>
    <m/>
    <m/>
    <m/>
    <m/>
    <m/>
    <m/>
    <x v="4"/>
    <m/>
    <x v="3"/>
    <x v="8"/>
    <m/>
    <m/>
    <m/>
    <m/>
    <m/>
    <m/>
    <m/>
    <m/>
    <m/>
    <m/>
    <m/>
    <m/>
    <m/>
    <m/>
    <m/>
    <m/>
    <m/>
    <s v="Нарушений не было"/>
    <m/>
    <m/>
    <m/>
  </r>
  <r>
    <x v="4"/>
    <x v="4"/>
    <s v="АБС-ЭН"/>
    <x v="114"/>
    <m/>
    <m/>
    <m/>
    <m/>
    <m/>
    <m/>
    <m/>
    <x v="4"/>
    <m/>
    <x v="3"/>
    <x v="8"/>
    <m/>
    <m/>
    <m/>
    <m/>
    <m/>
    <m/>
    <m/>
    <m/>
    <m/>
    <m/>
    <m/>
    <m/>
    <m/>
    <m/>
    <m/>
    <m/>
    <m/>
    <s v="Нарушений не было"/>
    <m/>
    <m/>
    <m/>
  </r>
  <r>
    <x v="4"/>
    <x v="4"/>
    <s v="АБС-ЭН"/>
    <x v="115"/>
    <d v="1899-12-30T19:38:00"/>
    <d v="2014-05-08T00:00:00"/>
    <d v="1899-12-30T21:05:00"/>
    <d v="1899-12-30T01:17:00"/>
    <n v="19"/>
    <m/>
    <m/>
    <x v="0"/>
    <m/>
    <x v="5"/>
    <x v="9"/>
    <s v="К-82,83"/>
    <s v="По повышенному напряжению"/>
    <n v="6.4"/>
    <m/>
    <n v="6.4"/>
    <s v="ПЭ"/>
    <n v="2008"/>
    <s v="КТП 6/0,4"/>
    <m/>
    <d v="2013-12-21T00:00:00"/>
    <n v="100"/>
    <d v="2014-12-01T00:00:00"/>
    <n v="0"/>
    <m/>
    <s v="КП24"/>
    <m/>
    <m/>
    <m/>
    <m/>
    <m/>
    <m/>
  </r>
  <r>
    <x v="4"/>
    <x v="4"/>
    <s v="АБС-ЭН"/>
    <x v="116"/>
    <m/>
    <m/>
    <m/>
    <m/>
    <m/>
    <m/>
    <m/>
    <x v="4"/>
    <m/>
    <x v="3"/>
    <x v="8"/>
    <m/>
    <m/>
    <m/>
    <m/>
    <m/>
    <m/>
    <m/>
    <m/>
    <m/>
    <m/>
    <m/>
    <m/>
    <m/>
    <m/>
    <m/>
    <m/>
    <m/>
    <s v="Нарушений не было"/>
    <m/>
    <m/>
    <m/>
  </r>
  <r>
    <x v="4"/>
    <x v="4"/>
    <s v="АБС-ЭН"/>
    <x v="117"/>
    <d v="1899-12-30T04:47:00"/>
    <d v="2014-05-10T00:00:00"/>
    <d v="1899-12-30T04:47:00"/>
    <d v="1899-12-30T00:00:00"/>
    <n v="11"/>
    <s v="ТО"/>
    <s v="АПВУ"/>
    <x v="2"/>
    <s v="ВЛ-6кВ ф.№324-*04"/>
    <x v="2"/>
    <x v="2"/>
    <s v="МВ 6кВ"/>
    <s v="Падение сухого дерева на провода ВЛ отп. К-797 в пролете опор № 4-5"/>
    <n v="0.2"/>
    <n v="0.6"/>
    <n v="0.8"/>
    <s v="ПЭ"/>
    <n v="1989"/>
    <s v="ВЛ-6кВ"/>
    <m/>
    <d v="2013-08-02T00:00:00"/>
    <n v="100"/>
    <d v="2014-08-01T00:00:00"/>
    <n v="0"/>
    <m/>
    <s v="КП19"/>
    <m/>
    <m/>
    <m/>
    <m/>
    <m/>
    <m/>
  </r>
  <r>
    <x v="4"/>
    <x v="4"/>
    <s v="АБС-ЭН"/>
    <x v="118"/>
    <m/>
    <m/>
    <m/>
    <m/>
    <m/>
    <m/>
    <m/>
    <x v="4"/>
    <m/>
    <x v="3"/>
    <x v="8"/>
    <m/>
    <m/>
    <m/>
    <m/>
    <m/>
    <m/>
    <m/>
    <m/>
    <m/>
    <m/>
    <m/>
    <m/>
    <m/>
    <m/>
    <m/>
    <m/>
    <m/>
    <s v="Нарушений не было"/>
    <m/>
    <m/>
    <m/>
  </r>
  <r>
    <x v="4"/>
    <x v="4"/>
    <s v="АБС-ЭН"/>
    <x v="119"/>
    <d v="1899-12-30T06:11:00"/>
    <d v="2014-05-12T00:00:00"/>
    <d v="1899-12-30T06:16:00"/>
    <d v="1899-12-30T00:05:00"/>
    <n v="19"/>
    <m/>
    <m/>
    <x v="5"/>
    <s v="пс 110-35/6Кв кРАСНОЛЕНИНСКАЯ1сш 35Кв"/>
    <x v="1"/>
    <x v="2"/>
    <s v="К-82,83"/>
    <s v="Повышение напряжения в сети Тюменьэнерго"/>
    <n v="5.6"/>
    <n v="5.6"/>
    <n v="11.2"/>
    <s v="ПЭ"/>
    <n v="2008"/>
    <s v="КТПН 6/0,4кВ"/>
    <m/>
    <d v="2013-12-21T00:00:00"/>
    <n v="100"/>
    <d v="2014-12-01T00:00:00"/>
    <n v="0"/>
    <m/>
    <s v="КП18"/>
    <m/>
    <m/>
    <m/>
    <m/>
    <m/>
    <m/>
  </r>
  <r>
    <x v="4"/>
    <x v="4"/>
    <s v="АБС-ЭН"/>
    <x v="119"/>
    <d v="1899-12-30T21:40:00"/>
    <d v="2014-05-12T00:00:00"/>
    <d v="1899-12-30T00:06:00"/>
    <d v="1899-12-30T02:09:00"/>
    <n v="7"/>
    <s v="ТО"/>
    <s v="АПВН, РПВН"/>
    <x v="2"/>
    <s v="ВЛ 6кВ № 377-18"/>
    <x v="2"/>
    <x v="2"/>
    <s v="МВ 6кВ"/>
    <s v="Сильный ветер. Падение дерева на ВЛ 6кВ в пролете оп. № 47-48; Разрушение изолятора ф.С оп.№47. Посадка напряжения по 2СШ"/>
    <n v="2.4"/>
    <m/>
    <n v="2.4"/>
    <s v="ПЭ"/>
    <n v="1989"/>
    <s v="ВЛ-6кВ"/>
    <m/>
    <d v="2013-03-03T00:00:00"/>
    <n v="100"/>
    <m/>
    <n v="0"/>
    <m/>
    <s v="КП19"/>
    <m/>
    <m/>
    <m/>
    <m/>
    <m/>
    <m/>
  </r>
  <r>
    <x v="4"/>
    <x v="4"/>
    <s v="АБС-ЭН"/>
    <x v="120"/>
    <m/>
    <m/>
    <m/>
    <m/>
    <m/>
    <m/>
    <m/>
    <x v="4"/>
    <m/>
    <x v="3"/>
    <x v="8"/>
    <m/>
    <m/>
    <m/>
    <m/>
    <m/>
    <m/>
    <m/>
    <m/>
    <m/>
    <m/>
    <m/>
    <m/>
    <m/>
    <m/>
    <m/>
    <m/>
    <m/>
    <s v="Нарушений не было"/>
    <m/>
    <m/>
    <m/>
  </r>
  <r>
    <x v="4"/>
    <x v="4"/>
    <s v="АБС-ЭН"/>
    <x v="121"/>
    <d v="1899-12-30T17:27:00"/>
    <d v="2014-05-14T00:00:00"/>
    <d v="1899-12-30T19:26:00"/>
    <d v="1899-12-30T02:09:00"/>
    <n v="5"/>
    <m/>
    <m/>
    <x v="0"/>
    <s v="ВЛ 6кВ ф.289-16"/>
    <x v="2"/>
    <x v="2"/>
    <s v="МВ 6кВ"/>
    <s v="Излом трубы привода ЛР 6кВ К-288 оп.№3 в месте сварки"/>
    <n v="0.9"/>
    <m/>
    <n v="0.9"/>
    <s v="Р"/>
    <n v="1989"/>
    <s v="ВЛ-6кВ"/>
    <m/>
    <d v="2013-07-26T00:00:00"/>
    <n v="100"/>
    <d v="2014-01-05T00:00:00"/>
    <n v="0"/>
    <m/>
    <s v="КП23"/>
    <m/>
    <m/>
    <m/>
    <m/>
    <m/>
    <m/>
  </r>
  <r>
    <x v="4"/>
    <x v="4"/>
    <s v="АБС-ЭН"/>
    <x v="122"/>
    <d v="1899-12-30T20:30:00"/>
    <d v="2014-05-15T00:00:00"/>
    <d v="1899-12-30T21:18:00"/>
    <d v="1899-12-30T00:48:00"/>
    <n v="15"/>
    <s v="ГЗ"/>
    <m/>
    <x v="0"/>
    <s v="1Т"/>
    <x v="0"/>
    <x v="6"/>
    <s v="МВ 6, 35 кВ"/>
    <s v="Внутреннее повреждение трансформатора"/>
    <n v="1.24"/>
    <n v="1.1000000000000001"/>
    <n v="2.34"/>
    <s v="Т"/>
    <n v="1990"/>
    <s v="ПС 35/6 кВ"/>
    <m/>
    <d v="2013-09-05T00:00:00"/>
    <n v="100"/>
    <d v="2014-02-21T00:00:00"/>
    <n v="0"/>
    <m/>
    <s v="КП23"/>
    <m/>
    <m/>
    <m/>
    <m/>
    <m/>
    <m/>
  </r>
  <r>
    <x v="4"/>
    <x v="4"/>
    <s v="АБС-ЭН"/>
    <x v="123"/>
    <d v="1899-12-30T15:57:00"/>
    <d v="2014-05-16T00:00:00"/>
    <d v="1899-12-30T16:27:00"/>
    <d v="1899-12-30T00:30:00"/>
    <n v="64"/>
    <m/>
    <m/>
    <x v="5"/>
    <s v="ПС 110/35/6 кВ &quot;Ем-Еговская&quot;"/>
    <x v="1"/>
    <x v="0"/>
    <m/>
    <s v="Повышение напряжения в сети Тюменьэнерго"/>
    <n v="11.5"/>
    <m/>
    <n v="11.5"/>
    <s v="ПЭ"/>
    <n v="1993"/>
    <s v="ПС 35/6 кВ"/>
    <m/>
    <d v="2014-02-02T00:00:00"/>
    <n v="100"/>
    <d v="2015-02-01T00:00:00"/>
    <n v="0"/>
    <m/>
    <s v="КП18"/>
    <m/>
    <m/>
    <m/>
    <m/>
    <m/>
    <m/>
  </r>
  <r>
    <x v="4"/>
    <x v="4"/>
    <s v="АБС-ЭН"/>
    <x v="16"/>
    <m/>
    <m/>
    <m/>
    <m/>
    <m/>
    <m/>
    <m/>
    <x v="4"/>
    <m/>
    <x v="3"/>
    <x v="8"/>
    <m/>
    <m/>
    <m/>
    <m/>
    <m/>
    <m/>
    <m/>
    <m/>
    <m/>
    <m/>
    <m/>
    <m/>
    <m/>
    <m/>
    <m/>
    <m/>
    <m/>
    <s v="Нарушений не было"/>
    <m/>
    <m/>
    <m/>
  </r>
  <r>
    <x v="4"/>
    <x v="4"/>
    <s v="АБС-ЭН"/>
    <x v="326"/>
    <d v="1899-12-30T05:33:00"/>
    <d v="2014-05-18T00:00:00"/>
    <d v="1899-12-30T06:30:00"/>
    <d v="1899-12-30T00:57:00"/>
    <n v="4"/>
    <m/>
    <m/>
    <x v="5"/>
    <s v="ПС 110/35/6 кВ &quot;Ем-Еговская&quot;"/>
    <x v="1"/>
    <x v="0"/>
    <m/>
    <s v="Повышение напряжения в сети Тюменьэнерго"/>
    <n v="1.1000000000000001"/>
    <m/>
    <n v="1.1000000000000001"/>
    <m/>
    <m/>
    <m/>
    <m/>
    <m/>
    <m/>
    <m/>
    <m/>
    <m/>
    <s v="КП18"/>
    <m/>
    <m/>
    <m/>
    <m/>
    <m/>
    <m/>
  </r>
  <r>
    <x v="4"/>
    <x v="4"/>
    <s v="АБС-ЭН"/>
    <x v="327"/>
    <d v="1899-12-30T06:52:00"/>
    <d v="2014-05-19T00:00:00"/>
    <d v="1899-12-30T07:08:00"/>
    <d v="1899-12-30T00:16:00"/>
    <n v="3"/>
    <m/>
    <m/>
    <x v="5"/>
    <s v="ПС 110/35/6 кВ &quot;Ем-Еговская&quot;"/>
    <x v="1"/>
    <x v="0"/>
    <m/>
    <s v="Повышение напряжения в сети Тюменьэнерго"/>
    <n v="0.14000000000000001"/>
    <n v="0.11"/>
    <n v="0.25"/>
    <m/>
    <m/>
    <m/>
    <m/>
    <m/>
    <m/>
    <m/>
    <m/>
    <m/>
    <s v="КП18"/>
    <m/>
    <m/>
    <m/>
    <m/>
    <m/>
    <m/>
  </r>
  <r>
    <x v="4"/>
    <x v="4"/>
    <s v="АБС-ЭН"/>
    <x v="327"/>
    <d v="1899-12-30T10:20:00"/>
    <d v="2014-05-19T00:00:00"/>
    <d v="1899-12-30T11:22:00"/>
    <d v="1899-12-30T01:02:00"/>
    <n v="69"/>
    <m/>
    <m/>
    <x v="5"/>
    <s v="ПС 110/35/6 кВ &quot;Ем-Еговская&quot;"/>
    <x v="1"/>
    <x v="0"/>
    <m/>
    <s v="Повышение напряжения в сети Тюменьэнерго"/>
    <n v="1.8"/>
    <n v="1.35"/>
    <n v="3.1500000000000004"/>
    <m/>
    <m/>
    <m/>
    <m/>
    <m/>
    <m/>
    <m/>
    <m/>
    <m/>
    <s v="КП18"/>
    <m/>
    <m/>
    <m/>
    <m/>
    <m/>
    <m/>
  </r>
  <r>
    <x v="4"/>
    <x v="4"/>
    <s v="АБС-ЭН"/>
    <x v="124"/>
    <m/>
    <m/>
    <m/>
    <m/>
    <m/>
    <m/>
    <m/>
    <x v="4"/>
    <m/>
    <x v="3"/>
    <x v="8"/>
    <m/>
    <m/>
    <m/>
    <m/>
    <m/>
    <m/>
    <m/>
    <m/>
    <m/>
    <m/>
    <m/>
    <m/>
    <m/>
    <m/>
    <m/>
    <m/>
    <m/>
    <s v="Нарушений не было"/>
    <m/>
    <m/>
    <m/>
  </r>
  <r>
    <x v="4"/>
    <x v="4"/>
    <s v="АБС-ЭН"/>
    <x v="328"/>
    <m/>
    <m/>
    <m/>
    <m/>
    <m/>
    <m/>
    <m/>
    <x v="4"/>
    <m/>
    <x v="3"/>
    <x v="8"/>
    <m/>
    <m/>
    <m/>
    <m/>
    <m/>
    <m/>
    <m/>
    <m/>
    <m/>
    <m/>
    <m/>
    <m/>
    <m/>
    <m/>
    <m/>
    <m/>
    <m/>
    <s v="Нарушений не было"/>
    <m/>
    <m/>
    <m/>
  </r>
  <r>
    <x v="4"/>
    <x v="4"/>
    <s v="АБС-ЭН"/>
    <x v="329"/>
    <m/>
    <m/>
    <m/>
    <m/>
    <m/>
    <m/>
    <m/>
    <x v="4"/>
    <m/>
    <x v="3"/>
    <x v="8"/>
    <m/>
    <m/>
    <m/>
    <m/>
    <m/>
    <m/>
    <m/>
    <m/>
    <m/>
    <m/>
    <m/>
    <m/>
    <m/>
    <m/>
    <m/>
    <m/>
    <m/>
    <s v="Нарушений не было"/>
    <m/>
    <m/>
    <m/>
  </r>
  <r>
    <x v="4"/>
    <x v="4"/>
    <s v="АБС-ЭН"/>
    <x v="17"/>
    <m/>
    <m/>
    <m/>
    <m/>
    <m/>
    <m/>
    <m/>
    <x v="4"/>
    <m/>
    <x v="3"/>
    <x v="8"/>
    <m/>
    <m/>
    <m/>
    <m/>
    <m/>
    <m/>
    <m/>
    <m/>
    <m/>
    <m/>
    <m/>
    <m/>
    <m/>
    <m/>
    <m/>
    <m/>
    <m/>
    <s v="Нарушений не было"/>
    <m/>
    <m/>
    <m/>
  </r>
  <r>
    <x v="4"/>
    <x v="4"/>
    <s v="АБС-ЭН"/>
    <x v="330"/>
    <m/>
    <m/>
    <m/>
    <m/>
    <m/>
    <m/>
    <m/>
    <x v="4"/>
    <m/>
    <x v="3"/>
    <x v="8"/>
    <m/>
    <m/>
    <m/>
    <m/>
    <m/>
    <m/>
    <m/>
    <m/>
    <m/>
    <m/>
    <m/>
    <m/>
    <m/>
    <m/>
    <m/>
    <m/>
    <m/>
    <s v="Нарушений не было"/>
    <m/>
    <m/>
    <m/>
  </r>
  <r>
    <x v="4"/>
    <x v="4"/>
    <s v="АБС-ЭН"/>
    <x v="331"/>
    <m/>
    <m/>
    <m/>
    <m/>
    <m/>
    <m/>
    <m/>
    <x v="4"/>
    <m/>
    <x v="3"/>
    <x v="8"/>
    <m/>
    <m/>
    <m/>
    <m/>
    <m/>
    <m/>
    <m/>
    <m/>
    <m/>
    <m/>
    <m/>
    <m/>
    <m/>
    <m/>
    <m/>
    <m/>
    <m/>
    <s v="Нарушений не было"/>
    <m/>
    <m/>
    <m/>
  </r>
  <r>
    <x v="4"/>
    <x v="4"/>
    <s v="АБС-ЭН"/>
    <x v="125"/>
    <m/>
    <m/>
    <m/>
    <m/>
    <m/>
    <m/>
    <m/>
    <x v="4"/>
    <m/>
    <x v="3"/>
    <x v="8"/>
    <m/>
    <m/>
    <m/>
    <m/>
    <m/>
    <m/>
    <m/>
    <m/>
    <m/>
    <m/>
    <m/>
    <m/>
    <m/>
    <m/>
    <m/>
    <m/>
    <m/>
    <s v="Нарушений не было"/>
    <m/>
    <m/>
    <m/>
  </r>
  <r>
    <x v="4"/>
    <x v="4"/>
    <s v="АБС-ЭН"/>
    <x v="126"/>
    <m/>
    <m/>
    <m/>
    <m/>
    <m/>
    <m/>
    <m/>
    <x v="4"/>
    <m/>
    <x v="3"/>
    <x v="8"/>
    <m/>
    <m/>
    <m/>
    <m/>
    <m/>
    <m/>
    <m/>
    <m/>
    <m/>
    <m/>
    <m/>
    <m/>
    <m/>
    <m/>
    <m/>
    <m/>
    <m/>
    <s v="Нарушений не было"/>
    <m/>
    <m/>
    <m/>
  </r>
  <r>
    <x v="4"/>
    <x v="4"/>
    <s v="АБС-ЭН"/>
    <x v="127"/>
    <m/>
    <m/>
    <m/>
    <m/>
    <m/>
    <m/>
    <m/>
    <x v="4"/>
    <m/>
    <x v="3"/>
    <x v="8"/>
    <m/>
    <m/>
    <m/>
    <m/>
    <m/>
    <m/>
    <m/>
    <m/>
    <m/>
    <m/>
    <m/>
    <m/>
    <m/>
    <m/>
    <m/>
    <m/>
    <m/>
    <s v="Нарушений не было"/>
    <m/>
    <m/>
    <m/>
  </r>
  <r>
    <x v="4"/>
    <x v="4"/>
    <s v="АБС-ЭН"/>
    <x v="128"/>
    <m/>
    <m/>
    <m/>
    <m/>
    <m/>
    <m/>
    <m/>
    <x v="4"/>
    <m/>
    <x v="3"/>
    <x v="8"/>
    <m/>
    <m/>
    <m/>
    <m/>
    <m/>
    <m/>
    <m/>
    <m/>
    <m/>
    <m/>
    <m/>
    <m/>
    <m/>
    <m/>
    <m/>
    <m/>
    <m/>
    <s v="Нарушений не было"/>
    <m/>
    <m/>
    <m/>
  </r>
  <r>
    <x v="4"/>
    <x v="4"/>
    <s v="АБС-ЭН"/>
    <x v="129"/>
    <m/>
    <m/>
    <m/>
    <m/>
    <m/>
    <m/>
    <m/>
    <x v="4"/>
    <m/>
    <x v="3"/>
    <x v="8"/>
    <m/>
    <m/>
    <m/>
    <m/>
    <m/>
    <m/>
    <m/>
    <m/>
    <m/>
    <m/>
    <m/>
    <m/>
    <m/>
    <m/>
    <m/>
    <m/>
    <m/>
    <s v="Нарушений не было"/>
    <m/>
    <m/>
    <m/>
  </r>
  <r>
    <x v="4"/>
    <x v="4"/>
    <s v="АБС-ЭН"/>
    <x v="130"/>
    <m/>
    <m/>
    <m/>
    <m/>
    <m/>
    <m/>
    <m/>
    <x v="4"/>
    <m/>
    <x v="3"/>
    <x v="8"/>
    <m/>
    <m/>
    <m/>
    <m/>
    <m/>
    <m/>
    <m/>
    <m/>
    <m/>
    <m/>
    <m/>
    <m/>
    <m/>
    <m/>
    <m/>
    <m/>
    <m/>
    <s v="Нарушений не было"/>
    <m/>
    <m/>
    <m/>
  </r>
  <r>
    <x v="5"/>
    <x v="4"/>
    <s v="АБС-ЭН"/>
    <x v="131"/>
    <m/>
    <m/>
    <m/>
    <m/>
    <m/>
    <m/>
    <m/>
    <x v="4"/>
    <m/>
    <x v="3"/>
    <x v="8"/>
    <m/>
    <m/>
    <m/>
    <m/>
    <m/>
    <m/>
    <m/>
    <m/>
    <m/>
    <m/>
    <m/>
    <m/>
    <m/>
    <m/>
    <m/>
    <m/>
    <m/>
    <s v="Нарушений не было"/>
    <m/>
    <m/>
    <m/>
  </r>
  <r>
    <x v="5"/>
    <x v="4"/>
    <s v="АБС-ЭН"/>
    <x v="132"/>
    <m/>
    <m/>
    <m/>
    <m/>
    <m/>
    <m/>
    <m/>
    <x v="4"/>
    <m/>
    <x v="3"/>
    <x v="8"/>
    <m/>
    <m/>
    <m/>
    <m/>
    <m/>
    <m/>
    <m/>
    <m/>
    <m/>
    <m/>
    <m/>
    <m/>
    <m/>
    <m/>
    <m/>
    <m/>
    <m/>
    <s v="Нарушений не было"/>
    <m/>
    <m/>
    <m/>
  </r>
  <r>
    <x v="5"/>
    <x v="4"/>
    <s v="АБС-ЭН"/>
    <x v="133"/>
    <m/>
    <m/>
    <m/>
    <m/>
    <m/>
    <m/>
    <m/>
    <x v="4"/>
    <m/>
    <x v="3"/>
    <x v="8"/>
    <m/>
    <m/>
    <m/>
    <m/>
    <m/>
    <m/>
    <m/>
    <m/>
    <m/>
    <m/>
    <m/>
    <m/>
    <m/>
    <m/>
    <m/>
    <m/>
    <m/>
    <s v="Нарушений не было"/>
    <m/>
    <m/>
    <m/>
  </r>
  <r>
    <x v="5"/>
    <x v="4"/>
    <s v="АБС-ЭН"/>
    <x v="134"/>
    <m/>
    <m/>
    <m/>
    <m/>
    <m/>
    <m/>
    <m/>
    <x v="4"/>
    <m/>
    <x v="3"/>
    <x v="8"/>
    <m/>
    <m/>
    <m/>
    <m/>
    <m/>
    <m/>
    <m/>
    <m/>
    <m/>
    <m/>
    <m/>
    <m/>
    <m/>
    <m/>
    <m/>
    <m/>
    <m/>
    <s v="Нарушений не было"/>
    <m/>
    <m/>
    <m/>
  </r>
  <r>
    <x v="5"/>
    <x v="4"/>
    <s v="АБС-ЭН"/>
    <x v="135"/>
    <m/>
    <m/>
    <m/>
    <m/>
    <m/>
    <m/>
    <m/>
    <x v="4"/>
    <m/>
    <x v="3"/>
    <x v="8"/>
    <m/>
    <m/>
    <m/>
    <m/>
    <m/>
    <m/>
    <m/>
    <m/>
    <m/>
    <m/>
    <m/>
    <m/>
    <m/>
    <m/>
    <m/>
    <m/>
    <m/>
    <s v="Нарушений не было"/>
    <m/>
    <m/>
    <m/>
  </r>
  <r>
    <x v="5"/>
    <x v="4"/>
    <s v="АБС-ЭН"/>
    <x v="136"/>
    <m/>
    <m/>
    <m/>
    <m/>
    <m/>
    <m/>
    <m/>
    <x v="4"/>
    <m/>
    <x v="3"/>
    <x v="8"/>
    <m/>
    <m/>
    <m/>
    <m/>
    <m/>
    <m/>
    <m/>
    <m/>
    <m/>
    <m/>
    <m/>
    <m/>
    <m/>
    <m/>
    <m/>
    <m/>
    <m/>
    <s v="Нарушений не было"/>
    <m/>
    <m/>
    <m/>
  </r>
  <r>
    <x v="5"/>
    <x v="4"/>
    <s v="АБС-ЭН"/>
    <x v="137"/>
    <m/>
    <m/>
    <m/>
    <m/>
    <m/>
    <m/>
    <m/>
    <x v="4"/>
    <m/>
    <x v="3"/>
    <x v="8"/>
    <m/>
    <m/>
    <m/>
    <m/>
    <m/>
    <m/>
    <m/>
    <m/>
    <m/>
    <m/>
    <m/>
    <m/>
    <m/>
    <m/>
    <m/>
    <m/>
    <m/>
    <s v="Нарушений не было"/>
    <m/>
    <m/>
    <m/>
  </r>
  <r>
    <x v="5"/>
    <x v="4"/>
    <s v="АБС-ЭН"/>
    <x v="138"/>
    <m/>
    <m/>
    <m/>
    <m/>
    <m/>
    <m/>
    <m/>
    <x v="4"/>
    <m/>
    <x v="3"/>
    <x v="8"/>
    <m/>
    <m/>
    <m/>
    <m/>
    <m/>
    <m/>
    <m/>
    <m/>
    <m/>
    <m/>
    <m/>
    <m/>
    <m/>
    <m/>
    <m/>
    <m/>
    <m/>
    <s v="Нарушений не было"/>
    <m/>
    <m/>
    <m/>
  </r>
  <r>
    <x v="5"/>
    <x v="4"/>
    <s v="АБС-ЭН"/>
    <x v="332"/>
    <m/>
    <m/>
    <m/>
    <m/>
    <m/>
    <m/>
    <m/>
    <x v="4"/>
    <m/>
    <x v="3"/>
    <x v="8"/>
    <m/>
    <m/>
    <m/>
    <m/>
    <m/>
    <m/>
    <m/>
    <m/>
    <m/>
    <m/>
    <m/>
    <m/>
    <m/>
    <m/>
    <m/>
    <m/>
    <m/>
    <s v="Нарушений не было"/>
    <m/>
    <m/>
    <m/>
  </r>
  <r>
    <x v="5"/>
    <x v="4"/>
    <s v="АБС-ЭН"/>
    <x v="333"/>
    <m/>
    <m/>
    <m/>
    <m/>
    <m/>
    <m/>
    <m/>
    <x v="4"/>
    <m/>
    <x v="3"/>
    <x v="8"/>
    <m/>
    <m/>
    <m/>
    <m/>
    <m/>
    <m/>
    <m/>
    <m/>
    <m/>
    <m/>
    <m/>
    <m/>
    <m/>
    <m/>
    <m/>
    <m/>
    <m/>
    <s v="Нарушений не было"/>
    <m/>
    <m/>
    <m/>
  </r>
  <r>
    <x v="5"/>
    <x v="4"/>
    <s v="АБС-ЭН"/>
    <x v="334"/>
    <m/>
    <m/>
    <m/>
    <m/>
    <m/>
    <m/>
    <m/>
    <x v="4"/>
    <m/>
    <x v="3"/>
    <x v="8"/>
    <m/>
    <m/>
    <m/>
    <m/>
    <m/>
    <m/>
    <m/>
    <m/>
    <m/>
    <m/>
    <m/>
    <m/>
    <m/>
    <m/>
    <m/>
    <m/>
    <m/>
    <s v="Нарушений не было"/>
    <m/>
    <m/>
    <m/>
  </r>
  <r>
    <x v="5"/>
    <x v="4"/>
    <s v="АБС-ЭН"/>
    <x v="18"/>
    <m/>
    <m/>
    <m/>
    <m/>
    <m/>
    <m/>
    <m/>
    <x v="4"/>
    <m/>
    <x v="3"/>
    <x v="8"/>
    <m/>
    <m/>
    <m/>
    <m/>
    <m/>
    <m/>
    <m/>
    <m/>
    <m/>
    <m/>
    <m/>
    <m/>
    <m/>
    <m/>
    <m/>
    <m/>
    <m/>
    <s v="Нарушений не было"/>
    <m/>
    <m/>
    <m/>
  </r>
  <r>
    <x v="5"/>
    <x v="4"/>
    <s v="АБС-ЭН"/>
    <x v="335"/>
    <m/>
    <m/>
    <m/>
    <m/>
    <m/>
    <m/>
    <m/>
    <x v="4"/>
    <m/>
    <x v="3"/>
    <x v="8"/>
    <m/>
    <m/>
    <m/>
    <m/>
    <m/>
    <m/>
    <m/>
    <m/>
    <m/>
    <m/>
    <m/>
    <m/>
    <m/>
    <m/>
    <m/>
    <m/>
    <m/>
    <s v="Нарушений не было"/>
    <m/>
    <m/>
    <m/>
  </r>
  <r>
    <x v="5"/>
    <x v="4"/>
    <s v="АБС-ЭН"/>
    <x v="139"/>
    <m/>
    <m/>
    <m/>
    <m/>
    <m/>
    <m/>
    <m/>
    <x v="4"/>
    <m/>
    <x v="3"/>
    <x v="8"/>
    <m/>
    <m/>
    <m/>
    <m/>
    <m/>
    <m/>
    <m/>
    <m/>
    <m/>
    <m/>
    <m/>
    <m/>
    <m/>
    <m/>
    <m/>
    <m/>
    <m/>
    <s v="Нарушений не было"/>
    <m/>
    <m/>
    <m/>
  </r>
  <r>
    <x v="5"/>
    <x v="4"/>
    <s v="АБС-ЭН"/>
    <x v="140"/>
    <d v="1899-12-30T18:29:00"/>
    <d v="2014-06-15T00:00:00"/>
    <d v="1899-12-30T19:15:00"/>
    <d v="1899-12-30T00:44:00"/>
    <n v="5"/>
    <s v="АО,ТО"/>
    <s v="АПВН, РПВУ"/>
    <x v="2"/>
    <s v="ПС К-578"/>
    <x v="2"/>
    <x v="2"/>
    <s v="яч.8"/>
    <s v="Порывистый ветер, высокая поросль на оптпайке К-571"/>
    <n v="0.63"/>
    <m/>
    <n v="0.63"/>
    <s v="ПЭ"/>
    <n v="1991"/>
    <s v="ВЛ 6кВ"/>
    <m/>
    <d v="2013-09-26T00:00:00"/>
    <n v="100"/>
    <m/>
    <n v="0"/>
    <m/>
    <s v="КП12"/>
    <m/>
    <m/>
    <m/>
    <m/>
    <m/>
    <m/>
  </r>
  <r>
    <x v="5"/>
    <x v="4"/>
    <s v="АБС-ЭН"/>
    <x v="140"/>
    <d v="1899-12-30T22:25:00"/>
    <d v="2014-06-15T00:00:00"/>
    <d v="1899-12-30T23:40:00"/>
    <d v="1899-12-30T01:15:00"/>
    <n v="8"/>
    <s v=" -"/>
    <s v="АПВН, РПВН"/>
    <x v="0"/>
    <s v="КТП К-3Б"/>
    <x v="5"/>
    <x v="6"/>
    <s v="ЛР-6кВ"/>
    <s v="Отгорел провод на ЛР-6 оп.4 отпайка К-3Б"/>
    <n v="5.6"/>
    <n v="5.36"/>
    <n v="10.96"/>
    <s v="Р"/>
    <n v="1992"/>
    <s v="ВЛ 6кВ"/>
    <m/>
    <d v="2013-09-14T00:00:00"/>
    <n v="100"/>
    <m/>
    <n v="0"/>
    <m/>
    <s v="КП6"/>
    <m/>
    <m/>
    <m/>
    <m/>
    <m/>
    <m/>
  </r>
  <r>
    <x v="5"/>
    <x v="4"/>
    <s v="АБС-ЭН"/>
    <x v="141"/>
    <d v="1899-12-30T13:11:00"/>
    <d v="2014-06-16T00:00:00"/>
    <d v="1899-12-30T13:16:00"/>
    <d v="1899-12-30T00:05:00"/>
    <n v="77"/>
    <s v="АО,ТО"/>
    <s v="АПВУ"/>
    <x v="2"/>
    <s v="ПС 110/35/6 Скважина"/>
    <x v="0"/>
    <x v="2"/>
    <s v="ВЛ-35 ДНС-12-2"/>
    <s v="Грозовое воздействие"/>
    <n v="1.2"/>
    <m/>
    <n v="1.2"/>
    <s v="ПЭ"/>
    <n v="1987"/>
    <s v="ВЛ 35кВ"/>
    <m/>
    <d v="2013-03-16T00:00:00"/>
    <n v="100"/>
    <m/>
    <n v="0"/>
    <m/>
    <s v="КП11"/>
    <m/>
    <m/>
    <m/>
    <m/>
    <m/>
    <m/>
  </r>
  <r>
    <x v="5"/>
    <x v="4"/>
    <s v="АБС-ЭН"/>
    <x v="141"/>
    <d v="1899-12-30T13:30:00"/>
    <d v="2014-06-16T00:00:00"/>
    <d v="1899-12-30T15:30:00"/>
    <d v="1899-12-30T00:15:00"/>
    <n v="549"/>
    <s v="АО"/>
    <s v="АПВН, РПВУ"/>
    <x v="2"/>
    <s v="ПС 110/35/6 Каменное"/>
    <x v="1"/>
    <x v="2"/>
    <s v="АО В-110 Красноленинская-Ендырская-1,2"/>
    <s v="Грозовое воздействие"/>
    <n v="82.61"/>
    <n v="429.8"/>
    <n v="512.41"/>
    <s v="ПЭ"/>
    <n v="2012"/>
    <s v="ВЛ 100кВ"/>
    <m/>
    <n v="2012"/>
    <n v="100"/>
    <m/>
    <n v="0"/>
    <m/>
    <s v="КП11"/>
    <m/>
    <m/>
    <m/>
    <m/>
    <m/>
    <m/>
  </r>
  <r>
    <x v="5"/>
    <x v="4"/>
    <s v="АБС-ЭН"/>
    <x v="141"/>
    <d v="1899-12-30T13:36:00"/>
    <d v="2014-06-16T00:00:00"/>
    <d v="1899-12-30T13:58:00"/>
    <d v="1899-12-30T00:22:00"/>
    <n v="647"/>
    <s v="АО"/>
    <s v="АПВН, РПВУ"/>
    <x v="2"/>
    <s v="ПС 110/35/6 ДНС-32"/>
    <x v="1"/>
    <x v="0"/>
    <s v="АО В-110 Красноленинская-Ендырская-1,2"/>
    <s v="Грозовое воздействие"/>
    <n v="43.11"/>
    <n v="30.97"/>
    <n v="74.08"/>
    <s v="ЗА"/>
    <n v="2012"/>
    <s v="ПС 110/35/6"/>
    <m/>
    <n v="2012"/>
    <n v="100"/>
    <m/>
    <n v="0"/>
    <m/>
    <s v="КП11"/>
    <m/>
    <m/>
    <m/>
    <m/>
    <m/>
    <m/>
  </r>
  <r>
    <x v="5"/>
    <x v="4"/>
    <s v="АБС-ЭН"/>
    <x v="142"/>
    <m/>
    <m/>
    <m/>
    <m/>
    <m/>
    <m/>
    <m/>
    <x v="4"/>
    <m/>
    <x v="3"/>
    <x v="8"/>
    <m/>
    <m/>
    <m/>
    <m/>
    <m/>
    <m/>
    <m/>
    <m/>
    <m/>
    <m/>
    <m/>
    <m/>
    <m/>
    <m/>
    <m/>
    <m/>
    <m/>
    <s v="Нарушений не было"/>
    <m/>
    <m/>
    <m/>
  </r>
  <r>
    <x v="5"/>
    <x v="4"/>
    <s v="АБС-ЭН"/>
    <x v="143"/>
    <m/>
    <m/>
    <m/>
    <m/>
    <m/>
    <m/>
    <m/>
    <x v="4"/>
    <m/>
    <x v="3"/>
    <x v="8"/>
    <m/>
    <m/>
    <m/>
    <m/>
    <m/>
    <m/>
    <m/>
    <m/>
    <m/>
    <m/>
    <m/>
    <m/>
    <m/>
    <m/>
    <m/>
    <m/>
    <m/>
    <s v="Нарушений не было"/>
    <m/>
    <m/>
    <m/>
  </r>
  <r>
    <x v="5"/>
    <x v="4"/>
    <s v="АБС-ЭН"/>
    <x v="144"/>
    <m/>
    <m/>
    <m/>
    <m/>
    <m/>
    <m/>
    <m/>
    <x v="4"/>
    <m/>
    <x v="3"/>
    <x v="8"/>
    <m/>
    <m/>
    <m/>
    <m/>
    <m/>
    <m/>
    <m/>
    <m/>
    <m/>
    <m/>
    <m/>
    <m/>
    <m/>
    <m/>
    <m/>
    <m/>
    <m/>
    <s v="Нарушений не было"/>
    <m/>
    <m/>
    <m/>
  </r>
  <r>
    <x v="5"/>
    <x v="4"/>
    <s v="АБС-ЭН"/>
    <x v="145"/>
    <d v="1899-12-30T07:15:00"/>
    <d v="2014-06-20T00:00:00"/>
    <d v="1899-12-30T07:17:00"/>
    <d v="1899-12-30T00:00:00"/>
    <n v="47"/>
    <s v="ТО"/>
    <s v="АПВУ"/>
    <x v="2"/>
    <s v="ПС 110/35/6 Скважина"/>
    <x v="0"/>
    <x v="2"/>
    <s v="ВЛ-35 ДНС-12-2"/>
    <s v="Сильный порывистый ветер"/>
    <n v="0.8"/>
    <n v="2.7"/>
    <n v="3.5"/>
    <s v="ПЭ"/>
    <n v="1987"/>
    <s v="ВЛ 6кВ"/>
    <m/>
    <d v="2013-03-16T00:00:00"/>
    <n v="100"/>
    <m/>
    <n v="0"/>
    <m/>
    <s v="КП13"/>
    <m/>
    <m/>
    <m/>
    <m/>
    <m/>
    <m/>
  </r>
  <r>
    <x v="5"/>
    <x v="4"/>
    <s v="АБС-ЭН"/>
    <x v="145"/>
    <d v="1899-12-30T08:15:00"/>
    <d v="2014-06-20T00:00:00"/>
    <d v="1899-12-30T08:37:00"/>
    <d v="1899-12-30T00:00:00"/>
    <n v="0"/>
    <s v="ТО"/>
    <s v="АПВУ"/>
    <x v="2"/>
    <s v="ВЛ 6кВ ф.№160-04"/>
    <x v="2"/>
    <x v="2"/>
    <s v="ВЛ 6кВ ф.№160-04"/>
    <s v="Сильный порывистый ветер"/>
    <m/>
    <m/>
    <m/>
    <s v="ПЭ"/>
    <m/>
    <m/>
    <m/>
    <m/>
    <m/>
    <m/>
    <m/>
    <m/>
    <s v="КП12"/>
    <m/>
    <m/>
    <m/>
    <m/>
    <m/>
    <m/>
  </r>
  <r>
    <x v="5"/>
    <x v="4"/>
    <s v="АБС-ЭН"/>
    <x v="146"/>
    <m/>
    <m/>
    <m/>
    <m/>
    <m/>
    <m/>
    <m/>
    <x v="4"/>
    <m/>
    <x v="3"/>
    <x v="8"/>
    <m/>
    <m/>
    <m/>
    <m/>
    <m/>
    <m/>
    <m/>
    <m/>
    <m/>
    <m/>
    <m/>
    <m/>
    <m/>
    <m/>
    <m/>
    <m/>
    <m/>
    <s v="Нарушений не было"/>
    <m/>
    <m/>
    <m/>
  </r>
  <r>
    <x v="5"/>
    <x v="4"/>
    <s v="АБС-ЭН"/>
    <x v="147"/>
    <m/>
    <m/>
    <m/>
    <m/>
    <m/>
    <m/>
    <m/>
    <x v="4"/>
    <m/>
    <x v="3"/>
    <x v="8"/>
    <m/>
    <m/>
    <m/>
    <m/>
    <m/>
    <m/>
    <m/>
    <m/>
    <m/>
    <m/>
    <m/>
    <m/>
    <m/>
    <m/>
    <m/>
    <m/>
    <m/>
    <s v="Нарушений не было"/>
    <m/>
    <m/>
    <m/>
  </r>
  <r>
    <x v="5"/>
    <x v="4"/>
    <s v="АБС-ЭН"/>
    <x v="148"/>
    <m/>
    <m/>
    <m/>
    <m/>
    <m/>
    <m/>
    <m/>
    <x v="4"/>
    <m/>
    <x v="3"/>
    <x v="8"/>
    <m/>
    <m/>
    <m/>
    <m/>
    <m/>
    <m/>
    <m/>
    <m/>
    <m/>
    <m/>
    <m/>
    <m/>
    <m/>
    <m/>
    <m/>
    <m/>
    <m/>
    <s v="Нарушений не было"/>
    <m/>
    <m/>
    <m/>
  </r>
  <r>
    <x v="5"/>
    <x v="4"/>
    <s v="АБС-ЭН"/>
    <x v="149"/>
    <m/>
    <m/>
    <m/>
    <m/>
    <m/>
    <m/>
    <m/>
    <x v="4"/>
    <m/>
    <x v="3"/>
    <x v="8"/>
    <m/>
    <m/>
    <m/>
    <m/>
    <m/>
    <m/>
    <m/>
    <m/>
    <m/>
    <m/>
    <m/>
    <m/>
    <m/>
    <m/>
    <m/>
    <m/>
    <m/>
    <s v="Нарушений не было"/>
    <m/>
    <m/>
    <m/>
  </r>
  <r>
    <x v="5"/>
    <x v="4"/>
    <s v="АБС-ЭН"/>
    <x v="150"/>
    <m/>
    <m/>
    <m/>
    <m/>
    <m/>
    <m/>
    <m/>
    <x v="4"/>
    <m/>
    <x v="3"/>
    <x v="8"/>
    <m/>
    <m/>
    <m/>
    <m/>
    <m/>
    <m/>
    <m/>
    <m/>
    <m/>
    <m/>
    <m/>
    <m/>
    <m/>
    <m/>
    <m/>
    <m/>
    <m/>
    <s v="Нарушений не было"/>
    <m/>
    <m/>
    <m/>
  </r>
  <r>
    <x v="5"/>
    <x v="4"/>
    <s v="АБС-ЭН"/>
    <x v="151"/>
    <m/>
    <m/>
    <m/>
    <m/>
    <m/>
    <m/>
    <m/>
    <x v="4"/>
    <m/>
    <x v="3"/>
    <x v="8"/>
    <m/>
    <m/>
    <m/>
    <m/>
    <m/>
    <m/>
    <m/>
    <m/>
    <m/>
    <m/>
    <m/>
    <m/>
    <m/>
    <m/>
    <m/>
    <m/>
    <m/>
    <s v="Нарушений не было"/>
    <m/>
    <m/>
    <m/>
  </r>
  <r>
    <x v="5"/>
    <x v="4"/>
    <s v="АБС-ЭН"/>
    <x v="152"/>
    <m/>
    <m/>
    <m/>
    <m/>
    <m/>
    <m/>
    <m/>
    <x v="4"/>
    <m/>
    <x v="3"/>
    <x v="8"/>
    <m/>
    <m/>
    <m/>
    <m/>
    <m/>
    <m/>
    <m/>
    <m/>
    <m/>
    <m/>
    <m/>
    <m/>
    <m/>
    <m/>
    <m/>
    <m/>
    <m/>
    <s v="Нарушений не было"/>
    <m/>
    <m/>
    <m/>
  </r>
  <r>
    <x v="5"/>
    <x v="4"/>
    <s v="АБС-ЭН"/>
    <x v="153"/>
    <m/>
    <m/>
    <m/>
    <m/>
    <m/>
    <m/>
    <m/>
    <x v="4"/>
    <m/>
    <x v="3"/>
    <x v="8"/>
    <m/>
    <m/>
    <m/>
    <m/>
    <m/>
    <m/>
    <m/>
    <m/>
    <m/>
    <m/>
    <m/>
    <m/>
    <m/>
    <m/>
    <m/>
    <m/>
    <m/>
    <s v="Нарушений не было"/>
    <m/>
    <m/>
    <m/>
  </r>
  <r>
    <x v="5"/>
    <x v="4"/>
    <s v="АБС-ЭН"/>
    <x v="154"/>
    <m/>
    <m/>
    <m/>
    <m/>
    <m/>
    <m/>
    <m/>
    <x v="4"/>
    <m/>
    <x v="3"/>
    <x v="8"/>
    <m/>
    <m/>
    <m/>
    <m/>
    <m/>
    <m/>
    <m/>
    <m/>
    <m/>
    <m/>
    <m/>
    <m/>
    <m/>
    <m/>
    <m/>
    <m/>
    <m/>
    <s v="Нарушений не было"/>
    <m/>
    <m/>
    <m/>
  </r>
  <r>
    <x v="5"/>
    <x v="4"/>
    <s v="АБС-ЭН"/>
    <x v="155"/>
    <m/>
    <m/>
    <m/>
    <m/>
    <m/>
    <m/>
    <m/>
    <x v="4"/>
    <m/>
    <x v="3"/>
    <x v="8"/>
    <m/>
    <m/>
    <m/>
    <m/>
    <m/>
    <m/>
    <m/>
    <m/>
    <m/>
    <m/>
    <m/>
    <m/>
    <m/>
    <m/>
    <m/>
    <m/>
    <m/>
    <s v="Нарушений не было"/>
    <m/>
    <m/>
    <m/>
  </r>
  <r>
    <x v="6"/>
    <x v="4"/>
    <s v="АБС-ЭН"/>
    <x v="156"/>
    <m/>
    <m/>
    <m/>
    <m/>
    <m/>
    <m/>
    <m/>
    <x v="4"/>
    <m/>
    <x v="3"/>
    <x v="8"/>
    <m/>
    <m/>
    <m/>
    <m/>
    <m/>
    <m/>
    <m/>
    <m/>
    <m/>
    <m/>
    <m/>
    <m/>
    <m/>
    <m/>
    <m/>
    <m/>
    <m/>
    <s v="Нарушений не было"/>
    <m/>
    <m/>
    <m/>
  </r>
  <r>
    <x v="6"/>
    <x v="4"/>
    <s v="АБС-ЭН"/>
    <x v="157"/>
    <d v="1899-12-30T11:30:00"/>
    <d v="2014-07-02T00:00:00"/>
    <d v="1899-12-30T11:30:00"/>
    <d v="1899-12-30T00:00:00"/>
    <n v="67"/>
    <s v="ТО"/>
    <s v="АПВУ"/>
    <x v="2"/>
    <s v="ПС 110/35/6 Хугор"/>
    <x v="0"/>
    <x v="2"/>
    <s v="ВЛ-35 Куст-1"/>
    <s v="Касание поросли ВЛ-35"/>
    <n v="1.3"/>
    <n v="6.7"/>
    <n v="8"/>
    <s v="ПЭ"/>
    <n v="1987"/>
    <s v="ВЛ 35кВ"/>
    <m/>
    <d v="2013-03-16T00:00:00"/>
    <n v="100"/>
    <d v="2015-03-01T00:00:00"/>
    <n v="0"/>
    <m/>
    <s v="КП12"/>
    <m/>
    <m/>
    <m/>
    <m/>
    <m/>
    <m/>
  </r>
  <r>
    <x v="6"/>
    <x v="4"/>
    <s v="АБС-ЭН"/>
    <x v="19"/>
    <m/>
    <m/>
    <m/>
    <m/>
    <m/>
    <m/>
    <m/>
    <x v="4"/>
    <m/>
    <x v="3"/>
    <x v="8"/>
    <m/>
    <m/>
    <m/>
    <m/>
    <m/>
    <m/>
    <m/>
    <m/>
    <m/>
    <m/>
    <m/>
    <m/>
    <m/>
    <m/>
    <m/>
    <m/>
    <m/>
    <s v="Нарушений не было"/>
    <m/>
    <m/>
    <m/>
  </r>
  <r>
    <x v="6"/>
    <x v="4"/>
    <s v="АБС-ЭН"/>
    <x v="158"/>
    <d v="1899-12-30T20:15:00"/>
    <d v="2014-07-04T00:00:00"/>
    <d v="1899-12-30T20:15:00"/>
    <d v="1899-12-30T00:00:00"/>
    <n v="3"/>
    <s v="ТО, МТЗ"/>
    <s v="АПВН, РПВУ"/>
    <x v="0"/>
    <s v="ЗРУ-6кВ КНС-32"/>
    <x v="2"/>
    <x v="2"/>
    <s v="ВЛ 6кВ ф.32-24"/>
    <s v="Приемный портал- сорван опорный изолятор 6кВ ф.В, замыкание на ф.А"/>
    <n v="3"/>
    <m/>
    <n v="3"/>
    <s v="И"/>
    <n v="1987"/>
    <s v="ВЛ 6кВ"/>
    <m/>
    <d v="2013-03-17T00:00:00"/>
    <n v="100"/>
    <m/>
    <n v="1"/>
    <m/>
    <s v="КП23"/>
    <m/>
    <m/>
    <m/>
    <m/>
    <m/>
    <m/>
  </r>
  <r>
    <x v="6"/>
    <x v="4"/>
    <s v="АБС-ЭН"/>
    <x v="159"/>
    <m/>
    <m/>
    <m/>
    <m/>
    <m/>
    <m/>
    <m/>
    <x v="4"/>
    <m/>
    <x v="3"/>
    <x v="8"/>
    <m/>
    <m/>
    <m/>
    <m/>
    <m/>
    <m/>
    <m/>
    <m/>
    <m/>
    <m/>
    <m/>
    <m/>
    <m/>
    <m/>
    <m/>
    <m/>
    <m/>
    <m/>
    <m/>
    <m/>
    <m/>
  </r>
  <r>
    <x v="6"/>
    <x v="4"/>
    <s v="АБС-ЭН"/>
    <x v="160"/>
    <d v="1899-12-30T18:55:00"/>
    <d v="2014-07-06T00:00:00"/>
    <d v="1899-12-30T18:55:00"/>
    <d v="1899-12-30T00:00:00"/>
    <n v="7"/>
    <s v="НВЧЗ"/>
    <s v="АПВУ"/>
    <x v="5"/>
    <s v="ВЛ 110кВ Лазаревская_Хора; Яхлинская_Хора"/>
    <x v="1"/>
    <x v="2"/>
    <s v="ВЛ 110кВ Лазаревская_Хора; Яхлинская_Хора"/>
    <s v="Грозовое воздействие"/>
    <n v="0.4"/>
    <n v="3.64"/>
    <n v="4.04"/>
    <s v="РЗА"/>
    <s v="Вне зоны ЭО"/>
    <s v="ВЛ 110кВ"/>
    <m/>
    <m/>
    <m/>
    <m/>
    <m/>
    <m/>
    <s v="КП18"/>
    <m/>
    <m/>
    <m/>
    <m/>
    <m/>
    <m/>
  </r>
  <r>
    <x v="6"/>
    <x v="4"/>
    <s v="АБС-ЭН"/>
    <x v="160"/>
    <d v="1899-12-30T19:22:00"/>
    <d v="2014-07-06T00:00:00"/>
    <d v="1899-12-30T19:25:00"/>
    <d v="1899-12-30T00:00:00"/>
    <n v="217"/>
    <s v="ТО"/>
    <s v="АПВУ"/>
    <x v="2"/>
    <s v="ВЛ 35кВ ДНС-12-2"/>
    <x v="0"/>
    <x v="2"/>
    <s v="МВ 35кВ ДНС 12-2"/>
    <s v="Грозовое воздействие"/>
    <n v="2.19"/>
    <n v="12.16"/>
    <n v="14.35"/>
    <s v="ПЭ"/>
    <n v="1987"/>
    <s v="ВЛ 35кВ"/>
    <m/>
    <d v="2013-03-16T00:00:00"/>
    <n v="100"/>
    <m/>
    <n v="0"/>
    <m/>
    <s v="КП11"/>
    <m/>
    <m/>
    <m/>
    <m/>
    <m/>
    <m/>
  </r>
  <r>
    <x v="6"/>
    <x v="4"/>
    <s v="АБС-ЭН"/>
    <x v="160"/>
    <d v="1899-12-30T19:22:00"/>
    <d v="2014-07-06T00:00:00"/>
    <d v="1899-12-30T21:40:00"/>
    <d v="1899-12-30T01:53:00"/>
    <m/>
    <s v="ТО"/>
    <s v="АПВН, РПВН"/>
    <x v="2"/>
    <s v="ВЛ 6кВ ф.№ 48-06"/>
    <x v="2"/>
    <x v="2"/>
    <s v="В 6кВ ф. 48-06"/>
    <s v="Грозовое воздействие. Разрушение изоляторов оп.1 ф.В; оп.12 ф.С"/>
    <n v="0.23"/>
    <n v="6"/>
    <n v="6.23"/>
    <m/>
    <m/>
    <m/>
    <m/>
    <m/>
    <m/>
    <m/>
    <m/>
    <m/>
    <s v="КП11"/>
    <m/>
    <m/>
    <m/>
    <m/>
    <m/>
    <m/>
  </r>
  <r>
    <x v="6"/>
    <x v="4"/>
    <s v="АБС-ЭН"/>
    <x v="160"/>
    <d v="1899-12-30T19:22:00"/>
    <d v="2014-07-06T00:00:00"/>
    <d v="1899-12-30T21:35:00"/>
    <d v="1899-12-30T02:13:00"/>
    <m/>
    <s v="ТО"/>
    <s v="АПВН, РПВУ"/>
    <x v="2"/>
    <s v="ВЛ 6кВ ф.№ 76-18"/>
    <x v="2"/>
    <x v="2"/>
    <s v="В 6кВ ф.№ 76-18"/>
    <s v="Грозовое воздействие"/>
    <n v="0.45"/>
    <n v="14.2"/>
    <n v="14.649999999999999"/>
    <m/>
    <m/>
    <m/>
    <m/>
    <m/>
    <m/>
    <m/>
    <m/>
    <m/>
    <s v="КП11"/>
    <m/>
    <m/>
    <m/>
    <m/>
    <m/>
    <m/>
  </r>
  <r>
    <x v="6"/>
    <x v="4"/>
    <s v="АБС-ЭН"/>
    <x v="160"/>
    <d v="1899-12-30T19:22:00"/>
    <d v="2014-07-06T00:00:00"/>
    <d v="1899-12-30T23:20:00"/>
    <d v="1899-12-30T03:58:00"/>
    <m/>
    <s v="ТО"/>
    <s v="АПВН, РПВН"/>
    <x v="2"/>
    <s v="ВЛ 6кВ ф.№ 76-08"/>
    <x v="2"/>
    <x v="2"/>
    <s v="В 6кВ ф.№ 76-08"/>
    <s v="Грозовое воздействие. ВЛ 6кВ отп. На К-97б оп.2-3 ветка на линии"/>
    <n v="0.06"/>
    <m/>
    <n v="0.06"/>
    <m/>
    <m/>
    <m/>
    <m/>
    <m/>
    <m/>
    <m/>
    <m/>
    <m/>
    <s v="КП11"/>
    <m/>
    <m/>
    <m/>
    <m/>
    <m/>
    <m/>
  </r>
  <r>
    <x v="6"/>
    <x v="4"/>
    <s v="АБС-ЭН"/>
    <x v="160"/>
    <d v="1899-12-30T19:22:00"/>
    <d v="2014-07-07T00:00:00"/>
    <d v="1899-12-30T00:38:00"/>
    <d v="1899-12-30T04:16:00"/>
    <m/>
    <s v="ТО"/>
    <s v="АПВН, РПВН"/>
    <x v="2"/>
    <s v="ВЛ 6кВ ф.№ 199-04"/>
    <x v="2"/>
    <x v="2"/>
    <s v="В 6кВ ф.№ 199-04"/>
    <s v="Грозовое воздействие. ВЛ 6кВ оп.28-29 падение 2-х деревьев на провода ВЛ из внеохранной зоны"/>
    <n v="0.01"/>
    <n v="1.48"/>
    <n v="1.49"/>
    <m/>
    <m/>
    <m/>
    <m/>
    <m/>
    <m/>
    <m/>
    <m/>
    <m/>
    <s v="КП11"/>
    <m/>
    <m/>
    <m/>
    <m/>
    <m/>
    <m/>
  </r>
  <r>
    <x v="6"/>
    <x v="4"/>
    <s v="АБС-ЭН"/>
    <x v="160"/>
    <d v="1899-12-30T19:22:00"/>
    <d v="2014-07-06T00:00:00"/>
    <d v="1899-12-30T23:35:00"/>
    <d v="1899-12-30T04:13:00"/>
    <m/>
    <s v="ТО"/>
    <s v="АПВН, РПВУ"/>
    <x v="2"/>
    <s v="ВЛ 6кВ ф.№ 87-04"/>
    <x v="2"/>
    <x v="2"/>
    <s v="В 6кВ ф.№ 87-04"/>
    <s v="Грозовое воздействие. АО, ТО, АПВ неуспешное, РПВ успешно."/>
    <n v="0.06"/>
    <n v="2.56"/>
    <n v="2.62"/>
    <m/>
    <m/>
    <m/>
    <m/>
    <m/>
    <m/>
    <m/>
    <m/>
    <m/>
    <s v="КП11"/>
    <m/>
    <m/>
    <m/>
    <m/>
    <m/>
    <m/>
  </r>
  <r>
    <x v="6"/>
    <x v="4"/>
    <s v="АБС-ЭН"/>
    <x v="160"/>
    <d v="1899-12-30T19:32:00"/>
    <d v="2014-07-07T00:00:00"/>
    <d v="1899-12-30T04:51:00"/>
    <d v="1899-12-30T09:19:00"/>
    <n v="12"/>
    <m/>
    <m/>
    <x v="2"/>
    <s v="ЗРУ КНС-32 ВЛ 6кВ ф.12"/>
    <x v="2"/>
    <x v="2"/>
    <s v="В 6кВ ф.12"/>
    <s v="Грозовое воздействие. ВЛ-6кВ оп.№17 отгорел шлейф в результате грозового разряда"/>
    <n v="23.2"/>
    <m/>
    <n v="23.2"/>
    <s v="Р"/>
    <n v="1991"/>
    <s v="ВЛ 6кВ"/>
    <m/>
    <d v="2012-05-13T00:00:00"/>
    <n v="100"/>
    <m/>
    <n v="2"/>
    <m/>
    <s v="КП11"/>
    <m/>
    <m/>
    <m/>
    <m/>
    <m/>
    <m/>
  </r>
  <r>
    <x v="6"/>
    <x v="4"/>
    <s v="АБС-ЭН"/>
    <x v="160"/>
    <d v="1899-12-30T19:37:00"/>
    <d v="2014-07-06T00:00:00"/>
    <d v="1899-12-30T22:02:00"/>
    <d v="1899-12-30T02:25:00"/>
    <n v="18"/>
    <s v="ТО"/>
    <s v="АПВН, РПВН"/>
    <x v="2"/>
    <s v="ВЛ 6кВ ф.№ 3-14"/>
    <x v="2"/>
    <x v="2"/>
    <s v="В 6кВ ф.№ 3-14"/>
    <s v="Грозовое воздействие. ВЛ 6кВ оп.92-93 падение дерева на провода ВЛ из внеохранной зоны отпайка на К-116"/>
    <n v="18.38"/>
    <m/>
    <n v="18.38"/>
    <s v="ПЭ"/>
    <n v="1992"/>
    <s v="ВЛ 6кВ"/>
    <m/>
    <d v="2012-04-02T00:00:00"/>
    <n v="100"/>
    <m/>
    <n v="2"/>
    <m/>
    <s v="КП11"/>
    <m/>
    <m/>
    <m/>
    <m/>
    <m/>
    <m/>
  </r>
  <r>
    <x v="6"/>
    <x v="4"/>
    <s v="АБС-ЭН"/>
    <x v="160"/>
    <d v="1899-12-30T20:05:00"/>
    <d v="2014-07-06T00:00:00"/>
    <d v="1899-12-30T20:18:00"/>
    <d v="1899-12-30T00:13:00"/>
    <n v="589"/>
    <s v="ТО, НВЧЗ"/>
    <s v="РПНУ (АПВ-нет)"/>
    <x v="5"/>
    <s v="ВЛ-110 кВ Красноленинская-1(2)"/>
    <x v="1"/>
    <x v="2"/>
    <s v="В110кВ Красноленинская 1(2)"/>
    <s v="Грозовое воздействие. АО ВЛ 110кВ Красноленинская_Ендырская 1(&quot;)"/>
    <n v="391.59999999999997"/>
    <n v="34.29"/>
    <n v="425.89"/>
    <s v="ПЭ"/>
    <n v="2012"/>
    <s v="ВЛ 110кВ"/>
    <m/>
    <s v="2012 ПНР"/>
    <n v="100"/>
    <n v="2015"/>
    <n v="0"/>
    <m/>
    <s v="КП18"/>
    <m/>
    <m/>
    <m/>
    <m/>
    <m/>
    <m/>
  </r>
  <r>
    <x v="6"/>
    <x v="4"/>
    <s v="АБС-ЭН"/>
    <x v="161"/>
    <d v="1899-12-30T02:00:00"/>
    <d v="2014-07-07T00:00:00"/>
    <d v="1899-12-30T04:50:00"/>
    <d v="1899-12-30T02:50:00"/>
    <n v="12"/>
    <m/>
    <m/>
    <x v="2"/>
    <s v="ЗРУ КНС-32 ВЛ 6кВ ф.16"/>
    <x v="2"/>
    <x v="2"/>
    <s v="В 6кВ ф.12"/>
    <s v="Грозовое воздействие. ВЛ-6кВ оп.№17 ф.С отгорел шлейф в результате грозового разряда"/>
    <n v="10.45"/>
    <m/>
    <n v="10.45"/>
    <s v="Р"/>
    <n v="1991"/>
    <s v="ВЛ 6кВ"/>
    <m/>
    <d v="2012-05-13T00:00:00"/>
    <n v="100"/>
    <m/>
    <n v="2"/>
    <m/>
    <s v="КП11"/>
    <m/>
    <m/>
    <m/>
    <m/>
    <m/>
    <m/>
  </r>
  <r>
    <x v="6"/>
    <x v="4"/>
    <s v="АБС-ЭН"/>
    <x v="162"/>
    <m/>
    <m/>
    <m/>
    <m/>
    <m/>
    <m/>
    <m/>
    <x v="4"/>
    <m/>
    <x v="3"/>
    <x v="8"/>
    <m/>
    <m/>
    <m/>
    <m/>
    <m/>
    <m/>
    <m/>
    <m/>
    <m/>
    <m/>
    <m/>
    <m/>
    <m/>
    <m/>
    <m/>
    <m/>
    <m/>
    <s v="Нарушений не было"/>
    <m/>
    <m/>
    <m/>
  </r>
  <r>
    <x v="6"/>
    <x v="4"/>
    <s v="АБС-ЭН"/>
    <x v="163"/>
    <m/>
    <m/>
    <m/>
    <m/>
    <m/>
    <m/>
    <m/>
    <x v="4"/>
    <m/>
    <x v="3"/>
    <x v="8"/>
    <m/>
    <m/>
    <m/>
    <m/>
    <m/>
    <m/>
    <m/>
    <m/>
    <m/>
    <m/>
    <m/>
    <m/>
    <m/>
    <m/>
    <m/>
    <m/>
    <m/>
    <s v="Нарушений не было"/>
    <m/>
    <m/>
    <m/>
  </r>
  <r>
    <x v="6"/>
    <x v="4"/>
    <s v="АБС-ЭН"/>
    <x v="164"/>
    <m/>
    <m/>
    <m/>
    <m/>
    <m/>
    <m/>
    <m/>
    <x v="4"/>
    <m/>
    <x v="3"/>
    <x v="8"/>
    <m/>
    <m/>
    <m/>
    <m/>
    <m/>
    <m/>
    <m/>
    <m/>
    <m/>
    <m/>
    <m/>
    <m/>
    <m/>
    <m/>
    <m/>
    <m/>
    <m/>
    <s v="Нарушений не было"/>
    <m/>
    <m/>
    <m/>
  </r>
  <r>
    <x v="6"/>
    <x v="4"/>
    <s v="АБС-ЭН"/>
    <x v="165"/>
    <m/>
    <m/>
    <m/>
    <m/>
    <m/>
    <m/>
    <m/>
    <x v="4"/>
    <m/>
    <x v="3"/>
    <x v="8"/>
    <m/>
    <m/>
    <m/>
    <m/>
    <m/>
    <m/>
    <m/>
    <m/>
    <m/>
    <m/>
    <m/>
    <m/>
    <m/>
    <m/>
    <m/>
    <m/>
    <m/>
    <s v="Нарушений не было"/>
    <m/>
    <m/>
    <m/>
  </r>
  <r>
    <x v="6"/>
    <x v="4"/>
    <s v="АБС-ЭН"/>
    <x v="166"/>
    <d v="1899-12-30T16:18:00"/>
    <d v="2014-07-12T00:00:00"/>
    <d v="1899-12-30T17:00:00"/>
    <d v="1899-12-30T00:42:00"/>
    <n v="15"/>
    <s v="ТО"/>
    <s v="АПВН, РПВУ"/>
    <x v="2"/>
    <s v="ПС 35/6кВ К-257"/>
    <x v="2"/>
    <x v="2"/>
    <s v="В 6кВ ф.257-14"/>
    <s v="Сильный порывистый ветер"/>
    <n v="1.98"/>
    <m/>
    <n v="1.98"/>
    <s v="ПЭ"/>
    <n v="1989"/>
    <s v="ВЛ 6кВ"/>
    <m/>
    <d v="2013-12-11T00:00:00"/>
    <n v="100"/>
    <n v="2014"/>
    <n v="0"/>
    <m/>
    <s v="КП12"/>
    <m/>
    <m/>
    <s v="Нарушений не было"/>
    <m/>
    <m/>
    <m/>
  </r>
  <r>
    <x v="6"/>
    <x v="4"/>
    <s v="АБС-ЭН"/>
    <x v="167"/>
    <d v="1899-12-30T02:30:00"/>
    <d v="2014-07-13T00:00:00"/>
    <d v="1899-12-30T05:25:00"/>
    <d v="1899-12-30T02:55:00"/>
    <n v="43"/>
    <s v="ТО"/>
    <s v="АПВН, РПВН"/>
    <x v="2"/>
    <s v="ПС 35/6кВ №2"/>
    <x v="2"/>
    <x v="2"/>
    <s v="В 6кВ №2-14"/>
    <s v="Падение деоева на провода ВЛ из внеохранной зоны , сильный порывистый ветер, дождь"/>
    <n v="46.56"/>
    <m/>
    <n v="46.56"/>
    <s v="ПЭ"/>
    <n v="2005"/>
    <s v="ВЛ 6кВ"/>
    <m/>
    <d v="2013-08-24T00:00:00"/>
    <n v="100"/>
    <n v="2014"/>
    <n v="0"/>
    <m/>
    <s v="КП19"/>
    <m/>
    <m/>
    <m/>
    <m/>
    <m/>
    <m/>
  </r>
  <r>
    <x v="6"/>
    <x v="4"/>
    <s v="АБС-ЭН"/>
    <x v="168"/>
    <m/>
    <m/>
    <m/>
    <m/>
    <m/>
    <m/>
    <m/>
    <x v="4"/>
    <m/>
    <x v="3"/>
    <x v="8"/>
    <m/>
    <m/>
    <m/>
    <m/>
    <m/>
    <m/>
    <m/>
    <m/>
    <m/>
    <m/>
    <m/>
    <m/>
    <m/>
    <m/>
    <m/>
    <m/>
    <m/>
    <s v="Нарушений не было"/>
    <m/>
    <m/>
    <m/>
  </r>
  <r>
    <x v="6"/>
    <x v="4"/>
    <s v="АБС-ЭН"/>
    <x v="169"/>
    <m/>
    <m/>
    <m/>
    <m/>
    <m/>
    <m/>
    <m/>
    <x v="4"/>
    <m/>
    <x v="3"/>
    <x v="8"/>
    <m/>
    <m/>
    <m/>
    <m/>
    <m/>
    <m/>
    <m/>
    <m/>
    <m/>
    <m/>
    <m/>
    <m/>
    <m/>
    <m/>
    <m/>
    <m/>
    <m/>
    <s v="Нарушений не было"/>
    <m/>
    <m/>
    <m/>
  </r>
  <r>
    <x v="6"/>
    <x v="4"/>
    <s v="АБС-ЭН"/>
    <x v="170"/>
    <m/>
    <m/>
    <m/>
    <m/>
    <m/>
    <m/>
    <m/>
    <x v="4"/>
    <m/>
    <x v="3"/>
    <x v="8"/>
    <m/>
    <m/>
    <m/>
    <m/>
    <m/>
    <m/>
    <m/>
    <m/>
    <m/>
    <m/>
    <m/>
    <m/>
    <m/>
    <m/>
    <m/>
    <m/>
    <m/>
    <s v="Нарушений не было"/>
    <m/>
    <m/>
    <m/>
  </r>
  <r>
    <x v="6"/>
    <x v="4"/>
    <s v="АБС-ЭН"/>
    <x v="171"/>
    <d v="1899-12-30T16:50:00"/>
    <d v="2014-07-17T00:00:00"/>
    <d v="1899-12-30T17:38:00"/>
    <d v="1899-12-30T00:48:00"/>
    <n v="19"/>
    <s v="ТО"/>
    <s v="АПВН,РПВУ"/>
    <x v="2"/>
    <s v="ПС 35/6 кВ К-459"/>
    <x v="2"/>
    <x v="2"/>
    <s v="ВЛ-6 кВ 459-06"/>
    <s v="Порывистый ветер, высокая поросль на оптпайке К-456 в пролете опор 32-33"/>
    <n v="1.7"/>
    <m/>
    <n v="1.7"/>
    <s v="ПЭ"/>
    <n v="1988"/>
    <s v="ВЛ 6кВ"/>
    <m/>
    <d v="2013-02-19T00:00:00"/>
    <n v="0"/>
    <n v="2015"/>
    <n v="1"/>
    <m/>
    <s v="КП4"/>
    <m/>
    <m/>
    <m/>
    <m/>
    <m/>
    <m/>
  </r>
  <r>
    <x v="6"/>
    <x v="4"/>
    <s v="АБС-ЭН"/>
    <x v="172"/>
    <m/>
    <m/>
    <m/>
    <m/>
    <m/>
    <m/>
    <m/>
    <x v="4"/>
    <m/>
    <x v="3"/>
    <x v="8"/>
    <m/>
    <m/>
    <m/>
    <m/>
    <m/>
    <m/>
    <m/>
    <m/>
    <m/>
    <m/>
    <m/>
    <m/>
    <m/>
    <m/>
    <m/>
    <m/>
    <m/>
    <s v="Нарушений не было"/>
    <m/>
    <m/>
    <m/>
  </r>
  <r>
    <x v="6"/>
    <x v="4"/>
    <s v="АБС-ЭН"/>
    <x v="173"/>
    <m/>
    <m/>
    <m/>
    <m/>
    <m/>
    <m/>
    <m/>
    <x v="4"/>
    <m/>
    <x v="3"/>
    <x v="8"/>
    <m/>
    <m/>
    <m/>
    <m/>
    <m/>
    <m/>
    <m/>
    <m/>
    <m/>
    <m/>
    <m/>
    <m/>
    <m/>
    <m/>
    <m/>
    <m/>
    <m/>
    <s v="Нарушений не было"/>
    <m/>
    <m/>
    <m/>
  </r>
  <r>
    <x v="6"/>
    <x v="4"/>
    <s v="АБС-ЭН"/>
    <x v="174"/>
    <d v="1899-12-30T10:05:00"/>
    <d v="2014-07-20T00:00:00"/>
    <d v="1899-12-30T12:09:00"/>
    <d v="1899-12-30T02:04:00"/>
    <n v="3"/>
    <m/>
    <m/>
    <x v="0"/>
    <s v="ПС 35/6 кВ ДНС-15"/>
    <x v="0"/>
    <x v="0"/>
    <s v="МВ-6 кВ яч.12"/>
    <s v="Сгорел блок питания реле времени в яч.12"/>
    <n v="1.6"/>
    <m/>
    <n v="1.6"/>
    <s v="РЗА"/>
    <n v="1987"/>
    <s v="ПС"/>
    <m/>
    <d v="2014-05-13T00:00:00"/>
    <s v="100"/>
    <n v="2015"/>
    <n v="0"/>
    <m/>
    <s v="КП23"/>
    <m/>
    <m/>
    <m/>
    <m/>
    <m/>
    <m/>
  </r>
  <r>
    <x v="6"/>
    <x v="4"/>
    <s v="АБС-ЭН"/>
    <x v="175"/>
    <m/>
    <m/>
    <m/>
    <m/>
    <m/>
    <m/>
    <m/>
    <x v="4"/>
    <m/>
    <x v="3"/>
    <x v="8"/>
    <m/>
    <m/>
    <m/>
    <m/>
    <m/>
    <m/>
    <m/>
    <m/>
    <m/>
    <m/>
    <m/>
    <m/>
    <m/>
    <m/>
    <m/>
    <m/>
    <m/>
    <s v="Нарушений не было"/>
    <m/>
    <m/>
    <m/>
  </r>
  <r>
    <x v="6"/>
    <x v="4"/>
    <s v="АБС-ЭН"/>
    <x v="176"/>
    <d v="1899-12-30T19:26:00"/>
    <d v="2014-07-22T00:00:00"/>
    <d v="1899-12-30T19:26:00"/>
    <n v="0"/>
    <n v="34"/>
    <s v="ТО"/>
    <s v="АПВУ"/>
    <x v="2"/>
    <s v="ПС 35/6 кВ К-542"/>
    <x v="2"/>
    <x v="2"/>
    <s v="ВЛ-6 кВ 542-14"/>
    <s v="Грозовое воздействие. "/>
    <n v="0.24"/>
    <n v="6.74"/>
    <n v="6.98"/>
    <s v="ПЭ"/>
    <n v="1991"/>
    <s v="ВЛ 6кВ"/>
    <m/>
    <d v="2014-04-05T00:00:00"/>
    <n v="100"/>
    <n v="2015"/>
    <n v="0"/>
    <m/>
    <s v="КП11"/>
    <m/>
    <m/>
    <m/>
    <m/>
    <m/>
    <m/>
  </r>
  <r>
    <x v="6"/>
    <x v="4"/>
    <s v="АБС-ЭН"/>
    <x v="176"/>
    <d v="1899-12-30T20:17:00"/>
    <d v="2014-07-22T00:00:00"/>
    <d v="1899-12-30T20:17:00"/>
    <n v="0"/>
    <n v="52"/>
    <s v="ТО"/>
    <s v="АПВУ"/>
    <x v="2"/>
    <s v="ПС 35/6 кВ К-542"/>
    <x v="2"/>
    <x v="2"/>
    <s v="ВЛ-6 кВ 542-04"/>
    <s v="Грозовое воздействие."/>
    <n v="0.33"/>
    <n v="1.4"/>
    <n v="1.73"/>
    <s v="ПЭ"/>
    <n v="1991"/>
    <s v="ВЛ 6кВ"/>
    <m/>
    <d v="2014-04-05T00:00:00"/>
    <n v="100"/>
    <n v="2015"/>
    <n v="0"/>
    <m/>
    <s v="КП11"/>
    <m/>
    <m/>
    <m/>
    <m/>
    <m/>
    <m/>
  </r>
  <r>
    <x v="6"/>
    <x v="4"/>
    <s v="АБС-ЭН"/>
    <x v="176"/>
    <d v="1899-12-30T19:10:00"/>
    <d v="2014-07-22T00:00:00"/>
    <d v="1899-12-30T19:10:00"/>
    <n v="0"/>
    <n v="38"/>
    <s v="ТО"/>
    <s v="АПВУ"/>
    <x v="2"/>
    <s v="ПС 35/6 кВ №3 Кам"/>
    <x v="2"/>
    <x v="2"/>
    <s v="ВЛ-6 кВ 3-17,     3-18"/>
    <s v="Грозовое воздействие."/>
    <n v="0.92"/>
    <n v="0.78"/>
    <n v="1.7000000000000002"/>
    <s v="ПЭ"/>
    <n v="2010"/>
    <s v="ВЛ 6кВ"/>
    <m/>
    <d v="2014-02-17T00:00:00"/>
    <n v="100"/>
    <n v="2015"/>
    <m/>
    <m/>
    <s v="КП11"/>
    <m/>
    <m/>
    <m/>
    <m/>
    <m/>
    <m/>
  </r>
  <r>
    <x v="6"/>
    <x v="4"/>
    <s v="АБС-ЭН"/>
    <x v="176"/>
    <d v="1899-12-30T19:40:00"/>
    <d v="2014-07-22T00:00:00"/>
    <d v="1899-12-30T19:40:00"/>
    <n v="0"/>
    <n v="284"/>
    <s v="ТО"/>
    <s v="АПВУ"/>
    <x v="2"/>
    <s v="ПС 110/35/6 кВ Каменная"/>
    <x v="0"/>
    <x v="2"/>
    <s v="ВЛ-35 кВ Север-1, Север-2"/>
    <s v="Грозовое воздействие."/>
    <n v="15.82"/>
    <n v="44.5"/>
    <n v="60.32"/>
    <s v="ПЭ"/>
    <n v="2009"/>
    <s v="ВЛ 6кВ"/>
    <m/>
    <d v="2014-07-21T00:00:00"/>
    <n v="100"/>
    <n v="2015"/>
    <n v="0"/>
    <m/>
    <s v="КП11"/>
    <m/>
    <m/>
    <m/>
    <m/>
    <m/>
    <m/>
  </r>
  <r>
    <x v="6"/>
    <x v="4"/>
    <s v="АБС-ЭН"/>
    <x v="177"/>
    <d v="1899-12-30T15:45:00"/>
    <d v="2014-07-23T00:00:00"/>
    <d v="1899-12-30T15:45:00"/>
    <n v="0"/>
    <n v="34"/>
    <s v="ТО"/>
    <s v="АПВУ"/>
    <x v="2"/>
    <s v="ПС 35/6 кВ ДНС-27"/>
    <x v="2"/>
    <x v="2"/>
    <s v="ВЛ-6 кВ ф-р ДНС-27-14"/>
    <s v="Разрушение изоляторов на опоре №774 отпайки ВЛ-6 кВ Куст-337б (последствия после грозы)"/>
    <n v="1.92"/>
    <n v="1.52"/>
    <n v="3.44"/>
    <s v="И"/>
    <n v="2013"/>
    <s v="ВЛ 6кВ"/>
    <m/>
    <d v="2014-05-03T00:00:00"/>
    <n v="100"/>
    <n v="2015"/>
    <n v="0"/>
    <m/>
    <s v="КП23"/>
    <m/>
    <m/>
    <m/>
    <m/>
    <m/>
    <m/>
  </r>
  <r>
    <x v="6"/>
    <x v="4"/>
    <s v="АБС-ЭН"/>
    <x v="178"/>
    <m/>
    <m/>
    <m/>
    <m/>
    <m/>
    <m/>
    <m/>
    <x v="4"/>
    <m/>
    <x v="3"/>
    <x v="8"/>
    <m/>
    <m/>
    <m/>
    <m/>
    <m/>
    <m/>
    <m/>
    <m/>
    <m/>
    <m/>
    <m/>
    <m/>
    <m/>
    <m/>
    <m/>
    <m/>
    <m/>
    <s v="Нарушений не было"/>
    <m/>
    <m/>
    <m/>
  </r>
  <r>
    <x v="6"/>
    <x v="4"/>
    <s v="АБС-ЭН"/>
    <x v="179"/>
    <m/>
    <m/>
    <m/>
    <m/>
    <m/>
    <m/>
    <m/>
    <x v="4"/>
    <m/>
    <x v="3"/>
    <x v="8"/>
    <m/>
    <m/>
    <m/>
    <m/>
    <m/>
    <m/>
    <m/>
    <m/>
    <m/>
    <m/>
    <m/>
    <m/>
    <m/>
    <m/>
    <m/>
    <m/>
    <m/>
    <s v="Нарушений не было"/>
    <m/>
    <m/>
    <m/>
  </r>
  <r>
    <x v="6"/>
    <x v="4"/>
    <s v="АБС-ЭН"/>
    <x v="180"/>
    <m/>
    <m/>
    <m/>
    <m/>
    <m/>
    <m/>
    <m/>
    <x v="4"/>
    <m/>
    <x v="3"/>
    <x v="8"/>
    <m/>
    <m/>
    <m/>
    <m/>
    <m/>
    <m/>
    <m/>
    <m/>
    <m/>
    <m/>
    <m/>
    <m/>
    <m/>
    <m/>
    <m/>
    <m/>
    <m/>
    <s v="Нарушений не было"/>
    <m/>
    <m/>
    <m/>
  </r>
  <r>
    <x v="6"/>
    <x v="4"/>
    <s v="АБС-ЭН"/>
    <x v="181"/>
    <d v="1899-12-30T09:11:00"/>
    <d v="2014-07-27T00:00:00"/>
    <d v="1899-12-30T10:49:00"/>
    <d v="1899-12-30T01:38:00"/>
    <n v="11"/>
    <s v="ТО"/>
    <s v="АПВН, РПВН"/>
    <x v="0"/>
    <s v="ПС 35/6 кВ К-110"/>
    <x v="2"/>
    <x v="2"/>
    <s v="ВЛ-6 кВ 110-16"/>
    <s v="КЗ в кабельной муфте опора №1 ВЛ-6 кВ ДНС-2-12"/>
    <n v="2.5"/>
    <m/>
    <n v="2.5"/>
    <s v="КМ"/>
    <n v="1986"/>
    <s v="ВЛ 6кВ"/>
    <m/>
    <d v="2014-03-13T00:00:00"/>
    <n v="100"/>
    <n v="2015"/>
    <n v="0"/>
    <m/>
    <s v="КП23"/>
    <m/>
    <m/>
    <s v="Нарушений не было"/>
    <m/>
    <m/>
    <m/>
  </r>
  <r>
    <x v="6"/>
    <x v="4"/>
    <s v="АБС-ЭН"/>
    <x v="181"/>
    <d v="1899-12-30T10:37:00"/>
    <d v="2014-07-27T00:00:00"/>
    <d v="1899-12-30T10:37:00"/>
    <n v="0"/>
    <n v="16"/>
    <s v="ТО"/>
    <s v="АПВУ"/>
    <x v="0"/>
    <s v="ПС 35/6 кВ ДНС-1"/>
    <x v="2"/>
    <x v="2"/>
    <s v="ВЛ-6 кВ ДНС-1-22"/>
    <s v="Производится осмотр"/>
    <n v="0.4"/>
    <n v="0.3"/>
    <n v="0.7"/>
    <s v="КС"/>
    <n v="1986"/>
    <s v="ВЛ 6кВ"/>
    <m/>
    <d v="2014-06-02T00:00:00"/>
    <n v="100"/>
    <n v="2015"/>
    <n v="0"/>
    <m/>
    <s v="КП25"/>
    <m/>
    <m/>
    <m/>
    <m/>
    <m/>
    <m/>
  </r>
  <r>
    <x v="6"/>
    <x v="4"/>
    <s v="ОАО &quot;Тюменьэнерго&quot;"/>
    <x v="181"/>
    <d v="1899-12-30T15:44:00"/>
    <d v="2014-07-27T00:00:00"/>
    <d v="1899-12-30T16:48:00"/>
    <d v="1899-12-30T01:04:00"/>
    <n v="8"/>
    <m/>
    <m/>
    <x v="5"/>
    <m/>
    <x v="3"/>
    <x v="6"/>
    <s v="СУ ЭЦН на К-3б "/>
    <s v="Повышение напряжения в сети Тюменьэнерго"/>
    <n v="3.68"/>
    <m/>
    <n v="3.68"/>
    <m/>
    <m/>
    <m/>
    <m/>
    <m/>
    <m/>
    <m/>
    <m/>
    <m/>
    <s v="КП18"/>
    <m/>
    <m/>
    <m/>
    <m/>
    <m/>
    <m/>
  </r>
  <r>
    <x v="6"/>
    <x v="4"/>
    <s v="АБС-ЭН"/>
    <x v="182"/>
    <m/>
    <m/>
    <m/>
    <m/>
    <m/>
    <m/>
    <m/>
    <x v="4"/>
    <m/>
    <x v="3"/>
    <x v="8"/>
    <m/>
    <m/>
    <m/>
    <m/>
    <m/>
    <m/>
    <m/>
    <m/>
    <m/>
    <m/>
    <m/>
    <m/>
    <m/>
    <m/>
    <m/>
    <m/>
    <m/>
    <s v="Нарушений не было"/>
    <m/>
    <m/>
    <m/>
  </r>
  <r>
    <x v="6"/>
    <x v="4"/>
    <s v="АБС-ЭН"/>
    <x v="183"/>
    <d v="1899-12-30T10:07:00"/>
    <d v="2014-07-29T00:00:00"/>
    <d v="1899-12-30T10:07:00"/>
    <n v="0"/>
    <n v="116"/>
    <s v="ТО"/>
    <s v="АПВУ"/>
    <x v="2"/>
    <s v="ПС 110/35/6 кВ Красноленинская"/>
    <x v="0"/>
    <x v="2"/>
    <s v="ВЛ-6 кВ КНС-3-07"/>
    <s v="Посадка напряжения по ВЛ-35 кВ &quot;КНС-3-1&quot; из-за аварийного отключения ВЛ-6 кВ ф-р КНС-3-07 (касание веток дерева проводов в пролете опор №№30-31 отпайки ВЛ-6 кВ &quot;база Потымец&quot;)"/>
    <n v="2.42"/>
    <n v="0.83"/>
    <n v="3.25"/>
    <s v="ТЧ"/>
    <n v="1992"/>
    <s v="ВЛ 6кВ"/>
    <m/>
    <d v="2013-12-16T00:00:00"/>
    <n v="100"/>
    <n v="2016"/>
    <n v="0"/>
    <m/>
    <s v="КП19"/>
    <m/>
    <m/>
    <m/>
    <m/>
    <m/>
    <m/>
  </r>
  <r>
    <x v="6"/>
    <x v="4"/>
    <s v="АБС-ЭН"/>
    <x v="184"/>
    <m/>
    <m/>
    <m/>
    <m/>
    <m/>
    <m/>
    <m/>
    <x v="4"/>
    <m/>
    <x v="3"/>
    <x v="8"/>
    <m/>
    <m/>
    <m/>
    <m/>
    <m/>
    <m/>
    <m/>
    <m/>
    <m/>
    <m/>
    <m/>
    <m/>
    <m/>
    <m/>
    <m/>
    <m/>
    <m/>
    <s v="Нарушений не было"/>
    <m/>
    <m/>
    <m/>
  </r>
  <r>
    <x v="6"/>
    <x v="4"/>
    <s v="ОАО &quot;Тюменьэнерго&quot;"/>
    <x v="185"/>
    <d v="1899-12-30T02:12:00"/>
    <d v="2014-07-31T00:00:00"/>
    <d v="1899-12-30T02:12:00"/>
    <n v="0"/>
    <n v="13"/>
    <m/>
    <m/>
    <x v="5"/>
    <s v="ПС 110/35/6 кВ &quot;Ем-Еговская&quot;"/>
    <x v="0"/>
    <x v="2"/>
    <s v="СУ ЭЦН на 8 Кустах "/>
    <s v="Повышение напряжения по ВЛ-35 кВ КНС-2-2. Сгорел трансформатор тока 35 кВ на ВЛ-35 кВ ДНС-5-2"/>
    <n v="4.0999999999999996"/>
    <n v="5.5"/>
    <n v="9.6"/>
    <s v="ИЭ"/>
    <n v="2002"/>
    <s v="ПС"/>
    <m/>
    <d v="2013-03-18T00:00:00"/>
    <n v="100"/>
    <n v="2016"/>
    <n v="0"/>
    <m/>
    <s v="КП18"/>
    <m/>
    <m/>
    <m/>
    <m/>
    <m/>
    <m/>
  </r>
  <r>
    <x v="11"/>
    <x v="4"/>
    <s v="АБС-ЭН"/>
    <x v="186"/>
    <m/>
    <m/>
    <m/>
    <m/>
    <m/>
    <m/>
    <m/>
    <x v="4"/>
    <m/>
    <x v="3"/>
    <x v="8"/>
    <m/>
    <m/>
    <m/>
    <m/>
    <m/>
    <m/>
    <m/>
    <m/>
    <m/>
    <m/>
    <m/>
    <m/>
    <m/>
    <m/>
    <m/>
    <m/>
    <m/>
    <s v="Нарушений не было"/>
    <m/>
    <m/>
    <m/>
  </r>
  <r>
    <x v="11"/>
    <x v="4"/>
    <s v="АБС-ЭН"/>
    <x v="187"/>
    <m/>
    <m/>
    <m/>
    <m/>
    <m/>
    <m/>
    <m/>
    <x v="4"/>
    <m/>
    <x v="3"/>
    <x v="8"/>
    <m/>
    <m/>
    <m/>
    <m/>
    <m/>
    <m/>
    <m/>
    <m/>
    <m/>
    <m/>
    <m/>
    <m/>
    <m/>
    <m/>
    <m/>
    <m/>
    <m/>
    <s v="Нарушений не было"/>
    <m/>
    <m/>
    <m/>
  </r>
  <r>
    <x v="11"/>
    <x v="4"/>
    <s v="АБС-ЭН"/>
    <x v="188"/>
    <m/>
    <m/>
    <m/>
    <m/>
    <m/>
    <m/>
    <m/>
    <x v="4"/>
    <m/>
    <x v="3"/>
    <x v="8"/>
    <m/>
    <m/>
    <m/>
    <m/>
    <m/>
    <m/>
    <m/>
    <m/>
    <m/>
    <m/>
    <m/>
    <m/>
    <m/>
    <m/>
    <m/>
    <m/>
    <m/>
    <s v="Нарушений не было"/>
    <m/>
    <m/>
    <m/>
  </r>
  <r>
    <x v="11"/>
    <x v="4"/>
    <s v="АБС-ЭН"/>
    <x v="336"/>
    <m/>
    <m/>
    <m/>
    <m/>
    <m/>
    <m/>
    <m/>
    <x v="4"/>
    <m/>
    <x v="3"/>
    <x v="8"/>
    <m/>
    <m/>
    <m/>
    <m/>
    <m/>
    <m/>
    <m/>
    <m/>
    <m/>
    <m/>
    <m/>
    <m/>
    <m/>
    <m/>
    <m/>
    <m/>
    <m/>
    <s v="Нарушений не было"/>
    <m/>
    <m/>
    <m/>
  </r>
  <r>
    <x v="11"/>
    <x v="4"/>
    <s v="АБС-ЭН"/>
    <x v="189"/>
    <d v="1899-12-30T11:15:00"/>
    <d v="2014-08-05T00:00:00"/>
    <d v="1899-12-30T18:32:00"/>
    <d v="1899-12-30T07:17:00"/>
    <n v="26"/>
    <s v="ТО"/>
    <s v="АПВН"/>
    <x v="0"/>
    <s v="ПС 35/6 кВ ДНС-1"/>
    <x v="2"/>
    <x v="2"/>
    <s v="ВЛ-6 кВ ДНС-1-23"/>
    <s v="Пробой кабельной муфты на опоре №1 ВЛ-6 кВ ф-р &quot;ДНС-1-23&quot;"/>
    <n v="30"/>
    <n v="0.2"/>
    <n v="30.2"/>
    <s v="КМ"/>
    <n v="1986"/>
    <s v="ВЛ 6кВ"/>
    <m/>
    <d v="2013-09-21T00:00:00"/>
    <n v="100"/>
    <n v="2014"/>
    <n v="0"/>
    <m/>
    <s v="КП23"/>
    <m/>
    <m/>
    <m/>
    <m/>
    <m/>
    <m/>
  </r>
  <r>
    <x v="11"/>
    <x v="4"/>
    <s v="АБС-ЭН"/>
    <x v="190"/>
    <d v="1899-12-30T10:30:00"/>
    <d v="2014-08-06T00:00:00"/>
    <d v="1899-12-30T14:00:00"/>
    <d v="1899-12-30T03:30:00"/>
    <n v="5"/>
    <m/>
    <m/>
    <x v="0"/>
    <s v="КТПН 6/0,4кВ 400кВА Польша К-81"/>
    <x v="2"/>
    <x v="6"/>
    <s v="СУ ЭЦН К-81"/>
    <s v="Разрушение проходного изолятора 6кВ фазы «А» на КТП"/>
    <n v="4.4000000000000004"/>
    <m/>
    <n v="4.4000000000000004"/>
    <s v="И"/>
    <n v="1987"/>
    <s v="КТПН"/>
    <m/>
    <d v="2014-02-19T00:00:00"/>
    <n v="100"/>
    <n v="2015"/>
    <n v="0"/>
    <m/>
    <s v="КП23"/>
    <m/>
    <m/>
    <m/>
    <m/>
    <m/>
    <m/>
  </r>
  <r>
    <x v="11"/>
    <x v="4"/>
    <s v="АБС-ЭН"/>
    <x v="191"/>
    <m/>
    <m/>
    <m/>
    <m/>
    <m/>
    <m/>
    <m/>
    <x v="4"/>
    <m/>
    <x v="3"/>
    <x v="8"/>
    <m/>
    <m/>
    <m/>
    <m/>
    <m/>
    <m/>
    <m/>
    <m/>
    <m/>
    <m/>
    <m/>
    <m/>
    <m/>
    <m/>
    <m/>
    <m/>
    <m/>
    <s v="Нарушений не было"/>
    <m/>
    <m/>
    <m/>
  </r>
  <r>
    <x v="11"/>
    <x v="4"/>
    <s v="АБС-ЭН"/>
    <x v="192"/>
    <d v="1899-12-30T20:51:00"/>
    <d v="2014-08-08T00:00:00"/>
    <d v="1899-12-30T21:24:00"/>
    <d v="1899-12-30T00:33:00"/>
    <n v="8"/>
    <s v="ТО"/>
    <s v="АПВН"/>
    <x v="2"/>
    <s v="ПС 35/6 кВ ДНС-1"/>
    <x v="2"/>
    <x v="2"/>
    <s v="ВЛ-6 кВ ДНС-1-23"/>
    <s v="Грозовое воздействие"/>
    <n v="1.02"/>
    <m/>
    <n v="1.02"/>
    <s v="ПЭ"/>
    <n v="1986"/>
    <s v="ВЛ 6кВ"/>
    <m/>
    <d v="2013-09-21T00:00:00"/>
    <n v="100"/>
    <n v="2014"/>
    <n v="0"/>
    <m/>
    <s v="КП11"/>
    <m/>
    <m/>
    <m/>
    <m/>
    <m/>
    <m/>
  </r>
  <r>
    <x v="11"/>
    <x v="4"/>
    <s v="АБС-ЭН"/>
    <x v="192"/>
    <d v="1899-12-30T20:51:00"/>
    <d v="2014-08-08T00:00:00"/>
    <d v="1899-12-30T21:50:00"/>
    <d v="1899-12-30T00:59:00"/>
    <n v="24"/>
    <s v="ТО"/>
    <s v="АПВН"/>
    <x v="2"/>
    <s v="АС 35/6 кВ К-45"/>
    <x v="2"/>
    <x v="2"/>
    <s v="ВЛ-6 кВ ф-р 45-14"/>
    <s v="Грозовое воздействие"/>
    <n v="3.18"/>
    <n v="0.33"/>
    <n v="3.5100000000000002"/>
    <s v="ПЭ"/>
    <n v="1987"/>
    <s v="ВЛ 6кВ"/>
    <m/>
    <d v="2010-12-16T00:00:00"/>
    <n v="0"/>
    <m/>
    <n v="1"/>
    <m/>
    <s v="КП11"/>
    <m/>
    <m/>
    <m/>
    <m/>
    <m/>
    <m/>
  </r>
  <r>
    <x v="11"/>
    <x v="4"/>
    <s v="АБС-ЭН"/>
    <x v="192"/>
    <d v="1899-12-30T22:20:00"/>
    <d v="2014-08-08T00:00:00"/>
    <d v="1899-12-30T22:20:00"/>
    <n v="0"/>
    <n v="5"/>
    <s v="ТО"/>
    <s v="АПВ"/>
    <x v="2"/>
    <s v="ПС №10 Кам."/>
    <x v="2"/>
    <x v="2"/>
    <s v="ВЛ-6 кВ ф-р 10-20"/>
    <s v="Грозовое воздействие"/>
    <n v="0.23"/>
    <n v="0.85"/>
    <n v="1.08"/>
    <s v="ПЭ"/>
    <n v="2014"/>
    <s v="ВЛ 6кВ"/>
    <m/>
    <d v="2014-04-18T00:00:00"/>
    <n v="100"/>
    <n v="2015"/>
    <n v="0"/>
    <m/>
    <s v="КП11"/>
    <m/>
    <m/>
    <m/>
    <m/>
    <m/>
    <m/>
  </r>
  <r>
    <x v="11"/>
    <x v="4"/>
    <s v="АБС-ЭН"/>
    <x v="193"/>
    <m/>
    <m/>
    <m/>
    <m/>
    <m/>
    <m/>
    <m/>
    <x v="4"/>
    <m/>
    <x v="3"/>
    <x v="8"/>
    <m/>
    <m/>
    <m/>
    <m/>
    <m/>
    <m/>
    <m/>
    <m/>
    <m/>
    <m/>
    <m/>
    <m/>
    <m/>
    <m/>
    <m/>
    <m/>
    <m/>
    <s v="Нарушений не было"/>
    <m/>
    <m/>
    <m/>
  </r>
  <r>
    <x v="11"/>
    <x v="4"/>
    <s v="АБС-ЭН"/>
    <x v="194"/>
    <d v="1899-12-30T11:45:00"/>
    <d v="2014-08-10T00:00:00"/>
    <d v="1899-12-30T15:15:00"/>
    <d v="1899-12-30T03:30:00"/>
    <n v="23"/>
    <s v="ТО"/>
    <s v="АПВН"/>
    <x v="2"/>
    <s v="ПС 35/6 кВ К-45"/>
    <x v="2"/>
    <x v="2"/>
    <s v="ВЛ-6 кВ ф-р 45-14"/>
    <s v="Падение дерева на провода ВЛ с границы охранной зоны в пролете опор 3-4 отпайки на Куст-70"/>
    <n v="10.4"/>
    <m/>
    <n v="10.4"/>
    <s v="ТЧ"/>
    <n v="1987"/>
    <s v="ВЛ 6кВ"/>
    <m/>
    <d v="2010-12-16T00:00:00"/>
    <n v="0"/>
    <n v="2014"/>
    <n v="1"/>
    <m/>
    <s v="КП19"/>
    <m/>
    <m/>
    <m/>
    <m/>
    <m/>
    <m/>
  </r>
  <r>
    <x v="11"/>
    <x v="4"/>
    <s v="АБС-ЭН"/>
    <x v="194"/>
    <d v="1899-12-30T20:11:00"/>
    <d v="2014-08-10T00:00:00"/>
    <d v="1899-12-30T21:04:00"/>
    <d v="1899-12-30T00:53:00"/>
    <n v="25"/>
    <m/>
    <m/>
    <x v="2"/>
    <s v="ПС 35/6 кВ К-48"/>
    <x v="2"/>
    <x v="6"/>
    <s v="СУ ЭЦН на 7 кустах"/>
    <s v="Посадка напряжения по 1 СШ-6 кВ на ПС 35/6 кВ К-48 из-за разрушения проходных изоляторов ф. &quot;В&quot;, &quot;С&quot; на КТП &quot;Куст-48&quot;"/>
    <n v="3.7"/>
    <n v="1.3"/>
    <n v="5"/>
    <s v="И"/>
    <n v="1988"/>
    <s v="КТПН"/>
    <m/>
    <d v="2013-03-19T00:00:00"/>
    <n v="100"/>
    <n v="2014"/>
    <n v="0"/>
    <m/>
    <s v="КП23"/>
    <m/>
    <m/>
    <m/>
    <m/>
    <m/>
    <m/>
  </r>
  <r>
    <x v="11"/>
    <x v="4"/>
    <s v="АБС-ЭН"/>
    <x v="194"/>
    <d v="1899-12-30T22:55:00"/>
    <d v="2014-08-10T00:00:00"/>
    <d v="1899-12-30T23:15:00"/>
    <d v="1899-12-30T00:20:00"/>
    <n v="15"/>
    <m/>
    <m/>
    <x v="2"/>
    <s v="ПС 35/6 кВ К-48"/>
    <x v="2"/>
    <x v="2"/>
    <s v="ВЛ-6 кВ ф-р 48-04"/>
    <s v="Устранение &quot;земли&quot; на 1 СШ ПС 35/6 кВ &quot;К-48&quot;, замена изолятора на опоре №8 отпайка К-66 (провод на траверсе)"/>
    <n v="0.7"/>
    <m/>
    <n v="0.7"/>
    <s v="И"/>
    <n v="1987"/>
    <s v="ВЛ 6кВ"/>
    <m/>
    <d v="2014-05-05T00:00:00"/>
    <n v="100"/>
    <n v="2015"/>
    <n v="0"/>
    <m/>
    <s v="КП23"/>
    <m/>
    <m/>
    <m/>
    <m/>
    <m/>
    <m/>
  </r>
  <r>
    <x v="11"/>
    <x v="4"/>
    <s v="ОАО &quot;Тюменьэнерго&quot;"/>
    <x v="195"/>
    <d v="1899-12-30T09:30:00"/>
    <d v="2014-08-11T00:00:00"/>
    <d v="1899-12-30T10:40:00"/>
    <d v="1899-12-30T01:10:00"/>
    <n v="66"/>
    <m/>
    <m/>
    <x v="5"/>
    <s v="ПС 220/110/35/6 кВ&quot;Красноленинская&quot;"/>
    <x v="1"/>
    <x v="0"/>
    <s v="СУ ЭЦН на 8 кустах"/>
    <s v="Повышение напряжения в сети Тюменьэнерго"/>
    <n v="27.56"/>
    <n v="1.58"/>
    <n v="29.14"/>
    <s v="ЗА"/>
    <n v="1987"/>
    <s v="ПС"/>
    <m/>
    <d v="2013-10-12T00:00:00"/>
    <n v="100"/>
    <n v="2014"/>
    <n v="0"/>
    <m/>
    <s v="КП18"/>
    <m/>
    <m/>
    <m/>
    <m/>
    <m/>
    <m/>
  </r>
  <r>
    <x v="11"/>
    <x v="4"/>
    <s v="АБС-ЭН"/>
    <x v="196"/>
    <m/>
    <m/>
    <m/>
    <m/>
    <m/>
    <m/>
    <m/>
    <x v="4"/>
    <m/>
    <x v="3"/>
    <x v="8"/>
    <m/>
    <m/>
    <m/>
    <m/>
    <m/>
    <m/>
    <m/>
    <m/>
    <m/>
    <m/>
    <m/>
    <m/>
    <m/>
    <m/>
    <m/>
    <m/>
    <m/>
    <s v="Нарушений не было"/>
    <m/>
    <m/>
    <m/>
  </r>
  <r>
    <x v="11"/>
    <x v="4"/>
    <s v="АБС-ЭН"/>
    <x v="197"/>
    <d v="1899-12-30T16:18:00"/>
    <d v="2014-08-13T00:00:00"/>
    <d v="1899-12-30T16:23:00"/>
    <d v="1899-12-30T00:05:00"/>
    <n v="69"/>
    <m/>
    <m/>
    <x v="0"/>
    <s v="ПС 35/6 кВ КНС-2 Е-Е"/>
    <x v="2"/>
    <x v="6"/>
    <s v="СУ ЭЦН на 4 кустах"/>
    <s v="Понижение напряжения при тяжелом плавном пуске на КНС-2 Е-Е без заявки"/>
    <n v="1.2"/>
    <n v="3.3"/>
    <n v="4.5"/>
    <s v="ЗА"/>
    <n v="2013"/>
    <s v="КТПН"/>
    <m/>
    <s v="09.2014"/>
    <n v="100"/>
    <n v="2015"/>
    <n v="0"/>
    <m/>
    <s v="КП24"/>
    <m/>
    <m/>
    <m/>
    <m/>
    <m/>
    <m/>
  </r>
  <r>
    <x v="11"/>
    <x v="4"/>
    <s v="АБС-ЭН"/>
    <x v="198"/>
    <m/>
    <m/>
    <m/>
    <m/>
    <m/>
    <m/>
    <m/>
    <x v="4"/>
    <m/>
    <x v="3"/>
    <x v="8"/>
    <m/>
    <m/>
    <m/>
    <m/>
    <m/>
    <m/>
    <m/>
    <m/>
    <m/>
    <m/>
    <m/>
    <m/>
    <m/>
    <m/>
    <m/>
    <m/>
    <m/>
    <s v="Нарушений не было"/>
    <m/>
    <m/>
    <m/>
  </r>
  <r>
    <x v="11"/>
    <x v="4"/>
    <s v="АБС-ЭН"/>
    <x v="199"/>
    <m/>
    <m/>
    <m/>
    <m/>
    <m/>
    <m/>
    <m/>
    <x v="4"/>
    <m/>
    <x v="3"/>
    <x v="8"/>
    <m/>
    <m/>
    <m/>
    <m/>
    <m/>
    <m/>
    <m/>
    <m/>
    <m/>
    <m/>
    <m/>
    <m/>
    <m/>
    <m/>
    <m/>
    <m/>
    <m/>
    <s v="Нарушений не было"/>
    <m/>
    <m/>
    <m/>
  </r>
  <r>
    <x v="11"/>
    <x v="4"/>
    <s v="АБС-ЭН"/>
    <x v="200"/>
    <m/>
    <m/>
    <m/>
    <m/>
    <m/>
    <m/>
    <m/>
    <x v="4"/>
    <m/>
    <x v="3"/>
    <x v="8"/>
    <m/>
    <m/>
    <m/>
    <m/>
    <m/>
    <m/>
    <m/>
    <m/>
    <m/>
    <m/>
    <m/>
    <m/>
    <m/>
    <m/>
    <m/>
    <m/>
    <m/>
    <s v="Нарушений не было"/>
    <m/>
    <m/>
    <m/>
  </r>
  <r>
    <x v="11"/>
    <x v="4"/>
    <s v="АБС-ЭН"/>
    <x v="201"/>
    <m/>
    <m/>
    <m/>
    <m/>
    <m/>
    <m/>
    <m/>
    <x v="4"/>
    <m/>
    <x v="3"/>
    <x v="8"/>
    <m/>
    <m/>
    <m/>
    <m/>
    <m/>
    <m/>
    <m/>
    <m/>
    <m/>
    <m/>
    <m/>
    <m/>
    <m/>
    <m/>
    <m/>
    <m/>
    <m/>
    <s v="Нарушений не было"/>
    <m/>
    <m/>
    <m/>
  </r>
  <r>
    <x v="11"/>
    <x v="4"/>
    <s v="АБС-ЭН"/>
    <x v="202"/>
    <m/>
    <m/>
    <m/>
    <m/>
    <m/>
    <m/>
    <m/>
    <x v="4"/>
    <m/>
    <x v="3"/>
    <x v="8"/>
    <m/>
    <m/>
    <m/>
    <m/>
    <m/>
    <m/>
    <m/>
    <m/>
    <m/>
    <m/>
    <m/>
    <m/>
    <m/>
    <m/>
    <m/>
    <m/>
    <m/>
    <s v="Нарушений не было"/>
    <m/>
    <m/>
    <m/>
  </r>
  <r>
    <x v="11"/>
    <x v="4"/>
    <s v="АБС-ЭН"/>
    <x v="203"/>
    <m/>
    <m/>
    <m/>
    <m/>
    <m/>
    <m/>
    <m/>
    <x v="4"/>
    <m/>
    <x v="3"/>
    <x v="8"/>
    <m/>
    <m/>
    <m/>
    <m/>
    <m/>
    <m/>
    <m/>
    <m/>
    <m/>
    <m/>
    <m/>
    <m/>
    <m/>
    <m/>
    <m/>
    <m/>
    <m/>
    <s v="Нарушений не было"/>
    <m/>
    <m/>
    <m/>
  </r>
  <r>
    <x v="11"/>
    <x v="4"/>
    <s v="АБС-ЭН"/>
    <x v="204"/>
    <m/>
    <m/>
    <m/>
    <m/>
    <m/>
    <m/>
    <m/>
    <x v="4"/>
    <m/>
    <x v="3"/>
    <x v="8"/>
    <m/>
    <m/>
    <m/>
    <m/>
    <m/>
    <m/>
    <m/>
    <m/>
    <m/>
    <m/>
    <m/>
    <m/>
    <m/>
    <m/>
    <m/>
    <m/>
    <m/>
    <s v="Нарушений не было"/>
    <m/>
    <m/>
    <m/>
  </r>
  <r>
    <x v="11"/>
    <x v="4"/>
    <s v="АБС-ЭН"/>
    <x v="205"/>
    <m/>
    <m/>
    <m/>
    <m/>
    <m/>
    <m/>
    <m/>
    <x v="4"/>
    <m/>
    <x v="3"/>
    <x v="8"/>
    <m/>
    <m/>
    <m/>
    <m/>
    <m/>
    <m/>
    <m/>
    <m/>
    <m/>
    <m/>
    <m/>
    <m/>
    <m/>
    <m/>
    <m/>
    <m/>
    <m/>
    <s v="Нарушений не было"/>
    <m/>
    <m/>
    <m/>
  </r>
  <r>
    <x v="11"/>
    <x v="4"/>
    <s v="АБС-ЭН"/>
    <x v="206"/>
    <d v="1899-12-30T10:44:00"/>
    <d v="2014-08-22T00:00:00"/>
    <d v="1899-12-30T11:00:00"/>
    <d v="1899-12-30T00:16:00"/>
    <n v="9"/>
    <m/>
    <m/>
    <x v="0"/>
    <s v="ПС 110/35/6кВ Ем-Еговская"/>
    <x v="2"/>
    <x v="6"/>
    <s v="СУ ЭЦН на 9 кустах"/>
    <s v="Повышение напряжения при регулировке напряжения для буровой К-245б"/>
    <n v="0.5"/>
    <m/>
    <n v="0.5"/>
    <s v="ЗА"/>
    <n v="2007"/>
    <s v="КТПН"/>
    <m/>
    <d v="2013-03-16T00:00:00"/>
    <n v="0"/>
    <n v="2015"/>
    <n v="1"/>
    <m/>
    <s v="КП24"/>
    <m/>
    <m/>
    <m/>
    <m/>
    <m/>
    <m/>
  </r>
  <r>
    <x v="11"/>
    <x v="4"/>
    <s v="АБС-ЭН"/>
    <x v="207"/>
    <m/>
    <m/>
    <m/>
    <m/>
    <m/>
    <m/>
    <m/>
    <x v="4"/>
    <m/>
    <x v="3"/>
    <x v="8"/>
    <m/>
    <m/>
    <m/>
    <m/>
    <m/>
    <m/>
    <m/>
    <m/>
    <m/>
    <m/>
    <m/>
    <m/>
    <m/>
    <m/>
    <m/>
    <m/>
    <m/>
    <s v="Нарушений не было"/>
    <m/>
    <m/>
    <m/>
  </r>
  <r>
    <x v="11"/>
    <x v="4"/>
    <s v="АБС-ЭН"/>
    <x v="208"/>
    <m/>
    <m/>
    <m/>
    <m/>
    <m/>
    <m/>
    <m/>
    <x v="4"/>
    <m/>
    <x v="3"/>
    <x v="8"/>
    <m/>
    <m/>
    <m/>
    <m/>
    <m/>
    <m/>
    <m/>
    <m/>
    <m/>
    <m/>
    <m/>
    <m/>
    <m/>
    <m/>
    <m/>
    <m/>
    <m/>
    <s v="Нарушений не было"/>
    <m/>
    <m/>
    <m/>
  </r>
  <r>
    <x v="11"/>
    <x v="4"/>
    <s v="АБС-ЭН"/>
    <x v="209"/>
    <m/>
    <m/>
    <m/>
    <m/>
    <m/>
    <m/>
    <m/>
    <x v="4"/>
    <m/>
    <x v="3"/>
    <x v="8"/>
    <m/>
    <m/>
    <m/>
    <m/>
    <m/>
    <m/>
    <m/>
    <m/>
    <m/>
    <m/>
    <m/>
    <m/>
    <m/>
    <m/>
    <m/>
    <m/>
    <m/>
    <s v="Нарушений не было"/>
    <m/>
    <m/>
    <m/>
  </r>
  <r>
    <x v="11"/>
    <x v="4"/>
    <s v="АБС-ЭН"/>
    <x v="210"/>
    <m/>
    <m/>
    <m/>
    <m/>
    <m/>
    <m/>
    <m/>
    <x v="4"/>
    <m/>
    <x v="3"/>
    <x v="8"/>
    <m/>
    <m/>
    <m/>
    <m/>
    <m/>
    <m/>
    <m/>
    <m/>
    <m/>
    <m/>
    <m/>
    <m/>
    <m/>
    <m/>
    <m/>
    <m/>
    <m/>
    <s v="Нарушений не было"/>
    <m/>
    <m/>
    <m/>
  </r>
  <r>
    <x v="11"/>
    <x v="4"/>
    <s v="АБС-ЭН"/>
    <x v="211"/>
    <m/>
    <m/>
    <m/>
    <m/>
    <m/>
    <m/>
    <m/>
    <x v="4"/>
    <m/>
    <x v="3"/>
    <x v="8"/>
    <m/>
    <m/>
    <m/>
    <m/>
    <m/>
    <m/>
    <m/>
    <m/>
    <m/>
    <m/>
    <m/>
    <m/>
    <m/>
    <m/>
    <m/>
    <m/>
    <m/>
    <s v="Нарушений не было"/>
    <m/>
    <m/>
    <m/>
  </r>
  <r>
    <x v="11"/>
    <x v="4"/>
    <s v="АБС-ЭН"/>
    <x v="212"/>
    <m/>
    <m/>
    <m/>
    <m/>
    <m/>
    <m/>
    <m/>
    <x v="4"/>
    <m/>
    <x v="3"/>
    <x v="8"/>
    <m/>
    <m/>
    <m/>
    <m/>
    <m/>
    <m/>
    <m/>
    <m/>
    <m/>
    <m/>
    <m/>
    <m/>
    <m/>
    <m/>
    <m/>
    <m/>
    <m/>
    <s v="Нарушений не было"/>
    <m/>
    <m/>
    <m/>
  </r>
  <r>
    <x v="11"/>
    <x v="4"/>
    <s v="АБС-ЭН"/>
    <x v="213"/>
    <m/>
    <m/>
    <m/>
    <m/>
    <m/>
    <m/>
    <m/>
    <x v="4"/>
    <m/>
    <x v="3"/>
    <x v="8"/>
    <m/>
    <m/>
    <m/>
    <m/>
    <m/>
    <m/>
    <m/>
    <m/>
    <m/>
    <m/>
    <m/>
    <m/>
    <m/>
    <m/>
    <m/>
    <m/>
    <m/>
    <s v="Нарушений не было"/>
    <m/>
    <m/>
    <m/>
  </r>
  <r>
    <x v="11"/>
    <x v="4"/>
    <s v="АБС-ЭН"/>
    <x v="214"/>
    <d v="1899-12-30T12:25:00"/>
    <d v="2014-08-30T00:00:00"/>
    <d v="1899-12-30T12:30:00"/>
    <d v="1899-12-30T00:05:00"/>
    <n v="124"/>
    <s v="МТЗ"/>
    <s v="АПВУ"/>
    <x v="2"/>
    <s v="ПС 110/35/6кВ КНС-5"/>
    <x v="0"/>
    <x v="2"/>
    <s v="ВЛ 35кВ ДНС-17-1"/>
    <s v="Грозовое воздействие"/>
    <n v="1.35"/>
    <n v="5.57"/>
    <n v="6.92"/>
    <s v="ПЭ"/>
    <n v="1988"/>
    <s v="ВЛ 35кВ"/>
    <m/>
    <d v="2013-09-21T00:00:00"/>
    <n v="100"/>
    <n v="2014"/>
    <n v="0"/>
    <m/>
    <s v="КП11"/>
    <m/>
    <m/>
    <m/>
    <m/>
    <m/>
    <m/>
  </r>
  <r>
    <x v="11"/>
    <x v="4"/>
    <s v="АБС-ЭН"/>
    <x v="214"/>
    <d v="1899-12-30T12:39:00"/>
    <d v="2014-08-30T00:00:00"/>
    <d v="1899-12-30T12:44:00"/>
    <d v="1899-12-30T00:05:00"/>
    <n v="114"/>
    <s v="ТО"/>
    <s v="АПВУ"/>
    <x v="2"/>
    <s v="ПС 110/35/6кВ Скважина"/>
    <x v="0"/>
    <x v="2"/>
    <s v="ВЛ-35кВ ДНС 12-1;12-2"/>
    <s v="Грозовое воздействие"/>
    <n v="1"/>
    <n v="3.6"/>
    <n v="5"/>
    <s v="ПЭ"/>
    <n v="1987"/>
    <s v="ВЛ 35кВ"/>
    <m/>
    <d v="2011-10-23T00:00:00"/>
    <n v="0"/>
    <n v="2014"/>
    <n v="2"/>
    <m/>
    <s v="КП11"/>
    <m/>
    <m/>
    <m/>
    <m/>
    <m/>
    <m/>
  </r>
  <r>
    <x v="11"/>
    <x v="4"/>
    <s v="АБС-ЭН"/>
    <x v="214"/>
    <s v="17-27"/>
    <d v="2014-08-30T00:00:00"/>
    <s v="17-27"/>
    <n v="0"/>
    <n v="87"/>
    <m/>
    <m/>
    <x v="3"/>
    <s v="Э/двигатель насоса  №3"/>
    <x v="2"/>
    <x v="9"/>
    <s v="ПС 35/6кВ КНС-2-ЕЕ"/>
    <s v="КЗ в питающем кабеле Э/Д №3"/>
    <n v="2.7"/>
    <m/>
    <n v="2.69"/>
    <s v="КС"/>
    <n v="1992"/>
    <s v="ВЛ 6кВ"/>
    <m/>
    <d v="2013-03-27T00:00:00"/>
    <n v="0"/>
    <n v="2014"/>
    <n v="1"/>
    <m/>
    <s v="КП24"/>
    <m/>
    <m/>
    <m/>
    <m/>
    <m/>
    <m/>
  </r>
  <r>
    <x v="11"/>
    <x v="4"/>
    <s v="АБС-ЭН"/>
    <x v="214"/>
    <d v="1899-12-30T12:46:00"/>
    <d v="2014-08-30T00:00:00"/>
    <d v="1899-12-30T12:54:00"/>
    <d v="1899-12-30T00:08:00"/>
    <n v="745"/>
    <s v="ТО"/>
    <s v="АПВН, РПВУ"/>
    <x v="2"/>
    <s v="ПС 110/35/6кВ Красноленинская"/>
    <x v="0"/>
    <x v="2"/>
    <s v="ВЛ 35кВ КНС 3-2"/>
    <s v="Грозовое воздействие"/>
    <n v="17.8"/>
    <n v="103.3"/>
    <n v="121.14"/>
    <s v="ПЭ"/>
    <n v="1992"/>
    <s v="ВЛ 35кВ"/>
    <m/>
    <d v="2009-11-08T00:00:00"/>
    <n v="0"/>
    <n v="2014"/>
    <n v="4"/>
    <m/>
    <s v="КП11"/>
    <m/>
    <m/>
    <m/>
    <m/>
    <m/>
    <m/>
  </r>
  <r>
    <x v="11"/>
    <x v="4"/>
    <s v="АБС-ЭН"/>
    <x v="215"/>
    <m/>
    <m/>
    <m/>
    <m/>
    <m/>
    <m/>
    <m/>
    <x v="4"/>
    <m/>
    <x v="3"/>
    <x v="8"/>
    <m/>
    <m/>
    <m/>
    <m/>
    <m/>
    <m/>
    <m/>
    <m/>
    <m/>
    <m/>
    <m/>
    <m/>
    <m/>
    <m/>
    <m/>
    <m/>
    <m/>
    <s v="Нарушений не было"/>
    <m/>
    <m/>
    <m/>
  </r>
  <r>
    <x v="7"/>
    <x v="4"/>
    <s v="АБС-ЭН"/>
    <x v="216"/>
    <d v="1899-12-30T09:40:00"/>
    <d v="2014-09-01T00:00:00"/>
    <d v="1899-12-30T10:23:00"/>
    <d v="1899-12-30T00:43:00"/>
    <n v="27"/>
    <s v="А.О."/>
    <s v="АПВН, РПВУ"/>
    <x v="2"/>
    <s v="ПС 35/6кВ &quot;КНС-2&quot; ф.12"/>
    <x v="2"/>
    <x v="2"/>
    <s v="КТП"/>
    <s v="ф.2-12 оп.11 птица"/>
    <n v="6.37"/>
    <n v="0.84"/>
    <n v="7.21"/>
    <s v="СК"/>
    <n v="1992"/>
    <s v="ВЛ 6кВ"/>
    <m/>
    <d v="2011-11-07T00:00:00"/>
    <n v="0"/>
    <n v="2014"/>
    <n v="2"/>
    <m/>
    <s v="КП19"/>
    <m/>
    <m/>
    <m/>
    <m/>
    <m/>
    <m/>
  </r>
  <r>
    <x v="7"/>
    <x v="4"/>
    <s v="АБС-ЭН"/>
    <x v="20"/>
    <d v="1899-12-30T18:03:00"/>
    <d v="2014-09-02T00:00:00"/>
    <d v="1899-12-30T18:08:00"/>
    <d v="1899-12-30T00:05:00"/>
    <n v="26"/>
    <s v="-"/>
    <m/>
    <x v="2"/>
    <s v="ПС 35/6кВ &quot;КНС-2&quot; ф.12"/>
    <x v="2"/>
    <x v="2"/>
    <s v="КТП"/>
    <s v="ф.2-12  слетел изолятор на оп.3 , сильный ветер "/>
    <n v="0.7"/>
    <n v="0.5"/>
    <n v="1.1399999999999999"/>
    <s v="И"/>
    <n v="1992"/>
    <s v="ВЛ 6кВ"/>
    <m/>
    <d v="2011-11-07T00:00:00"/>
    <n v="0"/>
    <n v="2014"/>
    <n v="2"/>
    <m/>
    <s v="КП12"/>
    <m/>
    <m/>
    <m/>
    <m/>
    <m/>
    <m/>
  </r>
  <r>
    <x v="7"/>
    <x v="4"/>
    <s v="АБС-ЭН"/>
    <x v="217"/>
    <m/>
    <m/>
    <m/>
    <m/>
    <m/>
    <m/>
    <m/>
    <x v="4"/>
    <m/>
    <x v="3"/>
    <x v="8"/>
    <m/>
    <m/>
    <m/>
    <m/>
    <m/>
    <m/>
    <m/>
    <m/>
    <m/>
    <m/>
    <m/>
    <m/>
    <m/>
    <m/>
    <m/>
    <m/>
    <m/>
    <s v="Нарушений не было"/>
    <m/>
    <m/>
    <m/>
  </r>
  <r>
    <x v="7"/>
    <x v="4"/>
    <s v="АБС-ЭН"/>
    <x v="218"/>
    <m/>
    <m/>
    <m/>
    <m/>
    <m/>
    <m/>
    <m/>
    <x v="4"/>
    <m/>
    <x v="3"/>
    <x v="8"/>
    <m/>
    <m/>
    <m/>
    <m/>
    <m/>
    <m/>
    <m/>
    <m/>
    <m/>
    <m/>
    <m/>
    <m/>
    <m/>
    <m/>
    <m/>
    <m/>
    <m/>
    <s v="Нарушений не было"/>
    <m/>
    <m/>
    <m/>
  </r>
  <r>
    <x v="7"/>
    <x v="4"/>
    <s v="АБС-ЭН"/>
    <x v="219"/>
    <m/>
    <m/>
    <m/>
    <m/>
    <m/>
    <m/>
    <m/>
    <x v="4"/>
    <m/>
    <x v="3"/>
    <x v="8"/>
    <m/>
    <m/>
    <m/>
    <m/>
    <m/>
    <m/>
    <m/>
    <m/>
    <m/>
    <m/>
    <m/>
    <m/>
    <m/>
    <m/>
    <m/>
    <m/>
    <m/>
    <s v="Нарушений не было"/>
    <m/>
    <m/>
    <m/>
  </r>
  <r>
    <x v="7"/>
    <x v="4"/>
    <s v="АБС-ЭН"/>
    <x v="220"/>
    <d v="1899-12-30T06:08:00"/>
    <d v="2014-09-06T00:00:00"/>
    <d v="1899-12-30T06:08:00"/>
    <d v="1899-12-30T00:00:00"/>
    <n v="24"/>
    <s v="Т.О."/>
    <s v="АПВУ"/>
    <x v="0"/>
    <s v="ПС 35/6кВ &quot;К-76&quot;, ф.18"/>
    <x v="2"/>
    <x v="2"/>
    <s v="КТП"/>
    <s v="Пробой изолятора ф.76-18 оп.8 фаза А,С"/>
    <n v="0.4"/>
    <n v="1.5"/>
    <n v="1.9"/>
    <s v="И"/>
    <n v="1987"/>
    <s v="ВЛ 6кВ"/>
    <m/>
    <d v="2012-09-06T00:00:00"/>
    <n v="0"/>
    <n v="2014"/>
    <n v="1"/>
    <m/>
    <s v="КП23"/>
    <m/>
    <m/>
    <m/>
    <m/>
    <m/>
    <m/>
  </r>
  <r>
    <x v="7"/>
    <x v="4"/>
    <s v="АБС-ЭН"/>
    <x v="220"/>
    <d v="1899-12-30T18:15:00"/>
    <d v="2014-09-06T00:00:00"/>
    <d v="1899-12-30T21:04:00"/>
    <d v="1899-12-30T02:49:00"/>
    <n v="5"/>
    <s v=" -"/>
    <s v="АПВН, РПВН"/>
    <x v="0"/>
    <s v="ПС 35/6 кВ &quot;К-578&quot; ф.8"/>
    <x v="0"/>
    <x v="0"/>
    <s v="МВ-6"/>
    <s v="Неисправность МВ-6, Разрушение пружины фиксации привода"/>
    <n v="2.8"/>
    <m/>
    <n v="2.8"/>
    <s v="В"/>
    <n v="1991"/>
    <s v="ВЛ 6кВ"/>
    <m/>
    <d v="2013-09-26T00:00:00"/>
    <n v="100"/>
    <n v="2014"/>
    <n v="0"/>
    <m/>
    <s v="КП24"/>
    <m/>
    <m/>
    <m/>
    <m/>
    <m/>
    <m/>
  </r>
  <r>
    <x v="7"/>
    <x v="4"/>
    <s v="АБС-ЭН"/>
    <x v="221"/>
    <d v="1899-12-30T05:34:00"/>
    <d v="2014-09-07T00:00:00"/>
    <d v="1899-12-30T05:34:00"/>
    <d v="1899-12-30T00:00:00"/>
    <n v="8"/>
    <s v="Т.О."/>
    <s v="АПВУ"/>
    <x v="0"/>
    <s v="ПС 35/6кВ &quot;КНС-1&quot; ф.23"/>
    <x v="2"/>
    <x v="2"/>
    <s v="КТП"/>
    <s v="пробой изоляторов оп.33 ф.В,С, провис провода"/>
    <m/>
    <m/>
    <m/>
    <s v="И"/>
    <n v="1992"/>
    <s v="ВЛ 6кВ"/>
    <m/>
    <d v="2013-04-22T00:00:00"/>
    <n v="0"/>
    <n v="2014"/>
    <n v="1"/>
    <m/>
    <s v="КП23"/>
    <m/>
    <m/>
    <m/>
    <m/>
    <m/>
    <m/>
  </r>
  <r>
    <x v="7"/>
    <x v="4"/>
    <s v="АБС-ЭН"/>
    <x v="221"/>
    <d v="1899-12-30T06:41:00"/>
    <d v="2014-09-07T00:00:00"/>
    <d v="1899-12-30T07:18:00"/>
    <d v="1899-12-30T00:29:00"/>
    <n v="8"/>
    <s v="Т.О."/>
    <s v="АПВН, РПВУ"/>
    <x v="0"/>
    <s v="ПС 35/6кВ &quot;КНС-1&quot; ф.23"/>
    <x v="2"/>
    <x v="2"/>
    <s v="КТП"/>
    <s v="пробой изоляторов оп.33 ф.В,С, провис провода"/>
    <n v="1"/>
    <n v="0.1"/>
    <n v="1.1000000000000001"/>
    <s v="И"/>
    <n v="1992"/>
    <s v="ВЛ 6кВ"/>
    <m/>
    <d v="2013-04-22T00:00:00"/>
    <n v="0"/>
    <n v="2014"/>
    <n v="1"/>
    <m/>
    <s v="КП23"/>
    <m/>
    <m/>
    <m/>
    <m/>
    <m/>
    <m/>
  </r>
  <r>
    <x v="7"/>
    <x v="4"/>
    <s v="АБС-ЭН"/>
    <x v="221"/>
    <d v="1899-12-30T09:25:00"/>
    <d v="2014-09-07T00:00:00"/>
    <d v="1899-12-30T10:04:00"/>
    <d v="1899-12-30T00:39:00"/>
    <n v="8"/>
    <s v=" -"/>
    <m/>
    <x v="0"/>
    <s v="ПС 35/6кВ &quot;КНС-1&quot; ф.23"/>
    <x v="2"/>
    <x v="2"/>
    <s v="КТП"/>
    <s v="оп.33 ф.В,С замена изоляторов, перетяжка провода"/>
    <n v="1"/>
    <m/>
    <n v="1"/>
    <s v="И"/>
    <n v="1992"/>
    <s v="ВЛ 6кВ"/>
    <m/>
    <d v="2013-04-22T00:00:00"/>
    <n v="0"/>
    <n v="2014"/>
    <n v="1"/>
    <m/>
    <s v="КП23"/>
    <m/>
    <m/>
    <m/>
    <m/>
    <m/>
    <m/>
  </r>
  <r>
    <x v="7"/>
    <x v="4"/>
    <s v="АБС-ЭН"/>
    <x v="221"/>
    <d v="1899-12-30T16:48:00"/>
    <d v="2014-09-07T00:00:00"/>
    <d v="1899-12-30T18:41:00"/>
    <d v="1899-12-30T01:53:00"/>
    <n v="5"/>
    <s v="МТЗ"/>
    <s v="АПВН, РПВУ"/>
    <x v="2"/>
    <s v="ПС 35/6кВ &quot;К-199&quot; ф.4"/>
    <x v="2"/>
    <x v="2"/>
    <s v="КТП"/>
    <s v="Дерево на ВЛ-6кВ оп.36-37"/>
    <n v="1"/>
    <m/>
    <n v="1"/>
    <s v="ТЧ"/>
    <n v="1987"/>
    <s v="ВЛ 6кВ"/>
    <m/>
    <d v="2014-04-16T00:00:00"/>
    <n v="100"/>
    <n v="2015"/>
    <n v="0"/>
    <m/>
    <s v="КП19"/>
    <m/>
    <m/>
    <m/>
    <m/>
    <m/>
    <m/>
  </r>
  <r>
    <x v="7"/>
    <x v="4"/>
    <s v="АБС-ЭН"/>
    <x v="222"/>
    <m/>
    <m/>
    <m/>
    <m/>
    <m/>
    <m/>
    <m/>
    <x v="4"/>
    <m/>
    <x v="3"/>
    <x v="8"/>
    <m/>
    <m/>
    <m/>
    <m/>
    <m/>
    <m/>
    <m/>
    <m/>
    <m/>
    <m/>
    <m/>
    <m/>
    <m/>
    <m/>
    <m/>
    <m/>
    <m/>
    <s v="Нарушений не было"/>
    <m/>
    <m/>
    <m/>
  </r>
  <r>
    <x v="7"/>
    <x v="4"/>
    <s v="АБС-ЭН"/>
    <x v="223"/>
    <m/>
    <m/>
    <m/>
    <m/>
    <m/>
    <m/>
    <m/>
    <x v="4"/>
    <m/>
    <x v="3"/>
    <x v="8"/>
    <m/>
    <m/>
    <m/>
    <m/>
    <m/>
    <m/>
    <m/>
    <m/>
    <m/>
    <m/>
    <m/>
    <m/>
    <m/>
    <m/>
    <m/>
    <m/>
    <m/>
    <s v="Нарушений не было"/>
    <m/>
    <m/>
    <m/>
  </r>
  <r>
    <x v="7"/>
    <x v="4"/>
    <s v="АБС-ЭН"/>
    <x v="224"/>
    <m/>
    <m/>
    <m/>
    <m/>
    <m/>
    <m/>
    <m/>
    <x v="4"/>
    <m/>
    <x v="3"/>
    <x v="8"/>
    <m/>
    <m/>
    <m/>
    <m/>
    <m/>
    <m/>
    <m/>
    <m/>
    <m/>
    <m/>
    <m/>
    <m/>
    <m/>
    <m/>
    <m/>
    <m/>
    <m/>
    <s v="Нарушений не было"/>
    <m/>
    <m/>
    <m/>
  </r>
  <r>
    <x v="7"/>
    <x v="4"/>
    <s v="АБС-ЭН"/>
    <x v="225"/>
    <m/>
    <m/>
    <m/>
    <m/>
    <m/>
    <m/>
    <m/>
    <x v="4"/>
    <m/>
    <x v="3"/>
    <x v="8"/>
    <m/>
    <m/>
    <m/>
    <m/>
    <m/>
    <m/>
    <m/>
    <m/>
    <m/>
    <m/>
    <m/>
    <m/>
    <m/>
    <m/>
    <m/>
    <m/>
    <m/>
    <s v="Нарушений не было"/>
    <m/>
    <m/>
    <m/>
  </r>
  <r>
    <x v="7"/>
    <x v="4"/>
    <s v="АБС-ЭН"/>
    <x v="226"/>
    <m/>
    <m/>
    <m/>
    <m/>
    <m/>
    <m/>
    <m/>
    <x v="4"/>
    <m/>
    <x v="3"/>
    <x v="8"/>
    <m/>
    <m/>
    <m/>
    <m/>
    <m/>
    <m/>
    <m/>
    <m/>
    <m/>
    <m/>
    <m/>
    <m/>
    <m/>
    <m/>
    <m/>
    <m/>
    <m/>
    <s v="Нарушений не было"/>
    <m/>
    <m/>
    <m/>
  </r>
  <r>
    <x v="7"/>
    <x v="4"/>
    <s v="АБС-ЭН"/>
    <x v="227"/>
    <m/>
    <m/>
    <m/>
    <m/>
    <m/>
    <m/>
    <m/>
    <x v="4"/>
    <m/>
    <x v="3"/>
    <x v="8"/>
    <m/>
    <m/>
    <m/>
    <m/>
    <m/>
    <m/>
    <m/>
    <m/>
    <m/>
    <m/>
    <m/>
    <m/>
    <m/>
    <m/>
    <m/>
    <m/>
    <m/>
    <s v="Нарушений не было"/>
    <m/>
    <m/>
    <m/>
  </r>
  <r>
    <x v="7"/>
    <x v="4"/>
    <s v="АБС-ЭН"/>
    <x v="228"/>
    <m/>
    <m/>
    <m/>
    <m/>
    <m/>
    <m/>
    <m/>
    <x v="4"/>
    <m/>
    <x v="3"/>
    <x v="8"/>
    <m/>
    <m/>
    <m/>
    <m/>
    <m/>
    <m/>
    <m/>
    <m/>
    <m/>
    <m/>
    <m/>
    <m/>
    <m/>
    <m/>
    <m/>
    <m/>
    <m/>
    <s v="Нарушений не было"/>
    <m/>
    <m/>
    <m/>
  </r>
  <r>
    <x v="7"/>
    <x v="4"/>
    <s v="АБС-ЭН"/>
    <x v="229"/>
    <m/>
    <m/>
    <m/>
    <m/>
    <m/>
    <m/>
    <m/>
    <x v="4"/>
    <m/>
    <x v="3"/>
    <x v="8"/>
    <m/>
    <m/>
    <m/>
    <m/>
    <m/>
    <m/>
    <m/>
    <m/>
    <m/>
    <m/>
    <m/>
    <m/>
    <m/>
    <m/>
    <m/>
    <m/>
    <m/>
    <s v="Нарушений не было"/>
    <m/>
    <m/>
    <m/>
  </r>
  <r>
    <x v="7"/>
    <x v="4"/>
    <s v="АБС-ЭН"/>
    <x v="230"/>
    <m/>
    <m/>
    <m/>
    <m/>
    <m/>
    <m/>
    <m/>
    <x v="4"/>
    <m/>
    <x v="3"/>
    <x v="8"/>
    <m/>
    <m/>
    <m/>
    <m/>
    <m/>
    <m/>
    <m/>
    <m/>
    <m/>
    <m/>
    <m/>
    <m/>
    <m/>
    <m/>
    <m/>
    <m/>
    <m/>
    <s v="Нарушений не было"/>
    <m/>
    <m/>
    <m/>
  </r>
  <r>
    <x v="7"/>
    <x v="4"/>
    <s v="АБС-ЭН"/>
    <x v="231"/>
    <m/>
    <m/>
    <m/>
    <m/>
    <m/>
    <m/>
    <m/>
    <x v="4"/>
    <m/>
    <x v="3"/>
    <x v="8"/>
    <m/>
    <m/>
    <m/>
    <m/>
    <m/>
    <m/>
    <m/>
    <m/>
    <m/>
    <m/>
    <m/>
    <m/>
    <m/>
    <m/>
    <m/>
    <m/>
    <m/>
    <m/>
    <m/>
    <m/>
    <m/>
  </r>
  <r>
    <x v="7"/>
    <x v="4"/>
    <s v="АБС-ЭН"/>
    <x v="232"/>
    <d v="1899-12-30T07:58:00"/>
    <d v="2014-09-18T00:00:00"/>
    <d v="1899-12-30T07:58:00"/>
    <d v="1899-12-30T00:00:00"/>
    <n v="3"/>
    <s v="Т.О."/>
    <s v="АПВУ"/>
    <x v="2"/>
    <s v="ПС 35/6 кВ &quot;ДНС-31&quot; я.9"/>
    <x v="2"/>
    <x v="2"/>
    <s v="КТП"/>
    <s v="Дерево в пролете опор 46-47 отп. К-583"/>
    <n v="1.1299999999999999"/>
    <m/>
    <n v="1.1299999999999999"/>
    <s v="ТЧ"/>
    <n v="1991"/>
    <s v="ВЛ 6кВ"/>
    <m/>
    <d v="2012-11-13T00:00:00"/>
    <n v="0"/>
    <n v="2014"/>
    <n v="1"/>
    <m/>
    <s v="КП19"/>
    <m/>
    <m/>
    <m/>
    <m/>
    <m/>
    <m/>
  </r>
  <r>
    <x v="7"/>
    <x v="4"/>
    <s v="АБС-ЭН"/>
    <x v="232"/>
    <d v="1899-12-30T09:48:00"/>
    <d v="2014-09-18T00:00:00"/>
    <d v="1899-12-30T09:48:00"/>
    <d v="1899-12-30T00:00:00"/>
    <n v="269"/>
    <m/>
    <m/>
    <x v="2"/>
    <s v="ПС 110/35/6 кВ &quot;ДНС-32&quot;"/>
    <x v="0"/>
    <x v="2"/>
    <s v="СУ ЭЦН на 41 кусту"/>
    <s v="Посадка напряжения. Стригущая поросль ВЛ 35 кВ &quot;ЦПС-Южный-1&quot;."/>
    <n v="46.84"/>
    <m/>
    <n v="46.84"/>
    <m/>
    <m/>
    <m/>
    <m/>
    <m/>
    <m/>
    <m/>
    <m/>
    <m/>
    <s v="КП19"/>
    <m/>
    <m/>
    <m/>
    <m/>
    <m/>
    <m/>
  </r>
  <r>
    <x v="7"/>
    <x v="4"/>
    <s v="АБС-ЭН"/>
    <x v="232"/>
    <d v="1899-12-30T10:58:00"/>
    <d v="2014-09-18T00:00:00"/>
    <d v="1899-12-30T14:30:00"/>
    <d v="1899-12-30T03:32:00"/>
    <n v="9"/>
    <s v="Т.О."/>
    <s v="АПВН, РПВН"/>
    <x v="2"/>
    <s v="ЗРУ-6 кВ &quot;КНС-32-13&quot;"/>
    <x v="2"/>
    <x v="2"/>
    <s v="КТП"/>
    <s v="Дерево из вне охранной зоны оп.96-97"/>
    <n v="7.87"/>
    <m/>
    <n v="7.87"/>
    <s v="ТЧ"/>
    <n v="1991"/>
    <s v="ВЛ 6кВ"/>
    <m/>
    <d v="2013-10-25T00:00:00"/>
    <n v="0"/>
    <n v="2014"/>
    <n v="1"/>
    <m/>
    <s v="КП19"/>
    <m/>
    <m/>
    <m/>
    <m/>
    <m/>
    <m/>
  </r>
  <r>
    <x v="7"/>
    <x v="4"/>
    <s v="АБС-ЭН"/>
    <x v="232"/>
    <d v="1899-12-30T08:55:00"/>
    <d v="2014-09-18T00:00:00"/>
    <d v="1899-12-30T09:58:00"/>
    <d v="1899-12-30T01:03:00"/>
    <n v="17"/>
    <s v="Т.О."/>
    <s v="АПВН, РПВН"/>
    <x v="2"/>
    <s v="ПС 35/6 кВ №2 Кам. Яч.14"/>
    <x v="2"/>
    <x v="2"/>
    <s v="КТП"/>
    <s v="Дерево из вне охранной зоны ВЛ-6 кВ оп.10-11 отп. К-239"/>
    <n v="8"/>
    <m/>
    <n v="8"/>
    <s v="ТЧ"/>
    <n v="2005"/>
    <s v="ВЛ 6кВ"/>
    <m/>
    <d v="2013-08-24T00:00:00"/>
    <n v="0"/>
    <n v="2015"/>
    <n v="0"/>
    <m/>
    <s v="КП19"/>
    <m/>
    <m/>
    <m/>
    <m/>
    <m/>
    <m/>
  </r>
  <r>
    <x v="7"/>
    <x v="4"/>
    <s v="АБС-ЭН"/>
    <x v="232"/>
    <d v="1899-12-30T08:55:00"/>
    <d v="2014-09-18T00:00:00"/>
    <d v="1899-12-30T10:08:00"/>
    <d v="1899-12-30T01:13:00"/>
    <n v="61"/>
    <s v="Т.О."/>
    <s v="АПВН, РПВН"/>
    <x v="2"/>
    <s v="ПС 35/6 кВ №4 Кам. Яч.16"/>
    <x v="2"/>
    <x v="2"/>
    <s v="КТП"/>
    <s v="Схлест проводов в пролете опор 27-28 отпайки К-13"/>
    <n v="7.79"/>
    <n v="0.06"/>
    <n v="7.85"/>
    <m/>
    <n v="1989"/>
    <s v="ВЛ 6кВ"/>
    <m/>
    <d v="2012-05-03T00:00:00"/>
    <n v="0"/>
    <n v="2015"/>
    <n v="1"/>
    <m/>
    <s v="КП15"/>
    <m/>
    <m/>
    <m/>
    <m/>
    <m/>
    <m/>
  </r>
  <r>
    <x v="7"/>
    <x v="4"/>
    <s v="АБС-ЭН"/>
    <x v="232"/>
    <d v="1899-12-30T09:50:00"/>
    <d v="2014-09-18T00:00:00"/>
    <d v="1899-12-30T09:50:00"/>
    <d v="1899-12-30T00:00:00"/>
    <n v="14"/>
    <m/>
    <m/>
    <x v="2"/>
    <s v="ПС 35/6 кВ №4 Кам. Яч.18"/>
    <x v="2"/>
    <x v="2"/>
    <s v="СУ ЭЦН на 3 кустах"/>
    <s v="Осмотр произведен. Причина не обнаружена."/>
    <n v="0.24"/>
    <m/>
    <n v="0.24"/>
    <m/>
    <n v="2005"/>
    <s v="ПО"/>
    <m/>
    <m/>
    <m/>
    <m/>
    <m/>
    <m/>
    <s v="КП25"/>
    <m/>
    <m/>
    <m/>
    <m/>
    <m/>
    <m/>
  </r>
  <r>
    <x v="7"/>
    <x v="4"/>
    <s v="АБС-ЭН"/>
    <x v="232"/>
    <d v="1899-12-30T14:30:00"/>
    <d v="2014-09-18T00:00:00"/>
    <d v="1899-12-30T15:38:00"/>
    <d v="1899-12-30T01:08:00"/>
    <n v="17"/>
    <s v="Т.О."/>
    <s v="АПВН, РПВН"/>
    <x v="2"/>
    <s v="ПС 35/6 кВ №2 Кам. Яч.14"/>
    <x v="2"/>
    <x v="2"/>
    <s v="КТП"/>
    <s v="Дерево из вне охранной зоны ВЛ-6 кВ  отп. Р-597 оп.3-4"/>
    <n v="8.48"/>
    <m/>
    <n v="8.48"/>
    <s v="ТЧ"/>
    <n v="2005"/>
    <s v="ВЛ"/>
    <m/>
    <d v="2013-08-24T00:00:00"/>
    <n v="0"/>
    <n v="2015"/>
    <n v="0"/>
    <m/>
    <s v="КП19"/>
    <m/>
    <m/>
    <m/>
    <m/>
    <m/>
    <m/>
  </r>
  <r>
    <x v="7"/>
    <x v="4"/>
    <s v="АБС-ЭН"/>
    <x v="232"/>
    <d v="1899-12-30T08:00:00"/>
    <d v="2014-09-18T00:00:00"/>
    <d v="1899-12-30T11:13:00"/>
    <d v="1899-12-30T03:13:00"/>
    <n v="5"/>
    <s v="Т.О."/>
    <s v="АПВН, РПВН"/>
    <x v="2"/>
    <s v="ПС 35/6 кВ &quot;К-199&quot; яч.4"/>
    <x v="2"/>
    <x v="2"/>
    <s v="КТП"/>
    <s v="Деревья на ВЛ-6 кВ из вне охранной зоны оп.32-37 9 шт."/>
    <n v="0.74"/>
    <m/>
    <n v="0.74"/>
    <s v="ТЧ"/>
    <m/>
    <s v="ВЛ"/>
    <m/>
    <d v="2014-07-21T00:00:00"/>
    <n v="0"/>
    <n v="2015"/>
    <n v="0"/>
    <m/>
    <s v="КП19"/>
    <m/>
    <m/>
    <m/>
    <m/>
    <m/>
    <m/>
  </r>
  <r>
    <x v="7"/>
    <x v="4"/>
    <s v="АБС-ЭН"/>
    <x v="232"/>
    <d v="1899-12-30T08:16:00"/>
    <d v="2014-09-18T00:00:00"/>
    <d v="1899-12-30T08:16:00"/>
    <d v="1899-12-30T00:00:00"/>
    <n v="11"/>
    <s v="Т.О."/>
    <s v="АПВУ"/>
    <x v="2"/>
    <s v="ПС 35/6 кВ &quot;К-110&quot; яч.16"/>
    <x v="2"/>
    <x v="2"/>
    <s v="КТП"/>
    <s v="Поросль в проете опор 20-21 отпайка К-120."/>
    <n v="0.19"/>
    <n v="0.21"/>
    <n v="0.4"/>
    <s v="ТЧ"/>
    <m/>
    <s v="ВЛ"/>
    <m/>
    <d v="2014-05-22T00:00:00"/>
    <n v="0"/>
    <n v="2015"/>
    <n v="0"/>
    <m/>
    <s v="КП19"/>
    <m/>
    <m/>
    <m/>
    <m/>
    <m/>
    <m/>
  </r>
  <r>
    <x v="7"/>
    <x v="4"/>
    <s v="АБС-ЭН"/>
    <x v="232"/>
    <d v="1899-12-30T13:49:00"/>
    <d v="2014-09-18T00:00:00"/>
    <d v="1899-12-30T13:49:00"/>
    <d v="1899-12-30T00:00:00"/>
    <n v="11"/>
    <s v="Т.О."/>
    <s v="АПВУ"/>
    <x v="2"/>
    <s v="ПС 35/6 кВ &quot;К-110&quot; яч.4"/>
    <x v="2"/>
    <x v="2"/>
    <s v="КТП"/>
    <s v="Сломана опора №30 отп. &quot;ЧНС&quot;"/>
    <n v="0.15"/>
    <n v="0.13"/>
    <n v="0.28000000000000003"/>
    <s v="СК"/>
    <m/>
    <m/>
    <m/>
    <d v="2014-03-13T00:00:00"/>
    <n v="0"/>
    <n v="2015"/>
    <n v="0"/>
    <m/>
    <s v="КП19"/>
    <m/>
    <m/>
    <m/>
    <m/>
    <m/>
    <m/>
  </r>
  <r>
    <x v="7"/>
    <x v="4"/>
    <s v="АБС-ЭН"/>
    <x v="232"/>
    <d v="1899-12-30T16:24:00"/>
    <d v="2014-09-18T00:00:00"/>
    <d v="1899-12-30T21:48:00"/>
    <d v="1899-12-30T05:24:00"/>
    <n v="14"/>
    <s v="Т.О."/>
    <s v="АПВН, РПВН"/>
    <x v="2"/>
    <s v="ПС 35/6 кВ &quot;К-136&quot; яч.16"/>
    <x v="2"/>
    <x v="2"/>
    <s v="КТП"/>
    <s v="Упало дерево из вне охранной зоны на ВЛ-6 кВ. Порваны провода в пролете опор 11-13. "/>
    <n v="21.01"/>
    <m/>
    <n v="21.01"/>
    <s v="ТЧ"/>
    <m/>
    <s v="ВЛ"/>
    <m/>
    <d v="2014-09-23T00:00:00"/>
    <n v="0"/>
    <n v="2015"/>
    <n v="0"/>
    <m/>
    <s v="КП19"/>
    <m/>
    <m/>
    <m/>
    <m/>
    <m/>
    <m/>
  </r>
  <r>
    <x v="7"/>
    <x v="4"/>
    <s v="АБС-ЭН"/>
    <x v="233"/>
    <m/>
    <m/>
    <m/>
    <m/>
    <m/>
    <m/>
    <m/>
    <x v="4"/>
    <m/>
    <x v="3"/>
    <x v="8"/>
    <m/>
    <m/>
    <m/>
    <m/>
    <m/>
    <m/>
    <m/>
    <m/>
    <m/>
    <m/>
    <m/>
    <m/>
    <m/>
    <m/>
    <m/>
    <m/>
    <m/>
    <s v="Нарушений не было"/>
    <m/>
    <m/>
    <m/>
  </r>
  <r>
    <x v="7"/>
    <x v="4"/>
    <s v="АБС-ЭН"/>
    <x v="234"/>
    <m/>
    <m/>
    <m/>
    <m/>
    <m/>
    <m/>
    <m/>
    <x v="4"/>
    <m/>
    <x v="3"/>
    <x v="8"/>
    <m/>
    <m/>
    <m/>
    <m/>
    <m/>
    <m/>
    <m/>
    <m/>
    <m/>
    <m/>
    <m/>
    <m/>
    <m/>
    <m/>
    <m/>
    <m/>
    <m/>
    <s v="Нарушений не было"/>
    <m/>
    <m/>
    <m/>
  </r>
  <r>
    <x v="7"/>
    <x v="4"/>
    <s v="АБС-ЭН"/>
    <x v="235"/>
    <m/>
    <m/>
    <m/>
    <m/>
    <m/>
    <m/>
    <m/>
    <x v="4"/>
    <m/>
    <x v="3"/>
    <x v="8"/>
    <m/>
    <m/>
    <m/>
    <m/>
    <m/>
    <m/>
    <m/>
    <m/>
    <m/>
    <m/>
    <m/>
    <m/>
    <m/>
    <m/>
    <m/>
    <m/>
    <m/>
    <s v="Нарушений не было"/>
    <m/>
    <m/>
    <m/>
  </r>
  <r>
    <x v="7"/>
    <x v="4"/>
    <s v="АБС-ЭН"/>
    <x v="21"/>
    <m/>
    <m/>
    <m/>
    <m/>
    <m/>
    <m/>
    <m/>
    <x v="4"/>
    <m/>
    <x v="3"/>
    <x v="8"/>
    <m/>
    <m/>
    <m/>
    <m/>
    <m/>
    <m/>
    <m/>
    <m/>
    <m/>
    <m/>
    <m/>
    <m/>
    <m/>
    <m/>
    <m/>
    <m/>
    <m/>
    <s v="Нарушений не было"/>
    <m/>
    <m/>
    <m/>
  </r>
  <r>
    <x v="7"/>
    <x v="4"/>
    <s v="АБС-ЭН"/>
    <x v="236"/>
    <m/>
    <m/>
    <m/>
    <m/>
    <m/>
    <m/>
    <m/>
    <x v="4"/>
    <m/>
    <x v="3"/>
    <x v="8"/>
    <m/>
    <m/>
    <m/>
    <m/>
    <m/>
    <m/>
    <m/>
    <m/>
    <m/>
    <m/>
    <m/>
    <m/>
    <m/>
    <m/>
    <m/>
    <m/>
    <m/>
    <s v="Нарушений не было"/>
    <m/>
    <m/>
    <m/>
  </r>
  <r>
    <x v="7"/>
    <x v="4"/>
    <s v="АБС-ЭН"/>
    <x v="237"/>
    <m/>
    <m/>
    <m/>
    <m/>
    <m/>
    <m/>
    <m/>
    <x v="4"/>
    <m/>
    <x v="3"/>
    <x v="8"/>
    <m/>
    <m/>
    <m/>
    <m/>
    <m/>
    <m/>
    <m/>
    <m/>
    <m/>
    <m/>
    <m/>
    <m/>
    <m/>
    <m/>
    <m/>
    <m/>
    <m/>
    <s v="Нарушений не было"/>
    <m/>
    <m/>
    <m/>
  </r>
  <r>
    <x v="7"/>
    <x v="4"/>
    <s v="АБС-ЭН"/>
    <x v="238"/>
    <d v="1899-12-30T21:00:00"/>
    <d v="2014-09-25T00:00:00"/>
    <d v="1899-12-30T21:40:00"/>
    <d v="1899-12-30T00:40:00"/>
    <n v="3"/>
    <m/>
    <m/>
    <x v="3"/>
    <s v="КТП К-306Б"/>
    <x v="5"/>
    <x v="6"/>
    <s v="СУ ЭЦН"/>
    <s v="Подклинивает ЭЦН скв.3858"/>
    <n v="0.8"/>
    <n v="0.2"/>
    <n v="1"/>
    <s v="ТЧ"/>
    <n v="2004"/>
    <s v="ПО"/>
    <m/>
    <d v="2013-08-07T00:00:00"/>
    <n v="0"/>
    <n v="2015"/>
    <m/>
    <m/>
    <s v="КП24"/>
    <m/>
    <m/>
    <m/>
    <m/>
    <m/>
    <m/>
  </r>
  <r>
    <x v="7"/>
    <x v="4"/>
    <s v="АБС-ЭН"/>
    <x v="239"/>
    <m/>
    <m/>
    <m/>
    <m/>
    <m/>
    <m/>
    <m/>
    <x v="4"/>
    <m/>
    <x v="3"/>
    <x v="8"/>
    <m/>
    <m/>
    <m/>
    <m/>
    <m/>
    <m/>
    <m/>
    <m/>
    <m/>
    <m/>
    <m/>
    <m/>
    <m/>
    <m/>
    <m/>
    <m/>
    <m/>
    <s v="Нарушений не было"/>
    <m/>
    <m/>
    <m/>
  </r>
  <r>
    <x v="7"/>
    <x v="4"/>
    <s v="АБС-ЭН"/>
    <x v="240"/>
    <m/>
    <m/>
    <m/>
    <m/>
    <m/>
    <m/>
    <m/>
    <x v="4"/>
    <m/>
    <x v="3"/>
    <x v="8"/>
    <m/>
    <m/>
    <m/>
    <m/>
    <m/>
    <m/>
    <m/>
    <m/>
    <m/>
    <m/>
    <m/>
    <m/>
    <m/>
    <m/>
    <m/>
    <m/>
    <m/>
    <s v="Нарушений не было"/>
    <m/>
    <m/>
    <m/>
  </r>
  <r>
    <x v="7"/>
    <x v="4"/>
    <s v="АБС-ЭН"/>
    <x v="241"/>
    <m/>
    <m/>
    <m/>
    <m/>
    <m/>
    <m/>
    <m/>
    <x v="4"/>
    <m/>
    <x v="3"/>
    <x v="8"/>
    <m/>
    <m/>
    <m/>
    <m/>
    <m/>
    <m/>
    <m/>
    <m/>
    <m/>
    <m/>
    <m/>
    <m/>
    <m/>
    <m/>
    <m/>
    <m/>
    <m/>
    <s v="Нарушений не было"/>
    <m/>
    <m/>
    <m/>
  </r>
  <r>
    <x v="7"/>
    <x v="4"/>
    <s v="АБС-ЭН"/>
    <x v="242"/>
    <m/>
    <m/>
    <m/>
    <m/>
    <m/>
    <m/>
    <m/>
    <x v="4"/>
    <m/>
    <x v="3"/>
    <x v="8"/>
    <m/>
    <m/>
    <m/>
    <m/>
    <m/>
    <m/>
    <m/>
    <m/>
    <m/>
    <m/>
    <m/>
    <m/>
    <m/>
    <m/>
    <m/>
    <m/>
    <m/>
    <s v="Нарушений не было"/>
    <m/>
    <m/>
    <s v="в"/>
  </r>
  <r>
    <x v="7"/>
    <x v="4"/>
    <s v="АБС-ЭН"/>
    <x v="243"/>
    <d v="1899-12-30T02:01:00"/>
    <d v="2014-09-30T00:00:00"/>
    <d v="1899-12-30T02:01:00"/>
    <d v="1899-12-30T00:00:00"/>
    <n v="215"/>
    <s v="Т.О."/>
    <s v="АПВУ"/>
    <x v="2"/>
    <s v="ПС 110/35/6 кВ Красноленинская"/>
    <x v="0"/>
    <x v="2"/>
    <s v="ВЛ 35кВ ДНС-13-1"/>
    <s v="Дерево на ВЛ-35 кВ из вне охранной зоны в пролете оп.6-7"/>
    <n v="4.5999999999999996"/>
    <n v="26.3"/>
    <n v="30.9"/>
    <s v="ПЭ"/>
    <n v="1989"/>
    <s v="ВЛ"/>
    <m/>
    <d v="2013-10-29T00:00:00"/>
    <m/>
    <n v="2015"/>
    <m/>
    <m/>
    <s v="КП19"/>
    <m/>
    <m/>
    <m/>
    <m/>
    <m/>
    <s v="в"/>
  </r>
  <r>
    <x v="8"/>
    <x v="4"/>
    <s v="АБС-ЭН"/>
    <x v="244"/>
    <m/>
    <m/>
    <m/>
    <m/>
    <m/>
    <m/>
    <m/>
    <x v="4"/>
    <m/>
    <x v="3"/>
    <x v="8"/>
    <m/>
    <m/>
    <m/>
    <m/>
    <m/>
    <m/>
    <m/>
    <m/>
    <m/>
    <m/>
    <m/>
    <m/>
    <m/>
    <m/>
    <m/>
    <m/>
    <m/>
    <s v="Нарушений не было"/>
    <m/>
    <m/>
    <m/>
  </r>
  <r>
    <x v="8"/>
    <x v="4"/>
    <s v="ОАО &quot;Тюменьэнерго&quot;"/>
    <x v="245"/>
    <d v="1899-12-30T16:48:00"/>
    <d v="2014-10-02T00:00:00"/>
    <d v="1899-12-30T16:48:00"/>
    <d v="1899-12-30T00:00:00"/>
    <n v="110"/>
    <s v="Т.О."/>
    <s v="АПВН, РПВН"/>
    <x v="5"/>
    <s v="ПС 110/35/6 кВ Красноленинская"/>
    <x v="1"/>
    <x v="2"/>
    <s v="ВЛ-110 кВ Красноленинская-Вандмтор-2"/>
    <s v="Отключение в сетях Тюменьэнерго"/>
    <n v="17.5"/>
    <n v="16.5"/>
    <n v="34"/>
    <s v="ПЭ"/>
    <m/>
    <s v="ВЛ"/>
    <m/>
    <m/>
    <m/>
    <m/>
    <m/>
    <m/>
    <s v="КП18"/>
    <m/>
    <m/>
    <m/>
    <m/>
    <m/>
    <s v="неуч.вр."/>
  </r>
  <r>
    <x v="8"/>
    <x v="4"/>
    <s v="АБС-ЭН"/>
    <x v="245"/>
    <d v="1899-12-30T17:05:00"/>
    <d v="2014-10-02T00:00:00"/>
    <d v="1899-12-30T17:21:00"/>
    <d v="1899-12-30T00:16:00"/>
    <n v="17"/>
    <m/>
    <m/>
    <x v="2"/>
    <s v="ПС 35/6 кВ №2 Кам. Яч.14"/>
    <x v="2"/>
    <x v="2"/>
    <s v="КТП"/>
    <s v="Разрушение  изолятора, замена"/>
    <n v="8.9"/>
    <m/>
    <n v="8.9"/>
    <s v="И"/>
    <n v="2005"/>
    <s v="ВЛ"/>
    <m/>
    <d v="2013-08-24T00:00:00"/>
    <m/>
    <m/>
    <m/>
    <m/>
    <s v="КП23"/>
    <m/>
    <m/>
    <m/>
    <m/>
    <m/>
    <m/>
  </r>
  <r>
    <x v="8"/>
    <x v="4"/>
    <s v="АБС-ЭН"/>
    <x v="246"/>
    <m/>
    <m/>
    <m/>
    <m/>
    <m/>
    <m/>
    <m/>
    <x v="4"/>
    <m/>
    <x v="3"/>
    <x v="8"/>
    <m/>
    <m/>
    <m/>
    <m/>
    <m/>
    <m/>
    <m/>
    <m/>
    <m/>
    <m/>
    <m/>
    <m/>
    <m/>
    <m/>
    <m/>
    <m/>
    <m/>
    <s v="Нарушений не было"/>
    <m/>
    <m/>
    <m/>
  </r>
  <r>
    <x v="8"/>
    <x v="4"/>
    <s v="АБС-ЭН"/>
    <x v="247"/>
    <m/>
    <m/>
    <m/>
    <m/>
    <m/>
    <m/>
    <m/>
    <x v="4"/>
    <m/>
    <x v="3"/>
    <x v="8"/>
    <m/>
    <m/>
    <m/>
    <m/>
    <m/>
    <m/>
    <m/>
    <m/>
    <m/>
    <m/>
    <m/>
    <m/>
    <m/>
    <m/>
    <m/>
    <m/>
    <m/>
    <s v="Нарушений не было"/>
    <m/>
    <m/>
    <m/>
  </r>
  <r>
    <x v="8"/>
    <x v="4"/>
    <s v="АБС-ЭН"/>
    <x v="248"/>
    <m/>
    <m/>
    <m/>
    <m/>
    <m/>
    <m/>
    <m/>
    <x v="4"/>
    <m/>
    <x v="3"/>
    <x v="8"/>
    <m/>
    <m/>
    <m/>
    <m/>
    <m/>
    <m/>
    <m/>
    <m/>
    <m/>
    <m/>
    <m/>
    <m/>
    <m/>
    <m/>
    <m/>
    <m/>
    <m/>
    <s v="Нарушений не было"/>
    <m/>
    <m/>
    <m/>
  </r>
  <r>
    <x v="8"/>
    <x v="4"/>
    <s v="АБС-ЭН"/>
    <x v="249"/>
    <m/>
    <m/>
    <m/>
    <m/>
    <m/>
    <m/>
    <m/>
    <x v="4"/>
    <m/>
    <x v="3"/>
    <x v="8"/>
    <m/>
    <m/>
    <m/>
    <m/>
    <m/>
    <m/>
    <m/>
    <m/>
    <m/>
    <m/>
    <m/>
    <m/>
    <m/>
    <m/>
    <m/>
    <m/>
    <m/>
    <s v="Нарушений не было"/>
    <m/>
    <m/>
    <m/>
  </r>
  <r>
    <x v="8"/>
    <x v="4"/>
    <s v="АБС-ЭН"/>
    <x v="250"/>
    <d v="1899-12-30T08:40:00"/>
    <d v="2014-10-07T00:00:00"/>
    <d v="1899-12-30T09:40:00"/>
    <d v="1899-12-30T01:00:00"/>
    <n v="286"/>
    <m/>
    <m/>
    <x v="0"/>
    <s v="ПС 110/35/6ДНС32"/>
    <x v="0"/>
    <x v="0"/>
    <s v="СУ ЭЦН"/>
    <s v="сгорела катушка реле РПН"/>
    <n v="39.049999999999997"/>
    <n v="6.99"/>
    <n v="46.04"/>
    <s v="РЗА"/>
    <n v="2007"/>
    <m/>
    <m/>
    <m/>
    <m/>
    <m/>
    <m/>
    <m/>
    <s v="КП24"/>
    <m/>
    <m/>
    <m/>
    <m/>
    <m/>
    <m/>
  </r>
  <r>
    <x v="8"/>
    <x v="4"/>
    <s v="АБС-ЭН"/>
    <x v="251"/>
    <d v="1899-12-30T03:30:00"/>
    <d v="2014-10-08T00:00:00"/>
    <d v="1899-12-30T04:32:00"/>
    <d v="1899-12-30T01:02:00"/>
    <n v="6"/>
    <m/>
    <m/>
    <x v="0"/>
    <s v="ПС 35/6ДНС-30"/>
    <x v="0"/>
    <x v="0"/>
    <s v="СУ ЭЦН"/>
    <s v="Падение дерева оп.18у-19 отп.К-528"/>
    <n v="1.34"/>
    <m/>
    <n v="1.34"/>
    <s v="ТЧ"/>
    <m/>
    <s v="ВЛ"/>
    <m/>
    <m/>
    <m/>
    <m/>
    <m/>
    <m/>
    <s v="КП19"/>
    <m/>
    <m/>
    <m/>
    <m/>
    <m/>
    <m/>
  </r>
  <r>
    <x v="8"/>
    <x v="4"/>
    <s v="АБС-ЭН"/>
    <x v="252"/>
    <m/>
    <m/>
    <m/>
    <m/>
    <m/>
    <m/>
    <m/>
    <x v="4"/>
    <m/>
    <x v="3"/>
    <x v="8"/>
    <m/>
    <m/>
    <m/>
    <m/>
    <m/>
    <m/>
    <m/>
    <m/>
    <m/>
    <m/>
    <m/>
    <m/>
    <m/>
    <m/>
    <m/>
    <m/>
    <m/>
    <s v="Нарушений не было"/>
    <m/>
    <m/>
    <m/>
  </r>
  <r>
    <x v="8"/>
    <x v="4"/>
    <s v="АБС-ЭН"/>
    <x v="253"/>
    <d v="1899-12-30T07:31:00"/>
    <d v="2014-10-10T00:00:00"/>
    <d v="1899-12-30T07:31:00"/>
    <d v="1899-12-30T00:00:00"/>
    <n v="31"/>
    <s v="Т.О."/>
    <s v="АПВУ"/>
    <x v="2"/>
    <s v="ПС КНС-27,яч.14"/>
    <x v="2"/>
    <x v="2"/>
    <s v="КТП"/>
    <s v="Падение дерева отп.350,352,оп.4у-5"/>
    <n v="0.2"/>
    <n v="0.7"/>
    <n v="0.9"/>
    <s v="ТЧ"/>
    <m/>
    <s v="КТПН"/>
    <m/>
    <m/>
    <m/>
    <m/>
    <m/>
    <m/>
    <s v="КП19"/>
    <m/>
    <m/>
    <m/>
    <m/>
    <m/>
    <s v="неуч.вр."/>
  </r>
  <r>
    <x v="8"/>
    <x v="4"/>
    <s v="АБС-ЭН"/>
    <x v="254"/>
    <m/>
    <m/>
    <m/>
    <m/>
    <m/>
    <m/>
    <m/>
    <x v="4"/>
    <m/>
    <x v="3"/>
    <x v="8"/>
    <m/>
    <m/>
    <m/>
    <m/>
    <m/>
    <m/>
    <m/>
    <m/>
    <m/>
    <m/>
    <m/>
    <m/>
    <m/>
    <m/>
    <m/>
    <m/>
    <m/>
    <s v="Нарушений не было"/>
    <m/>
    <m/>
    <m/>
  </r>
  <r>
    <x v="8"/>
    <x v="4"/>
    <s v="АБС-ЭН"/>
    <x v="255"/>
    <m/>
    <m/>
    <m/>
    <m/>
    <m/>
    <m/>
    <m/>
    <x v="4"/>
    <m/>
    <x v="3"/>
    <x v="8"/>
    <m/>
    <m/>
    <m/>
    <m/>
    <m/>
    <m/>
    <m/>
    <m/>
    <m/>
    <m/>
    <m/>
    <m/>
    <m/>
    <m/>
    <m/>
    <m/>
    <m/>
    <s v="Нарушений не было"/>
    <m/>
    <m/>
    <m/>
  </r>
  <r>
    <x v="8"/>
    <x v="4"/>
    <s v="АБС-ЭН"/>
    <x v="256"/>
    <m/>
    <m/>
    <m/>
    <m/>
    <m/>
    <m/>
    <m/>
    <x v="4"/>
    <m/>
    <x v="3"/>
    <x v="8"/>
    <m/>
    <m/>
    <m/>
    <m/>
    <m/>
    <m/>
    <m/>
    <m/>
    <m/>
    <m/>
    <m/>
    <m/>
    <m/>
    <m/>
    <m/>
    <m/>
    <m/>
    <s v="Нарушений не было"/>
    <m/>
    <m/>
    <m/>
  </r>
  <r>
    <x v="8"/>
    <x v="4"/>
    <s v="АБС-ЭН"/>
    <x v="22"/>
    <m/>
    <m/>
    <m/>
    <m/>
    <m/>
    <m/>
    <m/>
    <x v="4"/>
    <m/>
    <x v="3"/>
    <x v="8"/>
    <m/>
    <m/>
    <m/>
    <m/>
    <m/>
    <m/>
    <m/>
    <m/>
    <m/>
    <m/>
    <m/>
    <m/>
    <m/>
    <m/>
    <m/>
    <m/>
    <m/>
    <s v="Нарушений не было"/>
    <m/>
    <m/>
    <m/>
  </r>
  <r>
    <x v="8"/>
    <x v="4"/>
    <s v="АБС-ЭН"/>
    <x v="257"/>
    <m/>
    <m/>
    <m/>
    <m/>
    <m/>
    <m/>
    <m/>
    <x v="4"/>
    <m/>
    <x v="3"/>
    <x v="8"/>
    <m/>
    <m/>
    <m/>
    <m/>
    <m/>
    <m/>
    <m/>
    <m/>
    <m/>
    <m/>
    <m/>
    <m/>
    <m/>
    <m/>
    <m/>
    <m/>
    <m/>
    <s v="Нарушений не было"/>
    <m/>
    <m/>
    <m/>
  </r>
  <r>
    <x v="8"/>
    <x v="4"/>
    <s v="АБС-ЭН"/>
    <x v="258"/>
    <m/>
    <m/>
    <m/>
    <m/>
    <m/>
    <m/>
    <m/>
    <x v="4"/>
    <m/>
    <x v="3"/>
    <x v="8"/>
    <m/>
    <m/>
    <m/>
    <m/>
    <m/>
    <m/>
    <m/>
    <m/>
    <m/>
    <m/>
    <m/>
    <m/>
    <m/>
    <m/>
    <m/>
    <m/>
    <m/>
    <s v="Нарушений не было"/>
    <m/>
    <m/>
    <m/>
  </r>
  <r>
    <x v="8"/>
    <x v="4"/>
    <s v="ОАО &quot;Тюменьэнерго&quot;"/>
    <x v="259"/>
    <d v="1899-12-30T14:00:00"/>
    <d v="2014-10-17T00:00:00"/>
    <d v="1899-12-30T14:23:00"/>
    <d v="1899-12-30T00:23:00"/>
    <n v="8"/>
    <m/>
    <m/>
    <x v="5"/>
    <s v="ПС 110/35/6 ЕмЁговская"/>
    <x v="1"/>
    <x v="2"/>
    <m/>
    <s v="Повышение напряжения в сетях Тюменьэнерго при ремонтной схеме"/>
    <n v="0.05"/>
    <n v="0.55000000000000004"/>
    <n v="0.6"/>
    <s v="ПЭ"/>
    <n v="2011"/>
    <s v="ПС"/>
    <m/>
    <d v="2014-09-24T00:00:00"/>
    <m/>
    <m/>
    <m/>
    <m/>
    <s v="КП18"/>
    <m/>
    <m/>
    <m/>
    <m/>
    <m/>
    <m/>
  </r>
  <r>
    <x v="8"/>
    <x v="4"/>
    <s v="АБС-ЭН"/>
    <x v="259"/>
    <d v="1899-12-30T20:45:00"/>
    <d v="2014-10-17T00:00:00"/>
    <d v="1899-12-30T22:59:00"/>
    <d v="1899-12-30T02:14:00"/>
    <n v="11"/>
    <s v="Т.О."/>
    <s v="АПВН, РПВУ"/>
    <x v="2"/>
    <s v="ПС 35/6кВ &quot;К-160&quot;яч.5"/>
    <x v="2"/>
    <x v="2"/>
    <s v="ВЛ 6кВ,ф.160-05"/>
    <s v="Обры ВЛ-6к ф.160-05,ф.В проет оп.11-12,падение дерева"/>
    <n v="9.33"/>
    <m/>
    <n v="9.33"/>
    <s v="ПЭ"/>
    <n v="1990"/>
    <s v="ВЛ"/>
    <m/>
    <d v="2014-08-27T00:00:00"/>
    <m/>
    <m/>
    <m/>
    <m/>
    <s v="КП19"/>
    <m/>
    <m/>
    <m/>
    <m/>
    <m/>
    <m/>
  </r>
  <r>
    <x v="8"/>
    <x v="4"/>
    <s v="АБС-ЭН"/>
    <x v="260"/>
    <m/>
    <m/>
    <m/>
    <m/>
    <m/>
    <m/>
    <m/>
    <x v="4"/>
    <m/>
    <x v="3"/>
    <x v="8"/>
    <m/>
    <m/>
    <m/>
    <m/>
    <m/>
    <m/>
    <m/>
    <m/>
    <m/>
    <m/>
    <m/>
    <m/>
    <m/>
    <m/>
    <m/>
    <m/>
    <m/>
    <s v="Нарушений не было"/>
    <m/>
    <m/>
    <m/>
  </r>
  <r>
    <x v="8"/>
    <x v="4"/>
    <s v="АБС-ЭН"/>
    <x v="261"/>
    <d v="1899-12-30T14:59:00"/>
    <d v="2014-10-19T00:00:00"/>
    <d v="1899-12-30T15:40:00"/>
    <d v="1899-12-30T00:41:00"/>
    <n v="106"/>
    <m/>
    <m/>
    <x v="0"/>
    <s v="ПС 35/6 &quot;К-14&quot;,яч.12,вв.2"/>
    <x v="2"/>
    <x v="2"/>
    <m/>
    <s v="А.О. повреждение перемчки 6кВ,посадка напряжения по ВЛ35к &quot;КНС-3-1&quot;"/>
    <n v="24.02"/>
    <n v="1.35"/>
    <n v="25.37"/>
    <m/>
    <n v="1990"/>
    <s v="ПС"/>
    <m/>
    <d v="2014-10-14T00:00:00"/>
    <m/>
    <m/>
    <m/>
    <m/>
    <s v="КП23"/>
    <m/>
    <m/>
    <m/>
    <m/>
    <m/>
    <m/>
  </r>
  <r>
    <x v="8"/>
    <x v="4"/>
    <s v="АБС-ЭН"/>
    <x v="262"/>
    <m/>
    <m/>
    <m/>
    <m/>
    <m/>
    <m/>
    <m/>
    <x v="4"/>
    <m/>
    <x v="3"/>
    <x v="8"/>
    <m/>
    <m/>
    <m/>
    <m/>
    <m/>
    <m/>
    <m/>
    <m/>
    <m/>
    <m/>
    <m/>
    <m/>
    <m/>
    <m/>
    <m/>
    <m/>
    <m/>
    <s v="Нарушений не было"/>
    <m/>
    <m/>
    <m/>
  </r>
  <r>
    <x v="8"/>
    <x v="4"/>
    <s v="АБС-ЭН"/>
    <x v="263"/>
    <m/>
    <m/>
    <m/>
    <m/>
    <m/>
    <m/>
    <m/>
    <x v="4"/>
    <m/>
    <x v="3"/>
    <x v="8"/>
    <m/>
    <m/>
    <m/>
    <m/>
    <m/>
    <m/>
    <m/>
    <m/>
    <m/>
    <m/>
    <m/>
    <m/>
    <m/>
    <m/>
    <m/>
    <m/>
    <m/>
    <s v="Нарушений не было"/>
    <m/>
    <m/>
    <m/>
  </r>
  <r>
    <x v="8"/>
    <x v="4"/>
    <s v="АБС-ЭН"/>
    <x v="264"/>
    <m/>
    <m/>
    <m/>
    <m/>
    <m/>
    <m/>
    <m/>
    <x v="4"/>
    <m/>
    <x v="3"/>
    <x v="8"/>
    <m/>
    <m/>
    <m/>
    <m/>
    <m/>
    <m/>
    <m/>
    <m/>
    <m/>
    <m/>
    <m/>
    <m/>
    <m/>
    <m/>
    <m/>
    <m/>
    <m/>
    <s v="Нарушений не было"/>
    <m/>
    <m/>
    <m/>
  </r>
  <r>
    <x v="8"/>
    <x v="4"/>
    <s v="АБС-ЭН"/>
    <x v="265"/>
    <d v="1899-12-30T17:28:00"/>
    <d v="2014-10-23T00:00:00"/>
    <s v="20-15"/>
    <d v="1899-12-30T02:47:00"/>
    <n v="9"/>
    <m/>
    <m/>
    <x v="2"/>
    <s v="ПС 35/6кВК-526 яч.6"/>
    <x v="2"/>
    <x v="2"/>
    <s v="ВЛ 6кВ,ф.526-065"/>
    <s v="Обрыв провода оп.34 ф.А, сильный ветер"/>
    <n v="3.18"/>
    <m/>
    <n v="3.18"/>
    <s v="ПЭ"/>
    <n v="1991"/>
    <s v="ВЛ"/>
    <m/>
    <d v="2013-04-19T00:00:00"/>
    <m/>
    <m/>
    <m/>
    <m/>
    <s v="КП15"/>
    <m/>
    <m/>
    <m/>
    <m/>
    <m/>
    <m/>
  </r>
  <r>
    <x v="8"/>
    <x v="4"/>
    <s v="АБС-ЭН"/>
    <x v="266"/>
    <d v="1899-12-30T02:14:00"/>
    <d v="2014-10-24T00:00:00"/>
    <d v="1899-12-30T02:40:00"/>
    <d v="1899-12-30T00:26:00"/>
    <n v="33"/>
    <s v="ТО"/>
    <s v="АПВУ"/>
    <x v="2"/>
    <s v="ПС35/6кВ К-2ЕЕ яч.19"/>
    <x v="2"/>
    <x v="2"/>
    <s v="ВЛ 6кВ,ф.2-19"/>
    <s v="Захлест проводов отпайка К-26 оп.№28"/>
    <n v="8.52"/>
    <m/>
    <n v="8.52"/>
    <s v="ПЭ"/>
    <n v="1992"/>
    <s v="ВЛ"/>
    <m/>
    <d v="2013-03-27T00:00:00"/>
    <m/>
    <m/>
    <m/>
    <m/>
    <s v="КП15"/>
    <m/>
    <m/>
    <m/>
    <m/>
    <m/>
    <m/>
  </r>
  <r>
    <x v="8"/>
    <x v="4"/>
    <s v="АБС-ЭН"/>
    <x v="266"/>
    <d v="1899-12-30T04:22:00"/>
    <d v="2014-10-24T00:00:00"/>
    <d v="1899-12-30T05:30:00"/>
    <d v="1899-12-30T01:08:00"/>
    <n v="33"/>
    <s v="ТО"/>
    <s v="АПВН, РПВН"/>
    <x v="2"/>
    <s v="ПС35/6кВ К-2ЕЕ яч.19"/>
    <x v="2"/>
    <x v="2"/>
    <s v="ВЛ 6кВ,ф.2-19"/>
    <s v="Захлест проводов отпайка К-26 оп.№28"/>
    <n v="30.06"/>
    <n v="13.14"/>
    <n v="43.2"/>
    <s v="ПЭ"/>
    <n v="1992"/>
    <s v="ВЛ"/>
    <m/>
    <d v="2013-03-27T00:00:00"/>
    <m/>
    <m/>
    <m/>
    <m/>
    <s v="КП15"/>
    <m/>
    <m/>
    <m/>
    <m/>
    <m/>
    <m/>
  </r>
  <r>
    <x v="8"/>
    <x v="4"/>
    <s v="АБС-ЭН"/>
    <x v="269"/>
    <m/>
    <m/>
    <m/>
    <m/>
    <m/>
    <m/>
    <m/>
    <x v="4"/>
    <m/>
    <x v="3"/>
    <x v="8"/>
    <m/>
    <m/>
    <m/>
    <m/>
    <m/>
    <m/>
    <m/>
    <m/>
    <m/>
    <m/>
    <m/>
    <m/>
    <m/>
    <m/>
    <m/>
    <m/>
    <m/>
    <s v="Нарушений не было"/>
    <m/>
    <m/>
    <m/>
  </r>
  <r>
    <x v="8"/>
    <x v="4"/>
    <s v="АБС-ЭН"/>
    <x v="270"/>
    <m/>
    <m/>
    <m/>
    <m/>
    <m/>
    <m/>
    <m/>
    <x v="4"/>
    <m/>
    <x v="3"/>
    <x v="8"/>
    <m/>
    <m/>
    <m/>
    <m/>
    <m/>
    <m/>
    <m/>
    <m/>
    <m/>
    <m/>
    <m/>
    <m/>
    <m/>
    <m/>
    <m/>
    <m/>
    <m/>
    <s v="Нарушений не было"/>
    <m/>
    <m/>
    <m/>
  </r>
  <r>
    <x v="8"/>
    <x v="4"/>
    <s v="АБС-ЭН"/>
    <x v="271"/>
    <d v="1899-12-30T07:20:00"/>
    <d v="2014-10-29T00:00:00"/>
    <d v="1899-12-30T07:33:00"/>
    <d v="1899-12-30T00:13:00"/>
    <n v="24"/>
    <s v="МТЗ"/>
    <s v="АПВУ"/>
    <x v="0"/>
    <s v="ПС 110/35/6кВ Каменное"/>
    <x v="0"/>
    <x v="2"/>
    <s v="ВЛ 35кВ Юг-1"/>
    <s v="ПС 35/6кВ №4 Внутреннее повреждение трансформатора 35/6кВ, обрыв ф.А "/>
    <n v="0.4"/>
    <m/>
    <n v="0.4"/>
    <s v="ПС"/>
    <n v="1991"/>
    <s v="Т"/>
    <m/>
    <m/>
    <m/>
    <m/>
    <m/>
    <m/>
    <s v="КП23"/>
    <m/>
    <m/>
    <m/>
    <m/>
    <m/>
    <m/>
  </r>
  <r>
    <x v="8"/>
    <x v="4"/>
    <s v="АБС-ЭН"/>
    <x v="271"/>
    <d v="1899-12-30T10:17:00"/>
    <d v="2014-10-29T00:00:00"/>
    <d v="1899-12-30T10:19:00"/>
    <d v="1899-12-30T00:02:00"/>
    <n v="38"/>
    <s v="МТЗ"/>
    <s v="АПВУ"/>
    <x v="0"/>
    <s v="ПС 110/35/6кВ Каменное"/>
    <x v="0"/>
    <x v="2"/>
    <s v="ВЛ 35кВ Юг-1"/>
    <s v="ПС 35/6кВ №4 Внутреннее повреждение трансформатора 35/6кВ, обрыв ф.А "/>
    <n v="0.7"/>
    <m/>
    <n v="0.7"/>
    <s v="ПС"/>
    <n v="1991"/>
    <s v="Т"/>
    <m/>
    <m/>
    <m/>
    <m/>
    <m/>
    <m/>
    <s v="КП23"/>
    <m/>
    <m/>
    <m/>
    <m/>
    <m/>
    <m/>
  </r>
  <r>
    <x v="8"/>
    <x v="4"/>
    <s v="АБС-ЭН"/>
    <x v="272"/>
    <m/>
    <m/>
    <m/>
    <m/>
    <m/>
    <m/>
    <m/>
    <x v="4"/>
    <m/>
    <x v="3"/>
    <x v="8"/>
    <m/>
    <m/>
    <m/>
    <m/>
    <m/>
    <m/>
    <m/>
    <m/>
    <m/>
    <m/>
    <m/>
    <m/>
    <m/>
    <m/>
    <m/>
    <m/>
    <m/>
    <s v="Нарушений не было"/>
    <m/>
    <m/>
    <m/>
  </r>
  <r>
    <x v="8"/>
    <x v="4"/>
    <s v="АБС-ЭН"/>
    <x v="273"/>
    <m/>
    <m/>
    <m/>
    <m/>
    <m/>
    <m/>
    <m/>
    <x v="4"/>
    <m/>
    <x v="3"/>
    <x v="8"/>
    <m/>
    <m/>
    <m/>
    <m/>
    <m/>
    <m/>
    <m/>
    <m/>
    <m/>
    <m/>
    <m/>
    <m/>
    <m/>
    <m/>
    <m/>
    <m/>
    <m/>
    <s v="Нарушений не было"/>
    <m/>
    <m/>
    <m/>
  </r>
  <r>
    <x v="9"/>
    <x v="4"/>
    <s v="АБС-ЭН"/>
    <x v="274"/>
    <m/>
    <m/>
    <m/>
    <m/>
    <m/>
    <m/>
    <m/>
    <x v="4"/>
    <m/>
    <x v="3"/>
    <x v="8"/>
    <m/>
    <m/>
    <m/>
    <m/>
    <m/>
    <m/>
    <m/>
    <m/>
    <m/>
    <m/>
    <m/>
    <m/>
    <m/>
    <m/>
    <m/>
    <m/>
    <m/>
    <s v="Нарушений не было"/>
    <m/>
    <m/>
    <m/>
  </r>
  <r>
    <x v="9"/>
    <x v="4"/>
    <s v="АБС-ЭН"/>
    <x v="275"/>
    <m/>
    <m/>
    <m/>
    <m/>
    <m/>
    <m/>
    <m/>
    <x v="4"/>
    <m/>
    <x v="3"/>
    <x v="8"/>
    <m/>
    <m/>
    <m/>
    <m/>
    <m/>
    <m/>
    <m/>
    <m/>
    <m/>
    <m/>
    <m/>
    <m/>
    <m/>
    <m/>
    <m/>
    <m/>
    <m/>
    <s v="Нарушений не было"/>
    <m/>
    <m/>
    <m/>
  </r>
  <r>
    <x v="9"/>
    <x v="4"/>
    <s v="АБС-ЭН"/>
    <x v="23"/>
    <m/>
    <m/>
    <m/>
    <m/>
    <m/>
    <m/>
    <m/>
    <x v="4"/>
    <m/>
    <x v="3"/>
    <x v="8"/>
    <m/>
    <m/>
    <m/>
    <m/>
    <m/>
    <m/>
    <m/>
    <m/>
    <m/>
    <m/>
    <m/>
    <m/>
    <m/>
    <m/>
    <m/>
    <m/>
    <m/>
    <s v="Нарушений не было"/>
    <m/>
    <m/>
    <m/>
  </r>
  <r>
    <x v="9"/>
    <x v="4"/>
    <s v="АБС-ЭН"/>
    <x v="276"/>
    <m/>
    <m/>
    <m/>
    <m/>
    <m/>
    <m/>
    <m/>
    <x v="4"/>
    <m/>
    <x v="3"/>
    <x v="8"/>
    <m/>
    <m/>
    <m/>
    <m/>
    <m/>
    <m/>
    <m/>
    <m/>
    <m/>
    <m/>
    <m/>
    <m/>
    <m/>
    <m/>
    <m/>
    <m/>
    <m/>
    <s v="Нарушений не было"/>
    <m/>
    <m/>
    <m/>
  </r>
  <r>
    <x v="9"/>
    <x v="4"/>
    <s v="АБС-ЭН"/>
    <x v="277"/>
    <m/>
    <m/>
    <m/>
    <m/>
    <m/>
    <m/>
    <m/>
    <x v="4"/>
    <m/>
    <x v="3"/>
    <x v="8"/>
    <m/>
    <m/>
    <m/>
    <m/>
    <m/>
    <m/>
    <m/>
    <m/>
    <m/>
    <m/>
    <m/>
    <m/>
    <m/>
    <m/>
    <m/>
    <m/>
    <m/>
    <s v="Нарушений не было"/>
    <m/>
    <m/>
    <m/>
  </r>
  <r>
    <x v="9"/>
    <x v="4"/>
    <s v="АБС-ЭН"/>
    <x v="278"/>
    <d v="1899-12-30T13:55:00"/>
    <d v="2014-11-06T00:00:00"/>
    <d v="1899-12-30T14:05:00"/>
    <d v="1899-12-30T00:10:00"/>
    <n v="35"/>
    <m/>
    <m/>
    <x v="0"/>
    <s v="ПС 35/6кВ К-33"/>
    <x v="0"/>
    <x v="0"/>
    <m/>
    <s v="ПС 35/6кВ К-33(скачок напряжения при секционировании) неисправность ПБВ 1Т"/>
    <n v="0.69"/>
    <n v="0.19"/>
    <n v="0.88"/>
    <s v="ПС"/>
    <m/>
    <s v="ПС"/>
    <m/>
    <m/>
    <m/>
    <m/>
    <m/>
    <m/>
    <s v="КП24"/>
    <m/>
    <m/>
    <m/>
    <m/>
    <m/>
    <m/>
  </r>
  <r>
    <x v="9"/>
    <x v="4"/>
    <s v="АБС-ЭН"/>
    <x v="278"/>
    <s v="18-30"/>
    <d v="2014-11-07T00:00:00"/>
    <d v="1899-12-30T02:00:00"/>
    <d v="1899-12-30T07:30:00"/>
    <n v="7"/>
    <m/>
    <m/>
    <x v="0"/>
    <s v="КТПН К-54"/>
    <x v="5"/>
    <x v="6"/>
    <s v="КТПН К-54"/>
    <s v="Разрушени е проходного изолятора 0,4кВ ТМ 400"/>
    <n v="6.15"/>
    <m/>
    <n v="6.15"/>
    <s v="И"/>
    <m/>
    <s v="КТПН"/>
    <m/>
    <m/>
    <m/>
    <m/>
    <m/>
    <m/>
    <s v="КП23"/>
    <m/>
    <m/>
    <m/>
    <m/>
    <m/>
    <m/>
  </r>
  <r>
    <x v="9"/>
    <x v="4"/>
    <s v="АБС-ЭН"/>
    <x v="279"/>
    <d v="1899-12-30T02:00:00"/>
    <d v="2014-11-07T00:00:00"/>
    <d v="1899-12-30T04:35:00"/>
    <d v="1899-12-30T02:35:00"/>
    <n v="23"/>
    <m/>
    <m/>
    <x v="0"/>
    <s v="КТПН К-54"/>
    <x v="5"/>
    <x v="6"/>
    <s v="КТПН К-54"/>
    <s v="Разрушени е проходного изолятора 0,4кВ ТМ 400"/>
    <n v="5.8"/>
    <m/>
    <n v="5.8"/>
    <s v="И"/>
    <m/>
    <s v="КТПН"/>
    <m/>
    <m/>
    <m/>
    <m/>
    <m/>
    <m/>
    <s v="КП23"/>
    <m/>
    <m/>
    <m/>
    <m/>
    <m/>
    <m/>
  </r>
  <r>
    <x v="9"/>
    <x v="4"/>
    <s v="АБС-ЭН"/>
    <x v="24"/>
    <m/>
    <m/>
    <m/>
    <m/>
    <m/>
    <m/>
    <m/>
    <x v="4"/>
    <m/>
    <x v="3"/>
    <x v="8"/>
    <m/>
    <m/>
    <m/>
    <m/>
    <m/>
    <m/>
    <m/>
    <m/>
    <m/>
    <m/>
    <m/>
    <m/>
    <m/>
    <m/>
    <m/>
    <m/>
    <m/>
    <s v="Нарушений не было"/>
    <m/>
    <m/>
    <m/>
  </r>
  <r>
    <x v="9"/>
    <x v="4"/>
    <s v="АБС-ЭН"/>
    <x v="25"/>
    <m/>
    <m/>
    <m/>
    <m/>
    <m/>
    <m/>
    <m/>
    <x v="4"/>
    <m/>
    <x v="3"/>
    <x v="8"/>
    <m/>
    <m/>
    <m/>
    <m/>
    <m/>
    <m/>
    <m/>
    <m/>
    <m/>
    <m/>
    <m/>
    <m/>
    <m/>
    <m/>
    <m/>
    <m/>
    <m/>
    <s v="Нарушений не было"/>
    <m/>
    <m/>
    <m/>
  </r>
  <r>
    <x v="9"/>
    <x v="4"/>
    <s v="АБС-ЭН"/>
    <x v="280"/>
    <m/>
    <m/>
    <m/>
    <m/>
    <m/>
    <m/>
    <m/>
    <x v="4"/>
    <m/>
    <x v="3"/>
    <x v="8"/>
    <m/>
    <m/>
    <m/>
    <m/>
    <m/>
    <m/>
    <m/>
    <m/>
    <m/>
    <m/>
    <m/>
    <m/>
    <m/>
    <m/>
    <m/>
    <m/>
    <m/>
    <s v="Нарушений не было"/>
    <m/>
    <m/>
    <m/>
  </r>
  <r>
    <x v="9"/>
    <x v="4"/>
    <s v="АБС-ЭН"/>
    <x v="281"/>
    <m/>
    <m/>
    <m/>
    <m/>
    <m/>
    <m/>
    <m/>
    <x v="4"/>
    <m/>
    <x v="3"/>
    <x v="8"/>
    <m/>
    <m/>
    <m/>
    <m/>
    <m/>
    <m/>
    <m/>
    <m/>
    <m/>
    <m/>
    <m/>
    <m/>
    <m/>
    <m/>
    <m/>
    <m/>
    <m/>
    <s v="Нарушений не было"/>
    <m/>
    <m/>
    <m/>
  </r>
  <r>
    <x v="9"/>
    <x v="4"/>
    <s v="АБС-ЭН"/>
    <x v="282"/>
    <m/>
    <m/>
    <m/>
    <m/>
    <m/>
    <m/>
    <m/>
    <x v="4"/>
    <m/>
    <x v="3"/>
    <x v="8"/>
    <m/>
    <m/>
    <m/>
    <m/>
    <m/>
    <m/>
    <m/>
    <m/>
    <m/>
    <m/>
    <m/>
    <m/>
    <m/>
    <m/>
    <m/>
    <m/>
    <m/>
    <s v="Нарушений не было"/>
    <m/>
    <m/>
    <m/>
  </r>
  <r>
    <x v="9"/>
    <x v="4"/>
    <s v="АБС-ЭН"/>
    <x v="283"/>
    <m/>
    <m/>
    <m/>
    <m/>
    <m/>
    <m/>
    <m/>
    <x v="4"/>
    <m/>
    <x v="3"/>
    <x v="8"/>
    <m/>
    <m/>
    <m/>
    <m/>
    <m/>
    <m/>
    <m/>
    <m/>
    <m/>
    <m/>
    <m/>
    <m/>
    <m/>
    <m/>
    <m/>
    <m/>
    <m/>
    <s v="Нарушений не было"/>
    <m/>
    <m/>
    <m/>
  </r>
  <r>
    <x v="9"/>
    <x v="4"/>
    <s v="АБС-ЭН"/>
    <x v="284"/>
    <m/>
    <m/>
    <m/>
    <m/>
    <m/>
    <m/>
    <m/>
    <x v="4"/>
    <m/>
    <x v="3"/>
    <x v="8"/>
    <m/>
    <m/>
    <m/>
    <m/>
    <m/>
    <m/>
    <m/>
    <m/>
    <m/>
    <m/>
    <m/>
    <m/>
    <m/>
    <m/>
    <m/>
    <m/>
    <m/>
    <s v="Нарушений не было"/>
    <m/>
    <m/>
    <m/>
  </r>
  <r>
    <x v="9"/>
    <x v="4"/>
    <s v="АБС-ЭН"/>
    <x v="285"/>
    <m/>
    <m/>
    <m/>
    <m/>
    <m/>
    <m/>
    <m/>
    <x v="4"/>
    <m/>
    <x v="3"/>
    <x v="8"/>
    <m/>
    <m/>
    <m/>
    <m/>
    <m/>
    <m/>
    <m/>
    <m/>
    <m/>
    <m/>
    <m/>
    <m/>
    <m/>
    <m/>
    <m/>
    <m/>
    <m/>
    <s v="Нарушений не было"/>
    <m/>
    <m/>
    <m/>
  </r>
  <r>
    <x v="9"/>
    <x v="4"/>
    <s v="АБС-ЭН"/>
    <x v="286"/>
    <m/>
    <m/>
    <m/>
    <m/>
    <m/>
    <m/>
    <m/>
    <x v="4"/>
    <m/>
    <x v="3"/>
    <x v="8"/>
    <m/>
    <m/>
    <m/>
    <m/>
    <m/>
    <m/>
    <m/>
    <m/>
    <m/>
    <m/>
    <m/>
    <m/>
    <m/>
    <m/>
    <m/>
    <m/>
    <m/>
    <s v="Нарушений не было"/>
    <m/>
    <m/>
    <m/>
  </r>
  <r>
    <x v="9"/>
    <x v="4"/>
    <s v="АБС-ЭН"/>
    <x v="287"/>
    <m/>
    <m/>
    <m/>
    <m/>
    <m/>
    <m/>
    <m/>
    <x v="4"/>
    <m/>
    <x v="3"/>
    <x v="8"/>
    <m/>
    <m/>
    <m/>
    <m/>
    <m/>
    <m/>
    <m/>
    <m/>
    <m/>
    <m/>
    <m/>
    <m/>
    <m/>
    <m/>
    <m/>
    <m/>
    <m/>
    <s v="Нарушений не было"/>
    <m/>
    <m/>
    <m/>
  </r>
  <r>
    <x v="9"/>
    <x v="4"/>
    <s v="АБС-ЭН"/>
    <x v="288"/>
    <m/>
    <m/>
    <m/>
    <m/>
    <m/>
    <m/>
    <m/>
    <x v="4"/>
    <m/>
    <x v="3"/>
    <x v="8"/>
    <m/>
    <m/>
    <m/>
    <m/>
    <m/>
    <m/>
    <m/>
    <m/>
    <m/>
    <m/>
    <m/>
    <m/>
    <m/>
    <m/>
    <m/>
    <m/>
    <m/>
    <s v="Нарушений не было"/>
    <m/>
    <m/>
    <m/>
  </r>
  <r>
    <x v="9"/>
    <x v="4"/>
    <s v="АБС-ЭН"/>
    <x v="26"/>
    <d v="1899-12-30T22:00:00"/>
    <d v="2014-11-19T00:00:00"/>
    <d v="1899-12-30T23:27:00"/>
    <d v="1899-12-30T01:27:00"/>
    <n v="15"/>
    <s v="Т.О."/>
    <s v="АПВН, РПВН"/>
    <x v="2"/>
    <s v="ПС 35/6 кВ К-578 яч.№18"/>
    <x v="2"/>
    <x v="2"/>
    <s v="ВЛ 6 кВ ф.578-18"/>
    <s v="Отпайка К-590, дерево в пролете опор 34-35"/>
    <n v="4.0999999999999996"/>
    <m/>
    <n v="4.0999999999999996"/>
    <s v="ПЭ"/>
    <n v="1991"/>
    <s v="ВЛ"/>
    <m/>
    <d v="2014-02-10T00:00:00"/>
    <m/>
    <m/>
    <m/>
    <m/>
    <s v="КП19"/>
    <m/>
    <m/>
    <m/>
    <m/>
    <m/>
    <m/>
  </r>
  <r>
    <x v="9"/>
    <x v="4"/>
    <s v="АБС-ЭН"/>
    <x v="289"/>
    <d v="1899-12-30T20:10:00"/>
    <d v="2014-11-21T00:00:00"/>
    <d v="1899-12-30T00:33:00"/>
    <d v="1899-12-30T04:23:00"/>
    <n v="18"/>
    <s v="Т.О."/>
    <s v="АПВН, РПВН"/>
    <x v="2"/>
    <s v="ПС 35/6 кВ К-33 яч.№8"/>
    <x v="2"/>
    <x v="2"/>
    <s v="ВЛ 6 кВ ф.33-8"/>
    <s v="Сильный ветер. Обрыв вязок на опорах №18, 20, схлест проводов."/>
    <n v="24.9"/>
    <m/>
    <n v="24.9"/>
    <s v="ПЭ"/>
    <n v="1992"/>
    <s v="ВЛ"/>
    <m/>
    <d v="2013-02-13T00:00:00"/>
    <m/>
    <m/>
    <m/>
    <m/>
    <s v="КП12"/>
    <m/>
    <m/>
    <m/>
    <m/>
    <m/>
    <m/>
  </r>
  <r>
    <x v="9"/>
    <x v="4"/>
    <s v="АБС-ЭН"/>
    <x v="290"/>
    <d v="1899-12-30T13:20:00"/>
    <d v="2014-11-21T00:00:00"/>
    <d v="1899-12-30T15:51:00"/>
    <d v="1899-12-30T02:31:00"/>
    <n v="5"/>
    <s v="Т.О."/>
    <s v="АПВН, РПВН"/>
    <x v="2"/>
    <s v="ПС 35/6 кВ К-199 яч.№4"/>
    <x v="2"/>
    <x v="2"/>
    <s v="ВЛ 6 кВ ф.199-4"/>
    <s v="Сильный ветер. Дерево на проводах в пролете опор №№36-37"/>
    <n v="0.8"/>
    <m/>
    <n v="0.8"/>
    <s v="ПЭ"/>
    <n v="1987"/>
    <s v="ВЛ"/>
    <m/>
    <d v="2014-04-16T00:00:00"/>
    <m/>
    <m/>
    <m/>
    <m/>
    <s v="КП19"/>
    <m/>
    <m/>
    <m/>
    <m/>
    <m/>
    <m/>
  </r>
  <r>
    <x v="9"/>
    <x v="4"/>
    <s v="АБС-ЭН"/>
    <x v="290"/>
    <d v="1899-12-30T13:40:00"/>
    <d v="2014-11-21T00:00:00"/>
    <d v="1899-12-30T13:40:00"/>
    <n v="0"/>
    <n v="9"/>
    <s v="Т.О."/>
    <s v="АПВУ"/>
    <x v="2"/>
    <s v="ПС 35/6 кВ К-351 яч.№6"/>
    <x v="2"/>
    <x v="2"/>
    <s v="ВЛ 6 кВ ф.351-6"/>
    <s v="Сильный порывистый ветер. Схлест проводов в пролете опор 54-55."/>
    <n v="0.3"/>
    <n v="0.2"/>
    <n v="0.5"/>
    <s v="ПЭ"/>
    <n v="1988"/>
    <s v="ВЛ"/>
    <m/>
    <d v="2014-02-09T00:00:00"/>
    <m/>
    <m/>
    <m/>
    <m/>
    <s v="КП12"/>
    <m/>
    <m/>
    <m/>
    <m/>
    <m/>
    <m/>
  </r>
  <r>
    <x v="9"/>
    <x v="4"/>
    <s v="АБС-ЭН"/>
    <x v="291"/>
    <m/>
    <m/>
    <m/>
    <m/>
    <m/>
    <m/>
    <m/>
    <x v="4"/>
    <m/>
    <x v="3"/>
    <x v="8"/>
    <m/>
    <m/>
    <m/>
    <m/>
    <m/>
    <m/>
    <m/>
    <m/>
    <m/>
    <m/>
    <m/>
    <m/>
    <m/>
    <s v="Нарушений не было"/>
    <m/>
    <m/>
    <m/>
    <m/>
    <m/>
    <m/>
    <m/>
  </r>
  <r>
    <x v="9"/>
    <x v="4"/>
    <s v="АБС-ЭН"/>
    <x v="292"/>
    <m/>
    <m/>
    <m/>
    <m/>
    <m/>
    <m/>
    <m/>
    <x v="4"/>
    <m/>
    <x v="3"/>
    <x v="8"/>
    <m/>
    <m/>
    <m/>
    <m/>
    <m/>
    <m/>
    <m/>
    <m/>
    <m/>
    <m/>
    <m/>
    <m/>
    <m/>
    <s v="Нарушений не было"/>
    <m/>
    <m/>
    <m/>
    <m/>
    <m/>
    <m/>
    <m/>
  </r>
  <r>
    <x v="9"/>
    <x v="4"/>
    <s v="АБС-ЭН"/>
    <x v="293"/>
    <m/>
    <m/>
    <m/>
    <m/>
    <m/>
    <m/>
    <m/>
    <x v="4"/>
    <m/>
    <x v="3"/>
    <x v="8"/>
    <m/>
    <m/>
    <m/>
    <m/>
    <m/>
    <m/>
    <m/>
    <m/>
    <m/>
    <m/>
    <m/>
    <m/>
    <m/>
    <m/>
    <m/>
    <m/>
    <m/>
    <s v="Нарушений не было"/>
    <m/>
    <m/>
    <m/>
  </r>
  <r>
    <x v="9"/>
    <x v="4"/>
    <s v="АБС-ЭН"/>
    <x v="294"/>
    <m/>
    <m/>
    <m/>
    <m/>
    <m/>
    <m/>
    <m/>
    <x v="4"/>
    <m/>
    <x v="3"/>
    <x v="8"/>
    <m/>
    <m/>
    <m/>
    <m/>
    <m/>
    <m/>
    <m/>
    <m/>
    <m/>
    <m/>
    <m/>
    <m/>
    <m/>
    <m/>
    <m/>
    <m/>
    <m/>
    <s v="Нарушений не было"/>
    <m/>
    <m/>
    <m/>
  </r>
  <r>
    <x v="9"/>
    <x v="4"/>
    <s v="АБС-ЭН"/>
    <x v="295"/>
    <d v="1899-12-30T00:08:00"/>
    <d v="2014-11-26T00:00:00"/>
    <d v="1899-12-30T04:05:00"/>
    <d v="1899-12-30T03:57:00"/>
    <n v="10"/>
    <m/>
    <m/>
    <x v="0"/>
    <s v="КТПН К-374"/>
    <x v="2"/>
    <x v="6"/>
    <s v="КТПН К-374"/>
    <s v="Слабый контакт линейного разъеденителя."/>
    <n v="5.3"/>
    <m/>
    <n v="5.3"/>
    <s v="ТЧ"/>
    <n v="2009"/>
    <s v="КТПН"/>
    <m/>
    <d v="2012-03-12T00:00:00"/>
    <m/>
    <m/>
    <m/>
    <m/>
    <s v="КП24"/>
    <m/>
    <m/>
    <m/>
    <m/>
    <m/>
    <m/>
  </r>
  <r>
    <x v="9"/>
    <x v="4"/>
    <s v="АБС-ЭН"/>
    <x v="337"/>
    <d v="1899-12-30T11:55:00"/>
    <d v="2014-11-27T00:00:00"/>
    <d v="1899-12-30T12:15:00"/>
    <d v="1899-12-30T00:20:00"/>
    <n v="163"/>
    <s v="Т.О."/>
    <s v="нет"/>
    <x v="0"/>
    <s v="ПС 110/35/6 Каменная"/>
    <x v="1"/>
    <x v="0"/>
    <s v="В-110 Красноленинская 1,2 и В-110 Генерация-1,2"/>
    <s v="Пробой кабельной муфты в ГРУ-6-2 яч.3.2 ГТЭС"/>
    <n v="116.1"/>
    <n v="56.1"/>
    <n v="172.2"/>
    <s v="КМ"/>
    <n v="2007"/>
    <m/>
    <m/>
    <m/>
    <m/>
    <m/>
    <m/>
    <m/>
    <s v="КП24"/>
    <m/>
    <m/>
    <m/>
    <m/>
    <m/>
    <m/>
  </r>
  <r>
    <x v="10"/>
    <x v="4"/>
    <s v="АБС-ЭН"/>
    <x v="296"/>
    <m/>
    <m/>
    <m/>
    <m/>
    <m/>
    <m/>
    <m/>
    <x v="4"/>
    <m/>
    <x v="3"/>
    <x v="8"/>
    <m/>
    <m/>
    <m/>
    <m/>
    <m/>
    <m/>
    <m/>
    <m/>
    <m/>
    <m/>
    <m/>
    <m/>
    <m/>
    <m/>
    <m/>
    <m/>
    <m/>
    <s v="Нарушений не было"/>
    <m/>
    <m/>
    <m/>
  </r>
  <r>
    <x v="10"/>
    <x v="4"/>
    <s v="АБС-ЭН"/>
    <x v="297"/>
    <m/>
    <m/>
    <m/>
    <m/>
    <m/>
    <m/>
    <m/>
    <x v="4"/>
    <m/>
    <x v="3"/>
    <x v="8"/>
    <m/>
    <m/>
    <m/>
    <m/>
    <m/>
    <m/>
    <m/>
    <m/>
    <m/>
    <m/>
    <m/>
    <m/>
    <m/>
    <m/>
    <m/>
    <m/>
    <m/>
    <s v="Нарушений не было"/>
    <m/>
    <m/>
    <m/>
  </r>
  <r>
    <x v="10"/>
    <x v="4"/>
    <s v="АБС-ЭН"/>
    <x v="298"/>
    <m/>
    <m/>
    <m/>
    <m/>
    <m/>
    <m/>
    <m/>
    <x v="4"/>
    <m/>
    <x v="3"/>
    <x v="8"/>
    <m/>
    <m/>
    <m/>
    <m/>
    <m/>
    <m/>
    <m/>
    <m/>
    <m/>
    <m/>
    <m/>
    <m/>
    <m/>
    <m/>
    <m/>
    <m/>
    <m/>
    <s v="Нарушений не было"/>
    <m/>
    <m/>
    <m/>
  </r>
  <r>
    <x v="10"/>
    <x v="4"/>
    <s v="АБС-ЭН"/>
    <x v="298"/>
    <m/>
    <m/>
    <m/>
    <m/>
    <m/>
    <m/>
    <m/>
    <x v="4"/>
    <m/>
    <x v="3"/>
    <x v="8"/>
    <m/>
    <m/>
    <m/>
    <m/>
    <m/>
    <m/>
    <m/>
    <m/>
    <m/>
    <m/>
    <m/>
    <m/>
    <m/>
    <m/>
    <m/>
    <m/>
    <m/>
    <s v="Нарушений не было"/>
    <m/>
    <m/>
    <m/>
  </r>
  <r>
    <x v="10"/>
    <x v="4"/>
    <s v="ООО &quot;ПромСтройГрупп&quot; г. Советский ХМАО-Югра"/>
    <x v="350"/>
    <d v="1899-12-30T20:38:00"/>
    <d v="2014-12-08T00:00:00"/>
    <d v="1899-12-30T20:39:00"/>
    <d v="1899-12-30T00:01:00"/>
    <n v="64"/>
    <s v="А.О., 1 ст. земляной защиты ф.А"/>
    <s v=" Неусп.АПВ, Неусп.РПВ"/>
    <x v="5"/>
    <s v="ПС 220/110/35/6 Красноленинская"/>
    <x v="1"/>
    <x v="2"/>
    <s v="В-110 Красноленинская-Вандмтор-2"/>
    <s v="обрыв провода ф.А  пролет оп.108-109 валочной машиной на основе экскаватора ООО &quot;ПромСтройГрупп&quot; г. Советский ХМАО-Югра"/>
    <n v="2.2000000000000002"/>
    <n v="5.0999999999999996"/>
    <n v="7.3"/>
    <m/>
    <m/>
    <m/>
    <m/>
    <m/>
    <m/>
    <m/>
    <m/>
    <m/>
    <s v="КП18"/>
    <m/>
    <m/>
    <m/>
    <m/>
    <m/>
    <m/>
  </r>
  <r>
    <x v="10"/>
    <x v="4"/>
    <s v="АБС-ЭН"/>
    <x v="351"/>
    <m/>
    <m/>
    <m/>
    <m/>
    <m/>
    <m/>
    <m/>
    <x v="4"/>
    <m/>
    <x v="3"/>
    <x v="8"/>
    <m/>
    <m/>
    <m/>
    <m/>
    <m/>
    <m/>
    <m/>
    <m/>
    <m/>
    <m/>
    <m/>
    <m/>
    <m/>
    <m/>
    <m/>
    <m/>
    <m/>
    <s v="Нарушений не было"/>
    <m/>
    <m/>
    <m/>
  </r>
  <r>
    <x v="10"/>
    <x v="4"/>
    <s v="АБС-ЭН"/>
    <x v="352"/>
    <d v="1899-12-30T13:17:00"/>
    <d v="2014-12-10T00:00:00"/>
    <d v="1899-12-30T14:26:00"/>
    <d v="1899-12-30T01:09:00"/>
    <n v="25"/>
    <s v="-"/>
    <s v="-"/>
    <x v="0"/>
    <s v="ПС 35/6 К-33"/>
    <x v="0"/>
    <x v="0"/>
    <s v="СУ ЭЦН"/>
    <s v="выход из строя регулировки напряжения на трансформаторе Т-1"/>
    <n v="6.8"/>
    <m/>
    <n v="6.8"/>
    <s v="Т"/>
    <n v="1993"/>
    <s v="ПС"/>
    <m/>
    <d v="2013-05-20T00:00:00"/>
    <m/>
    <m/>
    <m/>
    <m/>
    <s v="КП24"/>
    <m/>
    <m/>
    <m/>
    <m/>
    <m/>
    <m/>
  </r>
  <r>
    <x v="10"/>
    <x v="4"/>
    <s v="АБС-ЭН"/>
    <x v="353"/>
    <m/>
    <m/>
    <m/>
    <m/>
    <m/>
    <m/>
    <m/>
    <x v="4"/>
    <m/>
    <x v="3"/>
    <x v="8"/>
    <m/>
    <m/>
    <m/>
    <m/>
    <m/>
    <m/>
    <m/>
    <m/>
    <m/>
    <m/>
    <m/>
    <m/>
    <m/>
    <m/>
    <m/>
    <m/>
    <m/>
    <s v="Нарушений не было"/>
    <m/>
    <m/>
    <m/>
  </r>
  <r>
    <x v="10"/>
    <x v="4"/>
    <s v="ООО СК &quot;Вита&quot;"/>
    <x v="354"/>
    <d v="1899-12-30T11:23:00"/>
    <d v="2014-12-13T00:00:00"/>
    <d v="1899-12-30T16:45:00"/>
    <d v="1899-12-30T05:22:00"/>
    <n v="21"/>
    <s v="АО, ТО"/>
    <s v="АПВН"/>
    <x v="1"/>
    <s v="ЗРУ-6 кВ КНС-1 "/>
    <x v="2"/>
    <x v="2"/>
    <s v="ВЛ-6 ф.1-29"/>
    <s v="Обрыв провода ф.А.С в пролете оп.6-7 ф.1-29 - обрыв ООО &quot;Вита&quot; при строительстве трубопровода. Фискарс №У431СО водитель Косач Ю.И."/>
    <n v="40.200000000000003"/>
    <n v="3.57"/>
    <n v="43.77"/>
    <s v="ТЧ"/>
    <n v="1990"/>
    <s v="ВЛ"/>
    <m/>
    <n v="41767"/>
    <m/>
    <m/>
    <m/>
    <m/>
    <s v="КП20"/>
    <m/>
    <m/>
    <m/>
    <m/>
    <m/>
    <m/>
  </r>
  <r>
    <x v="10"/>
    <x v="4"/>
    <s v="АБС-ЭН"/>
    <x v="345"/>
    <d v="1899-12-30T23:26:00"/>
    <d v="2014-12-26T00:00:00"/>
    <d v="1899-12-30T23:26:00"/>
    <n v="0"/>
    <n v="11"/>
    <s v="А.О., АПВ"/>
    <s v="АПВУ"/>
    <x v="0"/>
    <s v="ПС ДНС-1Кр"/>
    <x v="2"/>
    <x v="2"/>
    <s v="ВЛ-6 ф.1-05"/>
    <s v="Пролёт опор 5-7,7-9 сход куржака"/>
    <n v="0.24"/>
    <m/>
    <n v="0.24"/>
    <s v="ТЧ"/>
    <n v="2008"/>
    <s v="ВЛ"/>
    <m/>
    <d v="2012-05-16T00:00:00"/>
    <m/>
    <m/>
    <m/>
    <m/>
    <s v="КП13"/>
    <m/>
    <m/>
    <m/>
    <m/>
    <m/>
    <m/>
  </r>
  <r>
    <x v="0"/>
    <x v="5"/>
    <s v="ООО &quot;Компания Энергия&quot;"/>
    <x v="302"/>
    <m/>
    <m/>
    <m/>
    <m/>
    <m/>
    <m/>
    <m/>
    <x v="4"/>
    <m/>
    <x v="3"/>
    <x v="8"/>
    <m/>
    <m/>
    <m/>
    <m/>
    <m/>
    <m/>
    <m/>
    <m/>
    <m/>
    <m/>
    <m/>
    <m/>
    <m/>
    <m/>
    <m/>
    <m/>
    <m/>
    <s v="нарушений не было"/>
    <m/>
    <m/>
    <m/>
  </r>
  <r>
    <x v="0"/>
    <x v="5"/>
    <s v="ООО &quot;Компания Энергия&quot;"/>
    <x v="28"/>
    <m/>
    <m/>
    <m/>
    <m/>
    <m/>
    <m/>
    <m/>
    <x v="4"/>
    <m/>
    <x v="3"/>
    <x v="8"/>
    <m/>
    <m/>
    <m/>
    <m/>
    <m/>
    <m/>
    <m/>
    <m/>
    <m/>
    <m/>
    <m/>
    <m/>
    <m/>
    <m/>
    <m/>
    <m/>
    <m/>
    <s v="нарушений не было"/>
    <m/>
    <m/>
    <m/>
  </r>
  <r>
    <x v="0"/>
    <x v="5"/>
    <s v="ООО &quot;Компания Энергия&quot;"/>
    <x v="29"/>
    <m/>
    <m/>
    <m/>
    <m/>
    <m/>
    <m/>
    <m/>
    <x v="4"/>
    <m/>
    <x v="3"/>
    <x v="8"/>
    <m/>
    <m/>
    <m/>
    <m/>
    <m/>
    <m/>
    <m/>
    <m/>
    <m/>
    <m/>
    <m/>
    <m/>
    <m/>
    <m/>
    <m/>
    <m/>
    <m/>
    <s v="нарушений не было"/>
    <m/>
    <m/>
    <m/>
  </r>
  <r>
    <x v="0"/>
    <x v="5"/>
    <s v="ООО &quot;Компания Энергия&quot;"/>
    <x v="303"/>
    <m/>
    <m/>
    <m/>
    <m/>
    <m/>
    <m/>
    <m/>
    <x v="4"/>
    <m/>
    <x v="3"/>
    <x v="8"/>
    <m/>
    <m/>
    <m/>
    <m/>
    <m/>
    <m/>
    <m/>
    <m/>
    <m/>
    <m/>
    <m/>
    <m/>
    <m/>
    <m/>
    <m/>
    <m/>
    <m/>
    <s v="нарушений не было"/>
    <m/>
    <m/>
    <m/>
  </r>
  <r>
    <x v="0"/>
    <x v="5"/>
    <s v="ООО &quot;Компания Энергия&quot;"/>
    <x v="304"/>
    <m/>
    <m/>
    <m/>
    <m/>
    <m/>
    <m/>
    <m/>
    <x v="4"/>
    <m/>
    <x v="3"/>
    <x v="8"/>
    <m/>
    <m/>
    <m/>
    <m/>
    <m/>
    <m/>
    <m/>
    <m/>
    <m/>
    <m/>
    <m/>
    <m/>
    <m/>
    <m/>
    <m/>
    <m/>
    <m/>
    <s v="нарушений не было"/>
    <m/>
    <m/>
    <m/>
  </r>
  <r>
    <x v="0"/>
    <x v="5"/>
    <s v="ООО &quot;Компания Энергия&quot;"/>
    <x v="305"/>
    <m/>
    <m/>
    <m/>
    <m/>
    <m/>
    <m/>
    <m/>
    <x v="4"/>
    <m/>
    <x v="3"/>
    <x v="8"/>
    <m/>
    <m/>
    <m/>
    <m/>
    <m/>
    <m/>
    <m/>
    <m/>
    <m/>
    <m/>
    <m/>
    <m/>
    <m/>
    <m/>
    <m/>
    <m/>
    <m/>
    <s v="нарушений не было"/>
    <m/>
    <m/>
    <m/>
  </r>
  <r>
    <x v="0"/>
    <x v="5"/>
    <s v="ООО &quot;Компания Энергия&quot;"/>
    <x v="306"/>
    <m/>
    <m/>
    <m/>
    <m/>
    <m/>
    <m/>
    <m/>
    <x v="4"/>
    <m/>
    <x v="3"/>
    <x v="8"/>
    <m/>
    <m/>
    <m/>
    <m/>
    <m/>
    <m/>
    <m/>
    <m/>
    <m/>
    <m/>
    <m/>
    <m/>
    <m/>
    <m/>
    <m/>
    <m/>
    <m/>
    <s v="нарушений не было"/>
    <m/>
    <m/>
    <m/>
  </r>
  <r>
    <x v="0"/>
    <x v="5"/>
    <s v="ООО &quot;Компания Энергия&quot;"/>
    <x v="307"/>
    <m/>
    <m/>
    <m/>
    <m/>
    <m/>
    <m/>
    <m/>
    <x v="4"/>
    <m/>
    <x v="3"/>
    <x v="8"/>
    <m/>
    <m/>
    <m/>
    <m/>
    <m/>
    <m/>
    <m/>
    <m/>
    <m/>
    <m/>
    <m/>
    <m/>
    <m/>
    <m/>
    <m/>
    <m/>
    <m/>
    <s v="нарушений не было"/>
    <m/>
    <m/>
    <m/>
  </r>
  <r>
    <x v="0"/>
    <x v="5"/>
    <s v="ООО &quot;Компания Энергия&quot;"/>
    <x v="0"/>
    <m/>
    <m/>
    <m/>
    <m/>
    <m/>
    <m/>
    <m/>
    <x v="4"/>
    <m/>
    <x v="3"/>
    <x v="8"/>
    <m/>
    <m/>
    <m/>
    <m/>
    <m/>
    <m/>
    <m/>
    <m/>
    <m/>
    <m/>
    <m/>
    <m/>
    <m/>
    <m/>
    <m/>
    <m/>
    <m/>
    <s v="нарушений не было"/>
    <m/>
    <m/>
    <m/>
  </r>
  <r>
    <x v="0"/>
    <x v="5"/>
    <s v="ООО &quot;Компания Энергия&quot;"/>
    <x v="308"/>
    <m/>
    <m/>
    <m/>
    <m/>
    <m/>
    <m/>
    <m/>
    <x v="4"/>
    <m/>
    <x v="3"/>
    <x v="8"/>
    <m/>
    <m/>
    <m/>
    <m/>
    <m/>
    <m/>
    <m/>
    <m/>
    <m/>
    <m/>
    <m/>
    <m/>
    <m/>
    <m/>
    <m/>
    <m/>
    <m/>
    <s v="нарушений не было"/>
    <m/>
    <m/>
    <m/>
  </r>
  <r>
    <x v="0"/>
    <x v="5"/>
    <s v="ООО &quot;Компания Энергия&quot;"/>
    <x v="309"/>
    <m/>
    <m/>
    <m/>
    <m/>
    <m/>
    <m/>
    <m/>
    <x v="4"/>
    <m/>
    <x v="3"/>
    <x v="8"/>
    <m/>
    <m/>
    <m/>
    <m/>
    <m/>
    <m/>
    <m/>
    <m/>
    <m/>
    <m/>
    <m/>
    <m/>
    <m/>
    <m/>
    <m/>
    <m/>
    <m/>
    <s v="нарушений не было"/>
    <m/>
    <m/>
    <m/>
  </r>
  <r>
    <x v="0"/>
    <x v="5"/>
    <s v="ООО &quot;Компания Энергия&quot;"/>
    <x v="310"/>
    <m/>
    <m/>
    <m/>
    <m/>
    <m/>
    <m/>
    <m/>
    <x v="4"/>
    <m/>
    <x v="3"/>
    <x v="8"/>
    <m/>
    <m/>
    <m/>
    <m/>
    <m/>
    <m/>
    <m/>
    <m/>
    <m/>
    <m/>
    <m/>
    <m/>
    <m/>
    <m/>
    <m/>
    <m/>
    <m/>
    <s v="нарушений не было"/>
    <m/>
    <m/>
    <m/>
  </r>
  <r>
    <x v="0"/>
    <x v="5"/>
    <s v="ООО &quot;Компания Энергия&quot;"/>
    <x v="30"/>
    <m/>
    <m/>
    <m/>
    <m/>
    <m/>
    <m/>
    <m/>
    <x v="4"/>
    <m/>
    <x v="3"/>
    <x v="8"/>
    <m/>
    <m/>
    <m/>
    <m/>
    <m/>
    <m/>
    <m/>
    <m/>
    <m/>
    <m/>
    <m/>
    <m/>
    <m/>
    <m/>
    <m/>
    <m/>
    <m/>
    <s v="нарушений не было"/>
    <m/>
    <m/>
    <m/>
  </r>
  <r>
    <x v="0"/>
    <x v="5"/>
    <s v="ООО &quot;Компания Энергия&quot;"/>
    <x v="1"/>
    <m/>
    <m/>
    <m/>
    <m/>
    <m/>
    <m/>
    <m/>
    <x v="4"/>
    <m/>
    <x v="3"/>
    <x v="8"/>
    <m/>
    <m/>
    <m/>
    <m/>
    <m/>
    <m/>
    <m/>
    <m/>
    <m/>
    <m/>
    <m/>
    <m/>
    <m/>
    <m/>
    <m/>
    <m/>
    <m/>
    <s v="нарушений не было"/>
    <m/>
    <m/>
    <m/>
  </r>
  <r>
    <x v="0"/>
    <x v="5"/>
    <s v="ООО &quot;Компания Энергия&quot;"/>
    <x v="31"/>
    <m/>
    <m/>
    <m/>
    <m/>
    <m/>
    <m/>
    <m/>
    <x v="4"/>
    <m/>
    <x v="3"/>
    <x v="8"/>
    <m/>
    <m/>
    <m/>
    <m/>
    <m/>
    <m/>
    <m/>
    <m/>
    <m/>
    <m/>
    <m/>
    <m/>
    <m/>
    <m/>
    <m/>
    <m/>
    <m/>
    <s v="нарушений не было"/>
    <m/>
    <m/>
    <m/>
  </r>
  <r>
    <x v="0"/>
    <x v="5"/>
    <s v="ООО &quot;Компания Энергия&quot;"/>
    <x v="32"/>
    <m/>
    <m/>
    <m/>
    <m/>
    <m/>
    <m/>
    <m/>
    <x v="4"/>
    <m/>
    <x v="3"/>
    <x v="8"/>
    <m/>
    <m/>
    <m/>
    <m/>
    <m/>
    <m/>
    <m/>
    <m/>
    <m/>
    <m/>
    <m/>
    <m/>
    <m/>
    <m/>
    <m/>
    <m/>
    <m/>
    <m/>
    <m/>
    <m/>
    <m/>
  </r>
  <r>
    <x v="0"/>
    <x v="5"/>
    <s v="ООО &quot;Компания Энергия&quot;"/>
    <x v="33"/>
    <m/>
    <m/>
    <m/>
    <m/>
    <m/>
    <m/>
    <m/>
    <x v="4"/>
    <m/>
    <x v="3"/>
    <x v="8"/>
    <m/>
    <m/>
    <m/>
    <m/>
    <m/>
    <m/>
    <m/>
    <m/>
    <m/>
    <m/>
    <m/>
    <m/>
    <m/>
    <m/>
    <m/>
    <m/>
    <m/>
    <m/>
    <m/>
    <m/>
    <m/>
  </r>
  <r>
    <x v="0"/>
    <x v="5"/>
    <s v="ООО &quot;Компания Энергия&quot;"/>
    <x v="2"/>
    <m/>
    <m/>
    <m/>
    <m/>
    <m/>
    <m/>
    <m/>
    <x v="4"/>
    <m/>
    <x v="3"/>
    <x v="8"/>
    <m/>
    <m/>
    <m/>
    <m/>
    <m/>
    <m/>
    <m/>
    <m/>
    <m/>
    <m/>
    <m/>
    <m/>
    <m/>
    <m/>
    <m/>
    <m/>
    <m/>
    <m/>
    <m/>
    <m/>
    <m/>
  </r>
  <r>
    <x v="0"/>
    <x v="5"/>
    <s v="ООО &quot;Компания Энергия&quot;"/>
    <x v="34"/>
    <m/>
    <m/>
    <m/>
    <m/>
    <m/>
    <m/>
    <m/>
    <x v="4"/>
    <m/>
    <x v="3"/>
    <x v="8"/>
    <m/>
    <m/>
    <m/>
    <m/>
    <m/>
    <m/>
    <m/>
    <m/>
    <m/>
    <m/>
    <m/>
    <m/>
    <m/>
    <m/>
    <m/>
    <m/>
    <m/>
    <m/>
    <m/>
    <m/>
    <m/>
  </r>
  <r>
    <x v="0"/>
    <x v="5"/>
    <s v="ООО &quot;Компания Энергия&quot;"/>
    <x v="311"/>
    <m/>
    <m/>
    <m/>
    <m/>
    <m/>
    <m/>
    <m/>
    <x v="4"/>
    <m/>
    <x v="3"/>
    <x v="8"/>
    <m/>
    <m/>
    <m/>
    <m/>
    <m/>
    <m/>
    <m/>
    <m/>
    <m/>
    <m/>
    <m/>
    <m/>
    <m/>
    <m/>
    <m/>
    <m/>
    <m/>
    <m/>
    <m/>
    <m/>
    <m/>
  </r>
  <r>
    <x v="0"/>
    <x v="5"/>
    <s v="ООО &quot;Компания Энергия&quot;"/>
    <x v="35"/>
    <m/>
    <m/>
    <m/>
    <m/>
    <m/>
    <m/>
    <m/>
    <x v="4"/>
    <m/>
    <x v="3"/>
    <x v="8"/>
    <m/>
    <m/>
    <m/>
    <m/>
    <m/>
    <m/>
    <m/>
    <m/>
    <m/>
    <m/>
    <m/>
    <m/>
    <m/>
    <m/>
    <m/>
    <m/>
    <m/>
    <m/>
    <m/>
    <m/>
    <m/>
  </r>
  <r>
    <x v="0"/>
    <x v="5"/>
    <s v="ООО &quot;Компания Энергия&quot;"/>
    <x v="36"/>
    <m/>
    <m/>
    <m/>
    <m/>
    <m/>
    <m/>
    <m/>
    <x v="4"/>
    <m/>
    <x v="3"/>
    <x v="8"/>
    <m/>
    <m/>
    <m/>
    <m/>
    <m/>
    <m/>
    <m/>
    <m/>
    <m/>
    <m/>
    <m/>
    <m/>
    <m/>
    <m/>
    <m/>
    <m/>
    <m/>
    <m/>
    <m/>
    <m/>
    <m/>
  </r>
  <r>
    <x v="0"/>
    <x v="5"/>
    <s v="ООО &quot;Компания Энергия&quot;"/>
    <x v="37"/>
    <m/>
    <m/>
    <m/>
    <m/>
    <m/>
    <m/>
    <m/>
    <x v="4"/>
    <m/>
    <x v="3"/>
    <x v="8"/>
    <m/>
    <m/>
    <m/>
    <m/>
    <m/>
    <m/>
    <m/>
    <m/>
    <m/>
    <m/>
    <m/>
    <m/>
    <m/>
    <m/>
    <m/>
    <m/>
    <m/>
    <m/>
    <m/>
    <m/>
    <m/>
  </r>
  <r>
    <x v="0"/>
    <x v="5"/>
    <s v="ООО &quot;Компания Энергия&quot;"/>
    <x v="312"/>
    <m/>
    <m/>
    <m/>
    <m/>
    <m/>
    <m/>
    <m/>
    <x v="4"/>
    <m/>
    <x v="3"/>
    <x v="8"/>
    <m/>
    <m/>
    <m/>
    <m/>
    <m/>
    <m/>
    <m/>
    <m/>
    <m/>
    <m/>
    <m/>
    <m/>
    <m/>
    <m/>
    <m/>
    <m/>
    <m/>
    <m/>
    <m/>
    <m/>
    <m/>
  </r>
  <r>
    <x v="0"/>
    <x v="5"/>
    <s v="ООО &quot;Компания Энергия&quot;"/>
    <x v="313"/>
    <m/>
    <m/>
    <m/>
    <m/>
    <m/>
    <m/>
    <m/>
    <x v="4"/>
    <m/>
    <x v="3"/>
    <x v="8"/>
    <m/>
    <m/>
    <m/>
    <m/>
    <m/>
    <m/>
    <m/>
    <m/>
    <m/>
    <m/>
    <m/>
    <m/>
    <m/>
    <m/>
    <m/>
    <m/>
    <m/>
    <m/>
    <m/>
    <m/>
    <m/>
  </r>
  <r>
    <x v="0"/>
    <x v="5"/>
    <s v="ООО &quot;Компания Энергия&quot;"/>
    <x v="38"/>
    <m/>
    <m/>
    <m/>
    <m/>
    <m/>
    <m/>
    <m/>
    <x v="4"/>
    <m/>
    <x v="3"/>
    <x v="8"/>
    <m/>
    <m/>
    <m/>
    <m/>
    <m/>
    <m/>
    <m/>
    <m/>
    <m/>
    <m/>
    <m/>
    <m/>
    <m/>
    <m/>
    <m/>
    <m/>
    <m/>
    <m/>
    <m/>
    <m/>
    <m/>
  </r>
  <r>
    <x v="0"/>
    <x v="6"/>
    <s v="ОЭН"/>
    <x v="302"/>
    <d v="1899-12-30T02:46:00"/>
    <d v="2014-01-01T00:00:00"/>
    <d v="1899-12-30T03:06:00"/>
    <d v="1899-12-30T00:20:00"/>
    <m/>
    <m/>
    <m/>
    <x v="2"/>
    <s v="110/35/6кВ &quot;Росташинская&quot;"/>
    <x v="1"/>
    <x v="2"/>
    <s v="ПС Гаршинская-2, Гаршинская УПСВ"/>
    <s v="Аварийное отключение ВЛ-110 кВ  З.З. 1-й ступени, 44-49 км.         Отключение ВЛ-110 кВ «Бузулукская-Росташи» от действия защит по причине провиса грозотроса вследствие нарастания гололеда, и его критичное приближение к  верхнему проводу ВЛ."/>
    <n v="144"/>
    <m/>
    <n v="144"/>
    <s v="ТЧ"/>
    <n v="1990"/>
    <s v="АС-185"/>
    <s v="-"/>
    <d v="2013-10-01T00:00:00"/>
    <n v="100"/>
    <d v="2013-08-01T00:00:00"/>
    <n v="0"/>
    <d v="2013-07-01T00:00:00"/>
    <s v="КП13"/>
    <m/>
    <m/>
    <m/>
    <e v="#VALUE!"/>
    <e v="#VALUE!"/>
    <n v="1"/>
  </r>
  <r>
    <x v="0"/>
    <x v="6"/>
    <s v="МРСК ЗЭС"/>
    <x v="302"/>
    <d v="1899-12-30T15:35:00"/>
    <d v="2014-01-01T00:00:00"/>
    <d v="1899-12-30T16:05:00"/>
    <d v="1899-12-30T00:30:00"/>
    <m/>
    <m/>
    <m/>
    <x v="5"/>
    <s v="35/6кВ &quot;Гаршинская&quot;"/>
    <x v="0"/>
    <x v="2"/>
    <m/>
    <s v="Оперативные переключения в сетях РАО"/>
    <n v="2"/>
    <m/>
    <n v="2"/>
    <m/>
    <m/>
    <m/>
    <m/>
    <m/>
    <m/>
    <m/>
    <m/>
    <m/>
    <s v="КП18"/>
    <m/>
    <m/>
    <m/>
    <e v="#VALUE!"/>
    <e v="#VALUE!"/>
    <n v="1"/>
  </r>
  <r>
    <x v="0"/>
    <x v="6"/>
    <s v="ОЭН"/>
    <x v="302"/>
    <d v="1899-12-30T03:17:00"/>
    <d v="2014-01-01T00:00:00"/>
    <d v="1899-12-30T03:17:00"/>
    <d v="1899-12-30T00:00:00"/>
    <m/>
    <m/>
    <s v="АПВУ"/>
    <x v="2"/>
    <s v="35/6кВ &quot;Проскуринская&quot;"/>
    <x v="0"/>
    <x v="2"/>
    <m/>
    <s v="Посадка напряжения при аварийном отключении  ВЛ-110 кВ Савельевка-Герасимовка с успешным .АПВ"/>
    <n v="1"/>
    <m/>
    <n v="1"/>
    <s v="ТЧ"/>
    <n v="1985"/>
    <s v="АС-120мм"/>
    <s v="-"/>
    <n v="2009"/>
    <n v="100"/>
    <s v="ТР-сентябрь"/>
    <n v="0"/>
    <s v="осмотр-19.07.12г"/>
    <s v="КП13"/>
    <m/>
    <m/>
    <m/>
    <e v="#VALUE!"/>
    <e v="#VALUE!"/>
    <n v="1"/>
  </r>
  <r>
    <x v="0"/>
    <x v="6"/>
    <s v="ОЭН"/>
    <x v="302"/>
    <d v="1899-12-30T02:00:00"/>
    <d v="2014-01-01T00:00:00"/>
    <d v="1899-12-30T02:00:00"/>
    <d v="1899-12-30T00:00:00"/>
    <m/>
    <m/>
    <s v="АПВУ"/>
    <x v="2"/>
    <s v="110/35/6кВ &quot;Савельевская&quot;"/>
    <x v="1"/>
    <x v="2"/>
    <s v="ПС Герасимовская С1Т"/>
    <s v="Аварийное отключение  ВЛ-110 кВ Савельевка-Герасимовка с успешным .АПВ"/>
    <n v="4"/>
    <m/>
    <n v="4"/>
    <s v="ТЧ"/>
    <n v="1985"/>
    <s v="АС-120"/>
    <s v="-"/>
    <n v="2009"/>
    <n v="100"/>
    <d v="2013-09-01T00:00:00"/>
    <n v="0"/>
    <d v="2012-07-01T00:00:00"/>
    <s v="КП13"/>
    <m/>
    <m/>
    <m/>
    <e v="#VALUE!"/>
    <e v="#VALUE!"/>
    <n v="1"/>
  </r>
  <r>
    <x v="0"/>
    <x v="6"/>
    <s v="ОЭН"/>
    <x v="302"/>
    <d v="1899-12-30T02:50:00"/>
    <d v="2014-01-01T00:00:00"/>
    <d v="1899-12-30T03:17:00"/>
    <d v="1899-12-30T00:27:00"/>
    <m/>
    <m/>
    <s v="АПВН, РПВН"/>
    <x v="2"/>
    <s v="110/35/6кВ &quot;Савельевская&quot;"/>
    <x v="1"/>
    <x v="2"/>
    <s v="ПС Герасимовская С1Т"/>
    <s v="Аварийное отключение включение ВЛ-110 кВ Савельевка-Герасимовка.АПВ неуспешное работа МТО .РПВ неуспешное.В 3:24 вкл С2Т Герасимовка с ПС Алексеевская.Запитали Варшаву-3,Проскуринскую по 17Л. В 3:17 перевели нагрузку ПС Тананыкская,Ишуевская на ПС Савельевская по &quot;12Л, в 5:32 Проскуринская запитана с ПС Савельевская по 15Л. Произвели осмотр ВЛ. в пролете опор 68-69 расплелся провод (40-50 см) на верхнем проводе. В 16:00 бригада допущена. Провод отремонтирован, гололед отбит (20 пролетов). В 20:15 ВЛ включена на х.х."/>
    <n v="80"/>
    <m/>
    <n v="80"/>
    <s v="ТЧ"/>
    <n v="1985"/>
    <s v="АС-120"/>
    <s v="-"/>
    <n v="2009"/>
    <n v="100"/>
    <d v="2013-09-01T00:00:00"/>
    <n v="0"/>
    <d v="2012-07-01T00:00:00"/>
    <s v="КП8"/>
    <m/>
    <m/>
    <m/>
    <e v="#VALUE!"/>
    <e v="#VALUE!"/>
    <n v="1"/>
  </r>
  <r>
    <x v="0"/>
    <x v="6"/>
    <s v="ОЭН"/>
    <x v="302"/>
    <d v="1899-12-30T04:03:00"/>
    <d v="2014-01-01T00:00:00"/>
    <d v="1899-12-30T05:35:00"/>
    <d v="1899-12-30T01:32:00"/>
    <m/>
    <m/>
    <s v="АПВН, РПВН"/>
    <x v="2"/>
    <s v="110/35/6кВ &quot;Герасимовская&quot;"/>
    <x v="2"/>
    <x v="2"/>
    <m/>
    <s v="Аварийное отключение, гололёд, ветер. "/>
    <n v="22"/>
    <m/>
    <n v="22"/>
    <s v="ТЧ"/>
    <n v="1976"/>
    <s v="АС-95, АС-70"/>
    <s v="-"/>
    <s v="ТО-06.2013"/>
    <n v="100"/>
    <s v="ТО-июнь"/>
    <n v="0"/>
    <s v="осмотр -ноябрь 2013"/>
    <s v="КП14"/>
    <m/>
    <m/>
    <m/>
    <e v="#VALUE!"/>
    <e v="#VALUE!"/>
    <n v="1"/>
  </r>
  <r>
    <x v="0"/>
    <x v="6"/>
    <s v="ОЭН"/>
    <x v="302"/>
    <d v="1899-12-30T05:03:00"/>
    <d v="2014-01-01T00:00:00"/>
    <d v="1899-12-30T05:35:00"/>
    <d v="1899-12-30T00:32:00"/>
    <m/>
    <m/>
    <s v="АПВН, РПВН"/>
    <x v="2"/>
    <s v="110/35/6кВ &quot;Герасимовская&quot;"/>
    <x v="2"/>
    <x v="2"/>
    <s v="ф-517"/>
    <s v="Аварийное отключение, гололёд, ветер. "/>
    <n v="4"/>
    <m/>
    <n v="4"/>
    <s v="ТЧ"/>
    <n v="1973"/>
    <s v="АС-95, АС-70"/>
    <s v="-"/>
    <d v="2012-11-01T00:00:00"/>
    <n v="100"/>
    <s v="ТО-август"/>
    <n v="0"/>
    <s v="осмотр -ноябрь 2013"/>
    <s v="КП14"/>
    <m/>
    <m/>
    <m/>
    <e v="#VALUE!"/>
    <e v="#VALUE!"/>
    <n v="1"/>
  </r>
  <r>
    <x v="0"/>
    <x v="6"/>
    <s v="ОЭН"/>
    <x v="302"/>
    <d v="1899-12-30T08:35:00"/>
    <d v="2014-01-01T00:00:00"/>
    <d v="1899-12-30T08:39:00"/>
    <d v="1899-12-30T00:04:00"/>
    <m/>
    <m/>
    <s v="АПВУ"/>
    <x v="2"/>
    <s v="110/35/6кВ &quot;Росташинская&quot;"/>
    <x v="1"/>
    <x v="2"/>
    <s v="ПС Гаршинская-1, Гаршинская УПСВ"/>
    <s v="Аварийное отключение ВЛ-110 кВ &quot;Гаршинская-1&quot;, работа З.З. 1-й ступени. На ПС Гаршино-2 АВР не отработала, СВ-6 кВ включен в 9:10."/>
    <n v="17.7"/>
    <m/>
    <n v="17.7"/>
    <s v="ТЧ"/>
    <n v="1991"/>
    <s v="АС-95, АС-120"/>
    <s v="-"/>
    <d v="2013-08-01T00:00:00"/>
    <n v="100"/>
    <s v="-"/>
    <n v="0"/>
    <d v="2013-09-22T00:00:00"/>
    <s v="КП13"/>
    <m/>
    <m/>
    <m/>
    <e v="#VALUE!"/>
    <e v="#VALUE!"/>
    <n v="1"/>
  </r>
  <r>
    <x v="0"/>
    <x v="6"/>
    <s v="КбшЖД"/>
    <x v="302"/>
    <d v="1899-12-30T09:42:00"/>
    <d v="2014-01-01T00:00:00"/>
    <d v="1899-12-30T09:42:00"/>
    <d v="1899-12-30T00:00:00"/>
    <m/>
    <m/>
    <m/>
    <x v="5"/>
    <s v="110/10кВ &quot;Абдулино-тяговая&quot; (КбшЖД)"/>
    <x v="1"/>
    <x v="2"/>
    <s v="ПС Н-Кудрино"/>
    <s v="Посадка напряжения при аварийном отключении ВЛ-110 кВ  &quot;Абдулино-тяговая-Бугуруслан-тяговая-1&quot;, работа ДЗ."/>
    <n v="15"/>
    <m/>
    <n v="15"/>
    <m/>
    <m/>
    <m/>
    <m/>
    <m/>
    <m/>
    <m/>
    <m/>
    <m/>
    <s v="КП18"/>
    <m/>
    <m/>
    <m/>
    <e v="#VALUE!"/>
    <e v="#VALUE!"/>
    <n v="1"/>
  </r>
  <r>
    <x v="0"/>
    <x v="6"/>
    <s v="КбшЖД"/>
    <x v="302"/>
    <d v="1899-12-30T09:52:00"/>
    <d v="2014-01-01T00:00:00"/>
    <d v="1899-12-30T09:52:00"/>
    <d v="1899-12-30T00:00:00"/>
    <m/>
    <m/>
    <m/>
    <x v="5"/>
    <s v="110/10кВ &quot;Абдулино-тяговая&quot; (КбшЖД)"/>
    <x v="1"/>
    <x v="2"/>
    <m/>
    <s v="Посадка напряжения при аварийном отключении ВЛ-110 кВ  &quot;Абдулино-тяговая-Бугуруслан-тяговая-2&quot;, работа ДЗ."/>
    <n v="64"/>
    <m/>
    <n v="64"/>
    <m/>
    <m/>
    <m/>
    <m/>
    <m/>
    <m/>
    <m/>
    <m/>
    <m/>
    <s v="КП18"/>
    <m/>
    <m/>
    <m/>
    <e v="#VALUE!"/>
    <e v="#VALUE!"/>
    <n v="1"/>
  </r>
  <r>
    <x v="0"/>
    <x v="6"/>
    <s v="МРСК ЗЭС"/>
    <x v="302"/>
    <d v="1899-12-30T11:55:00"/>
    <d v="2014-01-01T00:00:00"/>
    <d v="1899-12-30T12:06:00"/>
    <d v="1899-12-30T00:11:00"/>
    <m/>
    <m/>
    <m/>
    <x v="5"/>
    <s v="35/10кВ &quot;Мало-Зайкинская&quot; (ЗЭС)"/>
    <x v="0"/>
    <x v="2"/>
    <m/>
    <s v="Аварийное отключение, блинкера не выпадали."/>
    <n v="2.7"/>
    <m/>
    <n v="2.7"/>
    <m/>
    <m/>
    <m/>
    <m/>
    <m/>
    <m/>
    <m/>
    <m/>
    <m/>
    <s v="КП18"/>
    <m/>
    <m/>
    <m/>
    <e v="#VALUE!"/>
    <e v="#VALUE!"/>
    <n v="1"/>
  </r>
  <r>
    <x v="0"/>
    <x v="6"/>
    <s v="МРСК ЗЭС"/>
    <x v="302"/>
    <d v="1899-12-30T15:38:00"/>
    <d v="2014-01-01T00:00:00"/>
    <d v="1899-12-30T15:50:00"/>
    <d v="1899-12-30T00:12:00"/>
    <m/>
    <m/>
    <m/>
    <x v="5"/>
    <s v="35/10кВ &quot;Мало-Зайкинская&quot; (ЗЭС)"/>
    <x v="0"/>
    <x v="2"/>
    <m/>
    <s v="Аварийное отключение, блинкера не выпадали."/>
    <n v="2"/>
    <m/>
    <n v="2"/>
    <m/>
    <m/>
    <m/>
    <m/>
    <m/>
    <m/>
    <m/>
    <m/>
    <m/>
    <s v="КП18"/>
    <m/>
    <m/>
    <m/>
    <e v="#VALUE!"/>
    <e v="#VALUE!"/>
    <n v="1"/>
  </r>
  <r>
    <x v="0"/>
    <x v="6"/>
    <s v="ОЭН"/>
    <x v="302"/>
    <d v="1899-12-30T12:11:00"/>
    <d v="2014-01-01T00:00:00"/>
    <d v="1899-12-30T12:26:00"/>
    <d v="1899-12-30T00:15:00"/>
    <m/>
    <m/>
    <m/>
    <x v="2"/>
    <s v="220/35/10кВ &quot;Северная&quot; (МЭС)"/>
    <x v="0"/>
    <x v="2"/>
    <s v="ПС &quot;Н-Кудринская&quot;; &quot;З-Степановка&quot;"/>
    <s v="вывод в ремонт ВЛ-35 кВ &quot;Северная-Большедорожная&quot;, для выпилки просеки"/>
    <n v="3"/>
    <m/>
    <n v="3"/>
    <s v="ТЧ"/>
    <s v="-"/>
    <s v="-"/>
    <s v="-"/>
    <s v="-"/>
    <s v="-"/>
    <s v="-"/>
    <s v="-"/>
    <s v="-"/>
    <s v="КП19"/>
    <m/>
    <m/>
    <m/>
    <e v="#VALUE!"/>
    <e v="#VALUE!"/>
    <n v="1"/>
  </r>
  <r>
    <x v="0"/>
    <x v="6"/>
    <s v="КбшЖД"/>
    <x v="302"/>
    <d v="1899-12-30T12:50:00"/>
    <d v="2014-01-01T00:00:00"/>
    <d v="1899-12-30T12:50:00"/>
    <d v="1899-12-30T00:00:00"/>
    <m/>
    <m/>
    <m/>
    <x v="5"/>
    <s v="110/10кВ &quot;Абдулино-тяговая&quot; (КбшЖД)"/>
    <x v="1"/>
    <x v="2"/>
    <m/>
    <s v="Посадка напряжения при аварийном отключении ВЛ-110 кВ  &quot;Абдулино-тяговая-Бугуруслан-тяговая-2&quot;, работа ДЗ."/>
    <n v="21"/>
    <m/>
    <n v="21"/>
    <m/>
    <m/>
    <m/>
    <m/>
    <m/>
    <m/>
    <m/>
    <m/>
    <m/>
    <s v="КП18"/>
    <m/>
    <m/>
    <m/>
    <e v="#VALUE!"/>
    <e v="#VALUE!"/>
    <n v="1"/>
  </r>
  <r>
    <x v="0"/>
    <x v="6"/>
    <s v="ОЭН"/>
    <x v="302"/>
    <d v="1899-12-30T13:45:00"/>
    <d v="2014-01-01T00:00:00"/>
    <d v="1899-12-30T16:05:00"/>
    <d v="1899-12-30T02:20:00"/>
    <m/>
    <m/>
    <s v="АПВН, РПВН"/>
    <x v="2"/>
    <s v="110/35/6кВ &quot;Росташинская&quot;"/>
    <x v="2"/>
    <x v="2"/>
    <s v="ВЛ-6 Ф-1"/>
    <s v="Работа ТО, включению не поддается, в 14:15 ГКС перевели на ф-9. В 16:00 произвели осмотр, причина не выявлена."/>
    <n v="20.8"/>
    <m/>
    <n v="20.8"/>
    <s v="ТЧ"/>
    <n v="1994"/>
    <s v="АС-70"/>
    <s v="-"/>
    <d v="2010-08-01T00:00:00"/>
    <n v="100"/>
    <s v="-"/>
    <n v="0"/>
    <s v="-"/>
    <s v="КП24"/>
    <m/>
    <m/>
    <m/>
    <e v="#VALUE!"/>
    <e v="#VALUE!"/>
    <n v="1"/>
  </r>
  <r>
    <x v="0"/>
    <x v="6"/>
    <s v="ОЭН"/>
    <x v="302"/>
    <d v="1899-12-30T15:05:00"/>
    <d v="2014-01-01T00:00:00"/>
    <d v="1899-12-30T19:25:00"/>
    <d v="1899-12-30T04:20:00"/>
    <m/>
    <m/>
    <m/>
    <x v="0"/>
    <s v="35/6кВ &quot;Аксютино&quot;"/>
    <x v="2"/>
    <x v="2"/>
    <m/>
    <s v="На РУ-6 кВ отгорел провод, бригада выехала. Устранено."/>
    <n v="14"/>
    <m/>
    <n v="14"/>
    <s v="ТЧ"/>
    <n v="2003"/>
    <s v="АС-70"/>
    <s v="-"/>
    <s v="ТР-06.2009"/>
    <n v="100"/>
    <s v="-"/>
    <n v="0"/>
    <s v="-"/>
    <s v="КП23"/>
    <m/>
    <m/>
    <m/>
    <e v="#VALUE!"/>
    <e v="#VALUE!"/>
    <n v="1"/>
  </r>
  <r>
    <x v="0"/>
    <x v="6"/>
    <s v="ОЭН"/>
    <x v="302"/>
    <d v="1899-12-30T15:17:00"/>
    <d v="2014-01-01T00:00:00"/>
    <d v="1899-12-30T15:18:00"/>
    <d v="1899-12-30T00:01:00"/>
    <m/>
    <m/>
    <s v="АПВН, РПВУ"/>
    <x v="2"/>
    <s v="110/35/6кВ &quot;Росташинская&quot;"/>
    <x v="1"/>
    <x v="2"/>
    <s v="ПС Гаршинская-2, Гаршинская УПСВ"/>
    <s v="Аврийное отключение, работа ТО, отключение МВ от 2-го комплекса. Питание перевели на ВЛ-110 кВ &quot;Гаршино-1&quot;. Осмотром выявлены большие провисы: в пролете опор 76-77 ф-В; в пролете опор 73-74 грозотроса. Гололед."/>
    <n v="16"/>
    <m/>
    <n v="16"/>
    <s v="ТЧ"/>
    <n v="1991"/>
    <s v="АС-95, АС-120"/>
    <s v="-"/>
    <d v="2013-09-01T00:00:00"/>
    <n v="100"/>
    <d v="2013-11-01T00:00:00"/>
    <n v="0"/>
    <d v="2013-09-01T00:00:00"/>
    <s v="КП13"/>
    <m/>
    <m/>
    <m/>
    <e v="#VALUE!"/>
    <e v="#VALUE!"/>
    <n v="1"/>
  </r>
  <r>
    <x v="0"/>
    <x v="6"/>
    <s v="МРСК ЗЭС"/>
    <x v="302"/>
    <d v="1899-12-30T15:37:00"/>
    <d v="2014-01-01T00:00:00"/>
    <d v="1899-12-30T15:50:00"/>
    <d v="1899-12-30T00:13:00"/>
    <m/>
    <m/>
    <m/>
    <x v="5"/>
    <s v="35/10кВ &quot;Лабазинская&quot; (ЗЭС)"/>
    <x v="1"/>
    <x v="2"/>
    <m/>
    <s v="Авар. отключение с неуспешным АПВ ВЛ-110 кВ &quot;Комсомолец-1&quot;, работа Д.З. 1-й зоны."/>
    <n v="5"/>
    <m/>
    <n v="5"/>
    <m/>
    <m/>
    <m/>
    <m/>
    <m/>
    <m/>
    <m/>
    <m/>
    <m/>
    <s v="КП18"/>
    <m/>
    <m/>
    <m/>
    <e v="#VALUE!"/>
    <e v="#VALUE!"/>
    <n v="1"/>
  </r>
  <r>
    <x v="0"/>
    <x v="6"/>
    <s v="ОЭН"/>
    <x v="302"/>
    <d v="1899-12-30T21:05:00"/>
    <d v="2014-01-01T00:00:00"/>
    <d v="1899-12-30T21:05:00"/>
    <d v="1899-12-30T00:00:00"/>
    <m/>
    <m/>
    <m/>
    <x v="2"/>
    <s v="35/6кВ &quot;Тананыкская&quot;"/>
    <x v="0"/>
    <x v="2"/>
    <s v="ПС Савельевская, Курманаевская Т2Т"/>
    <s v="Посадка напряжения по сети 35 кВ при опадании льда с ВЛ-35 кВ."/>
    <n v="23"/>
    <m/>
    <n v="23"/>
    <s v="ТЧ"/>
    <n v="1977"/>
    <s v="АС-120"/>
    <s v="-"/>
    <s v="ТР-05.2010"/>
    <n v="100"/>
    <s v="-"/>
    <n v="0"/>
    <s v="осмотр - 18.07.2014"/>
    <s v="КП13"/>
    <m/>
    <m/>
    <m/>
    <e v="#VALUE!"/>
    <e v="#VALUE!"/>
    <n v="1"/>
  </r>
  <r>
    <x v="0"/>
    <x v="6"/>
    <s v="МРСК ЗЭС"/>
    <x v="302"/>
    <d v="1899-12-30T01:15:00"/>
    <d v="2014-01-01T00:00:00"/>
    <d v="1899-12-30T01:15:00"/>
    <d v="1899-12-30T00:00:00"/>
    <m/>
    <m/>
    <m/>
    <x v="5"/>
    <s v="110/35/6кВ &quot;Ново-Медведкинская&quot;"/>
    <x v="1"/>
    <x v="2"/>
    <s v="ПС Н-Медведкинская, Скворцовская, Шулаевская"/>
    <s v="Посадка напряжения при аварийном отключении с успешным АПВ ВЛ-110 кВ &quot;Бузулук-Сорочинск-2ц&quot; (запитана с Сорочинска) и посадка напряжения по ПС Сорочинской"/>
    <n v="49"/>
    <m/>
    <n v="49"/>
    <m/>
    <m/>
    <m/>
    <m/>
    <m/>
    <m/>
    <m/>
    <m/>
    <m/>
    <s v="КП18"/>
    <m/>
    <m/>
    <m/>
    <e v="#VALUE!"/>
    <e v="#VALUE!"/>
    <n v="1"/>
  </r>
  <r>
    <x v="0"/>
    <x v="6"/>
    <s v="ОЭН"/>
    <x v="28"/>
    <d v="1899-12-30T02:28:00"/>
    <d v="2014-01-02T00:00:00"/>
    <d v="1899-12-30T03:53:00"/>
    <d v="1899-12-30T01:25:00"/>
    <m/>
    <m/>
    <m/>
    <x v="0"/>
    <s v="35/6кВ &quot;Аксютино&quot;"/>
    <x v="2"/>
    <x v="2"/>
    <m/>
    <s v="Отключение для замены повреждённого изолятора на опоре №15"/>
    <n v="3"/>
    <m/>
    <n v="3"/>
    <m/>
    <n v="1982"/>
    <s v="ШФ-10"/>
    <s v="-"/>
    <s v="ТР-06.2013"/>
    <n v="100"/>
    <s v="-"/>
    <n v="0"/>
    <d v="2014-04-15T00:00:00"/>
    <s v="КП23"/>
    <m/>
    <m/>
    <m/>
    <e v="#VALUE!"/>
    <e v="#VALUE!"/>
    <n v="1"/>
  </r>
  <r>
    <x v="0"/>
    <x v="6"/>
    <s v="МРСК ЗЭС"/>
    <x v="28"/>
    <d v="1899-12-30T02:32:00"/>
    <d v="2014-01-02T00:00:00"/>
    <d v="1899-12-30T02:33:00"/>
    <d v="1899-12-30T00:01:00"/>
    <m/>
    <m/>
    <m/>
    <x v="5"/>
    <s v="220/110/35/10/6кВ &quot;Бузулукская&quot; (МЭС)"/>
    <x v="1"/>
    <x v="2"/>
    <m/>
    <s v="Посадка напряжения при аварийном отключении ВЛ-110 Сорочинская-2"/>
    <n v="38"/>
    <m/>
    <n v="38"/>
    <m/>
    <m/>
    <m/>
    <m/>
    <m/>
    <m/>
    <m/>
    <m/>
    <m/>
    <s v="КП18"/>
    <m/>
    <m/>
    <m/>
    <e v="#VALUE!"/>
    <e v="#VALUE!"/>
    <n v="1"/>
  </r>
  <r>
    <x v="0"/>
    <x v="6"/>
    <s v="МРСК ЗЭС"/>
    <x v="28"/>
    <d v="1899-12-30T02:00:00"/>
    <d v="2014-01-02T00:00:00"/>
    <d v="1899-12-30T02:01:00"/>
    <d v="1899-12-30T00:01:00"/>
    <m/>
    <m/>
    <m/>
    <x v="5"/>
    <s v="220/110/35/10/6кВ &quot;Бузулукская&quot; (МЭС)"/>
    <x v="1"/>
    <x v="2"/>
    <m/>
    <s v="Посадка напряжения при аварийном отключении ВЛ-110 Сорочинская-2"/>
    <n v="58"/>
    <m/>
    <n v="58"/>
    <m/>
    <m/>
    <m/>
    <m/>
    <m/>
    <m/>
    <m/>
    <m/>
    <m/>
    <s v="КП18"/>
    <m/>
    <m/>
    <m/>
    <e v="#VALUE!"/>
    <e v="#VALUE!"/>
    <n v="1"/>
  </r>
  <r>
    <x v="0"/>
    <x v="6"/>
    <s v="МРСК ЗЭС"/>
    <x v="28"/>
    <d v="1899-12-30T03:10:00"/>
    <d v="2014-01-02T00:00:00"/>
    <d v="1899-12-30T03:11:00"/>
    <d v="1899-12-30T00:01:00"/>
    <m/>
    <m/>
    <m/>
    <x v="5"/>
    <s v="220/110/35/10/6кВ &quot;Бузулукская&quot; (МЭС)"/>
    <x v="1"/>
    <x v="2"/>
    <m/>
    <s v="Посадка напряжения при аварийном отключении ВЛ-110 Сорочинская-2"/>
    <n v="31"/>
    <m/>
    <n v="31"/>
    <m/>
    <m/>
    <m/>
    <m/>
    <m/>
    <m/>
    <m/>
    <m/>
    <m/>
    <s v="КП18"/>
    <m/>
    <m/>
    <m/>
    <e v="#VALUE!"/>
    <e v="#VALUE!"/>
    <n v="1"/>
  </r>
  <r>
    <x v="0"/>
    <x v="6"/>
    <s v="ОЭН"/>
    <x v="28"/>
    <d v="1899-12-30T04:45:00"/>
    <d v="2014-01-02T00:00:00"/>
    <d v="1899-12-30T08:10:00"/>
    <d v="1899-12-30T03:25:00"/>
    <m/>
    <m/>
    <m/>
    <x v="0"/>
    <s v="35/6кВ &quot;Варшава-3&quot;"/>
    <x v="2"/>
    <x v="2"/>
    <m/>
    <s v="В 4:45 посадка напряжения по всем фидерам и отключение Ф-32. При разгрузочных работах в бригаде СНПХ а/к задеты провода, сорван изолятор. В 6:10 фидер включен до ЛР-6 кВ №2, в 8:10 включен ЛР-2"/>
    <n v="38"/>
    <m/>
    <n v="38"/>
    <s v="ТЧ"/>
    <n v="1969"/>
    <s v="АС-70"/>
    <s v="-"/>
    <s v="ТР-10.2013 "/>
    <n v="100"/>
    <d v="2014-06-09T00:00:00"/>
    <n v="0"/>
    <s v="-"/>
    <s v="КП20"/>
    <m/>
    <m/>
    <m/>
    <e v="#VALUE!"/>
    <e v="#VALUE!"/>
    <n v="1"/>
  </r>
  <r>
    <x v="0"/>
    <x v="6"/>
    <s v="ОЭН"/>
    <x v="28"/>
    <d v="1899-12-30T08:54:00"/>
    <d v="2014-01-02T00:00:00"/>
    <d v="1899-12-30T08:54:00"/>
    <d v="1899-12-30T00:00:00"/>
    <m/>
    <m/>
    <m/>
    <x v="0"/>
    <s v="35/6кВ &quot;Варшава-3&quot;"/>
    <x v="0"/>
    <x v="0"/>
    <m/>
    <s v="Аварийное отключение ввод 6-2, В-35 Т2Т (отработала дуговая защита на Т2Т), вклился СВ, сработал АВР нагрузка на Т1Т. Персонал РЗА произвел ревизию защит. В 21:06 Т2Т включен на х.х."/>
    <n v="9"/>
    <m/>
    <n v="9"/>
    <s v="В"/>
    <n v="2011"/>
    <s v="-"/>
    <s v="УКРАИНА_x000a_ОАО &quot;Укрэлектроаппарат&quot;_x000a_г. Хмельницк"/>
    <s v="ТР-10.2013"/>
    <n v="100"/>
    <s v="-"/>
    <n v="0"/>
    <s v="осмотр -02.01.2014"/>
    <s v="КП2"/>
    <m/>
    <m/>
    <m/>
    <e v="#VALUE!"/>
    <e v="#VALUE!"/>
    <n v="1"/>
  </r>
  <r>
    <x v="0"/>
    <x v="6"/>
    <s v="ОЭН"/>
    <x v="28"/>
    <d v="1899-12-30T11:42:00"/>
    <d v="2014-01-02T00:00:00"/>
    <d v="1899-12-30T12:23:00"/>
    <d v="1899-12-30T00:41:00"/>
    <m/>
    <m/>
    <s v="АПВН, РПВУ"/>
    <x v="2"/>
    <s v="35/6кВ &quot;Аксютино&quot;"/>
    <x v="2"/>
    <x v="2"/>
    <s v="РВНО-53"/>
    <s v="Устранение замыкания на &quot;землю&quot; обрыв вязки провода на опоре №12 отпайка на скв.81"/>
    <n v="1"/>
    <m/>
    <n v="1"/>
    <s v="ТЧ"/>
    <n v="1982"/>
    <s v="АС-70"/>
    <s v="-"/>
    <s v="ТР-06.2013"/>
    <n v="100"/>
    <s v="-"/>
    <n v="0"/>
    <d v="2014-04-15T00:00:00"/>
    <s v="КП13"/>
    <m/>
    <m/>
    <m/>
    <e v="#VALUE!"/>
    <e v="#VALUE!"/>
    <n v="1"/>
  </r>
  <r>
    <x v="0"/>
    <x v="6"/>
    <s v="МРСК ЗЭС"/>
    <x v="28"/>
    <d v="1899-12-30T13:35:00"/>
    <d v="2014-01-02T00:00:00"/>
    <d v="1899-12-30T13:35:00"/>
    <d v="1899-12-30T00:00:00"/>
    <m/>
    <m/>
    <m/>
    <x v="5"/>
    <s v="35/6кВ &quot;Вахитовская&quot;"/>
    <x v="0"/>
    <x v="2"/>
    <m/>
    <s v="Посадка напряжения при плавке гололеда персоналом Переволоцкой РЭС."/>
    <n v="29"/>
    <m/>
    <n v="29"/>
    <m/>
    <m/>
    <m/>
    <m/>
    <m/>
    <m/>
    <m/>
    <m/>
    <m/>
    <s v="КП18"/>
    <m/>
    <m/>
    <m/>
    <e v="#VALUE!"/>
    <e v="#VALUE!"/>
    <n v="1"/>
  </r>
  <r>
    <x v="0"/>
    <x v="6"/>
    <s v="ОЭН"/>
    <x v="28"/>
    <d v="1899-12-30T15:25:00"/>
    <d v="2014-01-02T00:00:00"/>
    <d v="1899-12-30T15:25:00"/>
    <d v="1899-12-30T00:00:00"/>
    <m/>
    <m/>
    <s v="АПВУ"/>
    <x v="0"/>
    <s v="35/6кВ &quot;Варшава-3&quot;"/>
    <x v="2"/>
    <x v="2"/>
    <s v="34, 35, 38"/>
    <s v="Посадка напряжения при аварийном отключении СВ-6 кВ АПВ успешное."/>
    <n v="9"/>
    <m/>
    <n v="9"/>
    <m/>
    <n v="1975"/>
    <s v="АС-70"/>
    <s v="-"/>
    <s v="-"/>
    <s v="-"/>
    <s v="-"/>
    <s v="-"/>
    <s v="-"/>
    <s v="КП2"/>
    <m/>
    <m/>
    <m/>
    <e v="#VALUE!"/>
    <e v="#VALUE!"/>
    <n v="1"/>
  </r>
  <r>
    <x v="0"/>
    <x v="6"/>
    <s v="ОЭН"/>
    <x v="29"/>
    <d v="1899-12-30T14:23:00"/>
    <d v="2014-01-03T00:00:00"/>
    <d v="1899-12-30T14:27:00"/>
    <d v="1899-12-30T00:04:00"/>
    <m/>
    <m/>
    <s v="АПВН, РПВУ"/>
    <x v="2"/>
    <s v="110/35/10кВ &quot;Емонтаево&quot; (СЭС)"/>
    <x v="0"/>
    <x v="2"/>
    <s v="ПС Школьная"/>
    <s v="Аварийное отключение ВЛ-35 Школьная-Емонтаево прошел сигнал &quot;земля&quot; АПВ неуспешное.Выпал блинкер аварийное отключение.Причина выясняется.Нагрузка переведена на ВЛ-35 Школьная-Матвеевка. Осмотр произведен замечаний нет."/>
    <n v="1"/>
    <m/>
    <n v="1"/>
    <s v="ТЧ"/>
    <n v="2006"/>
    <s v="АС-95"/>
    <s v="-"/>
    <s v="ТР-05.2013"/>
    <n v="100"/>
    <m/>
    <m/>
    <m/>
    <s v="КП24"/>
    <m/>
    <m/>
    <m/>
    <e v="#VALUE!"/>
    <e v="#VALUE!"/>
    <n v="1"/>
  </r>
  <r>
    <x v="0"/>
    <x v="6"/>
    <s v="ОЭН"/>
    <x v="29"/>
    <d v="1899-12-30T19:45:00"/>
    <d v="2014-01-03T00:00:00"/>
    <d v="1899-12-30T22:10:00"/>
    <d v="1899-12-30T02:25:00"/>
    <m/>
    <m/>
    <s v="АПВН, РПВУ"/>
    <x v="0"/>
    <s v="35/6кВ &quot;Ново-Кудринская&quot;"/>
    <x v="2"/>
    <x v="2"/>
    <s v="ВЛБ-15"/>
    <s v="При осмотре ПС яч-ка ф.Савруша включена. Выехали по фидеру, обнаружена отключенная яч-ка ВЛБ-15. Включена. Отработала МТО. Произведен осмотр фидера неисправность не обнаружена."/>
    <n v="8"/>
    <n v="4"/>
    <n v="12"/>
    <s v="ТЧ"/>
    <n v="1975"/>
    <s v="АС-95, АС-70, АС-50"/>
    <s v="-"/>
    <m/>
    <m/>
    <m/>
    <m/>
    <m/>
    <s v="КП24"/>
    <m/>
    <m/>
    <m/>
    <e v="#VALUE!"/>
    <e v="#VALUE!"/>
    <n v="1"/>
  </r>
  <r>
    <x v="0"/>
    <x v="6"/>
    <s v="МРСК ЗЭС"/>
    <x v="303"/>
    <d v="1899-12-30T11:45:00"/>
    <d v="2014-01-04T00:00:00"/>
    <d v="1899-12-30T11:55:00"/>
    <d v="1899-12-30T00:10:00"/>
    <m/>
    <m/>
    <m/>
    <x v="5"/>
    <s v="35/10кВ &quot;Кзыл-Мечеть&quot; (ЗЭС)"/>
    <x v="0"/>
    <x v="2"/>
    <m/>
    <s v="Отключение фидера при производстве оперативных переключений по п/станции Кызыл-Мечеть.Заявка ЗЭС."/>
    <n v="2"/>
    <m/>
    <n v="2"/>
    <m/>
    <m/>
    <m/>
    <m/>
    <m/>
    <m/>
    <m/>
    <m/>
    <m/>
    <s v="КП18"/>
    <m/>
    <m/>
    <m/>
    <e v="#VALUE!"/>
    <e v="#VALUE!"/>
    <n v="1"/>
  </r>
  <r>
    <x v="0"/>
    <x v="6"/>
    <s v="ОЭН"/>
    <x v="303"/>
    <d v="1899-12-30T13:33:00"/>
    <d v="2014-01-04T00:00:00"/>
    <d v="1899-12-30T15:07:00"/>
    <d v="1899-12-30T01:34:00"/>
    <m/>
    <m/>
    <m/>
    <x v="0"/>
    <s v="ПАЭС-6кВ &quot;Вахитовская&quot;"/>
    <x v="2"/>
    <x v="4"/>
    <m/>
    <s v="Аварийная остановка ПАЭС-6 кВ №3 из-за низкого давления газа."/>
    <n v="65"/>
    <m/>
    <n v="65"/>
    <s v="ГТУ"/>
    <n v="2011"/>
    <s v="ПАЭС-3"/>
    <s v="-"/>
    <s v="ТО-декабрь 2013"/>
    <n v="100"/>
    <s v="ТО-февраль"/>
    <n v="0"/>
    <s v="осмотр-04.01.14г"/>
    <s v="КП3"/>
    <m/>
    <m/>
    <m/>
    <e v="#VALUE!"/>
    <e v="#VALUE!"/>
    <n v="1"/>
  </r>
  <r>
    <x v="0"/>
    <x v="6"/>
    <s v="МРСК ЗЭС"/>
    <x v="303"/>
    <d v="1899-12-30T13:32:00"/>
    <d v="2014-01-04T00:00:00"/>
    <d v="1899-12-30T13:42:00"/>
    <d v="1899-12-30T00:10:00"/>
    <m/>
    <m/>
    <m/>
    <x v="5"/>
    <s v="35/10кВ &quot;Кзыл-Мечеть&quot; (ЗЭС)"/>
    <x v="0"/>
    <x v="2"/>
    <m/>
    <s v="Отключение фидера при производстве оперативных переключений по сборке нормальной схемы эл.снабжения.По окончанию работ ЗЭС"/>
    <n v="3"/>
    <m/>
    <n v="3"/>
    <m/>
    <m/>
    <m/>
    <m/>
    <m/>
    <m/>
    <m/>
    <m/>
    <m/>
    <s v="КП18"/>
    <m/>
    <m/>
    <m/>
    <e v="#VALUE!"/>
    <e v="#VALUE!"/>
    <n v="1"/>
  </r>
  <r>
    <x v="0"/>
    <x v="6"/>
    <s v="ОЭН"/>
    <x v="303"/>
    <d v="1899-12-30T14:04:00"/>
    <d v="2014-01-04T00:00:00"/>
    <d v="1899-12-30T14:34:00"/>
    <d v="1899-12-30T00:30:00"/>
    <m/>
    <m/>
    <m/>
    <x v="0"/>
    <s v="ПАЭС-6кВ &quot;Вахитовская&quot;"/>
    <x v="2"/>
    <x v="4"/>
    <m/>
    <s v="Аварийная остановка ПАЭС-6 кВ №1 и  №3 из-за вывсокого давления газа на входе. В 14:34 подано напряжение на Ф-3 от ПС Вахитовской. В 15:07 подано &quot;U&quot;  на Ф-7 с ПАЭС №3."/>
    <n v="29"/>
    <m/>
    <n v="29"/>
    <s v="ГТУ"/>
    <n v="2011"/>
    <s v="ПАЭС-3"/>
    <s v="-"/>
    <s v="ТО-декабрь 2013"/>
    <n v="100"/>
    <s v="ТО-февраль"/>
    <n v="0"/>
    <s v="осмотр-04.01.14г"/>
    <s v="КП3"/>
    <m/>
    <m/>
    <m/>
    <e v="#VALUE!"/>
    <e v="#VALUE!"/>
    <n v="1"/>
  </r>
  <r>
    <x v="0"/>
    <x v="6"/>
    <s v="ОЭН"/>
    <x v="304"/>
    <d v="1899-12-30T03:35:00"/>
    <d v="2014-01-05T00:00:00"/>
    <d v="1899-12-30T03:44:00"/>
    <d v="1899-12-30T00:09:00"/>
    <m/>
    <m/>
    <m/>
    <x v="2"/>
    <s v="110/35/6кВ &quot;Росташинская&quot;"/>
    <x v="0"/>
    <x v="2"/>
    <s v="ПС Первомайская           Давыдовская"/>
    <s v="Аварийное отключение Ввод-35 кВ С2Т работа МТЗ включили в 3:44. Аварийное отключение ВЛ-35 кВ &quot;Росташи-Ленинская-2&quot;, работа МТЗ-линия отключена с обеих сторон, осмотр с утра.Отключение обоих элегазовых вводных выключателей 35 кВ на ПС Давыдовская, выпадали блинкера &quot;неисправность ЦУ, не работало дистанционное управление, включили вручную в 4:26 в момент отключения ввод-35 кВ С2Т на ПС Росташинская. Произвели осмотр ВЛ-35 кВ &quot;Росташи-Ленинская-2&quot;, в пролете опор 101-102; 107-108 гололед на проводах ф-В; С, в пролете опор 68-69 ВЛ-35 кВ &quot;Росташи-Ленинская-1&quot; расплелся провод ф-А. В 15:55 приступили к устранению недостатков на ВЛ. В 17:20 произвели проверку и ревизию РЗА на В-35 кВ &quot;Ленинская-2&quot;. В 19:20 работы на ВЛ закончены (ремонт провода ф-А, отбили гололед в пролетах опор 73-75; 98-114). В 21:54 подано напряжение на ВЛ-35 кВ &quot;Росташи-Ленинская-2&quot;."/>
    <n v="30"/>
    <m/>
    <n v="30"/>
    <s v="ТЧ"/>
    <n v="1986"/>
    <s v="АС-120"/>
    <s v="-"/>
    <s v="ТР-07.2006"/>
    <n v="100"/>
    <s v="-"/>
    <n v="0"/>
    <s v="-"/>
    <s v="КП13"/>
    <m/>
    <m/>
    <m/>
    <e v="#VALUE!"/>
    <e v="#VALUE!"/>
    <n v="1"/>
  </r>
  <r>
    <x v="0"/>
    <x v="6"/>
    <s v="ОЭН"/>
    <x v="304"/>
    <d v="1899-12-30T08:16:00"/>
    <d v="2014-01-05T00:00:00"/>
    <d v="1899-12-30T08:22:00"/>
    <d v="1899-12-30T00:06:00"/>
    <m/>
    <m/>
    <m/>
    <x v="2"/>
    <s v="35/6кВ &quot;Тарханы&quot;"/>
    <x v="2"/>
    <x v="2"/>
    <s v="ПС &quot;Березовка&quot;; &quot;Аксютино&quot;"/>
    <s v="Работа МТО, В 16:00 произвели осмотр ПС и ВЛ-35 кВ видимых неисправностей не выявлено, кроме пролета 147-148  гололед на ф-В, провод ниже проводов ф-А; С."/>
    <n v="28"/>
    <m/>
    <n v="28"/>
    <s v="ТЧ"/>
    <n v="1977"/>
    <s v="АС-95"/>
    <s v="-"/>
    <s v="ТР-01.2012"/>
    <n v="100"/>
    <m/>
    <m/>
    <m/>
    <s v="КП13"/>
    <m/>
    <m/>
    <m/>
    <e v="#VALUE!"/>
    <e v="#VALUE!"/>
    <n v="1"/>
  </r>
  <r>
    <x v="0"/>
    <x v="6"/>
    <s v="МРСК ЗЭС"/>
    <x v="304"/>
    <d v="1899-12-30T09:00:00"/>
    <d v="2014-01-05T00:00:00"/>
    <d v="1899-12-30T09:14:00"/>
    <d v="1899-12-30T00:14:00"/>
    <m/>
    <m/>
    <m/>
    <x v="5"/>
    <s v="35/10кВ &quot;Мало-Зайкинская&quot; (ЗЭС)"/>
    <x v="0"/>
    <x v="2"/>
    <m/>
    <s v="Оперативные переключения, для перевода питания ф-3 на ф-1, персоналом Первомайским РЭС."/>
    <n v="6"/>
    <m/>
    <n v="6"/>
    <m/>
    <m/>
    <m/>
    <m/>
    <m/>
    <m/>
    <m/>
    <m/>
    <m/>
    <s v="КП18"/>
    <m/>
    <m/>
    <m/>
    <e v="#VALUE!"/>
    <e v="#VALUE!"/>
    <n v="1"/>
  </r>
  <r>
    <x v="0"/>
    <x v="6"/>
    <s v="МРСК СЭС"/>
    <x v="304"/>
    <d v="1899-12-30T14:20:00"/>
    <d v="2014-01-05T00:00:00"/>
    <d v="1899-12-30T14:28:00"/>
    <d v="1899-12-30T00:08:00"/>
    <m/>
    <m/>
    <m/>
    <x v="5"/>
    <s v="110/35/10кВ &quot;НПС&quot; (СЭС)"/>
    <x v="0"/>
    <x v="2"/>
    <s v="ПС &quot;Тарханы&quot;; &quot;Березовка&quot;; &quot;Аксютино&quot;"/>
    <s v="Перевод питания, без перерыва электроснабжения, на ПС &quot;Асекеево-тяговая&quot;, сборка нормальной схемы после ремонта ВЛ-110 кВ &quot;Абдулино-тяговая-Бугуруслан-тяговая-2&quot;"/>
    <n v="1"/>
    <m/>
    <n v="1"/>
    <m/>
    <m/>
    <m/>
    <m/>
    <m/>
    <m/>
    <m/>
    <m/>
    <m/>
    <s v="КП18"/>
    <m/>
    <m/>
    <m/>
    <e v="#VALUE!"/>
    <e v="#VALUE!"/>
    <n v="1"/>
  </r>
  <r>
    <x v="0"/>
    <x v="6"/>
    <s v="ОЭН"/>
    <x v="306"/>
    <d v="1899-12-30T16:47:00"/>
    <d v="2014-01-07T00:00:00"/>
    <d v="1899-12-30T21:22:00"/>
    <d v="1899-12-30T04:35:00"/>
    <m/>
    <m/>
    <m/>
    <x v="1"/>
    <s v="ПАЭС-6кВ &quot;Вахитовская&quot;"/>
    <x v="2"/>
    <x v="4"/>
    <s v="ПАЭС-3"/>
    <s v="Аварийная остановка ПАЭС-3 (сильное искрение щеток). Произведена замена щеток."/>
    <n v="158"/>
    <m/>
    <n v="158"/>
    <s v="ГТУ"/>
    <n v="2011"/>
    <s v="ПАЭС-3"/>
    <s v="-"/>
    <s v="ТО-декабрь 2013"/>
    <n v="100"/>
    <s v="ТО-февраль"/>
    <n v="0"/>
    <s v="осмотр-07.01.14г"/>
    <s v="КП23"/>
    <m/>
    <m/>
    <m/>
    <e v="#VALUE!"/>
    <e v="#VALUE!"/>
    <n v="1"/>
  </r>
  <r>
    <x v="0"/>
    <x v="6"/>
    <s v="ОЭН"/>
    <x v="306"/>
    <d v="1899-12-30T17:30:00"/>
    <d v="2014-01-07T00:00:00"/>
    <d v="1899-12-30T17:33:00"/>
    <d v="1899-12-30T00:03:00"/>
    <m/>
    <m/>
    <m/>
    <x v="1"/>
    <s v="ПАЭС-6кВ &quot;Вахитовская&quot;"/>
    <x v="2"/>
    <x v="4"/>
    <s v="ПАЭС-1           пс Вахитовская"/>
    <s v="Остановка для перевода нагрузки Ф-3 с ПАЭС-1 на ПС Вахитовская.С ограничением обводненного фонда."/>
    <n v="17"/>
    <m/>
    <n v="17"/>
    <s v="ГТУ"/>
    <n v="2011"/>
    <s v="ПАЭС-2"/>
    <s v="-"/>
    <s v="ТО-декабрь 2013"/>
    <n v="100"/>
    <s v="ТО-февраль"/>
    <n v="0"/>
    <s v="осмотр-09.01.14г"/>
    <s v="КП23"/>
    <m/>
    <m/>
    <m/>
    <e v="#VALUE!"/>
    <e v="#VALUE!"/>
    <n v="1"/>
  </r>
  <r>
    <x v="0"/>
    <x v="6"/>
    <s v="ОЭН"/>
    <x v="0"/>
    <d v="1899-12-30T07:10:00"/>
    <d v="2014-01-09T00:00:00"/>
    <d v="1899-12-30T07:30:00"/>
    <d v="1899-12-30T00:20:00"/>
    <m/>
    <m/>
    <m/>
    <x v="0"/>
    <s v="ПАЭС-6кВ &quot;Загорская&quot;"/>
    <x v="2"/>
    <x v="4"/>
    <m/>
    <s v="Аварийное отключение КЗ на линии причина выясняется"/>
    <n v="34"/>
    <m/>
    <n v="34"/>
    <s v="ТЧ"/>
    <n v="2004"/>
    <s v="АС-70"/>
    <s v="-"/>
    <s v="нет"/>
    <s v="-"/>
    <s v="ТО-июнь"/>
    <n v="0"/>
    <s v="осмотр-20.10.13г"/>
    <s v="КП24"/>
    <m/>
    <m/>
    <m/>
    <e v="#VALUE!"/>
    <e v="#VALUE!"/>
    <n v="1"/>
  </r>
  <r>
    <x v="0"/>
    <x v="6"/>
    <s v="ОЭН"/>
    <x v="0"/>
    <d v="1899-12-30T06:54:00"/>
    <d v="2014-01-09T00:00:00"/>
    <d v="1899-12-30T09:17:00"/>
    <d v="1899-12-30T02:23:00"/>
    <m/>
    <m/>
    <s v="АПВН, РПВУ"/>
    <x v="2"/>
    <s v="35/6кВ &quot;Проскуринская&quot;"/>
    <x v="2"/>
    <x v="2"/>
    <m/>
    <s v="Заявка ЦДНГ-2, поступила в 8:30, нет напряжения. С неуспешным АПВ, работа МТО. Произвели частичный осмотр, причина не выявлена."/>
    <n v="6"/>
    <m/>
    <n v="6"/>
    <s v="ТЧ"/>
    <n v="1976"/>
    <s v="АС-70"/>
    <s v="-"/>
    <d v="2014-06-11T00:00:00"/>
    <n v="100"/>
    <s v="-"/>
    <n v="0"/>
    <d v="2014-05-06T00:00:00"/>
    <s v="КП24"/>
    <m/>
    <m/>
    <m/>
    <e v="#VALUE!"/>
    <e v="#VALUE!"/>
    <n v="1"/>
  </r>
  <r>
    <x v="0"/>
    <x v="6"/>
    <s v="ОЭН"/>
    <x v="0"/>
    <d v="1899-12-30T08:53:00"/>
    <d v="2014-01-09T00:00:00"/>
    <d v="1899-12-30T17:50:00"/>
    <d v="1899-12-30T08:57:00"/>
    <m/>
    <m/>
    <s v="АПВН, РПВУ"/>
    <x v="2"/>
    <s v="35/6кВ &quot;Варшава-3&quot;"/>
    <x v="2"/>
    <x v="2"/>
    <m/>
    <s v="С неуспешным АПВ, работа МТО. Выехали с осмотром. Устранили провисы проводов: в пролете опор 85-86 отп. на скв-916, в пролете опор 3-4 отп. на скв-967."/>
    <n v="12"/>
    <m/>
    <n v="12"/>
    <s v="ТЧ"/>
    <n v="1975"/>
    <s v="АС-70"/>
    <s v="-"/>
    <d v="2014-07-01T00:00:00"/>
    <n v="100"/>
    <d v="2014-09-09T00:00:00"/>
    <n v="0"/>
    <s v="-"/>
    <s v="КП13"/>
    <m/>
    <m/>
    <m/>
    <e v="#VALUE!"/>
    <e v="#VALUE!"/>
    <n v="1"/>
  </r>
  <r>
    <x v="0"/>
    <x v="6"/>
    <s v="ОЭН"/>
    <x v="0"/>
    <d v="1899-12-30T10:50:00"/>
    <d v="2014-01-09T00:00:00"/>
    <d v="1899-12-30T10:57:00"/>
    <d v="1899-12-30T00:07:00"/>
    <m/>
    <m/>
    <m/>
    <x v="0"/>
    <s v="ПАЭС-6кВ &quot;Загорская&quot;"/>
    <x v="2"/>
    <x v="4"/>
    <m/>
    <s v="Аварийное отключение КЗ на линии, выехали с осмотром."/>
    <n v="11"/>
    <m/>
    <n v="11"/>
    <s v="ТЧ"/>
    <n v="2004"/>
    <s v="АС-70"/>
    <s v="-"/>
    <s v="нет"/>
    <s v="-"/>
    <s v="ТО-июнь"/>
    <n v="0"/>
    <s v="осмотр-20.10.13г"/>
    <s v="КП23"/>
    <m/>
    <m/>
    <m/>
    <e v="#VALUE!"/>
    <e v="#VALUE!"/>
    <n v="1"/>
  </r>
  <r>
    <x v="0"/>
    <x v="6"/>
    <s v="ОЭН"/>
    <x v="0"/>
    <d v="1899-12-30T11:45:00"/>
    <d v="2014-01-09T00:00:00"/>
    <d v="1899-12-30T11:51:00"/>
    <d v="1899-12-30T00:06:00"/>
    <m/>
    <m/>
    <m/>
    <x v="1"/>
    <s v="ПАЭС-6кВ &quot;Загорская&quot;"/>
    <x v="2"/>
    <x v="4"/>
    <m/>
    <s v="Перевод питания с ПАЭС на ПС &quot;ГТЭС Загорская&quot;."/>
    <n v="27"/>
    <m/>
    <n v="27"/>
    <s v="ГТУ"/>
    <m/>
    <m/>
    <m/>
    <m/>
    <m/>
    <m/>
    <m/>
    <m/>
    <s v="КП23"/>
    <m/>
    <m/>
    <m/>
    <e v="#VALUE!"/>
    <e v="#VALUE!"/>
    <n v="1"/>
  </r>
  <r>
    <x v="0"/>
    <x v="6"/>
    <s v="МРСК СЭС"/>
    <x v="0"/>
    <d v="1899-12-30T11:59:00"/>
    <d v="2014-01-09T00:00:00"/>
    <d v="1899-12-30T13:06:00"/>
    <d v="1899-12-30T01:07:00"/>
    <m/>
    <m/>
    <m/>
    <x v="5"/>
    <s v="110/10кВ &quot;Полевая&quot; (СЭС)"/>
    <x v="0"/>
    <x v="0"/>
    <m/>
    <s v="Очистка крыши ЗРУ-10 кВ от снега персоналом СЭС."/>
    <n v="2"/>
    <m/>
    <n v="2"/>
    <m/>
    <m/>
    <m/>
    <m/>
    <m/>
    <m/>
    <m/>
    <m/>
    <m/>
    <s v="КП18"/>
    <m/>
    <m/>
    <m/>
    <e v="#VALUE!"/>
    <e v="#VALUE!"/>
    <n v="1"/>
  </r>
  <r>
    <x v="0"/>
    <x v="6"/>
    <s v="ОЭН"/>
    <x v="0"/>
    <d v="1899-12-30T15:55:00"/>
    <d v="2014-01-09T00:00:00"/>
    <d v="1899-12-30T15:55:00"/>
    <d v="1899-12-30T00:00:00"/>
    <m/>
    <m/>
    <s v="АПВУ"/>
    <x v="0"/>
    <s v="35/6кВ &quot;ГТЭС Загорская&quot;"/>
    <x v="2"/>
    <x v="2"/>
    <m/>
    <s v="С успешным АПВ, работа МТЗ 1-й ступени, фА-С=0, 1,2 км. Осмотром выявлены провисы проводов со следами поджогов в пролете опор 11-12-13."/>
    <n v="54"/>
    <m/>
    <n v="54"/>
    <s v="ТЧ"/>
    <n v="2004"/>
    <s v="АС-70"/>
    <s v="-"/>
    <s v="-"/>
    <s v="-"/>
    <s v="-"/>
    <s v="-"/>
    <s v="-"/>
    <s v="КП23"/>
    <m/>
    <m/>
    <m/>
    <e v="#VALUE!"/>
    <e v="#VALUE!"/>
    <n v="1"/>
  </r>
  <r>
    <x v="0"/>
    <x v="6"/>
    <s v="ОЭН"/>
    <x v="0"/>
    <d v="1899-12-30T17:34:00"/>
    <d v="2014-01-09T00:00:00"/>
    <d v="1899-12-30T17:39:00"/>
    <d v="1899-12-30T00:05:00"/>
    <m/>
    <m/>
    <m/>
    <x v="0"/>
    <s v="35/6кВ &quot;ГТЭС Загорская&quot;"/>
    <x v="2"/>
    <x v="4"/>
    <m/>
    <s v="Отключение ВЛ-6кВ Ф-1409 на время оперативных переключений по переводу питания  на ПС 35/6кВ &quot;Загорская&quot;. Для вывода в ремонт участка ВЛ-6кВ до СР-7/11."/>
    <n v="18"/>
    <m/>
    <n v="18"/>
    <s v="ТЧ"/>
    <n v="2004"/>
    <s v="АС-70"/>
    <s v="-"/>
    <s v="-"/>
    <s v="-"/>
    <s v="ТО-июнь"/>
    <n v="0"/>
    <s v="осмотр-20.10.13г"/>
    <s v="КП23"/>
    <m/>
    <m/>
    <m/>
    <e v="#VALUE!"/>
    <e v="#VALUE!"/>
    <n v="1"/>
  </r>
  <r>
    <x v="0"/>
    <x v="6"/>
    <s v="ОЭН"/>
    <x v="0"/>
    <d v="1899-12-30T18:18:00"/>
    <d v="2014-01-09T00:00:00"/>
    <d v="1899-12-30T18:25:00"/>
    <d v="1899-12-30T00:07:00"/>
    <m/>
    <m/>
    <m/>
    <x v="1"/>
    <s v="ПАЭС-6кВ &quot;Вахитовская&quot;"/>
    <x v="2"/>
    <x v="4"/>
    <s v="ПАЭС-2"/>
    <s v="Аварийная остановка ПАЭС-2, низкая температура масла, нагрузку перевели на ПАЭС-1."/>
    <n v="35"/>
    <m/>
    <n v="35"/>
    <s v="ГТУ"/>
    <n v="2011"/>
    <s v="ПАЭС-2"/>
    <s v="-"/>
    <s v="ТО-декабрь 2013"/>
    <n v="100"/>
    <s v="ТО-февраль"/>
    <n v="0"/>
    <s v="осмотр-09.01.14г"/>
    <s v="КП3"/>
    <m/>
    <m/>
    <m/>
    <e v="#VALUE!"/>
    <e v="#VALUE!"/>
    <n v="1"/>
  </r>
  <r>
    <x v="0"/>
    <x v="6"/>
    <s v="МРСК СЭС"/>
    <x v="308"/>
    <d v="1899-12-30T12:00:00"/>
    <d v="2014-01-10T00:00:00"/>
    <d v="1899-12-30T14:07:00"/>
    <d v="1899-12-30T02:07:00"/>
    <m/>
    <m/>
    <m/>
    <x v="5"/>
    <s v="35/10кВ &quot;Матвеевка&quot; (СЭС)"/>
    <x v="2"/>
    <x v="2"/>
    <m/>
    <s v="Для монтажа крюка и замены вязки на опоре персоналом СЭС."/>
    <n v="4"/>
    <m/>
    <n v="4"/>
    <m/>
    <m/>
    <m/>
    <m/>
    <m/>
    <m/>
    <m/>
    <m/>
    <m/>
    <s v="КП18"/>
    <m/>
    <m/>
    <m/>
    <e v="#VALUE!"/>
    <e v="#VALUE!"/>
    <n v="1"/>
  </r>
  <r>
    <x v="0"/>
    <x v="6"/>
    <s v="ОЭН"/>
    <x v="308"/>
    <d v="1899-12-30T11:57:00"/>
    <d v="2014-01-10T00:00:00"/>
    <d v="1899-12-30T13:53:00"/>
    <d v="1899-12-30T01:56:00"/>
    <m/>
    <m/>
    <m/>
    <x v="1"/>
    <s v="35/6кВ &quot;Ново-Кудринская&quot;"/>
    <x v="2"/>
    <x v="2"/>
    <s v="ВЛБ"/>
    <s v="Замена дефектных (расстрелянных неизвестными лицами) изоляторов на опорах №190,192."/>
    <n v="8"/>
    <m/>
    <n v="8"/>
    <s v="ТЧ"/>
    <n v="1975"/>
    <s v="АС-95, АС-70, АС-50"/>
    <s v="-"/>
    <m/>
    <m/>
    <m/>
    <m/>
    <m/>
    <s v="КП22"/>
    <m/>
    <m/>
    <m/>
    <e v="#VALUE!"/>
    <e v="#VALUE!"/>
    <n v="1"/>
  </r>
  <r>
    <x v="0"/>
    <x v="6"/>
    <s v="ОЭН"/>
    <x v="308"/>
    <d v="1899-12-30T14:40:00"/>
    <d v="2014-01-10T00:00:00"/>
    <d v="1899-12-30T14:47:00"/>
    <d v="1899-12-30T00:07:00"/>
    <m/>
    <m/>
    <m/>
    <x v="0"/>
    <s v="35/6кВ &quot;Варшава-3&quot;"/>
    <x v="2"/>
    <x v="2"/>
    <m/>
    <s v="Для определения места замыкания на &quot;землю&quot;. Замыкание не пропало."/>
    <n v="1"/>
    <m/>
    <n v="1"/>
    <s v="ТЧ"/>
    <n v="1975"/>
    <s v="АС-50"/>
    <s v="-"/>
    <s v="ТР-05.2012"/>
    <n v="100"/>
    <s v="-"/>
    <n v="0"/>
    <s v="-"/>
    <s v="КП24"/>
    <m/>
    <m/>
    <m/>
    <e v="#VALUE!"/>
    <e v="#VALUE!"/>
    <n v="1"/>
  </r>
  <r>
    <x v="0"/>
    <x v="6"/>
    <s v="ОЭН"/>
    <x v="308"/>
    <d v="1899-12-30T16:00:00"/>
    <d v="2014-01-10T00:00:00"/>
    <d v="1899-12-30T17:00:00"/>
    <d v="1899-12-30T01:00:00"/>
    <m/>
    <m/>
    <m/>
    <x v="0"/>
    <s v="35/6кВ &quot;Савельевский купол&quot; (старая)"/>
    <x v="2"/>
    <x v="6"/>
    <s v="ЛР-3"/>
    <s v="Ремонт ЛР-6 кВ КТП скв.1Сав."/>
    <n v="1"/>
    <m/>
    <n v="1"/>
    <s v="Т"/>
    <n v="2006"/>
    <s v="РЛНД СЭЩ 10/400(630)"/>
    <s v="ОАО &quot;Электрощит&quot; Самара"/>
    <n v="2012"/>
    <n v="100"/>
    <s v="-"/>
    <n v="0"/>
    <s v="-"/>
    <s v="КП23"/>
    <m/>
    <m/>
    <m/>
    <e v="#VALUE!"/>
    <e v="#VALUE!"/>
    <n v="1"/>
  </r>
  <r>
    <x v="0"/>
    <x v="6"/>
    <s v="ОЭН"/>
    <x v="308"/>
    <d v="1899-12-30T16:25:00"/>
    <d v="2014-01-10T00:00:00"/>
    <d v="1899-12-30T18:17:00"/>
    <d v="1899-12-30T01:52:00"/>
    <m/>
    <m/>
    <m/>
    <x v="0"/>
    <s v="35/6кВ &quot;Зайкинская&quot;"/>
    <x v="2"/>
    <x v="2"/>
    <m/>
    <s v="Устранение слета провода на опоре №41."/>
    <n v="4"/>
    <m/>
    <n v="4"/>
    <s v="ТЧ"/>
    <n v="1988"/>
    <s v="АС-70"/>
    <s v="-"/>
    <d v="2011-07-01T00:00:00"/>
    <n v="100"/>
    <s v="-"/>
    <n v="0"/>
    <s v="-"/>
    <s v="КП23"/>
    <m/>
    <m/>
    <m/>
    <e v="#VALUE!"/>
    <e v="#VALUE!"/>
    <n v="1"/>
  </r>
  <r>
    <x v="0"/>
    <x v="6"/>
    <s v="ОЭН"/>
    <x v="308"/>
    <d v="1899-12-30T17:08:00"/>
    <d v="2014-01-10T00:00:00"/>
    <d v="1899-12-30T17:12:00"/>
    <d v="1899-12-30T00:04:00"/>
    <m/>
    <m/>
    <m/>
    <x v="2"/>
    <s v="110/35/6кВ &quot;Росташинская&quot;"/>
    <x v="1"/>
    <x v="2"/>
    <s v="ПС Гаршинская-1"/>
    <s v="Аварийное отключение В-110 Гаршинская-1, Отработала ДЗ 1ст. Осмотром выявлен гололед в пролетах опор 46-47; 64-84. Устранение запланированно на 11.01.14."/>
    <n v="28"/>
    <m/>
    <n v="28"/>
    <s v="ТЧ"/>
    <n v="1991"/>
    <s v="АС-95, АС-120"/>
    <s v="-"/>
    <d v="2013-08-01T00:00:00"/>
    <n v="100"/>
    <d v="2013-11-01T00:00:00"/>
    <n v="0"/>
    <d v="2013-09-01T00:00:00"/>
    <s v="КП13"/>
    <m/>
    <m/>
    <m/>
    <e v="#VALUE!"/>
    <e v="#VALUE!"/>
    <n v="1"/>
  </r>
  <r>
    <x v="0"/>
    <x v="6"/>
    <s v="ОЭН"/>
    <x v="308"/>
    <d v="1899-12-30T18:35:00"/>
    <d v="2014-01-10T00:00:00"/>
    <d v="1899-12-30T19:22:00"/>
    <d v="1899-12-30T00:47:00"/>
    <m/>
    <m/>
    <m/>
    <x v="0"/>
    <s v="35/6кВ &quot;Савельевский купол&quot; (старая)"/>
    <x v="2"/>
    <x v="2"/>
    <m/>
    <s v="Устранение слета провода на анкерной опоре №4."/>
    <n v="2"/>
    <m/>
    <n v="2"/>
    <s v="ТЧ"/>
    <n v="1984"/>
    <s v="АС-70"/>
    <s v="-"/>
    <d v="2009-05-01T00:00:00"/>
    <n v="0"/>
    <d v="2014-02-12T00:00:00"/>
    <n v="1"/>
    <d v="2014-09-12T00:00:00"/>
    <s v="КП23"/>
    <m/>
    <m/>
    <m/>
    <e v="#VALUE!"/>
    <e v="#VALUE!"/>
    <n v="1"/>
  </r>
  <r>
    <x v="0"/>
    <x v="6"/>
    <s v="ОЭН"/>
    <x v="308"/>
    <d v="1899-12-30T17:40:00"/>
    <d v="2014-01-10T00:00:00"/>
    <d v="1899-12-30T17:58:00"/>
    <d v="1899-12-30T00:18:00"/>
    <m/>
    <m/>
    <s v="АПВН, РПВУ"/>
    <x v="0"/>
    <s v="35/6кВ &quot;Варшава-3&quot;"/>
    <x v="0"/>
    <x v="0"/>
    <m/>
    <s v="Отработала МТЗ. Производится осмотр. Обнаружены отработавшие ОПН фазы &quot;А и В&quot;  на ТП 3-й участок. ОПН удалены."/>
    <n v="5"/>
    <m/>
    <n v="5"/>
    <m/>
    <n v="2004"/>
    <s v="ОПН-6"/>
    <s v="-"/>
    <s v="-"/>
    <s v="-"/>
    <s v="-"/>
    <n v="0"/>
    <s v="-"/>
    <s v="КП23"/>
    <m/>
    <m/>
    <m/>
    <e v="#VALUE!"/>
    <e v="#VALUE!"/>
    <n v="1"/>
  </r>
  <r>
    <x v="0"/>
    <x v="6"/>
    <s v="ОЭН"/>
    <x v="309"/>
    <d v="1899-12-30T09:57:00"/>
    <d v="2014-01-11T00:00:00"/>
    <d v="1899-12-30T10:10:00"/>
    <d v="1899-12-30T00:13:00"/>
    <m/>
    <m/>
    <s v="РПВУ (АПВ-нет)"/>
    <x v="2"/>
    <s v="110/35/6кВ &quot;Росташинская&quot;"/>
    <x v="1"/>
    <x v="2"/>
    <s v="ПС &quot;Гаршино-1; 2; УПСВ&quot;; &quot;Широкодольская&quot;"/>
    <s v="Аварийное отключение В-110 Гаршинская-2, Отработала  защита 1,2 комплекса,ДЗ-1 ст,ТО.ЛИФП-33,5 км.   Нагрузка в 10:10 переведена на Гаршино-1.Напряжение на ПС Гаршино-2 подано в 11:10(из-за отсутствия дороги)"/>
    <n v="212"/>
    <m/>
    <n v="212"/>
    <s v="ТЧ"/>
    <n v="1991"/>
    <s v="АС-95, АС-120"/>
    <s v="-"/>
    <d v="2013-08-01T00:00:00"/>
    <n v="100"/>
    <d v="2013-11-01T00:00:00"/>
    <n v="0"/>
    <d v="2013-09-01T00:00:00"/>
    <s v="КП13"/>
    <m/>
    <m/>
    <m/>
    <e v="#VALUE!"/>
    <e v="#VALUE!"/>
    <n v="1"/>
  </r>
  <r>
    <x v="0"/>
    <x v="6"/>
    <s v="МРСК ЗЭС"/>
    <x v="309"/>
    <d v="1899-12-30T10:51:00"/>
    <d v="2014-01-11T00:00:00"/>
    <d v="1899-12-30T10:51:00"/>
    <d v="1899-12-30T00:00:00"/>
    <m/>
    <m/>
    <m/>
    <x v="5"/>
    <s v="220/110/35/10кВ &quot;Сорочинская&quot; (МЭС)"/>
    <x v="1"/>
    <x v="2"/>
    <s v="ПС Ольховская, Кодяковская, Родинская, Шулаевская, Скворцовская, Курманаевская, Загорская ф-1409"/>
    <s v="Посадка напряжения при аварийном отключении ВЛ-110 кВ Сорочинская-Ново-Сергеевка с успешным АПВ. причина выясняется."/>
    <n v="189"/>
    <m/>
    <n v="189"/>
    <m/>
    <m/>
    <m/>
    <m/>
    <m/>
    <m/>
    <m/>
    <m/>
    <m/>
    <s v="КП18"/>
    <m/>
    <m/>
    <m/>
    <e v="#VALUE!"/>
    <e v="#VALUE!"/>
    <n v="1"/>
  </r>
  <r>
    <x v="0"/>
    <x v="6"/>
    <s v="МРСК СЭС"/>
    <x v="309"/>
    <d v="1899-12-30T14:17:00"/>
    <d v="2014-01-11T00:00:00"/>
    <d v="1899-12-30T14:21:00"/>
    <d v="1899-12-30T00:04:00"/>
    <m/>
    <m/>
    <m/>
    <x v="5"/>
    <s v="110/35/10кВ &quot;Емонтаево&quot; (СЭС)"/>
    <x v="0"/>
    <x v="0"/>
    <s v="пс Школьная"/>
    <s v="Аварийное отключение В-35 Школьная на ПС Емонтаево.Нагрузка переведена от ПС Матвеевская.ВЛ-35 Емонтаево-Школьное в момент перевода нагрузки на ПС Матвеевская была под напряжением со стороны Школьной линия не отключалась."/>
    <n v="1"/>
    <m/>
    <n v="1"/>
    <m/>
    <m/>
    <m/>
    <m/>
    <m/>
    <m/>
    <m/>
    <m/>
    <m/>
    <s v="КП18"/>
    <m/>
    <m/>
    <m/>
    <e v="#VALUE!"/>
    <e v="#VALUE!"/>
    <n v="1"/>
  </r>
  <r>
    <x v="0"/>
    <x v="6"/>
    <s v="ОЭН"/>
    <x v="309"/>
    <d v="1899-12-30T15:45:00"/>
    <d v="2014-01-12T00:00:00"/>
    <d v="1899-12-30T01:32:00"/>
    <d v="1899-12-30T09:47:00"/>
    <m/>
    <m/>
    <s v="РПВУ (АПВ-нет)"/>
    <x v="2"/>
    <s v="110/35/6кВ &quot;Росташинская&quot;"/>
    <x v="1"/>
    <x v="2"/>
    <s v="ПС Гаршино-1; 2; Гаршино УПСВ"/>
    <s v="Аварийное отключение В-110 Гаршинская-2, Отработала  защита 1 комплекса, ДЗ-1 ст. РПВ неуспешное.  Осмотром установлено быстрое неравномерное  образование гололеда на проводах отпаек ВЛ-110кВ на ПС Широкодольская и Гаршинская-УПСВ, вследствие чего происходит критичное сближение проводов разных фаз под действием сильного порывистого ветра. Также, под действием ветра, происходит неравномерное частичное опадание гололеда, что тоже вызывает колебания проводов в пролетах и их критичное сближение между собой. Произведена оббивка гололеда в трех пролетах на уч-ке ВЛ-110 Гаршинская-УПСВ. "/>
    <n v="2204"/>
    <m/>
    <n v="2204"/>
    <s v="ТЧ"/>
    <n v="1991"/>
    <s v="АС-95, АС-120"/>
    <s v="-"/>
    <d v="2013-08-01T00:00:00"/>
    <n v="100"/>
    <d v="2013-11-01T00:00:00"/>
    <n v="0"/>
    <d v="2013-09-01T00:00:00"/>
    <s v="КП13"/>
    <m/>
    <m/>
    <m/>
    <e v="#VALUE!"/>
    <e v="#VALUE!"/>
    <n v="1"/>
  </r>
  <r>
    <x v="0"/>
    <x v="6"/>
    <s v="ОЭН"/>
    <x v="309"/>
    <d v="1899-12-30T16:48:00"/>
    <d v="2014-01-12T00:00:00"/>
    <d v="1899-12-30T02:00:00"/>
    <d v="1899-12-30T09:12:00"/>
    <m/>
    <m/>
    <s v="АПВН, РПВУ"/>
    <x v="2"/>
    <s v="РУ-6кВ &quot;РП-1&quot; (ЗАО НПП Энергоаудит)"/>
    <x v="2"/>
    <x v="2"/>
    <m/>
    <s v="Аварийное отключение .АПВ неуспешное. Работа ТО.причина выясняется. Для осмотра выехал нач СР Иняков.Трактор будет с Конноновки ориентировочно к 20:30.Осмотр произведен, снег на проводах, сильный порывистый ветер."/>
    <n v="270"/>
    <m/>
    <n v="270"/>
    <s v="ТЧ"/>
    <n v="1987"/>
    <s v="АС-70мм, АС-95мм"/>
    <s v="-"/>
    <d v="2012-09-01T00:00:00"/>
    <n v="100"/>
    <s v="-"/>
    <n v="0"/>
    <s v="осмотр-11.01.14г аварийный, поиск места АС"/>
    <s v="КП13"/>
    <m/>
    <m/>
    <m/>
    <e v="#VALUE!"/>
    <e v="#VALUE!"/>
    <n v="1"/>
  </r>
  <r>
    <x v="0"/>
    <x v="6"/>
    <s v="МРСК ЗЭС"/>
    <x v="309"/>
    <d v="1899-12-30T19:42:00"/>
    <d v="2014-01-11T00:00:00"/>
    <d v="1899-12-30T20:22:00"/>
    <d v="1899-12-30T00:40:00"/>
    <m/>
    <m/>
    <m/>
    <x v="5"/>
    <s v="35/10кВ &quot;Мало-Зайкинская&quot; (ЗЭС)"/>
    <x v="0"/>
    <x v="2"/>
    <m/>
    <s v="Аварийное отключение при сильном ветре."/>
    <n v="10"/>
    <m/>
    <n v="10"/>
    <m/>
    <m/>
    <m/>
    <m/>
    <m/>
    <m/>
    <m/>
    <m/>
    <m/>
    <s v="КП18"/>
    <m/>
    <m/>
    <m/>
    <e v="#VALUE!"/>
    <e v="#VALUE!"/>
    <n v="1"/>
  </r>
  <r>
    <x v="0"/>
    <x v="6"/>
    <s v="ОЭН"/>
    <x v="309"/>
    <d v="1899-12-30T20:21:00"/>
    <d v="2014-01-11T00:00:00"/>
    <d v="1899-12-30T22:18:00"/>
    <d v="1899-12-30T01:57:00"/>
    <m/>
    <m/>
    <m/>
    <x v="2"/>
    <s v="110/35/6кВ &quot;Герасимовская&quot;"/>
    <x v="2"/>
    <x v="2"/>
    <m/>
    <s v="МТЗ"/>
    <n v="11"/>
    <m/>
    <n v="11"/>
    <s v="ТЧ"/>
    <n v="1976"/>
    <s v="АС-95,  АС-70"/>
    <s v="-"/>
    <n v="2013"/>
    <n v="100"/>
    <s v="-"/>
    <n v="1"/>
    <d v="2014-05-22T00:00:00"/>
    <s v="КП13"/>
    <m/>
    <m/>
    <m/>
    <e v="#VALUE!"/>
    <e v="#VALUE!"/>
    <n v="1"/>
  </r>
  <r>
    <x v="0"/>
    <x v="6"/>
    <s v="ОЭН"/>
    <x v="309"/>
    <d v="1899-12-30T20:23:00"/>
    <d v="2014-01-11T00:00:00"/>
    <d v="1899-12-30T20:24:00"/>
    <d v="1899-12-30T00:01:00"/>
    <m/>
    <m/>
    <s v="АПВУ"/>
    <x v="2"/>
    <s v="35/6кВ &quot;Проскуринская&quot;"/>
    <x v="2"/>
    <x v="2"/>
    <m/>
    <s v="Посадка напряжения из-за аварийного отключения ф-216. АПВ успешное. "/>
    <n v="13"/>
    <m/>
    <n v="13"/>
    <s v="ТЧ"/>
    <n v="1973"/>
    <s v="АС-70"/>
    <s v="-"/>
    <d v="2014-03-04T00:00:00"/>
    <n v="100"/>
    <d v="2014-05-05T00:00:00"/>
    <n v="1"/>
    <s v="-"/>
    <s v="КП13"/>
    <m/>
    <m/>
    <m/>
    <e v="#VALUE!"/>
    <e v="#VALUE!"/>
    <n v="1"/>
  </r>
  <r>
    <x v="0"/>
    <x v="6"/>
    <s v="ОЭН"/>
    <x v="309"/>
    <d v="1899-12-30T21:00:00"/>
    <d v="2014-01-11T00:00:00"/>
    <d v="1899-12-30T22:11:00"/>
    <d v="1899-12-30T01:11:00"/>
    <m/>
    <m/>
    <m/>
    <x v="2"/>
    <s v="35/6кВ &quot;Проскуринская&quot;"/>
    <x v="2"/>
    <x v="2"/>
    <m/>
    <s v="Блинкера не &quot;выпадали&quot;. Осмотр в дневное время."/>
    <n v="4"/>
    <m/>
    <n v="4"/>
    <s v="ТЧ"/>
    <n v="1976"/>
    <s v="АС-70"/>
    <s v="-"/>
    <s v="ТР-07.2009"/>
    <n v="100"/>
    <s v="-"/>
    <n v="0"/>
    <s v="-"/>
    <s v="КП13"/>
    <m/>
    <m/>
    <m/>
    <e v="#VALUE!"/>
    <e v="#VALUE!"/>
    <n v="1"/>
  </r>
  <r>
    <x v="0"/>
    <x v="6"/>
    <s v="ОЭН"/>
    <x v="309"/>
    <d v="1899-12-30T21:45:00"/>
    <d v="2014-01-12T00:00:00"/>
    <d v="1899-12-30T02:00:00"/>
    <d v="1899-12-30T04:15:00"/>
    <m/>
    <m/>
    <m/>
    <x v="2"/>
    <s v="35/6кВ &quot;Ибряевка-1&quot;"/>
    <x v="2"/>
    <x v="2"/>
    <m/>
    <s v="МТО. 22:35 Включению не поддался. Осмотр. Включен без отпайки на Преображенский водозабор."/>
    <n v="12"/>
    <m/>
    <n v="12"/>
    <s v="ТЧ"/>
    <n v="1983"/>
    <s v="АС-70"/>
    <s v="-"/>
    <m/>
    <m/>
    <m/>
    <m/>
    <m/>
    <s v="КП13"/>
    <m/>
    <m/>
    <m/>
    <e v="#VALUE!"/>
    <e v="#VALUE!"/>
    <n v="1"/>
  </r>
  <r>
    <x v="0"/>
    <x v="6"/>
    <s v="МРСК ЗЭС"/>
    <x v="309"/>
    <d v="1899-12-30T21:55:00"/>
    <d v="2014-01-11T00:00:00"/>
    <d v="1899-12-30T21:55:00"/>
    <d v="1899-12-30T00:00:00"/>
    <m/>
    <m/>
    <m/>
    <x v="5"/>
    <s v="220/110/35/10/6кВ &quot;Бузулукская&quot; (МЭС)"/>
    <x v="1"/>
    <x v="2"/>
    <m/>
    <s v="Посадка напряжения при аварийном отключении ВЛ-110 &quot;Пром-2&quot;. АПВ успешное. ЗЗ 2ст."/>
    <n v="78"/>
    <m/>
    <n v="78"/>
    <m/>
    <m/>
    <m/>
    <m/>
    <m/>
    <m/>
    <m/>
    <m/>
    <m/>
    <s v="КП18"/>
    <m/>
    <m/>
    <m/>
    <e v="#VALUE!"/>
    <e v="#VALUE!"/>
    <n v="1"/>
  </r>
  <r>
    <x v="0"/>
    <x v="6"/>
    <s v="ОЭН"/>
    <x v="309"/>
    <d v="1899-12-30T22:17:00"/>
    <d v="2014-01-11T00:00:00"/>
    <d v="1899-12-30T22:17:00"/>
    <d v="1899-12-30T00:00:00"/>
    <m/>
    <m/>
    <s v="АПВУ"/>
    <x v="2"/>
    <s v="35/6кВ &quot;Родниковская&quot;"/>
    <x v="2"/>
    <x v="2"/>
    <m/>
    <s v="АПВ успешное. "/>
    <n v="3"/>
    <m/>
    <n v="3"/>
    <s v="ТЧ"/>
    <n v="2012"/>
    <s v="АС-70"/>
    <s v="-"/>
    <s v="нет"/>
    <s v="-"/>
    <m/>
    <m/>
    <m/>
    <s v="КП13"/>
    <m/>
    <m/>
    <m/>
    <e v="#VALUE!"/>
    <e v="#VALUE!"/>
    <n v="1"/>
  </r>
  <r>
    <x v="0"/>
    <x v="6"/>
    <s v="МРСК СЭС"/>
    <x v="309"/>
    <d v="1899-12-30T22:38:00"/>
    <d v="2014-01-11T00:00:00"/>
    <d v="1899-12-30T22:38:00"/>
    <d v="1899-12-30T00:00:00"/>
    <m/>
    <m/>
    <s v="АПВУ"/>
    <x v="5"/>
    <s v="35/10кВ &quot;Ефремо-Зыково&quot; (СЭС)"/>
    <x v="0"/>
    <x v="2"/>
    <m/>
    <s v="АПВ успешное. МТЗ"/>
    <n v="3"/>
    <m/>
    <n v="3"/>
    <m/>
    <m/>
    <m/>
    <m/>
    <m/>
    <m/>
    <m/>
    <m/>
    <m/>
    <s v="КП18"/>
    <m/>
    <m/>
    <m/>
    <e v="#VALUE!"/>
    <e v="#VALUE!"/>
    <n v="1"/>
  </r>
  <r>
    <x v="0"/>
    <x v="6"/>
    <s v="ОЭН"/>
    <x v="309"/>
    <d v="1899-12-30T22:45:00"/>
    <d v="2014-01-12T00:00:00"/>
    <d v="1899-12-30T00:49:00"/>
    <d v="1899-12-30T02:04:00"/>
    <m/>
    <m/>
    <m/>
    <x v="2"/>
    <s v="35/6кВ &quot;Западно-Степановская&quot;"/>
    <x v="2"/>
    <x v="2"/>
    <m/>
    <s v="Аварийное отключение при сильном ветре. Осмотр будет произведен в дневное время."/>
    <n v="5"/>
    <m/>
    <n v="5"/>
    <s v="ТЧ"/>
    <n v="1983"/>
    <s v="АС-50"/>
    <s v="-"/>
    <s v="нет"/>
    <s v="-"/>
    <m/>
    <m/>
    <m/>
    <s v="КП12"/>
    <m/>
    <m/>
    <m/>
    <e v="#VALUE!"/>
    <e v="#VALUE!"/>
    <n v="1"/>
  </r>
  <r>
    <x v="0"/>
    <x v="6"/>
    <s v="ОЭН"/>
    <x v="309"/>
    <d v="1899-12-30T23:38:00"/>
    <d v="2014-01-12T00:00:00"/>
    <d v="1899-12-31T00:00:00"/>
    <d v="1899-12-31T00:22:00"/>
    <m/>
    <m/>
    <m/>
    <x v="2"/>
    <s v="35/6кВ &quot;Родниковская&quot;"/>
    <x v="2"/>
    <x v="3"/>
    <m/>
    <s v="Включению не поддался. Отключено РВНО-60. скв после РВНО нет."/>
    <n v="3"/>
    <m/>
    <n v="3"/>
    <s v="ТЧ"/>
    <n v="2012"/>
    <s v="АС-70"/>
    <s v="-"/>
    <s v="ТР-07.2008"/>
    <n v="100"/>
    <m/>
    <m/>
    <m/>
    <s v="КП13"/>
    <m/>
    <m/>
    <m/>
    <e v="#VALUE!"/>
    <e v="#VALUE!"/>
    <n v="1"/>
  </r>
  <r>
    <x v="0"/>
    <x v="6"/>
    <s v="ОЭН"/>
    <x v="309"/>
    <d v="1899-12-30T22:23:00"/>
    <d v="2014-01-12T00:00:00"/>
    <d v="1899-12-30T02:00:00"/>
    <d v="1899-12-30T03:37:00"/>
    <m/>
    <m/>
    <m/>
    <x v="2"/>
    <s v="35/6кВ &quot;КНС-3&quot;"/>
    <x v="2"/>
    <x v="2"/>
    <m/>
    <s v="Включению не поддался.Отключен КРУН-309 в простое 10 скв. Организуется спецтехника на осмотр. Выехали с осмотром 3:35."/>
    <n v="26"/>
    <m/>
    <n v="26"/>
    <s v="ТЧ"/>
    <n v="1969"/>
    <s v="АС-70"/>
    <s v="-"/>
    <d v="2014-01-13T00:00:00"/>
    <n v="100"/>
    <s v="-"/>
    <n v="0"/>
    <d v="2014-01-13T00:00:00"/>
    <s v="КП13"/>
    <m/>
    <m/>
    <m/>
    <e v="#VALUE!"/>
    <e v="#VALUE!"/>
    <n v="1"/>
  </r>
  <r>
    <x v="0"/>
    <x v="6"/>
    <s v="ОЭН"/>
    <x v="310"/>
    <d v="1899-12-30T02:00:00"/>
    <d v="2014-01-12T00:00:00"/>
    <d v="1899-12-30T02:31:00"/>
    <d v="1899-12-30T00:31:00"/>
    <m/>
    <m/>
    <m/>
    <x v="2"/>
    <s v="35/6кВ &quot;Ибряевка-1&quot;"/>
    <x v="2"/>
    <x v="2"/>
    <m/>
    <s v="МТО. 22:35 Включению не поддался. Осмотр. Включен без отпайки на Преображенский водозабор. Включена в 3:36.Причина не выявлена."/>
    <n v="3"/>
    <m/>
    <n v="3"/>
    <s v="ТЧ"/>
    <n v="1983"/>
    <s v="АС-70"/>
    <s v="-"/>
    <s v="ТР-06.2012"/>
    <n v="100"/>
    <m/>
    <m/>
    <m/>
    <s v="КП24"/>
    <m/>
    <m/>
    <m/>
    <e v="#VALUE!"/>
    <e v="#VALUE!"/>
    <n v="1"/>
  </r>
  <r>
    <x v="0"/>
    <x v="6"/>
    <s v="ОЭН"/>
    <x v="310"/>
    <d v="1899-12-30T15:35:00"/>
    <d v="2014-01-12T00:00:00"/>
    <d v="1899-12-30T15:55:00"/>
    <d v="1899-12-30T00:20:00"/>
    <m/>
    <m/>
    <m/>
    <x v="2"/>
    <s v="35/6кВ &quot;Родниковская&quot;"/>
    <x v="2"/>
    <x v="2"/>
    <m/>
    <s v="Отключение отпайки фидера КНС-1 для устранения слёта провода на опоре №2 отпайки на скв.602.Последствия ветра."/>
    <n v="7"/>
    <m/>
    <n v="7"/>
    <s v="ТЧ"/>
    <n v="2012"/>
    <s v="АС-70"/>
    <s v="-"/>
    <s v="ТР-06.2012"/>
    <n v="100"/>
    <m/>
    <m/>
    <m/>
    <s v="КП12"/>
    <m/>
    <m/>
    <m/>
    <e v="#VALUE!"/>
    <e v="#VALUE!"/>
    <n v="1"/>
  </r>
  <r>
    <x v="0"/>
    <x v="6"/>
    <s v="ОЭН"/>
    <x v="30"/>
    <d v="1899-12-30T11:05:00"/>
    <d v="2014-01-13T00:00:00"/>
    <d v="1899-12-30T11:55:00"/>
    <d v="1899-12-30T00:50:00"/>
    <m/>
    <m/>
    <m/>
    <x v="0"/>
    <s v="35/6кВ &quot;Самодуровская&quot;"/>
    <x v="2"/>
    <x v="2"/>
    <s v="Ф-Пром-1 опора №38"/>
    <s v="Замена вязки провода опоры №38 ВЛ-6кВ"/>
    <n v="3"/>
    <m/>
    <n v="3"/>
    <s v="ТЧ"/>
    <n v="1980"/>
    <s v="АС-70"/>
    <s v="-"/>
    <m/>
    <m/>
    <m/>
    <m/>
    <m/>
    <s v="КП4"/>
    <m/>
    <m/>
    <m/>
    <e v="#VALUE!"/>
    <e v="#VALUE!"/>
    <n v="1"/>
  </r>
  <r>
    <x v="0"/>
    <x v="6"/>
    <s v="ОЭН"/>
    <x v="30"/>
    <d v="1899-12-30T13:32:00"/>
    <d v="2014-01-13T00:00:00"/>
    <d v="1899-12-30T13:33:00"/>
    <d v="1899-12-30T00:01:00"/>
    <m/>
    <m/>
    <m/>
    <x v="2"/>
    <s v="110/35/6кВ &quot;Родинская&quot;"/>
    <x v="0"/>
    <x v="0"/>
    <s v="В-6-2"/>
    <s v="Аварийное отключение В-6-2"/>
    <n v="14"/>
    <m/>
    <n v="14"/>
    <m/>
    <m/>
    <m/>
    <m/>
    <m/>
    <m/>
    <m/>
    <m/>
    <m/>
    <s v="КП14"/>
    <m/>
    <m/>
    <m/>
    <e v="#VALUE!"/>
    <e v="#VALUE!"/>
    <n v="1"/>
  </r>
  <r>
    <x v="0"/>
    <x v="6"/>
    <s v="МРСК ЗЭС"/>
    <x v="30"/>
    <d v="1899-12-30T21:14:00"/>
    <d v="2014-01-13T00:00:00"/>
    <d v="1899-12-30T21:15:00"/>
    <d v="1899-12-30T00:01:00"/>
    <m/>
    <m/>
    <s v="АПВН, РПВУ"/>
    <x v="5"/>
    <s v="110/35/10кВ &quot;Александровская&quot; (ЗЭС)"/>
    <x v="0"/>
    <x v="0"/>
    <s v="В-110 С2Т"/>
    <s v="Аварийное отключение В-110 С2Т по перегрузу. Неисправность РПН С2Т."/>
    <n v="57"/>
    <m/>
    <n v="57"/>
    <m/>
    <m/>
    <m/>
    <m/>
    <m/>
    <m/>
    <m/>
    <m/>
    <m/>
    <s v="КП18"/>
    <m/>
    <m/>
    <m/>
    <e v="#VALUE!"/>
    <e v="#VALUE!"/>
    <n v="1"/>
  </r>
  <r>
    <x v="0"/>
    <x v="6"/>
    <s v="МРСК СЭС"/>
    <x v="30"/>
    <d v="1899-12-30T23:23:00"/>
    <d v="2014-01-14T00:00:00"/>
    <d v="1899-12-30T02:00:00"/>
    <d v="1899-12-30T02:37:00"/>
    <m/>
    <m/>
    <m/>
    <x v="5"/>
    <s v="35/6кВ &quot;Ибряевка-2&quot;"/>
    <x v="2"/>
    <x v="2"/>
    <s v="В-6 кВ Ф-Бурение"/>
    <s v="Отключение фидера при вводе ограничения потребляемой мощности из-за выхода из строя тр-ра С2Т на ПС Александровской."/>
    <n v="11"/>
    <m/>
    <n v="11"/>
    <m/>
    <m/>
    <m/>
    <m/>
    <m/>
    <m/>
    <m/>
    <m/>
    <m/>
    <s v="КП18"/>
    <m/>
    <m/>
    <m/>
    <e v="#VALUE!"/>
    <e v="#VALUE!"/>
    <n v="1"/>
  </r>
  <r>
    <x v="0"/>
    <x v="6"/>
    <s v="ОЭН"/>
    <x v="30"/>
    <d v="1899-12-30T21:43:00"/>
    <d v="2014-01-14T00:00:00"/>
    <d v="1899-12-30T22:00:00"/>
    <d v="1899-12-31T00:17:00"/>
    <m/>
    <m/>
    <m/>
    <x v="0"/>
    <s v="35/6кВ &quot;Аксютино&quot;"/>
    <x v="2"/>
    <x v="2"/>
    <s v="В-6 кВ ввод-6 &quot;Ав.откл&quot;; В-6 кВ Ф-Ботвинка МТО"/>
    <s v="Отключение ввода 6 кВ и Ф-Ботвинка. Включен без отпайки на ООО &quot;Южное Аксютино&quot;"/>
    <n v="3"/>
    <m/>
    <n v="3"/>
    <s v="ТЧ"/>
    <n v="1974"/>
    <s v="А-70"/>
    <s v="-"/>
    <s v="ТР-10.2010"/>
    <n v="100"/>
    <m/>
    <m/>
    <m/>
    <s v="КП23"/>
    <m/>
    <m/>
    <m/>
    <e v="#VALUE!"/>
    <e v="#VALUE!"/>
    <n v="1"/>
  </r>
  <r>
    <x v="0"/>
    <x v="6"/>
    <s v="МРСК СЭС"/>
    <x v="1"/>
    <d v="1899-12-30T02:00:00"/>
    <d v="2014-01-14T00:00:00"/>
    <d v="1899-12-30T07:00:00"/>
    <d v="1899-12-30T05:00:00"/>
    <n v="16"/>
    <m/>
    <m/>
    <x v="5"/>
    <s v="35/6кВ &quot;Ибряевка-2&quot;"/>
    <x v="2"/>
    <x v="2"/>
    <s v="В-6 кВ Ф-Бурение"/>
    <s v="Отключение фидера при вводе ограничения потребляемой мощности из-за выхода из строя тр-ра С2Т на ПС Александровской."/>
    <n v="21"/>
    <m/>
    <n v="21"/>
    <m/>
    <m/>
    <m/>
    <m/>
    <m/>
    <m/>
    <m/>
    <m/>
    <m/>
    <s v="КП18"/>
    <m/>
    <m/>
    <m/>
    <e v="#VALUE!"/>
    <e v="#VALUE!"/>
    <n v="1"/>
  </r>
  <r>
    <x v="0"/>
    <x v="6"/>
    <s v="МРСК СЭС"/>
    <x v="1"/>
    <d v="1899-12-30T06:39:00"/>
    <d v="2014-01-14T00:00:00"/>
    <d v="1899-12-30T20:09:00"/>
    <d v="1899-12-30T13:30:00"/>
    <n v="11"/>
    <m/>
    <m/>
    <x v="5"/>
    <s v="35/6кВ &quot;Ибряевка-1&quot;"/>
    <x v="2"/>
    <x v="2"/>
    <s v="ВЛБ-33 "/>
    <s v="Отключение фидера при вводе ограничения потребляемой мощности из-за выхода из строя тр-ра С2Т на ПС Александровской. При попытке включения ВЛБ в 6:30 через 10 мин, отключение фидера и ВЛБ. В 7:00 фидер включен, ВЛБ осталось отключенным до осмотра. В 20:09 ВЛБ-33 включено. В 22:20 включены все скважины в работу после исключения из схемы вышедших из строя ОПН ф-А и С на КТП скв-1598."/>
    <n v="63"/>
    <m/>
    <n v="63"/>
    <m/>
    <m/>
    <m/>
    <m/>
    <m/>
    <m/>
    <m/>
    <m/>
    <m/>
    <s v="КП18"/>
    <m/>
    <m/>
    <m/>
    <e v="#VALUE!"/>
    <e v="#VALUE!"/>
    <n v="1"/>
  </r>
  <r>
    <x v="0"/>
    <x v="6"/>
    <s v="ОЭН"/>
    <x v="1"/>
    <d v="1899-12-30T12:05:00"/>
    <d v="2014-01-14T00:00:00"/>
    <d v="1899-12-30T19:05:00"/>
    <d v="1899-12-30T07:00:00"/>
    <n v="110"/>
    <m/>
    <m/>
    <x v="0"/>
    <s v="110/35/6кВ &quot;Никольская&quot;"/>
    <x v="0"/>
    <x v="2"/>
    <s v="ПС 35/6 Ольховская, Кодяковская, Боголюбовская."/>
    <s v="Обрыв провода  ВЛ-35 &quot;Никольская-Ольховская-Кодяковская-Боголюбовская&quot;в пролете опор №№ 63-64 фаза &quot;В&quot;. Провод упал на ВЛ-35 &quot;Сорочинская - Яшкинская&quot;. Произведена замена провода в пролете опор №№ 63-64. 19:05 вкл.В-35 2&quot;Л&quot;. 19:06 вкл.В-35 &quot;Кодяковская&quot;. 19:15 на ПС &quot;Кодяковская&quot; вкл.фидера №№ 909, 914. 19:20 Вкл.все фидера на ПС &quot;Кодяковская&quot;. 19:29 На ПС &quot;Кодяковская&quot; вкл.В-35 &quot;Боголюбовская&quot;."/>
    <n v="1361"/>
    <m/>
    <n v="1361"/>
    <s v="ТЧ"/>
    <n v="1981"/>
    <s v="АС-120мм"/>
    <s v="-"/>
    <s v="ТР-04.02.13г"/>
    <n v="100"/>
    <s v="ТО-нет, ТР-июнь"/>
    <n v="0"/>
    <s v="ТВК-16.10.13г Осмотр-21.08.13г"/>
    <s v="КП23"/>
    <m/>
    <m/>
    <m/>
    <e v="#VALUE!"/>
    <e v="#VALUE!"/>
    <n v="1"/>
  </r>
  <r>
    <x v="0"/>
    <x v="6"/>
    <s v="МРСК ЗЭС"/>
    <x v="1"/>
    <d v="1899-12-30T11:32:00"/>
    <d v="2014-01-14T00:00:00"/>
    <d v="1899-12-30T11:50:00"/>
    <d v="1899-12-30T00:18:00"/>
    <n v="5"/>
    <m/>
    <m/>
    <x v="5"/>
    <s v="110/35/6кВ &quot;Андреевская&quot; (ЗЭС)"/>
    <x v="0"/>
    <x v="2"/>
    <s v="ПС 35/6 Гаршинская."/>
    <s v="Неотложная заявка ЗЭС. Доливка тр.масла в ТТ-35. Данные работы в плане месяца отсутствуют."/>
    <n v="3"/>
    <m/>
    <n v="3"/>
    <m/>
    <m/>
    <m/>
    <m/>
    <m/>
    <m/>
    <m/>
    <m/>
    <m/>
    <s v="КП18"/>
    <m/>
    <m/>
    <m/>
    <e v="#VALUE!"/>
    <e v="#VALUE!"/>
    <n v="1"/>
  </r>
  <r>
    <x v="0"/>
    <x v="6"/>
    <s v="ОЭН"/>
    <x v="33"/>
    <d v="1899-12-30T00:32:00"/>
    <d v="2014-01-17T00:00:00"/>
    <d v="1899-12-30T00:52:00"/>
    <d v="1899-12-30T00:20:00"/>
    <n v="10"/>
    <s v="АПВН       МТЗ"/>
    <s v="АПВН, РПВУ"/>
    <x v="2"/>
    <s v="110/35/6кВ &quot;Герасимовская&quot;"/>
    <x v="2"/>
    <x v="2"/>
    <n v="506"/>
    <s v="Аварийное отключение АПВ неуспешное работа МТЗ.Фидер поддался включению после откл ЛР-8 (отп на скв 407дебит 11,2 т) Для осмотра нет дороги, видимость 0. Осмотр с утра"/>
    <n v="1"/>
    <m/>
    <n v="1"/>
    <s v="ТЧ"/>
    <n v="1976"/>
    <s v="АС-95,  АС-70"/>
    <s v="-"/>
    <n v="2013"/>
    <n v="100"/>
    <s v="-"/>
    <n v="1"/>
    <d v="2014-05-22T00:00:00"/>
    <s v="КП13"/>
    <m/>
    <m/>
    <m/>
    <e v="#VALUE!"/>
    <e v="#VALUE!"/>
    <n v="1"/>
  </r>
  <r>
    <x v="0"/>
    <x v="6"/>
    <s v="ОЭН"/>
    <x v="33"/>
    <d v="1899-12-30T03:52:00"/>
    <d v="2014-01-17T00:00:00"/>
    <d v="1899-12-30T14:07:00"/>
    <d v="1899-12-30T10:15:00"/>
    <m/>
    <s v="МТЗ"/>
    <s v="АПВН, РПВУ"/>
    <x v="2"/>
    <s v="35/6кВ &quot;Савельевский купол&quot; (старая)"/>
    <x v="2"/>
    <x v="2"/>
    <s v="ф-614"/>
    <s v="С неуспешным АПВ, работа МТЗ. Пытаются осматривать на Егере. Видимость 2 м. В 10:18 выехали с осмотром на 2-х бульдозерах. В 14:07 фидер включен без ЛР-2 (осматривают), произвели осмотр, причина не выявлена. В 14:45 ЛР-2 включен."/>
    <n v="25"/>
    <m/>
    <n v="25"/>
    <s v="ТЧ"/>
    <n v="1984"/>
    <s v="АС-70"/>
    <s v="-"/>
    <d v="2009-05-01T00:00:00"/>
    <n v="0"/>
    <d v="2014-05-20T00:00:00"/>
    <n v="1"/>
    <d v="2014-09-12T00:00:00"/>
    <s v="КП24"/>
    <m/>
    <m/>
    <m/>
    <e v="#VALUE!"/>
    <e v="#VALUE!"/>
    <n v="1"/>
  </r>
  <r>
    <x v="0"/>
    <x v="6"/>
    <s v="ОЭН"/>
    <x v="33"/>
    <d v="1899-12-30T03:52:00"/>
    <d v="2014-01-17T00:00:00"/>
    <d v="1899-12-30T03:52:00"/>
    <d v="1899-12-30T00:00:00"/>
    <m/>
    <s v="МТО"/>
    <s v="АПВУ"/>
    <x v="2"/>
    <s v="35/6кВ &quot;Тананыкская&quot;"/>
    <x v="2"/>
    <x v="2"/>
    <s v="ф-806(03)"/>
    <s v="С успешным АПВ, работа МТО. Организуется осмотр "/>
    <n v="12"/>
    <m/>
    <n v="12"/>
    <s v="ТЧ"/>
    <n v="1976"/>
    <s v="АС-70"/>
    <s v="-"/>
    <s v="ТР-03.2010"/>
    <n v="100"/>
    <s v="-"/>
    <n v="0"/>
    <s v="Осмотр -23.01.2014"/>
    <s v="КП13"/>
    <m/>
    <m/>
    <m/>
    <e v="#VALUE!"/>
    <e v="#VALUE!"/>
    <n v="1"/>
  </r>
  <r>
    <x v="0"/>
    <x v="6"/>
    <s v="ОЭН"/>
    <x v="33"/>
    <d v="1899-12-30T04:29:00"/>
    <d v="2014-01-17T00:00:00"/>
    <d v="1899-12-30T04:29:00"/>
    <d v="1899-12-30T00:00:00"/>
    <m/>
    <s v="МТО"/>
    <s v="АПВУ"/>
    <x v="2"/>
    <s v="35/6кВ &quot;Тананыкская&quot;"/>
    <x v="2"/>
    <x v="2"/>
    <s v="ф-806(03)"/>
    <s v="С успешным АПВ, работа МТО. Организуется осмотр "/>
    <n v="1"/>
    <m/>
    <n v="1"/>
    <s v="ТЧ"/>
    <n v="1976"/>
    <s v="АС-70"/>
    <s v="-"/>
    <s v="ТР-03.2010"/>
    <n v="100"/>
    <s v="-"/>
    <n v="0"/>
    <s v="Осмотр -23.01.2014"/>
    <s v="КП13"/>
    <m/>
    <m/>
    <m/>
    <e v="#VALUE!"/>
    <e v="#VALUE!"/>
    <n v="1"/>
  </r>
  <r>
    <x v="0"/>
    <x v="6"/>
    <s v="ОЭН"/>
    <x v="33"/>
    <d v="1899-12-30T04:40:00"/>
    <d v="2014-01-18T00:00:00"/>
    <d v="1899-12-30T02:00:00"/>
    <d v="1899-12-30T21:20:00"/>
    <m/>
    <s v="МТО"/>
    <s v="АПВН, РПВН"/>
    <x v="2"/>
    <s v="РУ-6кВ &quot;РП-1&quot; (ЗАО НПП Энергоаудит)"/>
    <x v="2"/>
    <x v="2"/>
    <s v="ф-1"/>
    <s v="С неуспешным АПВ, работа МТО. Появилась &quot;земля&quot; фидер вкл. не поддается. Выехали с ПС &quot;Росташинска&quot; в 5:05, дорог нет. В 13:10 после заправки К-700 выехали с осмотром ВЛ. Фидер включен в 7:10 18.01.14 "/>
    <n v="686"/>
    <m/>
    <n v="686"/>
    <s v="ТЧ"/>
    <n v="1987"/>
    <s v="АС-70мм, АС-95мм"/>
    <s v="-"/>
    <d v="2012-09-01T00:00:00"/>
    <n v="100"/>
    <s v="-"/>
    <n v="0"/>
    <s v="осмотр-11.01.14г аварийный, поиск места АС"/>
    <s v="КП13"/>
    <m/>
    <m/>
    <m/>
    <e v="#VALUE!"/>
    <e v="#VALUE!"/>
    <n v="1"/>
  </r>
  <r>
    <x v="0"/>
    <x v="6"/>
    <s v="ОЭН"/>
    <x v="33"/>
    <d v="1899-12-30T05:03:00"/>
    <d v="2014-01-17T00:00:00"/>
    <d v="1899-12-30T11:50:00"/>
    <d v="1899-12-30T06:47:00"/>
    <m/>
    <s v="МТО"/>
    <m/>
    <x v="2"/>
    <s v="35/6кВ &quot;Ибряевка-1&quot;"/>
    <x v="2"/>
    <x v="2"/>
    <s v="ф-Бурение-3  ВЛБ-33"/>
    <s v="С успешным АПВ, работа МТО. Нагрузка не полная отключено ВЛБ. ВЛБ-33 включено в 12:20. Работа МТО. Выехали с осмотром."/>
    <n v="22"/>
    <m/>
    <n v="22"/>
    <s v="ТЧ"/>
    <n v="1983"/>
    <s v="АС-70"/>
    <s v="-"/>
    <s v="неи"/>
    <s v="-"/>
    <m/>
    <m/>
    <s v="Осмотр - 15.01.2014"/>
    <s v="КП12"/>
    <m/>
    <m/>
    <m/>
    <e v="#VALUE!"/>
    <e v="#VALUE!"/>
    <n v="1"/>
  </r>
  <r>
    <x v="0"/>
    <x v="6"/>
    <s v="МРСК ЗЭС"/>
    <x v="33"/>
    <d v="1899-12-30T06:45:00"/>
    <d v="2014-01-17T00:00:00"/>
    <d v="1899-12-30T07:13:00"/>
    <d v="1899-12-30T00:28:00"/>
    <m/>
    <s v="ЗЗП-2ст"/>
    <s v="АПВУ"/>
    <x v="5"/>
    <s v="220/110/35/10/6кВ &quot;Бузулукская&quot; (МЭС)"/>
    <x v="1"/>
    <x v="2"/>
    <s v="ВЛ-110 кВ &quot;Пром-2&quot;"/>
    <s v="С успешным АПВ, работа ЗЗП-2 ст. Отключение в 6:45, 6:51, 6:57, 7:10. В 7:13 перевод нагрузки с &quot;Промысловой-2&quot; на ВЛ-110 кВ &quot;Промысловая-1&quot;."/>
    <n v="185"/>
    <m/>
    <n v="185"/>
    <m/>
    <m/>
    <m/>
    <m/>
    <m/>
    <m/>
    <m/>
    <m/>
    <m/>
    <s v="КП18"/>
    <m/>
    <m/>
    <m/>
    <e v="#VALUE!"/>
    <e v="#VALUE!"/>
    <n v="1"/>
  </r>
  <r>
    <x v="0"/>
    <x v="6"/>
    <s v="ОЭН"/>
    <x v="33"/>
    <d v="1899-12-30T06:25:00"/>
    <d v="2014-01-17T00:00:00"/>
    <d v="1899-12-30T06:48:00"/>
    <d v="1899-12-30T00:23:00"/>
    <m/>
    <s v=" 2ст ДЗ          1ст ТЗЛ"/>
    <s v="АПВН, РПВУ"/>
    <x v="2"/>
    <s v="220/110/35/10кВ &quot;Каргалинская&quot; (МЭС)"/>
    <x v="1"/>
    <x v="2"/>
    <s v="ВЛ-110 кВ &quot;Каргала-Донецко-Сыртовская&quot;"/>
    <s v="С неуспешным АПВ, работа 2 ст. ДЗ., 1ст. ТЗЛ. Ф-А=0, 19,9 км. Бригада СЛ выезжает с осмотром с Сорочинска."/>
    <n v="41"/>
    <m/>
    <n v="41"/>
    <s v="ТЧ"/>
    <n v="2007"/>
    <s v="АС-185"/>
    <s v="-"/>
    <d v="2013-12-15T00:00:00"/>
    <n v="100"/>
    <d v="2015-11-10T00:00:00"/>
    <n v="0"/>
    <d v="2013-12-01T00:00:00"/>
    <s v="КП13"/>
    <m/>
    <m/>
    <m/>
    <e v="#VALUE!"/>
    <e v="#VALUE!"/>
    <n v="1"/>
  </r>
  <r>
    <x v="0"/>
    <x v="6"/>
    <s v="ОЭН"/>
    <x v="33"/>
    <d v="1899-12-30T08:59:00"/>
    <d v="2014-01-17T00:00:00"/>
    <d v="1899-12-30T09:08:00"/>
    <d v="1899-12-30T00:09:00"/>
    <m/>
    <s v="2ст ДЗ          1ст ТЗЛ"/>
    <s v="АПВН, РПВУ"/>
    <x v="2"/>
    <s v="220/110/35/10кВ &quot;Каргалинская&quot; (МЭС)"/>
    <x v="1"/>
    <x v="2"/>
    <s v="ВЛ-110 кВ &quot;Каргала-Донецко-Сыртовская&quot;"/>
    <s v="С неуспешным АПВ,работа  2 ст. ДЗ., 1ст. ТЗЛ. Ф-А=0, 19,2 км. "/>
    <n v="9"/>
    <m/>
    <n v="9"/>
    <s v="ТЧ"/>
    <n v="2007"/>
    <s v="АС-185"/>
    <s v="-"/>
    <d v="2013-12-15T00:00:00"/>
    <n v="100"/>
    <d v="2015-11-10T00:00:00"/>
    <n v="0"/>
    <d v="2013-12-01T00:00:00"/>
    <s v="КП13"/>
    <m/>
    <m/>
    <m/>
    <e v="#VALUE!"/>
    <e v="#VALUE!"/>
    <n v="1"/>
  </r>
  <r>
    <x v="0"/>
    <x v="6"/>
    <s v="ОЭН"/>
    <x v="33"/>
    <d v="1899-12-30T09:11:00"/>
    <d v="2014-01-17T00:00:00"/>
    <d v="1899-12-30T14:35:00"/>
    <d v="1899-12-30T05:24:00"/>
    <m/>
    <s v="2ст ДЗ          1ст ТЗЛ"/>
    <s v="АПВН, РПВУ"/>
    <x v="2"/>
    <s v="220/110/35/10кВ &quot;Каргалинская&quot; (МЭС)"/>
    <x v="1"/>
    <x v="2"/>
    <s v="ВЛ-110 кВ &quot;Каргала-Донецко-Сыртовская&quot;"/>
    <s v="С неуспешным АПВ, работа 2 ст. ДЗ., 1ст. ТЗЛ. Ф-А=0, 19,0 км. В 10:10 Выехали с осмотром на бульдозере и буране. Выявлены следы поджогов провода ф-А на анкерной опоре №184."/>
    <n v="299"/>
    <m/>
    <n v="299"/>
    <s v="ТЧ"/>
    <n v="2007"/>
    <s v="АС-185"/>
    <s v="-"/>
    <d v="2013-12-15T00:00:00"/>
    <n v="100"/>
    <d v="2015-11-10T00:00:00"/>
    <n v="0"/>
    <d v="2013-12-01T00:00:00"/>
    <s v="КП13"/>
    <m/>
    <m/>
    <m/>
    <e v="#VALUE!"/>
    <e v="#VALUE!"/>
    <n v="1"/>
  </r>
  <r>
    <x v="0"/>
    <x v="6"/>
    <s v="ОЭН"/>
    <x v="33"/>
    <d v="1899-12-30T10:18:00"/>
    <d v="2014-01-17T00:00:00"/>
    <d v="1899-12-30T12:43:00"/>
    <d v="1899-12-30T02:25:00"/>
    <m/>
    <m/>
    <m/>
    <x v="2"/>
    <s v="110/35/10кВ &quot;Твердиловская&quot; (ЗЭС)"/>
    <x v="2"/>
    <x v="2"/>
    <s v="ф-8"/>
    <s v="Отключен персоналом ЗЭС, &quot;земля&quot; на ВЛ (ОЭН). В 12:43 фидер включен, &quot;земли&quot; нет, произвели осмотр ВЛ, замечаний нет."/>
    <n v="36"/>
    <m/>
    <n v="36"/>
    <s v="ТЧ"/>
    <n v="1974"/>
    <s v="АС-95"/>
    <s v="-"/>
    <s v="ТР-06.2007"/>
    <n v="100"/>
    <d v="2014-06-30T00:00:00"/>
    <n v="0"/>
    <s v="14.12.13г аварийный поиск места АС"/>
    <s v="КП12"/>
    <m/>
    <m/>
    <m/>
    <e v="#VALUE!"/>
    <e v="#VALUE!"/>
    <n v="1"/>
  </r>
  <r>
    <x v="0"/>
    <x v="6"/>
    <s v="ОЭН"/>
    <x v="33"/>
    <d v="1899-12-30T11:07:00"/>
    <d v="2014-01-17T00:00:00"/>
    <d v="1899-12-30T11:22:00"/>
    <d v="1899-12-30T00:15:00"/>
    <m/>
    <m/>
    <s v="АПВН, РПВУ"/>
    <x v="2"/>
    <s v="35/6кВ &quot;Ибряевка-1&quot;"/>
    <x v="2"/>
    <x v="2"/>
    <s v="ф-114"/>
    <s v="С неуспешным АПВ."/>
    <n v="16"/>
    <m/>
    <n v="16"/>
    <s v="ТЧ"/>
    <n v="1983"/>
    <s v="АС-70"/>
    <s v="-"/>
    <s v="ТР-07.2010"/>
    <n v="100"/>
    <m/>
    <m/>
    <m/>
    <s v="КП12"/>
    <m/>
    <m/>
    <m/>
    <e v="#VALUE!"/>
    <e v="#VALUE!"/>
    <n v="1"/>
  </r>
  <r>
    <x v="0"/>
    <x v="6"/>
    <s v="МРСК ЗЭС"/>
    <x v="33"/>
    <d v="1899-12-30T12:20:00"/>
    <d v="2014-01-17T00:00:00"/>
    <d v="1899-12-30T14:13:00"/>
    <d v="1899-12-30T01:53:00"/>
    <m/>
    <m/>
    <m/>
    <x v="5"/>
    <s v="110/35/10кВ &quot;Ново-Сергиевская&quot; (ЗЭС)"/>
    <x v="2"/>
    <x v="2"/>
    <s v="ф-4"/>
    <s v="По сообщению дисп. РЭС фидер включен, выехали для осмотра ВЛБ-10. В 14:13 ВЛБ вкл."/>
    <n v="5"/>
    <m/>
    <n v="5"/>
    <m/>
    <m/>
    <m/>
    <m/>
    <m/>
    <m/>
    <m/>
    <m/>
    <m/>
    <s v="КП18"/>
    <m/>
    <m/>
    <m/>
    <e v="#VALUE!"/>
    <e v="#VALUE!"/>
    <n v="1"/>
  </r>
  <r>
    <x v="0"/>
    <x v="6"/>
    <s v="МРСК ЗЭС"/>
    <x v="33"/>
    <d v="1899-12-30T12:35:00"/>
    <d v="2014-01-17T00:00:00"/>
    <d v="1899-12-30T13:17:00"/>
    <d v="1899-12-30T00:42:00"/>
    <m/>
    <m/>
    <m/>
    <x v="5"/>
    <s v="35/6кВ &quot;Боголюбовская&quot;"/>
    <x v="2"/>
    <x v="2"/>
    <m/>
    <s v="Повышение напряжения в сети 110 кВ, отрегулировали на ПС &quot;Никольская&quot;"/>
    <n v="88"/>
    <m/>
    <n v="88"/>
    <m/>
    <m/>
    <m/>
    <m/>
    <m/>
    <m/>
    <m/>
    <m/>
    <m/>
    <s v="КП18"/>
    <m/>
    <m/>
    <m/>
    <e v="#VALUE!"/>
    <e v="#VALUE!"/>
    <n v="1"/>
  </r>
  <r>
    <x v="0"/>
    <x v="6"/>
    <s v="ОЭН"/>
    <x v="33"/>
    <d v="1899-12-30T14:35:00"/>
    <d v="2014-01-17T00:00:00"/>
    <d v="1899-12-30T17:06:00"/>
    <d v="1899-12-30T02:31:00"/>
    <m/>
    <s v="МТО"/>
    <s v="АПВН, РПВН"/>
    <x v="2"/>
    <s v="35/6кВ &quot;Краснояровская&quot;"/>
    <x v="2"/>
    <x v="2"/>
    <s v="ф-К-3"/>
    <s v="С неуспешным АПВ, работа МТО, включению не поддается. Осмотром выявлен вышедший из строя РВНО-22. Отключен."/>
    <n v="16"/>
    <m/>
    <n v="16"/>
    <s v="ТЧ"/>
    <n v="1974"/>
    <s v="А-70"/>
    <s v="-"/>
    <s v="ТР-2012"/>
    <n v="100"/>
    <m/>
    <m/>
    <m/>
    <s v="КП12"/>
    <m/>
    <m/>
    <m/>
    <e v="#VALUE!"/>
    <e v="#VALUE!"/>
    <n v="1"/>
  </r>
  <r>
    <x v="0"/>
    <x v="6"/>
    <s v="МРСК ЗЭС"/>
    <x v="33"/>
    <d v="1899-12-30T15:20:00"/>
    <d v="2014-01-18T00:00:00"/>
    <d v="1899-12-30T00:25:00"/>
    <d v="1899-12-30T09:05:00"/>
    <m/>
    <s v="МТЗ"/>
    <m/>
    <x v="5"/>
    <s v="110/35/10кВ &quot;Твердиловская&quot; (ЗЭС)"/>
    <x v="2"/>
    <x v="2"/>
    <s v="ф-8"/>
    <s v="Работа МТЗ, включению не поддается. Персонал ЗЭС и ОЭН производит осмотр в зоне балансовой принадлежности. Вышла из строя кабельная муфта 10 кВ на опоре №1."/>
    <n v="137"/>
    <m/>
    <n v="137"/>
    <m/>
    <m/>
    <m/>
    <m/>
    <m/>
    <m/>
    <m/>
    <m/>
    <m/>
    <s v="КП18"/>
    <m/>
    <m/>
    <m/>
    <e v="#VALUE!"/>
    <e v="#VALUE!"/>
    <n v="1"/>
  </r>
  <r>
    <x v="0"/>
    <x v="6"/>
    <s v="ОЭН"/>
    <x v="33"/>
    <d v="1899-12-30T18:27:00"/>
    <d v="2014-01-17T00:00:00"/>
    <d v="1899-12-30T21:08:00"/>
    <d v="1899-12-30T02:41:00"/>
    <m/>
    <m/>
    <m/>
    <x v="2"/>
    <s v="220/110/35/10кВ &quot;Каргалинская&quot; (МЭС)"/>
    <x v="1"/>
    <x v="2"/>
    <s v="ВЛ-110 кВ &quot;Каргала-Донецко-Сыртовская&quot;"/>
    <s v="В 20:04 ВЛ выведена в ремонт для ремонта провода ф-А на анкерной опоре №184. В 20:15 работы закончены."/>
    <n v="150"/>
    <m/>
    <n v="150"/>
    <s v="ТЧ"/>
    <n v="2007"/>
    <s v="АС-185"/>
    <s v="-"/>
    <d v="2013-12-15T00:00:00"/>
    <n v="100"/>
    <d v="2015-11-10T00:00:00"/>
    <n v="0"/>
    <d v="2013-12-01T00:00:00"/>
    <s v="КП13"/>
    <m/>
    <m/>
    <m/>
    <e v="#VALUE!"/>
    <e v="#VALUE!"/>
    <n v="1"/>
  </r>
  <r>
    <x v="0"/>
    <x v="6"/>
    <s v="ОЭН"/>
    <x v="33"/>
    <d v="1899-12-30T18:07:00"/>
    <d v="2014-01-17T00:00:00"/>
    <d v="1899-12-30T18:28:00"/>
    <d v="1899-12-30T00:21:00"/>
    <m/>
    <m/>
    <m/>
    <x v="2"/>
    <s v="220/110/35/10кВ &quot;Сорочинская&quot; (МЭС)"/>
    <x v="1"/>
    <x v="2"/>
    <s v="ВЛ-110 кВ &quot;Никольская-1&quot;"/>
    <s v="Работа 2 ст ДЗП, 3-я ст. ДЗ. Включению не поддается. Обрыв грозотроса в пролете опор 64-65. Нагрузка переведена на &quot;Никольскую-2&quot;"/>
    <n v="239"/>
    <m/>
    <n v="239"/>
    <s v="ЗА"/>
    <n v="1989"/>
    <s v="Грозотрос"/>
    <s v="-"/>
    <d v="2013-09-01T00:00:00"/>
    <n v="100"/>
    <d v="2013-11-01T00:00:00"/>
    <n v="0"/>
    <d v="2013-12-01T00:00:00"/>
    <s v="КП13"/>
    <m/>
    <m/>
    <m/>
    <e v="#VALUE!"/>
    <e v="#VALUE!"/>
    <n v="1"/>
  </r>
  <r>
    <x v="0"/>
    <x v="6"/>
    <s v="ОЭН"/>
    <x v="33"/>
    <d v="1899-12-30T18:08:00"/>
    <d v="2014-01-17T00:00:00"/>
    <d v="1899-12-30T18:08:00"/>
    <d v="1899-12-30T00:00:00"/>
    <m/>
    <m/>
    <m/>
    <x v="2"/>
    <s v="35/6кВ &quot;Кодяковская&quot;"/>
    <x v="1"/>
    <x v="2"/>
    <s v="ПС Боголюбовская, УПСВ Загорская,  Родинская"/>
    <s v="Посадка напряжения при аварийном отключении ВЛ-110 кВ &quot;Никольская-1&quot; на ПС &quot;Сорочинская&quot;, "/>
    <n v="206"/>
    <m/>
    <n v="206"/>
    <s v="ЗА"/>
    <n v="1989"/>
    <s v="АС-120"/>
    <s v="-"/>
    <d v="2013-09-01T00:00:00"/>
    <n v="100"/>
    <d v="2013-11-01T00:00:00"/>
    <n v="0"/>
    <d v="2013-12-01T00:00:00"/>
    <s v="КП13"/>
    <m/>
    <m/>
    <m/>
    <e v="#VALUE!"/>
    <e v="#VALUE!"/>
    <n v="1"/>
  </r>
  <r>
    <x v="0"/>
    <x v="6"/>
    <s v="ОЭН"/>
    <x v="33"/>
    <d v="1899-12-30T19:11:00"/>
    <d v="2014-01-17T00:00:00"/>
    <d v="1899-12-30T19:21:00"/>
    <d v="1899-12-30T00:10:00"/>
    <m/>
    <m/>
    <s v="АПВН, РПВУ"/>
    <x v="2"/>
    <s v="220/110/35/10кВ &quot;Сорочинская&quot; (МЭС)"/>
    <x v="1"/>
    <x v="2"/>
    <s v="ВЛ-110 кВ &quot;Никольская-2&quot;, ПС  Родинская"/>
    <s v="С неуспешным АПВ,  работа  1 ст. З.З."/>
    <n v="338"/>
    <m/>
    <n v="338"/>
    <s v="ТЧ"/>
    <n v="1976"/>
    <s v="АС-120"/>
    <s v="-"/>
    <d v="2013-12-01T00:00:00"/>
    <n v="100"/>
    <d v="2013-11-01T00:00:00"/>
    <n v="0"/>
    <d v="2013-12-01T00:00:00"/>
    <s v="КП15"/>
    <m/>
    <m/>
    <m/>
    <e v="#VALUE!"/>
    <e v="#VALUE!"/>
    <n v="1"/>
  </r>
  <r>
    <x v="0"/>
    <x v="6"/>
    <s v="МРСК СЭС"/>
    <x v="33"/>
    <d v="1899-12-30T18:18:00"/>
    <d v="2014-01-17T00:00:00"/>
    <d v="1899-12-30T18:18:00"/>
    <d v="1899-12-30T00:00:00"/>
    <m/>
    <m/>
    <m/>
    <x v="5"/>
    <s v="35/6кВ &quot;Родниковская&quot;"/>
    <x v="0"/>
    <x v="2"/>
    <s v="ПС &quot;Родниковская&quot;"/>
    <s v="Повышение напряжения по ВЛ-35 кВ &quot;Каликино-Родниковская&quot;"/>
    <n v="14"/>
    <m/>
    <n v="14"/>
    <m/>
    <m/>
    <m/>
    <m/>
    <m/>
    <m/>
    <m/>
    <m/>
    <m/>
    <s v="КП18"/>
    <m/>
    <m/>
    <m/>
    <e v="#VALUE!"/>
    <e v="#VALUE!"/>
    <n v="1"/>
  </r>
  <r>
    <x v="0"/>
    <x v="6"/>
    <s v="ОЭН"/>
    <x v="33"/>
    <d v="1899-12-30T19:50:00"/>
    <d v="2014-01-17T00:00:00"/>
    <d v="1899-12-30T19:50:00"/>
    <d v="1899-12-30T00:00:00"/>
    <m/>
    <m/>
    <s v="АПВУ"/>
    <x v="2"/>
    <s v="110/35/6кВ &quot;Герасимовская&quot;"/>
    <x v="2"/>
    <x v="2"/>
    <s v="Ф-514"/>
    <s v="Аварийное отключение с успешным АПВ, МТЗ"/>
    <n v="1"/>
    <m/>
    <n v="1"/>
    <s v="ТЧ"/>
    <n v="1974"/>
    <s v="АС-95     АС-70"/>
    <s v="-"/>
    <d v="2011-07-01T00:00:00"/>
    <n v="100"/>
    <d v="2014-05-27T00:00:00"/>
    <n v="1"/>
    <d v="2014-01-17T00:00:00"/>
    <s v="КП13"/>
    <m/>
    <m/>
    <m/>
    <e v="#VALUE!"/>
    <e v="#VALUE!"/>
    <n v="1"/>
  </r>
  <r>
    <x v="0"/>
    <x v="6"/>
    <s v="ОЭН"/>
    <x v="33"/>
    <d v="1899-12-30T20:46:00"/>
    <d v="2014-01-17T00:00:00"/>
    <d v="1899-12-30T21:25:00"/>
    <d v="1899-12-30T00:39:00"/>
    <m/>
    <m/>
    <s v="АПВН, РПВН"/>
    <x v="2"/>
    <s v="35/6кВ &quot;БКНС&quot;"/>
    <x v="2"/>
    <x v="2"/>
    <s v="Ф-815"/>
    <s v="Аварийное отключение, АПВ не успешное, РПВ не успешное. В 21: 05 участок ВЛ для включения технологического оборудования включен с Ф-109. Участок ВЛ на доб.фонд включен в 21:25 "/>
    <n v="2"/>
    <m/>
    <n v="2"/>
    <s v="ТЧ"/>
    <n v="1978"/>
    <s v="АС-70"/>
    <s v="-"/>
    <s v="ТР 07.2004г."/>
    <n v="100"/>
    <m/>
    <m/>
    <s v="Осмотр -23.06.2014"/>
    <s v="КП12"/>
    <m/>
    <m/>
    <m/>
    <e v="#VALUE!"/>
    <e v="#VALUE!"/>
    <n v="1"/>
  </r>
  <r>
    <x v="0"/>
    <x v="6"/>
    <s v="ОЭН"/>
    <x v="33"/>
    <d v="1899-12-30T21:45:00"/>
    <d v="2014-01-17T00:00:00"/>
    <d v="1899-12-30T23:40:00"/>
    <d v="1899-12-30T01:55:00"/>
    <m/>
    <m/>
    <m/>
    <x v="2"/>
    <s v="35/6кВ &quot;Тананыкская&quot;"/>
    <x v="2"/>
    <x v="2"/>
    <s v="Ф-03"/>
    <s v="Замена траверсы оп.11 Ф-03"/>
    <n v="9"/>
    <m/>
    <n v="9"/>
    <s v="ТЧ"/>
    <n v="1978"/>
    <s v="АС-70"/>
    <s v="-"/>
    <s v="ТР-06.2006"/>
    <n v="100"/>
    <s v="-"/>
    <n v="0"/>
    <s v="Осмотр -23.01.2014"/>
    <s v="КП13"/>
    <m/>
    <m/>
    <m/>
    <e v="#VALUE!"/>
    <e v="#VALUE!"/>
    <n v="1"/>
  </r>
  <r>
    <x v="0"/>
    <x v="6"/>
    <s v="ОЭН"/>
    <x v="33"/>
    <d v="1899-12-30T23:40:00"/>
    <d v="2014-01-18T00:00:00"/>
    <d v="1899-12-30T02:00:00"/>
    <d v="1899-12-30T02:20:00"/>
    <m/>
    <m/>
    <m/>
    <x v="2"/>
    <s v="110/6кВ &quot;Донецко-Сыртовская&quot;"/>
    <x v="2"/>
    <x v="2"/>
    <s v="Ф-1320"/>
    <s v="Ав.отключение Ф-1320 на ПС 6/20 кВ &quot;Сырт-1&quot; (, В-20 кВ включен в 0:15), напряжение на Ф-1320 6 кВ нет. Выехали на ПС 20/6 кВ &quot;Сырт-2. В 4:20 включен Ф-1320 без отпайки на скв.11, 12. "/>
    <n v="78"/>
    <m/>
    <n v="78"/>
    <s v="ТЧ"/>
    <n v="2012"/>
    <s v="-"/>
    <s v="-"/>
    <s v="ТР-27.12.2013г. "/>
    <n v="100"/>
    <s v="ТО-сентябрь"/>
    <n v="0"/>
    <s v="ТО- 01.12.2013г."/>
    <s v="КП8"/>
    <m/>
    <m/>
    <m/>
    <e v="#VALUE!"/>
    <e v="#VALUE!"/>
    <n v="1"/>
  </r>
  <r>
    <x v="0"/>
    <x v="6"/>
    <s v="ОЭН"/>
    <x v="2"/>
    <d v="1899-12-30T14:38:00"/>
    <d v="2014-01-18T00:00:00"/>
    <d v="1899-12-30T18:06:00"/>
    <d v="1899-12-30T03:28:00"/>
    <n v="7"/>
    <s v="МТЗ 2ст"/>
    <m/>
    <x v="3"/>
    <s v="110/6кВ &quot;Донецко-Сыртовская&quot;"/>
    <x v="2"/>
    <x v="2"/>
    <s v="ПС -20/6 &quot;Сырт-2&quot;"/>
    <s v="Аварийное отключение фидера -1320 на ПС 20/6 кВ &quot;Сырт-2&quot; при пуске СУ ЭЦН на скв.№5. (СУ вышла из строя, планируется замена)."/>
    <n v="313"/>
    <m/>
    <n v="313"/>
    <s v="ТЧ"/>
    <n v="2012"/>
    <s v="СИП-120мм"/>
    <s v="-"/>
    <s v="ТР-27.12.2013г. "/>
    <n v="100"/>
    <s v="ТО-сентябрь"/>
    <n v="0"/>
    <s v="ТО- 01.12.2013г."/>
    <s v="КП2"/>
    <m/>
    <m/>
    <m/>
    <e v="#VALUE!"/>
    <e v="#VALUE!"/>
    <n v="1"/>
  </r>
  <r>
    <x v="0"/>
    <x v="6"/>
    <s v="ОЭН"/>
    <x v="34"/>
    <d v="1899-12-30T17:30:00"/>
    <d v="2014-01-19T00:00:00"/>
    <d v="1899-12-30T18:31:00"/>
    <d v="1899-12-30T01:01:00"/>
    <n v="11"/>
    <m/>
    <m/>
    <x v="2"/>
    <s v="35/6кВ &quot;БКНС&quot;"/>
    <x v="2"/>
    <x v="2"/>
    <s v="ВЛ-6 фидера № 816."/>
    <s v="Устранение слета провода на опоре №51.Последствия сильного ветра и метели.(причина земли на СШ)."/>
    <n v="11"/>
    <m/>
    <n v="11"/>
    <s v="ТЧ"/>
    <n v="1981"/>
    <s v="АС-70"/>
    <s v="-"/>
    <s v="ТР-06.2003"/>
    <n v="100"/>
    <m/>
    <m/>
    <m/>
    <s v="КП12"/>
    <m/>
    <m/>
    <m/>
    <e v="#VALUE!"/>
    <e v="#VALUE!"/>
    <n v="1"/>
  </r>
  <r>
    <x v="0"/>
    <x v="6"/>
    <s v="ОЭН"/>
    <x v="311"/>
    <d v="1899-12-30T06:50:00"/>
    <d v="2014-01-20T00:00:00"/>
    <d v="1899-12-30T07:28:00"/>
    <d v="1899-12-30T00:38:00"/>
    <n v="3"/>
    <m/>
    <m/>
    <x v="1"/>
    <s v="ПАЭС-6кВ &quot;Вахитовская&quot;"/>
    <x v="2"/>
    <x v="4"/>
    <s v="ВЛ-6 фидера № 7"/>
    <s v="Авар.отключение по температуре отходящих газов ПАЭС-3. 7:28 временно для эл.снабжения трех бригад на фидер подано U от ГТЭС &quot;Вахитовка&quot;"/>
    <n v="17"/>
    <m/>
    <n v="17"/>
    <s v="ГТУ"/>
    <n v="2011"/>
    <s v="ПАЭС-3"/>
    <s v="-"/>
    <s v="ТО-декабрь 2013"/>
    <n v="100"/>
    <s v="ТО-февраль"/>
    <n v="0"/>
    <s v="осмотр-07.01.14г"/>
    <s v="КП3"/>
    <m/>
    <m/>
    <m/>
    <e v="#VALUE!"/>
    <e v="#VALUE!"/>
    <n v="1"/>
  </r>
  <r>
    <x v="0"/>
    <x v="6"/>
    <s v="ОЭН"/>
    <x v="311"/>
    <d v="1899-12-30T15:50:00"/>
    <d v="2014-01-20T00:00:00"/>
    <d v="1899-12-30T16:20:00"/>
    <d v="1899-12-30T00:30:00"/>
    <n v="7"/>
    <m/>
    <m/>
    <x v="0"/>
    <s v="ГТЭС-2 &quot;Вахитовская&quot;"/>
    <x v="2"/>
    <x v="4"/>
    <s v="ВЛ-6 фидера №6"/>
    <s v="Перегрев переднего подшипника генератора ГТЭС-2. В 16:11 перевод питания ф-7 от ПАЭС-1. В 16:20 подано напряжения на ф-6 от РУ-ГТЭС."/>
    <n v="52"/>
    <m/>
    <n v="52"/>
    <s v="ГТУ"/>
    <n v="2006"/>
    <s v="ГТЭС-2"/>
    <s v="-"/>
    <s v="ТР- 09.2013"/>
    <n v="100"/>
    <s v="ТО-июнь"/>
    <n v="0"/>
    <s v="осмотр-20.01.14г"/>
    <s v="КП23"/>
    <m/>
    <m/>
    <m/>
    <e v="#VALUE!"/>
    <e v="#VALUE!"/>
    <n v="1"/>
  </r>
  <r>
    <x v="0"/>
    <x v="6"/>
    <s v="ОЭН"/>
    <x v="311"/>
    <d v="1899-12-30T15:50:00"/>
    <d v="2014-01-20T00:00:00"/>
    <d v="1899-12-30T16:50:00"/>
    <d v="1899-12-30T01:00:00"/>
    <n v="6"/>
    <m/>
    <m/>
    <x v="0"/>
    <s v="110/35/6кВ &quot;Герасимовская&quot;"/>
    <x v="2"/>
    <x v="2"/>
    <s v="ВЛ-6 фидера №516"/>
    <s v="Для устранения слета провода на опоре №3 отпайка на КТП скв.353."/>
    <n v="6"/>
    <m/>
    <n v="6"/>
    <s v="ТЧ"/>
    <n v="1978"/>
    <s v="АС-95, АС-70"/>
    <s v="-"/>
    <d v="2014-01-17T00:00:00"/>
    <n v="100"/>
    <s v="-"/>
    <n v="0"/>
    <d v="2014-01-17T00:00:00"/>
    <s v="КП23"/>
    <m/>
    <m/>
    <m/>
    <e v="#VALUE!"/>
    <e v="#VALUE!"/>
    <n v="1"/>
  </r>
  <r>
    <x v="0"/>
    <x v="6"/>
    <s v="ОЭН"/>
    <x v="311"/>
    <d v="1899-12-30T16:11:00"/>
    <d v="2014-01-20T00:00:00"/>
    <d v="1899-12-30T16:20:00"/>
    <d v="1899-12-30T00:09:00"/>
    <n v="3"/>
    <m/>
    <m/>
    <x v="1"/>
    <s v="ПАЭС-6кВ &quot;Вахитовская&quot;"/>
    <x v="2"/>
    <x v="4"/>
    <s v="ВЛ-6 фидера № 7"/>
    <s v="Перевод питания ф-7 с ГТЭС на ПАЭС-1"/>
    <n v="6"/>
    <m/>
    <n v="6"/>
    <s v="ГТУ"/>
    <n v="2011"/>
    <s v="ПАЭС-3"/>
    <s v="-"/>
    <s v="ТО-декабрь 2013"/>
    <n v="100"/>
    <s v="ТО-февраль"/>
    <n v="0"/>
    <s v="осмотр-07.01.14г"/>
    <s v="КП3"/>
    <m/>
    <m/>
    <m/>
    <e v="#VALUE!"/>
    <e v="#VALUE!"/>
    <n v="1"/>
  </r>
  <r>
    <x v="0"/>
    <x v="6"/>
    <s v="МРСК СЭС"/>
    <x v="36"/>
    <d v="1899-12-30T14:29:00"/>
    <d v="2014-01-22T00:00:00"/>
    <d v="1899-12-30T15:24:00"/>
    <d v="1899-12-30T00:55:00"/>
    <n v="9"/>
    <m/>
    <m/>
    <x v="5"/>
    <s v="35/6кВ &quot;Елатомка&quot; (СЭС)"/>
    <x v="2"/>
    <x v="2"/>
    <s v="ВЛ-6 фидера &quot;Е-2&quot;"/>
    <s v="Вывод в неотложный ремонт           В-6кВ &quot;Е-2&quot; ПС 35/6кВ &quot;Елатомка&quot; для устранения дефекта (персоналом СЭС &quot;Оренбургэнерго&quot;)"/>
    <n v="6"/>
    <m/>
    <n v="6"/>
    <m/>
    <m/>
    <m/>
    <m/>
    <m/>
    <m/>
    <m/>
    <m/>
    <m/>
    <s v="КП18"/>
    <m/>
    <m/>
    <m/>
    <e v="#VALUE!"/>
    <e v="#VALUE!"/>
    <n v="1"/>
  </r>
  <r>
    <x v="0"/>
    <x v="6"/>
    <s v="ОЭН"/>
    <x v="36"/>
    <d v="1899-12-30T19:34:00"/>
    <d v="2014-01-23T00:00:00"/>
    <d v="1899-12-30T00:38:00"/>
    <d v="1899-12-30T05:04:00"/>
    <n v="9"/>
    <m/>
    <m/>
    <x v="0"/>
    <s v="ГТЭС-3 &quot;Вахитовская&quot;"/>
    <x v="2"/>
    <x v="2"/>
    <s v="ВЛ-6 фидера № 6"/>
    <s v="Отключен по ограничению, неисправность термопары на ГТЭС-3. В 20:22 ГТЭС-3 выведена в ремонт, в 22:22 заменили, ГТЭС не запускается-срыв пламени. В 2:10 пуск ГТЭС на х.х., в 2:18 синхронизация."/>
    <n v="190"/>
    <m/>
    <n v="190"/>
    <s v="ГТУ"/>
    <n v="2007"/>
    <s v="ГТЭС№3"/>
    <s v="-"/>
    <s v="ТО-3 28.11.13"/>
    <n v="100"/>
    <s v="ТО-июнь"/>
    <n v="0"/>
    <s v="нет"/>
    <s v="КП23"/>
    <m/>
    <m/>
    <m/>
    <e v="#VALUE!"/>
    <e v="#VALUE!"/>
    <n v="1"/>
  </r>
  <r>
    <x v="0"/>
    <x v="6"/>
    <s v="ОЭН"/>
    <x v="36"/>
    <d v="1899-12-30T00:35:00"/>
    <d v="2014-01-22T00:00:00"/>
    <d v="1899-12-30T00:45:00"/>
    <d v="1899-12-30T00:10:00"/>
    <n v="6"/>
    <m/>
    <m/>
    <x v="0"/>
    <s v="ГТЭС-1 &quot;Вахитовская&quot;"/>
    <x v="2"/>
    <x v="2"/>
    <s v="ВЛ-6 фидера № 1"/>
    <s v="Перевод питания с ГТЭС на ПАЭС-1"/>
    <n v="24"/>
    <m/>
    <n v="24"/>
    <m/>
    <n v="2007"/>
    <s v="ГТЭС№3"/>
    <s v="-"/>
    <s v="ТО-3 28.11.13"/>
    <n v="100"/>
    <s v="ТО-июнь"/>
    <n v="0"/>
    <s v="нет"/>
    <s v="КП3"/>
    <m/>
    <m/>
    <m/>
    <e v="#VALUE!"/>
    <e v="#VALUE!"/>
    <n v="1"/>
  </r>
  <r>
    <x v="0"/>
    <x v="6"/>
    <s v="МРСК ЗЭС"/>
    <x v="37"/>
    <d v="1899-12-30T21:34:00"/>
    <d v="2014-01-23T00:00:00"/>
    <d v="1899-12-30T22:00:00"/>
    <d v="1899-12-30T00:26:00"/>
    <n v="3"/>
    <s v="МТЗ"/>
    <s v="АПВН, РПВУ"/>
    <x v="5"/>
    <s v="110/35/10кВ &quot;Платовская&quot; (ЗЭС)"/>
    <x v="2"/>
    <x v="2"/>
    <s v="ВЛ-10 фидера № 7"/>
    <s v="Аварийное отключение с неуспешным АПВ, МТЗ. РПВ успешно."/>
    <n v="5"/>
    <m/>
    <n v="5"/>
    <m/>
    <m/>
    <m/>
    <m/>
    <m/>
    <m/>
    <m/>
    <m/>
    <m/>
    <s v="КП18"/>
    <m/>
    <m/>
    <m/>
    <e v="#VALUE!"/>
    <e v="#VALUE!"/>
    <n v="1"/>
  </r>
  <r>
    <x v="0"/>
    <x v="6"/>
    <s v="МРСК ЗЭС"/>
    <x v="37"/>
    <d v="1899-12-30T00:32:00"/>
    <d v="2014-01-23T00:00:00"/>
    <d v="1899-12-30T02:00:00"/>
    <d v="1899-12-30T01:28:00"/>
    <n v="3"/>
    <s v="МТЗ"/>
    <s v="АПВН, РПВН"/>
    <x v="5"/>
    <s v="110/35/10кВ &quot;Платовская&quot; (ЗЭС)"/>
    <x v="2"/>
    <x v="2"/>
    <s v="ВЛ-10 фидера № 7"/>
    <s v="Аварийное отключение с неуспешным АПВ, МТЗ. РПВ неуспешно. Проводится осмотр."/>
    <n v="15"/>
    <m/>
    <n v="15"/>
    <m/>
    <m/>
    <m/>
    <m/>
    <m/>
    <m/>
    <m/>
    <m/>
    <m/>
    <s v="КП18"/>
    <m/>
    <m/>
    <m/>
    <e v="#VALUE!"/>
    <e v="#VALUE!"/>
    <n v="1"/>
  </r>
  <r>
    <x v="0"/>
    <x v="6"/>
    <s v="ОЭН"/>
    <x v="37"/>
    <d v="1899-12-30T02:00:00"/>
    <d v="2014-01-23T00:00:00"/>
    <d v="1899-12-30T02:18:00"/>
    <d v="1899-12-30T00:18:00"/>
    <n v="9"/>
    <m/>
    <m/>
    <x v="0"/>
    <s v="ГТЭС-3 &quot;Вахитовская&quot;"/>
    <x v="2"/>
    <x v="2"/>
    <s v="ВЛ-6 фидера № 6"/>
    <s v="Переходящее. Отключен по ограничению, неисправность термопары на ГТЭС-3. В 2:10 пуск ГТЭС-3 на х.х., в 2:18 синхронизация."/>
    <n v="21"/>
    <m/>
    <n v="21"/>
    <m/>
    <n v="2007"/>
    <s v="ГТЭС№3"/>
    <s v="-"/>
    <s v="ТО-3 28.11.13"/>
    <n v="100"/>
    <s v="ТО-июнь"/>
    <n v="0"/>
    <s v="нет"/>
    <s v="КП4"/>
    <m/>
    <m/>
    <m/>
    <e v="#VALUE!"/>
    <e v="#VALUE!"/>
    <n v="1"/>
  </r>
  <r>
    <x v="0"/>
    <x v="6"/>
    <s v="МРСК ЗЭС"/>
    <x v="312"/>
    <d v="1899-12-30T02:00:00"/>
    <d v="2014-01-24T00:00:00"/>
    <d v="1899-12-30T08:40:00"/>
    <d v="1899-12-30T06:40:00"/>
    <n v="3"/>
    <s v="МТЗ"/>
    <m/>
    <x v="5"/>
    <s v="110/35/10кВ &quot;Платовская&quot; (ЗЭС)"/>
    <x v="2"/>
    <x v="2"/>
    <s v="ВЛ-10 фидера № 7"/>
    <s v="Аварийное отключение с неуспешным АПВ, МТЗ. РПВ неуспешно. Проводится осмотр. Персонал ЗЭС обнаружил повреждение на ЛР-702. 07:50 допущена бригада для замены ЛР-10. Устранено, ЛР заменён."/>
    <n v="72"/>
    <m/>
    <n v="72"/>
    <m/>
    <m/>
    <m/>
    <m/>
    <m/>
    <m/>
    <m/>
    <m/>
    <m/>
    <s v="КП18"/>
    <m/>
    <m/>
    <m/>
    <e v="#VALUE!"/>
    <e v="#VALUE!"/>
    <n v="1"/>
  </r>
  <r>
    <x v="0"/>
    <x v="6"/>
    <s v="ОЭН"/>
    <x v="312"/>
    <d v="1899-12-30T10:05:00"/>
    <d v="2014-01-24T00:00:00"/>
    <d v="1899-12-30T15:24:00"/>
    <d v="1899-12-30T05:19:00"/>
    <n v="8"/>
    <s v="ЗЗП"/>
    <m/>
    <x v="0"/>
    <s v="110/35/10кВ &quot;Твердиловская&quot; (ЗЭС)"/>
    <x v="2"/>
    <x v="2"/>
    <s v="ВЛ-10 фидера № 8"/>
    <s v="Отключен персоналом ЗЭС из-за &quot;КЗ на землю&quot;, фаза &quot;С&quot;.  В 12:00 фидер включен без отпайки на скв.№61А. В 15:24 включена отпайка на скв. 61&quot;А&quot;"/>
    <n v="72"/>
    <m/>
    <n v="72"/>
    <s v="ПЭ"/>
    <s v="-"/>
    <s v="-"/>
    <s v="-"/>
    <s v="-"/>
    <n v="100"/>
    <s v="ТО-октябрь"/>
    <n v="0"/>
    <s v="-"/>
    <s v="КП24"/>
    <m/>
    <m/>
    <m/>
    <e v="#VALUE!"/>
    <e v="#VALUE!"/>
    <n v="1"/>
  </r>
  <r>
    <x v="0"/>
    <x v="6"/>
    <s v="ОЭН"/>
    <x v="38"/>
    <d v="1899-12-30T08:45:00"/>
    <d v="2014-01-26T00:00:00"/>
    <d v="1899-12-30T23:45:00"/>
    <d v="1899-12-30T15:00:00"/>
    <n v="1"/>
    <m/>
    <m/>
    <x v="0"/>
    <s v="35/6кВ &quot;ГТЭС Загорская&quot;"/>
    <x v="2"/>
    <x v="6"/>
    <s v="ТП-6/0,4 скв.№ 3606"/>
    <s v="08:45 заявка ЦДНГ: остановка скв.№ 3606 по дисбалансу. Осмотром установлено: &quot;выгорел&quot; нож на ЛР-6 ТП. Произведен ремонт ЛР и перетяжка провода."/>
    <n v="37"/>
    <m/>
    <n v="37"/>
    <s v="ТЧ"/>
    <n v="2004"/>
    <s v="АС-70"/>
    <s v="-"/>
    <d v="2014-05-13T00:00:00"/>
    <n v="100"/>
    <s v="-"/>
    <n v="0"/>
    <s v="-"/>
    <s v="КП23"/>
    <m/>
    <m/>
    <m/>
    <e v="#VALUE!"/>
    <e v="#VALUE!"/>
    <n v="1"/>
  </r>
  <r>
    <x v="0"/>
    <x v="6"/>
    <s v="МРСК ЗЭС"/>
    <x v="39"/>
    <d v="1899-12-30T13:50:00"/>
    <d v="2014-01-27T00:00:00"/>
    <d v="1899-12-30T13:50:00"/>
    <d v="1899-12-30T00:00:00"/>
    <n v="18"/>
    <m/>
    <m/>
    <x v="5"/>
    <s v="110/35/10кВ &quot;Ново-Сергиевская&quot; (ЗЭС)"/>
    <x v="1"/>
    <x v="0"/>
    <s v="ПС Ново-Сергеевская         Вахитовская              Платовская  Боголюбовская      Ольховская"/>
    <s v="Кратковременное понижение напряжения при аварийном отключении В-110 Т-1 на ПС &quot;Ново-Сергиевская&quot;, при выходе из строя полюса вводного ваккуумного выключателя 10 кВ (Ввод-10-1)."/>
    <n v="51"/>
    <m/>
    <n v="51"/>
    <m/>
    <m/>
    <m/>
    <m/>
    <m/>
    <m/>
    <m/>
    <m/>
    <m/>
    <s v="КП18"/>
    <m/>
    <m/>
    <m/>
    <e v="#VALUE!"/>
    <e v="#VALUE!"/>
    <n v="1"/>
  </r>
  <r>
    <x v="0"/>
    <x v="6"/>
    <s v="МРСК ЗЭС"/>
    <x v="39"/>
    <d v="1899-12-30T18:27:00"/>
    <d v="2014-01-27T00:00:00"/>
    <d v="1899-12-30T18:44:00"/>
    <d v="1899-12-30T00:17:00"/>
    <n v="2"/>
    <m/>
    <m/>
    <x v="5"/>
    <s v="110/35/10кВ &quot;Ново-Сергиевская&quot; (ЗЭС)"/>
    <x v="2"/>
    <x v="2"/>
    <s v="ВЛ-10 фидера № 4."/>
    <s v="Оперативные переключения для восстановления нормальной схемы."/>
    <n v="3"/>
    <m/>
    <n v="3"/>
    <m/>
    <m/>
    <m/>
    <m/>
    <m/>
    <m/>
    <m/>
    <m/>
    <m/>
    <s v="КП18"/>
    <m/>
    <m/>
    <m/>
    <e v="#VALUE!"/>
    <e v="#VALUE!"/>
    <n v="1"/>
  </r>
  <r>
    <x v="0"/>
    <x v="6"/>
    <s v="МРСК ЗЭС"/>
    <x v="39"/>
    <d v="1899-12-30T21:22:00"/>
    <d v="2014-01-27T00:00:00"/>
    <d v="1899-12-30T21:22:00"/>
    <d v="1899-12-30T00:00:00"/>
    <n v="20"/>
    <m/>
    <m/>
    <x v="5"/>
    <s v="110/35/6кВ &quot;Герасимовская&quot;"/>
    <x v="0"/>
    <x v="2"/>
    <s v="ПС 35/6 Проскуринская, Варшава-3"/>
    <s v="Кратковременное понижение напряжения по ВЛ-110 &quot;Алексеевская&quot; (ВЭС), остановка отдельных скважин."/>
    <n v="4"/>
    <m/>
    <n v="4"/>
    <m/>
    <m/>
    <m/>
    <m/>
    <m/>
    <m/>
    <m/>
    <m/>
    <m/>
    <s v="КП18"/>
    <m/>
    <m/>
    <m/>
    <e v="#VALUE!"/>
    <e v="#VALUE!"/>
    <n v="1"/>
  </r>
  <r>
    <x v="0"/>
    <x v="6"/>
    <s v="ОЭН"/>
    <x v="40"/>
    <d v="1899-12-30T02:00:00"/>
    <d v="2014-01-28T00:00:00"/>
    <d v="1899-12-30T12:30:00"/>
    <d v="1899-12-30T10:30:00"/>
    <n v="1"/>
    <m/>
    <m/>
    <x v="0"/>
    <s v="110/35/6кВ &quot;Родинская&quot;"/>
    <x v="2"/>
    <x v="2"/>
    <s v="ТП-6/0,4 скв.№ 131"/>
    <s v="Устранение обрыва провода на опоре №23.Длительность из-за отсутствия дороги."/>
    <n v="10"/>
    <m/>
    <n v="10"/>
    <s v="ТЧ"/>
    <n v="1987"/>
    <s v="АС-70"/>
    <s v="-"/>
    <s v="К-06.2008"/>
    <n v="100"/>
    <m/>
    <m/>
    <m/>
    <s v="КП23"/>
    <m/>
    <m/>
    <m/>
    <e v="#VALUE!"/>
    <e v="#VALUE!"/>
    <n v="1"/>
  </r>
  <r>
    <x v="0"/>
    <x v="6"/>
    <s v="ОЭН"/>
    <x v="41"/>
    <d v="1899-12-30T03:30:00"/>
    <d v="2014-01-29T00:00:00"/>
    <d v="1899-12-30T04:10:00"/>
    <d v="1899-12-30T00:40:00"/>
    <m/>
    <s v="АПВН     РПВУ"/>
    <m/>
    <x v="1"/>
    <s v="35/6кВ &quot;Львовская&quot;"/>
    <x v="2"/>
    <x v="2"/>
    <n v="508"/>
    <s v="Аварийное отключение фидера.При осмотре выявлено сбит укос анкерной жб опоры 18/4/1 провод касается опоры.На фидере появилась &quot;Земля&quot; подездные пути расчитят с утра, бульдозер обещал промысел."/>
    <n v="6"/>
    <m/>
    <n v="6"/>
    <s v="ТЧ"/>
    <n v="2008"/>
    <s v="АС-70"/>
    <s v="-"/>
    <m/>
    <m/>
    <m/>
    <m/>
    <m/>
    <s v="КП20"/>
    <m/>
    <m/>
    <m/>
    <e v="#VALUE!"/>
    <e v="#VALUE!"/>
    <n v="1"/>
  </r>
  <r>
    <x v="0"/>
    <x v="6"/>
    <s v="ОЭН"/>
    <x v="41"/>
    <d v="1899-12-30T05:51:00"/>
    <d v="2014-01-29T00:00:00"/>
    <d v="1899-12-30T06:45:00"/>
    <d v="1899-12-30T00:54:00"/>
    <m/>
    <m/>
    <m/>
    <x v="3"/>
    <s v="ПАЭС-6кВ &quot;Вахитовская&quot;"/>
    <x v="2"/>
    <x v="4"/>
    <n v="1"/>
    <s v="Отключение Ф-1 по причине низкого давления газа.Включен после нормализации давления."/>
    <n v="61"/>
    <m/>
    <n v="61"/>
    <s v="ГТУ"/>
    <m/>
    <m/>
    <m/>
    <m/>
    <m/>
    <m/>
    <m/>
    <m/>
    <s v="КП3"/>
    <m/>
    <m/>
    <m/>
    <e v="#VALUE!"/>
    <e v="#VALUE!"/>
    <n v="1"/>
  </r>
  <r>
    <x v="0"/>
    <x v="6"/>
    <s v="ОЭН"/>
    <x v="41"/>
    <d v="1899-12-30T09:14:00"/>
    <d v="2014-01-29T00:00:00"/>
    <d v="1899-12-30T15:00:00"/>
    <d v="1899-12-30T05:46:00"/>
    <m/>
    <m/>
    <m/>
    <x v="3"/>
    <s v="ПАЭС-6кВ &quot;Вахитовская&quot;"/>
    <x v="2"/>
    <x v="4"/>
    <m/>
    <s v="Отключение Ф-1,3,7 по причине низкого давления газа. 10:44 ф-3 запитан от ПС 35/6 Вахитовская, 10:59 ф-1 запитан от РУ-ГТЭС с ограничением скв.5028. 15:00 запитан ф-7 от ПАЭС-2.15:13 отключен ф-7, горит нож на ЛР на портале ПАЭС. 16:13 ф-3 переведен на ПАЭС-2. 16:38 ф-7 запитан от ПАЭС-3."/>
    <n v="486"/>
    <m/>
    <n v="486"/>
    <s v="ГТУ"/>
    <n v="2011"/>
    <s v="ПАЭС-1_x000a_ПАЭС-2_x000a_ПАЭС-3"/>
    <s v="-"/>
    <s v="ТО-18.12.13_x000a_ТО-27.12.13_x000a_ТО-06.12.13"/>
    <n v="100"/>
    <s v="-"/>
    <s v="-"/>
    <s v="осмотр -29.01.2014"/>
    <s v="КП3"/>
    <m/>
    <m/>
    <m/>
    <e v="#VALUE!"/>
    <e v="#VALUE!"/>
    <n v="1"/>
  </r>
  <r>
    <x v="0"/>
    <x v="6"/>
    <s v="ОЭН"/>
    <x v="41"/>
    <d v="1899-12-30T15:56:00"/>
    <d v="2014-01-29T00:00:00"/>
    <d v="1899-12-30T18:30:00"/>
    <d v="1899-12-30T02:34:00"/>
    <m/>
    <m/>
    <m/>
    <x v="0"/>
    <s v="35/6кВ &quot;Львовская&quot;"/>
    <x v="2"/>
    <x v="2"/>
    <s v="ф-508"/>
    <s v="Для демонтажа дефектного подкоса на концевой анкерной опоре отпайки на скв.423 (сбита сторонней организацией)."/>
    <n v="10"/>
    <m/>
    <n v="10"/>
    <s v="ТЧ"/>
    <n v="2008"/>
    <s v="АС-70"/>
    <s v="-"/>
    <m/>
    <m/>
    <m/>
    <m/>
    <m/>
    <s v="КП20"/>
    <m/>
    <m/>
    <m/>
    <e v="#VALUE!"/>
    <e v="#VALUE!"/>
    <n v="1"/>
  </r>
  <r>
    <x v="0"/>
    <x v="6"/>
    <s v="ОЭН"/>
    <x v="41"/>
    <d v="1899-12-30T18:39:00"/>
    <d v="2014-01-29T00:00:00"/>
    <d v="1899-12-30T18:45:00"/>
    <d v="1899-12-30T00:06:00"/>
    <m/>
    <m/>
    <m/>
    <x v="3"/>
    <s v="ПАЭС-6кВ &quot;Вахитовская&quot;"/>
    <x v="2"/>
    <x v="4"/>
    <s v="Ф-1"/>
    <s v="Перевод питания с ГТЭС на ПАЭС-1."/>
    <n v="22"/>
    <m/>
    <n v="22"/>
    <s v="ГТУ"/>
    <m/>
    <m/>
    <m/>
    <m/>
    <m/>
    <m/>
    <m/>
    <m/>
    <s v="КП3"/>
    <m/>
    <m/>
    <m/>
    <e v="#VALUE!"/>
    <e v="#VALUE!"/>
    <n v="1"/>
  </r>
  <r>
    <x v="0"/>
    <x v="6"/>
    <s v="ОЭН"/>
    <x v="3"/>
    <d v="1899-12-30T14:50:00"/>
    <d v="2014-01-31T00:00:00"/>
    <d v="1899-12-30T15:40:00"/>
    <d v="1899-12-30T00:50:00"/>
    <n v="10"/>
    <m/>
    <m/>
    <x v="0"/>
    <s v="35/6кВ &quot;Давыдовская&quot;"/>
    <x v="2"/>
    <x v="2"/>
    <s v="ВЛ-6 фидера № 1"/>
    <s v="Устранение обрыва провода в пролете опор №№ 173-174."/>
    <n v="25"/>
    <m/>
    <n v="25"/>
    <s v="ТЧ"/>
    <n v="2005"/>
    <s v="АС-70"/>
    <s v="-"/>
    <s v="ТР-06.2009"/>
    <n v="100"/>
    <s v="-"/>
    <n v="0"/>
    <s v="-"/>
    <s v="КП23"/>
    <m/>
    <m/>
    <m/>
    <e v="#VALUE!"/>
    <e v="#VALUE!"/>
    <n v="1"/>
  </r>
  <r>
    <x v="0"/>
    <x v="6"/>
    <s v="ОЭН"/>
    <x v="3"/>
    <d v="1899-12-30T17:35:00"/>
    <d v="2014-01-31T00:00:00"/>
    <d v="1899-12-30T19:15:00"/>
    <d v="1899-12-30T01:40:00"/>
    <n v="3"/>
    <m/>
    <m/>
    <x v="0"/>
    <s v="35/6кВ &quot;Подольская&quot;"/>
    <x v="2"/>
    <x v="2"/>
    <s v="ВЛ-6 фидера № 410"/>
    <s v=" Для замены дефектного ЛР-6 № 410/1 "/>
    <n v="4"/>
    <m/>
    <n v="4"/>
    <s v="ТЧ"/>
    <n v="2007"/>
    <s v="АС-95"/>
    <s v="-"/>
    <d v="2014-01-31T00:00:00"/>
    <n v="100"/>
    <s v="-"/>
    <n v="0"/>
    <s v="-"/>
    <s v="КП23"/>
    <m/>
    <m/>
    <m/>
    <e v="#VALUE!"/>
    <e v="#VALUE!"/>
    <n v="1"/>
  </r>
  <r>
    <x v="1"/>
    <x v="6"/>
    <s v="МРСК ВЭС"/>
    <x v="4"/>
    <d v="1899-12-30T17:46:00"/>
    <d v="2014-02-03T00:00:00"/>
    <d v="1899-12-30T18:04:00"/>
    <d v="1899-12-30T00:18:00"/>
    <n v="78"/>
    <s v="МТЗ"/>
    <m/>
    <x v="5"/>
    <s v="110/35/6кВ &quot;Нефтегорская-2&quot; (ВЭС)"/>
    <x v="1"/>
    <x v="2"/>
    <s v="С2Т ПС Герасимовская     (ПС 35/6 Проскуринская, Варшава-3)."/>
    <s v="Аварийное отключение от МТЗ шинно соединительного В-110 на ПС &quot;Нефтегорская-2&quot; при сборке нормальной схемы персоналом ВЭС."/>
    <n v="29"/>
    <m/>
    <n v="29"/>
    <m/>
    <m/>
    <m/>
    <m/>
    <m/>
    <m/>
    <m/>
    <m/>
    <m/>
    <s v="КП18"/>
    <m/>
    <m/>
    <m/>
    <e v="#VALUE!"/>
    <e v="#VALUE!"/>
    <n v="1"/>
  </r>
  <r>
    <x v="1"/>
    <x v="6"/>
    <s v="ОЭН"/>
    <x v="46"/>
    <d v="1899-12-30T02:05:00"/>
    <d v="2014-02-05T00:00:00"/>
    <d v="1899-12-30T02:06:00"/>
    <d v="1899-12-30T00:01:00"/>
    <n v="5"/>
    <s v="нет"/>
    <m/>
    <x v="0"/>
    <s v="35/6кВ &quot;Долговская&quot;"/>
    <x v="2"/>
    <x v="2"/>
    <s v="Отдельные скважины"/>
    <s v="Информация ЦИТС &quot;ОН&quot; об остановке скважин по фидеру № 910. Проверено оборудование ПС, замечаний нет, блинкера не выпадали. По системе &quot;МИР&quot; токовых колебаний и U нет. По информации ДД ЗЭС откл.на ПС &quot;Курманаевская&quot; не было."/>
    <n v="1"/>
    <m/>
    <n v="1"/>
    <s v="ТЧ"/>
    <n v="2012"/>
    <s v="АС-70"/>
    <s v="-"/>
    <s v="КР-07.20012"/>
    <n v="100"/>
    <s v="-"/>
    <n v="0"/>
    <d v="2014-05-13T00:00:00"/>
    <s v="КП24"/>
    <m/>
    <m/>
    <m/>
    <e v="#VALUE!"/>
    <e v="#VALUE!"/>
    <n v="1"/>
  </r>
  <r>
    <x v="1"/>
    <x v="6"/>
    <s v="ОЭН"/>
    <x v="46"/>
    <d v="1899-12-30T12:06:00"/>
    <d v="2014-02-05T00:00:00"/>
    <d v="1899-12-30T16:40:00"/>
    <d v="1899-12-30T04:34:00"/>
    <n v="5"/>
    <s v="МТЗ"/>
    <s v="АПВН, РПВН"/>
    <x v="2"/>
    <s v="110/6кВ &quot;Донецко-Сыртовская&quot;"/>
    <x v="2"/>
    <x v="2"/>
    <n v="1320"/>
    <s v="Отключение ВЛ-20 кВ, МТЗ, КЗ фаза А-В. Обнаружен слет изоляторов на опорах 508 и 513. Устранили."/>
    <n v="104"/>
    <m/>
    <n v="104"/>
    <s v="ТЧ"/>
    <n v="2012"/>
    <s v="СИП-120мм"/>
    <s v="-"/>
    <s v="ТР-12.02.12г."/>
    <n v="100"/>
    <s v="ТО-ноябрь, ТР-декабрь"/>
    <n v="0"/>
    <s v="Осмотр-27.09.13г."/>
    <s v="КП8"/>
    <m/>
    <m/>
    <m/>
    <e v="#VALUE!"/>
    <e v="#VALUE!"/>
    <n v="1"/>
  </r>
  <r>
    <x v="1"/>
    <x v="6"/>
    <s v="МРСК ЗЭС"/>
    <x v="50"/>
    <d v="1899-12-30T16:45:00"/>
    <d v="2014-02-10T00:00:00"/>
    <d v="1899-12-30T16:46:00"/>
    <d v="1899-12-30T00:01:00"/>
    <n v="7"/>
    <s v="нет"/>
    <m/>
    <x v="5"/>
    <s v="110/35/6кВ &quot;Герасимовская&quot;"/>
    <x v="1"/>
    <x v="0"/>
    <s v="Остановка отдельных скважин по ПС &quot;Варшава-3&quot;, &quot;Проскуринская&quot;."/>
    <s v="Кратковременное понижение напряжения при оперативных переключениях на ПС &quot;Алексеевская&quot;. Сброс нагрузки по ВЛ-35 кВ &quot;17Л&quot; на 8,5%."/>
    <n v="4"/>
    <m/>
    <n v="4"/>
    <m/>
    <m/>
    <m/>
    <m/>
    <m/>
    <m/>
    <m/>
    <m/>
    <m/>
    <s v="КП18"/>
    <m/>
    <m/>
    <m/>
    <e v="#VALUE!"/>
    <e v="#VALUE!"/>
    <n v="1"/>
  </r>
  <r>
    <x v="1"/>
    <x v="6"/>
    <s v="КбшЖД"/>
    <x v="51"/>
    <d v="1899-12-30T00:45:00"/>
    <d v="2014-02-11T00:00:00"/>
    <d v="1899-12-30T01:21:00"/>
    <d v="1899-12-30T00:36:00"/>
    <n v="3"/>
    <s v="МТЗ"/>
    <s v="АПВН, РПВУ"/>
    <x v="5"/>
    <s v="110/10кВ &quot;Сарай-Гир-тяга&quot; (КбшЖД)"/>
    <x v="0"/>
    <x v="2"/>
    <s v="ПС 35/10кВ &quot;Матвеевка&quot; (СЭС), ПС 35/6кВ &quot;Школьная&quot;"/>
    <s v="Аварийное отключение В-35 кВ &quot;Матвеевка&quot; на ПС Сарай Гир Тяга, работала &quot;МТЗ&quot;. "/>
    <n v="8"/>
    <m/>
    <n v="8"/>
    <m/>
    <m/>
    <m/>
    <m/>
    <m/>
    <m/>
    <m/>
    <m/>
    <m/>
    <s v="КП18"/>
    <m/>
    <m/>
    <m/>
    <e v="#VALUE!"/>
    <e v="#VALUE!"/>
    <n v="1"/>
  </r>
  <r>
    <x v="1"/>
    <x v="6"/>
    <s v="МРСК СЭС"/>
    <x v="51"/>
    <d v="1899-12-30T11:30:00"/>
    <d v="2014-02-11T00:00:00"/>
    <d v="1899-12-30T12:17:00"/>
    <d v="1899-12-30T00:47:00"/>
    <n v="7"/>
    <s v="нет"/>
    <m/>
    <x v="5"/>
    <s v="35/10кВ &quot;Беседино&quot; (СЭС)"/>
    <x v="2"/>
    <x v="2"/>
    <s v="ВЛ-10 фидера &quot;Б-3&quot;"/>
    <s v="Отключен персоналом СЭС &quot;Оренбургэнерго&quot;, для устранения нагрева контактов ШР Л-10кВ &quot;Б-3&quot;. Эл.снабжение фидера &quot;Б-3&quot; переведено от ВЛ-10 фидера &quot;Б-5&quot;. Аварийная заявка СЭС."/>
    <n v="11"/>
    <m/>
    <n v="11"/>
    <m/>
    <m/>
    <m/>
    <m/>
    <m/>
    <m/>
    <m/>
    <m/>
    <m/>
    <s v="КП18"/>
    <m/>
    <m/>
    <m/>
    <e v="#VALUE!"/>
    <e v="#VALUE!"/>
    <n v="1"/>
  </r>
  <r>
    <x v="1"/>
    <x v="6"/>
    <s v="МРСК СЭС"/>
    <x v="51"/>
    <d v="1899-12-30T16:25:00"/>
    <d v="2014-02-11T00:00:00"/>
    <d v="1899-12-30T17:05:00"/>
    <d v="1899-12-30T00:40:00"/>
    <n v="7"/>
    <s v="нет"/>
    <m/>
    <x v="5"/>
    <s v="35/10кВ &quot;Беседино&quot; (СЭС)"/>
    <x v="2"/>
    <x v="2"/>
    <s v="ВЛ-10 фидера &quot;Б-3&quot;"/>
    <s v="Отключен персоналом СЭС &quot;Оренбургэнерго&quot;, для сборки нормальной схемы эл.снабжения фидера &quot;Б-3&quot;. "/>
    <n v="8"/>
    <m/>
    <n v="8"/>
    <m/>
    <m/>
    <m/>
    <m/>
    <m/>
    <m/>
    <m/>
    <m/>
    <m/>
    <s v="КП18"/>
    <m/>
    <m/>
    <m/>
    <e v="#VALUE!"/>
    <e v="#VALUE!"/>
    <n v="1"/>
  </r>
  <r>
    <x v="1"/>
    <x v="6"/>
    <s v="ОЭН"/>
    <x v="51"/>
    <d v="1899-12-30T20:45:00"/>
    <d v="2014-02-11T00:00:00"/>
    <d v="1899-12-30T21:10:00"/>
    <d v="1899-12-30T00:25:00"/>
    <n v="19"/>
    <s v="нет"/>
    <m/>
    <x v="0"/>
    <s v="110/35/6кВ &quot;Гаршинская-1&quot;"/>
    <x v="1"/>
    <x v="0"/>
    <s v="ф-103,104,105"/>
    <s v="Остановка скважин по высокому напряжению. При регулировке напряжения  на одно положение вверх РПН самопроизвольно проскочил несколько положений. Напряжение отрегулировано в ручном режиме."/>
    <n v="22"/>
    <m/>
    <n v="22"/>
    <s v="ТЧ"/>
    <s v="-"/>
    <s v="-"/>
    <s v="-"/>
    <s v="-"/>
    <s v="-"/>
    <s v="-"/>
    <s v="-"/>
    <s v="-"/>
    <s v="КП23"/>
    <m/>
    <m/>
    <m/>
    <e v="#VALUE!"/>
    <e v="#VALUE!"/>
    <n v="1"/>
  </r>
  <r>
    <x v="1"/>
    <x v="6"/>
    <s v="МРСК СЭС"/>
    <x v="6"/>
    <d v="1899-12-30T12:22:00"/>
    <d v="2014-02-12T00:00:00"/>
    <d v="1899-12-30T18:00:00"/>
    <d v="1899-12-30T05:38:00"/>
    <n v="10"/>
    <m/>
    <m/>
    <x v="5"/>
    <s v="35/10кВ &quot;Большедорожная&quot;"/>
    <x v="0"/>
    <x v="0"/>
    <s v="Шурфы ДНС &quot;З.-Степановка&quot; и ЦНС-105 ЦСП &quot;Карповка&quot;              ПС 35/6кВ Ново-Кудринская"/>
    <s v="Монтаж защитных козырьков на ПС 35/10кВ &quot;Большедорожная&quot; и  ПС 35/10кВ &quot;Родина&quot;  (персоналом СЭС &quot;Оренбургэнерго&quot;) "/>
    <n v="35"/>
    <m/>
    <n v="35"/>
    <m/>
    <m/>
    <m/>
    <m/>
    <m/>
    <m/>
    <m/>
    <m/>
    <m/>
    <s v="КП18"/>
    <m/>
    <m/>
    <m/>
    <e v="#VALUE!"/>
    <e v="#VALUE!"/>
    <n v="1"/>
  </r>
  <r>
    <x v="1"/>
    <x v="6"/>
    <s v="ОЭН"/>
    <x v="6"/>
    <d v="1899-12-30T01:23:00"/>
    <d v="2014-02-12T00:00:00"/>
    <d v="1899-12-30T02:00:00"/>
    <d v="1899-12-30T00:37:00"/>
    <n v="5"/>
    <m/>
    <m/>
    <x v="0"/>
    <s v="ПАЭС-6кВ &quot;Вахитовская&quot;"/>
    <x v="2"/>
    <x v="2"/>
    <s v="ВЛ-6 фидера № 7"/>
    <s v="Аварийное отключение ПАЭС-3 &quot;Вахитовка&quot;, низкое давление газа."/>
    <n v="17"/>
    <m/>
    <n v="17"/>
    <m/>
    <m/>
    <m/>
    <m/>
    <m/>
    <m/>
    <m/>
    <m/>
    <m/>
    <s v="КП3"/>
    <m/>
    <m/>
    <m/>
    <e v="#VALUE!"/>
    <e v="#VALUE!"/>
    <n v="1"/>
  </r>
  <r>
    <x v="1"/>
    <x v="6"/>
    <s v="ОЭН"/>
    <x v="52"/>
    <d v="1899-12-30T02:00:00"/>
    <d v="2014-02-13T00:00:00"/>
    <d v="1899-12-30T04:02:00"/>
    <d v="1899-12-30T02:02:00"/>
    <n v="5"/>
    <m/>
    <m/>
    <x v="3"/>
    <s v="ПАЭС-6кВ &quot;Вахитовская&quot;"/>
    <x v="2"/>
    <x v="2"/>
    <s v="ВЛ-6 фидера № 7"/>
    <s v="Переходящее. Аварийное отключение ПАЭС-3 &quot;Вахитовка&quot;. 02:36 подано U на ВЛ-6 фидера № 7 от ГТЭС &quot;Вахитовка&quot; с ограничением 200 кВт.Низкое давление газа на ПАЭС."/>
    <n v="83"/>
    <m/>
    <n v="83"/>
    <s v="ГТУ"/>
    <m/>
    <m/>
    <m/>
    <m/>
    <m/>
    <m/>
    <m/>
    <m/>
    <s v="КП3"/>
    <m/>
    <m/>
    <m/>
    <e v="#VALUE!"/>
    <e v="#VALUE!"/>
    <n v="1"/>
  </r>
  <r>
    <x v="1"/>
    <x v="6"/>
    <s v="ОЭН"/>
    <x v="52"/>
    <d v="1899-12-30T12:22:00"/>
    <d v="2014-02-13T00:00:00"/>
    <d v="1899-12-30T12:22:00"/>
    <d v="1899-12-30T00:00:00"/>
    <n v="6"/>
    <s v="МТЗ-1"/>
    <s v="АПВУ"/>
    <x v="2"/>
    <s v="110/6кВ &quot;Донецко-Сыртовская&quot;"/>
    <x v="2"/>
    <x v="2"/>
    <s v="ВЛ-20 кВ Ф-1320"/>
    <s v="Аварийное отключение В-20кВ на п/ст &quot;Сырт-1&quot; с успешным АПВ, работала МТЗ-1. Организуется осмотр ВЛ-20 кВ."/>
    <n v="45"/>
    <m/>
    <n v="45"/>
    <m/>
    <n v="2012"/>
    <s v="СИП-120мм"/>
    <s v="-"/>
    <s v="ТР-02.2014"/>
    <n v="100"/>
    <s v="ТО-ноябрь, ТР-декабрь"/>
    <n v="0"/>
    <s v="Осмотр-05.02.14"/>
    <s v="КП12"/>
    <m/>
    <m/>
    <m/>
    <e v="#VALUE!"/>
    <e v="#VALUE!"/>
    <n v="1"/>
  </r>
  <r>
    <x v="1"/>
    <x v="6"/>
    <s v="ОЭН"/>
    <x v="52"/>
    <d v="1899-12-30T18:35:00"/>
    <d v="2014-02-13T00:00:00"/>
    <d v="1899-12-30T19:00:00"/>
    <d v="1899-12-30T00:25:00"/>
    <n v="6"/>
    <s v="МТЗ-1"/>
    <s v="АПВН, РПВН"/>
    <x v="2"/>
    <s v="110/6кВ &quot;Донецко-Сыртовская&quot;"/>
    <x v="2"/>
    <x v="2"/>
    <s v="ВЛ-20 кВ Ф-1320"/>
    <s v="Аварийное отключение В-20кВ на п/ст &quot;Сырт-1&quot; с неуспешным АПВ, работала МТЗ-1. На опоре №56 обнаружен обрыв вязки фаза &quot;В&quot;."/>
    <n v="25"/>
    <m/>
    <n v="25"/>
    <s v="ТЧ"/>
    <n v="2012"/>
    <s v="СИП-120мм"/>
    <s v="-"/>
    <s v="ТР-02.2014"/>
    <n v="100"/>
    <s v="ТО-ноябрь, ТР-декабрь"/>
    <n v="0"/>
    <s v="Осмотр-05.02.14"/>
    <s v="КП8"/>
    <m/>
    <m/>
    <m/>
    <e v="#VALUE!"/>
    <e v="#VALUE!"/>
    <n v="1"/>
  </r>
  <r>
    <x v="1"/>
    <x v="6"/>
    <s v="ОЭН"/>
    <x v="52"/>
    <d v="1899-12-30T17:30:00"/>
    <d v="2014-02-13T00:00:00"/>
    <d v="1899-12-30T22:45:00"/>
    <d v="1899-12-30T05:15:00"/>
    <n v="7"/>
    <m/>
    <m/>
    <x v="2"/>
    <s v="110/35/10кВ &quot;Твердиловская&quot; (ЗЭС)"/>
    <x v="2"/>
    <x v="2"/>
    <s v="ВЛ-10 кВ Ф-8"/>
    <s v="Отключение фидера для выключения ЛР-1 и ЛР-7 для определения причины &quot;земли&quot;.В 20:13 включили ЛР-7(скв Гремячинского м-я)В 22:45 весь фонд и ГКС в работе.Остались откл скв БД и №164В(водяной шурф).Из-за отсутствия дорог дальнейшее выяснение причины с утра."/>
    <n v="54"/>
    <m/>
    <n v="54"/>
    <s v="И"/>
    <n v="2010"/>
    <s v="АС-70"/>
    <s v="-"/>
    <s v="КР-10.2010г. ТР-05.2013г."/>
    <n v="100"/>
    <s v="ТО-октябрь"/>
    <n v="0"/>
    <s v="Осмотр-17.01.14г."/>
    <s v="КП22"/>
    <m/>
    <m/>
    <m/>
    <e v="#VALUE!"/>
    <e v="#VALUE!"/>
    <n v="1"/>
  </r>
  <r>
    <x v="1"/>
    <x v="6"/>
    <s v="ОЭН"/>
    <x v="52"/>
    <d v="1899-12-30T19:50:00"/>
    <d v="2014-02-13T00:00:00"/>
    <d v="1899-12-30T20:10:00"/>
    <d v="1899-12-30T00:20:00"/>
    <n v="6"/>
    <m/>
    <m/>
    <x v="2"/>
    <s v="110/6кВ &quot;Донецко-Сыртовская&quot;"/>
    <x v="2"/>
    <x v="2"/>
    <s v="ВЛ-20 кВ Ф-1320"/>
    <s v="Аварийное отключение В-20кВ на п/ст &quot;Сырт-1&quot; для устранения обрыва вязки фаза &quot;В&quot;опоре №56.Устранено."/>
    <n v="21"/>
    <m/>
    <n v="21"/>
    <s v="ТЧ"/>
    <n v="2012"/>
    <s v="СИП-120мм"/>
    <s v="-"/>
    <d v="2014-02-01T00:00:00"/>
    <n v="100"/>
    <s v="ТО-ноябрь, ТР-декабрь"/>
    <n v="0"/>
    <s v="Осмотр-05.02.14"/>
    <s v="КП8"/>
    <m/>
    <m/>
    <m/>
    <e v="#VALUE!"/>
    <e v="#VALUE!"/>
    <n v="1"/>
  </r>
  <r>
    <x v="1"/>
    <x v="6"/>
    <s v="ОЭН"/>
    <x v="53"/>
    <d v="1899-12-30T11:10:00"/>
    <d v="2014-02-14T00:00:00"/>
    <d v="1899-12-30T13:45:00"/>
    <d v="1899-12-30T02:35:00"/>
    <m/>
    <m/>
    <m/>
    <x v="0"/>
    <s v="35/6кВ &quot;Заглядино&quot; "/>
    <x v="0"/>
    <x v="0"/>
    <s v="ф-Промысловый, НСУ, скв.432,132,89,91,251,93,133,138"/>
    <s v="Устранение аварийного дефекта выявленного при ТВК 12.02.14г. Не согласовано ЦИТС &quot;ОН&quot;."/>
    <n v="15"/>
    <m/>
    <n v="15"/>
    <m/>
    <m/>
    <m/>
    <m/>
    <s v="ТР-10.2013"/>
    <n v="100"/>
    <m/>
    <m/>
    <m/>
    <s v="КП23"/>
    <m/>
    <m/>
    <m/>
    <e v="#VALUE!"/>
    <e v="#VALUE!"/>
    <n v="1"/>
  </r>
  <r>
    <x v="1"/>
    <x v="6"/>
    <s v="ОЭН"/>
    <x v="53"/>
    <d v="1899-12-30T13:43:00"/>
    <d v="2014-02-14T00:00:00"/>
    <d v="1899-12-30T13:45:00"/>
    <d v="1899-12-30T00:02:00"/>
    <n v="18"/>
    <m/>
    <m/>
    <x v="0"/>
    <s v="35/6кВ &quot;Савельевский купол&quot; (старая)"/>
    <x v="0"/>
    <x v="0"/>
    <s v="Ф-604, 606, 614"/>
    <s v="Для устраненния замыкания на землю в сети 35 кВ. Нагрев (460С) среднего полюса В-35 кВ Т1Т на ПС &quot;Сав.Купол&quot;."/>
    <n v="6"/>
    <m/>
    <n v="6"/>
    <s v="В"/>
    <n v="1991"/>
    <s v="С-35М-630-10"/>
    <s v="КЭМЗ"/>
    <d v="2013-11-01T00:00:00"/>
    <n v="100"/>
    <s v="-"/>
    <n v="0"/>
    <s v="ТВК 29.11.13г."/>
    <s v="КП23"/>
    <m/>
    <m/>
    <m/>
    <e v="#VALUE!"/>
    <e v="#VALUE!"/>
    <n v="1"/>
  </r>
  <r>
    <x v="1"/>
    <x v="6"/>
    <s v="МРСК СЭС"/>
    <x v="53"/>
    <d v="1899-12-30T14:26:00"/>
    <d v="2014-02-14T00:00:00"/>
    <d v="1899-12-30T15:29:00"/>
    <d v="1899-12-30T01:03:00"/>
    <m/>
    <m/>
    <m/>
    <x v="5"/>
    <s v="35/10кВ &quot;Матвеевка&quot; (СЭС)"/>
    <x v="2"/>
    <x v="6"/>
    <s v="Мт-3"/>
    <s v="Для устраненния обрыва шлейфа на ТП-47 персоналом СЭС."/>
    <n v="3"/>
    <m/>
    <n v="3"/>
    <m/>
    <m/>
    <m/>
    <m/>
    <m/>
    <m/>
    <m/>
    <m/>
    <m/>
    <s v="КП18"/>
    <m/>
    <m/>
    <m/>
    <e v="#VALUE!"/>
    <e v="#VALUE!"/>
    <n v="1"/>
  </r>
  <r>
    <x v="1"/>
    <x v="6"/>
    <s v="МРСК ВЭС"/>
    <x v="56"/>
    <d v="1899-12-30T04:22:00"/>
    <d v="2014-02-17T00:00:00"/>
    <d v="1899-12-30T04:22:00"/>
    <d v="1899-12-30T00:00:00"/>
    <n v="77"/>
    <s v="УРОВ 2СШ-110"/>
    <s v="АПВУ"/>
    <x v="5"/>
    <s v="110/35/6кВ &quot;Нефтегорская-2&quot; (ВЭС)"/>
    <x v="1"/>
    <x v="0"/>
    <s v="С2Т ПС Герасимовская.    ПС 35/6 Варшава-3, Проскуринская."/>
    <s v="Кратковременное понижение U при аварийном отключение 2-ой системы шин -110 на ПС &quot;Кинельская&quot;. Работа УРОВ."/>
    <n v="23"/>
    <m/>
    <n v="23"/>
    <m/>
    <m/>
    <m/>
    <m/>
    <m/>
    <m/>
    <m/>
    <m/>
    <m/>
    <s v="КП18"/>
    <m/>
    <m/>
    <m/>
    <e v="#VALUE!"/>
    <e v="#VALUE!"/>
    <n v="1"/>
  </r>
  <r>
    <x v="1"/>
    <x v="6"/>
    <s v="МРСК ЗЭС"/>
    <x v="56"/>
    <d v="1899-12-30T20:35:00"/>
    <d v="2014-02-17T00:00:00"/>
    <d v="1899-12-30T20:35:00"/>
    <d v="1899-12-30T00:00:00"/>
    <n v="9"/>
    <m/>
    <m/>
    <x v="5"/>
    <s v="220/110/35/10/6кВ &quot;Бузулукская&quot; (МЭС)"/>
    <x v="1"/>
    <x v="0"/>
    <s v="ПС Курманаевская,  Таннаныкская, Проскуринская."/>
    <s v="Кратковременное понижение U при аварийном отключении ВЛ-110 кВ Семыкино-2 на ПС Самарская-ТЭЦ  (Самарское РДУ)колебания напряжения в сети 220.110 кВ."/>
    <n v="1"/>
    <m/>
    <n v="1"/>
    <m/>
    <m/>
    <m/>
    <m/>
    <m/>
    <m/>
    <m/>
    <m/>
    <m/>
    <s v="КП18"/>
    <m/>
    <m/>
    <m/>
    <e v="#VALUE!"/>
    <e v="#VALUE!"/>
    <n v="1"/>
  </r>
  <r>
    <x v="1"/>
    <x v="6"/>
    <s v="МРСК СЭС"/>
    <x v="7"/>
    <d v="1899-12-30T10:32:00"/>
    <d v="2014-02-18T00:00:00"/>
    <d v="1899-12-30T10:52:00"/>
    <d v="1899-12-30T00:20:00"/>
    <n v="2"/>
    <s v="нет"/>
    <m/>
    <x v="5"/>
    <s v="35/10кВ &quot;Азаматово&quot; РП-10кВ &quot;Жедрино&quot; (СЭС) "/>
    <x v="2"/>
    <x v="2"/>
    <s v="скв.154, 32"/>
    <s v="Вывод в ремонт ВЛ-35 &quot;Борискино-Азаматово-Рязановка&quot; персоналом СЭС."/>
    <n v="1"/>
    <m/>
    <n v="1"/>
    <m/>
    <m/>
    <m/>
    <m/>
    <m/>
    <m/>
    <m/>
    <m/>
    <m/>
    <s v="КП18"/>
    <m/>
    <m/>
    <m/>
    <e v="#VALUE!"/>
    <e v="#VALUE!"/>
    <n v="1"/>
  </r>
  <r>
    <x v="1"/>
    <x v="6"/>
    <s v="МРСК СЭС"/>
    <x v="7"/>
    <d v="1899-12-30T18:33:00"/>
    <d v="2014-02-18T00:00:00"/>
    <d v="1899-12-30T19:02:00"/>
    <d v="1899-12-30T00:29:00"/>
    <n v="2"/>
    <s v="нет"/>
    <m/>
    <x v="5"/>
    <s v="35/10кВ &quot;Азаматово&quot; РП-10кВ &quot;Жедрино&quot; (СЭС) "/>
    <x v="2"/>
    <x v="2"/>
    <s v="скв.154, 32"/>
    <s v="Ввод из ремонта ВЛ-35 &quot;Борискино-Азаматово-Рязановка&quot; персоналом СЭС."/>
    <n v="1"/>
    <m/>
    <n v="1"/>
    <m/>
    <m/>
    <m/>
    <m/>
    <m/>
    <m/>
    <m/>
    <m/>
    <m/>
    <s v="КП18"/>
    <m/>
    <m/>
    <m/>
    <e v="#VALUE!"/>
    <e v="#VALUE!"/>
    <n v="1"/>
  </r>
  <r>
    <x v="1"/>
    <x v="6"/>
    <s v="ОЭН"/>
    <x v="58"/>
    <d v="1899-12-30T05:38:00"/>
    <d v="2014-02-20T00:00:00"/>
    <d v="1899-12-30T05:39:00"/>
    <d v="1899-12-30T00:01:00"/>
    <n v="27"/>
    <s v="ЗЗ"/>
    <m/>
    <x v="0"/>
    <s v="35/6кВ &quot;Савельевский купол&quot; (старая)"/>
    <x v="0"/>
    <x v="0"/>
    <s v="Т1Т, фидера №№ 604, 606, 614, 616, 618"/>
    <s v="Вывод в ремонт Т1Т,  устранение замыкания на &quot;землю&quot; в сети 35 кВ. Нагрев (650С) среднего полюса В-35 кВ Т1Т на ПС &quot;Сав.Купол&quot;. В 9:15 приступили к работе. Прозведена замена дефектного полюса, проведены ВВ испытания. Проведены пуско-наладочные работы. В 16:46 восстановлена нормальная схема эл.снабжения ПС."/>
    <n v="7"/>
    <m/>
    <n v="7"/>
    <s v="В"/>
    <n v="1991"/>
    <s v="С-35М-630-10"/>
    <s v="КЭМЗ"/>
    <d v="2013-11-01T00:00:00"/>
    <n v="100"/>
    <s v="-"/>
    <n v="0"/>
    <s v="ТВК 29.11.13г."/>
    <s v="КП23"/>
    <m/>
    <m/>
    <m/>
    <e v="#VALUE!"/>
    <e v="#VALUE!"/>
    <n v="1"/>
  </r>
  <r>
    <x v="1"/>
    <x v="6"/>
    <s v="МРСК СЭС"/>
    <x v="59"/>
    <d v="1899-12-30T15:30:00"/>
    <d v="2014-02-21T00:00:00"/>
    <d v="1899-12-30T15:30:00"/>
    <d v="1899-12-30T00:00:00"/>
    <n v="2"/>
    <m/>
    <m/>
    <x v="5"/>
    <s v="35/6кВ &quot;Тарханы&quot;"/>
    <x v="0"/>
    <x v="2"/>
    <m/>
    <s v="Посадка напряжения при оперативных переключениях в сетях СЭС."/>
    <n v="3"/>
    <m/>
    <n v="3"/>
    <m/>
    <m/>
    <m/>
    <m/>
    <m/>
    <m/>
    <m/>
    <m/>
    <m/>
    <s v="КП18"/>
    <m/>
    <m/>
    <m/>
    <e v="#VALUE!"/>
    <e v="#VALUE!"/>
    <n v="1"/>
  </r>
  <r>
    <x v="1"/>
    <x v="6"/>
    <s v="МРСК СЭС"/>
    <x v="61"/>
    <d v="1899-12-30T16:09:00"/>
    <d v="2014-02-23T00:00:00"/>
    <d v="1899-12-30T17:15:00"/>
    <d v="1899-12-30T01:06:00"/>
    <n v="3"/>
    <m/>
    <m/>
    <x v="5"/>
    <s v="35/10кВ &quot;Матвеевка&quot; (СЭС)"/>
    <x v="2"/>
    <x v="2"/>
    <s v="ВЛ-10 фидера Мт-3"/>
    <s v="Аварийная заявка СЭС. Ремонт секционного ЛР-10. Персонал &quot;ОЭН&quot; был предупрежден за 10 минут до отключения."/>
    <n v="3"/>
    <m/>
    <n v="3"/>
    <m/>
    <m/>
    <m/>
    <m/>
    <m/>
    <m/>
    <m/>
    <m/>
    <m/>
    <s v="КП18"/>
    <m/>
    <m/>
    <m/>
    <e v="#VALUE!"/>
    <e v="#VALUE!"/>
    <n v="1"/>
  </r>
  <r>
    <x v="1"/>
    <x v="6"/>
    <s v="МРСК СЭС"/>
    <x v="315"/>
    <d v="1899-12-30T12:33:00"/>
    <d v="2014-02-25T00:00:00"/>
    <d v="1899-12-30T12:33:00"/>
    <d v="1899-12-30T00:00:00"/>
    <n v="2"/>
    <m/>
    <m/>
    <x v="5"/>
    <s v="35/10кВ &quot;Азаматово&quot; РП-10кВ &quot;Жедрино&quot; (СЭС) "/>
    <x v="2"/>
    <x v="2"/>
    <s v="Остановка отдельных скважин ЦДНГ-8"/>
    <s v="Посадка напряжения при замыкании транзита между сетями СЭС и ЦЭС без уведомления."/>
    <n v="4"/>
    <m/>
    <n v="4"/>
    <m/>
    <m/>
    <m/>
    <m/>
    <m/>
    <m/>
    <m/>
    <m/>
    <m/>
    <s v="КП18"/>
    <m/>
    <m/>
    <m/>
    <e v="#VALUE!"/>
    <e v="#VALUE!"/>
    <n v="1"/>
  </r>
  <r>
    <x v="1"/>
    <x v="6"/>
    <s v="МРСК ЗЭС"/>
    <x v="315"/>
    <d v="1899-12-30T12:27:00"/>
    <d v="2014-02-25T00:00:00"/>
    <d v="1899-12-30T13:15:00"/>
    <d v="1899-12-30T00:48:00"/>
    <n v="4"/>
    <m/>
    <m/>
    <x v="5"/>
    <s v="35/10кВ &quot;Кзыл-Мечеть&quot; (ЗЭС)"/>
    <x v="2"/>
    <x v="2"/>
    <s v="Ф-Км-3"/>
    <s v="Оперативные переключения по ПС Кзыл-Мечеть при подготовки рабочего места для установки козырьков."/>
    <n v="21"/>
    <m/>
    <n v="21"/>
    <m/>
    <m/>
    <m/>
    <m/>
    <m/>
    <m/>
    <m/>
    <m/>
    <m/>
    <s v="КП18"/>
    <m/>
    <m/>
    <m/>
    <e v="#VALUE!"/>
    <e v="#VALUE!"/>
    <n v="1"/>
  </r>
  <r>
    <x v="1"/>
    <x v="6"/>
    <s v="ОЭН"/>
    <x v="316"/>
    <d v="1899-12-30T20:10:00"/>
    <d v="2014-02-27T00:00:00"/>
    <d v="1899-12-30T20:17:00"/>
    <d v="1899-12-30T00:07:00"/>
    <n v="25"/>
    <s v="Дисбаланс U"/>
    <m/>
    <x v="0"/>
    <s v="110/35/6кВ &quot;Герасимовская&quot;"/>
    <x v="0"/>
    <x v="2"/>
    <s v="ПС 35/6 кВ &quot;Ишуевская&quot;; 1-я СШ-6 кВ  ПС &quot;Тананыкская&quot;"/>
    <s v="Аварийное отключение В-35 кВ &quot;18Л&quot;, выпавший блинкер &quot;Авар. Откл.&quot;. После включения-перекос напряжения в сети 35 кВ. В 20:41 отключены В-35 кВ &quot;18Л&quot; на ПС &quot;Герасимовская&quot; и &quot;Тананыкская&quot;. В 20:45 1-ю СШ-6 кВ ПС &quot;Тананыкская&quot; запитали по ВЛ-35 кВ &quot;12Л&quot; с ПС &quot;Савельевская&quot;. В 22:35 выехала бригада СЛ с Бузулука. В 0:45 бригада выехала с осмотром, на снегоходе и АРГО, по ВЛ-35 кВ &quot;18Л&quot;; &quot;19Л&quot;. В 2:20 осмотром выявлен оборванный посередине провод, лежит на земле, в пролете опор 25-26. Расчищается дорога, для устранения обрыва провода."/>
    <n v="43"/>
    <m/>
    <n v="43"/>
    <s v="ТЧ"/>
    <n v="1974"/>
    <s v="Провод АС-120мм"/>
    <s v="-"/>
    <s v="КР-1993, ТР-07.2012г."/>
    <n v="100"/>
    <s v="ТО-июль"/>
    <n v="0"/>
    <s v="Осмотр ВЛ-07.2013г."/>
    <s v="КП23"/>
    <m/>
    <m/>
    <m/>
    <e v="#VALUE!"/>
    <e v="#VALUE!"/>
    <n v="1"/>
  </r>
  <r>
    <x v="1"/>
    <x v="6"/>
    <s v="ОЭН"/>
    <x v="317"/>
    <d v="1899-12-30T02:00:00"/>
    <d v="2014-02-28T00:00:00"/>
    <d v="1899-12-30T13:45:00"/>
    <d v="1899-12-30T11:45:00"/>
    <n v="4"/>
    <s v="Дисбаланс U"/>
    <m/>
    <x v="0"/>
    <s v="110/35/6кВ &quot;Герасимовская&quot;"/>
    <x v="0"/>
    <x v="2"/>
    <s v="ПС 35/6 кВ &quot;Ишуевская&quot;&quot;"/>
    <s v="Переходящее. Аварийное отключение В-35 кВ &quot;18Л&quot;.  В 0:45 бригада выехала с осмотром, на снегоходе и АРГО, по ВЛ-35 кВ &quot;18Л&quot;; &quot;19Л&quot;. В 2:20 осмотром выявлен оборванный посередине провод, лежит на земле в пролете опор 25-26. Расчищается дорога, для устранения обрыва провода. В 12:00 приступили к работе. В 13:35 работы по устранению повреждения закончены. В 13:45 подано напряжение на ПС &quot;Ишуевская&quot;."/>
    <n v="83"/>
    <m/>
    <n v="83"/>
    <s v="ТЧ"/>
    <n v="1974"/>
    <s v="Провод АС-120мм"/>
    <s v="-"/>
    <s v="КР-1993, ТР-07.2012г."/>
    <n v="100"/>
    <s v="ТО-июль"/>
    <n v="0"/>
    <s v="Осмотр ВЛ-07.2013г."/>
    <s v="КП23"/>
    <m/>
    <m/>
    <m/>
    <e v="#VALUE!"/>
    <e v="#VALUE!"/>
    <n v="1"/>
  </r>
  <r>
    <x v="1"/>
    <x v="6"/>
    <s v="ОЭН"/>
    <x v="317"/>
    <d v="1899-12-30T14:08:00"/>
    <d v="2014-02-28T00:00:00"/>
    <d v="1899-12-30T14:12:00"/>
    <d v="1899-12-30T00:04:00"/>
    <n v="5"/>
    <m/>
    <m/>
    <x v="1"/>
    <s v="ПАЭС-6кВ &quot;Вахитовская&quot;"/>
    <x v="2"/>
    <x v="4"/>
    <s v="ВЛ-6 фидера № 3 "/>
    <s v="Перевод эл.снабжения ВЛ-6 фидера № 3 с ПАЭС-2 на ГТЭС &quot;Вахитовская&quot;. Вывод в неотложный ремонт ПАЭС № 2 &quot;Вахитовская&quot;."/>
    <n v="10"/>
    <m/>
    <n v="10"/>
    <s v="ГТУ"/>
    <n v="2011"/>
    <s v="ПАЭС-2"/>
    <s v="-"/>
    <s v="ТО-декабрь 2013"/>
    <n v="100"/>
    <s v="ТО-февраль"/>
    <n v="0"/>
    <s v="осмотр-09.01.14г"/>
    <s v="КП23"/>
    <m/>
    <m/>
    <m/>
    <e v="#VALUE!"/>
    <e v="#VALUE!"/>
    <n v="1"/>
  </r>
  <r>
    <x v="1"/>
    <x v="6"/>
    <s v="ОЭН"/>
    <x v="317"/>
    <d v="1899-12-30T20:20:00"/>
    <d v="2014-02-28T00:00:00"/>
    <d v="1899-12-30T20:27:00"/>
    <d v="1899-12-30T00:07:00"/>
    <n v="5"/>
    <m/>
    <m/>
    <x v="1"/>
    <s v="ПАЭС-6кВ &quot;Вахитовская&quot;"/>
    <x v="2"/>
    <x v="4"/>
    <s v="ВЛ-6 фидера № 3 "/>
    <s v="Перевод эл.снабжения ВЛ-6 фидера № 3 с ГТЭС &quot;Вахитовская&quot; на ПАЭС № 2 &quot;Вахитовская&quot;. Сборка нормальной схемы."/>
    <n v="12"/>
    <m/>
    <n v="12"/>
    <s v="ГТУ"/>
    <n v="2011"/>
    <s v="ПАЭС-2"/>
    <s v="-"/>
    <s v="ТО-декабрь 2013"/>
    <n v="100"/>
    <s v="ТО-февраль"/>
    <n v="0"/>
    <s v="осмотр-09.01.14г"/>
    <s v="КП23"/>
    <m/>
    <m/>
    <m/>
    <e v="#VALUE!"/>
    <e v="#VALUE!"/>
    <n v="1"/>
  </r>
  <r>
    <x v="2"/>
    <x v="6"/>
    <s v="ОЭН"/>
    <x v="320"/>
    <d v="1899-12-30T20:10:00"/>
    <d v="2014-03-03T00:00:00"/>
    <d v="1899-12-30T20:36:00"/>
    <d v="1899-12-30T00:26:00"/>
    <n v="6"/>
    <s v="МТЗ 2-й ступени."/>
    <s v="АПВН, РПВН"/>
    <x v="0"/>
    <s v="110/35/6кВ &quot;Росташинская&quot;"/>
    <x v="2"/>
    <x v="2"/>
    <s v="ВЛ-6 кВ ф-9"/>
    <s v="С неуспешным АПВ, работа МТЗ 2-й ступени, включению не поддается. Выход из строя концевой муфты 6 кВ на ГКС &quot;Росташи&quot;. В 20:30 отключен ЛР-1 ф-9 и включен ЛР ф-1. В 20:36 включен ф-9, в 20:40 подано напряжение на ГКС &quot;Росташи&quot; с ф-1. Устранение запланированно на 04.03.14.         Пробой изоляции, замыкание 3-х фаз, перегорание кабеля в трубном футляре от ЛР №1, Фид.№9 ПС 110/35/6кВ &quot;Росташинская&quot;."/>
    <n v="6"/>
    <m/>
    <n v="6"/>
    <s v="КС"/>
    <n v="2008"/>
    <s v="ААШВУ 3х95"/>
    <s v="-"/>
    <d v="1899-12-30T00:00:00"/>
    <n v="0"/>
    <d v="1899-12-30T00:00:00"/>
    <n v="0"/>
    <d v="1899-12-30T00:00:00"/>
    <s v="КП23"/>
    <m/>
    <m/>
    <s v="ТР и ТО не проводились"/>
    <e v="#VALUE!"/>
    <e v="#VALUE!"/>
    <n v="1"/>
  </r>
  <r>
    <x v="2"/>
    <x v="6"/>
    <s v="ОЭН"/>
    <x v="321"/>
    <d v="1899-12-30T11:55:00"/>
    <d v="2014-03-04T00:00:00"/>
    <d v="1899-12-30T12:34:00"/>
    <d v="1899-12-30T00:39:00"/>
    <n v="6"/>
    <m/>
    <m/>
    <x v="0"/>
    <s v="110/35/6кВ &quot;Росташинская&quot;"/>
    <x v="2"/>
    <x v="5"/>
    <s v="ВЛ-6 фидера № 9"/>
    <s v="Отключение КЛ-6 кВ ГКС-Росташи от ВЛ-6 кВ, для ремонта кабельной муфты вышедшей из строя.                                                     Резерв ГКС-Росташи. Внеплановая заявка."/>
    <n v="9"/>
    <m/>
    <n v="9"/>
    <s v="КС"/>
    <s v="-"/>
    <s v="3-КНТП"/>
    <s v="-"/>
    <s v="ТР-06.2009"/>
    <n v="100"/>
    <s v="-"/>
    <n v="0"/>
    <s v="-"/>
    <s v="КП23"/>
    <m/>
    <m/>
    <m/>
    <e v="#VALUE!"/>
    <e v="#VALUE!"/>
    <n v="1"/>
  </r>
  <r>
    <x v="2"/>
    <x v="6"/>
    <s v="ОЭН"/>
    <x v="62"/>
    <d v="1899-12-30T23:30:00"/>
    <d v="2014-03-05T00:00:00"/>
    <d v="1899-12-30T23:51:00"/>
    <d v="1899-12-30T00:21:00"/>
    <n v="6"/>
    <m/>
    <m/>
    <x v="1"/>
    <s v="ПАЭС-6кВ &quot;Вахитовская&quot;"/>
    <x v="2"/>
    <x v="4"/>
    <n v="1"/>
    <s v="Аварийная остановка ПАЭС-1 по низкому давлению масла.В 23:51 подано напряжение на Ф-1 от ГТЭС."/>
    <n v="36"/>
    <m/>
    <n v="36"/>
    <s v="ГТУ"/>
    <n v="2011"/>
    <s v="ПАЭС-1"/>
    <s v="-"/>
    <s v="ТО-декабрь 2013"/>
    <n v="100"/>
    <s v="-"/>
    <s v="-"/>
    <s v="осмотр-09.01.14г"/>
    <s v="КП23"/>
    <m/>
    <m/>
    <m/>
    <e v="#VALUE!"/>
    <e v="#VALUE!"/>
    <n v="1"/>
  </r>
  <r>
    <x v="2"/>
    <x v="6"/>
    <s v="ОЭН"/>
    <x v="62"/>
    <d v="1899-12-30T01:13:00"/>
    <d v="2014-03-05T00:00:00"/>
    <d v="1899-12-30T01:19:00"/>
    <d v="1899-12-30T00:06:00"/>
    <n v="19"/>
    <s v="МТЗ"/>
    <m/>
    <x v="0"/>
    <s v="ГТЭС-6 &quot;Вахитовская&quot;"/>
    <x v="2"/>
    <x v="4"/>
    <s v="4,6,1"/>
    <s v="Аварийный сброс нагрузки ГТЭС-1,3,4,5,6 вышли в режим холостого хода .Отключался ввод 6-1 РУ ГТЭС работа МТЗ.Причина- выход из строя банки конденсатора на БСК скв-5023 ф-1, отключена."/>
    <n v="130"/>
    <m/>
    <n v="130"/>
    <s v="КУ"/>
    <n v="2006"/>
    <s v="ГТЭС№1,4,5"/>
    <s v="-"/>
    <s v="ТО-1,ТО-3,ТО-1"/>
    <n v="100"/>
    <s v="ТО-июль"/>
    <n v="0"/>
    <s v="нет"/>
    <s v="КП23"/>
    <m/>
    <m/>
    <m/>
    <e v="#VALUE!"/>
    <e v="#VALUE!"/>
    <n v="1"/>
  </r>
  <r>
    <x v="2"/>
    <x v="6"/>
    <s v="МРСК СЭС"/>
    <x v="66"/>
    <d v="1899-12-30T16:50:00"/>
    <d v="2014-03-09T00:00:00"/>
    <d v="1899-12-30T16:50:00"/>
    <d v="1899-12-30T00:00:00"/>
    <n v="2"/>
    <m/>
    <m/>
    <x v="5"/>
    <s v="35/10кВ &quot;Азаматово&quot; РП-10кВ &quot;Жедрино&quot; (СЭС) "/>
    <x v="2"/>
    <x v="6"/>
    <m/>
    <s v="Остановка 2-х скважин при повышении напряжения в сети 110 кВ. Отрегулировано персоналом СЭС."/>
    <n v="3"/>
    <m/>
    <n v="3"/>
    <m/>
    <m/>
    <m/>
    <m/>
    <m/>
    <m/>
    <m/>
    <m/>
    <m/>
    <s v="КП18"/>
    <m/>
    <m/>
    <m/>
    <e v="#VALUE!"/>
    <e v="#VALUE!"/>
    <n v="1"/>
  </r>
  <r>
    <x v="2"/>
    <x v="6"/>
    <s v="ОЭН"/>
    <x v="68"/>
    <d v="1899-12-30T12:05:00"/>
    <d v="2014-03-11T00:00:00"/>
    <d v="1899-12-30T13:16:00"/>
    <d v="1899-12-30T01:11:00"/>
    <n v="13"/>
    <m/>
    <m/>
    <x v="1"/>
    <s v="35/6кВ &quot;Курманаевская&quot;"/>
    <x v="2"/>
    <x v="2"/>
    <s v="Отпайка ВЛ-6 ф-706 после КРУН-1"/>
    <s v="Замена сбитой неустановленным транспортом опоры № 69."/>
    <n v="14"/>
    <m/>
    <n v="14"/>
    <m/>
    <n v="1975"/>
    <s v="СВ-110-5"/>
    <s v="-"/>
    <d v="2014-06-01T00:00:00"/>
    <n v="100"/>
    <s v="-"/>
    <n v="0"/>
    <s v="-"/>
    <s v="КП20"/>
    <m/>
    <m/>
    <m/>
    <e v="#VALUE!"/>
    <e v="#VALUE!"/>
    <n v="1"/>
  </r>
  <r>
    <x v="2"/>
    <x v="6"/>
    <s v="ОЭН"/>
    <x v="69"/>
    <d v="1899-12-30T14:37:00"/>
    <d v="2014-03-12T00:00:00"/>
    <d v="1899-12-30T15:32:00"/>
    <d v="1899-12-30T00:55:00"/>
    <n v="24"/>
    <m/>
    <m/>
    <x v="0"/>
    <s v="220/110/35/10кВ &quot;Каргалинская&quot; (МЭС)"/>
    <x v="1"/>
    <x v="2"/>
    <s v="ПС Донецко-Сыртовская"/>
    <s v="Отключение ВЛ-110 кВ &quot;Каргала-Донецко-Сыртовская&quot;. На опоре № 198 устранение расцепления гирлянды."/>
    <n v="81"/>
    <m/>
    <n v="81"/>
    <s v="ТЧ"/>
    <n v="2007"/>
    <s v="АС-185"/>
    <s v="-"/>
    <d v="2013-12-15T00:00:00"/>
    <n v="100"/>
    <d v="2015-11-10T00:00:00"/>
    <n v="0"/>
    <d v="2013-12-01T00:00:00"/>
    <s v="КП23"/>
    <m/>
    <m/>
    <m/>
    <e v="#VALUE!"/>
    <e v="#VALUE!"/>
    <n v="1"/>
  </r>
  <r>
    <x v="2"/>
    <x v="6"/>
    <s v="МРСК ЗЭС"/>
    <x v="70"/>
    <d v="1899-12-30T14:05:00"/>
    <d v="2014-03-13T00:00:00"/>
    <d v="1899-12-30T16:50:00"/>
    <d v="1899-12-30T02:45:00"/>
    <n v="2"/>
    <m/>
    <m/>
    <x v="5"/>
    <s v="35/10кВ &quot;Мало-Зайкинская&quot; (ЗЭС)"/>
    <x v="0"/>
    <x v="0"/>
    <s v="Ф-1"/>
    <s v="Отключение ВЛ-35 кВ &quot;Первомайск-Тёпловская для переопрессовки наконечника шлейфа ВЧ связи."/>
    <n v="41"/>
    <m/>
    <n v="41"/>
    <m/>
    <m/>
    <m/>
    <m/>
    <m/>
    <m/>
    <m/>
    <m/>
    <m/>
    <s v="КП18"/>
    <m/>
    <m/>
    <m/>
    <e v="#VALUE!"/>
    <e v="#VALUE!"/>
    <n v="1"/>
  </r>
  <r>
    <x v="2"/>
    <x v="6"/>
    <s v="КбшЖД"/>
    <x v="71"/>
    <d v="1899-12-30T13:37:00"/>
    <d v="2014-03-14T00:00:00"/>
    <d v="1899-12-30T16:23:00"/>
    <d v="1899-12-30T02:46:00"/>
    <m/>
    <m/>
    <m/>
    <x v="5"/>
    <s v="110/10кВ &quot;Тирис-тяга&quot; (КбшЖД)"/>
    <x v="2"/>
    <x v="2"/>
    <s v="ВЛ-10 кВ ф-Т-4"/>
    <s v="Очистка от снега и льда 2-й СШ-10 кВ персоналом КЖД."/>
    <m/>
    <m/>
    <m/>
    <m/>
    <m/>
    <m/>
    <m/>
    <m/>
    <m/>
    <m/>
    <m/>
    <m/>
    <s v="КП18"/>
    <m/>
    <m/>
    <m/>
    <e v="#VALUE!"/>
    <e v="#VALUE!"/>
    <n v="1"/>
  </r>
  <r>
    <x v="2"/>
    <x v="6"/>
    <s v="ОЭН"/>
    <x v="71"/>
    <d v="1899-12-30T20:45:00"/>
    <d v="2014-03-14T00:00:00"/>
    <d v="1899-12-30T22:53:00"/>
    <d v="1899-12-30T02:08:00"/>
    <m/>
    <m/>
    <s v="АПВН, РПВУ"/>
    <x v="3"/>
    <s v="20/6кВ &quot;Сырт-2&quot;"/>
    <x v="2"/>
    <x v="2"/>
    <s v="ВЛ-6 кВ Ф-1320"/>
    <s v="Аварийное отключение В-6 кВ на ПС &quot;Сырт-2&quot;. АПВ не успешно, МТЗ 2-й ступени. На водянном колодце №13 сгорел фильтр и СУ ЭЦН."/>
    <n v="101"/>
    <m/>
    <n v="101"/>
    <m/>
    <m/>
    <m/>
    <m/>
    <m/>
    <m/>
    <m/>
    <m/>
    <m/>
    <s v="КП2"/>
    <m/>
    <m/>
    <m/>
    <e v="#VALUE!"/>
    <e v="#VALUE!"/>
    <n v="1"/>
  </r>
  <r>
    <x v="2"/>
    <x v="6"/>
    <s v="ОЭН"/>
    <x v="72"/>
    <d v="1899-12-30T13:30:00"/>
    <d v="2014-03-15T00:00:00"/>
    <d v="1899-12-30T13:55:00"/>
    <d v="1899-12-30T00:25:00"/>
    <n v="4"/>
    <m/>
    <m/>
    <x v="1"/>
    <s v="ПАЭС-6кВ &quot;Вахитовская&quot;"/>
    <x v="2"/>
    <x v="4"/>
    <s v="ВЛ-6 фидера № 7"/>
    <s v="Аварийная остановка ПАЭС-3 &quot;Вахитовка&quot; по высокой температуре отходящих газов. 13:55 эл.снабжение ВЛ-6 фидера № 7 от ПАЭС-1 &quot;Вахитовка&quot;."/>
    <n v="72"/>
    <m/>
    <n v="72"/>
    <s v="ГТУ"/>
    <n v="2011"/>
    <s v="ПАЭС-3"/>
    <s v="-"/>
    <s v="ТО-декабрь 2013"/>
    <n v="100"/>
    <s v="ТО-февраль"/>
    <n v="0"/>
    <s v="осмотр-07.01.14г"/>
    <s v="КП4"/>
    <m/>
    <m/>
    <m/>
    <e v="#VALUE!"/>
    <e v="#VALUE!"/>
    <n v="1"/>
  </r>
  <r>
    <x v="2"/>
    <x v="6"/>
    <s v="ОЭН"/>
    <x v="73"/>
    <d v="1899-12-30T20:50:00"/>
    <d v="2014-03-16T00:00:00"/>
    <d v="1899-12-30T20:50:00"/>
    <d v="1899-12-30T00:00:00"/>
    <n v="6"/>
    <m/>
    <m/>
    <x v="0"/>
    <s v="35/6кВ &quot;Вахитовская&quot;"/>
    <x v="2"/>
    <x v="2"/>
    <s v="Фонд скважин по ВЛ-6 фидера № 5."/>
    <s v="Кратковременное понижение U, остановка отдельных сважин при аварийном отключении В-6 фидера &quot;ДНС&quot; на ПС &quot;Вахитовская&quot;. (Неисправность ЭД-6 на ГКС &quot;Вахитовка&quot;)."/>
    <n v="16"/>
    <m/>
    <n v="16"/>
    <m/>
    <m/>
    <m/>
    <m/>
    <m/>
    <m/>
    <m/>
    <m/>
    <m/>
    <s v="КП23"/>
    <m/>
    <m/>
    <m/>
    <e v="#VALUE!"/>
    <e v="#VALUE!"/>
    <n v="1"/>
  </r>
  <r>
    <x v="2"/>
    <x v="6"/>
    <s v="МРСК ЗЭС"/>
    <x v="74"/>
    <d v="1899-12-30T18:55:00"/>
    <d v="2014-03-17T00:00:00"/>
    <d v="1899-12-30T18:55:00"/>
    <d v="1899-12-30T00:00:00"/>
    <n v="245"/>
    <s v="ЗЗ-1ст,          ТО"/>
    <s v="АПВУ"/>
    <x v="5"/>
    <s v="110/35/6кВ &quot;Савельевская&quot;"/>
    <x v="1"/>
    <x v="0"/>
    <s v="ПС 35/6 кВ ЦДНГ-2, 8"/>
    <s v="Аварийное отключение ВЛ-110 кВ , АПВ успешное, работала &quot;ЗЗ&quot; 1-й ст, &quot;ТО&quot;.Причина выясняется."/>
    <n v="131"/>
    <m/>
    <n v="131"/>
    <m/>
    <m/>
    <m/>
    <m/>
    <m/>
    <m/>
    <m/>
    <m/>
    <m/>
    <s v="КП18"/>
    <m/>
    <m/>
    <m/>
    <e v="#VALUE!"/>
    <e v="#VALUE!"/>
    <n v="1"/>
  </r>
  <r>
    <x v="2"/>
    <x v="6"/>
    <s v="МРСК ЗЭС"/>
    <x v="75"/>
    <d v="1899-12-30T02:51:00"/>
    <d v="2014-03-18T00:00:00"/>
    <d v="1899-12-30T03:37:00"/>
    <d v="1899-12-30T00:46:00"/>
    <m/>
    <m/>
    <m/>
    <x v="5"/>
    <s v="35/10кВ &quot;Яшкинская&quot; (ЗЭС)"/>
    <x v="0"/>
    <x v="0"/>
    <s v="ВЛ-10 кВ Ф-6"/>
    <s v="Аварийное отключение ввод-10 кВ при аварийном отключении сельского фидера ЗЭС причина не выявлена."/>
    <n v="9"/>
    <m/>
    <n v="9"/>
    <m/>
    <m/>
    <m/>
    <m/>
    <m/>
    <m/>
    <m/>
    <m/>
    <m/>
    <s v="КП18"/>
    <m/>
    <m/>
    <m/>
    <e v="#VALUE!"/>
    <e v="#VALUE!"/>
    <n v="1"/>
  </r>
  <r>
    <x v="2"/>
    <x v="6"/>
    <s v="ОЭН"/>
    <x v="75"/>
    <d v="1899-12-30T04:32:00"/>
    <d v="2014-03-18T00:00:00"/>
    <d v="1899-12-30T04:32:00"/>
    <d v="1899-12-30T00:00:00"/>
    <m/>
    <m/>
    <m/>
    <x v="0"/>
    <s v="35/6кВ &quot;Ибряевка-1&quot;"/>
    <x v="2"/>
    <x v="2"/>
    <s v="ПС Графская,               Ибряевка-1,2"/>
    <s v="Посадка напряжения при аварийном отключении Ф-114"/>
    <n v="10"/>
    <m/>
    <n v="10"/>
    <m/>
    <m/>
    <m/>
    <m/>
    <m/>
    <m/>
    <m/>
    <m/>
    <m/>
    <s v="КП23"/>
    <m/>
    <m/>
    <m/>
    <e v="#VALUE!"/>
    <e v="#VALUE!"/>
    <n v="1"/>
  </r>
  <r>
    <x v="2"/>
    <x v="6"/>
    <s v="МРСК СЭС"/>
    <x v="75"/>
    <d v="1899-12-30T06:34:00"/>
    <d v="2014-03-18T00:00:00"/>
    <d v="1899-12-30T07:10:00"/>
    <d v="1899-12-30T00:36:00"/>
    <n v="30"/>
    <m/>
    <m/>
    <x v="5"/>
    <s v="110/35/10кВ &quot;Пономаревка&quot; (СЭС)"/>
    <x v="0"/>
    <x v="2"/>
    <s v="ПС КНС,НПС"/>
    <s v="Отключение, &quot;земля&quot; в сети 35 кВ на Ф-А отпайка ВЛ-35 кВ &quot;КНС-Ключевка&quot; на ПС 35/10 кВ Ключевка СЭС. В 18:37 ВЛ-35 кВ &quot;КНС-Ключевка&quot; включена, &quot;земли&quot; нет."/>
    <n v="17"/>
    <m/>
    <n v="17"/>
    <m/>
    <m/>
    <m/>
    <m/>
    <m/>
    <m/>
    <m/>
    <m/>
    <m/>
    <s v="КП18"/>
    <m/>
    <m/>
    <m/>
    <e v="#VALUE!"/>
    <e v="#VALUE!"/>
    <n v="1"/>
  </r>
  <r>
    <x v="2"/>
    <x v="6"/>
    <s v="ОЭН"/>
    <x v="75"/>
    <d v="1899-12-30T10:29:00"/>
    <d v="2014-03-18T00:00:00"/>
    <d v="1899-12-30T13:00:00"/>
    <d v="1899-12-30T02:31:00"/>
    <m/>
    <s v="МТЗ"/>
    <m/>
    <x v="0"/>
    <s v="35/6кВ &quot;Ибряевка-1&quot;"/>
    <x v="2"/>
    <x v="2"/>
    <s v="ВЛ-6 кВ ф-114"/>
    <s v="Работа МТЗ. Устранили подхлесты проводов от портала до анкерной опоры №1."/>
    <n v="9"/>
    <m/>
    <n v="9"/>
    <s v="ТЧ"/>
    <n v="1983"/>
    <s v="АС-70"/>
    <s v="-"/>
    <s v="ТР-07.2010"/>
    <n v="100"/>
    <m/>
    <m/>
    <m/>
    <s v="КП23"/>
    <m/>
    <m/>
    <m/>
    <e v="#VALUE!"/>
    <e v="#VALUE!"/>
    <n v="1"/>
  </r>
  <r>
    <x v="2"/>
    <x v="6"/>
    <s v="МРСК ЗЭС"/>
    <x v="75"/>
    <d v="1899-12-30T15:52:00"/>
    <d v="2014-03-18T00:00:00"/>
    <d v="1899-12-30T15:52:00"/>
    <d v="1899-12-30T00:00:00"/>
    <m/>
    <m/>
    <m/>
    <x v="5"/>
    <s v="220/110/35/10кВ &quot;Сорочинская&quot; (МЭС)"/>
    <x v="1"/>
    <x v="2"/>
    <s v="ПС &quot;Вахитовская&quot;, &quot;Кодяковская&quot;"/>
    <s v="Посадка напряжения при авар. отключении, с успешным АПВ, ВЛ-110 кВ &quot;Каргала-Переволоцкая&quot; на ПС &quot;Каргала&quot;. Отработала 1-я ступень З.З."/>
    <n v="44"/>
    <m/>
    <n v="44"/>
    <m/>
    <m/>
    <m/>
    <m/>
    <m/>
    <m/>
    <m/>
    <m/>
    <m/>
    <s v="КП18"/>
    <m/>
    <m/>
    <m/>
    <e v="#VALUE!"/>
    <e v="#VALUE!"/>
    <n v="1"/>
  </r>
  <r>
    <x v="2"/>
    <x v="6"/>
    <s v="ОЭН"/>
    <x v="76"/>
    <d v="1899-12-30T11:14:00"/>
    <d v="2014-03-19T00:00:00"/>
    <d v="1899-12-30T11:17:00"/>
    <d v="1899-12-30T00:03:00"/>
    <n v="23"/>
    <s v="МТЗ"/>
    <m/>
    <x v="0"/>
    <s v="35/10кВ &quot;Промбаза&quot;"/>
    <x v="0"/>
    <x v="0"/>
    <s v="ВЛ-35 &quot;ГТЭС Загорская&quot;"/>
    <s v="Аварийное откл.СВ-35кВ, МТЗ. Эл.снабжение ВЛ-35 &quot;ГТЭС Загорская&quot; переведено на ВЛ-35 &quot;Сорочинская - Промбаза-1&quot;. Ложное срабатывание защиты из-за выхода из строя реле времени     РВМ-12 1978 года выпуска. Произведена замена реле."/>
    <n v="69"/>
    <m/>
    <n v="69"/>
    <s v="РЗА"/>
    <n v="1978"/>
    <s v="РВМ-12"/>
    <s v="-"/>
    <d v="2013-07-01T00:00:00"/>
    <n v="100"/>
    <s v="ТО-апрель"/>
    <n v="0"/>
    <s v="нет"/>
    <s v="КП23"/>
    <m/>
    <m/>
    <m/>
    <e v="#VALUE!"/>
    <e v="#VALUE!"/>
    <n v="1"/>
  </r>
  <r>
    <x v="2"/>
    <x v="6"/>
    <s v="ОЭН"/>
    <x v="76"/>
    <d v="1899-12-30T15:28:00"/>
    <d v="2014-03-19T00:00:00"/>
    <d v="1899-12-30T15:28:00"/>
    <d v="1899-12-30T00:00:00"/>
    <n v="6"/>
    <m/>
    <m/>
    <x v="0"/>
    <s v="35/6кВ &quot;Савельевский купол&quot; (старая)"/>
    <x v="2"/>
    <x v="2"/>
    <s v="Фонд скважин по фидеру № 606"/>
    <s v="Кратковременное отключение В-6 фидера № 606 для определения замыкания на &quot;землю&quot; в сети 6 кВ. &quot;Земля&quot; пропала."/>
    <n v="1"/>
    <m/>
    <n v="1"/>
    <s v="И"/>
    <n v="1986"/>
    <s v="АС-70, ШФ-10"/>
    <s v="-"/>
    <d v="2013-05-01T00:00:00"/>
    <n v="100"/>
    <s v="-"/>
    <n v="0"/>
    <s v="Осмотр - 27.06.2014"/>
    <s v="КП23"/>
    <m/>
    <m/>
    <m/>
    <e v="#VALUE!"/>
    <e v="#VALUE!"/>
    <n v="1"/>
  </r>
  <r>
    <x v="2"/>
    <x v="6"/>
    <s v="МРСК СЭС"/>
    <x v="76"/>
    <d v="1899-12-30T16:52:00"/>
    <d v="2014-03-19T00:00:00"/>
    <d v="1899-12-30T16:52:00"/>
    <d v="1899-12-30T00:00:00"/>
    <n v="73"/>
    <m/>
    <s v="АПВУ"/>
    <x v="5"/>
    <s v="35/10кВ &quot;Чкаловская&quot; (СЭС) "/>
    <x v="0"/>
    <x v="2"/>
    <s v="ПС 35/6 Тарханы, Березовка, Аксютино."/>
    <s v="Аварийное отключение с успешным АПВ В-35 &quot;Тарханы&quot;."/>
    <n v="31"/>
    <m/>
    <n v="31"/>
    <m/>
    <m/>
    <m/>
    <m/>
    <m/>
    <m/>
    <m/>
    <m/>
    <m/>
    <s v="КП18"/>
    <m/>
    <m/>
    <m/>
    <e v="#VALUE!"/>
    <e v="#VALUE!"/>
    <n v="1"/>
  </r>
  <r>
    <x v="2"/>
    <x v="6"/>
    <s v="ОЭН"/>
    <x v="76"/>
    <d v="1899-12-30T17:52:00"/>
    <d v="2014-03-19T00:00:00"/>
    <d v="1899-12-30T18:15:00"/>
    <d v="1899-12-30T00:23:00"/>
    <n v="6"/>
    <m/>
    <m/>
    <x v="0"/>
    <s v="35/6кВ &quot;Савельевский купол&quot; (старая)"/>
    <x v="2"/>
    <x v="2"/>
    <s v="Фонд скважин по фидеру № 606"/>
    <s v="Для устранения слета изолятора с проводом на анкерной опоре № 1 отпайка на ЗУ-36. (Дефект колпачка). После включения &quot;земли&quot; в сети 6 кВ нет."/>
    <n v="4"/>
    <m/>
    <n v="4"/>
    <s v="И"/>
    <n v="1986"/>
    <s v="АС-70, ШФ-10"/>
    <s v="-"/>
    <s v="отп. на ЗУ-36 КР-05.2012"/>
    <n v="100"/>
    <s v="-"/>
    <n v="0"/>
    <s v="Осмотр - 27.06.2014"/>
    <s v="КП23"/>
    <m/>
    <m/>
    <m/>
    <e v="#VALUE!"/>
    <e v="#VALUE!"/>
    <n v="1"/>
  </r>
  <r>
    <x v="2"/>
    <x v="6"/>
    <s v="ОЭН"/>
    <x v="78"/>
    <d v="1899-12-30T13:35:00"/>
    <d v="2014-03-21T00:00:00"/>
    <d v="1899-12-30T14:15:00"/>
    <d v="1899-12-30T00:40:00"/>
    <n v="9"/>
    <m/>
    <m/>
    <x v="2"/>
    <s v="110/6кВ &quot;Гаршинская УПСВ&quot;"/>
    <x v="2"/>
    <x v="2"/>
    <s v="Скв.№887Ш, 692Ш, 702Ш, 733Ш, 654Ш, 456, 452, 704Ш."/>
    <s v="Отключение для устранения слета изолятора фаза &quot;А&quot; опора №30 отпайка на скв.452, 457."/>
    <n v="10"/>
    <m/>
    <n v="10"/>
    <s v="ТЧ"/>
    <n v="2012"/>
    <s v="АС-95"/>
    <s v="-"/>
    <d v="2012-01-01T00:00:00"/>
    <s v="-"/>
    <s v="-"/>
    <n v="0"/>
    <d v="2014-06-11T00:00:00"/>
    <s v="КП12"/>
    <m/>
    <m/>
    <m/>
    <e v="#VALUE!"/>
    <e v="#VALUE!"/>
    <n v="1"/>
  </r>
  <r>
    <x v="2"/>
    <x v="6"/>
    <s v="ОЭН"/>
    <x v="78"/>
    <d v="1899-12-30T14:30:00"/>
    <d v="2014-03-21T00:00:00"/>
    <d v="1899-12-30T18:55:00"/>
    <d v="1899-12-30T04:25:00"/>
    <n v="7"/>
    <m/>
    <m/>
    <x v="2"/>
    <s v="110/6кВ &quot;Донецко-Сыртовская&quot;"/>
    <x v="2"/>
    <x v="2"/>
    <s v="скв. Капитоновского м/р-я, ДНС Капитоновка"/>
    <s v="Отсутствие фазы по ВЛ-6 кВ Ф-1320 от ПС &quot;Сырт-2&quot; На ЛР-6/2 обрыв шлейфа.Устранено."/>
    <n v="182"/>
    <m/>
    <n v="182"/>
    <s v="ТЧ"/>
    <n v="2012"/>
    <s v="СИП-120"/>
    <s v="-"/>
    <s v="ТР-12.02.13"/>
    <n v="100"/>
    <s v="ТО-ноябрь, ТР-декабрь"/>
    <n v="0"/>
    <s v="Осмотр-05.02.14"/>
    <s v="КП12"/>
    <m/>
    <m/>
    <m/>
    <e v="#VALUE!"/>
    <e v="#VALUE!"/>
    <n v="1"/>
  </r>
  <r>
    <x v="2"/>
    <x v="6"/>
    <s v="МРСК ЗЭС"/>
    <x v="9"/>
    <d v="1899-12-30T09:48:00"/>
    <d v="2014-03-22T00:00:00"/>
    <d v="1899-12-30T09:48:00"/>
    <d v="1899-12-30T00:00:00"/>
    <n v="113"/>
    <s v="З.З. 1-й ступени, МТО, Д.З. 1-й зоны"/>
    <s v="АПВУ"/>
    <x v="5"/>
    <s v="220/110/35/10/6кВ &quot;Бузулукская&quot; (МЭС)"/>
    <x v="1"/>
    <x v="2"/>
    <s v="ПС &quot;КНС-1; 2&quot;,  &quot;Грвфская&quot;; &quot;Ибряевка-1; 2&quot;"/>
    <s v="С успеш. АПВ от З.З. 1-й ступени, МТО, Д.З. 1-й зоны отключалась ВЛ-110 кВ &quot;Пром-1&quot; на ПС &quot;Бузулукская&quot;. Оборудование ОЭН осмотрено, замечаний нет."/>
    <n v="75"/>
    <m/>
    <n v="75"/>
    <m/>
    <m/>
    <m/>
    <m/>
    <m/>
    <m/>
    <m/>
    <m/>
    <m/>
    <s v="КП18"/>
    <m/>
    <m/>
    <m/>
    <e v="#VALUE!"/>
    <e v="#VALUE!"/>
    <n v="1"/>
  </r>
  <r>
    <x v="2"/>
    <x v="6"/>
    <s v="ОЭН"/>
    <x v="80"/>
    <d v="1899-12-30T16:05:00"/>
    <d v="2014-03-24T00:00:00"/>
    <d v="1899-12-30T16:40:00"/>
    <d v="1899-12-30T00:35:00"/>
    <n v="9"/>
    <m/>
    <m/>
    <x v="0"/>
    <s v="35/6кВ &quot;Восточная Покровка&quot;"/>
    <x v="2"/>
    <x v="2"/>
    <s v="Фонд скважин по ВЛ-6 фидера № 602."/>
    <s v="Устранение слета изолятора на опоре №65. После включения &quot;земли&quot; в сети 6 кВ нет."/>
    <n v="11"/>
    <m/>
    <n v="11"/>
    <s v="ТЧ"/>
    <n v="1982"/>
    <s v="АС-70, ШФ-10"/>
    <s v="-"/>
    <s v="ТР-09.2006"/>
    <n v="100"/>
    <m/>
    <m/>
    <s v="Осмотр - 04.03.2014"/>
    <s v="КП23"/>
    <m/>
    <m/>
    <m/>
    <e v="#VALUE!"/>
    <e v="#VALUE!"/>
    <n v="1"/>
  </r>
  <r>
    <x v="2"/>
    <x v="6"/>
    <s v="МРСК ЗЭС"/>
    <x v="10"/>
    <d v="1899-12-30T09:22:00"/>
    <d v="2014-03-25T00:00:00"/>
    <d v="1899-12-30T09:22:00"/>
    <d v="1899-12-30T00:00:00"/>
    <n v="5"/>
    <m/>
    <m/>
    <x v="5"/>
    <s v="35/6кВ &quot;Вахитовская&quot;"/>
    <x v="2"/>
    <x v="2"/>
    <s v="Ф-2,5"/>
    <s v="Посадка &quot;U&quot; при аварийном отключении ВЛ-10 кВ (Ф-11) на ПС &quot;Переволоцкая&quot;. Работала &quot;ТО&quot;, &quot;МТЗ&quot;, АПВ не успешное."/>
    <n v="11"/>
    <m/>
    <n v="11"/>
    <m/>
    <m/>
    <m/>
    <m/>
    <m/>
    <m/>
    <m/>
    <m/>
    <m/>
    <s v="КП18"/>
    <m/>
    <m/>
    <m/>
    <e v="#VALUE!"/>
    <e v="#VALUE!"/>
    <n v="1"/>
  </r>
  <r>
    <x v="2"/>
    <x v="6"/>
    <s v="МРСК СЭС"/>
    <x v="81"/>
    <d v="1899-12-30T08:27:00"/>
    <d v="2014-03-26T00:00:00"/>
    <d v="1899-12-30T08:27:00"/>
    <d v="1899-12-30T00:00:00"/>
    <m/>
    <s v="МТО"/>
    <s v="АПВУ"/>
    <x v="5"/>
    <s v="35/6кВ &quot;Тарханы&quot;"/>
    <x v="1"/>
    <x v="2"/>
    <s v="отдельные скважины"/>
    <s v="Посадка напряжения при авар. отключении с успешн. АПВ от МТО ВЛ-110 кВ &quot;Тюрино-1&quot; на ПС &quot;Михайловская&quot;."/>
    <n v="11"/>
    <m/>
    <n v="11"/>
    <m/>
    <m/>
    <m/>
    <m/>
    <m/>
    <m/>
    <m/>
    <m/>
    <m/>
    <s v="КП18"/>
    <m/>
    <m/>
    <m/>
    <e v="#VALUE!"/>
    <e v="#VALUE!"/>
    <n v="1"/>
  </r>
  <r>
    <x v="2"/>
    <x v="6"/>
    <s v="МРСК ЗЭС"/>
    <x v="82"/>
    <d v="1899-12-30T03:02:00"/>
    <d v="2014-03-27T00:00:00"/>
    <d v="1899-12-30T07:21:00"/>
    <d v="1899-12-30T04:19:00"/>
    <m/>
    <m/>
    <m/>
    <x v="5"/>
    <s v="35/10кВ &quot;Лабазинская&quot; (ЗЭС)"/>
    <x v="2"/>
    <x v="2"/>
    <m/>
    <s v="Аварийное отключение ВЛ-10 кВ. На ТП-213(ЗЭС) обнаружен слёт изолятора, устранено. В 5:20 ВЛ включена, &quot;земля&quot; на фидере, фидер включен без отпайки на с. Озёрки. Обнаружили и устранили на ТП-209(ЗЭС) разрушение разрядника."/>
    <n v="17"/>
    <m/>
    <n v="17"/>
    <m/>
    <m/>
    <m/>
    <m/>
    <m/>
    <m/>
    <m/>
    <m/>
    <m/>
    <s v="КП18"/>
    <m/>
    <m/>
    <m/>
    <e v="#VALUE!"/>
    <e v="#VALUE!"/>
    <n v="1"/>
  </r>
  <r>
    <x v="2"/>
    <x v="6"/>
    <s v="ОЭН"/>
    <x v="82"/>
    <d v="1899-12-30T12:21:00"/>
    <d v="2014-03-27T00:00:00"/>
    <d v="1899-12-30T21:12:00"/>
    <d v="1899-12-30T08:51:00"/>
    <n v="4"/>
    <s v="МТЗ"/>
    <s v="АПВУ"/>
    <x v="0"/>
    <s v="35/10кВ &quot;Кзыл-Мечеть&quot; (ЗЭС)"/>
    <x v="2"/>
    <x v="2"/>
    <s v="Скв.№№ 60, 61, 62, 63."/>
    <s v="Аварийное отключение ВЛБ-10 фидера &quot;КМ-3&quot;, работа МТЗ. Осмотром выявлен вышедший из строя нож ф-В на ЛР-1. Устранено, в 21:12 включено ВЛБ.Ослабление контактного соединения на ЛР-10кВ №1 ВЛ-10кВ отпайка Ф-КМ-3 ПС 35/10 «Кзыл-Мечеть», что привело к увеличению переходного сопротивления с последующим  оплавлением контактного ножа."/>
    <n v="110"/>
    <m/>
    <n v="110"/>
    <s v="Р"/>
    <n v="2013"/>
    <s v="РЛНД-10\400"/>
    <s v="-"/>
    <d v="2013-06-11T00:00:00"/>
    <n v="100"/>
    <d v="1899-12-30T00:00:00"/>
    <n v="0"/>
    <d v="1899-12-30T00:00:00"/>
    <s v="КП10"/>
    <m/>
    <m/>
    <m/>
    <e v="#VALUE!"/>
    <e v="#VALUE!"/>
    <n v="1"/>
  </r>
  <r>
    <x v="2"/>
    <x v="6"/>
    <s v="ОЭН"/>
    <x v="85"/>
    <d v="1899-12-30T12:20:00"/>
    <d v="2014-03-30T00:00:00"/>
    <d v="1899-12-30T17:23:00"/>
    <d v="1899-12-30T05:03:00"/>
    <m/>
    <s v="МТЗ-2-й ступени, ф-А; В; С"/>
    <m/>
    <x v="2"/>
    <s v="110/35/6кВ &quot;Никольская&quot;"/>
    <x v="0"/>
    <x v="0"/>
    <s v="В-35 кВ №2, (посадка &quot;Н-Медведкинская&quot;; &quot;Скворцовская&quot;№ &quot;Шулаевская&quot;; 1-я СШ ПС &quot;Курманаевская&quot;, &quot;Росташинская&quot;; &quot;Гаршинская-1; 2; УПСВ&quot;,&quot;Вахитовская&quot;)"/>
    <s v="Аварийное отключение В-35-2 от МТЗ-2-й ступени, ф-А; В; С, включению не поддается. Осмотром выявлена ветка на шлейфах 35 кВ &quot;4Л&quot;, 2 мертвых грача и вышедшая из строя гирлянда изоляторов на 2-й СШ-35 кВ, . В 13:10 ПС &quot;Подгорная&quot; запитали с ПС &quot;Родинская&quot; через ПС &quot;Подольская&quot;. АГП установить не смогли, гирлянды меняли лебедками. В результате выше перечисленных аварийных ситуаций, простой ВЛ-35 кВ &quot;2Л&quot;  , (ПС35/6 кВ «Ольховская» , ПС 35/6кВ Кодяковская, ПС 35/6кВ Боголюбовская.) Из акта; Посторонние воздействия:перекрытие токоведущих частей птицами."/>
    <n v="706"/>
    <m/>
    <n v="706"/>
    <s v="ТЧ"/>
    <n v="2007"/>
    <s v="нет"/>
    <s v="-"/>
    <s v="нет"/>
    <n v="100"/>
    <s v="ТР-июнь"/>
    <n v="0"/>
    <s v="нет"/>
    <s v="КП19ж"/>
    <m/>
    <m/>
    <m/>
    <e v="#VALUE!"/>
    <e v="#VALUE!"/>
    <n v="1"/>
  </r>
  <r>
    <x v="2"/>
    <x v="6"/>
    <s v="МРСК ЗЭС"/>
    <x v="86"/>
    <d v="1899-12-30T12:50:00"/>
    <d v="2014-03-31T00:00:00"/>
    <d v="1899-12-30T17:20:00"/>
    <d v="1899-12-30T04:30:00"/>
    <n v="5"/>
    <m/>
    <m/>
    <x v="5"/>
    <s v="35/10кВ &quot;Лабазинская&quot; (ЗЭС)"/>
    <x v="2"/>
    <x v="2"/>
    <s v="Фонд скважин по ВЛ-6 фидера &quot;Лб-2&quot;"/>
    <s v="Замена траверсы на деревянной анкерной опоре персоналом ЗЭС."/>
    <n v="18"/>
    <m/>
    <n v="18"/>
    <m/>
    <m/>
    <m/>
    <m/>
    <m/>
    <m/>
    <m/>
    <m/>
    <m/>
    <s v="КП18"/>
    <m/>
    <m/>
    <m/>
    <e v="#VALUE!"/>
    <e v="#VALUE!"/>
    <n v="1"/>
  </r>
  <r>
    <x v="3"/>
    <x v="6"/>
    <s v="МРСК ВЭС"/>
    <x v="11"/>
    <d v="1899-12-30T17:12:00"/>
    <d v="2014-04-01T00:00:00"/>
    <d v="1899-12-30T17:14:00"/>
    <d v="1899-12-30T00:02:00"/>
    <n v="79"/>
    <m/>
    <m/>
    <x v="5"/>
    <s v="110/35/6кВ &quot;Герасимовская&quot;"/>
    <x v="1"/>
    <x v="2"/>
    <s v="ПС 35/6      Варшава-3, Проскуринская"/>
    <s v="Кратковременное пропадание напряжения в сети 110 кВ при падении колонки ШР-2 110 кВ фаза &quot;В&quot; на ПС &quot;Нефтегорская-2&quot; ВЭС."/>
    <n v="29"/>
    <m/>
    <n v="29"/>
    <m/>
    <m/>
    <m/>
    <m/>
    <m/>
    <m/>
    <m/>
    <m/>
    <m/>
    <s v="КП18"/>
    <m/>
    <m/>
    <m/>
    <e v="#VALUE!"/>
    <e v="#VALUE!"/>
    <n v="1"/>
  </r>
  <r>
    <x v="3"/>
    <x v="6"/>
    <s v="КбшЖД"/>
    <x v="87"/>
    <d v="1899-12-30T16:18:00"/>
    <d v="2014-04-02T00:00:00"/>
    <d v="1899-12-30T16:18:00"/>
    <d v="1899-12-30T00:00:00"/>
    <n v="2"/>
    <m/>
    <m/>
    <x v="5"/>
    <s v="35/6кВ &quot;Тарханы&quot;"/>
    <x v="0"/>
    <x v="0"/>
    <s v="Ф-122"/>
    <s v="Посадка &quot;U&quot; по сети при производстве оперативных переключений в сетях Кб ЖД. Остановка 2-х скважин."/>
    <n v="1"/>
    <m/>
    <n v="1"/>
    <m/>
    <m/>
    <m/>
    <m/>
    <m/>
    <m/>
    <m/>
    <m/>
    <m/>
    <s v="КП18"/>
    <m/>
    <m/>
    <m/>
    <e v="#VALUE!"/>
    <e v="#VALUE!"/>
    <n v="1"/>
  </r>
  <r>
    <x v="3"/>
    <x v="6"/>
    <s v="МРСК ЗЭС"/>
    <x v="89"/>
    <d v="1899-12-30T17:05:00"/>
    <d v="2014-04-04T00:00:00"/>
    <d v="1899-12-30T19:58:00"/>
    <d v="1899-12-30T02:53:00"/>
    <n v="5"/>
    <s v="МТЗ"/>
    <s v="АПВН, РПВН"/>
    <x v="5"/>
    <s v="110/35/10кВ &quot;Ново-Тепловская&quot; (ЗЭС)"/>
    <x v="2"/>
    <x v="2"/>
    <s v="ВЛ-10 ф-Нт-2"/>
    <s v="Аварийное отключение с неуспешным АПВ, МТЗ. Осмотром установлено падение дерева на ВЛ-10, участок Западных ЭС. Устранено."/>
    <n v="42"/>
    <m/>
    <n v="42"/>
    <m/>
    <m/>
    <m/>
    <m/>
    <m/>
    <m/>
    <m/>
    <m/>
    <m/>
    <s v="КП18"/>
    <m/>
    <m/>
    <m/>
    <e v="#VALUE!"/>
    <e v="#VALUE!"/>
    <n v="1"/>
  </r>
  <r>
    <x v="3"/>
    <x v="6"/>
    <s v="РН-ЭН"/>
    <x v="91"/>
    <d v="1899-12-30T08:50:00"/>
    <d v="2014-04-06T00:00:00"/>
    <d v="1899-12-30T10:35:00"/>
    <d v="1899-12-30T01:45:00"/>
    <n v="9"/>
    <s v="МТЗ-1"/>
    <s v="АПВН, РПВУ"/>
    <x v="2"/>
    <s v="110/6кВ &quot;Донецко-Сыртовская&quot;"/>
    <x v="2"/>
    <x v="2"/>
    <s v="скв. Ф-1320, ДНС &quot;Капитоновка&quot;"/>
    <s v="Ав.отключение фидера, АПВ не успешно, &quot;МТЗ-1&quot;, РПВ успешно.  Снегопад, резкие порывы ветра до 18 м/сек.Нагрузку не набирает. Осмотр ПС 6/20 кВ &quot;Сырт-1&quot;, &quot;МТЗ-1&quot;, РПВ успешно.Произведен осмотр линии персоналом службы линий видимых причин не выявлено.На завтра планируется повторный осмотр с участием ИТР и применением средств технической диагностики.  "/>
    <n v="93"/>
    <m/>
    <n v="93"/>
    <s v="ТЧ"/>
    <n v="2012"/>
    <s v="СИП-120"/>
    <s v="-"/>
    <s v="нет"/>
    <n v="100"/>
    <s v="ТО-ноябрь, ТР-декабрь"/>
    <n v="0"/>
    <s v="нет"/>
    <s v="КП8"/>
    <m/>
    <m/>
    <m/>
    <e v="#VALUE!"/>
    <e v="#VALUE!"/>
    <n v="1"/>
  </r>
  <r>
    <x v="3"/>
    <x v="6"/>
    <s v="МРСК СЭС"/>
    <x v="92"/>
    <d v="1899-12-30T10:45:00"/>
    <d v="2014-04-07T00:00:00"/>
    <d v="1899-12-30T10:45:00"/>
    <d v="1899-12-30T00:00:00"/>
    <n v="97"/>
    <m/>
    <s v="АПВУ"/>
    <x v="5"/>
    <s v="110/35/10кВ &quot;Пономаревка&quot; (СЭС)"/>
    <x v="0"/>
    <x v="0"/>
    <s v="ПС 35/6 Самодуровская, Самодуровская УПСВ, НПС, КНС, ВЛ-10 фидера &quot;Б-3&quot;."/>
    <s v="Аварийное отключение с успешным АПВ при переводе нагрузки через ОВ-35 для вывода в ремонт В-35 Т1 на ПС &quot;Пономаревка&quot;. Причину отключения персонал СЭС не поясняет."/>
    <n v="36"/>
    <m/>
    <n v="36"/>
    <m/>
    <m/>
    <m/>
    <m/>
    <m/>
    <m/>
    <m/>
    <m/>
    <m/>
    <s v="КП18"/>
    <m/>
    <m/>
    <m/>
    <e v="#VALUE!"/>
    <e v="#VALUE!"/>
    <n v="1"/>
  </r>
  <r>
    <x v="3"/>
    <x v="6"/>
    <s v="МРСК СЭС"/>
    <x v="92"/>
    <d v="1899-12-30T13:15:00"/>
    <d v="2014-04-07T00:00:00"/>
    <d v="1899-12-30T13:15:00"/>
    <d v="1899-12-30T00:00:00"/>
    <n v="108"/>
    <s v="МТЗ"/>
    <s v="АПВУ"/>
    <x v="5"/>
    <s v="110/35/10кВ &quot;Пономаревка&quot; (СЭС)"/>
    <x v="0"/>
    <x v="0"/>
    <s v="ПС 35/6 Самодуровская, Самодуровская УПСВ, НПС, КНС."/>
    <s v="Аварийное отключение ОВ-35 с успешным АПВ, МТЗ на ПС &quot;Пономаревка&quot; при сборке нормальной схемы. Остановка скважин по фидеру &quot;Б-3&quot;."/>
    <n v="28"/>
    <m/>
    <n v="28"/>
    <m/>
    <m/>
    <m/>
    <m/>
    <m/>
    <m/>
    <m/>
    <m/>
    <m/>
    <s v="КП18"/>
    <m/>
    <m/>
    <m/>
    <e v="#VALUE!"/>
    <e v="#VALUE!"/>
    <n v="1"/>
  </r>
  <r>
    <x v="3"/>
    <x v="6"/>
    <s v="МРСК СЭС"/>
    <x v="92"/>
    <d v="1899-12-30T13:34:00"/>
    <d v="2014-04-07T00:00:00"/>
    <d v="1899-12-30T21:22:00"/>
    <d v="1899-12-30T07:48:00"/>
    <n v="2"/>
    <m/>
    <m/>
    <x v="5"/>
    <s v="110/35/10кВ &quot;НПС&quot; (СЭС)"/>
    <x v="0"/>
    <x v="0"/>
    <s v="ПС 35/6 Краснояровская, Елатомка, КНС-6, Завъяловская."/>
    <s v="Аварийная заявка СЭС. Устранение дефекта на ШР-35 Т2 ПС &quot;НПС&quot;. Перевод эл.снабжения ПС от ПС &quot;Тюрино&quot;. Остановка двух скважин (№№ 113, 114, фидер НСУ-4)."/>
    <n v="6"/>
    <m/>
    <n v="6"/>
    <m/>
    <m/>
    <m/>
    <m/>
    <m/>
    <m/>
    <m/>
    <m/>
    <m/>
    <s v="КП18"/>
    <m/>
    <m/>
    <m/>
    <e v="#VALUE!"/>
    <e v="#VALUE!"/>
    <n v="1"/>
  </r>
  <r>
    <x v="3"/>
    <x v="6"/>
    <s v="МРСК ЗЭС"/>
    <x v="92"/>
    <d v="1899-12-30T17:40:00"/>
    <d v="2014-04-07T00:00:00"/>
    <d v="1899-12-30T17:40:00"/>
    <d v="1899-12-30T00:00:00"/>
    <n v="83"/>
    <m/>
    <s v="АПВУ"/>
    <x v="5"/>
    <s v="110/35/6кВ &quot;Герасимовская&quot;"/>
    <x v="1"/>
    <x v="2"/>
    <s v="ПС 35/6 Проскуринская, Варшава-3."/>
    <s v="Аварийное отключение ВЛ-110 &quot;Красносамарская&quot; с успешным АПВ, сброс нагрузки по ПС &quot;Проскуринская&quot;, &quot;Варшава-3&quot;."/>
    <n v="59"/>
    <m/>
    <n v="59"/>
    <m/>
    <m/>
    <m/>
    <m/>
    <m/>
    <m/>
    <m/>
    <m/>
    <m/>
    <s v="КП18"/>
    <m/>
    <m/>
    <m/>
    <e v="#VALUE!"/>
    <e v="#VALUE!"/>
    <n v="1"/>
  </r>
  <r>
    <x v="3"/>
    <x v="6"/>
    <s v="КбшЖД"/>
    <x v="94"/>
    <d v="1899-12-30T10:42:00"/>
    <d v="2014-04-09T00:00:00"/>
    <d v="1899-12-30T10:42:00"/>
    <d v="1899-12-30T00:00:00"/>
    <n v="1"/>
    <m/>
    <m/>
    <x v="5"/>
    <s v="110/35/10кВ &quot;Асекеево-тяга&quot; (КбшЖД)"/>
    <x v="0"/>
    <x v="0"/>
    <s v="Одна скважина"/>
    <s v="Остановка скважины при переводе питания ПС Тарханы, Березовка, Аксютино от ПС &quot;НПС&quot;. Проверка защит Т1 (персоналом КЖД). 14:43 восстановлена нормальная схема."/>
    <n v="1"/>
    <m/>
    <n v="1"/>
    <m/>
    <m/>
    <m/>
    <m/>
    <m/>
    <m/>
    <m/>
    <m/>
    <m/>
    <s v="КП18"/>
    <m/>
    <m/>
    <m/>
    <e v="#VALUE!"/>
    <e v="#VALUE!"/>
    <n v="1"/>
  </r>
  <r>
    <x v="3"/>
    <x v="6"/>
    <s v="МРСК ЗЭС"/>
    <x v="94"/>
    <d v="1899-12-30T11:34:00"/>
    <d v="2014-04-09T00:00:00"/>
    <d v="1899-12-30T11:34:00"/>
    <d v="1899-12-30T00:00:00"/>
    <n v="201"/>
    <s v="ЗЗ 2ст."/>
    <s v="АПВУ"/>
    <x v="5"/>
    <s v="220/110/35/10/6кВ &quot;Бузулукская&quot; (МЭС)"/>
    <x v="1"/>
    <x v="2"/>
    <s v="Савельевская, Курманаевская, Долговская, Тананыкская, Герасимовская, Графская, (Ибряевка-1,2 остановка трех скважин.)"/>
    <s v="Аварийное отключение ВЛ-110 кВ &quot;Сав-2&quot;, отработала ЗЗ-2ст.однофазное &quot;кз&quot; 25км от ПС &quot;Бузулукская&quot;. Произведен осмотр ВЛ-110 персоналом ЗЭС, неисправность не обнаружена."/>
    <n v="38"/>
    <m/>
    <n v="38"/>
    <m/>
    <m/>
    <m/>
    <m/>
    <m/>
    <m/>
    <m/>
    <m/>
    <m/>
    <s v="КП18"/>
    <m/>
    <m/>
    <m/>
    <e v="#VALUE!"/>
    <e v="#VALUE!"/>
    <n v="1"/>
  </r>
  <r>
    <x v="3"/>
    <x v="6"/>
    <s v="МРСК ЗЭС"/>
    <x v="94"/>
    <d v="1899-12-30T20:22:00"/>
    <d v="2014-04-09T00:00:00"/>
    <d v="1899-12-30T20:22:00"/>
    <d v="1899-12-30T00:00:00"/>
    <n v="9"/>
    <m/>
    <m/>
    <x v="5"/>
    <s v="220/110/35/10кВ &quot;Каргалинская&quot; (МЭС)"/>
    <x v="1"/>
    <x v="2"/>
    <s v="ПС Донецко Сыртовская, Вахитовская, ГТЭС Загорская, Никольская, Родинская, Толкаевская, БКНС, Кодяковская, Ольховская, Боголюбовская."/>
    <s v="Кратковременное понижение U по ПС, остановка отдельных скважин при аварийном отключении ВЛ-110 &quot;Гелий-2&quot; на ТЭЦ &quot;Каргалинская&quot;."/>
    <n v="94"/>
    <m/>
    <n v="94"/>
    <m/>
    <m/>
    <m/>
    <m/>
    <m/>
    <m/>
    <m/>
    <m/>
    <m/>
    <s v="КП18"/>
    <m/>
    <m/>
    <m/>
    <e v="#VALUE!"/>
    <e v="#VALUE!"/>
    <n v="1"/>
  </r>
  <r>
    <x v="3"/>
    <x v="6"/>
    <s v="КбшЖД"/>
    <x v="95"/>
    <d v="1899-12-30T10:40:00"/>
    <d v="2014-04-10T00:00:00"/>
    <d v="1899-12-30T16:16:00"/>
    <d v="1899-12-30T05:36:00"/>
    <m/>
    <m/>
    <m/>
    <x v="5"/>
    <s v="35/6кВ &quot;Тарханы&quot;"/>
    <x v="0"/>
    <x v="0"/>
    <m/>
    <s v="Посадка напряжения при переводе нагрузки с ПС Асикеево тяга на ПС НПС по заявке КбЖД для доливки масла в С2Т на ПС Асикеево тяга"/>
    <n v="5"/>
    <m/>
    <n v="5"/>
    <m/>
    <m/>
    <m/>
    <m/>
    <m/>
    <m/>
    <m/>
    <m/>
    <m/>
    <s v="КП18"/>
    <m/>
    <m/>
    <m/>
    <e v="#VALUE!"/>
    <e v="#VALUE!"/>
    <n v="1"/>
  </r>
  <r>
    <x v="3"/>
    <x v="6"/>
    <s v="МРСК СЭС"/>
    <x v="95"/>
    <d v="1899-12-30T13:40:00"/>
    <d v="2014-04-10T00:00:00"/>
    <d v="1899-12-30T13:40:00"/>
    <d v="1899-12-30T00:00:00"/>
    <m/>
    <m/>
    <m/>
    <x v="5"/>
    <s v="35/10кВ &quot;Матвеевка&quot; (СЭС)"/>
    <x v="0"/>
    <x v="0"/>
    <m/>
    <s v="Посадка напряжения при опробовании АВР (персоналом СЭС &quot;Оренбургэнерго&quot;)"/>
    <n v="1"/>
    <m/>
    <n v="1"/>
    <m/>
    <m/>
    <m/>
    <m/>
    <m/>
    <m/>
    <m/>
    <m/>
    <m/>
    <s v="КП18"/>
    <m/>
    <m/>
    <m/>
    <e v="#VALUE!"/>
    <e v="#VALUE!"/>
    <n v="1"/>
  </r>
  <r>
    <x v="3"/>
    <x v="6"/>
    <s v="МРСК СЭС"/>
    <x v="95"/>
    <d v="1899-12-30T14:20:00"/>
    <d v="2014-04-10T00:00:00"/>
    <d v="1899-12-30T14:20:00"/>
    <d v="1899-12-30T00:00:00"/>
    <m/>
    <m/>
    <m/>
    <x v="5"/>
    <s v="110/35/10кВ &quot;НПС&quot; (СЭС)"/>
    <x v="0"/>
    <x v="0"/>
    <s v="ПС (6 шт) 35/6 кВ ЦДНГ-9"/>
    <s v="Посадка напряжения по сети 35 кВ, причина выясняется."/>
    <m/>
    <m/>
    <m/>
    <m/>
    <m/>
    <m/>
    <m/>
    <m/>
    <m/>
    <m/>
    <m/>
    <m/>
    <s v="КП18"/>
    <m/>
    <m/>
    <m/>
    <e v="#VALUE!"/>
    <e v="#VALUE!"/>
    <n v="1"/>
  </r>
  <r>
    <x v="3"/>
    <x v="6"/>
    <s v="МРСК ЗЭС"/>
    <x v="95"/>
    <d v="1899-12-30T20:05:00"/>
    <d v="2014-04-10T00:00:00"/>
    <d v="1899-12-30T20:05:00"/>
    <d v="1899-12-30T00:00:00"/>
    <m/>
    <m/>
    <s v="АПВУ"/>
    <x v="5"/>
    <s v="220/110/35/10/6кВ &quot;Бузулукская&quot; (МЭС)"/>
    <x v="1"/>
    <x v="2"/>
    <s v="фонд ЦДНГ-2,3"/>
    <s v="Посадка напряжения по сети 110 кВ из-за аварийного отключения с успешным АПВ ВЛ-110 кВ Безымянская ТЭЦ - Кинель-2 на ПС 220/110/35/10 кВ &quot;Кинельская&quot;."/>
    <n v="8"/>
    <m/>
    <n v="8"/>
    <m/>
    <m/>
    <m/>
    <m/>
    <m/>
    <m/>
    <m/>
    <m/>
    <m/>
    <s v="КП18"/>
    <m/>
    <m/>
    <m/>
    <e v="#VALUE!"/>
    <e v="#VALUE!"/>
    <n v="1"/>
  </r>
  <r>
    <x v="3"/>
    <x v="6"/>
    <s v="КбшЖД"/>
    <x v="95"/>
    <d v="1899-12-30T13:40:00"/>
    <d v="2014-04-10T00:00:00"/>
    <d v="1899-12-30T15:10:00"/>
    <d v="1899-12-30T01:30:00"/>
    <m/>
    <m/>
    <m/>
    <x v="5"/>
    <s v="110/10кВ &quot;Тирис-тяга&quot; (КбшЖД)"/>
    <x v="2"/>
    <x v="2"/>
    <s v="скв.729"/>
    <s v="Вывод в неотложный ремонт ВЛ-10 кВ для испытания КЛ."/>
    <m/>
    <m/>
    <m/>
    <m/>
    <m/>
    <m/>
    <m/>
    <m/>
    <m/>
    <m/>
    <m/>
    <m/>
    <s v="КП18"/>
    <m/>
    <m/>
    <m/>
    <e v="#VALUE!"/>
    <e v="#VALUE!"/>
    <n v="1"/>
  </r>
  <r>
    <x v="3"/>
    <x v="6"/>
    <s v="РН-ЭН"/>
    <x v="96"/>
    <d v="1899-12-30T12:39:00"/>
    <d v="2014-04-11T00:00:00"/>
    <d v="1899-12-30T12:42:00"/>
    <d v="1899-12-30T00:03:00"/>
    <m/>
    <m/>
    <m/>
    <x v="1"/>
    <s v="ПАЭС-6кВ &quot;Вахитовская&quot;"/>
    <x v="2"/>
    <x v="4"/>
    <s v="ВЛ-6 кВ ф-7"/>
    <s v="Аварийное отключение при переводе нагрузки с ПАЭС-3 на ПАЭС-1 для регламентных работ. На ПАЭС-1 вышел из строя кабель 6 кВ. В 12:42 ф-7 перевели назад на ПАЭС-3."/>
    <n v="21"/>
    <m/>
    <n v="21"/>
    <s v="ГТУ"/>
    <n v="2011"/>
    <s v="ПАЭС-3"/>
    <s v="-"/>
    <s v="ТО-декабрь 2013"/>
    <n v="100"/>
    <s v="ТО-февраль"/>
    <n v="0"/>
    <s v="осмотр-07.01.14г"/>
    <s v="КП3"/>
    <m/>
    <m/>
    <m/>
    <e v="#VALUE!"/>
    <e v="#VALUE!"/>
    <n v="1"/>
  </r>
  <r>
    <x v="3"/>
    <x v="6"/>
    <s v="РН-ЭН"/>
    <x v="12"/>
    <d v="1899-12-30T14:02:00"/>
    <d v="2014-04-14T00:00:00"/>
    <d v="1899-12-30T14:30:00"/>
    <d v="1899-12-30T00:28:00"/>
    <n v="10"/>
    <s v="МТЗ"/>
    <s v="АПВН, РПВУ"/>
    <x v="2"/>
    <s v="110/35/6кВ &quot;Росташинская&quot;"/>
    <x v="2"/>
    <x v="2"/>
    <s v="Ф-1"/>
    <s v="Аварийное отключение, МТЗ 3-й ст., РПВ не успешное. 14:30 Фидер включен. Осмотром установлено: на отпайке на скв.№ 869 в пролетах опор №14-16 провис провода, имеются поджоги; на КТП скв.№ 869 обнаружена птица; на отпайке на скв.№ 997 в пролете опор №27-28 провис провода. Устранение запланировано на 18.04.14 года."/>
    <n v="6"/>
    <m/>
    <n v="6"/>
    <s v="ТЧ"/>
    <n v="1994"/>
    <s v="АС-70"/>
    <s v="-"/>
    <d v="2010-08-01T00:00:00"/>
    <n v="100"/>
    <s v="-"/>
    <n v="0"/>
    <s v="-"/>
    <s v="КП12"/>
    <m/>
    <m/>
    <m/>
    <e v="#VALUE!"/>
    <e v="#VALUE!"/>
    <n v="1"/>
  </r>
  <r>
    <x v="3"/>
    <x v="6"/>
    <s v="МРСК СЭС"/>
    <x v="99"/>
    <d v="1899-12-30T11:04:00"/>
    <d v="2014-04-15T00:00:00"/>
    <d v="1899-12-30T11:08:00"/>
    <d v="1899-12-30T00:04:00"/>
    <n v="2"/>
    <m/>
    <m/>
    <x v="5"/>
    <s v="110/10кВ &quot;Полевая&quot; (СЭС)"/>
    <x v="2"/>
    <x v="2"/>
    <s v="ВЛ-10 кВ ф-Пл-10"/>
    <s v="Отключение для вывода в неотложный ремонт аварийного ЛР-10 кВ ТП Пл 10-10 персоналом СЭС."/>
    <n v="1"/>
    <m/>
    <n v="1"/>
    <m/>
    <m/>
    <m/>
    <m/>
    <m/>
    <m/>
    <m/>
    <m/>
    <m/>
    <s v="КП18"/>
    <m/>
    <m/>
    <m/>
    <e v="#VALUE!"/>
    <e v="#VALUE!"/>
    <n v="1"/>
  </r>
  <r>
    <x v="3"/>
    <x v="6"/>
    <s v="КбшЖД"/>
    <x v="99"/>
    <d v="1899-12-30T17:22:00"/>
    <d v="2014-04-15T00:00:00"/>
    <d v="1899-12-30T17:22:00"/>
    <d v="1899-12-30T00:00:00"/>
    <m/>
    <s v="З.З. 1-й ступени"/>
    <s v="АПВУ"/>
    <x v="5"/>
    <s v="110/10кВ &quot;Абдулино-тяговая&quot; (КбшЖД)"/>
    <x v="1"/>
    <x v="2"/>
    <s v="ПС &quot;Самодуровская&quot;; Самодуровская УПСВ&quot;; &quot;Родниковская&quot;; &quot;КНС&quot;; &quot;НПС&quot;; &quot;Врезовка&quot;"/>
    <s v="С успешным АПВ отключалась ВЛ-110 кВ &quot;Абдулино-Пономаревка&quot; на ПС &quot;Абдулино-тяговая&quot;. Работа З.З. 1-й ступени."/>
    <n v="47"/>
    <m/>
    <n v="47"/>
    <m/>
    <m/>
    <m/>
    <m/>
    <m/>
    <m/>
    <m/>
    <m/>
    <m/>
    <s v="КП18"/>
    <m/>
    <m/>
    <m/>
    <e v="#VALUE!"/>
    <e v="#VALUE!"/>
    <n v="1"/>
  </r>
  <r>
    <x v="3"/>
    <x v="6"/>
    <s v="РН-ЭН"/>
    <x v="99"/>
    <d v="1899-12-30T20:50:00"/>
    <d v="2014-04-15T00:00:00"/>
    <d v="1899-12-30T20:50:00"/>
    <d v="1899-12-30T00:00:00"/>
    <n v="8"/>
    <s v="МТЗ 1-й ступени"/>
    <s v="АПВУ"/>
    <x v="0"/>
    <s v="110/6кВ &quot;Донецко-Сыртовская&quot;"/>
    <x v="2"/>
    <x v="2"/>
    <m/>
    <s v="С успешным АПВ. Работа МТЗ 1-й ступени. Осмотр ВЛ-6 кВ и ВЛ-20 кВ в дневное время 16.04.14г. Произведен осмотр ВЛ, замечаний не выявлено."/>
    <n v="9"/>
    <m/>
    <n v="9"/>
    <s v="ТЧ"/>
    <n v="2012"/>
    <s v="СИП-120"/>
    <s v="-"/>
    <s v="Нет"/>
    <n v="100"/>
    <s v="-"/>
    <n v="0"/>
    <s v="нет"/>
    <s v="КП8"/>
    <m/>
    <m/>
    <m/>
    <e v="#VALUE!"/>
    <e v="#VALUE!"/>
    <n v="1"/>
  </r>
  <r>
    <x v="3"/>
    <x v="6"/>
    <s v="РН-ЭН"/>
    <x v="102"/>
    <d v="1899-12-30T10:20:00"/>
    <d v="2014-04-18T00:00:00"/>
    <d v="1899-12-30T10:20:00"/>
    <d v="1899-12-30T00:00:00"/>
    <n v="12"/>
    <m/>
    <m/>
    <x v="0"/>
    <s v="35/6кВ &quot;Курманаевская&quot;"/>
    <x v="2"/>
    <x v="2"/>
    <s v="ВЛ-6 кВ ф-718"/>
    <s v="Остановка отдельных скважин при повышении напряжения во время остановки БКНС."/>
    <n v="4"/>
    <m/>
    <n v="4"/>
    <s v="ТЧ"/>
    <n v="1982"/>
    <s v="АС-70"/>
    <s v="-"/>
    <d v="2011-08-01T00:00:00"/>
    <n v="100"/>
    <s v="-"/>
    <n v="0"/>
    <s v="-"/>
    <s v="КП24"/>
    <m/>
    <m/>
    <m/>
    <e v="#VALUE!"/>
    <e v="#VALUE!"/>
    <n v="1"/>
  </r>
  <r>
    <x v="3"/>
    <x v="6"/>
    <s v="МРСК ЦЭС"/>
    <x v="103"/>
    <d v="1899-12-30T08:30:00"/>
    <d v="2014-04-19T00:00:00"/>
    <d v="1899-12-30T08:30:00"/>
    <d v="1899-12-30T00:00:00"/>
    <n v="6"/>
    <m/>
    <m/>
    <x v="5"/>
    <s v="110/35/10кВ &quot;Переволоцкая&quot; (ЦЭС)"/>
    <x v="1"/>
    <x v="0"/>
    <s v="СВ-110 кВ"/>
    <s v="Посадка напряжения по ПС &quot;Платовка&quot; при аварийном отключении СВ-110 кВ на ПС &quot;Переволоцкая&quot;"/>
    <n v="4"/>
    <m/>
    <n v="4"/>
    <m/>
    <m/>
    <m/>
    <m/>
    <m/>
    <m/>
    <m/>
    <m/>
    <m/>
    <s v="КП18"/>
    <m/>
    <m/>
    <m/>
    <e v="#VALUE!"/>
    <e v="#VALUE!"/>
    <n v="1"/>
  </r>
  <r>
    <x v="3"/>
    <x v="6"/>
    <s v="МРСК ЗЭС"/>
    <x v="104"/>
    <d v="1899-12-30T02:01:00"/>
    <d v="2014-04-20T00:00:00"/>
    <d v="1899-12-30T02:01:00"/>
    <d v="1899-12-30T00:00:00"/>
    <n v="55"/>
    <s v=" "/>
    <s v="АПВН, РПВУ"/>
    <x v="5"/>
    <s v="110/35/6кВ &quot;Герасимовская&quot;"/>
    <x v="1"/>
    <x v="2"/>
    <s v="ПС 35/6 кВ &quot;Варшава-3&quot; и &quot;Проскуринская&quot;"/>
    <s v="Нестабильное напряжения по С2Т ПС &quot;Герасимовская&quot;&quot; при аварийном отключении ВЛ-35 кВ &quot;Ильичёвская&quot; на ПС &quot;Алексеевская&quot; с неуспешным АПВ при попытке РПВ этой ВЛ-35."/>
    <n v="9"/>
    <m/>
    <n v="9"/>
    <m/>
    <m/>
    <m/>
    <m/>
    <m/>
    <m/>
    <m/>
    <m/>
    <m/>
    <s v="КП18"/>
    <m/>
    <m/>
    <m/>
    <e v="#VALUE!"/>
    <e v="#VALUE!"/>
    <n v="1"/>
  </r>
  <r>
    <x v="3"/>
    <x v="6"/>
    <s v="МРСК ЗЭС"/>
    <x v="104"/>
    <d v="1899-12-30T02:40:00"/>
    <d v="2014-04-20T00:00:00"/>
    <d v="1899-12-30T02:40:00"/>
    <d v="1899-12-30T00:00:00"/>
    <n v="39"/>
    <m/>
    <s v="АПВН, РПВУ"/>
    <x v="5"/>
    <s v="110/35/6кВ &quot;Герасимовская&quot;"/>
    <x v="1"/>
    <x v="2"/>
    <s v="ПС 35/6 кВ &quot;Варшава-3&quot; и &quot;Проскуринская&quot;"/>
    <s v="Нестабильное напряжения по С2Т ПС &quot;Герасимовская&quot;&quot; при аварийном отключении ВЛ-35 кВ &quot;Ильичёвская&quot; на ПС &quot;Алексеевская&quot; с неуспешным АПВ при попытке РПВ этой ВЛ-35."/>
    <n v="4"/>
    <m/>
    <n v="4"/>
    <m/>
    <m/>
    <m/>
    <m/>
    <m/>
    <m/>
    <m/>
    <m/>
    <m/>
    <s v="КП18"/>
    <m/>
    <m/>
    <m/>
    <e v="#VALUE!"/>
    <e v="#VALUE!"/>
    <n v="1"/>
  </r>
  <r>
    <x v="3"/>
    <x v="6"/>
    <s v="МРСК ЗЭС"/>
    <x v="105"/>
    <d v="1899-12-30T17:05:00"/>
    <d v="2014-04-21T00:00:00"/>
    <d v="1899-12-30T17:17:00"/>
    <d v="1899-12-30T00:12:00"/>
    <n v="75"/>
    <s v="МТЗ"/>
    <s v="РПВУ (АПВ-нет)"/>
    <x v="5"/>
    <s v="110/35/10кВ &quot;Александровская&quot; (ЗЭС)"/>
    <x v="0"/>
    <x v="0"/>
    <s v="ПС 35/6 Графская, Ибряевка-1, Ибряевка-2"/>
    <s v="Аварийное отключение В-35 Т1 на ПС &quot;Александровская&quot;, отработала МТЗ. Осмотр ВЛ-35 &quot;Александровская-Графская&quot; произвести нет возможности из-за бездорожья."/>
    <n v="12"/>
    <m/>
    <n v="12"/>
    <m/>
    <m/>
    <m/>
    <m/>
    <m/>
    <m/>
    <m/>
    <m/>
    <m/>
    <s v="КП18"/>
    <m/>
    <m/>
    <m/>
    <e v="#VALUE!"/>
    <e v="#VALUE!"/>
    <n v="1"/>
  </r>
  <r>
    <x v="3"/>
    <x v="6"/>
    <s v="РН-ЭН"/>
    <x v="105"/>
    <d v="1899-12-30T23:12:00"/>
    <d v="2014-04-22T00:00:00"/>
    <d v="1899-12-30T01:05:00"/>
    <d v="1899-12-30T01:53:00"/>
    <n v="8"/>
    <m/>
    <m/>
    <x v="0"/>
    <s v="110/6кВ &quot;Донецко-Сыртовская&quot;"/>
    <x v="2"/>
    <x v="2"/>
    <s v="ВЛ-6 фидера № 1320."/>
    <s v="Отключен для замены разрушенного изолятора и устранения обрыва провода (СИП-120) на опоре № 60."/>
    <n v="31"/>
    <m/>
    <n v="31"/>
    <s v="ТЧ"/>
    <n v="2012"/>
    <s v="СИП-120"/>
    <s v="-"/>
    <s v="ТР-02.2014"/>
    <n v="100"/>
    <s v="ТО-ноябрь, ТР-декабрь"/>
    <n v="0"/>
    <s v="Осмотр-06.04.14"/>
    <s v="КП8"/>
    <m/>
    <m/>
    <m/>
    <e v="#VALUE!"/>
    <e v="#VALUE!"/>
    <n v="1"/>
  </r>
  <r>
    <x v="3"/>
    <x v="6"/>
    <s v="МРСК СЭС"/>
    <x v="13"/>
    <d v="1899-12-30T11:35:00"/>
    <d v="2014-04-22T00:00:00"/>
    <d v="1899-12-30T11:35:00"/>
    <d v="1899-12-30T00:00:00"/>
    <n v="8"/>
    <m/>
    <m/>
    <x v="5"/>
    <s v="35/6кВ &quot;Елатомка&quot; (СЭС)"/>
    <x v="0"/>
    <x v="0"/>
    <s v="Е-1, Е-2, Е-3, Е-4"/>
    <s v="Кратковременное погашение ПС &quot;Елатомка&quot; при производстве оперативных переключений персоналом СЭС по переводу питания от ПС &quot;Тюрино&quot;."/>
    <n v="3"/>
    <m/>
    <n v="3"/>
    <m/>
    <m/>
    <m/>
    <m/>
    <m/>
    <m/>
    <m/>
    <m/>
    <m/>
    <s v="КП18"/>
    <m/>
    <m/>
    <m/>
    <e v="#VALUE!"/>
    <e v="#VALUE!"/>
    <n v="1"/>
  </r>
  <r>
    <x v="3"/>
    <x v="6"/>
    <s v="МРСК ЗЭС"/>
    <x v="106"/>
    <d v="1899-12-30T09:15:00"/>
    <d v="2014-04-23T00:00:00"/>
    <d v="1899-12-30T09:15:00"/>
    <d v="1899-12-30T00:00:00"/>
    <n v="36"/>
    <m/>
    <m/>
    <x v="5"/>
    <s v="220/110/35/10/6кВ &quot;Бузулукская&quot; (МЭС)"/>
    <x v="1"/>
    <x v="2"/>
    <s v="ПС &quot;Савельевская&quot;; &quot;Герасимовская&quot;; &quot;Прскуринская&quot;; &quot;Варшава-3&quot;"/>
    <s v="Посадка напряжения в сети 110 кВ, по сообщению ДЭМ ПС &quot;Бузулукская&quot; отключений не было, посадка по системе."/>
    <n v="3"/>
    <m/>
    <n v="3"/>
    <m/>
    <m/>
    <m/>
    <m/>
    <m/>
    <m/>
    <m/>
    <m/>
    <m/>
    <s v="КП18"/>
    <m/>
    <m/>
    <m/>
    <e v="#VALUE!"/>
    <e v="#VALUE!"/>
    <n v="1"/>
  </r>
  <r>
    <x v="3"/>
    <x v="6"/>
    <s v="РН-ЭН"/>
    <x v="107"/>
    <d v="1899-12-30T07:45:00"/>
    <d v="2014-04-24T00:00:00"/>
    <d v="1899-12-30T09:52:00"/>
    <d v="1899-12-30T02:07:00"/>
    <n v="3"/>
    <s v="МТО"/>
    <s v="АПВН, РПВУ"/>
    <x v="2"/>
    <s v="35/6кВ &quot;Ленинградская&quot;"/>
    <x v="0"/>
    <x v="0"/>
    <s v="ПС &quot;Ленинградская&quot;"/>
    <s v="Аварийное отключение В-35/1, МТО. Осмотром установлено: на СШ-6 фаза &quot;А&quot; разрушен проходной изолятор. На опоре № 84 обрыв вязки фаза &quot;В&quot;. После включения на СШ-6 появилась &quot;земля&quot; в сети 6 кВ. Согласовано отключение для устранения дефектов."/>
    <n v="22"/>
    <m/>
    <n v="22"/>
    <s v="ТЧ"/>
    <n v="1992"/>
    <s v="АС-70"/>
    <s v="-"/>
    <d v="2013-07-01T00:00:00"/>
    <n v="100"/>
    <s v="-"/>
    <n v="0"/>
    <d v="2014-05-12T00:00:00"/>
    <s v="КП12"/>
    <m/>
    <m/>
    <m/>
    <e v="#VALUE!"/>
    <e v="#VALUE!"/>
    <n v="1"/>
  </r>
  <r>
    <x v="3"/>
    <x v="6"/>
    <s v="РН-ЭН"/>
    <x v="107"/>
    <d v="1899-12-30T11:58:00"/>
    <d v="2014-04-24T00:00:00"/>
    <d v="1899-12-30T12:00:00"/>
    <d v="1899-12-30T00:02:00"/>
    <n v="69"/>
    <s v="МТО, МТЗ 1 и 2 ст."/>
    <s v="АПВН, РПВУ"/>
    <x v="0"/>
    <s v="110/35/6кВ &quot;Ново-Медведкинская&quot;"/>
    <x v="0"/>
    <x v="2"/>
    <s v="ПС 35/6 Скворцовская, Шулаевская, Т1Т Курманаевская"/>
    <s v="Аварийное отключение ВЛ-35-10Л произошло из-за коротко-го межфазного замыкания на опоре №29 участка «Шулаев-ка-Курманаевка», в следствии разрушения гирлянды изоля-торов фазы «В». Аварийное отключение В-35 10 &quot;Л&quot;, МТО, МТЗ. Сброс нагрузки 9 МВт. Осмотром установлено: на ПС &quot;Скворцовская&quot; отключен В-35 &quot;Шулаевская&quot;. При попытке включения произошло аварийное отключение В-35 10 &quot;Л&quot;на ПС &quot;Ново Медведкинская&quot;, МТО, МТЗ. Осмотром установлено: ВЛ-35 &quot;Курманаевская - Шулаевская&quot; опора № 29 разрушена гирлянда, верхний провод провис и касается нижнего (ВЛ выведена в ремонт). 12:55 эл.снабжение Т1Т ПС &quot;Курманаевская&quot; с ПС &quot;Савельевская&quot;. 13:27 эл.снабжение ПС &quot;Шулаевская&quot; с ПС &quot;Ново Медведкинская&quot;. Гирлянда растрелена из охотничьего оружия, Устранено."/>
    <n v="150"/>
    <m/>
    <n v="150"/>
    <s v="И"/>
    <n v="1977"/>
    <s v="ПС-70Е"/>
    <s v="-"/>
    <d v="2013-08-01T00:00:00"/>
    <n v="100"/>
    <s v="-"/>
    <n v="0"/>
    <d v="2014-06-27T00:00:00"/>
    <s v="КП22"/>
    <m/>
    <m/>
    <m/>
    <e v="#VALUE!"/>
    <e v="#VALUE!"/>
    <n v="1"/>
  </r>
  <r>
    <x v="3"/>
    <x v="6"/>
    <s v="РН-ЭН"/>
    <x v="107"/>
    <d v="1899-12-30T13:53:00"/>
    <d v="2014-04-24T00:00:00"/>
    <d v="1899-12-30T14:55:00"/>
    <d v="1899-12-30T01:02:00"/>
    <n v="3"/>
    <m/>
    <m/>
    <x v="2"/>
    <s v="35/6кВ &quot;Ленинградская&quot;"/>
    <x v="0"/>
    <x v="0"/>
    <s v="ПС &quot;Ленинградская&quot;"/>
    <s v="Отключение В-35/1, устранение дефектов: на СШ-6 фаза &quot;А&quot; разрушен проходной изолятор, на опоре № 84 обрыв вязки фаза &quot;В&quot;. Устранено."/>
    <n v="11"/>
    <m/>
    <n v="11"/>
    <s v="ТЧ"/>
    <n v="1992"/>
    <s v="АС-70"/>
    <s v="-"/>
    <d v="2013-07-01T00:00:00"/>
    <n v="100"/>
    <s v="-"/>
    <n v="0"/>
    <d v="2014-05-12T00:00:00"/>
    <s v="КП12"/>
    <m/>
    <m/>
    <m/>
    <e v="#VALUE!"/>
    <e v="#VALUE!"/>
    <n v="1"/>
  </r>
  <r>
    <x v="3"/>
    <x v="6"/>
    <s v="РН-ЭН"/>
    <x v="108"/>
    <d v="1899-12-30T07:24:00"/>
    <d v="2014-04-25T00:00:00"/>
    <d v="1899-12-30T07:30:00"/>
    <d v="1899-12-30T00:06:00"/>
    <n v="35"/>
    <s v="МТЗ"/>
    <s v="РПВУ (АПВ-нет)"/>
    <x v="2"/>
    <s v="35/6кВ &quot;Ибряевка-2&quot;"/>
    <x v="0"/>
    <x v="0"/>
    <s v="ПС 35/6кВ &quot;Ибряевка-2&quot;"/>
    <s v="Работа МТЗ. Оборудование ПС осмотрено, замечаний нет. Осмотр ВЛ-35кВ &quot;Графская-Ибряевка-2&quot; произведен, неисправность не обнаружена.."/>
    <n v="6"/>
    <m/>
    <n v="6"/>
    <m/>
    <m/>
    <m/>
    <m/>
    <s v="ТР-08.2013"/>
    <n v="100"/>
    <m/>
    <m/>
    <m/>
    <s v="КП19"/>
    <m/>
    <m/>
    <m/>
    <e v="#VALUE!"/>
    <e v="#VALUE!"/>
    <n v="1"/>
  </r>
  <r>
    <x v="3"/>
    <x v="6"/>
    <s v="РН-ЭН"/>
    <x v="108"/>
    <d v="1899-12-30T12:40:00"/>
    <d v="2014-04-25T00:00:00"/>
    <d v="1899-12-30T12:55:00"/>
    <d v="1899-12-30T00:15:00"/>
    <n v="19"/>
    <s v="МТО"/>
    <s v="АПВН, РПВУ"/>
    <x v="2"/>
    <s v="35/6кВ &quot;Пронькинская&quot;"/>
    <x v="2"/>
    <x v="2"/>
    <s v="ВЛ-6 фидера № 14."/>
    <s v="Аварийное отключение с неуспешным АПВ, отработала МТО, ручное включение успешно, появилась &quot;земля&quot; на СШ-6-1. При осмотре обнаружен срыв верхнего провода с изолятором на опоре №38,40. Дефекты устранены. "/>
    <n v="11"/>
    <m/>
    <n v="11"/>
    <s v="ТЧ"/>
    <n v="1978"/>
    <s v="АС-70"/>
    <s v="-"/>
    <s v="ТР-12.2007"/>
    <n v="100"/>
    <s v="-"/>
    <s v="-"/>
    <s v="Осмотр -08.04.2014"/>
    <s v="КП19"/>
    <m/>
    <m/>
    <m/>
    <e v="#VALUE!"/>
    <e v="#VALUE!"/>
    <n v="1"/>
  </r>
  <r>
    <x v="3"/>
    <x v="6"/>
    <s v="РН-ЭН"/>
    <x v="108"/>
    <d v="1899-12-30T16:25:00"/>
    <d v="2014-04-25T00:00:00"/>
    <d v="1899-12-30T17:15:00"/>
    <d v="1899-12-30T00:50:00"/>
    <n v="19"/>
    <m/>
    <m/>
    <x v="2"/>
    <s v="35/6кВ &quot;Пронькинская&quot;"/>
    <x v="2"/>
    <x v="2"/>
    <s v="ВЛ-6 фидера № 14."/>
    <s v="Устранение срыва провода с изолятором на опоре № 38,40"/>
    <n v="19"/>
    <m/>
    <n v="19"/>
    <s v="ТЧ"/>
    <n v="1978"/>
    <s v="АС-70"/>
    <s v="-"/>
    <s v="ТР-12.2007"/>
    <n v="100"/>
    <s v="-"/>
    <s v="-"/>
    <s v="Осмотр -08.04.2014"/>
    <s v="КП19"/>
    <m/>
    <m/>
    <m/>
    <e v="#VALUE!"/>
    <e v="#VALUE!"/>
    <n v="1"/>
  </r>
  <r>
    <x v="3"/>
    <x v="6"/>
    <s v="РН-ЭН"/>
    <x v="108"/>
    <d v="1899-12-30T15:57:00"/>
    <d v="2014-04-25T00:00:00"/>
    <d v="1899-12-30T15:57:00"/>
    <d v="1899-12-30T00:00:00"/>
    <n v="6"/>
    <s v="МТЗ-1ст"/>
    <s v="АПВУ"/>
    <x v="2"/>
    <s v="35/6кВ &quot;Кодяковская&quot;"/>
    <x v="2"/>
    <x v="2"/>
    <s v="ВЛ-6 фидера № 907."/>
    <s v="С успешным АПВ. Отработала МТЗ-1ст."/>
    <n v="4"/>
    <m/>
    <n v="4"/>
    <s v="ТЧ"/>
    <n v="1994"/>
    <s v="АС-70"/>
    <s v="-"/>
    <s v="ТР-03.2011"/>
    <n v="100"/>
    <m/>
    <m/>
    <m/>
    <s v="КП19"/>
    <m/>
    <m/>
    <m/>
    <e v="#VALUE!"/>
    <e v="#VALUE!"/>
    <n v="1"/>
  </r>
  <r>
    <x v="3"/>
    <x v="6"/>
    <s v="МРСК ЗЭС"/>
    <x v="108"/>
    <d v="1899-12-30T17:02:00"/>
    <d v="2014-04-25T00:00:00"/>
    <d v="1899-12-30T17:02:00"/>
    <d v="1899-12-30T00:00:00"/>
    <n v="199"/>
    <m/>
    <m/>
    <x v="5"/>
    <s v="220/110/35/10/6кВ &quot;Бузулукская&quot; (МЭС)"/>
    <x v="1"/>
    <x v="2"/>
    <s v="ПС 110/35/6 Савельевская, Герасимовская. ПС 35/6 Тананыкская, Варшава-3, Проскуринская, Курманаевская, Шулаевская, Скворцовская, Долговская, Сав.Купол."/>
    <s v="Системная &quot;посадка&quot; напряжения по сети 110 кВ. Причина выясняется. ЗЭС, ВЭС отключений не подтверждают."/>
    <n v="71"/>
    <m/>
    <n v="71"/>
    <m/>
    <m/>
    <m/>
    <m/>
    <m/>
    <m/>
    <m/>
    <m/>
    <m/>
    <s v="КП18"/>
    <m/>
    <m/>
    <m/>
    <e v="#VALUE!"/>
    <e v="#VALUE!"/>
    <n v="1"/>
  </r>
  <r>
    <x v="3"/>
    <x v="6"/>
    <s v="РН-ЭН"/>
    <x v="108"/>
    <d v="1899-12-30T19:20:00"/>
    <d v="2014-04-25T00:00:00"/>
    <d v="1899-12-30T20:19:00"/>
    <d v="1899-12-30T00:59:00"/>
    <n v="9"/>
    <m/>
    <m/>
    <x v="0"/>
    <s v="35/6кВ &quot;Боголюбовская&quot;"/>
    <x v="2"/>
    <x v="2"/>
    <s v="ВЛ-6 фидера № 1207."/>
    <s v="Ремонт ЛР-6кВ перед  КТП скв.680"/>
    <n v="14"/>
    <m/>
    <n v="14"/>
    <s v="ТЧ"/>
    <n v="1994"/>
    <s v="АС-70"/>
    <s v="-"/>
    <s v="ТР-12.2008"/>
    <n v="100"/>
    <m/>
    <m/>
    <m/>
    <s v="КП23"/>
    <m/>
    <m/>
    <m/>
    <e v="#VALUE!"/>
    <e v="#VALUE!"/>
    <n v="1"/>
  </r>
  <r>
    <x v="3"/>
    <x v="6"/>
    <s v="РН-ЭН"/>
    <x v="108"/>
    <d v="1899-12-30T18:30:00"/>
    <d v="2014-04-25T00:00:00"/>
    <d v="1899-12-30T18:48:00"/>
    <d v="1899-12-30T00:18:00"/>
    <n v="6"/>
    <m/>
    <m/>
    <x v="2"/>
    <s v="35/6кВ &quot;Пронькинская&quot;"/>
    <x v="2"/>
    <x v="2"/>
    <s v="ВЛ-6 фидера № 4."/>
    <s v="Замена разрушенного изолятора на опоре №16"/>
    <n v="1"/>
    <m/>
    <n v="1"/>
    <s v="ТЧ"/>
    <n v="1994"/>
    <s v="АС-70"/>
    <s v="-"/>
    <s v="ТР-06.2006"/>
    <n v="100"/>
    <s v="-"/>
    <n v="0"/>
    <s v="-"/>
    <s v="КП19"/>
    <m/>
    <m/>
    <m/>
    <e v="#VALUE!"/>
    <e v="#VALUE!"/>
    <n v="1"/>
  </r>
  <r>
    <x v="3"/>
    <x v="6"/>
    <s v="РН-ЭН"/>
    <x v="108"/>
    <d v="1899-12-30T19:30:00"/>
    <d v="2014-04-25T00:00:00"/>
    <d v="1899-12-30T19:30:00"/>
    <d v="1899-12-30T00:00:00"/>
    <n v="41"/>
    <s v="МТЗ"/>
    <s v="АПВУ"/>
    <x v="0"/>
    <s v="35/6кВ &quot;Боголюбовская&quot;"/>
    <x v="2"/>
    <x v="2"/>
    <s v="Остановка отдельных скважин по ПС 35/6 Кодяковская, Боголюбовская."/>
    <s v="Аварийное отключение с успешным АПВ В-6 фидера № 1212, кратковременное понижение U по ПС 35/6 &quot;Кодяковская&quot;, &quot;Боголюбовская&quot;, остановка отдельных скважин."/>
    <n v="47"/>
    <m/>
    <n v="47"/>
    <s v="ТЧ"/>
    <n v="1994"/>
    <s v="АС-70"/>
    <s v="-"/>
    <s v="ТР-06.2006"/>
    <n v="100"/>
    <m/>
    <m/>
    <m/>
    <s v="КП23"/>
    <m/>
    <m/>
    <m/>
    <e v="#VALUE!"/>
    <e v="#VALUE!"/>
    <n v="1"/>
  </r>
  <r>
    <x v="3"/>
    <x v="6"/>
    <s v="МРСК СЭС"/>
    <x v="108"/>
    <d v="1899-12-30T20:27:00"/>
    <d v="2014-04-25T00:00:00"/>
    <d v="1899-12-30T20:27:00"/>
    <d v="1899-12-30T00:00:00"/>
    <n v="6"/>
    <m/>
    <m/>
    <x v="5"/>
    <s v="110/35/10кВ &quot;НПС&quot; (СЭС)"/>
    <x v="0"/>
    <x v="2"/>
    <s v="Остановка отдельных скважин."/>
    <s v="Нестабильное U по ВЛ-35 с ПС &quot;НПС&quot; (СЭС)."/>
    <n v="3"/>
    <m/>
    <n v="3"/>
    <m/>
    <m/>
    <m/>
    <m/>
    <m/>
    <m/>
    <m/>
    <m/>
    <m/>
    <s v="КП18"/>
    <m/>
    <m/>
    <m/>
    <e v="#VALUE!"/>
    <e v="#VALUE!"/>
    <n v="1"/>
  </r>
  <r>
    <x v="3"/>
    <x v="6"/>
    <s v="РН-ЭН"/>
    <x v="109"/>
    <d v="1899-12-30T11:40:00"/>
    <d v="2014-04-26T00:00:00"/>
    <d v="1899-12-30T11:45:00"/>
    <d v="1899-12-30T00:05:00"/>
    <n v="4"/>
    <s v="МТЗ"/>
    <s v="РПВН (АПВ-нет)"/>
    <x v="1"/>
    <s v="РУ-6кВ &quot;РП-1&quot; (ЗАО НПП Энергоаудит)"/>
    <x v="2"/>
    <x v="2"/>
    <s v="Ф-1"/>
    <s v="Аварийное отключение фидера при производстве оперативных преключений персоналом ЗАО &quot;Квантор&quot; по вводу в работу ГТЭС GТ-60/20 после ТО."/>
    <n v="2"/>
    <m/>
    <n v="2"/>
    <s v="ТЧ"/>
    <n v="1994"/>
    <s v="АС-70"/>
    <s v="-"/>
    <s v="ТР-15.12.12г"/>
    <n v="100"/>
    <m/>
    <m/>
    <m/>
    <s v="КП3"/>
    <m/>
    <m/>
    <m/>
    <e v="#VALUE!"/>
    <e v="#VALUE!"/>
    <n v="1"/>
  </r>
  <r>
    <x v="3"/>
    <x v="6"/>
    <s v="РН-ЭН"/>
    <x v="110"/>
    <d v="1899-12-30T18:36:00"/>
    <d v="2014-04-27T00:00:00"/>
    <d v="1899-12-30T19:00:00"/>
    <d v="1899-12-30T00:24:00"/>
    <n v="12"/>
    <m/>
    <m/>
    <x v="0"/>
    <s v="110/35/6кВ &quot;Родинская&quot;"/>
    <x v="2"/>
    <x v="2"/>
    <s v="ВЛ-6 кВ ф-317"/>
    <s v="В 13:30 26.04.14 осмотром ПС &quot;Родинская&quot; обнаружена глухая &quot;земля&quot; на 1СШ-6 кВ. Осмотром выявлен вышедший из строя натяжной изолятор на анкерной опоре №28. Устранено."/>
    <n v="2"/>
    <m/>
    <n v="2"/>
    <s v="ТЧ"/>
    <n v="1994"/>
    <s v="АС-70"/>
    <s v="-"/>
    <s v="ТР-09.2006"/>
    <n v="100"/>
    <m/>
    <m/>
    <m/>
    <s v="КП23"/>
    <m/>
    <m/>
    <m/>
    <e v="#VALUE!"/>
    <e v="#VALUE!"/>
    <n v="1"/>
  </r>
  <r>
    <x v="3"/>
    <x v="6"/>
    <s v="РН-ЭН"/>
    <x v="322"/>
    <d v="1899-12-30T11:30:00"/>
    <d v="2014-04-28T00:00:00"/>
    <d v="1899-12-30T12:10:00"/>
    <d v="1899-12-30T00:40:00"/>
    <n v="5"/>
    <s v="Диф.защита"/>
    <s v="АПВН, РПВУ"/>
    <x v="0"/>
    <s v="35/6кВ &quot;КНС&quot;"/>
    <x v="0"/>
    <x v="0"/>
    <s v="ВЛ-6 кВ ф-Пром-1, 2 , 3"/>
    <s v="Аварийное отключение В-35/1, В-6/1, В-6 фидера &quot;Пром-2&quot;. Работа Диф.защиты. Произведен осмотр ПС, замечаний нет, 12:05 вкл.В-35/1, 12:08 вкл.В-6/1, 12:10 вкл.отходящие фидера кроме &quot;Пром-2&quot;. Произведен осмотр ф-Пром-2, на центрофугированной опоре № 10 обрыв вязки на фазе &quot;С&quot;, ожидание АГП. На КТП-6/0,4 скв.№ 241 разрушение ОПН-6, обрыв шлейфа фаза &quot;В&quot;. 15:45 дефекты устранены. 15:53 фидер вкл."/>
    <n v="4"/>
    <m/>
    <n v="4"/>
    <s v="ТЧ"/>
    <n v="1994"/>
    <s v="АС-70"/>
    <s v="-"/>
    <s v="ТР-05.2013"/>
    <n v="100"/>
    <m/>
    <m/>
    <m/>
    <s v="КП23"/>
    <m/>
    <m/>
    <m/>
    <e v="#VALUE!"/>
    <e v="#VALUE!"/>
    <n v="1"/>
  </r>
  <r>
    <x v="3"/>
    <x v="6"/>
    <s v="МРСК СЭС"/>
    <x v="322"/>
    <d v="1899-12-30T16:54:00"/>
    <d v="2014-04-28T00:00:00"/>
    <d v="1899-12-30T17:05:00"/>
    <d v="1899-12-30T00:11:00"/>
    <n v="2"/>
    <s v="ЗЗ"/>
    <s v="АПВН, РПВН"/>
    <x v="5"/>
    <s v="35/10кВ &quot;Воздвиженская&quot; (СЭС)"/>
    <x v="2"/>
    <x v="2"/>
    <s v="ВЛ-10 фидера &quot;Вз-7&quot;"/>
    <s v="Отключение В-35 &quot;Софиевка&quot; на ПС &quot;Ратчино&quot;, &quot;земля&quot; в сети 35 кВ. Эл.снабжение ПС &quot;Воздвиженская&quot; переведено от ПС &quot;Пономаревская&quot;."/>
    <n v="1"/>
    <m/>
    <n v="1"/>
    <m/>
    <m/>
    <m/>
    <m/>
    <m/>
    <m/>
    <m/>
    <m/>
    <m/>
    <s v="КП18"/>
    <m/>
    <m/>
    <m/>
    <e v="#VALUE!"/>
    <e v="#VALUE!"/>
    <n v="1"/>
  </r>
  <r>
    <x v="3"/>
    <x v="6"/>
    <s v="РН-ЭН"/>
    <x v="323"/>
    <d v="1899-12-30T10:05:00"/>
    <d v="2014-04-29T00:00:00"/>
    <d v="1899-12-30T10:42:00"/>
    <d v="1899-12-30T00:37:00"/>
    <n v="5"/>
    <m/>
    <m/>
    <x v="1"/>
    <s v="ПАЭС-6кВ &quot;Вахитовская&quot;"/>
    <x v="2"/>
    <x v="4"/>
    <s v="ВЛ-6 фидера № 3"/>
    <s v="Сброс нагрузки при переводе с ПАЭС-2 на ПАЭС-1. Перевод эл.снабжения ВЛ-6 фидера № 3 с ПАЭС-1 на ПС &quot;Вахитовская&quot;."/>
    <n v="23"/>
    <m/>
    <n v="23"/>
    <s v="ГТУ"/>
    <n v="2011"/>
    <s v="ПАЭС-2"/>
    <s v="-"/>
    <s v="ТО-декабрь 2013"/>
    <n v="100"/>
    <s v="ТО-февраль"/>
    <n v="0"/>
    <s v="осмотр-09.01.14г"/>
    <s v="КП3"/>
    <m/>
    <m/>
    <m/>
    <e v="#VALUE!"/>
    <e v="#VALUE!"/>
    <n v="1"/>
  </r>
  <r>
    <x v="3"/>
    <x v="6"/>
    <s v="МРСК ВЭС"/>
    <x v="323"/>
    <d v="1899-12-30T17:22:00"/>
    <d v="2014-04-29T00:00:00"/>
    <d v="1899-12-30T17:22:00"/>
    <d v="1899-12-30T00:00:00"/>
    <n v="29"/>
    <m/>
    <m/>
    <x v="5"/>
    <s v="110/35/6кВ &quot;Нефтегорская-2&quot; (ВЭС)"/>
    <x v="1"/>
    <x v="2"/>
    <s v="ПС 35/6  Варшава-3, Проскуринская."/>
    <s v="Нестабильное U, остановка отдельных скважин при производстве переключений по вводу в работу В-110кВ на ПС &quot;Нефтегорская-2&quot; персоналом Волжских ЭС."/>
    <n v="3"/>
    <m/>
    <n v="3"/>
    <m/>
    <m/>
    <m/>
    <m/>
    <m/>
    <m/>
    <m/>
    <m/>
    <m/>
    <s v="КП18"/>
    <m/>
    <m/>
    <m/>
    <e v="#VALUE!"/>
    <e v="#VALUE!"/>
    <n v="1"/>
  </r>
  <r>
    <x v="3"/>
    <x v="6"/>
    <s v="МРСК ЗЭС"/>
    <x v="324"/>
    <d v="1899-12-30T02:08:00"/>
    <d v="2014-04-30T00:00:00"/>
    <d v="1899-12-30T02:29:00"/>
    <d v="1899-12-30T00:21:00"/>
    <n v="3"/>
    <m/>
    <m/>
    <x v="5"/>
    <s v="110/35/10кВ &quot;Ново-Сергиевская&quot; (ЗЭС)"/>
    <x v="2"/>
    <x v="2"/>
    <s v="ВЛ-10 фидера № 4"/>
    <s v="Ремонт ЛР-10 персоналом Западных ЭС."/>
    <n v="4"/>
    <m/>
    <n v="4"/>
    <m/>
    <m/>
    <m/>
    <m/>
    <m/>
    <m/>
    <m/>
    <m/>
    <m/>
    <s v="КП18"/>
    <m/>
    <m/>
    <m/>
    <e v="#VALUE!"/>
    <e v="#VALUE!"/>
    <n v="1"/>
  </r>
  <r>
    <x v="3"/>
    <x v="6"/>
    <s v="МРСК СЭС"/>
    <x v="324"/>
    <d v="1899-12-30T10:37:00"/>
    <d v="2014-04-30T00:00:00"/>
    <d v="1899-12-30T10:47:00"/>
    <d v="1899-12-30T00:10:00"/>
    <n v="2"/>
    <m/>
    <m/>
    <x v="5"/>
    <s v="35/10кВ &quot;Воздвиженская&quot; (СЭС)"/>
    <x v="2"/>
    <x v="2"/>
    <s v="ВЛ-10 фидера № Вз-7"/>
    <s v="Отключение ПС &quot;Воздвиженка&quot; при производстве оперативных преключений персоналом ЦЭС по сборке нормальной схемы эл.снабжения"/>
    <n v="1"/>
    <m/>
    <n v="1"/>
    <m/>
    <m/>
    <m/>
    <m/>
    <m/>
    <m/>
    <m/>
    <m/>
    <m/>
    <s v="КП18"/>
    <m/>
    <m/>
    <m/>
    <e v="#VALUE!"/>
    <e v="#VALUE!"/>
    <n v="1"/>
  </r>
  <r>
    <x v="3"/>
    <x v="6"/>
    <s v="РН-ЭН"/>
    <x v="324"/>
    <d v="1899-12-30T10:35:00"/>
    <d v="2014-04-30T00:00:00"/>
    <d v="1899-12-30T10:35:00"/>
    <d v="1899-12-30T00:00:00"/>
    <n v="6"/>
    <s v="&quot;Ав.откл&quot;, &quot;МТЗ&quot;"/>
    <s v="АПВУ"/>
    <x v="2"/>
    <s v="35/6кВ &quot;Графская&quot;"/>
    <x v="5"/>
    <x v="6"/>
    <s v="Ф-Графский"/>
    <s v="Аварийное отключение с успешным АПВ Ф-Графский, работала &quot;МТЗ&quot;. Осмотром установлено: в результате проникновения птицы в ЩР-0,4кВ произошло &quot;КЗ&quot; с повреждением монтажа ЩР на скв.1206.Устранено. Скважина запущена в 18:18."/>
    <n v="9"/>
    <m/>
    <n v="9"/>
    <s v="ТЧ"/>
    <n v="1994"/>
    <s v="АС-70"/>
    <s v="-"/>
    <s v="ТР-08.2005"/>
    <n v="100"/>
    <m/>
    <m/>
    <m/>
    <s v="КП19"/>
    <m/>
    <m/>
    <m/>
    <e v="#VALUE!"/>
    <e v="#VALUE!"/>
    <n v="1"/>
  </r>
  <r>
    <x v="3"/>
    <x v="6"/>
    <s v="РН-ЭН"/>
    <x v="324"/>
    <d v="1899-12-30T10:37:00"/>
    <d v="2014-04-30T00:00:00"/>
    <d v="1899-12-30T10:47:00"/>
    <d v="1899-12-30T00:10:00"/>
    <n v="4"/>
    <m/>
    <m/>
    <x v="3"/>
    <s v="35/6кВ &quot;Боголюбовская&quot;"/>
    <x v="5"/>
    <x v="6"/>
    <s v="скв.5719, 511, 3951, 3953"/>
    <s v="Повышение напряжения и остановка 3-х скважин при выходе из строя СУ ЭЦН на скв.5719 (ПЭД-250 кВт)"/>
    <n v="13"/>
    <m/>
    <n v="13"/>
    <s v="ТЧ"/>
    <n v="1994"/>
    <s v="АС-70"/>
    <s v="-"/>
    <s v="ТР-10.2012"/>
    <n v="100"/>
    <m/>
    <m/>
    <m/>
    <s v="КП3"/>
    <m/>
    <m/>
    <m/>
    <e v="#VALUE!"/>
    <e v="#VALUE!"/>
    <n v="1"/>
  </r>
  <r>
    <x v="4"/>
    <x v="6"/>
    <s v="РН-ЭН"/>
    <x v="14"/>
    <d v="1899-12-30T19:50:00"/>
    <d v="2014-05-01T00:00:00"/>
    <d v="1899-12-30T19:53:00"/>
    <d v="1899-12-30T00:03:00"/>
    <n v="4"/>
    <s v="МТО"/>
    <s v="АПВН, РПВУ"/>
    <x v="2"/>
    <s v="35/6кВ &quot;Родниковская&quot;"/>
    <x v="2"/>
    <x v="2"/>
    <s v="КНС-2"/>
    <s v="Аварийное отключение при горзе. Произведен осмотр до ВЛБ-66. Неисправность не обнаружена."/>
    <n v="1"/>
    <m/>
    <n v="1"/>
    <s v="ТЧ"/>
    <n v="1999"/>
    <s v="АС-70"/>
    <s v="-"/>
    <s v="нет"/>
    <n v="100"/>
    <m/>
    <n v="0"/>
    <m/>
    <s v="КП11"/>
    <m/>
    <m/>
    <m/>
    <e v="#VALUE!"/>
    <e v="#VALUE!"/>
    <n v="1"/>
  </r>
  <r>
    <x v="4"/>
    <x v="6"/>
    <s v="ОПМЭС Урала "/>
    <x v="15"/>
    <d v="1899-12-30T06:19:00"/>
    <d v="2014-05-02T00:00:00"/>
    <d v="1899-12-30T06:19:00"/>
    <d v="1899-12-30T00:00:00"/>
    <n v="104"/>
    <s v="ЗЗ-1ст"/>
    <s v="АПВУ"/>
    <x v="5"/>
    <s v="220/110/35/10кВ &quot;Сорочинская&quot; (МЭС)"/>
    <x v="4"/>
    <x v="2"/>
    <s v="ПС Родинская, Подгорная, Никольская, Толкаевская, (посадка Загорская, Вахитовская, 2СШ-6 кВ ПС Родниковская)"/>
    <s v="Аварийное отключение с успешным АПВ ВЛ-220 &quot;Газовая - Сорочинская&quot;. Отработала ЗЗ-1 ст.160 км от ПС &quot;Газовая&quot;. Сброс нагрузки - 38 МВт. 16:50 Произведен осмотр ВЛ-220, на опоре № 143 следы перекрытия, ремонт не требуется, изоляторы целые."/>
    <n v="389"/>
    <m/>
    <n v="389"/>
    <m/>
    <m/>
    <m/>
    <m/>
    <m/>
    <m/>
    <m/>
    <m/>
    <m/>
    <s v="КП18"/>
    <m/>
    <m/>
    <m/>
    <e v="#VALUE!"/>
    <e v="#VALUE!"/>
    <n v="1"/>
  </r>
  <r>
    <x v="4"/>
    <x v="6"/>
    <s v="РН-ЭН"/>
    <x v="325"/>
    <d v="1899-12-30T16:08:00"/>
    <d v="2014-05-03T00:00:00"/>
    <d v="1899-12-30T21:25:00"/>
    <d v="1899-12-30T05:17:00"/>
    <n v="12"/>
    <s v="ТО"/>
    <s v="АПВН, РПВН"/>
    <x v="1"/>
    <s v="35/10кВ &quot;Яшкинская&quot; (ЗЭС)"/>
    <x v="2"/>
    <x v="2"/>
    <s v="Участок ВЛ-6 после ЛР-6/2. Скв.№№ 957, 956, 958, 959, 961, 962"/>
    <s v="В 16:08 аварийное отключение фидера, работа ТО. Бригада выехала в 16:18, РПВ неуспешно. В 16:30 выехали с осмотром. Осмотром установлен обрыв проводов фаза &quot;А&quot; и &quot;В&quot;  между анкерными опорами № 4-5 автомобилем  Камаз самосвал (ООО &quot;УТТ&quot;) при движении с поднятым кузовом после выгрузке грунта при поизводстве работ по наведению порядка на территории установки мультифазных движков по заявке промысла. АГП с персоналом службы линий выехала в 17:58. В 17:57 включена часть фидера до ЛР-6/2. 19:50 Приступили к устранению аварии. 21:25 работы закончены, включили ЛР-6/2. 22:00 все скважины и насосы включены."/>
    <n v="78"/>
    <m/>
    <n v="78"/>
    <s v="ТЧ"/>
    <n v="2008"/>
    <s v="АС-70"/>
    <s v="-"/>
    <s v="нет"/>
    <n v="100"/>
    <m/>
    <n v="0"/>
    <m/>
    <s v="КП22"/>
    <m/>
    <m/>
    <m/>
    <e v="#VALUE!"/>
    <e v="#VALUE!"/>
    <n v="1"/>
  </r>
  <r>
    <x v="4"/>
    <x v="6"/>
    <s v="МРСК СЭС"/>
    <x v="112"/>
    <d v="1899-12-30T08:50:00"/>
    <d v="2014-05-05T00:00:00"/>
    <d v="1899-12-30T10:17:00"/>
    <d v="1899-12-30T01:27:00"/>
    <n v="2"/>
    <m/>
    <m/>
    <x v="5"/>
    <s v="35/10кВ &quot;Матвеевка&quot; (СЭС)"/>
    <x v="2"/>
    <x v="2"/>
    <s v="ВЛ-10 кВ ф-МТ-3 КТП скв-660, 655"/>
    <s v="Остановка скважин по высокому напряжению. По сообщению ДЭМ ПС &quot;Матвеевка&quot;, кратковременное повышение напряжения в сети 35 кВ с ПС &quot;Сарай Гир&quot;."/>
    <n v="1"/>
    <m/>
    <n v="1"/>
    <m/>
    <m/>
    <m/>
    <m/>
    <m/>
    <m/>
    <m/>
    <m/>
    <m/>
    <s v="КП18"/>
    <m/>
    <m/>
    <m/>
    <e v="#VALUE!"/>
    <e v="#VALUE!"/>
    <n v="1"/>
  </r>
  <r>
    <x v="4"/>
    <x v="6"/>
    <s v="РН-ЭН"/>
    <x v="113"/>
    <d v="1899-12-30T17:55:00"/>
    <d v="2014-05-06T00:00:00"/>
    <d v="1899-12-30T18:07:00"/>
    <d v="1899-12-30T00:12:00"/>
    <n v="23"/>
    <s v="ЗЗ"/>
    <m/>
    <x v="2"/>
    <s v="35/6кВ &quot;Ново-Кудринская&quot;"/>
    <x v="0"/>
    <x v="2"/>
    <s v="Фонд ПС 35/6кВ &quot;Ново-Кудринская&quot;, &quot;Западно-Степановская&quot;."/>
    <s v="Отключение для удаления сухого дерева с ВЛ-35 в районе опоры № 16"/>
    <n v="6"/>
    <m/>
    <n v="6"/>
    <s v="ТЧ"/>
    <n v="1975"/>
    <s v="АС-120"/>
    <s v="-"/>
    <d v="2000-08-09T00:00:00"/>
    <n v="100"/>
    <m/>
    <n v="0"/>
    <m/>
    <s v="КП19"/>
    <m/>
    <m/>
    <m/>
    <e v="#VALUE!"/>
    <e v="#VALUE!"/>
    <n v="1"/>
  </r>
  <r>
    <x v="4"/>
    <x v="6"/>
    <s v="МРСК ВЭС"/>
    <x v="114"/>
    <d v="1899-12-30T17:22:00"/>
    <d v="2014-05-07T00:00:00"/>
    <d v="1899-12-30T17:22:00"/>
    <d v="1899-12-30T00:00:00"/>
    <n v="75"/>
    <m/>
    <s v="АПВУ"/>
    <x v="5"/>
    <s v="110/35/6кВ &quot;Нефтегорская-1&quot; (ВЭС)"/>
    <x v="1"/>
    <x v="2"/>
    <s v="ПС Варшава-3,                       Проскуринская"/>
    <s v="Кратковременное понижение напряжения в сети 110 кВ, остановка отдельных скважин при аварийном отключении с успешным АПВ ВЛ-35  &quot;Промысловая-1&quot; на ПС 110/35/6 &quot;Нефтегорская-2&quot;. "/>
    <n v="9"/>
    <m/>
    <n v="9"/>
    <m/>
    <m/>
    <m/>
    <m/>
    <m/>
    <m/>
    <m/>
    <m/>
    <m/>
    <s v="КП18"/>
    <m/>
    <m/>
    <m/>
    <e v="#VALUE!"/>
    <e v="#VALUE!"/>
    <n v="1"/>
  </r>
  <r>
    <x v="4"/>
    <x v="6"/>
    <s v="РН-ЭН"/>
    <x v="115"/>
    <d v="1899-12-30T03:15:00"/>
    <d v="2014-05-08T00:00:00"/>
    <d v="1899-12-30T03:15:00"/>
    <d v="1899-12-30T00:00:00"/>
    <m/>
    <s v="МТЗ"/>
    <s v="АПВУ"/>
    <x v="1"/>
    <s v="35/6кВ &quot;БКНС&quot;"/>
    <x v="2"/>
    <x v="2"/>
    <s v="Фонд по ВЛ-6 фидера № 806"/>
    <s v="Аварийное отключение с успешным АПВ, МТЗ, 0,6 км от ПС. Произведен частичный осмотр ВЛ-6, в пролете опор №4-5 обнаружены поджоги на проводах, сколы на опорах, возможно из-за столкновения с неустановленным транспортом (несанкционированная стоянка бойллерной техники в охранной зоне ВЛ). Сообщено в ЧОП."/>
    <n v="16"/>
    <m/>
    <n v="16"/>
    <s v="ТЧ"/>
    <n v="1994"/>
    <s v="АС-70"/>
    <s v="-"/>
    <s v="ТР-07.2006"/>
    <n v="100"/>
    <m/>
    <m/>
    <s v="Осмотр -23.01.2014"/>
    <s v="КП22"/>
    <m/>
    <m/>
    <m/>
    <e v="#VALUE!"/>
    <e v="#VALUE!"/>
    <n v="1"/>
  </r>
  <r>
    <x v="4"/>
    <x v="6"/>
    <s v="МРСК СЭС"/>
    <x v="115"/>
    <d v="1899-12-30T09:50:00"/>
    <d v="2014-05-08T00:00:00"/>
    <d v="1899-12-30T18:00:00"/>
    <d v="1899-12-30T08:10:00"/>
    <n v="54"/>
    <m/>
    <m/>
    <x v="5"/>
    <s v="110/35/10кВ &quot;НПС&quot; (СЭС)"/>
    <x v="0"/>
    <x v="0"/>
    <s v="ПС КНС-2;        Заглядино;      Султангулово"/>
    <s v="Устранение аварийного нагрева на ШР 1 сек.35кВ ф.&quot;А&quot; (персоналом СЭС &quot;Оренбургэнерго&quot;)"/>
    <n v="208"/>
    <m/>
    <n v="208"/>
    <m/>
    <m/>
    <m/>
    <m/>
    <m/>
    <m/>
    <m/>
    <m/>
    <m/>
    <s v="КП18"/>
    <m/>
    <m/>
    <m/>
    <e v="#VALUE!"/>
    <e v="#VALUE!"/>
    <n v="1"/>
  </r>
  <r>
    <x v="4"/>
    <x v="6"/>
    <s v="РН-ЭН"/>
    <x v="115"/>
    <d v="1899-12-30T11:54:00"/>
    <d v="2014-05-08T00:00:00"/>
    <d v="1899-12-30T11:54:00"/>
    <d v="1899-12-30T00:00:00"/>
    <n v="22"/>
    <m/>
    <m/>
    <x v="3"/>
    <s v="110/35/6кВ &quot;Герасимовская&quot;"/>
    <x v="2"/>
    <x v="2"/>
    <s v="506, 515"/>
    <s v="Посадка напряжения при пуске агрегата №3 на БКНС. ЭД на холостом ходу опробован - работает нормально."/>
    <n v="3"/>
    <m/>
    <n v="3"/>
    <m/>
    <n v="1976"/>
    <s v="АС-95,  АС-70"/>
    <s v="-"/>
    <n v="2013"/>
    <n v="100"/>
    <s v="-"/>
    <n v="1"/>
    <d v="2014-05-22T00:00:00"/>
    <s v="КП3"/>
    <m/>
    <m/>
    <m/>
    <e v="#VALUE!"/>
    <e v="#VALUE!"/>
    <n v="1"/>
  </r>
  <r>
    <x v="4"/>
    <x v="6"/>
    <s v="МРСК ЗЭС"/>
    <x v="115"/>
    <d v="1899-12-30T22:50:00"/>
    <d v="2014-05-08T00:00:00"/>
    <d v="1899-12-30T22:50:00"/>
    <d v="1899-12-30T00:00:00"/>
    <n v="10"/>
    <m/>
    <m/>
    <x v="5"/>
    <s v="220/110/35/10/6кВ &quot;Бузулукская&quot; (МЭС)"/>
    <x v="1"/>
    <x v="2"/>
    <s v="ПС Варшава-3,                       Проскуринская ,                    Новая-Медведка"/>
    <s v="Посадка напряжения в сети 220,110 кВ со стороны Самары при оперативных переключениях причина выясняется.Проиэошла остановка единичных скважин."/>
    <n v="10"/>
    <m/>
    <n v="10"/>
    <m/>
    <m/>
    <m/>
    <m/>
    <m/>
    <m/>
    <m/>
    <m/>
    <m/>
    <s v="КП18"/>
    <m/>
    <m/>
    <m/>
    <e v="#VALUE!"/>
    <e v="#VALUE!"/>
    <n v="1"/>
  </r>
  <r>
    <x v="4"/>
    <x v="6"/>
    <s v="РН-ЭН"/>
    <x v="117"/>
    <d v="1899-12-30T09:00:00"/>
    <d v="2014-05-10T00:00:00"/>
    <d v="1899-12-30T09:00:00"/>
    <d v="1899-12-30T00:00:00"/>
    <n v="9"/>
    <s v="МТЗ"/>
    <s v="АПВУ"/>
    <x v="2"/>
    <s v="35/6кВ &quot;БКНС&quot;"/>
    <x v="2"/>
    <x v="2"/>
    <s v="Фонд по ВЛ-6 фидера № 806"/>
    <s v="С успешным АПВ, МТЗ 1 ст. фаза &quot;А&quot; и &quot;В&quot;, 0,83 км от ПС. Произведен  осмотр ВЛ-6 и КТП-6/0,4, замечаний не выявлено."/>
    <n v="10"/>
    <m/>
    <n v="10"/>
    <s v="ТЧ"/>
    <n v="2008"/>
    <s v="СШ-6кВ"/>
    <s v="СЭЩ"/>
    <m/>
    <n v="100"/>
    <m/>
    <n v="0"/>
    <m/>
    <s v="КП19"/>
    <m/>
    <m/>
    <m/>
    <e v="#VALUE!"/>
    <e v="#VALUE!"/>
    <n v="1"/>
  </r>
  <r>
    <x v="4"/>
    <x v="6"/>
    <s v="МРСК СЭС"/>
    <x v="118"/>
    <d v="1899-12-30T21:53:00"/>
    <d v="2014-05-11T00:00:00"/>
    <d v="1899-12-30T21:53:00"/>
    <d v="1899-12-30T00:00:00"/>
    <n v="9"/>
    <s v="МТО, ЗЗ"/>
    <s v="АПВН, РПВН"/>
    <x v="5"/>
    <s v="220/110/35/10кВ &quot;Михайловская&quot; (МЭС)"/>
    <x v="1"/>
    <x v="2"/>
    <s v="Отдельные скважины по ПС 35/6 &quot;Городская&quot;, &quot;Завьяловская&quot;, &quot;Красноярская&quot;, &quot;КНС-6&quot;, &quot;Султангуловская&quot;, &quot;Тарханы&quot;, &quot;Березовская&quot;, &quot;Аксютинская&quot;, &quot;Полевая&quot;, &quot;Школьная&quot;."/>
    <s v="Кратковременное понижение U,  остановка отдельных скважин при аварийном отключении с неуспешным АПВ ВЛ-110 &quot;Михайловская - Подбельская-2&quot;, МТО, ускорение ЗЗ 3 ст, дистанционная защита 1 зона,  (На ПС &quot;Тяга Похвистнево&quot; вышел из строя В-110)."/>
    <n v="22"/>
    <m/>
    <n v="22"/>
    <m/>
    <m/>
    <m/>
    <m/>
    <m/>
    <m/>
    <m/>
    <m/>
    <m/>
    <s v="КП18"/>
    <m/>
    <m/>
    <m/>
    <e v="#VALUE!"/>
    <e v="#VALUE!"/>
    <n v="1"/>
  </r>
  <r>
    <x v="4"/>
    <x v="6"/>
    <s v="МРСК ЗЭС"/>
    <x v="119"/>
    <d v="1899-12-30T16:32:00"/>
    <d v="2014-05-12T00:00:00"/>
    <d v="1899-12-30T16:32:00"/>
    <d v="1899-12-30T00:00:00"/>
    <n v="9"/>
    <m/>
    <m/>
    <x v="5"/>
    <s v="110/35/10кВ &quot;Курманаевская&quot; (ЗЭС)"/>
    <x v="1"/>
    <x v="2"/>
    <s v="ф-10 ПС 35/6 Гаршинская"/>
    <s v="Посадка напряжения при отключении с успешным АПВ ВЛ-110 Курманаевская-Первомайская. Отработала ЗЗ-2ст."/>
    <n v="1"/>
    <m/>
    <n v="1"/>
    <m/>
    <m/>
    <m/>
    <m/>
    <m/>
    <m/>
    <m/>
    <m/>
    <m/>
    <s v="КП18"/>
    <m/>
    <m/>
    <m/>
    <e v="#VALUE!"/>
    <e v="#VALUE!"/>
    <n v="1"/>
  </r>
  <r>
    <x v="4"/>
    <x v="6"/>
    <s v="МРСК ЗЭС"/>
    <x v="119"/>
    <d v="1899-12-30T23:24:00"/>
    <d v="2014-05-12T00:00:00"/>
    <d v="1899-12-30T23:27:00"/>
    <d v="1899-12-30T00:03:00"/>
    <n v="6"/>
    <m/>
    <m/>
    <x v="5"/>
    <s v="35/6кВ &quot;ГТЭС Загорская&quot;"/>
    <x v="0"/>
    <x v="0"/>
    <s v="весь фонд      ф- 1411"/>
    <s v="Кратковременное отключение     ф-1411 при переводе на  ПС 35/6кВ Загорская(Терминал) в связи с выводом в ремонт Т2Т на ПС 220/110/35/10кВ Сорочинская.(По заявке ОПМС в связи с вводом ограничения на время ремонта). "/>
    <n v="14"/>
    <m/>
    <n v="14"/>
    <m/>
    <m/>
    <m/>
    <m/>
    <m/>
    <m/>
    <m/>
    <m/>
    <m/>
    <s v="КП18"/>
    <m/>
    <m/>
    <m/>
    <e v="#VALUE!"/>
    <e v="#VALUE!"/>
    <n v="1"/>
  </r>
  <r>
    <x v="4"/>
    <x v="6"/>
    <s v="МРСК ЗЭС"/>
    <x v="120"/>
    <d v="1899-12-30T13:30:00"/>
    <d v="2014-05-13T00:00:00"/>
    <d v="1899-12-30T13:47:00"/>
    <d v="1899-12-30T00:17:00"/>
    <m/>
    <m/>
    <m/>
    <x v="5"/>
    <s v="35/10кВ &quot;Загорская&quot; (ЗАО Терминал)"/>
    <x v="2"/>
    <x v="2"/>
    <s v="ф-1411"/>
    <s v="Отключен персоналом ЗАО &quot;Терминал&quot;, непостоянное замыкание на &quot;землю&quot;. В 13:47 перевели на ПС &quot;ГТЭС Загорка&quot;. Осмотром выявлен обрыв вязки ф-В на опоре №349."/>
    <n v="23"/>
    <m/>
    <n v="23"/>
    <m/>
    <m/>
    <m/>
    <m/>
    <m/>
    <m/>
    <m/>
    <m/>
    <m/>
    <s v="КП18"/>
    <m/>
    <m/>
    <m/>
    <e v="#VALUE!"/>
    <e v="#VALUE!"/>
    <n v="1"/>
  </r>
  <r>
    <x v="4"/>
    <x v="6"/>
    <s v="РН-ЭН"/>
    <x v="120"/>
    <d v="1899-12-30T18:14:00"/>
    <d v="2014-05-13T00:00:00"/>
    <d v="1899-12-30T18:52:00"/>
    <d v="1899-12-30T00:38:00"/>
    <m/>
    <m/>
    <m/>
    <x v="2"/>
    <s v="35/6кВ &quot;ГТЭС Загорская&quot;"/>
    <x v="2"/>
    <x v="2"/>
    <s v="ф- 1411"/>
    <s v="Устранение обрыва вязки ф-В на опоре №349"/>
    <n v="33"/>
    <m/>
    <n v="33"/>
    <s v="ТЧ"/>
    <n v="2004"/>
    <s v="АС-70"/>
    <s v="-"/>
    <s v="-"/>
    <s v="-"/>
    <s v="-"/>
    <s v="-"/>
    <d v="2014-03-07T00:00:00"/>
    <s v="КП12"/>
    <m/>
    <m/>
    <m/>
    <e v="#VALUE!"/>
    <e v="#VALUE!"/>
    <n v="1"/>
  </r>
  <r>
    <x v="4"/>
    <x v="6"/>
    <s v="РН-ЭН"/>
    <x v="120"/>
    <d v="1899-12-30T21:03:00"/>
    <d v="2014-05-13T00:00:00"/>
    <d v="1899-12-30T22:30:00"/>
    <d v="1899-12-30T01:27:00"/>
    <n v="11"/>
    <s v="МТЗ-1ст"/>
    <s v="АПВН, РПВН"/>
    <x v="0"/>
    <s v="110/35/6кВ &quot;Родинская&quot;"/>
    <x v="2"/>
    <x v="2"/>
    <s v="318 БКНС, ДНС"/>
    <s v="Отработала МТЗ-1ст. Включению не поддался. БКНС, ДНС Запитали от ф-315. Остановка отдельных скважин из-за посадки напряжения."/>
    <n v="0.3"/>
    <m/>
    <m/>
    <s v="КС"/>
    <n v="1994"/>
    <s v="АС-70"/>
    <s v="-"/>
    <s v="ТО-12.2008"/>
    <n v="100"/>
    <m/>
    <n v="0"/>
    <m/>
    <s v="КП3"/>
    <m/>
    <m/>
    <m/>
    <e v="#VALUE!"/>
    <e v="#VALUE!"/>
    <n v="1"/>
  </r>
  <r>
    <x v="4"/>
    <x v="6"/>
    <s v="РН-ЭН"/>
    <x v="121"/>
    <d v="1899-12-30T00:32:00"/>
    <d v="2014-05-14T00:00:00"/>
    <d v="1899-12-30T01:17:00"/>
    <d v="1899-12-30T00:45:00"/>
    <n v="10"/>
    <m/>
    <m/>
    <x v="0"/>
    <s v="ГТЭС-6 &quot;Вахитовская&quot;"/>
    <x v="2"/>
    <x v="4"/>
    <n v="4.7"/>
    <s v="Аварийная остановка ГТЭС-5 - сигнал &quot;входная температура смазочного масла высокая&quot;. ГТЭС-4 - &quot;низкое давление воздуха в двигателе&quot;. ГТЭС-3,6 по высокой активной мощности. Нагрузка переведена на ПС 110/6 ММПС. 0:55 запуск ГТЭС-6 на СН."/>
    <n v="56"/>
    <m/>
    <n v="56"/>
    <s v="ГТУ"/>
    <n v="1994"/>
    <s v="АС-70"/>
    <s v="-"/>
    <s v="ТО-1,ТО-3,ТО-1"/>
    <n v="100"/>
    <s v="ТО-июль"/>
    <n v="0"/>
    <s v="нет"/>
    <s v="КП23"/>
    <m/>
    <m/>
    <m/>
    <e v="#VALUE!"/>
    <e v="#VALUE!"/>
    <n v="1"/>
  </r>
  <r>
    <x v="4"/>
    <x v="6"/>
    <s v="МРСК СЭС"/>
    <x v="122"/>
    <d v="1899-12-30T21:00:00"/>
    <d v="2014-05-15T00:00:00"/>
    <d v="1899-12-30T21:00:00"/>
    <d v="1899-12-30T00:00:00"/>
    <n v="5"/>
    <m/>
    <m/>
    <x v="5"/>
    <s v="110/35/10кВ &quot;НПС&quot; (СЭС)"/>
    <x v="0"/>
    <x v="0"/>
    <s v="Отдельные скважины по ПС &quot;Заглядинская&quot;; &quot;КНС-2&quot;; &quot;Султангуловская&quot;"/>
    <s v="Перевод на нормальную схему электроснабжения ПС &quot;Чкаловская&quot;, &quot;Тарханы&quot;; &quot;Березовка&quot;; &quot;Аксютино&quot; на ПС &quot;Асекеево-Тяга&quot; персоналом СЭС. (Разгрузка ПС &quot;НПС&quot;). Остановка отдельных скважин по высокому U."/>
    <n v="6"/>
    <m/>
    <n v="6"/>
    <m/>
    <m/>
    <m/>
    <m/>
    <m/>
    <m/>
    <m/>
    <m/>
    <m/>
    <s v="КП18"/>
    <m/>
    <m/>
    <m/>
    <e v="#VALUE!"/>
    <e v="#VALUE!"/>
    <n v="1"/>
  </r>
  <r>
    <x v="4"/>
    <x v="6"/>
    <s v="МРСК ЗЭС"/>
    <x v="16"/>
    <d v="1899-12-30T11:39:00"/>
    <d v="2014-05-17T00:00:00"/>
    <d v="1899-12-30T11:39:00"/>
    <d v="1899-12-30T00:00:00"/>
    <n v="269"/>
    <s v="З.З. 1-й ступени"/>
    <s v="АПВУ"/>
    <x v="5"/>
    <s v="220/110/35/10/6кВ &quot;Бузулукская&quot; (МЭС)"/>
    <x v="1"/>
    <x v="2"/>
    <s v="ВЛ-110кВ &quot;Бузулук-Савельевка-2&quot;, (посадка ПС &quot;Графская&quot;; &quot;Ибряевка-1; 2&quot;)"/>
    <s v="С успешным АПВ, работа З.З. 1-й ступени, отключалась ВЛ-110 кВ &quot;Бузулук-Савельевка-2&quot;. Оборудование РН &quot;Энергонефть&quot; осмотрено, замечаний нет. ВЛ осмотрена персоналом ЗЭС, на опоре №8 отпайки на ПС &quot;Н-Елшанская&quot; в гирляде ф-С разрушены 2-а изолятора, грозовые перенапряжения."/>
    <n v="130"/>
    <m/>
    <n v="130"/>
    <m/>
    <m/>
    <m/>
    <m/>
    <m/>
    <m/>
    <m/>
    <m/>
    <m/>
    <s v="КП18"/>
    <m/>
    <m/>
    <m/>
    <e v="#VALUE!"/>
    <e v="#VALUE!"/>
    <n v="1"/>
  </r>
  <r>
    <x v="4"/>
    <x v="6"/>
    <s v="РН-ЭН"/>
    <x v="326"/>
    <d v="1899-12-30T01:04:00"/>
    <d v="2014-05-18T00:00:00"/>
    <d v="1899-12-30T02:18:00"/>
    <d v="1899-12-30T01:14:00"/>
    <n v="17"/>
    <s v="МТЗ"/>
    <m/>
    <x v="2"/>
    <s v="110/6кВ &quot;Вахитовская&quot; ММПС"/>
    <x v="0"/>
    <x v="0"/>
    <s v="ВЛ-6 кВ ф-4"/>
    <s v="Аварийное отключение яч. №4, отработала МТЗ. Гроза. Вышел из строя КЛ-6 кВ (резервное питание с ПС 35/6 кВ &quot;Вахитовская&quot;). КЛ отключен. Аварийное отключение ячейки №4 в РУ-6кВ №1«Вахитовка», вследствие повреждения изоляции концевой муфты кабель-ной линии 6кВ на вводе в ячейку №4 РУ-6кВ №1 «Вахитовка» из-за воздействия грозы."/>
    <n v="106"/>
    <m/>
    <n v="106"/>
    <s v="КМ"/>
    <n v="2009"/>
    <s v="3КНТП-10-70-120"/>
    <s v="Электротехнический завод &quot;КВТ&quot;, г.Калуга"/>
    <s v="нет"/>
    <n v="100"/>
    <s v="ТР - январь.2015"/>
    <n v="0"/>
    <s v="нет"/>
    <s v="КП11"/>
    <m/>
    <m/>
    <m/>
    <e v="#VALUE!"/>
    <e v="#VALUE!"/>
    <n v="1"/>
  </r>
  <r>
    <x v="4"/>
    <x v="6"/>
    <s v="РН-ЭН"/>
    <x v="326"/>
    <d v="1899-12-30T02:06:00"/>
    <d v="2014-05-18T00:00:00"/>
    <d v="1899-12-30T02:18:00"/>
    <d v="1899-12-30T00:12:00"/>
    <n v="3"/>
    <m/>
    <m/>
    <x v="2"/>
    <s v="110/6кВ &quot;Вахитовская&quot; ММПС"/>
    <x v="0"/>
    <x v="0"/>
    <s v="ВЛ-6 кВ ф-7"/>
    <s v="Для безопасного производства работ по отключению КЛ-6 кВ с яч. №4 (резервное питание с ПС 35/6 кВ &quot;Вахитовская&quot;)"/>
    <n v="50"/>
    <m/>
    <n v="50"/>
    <s v="КМ"/>
    <n v="2009"/>
    <s v="3КНТП-10-70-120"/>
    <s v="Электротехнический завод &quot;КВТ&quot;, г.Калуга"/>
    <s v="нет"/>
    <n v="100"/>
    <s v="-"/>
    <n v="0"/>
    <s v="нет"/>
    <s v="КП11"/>
    <m/>
    <m/>
    <m/>
    <e v="#VALUE!"/>
    <e v="#VALUE!"/>
    <n v="1"/>
  </r>
  <r>
    <x v="4"/>
    <x v="6"/>
    <s v="МРСК СЭС"/>
    <x v="326"/>
    <d v="1899-12-30T03:20:00"/>
    <d v="2014-05-18T00:00:00"/>
    <d v="1899-12-30T04:33:00"/>
    <d v="1899-12-30T01:13:00"/>
    <n v="52"/>
    <m/>
    <m/>
    <x v="5"/>
    <s v="110/35/10кВ &quot;НПС&quot; (СЭС)"/>
    <x v="0"/>
    <x v="2"/>
    <s v="ПС КНС-2;        Заглядино;      Султангулово"/>
    <s v="Аварийное отключение В-35 кВ &quot;Чкаловская&quot; на ПС &quot;НПС&quot;, включению не поддается, неисправность привода. Гроза. Оборудование РН-ЭН осмотрено, замечаний нет. В 4:33 подали напряжение с ПС &quot;Асекеево тяга&quot;. После переключений низкое напряжение (5,4 кВ) на ПС &quot;Заглядино&quot;. Неисправность устранена, в 13:30 собрана нормальная схема."/>
    <n v="69"/>
    <m/>
    <n v="69"/>
    <m/>
    <m/>
    <m/>
    <m/>
    <m/>
    <m/>
    <m/>
    <m/>
    <m/>
    <s v="КП18"/>
    <m/>
    <m/>
    <m/>
    <e v="#VALUE!"/>
    <e v="#VALUE!"/>
    <n v="1"/>
  </r>
  <r>
    <x v="4"/>
    <x v="6"/>
    <s v="МРСК СЭС"/>
    <x v="326"/>
    <d v="1899-12-30T03:50:00"/>
    <d v="2014-05-18T00:00:00"/>
    <d v="1899-12-30T03:50:00"/>
    <d v="1899-12-30T00:00:00"/>
    <n v="76"/>
    <m/>
    <m/>
    <x v="5"/>
    <s v="35/10кВ &quot;Чкаловская&quot; (СЭС) "/>
    <x v="0"/>
    <x v="2"/>
    <s v="ПС &quot;Тарханы&quot;; &quot;Березовка&quot;; &quot;Аксютино&quot;"/>
    <s v="Посадка напряжения при грозовых перенапряжениях. Оборудование РН-ЭН осмотрено, замечаний нет."/>
    <n v="109"/>
    <m/>
    <n v="109"/>
    <m/>
    <m/>
    <m/>
    <m/>
    <m/>
    <m/>
    <m/>
    <m/>
    <m/>
    <s v="КП18"/>
    <m/>
    <m/>
    <m/>
    <e v="#VALUE!"/>
    <e v="#VALUE!"/>
    <n v="1"/>
  </r>
  <r>
    <x v="4"/>
    <x v="6"/>
    <s v="РН-ЭН"/>
    <x v="326"/>
    <d v="1899-12-30T07:00:00"/>
    <d v="2014-05-18T00:00:00"/>
    <d v="1899-12-30T07:00:00"/>
    <d v="1899-12-30T00:00:00"/>
    <n v="8"/>
    <s v="МТО"/>
    <s v="АПВУ"/>
    <x v="2"/>
    <s v="35/6кВ &quot;Врезовка&quot;"/>
    <x v="2"/>
    <x v="2"/>
    <s v="ВЛ-6 кВ ф-Вр-2"/>
    <s v="Аварийное откл.с успешным АПВ, МТО, гроза."/>
    <n v="5"/>
    <m/>
    <n v="5"/>
    <s v="ТЧ"/>
    <n v="1994"/>
    <s v="АС-70"/>
    <s v="-"/>
    <m/>
    <n v="100"/>
    <m/>
    <n v="0"/>
    <m/>
    <s v="КП11"/>
    <m/>
    <m/>
    <m/>
    <e v="#VALUE!"/>
    <e v="#VALUE!"/>
    <n v="1"/>
  </r>
  <r>
    <x v="4"/>
    <x v="6"/>
    <s v="МРСК СЭС"/>
    <x v="326"/>
    <d v="1899-12-30T07:30:00"/>
    <d v="2014-05-18T00:00:00"/>
    <d v="1899-12-30T08:00:00"/>
    <d v="1899-12-30T00:30:00"/>
    <n v="6"/>
    <m/>
    <m/>
    <x v="5"/>
    <s v="35/6кВ &quot;Аксютино&quot;"/>
    <x v="2"/>
    <x v="2"/>
    <s v="ВЛ-6 кВ ф-Кушниковка-1"/>
    <s v="Ограничение при переводе питания ПС &quot;Березовка&quot;; &quot;Аксютино&quot; с ПС &quot;Александровская&quot; через ПС &quot;Графская&quot;, для повышения напряжения на ПС &quot;Заглядино&quot;; &quot;КНС-2&quot;; &quot;Султангуловская&quot;"/>
    <n v="6"/>
    <m/>
    <n v="6"/>
    <m/>
    <m/>
    <m/>
    <m/>
    <m/>
    <m/>
    <m/>
    <m/>
    <m/>
    <s v="КП18"/>
    <m/>
    <m/>
    <m/>
    <e v="#VALUE!"/>
    <e v="#VALUE!"/>
    <n v="1"/>
  </r>
  <r>
    <x v="4"/>
    <x v="6"/>
    <s v="МРСК ЗЭС"/>
    <x v="326"/>
    <d v="1899-12-30T07:40:00"/>
    <d v="2014-05-18T00:00:00"/>
    <d v="1899-12-30T07:57:00"/>
    <d v="1899-12-30T00:17:00"/>
    <n v="75"/>
    <s v="МТЗ"/>
    <s v="АПВН, РПВУ"/>
    <x v="5"/>
    <s v="110/35/10кВ &quot;Александровская&quot; (ЗЭС)"/>
    <x v="0"/>
    <x v="2"/>
    <s v="ПС 35/6 &quot;Графская&quot;, &quot;Ибряевка-1&quot;, &quot;Ибряевка-2&quot;, &quot;Березовка&quot;; &quot;Аксютино&quot;"/>
    <s v="Аварийное отключение В-35 кВ &quot;Графская&quot; на ПС &quot;Александровская&quot;, МТЗ, при переводе эл.снабжения ПС &quot;Березовка&quot;; &quot;Аксютино&quot; с ПС &quot;Александровская&quot; через ПС &quot;Графская&quot;, для повышения напряжения на ПС &quot;Заглядино&quot;; &quot;КНС-2&quot;; &quot;Султангуловская&quot;. Причина выясняется персоналом ЗЭС."/>
    <n v="54"/>
    <m/>
    <n v="54"/>
    <m/>
    <m/>
    <m/>
    <m/>
    <m/>
    <m/>
    <m/>
    <m/>
    <m/>
    <s v="КП18"/>
    <m/>
    <m/>
    <m/>
    <e v="#VALUE!"/>
    <e v="#VALUE!"/>
    <n v="1"/>
  </r>
  <r>
    <x v="4"/>
    <x v="6"/>
    <s v="МРСК СЭС"/>
    <x v="326"/>
    <d v="1899-12-30T11:33:00"/>
    <d v="2014-05-18T00:00:00"/>
    <d v="1899-12-30T13:40:00"/>
    <d v="1899-12-30T02:07:00"/>
    <n v="17"/>
    <m/>
    <m/>
    <x v="5"/>
    <s v="35/6кВ &quot;Заглядино&quot; "/>
    <x v="2"/>
    <x v="2"/>
    <s v="Фонд фидеров"/>
    <s v="Отключены по ограничению при запуске ППН &quot;Заглядино&quot;(внешней откачки, установки сероочистки) и УПСВ &quot;Тарханы&quot;."/>
    <n v="26"/>
    <m/>
    <n v="26"/>
    <m/>
    <m/>
    <m/>
    <m/>
    <m/>
    <m/>
    <m/>
    <m/>
    <m/>
    <s v="КП18"/>
    <m/>
    <m/>
    <m/>
    <e v="#VALUE!"/>
    <e v="#VALUE!"/>
    <n v="1"/>
  </r>
  <r>
    <x v="4"/>
    <x v="6"/>
    <s v="РН-ЭН"/>
    <x v="328"/>
    <d v="1899-12-30T11:05:00"/>
    <d v="2014-05-21T00:00:00"/>
    <d v="1899-12-30T11:05:00"/>
    <d v="1899-12-30T00:00:00"/>
    <n v="12"/>
    <m/>
    <m/>
    <x v="3"/>
    <s v="35/6кВ &quot;Курманаевская&quot;"/>
    <x v="2"/>
    <x v="2"/>
    <s v="ВЛ-6 кВ ф-718"/>
    <s v="Падение нагрузки при переходе с ЭД-3 на ЭД-2 на БКНС-6"/>
    <n v="2"/>
    <m/>
    <n v="2"/>
    <s v="ТЧ"/>
    <n v="1982"/>
    <s v="АС-70"/>
    <s v="-"/>
    <d v="2011-08-01T00:00:00"/>
    <n v="100"/>
    <s v="-"/>
    <n v="0"/>
    <s v="-"/>
    <s v="КП3"/>
    <m/>
    <m/>
    <m/>
    <e v="#VALUE!"/>
    <e v="#VALUE!"/>
    <n v="1"/>
  </r>
  <r>
    <x v="4"/>
    <x v="6"/>
    <s v="МРСК СЭС"/>
    <x v="329"/>
    <d v="1899-12-30T09:26:00"/>
    <d v="2014-05-22T00:00:00"/>
    <d v="1899-12-30T09:27:00"/>
    <d v="1899-12-30T00:01:00"/>
    <n v="3"/>
    <s v="Нет"/>
    <m/>
    <x v="5"/>
    <s v="35/10кВ &quot;Воздвиженская&quot; (СЭС)"/>
    <x v="2"/>
    <x v="2"/>
    <s v="Фонд скважин по ВЛ-10 фидера &quot;Вз-7&quot;."/>
    <s v="Кратковременное отключение ПС 35/10кВ &quot;Воздвиженка&quot; на время оперативных переключений (перевод эл.снабжения от ПС 110/35/10кВ &quot;Пономаревка&quot;). Испытание В-35кВ (персоналом ЦЭС &quot;Оренбургэнерго&quot;). Не согласовано ЦИТС &quot;ОН&quot;.                   "/>
    <n v="1"/>
    <m/>
    <n v="1"/>
    <m/>
    <m/>
    <m/>
    <m/>
    <m/>
    <m/>
    <m/>
    <m/>
    <m/>
    <s v="КП18"/>
    <m/>
    <m/>
    <m/>
    <e v="#VALUE!"/>
    <e v="#VALUE!"/>
    <n v="1"/>
  </r>
  <r>
    <x v="4"/>
    <x v="6"/>
    <s v="МРСК СЭС"/>
    <x v="329"/>
    <d v="1899-12-30T17:08:00"/>
    <d v="2014-05-22T00:00:00"/>
    <d v="1899-12-30T17:21:00"/>
    <d v="1899-12-30T00:13:00"/>
    <n v="3"/>
    <s v="Нет"/>
    <m/>
    <x v="5"/>
    <s v="35/10кВ &quot;Воздвиженская&quot; (СЭС)"/>
    <x v="2"/>
    <x v="2"/>
    <s v="Фонд скважин по ВЛ-10 фидера &quot;Вз-7&quot;."/>
    <s v="Кратковременное отключение ПС 35/10кВ &quot;Воздвиженка&quot; для сборки нормальной схемы эл.снабжения.  (персоналом ЦЭС &quot;Оренбургэнерго&quot;). Не согласовано ЦИТС &quot;ОН&quot;.                   "/>
    <n v="1"/>
    <m/>
    <n v="1"/>
    <m/>
    <m/>
    <m/>
    <m/>
    <m/>
    <m/>
    <m/>
    <m/>
    <m/>
    <s v="КП18"/>
    <m/>
    <m/>
    <m/>
    <e v="#VALUE!"/>
    <e v="#VALUE!"/>
    <n v="1"/>
  </r>
  <r>
    <x v="4"/>
    <x v="6"/>
    <s v="МРСК ЦЭС"/>
    <x v="17"/>
    <d v="1899-12-30T12:20:00"/>
    <d v="2014-05-23T00:00:00"/>
    <d v="1899-12-30T12:20:00"/>
    <d v="1899-12-30T00:00:00"/>
    <n v="11"/>
    <m/>
    <s v="АПВУ"/>
    <x v="5"/>
    <s v="110/35/10кВ &quot;Каликино&quot; (ЦЭС)"/>
    <x v="0"/>
    <x v="2"/>
    <s v="2СШ ПС Родниковская"/>
    <s v="Кратковременное понижение U, остановка отдельных скважин при аварийном отключении ВЛ-110 кВ &quot;Каликино-Залесово&quot; (ЦЭС). (Остановка БКНС &quot;Родниковка&quot;). Причина выясняется."/>
    <n v="14"/>
    <m/>
    <n v="14"/>
    <m/>
    <m/>
    <m/>
    <m/>
    <m/>
    <m/>
    <m/>
    <m/>
    <m/>
    <s v="КП18"/>
    <m/>
    <m/>
    <m/>
    <e v="#VALUE!"/>
    <e v="#VALUE!"/>
    <n v="1"/>
  </r>
  <r>
    <x v="4"/>
    <x v="6"/>
    <s v="МРСК ЦЭС"/>
    <x v="17"/>
    <d v="1899-12-30T16:48:00"/>
    <d v="2014-05-23T00:00:00"/>
    <d v="1899-12-30T16:48:00"/>
    <d v="1899-12-30T00:00:00"/>
    <n v="1"/>
    <m/>
    <s v="АПВУ"/>
    <x v="5"/>
    <s v="110/35/10кВ &quot;Каликино&quot; (ЦЭС)"/>
    <x v="0"/>
    <x v="2"/>
    <s v="2СШ ПС Родниковская"/>
    <s v="Кратковременное понижение U, остановка отдельных скважин при аварийном отключении ВЛ-110 кВ &quot;Плешаново-Залесово&quot; (ЗЭС). ВЛ-110 выведена в ремонт, производится осмотр персоналом ЗЭС. Причина выясняется."/>
    <n v="1"/>
    <m/>
    <n v="1"/>
    <m/>
    <m/>
    <m/>
    <m/>
    <m/>
    <m/>
    <m/>
    <m/>
    <m/>
    <s v="КП18"/>
    <m/>
    <m/>
    <m/>
    <e v="#VALUE!"/>
    <e v="#VALUE!"/>
    <n v="1"/>
  </r>
  <r>
    <x v="4"/>
    <x v="6"/>
    <s v="РН-ЭН"/>
    <x v="330"/>
    <d v="1899-12-30T06:58:00"/>
    <d v="2014-05-24T00:00:00"/>
    <d v="1899-12-30T07:05:00"/>
    <d v="1899-12-30T00:07:00"/>
    <n v="125"/>
    <s v="ЗЗ-2 ст"/>
    <m/>
    <x v="0"/>
    <s v="220/110/35/10/6кВ &quot;Бузулукская&quot; (МЭС)"/>
    <x v="1"/>
    <x v="2"/>
    <s v="ПС 110/6 Росташинская, Гаршинская-1, Гаршинская-2, Гаршинская УПСВ. ПС 35/6 Давыдовская, Конновская."/>
    <s v="Аварийное отключение В-110 &quot;Росташинская&quot; на ПС &quot;Бузулукская&quot;, ЗЗ 2 ступени (32-43 км). Аварийное отключение СВ-110 ЗЗ 2 и 3 ст., В-6/2 на ПС &quot;Росташинская&quot;. 07:01 на ПС &quot;Росташинская&quot; откл.В-110 &quot;Бузулукская&quot; в ОРУ-110, включен В-110 &quot;Сорочинская&quot; в ОРУ-110. 07:05 включен СВ-110 дистанционно в ОПУ. Осмотр ВЛ произведен на участке от опоры №382 до ПС 220/110/35/10/6 &quot;Бузулукская&quot; в пролете опор №53-54 произвели рубку поросли кустарника. 1. Согласно проведенного ООО «Оптима» в 2007г. для ОАО «Оренбургнефть» независимого анализа причин отключе-ний ВЛ-110кВ «Бузулукская-Росташинская» за период 2003-2007гг, основная часть отказов приходится на диапазон влажности 90÷100%, что объясняет увеличение вероятности возникновения ОЗЗ в весенне-летний и частично в осенний периоды, сопровождающиеся увеличением влажности окружающего воздуха и увеличением вероятности возникновения ОЗЗ во временном диапазоне 6÷9 часов утра, сопровождающиеся явлениями выпадения росы на изоляции ВЛ. Отключение ВЛ-110 кВ в результате пробоя по поверхности изоляторов при отложении росы в утренние часы."/>
    <n v="207"/>
    <m/>
    <n v="207"/>
    <s v="ТЧ"/>
    <n v="1990"/>
    <s v="АС-185"/>
    <s v="-"/>
    <s v="-"/>
    <n v="100"/>
    <s v="-"/>
    <n v="0"/>
    <s v="нет"/>
    <s v="КП23"/>
    <m/>
    <m/>
    <m/>
    <e v="#VALUE!"/>
    <e v="#VALUE!"/>
    <n v="1"/>
  </r>
  <r>
    <x v="4"/>
    <x v="6"/>
    <s v="КбшЖД"/>
    <x v="125"/>
    <d v="1899-12-30T12:40:00"/>
    <d v="2014-05-26T00:00:00"/>
    <d v="1899-12-30T12:40:00"/>
    <d v="1899-12-30T00:00:00"/>
    <n v="2"/>
    <m/>
    <m/>
    <x v="5"/>
    <s v="110/35/10кВ &quot;Асекеево-тяга&quot; (КбшЖД)"/>
    <x v="0"/>
    <x v="2"/>
    <s v="ПС 35/6кВ Тарханы, ф-р КНС, скв№106                                    ПС 35/6кВ Аксютино, ф-р Кушниковка-2, скв№856 "/>
    <s v="Кратковременное понижение U, остановка двух скважин при замыкании транзита ВЛ-110 кВ персоналом СЭС. Подготовка к выводу в ремонт ВЛ-220 на ПС &quot;Михайловская&quot;."/>
    <n v="1"/>
    <m/>
    <n v="1"/>
    <m/>
    <m/>
    <m/>
    <m/>
    <m/>
    <m/>
    <m/>
    <m/>
    <m/>
    <s v="КП18"/>
    <m/>
    <m/>
    <m/>
    <e v="#VALUE!"/>
    <e v="#VALUE!"/>
    <n v="1"/>
  </r>
  <r>
    <x v="4"/>
    <x v="6"/>
    <s v="РН-ЭН"/>
    <x v="126"/>
    <d v="1899-12-30T17:10:00"/>
    <d v="2014-05-27T00:00:00"/>
    <d v="1899-12-30T17:34:00"/>
    <d v="1899-12-30T00:24:00"/>
    <n v="7"/>
    <s v="ТО"/>
    <s v="АПВН, РПВУ"/>
    <x v="2"/>
    <s v="35/6кВ &quot;Проскуринская&quot;"/>
    <x v="2"/>
    <x v="2"/>
    <s v="ВЛ-6 фидера № 214."/>
    <s v="Аварийное отключение, работа ТО. Гроза."/>
    <n v="2"/>
    <m/>
    <n v="2"/>
    <s v="ТЧ"/>
    <n v="1976"/>
    <s v="АС-70"/>
    <s v="-"/>
    <s v="ТР-07.2009"/>
    <n v="100"/>
    <d v="2014-08-04T00:00:00"/>
    <n v="1"/>
    <s v="-"/>
    <s v="КП11"/>
    <m/>
    <m/>
    <m/>
    <e v="#VALUE!"/>
    <e v="#VALUE!"/>
    <n v="1"/>
  </r>
  <r>
    <x v="4"/>
    <x v="6"/>
    <s v="МРСК ЗЭС"/>
    <x v="126"/>
    <d v="1899-12-30T18:08:00"/>
    <d v="2014-05-27T00:00:00"/>
    <d v="1899-12-30T18:08:00"/>
    <d v="1899-12-30T00:00:00"/>
    <n v="93"/>
    <m/>
    <s v="АПВУ"/>
    <x v="5"/>
    <s v="220/110/35/10кВ &quot;Сорочинская&quot; (МЭС)"/>
    <x v="1"/>
    <x v="2"/>
    <s v="ПС ЦДНГ-1 Родинская, Токская, Подгорная, Подольская, Яшкинская. ПС ЦДНГ-3 Никольская, Ольховская, Боголюбовская, Кодяковская. ПС ЦДНГ-5 Загорская, Вахитовская. ПС ЦДНГ-4 Росташинская, Гаршинская-1, Гаршинская-2, Гаршинская УПСВ, Давыдовская."/>
    <s v="Аварийное отключение с успешным АПВ ВЛ-220 кВ &quot;Газовая - Сорочинская&quot;  (ОПМЭС). Гроза. Сброс нагрузки - 27,8 МВт."/>
    <n v="532"/>
    <m/>
    <n v="532"/>
    <m/>
    <m/>
    <m/>
    <m/>
    <m/>
    <m/>
    <m/>
    <m/>
    <m/>
    <s v="КП18"/>
    <m/>
    <m/>
    <m/>
    <e v="#VALUE!"/>
    <e v="#VALUE!"/>
    <n v="1"/>
  </r>
  <r>
    <x v="4"/>
    <x v="6"/>
    <s v="МРСК ВЭС"/>
    <x v="126"/>
    <d v="1899-12-30T21:25:00"/>
    <d v="2014-05-27T00:00:00"/>
    <d v="1899-12-30T21:26:00"/>
    <d v="1899-12-30T00:01:00"/>
    <n v="92"/>
    <s v="ТО"/>
    <s v="АПВУ"/>
    <x v="5"/>
    <s v="110/35/10кВ &quot;Алексеевская&quot; (ВЭС)"/>
    <x v="1"/>
    <x v="2"/>
    <s v="ПС 35/6     Варшава-3, Проскуринская"/>
    <s v="Аварийное отключение с успешным АПВ ВЛ-110 &quot;Кинельская - Красносамарское&quot;. Работа ТО. Гроза."/>
    <n v="26"/>
    <m/>
    <n v="26"/>
    <m/>
    <m/>
    <m/>
    <m/>
    <m/>
    <m/>
    <m/>
    <m/>
    <m/>
    <s v="КП18"/>
    <m/>
    <m/>
    <m/>
    <e v="#VALUE!"/>
    <e v="#VALUE!"/>
    <n v="1"/>
  </r>
  <r>
    <x v="4"/>
    <x v="6"/>
    <s v="РН-ЭН"/>
    <x v="127"/>
    <d v="1899-12-30T02:40:00"/>
    <d v="2014-05-28T00:00:00"/>
    <d v="1899-12-30T02:40:00"/>
    <d v="1899-12-30T00:00:00"/>
    <n v="20"/>
    <s v="ТО"/>
    <s v="АПВУ"/>
    <x v="2"/>
    <s v="35/6кВ &quot;КНС-6&quot;"/>
    <x v="2"/>
    <x v="2"/>
    <s v="Фонд скв.по ВЛ-6 фидера &quot;КНС-6/1&quot;"/>
    <s v="Аварийное отключение с успешным АПВ. Работа ТО. Гроза."/>
    <n v="4"/>
    <m/>
    <n v="4"/>
    <s v="ТЧ"/>
    <n v="1964"/>
    <s v="АС-70"/>
    <s v="-"/>
    <m/>
    <n v="100"/>
    <m/>
    <n v="0"/>
    <d v="2012-10-22T00:00:00"/>
    <s v="КП11"/>
    <m/>
    <m/>
    <m/>
    <e v="#VALUE!"/>
    <e v="#VALUE!"/>
    <n v="1"/>
  </r>
  <r>
    <x v="4"/>
    <x v="6"/>
    <s v="РН-ЭН"/>
    <x v="127"/>
    <d v="1899-12-30T02:41:00"/>
    <d v="2014-05-28T00:00:00"/>
    <d v="1899-12-30T02:41:00"/>
    <d v="1899-12-30T00:00:00"/>
    <n v="2"/>
    <s v="МТО"/>
    <s v="АПВУ"/>
    <x v="2"/>
    <s v="35/6кВ &quot;Аксютино&quot;"/>
    <x v="2"/>
    <x v="2"/>
    <s v="Фонд скв.по ВЛ-6 фидера &quot;Ботвинка&quot;"/>
    <s v="Аварийное отключение с успешным АПВ. Работа МТО. Гроза."/>
    <n v="1"/>
    <m/>
    <n v="1"/>
    <s v="ТЧ"/>
    <n v="1983"/>
    <s v="АС-70"/>
    <s v="-"/>
    <m/>
    <n v="100"/>
    <m/>
    <n v="0"/>
    <d v="2013-09-13T00:00:00"/>
    <s v="КП11"/>
    <m/>
    <m/>
    <m/>
    <e v="#VALUE!"/>
    <e v="#VALUE!"/>
    <n v="1"/>
  </r>
  <r>
    <x v="4"/>
    <x v="6"/>
    <s v="РН-ЭН"/>
    <x v="127"/>
    <d v="1899-12-30T03:10:00"/>
    <d v="2014-05-28T00:00:00"/>
    <d v="1899-12-30T03:10:00"/>
    <d v="1899-12-30T00:00:00"/>
    <n v="6"/>
    <s v="МТО"/>
    <s v="АПВУ"/>
    <x v="2"/>
    <s v="35/6кВ &quot;Графская&quot;"/>
    <x v="2"/>
    <x v="2"/>
    <s v="Фонд скв.по ВЛ-6 фидера &quot;Графский&quot;"/>
    <s v="Аварийное отключение с успешным АПВ. Работа МТО. Гроза."/>
    <n v="3"/>
    <m/>
    <n v="3"/>
    <s v="ТЧ"/>
    <n v="1974"/>
    <s v="АС-70"/>
    <s v="-"/>
    <m/>
    <n v="100"/>
    <m/>
    <n v="0"/>
    <s v="-"/>
    <s v="КП11"/>
    <m/>
    <m/>
    <m/>
    <e v="#VALUE!"/>
    <e v="#VALUE!"/>
    <n v="1"/>
  </r>
  <r>
    <x v="4"/>
    <x v="6"/>
    <s v="МРСК СЭС"/>
    <x v="127"/>
    <d v="1899-12-30T02:07:00"/>
    <d v="2014-05-28T00:00:00"/>
    <d v="1899-12-30T03:20:00"/>
    <d v="1899-12-30T01:13:00"/>
    <n v="1"/>
    <m/>
    <s v="АПВН, РПВУ"/>
    <x v="5"/>
    <s v="35/10кВ &quot;Азаматово&quot; РП-10кВ &quot;Жедрино&quot; (СЭС) "/>
    <x v="2"/>
    <x v="2"/>
    <s v="Скв.№№ 32, 154."/>
    <s v="Аварийное отключение, РПВ успешно. Гроза."/>
    <n v="1"/>
    <m/>
    <n v="1"/>
    <m/>
    <m/>
    <m/>
    <m/>
    <m/>
    <m/>
    <m/>
    <m/>
    <m/>
    <s v="КП18"/>
    <m/>
    <m/>
    <m/>
    <e v="#VALUE!"/>
    <e v="#VALUE!"/>
    <n v="1"/>
  </r>
  <r>
    <x v="4"/>
    <x v="6"/>
    <s v="МРСК СЭС"/>
    <x v="127"/>
    <d v="1899-12-30T04:06:00"/>
    <d v="2014-05-28T00:00:00"/>
    <d v="1899-12-30T15:33:00"/>
    <d v="1899-12-30T11:27:00"/>
    <n v="1"/>
    <m/>
    <m/>
    <x v="5"/>
    <s v="35/10кВ &quot;Азаматово&quot; РП-10кВ &quot;Жедрино&quot; (СЭС) "/>
    <x v="2"/>
    <x v="2"/>
    <s v="Скв.№№ 32, 154."/>
    <s v="Отключен персоналом СЭС, &quot;земля&quot; в сети 10 кВ. Проводится осмотр. Отпайка на скв.32 осмотрена замечаний нет. Неисправность выключателя ф-РПЖ-5. Служба РЗА СЭС выехала для устранения неисправности. 14:17 прибыла СРЗА СЭС. Определили &quot;земля&quot; на ф-РПЖ-2 - отключили и включили ф-РПЖ-5."/>
    <n v="15"/>
    <m/>
    <n v="15"/>
    <m/>
    <m/>
    <m/>
    <m/>
    <m/>
    <m/>
    <m/>
    <m/>
    <m/>
    <s v="КП18"/>
    <m/>
    <m/>
    <m/>
    <e v="#VALUE!"/>
    <e v="#VALUE!"/>
    <n v="1"/>
  </r>
  <r>
    <x v="4"/>
    <x v="6"/>
    <s v="РН-ЭН"/>
    <x v="130"/>
    <d v="1899-12-30T12:08:00"/>
    <d v="2014-05-31T00:00:00"/>
    <d v="1899-12-30T12:08:00"/>
    <d v="1899-12-30T00:00:00"/>
    <n v="12"/>
    <m/>
    <m/>
    <x v="0"/>
    <s v="35/10кВ &quot;Яшкинская&quot; (ЗЭС)"/>
    <x v="2"/>
    <x v="2"/>
    <s v="Отдельные скважины."/>
    <s v="&quot;Посадка&quot; напряжения, частичная остановка фонда по ВЛ-6 фидера № 6. Остановка скв.№ 954 по аппаратным защитам."/>
    <n v="1"/>
    <m/>
    <n v="1"/>
    <s v="ТЧ"/>
    <n v="2008"/>
    <s v="АС-70"/>
    <s v="-"/>
    <s v="нет"/>
    <n v="100"/>
    <s v="-"/>
    <n v="0"/>
    <s v="нет"/>
    <s v="КП22"/>
    <m/>
    <m/>
    <m/>
    <e v="#VALUE!"/>
    <e v="#VALUE!"/>
    <n v="1"/>
  </r>
  <r>
    <x v="4"/>
    <x v="6"/>
    <s v="РН-ЭН"/>
    <x v="130"/>
    <d v="1899-12-30T22:45:00"/>
    <d v="2014-05-31T00:00:00"/>
    <d v="1899-12-30T22:45:00"/>
    <d v="1899-12-30T00:00:00"/>
    <n v="4"/>
    <s v="МТЗ 1ст."/>
    <s v="АПВУ"/>
    <x v="2"/>
    <s v="110/6кВ &quot;Толкаевская&quot;"/>
    <x v="2"/>
    <x v="2"/>
    <s v="ВЛ-6 фидера № 604."/>
    <s v="Аварийное отключение с успешным АПВ, МТЗ 1 ступени. Произведен частичный осмотр, замечаний не выявлено. Полный осмотр запланирован на 01.06.2014 года."/>
    <n v="2"/>
    <m/>
    <n v="2"/>
    <s v="ТЧ"/>
    <n v="2011"/>
    <s v="ШМ-6кВ"/>
    <s v="-"/>
    <m/>
    <n v="100"/>
    <m/>
    <n v="0"/>
    <s v=","/>
    <s v="КП19"/>
    <m/>
    <m/>
    <m/>
    <e v="#VALUE!"/>
    <e v="#VALUE!"/>
    <n v="1"/>
  </r>
  <r>
    <x v="5"/>
    <x v="6"/>
    <s v="МРСК ЦЭС"/>
    <x v="131"/>
    <d v="1899-12-30T05:42:00"/>
    <d v="2014-06-01T00:00:00"/>
    <d v="1899-12-30T05:42:00"/>
    <d v="1899-12-30T00:00:00"/>
    <n v="7"/>
    <s v="МТО, ЗЗ 2ст."/>
    <s v="АПВУ"/>
    <x v="5"/>
    <s v="110/35/10кВ &quot;Переволоцкая&quot; (ЦЭС)"/>
    <x v="1"/>
    <x v="0"/>
    <s v="ПС Вахитовская, ПС Ново Сергиевская, Платовская."/>
    <s v="Аварийное отключение СВ-110 с успешным АПВ на ПС &quot;Переволоцкая&quot;, МТО, ЗЗ 2 ст. На участке ВЛ-110 Н-Сергиевская-Платовская обнаружен наброс проволоки птицами."/>
    <n v="4"/>
    <m/>
    <n v="4"/>
    <m/>
    <m/>
    <m/>
    <m/>
    <m/>
    <m/>
    <m/>
    <m/>
    <m/>
    <s v="КП18"/>
    <m/>
    <m/>
    <m/>
    <e v="#VALUE!"/>
    <e v="#VALUE!"/>
    <n v="1"/>
  </r>
  <r>
    <x v="5"/>
    <x v="6"/>
    <s v="МРСК ЗЭС"/>
    <x v="131"/>
    <d v="1899-12-30T09:06:00"/>
    <d v="2014-06-01T00:00:00"/>
    <d v="1899-12-30T09:06:00"/>
    <d v="1899-12-30T00:00:00"/>
    <n v="58"/>
    <s v="ЗЗ-2 ст"/>
    <s v="АПВУ"/>
    <x v="5"/>
    <s v="220/110/35/10/6кВ &quot;Бузулукская&quot; (МЭС)"/>
    <x v="1"/>
    <x v="2"/>
    <s v="ПС 110/35/6 Герасимовская, 35/6 Тананыкская, Курманаевская, 35/6 Графская, Ибряевка-1, Ибряевка-2"/>
    <s v="Аварийное отключение успешным АПВ ВЛ-110 кВ Сорочинская-2, отработала ЗЗ 2 ст.При осмотре установлено наброс проволоки птицами опора №181 отпайка на ПС 110/35/10 кВ &quot;Тоцкая&quot;(ЗЭС)"/>
    <n v="7"/>
    <m/>
    <n v="7"/>
    <m/>
    <m/>
    <m/>
    <m/>
    <m/>
    <m/>
    <m/>
    <m/>
    <m/>
    <s v="КП18"/>
    <m/>
    <m/>
    <m/>
    <e v="#VALUE!"/>
    <e v="#VALUE!"/>
    <n v="1"/>
  </r>
  <r>
    <x v="5"/>
    <x v="6"/>
    <s v="МРСК ВЭС"/>
    <x v="132"/>
    <d v="1899-12-30T12:50:00"/>
    <d v="2014-06-02T00:00:00"/>
    <d v="1899-12-30T12:50:00"/>
    <d v="1899-12-30T00:00:00"/>
    <n v="19"/>
    <m/>
    <m/>
    <x v="5"/>
    <s v="110/35/6кВ &quot;Герасимовская&quot;"/>
    <x v="0"/>
    <x v="2"/>
    <s v="ПС &quot;Варшава-3&quot;"/>
    <s v="Понижение напряжения в сети 110 кВ. Персонал ВЭС посадку не подтверждает, оборудование &quot;РН-Энергонефть&quot; осмотрено, замечаний нет. Напряжение регулировали на ПС &quot;Герасимовская&quot;; &quot;Варшава-3&quot;."/>
    <n v="1"/>
    <m/>
    <n v="1"/>
    <m/>
    <m/>
    <m/>
    <m/>
    <m/>
    <m/>
    <m/>
    <m/>
    <m/>
    <s v="КП18"/>
    <m/>
    <m/>
    <m/>
    <e v="#VALUE!"/>
    <e v="#VALUE!"/>
    <n v="1"/>
  </r>
  <r>
    <x v="5"/>
    <x v="6"/>
    <s v="РН-ЭН"/>
    <x v="133"/>
    <d v="1899-12-30T09:57:00"/>
    <d v="2014-06-03T00:00:00"/>
    <d v="1899-12-30T10:50:00"/>
    <d v="1899-12-30T00:53:00"/>
    <n v="4"/>
    <s v="МТО"/>
    <s v="РПВУ (АПВ-нет)"/>
    <x v="0"/>
    <s v="35/6кВ &quot;Аксютино&quot;"/>
    <x v="2"/>
    <x v="2"/>
    <s v="ВЛ-6 фидера &quot;Кушниковка-2&quot;"/>
    <s v="Аварийное отключение ВЛБ-6 № 58, РПВ успешно. Выход из строя одной банки БСК-27 (фаза &quot;С&quot;), БСК отключен, ВЛБ включен."/>
    <n v="4"/>
    <m/>
    <n v="4"/>
    <s v="КУ"/>
    <n v="2006"/>
    <s v="УКЛ 57 6,3-450У3"/>
    <s v="ЗАО «Электроинтер»"/>
    <d v="2012-04-24T00:00:00"/>
    <n v="100"/>
    <m/>
    <n v="0"/>
    <m/>
    <s v="КП23"/>
    <m/>
    <m/>
    <m/>
    <e v="#VALUE!"/>
    <e v="#VALUE!"/>
    <n v="1"/>
  </r>
  <r>
    <x v="5"/>
    <x v="6"/>
    <s v="РН-ЭН"/>
    <x v="134"/>
    <d v="1899-12-30T15:20:00"/>
    <d v="2014-06-04T00:00:00"/>
    <d v="1899-12-30T15:20:00"/>
    <d v="1899-12-30T00:00:00"/>
    <n v="23"/>
    <m/>
    <s v="АПВУ"/>
    <x v="1"/>
    <s v="35/6кВ &quot;Львовская&quot;"/>
    <x v="2"/>
    <x v="2"/>
    <s v="ф-510"/>
    <s v="Аварийное отключение с успешным АПВ. Осмотром установлено: работа автокрана бригады КРС ООО &quot;БНК&quot; на скв.№ 422 в охранной зоне ВЛ-6 без разрешительных документов. Обнаружены следы поджога на ВЛ-6 фаза &quot;С&quot;. Сообщено в ЧОП."/>
    <n v="10"/>
    <m/>
    <n v="10"/>
    <s v="ТЧ"/>
    <m/>
    <m/>
    <m/>
    <m/>
    <m/>
    <m/>
    <m/>
    <m/>
    <s v="КП20"/>
    <m/>
    <m/>
    <m/>
    <e v="#VALUE!"/>
    <e v="#VALUE!"/>
    <n v="1"/>
  </r>
  <r>
    <x v="5"/>
    <x v="6"/>
    <s v="МРСК ЗЭС"/>
    <x v="134"/>
    <d v="1899-12-30T18:25:00"/>
    <d v="2014-06-04T00:00:00"/>
    <d v="1899-12-30T18:30:00"/>
    <d v="1899-12-30T00:05:00"/>
    <n v="12"/>
    <m/>
    <s v="АПВН, РПВУ"/>
    <x v="5"/>
    <s v="220/110/35/10/6кВ &quot;Бузулукская&quot; (МЭС)"/>
    <x v="1"/>
    <x v="2"/>
    <s v="ПС Погроминская (ЗЭС)"/>
    <s v="Аварийное отключение с неуспешным АПВ ВЛ-110 кВ &quot;Бузулукская - Сорочинская-2&quot; (ЗЭС). РПВ успешное. Причины выясняются. Персонал ЗЭС провел осмотр ВЛ-110, замечаний не выявлено."/>
    <n v="2"/>
    <m/>
    <n v="2"/>
    <m/>
    <m/>
    <m/>
    <m/>
    <m/>
    <m/>
    <m/>
    <m/>
    <m/>
    <s v="КП18"/>
    <m/>
    <m/>
    <m/>
    <e v="#VALUE!"/>
    <e v="#VALUE!"/>
    <n v="1"/>
  </r>
  <r>
    <x v="5"/>
    <x v="6"/>
    <s v="КбшЖД"/>
    <x v="134"/>
    <d v="1899-12-30T10:51:00"/>
    <d v="2014-06-04T00:00:00"/>
    <d v="1899-12-30T11:50:00"/>
    <d v="1899-12-30T00:59:00"/>
    <n v="1"/>
    <m/>
    <m/>
    <x v="5"/>
    <s v="110/10кВ &quot;Тирис-тяга&quot; (КбшЖД)"/>
    <x v="2"/>
    <x v="2"/>
    <s v="КТП скв 729"/>
    <s v="Кратковременное отключение ВЛ-10 кВ фидера &quot;Т-4&quot; для соединения шлейфов на опоре №12 и восстановления нормальной схемы эл.снабжения (персоналом СЭС &quot;Оренбургэнерго&quot;)."/>
    <m/>
    <m/>
    <m/>
    <m/>
    <m/>
    <m/>
    <m/>
    <m/>
    <m/>
    <m/>
    <m/>
    <m/>
    <s v="КП18"/>
    <m/>
    <m/>
    <m/>
    <e v="#VALUE!"/>
    <e v="#VALUE!"/>
    <n v="1"/>
  </r>
  <r>
    <x v="5"/>
    <x v="6"/>
    <s v="РН-ЭН"/>
    <x v="135"/>
    <d v="1899-12-30T12:13:00"/>
    <d v="2014-06-05T00:00:00"/>
    <d v="1899-12-30T14:00:00"/>
    <d v="1899-12-30T01:47:00"/>
    <n v="8"/>
    <m/>
    <m/>
    <x v="0"/>
    <s v="110/35/6кВ &quot;Росташинская&quot;"/>
    <x v="2"/>
    <x v="2"/>
    <n v="9"/>
    <s v="Замена деффектного  ЛР-6кВ КТП скв.848.Доп заявка."/>
    <n v="22"/>
    <m/>
    <n v="22"/>
    <s v="Р"/>
    <n v="2013"/>
    <s v="ЛРК СЭЩ-1а-4-10/630 УХЛ1"/>
    <s v="-"/>
    <s v="-"/>
    <n v="100"/>
    <s v="ТОД-январь"/>
    <n v="0"/>
    <s v="-"/>
    <s v="КП10"/>
    <m/>
    <m/>
    <m/>
    <e v="#VALUE!"/>
    <e v="#VALUE!"/>
    <n v="1"/>
  </r>
  <r>
    <x v="5"/>
    <x v="6"/>
    <s v="РН-ЭН"/>
    <x v="135"/>
    <d v="1899-12-30T12:48:00"/>
    <d v="2014-06-05T00:00:00"/>
    <d v="1899-12-30T12:48:00"/>
    <d v="1899-12-30T00:00:00"/>
    <n v="15"/>
    <s v="МТО"/>
    <s v="АПВУ"/>
    <x v="2"/>
    <s v="35/6кВ &quot;Ибряевка-2&quot;"/>
    <x v="2"/>
    <x v="2"/>
    <m/>
    <s v="Аварийное отключение с успешным АПВ, отработала МТО. При осмотре под конструкцией ЛР-6 кВ отпайка на КТП-100 обнаружена сгоревшая птица."/>
    <n v="1"/>
    <m/>
    <n v="1"/>
    <s v="Р"/>
    <m/>
    <m/>
    <m/>
    <m/>
    <m/>
    <m/>
    <m/>
    <m/>
    <s v="КП19"/>
    <m/>
    <m/>
    <m/>
    <e v="#VALUE!"/>
    <e v="#VALUE!"/>
    <n v="1"/>
  </r>
  <r>
    <x v="5"/>
    <x v="6"/>
    <s v="МРСК ЗЭС"/>
    <x v="135"/>
    <d v="1899-12-30T15:19:00"/>
    <d v="2014-06-05T00:00:00"/>
    <d v="1899-12-30T15:19:00"/>
    <d v="1899-12-30T00:00:00"/>
    <n v="229"/>
    <m/>
    <s v="АПВУ"/>
    <x v="5"/>
    <s v="220/110/35/10/6кВ &quot;Бузулукская&quot; (МЭС)"/>
    <x v="1"/>
    <x v="0"/>
    <s v=" ПС Савельевская,   Герасимовская, Курманаевская,Шулаевская,   Тананыкская,   Моргуновская, Графская, Ибряевка-1,2., Росташинская,  Гаршинская."/>
    <s v="Посадка напряжения из-за аварийного отключения СШ-6-1 на ПС 220/110/35/10/6 Бузулукская. Причина - оборван кабель 6 кВ при рытье траншеи экскаватором."/>
    <n v="105"/>
    <m/>
    <n v="105"/>
    <m/>
    <m/>
    <m/>
    <m/>
    <m/>
    <m/>
    <m/>
    <m/>
    <m/>
    <s v="КП18"/>
    <m/>
    <m/>
    <m/>
    <e v="#VALUE!"/>
    <e v="#VALUE!"/>
    <n v="1"/>
  </r>
  <r>
    <x v="5"/>
    <x v="6"/>
    <s v="МРСК СЭС"/>
    <x v="136"/>
    <d v="1899-12-30T12:15:00"/>
    <d v="2014-06-06T00:00:00"/>
    <d v="1899-12-30T13:06:00"/>
    <d v="1899-12-30T00:51:00"/>
    <m/>
    <m/>
    <m/>
    <x v="5"/>
    <s v="110/10кВ &quot;Полевая&quot; (СЭС)"/>
    <x v="2"/>
    <x v="2"/>
    <s v="ВЛ-10 кВ ф-Пл-10"/>
    <s v="Вырубка деревьев персоналом СЭС."/>
    <n v="3"/>
    <m/>
    <n v="3"/>
    <m/>
    <m/>
    <m/>
    <m/>
    <m/>
    <m/>
    <m/>
    <m/>
    <m/>
    <s v="КП18"/>
    <m/>
    <m/>
    <m/>
    <e v="#VALUE!"/>
    <e v="#VALUE!"/>
    <n v="1"/>
  </r>
  <r>
    <x v="5"/>
    <x v="6"/>
    <s v="РН-ЭН"/>
    <x v="138"/>
    <d v="1899-12-30T14:10:00"/>
    <d v="2014-06-08T00:00:00"/>
    <d v="1899-12-30T15:17:00"/>
    <d v="1899-12-30T01:07:00"/>
    <n v="10"/>
    <s v="МТО"/>
    <m/>
    <x v="1"/>
    <s v="35/6кВ &quot;Долговская&quot;"/>
    <x v="2"/>
    <x v="2"/>
    <m/>
    <s v="Аварийное отключение фидера.Информация с промысла поступила в 15:05.При осмотре установлено сбита одностоечная ж/б опора №4 у основания, оборванны провода 2-х фаз (отпайка на скв 3518 ППД) Бульдозер СТС промысла. Отпайка отключена на опоре №3.восстановление на 09.06.14"/>
    <n v="12"/>
    <m/>
    <n v="12"/>
    <s v="СК"/>
    <n v="1994"/>
    <s v="СВ-110-3,5"/>
    <s v="-"/>
    <s v="-"/>
    <n v="100"/>
    <s v="-"/>
    <n v="0"/>
    <s v="-"/>
    <s v="КП20"/>
    <m/>
    <m/>
    <m/>
    <e v="#VALUE!"/>
    <e v="#VALUE!"/>
    <n v="1"/>
  </r>
  <r>
    <x v="5"/>
    <x v="6"/>
    <s v="РН-ЭН"/>
    <x v="332"/>
    <d v="1899-12-30T11:25:00"/>
    <d v="2014-06-09T00:00:00"/>
    <d v="1899-12-30T11:25:00"/>
    <d v="1899-12-30T00:00:00"/>
    <n v="12"/>
    <m/>
    <m/>
    <x v="3"/>
    <s v="35/6кВ &quot;Тананыкская&quot;"/>
    <x v="2"/>
    <x v="2"/>
    <s v="Отдельные скважины"/>
    <s v="Остановка отдельных скважин при пуске агрегата БКНС &quot;Тананык&quot;."/>
    <n v="1"/>
    <m/>
    <n v="1"/>
    <s v="ТЧ"/>
    <n v="1978"/>
    <s v="АС-70"/>
    <s v="-"/>
    <d v="2014-06-23T00:00:00"/>
    <n v="100"/>
    <s v="-"/>
    <n v="0"/>
    <s v="Осмотр - 23.06.2014"/>
    <s v="КП3"/>
    <m/>
    <m/>
    <m/>
    <e v="#VALUE!"/>
    <e v="#VALUE!"/>
    <n v="1"/>
  </r>
  <r>
    <x v="5"/>
    <x v="6"/>
    <s v="МРСК ВЭС"/>
    <x v="332"/>
    <d v="1899-12-30T18:30:00"/>
    <d v="2014-06-09T00:00:00"/>
    <d v="1899-12-30T18:30:00"/>
    <d v="1899-12-30T00:00:00"/>
    <n v="22"/>
    <m/>
    <m/>
    <x v="5"/>
    <s v="110/35/6кВ &quot;Нефтегорская-2&quot; (ВЭС)"/>
    <x v="1"/>
    <x v="0"/>
    <s v="ПС Проскуринская"/>
    <s v="Остановка отдельных скважин при оперативных переключениях на ПС &quot;Нефтегорская-2&quot; персоналом ВЭС."/>
    <n v="2"/>
    <m/>
    <n v="2"/>
    <m/>
    <m/>
    <m/>
    <m/>
    <m/>
    <m/>
    <m/>
    <m/>
    <m/>
    <s v="КП18"/>
    <m/>
    <m/>
    <m/>
    <e v="#VALUE!"/>
    <e v="#VALUE!"/>
    <n v="1"/>
  </r>
  <r>
    <x v="5"/>
    <x v="6"/>
    <s v="РН-ЭН"/>
    <x v="333"/>
    <d v="1899-12-30T10:39:00"/>
    <d v="2014-06-10T00:00:00"/>
    <d v="1899-12-30T10:42:00"/>
    <d v="1899-12-30T00:03:00"/>
    <n v="56"/>
    <s v="ДЗ"/>
    <s v="РПВУ (АПВ-нет)"/>
    <x v="2"/>
    <s v="110/6кВ &quot;Толкаевская&quot;"/>
    <x v="1"/>
    <x v="0"/>
    <s v="ВЛ-6 фидеров №№ 618, 619, 620, 621."/>
    <s v="Отключение В-110-Никольская-1; В-110-С1Т; В-6-1, работа ДЗ, включен СВ-6 кВ. Причина отключения-наброс проволоки птицей на шины 110 кВ между В-110-Никольская-1 и В-110-С1Т следы поджога ф-А и проволока под шинами. В 16:21 после проверки тр-ра С1Т собрана нормальная схема."/>
    <n v="14"/>
    <m/>
    <n v="14"/>
    <s v="ТЧ"/>
    <m/>
    <m/>
    <m/>
    <m/>
    <m/>
    <m/>
    <m/>
    <m/>
    <s v="КП19"/>
    <m/>
    <m/>
    <m/>
    <e v="#VALUE!"/>
    <e v="#VALUE!"/>
    <n v="1"/>
  </r>
  <r>
    <x v="5"/>
    <x v="6"/>
    <s v="МРСК СЭС"/>
    <x v="333"/>
    <d v="1899-12-30T17:52:00"/>
    <d v="2014-06-10T00:00:00"/>
    <d v="1899-12-30T17:52:00"/>
    <d v="1899-12-30T00:00:00"/>
    <n v="43"/>
    <s v="ДЗ"/>
    <m/>
    <x v="5"/>
    <s v="35/10кВ &quot;Чкаловская&quot; (СЭС) "/>
    <x v="0"/>
    <x v="0"/>
    <s v="ПС 35/6 &quot;Тарханы&quot;"/>
    <s v="Кратковременное понижение напряжения, остановка отдельных скважин при аварийном отключении тр-ра Т1Т от Диф.защиты на ПС &quot;Фрунзе&quot;. Персонал СЭС разбирается."/>
    <n v="5"/>
    <m/>
    <n v="5"/>
    <m/>
    <m/>
    <m/>
    <m/>
    <m/>
    <m/>
    <m/>
    <m/>
    <m/>
    <s v="КП18"/>
    <m/>
    <m/>
    <m/>
    <e v="#VALUE!"/>
    <e v="#VALUE!"/>
    <n v="1"/>
  </r>
  <r>
    <x v="5"/>
    <x v="6"/>
    <s v="МРСК ЗЭС"/>
    <x v="333"/>
    <d v="1899-12-30T18:02:00"/>
    <d v="2014-06-10T00:00:00"/>
    <d v="1899-12-30T19:03:00"/>
    <d v="1899-12-30T01:01:00"/>
    <n v="6"/>
    <s v="МТЗ"/>
    <s v="РПВН (АПВ-нет)"/>
    <x v="5"/>
    <s v="35/10кВ &quot;Лабазинская&quot; (ЗЭС)"/>
    <x v="2"/>
    <x v="2"/>
    <s v="Фонд скважин по ВЛ-10 кВ фидера &quot;Лб-2&quot;"/>
    <s v="Аварийное отключение, работа МТЗ. После включения &quot;земля&quot; на СШ-10 кВ."/>
    <n v="4"/>
    <m/>
    <n v="4"/>
    <m/>
    <m/>
    <m/>
    <m/>
    <m/>
    <m/>
    <m/>
    <m/>
    <m/>
    <s v="КП18"/>
    <m/>
    <m/>
    <m/>
    <e v="#VALUE!"/>
    <e v="#VALUE!"/>
    <n v="1"/>
  </r>
  <r>
    <x v="5"/>
    <x v="6"/>
    <s v="МРСК ЗЭС"/>
    <x v="333"/>
    <d v="1899-12-30T19:37:00"/>
    <d v="2014-06-10T00:00:00"/>
    <d v="1899-12-30T20:55:00"/>
    <d v="1899-12-30T01:18:00"/>
    <n v="6"/>
    <s v="ЗЗП"/>
    <m/>
    <x v="5"/>
    <s v="35/10кВ &quot;Лабазинская&quot; (ЗЭС)"/>
    <x v="2"/>
    <x v="2"/>
    <s v="Фонд скважин по ВЛ-10 кВ фидера &quot;Лб-2&quot;"/>
    <s v="Отключен персоналом ЗЭС, &quot;земля&quot; в сети 10 кВ. Устранено. (Птица на ЛР-10, участок Западных ЭС)."/>
    <n v="5"/>
    <m/>
    <n v="5"/>
    <m/>
    <m/>
    <m/>
    <m/>
    <m/>
    <m/>
    <m/>
    <m/>
    <m/>
    <s v="КП18"/>
    <m/>
    <m/>
    <m/>
    <e v="#VALUE!"/>
    <e v="#VALUE!"/>
    <n v="1"/>
  </r>
  <r>
    <x v="5"/>
    <x v="6"/>
    <s v="РН-ЭН"/>
    <x v="334"/>
    <d v="1899-12-30T00:44:00"/>
    <d v="2014-06-11T00:00:00"/>
    <d v="1899-12-30T01:08:00"/>
    <d v="1899-12-30T00:24:00"/>
    <n v="9"/>
    <s v="МТО"/>
    <s v="АПВН, РПВУ"/>
    <x v="0"/>
    <s v="35/6кВ &quot;Краснояровская&quot;"/>
    <x v="2"/>
    <x v="2"/>
    <s v="Фонд скважин после РВНО-25"/>
    <s v="Аварийное отключение, работа МТО. При попытке включения скважины после смены вращения произошло &quot;КЗ&quot; в СУ ЭЦН."/>
    <n v="2"/>
    <m/>
    <n v="2"/>
    <s v="ЗА"/>
    <m/>
    <s v="Высоковольтная вставка ПТ-1.1-б (20А)_x000a_"/>
    <s v="-"/>
    <m/>
    <n v="100"/>
    <m/>
    <n v="0"/>
    <m/>
    <s v="КП8"/>
    <m/>
    <m/>
    <m/>
    <e v="#VALUE!"/>
    <e v="#VALUE!"/>
    <n v="1"/>
  </r>
  <r>
    <x v="5"/>
    <x v="6"/>
    <s v="МРСК ЗЭС"/>
    <x v="334"/>
    <d v="1899-12-30T11:00:00"/>
    <d v="2014-06-11T00:00:00"/>
    <d v="1899-12-30T11:00:00"/>
    <d v="1899-12-30T00:00:00"/>
    <n v="301"/>
    <m/>
    <s v="АПВУ"/>
    <x v="5"/>
    <s v="110/35/6кВ &quot;Савельевская&quot;"/>
    <x v="1"/>
    <x v="2"/>
    <s v="ПС Савельевская, Курманаевская, Долговская, Пронькинская; Росташинская, Гаршинская-1,2; Гаршинская-УПСВ; Графская, Ибряевка-1,2"/>
    <s v="Посадка напряжения при аварийном отключении с успешным АПВ ВЛ-110 кВ &quot;Комсомолец-Бузулук-1,2&quot;."/>
    <n v="174"/>
    <m/>
    <n v="174"/>
    <m/>
    <m/>
    <m/>
    <m/>
    <m/>
    <m/>
    <m/>
    <m/>
    <m/>
    <s v="КП18"/>
    <m/>
    <m/>
    <m/>
    <e v="#VALUE!"/>
    <e v="#VALUE!"/>
    <n v="1"/>
  </r>
  <r>
    <x v="5"/>
    <x v="6"/>
    <s v="МРСК ЗЭС"/>
    <x v="334"/>
    <d v="1899-12-30T11:45:00"/>
    <d v="2014-06-11T00:00:00"/>
    <d v="1899-12-30T11:46:00"/>
    <d v="1899-12-30T00:01:00"/>
    <n v="80"/>
    <m/>
    <m/>
    <x v="5"/>
    <s v="110/35/6кВ &quot;Герасимовская&quot;"/>
    <x v="1"/>
    <x v="2"/>
    <s v="ПС Проскуринская; Варшава-3"/>
    <s v="Кратковременное повышение  напряжения по ВЛ-110 кВ и сброс нагрузки по ВЛ-35 кВ &quot;Герасимовка-Варшава-3&quot; при грозовых проявлениях в Самарском регионе."/>
    <n v="5"/>
    <m/>
    <n v="5"/>
    <m/>
    <m/>
    <m/>
    <m/>
    <m/>
    <m/>
    <m/>
    <m/>
    <m/>
    <s v="КП18"/>
    <m/>
    <m/>
    <m/>
    <e v="#VALUE!"/>
    <e v="#VALUE!"/>
    <n v="1"/>
  </r>
  <r>
    <x v="5"/>
    <x v="6"/>
    <s v="РН-ЭН"/>
    <x v="334"/>
    <d v="1899-12-30T15:11:00"/>
    <d v="2014-06-11T00:00:00"/>
    <d v="1899-12-30T15:11:00"/>
    <d v="1899-12-30T00:00:00"/>
    <n v="18"/>
    <s v="МТЗ-1"/>
    <s v="АПВУ"/>
    <x v="2"/>
    <s v="110/6кВ &quot;Толкаевская&quot;"/>
    <x v="2"/>
    <x v="2"/>
    <s v="ВЛ-6 кВ ф-619, 620"/>
    <s v="Падение нагрузки при активных грозовых проявлениях."/>
    <n v="15"/>
    <m/>
    <n v="15"/>
    <m/>
    <s v="-"/>
    <s v="-"/>
    <s v="-"/>
    <s v="ТР-12.2006"/>
    <n v="100"/>
    <m/>
    <m/>
    <s v="-"/>
    <s v="КП11"/>
    <m/>
    <m/>
    <m/>
    <e v="#VALUE!"/>
    <e v="#VALUE!"/>
    <n v="1"/>
  </r>
  <r>
    <x v="5"/>
    <x v="6"/>
    <s v="РН-ЭН"/>
    <x v="334"/>
    <d v="1899-12-30T15:10:00"/>
    <d v="2014-06-11T00:00:00"/>
    <d v="1899-12-30T15:10:00"/>
    <d v="1899-12-30T00:00:00"/>
    <n v="23"/>
    <s v="МТО"/>
    <s v="АПВУ"/>
    <x v="2"/>
    <s v="35/6кВ &quot;Краснояровская&quot;"/>
    <x v="2"/>
    <x v="2"/>
    <s v="ВЛ-6 кВ ф-К-3,7"/>
    <s v="Аварийное отключение с успешным АПВ при грозе."/>
    <n v="5"/>
    <m/>
    <n v="5"/>
    <s v="ЗА"/>
    <n v="1974"/>
    <s v="А-70"/>
    <s v="-"/>
    <s v="К-3 - 09.2013, К-7 - 05.2009"/>
    <n v="100"/>
    <m/>
    <m/>
    <s v="Осмотр -18.06.2014"/>
    <s v="КП11"/>
    <m/>
    <m/>
    <m/>
    <e v="#VALUE!"/>
    <e v="#VALUE!"/>
    <n v="1"/>
  </r>
  <r>
    <x v="5"/>
    <x v="6"/>
    <s v="РН-ЭН"/>
    <x v="334"/>
    <d v="1899-12-30T15:20:00"/>
    <d v="2014-06-11T00:00:00"/>
    <d v="1899-12-30T15:45:00"/>
    <d v="1899-12-30T00:25:00"/>
    <n v="8"/>
    <s v=" МТЗ-2"/>
    <s v="АПВН, РПВУ"/>
    <x v="2"/>
    <s v="6/20кВ &quot;Сырт-1&quot;"/>
    <x v="2"/>
    <x v="2"/>
    <s v="ПС 6/20 &quot;Сырт-1&quot;, ПС 20/6 &quot;Сырт-2&quot;"/>
    <s v="Аварийное отключение ВЛ-20 кВ Ф-1320 на ПС &quot;Сырт-1&quot;. Гроза"/>
    <n v="26"/>
    <m/>
    <n v="26"/>
    <m/>
    <n v="1994"/>
    <s v="АС-70"/>
    <s v="-"/>
    <s v="нет"/>
    <s v="-"/>
    <s v="-"/>
    <s v="-"/>
    <s v="-"/>
    <s v="КП11"/>
    <m/>
    <m/>
    <m/>
    <e v="#VALUE!"/>
    <e v="#VALUE!"/>
    <n v="1"/>
  </r>
  <r>
    <x v="5"/>
    <x v="6"/>
    <s v="МРСК СЭС"/>
    <x v="334"/>
    <d v="1899-12-30T15:45:00"/>
    <d v="2014-06-11T00:00:00"/>
    <d v="1899-12-30T15:45:00"/>
    <d v="1899-12-30T00:00:00"/>
    <n v="28"/>
    <m/>
    <m/>
    <x v="5"/>
    <s v="35/6кВ &quot;Тарханы&quot;"/>
    <x v="0"/>
    <x v="2"/>
    <s v="ВЛ-35 кВ &quot;Чкаловская-Тарханы&quot;"/>
    <s v="Кратковременное повышение  напряжения по ВЛ-35 кВ &quot;Чкаловская-Тарханы&quot;и сброс нагрузки по ПС &quot;Тарханы&quot;, &quot;Аксютино&quot; и &quot;Берёзовка&quot; при грозовых проявлениях."/>
    <n v="19"/>
    <m/>
    <n v="19"/>
    <m/>
    <m/>
    <m/>
    <m/>
    <m/>
    <m/>
    <m/>
    <m/>
    <m/>
    <s v="КП18"/>
    <m/>
    <m/>
    <m/>
    <e v="#VALUE!"/>
    <e v="#VALUE!"/>
    <n v="1"/>
  </r>
  <r>
    <x v="5"/>
    <x v="6"/>
    <s v="РН-ЭН"/>
    <x v="334"/>
    <d v="1899-12-30T16:17:00"/>
    <d v="2014-06-11T00:00:00"/>
    <d v="1899-12-30T19:31:00"/>
    <d v="1899-12-30T03:14:00"/>
    <n v="2"/>
    <m/>
    <s v="АПВН, РПВН"/>
    <x v="2"/>
    <s v="35/6кВ &quot;Городская&quot; (СЭС)"/>
    <x v="2"/>
    <x v="2"/>
    <s v="ВЛ-6 кВ ф-Г-5"/>
    <s v="Аварийное отключение, включению не поддался. В 18:00 осмотром обнаружен обрыв провода между опорами 90-91. Гроза. ВЛ выведена в ремонт. Устранено."/>
    <n v="1"/>
    <m/>
    <n v="1"/>
    <s v="ТЧ"/>
    <m/>
    <s v="А-35"/>
    <m/>
    <m/>
    <n v="100"/>
    <m/>
    <n v="0"/>
    <m/>
    <s v="КП11"/>
    <m/>
    <m/>
    <m/>
    <e v="#VALUE!"/>
    <e v="#VALUE!"/>
    <n v="1"/>
  </r>
  <r>
    <x v="5"/>
    <x v="6"/>
    <s v="МРСК СЭС"/>
    <x v="334"/>
    <d v="1899-12-30T17:00:00"/>
    <d v="2014-06-11T00:00:00"/>
    <d v="1899-12-30T17:00:00"/>
    <d v="1899-12-30T00:00:00"/>
    <n v="4"/>
    <m/>
    <m/>
    <x v="5"/>
    <s v="35/10кВ &quot;Беседино&quot; (СЭС)"/>
    <x v="2"/>
    <x v="2"/>
    <s v="ВЛ-10 кВ ф-Б-3"/>
    <s v="Посадка напряжения при грозовых проявлениях."/>
    <n v="1"/>
    <m/>
    <n v="1"/>
    <m/>
    <m/>
    <m/>
    <m/>
    <m/>
    <m/>
    <m/>
    <m/>
    <m/>
    <s v="КП18"/>
    <m/>
    <m/>
    <m/>
    <e v="#VALUE!"/>
    <e v="#VALUE!"/>
    <n v="1"/>
  </r>
  <r>
    <x v="5"/>
    <x v="6"/>
    <s v="МРСК ЗЭС"/>
    <x v="334"/>
    <d v="1899-12-30T21:21:00"/>
    <d v="2014-06-11T00:00:00"/>
    <d v="1899-12-30T21:21:00"/>
    <d v="1899-12-30T00:00:00"/>
    <n v="27"/>
    <m/>
    <m/>
    <x v="5"/>
    <s v="220/110/35/10кВ &quot;Сорочинская&quot; (МЭС)"/>
    <x v="1"/>
    <x v="2"/>
    <s v="ПС Никольская;  Толкаевская;     Ольховская.      "/>
    <s v="Посадка напряжения по системе при грозовых проявлениях."/>
    <n v="11"/>
    <m/>
    <n v="11"/>
    <m/>
    <m/>
    <m/>
    <m/>
    <m/>
    <m/>
    <m/>
    <m/>
    <m/>
    <s v="КП18"/>
    <m/>
    <m/>
    <m/>
    <e v="#VALUE!"/>
    <e v="#VALUE!"/>
    <n v="1"/>
  </r>
  <r>
    <x v="5"/>
    <x v="6"/>
    <s v="МРСК СЭС"/>
    <x v="334"/>
    <d v="1899-12-30T21:29:00"/>
    <d v="2014-06-11T00:00:00"/>
    <d v="1899-12-30T21:44:00"/>
    <d v="1899-12-30T00:15:00"/>
    <n v="10"/>
    <m/>
    <m/>
    <x v="5"/>
    <s v="35/6кВ &quot;Городская&quot; (СЭС)"/>
    <x v="2"/>
    <x v="2"/>
    <s v="ВЛ-6 кВ ф-Г-6"/>
    <s v="Замена разрушенного изолятора ф-В на опоре №10 персоналом СЭС. Последствие грозы."/>
    <n v="6"/>
    <m/>
    <n v="6"/>
    <m/>
    <m/>
    <m/>
    <m/>
    <m/>
    <m/>
    <m/>
    <m/>
    <m/>
    <s v="КП18"/>
    <m/>
    <m/>
    <m/>
    <e v="#VALUE!"/>
    <e v="#VALUE!"/>
    <n v="1"/>
  </r>
  <r>
    <x v="5"/>
    <x v="6"/>
    <s v="МРСК ЗЭС"/>
    <x v="334"/>
    <d v="1899-12-30T23:28:00"/>
    <d v="2014-06-11T00:00:00"/>
    <d v="1899-12-30T23:28:00"/>
    <d v="1899-12-30T00:00:00"/>
    <n v="15"/>
    <m/>
    <m/>
    <x v="5"/>
    <s v="220/110/35/10кВ &quot;Каргалинская&quot; (МЭС)"/>
    <x v="1"/>
    <x v="2"/>
    <s v="ПС &quot;ММСК&quot;; &quot;Донецко-Сыртовская&quot;. ПС Никольская;  Боголюбовская; Толкаевская; БКНС;    Ольховская;      Кодяковская"/>
    <s v="Посадка напряжения по системе при грозовых проявлениях."/>
    <n v="81"/>
    <m/>
    <n v="81"/>
    <m/>
    <m/>
    <m/>
    <m/>
    <m/>
    <m/>
    <m/>
    <m/>
    <m/>
    <s v="КП18"/>
    <m/>
    <m/>
    <m/>
    <e v="#VALUE!"/>
    <e v="#VALUE!"/>
    <n v="1"/>
  </r>
  <r>
    <x v="5"/>
    <x v="6"/>
    <s v="РН-ЭН"/>
    <x v="18"/>
    <d v="1899-12-30T13:32:00"/>
    <d v="2014-06-12T00:00:00"/>
    <d v="1899-12-30T13:32:00"/>
    <d v="1899-12-30T00:00:00"/>
    <n v="7"/>
    <s v="МТЗ-2"/>
    <s v="АПВУ"/>
    <x v="2"/>
    <s v="110/35/6кВ &quot;Росташинская&quot;"/>
    <x v="2"/>
    <x v="2"/>
    <s v="ВЛ-6 Ф-1"/>
    <s v="Аварийное отключение с успешным АПВ.Произведен осмотр видимых причин аварийного отключения не выявлено."/>
    <n v="1"/>
    <m/>
    <n v="1"/>
    <s v="ТЧ"/>
    <n v="1994"/>
    <s v="АС-70"/>
    <s v="-"/>
    <d v="2010-08-01T00:00:00"/>
    <n v="100"/>
    <s v="-"/>
    <n v="0"/>
    <d v="2014-06-11T00:00:00"/>
    <s v="КП12"/>
    <m/>
    <m/>
    <m/>
    <e v="#VALUE!"/>
    <e v="#VALUE!"/>
    <n v="1"/>
  </r>
  <r>
    <x v="5"/>
    <x v="6"/>
    <s v="РН-ЭН"/>
    <x v="18"/>
    <d v="1899-12-30T14:40:00"/>
    <d v="2014-06-12T00:00:00"/>
    <d v="1899-12-30T14:45:00"/>
    <d v="1899-12-30T00:05:00"/>
    <n v="20"/>
    <s v="ТО"/>
    <s v="АПВН, РПВУ"/>
    <x v="2"/>
    <s v="35/6кВ &quot;Родниковская&quot;"/>
    <x v="2"/>
    <x v="2"/>
    <s v="ВЛ-6 Ф-Пром-1,Бур-2,  УПСВ-2,ДНС"/>
    <s v="Аварийное отключение Ф-Промысловый-1 работа ТО;СВ-6-2.Гроза.Включили вручную земли нет.Произведен осмотр Ф-Пром-1 видимых причин отключения не обнаружено."/>
    <n v="11"/>
    <m/>
    <n v="11"/>
    <s v="ТЧ"/>
    <m/>
    <m/>
    <m/>
    <m/>
    <m/>
    <m/>
    <m/>
    <m/>
    <s v="КП11"/>
    <m/>
    <m/>
    <m/>
    <e v="#VALUE!"/>
    <e v="#VALUE!"/>
    <n v="1"/>
  </r>
  <r>
    <x v="5"/>
    <x v="6"/>
    <s v="КбшЖД"/>
    <x v="335"/>
    <d v="1899-12-30T16:55:00"/>
    <d v="2014-06-13T00:00:00"/>
    <d v="1899-12-30T16:55:00"/>
    <d v="1899-12-30T00:00:00"/>
    <n v="90"/>
    <m/>
    <s v="АПВУ"/>
    <x v="5"/>
    <s v="110/10кВ &quot;Абдулино-тяговая&quot; (КбшЖД)"/>
    <x v="1"/>
    <x v="2"/>
    <s v="35/6 Тарханы, Березовка, Аксютино. 35/6  Самодуровская, НПС КНС"/>
    <s v="Посадка в сети 110 кВ из-за грозового перенапряжения на  ВЛ-110 кВ Абдулино-тяговая-Филиповка-тяговая СЭС. Гроза. "/>
    <n v="17"/>
    <m/>
    <n v="17"/>
    <m/>
    <m/>
    <m/>
    <m/>
    <m/>
    <m/>
    <m/>
    <m/>
    <m/>
    <s v="КП18"/>
    <m/>
    <m/>
    <m/>
    <e v="#VALUE!"/>
    <e v="#VALUE!"/>
    <n v="1"/>
  </r>
  <r>
    <x v="5"/>
    <x v="6"/>
    <s v="РН-ЭН"/>
    <x v="335"/>
    <d v="1899-12-30T17:06:00"/>
    <d v="2014-06-13T00:00:00"/>
    <d v="1899-12-30T17:06:00"/>
    <d v="1899-12-30T00:00:00"/>
    <n v="52"/>
    <s v="МТЗ-1"/>
    <s v="АПВУ"/>
    <x v="2"/>
    <s v="110/35/6кВ &quot;Никольская&quot;"/>
    <x v="0"/>
    <x v="2"/>
    <s v="35/6 Подольская, Токская, Подгорная, Кодяковская, Боголюбовская. 35/6  Кодяковская, Боголюбовская"/>
    <s v="ВЛ-35 &quot;3Л&quot; АПВ успешное, МТЗ-1. Посадка напряжения по ВЛ-35 &quot;2Л&quot;. Гроза. "/>
    <n v="92"/>
    <m/>
    <n v="92"/>
    <s v="ТЧ"/>
    <n v="1974"/>
    <s v="АС-120"/>
    <s v="-"/>
    <m/>
    <m/>
    <m/>
    <m/>
    <m/>
    <s v="КП11"/>
    <m/>
    <m/>
    <m/>
    <e v="#VALUE!"/>
    <e v="#VALUE!"/>
    <n v="1"/>
  </r>
  <r>
    <x v="5"/>
    <x v="6"/>
    <s v="РН-ЭН"/>
    <x v="335"/>
    <d v="1899-12-30T16:28:00"/>
    <d v="2014-06-13T00:00:00"/>
    <d v="1899-12-30T16:28:00"/>
    <d v="1899-12-30T00:00:00"/>
    <n v="4"/>
    <m/>
    <m/>
    <x v="2"/>
    <s v="35/6кВ &quot;ГТЭС Загорская&quot;"/>
    <x v="2"/>
    <x v="2"/>
    <s v="1409, 1411"/>
    <s v="Посадка напряжения в сети 35 кВ. Гроза."/>
    <n v="9"/>
    <m/>
    <n v="9"/>
    <s v="ТЧ"/>
    <n v="2004"/>
    <s v="АС-70"/>
    <s v="-"/>
    <d v="2014-09-11T00:00:00"/>
    <n v="100"/>
    <s v="-"/>
    <n v="0"/>
    <s v="-"/>
    <s v="КП11"/>
    <m/>
    <m/>
    <m/>
    <e v="#VALUE!"/>
    <e v="#VALUE!"/>
    <n v="1"/>
  </r>
  <r>
    <x v="5"/>
    <x v="6"/>
    <s v="РН-ЭН"/>
    <x v="335"/>
    <d v="1899-12-30T17:12:00"/>
    <d v="2014-06-13T00:00:00"/>
    <d v="1899-12-30T17:12:00"/>
    <d v="1899-12-30T00:00:00"/>
    <n v="7"/>
    <m/>
    <m/>
    <x v="2"/>
    <s v="35/6кВ &quot;ГТЭС Загорская&quot;"/>
    <x v="2"/>
    <x v="2"/>
    <s v="1409, 1411"/>
    <s v="Посадка напряжения в сети 35 кВ. Гроза."/>
    <n v="16"/>
    <m/>
    <n v="16"/>
    <s v="ТЧ"/>
    <n v="2004"/>
    <s v="АС-70"/>
    <s v="-"/>
    <d v="2014-09-11T00:00:00"/>
    <n v="100"/>
    <s v="-"/>
    <n v="0"/>
    <s v="-"/>
    <s v="КП11"/>
    <m/>
    <m/>
    <m/>
    <e v="#VALUE!"/>
    <e v="#VALUE!"/>
    <n v="1"/>
  </r>
  <r>
    <x v="5"/>
    <x v="6"/>
    <s v="РН-ЭН"/>
    <x v="335"/>
    <d v="1899-12-30T18:24:00"/>
    <d v="2014-06-13T00:00:00"/>
    <d v="1899-12-30T18:47:00"/>
    <d v="1899-12-30T00:23:00"/>
    <n v="52"/>
    <m/>
    <m/>
    <x v="2"/>
    <s v="110/35/6кВ &quot;Родинская&quot;"/>
    <x v="0"/>
    <x v="0"/>
    <s v="Подольская, Токская, Подгорная"/>
    <s v="&quot;КЗ&quot; проходных изоляторов 35кВ в яч.№7 ПС Подольская. При осмотре обнаружен разрушенный изолятор фаза &quot;С&quot;. Питание подано по обходной системе шин."/>
    <n v="60"/>
    <m/>
    <n v="60"/>
    <s v="И"/>
    <n v="2009"/>
    <s v="ИП 35/630-7,5-0,1 УХЛ1"/>
    <s v="-"/>
    <s v="-"/>
    <n v="100"/>
    <m/>
    <n v="0"/>
    <s v="-"/>
    <s v="КП11"/>
    <m/>
    <m/>
    <m/>
    <e v="#VALUE!"/>
    <e v="#VALUE!"/>
    <n v="1"/>
  </r>
  <r>
    <x v="5"/>
    <x v="6"/>
    <s v="МРСК ЗЭС"/>
    <x v="335"/>
    <d v="1899-12-30T18:25:00"/>
    <d v="2014-06-13T00:00:00"/>
    <d v="1899-12-30T18:25:00"/>
    <d v="1899-12-30T00:00:00"/>
    <n v="75"/>
    <s v="МТЗ"/>
    <s v="АПВУ"/>
    <x v="5"/>
    <s v="110/35/10кВ &quot;Александровская&quot; (ЗЭС)"/>
    <x v="0"/>
    <x v="0"/>
    <s v="Графская, Ибряевка-1, Ибряевка-2"/>
    <s v="Аварийное отключение с успешным АПВ В-35кВ Графская на ПС Александровская (ЗЭС)"/>
    <n v="33"/>
    <m/>
    <n v="33"/>
    <m/>
    <m/>
    <m/>
    <m/>
    <m/>
    <m/>
    <m/>
    <m/>
    <m/>
    <s v="КП18"/>
    <m/>
    <m/>
    <m/>
    <e v="#VALUE!"/>
    <e v="#VALUE!"/>
    <n v="1"/>
  </r>
  <r>
    <x v="5"/>
    <x v="6"/>
    <s v="МРСК ЗЭС"/>
    <x v="335"/>
    <d v="1899-12-30T18:57:00"/>
    <d v="2014-06-13T00:00:00"/>
    <d v="1899-12-30T19:20:00"/>
    <d v="1899-12-30T00:23:00"/>
    <n v="5"/>
    <m/>
    <m/>
    <x v="5"/>
    <s v="35/6кВ &quot;Вахитовская&quot;"/>
    <x v="0"/>
    <x v="0"/>
    <n v="3"/>
    <s v="Аварийное отключение ВЛ-35 Переволоцкая-Адамовка. Гроза."/>
    <n v="17"/>
    <m/>
    <n v="17"/>
    <m/>
    <m/>
    <m/>
    <m/>
    <m/>
    <m/>
    <m/>
    <m/>
    <m/>
    <s v="КП18"/>
    <m/>
    <m/>
    <m/>
    <e v="#VALUE!"/>
    <e v="#VALUE!"/>
    <n v="1"/>
  </r>
  <r>
    <x v="5"/>
    <x v="6"/>
    <s v="РН-ЭН"/>
    <x v="335"/>
    <d v="1899-12-30T19:26:00"/>
    <d v="2014-06-13T00:00:00"/>
    <d v="1899-12-30T19:28:00"/>
    <d v="1899-12-30T00:02:00"/>
    <n v="37"/>
    <s v="МТЗ"/>
    <s v="АПВН, РПВУ"/>
    <x v="2"/>
    <s v="110/6кВ &quot;Донецко-Сыртовская&quot;"/>
    <x v="1"/>
    <x v="2"/>
    <s v="ПС 110/6 кВ Вахитовская ММПС"/>
    <s v="Аварийное отключение ВЛ-110кВ «Донецко Сыртовская–Вахитовская». На подстанции 110/6кВ &quot;Донецко-Сыртовская&quot;. Гроза."/>
    <n v="169"/>
    <m/>
    <n v="169"/>
    <s v="ТЧ"/>
    <n v="2014"/>
    <s v="АС-120"/>
    <s v="-"/>
    <d v="2014-03-01T00:00:00"/>
    <n v="100"/>
    <s v="-"/>
    <n v="0"/>
    <d v="2014-03-01T00:00:00"/>
    <s v="КП11"/>
    <m/>
    <m/>
    <m/>
    <e v="#VALUE!"/>
    <e v="#VALUE!"/>
    <n v="1"/>
  </r>
  <r>
    <x v="5"/>
    <x v="6"/>
    <s v="РН-ЭН"/>
    <x v="335"/>
    <d v="1899-12-30T20:09:00"/>
    <d v="2014-06-13T00:00:00"/>
    <d v="1899-12-30T20:10:00"/>
    <d v="1899-12-30T00:01:00"/>
    <n v="6"/>
    <s v="МТЗ"/>
    <s v="АПВН, РПВУ"/>
    <x v="2"/>
    <s v="110/6кВ &quot;Вахитовская&quot; ММПС"/>
    <x v="2"/>
    <x v="2"/>
    <m/>
    <s v="Аварийное отключение Ф-1.На ПС Вахитовка ММПС"/>
    <n v="36"/>
    <m/>
    <n v="36"/>
    <m/>
    <n v="2004"/>
    <s v="АС-70"/>
    <s v="-"/>
    <s v="нет"/>
    <s v="-"/>
    <s v="-"/>
    <s v="-"/>
    <s v="-"/>
    <s v="КП11"/>
    <m/>
    <m/>
    <m/>
    <e v="#VALUE!"/>
    <e v="#VALUE!"/>
    <n v="1"/>
  </r>
  <r>
    <x v="5"/>
    <x v="6"/>
    <s v="РН-ЭН"/>
    <x v="335"/>
    <d v="1899-12-30T20:34:00"/>
    <d v="2014-06-13T00:00:00"/>
    <d v="1899-12-30T20:39:00"/>
    <d v="1899-12-30T00:05:00"/>
    <n v="66"/>
    <s v="МТО"/>
    <s v="АПВН, РПВУ"/>
    <x v="2"/>
    <s v="110/35/6кВ &quot;Савельевская&quot;"/>
    <x v="1"/>
    <x v="2"/>
    <s v="1СШ ПС Герасимовская;1СШ ПС Тананыкская"/>
    <s v="Аварийное отключение ВЛ-110 кВ Савельевка-Герасимовка.Гроза.  Аварийное отключение ВЛ-110кВ «Савельевская-Герасимовская» действием  защиты МТО в результате перекрытия грозовым разрядом гирлянд изоляторов на опорах №19 и 103 во время прохождения грозового фронта."/>
    <n v="18"/>
    <m/>
    <n v="18"/>
    <s v="И"/>
    <n v="1985"/>
    <s v="ПС-70Д, ПФ-70Е"/>
    <s v="-"/>
    <n v="2007"/>
    <n v="100"/>
    <s v="-"/>
    <n v="0"/>
    <s v="-"/>
    <s v="КП11"/>
    <m/>
    <m/>
    <m/>
    <e v="#VALUE!"/>
    <e v="#VALUE!"/>
    <n v="1"/>
  </r>
  <r>
    <x v="5"/>
    <x v="6"/>
    <s v="РН-ЭН"/>
    <x v="335"/>
    <d v="1899-12-30T20:10:00"/>
    <d v="2014-06-13T00:00:00"/>
    <d v="1899-12-30T20:10:00"/>
    <d v="1899-12-30T00:00:00"/>
    <n v="4"/>
    <m/>
    <s v="АПВУ"/>
    <x v="2"/>
    <s v="110/6кВ &quot;Донецко-Сыртовская&quot;"/>
    <x v="2"/>
    <x v="2"/>
    <m/>
    <s v="Аварийное отключение Ф-1320 с успешным АПВ.Гроза."/>
    <n v="7"/>
    <m/>
    <n v="7"/>
    <m/>
    <n v="2012"/>
    <s v="СИП-120"/>
    <s v="-"/>
    <s v="ТР-02.2014"/>
    <n v="100"/>
    <s v="ТО-ноябрь, ТР-декабрь"/>
    <n v="0"/>
    <s v="Осмотр-22.04.14"/>
    <s v="КП11"/>
    <m/>
    <m/>
    <m/>
    <e v="#VALUE!"/>
    <e v="#VALUE!"/>
    <n v="1"/>
  </r>
  <r>
    <x v="5"/>
    <x v="6"/>
    <s v="МРСК СЭС"/>
    <x v="335"/>
    <d v="1899-12-30T23:02:00"/>
    <d v="2014-06-14T00:00:00"/>
    <d v="1899-12-30T02:00:00"/>
    <d v="1899-12-30T02:58:00"/>
    <n v="54"/>
    <m/>
    <m/>
    <x v="5"/>
    <s v="110/35/10кВ &quot;НПС&quot; (СЭС)"/>
    <x v="0"/>
    <x v="2"/>
    <s v="ПС КНС-2;        Заглядино;      Султангулово"/>
    <s v="Отключение для определения участка &quot;земли&quot; персоналом СЭС.Место повреждения выход из строя ТН-35 кВ на ПС НПС.Производится замена.Персонал СЛ СЭС производит осмотр ВЛ-35 кВ на участке от ПС Чкаловская до ПС Заглядино на предмет выявления и устранения &quot;земли&quot; Включение после устранеия повреждений."/>
    <n v="75"/>
    <m/>
    <n v="75"/>
    <m/>
    <m/>
    <m/>
    <m/>
    <m/>
    <m/>
    <m/>
    <m/>
    <m/>
    <s v="КП18"/>
    <m/>
    <m/>
    <m/>
    <e v="#VALUE!"/>
    <e v="#VALUE!"/>
    <n v="1"/>
  </r>
  <r>
    <x v="5"/>
    <x v="6"/>
    <s v="МРСК ЗЭС"/>
    <x v="335"/>
    <d v="1899-12-30T22:36:00"/>
    <d v="2014-06-13T00:00:00"/>
    <d v="1899-12-30T22:36:00"/>
    <d v="1899-12-30T00:00:00"/>
    <n v="12"/>
    <m/>
    <m/>
    <x v="5"/>
    <s v="35/10кВ &quot;Яшкинская&quot; (ЗЭС)"/>
    <x v="2"/>
    <x v="2"/>
    <s v="Ф-6"/>
    <s v="Посадка напряжения на ф-6 при аварийном отключении Ф-4(сельский) ЗЭС."/>
    <n v="0.4"/>
    <m/>
    <m/>
    <m/>
    <m/>
    <m/>
    <m/>
    <m/>
    <m/>
    <m/>
    <m/>
    <m/>
    <s v="КП18"/>
    <m/>
    <m/>
    <m/>
    <e v="#VALUE!"/>
    <e v="#VALUE!"/>
    <n v="1"/>
  </r>
  <r>
    <x v="5"/>
    <x v="6"/>
    <s v="ОПМЭС Урала "/>
    <x v="335"/>
    <d v="1899-12-30T23:10:00"/>
    <d v="2014-06-13T00:00:00"/>
    <d v="1899-12-30T23:10:00"/>
    <d v="1899-12-30T00:00:00"/>
    <m/>
    <m/>
    <s v="АПВУ"/>
    <x v="5"/>
    <s v="220/110/35/10кВ &quot;Сорочинская&quot; (МЭС)"/>
    <x v="4"/>
    <x v="2"/>
    <s v="ПС     Родинская;     Подольская;           Яшкинская, ПС     Никольская;     Боголюбовская;           БКНС, ПС     Донецко-Сыртинская; Вахитовская; ГТЭС Загорская"/>
    <s v="Глубокая посадка напряжения в сети 110,35 кВ при аварийном отключении с успешным АПВ ВЛ-220 кВ Сорочинск-Газовая.Падение нагрузки на 27 мВт Массовая остановка фонда."/>
    <n v="321"/>
    <m/>
    <n v="321"/>
    <m/>
    <m/>
    <m/>
    <m/>
    <m/>
    <m/>
    <m/>
    <m/>
    <m/>
    <s v="КП18"/>
    <m/>
    <m/>
    <m/>
    <e v="#VALUE!"/>
    <e v="#VALUE!"/>
    <n v="1"/>
  </r>
  <r>
    <x v="5"/>
    <x v="6"/>
    <s v="РН-ЭН"/>
    <x v="335"/>
    <d v="1899-12-30T23:06:00"/>
    <d v="2014-06-14T00:00:00"/>
    <d v="1899-12-30T00:23:00"/>
    <d v="1899-12-30T01:17:00"/>
    <n v="1"/>
    <m/>
    <m/>
    <x v="2"/>
    <s v="35/6кВ &quot;Тананыкская&quot;"/>
    <x v="2"/>
    <x v="2"/>
    <m/>
    <s v="Отключение для замены разрушенных грозой изоляторов на опорах №76,77 "/>
    <n v="1"/>
    <m/>
    <n v="1"/>
    <s v="И"/>
    <n v="1984"/>
    <s v="ШФ-10Г"/>
    <s v="-"/>
    <n v="1999"/>
    <n v="100"/>
    <s v="-"/>
    <n v="0"/>
    <d v="2014-06-11T00:00:00"/>
    <s v="КП11"/>
    <m/>
    <m/>
    <m/>
    <e v="#VALUE!"/>
    <e v="#VALUE!"/>
    <n v="1"/>
  </r>
  <r>
    <x v="5"/>
    <x v="6"/>
    <s v="МРСК СЭС"/>
    <x v="335"/>
    <d v="1899-12-30T21:36:00"/>
    <d v="2014-06-13T00:00:00"/>
    <d v="1899-12-30T21:46:00"/>
    <d v="1899-12-30T00:10:00"/>
    <n v="144"/>
    <s v="МТО-1 ст"/>
    <s v="АПВН, РПВУ"/>
    <x v="5"/>
    <s v="110/35/10кВ &quot;НПС&quot; (СЭС)"/>
    <x v="0"/>
    <x v="0"/>
    <s v="ПС     КНС-2;  Заглядино;      Султангулово; Тарханы; Березовка; Аксютино; Полевая (посадка ПС     Самодуровка; Пономаревка; Родниковка)"/>
    <s v="Аварийное отключение2-х  ВЛ-35 кВ на СШ-35 кВ появилась &quot;земля&quot; линии СЭС."/>
    <n v="116"/>
    <m/>
    <n v="116"/>
    <m/>
    <m/>
    <m/>
    <m/>
    <m/>
    <m/>
    <m/>
    <m/>
    <m/>
    <s v="КП18"/>
    <m/>
    <m/>
    <m/>
    <e v="#VALUE!"/>
    <e v="#VALUE!"/>
    <n v="1"/>
  </r>
  <r>
    <x v="5"/>
    <x v="6"/>
    <s v="МРСК СЭС"/>
    <x v="335"/>
    <d v="1899-12-30T18:52:00"/>
    <d v="2014-06-13T00:00:00"/>
    <d v="1899-12-30T18:52:00"/>
    <d v="1899-12-30T00:00:00"/>
    <n v="10"/>
    <m/>
    <s v="АПВУ"/>
    <x v="5"/>
    <s v="35/6кВ &quot;Самодуровская&quot;"/>
    <x v="2"/>
    <x v="2"/>
    <s v="35/6  Самодуровская"/>
    <s v="Посадка в сети 110 кВ из-за грозового перенапряжения . Гроза. "/>
    <n v="2"/>
    <m/>
    <n v="2"/>
    <m/>
    <m/>
    <m/>
    <m/>
    <m/>
    <m/>
    <m/>
    <m/>
    <m/>
    <s v="КП18"/>
    <m/>
    <m/>
    <m/>
    <e v="#VALUE!"/>
    <e v="#VALUE!"/>
    <n v="1"/>
  </r>
  <r>
    <x v="5"/>
    <x v="6"/>
    <s v="МРСК СЭС"/>
    <x v="335"/>
    <d v="1899-12-30T19:15:00"/>
    <d v="2014-06-13T00:00:00"/>
    <d v="1899-12-30T19:15:00"/>
    <d v="1899-12-30T00:00:00"/>
    <n v="3"/>
    <m/>
    <m/>
    <x v="5"/>
    <s v="35/10кВ &quot;Воздвиженская&quot; (СЭС)"/>
    <x v="2"/>
    <x v="2"/>
    <s v="35/6 Воздвиженская"/>
    <s v="Посадка в сети 110 кВ из-за грозового перенапряжения . Гроза. "/>
    <n v="1"/>
    <m/>
    <n v="1"/>
    <m/>
    <m/>
    <m/>
    <m/>
    <m/>
    <m/>
    <m/>
    <m/>
    <m/>
    <s v="КП18"/>
    <m/>
    <m/>
    <m/>
    <e v="#VALUE!"/>
    <e v="#VALUE!"/>
    <n v="1"/>
  </r>
  <r>
    <x v="5"/>
    <x v="6"/>
    <s v="МРСК ЗЭС"/>
    <x v="335"/>
    <d v="1899-12-30T17:30:00"/>
    <d v="2014-06-13T00:00:00"/>
    <d v="1899-12-30T17:30:00"/>
    <d v="1899-12-30T00:00:00"/>
    <n v="30"/>
    <m/>
    <s v="АПВУ"/>
    <x v="5"/>
    <s v="110/35/10кВ &quot;Ново-Сергиевская&quot; (ЗЭС)"/>
    <x v="1"/>
    <x v="2"/>
    <s v="ПС Загорская,Ново-Сергеевская"/>
    <s v="Посадка напряжения при аварийном отключении с успешным АПВ."/>
    <n v="38"/>
    <m/>
    <n v="38"/>
    <m/>
    <m/>
    <m/>
    <m/>
    <m/>
    <m/>
    <m/>
    <m/>
    <m/>
    <s v="КП18"/>
    <m/>
    <m/>
    <m/>
    <e v="#VALUE!"/>
    <e v="#VALUE!"/>
    <n v="1"/>
  </r>
  <r>
    <x v="5"/>
    <x v="6"/>
    <s v="МРСК ЗЭС"/>
    <x v="139"/>
    <d v="1899-12-30T00:14:00"/>
    <d v="2014-06-14T00:00:00"/>
    <d v="1899-12-30T00:45:00"/>
    <d v="1899-12-30T00:31:00"/>
    <n v="8"/>
    <m/>
    <m/>
    <x v="5"/>
    <s v="35/6кВ &quot;Вахитовская&quot;"/>
    <x v="0"/>
    <x v="2"/>
    <m/>
    <s v="Аварийное отключение ВЛ-35 Переволоцкая-Адамовка. Гроза."/>
    <n v="77"/>
    <m/>
    <n v="77"/>
    <m/>
    <m/>
    <m/>
    <m/>
    <m/>
    <m/>
    <m/>
    <m/>
    <m/>
    <s v="КП18"/>
    <m/>
    <m/>
    <m/>
    <e v="#VALUE!"/>
    <e v="#VALUE!"/>
    <n v="1"/>
  </r>
  <r>
    <x v="5"/>
    <x v="6"/>
    <s v="ОПМЭС Урала "/>
    <x v="139"/>
    <d v="1899-12-30T02:00:00"/>
    <d v="2014-06-14T00:00:00"/>
    <d v="1899-12-30T02:03:00"/>
    <d v="1899-12-30T00:03:00"/>
    <n v="28"/>
    <m/>
    <s v="АПВУ"/>
    <x v="5"/>
    <s v="220/110/35/10кВ &quot;Сорочинская&quot; (МЭС)"/>
    <x v="4"/>
    <x v="2"/>
    <s v="ПС     Толкаевская;     Никольская;           БКНС, Ольховская, Кодяковская, ПС     Вахитовская;     ГТЭС-Загорская;    "/>
    <s v="Переходящее. Глубокая посадка напряжения в сети 110,35 кВ при аварийном отключении с успешным АПВ ВЛ-220 кВ Сорочинск-Газовая.Падение нагрузки на 27 мВт. "/>
    <n v="106"/>
    <m/>
    <n v="106"/>
    <m/>
    <m/>
    <m/>
    <m/>
    <m/>
    <m/>
    <m/>
    <m/>
    <m/>
    <s v="КП18"/>
    <m/>
    <m/>
    <m/>
    <e v="#VALUE!"/>
    <e v="#VALUE!"/>
    <n v="1"/>
  </r>
  <r>
    <x v="5"/>
    <x v="6"/>
    <s v="МРСК СЭС"/>
    <x v="139"/>
    <d v="1899-12-30T02:00:00"/>
    <d v="2014-06-14T00:00:00"/>
    <d v="1899-12-30T18:35:00"/>
    <d v="1899-12-30T16:35:00"/>
    <n v="54"/>
    <m/>
    <m/>
    <x v="5"/>
    <s v="110/35/10кВ &quot;НПС&quot; (СЭС)"/>
    <x v="0"/>
    <x v="2"/>
    <s v="ПС КНС-2;        Заглядино;      Султангулово"/>
    <s v="Переходящее. Отключение для определения участка &quot;земли&quot; персоналом СЭС. Место повреждения выход из строя ТН-35 кВ на ПС &quot;НПС&quot;. Осмотром выявлена разрушенная гирлянда ф-В на опоре № 141. В 11:10 разрушенная гирлянда ф-В на опоре №141 заменена. В 15:00 приступили к замене ТН-35 кВ, в 15:30 к работам на ВЛ-35 кВ. В 16:20 гирлянда изоляторов заменена. ТН-35 заменен. В 18:35 ВЛ-35 кВ &quot;НПС-Чкаловская&quot; под напряжение. В 18:42 подали напряжение на ПС &quot;Султангуловская&quot;, в 18:43 на ПС &quot;Заглядино&quot;, в 19:00 на ПС &quot;КНС-2&quot;"/>
    <n v="407"/>
    <m/>
    <n v="407"/>
    <m/>
    <m/>
    <m/>
    <m/>
    <m/>
    <m/>
    <m/>
    <m/>
    <m/>
    <s v="КП18"/>
    <m/>
    <m/>
    <m/>
    <e v="#VALUE!"/>
    <e v="#VALUE!"/>
    <n v="1"/>
  </r>
  <r>
    <x v="5"/>
    <x v="6"/>
    <s v="МРСК ЗЭС"/>
    <x v="139"/>
    <d v="1899-12-30T05:29:00"/>
    <d v="2014-06-14T00:00:00"/>
    <d v="1899-12-30T05:30:00"/>
    <d v="1899-12-30T00:01:00"/>
    <n v="160"/>
    <s v="1ст з.з."/>
    <s v="АПВУ"/>
    <x v="5"/>
    <s v="220/110/35/10/6кВ &quot;Бузулукская&quot; (МЭС)"/>
    <x v="1"/>
    <x v="2"/>
    <s v="ПС Савельевская; Герасимовская, Тананыкская, Моргуновская, Курманаевская, Шулаевская, (110/35/10кВ &quot;Ново-Тепловская&quot; (ЗЭС) ф-2)"/>
    <s v="Посадка напряжения в сети 110 кВ при аварийном отключении с успешным АПВ.ВЛ-110 кВ Бузулук-Ново-Тепловка Гроза."/>
    <n v="29"/>
    <m/>
    <n v="29"/>
    <m/>
    <m/>
    <m/>
    <m/>
    <m/>
    <m/>
    <m/>
    <m/>
    <m/>
    <s v="КП18"/>
    <m/>
    <m/>
    <m/>
    <e v="#VALUE!"/>
    <e v="#VALUE!"/>
    <n v="1"/>
  </r>
  <r>
    <x v="5"/>
    <x v="6"/>
    <s v="РН-ЭН"/>
    <x v="139"/>
    <d v="1899-12-30T14:54:00"/>
    <d v="2014-06-14T00:00:00"/>
    <d v="1899-12-30T14:54:00"/>
    <d v="1899-12-30T00:00:00"/>
    <n v="7"/>
    <m/>
    <m/>
    <x v="2"/>
    <s v="110/35/6кВ &quot;Герасимовская&quot;"/>
    <x v="0"/>
    <x v="2"/>
    <s v="ПС-&quot;Варшава-3&quot;; &quot;Проскуринская&quot;"/>
    <s v="Посадка напряжения при грозовых проявлениях."/>
    <n v="21"/>
    <m/>
    <n v="21"/>
    <s v="ТЧ"/>
    <n v="1971"/>
    <s v="АС-120"/>
    <s v="-"/>
    <d v="2009-06-01T00:00:00"/>
    <n v="100"/>
    <s v="-"/>
    <n v="0"/>
    <d v="2014-07-17T00:00:00"/>
    <s v="КП11"/>
    <m/>
    <m/>
    <m/>
    <e v="#VALUE!"/>
    <e v="#VALUE!"/>
    <n v="1"/>
  </r>
  <r>
    <x v="5"/>
    <x v="6"/>
    <s v="РН-ЭН"/>
    <x v="140"/>
    <d v="1899-12-30T14:20:00"/>
    <d v="2014-06-15T00:00:00"/>
    <d v="1899-12-30T15:12:00"/>
    <d v="1899-12-30T00:52:00"/>
    <n v="7"/>
    <s v="МТЗ"/>
    <s v="АПВН, РПВУ"/>
    <x v="2"/>
    <s v="35/10кВ &quot;Беседино&quot; (СЭС)"/>
    <x v="2"/>
    <x v="6"/>
    <s v="ВЛ-10 кВ Ф-Б-3"/>
    <s v="Аварийное отключение, АПВ не успешное. Гроза."/>
    <n v="12"/>
    <m/>
    <n v="12"/>
    <m/>
    <m/>
    <m/>
    <m/>
    <s v="ТР-6.2011"/>
    <m/>
    <m/>
    <m/>
    <m/>
    <s v="КП11"/>
    <m/>
    <m/>
    <m/>
    <e v="#VALUE!"/>
    <e v="#VALUE!"/>
    <n v="1"/>
  </r>
  <r>
    <x v="5"/>
    <x v="6"/>
    <s v="МРСК ЗЭС"/>
    <x v="140"/>
    <d v="1899-12-30T14:35:00"/>
    <d v="2014-06-15T00:00:00"/>
    <d v="1899-12-30T14:35:00"/>
    <d v="1899-12-30T00:00:00"/>
    <n v="31"/>
    <m/>
    <s v="АПВН, РПВН"/>
    <x v="5"/>
    <s v="110/35/6кВ &quot;Никольская&quot;"/>
    <x v="1"/>
    <x v="2"/>
    <s v="ПС 110/35/6 кВ Родинская, Никольская, 35/6 кВ Боголюбовская, Кодяковская, ПС 35/6 кВ Загорская, ПС 35/6 кВ Самодуровка, Родниковская, КНС, НПС"/>
    <s v="Глубокая посадка напряжения при аварийном отключении ВЛ-110 кВ &quot;Сорочинск-Новосергиевка&quot;. Гроза. (Участок ВЛ-110 кВ выведен в ремонт.)"/>
    <n v="85"/>
    <m/>
    <n v="85"/>
    <m/>
    <m/>
    <m/>
    <m/>
    <m/>
    <m/>
    <m/>
    <m/>
    <m/>
    <s v="КП18"/>
    <m/>
    <m/>
    <m/>
    <e v="#VALUE!"/>
    <e v="#VALUE!"/>
    <n v="1"/>
  </r>
  <r>
    <x v="5"/>
    <x v="6"/>
    <s v="МРСК СЭС"/>
    <x v="140"/>
    <d v="1899-12-30T14:50:00"/>
    <d v="2014-06-15T00:00:00"/>
    <d v="1899-12-30T14:50:00"/>
    <d v="1899-12-30T00:00:00"/>
    <n v="2"/>
    <m/>
    <m/>
    <x v="5"/>
    <s v="35/10кВ &quot;Азаматово&quot; РП-10кВ &quot;Жедрино&quot; (СЭС) "/>
    <x v="2"/>
    <x v="2"/>
    <s v="Ф-РПж-5"/>
    <s v="Посадка напряжения при активных грозовых проявлениях.. Гроза."/>
    <n v="1"/>
    <m/>
    <n v="1"/>
    <m/>
    <m/>
    <m/>
    <m/>
    <m/>
    <m/>
    <m/>
    <m/>
    <m/>
    <s v="КП18"/>
    <m/>
    <m/>
    <m/>
    <e v="#VALUE!"/>
    <e v="#VALUE!"/>
    <n v="1"/>
  </r>
  <r>
    <x v="5"/>
    <x v="6"/>
    <s v="МРСК СЭС"/>
    <x v="140"/>
    <d v="1899-12-30T18:00:00"/>
    <d v="2014-06-15T00:00:00"/>
    <d v="1899-12-30T18:00:00"/>
    <d v="1899-12-30T00:00:00"/>
    <n v="18"/>
    <m/>
    <m/>
    <x v="5"/>
    <s v="35/6кВ &quot;Тарханы&quot;"/>
    <x v="0"/>
    <x v="2"/>
    <s v="ПС 35/6 кВ Тарханы, Берёзовка, Аксютино"/>
    <s v="Посадка напряжения при активных грозовых проявлениях.. Гроза."/>
    <n v="13"/>
    <m/>
    <n v="13"/>
    <m/>
    <m/>
    <m/>
    <m/>
    <m/>
    <m/>
    <m/>
    <m/>
    <m/>
    <s v="КП18"/>
    <m/>
    <m/>
    <m/>
    <e v="#VALUE!"/>
    <e v="#VALUE!"/>
    <n v="1"/>
  </r>
  <r>
    <x v="5"/>
    <x v="6"/>
    <s v="МРСК ЗЭС"/>
    <x v="140"/>
    <d v="1899-12-30T18:11:00"/>
    <d v="2014-06-15T00:00:00"/>
    <d v="1899-12-30T18:11:00"/>
    <d v="1899-12-30T00:00:00"/>
    <n v="261"/>
    <s v="ЗЗ-1ст."/>
    <s v="АПВУ"/>
    <x v="5"/>
    <s v="110/35/6кВ &quot;Промысловая&quot;"/>
    <x v="1"/>
    <x v="2"/>
    <s v="ПС 110/35/6 кВ &quot;Промысловая&quot;, ПС 35/6 кВ Графская."/>
    <s v="Аварийное отключение ВЛ-110 кВ с успешным АПВ. Посадка по сети 110 кВ. Гроза. (сброс нагрузки 7 МВА)"/>
    <n v="95"/>
    <m/>
    <n v="95"/>
    <m/>
    <m/>
    <m/>
    <m/>
    <m/>
    <m/>
    <m/>
    <m/>
    <m/>
    <s v="КП18"/>
    <m/>
    <m/>
    <m/>
    <e v="#VALUE!"/>
    <e v="#VALUE!"/>
    <n v="1"/>
  </r>
  <r>
    <x v="5"/>
    <x v="6"/>
    <s v="МРСК СЭС"/>
    <x v="140"/>
    <d v="1899-12-30T18:06:00"/>
    <d v="2014-06-15T00:00:00"/>
    <d v="1899-12-30T18:06:00"/>
    <d v="1899-12-30T00:00:00"/>
    <n v="3"/>
    <m/>
    <m/>
    <x v="5"/>
    <s v="35/6кВ &quot;Западно-Степановская&quot;"/>
    <x v="1"/>
    <x v="2"/>
    <s v="ПС 35/6 кВ Завьялолвка, КНС-6, КНС-2, Елатомка, Краснояровка."/>
    <s v="Посадка по сети 110 кВ при аварийном отключении В-110 кВ &quot;Державино&quot; на ПС 110/35/10 кВ &quot;Пилюгино&quot;. Гроза."/>
    <n v="1"/>
    <m/>
    <n v="1"/>
    <m/>
    <m/>
    <m/>
    <m/>
    <m/>
    <m/>
    <m/>
    <m/>
    <m/>
    <s v="КП18"/>
    <m/>
    <m/>
    <m/>
    <e v="#VALUE!"/>
    <e v="#VALUE!"/>
    <n v="1"/>
  </r>
  <r>
    <x v="5"/>
    <x v="6"/>
    <s v="РН-ЭН"/>
    <x v="140"/>
    <d v="1899-12-30T21:35:00"/>
    <d v="2014-06-15T00:00:00"/>
    <d v="1899-12-30T21:35:00"/>
    <d v="1899-12-30T00:00:00"/>
    <n v="8"/>
    <s v="МТЗ"/>
    <s v="АПВУ"/>
    <x v="2"/>
    <s v="110/6кВ &quot;Донецко-Сыртовская&quot;"/>
    <x v="2"/>
    <x v="2"/>
    <s v="ВЛ-6 кВ ф-1320"/>
    <s v="С успешным АПВ, работа МТЗ."/>
    <n v="15"/>
    <m/>
    <n v="15"/>
    <m/>
    <n v="2012"/>
    <s v="СИП-120"/>
    <s v="-"/>
    <s v="ТР-02.2014"/>
    <n v="100"/>
    <s v="ТО-ноябрь, ТР-декабрь"/>
    <n v="0"/>
    <s v="Осмотр-22.04.14"/>
    <s v="КП11"/>
    <m/>
    <m/>
    <m/>
    <e v="#VALUE!"/>
    <e v="#VALUE!"/>
    <n v="1"/>
  </r>
  <r>
    <x v="5"/>
    <x v="6"/>
    <s v="МРСК ЗЭС"/>
    <x v="141"/>
    <d v="1899-12-30T16:49:00"/>
    <d v="2014-06-16T00:00:00"/>
    <d v="1899-12-30T16:49:00"/>
    <d v="1899-12-30T00:00:00"/>
    <n v="84"/>
    <s v="МТЗ-1"/>
    <s v="АПВУ"/>
    <x v="5"/>
    <s v="220/110/35/10кВ &quot;Сорочинская&quot; (МЭС)"/>
    <x v="1"/>
    <x v="2"/>
    <s v="ПС Толкаевская,     Родинская,     Боголюбовская, ПС Родинская, Подгорная, Подольская, ПС ГТС Загорская"/>
    <s v="Посадка напряжения при аварийном отключении с успешным АПВ ВЛ-110 кВ Никольская-2. Падение нагрузки 9,8 мВт.Гроза."/>
    <n v="139"/>
    <m/>
    <n v="139"/>
    <m/>
    <m/>
    <m/>
    <m/>
    <m/>
    <m/>
    <m/>
    <m/>
    <m/>
    <s v="КП18"/>
    <m/>
    <m/>
    <m/>
    <e v="#VALUE!"/>
    <e v="#VALUE!"/>
    <n v="1"/>
  </r>
  <r>
    <x v="5"/>
    <x v="6"/>
    <s v="РН-ЭН"/>
    <x v="141"/>
    <d v="1899-12-30T18:15:00"/>
    <d v="2014-06-16T00:00:00"/>
    <d v="1899-12-30T18:15:00"/>
    <d v="1899-12-30T00:00:00"/>
    <n v="7"/>
    <s v="МТЗ-1"/>
    <s v="АПВУ"/>
    <x v="2"/>
    <s v="6/20кВ &quot;Сырт-1&quot;"/>
    <x v="2"/>
    <x v="2"/>
    <s v="Ф-1320"/>
    <s v="Аварийное отключение с успешным АПВ.МТЗ-1.Дождь,гроза."/>
    <n v="12"/>
    <m/>
    <n v="12"/>
    <m/>
    <n v="2012"/>
    <s v="СИП-120"/>
    <s v="-"/>
    <s v="ТР-02.2014"/>
    <n v="100"/>
    <s v="ТО-ноябрь, ТР-декабрь"/>
    <n v="0"/>
    <s v="Осмотр-22.04.14"/>
    <s v="КП11"/>
    <m/>
    <m/>
    <m/>
    <e v="#VALUE!"/>
    <e v="#VALUE!"/>
    <n v="1"/>
  </r>
  <r>
    <x v="5"/>
    <x v="6"/>
    <s v="МРСК ЗЭС"/>
    <x v="141"/>
    <d v="1899-12-30T19:00:00"/>
    <d v="2014-06-16T00:00:00"/>
    <d v="1899-12-30T22:45:00"/>
    <d v="1899-12-30T03:45:00"/>
    <n v="6"/>
    <m/>
    <s v="АПВН, РПВУ"/>
    <x v="5"/>
    <s v="35/10кВ &quot;Лабазинская&quot; (ЗЭС)"/>
    <x v="2"/>
    <x v="2"/>
    <s v="Отп на скв"/>
    <s v="Аварийное отключение с неуспешным АПВ.МТЗ-1. после включения &quot;земля&quot; на фидере. Дождь,гроза. Персоналом ЗЭС обнаружен и устранён слёт изолятора. "/>
    <n v="14"/>
    <m/>
    <n v="14"/>
    <m/>
    <m/>
    <m/>
    <m/>
    <m/>
    <m/>
    <m/>
    <m/>
    <m/>
    <s v="КП18"/>
    <m/>
    <m/>
    <m/>
    <e v="#VALUE!"/>
    <e v="#VALUE!"/>
    <n v="1"/>
  </r>
  <r>
    <x v="5"/>
    <x v="6"/>
    <s v="РН-ЭН"/>
    <x v="142"/>
    <d v="1899-12-30T07:30:00"/>
    <d v="2014-06-17T00:00:00"/>
    <d v="1899-12-30T07:30:00"/>
    <d v="1899-12-30T00:00:00"/>
    <n v="10"/>
    <s v="МТО"/>
    <s v="АПВУ"/>
    <x v="2"/>
    <s v="110/35/6кВ &quot;Росташинская&quot;"/>
    <x v="2"/>
    <x v="2"/>
    <s v="ВЛ-6 кВ, Ф-1"/>
    <s v="Аварийное отключение с успешным АПВ. Производится осмотр ВЛ. На пересечении ф-1 и ф-5 в пролетах опор №19-20 ф-1 и №22-23 ф-5 обнаружены поджоги провода на ф-1."/>
    <n v="8"/>
    <m/>
    <n v="8"/>
    <s v="ТЧ"/>
    <n v="1994"/>
    <s v="АС-70"/>
    <s v="-"/>
    <d v="2010-08-01T00:00:00"/>
    <n v="100"/>
    <s v="-"/>
    <n v="0"/>
    <d v="2014-06-11T00:00:00"/>
    <s v="КП12"/>
    <m/>
    <m/>
    <m/>
    <e v="#VALUE!"/>
    <e v="#VALUE!"/>
    <n v="1"/>
  </r>
  <r>
    <x v="5"/>
    <x v="6"/>
    <s v="РН-ЭН"/>
    <x v="142"/>
    <d v="1899-12-30T11:44:00"/>
    <d v="2014-06-17T00:00:00"/>
    <d v="1899-12-30T14:24:00"/>
    <d v="1899-12-30T02:40:00"/>
    <n v="7"/>
    <s v="МТЗ"/>
    <s v="АПВН, РПВН"/>
    <x v="0"/>
    <s v="35/10кВ &quot;Беседино&quot; (СЭС)"/>
    <x v="2"/>
    <x v="2"/>
    <s v="Б-3"/>
    <s v="АПВ не успешное, включению не поддался. Персонал выехал с осмотром. 13:25 отключен ЛР-2. Ф-Б-3 включению поддался. В КТП скв.11 разрушены два опорных изолятора. ЛР КТП скв.11 отключен и в 14:24 включен ЛР-2.Устранено в 20:40.скв в работе."/>
    <n v="26"/>
    <m/>
    <n v="26"/>
    <s v="И"/>
    <s v="-"/>
    <s v="ИОРП-10"/>
    <s v="Алма-атинский завод"/>
    <s v="-"/>
    <n v="100"/>
    <s v="ё"/>
    <n v="0"/>
    <s v="-"/>
    <s v="КП9"/>
    <m/>
    <m/>
    <m/>
    <e v="#VALUE!"/>
    <e v="#VALUE!"/>
    <n v="1"/>
  </r>
  <r>
    <x v="5"/>
    <x v="6"/>
    <s v="РН-ЭН"/>
    <x v="143"/>
    <d v="1899-12-30T06:05:00"/>
    <d v="2014-06-18T00:00:00"/>
    <d v="1899-12-30T10:00:00"/>
    <d v="1899-12-30T03:55:00"/>
    <n v="17"/>
    <m/>
    <s v="РПВУ (АПВ-нет)"/>
    <x v="0"/>
    <s v="110/6кВ &quot;Толкаевская&quot;"/>
    <x v="2"/>
    <x v="2"/>
    <s v="ВЛ-6 кВ ф-605, ЯКНО-605"/>
    <s v="Заявка поступила в 9:22. При осмотре фидера-отключилось ЯКНО-605, блинкера не выпадали, в 10:00 включено. Выехали с осмотром. В 16:35 осмотр закончен, причина не выявлена."/>
    <n v="61"/>
    <m/>
    <n v="61"/>
    <s v="В"/>
    <n v="1985"/>
    <s v="ЯКНО"/>
    <m/>
    <s v="-"/>
    <n v="100"/>
    <m/>
    <n v="0"/>
    <m/>
    <s v="КП8"/>
    <m/>
    <m/>
    <m/>
    <e v="#VALUE!"/>
    <e v="#VALUE!"/>
    <n v="1"/>
  </r>
  <r>
    <x v="5"/>
    <x v="6"/>
    <s v="РН-ЭН"/>
    <x v="143"/>
    <d v="1899-12-30T23:29:00"/>
    <d v="2014-06-18T00:00:00"/>
    <d v="1899-12-30T23:30:00"/>
    <d v="1899-12-30T00:01:00"/>
    <n v="10"/>
    <m/>
    <m/>
    <x v="0"/>
    <s v="35/6кВ &quot;Тарханы&quot;"/>
    <x v="2"/>
    <x v="2"/>
    <s v="Поселковый"/>
    <s v="Отключение для определения замыкания на землю на СШ-6-1. Замыкание не пропало."/>
    <n v="1"/>
    <m/>
    <n v="1"/>
    <m/>
    <m/>
    <m/>
    <m/>
    <m/>
    <m/>
    <m/>
    <m/>
    <m/>
    <s v="КП23"/>
    <m/>
    <m/>
    <m/>
    <e v="#VALUE!"/>
    <e v="#VALUE!"/>
    <n v="1"/>
  </r>
  <r>
    <x v="5"/>
    <x v="6"/>
    <s v="МРСК СЭС"/>
    <x v="144"/>
    <d v="1899-12-30T09:36:00"/>
    <d v="2014-06-19T00:00:00"/>
    <d v="1899-12-30T10:35:00"/>
    <d v="1899-12-30T00:59:00"/>
    <n v="1"/>
    <m/>
    <m/>
    <x v="5"/>
    <s v="35/10кВ &quot;Азаматово&quot; РП-10кВ &quot;Жедрино&quot; (СЭС) "/>
    <x v="0"/>
    <x v="2"/>
    <s v="скв.154"/>
    <s v="Остановка скважины №154 при производстве оперативных переключений персоналом СЭС по переводу нагрузки ПС 35/10 кВ Азаматово,Борискино, Рязановка на ПС 35/6 кВ Тарханы."/>
    <n v="1"/>
    <m/>
    <n v="1"/>
    <m/>
    <m/>
    <m/>
    <m/>
    <m/>
    <m/>
    <m/>
    <m/>
    <m/>
    <s v="КП18"/>
    <m/>
    <m/>
    <m/>
    <e v="#VALUE!"/>
    <e v="#VALUE!"/>
    <n v="1"/>
  </r>
  <r>
    <x v="5"/>
    <x v="6"/>
    <s v="МРСК ВЭС"/>
    <x v="144"/>
    <d v="1899-12-30T14:00:00"/>
    <d v="2014-06-19T00:00:00"/>
    <d v="1899-12-30T14:00:00"/>
    <d v="1899-12-30T00:00:00"/>
    <n v="10"/>
    <m/>
    <m/>
    <x v="5"/>
    <s v="110/35/6кВ &quot;Герасимовская&quot;"/>
    <x v="1"/>
    <x v="0"/>
    <s v="ПС 35/6 кВ Варшава-3, Проскуринская"/>
    <s v="Падение нагрузки на 15 А по ВЛ-35 кВ &quot;17Л&quot; из-за резкого повышения напряжения при производстве оперативных переключений на ПС &quot;Нефтегорская-2&quot; (ВЭС)"/>
    <n v="7"/>
    <m/>
    <n v="7"/>
    <m/>
    <m/>
    <m/>
    <m/>
    <m/>
    <m/>
    <m/>
    <m/>
    <m/>
    <s v="КП18"/>
    <m/>
    <m/>
    <m/>
    <e v="#VALUE!"/>
    <e v="#VALUE!"/>
    <n v="1"/>
  </r>
  <r>
    <x v="5"/>
    <x v="6"/>
    <s v="МРСК ВЭС"/>
    <x v="145"/>
    <d v="1899-12-30T19:00:00"/>
    <d v="2014-06-20T00:00:00"/>
    <d v="1899-12-30T19:00:00"/>
    <d v="1899-12-30T00:00:00"/>
    <n v="10"/>
    <m/>
    <m/>
    <x v="5"/>
    <s v="110/35/6кВ &quot;Герасимовская&quot;"/>
    <x v="1"/>
    <x v="0"/>
    <s v="ПС 35/6 кВ Варшава-3, Проскуринская"/>
    <s v="Падение нагрузки на 15 А по ВЛ-35 кВ &quot;17Л&quot; из-за резкого повышения напряжения при производстве оперативных переключений на ПС &quot;Нефтегорская-2&quot; (ВЭС)Ввод в работу СШ-110 кВ"/>
    <n v="3"/>
    <m/>
    <n v="3"/>
    <m/>
    <m/>
    <m/>
    <m/>
    <m/>
    <m/>
    <m/>
    <m/>
    <m/>
    <s v="КП18"/>
    <m/>
    <m/>
    <m/>
    <e v="#VALUE!"/>
    <e v="#VALUE!"/>
    <n v="1"/>
  </r>
  <r>
    <x v="5"/>
    <x v="6"/>
    <s v="МРСК ЗЭС"/>
    <x v="146"/>
    <d v="1899-12-30T05:42:00"/>
    <d v="2014-06-21T00:00:00"/>
    <d v="1899-12-30T05:42:00"/>
    <d v="1899-12-30T00:00:00"/>
    <n v="7"/>
    <m/>
    <m/>
    <x v="5"/>
    <s v="110/35/10кВ &quot;Ново-Сергиевская&quot; (ЗЭС)"/>
    <x v="2"/>
    <x v="2"/>
    <s v="Пс 35/6 кВ Вахитовская (Ф-3)"/>
    <s v="Посадка напряжения при аварийном отключении с успешным АПВ СВ-110 кВ на ПС Переволоцкой из-за аварийного отключения ВЛ-110 Ново-Сергиевская-Переволоцкая&quot; ЗЭС."/>
    <n v="11"/>
    <m/>
    <n v="11"/>
    <m/>
    <m/>
    <m/>
    <m/>
    <m/>
    <m/>
    <m/>
    <m/>
    <m/>
    <s v="КП18"/>
    <m/>
    <m/>
    <m/>
    <e v="#VALUE!"/>
    <e v="#VALUE!"/>
    <n v="1"/>
  </r>
  <r>
    <x v="5"/>
    <x v="6"/>
    <s v="РН-ЭН"/>
    <x v="146"/>
    <d v="1899-12-30T17:33:00"/>
    <d v="2014-06-21T00:00:00"/>
    <d v="1899-12-30T18:39:00"/>
    <d v="1899-12-30T01:06:00"/>
    <n v="21"/>
    <s v="МТЗ, МТО"/>
    <s v="АПВН, РПВН"/>
    <x v="2"/>
    <s v="220/35/10кВ &quot;Северная&quot; (МЭС)"/>
    <x v="0"/>
    <x v="2"/>
    <s v="35/6 &quot;Ново-Кудрино&quot;, &quot;Западно-Степановская&quot;"/>
    <s v="Аварийное отключение В-35 Ново-Кудрино на ПС Северная. Отработала МТЗ, АПВ не успешное. РПВ не успешное. Отработала МТО. Запитали от ПС 35/10 Родина. При осмотре выявлено причина отключения падение дерева в пролете опор 48-49 Порывистый ветер 15 м/сек. устранено, линия поставлена на х.х."/>
    <n v="10"/>
    <m/>
    <n v="10"/>
    <s v="ТЧ"/>
    <n v="1975"/>
    <s v="АС-120"/>
    <s v="-"/>
    <s v="-"/>
    <n v="100"/>
    <m/>
    <n v="0"/>
    <d v="2000-08-09T00:00:00"/>
    <s v="КП19"/>
    <m/>
    <m/>
    <m/>
    <e v="#VALUE!"/>
    <e v="#VALUE!"/>
    <n v="1"/>
  </r>
  <r>
    <x v="5"/>
    <x v="6"/>
    <s v="РН-ЭН"/>
    <x v="147"/>
    <d v="1899-12-30T06:49:00"/>
    <d v="2014-06-22T00:00:00"/>
    <d v="1899-12-30T06:49:00"/>
    <d v="1899-12-30T00:00:00"/>
    <n v="5"/>
    <m/>
    <m/>
    <x v="0"/>
    <s v="6/20кВ &quot;Сырт-1&quot;"/>
    <x v="2"/>
    <x v="2"/>
    <s v="ВЛ-6 кВ ф-1320"/>
    <s v="Посадка напряжения, ф-1320 на ПС &quot;Донецко-Сыртовская&quot; не отключался, на ПС &quot;Сырт-1&quot; отключений не было. Продолжают осмотр выехали на Сырт-2. Неисправна станция управления водяного колодца №2."/>
    <n v="22"/>
    <m/>
    <n v="22"/>
    <m/>
    <n v="2012"/>
    <s v="СИП-120"/>
    <s v="-"/>
    <s v="ТР-02.2014"/>
    <n v="100"/>
    <s v="ТО-ноябрь, ТР-декабрь"/>
    <n v="0"/>
    <s v="Осмотр-22.04.14"/>
    <s v="КП3"/>
    <m/>
    <m/>
    <m/>
    <e v="#VALUE!"/>
    <e v="#VALUE!"/>
    <n v="1"/>
  </r>
  <r>
    <x v="5"/>
    <x v="6"/>
    <s v="РН-ЭН"/>
    <x v="147"/>
    <d v="1899-12-30T08:55:00"/>
    <d v="2014-06-22T00:00:00"/>
    <d v="1899-12-30T08:55:00"/>
    <d v="1899-12-30T00:00:00"/>
    <n v="6"/>
    <s v="МТЗ 2-й ступени."/>
    <s v="АПВУ"/>
    <x v="0"/>
    <s v="20/6кВ &quot;Сырт-2&quot;"/>
    <x v="2"/>
    <x v="2"/>
    <s v="ВЛ-6 кВ ф-1320"/>
    <s v="С успешным АПВ, работа МТЗ 2-й ступени. Произвели осмотр ВЛ, на КТП скв-6 мертвая птица, других замечаний нет.Неисправна станция управления водяного колодца №2."/>
    <n v="4"/>
    <m/>
    <n v="4"/>
    <m/>
    <n v="2012"/>
    <s v="СИП-120"/>
    <s v="-"/>
    <s v="ТР-02.2014"/>
    <n v="100"/>
    <s v="ТО-ноябрь, ТР-декабрь"/>
    <n v="0"/>
    <s v="Осмотр-22.04.14"/>
    <s v="КП3"/>
    <m/>
    <m/>
    <m/>
    <e v="#VALUE!"/>
    <e v="#VALUE!"/>
    <n v="1"/>
  </r>
  <r>
    <x v="5"/>
    <x v="6"/>
    <s v="РН-ЭН"/>
    <x v="147"/>
    <d v="1899-12-30T20:45:00"/>
    <d v="2014-06-22T00:00:00"/>
    <d v="1899-12-30T20:45:00"/>
    <d v="1899-12-30T00:00:00"/>
    <n v="5"/>
    <m/>
    <m/>
    <x v="0"/>
    <s v="20/6кВ &quot;Сырт-2&quot;"/>
    <x v="2"/>
    <x v="2"/>
    <s v="ВЛ-6 кВ ф-1321"/>
    <s v="Посадка напряжения на ПС &quot;Донецко-Сыртовская&quot;,  из-за запуска водяного колодца №2 на Капитоновке на ф-1320. Выведен в ремонт. Неисправна станция управления."/>
    <n v="8"/>
    <m/>
    <n v="8"/>
    <m/>
    <n v="2012"/>
    <s v="СИП-120"/>
    <s v="-"/>
    <s v="ТР-02.2014"/>
    <n v="100"/>
    <s v="ТО-ноябрь, ТР-декабрь"/>
    <n v="0"/>
    <s v="Осмотр-22.04.14"/>
    <s v="КП3"/>
    <m/>
    <m/>
    <m/>
    <e v="#VALUE!"/>
    <e v="#VALUE!"/>
    <n v="1"/>
  </r>
  <r>
    <x v="5"/>
    <x v="6"/>
    <s v="МРСК СЭС"/>
    <x v="148"/>
    <d v="1899-12-30T06:55:00"/>
    <d v="2014-06-23T00:00:00"/>
    <d v="1899-12-30T06:55:00"/>
    <d v="1899-12-30T00:00:00"/>
    <n v="3"/>
    <m/>
    <m/>
    <x v="5"/>
    <s v="35/6кВ &quot;Тарханы&quot;"/>
    <x v="2"/>
    <x v="2"/>
    <s v="скв.216,57,154 Натальинская"/>
    <s v="Посадка напряжения из-за аварийного отключения с не успешным АПВ ф-Аз-2 на ПС &quot;Азаматово&quot; СЭС"/>
    <n v="4"/>
    <m/>
    <n v="4"/>
    <m/>
    <m/>
    <m/>
    <m/>
    <m/>
    <m/>
    <m/>
    <m/>
    <m/>
    <s v="КП18"/>
    <m/>
    <m/>
    <m/>
    <e v="#VALUE!"/>
    <e v="#VALUE!"/>
    <n v="1"/>
  </r>
  <r>
    <x v="5"/>
    <x v="6"/>
    <s v="МРСК ЗЭС"/>
    <x v="148"/>
    <d v="1899-12-30T14:33:00"/>
    <d v="2014-06-23T00:00:00"/>
    <d v="1899-12-30T14:33:00"/>
    <d v="1899-12-30T00:00:00"/>
    <n v="110"/>
    <m/>
    <m/>
    <x v="5"/>
    <s v="110/35/6кВ &quot;Никольская&quot;"/>
    <x v="1"/>
    <x v="2"/>
    <s v="ПС 110/35/6 кВ &quot;Родинская&quot;;  ПС 35/6 кВ Подольская&quot;; &quot;Подгорная!&quot;; &quot;Яшкинская&quot;, ПС 110/35/6 кВ &quot;Никольская&quot;; 35/6 кВ &quot;Толкаевская&quot;; &quot;Н-Львовская&quot;; &quot;Ольховская&quot;; &quot;Боголюбовка&quot;, Ф-1409, 1406, 1411"/>
    <s v="Посадка напряжения при аварийном отключении с неуспешным АПВ ВЛ-110 кВ Пугачевка-Росташи. (Сброс 9,4 МВт)"/>
    <n v="276"/>
    <m/>
    <n v="276"/>
    <m/>
    <m/>
    <m/>
    <m/>
    <m/>
    <m/>
    <m/>
    <m/>
    <m/>
    <s v="КП18"/>
    <m/>
    <m/>
    <m/>
    <e v="#VALUE!"/>
    <e v="#VALUE!"/>
    <n v="1"/>
  </r>
  <r>
    <x v="5"/>
    <x v="6"/>
    <s v="МРСК СЭС"/>
    <x v="148"/>
    <d v="1899-12-30T10:58:00"/>
    <d v="2014-06-23T00:00:00"/>
    <d v="1899-12-30T12:15:00"/>
    <d v="1899-12-30T01:17:00"/>
    <n v="1"/>
    <m/>
    <m/>
    <x v="5"/>
    <s v="110/10кВ &quot;Полевая&quot; (СЭС)"/>
    <x v="2"/>
    <x v="2"/>
    <s v="ВЛ-10 кВ Ф-Пл-8"/>
    <s v="Отключение персоналом СЭС для ремонта ВЛ-10 кВ."/>
    <m/>
    <m/>
    <m/>
    <m/>
    <m/>
    <m/>
    <m/>
    <m/>
    <m/>
    <m/>
    <m/>
    <m/>
    <s v="КП18"/>
    <m/>
    <m/>
    <m/>
    <e v="#VALUE!"/>
    <e v="#VALUE!"/>
    <n v="1"/>
  </r>
  <r>
    <x v="5"/>
    <x v="6"/>
    <s v="МРСК СЭС"/>
    <x v="148"/>
    <d v="1899-12-30T23:50:00"/>
    <d v="2014-06-23T00:00:00"/>
    <d v="1899-12-30T23:50:00"/>
    <d v="1899-12-30T00:00:00"/>
    <n v="2"/>
    <m/>
    <m/>
    <x v="5"/>
    <s v="35/6кВ &quot;Березовка&quot;"/>
    <x v="2"/>
    <x v="2"/>
    <s v="ВЛ-6 кВ ф-Уваровка; 526"/>
    <s v="Понижение напряжения в сети 35 кВ"/>
    <m/>
    <m/>
    <m/>
    <m/>
    <m/>
    <m/>
    <m/>
    <m/>
    <m/>
    <m/>
    <m/>
    <m/>
    <s v="КП18"/>
    <m/>
    <m/>
    <m/>
    <e v="#VALUE!"/>
    <e v="#VALUE!"/>
    <n v="1"/>
  </r>
  <r>
    <x v="5"/>
    <x v="6"/>
    <s v="РН-ЭН"/>
    <x v="149"/>
    <d v="1899-12-30T06:38:00"/>
    <d v="2014-06-24T00:00:00"/>
    <d v="1899-12-30T09:50:00"/>
    <d v="1899-12-30T03:12:00"/>
    <n v="2"/>
    <m/>
    <s v="АПВН, РПВУ"/>
    <x v="2"/>
    <s v="35/6кВ &quot;Ново-Кудринская&quot;"/>
    <x v="2"/>
    <x v="2"/>
    <s v="Фонд скв Ф-НСУ-69"/>
    <s v="Аварийное отключение.Об отсутсвии напряжения промысел сообщил в 9:30.Осмотр произведен видимых причин не обнаружено."/>
    <n v="10"/>
    <m/>
    <n v="10"/>
    <s v="ТЧ"/>
    <m/>
    <m/>
    <m/>
    <m/>
    <m/>
    <m/>
    <m/>
    <m/>
    <s v="КП11"/>
    <m/>
    <m/>
    <m/>
    <e v="#VALUE!"/>
    <e v="#VALUE!"/>
    <n v="1"/>
  </r>
  <r>
    <x v="5"/>
    <x v="6"/>
    <s v="РН-ЭН"/>
    <x v="150"/>
    <d v="1899-12-30T01:50:00"/>
    <d v="2014-06-25T00:00:00"/>
    <d v="1899-12-30T01:50:00"/>
    <d v="1899-12-30T00:00:00"/>
    <n v="1"/>
    <s v="ТО"/>
    <s v="АПВУ"/>
    <x v="2"/>
    <s v="35/6кВ &quot;Давыдовская&quot;"/>
    <x v="2"/>
    <x v="6"/>
    <s v="ВЛ-6 кВ Ф-207"/>
    <s v="Аварийное отключение фидера с успешным АПВ. Гроза."/>
    <n v="1"/>
    <m/>
    <n v="1"/>
    <s v="ТЧ"/>
    <n v="2008"/>
    <s v="АС-95"/>
    <s v="-"/>
    <s v="-"/>
    <n v="100"/>
    <s v="-"/>
    <n v="0"/>
    <s v="-"/>
    <s v="КП11"/>
    <m/>
    <m/>
    <m/>
    <e v="#VALUE!"/>
    <e v="#VALUE!"/>
    <n v="1"/>
  </r>
  <r>
    <x v="5"/>
    <x v="6"/>
    <s v="РН-ЭН"/>
    <x v="150"/>
    <d v="1899-12-30T05:17:00"/>
    <d v="2014-06-25T00:00:00"/>
    <d v="1899-12-30T05:22:00"/>
    <d v="1899-12-30T00:05:00"/>
    <n v="3"/>
    <s v="ТО"/>
    <s v="АПВН, РПВУ"/>
    <x v="2"/>
    <s v="110/6кВ &quot;Вахитовская&quot; ММПС"/>
    <x v="2"/>
    <x v="2"/>
    <s v="РУ №1 &quot;Вахитовская&quot;"/>
    <s v="Аварийное отключение фидера с неуспешным АПВ. Гроза."/>
    <n v="15"/>
    <m/>
    <n v="15"/>
    <s v="ТЧ"/>
    <m/>
    <m/>
    <s v="-"/>
    <m/>
    <m/>
    <m/>
    <m/>
    <m/>
    <s v="КП11"/>
    <m/>
    <m/>
    <m/>
    <e v="#VALUE!"/>
    <e v="#VALUE!"/>
    <n v="1"/>
  </r>
  <r>
    <x v="5"/>
    <x v="6"/>
    <s v="РН-ЭН"/>
    <x v="150"/>
    <d v="1899-12-30T05:30:00"/>
    <d v="2014-06-25T00:00:00"/>
    <d v="1899-12-30T05:31:00"/>
    <d v="1899-12-30T00:01:00"/>
    <n v="5"/>
    <s v="ТО"/>
    <s v="АПВН, РПВУ"/>
    <x v="2"/>
    <s v="110/6кВ &quot;Вахитовская&quot; ММПС"/>
    <x v="2"/>
    <x v="2"/>
    <s v="ВЛ-6 кВ Ф-5"/>
    <s v="Аварийное отключение фидера с неуспешным АПВ. Гроза."/>
    <n v="16"/>
    <m/>
    <n v="16"/>
    <m/>
    <m/>
    <m/>
    <m/>
    <m/>
    <m/>
    <m/>
    <m/>
    <m/>
    <s v="КП11"/>
    <m/>
    <m/>
    <m/>
    <e v="#VALUE!"/>
    <e v="#VALUE!"/>
    <n v="1"/>
  </r>
  <r>
    <x v="5"/>
    <x v="6"/>
    <s v="РН-ЭН"/>
    <x v="150"/>
    <d v="1899-12-30T09:00:00"/>
    <d v="2014-06-25T00:00:00"/>
    <d v="1899-12-30T11:30:00"/>
    <d v="1899-12-30T02:30:00"/>
    <n v="2"/>
    <m/>
    <m/>
    <x v="2"/>
    <s v="110/35/10кВ &quot;Ново-Сергиевская&quot; (ЗЭС)"/>
    <x v="2"/>
    <x v="2"/>
    <n v="4"/>
    <s v="Заявка поступила в 10:25. По сообщению дисп.ЗЭС ф-4 не отключался, выехали с осмотром на ВЛБ - отключено. При осмотре -  замечаний нет. Включено. Произведен осмотр фидера в зоне ответственности РН-Энергонефть, замечаний нет."/>
    <n v="9"/>
    <m/>
    <n v="9"/>
    <m/>
    <m/>
    <m/>
    <m/>
    <m/>
    <m/>
    <m/>
    <m/>
    <m/>
    <s v="КП12"/>
    <m/>
    <m/>
    <m/>
    <e v="#VALUE!"/>
    <e v="#VALUE!"/>
    <n v="1"/>
  </r>
  <r>
    <x v="5"/>
    <x v="6"/>
    <s v="РН-ЭН"/>
    <x v="150"/>
    <d v="1899-12-30T20:40:00"/>
    <d v="2014-06-25T00:00:00"/>
    <d v="1899-12-30T20:40:00"/>
    <d v="1899-12-30T00:00:00"/>
    <n v="22"/>
    <m/>
    <s v="АПВУ"/>
    <x v="3"/>
    <s v="35/6кВ &quot;Львовская&quot;"/>
    <x v="2"/>
    <x v="2"/>
    <s v="ВЛ-6 кВ Ф-510"/>
    <s v="Аварийное отключение фидера с успешным АПВ. Осмотр произведен видимых причин не выявлено.Вероятная причина остановка скв 560 по перегрузу."/>
    <n v="9"/>
    <m/>
    <n v="9"/>
    <m/>
    <m/>
    <m/>
    <m/>
    <m/>
    <m/>
    <m/>
    <m/>
    <m/>
    <s v="КП3"/>
    <m/>
    <m/>
    <m/>
    <e v="#VALUE!"/>
    <e v="#VALUE!"/>
    <n v="1"/>
  </r>
  <r>
    <x v="5"/>
    <x v="6"/>
    <s v="МРСК СЭС"/>
    <x v="150"/>
    <d v="1899-12-30T21:50:00"/>
    <d v="2014-06-25T00:00:00"/>
    <d v="1899-12-30T22:16:00"/>
    <d v="1899-12-30T00:26:00"/>
    <n v="2"/>
    <m/>
    <m/>
    <x v="5"/>
    <s v="35/10кВ &quot;Рязановка&quot; (СЭС)"/>
    <x v="0"/>
    <x v="2"/>
    <s v="ПС Азаматово,    Тарханы"/>
    <s v="Колебания напряжения при аварийном отключении СВ-35 кВ на ПС Рязановка(СЭС) АПВ неуспешное.Блинкера защит не выпадали.Вставало 2 скв по Жедрино."/>
    <n v="2"/>
    <m/>
    <n v="2"/>
    <m/>
    <m/>
    <m/>
    <m/>
    <m/>
    <m/>
    <m/>
    <m/>
    <m/>
    <s v="КП18"/>
    <m/>
    <m/>
    <m/>
    <e v="#VALUE!"/>
    <e v="#VALUE!"/>
    <n v="1"/>
  </r>
  <r>
    <x v="5"/>
    <x v="6"/>
    <s v="МРСК СЭС"/>
    <x v="151"/>
    <d v="1899-12-30T13:39:00"/>
    <d v="2014-06-26T00:00:00"/>
    <d v="1899-12-30T13:43:00"/>
    <d v="1899-12-30T00:04:00"/>
    <n v="8"/>
    <m/>
    <m/>
    <x v="5"/>
    <s v="35/10кВ &quot;Ефремо-Зыково&quot; (СЭС)"/>
    <x v="2"/>
    <x v="2"/>
    <s v="ВЛ-6 кВ ф-Ез-6"/>
    <s v="Аварийная остановка скважин, по сообщению ДЭМ ПС &quot;Ефремо-Зыково&quot; отключений не было, было кратковременное снижение напряжения в сети 35 кВ. Оборудование &quot;РН-ЭН&quot; осмотрено, замечаний нет."/>
    <n v="2"/>
    <m/>
    <n v="2"/>
    <m/>
    <m/>
    <m/>
    <m/>
    <m/>
    <m/>
    <m/>
    <m/>
    <m/>
    <s v="КП18"/>
    <m/>
    <m/>
    <m/>
    <e v="#VALUE!"/>
    <e v="#VALUE!"/>
    <n v="1"/>
  </r>
  <r>
    <x v="5"/>
    <x v="6"/>
    <s v="РН-ЭН"/>
    <x v="152"/>
    <d v="1899-12-30T08:30:00"/>
    <d v="2014-06-27T00:00:00"/>
    <d v="1899-12-30T10:15:00"/>
    <d v="1899-12-30T01:45:00"/>
    <n v="1"/>
    <s v="Ав.откл."/>
    <s v="АПВН, РПВН"/>
    <x v="2"/>
    <s v="35/6кВ &quot;Савельевский купол&quot; (старая)"/>
    <x v="2"/>
    <x v="2"/>
    <s v="Отключение части ВЛ-6 кВ Ф-605 до КРУНа-605"/>
    <s v="Аварийное отключение фидера, АПВ не успешное, РПВ не успешное. В 10:15 основная часть фидера (после КРУНа-605) запитана с Ф-910 ПС 35/6 кВ Долговской. Обрыв вязки на опоре №23 фаза &quot;С&quot; и замыкание с проводом  фазы &quot;В&quot; Ф-606 в точке пересечения фидеров. "/>
    <n v="1"/>
    <m/>
    <n v="1"/>
    <s v="ТЧ"/>
    <n v="1975"/>
    <s v="АС-70"/>
    <s v="-"/>
    <d v="2013-04-01T00:00:00"/>
    <n v="100"/>
    <s v="-"/>
    <n v="0"/>
    <s v="Осмотр - 11.06.2014"/>
    <s v="КП12"/>
    <m/>
    <m/>
    <m/>
    <e v="#VALUE!"/>
    <e v="#VALUE!"/>
    <n v="1"/>
  </r>
  <r>
    <x v="5"/>
    <x v="6"/>
    <s v="МРСК СЭС"/>
    <x v="152"/>
    <d v="1899-12-30T16:03:00"/>
    <d v="2014-06-27T00:00:00"/>
    <d v="1899-12-30T18:12:00"/>
    <d v="1899-12-30T02:09:00"/>
    <n v="1"/>
    <m/>
    <m/>
    <x v="5"/>
    <s v="110/10кВ &quot;Полевая&quot; (СЭС)"/>
    <x v="2"/>
    <x v="6"/>
    <s v="ВЛ-10 кВ Ф-Пл-8"/>
    <s v="Устранение слёта изолятора персоналом СЭС."/>
    <m/>
    <m/>
    <m/>
    <m/>
    <m/>
    <m/>
    <m/>
    <m/>
    <m/>
    <m/>
    <m/>
    <m/>
    <s v="КП18"/>
    <m/>
    <m/>
    <m/>
    <e v="#VALUE!"/>
    <e v="#VALUE!"/>
    <n v="1"/>
  </r>
  <r>
    <x v="5"/>
    <x v="6"/>
    <s v="МРСК СЭС"/>
    <x v="152"/>
    <d v="1899-12-30T15:30:00"/>
    <d v="2014-06-27T00:00:00"/>
    <d v="1899-12-30T15:40:00"/>
    <d v="1899-12-30T00:10:00"/>
    <n v="8"/>
    <m/>
    <m/>
    <x v="5"/>
    <s v="35/10кВ &quot;Беседино&quot; (СЭС)"/>
    <x v="0"/>
    <x v="0"/>
    <s v="Ф-Б-3"/>
    <s v="Оперативные переключения персоналом СЭС при сборке нормальной схемы эл.снабжения ПС Беседино."/>
    <n v="5"/>
    <m/>
    <n v="5"/>
    <m/>
    <m/>
    <m/>
    <m/>
    <m/>
    <m/>
    <m/>
    <m/>
    <m/>
    <s v="КП18"/>
    <m/>
    <m/>
    <m/>
    <e v="#VALUE!"/>
    <e v="#VALUE!"/>
    <n v="1"/>
  </r>
  <r>
    <x v="5"/>
    <x v="6"/>
    <s v="МРСК СЭС"/>
    <x v="153"/>
    <d v="1899-12-30T16:17:00"/>
    <d v="2014-06-28T00:00:00"/>
    <d v="1899-12-30T16:17:00"/>
    <d v="1899-12-30T00:00:00"/>
    <n v="72"/>
    <m/>
    <m/>
    <x v="5"/>
    <s v="35/6кВ &quot;Тарханы&quot;"/>
    <x v="0"/>
    <x v="2"/>
    <s v="35/6 Тарханы, Березовка, Аксютино, Азаматово(СЭС)"/>
    <s v="Глубокая посадка в сети 35 кВ со стороны ПС Рязановка (СЭС)причина персоналом СЭС не выявлена."/>
    <n v="19"/>
    <m/>
    <n v="19"/>
    <m/>
    <m/>
    <m/>
    <m/>
    <m/>
    <m/>
    <m/>
    <m/>
    <m/>
    <s v="КП18"/>
    <m/>
    <m/>
    <m/>
    <e v="#VALUE!"/>
    <e v="#VALUE!"/>
    <n v="1"/>
  </r>
  <r>
    <x v="5"/>
    <x v="6"/>
    <s v="МРСК СЭС"/>
    <x v="154"/>
    <d v="1899-12-30T12:40:00"/>
    <d v="2014-06-29T00:00:00"/>
    <d v="1899-12-30T13:34:00"/>
    <d v="1899-12-30T00:54:00"/>
    <n v="72"/>
    <s v="МТЗ"/>
    <s v="АПВН, РПВУ"/>
    <x v="5"/>
    <s v="35/10кВ &quot;Чкаловская&quot; (СЭС) "/>
    <x v="0"/>
    <x v="0"/>
    <s v="Тарханы, Березовка, Аксютино, РП-10 Жедрино"/>
    <s v="Аварийное отключение с неуспешным АПВ В-35 Тарханы. МТЗ. Причина выясняется персоналом СЭС. Планируется осмотр ВЛ-35 Чкаловская-Тарханы 30.06.14.Персоналом СЭС. Питание переведено от ПС &quot;Сарай-Гир-тяговая&quot; по нормальной схеме."/>
    <n v="74"/>
    <m/>
    <n v="74"/>
    <m/>
    <m/>
    <m/>
    <m/>
    <m/>
    <m/>
    <m/>
    <m/>
    <m/>
    <s v="КП18"/>
    <m/>
    <m/>
    <m/>
    <e v="#VALUE!"/>
    <e v="#VALUE!"/>
    <n v="1"/>
  </r>
  <r>
    <x v="5"/>
    <x v="6"/>
    <s v="РН-ЭН"/>
    <x v="155"/>
    <d v="1899-12-30T18:36:00"/>
    <d v="2014-06-30T00:00:00"/>
    <d v="1899-12-30T18:36:00"/>
    <d v="1899-12-30T00:00:00"/>
    <n v="13"/>
    <s v="МТЗ"/>
    <s v="АПВУ"/>
    <x v="2"/>
    <s v="35/6кВ &quot;Графская&quot;"/>
    <x v="2"/>
    <x v="2"/>
    <s v="ВЛ-6 кВ ф-Ибряевский-2"/>
    <s v="С успешным АПВ, работа МТЗ. Осмотром обнаружен подгар проводов фазы &quot;А&quot; и &quot;С&quot; в пролете №1-2 отпайка на КТП скв.18. Обрыв дополнительной вязки на опоре №111."/>
    <n v="1"/>
    <m/>
    <n v="1"/>
    <s v="ТЧ"/>
    <n v="1988"/>
    <s v="АС-70"/>
    <s v="-"/>
    <s v="ТР-05.2008"/>
    <n v="100"/>
    <m/>
    <m/>
    <m/>
    <s v="КП12"/>
    <m/>
    <m/>
    <m/>
    <e v="#VALUE!"/>
    <e v="#VALUE!"/>
    <n v="1"/>
  </r>
  <r>
    <x v="6"/>
    <x v="6"/>
    <s v="РН-ЭН"/>
    <x v="156"/>
    <d v="1899-12-30T00:55:00"/>
    <d v="2014-07-01T00:00:00"/>
    <d v="1899-12-30T01:30:00"/>
    <d v="1899-12-30T00:35:00"/>
    <n v="3"/>
    <s v="ДЗ"/>
    <m/>
    <x v="0"/>
    <s v="35/6кВ &quot;Краснояровская&quot;"/>
    <x v="0"/>
    <x v="2"/>
    <s v="К-5"/>
    <s v="Аварийное отключение В-35 Т1Т, ввод-6-1. Нагрузка переведена на Т2Т. Для выяснения причины планируется выезд специалистов ЭТЛ 1.07.14г."/>
    <n v="1"/>
    <m/>
    <n v="1"/>
    <s v="И"/>
    <s v="-"/>
    <s v="ОП-10"/>
    <m/>
    <m/>
    <m/>
    <m/>
    <m/>
    <n v="41850"/>
    <s v="КП23"/>
    <m/>
    <m/>
    <m/>
    <e v="#VALUE!"/>
    <e v="#VALUE!"/>
    <n v="1"/>
  </r>
  <r>
    <x v="6"/>
    <x v="6"/>
    <s v="РН-ЭН"/>
    <x v="156"/>
    <d v="1899-12-30T20:42:00"/>
    <d v="2014-07-01T00:00:00"/>
    <d v="1899-12-30T22:13:00"/>
    <d v="1899-12-30T01:31:00"/>
    <n v="2"/>
    <m/>
    <m/>
    <x v="0"/>
    <s v="35/6кВ &quot;Ново-Кудринская&quot;"/>
    <x v="2"/>
    <x v="2"/>
    <s v="ВЛ-6 кВ ф-НСУ-69"/>
    <s v="Аварийное отключение, блинкера не выпадали. В 23:40 осмотр закончен, причина не выявлена."/>
    <n v="4"/>
    <m/>
    <n v="4"/>
    <s v="ТЧ"/>
    <n v="1971"/>
    <s v="АС-70"/>
    <s v="-"/>
    <m/>
    <m/>
    <m/>
    <m/>
    <s v="Осмотр  внеплановый -24.06.2014"/>
    <s v="КП23"/>
    <m/>
    <m/>
    <m/>
    <e v="#VALUE!"/>
    <e v="#VALUE!"/>
    <n v="1"/>
  </r>
  <r>
    <x v="6"/>
    <x v="6"/>
    <s v="РН-ЭН"/>
    <x v="156"/>
    <d v="1899-12-30T21:39:00"/>
    <d v="2014-07-01T00:00:00"/>
    <d v="1899-12-30T21:39:00"/>
    <d v="1899-12-30T00:00:00"/>
    <m/>
    <m/>
    <m/>
    <x v="2"/>
    <s v="35/10кВ &quot;Чкаловская&quot; (СЭС) "/>
    <x v="0"/>
    <x v="2"/>
    <s v="ПС &quot;Тарханы&quot;; &quot;Березовка&quot;; &quot;Аксютино&quot;"/>
    <s v="Посадка напряжения в сети 35 кВ. Оборудование ПС &quot;Тарханы&quot;; &quot;Аксютино&quot; осмотрено, замечаний нет. При осмотре ПС &quot;Березовка&quot; выявлен отключенный ф-КНС от МТО. КЗ на ШМ-0,4 кВ в КТП &quot;Шурфы&quot;. Устранено."/>
    <n v="5"/>
    <m/>
    <n v="5"/>
    <m/>
    <m/>
    <m/>
    <m/>
    <m/>
    <m/>
    <m/>
    <m/>
    <m/>
    <s v="КП19"/>
    <m/>
    <m/>
    <m/>
    <e v="#VALUE!"/>
    <e v="#VALUE!"/>
    <n v="1"/>
  </r>
  <r>
    <x v="6"/>
    <x v="6"/>
    <s v="РН-ЭН"/>
    <x v="157"/>
    <d v="1899-12-30T06:12:00"/>
    <d v="2014-07-02T00:00:00"/>
    <d v="1899-12-30T06:15:00"/>
    <d v="1899-12-30T00:03:00"/>
    <n v="120"/>
    <s v="З.З. 1-й ступени"/>
    <m/>
    <x v="0"/>
    <s v="220/110/35/10/6кВ &quot;Бузулукская&quot; (МЭС)"/>
    <x v="1"/>
    <x v="2"/>
    <s v="ПС &quot;Росташинская&quot;; &quot;Гаршинская-1; 2&quot;; &quot;Гаршинская УПСВ&quot; &quot;Широкодольская&quot;; &quot;Давыдовская&quot;"/>
    <s v="Аварийное отключение В-110 &quot;Росташинская&quot; на ПС &quot;Бузулукская&quot;, работа З.З. 1-й ступени, ф-А=0, L=33,1 км. В 6:15 эл.снабжение ПС &quot;Росташинская&quot;переведено на ВЛ-110 &quot;Сорочинская&quot;. 19:00 осмотр линии закончен, видимых причин не выявлено."/>
    <n v="220"/>
    <m/>
    <n v="220"/>
    <s v="ТЧ"/>
    <n v="1990"/>
    <s v="АС185"/>
    <s v="-"/>
    <d v="2014-05-01T00:00:00"/>
    <n v="100"/>
    <d v="2014-09-01T00:00:00"/>
    <n v="0"/>
    <d v="2014-05-01T00:00:00"/>
    <s v="КП23"/>
    <m/>
    <m/>
    <m/>
    <e v="#VALUE!"/>
    <e v="#VALUE!"/>
    <n v="1"/>
  </r>
  <r>
    <x v="6"/>
    <x v="6"/>
    <s v="РН-ЭН"/>
    <x v="157"/>
    <d v="1899-12-30T08:22:00"/>
    <d v="2014-07-02T00:00:00"/>
    <d v="1899-12-30T08:32:00"/>
    <d v="1899-12-30T00:10:00"/>
    <n v="66"/>
    <s v="МТЗ-1"/>
    <m/>
    <x v="0"/>
    <s v="35/6кВ &quot;Тарханы&quot;"/>
    <x v="0"/>
    <x v="0"/>
    <s v="ПС &quot;Березовка&quot;, &quot;Аксютино&quot;"/>
    <s v="Аварийное отключение В-35 Т1Т, работа МТЗ. Причина выясняется. Остановка скважин по высокому U по ПС &quot;Березовка&quot; и &quot;Аксютино&quot;. КЗ на ШМ-0,4 кВ в КТП &quot;Шурфы&quot;. +"/>
    <n v="10"/>
    <m/>
    <n v="10"/>
    <s v="В"/>
    <s v="-"/>
    <s v="-"/>
    <s v="-"/>
    <s v="ТР-07.2013"/>
    <n v="100"/>
    <s v="-"/>
    <s v="-"/>
    <s v="-"/>
    <s v="КП25"/>
    <m/>
    <m/>
    <m/>
    <e v="#VALUE!"/>
    <e v="#VALUE!"/>
    <n v="1"/>
  </r>
  <r>
    <x v="6"/>
    <x v="6"/>
    <s v="МРСК СЭС"/>
    <x v="157"/>
    <d v="1899-12-30T16:08:00"/>
    <d v="2014-07-02T00:00:00"/>
    <d v="1899-12-30T16:15:00"/>
    <d v="1899-12-30T00:07:00"/>
    <n v="75"/>
    <s v="МТЗ-1"/>
    <s v="АПВН, РПВУ"/>
    <x v="5"/>
    <s v="З5/10кВ &quot;Фрунзе&quot; (СЭС)"/>
    <x v="0"/>
    <x v="2"/>
    <s v="ПС &quot;Тарханы&quot;; &quot;Березовка&quot;; &quot;Аксютино&quot;"/>
    <s v="Аварийное отключение СВ-35 кВ на ПС Фрунзе (СЭС) Работа МТЗ. Причина выясняется, сброс нагрузки 8 мВт"/>
    <n v="28"/>
    <m/>
    <n v="28"/>
    <m/>
    <m/>
    <m/>
    <m/>
    <m/>
    <m/>
    <m/>
    <m/>
    <m/>
    <s v="КП18"/>
    <m/>
    <m/>
    <m/>
    <e v="#VALUE!"/>
    <e v="#VALUE!"/>
    <n v="1"/>
  </r>
  <r>
    <x v="6"/>
    <x v="6"/>
    <s v="МРСК СЭС"/>
    <x v="19"/>
    <d v="1899-12-30T08:14:00"/>
    <d v="2014-07-03T00:00:00"/>
    <d v="1899-12-30T08:14:00"/>
    <d v="1899-12-30T00:00:00"/>
    <n v="3"/>
    <s v="МТЗ-1"/>
    <s v="АПВУ"/>
    <x v="5"/>
    <s v="35/10кВ &quot;Воздвиженская&quot; (СЭС)"/>
    <x v="2"/>
    <x v="2"/>
    <s v="ВЛ-10 кВ, Ф-Вз-7"/>
    <s v="Аварийное отключение с успешным АПВ. Осмотром обнаружена на опоре №6 на фазе &quot;В&quot; мёртвая птица."/>
    <n v="4"/>
    <m/>
    <n v="4"/>
    <m/>
    <m/>
    <m/>
    <m/>
    <m/>
    <m/>
    <m/>
    <m/>
    <m/>
    <s v="КП18"/>
    <m/>
    <m/>
    <m/>
    <e v="#VALUE!"/>
    <e v="#VALUE!"/>
    <n v="1"/>
  </r>
  <r>
    <x v="6"/>
    <x v="6"/>
    <s v="МРСК СЭС"/>
    <x v="19"/>
    <d v="1899-12-30T12:17:00"/>
    <d v="2014-07-03T00:00:00"/>
    <d v="1899-12-30T12:17:00"/>
    <d v="1899-12-30T00:00:00"/>
    <n v="5"/>
    <s v="МТО-1, ЗЗ-1"/>
    <s v="АПВН, РПВУ"/>
    <x v="5"/>
    <s v="35/6кВ &quot;Краснояровская&quot;"/>
    <x v="1"/>
    <x v="0"/>
    <s v="ВЛ-110 кВ &quot;Михайловская-Тюрино&quot;"/>
    <s v="Посадка напряжения при аварийном отключении ВЛ-110 кВ (СЭС) с неуспешным АПВ, остановка 5-ти скважин."/>
    <n v="2"/>
    <m/>
    <n v="2"/>
    <m/>
    <m/>
    <m/>
    <m/>
    <m/>
    <m/>
    <m/>
    <m/>
    <m/>
    <s v="КП18"/>
    <m/>
    <m/>
    <m/>
    <e v="#VALUE!"/>
    <e v="#VALUE!"/>
    <n v="1"/>
  </r>
  <r>
    <x v="6"/>
    <x v="6"/>
    <s v="МРСК ЗЭС"/>
    <x v="19"/>
    <d v="1899-12-30T21:53:00"/>
    <d v="2014-07-03T00:00:00"/>
    <d v="1899-12-30T22:13:00"/>
    <d v="1899-12-30T00:20:00"/>
    <n v="5"/>
    <m/>
    <s v="АПВН, РПВУ"/>
    <x v="5"/>
    <s v="110/35/10кВ &quot;Твердиловская&quot; (ЗЭС)"/>
    <x v="0"/>
    <x v="2"/>
    <s v="ПС &quot;Ленинградская&quot;   ПС &quot;Жилинская&quot;"/>
    <s v="Аварийное отключение.Персонал ЗЭС выехал.Сильный дождь.Гроза."/>
    <n v="3"/>
    <m/>
    <n v="3"/>
    <m/>
    <m/>
    <m/>
    <m/>
    <m/>
    <m/>
    <m/>
    <m/>
    <m/>
    <s v="КП18"/>
    <m/>
    <m/>
    <m/>
    <e v="#VALUE!"/>
    <e v="#VALUE!"/>
    <n v="1"/>
  </r>
  <r>
    <x v="6"/>
    <x v="6"/>
    <s v="МРСК СЭС"/>
    <x v="19"/>
    <d v="1899-12-30T12:12:00"/>
    <d v="2014-07-03T00:00:00"/>
    <d v="1899-12-30T12:20:00"/>
    <d v="1899-12-30T00:08:00"/>
    <n v="3"/>
    <m/>
    <m/>
    <x v="5"/>
    <s v="35/10кВ &quot;Матвеевка&quot; (СЭС)"/>
    <x v="2"/>
    <x v="2"/>
    <m/>
    <s v="Оперативные переключения СЭС.Нет в плане работ."/>
    <m/>
    <m/>
    <m/>
    <m/>
    <m/>
    <m/>
    <m/>
    <m/>
    <m/>
    <m/>
    <m/>
    <m/>
    <s v="КП18"/>
    <m/>
    <m/>
    <m/>
    <e v="#VALUE!"/>
    <e v="#VALUE!"/>
    <n v="1"/>
  </r>
  <r>
    <x v="6"/>
    <x v="6"/>
    <s v="РН-ЭН"/>
    <x v="158"/>
    <d v="1899-12-30T11:20:00"/>
    <d v="2014-07-04T00:00:00"/>
    <d v="1899-12-30T11:44:00"/>
    <d v="1899-12-30T00:24:00"/>
    <n v="10"/>
    <m/>
    <m/>
    <x v="0"/>
    <s v="35/6кВ &quot;Долговская&quot;"/>
    <x v="2"/>
    <x v="2"/>
    <s v="ВЛ-6 кВ ф-918"/>
    <s v="Замена разрушенного изолятора на опоре №21"/>
    <n v="3"/>
    <m/>
    <n v="3"/>
    <s v="И"/>
    <n v="1989"/>
    <s v="ШФ-10Г"/>
    <s v="-"/>
    <s v="КР-10.2007"/>
    <n v="100"/>
    <s v="-"/>
    <n v="0"/>
    <s v="Осмотр -23.06.2014"/>
    <s v="КП23"/>
    <m/>
    <m/>
    <m/>
    <e v="#VALUE!"/>
    <e v="#VALUE!"/>
    <n v="1"/>
  </r>
  <r>
    <x v="6"/>
    <x v="6"/>
    <s v="РН-ЭН"/>
    <x v="158"/>
    <d v="1899-12-30T15:50:00"/>
    <d v="2014-07-04T00:00:00"/>
    <d v="1899-12-30T15:50:00"/>
    <d v="1899-12-30T00:00:00"/>
    <n v="2"/>
    <m/>
    <m/>
    <x v="2"/>
    <s v="35/6кВ &quot;Тарханы&quot;"/>
    <x v="2"/>
    <x v="2"/>
    <s v="ВЛ-6 кВ ф-Западный"/>
    <s v="Снижение нагрузки. Гроза."/>
    <n v="2"/>
    <m/>
    <n v="2"/>
    <m/>
    <m/>
    <m/>
    <m/>
    <m/>
    <m/>
    <m/>
    <m/>
    <m/>
    <s v="КП11"/>
    <m/>
    <m/>
    <m/>
    <e v="#VALUE!"/>
    <e v="#VALUE!"/>
    <n v="1"/>
  </r>
  <r>
    <x v="6"/>
    <x v="6"/>
    <s v="РН-ЭН"/>
    <x v="158"/>
    <d v="1899-12-30T15:49:00"/>
    <d v="2014-07-04T00:00:00"/>
    <d v="1899-12-30T15:49:00"/>
    <d v="1899-12-30T00:00:00"/>
    <n v="5"/>
    <m/>
    <m/>
    <x v="2"/>
    <s v="110/6кВ &quot;Гаршинская-2&quot;"/>
    <x v="2"/>
    <x v="2"/>
    <m/>
    <s v="Посадка напряжения при грозовых проявлениях"/>
    <n v="34"/>
    <m/>
    <n v="34"/>
    <s v="ТЧ"/>
    <n v="2004"/>
    <s v="АС-95"/>
    <s v="-"/>
    <d v="2014-11-05T00:00:00"/>
    <n v="100"/>
    <s v="-"/>
    <n v="0"/>
    <d v="2014-10-07T00:00:00"/>
    <s v="КП11"/>
    <m/>
    <m/>
    <m/>
    <e v="#VALUE!"/>
    <e v="#VALUE!"/>
    <n v="1"/>
  </r>
  <r>
    <x v="6"/>
    <x v="6"/>
    <s v="РН-ЭН"/>
    <x v="158"/>
    <d v="1899-12-30T16:29:00"/>
    <d v="2014-07-04T00:00:00"/>
    <d v="1899-12-30T16:29:00"/>
    <d v="1899-12-30T00:00:00"/>
    <n v="38"/>
    <s v="МТЗ, МТО"/>
    <s v="АПВУ"/>
    <x v="2"/>
    <s v="35/6кВ &quot;Краснояровская&quot;"/>
    <x v="2"/>
    <x v="2"/>
    <s v="ВЛ-6 кВ ф-К-3"/>
    <s v="С успешным АПВ, работа МТО, МТЗ. Гроза. "/>
    <n v="24"/>
    <m/>
    <n v="24"/>
    <s v="ТЧ"/>
    <n v="1974"/>
    <s v="А-70"/>
    <s v="-"/>
    <s v="ТР-09.2013"/>
    <n v="100"/>
    <m/>
    <m/>
    <s v="Осмотр -18.06.2014"/>
    <s v="КП11"/>
    <m/>
    <m/>
    <m/>
    <e v="#VALUE!"/>
    <e v="#VALUE!"/>
    <n v="1"/>
  </r>
  <r>
    <x v="6"/>
    <x v="6"/>
    <s v="РН-ЭН"/>
    <x v="158"/>
    <d v="1899-12-30T16:52:00"/>
    <d v="2014-07-04T00:00:00"/>
    <d v="1899-12-30T17:17:00"/>
    <d v="1899-12-30T00:25:00"/>
    <n v="9"/>
    <s v="МТЗ"/>
    <s v="АПВН, РПВУ"/>
    <x v="2"/>
    <s v="35/6кВ &quot;КНС-2&quot; (БугПЭС)"/>
    <x v="2"/>
    <x v="2"/>
    <s v="ВЛ-6 кВ ф-Поселковый"/>
    <s v="Отключение обнаружено по &quot;МИРу&quot;. Выехали. Гроза. Осмотром выявлен вышедший из строя БСК, ЛР отключен."/>
    <n v="1"/>
    <m/>
    <n v="1"/>
    <m/>
    <m/>
    <m/>
    <m/>
    <m/>
    <m/>
    <m/>
    <m/>
    <s v="Осмотр внеплановый -04.07.2014"/>
    <s v="КП11"/>
    <m/>
    <m/>
    <m/>
    <e v="#VALUE!"/>
    <e v="#VALUE!"/>
    <n v="1"/>
  </r>
  <r>
    <x v="6"/>
    <x v="6"/>
    <s v="РН-ЭН"/>
    <x v="158"/>
    <d v="1899-12-30T17:52:00"/>
    <d v="2014-07-04T00:00:00"/>
    <d v="1899-12-30T17:54:00"/>
    <d v="1899-12-30T00:02:00"/>
    <n v="74"/>
    <s v="МТО"/>
    <s v="РПВУ (АПВ-нет)"/>
    <x v="2"/>
    <s v="35/6кВ &quot;Тарханы&quot;"/>
    <x v="0"/>
    <x v="2"/>
    <s v="ПС &quot;Березовка&quot;; &quot;Аксютино&quot;"/>
    <s v="Аварийное отключение В-35 &quot;Аксютино&quot;. Гроза."/>
    <n v="8"/>
    <m/>
    <n v="8"/>
    <s v="ТЧ"/>
    <n v="1979"/>
    <s v="АС-95"/>
    <s v="-"/>
    <s v="ТР-07.2013"/>
    <n v="100"/>
    <m/>
    <m/>
    <m/>
    <s v="КП11"/>
    <m/>
    <m/>
    <m/>
    <e v="#VALUE!"/>
    <e v="#VALUE!"/>
    <n v="1"/>
  </r>
  <r>
    <x v="6"/>
    <x v="6"/>
    <s v="РН-ЭН"/>
    <x v="158"/>
    <d v="1899-12-30T17:30:00"/>
    <d v="2014-07-04T00:00:00"/>
    <d v="1899-12-30T17:30:00"/>
    <d v="1899-12-30T00:00:00"/>
    <n v="19"/>
    <s v="МТО"/>
    <s v="АПВУ"/>
    <x v="2"/>
    <s v="35/6кВ &quot;КНС-1&quot;"/>
    <x v="2"/>
    <x v="2"/>
    <s v="ВЛ-6 кВ ф-410"/>
    <s v="С успешным АПВ, работа МТО. Гроза."/>
    <n v="3"/>
    <m/>
    <n v="3"/>
    <s v="ТЧ"/>
    <n v="1969"/>
    <s v="АС-70"/>
    <s v="-"/>
    <s v="ТР-07.2008"/>
    <n v="100"/>
    <s v="-"/>
    <n v="0"/>
    <s v="Осмотр -04.07.2014"/>
    <s v="КП11"/>
    <m/>
    <m/>
    <m/>
    <e v="#VALUE!"/>
    <e v="#VALUE!"/>
    <n v="1"/>
  </r>
  <r>
    <x v="6"/>
    <x v="6"/>
    <s v="РН-ЭН"/>
    <x v="158"/>
    <d v="1899-12-30T18:21:00"/>
    <d v="2014-07-04T00:00:00"/>
    <d v="1899-12-30T18:21:00"/>
    <d v="1899-12-30T00:00:00"/>
    <n v="79"/>
    <m/>
    <m/>
    <x v="2"/>
    <s v="110/35/6кВ &quot;Герасимовская&quot;"/>
    <x v="0"/>
    <x v="2"/>
    <s v="ПС &quot;Варшава-3&quot;; &quot;Проскуринская&quot;"/>
    <s v="Посадка напряжения при грозовых проявлениях"/>
    <n v="40"/>
    <m/>
    <n v="40"/>
    <s v="ТЧ"/>
    <n v="1971"/>
    <s v="АС-120"/>
    <s v="-"/>
    <d v="2009-06-01T00:00:00"/>
    <n v="100"/>
    <s v="-"/>
    <n v="0"/>
    <d v="2014-07-17T00:00:00"/>
    <s v="КП11"/>
    <m/>
    <m/>
    <m/>
    <e v="#VALUE!"/>
    <e v="#VALUE!"/>
    <n v="1"/>
  </r>
  <r>
    <x v="6"/>
    <x v="6"/>
    <s v="РН-ЭН"/>
    <x v="158"/>
    <d v="1899-12-30T18:30:00"/>
    <d v="2014-07-04T00:00:00"/>
    <d v="1899-12-30T18:30:00"/>
    <d v="1899-12-30T00:00:00"/>
    <n v="9"/>
    <s v="МТО"/>
    <s v="АПВУ"/>
    <x v="2"/>
    <s v="35/6кВ &quot;КНС-3&quot;"/>
    <x v="2"/>
    <x v="2"/>
    <s v="ВЛ-6 кВ ф-310"/>
    <s v="С успешным АПВ, работа МТО. Гроза."/>
    <n v="3"/>
    <m/>
    <n v="3"/>
    <s v="ТЧ"/>
    <n v="1970"/>
    <s v="АС-70"/>
    <s v="-"/>
    <s v="ТР-06.2008"/>
    <n v="100"/>
    <s v="-"/>
    <n v="0"/>
    <s v="-"/>
    <s v="КП11"/>
    <m/>
    <m/>
    <m/>
    <e v="#VALUE!"/>
    <e v="#VALUE!"/>
    <n v="1"/>
  </r>
  <r>
    <x v="6"/>
    <x v="6"/>
    <s v="РН-ЭН"/>
    <x v="158"/>
    <d v="1899-12-30T18:35:00"/>
    <d v="2014-07-04T00:00:00"/>
    <d v="1899-12-30T18:35:00"/>
    <d v="1899-12-30T00:00:00"/>
    <n v="24"/>
    <s v="МТЗ 2-й ступени"/>
    <s v="АПВУ"/>
    <x v="2"/>
    <s v="110/35/6кВ &quot;Родинская&quot;"/>
    <x v="2"/>
    <x v="2"/>
    <s v="ВЛ-6 кВ ф-310"/>
    <s v="С успешным АПВ, работа МТЗ 2-й ступени. Гроза."/>
    <n v="1"/>
    <m/>
    <n v="1"/>
    <s v="ТЧ"/>
    <n v="1970"/>
    <s v="АС-70"/>
    <s v="-"/>
    <s v="ТР-06.2008"/>
    <n v="100"/>
    <m/>
    <m/>
    <m/>
    <s v="КП11"/>
    <m/>
    <m/>
    <m/>
    <e v="#VALUE!"/>
    <e v="#VALUE!"/>
    <n v="1"/>
  </r>
  <r>
    <x v="6"/>
    <x v="6"/>
    <s v="РН-ЭН"/>
    <x v="158"/>
    <d v="1899-12-30T22:15:00"/>
    <d v="2014-07-04T00:00:00"/>
    <d v="1899-12-30T22:15:00"/>
    <d v="1899-12-30T00:00:00"/>
    <n v="3"/>
    <m/>
    <m/>
    <x v="2"/>
    <s v="35/6кВ &quot;Ленинградская&quot;"/>
    <x v="2"/>
    <x v="2"/>
    <s v="ВЛ-6 кВ ф-1"/>
    <s v="Посадка напряжения при грозовых проявлениях и сброс нагрузки."/>
    <n v="2"/>
    <m/>
    <n v="2"/>
    <s v="ТЧ"/>
    <n v="1992"/>
    <s v="АС-70"/>
    <s v="-"/>
    <d v="2014-08-18T00:00:00"/>
    <n v="100"/>
    <s v="-"/>
    <n v="0"/>
    <d v="2014-05-15T00:00:00"/>
    <s v="КП11"/>
    <m/>
    <m/>
    <m/>
    <e v="#VALUE!"/>
    <e v="#VALUE!"/>
    <n v="1"/>
  </r>
  <r>
    <x v="6"/>
    <x v="6"/>
    <s v="РН-ЭН"/>
    <x v="158"/>
    <d v="1899-12-30T22:26:00"/>
    <d v="2014-07-04T00:00:00"/>
    <d v="1899-12-30T23:18:00"/>
    <d v="1899-12-30T00:52:00"/>
    <n v="55"/>
    <s v="ТО"/>
    <s v="АПВН, РПВУ"/>
    <x v="2"/>
    <s v="35/6кВ &quot;Проскуринская&quot;"/>
    <x v="2"/>
    <x v="2"/>
    <s v="1СШ-6 кВ"/>
    <s v="Аварийное отключение Ф-210 и посадка напряжения по 1СШ-6 кВ ПС Проскуринская при активных грозовых проявлениях."/>
    <n v="5"/>
    <m/>
    <n v="5"/>
    <s v="ТЧ"/>
    <n v="1981"/>
    <s v="АС-70"/>
    <s v="-"/>
    <d v="2014-04-04T00:00:00"/>
    <n v="100"/>
    <s v="-"/>
    <n v="0"/>
    <s v="Осмотр 04.04.2014"/>
    <s v="КП11"/>
    <m/>
    <m/>
    <m/>
    <e v="#VALUE!"/>
    <e v="#VALUE!"/>
    <n v="1"/>
  </r>
  <r>
    <x v="6"/>
    <x v="6"/>
    <s v="МРСК СЭС"/>
    <x v="158"/>
    <d v="1899-12-30T23:24:00"/>
    <d v="2014-07-04T00:00:00"/>
    <d v="1899-12-30T23:24:00"/>
    <d v="1899-12-30T00:00:00"/>
    <n v="74"/>
    <s v="МТЗ"/>
    <s v="АПВУ"/>
    <x v="5"/>
    <s v="35/10кВ &quot;Чкаловская&quot; (СЭС) "/>
    <x v="0"/>
    <x v="2"/>
    <s v="ПС 35/6 кВ Тарханы, Аксютино, Берёзовка"/>
    <s v="Аварийное отключение с успешн. АПВ ВЛ-35 кВ &quot;Чкаловская-Тарханы&quot;. Гроза."/>
    <n v="14"/>
    <m/>
    <n v="14"/>
    <m/>
    <m/>
    <m/>
    <m/>
    <m/>
    <m/>
    <m/>
    <m/>
    <m/>
    <s v="КП18"/>
    <m/>
    <m/>
    <m/>
    <e v="#VALUE!"/>
    <e v="#VALUE!"/>
    <n v="1"/>
  </r>
  <r>
    <x v="6"/>
    <x v="6"/>
    <s v="МРСК ЗЭС"/>
    <x v="158"/>
    <d v="1899-12-30T23:52:00"/>
    <d v="2014-07-04T00:00:00"/>
    <d v="1899-12-30T23:52:00"/>
    <d v="1899-12-30T00:00:00"/>
    <n v="12"/>
    <s v="ЗЗ-2"/>
    <s v="АПВУ"/>
    <x v="5"/>
    <s v="220/110/35/10кВ &quot;Сорочинская&quot; (МЭС)"/>
    <x v="1"/>
    <x v="2"/>
    <s v="ПС 35/6 кВ Кодяковская, Боголюбовская"/>
    <s v="Посадка напряжения и сброс нагрузки при ав.отключении с успешным АПВ ВЛ-110 кВ. Гроза."/>
    <n v="7"/>
    <m/>
    <n v="7"/>
    <m/>
    <m/>
    <m/>
    <m/>
    <m/>
    <m/>
    <m/>
    <m/>
    <m/>
    <s v="КП18"/>
    <m/>
    <m/>
    <m/>
    <e v="#VALUE!"/>
    <e v="#VALUE!"/>
    <n v="1"/>
  </r>
  <r>
    <x v="6"/>
    <x v="6"/>
    <s v="МРСК СЭС"/>
    <x v="158"/>
    <d v="1899-12-30T16:52:00"/>
    <d v="2014-07-04T00:00:00"/>
    <d v="1899-12-30T16:56:00"/>
    <d v="1899-12-30T00:04:00"/>
    <n v="3"/>
    <m/>
    <m/>
    <x v="5"/>
    <s v="35/10кВ &quot;Матвеевка&quot; (СЭС)"/>
    <x v="2"/>
    <x v="2"/>
    <s v="Фонд Ф-Мт-3"/>
    <s v="Отключение при производстве оперативных переключений на ПС Матвеевка при сборке нормальной схемы эл.снабжения"/>
    <n v="3"/>
    <m/>
    <n v="3"/>
    <m/>
    <m/>
    <m/>
    <m/>
    <m/>
    <m/>
    <m/>
    <m/>
    <m/>
    <s v="КП18"/>
    <m/>
    <m/>
    <m/>
    <e v="#VALUE!"/>
    <e v="#VALUE!"/>
    <n v="1"/>
  </r>
  <r>
    <x v="6"/>
    <x v="6"/>
    <s v="РН-ЭН"/>
    <x v="159"/>
    <d v="1899-12-30T07:30:00"/>
    <d v="2014-07-05T00:00:00"/>
    <d v="1899-12-30T07:30:00"/>
    <d v="1899-12-30T00:00:00"/>
    <n v="6"/>
    <s v="МТО"/>
    <s v="АПВУ"/>
    <x v="2"/>
    <s v="35/6кВ &quot;Султангуловская&quot;"/>
    <x v="2"/>
    <x v="2"/>
    <s v="ВЛ-6 фидера &quot;НСУ-16&quot;"/>
    <s v="Аварийное отключение с успешным АПВ, МТО, гроза."/>
    <n v="3"/>
    <m/>
    <n v="3"/>
    <s v="ТЧ"/>
    <n v="1971"/>
    <s v="А-70"/>
    <s v="-"/>
    <m/>
    <m/>
    <m/>
    <m/>
    <s v="Осмотр - 07.10.2013"/>
    <s v="КП11"/>
    <m/>
    <m/>
    <m/>
    <e v="#VALUE!"/>
    <e v="#VALUE!"/>
    <n v="1"/>
  </r>
  <r>
    <x v="6"/>
    <x v="6"/>
    <s v="МРСК ЗЭС"/>
    <x v="159"/>
    <d v="1899-12-30T09:20:00"/>
    <d v="2014-07-05T00:00:00"/>
    <d v="1899-12-30T09:20:00"/>
    <d v="1899-12-30T00:00:00"/>
    <n v="224"/>
    <m/>
    <s v="АПВУ"/>
    <x v="5"/>
    <s v="220/110/35/10/6кВ &quot;Бузулукская&quot; (МЭС)"/>
    <x v="1"/>
    <x v="2"/>
    <s v="ПС Савельевская, Герасимовская, Тананыкская, Проскуринская, Долговская,  Варшава-3, Лабазинская, Курманаевская. ПС Графская, Ибряевка-1,     Ибряевка-2."/>
    <s v="Кратковременное понижение U по системе, остановка отдельных скважин, при аварийном отключении ВЛ-110 &quot;Промышленная-4&quot; на ПС 220 &quot;Кировская&quot;. Сброс нагрузки - 23 МВт. Остановка БКНС &quot;Курманаевка&quot;, &quot;Покровка&quot;, &quot;Сав.Купол&quot;; ГКС &quot;СавКупол&quot;. "/>
    <n v="42"/>
    <m/>
    <n v="42"/>
    <m/>
    <m/>
    <m/>
    <m/>
    <m/>
    <m/>
    <m/>
    <m/>
    <m/>
    <s v="КП18"/>
    <m/>
    <m/>
    <m/>
    <e v="#VALUE!"/>
    <e v="#VALUE!"/>
    <n v="1"/>
  </r>
  <r>
    <x v="6"/>
    <x v="6"/>
    <s v="МРСК СЭС"/>
    <x v="159"/>
    <d v="1899-12-30T13:38:00"/>
    <d v="2014-07-05T00:00:00"/>
    <d v="1899-12-30T13:38:00"/>
    <d v="1899-12-30T00:00:00"/>
    <n v="116"/>
    <m/>
    <s v="АПВУ"/>
    <x v="5"/>
    <s v="220/110/35/10кВ &quot;Михайловская&quot; (МЭС)"/>
    <x v="1"/>
    <x v="2"/>
    <s v="ПС Тарханы, Березовка, Аксютино, Школьная, Полевая, Тяга Тирис. ПС 35/6 Родниковская 1СШ, Самодуровская, Самодуровская УПСВ, Врезовка."/>
    <s v="Аварийное отключение с успешным АПВ ВЛ-110 &quot;Михайловская - Бугуруслан Тяга-1, 2, гроза."/>
    <n v="32"/>
    <m/>
    <n v="32"/>
    <m/>
    <m/>
    <m/>
    <m/>
    <m/>
    <m/>
    <m/>
    <m/>
    <m/>
    <s v="КП18"/>
    <m/>
    <m/>
    <m/>
    <e v="#VALUE!"/>
    <e v="#VALUE!"/>
    <n v="1"/>
  </r>
  <r>
    <x v="6"/>
    <x v="6"/>
    <s v="РН-ЭН"/>
    <x v="159"/>
    <d v="1899-12-30T14:27:00"/>
    <d v="2014-07-05T00:00:00"/>
    <d v="1899-12-30T15:04:00"/>
    <d v="1899-12-30T00:37:00"/>
    <n v="16"/>
    <m/>
    <m/>
    <x v="0"/>
    <s v="35/6кВ &quot;Краснояровская&quot;"/>
    <x v="2"/>
    <x v="2"/>
    <s v="Фонд скважин по фидеру &quot;К-7&quot;."/>
    <s v="Замена разрушенного изолятора (после грозовых проявлений) на опоре № 19, фаза &quot;В&quot;."/>
    <n v="6"/>
    <m/>
    <n v="6"/>
    <s v="ТЧ"/>
    <n v="1968"/>
    <s v="А-70"/>
    <s v="-"/>
    <s v="ТР-05.2009"/>
    <n v="100"/>
    <m/>
    <m/>
    <s v="Осмотр внеплановый - 19.07.2014"/>
    <s v="КП23"/>
    <m/>
    <m/>
    <m/>
    <e v="#VALUE!"/>
    <e v="#VALUE!"/>
    <n v="1"/>
  </r>
  <r>
    <x v="6"/>
    <x v="6"/>
    <s v="МРСК СЭС"/>
    <x v="159"/>
    <d v="1899-12-30T19:35:00"/>
    <d v="2014-07-05T00:00:00"/>
    <d v="1899-12-30T19:35:00"/>
    <d v="1899-12-30T00:00:00"/>
    <n v="4"/>
    <m/>
    <m/>
    <x v="5"/>
    <s v="110/35/10кВ &quot;Пономаревка&quot; (СЭС)"/>
    <x v="1"/>
    <x v="2"/>
    <s v="ПС &quot;Родниковская&quot;; &quot;Самодуровка&quot;; &quot;Е-Зыково&quot;. ПС &quot;Тарханы&quot;; &quot;Березовка&quot;; &quot;Аксютино&quot;. ПС &quot;Школьная&quot;, &quot;Полевая&quot;, &quot;Тяга Тирис&quot;."/>
    <s v="Посадка напряжения при аварийном отключении с успешным АПВ ВЛ-110 кВ &quot;Бугуруслан-тяговая-Абдулино-тяговая-2&quot;."/>
    <n v="6"/>
    <m/>
    <n v="6"/>
    <m/>
    <m/>
    <m/>
    <m/>
    <m/>
    <m/>
    <m/>
    <m/>
    <m/>
    <s v="КП18"/>
    <m/>
    <m/>
    <m/>
    <e v="#VALUE!"/>
    <e v="#VALUE!"/>
    <n v="1"/>
  </r>
  <r>
    <x v="6"/>
    <x v="6"/>
    <s v="РН-ЭН"/>
    <x v="160"/>
    <d v="1899-12-30T13:55:00"/>
    <d v="2014-07-06T00:00:00"/>
    <d v="1899-12-30T17:47:00"/>
    <d v="1899-12-30T03:52:00"/>
    <n v="2"/>
    <m/>
    <m/>
    <x v="2"/>
    <s v="110/35/10кВ &quot;Платовская&quot; (ЗЭС)"/>
    <x v="2"/>
    <x v="2"/>
    <s v="Отпайка ВЛ-10 после ВЛБ."/>
    <s v="Отключение ВЛБ для определения замыкания на &quot;землю&quot; в сети 10 кВ, &quot;земля&quot; пропала. В 16:30 приступили к осмотру. На опоре № 355 устранен обрыв вязки. ВЛБ включен, &quot;земли&quot; нет."/>
    <n v="14"/>
    <m/>
    <n v="14"/>
    <s v="ТЧ"/>
    <n v="2012"/>
    <s v="АС-50"/>
    <s v="-"/>
    <m/>
    <m/>
    <m/>
    <m/>
    <s v="Осмотр внеплановый -30.07.2014"/>
    <s v="КП19ж"/>
    <m/>
    <m/>
    <m/>
    <e v="#VALUE!"/>
    <e v="#VALUE!"/>
    <n v="1"/>
  </r>
  <r>
    <x v="6"/>
    <x v="6"/>
    <s v="РН-ЭН"/>
    <x v="160"/>
    <d v="1899-12-30T17:30:00"/>
    <d v="2014-07-06T00:00:00"/>
    <d v="1899-12-30T17:33:00"/>
    <d v="1899-12-30T00:03:00"/>
    <n v="9"/>
    <m/>
    <m/>
    <x v="0"/>
    <s v="110/35/6кВ &quot;Герасимовская&quot;"/>
    <x v="2"/>
    <x v="2"/>
    <s v="ВЛ-6 фидера № 517."/>
    <s v="Для отключения ЛР-6  КТП-6/0,4 скв. № 411 (выход из строя тр-ра)."/>
    <n v="5"/>
    <m/>
    <n v="5"/>
    <s v="ТЧ"/>
    <n v="1973"/>
    <s v="АС-95, АС-70"/>
    <s v="-"/>
    <d v="2014-06-30T00:00:00"/>
    <n v="100"/>
    <s v="ТО-август"/>
    <n v="0"/>
    <d v="2014-02-07T00:00:00"/>
    <s v="КП9"/>
    <m/>
    <m/>
    <m/>
    <e v="#VALUE!"/>
    <e v="#VALUE!"/>
    <n v="1"/>
  </r>
  <r>
    <x v="6"/>
    <x v="6"/>
    <s v="МРСК СЭС"/>
    <x v="160"/>
    <d v="1899-12-30T06:05:00"/>
    <d v="2014-07-06T00:00:00"/>
    <d v="1899-12-30T06:05:00"/>
    <d v="1899-12-30T00:00:00"/>
    <n v="21"/>
    <m/>
    <m/>
    <x v="5"/>
    <s v="110/35/10кВ &quot;Пономаревка&quot; (СЭС)"/>
    <x v="0"/>
    <x v="2"/>
    <s v="ПС &quot;Врезовка&quot;; &quot;Самодуровская&quot;"/>
    <s v="Кратковременное повышение напряжения в сети 35 кВ, остановка отдельных скважин. Оборудование РН-ЭН осмотрено, замечаний нет. Персонал СЭС причину не определил."/>
    <n v="12"/>
    <m/>
    <n v="12"/>
    <m/>
    <m/>
    <m/>
    <m/>
    <m/>
    <m/>
    <m/>
    <m/>
    <m/>
    <s v="КП18"/>
    <m/>
    <m/>
    <m/>
    <e v="#VALUE!"/>
    <e v="#VALUE!"/>
    <n v="1"/>
  </r>
  <r>
    <x v="6"/>
    <x v="6"/>
    <s v="МРСК ЦЭС"/>
    <x v="161"/>
    <d v="1899-12-30T00:42:00"/>
    <d v="2014-07-07T00:00:00"/>
    <d v="1899-12-30T00:44:00"/>
    <d v="1899-12-30T00:02:00"/>
    <n v="4"/>
    <m/>
    <m/>
    <x v="5"/>
    <s v="110/35/10кВ &quot;Каликино&quot; (ЦЭС)"/>
    <x v="0"/>
    <x v="2"/>
    <s v="ПС 35/6кВ &quot;Родниковская&quot;, 2СШ-35"/>
    <s v="Резкое повышение U по ВЛ-35 &quot;Каликино - Родниковская&quot;, остановка 4-х скважин по высокому U. Отрегулировано на ПС &quot;Родниковская&quot;"/>
    <n v="4"/>
    <m/>
    <n v="4"/>
    <m/>
    <m/>
    <m/>
    <m/>
    <m/>
    <m/>
    <m/>
    <m/>
    <m/>
    <s v="КП18"/>
    <m/>
    <m/>
    <m/>
    <e v="#VALUE!"/>
    <e v="#VALUE!"/>
    <n v="1"/>
  </r>
  <r>
    <x v="6"/>
    <x v="6"/>
    <s v="РН-ЭН"/>
    <x v="161"/>
    <d v="1899-12-30T09:38:00"/>
    <d v="2014-07-07T00:00:00"/>
    <d v="1899-12-30T09:38:00"/>
    <d v="1899-12-30T00:00:00"/>
    <n v="8"/>
    <s v="МТЗ-1"/>
    <s v="АПВУ"/>
    <x v="2"/>
    <s v="110/6кВ &quot;Гаршинская-2&quot;"/>
    <x v="2"/>
    <x v="2"/>
    <s v="ВЛ-6 кВ Ф-912"/>
    <s v="Аварийное отключение с успешным АПВ Ф-912 и сброс нагрузки по Ф-916 при посадке напряжения. Осмотром обнаружены две сгоревшие птицы под СР-912/916."/>
    <n v="37"/>
    <m/>
    <n v="37"/>
    <s v="ТЧ"/>
    <n v="2011"/>
    <s v="АС-95"/>
    <s v="-"/>
    <s v="-"/>
    <s v="-"/>
    <s v="-"/>
    <s v="-"/>
    <s v="Осмотр -17.06.2014"/>
    <s v="КП19ж"/>
    <m/>
    <m/>
    <m/>
    <e v="#VALUE!"/>
    <e v="#VALUE!"/>
    <n v="1"/>
  </r>
  <r>
    <x v="6"/>
    <x v="6"/>
    <s v="РН-ЭН"/>
    <x v="161"/>
    <d v="1899-12-30T21:14:00"/>
    <d v="2014-07-08T00:00:00"/>
    <d v="1899-12-30T00:43:00"/>
    <d v="1899-12-30T03:29:00"/>
    <n v="4"/>
    <s v="МТЗ"/>
    <s v="АПВН, РПВН"/>
    <x v="1"/>
    <s v="35/6кВ &quot;Городская&quot; (СЭС)"/>
    <x v="2"/>
    <x v="2"/>
    <m/>
    <s v="Аварийное отключение.Падение дерева (дуб)спиленного неустановленными лицами.Пролет опор №33-34; слет изолятора на опоре №33 фаза &quot;В&quot;.Устранено."/>
    <n v="4"/>
    <m/>
    <n v="4"/>
    <s v="ТЧ"/>
    <m/>
    <m/>
    <m/>
    <m/>
    <m/>
    <m/>
    <m/>
    <m/>
    <s v="КП19"/>
    <m/>
    <m/>
    <m/>
    <e v="#VALUE!"/>
    <e v="#VALUE!"/>
    <n v="1"/>
  </r>
  <r>
    <x v="6"/>
    <x v="6"/>
    <s v="МРСК СЭС"/>
    <x v="162"/>
    <d v="1899-12-30T09:20:00"/>
    <d v="2014-07-08T00:00:00"/>
    <d v="1899-12-30T09:20:00"/>
    <d v="1899-12-30T00:00:00"/>
    <n v="9"/>
    <m/>
    <m/>
    <x v="5"/>
    <s v="110/35/10кВ &quot;Пономаревка&quot; (СЭС)"/>
    <x v="0"/>
    <x v="2"/>
    <s v="ПС &quot;Врезовка&quot;; &quot;Родниковская&quot;"/>
    <s v="Повышение напряжения в сети 35 кВ при включении В-35 кВ &quot;Приютово&quot; на ПС &quot;Абдулино-тяговая&quot;"/>
    <n v="4"/>
    <m/>
    <n v="4"/>
    <m/>
    <m/>
    <m/>
    <m/>
    <m/>
    <m/>
    <m/>
    <m/>
    <m/>
    <s v="КП18"/>
    <m/>
    <m/>
    <m/>
    <e v="#VALUE!"/>
    <e v="#VALUE!"/>
    <n v="1"/>
  </r>
  <r>
    <x v="6"/>
    <x v="6"/>
    <s v="МРСК СЭС"/>
    <x v="162"/>
    <d v="1899-12-30T21:32:00"/>
    <d v="2014-07-08T00:00:00"/>
    <d v="1899-12-30T21:32:00"/>
    <d v="1899-12-30T00:00:00"/>
    <n v="2"/>
    <m/>
    <m/>
    <x v="5"/>
    <s v="35/6кВ &quot;Самодуровская&quot;"/>
    <x v="2"/>
    <x v="2"/>
    <s v="КТП "/>
    <s v="Становка двух скважин при кратковременном повышении напряжения по сети 110 кВ."/>
    <n v="1"/>
    <m/>
    <n v="1"/>
    <m/>
    <m/>
    <m/>
    <m/>
    <m/>
    <m/>
    <m/>
    <m/>
    <m/>
    <s v="КП18"/>
    <m/>
    <m/>
    <m/>
    <e v="#VALUE!"/>
    <e v="#VALUE!"/>
    <n v="1"/>
  </r>
  <r>
    <x v="6"/>
    <x v="6"/>
    <s v="МРСК СЭС"/>
    <x v="163"/>
    <d v="1899-12-30T07:18:00"/>
    <d v="2014-07-09T00:00:00"/>
    <d v="1899-12-30T07:18:00"/>
    <d v="1899-12-30T00:00:00"/>
    <n v="3"/>
    <s v="МТЗ"/>
    <s v="АПВУ"/>
    <x v="5"/>
    <s v="35/10кВ &quot;Воздвиженская&quot; (СЭС)"/>
    <x v="2"/>
    <x v="2"/>
    <s v="ВЛ-10 кВ, Ф-Вз-7"/>
    <s v="Аварийное отключение с успешным АПВ, работала МТЗ. Причина не выявлена."/>
    <n v="1"/>
    <m/>
    <n v="1"/>
    <m/>
    <m/>
    <m/>
    <m/>
    <m/>
    <m/>
    <m/>
    <m/>
    <m/>
    <s v="КП18"/>
    <m/>
    <m/>
    <m/>
    <e v="#VALUE!"/>
    <e v="#VALUE!"/>
    <n v="1"/>
  </r>
  <r>
    <x v="6"/>
    <x v="6"/>
    <s v="МРСК СЭС"/>
    <x v="163"/>
    <d v="1899-12-30T09:34:00"/>
    <d v="2014-07-09T00:00:00"/>
    <d v="1899-12-30T09:34:00"/>
    <d v="1899-12-30T00:00:00"/>
    <n v="5"/>
    <m/>
    <m/>
    <x v="5"/>
    <s v="110/35/10кВ &quot;Пономаревка&quot; (СЭС)"/>
    <x v="0"/>
    <x v="2"/>
    <s v="Отдельные скважины по ПС 35/6 Самодуровская и Родниковская."/>
    <s v="Остановка скважин по высокому U при переводе эл.снабжения ПС &quot;Пономаревская&quot; от ПС &quot;Каликино&quot;, аварийная заявка СЭС (вывод в ремонт ВЛ-110 &quot;Тяга Абдулино - Емонтаево&quot;)."/>
    <n v="5"/>
    <m/>
    <n v="5"/>
    <m/>
    <m/>
    <m/>
    <m/>
    <m/>
    <m/>
    <m/>
    <m/>
    <m/>
    <s v="КП18"/>
    <m/>
    <m/>
    <m/>
    <e v="#VALUE!"/>
    <e v="#VALUE!"/>
    <n v="1"/>
  </r>
  <r>
    <x v="6"/>
    <x v="6"/>
    <s v="МРСК СЭС"/>
    <x v="163"/>
    <d v="1899-12-30T10:00:00"/>
    <d v="2014-07-09T00:00:00"/>
    <d v="1899-12-30T10:05:00"/>
    <d v="1899-12-30T00:05:00"/>
    <n v="10"/>
    <m/>
    <m/>
    <x v="5"/>
    <s v="110/35/10кВ &quot;Емонтаево&quot; (СЭС)"/>
    <x v="0"/>
    <x v="2"/>
    <s v="ПС 35/6 Школьная"/>
    <s v="Перевод эл.снабжения ПС &quot;Емонтаево&quot; от ПС &quot;Матвеевка&quot; персоналом СЭС с отключением, без предупреждения персонала &quot;РН-ЭН&quot;."/>
    <n v="2"/>
    <m/>
    <n v="2"/>
    <m/>
    <m/>
    <m/>
    <m/>
    <m/>
    <m/>
    <m/>
    <m/>
    <m/>
    <s v="КП18"/>
    <m/>
    <m/>
    <m/>
    <e v="#VALUE!"/>
    <e v="#VALUE!"/>
    <n v="1"/>
  </r>
  <r>
    <x v="6"/>
    <x v="6"/>
    <s v="МРСК СЭС"/>
    <x v="163"/>
    <d v="1899-12-30T19:00:00"/>
    <d v="2014-07-09T00:00:00"/>
    <d v="1899-12-30T19:00:00"/>
    <d v="1899-12-30T00:00:00"/>
    <n v="7"/>
    <m/>
    <m/>
    <x v="5"/>
    <s v="110/35/10кВ &quot;Пономаревка&quot; (СЭС)"/>
    <x v="0"/>
    <x v="2"/>
    <s v="Отдельные скважины по ПС 35/6 Самодуровская и Родниковская."/>
    <s v="Остановка скважин по высокому U при переводе эл.снабжения ПС &quot;Пономаревская&quot;. Сборка нормальной схемы. "/>
    <n v="3"/>
    <m/>
    <n v="3"/>
    <m/>
    <m/>
    <m/>
    <m/>
    <m/>
    <m/>
    <m/>
    <m/>
    <m/>
    <s v="КП18"/>
    <m/>
    <m/>
    <m/>
    <e v="#VALUE!"/>
    <e v="#VALUE!"/>
    <n v="1"/>
  </r>
  <r>
    <x v="6"/>
    <x v="6"/>
    <s v="РН-ЭН"/>
    <x v="163"/>
    <d v="1899-12-30T20:33:00"/>
    <d v="2014-07-09T00:00:00"/>
    <d v="1899-12-30T20:34:00"/>
    <d v="1899-12-30T00:01:00"/>
    <n v="7"/>
    <m/>
    <m/>
    <x v="0"/>
    <s v="35/6кВ &quot;Городская&quot; (СЭС)"/>
    <x v="2"/>
    <x v="2"/>
    <s v="ВЛ-6 кВ ф-Г-1"/>
    <s v="Определение замыкания на &quot;землю&quot;. &quot;Земля&quot; ф-А=0. Выехали с осмотром. В 22:12 питание ф-Г-1 перевели на ПС &quot;З. Степановка&quot;. Осмотром выявлен обрыв вязки ф-А на опоре №107."/>
    <n v="2"/>
    <m/>
    <n v="2"/>
    <s v="ТЧ"/>
    <n v="1968"/>
    <s v="АС-70"/>
    <s v="-"/>
    <m/>
    <m/>
    <m/>
    <m/>
    <s v="Осмотр внеплановый -09.07.2014"/>
    <s v="КП23"/>
    <m/>
    <m/>
    <m/>
    <e v="#VALUE!"/>
    <e v="#VALUE!"/>
    <n v="1"/>
  </r>
  <r>
    <x v="6"/>
    <x v="6"/>
    <s v="РН-ЭН"/>
    <x v="163"/>
    <d v="1899-12-30T23:08:00"/>
    <d v="2014-07-09T00:00:00"/>
    <d v="1899-12-30T23:35:00"/>
    <d v="1899-12-30T00:27:00"/>
    <n v="2"/>
    <m/>
    <m/>
    <x v="0"/>
    <s v="35/6кВ &quot;Городская&quot; (СЭС)"/>
    <x v="2"/>
    <x v="2"/>
    <s v="ВЛ-6 кВ ф-Г-1, ВЛБ-14"/>
    <s v="Устранение обрыва вязки на опоре №107. В 23:49 Г-1 переведен на ПС &quot;Городская&quot;"/>
    <n v="1"/>
    <m/>
    <n v="1"/>
    <s v="ТЧ"/>
    <n v="1968"/>
    <s v="АС-70"/>
    <s v="-"/>
    <m/>
    <m/>
    <m/>
    <m/>
    <s v="Осмотр внеплановый -09.07.2014"/>
    <s v="КП23"/>
    <m/>
    <m/>
    <m/>
    <e v="#VALUE!"/>
    <e v="#VALUE!"/>
    <n v="1"/>
  </r>
  <r>
    <x v="6"/>
    <x v="6"/>
    <s v="РН-ЭН"/>
    <x v="164"/>
    <d v="1899-12-30T14:32:00"/>
    <d v="2014-07-10T00:00:00"/>
    <d v="1899-12-30T16:40:00"/>
    <d v="1899-12-30T02:08:00"/>
    <n v="37"/>
    <m/>
    <m/>
    <x v="0"/>
    <s v="35/6кВ &quot;Ибряевка-2&quot;"/>
    <x v="0"/>
    <x v="0"/>
    <s v="ПС 35/6кВ &quot;Ибряевка-2&quot;"/>
    <s v="Устранение аварийного развивающегося дефекта выявленного при ТВК 01.07.2014 в РУ-6. 01.07.2014 - 63 гр.С;  09.07.2014 - 88 гр.С. Заявка как плановая не согласована ЦИТС &quot;ОН&quot;."/>
    <n v="47"/>
    <m/>
    <n v="47"/>
    <m/>
    <m/>
    <m/>
    <m/>
    <m/>
    <m/>
    <m/>
    <m/>
    <m/>
    <s v="КП7"/>
    <m/>
    <m/>
    <m/>
    <e v="#VALUE!"/>
    <e v="#VALUE!"/>
    <n v="1"/>
  </r>
  <r>
    <x v="6"/>
    <x v="6"/>
    <s v="МРСК ЗЭС"/>
    <x v="165"/>
    <d v="1899-12-30T09:08:00"/>
    <d v="2014-07-11T00:00:00"/>
    <d v="1899-12-30T09:18:00"/>
    <d v="1899-12-30T00:10:00"/>
    <n v="4"/>
    <m/>
    <m/>
    <x v="5"/>
    <s v="35/10кВ &quot;Кзыл-Мечеть&quot; (ЗЭС)"/>
    <x v="2"/>
    <x v="2"/>
    <s v="скв.№ 60, 61, 62, 63"/>
    <s v="Отключение на время оперативных переключений.Заявка ЗЭС:в связи с выводом в ремонт ВЛ-110кВ Сорочинская-Богдановская для замены дефектных опор. "/>
    <n v="3"/>
    <m/>
    <n v="3"/>
    <m/>
    <m/>
    <m/>
    <m/>
    <m/>
    <m/>
    <m/>
    <m/>
    <m/>
    <s v="КП18"/>
    <m/>
    <m/>
    <m/>
    <e v="#VALUE!"/>
    <e v="#VALUE!"/>
    <n v="1"/>
  </r>
  <r>
    <x v="6"/>
    <x v="6"/>
    <s v="МРСК ЗЭС"/>
    <x v="165"/>
    <d v="1899-12-30T18:54:00"/>
    <d v="2014-07-11T00:00:00"/>
    <d v="1899-12-30T19:00:00"/>
    <d v="1899-12-30T00:06:00"/>
    <n v="4"/>
    <m/>
    <m/>
    <x v="5"/>
    <s v="35/10кВ &quot;Кзыл-Мечеть&quot; (ЗЭС)"/>
    <x v="2"/>
    <x v="2"/>
    <s v="скв.№ 60, 61, 62, 63"/>
    <s v="Отключение для сборки нормальной схемы эл.снабжения."/>
    <n v="2"/>
    <m/>
    <n v="2"/>
    <m/>
    <m/>
    <m/>
    <m/>
    <m/>
    <m/>
    <m/>
    <m/>
    <m/>
    <s v="КП18"/>
    <m/>
    <m/>
    <m/>
    <e v="#VALUE!"/>
    <e v="#VALUE!"/>
    <n v="1"/>
  </r>
  <r>
    <x v="6"/>
    <x v="6"/>
    <s v="МРСК ЗЭС"/>
    <x v="166"/>
    <d v="1899-12-30T14:52:00"/>
    <d v="2014-07-12T00:00:00"/>
    <d v="1899-12-30T15:00:00"/>
    <d v="1899-12-30T00:08:00"/>
    <n v="10"/>
    <m/>
    <m/>
    <x v="5"/>
    <s v="110/35/10кВ &quot;Твердиловская&quot; (ЗЭС)"/>
    <x v="1"/>
    <x v="2"/>
    <s v="ПС &quot;Твердиловская&quot;; &quot;Ленинградская&quot;"/>
    <s v="Аварийное отключение ВЛ-110 кВ &quot;Державино-Пилюгино&quot; от З.З. 1-й ступени, МТО, питание перевели с ПС &quot;Бузулукская&quot;. Осмотром установлено: в пролете опор №№ 86-87 поджег провода, найдена обгоревшая ветка."/>
    <n v="4"/>
    <m/>
    <n v="4"/>
    <m/>
    <m/>
    <m/>
    <m/>
    <m/>
    <m/>
    <m/>
    <m/>
    <m/>
    <s v="КП18"/>
    <m/>
    <m/>
    <m/>
    <e v="#VALUE!"/>
    <e v="#VALUE!"/>
    <n v="1"/>
  </r>
  <r>
    <x v="6"/>
    <x v="6"/>
    <s v="МРСК СЭС"/>
    <x v="166"/>
    <d v="1899-12-30T14:36:00"/>
    <d v="2014-07-12T00:00:00"/>
    <d v="1899-12-30T14:36:00"/>
    <d v="1899-12-30T00:00:00"/>
    <n v="2"/>
    <m/>
    <m/>
    <x v="5"/>
    <s v="35/10кВ &quot;Чкаловская&quot; (СЭС) "/>
    <x v="0"/>
    <x v="2"/>
    <s v="ПС &quot;Тарханы&quot;; &quot;Березовка&quot;"/>
    <s v="Посадка напряжения в сети 35 кВ. По сообщению ДД ОДС СЭС отключений не было. Оборудование &quot;РН-ЭН&quot; осмотрено, замечаний нет. Ветер."/>
    <n v="2"/>
    <m/>
    <n v="2"/>
    <m/>
    <m/>
    <m/>
    <m/>
    <m/>
    <m/>
    <m/>
    <m/>
    <m/>
    <s v="КП18"/>
    <m/>
    <m/>
    <m/>
    <e v="#VALUE!"/>
    <e v="#VALUE!"/>
    <n v="1"/>
  </r>
  <r>
    <x v="6"/>
    <x v="6"/>
    <s v="РН-ЭН"/>
    <x v="166"/>
    <d v="1899-12-30T18:30:00"/>
    <d v="2014-07-12T00:00:00"/>
    <d v="1899-12-30T19:02:00"/>
    <d v="1899-12-30T00:32:00"/>
    <n v="8"/>
    <m/>
    <m/>
    <x v="2"/>
    <s v="110/35/6кВ &quot;Росташинская&quot;"/>
    <x v="2"/>
    <x v="2"/>
    <s v="ВЛ-6 кВ ф-9"/>
    <s v="Устранение слета провода ф-А на опоре №25 в р-не скв-930. Ветер."/>
    <n v="6"/>
    <m/>
    <n v="6"/>
    <s v="ТЧ"/>
    <n v="1995"/>
    <s v="АС-70"/>
    <s v="-"/>
    <d v="2013-05-01T00:00:00"/>
    <n v="100"/>
    <s v="-"/>
    <n v="0"/>
    <s v="Осмотр внеплановый -16.07.2014"/>
    <s v="КП12"/>
    <m/>
    <m/>
    <m/>
    <e v="#VALUE!"/>
    <e v="#VALUE!"/>
    <n v="1"/>
  </r>
  <r>
    <x v="6"/>
    <x v="6"/>
    <s v="РН-ЭН"/>
    <x v="167"/>
    <d v="1899-12-30T19:45:00"/>
    <d v="2014-07-14T00:00:00"/>
    <d v="1899-12-30T02:00:00"/>
    <d v="1899-12-30T06:15:00"/>
    <n v="18"/>
    <m/>
    <s v="АПВН, РПВН"/>
    <x v="2"/>
    <s v="35/6кВ &quot;Пронькинская&quot;"/>
    <x v="2"/>
    <x v="2"/>
    <s v="ВЛ-6 кВ ф-14"/>
    <s v="С неуспешным АПВ, включению не поддается. Блинкер &quot;Авар. отключение&quot;. Осмотром выявлено упавшее сухое дерево в пролете опор 115-116. Ветер. В 22:10 выехала бригада из г. Бузулука. В 23:55 приступили к устранению. В 3:10 работы закончены, в 3:15 фидер включен."/>
    <n v="94"/>
    <m/>
    <n v="94"/>
    <s v="ТЧ"/>
    <n v="1978"/>
    <s v="АС-70          АС-95"/>
    <s v="-"/>
    <s v="ТР-09.2008"/>
    <n v="100"/>
    <s v="-"/>
    <s v="-"/>
    <s v="Осмотр -08.04.2014"/>
    <s v="КП19"/>
    <m/>
    <m/>
    <m/>
    <e v="#VALUE!"/>
    <e v="#VALUE!"/>
    <n v="1"/>
  </r>
  <r>
    <x v="6"/>
    <x v="6"/>
    <s v="РН-ЭН"/>
    <x v="168"/>
    <d v="1899-12-30T02:00:00"/>
    <d v="2014-07-14T00:00:00"/>
    <d v="1899-12-30T03:15:00"/>
    <d v="1899-12-30T01:15:00"/>
    <n v="18"/>
    <s v="АО"/>
    <s v="АПВН, РПВН"/>
    <x v="2"/>
    <s v="35/6кВ &quot;Пронькинская&quot;"/>
    <x v="2"/>
    <x v="2"/>
    <s v="ВЛ-6 кВ ф-14"/>
    <s v="Переходящее. С неуспешным АПВ, включению не поддается. Блинкер &quot;Авар. отключение&quot;. Осмотром выявлено упавшее сухое дерево в пролете опор 115-116. Ветер. В 22:10 выехала бригада из г. Бузулука. В 23:55 приступили к устранению. В 3:10 работы закончены, в 3:15 фидер включен."/>
    <n v="20"/>
    <m/>
    <n v="20"/>
    <s v="ТЧ"/>
    <n v="1978"/>
    <s v="АС-70          АС-95"/>
    <s v="-"/>
    <s v="ТР-09.2008"/>
    <n v="100"/>
    <s v="-"/>
    <s v="-"/>
    <s v="Осмотр -08.04.2014"/>
    <s v="КП19"/>
    <m/>
    <m/>
    <m/>
    <e v="#VALUE!"/>
    <e v="#VALUE!"/>
    <n v="1"/>
  </r>
  <r>
    <x v="6"/>
    <x v="6"/>
    <s v="МРСК СЭС"/>
    <x v="169"/>
    <d v="1899-12-30T13:25:00"/>
    <d v="2014-07-15T00:00:00"/>
    <d v="1899-12-30T13:50:00"/>
    <d v="1899-12-30T00:25:00"/>
    <n v="54"/>
    <m/>
    <m/>
    <x v="5"/>
    <s v="35/6кВ &quot;Самодуровская&quot;"/>
    <x v="0"/>
    <x v="0"/>
    <s v="СШ-6 кВ"/>
    <s v="Высокое напряжение на ВЛ-35 кВ из-за ремонтной схемы эл.снабжения."/>
    <n v="33"/>
    <m/>
    <n v="33"/>
    <m/>
    <m/>
    <m/>
    <m/>
    <m/>
    <m/>
    <m/>
    <m/>
    <m/>
    <s v="КП18"/>
    <m/>
    <m/>
    <m/>
    <e v="#VALUE!"/>
    <e v="#VALUE!"/>
    <n v="1"/>
  </r>
  <r>
    <x v="6"/>
    <x v="6"/>
    <s v="РН-ЭН"/>
    <x v="169"/>
    <d v="1899-12-30T17:25:00"/>
    <d v="2014-07-15T00:00:00"/>
    <d v="1899-12-30T17:45:00"/>
    <d v="1899-12-30T00:20:00"/>
    <n v="97"/>
    <s v="Газовая защита"/>
    <m/>
    <x v="0"/>
    <s v="110/35/6кВ &quot;Герасимовская&quot;"/>
    <x v="1"/>
    <x v="0"/>
    <s v="ПС Герасимовская (1СШ), ПС Тананыкская"/>
    <s v="Аварийное отключение С1Т ПС &quot;Герасимовская&quot; срабатывание  газовой защиты из-за порыва прокладки проходного изолятора по стороне 35 кВ и утечки масла из расширителя.В 17:45 нагрузки переведены по ремонтной схеме.Устранено(прокладка заменена,масло долито,проведены испытания) В 2:08 тр-р на хх."/>
    <n v="34"/>
    <m/>
    <n v="34"/>
    <s v="Т"/>
    <n v="1984"/>
    <s v="ТДТН-16000/110-80У1"/>
    <s v="Тольятинский трансформаторный завод"/>
    <s v="ТР-07.2006"/>
    <n v="100"/>
    <s v="-"/>
    <n v="0"/>
    <s v="Осмотр - 15.07.14._x000a_"/>
    <s v="КП23"/>
    <m/>
    <m/>
    <m/>
    <e v="#VALUE!"/>
    <e v="#VALUE!"/>
    <n v="1"/>
  </r>
  <r>
    <x v="6"/>
    <x v="6"/>
    <s v="РН-ЭН"/>
    <x v="170"/>
    <d v="1899-12-30T11:53:00"/>
    <d v="2014-07-16T00:00:00"/>
    <d v="1899-12-30T12:00:00"/>
    <d v="1899-12-30T00:07:00"/>
    <n v="454"/>
    <s v="МТО"/>
    <s v="АПВН, РПВУ"/>
    <x v="2"/>
    <s v="110/35/6кВ &quot;Савельевская&quot;"/>
    <x v="1"/>
    <x v="2"/>
    <s v="ПС 110/35/6 кВ &quot;Герасимовская&quot;; ПС 35/6 кВ &quot;Варшава-3&quot;. (посадка ПС 35/6 кВ &quot;Графская&quot;; &quot;Ибряевка-1; 2&quot;. ПС 110/35/6 кВ &quot;Росташинская&quot;. ПC 110/35/6 кВ Промысловая)"/>
    <s v="ПС 110/35/6 кВ «Савельевская» отключился выключатель В-110-«Герасимовская». Выпали блинкера: автоматическое отключение, МТО, неуспешное АПВ. (МТО-1700А, 0сек.) Диспетчером ОДС дана команда осмотреть ОРУ-110 на ПС 110/35/6 кВ «Савельевская». При осмотре под порталом ВЛ-110-«Герасимовская - Савельевская» на вводе ПС 110/35/6кВ «Герасимовская» обнаружена проволока со следами поджогов."/>
    <n v="225"/>
    <m/>
    <n v="225"/>
    <s v="ТЧ"/>
    <n v="1985"/>
    <s v="АС120"/>
    <s v="-"/>
    <n v="2007"/>
    <n v="100"/>
    <s v="-"/>
    <n v="0"/>
    <s v="-"/>
    <s v="КП19ж"/>
    <m/>
    <m/>
    <m/>
    <e v="#VALUE!"/>
    <e v="#VALUE!"/>
    <n v="1"/>
  </r>
  <r>
    <x v="6"/>
    <x v="6"/>
    <s v="РН-ЭН"/>
    <x v="171"/>
    <d v="1899-12-30T06:50:00"/>
    <d v="2014-07-17T00:00:00"/>
    <d v="1899-12-30T06:50:00"/>
    <d v="1899-12-30T00:00:00"/>
    <n v="27"/>
    <m/>
    <m/>
    <x v="2"/>
    <s v="110/35/6кВ &quot;Родинская&quot;"/>
    <x v="0"/>
    <x v="2"/>
    <s v="Отдельные скважины ПС 35/6 Подольская, Токская, Подгорная"/>
    <s v="Кратковременное понижение U по ВЛ-35 кВ Подольская-Токская, остановка отдельных скважин при аварийном отключении с успешным АПВ фидеров №№ 1106, 1108 на ПС &quot;Токская&quot;. Гроза. Произведен осмотр ВЛ фидера № 1108, 1106 замечаний не выявлено."/>
    <n v="1"/>
    <m/>
    <n v="1"/>
    <m/>
    <m/>
    <m/>
    <m/>
    <m/>
    <m/>
    <m/>
    <m/>
    <m/>
    <s v="КП11"/>
    <m/>
    <m/>
    <m/>
    <e v="#VALUE!"/>
    <e v="#VALUE!"/>
    <n v="1"/>
  </r>
  <r>
    <x v="6"/>
    <x v="6"/>
    <s v="МРСК СЭС"/>
    <x v="171"/>
    <d v="1899-12-30T07:15:00"/>
    <d v="2014-07-17T00:00:00"/>
    <d v="1899-12-30T07:15:00"/>
    <d v="1899-12-30T00:00:00"/>
    <n v="48"/>
    <s v="МТЗ_2"/>
    <s v="АПВУ"/>
    <x v="5"/>
    <s v="35/10кВ &quot;Чкаловская&quot; (СЭС) "/>
    <x v="1"/>
    <x v="2"/>
    <s v="ПС 35/6 кВ Пономаревская, Родинская, Врезовка, Самодуровская. ПС 35/6 кВ Тархангы, березовка"/>
    <s v="Посадка напряжения при аварийном отключении с успешным АПВ ВЛ-110 кВ &quot;Пономарёвка-Каликино&quot;. Гроза."/>
    <n v="55"/>
    <m/>
    <n v="55"/>
    <m/>
    <m/>
    <m/>
    <m/>
    <m/>
    <m/>
    <m/>
    <m/>
    <m/>
    <s v="КП18"/>
    <m/>
    <m/>
    <m/>
    <e v="#VALUE!"/>
    <e v="#VALUE!"/>
    <n v="1"/>
  </r>
  <r>
    <x v="6"/>
    <x v="6"/>
    <s v="МРСК ЗЭС"/>
    <x v="171"/>
    <d v="1899-12-30T08:12:00"/>
    <d v="2014-07-17T00:00:00"/>
    <d v="1899-12-30T08:12:00"/>
    <d v="1899-12-30T00:00:00"/>
    <m/>
    <m/>
    <s v="АПВУ"/>
    <x v="5"/>
    <s v="220/110/35/10кВ &quot;Сорочинская&quot; (МЭС)"/>
    <x v="1"/>
    <x v="2"/>
    <s v="ПС 35/6 кВ Родинская, токская, Подольская,Подгорная, Яшкинская. (посадка ПС 35/6 кВ Кодяковская, Боголюбовская. ПС 35/6 кВ ГТЭС Загорская. ПС Западных ЭС: Новосергиевская, Платовская.)"/>
    <s v="Аварийное отключение с успешным АПВ ВЛ-110 кВ &quot;Сорочинская -Плешаново&quot;.  Гроза."/>
    <n v="90"/>
    <m/>
    <n v="90"/>
    <m/>
    <m/>
    <m/>
    <m/>
    <m/>
    <m/>
    <m/>
    <m/>
    <m/>
    <s v="КП18"/>
    <m/>
    <m/>
    <m/>
    <e v="#VALUE!"/>
    <e v="#VALUE!"/>
    <n v="1"/>
  </r>
  <r>
    <x v="6"/>
    <x v="6"/>
    <s v="МРСК СЭС"/>
    <x v="171"/>
    <m/>
    <d v="2014-07-17T00:00:00"/>
    <m/>
    <d v="1899-12-30T00:00:00"/>
    <n v="12"/>
    <s v="МТО"/>
    <s v="АПВУ"/>
    <x v="5"/>
    <s v="35/6кВ &quot;Родниковская&quot;"/>
    <x v="0"/>
    <x v="2"/>
    <s v="ПС &quot;Родниковская&quot;"/>
    <s v="Посадка напряжения в сети 35 кВ при грозовых проявлениях"/>
    <n v="11"/>
    <m/>
    <n v="11"/>
    <m/>
    <m/>
    <m/>
    <m/>
    <m/>
    <m/>
    <m/>
    <m/>
    <m/>
    <s v="КП18"/>
    <m/>
    <m/>
    <m/>
    <e v="#VALUE!"/>
    <e v="#VALUE!"/>
    <n v="1"/>
  </r>
  <r>
    <x v="6"/>
    <x v="6"/>
    <s v="РН-ЭН"/>
    <x v="171"/>
    <d v="1899-12-30T07:31:00"/>
    <d v="2014-07-17T00:00:00"/>
    <d v="1899-12-30T07:31:00"/>
    <d v="1899-12-30T00:00:00"/>
    <n v="21"/>
    <s v="МТО"/>
    <s v="АПВУ"/>
    <x v="2"/>
    <s v="35/6кВ &quot;Ново-Львовская&quot;"/>
    <x v="2"/>
    <x v="2"/>
    <s v="ВЛ-6 кВ ф-206"/>
    <s v="Аварийное отключение с успешным АПВ, гроза. Произведен осмотр ВЛ, замечаний не выявлено."/>
    <n v="1"/>
    <m/>
    <n v="1"/>
    <s v="ТЧ"/>
    <n v="2011"/>
    <s v="АС-70"/>
    <s v="-"/>
    <s v="нет"/>
    <s v="-"/>
    <m/>
    <m/>
    <m/>
    <s v="КП11"/>
    <m/>
    <m/>
    <m/>
    <e v="#VALUE!"/>
    <e v="#VALUE!"/>
    <n v="1"/>
  </r>
  <r>
    <x v="6"/>
    <x v="6"/>
    <s v="РН-ЭН"/>
    <x v="171"/>
    <d v="1899-12-30T08:00:00"/>
    <d v="2014-07-17T00:00:00"/>
    <d v="1899-12-30T08:00:00"/>
    <d v="1899-12-30T00:00:00"/>
    <n v="18"/>
    <s v="ТО"/>
    <s v="АПВУ"/>
    <x v="2"/>
    <s v="110/35/6кВ &quot;Никольская&quot;"/>
    <x v="2"/>
    <x v="2"/>
    <s v="ВЛ-6 кВ ф-108, 117"/>
    <s v="Аварийное отключение с успешным АПВ, гроза."/>
    <n v="1"/>
    <m/>
    <n v="1"/>
    <s v="ТЧ"/>
    <n v="1973"/>
    <s v="АС-70"/>
    <s v="-"/>
    <s v="ТР-07.2006"/>
    <n v="100"/>
    <m/>
    <m/>
    <s v="Осмотр - 27.02.2011"/>
    <s v="КП11"/>
    <m/>
    <m/>
    <m/>
    <e v="#VALUE!"/>
    <e v="#VALUE!"/>
    <n v="1"/>
  </r>
  <r>
    <x v="6"/>
    <x v="6"/>
    <s v="КбшЖД"/>
    <x v="171"/>
    <d v="1899-12-30T13:10:00"/>
    <d v="2014-07-17T00:00:00"/>
    <d v="1899-12-30T13:10:00"/>
    <d v="1899-12-30T00:00:00"/>
    <n v="41"/>
    <m/>
    <m/>
    <x v="5"/>
    <s v="110/10кВ &quot;Абдулино-тяговая&quot; (КбшЖД)"/>
    <x v="1"/>
    <x v="2"/>
    <s v="ПС 35/6 кВ Самодуровская УПСВ, Врезовская, Родниковская."/>
    <s v="Кратковременное повышение U, остановка отдельных скважин. Нестабильное U по   ВЛ-110 кВ &quot;Тяга Абдулино -Пономаревская&quot;.  "/>
    <n v="16"/>
    <m/>
    <n v="16"/>
    <m/>
    <m/>
    <m/>
    <m/>
    <m/>
    <m/>
    <m/>
    <m/>
    <m/>
    <s v="КП18"/>
    <m/>
    <m/>
    <m/>
    <e v="#VALUE!"/>
    <e v="#VALUE!"/>
    <n v="1"/>
  </r>
  <r>
    <x v="6"/>
    <x v="6"/>
    <s v="МРСК СЭС"/>
    <x v="171"/>
    <d v="1899-12-30T15:20:00"/>
    <d v="2014-07-17T00:00:00"/>
    <d v="1899-12-30T15:20:00"/>
    <d v="1899-12-30T00:00:00"/>
    <n v="7"/>
    <s v="МТЗ"/>
    <s v="АПВУ"/>
    <x v="5"/>
    <s v="35/10кВ &quot;Беседино&quot; (СЭС)"/>
    <x v="2"/>
    <x v="2"/>
    <s v="ВЛ-10 кВ ф-&quot;Б-5&quot;."/>
    <s v="Аварийное отключение с успешным АПВ, гроза."/>
    <n v="2"/>
    <m/>
    <n v="2"/>
    <m/>
    <m/>
    <m/>
    <m/>
    <m/>
    <m/>
    <m/>
    <m/>
    <m/>
    <s v="КП18"/>
    <m/>
    <m/>
    <m/>
    <e v="#VALUE!"/>
    <e v="#VALUE!"/>
    <n v="1"/>
  </r>
  <r>
    <x v="6"/>
    <x v="6"/>
    <s v="РН-ЭН"/>
    <x v="171"/>
    <d v="1899-12-30T15:20:00"/>
    <d v="2014-07-17T00:00:00"/>
    <d v="1899-12-30T15:52:00"/>
    <d v="1899-12-30T00:32:00"/>
    <n v="4"/>
    <s v="МТО"/>
    <s v="РПВУ (АПВ-нет)"/>
    <x v="0"/>
    <s v="35/6кВ &quot;Аксютино&quot;"/>
    <x v="2"/>
    <x v="2"/>
    <s v="Отпайка ВЛ-6 кВ ф-&quot;Кушниковка&quot;."/>
    <s v="Аварийное отключение, отключение скв.№ 857 по перегрузу."/>
    <n v="2"/>
    <m/>
    <n v="2"/>
    <s v="ТЧ"/>
    <n v="2003"/>
    <s v="АС-50"/>
    <s v="-"/>
    <s v="нет"/>
    <s v="-"/>
    <m/>
    <m/>
    <s v="Осмотр - 15.04.2014"/>
    <s v="КП3"/>
    <m/>
    <m/>
    <m/>
    <e v="#VALUE!"/>
    <e v="#VALUE!"/>
    <n v="1"/>
  </r>
  <r>
    <x v="6"/>
    <x v="6"/>
    <s v="РН-ЭН"/>
    <x v="171"/>
    <d v="1899-12-30T16:43:00"/>
    <d v="2014-07-17T00:00:00"/>
    <d v="1899-12-30T16:43:00"/>
    <d v="1899-12-30T00:00:00"/>
    <n v="5"/>
    <s v="МТО"/>
    <s v="АПВУ"/>
    <x v="2"/>
    <s v="35/6кВ &quot;Березовка&quot;"/>
    <x v="2"/>
    <x v="2"/>
    <s v="ВЛ-6 кВ ф-&quot;Уваровский&quot;."/>
    <s v="Аварийное отключение с успешным АПВ, гроза."/>
    <n v="2"/>
    <m/>
    <n v="2"/>
    <s v="ТЧ"/>
    <n v="1973"/>
    <s v="АС-95"/>
    <s v="-"/>
    <s v="ТР-03.2008"/>
    <n v="100"/>
    <m/>
    <m/>
    <s v="Осмотр - 01.07.2014"/>
    <s v="КП11"/>
    <m/>
    <m/>
    <m/>
    <e v="#VALUE!"/>
    <e v="#VALUE!"/>
    <n v="1"/>
  </r>
  <r>
    <x v="6"/>
    <x v="6"/>
    <s v="РН-ЭН"/>
    <x v="171"/>
    <d v="1899-12-30T18:02:00"/>
    <d v="2014-07-17T00:00:00"/>
    <d v="1899-12-30T18:28:00"/>
    <d v="1899-12-30T00:26:00"/>
    <n v="16"/>
    <m/>
    <m/>
    <x v="0"/>
    <s v="35/6кВ &quot;КНС-2&quot; (БузПЭС)"/>
    <x v="2"/>
    <x v="2"/>
    <s v="ВЛ-6 кВ ф-205."/>
    <s v="Устранение обрыва гибкой связи на ЛР-6 ТП-6/0,4 скв.№ 813."/>
    <n v="2"/>
    <m/>
    <n v="2"/>
    <s v="Р"/>
    <n v="2010"/>
    <s v="РЛК (СЭЩ)"/>
    <s v="СЭЩ"/>
    <d v="2014-07-30T00:00:00"/>
    <n v="100"/>
    <d v="2014-09-12T00:00:00"/>
    <n v="0"/>
    <s v="Осмотр - 30.04.2014"/>
    <s v="КП8"/>
    <m/>
    <m/>
    <m/>
    <e v="#VALUE!"/>
    <e v="#VALUE!"/>
    <n v="1"/>
  </r>
  <r>
    <x v="6"/>
    <x v="6"/>
    <s v="РН-ЭН"/>
    <x v="171"/>
    <d v="1899-12-30T18:50:00"/>
    <d v="2014-07-17T00:00:00"/>
    <d v="1899-12-30T19:20:00"/>
    <d v="1899-12-30T00:30:00"/>
    <n v="3"/>
    <s v="МТО"/>
    <s v="РПВУ (АПВ-нет)"/>
    <x v="0"/>
    <s v="35/6кВ &quot;Аксютино&quot;"/>
    <x v="2"/>
    <x v="2"/>
    <s v="ВЛБ-58, отпайка ВЛ-6 кВ ф-&quot;Кушниковка&quot;."/>
    <s v="Аварийное отключение ВЛБ-58 при пуске скв.№ 857."/>
    <n v="2"/>
    <m/>
    <n v="2"/>
    <s v="ТЧ"/>
    <n v="2003"/>
    <s v="АС-50"/>
    <s v="-"/>
    <s v="ТР-07.2013"/>
    <n v="100"/>
    <m/>
    <m/>
    <s v="Осмотр - 15.04.2014"/>
    <s v="КП3"/>
    <m/>
    <m/>
    <m/>
    <e v="#VALUE!"/>
    <e v="#VALUE!"/>
    <n v="1"/>
  </r>
  <r>
    <x v="6"/>
    <x v="6"/>
    <s v="МРСК СЭС"/>
    <x v="171"/>
    <d v="1899-12-30T19:13:00"/>
    <d v="2014-07-17T00:00:00"/>
    <d v="1899-12-30T19:13:00"/>
    <d v="1899-12-30T00:00:00"/>
    <n v="3"/>
    <s v="МТЗ"/>
    <s v="АПВУ"/>
    <x v="5"/>
    <s v="35/10кВ &quot;Матвеевка&quot; (СЭС)"/>
    <x v="2"/>
    <x v="2"/>
    <s v="ВЛ-10 кВ ф-&quot;Мт-3&quot;."/>
    <s v="Аварийное отключение с успешным АПВ, гроза."/>
    <n v="1"/>
    <m/>
    <n v="1"/>
    <m/>
    <m/>
    <m/>
    <m/>
    <m/>
    <m/>
    <m/>
    <m/>
    <m/>
    <s v="КП18"/>
    <m/>
    <m/>
    <m/>
    <e v="#VALUE!"/>
    <e v="#VALUE!"/>
    <n v="1"/>
  </r>
  <r>
    <x v="6"/>
    <x v="6"/>
    <s v="МРСК СЭС"/>
    <x v="171"/>
    <d v="1899-12-30T18:35:00"/>
    <d v="2014-07-17T00:00:00"/>
    <d v="1899-12-30T18:35:00"/>
    <d v="1899-12-30T00:00:00"/>
    <n v="5"/>
    <m/>
    <s v="АПВУ"/>
    <x v="5"/>
    <s v="35/6кВ &quot;Городская&quot; (СЭС)"/>
    <x v="2"/>
    <x v="2"/>
    <s v="ВЛ-6 кВ ф-&quot;Г-1&quot;."/>
    <s v="Аварийное отключение с успешным АПВ, гроза."/>
    <n v="1"/>
    <m/>
    <n v="1"/>
    <m/>
    <m/>
    <m/>
    <m/>
    <m/>
    <m/>
    <m/>
    <m/>
    <m/>
    <s v="КП18"/>
    <m/>
    <m/>
    <m/>
    <e v="#VALUE!"/>
    <e v="#VALUE!"/>
    <n v="1"/>
  </r>
  <r>
    <x v="6"/>
    <x v="6"/>
    <s v="РН-ЭН"/>
    <x v="171"/>
    <d v="1899-12-30T18:45:00"/>
    <d v="2014-07-17T00:00:00"/>
    <d v="1899-12-30T19:25:00"/>
    <d v="1899-12-30T00:40:00"/>
    <n v="12"/>
    <s v="МТО"/>
    <s v="РПВУ (АПВ-нет)"/>
    <x v="2"/>
    <s v="35/6кВ &quot;Заглядино&quot; "/>
    <x v="2"/>
    <x v="2"/>
    <s v="ВЛБ-41, отпайка ВЛ-6 фидера &quot;Промысловый&quot;."/>
    <s v="Аварийное отключение ВЛБ-41 с успешным АПВ, гроза."/>
    <n v="4"/>
    <m/>
    <n v="4"/>
    <s v="ТЧ"/>
    <n v="1980"/>
    <s v="АС-70"/>
    <s v="-"/>
    <s v="ТР-07.2013"/>
    <n v="100"/>
    <m/>
    <m/>
    <s v="Осмотр - 04.03.2014"/>
    <s v="КП11"/>
    <m/>
    <m/>
    <m/>
    <e v="#VALUE!"/>
    <e v="#VALUE!"/>
    <n v="1"/>
  </r>
  <r>
    <x v="6"/>
    <x v="6"/>
    <s v="РН-ЭН"/>
    <x v="173"/>
    <d v="1899-12-30T07:50:00"/>
    <d v="2014-07-19T00:00:00"/>
    <d v="1899-12-30T07:50:00"/>
    <d v="1899-12-30T00:00:00"/>
    <n v="8"/>
    <m/>
    <m/>
    <x v="0"/>
    <s v="35/6кВ &quot;Кодяковская&quot;"/>
    <x v="0"/>
    <x v="0"/>
    <s v="ПС 35/6 кВ Кодяковская, Боголюбовская"/>
    <s v="В 7:50 по сообщению промысла остановка отдельных скважин по низкому напряжению. По сети 110 кВ посадки напряжения не отмечалось. В 7:30 при пуске ЭД-2 Ольховской ДНС посадка напряжения."/>
    <n v="4"/>
    <m/>
    <n v="4"/>
    <m/>
    <m/>
    <m/>
    <m/>
    <m/>
    <m/>
    <m/>
    <m/>
    <m/>
    <s v="КП3"/>
    <m/>
    <m/>
    <m/>
    <e v="#VALUE!"/>
    <e v="#VALUE!"/>
    <n v="1"/>
  </r>
  <r>
    <x v="6"/>
    <x v="6"/>
    <s v="МРСК СЭС"/>
    <x v="173"/>
    <d v="1899-12-30T10:06:00"/>
    <d v="2014-07-19T00:00:00"/>
    <d v="1899-12-30T15:50:00"/>
    <d v="1899-12-30T05:44:00"/>
    <n v="1"/>
    <m/>
    <m/>
    <x v="5"/>
    <s v="110/10кВ &quot;Полевая&quot; (СЭС)"/>
    <x v="2"/>
    <x v="2"/>
    <s v="скв.736"/>
    <s v="Отключение персоналом СЭС для замены опор на ВЛ-10 кВ."/>
    <n v="1"/>
    <m/>
    <n v="1"/>
    <m/>
    <m/>
    <m/>
    <m/>
    <m/>
    <m/>
    <m/>
    <m/>
    <m/>
    <s v="КП18"/>
    <m/>
    <m/>
    <m/>
    <e v="#VALUE!"/>
    <e v="#VALUE!"/>
    <n v="1"/>
  </r>
  <r>
    <x v="6"/>
    <x v="6"/>
    <s v="РН-ЭН"/>
    <x v="173"/>
    <d v="1899-12-30T15:50:00"/>
    <d v="2014-07-19T00:00:00"/>
    <d v="1899-12-30T16:30:00"/>
    <d v="1899-12-30T00:40:00"/>
    <n v="12"/>
    <s v="Ав.откл."/>
    <s v="АПВН, РПВН"/>
    <x v="1"/>
    <s v="35/6кВ &quot;Тананыкская&quot;"/>
    <x v="2"/>
    <x v="2"/>
    <s v="Фонд Ф-807"/>
    <s v="Аварийное отключение фидера. Причина: сдвиг ТП скв.206 при производстве землянных работ подрядчиком ОАО &quot;Оренбургнефть&quot; и &quot;КЗ&quot; на спусках от ЛР-6 кВ к ТП. Фидер включен без скв. №206. Скв.206 включили в 19:15."/>
    <n v="8"/>
    <m/>
    <n v="8"/>
    <s v="ТЧ"/>
    <n v="1978"/>
    <s v="АС-70"/>
    <s v="-"/>
    <d v="2014-07-23T00:00:00"/>
    <n v="100"/>
    <s v="-"/>
    <n v="0"/>
    <s v="Осмотр - 23.06.2014"/>
    <s v="КП22"/>
    <m/>
    <m/>
    <m/>
    <e v="#VALUE!"/>
    <e v="#VALUE!"/>
    <n v="1"/>
  </r>
  <r>
    <x v="6"/>
    <x v="6"/>
    <s v="РН-ЭН"/>
    <x v="173"/>
    <d v="1899-12-30T20:35:00"/>
    <d v="2014-07-19T00:00:00"/>
    <d v="1899-12-30T20:35:00"/>
    <d v="1899-12-30T00:00:00"/>
    <n v="6"/>
    <s v="МТО"/>
    <m/>
    <x v="2"/>
    <s v="35/6кВ &quot;Восточная Покровка&quot;"/>
    <x v="2"/>
    <x v="2"/>
    <s v="ф-603"/>
    <s v="По сообщению диспетчера промысла остановка скважин из-за обрыва питания. Кратковременный порывистый ветер. При осмотре ПС отключение фидера не зафиксировано, отработал блинкер МТО, других отработавших блинкеров нет. Осмотр фидера произведен - неисправность не обнаружена. 20.07.14. продолжен осмотр, выявлено: отп. на ЗУ-25 в пролете опор 13-14 поджоги на проводах, после ЛР-1 в пролетах опор 8-10 ветки деревьев касаются провода."/>
    <n v="3"/>
    <m/>
    <n v="3"/>
    <s v="ТЧ"/>
    <n v="1982"/>
    <s v="АС-70"/>
    <s v="-"/>
    <s v="ТР-09.2006"/>
    <n v="100"/>
    <s v="-"/>
    <n v="0"/>
    <s v="Осмотр - 21.07.2014"/>
    <s v="КП19"/>
    <m/>
    <m/>
    <m/>
    <e v="#VALUE!"/>
    <e v="#VALUE!"/>
    <n v="1"/>
  </r>
  <r>
    <x v="6"/>
    <x v="6"/>
    <s v="МРСК СЭС"/>
    <x v="174"/>
    <d v="1899-12-30T06:35:00"/>
    <d v="2014-07-20T00:00:00"/>
    <d v="1899-12-30T06:35:00"/>
    <d v="1899-12-30T00:00:00"/>
    <n v="6"/>
    <m/>
    <s v="АПВУ"/>
    <x v="5"/>
    <s v="220/110/35/10кВ &quot;Михайловская&quot; (МЭС)"/>
    <x v="1"/>
    <x v="2"/>
    <s v="Отдельные скважины по фидерам ПС 35/6 кВ Тарханы, Берёзовка, Аксютино, Краснояровская, Завьяловская."/>
    <s v="Сброс нагрузки по всем ПС из-за отключения с успешным АПВ ВЛ-110 кВ &quot;Михайловская-Подбельская-2&quot;."/>
    <n v="6"/>
    <m/>
    <n v="6"/>
    <m/>
    <m/>
    <m/>
    <m/>
    <m/>
    <m/>
    <m/>
    <m/>
    <m/>
    <s v="КП18"/>
    <m/>
    <m/>
    <m/>
    <e v="#VALUE!"/>
    <e v="#VALUE!"/>
    <n v="1"/>
  </r>
  <r>
    <x v="6"/>
    <x v="6"/>
    <s v="РН-ЭН"/>
    <x v="174"/>
    <d v="1899-12-30T12:58:00"/>
    <d v="2014-07-20T00:00:00"/>
    <d v="1899-12-30T12:58:00"/>
    <d v="1899-12-30T00:00:00"/>
    <n v="15"/>
    <s v="МТО; МТЗ"/>
    <s v="АПВУ"/>
    <x v="2"/>
    <s v="35/6кВ &quot;Краснояровская&quot;"/>
    <x v="2"/>
    <x v="2"/>
    <s v="ВЛ-6 кВ ф-К-3"/>
    <s v="Аварийное отключение с успеш. АПВ, работа МТО, МТЗ. В 18:55 произвели осмотр, причина не выявлена. При повторном обходе ф.К-3 ПС 35/6 кВ «Краснояровка» 21.07.14г. выявлено, КТП №133 фаза «В» обгоревшая птица «грач»"/>
    <n v="3"/>
    <m/>
    <n v="3"/>
    <s v="ТЧ"/>
    <n v="1974"/>
    <s v="А-70"/>
    <s v="-"/>
    <s v="ТР-09.2013"/>
    <n v="100"/>
    <m/>
    <m/>
    <s v="Осмотр - 18.06.2014"/>
    <s v="КП19ж"/>
    <m/>
    <m/>
    <m/>
    <e v="#VALUE!"/>
    <e v="#VALUE!"/>
    <n v="1"/>
  </r>
  <r>
    <x v="6"/>
    <x v="6"/>
    <s v="РН-ЭН"/>
    <x v="174"/>
    <d v="1899-12-30T16:05:00"/>
    <d v="2014-07-20T00:00:00"/>
    <d v="1899-12-30T17:40:00"/>
    <d v="1899-12-30T01:35:00"/>
    <n v="4"/>
    <m/>
    <m/>
    <x v="0"/>
    <s v="35/6кВ &quot;Давыдовская&quot;"/>
    <x v="2"/>
    <x v="2"/>
    <s v="ВЛ-6 кВ ф-207, КТП скв-2449; 2757; 2724"/>
    <s v="Ревизия и регулировка ЛР на скв-2741"/>
    <n v="12"/>
    <m/>
    <n v="12"/>
    <s v="ТЧ"/>
    <n v="2005"/>
    <s v="АС-70"/>
    <s v="-"/>
    <s v="нет"/>
    <s v="-"/>
    <s v="-"/>
    <n v="0"/>
    <s v="Осмотр - 12.05.2014"/>
    <s v="КП10"/>
    <m/>
    <m/>
    <m/>
    <e v="#VALUE!"/>
    <e v="#VALUE!"/>
    <n v="1"/>
  </r>
  <r>
    <x v="6"/>
    <x v="6"/>
    <s v="МРСК СЭС"/>
    <x v="175"/>
    <d v="1899-12-30T10:29:00"/>
    <d v="2014-07-21T00:00:00"/>
    <d v="1899-12-30T14:57:00"/>
    <d v="1899-12-30T04:28:00"/>
    <n v="3"/>
    <m/>
    <m/>
    <x v="5"/>
    <s v="35/10кВ &quot;Матвеевка&quot; (СЭС)"/>
    <x v="2"/>
    <x v="2"/>
    <s v="ВЛ-10 кВ ф-&quot;Мт-3&quot;."/>
    <s v="Замена деревянной опоры персоналом СЭС. Неотложная заявка."/>
    <n v="10"/>
    <m/>
    <n v="10"/>
    <m/>
    <m/>
    <m/>
    <m/>
    <m/>
    <m/>
    <m/>
    <m/>
    <m/>
    <s v="КП18"/>
    <m/>
    <m/>
    <m/>
    <e v="#VALUE!"/>
    <e v="#VALUE!"/>
    <n v="1"/>
  </r>
  <r>
    <x v="6"/>
    <x v="6"/>
    <s v="РН-ЭН"/>
    <x v="175"/>
    <d v="1899-12-30T18:50:00"/>
    <d v="2014-07-21T00:00:00"/>
    <d v="1899-12-30T19:08:00"/>
    <d v="1899-12-30T00:18:00"/>
    <n v="16"/>
    <m/>
    <m/>
    <x v="0"/>
    <s v="35/6кВ &quot;КНС-1&quot;"/>
    <x v="2"/>
    <x v="2"/>
    <s v="ВЛ-6 кВ фидера № 410."/>
    <s v="&quot;Земля&quot; в сети 6 кВ фаза &quot;А&quot;. Устранение обрыва вязки на опоре № 49 ВЛ-6 фидера № 410."/>
    <n v="6"/>
    <m/>
    <n v="6"/>
    <s v="ТЧ"/>
    <n v="1969"/>
    <s v="АС70"/>
    <s v="-"/>
    <s v="ТР-07.2008"/>
    <n v="100"/>
    <s v="-"/>
    <n v="0"/>
    <s v="Осмотр -04.07.2014"/>
    <s v="КП22"/>
    <m/>
    <m/>
    <m/>
    <e v="#VALUE!"/>
    <e v="#VALUE!"/>
    <n v="1"/>
  </r>
  <r>
    <x v="6"/>
    <x v="6"/>
    <s v="МРСК ЗЭС"/>
    <x v="177"/>
    <d v="1899-12-30T11:56:00"/>
    <d v="2014-07-23T00:00:00"/>
    <d v="1899-12-30T12:20:00"/>
    <d v="1899-12-30T00:24:00"/>
    <m/>
    <s v="ДЗ-1"/>
    <s v="АПВН, РПВУ"/>
    <x v="5"/>
    <s v="110/35/10кВ &quot;Твердиловская&quot; (ЗЭС)"/>
    <x v="1"/>
    <x v="2"/>
    <s v="ПС 35/6 кВ Ленинградская, ДНС &quot;Пасмурово&quot;, Ф-Тв-8"/>
    <s v="Аварийное отключение ВЛ-110 кВ &quot;Бузулук-Твердилово&quot;. Напряжение подано по ВЛ-110 кВ &quot;Державино-Твердилово&quot;. На участке Бузулук-Твердилово обнаружен и устранён наброс провода на ВЛ-110 кВ."/>
    <n v="8"/>
    <m/>
    <n v="8"/>
    <m/>
    <m/>
    <m/>
    <m/>
    <m/>
    <m/>
    <m/>
    <m/>
    <m/>
    <s v="КП18"/>
    <m/>
    <m/>
    <m/>
    <e v="#VALUE!"/>
    <e v="#VALUE!"/>
    <n v="1"/>
  </r>
  <r>
    <x v="6"/>
    <x v="6"/>
    <s v="РН-ЭН"/>
    <x v="177"/>
    <d v="1899-12-30T17:25:00"/>
    <d v="2014-07-23T00:00:00"/>
    <d v="1899-12-30T18:30:00"/>
    <d v="1899-12-30T01:05:00"/>
    <n v="3"/>
    <s v="МТО"/>
    <s v="АПВН, РПВУ"/>
    <x v="0"/>
    <s v="35/6кВ &quot;Тананыкская&quot;"/>
    <x v="2"/>
    <x v="2"/>
    <s v="Фонд Ф-815"/>
    <s v="Аварийное отключение ВЛ-6кВ. Фидер осматривается, порывистый ветер. На скв.1518 &quot;кз&quot; кабеля от СУ ЭЦН до частотника. Заменен персоналом ЦБПО."/>
    <n v="1"/>
    <m/>
    <n v="1"/>
    <s v="ТЧ"/>
    <n v="1984"/>
    <s v="АС-70"/>
    <s v="-"/>
    <d v="2014-09-24T00:00:00"/>
    <n v="100"/>
    <s v="-"/>
    <n v="0"/>
    <s v="Осмотр -23.06.2014"/>
    <s v="КП3"/>
    <m/>
    <m/>
    <m/>
    <e v="#VALUE!"/>
    <e v="#VALUE!"/>
    <n v="1"/>
  </r>
  <r>
    <x v="6"/>
    <x v="6"/>
    <s v="МРСК ЗЭС"/>
    <x v="177"/>
    <d v="1899-12-30T18:35:00"/>
    <d v="2014-07-23T00:00:00"/>
    <d v="1899-12-30T18:46:00"/>
    <d v="1899-12-30T00:11:00"/>
    <m/>
    <m/>
    <m/>
    <x v="5"/>
    <s v="110/35/10кВ &quot;Твердиловская&quot; (ЗЭС)"/>
    <x v="1"/>
    <x v="2"/>
    <s v="Фонд Ф-Тв-8"/>
    <s v="Оперативные переключения по сборке нормальной схемы эл.снабжения ПС Твердиловской."/>
    <n v="2"/>
    <m/>
    <n v="2"/>
    <m/>
    <m/>
    <m/>
    <m/>
    <m/>
    <m/>
    <m/>
    <m/>
    <m/>
    <s v="КП18"/>
    <m/>
    <m/>
    <m/>
    <e v="#VALUE!"/>
    <e v="#VALUE!"/>
    <n v="1"/>
  </r>
  <r>
    <x v="6"/>
    <x v="6"/>
    <s v="МРСК ЗЭС"/>
    <x v="179"/>
    <d v="1899-12-30T08:01:00"/>
    <d v="2014-07-25T00:00:00"/>
    <d v="1899-12-30T08:01:00"/>
    <d v="1899-12-30T00:00:00"/>
    <n v="7"/>
    <m/>
    <s v="АПВУ"/>
    <x v="5"/>
    <s v="220/110/35/10кВ &quot;Михайловская&quot; (МЭС)"/>
    <x v="0"/>
    <x v="2"/>
    <s v="ПС 35/6 кВ Городская"/>
    <s v="Посадка напряжения при аварийном отключении с успешным АПВ ВЛ-110 кВ &quot;Михайловская-Тюрино-2ц&quot;"/>
    <n v="1"/>
    <m/>
    <n v="1"/>
    <m/>
    <m/>
    <m/>
    <m/>
    <m/>
    <m/>
    <m/>
    <m/>
    <m/>
    <s v="КП18"/>
    <m/>
    <m/>
    <m/>
    <e v="#VALUE!"/>
    <e v="#VALUE!"/>
    <n v="1"/>
  </r>
  <r>
    <x v="6"/>
    <x v="6"/>
    <s v="МРСК СЭС"/>
    <x v="179"/>
    <d v="1899-12-30T10:04:00"/>
    <d v="2014-07-25T00:00:00"/>
    <d v="1899-12-30T10:05:00"/>
    <d v="1899-12-30T00:01:00"/>
    <n v="5"/>
    <m/>
    <m/>
    <x v="5"/>
    <s v="35/10кВ &quot;Чкаловская&quot; (СЭС) "/>
    <x v="0"/>
    <x v="2"/>
    <s v="ПС 35/6 кВ Тарханы, Аксютино, Берёзовка"/>
    <s v="Остановка отдельных скважин по высокому U при отключении фидера &quot;Чк-4&quot; на ПС &quot;Чкаловская&quot;."/>
    <n v="1"/>
    <m/>
    <n v="1"/>
    <m/>
    <m/>
    <m/>
    <m/>
    <m/>
    <m/>
    <m/>
    <m/>
    <m/>
    <s v="КП18"/>
    <m/>
    <m/>
    <m/>
    <e v="#VALUE!"/>
    <e v="#VALUE!"/>
    <n v="1"/>
  </r>
  <r>
    <x v="6"/>
    <x v="6"/>
    <s v="МРСК ЗЭС"/>
    <x v="180"/>
    <d v="1899-12-30T15:25:00"/>
    <d v="2014-07-26T00:00:00"/>
    <d v="1899-12-30T15:32:00"/>
    <d v="1899-12-30T00:07:00"/>
    <n v="10"/>
    <s v="МТО"/>
    <s v="АПВН, РПВУ"/>
    <x v="5"/>
    <s v="110/35/10кВ &quot;Твердиловская&quot; (ЗЭС)"/>
    <x v="0"/>
    <x v="2"/>
    <s v="ПС 35/6 Ленинградская, ф-1. Посадка по ф-8 Твердиловская."/>
    <s v="Аварийное отключение с неуспешным АПВ, гроза."/>
    <n v="2"/>
    <m/>
    <n v="2"/>
    <m/>
    <m/>
    <m/>
    <m/>
    <m/>
    <m/>
    <m/>
    <m/>
    <m/>
    <s v="КП18"/>
    <m/>
    <m/>
    <m/>
    <e v="#VALUE!"/>
    <e v="#VALUE!"/>
    <n v="1"/>
  </r>
  <r>
    <x v="6"/>
    <x v="6"/>
    <s v="РН-ЭН"/>
    <x v="180"/>
    <d v="1899-12-30T16:20:00"/>
    <d v="2014-07-26T00:00:00"/>
    <d v="1899-12-30T16:37:00"/>
    <d v="1899-12-30T00:17:00"/>
    <n v="3"/>
    <s v="МТО"/>
    <s v="АПВН, РПВУ"/>
    <x v="2"/>
    <s v="35/6кВ &quot;Ибряевка-2&quot;"/>
    <x v="2"/>
    <x v="2"/>
    <s v="Отпайка ВЛ-6 после ВЛБ-75"/>
    <s v="Снижение нагрузки. Гроза. При осмотре обнаружено отключенное ВЛБ-75. МТО. Включено."/>
    <n v="2"/>
    <m/>
    <n v="2"/>
    <m/>
    <m/>
    <m/>
    <m/>
    <m/>
    <m/>
    <m/>
    <m/>
    <m/>
    <s v="КП11"/>
    <m/>
    <m/>
    <m/>
    <e v="#VALUE!"/>
    <e v="#VALUE!"/>
    <n v="1"/>
  </r>
  <r>
    <x v="6"/>
    <x v="6"/>
    <s v="МРСК ЗЭС"/>
    <x v="180"/>
    <d v="1899-12-30T16:47:00"/>
    <d v="2014-07-26T00:00:00"/>
    <d v="1899-12-30T16:47:00"/>
    <d v="1899-12-30T00:00:00"/>
    <n v="2"/>
    <s v="ЗЗ"/>
    <s v="АПВУ"/>
    <x v="5"/>
    <s v="220/110/35/10/6кВ &quot;Бузулукская&quot; (МЭС)"/>
    <x v="1"/>
    <x v="2"/>
    <s v="Отдельные скважины"/>
    <s v="Кратковременное понижение U, остановка отдельных скважин, при аварийном отключении с успешным АПВ ВЛ-110 &quot;Бузулукская-Сорочинская-2&quot;. ЗЗ-1ст. АУРА -36-40 км. Отпайка ВЛ-110 &quot;Сорочинская-2- Ново-Медведкинская&quot; осмотрена, замечаний нет."/>
    <n v="1"/>
    <m/>
    <n v="1"/>
    <m/>
    <m/>
    <m/>
    <m/>
    <m/>
    <m/>
    <m/>
    <m/>
    <m/>
    <s v="КП18"/>
    <m/>
    <m/>
    <m/>
    <e v="#VALUE!"/>
    <e v="#VALUE!"/>
    <n v="1"/>
  </r>
  <r>
    <x v="6"/>
    <x v="6"/>
    <s v="РН-ЭН"/>
    <x v="181"/>
    <d v="1899-12-30T14:35:00"/>
    <d v="2014-07-27T00:00:00"/>
    <d v="1899-12-30T14:57:00"/>
    <d v="1899-12-30T00:22:00"/>
    <n v="4"/>
    <m/>
    <m/>
    <x v="0"/>
    <s v="110/6кВ &quot;Донецко-Сыртовская&quot;"/>
    <x v="2"/>
    <x v="2"/>
    <s v="Фонд Ф-1314"/>
    <s v="Отключение фидера для замены повреждённого изолятора на опоре №23."/>
    <n v="2"/>
    <m/>
    <n v="2"/>
    <s v="ТЧ"/>
    <n v="2008"/>
    <s v="СИП-120"/>
    <s v="-"/>
    <d v="2014-04-01T00:00:00"/>
    <n v="100"/>
    <s v="-"/>
    <n v="0"/>
    <s v="-"/>
    <s v="КП23"/>
    <m/>
    <m/>
    <m/>
    <e v="#VALUE!"/>
    <e v="#VALUE!"/>
    <n v="1"/>
  </r>
  <r>
    <x v="6"/>
    <x v="6"/>
    <s v="РН-ЭН"/>
    <x v="181"/>
    <d v="1899-12-30T19:51:00"/>
    <d v="2014-07-27T00:00:00"/>
    <d v="1899-12-30T20:20:00"/>
    <d v="1899-12-30T00:29:00"/>
    <n v="17"/>
    <s v="МТО"/>
    <s v="АПВН, РПВУ"/>
    <x v="0"/>
    <s v="35/6кВ &quot;КНС-1&quot;"/>
    <x v="2"/>
    <x v="2"/>
    <n v="410"/>
    <s v="Отработала МТО. При осмотре ВЛ отпайка на скв.668 обнаружены поджоги провода в пролете опор №3-4(&quot;нырок&quot; под ВЛ-110 &quot;Пром-1,2&quot;). Возможны из-за касания зерноуборочной техники, т.к. присутствуют скошенные валки. "/>
    <n v="10"/>
    <m/>
    <n v="10"/>
    <s v="ТЧ"/>
    <n v="1969"/>
    <s v="АС-70"/>
    <s v="-"/>
    <d v="2014-07-21T00:00:00"/>
    <n v="100"/>
    <s v="-"/>
    <n v="0"/>
    <s v="Осмотр -04.07.2014"/>
    <s v="КП22"/>
    <m/>
    <m/>
    <m/>
    <e v="#VALUE!"/>
    <e v="#VALUE!"/>
    <n v="1"/>
  </r>
  <r>
    <x v="6"/>
    <x v="6"/>
    <s v="МРСК ЗЭС"/>
    <x v="182"/>
    <d v="1899-12-30T17:35:00"/>
    <d v="2014-07-28T00:00:00"/>
    <d v="1899-12-30T17:35:00"/>
    <d v="1899-12-30T00:00:00"/>
    <n v="2"/>
    <s v="МТО"/>
    <s v="АПВН, РПВУ"/>
    <x v="5"/>
    <s v="220/110/35/10кВ &quot;Сорочинская&quot; (МЭС)"/>
    <x v="1"/>
    <x v="2"/>
    <s v="ПС &quot;Росташинская&quot;; &quot;Гаршинская-1; 2; УПСВ&quot;, ПС &quot;Никольская&quot;; &quot;Родинская&quot;, ПС &quot;Н-Медведкинская&quot;."/>
    <s v="Посадка напряжения при аварийном отключении ВЛ-500 кВ &quot;Ириклинская ГРЭС-Газовая&quot;, работа МТО."/>
    <n v="33"/>
    <m/>
    <n v="33"/>
    <m/>
    <m/>
    <m/>
    <m/>
    <m/>
    <m/>
    <m/>
    <m/>
    <m/>
    <s v="КП18"/>
    <m/>
    <m/>
    <m/>
    <e v="#VALUE!"/>
    <e v="#VALUE!"/>
    <n v="1"/>
  </r>
  <r>
    <x v="6"/>
    <x v="6"/>
    <s v="РН-ЭН"/>
    <x v="183"/>
    <d v="1899-12-30T07:12:00"/>
    <d v="2014-07-29T00:00:00"/>
    <d v="1899-12-30T09:21:00"/>
    <d v="1899-12-30T02:09:00"/>
    <n v="4"/>
    <s v="МТЗ"/>
    <m/>
    <x v="0"/>
    <s v="35/6кВ &quot;Ленинградская&quot;"/>
    <x v="0"/>
    <x v="0"/>
    <s v="ПС 35/6 кВ Ленинградская"/>
    <s v="Аварийное отключение В-35 Т1Т, МТЗ. &quot;Прошивает&quot; проходной изолятор фидера № 1 на РУ-6.  9:20 тр-р включен на хх. 9:21 включен В-6/1."/>
    <n v="15"/>
    <m/>
    <n v="15"/>
    <s v="И"/>
    <n v="1992"/>
    <s v="-"/>
    <s v="-"/>
    <d v="2014-08-22T00:00:00"/>
    <n v="100"/>
    <s v="-"/>
    <n v="0"/>
    <d v="2014-05-12T00:00:00"/>
    <s v="КП23"/>
    <m/>
    <m/>
    <m/>
    <e v="#VALUE!"/>
    <e v="#VALUE!"/>
    <n v="1"/>
  </r>
  <r>
    <x v="6"/>
    <x v="6"/>
    <s v="РН-ЭН"/>
    <x v="183"/>
    <d v="1899-12-30T11:59:00"/>
    <d v="2014-07-29T00:00:00"/>
    <d v="1899-12-30T14:05:00"/>
    <d v="1899-12-30T02:06:00"/>
    <n v="4"/>
    <m/>
    <m/>
    <x v="0"/>
    <s v="35/6кВ &quot;Ленинградская&quot;"/>
    <x v="0"/>
    <x v="0"/>
    <s v="ПС 35/6 кВ Ленинградская"/>
    <s v="Замена проходных изоляторов на РУ-6.  Произведена замена 6-ти проходных изоляторов на ячейках: Ввод-6, фидер № 1, ТСН."/>
    <n v="15"/>
    <m/>
    <n v="15"/>
    <s v="И"/>
    <n v="1992"/>
    <s v="-"/>
    <s v="-"/>
    <d v="2014-08-22T00:00:00"/>
    <n v="100"/>
    <s v="-"/>
    <n v="0"/>
    <d v="2014-05-12T00:00:00"/>
    <s v="КП23"/>
    <m/>
    <m/>
    <m/>
    <e v="#VALUE!"/>
    <e v="#VALUE!"/>
    <n v="1"/>
  </r>
  <r>
    <x v="6"/>
    <x v="6"/>
    <s v="МРСК ЗЭС"/>
    <x v="184"/>
    <d v="1899-12-30T21:40:00"/>
    <d v="2014-07-30T00:00:00"/>
    <d v="1899-12-30T21:41:00"/>
    <d v="1899-12-30T00:01:00"/>
    <n v="183"/>
    <m/>
    <s v="АПВН, РПВУ"/>
    <x v="5"/>
    <s v="220/110/35/10/6кВ &quot;Бузулукская&quot; (МЭС)"/>
    <x v="1"/>
    <x v="2"/>
    <s v="ПС Савельевская, Герасимовская, Проскуринская, Варшава-3, Курманаевская, Моргуновская, Долговская. ПС Графская, Ибряевка-1, 2."/>
    <s v="Кратковременное понижение U по системе, остановка отдельных скважин при аварийном отключении с неуспешным АПВ ВЛ-110 &quot;Металург-3&quot; в г.Самара"/>
    <n v="35"/>
    <m/>
    <n v="35"/>
    <m/>
    <m/>
    <m/>
    <m/>
    <m/>
    <m/>
    <m/>
    <m/>
    <m/>
    <s v="КП18"/>
    <m/>
    <m/>
    <m/>
    <e v="#VALUE!"/>
    <e v="#VALUE!"/>
    <n v="1"/>
  </r>
  <r>
    <x v="6"/>
    <x v="6"/>
    <s v="РН-ЭН"/>
    <x v="185"/>
    <d v="1899-12-30T14:55:00"/>
    <d v="2014-07-31T00:00:00"/>
    <d v="1899-12-30T15:10:00"/>
    <d v="1899-12-30T00:15:00"/>
    <n v="9"/>
    <s v="МТО"/>
    <s v="АПВН, РПВУ"/>
    <x v="0"/>
    <s v="35/6кВ &quot;КНС-2&quot; (БугПЭС)"/>
    <x v="2"/>
    <x v="2"/>
    <s v="фонд Ф-Поселковый"/>
    <s v="Аварийное отключение. Причина выход из строя элемента БСК."/>
    <n v="1"/>
    <m/>
    <n v="1"/>
    <m/>
    <m/>
    <m/>
    <m/>
    <m/>
    <m/>
    <m/>
    <m/>
    <s v="Осмотр - 25.07.2014"/>
    <s v="КП23"/>
    <m/>
    <m/>
    <m/>
    <e v="#VALUE!"/>
    <e v="#VALUE!"/>
    <n v="1"/>
  </r>
  <r>
    <x v="6"/>
    <x v="6"/>
    <s v="РН-ЭН"/>
    <x v="185"/>
    <d v="1899-12-30T17:44:00"/>
    <d v="2014-07-31T00:00:00"/>
    <d v="1899-12-30T17:44:00"/>
    <d v="1899-12-30T00:00:00"/>
    <n v="6"/>
    <s v="МТЗ"/>
    <s v="АПВУ"/>
    <x v="2"/>
    <s v="110/35/6кВ &quot;Гаршинская-1&quot;"/>
    <x v="2"/>
    <x v="2"/>
    <s v="Фонд Ф-110"/>
    <s v="Аварийное отключение с успешным АПВ. Гроза."/>
    <n v="13"/>
    <m/>
    <n v="13"/>
    <s v="ТЧ"/>
    <n v="1996"/>
    <s v="АС-70"/>
    <s v="-"/>
    <s v="ТР-06.2007"/>
    <n v="100"/>
    <s v="-"/>
    <n v="0"/>
    <s v="Осмотр - 05.05.2014"/>
    <s v="КП11"/>
    <m/>
    <m/>
    <m/>
    <e v="#VALUE!"/>
    <e v="#VALUE!"/>
    <n v="1"/>
  </r>
  <r>
    <x v="6"/>
    <x v="6"/>
    <s v="МРСК ЗЭС"/>
    <x v="185"/>
    <d v="1899-12-30T19:19:00"/>
    <d v="2014-07-31T00:00:00"/>
    <d v="1899-12-30T19:36:00"/>
    <d v="1899-12-30T00:17:00"/>
    <n v="3"/>
    <m/>
    <m/>
    <x v="5"/>
    <s v="35/10кВ &quot;Мало-Зайкинская&quot; (ЗЭС)"/>
    <x v="0"/>
    <x v="0"/>
    <s v="Фонд Ф-1"/>
    <s v="Отключение ПС Малозайкинской персоналом ЗЭС при оперативных переключениях по сборке нормальной схемы после ремонта ОВ-35 кВ на ПС 110/35/10 кВ Первомайской."/>
    <n v="5"/>
    <m/>
    <n v="5"/>
    <m/>
    <m/>
    <m/>
    <m/>
    <m/>
    <m/>
    <m/>
    <m/>
    <m/>
    <s v="КП18"/>
    <m/>
    <m/>
    <m/>
    <e v="#VALUE!"/>
    <e v="#VALUE!"/>
    <n v="1"/>
  </r>
  <r>
    <x v="6"/>
    <x v="6"/>
    <s v="МРСК ЗЭС"/>
    <x v="185"/>
    <d v="1899-12-30T20:35:00"/>
    <d v="2014-07-31T00:00:00"/>
    <d v="1899-12-30T20:40:00"/>
    <d v="1899-12-30T00:05:00"/>
    <n v="9"/>
    <m/>
    <s v="АПВН, РПВУ"/>
    <x v="5"/>
    <s v="110/35/10кВ &quot;Твердиловская&quot; (ЗЭС)"/>
    <x v="1"/>
    <x v="2"/>
    <s v="ПС Ленинградская, ф-1, ПС Твердиловская, ф-8"/>
    <s v="Аварийное отключение с неуспешным АПВ ВЛ-110 Пилюгино-Державино. Гроза. Подано напряжение с ПС 220/110/35/10/6 Бузулукская по ВЛ-110 Бузулук-Державино. "/>
    <n v="2"/>
    <m/>
    <n v="2"/>
    <m/>
    <m/>
    <m/>
    <m/>
    <m/>
    <m/>
    <m/>
    <m/>
    <m/>
    <s v="КП18"/>
    <m/>
    <m/>
    <m/>
    <e v="#VALUE!"/>
    <e v="#VALUE!"/>
    <n v="1"/>
  </r>
  <r>
    <x v="6"/>
    <x v="6"/>
    <s v="МРСК ЗЭС"/>
    <x v="185"/>
    <d v="1899-12-30T20:40:00"/>
    <d v="2014-07-31T00:00:00"/>
    <d v="1899-12-30T20:40:00"/>
    <d v="1899-12-30T00:00:00"/>
    <n v="264"/>
    <m/>
    <m/>
    <x v="5"/>
    <s v="110/35/6кВ &quot;Савельевская&quot;"/>
    <x v="1"/>
    <x v="2"/>
    <s v="ПС Тананыкская, Курманаевская, Герасимовская. ПС Промысловая, Пронькинская. ПС Графская, Ибряевка-1,2."/>
    <s v="Кратковременное понижение напряжения при включении ВЛ-110 Бузулук-Державино."/>
    <n v="12"/>
    <m/>
    <n v="12"/>
    <m/>
    <m/>
    <m/>
    <m/>
    <m/>
    <m/>
    <m/>
    <m/>
    <m/>
    <s v="КП18"/>
    <m/>
    <m/>
    <m/>
    <e v="#VALUE!"/>
    <e v="#VALUE!"/>
    <n v="1"/>
  </r>
  <r>
    <x v="11"/>
    <x v="6"/>
    <s v="МРСК ЗЭС"/>
    <x v="186"/>
    <d v="1899-12-30T07:45:00"/>
    <d v="2014-08-01T00:00:00"/>
    <d v="1899-12-30T07:45:00"/>
    <d v="1899-12-30T00:00:00"/>
    <n v="16"/>
    <s v="2-я зона дистанц. защиты"/>
    <s v="АПВУ"/>
    <x v="5"/>
    <s v="220/110/35/10кВ &quot;Сорочинская&quot; (МЭС)"/>
    <x v="1"/>
    <x v="2"/>
    <s v="ПС &quot;Кодяковская&quot;;&quot;Боголюбовская&quot;. ПС &quot;Родниковская&quot;; &quot;Врезовская&quot;."/>
    <s v="Посадка напряжения при авар. отключении с успешным АПВ ВЛ-110 кВ &quot;Каликино-Александровка&quot;, работа 2-й зоны дистанционной защиты."/>
    <n v="4"/>
    <m/>
    <n v="4"/>
    <m/>
    <m/>
    <m/>
    <m/>
    <m/>
    <m/>
    <m/>
    <m/>
    <m/>
    <s v="КП18"/>
    <m/>
    <m/>
    <m/>
    <e v="#VALUE!"/>
    <e v="#VALUE!"/>
    <n v="1"/>
  </r>
  <r>
    <x v="11"/>
    <x v="6"/>
    <s v="МРСК ЗЭС"/>
    <x v="186"/>
    <d v="1899-12-30T10:39:00"/>
    <d v="2014-08-01T00:00:00"/>
    <d v="1899-12-30T10:39:00"/>
    <d v="1899-12-30T00:00:00"/>
    <n v="83"/>
    <s v="2-я зона дистанц. защиты"/>
    <s v="АПВН, РПВУ"/>
    <x v="5"/>
    <s v="220/110/35/10кВ &quot;Сорочинская&quot; (МЭС)"/>
    <x v="1"/>
    <x v="2"/>
    <s v="ПС &quot;Н-Медведкинская&quot;, &quot;Скворцовка&quot;, &quot;Шулаевка&quot;. ПС &quot;Росташинская&quot;, &quot;Гаршинская-1; 2; УПСВ&quot;. ПС &quot;Родинская&quot;,&quot;Подгорная&quot;. ПС &quot;Кодяковская&quot;, &quot;Ольховская&quot;, &quot;Боголюбовская&quot;, &quot;Толкаевская&quot;, &quot;Львовская&quot;, &quot;Ново-Никольская&quot;, &quot;БКНС&quot;. ПС &quot;ГТЭС Загорская&quot;. ПС &quot;Родниковская&quot;, &quot;Врезовская&quot;."/>
    <s v="Повышение напряжения при авар. Отключении ВЛ-110 кВ &quot;Сорочинская-Алексеевка&quot; на ПС &quot;Сорочинская&quot;, работа 2-й зоны дистанционной защиты."/>
    <n v="56"/>
    <m/>
    <n v="56"/>
    <m/>
    <m/>
    <m/>
    <m/>
    <m/>
    <m/>
    <m/>
    <m/>
    <m/>
    <s v="КП18"/>
    <m/>
    <m/>
    <m/>
    <e v="#VALUE!"/>
    <e v="#VALUE!"/>
    <n v="1"/>
  </r>
  <r>
    <x v="11"/>
    <x v="6"/>
    <s v="РН-ЭН"/>
    <x v="186"/>
    <d v="1899-12-30T14:52:00"/>
    <d v="2014-08-01T00:00:00"/>
    <d v="1899-12-30T14:52:00"/>
    <d v="1899-12-30T00:00:00"/>
    <n v="38"/>
    <m/>
    <m/>
    <x v="1"/>
    <s v="35/6кВ &quot;Варшава-3&quot;"/>
    <x v="2"/>
    <x v="2"/>
    <s v="ВЛ-6 кВ ф-32; 33; 34; 35; 38"/>
    <s v="Посадка напряжения при аварийном отключении ф-31. В районе ЗУ-1А ООО &quot;УГСМ&quot; задели провод экскаватором при строительстве водовода &quot;Бобровка-Герасимовка&quot;. В районе фидера №31, отпайка на ЗУ-1А, строители подтвердили что при копании траншеи, ковшом эксковатора был задет провод ВЛ-6кВ."/>
    <n v="3.4"/>
    <m/>
    <n v="3.4"/>
    <s v="ТЧ"/>
    <n v="1975"/>
    <s v="АС70"/>
    <s v="-"/>
    <s v="ТР-05.2012"/>
    <n v="100"/>
    <s v="-"/>
    <n v="0"/>
    <s v="Осмотр - 27.05.2014"/>
    <s v="КП22"/>
    <m/>
    <m/>
    <m/>
    <e v="#VALUE!"/>
    <e v="#VALUE!"/>
    <n v="1"/>
  </r>
  <r>
    <x v="11"/>
    <x v="6"/>
    <s v="РН-ЭН"/>
    <x v="186"/>
    <d v="1899-12-30T05:55:00"/>
    <d v="2014-08-01T00:00:00"/>
    <d v="1899-12-30T06:58:00"/>
    <d v="1899-12-30T01:03:00"/>
    <n v="2"/>
    <s v="МТО"/>
    <s v="РПВУ (АПВ-нет)"/>
    <x v="2"/>
    <s v="35/6кВ &quot;Графская&quot;"/>
    <x v="2"/>
    <x v="2"/>
    <s v="ВЛ-6 кВ ф-Графский, ВЛБ-32"/>
    <s v="Аварийное отключение ВЛБ-32. МТО. Гроза. В 9:00 выехали с осмотром. В 15:30 осмотр закончен видимых повреждений не выявлено."/>
    <n v="2"/>
    <m/>
    <n v="2"/>
    <s v="ТЧ"/>
    <n v="1978"/>
    <s v="АС-70"/>
    <s v="-"/>
    <s v="ТР-08.2013"/>
    <n v="100"/>
    <m/>
    <m/>
    <m/>
    <s v="КП11"/>
    <m/>
    <m/>
    <m/>
    <e v="#VALUE!"/>
    <e v="#VALUE!"/>
    <n v="1"/>
  </r>
  <r>
    <x v="11"/>
    <x v="6"/>
    <s v="РН-ЭН"/>
    <x v="187"/>
    <d v="1899-12-30T06:39:00"/>
    <d v="2014-08-02T00:00:00"/>
    <d v="1899-12-30T06:42:00"/>
    <d v="1899-12-30T00:03:00"/>
    <n v="72"/>
    <s v="ЗЗ 2 ст"/>
    <s v="РПВУ (АПВ-нет)"/>
    <x v="0"/>
    <s v="220/110/35/10кВ &quot;Сорочинская&quot; (МЭС)"/>
    <x v="1"/>
    <x v="2"/>
    <s v="ПС Росташинская, Гаршинская-1, Гаршинская-2, Гаршинская УПСВ, Давыдовская."/>
    <s v="Аварийное отключение, ЗЗ-2ст. Однофазное &quot;КЗ&quot; фаза-&quot;А&quot;, 122,8 км. РПВ успешно. Произведен осмотр ВЛ-110 опоры №№ 638-755, замечаний не выявлено. Планируется полный осмотр ВЛ-110 персоналом службы линий. Согласно проведенного ООО «Оптима» в 2007г. для ОАО «Оренбургнефть» независимого анализа причин отключений ВЛ-110кВ «Сорочинская-Росташинская» за период 2003-2007гг, основная часть отказов приходится на диапазон влажности 90÷100%, что объясняет увеличение вероятности возникновения ОЗЗ в весенне-летний и  осенний периоды, сопровождающиеся увеличением влажности окружающего воздуха и увеличением вероятности возникновения ОЗЗ во временном диапазоне 6÷9 часов утра, сопровождающиеся явлениями выпадения росы на изоляции ВЛ."/>
    <n v="178"/>
    <m/>
    <n v="178"/>
    <s v="ТЧ"/>
    <n v="1989"/>
    <s v="АС185"/>
    <s v="-"/>
    <s v="-"/>
    <n v="100"/>
    <d v="2014-12-01T00:00:00"/>
    <n v="0"/>
    <d v="2014-07-01T00:00:00"/>
    <s v="КП23"/>
    <m/>
    <m/>
    <s v="Отключение ВЛ-110 кВ в результате пробоя по поверхности изоляторов при отложении росы в утренние часы"/>
    <e v="#VALUE!"/>
    <e v="#VALUE!"/>
    <n v="1"/>
  </r>
  <r>
    <x v="11"/>
    <x v="6"/>
    <s v="МРСК ЗЭС"/>
    <x v="187"/>
    <d v="1899-12-30T09:01:00"/>
    <d v="2014-08-02T00:00:00"/>
    <d v="1899-12-30T09:13:00"/>
    <d v="1899-12-30T00:12:00"/>
    <n v="56"/>
    <m/>
    <m/>
    <x v="5"/>
    <s v="220/110/35/10кВ &quot;Сорочинская&quot; (МЭС)"/>
    <x v="1"/>
    <x v="2"/>
    <s v="ПС Ново Медведкинская, Скворцовская, Шулаевская, Курманаевская."/>
    <s v="По команде Оренбургского РДУ замыкание транзита по ВЛ-110 и 220 &quot;Бузулукская - Сорочинская&quot;, перевод эл.снабжения ,без перерыва электроснабжения, ПС 110 &quot;Ново Медведкинская&quot; и &quot;Росташинская&quot; от ПС &quot;Бузулукская&quot;, остановка скважин по высокому U, сброс нагрузки - 1,8 МВт. (При замыкание транзита U повысилось с 109 до 116 кВ)."/>
    <n v="9"/>
    <m/>
    <n v="9"/>
    <m/>
    <m/>
    <m/>
    <m/>
    <m/>
    <m/>
    <m/>
    <m/>
    <m/>
    <s v="КП18"/>
    <m/>
    <m/>
    <m/>
    <e v="#VALUE!"/>
    <e v="#VALUE!"/>
    <n v="1"/>
  </r>
  <r>
    <x v="11"/>
    <x v="6"/>
    <s v="МРСК СЭС"/>
    <x v="336"/>
    <d v="1899-12-30T20:30:00"/>
    <d v="2014-08-04T00:00:00"/>
    <d v="1899-12-30T20:30:00"/>
    <d v="1899-12-30T00:00:00"/>
    <n v="77"/>
    <m/>
    <m/>
    <x v="5"/>
    <s v="35/10кВ &quot;Чкаловская&quot; (СЭС) "/>
    <x v="0"/>
    <x v="2"/>
    <s v="ПС 35/6 Тарханы, Березовка, Аксютино"/>
    <s v="Кратковременное понижение напряжения при грозовых проявлениях в сети 35кВ."/>
    <n v="5"/>
    <m/>
    <n v="5"/>
    <m/>
    <m/>
    <m/>
    <m/>
    <m/>
    <m/>
    <m/>
    <m/>
    <m/>
    <s v="КП18"/>
    <m/>
    <m/>
    <m/>
    <e v="#VALUE!"/>
    <e v="#VALUE!"/>
    <n v="1"/>
  </r>
  <r>
    <x v="11"/>
    <x v="6"/>
    <s v="МРСК ЗЭС"/>
    <x v="336"/>
    <d v="1899-12-30T21:44:00"/>
    <d v="2014-08-04T00:00:00"/>
    <d v="1899-12-30T21:45:00"/>
    <d v="1899-12-30T00:01:00"/>
    <n v="4"/>
    <m/>
    <m/>
    <x v="5"/>
    <s v="110/35/10кВ &quot;Александровская&quot; (ЗЭС)"/>
    <x v="0"/>
    <x v="2"/>
    <s v="ПС 35/6 Графская, Ибряевка-1, Ибряевка-2"/>
    <s v="Кратковременное понижение напряжения при грозовых проявлениях в сети 35кВ."/>
    <n v="1"/>
    <m/>
    <n v="1"/>
    <m/>
    <m/>
    <m/>
    <m/>
    <m/>
    <m/>
    <m/>
    <m/>
    <m/>
    <s v="КП18"/>
    <m/>
    <m/>
    <m/>
    <e v="#VALUE!"/>
    <e v="#VALUE!"/>
    <n v="1"/>
  </r>
  <r>
    <x v="11"/>
    <x v="6"/>
    <s v="МРСК СЭС"/>
    <x v="336"/>
    <d v="1899-12-30T21:58:00"/>
    <d v="2014-08-04T00:00:00"/>
    <d v="1899-12-30T23:04:00"/>
    <d v="1899-12-30T01:06:00"/>
    <n v="18"/>
    <s v="МТО"/>
    <s v="АПВН, РПВН"/>
    <x v="5"/>
    <s v="220/35/10кВ &quot;Северная&quot; (МЭС)"/>
    <x v="0"/>
    <x v="2"/>
    <s v="ПС 35/6 Ново-Кудрино, Западная Степановка"/>
    <s v="ВЛ-35 Северное-Большедорожное-Ново-Кудрино включению не поддалась. Персоналом СЭС подано напряжение от ПС 35/10 Родина."/>
    <n v="9"/>
    <m/>
    <n v="9"/>
    <m/>
    <m/>
    <m/>
    <m/>
    <m/>
    <m/>
    <m/>
    <m/>
    <m/>
    <s v="КП18"/>
    <m/>
    <m/>
    <m/>
    <e v="#VALUE!"/>
    <e v="#VALUE!"/>
    <n v="1"/>
  </r>
  <r>
    <x v="11"/>
    <x v="6"/>
    <s v="РН-ЭН"/>
    <x v="336"/>
    <d v="1899-12-30T19:02:00"/>
    <d v="2014-08-04T00:00:00"/>
    <d v="1899-12-30T19:02:00"/>
    <d v="1899-12-30T00:00:00"/>
    <n v="147"/>
    <s v="ТО"/>
    <s v="АПВУ"/>
    <x v="2"/>
    <s v="110/35/6кВ &quot;Савельевская&quot;"/>
    <x v="0"/>
    <x v="2"/>
    <s v="ПС 35/6 Варшава-3, Проскуринская"/>
    <s v="Аварийное отключение с успешным АПВ.Работа ТО. Гроза, организуется осмотр."/>
    <n v="15"/>
    <m/>
    <n v="15"/>
    <s v="ТЧ"/>
    <n v="1971"/>
    <s v="АС-120"/>
    <s v="-"/>
    <d v="2013-09-01T00:00:00"/>
    <n v="100"/>
    <s v="-"/>
    <n v="0"/>
    <d v="2014-06-27T00:00:00"/>
    <s v="КП11"/>
    <m/>
    <m/>
    <m/>
    <e v="#VALUE!"/>
    <e v="#VALUE!"/>
    <n v="1"/>
  </r>
  <r>
    <x v="11"/>
    <x v="6"/>
    <s v="РН-ЭН"/>
    <x v="336"/>
    <d v="1899-12-30T22:21:00"/>
    <d v="2014-08-04T00:00:00"/>
    <d v="1899-12-30T23:21:00"/>
    <d v="1899-12-30T01:00:00"/>
    <n v="12"/>
    <m/>
    <m/>
    <x v="2"/>
    <s v="35/6кВ &quot;КНС-2&quot; (БугПЭС)"/>
    <x v="2"/>
    <x v="2"/>
    <m/>
    <s v="Аварийное отключение при грозе. Блинкера не &quot;выпадали&quot;."/>
    <n v="7"/>
    <m/>
    <n v="7"/>
    <m/>
    <m/>
    <m/>
    <m/>
    <m/>
    <m/>
    <m/>
    <m/>
    <m/>
    <s v="КП11"/>
    <m/>
    <m/>
    <m/>
    <e v="#VALUE!"/>
    <e v="#VALUE!"/>
    <n v="1"/>
  </r>
  <r>
    <x v="11"/>
    <x v="6"/>
    <s v="РН-ЭН"/>
    <x v="336"/>
    <d v="1899-12-30T18:20:00"/>
    <d v="2014-08-04T00:00:00"/>
    <d v="1899-12-30T18:20:00"/>
    <d v="1899-12-30T00:00:00"/>
    <n v="15"/>
    <m/>
    <s v="АПВУ"/>
    <x v="2"/>
    <s v="35/6кВ &quot;Тананыкская&quot;"/>
    <x v="2"/>
    <x v="2"/>
    <s v="Ф-807"/>
    <s v="Аварийное отключение с успешным АПВ. Гроза. Организуется осмотр. Посадка напряжения по Ф-817"/>
    <n v="1"/>
    <m/>
    <n v="1"/>
    <s v="ТЧ"/>
    <n v="1978"/>
    <s v="АС-70"/>
    <s v="-"/>
    <d v="2014-07-23T00:00:00"/>
    <n v="100"/>
    <s v="-"/>
    <n v="0"/>
    <s v="Осмотр - 23.06.2014"/>
    <s v="КП11"/>
    <m/>
    <m/>
    <m/>
    <e v="#VALUE!"/>
    <e v="#VALUE!"/>
    <n v="1"/>
  </r>
  <r>
    <x v="11"/>
    <x v="6"/>
    <s v="РН-ЭН"/>
    <x v="336"/>
    <d v="1899-12-30T21:47:00"/>
    <d v="2014-08-04T00:00:00"/>
    <d v="1899-12-30T21:58:00"/>
    <d v="1899-12-30T00:11:00"/>
    <n v="14"/>
    <m/>
    <m/>
    <x v="3"/>
    <s v="35/6кВ &quot;Ибряевка-2&quot;"/>
    <x v="2"/>
    <x v="2"/>
    <s v="ф-Бурение"/>
    <s v="Отключение фидера из-за порыва водяного коллектора, залило водой КТП 6/0,4кВ ВРП-1. Включен после отключения КТП ВРП-1."/>
    <n v="1"/>
    <m/>
    <n v="1"/>
    <s v="ТЧ"/>
    <n v="1985"/>
    <s v="АС-70"/>
    <s v="-"/>
    <s v="ТР-06.2011"/>
    <n v="100"/>
    <m/>
    <m/>
    <s v="Осмотр - 17.01.2014"/>
    <s v="КП24"/>
    <m/>
    <m/>
    <s v="Отключение вследствии техногенного воздействия. Оборудование залито напором воды с содержанием соли."/>
    <e v="#VALUE!"/>
    <e v="#VALUE!"/>
    <n v="1"/>
  </r>
  <r>
    <x v="11"/>
    <x v="6"/>
    <s v="РН-ЭН"/>
    <x v="336"/>
    <d v="1899-12-30T22:23:00"/>
    <d v="2014-08-04T00:00:00"/>
    <d v="1899-12-30T22:23:00"/>
    <d v="1899-12-30T00:00:00"/>
    <n v="12"/>
    <s v="МТО"/>
    <s v="АПВУ"/>
    <x v="2"/>
    <s v="35/6кВ &quot;Краснояровская&quot;"/>
    <x v="2"/>
    <x v="2"/>
    <m/>
    <s v="Аварийное отключение при грозе."/>
    <m/>
    <m/>
    <m/>
    <s v="ТЧ"/>
    <n v="1968"/>
    <s v="А-70"/>
    <s v="-"/>
    <s v="ТР-05.2009"/>
    <n v="100"/>
    <m/>
    <m/>
    <s v="Осмотр 19.07.2014"/>
    <s v="КП11"/>
    <m/>
    <m/>
    <m/>
    <e v="#VALUE!"/>
    <e v="#VALUE!"/>
    <n v="1"/>
  </r>
  <r>
    <x v="11"/>
    <x v="6"/>
    <s v="РН-ЭН"/>
    <x v="189"/>
    <d v="1899-12-30T17:10:00"/>
    <d v="2014-08-05T00:00:00"/>
    <d v="1899-12-30T17:10:00"/>
    <d v="1899-12-30T00:00:00"/>
    <n v="16"/>
    <s v="МТЗ"/>
    <s v="АПВУ"/>
    <x v="2"/>
    <s v="110/6кВ &quot;Толкаевская&quot;"/>
    <x v="2"/>
    <x v="2"/>
    <s v="ВЛ-6 кВ ф-619"/>
    <s v="С успешным АПВ, работа МТЗ. Гроза."/>
    <n v="21"/>
    <m/>
    <n v="21"/>
    <s v="ТЧ"/>
    <n v="1985"/>
    <s v="АС-70"/>
    <s v="-"/>
    <s v="ТР-12.2006"/>
    <n v="100"/>
    <m/>
    <m/>
    <m/>
    <s v="КП11"/>
    <m/>
    <m/>
    <m/>
    <e v="#VALUE!"/>
    <e v="#VALUE!"/>
    <n v="1"/>
  </r>
  <r>
    <x v="11"/>
    <x v="6"/>
    <s v="РН-ЭН"/>
    <x v="189"/>
    <d v="1899-12-30T20:46:00"/>
    <d v="2014-08-05T00:00:00"/>
    <d v="1899-12-30T23:10:00"/>
    <d v="1899-12-30T02:24:00"/>
    <m/>
    <s v="МТЗ"/>
    <s v="АПВН, РПВУ"/>
    <x v="2"/>
    <s v="35/6кВ &quot;Завьяловская&quot;"/>
    <x v="2"/>
    <x v="2"/>
    <s v="ВЛ-6 ф-НСУ-16"/>
    <s v="Аварийное отключение.Работа МТЗ.Гроза.Осмотр с утра."/>
    <n v="20"/>
    <m/>
    <n v="20"/>
    <s v="ТЧ"/>
    <n v="1971"/>
    <s v="А-70"/>
    <s v="-"/>
    <s v="ТР-06.2014"/>
    <n v="100"/>
    <m/>
    <m/>
    <s v="Осмотр - 05.07.2013"/>
    <s v="КП11"/>
    <m/>
    <m/>
    <m/>
    <e v="#VALUE!"/>
    <e v="#VALUE!"/>
    <n v="1"/>
  </r>
  <r>
    <x v="11"/>
    <x v="6"/>
    <s v="МРСК СЭС"/>
    <x v="189"/>
    <d v="1899-12-30T07:32:00"/>
    <d v="2014-08-05T00:00:00"/>
    <d v="1899-12-30T07:32:00"/>
    <d v="1899-12-30T00:00:00"/>
    <n v="3"/>
    <m/>
    <m/>
    <x v="5"/>
    <s v="35/10кВ &quot;Чкаловская&quot; (СЭС) "/>
    <x v="0"/>
    <x v="2"/>
    <s v="ПС 35/6 Тарханы, Березовка, Аксютино"/>
    <s v="Кратковременное понижение напряжения при грозовых проявлениях в сети 35кВ."/>
    <n v="1"/>
    <m/>
    <n v="1"/>
    <m/>
    <m/>
    <m/>
    <m/>
    <m/>
    <m/>
    <m/>
    <m/>
    <m/>
    <s v="КП18"/>
    <m/>
    <m/>
    <m/>
    <e v="#VALUE!"/>
    <e v="#VALUE!"/>
    <n v="1"/>
  </r>
  <r>
    <x v="11"/>
    <x v="6"/>
    <s v="МРСК СЭС"/>
    <x v="189"/>
    <d v="1899-12-30T18:30:00"/>
    <d v="2014-08-05T00:00:00"/>
    <d v="1899-12-30T18:30:00"/>
    <d v="1899-12-30T00:00:00"/>
    <n v="8"/>
    <m/>
    <m/>
    <x v="5"/>
    <s v="35/10кВ &quot;Чкаловская&quot; (СЭС) "/>
    <x v="0"/>
    <x v="2"/>
    <s v="ПС 35/6 Тарханы, Березовка, Аксютино"/>
    <s v="Кратковременное понижение напряжения при грозовых проявлениях в сети 35кВ."/>
    <n v="1"/>
    <m/>
    <n v="1"/>
    <m/>
    <m/>
    <m/>
    <m/>
    <m/>
    <m/>
    <m/>
    <m/>
    <m/>
    <s v="КП18"/>
    <m/>
    <m/>
    <m/>
    <e v="#VALUE!"/>
    <e v="#VALUE!"/>
    <n v="1"/>
  </r>
  <r>
    <x v="11"/>
    <x v="6"/>
    <s v="МРСК СЭС"/>
    <x v="189"/>
    <d v="1899-12-30T19:57:00"/>
    <d v="2014-08-05T00:00:00"/>
    <d v="1899-12-30T20:30:00"/>
    <d v="1899-12-30T00:33:00"/>
    <n v="2"/>
    <m/>
    <m/>
    <x v="5"/>
    <s v="110/10кВ &quot;Полевая&quot; (СЭС)"/>
    <x v="2"/>
    <x v="2"/>
    <s v="ВЛ-10 кВ ф-Пл-10"/>
    <s v="С неуспешным АПВ, работа  МТЗ. Гроза. "/>
    <n v="2"/>
    <m/>
    <n v="2"/>
    <m/>
    <m/>
    <m/>
    <m/>
    <m/>
    <m/>
    <m/>
    <m/>
    <m/>
    <s v="КП18"/>
    <m/>
    <m/>
    <m/>
    <e v="#VALUE!"/>
    <e v="#VALUE!"/>
    <n v="1"/>
  </r>
  <r>
    <x v="11"/>
    <x v="6"/>
    <s v="МРСК СЭС"/>
    <x v="189"/>
    <d v="1899-12-30T22:38:00"/>
    <d v="2014-08-05T00:00:00"/>
    <d v="1899-12-30T22:38:00"/>
    <d v="1899-12-30T00:00:00"/>
    <n v="3"/>
    <m/>
    <m/>
    <x v="5"/>
    <s v="35/10кВ &quot;Матвеевка&quot; (СЭС)"/>
    <x v="2"/>
    <x v="2"/>
    <s v="ВЛ-10 кВ ф-Мт-3"/>
    <s v="Оперативные переключения персоналом СЭС."/>
    <n v="2"/>
    <m/>
    <n v="2"/>
    <m/>
    <m/>
    <m/>
    <m/>
    <m/>
    <m/>
    <m/>
    <m/>
    <m/>
    <s v="КП18"/>
    <m/>
    <m/>
    <m/>
    <e v="#VALUE!"/>
    <e v="#VALUE!"/>
    <n v="1"/>
  </r>
  <r>
    <x v="11"/>
    <x v="6"/>
    <s v="МРСК СЭС"/>
    <x v="189"/>
    <d v="1899-12-30T15:57:00"/>
    <d v="2014-08-05T00:00:00"/>
    <d v="1899-12-30T15:58:00"/>
    <d v="1899-12-30T00:01:00"/>
    <n v="2"/>
    <m/>
    <m/>
    <x v="5"/>
    <s v="35/10кВ &quot;Азаматово&quot; РП-10кВ &quot;Жедрино&quot; (СЭС) "/>
    <x v="2"/>
    <x v="2"/>
    <s v="ВЛ-10 кВ ф-Рпж-5"/>
    <s v="С успешным АПВ, работа  МТЗ. Гроза. "/>
    <n v="2"/>
    <m/>
    <n v="2"/>
    <m/>
    <m/>
    <m/>
    <m/>
    <m/>
    <m/>
    <m/>
    <m/>
    <m/>
    <s v="КП18"/>
    <m/>
    <m/>
    <m/>
    <e v="#VALUE!"/>
    <e v="#VALUE!"/>
    <n v="1"/>
  </r>
  <r>
    <x v="11"/>
    <x v="6"/>
    <s v="МРСК СЭС"/>
    <x v="189"/>
    <d v="1899-12-30T18:20:00"/>
    <d v="2014-08-05T00:00:00"/>
    <d v="1899-12-30T18:40:00"/>
    <d v="1899-12-30T00:20:00"/>
    <n v="2"/>
    <m/>
    <m/>
    <x v="5"/>
    <s v="35/10кВ &quot;Азаматово&quot; РП-10кВ &quot;Жедрино&quot; (СЭС) "/>
    <x v="2"/>
    <x v="2"/>
    <s v="ВЛ-10 кВ ф-Рпж-5"/>
    <s v="С неуспешным АПВ,работа МТЗ.Гроза"/>
    <n v="1"/>
    <m/>
    <n v="1"/>
    <m/>
    <m/>
    <m/>
    <m/>
    <m/>
    <m/>
    <m/>
    <m/>
    <m/>
    <s v="КП18"/>
    <m/>
    <m/>
    <m/>
    <e v="#VALUE!"/>
    <e v="#VALUE!"/>
    <n v="1"/>
  </r>
  <r>
    <x v="11"/>
    <x v="6"/>
    <s v="РН-ЭН"/>
    <x v="189"/>
    <d v="1899-12-30T20:15:00"/>
    <d v="2014-08-05T00:00:00"/>
    <d v="1899-12-30T20:15:00"/>
    <d v="1899-12-30T00:00:00"/>
    <m/>
    <s v="МТЗ"/>
    <s v="АПВУ"/>
    <x v="2"/>
    <s v="110/35/6кВ &quot;Гаршинская-1&quot;"/>
    <x v="2"/>
    <x v="2"/>
    <s v="ВЛ-6кВ ф-103"/>
    <s v="С успешным АПВ, работа МТЗ. Гроза.На СШ появилась &quot;земля &quot; фаза &quot;А&quot;Опора 119 разрушен изолятор Ф-А прямое попадание молнии.Опора 106 разрушение изолятора Ф-А провод лежит на земле."/>
    <n v="17"/>
    <m/>
    <n v="17"/>
    <s v="ТЧ"/>
    <n v="1989"/>
    <s v="АС-70"/>
    <s v="-"/>
    <d v="2011-10-01T00:00:00"/>
    <n v="100"/>
    <s v="-"/>
    <n v="0"/>
    <s v="Осмотр -09.12.2013"/>
    <s v="КП11"/>
    <m/>
    <m/>
    <m/>
    <e v="#VALUE!"/>
    <e v="#VALUE!"/>
    <n v="1"/>
  </r>
  <r>
    <x v="11"/>
    <x v="6"/>
    <s v="РН-ЭН"/>
    <x v="189"/>
    <d v="1899-12-30T17:15:00"/>
    <d v="2014-08-05T00:00:00"/>
    <d v="1899-12-30T18:45:00"/>
    <d v="1899-12-30T01:30:00"/>
    <n v="9"/>
    <s v="Авар. откл."/>
    <s v="АПВН, РПВУ"/>
    <x v="2"/>
    <s v="35/6кВ &quot;№5 Яшкинская&quot;"/>
    <x v="2"/>
    <x v="2"/>
    <s v="ВЛ-6 кВ ф-503"/>
    <s v="С неуспешным АПВ. Гроза. "/>
    <n v="16"/>
    <m/>
    <n v="16"/>
    <s v="ТЧ"/>
    <n v="1969"/>
    <s v="АС-70"/>
    <s v="-"/>
    <s v="ТР-02.2010"/>
    <n v="100"/>
    <s v="-"/>
    <n v="0"/>
    <s v="Осмотр - 29.07.2014"/>
    <s v="КП11"/>
    <m/>
    <m/>
    <m/>
    <e v="#VALUE!"/>
    <e v="#VALUE!"/>
    <n v="1"/>
  </r>
  <r>
    <x v="11"/>
    <x v="6"/>
    <s v="РН-ЭН"/>
    <x v="189"/>
    <d v="1899-12-30T15:54:00"/>
    <d v="2014-08-05T00:00:00"/>
    <d v="1899-12-30T15:56:00"/>
    <d v="1899-12-30T00:02:00"/>
    <n v="6"/>
    <s v="МТО"/>
    <s v="РПВУ (АПВ-нет)"/>
    <x v="2"/>
    <s v="110/6кВ &quot;Вахитовская&quot; ММПС"/>
    <x v="2"/>
    <x v="2"/>
    <s v="ВЛ-6 кВ ф-5"/>
    <s v="С успешным АПВ, работа МТО. Гроза. Произвели осмотр ВЛ выявили: отп. На скв-252 (б/д) мертвые птицы на опорах №№ 5, ф-В; 7, ф-А; 11, ф-В; 16; 29,ф-В. Отп. на скв-5035 на опоре №57, ф-В. Отп. на скв-5034 на опоре №21, ф-В."/>
    <n v="15"/>
    <m/>
    <n v="15"/>
    <s v="ТЧ"/>
    <n v="2009"/>
    <s v="АС-120"/>
    <s v="-"/>
    <s v="нет"/>
    <s v="-"/>
    <m/>
    <m/>
    <m/>
    <s v="КП11"/>
    <m/>
    <m/>
    <m/>
    <e v="#VALUE!"/>
    <e v="#VALUE!"/>
    <n v="1"/>
  </r>
  <r>
    <x v="11"/>
    <x v="6"/>
    <s v="РН-ЭН"/>
    <x v="189"/>
    <d v="1899-12-30T17:50:00"/>
    <d v="2014-08-05T00:00:00"/>
    <d v="1899-12-30T17:57:00"/>
    <d v="1899-12-30T00:07:00"/>
    <n v="17"/>
    <s v="МТО; МТЗ"/>
    <s v="АПВН, РПВУ"/>
    <x v="2"/>
    <s v="35/6кВ &quot;Краснояровская&quot;"/>
    <x v="2"/>
    <x v="2"/>
    <s v="ВЛ-6 кВ ф-К-7"/>
    <s v="С неуспешным АПВ, работа МТО; МТЗ. Гроза. В 18:58 включено РВНО-25.  "/>
    <n v="12"/>
    <m/>
    <n v="12"/>
    <s v="ТЧ"/>
    <n v="1968"/>
    <s v="А-70"/>
    <s v="-"/>
    <s v="ТР-05.2009"/>
    <n v="100"/>
    <m/>
    <m/>
    <s v="Осмотр 19.07.2014"/>
    <s v="КП11"/>
    <m/>
    <m/>
    <m/>
    <e v="#VALUE!"/>
    <e v="#VALUE!"/>
    <n v="1"/>
  </r>
  <r>
    <x v="11"/>
    <x v="6"/>
    <s v="РН-ЭН"/>
    <x v="189"/>
    <d v="1899-12-30T15:00:00"/>
    <d v="2014-08-05T00:00:00"/>
    <d v="1899-12-30T15:00:00"/>
    <d v="1899-12-30T00:00:00"/>
    <n v="17"/>
    <m/>
    <s v="АПВУ"/>
    <x v="2"/>
    <s v="35/6кВ &quot;Врезовка&quot;"/>
    <x v="2"/>
    <x v="2"/>
    <s v="ВЛ-6 кВ ф-Вр-2"/>
    <s v="С успешным АПВ, блинкера не выпадали. Гроза."/>
    <n v="9"/>
    <m/>
    <n v="9"/>
    <s v="ТЧ"/>
    <n v="1994"/>
    <s v="АС-70"/>
    <s v="-"/>
    <m/>
    <m/>
    <m/>
    <m/>
    <m/>
    <s v="КП11"/>
    <m/>
    <m/>
    <m/>
    <e v="#VALUE!"/>
    <e v="#VALUE!"/>
    <n v="1"/>
  </r>
  <r>
    <x v="11"/>
    <x v="6"/>
    <s v="РН-ЭН"/>
    <x v="189"/>
    <d v="1899-12-30T17:24:00"/>
    <d v="2014-08-05T00:00:00"/>
    <d v="1899-12-30T17:24:00"/>
    <d v="1899-12-30T00:00:00"/>
    <n v="17"/>
    <m/>
    <s v="АПВУ"/>
    <x v="2"/>
    <s v="35/6кВ &quot;Врезовка&quot;"/>
    <x v="2"/>
    <x v="2"/>
    <s v="ВЛ-6 кВ ф-Вр-2"/>
    <s v="С успешным АПВ, блинкера не выпадали. Гроза."/>
    <n v="7"/>
    <m/>
    <n v="7"/>
    <s v="ТЧ"/>
    <n v="1994"/>
    <s v="АС-70"/>
    <s v="-"/>
    <m/>
    <m/>
    <m/>
    <m/>
    <m/>
    <s v="КП11"/>
    <m/>
    <m/>
    <m/>
    <e v="#VALUE!"/>
    <e v="#VALUE!"/>
    <n v="1"/>
  </r>
  <r>
    <x v="11"/>
    <x v="6"/>
    <s v="РН-ЭН"/>
    <x v="189"/>
    <d v="1899-12-30T16:00:00"/>
    <d v="2014-08-05T00:00:00"/>
    <d v="1899-12-30T17:15:00"/>
    <d v="1899-12-30T01:15:00"/>
    <n v="7"/>
    <s v="МТО"/>
    <s v="РПВН (АПВ-нет)"/>
    <x v="2"/>
    <s v="35/6кВ &quot;Ибряевка-1&quot;"/>
    <x v="2"/>
    <x v="2"/>
    <s v="ВЛ-6 кВ ф-Бурение-3, ВЛБ-33"/>
    <s v="Аварийное отключение ВЛБ-33, гроза."/>
    <n v="4"/>
    <m/>
    <n v="4"/>
    <s v="ТЧ"/>
    <n v="1983"/>
    <s v="АС-70"/>
    <s v="-"/>
    <s v="ТР-08.2010"/>
    <n v="100"/>
    <m/>
    <m/>
    <s v="Осмотр - 17.01.2014"/>
    <s v="КП11"/>
    <m/>
    <m/>
    <m/>
    <e v="#VALUE!"/>
    <e v="#VALUE!"/>
    <n v="1"/>
  </r>
  <r>
    <x v="11"/>
    <x v="6"/>
    <s v="РН-ЭН"/>
    <x v="189"/>
    <d v="1899-12-30T17:30:00"/>
    <d v="2014-08-05T00:00:00"/>
    <d v="1899-12-30T17:45:00"/>
    <d v="1899-12-30T00:15:00"/>
    <n v="17"/>
    <s v="МТО; Авар. откл."/>
    <s v="АПВН, РПВУ"/>
    <x v="2"/>
    <s v="35/6кВ &quot;КНС-2&quot; (БузПЭС)"/>
    <x v="2"/>
    <x v="2"/>
    <s v="ВЛ-6 кВ ф-202"/>
    <s v="Работа МТО. Гроза."/>
    <n v="1"/>
    <m/>
    <n v="1"/>
    <s v="ТЧ"/>
    <n v="1968"/>
    <s v="АС-70"/>
    <s v="-"/>
    <s v="ТР-10.2009"/>
    <n v="100"/>
    <s v="-"/>
    <n v="0"/>
    <s v="Осмотр внеплановый - 11.08.2014"/>
    <s v="КП11"/>
    <m/>
    <m/>
    <m/>
    <e v="#VALUE!"/>
    <e v="#VALUE!"/>
    <n v="1"/>
  </r>
  <r>
    <x v="11"/>
    <x v="6"/>
    <s v="РН-ЭН"/>
    <x v="190"/>
    <d v="1899-12-30T18:10:00"/>
    <d v="2014-08-06T00:00:00"/>
    <d v="1899-12-30T18:22:00"/>
    <d v="1899-12-30T00:12:00"/>
    <n v="7"/>
    <s v="МТО"/>
    <m/>
    <x v="2"/>
    <s v="35/6кВ &quot;Тарханы&quot;"/>
    <x v="0"/>
    <x v="2"/>
    <s v="ВЛ-6 кВ ф-Петровский, НСУ-116, НСУ-122"/>
    <s v="Аварийное отключение фидеров. Гроза, град, ливень. Фидера &quot;Петровский&quot; и НСУ-116 включены. НСУ-122 включению не поддается. Осмотром выявлены упавшие опоры №№106-115. Сняты шлейфа на анкерных опорах №105; 116. В 21:37 включен ф-НСУ-122. В 22:30 подано напряжение с ф-НСУ-116."/>
    <n v="18"/>
    <m/>
    <n v="18"/>
    <s v="ТЧ"/>
    <n v="1976"/>
    <s v="АС-50"/>
    <s v="-"/>
    <s v="НСУ-122 - 02.2007, НСУ-116 - 05.2008"/>
    <n v="100"/>
    <m/>
    <m/>
    <m/>
    <s v="КП11"/>
    <m/>
    <m/>
    <m/>
    <e v="#VALUE!"/>
    <e v="#VALUE!"/>
    <n v="1"/>
  </r>
  <r>
    <x v="11"/>
    <x v="6"/>
    <s v="МРСК ЗЭС"/>
    <x v="190"/>
    <d v="1899-12-30T16:04:00"/>
    <d v="2014-08-06T00:00:00"/>
    <d v="1899-12-30T16:04:00"/>
    <d v="1899-12-30T00:00:00"/>
    <n v="165"/>
    <m/>
    <m/>
    <x v="5"/>
    <s v="220/110/35/10/6кВ &quot;Бузулукская&quot; (МЭС)"/>
    <x v="1"/>
    <x v="2"/>
    <s v="ПС  Варшава-3, Проскуринская, Савельевская, Долговская."/>
    <s v="Кратковременное понижение U при аварийном отключении с успешным АПВ ВЛ-110 кВ &quot;Бузулукская - Сорочинская-2&quot;. Гроза. "/>
    <n v="3"/>
    <m/>
    <n v="3"/>
    <m/>
    <m/>
    <m/>
    <m/>
    <m/>
    <m/>
    <m/>
    <m/>
    <m/>
    <s v="КП18"/>
    <m/>
    <m/>
    <m/>
    <e v="#VALUE!"/>
    <e v="#VALUE!"/>
    <n v="1"/>
  </r>
  <r>
    <x v="11"/>
    <x v="6"/>
    <s v="МРСК СЭС"/>
    <x v="190"/>
    <d v="1899-12-30T17:02:00"/>
    <d v="2014-08-06T00:00:00"/>
    <d v="1899-12-30T17:02:00"/>
    <d v="1899-12-30T00:00:00"/>
    <n v="17"/>
    <m/>
    <m/>
    <x v="5"/>
    <s v="35/10кВ &quot;Чкаловская&quot; (СЭС) "/>
    <x v="0"/>
    <x v="2"/>
    <s v="ПС 35/6 Тарханы, Березовка, Аксютино"/>
    <s v="Кратковременное понижение напряжения при грозовых проявлениях в сети 35 кВ."/>
    <n v="9"/>
    <m/>
    <n v="9"/>
    <m/>
    <m/>
    <m/>
    <m/>
    <m/>
    <m/>
    <m/>
    <m/>
    <m/>
    <s v="КП18"/>
    <m/>
    <m/>
    <m/>
    <e v="#VALUE!"/>
    <e v="#VALUE!"/>
    <n v="1"/>
  </r>
  <r>
    <x v="11"/>
    <x v="6"/>
    <s v="РН-ЭН"/>
    <x v="190"/>
    <d v="1899-12-30T02:00:00"/>
    <d v="2014-08-06T00:00:00"/>
    <d v="1899-12-30T03:00:00"/>
    <d v="1899-12-30T01:00:00"/>
    <n v="6"/>
    <m/>
    <m/>
    <x v="2"/>
    <s v="110/35/6кВ &quot;Гаршинская-1&quot;"/>
    <x v="2"/>
    <x v="2"/>
    <s v="ВЛ-6кВ ф-103"/>
    <s v="Устранение замыкания на &quot;землю&quot;: опора 119 разрушен изолятор Ф-А прямое попадание молнии, опора 106 разрушение изолятора Ф-А провод лежит на земле. Последствия грозы. Работали 2 бригады. Устранено. &quot;Земли&quot;  нет."/>
    <n v="12"/>
    <m/>
    <n v="12"/>
    <s v="ТЧ"/>
    <n v="1989"/>
    <s v="АС-70"/>
    <s v="-"/>
    <d v="2011-10-01T00:00:00"/>
    <n v="100"/>
    <s v="-"/>
    <n v="0"/>
    <s v="Осмотр -05.08.2014"/>
    <s v="КП11"/>
    <m/>
    <m/>
    <m/>
    <e v="#VALUE!"/>
    <e v="#VALUE!"/>
    <n v="1"/>
  </r>
  <r>
    <x v="11"/>
    <x v="6"/>
    <s v="РН-ЭН"/>
    <x v="190"/>
    <d v="1899-12-30T19:30:00"/>
    <d v="2014-08-06T00:00:00"/>
    <d v="1899-12-30T21:10:00"/>
    <d v="1899-12-30T01:40:00"/>
    <n v="11"/>
    <s v="МТО"/>
    <m/>
    <x v="2"/>
    <s v="35/6кВ &quot;Ново-Кудринская&quot;"/>
    <x v="0"/>
    <x v="0"/>
    <s v="ВЛ-6 кВ ф-НСУ-42; Купна; НСУ-69; Савруша"/>
    <s v="Аварийное отключение. Гроза."/>
    <n v="10"/>
    <m/>
    <n v="10"/>
    <m/>
    <m/>
    <m/>
    <m/>
    <m/>
    <m/>
    <m/>
    <m/>
    <m/>
    <s v="КП11"/>
    <m/>
    <m/>
    <m/>
    <e v="#VALUE!"/>
    <e v="#VALUE!"/>
    <n v="1"/>
  </r>
  <r>
    <x v="11"/>
    <x v="6"/>
    <s v="РН-ЭН"/>
    <x v="190"/>
    <d v="1899-12-30T16:15:00"/>
    <d v="2014-08-06T00:00:00"/>
    <d v="1899-12-30T16:55:00"/>
    <d v="1899-12-30T00:40:00"/>
    <n v="11"/>
    <m/>
    <m/>
    <x v="2"/>
    <s v="35/6кВ &quot;№5 Яшкинская&quot;"/>
    <x v="2"/>
    <x v="2"/>
    <s v="ВЛ-6 кВ ф-502"/>
    <s v="&quot;Земля&quot; в сети 6 кВ, фаза &quot;А&quot;. Устранение обрыва вязки на опоре №44 после прохождения грозового фронта."/>
    <n v="6"/>
    <m/>
    <n v="6"/>
    <s v="ТЧ"/>
    <n v="1970"/>
    <s v="АС-70"/>
    <s v="-"/>
    <s v="ТР-02.2010"/>
    <n v="100"/>
    <s v="-"/>
    <n v="0"/>
    <s v="Осмотр - 29.07.2014"/>
    <s v="КП11"/>
    <m/>
    <m/>
    <m/>
    <e v="#VALUE!"/>
    <e v="#VALUE!"/>
    <n v="1"/>
  </r>
  <r>
    <x v="11"/>
    <x v="6"/>
    <s v="РН-ЭН"/>
    <x v="190"/>
    <d v="1899-12-30T18:35:00"/>
    <d v="2014-08-06T00:00:00"/>
    <d v="1899-12-30T19:27:00"/>
    <d v="1899-12-30T00:52:00"/>
    <n v="8"/>
    <m/>
    <m/>
    <x v="2"/>
    <s v="35/6кВ &quot;№5 Яшкинская&quot;"/>
    <x v="2"/>
    <x v="2"/>
    <s v="ВЛ-6 кВ ф-503"/>
    <s v="&quot;Земля&quot; в сети 6 кВ, фаза &quot;А&quot;. Замена разрушенного изолятора на опоре №51 после прохождения грозового фронта."/>
    <n v="5"/>
    <m/>
    <n v="5"/>
    <m/>
    <n v="1969"/>
    <s v="ШФ-10"/>
    <s v="-"/>
    <d v="2014-08-06T00:00:00"/>
    <n v="100"/>
    <s v="-"/>
    <n v="0"/>
    <s v="Осмотр - 29.07.2014"/>
    <s v="КП11"/>
    <m/>
    <m/>
    <m/>
    <e v="#VALUE!"/>
    <e v="#VALUE!"/>
    <n v="1"/>
  </r>
  <r>
    <x v="11"/>
    <x v="6"/>
    <s v="РН-ЭН"/>
    <x v="190"/>
    <d v="1899-12-30T18:55:00"/>
    <d v="2014-08-06T00:00:00"/>
    <d v="1899-12-30T19:21:00"/>
    <d v="1899-12-30T00:26:00"/>
    <n v="29"/>
    <s v="МТЗ"/>
    <m/>
    <x v="2"/>
    <s v="35/6кВ &quot;Краснояровская&quot;"/>
    <x v="0"/>
    <x v="0"/>
    <s v="ПС &quot;КНС-6&quot;"/>
    <s v="Аварийное отключение В-35 &quot;КНС-6&quot;. Гроза."/>
    <n v="5"/>
    <m/>
    <n v="5"/>
    <m/>
    <m/>
    <m/>
    <m/>
    <s v="ТР-09.2013"/>
    <n v="100"/>
    <m/>
    <m/>
    <m/>
    <s v="КП11"/>
    <m/>
    <m/>
    <m/>
    <e v="#VALUE!"/>
    <e v="#VALUE!"/>
    <n v="1"/>
  </r>
  <r>
    <x v="11"/>
    <x v="6"/>
    <s v="РН-ЭН"/>
    <x v="190"/>
    <d v="1899-12-30T17:55:00"/>
    <d v="2014-08-06T00:00:00"/>
    <d v="1899-12-30T17:55:00"/>
    <d v="1899-12-30T00:00:00"/>
    <n v="141"/>
    <m/>
    <m/>
    <x v="2"/>
    <s v="110/35/6кВ &quot;Савельевская&quot;"/>
    <x v="0"/>
    <x v="2"/>
    <s v="ПС &quot;Долговская&quot;"/>
    <s v="Посадка напряжения при грозовых проявлениях"/>
    <n v="5"/>
    <m/>
    <n v="5"/>
    <s v="ТЧ"/>
    <n v="1971"/>
    <s v="АС-120"/>
    <s v="-"/>
    <d v="2013-09-01T00:00:00"/>
    <n v="100"/>
    <s v="-"/>
    <n v="0"/>
    <d v="2014-06-27T00:00:00"/>
    <s v="КП11"/>
    <m/>
    <m/>
    <m/>
    <e v="#VALUE!"/>
    <e v="#VALUE!"/>
    <n v="1"/>
  </r>
  <r>
    <x v="11"/>
    <x v="6"/>
    <s v="РН-ЭН"/>
    <x v="190"/>
    <d v="1899-12-30T22:13:00"/>
    <d v="2014-08-06T00:00:00"/>
    <d v="1899-12-30T22:13:00"/>
    <d v="1899-12-30T00:00:00"/>
    <n v="153"/>
    <s v="Ава. откл."/>
    <s v="АПВУ"/>
    <x v="2"/>
    <s v="110/35/6кВ &quot;Савельевская&quot;"/>
    <x v="1"/>
    <x v="2"/>
    <s v="ПС &quot;Герасимовская&quot;; &quot;Варшава-3; &quot;Проскуринская&quot;; &quot;Ишуевская&quot;; Т1Т ПС &quot;Тананыкская&quot;"/>
    <s v="Аварийное отключение с успешным АПВ В-110 кВ &quot;Герасимовская&quot;. Гроза."/>
    <n v="3"/>
    <m/>
    <n v="3"/>
    <s v="ТЧ"/>
    <n v="1985"/>
    <s v="АС-120"/>
    <s v="-"/>
    <n v="2009"/>
    <n v="100"/>
    <d v="2014-09-01T00:00:00"/>
    <n v="0"/>
    <d v="2014-05-01T00:00:00"/>
    <s v="КП11"/>
    <m/>
    <m/>
    <m/>
    <e v="#VALUE!"/>
    <e v="#VALUE!"/>
    <n v="1"/>
  </r>
  <r>
    <x v="11"/>
    <x v="6"/>
    <s v="РН-ЭН"/>
    <x v="190"/>
    <d v="1899-12-30T15:05:00"/>
    <d v="2014-08-06T00:00:00"/>
    <d v="1899-12-30T15:28:00"/>
    <d v="1899-12-30T00:23:00"/>
    <n v="13"/>
    <m/>
    <m/>
    <x v="2"/>
    <s v="35/6кВ &quot;КНС-2&quot; (БузПЭС)"/>
    <x v="2"/>
    <x v="2"/>
    <s v="ВЛ-6 кВ ф-213"/>
    <s v="Замена поврежденного изолятора на опоре №19 отпайка на КТП скв.№ 677 после прохождения грозового фронта"/>
    <n v="2"/>
    <m/>
    <n v="2"/>
    <m/>
    <n v="1969"/>
    <s v="ШФ-10"/>
    <s v="-"/>
    <s v="ТР-05.2010"/>
    <n v="100"/>
    <s v="-"/>
    <n v="0"/>
    <s v="Осмотр - 15.07.2014"/>
    <s v="КП11"/>
    <m/>
    <m/>
    <m/>
    <e v="#VALUE!"/>
    <e v="#VALUE!"/>
    <n v="1"/>
  </r>
  <r>
    <x v="11"/>
    <x v="6"/>
    <s v="РН-ЭН"/>
    <x v="190"/>
    <d v="1899-12-30T22:18:00"/>
    <d v="2014-08-06T00:00:00"/>
    <d v="1899-12-30T22:30:00"/>
    <d v="1899-12-30T00:12:00"/>
    <n v="6"/>
    <m/>
    <m/>
    <x v="2"/>
    <s v="35/6кВ &quot;Тарханы&quot;"/>
    <x v="2"/>
    <x v="2"/>
    <s v="ВЛ-6 кВ ф-НСУ-116"/>
    <s v="В 22:18 отключен ф-НСУ-116,для включения ЛР-4 ф-НСУ-122 (включен в 22:25), в 22:30 включен ф-НСУ-116 (подано напряжение на ф-НСУ-122)."/>
    <n v="1"/>
    <m/>
    <n v="1"/>
    <s v="ТЧ"/>
    <n v="1976"/>
    <s v="АС-50"/>
    <s v="-"/>
    <s v="НСУ-122 - 02.2007, НСУ-116 - 05.2008"/>
    <n v="100"/>
    <m/>
    <m/>
    <s v="Осмотр - 03.08.2014"/>
    <s v="КП11"/>
    <m/>
    <m/>
    <m/>
    <e v="#VALUE!"/>
    <e v="#VALUE!"/>
    <n v="1"/>
  </r>
  <r>
    <x v="11"/>
    <x v="6"/>
    <s v="РН-ЭН"/>
    <x v="190"/>
    <d v="1899-12-30T23:29:00"/>
    <d v="2014-08-06T00:00:00"/>
    <d v="1899-12-30T23:29:00"/>
    <d v="1899-12-30T00:00:00"/>
    <n v="6"/>
    <s v="МТО"/>
    <s v="АПВУ"/>
    <x v="2"/>
    <s v="35/6кВ &quot;Боголюбовская&quot;"/>
    <x v="2"/>
    <x v="2"/>
    <s v="ВЛ-6 кВ ф-1212"/>
    <s v="С успешным АПВ. Гроза."/>
    <n v="1"/>
    <m/>
    <n v="1"/>
    <s v="ТЧ"/>
    <n v="2006"/>
    <s v="АС-70"/>
    <s v="-"/>
    <s v="ТО-09.2013"/>
    <n v="100"/>
    <m/>
    <m/>
    <m/>
    <s v="КП11"/>
    <m/>
    <m/>
    <m/>
    <e v="#VALUE!"/>
    <e v="#VALUE!"/>
    <n v="1"/>
  </r>
  <r>
    <x v="11"/>
    <x v="6"/>
    <s v="РН-ЭН"/>
    <x v="190"/>
    <d v="1899-12-30T18:00:00"/>
    <d v="2014-08-06T00:00:00"/>
    <d v="1899-12-30T18:10:00"/>
    <d v="1899-12-30T00:10:00"/>
    <m/>
    <s v="ГЗ"/>
    <m/>
    <x v="0"/>
    <s v="110/35/6кВ &quot;Савельевская&quot;"/>
    <x v="1"/>
    <x v="0"/>
    <s v="ПС &quot;Сав.купол&quot;, Т2Т &quot;Долговская&quot;"/>
    <s v="Аварийное отключение С2Т, ложное срабатывание газовой защиты (разгерметизация геркона)."/>
    <m/>
    <m/>
    <m/>
    <s v="РЗА"/>
    <n v="1971"/>
    <s v="геркон-реле"/>
    <s v="-"/>
    <d v="2014-08-06T00:00:00"/>
    <n v="100"/>
    <s v="-"/>
    <n v="0"/>
    <d v="2014-08-06T00:00:00"/>
    <s v="КП9"/>
    <m/>
    <m/>
    <m/>
    <e v="#VALUE!"/>
    <e v="#VALUE!"/>
    <n v="1"/>
  </r>
  <r>
    <x v="11"/>
    <x v="6"/>
    <s v="МРСК ЗЭС"/>
    <x v="191"/>
    <d v="1899-12-30T06:42:00"/>
    <d v="2014-08-07T00:00:00"/>
    <d v="1899-12-30T06:42:00"/>
    <d v="1899-12-30T00:00:00"/>
    <n v="2"/>
    <m/>
    <m/>
    <x v="5"/>
    <s v="220/110/35/10кВ &quot;Сорочинская&quot; (МЭС)"/>
    <x v="0"/>
    <x v="2"/>
    <s v="ПС &quot;ГТЭС Загорская&quot;. ПС &quot;Родниковская&quot;; &quot;Врезовская&quot;"/>
    <s v="Остановка отдельных скважин по высокому U при оперативных переключениях по выводу в ремонт ВЛ-110 кВ &quot;Сорочинская-Новосергиевская&quot;. При повышении напряжения переключения прекращены."/>
    <n v="39"/>
    <m/>
    <n v="39"/>
    <m/>
    <m/>
    <m/>
    <m/>
    <m/>
    <m/>
    <m/>
    <m/>
    <m/>
    <s v="КП18"/>
    <m/>
    <m/>
    <m/>
    <e v="#VALUE!"/>
    <e v="#VALUE!"/>
    <n v="1"/>
  </r>
  <r>
    <x v="11"/>
    <x v="6"/>
    <s v="РН-ЭН"/>
    <x v="192"/>
    <d v="1899-12-30T06:40:00"/>
    <d v="2014-08-08T00:00:00"/>
    <d v="1899-12-30T06:43:00"/>
    <d v="1899-12-30T00:03:00"/>
    <m/>
    <s v="ЗЗ 1ст."/>
    <s v="РПВУ (АПВ-нет)"/>
    <x v="2"/>
    <s v="220/110/35/10/6кВ &quot;Бузулукская&quot; (МЭС)"/>
    <x v="1"/>
    <x v="2"/>
    <s v="ПС Росташинская, Гаршинская-1, Гаршнская-2, Гаршинское УПСВ, Давыдовская."/>
    <s v="Аварийное отключение В-110 &quot;Росташинская&quot; на ПС &quot;Бузулукская&quot;, АПВ выведено. ЗЗ-1ст. Однофазное &quot;КЗ&quot; фаза-&quot;В&quot;. 49-60 км.Гроза. 08-09.08.14. произвели осмотр ВЛ, видимых неисправностей не выявлено."/>
    <n v="119"/>
    <m/>
    <n v="119"/>
    <s v="ТЧ"/>
    <n v="1990"/>
    <s v="АС185"/>
    <s v="-"/>
    <d v="2014-05-01T00:00:00"/>
    <n v="100"/>
    <d v="2014-09-01T00:00:00"/>
    <n v="0"/>
    <d v="2014-07-01T00:00:00"/>
    <s v="КП23"/>
    <m/>
    <m/>
    <m/>
    <e v="#VALUE!"/>
    <e v="#VALUE!"/>
    <n v="1"/>
  </r>
  <r>
    <x v="11"/>
    <x v="6"/>
    <s v="РН-ЭН"/>
    <x v="192"/>
    <d v="1899-12-30T15:07:00"/>
    <d v="2014-08-08T00:00:00"/>
    <d v="1899-12-30T22:30:00"/>
    <d v="1899-12-30T07:23:00"/>
    <m/>
    <m/>
    <m/>
    <x v="0"/>
    <s v="35/6кВ &quot;Тарханы&quot;"/>
    <x v="2"/>
    <x v="2"/>
    <s v="ф.&quot;НСУ-122&quot; (кратковременное отключение ф.&quot;НСУ-116&quot; на 5мин. для оперативных переключений по выводу в ремонт ф.&quot;НСУ-122&quot;) "/>
    <s v="Врезка участка ВЛ-6кВ после проведения аварийно-восстановительных работ"/>
    <n v="24"/>
    <m/>
    <n v="24"/>
    <m/>
    <m/>
    <m/>
    <m/>
    <m/>
    <m/>
    <m/>
    <m/>
    <m/>
    <s v="КП24"/>
    <m/>
    <m/>
    <m/>
    <e v="#VALUE!"/>
    <e v="#VALUE!"/>
    <n v="1"/>
  </r>
  <r>
    <x v="11"/>
    <x v="6"/>
    <s v="МРСК СЭС"/>
    <x v="192"/>
    <d v="1899-12-30T14:58:00"/>
    <d v="2014-08-08T00:00:00"/>
    <d v="1899-12-30T15:08:00"/>
    <d v="1899-12-30T00:10:00"/>
    <m/>
    <s v="ЗЗ 1ст"/>
    <s v="АПВН, РПВУ"/>
    <x v="5"/>
    <s v="35/6кВ &quot;Тарханы&quot;"/>
    <x v="1"/>
    <x v="2"/>
    <s v="Пс Березовка, Аксютино. ПС 35/10 Беседино СЭС"/>
    <s v="Пропадание напряжения в сети 35 кВ при аварийном отключении ВЛ-110 кВ -Бугуруслан-Абдулино-Тяга-1цепь.на ПС Бугуруслан-Тяга работа ЗЗП-1 ст АВП неуспешное.Куйбышев. ж/д.Внешние сети.(9,5 мВт)Причина выясняется производится осмотр.Нагрузка переведена от ПС &quot;НПС&quot;в 15:31 собрана нормальная схема без перерыва в электроснабжения."/>
    <n v="14"/>
    <m/>
    <n v="14"/>
    <m/>
    <m/>
    <m/>
    <m/>
    <m/>
    <m/>
    <m/>
    <m/>
    <m/>
    <s v="КП18"/>
    <m/>
    <m/>
    <m/>
    <e v="#VALUE!"/>
    <e v="#VALUE!"/>
    <n v="1"/>
  </r>
  <r>
    <x v="11"/>
    <x v="6"/>
    <s v="МРСК СЭС"/>
    <x v="192"/>
    <d v="1899-12-30T18:28:00"/>
    <d v="2014-08-08T00:00:00"/>
    <d v="1899-12-30T18:29:00"/>
    <d v="1899-12-30T00:01:00"/>
    <m/>
    <m/>
    <m/>
    <x v="5"/>
    <s v="35/10кВ &quot;Азаматово&quot; РП-10кВ &quot;Жедрино&quot; (СЭС) "/>
    <x v="2"/>
    <x v="2"/>
    <s v="ВЛ-10 кВ ф-Рпж-5"/>
    <s v="Оперативные переключения для восстановления нормальной схемы."/>
    <n v="1"/>
    <m/>
    <n v="1"/>
    <m/>
    <m/>
    <m/>
    <m/>
    <m/>
    <m/>
    <m/>
    <m/>
    <m/>
    <s v="КП18"/>
    <m/>
    <m/>
    <m/>
    <e v="#VALUE!"/>
    <e v="#VALUE!"/>
    <n v="1"/>
  </r>
  <r>
    <x v="11"/>
    <x v="6"/>
    <s v="МРСК СЭС"/>
    <x v="192"/>
    <d v="1899-12-30T15:30:00"/>
    <d v="2014-08-08T00:00:00"/>
    <d v="1899-12-30T16:00:00"/>
    <d v="1899-12-30T00:30:00"/>
    <n v="4"/>
    <m/>
    <m/>
    <x v="5"/>
    <s v="110/35/10кВ &quot;НПС&quot; (СЭС)"/>
    <x v="1"/>
    <x v="2"/>
    <s v="ПС 35/6 КНС-2, Заглядино, Султангуловская"/>
    <s v="Понижение напряжение в связи с возвращением на нормальную схему п/ст Тарханы, Берёзовка, Аксютино."/>
    <n v="3"/>
    <m/>
    <n v="3"/>
    <m/>
    <m/>
    <m/>
    <m/>
    <m/>
    <m/>
    <m/>
    <m/>
    <m/>
    <s v="КП18"/>
    <m/>
    <m/>
    <m/>
    <e v="#VALUE!"/>
    <e v="#VALUE!"/>
    <n v="1"/>
  </r>
  <r>
    <x v="11"/>
    <x v="6"/>
    <s v="РН-ЭН"/>
    <x v="192"/>
    <d v="1899-12-30T09:13:00"/>
    <d v="2014-08-08T00:00:00"/>
    <d v="1899-12-30T09:35:00"/>
    <d v="1899-12-30T00:22:00"/>
    <m/>
    <m/>
    <m/>
    <x v="0"/>
    <s v="35/6кВ &quot;Пронькинская&quot;"/>
    <x v="2"/>
    <x v="2"/>
    <s v="Фонд скв Ф-4"/>
    <s v="  Кратковременное отключение для отыскания причины замыкания на &quot;землю&quot;.Вышел из строя  ОПН на опоре №1.отключили .Земля пропала."/>
    <n v="1"/>
    <m/>
    <n v="1"/>
    <s v="ТЧ"/>
    <n v="1978"/>
    <s v="ОПН-6кВ"/>
    <s v="-"/>
    <s v="ТР-12.2008"/>
    <n v="100"/>
    <s v="-"/>
    <n v="0"/>
    <s v="-"/>
    <s v="КП23"/>
    <m/>
    <m/>
    <m/>
    <e v="#VALUE!"/>
    <e v="#VALUE!"/>
    <n v="1"/>
  </r>
  <r>
    <x v="11"/>
    <x v="6"/>
    <s v="МРСК ВЭС"/>
    <x v="193"/>
    <d v="1899-12-30T05:12:00"/>
    <d v="2014-08-09T00:00:00"/>
    <d v="1899-12-30T05:12:00"/>
    <d v="1899-12-30T00:00:00"/>
    <n v="83"/>
    <m/>
    <m/>
    <x v="5"/>
    <s v="110/35/6кВ &quot;Герасимовская&quot;"/>
    <x v="1"/>
    <x v="2"/>
    <s v="ПС 35/6 Проскуринская, Варшава-3"/>
    <s v="Кратковременное понижение напряжения при аварийном отключении с успешным АПВ ВЛ-110 кВ Красносамарское ВЭС."/>
    <n v="25"/>
    <m/>
    <n v="25"/>
    <m/>
    <m/>
    <m/>
    <m/>
    <m/>
    <m/>
    <m/>
    <m/>
    <m/>
    <s v="КП18"/>
    <m/>
    <m/>
    <m/>
    <e v="#VALUE!"/>
    <e v="#VALUE!"/>
    <n v="1"/>
  </r>
  <r>
    <x v="11"/>
    <x v="6"/>
    <s v="МРСК ЗЭС"/>
    <x v="193"/>
    <d v="1899-12-30T11:10:00"/>
    <d v="2014-08-09T00:00:00"/>
    <d v="1899-12-30T11:10:00"/>
    <d v="1899-12-30T00:00:00"/>
    <n v="18"/>
    <m/>
    <m/>
    <x v="5"/>
    <s v="35/10кВ &quot;Яшкинская&quot; (ЗЭС)"/>
    <x v="2"/>
    <x v="2"/>
    <s v="ВЛ-6 кВ ф-6"/>
    <s v="Падение нагрузки при посдке напряжения, по сообщению дисп. Красногвардейского РЭС ЗЭС, отключений и посадок не было. Электрооборудование РН-ЭН осмотрено, замечаний нет. Причина не выявлена."/>
    <n v="8"/>
    <m/>
    <n v="8"/>
    <m/>
    <m/>
    <m/>
    <m/>
    <m/>
    <m/>
    <m/>
    <m/>
    <m/>
    <s v="КП18"/>
    <m/>
    <m/>
    <m/>
    <e v="#VALUE!"/>
    <e v="#VALUE!"/>
    <n v="1"/>
  </r>
  <r>
    <x v="11"/>
    <x v="6"/>
    <s v="РН-ЭН"/>
    <x v="194"/>
    <d v="1899-12-30T20:07:00"/>
    <d v="2014-08-10T00:00:00"/>
    <d v="1899-12-30T20:14:00"/>
    <d v="1899-12-30T00:07:00"/>
    <n v="10"/>
    <m/>
    <m/>
    <x v="2"/>
    <s v="ГТЭС-1 &quot;Вахитовская&quot;"/>
    <x v="2"/>
    <x v="2"/>
    <s v="ВЛ-6 кВ ф-4; 7"/>
    <s v="Аврийное отключение, блинкера не выпадали. Гроза."/>
    <n v="36"/>
    <m/>
    <n v="36"/>
    <m/>
    <m/>
    <m/>
    <m/>
    <s v="нет"/>
    <s v="-"/>
    <m/>
    <m/>
    <m/>
    <s v="КП11"/>
    <m/>
    <m/>
    <m/>
    <e v="#VALUE!"/>
    <e v="#VALUE!"/>
    <n v="1"/>
  </r>
  <r>
    <x v="11"/>
    <x v="6"/>
    <s v="РН-ЭН"/>
    <x v="194"/>
    <d v="1899-12-30T17:57:00"/>
    <d v="2014-08-10T00:00:00"/>
    <d v="1899-12-30T17:57:00"/>
    <d v="1899-12-30T00:00:00"/>
    <n v="5"/>
    <m/>
    <m/>
    <x v="2"/>
    <s v="35/6кВ &quot;Аксютино&quot;"/>
    <x v="2"/>
    <x v="5"/>
    <s v="ПС 35/6 Тарханы, Березовская, Аксютинская."/>
    <s v="Кратковременное понижение U, остановка отдельных скважин при выходе из строя КЛ-6 ТСН ПС &quot;Аксютинская&quot;. Прямое попадание молнии в КЛ-6. Произвели переразделку КЛ, в 23:45 собрана нормальная схема."/>
    <n v="5"/>
    <m/>
    <n v="5"/>
    <m/>
    <m/>
    <m/>
    <m/>
    <s v="ТР-05.2013"/>
    <n v="100"/>
    <m/>
    <m/>
    <m/>
    <s v="КП11"/>
    <m/>
    <m/>
    <m/>
    <e v="#VALUE!"/>
    <e v="#VALUE!"/>
    <n v="1"/>
  </r>
  <r>
    <x v="11"/>
    <x v="6"/>
    <s v="РН-ЭН"/>
    <x v="195"/>
    <d v="1899-12-30T07:00:00"/>
    <d v="2014-08-11T00:00:00"/>
    <d v="1899-12-30T07:00:00"/>
    <d v="1899-12-30T00:00:00"/>
    <n v="58"/>
    <m/>
    <s v="АПВУ"/>
    <x v="0"/>
    <s v="110/35/6кВ &quot;Никольская&quot;"/>
    <x v="1"/>
    <x v="2"/>
    <s v="ПС &quot;Никольская&quot;, &quot;Ольховская&quot;, &quot;Кодяковская&quot;, &quot;Боголюбовская&quot;. ПС &quot;ГТЭС Загорская&quot;."/>
    <s v="Кратковременное понижение U, остановка отдельных скважин при аварийном отключении ВЛ-110 кВ &quot;Никольская-Родинская&quot;. (ВЛ на х.х.). В результате резкого повышения напряжения по системе произошел выход из строя (БЭ 2704 V 011 УХЛ4)терминала защит, что послужило причиной отключения В-110 Родинская "/>
    <n v="91"/>
    <m/>
    <n v="91"/>
    <s v="КУ"/>
    <n v="2005"/>
    <s v="БЭ 2704 V 011 УХЛ4"/>
    <s v="-"/>
    <s v="-"/>
    <s v="-"/>
    <s v="-"/>
    <s v="-"/>
    <d v="2014-08-01T00:00:00"/>
    <s v="КП3"/>
    <m/>
    <m/>
    <m/>
    <e v="#VALUE!"/>
    <e v="#VALUE!"/>
    <n v="1"/>
  </r>
  <r>
    <x v="11"/>
    <x v="6"/>
    <s v="РН-ЭН"/>
    <x v="195"/>
    <d v="1899-12-30T06:46:00"/>
    <d v="2014-08-11T00:00:00"/>
    <d v="1899-12-30T06:47:00"/>
    <d v="1899-12-30T00:01:00"/>
    <n v="13"/>
    <s v="ТО"/>
    <m/>
    <x v="0"/>
    <s v="110/35/6кВ &quot;Росташинская&quot;"/>
    <x v="1"/>
    <x v="2"/>
    <s v=" С2Т ПС &quot;Гаршинская-1&quot;, &quot;Гаршинская-2&quot;, &quot;Гаршинская УПСВ&quot;"/>
    <s v="Аварийное отключение, работа ТО, отключение МВ-110 кВ от 1-го комплекса (ф-С, 18,1 км), АВР отработал. В 6:52 ВЛ включена на х.х. Произведен осмотр ВЛ, замечаний не выявлено. 16:31 - 16:50 собрана нормальная хема эл.снабжения ПС."/>
    <n v="84"/>
    <m/>
    <n v="84"/>
    <s v="ТЧ"/>
    <n v="1991"/>
    <s v="АС-95, АС-120"/>
    <s v="-"/>
    <d v="2014-08-01T00:00:00"/>
    <n v="100"/>
    <d v="2014-11-01T00:00:00"/>
    <n v="0"/>
    <d v="2014-09-01T00:00:00"/>
    <s v="КП23"/>
    <m/>
    <m/>
    <m/>
    <e v="#VALUE!"/>
    <e v="#VALUE!"/>
    <n v="1"/>
  </r>
  <r>
    <x v="11"/>
    <x v="6"/>
    <s v="МРСК ЗЭС"/>
    <x v="195"/>
    <d v="1899-12-30T07:09:00"/>
    <d v="2014-08-11T00:00:00"/>
    <d v="1899-12-30T07:09:00"/>
    <d v="1899-12-30T00:00:00"/>
    <n v="12"/>
    <m/>
    <m/>
    <x v="5"/>
    <s v="35/10кВ &quot;Яшкинская&quot; (ЗЭС)"/>
    <x v="2"/>
    <x v="2"/>
    <s v="ВЛ-6 кВ ф-6"/>
    <s v="Падение нагрузки, по сообщению дисп. Красногвардейского РЭС ЗЭС, отключений и посадок не было. Осмотр ВЛБ и ВЛ произведен - замечаний нет."/>
    <n v="1"/>
    <m/>
    <n v="1"/>
    <m/>
    <m/>
    <m/>
    <m/>
    <m/>
    <m/>
    <m/>
    <m/>
    <m/>
    <s v="КП18"/>
    <m/>
    <m/>
    <m/>
    <e v="#VALUE!"/>
    <e v="#VALUE!"/>
    <n v="1"/>
  </r>
  <r>
    <x v="11"/>
    <x v="6"/>
    <s v="МРСК СЭС"/>
    <x v="195"/>
    <d v="1899-12-30T16:15:00"/>
    <d v="2014-08-11T00:00:00"/>
    <d v="1899-12-30T16:15:00"/>
    <d v="1899-12-30T00:00:00"/>
    <n v="8"/>
    <m/>
    <m/>
    <x v="5"/>
    <s v="35/6кВ &quot;Самодуровская&quot;"/>
    <x v="0"/>
    <x v="2"/>
    <s v="отдельные скв."/>
    <s v="Кратковременное повышение U, остановка отдельных скважин при переключениях по сборке нормальной схемы персоналом СЭС на ПС 110/35/10 &quot;Пономаревская&quot;."/>
    <n v="1"/>
    <m/>
    <n v="1"/>
    <m/>
    <m/>
    <m/>
    <m/>
    <m/>
    <m/>
    <m/>
    <m/>
    <m/>
    <s v="КП18"/>
    <m/>
    <m/>
    <m/>
    <e v="#VALUE!"/>
    <e v="#VALUE!"/>
    <n v="1"/>
  </r>
  <r>
    <x v="11"/>
    <x v="6"/>
    <s v="РН-ЭН"/>
    <x v="195"/>
    <d v="1899-12-30T19:09:00"/>
    <d v="2014-08-11T00:00:00"/>
    <d v="1899-12-30T19:37:00"/>
    <d v="1899-12-30T00:28:00"/>
    <n v="19"/>
    <s v="МТО"/>
    <s v="АПВН, РПВН"/>
    <x v="2"/>
    <s v="220/35/10кВ &quot;Северная&quot; (МЭС)"/>
    <x v="0"/>
    <x v="2"/>
    <s v="ПС 35/6 Ново-Кудрино, Западная Степановка"/>
    <s v="Аварийное отключение с неуспешным АПВ ВЛ-35 &quot;Северное-Большедорожное-Ново-Кудрино&quot;, отработала МТО, РПВН. Запитали от ПС &quot;Родина&quot; СЭС. Осмотром установлено и устранено падение сухого дерева на ВЛ-35 &quot;Северная - Большедорожная&quot; в пролете опор №№ 39-40."/>
    <n v="7"/>
    <m/>
    <n v="7"/>
    <m/>
    <m/>
    <m/>
    <m/>
    <s v="ТР-07.2013"/>
    <n v="100"/>
    <m/>
    <m/>
    <m/>
    <s v="КП19"/>
    <m/>
    <m/>
    <m/>
    <e v="#VALUE!"/>
    <e v="#VALUE!"/>
    <n v="1"/>
  </r>
  <r>
    <x v="11"/>
    <x v="6"/>
    <s v="РН-ЭН"/>
    <x v="195"/>
    <d v="1899-12-30T11:05:00"/>
    <d v="2014-08-11T00:00:00"/>
    <d v="1899-12-30T11:05:00"/>
    <d v="1899-12-30T00:00:00"/>
    <n v="6"/>
    <m/>
    <m/>
    <x v="3"/>
    <s v="35/6кВ &quot;Львовская&quot;"/>
    <x v="2"/>
    <x v="2"/>
    <m/>
    <s v="Кратковременное понижение U, остановка отдельных скважин при  пуске ЭД-2 на БКНС &quot;Львовская&quot; персоналом ЦНСН № 2."/>
    <n v="4"/>
    <m/>
    <n v="4"/>
    <m/>
    <m/>
    <m/>
    <m/>
    <m/>
    <m/>
    <m/>
    <m/>
    <m/>
    <s v="КП3"/>
    <m/>
    <m/>
    <m/>
    <e v="#VALUE!"/>
    <e v="#VALUE!"/>
    <n v="1"/>
  </r>
  <r>
    <x v="11"/>
    <x v="6"/>
    <s v="МРСК ЦЭС"/>
    <x v="197"/>
    <d v="1899-12-30T06:48:00"/>
    <d v="2014-08-13T00:00:00"/>
    <d v="1899-12-30T06:48:00"/>
    <d v="1899-12-30T00:00:00"/>
    <n v="13"/>
    <s v="З.З. 1-й ст."/>
    <s v="АПВУ"/>
    <x v="5"/>
    <s v="110/35/10кВ &quot;Переволоцкая&quot; (ЦЭС)"/>
    <x v="1"/>
    <x v="2"/>
    <s v="ПС 35/6 &quot;Загорская-Терминал&quot;, &quot;Платовская&quot;, &quot;Ново-Сергеевская&quot;"/>
    <s v="Кратковременное понижение напряжения из-за аварийного отключения с успешным АПВ ВЛ-110 кВ &quot;Переволоцкая-Платовская-Ново-Сергиевская&quot;. З.З. 1-й ст.ЦЭС"/>
    <n v="67"/>
    <m/>
    <n v="67"/>
    <m/>
    <m/>
    <m/>
    <m/>
    <m/>
    <m/>
    <m/>
    <m/>
    <m/>
    <s v="КП18"/>
    <m/>
    <m/>
    <m/>
    <e v="#VALUE!"/>
    <e v="#VALUE!"/>
    <n v="1"/>
  </r>
  <r>
    <x v="11"/>
    <x v="6"/>
    <s v="МРСК СЭС"/>
    <x v="197"/>
    <d v="1899-12-30T18:10:00"/>
    <d v="2014-08-13T00:00:00"/>
    <d v="1899-12-30T18:10:00"/>
    <d v="1899-12-30T00:00:00"/>
    <n v="2"/>
    <m/>
    <s v="АПВУ"/>
    <x v="5"/>
    <s v="35/10кВ &quot;Чкаловская&quot; (СЭС) "/>
    <x v="0"/>
    <x v="2"/>
    <s v="ПС &quot;Тарханы&quot;; Березовка&quot;; &quot;Аксютино&quot;"/>
    <s v="Кратковременное понижение напряжения при аварийном отключении с успешным АПВ ф-Чк-4 на ПС &quot;Чкаловская&quot;.СЭС"/>
    <n v="1"/>
    <m/>
    <n v="1"/>
    <m/>
    <m/>
    <m/>
    <m/>
    <m/>
    <m/>
    <m/>
    <m/>
    <m/>
    <s v="КП18"/>
    <m/>
    <m/>
    <m/>
    <e v="#VALUE!"/>
    <e v="#VALUE!"/>
    <n v="1"/>
  </r>
  <r>
    <x v="11"/>
    <x v="6"/>
    <s v="МРСК ЦЭС"/>
    <x v="198"/>
    <d v="1899-12-30T03:35:00"/>
    <d v="2014-08-14T00:00:00"/>
    <d v="1899-12-30T03:35:00"/>
    <d v="1899-12-30T00:00:00"/>
    <n v="158"/>
    <s v="З.З. 1-й ст."/>
    <s v="АПВУ"/>
    <x v="5"/>
    <s v="110/35/10кВ &quot;Каликино&quot; (ЦЭС)"/>
    <x v="1"/>
    <x v="2"/>
    <s v="ПС35/6 кВ &quot;Родниковка&quot;       &quot;Врезовка&quot;        &quot;Воздвиженка&quot;      &quot;Самодуровская&quot;     &quot;КНС&quot;         &quot;НПС&quot;         &quot;Ефремо-Зыково&quot;      &quot;Матвеевка&quot;. ПС35/6 кВ &quot;Беседино&quot;. ПС35/6 кВ &quot;Боголюбовская&quot;."/>
    <s v="Посадка напряжения при аварийном отключении с успешным АПВ на ПС &quot;Каликино&quot; (ЦЭС) ВЛ-110 кВ &quot;Каликино-Пономаревка&quot; (ЦЭС). Работа 1-й ст. З.З. Сброс нагрузки 4,5 мВт. Причина не выявлена."/>
    <n v="63"/>
    <m/>
    <n v="63"/>
    <m/>
    <m/>
    <m/>
    <m/>
    <m/>
    <m/>
    <m/>
    <m/>
    <m/>
    <s v="КП18"/>
    <m/>
    <m/>
    <m/>
    <e v="#VALUE!"/>
    <e v="#VALUE!"/>
    <n v="1"/>
  </r>
  <r>
    <x v="11"/>
    <x v="6"/>
    <s v="МРСК СЭС"/>
    <x v="198"/>
    <d v="1899-12-30T09:31:00"/>
    <d v="2014-08-14T00:00:00"/>
    <d v="1899-12-30T09:31:00"/>
    <d v="1899-12-30T00:00:00"/>
    <n v="2"/>
    <s v="МТЗ"/>
    <s v="АПВН, РПВН"/>
    <x v="5"/>
    <s v="35/10кВ &quot;Азаматово&quot; РП-10кВ &quot;Жедрино&quot; (СЭС) "/>
    <x v="2"/>
    <x v="2"/>
    <s v="ВЛ-10 кВ ф-РПЖ-5"/>
    <s v="Посадка напряжения при авар. отключении с неуспешным АПВ ф-АЗ-3 на ПС &quot;Азаматово&quot;, отработала МТЗ."/>
    <n v="1"/>
    <m/>
    <n v="1"/>
    <m/>
    <m/>
    <m/>
    <m/>
    <m/>
    <m/>
    <m/>
    <m/>
    <m/>
    <s v="КП18"/>
    <m/>
    <m/>
    <m/>
    <e v="#VALUE!"/>
    <e v="#VALUE!"/>
    <n v="1"/>
  </r>
  <r>
    <x v="11"/>
    <x v="6"/>
    <s v="МРСК ЗЭС"/>
    <x v="198"/>
    <d v="1899-12-30T12:43:00"/>
    <d v="2014-08-14T00:00:00"/>
    <d v="1899-12-30T12:43:00"/>
    <d v="1899-12-30T00:00:00"/>
    <n v="62"/>
    <s v="ДЗШ"/>
    <m/>
    <x v="5"/>
    <s v="110/35/6кВ &quot;Герасимовская&quot;"/>
    <x v="0"/>
    <x v="2"/>
    <s v="ПС &quot;Варшава-3&quot;; &quot;Проскуринская&quot;"/>
    <s v="Посадка напряжения при срабатывании ДЗШ на 1-й системе шин 110 кВ на ПС &quot;Кинель&quot;. Разрушение гирлянды изоляторов ф-В на портале ШР-110 кВ &quot;ТПГ&quot;, в сторону В-110 кВ &quot;ТПГ&quot;."/>
    <n v="4"/>
    <m/>
    <n v="4"/>
    <m/>
    <m/>
    <m/>
    <m/>
    <m/>
    <m/>
    <m/>
    <m/>
    <m/>
    <s v="КП18"/>
    <m/>
    <m/>
    <m/>
    <e v="#VALUE!"/>
    <e v="#VALUE!"/>
    <n v="1"/>
  </r>
  <r>
    <x v="11"/>
    <x v="6"/>
    <s v="МРСК ЗЭС"/>
    <x v="199"/>
    <d v="1899-12-30T07:14:00"/>
    <d v="2014-08-15T00:00:00"/>
    <d v="1899-12-30T07:14:00"/>
    <d v="1899-12-30T00:00:00"/>
    <n v="9"/>
    <s v="З.З. 2-я ст."/>
    <s v="АПВУ"/>
    <x v="5"/>
    <s v="110/35/10кВ &quot;Твердиловская&quot; (ЗЭС)"/>
    <x v="2"/>
    <x v="2"/>
    <s v="ВЛ-10 кВ ф-8"/>
    <s v="Посадка напряжения, при аварийном отключении ВЛ-110 кВ &quot;Пилюгино-Державино&quot;, работа З.З. 2-й ступени."/>
    <n v="1"/>
    <m/>
    <n v="1"/>
    <m/>
    <m/>
    <m/>
    <m/>
    <m/>
    <m/>
    <m/>
    <m/>
    <m/>
    <s v="КП18"/>
    <m/>
    <m/>
    <m/>
    <e v="#VALUE!"/>
    <e v="#VALUE!"/>
    <n v="1"/>
  </r>
  <r>
    <x v="11"/>
    <x v="6"/>
    <s v="МРСК ЗЭС"/>
    <x v="199"/>
    <d v="1899-12-30T09:15:00"/>
    <d v="2014-08-15T00:00:00"/>
    <d v="1899-12-30T09:55:00"/>
    <d v="1899-12-30T00:40:00"/>
    <n v="5"/>
    <m/>
    <m/>
    <x v="5"/>
    <s v="110/35/10кВ &quot;Курманаевская&quot; (ЗЭС)"/>
    <x v="0"/>
    <x v="2"/>
    <s v="Лб-2"/>
    <s v="Сообщил дисп.ЗЭС Титаренко М.В. самосвал сторонней организации при разгрузке щебня задел за провода ф-ЛБ-2."/>
    <n v="2"/>
    <m/>
    <n v="2"/>
    <m/>
    <m/>
    <m/>
    <m/>
    <m/>
    <m/>
    <m/>
    <m/>
    <m/>
    <s v="КП18"/>
    <m/>
    <m/>
    <m/>
    <e v="#VALUE!"/>
    <e v="#VALUE!"/>
    <n v="1"/>
  </r>
  <r>
    <x v="11"/>
    <x v="6"/>
    <s v="РН-ЭН"/>
    <x v="199"/>
    <d v="1899-12-30T10:19:00"/>
    <d v="2014-08-15T00:00:00"/>
    <d v="1899-12-30T11:05:00"/>
    <d v="1899-12-30T00:46:00"/>
    <n v="7"/>
    <m/>
    <s v="АПВН, РПВУ"/>
    <x v="3"/>
    <s v="35/6кВ &quot;Ибряевка-1&quot;"/>
    <x v="2"/>
    <x v="2"/>
    <s v="от-ка ф-114"/>
    <s v="Отключение ВЛБ. Блинкеров отработавших нет. Осмотр ВЛ -6кВ произведен - замечаний нет. Скв.825 ЭЦН изоляция=0."/>
    <n v="2"/>
    <m/>
    <n v="2"/>
    <s v="ТЧ"/>
    <n v="1983"/>
    <s v="АС-70"/>
    <s v="-"/>
    <s v="ТР-06.2011"/>
    <n v="100"/>
    <m/>
    <m/>
    <m/>
    <s v="КП3"/>
    <m/>
    <m/>
    <m/>
    <e v="#VALUE!"/>
    <e v="#VALUE!"/>
    <n v="1"/>
  </r>
  <r>
    <x v="11"/>
    <x v="6"/>
    <s v="МРСК СЭС"/>
    <x v="200"/>
    <d v="1899-12-30T13:57:00"/>
    <d v="2014-08-16T00:00:00"/>
    <d v="1899-12-30T14:04:00"/>
    <d v="1899-12-30T00:07:00"/>
    <n v="3"/>
    <m/>
    <m/>
    <x v="5"/>
    <s v="35/10кВ &quot;Воздвиженская&quot; (СЭС)"/>
    <x v="0"/>
    <x v="0"/>
    <s v="Ввод-10 кВ"/>
    <s v="Аварийное отключение ввода-10 кВ. Выпавших блинкеров нет, осмотром видимых причин не выявлено."/>
    <n v="1"/>
    <m/>
    <n v="1"/>
    <m/>
    <m/>
    <m/>
    <m/>
    <m/>
    <m/>
    <m/>
    <m/>
    <m/>
    <s v="КП18"/>
    <m/>
    <m/>
    <m/>
    <e v="#VALUE!"/>
    <e v="#VALUE!"/>
    <n v="1"/>
  </r>
  <r>
    <x v="11"/>
    <x v="6"/>
    <s v="МРСК СЭС"/>
    <x v="200"/>
    <d v="1899-12-30T16:00:00"/>
    <d v="2014-08-16T00:00:00"/>
    <d v="1899-12-30T16:00:00"/>
    <d v="1899-12-30T00:00:00"/>
    <n v="17"/>
    <m/>
    <m/>
    <x v="5"/>
    <s v="35/6кВ &quot;Врезовка&quot;"/>
    <x v="2"/>
    <x v="2"/>
    <s v="Остановка отдельных скважин"/>
    <s v="Посадка напряжения при производстве оперативных переключений в сетях 110 кВ по команде ОРДУ при изменении режимов."/>
    <n v="4"/>
    <m/>
    <n v="4"/>
    <m/>
    <m/>
    <m/>
    <m/>
    <m/>
    <m/>
    <m/>
    <m/>
    <m/>
    <s v="КП18"/>
    <m/>
    <m/>
    <m/>
    <e v="#VALUE!"/>
    <e v="#VALUE!"/>
    <n v="1"/>
  </r>
  <r>
    <x v="11"/>
    <x v="6"/>
    <s v="МРСК СЭС"/>
    <x v="200"/>
    <d v="1899-12-30T17:40:00"/>
    <d v="2014-08-16T00:00:00"/>
    <d v="1899-12-30T17:40:00"/>
    <d v="1899-12-30T00:00:00"/>
    <n v="82"/>
    <m/>
    <m/>
    <x v="5"/>
    <s v="110/35/10кВ &quot;Пономаревка&quot; (СЭС)"/>
    <x v="1"/>
    <x v="2"/>
    <s v="ПС 35/6 кВ Самодуровская, НПС, КНС, Родниковская"/>
    <s v="Нестабильное напряжение при производстве оперативных переключений в региональных сетях при изменении режимов."/>
    <n v="8"/>
    <m/>
    <n v="8"/>
    <m/>
    <m/>
    <m/>
    <m/>
    <m/>
    <m/>
    <m/>
    <m/>
    <m/>
    <s v="КП18"/>
    <m/>
    <m/>
    <m/>
    <e v="#VALUE!"/>
    <e v="#VALUE!"/>
    <n v="1"/>
  </r>
  <r>
    <x v="11"/>
    <x v="6"/>
    <s v="РН-ЭН"/>
    <x v="201"/>
    <d v="1899-12-30T20:04:00"/>
    <d v="2014-08-17T00:00:00"/>
    <d v="1899-12-30T20:12:00"/>
    <d v="1899-12-30T00:08:00"/>
    <n v="74"/>
    <s v="однофазное &quot;кз&quot;, 4-ст ЗЗ фаза &quot;А&quot;"/>
    <s v="РПВУ (АПВ-нет)"/>
    <x v="2"/>
    <s v="220/110/35/10/6кВ &quot;Бузулукская&quot; (МЭС)"/>
    <x v="1"/>
    <x v="2"/>
    <s v="ПС Росташинская, Гаршинская-1,2 Гаршинская УПСВ"/>
    <s v="Аварийное отключение ВЛ-110 кВ &quot;Бузулук-Росташи&quot;, в 20:12 напряжение подано по ВЛ-110 кВ &quot;Сорочинск-Росташи&quot;"/>
    <n v="35"/>
    <m/>
    <n v="35"/>
    <s v="ТЧ"/>
    <n v="1990"/>
    <s v="АС185"/>
    <s v="-"/>
    <d v="2014-03-01T00:00:00"/>
    <n v="100"/>
    <d v="2014-09-01T00:00:00"/>
    <n v="0"/>
    <d v="2014-07-01T00:00:00"/>
    <s v="КП23"/>
    <m/>
    <m/>
    <m/>
    <e v="#VALUE!"/>
    <e v="#VALUE!"/>
    <n v="1"/>
  </r>
  <r>
    <x v="11"/>
    <x v="6"/>
    <s v="МРСК ЗЭС"/>
    <x v="201"/>
    <d v="1899-12-30T20:36:00"/>
    <d v="2014-08-17T00:00:00"/>
    <d v="1899-12-30T20:36:00"/>
    <d v="1899-12-30T00:00:00"/>
    <n v="121"/>
    <m/>
    <m/>
    <x v="5"/>
    <s v="220/110/35/10/6кВ &quot;Бузулукская&quot; (МЭС)"/>
    <x v="1"/>
    <x v="2"/>
    <s v="ПС 110/35/6 кВ Савельевская, Промысловая"/>
    <s v="Посадка напряжения при аварийном отключении с успешным АПВ ВЛ-110 кВ &quot;Комсомолец-Бузулукская-1&quot;, "/>
    <n v="1"/>
    <m/>
    <n v="1"/>
    <m/>
    <m/>
    <m/>
    <m/>
    <m/>
    <m/>
    <m/>
    <m/>
    <m/>
    <s v="КП18"/>
    <m/>
    <m/>
    <m/>
    <e v="#VALUE!"/>
    <e v="#VALUE!"/>
    <n v="1"/>
  </r>
  <r>
    <x v="11"/>
    <x v="6"/>
    <s v="ОПМЭС Урала "/>
    <x v="201"/>
    <d v="1899-12-30T23:10:00"/>
    <d v="2014-08-17T00:00:00"/>
    <d v="1899-12-30T23:10:00"/>
    <d v="1899-12-30T00:00:00"/>
    <n v="67"/>
    <m/>
    <m/>
    <x v="5"/>
    <s v="220/35/10кВ &quot;Северная&quot; (МЭС)"/>
    <x v="4"/>
    <x v="2"/>
    <s v="ПС 35/6 кВ Самодуровка, КНС, НПС. ПС 35/6 кВ Тарханы, Берёзовка, Аксютино. ПС 35/6 кВ З-Степановка, Н-Кудрино,Краснояровка. ПС 35/10 кВ Беседино."/>
    <s v="Посадка напряжения при аварийном отключении с успешным АПВ ВЛ-220 кВ &quot;Бугульма-Северное&quot;. "/>
    <n v="50"/>
    <m/>
    <n v="50"/>
    <m/>
    <m/>
    <m/>
    <m/>
    <m/>
    <m/>
    <m/>
    <m/>
    <m/>
    <s v="КП18"/>
    <m/>
    <m/>
    <m/>
    <e v="#VALUE!"/>
    <e v="#VALUE!"/>
    <n v="1"/>
  </r>
  <r>
    <x v="11"/>
    <x v="6"/>
    <s v="РН-ЭН"/>
    <x v="201"/>
    <d v="1899-12-30T23:13:00"/>
    <d v="2014-08-17T00:00:00"/>
    <d v="1899-12-30T23:13:00"/>
    <d v="1899-12-30T00:00:00"/>
    <n v="5"/>
    <m/>
    <m/>
    <x v="2"/>
    <s v="110/6кВ &quot;Толкаевская&quot;"/>
    <x v="2"/>
    <x v="2"/>
    <s v="остановка отдельных скважин"/>
    <s v="Посадка напряжения при грозовых  проявлениях. "/>
    <n v="5"/>
    <m/>
    <n v="5"/>
    <m/>
    <m/>
    <m/>
    <m/>
    <m/>
    <m/>
    <m/>
    <m/>
    <m/>
    <s v="КП11"/>
    <m/>
    <m/>
    <m/>
    <e v="#VALUE!"/>
    <e v="#VALUE!"/>
    <n v="1"/>
  </r>
  <r>
    <x v="11"/>
    <x v="6"/>
    <s v="РН-ЭН"/>
    <x v="201"/>
    <d v="1899-12-30T22:20:00"/>
    <d v="2014-08-17T00:00:00"/>
    <d v="1899-12-30T22:20:00"/>
    <d v="1899-12-30T00:00:00"/>
    <n v="4"/>
    <m/>
    <m/>
    <x v="2"/>
    <s v="110/35/6кВ &quot;Ново-Медведкинская&quot;"/>
    <x v="2"/>
    <x v="2"/>
    <s v="остановка отдельных скважин"/>
    <s v="Посадка напряжения при грозовых  проявлениях. "/>
    <n v="1"/>
    <m/>
    <n v="1"/>
    <s v="ТЧ"/>
    <n v="2008"/>
    <s v="АС-95"/>
    <s v="-"/>
    <s v="-"/>
    <s v="-"/>
    <s v="-"/>
    <s v="-"/>
    <s v="-"/>
    <s v="КП11"/>
    <m/>
    <m/>
    <m/>
    <e v="#VALUE!"/>
    <e v="#VALUE!"/>
    <n v="1"/>
  </r>
  <r>
    <x v="11"/>
    <x v="6"/>
    <s v="РН-ЭН"/>
    <x v="202"/>
    <d v="1899-12-30T01:35:00"/>
    <d v="2014-08-18T00:00:00"/>
    <d v="1899-12-30T03:44:00"/>
    <d v="1899-12-30T02:09:00"/>
    <n v="15"/>
    <m/>
    <m/>
    <x v="2"/>
    <s v="110/35/6кВ &quot;Росташинская&quot;"/>
    <x v="2"/>
    <x v="2"/>
    <s v="ВЛ-6 кВ ф-5"/>
    <s v="Для безопасного производства работ при демонтаже аварийной опоры №14 на Ф-1, замены траверзы на опоре №15 Ф-5 и монтажа перемычки между опорами №18 Ф-1 и Ф-5 для подачи напряжения на Ф- №1 на время замены повреждённых опор №14-№17."/>
    <n v="65"/>
    <m/>
    <n v="65"/>
    <s v="ТЧ"/>
    <n v="1996"/>
    <s v="АС-70"/>
    <s v="-"/>
    <s v="ТР-07.2014"/>
    <n v="100"/>
    <s v="-"/>
    <n v="0"/>
    <s v="Осмотр 06.08.2014"/>
    <s v="КП12"/>
    <m/>
    <m/>
    <m/>
    <e v="#VALUE!"/>
    <e v="#VALUE!"/>
    <n v="1"/>
  </r>
  <r>
    <x v="11"/>
    <x v="6"/>
    <s v="РН-ЭН"/>
    <x v="202"/>
    <d v="1899-12-30T16:48:00"/>
    <d v="2014-08-18T00:00:00"/>
    <d v="1899-12-30T17:30:00"/>
    <d v="1899-12-30T00:42:00"/>
    <n v="10"/>
    <m/>
    <m/>
    <x v="2"/>
    <s v="35/6кВ &quot;Ольховская&quot;"/>
    <x v="2"/>
    <x v="2"/>
    <s v="ВЛ-6 кВ ф-1018"/>
    <s v="Отключение ВЛ-6 кВ ф-1018 для устранения замыкания на &quot;землю&quot; .Отпайка на скв 422 опора №64 разрушение изолятора Ф-В. Последствие грозы. Устранено &quot;земли&quot; нет."/>
    <n v="16"/>
    <m/>
    <n v="16"/>
    <s v="ТЧ"/>
    <n v="1982"/>
    <s v="АС-70"/>
    <s v="-"/>
    <s v="ТР-11.2006"/>
    <n v="100"/>
    <m/>
    <m/>
    <m/>
    <s v="КП11"/>
    <m/>
    <m/>
    <m/>
    <e v="#VALUE!"/>
    <e v="#VALUE!"/>
    <n v="1"/>
  </r>
  <r>
    <x v="11"/>
    <x v="6"/>
    <s v="РН-ЭН"/>
    <x v="202"/>
    <d v="1899-12-30T23:20:00"/>
    <d v="2014-08-19T00:00:00"/>
    <d v="1899-12-30T00:05:00"/>
    <d v="1899-12-30T00:45:00"/>
    <n v="2"/>
    <m/>
    <m/>
    <x v="2"/>
    <s v="110/35/10кВ &quot;Ново-Сергиевская&quot; (ЗЭС)"/>
    <x v="2"/>
    <x v="2"/>
    <s v="ВЛ-10 кВ ф-4"/>
    <s v="Аварийное отключение ВЛБ-10. Гроза, дождь."/>
    <n v="8"/>
    <m/>
    <n v="8"/>
    <s v="ТЧ"/>
    <n v="2004"/>
    <s v="АС-70"/>
    <s v="-"/>
    <m/>
    <m/>
    <m/>
    <m/>
    <m/>
    <s v="КП11"/>
    <m/>
    <m/>
    <m/>
    <e v="#VALUE!"/>
    <e v="#VALUE!"/>
    <n v="1"/>
  </r>
  <r>
    <x v="11"/>
    <x v="6"/>
    <s v="МРСК ВЭС"/>
    <x v="202"/>
    <d v="1899-12-30T14:35:00"/>
    <d v="2014-08-18T00:00:00"/>
    <d v="1899-12-30T14:35:00"/>
    <d v="1899-12-30T00:00:00"/>
    <n v="53"/>
    <m/>
    <m/>
    <x v="5"/>
    <s v="110/35/6кВ &quot;Герасимовская&quot;"/>
    <x v="0"/>
    <x v="2"/>
    <s v="ПС &quot;Герасимовская&quot;, &quot;Варшава-3&quot;, &quot;Проскуринская&quot;"/>
    <s v="Посадка напряжения при оперативных переключениях для  вывода в ремонт С1Т на ПС Нефтегорская-2 персоналом ВЭС"/>
    <n v="1"/>
    <m/>
    <n v="1"/>
    <m/>
    <m/>
    <m/>
    <m/>
    <m/>
    <m/>
    <m/>
    <m/>
    <m/>
    <s v="КП18"/>
    <m/>
    <m/>
    <m/>
    <e v="#VALUE!"/>
    <e v="#VALUE!"/>
    <n v="1"/>
  </r>
  <r>
    <x v="11"/>
    <x v="6"/>
    <s v="МРСК СЭС"/>
    <x v="203"/>
    <d v="1899-12-30T12:14:00"/>
    <d v="2014-08-19T00:00:00"/>
    <d v="1899-12-30T12:14:00"/>
    <d v="1899-12-30T00:00:00"/>
    <n v="2"/>
    <m/>
    <m/>
    <x v="5"/>
    <s v="110/35/10кВ &quot;НПС&quot; (СЭС)"/>
    <x v="0"/>
    <x v="2"/>
    <s v="ПС 35/6 Тарханы, Березовка, Аксютино"/>
    <s v="Перевод питания ПС 35/6 Тарханы, Березовка, Аксютино от ПС &quot;НПС&quot; в связи с выводом в ремонт ВЛ-110 Михайловская-Бугуруслан-тяговая-2."/>
    <n v="1"/>
    <m/>
    <n v="1"/>
    <m/>
    <m/>
    <m/>
    <m/>
    <m/>
    <m/>
    <m/>
    <m/>
    <m/>
    <s v="КП18"/>
    <m/>
    <m/>
    <m/>
    <e v="#VALUE!"/>
    <e v="#VALUE!"/>
    <n v="1"/>
  </r>
  <r>
    <x v="11"/>
    <x v="6"/>
    <s v="МРСК СЭС"/>
    <x v="203"/>
    <d v="1899-12-30T15:05:00"/>
    <d v="2014-08-19T00:00:00"/>
    <d v="1899-12-30T16:19:00"/>
    <d v="1899-12-30T01:14:00"/>
    <n v="2"/>
    <m/>
    <m/>
    <x v="5"/>
    <s v="110/10кВ &quot;Полевая&quot; (СЭС)"/>
    <x v="2"/>
    <x v="2"/>
    <s v="Пл-10"/>
    <s v="Соединение шлейфов на опоре №121  (персоналом СЭС &quot;Оренбургэнерго&quot;)"/>
    <n v="3"/>
    <m/>
    <n v="3"/>
    <m/>
    <m/>
    <m/>
    <m/>
    <m/>
    <m/>
    <m/>
    <m/>
    <m/>
    <s v="КП18"/>
    <m/>
    <m/>
    <m/>
    <e v="#VALUE!"/>
    <e v="#VALUE!"/>
    <n v="1"/>
  </r>
  <r>
    <x v="11"/>
    <x v="6"/>
    <s v="МРСК СЭС"/>
    <x v="203"/>
    <d v="1899-12-30T19:08:00"/>
    <d v="2014-08-19T00:00:00"/>
    <d v="1899-12-30T19:08:00"/>
    <d v="1899-12-30T00:00:00"/>
    <n v="6"/>
    <m/>
    <m/>
    <x v="5"/>
    <s v="110/35/10кВ &quot;НПС&quot; (СЭС)"/>
    <x v="0"/>
    <x v="2"/>
    <s v="ПС 35/6 Тарханы, Березовка, Аксютино"/>
    <s v="Кратковременное понижение нпряжения из-за пуска ЭД на БКНС БРНУ."/>
    <n v="4"/>
    <m/>
    <n v="4"/>
    <m/>
    <m/>
    <m/>
    <m/>
    <m/>
    <m/>
    <m/>
    <m/>
    <m/>
    <s v="КП18"/>
    <m/>
    <m/>
    <m/>
    <e v="#VALUE!"/>
    <e v="#VALUE!"/>
    <n v="1"/>
  </r>
  <r>
    <x v="11"/>
    <x v="6"/>
    <s v="МРСК ЗЭС"/>
    <x v="203"/>
    <d v="1899-12-30T15:45:00"/>
    <d v="2014-08-19T00:00:00"/>
    <d v="1899-12-30T16:20:00"/>
    <d v="1899-12-30T00:35:00"/>
    <n v="2"/>
    <m/>
    <m/>
    <x v="5"/>
    <s v="110/35/10кВ &quot;Платовская&quot; (ЗЭС)"/>
    <x v="2"/>
    <x v="2"/>
    <s v="ф-7, ДНС"/>
    <s v="Отключение Ф-1 с 18:00 до 19:00 для перевода от Ф-7. По заявке &quot;МРСК ВОЛГИ&quot;-&quot;ОРЕНБУРГЭНЕРГО&quot; ПО ЗЭС восстановление нормальной схемы."/>
    <n v="3"/>
    <m/>
    <n v="3"/>
    <m/>
    <m/>
    <m/>
    <m/>
    <m/>
    <m/>
    <m/>
    <m/>
    <m/>
    <s v="КП18"/>
    <m/>
    <m/>
    <m/>
    <e v="#VALUE!"/>
    <e v="#VALUE!"/>
    <n v="1"/>
  </r>
  <r>
    <x v="11"/>
    <x v="6"/>
    <s v="РН-ЭН"/>
    <x v="203"/>
    <d v="1899-12-30T20:55:00"/>
    <d v="2014-08-19T00:00:00"/>
    <d v="1899-12-30T21:40:00"/>
    <d v="1899-12-30T00:45:00"/>
    <n v="7"/>
    <m/>
    <m/>
    <x v="0"/>
    <s v="35/6кВ &quot;Ибряевка-1&quot;"/>
    <x v="2"/>
    <x v="2"/>
    <s v="ВЛБ-33"/>
    <s v="Отключение ВЛБ-33 для устранения обрыва вязки на опоре №51 отпайка на скв 1641Причина земли на СШ."/>
    <n v="3"/>
    <m/>
    <n v="3"/>
    <m/>
    <m/>
    <m/>
    <m/>
    <s v="ТР-06.2011"/>
    <n v="100"/>
    <m/>
    <m/>
    <m/>
    <s v="КП23"/>
    <m/>
    <m/>
    <m/>
    <e v="#VALUE!"/>
    <e v="#VALUE!"/>
    <n v="1"/>
  </r>
  <r>
    <x v="11"/>
    <x v="6"/>
    <s v="РН-ЭН"/>
    <x v="203"/>
    <d v="1899-12-30T16:38:00"/>
    <d v="2014-08-19T00:00:00"/>
    <d v="1899-12-30T16:38:00"/>
    <d v="1899-12-30T00:00:00"/>
    <n v="9"/>
    <s v="МТО"/>
    <s v="АПВУ"/>
    <x v="2"/>
    <s v="35/6кВ &quot;КНС-3&quot;"/>
    <x v="2"/>
    <x v="2"/>
    <n v="310"/>
    <s v="С успешным АПВ. Порывистый ветер. Произведен осмотр - неисправность не обнаружена."/>
    <n v="1"/>
    <m/>
    <n v="1"/>
    <s v="ТЧ"/>
    <n v="1970"/>
    <s v="АС-70"/>
    <s v="-"/>
    <d v="2014-07-11T00:00:00"/>
    <n v="100"/>
    <s v="-"/>
    <n v="0"/>
    <s v="Осмотр - 11.07.2014"/>
    <s v="КП12"/>
    <m/>
    <m/>
    <m/>
    <e v="#VALUE!"/>
    <e v="#VALUE!"/>
    <n v="1"/>
  </r>
  <r>
    <x v="11"/>
    <x v="6"/>
    <s v="РН-ЭН"/>
    <x v="204"/>
    <d v="1899-12-30T10:34:00"/>
    <d v="2014-08-20T00:00:00"/>
    <d v="1899-12-30T10:34:00"/>
    <d v="1899-12-30T00:00:00"/>
    <n v="18"/>
    <s v="МТО"/>
    <s v="АПВУ"/>
    <x v="2"/>
    <s v="35/6кВ &quot;Долговская&quot;"/>
    <x v="2"/>
    <x v="2"/>
    <s v="фонд Ф-908"/>
    <s v="Аварийное отключение фидера с успешным АПВ. Обнаружена и удалена птица с ЛР-6 кВ ЗУ-1"/>
    <n v="3"/>
    <m/>
    <n v="3"/>
    <s v="ТЧ"/>
    <n v="1979"/>
    <s v="АС-70"/>
    <s v="-"/>
    <d v="2014-04-16T00:00:00"/>
    <n v="100"/>
    <s v="-"/>
    <n v="0"/>
    <s v="Осмотр -11.09.2014"/>
    <s v="КП19ж"/>
    <m/>
    <m/>
    <m/>
    <e v="#VALUE!"/>
    <e v="#VALUE!"/>
    <n v="1"/>
  </r>
  <r>
    <x v="11"/>
    <x v="6"/>
    <s v="РН-ЭН"/>
    <x v="204"/>
    <d v="1899-12-30T14:13:00"/>
    <d v="2014-08-20T00:00:00"/>
    <d v="1899-12-30T14:35:00"/>
    <d v="1899-12-30T00:22:00"/>
    <n v="4"/>
    <s v="ав.откл."/>
    <m/>
    <x v="0"/>
    <s v="35/6кВ &quot;Гаршинская&quot;"/>
    <x v="0"/>
    <x v="0"/>
    <s v="фонд Ф-10"/>
    <s v="Аварийное отключение Ввода -35 кВ, Ввода-6 кВ, В-6 кВ Ф-10. "/>
    <n v="1"/>
    <m/>
    <n v="1"/>
    <m/>
    <n v="1988"/>
    <s v="АС-70"/>
    <s v="-"/>
    <d v="2012-06-01T00:00:00"/>
    <n v="100"/>
    <s v="-"/>
    <n v="0"/>
    <s v="-"/>
    <s v="КП2"/>
    <m/>
    <m/>
    <m/>
    <e v="#VALUE!"/>
    <e v="#VALUE!"/>
    <n v="1"/>
  </r>
  <r>
    <x v="11"/>
    <x v="6"/>
    <s v="МРСК ВЭС"/>
    <x v="205"/>
    <d v="1899-12-30T07:15:00"/>
    <d v="2014-08-21T00:00:00"/>
    <d v="1899-12-30T07:15:00"/>
    <d v="1899-12-30T00:00:00"/>
    <n v="79"/>
    <m/>
    <m/>
    <x v="5"/>
    <s v="110/35/6кВ &quot;Герасимовская&quot;"/>
    <x v="0"/>
    <x v="2"/>
    <s v="ПС 35/6 &quot;Варшава-3&quot;, &quot;Проскуринская&quot;. "/>
    <s v="Кратковременное понижение напряжения в сети 110 кВ ВЭС. Аварийное отключение ВЛ-110 кВ &quot;Серноводская-1&quot; на ПС &quot;Кинель&quot; (ВЭС)"/>
    <n v="10"/>
    <m/>
    <n v="10"/>
    <m/>
    <m/>
    <m/>
    <m/>
    <m/>
    <m/>
    <m/>
    <m/>
    <m/>
    <s v="КП18"/>
    <m/>
    <m/>
    <m/>
    <e v="#VALUE!"/>
    <e v="#VALUE!"/>
    <n v="1"/>
  </r>
  <r>
    <x v="11"/>
    <x v="6"/>
    <s v="МРСК СЭС"/>
    <x v="205"/>
    <d v="1899-12-30T10:05:00"/>
    <d v="2014-08-21T00:00:00"/>
    <d v="1899-12-30T10:08:00"/>
    <d v="1899-12-30T00:03:00"/>
    <n v="7"/>
    <m/>
    <m/>
    <x v="5"/>
    <s v="110/35/10кВ &quot;Пономаревка&quot; (СЭС)"/>
    <x v="0"/>
    <x v="2"/>
    <s v="ПС &quot;Ефремо-Зыково&quot;"/>
    <s v="Перевод питания ПС 35/10кВ &quot;Ефремо-Зыково&quot; по 10 кВ от ПС 110/35/10кВ &quot;Пономаревка&quot;. Испытание КС ВЛ &quot;Ефремо-Зыково&quot; на ПС 110/35/10кВ &quot;Пономаревка&quot; персоналом СЭС. Работы не согласованы ЦИТС &quot;ОН&quot;."/>
    <n v="15"/>
    <m/>
    <n v="15"/>
    <m/>
    <m/>
    <m/>
    <m/>
    <m/>
    <m/>
    <m/>
    <m/>
    <m/>
    <s v="КП18"/>
    <m/>
    <m/>
    <m/>
    <e v="#VALUE!"/>
    <e v="#VALUE!"/>
    <n v="1"/>
  </r>
  <r>
    <x v="11"/>
    <x v="6"/>
    <s v="МРСК ЗЭС"/>
    <x v="205"/>
    <d v="1899-12-30T13:30:00"/>
    <d v="2014-08-21T00:00:00"/>
    <d v="1899-12-30T13:40:00"/>
    <d v="1899-12-30T00:10:00"/>
    <n v="6"/>
    <m/>
    <m/>
    <x v="5"/>
    <s v="220/110/35/10/6кВ &quot;Бузулукская&quot; (МЭС)"/>
    <x v="1"/>
    <x v="2"/>
    <s v="ПС &quot;Твердиловская&quot;"/>
    <s v="Перевод питания ПС &quot;Твердиловская&quot; с ПС &quot;Бузулукская&quot; на ПС &quot;Державино&quot;, для замены расстрелянных гирлянд изоляторов на опоре №52 ВЛ--110 кВ &quot;Бузулукская-Твердиловская&quot;."/>
    <n v="4"/>
    <m/>
    <n v="4"/>
    <m/>
    <m/>
    <m/>
    <m/>
    <m/>
    <m/>
    <m/>
    <m/>
    <m/>
    <s v="КП18"/>
    <m/>
    <m/>
    <m/>
    <e v="#VALUE!"/>
    <e v="#VALUE!"/>
    <n v="1"/>
  </r>
  <r>
    <x v="11"/>
    <x v="6"/>
    <s v="МРСК ВЭС"/>
    <x v="205"/>
    <d v="1899-12-30T14:04:00"/>
    <d v="2014-08-21T00:00:00"/>
    <d v="1899-12-30T14:04:00"/>
    <d v="1899-12-30T00:00:00"/>
    <n v="79"/>
    <m/>
    <m/>
    <x v="5"/>
    <s v="110/35/6кВ &quot;Герасимовская&quot;"/>
    <x v="0"/>
    <x v="2"/>
    <s v="ПС 35/6 &quot;Варшава-3&quot;, &quot;Проскуринская&quot;. "/>
    <s v="Кратковременное понижение напряжения в сети 110 кВ ВЭС при выводе в ремонт ТН-110-2 на ПС &quot;Нефтегорская-2&quot; персоналом ВЭС"/>
    <n v="2"/>
    <m/>
    <n v="2"/>
    <m/>
    <m/>
    <m/>
    <m/>
    <m/>
    <m/>
    <m/>
    <m/>
    <m/>
    <s v="КП18"/>
    <m/>
    <m/>
    <m/>
    <e v="#VALUE!"/>
    <e v="#VALUE!"/>
    <n v="1"/>
  </r>
  <r>
    <x v="11"/>
    <x v="6"/>
    <s v="МРСК ЗЭС"/>
    <x v="205"/>
    <d v="1899-12-30T23:59:00"/>
    <d v="2014-08-22T00:00:00"/>
    <d v="1899-12-30T01:15:00"/>
    <d v="1899-12-30T01:16:00"/>
    <n v="2"/>
    <m/>
    <m/>
    <x v="5"/>
    <s v="110/35/10кВ &quot;Платовская&quot; (ЗЭС)"/>
    <x v="2"/>
    <x v="2"/>
    <s v="ВЛ-10 кВ отпайка Ф-7"/>
    <s v="Аварийное отключение при грозе. Участок в зоне ответственности &quot;РН-ЭН&quot; осмотрен, ВЛБ включен, повреждений не обнаружено."/>
    <n v="5"/>
    <m/>
    <n v="5"/>
    <m/>
    <m/>
    <m/>
    <m/>
    <m/>
    <m/>
    <m/>
    <m/>
    <m/>
    <s v="КП18"/>
    <m/>
    <m/>
    <m/>
    <e v="#VALUE!"/>
    <e v="#VALUE!"/>
    <n v="1"/>
  </r>
  <r>
    <x v="11"/>
    <x v="6"/>
    <s v="МРСК ЗЭС"/>
    <x v="205"/>
    <d v="1899-12-30T16:22:00"/>
    <d v="2014-08-21T00:00:00"/>
    <d v="1899-12-30T16:32:00"/>
    <d v="1899-12-30T00:10:00"/>
    <n v="6"/>
    <m/>
    <m/>
    <x v="5"/>
    <s v="220/110/35/10/6кВ &quot;Бузулукская&quot; (МЭС)"/>
    <x v="1"/>
    <x v="2"/>
    <s v="ПС &quot;Твердиловская&quot;"/>
    <s v="Перевод питания на ПС &quot;Бузулукская&quot;, сборка нормальной схемы."/>
    <n v="4"/>
    <m/>
    <n v="4"/>
    <m/>
    <m/>
    <m/>
    <m/>
    <m/>
    <m/>
    <m/>
    <m/>
    <m/>
    <s v="КП18"/>
    <m/>
    <m/>
    <m/>
    <e v="#VALUE!"/>
    <e v="#VALUE!"/>
    <n v="1"/>
  </r>
  <r>
    <x v="11"/>
    <x v="6"/>
    <s v="РН-ЭН"/>
    <x v="206"/>
    <d v="1899-12-30T07:10:00"/>
    <d v="2014-08-22T00:00:00"/>
    <d v="1899-12-30T07:10:00"/>
    <d v="1899-12-30T00:00:00"/>
    <n v="36"/>
    <s v="ЗЗ 2-я ст."/>
    <s v="АПВУ"/>
    <x v="2"/>
    <s v="110/6кВ &quot;Донецко-Сыртовская&quot;"/>
    <x v="1"/>
    <x v="2"/>
    <s v="ПС ММПС"/>
    <s v="Аварийное отключение с успешным АПВ.работа 2 ст з.з.82,3 км Осмотр произведен явных причин не выявлено."/>
    <n v="104"/>
    <m/>
    <n v="104"/>
    <s v="ТЧ"/>
    <n v="2014"/>
    <s v="АС-120"/>
    <s v="-"/>
    <d v="2014-05-01T00:00:00"/>
    <n v="100"/>
    <s v="-"/>
    <n v="0"/>
    <d v="2014-06-01T00:00:00"/>
    <s v="КП11"/>
    <m/>
    <m/>
    <m/>
    <e v="#VALUE!"/>
    <e v="#VALUE!"/>
    <n v="1"/>
  </r>
  <r>
    <x v="11"/>
    <x v="6"/>
    <s v="РН-ЭН"/>
    <x v="206"/>
    <d v="1899-12-30T02:22:00"/>
    <d v="2014-08-22T00:00:00"/>
    <d v="1899-12-30T02:22:00"/>
    <d v="1899-12-30T00:00:00"/>
    <n v="12"/>
    <m/>
    <s v="АПВУ"/>
    <x v="2"/>
    <s v="110/6кВ &quot;Вахитовская&quot; ММПС"/>
    <x v="2"/>
    <x v="2"/>
    <s v="фонд Ф-7"/>
    <s v="Аварийное отключение при грозе.При осмотре явных причин не выявлено"/>
    <n v="66"/>
    <m/>
    <n v="66"/>
    <s v="ТЧ"/>
    <m/>
    <m/>
    <s v="-"/>
    <s v="-"/>
    <s v="-"/>
    <m/>
    <m/>
    <m/>
    <s v="КП11"/>
    <m/>
    <m/>
    <m/>
    <e v="#VALUE!"/>
    <e v="#VALUE!"/>
    <n v="1"/>
  </r>
  <r>
    <x v="11"/>
    <x v="6"/>
    <s v="РН-ЭН"/>
    <x v="206"/>
    <d v="1899-12-30T00:22:00"/>
    <d v="2014-08-22T00:00:00"/>
    <d v="1899-12-30T00:22:00"/>
    <d v="1899-12-30T00:00:00"/>
    <n v="15"/>
    <m/>
    <s v="АПВУ"/>
    <x v="2"/>
    <s v="110/35/10кВ &quot;Ново-Сергиевская&quot; (ЗЭС)"/>
    <x v="1"/>
    <x v="2"/>
    <s v="ПС 35/6 ГТС Загорская,Вахитовская, 110/6 кВ ММПС, Донецко-Сыртовская"/>
    <s v="Посадка напряжения при аварийном отключении с успешным АПВ ВЛ-110 кВ &quot;Новосергеевка-Переволоцк&quot;  при активных грозовых проявлениях."/>
    <n v="56"/>
    <m/>
    <n v="56"/>
    <m/>
    <s v="-"/>
    <s v="-"/>
    <s v="-"/>
    <s v="-"/>
    <s v="-"/>
    <s v="-"/>
    <s v="-"/>
    <s v="-"/>
    <s v="КП11"/>
    <m/>
    <m/>
    <m/>
    <e v="#VALUE!"/>
    <e v="#VALUE!"/>
    <n v="1"/>
  </r>
  <r>
    <x v="11"/>
    <x v="6"/>
    <s v="РН-ЭН"/>
    <x v="206"/>
    <d v="1899-12-30T06:56:00"/>
    <d v="2014-08-22T00:00:00"/>
    <d v="1899-12-30T07:00:00"/>
    <d v="1899-12-30T00:04:00"/>
    <n v="74"/>
    <s v="МТО, 1ст ЗЗ"/>
    <m/>
    <x v="2"/>
    <s v="220/110/35/10кВ &quot;Сорочинская&quot; (МЭС)"/>
    <x v="1"/>
    <x v="2"/>
    <s v="ПС 110/35/6 кВ Росташинская; Гаршинская-1, 110/6 кВ Гаршинская-2, Гаршинская УПСВ"/>
    <s v="Аварийное отключение, работала МТО. 1 ст ЗЗ, фаза &quot;С&quot;-&quot;0&quot;, 5,9 км.Производится осмотр.При осмотре выявлено опора №42 фаза &quot;С&quot; следы перекрытия на гилянде изоляторов.последствия грозы.Организована замена персоналом службы линий.Устранено."/>
    <n v="20"/>
    <m/>
    <n v="20"/>
    <s v="ТЧ"/>
    <n v="1989"/>
    <s v="АС185"/>
    <s v="-"/>
    <s v="-"/>
    <n v="100"/>
    <d v="2014-12-01T00:00:00"/>
    <n v="0"/>
    <d v="2013-08-01T00:00:00"/>
    <s v="КП11"/>
    <m/>
    <m/>
    <m/>
    <e v="#VALUE!"/>
    <e v="#VALUE!"/>
    <n v="1"/>
  </r>
  <r>
    <x v="11"/>
    <x v="6"/>
    <s v="РН-ЭН"/>
    <x v="206"/>
    <d v="1899-12-30T00:20:00"/>
    <d v="2014-08-22T00:00:00"/>
    <d v="1899-12-30T00:20:00"/>
    <d v="1899-12-30T00:00:00"/>
    <n v="2"/>
    <m/>
    <m/>
    <x v="2"/>
    <s v="110/6кВ &quot;Донецко-Сыртовская&quot;"/>
    <x v="2"/>
    <x v="2"/>
    <s v="остановка отдельных скважин Ф-1320"/>
    <s v="Аварийное отключение. Гроза."/>
    <n v="8"/>
    <m/>
    <n v="8"/>
    <m/>
    <n v="2012"/>
    <s v="СИП-120"/>
    <s v="-"/>
    <s v="ТР-02.2014"/>
    <n v="100"/>
    <s v="ТО-ноябрь, ТР-декабрь"/>
    <n v="0"/>
    <s v="Осмотр-15.06.14"/>
    <s v="КП11"/>
    <m/>
    <m/>
    <m/>
    <e v="#VALUE!"/>
    <e v="#VALUE!"/>
    <n v="1"/>
  </r>
  <r>
    <x v="11"/>
    <x v="6"/>
    <s v="МРСК ЗЭС"/>
    <x v="206"/>
    <d v="1899-12-30T06:56:00"/>
    <d v="2014-08-22T00:00:00"/>
    <d v="1899-12-30T06:56:00"/>
    <d v="1899-12-30T00:00:00"/>
    <n v="42"/>
    <s v="ЗЗ-3 ст"/>
    <s v="АПВУ"/>
    <x v="5"/>
    <s v="220/110/35/10кВ &quot;Сорочинская&quot; (МЭС)"/>
    <x v="1"/>
    <x v="2"/>
    <s v="ПС 110/35/6 кВ Никольская, 35/6 кВ Боголюбовская, Кодяковская, Вахитовская. ПС Новосергтевская; Загорская; Вахитовская; Платовская."/>
    <s v="Посадка напряжения при аварийном отключении ВЛ-110 кВ Сорочинская-Переволоцкая с успешным АПВ.работа 3 ст з.з.причина выясняется.ЦЭС"/>
    <n v="149"/>
    <m/>
    <n v="149"/>
    <m/>
    <m/>
    <m/>
    <m/>
    <m/>
    <m/>
    <m/>
    <m/>
    <m/>
    <s v="КП18"/>
    <m/>
    <m/>
    <m/>
    <e v="#VALUE!"/>
    <e v="#VALUE!"/>
    <n v="1"/>
  </r>
  <r>
    <x v="11"/>
    <x v="6"/>
    <s v="МРСК ЗЭС"/>
    <x v="206"/>
    <d v="1899-12-30T06:58:00"/>
    <d v="2014-08-22T00:00:00"/>
    <d v="1899-12-30T06:58:00"/>
    <d v="1899-12-30T00:00:00"/>
    <n v="107"/>
    <m/>
    <s v="АПВУ"/>
    <x v="5"/>
    <s v="220/110/35/10кВ &quot;Сорочинская&quot; (МЭС)"/>
    <x v="1"/>
    <x v="2"/>
    <s v="ПС Родинская; Подольская; Яшкинская. ПС Курманаевская; Шилаевская; Скворцовская."/>
    <s v="Посадка напряжения при аварийном отключении с успешным АПВ ВЛ-110 кВ &quot;Сорочинск-Новосергиевская&quot;"/>
    <n v="11"/>
    <m/>
    <n v="11"/>
    <m/>
    <m/>
    <m/>
    <m/>
    <m/>
    <m/>
    <m/>
    <m/>
    <m/>
    <s v="КП18"/>
    <m/>
    <m/>
    <m/>
    <e v="#VALUE!"/>
    <e v="#VALUE!"/>
    <n v="1"/>
  </r>
  <r>
    <x v="11"/>
    <x v="6"/>
    <s v="МРСК ЗЭС"/>
    <x v="206"/>
    <d v="1899-12-30T10:57:00"/>
    <d v="2014-08-22T00:00:00"/>
    <d v="1899-12-30T19:17:00"/>
    <d v="1899-12-30T08:20:00"/>
    <n v="6"/>
    <m/>
    <m/>
    <x v="5"/>
    <s v="35/6кВ &quot;Ленинградская&quot;"/>
    <x v="0"/>
    <x v="0"/>
    <s v="фонд скв Ф-1"/>
    <s v="Вывод в ремонт ВЛ-35 Подколки-Жилинка_x000a_(Заявка ЗЭС) Совмещение работ РН-ЭН под данное отключение.(заявка не согл ЦИТС)"/>
    <n v="8"/>
    <m/>
    <n v="8"/>
    <m/>
    <m/>
    <m/>
    <m/>
    <m/>
    <m/>
    <m/>
    <m/>
    <m/>
    <s v="КП18"/>
    <m/>
    <m/>
    <m/>
    <e v="#VALUE!"/>
    <e v="#VALUE!"/>
    <n v="1"/>
  </r>
  <r>
    <x v="11"/>
    <x v="6"/>
    <s v="МРСК ЗЭС"/>
    <x v="206"/>
    <d v="1899-12-30T18:33:00"/>
    <d v="2014-08-22T00:00:00"/>
    <d v="1899-12-30T18:33:00"/>
    <d v="1899-12-30T00:00:00"/>
    <n v="5"/>
    <s v="ЗЗ"/>
    <s v="АПВУ"/>
    <x v="5"/>
    <s v="220/110/35/10кВ &quot;Сорочинская&quot; (МЭС)"/>
    <x v="1"/>
    <x v="2"/>
    <s v="ПС Никольская, Боголюбовская. ПС Родниковская."/>
    <s v="Посадка напряжения при аварийном отключении ВЛ-110 кВ Сорочинская-Плешановская с успешным АПВ.Работа з.з. гроза.5,9мВт"/>
    <n v="10"/>
    <m/>
    <n v="10"/>
    <m/>
    <m/>
    <m/>
    <m/>
    <m/>
    <m/>
    <m/>
    <m/>
    <m/>
    <s v="КП18"/>
    <m/>
    <m/>
    <m/>
    <e v="#VALUE!"/>
    <e v="#VALUE!"/>
    <n v="1"/>
  </r>
  <r>
    <x v="11"/>
    <x v="6"/>
    <s v="МРСК СЭС"/>
    <x v="206"/>
    <d v="1899-12-30T20:20:00"/>
    <d v="2014-08-22T00:00:00"/>
    <d v="1899-12-30T20:50:00"/>
    <d v="1899-12-30T00:30:00"/>
    <n v="2"/>
    <m/>
    <s v="АПВН, РПВУ"/>
    <x v="5"/>
    <s v="35/10кВ &quot;Азаматово&quot; РП-10кВ &quot;Жедрино&quot; (СЭС) "/>
    <x v="2"/>
    <x v="2"/>
    <s v="ВЛ-10 кВ ф-РПж-5"/>
    <s v="Аварийное отключение ВЛ-35 кВ &quot;Азаматово-Борискино&quot;. Гроза."/>
    <n v="1"/>
    <m/>
    <n v="1"/>
    <m/>
    <m/>
    <m/>
    <m/>
    <m/>
    <m/>
    <m/>
    <m/>
    <m/>
    <s v="КП18"/>
    <m/>
    <m/>
    <m/>
    <e v="#VALUE!"/>
    <e v="#VALUE!"/>
    <n v="1"/>
  </r>
  <r>
    <x v="11"/>
    <x v="6"/>
    <s v="МРСК СЭС"/>
    <x v="206"/>
    <d v="1899-12-30T20:52:00"/>
    <d v="2014-08-22T00:00:00"/>
    <d v="1899-12-30T20:52:00"/>
    <d v="1899-12-30T00:00:00"/>
    <n v="7"/>
    <m/>
    <m/>
    <x v="5"/>
    <s v="35/6кВ &quot;Тарханы&quot;"/>
    <x v="2"/>
    <x v="2"/>
    <s v="ПС Тарханы; Березовка; Аксютино"/>
    <s v="Понижение напряжения при переводе персоналом СЭС ПС &quot;Рязановка&quot;; &quot;Азаматово&quot; на ПС &quot;Тарханы&quot;, после аварийного отключения ВЛ-110 кВ &quot;Азаматово-Борискино&quot;. В 21:38 собрана нормальная схема."/>
    <n v="1"/>
    <m/>
    <n v="1"/>
    <m/>
    <m/>
    <m/>
    <m/>
    <m/>
    <m/>
    <m/>
    <m/>
    <m/>
    <s v="КП18"/>
    <m/>
    <m/>
    <m/>
    <e v="#VALUE!"/>
    <e v="#VALUE!"/>
    <n v="1"/>
  </r>
  <r>
    <x v="11"/>
    <x v="6"/>
    <s v="РН-ЭН"/>
    <x v="207"/>
    <d v="1899-12-30T08:49:00"/>
    <d v="2014-08-23T00:00:00"/>
    <d v="1899-12-30T09:27:00"/>
    <d v="1899-12-30T00:38:00"/>
    <n v="21"/>
    <s v="МТЗ"/>
    <s v="АПВН, РПВУ"/>
    <x v="2"/>
    <s v="35/6кВ &quot;Пронькинская&quot;"/>
    <x v="2"/>
    <x v="2"/>
    <n v="6"/>
    <s v="Аварийное отключение с неуспешным АПВ. МТЗ. Произвели осмотр ф-6,4,8. При осмотре Фид. №6 обнаружено: отпайка на скв. 152 опоры № 36-40, после ЛР-2 опоры № 26-28 деревья касаются проводов."/>
    <n v="19"/>
    <m/>
    <n v="19"/>
    <s v="ТЧ"/>
    <n v="1978"/>
    <s v="АС-95 _x000a_АС-70_x000a_АС-50"/>
    <s v="-"/>
    <s v="ТР-07.2008"/>
    <n v="100"/>
    <s v="-"/>
    <n v="0"/>
    <s v="Осмотр - 17.04.14"/>
    <s v="КП12"/>
    <m/>
    <m/>
    <m/>
    <e v="#VALUE!"/>
    <e v="#VALUE!"/>
    <n v="1"/>
  </r>
  <r>
    <x v="11"/>
    <x v="6"/>
    <s v="РН-ЭН"/>
    <x v="207"/>
    <d v="1899-12-30T10:55:00"/>
    <d v="2014-08-23T00:00:00"/>
    <d v="1899-12-30T12:25:00"/>
    <d v="1899-12-30T01:30:00"/>
    <n v="6"/>
    <s v="МТЗ"/>
    <s v="АПВН, РПВУ"/>
    <x v="2"/>
    <s v="110/35/10кВ &quot;Погроминская&quot; (ЗЭС)"/>
    <x v="2"/>
    <x v="2"/>
    <n v="1"/>
    <s v="При осмотре КРУН-1 обнаружены отработавшие блинкера АПВ, МТО, неисправность цепей управления. Под ЛР-6 кВ КТП скв.26 обнаружена обгоревшая птица. Составлен акт."/>
    <n v="3"/>
    <m/>
    <n v="3"/>
    <m/>
    <s v="-"/>
    <s v="-"/>
    <s v="-"/>
    <s v="-"/>
    <s v="-"/>
    <s v="-"/>
    <s v="-"/>
    <s v="-"/>
    <s v="КП19ж"/>
    <m/>
    <m/>
    <m/>
    <e v="#VALUE!"/>
    <e v="#VALUE!"/>
    <n v="1"/>
  </r>
  <r>
    <x v="11"/>
    <x v="6"/>
    <s v="МРСК ЗЭС"/>
    <x v="208"/>
    <d v="1899-12-30T09:43:00"/>
    <d v="2014-08-24T00:00:00"/>
    <d v="1899-12-30T09:43:00"/>
    <d v="1899-12-30T00:00:00"/>
    <n v="9"/>
    <m/>
    <s v="АПВУ"/>
    <x v="5"/>
    <s v="110/35/10кВ &quot;Твердиловская&quot; (ЗЭС)"/>
    <x v="1"/>
    <x v="2"/>
    <s v="Ф-8 ПС Твердиловской и Ф-1 ПС 35/6 кВ Ленинградской"/>
    <s v="Аварийное отключение с успешным АПВ  ВЛ-110 кВ Бузулук - Твердилово - Державино"/>
    <n v="2"/>
    <m/>
    <n v="2"/>
    <m/>
    <m/>
    <m/>
    <m/>
    <m/>
    <m/>
    <m/>
    <m/>
    <m/>
    <s v="КП18"/>
    <m/>
    <m/>
    <m/>
    <e v="#VALUE!"/>
    <e v="#VALUE!"/>
    <n v="1"/>
  </r>
  <r>
    <x v="11"/>
    <x v="6"/>
    <s v="МРСК ЗЭС"/>
    <x v="208"/>
    <d v="1899-12-30T12:13:00"/>
    <d v="2014-08-24T00:00:00"/>
    <d v="1899-12-30T12:14:00"/>
    <d v="1899-12-30T00:01:00"/>
    <n v="41"/>
    <m/>
    <m/>
    <x v="5"/>
    <s v="35/6кВ &quot;Долговская&quot;"/>
    <x v="0"/>
    <x v="0"/>
    <s v="Фонд, технология"/>
    <s v="Отключение ПС при переводе питания на Чапаевские сети для вывода в ремонт ВЛ-220 кВ Куйбышевская-Бузулук по команде ОРДУ."/>
    <n v="8"/>
    <m/>
    <n v="8"/>
    <m/>
    <m/>
    <m/>
    <m/>
    <m/>
    <m/>
    <m/>
    <m/>
    <m/>
    <s v="КП18"/>
    <m/>
    <m/>
    <m/>
    <e v="#VALUE!"/>
    <e v="#VALUE!"/>
    <n v="1"/>
  </r>
  <r>
    <x v="11"/>
    <x v="6"/>
    <s v="МРСК СЭС"/>
    <x v="208"/>
    <d v="1899-12-30T22:10:00"/>
    <d v="2014-08-24T00:00:00"/>
    <d v="1899-12-30T22:10:00"/>
    <d v="1899-12-30T00:00:00"/>
    <n v="7"/>
    <m/>
    <m/>
    <x v="5"/>
    <s v="220/110/35/10кВ &quot;Михайловская&quot; (МЭС)"/>
    <x v="1"/>
    <x v="2"/>
    <s v="ПС 35/6 Тарханы, Березовка, Аксютино"/>
    <s v="Кратковременное понижение напряжения на ПС 220/110/35/10 Михайловская (МЭС)."/>
    <n v="4"/>
    <m/>
    <n v="4"/>
    <m/>
    <m/>
    <m/>
    <m/>
    <m/>
    <m/>
    <m/>
    <m/>
    <m/>
    <s v="КП18"/>
    <m/>
    <m/>
    <m/>
    <e v="#VALUE!"/>
    <e v="#VALUE!"/>
    <n v="1"/>
  </r>
  <r>
    <x v="11"/>
    <x v="6"/>
    <s v="РН-ЭН"/>
    <x v="208"/>
    <d v="1899-12-30T06:25:00"/>
    <d v="2014-08-24T00:00:00"/>
    <d v="1899-12-30T06:25:00"/>
    <d v="1899-12-30T00:00:00"/>
    <n v="19"/>
    <s v="МТЗ"/>
    <s v="АПВУ"/>
    <x v="2"/>
    <s v="35/6кВ &quot;Пронькинская&quot;"/>
    <x v="2"/>
    <x v="2"/>
    <n v="6"/>
    <s v="Аварийное отключение с успешным АПВ. МТЗ. При осмотре обнаружено близкое расположение веток деревьев в пролетах опор №36-40 отпайка на скв.152 и после ЛР-2 в пролетах №26-28. При сильном ветре возможно касание проводов."/>
    <n v="2"/>
    <m/>
    <n v="2"/>
    <s v="ТЧ"/>
    <n v="1978"/>
    <s v="АС-95 _x000a_АС-70_x000a_АС-50"/>
    <s v="-"/>
    <s v="ТР-07.2008"/>
    <n v="100"/>
    <s v="-"/>
    <n v="0"/>
    <s v="Осмотр - 17.04.14"/>
    <s v="КП12"/>
    <m/>
    <m/>
    <m/>
    <e v="#VALUE!"/>
    <e v="#VALUE!"/>
    <n v="1"/>
  </r>
  <r>
    <x v="11"/>
    <x v="6"/>
    <s v="РН-ЭН"/>
    <x v="208"/>
    <d v="1899-12-30T12:27:00"/>
    <d v="2014-08-24T00:00:00"/>
    <d v="1899-12-30T12:33:00"/>
    <d v="1899-12-30T00:06:00"/>
    <n v="5"/>
    <m/>
    <m/>
    <x v="2"/>
    <s v="35/6кВ &quot;Пронькинская&quot;"/>
    <x v="2"/>
    <x v="2"/>
    <s v="ВЛ-6 кВ Ф-4"/>
    <s v="Отключение фидера для отключения повреждённого ОПН на опоре №1."/>
    <n v="2"/>
    <m/>
    <n v="2"/>
    <m/>
    <n v="2000"/>
    <s v="ОПН-6кВ"/>
    <s v="-"/>
    <s v="ТР-12.2008"/>
    <n v="100"/>
    <s v="-"/>
    <n v="0"/>
    <s v="-"/>
    <s v="КП12"/>
    <m/>
    <m/>
    <m/>
    <e v="#VALUE!"/>
    <e v="#VALUE!"/>
    <n v="1"/>
  </r>
  <r>
    <x v="11"/>
    <x v="6"/>
    <s v="МРСК ЗЭС"/>
    <x v="209"/>
    <d v="1899-12-30T07:38:00"/>
    <d v="2014-08-25T00:00:00"/>
    <d v="1899-12-30T07:38:00"/>
    <d v="1899-12-30T00:00:00"/>
    <m/>
    <s v="З.З. 2-й ступени."/>
    <s v="АПВУ"/>
    <x v="5"/>
    <s v="110/35/10кВ &quot;Твердиловская&quot; (ЗЭС)"/>
    <x v="0"/>
    <x v="2"/>
    <s v="ВЛ-10 кВ ф-8, ВЛ-6 кВ ф-1 ПС &quot;Ленинградская&quot;"/>
    <s v="Кратковременное понижение напряжения в сети 110 кВ при аварийном отключении с успешным АПВ ВЛ-110 кВ &quot;Пилюгино-Державино&quot;, работа З.З. 2-й ступени. "/>
    <n v="1"/>
    <m/>
    <n v="1"/>
    <m/>
    <m/>
    <m/>
    <m/>
    <m/>
    <m/>
    <m/>
    <m/>
    <m/>
    <s v="КП18"/>
    <m/>
    <m/>
    <m/>
    <e v="#VALUE!"/>
    <e v="#VALUE!"/>
    <n v="1"/>
  </r>
  <r>
    <x v="11"/>
    <x v="6"/>
    <s v="РН-ЭН"/>
    <x v="210"/>
    <d v="1899-12-30T05:45:00"/>
    <d v="2014-08-26T00:00:00"/>
    <d v="1899-12-30T07:57:00"/>
    <d v="1899-12-30T02:12:00"/>
    <n v="363"/>
    <m/>
    <s v="РПВН (АПВ-нет)"/>
    <x v="0"/>
    <s v="110/35/6кВ &quot;Родинская&quot;"/>
    <x v="1"/>
    <x v="2"/>
    <s v="ПС Промысловая; КНС-1; 2; 3; Яшкинская; В.Покровка"/>
    <s v="Аварийное отключение В-110 кВ Промысловая на ПС Родинская.Работа ДЗ-3 ст.;ТЗНП-1. Производится осмотр линии. При осмотре выявлены следы перекрытия изоляции на опоре №109 (предварительная причина отключения)."/>
    <n v="765"/>
    <m/>
    <n v="765"/>
    <s v="ТЧ"/>
    <n v="2007"/>
    <s v="АС-120"/>
    <s v="-"/>
    <d v="2014-05-01T00:00:00"/>
    <n v="100"/>
    <d v="2014-12-01T00:00:00"/>
    <n v="0"/>
    <d v="2013-08-01T00:00:00"/>
    <s v="КП10"/>
    <m/>
    <m/>
    <m/>
    <e v="#VALUE!"/>
    <e v="#VALUE!"/>
    <n v="1"/>
  </r>
  <r>
    <x v="11"/>
    <x v="6"/>
    <s v="РН-ЭН"/>
    <x v="210"/>
    <d v="1899-12-30T09:00:00"/>
    <d v="2014-08-26T00:00:00"/>
    <d v="1899-12-30T09:04:00"/>
    <d v="1899-12-30T00:04:00"/>
    <n v="49"/>
    <m/>
    <s v="РПВУ (АПВ-нет)"/>
    <x v="0"/>
    <s v="110/35/6кВ &quot;Герасимовская&quot;"/>
    <x v="0"/>
    <x v="0"/>
    <s v="ПС Тананыкская    ПС Ишуевская             ПС Герасимовская   СШ-6 кВ-1,2                        "/>
    <s v="Аварийное отключение В-35 С1Т на ПС Герасимовская.выпал блинкер аварийное отключение.Произведен осмотр ВЛ-35 кВ &quot;18Л&quot;, ПС Тананыкская, Ишуевская видимых причин не обнаружено.Для проверки РЗА требуется вывод в ремонт С1Т ПС Герасимовская запланировано на сентябрь месяц."/>
    <n v="10"/>
    <m/>
    <n v="10"/>
    <s v="ТЧ"/>
    <n v="1974"/>
    <s v="АС-120"/>
    <s v="-"/>
    <s v="ТР-03.2011"/>
    <n v="100"/>
    <s v="-"/>
    <n v="0"/>
    <s v="Осмотр - 15.07.14._x000a_"/>
    <s v="КП25"/>
    <m/>
    <m/>
    <m/>
    <e v="#VALUE!"/>
    <e v="#VALUE!"/>
    <n v="1"/>
  </r>
  <r>
    <x v="11"/>
    <x v="6"/>
    <s v="РН-ЭН"/>
    <x v="211"/>
    <d v="1899-12-30T16:59:00"/>
    <d v="2014-08-27T00:00:00"/>
    <d v="1899-12-30T17:13:00"/>
    <d v="1899-12-30T00:14:00"/>
    <n v="10"/>
    <m/>
    <m/>
    <x v="2"/>
    <s v="35/6кВ &quot;Давыдовская&quot;"/>
    <x v="2"/>
    <x v="2"/>
    <s v="1, 6,,2749, 2759, 2741, 2744, 2757, 2731, 2712, 2717, 2804"/>
    <s v="Для ремонта ЛР-6 кВ КТП-6/0,4 кВ АГЗУ-1, в связи с выходом из строя высоковольтных вставок в ТП-АГЗУ-1"/>
    <n v="5"/>
    <m/>
    <n v="5"/>
    <s v="ТЧ"/>
    <n v="2004"/>
    <s v="АС-95"/>
    <s v="-"/>
    <s v="ТР-08.2005"/>
    <n v="100"/>
    <s v="-"/>
    <n v="0"/>
    <s v="Осмотр - 25.06.2014"/>
    <s v="КП19ж"/>
    <m/>
    <m/>
    <m/>
    <e v="#VALUE!"/>
    <e v="#VALUE!"/>
    <n v="1"/>
  </r>
  <r>
    <x v="11"/>
    <x v="6"/>
    <s v="РН-ЭН"/>
    <x v="211"/>
    <d v="1899-12-30T02:40:00"/>
    <d v="2014-08-27T00:00:00"/>
    <d v="1899-12-30T03:25:00"/>
    <d v="1899-12-30T00:45:00"/>
    <n v="5"/>
    <m/>
    <m/>
    <x v="0"/>
    <s v="35/6кВ &quot;Пронькинская&quot;"/>
    <x v="2"/>
    <x v="2"/>
    <s v="ВЛ-6 кВ ф-4"/>
    <s v="Устранение замыкания на &quot;землю&quot;, замена изолятора ф-С на анкерной опоре №92 и на опоре №17 отпайки на скв-146. В результате разрушение фарфорового изолятора на опоре №92 ВЛ-6кВ ф-4 ПС 35/6 кВ «Пронькинская», в следствие прохождение грозового периода, произошло замыкания на землю."/>
    <n v="3"/>
    <m/>
    <n v="3"/>
    <s v="ТЧ"/>
    <n v="1978"/>
    <s v="ШФ-10"/>
    <s v="-"/>
    <s v="ТР-04.2009"/>
    <n v="100"/>
    <s v="-"/>
    <n v="0"/>
    <s v="Осмотр -03.04.2014"/>
    <s v="КП23"/>
    <m/>
    <m/>
    <m/>
    <e v="#VALUE!"/>
    <e v="#VALUE!"/>
    <n v="1"/>
  </r>
  <r>
    <x v="11"/>
    <x v="6"/>
    <s v="МРСК ЦЭС"/>
    <x v="211"/>
    <d v="1899-12-30T02:45:00"/>
    <d v="2014-08-27T00:00:00"/>
    <d v="1899-12-30T02:45:00"/>
    <d v="1899-12-30T00:00:00"/>
    <n v="8"/>
    <m/>
    <m/>
    <x v="5"/>
    <s v="35/6кВ &quot;Родниковская&quot;"/>
    <x v="0"/>
    <x v="2"/>
    <s v="ПС &quot;Родниковская&quot;"/>
    <s v="Посадка напряжения, по сообщению дисп. ЦЭС отключений не было. ПС &quot;Родниковская&quot; осмотрена, замечаний нет"/>
    <n v="1"/>
    <m/>
    <n v="1"/>
    <m/>
    <m/>
    <m/>
    <m/>
    <m/>
    <m/>
    <m/>
    <m/>
    <m/>
    <s v="КП18"/>
    <m/>
    <m/>
    <m/>
    <e v="#VALUE!"/>
    <e v="#VALUE!"/>
    <n v="1"/>
  </r>
  <r>
    <x v="11"/>
    <x v="6"/>
    <s v="МРСК ЗЭС"/>
    <x v="211"/>
    <d v="1899-12-30T07:39:00"/>
    <d v="2014-08-27T00:00:00"/>
    <d v="1899-12-30T07:39:00"/>
    <d v="1899-12-30T00:00:00"/>
    <n v="40"/>
    <s v="З.З. 1-й ступени"/>
    <s v="АПВУ"/>
    <x v="5"/>
    <s v="110/35/10кВ &quot;Курманаевская&quot; (ЗЭС)"/>
    <x v="0"/>
    <x v="2"/>
    <s v="ПС &quot;Долговская&quot;"/>
    <s v="Посадка напряжения, при аварийном отключении с успешным АПВ, работа З.З. 1-й ступени, ВЛ-110 кВ &quot;Поляково&quot; на ПС &quot;Южная&quot;."/>
    <n v="1"/>
    <m/>
    <n v="1"/>
    <m/>
    <m/>
    <m/>
    <m/>
    <m/>
    <m/>
    <m/>
    <m/>
    <m/>
    <s v="КП18"/>
    <m/>
    <m/>
    <m/>
    <e v="#VALUE!"/>
    <e v="#VALUE!"/>
    <n v="1"/>
  </r>
  <r>
    <x v="11"/>
    <x v="6"/>
    <s v="МРСК СЭС"/>
    <x v="211"/>
    <d v="1899-12-30T09:30:00"/>
    <d v="2014-08-27T00:00:00"/>
    <d v="1899-12-30T09:31:00"/>
    <d v="1899-12-30T00:01:00"/>
    <n v="2"/>
    <m/>
    <m/>
    <x v="5"/>
    <s v="35/10кВ &quot;Азаматово&quot; РП-10кВ &quot;Жедрино&quot; (СЭС) "/>
    <x v="2"/>
    <x v="2"/>
    <m/>
    <s v="Кратковременное понижение напряжение на СШ-10 кВ ПС 35/10 кВ «Азаматово». По сообщению дисп.СЭС авариных отключений не зафиксировано."/>
    <n v="1"/>
    <m/>
    <n v="1"/>
    <m/>
    <m/>
    <m/>
    <m/>
    <m/>
    <m/>
    <m/>
    <m/>
    <m/>
    <s v="КП18"/>
    <m/>
    <m/>
    <m/>
    <e v="#VALUE!"/>
    <e v="#VALUE!"/>
    <n v="1"/>
  </r>
  <r>
    <x v="11"/>
    <x v="6"/>
    <s v="МРСК ЗЭС"/>
    <x v="212"/>
    <d v="1899-12-30T07:23:00"/>
    <d v="2014-08-28T00:00:00"/>
    <d v="1899-12-30T07:23:00"/>
    <d v="1899-12-30T00:00:00"/>
    <n v="109"/>
    <s v="ДЗ-1, ЗЗ 1ст."/>
    <s v="АПВН, РПВН"/>
    <x v="5"/>
    <s v="220/110/35/10кВ &quot;Сорочинская&quot; (МЭС)"/>
    <x v="1"/>
    <x v="2"/>
    <s v="Родинская, Подгорная, Токская. Никольская, Толкаевская, Ново-Львовская. 35/10кВ &quot;Кзыл-Мечеть&quot; (ЗЭС) ВЛ-10 кВ Ф-Км-3."/>
    <s v="Посадка напряжения на СШ-110 кВ при аварийном отключении ВЛ-110 кВ Сорочинск -Богдановка работа ДЗ-1, ЗЗ-1 ст Причина: перекрытие изоляции по паутине."/>
    <n v="29"/>
    <m/>
    <n v="29"/>
    <m/>
    <m/>
    <m/>
    <m/>
    <m/>
    <m/>
    <m/>
    <m/>
    <m/>
    <s v="КП18"/>
    <m/>
    <m/>
    <m/>
    <e v="#VALUE!"/>
    <e v="#VALUE!"/>
    <n v="1"/>
  </r>
  <r>
    <x v="11"/>
    <x v="6"/>
    <s v="МРСК ЗЭС"/>
    <x v="212"/>
    <d v="1899-12-30T10:42:00"/>
    <d v="2014-08-28T00:00:00"/>
    <d v="1899-12-30T10:42:00"/>
    <d v="1899-12-30T00:00:00"/>
    <n v="7"/>
    <s v="ЗЗ 1ст."/>
    <s v="АПВН, РПВН"/>
    <x v="5"/>
    <s v="220/110/35/10кВ &quot;Сорочинская&quot; (МЭС)"/>
    <x v="1"/>
    <x v="2"/>
    <s v="ВЛ-35 кВ &quot;2Л&quot;, ПС 35/6 кВ Кодяковская, Боголюбовская"/>
    <s v="Посадка напряжения в сети 110 кВ при аварийном отключении ВЛ-110 кВ &quot;Сакмарская ТЭЦ-Оренбург-2ц&quot; работа  ЗЗ-1."/>
    <n v="14"/>
    <m/>
    <n v="14"/>
    <m/>
    <m/>
    <m/>
    <m/>
    <m/>
    <m/>
    <m/>
    <m/>
    <m/>
    <s v="КП18"/>
    <m/>
    <m/>
    <m/>
    <e v="#VALUE!"/>
    <e v="#VALUE!"/>
    <n v="1"/>
  </r>
  <r>
    <x v="11"/>
    <x v="6"/>
    <s v="РН-ЭН"/>
    <x v="212"/>
    <d v="1899-12-30T21:04:00"/>
    <d v="2014-08-28T00:00:00"/>
    <d v="1899-12-30T21:04:00"/>
    <d v="1899-12-30T00:00:00"/>
    <n v="5"/>
    <s v="МТО"/>
    <s v="АПВУ"/>
    <x v="2"/>
    <s v="35/6кВ &quot;Савельевский купол&quot; (старая)"/>
    <x v="2"/>
    <x v="2"/>
    <n v="606"/>
    <s v="Аварийное отключение с успешным АПВ. Гроза."/>
    <n v="1"/>
    <m/>
    <n v="1"/>
    <s v="ТЧ"/>
    <n v="1986"/>
    <s v="АС-70"/>
    <s v="-"/>
    <d v="2013-05-01T00:00:00"/>
    <n v="100"/>
    <s v="-"/>
    <n v="0"/>
    <s v="Осмотр - 27.06.2014"/>
    <s v="КП11"/>
    <m/>
    <m/>
    <m/>
    <e v="#VALUE!"/>
    <e v="#VALUE!"/>
    <n v="1"/>
  </r>
  <r>
    <x v="11"/>
    <x v="6"/>
    <s v="РН-ЭН"/>
    <x v="213"/>
    <d v="1899-12-30T03:15:00"/>
    <d v="2014-08-29T00:00:00"/>
    <d v="1899-12-30T05:25:00"/>
    <d v="1899-12-30T02:10:00"/>
    <n v="74"/>
    <m/>
    <m/>
    <x v="2"/>
    <s v="110/35/6кВ &quot;Росташинская&quot;"/>
    <x v="1"/>
    <x v="0"/>
    <s v="Росташинская, С2Т Гаршинская-2"/>
    <s v="Аварийное отключение СВ-110 кВ, С1Т, ввод-6-1. Гроза. Задымление в РУ-6 кВ. В 3:30 включен СВ-110 кВ подано напряжение на ВЛ-110 Гаршинская-2. На ПС Гаршинская-УПСВ отработал АВР. &quot;КЗ&quot; в яч.№3 РУ-6кВ 6-1. Для безопасного устранения отключен С2Т. После проветривания вывели из работы СШ-6-1. В 4:50 включен С2Т, в 4:55 подано напряжение на СШ-6-2. В 4:59 подано напряжение на СШ-35 кВ.  В 5:25 на СШ-6-1 через ОСШ."/>
    <n v="418"/>
    <m/>
    <n v="418"/>
    <m/>
    <n v="2013"/>
    <s v="3*ЗНОЛ-СЭЩ-6-1-0,5/3Р-225/400 У1"/>
    <s v="Чебоксарский электромеханический завод"/>
    <s v="нет"/>
    <n v="100"/>
    <s v="ТО-февраль 2015"/>
    <n v="0"/>
    <s v="испытания 20.06.12"/>
    <s v="КП11"/>
    <m/>
    <m/>
    <m/>
    <e v="#VALUE!"/>
    <e v="#VALUE!"/>
    <n v="1"/>
  </r>
  <r>
    <x v="11"/>
    <x v="6"/>
    <s v="РН-ЭН"/>
    <x v="213"/>
    <d v="1899-12-30T02:35:00"/>
    <d v="2014-08-29T00:00:00"/>
    <d v="1899-12-30T02:40:00"/>
    <d v="1899-12-30T00:05:00"/>
    <n v="10"/>
    <s v="МТЗ"/>
    <s v="РПВУ (АПВ-нет)"/>
    <x v="2"/>
    <s v="110/6кВ &quot;Вахитовская&quot; ММПС"/>
    <x v="2"/>
    <x v="2"/>
    <n v="4.7"/>
    <s v="Аварийное отключение при грозе."/>
    <n v="25"/>
    <m/>
    <n v="25"/>
    <m/>
    <m/>
    <m/>
    <m/>
    <s v="нет"/>
    <s v="-"/>
    <s v="-"/>
    <n v="0"/>
    <s v="-"/>
    <s v="КП11"/>
    <m/>
    <m/>
    <m/>
    <e v="#VALUE!"/>
    <e v="#VALUE!"/>
    <n v="1"/>
  </r>
  <r>
    <x v="11"/>
    <x v="6"/>
    <s v="РН-ЭН"/>
    <x v="213"/>
    <d v="1899-12-30T07:40:00"/>
    <d v="2014-08-29T00:00:00"/>
    <d v="1899-12-30T07:40:00"/>
    <d v="1899-12-30T00:00:00"/>
    <n v="361"/>
    <s v="ТЗНП-1"/>
    <s v="АПВУ"/>
    <x v="2"/>
    <s v="110/35/6кВ &quot;Родинская&quot;"/>
    <x v="1"/>
    <x v="2"/>
    <s v="Родинская, Промысловая"/>
    <s v="Аварийное отключение с успешным АПВ. ВЛ-110 &quot;Промысловая -Родинская&quot;. Гроза."/>
    <n v="21"/>
    <m/>
    <n v="21"/>
    <s v="ТЧ"/>
    <n v="2007"/>
    <s v="АС-120"/>
    <s v="-"/>
    <d v="2014-05-01T00:00:00"/>
    <n v="100"/>
    <d v="2014-12-01T00:00:00"/>
    <n v="0"/>
    <d v="2013-08-01T00:00:00"/>
    <s v="КП11"/>
    <m/>
    <m/>
    <m/>
    <e v="#VALUE!"/>
    <e v="#VALUE!"/>
    <n v="1"/>
  </r>
  <r>
    <x v="11"/>
    <x v="6"/>
    <s v="РН-ЭН"/>
    <x v="213"/>
    <d v="1899-12-30T05:30:00"/>
    <d v="2014-08-29T00:00:00"/>
    <d v="1899-12-30T05:33:00"/>
    <d v="1899-12-30T00:03:00"/>
    <n v="3"/>
    <m/>
    <s v="АПВН, РПВН"/>
    <x v="2"/>
    <s v="35/6кВ &quot;Долговская&quot;"/>
    <x v="2"/>
    <x v="2"/>
    <n v="908"/>
    <s v="Гроза. Включению не поддался. При осмотре отпайка на скв.117,121 на проводах лежит ветка дерева. Удалили."/>
    <n v="14"/>
    <m/>
    <n v="14"/>
    <s v="ТЧ"/>
    <n v="1979"/>
    <s v="АС-70"/>
    <s v="-"/>
    <d v="2014-04-16T00:00:00"/>
    <n v="100"/>
    <s v="-"/>
    <n v="0"/>
    <s v="Осмотр -11.09.2014"/>
    <s v="КП11"/>
    <m/>
    <m/>
    <m/>
    <e v="#VALUE!"/>
    <e v="#VALUE!"/>
    <n v="1"/>
  </r>
  <r>
    <x v="11"/>
    <x v="6"/>
    <s v="РН-ЭН"/>
    <x v="213"/>
    <d v="1899-12-30T18:01:00"/>
    <d v="2014-08-29T00:00:00"/>
    <d v="1899-12-30T18:36:00"/>
    <d v="1899-12-30T00:35:00"/>
    <n v="21"/>
    <s v="МТО"/>
    <s v="АПВН, РПВН"/>
    <x v="2"/>
    <s v="220/35/10кВ &quot;Северная&quot; (МЭС)"/>
    <x v="0"/>
    <x v="2"/>
    <s v="ПС &quot;Н-Кудринская&quot;"/>
    <s v="В районе с. Рычково падение деревьев на ВЛ в пролётах опор 38-39, 40-41, 68-69 В 18:36 запитали с ПС &quot;Родина&quot;"/>
    <n v="8"/>
    <m/>
    <n v="8"/>
    <m/>
    <m/>
    <m/>
    <m/>
    <s v="ТР-07.2013"/>
    <n v="100"/>
    <s v="-"/>
    <n v="0"/>
    <s v="осмотр - 18.07.2014"/>
    <s v="КП19"/>
    <m/>
    <m/>
    <m/>
    <e v="#VALUE!"/>
    <e v="#VALUE!"/>
    <n v="1"/>
  </r>
  <r>
    <x v="11"/>
    <x v="6"/>
    <s v="РН-ЭН"/>
    <x v="213"/>
    <d v="1899-12-30T16:32:00"/>
    <d v="2014-08-29T00:00:00"/>
    <d v="1899-12-30T16:32:00"/>
    <d v="1899-12-30T00:00:00"/>
    <n v="66"/>
    <m/>
    <m/>
    <x v="0"/>
    <s v="110/35/6кВ &quot;Герасимовская&quot;"/>
    <x v="0"/>
    <x v="2"/>
    <s v="ПС &quot;Тананыкская&quot;; &quot;Ишуевская&quot;; &quot;Варшава-3&quot;"/>
    <s v="Нестабильное напряжение при оперативных переключениях по выводу в ремонт РПН (заклинил в верхнем положении) тр-ра С1Т"/>
    <n v="6"/>
    <m/>
    <n v="6"/>
    <s v="ТЧ"/>
    <s v="-"/>
    <s v="-"/>
    <s v="-"/>
    <s v="-"/>
    <s v="-"/>
    <s v="-"/>
    <s v="-"/>
    <s v="-"/>
    <s v="КП23"/>
    <m/>
    <m/>
    <m/>
    <e v="#VALUE!"/>
    <e v="#VALUE!"/>
    <n v="1"/>
  </r>
  <r>
    <x v="11"/>
    <x v="6"/>
    <s v="РН-ЭН"/>
    <x v="213"/>
    <d v="1899-12-30T05:45:00"/>
    <d v="2014-08-29T00:00:00"/>
    <d v="1899-12-30T05:45:00"/>
    <d v="1899-12-30T00:00:00"/>
    <n v="4"/>
    <s v="МТЗ-2"/>
    <s v="АПВУ"/>
    <x v="2"/>
    <s v="110/6кВ &quot;Донецко-Сыртовская&quot;"/>
    <x v="2"/>
    <x v="2"/>
    <n v="1320"/>
    <s v="Аварийное отключение с успешным АПВ. МТЗ-2, 179 км. Гроза."/>
    <n v="4"/>
    <m/>
    <n v="4"/>
    <m/>
    <n v="2012"/>
    <s v="СИП-120"/>
    <s v="-"/>
    <s v="ТР-02.2014"/>
    <n v="100"/>
    <s v="ТО-ноябрь, ТР-декабрь"/>
    <n v="0"/>
    <s v="Осмотр-22.06.14"/>
    <s v="КП11"/>
    <m/>
    <m/>
    <m/>
    <e v="#VALUE!"/>
    <e v="#VALUE!"/>
    <n v="1"/>
  </r>
  <r>
    <x v="11"/>
    <x v="6"/>
    <s v="РН-ЭН"/>
    <x v="213"/>
    <d v="1899-12-30T19:35:00"/>
    <d v="2014-08-29T00:00:00"/>
    <d v="1899-12-30T21:35:00"/>
    <d v="1899-12-30T02:00:00"/>
    <n v="2"/>
    <s v="Ав. Откл., МТО"/>
    <s v="АПВН, РПВУ"/>
    <x v="2"/>
    <s v="35/6кВ &quot;Западно-Степановская&quot;"/>
    <x v="2"/>
    <x v="2"/>
    <s v="ВЛ-6 кВ ф-ДНС"/>
    <s v="Авар. отключение. Штормовой ветер."/>
    <n v="3"/>
    <m/>
    <n v="3"/>
    <s v="ТЧ"/>
    <n v="1979"/>
    <s v="АС-50"/>
    <s v="-"/>
    <s v="ТР-05.2006"/>
    <n v="100"/>
    <s v="-"/>
    <n v="0"/>
    <s v="Осмотр - 14.01.2014"/>
    <s v="КП12"/>
    <m/>
    <m/>
    <m/>
    <e v="#VALUE!"/>
    <e v="#VALUE!"/>
    <n v="1"/>
  </r>
  <r>
    <x v="11"/>
    <x v="6"/>
    <s v="МРСК ЗЭС"/>
    <x v="213"/>
    <d v="1899-12-30T02:42:00"/>
    <d v="2014-08-29T00:00:00"/>
    <d v="1899-12-30T02:43:00"/>
    <d v="1899-12-30T00:01:00"/>
    <n v="40"/>
    <m/>
    <m/>
    <x v="5"/>
    <s v="35/6кВ &quot;Долговская&quot;"/>
    <x v="2"/>
    <x v="2"/>
    <m/>
    <s v="Посадка напряжения в сети 110 кВ. Гроза. Запитана от ПС Южная (ЧЭС)."/>
    <n v="1"/>
    <m/>
    <n v="1"/>
    <m/>
    <m/>
    <m/>
    <m/>
    <m/>
    <m/>
    <m/>
    <m/>
    <m/>
    <s v="КП18"/>
    <m/>
    <m/>
    <m/>
    <e v="#VALUE!"/>
    <e v="#VALUE!"/>
    <n v="1"/>
  </r>
  <r>
    <x v="11"/>
    <x v="6"/>
    <s v="МРСК ЦЭС"/>
    <x v="213"/>
    <d v="1899-12-30T04:40:00"/>
    <d v="2014-08-29T00:00:00"/>
    <d v="1899-12-30T04:40:00"/>
    <d v="1899-12-30T00:00:00"/>
    <n v="9"/>
    <s v="ЗЗ-1ст."/>
    <s v="АПВУ"/>
    <x v="5"/>
    <s v="110/35/10кВ &quot;Каликино&quot; (ЦЭС)"/>
    <x v="1"/>
    <x v="2"/>
    <s v="35/6кВ &quot;Родниковская&quot;"/>
    <s v="Кратковременное понижение напряжения при аварийном отключении ВЛ-110 кВ Белоусовская-Александровская. ЗЗ-1ст."/>
    <n v="11"/>
    <m/>
    <n v="11"/>
    <m/>
    <m/>
    <m/>
    <m/>
    <m/>
    <m/>
    <m/>
    <m/>
    <m/>
    <s v="КП18"/>
    <m/>
    <m/>
    <m/>
    <e v="#VALUE!"/>
    <e v="#VALUE!"/>
    <n v="1"/>
  </r>
  <r>
    <x v="11"/>
    <x v="6"/>
    <s v="МРСК ЦЭС"/>
    <x v="213"/>
    <d v="1899-12-30T08:48:00"/>
    <d v="2014-08-29T00:00:00"/>
    <d v="1899-12-30T08:48:00"/>
    <d v="1899-12-30T00:00:00"/>
    <n v="14"/>
    <m/>
    <s v="АПВУ"/>
    <x v="5"/>
    <s v="110/35/10кВ &quot;Каликино&quot; (ЦЭС)"/>
    <x v="0"/>
    <x v="2"/>
    <s v="ПС &quot;Родниковская&quot;"/>
    <s v="Аварийное отключение с успешным АПВ ВЛ-110 кВ &quot;Алексанровскаякая-Каликино&quot;."/>
    <n v="5"/>
    <m/>
    <n v="5"/>
    <m/>
    <m/>
    <m/>
    <m/>
    <m/>
    <m/>
    <m/>
    <m/>
    <m/>
    <s v="КП18"/>
    <m/>
    <m/>
    <m/>
    <e v="#VALUE!"/>
    <e v="#VALUE!"/>
    <n v="1"/>
  </r>
  <r>
    <x v="11"/>
    <x v="6"/>
    <s v="МРСК СЭС"/>
    <x v="213"/>
    <d v="1899-12-30T21:22:00"/>
    <d v="2014-08-29T00:00:00"/>
    <d v="1899-12-30T21:54:00"/>
    <d v="1899-12-30T00:32:00"/>
    <n v="2"/>
    <m/>
    <m/>
    <x v="5"/>
    <s v="110/10кВ &quot;Полевая&quot; (СЭС)"/>
    <x v="2"/>
    <x v="2"/>
    <s v="фонд Ф-10"/>
    <s v="Отключение персоналом СЭС для безопасного производства работ."/>
    <n v="1"/>
    <m/>
    <n v="1"/>
    <m/>
    <m/>
    <m/>
    <m/>
    <m/>
    <m/>
    <m/>
    <m/>
    <m/>
    <s v="КП18"/>
    <m/>
    <m/>
    <m/>
    <e v="#VALUE!"/>
    <e v="#VALUE!"/>
    <n v="1"/>
  </r>
  <r>
    <x v="11"/>
    <x v="6"/>
    <s v="МРСК ЗЭС"/>
    <x v="213"/>
    <d v="1899-12-30T22:21:00"/>
    <d v="2014-08-29T00:00:00"/>
    <d v="1899-12-30T22:22:00"/>
    <d v="1899-12-30T00:01:00"/>
    <n v="5"/>
    <m/>
    <m/>
    <x v="5"/>
    <s v="110/35/10кВ &quot;Ново-Тепловская&quot; (ЗЭС)"/>
    <x v="2"/>
    <x v="2"/>
    <s v="фонд Ф-2"/>
    <s v="Отключение персоналом ЗЭС для определения &quot;земли&quot;. "/>
    <n v="3"/>
    <m/>
    <n v="3"/>
    <m/>
    <m/>
    <m/>
    <m/>
    <m/>
    <m/>
    <m/>
    <m/>
    <m/>
    <s v="КП18"/>
    <m/>
    <m/>
    <m/>
    <e v="#VALUE!"/>
    <e v="#VALUE!"/>
    <n v="1"/>
  </r>
  <r>
    <x v="11"/>
    <x v="6"/>
    <s v="РН-ЭН"/>
    <x v="214"/>
    <d v="1899-12-30T16:17:00"/>
    <d v="2014-08-30T00:00:00"/>
    <d v="1899-12-30T19:11:00"/>
    <d v="1899-12-30T02:54:00"/>
    <n v="14"/>
    <m/>
    <m/>
    <x v="0"/>
    <s v="110/35/6кВ &quot;Савельевская&quot;"/>
    <x v="2"/>
    <x v="2"/>
    <s v="ВЛ-6 фидера № 108"/>
    <s v="В 16:17 снижение нагрузки, осмотром выявлен обрыв шлейфа ф-С на ЛР-3. С 18:47 до 19:11 ремонт ЛР-3."/>
    <n v="14"/>
    <m/>
    <n v="14"/>
    <s v="ТЧ"/>
    <n v="1972"/>
    <s v="АС-95"/>
    <s v="-"/>
    <d v="2009-07-01T00:00:00"/>
    <n v="100"/>
    <d v="2014-06-09T00:00:00"/>
    <n v="0"/>
    <s v="Осмотр - 16.05.2014"/>
    <s v="КП23"/>
    <m/>
    <m/>
    <m/>
    <e v="#VALUE!"/>
    <e v="#VALUE!"/>
    <n v="1"/>
  </r>
  <r>
    <x v="11"/>
    <x v="6"/>
    <s v="РН-ЭН"/>
    <x v="214"/>
    <d v="1899-12-30T16:42:00"/>
    <d v="2014-08-30T00:00:00"/>
    <d v="1899-12-30T16:43:00"/>
    <d v="1899-12-30T00:01:00"/>
    <n v="10"/>
    <s v="МТЗ-2"/>
    <s v="АПВУ"/>
    <x v="2"/>
    <s v="35/6кВ &quot;Подольская&quot;"/>
    <x v="2"/>
    <x v="2"/>
    <s v="ВЛ-6 фидера № 415"/>
    <s v="Аварийное отключение с успешным АПВ. Гроза. Сильный порывистый ветер. Проведен осмотр ВЛ-6, замечаний не выявлено."/>
    <n v="2"/>
    <m/>
    <n v="2"/>
    <s v="ТЧ"/>
    <n v="1980"/>
    <s v="АС-70"/>
    <s v="-"/>
    <s v="ТР - сентябрь 2006"/>
    <n v="100"/>
    <s v="-"/>
    <n v="0"/>
    <s v="-"/>
    <s v="КП12"/>
    <m/>
    <m/>
    <m/>
    <e v="#VALUE!"/>
    <e v="#VALUE!"/>
    <n v="1"/>
  </r>
  <r>
    <x v="11"/>
    <x v="6"/>
    <s v="МРСК ЗЭС"/>
    <x v="214"/>
    <d v="1899-12-30T11:58:00"/>
    <d v="2014-08-30T00:00:00"/>
    <d v="1899-12-30T11:59:00"/>
    <d v="1899-12-30T00:01:00"/>
    <n v="4"/>
    <s v="МТЗ"/>
    <s v="АПВУ"/>
    <x v="5"/>
    <s v="110/35/10кВ &quot;Ново-Сергиевская&quot; (ЗЭС)"/>
    <x v="2"/>
    <x v="2"/>
    <s v="ВЛ-10 фидера № 4"/>
    <s v="Аварийное отключение с успешным АПВ. Сильный порывистый ветер. Персонал Западных ЭС провел осмотр ВЛ-10, замечаний не выявлено. Проведен осмотр отпайки ВЛ-10, замечаний не выявлено."/>
    <n v="14"/>
    <m/>
    <n v="14"/>
    <m/>
    <m/>
    <m/>
    <m/>
    <m/>
    <m/>
    <m/>
    <m/>
    <m/>
    <s v="КП18"/>
    <m/>
    <m/>
    <m/>
    <e v="#VALUE!"/>
    <e v="#VALUE!"/>
    <n v="1"/>
  </r>
  <r>
    <x v="11"/>
    <x v="6"/>
    <s v="МРСК СЭС"/>
    <x v="214"/>
    <d v="1899-12-30T14:59:00"/>
    <d v="2014-08-30T00:00:00"/>
    <d v="1899-12-30T15:08:00"/>
    <d v="1899-12-30T00:09:00"/>
    <n v="2"/>
    <s v="МТЗ"/>
    <s v="АПВН, РПВУ"/>
    <x v="5"/>
    <s v="110/10кВ &quot;Полевая&quot; (СЭС)"/>
    <x v="2"/>
    <x v="2"/>
    <s v="ВЛ-10 фидера &quot;Пл-10&quot;"/>
    <s v="Аварийное отключение с неуспешным АПВ, РПВ успешно. Сильный порывистый ветер."/>
    <m/>
    <m/>
    <m/>
    <m/>
    <m/>
    <m/>
    <m/>
    <m/>
    <m/>
    <m/>
    <m/>
    <m/>
    <s v="КП18"/>
    <m/>
    <m/>
    <m/>
    <e v="#VALUE!"/>
    <e v="#VALUE!"/>
    <n v="1"/>
  </r>
  <r>
    <x v="11"/>
    <x v="6"/>
    <s v="РН-ЭН"/>
    <x v="215"/>
    <d v="1899-12-30T21:00:00"/>
    <d v="2014-08-31T00:00:00"/>
    <d v="1899-12-30T21:06:00"/>
    <d v="1899-12-30T00:06:00"/>
    <n v="10"/>
    <m/>
    <s v="РПВУ (АПВ-нет)"/>
    <x v="1"/>
    <s v="35/6кВ &quot;Тарханы&quot;"/>
    <x v="2"/>
    <x v="2"/>
    <s v="ВЛ-6 кВ фидера &quot;Поселковый&quot;"/>
    <s v="Аварийное отключение, РПВ успешно, блинкера не выпадали. Осмотром установлено: на опоре № 4 неустановленными лицами сломан замок и отключен ЛР-6. ЛР включен, сообщено в ЧОП."/>
    <n v="1"/>
    <m/>
    <n v="1"/>
    <m/>
    <m/>
    <m/>
    <m/>
    <m/>
    <m/>
    <m/>
    <m/>
    <m/>
    <s v="КП22"/>
    <m/>
    <m/>
    <m/>
    <e v="#VALUE!"/>
    <e v="#VALUE!"/>
    <n v="1"/>
  </r>
  <r>
    <x v="11"/>
    <x v="6"/>
    <s v="КбшЖД"/>
    <x v="215"/>
    <d v="1899-12-30T12:40:00"/>
    <d v="2014-08-31T00:00:00"/>
    <d v="1899-12-30T12:40:00"/>
    <d v="1899-12-30T00:00:00"/>
    <m/>
    <s v="ЗЗ 2 ст."/>
    <s v="АПВУ"/>
    <x v="5"/>
    <s v="110/10кВ &quot;Абдулино-тяговая&quot; (КбшЖД)"/>
    <x v="1"/>
    <x v="2"/>
    <s v="ПС  Самодуровская, УПСВ Самодуровская, Врезовка, «КНС», «НПС»;  Ефремо –Зыково. ПС Беседино. (остановка отдельных скважин Школьная, Тарханы, Березовка, Аксютино)"/>
    <s v="Аварийное отключение с успешным АПВ ВЛ-110 кВ &quot;Абдулино-Емонтаево&quot;. Отработала ЗЗ-2ст."/>
    <n v="42"/>
    <m/>
    <n v="42"/>
    <m/>
    <m/>
    <m/>
    <m/>
    <m/>
    <m/>
    <m/>
    <m/>
    <m/>
    <s v="КП18"/>
    <m/>
    <m/>
    <m/>
    <e v="#VALUE!"/>
    <e v="#VALUE!"/>
    <n v="1"/>
  </r>
  <r>
    <x v="7"/>
    <x v="6"/>
    <s v="МРСК ЗЭС"/>
    <x v="216"/>
    <d v="1899-12-30T07:14:00"/>
    <d v="2014-09-01T00:00:00"/>
    <d v="1899-12-30T07:15:00"/>
    <d v="1899-12-30T00:01:00"/>
    <n v="12"/>
    <s v="ЗЗ"/>
    <s v="АПВУ"/>
    <x v="5"/>
    <s v="35/6кВ &quot;Долговская&quot;"/>
    <x v="2"/>
    <x v="2"/>
    <s v="ПС Долговская"/>
    <s v="Кратковременное понижение U, остановка отдельных скважин из-за аварийного отключения с успешным АПВ ВЛ-110 кВ &quot;Южная - Полиново&quot;. Отработала ЗЗ-2."/>
    <n v="1"/>
    <m/>
    <n v="1"/>
    <m/>
    <m/>
    <m/>
    <m/>
    <m/>
    <m/>
    <m/>
    <m/>
    <m/>
    <s v="КП18"/>
    <m/>
    <m/>
    <m/>
    <e v="#VALUE!"/>
    <e v="#VALUE!"/>
    <n v="1"/>
  </r>
  <r>
    <x v="7"/>
    <x v="6"/>
    <s v="МРСК ЗЭС"/>
    <x v="216"/>
    <d v="1899-12-30T07:35:00"/>
    <d v="2014-09-01T00:00:00"/>
    <d v="1899-12-30T07:36:00"/>
    <d v="1899-12-30T00:01:00"/>
    <n v="11"/>
    <m/>
    <m/>
    <x v="5"/>
    <s v="110/35/10кВ &quot;Твердиловская&quot; (ЗЭС)"/>
    <x v="1"/>
    <x v="2"/>
    <s v="ПС Твердиловская, Ленинградская"/>
    <s v="Кратковременное понижение U, остановка отдельных скважин из-за аварийного отключения с успешным АПВ ВЛ-220 кВ &quot;Северное - Михайловская&quot;. "/>
    <n v="1"/>
    <m/>
    <n v="1"/>
    <m/>
    <m/>
    <m/>
    <m/>
    <m/>
    <m/>
    <m/>
    <m/>
    <m/>
    <s v="КП18"/>
    <m/>
    <m/>
    <m/>
    <e v="#VALUE!"/>
    <e v="#VALUE!"/>
    <n v="1"/>
  </r>
  <r>
    <x v="7"/>
    <x v="6"/>
    <s v="РН-ЭН"/>
    <x v="20"/>
    <d v="1899-12-30T12:15:00"/>
    <d v="2014-09-02T00:00:00"/>
    <d v="1899-12-30T15:37:00"/>
    <d v="1899-12-30T03:22:00"/>
    <n v="1"/>
    <s v="ЗЗ"/>
    <m/>
    <x v="0"/>
    <s v="110/10кВ &quot;Тирис-тяга&quot; (КбшЖД)"/>
    <x v="2"/>
    <x v="2"/>
    <s v="ВЛ-10 кВ ф-Т-4, ЛР-46"/>
    <s v="Замыкание на &quot;землю&quot;. Произвели осмотр ВЛ, устранили обрыв вязки ф-В на опоре №3."/>
    <n v="1"/>
    <m/>
    <n v="1"/>
    <s v="ТЧ"/>
    <n v="2012"/>
    <s v="А-50"/>
    <s v="-"/>
    <s v="-"/>
    <s v="-"/>
    <s v="-"/>
    <n v="0"/>
    <s v="осмотр - 31.07.2014"/>
    <s v="КП23"/>
    <m/>
    <m/>
    <m/>
    <e v="#VALUE!"/>
    <e v="#VALUE!"/>
    <n v="1"/>
  </r>
  <r>
    <x v="7"/>
    <x v="6"/>
    <s v="МРСК СЭС"/>
    <x v="20"/>
    <d v="1899-12-30T18:40:00"/>
    <d v="2014-09-02T00:00:00"/>
    <d v="1899-12-30T18:40:00"/>
    <d v="1899-12-30T00:00:00"/>
    <n v="53"/>
    <m/>
    <m/>
    <x v="5"/>
    <s v="110/35/10кВ &quot;Пономаревка&quot; (СЭС)"/>
    <x v="0"/>
    <x v="2"/>
    <s v="ПС &quot;Самодуровская&quot;"/>
    <s v="Кратковременное повышение напряжения при оперативных переключениях, персоналом СЭС, по вводу в работу тр-ра Т1Т на ПС &quot;Пономаревка&quot;."/>
    <n v="4"/>
    <m/>
    <n v="4"/>
    <m/>
    <m/>
    <m/>
    <m/>
    <m/>
    <m/>
    <m/>
    <m/>
    <m/>
    <s v="КП18"/>
    <m/>
    <m/>
    <m/>
    <e v="#VALUE!"/>
    <e v="#VALUE!"/>
    <n v="1"/>
  </r>
  <r>
    <x v="7"/>
    <x v="6"/>
    <s v="МРСК ЦЭС"/>
    <x v="217"/>
    <d v="1899-12-30T07:30:00"/>
    <d v="2014-09-03T00:00:00"/>
    <d v="1899-12-30T07:30:00"/>
    <d v="1899-12-30T00:00:00"/>
    <n v="11"/>
    <m/>
    <s v="АПВУ"/>
    <x v="5"/>
    <s v="110/35/10кВ &quot;Переволоцкая&quot; (ЦЭС)"/>
    <x v="0"/>
    <x v="2"/>
    <s v="ПС &quot;Вахитовская&quot;"/>
    <s v="Аварийное отключение с успешным АПВ ВЛ-110 кВ &quot;Каргалинская - Переволоцкая&quot; на ПС 220 &quot;Каргалинская&quot;."/>
    <n v="26"/>
    <m/>
    <n v="26"/>
    <m/>
    <m/>
    <m/>
    <m/>
    <m/>
    <m/>
    <m/>
    <m/>
    <m/>
    <s v="КП18"/>
    <m/>
    <m/>
    <m/>
    <e v="#VALUE!"/>
    <e v="#VALUE!"/>
    <n v="1"/>
  </r>
  <r>
    <x v="7"/>
    <x v="6"/>
    <s v="МРСК ЗЭС"/>
    <x v="217"/>
    <d v="1899-12-30T19:30:00"/>
    <d v="2014-09-03T00:00:00"/>
    <d v="1899-12-30T19:30:00"/>
    <d v="1899-12-30T00:00:00"/>
    <n v="2"/>
    <m/>
    <m/>
    <x v="5"/>
    <s v="35/6кВ &quot;Ибряевка-2&quot;"/>
    <x v="2"/>
    <x v="2"/>
    <s v="ВЛ-6 кВ ф-Кристальный"/>
    <s v="Кратковременное понижение напряжения, по сообщению диспетчеров ЗЭС и ОРДУ посадок и отключений не было. Оборудование РН-ЭН осмотрено, замечаний нет. Возможная причина- запуск ЭД на ДНС &quot;Графская&quot; (ф-Перекачка)"/>
    <n v="1"/>
    <m/>
    <n v="1"/>
    <m/>
    <m/>
    <m/>
    <m/>
    <m/>
    <m/>
    <m/>
    <m/>
    <m/>
    <s v="КП18"/>
    <m/>
    <m/>
    <m/>
    <e v="#VALUE!"/>
    <e v="#VALUE!"/>
    <n v="1"/>
  </r>
  <r>
    <x v="7"/>
    <x v="6"/>
    <s v="МРСК ЦЭС"/>
    <x v="218"/>
    <d v="1899-12-30T07:20:00"/>
    <d v="2014-09-04T00:00:00"/>
    <d v="1899-12-30T07:20:00"/>
    <d v="1899-12-30T00:00:00"/>
    <n v="8"/>
    <m/>
    <s v="АПВУ"/>
    <x v="5"/>
    <s v="110/35/10кВ &quot;Каликино&quot; (ЦЭС)"/>
    <x v="0"/>
    <x v="2"/>
    <s v="2-я СШ-6 кВ ПС &quot;Родниковская&quot;"/>
    <s v="Кратковременное понижение U при аварийном отключении с успешным АПВ  ВЛ-110 кВ &quot;Александровка-Белоусовка&quot;."/>
    <n v="7"/>
    <m/>
    <n v="7"/>
    <m/>
    <m/>
    <m/>
    <m/>
    <m/>
    <m/>
    <m/>
    <m/>
    <m/>
    <s v="КП18"/>
    <m/>
    <m/>
    <m/>
    <e v="#VALUE!"/>
    <e v="#VALUE!"/>
    <n v="1"/>
  </r>
  <r>
    <x v="7"/>
    <x v="6"/>
    <s v="МРСК ЗЭС"/>
    <x v="218"/>
    <d v="1899-12-30T13:19:00"/>
    <d v="2014-09-04T00:00:00"/>
    <d v="1899-12-30T13:20:00"/>
    <d v="1899-12-30T00:01:00"/>
    <n v="5"/>
    <m/>
    <m/>
    <x v="5"/>
    <s v="220/110/35/10кВ &quot;Сорочинская&quot; (МЭС)"/>
    <x v="2"/>
    <x v="2"/>
    <s v="ПС 35/6кВ &quot;ГТЭС Загорская&quot;"/>
    <s v="Остановка отдельных скважин. Нестабильное напряжение в сети 110 кВ из-за вывода в ремонт ВЛ-220 &quot;Газовая-Сорочинская&quot;. "/>
    <n v="17"/>
    <m/>
    <n v="17"/>
    <m/>
    <m/>
    <m/>
    <m/>
    <m/>
    <m/>
    <m/>
    <m/>
    <m/>
    <s v="КП18"/>
    <m/>
    <m/>
    <m/>
    <e v="#VALUE!"/>
    <e v="#VALUE!"/>
    <n v="1"/>
  </r>
  <r>
    <x v="7"/>
    <x v="6"/>
    <s v="РН-ЭН"/>
    <x v="218"/>
    <d v="1899-12-30T15:45:00"/>
    <d v="2014-09-04T00:00:00"/>
    <d v="1899-12-30T15:46:00"/>
    <d v="1899-12-30T00:01:00"/>
    <n v="8"/>
    <m/>
    <m/>
    <x v="0"/>
    <s v="35/6кВ &quot;ГТЭС Загорская&quot;"/>
    <x v="2"/>
    <x v="2"/>
    <s v="ВЛ-6 фидера № 1409"/>
    <s v="Остановка отдельных скважин. Высокое напряжение при переводе эл.снабжения  от ПАЭС №2"/>
    <n v="1"/>
    <m/>
    <n v="1"/>
    <m/>
    <m/>
    <m/>
    <m/>
    <m/>
    <m/>
    <m/>
    <m/>
    <m/>
    <s v="КП24"/>
    <m/>
    <m/>
    <m/>
    <e v="#VALUE!"/>
    <e v="#VALUE!"/>
    <n v="1"/>
  </r>
  <r>
    <x v="7"/>
    <x v="6"/>
    <s v="КбшЖД"/>
    <x v="218"/>
    <d v="1899-12-30T13:10:00"/>
    <d v="2014-09-04T00:00:00"/>
    <d v="1899-12-30T13:10:00"/>
    <d v="1899-12-30T00:00:00"/>
    <n v="4"/>
    <m/>
    <m/>
    <x v="5"/>
    <s v="110/35/10кВ &quot;Асекеево-тяга&quot; (КбшЖД)"/>
    <x v="0"/>
    <x v="2"/>
    <s v="ПС 35/6 Тарханы, Березовка, Аксютино"/>
    <s v="Понижение напряжения в сети 110 кВ при выводе в ремонт 1СШ-110 на ПС 110/35/10кВ  &quot;Бугуруслан-Тяга&quot;."/>
    <n v="1"/>
    <m/>
    <n v="1"/>
    <m/>
    <m/>
    <m/>
    <m/>
    <m/>
    <m/>
    <m/>
    <m/>
    <m/>
    <s v="КП18"/>
    <m/>
    <m/>
    <m/>
    <e v="#VALUE!"/>
    <e v="#VALUE!"/>
    <n v="1"/>
  </r>
  <r>
    <x v="7"/>
    <x v="6"/>
    <s v="МРСК ЗЭС"/>
    <x v="218"/>
    <d v="1899-12-30T17:05:00"/>
    <d v="2014-09-04T00:00:00"/>
    <d v="1899-12-30T17:06:00"/>
    <d v="1899-12-30T00:01:00"/>
    <n v="18"/>
    <m/>
    <m/>
    <x v="5"/>
    <s v="220/110/35/10кВ &quot;Сорочинская&quot; (МЭС)"/>
    <x v="2"/>
    <x v="2"/>
    <s v="ПС 35/6кВ &quot;ГТЭС Загорская&quot;"/>
    <s v="Остановка отдельных скважин. Нестабильное напряжение в сети 110 кВ из-за вывода в ремонт ВЛ-220 &quot;Газовая-Сорочинская&quot;. "/>
    <n v="3"/>
    <m/>
    <n v="3"/>
    <m/>
    <m/>
    <m/>
    <m/>
    <m/>
    <m/>
    <m/>
    <m/>
    <m/>
    <s v="КП18"/>
    <m/>
    <m/>
    <m/>
    <e v="#VALUE!"/>
    <e v="#VALUE!"/>
    <n v="1"/>
  </r>
  <r>
    <x v="7"/>
    <x v="6"/>
    <s v="РН-ЭН"/>
    <x v="219"/>
    <d v="1899-12-30T13:25:00"/>
    <d v="2014-09-05T00:00:00"/>
    <d v="1899-12-30T13:25:00"/>
    <d v="1899-12-30T00:00:00"/>
    <n v="3"/>
    <m/>
    <m/>
    <x v="0"/>
    <s v="35/6кВ &quot;Долговская&quot;"/>
    <x v="2"/>
    <x v="2"/>
    <s v="Скважины"/>
    <s v="Посадка напряжения при пуске двигателя ЭД-1 на БКНС Долговка"/>
    <n v="2"/>
    <m/>
    <n v="2"/>
    <s v="ТЧ"/>
    <n v="1973"/>
    <s v="АС-70"/>
    <s v="-"/>
    <s v="КР-10.2007"/>
    <n v="100"/>
    <s v="-"/>
    <n v="0"/>
    <s v="Осмотр -23.06.2014"/>
    <s v="КП3"/>
    <m/>
    <m/>
    <m/>
    <e v="#VALUE!"/>
    <e v="#VALUE!"/>
    <n v="1"/>
  </r>
  <r>
    <x v="7"/>
    <x v="6"/>
    <s v="МРСК СЭС"/>
    <x v="219"/>
    <d v="1899-12-30T14:00:00"/>
    <d v="2014-09-05T00:00:00"/>
    <d v="1899-12-30T14:00:00"/>
    <d v="1899-12-30T00:00:00"/>
    <n v="6"/>
    <m/>
    <m/>
    <x v="5"/>
    <s v="110/35/10кВ &quot;НПС&quot; (СЭС)"/>
    <x v="0"/>
    <x v="2"/>
    <s v="ПС Тарханы, Березовка, Аксютино, КНС-2, Заглядино, Султангуловская."/>
    <s v="Посадка напряжения при пуске двигателя ЭД-2  БКНС БРНУ"/>
    <n v="2"/>
    <m/>
    <n v="2"/>
    <m/>
    <m/>
    <m/>
    <m/>
    <m/>
    <m/>
    <m/>
    <m/>
    <m/>
    <s v="КП18"/>
    <m/>
    <m/>
    <m/>
    <e v="#VALUE!"/>
    <e v="#VALUE!"/>
    <n v="1"/>
  </r>
  <r>
    <x v="7"/>
    <x v="6"/>
    <s v="РН-ЭН"/>
    <x v="219"/>
    <d v="1899-12-30T22:30:00"/>
    <d v="2014-09-05T00:00:00"/>
    <d v="1899-12-30T22:30:00"/>
    <d v="1899-12-30T00:00:00"/>
    <n v="189"/>
    <s v="ДЗ-1ст."/>
    <s v="АПВУ"/>
    <x v="0"/>
    <s v="220/110/35/10кВ &quot;Сорочинская&quot; (МЭС)"/>
    <x v="1"/>
    <x v="2"/>
    <s v="Толкаевская, Ольховская, Кодяковская, Боголюбовская "/>
    <s v="Аварийное отключение с успешным АПВ ВЛ-110 Никольская-2. Отрабаотала ДЗ 1-ст. При осмотре ВЛ замечаний не обнаружено. Будет произведен повторный осмотр в светлое время суток."/>
    <n v="67"/>
    <m/>
    <n v="67"/>
    <s v="ТЧ"/>
    <n v="1976"/>
    <s v="АС-120"/>
    <s v="-"/>
    <d v="2014-12-01T00:00:00"/>
    <n v="100"/>
    <d v="2014-11-01T00:00:00"/>
    <n v="0"/>
    <d v="2014-12-01T00:00:00"/>
    <s v="КП23"/>
    <m/>
    <m/>
    <m/>
    <e v="#VALUE!"/>
    <e v="#VALUE!"/>
    <n v="1"/>
  </r>
  <r>
    <x v="7"/>
    <x v="6"/>
    <s v="МРСК ЗЭС"/>
    <x v="220"/>
    <d v="1899-12-30T08:38:00"/>
    <d v="2014-09-06T00:00:00"/>
    <d v="1899-12-30T08:38:00"/>
    <d v="1899-12-30T00:00:00"/>
    <n v="359"/>
    <s v="З.З. 1-й ступени"/>
    <s v="АПВУ"/>
    <x v="5"/>
    <s v="220/110/35/10/6кВ &quot;Бузулукская&quot; (МЭС)"/>
    <x v="1"/>
    <x v="2"/>
    <s v="ПС 110/35/6 кВ &quot;Промысловая&quot;. ПС 110/35/8 кВ &quot;Никольская&quot;. ПС 110/35/6 кВ &quot;Савельевская&quot;. ПС 35/6 кВ &quot;Графская&quot;; &quot;Ибряевка-1; 2&quot;."/>
    <s v="Посадка напряжения при авар. отключении с успешным АПВ ВЛ-110 кВ &quot;Бузулукская-Комсомолец-1&quot;, работа З.З. 1-й ступени. На опоре №480 гнездо и оплавленная проволока под опорой."/>
    <n v="32"/>
    <m/>
    <n v="32"/>
    <m/>
    <m/>
    <m/>
    <m/>
    <m/>
    <m/>
    <m/>
    <m/>
    <m/>
    <s v="КП18"/>
    <m/>
    <m/>
    <m/>
    <e v="#VALUE!"/>
    <e v="#VALUE!"/>
    <n v="1"/>
  </r>
  <r>
    <x v="7"/>
    <x v="6"/>
    <s v="МРСК ЗЭС"/>
    <x v="220"/>
    <d v="1899-12-30T08:06:00"/>
    <d v="2014-09-06T00:00:00"/>
    <d v="1899-12-30T08:06:00"/>
    <d v="1899-12-30T00:00:00"/>
    <n v="30"/>
    <m/>
    <m/>
    <x v="5"/>
    <s v="35/6кВ &quot;Долговская&quot;"/>
    <x v="2"/>
    <x v="2"/>
    <s v="Скважины"/>
    <s v="Посадка напряжения  сети не подтверждают"/>
    <n v="1"/>
    <m/>
    <n v="1"/>
    <m/>
    <m/>
    <m/>
    <m/>
    <m/>
    <m/>
    <m/>
    <m/>
    <m/>
    <s v="КП18"/>
    <m/>
    <m/>
    <m/>
    <e v="#VALUE!"/>
    <e v="#VALUE!"/>
    <n v="1"/>
  </r>
  <r>
    <x v="7"/>
    <x v="6"/>
    <s v="РН-ЭН"/>
    <x v="221"/>
    <d v="1899-12-30T21:34:00"/>
    <d v="2014-09-07T00:00:00"/>
    <d v="1899-12-30T21:38:00"/>
    <d v="1899-12-30T00:04:00"/>
    <n v="70"/>
    <s v="З.З. 1-й ступени"/>
    <s v="РПВУ (АПВ-нет)"/>
    <x v="0"/>
    <s v="220/110/35/10/6кВ &quot;Бузулукская&quot; (МЭС)"/>
    <x v="1"/>
    <x v="2"/>
    <s v="ПС &quot;Росташинская&quot;; &quot;Гаршинская-1; 2; УПСВ&quot;; &quot;Широкодольская&quot;"/>
    <s v="Аварийное отключение, работа З.З. 1-й ступени. Ф-С=0, 35,9 км от ПС &quot;Бузулукская&quot;. 08.09.14. планируется осмотр."/>
    <n v="15"/>
    <m/>
    <n v="15"/>
    <s v="ТЧ"/>
    <n v="1990"/>
    <s v="АС185"/>
    <s v="-"/>
    <d v="2014-05-01T00:00:00"/>
    <n v="100"/>
    <d v="2014-09-01T00:00:00"/>
    <n v="0"/>
    <d v="2014-09-01T00:00:00"/>
    <s v="КП23"/>
    <m/>
    <m/>
    <m/>
    <e v="#VALUE!"/>
    <e v="#VALUE!"/>
    <n v="1"/>
  </r>
  <r>
    <x v="7"/>
    <x v="6"/>
    <s v="МРСК ЗЭС"/>
    <x v="222"/>
    <d v="1899-12-30T07:40:00"/>
    <d v="2014-09-08T00:00:00"/>
    <d v="1899-12-30T07:40:00"/>
    <d v="1899-12-30T00:00:00"/>
    <n v="212"/>
    <s v="З.З. 1-й ступени"/>
    <s v="АПВУ"/>
    <x v="5"/>
    <s v="220/110/35/10/6кВ &quot;Бузулукская&quot; (МЭС)"/>
    <x v="1"/>
    <x v="2"/>
    <s v="ПС &quot;Савельевская&quot;,  Герасимовская, Майский купол, Сав.купол, Моргуновская. (посадка ПС Промысловая, Пронькинская, КНС-1, 2, 3. Никольская, Толкаевская, Ольховская, Кодяковская, Боголюбовская, БКНС. Графская, Ибряевка-1, Ибряевка-2. ПС Росташинская, Гаршинская - 1, 2; Гаршинская УПСВ."/>
    <s v="Аварийное отключение с успешным АПВ ВЛ-110 кВ &quot;Бузулукская-Савельевская-2&quot;, работа З.З. 1-й ступени. 7,9 км от ПС &quot;Бузулукская&quot;. Персоналом ЗЭС произведен осмотр ВЛ-110. На опоре № 38 фаза &quot;С&quot; обнаружена паутина, опоры №№ 66-77 большое скопление птиц."/>
    <n v="121"/>
    <m/>
    <n v="121"/>
    <m/>
    <m/>
    <m/>
    <m/>
    <m/>
    <m/>
    <m/>
    <m/>
    <m/>
    <s v="КП18"/>
    <m/>
    <m/>
    <m/>
    <e v="#VALUE!"/>
    <e v="#VALUE!"/>
    <n v="1"/>
  </r>
  <r>
    <x v="7"/>
    <x v="6"/>
    <s v="МРСК ЗЭС"/>
    <x v="222"/>
    <d v="1899-12-30T11:20:00"/>
    <d v="2014-09-08T00:00:00"/>
    <d v="1899-12-30T11:21:00"/>
    <d v="1899-12-30T00:01:00"/>
    <n v="5"/>
    <s v="МТЗ"/>
    <s v="АПВУ"/>
    <x v="5"/>
    <s v="35/10кВ &quot;Лабазинская&quot; (ЗЭС)"/>
    <x v="2"/>
    <x v="2"/>
    <s v="Лб-2"/>
    <s v="Аварийное отключение с успешным АПВ, отработала МТЗ. 14:55 произведен осмотр ВЛ персоналом &quot;РН-Энергонефть&quot; в зоне своей ответственности, замечаний нет."/>
    <n v="2"/>
    <m/>
    <n v="2"/>
    <m/>
    <m/>
    <m/>
    <m/>
    <m/>
    <m/>
    <m/>
    <m/>
    <m/>
    <s v="КП18"/>
    <m/>
    <m/>
    <m/>
    <e v="#VALUE!"/>
    <e v="#VALUE!"/>
    <n v="1"/>
  </r>
  <r>
    <x v="7"/>
    <x v="6"/>
    <s v="РН-ЭН"/>
    <x v="223"/>
    <d v="1899-12-30T07:40:00"/>
    <d v="2014-09-09T00:00:00"/>
    <d v="1899-12-30T07:40:00"/>
    <d v="1899-12-30T00:00:00"/>
    <n v="70"/>
    <s v="З.З. 1-й ступени"/>
    <s v="АПВН, РПВУ"/>
    <x v="0"/>
    <s v="110/35/6кВ &quot;Росташинская&quot;"/>
    <x v="1"/>
    <x v="2"/>
    <s v="ПС &quot;Росташинская&quot;; &quot;Гаршинская-1; 2; УПСВ&quot;; &quot;Широкодольская&quot;, Давыдовская."/>
    <s v="Аварийное отключение  ВЛ-110 кВ &quot;Росташинская - Тюльпан-2&quot;, ЗЗ 1 и 2 ступени."/>
    <n v="58"/>
    <m/>
    <n v="58"/>
    <s v="ТЧ"/>
    <s v="-"/>
    <s v="-"/>
    <s v="-"/>
    <s v="-"/>
    <s v="-"/>
    <s v="-"/>
    <s v="-"/>
    <s v="-"/>
    <s v="КП23"/>
    <m/>
    <m/>
    <m/>
    <e v="#VALUE!"/>
    <e v="#VALUE!"/>
    <n v="1"/>
  </r>
  <r>
    <x v="7"/>
    <x v="6"/>
    <s v="РН-ЭН"/>
    <x v="223"/>
    <d v="1899-12-30T07:45:00"/>
    <d v="2014-09-09T00:00:00"/>
    <d v="1899-12-30T07:48:00"/>
    <d v="1899-12-30T00:03:00"/>
    <n v="70"/>
    <s v="З.З. 1-й ступени"/>
    <s v="РПВУ (АПВ-нет)"/>
    <x v="0"/>
    <s v="220/110/35/10/6кВ &quot;Бузулукская&quot; (МЭС)"/>
    <x v="1"/>
    <x v="2"/>
    <s v="ПС &quot;Росташинская&quot;; &quot;Гаршинская-1; 2; УПСВ&quot;; &quot;Широкодольская&quot;, Давыдовская."/>
    <s v="Аварийное отключение  ВЛ-110 кВ &quot;Бузулукская-Росташинская&quot;, работа З.З. 1-й ступени. &quot;В&quot;-0, 35,8 км от ПС &quot;Бузулукская&quot;."/>
    <n v="90"/>
    <m/>
    <n v="90"/>
    <s v="ТЧ"/>
    <n v="1990"/>
    <s v="АС185"/>
    <s v="-"/>
    <d v="2014-05-01T00:00:00"/>
    <n v="100"/>
    <d v="2014-09-01T00:00:00"/>
    <n v="0"/>
    <d v="2014-09-01T00:00:00"/>
    <s v="КП23"/>
    <m/>
    <m/>
    <m/>
    <e v="#VALUE!"/>
    <e v="#VALUE!"/>
    <n v="1"/>
  </r>
  <r>
    <x v="7"/>
    <x v="6"/>
    <s v="РН-ЭН"/>
    <x v="223"/>
    <d v="1899-12-30T10:55:00"/>
    <d v="2014-09-09T00:00:00"/>
    <d v="1899-12-30T11:15:00"/>
    <d v="1899-12-30T00:20:00"/>
    <n v="10"/>
    <s v="МТЗ"/>
    <s v="АПВН, РПВУ"/>
    <x v="0"/>
    <s v="35/6кВ &quot;Ольховская&quot;"/>
    <x v="2"/>
    <x v="2"/>
    <s v="фонд скв."/>
    <s v="Аварийное отключение  ВЛ-6 кВ МТЗ, АПВ неуспешное. Произведен осмотр, на опоре № 5 отпайки на КТП «ДНС- Малаховская» выявлена  намотанная магнитная лента (кассеты магнитофона)."/>
    <n v="7"/>
    <m/>
    <n v="7"/>
    <s v="ТЧ"/>
    <n v="2012"/>
    <s v="АС-70"/>
    <s v="-"/>
    <d v="2012-10-01T00:00:00"/>
    <n v="100"/>
    <s v="-"/>
    <n v="0"/>
    <s v="-"/>
    <s v="КП22"/>
    <m/>
    <m/>
    <m/>
    <e v="#VALUE!"/>
    <e v="#VALUE!"/>
    <n v="1"/>
  </r>
  <r>
    <x v="7"/>
    <x v="6"/>
    <s v="МРСК СЭС"/>
    <x v="223"/>
    <d v="1899-12-30T11:08:00"/>
    <d v="2014-09-09T00:00:00"/>
    <d v="1899-12-30T11:08:00"/>
    <d v="1899-12-30T00:00:00"/>
    <n v="1"/>
    <m/>
    <m/>
    <x v="5"/>
    <s v="110/35/10кВ &quot;НПС&quot; (СЭС)"/>
    <x v="0"/>
    <x v="2"/>
    <s v="Завяловка, ф-НСУ-4"/>
    <s v="Понижение напряжения при переводе питания с ПС НПС на ПС Тюрино"/>
    <n v="1"/>
    <m/>
    <n v="1"/>
    <m/>
    <m/>
    <m/>
    <m/>
    <m/>
    <m/>
    <m/>
    <m/>
    <m/>
    <s v="КП18"/>
    <m/>
    <m/>
    <m/>
    <e v="#VALUE!"/>
    <e v="#VALUE!"/>
    <n v="1"/>
  </r>
  <r>
    <x v="7"/>
    <x v="6"/>
    <s v="РН-ЭН"/>
    <x v="223"/>
    <d v="1899-12-30T17:00:00"/>
    <d v="2014-09-09T00:00:00"/>
    <d v="1899-12-30T17:17:00"/>
    <d v="1899-12-30T00:17:00"/>
    <n v="10"/>
    <s v="МТЗ"/>
    <s v="АПВН, РПВУ"/>
    <x v="0"/>
    <s v="35/6кВ &quot;Ольховская&quot;"/>
    <x v="2"/>
    <x v="2"/>
    <s v="фонд скв."/>
    <s v="Аварийное отключение  ВЛ-6 кВ МТЗ, АПВ неуспешное. Обнаружено попадание токопроводящей магнитной ленты кассеты  магнитофона _x000a_на ВЛ-6кВ_x000a_"/>
    <n v="5"/>
    <m/>
    <n v="5"/>
    <s v="ТЧ"/>
    <n v="2012"/>
    <s v="АС-70"/>
    <s v="-"/>
    <d v="2012-10-01T00:00:00"/>
    <n v="100"/>
    <s v="-"/>
    <n v="0"/>
    <s v="-"/>
    <s v="КП22"/>
    <m/>
    <m/>
    <m/>
    <e v="#VALUE!"/>
    <e v="#VALUE!"/>
    <n v="1"/>
  </r>
  <r>
    <x v="7"/>
    <x v="6"/>
    <s v="ОПМЭС Урала "/>
    <x v="223"/>
    <d v="1899-12-30T19:44:00"/>
    <d v="2014-09-09T00:00:00"/>
    <d v="1899-12-30T19:53:00"/>
    <d v="1899-12-30T00:09:00"/>
    <n v="317"/>
    <s v="ДФЗ"/>
    <s v="АПВН, РПВУ"/>
    <x v="5"/>
    <s v="220/110/35/10/6кВ &quot;Бузулукская&quot; (МЭС)"/>
    <x v="4"/>
    <x v="2"/>
    <s v="110/6 Толкаевская, 110/35/6 Никольская,  и все отходящие 35/6. ГТЭС-Загорская. (посадка 110/35/6Родинская, Промысловая, Савельевская, Герасимовская и все отходящие ПС 35/6. Графская,Ибряевка-2)"/>
    <s v="Аварийное отключение ВЛ-220 &quot;Бузулукская - Сорочинская&quot;. АПВ не успешное, РПВУ. Отработала ДФЗ с обеих сторон."/>
    <n v="417"/>
    <m/>
    <n v="417"/>
    <m/>
    <m/>
    <m/>
    <m/>
    <m/>
    <m/>
    <m/>
    <m/>
    <m/>
    <s v="КП18"/>
    <m/>
    <m/>
    <m/>
    <e v="#VALUE!"/>
    <e v="#VALUE!"/>
    <n v="1"/>
  </r>
  <r>
    <x v="7"/>
    <x v="6"/>
    <s v="МРСК ЗЭС"/>
    <x v="224"/>
    <d v="1899-12-30T07:30:00"/>
    <d v="2014-09-10T00:00:00"/>
    <d v="1899-12-30T07:30:00"/>
    <d v="1899-12-30T00:00:00"/>
    <n v="167"/>
    <s v="ЗЗ-2ст."/>
    <s v="АПВУ"/>
    <x v="5"/>
    <s v="220/110/35/10/6кВ &quot;Бузулукская&quot; (МЭС)"/>
    <x v="1"/>
    <x v="2"/>
    <s v="ПС Савельевская, Герасимовская, Курманаевская, Тананыкская. ПС Графская."/>
    <s v="Аварийное отключение с успешным АПВ ВЛ-110 Савельевская-2. Отработала ЗЗ-2ст."/>
    <n v="9"/>
    <m/>
    <n v="9"/>
    <m/>
    <m/>
    <m/>
    <m/>
    <m/>
    <m/>
    <m/>
    <m/>
    <m/>
    <s v="КП18"/>
    <m/>
    <m/>
    <m/>
    <e v="#VALUE!"/>
    <e v="#VALUE!"/>
    <n v="1"/>
  </r>
  <r>
    <x v="7"/>
    <x v="6"/>
    <s v="МРСК ЗЭС"/>
    <x v="224"/>
    <d v="1899-12-30T07:37:00"/>
    <d v="2014-09-10T00:00:00"/>
    <d v="1899-12-30T07:37:00"/>
    <d v="1899-12-30T00:00:00"/>
    <n v="8"/>
    <m/>
    <s v="АПВУ"/>
    <x v="5"/>
    <s v="220/110/35/10кВ &quot;Каргалинская&quot; (МЭС)"/>
    <x v="1"/>
    <x v="2"/>
    <s v="ПС 35/6 Вахитовская, Ф-3, ПС Платовская ф-7, ПС Ново-Сергиевская ф-4"/>
    <s v="Аварийное отключение с успешным АПВ ВЛ-110 Каргалинская-Переволоцкая. "/>
    <n v="39"/>
    <m/>
    <n v="39"/>
    <m/>
    <m/>
    <m/>
    <m/>
    <m/>
    <m/>
    <m/>
    <m/>
    <m/>
    <s v="КП18"/>
    <m/>
    <m/>
    <m/>
    <e v="#VALUE!"/>
    <e v="#VALUE!"/>
    <n v="1"/>
  </r>
  <r>
    <x v="7"/>
    <x v="6"/>
    <s v="МРСК ЦЭС"/>
    <x v="224"/>
    <d v="1899-12-30T07:20:00"/>
    <d v="2014-09-10T00:00:00"/>
    <d v="1899-12-30T07:20:00"/>
    <d v="1899-12-30T00:00:00"/>
    <m/>
    <m/>
    <s v="АПВУ"/>
    <x v="5"/>
    <s v="110/35/10кВ &quot;Каликино&quot; (ЦЭС)"/>
    <x v="1"/>
    <x v="2"/>
    <s v="35/6кВ &quot;Родниковская&quot;"/>
    <s v="Аварийное отключение с успешным АПВ ВЛ-110 Белоусовка-Александровка."/>
    <n v="8"/>
    <m/>
    <n v="8"/>
    <m/>
    <m/>
    <m/>
    <m/>
    <m/>
    <m/>
    <m/>
    <m/>
    <m/>
    <s v="КП18"/>
    <m/>
    <m/>
    <m/>
    <e v="#VALUE!"/>
    <e v="#VALUE!"/>
    <n v="1"/>
  </r>
  <r>
    <x v="7"/>
    <x v="6"/>
    <s v="ОПМЭС Урала "/>
    <x v="225"/>
    <d v="1899-12-30T08:11:00"/>
    <d v="2014-09-11T00:00:00"/>
    <d v="1899-12-30T08:12:00"/>
    <d v="1899-12-30T00:01:00"/>
    <n v="267"/>
    <s v="ЗЗ 1ст., ДФЗ"/>
    <s v="АПВУ"/>
    <x v="5"/>
    <s v="220/110/35/10/6кВ &quot;Бузулукская&quot; (МЭС)"/>
    <x v="4"/>
    <x v="2"/>
    <s v="ПС 110 Савельевская, Герасимовская, Ново Медведкинская. ПС 110 Промысловая, Родинская. ПС 110 Росташинская, Гаршинская-1, 2; Гаршинская УПСВ. ПС 110 Никольская, Толкаевская. ПС 35 Грфская, Ибряевка-1, 2."/>
    <s v="Аварийное отключение с успешным АПВ ВЛ-220 &quot;Куйбышевская - Бузулукская&quot;.   Отработала ЗЗ-1ст., ДФЗ."/>
    <n v="546"/>
    <m/>
    <n v="546"/>
    <m/>
    <m/>
    <m/>
    <m/>
    <m/>
    <m/>
    <m/>
    <m/>
    <m/>
    <s v="КП18"/>
    <m/>
    <m/>
    <m/>
    <e v="#VALUE!"/>
    <e v="#VALUE!"/>
    <n v="1"/>
  </r>
  <r>
    <x v="7"/>
    <x v="6"/>
    <s v="ОПМЭС Урала "/>
    <x v="225"/>
    <d v="1899-12-30T16:23:00"/>
    <d v="2014-09-11T00:00:00"/>
    <d v="1899-12-30T16:24:00"/>
    <d v="1899-12-30T00:01:00"/>
    <n v="20"/>
    <s v="ЗЗ 1ст."/>
    <s v="АПВУ"/>
    <x v="5"/>
    <s v="220/110/35/10/6кВ &quot;Бузулукская&quot; (МЭС)"/>
    <x v="4"/>
    <x v="2"/>
    <s v="ПС 35 ГТЭС Загорская"/>
    <s v="Аварийное отключение с успешным АПВ ВЛ-220 &quot;Куйбышевская - Бузулукская&quot;.   Отработала ЗЗ-1ст., ДФЗ."/>
    <n v="50"/>
    <m/>
    <n v="50"/>
    <m/>
    <m/>
    <m/>
    <m/>
    <m/>
    <m/>
    <m/>
    <m/>
    <m/>
    <s v="КП18"/>
    <m/>
    <m/>
    <m/>
    <e v="#VALUE!"/>
    <e v="#VALUE!"/>
    <n v="1"/>
  </r>
  <r>
    <x v="7"/>
    <x v="6"/>
    <s v="МРСК СЭС"/>
    <x v="225"/>
    <d v="1899-12-30T16:23:00"/>
    <d v="2014-09-11T00:00:00"/>
    <d v="1899-12-30T16:24:00"/>
    <d v="1899-12-30T00:01:00"/>
    <n v="11"/>
    <s v="ЗЗ 1ст."/>
    <s v="АПВУ"/>
    <x v="5"/>
    <s v="220/110/35/10кВ &quot;Михайловская&quot; (МЭС)"/>
    <x v="1"/>
    <x v="2"/>
    <s v="ПС 35/6 Тарханы, Березовка, Аксютино, Школьная."/>
    <s v="Кратковременное понижение напряжения при аварийном отключении с успешным АПВ, работа З.З. 1-й ступени, В-110 &quot;Подбельск-2&quot; на ПС 220/110/35/10 &quot;Михайловская&quot; (МЭС). Сброс нагрузки - 3,6 МВт."/>
    <n v="3"/>
    <m/>
    <n v="3"/>
    <m/>
    <m/>
    <m/>
    <m/>
    <m/>
    <m/>
    <m/>
    <m/>
    <m/>
    <s v="КП18"/>
    <m/>
    <m/>
    <m/>
    <e v="#VALUE!"/>
    <e v="#VALUE!"/>
    <n v="1"/>
  </r>
  <r>
    <x v="7"/>
    <x v="6"/>
    <s v="РН-ЭН"/>
    <x v="225"/>
    <d v="1899-12-30T19:15:00"/>
    <d v="2014-09-11T00:00:00"/>
    <d v="1899-12-30T20:05:00"/>
    <d v="1899-12-30T00:50:00"/>
    <n v="5"/>
    <m/>
    <m/>
    <x v="0"/>
    <s v="ПАЭС-6кВ &quot;Загорская&quot;"/>
    <x v="2"/>
    <x v="2"/>
    <s v="ВЛ-6 кВ ф-1409 ЛР-11"/>
    <s v="Ремонт ЛР на скв-47. Разрушилась колонка ЛР-6 одной фазы. Колонка заменена."/>
    <n v="13"/>
    <m/>
    <n v="13"/>
    <s v="ТЧ"/>
    <n v="2006"/>
    <s v="АС-70 "/>
    <s v="-"/>
    <n v="2012"/>
    <n v="100"/>
    <s v="ТО (Д) - май 2015"/>
    <n v="0"/>
    <s v="Осмотр - май 2014"/>
    <s v="КП23"/>
    <m/>
    <m/>
    <m/>
    <e v="#VALUE!"/>
    <e v="#VALUE!"/>
    <n v="1"/>
  </r>
  <r>
    <x v="7"/>
    <x v="6"/>
    <s v="МРСК ЗЭС"/>
    <x v="226"/>
    <d v="1899-12-30T07:24:00"/>
    <d v="2014-09-12T00:00:00"/>
    <d v="1899-12-30T07:55:00"/>
    <d v="1899-12-30T00:31:00"/>
    <n v="311"/>
    <s v="АСН"/>
    <m/>
    <x v="5"/>
    <s v="220/110/35/10кВ &quot;Сорочинская&quot; (МЭС)"/>
    <x v="1"/>
    <x v="2"/>
    <s v="ПС &quot;Никольская&quot;, &quot;Толкаевская&quot;. (повышение напряжения Росташинская, Гаршинская-1, Гаршинская-2, Гаршинская-УПСВ.)"/>
    <s v="При аварийном отключении ВЛ-110 кВ &quot;Сорочинская-Богдановка&quot; на ПС &quot;Сорочинская&quot; сработала АСН с отключением потребителей в 7:34 потребители включены. В 7:55 включена ВЛ-110 кВ &quot;Сорочинская-Никольская-1&quot;"/>
    <n v="327"/>
    <m/>
    <n v="327"/>
    <m/>
    <m/>
    <m/>
    <m/>
    <m/>
    <m/>
    <m/>
    <m/>
    <m/>
    <s v="КП18"/>
    <m/>
    <m/>
    <m/>
    <e v="#VALUE!"/>
    <e v="#VALUE!"/>
    <n v="1"/>
  </r>
  <r>
    <x v="7"/>
    <x v="6"/>
    <s v="МРСК ЦЭС"/>
    <x v="226"/>
    <d v="1899-12-30T07:45:00"/>
    <d v="2014-09-12T00:00:00"/>
    <d v="1899-12-30T07:45:00"/>
    <d v="1899-12-30T00:00:00"/>
    <n v="8"/>
    <m/>
    <s v="АПВУ"/>
    <x v="5"/>
    <s v="110/35/10кВ &quot;Каликино&quot; (ЦЭС)"/>
    <x v="0"/>
    <x v="2"/>
    <s v="ПС 35/6кВ &quot;Родниковская&quot;"/>
    <s v="Кратковременное понижение U, остановка отдельных скважин при аварийном отключении с успешным АПВ ВЛ-110 &quot;Белоусовка-Александровка.&quot;"/>
    <n v="5"/>
    <m/>
    <n v="5"/>
    <m/>
    <m/>
    <m/>
    <m/>
    <m/>
    <m/>
    <m/>
    <m/>
    <m/>
    <s v="КП18"/>
    <m/>
    <m/>
    <m/>
    <e v="#VALUE!"/>
    <e v="#VALUE!"/>
    <n v="1"/>
  </r>
  <r>
    <x v="7"/>
    <x v="6"/>
    <s v="МРСК СЭС"/>
    <x v="226"/>
    <d v="1899-12-30T13:55:00"/>
    <d v="2014-09-12T00:00:00"/>
    <d v="1899-12-30T13:55:00"/>
    <d v="1899-12-30T00:00:00"/>
    <n v="7"/>
    <m/>
    <m/>
    <x v="5"/>
    <s v="110/35/10кВ &quot;Пономаревка&quot; (СЭС)"/>
    <x v="1"/>
    <x v="2"/>
    <s v="ПС 35/6 Самодуровская, НПС"/>
    <s v="Остановка отдельных скважин из-за нестабильного напряжения при опробовании схемы плавки гололеда на ВЛ-110 &quot;Пономаревка-Каликино&quot; (СЭС)."/>
    <n v="1"/>
    <m/>
    <n v="1"/>
    <m/>
    <m/>
    <m/>
    <m/>
    <m/>
    <m/>
    <m/>
    <m/>
    <m/>
    <s v="КП18"/>
    <m/>
    <m/>
    <m/>
    <e v="#VALUE!"/>
    <e v="#VALUE!"/>
    <n v="1"/>
  </r>
  <r>
    <x v="7"/>
    <x v="6"/>
    <s v="МРСК ЗЭС"/>
    <x v="226"/>
    <d v="1899-12-30T07:23:00"/>
    <d v="2014-09-12T00:00:00"/>
    <d v="1899-12-30T07:34:00"/>
    <d v="1899-12-30T00:11:00"/>
    <n v="21"/>
    <s v="АСН"/>
    <m/>
    <x v="5"/>
    <s v="220/110/35/10кВ &quot;Сорочинская&quot; (МЭС)"/>
    <x v="0"/>
    <x v="2"/>
    <s v="ПС &quot;ГТЭС Загорская&quot;. ВЛ-6 фидера № 6 ПС &quot;Яшкинская&quot;."/>
    <s v="При аварийном отключении ВЛ-110 кВ &quot;Сорочинская-Богдановка&quot; на ПС &quot;Сорочинская&quot; сработала АСН с отключением потребителей в 7:34 потребители включены. "/>
    <n v="61"/>
    <m/>
    <n v="61"/>
    <m/>
    <m/>
    <m/>
    <m/>
    <m/>
    <m/>
    <m/>
    <m/>
    <m/>
    <s v="КП18"/>
    <m/>
    <m/>
    <m/>
    <e v="#VALUE!"/>
    <e v="#VALUE!"/>
    <n v="1"/>
  </r>
  <r>
    <x v="7"/>
    <x v="6"/>
    <s v="МРСК ЗЭС"/>
    <x v="227"/>
    <d v="1899-12-30T07:59:00"/>
    <d v="2014-09-13T00:00:00"/>
    <d v="1899-12-30T07:59:00"/>
    <d v="1899-12-30T00:00:00"/>
    <n v="250"/>
    <s v="ЗЗ- 1я ступень ф&quot;С&quot;"/>
    <s v="АПВУ"/>
    <x v="5"/>
    <s v="220/110/35/10/6кВ &quot;Бузулукская&quot; (МЭС)"/>
    <x v="1"/>
    <x v="2"/>
    <s v="С1Т ПС Промысловая; КНС-1; КНС-2; КНС-3, Яшкинская"/>
    <s v="Отключение с успешным АПВ, ЗЗ-2-й ступени фаза &quot;С&quot;, по показаниям &quot;Ауры&quot; -  50-76 км."/>
    <n v="19"/>
    <m/>
    <n v="19"/>
    <m/>
    <m/>
    <m/>
    <m/>
    <m/>
    <m/>
    <m/>
    <m/>
    <m/>
    <s v="КП18"/>
    <m/>
    <m/>
    <m/>
    <e v="#VALUE!"/>
    <e v="#VALUE!"/>
    <n v="1"/>
  </r>
  <r>
    <x v="7"/>
    <x v="6"/>
    <s v="ОПМЭС Урала "/>
    <x v="227"/>
    <d v="1899-12-30T11:54:00"/>
    <d v="2014-09-13T00:00:00"/>
    <d v="1899-12-30T11:54:00"/>
    <d v="1899-12-30T00:00:00"/>
    <n v="27"/>
    <m/>
    <m/>
    <x v="5"/>
    <s v="220/110/35/10кВ &quot;Сорочинская&quot; (МЭС)"/>
    <x v="4"/>
    <x v="2"/>
    <s v="ПС Савельевская; Курманаевская, Тананыкская. Толкаевкая, Ново-Львовка, Львовская, Никольская, Ольховская, Боголюбовская."/>
    <s v="Повышение нпряжения при замыкании транзита по ВЛ 220 кВ для ввода ВЛ 220 кВ Газовая-Сорочинская. На -ПС Сорочинская на 13 кВ; ПС Бузулукская на 10 кВ."/>
    <n v="27"/>
    <m/>
    <n v="27"/>
    <m/>
    <m/>
    <m/>
    <m/>
    <m/>
    <m/>
    <m/>
    <m/>
    <m/>
    <s v="КП18"/>
    <m/>
    <m/>
    <m/>
    <e v="#VALUE!"/>
    <e v="#VALUE!"/>
    <n v="1"/>
  </r>
  <r>
    <x v="7"/>
    <x v="6"/>
    <s v="ОПМЭС Урала "/>
    <x v="227"/>
    <d v="1899-12-30T12:06:00"/>
    <d v="2014-09-13T00:00:00"/>
    <d v="1899-12-30T12:06:00"/>
    <d v="1899-12-30T00:00:00"/>
    <n v="4"/>
    <m/>
    <m/>
    <x v="5"/>
    <s v="220/110/35/10кВ &quot;Сорочинская&quot; (МЭС)"/>
    <x v="4"/>
    <x v="2"/>
    <s v="ПС Росташинская; Гаршинская"/>
    <s v="Нестабильное напряжение при размыкании транзита по ВЛ 220 кВ.  Ввод ВЛ 220 кВ Газовая-Сорочинская в работу"/>
    <n v="8"/>
    <m/>
    <n v="8"/>
    <m/>
    <m/>
    <m/>
    <m/>
    <m/>
    <m/>
    <m/>
    <m/>
    <m/>
    <s v="КП18"/>
    <m/>
    <m/>
    <m/>
    <e v="#VALUE!"/>
    <e v="#VALUE!"/>
    <n v="1"/>
  </r>
  <r>
    <x v="7"/>
    <x v="6"/>
    <s v="РН-ЭН"/>
    <x v="228"/>
    <d v="1899-12-30T07:47:00"/>
    <d v="2014-09-14T00:00:00"/>
    <d v="1899-12-30T07:52:00"/>
    <d v="1899-12-30T00:05:00"/>
    <n v="70"/>
    <s v="З.З. 1-й ступени"/>
    <s v="РПВУ (АПВ-нет)"/>
    <x v="0"/>
    <s v="220/110/35/10/6кВ &quot;Бузулукская&quot; (МЭС)"/>
    <x v="1"/>
    <x v="2"/>
    <s v="ПС &quot;Росташинская&quot;; &quot;Гаршинская-1; 2; УПСВ&quot;"/>
    <s v="Аварийное отключение, работа З.З. 1-й ступени. Ф-А=0, 32,1 км. от ПС &quot;Бузулукская&quot;. Произвели осмотр ВЛ с оп. №222 до оп. №168, видимых дефектов не выявлено, кроме потрескивания на опоре №197."/>
    <n v="85"/>
    <m/>
    <n v="85"/>
    <s v="ТЧ"/>
    <n v="1990"/>
    <s v="АС185"/>
    <s v="-"/>
    <d v="2014-05-01T00:00:00"/>
    <n v="100"/>
    <d v="2014-12-01T00:00:00"/>
    <n v="0"/>
    <d v="2014-09-01T00:00:00"/>
    <s v="КП23"/>
    <m/>
    <m/>
    <m/>
    <e v="#VALUE!"/>
    <e v="#VALUE!"/>
    <n v="1"/>
  </r>
  <r>
    <x v="7"/>
    <x v="6"/>
    <s v="КбшЖД"/>
    <x v="228"/>
    <d v="1899-12-30T10:11:00"/>
    <d v="2014-09-14T00:00:00"/>
    <d v="1899-12-30T10:11:00"/>
    <d v="1899-12-30T00:00:00"/>
    <n v="118"/>
    <s v="МТЗ"/>
    <s v="АПВУ"/>
    <x v="5"/>
    <s v="110/10кВ &quot;Абдулино-тяговая&quot; (КбшЖД)"/>
    <x v="1"/>
    <x v="2"/>
    <s v="ПС &quot;Самодуровская&quot;; &quot;Школьная&quot;; &quot;Беседино&quot;; 1-я СШ-6 кВ ПС &quot;Родниковская&quot;"/>
    <s v="Аварийное отключение с успешным АПВ  В-110 кВ &quot;Емонтаево&quot;, работа МТЗ."/>
    <n v="13"/>
    <n v="44"/>
    <n v="57"/>
    <m/>
    <m/>
    <m/>
    <m/>
    <m/>
    <m/>
    <m/>
    <m/>
    <m/>
    <s v="КП18"/>
    <m/>
    <m/>
    <m/>
    <e v="#VALUE!"/>
    <e v="#VALUE!"/>
    <n v="1"/>
  </r>
  <r>
    <x v="7"/>
    <x v="6"/>
    <s v="МРСК ЗЭС"/>
    <x v="229"/>
    <d v="1899-12-30T07:45:00"/>
    <d v="2014-09-15T00:00:00"/>
    <d v="1899-12-30T07:45:00"/>
    <d v="1899-12-30T00:00:00"/>
    <n v="6"/>
    <s v="З.З. 3-й ступени"/>
    <s v="АПВУ"/>
    <x v="5"/>
    <s v="220/110/35/10кВ &quot;Сорочинская&quot; (МЭС)"/>
    <x v="1"/>
    <x v="2"/>
    <s v="ПС &quot;Никольская&quot;; &quot;Боголюбовская&quot;"/>
    <s v="Посадка напряжения при аварийном отключении ВЛ -110 кВ Сорочинская-Новосергиевская&quot;, работа З.З. 3-й ступени."/>
    <n v="1"/>
    <m/>
    <n v="1"/>
    <m/>
    <m/>
    <m/>
    <m/>
    <m/>
    <m/>
    <m/>
    <m/>
    <m/>
    <s v="КП18"/>
    <m/>
    <m/>
    <m/>
    <e v="#VALUE!"/>
    <e v="#VALUE!"/>
    <n v="1"/>
  </r>
  <r>
    <x v="7"/>
    <x v="6"/>
    <s v="МРСК СЭС"/>
    <x v="229"/>
    <d v="1899-12-30T08:00:00"/>
    <d v="2014-09-15T00:00:00"/>
    <d v="1899-12-30T08:00:00"/>
    <d v="1899-12-30T00:00:00"/>
    <n v="88"/>
    <m/>
    <m/>
    <x v="5"/>
    <s v="110/35/10кВ &quot;Пономаревка&quot; (СЭС)"/>
    <x v="1"/>
    <x v="0"/>
    <s v="ПС &quot;Самодуровская&quot;, &quot;НПС&quot;, &quot;КНС&quot;, &quot;Врезовка&quot;. 35/10кВ &quot;Беседино&quot; (СЭС) ВЛ-10 кВ ф-Б-3"/>
    <s v="Аварийное отключение Т1 на ПС &quot;Пономаревская&quot;, ДЗТ "/>
    <n v="3"/>
    <n v="30"/>
    <n v="33"/>
    <m/>
    <m/>
    <m/>
    <m/>
    <m/>
    <m/>
    <m/>
    <m/>
    <m/>
    <s v="КП18"/>
    <m/>
    <m/>
    <m/>
    <e v="#VALUE!"/>
    <e v="#VALUE!"/>
    <n v="1"/>
  </r>
  <r>
    <x v="7"/>
    <x v="6"/>
    <s v="КбшЖД"/>
    <x v="230"/>
    <d v="1899-12-30T07:50:00"/>
    <d v="2014-09-16T00:00:00"/>
    <d v="1899-12-30T07:50:00"/>
    <d v="1899-12-30T00:00:00"/>
    <n v="83"/>
    <m/>
    <s v="АПВУ"/>
    <x v="5"/>
    <s v="110/10кВ &quot;Абдулино-тяговая&quot; (КбшЖД)"/>
    <x v="1"/>
    <x v="2"/>
    <s v="ПС &quot;Самодуровская&quot;, &quot;НПС&quot;, &quot;КНС&quot;, &quot;Школьная&quot;. ПС 35/6 Тарханы, Березовка, Аксютино, Школьная. ПС 35/10 Беседино"/>
    <s v="Аварийное отключение с успешным АПВ ВЛ-110 кВ &quot;Абдулино-тяговая-Пономаревка&quot;."/>
    <n v="8"/>
    <n v="25"/>
    <n v="33"/>
    <m/>
    <m/>
    <m/>
    <m/>
    <m/>
    <m/>
    <m/>
    <m/>
    <m/>
    <s v="КП18"/>
    <m/>
    <m/>
    <m/>
    <e v="#VALUE!"/>
    <e v="#VALUE!"/>
    <n v="1"/>
  </r>
  <r>
    <x v="7"/>
    <x v="6"/>
    <s v="МРСК ЗЭС"/>
    <x v="230"/>
    <d v="1899-12-30T16:45:00"/>
    <d v="2014-09-16T00:00:00"/>
    <d v="1899-12-30T16:46:00"/>
    <d v="1899-12-30T00:01:00"/>
    <n v="251"/>
    <m/>
    <m/>
    <x v="5"/>
    <s v="220/110/35/10/6кВ &quot;Бузулукская&quot; (МЭС)"/>
    <x v="1"/>
    <x v="2"/>
    <s v="ВЛ-10кВ фидера &quot;Нт-2&quot;. (Кратковременное понижение U, ПС Промысловая, Пронькинская, КНС-1, 2 , 3; Яшкинская, Восточная Покровка. ПС  Савельевская, Ново-Медведкинская, Герасимовская, Курманаевская. ПС  Гаршинская. ПС 35/6 Графская, Ибряевка-1, Ибряевка-2,Аксютино, Березовка.)"/>
    <s v="Аварийное отключение с неуспешным АПВ ВЛ-110 &quot;Бузулукская-Ново-Тепловская&quot;. Отработала ЗЗ-1ст. 17:20 подано U по резервной схеме. Осмотром установлено: на опоре №53 расцепилась гирлянда. Неисправность устранена. 20:02 ВЛ-110 включена."/>
    <n v="78.900000000000006"/>
    <m/>
    <n v="78.900000000000006"/>
    <m/>
    <m/>
    <m/>
    <m/>
    <m/>
    <m/>
    <m/>
    <m/>
    <m/>
    <s v="КП18"/>
    <m/>
    <m/>
    <m/>
    <e v="#VALUE!"/>
    <e v="#VALUE!"/>
    <n v="1"/>
  </r>
  <r>
    <x v="7"/>
    <x v="6"/>
    <s v="РН-ЭН"/>
    <x v="230"/>
    <d v="1899-12-30T20:45:00"/>
    <d v="2014-09-16T00:00:00"/>
    <d v="1899-12-30T20:57:00"/>
    <d v="1899-12-30T00:12:00"/>
    <n v="20"/>
    <m/>
    <s v="РПВУ (АПВ-нет)"/>
    <x v="2"/>
    <s v="35/6кВ &quot;Пронькинская&quot;"/>
    <x v="2"/>
    <x v="2"/>
    <s v="ВЛ-6кВ фидера № 14."/>
    <s v="Аварийное отключение . Произведен осмотр оборудования ПС и ВЛ-6, явных повреждений не обнаружено. Нагрузка фидера восстановлена через 14 минут."/>
    <n v="3"/>
    <m/>
    <n v="3"/>
    <s v="ТЧ"/>
    <n v="1978"/>
    <s v="АС-70          АС-95"/>
    <s v="-"/>
    <s v="ТО-2013"/>
    <n v="100"/>
    <s v="КР-10.2014-12.2014г."/>
    <n v="0"/>
    <s v="осмотр - 08.04.2014"/>
    <s v="КП19"/>
    <m/>
    <m/>
    <m/>
    <e v="#VALUE!"/>
    <e v="#VALUE!"/>
    <n v="1"/>
  </r>
  <r>
    <x v="7"/>
    <x v="6"/>
    <s v="МРСК ЗЭС"/>
    <x v="230"/>
    <d v="1899-12-30T21:15:00"/>
    <d v="2014-09-16T00:00:00"/>
    <d v="1899-12-30T21:22:00"/>
    <d v="1899-12-30T00:07:00"/>
    <n v="6"/>
    <m/>
    <m/>
    <x v="5"/>
    <s v="110/35/10кВ &quot;Твердиловская&quot; (ЗЭС)"/>
    <x v="2"/>
    <x v="2"/>
    <s v="ВЛ-10кВ фидера &quot;Тв-8&quot;."/>
    <s v="Кратковременное отключение ПС 110 &quot;Твердиловская&quot;, сборка нормальной схемы персоналом ЗЭС."/>
    <n v="1.9"/>
    <m/>
    <n v="1.9"/>
    <m/>
    <m/>
    <m/>
    <m/>
    <m/>
    <m/>
    <m/>
    <m/>
    <m/>
    <s v="КП18"/>
    <m/>
    <m/>
    <m/>
    <e v="#VALUE!"/>
    <e v="#VALUE!"/>
    <n v="1"/>
  </r>
  <r>
    <x v="7"/>
    <x v="6"/>
    <s v="РН-ЭН"/>
    <x v="231"/>
    <d v="1899-12-30T07:45:00"/>
    <d v="2014-09-17T00:00:00"/>
    <d v="1899-12-30T07:50:00"/>
    <d v="1899-12-30T00:05:00"/>
    <n v="85"/>
    <s v="ЗЗ 1ст."/>
    <s v="РПВУ (АПВ-нет)"/>
    <x v="0"/>
    <s v="220/110/35/10кВ &quot;Сорочинская&quot; (МЭС)"/>
    <x v="1"/>
    <x v="2"/>
    <s v="Росташинская, Гаршинская-1, Гаршинская-2, Гаршинская-УПСВ, Давыдовская."/>
    <s v="Аварийное отключение, работа З.З. 1-й ступени. Ф-В=49,9 км. от ПС &quot;Сорочинская&quot;. "/>
    <n v="90"/>
    <m/>
    <n v="90"/>
    <s v="ТЧ"/>
    <n v="1989"/>
    <s v="АС185"/>
    <s v="-"/>
    <s v="-"/>
    <n v="100"/>
    <d v="2014-12-01T00:00:00"/>
    <n v="0"/>
    <d v="2013-08-01T00:00:00"/>
    <s v="КП23"/>
    <m/>
    <m/>
    <m/>
    <e v="#VALUE!"/>
    <e v="#VALUE!"/>
    <n v="1"/>
  </r>
  <r>
    <x v="7"/>
    <x v="6"/>
    <s v="МРСК ЗЭС"/>
    <x v="231"/>
    <d v="1899-12-30T10:40:00"/>
    <d v="2014-09-17T00:00:00"/>
    <d v="1899-12-30T10:40:00"/>
    <d v="1899-12-30T00:00:00"/>
    <n v="2"/>
    <m/>
    <m/>
    <x v="5"/>
    <s v="220/110/35/10кВ &quot;Сорочинская&quot; (МЭС)"/>
    <x v="1"/>
    <x v="2"/>
    <s v="Росташинская, Гаршинская-1, Гаршинская-2, Гаршинская-УПСВ, Давыдовская(ф-207)."/>
    <s v="Повышение напряжения до 118 кВ. при переводе нагрузок с ПС Каликино на ПС Пономаревка"/>
    <n v="1"/>
    <m/>
    <n v="1"/>
    <m/>
    <m/>
    <m/>
    <m/>
    <m/>
    <m/>
    <m/>
    <m/>
    <m/>
    <s v="КП18"/>
    <m/>
    <m/>
    <m/>
    <e v="#VALUE!"/>
    <e v="#VALUE!"/>
    <n v="1"/>
  </r>
  <r>
    <x v="7"/>
    <x v="6"/>
    <s v="РН-ЭН"/>
    <x v="231"/>
    <d v="1899-12-30T11:55:00"/>
    <d v="2014-09-17T00:00:00"/>
    <d v="1899-12-30T13:05:00"/>
    <d v="1899-12-30T01:10:00"/>
    <n v="6"/>
    <m/>
    <m/>
    <x v="0"/>
    <s v="35/6кВ &quot;КНС-2&quot; (БузПЭС)"/>
    <x v="2"/>
    <x v="2"/>
    <s v="Ф215 ЛР-3"/>
    <s v="Восстановление обрыва шлейфа от ЛР скв. 403  до приемной траверсы"/>
    <n v="8"/>
    <m/>
    <n v="8"/>
    <s v="ТЧ"/>
    <n v="1969"/>
    <s v="АС-70"/>
    <s v="-"/>
    <s v="ТР-10.2009"/>
    <n v="100"/>
    <s v="-"/>
    <n v="0"/>
    <s v="осмотр - 11.08.14"/>
    <s v="КП23"/>
    <m/>
    <m/>
    <m/>
    <e v="#VALUE!"/>
    <e v="#VALUE!"/>
    <n v="1"/>
  </r>
  <r>
    <x v="7"/>
    <x v="6"/>
    <s v="РН-ЭН"/>
    <x v="231"/>
    <d v="1899-12-30T15:40:00"/>
    <d v="2014-09-17T00:00:00"/>
    <d v="1899-12-30T15:51:00"/>
    <d v="1899-12-30T00:11:00"/>
    <n v="16"/>
    <s v="МТО"/>
    <s v="РПВУ (АПВ-нет)"/>
    <x v="2"/>
    <s v="35/6кВ &quot;Заглядино&quot; "/>
    <x v="0"/>
    <x v="0"/>
    <s v="35/6кВ &quot;Заглядино&quot; "/>
    <s v="Проникновение животного в установку БСК КРУН К-59 УПН «Заглядино» вызвавшее короткое замыкание."/>
    <n v="2"/>
    <m/>
    <n v="2"/>
    <m/>
    <m/>
    <m/>
    <m/>
    <m/>
    <m/>
    <m/>
    <m/>
    <m/>
    <s v="КП19ж"/>
    <m/>
    <m/>
    <m/>
    <e v="#VALUE!"/>
    <e v="#VALUE!"/>
    <n v="1"/>
  </r>
  <r>
    <x v="7"/>
    <x v="6"/>
    <s v="ОПМЭС Урала "/>
    <x v="232"/>
    <d v="1899-12-30T07:41:00"/>
    <d v="2014-09-18T00:00:00"/>
    <d v="1899-12-30T07:41:00"/>
    <d v="1899-12-30T00:00:00"/>
    <n v="192"/>
    <s v="ДФЗ-201"/>
    <s v="АПВУ"/>
    <x v="5"/>
    <s v="220/110/35/10/6кВ &quot;Бузулукская&quot; (МЭС)"/>
    <x v="4"/>
    <x v="2"/>
    <s v="ПС &quot;Савельевская&quot;, &quot;Промысловая&quot;, &quot;Герасимовская&quot;; ПС &quot;Графская&quot;, &quot;Ибряевка-1&quot;, &quot;Ибряевка-2&quot;"/>
    <s v="Аварийное отключение с успешным АПВ ВЛ-220 кВ &quot;Куйбышев-Бузулукская&quot;."/>
    <n v="14"/>
    <n v="18"/>
    <n v="32"/>
    <m/>
    <m/>
    <m/>
    <m/>
    <m/>
    <m/>
    <m/>
    <m/>
    <m/>
    <s v="КП18"/>
    <m/>
    <m/>
    <m/>
    <e v="#VALUE!"/>
    <e v="#VALUE!"/>
    <n v="1"/>
  </r>
  <r>
    <x v="7"/>
    <x v="6"/>
    <s v="РН-ЭН"/>
    <x v="232"/>
    <d v="1899-12-30T12:03:00"/>
    <d v="2014-09-18T00:00:00"/>
    <d v="1899-12-30T12:05:00"/>
    <d v="1899-12-30T00:02:00"/>
    <n v="12"/>
    <m/>
    <m/>
    <x v="0"/>
    <s v="35/6кВ &quot;№5 Яшкинская&quot;"/>
    <x v="2"/>
    <x v="2"/>
    <n v="502"/>
    <s v="Устранение упавшей радиоантенны с КТП скв№974, 975"/>
    <n v="1"/>
    <m/>
    <n v="1"/>
    <s v="ТЧ"/>
    <n v="1970"/>
    <s v="АС-70"/>
    <s v="-"/>
    <d v="2014-08-04T00:00:00"/>
    <n v="100"/>
    <s v="-"/>
    <n v="0"/>
    <s v="осмотр - 29.07.14"/>
    <s v="КП22"/>
    <m/>
    <m/>
    <m/>
    <e v="#VALUE!"/>
    <e v="#VALUE!"/>
    <n v="1"/>
  </r>
  <r>
    <x v="7"/>
    <x v="6"/>
    <s v="РН-ЭН"/>
    <x v="236"/>
    <d v="1899-12-30T14:05:00"/>
    <d v="2014-09-23T00:00:00"/>
    <d v="1899-12-30T14:06:00"/>
    <d v="1899-12-30T00:01:00"/>
    <n v="24"/>
    <s v="МТО"/>
    <s v="РПВУ (АПВ-нет)"/>
    <x v="0"/>
    <s v="110/35/6кВ &quot;Росташинская&quot;"/>
    <x v="2"/>
    <x v="2"/>
    <s v="СВ-6, ф-3"/>
    <s v="Аварийное отключение фидера № 3 и СВ-6, МТО. 15:32 Произведен осмотр ВЛ-6 фидера № 3, на  опоре № 10 слет изолятора фаза &quot;В&quot;. 16:20-16:50 устранение слета изолятора фаза &quot;В&quot; на  опоре № 10 ."/>
    <n v="4"/>
    <m/>
    <n v="4"/>
    <s v="ТЧ"/>
    <n v="1991"/>
    <s v="АС-70"/>
    <s v="-"/>
    <d v="2014-09-03T00:00:00"/>
    <n v="100"/>
    <s v="-"/>
    <n v="0"/>
    <s v="-"/>
    <s v="КП23"/>
    <m/>
    <m/>
    <m/>
    <e v="#VALUE!"/>
    <e v="#VALUE!"/>
    <n v="1"/>
  </r>
  <r>
    <x v="7"/>
    <x v="6"/>
    <s v="МРСК ЗЭС"/>
    <x v="236"/>
    <d v="1899-12-30T16:12:00"/>
    <d v="2014-09-23T00:00:00"/>
    <d v="1899-12-30T17:34:00"/>
    <d v="1899-12-30T01:22:00"/>
    <n v="4"/>
    <m/>
    <m/>
    <x v="5"/>
    <s v="35/10кВ &quot;Кзыл-Мечеть&quot; (ЗЭС)"/>
    <x v="2"/>
    <x v="2"/>
    <s v="ВЛ-10 кВ фидера &quot;Км-3&quot;."/>
    <s v="Ремонт ЛР-10 на ТП-304. Аварийная заявка ЗЭС."/>
    <n v="22"/>
    <m/>
    <n v="22"/>
    <m/>
    <m/>
    <m/>
    <m/>
    <m/>
    <m/>
    <m/>
    <m/>
    <m/>
    <s v="КП18"/>
    <m/>
    <m/>
    <m/>
    <e v="#VALUE!"/>
    <e v="#VALUE!"/>
    <n v="1"/>
  </r>
  <r>
    <x v="7"/>
    <x v="6"/>
    <s v="ОПМЭС Урала "/>
    <x v="237"/>
    <d v="1899-12-30T11:57:00"/>
    <d v="2014-09-24T00:00:00"/>
    <d v="1899-12-30T11:57:00"/>
    <d v="1899-12-30T00:00:00"/>
    <n v="183"/>
    <s v="ЗЗ 1ст., ТО"/>
    <s v="АПВУ"/>
    <x v="5"/>
    <s v="220/110/35/10/6кВ &quot;Бузулукская&quot; (МЭС)"/>
    <x v="4"/>
    <x v="2"/>
    <s v="ПС Савельевская, Тананыкская, Курманаевская. ПС Графская, Ибряевка-1,2"/>
    <s v="Кратковременное понижение напряжения из-за аварийного отключения с успешным АПВ ВЛ-220 &quot;Бузулукская-Сорочинская&quot;. Отработала ЗЗ 1ст., ускорение 3ст. ДЗ, ТО."/>
    <n v="12"/>
    <m/>
    <n v="12"/>
    <m/>
    <m/>
    <m/>
    <m/>
    <m/>
    <m/>
    <m/>
    <m/>
    <m/>
    <s v="КП18"/>
    <m/>
    <m/>
    <m/>
    <e v="#VALUE!"/>
    <e v="#VALUE!"/>
    <n v="1"/>
  </r>
  <r>
    <x v="7"/>
    <x v="6"/>
    <s v="МРСК ЗЭС"/>
    <x v="238"/>
    <d v="1899-12-30T11:00:00"/>
    <d v="2014-09-25T00:00:00"/>
    <d v="1899-12-30T11:00:00"/>
    <d v="1899-12-30T00:00:00"/>
    <n v="7"/>
    <m/>
    <m/>
    <x v="5"/>
    <s v="220/110/35/10кВ &quot;Сорочинская&quot; (МЭС)"/>
    <x v="1"/>
    <x v="0"/>
    <s v="ПС 110/35/6 кВ Никольская, Толкаевская, Промысловая. ПС Врезовская"/>
    <s v="Посадка напряжения при производстве оперативных переключений для вывода в ремонт ВЛ-110 кВ Пономарёвка-Емонтаево. Перевод питания ПС Пономаревская от ПС Каликино."/>
    <n v="5"/>
    <m/>
    <n v="5"/>
    <m/>
    <m/>
    <m/>
    <m/>
    <m/>
    <m/>
    <m/>
    <m/>
    <m/>
    <s v="КП18"/>
    <m/>
    <m/>
    <m/>
    <e v="#VALUE!"/>
    <e v="#VALUE!"/>
    <n v="1"/>
  </r>
  <r>
    <x v="7"/>
    <x v="6"/>
    <s v="РН-ЭН"/>
    <x v="241"/>
    <d v="1899-12-30T08:11:00"/>
    <d v="2014-09-28T00:00:00"/>
    <d v="1899-12-30T08:11:00"/>
    <d v="1899-12-30T00:00:00"/>
    <n v="9"/>
    <s v="МТО"/>
    <s v="АПВУ"/>
    <x v="0"/>
    <s v="35/6кВ &quot;Долговская&quot;"/>
    <x v="2"/>
    <x v="2"/>
    <s v="ВЛ-6 фидера № 918"/>
    <s v="Аварийное отключение с успешным АПВ. Отработала МТО. Производится осмотр. При осмотре обнаружено искрение фазы-А ЛР-6 КТП скв.№ 113. "/>
    <n v="1"/>
    <m/>
    <n v="1"/>
    <s v="ТЧ"/>
    <n v="1984"/>
    <s v="АС-70"/>
    <s v="-"/>
    <s v="КР-10.2007"/>
    <n v="100"/>
    <s v="-"/>
    <n v="0"/>
    <s v="Осмотр -23.06.2014"/>
    <s v="КП23"/>
    <m/>
    <m/>
    <m/>
    <e v="#VALUE!"/>
    <e v="#VALUE!"/>
    <n v="1"/>
  </r>
  <r>
    <x v="7"/>
    <x v="6"/>
    <s v="РН-ЭН"/>
    <x v="241"/>
    <d v="1899-12-30T11:33:00"/>
    <d v="2014-09-28T00:00:00"/>
    <d v="1899-12-30T12:40:00"/>
    <d v="1899-12-30T01:07:00"/>
    <n v="4"/>
    <m/>
    <m/>
    <x v="2"/>
    <s v="35/6кВ &quot;Долговская&quot;"/>
    <x v="2"/>
    <x v="2"/>
    <s v="скв.№№ 110, 111, 112, 113, 114"/>
    <s v="Ремонт ЛР-6 КТП скв.№ 113."/>
    <n v="3"/>
    <m/>
    <n v="3"/>
    <s v="ТЧ"/>
    <n v="1984"/>
    <s v="АС-70"/>
    <s v="-"/>
    <s v="КР-10.2007"/>
    <n v="100"/>
    <s v="-"/>
    <n v="0"/>
    <s v="Осмотр -23.06.2014"/>
    <s v="КП19ж"/>
    <m/>
    <m/>
    <m/>
    <e v="#VALUE!"/>
    <e v="#VALUE!"/>
    <n v="1"/>
  </r>
  <r>
    <x v="7"/>
    <x v="6"/>
    <s v="МРСК ВЭС"/>
    <x v="242"/>
    <d v="1899-12-30T12:16:00"/>
    <d v="2014-09-29T00:00:00"/>
    <d v="1899-12-30T12:16:00"/>
    <d v="1899-12-30T00:00:00"/>
    <n v="26"/>
    <m/>
    <m/>
    <x v="5"/>
    <s v="110/35/6кВ &quot;Герасимовская&quot;"/>
    <x v="1"/>
    <x v="2"/>
    <s v="ПС 35/6 кВ Проскуринская, Варшава-3"/>
    <s v="Посадка напряжения по ВЛ-110 кВ при аварийном отключении ВЛ-35 кВ &quot;Самарка&quot; на ПС Нефтегорская-2."/>
    <n v="1"/>
    <m/>
    <n v="1"/>
    <m/>
    <m/>
    <m/>
    <m/>
    <m/>
    <m/>
    <m/>
    <m/>
    <m/>
    <s v="КП18"/>
    <m/>
    <m/>
    <m/>
    <e v="#VALUE!"/>
    <e v="#VALUE!"/>
    <n v="1"/>
  </r>
  <r>
    <x v="7"/>
    <x v="6"/>
    <s v="РН-ЭН"/>
    <x v="242"/>
    <d v="1899-12-30T16:45:00"/>
    <d v="2014-09-29T00:00:00"/>
    <d v="1899-12-30T18:20:00"/>
    <d v="1899-12-30T01:35:00"/>
    <n v="2"/>
    <m/>
    <m/>
    <x v="1"/>
    <s v="35/6кВ &quot;Самодуровская&quot;"/>
    <x v="2"/>
    <x v="2"/>
    <s v="скв.413, 747"/>
    <s v="Замена опры повреждённой неизвестным транспортным средством."/>
    <n v="2"/>
    <m/>
    <n v="2"/>
    <s v="СК"/>
    <m/>
    <m/>
    <m/>
    <m/>
    <m/>
    <m/>
    <m/>
    <m/>
    <s v="КП20"/>
    <m/>
    <m/>
    <m/>
    <e v="#VALUE!"/>
    <e v="#VALUE!"/>
    <n v="1"/>
  </r>
  <r>
    <x v="8"/>
    <x v="6"/>
    <s v="МРСК ЗЭС"/>
    <x v="244"/>
    <d v="1899-12-30T02:39:00"/>
    <d v="2014-10-01T00:00:00"/>
    <d v="1899-12-30T02:39:00"/>
    <d v="1899-12-30T00:00:00"/>
    <n v="185"/>
    <m/>
    <s v="РПВН (АПВ-нет)"/>
    <x v="5"/>
    <s v="220/110/35/10/6кВ &quot;Бузулукская&quot; (МЭС)"/>
    <x v="1"/>
    <x v="2"/>
    <s v="ПС 110/35/6 кВ Савельевская, Герасимовская, Промысловая, Графская, Ибряевка-1,2."/>
    <s v="Кратковременное понижение U, остановка отдельных скважин при аварийном отключении ВЛ-35 кВ &quot;Бузулукская-КС-2&quot;.  Осмотром установлено и произведена замена дефектной гирлянды на А/опоре № 14. 13:30 собрана нормальная схема эл.снабжения ПС."/>
    <n v="14"/>
    <m/>
    <n v="14"/>
    <m/>
    <m/>
    <m/>
    <m/>
    <m/>
    <m/>
    <m/>
    <m/>
    <m/>
    <s v="КП18"/>
    <m/>
    <m/>
    <m/>
    <e v="#VALUE!"/>
    <e v="#VALUE!"/>
    <n v="1"/>
  </r>
  <r>
    <x v="8"/>
    <x v="6"/>
    <s v="МРСК ЗЭС"/>
    <x v="244"/>
    <d v="1899-12-30T03:20:00"/>
    <d v="2014-10-01T00:00:00"/>
    <d v="1899-12-30T03:20:00"/>
    <d v="1899-12-30T00:00:00"/>
    <n v="204"/>
    <m/>
    <s v="РПВН (АПВ-нет)"/>
    <x v="5"/>
    <s v="220/110/35/10/6кВ &quot;Бузулукская&quot; (МЭС)"/>
    <x v="1"/>
    <x v="2"/>
    <s v="ПС 110/35/6 кВ Савельевская, Герасимовская, Промысловая, Графская, Ибряевка-1,2."/>
    <s v="Кратковременное понижение U, остановка отдельных скважин при неуспешным повторном включении  ВЛ-35 кВ &quot;Бузулукская-КС-2&quot;. В 3:43 на ПС &quot;Промбаза&quot; подано напряжение по резервной схеме с ПС &quot;Савельевская&quot; через ПС &quot;КС-2&quot;."/>
    <n v="14"/>
    <m/>
    <n v="14"/>
    <m/>
    <m/>
    <m/>
    <m/>
    <m/>
    <m/>
    <m/>
    <m/>
    <m/>
    <s v="КП18"/>
    <m/>
    <m/>
    <m/>
    <e v="#VALUE!"/>
    <e v="#VALUE!"/>
    <n v="1"/>
  </r>
  <r>
    <x v="8"/>
    <x v="6"/>
    <s v="РН-ЭН"/>
    <x v="244"/>
    <d v="1899-12-30T08:16:00"/>
    <d v="2014-10-01T00:00:00"/>
    <d v="1899-12-30T08:16:00"/>
    <d v="1899-12-30T00:00:00"/>
    <n v="8"/>
    <s v="ЗЗ 1ст, ТО."/>
    <m/>
    <x v="1"/>
    <s v="110/35/6кВ &quot;Росташинская&quot;"/>
    <x v="1"/>
    <x v="2"/>
    <s v="ПС Росташинская; Гаршинская-1, 2; Гаршинская УПСВ; Давыдовская."/>
    <s v="Кратковременное понижение U, остановка отдельных скважин при аварийном отключении В-110 &quot;Тюльпан-1&quot; на ПС &quot;Росташинская&quot;, ЗЗ 1ст."/>
    <n v="23"/>
    <m/>
    <n v="23"/>
    <s v="ТЧ"/>
    <s v="-"/>
    <s v="-"/>
    <s v="-"/>
    <s v="-"/>
    <s v="-"/>
    <s v="-"/>
    <s v="-"/>
    <s v="-"/>
    <s v="КП3"/>
    <m/>
    <m/>
    <m/>
    <e v="#VALUE!"/>
    <e v="#VALUE!"/>
    <n v="1"/>
  </r>
  <r>
    <x v="8"/>
    <x v="6"/>
    <s v="МРСК ЗЭС"/>
    <x v="244"/>
    <d v="1899-12-30T12:00:00"/>
    <d v="2014-10-01T00:00:00"/>
    <d v="1899-12-30T12:00:00"/>
    <d v="1899-12-30T00:00:00"/>
    <n v="162"/>
    <m/>
    <s v="АПВУ"/>
    <x v="5"/>
    <s v="220/110/35/10кВ &quot;Сорочинская&quot; (МЭС)"/>
    <x v="1"/>
    <x v="2"/>
    <s v="ПС Росташинская; Гаршинская-1, 2; Гаршинская УПСВ; Давыдовская. Никольская, Толкаевская, Родинская, Подольская, Яшкинская, Вахитовская, ГТЭС Загорская, Донецко Сыртинская, Кодяковская, Боголюбовская."/>
    <s v="Кратковременное понижение U, остановка отдельных скважин при аварийном отключении ВЛ-110 &quot;Сакмарская ТЭЦ - Оренбургская&quot; 1 цепь (ЦЭС) с успешным АПВ."/>
    <n v="59"/>
    <n v="9"/>
    <n v="68"/>
    <m/>
    <m/>
    <m/>
    <m/>
    <m/>
    <m/>
    <m/>
    <m/>
    <m/>
    <s v="КП18"/>
    <m/>
    <m/>
    <m/>
    <e v="#VALUE!"/>
    <e v="#VALUE!"/>
    <n v="1"/>
  </r>
  <r>
    <x v="8"/>
    <x v="6"/>
    <s v="РН-ЭН"/>
    <x v="244"/>
    <d v="1899-12-30T10:55:00"/>
    <d v="2014-10-01T00:00:00"/>
    <d v="1899-12-30T12:24:00"/>
    <d v="1899-12-30T01:29:00"/>
    <n v="3"/>
    <m/>
    <m/>
    <x v="0"/>
    <s v="35/6кВ &quot;Западно-Степановская&quot;"/>
    <x v="2"/>
    <x v="2"/>
    <s v="Отпайка ВЛ-6"/>
    <s v="Аварийное отключение ВЛБ-3. Произведен осмотр оборудования, дефектов не выявлено."/>
    <n v="2"/>
    <m/>
    <n v="2"/>
    <s v="ТЧ"/>
    <n v="1967"/>
    <s v="АС-70"/>
    <s v="-"/>
    <d v="2014-10-29T00:00:00"/>
    <n v="100"/>
    <s v="-"/>
    <n v="0"/>
    <s v="-"/>
    <s v="КП24"/>
    <m/>
    <m/>
    <m/>
    <e v="#VALUE!"/>
    <e v="#VALUE!"/>
    <n v="1"/>
  </r>
  <r>
    <x v="8"/>
    <x v="6"/>
    <s v="МРСК СЭС"/>
    <x v="246"/>
    <d v="1899-12-30T11:30:00"/>
    <d v="2014-10-03T00:00:00"/>
    <d v="1899-12-30T15:46:00"/>
    <d v="1899-12-30T04:16:00"/>
    <n v="1"/>
    <m/>
    <m/>
    <x v="5"/>
    <s v="110/10кВ &quot;Полевая&quot; (СЭС)"/>
    <x v="2"/>
    <x v="2"/>
    <s v="ф-Пл-8"/>
    <s v="Отключение фидера Пл-8 персоналом СЭС для ремонта ЛР-10 кВ"/>
    <n v="1"/>
    <m/>
    <n v="1"/>
    <m/>
    <m/>
    <m/>
    <m/>
    <m/>
    <m/>
    <m/>
    <m/>
    <m/>
    <s v="КП18"/>
    <m/>
    <m/>
    <m/>
    <e v="#VALUE!"/>
    <e v="#VALUE!"/>
    <n v="1"/>
  </r>
  <r>
    <x v="8"/>
    <x v="6"/>
    <s v="РН-ЭН"/>
    <x v="246"/>
    <d v="1899-12-30T13:15:00"/>
    <d v="2014-10-03T00:00:00"/>
    <d v="1899-12-30T14:25:00"/>
    <d v="1899-12-30T01:10:00"/>
    <n v="2"/>
    <m/>
    <m/>
    <x v="0"/>
    <s v="35/6кВ &quot;Пронькинская&quot;"/>
    <x v="2"/>
    <x v="6"/>
    <s v="Ф-16 скв.51, 200"/>
    <s v="Устранение дефекта ТВК:_x000a_к.с. Шпильки проходного изолятора (t-73°)"/>
    <n v="4"/>
    <m/>
    <n v="4"/>
    <s v="Т"/>
    <n v="2006"/>
    <s v="КТПУ"/>
    <s v="СЭЩ"/>
    <d v="2013-03-01T00:00:00"/>
    <n v="100"/>
    <d v="2014-03-12T00:00:00"/>
    <n v="1"/>
    <s v="-"/>
    <s v="КП3"/>
    <m/>
    <m/>
    <m/>
    <e v="#VALUE!"/>
    <e v="#VALUE!"/>
    <n v="1"/>
  </r>
  <r>
    <x v="8"/>
    <x v="6"/>
    <s v="МРСК ЗЭС"/>
    <x v="247"/>
    <d v="1899-12-30T08:28:00"/>
    <d v="2014-10-04T00:00:00"/>
    <d v="1899-12-30T08:28:00"/>
    <d v="1899-12-30T00:00:00"/>
    <n v="13"/>
    <s v="З.З.-1-ст"/>
    <s v="АПВУ"/>
    <x v="5"/>
    <s v="220/110/35/10кВ &quot;Сорочинская&quot; (МЭС)"/>
    <x v="1"/>
    <x v="2"/>
    <s v="ПС  Никольская,  Боголюбовская, Кодяковская,       ПС Подольская, Родинская, Яшкинская,       ПС  Ново-Сергеевская(ЗЭС),   Вахитовская, Платовская"/>
    <s v="Колебания напряжения в сети 110 кВ остановка отдельных скважин при аварийном отключении с успешным АПВ ВЛ-110 кВ Сорочинск-Ново-Сергеевка (ЗЭС)на ПС Сорочинская.Работа з.з. 1-ст.Ф-&quot;В&quot;15,2 км.Причина следы перекрытия изоляции одного изолятора в гирлянде в условиях росовых отложений на опоре №56.Замена при плановом ремонте."/>
    <n v="53"/>
    <m/>
    <n v="53"/>
    <m/>
    <m/>
    <m/>
    <m/>
    <m/>
    <m/>
    <m/>
    <m/>
    <m/>
    <s v="КП18"/>
    <m/>
    <m/>
    <m/>
    <e v="#VALUE!"/>
    <e v="#VALUE!"/>
    <n v="1"/>
  </r>
  <r>
    <x v="8"/>
    <x v="6"/>
    <s v="РН-ЭН"/>
    <x v="247"/>
    <d v="1899-12-30T20:10:00"/>
    <d v="2014-10-04T00:00:00"/>
    <d v="1899-12-30T21:07:00"/>
    <d v="1899-12-30T00:57:00"/>
    <n v="2"/>
    <m/>
    <m/>
    <x v="0"/>
    <s v="35/6кВ &quot;КНС-1&quot;"/>
    <x v="2"/>
    <x v="2"/>
    <m/>
    <s v="Устранение слета траверсы на опоре №15"/>
    <n v="3"/>
    <m/>
    <n v="3"/>
    <s v="ТЧ"/>
    <n v="1969"/>
    <s v="АС-70"/>
    <s v="-"/>
    <d v="2014-07-21T00:00:00"/>
    <n v="100"/>
    <s v="-"/>
    <n v="0"/>
    <s v="Осмотр -04.07.2014"/>
    <s v="КП23"/>
    <m/>
    <m/>
    <m/>
    <e v="#VALUE!"/>
    <e v="#VALUE!"/>
    <n v="1"/>
  </r>
  <r>
    <x v="8"/>
    <x v="6"/>
    <s v="РН-ЭН"/>
    <x v="247"/>
    <d v="1899-12-30T23:11:00"/>
    <d v="2014-10-04T00:00:00"/>
    <d v="1899-12-30T23:45:00"/>
    <d v="1899-12-30T00:34:00"/>
    <n v="2"/>
    <m/>
    <m/>
    <x v="2"/>
    <s v="110/35/6кВ &quot;Гаршинская-1&quot;"/>
    <x v="2"/>
    <x v="2"/>
    <s v="ВЛ-6кВ ф-103"/>
    <s v="Устранение обрыва вязки на опоре №17 отпайки на скв.615 и 680. Обрыв вязки провода Ф «В» в момент резкого увеличения динамической нагрузки при одновременном взлете стаи птиц."/>
    <n v="3"/>
    <m/>
    <n v="3"/>
    <s v="ТЧ"/>
    <n v="1989"/>
    <s v="АС-70"/>
    <s v="-"/>
    <d v="2011-10-01T00:00:00"/>
    <n v="100"/>
    <s v="-"/>
    <n v="0"/>
    <d v="2014-10-14T00:00:00"/>
    <s v="КП19ж"/>
    <m/>
    <m/>
    <m/>
    <e v="#VALUE!"/>
    <e v="#VALUE!"/>
    <n v="1"/>
  </r>
  <r>
    <x v="8"/>
    <x v="6"/>
    <s v="МРСК ЗЭС"/>
    <x v="248"/>
    <d v="1899-12-30T08:48:00"/>
    <d v="2014-10-05T00:00:00"/>
    <d v="1899-12-30T08:49:00"/>
    <d v="1899-12-30T00:01:00"/>
    <n v="65"/>
    <s v="ЗЗ 2ст."/>
    <s v="АПВУ"/>
    <x v="5"/>
    <s v="220/110/35/10/6кВ &quot;Бузулукская&quot; (МЭС)"/>
    <x v="1"/>
    <x v="2"/>
    <s v="ПС Савельевская, Курманаевская, Варшава-2"/>
    <s v="Аварийное отключение ВЛ-110 &quot;Бузулукская - Савельевская-1&quot; с успешным АПВ, ЗЗ 2 ст., 15,3 км от ПС. Персоналом ЗЭС проведен осмотр, на опоре № 176 пробой изоляции по паутине."/>
    <n v="6"/>
    <m/>
    <n v="6"/>
    <m/>
    <m/>
    <m/>
    <m/>
    <m/>
    <m/>
    <m/>
    <m/>
    <m/>
    <s v="КП18"/>
    <m/>
    <m/>
    <m/>
    <e v="#VALUE!"/>
    <e v="#VALUE!"/>
    <n v="1"/>
  </r>
  <r>
    <x v="8"/>
    <x v="6"/>
    <s v="РН-ЭН"/>
    <x v="248"/>
    <d v="1899-12-30T23:16:00"/>
    <d v="2014-10-05T00:00:00"/>
    <d v="1899-12-30T23:53:00"/>
    <d v="1899-12-30T00:37:00"/>
    <n v="2"/>
    <m/>
    <m/>
    <x v="2"/>
    <s v="110/35/6кВ &quot;Гаршинская-1&quot;"/>
    <x v="2"/>
    <x v="2"/>
    <s v="Отп на скв.№№ 680, 615"/>
    <s v="Отключение отпайки ВЛ-6 для устранения обрыва вязки на опоре № 22 предположительная причина взлет стаи птиц с провода в районе убираемого поля пшеницы. (причина &quot;земли&quot; на секции шин) Устранено"/>
    <n v="3"/>
    <m/>
    <n v="3"/>
    <s v="ТЧ"/>
    <n v="1989"/>
    <s v="АС-70"/>
    <s v="-"/>
    <d v="2011-10-01T00:00:00"/>
    <n v="100"/>
    <s v="-"/>
    <n v="0"/>
    <d v="2014-10-14T00:00:00"/>
    <s v="КП19ж"/>
    <m/>
    <m/>
    <m/>
    <e v="#VALUE!"/>
    <e v="#VALUE!"/>
    <n v="1"/>
  </r>
  <r>
    <x v="8"/>
    <x v="6"/>
    <s v="РН-ЭН"/>
    <x v="249"/>
    <d v="1899-12-30T04:34:00"/>
    <d v="2014-10-06T00:00:00"/>
    <d v="1899-12-30T04:36:00"/>
    <d v="1899-12-30T00:02:00"/>
    <n v="8"/>
    <s v="ЗЗ 1ст. защита 2-го комплекса"/>
    <s v="РПВУ (АПВ-нет)"/>
    <x v="0"/>
    <s v="110/35/6кВ &quot;Росташинская&quot;"/>
    <x v="1"/>
    <x v="2"/>
    <s v="1СШ 110 кВ ПС Гаршинская-1(ф-103,104,105)                               ПС  Гаршинская-УПСВ (остановка БКНС-9)"/>
    <s v="Аварийное отключение ВЛ-110 кВ &quot;Гаршинская-1&quot; на ПС &quot;Росташинская&quot; работа З.З.-1ст, защита 2-комплекса, Ф-&quot;С&quot;-0, расстояние 7,5 км.( 3 I -1,29 кА; 3 U 35,8 кВ). Запитали по ВЛ-110 кВ &quot;Гаршинская-2 цепь. ПС Гаршинская-2 ; Гаршинская-УПСВ отработал АВР. При осмотре обнаружен разрушенный  изолятор в гирлянде фаза-С на опоре №60. 18:32 ВЛ включена на х.х. Собрана нормальная схема на ПС &quot;Гаршинская-2&quot; и &quot;Гаршинская УПСВ&quot;."/>
    <n v="47"/>
    <m/>
    <n v="47"/>
    <s v="ТЧ"/>
    <n v="1991"/>
    <s v="АС-95, АС-120"/>
    <s v="-"/>
    <d v="2013-08-01T00:00:00"/>
    <n v="100"/>
    <d v="2013-11-01T00:00:00"/>
    <n v="0"/>
    <d v="2013-09-22T00:00:00"/>
    <s v="КП23"/>
    <m/>
    <m/>
    <m/>
    <e v="#VALUE!"/>
    <e v="#VALUE!"/>
    <n v="1"/>
  </r>
  <r>
    <x v="8"/>
    <x v="6"/>
    <s v="РН-ЭН"/>
    <x v="249"/>
    <d v="1899-12-30T20:54:00"/>
    <d v="2014-10-06T00:00:00"/>
    <d v="1899-12-30T21:23:00"/>
    <d v="1899-12-30T00:29:00"/>
    <n v="3"/>
    <m/>
    <m/>
    <x v="0"/>
    <s v="35/6кВ &quot;Городская&quot; (СЭС)"/>
    <x v="2"/>
    <x v="2"/>
    <s v="ВЛ-6 кВ фидера &quot;Г-5&quot;"/>
    <s v="Устранение замыкания на землю (опора №102 срыв изолятора)."/>
    <m/>
    <m/>
    <m/>
    <s v="ТЧ"/>
    <n v="2012"/>
    <s v="АС-70"/>
    <s v="-"/>
    <d v="2014-11-11T00:00:00"/>
    <n v="100"/>
    <s v="-"/>
    <n v="0"/>
    <s v="-"/>
    <s v="КП23"/>
    <m/>
    <m/>
    <m/>
    <e v="#VALUE!"/>
    <e v="#VALUE!"/>
    <n v="1"/>
  </r>
  <r>
    <x v="8"/>
    <x v="6"/>
    <s v="РН-ЭН"/>
    <x v="249"/>
    <d v="1899-12-30T19:05:00"/>
    <d v="2014-10-06T00:00:00"/>
    <d v="1899-12-30T19:05:00"/>
    <d v="1899-12-30T00:00:00"/>
    <n v="8"/>
    <s v="МТЗ"/>
    <s v="АПВУ"/>
    <x v="0"/>
    <s v="110/6кВ &quot;Толкаевская&quot;"/>
    <x v="2"/>
    <x v="2"/>
    <s v="ВЛ-6 кВ фидера № 611."/>
    <s v="Аварийное отключение с успешным АПВ, МТЗ-1ст. Фаза &quot;В&quot; и &quot;С&quot;, 4,2км. Произведен частичный осмотр ВЛ-6, замечаний не выявлено. В светлое время будет произведен полный осмотр."/>
    <n v="1"/>
    <n v="3"/>
    <n v="4"/>
    <s v="ТЧ"/>
    <n v="1981"/>
    <s v="АС-70"/>
    <s v="-"/>
    <s v="-"/>
    <s v="-"/>
    <s v="-"/>
    <s v="-"/>
    <s v="-"/>
    <s v="КП25"/>
    <m/>
    <m/>
    <m/>
    <e v="#VALUE!"/>
    <e v="#VALUE!"/>
    <n v="1"/>
  </r>
  <r>
    <x v="8"/>
    <x v="6"/>
    <s v="КбшЖД"/>
    <x v="250"/>
    <d v="1899-12-30T11:40:00"/>
    <d v="2014-10-07T00:00:00"/>
    <d v="1899-12-30T19:20:00"/>
    <d v="1899-12-30T07:40:00"/>
    <n v="1"/>
    <m/>
    <m/>
    <x v="5"/>
    <s v="110/10кВ &quot;Тирис-тяга&quot; (КбшЖД)"/>
    <x v="2"/>
    <x v="6"/>
    <s v="ТП-6/0,4 скв.№№ "/>
    <s v="Отключение фидера персоналом СЭС для устранения повреждения на участке СЭС."/>
    <n v="1"/>
    <m/>
    <n v="1"/>
    <m/>
    <m/>
    <m/>
    <m/>
    <m/>
    <m/>
    <m/>
    <m/>
    <m/>
    <s v="КП18"/>
    <m/>
    <m/>
    <m/>
    <e v="#VALUE!"/>
    <e v="#VALUE!"/>
    <n v="1"/>
  </r>
  <r>
    <x v="8"/>
    <x v="6"/>
    <s v="МРСК ЗЭС"/>
    <x v="250"/>
    <d v="1899-12-30T19:25:00"/>
    <d v="2014-10-07T00:00:00"/>
    <d v="1899-12-30T19:27:00"/>
    <d v="1899-12-30T00:02:00"/>
    <n v="87"/>
    <m/>
    <m/>
    <x v="5"/>
    <s v="110/35/6кВ &quot;Родинская&quot;"/>
    <x v="1"/>
    <x v="2"/>
    <m/>
    <s v="Понижение напряжения в сети 110 кВ в связи аварией на Сакмарской ТЭЦ."/>
    <n v="2"/>
    <m/>
    <n v="2"/>
    <m/>
    <m/>
    <m/>
    <m/>
    <m/>
    <m/>
    <m/>
    <m/>
    <m/>
    <s v="КП18"/>
    <m/>
    <m/>
    <m/>
    <e v="#VALUE!"/>
    <e v="#VALUE!"/>
    <n v="1"/>
  </r>
  <r>
    <x v="8"/>
    <x v="6"/>
    <s v="МРСК ЦЭС"/>
    <x v="250"/>
    <d v="1899-12-30T19:22:00"/>
    <d v="2014-10-08T00:00:00"/>
    <d v="1899-12-30T19:25:00"/>
    <d v="1899-12-31T00:03:00"/>
    <n v="5"/>
    <m/>
    <m/>
    <x v="5"/>
    <s v="110/35/10кВ &quot;Сакмарская&quot; (ЦЭС)"/>
    <x v="1"/>
    <x v="2"/>
    <s v="ПС Толкаевская ф-619, 620, ПС Ново-Львовская ф-206, Никольская ф-108"/>
    <s v="Понижение напряжения в сети 110 кВ в связи аварией на Сакмарской ТЭЦ."/>
    <n v="3"/>
    <n v="2"/>
    <n v="5"/>
    <m/>
    <m/>
    <m/>
    <m/>
    <m/>
    <m/>
    <m/>
    <m/>
    <m/>
    <s v="КП18"/>
    <m/>
    <m/>
    <m/>
    <e v="#VALUE!"/>
    <e v="#VALUE!"/>
    <n v="1"/>
  </r>
  <r>
    <x v="8"/>
    <x v="6"/>
    <s v="МРСК СЭС"/>
    <x v="250"/>
    <d v="1899-12-30T19:55:00"/>
    <d v="2014-10-08T00:00:00"/>
    <d v="1899-12-30T00:30:00"/>
    <d v="1899-12-30T04:35:00"/>
    <n v="75"/>
    <m/>
    <m/>
    <x v="5"/>
    <s v="35/6кВ &quot;Графская&quot;"/>
    <x v="2"/>
    <x v="2"/>
    <s v="Графская, Ибряевка-1, Ибряевка-2"/>
    <s v="Введение временного ораничения потребления Оренбургским РДУ до 25 мВТ в связи с аварией на Сакмарской ТЭЦ. "/>
    <n v="153"/>
    <n v="2"/>
    <n v="155"/>
    <m/>
    <m/>
    <m/>
    <m/>
    <m/>
    <m/>
    <m/>
    <m/>
    <m/>
    <s v="КП18"/>
    <m/>
    <m/>
    <m/>
    <e v="#VALUE!"/>
    <e v="#VALUE!"/>
    <n v="1"/>
  </r>
  <r>
    <x v="8"/>
    <x v="6"/>
    <s v="МРСК ЗЭС"/>
    <x v="250"/>
    <d v="1899-12-30T19:58:00"/>
    <d v="2014-10-07T00:00:00"/>
    <d v="1899-12-30T20:44:00"/>
    <d v="1899-12-30T00:46:00"/>
    <n v="36"/>
    <m/>
    <m/>
    <x v="5"/>
    <s v="35/6кВ &quot;Долговская&quot;"/>
    <x v="2"/>
    <x v="2"/>
    <s v="904, 908, 916, 918, "/>
    <s v="Введение временного ораничения потребления Оренбургским РДУ до 25 мВТ в связи с аварией на Сакмарской ТЭЦ. 20:44 запитали от ЧЭС."/>
    <n v="20"/>
    <m/>
    <n v="20"/>
    <m/>
    <m/>
    <m/>
    <m/>
    <m/>
    <m/>
    <m/>
    <m/>
    <m/>
    <s v="КП18"/>
    <m/>
    <m/>
    <m/>
    <e v="#VALUE!"/>
    <e v="#VALUE!"/>
    <n v="1"/>
  </r>
  <r>
    <x v="8"/>
    <x v="6"/>
    <s v="МРСК ЗЭС"/>
    <x v="250"/>
    <d v="1899-12-30T20:10:00"/>
    <d v="2014-10-07T00:00:00"/>
    <d v="1899-12-30T21:55:00"/>
    <d v="1899-12-30T01:45:00"/>
    <n v="46"/>
    <m/>
    <m/>
    <x v="5"/>
    <s v="35/6кВ &quot;Курманаевская&quot;"/>
    <x v="2"/>
    <x v="2"/>
    <s v="706, 708, 718.( 35/6кВ &quot;Пронькинская&quot; ф-№№.4, 6, 8,14,18)"/>
    <s v="Введение временного ораничения потребления Оренбургским РДУ до 25 мВТ в связи с аварией на Сакмарской ТЭЦ. "/>
    <n v="207"/>
    <n v="11"/>
    <n v="218"/>
    <m/>
    <m/>
    <m/>
    <m/>
    <m/>
    <m/>
    <m/>
    <m/>
    <m/>
    <s v="КП18"/>
    <m/>
    <m/>
    <m/>
    <e v="#VALUE!"/>
    <e v="#VALUE!"/>
    <n v="1"/>
  </r>
  <r>
    <x v="8"/>
    <x v="6"/>
    <s v="МРСК ЗЭС"/>
    <x v="250"/>
    <d v="1899-12-30T20:15:00"/>
    <d v="2014-10-07T00:00:00"/>
    <d v="1899-12-30T21:27:00"/>
    <d v="1899-12-30T01:12:00"/>
    <n v="27"/>
    <m/>
    <m/>
    <x v="5"/>
    <s v="110/35/6кВ &quot;Герасимовская&quot;"/>
    <x v="2"/>
    <x v="2"/>
    <s v="515, 514, 516, 517"/>
    <s v="Введение временного ораничения потребления Оренбургским РДУ до 25 мВТ в связи с аварией на Сакмарской ТЭЦ. "/>
    <n v="35"/>
    <m/>
    <n v="35"/>
    <m/>
    <m/>
    <m/>
    <m/>
    <m/>
    <m/>
    <m/>
    <m/>
    <m/>
    <s v="КП18"/>
    <m/>
    <m/>
    <m/>
    <e v="#VALUE!"/>
    <e v="#VALUE!"/>
    <n v="1"/>
  </r>
  <r>
    <x v="8"/>
    <x v="6"/>
    <s v="МРСК ЗЭС"/>
    <x v="250"/>
    <d v="1899-12-30T20:42:00"/>
    <d v="2014-10-07T00:00:00"/>
    <d v="1899-12-30T21:55:00"/>
    <d v="1899-12-30T01:13:00"/>
    <n v="47"/>
    <m/>
    <m/>
    <x v="5"/>
    <s v="35/6кВ &quot;Тананыкская&quot;"/>
    <x v="2"/>
    <x v="2"/>
    <s v="815, 814, 816, 817, 818, 807"/>
    <s v="Введение временного ораничения потребления Оренбургским РДУ до 25 мВТ в связи с аварией на Сакмарской ТЭЦ. "/>
    <n v="50"/>
    <n v="2"/>
    <n v="52"/>
    <m/>
    <m/>
    <m/>
    <m/>
    <m/>
    <m/>
    <m/>
    <m/>
    <m/>
    <s v="КП18"/>
    <m/>
    <m/>
    <m/>
    <e v="#VALUE!"/>
    <e v="#VALUE!"/>
    <n v="1"/>
  </r>
  <r>
    <x v="8"/>
    <x v="6"/>
    <s v="МРСК ЗЭС"/>
    <x v="250"/>
    <d v="1899-12-30T20:44:00"/>
    <d v="2014-10-07T00:00:00"/>
    <d v="1899-12-30T21:58:00"/>
    <d v="1899-12-30T01:14:00"/>
    <n v="23"/>
    <m/>
    <m/>
    <x v="5"/>
    <s v="110/35/6кВ &quot;Савельевская&quot;"/>
    <x v="2"/>
    <x v="2"/>
    <s v="107, 108"/>
    <s v="Введение временного ораничения потребления Оренбургским РДУ дополнительно 15 мВТ в связи с аварией на Сакмарской ТЭЦ. "/>
    <n v="12"/>
    <m/>
    <n v="12"/>
    <m/>
    <m/>
    <m/>
    <m/>
    <m/>
    <m/>
    <m/>
    <m/>
    <m/>
    <s v="КП18"/>
    <m/>
    <m/>
    <m/>
    <e v="#VALUE!"/>
    <e v="#VALUE!"/>
    <n v="1"/>
  </r>
  <r>
    <x v="8"/>
    <x v="6"/>
    <s v="МРСК ЗЭС"/>
    <x v="250"/>
    <d v="1899-12-30T20:40:00"/>
    <d v="2014-10-07T00:00:00"/>
    <d v="1899-12-30T21:57:00"/>
    <d v="1899-12-30T01:17:00"/>
    <n v="24"/>
    <m/>
    <m/>
    <x v="5"/>
    <s v="35/6кВ &quot;Савельевский купол&quot; (новая)"/>
    <x v="2"/>
    <x v="2"/>
    <s v="604, 608, 614"/>
    <s v="Введение временного ораничения потребления Оренбургским РДУ дополнительно 15 мВТ в связи с аварией на Сакмарской ТЭЦ. "/>
    <n v="8"/>
    <m/>
    <n v="8"/>
    <m/>
    <m/>
    <m/>
    <m/>
    <m/>
    <m/>
    <m/>
    <m/>
    <m/>
    <s v="КП18"/>
    <m/>
    <m/>
    <m/>
    <e v="#VALUE!"/>
    <e v="#VALUE!"/>
    <n v="1"/>
  </r>
  <r>
    <x v="8"/>
    <x v="6"/>
    <s v="МРСК ЗЭС"/>
    <x v="250"/>
    <d v="1899-12-30T20:08:00"/>
    <d v="2014-10-07T00:00:00"/>
    <d v="1899-12-30T21:05:00"/>
    <d v="1899-12-30T00:57:00"/>
    <n v="4"/>
    <m/>
    <m/>
    <x v="5"/>
    <s v="35/10кВ &quot;Лабазинская&quot; (ЗЭС)"/>
    <x v="2"/>
    <x v="2"/>
    <s v="Лб-2"/>
    <s v="Введение временного ораничения потребления Оренбургским РДУ дополнительно 15 мВТ в связи с аварией на Сакмарской ТЭЦ. "/>
    <n v="5"/>
    <m/>
    <n v="5"/>
    <m/>
    <m/>
    <m/>
    <m/>
    <m/>
    <m/>
    <m/>
    <m/>
    <m/>
    <s v="КП18"/>
    <m/>
    <m/>
    <m/>
    <e v="#VALUE!"/>
    <e v="#VALUE!"/>
    <n v="1"/>
  </r>
  <r>
    <x v="8"/>
    <x v="6"/>
    <s v="РН-ЭН"/>
    <x v="250"/>
    <d v="1899-12-30T20:38:00"/>
    <d v="2014-10-07T00:00:00"/>
    <d v="1899-12-30T20:39:00"/>
    <d v="1899-12-30T00:01:00"/>
    <n v="8"/>
    <m/>
    <m/>
    <x v="1"/>
    <s v="ПАЭС-6кВ &quot;Загорская&quot;"/>
    <x v="2"/>
    <x v="4"/>
    <n v="1409"/>
    <s v="Аварийная остановка ПАЭС по  газу. Перевод питания от ПС ГТЭС-Загорская."/>
    <n v="5"/>
    <n v="1"/>
    <n v="6"/>
    <s v="ГТУ"/>
    <m/>
    <m/>
    <m/>
    <m/>
    <m/>
    <m/>
    <m/>
    <m/>
    <s v="КП3"/>
    <m/>
    <m/>
    <m/>
    <e v="#VALUE!"/>
    <e v="#VALUE!"/>
    <n v="1"/>
  </r>
  <r>
    <x v="8"/>
    <x v="6"/>
    <s v="МРСК ЗЭС"/>
    <x v="251"/>
    <d v="1899-12-30T06:07:00"/>
    <d v="2014-10-08T00:00:00"/>
    <d v="1899-12-30T06:07:00"/>
    <d v="1899-12-30T00:00:00"/>
    <n v="1"/>
    <m/>
    <m/>
    <x v="5"/>
    <s v="110/35/6кВ &quot;Росташинская&quot;"/>
    <x v="1"/>
    <x v="2"/>
    <s v="ПС Росташинская, Гаршинская"/>
    <s v="Остановка отдельных скважин при резком повышении напряжения при вводе в работу ВЛ-500 кВ Иреклинская-ГРЭС-Газовая."/>
    <n v="5"/>
    <m/>
    <n v="5"/>
    <m/>
    <m/>
    <m/>
    <m/>
    <m/>
    <m/>
    <m/>
    <m/>
    <m/>
    <s v="КП18"/>
    <m/>
    <m/>
    <m/>
    <e v="#VALUE!"/>
    <e v="#VALUE!"/>
    <n v="1"/>
  </r>
  <r>
    <x v="8"/>
    <x v="6"/>
    <s v="МРСК ЗЭС"/>
    <x v="251"/>
    <d v="1899-12-30T11:00:00"/>
    <d v="2014-10-08T00:00:00"/>
    <d v="1899-12-30T11:01:00"/>
    <d v="1899-12-30T00:01:00"/>
    <n v="36"/>
    <m/>
    <m/>
    <x v="5"/>
    <s v="35/6кВ &quot;Долговская&quot;"/>
    <x v="0"/>
    <x v="0"/>
    <m/>
    <s v="Сборка нормальной схемы_x000a_Перевод  ПС Долговская с Чапаевских электросетей на Западные электросети._x000a_Заявка ЗЭС"/>
    <n v="4"/>
    <m/>
    <n v="4"/>
    <m/>
    <m/>
    <m/>
    <m/>
    <m/>
    <m/>
    <m/>
    <m/>
    <m/>
    <s v="КП18"/>
    <m/>
    <m/>
    <m/>
    <e v="#VALUE!"/>
    <e v="#VALUE!"/>
    <n v="1"/>
  </r>
  <r>
    <x v="8"/>
    <x v="6"/>
    <s v="МРСК СЭС"/>
    <x v="251"/>
    <d v="1899-12-30T02:00:00"/>
    <d v="2014-10-08T00:00:00"/>
    <d v="1899-12-30T02:00:00"/>
    <d v="1899-12-30T00:00:00"/>
    <n v="75"/>
    <m/>
    <m/>
    <x v="5"/>
    <s v="35/6кВ &quot;Графская&quot;"/>
    <x v="2"/>
    <x v="2"/>
    <s v="Графская, Ибряевка-1, Ибряевка-2"/>
    <s v="Введение временного ораничения потребления Оренбургским РДУ до 25 мВТ в связи с аварией на Сакмарской ТЭЦ. (переходящие)"/>
    <n v="1"/>
    <m/>
    <n v="1"/>
    <m/>
    <m/>
    <m/>
    <m/>
    <m/>
    <m/>
    <m/>
    <m/>
    <m/>
    <s v="КП18"/>
    <m/>
    <m/>
    <m/>
    <e v="#VALUE!"/>
    <e v="#VALUE!"/>
    <n v="1"/>
  </r>
  <r>
    <x v="8"/>
    <x v="6"/>
    <s v="РН-ЭН"/>
    <x v="252"/>
    <d v="1899-12-30T15:00:00"/>
    <d v="2014-10-09T00:00:00"/>
    <d v="1899-12-30T16:00:00"/>
    <d v="1899-12-30T01:00:00"/>
    <n v="4"/>
    <m/>
    <s v="РПВУ (АПВ-нет)"/>
    <x v="3"/>
    <s v="35/6кВ &quot;Аксютино&quot;"/>
    <x v="2"/>
    <x v="2"/>
    <s v="Отпайка ВЛ-6 фидера &quot;Кушниковка-2&quot;."/>
    <s v="АО ВЛБ-58. На ДНС при пуске шурфа № 2 произошло &quot;КЗ&quot; КЛ-0,4 от СУ ЭЦН до скважины."/>
    <n v="3"/>
    <m/>
    <n v="3"/>
    <s v="ТЧ"/>
    <n v="2004"/>
    <s v="АС-70"/>
    <s v="-"/>
    <m/>
    <m/>
    <m/>
    <m/>
    <m/>
    <s v="КП3"/>
    <m/>
    <m/>
    <m/>
    <e v="#VALUE!"/>
    <e v="#VALUE!"/>
    <n v="1"/>
  </r>
  <r>
    <x v="8"/>
    <x v="6"/>
    <s v="МРСК СЭС"/>
    <x v="253"/>
    <d v="1899-12-30T16:04:00"/>
    <d v="2014-10-10T00:00:00"/>
    <d v="1899-12-30T16:04:00"/>
    <d v="1899-12-30T00:00:00"/>
    <n v="6"/>
    <m/>
    <m/>
    <x v="5"/>
    <s v="110/35/10кВ &quot;НПС&quot; (СЭС)"/>
    <x v="0"/>
    <x v="2"/>
    <s v="ПС 35/6 КНС-2, Заглядино, Султангуловская."/>
    <s v="Кратковременное понижение напряжения, остановка отдельных скважин при переходе с агрегата №4 на агрегат №2 на БКНС БРНУ (ЭД-8МВт) (ОАО Приволжскнефтепровод&quot;)."/>
    <n v="1"/>
    <m/>
    <n v="1"/>
    <m/>
    <m/>
    <m/>
    <m/>
    <m/>
    <m/>
    <m/>
    <m/>
    <m/>
    <s v="КП18"/>
    <m/>
    <m/>
    <m/>
    <e v="#VALUE!"/>
    <e v="#VALUE!"/>
    <n v="1"/>
  </r>
  <r>
    <x v="8"/>
    <x v="6"/>
    <s v="РН-ЭН"/>
    <x v="255"/>
    <d v="1899-12-30T10:30:00"/>
    <d v="2014-10-12T00:00:00"/>
    <d v="1899-12-30T10:40:00"/>
    <d v="1899-12-30T00:10:00"/>
    <n v="8"/>
    <m/>
    <s v="РПВУ (АПВ-нет)"/>
    <x v="2"/>
    <s v="35/6кВ &quot;Тарханы&quot;"/>
    <x v="2"/>
    <x v="2"/>
    <s v="фонд скв ф-Поселковый."/>
    <s v="Аварийное отключение фидера в момент взлета скопления птиц в районе опоры №1 отпайка на скв 21. Блинкера защит не выпадали.Произведен полный осмотр замечаний не выявлено."/>
    <n v="1"/>
    <m/>
    <n v="1"/>
    <s v="ТЧ"/>
    <n v="2010"/>
    <s v="АС-50"/>
    <s v="-"/>
    <d v="2014-05-08T00:00:00"/>
    <n v="100"/>
    <s v="-"/>
    <n v="0"/>
    <s v="-"/>
    <s v="КП19ж"/>
    <m/>
    <m/>
    <m/>
    <e v="#VALUE!"/>
    <e v="#VALUE!"/>
    <n v="1"/>
  </r>
  <r>
    <x v="8"/>
    <x v="6"/>
    <s v="РН-ЭН"/>
    <x v="257"/>
    <d v="1899-12-30T11:30:00"/>
    <d v="2014-10-15T00:00:00"/>
    <d v="1899-12-30T13:15:00"/>
    <d v="1899-12-30T01:45:00"/>
    <m/>
    <m/>
    <m/>
    <x v="0"/>
    <s v="35/6кВ &quot;КНС-2&quot; (БузПЭС)"/>
    <x v="2"/>
    <x v="6"/>
    <s v="ф-213 скв.678"/>
    <s v="Устранение дефекта ТВК: нагрев к.с. на ВР  (t -158 °С) Фаза Б."/>
    <n v="1"/>
    <m/>
    <n v="1"/>
    <m/>
    <n v="1969"/>
    <s v="АС-70"/>
    <s v="-"/>
    <d v="2014-08-06T00:00:00"/>
    <n v="100"/>
    <s v="-"/>
    <n v="0"/>
    <s v="-"/>
    <s v="КП9"/>
    <m/>
    <m/>
    <m/>
    <e v="#VALUE!"/>
    <e v="#VALUE!"/>
    <n v="1"/>
  </r>
  <r>
    <x v="8"/>
    <x v="6"/>
    <s v="РН-ЭН"/>
    <x v="258"/>
    <d v="1899-12-30T18:23:00"/>
    <d v="2014-10-16T00:00:00"/>
    <d v="1899-12-30T18:23:00"/>
    <d v="1899-12-30T00:00:00"/>
    <n v="13"/>
    <s v="Ав.Откл."/>
    <s v="АПВУ"/>
    <x v="0"/>
    <s v="35/6кВ &quot;Тананыкская&quot;"/>
    <x v="2"/>
    <x v="2"/>
    <s v="ф-814"/>
    <s v="Аварийное отключение с успешным АПВ. Выпадал блинкер аварийное отключение. Производится осмотр"/>
    <n v="2"/>
    <m/>
    <n v="2"/>
    <s v="ТЧ"/>
    <n v="1980"/>
    <s v="АС-70"/>
    <s v="-"/>
    <d v="2014-09-25T00:00:00"/>
    <n v="100"/>
    <s v="-"/>
    <n v="0"/>
    <d v="2014-09-25T00:00:00"/>
    <s v="КП25"/>
    <m/>
    <m/>
    <m/>
    <e v="#VALUE!"/>
    <e v="#VALUE!"/>
    <n v="1"/>
  </r>
  <r>
    <x v="8"/>
    <x v="6"/>
    <s v="РН-ЭН"/>
    <x v="258"/>
    <d v="1899-12-30T18:40:00"/>
    <d v="2014-10-16T00:00:00"/>
    <d v="1899-12-30T18:52:00"/>
    <d v="1899-12-30T00:12:00"/>
    <n v="11"/>
    <s v="МТЗ"/>
    <s v="АПВН, РПВУ"/>
    <x v="0"/>
    <s v="35/6кВ &quot;Самодуровская&quot;"/>
    <x v="2"/>
    <x v="2"/>
    <s v="ф-Пром-7"/>
    <s v="Аварийное отключение работа МТЗ, АПВ неуспешное. Включили вручную. Осмотром обнаружено - на КТП скв.650 разрушение опорного изолятора. Устранение 17.10.14."/>
    <n v="5"/>
    <m/>
    <n v="5"/>
    <s v="ТЧ"/>
    <s v="-"/>
    <s v="-"/>
    <s v="-"/>
    <s v="ТО-17.11.2014"/>
    <n v="100"/>
    <s v="-"/>
    <n v="0"/>
    <s v="-"/>
    <s v="КП23"/>
    <m/>
    <m/>
    <m/>
    <e v="#VALUE!"/>
    <e v="#VALUE!"/>
    <n v="1"/>
  </r>
  <r>
    <x v="8"/>
    <x v="6"/>
    <s v="МРСК ЦЭС"/>
    <x v="260"/>
    <d v="1899-12-30T06:00:00"/>
    <d v="2014-10-18T00:00:00"/>
    <d v="1899-12-30T06:20:00"/>
    <d v="1899-12-30T00:20:00"/>
    <n v="10"/>
    <m/>
    <m/>
    <x v="5"/>
    <s v="110/35/10кВ &quot;Каликино&quot; (ЦЭС)"/>
    <x v="0"/>
    <x v="2"/>
    <s v="2 СШ-35 ПС Родниковская (ОАО), ПС 35/10 Воздвиженская (СЭС) ВЛ-10 фидера &quot;Вз-7&quot;"/>
    <s v="Аварийное отключение ВЛ-110 &quot;Сорочинская - Плешаново - Каликино&quot;. 6:20  перевели питание от ПС &quot;Пономаревская&quot;. 6:40 появилось U со стороны ПС &quot;Каликино&quot;."/>
    <n v="15"/>
    <m/>
    <n v="15"/>
    <m/>
    <m/>
    <m/>
    <m/>
    <m/>
    <m/>
    <m/>
    <m/>
    <m/>
    <s v="КП18"/>
    <m/>
    <m/>
    <m/>
    <e v="#VALUE!"/>
    <e v="#VALUE!"/>
    <n v="1"/>
  </r>
  <r>
    <x v="8"/>
    <x v="6"/>
    <s v="ОПМЭС Урала "/>
    <x v="260"/>
    <d v="1899-12-30T06:01:00"/>
    <d v="2014-10-18T00:00:00"/>
    <d v="1899-12-30T06:01:00"/>
    <d v="1899-12-30T00:00:00"/>
    <n v="42"/>
    <s v="АПНУ"/>
    <m/>
    <x v="5"/>
    <s v="220/110/35/10кВ &quot;Каргалинская&quot; (МЭС)"/>
    <x v="4"/>
    <x v="2"/>
    <s v="ПС 110/6 Донецко - Сыртинская, ММПС"/>
    <s v="Нестабильное U, остановка отдельных скважин при попытке вывода в ремонт ВЛ-220 кВ &quot;Бекетово-Ашкадар&quot; произошла неправильная работа АПНУ и сброс нагрузки на 90 МВт по ВЛ-500 &quot;ГРЭС - Газовая&quot;."/>
    <n v="36"/>
    <n v="85"/>
    <n v="121"/>
    <m/>
    <m/>
    <m/>
    <m/>
    <m/>
    <m/>
    <m/>
    <m/>
    <m/>
    <s v="КП18"/>
    <m/>
    <m/>
    <m/>
    <e v="#VALUE!"/>
    <e v="#VALUE!"/>
    <n v="1"/>
  </r>
  <r>
    <x v="8"/>
    <x v="6"/>
    <s v="МРСК ЗЭС"/>
    <x v="262"/>
    <d v="1899-12-30T20:25:00"/>
    <d v="2014-10-20T00:00:00"/>
    <d v="1899-12-30T20:37:00"/>
    <d v="1899-12-30T00:12:00"/>
    <n v="12"/>
    <s v="ЗЗ-1й ст."/>
    <s v="АПВН, РПВУ"/>
    <x v="5"/>
    <s v="110/35/10кВ &quot;Твердиловская&quot; (ЗЭС)"/>
    <x v="1"/>
    <x v="2"/>
    <s v="Ф-8 ПС 110/35/10 кВ Твердиловской, Ф-1 ПС 35/6 кВ Ленинградской"/>
    <s v="Аварийное отключение В-110 кВ &quot;Твердиловская&quot; на ПС 110/35/10 кВ &quot;Державино&quot;, работала &quot;ЗЗ-1ст&quot; фаза &quot;А&quot;, 29,1 км от ПС &quot;Державино&quot;"/>
    <n v="14"/>
    <m/>
    <n v="14"/>
    <m/>
    <m/>
    <m/>
    <m/>
    <m/>
    <m/>
    <m/>
    <m/>
    <m/>
    <s v="КП18"/>
    <m/>
    <m/>
    <m/>
    <e v="#VALUE!"/>
    <e v="#VALUE!"/>
    <n v="1"/>
  </r>
  <r>
    <x v="8"/>
    <x v="6"/>
    <s v="МРСК ЗЭС"/>
    <x v="263"/>
    <d v="1899-12-30T02:50:00"/>
    <d v="2014-10-21T00:00:00"/>
    <d v="1899-12-30T03:33:00"/>
    <d v="1899-12-30T00:43:00"/>
    <n v="11"/>
    <s v="АВ.откл.,   МТЗ"/>
    <s v="АПВН, РПВУ"/>
    <x v="5"/>
    <s v="35/10кВ &quot;Яшкинская&quot; (ЗЭС)"/>
    <x v="2"/>
    <x v="2"/>
    <s v="ВЛ-6 фидера № 6."/>
    <s v="Аварийное отключение ввода 10 кВ ПС 35/10 кВ &quot;Яшкинская&quot; (ЗЭС), "/>
    <n v="11"/>
    <n v="4"/>
    <n v="15"/>
    <m/>
    <m/>
    <m/>
    <m/>
    <m/>
    <m/>
    <m/>
    <m/>
    <m/>
    <s v="КП18"/>
    <m/>
    <m/>
    <m/>
    <e v="#VALUE!"/>
    <e v="#VALUE!"/>
    <n v="1"/>
  </r>
  <r>
    <x v="8"/>
    <x v="6"/>
    <s v="МРСК СЭС"/>
    <x v="263"/>
    <d v="1899-12-30T06:05:00"/>
    <d v="2014-10-21T00:00:00"/>
    <d v="1899-12-30T06:05:00"/>
    <d v="1899-12-30T00:00:00"/>
    <n v="7"/>
    <m/>
    <m/>
    <x v="5"/>
    <s v="110/35/10кВ &quot;НПС&quot; (СЭС)"/>
    <x v="0"/>
    <x v="2"/>
    <s v="ПС 35/6 кВ Тарханы, Берёзовка, Аксютино"/>
    <s v="Кратковременное понижение напряжения, остановка отдельных скважин при  пуске ЭД-1 БКНС БРНУ."/>
    <n v="7"/>
    <m/>
    <n v="7"/>
    <m/>
    <m/>
    <m/>
    <m/>
    <m/>
    <m/>
    <m/>
    <m/>
    <m/>
    <s v="КП18"/>
    <m/>
    <m/>
    <m/>
    <e v="#VALUE!"/>
    <e v="#VALUE!"/>
    <n v="1"/>
  </r>
  <r>
    <x v="8"/>
    <x v="6"/>
    <s v="РН-ЭН"/>
    <x v="263"/>
    <d v="1899-12-30T10:40:00"/>
    <d v="2014-10-21T00:00:00"/>
    <d v="1899-12-30T11:00:00"/>
    <d v="1899-12-30T00:20:00"/>
    <n v="12"/>
    <m/>
    <m/>
    <x v="0"/>
    <s v="35/6кВ &quot;КНС-3&quot;"/>
    <x v="0"/>
    <x v="0"/>
    <s v="ВЛ-6 фидера № 310."/>
    <s v="Замена дефектного изолятора на приемной траверсе РУ-6кВ фаза&quot;А&quot;"/>
    <n v="1"/>
    <m/>
    <n v="1"/>
    <m/>
    <n v="1970"/>
    <s v="АС-70"/>
    <s v="-"/>
    <s v="ТО 20.08.2014"/>
    <n v="100"/>
    <s v="-"/>
    <n v="0"/>
    <s v="-"/>
    <s v="КП23"/>
    <m/>
    <m/>
    <m/>
    <e v="#VALUE!"/>
    <e v="#VALUE!"/>
    <n v="1"/>
  </r>
  <r>
    <x v="8"/>
    <x v="6"/>
    <s v="МРСК СЭС"/>
    <x v="263"/>
    <d v="1899-12-30T19:21:00"/>
    <d v="2014-10-21T00:00:00"/>
    <d v="1899-12-30T19:21:00"/>
    <d v="1899-12-30T00:00:00"/>
    <n v="142"/>
    <s v="МТЗ"/>
    <s v="АПВУ"/>
    <x v="5"/>
    <s v="110/35/10кВ &quot;НПС&quot; (СЭС)"/>
    <x v="0"/>
    <x v="2"/>
    <s v=" ПС &quot;Тарханы&quot;, &quot;Березовка&quot;, &quot;Аксютино&quot;,      &quot;КНС-2&quot;, &quot;Султангуловская&quot;, &quot;Заглядино&quot;."/>
    <s v="Аварийное отключение с успешным АПВ ввода 35 кВ Т1 ПС 110/35/10 кВ &quot;НПС&quot; (СЭС). Отключение 6-ти подстанций, &quot;посадка&quot; U по ПС &quot;Родниковская&quot;, &quot;Школьная&quot;, &quot;Самодуровская&quot;, &quot;Врезовская&quot;, &quot;НПС&quot;,  &quot;Краснояровская&quot;,  &quot;КНС&quot;, &quot;КНС-6&quot;, &quot;Завьяловская&quot;."/>
    <n v="27"/>
    <n v="12"/>
    <n v="39"/>
    <m/>
    <m/>
    <m/>
    <m/>
    <m/>
    <m/>
    <m/>
    <m/>
    <m/>
    <s v="КП18"/>
    <m/>
    <m/>
    <m/>
    <e v="#VALUE!"/>
    <e v="#VALUE!"/>
    <n v="1"/>
  </r>
  <r>
    <x v="8"/>
    <x v="6"/>
    <s v="РН-ЭН"/>
    <x v="265"/>
    <d v="1899-12-30T11:10:00"/>
    <d v="2014-10-23T00:00:00"/>
    <d v="1899-12-30T11:35:00"/>
    <d v="1899-12-30T00:25:00"/>
    <n v="2"/>
    <m/>
    <m/>
    <x v="0"/>
    <s v="110/35/6кВ &quot;Никольская&quot;"/>
    <x v="2"/>
    <x v="2"/>
    <s v="ф-108, КТП скв.4434, 4456"/>
    <s v="Отключение КТП 6/0,4кВ скв 4434,4456 для замены разрушенного опорного изолятора фаза А."/>
    <n v="1"/>
    <m/>
    <n v="1"/>
    <s v="ТЧ"/>
    <n v="1990"/>
    <s v="АС-70"/>
    <s v="-"/>
    <s v="-"/>
    <s v="-"/>
    <s v="-"/>
    <s v="-"/>
    <s v="-"/>
    <s v="КП23"/>
    <m/>
    <m/>
    <m/>
    <e v="#VALUE!"/>
    <e v="#VALUE!"/>
    <n v="1"/>
  </r>
  <r>
    <x v="8"/>
    <x v="6"/>
    <s v="МРСК СЭС"/>
    <x v="266"/>
    <d v="1899-12-30T14:45:00"/>
    <d v="2014-10-24T00:00:00"/>
    <d v="1899-12-30T16:35:00"/>
    <d v="1899-12-30T01:50:00"/>
    <n v="1"/>
    <m/>
    <m/>
    <x v="5"/>
    <s v="110/10кВ &quot;Полевая&quot; (СЭС)"/>
    <x v="2"/>
    <x v="2"/>
    <s v="КТП скв 736"/>
    <s v="Вывод в неотложный ремонт ВЛ-10кВ ф. &quot;Пл-8&quot; для установки слетевшего изолятора на опоре №266  (персоналом СЭС &quot;Оренбургэнерго&quot;)Аварийная заявка"/>
    <n v="1"/>
    <m/>
    <n v="1"/>
    <m/>
    <m/>
    <m/>
    <m/>
    <m/>
    <m/>
    <m/>
    <m/>
    <m/>
    <s v="КП18"/>
    <m/>
    <m/>
    <m/>
    <e v="#VALUE!"/>
    <e v="#VALUE!"/>
    <n v="1"/>
  </r>
  <r>
    <x v="8"/>
    <x v="6"/>
    <s v="МРСК СЭС"/>
    <x v="266"/>
    <d v="1899-12-30T11:49:00"/>
    <d v="2014-10-24T00:00:00"/>
    <d v="1899-12-30T17:49:00"/>
    <d v="1899-12-30T06:00:00"/>
    <n v="14"/>
    <m/>
    <m/>
    <x v="5"/>
    <s v="110/35/10кВ &quot;НПС&quot; (СЭС)"/>
    <x v="2"/>
    <x v="2"/>
    <s v="ф.&quot;НСУ-116&quot;,          ф.&quot;КНС&quot; (кроме скв.№209,47, в/к №5,№6); возможны остановки отдельных скважин"/>
    <s v="1сек 35кВ, В-35кВ Тарханы, В-35кВ НПС на п/ст 35/10кВ Чкаловская (перевод питания п/ст 35/6кВ Березовка, Аксютино от п/ст 110/35/10кВ Александровская (ЗЭС); перевод питания п/ст 35/6кВ Тарханы от п/ст 110/35/10кВ Сарай-Гир-тяга с ограничением до 4МВт по п/ст 35/6кВ Тарханы)  (Заявка СЭС)"/>
    <n v="32"/>
    <m/>
    <n v="32"/>
    <m/>
    <m/>
    <m/>
    <m/>
    <m/>
    <m/>
    <m/>
    <m/>
    <m/>
    <s v="КП18"/>
    <m/>
    <m/>
    <m/>
    <e v="#VALUE!"/>
    <e v="#VALUE!"/>
    <n v="1"/>
  </r>
  <r>
    <x v="8"/>
    <x v="6"/>
    <s v="РН-ЭН"/>
    <x v="271"/>
    <d v="1899-12-30T11:49:00"/>
    <d v="2014-10-29T00:00:00"/>
    <d v="1899-12-30T11:49:00"/>
    <d v="1899-12-30T00:00:00"/>
    <n v="3"/>
    <s v="МТО"/>
    <s v="АПВУ"/>
    <x v="0"/>
    <s v="110/35/6кВ &quot;Росташинская&quot;"/>
    <x v="2"/>
    <x v="2"/>
    <s v="ВЛ-6 фидера № 13"/>
    <s v="Аварийное отключение с успешным АПВ. Проведен осмотр оборудования, замечаний не выявлено."/>
    <n v="1"/>
    <m/>
    <n v="1"/>
    <s v="ТЧ"/>
    <s v="-"/>
    <s v="-"/>
    <s v="-"/>
    <d v="2013-04-01T00:00:00"/>
    <n v="100"/>
    <s v="-"/>
    <n v="0"/>
    <d v="2014-07-09T00:00:00"/>
    <s v="КП25"/>
    <m/>
    <m/>
    <m/>
    <e v="#VALUE!"/>
    <e v="#VALUE!"/>
    <n v="1"/>
  </r>
  <r>
    <x v="8"/>
    <x v="6"/>
    <s v="РН-ЭН"/>
    <x v="272"/>
    <d v="1899-12-30T13:55:00"/>
    <d v="2014-10-30T00:00:00"/>
    <d v="1899-12-30T14:15:00"/>
    <d v="1899-12-30T00:20:00"/>
    <n v="3"/>
    <m/>
    <m/>
    <x v="0"/>
    <s v="110/35/6кВ &quot;Родинская&quot;"/>
    <x v="2"/>
    <x v="2"/>
    <s v="ф-310 скв.251, 1234, 1237"/>
    <s v="Остановка скв. по низкому напряжению. Показания &quot;Сириуса&quot; перекос фаз, выехали с осмотром. При осмотре обнаружено на анкерной опоре №6 обрыв шлейфа фаза -В."/>
    <n v="9"/>
    <m/>
    <n v="9"/>
    <s v="ТЧ"/>
    <n v="2009"/>
    <s v="АС-70"/>
    <s v="-"/>
    <d v="2013-01-01T00:00:00"/>
    <n v="100"/>
    <s v="-"/>
    <n v="0"/>
    <d v="2014-10-15T00:00:00"/>
    <s v="КП23"/>
    <m/>
    <m/>
    <m/>
    <e v="#VALUE!"/>
    <e v="#VALUE!"/>
    <n v="1"/>
  </r>
  <r>
    <x v="8"/>
    <x v="6"/>
    <s v="РН-ЭН"/>
    <x v="272"/>
    <d v="1899-12-30T19:17:00"/>
    <d v="2014-10-30T00:00:00"/>
    <d v="1899-12-30T19:45:00"/>
    <d v="1899-12-30T00:28:00"/>
    <n v="8"/>
    <m/>
    <m/>
    <x v="0"/>
    <s v="110/35/6кВ &quot;Родинская&quot;"/>
    <x v="2"/>
    <x v="2"/>
    <s v="ф-310 "/>
    <s v="Устранение обрыва шлейфа фаза-В на анкерной опоре №6. Старение и износ проволочной вязки при воздействии тяжения провода ф.В  на угловой анкерной опоре №30/6 отпайки на КТП 6/0,4 кВ скв.1234, 1237, 251  ф.310  ПС 110/35/6 кВ Ро-динская"/>
    <n v="6"/>
    <m/>
    <n v="6"/>
    <s v="ТЧ"/>
    <n v="2009"/>
    <s v="АС-70"/>
    <s v="-"/>
    <d v="2013-01-01T00:00:00"/>
    <n v="100"/>
    <s v="-"/>
    <n v="0"/>
    <d v="2014-10-15T00:00:00"/>
    <s v="КП23"/>
    <m/>
    <m/>
    <m/>
    <e v="#VALUE!"/>
    <e v="#VALUE!"/>
    <n v="1"/>
  </r>
  <r>
    <x v="9"/>
    <x v="6"/>
    <s v="МРСК СЭС"/>
    <x v="275"/>
    <d v="1899-12-30T19:36:00"/>
    <d v="2014-11-02T00:00:00"/>
    <d v="1899-12-30T19:36:00"/>
    <d v="1899-12-30T00:00:00"/>
    <n v="7"/>
    <m/>
    <m/>
    <x v="5"/>
    <s v="35/10кВ &quot;Чкаловская&quot; (СЭС) "/>
    <x v="0"/>
    <x v="2"/>
    <s v="ПС 35/6 кВ &quot;Тарханы&quot;; &quot;Березовка&quot;; &quot;Аксютино&quot;"/>
    <s v="Кратковременное понижение напряжения. При аварийном отключении тр-ра Т2 на ПС 110/10 кВ &quot;Тирис тяговая&quot; (КбшЖД). Причину и отработавшие защиты персонал КбшЖД персоналу СЭС не сообщил."/>
    <n v="5"/>
    <m/>
    <n v="5"/>
    <m/>
    <m/>
    <m/>
    <m/>
    <m/>
    <m/>
    <m/>
    <m/>
    <m/>
    <s v="КП18"/>
    <m/>
    <m/>
    <m/>
    <e v="#VALUE!"/>
    <e v="#VALUE!"/>
    <n v="1"/>
  </r>
  <r>
    <x v="9"/>
    <x v="6"/>
    <s v="МРСК СЭС"/>
    <x v="277"/>
    <d v="1899-12-30T15:09:00"/>
    <d v="2014-11-05T00:00:00"/>
    <d v="1899-12-30T18:09:00"/>
    <d v="1899-12-30T03:00:00"/>
    <n v="2"/>
    <m/>
    <m/>
    <x v="5"/>
    <s v="35/10кВ &quot;Азаматово&quot; РП-10кВ &quot;Жедрино&quot; (СЭС) "/>
    <x v="2"/>
    <x v="2"/>
    <s v="ВЛ-10 кВ фидера &quot;РПЖ-5&quot;"/>
    <s v="Неотложные ремонтные работы на СШ-35 кВ ПС &quot;Азаматово&quot; персоналом СЭС."/>
    <n v="7"/>
    <m/>
    <n v="7"/>
    <m/>
    <m/>
    <m/>
    <m/>
    <m/>
    <m/>
    <m/>
    <m/>
    <m/>
    <s v="КП18"/>
    <m/>
    <m/>
    <m/>
    <e v="#VALUE!"/>
    <e v="#VALUE!"/>
    <n v="1"/>
  </r>
  <r>
    <x v="9"/>
    <x v="6"/>
    <s v="РН-ЭН"/>
    <x v="278"/>
    <d v="1899-12-30T10:40:00"/>
    <d v="2014-11-06T00:00:00"/>
    <d v="1899-12-30T10:40:00"/>
    <d v="1899-12-30T00:00:00"/>
    <n v="12"/>
    <m/>
    <m/>
    <x v="3"/>
    <s v="35/6кВ &quot;Курманаевская&quot;"/>
    <x v="2"/>
    <x v="2"/>
    <s v="ВЛ-6 кВ ф-718"/>
    <s v="Посадка напряжения в сети 6 кВ при переходе с ЭД-1 (1200 кВт) на ЭД-2 (1600 кВт), (тяжелый пуск) на ф-718 падение нагрузки на 20 А."/>
    <n v="1"/>
    <m/>
    <n v="1"/>
    <s v="ТЧ"/>
    <n v="1982"/>
    <s v="АС-70"/>
    <s v="-"/>
    <d v="2014-07-23T00:00:00"/>
    <n v="100"/>
    <s v="-"/>
    <n v="0"/>
    <s v="-"/>
    <s v="КП3"/>
    <m/>
    <m/>
    <m/>
    <e v="#VALUE!"/>
    <e v="#VALUE!"/>
    <n v="1"/>
  </r>
  <r>
    <x v="9"/>
    <x v="6"/>
    <s v="РН-ЭН"/>
    <x v="279"/>
    <d v="1899-12-30T12:35:00"/>
    <d v="2014-11-07T00:00:00"/>
    <d v="1899-12-30T12:45:00"/>
    <d v="1899-12-30T00:10:00"/>
    <n v="4"/>
    <s v="МТЗ"/>
    <s v="АПВН, РПВУ"/>
    <x v="1"/>
    <s v="РУ-6кВ &quot;РП-1&quot; (ЗАО НПП Энергоаудит)"/>
    <x v="5"/>
    <x v="6"/>
    <s v="ф-РП-1"/>
    <s v="При включении АВ в КТП скв.30 и подачи напряжения на СУ ЭЦН отработала защита в яч-ке ф-РП-1. Причина - неправильный монтаж кабеля 0,4 кВ от фильтра СУ до СУ ЭЦН персоналом ЦБПО."/>
    <n v="4"/>
    <m/>
    <n v="4"/>
    <s v="ТЧ"/>
    <m/>
    <m/>
    <m/>
    <m/>
    <m/>
    <m/>
    <m/>
    <m/>
    <s v="КП10"/>
    <m/>
    <m/>
    <m/>
    <e v="#VALUE!"/>
    <e v="#VALUE!"/>
    <n v="1"/>
  </r>
  <r>
    <x v="9"/>
    <x v="6"/>
    <s v="МРСК ЗЭС"/>
    <x v="279"/>
    <d v="1899-12-30T14:07:00"/>
    <d v="2014-11-07T00:00:00"/>
    <d v="1899-12-30T14:07:00"/>
    <d v="1899-12-30T00:00:00"/>
    <n v="680"/>
    <s v="АСН"/>
    <s v="АПВУ"/>
    <x v="5"/>
    <s v="220/110/35/10/6кВ &quot;Бузулукская&quot; (МЭС)"/>
    <x v="1"/>
    <x v="2"/>
    <s v="110/35/6 Промысловая, Савельевская, Герасимовская, Н-Медведкинская.  35/6 кВ Графская, Ибряевка-1,2."/>
    <s v="Посадка напряжения в сети 220/110 кВ из-за аварийного отключения ВЛ-110 Изевская-1,2 цепь на ПС 220/110/35/6 Кинельская (МЭС)."/>
    <n v="189"/>
    <n v="1"/>
    <n v="190"/>
    <m/>
    <m/>
    <m/>
    <m/>
    <m/>
    <m/>
    <m/>
    <m/>
    <m/>
    <s v="КП18"/>
    <m/>
    <m/>
    <m/>
    <e v="#VALUE!"/>
    <e v="#VALUE!"/>
    <n v="1"/>
  </r>
  <r>
    <x v="9"/>
    <x v="6"/>
    <s v="РН-ЭН"/>
    <x v="279"/>
    <d v="1899-12-30T17:40:00"/>
    <d v="2014-11-07T00:00:00"/>
    <d v="1899-12-30T18:09:00"/>
    <d v="1899-12-30T00:29:00"/>
    <n v="5"/>
    <m/>
    <m/>
    <x v="0"/>
    <s v="110/6кВ &quot;Вахитовская&quot; ММПС"/>
    <x v="2"/>
    <x v="2"/>
    <s v="ф-4"/>
    <s v="Для ремонта ЛР-6 кВ КТП скв.5030"/>
    <n v="11"/>
    <m/>
    <n v="11"/>
    <s v="ТЧ"/>
    <s v="-"/>
    <s v="-"/>
    <s v="-"/>
    <s v="-"/>
    <s v="-"/>
    <s v="-"/>
    <s v="-"/>
    <s v="-"/>
    <s v="КП24"/>
    <m/>
    <m/>
    <m/>
    <e v="#VALUE!"/>
    <e v="#VALUE!"/>
    <n v="1"/>
  </r>
  <r>
    <x v="9"/>
    <x v="6"/>
    <s v="МРСК СЭС"/>
    <x v="25"/>
    <d v="1899-12-30T10:14:00"/>
    <d v="2014-11-09T00:00:00"/>
    <d v="1899-12-30T11:39:00"/>
    <d v="1899-12-30T01:25:00"/>
    <n v="27"/>
    <s v="ЗЗ"/>
    <m/>
    <x v="5"/>
    <s v="110/35/10кВ &quot;НПС&quot; (СЭС)"/>
    <x v="0"/>
    <x v="2"/>
    <s v="&quot;КНС-6&quot;; &quot;Елатомка&quot;(СЭС)"/>
    <s v="Оперативные переключения для определении замыкания на &quot;землю&quot; на СШ-35 кВ на ПС &quot;НПС&quot; (СЭС). ПС &quot;РН-ЭН&quot; осмотрены, замечаний нет. В 10:44 подано напряжение на ПС &quot;Елатомка со стороны ПС &quot;Тюрино&quot;. В 11:39 подано напряжения на ПС &quot;КНС-6&quot; со стороны ПС &quot;Краснояровская&quot;. Персонал СЭС произвел осмотр ВЛ-35 кВ &quot;КНС-6-Елатомка&quot; (СЭС), замечаний нет. 10.11.14. планируется верховой осмотр ВЛ."/>
    <n v="19"/>
    <n v="1"/>
    <n v="20"/>
    <m/>
    <m/>
    <m/>
    <m/>
    <m/>
    <m/>
    <m/>
    <m/>
    <m/>
    <s v="КП18"/>
    <m/>
    <m/>
    <m/>
    <e v="#VALUE!"/>
    <e v="#VALUE!"/>
    <n v="1"/>
  </r>
  <r>
    <x v="9"/>
    <x v="6"/>
    <s v="МРСК СЭС"/>
    <x v="281"/>
    <d v="1899-12-30T12:56:00"/>
    <d v="2014-11-11T00:00:00"/>
    <d v="1899-12-30T12:58:00"/>
    <d v="1899-12-30T00:02:00"/>
    <n v="2"/>
    <m/>
    <m/>
    <x v="5"/>
    <s v="35/10кВ &quot;Азаматово&quot; РП-10кВ &quot;Жедрино&quot; (СЭС) "/>
    <x v="2"/>
    <x v="2"/>
    <s v="Ф-РПЖ-5"/>
    <s v="Переключения персоналом СЭС для отключения ЛР-35 Рязановка на ПС 35/10 Азаматово."/>
    <n v="1"/>
    <m/>
    <n v="1"/>
    <m/>
    <m/>
    <m/>
    <m/>
    <m/>
    <m/>
    <m/>
    <m/>
    <m/>
    <s v="КП18"/>
    <m/>
    <m/>
    <m/>
    <e v="#VALUE!"/>
    <e v="#VALUE!"/>
    <n v="1"/>
  </r>
  <r>
    <x v="9"/>
    <x v="6"/>
    <s v="МРСК СЭС"/>
    <x v="282"/>
    <d v="1899-12-30T10:15:00"/>
    <d v="2014-11-12T00:00:00"/>
    <d v="1899-12-30T10:15:00"/>
    <d v="1899-12-30T00:00:00"/>
    <s v=" "/>
    <s v="АО"/>
    <s v="АПВУ"/>
    <x v="5"/>
    <s v="35/10кВ &quot;Чкаловская&quot; (СЭС) "/>
    <x v="2"/>
    <x v="2"/>
    <s v="ПС 35/6 кВ &quot;Тарханы&quot;; &quot;Березовка&quot;; &quot;Аксютино&quot;"/>
    <s v="Кратковременное понижение напряжения, остановка отдельных скважин по ПС при аварийном отключении фидера &quot;Чк-2&quot; на ПС 35/10 кВ &quot;Чкаловская&quot; (СЭС). Блинкера не выпадали."/>
    <n v="6"/>
    <m/>
    <n v="6"/>
    <m/>
    <m/>
    <m/>
    <m/>
    <m/>
    <m/>
    <m/>
    <m/>
    <m/>
    <s v="КП18"/>
    <m/>
    <m/>
    <m/>
    <e v="#VALUE!"/>
    <e v="#VALUE!"/>
    <n v="1"/>
  </r>
  <r>
    <x v="9"/>
    <x v="6"/>
    <s v="РН-ЭН"/>
    <x v="286"/>
    <d v="1899-12-30T12:25:00"/>
    <d v="2014-11-16T00:00:00"/>
    <d v="1899-12-30T12:25:00"/>
    <d v="1899-12-30T00:00:00"/>
    <n v="10"/>
    <s v="МТЗ"/>
    <s v="АПВУ"/>
    <x v="0"/>
    <s v="35/6кВ &quot;Ибряевка-1&quot;"/>
    <x v="2"/>
    <x v="2"/>
    <s v="ВЛ-6 фидера &quot;Бурение-3&quot;."/>
    <s v="Аварийное отключение с успешным АПВ, МТЗ. Осмотром установлено: обрыв вязок, слет изоляторов на опорах №№ 25, 26, 28, 31 (отпайка на скв.№ 1647). Устранено."/>
    <n v="1"/>
    <m/>
    <n v="1"/>
    <s v="ТЧ"/>
    <n v="1983"/>
    <s v="АС-70"/>
    <s v="-"/>
    <d v="2014-11-10T00:00:00"/>
    <n v="100"/>
    <s v="-"/>
    <n v="0"/>
    <s v="-"/>
    <s v="КП23"/>
    <m/>
    <m/>
    <m/>
    <e v="#VALUE!"/>
    <e v="#VALUE!"/>
    <n v="1"/>
  </r>
  <r>
    <x v="9"/>
    <x v="6"/>
    <s v="РН-ЭН"/>
    <x v="286"/>
    <d v="1899-12-30T14:47:00"/>
    <d v="2014-11-16T00:00:00"/>
    <d v="1899-12-30T17:47:00"/>
    <d v="1899-12-30T03:00:00"/>
    <n v="1"/>
    <m/>
    <m/>
    <x v="0"/>
    <s v="35/6кВ &quot;Ибряевка-1&quot;"/>
    <x v="2"/>
    <x v="2"/>
    <s v="Отпайка ВЛ-6 фидера &quot;Бурение-3&quot; на скв.№ 1647."/>
    <s v="Устранение обрыва вязок, замена изоляторов на опорах №№ 25, 26, 28, 31."/>
    <n v="1"/>
    <m/>
    <n v="1"/>
    <s v="ТЧ"/>
    <n v="1983"/>
    <s v="АС-70"/>
    <s v="-"/>
    <d v="2014-11-10T00:00:00"/>
    <n v="100"/>
    <s v="-"/>
    <n v="0"/>
    <s v="-"/>
    <s v="КП23"/>
    <m/>
    <m/>
    <m/>
    <e v="#VALUE!"/>
    <e v="#VALUE!"/>
    <n v="1"/>
  </r>
  <r>
    <x v="9"/>
    <x v="6"/>
    <s v="РН-ЭН"/>
    <x v="287"/>
    <d v="1899-12-30T03:23:00"/>
    <d v="2014-11-17T00:00:00"/>
    <d v="1899-12-30T13:15:00"/>
    <d v="1899-12-30T09:52:00"/>
    <n v="1"/>
    <m/>
    <m/>
    <x v="2"/>
    <s v="35/6кВ &quot;Подольская&quot;"/>
    <x v="2"/>
    <x v="2"/>
    <s v="ВЛ-6 кВ фидера № 417"/>
    <s v="Устранение обрыва вязки на опоре №128. Продолжается осмотр ВЛ. Осмотром выявлен сломанный шлейф ф-В на анкерной опоре №129. С 11:00 до 13:10 отключали ЯКНО-41, для устранения обрыва шлейфа на опоре №129, ревизии ячейки ЯКНО-41, доливки масла. В 13:15 включено ЯКНО-41. "/>
    <n v="30"/>
    <m/>
    <n v="30"/>
    <s v="ТЧ"/>
    <n v="1976"/>
    <s v="АС-70"/>
    <s v="-"/>
    <d v="2014-07-25T00:00:00"/>
    <n v="100"/>
    <s v="-"/>
    <n v="0"/>
    <s v="-"/>
    <s v="КП12"/>
    <m/>
    <m/>
    <m/>
    <e v="#VALUE!"/>
    <e v="#VALUE!"/>
    <n v="1"/>
  </r>
  <r>
    <x v="9"/>
    <x v="6"/>
    <s v="МРСК СЭС"/>
    <x v="26"/>
    <d v="1899-12-30T11:40:00"/>
    <d v="2014-11-19T00:00:00"/>
    <d v="1899-12-30T11:41:00"/>
    <d v="1899-12-30T00:01:00"/>
    <n v="2"/>
    <m/>
    <m/>
    <x v="5"/>
    <s v="35/10кВ &quot;Азаматово&quot; РП-10кВ &quot;Жедрино&quot; (СЭС) "/>
    <x v="2"/>
    <x v="2"/>
    <s v="КТП скв.№№32, 154"/>
    <s v="Отключение РП-10 кВ персоналом СЭС при производстве оперативных переключений при выводе в ремонт ВЛ-35 кВ &quot;Азаматово-Рязановка&quot;"/>
    <n v="2"/>
    <m/>
    <n v="2"/>
    <m/>
    <m/>
    <m/>
    <m/>
    <m/>
    <m/>
    <m/>
    <m/>
    <m/>
    <s v="КП18"/>
    <m/>
    <m/>
    <m/>
    <e v="#VALUE!"/>
    <e v="#VALUE!"/>
    <n v="1"/>
  </r>
  <r>
    <x v="9"/>
    <x v="6"/>
    <s v="МРСК СЭС"/>
    <x v="289"/>
    <d v="1899-12-30T10:34:00"/>
    <d v="2014-11-20T00:00:00"/>
    <d v="1899-12-30T11:37:00"/>
    <d v="1899-12-30T01:03:00"/>
    <n v="2"/>
    <m/>
    <s v="РПВН (АПВ-нет)"/>
    <x v="5"/>
    <s v="110/10кВ &quot;Полевая&quot; (СЭС)"/>
    <x v="2"/>
    <x v="2"/>
    <s v="ВЛ-10 фидера &quot;Пл-8&quot; (2 скважины)"/>
    <s v="Аварийное отключение, РПВ не успешно. Персоналом Северных ЭС произведен частичный осмотр ВЛ-10, замечаний не выявлено. В 11:37 фидер включен. Персоналом &quot;РН_Энергонефть&quot; произведен полный осмотр отпайки ВЛ-10 в зоне своей ответственности, замечаний нет."/>
    <n v="1"/>
    <m/>
    <n v="1"/>
    <m/>
    <m/>
    <m/>
    <m/>
    <m/>
    <m/>
    <m/>
    <m/>
    <m/>
    <s v="КП18"/>
    <m/>
    <m/>
    <m/>
    <e v="#VALUE!"/>
    <e v="#VALUE!"/>
    <n v="1"/>
  </r>
  <r>
    <x v="9"/>
    <x v="6"/>
    <s v="МРСК СЭС"/>
    <x v="291"/>
    <d v="1899-12-30T14:05:00"/>
    <d v="2014-11-22T00:00:00"/>
    <d v="1899-12-30T14:28:00"/>
    <d v="1899-12-30T00:23:00"/>
    <n v="8"/>
    <m/>
    <m/>
    <x v="5"/>
    <s v="35/10кВ &quot;Ефремо-Зыково&quot; (СЭС)"/>
    <x v="0"/>
    <x v="0"/>
    <s v="ВЛ-10 кВ ф-Ез-6"/>
    <s v="Аварийное отключение ПС Ефремо-Зыково (СЭС), причину и отработавшие защиты персонал СЭС не сообщает. Произведен осмотр ф-Ез-6 персоналом РН-ЭН нарушений не выявлено."/>
    <n v="3"/>
    <n v="1"/>
    <n v="4"/>
    <m/>
    <m/>
    <m/>
    <m/>
    <m/>
    <m/>
    <m/>
    <m/>
    <m/>
    <s v="КП18"/>
    <m/>
    <m/>
    <m/>
    <e v="#VALUE!"/>
    <e v="#VALUE!"/>
    <n v="1"/>
  </r>
  <r>
    <x v="9"/>
    <x v="6"/>
    <s v="РН-ЭН"/>
    <x v="291"/>
    <d v="1899-12-30T21:58:00"/>
    <d v="2014-11-22T00:00:00"/>
    <d v="1899-12-30T22:37:00"/>
    <d v="1899-12-30T00:39:00"/>
    <n v="5"/>
    <m/>
    <m/>
    <x v="0"/>
    <s v="РУ-6кВ &quot;РП-1&quot; (ЗАО НПП Энергоаудит)"/>
    <x v="2"/>
    <x v="2"/>
    <s v="ВЛ-6 кВ ф-1"/>
    <s v="Устранение слета изолятора на приемной траверсе ЛР-1 опора № 587"/>
    <n v="14"/>
    <m/>
    <n v="14"/>
    <s v="Р"/>
    <n v="1987"/>
    <s v="ЛРНД-10-630 УХЛ 1"/>
    <s v="-"/>
    <d v="2012-09-01T00:00:00"/>
    <n v="100"/>
    <s v="-"/>
    <n v="0"/>
    <s v="осмотр-15.12.12г"/>
    <s v="КП23"/>
    <m/>
    <m/>
    <m/>
    <e v="#VALUE!"/>
    <e v="#VALUE!"/>
    <n v="1"/>
  </r>
  <r>
    <x v="9"/>
    <x v="6"/>
    <s v="МРСК ЗЭС"/>
    <x v="292"/>
    <d v="1899-12-30T12:13:00"/>
    <d v="2014-11-23T00:00:00"/>
    <d v="1899-12-30T12:13:00"/>
    <d v="1899-12-30T00:00:00"/>
    <n v="5"/>
    <s v="МТЗ"/>
    <s v="АПВУ"/>
    <x v="5"/>
    <s v="110/35/10кВ &quot;Ново-Сергиевская&quot; (ЗЭС)"/>
    <x v="2"/>
    <x v="2"/>
    <s v="Фонд Ф-4"/>
    <s v="Аварийное отключение с успешным АПВ. Участок ВЛ в зоне ответственности РН-ЭН осматрен, видимых повреждений не обнаружено."/>
    <n v="7"/>
    <n v="14"/>
    <n v="21"/>
    <m/>
    <m/>
    <m/>
    <m/>
    <m/>
    <m/>
    <m/>
    <m/>
    <m/>
    <s v="КП18"/>
    <m/>
    <m/>
    <m/>
    <e v="#VALUE!"/>
    <e v="#VALUE!"/>
    <n v="1"/>
  </r>
  <r>
    <x v="9"/>
    <x v="6"/>
    <s v="МРСК ВЭС"/>
    <x v="292"/>
    <d v="1899-12-30T22:53:00"/>
    <d v="2014-11-23T00:00:00"/>
    <d v="1899-12-30T22:53:00"/>
    <d v="1899-12-30T00:00:00"/>
    <n v="87"/>
    <m/>
    <m/>
    <x v="5"/>
    <s v="110/35/10кВ &quot;Алексеевская&quot; (ВЭС)"/>
    <x v="1"/>
    <x v="2"/>
    <s v="ПС 35/6 Варшава-3,      ПС 35/6  Проскуринская"/>
    <s v="Посадка напряжения в сети 110 кВ со по ВЛ-110 кВ &quot;Алексеевка-Герасимовка&quot; при аварийном отключении ВЛ-35 кВ &quot;Гавриловка&quot; на ПС &quot;Алексеевская&quot; (МРСК ВЭС) АПВ неуспешное.Работа ТО.РПВ успешно.Падение нагрузок по ВЛ-35 &quot;17-Л&quot; на ПС Герасимовская(РН-ЭН)."/>
    <n v="3"/>
    <n v="15"/>
    <n v="18"/>
    <m/>
    <m/>
    <m/>
    <m/>
    <m/>
    <m/>
    <m/>
    <m/>
    <m/>
    <s v="КП18"/>
    <m/>
    <m/>
    <m/>
    <e v="#VALUE!"/>
    <e v="#VALUE!"/>
    <n v="1"/>
  </r>
  <r>
    <x v="9"/>
    <x v="6"/>
    <s v="РН-ЭН"/>
    <x v="293"/>
    <d v="1899-12-30T05:20:00"/>
    <d v="2014-11-24T00:00:00"/>
    <d v="1899-12-30T06:34:00"/>
    <d v="1899-12-30T01:14:00"/>
    <n v="8"/>
    <s v="МТЗ"/>
    <s v="АПВН, РПВН"/>
    <x v="0"/>
    <s v="110/35/6кВ &quot;Росташинская&quot;"/>
    <x v="2"/>
    <x v="2"/>
    <s v="Фонд Ф-6"/>
    <s v="Аварийное отключение с неуспешным АПВ, РПВ неуспешно. Работа МТЗ-3ст. В 5:54 выехали с осмотром. В 6:34 фидер включили после отключения отпаек на РИТС и ЛР -2 отпайка на скв.№ 1026, земли нет, осмотр продолжают. В 7:15 включена отпайка на скв.№ 1026. Повреждение на участке отпайки на РИТС зона ответственности АО Оренбургбурнефть. 19:00 отпайка на РИТС после устранения дефектов включена."/>
    <n v="33"/>
    <m/>
    <n v="33"/>
    <s v="ТЧ"/>
    <n v="1995"/>
    <s v="АС-50"/>
    <s v="-"/>
    <d v="2012-07-01T00:00:00"/>
    <n v="100"/>
    <s v="-"/>
    <n v="0"/>
    <s v="-"/>
    <s v="КП23"/>
    <m/>
    <m/>
    <m/>
    <e v="#VALUE!"/>
    <e v="#VALUE!"/>
    <n v="1"/>
  </r>
  <r>
    <x v="9"/>
    <x v="6"/>
    <s v="РН-ЭН"/>
    <x v="293"/>
    <d v="1899-12-30T12:16:00"/>
    <d v="2014-11-24T00:00:00"/>
    <d v="1899-12-30T12:17:00"/>
    <d v="1899-12-30T00:01:00"/>
    <n v="9"/>
    <m/>
    <s v="РПВУ (АПВ-нет)"/>
    <x v="0"/>
    <s v="35/6кВ &quot;Тананыкская&quot;"/>
    <x v="2"/>
    <x v="2"/>
    <s v="ВЛ-6 кВ фидера № 818."/>
    <s v="Самопроизвольное отключение В-6 яч.фидера № 818 в результате работы блокировочного механизма при выкатывании тележки выключателя фидера № 817, (старение контактов блокировочного механизма). РПВ успешно. "/>
    <n v="2"/>
    <m/>
    <n v="2"/>
    <s v="ТЧ"/>
    <n v="1980"/>
    <s v="АС-70"/>
    <s v="-"/>
    <d v="2014-08-13T00:00:00"/>
    <n v="100"/>
    <s v="-"/>
    <n v="0"/>
    <d v="2014-08-13T00:00:00"/>
    <s v="КП23"/>
    <m/>
    <m/>
    <m/>
    <e v="#VALUE!"/>
    <e v="#VALUE!"/>
    <n v="1"/>
  </r>
  <r>
    <x v="9"/>
    <x v="6"/>
    <s v="РН-ЭН"/>
    <x v="294"/>
    <d v="1899-12-30T11:48:00"/>
    <d v="2014-11-25T00:00:00"/>
    <d v="1899-12-30T12:28:00"/>
    <d v="1899-12-30T00:40:00"/>
    <n v="6"/>
    <m/>
    <m/>
    <x v="2"/>
    <s v="35/6кВ &quot;Моргуновская&quot;"/>
    <x v="2"/>
    <x v="2"/>
    <s v="ВЛ-6 кВ ф-2212"/>
    <s v="Устранение замыкания на &quot;землю&quot; - замена гирлянды с дефектными изоляторами на опоре №140 и отключение вновь построенной отпайки ВЛ-6 кВ для проведения верхового осмотра."/>
    <n v="18"/>
    <m/>
    <n v="18"/>
    <s v="И"/>
    <n v="2012"/>
    <s v="АС-95"/>
    <s v="-"/>
    <n v="2013"/>
    <s v="-"/>
    <s v="-"/>
    <s v="-"/>
    <s v="-"/>
    <s v="КП17"/>
    <m/>
    <m/>
    <m/>
    <e v="#VALUE!"/>
    <e v="#VALUE!"/>
    <n v="1"/>
  </r>
  <r>
    <x v="10"/>
    <x v="6"/>
    <s v="ОН"/>
    <x v="296"/>
    <d v="1899-12-30T15:45:00"/>
    <d v="2014-12-01T00:00:00"/>
    <d v="1899-12-30T16:10:00"/>
    <d v="1899-12-30T00:25:00"/>
    <n v="1"/>
    <m/>
    <m/>
    <x v="0"/>
    <s v="35/6кВ &quot;Моргуновская&quot;"/>
    <x v="2"/>
    <x v="6"/>
    <s v="ВЛ-6 кВ фидера № 2211, КТП скв.№ 4214"/>
    <s v="Устранение течи масла тр-ра 1000 кВА КТП скв. 4214. Произведена протяжка флянцевого соединения."/>
    <n v="1"/>
    <m/>
    <n v="1"/>
    <m/>
    <n v="2012"/>
    <s v="АС-95"/>
    <s v="-"/>
    <n v="2013"/>
    <s v="-"/>
    <s v="-"/>
    <s v="-"/>
    <s v="-"/>
    <s v="КП23"/>
    <m/>
    <m/>
    <m/>
    <e v="#VALUE!"/>
    <e v="#VALUE!"/>
    <n v="1"/>
  </r>
  <r>
    <x v="10"/>
    <x v="6"/>
    <s v="ОН"/>
    <x v="299"/>
    <d v="1899-12-30T18:02:00"/>
    <d v="2014-12-04T00:00:00"/>
    <d v="1899-12-30T18:02:00"/>
    <d v="1899-12-30T00:00:00"/>
    <n v="4"/>
    <s v="МТЗ"/>
    <s v="АПВУ"/>
    <x v="2"/>
    <s v="35/6кВ &quot;Графская&quot;"/>
    <x v="2"/>
    <x v="2"/>
    <s v=" ВЛ-6 кВ фидера &quot;Графский&quot;."/>
    <s v="Аварийное отключение с успешным АПВ, МТЗ. Ветер до 15 м/с. Проводится осмотр.(Выехали в 18:30). В 23:05 осмотр закончен, выявлены следы поджогов на отпайке на летнюю дойку (свх. Матвеевский), отпайка отключена. Других замечаний нет."/>
    <n v="1"/>
    <n v="1"/>
    <n v="2"/>
    <s v="ТЧ"/>
    <n v="1978"/>
    <s v="АС-70"/>
    <s v="-"/>
    <d v="2011-06-01T00:00:00"/>
    <n v="100"/>
    <s v="-"/>
    <n v="0"/>
    <s v="-"/>
    <s v="КП12"/>
    <m/>
    <m/>
    <m/>
    <e v="#VALUE!"/>
    <e v="#VALUE!"/>
    <n v="1"/>
  </r>
  <r>
    <x v="10"/>
    <x v="6"/>
    <s v="ОН"/>
    <x v="299"/>
    <d v="1899-12-30T18:47:00"/>
    <d v="2014-12-04T00:00:00"/>
    <d v="1899-12-30T18:47:00"/>
    <d v="1899-12-30T00:00:00"/>
    <n v="4"/>
    <s v="МТ0"/>
    <s v="АПВУ"/>
    <x v="2"/>
    <s v="35/6кВ &quot;Графская&quot;"/>
    <x v="2"/>
    <x v="2"/>
    <s v=" ВЛ-6 кВ фидера &quot;Графский&quot;."/>
    <s v="Аварийное отключение с успешным АПВ, МТО. Ветер до 15 м/с. Проводится осмотр. В 23:05 осмотр закончен, выявлены следы поджогов на отпайке на летнюю дойку (свх. Матвеевский), отпайка отключена. Других замечаний нет."/>
    <n v="1"/>
    <n v="1"/>
    <n v="2"/>
    <s v="ТЧ"/>
    <n v="1978"/>
    <s v="АС-70"/>
    <s v="-"/>
    <d v="2011-06-01T00:00:00"/>
    <n v="100"/>
    <s v="-"/>
    <n v="0"/>
    <s v="-"/>
    <s v="КП12"/>
    <m/>
    <m/>
    <m/>
    <e v="#VALUE!"/>
    <e v="#VALUE!"/>
    <n v="1"/>
  </r>
  <r>
    <x v="10"/>
    <x v="6"/>
    <s v="ОН"/>
    <x v="355"/>
    <d v="1899-12-30T10:10:00"/>
    <d v="2014-12-05T00:00:00"/>
    <d v="1899-12-30T10:10:00"/>
    <d v="1899-12-30T00:00:00"/>
    <n v="4"/>
    <s v="ЗЗ"/>
    <m/>
    <x v="1"/>
    <s v="35/6кВ &quot;ГТЭС Загорская&quot;"/>
    <x v="2"/>
    <x v="4"/>
    <s v="ВЛ-6 фидера № 1409"/>
    <s v="&quot;Посадка&quot; U при переводе эл.снабжения фидера № 1409 с ПАЭС-1 на ПАЭС-2. Замыкание ротора ПАЭС-1 на &quot;землю&quot;, (выведена в ремонт для выяснения причин). Зона ответственности ООО &quot;Компания энергия&quot;."/>
    <n v="3"/>
    <m/>
    <n v="3"/>
    <s v="ГТУ"/>
    <m/>
    <m/>
    <m/>
    <m/>
    <m/>
    <m/>
    <m/>
    <m/>
    <s v="КП3"/>
    <m/>
    <m/>
    <m/>
    <e v="#VALUE!"/>
    <e v="#VALUE!"/>
    <n v="1"/>
  </r>
  <r>
    <x v="10"/>
    <x v="6"/>
    <s v="МРСК ЗЭС"/>
    <x v="355"/>
    <d v="1899-12-30T18:50:00"/>
    <d v="2014-12-05T00:00:00"/>
    <d v="1899-12-30T18:52:00"/>
    <d v="1899-12-30T00:02:00"/>
    <n v="47"/>
    <m/>
    <m/>
    <x v="5"/>
    <s v="35/6кВ &quot;Долговская&quot;"/>
    <x v="0"/>
    <x v="0"/>
    <s v="Оперативные переключения по заявке ОРДУ"/>
    <s v="Перевод эл.снабжения ПС &quot;Долговская&quot; на ВЛ-35 20&quot;Л&quot;. Подготовка режима вывода в ремонт АТ-1 на ПС &quot;Бузулукская&quot; по команде Оренбургского РДУ."/>
    <n v="9"/>
    <m/>
    <n v="9"/>
    <m/>
    <m/>
    <m/>
    <m/>
    <m/>
    <m/>
    <m/>
    <m/>
    <m/>
    <s v="КП18"/>
    <m/>
    <m/>
    <m/>
    <e v="#VALUE!"/>
    <e v="#VALUE!"/>
    <n v="1"/>
  </r>
  <r>
    <x v="10"/>
    <x v="6"/>
    <s v="ОН"/>
    <x v="356"/>
    <d v="1899-12-30T20:49:00"/>
    <d v="2014-12-06T00:00:00"/>
    <d v="1899-12-30T20:49:00"/>
    <d v="1899-12-30T00:00:00"/>
    <n v="8"/>
    <s v="МТО               ЗЗП-1ст"/>
    <m/>
    <x v="2"/>
    <s v="110/35/6кВ &quot;Росташинская&quot;"/>
    <x v="1"/>
    <x v="2"/>
    <s v="ВЛ-110 кВ Гаршино-2цепь"/>
    <s v="Посадка напряжения при аварийном отключении ВЛ-110 кВ &quot;Гаршино-2цепь&quot; на ПС 110/35/6 кВ &quot;Росташинская&quot; работа МТО; ЗЗП-1 ст. Ф-&quot;С&quot;-0.расстояние 15,5 кМ. Начали осмотр тремя бригадами в 21:40. По ПС &quot;Гаршино-2&quot;, &quot;Широкодольская&quot;, &quot;Гаршино-УПСВ&quot; отработал АВР нагрузка перешла на ВЛ 110 кВ Гаршино-1-цепь.В 2:10 осмотр закончен видимых причин не обнаружено.С утра повторный осмотр с участием ИТР."/>
    <n v="10"/>
    <n v="47"/>
    <n v="57"/>
    <s v="ТЧ"/>
    <n v="1991"/>
    <s v="АС-95, АС-120"/>
    <s v="-"/>
    <d v="2014-08-01T00:00:00"/>
    <n v="100"/>
    <d v="2014-11-01T00:00:00"/>
    <n v="0"/>
    <d v="2014-09-01T00:00:00"/>
    <s v="КП13"/>
    <m/>
    <m/>
    <m/>
    <e v="#VALUE!"/>
    <e v="#VALUE!"/>
    <n v="1"/>
  </r>
  <r>
    <x v="10"/>
    <x v="6"/>
    <s v="ОН"/>
    <x v="357"/>
    <d v="1899-12-30T02:03:00"/>
    <d v="2014-12-07T00:00:00"/>
    <d v="1899-12-30T05:00:00"/>
    <d v="1899-12-30T02:57:00"/>
    <n v="7"/>
    <s v="МТО               "/>
    <m/>
    <x v="0"/>
    <s v="35/6кВ &quot;Скворцовская&quot;"/>
    <x v="2"/>
    <x v="2"/>
    <s v="ВЛ-6кВ Ф-416"/>
    <s v="Аварийное отключение.Работа МТО.Включению не поддается.Бригада для осмотра с Медведки приступила к работе в 2:43,бригада из Курманаевки приступила в 3:05.В 4:45 пробное включение после откл ЛР-2 фидер включению не поддался, в 5:00 включение после отключения ЛР-1 фидер включен в простое 2 скв №1627,1617 продолжают осмотр.Выявлено на опоре № 161 слет изолятора Ф-&quot;В&quot;основного и подставного, схлест провода. В 6:10 приступили к устранению на лазах.В 7:00 работа закончена. В 11:30 осмотрена ВЛ после ЛР-2, замечаний нет. В 12:10 включен ЛР-2."/>
    <n v="41"/>
    <m/>
    <n v="41"/>
    <s v="ТЧ"/>
    <n v="1989"/>
    <s v="АС-70"/>
    <s v="-"/>
    <d v="2014-09-30T00:00:00"/>
    <n v="100"/>
    <s v="-"/>
    <n v="0"/>
    <d v="2014-09-30T00:00:00"/>
    <s v="КП23"/>
    <m/>
    <m/>
    <m/>
    <e v="#VALUE!"/>
    <e v="#VALUE!"/>
    <n v="1"/>
  </r>
  <r>
    <x v="10"/>
    <x v="6"/>
    <s v="ОН"/>
    <x v="351"/>
    <d v="1899-12-30T13:40:00"/>
    <d v="2014-12-09T00:00:00"/>
    <d v="1899-12-30T14:36:00"/>
    <d v="1899-12-30T00:56:00"/>
    <n v="5"/>
    <s v="МТО"/>
    <s v="АПВН, РПВН"/>
    <x v="0"/>
    <s v="110/35/6кВ &quot;Герасимовская&quot;"/>
    <x v="2"/>
    <x v="2"/>
    <s v="ВЛ-6 кВ фидера № 506."/>
    <s v="Аварийное отключение,  МТО. Разрушение изолятора, схлест проводов на опоре  №19, фаза &quot;В&quot;. Устранено. (Сбита опора)"/>
    <n v="5"/>
    <n v="6"/>
    <n v="11"/>
    <s v="СК"/>
    <n v="1980"/>
    <s v="АС-95"/>
    <s v="-"/>
    <n v="2013"/>
    <n v="100"/>
    <s v="-"/>
    <n v="1"/>
    <d v="2014-05-22T00:00:00"/>
    <s v="КП20"/>
    <m/>
    <m/>
    <m/>
    <e v="#VALUE!"/>
    <e v="#VALUE!"/>
    <n v="1"/>
  </r>
  <r>
    <x v="10"/>
    <x v="6"/>
    <s v="ОН"/>
    <x v="351"/>
    <d v="1899-12-30T15:20:00"/>
    <d v="2014-12-09T00:00:00"/>
    <d v="1899-12-30T16:25:00"/>
    <d v="1899-12-30T01:05:00"/>
    <n v="2"/>
    <m/>
    <m/>
    <x v="0"/>
    <s v="ДЭС 650 кВт"/>
    <x v="5"/>
    <x v="10"/>
    <s v=" КТП-6/0,4 скв.№№  9, 12."/>
    <s v="Аварийное отключение ДЭС 650 кВт  (закончилась солярка), подрядчик &quot;Хайтек&quot;."/>
    <n v="15"/>
    <m/>
    <n v="15"/>
    <s v="ДУ"/>
    <s v="-"/>
    <s v="-"/>
    <s v="-"/>
    <s v="-"/>
    <s v="-"/>
    <s v="-"/>
    <s v="-"/>
    <s v="-"/>
    <s v="КП3"/>
    <m/>
    <m/>
    <m/>
    <e v="#VALUE!"/>
    <e v="#VALUE!"/>
    <n v="1"/>
  </r>
  <r>
    <x v="10"/>
    <x v="6"/>
    <s v="ОН"/>
    <x v="351"/>
    <d v="1899-12-30T23:51:00"/>
    <d v="2014-12-10T00:00:00"/>
    <d v="1899-12-30T02:00:00"/>
    <d v="1899-12-30T02:09:00"/>
    <n v="1"/>
    <m/>
    <m/>
    <x v="0"/>
    <s v="ДЭС 650 кВт"/>
    <x v="5"/>
    <x v="10"/>
    <s v=" КТП-6/0,4 скв.№   12."/>
    <s v="Аварийное отключение ДЭС   (засорились фильтры), подрядчик &quot;Хайтек&quot;."/>
    <n v="5"/>
    <m/>
    <n v="5"/>
    <s v="ДУ"/>
    <s v="-"/>
    <s v="-"/>
    <s v="-"/>
    <s v="-"/>
    <s v="-"/>
    <s v="-"/>
    <s v="-"/>
    <s v="-"/>
    <s v="КП3"/>
    <m/>
    <m/>
    <m/>
    <e v="#VALUE!"/>
    <e v="#VALUE!"/>
    <n v="1"/>
  </r>
  <r>
    <x v="10"/>
    <x v="6"/>
    <s v="ОН"/>
    <x v="352"/>
    <d v="1899-12-30T03:02:00"/>
    <d v="2014-12-10T00:00:00"/>
    <d v="1899-12-30T03:10:00"/>
    <d v="1899-12-30T00:08:00"/>
    <n v="1"/>
    <m/>
    <m/>
    <x v="0"/>
    <s v="ДЭС 650 кВт"/>
    <x v="5"/>
    <x v="10"/>
    <s v=" КТП-6/0,4 скв.№  9."/>
    <s v="Отключение ТП-6/0,4 скв.№ 9 от ДЭС для перевода эл.снабжения от фидера."/>
    <n v="4"/>
    <m/>
    <n v="4"/>
    <s v="ДУ"/>
    <s v="-"/>
    <s v="-"/>
    <s v="-"/>
    <s v="-"/>
    <s v="-"/>
    <s v="-"/>
    <s v="-"/>
    <s v="-"/>
    <s v="КП3"/>
    <m/>
    <m/>
    <m/>
    <e v="#VALUE!"/>
    <e v="#VALUE!"/>
    <n v="1"/>
  </r>
  <r>
    <x v="10"/>
    <x v="6"/>
    <s v="МРСК СЭС"/>
    <x v="353"/>
    <d v="1899-12-30T00:38:00"/>
    <d v="2014-12-11T00:00:00"/>
    <d v="1899-12-30T00:38:00"/>
    <d v="1899-12-30T00:00:00"/>
    <n v="11"/>
    <s v="З.З.-2-ст                                                        МТО"/>
    <s v="АПВУ"/>
    <x v="5"/>
    <s v="110/35/10кВ &quot;Твердиловская&quot; (ЗЭС)"/>
    <x v="1"/>
    <x v="2"/>
    <s v="ПС &quot;Твердиловская&quot;      Ф-8                                                          ПС &quot;Ленинградская&quot;       Ф-1"/>
    <s v="Посадка напряжения при аварийном отключении с успешным АПВ ВЛ-110 кВ Пилюгино-Державино на ПС Пилюгино(СЭС) работа З.З. -2-ой ст, МТО.Осмотр СЭС планируют с утра."/>
    <n v="7"/>
    <m/>
    <n v="7"/>
    <m/>
    <m/>
    <m/>
    <m/>
    <m/>
    <m/>
    <m/>
    <m/>
    <m/>
    <s v="КП18"/>
    <m/>
    <m/>
    <m/>
    <e v="#VALUE!"/>
    <e v="#VALUE!"/>
    <n v="1"/>
  </r>
  <r>
    <x v="10"/>
    <x v="6"/>
    <s v="ОН"/>
    <x v="353"/>
    <d v="1899-12-30T01:45:00"/>
    <d v="2014-12-11T00:00:00"/>
    <d v="1899-12-30T03:20:00"/>
    <d v="1899-12-30T01:35:00"/>
    <n v="1"/>
    <m/>
    <m/>
    <x v="0"/>
    <s v="ДЭС 650 кВт"/>
    <x v="5"/>
    <x v="10"/>
    <s v=" КТП-6/0,4 скв-9."/>
    <s v="Аварийное отключение ДЭС ООО &quot;Хайтек&quot; по перегрузу (засорились фильтры), фильтры поменяли.После запуска в 3:10 выявлено на СУ ЭЦН скв-9 выбит АВ 1600 А. После включения, скв запущена в работу."/>
    <n v="13"/>
    <m/>
    <n v="13"/>
    <s v="ДУ"/>
    <s v="-"/>
    <s v="-"/>
    <s v="-"/>
    <s v="-"/>
    <s v="-"/>
    <s v="-"/>
    <s v="-"/>
    <s v="-"/>
    <s v="КП3"/>
    <m/>
    <m/>
    <m/>
    <e v="#VALUE!"/>
    <e v="#VALUE!"/>
    <n v="1"/>
  </r>
  <r>
    <x v="10"/>
    <x v="6"/>
    <s v="КбшЖД"/>
    <x v="358"/>
    <d v="1899-12-30T14:23:00"/>
    <d v="2014-12-12T00:00:00"/>
    <d v="1899-12-30T14:24:00"/>
    <d v="1899-12-30T00:01:00"/>
    <n v="9"/>
    <m/>
    <m/>
    <x v="5"/>
    <s v="110/35/10кВ &quot;Асекеево-тяга&quot; (КбшЖД)"/>
    <x v="0"/>
    <x v="2"/>
    <s v="ПС 35/6 &quot;Тарханы&quot;, &quot;Березовка&quot;, &quot;Аксютино&quot;, &quot;Самодуровская&quot;"/>
    <s v="Аварийное отключение силового тр-ра &quot;Т-1&quot; на ПС &quot;Абдулино Тяга&quot; (РЖД), кратковременное понижение U по подстанциям, остановка отдельных скважин. (13 скважин)."/>
    <n v="3"/>
    <n v="1"/>
    <n v="4"/>
    <m/>
    <m/>
    <m/>
    <m/>
    <m/>
    <m/>
    <m/>
    <m/>
    <m/>
    <s v="КП18"/>
    <m/>
    <m/>
    <m/>
    <e v="#VALUE!"/>
    <e v="#VALUE!"/>
    <n v="1"/>
  </r>
  <r>
    <x v="10"/>
    <x v="6"/>
    <s v="МРСК ЗЭС"/>
    <x v="300"/>
    <d v="1899-12-30T02:38:00"/>
    <d v="2014-12-14T00:00:00"/>
    <d v="1899-12-30T02:39:00"/>
    <d v="1899-12-30T00:01:00"/>
    <n v="3"/>
    <m/>
    <m/>
    <x v="5"/>
    <s v="220/110/35/10кВ &quot;Каргалинская&quot; (МЭС)"/>
    <x v="1"/>
    <x v="2"/>
    <s v="Отдельные скважины по ПС Подгорная, Яшкинская. (Кратковременное понижение U, ПС Вахитовская)"/>
    <s v="Аварийное отключение силового тр-ра &quot;Т-2&quot; на ПС &quot;Каргалинская ТЭЦ &quot;, кратковременное понижение U по сети 110 кВ, остановка отдельных скважин.Причина деффект обмотки низкого напряжения. "/>
    <n v="17"/>
    <n v="1"/>
    <n v="18"/>
    <m/>
    <m/>
    <m/>
    <m/>
    <m/>
    <m/>
    <m/>
    <m/>
    <m/>
    <s v="КП18"/>
    <m/>
    <m/>
    <m/>
    <e v="#VALUE!"/>
    <e v="#VALUE!"/>
    <n v="1"/>
  </r>
  <r>
    <x v="10"/>
    <x v="6"/>
    <s v="ОН"/>
    <x v="359"/>
    <d v="1899-12-30T18:43:00"/>
    <d v="2014-12-15T00:00:00"/>
    <d v="1899-12-30T19:41:00"/>
    <d v="1899-12-30T00:58:00"/>
    <n v="2"/>
    <m/>
    <m/>
    <x v="2"/>
    <s v="35/6кВ &quot;ГТЭС Загорская&quot;"/>
    <x v="2"/>
    <x v="2"/>
    <s v="ВЛ-6 кВ ф-1406"/>
    <s v="В 10:40 замыкание на &quot;землю&quot; в сети 6 кВ. Произвели осмотр ф-1404, замечаний нет. При осмотре ф-1406 выявлен обрыв вязок ф-В на опорах №328; 329 и ф-А на опоре №457. 17:00-18:00 устранили слет на опоре №457."/>
    <n v="7.2"/>
    <m/>
    <n v="7.2"/>
    <s v="ТЧ"/>
    <n v="2004"/>
    <s v="АС-70"/>
    <s v="-"/>
    <d v="2014-07-17T00:00:00"/>
    <n v="100"/>
    <s v="-"/>
    <n v="0"/>
    <s v="-"/>
    <s v="КП15"/>
    <m/>
    <m/>
    <m/>
    <e v="#VALUE!"/>
    <e v="#VALUE!"/>
    <n v="1"/>
  </r>
  <r>
    <x v="10"/>
    <x v="6"/>
    <s v="МРСК ЗЭС"/>
    <x v="359"/>
    <d v="1899-12-30T11:00:00"/>
    <d v="2014-12-15T00:00:00"/>
    <d v="1899-12-30T14:30:00"/>
    <d v="1899-12-30T03:30:00"/>
    <n v="1"/>
    <m/>
    <m/>
    <x v="5"/>
    <s v="35/10кВ &quot;Кзыл-Мечеть&quot; (ЗЭС)"/>
    <x v="2"/>
    <x v="2"/>
    <s v="ВЛ-10 кВ ф-КМ-3, скв-61"/>
    <s v="Нестабильное напряжение при плавке гололеда на ВЛ персоналом ЗЭС"/>
    <n v="3"/>
    <m/>
    <n v="3"/>
    <m/>
    <m/>
    <m/>
    <m/>
    <m/>
    <m/>
    <m/>
    <m/>
    <m/>
    <s v="КП18"/>
    <m/>
    <m/>
    <m/>
    <e v="#VALUE!"/>
    <e v="#VALUE!"/>
    <n v="1"/>
  </r>
  <r>
    <x v="10"/>
    <x v="6"/>
    <s v="МРСК ЗЭС"/>
    <x v="359"/>
    <d v="1899-12-30T12:18:00"/>
    <d v="2014-12-15T00:00:00"/>
    <d v="1899-12-30T17:45:00"/>
    <d v="1899-12-30T05:27:00"/>
    <n v="1"/>
    <m/>
    <m/>
    <x v="5"/>
    <s v="35/10кВ &quot;Мало-Зайкинская&quot; (ЗЭС)"/>
    <x v="2"/>
    <x v="2"/>
    <s v="ВЛ-10 кВ ф-1"/>
    <s v="Плавка гололеда на ВЛ персоналом ЗЭС"/>
    <n v="24"/>
    <m/>
    <n v="24"/>
    <m/>
    <m/>
    <m/>
    <m/>
    <m/>
    <m/>
    <m/>
    <m/>
    <m/>
    <s v="КП18"/>
    <m/>
    <m/>
    <m/>
    <e v="#VALUE!"/>
    <e v="#VALUE!"/>
    <n v="1"/>
  </r>
  <r>
    <x v="10"/>
    <x v="6"/>
    <s v="МРСК ЗЭС"/>
    <x v="359"/>
    <d v="1899-12-30T15:41:00"/>
    <d v="2014-12-15T00:00:00"/>
    <d v="1899-12-30T16:20:00"/>
    <d v="1899-12-30T00:39:00"/>
    <n v="4"/>
    <m/>
    <m/>
    <x v="5"/>
    <s v="35/10кВ &quot;Кзыл-Мечеть&quot; (ЗЭС)"/>
    <x v="2"/>
    <x v="2"/>
    <s v="ВЛ-10 кВ ф-КМ-3."/>
    <s v="Переключения на резервную схему (С ПС &quot;Богдановка&quot; на на ПС Мирошкинская&quot;) для плавки гололеда на ВЛ-110 кВ Сорочинская-Богдановка&quot; персоналом ЗЭС."/>
    <n v="16"/>
    <m/>
    <n v="16"/>
    <m/>
    <m/>
    <m/>
    <m/>
    <m/>
    <m/>
    <m/>
    <m/>
    <m/>
    <s v="КП18"/>
    <m/>
    <m/>
    <m/>
    <e v="#VALUE!"/>
    <e v="#VALUE!"/>
    <n v="1"/>
  </r>
  <r>
    <x v="10"/>
    <x v="6"/>
    <s v="МРСК ЗЭС"/>
    <x v="359"/>
    <d v="1899-12-30T18:29:00"/>
    <d v="2014-12-15T00:00:00"/>
    <d v="1899-12-30T18:35:00"/>
    <d v="1899-12-30T00:06:00"/>
    <n v="4"/>
    <m/>
    <m/>
    <x v="5"/>
    <s v="35/10кВ &quot;Кзыл-Мечеть&quot; (ЗЭС)"/>
    <x v="2"/>
    <x v="2"/>
    <s v="ВЛ-10 кВ ф-КМ-3."/>
    <s v="Переключения на нормальную схему после плавки гололеда на ВЛ-110 кВ Сорочинская-Богдановка&quot; персоналом ЗЭС."/>
    <n v="11"/>
    <m/>
    <n v="11"/>
    <m/>
    <m/>
    <m/>
    <m/>
    <m/>
    <m/>
    <m/>
    <m/>
    <m/>
    <s v="КП18"/>
    <m/>
    <m/>
    <m/>
    <e v="#VALUE!"/>
    <e v="#VALUE!"/>
    <n v="1"/>
  </r>
  <r>
    <x v="10"/>
    <x v="6"/>
    <s v="ОН"/>
    <x v="360"/>
    <d v="1899-12-30T03:35:00"/>
    <d v="2014-12-16T00:00:00"/>
    <d v="1899-12-30T04:05:00"/>
    <d v="1899-12-30T00:30:00"/>
    <n v="7"/>
    <m/>
    <m/>
    <x v="0"/>
    <s v="110/35/6кВ &quot;Родинская&quot;"/>
    <x v="2"/>
    <x v="2"/>
    <s v="ВЛ-6 кВ ф-310"/>
    <s v="Устранение замыкания на землю опора №155/31/3, ф-C (обрыв вязки провода), отпайка на скв.1810, 1239."/>
    <n v="2"/>
    <m/>
    <n v="2"/>
    <s v="ТЧ"/>
    <n v="1988"/>
    <s v="АС-70"/>
    <s v="-"/>
    <d v="2013-01-01T00:00:00"/>
    <n v="100"/>
    <s v="-"/>
    <n v="0"/>
    <d v="2014-10-15T00:00:00"/>
    <s v="КП23"/>
    <m/>
    <m/>
    <m/>
    <e v="#VALUE!"/>
    <e v="#VALUE!"/>
    <n v="1"/>
  </r>
  <r>
    <x v="10"/>
    <x v="6"/>
    <s v="МРСК ЗЭС"/>
    <x v="360"/>
    <d v="1899-12-30T10:05:00"/>
    <d v="2014-12-16T00:00:00"/>
    <d v="1899-12-30T12:25:00"/>
    <d v="1899-12-30T02:20:00"/>
    <n v="1"/>
    <s v="МТЗ"/>
    <s v="АПВН, РПВН"/>
    <x v="5"/>
    <s v="35/10кВ &quot;Мало-Зайкинская&quot; (ЗЭС)"/>
    <x v="2"/>
    <x v="2"/>
    <s v="ВЛ-10 кВ ф-1"/>
    <s v="Аварийное отключение, МТЗ, РПВ неуспешно. В пролете опор №№ 385-386 перетянут провод, фидер включен. "/>
    <n v="10"/>
    <m/>
    <n v="10"/>
    <m/>
    <m/>
    <m/>
    <m/>
    <m/>
    <m/>
    <m/>
    <m/>
    <m/>
    <s v="КП18"/>
    <m/>
    <m/>
    <m/>
    <e v="#VALUE!"/>
    <e v="#VALUE!"/>
    <n v="1"/>
  </r>
  <r>
    <x v="10"/>
    <x v="6"/>
    <s v="МРСК ЗЭС"/>
    <x v="360"/>
    <d v="1899-12-30T11:10:00"/>
    <d v="2014-12-16T00:00:00"/>
    <d v="1899-12-30T17:32:00"/>
    <d v="1899-12-30T06:22:00"/>
    <n v="4"/>
    <m/>
    <m/>
    <x v="5"/>
    <s v="110/35/10кВ &quot;Ново-Сергиевская&quot; (ЗЭС)"/>
    <x v="2"/>
    <x v="2"/>
    <s v="ВЛ-10 кВ ф-4"/>
    <s v="Плавка гололеда на ВЛ персоналом ЗЭС. При включении фидера дисбаланс U. Осмотром установлено: отгорел шлейф на ЛР-402. (Зона ответственности Западных ЭС). Шлеф восстановлен. Произведена отбивка гололеда на отпайке ВЛ-10 вручную."/>
    <n v="109"/>
    <m/>
    <n v="109"/>
    <m/>
    <m/>
    <m/>
    <m/>
    <m/>
    <m/>
    <m/>
    <m/>
    <m/>
    <s v="КП18"/>
    <m/>
    <m/>
    <m/>
    <e v="#VALUE!"/>
    <e v="#VALUE!"/>
    <n v="1"/>
  </r>
  <r>
    <x v="10"/>
    <x v="6"/>
    <s v="МРСК ЗЭС"/>
    <x v="360"/>
    <d v="1899-12-30T13:35:00"/>
    <d v="2014-12-16T00:00:00"/>
    <d v="1899-12-30T14:05:00"/>
    <d v="1899-12-30T00:30:00"/>
    <n v="4"/>
    <m/>
    <m/>
    <x v="5"/>
    <s v="35/10кВ &quot;Кзыл-Мечеть&quot; (ЗЭС)"/>
    <x v="2"/>
    <x v="2"/>
    <s v="ВЛ-10 кВ ф-Км-3&quot;"/>
    <s v="Оперативные переключения для вывода в ремонт ВЛ-35 &quot;Первомайская - Кзыл Мечеть&quot;. Плавка гололеда на ВЛ персоналом ЗЭС."/>
    <n v="13"/>
    <m/>
    <n v="13"/>
    <m/>
    <m/>
    <m/>
    <m/>
    <m/>
    <m/>
    <m/>
    <m/>
    <m/>
    <s v="КП18"/>
    <m/>
    <m/>
    <m/>
    <e v="#VALUE!"/>
    <e v="#VALUE!"/>
    <n v="1"/>
  </r>
  <r>
    <x v="10"/>
    <x v="6"/>
    <s v="МРСК ЗЭС"/>
    <x v="360"/>
    <d v="1899-12-30T15:12:00"/>
    <d v="2014-12-16T00:00:00"/>
    <d v="1899-12-30T15:13:00"/>
    <d v="1899-12-30T00:01:00"/>
    <n v="6"/>
    <m/>
    <m/>
    <x v="5"/>
    <s v="220/110/35/10кВ &quot;Сорочинская&quot; (МЭС)"/>
    <x v="1"/>
    <x v="2"/>
    <s v="ПС &quot;ГТЭС Загорка&quot;; &quot;ММПС&quot;. ПС &quot;Боголюбовская&quot;; &quot;Ново-Львовская&quot;; &quot;Кодяковская&quot;;&quot; Толкаевская&quot;; &quot;Львовская&quot;"/>
    <s v="Кратковременное понижение U, остановка отдельных скважин  из-за аварийного отключения ВЛ-110 &quot;Оренбургская - Пугачевск-2&quot;. "/>
    <n v="43"/>
    <m/>
    <n v="43"/>
    <m/>
    <m/>
    <m/>
    <m/>
    <m/>
    <m/>
    <m/>
    <m/>
    <m/>
    <s v="КП18"/>
    <m/>
    <m/>
    <m/>
    <e v="#VALUE!"/>
    <e v="#VALUE!"/>
    <n v="1"/>
  </r>
  <r>
    <x v="10"/>
    <x v="6"/>
    <s v="МРСК ЗЭС"/>
    <x v="27"/>
    <d v="1899-12-30T15:40:00"/>
    <d v="2014-12-17T00:00:00"/>
    <d v="1899-12-30T18:00:00"/>
    <d v="1899-12-30T02:20:00"/>
    <n v="4"/>
    <m/>
    <m/>
    <x v="5"/>
    <s v="35/10кВ &quot;Кзыл-Мечеть&quot; (ЗЭС)"/>
    <x v="2"/>
    <x v="2"/>
    <s v="ВЛ-10 кВ фидера &quot;Км-3&quot;"/>
    <s v="Оперативные переключения для вывода в ремонт ВЛ-35 &quot;Первомайская - Кзыл Мечеть&quot;. Плавка гололеда на ВЛ персоналом ЗЭС."/>
    <n v="59"/>
    <m/>
    <n v="59"/>
    <m/>
    <m/>
    <m/>
    <m/>
    <m/>
    <m/>
    <m/>
    <m/>
    <m/>
    <s v="КП18"/>
    <m/>
    <m/>
    <m/>
    <e v="#VALUE!"/>
    <e v="#VALUE!"/>
    <n v="1"/>
  </r>
  <r>
    <x v="10"/>
    <x v="6"/>
    <s v="МРСК ЗЭС"/>
    <x v="27"/>
    <d v="1899-12-30T18:54:00"/>
    <d v="2014-12-17T00:00:00"/>
    <d v="1899-12-30T21:00:00"/>
    <d v="1899-12-30T02:06:00"/>
    <n v="7"/>
    <m/>
    <m/>
    <x v="5"/>
    <s v="110/35/10кВ &quot;Твердиловская&quot; (ЗЭС)"/>
    <x v="1"/>
    <x v="2"/>
    <s v="ВЛ-10 кВ фидера &quot;Тв-8&quot;"/>
    <s v="Вывод в ремонт ВЛ-110 &quot;Твердилово-Державино&quot; для плавки гололеда на ВЛ-110. Аварийная заявка ЗЭС"/>
    <n v="37"/>
    <n v="32"/>
    <n v="69"/>
    <m/>
    <m/>
    <m/>
    <m/>
    <m/>
    <m/>
    <m/>
    <m/>
    <m/>
    <s v="КП18"/>
    <m/>
    <m/>
    <m/>
    <e v="#VALUE!"/>
    <e v="#VALUE!"/>
    <n v="1"/>
  </r>
  <r>
    <x v="10"/>
    <x v="6"/>
    <s v="МРСК СЭС"/>
    <x v="27"/>
    <d v="1899-12-30T15:20:00"/>
    <d v="2014-12-17T00:00:00"/>
    <d v="1899-12-30T15:21:00"/>
    <d v="1899-12-30T00:01:00"/>
    <n v="8"/>
    <s v="ЗЗ"/>
    <s v="АПВУ"/>
    <x v="5"/>
    <s v="220/110/35/10кВ &quot;Михайловская&quot; (МЭС)"/>
    <x v="1"/>
    <x v="2"/>
    <s v="ПС 35/6 кВ &quot;Тарханы&quot;; &quot;Березовка&quot;; &quot;Аксютино&quot;; &quot;Заглядино&quot;; &quot;Тирис-Тяга&quot;, &quot;Красноярская&quot;, &quot;Городская&quot;."/>
    <s v="Кратковременное понижение U, остановка отдельных скважин  из-за аварийного отключения с успешным АПВ ВЛ-110 &quot;Михайловская-НПС 2-я цепь&quot; работа З.З."/>
    <n v="3"/>
    <n v="2"/>
    <n v="5"/>
    <m/>
    <m/>
    <m/>
    <m/>
    <m/>
    <m/>
    <m/>
    <m/>
    <m/>
    <s v="КП18"/>
    <m/>
    <m/>
    <m/>
    <e v="#VALUE!"/>
    <e v="#VALUE!"/>
    <n v="1"/>
  </r>
  <r>
    <x v="10"/>
    <x v="6"/>
    <s v="ОН"/>
    <x v="27"/>
    <d v="1899-12-30T17:12:00"/>
    <d v="2014-12-17T00:00:00"/>
    <d v="1899-12-30T17:13:00"/>
    <d v="1899-12-30T00:01:00"/>
    <n v="5"/>
    <m/>
    <m/>
    <x v="0"/>
    <s v="110/35/6кВ &quot;Вахитовская&quot;"/>
    <x v="2"/>
    <x v="2"/>
    <s v="ВЛ-6 кВ фидера № 7."/>
    <s v="Аварийное отключение ввода 6кВ 3СШ. На Сириусе выпал блинкер несанкционированное отключение, причина выясняется."/>
    <n v="8"/>
    <m/>
    <n v="8"/>
    <s v="ТЧ"/>
    <n v="2011"/>
    <s v="АС-120"/>
    <s v="-"/>
    <d v="2014-10-13T00:00:00"/>
    <n v="100"/>
    <s v="-"/>
    <n v="0"/>
    <s v="-"/>
    <s v="КП2"/>
    <m/>
    <m/>
    <m/>
    <e v="#VALUE!"/>
    <e v="#VALUE!"/>
    <n v="1"/>
  </r>
  <r>
    <x v="10"/>
    <x v="6"/>
    <s v="ОН"/>
    <x v="340"/>
    <d v="1899-12-30T00:20:00"/>
    <d v="2014-12-18T00:00:00"/>
    <d v="1899-12-30T00:22:00"/>
    <d v="1899-12-30T00:02:00"/>
    <n v="12"/>
    <s v="ТО"/>
    <m/>
    <x v="2"/>
    <s v="110/35/6кВ &quot;Росташинская&quot;"/>
    <x v="1"/>
    <x v="2"/>
    <s v="С2Т ПС &quot;Гаршинская-1&quot;, &quot;Гаршинская-2&quot;, &quot;Гаршинская УПСВ&quot;."/>
    <s v="Аварийное отключение В-110 ВЛ-110 &quot;Гаршинская-2&quot;, ТО, фазы &quot;А&quot; и &quot;С&quot;, 41,9 км от ПС. На ПС отключены В-6/2, включены СВ-6. "/>
    <n v="16"/>
    <n v="48"/>
    <n v="64"/>
    <s v="ТЧ"/>
    <n v="1991"/>
    <s v="АС-95, АС-120"/>
    <s v="-"/>
    <d v="2014-08-01T00:00:00"/>
    <n v="100"/>
    <d v="2014-11-01T00:00:00"/>
    <n v="0"/>
    <d v="2014-09-01T00:00:00"/>
    <s v="КП13"/>
    <m/>
    <m/>
    <m/>
    <e v="#VALUE!"/>
    <e v="#VALUE!"/>
    <n v="1"/>
  </r>
  <r>
    <x v="10"/>
    <x v="6"/>
    <s v="ОН"/>
    <x v="340"/>
    <d v="1899-12-30T07:33:00"/>
    <d v="2014-12-18T00:00:00"/>
    <d v="1899-12-30T10:55:00"/>
    <d v="1899-12-30T03:22:00"/>
    <n v="7"/>
    <s v="ЗЗ"/>
    <m/>
    <x v="0"/>
    <s v="110/35/6кВ &quot;Гаршинская-1&quot;"/>
    <x v="2"/>
    <x v="2"/>
    <s v="ВЛ-6 кВ фидера № 110."/>
    <s v="&quot;Земля&quot; в сети 6 кВ, фидер отключен. На опоре № 81 отгорел провод фаза &quot;В&quot;, лежит на земле. Допуск в 9:22. Неисправность устранена."/>
    <n v="67"/>
    <n v="11"/>
    <n v="78"/>
    <s v="ТЧ"/>
    <n v="1989"/>
    <s v="АС-70"/>
    <s v="-"/>
    <d v="2014-08-06T00:00:00"/>
    <n v="100"/>
    <s v="-"/>
    <n v="0"/>
    <d v="2014-05-05T00:00:00"/>
    <s v="КП23"/>
    <m/>
    <m/>
    <m/>
    <e v="#VALUE!"/>
    <e v="#VALUE!"/>
    <n v="1"/>
  </r>
  <r>
    <x v="10"/>
    <x v="6"/>
    <s v="ОН"/>
    <x v="340"/>
    <d v="1899-12-30T07:30:00"/>
    <d v="2014-12-18T00:00:00"/>
    <d v="1899-12-30T07:42:00"/>
    <d v="1899-12-30T00:12:00"/>
    <n v="12"/>
    <s v="МТЗ"/>
    <m/>
    <x v="0"/>
    <s v="110/35/6кВ &quot;Росташинская&quot;"/>
    <x v="0"/>
    <x v="0"/>
    <s v="Ввод-35/2"/>
    <s v="Аварийное отключение В-35/2 С2Т, МТЗ. ПС &quot;Зайкинская&quot; переведена на С1Т ПС &quot;Ленинская&quot; в 07:35; ПС &quot;Давыдовская&quot; включен СВ-6 в 07:42. В 17:25 собрана нормальная схема."/>
    <n v="10"/>
    <m/>
    <n v="10"/>
    <m/>
    <s v="-"/>
    <s v="-"/>
    <s v="-"/>
    <s v="-"/>
    <s v="-"/>
    <s v="-"/>
    <s v="-"/>
    <s v="-"/>
    <s v="КП2"/>
    <m/>
    <m/>
    <m/>
    <e v="#VALUE!"/>
    <e v="#VALUE!"/>
    <n v="1"/>
  </r>
  <r>
    <x v="10"/>
    <x v="6"/>
    <s v="МРСК СЭС"/>
    <x v="340"/>
    <d v="1899-12-30T08:01:00"/>
    <d v="2014-12-18T00:00:00"/>
    <d v="1899-12-30T08:40:00"/>
    <d v="1899-12-30T00:39:00"/>
    <n v="77"/>
    <m/>
    <m/>
    <x v="5"/>
    <s v="110/35/10кВ &quot;Асекеево-тяга&quot; (КбшЖД)"/>
    <x v="0"/>
    <x v="2"/>
    <s v="ПС 35/6 Тарханы, Березовка, Аксютино"/>
    <s v="Повышение напряжения в сети 35кВ СЭСиз-за неполнофазного режима (повреждение СВ-35 кВ на пс Фрунзе), перевели нагрузку ПС Тарханы, Березовка, Аксютино от ПС 110/35/10 НПС (СЭС)."/>
    <n v="40"/>
    <n v="237"/>
    <n v="277"/>
    <m/>
    <m/>
    <m/>
    <m/>
    <m/>
    <m/>
    <m/>
    <m/>
    <m/>
    <s v="КП18"/>
    <m/>
    <m/>
    <m/>
    <e v="#VALUE!"/>
    <e v="#VALUE!"/>
    <n v="1"/>
  </r>
  <r>
    <x v="10"/>
    <x v="6"/>
    <s v="ОН"/>
    <x v="340"/>
    <d v="1899-12-30T08:33:00"/>
    <d v="2014-12-18T00:00:00"/>
    <d v="1899-12-30T08:33:00"/>
    <d v="1899-12-30T00:00:00"/>
    <n v="84"/>
    <m/>
    <m/>
    <x v="2"/>
    <s v="110/35/6кВ &quot;Герасимовская&quot;"/>
    <x v="0"/>
    <x v="2"/>
    <s v="35/6 Проскуринская, Варшава-3"/>
    <s v="Посадка напряжения из-за пляски проводов при опадании гололеда на ВЛ-35 кВ &quot;17Л&quot;."/>
    <n v="17"/>
    <m/>
    <n v="17"/>
    <s v="ТЧ"/>
    <n v="1971"/>
    <s v="АС-120"/>
    <s v="-"/>
    <d v="2009-06-01T00:00:00"/>
    <n v="100"/>
    <s v="-"/>
    <n v="0"/>
    <d v="2014-07-17T00:00:00"/>
    <s v="КП13"/>
    <m/>
    <m/>
    <m/>
    <e v="#VALUE!"/>
    <e v="#VALUE!"/>
    <n v="1"/>
  </r>
  <r>
    <x v="10"/>
    <x v="6"/>
    <s v="ОН"/>
    <x v="340"/>
    <d v="1899-12-30T12:15:00"/>
    <d v="2014-12-18T00:00:00"/>
    <d v="1899-12-30T13:10:00"/>
    <d v="1899-12-30T00:55:00"/>
    <n v="4"/>
    <m/>
    <m/>
    <x v="0"/>
    <s v="35/6кВ &quot;Родниковская&quot;"/>
    <x v="2"/>
    <x v="2"/>
    <s v="ф-ДНС"/>
    <s v="Отключение для устранения замыкания на землю, срыв изолятора на опоре №73 фаза &quot;С&quot;.Устранено."/>
    <n v="10"/>
    <m/>
    <n v="10"/>
    <s v="ТЧ"/>
    <n v="1984"/>
    <s v="АС-70"/>
    <s v="-"/>
    <s v="ТО-31.08.2014"/>
    <n v="100"/>
    <s v="-"/>
    <n v="0"/>
    <s v="-"/>
    <s v="КП23"/>
    <m/>
    <m/>
    <m/>
    <e v="#VALUE!"/>
    <e v="#VALUE!"/>
    <n v="1"/>
  </r>
  <r>
    <x v="10"/>
    <x v="6"/>
    <s v="МРСК ЗЭС"/>
    <x v="340"/>
    <d v="1899-12-30T12:56:00"/>
    <d v="2014-12-18T00:00:00"/>
    <d v="1899-12-30T13:07:00"/>
    <d v="1899-12-30T00:11:00"/>
    <n v="4"/>
    <m/>
    <m/>
    <x v="5"/>
    <s v="35/10кВ &quot;Кзыл-Мечеть&quot; (ЗЭС)"/>
    <x v="2"/>
    <x v="2"/>
    <s v="ф-Км-3"/>
    <s v="Отключение для вывода ВЛ-110 кВ Сорочинск-Богдановка (ЗЭС). Плавка гололеда.Аварийная заявка ЗЭС"/>
    <n v="13"/>
    <m/>
    <n v="13"/>
    <m/>
    <m/>
    <m/>
    <m/>
    <m/>
    <m/>
    <m/>
    <m/>
    <m/>
    <s v="КП18"/>
    <m/>
    <m/>
    <m/>
    <e v="#VALUE!"/>
    <e v="#VALUE!"/>
    <n v="1"/>
  </r>
  <r>
    <x v="10"/>
    <x v="6"/>
    <s v="МРСК СЭС"/>
    <x v="340"/>
    <d v="1899-12-30T14:36:00"/>
    <d v="2014-12-18T00:00:00"/>
    <d v="1899-12-30T15:00:00"/>
    <d v="1899-12-30T00:24:00"/>
    <n v="12"/>
    <m/>
    <m/>
    <x v="5"/>
    <s v="220/35/10кВ &quot;Северная&quot; (МЭС)"/>
    <x v="2"/>
    <x v="2"/>
    <s v="ПС 35/6 Ново-Кудрино, Западная Степановка"/>
    <s v="Повышение напряжения в сети 35кВ СЭС.Причина выясняется.МРСК СЭС"/>
    <n v="3"/>
    <m/>
    <n v="3"/>
    <m/>
    <m/>
    <m/>
    <m/>
    <m/>
    <m/>
    <m/>
    <m/>
    <m/>
    <s v="КП18"/>
    <m/>
    <m/>
    <m/>
    <e v="#VALUE!"/>
    <e v="#VALUE!"/>
    <n v="1"/>
  </r>
  <r>
    <x v="10"/>
    <x v="6"/>
    <s v="ОН"/>
    <x v="340"/>
    <d v="1899-12-30T15:28:00"/>
    <d v="2014-12-18T00:00:00"/>
    <d v="1899-12-30T15:35:00"/>
    <d v="1899-12-30T00:07:00"/>
    <n v="9"/>
    <m/>
    <s v="АПВН, РПВУ"/>
    <x v="2"/>
    <s v="110/35/6кВ &quot;Герасимовская&quot;"/>
    <x v="2"/>
    <x v="2"/>
    <s v="ф-517"/>
    <s v="Аварийное отключение. Выехали с осмотром. На КТП скв.1811,1818 ветром согнуло антену, близко от проводов. Подана заявка на ремонт."/>
    <n v="2"/>
    <m/>
    <n v="2"/>
    <s v="ТЧ"/>
    <n v="1983"/>
    <s v="АС-70"/>
    <s v="-"/>
    <d v="2014-06-30T00:00:00"/>
    <n v="100"/>
    <s v="-"/>
    <n v="0"/>
    <d v="2014-02-07T00:00:00"/>
    <s v="КП12"/>
    <m/>
    <m/>
    <m/>
    <e v="#VALUE!"/>
    <e v="#VALUE!"/>
    <n v="1"/>
  </r>
  <r>
    <x v="10"/>
    <x v="6"/>
    <s v="МРСК ЗЭС"/>
    <x v="340"/>
    <d v="1899-12-30T16:29:00"/>
    <d v="2014-12-18T00:00:00"/>
    <d v="1899-12-30T20:12:00"/>
    <d v="1899-12-30T03:43:00"/>
    <n v="77"/>
    <m/>
    <m/>
    <x v="5"/>
    <s v="110/35/10кВ &quot;Александровская&quot; (ЗЭС)"/>
    <x v="1"/>
    <x v="2"/>
    <s v="ПС 35/6 Графская, Ибряевка-1, Ибряевка-2"/>
    <s v="Плавка гололеда на ВЛ-110 Промысловая-1-Покровская-Александровская персоналом ЗЭС.Аварийная заявка МРСК ЗЭС"/>
    <n v="129"/>
    <m/>
    <n v="129"/>
    <m/>
    <m/>
    <m/>
    <m/>
    <m/>
    <m/>
    <m/>
    <m/>
    <m/>
    <s v="КП18"/>
    <m/>
    <m/>
    <m/>
    <e v="#VALUE!"/>
    <e v="#VALUE!"/>
    <n v="1"/>
  </r>
  <r>
    <x v="10"/>
    <x v="6"/>
    <s v="ОН"/>
    <x v="340"/>
    <d v="1899-12-30T19:34:00"/>
    <d v="2014-12-18T00:00:00"/>
    <d v="1899-12-30T19:41:00"/>
    <d v="1899-12-30T00:07:00"/>
    <n v="138"/>
    <s v="ЗЗ-2 ст"/>
    <s v="РПВУ (АПВ-нет)"/>
    <x v="2"/>
    <s v="220/110/35/10кВ &quot;Сорочинская&quot; (МЭС)"/>
    <x v="1"/>
    <x v="2"/>
    <s v="Росташинская, Гаршинская-1,2, Гаршино-УПСВ, Широкодольская"/>
    <s v="Аварийное отключение ВЛ-110 Сорочинская-Росташинская. Отработала ЗЗ-2ст, однофазное &quot;кз&quot; фаза-С, 113,4 км.Причина выясняется. ОН"/>
    <n v="118"/>
    <m/>
    <n v="118"/>
    <s v="ТЧ"/>
    <n v="1989"/>
    <s v="АС-185"/>
    <s v="-"/>
    <d v="2014-12-01T00:00:00"/>
    <n v="100"/>
    <d v="2014-12-01T00:00:00"/>
    <n v="0"/>
    <d v="2014-07-01T00:00:00"/>
    <s v="КП13"/>
    <m/>
    <m/>
    <m/>
    <e v="#VALUE!"/>
    <e v="#VALUE!"/>
    <n v="1"/>
  </r>
  <r>
    <x v="10"/>
    <x v="6"/>
    <s v="ОН"/>
    <x v="340"/>
    <d v="1899-12-30T21:29:00"/>
    <d v="2014-12-19T00:00:00"/>
    <d v="1899-12-30T02:00:00"/>
    <d v="1899-12-30T04:31:00"/>
    <n v="8"/>
    <m/>
    <m/>
    <x v="0"/>
    <s v="35/6кВ &quot;Варшава-3&quot;"/>
    <x v="2"/>
    <x v="2"/>
    <s v="ф-38"/>
    <s v="Отключение для устранение причины замыкания на землю, на опоре №45 сползла траверса фаза &quot;В&quot; касается металла.устранено фидер включили в 23:27земля не пропала,повторным осмотром выявлено опора №56 излом траверсы в 1:32 фидер откл,в 3:03 включили.Устранено земли нет."/>
    <n v="21"/>
    <m/>
    <n v="21"/>
    <s v="СК"/>
    <n v="1992"/>
    <s v="траверса"/>
    <s v="-"/>
    <d v="2014-06-19T00:00:00"/>
    <n v="100"/>
    <d v="2014-09-01T00:00:00"/>
    <n v="0"/>
    <s v="-"/>
    <s v="КП23"/>
    <m/>
    <m/>
    <m/>
    <e v="#VALUE!"/>
    <e v="#VALUE!"/>
    <n v="1"/>
  </r>
  <r>
    <x v="10"/>
    <x v="6"/>
    <s v="ОН"/>
    <x v="340"/>
    <d v="1899-12-30T20:10:00"/>
    <d v="2014-12-18T00:00:00"/>
    <d v="1899-12-30T23:25:00"/>
    <d v="1899-12-30T03:15:00"/>
    <n v="2"/>
    <s v="МТО"/>
    <s v="АПВН, РПВН"/>
    <x v="0"/>
    <s v="35/6кВ &quot;КНС&quot;"/>
    <x v="2"/>
    <x v="2"/>
    <s v="Ф-Промысловый-2"/>
    <s v="Аварийное отключение фидера Промысловый-2.АПВ неуспешное.МТО.РПВ неуспешное.Срыв изолятора со шлейфом на КТП скв 201(бд)-устранено."/>
    <n v="5"/>
    <m/>
    <n v="5"/>
    <s v="ТЧ"/>
    <s v="-"/>
    <s v="-"/>
    <s v="-"/>
    <s v="-"/>
    <s v="-"/>
    <s v="-"/>
    <s v="-"/>
    <s v="-"/>
    <s v="КП23"/>
    <m/>
    <m/>
    <m/>
    <e v="#VALUE!"/>
    <e v="#VALUE!"/>
    <n v="1"/>
  </r>
  <r>
    <x v="10"/>
    <x v="6"/>
    <s v="ОН"/>
    <x v="340"/>
    <d v="1899-12-30T22:07:00"/>
    <d v="2014-12-18T00:00:00"/>
    <d v="1899-12-30T22:12:00"/>
    <d v="1899-12-30T00:05:00"/>
    <n v="144"/>
    <s v="ДЗ-2ст"/>
    <s v="РПВУ (АПВ-нет)"/>
    <x v="2"/>
    <s v="220/110/35/10кВ &quot;Сорочинская&quot; (МЭС)"/>
    <x v="1"/>
    <x v="2"/>
    <s v="Росташинская, Гаршинская-1,2, Гаршино-УПСВ, ШирокодольскаяКодяковская,ГТЭС Загорская. (посадка ПС Никольская, Кодяковская,   ГТЭС-Загорская)"/>
    <s v="Аварийное отключение ВЛ-110 Сорочинская-Росташинская. Отработала ДЗ-2ст, межфазное &quot;кз&quot; фаза-В,С, 125 км.Нагрузка переведена на ВЛ-110 кВ Бузулук-Росташи.ОН .при осмотре выявлена пляска проводов при опадании гололеда."/>
    <n v="130"/>
    <n v="145"/>
    <n v="275"/>
    <s v="ТЧ"/>
    <n v="1989"/>
    <s v="АС-185"/>
    <s v="-"/>
    <d v="2014-12-01T00:00:00"/>
    <n v="100"/>
    <d v="2014-12-01T00:00:00"/>
    <n v="0"/>
    <d v="2014-07-01T00:00:00"/>
    <s v="КП13"/>
    <m/>
    <m/>
    <m/>
    <e v="#VALUE!"/>
    <e v="#VALUE!"/>
    <n v="1"/>
  </r>
  <r>
    <x v="10"/>
    <x v="6"/>
    <s v="МРСК СЭС"/>
    <x v="340"/>
    <d v="1899-12-30T22:42:00"/>
    <d v="2014-12-19T00:00:00"/>
    <d v="1899-12-30T02:11:00"/>
    <d v="1899-12-30T03:29:00"/>
    <n v="3"/>
    <m/>
    <m/>
    <x v="5"/>
    <s v="110/10кВ &quot;Сарай-Гир-тяга&quot; (КбшЖД)"/>
    <x v="0"/>
    <x v="2"/>
    <s v="ПС Матвеевская"/>
    <s v="Отключение   ВЛ-35 кВ Сарай-Гир-Матвеевка-Борискино (СЭС). Плавка гололеда.Аварийная заявка МРСК СЭС"/>
    <n v="7"/>
    <m/>
    <n v="7"/>
    <m/>
    <m/>
    <m/>
    <m/>
    <m/>
    <m/>
    <m/>
    <m/>
    <m/>
    <s v="КП18"/>
    <m/>
    <m/>
    <m/>
    <e v="#VALUE!"/>
    <e v="#VALUE!"/>
    <n v="1"/>
  </r>
  <r>
    <x v="10"/>
    <x v="6"/>
    <s v="МРСК ЗЭС"/>
    <x v="341"/>
    <d v="1899-12-30T07:15:00"/>
    <d v="2014-12-19T00:00:00"/>
    <d v="1899-12-30T07:15:00"/>
    <d v="1899-12-30T00:00:00"/>
    <n v="106"/>
    <s v="ДЗ-2ст"/>
    <s v="АПВУ"/>
    <x v="5"/>
    <s v="220/110/35/10/6кВ &quot;Бузулукская&quot; (МЭС)"/>
    <x v="1"/>
    <x v="2"/>
    <s v="ПС &quot;Промысловая&quot;"/>
    <s v="Аварийное отключение ВЛ-110 кВ Промысловая-2 на пс Бузулукская.Работа ДЗ, АПВ успешно. Междуфазное КЗ. Опадание гололеда."/>
    <n v="33"/>
    <n v="37"/>
    <n v="70"/>
    <m/>
    <m/>
    <m/>
    <m/>
    <m/>
    <m/>
    <m/>
    <m/>
    <m/>
    <s v="КП18"/>
    <m/>
    <m/>
    <m/>
    <e v="#VALUE!"/>
    <e v="#VALUE!"/>
    <n v="1"/>
  </r>
  <r>
    <x v="10"/>
    <x v="6"/>
    <s v="МРСК СЭС"/>
    <x v="341"/>
    <d v="1899-12-30T08:43:00"/>
    <d v="2014-12-19T00:00:00"/>
    <d v="1899-12-30T08:46:00"/>
    <d v="1899-12-30T00:03:00"/>
    <n v="5"/>
    <s v="З.З. 2-й ступени"/>
    <s v="АПВН, РПВУ"/>
    <x v="5"/>
    <s v="110/35/6кВ &quot;Андреевская&quot; (ЗЭС)"/>
    <x v="0"/>
    <x v="2"/>
    <s v="ПС 35/6 кВ &quot;Гаршинская&quot;"/>
    <s v="Аварийное отключение с неусп. АПВ ВЛ-110 кВ &quot;Курманаевская-Первомайская&quot; на ПС &quot;Курманаевская&quot;, работа З.З. 2-й ступени. Опадание гололеда."/>
    <n v="5"/>
    <m/>
    <n v="5"/>
    <m/>
    <m/>
    <m/>
    <m/>
    <m/>
    <m/>
    <m/>
    <m/>
    <m/>
    <s v="КП18"/>
    <m/>
    <m/>
    <m/>
    <e v="#VALUE!"/>
    <e v="#VALUE!"/>
    <n v="1"/>
  </r>
  <r>
    <x v="10"/>
    <x v="6"/>
    <s v="ОН"/>
    <x v="341"/>
    <d v="1899-12-30T09:04:00"/>
    <d v="2014-12-19T00:00:00"/>
    <d v="1899-12-30T09:06:00"/>
    <d v="1899-12-30T00:02:00"/>
    <n v="19"/>
    <s v="МТО"/>
    <s v="РПВН (АПВ-нет)"/>
    <x v="2"/>
    <s v="35/6кВ &quot;Тарханы&quot;"/>
    <x v="0"/>
    <x v="2"/>
    <s v="ПС &quot;Березовка&quot;; &quot;Аксютино&quot;"/>
    <s v="Аварийное отключение В-35 кВ &quot;Березовка&quot;, работа МТО. В 18:05 закончили осмотр в пролете опор 92-93 опадание гололеда, других замечаний нет."/>
    <n v="3"/>
    <n v="2"/>
    <n v="5"/>
    <s v="ТЧ"/>
    <n v="1980"/>
    <s v="АС-95"/>
    <s v="-"/>
    <s v="-"/>
    <s v="-"/>
    <s v="-"/>
    <s v="-"/>
    <s v="-"/>
    <s v="КП13"/>
    <m/>
    <m/>
    <m/>
    <e v="#VALUE!"/>
    <e v="#VALUE!"/>
    <n v="1"/>
  </r>
  <r>
    <x v="10"/>
    <x v="6"/>
    <s v="ОН"/>
    <x v="341"/>
    <d v="1899-12-30T09:09:00"/>
    <d v="2014-12-19T00:00:00"/>
    <d v="1899-12-30T09:09:00"/>
    <d v="1899-12-30T00:00:00"/>
    <n v="57"/>
    <s v="ТО"/>
    <s v="РПВН (АПВ-нет)"/>
    <x v="2"/>
    <s v="110/35/6кВ &quot;Росташинская&quot;"/>
    <x v="1"/>
    <x v="2"/>
    <s v="ПС &quot;Гаршинская-1; 2; УПСВ&quot;; &quot;Широкодольская&quot;"/>
    <s v="Аварийное отключение, работа ТО, ф-А;С=0. 40,8 км. Отработал АВР на ПС &quot;Гаршинская-2; УПСВ&quot;; &quot;Широкодольская&quot;. В 9:12 на ПС &quot;Гаршинская-1&quot; нагрузку перевели на С1Т. Опадание гололеда."/>
    <n v="92"/>
    <m/>
    <n v="92"/>
    <s v="ТЧ"/>
    <n v="1991"/>
    <s v="АС-95, АС-120"/>
    <s v="-"/>
    <d v="2014-08-01T00:00:00"/>
    <n v="100"/>
    <d v="2014-11-01T00:00:00"/>
    <n v="0"/>
    <d v="2014-09-01T00:00:00"/>
    <s v="КП13"/>
    <m/>
    <m/>
    <m/>
    <e v="#VALUE!"/>
    <e v="#VALUE!"/>
    <n v="1"/>
  </r>
  <r>
    <x v="10"/>
    <x v="6"/>
    <s v="ОН"/>
    <x v="341"/>
    <d v="1899-12-30T09:10:00"/>
    <d v="2014-12-19T00:00:00"/>
    <d v="1899-12-30T09:11:00"/>
    <d v="1899-12-30T00:01:00"/>
    <n v="31"/>
    <s v="ТО"/>
    <s v="АПВУ"/>
    <x v="0"/>
    <s v="110/35/6кВ &quot;Савельевская&quot;"/>
    <x v="0"/>
    <x v="2"/>
    <s v="35/6 &quot;Курманаевская&quot; ф-706, 708, 718"/>
    <s v="Посадка напряжения из-за аварийного отключения с успешным АПВ ВЛ-35кВ &quot;12Л&quot;, работа ТО."/>
    <n v="6"/>
    <m/>
    <n v="6"/>
    <s v="ТЧ"/>
    <n v="1977"/>
    <s v="АС-120"/>
    <s v="-"/>
    <s v="-"/>
    <n v="100"/>
    <s v="-"/>
    <n v="0"/>
    <d v="2014-07-24T00:00:00"/>
    <s v="КП3"/>
    <m/>
    <m/>
    <m/>
    <e v="#VALUE!"/>
    <e v="#VALUE!"/>
    <n v="1"/>
  </r>
  <r>
    <x v="10"/>
    <x v="6"/>
    <s v="ОН"/>
    <x v="341"/>
    <d v="1899-12-30T09:41:00"/>
    <d v="2014-12-19T00:00:00"/>
    <d v="1899-12-30T09:41:00"/>
    <d v="1899-12-30T00:00:00"/>
    <n v="127"/>
    <s v="ТО"/>
    <s v="АПВУ"/>
    <x v="2"/>
    <s v="110/35/6кВ &quot;Савельевская&quot;"/>
    <x v="0"/>
    <x v="2"/>
    <s v="2-я СШ 6 кВ ПС &quot;Тананыкская&quot;"/>
    <s v="Аварийное отключение с успешным АПВ ВЛ-35кВ &quot;12Л&quot;, работа ТО."/>
    <n v="33"/>
    <m/>
    <n v="33"/>
    <s v="ТЧ"/>
    <n v="1977"/>
    <s v="АС-120"/>
    <s v="-"/>
    <s v="-"/>
    <n v="100"/>
    <s v="-"/>
    <n v="0"/>
    <d v="2014-07-24T00:00:00"/>
    <s v="КП13"/>
    <m/>
    <m/>
    <m/>
    <e v="#VALUE!"/>
    <e v="#VALUE!"/>
    <n v="1"/>
  </r>
  <r>
    <x v="10"/>
    <x v="6"/>
    <s v="ОН"/>
    <x v="341"/>
    <d v="1899-12-30T09:45:00"/>
    <d v="2014-12-19T00:00:00"/>
    <d v="1899-12-30T09:54:00"/>
    <d v="1899-12-30T00:09:00"/>
    <m/>
    <s v="МТЗ"/>
    <s v="АПВН, РПВУ"/>
    <x v="2"/>
    <s v="110/35/6кВ &quot;Герасимовская&quot;"/>
    <x v="0"/>
    <x v="2"/>
    <s v="ПС &quot;Варшава-3&quot;; &quot;Проскуринская&quot;"/>
    <s v="С неуспешным АПВ отключалась ВЛ-35 кВ &quot;17Л&quot;, работа МТЗ. Опадание гололеда."/>
    <n v="32"/>
    <m/>
    <n v="32"/>
    <s v="ТЧ"/>
    <n v="1971"/>
    <s v="АС-120"/>
    <s v="-"/>
    <d v="2009-06-01T00:00:00"/>
    <n v="100"/>
    <s v="-"/>
    <n v="0"/>
    <d v="2014-07-17T00:00:00"/>
    <s v="КП13"/>
    <m/>
    <m/>
    <m/>
    <e v="#VALUE!"/>
    <e v="#VALUE!"/>
    <n v="1"/>
  </r>
  <r>
    <x v="10"/>
    <x v="6"/>
    <s v="МРСК ЗЭС"/>
    <x v="341"/>
    <d v="1899-12-30T11:28:00"/>
    <d v="2014-12-19T00:00:00"/>
    <d v="1899-12-30T12:02:00"/>
    <d v="1899-12-30T00:34:00"/>
    <n v="3"/>
    <m/>
    <m/>
    <x v="5"/>
    <s v="110/10кВ &quot;Полевая&quot; (СЭС)"/>
    <x v="2"/>
    <x v="2"/>
    <s v="ВЛ-10 кВ ф-Пл-8; 10"/>
    <s v="Плавка гололеда персоналом СЭС."/>
    <n v="1"/>
    <m/>
    <n v="1"/>
    <m/>
    <m/>
    <m/>
    <m/>
    <m/>
    <m/>
    <m/>
    <m/>
    <m/>
    <s v="КП18"/>
    <m/>
    <m/>
    <m/>
    <e v="#VALUE!"/>
    <e v="#VALUE!"/>
    <n v="1"/>
  </r>
  <r>
    <x v="10"/>
    <x v="6"/>
    <s v="ОН"/>
    <x v="341"/>
    <d v="1899-12-30T11:45:00"/>
    <d v="2014-12-19T00:00:00"/>
    <d v="1899-12-30T11:45:00"/>
    <d v="1899-12-30T00:00:00"/>
    <n v="26"/>
    <s v="МТО"/>
    <s v="АПВУ"/>
    <x v="2"/>
    <s v="35/6кВ &quot;КНС-2&quot; (БузПЭС)"/>
    <x v="2"/>
    <x v="2"/>
    <s v="ВЛ-6 кВ ф-213"/>
    <s v="С успешным АПВ, работа МТО."/>
    <n v="6"/>
    <m/>
    <n v="6"/>
    <s v="ТЧ"/>
    <n v="1969"/>
    <s v="АС-70"/>
    <s v="-"/>
    <d v="2014-08-06T00:00:00"/>
    <n v="100"/>
    <s v="-"/>
    <n v="0"/>
    <s v="Осмотр - 15.07.2014"/>
    <s v="КП13"/>
    <m/>
    <m/>
    <m/>
    <e v="#VALUE!"/>
    <e v="#VALUE!"/>
    <n v="1"/>
  </r>
  <r>
    <x v="10"/>
    <x v="6"/>
    <s v="ОН"/>
    <x v="341"/>
    <d v="1899-12-30T12:14:00"/>
    <d v="2014-12-19T00:00:00"/>
    <d v="1899-12-30T12:18:00"/>
    <d v="1899-12-30T00:04:00"/>
    <n v="100"/>
    <s v="Д.З. 1-й зоны"/>
    <s v="АПВН, РПВУ"/>
    <x v="2"/>
    <s v="110/35/6кВ &quot;Никольская&quot;"/>
    <x v="1"/>
    <x v="2"/>
    <s v="ПС &quot;Никольская&quot;; &quot;Толкаевская&quot;; &quot;Кодяковская&quot;; &quot;Боголюбовская&quot;; &quot;Ольховская&quot; ГТЭС-Загорская"/>
    <s v="С неуспеш. АПВ. Опадание гололеда. "/>
    <n v="121"/>
    <n v="43"/>
    <n v="164"/>
    <s v="ТЧ"/>
    <n v="1976"/>
    <s v="АС-120"/>
    <s v="-"/>
    <d v="2013-12-16T00:00:00"/>
    <n v="100"/>
    <d v="2015-05-12T00:00:00"/>
    <n v="0"/>
    <n v="2012"/>
    <s v="КП13"/>
    <m/>
    <m/>
    <m/>
    <e v="#VALUE!"/>
    <e v="#VALUE!"/>
    <n v="1"/>
  </r>
  <r>
    <x v="10"/>
    <x v="6"/>
    <s v="МРСК СЭС"/>
    <x v="341"/>
    <d v="1899-12-30T12:13:00"/>
    <d v="2014-12-19T00:00:00"/>
    <d v="1899-12-30T12:13:00"/>
    <d v="1899-12-30T00:00:00"/>
    <n v="2"/>
    <m/>
    <m/>
    <x v="5"/>
    <s v="110/35/10кВ &quot;Пономаревка&quot; (СЭС)"/>
    <x v="0"/>
    <x v="2"/>
    <s v="ПС &quot;КНС&quot;; &quot;НПС&quot;; &quot;Самодуровская&quot;; &quot;УПСВ Самодуровская&quot;"/>
    <s v="Посадка напряжения при выводе в ремонт ВЛ-110 кВ &quot;Адулино-Емонтаево&quot; персоналом СЭС для плавки гололеда."/>
    <n v="1"/>
    <m/>
    <n v="1"/>
    <m/>
    <m/>
    <m/>
    <m/>
    <m/>
    <m/>
    <m/>
    <m/>
    <m/>
    <s v="КП18"/>
    <m/>
    <m/>
    <m/>
    <e v="#VALUE!"/>
    <e v="#VALUE!"/>
    <n v="1"/>
  </r>
  <r>
    <x v="10"/>
    <x v="6"/>
    <s v="ОН"/>
    <x v="341"/>
    <d v="1899-12-30T13:21:00"/>
    <d v="2014-12-19T00:00:00"/>
    <d v="1899-12-30T13:21:00"/>
    <d v="1899-12-30T00:00:00"/>
    <n v="43"/>
    <s v="ТО"/>
    <s v="АПВУ"/>
    <x v="0"/>
    <s v="110/35/6кВ &quot;Савельевская&quot;"/>
    <x v="0"/>
    <x v="2"/>
    <s v="35/6 &quot;Курманаевская&quot; ф-718"/>
    <s v="Посадка напряжения из-за аварийного отключения с успешным АПВ ВЛ-35кВ &quot;12Л&quot;, работа ТО."/>
    <n v="12"/>
    <m/>
    <n v="12"/>
    <s v="ТЧ"/>
    <n v="1977"/>
    <s v="АС-120"/>
    <s v="-"/>
    <s v="-"/>
    <n v="100"/>
    <s v="-"/>
    <n v="0"/>
    <d v="2014-07-24T00:00:00"/>
    <s v="КП3"/>
    <m/>
    <m/>
    <m/>
    <e v="#VALUE!"/>
    <e v="#VALUE!"/>
    <n v="1"/>
  </r>
  <r>
    <x v="10"/>
    <x v="6"/>
    <s v="ОН"/>
    <x v="341"/>
    <d v="1899-12-30T14:25:00"/>
    <d v="2014-12-19T00:00:00"/>
    <d v="1899-12-30T14:27:00"/>
    <d v="1899-12-30T00:02:00"/>
    <n v="70"/>
    <s v="Д.З. 1-й ступени"/>
    <s v="РПВН (АПВ-нет)"/>
    <x v="2"/>
    <s v="110/35/6кВ &quot;Росташинская&quot;"/>
    <x v="1"/>
    <x v="2"/>
    <s v="ПС &quot;Гаршинская-1; 2; УПСВ&quot;; &quot;Широкодольская&quot;"/>
    <s v="Аварийное отключение ВЛ-110 кВ &quot;Росташинская-Гаршинская-1&quot; , работа Д.З. 1-й ступени. Опадание гололеда."/>
    <n v="139"/>
    <m/>
    <n v="139"/>
    <s v="ТЧ"/>
    <n v="1994"/>
    <s v="АС-95"/>
    <s v="-"/>
    <d v="2013-08-01T00:00:00"/>
    <n v="100"/>
    <d v="2013-11-01T00:00:00"/>
    <n v="0"/>
    <d v="2013-09-01T00:00:00"/>
    <s v="КП13"/>
    <m/>
    <m/>
    <m/>
    <e v="#VALUE!"/>
    <e v="#VALUE!"/>
    <n v="1"/>
  </r>
  <r>
    <x v="10"/>
    <x v="6"/>
    <s v="МРСК ЗЭС"/>
    <x v="341"/>
    <d v="1899-12-30T14:16:00"/>
    <d v="2014-12-19T00:00:00"/>
    <d v="1899-12-30T16:20:00"/>
    <d v="1899-12-30T02:04:00"/>
    <m/>
    <m/>
    <m/>
    <x v="5"/>
    <s v="110/35/10кВ &quot;Ново-Сергиевская&quot; (ЗЭС)"/>
    <x v="2"/>
    <x v="2"/>
    <s v="ВЛ-10 кВ ф-4"/>
    <s v="Плавка гололеда персоналом ЗЭС"/>
    <n v="39"/>
    <m/>
    <n v="39"/>
    <m/>
    <m/>
    <m/>
    <m/>
    <m/>
    <m/>
    <m/>
    <m/>
    <m/>
    <s v="КП18"/>
    <m/>
    <m/>
    <m/>
    <e v="#VALUE!"/>
    <e v="#VALUE!"/>
    <n v="1"/>
  </r>
  <r>
    <x v="10"/>
    <x v="6"/>
    <s v="ОН"/>
    <x v="341"/>
    <d v="1899-12-30T14:51:00"/>
    <d v="2014-12-19T00:00:00"/>
    <d v="1899-12-30T17:34:00"/>
    <d v="1899-12-30T02:43:00"/>
    <n v="11"/>
    <s v="МТО"/>
    <s v="АПВН, РПВН"/>
    <x v="0"/>
    <s v="110/35/6кВ &quot;Росташинская&quot;"/>
    <x v="2"/>
    <x v="2"/>
    <s v="ВЛ-6 кВ ф-6"/>
    <s v="Осмотром выявлен слет провода ф-В на анкерной опоре №39 отп. на скв-1025."/>
    <n v="48"/>
    <m/>
    <n v="48"/>
    <s v="ТЧ"/>
    <n v="1995"/>
    <s v="АС-70"/>
    <s v="-"/>
    <d v="2012-07-01T00:00:00"/>
    <n v="100"/>
    <s v="-"/>
    <n v="0"/>
    <s v="-"/>
    <s v="КП23"/>
    <m/>
    <m/>
    <m/>
    <e v="#VALUE!"/>
    <e v="#VALUE!"/>
    <n v="1"/>
  </r>
  <r>
    <x v="10"/>
    <x v="6"/>
    <s v="ОН"/>
    <x v="341"/>
    <d v="1899-12-30T15:00:00"/>
    <d v="2014-12-19T00:00:00"/>
    <d v="1899-12-30T15:00:00"/>
    <d v="1899-12-30T00:00:00"/>
    <n v="26"/>
    <s v="МТО"/>
    <s v="АПВУ"/>
    <x v="2"/>
    <s v="35/6кВ &quot;КНС-2&quot; (БузПЭС)"/>
    <x v="2"/>
    <x v="2"/>
    <s v="ВЛ-6 кВ ф-213"/>
    <s v="С успешным АПВ, работа МТО. Осмотром выявлен провис проводов на отп. скв-383 (над оврагом, гололед 30-40мм). В 16:15 гололед отпал."/>
    <n v="6"/>
    <m/>
    <n v="6"/>
    <s v="ТЧ"/>
    <n v="1969"/>
    <s v="АС-70"/>
    <s v="-"/>
    <d v="2014-08-06T00:00:00"/>
    <n v="100"/>
    <s v="-"/>
    <n v="0"/>
    <s v="Осмотр - 15.07.2014"/>
    <s v="КП13"/>
    <m/>
    <m/>
    <m/>
    <e v="#VALUE!"/>
    <e v="#VALUE!"/>
    <n v="1"/>
  </r>
  <r>
    <x v="10"/>
    <x v="6"/>
    <s v="ОН"/>
    <x v="341"/>
    <d v="1899-12-30T15:50:00"/>
    <d v="2014-12-19T00:00:00"/>
    <d v="1899-12-30T16:30:00"/>
    <d v="1899-12-30T00:40:00"/>
    <n v="2"/>
    <s v="МТЗ"/>
    <s v="АПВН, РПВН"/>
    <x v="2"/>
    <s v="35/6кВ &quot;Подольская&quot;"/>
    <x v="2"/>
    <x v="2"/>
    <s v="ВЛ-6 кВ ф-410"/>
    <s v="Аварийное отключение с неусп. АПВ, работа МТЗ. Гололед. Выехали с осмотром. В 16:25 отключен ЛР-410/1 и в 16:30 включен фидер. В простое скв-107, продолжают осмотр. Осмотром выявлен слет провода ф-В на оп. №4 отп. на скв-97. В 19:50 работы закончены."/>
    <n v="8"/>
    <m/>
    <n v="8"/>
    <s v="ТЧ"/>
    <n v="2007"/>
    <s v="АС-95"/>
    <s v="-"/>
    <d v="2014-01-31T00:00:00"/>
    <n v="100"/>
    <s v="-"/>
    <n v="0"/>
    <d v="2014-07-22T00:00:00"/>
    <s v="КП13"/>
    <m/>
    <m/>
    <m/>
    <e v="#VALUE!"/>
    <e v="#VALUE!"/>
    <n v="1"/>
  </r>
  <r>
    <x v="10"/>
    <x v="6"/>
    <s v="ОН"/>
    <x v="341"/>
    <d v="1899-12-30T15:07:00"/>
    <d v="2014-12-19T00:00:00"/>
    <d v="1899-12-30T17:40:00"/>
    <d v="1899-12-30T02:33:00"/>
    <n v="8"/>
    <m/>
    <m/>
    <x v="0"/>
    <s v="110/6кВ &quot;Толкаевская&quot;"/>
    <x v="2"/>
    <x v="2"/>
    <s v="ВЛ-6 кВ ф-608"/>
    <s v="Устранение слета провода на анкерной опоре №27"/>
    <n v="12"/>
    <m/>
    <n v="12"/>
    <s v="ТЧ"/>
    <n v="1976"/>
    <s v="АС-70"/>
    <s v="-"/>
    <d v="2006-12-01T00:00:00"/>
    <n v="100"/>
    <s v="-"/>
    <n v="0"/>
    <s v="-"/>
    <s v="КП23"/>
    <m/>
    <m/>
    <m/>
    <e v="#VALUE!"/>
    <e v="#VALUE!"/>
    <n v="1"/>
  </r>
  <r>
    <x v="10"/>
    <x v="6"/>
    <s v="ОН"/>
    <x v="341"/>
    <d v="1899-12-30T16:30:00"/>
    <d v="2014-12-19T00:00:00"/>
    <d v="1899-12-30T18:25:00"/>
    <d v="1899-12-30T01:55:00"/>
    <n v="5"/>
    <m/>
    <m/>
    <x v="0"/>
    <s v="35/6кВ &quot;Ибряевка-1&quot;"/>
    <x v="2"/>
    <x v="2"/>
    <s v="ВЛ-6 кВ ф-ДНС"/>
    <s v="Обрыв провода ф-В на оп. №1 отп. Скв-1546"/>
    <n v="5"/>
    <m/>
    <n v="5"/>
    <s v="ТЧ"/>
    <n v="1985"/>
    <s v="АС-70"/>
    <s v="-"/>
    <d v="2014-09-09T00:00:00"/>
    <n v="100"/>
    <s v="-"/>
    <n v="0"/>
    <s v="-"/>
    <s v="КП23"/>
    <m/>
    <m/>
    <m/>
    <e v="#VALUE!"/>
    <e v="#VALUE!"/>
    <n v="1"/>
  </r>
  <r>
    <x v="10"/>
    <x v="6"/>
    <s v="ОН"/>
    <x v="341"/>
    <d v="1899-12-30T18:40:00"/>
    <d v="2014-12-19T00:00:00"/>
    <d v="1899-12-30T20:17:00"/>
    <d v="1899-12-30T01:37:00"/>
    <n v="291"/>
    <s v="З.З. 1-й ступени."/>
    <s v="АПВН, РПВН"/>
    <x v="2"/>
    <s v="110/35/6кВ &quot;Савельевская&quot;"/>
    <x v="1"/>
    <x v="2"/>
    <s v="ПС &quot;Герасимовская&quot;; &quot;Варшава-3&quot;; Проскуринская&quot;; &quot;Тананыкская&quot;; &quot;Ишуевская&quot;"/>
    <s v="Аварийное отключение ВЛ-110 кВ &quot;Савельевская-Герасимовская&quot; на ПС &quot;Савельевская&quot;, работа З.З. 1-й ступени. В 19:00 ПС &quot;Тананыкская&quot; перевели на ПС &quot;Савельевская&quot;. В 19:10 ПС &quot;Ишуевская&quot; запитана с ПС &quot;Савельевская&quot;. В 19:52 ВЛ-110 кВ &quot;Алексеевская-Герасимовская&quot; включена на х.х. В 19:55 ПС &quot;Герасимовская&quot;; &quot;Варшава-3&quot; под напряжением с ПС &quot;Алексеевка&quot;"/>
    <n v="175"/>
    <m/>
    <n v="175"/>
    <s v="ТЧ"/>
    <n v="1985"/>
    <s v="АС-120"/>
    <s v="-"/>
    <d v="2014-09-11T00:00:00"/>
    <n v="100"/>
    <s v="-"/>
    <n v="0"/>
    <s v="-"/>
    <s v="КП13"/>
    <m/>
    <m/>
    <m/>
    <e v="#VALUE!"/>
    <e v="#VALUE!"/>
    <n v="1"/>
  </r>
  <r>
    <x v="10"/>
    <x v="6"/>
    <s v="МРСК ЗЭС"/>
    <x v="341"/>
    <d v="1899-12-30T18:40:00"/>
    <d v="2014-12-19T00:00:00"/>
    <d v="1899-12-30T21:10:00"/>
    <d v="1899-12-30T02:30:00"/>
    <n v="1"/>
    <m/>
    <m/>
    <x v="5"/>
    <s v="35/10кВ &quot;Мало-Зайкинская&quot; (ЗЭС)"/>
    <x v="2"/>
    <x v="2"/>
    <s v="ВЛ-10 кВ ф-1"/>
    <s v="Плавка гололеда персоналом ЗЭС"/>
    <n v="11"/>
    <m/>
    <n v="11"/>
    <m/>
    <m/>
    <m/>
    <m/>
    <m/>
    <m/>
    <m/>
    <m/>
    <m/>
    <s v="КП18"/>
    <m/>
    <m/>
    <m/>
    <e v="#VALUE!"/>
    <e v="#VALUE!"/>
    <n v="1"/>
  </r>
  <r>
    <x v="10"/>
    <x v="6"/>
    <s v="ОН"/>
    <x v="341"/>
    <d v="1899-12-30T21:05:00"/>
    <d v="2014-12-19T00:00:00"/>
    <d v="1899-12-30T21:46:00"/>
    <d v="1899-12-30T00:41:00"/>
    <n v="71"/>
    <m/>
    <s v="АПВН, РПВН"/>
    <x v="2"/>
    <s v="110/35/6кВ &quot;Савельевская&quot;"/>
    <x v="0"/>
    <x v="2"/>
    <s v="ПС 35/6 кВ &quot;Тананыкская&quot;, &quot;Ишуевская&quot;"/>
    <s v="Обрыв провода ф-В на ВЛ-35 кВ &quot;12Л&quot;. Запитали от ПС &quot;Герасимовская&quot; по ВЛ-35 &quot;18Л&quot;, включены ф-804, 808, 816, 817. В 23:15 допуск бригады. Неисправность устранена. ВЛ &quot;12Л&quot; включена в 2:28."/>
    <n v="135"/>
    <m/>
    <n v="135"/>
    <s v="ТЧ"/>
    <n v="1977"/>
    <s v="АС-120"/>
    <s v="-"/>
    <s v="-"/>
    <n v="100"/>
    <s v="-"/>
    <n v="0"/>
    <d v="2014-07-24T00:00:00"/>
    <s v="КП13"/>
    <m/>
    <m/>
    <m/>
    <e v="#VALUE!"/>
    <e v="#VALUE!"/>
    <n v="1"/>
  </r>
  <r>
    <x v="10"/>
    <x v="6"/>
    <s v="ОН"/>
    <x v="341"/>
    <d v="1899-12-30T21:45:00"/>
    <d v="2014-12-19T00:00:00"/>
    <d v="1899-12-30T21:48:00"/>
    <d v="1899-12-30T00:03:00"/>
    <m/>
    <m/>
    <m/>
    <x v="0"/>
    <s v="35/6кВ &quot;Варшава-3&quot;"/>
    <x v="0"/>
    <x v="2"/>
    <s v="все"/>
    <s v="Перевод питания с перерывом электроснабжения с ПС &quot;Герасимовская&quot; на ПС &quot;Савельевская&quot; в связи с отключением ВЛ-35 кВ &quot;12Л&quot; и перераспределением нагрузки.. "/>
    <n v="13"/>
    <m/>
    <n v="13"/>
    <m/>
    <s v="-"/>
    <s v="-"/>
    <s v="-"/>
    <s v="-"/>
    <s v="-"/>
    <s v="-"/>
    <s v="-"/>
    <s v="-"/>
    <s v="КП3"/>
    <m/>
    <m/>
    <m/>
    <e v="#VALUE!"/>
    <e v="#VALUE!"/>
    <n v="1"/>
  </r>
  <r>
    <x v="10"/>
    <x v="6"/>
    <s v="МРСК СЭС"/>
    <x v="341"/>
    <d v="1899-12-30T02:18:00"/>
    <d v="2014-12-19T00:00:00"/>
    <d v="1899-12-30T02:38:00"/>
    <d v="1899-12-30T00:20:00"/>
    <n v="2"/>
    <m/>
    <m/>
    <x v="5"/>
    <s v="35/10кВ &quot;Азаматово&quot; РП-10кВ &quot;Жедрино&quot; (СЭС) "/>
    <x v="2"/>
    <x v="2"/>
    <s v="РПЖ-1"/>
    <s v="Восстановление схемы после плавки гололеда"/>
    <n v="1"/>
    <m/>
    <n v="1"/>
    <m/>
    <m/>
    <m/>
    <m/>
    <m/>
    <m/>
    <m/>
    <m/>
    <m/>
    <s v="КП18"/>
    <m/>
    <m/>
    <m/>
    <e v="#VALUE!"/>
    <e v="#VALUE!"/>
    <n v="1"/>
  </r>
  <r>
    <x v="10"/>
    <x v="6"/>
    <s v="ОН"/>
    <x v="361"/>
    <d v="1899-12-30T02:01:00"/>
    <d v="2014-12-20T00:00:00"/>
    <d v="1899-12-30T02:01:00"/>
    <d v="1899-12-30T00:00:00"/>
    <n v="59"/>
    <s v="ТЗНП 2ст."/>
    <s v="АПВУ"/>
    <x v="2"/>
    <s v="220/110/35/10кВ &quot;Каргалинская&quot; (МЭС)"/>
    <x v="1"/>
    <x v="2"/>
    <s v="ВЛ"/>
    <s v="Посадка напряжения при аварийном отключении ВЛ-110 кВ &quot;Каргалинская-Донецко-Сыртовская&quot; АПВ успешное, ТЗНП 2ст.фаза-А, 43,8 км."/>
    <n v="143"/>
    <m/>
    <n v="143"/>
    <s v="ТЧ"/>
    <n v="2007"/>
    <s v="АС-185/29"/>
    <s v="-"/>
    <d v="2013-12-15T00:00:00"/>
    <n v="100"/>
    <d v="2015-11-10T00:00:00"/>
    <n v="0"/>
    <d v="2013-12-01T00:00:00"/>
    <s v="КП13"/>
    <m/>
    <m/>
    <m/>
    <e v="#VALUE!"/>
    <e v="#VALUE!"/>
    <n v="1"/>
  </r>
  <r>
    <x v="10"/>
    <x v="6"/>
    <s v="ОН"/>
    <x v="361"/>
    <d v="1899-12-30T02:00:00"/>
    <d v="2014-12-20T00:00:00"/>
    <d v="1899-12-30T02:36:00"/>
    <d v="1899-12-30T00:36:00"/>
    <n v="22"/>
    <m/>
    <s v="АПВН, РПВУ"/>
    <x v="0"/>
    <s v="110/35/6кВ &quot;Герасимовская&quot;"/>
    <x v="2"/>
    <x v="2"/>
    <s v="ф-517"/>
    <s v="АПВ неуспешное. Посадка по ПС.Осмотр запланирован 2.12.14."/>
    <n v="33"/>
    <m/>
    <n v="33"/>
    <s v="ТЧ"/>
    <n v="1973"/>
    <s v="АС-95, АС-70"/>
    <s v="-"/>
    <d v="2014-06-30T00:00:00"/>
    <n v="100"/>
    <s v="-"/>
    <n v="0"/>
    <d v="2014-02-07T00:00:00"/>
    <s v="КП23"/>
    <m/>
    <m/>
    <m/>
    <e v="#VALUE!"/>
    <e v="#VALUE!"/>
    <n v="1"/>
  </r>
  <r>
    <x v="10"/>
    <x v="6"/>
    <s v="ОН"/>
    <x v="361"/>
    <d v="1899-12-30T02:05:00"/>
    <d v="2014-12-20T00:00:00"/>
    <d v="1899-12-30T02:35:00"/>
    <d v="1899-12-30T00:30:00"/>
    <n v="1"/>
    <m/>
    <m/>
    <x v="0"/>
    <s v="35/6кВ &quot;Ибряевка-1&quot;"/>
    <x v="2"/>
    <x v="2"/>
    <s v="ВЛ-6 кВ ф-Бурение-3"/>
    <s v="Устранение обрыва вязки на опоре №15."/>
    <m/>
    <m/>
    <m/>
    <s v="ТЧ"/>
    <n v="1983"/>
    <s v="АС-70"/>
    <s v="-"/>
    <d v="2014-11-10T00:00:00"/>
    <n v="100"/>
    <s v="-"/>
    <n v="0"/>
    <s v="-"/>
    <s v="КП23"/>
    <m/>
    <m/>
    <m/>
    <e v="#VALUE!"/>
    <e v="#VALUE!"/>
    <n v="1"/>
  </r>
  <r>
    <x v="10"/>
    <x v="6"/>
    <s v="ОН"/>
    <x v="361"/>
    <d v="1899-12-30T02:50:00"/>
    <d v="2014-12-20T00:00:00"/>
    <d v="1899-12-30T02:50:00"/>
    <d v="1899-12-30T00:00:00"/>
    <n v="99"/>
    <m/>
    <s v="АПВУ"/>
    <x v="0"/>
    <s v="110/35/6кВ &quot;Герасимовская&quot;"/>
    <x v="2"/>
    <x v="2"/>
    <s v="ф-517"/>
    <s v="АПВ успешное. Посадка по ПС.Осмотр запланирован 2.12.14."/>
    <n v="2"/>
    <m/>
    <n v="2"/>
    <s v="ТЧ"/>
    <n v="1973"/>
    <s v="АС-95, АС-70"/>
    <s v="-"/>
    <d v="2014-06-30T00:00:00"/>
    <n v="100"/>
    <s v="-"/>
    <n v="0"/>
    <d v="2014-02-07T00:00:00"/>
    <s v="КП23"/>
    <m/>
    <m/>
    <m/>
    <e v="#VALUE!"/>
    <e v="#VALUE!"/>
    <n v="1"/>
  </r>
  <r>
    <x v="10"/>
    <x v="6"/>
    <s v="ОН"/>
    <x v="361"/>
    <d v="1899-12-30T03:11:00"/>
    <d v="2014-12-20T00:00:00"/>
    <d v="1899-12-30T03:16:00"/>
    <d v="1899-12-30T00:05:00"/>
    <n v="32"/>
    <m/>
    <m/>
    <x v="0"/>
    <s v="110/35/6кВ &quot;Савельевская&quot;"/>
    <x v="0"/>
    <x v="2"/>
    <s v="ПС 35/6 кВ &quot;Тананыкская&quot;, &quot;Ишуевская&quot;"/>
    <s v="Перевод питания на ПС &quot;Савельевская&quot; по ВЛ-35 &quot;12Л&quot;."/>
    <n v="11"/>
    <m/>
    <n v="11"/>
    <s v="ТЧ"/>
    <n v="1977"/>
    <s v="АС-120"/>
    <s v="-"/>
    <s v="-"/>
    <n v="100"/>
    <s v="-"/>
    <n v="0"/>
    <d v="2014-07-24T00:00:00"/>
    <s v="КП3"/>
    <m/>
    <m/>
    <m/>
    <e v="#VALUE!"/>
    <e v="#VALUE!"/>
    <n v="1"/>
  </r>
  <r>
    <x v="10"/>
    <x v="6"/>
    <s v="МРСК ЗЭС"/>
    <x v="361"/>
    <d v="1899-12-30T03:51:00"/>
    <d v="2014-12-20T00:00:00"/>
    <d v="1899-12-30T03:51:00"/>
    <d v="1899-12-30T00:00:00"/>
    <n v="35"/>
    <m/>
    <m/>
    <x v="5"/>
    <s v="35/6кВ &quot;Долговская&quot;"/>
    <x v="0"/>
    <x v="2"/>
    <s v="все"/>
    <s v="Посадка напряжения из-за аварийного отключения ВЛ-35 Курманаевская-Ромашкино (ЗЭС)."/>
    <n v="8"/>
    <m/>
    <n v="8"/>
    <m/>
    <m/>
    <m/>
    <m/>
    <m/>
    <m/>
    <m/>
    <m/>
    <m/>
    <s v="КП18"/>
    <m/>
    <m/>
    <m/>
    <e v="#VALUE!"/>
    <e v="#VALUE!"/>
    <n v="1"/>
  </r>
  <r>
    <x v="10"/>
    <x v="6"/>
    <s v="ОН"/>
    <x v="361"/>
    <d v="1899-12-30T03:05:00"/>
    <d v="2014-12-20T00:00:00"/>
    <d v="1899-12-30T07:30:00"/>
    <d v="1899-12-30T04:25:00"/>
    <n v="5"/>
    <m/>
    <m/>
    <x v="0"/>
    <s v="6/20кВ &quot;Сырт-1&quot;"/>
    <x v="2"/>
    <x v="2"/>
    <s v="ф-1320"/>
    <s v="Вырвало провод из соединительной гильзы ф-С на опоре №5/1 ВЛ-20 кВ. Неисправность устранена."/>
    <n v="140"/>
    <m/>
    <n v="140"/>
    <s v="ТЧ"/>
    <n v="2012"/>
    <s v="СИП-3-120"/>
    <s v="-"/>
    <d v="2014-12-09T00:00:00"/>
    <n v="90"/>
    <d v="2015-07-14T00:00:00"/>
    <n v="0"/>
    <d v="2013-02-15T00:00:00"/>
    <s v="КП8"/>
    <m/>
    <m/>
    <m/>
    <e v="#VALUE!"/>
    <e v="#VALUE!"/>
    <n v="1"/>
  </r>
  <r>
    <x v="10"/>
    <x v="6"/>
    <s v="ОН"/>
    <x v="361"/>
    <d v="1899-12-30T09:03:00"/>
    <d v="2014-12-20T00:00:00"/>
    <d v="1899-12-30T09:03:00"/>
    <d v="1899-12-30T00:00:00"/>
    <n v="2"/>
    <m/>
    <m/>
    <x v="0"/>
    <s v="110/35/10кВ &quot;НПС&quot; (СЭС)"/>
    <x v="0"/>
    <x v="2"/>
    <s v="ПС &quot;Краснояровская&quot;"/>
    <s v="Кратковременное понижение U, остановка отдельных скважин  при пуске ЭД № 3 на БКНС &quot;БРНУ&quot;.  "/>
    <m/>
    <m/>
    <m/>
    <s v="ТЧ"/>
    <s v="-"/>
    <s v="-"/>
    <s v="-"/>
    <s v="-"/>
    <s v="-"/>
    <s v="-"/>
    <s v="-"/>
    <s v="-"/>
    <s v="КП3"/>
    <m/>
    <m/>
    <m/>
    <e v="#VALUE!"/>
    <e v="#VALUE!"/>
    <n v="1"/>
  </r>
  <r>
    <x v="10"/>
    <x v="6"/>
    <s v="МРСК ВЭС"/>
    <x v="361"/>
    <d v="1899-12-30T10:33:00"/>
    <d v="2014-12-20T00:00:00"/>
    <d v="1899-12-30T10:34:00"/>
    <d v="1899-12-30T00:01:00"/>
    <n v="40"/>
    <s v="ТЗНП 1ст."/>
    <s v="АПВУ"/>
    <x v="5"/>
    <s v="110/35/6кВ &quot;Нефтегорская-2&quot; (ВЭС)"/>
    <x v="1"/>
    <x v="2"/>
    <s v="ПС 110/35/6 кВ &quot;Герасимовская&quot;"/>
    <s v="Аварийное отключение ВЛ-110 кВ &quot;Нефтегорская-2 - Алексеевская-2 - Герасимовская&quot;, работа ТЗНП 1ст., фаза &quot;А&quot;-0. По приборам 44,6 км от ПС &quot;Нефтегорская-2&quot;."/>
    <n v="9"/>
    <m/>
    <n v="9"/>
    <m/>
    <m/>
    <m/>
    <m/>
    <m/>
    <m/>
    <m/>
    <m/>
    <m/>
    <s v="КП18"/>
    <m/>
    <m/>
    <m/>
    <e v="#VALUE!"/>
    <e v="#VALUE!"/>
    <n v="1"/>
  </r>
  <r>
    <x v="10"/>
    <x v="6"/>
    <s v="МРСК ЗЭС"/>
    <x v="361"/>
    <d v="1899-12-30T11:25:00"/>
    <d v="2014-12-20T00:00:00"/>
    <d v="1899-12-30T15:23:00"/>
    <d v="1899-12-30T03:58:00"/>
    <n v="4"/>
    <m/>
    <m/>
    <x v="5"/>
    <s v="110/35/10кВ &quot;Ново-Сергиевская&quot; (ЗЭС)"/>
    <x v="2"/>
    <x v="2"/>
    <s v="ВЛ-10 кВ ф-4"/>
    <s v="Плавка гололеда на ВЛ персоналом ЗЭС. "/>
    <n v="71"/>
    <m/>
    <n v="71"/>
    <m/>
    <m/>
    <m/>
    <m/>
    <m/>
    <m/>
    <m/>
    <m/>
    <m/>
    <s v="КП18"/>
    <m/>
    <m/>
    <m/>
    <e v="#VALUE!"/>
    <e v="#VALUE!"/>
    <n v="1"/>
  </r>
  <r>
    <x v="10"/>
    <x v="6"/>
    <s v="ОН"/>
    <x v="361"/>
    <d v="1899-12-30T12:00:00"/>
    <d v="2014-12-20T00:00:00"/>
    <d v="1899-12-30T13:30:00"/>
    <d v="1899-12-30T01:30:00"/>
    <n v="2"/>
    <m/>
    <m/>
    <x v="0"/>
    <s v="110/35/6кВ &quot;Росташинская&quot;"/>
    <x v="2"/>
    <x v="2"/>
    <s v="ВЛ-6 кВ фидера № 6."/>
    <s v="Устранение обрыва провода на отпайке ВЛ-6 на скв.№ 892."/>
    <n v="2"/>
    <m/>
    <n v="2"/>
    <s v="ТЧ"/>
    <n v="1995"/>
    <s v="АС-70"/>
    <s v="-"/>
    <d v="2012-07-01T00:00:00"/>
    <n v="100"/>
    <s v="-"/>
    <n v="0"/>
    <s v="-"/>
    <s v="КП23"/>
    <m/>
    <m/>
    <m/>
    <e v="#VALUE!"/>
    <e v="#VALUE!"/>
    <n v="1"/>
  </r>
  <r>
    <x v="10"/>
    <x v="6"/>
    <s v="ОН"/>
    <x v="361"/>
    <d v="1899-12-30T12:04:00"/>
    <d v="2014-12-20T00:00:00"/>
    <d v="1899-12-30T12:30:00"/>
    <d v="1899-12-30T00:26:00"/>
    <n v="66"/>
    <s v="ТО"/>
    <s v="АПВН, РПВН"/>
    <x v="2"/>
    <s v="110/35/6кВ &quot;Савельевская&quot;"/>
    <x v="0"/>
    <x v="2"/>
    <s v="ПС 35/6 кВ &quot;Тананыкская&quot;, &quot;Ишуевская&quot;"/>
    <s v="Аварийное отключение ВЛ-35 кВ &quot;Савельевская - Тананыкская - Ишуевская&quot;, работа ТО. Эл.снабжение ПС переведено на ПС &quot;Герасимовская&quot; с ограничением фидеров ПС &quot;Тананыкская&quot; №№ 807, 814, 817. Осмотром установлено: схлест проводов в пролете опор №№ 78-79. Устранено."/>
    <n v="104"/>
    <n v="20"/>
    <n v="124"/>
    <s v="ТЧ"/>
    <n v="1972"/>
    <s v="АС-120"/>
    <s v="-"/>
    <s v="-"/>
    <n v="100"/>
    <s v="-"/>
    <n v="0"/>
    <d v="2014-07-24T00:00:00"/>
    <s v="КП13"/>
    <m/>
    <m/>
    <m/>
    <e v="#VALUE!"/>
    <e v="#VALUE!"/>
    <n v="1"/>
  </r>
  <r>
    <x v="10"/>
    <x v="6"/>
    <s v="МРСК ЗЭС"/>
    <x v="361"/>
    <d v="1899-12-30T09:47:00"/>
    <d v="2014-12-20T00:00:00"/>
    <d v="1899-12-30T09:57:00"/>
    <d v="1899-12-30T00:10:00"/>
    <n v="4"/>
    <m/>
    <m/>
    <x v="5"/>
    <s v="35/10кВ &quot;Кзыл-Мечеть&quot; (ЗЭС)"/>
    <x v="2"/>
    <x v="2"/>
    <s v="ВЛ-10 кВ фидера &quot;Км-3&quot;"/>
    <s v="Оперативные переключения для вывода в ремонт ВЛ-35 &quot;Первомайская - Кзыл Мечеть&quot;. Плавка гололеда на ВЛ персоналом ЗЭС."/>
    <n v="14"/>
    <m/>
    <n v="14"/>
    <m/>
    <m/>
    <m/>
    <m/>
    <m/>
    <m/>
    <m/>
    <m/>
    <m/>
    <s v="КП18"/>
    <m/>
    <m/>
    <m/>
    <e v="#VALUE!"/>
    <e v="#VALUE!"/>
    <n v="1"/>
  </r>
  <r>
    <x v="10"/>
    <x v="6"/>
    <s v="ОН"/>
    <x v="361"/>
    <d v="1899-12-30T14:10:00"/>
    <d v="2014-12-20T00:00:00"/>
    <d v="1899-12-30T14:11:00"/>
    <d v="1899-12-30T00:01:00"/>
    <n v="105"/>
    <m/>
    <s v="АПВУ"/>
    <x v="2"/>
    <s v="110/35/6кВ &quot;Савельевская&quot;"/>
    <x v="0"/>
    <x v="2"/>
    <s v="ПС 35/6 Проскуринская, Варшава-3"/>
    <s v="Аварийное отключение с успешным АПВ ВЛ-35 кВ &quot;Савельевская - Проскуринская - Варшава-3&quot;, работа ТО. Пляска проводов при опадании гололеда на ВЛ-35 кВ &quot;15Л&quot;"/>
    <n v="19"/>
    <m/>
    <n v="19"/>
    <s v="ТЧ"/>
    <n v="1971"/>
    <s v="АС-120"/>
    <s v="-"/>
    <d v="2014-08-01T00:00:00"/>
    <n v="100"/>
    <s v="-"/>
    <n v="0"/>
    <d v="2014-06-27T00:00:00"/>
    <s v="КП13"/>
    <m/>
    <m/>
    <m/>
    <e v="#VALUE!"/>
    <e v="#VALUE!"/>
    <n v="1"/>
  </r>
  <r>
    <x v="10"/>
    <x v="6"/>
    <s v="ОН"/>
    <x v="361"/>
    <d v="1899-12-30T14:52:00"/>
    <d v="2014-12-20T00:00:00"/>
    <d v="1899-12-30T15:32:00"/>
    <d v="1899-12-30T00:40:00"/>
    <n v="7"/>
    <m/>
    <m/>
    <x v="0"/>
    <s v="35/6кВ &quot;Восточная Покровка&quot;"/>
    <x v="2"/>
    <x v="2"/>
    <s v="ВЛ-6 кВ фидера № 603."/>
    <s v="Устранение обрыва шлейфа на ЛР-6."/>
    <n v="7"/>
    <m/>
    <n v="7"/>
    <s v="Р"/>
    <n v="1982"/>
    <s v="ЛРК"/>
    <s v="-"/>
    <d v="2013-07-01T00:00:00"/>
    <n v="100"/>
    <s v="-"/>
    <n v="0"/>
    <d v="2014-07-21T00:00:00"/>
    <s v="КП23"/>
    <m/>
    <m/>
    <m/>
    <e v="#VALUE!"/>
    <e v="#VALUE!"/>
    <n v="1"/>
  </r>
  <r>
    <x v="10"/>
    <x v="6"/>
    <s v="ОН"/>
    <x v="361"/>
    <d v="1899-12-30T14:38:00"/>
    <d v="2014-12-20T00:00:00"/>
    <d v="1899-12-30T15:05:00"/>
    <d v="1899-12-30T00:27:00"/>
    <n v="91"/>
    <m/>
    <s v="АПВУ"/>
    <x v="2"/>
    <s v="110/35/6кВ &quot;Савельевская&quot;"/>
    <x v="0"/>
    <x v="2"/>
    <s v="ПС 35/6 Проскуринская, Варшава-3"/>
    <s v="Многократное аварийное отключение с успешным АПВ ВЛ-35 кВ &quot;Савельевская - Проскуринская - Варшава-3&quot;, работа ТО. Пляска проводов при опадании гололеда на ВЛ-35 кВ &quot;15Л&quot;"/>
    <n v="81"/>
    <m/>
    <n v="81"/>
    <s v="ТЧ"/>
    <n v="1971"/>
    <s v="АС-120"/>
    <s v="-"/>
    <d v="2014-08-01T00:00:00"/>
    <n v="100"/>
    <s v="-"/>
    <n v="0"/>
    <d v="2014-06-27T00:00:00"/>
    <s v="КП13"/>
    <m/>
    <m/>
    <m/>
    <e v="#VALUE!"/>
    <e v="#VALUE!"/>
    <n v="1"/>
  </r>
  <r>
    <x v="10"/>
    <x v="6"/>
    <s v="ОН"/>
    <x v="361"/>
    <d v="1899-12-30T02:10:00"/>
    <d v="2014-12-20T00:00:00"/>
    <d v="1899-12-30T02:11:00"/>
    <d v="1899-12-30T00:01:00"/>
    <n v="3"/>
    <m/>
    <m/>
    <x v="0"/>
    <s v="110/35/6кВ &quot;Росташинская&quot;"/>
    <x v="0"/>
    <x v="2"/>
    <s v="ПС 35/6 Конновская"/>
    <s v="Кратковременное понижение U, остановка отдельных скважин  из-за аварийного отключения с успешным АПВ ВЛ-35 &quot;Росташинская - Конновская-1&quot;. РПВ не успешно. Обрыв провода в пролете опор № 16-17."/>
    <n v="8"/>
    <m/>
    <n v="8"/>
    <s v="ТЧ"/>
    <n v="1995"/>
    <s v="АС-95"/>
    <s v="-"/>
    <d v="2011-09-01T00:00:00"/>
    <n v="100"/>
    <s v="-"/>
    <n v="0"/>
    <s v="-"/>
    <s v="КП23"/>
    <m/>
    <m/>
    <m/>
    <e v="#VALUE!"/>
    <e v="#VALUE!"/>
    <n v="1"/>
  </r>
  <r>
    <x v="10"/>
    <x v="6"/>
    <s v="МРСК ЗЭС"/>
    <x v="361"/>
    <d v="1899-12-30T16:48:00"/>
    <d v="2014-12-20T00:00:00"/>
    <d v="1899-12-30T17:04:00"/>
    <d v="1899-12-30T00:16:00"/>
    <n v="3"/>
    <m/>
    <m/>
    <x v="5"/>
    <s v="35/10кВ &quot;Кзыл-Мечеть&quot; (ЗЭС)"/>
    <x v="2"/>
    <x v="2"/>
    <s v="125+"/>
    <s v="Оперативные переключения для вывода в ремонт ВЛ-35 &quot;Богдановская - Кзыл Мечеть&quot;. Плавка гололеда на ВЛ персоналом ЗЭС."/>
    <n v="13"/>
    <m/>
    <n v="13"/>
    <m/>
    <m/>
    <m/>
    <m/>
    <m/>
    <m/>
    <m/>
    <m/>
    <m/>
    <s v="КП18"/>
    <m/>
    <m/>
    <m/>
    <e v="#VALUE!"/>
    <e v="#VALUE!"/>
    <n v="1"/>
  </r>
  <r>
    <x v="10"/>
    <x v="6"/>
    <s v="ОН"/>
    <x v="361"/>
    <d v="1899-12-30T16:48:00"/>
    <d v="2014-12-20T00:00:00"/>
    <d v="1899-12-30T18:15:00"/>
    <d v="1899-12-30T01:27:00"/>
    <n v="13"/>
    <m/>
    <m/>
    <x v="2"/>
    <s v="110/35/6кВ &quot;Промысловая&quot;"/>
    <x v="0"/>
    <x v="2"/>
    <s v="ВЛ-35 &quot;Родинская&quot;,         ПС 35/6 &quot;Восточная Покровка&quot;, фидера №№ 601, 602,603."/>
    <s v="Обрыв грозотроса в пролете опор №№ 20-21. Грозотрос закреплен к опорам."/>
    <n v="7"/>
    <m/>
    <n v="7"/>
    <s v="ТЧ"/>
    <n v="2007"/>
    <s v="АС-120"/>
    <s v="-"/>
    <s v="-"/>
    <s v="-"/>
    <s v="-"/>
    <s v="-"/>
    <s v="-"/>
    <s v="КП13"/>
    <m/>
    <m/>
    <m/>
    <e v="#VALUE!"/>
    <e v="#VALUE!"/>
    <n v="1"/>
  </r>
  <r>
    <x v="10"/>
    <x v="6"/>
    <s v="КбшЖД"/>
    <x v="361"/>
    <d v="1899-12-30T14:37:00"/>
    <d v="2014-12-20T00:00:00"/>
    <d v="1899-12-30T14:38:00"/>
    <d v="1899-12-30T00:01:00"/>
    <n v="6"/>
    <m/>
    <m/>
    <x v="5"/>
    <s v="110/35/10кВ &quot;Асекеево-тяга&quot; (КбшЖД)"/>
    <x v="0"/>
    <x v="2"/>
    <s v="ПС 35/6 Тарханы, Березовка, Аксютино"/>
    <s v="Аварийное отключение с успешным АПВ ВЛ-110 кВ &quot;Бугуруслан Тяга&quot; - &quot;Асекеево Тяга&quot;, работа ЗЗ."/>
    <n v="3"/>
    <n v="3"/>
    <n v="6"/>
    <m/>
    <m/>
    <m/>
    <m/>
    <m/>
    <m/>
    <m/>
    <m/>
    <m/>
    <s v="КП18"/>
    <m/>
    <m/>
    <m/>
    <e v="#VALUE!"/>
    <e v="#VALUE!"/>
    <n v="1"/>
  </r>
  <r>
    <x v="10"/>
    <x v="6"/>
    <s v="ОН"/>
    <x v="361"/>
    <d v="1899-12-30T15:53:00"/>
    <d v="2014-12-20T00:00:00"/>
    <d v="1899-12-30T16:14:00"/>
    <d v="1899-12-30T00:21:00"/>
    <n v="83"/>
    <s v="ТО"/>
    <s v="АПВН, РПВН"/>
    <x v="2"/>
    <s v="110/35/6кВ &quot;Савельевская&quot;"/>
    <x v="0"/>
    <x v="2"/>
    <s v="ПС 35/6 Проскуринская"/>
    <s v="Аварийное отключение с неуспешным АПВ ВЛ-35 кВ &quot;Савельевская - Проскуринская - Варшава-3&quot;, работа ТО. Провис верхнего провода и касание среднего на ВЛ-35 &quot;Проскуринская - Варшава-3&quot;. ВЛ-35 16&quot;Л&quot; отключена."/>
    <n v="77"/>
    <n v="9"/>
    <n v="86"/>
    <s v="ТЧ"/>
    <n v="1971"/>
    <s v="АС-120"/>
    <s v="-"/>
    <d v="2014-08-01T00:00:00"/>
    <n v="100"/>
    <s v="-"/>
    <n v="0"/>
    <d v="2014-06-27T00:00:00"/>
    <s v="КП13"/>
    <m/>
    <m/>
    <m/>
    <e v="#VALUE!"/>
    <e v="#VALUE!"/>
    <n v="1"/>
  </r>
  <r>
    <x v="10"/>
    <x v="6"/>
    <s v="ОН"/>
    <x v="361"/>
    <d v="1899-12-30T20:30:00"/>
    <d v="2014-12-20T00:00:00"/>
    <d v="1899-12-30T20:45:00"/>
    <d v="1899-12-30T00:15:00"/>
    <n v="35"/>
    <s v="ТО"/>
    <s v="РПВУ (АПВ-нет)"/>
    <x v="2"/>
    <s v="35/6кВ &quot;Тарханы&quot;"/>
    <x v="0"/>
    <x v="2"/>
    <s v="ПС &quot;Березовка&quot;; &quot;Аксютино&quot;"/>
    <s v="Аварийное отключение В-35 кВ &quot;Березовка&quot;, работа ТО. Произвели осмотр ВЛ, есть обледенение проводов."/>
    <n v="8"/>
    <m/>
    <n v="8"/>
    <s v="ТЧ"/>
    <n v="1980"/>
    <s v="АС-95"/>
    <s v="-"/>
    <s v="-"/>
    <s v="-"/>
    <s v="-"/>
    <s v="-"/>
    <s v="-"/>
    <s v="КП13"/>
    <m/>
    <m/>
    <m/>
    <e v="#VALUE!"/>
    <e v="#VALUE!"/>
    <n v="1"/>
  </r>
  <r>
    <x v="10"/>
    <x v="6"/>
    <s v="ОН"/>
    <x v="361"/>
    <d v="1899-12-30T20:35:00"/>
    <d v="2014-12-20T00:00:00"/>
    <d v="1899-12-30T20:35:00"/>
    <d v="1899-12-30T00:00:00"/>
    <n v="52"/>
    <m/>
    <m/>
    <x v="2"/>
    <s v="110/35/6кВ &quot;Савельевская&quot;"/>
    <x v="0"/>
    <x v="2"/>
    <s v="ПС &quot;Тананыкская&quot;; &quot;Курманаевская&quot;"/>
    <s v="Посадка напряжения по ПС &quot;Курманаевская&quot;; &quot;Тананыкская&quot; при аварийном отключении с успешным АПВ ВЛ-35 кВ &quot;13Л&quot;, работа ТО. В 22:00 осмотр закончен, выявлен гололед в пролете опор 33-34 на проводе ф-В, остальная ВЛ, чистая, гололед облетел."/>
    <n v="12"/>
    <n v="9"/>
    <n v="21"/>
    <s v="ТЧ"/>
    <n v="1988"/>
    <s v="АС-120"/>
    <s v="-"/>
    <d v="2013-06-01T00:00:00"/>
    <n v="100"/>
    <s v="-"/>
    <n v="0"/>
    <d v="2014-05-05T00:00:00"/>
    <s v="КП13"/>
    <m/>
    <m/>
    <m/>
    <e v="#VALUE!"/>
    <e v="#VALUE!"/>
    <n v="1"/>
  </r>
  <r>
    <x v="10"/>
    <x v="6"/>
    <s v="ОН"/>
    <x v="361"/>
    <d v="1899-12-30T20:44:00"/>
    <d v="2014-12-20T00:00:00"/>
    <d v="1899-12-30T20:50:00"/>
    <d v="1899-12-30T00:06:00"/>
    <n v="2"/>
    <s v="МТО"/>
    <s v="АПВН, РПВУ"/>
    <x v="0"/>
    <s v="35/6кВ &quot;Графская&quot;"/>
    <x v="2"/>
    <x v="2"/>
    <s v="ВЛ-6 кВ ф-Ибряевский-2"/>
    <s v="С неуспешным АПВ, работа ТО. Осмотром выявлен.провис проводов от ЛР-1 до оп. №1 отп. На скв-637 устранили"/>
    <n v="2"/>
    <m/>
    <n v="2"/>
    <s v="ТЧ"/>
    <n v="1988"/>
    <s v="АС-70"/>
    <s v="-"/>
    <d v="2014-05-20T00:00:00"/>
    <n v="100"/>
    <s v="-"/>
    <n v="0"/>
    <s v="-"/>
    <s v="КП23"/>
    <m/>
    <m/>
    <m/>
    <e v="#VALUE!"/>
    <e v="#VALUE!"/>
    <n v="1"/>
  </r>
  <r>
    <x v="10"/>
    <x v="6"/>
    <s v="ОН"/>
    <x v="361"/>
    <d v="1899-12-30T20:58:00"/>
    <d v="2014-12-20T00:00:00"/>
    <d v="1899-12-30T20:58:00"/>
    <d v="1899-12-30T00:00:00"/>
    <n v="100"/>
    <s v="Д.З. 1-й ступени"/>
    <s v="АПВУ"/>
    <x v="0"/>
    <s v="110/35/6кВ &quot;Родинская&quot;"/>
    <x v="1"/>
    <x v="2"/>
    <s v="ВЛ-110 кВ &quot;Родинская-Промысловая&quot; (х.х.) (отдельные скважины по фидерам 110/35/6кВ &quot;Никольская&quot;)"/>
    <s v="С успешным АПВ, работа Д.З-1 ступени, посадка напряжения по ПС. Осмотр с утра."/>
    <n v="53"/>
    <m/>
    <n v="53"/>
    <s v="ТЧ"/>
    <n v="2007"/>
    <s v="АС-120"/>
    <s v="-"/>
    <s v="-"/>
    <s v="-"/>
    <s v="-"/>
    <s v="-"/>
    <s v="-"/>
    <s v="КП3"/>
    <m/>
    <m/>
    <m/>
    <e v="#VALUE!"/>
    <e v="#VALUE!"/>
    <n v="1"/>
  </r>
  <r>
    <x v="10"/>
    <x v="6"/>
    <s v="ОН"/>
    <x v="361"/>
    <d v="1899-12-30T22:44:00"/>
    <d v="2014-12-20T00:00:00"/>
    <d v="1899-12-30T23:30:00"/>
    <d v="1899-12-30T00:46:00"/>
    <n v="1"/>
    <s v="ТО"/>
    <s v="АПВН, РПВУ"/>
    <x v="2"/>
    <s v="35/6кВ &quot;Токская&quot;"/>
    <x v="2"/>
    <x v="2"/>
    <s v="ВЛ-6 кВ ф-1108"/>
    <s v="Аварийное отключение, работа ТО. Опадание гололеда (50-60 мм). Произвели осмотр, гололед облетел. Ветер."/>
    <n v="1"/>
    <m/>
    <n v="1"/>
    <s v="ТЧ"/>
    <n v="2002"/>
    <s v="АС-70"/>
    <s v="-"/>
    <s v="-"/>
    <s v="-"/>
    <s v="-"/>
    <s v="-"/>
    <s v="Осмотр 17.07.2014"/>
    <s v="КП13"/>
    <m/>
    <m/>
    <m/>
    <e v="#VALUE!"/>
    <e v="#VALUE!"/>
    <n v="1"/>
  </r>
  <r>
    <x v="10"/>
    <x v="6"/>
    <s v="ОН"/>
    <x v="361"/>
    <d v="1899-12-30T00:02:00"/>
    <d v="2014-12-20T00:00:00"/>
    <d v="1899-12-30T00:14:00"/>
    <d v="1899-12-30T00:12:00"/>
    <n v="43"/>
    <s v="Д.З. 1-й ступени"/>
    <s v="АПВН, РПВУ"/>
    <x v="2"/>
    <s v="110/6кВ &quot;Донецко-Сыртовская&quot;"/>
    <x v="1"/>
    <x v="2"/>
    <s v="ПС 110/35/6 кВ &quot;Вахитовская&quot;"/>
    <s v="С неуспешным АПВ отключалась ВЛ-110 кВ &quot;Донецко-Сыртовская-Вахитовская&quot; на ПС &quot;Донецко-Сыртовская&quot;, работа Д.З. 1-й ступени, ф-АВ, 0,4 км. Произведен осмотр уч-ка ВЛ, в пролете опор 6-7 облетевший гололед (100-120 мм). Туман."/>
    <n v="126"/>
    <m/>
    <n v="126"/>
    <s v="ТЧ"/>
    <n v="2013"/>
    <s v="АС-185"/>
    <s v="-"/>
    <d v="2014-03-01T00:00:00"/>
    <n v="100"/>
    <s v="-"/>
    <n v="0"/>
    <d v="2014-03-01T00:00:00"/>
    <s v="КП13"/>
    <m/>
    <m/>
    <m/>
    <e v="#VALUE!"/>
    <e v="#VALUE!"/>
    <n v="1"/>
  </r>
  <r>
    <x v="10"/>
    <x v="6"/>
    <s v="ОН"/>
    <x v="361"/>
    <d v="1899-12-30T07:08:00"/>
    <d v="2014-12-20T00:00:00"/>
    <d v="1899-12-30T07:59:00"/>
    <d v="1899-12-30T00:51:00"/>
    <n v="53"/>
    <s v="МТЗ, МТО"/>
    <s v="АПВН, РПВН"/>
    <x v="2"/>
    <s v="110/35/6кВ &quot;Савельевская&quot;"/>
    <x v="0"/>
    <x v="2"/>
    <s v="ПС 35/6 кВ &quot;Тананыкская&quot;, &quot;Ишуевская&quot;"/>
    <s v="Аварийное отключение ВЛ-35 &quot;12Л&quot;, работа МТЗ, МТО. Гололед, включению не поддается. В 7:40 ВЛ выведена в ремонт, в 7:59 подали напряжение на ПС &quot;Ишуевская&quot; и на СН ПС &quot;Тананыкская&quot;"/>
    <n v="246"/>
    <m/>
    <n v="246"/>
    <s v="ТЧ"/>
    <n v="1977"/>
    <s v="АС-120"/>
    <s v="-"/>
    <s v="-"/>
    <n v="100"/>
    <s v="-"/>
    <n v="0"/>
    <d v="2014-07-24T00:00:00"/>
    <s v="КП13"/>
    <m/>
    <m/>
    <m/>
    <e v="#VALUE!"/>
    <e v="#VALUE!"/>
    <n v="1"/>
  </r>
  <r>
    <x v="10"/>
    <x v="6"/>
    <s v="ОН"/>
    <x v="342"/>
    <d v="1899-12-30T02:04:00"/>
    <d v="2014-12-21T00:00:00"/>
    <d v="1899-12-30T02:05:00"/>
    <d v="1899-12-30T00:01:00"/>
    <n v="10"/>
    <m/>
    <m/>
    <x v="0"/>
    <s v="35/6кВ &quot;Графская&quot;"/>
    <x v="0"/>
    <x v="2"/>
    <s v="ПС &quot;Графская&quot;; &quot;Ибряевка-1; 2&quot;"/>
    <s v="Посадка напряжения. Оборудование осмотрено, замечаний нет. По сообщению дисп. ЗЭС и ДЭМ ПС &quot;Бузулукская&quot; отключений и посадок не было."/>
    <n v="2"/>
    <n v="1"/>
    <n v="3"/>
    <s v="ТЧ"/>
    <n v="1988"/>
    <s v="АС-70"/>
    <s v="-"/>
    <s v="-"/>
    <s v="-"/>
    <s v="-"/>
    <s v="-"/>
    <s v="-"/>
    <s v="КП3"/>
    <m/>
    <m/>
    <m/>
    <e v="#VALUE!"/>
    <e v="#VALUE!"/>
    <n v="1"/>
  </r>
  <r>
    <x v="10"/>
    <x v="6"/>
    <s v="ОН"/>
    <x v="342"/>
    <d v="1899-12-30T02:44:00"/>
    <d v="2014-12-21T00:00:00"/>
    <d v="1899-12-30T02:44:00"/>
    <d v="1899-12-30T00:00:00"/>
    <n v="16"/>
    <s v="Д.З. 1-й ступени"/>
    <m/>
    <x v="2"/>
    <s v="110/35/6кВ &quot;Росташинская&quot;"/>
    <x v="1"/>
    <x v="2"/>
    <s v="ПС &quot;Гаршинская-1&quot;, &quot;Гаршинская-2&quot;; &quot;Гаршинская УПСВ&quot;; &quot;Широкодольская&quot;"/>
    <s v="Аварийное отключение ВЛ-110 кВ &quot;Росташинская-Гаршинская-1&quot; В 2:48 ПС &quot;Гаршинская-1&quot; переведена на ВЛ-110 кВ &quot;Росташинская-Гаршинская-2&quot;, на ПС &quot;Гаршинская-2; УПСВ&quot;; &quot;Широкодольская&quot; сработал АВР. В В 7:35 ВЛ 110 кВ &quot;Росташинская-Гаршинская-1 включению не поддалась. После осмотра ВЛ-110 Росташи-Гаршино-1цепь в 14:00 включена на х.х.(видимых причин не обнаружено) В 17:30 собрана нормальная схема."/>
    <n v="20"/>
    <m/>
    <n v="20"/>
    <s v="ТЧ"/>
    <n v="1994"/>
    <s v="АС-95"/>
    <s v="-"/>
    <s v="-"/>
    <s v="-"/>
    <s v="-"/>
    <s v="-"/>
    <s v="-"/>
    <s v="КП13"/>
    <m/>
    <m/>
    <m/>
    <e v="#VALUE!"/>
    <e v="#VALUE!"/>
    <n v="1"/>
  </r>
  <r>
    <x v="10"/>
    <x v="6"/>
    <s v="ОН"/>
    <x v="342"/>
    <d v="1899-12-30T02:49:00"/>
    <d v="2014-12-21T00:00:00"/>
    <d v="1899-12-30T03:14:00"/>
    <d v="1899-12-30T00:25:00"/>
    <n v="79"/>
    <s v="МТЗ"/>
    <m/>
    <x v="2"/>
    <s v="110/35/6кВ &quot;Герасимовская&quot;"/>
    <x v="0"/>
    <x v="2"/>
    <s v="ПС &quot;Варшава-3&quot;"/>
    <s v="Трехкратное аварийное отключение ВЛ-35 кВ &quot;17Л&quot;, работа МТЗ. Пляска проводов при опадании гололеда, порывистый ветер, туман, изморозь."/>
    <n v="34"/>
    <m/>
    <n v="34"/>
    <s v="ТЧ"/>
    <n v="1971"/>
    <s v="АС-120"/>
    <s v="-"/>
    <d v="2009-06-01T00:00:00"/>
    <n v="100"/>
    <s v="-"/>
    <n v="0"/>
    <d v="2014-07-17T00:00:00"/>
    <s v="КП13"/>
    <m/>
    <m/>
    <m/>
    <e v="#VALUE!"/>
    <e v="#VALUE!"/>
    <n v="1"/>
  </r>
  <r>
    <x v="10"/>
    <x v="6"/>
    <s v="МРСК ЗЭС"/>
    <x v="342"/>
    <d v="1899-12-30T04:36:00"/>
    <d v="2014-12-21T00:00:00"/>
    <d v="1899-12-30T04:45:00"/>
    <d v="1899-12-30T00:09:00"/>
    <n v="1"/>
    <s v="Авар. откл."/>
    <m/>
    <x v="5"/>
    <s v="35/10кВ &quot;Мало-Зайкинская&quot; (ЗЭС)"/>
    <x v="2"/>
    <x v="2"/>
    <s v="ВЛ-10 кВ ф-1"/>
    <s v="Аварийное отключение ВЛ-35 кВ &quot;Первомайская-Тепловская&quot; (ЗЭС)"/>
    <n v="2"/>
    <m/>
    <n v="2"/>
    <m/>
    <m/>
    <m/>
    <m/>
    <m/>
    <m/>
    <m/>
    <m/>
    <m/>
    <s v="КП18"/>
    <m/>
    <m/>
    <m/>
    <e v="#VALUE!"/>
    <e v="#VALUE!"/>
    <n v="1"/>
  </r>
  <r>
    <x v="10"/>
    <x v="6"/>
    <s v="МРСК ЗЭС"/>
    <x v="342"/>
    <d v="1899-12-30T04:37:00"/>
    <d v="2014-12-21T00:00:00"/>
    <d v="1899-12-30T05:10:00"/>
    <d v="1899-12-30T00:33:00"/>
    <n v="106"/>
    <s v="Д,З, 1-й ступени"/>
    <s v="АПВУ"/>
    <x v="5"/>
    <s v="220/110/35/10/6кВ &quot;Бузулукская&quot; (МЭС)"/>
    <x v="1"/>
    <x v="2"/>
    <s v="ПС &quot;Пронькинская&quot;;&quot; КНС-3&quot;; &quot;В.Покровка&quot;"/>
    <s v="Двукратное аварийное отключение с успешным АПВ ВЛ-110 кВ &quot;Пром-2&quot;, работа Д.З. 1-й ступени, ф-В=0, 5,1 км."/>
    <n v="104"/>
    <m/>
    <n v="104"/>
    <m/>
    <m/>
    <m/>
    <m/>
    <m/>
    <m/>
    <m/>
    <m/>
    <m/>
    <s v="КП18"/>
    <m/>
    <m/>
    <m/>
    <e v="#VALUE!"/>
    <e v="#VALUE!"/>
    <n v="1"/>
  </r>
  <r>
    <x v="10"/>
    <x v="6"/>
    <s v="МРСК СЭС"/>
    <x v="342"/>
    <d v="1899-12-30T05:09:00"/>
    <d v="2014-12-21T00:00:00"/>
    <d v="1899-12-30T05:26:00"/>
    <d v="1899-12-30T00:17:00"/>
    <n v="3"/>
    <s v="Авар. откл."/>
    <s v="АПВН, РПВУ"/>
    <x v="5"/>
    <s v="35/10кВ &quot;Матвеевка&quot; (СЭС)"/>
    <x v="2"/>
    <x v="2"/>
    <s v="ВЛ-10 кВ ф-МТ-3"/>
    <s v="С неуспешным АПВ, после включения замыкание на &quot;землю&quot;. Выехали с осмотром."/>
    <n v="4"/>
    <m/>
    <n v="4"/>
    <m/>
    <m/>
    <m/>
    <m/>
    <m/>
    <m/>
    <m/>
    <m/>
    <m/>
    <s v="КП18"/>
    <m/>
    <m/>
    <m/>
    <e v="#VALUE!"/>
    <e v="#VALUE!"/>
    <n v="1"/>
  </r>
  <r>
    <x v="10"/>
    <x v="6"/>
    <s v="МРСК ЗЭС"/>
    <x v="342"/>
    <d v="1899-12-30T08:13:00"/>
    <d v="2014-12-21T00:00:00"/>
    <d v="1899-12-30T08:14:00"/>
    <d v="1899-12-30T00:01:00"/>
    <n v="254"/>
    <s v="Д,З, 1-й ступени"/>
    <s v="АПВУ"/>
    <x v="5"/>
    <s v="220/110/35/10/6кВ &quot;Бузулукская&quot; (МЭС)"/>
    <x v="1"/>
    <x v="2"/>
    <s v="ПС &quot;Пронькинская&quot;;&quot; КНС-3&quot;; &quot;В.Покровка&quot;"/>
    <s v="С успешным АПВ отключалась ВЛ-110 кВ &quot;Пром-2&quot;, работа Д.З. 1-й ступени, ф-В=0, 5,1 км."/>
    <n v="79"/>
    <m/>
    <n v="79"/>
    <m/>
    <m/>
    <m/>
    <m/>
    <m/>
    <m/>
    <m/>
    <m/>
    <m/>
    <s v="КП18"/>
    <m/>
    <m/>
    <m/>
    <e v="#VALUE!"/>
    <e v="#VALUE!"/>
    <n v="1"/>
  </r>
  <r>
    <x v="10"/>
    <x v="6"/>
    <s v="МРСК ЗЭС"/>
    <x v="342"/>
    <d v="1899-12-30T05:20:00"/>
    <d v="2014-12-21T00:00:00"/>
    <d v="1899-12-30T05:20:00"/>
    <d v="1899-12-30T00:00:00"/>
    <n v="263"/>
    <s v="Д.З. 2-й зоны"/>
    <s v="АПВУ"/>
    <x v="5"/>
    <s v="220/110/35/10/6кВ &quot;Бузулукская&quot; (МЭС)"/>
    <x v="1"/>
    <x v="2"/>
    <s v="ПС &quot;Тананыкская&quot;; &quot;Курманаевская&quot;, &quot;Проскуринская&quot;, &quot;Савельевская&quot;. (Кратковременное понижение U, остановка отдельных скважин ПС &quot;Графская&quot;; &quot;Ибряевка-1; 2&quot;)"/>
    <s v="С успешным АПВ отключалась ВЛ-110 кВ &quot;САВ-1&quot;, работа Д.З. 2-й зоны, ф-В-С=0, 15 км."/>
    <n v="94"/>
    <n v="2"/>
    <n v="96"/>
    <m/>
    <m/>
    <m/>
    <m/>
    <m/>
    <m/>
    <m/>
    <m/>
    <m/>
    <s v="КП18"/>
    <m/>
    <m/>
    <m/>
    <e v="#VALUE!"/>
    <e v="#VALUE!"/>
    <n v="1"/>
  </r>
  <r>
    <x v="10"/>
    <x v="6"/>
    <s v="ОН"/>
    <x v="342"/>
    <d v="1899-12-30T05:37:00"/>
    <d v="2014-12-21T00:00:00"/>
    <d v="1899-12-30T05:47:00"/>
    <d v="1899-12-30T00:10:00"/>
    <n v="10"/>
    <s v="МТЗ"/>
    <s v="РПВН (АПВ-нет)"/>
    <x v="2"/>
    <s v="110/35/6кВ &quot;Росташинская&quot;"/>
    <x v="0"/>
    <x v="2"/>
    <s v="ВЛ-35 кВ &quot;Росташинская-Давыдовская-2&quot;"/>
    <s v="Аварийное отключение, включению не поддается, в 5:47 питание перевели на ВЛ-35 кВ &quot;Росташинская-Давыдовская-1&quot;"/>
    <n v="8"/>
    <m/>
    <n v="8"/>
    <s v="ТЧ"/>
    <n v="2005"/>
    <s v="АС-120"/>
    <s v="-"/>
    <d v="2013-10-01T00:00:00"/>
    <n v="100"/>
    <s v="-"/>
    <n v="0"/>
    <s v="-"/>
    <s v="КП13"/>
    <m/>
    <m/>
    <m/>
    <e v="#VALUE!"/>
    <e v="#VALUE!"/>
    <n v="1"/>
  </r>
  <r>
    <x v="10"/>
    <x v="6"/>
    <s v="ОН"/>
    <x v="342"/>
    <d v="1899-12-30T06:11:00"/>
    <d v="2014-12-21T00:00:00"/>
    <d v="1899-12-30T06:13:00"/>
    <d v="1899-12-30T00:02:00"/>
    <m/>
    <s v="ТО"/>
    <s v="РПВУ (АПВ-нет)"/>
    <x v="2"/>
    <s v="110/35/6кВ &quot;Росташинская&quot;"/>
    <x v="1"/>
    <x v="2"/>
    <s v="ПС &quot;Гаршинская-1; 2; УПСВ&quot;; &quot;Широкодольская&quot;"/>
    <s v="06:11-06:13 Аварийное отключение ВЛ-110 кВ &quot;Росташинская-Гаршинская-2&quot; Пляска проводов при опадании гололеда. 06:38-6:42 Аварийное отключение ВЛ-110 кВ &quot;Бузулукская-Росташинская&quot;, работа З.З. 2-й ступени, пляска проводов при опадании гололеда."/>
    <n v="390"/>
    <n v="164"/>
    <n v="554"/>
    <s v="ТЧ"/>
    <n v="2010"/>
    <s v="АС-120"/>
    <s v="-"/>
    <d v="2013-08-01T00:00:00"/>
    <n v="100"/>
    <d v="2013-11-01T00:00:00"/>
    <n v="0"/>
    <d v="2013-09-01T00:00:00"/>
    <s v="КП13"/>
    <m/>
    <m/>
    <m/>
    <e v="#VALUE!"/>
    <e v="#VALUE!"/>
    <n v="1"/>
  </r>
  <r>
    <x v="10"/>
    <x v="6"/>
    <s v="МРСК ВЭС"/>
    <x v="342"/>
    <d v="1899-12-30T06:43:00"/>
    <d v="2014-12-21T00:00:00"/>
    <d v="1899-12-30T06:43:00"/>
    <d v="1899-12-30T00:00:00"/>
    <n v="40"/>
    <s v="З.З. 1-я ступень"/>
    <s v="АПВУ"/>
    <x v="5"/>
    <s v="110/35/6кВ &quot;Нефтегорская-2&quot; (ВЭС)"/>
    <x v="1"/>
    <x v="2"/>
    <s v="ПС 110/35/6 кВ &quot;Герасимовская&quot;; &quot;Варшава-3&quot;"/>
    <s v="Аварийное отключение ВЛ-110 кВ &quot;Нефтегорская-2 - Алексеевская-2 - Герасимовская&quot;, работа З.З. 1-й ступени, ф-В=0. По приборам 55,15 км от ПС &quot;Нефтегорская-2&quot;."/>
    <n v="9"/>
    <m/>
    <n v="9"/>
    <m/>
    <m/>
    <m/>
    <m/>
    <m/>
    <m/>
    <m/>
    <m/>
    <m/>
    <s v="КП18"/>
    <m/>
    <m/>
    <m/>
    <e v="#VALUE!"/>
    <e v="#VALUE!"/>
    <n v="1"/>
  </r>
  <r>
    <x v="10"/>
    <x v="6"/>
    <s v="ОН"/>
    <x v="342"/>
    <d v="1899-12-30T06:45:00"/>
    <d v="2014-12-21T00:00:00"/>
    <d v="1899-12-30T12:57:00"/>
    <d v="1899-12-30T06:12:00"/>
    <n v="10"/>
    <s v="МТО"/>
    <s v="АПВН, РПВН"/>
    <x v="2"/>
    <s v="110/35/6кВ &quot;Росташинская&quot;"/>
    <x v="2"/>
    <x v="2"/>
    <s v="ВЛ-6 кВ ф-1"/>
    <s v="Аварийное отключение с неуспешным АПВ, работа МТО, ветер. Включению не поддается. При осмотре выявлено пробой кабеля 6 кВ отпайка на ГКС. Фидер включили после отключения отпайки."/>
    <n v="72"/>
    <m/>
    <n v="72"/>
    <s v="ТЧ"/>
    <n v="1994"/>
    <s v="АС-70"/>
    <s v="-"/>
    <d v="2014-07-03T00:00:00"/>
    <n v="100"/>
    <s v="-"/>
    <n v="0"/>
    <d v="2014-06-11T00:00:00"/>
    <s v="КП12"/>
    <m/>
    <m/>
    <m/>
    <e v="#VALUE!"/>
    <e v="#VALUE!"/>
    <n v="1"/>
  </r>
  <r>
    <x v="10"/>
    <x v="6"/>
    <s v="ОН"/>
    <x v="342"/>
    <d v="1899-12-30T07:50:00"/>
    <d v="2014-12-21T00:00:00"/>
    <d v="1899-12-30T18:33:00"/>
    <d v="1899-12-30T10:43:00"/>
    <n v="7"/>
    <s v="МТЗ"/>
    <s v="АПВН, РПВН"/>
    <x v="2"/>
    <s v="35/6кВ &quot;Варшава-3&quot;"/>
    <x v="2"/>
    <x v="2"/>
    <s v="ВЛ-6 кВ ф-33"/>
    <s v="С успешным АПВ, работа МТЗ, ветер, включению не поддается. Отпайка на скв.№ 506 пролет опор 9-10 ремонт провода, замена изоляторов, правка траверс. Устранено."/>
    <n v="34"/>
    <m/>
    <n v="34"/>
    <s v="ТЧ"/>
    <n v="1975"/>
    <s v="АС-50"/>
    <s v="-"/>
    <d v="2013-07-07T00:00:00"/>
    <n v="100"/>
    <d v="2014-06-09T00:00:00"/>
    <n v="0"/>
    <s v="-"/>
    <s v="КП12"/>
    <m/>
    <m/>
    <m/>
    <e v="#VALUE!"/>
    <e v="#VALUE!"/>
    <n v="1"/>
  </r>
  <r>
    <x v="10"/>
    <x v="6"/>
    <s v="МРСК ЗЭС"/>
    <x v="342"/>
    <d v="1899-12-30T08:01:00"/>
    <d v="2014-12-21T00:00:00"/>
    <d v="1899-12-30T08:07:00"/>
    <d v="1899-12-30T00:06:00"/>
    <n v="164"/>
    <s v="Д.З. 1-й ступени"/>
    <s v="АПВН, РПВУ"/>
    <x v="5"/>
    <s v="220/110/35/10/6кВ &quot;Бузулукская&quot; (МЭС)"/>
    <x v="1"/>
    <x v="2"/>
    <s v="ВЛ-110 кВ &quot;Бузулукская-Савельевская-2&quot;.  (Кратковременное понижение U, остановка отдельных скважин ПС &quot;Графская&quot;; &quot;Ибряевка-1; 2&quot;.)"/>
    <s v="Аварийное отключение с неуспешным АПВ ВЛ-110 кВ &quot;Бузулукская-Савельевская-2&quot;, работа Д.З. 1-й ступени."/>
    <n v="66"/>
    <n v="5"/>
    <n v="71"/>
    <m/>
    <m/>
    <m/>
    <m/>
    <m/>
    <m/>
    <m/>
    <m/>
    <m/>
    <s v="КП18"/>
    <m/>
    <m/>
    <m/>
    <e v="#VALUE!"/>
    <e v="#VALUE!"/>
    <n v="1"/>
  </r>
  <r>
    <x v="10"/>
    <x v="6"/>
    <s v="МРСК ЗЭС"/>
    <x v="342"/>
    <d v="1899-12-30T08:11:00"/>
    <d v="2014-12-21T00:00:00"/>
    <d v="1899-12-30T08:11:00"/>
    <d v="1899-12-30T00:00:00"/>
    <n v="135"/>
    <s v="Д.З. 1-й ступени"/>
    <s v="АПВУ"/>
    <x v="5"/>
    <s v="220/110/35/10/6кВ &quot;Бузулукская&quot; (МЭС)"/>
    <x v="1"/>
    <x v="2"/>
    <s v="ВЛ-110 кВ &quot;Бузулукская-Савельевская-1&quot;"/>
    <s v="Аварийное отключение с успешным АПВ ВЛ-110 кВ &quot;Бузулукская-Савельевская-1&quot;, работа Д.З. 1-й ступени. &quot;Посадка&quot; U по сети 110 кВ."/>
    <n v="49"/>
    <m/>
    <n v="49"/>
    <m/>
    <m/>
    <m/>
    <m/>
    <m/>
    <m/>
    <m/>
    <m/>
    <m/>
    <s v="КП18"/>
    <m/>
    <m/>
    <m/>
    <e v="#VALUE!"/>
    <e v="#VALUE!"/>
    <n v="1"/>
  </r>
  <r>
    <x v="10"/>
    <x v="6"/>
    <s v="МРСК ЗЭС"/>
    <x v="342"/>
    <d v="1899-12-30T08:42:00"/>
    <d v="2014-12-21T00:00:00"/>
    <d v="1899-12-30T08:42:00"/>
    <d v="1899-12-30T00:00:00"/>
    <n v="164"/>
    <s v="Д.З. 1-й ступени"/>
    <s v="АПВУ"/>
    <x v="5"/>
    <s v="220/110/35/10/6кВ &quot;Бузулукская&quot; (МЭС)"/>
    <x v="1"/>
    <x v="2"/>
    <s v="ВЛ-110 кВ &quot;Бузулукская-Савельевская-2&quot;"/>
    <s v="С успешным АПВ, работа Д.З. 1-й ступени."/>
    <n v="49"/>
    <m/>
    <n v="49"/>
    <m/>
    <m/>
    <m/>
    <m/>
    <m/>
    <m/>
    <m/>
    <m/>
    <m/>
    <s v="КП18"/>
    <m/>
    <m/>
    <m/>
    <e v="#VALUE!"/>
    <e v="#VALUE!"/>
    <n v="1"/>
  </r>
  <r>
    <x v="10"/>
    <x v="6"/>
    <s v="МРСК ЗЭС"/>
    <x v="342"/>
    <d v="1899-12-30T09:30:00"/>
    <d v="2014-12-21T00:00:00"/>
    <d v="1899-12-30T09:30:00"/>
    <d v="1899-12-30T00:00:00"/>
    <n v="106"/>
    <m/>
    <s v="АПВУ"/>
    <x v="5"/>
    <s v="220/110/35/10/6кВ &quot;Бузулукская&quot; (МЭС)"/>
    <x v="1"/>
    <x v="2"/>
    <s v="ВЛ-110 кВ &quot;Промысловая-2&quot;"/>
    <s v="Аварийное отключение с успешным АПВ ВЛ-110 &quot; &quot;Бузулукская - Промысловая-2&quot;, работа Д.З. 1-й ступени. "/>
    <n v="34"/>
    <m/>
    <n v="34"/>
    <m/>
    <m/>
    <m/>
    <m/>
    <m/>
    <m/>
    <m/>
    <m/>
    <m/>
    <s v="КП18"/>
    <m/>
    <m/>
    <m/>
    <e v="#VALUE!"/>
    <e v="#VALUE!"/>
    <n v="1"/>
  </r>
  <r>
    <x v="10"/>
    <x v="6"/>
    <s v="МРСК ЗЭС"/>
    <x v="342"/>
    <d v="1899-12-30T10:11:00"/>
    <d v="2014-12-21T00:00:00"/>
    <d v="1899-12-30T10:11:00"/>
    <d v="1899-12-30T00:00:00"/>
    <n v="106"/>
    <s v="ДЗ"/>
    <s v="АПВУ"/>
    <x v="5"/>
    <s v="220/110/35/10/6кВ &quot;Бузулукская&quot; (МЭС)"/>
    <x v="1"/>
    <x v="2"/>
    <s v="ВЛ-110 кВ &quot;Промысловая-2&quot;.  (Кратковременное понижение U, остановка отдельных скважин ПС &quot;Графская&quot;; &quot;Ибряевка-1; 2&quot;.)"/>
    <s v="Аварийное отключениек с успешным АПВ, работа Д.З. 1-й ступени. Нагрузка ПС 110 &quot;Промысловая&quot; переведена на ВЛ-110 &quot; &quot;Промысловая-1&quot; в 10:36. 19:03 ВЛ-110 &quot;Пром-2&quot; включена, собрана нормальная схема ПС &quot;Промысловая&quot; без перерыва в электроснабжении."/>
    <n v="36"/>
    <n v="1"/>
    <n v="37"/>
    <m/>
    <m/>
    <m/>
    <m/>
    <m/>
    <m/>
    <m/>
    <m/>
    <m/>
    <s v="КП18"/>
    <m/>
    <m/>
    <m/>
    <e v="#VALUE!"/>
    <e v="#VALUE!"/>
    <n v="1"/>
  </r>
  <r>
    <x v="10"/>
    <x v="6"/>
    <s v="ОН"/>
    <x v="342"/>
    <d v="1899-12-30T10:36:00"/>
    <d v="2014-12-21T00:00:00"/>
    <d v="1899-12-30T14:35:00"/>
    <d v="1899-12-30T03:59:00"/>
    <n v="32"/>
    <s v="МТЗ, МТО"/>
    <s v="АПВН, РПВН"/>
    <x v="2"/>
    <s v="110/35/6кВ &quot;Савельевская&quot;"/>
    <x v="0"/>
    <x v="2"/>
    <s v="ПС 35/6 кВ &quot;Варшава-3&quot;"/>
    <s v="Аварийное отключение ВЛ-35 &quot;17Л&quot;, работа МТЗ, МТО. АПВ неуспешно. Обили гололед. РПВ успешно."/>
    <n v="169"/>
    <m/>
    <n v="169"/>
    <s v="ТЧ"/>
    <n v="1971"/>
    <s v="АС-120"/>
    <s v="-"/>
    <s v="-"/>
    <n v="0"/>
    <s v="-"/>
    <n v="1"/>
    <d v="2014-07-17T00:00:00"/>
    <s v="КП13"/>
    <m/>
    <m/>
    <m/>
    <e v="#VALUE!"/>
    <e v="#VALUE!"/>
    <n v="1"/>
  </r>
  <r>
    <x v="10"/>
    <x v="6"/>
    <s v="ОН"/>
    <x v="342"/>
    <d v="1899-12-30T11:42:00"/>
    <d v="2014-12-21T00:00:00"/>
    <d v="1899-12-30T11:42:00"/>
    <d v="1899-12-30T00:00:00"/>
    <n v="16"/>
    <m/>
    <s v="АПВУ"/>
    <x v="0"/>
    <s v="110/6кВ &quot;Толкаевская&quot;"/>
    <x v="2"/>
    <x v="2"/>
    <s v="ВЛ-6 кВ фидера № 605"/>
    <s v="Аварийное отключение с успешным АПВ. "/>
    <n v="18"/>
    <m/>
    <n v="18"/>
    <s v="ТЧ"/>
    <n v="1973"/>
    <s v="АС-70"/>
    <s v="-"/>
    <d v="2012-12-01T00:00:00"/>
    <n v="100"/>
    <s v="-"/>
    <n v="0"/>
    <s v="-"/>
    <s v="КП23"/>
    <m/>
    <m/>
    <m/>
    <e v="#VALUE!"/>
    <e v="#VALUE!"/>
    <n v="1"/>
  </r>
  <r>
    <x v="10"/>
    <x v="6"/>
    <s v="МРСК ЗЭС"/>
    <x v="342"/>
    <d v="1899-12-30T10:50:00"/>
    <d v="2014-12-21T00:00:00"/>
    <d v="1899-12-30T10:50:00"/>
    <d v="1899-12-30T00:00:00"/>
    <n v="4"/>
    <m/>
    <s v="АПВУ"/>
    <x v="5"/>
    <s v="110/35/10кВ &quot;Ново-Сергиевская&quot; (ЗЭС)"/>
    <x v="2"/>
    <x v="2"/>
    <s v="ВЛ-10 кВ фидера № 4"/>
    <s v="Аварийное отключение с успешным АПВ. "/>
    <n v="9"/>
    <m/>
    <n v="9"/>
    <m/>
    <m/>
    <m/>
    <m/>
    <m/>
    <m/>
    <m/>
    <m/>
    <m/>
    <s v="КП18"/>
    <m/>
    <m/>
    <m/>
    <e v="#VALUE!"/>
    <e v="#VALUE!"/>
    <n v="1"/>
  </r>
  <r>
    <x v="10"/>
    <x v="6"/>
    <s v="ОН"/>
    <x v="342"/>
    <d v="1899-12-30T09:30:00"/>
    <d v="2014-12-21T00:00:00"/>
    <d v="1899-12-30T12:06:00"/>
    <d v="1899-12-30T02:36:00"/>
    <n v="10"/>
    <m/>
    <m/>
    <x v="0"/>
    <s v="35/6кВ &quot;Савельевский купол&quot; (новая)"/>
    <x v="2"/>
    <x v="2"/>
    <s v="ВЛ-6 кВ фидера № 604"/>
    <s v="Разрушение 2-х изоляторов  на приемном портале.Устранено."/>
    <n v="10"/>
    <m/>
    <n v="10"/>
    <s v="ТЧ"/>
    <n v="1981"/>
    <s v="АС-70"/>
    <s v="-"/>
    <d v="2014-06-20T00:00:00"/>
    <n v="100"/>
    <s v="-"/>
    <n v="0"/>
    <d v="2014-06-25T00:00:00"/>
    <s v="КП23"/>
    <m/>
    <m/>
    <m/>
    <e v="#VALUE!"/>
    <e v="#VALUE!"/>
    <n v="1"/>
  </r>
  <r>
    <x v="10"/>
    <x v="6"/>
    <s v="ОН"/>
    <x v="342"/>
    <d v="1899-12-30T10:40:00"/>
    <d v="2014-12-21T00:00:00"/>
    <d v="1899-12-30T10:46:00"/>
    <d v="1899-12-30T00:06:00"/>
    <n v="5"/>
    <m/>
    <s v="АПВН, РПВУ"/>
    <x v="2"/>
    <s v="РУ-6кВ &quot;РП-1&quot; (ЗАО НПП Энергоаудит)"/>
    <x v="2"/>
    <x v="2"/>
    <s v="ВЛ-6 кВ фидера № 1"/>
    <s v="Аварийное отключение, работа МТЗ, МТО. АПВ неуспешно. РПВ успешно."/>
    <n v="12"/>
    <m/>
    <n v="12"/>
    <s v="ТЧ"/>
    <n v="1987"/>
    <s v="АС-70мм, АС-95мм"/>
    <s v="-"/>
    <d v="2012-09-01T00:00:00"/>
    <n v="100"/>
    <s v="-"/>
    <n v="0"/>
    <s v="осмотр-15.12.12г"/>
    <s v="КП12"/>
    <m/>
    <m/>
    <m/>
    <e v="#VALUE!"/>
    <e v="#VALUE!"/>
    <n v="1"/>
  </r>
  <r>
    <x v="10"/>
    <x v="6"/>
    <s v="ОН"/>
    <x v="342"/>
    <d v="1899-12-30T03:07:00"/>
    <d v="2014-12-21T00:00:00"/>
    <d v="1899-12-30T03:08:00"/>
    <d v="1899-12-30T00:01:00"/>
    <n v="12"/>
    <m/>
    <m/>
    <x v="0"/>
    <s v="35/6кВ &quot;Тананыкская&quot;"/>
    <x v="0"/>
    <x v="2"/>
    <s v="ПС Тананыкская. ВЛ-6 фидеров №№ 816, 818."/>
    <s v="Перевод нагрузки с &quot;18Л&quot; на &quot;12Л&quot; с кратковременным перерывом электроснабжения"/>
    <n v="2"/>
    <m/>
    <n v="2"/>
    <s v="ТЧ"/>
    <n v="1980"/>
    <s v="АС-70"/>
    <s v="-"/>
    <s v="-"/>
    <s v="-"/>
    <s v="-"/>
    <s v="-"/>
    <s v="-"/>
    <s v="КП3"/>
    <m/>
    <m/>
    <m/>
    <e v="#VALUE!"/>
    <e v="#VALUE!"/>
    <n v="1"/>
  </r>
  <r>
    <x v="10"/>
    <x v="6"/>
    <s v="ОН"/>
    <x v="342"/>
    <d v="1899-12-30T13:17:00"/>
    <d v="2014-12-21T00:00:00"/>
    <d v="1899-12-30T13:17:00"/>
    <d v="1899-12-30T00:00:00"/>
    <n v="62"/>
    <s v="ТЗНП-2 ст"/>
    <s v="АПВУ"/>
    <x v="2"/>
    <s v="220/110/35/10кВ &quot;Каргалинская&quot; (МЭС)"/>
    <x v="1"/>
    <x v="2"/>
    <s v="ВЛ"/>
    <s v="Аварийное отключение с успешным АПВ ВЛ 110 &quot;Каргала - Донецко Сыртовская&quot;. Работа ТЗНП. "/>
    <n v="99"/>
    <n v="13"/>
    <n v="112"/>
    <m/>
    <n v="2007"/>
    <s v="АС-185/29"/>
    <s v="-"/>
    <d v="2013-12-15T00:00:00"/>
    <n v="100"/>
    <d v="2015-11-10T00:00:00"/>
    <n v="0"/>
    <d v="2013-12-01T00:00:00"/>
    <s v="КП13"/>
    <m/>
    <m/>
    <m/>
    <e v="#VALUE!"/>
    <e v="#VALUE!"/>
    <n v="1"/>
  </r>
  <r>
    <x v="10"/>
    <x v="6"/>
    <s v="ОН"/>
    <x v="342"/>
    <d v="1899-12-30T16:14:00"/>
    <d v="2014-12-21T00:00:00"/>
    <d v="1899-12-30T17:14:00"/>
    <d v="1899-12-30T01:00:00"/>
    <n v="3"/>
    <m/>
    <m/>
    <x v="0"/>
    <s v="110/35/6кВ &quot;Росташинская&quot;"/>
    <x v="2"/>
    <x v="2"/>
    <s v="ВЛ-6 кВ          фидера № 4."/>
    <s v="Отключен для устранения слета провода на опоре №41, фаза-&quot;В&quot;. "/>
    <n v="7"/>
    <m/>
    <n v="7"/>
    <s v="ТЧ"/>
    <n v="1990"/>
    <s v="АС-70"/>
    <s v="-"/>
    <d v="2014-09-04T00:00:00"/>
    <n v="100"/>
    <s v="-"/>
    <n v="0"/>
    <s v="-"/>
    <s v="КП23"/>
    <m/>
    <m/>
    <m/>
    <e v="#VALUE!"/>
    <e v="#VALUE!"/>
    <n v="1"/>
  </r>
  <r>
    <x v="10"/>
    <x v="6"/>
    <s v="ОН"/>
    <x v="342"/>
    <d v="1899-12-30T13:28:00"/>
    <d v="2014-12-21T00:00:00"/>
    <d v="1899-12-30T13:28:00"/>
    <d v="1899-12-30T00:00:00"/>
    <n v="15"/>
    <m/>
    <m/>
    <x v="0"/>
    <s v="35/6кВ &quot;Ибряевка-2&quot;"/>
    <x v="2"/>
    <x v="2"/>
    <s v="ВЛ-6 кВ фидер &quot;Кольцо&quot;"/>
    <s v="Аварийное отключение с успешным АПВ. "/>
    <n v="4"/>
    <m/>
    <n v="4"/>
    <s v="ТЧ"/>
    <n v="1985"/>
    <s v="АС-70"/>
    <s v="-"/>
    <d v="2014-07-01T00:00:00"/>
    <n v="100"/>
    <s v="-"/>
    <n v="0"/>
    <d v="2014-04-25T00:00:00"/>
    <s v="КП23"/>
    <m/>
    <m/>
    <m/>
    <e v="#VALUE!"/>
    <e v="#VALUE!"/>
    <n v="1"/>
  </r>
  <r>
    <x v="10"/>
    <x v="6"/>
    <s v="ОН"/>
    <x v="342"/>
    <d v="1899-12-30T12:42:00"/>
    <d v="2014-12-21T00:00:00"/>
    <d v="1899-12-30T13:30:00"/>
    <d v="1899-12-30T00:48:00"/>
    <n v="5"/>
    <m/>
    <m/>
    <x v="0"/>
    <s v="35/6кВ &quot;Графская&quot;"/>
    <x v="2"/>
    <x v="2"/>
    <s v="ВЛ-6 кВ ф-Ибряевский-1"/>
    <s v="Отключение отпайки для ремонта ЛР на КТП скв 642.(выгорел нож)Устранено."/>
    <n v="3"/>
    <m/>
    <n v="3"/>
    <s v="ТЧ"/>
    <n v="1988"/>
    <s v="АС-70"/>
    <s v="-"/>
    <d v="2014-06-02T00:00:00"/>
    <n v="100"/>
    <s v="-"/>
    <n v="0"/>
    <s v="-"/>
    <s v="КП23"/>
    <m/>
    <m/>
    <m/>
    <e v="#VALUE!"/>
    <e v="#VALUE!"/>
    <n v="1"/>
  </r>
  <r>
    <x v="10"/>
    <x v="6"/>
    <s v="ОН"/>
    <x v="342"/>
    <d v="1899-12-30T13:57:00"/>
    <d v="2014-12-21T00:00:00"/>
    <d v="1899-12-30T16:54:00"/>
    <d v="1899-12-30T02:57:00"/>
    <n v="19"/>
    <m/>
    <m/>
    <x v="0"/>
    <s v="35/6кВ &quot;Савельевский купол&quot; (новая)"/>
    <x v="2"/>
    <x v="2"/>
    <s v="ВЛ-6 кВ фидера № 608."/>
    <s v="Аварийное отключение , работа МТЗ, МТО. АПВ неуспешно. Включению не поддается. Устранен схлест проводов."/>
    <n v="8"/>
    <m/>
    <n v="8"/>
    <s v="ТЧ"/>
    <n v="1987"/>
    <s v="АС-70"/>
    <s v="-"/>
    <s v="-"/>
    <n v="100"/>
    <s v="-"/>
    <n v="0"/>
    <d v="2014-09-22T00:00:00"/>
    <s v="КП23"/>
    <m/>
    <m/>
    <m/>
    <e v="#VALUE!"/>
    <e v="#VALUE!"/>
    <n v="1"/>
  </r>
  <r>
    <x v="10"/>
    <x v="6"/>
    <s v="МРСК СЭС"/>
    <x v="342"/>
    <d v="1899-12-30T10:08:00"/>
    <d v="2014-12-21T00:00:00"/>
    <d v="1899-12-30T10:09:00"/>
    <d v="1899-12-30T00:01:00"/>
    <n v="3"/>
    <m/>
    <m/>
    <x v="5"/>
    <s v="35/10кВ &quot;Матвеевка&quot; (СЭС)"/>
    <x v="2"/>
    <x v="2"/>
    <s v="ВЛ-10 кВ ф-МТ-3"/>
    <s v="Восстановление нормальной схемы вкл откл отпайки персоналом СЭС"/>
    <n v="1"/>
    <m/>
    <n v="1"/>
    <m/>
    <m/>
    <m/>
    <m/>
    <m/>
    <m/>
    <m/>
    <m/>
    <m/>
    <s v="КП18"/>
    <m/>
    <m/>
    <m/>
    <e v="#VALUE!"/>
    <e v="#VALUE!"/>
    <n v="1"/>
  </r>
  <r>
    <x v="10"/>
    <x v="6"/>
    <s v="МРСК СЭС"/>
    <x v="342"/>
    <d v="1899-12-30T11:55:00"/>
    <d v="2014-12-21T00:00:00"/>
    <d v="1899-12-30T11:55:00"/>
    <d v="1899-12-30T00:00:00"/>
    <n v="3"/>
    <m/>
    <m/>
    <x v="5"/>
    <s v="35/10кВ &quot;Матвеевка&quot; (СЭС)"/>
    <x v="2"/>
    <x v="2"/>
    <s v="ВЛ-10 кВ ф-МТ-4"/>
    <s v="Кратковременное понижение U, остановка отдельных скважин при включении фидера &quot;Мт-1&quot; персоналом СЭС."/>
    <n v="1"/>
    <m/>
    <n v="1"/>
    <m/>
    <m/>
    <m/>
    <m/>
    <m/>
    <m/>
    <m/>
    <m/>
    <m/>
    <s v="КП18"/>
    <m/>
    <m/>
    <m/>
    <e v="#VALUE!"/>
    <e v="#VALUE!"/>
    <n v="1"/>
  </r>
  <r>
    <x v="10"/>
    <x v="6"/>
    <s v="МРСК СЭС"/>
    <x v="342"/>
    <d v="1899-12-30T14:00:00"/>
    <d v="2014-12-21T00:00:00"/>
    <d v="1899-12-30T14:00:00"/>
    <d v="1899-12-30T00:00:00"/>
    <n v="2"/>
    <m/>
    <m/>
    <x v="5"/>
    <s v="35/6кВ &quot;Аксютино&quot;"/>
    <x v="2"/>
    <x v="2"/>
    <s v="ВЛ-6кВ фидера &quot;Ботвинка&quot;."/>
    <s v="Аварийное отключение с успешным АПВ. "/>
    <n v="1"/>
    <m/>
    <n v="1"/>
    <m/>
    <m/>
    <m/>
    <m/>
    <m/>
    <m/>
    <m/>
    <m/>
    <m/>
    <s v="КП18"/>
    <m/>
    <m/>
    <m/>
    <e v="#VALUE!"/>
    <e v="#VALUE!"/>
    <n v="1"/>
  </r>
  <r>
    <x v="10"/>
    <x v="6"/>
    <s v="ОН"/>
    <x v="342"/>
    <d v="1899-12-30T14:20:00"/>
    <d v="2014-12-21T00:00:00"/>
    <d v="1899-12-30T21:20:00"/>
    <d v="1899-12-30T07:00:00"/>
    <n v="7"/>
    <s v="МТЗ"/>
    <m/>
    <x v="0"/>
    <s v="35/6кВ &quot;Савельевский купол&quot; (новая)"/>
    <x v="2"/>
    <x v="2"/>
    <s v="Ф-606"/>
    <s v="Аварийное отключение, работа МТЗ, МТО, АПВ неуспешно. РПВ неуспешно. На опоре № 91 устранен обрыв провода."/>
    <n v="22"/>
    <m/>
    <n v="22"/>
    <s v="ТЧ"/>
    <n v="1987"/>
    <s v="АС-70"/>
    <s v="-"/>
    <d v="2013-05-01T00:00:00"/>
    <n v="100"/>
    <s v="-"/>
    <n v="0"/>
    <s v="Осмотр - 27.06.2014"/>
    <s v="КП23"/>
    <m/>
    <m/>
    <m/>
    <e v="#VALUE!"/>
    <e v="#VALUE!"/>
    <n v="1"/>
  </r>
  <r>
    <x v="10"/>
    <x v="6"/>
    <s v="ОН"/>
    <x v="342"/>
    <d v="1899-12-30T16:30:00"/>
    <d v="2014-12-21T00:00:00"/>
    <d v="1899-12-30T16:30:00"/>
    <d v="1899-12-30T00:00:00"/>
    <n v="39"/>
    <m/>
    <m/>
    <x v="2"/>
    <s v="110/6кВ &quot;Донецко-Сыртовская&quot;"/>
    <x v="1"/>
    <x v="2"/>
    <s v="ПС 110/35/6 кВ &quot;Вахитовская&quot;"/>
    <s v="Аварийное отключение с успешным АПВ ВЛ-110 кВ &quot;Донецко Сыртовская - Вахитовская&quot;. "/>
    <n v="81"/>
    <m/>
    <n v="81"/>
    <s v="ТЧ"/>
    <n v="2014"/>
    <s v="АС-185"/>
    <s v="-"/>
    <d v="2014-12-19T00:00:00"/>
    <n v="90"/>
    <d v="2015-11-10T00:00:00"/>
    <n v="0"/>
    <s v="-"/>
    <s v="КП13"/>
    <m/>
    <m/>
    <m/>
    <e v="#VALUE!"/>
    <e v="#VALUE!"/>
    <n v="1"/>
  </r>
  <r>
    <x v="10"/>
    <x v="6"/>
    <s v="ОН"/>
    <x v="342"/>
    <d v="1899-12-30T19:25:00"/>
    <d v="2014-12-21T00:00:00"/>
    <d v="1899-12-30T20:10:00"/>
    <d v="1899-12-30T00:45:00"/>
    <n v="7"/>
    <m/>
    <m/>
    <x v="0"/>
    <s v="35/6кВ &quot;Варшава-3&quot;"/>
    <x v="2"/>
    <x v="2"/>
    <s v="ВЛ-6 кВ фидера № 38."/>
    <s v="Отключен для безопасного производства работ на ВЛ-35 &quot;17Л&quot; в месте пересечения (устранение дефекта на ВЛ-35 &quot;17Л&quot;)."/>
    <n v="4"/>
    <m/>
    <n v="4"/>
    <s v="ТЧ"/>
    <n v="1992"/>
    <s v="АС-50"/>
    <s v="-"/>
    <d v="2014-09-01T00:00:00"/>
    <n v="0"/>
    <s v="-"/>
    <n v="1"/>
    <s v="-"/>
    <s v="КП3"/>
    <m/>
    <m/>
    <m/>
    <e v="#VALUE!"/>
    <e v="#VALUE!"/>
    <n v="1"/>
  </r>
  <r>
    <x v="10"/>
    <x v="6"/>
    <s v="МРСК СЭС"/>
    <x v="342"/>
    <d v="1899-12-30T10:58:00"/>
    <d v="2014-12-21T00:00:00"/>
    <d v="1899-12-30T10:59:00"/>
    <d v="1899-12-30T00:01:00"/>
    <n v="3"/>
    <m/>
    <m/>
    <x v="5"/>
    <s v="110/35/10кВ &quot;Асекеево-тяга&quot; (КбшЖД)"/>
    <x v="0"/>
    <x v="2"/>
    <s v="ПС 35/6 Тарханы, Березовка, Аксютино"/>
    <s v="Кратковременное понижение U, остановка отдельных скважин  из-за аварийного отключения с успешным АПВ  ВЛ-110 кВ &quot;Бугуруслан Тяга&quot;(РЖД)."/>
    <n v="1"/>
    <n v="2"/>
    <n v="3"/>
    <m/>
    <m/>
    <m/>
    <m/>
    <m/>
    <m/>
    <m/>
    <m/>
    <m/>
    <s v="КП18"/>
    <m/>
    <m/>
    <m/>
    <e v="#VALUE!"/>
    <e v="#VALUE!"/>
    <n v="1"/>
  </r>
  <r>
    <x v="10"/>
    <x v="6"/>
    <s v="ОН"/>
    <x v="342"/>
    <d v="1899-12-30T14:39:00"/>
    <d v="2014-12-21T00:00:00"/>
    <d v="1899-12-30T14:40:00"/>
    <d v="1899-12-30T00:01:00"/>
    <n v="13"/>
    <m/>
    <m/>
    <x v="0"/>
    <s v="35/6кВ &quot;Графская&quot;"/>
    <x v="0"/>
    <x v="2"/>
    <s v="ПС &quot;Графская&quot;; &quot;Ибряевка-1; 2&quot;"/>
    <s v="Кратковременное понижение U, остановка отдельных скважин."/>
    <n v="3"/>
    <n v="2"/>
    <n v="5"/>
    <s v="ТЧ"/>
    <n v="1988"/>
    <s v="АС-70"/>
    <s v="-"/>
    <s v="-"/>
    <s v="-"/>
    <s v="-"/>
    <s v="-"/>
    <s v="-"/>
    <s v="КП3"/>
    <m/>
    <m/>
    <m/>
    <e v="#VALUE!"/>
    <e v="#VALUE!"/>
    <n v="1"/>
  </r>
  <r>
    <x v="10"/>
    <x v="6"/>
    <s v="ОН"/>
    <x v="362"/>
    <d v="1899-12-30T17:10:00"/>
    <d v="2014-12-22T00:00:00"/>
    <d v="1899-12-30T17:10:00"/>
    <d v="1899-12-30T00:00:00"/>
    <n v="41"/>
    <s v="ТЗНП-1ст."/>
    <s v="АПВУ"/>
    <x v="2"/>
    <s v="110/6кВ &quot;Донецко-Сыртовская&quot;"/>
    <x v="1"/>
    <x v="2"/>
    <s v="В-110 Вахитовская (ф-1,3,4,7)"/>
    <s v="Аварийное отключение с успешным АПВ В-110 Вахитовская, ф-В=0, 2,5км."/>
    <n v="107"/>
    <m/>
    <n v="107"/>
    <s v="ТЧ"/>
    <n v="2014"/>
    <s v="АС-185"/>
    <s v="-"/>
    <d v="2014-12-19T00:00:00"/>
    <n v="90"/>
    <d v="2015-11-10T00:00:00"/>
    <n v="0"/>
    <s v="-"/>
    <s v="КП13"/>
    <m/>
    <m/>
    <m/>
    <e v="#VALUE!"/>
    <e v="#VALUE!"/>
    <n v="1"/>
  </r>
  <r>
    <x v="10"/>
    <x v="6"/>
    <s v="МРСК СЭС"/>
    <x v="362"/>
    <d v="1899-12-30T17:20:00"/>
    <d v="2014-12-22T00:00:00"/>
    <d v="1899-12-30T17:20:00"/>
    <d v="1899-12-30T00:00:00"/>
    <n v="2"/>
    <m/>
    <m/>
    <x v="5"/>
    <s v="35/6кВ &quot;Краснояровская&quot;"/>
    <x v="2"/>
    <x v="2"/>
    <s v="Краснояровская, ф-К-3, КНС-6-1 "/>
    <s v="Посадка напряжения при пуске агрегата на БКНС БРНУ."/>
    <n v="1"/>
    <m/>
    <n v="1"/>
    <m/>
    <m/>
    <m/>
    <m/>
    <m/>
    <m/>
    <m/>
    <m/>
    <m/>
    <s v="КП18"/>
    <m/>
    <m/>
    <m/>
    <e v="#VALUE!"/>
    <e v="#VALUE!"/>
    <n v="1"/>
  </r>
  <r>
    <x v="10"/>
    <x v="6"/>
    <s v="ОН"/>
    <x v="362"/>
    <d v="1899-12-30T17:54:00"/>
    <d v="2014-12-22T00:00:00"/>
    <d v="1899-12-30T17:54:00"/>
    <d v="1899-12-30T00:00:00"/>
    <n v="41"/>
    <s v="ТЗНП-1ст."/>
    <s v="АПВУ"/>
    <x v="2"/>
    <s v="110/6кВ &quot;Донецко-Сыртовская&quot;"/>
    <x v="1"/>
    <x v="2"/>
    <s v="В-110 Вахитовская (ф-1,3,4,7)"/>
    <s v="Аварийное отключение с успешным АПВ В-110 Вахитовская, ф-В=0, 2,5км. Провис грозотроса из-за обледенения до фазы В, касание при порывах ветра.(Гололед облетает)"/>
    <n v="94"/>
    <m/>
    <n v="94"/>
    <s v="ТЧ"/>
    <n v="2014"/>
    <s v="АС-185"/>
    <s v="-"/>
    <d v="2014-12-19T00:00:00"/>
    <n v="90"/>
    <d v="2015-11-10T00:00:00"/>
    <n v="0"/>
    <s v="-"/>
    <s v="КП13"/>
    <m/>
    <m/>
    <m/>
    <e v="#VALUE!"/>
    <e v="#VALUE!"/>
    <n v="1"/>
  </r>
  <r>
    <x v="10"/>
    <x v="6"/>
    <s v="ОН"/>
    <x v="362"/>
    <d v="1899-12-30T18:38:00"/>
    <d v="2014-12-22T00:00:00"/>
    <d v="1899-12-30T18:38:00"/>
    <d v="1899-12-30T00:00:00"/>
    <n v="41"/>
    <s v="ТЗНП-1ст."/>
    <s v="АПВУ"/>
    <x v="2"/>
    <s v="110/6кВ &quot;Донецко-Сыртовская&quot;"/>
    <x v="1"/>
    <x v="2"/>
    <s v="В-110 Вахитовская (ф-1,3,4,7)"/>
    <s v="Аварийное отключение с успешным АПВ В-110 Вахитовская, ф-В=0, 2,5км. Провис грозотроса из-за обледенения до фазы В, касание при порывах ветра.(Гололед облетает)"/>
    <n v="71"/>
    <m/>
    <n v="71"/>
    <s v="ТЧ"/>
    <n v="2014"/>
    <s v="АС-185"/>
    <s v="-"/>
    <d v="2014-12-19T00:00:00"/>
    <n v="90"/>
    <d v="2015-11-10T00:00:00"/>
    <n v="0"/>
    <s v="-"/>
    <s v="КП13"/>
    <m/>
    <m/>
    <m/>
    <e v="#VALUE!"/>
    <e v="#VALUE!"/>
    <n v="1"/>
  </r>
  <r>
    <x v="10"/>
    <x v="6"/>
    <s v="ОН"/>
    <x v="362"/>
    <d v="1899-12-30T18:50:00"/>
    <d v="2014-12-22T00:00:00"/>
    <d v="1899-12-30T20:22:00"/>
    <d v="1899-12-30T01:32:00"/>
    <n v="10"/>
    <s v="МТО"/>
    <s v="РПВУ (АПВ-нет)"/>
    <x v="0"/>
    <s v="35/6кВ &quot;Ибряевка-2&quot;"/>
    <x v="2"/>
    <x v="2"/>
    <s v="ВЛ-6 кВ фидер &quot;Кольцо&quot;"/>
    <s v="Аварийное отключение.МТО при осмотре выявлено. разрушен изолятор на опоре №51 отпайка на скв.1551. В 19:20 допуск бригады .Устранено."/>
    <n v="16"/>
    <m/>
    <n v="16"/>
    <s v="ТЧ"/>
    <n v="1985"/>
    <s v="АС-70"/>
    <s v="-"/>
    <d v="2014-07-01T00:00:00"/>
    <n v="100"/>
    <s v="-"/>
    <n v="0"/>
    <d v="2014-04-25T00:00:00"/>
    <s v="КП23"/>
    <m/>
    <m/>
    <m/>
    <e v="#VALUE!"/>
    <e v="#VALUE!"/>
    <n v="1"/>
  </r>
  <r>
    <x v="10"/>
    <x v="6"/>
    <s v="МРСК ЗЭС"/>
    <x v="362"/>
    <d v="1899-12-30T18:42:00"/>
    <d v="2014-12-22T00:00:00"/>
    <d v="1899-12-30T19:20:00"/>
    <d v="1899-12-30T00:38:00"/>
    <n v="3"/>
    <m/>
    <m/>
    <x v="5"/>
    <s v="35/10кВ &quot;Кзыл-Мечеть&quot; (ЗЭС)"/>
    <x v="2"/>
    <x v="2"/>
    <s v="ф-Км-3"/>
    <s v="Устранение замыкания на землю персоналом ЗЭС, отключение отпайки на летнюю дойку."/>
    <n v="15"/>
    <m/>
    <n v="15"/>
    <m/>
    <m/>
    <m/>
    <m/>
    <m/>
    <m/>
    <m/>
    <m/>
    <m/>
    <s v="КП18"/>
    <m/>
    <m/>
    <m/>
    <e v="#VALUE!"/>
    <e v="#VALUE!"/>
    <n v="1"/>
  </r>
  <r>
    <x v="10"/>
    <x v="6"/>
    <s v="ОН"/>
    <x v="362"/>
    <d v="1899-12-30T21:10:00"/>
    <d v="2014-12-22T00:00:00"/>
    <d v="1899-12-30T23:40:00"/>
    <d v="1899-12-30T02:30:00"/>
    <n v="3"/>
    <s v="ТО"/>
    <s v="РПВН (АПВ-нет)"/>
    <x v="0"/>
    <s v="110/35/6кВ &quot;Герасимовская&quot;"/>
    <x v="2"/>
    <x v="2"/>
    <s v="Ф-514 КРУН-515"/>
    <s v="Аварийное отключение КРУН-515 вкл не поддается.Работа ТО .Выявлена неисправность КРУН(отключен).Нагрузка отпайки переведена на Ф-515."/>
    <n v="13"/>
    <m/>
    <n v="13"/>
    <s v="В"/>
    <n v="1976"/>
    <s v="КРУН"/>
    <s v="-"/>
    <d v="2011-07-01T00:00:00"/>
    <n v="100"/>
    <s v="-"/>
    <n v="0"/>
    <d v="2014-02-03T00:00:00"/>
    <s v="КП23"/>
    <m/>
    <m/>
    <m/>
    <e v="#VALUE!"/>
    <e v="#VALUE!"/>
    <n v="1"/>
  </r>
  <r>
    <x v="10"/>
    <x v="6"/>
    <s v="ОН"/>
    <x v="301"/>
    <d v="1899-12-30T09:45:00"/>
    <d v="2014-12-23T00:00:00"/>
    <d v="1899-12-30T10:50:00"/>
    <d v="1899-12-30T01:05:00"/>
    <n v="144"/>
    <s v="З.З. 1-й ступени"/>
    <s v="АПВН, РПВН"/>
    <x v="2"/>
    <s v="110/35/6кВ &quot;Савельевская&quot;"/>
    <x v="1"/>
    <x v="2"/>
    <s v="ПС &quot;Герасимовская&quot;; &quot;Варшава-3&quot;; &quot;Проскуринская&quot;; 1-я СШ-6 кВ ПС &quot;Тананыкская&quot;"/>
    <s v="С неуспешным АПВ отключилась ВЛ-110 кВ &quot;Савельевская-Герасимовская&quot;, работа З.З. 1-й ступени, включению не поддается. Обрыв провода ф-С в пролете опор 144-145. В 9:50 ПС &quot;Варшава-3&quot;; &quot;Проскуринская&quot; перевели на ПС &quot;Алексеевка&quot;. В 10:05 1-ю СШ-6 кВ ПС &quot;Тананыкская&quot; перевели на ПС &quot;Савельевская&quot; по ВЛ-35 кВ &quot;12Л&quot;. В 10:28 подали напряжение на отх. фидера 6 кВ с ПС &quot;Алексеевка&quot;. В 12:26 ВЛ-110 кВ выведена в ремонт, в 13:00 допуск. Устранено. В 15:23 ВЛ включена на х.х.,в 15:49 С1Т включен на х.х., в 16:19 ПС &quot;Тананыкская&quot; запитана по нормальной схеме, в 16:45 ПС &quot;Герасимовская&quot; по нормальной схеме, в 17:03 ПС &quot;Варшава-3&quot;; &quot;Проскуринская&quot; по нормальной схеме, в 17:12 ПС &quot;Долговская&quot; и в 17:34 ПС &quot;Моргуновская&quot; по нормпальной схеме."/>
    <n v="42"/>
    <n v="20"/>
    <n v="62"/>
    <s v="ТЧ"/>
    <n v="1985"/>
    <s v="АС-120"/>
    <s v="-"/>
    <d v="2014-09-11T00:00:00"/>
    <n v="100"/>
    <s v="-"/>
    <n v="0"/>
    <s v="-"/>
    <s v="КП13"/>
    <m/>
    <m/>
    <m/>
    <e v="#VALUE!"/>
    <e v="#VALUE!"/>
    <n v="1"/>
  </r>
  <r>
    <x v="10"/>
    <x v="6"/>
    <s v="ОН"/>
    <x v="301"/>
    <d v="1899-12-30T10:25:00"/>
    <d v="2014-12-23T00:00:00"/>
    <d v="1899-12-30T10:26:00"/>
    <d v="1899-12-30T00:01:00"/>
    <n v="77"/>
    <m/>
    <m/>
    <x v="0"/>
    <s v="110/35/6кВ &quot;Герасимовская&quot;"/>
    <x v="0"/>
    <x v="2"/>
    <s v="ПС &quot;Варшава-3&quot;; &quot;Проскуринская&quot;"/>
    <s v="Перевод питания с ПС &quot;Герасимовская&quot; на ПС &quot;Савельевская&quot; по ВЛ-35 кВ &quot;15Л&quot;, для разгрузки ПС &quot;Герасимовская&quot;. (для включения отх. фидеров)."/>
    <n v="34"/>
    <m/>
    <n v="34"/>
    <s v="ТЧ"/>
    <n v="1971"/>
    <s v="АС-120"/>
    <s v="-"/>
    <d v="2009-06-01T00:00:00"/>
    <n v="100"/>
    <s v="-"/>
    <n v="0"/>
    <d v="2014-07-17T00:00:00"/>
    <s v="КП3"/>
    <m/>
    <m/>
    <m/>
    <e v="#VALUE!"/>
    <e v="#VALUE!"/>
    <n v="1"/>
  </r>
  <r>
    <x v="10"/>
    <x v="6"/>
    <s v="ОН"/>
    <x v="301"/>
    <d v="1899-12-30T14:25:00"/>
    <d v="2014-12-23T00:00:00"/>
    <d v="1899-12-30T14:37:00"/>
    <d v="1899-12-30T00:12:00"/>
    <n v="2"/>
    <s v="ДЗТ"/>
    <m/>
    <x v="2"/>
    <s v="110/35/10/6кВ &quot;Ленинская&quot;"/>
    <x v="0"/>
    <x v="2"/>
    <s v="ПС &quot;Зайкинская&quot; ф-3"/>
    <s v="Аварийное отключение тр-ра С1Т, срабатывание КЗ-110-С1Т и ОД-110-С1Т. ПС &quot;Зайкинская&quot; запитали с С2Т. Осмотрели оборудование ПС, &quot;работа ДЗТ&quot; тр-ра С1Т. КЗ в ЗРУ 1-й СШ-6 кВ (зверек на шинах).  "/>
    <n v="1"/>
    <m/>
    <n v="1"/>
    <s v="ТЧ"/>
    <n v="1983"/>
    <s v="АС-70"/>
    <s v="-"/>
    <d v="2011-08-01T00:00:00"/>
    <n v="100"/>
    <s v="-"/>
    <n v="0"/>
    <s v="-"/>
    <s v="КП19"/>
    <m/>
    <m/>
    <m/>
    <e v="#VALUE!"/>
    <e v="#VALUE!"/>
    <n v="1"/>
  </r>
  <r>
    <x v="10"/>
    <x v="6"/>
    <s v="ОН"/>
    <x v="301"/>
    <d v="1899-12-30T17:09:00"/>
    <d v="2014-12-23T00:00:00"/>
    <d v="1899-12-30T17:09:00"/>
    <d v="1899-12-30T00:00:00"/>
    <n v="8"/>
    <m/>
    <m/>
    <x v="2"/>
    <s v="110/6кВ &quot;Донецко-Сыртовская&quot;"/>
    <x v="1"/>
    <x v="2"/>
    <s v="ВЛ-110 кВ &quot;Д-Сыртовкая-Вахитовская&quot;;         ПС &quot;Вахитовская&quot;"/>
    <s v="Посадка напряжения. Оборудование ПС осмотрено, замечаний нет. Опадание гололеда на ВЛ-110 кВ."/>
    <n v="20"/>
    <m/>
    <n v="20"/>
    <s v="ТЧ"/>
    <n v="2014"/>
    <s v="АС-185"/>
    <s v="-"/>
    <d v="2014-12-19T00:00:00"/>
    <n v="90"/>
    <d v="2015-11-10T00:00:00"/>
    <n v="0"/>
    <s v="-"/>
    <s v="КП13"/>
    <m/>
    <m/>
    <m/>
    <e v="#VALUE!"/>
    <e v="#VALUE!"/>
    <n v="1"/>
  </r>
  <r>
    <x v="10"/>
    <x v="6"/>
    <s v="ОН"/>
    <x v="343"/>
    <d v="1899-12-30T08:30:00"/>
    <d v="2014-12-24T00:00:00"/>
    <d v="1899-12-30T13:25:00"/>
    <d v="1899-12-30T04:55:00"/>
    <n v="3"/>
    <m/>
    <m/>
    <x v="0"/>
    <s v="РУ-6кВ &quot;РП-1&quot; (ЗАО НПП Энергоаудит)"/>
    <x v="2"/>
    <x v="2"/>
    <s v="ВЛ-6 фидера № 1. Скв.№№ 31, 32, 53."/>
    <s v="Отключение скважин, &quot;горит&quot; нож ЛР-6."/>
    <n v="51"/>
    <m/>
    <n v="51"/>
    <s v="Р"/>
    <n v="1987"/>
    <s v="АС-70мм, АС-95мм"/>
    <s v="-"/>
    <d v="2012-09-01T00:00:00"/>
    <n v="100"/>
    <s v="-"/>
    <n v="0"/>
    <s v="осмотр-15.12.12г"/>
    <s v="КП23"/>
    <m/>
    <m/>
    <m/>
    <e v="#VALUE!"/>
    <e v="#VALUE!"/>
    <n v="1"/>
  </r>
  <r>
    <x v="10"/>
    <x v="6"/>
    <s v="ОН"/>
    <x v="343"/>
    <d v="1899-12-30T11:48:00"/>
    <d v="2014-12-24T00:00:00"/>
    <d v="1899-12-30T13:25:00"/>
    <d v="1899-12-30T01:37:00"/>
    <n v="2"/>
    <m/>
    <m/>
    <x v="0"/>
    <s v="РУ-6кВ &quot;РП-1&quot; (ЗАО НПП Энергоаудит)"/>
    <x v="2"/>
    <x v="2"/>
    <s v="ВЛ-6 фидера № 1. Скв.№№ 30, 42."/>
    <s v="Ремонт ЛР-6. Произведена замена подвижных и неподвижных контактов ЛР фаза &quot;А&quot;, ревизия ЛР."/>
    <n v="20"/>
    <m/>
    <n v="20"/>
    <s v="Р"/>
    <n v="1987"/>
    <s v="АС-70мм, АС-95мм"/>
    <s v="-"/>
    <d v="2012-09-01T00:00:00"/>
    <n v="100"/>
    <s v="-"/>
    <n v="0"/>
    <s v="осмотр-15.12.12г"/>
    <s v="КП23"/>
    <m/>
    <m/>
    <m/>
    <e v="#VALUE!"/>
    <e v="#VALUE!"/>
    <n v="1"/>
  </r>
  <r>
    <x v="10"/>
    <x v="6"/>
    <s v="ОН"/>
    <x v="343"/>
    <d v="1899-12-30T12:08:00"/>
    <d v="2014-12-24T00:00:00"/>
    <d v="1899-12-30T12:44:00"/>
    <d v="1899-12-30T00:36:00"/>
    <n v="7"/>
    <m/>
    <m/>
    <x v="0"/>
    <s v="110/35/6кВ &quot;Росташинская&quot;"/>
    <x v="2"/>
    <x v="2"/>
    <s v="ВЛ-6 фидера № 9. "/>
    <s v="Устранение слета провода на опоре № 15 отпайка на скв.№ 848, 967."/>
    <n v="10"/>
    <m/>
    <n v="10"/>
    <s v="ТЧ"/>
    <n v="2002"/>
    <s v="АС-70"/>
    <s v="-"/>
    <d v="2013-05-01T00:00:00"/>
    <n v="100"/>
    <s v="-"/>
    <n v="0"/>
    <s v="-"/>
    <s v="КП23"/>
    <m/>
    <m/>
    <m/>
    <e v="#VALUE!"/>
    <e v="#VALUE!"/>
    <n v="1"/>
  </r>
  <r>
    <x v="10"/>
    <x v="6"/>
    <s v="МРСК ВЭС"/>
    <x v="344"/>
    <d v="1899-12-30T11:12:00"/>
    <d v="2014-12-25T00:00:00"/>
    <d v="1899-12-30T11:13:00"/>
    <d v="1899-12-30T00:01:00"/>
    <n v="3"/>
    <m/>
    <m/>
    <x v="5"/>
    <s v="110/35/6кВ &quot;Герасимовская&quot;"/>
    <x v="1"/>
    <x v="2"/>
    <s v="ПС Проскуринская, Варшава-3"/>
    <s v="Кратковременное понижение U, остановка отдельных скважин. Оперативные переключения персоналом ВЭС на ПС &quot;Нефтегорская-2&quot;  без предупреждения."/>
    <n v="1"/>
    <m/>
    <n v="1"/>
    <m/>
    <m/>
    <m/>
    <m/>
    <m/>
    <m/>
    <m/>
    <m/>
    <m/>
    <s v="КП18"/>
    <m/>
    <m/>
    <m/>
    <e v="#VALUE!"/>
    <e v="#VALUE!"/>
    <n v="1"/>
  </r>
  <r>
    <x v="10"/>
    <x v="6"/>
    <s v="ОН"/>
    <x v="345"/>
    <d v="1899-12-30T04:50:00"/>
    <d v="2014-12-26T00:00:00"/>
    <d v="1899-12-30T04:51:00"/>
    <d v="1899-12-30T00:01:00"/>
    <n v="39"/>
    <s v="ТЗНП-1ст."/>
    <s v="АПВУ"/>
    <x v="2"/>
    <s v="110/6кВ &quot;Донецко-Сыртовская&quot;"/>
    <x v="1"/>
    <x v="2"/>
    <s v="ВЛ-110 &quot;Донецко Сыртовкая - Вахитовская&quot;; ПС 110 Вахитовская "/>
    <s v="Аварийное отключение с успешным АПВ В-110 &quot;Вахитовская&quot;, ф-В=0, 2,6км. Провис грозотроса из-за обледенения до фазы &quot;В&quot;, касание при порывах ветра. (Гололед не облетает)"/>
    <n v="45"/>
    <m/>
    <n v="45"/>
    <s v="ТЧ"/>
    <n v="2014"/>
    <s v="АС-185"/>
    <s v="-"/>
    <d v="2014-12-19T00:00:00"/>
    <n v="90"/>
    <d v="2015-11-10T00:00:00"/>
    <n v="0"/>
    <s v="-"/>
    <s v="КП13"/>
    <m/>
    <m/>
    <m/>
    <e v="#VALUE!"/>
    <e v="#VALUE!"/>
    <n v="1"/>
  </r>
  <r>
    <x v="10"/>
    <x v="6"/>
    <s v="ОН"/>
    <x v="345"/>
    <d v="1899-12-30T05:29:00"/>
    <d v="2014-12-26T00:00:00"/>
    <d v="1899-12-30T05:40:00"/>
    <d v="1899-12-30T00:11:00"/>
    <n v="39"/>
    <s v="ТЗНП-1ст."/>
    <s v="АПВУ"/>
    <x v="2"/>
    <s v="110/6кВ &quot;Донецко-Сыртовская&quot;"/>
    <x v="1"/>
    <x v="2"/>
    <s v="ВЛ-110 &quot;Донецко Сыртовкая - Вахитовская&quot;; ПС 110 Вахитовская "/>
    <s v="Трехкратное аварийное отключение с успешным АПВ В-110 &quot;Вахитовская&quot;, ф-В=0, 2,6км. Провис грозотроса из-за обледенения до фазы &quot;В&quot;, касание при порывах ветра. (Гололед не облетает)"/>
    <n v="25"/>
    <m/>
    <n v="25"/>
    <s v="ТЧ"/>
    <n v="2014"/>
    <s v="АС-185"/>
    <s v="-"/>
    <d v="2014-12-19T00:00:00"/>
    <n v="90"/>
    <d v="2015-11-10T00:00:00"/>
    <n v="0"/>
    <s v="-"/>
    <s v="КП13"/>
    <m/>
    <m/>
    <m/>
    <e v="#VALUE!"/>
    <e v="#VALUE!"/>
    <n v="1"/>
  </r>
  <r>
    <x v="10"/>
    <x v="6"/>
    <s v="ОН"/>
    <x v="345"/>
    <d v="1899-12-30T05:50:00"/>
    <d v="2014-12-26T00:00:00"/>
    <d v="1899-12-30T06:38:00"/>
    <d v="1899-12-30T00:48:00"/>
    <n v="39"/>
    <s v="ТЗНП-1ст."/>
    <s v="АПВУ"/>
    <x v="2"/>
    <s v="110/6кВ &quot;Донецко-Сыртовская&quot;"/>
    <x v="1"/>
    <x v="2"/>
    <s v="ВЛ-110 &quot;Донецко Сыртовкая - Вахитовская&quot;; ПС 110 Вахитовская "/>
    <s v="Аварийное отключение с неуспешным АПВ В-110 &quot;Вахитовская&quot;, ф-В=0, 2,6км. Провис грозотроса из-за обледенения до фазы &quot;В&quot;, касание при порывах ветра. Произвели обивку грозотроса в пролетах опор №№ 16-18; 43-44. ВЛ-110 включена."/>
    <n v="146"/>
    <m/>
    <n v="146"/>
    <s v="ТЧ"/>
    <n v="2014"/>
    <s v="АС-185"/>
    <s v="-"/>
    <d v="2014-12-19T00:00:00"/>
    <n v="90"/>
    <d v="2015-11-10T00:00:00"/>
    <n v="0"/>
    <s v="-"/>
    <s v="КП13"/>
    <m/>
    <m/>
    <m/>
    <e v="#VALUE!"/>
    <e v="#VALUE!"/>
    <n v="1"/>
  </r>
  <r>
    <x v="10"/>
    <x v="6"/>
    <s v="МРСК ЗЭС"/>
    <x v="345"/>
    <d v="1899-12-30T10:21:00"/>
    <d v="2014-12-26T00:00:00"/>
    <d v="1899-12-30T10:21:00"/>
    <d v="1899-12-30T00:00:00"/>
    <n v="4"/>
    <m/>
    <s v="АПВУ"/>
    <x v="5"/>
    <s v="110/35/10кВ &quot;Ново-Сергиевская&quot; (ЗЭС)"/>
    <x v="2"/>
    <x v="2"/>
    <s v="ф-4"/>
    <s v="Аварийное отключение с успешным АПВ. Сильный порывистый ветер."/>
    <n v="5"/>
    <m/>
    <n v="5"/>
    <m/>
    <m/>
    <m/>
    <m/>
    <m/>
    <m/>
    <m/>
    <m/>
    <m/>
    <s v="КП18"/>
    <m/>
    <m/>
    <m/>
    <e v="#VALUE!"/>
    <e v="#VALUE!"/>
    <n v="1"/>
  </r>
  <r>
    <x v="10"/>
    <x v="6"/>
    <s v="ОН"/>
    <x v="345"/>
    <d v="1899-12-30T10:34:00"/>
    <d v="2014-12-26T00:00:00"/>
    <d v="1899-12-30T10:34:00"/>
    <d v="1899-12-30T00:00:00"/>
    <n v="39"/>
    <s v="ТЗНП-1ст."/>
    <s v="АПВУ"/>
    <x v="2"/>
    <s v="110/6кВ &quot;Донецко-Сыртовская&quot;"/>
    <x v="1"/>
    <x v="2"/>
    <s v="ВЛ-110 &quot;Донецко Сыртовкая - Вахитовская&quot;; ПС 110 Вахитовская "/>
    <s v="Аварийное отключение с успешным АПВ В-110 &quot;Вахитовская&quot;, ф-В=0, 2,6км. Провис грозотроса из-за обледенения до фазы &quot;В&quot;, касание при порывах ветра. "/>
    <n v="20"/>
    <m/>
    <n v="20"/>
    <s v="ТЧ"/>
    <n v="2014"/>
    <s v="АС-185"/>
    <s v="-"/>
    <d v="2014-12-19T00:00:00"/>
    <n v="90"/>
    <d v="2015-11-10T00:00:00"/>
    <n v="0"/>
    <s v="-"/>
    <s v="КП13"/>
    <m/>
    <m/>
    <m/>
    <e v="#VALUE!"/>
    <e v="#VALUE!"/>
    <n v="1"/>
  </r>
  <r>
    <x v="10"/>
    <x v="6"/>
    <s v="ОН"/>
    <x v="345"/>
    <d v="1899-12-30T10:43:00"/>
    <d v="2014-12-26T00:00:00"/>
    <d v="1899-12-30T11:23:00"/>
    <d v="1899-12-30T00:40:00"/>
    <n v="39"/>
    <s v="ТЗНП-1ст."/>
    <s v="АПВН, РПВН"/>
    <x v="2"/>
    <s v="110/6кВ &quot;Донецко-Сыртовская&quot;"/>
    <x v="1"/>
    <x v="0"/>
    <s v="ВЛ-110 &quot;Донецко Сыртовкая - Вахитовская&quot;; ПС 110 Вахитовская "/>
    <s v="Аварийное отключение с  неуспешным АПВ В-110 &quot;Вахитовская&quot;, ф-С=0, 43км. Включению не поддалась.11:10 ВЛ-110 &quot;Донецко-Сыртовская&quot; включена на х.х. 11:23 включен В-110 кВ Донецко-Сыртовская на ПС Вахитовская под нагрузку."/>
    <n v="123"/>
    <m/>
    <n v="123"/>
    <s v="ТЧ"/>
    <n v="2014"/>
    <s v="АС-185"/>
    <s v="-"/>
    <d v="2014-12-19T00:00:00"/>
    <n v="90"/>
    <d v="2015-11-10T00:00:00"/>
    <n v="0"/>
    <s v="-"/>
    <s v="КП13"/>
    <m/>
    <m/>
    <m/>
    <e v="#VALUE!"/>
    <e v="#VALUE!"/>
    <n v="1"/>
  </r>
  <r>
    <x v="10"/>
    <x v="6"/>
    <s v="ОН"/>
    <x v="345"/>
    <d v="1899-12-30T11:38:00"/>
    <d v="2014-12-26T00:00:00"/>
    <d v="1899-12-30T12:50:00"/>
    <d v="1899-12-30T01:12:00"/>
    <n v="39"/>
    <s v="ТЗНП-1ст."/>
    <s v="АПВН, РПВН"/>
    <x v="2"/>
    <s v="110/6кВ &quot;Донецко-Сыртовская&quot;"/>
    <x v="1"/>
    <x v="0"/>
    <s v="ВЛ-110 &quot;Донецко Сыртовкая - Вахитовская&quot;; ПС 110 Вахитовская "/>
    <s v="Аварийное отключение с  неуспешным АПВ В-110 &quot;Вахитовская&quot;, ф-С=0, 43км. Включению не поддалась. Включена после ослабления порывов ветра. При осмотре обнаружено касание виброгасителем тех.лестницы на теле опоры №274 при порывах ветра. "/>
    <n v="247"/>
    <m/>
    <n v="247"/>
    <s v="ТЧ"/>
    <n v="2014"/>
    <s v="АС-185"/>
    <s v="-"/>
    <d v="2014-12-19T00:00:00"/>
    <n v="90"/>
    <d v="2015-11-10T00:00:00"/>
    <n v="0"/>
    <s v="-"/>
    <s v="КП12"/>
    <m/>
    <m/>
    <m/>
    <e v="#VALUE!"/>
    <e v="#VALUE!"/>
    <n v="1"/>
  </r>
  <r>
    <x v="10"/>
    <x v="6"/>
    <s v="ОН"/>
    <x v="345"/>
    <d v="1899-12-30T10:30:00"/>
    <d v="2014-12-26T00:00:00"/>
    <d v="1899-12-30T12:33:00"/>
    <d v="1899-12-30T02:03:00"/>
    <n v="15"/>
    <s v="МТО"/>
    <s v="АПВН, РПВН"/>
    <x v="0"/>
    <s v="35/6кВ &quot;Ибряевка-2&quot;"/>
    <x v="2"/>
    <x v="2"/>
    <s v="ВЛ-6 кВ фидер &quot;Кольцо&quot;"/>
    <s v="При осмотре обнаружен схлест проводов на скв.1569-отключено, провис и схлест проводов в пролете опор №2-7 на отпайке на скв.1536, 1537, 1657, 1533. Отпайка отключена. Фидер включили. "/>
    <n v="5"/>
    <n v="10"/>
    <n v="15"/>
    <s v="ТЧ"/>
    <n v="1985"/>
    <s v="АС-70"/>
    <s v="-"/>
    <d v="2014-07-01T00:00:00"/>
    <n v="100"/>
    <s v="-"/>
    <n v="0"/>
    <d v="2014-04-25T00:00:00"/>
    <s v="КП23"/>
    <m/>
    <m/>
    <m/>
    <e v="#VALUE!"/>
    <e v="#VALUE!"/>
    <n v="1"/>
  </r>
  <r>
    <x v="10"/>
    <x v="6"/>
    <s v="ОН"/>
    <x v="345"/>
    <d v="1899-12-30T20:45:00"/>
    <d v="2014-12-26T00:00:00"/>
    <d v="1899-12-30T21:35:00"/>
    <d v="1899-12-30T00:50:00"/>
    <n v="15"/>
    <m/>
    <m/>
    <x v="0"/>
    <s v="35/6кВ &quot;Ибряевка-2&quot;"/>
    <x v="2"/>
    <x v="2"/>
    <s v="ВЛ-6 кВ фидер &quot;Кольцо&quot;"/>
    <s v="Отключение фидера для врезки отпайки на скв.1536, 1537, 1657,1533 после устранения деффектов"/>
    <n v="10"/>
    <n v="11"/>
    <n v="21"/>
    <s v="ТЧ"/>
    <n v="1985"/>
    <s v="АС-70"/>
    <s v="-"/>
    <d v="2014-07-01T00:00:00"/>
    <n v="100"/>
    <s v="-"/>
    <n v="0"/>
    <d v="2014-04-25T00:00:00"/>
    <s v="КП23"/>
    <m/>
    <m/>
    <m/>
    <e v="#VALUE!"/>
    <e v="#VALUE!"/>
    <n v="1"/>
  </r>
  <r>
    <x v="10"/>
    <x v="6"/>
    <s v="МРСК ЗЭС"/>
    <x v="345"/>
    <d v="1899-12-30T20:26:00"/>
    <d v="2014-12-26T00:00:00"/>
    <d v="1899-12-30T20:26:00"/>
    <d v="1899-12-30T00:00:00"/>
    <n v="100"/>
    <m/>
    <m/>
    <x v="5"/>
    <s v="220/110/35/10кВ &quot;Сорочинская&quot; (МЭС)"/>
    <x v="1"/>
    <x v="2"/>
    <s v="ПС  Родинская, Подольская,      Яшкинская. ПС Никольская, Ольховская, Кодяковская. ПС  Гаршинская. ПС  ГТЭС Загорская."/>
    <s v="Посадка напряжения в сети 110 кВ при пробном включении для ввода в работу после ремонта ВЛ-110 кВ Сорочинск-Гамалеевская МРСК ЗЭС"/>
    <n v="91"/>
    <n v="20"/>
    <n v="111"/>
    <m/>
    <m/>
    <m/>
    <m/>
    <m/>
    <m/>
    <m/>
    <m/>
    <m/>
    <s v="КП18"/>
    <m/>
    <m/>
    <m/>
    <e v="#VALUE!"/>
    <e v="#VALUE!"/>
    <n v="1"/>
  </r>
  <r>
    <x v="10"/>
    <x v="6"/>
    <s v="ОН"/>
    <x v="346"/>
    <d v="1899-12-30T13:05:00"/>
    <d v="2014-12-27T00:00:00"/>
    <d v="1899-12-30T14:57:00"/>
    <d v="1899-12-30T01:52:00"/>
    <n v="39"/>
    <m/>
    <m/>
    <x v="2"/>
    <s v="110/6кВ &quot;Донецко-Сыртовская&quot;"/>
    <x v="1"/>
    <x v="0"/>
    <s v="ВЛ-110 &quot;Донецко Сыртовкая - Вахитовская&quot;; ПС 110 Вахитовская "/>
    <s v="Ремонт ВЛ-110 кВ &quot;Донецко-Сыртовская-Вахитовская&quot;. В пролетах опор 15-18, 42-44 (оббили гололед), 271-274 (монтаж дополнительных грузов)."/>
    <n v="296"/>
    <n v="8"/>
    <n v="304"/>
    <s v="ТЧ"/>
    <n v="2014"/>
    <s v="АС-185"/>
    <s v="-"/>
    <d v="2014-12-19T00:00:00"/>
    <n v="90"/>
    <d v="2015-11-10T00:00:00"/>
    <n v="0"/>
    <s v="-"/>
    <s v="КП13"/>
    <m/>
    <m/>
    <m/>
    <e v="#VALUE!"/>
    <e v="#VALUE!"/>
    <n v="1"/>
  </r>
  <r>
    <x v="10"/>
    <x v="6"/>
    <s v="ОН"/>
    <x v="348"/>
    <d v="1899-12-30T16:35:00"/>
    <d v="2014-12-29T00:00:00"/>
    <d v="1899-12-30T17:40:00"/>
    <d v="1899-12-30T01:05:00"/>
    <n v="2"/>
    <m/>
    <m/>
    <x v="0"/>
    <s v="35/6кВ &quot;Тарханы&quot;"/>
    <x v="2"/>
    <x v="2"/>
    <s v="Отпайка ВЛ-6 фидера &quot;Поселковый&quot; после ЛР-3."/>
    <s v="Пропал контроль U на скв.после ЛР-3. В простое 2 скв, горит нож ф-&quot;С&quot;, ЛР перевключили, контактное соединение востановилось. "/>
    <n v="1"/>
    <m/>
    <n v="1"/>
    <s v="ТЧ"/>
    <n v="2010"/>
    <s v="АС-50"/>
    <s v="-"/>
    <d v="2014-05-08T00:00:00"/>
    <n v="100"/>
    <s v="-"/>
    <n v="0"/>
    <s v="-"/>
    <s v="КП23"/>
    <m/>
    <m/>
    <m/>
    <e v="#VALUE!"/>
    <e v="#VALUE!"/>
    <n v="1"/>
  </r>
  <r>
    <x v="10"/>
    <x v="6"/>
    <s v="ОН"/>
    <x v="338"/>
    <d v="1899-12-30T15:38:00"/>
    <d v="2014-12-31T00:00:00"/>
    <d v="1899-12-30T16:40:00"/>
    <d v="1899-12-30T01:02:00"/>
    <n v="4"/>
    <m/>
    <m/>
    <x v="2"/>
    <s v="110/6кВ &quot;Донецко-Сыртовская&quot;"/>
    <x v="2"/>
    <x v="2"/>
    <s v="ВЛ-6 кВ ф-1314"/>
    <s v="Отключение ВЛ-6кВ ф-1314 для замены сорваных вязок на опорах №21, 34, 37, 72, 82. После устранения &quot;земля&quot;, выявлен обрыв провода ф-В в пролете опор 17-18 отп. На скв-4036."/>
    <n v="6"/>
    <m/>
    <n v="6"/>
    <s v="ТЧ"/>
    <n v="2008"/>
    <s v="СИП-120"/>
    <s v="-"/>
    <d v="2014-04-01T00:00:00"/>
    <n v="100"/>
    <s v="-"/>
    <n v="0"/>
    <s v="-"/>
    <s v="КП13"/>
    <m/>
    <m/>
    <m/>
    <e v="#VALUE!"/>
    <e v="#VALUE!"/>
    <n v="1"/>
  </r>
  <r>
    <x v="10"/>
    <x v="6"/>
    <s v="ОН"/>
    <x v="338"/>
    <d v="1899-12-30T12:25:00"/>
    <d v="2014-12-31T00:00:00"/>
    <d v="1899-12-30T12:38:00"/>
    <d v="1899-12-30T00:13:00"/>
    <n v="14"/>
    <s v="МТО"/>
    <s v="РПВУ (АПВ-нет)"/>
    <x v="0"/>
    <s v="35/6кВ &quot;НПС&quot;"/>
    <x v="2"/>
    <x v="2"/>
    <s v="ВЛ-6 кВ ф-Промысловый-4, КТП скв-709"/>
    <s v="Работа МТО при включении скв-709 после замены тр-ра на скв-709. В 13:40 подано напряжение после повторной замены тр-ра."/>
    <n v="4"/>
    <m/>
    <n v="4"/>
    <m/>
    <s v="-"/>
    <s v="-"/>
    <s v="-"/>
    <s v="-"/>
    <s v="-"/>
    <s v="-"/>
    <s v="-"/>
    <s v="-"/>
    <s v="КП23"/>
    <m/>
    <m/>
    <m/>
    <e v="#VALUE!"/>
    <e v="#VALUE!"/>
    <n v="1"/>
  </r>
  <r>
    <x v="10"/>
    <x v="6"/>
    <s v="ОН"/>
    <x v="338"/>
    <d v="1899-12-30T13:25:00"/>
    <d v="2014-12-31T00:00:00"/>
    <d v="1899-12-30T14:03:00"/>
    <d v="1899-12-30T00:38:00"/>
    <n v="1"/>
    <m/>
    <m/>
    <x v="0"/>
    <s v="35/6кВ &quot;Долговская&quot;"/>
    <x v="2"/>
    <x v="6"/>
    <s v="ВЛ-6 кВ ф-906 КТП скв-104"/>
    <s v="Устранение аварийного нагрева к с. в  РЩ-0,4кВ"/>
    <n v="1"/>
    <m/>
    <n v="1"/>
    <s v="ТЧ"/>
    <n v="1979"/>
    <s v="АС-70"/>
    <s v="-"/>
    <s v="ТО-25.09.2014"/>
    <n v="100"/>
    <s v="-"/>
    <n v="0"/>
    <d v="2014-09-24T00:00:00"/>
    <s v="КП23"/>
    <m/>
    <m/>
    <m/>
    <e v="#VALUE!"/>
    <e v="#VALUE!"/>
    <n v="1"/>
  </r>
  <r>
    <x v="10"/>
    <x v="6"/>
    <s v="ОН"/>
    <x v="338"/>
    <d v="1899-12-30T18:24:00"/>
    <d v="2014-12-31T00:00:00"/>
    <d v="1899-12-30T19:50:00"/>
    <d v="1899-12-30T01:26:00"/>
    <n v="4"/>
    <m/>
    <m/>
    <x v="2"/>
    <s v="110/6кВ &quot;Донецко-Сыртовская&quot;"/>
    <x v="2"/>
    <x v="2"/>
    <s v="ВЛ-6 кВ ф-1314"/>
    <s v="Устранение обрыва провода ф-В в пролете опор 17-18 отп. На скв-4036."/>
    <n v="6"/>
    <n v="2"/>
    <n v="8"/>
    <s v="ТЧ"/>
    <n v="2008"/>
    <s v="СИП-120"/>
    <s v="-"/>
    <d v="2014-04-01T00:00:00"/>
    <n v="100"/>
    <s v="-"/>
    <n v="0"/>
    <s v="-"/>
    <s v="КП13"/>
    <m/>
    <m/>
    <m/>
    <e v="#VALUE!"/>
    <e v="#VALUE!"/>
    <n v="1"/>
  </r>
  <r>
    <x v="0"/>
    <x v="7"/>
    <s v="РН-ЭН"/>
    <x v="302"/>
    <m/>
    <m/>
    <m/>
    <m/>
    <m/>
    <m/>
    <m/>
    <x v="4"/>
    <m/>
    <x v="3"/>
    <x v="8"/>
    <m/>
    <m/>
    <m/>
    <m/>
    <m/>
    <m/>
    <m/>
    <m/>
    <m/>
    <m/>
    <m/>
    <m/>
    <m/>
    <m/>
    <m/>
    <m/>
    <m/>
    <s v="нарушений не было"/>
    <m/>
    <m/>
    <m/>
  </r>
  <r>
    <x v="0"/>
    <x v="7"/>
    <s v="РН-ЭН"/>
    <x v="28"/>
    <m/>
    <m/>
    <m/>
    <m/>
    <m/>
    <m/>
    <m/>
    <x v="4"/>
    <m/>
    <x v="3"/>
    <x v="8"/>
    <m/>
    <m/>
    <m/>
    <m/>
    <m/>
    <m/>
    <m/>
    <m/>
    <m/>
    <m/>
    <m/>
    <m/>
    <m/>
    <m/>
    <m/>
    <m/>
    <m/>
    <s v="нарушений не было"/>
    <m/>
    <m/>
    <m/>
  </r>
  <r>
    <x v="0"/>
    <x v="7"/>
    <s v="РН-ЭН"/>
    <x v="29"/>
    <m/>
    <m/>
    <m/>
    <m/>
    <m/>
    <m/>
    <m/>
    <x v="4"/>
    <m/>
    <x v="3"/>
    <x v="8"/>
    <m/>
    <m/>
    <m/>
    <m/>
    <m/>
    <m/>
    <m/>
    <m/>
    <m/>
    <m/>
    <m/>
    <m/>
    <m/>
    <m/>
    <m/>
    <m/>
    <m/>
    <s v="нарушений не было"/>
    <m/>
    <m/>
    <m/>
  </r>
  <r>
    <x v="0"/>
    <x v="7"/>
    <s v="РН-ЭН"/>
    <x v="303"/>
    <d v="1899-12-30T09:57:00"/>
    <d v="2014-01-04T00:00:00"/>
    <d v="1899-12-30T10:26:00"/>
    <d v="1899-12-30T00:29:00"/>
    <n v="1"/>
    <s v="-"/>
    <m/>
    <x v="5"/>
    <s v="ВЛ 6 кВ &quot;Ф-24&quot;"/>
    <x v="2"/>
    <x v="2"/>
    <s v="ВЛ 6 кВ &quot;Ф-24&quot;"/>
    <s v="Аварийный вывод в ремонт ВЛ 6 кВ _x000a_&quot;Ф-24&quot;, ПС 110/6 кВ &quot;Градиент&quot;, для устранения замыкания на землю в сети_x000a_ 6 кВ. ВЛ 6 кВ принадлежит &quot;Губкинскому газовому промыслу&quot;."/>
    <n v="0.7"/>
    <m/>
    <n v="0.7"/>
    <s v="ТЧ"/>
    <m/>
    <m/>
    <m/>
    <m/>
    <m/>
    <m/>
    <m/>
    <m/>
    <s v="КП18"/>
    <m/>
    <m/>
    <s v="ВЛ принадлежит ЗАО ПУРГАЗ"/>
    <m/>
    <m/>
    <m/>
  </r>
  <r>
    <x v="0"/>
    <x v="7"/>
    <s v="РН-ЭН"/>
    <x v="304"/>
    <m/>
    <m/>
    <m/>
    <m/>
    <m/>
    <m/>
    <m/>
    <x v="4"/>
    <m/>
    <x v="3"/>
    <x v="8"/>
    <m/>
    <m/>
    <m/>
    <m/>
    <m/>
    <m/>
    <m/>
    <m/>
    <m/>
    <m/>
    <m/>
    <m/>
    <m/>
    <m/>
    <m/>
    <m/>
    <m/>
    <s v="нарушений не было"/>
    <m/>
    <m/>
    <m/>
  </r>
  <r>
    <x v="0"/>
    <x v="7"/>
    <s v="РН-ЭН"/>
    <x v="305"/>
    <m/>
    <m/>
    <m/>
    <m/>
    <m/>
    <m/>
    <m/>
    <x v="4"/>
    <m/>
    <x v="3"/>
    <x v="8"/>
    <m/>
    <m/>
    <m/>
    <m/>
    <m/>
    <m/>
    <m/>
    <m/>
    <m/>
    <m/>
    <m/>
    <m/>
    <m/>
    <m/>
    <m/>
    <m/>
    <m/>
    <s v="нарушений не было"/>
    <m/>
    <m/>
    <m/>
  </r>
  <r>
    <x v="0"/>
    <x v="7"/>
    <s v="РН-ЭН"/>
    <x v="306"/>
    <m/>
    <m/>
    <m/>
    <m/>
    <m/>
    <m/>
    <m/>
    <x v="4"/>
    <m/>
    <x v="3"/>
    <x v="8"/>
    <m/>
    <m/>
    <m/>
    <m/>
    <m/>
    <m/>
    <m/>
    <m/>
    <m/>
    <m/>
    <m/>
    <m/>
    <m/>
    <m/>
    <m/>
    <m/>
    <m/>
    <s v="нарушений не было"/>
    <m/>
    <m/>
    <m/>
  </r>
  <r>
    <x v="0"/>
    <x v="7"/>
    <s v="РН-ЭН"/>
    <x v="307"/>
    <m/>
    <m/>
    <m/>
    <m/>
    <m/>
    <m/>
    <m/>
    <x v="4"/>
    <m/>
    <x v="3"/>
    <x v="8"/>
    <m/>
    <m/>
    <m/>
    <m/>
    <m/>
    <m/>
    <m/>
    <m/>
    <m/>
    <m/>
    <m/>
    <m/>
    <m/>
    <m/>
    <m/>
    <m/>
    <m/>
    <s v="нарушений не было"/>
    <m/>
    <m/>
    <m/>
  </r>
  <r>
    <x v="0"/>
    <x v="7"/>
    <s v="РН-ЭН"/>
    <x v="0"/>
    <m/>
    <m/>
    <m/>
    <m/>
    <m/>
    <m/>
    <m/>
    <x v="4"/>
    <m/>
    <x v="3"/>
    <x v="8"/>
    <m/>
    <m/>
    <m/>
    <m/>
    <m/>
    <m/>
    <m/>
    <m/>
    <m/>
    <m/>
    <m/>
    <m/>
    <m/>
    <m/>
    <m/>
    <m/>
    <m/>
    <s v="нарушений не было"/>
    <m/>
    <m/>
    <m/>
  </r>
  <r>
    <x v="0"/>
    <x v="7"/>
    <s v="РН-ЭН"/>
    <x v="308"/>
    <m/>
    <m/>
    <m/>
    <m/>
    <m/>
    <m/>
    <m/>
    <x v="4"/>
    <m/>
    <x v="3"/>
    <x v="8"/>
    <m/>
    <m/>
    <m/>
    <m/>
    <m/>
    <m/>
    <m/>
    <m/>
    <m/>
    <m/>
    <m/>
    <m/>
    <m/>
    <m/>
    <m/>
    <m/>
    <m/>
    <s v="нарушений не было"/>
    <m/>
    <m/>
    <m/>
  </r>
  <r>
    <x v="0"/>
    <x v="7"/>
    <s v="РН-ЭН"/>
    <x v="309"/>
    <m/>
    <m/>
    <m/>
    <m/>
    <m/>
    <m/>
    <m/>
    <x v="4"/>
    <m/>
    <x v="3"/>
    <x v="8"/>
    <m/>
    <m/>
    <m/>
    <m/>
    <m/>
    <m/>
    <m/>
    <m/>
    <m/>
    <m/>
    <m/>
    <m/>
    <m/>
    <m/>
    <m/>
    <m/>
    <m/>
    <s v="нарушений не было"/>
    <m/>
    <m/>
    <m/>
  </r>
  <r>
    <x v="0"/>
    <x v="7"/>
    <s v="РН-ЭН"/>
    <x v="310"/>
    <m/>
    <m/>
    <m/>
    <m/>
    <m/>
    <m/>
    <m/>
    <x v="4"/>
    <m/>
    <x v="3"/>
    <x v="8"/>
    <m/>
    <m/>
    <m/>
    <m/>
    <m/>
    <m/>
    <m/>
    <m/>
    <m/>
    <m/>
    <m/>
    <m/>
    <m/>
    <m/>
    <m/>
    <m/>
    <m/>
    <s v="нарушений не было"/>
    <m/>
    <m/>
    <m/>
  </r>
  <r>
    <x v="0"/>
    <x v="7"/>
    <s v="РН-ЭН"/>
    <x v="30"/>
    <m/>
    <m/>
    <m/>
    <m/>
    <m/>
    <m/>
    <m/>
    <x v="4"/>
    <m/>
    <x v="3"/>
    <x v="8"/>
    <m/>
    <m/>
    <m/>
    <m/>
    <m/>
    <m/>
    <m/>
    <m/>
    <m/>
    <m/>
    <m/>
    <m/>
    <m/>
    <m/>
    <m/>
    <m/>
    <m/>
    <s v="нарушений не было"/>
    <m/>
    <m/>
    <m/>
  </r>
  <r>
    <x v="0"/>
    <x v="7"/>
    <s v="РН-ЭН"/>
    <x v="1"/>
    <m/>
    <m/>
    <m/>
    <m/>
    <m/>
    <m/>
    <m/>
    <x v="4"/>
    <m/>
    <x v="3"/>
    <x v="8"/>
    <m/>
    <m/>
    <m/>
    <m/>
    <m/>
    <m/>
    <m/>
    <m/>
    <m/>
    <m/>
    <m/>
    <m/>
    <m/>
    <m/>
    <m/>
    <m/>
    <m/>
    <s v="нарушений не было"/>
    <m/>
    <m/>
    <m/>
  </r>
  <r>
    <x v="0"/>
    <x v="7"/>
    <s v="РН-ЭН"/>
    <x v="31"/>
    <m/>
    <m/>
    <m/>
    <m/>
    <m/>
    <m/>
    <m/>
    <x v="4"/>
    <m/>
    <x v="3"/>
    <x v="8"/>
    <m/>
    <m/>
    <m/>
    <m/>
    <m/>
    <m/>
    <m/>
    <m/>
    <m/>
    <m/>
    <m/>
    <m/>
    <m/>
    <m/>
    <m/>
    <m/>
    <m/>
    <s v="нарушений не было"/>
    <m/>
    <m/>
    <m/>
  </r>
  <r>
    <x v="0"/>
    <x v="7"/>
    <s v="РН-ЭН"/>
    <x v="32"/>
    <m/>
    <m/>
    <m/>
    <m/>
    <m/>
    <m/>
    <m/>
    <x v="4"/>
    <m/>
    <x v="3"/>
    <x v="8"/>
    <m/>
    <m/>
    <m/>
    <m/>
    <m/>
    <m/>
    <m/>
    <m/>
    <m/>
    <m/>
    <m/>
    <m/>
    <m/>
    <m/>
    <m/>
    <m/>
    <m/>
    <s v="нарушений не было"/>
    <m/>
    <m/>
    <m/>
  </r>
  <r>
    <x v="0"/>
    <x v="7"/>
    <s v="РН-ЭН"/>
    <x v="33"/>
    <m/>
    <m/>
    <m/>
    <m/>
    <m/>
    <m/>
    <m/>
    <x v="4"/>
    <m/>
    <x v="3"/>
    <x v="8"/>
    <m/>
    <m/>
    <m/>
    <m/>
    <m/>
    <m/>
    <m/>
    <m/>
    <m/>
    <m/>
    <m/>
    <m/>
    <m/>
    <m/>
    <m/>
    <m/>
    <m/>
    <s v="нарушений не было"/>
    <m/>
    <m/>
    <m/>
  </r>
  <r>
    <x v="0"/>
    <x v="7"/>
    <s v="РН-ЭН"/>
    <x v="2"/>
    <m/>
    <m/>
    <m/>
    <m/>
    <m/>
    <m/>
    <m/>
    <x v="4"/>
    <m/>
    <x v="3"/>
    <x v="8"/>
    <m/>
    <m/>
    <m/>
    <m/>
    <m/>
    <m/>
    <m/>
    <m/>
    <m/>
    <m/>
    <m/>
    <m/>
    <m/>
    <m/>
    <m/>
    <m/>
    <m/>
    <s v="нарушений не было"/>
    <m/>
    <m/>
    <m/>
  </r>
  <r>
    <x v="0"/>
    <x v="7"/>
    <s v="РН-ЭН"/>
    <x v="34"/>
    <m/>
    <m/>
    <m/>
    <m/>
    <m/>
    <m/>
    <m/>
    <x v="4"/>
    <m/>
    <x v="3"/>
    <x v="8"/>
    <m/>
    <m/>
    <m/>
    <m/>
    <m/>
    <m/>
    <m/>
    <m/>
    <m/>
    <m/>
    <m/>
    <m/>
    <m/>
    <m/>
    <m/>
    <m/>
    <m/>
    <s v="нарушений не было"/>
    <m/>
    <m/>
    <m/>
  </r>
  <r>
    <x v="0"/>
    <x v="7"/>
    <s v="РН-ЭН"/>
    <x v="311"/>
    <m/>
    <m/>
    <m/>
    <m/>
    <m/>
    <m/>
    <m/>
    <x v="4"/>
    <m/>
    <x v="3"/>
    <x v="8"/>
    <m/>
    <m/>
    <m/>
    <m/>
    <m/>
    <m/>
    <m/>
    <m/>
    <m/>
    <m/>
    <m/>
    <m/>
    <m/>
    <m/>
    <m/>
    <m/>
    <m/>
    <s v="нарушений не было"/>
    <m/>
    <m/>
    <m/>
  </r>
  <r>
    <x v="0"/>
    <x v="7"/>
    <s v="РН-ЭН"/>
    <x v="35"/>
    <m/>
    <m/>
    <m/>
    <m/>
    <m/>
    <m/>
    <m/>
    <x v="4"/>
    <m/>
    <x v="3"/>
    <x v="8"/>
    <m/>
    <m/>
    <m/>
    <m/>
    <m/>
    <m/>
    <m/>
    <m/>
    <m/>
    <m/>
    <m/>
    <m/>
    <m/>
    <m/>
    <m/>
    <m/>
    <m/>
    <s v="нарушений не было"/>
    <m/>
    <m/>
    <m/>
  </r>
  <r>
    <x v="0"/>
    <x v="7"/>
    <s v="РН-ЭН"/>
    <x v="36"/>
    <m/>
    <m/>
    <m/>
    <m/>
    <m/>
    <m/>
    <m/>
    <x v="4"/>
    <m/>
    <x v="3"/>
    <x v="8"/>
    <m/>
    <m/>
    <m/>
    <m/>
    <m/>
    <m/>
    <m/>
    <m/>
    <m/>
    <m/>
    <m/>
    <m/>
    <m/>
    <m/>
    <m/>
    <m/>
    <m/>
    <s v="нарушений не было"/>
    <m/>
    <m/>
    <m/>
  </r>
  <r>
    <x v="0"/>
    <x v="7"/>
    <s v="РН-ЭН"/>
    <x v="37"/>
    <m/>
    <m/>
    <m/>
    <m/>
    <m/>
    <m/>
    <m/>
    <x v="4"/>
    <m/>
    <x v="3"/>
    <x v="8"/>
    <m/>
    <m/>
    <m/>
    <m/>
    <m/>
    <m/>
    <m/>
    <m/>
    <m/>
    <m/>
    <m/>
    <m/>
    <m/>
    <m/>
    <m/>
    <m/>
    <m/>
    <s v="нарушений не было"/>
    <m/>
    <m/>
    <m/>
  </r>
  <r>
    <x v="0"/>
    <x v="7"/>
    <s v="РН-ЭН"/>
    <x v="312"/>
    <d v="1899-12-30T14:50:00"/>
    <d v="2014-01-24T00:00:00"/>
    <d v="1899-12-30T16:16:00"/>
    <d v="1899-12-30T01:26:00"/>
    <n v="3"/>
    <m/>
    <m/>
    <x v="0"/>
    <s v="ВЛ-6 кВ 202-19"/>
    <x v="2"/>
    <x v="2"/>
    <s v="ВЛ-6 кВ 202-19"/>
    <s v="Отключение ВЛ-6 кВ &quot;202-19&quot; для восстановления плашечного зажима фазы С&quot; на опоре №150АУ"/>
    <n v="1.2"/>
    <n v="0.9"/>
    <n v="2.1"/>
    <s v="ТЧ"/>
    <n v="1990"/>
    <s v="ПА-1"/>
    <s v="не определен"/>
    <s v="ТО-03.05.13_x000a_ТР-05.11.13"/>
    <n v="100"/>
    <d v="2014-08-01T00:00:00"/>
    <n v="0"/>
    <d v="2013-11-05T00:00:00"/>
    <s v="КП23"/>
    <m/>
    <m/>
    <m/>
    <m/>
    <m/>
    <m/>
  </r>
  <r>
    <x v="0"/>
    <x v="7"/>
    <s v="РН-ЭН"/>
    <x v="313"/>
    <m/>
    <m/>
    <m/>
    <m/>
    <m/>
    <m/>
    <m/>
    <x v="4"/>
    <m/>
    <x v="3"/>
    <x v="8"/>
    <m/>
    <m/>
    <m/>
    <m/>
    <m/>
    <m/>
    <m/>
    <m/>
    <m/>
    <m/>
    <m/>
    <m/>
    <m/>
    <m/>
    <m/>
    <m/>
    <m/>
    <s v="нарушений не было"/>
    <m/>
    <m/>
    <m/>
  </r>
  <r>
    <x v="0"/>
    <x v="7"/>
    <s v="РН-ЭН"/>
    <x v="38"/>
    <m/>
    <m/>
    <m/>
    <m/>
    <m/>
    <m/>
    <m/>
    <x v="4"/>
    <m/>
    <x v="3"/>
    <x v="8"/>
    <m/>
    <m/>
    <m/>
    <m/>
    <m/>
    <m/>
    <m/>
    <m/>
    <m/>
    <m/>
    <m/>
    <m/>
    <m/>
    <m/>
    <m/>
    <m/>
    <m/>
    <s v="нарушений не было"/>
    <m/>
    <m/>
    <m/>
  </r>
  <r>
    <x v="0"/>
    <x v="7"/>
    <s v="РН-ЭН"/>
    <x v="39"/>
    <m/>
    <m/>
    <m/>
    <m/>
    <m/>
    <m/>
    <m/>
    <x v="4"/>
    <m/>
    <x v="3"/>
    <x v="8"/>
    <m/>
    <m/>
    <m/>
    <m/>
    <m/>
    <m/>
    <m/>
    <m/>
    <m/>
    <m/>
    <m/>
    <m/>
    <m/>
    <m/>
    <m/>
    <m/>
    <m/>
    <s v="нарушений не было"/>
    <m/>
    <m/>
    <m/>
  </r>
  <r>
    <x v="0"/>
    <x v="7"/>
    <s v="РН-ЭН"/>
    <x v="40"/>
    <m/>
    <m/>
    <m/>
    <m/>
    <m/>
    <m/>
    <m/>
    <x v="4"/>
    <m/>
    <x v="3"/>
    <x v="8"/>
    <m/>
    <m/>
    <m/>
    <m/>
    <m/>
    <m/>
    <m/>
    <m/>
    <m/>
    <m/>
    <m/>
    <m/>
    <m/>
    <m/>
    <m/>
    <m/>
    <m/>
    <s v="нарушений не было"/>
    <m/>
    <m/>
    <m/>
  </r>
  <r>
    <x v="0"/>
    <x v="7"/>
    <s v="РН-ЭН"/>
    <x v="41"/>
    <m/>
    <m/>
    <m/>
    <m/>
    <m/>
    <m/>
    <m/>
    <x v="4"/>
    <m/>
    <x v="3"/>
    <x v="8"/>
    <m/>
    <m/>
    <m/>
    <m/>
    <m/>
    <m/>
    <m/>
    <m/>
    <m/>
    <m/>
    <m/>
    <m/>
    <m/>
    <m/>
    <m/>
    <m/>
    <m/>
    <s v="нарушений не было"/>
    <m/>
    <m/>
    <m/>
  </r>
  <r>
    <x v="0"/>
    <x v="7"/>
    <s v="РН-ЭН"/>
    <x v="42"/>
    <m/>
    <m/>
    <m/>
    <m/>
    <m/>
    <m/>
    <m/>
    <x v="4"/>
    <m/>
    <x v="3"/>
    <x v="8"/>
    <m/>
    <m/>
    <m/>
    <m/>
    <m/>
    <m/>
    <m/>
    <m/>
    <m/>
    <m/>
    <m/>
    <m/>
    <m/>
    <m/>
    <m/>
    <m/>
    <m/>
    <s v="нарушений не было"/>
    <m/>
    <m/>
    <m/>
  </r>
  <r>
    <x v="0"/>
    <x v="7"/>
    <s v="РН-ЭН"/>
    <x v="3"/>
    <m/>
    <m/>
    <m/>
    <m/>
    <m/>
    <m/>
    <m/>
    <x v="4"/>
    <m/>
    <x v="3"/>
    <x v="8"/>
    <m/>
    <m/>
    <m/>
    <m/>
    <m/>
    <m/>
    <m/>
    <m/>
    <m/>
    <m/>
    <m/>
    <m/>
    <m/>
    <m/>
    <m/>
    <m/>
    <m/>
    <s v="нарушений не было"/>
    <m/>
    <m/>
    <m/>
  </r>
  <r>
    <x v="1"/>
    <x v="7"/>
    <s v="РН-ЭН"/>
    <x v="43"/>
    <m/>
    <m/>
    <m/>
    <m/>
    <m/>
    <m/>
    <m/>
    <x v="4"/>
    <m/>
    <x v="3"/>
    <x v="8"/>
    <m/>
    <m/>
    <m/>
    <m/>
    <m/>
    <m/>
    <m/>
    <m/>
    <m/>
    <m/>
    <m/>
    <m/>
    <m/>
    <m/>
    <m/>
    <m/>
    <m/>
    <s v="нарушений не было"/>
    <m/>
    <m/>
    <m/>
  </r>
  <r>
    <x v="1"/>
    <x v="7"/>
    <s v="РН-ЭН"/>
    <x v="4"/>
    <m/>
    <m/>
    <m/>
    <m/>
    <m/>
    <m/>
    <m/>
    <x v="4"/>
    <m/>
    <x v="3"/>
    <x v="8"/>
    <m/>
    <m/>
    <m/>
    <m/>
    <m/>
    <m/>
    <m/>
    <m/>
    <m/>
    <m/>
    <m/>
    <m/>
    <m/>
    <m/>
    <m/>
    <m/>
    <m/>
    <s v="нарушений не было"/>
    <m/>
    <m/>
    <m/>
  </r>
  <r>
    <x v="1"/>
    <x v="7"/>
    <s v="РН-ЭН"/>
    <x v="45"/>
    <m/>
    <m/>
    <m/>
    <m/>
    <m/>
    <m/>
    <m/>
    <x v="4"/>
    <m/>
    <x v="3"/>
    <x v="8"/>
    <m/>
    <m/>
    <m/>
    <m/>
    <m/>
    <m/>
    <m/>
    <m/>
    <m/>
    <m/>
    <m/>
    <m/>
    <m/>
    <m/>
    <m/>
    <m/>
    <m/>
    <s v="нарушений не было"/>
    <m/>
    <m/>
    <m/>
  </r>
  <r>
    <x v="1"/>
    <x v="7"/>
    <s v="РН-ЭН"/>
    <x v="46"/>
    <m/>
    <m/>
    <m/>
    <m/>
    <m/>
    <m/>
    <m/>
    <x v="4"/>
    <m/>
    <x v="3"/>
    <x v="8"/>
    <m/>
    <m/>
    <m/>
    <m/>
    <m/>
    <m/>
    <m/>
    <m/>
    <m/>
    <m/>
    <m/>
    <m/>
    <m/>
    <m/>
    <m/>
    <m/>
    <m/>
    <s v="нарушений не было"/>
    <m/>
    <m/>
    <m/>
  </r>
  <r>
    <x v="1"/>
    <x v="7"/>
    <s v="РН-ЭН"/>
    <x v="5"/>
    <m/>
    <m/>
    <m/>
    <m/>
    <m/>
    <m/>
    <m/>
    <x v="4"/>
    <m/>
    <x v="3"/>
    <x v="8"/>
    <m/>
    <m/>
    <m/>
    <m/>
    <m/>
    <m/>
    <m/>
    <m/>
    <m/>
    <m/>
    <m/>
    <m/>
    <m/>
    <m/>
    <m/>
    <m/>
    <m/>
    <s v="нарушений не было"/>
    <m/>
    <m/>
    <m/>
  </r>
  <r>
    <x v="1"/>
    <x v="7"/>
    <s v="РН-ЭН"/>
    <x v="47"/>
    <d v="1899-12-30T15:05:00"/>
    <d v="2014-02-07T00:00:00"/>
    <d v="1899-12-30T16:05:00"/>
    <d v="1899-12-30T01:00:00"/>
    <n v="9"/>
    <m/>
    <m/>
    <x v="0"/>
    <s v="ВЛ-6кВ &quot;236-16&quot;"/>
    <x v="2"/>
    <x v="2"/>
    <s v="ВЛ-6кВ &quot;236-16&quot;"/>
    <s v="Отключение ВЛ-6 кВ &quot;202-19&quot; для замены штырьевого изолятора ШС-10 фазы &quot;В&quot; на опоре №48/72"/>
    <n v="0.8"/>
    <m/>
    <n v="0.8"/>
    <s v="И"/>
    <n v="1992"/>
    <s v="ШС-10"/>
    <s v="не определен"/>
    <s v="ТО-28.10.13_x000a_ТР-02.07.13"/>
    <n v="100"/>
    <d v="2014-09-01T00:00:00"/>
    <n v="0"/>
    <d v="2013-07-02T00:00:00"/>
    <s v="КП23"/>
    <m/>
    <m/>
    <m/>
    <m/>
    <m/>
    <m/>
  </r>
  <r>
    <x v="1"/>
    <x v="7"/>
    <s v="РН-ЭН"/>
    <x v="48"/>
    <m/>
    <m/>
    <m/>
    <m/>
    <m/>
    <m/>
    <m/>
    <x v="4"/>
    <m/>
    <x v="3"/>
    <x v="8"/>
    <m/>
    <m/>
    <m/>
    <m/>
    <m/>
    <m/>
    <m/>
    <m/>
    <m/>
    <m/>
    <m/>
    <m/>
    <m/>
    <m/>
    <m/>
    <m/>
    <m/>
    <s v="нарушений не было"/>
    <m/>
    <m/>
    <m/>
  </r>
  <r>
    <x v="1"/>
    <x v="7"/>
    <s v="РН-ЭН"/>
    <x v="49"/>
    <m/>
    <m/>
    <m/>
    <m/>
    <m/>
    <m/>
    <m/>
    <x v="4"/>
    <m/>
    <x v="3"/>
    <x v="8"/>
    <m/>
    <m/>
    <m/>
    <m/>
    <m/>
    <m/>
    <m/>
    <m/>
    <m/>
    <m/>
    <m/>
    <m/>
    <m/>
    <m/>
    <m/>
    <m/>
    <m/>
    <s v="нарушений не было"/>
    <m/>
    <m/>
    <m/>
  </r>
  <r>
    <x v="1"/>
    <x v="7"/>
    <s v="РН-ЭН"/>
    <x v="50"/>
    <m/>
    <m/>
    <m/>
    <m/>
    <m/>
    <m/>
    <m/>
    <x v="4"/>
    <m/>
    <x v="3"/>
    <x v="8"/>
    <m/>
    <m/>
    <m/>
    <m/>
    <m/>
    <m/>
    <m/>
    <m/>
    <m/>
    <m/>
    <m/>
    <m/>
    <m/>
    <m/>
    <m/>
    <m/>
    <m/>
    <s v="нарушений не было"/>
    <m/>
    <m/>
    <m/>
  </r>
  <r>
    <x v="1"/>
    <x v="7"/>
    <s v="РН-ЭН"/>
    <x v="51"/>
    <m/>
    <m/>
    <m/>
    <m/>
    <m/>
    <m/>
    <m/>
    <x v="4"/>
    <m/>
    <x v="3"/>
    <x v="8"/>
    <m/>
    <m/>
    <m/>
    <m/>
    <m/>
    <m/>
    <m/>
    <m/>
    <m/>
    <m/>
    <m/>
    <m/>
    <m/>
    <m/>
    <m/>
    <m/>
    <m/>
    <s v="нарушений не было"/>
    <m/>
    <m/>
    <m/>
  </r>
  <r>
    <x v="1"/>
    <x v="7"/>
    <s v="РН-ЭН"/>
    <x v="6"/>
    <d v="1899-12-30T00:38:00"/>
    <d v="2014-02-12T00:00:00"/>
    <d v="1899-12-30T00:38:00"/>
    <d v="1899-12-30T00:00:00"/>
    <n v="7"/>
    <s v="Токовая отсечка"/>
    <s v="АПВУ"/>
    <x v="0"/>
    <s v="ВЛ-6кВ &quot;321-07&quot;"/>
    <x v="2"/>
    <x v="2"/>
    <s v="ВЛ-6кВ &quot;321-07&quot;"/>
    <s v="Отключение ВЛ-6кВ &quot;321-07&quot; по защите &quot;Токовая отсечка&quot;, АПВ успешное. Производится осмотр ВЛ-6кВ."/>
    <m/>
    <n v="2.9"/>
    <n v="2.9"/>
    <s v="И"/>
    <n v="1990"/>
    <s v="ШС-10"/>
    <s v="не определен"/>
    <d v="2013-09-09T00:00:00"/>
    <n v="100"/>
    <s v="ТО август 2014_x000a_ТР март 2015"/>
    <n v="0"/>
    <d v="2013-09-09T00:00:00"/>
    <s v="КП9"/>
    <m/>
    <m/>
    <m/>
    <m/>
    <m/>
    <s v="неуч.вр."/>
  </r>
  <r>
    <x v="1"/>
    <x v="7"/>
    <s v="РН-ЭН"/>
    <x v="52"/>
    <m/>
    <m/>
    <m/>
    <m/>
    <m/>
    <m/>
    <m/>
    <x v="4"/>
    <m/>
    <x v="3"/>
    <x v="8"/>
    <m/>
    <m/>
    <m/>
    <m/>
    <m/>
    <m/>
    <m/>
    <m/>
    <m/>
    <m/>
    <m/>
    <m/>
    <m/>
    <m/>
    <m/>
    <m/>
    <m/>
    <s v="нарушений не было"/>
    <m/>
    <m/>
    <m/>
  </r>
  <r>
    <x v="1"/>
    <x v="7"/>
    <s v="РН-ЭН"/>
    <x v="53"/>
    <d v="1899-12-30T09:36:00"/>
    <d v="2014-02-14T00:00:00"/>
    <d v="1899-12-30T11:59:00"/>
    <d v="1899-12-30T02:23:00"/>
    <n v="12"/>
    <s v="МТЗ"/>
    <s v="АПВН, РПВН"/>
    <x v="3"/>
    <s v="ВЛ-6кВ &quot;142-08&quot;"/>
    <x v="2"/>
    <x v="2"/>
    <s v="ВЛ-6кВ &quot;142-08&quot;"/>
    <s v="Отключение ВЛ-6 &quot;142-08&quot; от защиты &quot;МТЗ&quot;, АПВ неуспешное, в 10:12 РПВ неуспешное. При порыве высоконапорного водовода ЦППД на кусту 46, залило технической водой КТПН 6/0,4 кВ №1,2. В 11:55 отключен РЛНД-6 на опоре №43/14 куста 46. В 11:59 включена в работу ВЛ 6 кВ &quot;142-08&quot;. "/>
    <n v="18.899999999999999"/>
    <n v="1.2"/>
    <n v="20.100000000000001"/>
    <s v="ТЧ"/>
    <n v="1992"/>
    <s v="Провод АС-120"/>
    <s v="не определен"/>
    <d v="2013-12-04T00:00:00"/>
    <n v="100"/>
    <s v="06.2015"/>
    <n v="0"/>
    <m/>
    <s v="КП24"/>
    <m/>
    <m/>
    <m/>
    <s v="т"/>
    <m/>
    <m/>
  </r>
  <r>
    <x v="1"/>
    <x v="7"/>
    <s v="РН-ЭН"/>
    <x v="54"/>
    <d v="1899-12-30T21:11:00"/>
    <d v="2014-02-15T00:00:00"/>
    <d v="1899-12-30T21:11:00"/>
    <d v="1899-12-30T00:00:00"/>
    <n v="20"/>
    <s v="МТЗ"/>
    <s v="АПВУ"/>
    <x v="1"/>
    <s v="ВЛ-6кВ &quot;319-04&quot;"/>
    <x v="2"/>
    <x v="2"/>
    <s v="ВЛ-6кВ &quot;319-04&quot;"/>
    <s v="Отключение ВЛ-6кВ &quot;321-07&quot; по защите &quot;МТЗ&quot;, АПВ успешное. При осмотре ВЛ-6кВ обнаружены следы ожегов на проводах в пролете опор 25/44 - 25/45."/>
    <m/>
    <n v="7.6"/>
    <n v="7.6"/>
    <s v="ТЧ"/>
    <n v="1996"/>
    <s v="Провод АС-120"/>
    <s v="не определен"/>
    <d v="2012-07-15T00:00:00"/>
    <n v="100"/>
    <s v="12. 2014_x000a_"/>
    <n v="0"/>
    <m/>
    <s v="КП20"/>
    <m/>
    <m/>
    <m/>
    <m/>
    <s v="с"/>
    <s v="неуч.вр."/>
  </r>
  <r>
    <x v="1"/>
    <x v="7"/>
    <s v="РН-ЭН"/>
    <x v="55"/>
    <m/>
    <m/>
    <m/>
    <m/>
    <m/>
    <m/>
    <m/>
    <x v="4"/>
    <m/>
    <x v="3"/>
    <x v="8"/>
    <m/>
    <m/>
    <m/>
    <m/>
    <m/>
    <m/>
    <m/>
    <m/>
    <m/>
    <m/>
    <m/>
    <m/>
    <m/>
    <m/>
    <m/>
    <m/>
    <m/>
    <s v="нарушений не было"/>
    <m/>
    <m/>
    <m/>
  </r>
  <r>
    <x v="1"/>
    <x v="7"/>
    <s v="РН-ЭН"/>
    <x v="56"/>
    <m/>
    <m/>
    <m/>
    <m/>
    <m/>
    <m/>
    <m/>
    <x v="4"/>
    <m/>
    <x v="3"/>
    <x v="8"/>
    <m/>
    <m/>
    <m/>
    <m/>
    <m/>
    <m/>
    <m/>
    <m/>
    <m/>
    <m/>
    <m/>
    <m/>
    <m/>
    <m/>
    <m/>
    <m/>
    <m/>
    <s v="нарушений не было"/>
    <m/>
    <m/>
    <m/>
  </r>
  <r>
    <x v="1"/>
    <x v="7"/>
    <s v="РН-ЭН"/>
    <x v="7"/>
    <m/>
    <m/>
    <m/>
    <m/>
    <m/>
    <m/>
    <m/>
    <x v="4"/>
    <m/>
    <x v="3"/>
    <x v="8"/>
    <m/>
    <m/>
    <m/>
    <m/>
    <m/>
    <m/>
    <m/>
    <m/>
    <m/>
    <m/>
    <m/>
    <m/>
    <m/>
    <m/>
    <m/>
    <m/>
    <m/>
    <s v="нарушений не было"/>
    <m/>
    <m/>
    <m/>
  </r>
  <r>
    <x v="1"/>
    <x v="7"/>
    <s v="РН-ЭН"/>
    <x v="57"/>
    <d v="1899-12-30T09:13:00"/>
    <d v="2014-02-19T00:00:00"/>
    <d v="1899-12-30T09:13:00"/>
    <d v="1899-12-30T00:00:00"/>
    <n v="11"/>
    <s v="ТО"/>
    <s v="АПВУ"/>
    <x v="2"/>
    <s v="ВЛ-6кВ &quot;105-08&quot;"/>
    <x v="2"/>
    <x v="2"/>
    <s v="ВЛ-6кВ &quot;105-08&quot;"/>
    <s v="Отключение ВЛ-6кВ &quot;105-08&quot; по защите &quot;ТО&quot;, АПВ успешное. При осмотре обнаружено: ВЛ-6кВ «105-08» опора №33, обрыв шлейфа на ЛР-6кВ, фаза «А». В 12:50 вывели в ремонт ВЛ-6кВ &quot;105-08&quot; для ремонта ЛР-6кВ опора №33. В 13:50 работа на ЛР-6кВ закончена и на ВЛ-6кВ &quot;105-08&quot; подано напряжение."/>
    <m/>
    <n v="16.2"/>
    <n v="16.2"/>
    <s v="ТЧ"/>
    <n v="1988"/>
    <s v="наконечник А95"/>
    <s v="не определён"/>
    <d v="2013-12-07T00:00:00"/>
    <n v="100"/>
    <s v="07.2015"/>
    <n v="0"/>
    <d v="2013-12-07T00:00:00"/>
    <s v="КП23"/>
    <m/>
    <m/>
    <m/>
    <m/>
    <m/>
    <s v="неуч.вр."/>
  </r>
  <r>
    <x v="1"/>
    <x v="7"/>
    <s v="РН-ЭН"/>
    <x v="58"/>
    <m/>
    <m/>
    <m/>
    <m/>
    <m/>
    <m/>
    <m/>
    <x v="4"/>
    <m/>
    <x v="3"/>
    <x v="8"/>
    <m/>
    <m/>
    <m/>
    <m/>
    <m/>
    <m/>
    <m/>
    <m/>
    <m/>
    <m/>
    <m/>
    <m/>
    <m/>
    <m/>
    <m/>
    <m/>
    <m/>
    <s v="нарушений не было"/>
    <m/>
    <m/>
    <m/>
  </r>
  <r>
    <x v="1"/>
    <x v="7"/>
    <s v="РН-ЭН"/>
    <x v="59"/>
    <m/>
    <m/>
    <m/>
    <m/>
    <m/>
    <m/>
    <m/>
    <x v="4"/>
    <m/>
    <x v="3"/>
    <x v="8"/>
    <m/>
    <m/>
    <m/>
    <m/>
    <m/>
    <m/>
    <m/>
    <m/>
    <m/>
    <m/>
    <m/>
    <m/>
    <m/>
    <m/>
    <m/>
    <m/>
    <m/>
    <s v="нарушений не было"/>
    <m/>
    <m/>
    <m/>
  </r>
  <r>
    <x v="1"/>
    <x v="7"/>
    <s v="РН-ЭН"/>
    <x v="60"/>
    <m/>
    <m/>
    <m/>
    <m/>
    <m/>
    <m/>
    <m/>
    <x v="4"/>
    <m/>
    <x v="3"/>
    <x v="8"/>
    <m/>
    <m/>
    <m/>
    <m/>
    <m/>
    <m/>
    <m/>
    <m/>
    <m/>
    <m/>
    <m/>
    <m/>
    <m/>
    <m/>
    <m/>
    <m/>
    <m/>
    <s v="нарушений не было"/>
    <m/>
    <m/>
    <m/>
  </r>
  <r>
    <x v="1"/>
    <x v="7"/>
    <s v="РН-ЭН"/>
    <x v="61"/>
    <m/>
    <m/>
    <m/>
    <m/>
    <m/>
    <m/>
    <m/>
    <x v="4"/>
    <m/>
    <x v="3"/>
    <x v="8"/>
    <m/>
    <m/>
    <m/>
    <m/>
    <m/>
    <m/>
    <m/>
    <m/>
    <m/>
    <m/>
    <m/>
    <m/>
    <m/>
    <m/>
    <m/>
    <m/>
    <m/>
    <s v="нарушений не было"/>
    <m/>
    <m/>
    <m/>
  </r>
  <r>
    <x v="1"/>
    <x v="7"/>
    <s v="РН-ЭН"/>
    <x v="314"/>
    <m/>
    <m/>
    <m/>
    <m/>
    <m/>
    <m/>
    <m/>
    <x v="4"/>
    <m/>
    <x v="3"/>
    <x v="8"/>
    <m/>
    <m/>
    <m/>
    <m/>
    <m/>
    <m/>
    <m/>
    <m/>
    <m/>
    <m/>
    <m/>
    <m/>
    <m/>
    <m/>
    <m/>
    <m/>
    <m/>
    <s v="нарушений не было"/>
    <m/>
    <m/>
    <m/>
  </r>
  <r>
    <x v="1"/>
    <x v="7"/>
    <s v="РН-ЭН"/>
    <x v="315"/>
    <m/>
    <m/>
    <m/>
    <m/>
    <m/>
    <m/>
    <m/>
    <x v="4"/>
    <m/>
    <x v="3"/>
    <x v="8"/>
    <m/>
    <m/>
    <m/>
    <m/>
    <m/>
    <m/>
    <m/>
    <m/>
    <m/>
    <m/>
    <m/>
    <m/>
    <m/>
    <m/>
    <m/>
    <m/>
    <m/>
    <s v="нарушений не было"/>
    <m/>
    <m/>
    <m/>
  </r>
  <r>
    <x v="1"/>
    <x v="7"/>
    <s v="РН-ЭН"/>
    <x v="8"/>
    <m/>
    <m/>
    <m/>
    <m/>
    <m/>
    <m/>
    <m/>
    <x v="4"/>
    <m/>
    <x v="3"/>
    <x v="8"/>
    <m/>
    <m/>
    <m/>
    <m/>
    <m/>
    <m/>
    <m/>
    <m/>
    <m/>
    <m/>
    <m/>
    <m/>
    <m/>
    <m/>
    <m/>
    <m/>
    <m/>
    <s v="нарушений не было"/>
    <m/>
    <m/>
    <m/>
  </r>
  <r>
    <x v="1"/>
    <x v="7"/>
    <s v="РН-ЭН"/>
    <x v="316"/>
    <m/>
    <m/>
    <m/>
    <m/>
    <m/>
    <m/>
    <m/>
    <x v="4"/>
    <m/>
    <x v="3"/>
    <x v="8"/>
    <m/>
    <m/>
    <m/>
    <m/>
    <m/>
    <m/>
    <m/>
    <m/>
    <m/>
    <m/>
    <m/>
    <m/>
    <m/>
    <m/>
    <m/>
    <m/>
    <m/>
    <s v="нарушений не было"/>
    <m/>
    <m/>
    <m/>
  </r>
  <r>
    <x v="2"/>
    <x v="7"/>
    <s v="РН-ЭН"/>
    <x v="318"/>
    <d v="1899-12-30T05:43:00"/>
    <s v="01.03.2014г"/>
    <d v="1899-12-30T05:43:00"/>
    <d v="1899-12-30T00:00:00"/>
    <n v="9"/>
    <s v="ТО"/>
    <s v="АПВУ"/>
    <x v="0"/>
    <s v="ВЛ-6 кВ &quot;202-29&quot;"/>
    <x v="2"/>
    <x v="2"/>
    <s v="ВЛ-6 кВ &quot;202-29&quot;"/>
    <s v="Отключение ВЛ-6 кВ &quot;202-29&quot; от защиты &quot;ТО&quot;, АПВ успешное . При осмотре обнаружено: на кустовой площадке №67 вышел из строя трансформатор 6/0.4 кВ 630 кВА. Произведена замена КТП-630 кВА на КТП-1000 кВА, в 12:25 КТП-1000 кВА включено под  напряжение"/>
    <n v="5.9"/>
    <n v="0.6"/>
    <n v="6.5"/>
    <s v="Т"/>
    <n v="2007"/>
    <s v="ТМГ-630 кВА"/>
    <s v="г.Чехов"/>
    <m/>
    <m/>
    <m/>
    <m/>
    <m/>
    <s v="КП24"/>
    <m/>
    <m/>
    <m/>
    <m/>
    <m/>
    <s v="неуч.вр."/>
  </r>
  <r>
    <x v="2"/>
    <x v="7"/>
    <s v="РН-ЭН"/>
    <x v="319"/>
    <m/>
    <m/>
    <m/>
    <m/>
    <m/>
    <m/>
    <m/>
    <x v="4"/>
    <m/>
    <x v="3"/>
    <x v="8"/>
    <m/>
    <m/>
    <m/>
    <m/>
    <m/>
    <m/>
    <m/>
    <m/>
    <m/>
    <m/>
    <m/>
    <m/>
    <m/>
    <m/>
    <m/>
    <m/>
    <m/>
    <s v="нарушений не было"/>
    <m/>
    <m/>
    <m/>
  </r>
  <r>
    <x v="2"/>
    <x v="7"/>
    <s v="РН-ЭН"/>
    <x v="320"/>
    <m/>
    <m/>
    <m/>
    <m/>
    <m/>
    <m/>
    <m/>
    <x v="4"/>
    <m/>
    <x v="3"/>
    <x v="8"/>
    <m/>
    <m/>
    <m/>
    <m/>
    <m/>
    <m/>
    <m/>
    <m/>
    <m/>
    <m/>
    <m/>
    <m/>
    <m/>
    <m/>
    <m/>
    <m/>
    <m/>
    <s v="нарушений не было"/>
    <m/>
    <m/>
    <m/>
  </r>
  <r>
    <x v="2"/>
    <x v="7"/>
    <s v="РН-ЭН"/>
    <x v="321"/>
    <m/>
    <m/>
    <m/>
    <m/>
    <m/>
    <m/>
    <m/>
    <x v="4"/>
    <m/>
    <x v="3"/>
    <x v="8"/>
    <m/>
    <m/>
    <m/>
    <m/>
    <m/>
    <m/>
    <m/>
    <m/>
    <m/>
    <m/>
    <m/>
    <m/>
    <m/>
    <m/>
    <m/>
    <m/>
    <m/>
    <s v="нарушений не было"/>
    <m/>
    <m/>
    <m/>
  </r>
  <r>
    <x v="2"/>
    <x v="7"/>
    <s v="РН-ЭН"/>
    <x v="62"/>
    <m/>
    <m/>
    <m/>
    <m/>
    <m/>
    <m/>
    <m/>
    <x v="4"/>
    <m/>
    <x v="3"/>
    <x v="8"/>
    <m/>
    <m/>
    <m/>
    <m/>
    <m/>
    <m/>
    <m/>
    <m/>
    <m/>
    <m/>
    <m/>
    <m/>
    <m/>
    <m/>
    <m/>
    <m/>
    <m/>
    <s v="нарушений не было"/>
    <m/>
    <m/>
    <m/>
  </r>
  <r>
    <x v="2"/>
    <x v="7"/>
    <s v="РН-ЭН"/>
    <x v="63"/>
    <m/>
    <m/>
    <m/>
    <m/>
    <m/>
    <m/>
    <m/>
    <x v="4"/>
    <m/>
    <x v="3"/>
    <x v="8"/>
    <m/>
    <m/>
    <m/>
    <m/>
    <m/>
    <m/>
    <m/>
    <m/>
    <m/>
    <m/>
    <m/>
    <m/>
    <m/>
    <m/>
    <m/>
    <m/>
    <m/>
    <s v="нарушений не было"/>
    <m/>
    <m/>
    <m/>
  </r>
  <r>
    <x v="2"/>
    <x v="7"/>
    <s v="РН-ЭН"/>
    <x v="64"/>
    <d v="1899-12-30T15:25:00"/>
    <s v="07.03.2014г"/>
    <d v="1899-12-30T17:42:00"/>
    <d v="1899-12-30T02:17:00"/>
    <n v="9"/>
    <s v="ТО"/>
    <m/>
    <x v="0"/>
    <s v="ВЛ-6кВ &quot;302-03&quot;"/>
    <x v="2"/>
    <x v="2"/>
    <s v="ВЛ-6кВ &quot;302-03&quot;"/>
    <s v="Отключение ВЛ-6 кВ &quot;302-03&quot; от защиты &quot;ТО&quot;. При осмотре обнаружено: на вновь подключенной ВЛ- 6кВ &quot;303-03/1&quot; на опоре №1 вышли из строя изоляторы фазы &quot;А&quot;  и фазы &quot;В&quot;. Произведена замена. "/>
    <n v="5.4"/>
    <n v="2.4"/>
    <n v="7.8"/>
    <s v="И"/>
    <n v="2012"/>
    <s v="С-4-80 УХЛ 1"/>
    <s v="не определен"/>
    <d v="2014-02-07T00:00:00"/>
    <n v="100"/>
    <d v="2014-08-07T00:00:00"/>
    <n v="0"/>
    <d v="2014-02-07T00:00:00"/>
    <s v="КП10"/>
    <m/>
    <m/>
    <m/>
    <m/>
    <m/>
    <m/>
  </r>
  <r>
    <x v="2"/>
    <x v="7"/>
    <s v="РН-ЭН"/>
    <x v="65"/>
    <m/>
    <m/>
    <m/>
    <m/>
    <m/>
    <m/>
    <m/>
    <x v="4"/>
    <m/>
    <x v="3"/>
    <x v="8"/>
    <m/>
    <m/>
    <m/>
    <m/>
    <m/>
    <m/>
    <m/>
    <m/>
    <m/>
    <m/>
    <m/>
    <m/>
    <m/>
    <m/>
    <m/>
    <m/>
    <m/>
    <s v="нарушений не было"/>
    <m/>
    <m/>
    <m/>
  </r>
  <r>
    <x v="2"/>
    <x v="7"/>
    <s v="РН-ЭН"/>
    <x v="66"/>
    <m/>
    <m/>
    <m/>
    <m/>
    <m/>
    <m/>
    <m/>
    <x v="4"/>
    <m/>
    <x v="3"/>
    <x v="8"/>
    <m/>
    <m/>
    <m/>
    <m/>
    <m/>
    <m/>
    <m/>
    <m/>
    <m/>
    <m/>
    <m/>
    <m/>
    <m/>
    <m/>
    <m/>
    <m/>
    <m/>
    <s v="нарушений не было"/>
    <m/>
    <m/>
    <m/>
  </r>
  <r>
    <x v="2"/>
    <x v="7"/>
    <s v="РН-ЭН"/>
    <x v="67"/>
    <m/>
    <m/>
    <m/>
    <m/>
    <m/>
    <m/>
    <m/>
    <x v="4"/>
    <m/>
    <x v="3"/>
    <x v="8"/>
    <m/>
    <m/>
    <m/>
    <m/>
    <m/>
    <m/>
    <m/>
    <m/>
    <m/>
    <m/>
    <m/>
    <m/>
    <m/>
    <m/>
    <m/>
    <m/>
    <m/>
    <s v="нарушений не было"/>
    <m/>
    <m/>
    <m/>
  </r>
  <r>
    <x v="2"/>
    <x v="7"/>
    <s v="РН-ЭН"/>
    <x v="68"/>
    <d v="1899-12-30T12:50:00"/>
    <s v="11.03.2014г"/>
    <d v="1899-12-30T13:50:00"/>
    <d v="1899-12-30T01:00:00"/>
    <n v="11"/>
    <s v="Газовая Защита"/>
    <m/>
    <x v="0"/>
    <s v="Т-1 ПС-35/6 &quot;265&quot;"/>
    <x v="0"/>
    <x v="0"/>
    <s v="1-СШ-6 ПС-35/6 &quot;265&quot;"/>
    <s v="Отключение Т-1 ПС-35/6 &quot;265&quot; от защиты &quot;Газовая защита&quot;, СВ-6 не включился. В 13:50 включен СВ-6. Причина выясняется."/>
    <n v="2.5"/>
    <m/>
    <n v="2.5"/>
    <s v="Т"/>
    <n v="1987"/>
    <s v="КВВГ 7х1,5"/>
    <s v="не определен"/>
    <s v="ТО-09.01.14_x000a_ТР-01.04.12"/>
    <n v="100"/>
    <d v="2014-07-01T00:00:00"/>
    <n v="0"/>
    <d v="2012-04-01T00:00:00"/>
    <s v="КП23"/>
    <m/>
    <m/>
    <s v="Произвели замену контрольного кабеля цепей газовой защиты на Т-1 35/6кВ. "/>
    <m/>
    <m/>
    <m/>
  </r>
  <r>
    <x v="2"/>
    <x v="7"/>
    <s v="РН-ЭН"/>
    <x v="68"/>
    <d v="1899-12-30T19:49:00"/>
    <s v="11.03.2014г"/>
    <d v="1899-12-30T19:49:00"/>
    <d v="1899-12-30T00:00:00"/>
    <n v="12"/>
    <s v="-"/>
    <s v="-"/>
    <x v="0"/>
    <s v="ТС-2 35/10,5кВ  Тарасовская ГПЭС."/>
    <x v="0"/>
    <x v="1"/>
    <s v="ТС-2 35/10,5кВ  Тарасовская ГПЭС."/>
    <s v=" ТГПЭС работа на ТС-2. Восстановление габарита шинопровода 35кВ фазы &quot;С&quot; относительно корпуса трансформатора. При включении ТС-2 после окончания работ произошло кратковременное снижение напряжения по стороне 6кВ с 6,2кВ до 5,3кВ."/>
    <m/>
    <n v="6.3"/>
    <n v="6.3"/>
    <s v="ТЧ"/>
    <n v="2009"/>
    <m/>
    <m/>
    <m/>
    <m/>
    <m/>
    <m/>
    <m/>
    <s v="КП24"/>
    <m/>
    <m/>
    <m/>
    <m/>
    <m/>
    <s v="неуч.вр."/>
  </r>
  <r>
    <x v="2"/>
    <x v="7"/>
    <s v="ФСК"/>
    <x v="69"/>
    <d v="1899-12-30T07:46:00"/>
    <s v="12.03.2014г"/>
    <d v="1899-12-30T09:44:00"/>
    <d v="1899-12-30T01:58:00"/>
    <n v="1080"/>
    <m/>
    <m/>
    <x v="5"/>
    <s v="ПС 500/220/110 Холмлгорская"/>
    <x v="6"/>
    <x v="0"/>
    <s v="ПС 500/220/110 кВ Холмогорская, ПС 500/220/110 кВ Тарко-Сале, ПС 500/220/110 кВ Муравленковская"/>
    <s v="ПС 500/220/110 кВ Холмогорская повреждение ТТ-500 кВ фазы &quot;С&quot; 1-В-500 на присоедиении &quot;Кириловская&quot;.ВЛ-500 СГРЭС-1-Холмогорская-1 находилась в плановом ремонте.Противоаварийная автоматика обесточила ПС110 &quot;Новопурпейская&quot;,&quot;Барсуковская&quot;,&quot;Победа&quot;,&quot;Светлая&quot;,&quot;Тарасовская&quot;,&quot;Мара-Яха&quot;,&quot;Майская&quot;,&quot;Хармпурская&quot;,&quot;Южно-Харампурская&quot;,ПП-110 &quot;Комсомольский&quot;,ПП-110 &quot;Северный&quot;принадлежащие ОАО &quot;Тюменьэнерго&quot; и ПС110&quot;Ямальская&quot;"/>
    <n v="790.7"/>
    <n v="608.79999999999995"/>
    <n v="1399.5"/>
    <s v="ИЭ"/>
    <n v="2010"/>
    <s v="ARTECHE (Испания)"/>
    <s v="Испания"/>
    <m/>
    <m/>
    <m/>
    <m/>
    <m/>
    <s v="КП18"/>
    <m/>
    <m/>
    <m/>
    <m/>
    <m/>
    <m/>
  </r>
  <r>
    <x v="2"/>
    <x v="7"/>
    <s v="РН-ЭН"/>
    <x v="70"/>
    <m/>
    <m/>
    <m/>
    <m/>
    <m/>
    <m/>
    <m/>
    <x v="4"/>
    <m/>
    <x v="3"/>
    <x v="8"/>
    <m/>
    <m/>
    <m/>
    <m/>
    <m/>
    <m/>
    <m/>
    <m/>
    <m/>
    <m/>
    <m/>
    <m/>
    <m/>
    <m/>
    <m/>
    <m/>
    <m/>
    <s v="нарушений не было"/>
    <m/>
    <m/>
    <m/>
  </r>
  <r>
    <x v="2"/>
    <x v="7"/>
    <s v="РН-ЭН"/>
    <x v="71"/>
    <d v="1899-12-30T15:53:00"/>
    <s v="14.03.2014г"/>
    <d v="1899-12-30T22:38:00"/>
    <d v="1899-12-30T06:24:00"/>
    <n v="17"/>
    <s v="ТО"/>
    <s v="АПВН, РПВУ"/>
    <x v="3"/>
    <s v="ВЛ-6кВ &quot;160-16&quot;"/>
    <x v="2"/>
    <x v="2"/>
    <s v="ВЛ-6кВ &quot;160-16&quot;"/>
    <s v="15:53 отключение ВЛ-6 кВ &quot;160-16&quot; от защиты &quot;ТО&quot;, АПВ успешное. В 16:14 повторное отключение совместно с ВЛ-6 кВ &quot;160-14&quot; от защиты ТО, АПВ не успешное.В 22:38 ВЛ-6 &quot;160-16&quot; введена в работу  появилась &quot;земля&quot; на 2СШ-6 кВ фазы &quot;С&quot;. В результате порыва высоконапорного водовода на К-60 залило тех.водой КТПН №1 и ЛР-6кВ на опоре №12/10"/>
    <n v="23.6"/>
    <m/>
    <n v="23.6"/>
    <s v="ЗА"/>
    <n v="2009"/>
    <s v="ОПН Ф УХЛ1"/>
    <s v="РФ"/>
    <d v="2013-04-02T00:00:00"/>
    <n v="100"/>
    <s v="07.2015"/>
    <n v="0"/>
    <d v="2013-04-02T00:00:00"/>
    <s v="КП24"/>
    <m/>
    <m/>
    <m/>
    <s v="т"/>
    <m/>
    <m/>
  </r>
  <r>
    <x v="2"/>
    <x v="7"/>
    <s v="РН-ЭН"/>
    <x v="71"/>
    <d v="1899-12-30T16:14:00"/>
    <s v="14.03.2014г"/>
    <d v="1899-12-30T16:44:00"/>
    <d v="1899-12-30T00:30:00"/>
    <n v="19"/>
    <s v="ТО"/>
    <s v="АПВН, РПВУ"/>
    <x v="0"/>
    <s v="ВЛ-6кВ &quot;160-14&quot;"/>
    <x v="2"/>
    <x v="2"/>
    <s v="ВЛ-6кВ &quot;160-14&quot;"/>
    <s v="Отключение ВЛ-6 кВ &quot;160-14&quot;  совместно с ВЛ-6 кВ &quot;160-16&quot; от защиты ТО, АПВ не успешное. В 16:44 произвели РПВ, успешное. Появилась &quot;земля&quot; на 2СШ-6 кВ фазы &quot;С&quot;.С 20:45 до 21:44 отключали ВЛ-6 для демонтажа поврежденного ОПН на КТПН-630кВА №1 на К-57"/>
    <n v="11.6"/>
    <m/>
    <n v="11.6"/>
    <s v="ЗА"/>
    <n v="2006"/>
    <s v="ОПН Ф УХЛ1"/>
    <s v="РФ"/>
    <s v="24.11.2013"/>
    <n v="100"/>
    <s v="07.2015"/>
    <n v="0"/>
    <s v="24.11.2013"/>
    <s v="КП24"/>
    <m/>
    <m/>
    <m/>
    <m/>
    <m/>
    <m/>
  </r>
  <r>
    <x v="2"/>
    <x v="7"/>
    <s v="РН-ЭН"/>
    <x v="72"/>
    <m/>
    <m/>
    <m/>
    <m/>
    <m/>
    <m/>
    <m/>
    <x v="4"/>
    <m/>
    <x v="3"/>
    <x v="8"/>
    <m/>
    <m/>
    <m/>
    <m/>
    <m/>
    <m/>
    <m/>
    <m/>
    <m/>
    <m/>
    <m/>
    <m/>
    <m/>
    <m/>
    <m/>
    <m/>
    <m/>
    <s v="нарушений не было"/>
    <m/>
    <m/>
    <m/>
  </r>
  <r>
    <x v="2"/>
    <x v="7"/>
    <s v="РН-ЭН"/>
    <x v="73"/>
    <m/>
    <m/>
    <m/>
    <m/>
    <m/>
    <m/>
    <m/>
    <x v="4"/>
    <m/>
    <x v="3"/>
    <x v="8"/>
    <m/>
    <m/>
    <m/>
    <m/>
    <m/>
    <m/>
    <m/>
    <m/>
    <m/>
    <m/>
    <m/>
    <m/>
    <m/>
    <m/>
    <m/>
    <m/>
    <m/>
    <s v="нарушений не было"/>
    <m/>
    <m/>
    <m/>
  </r>
  <r>
    <x v="2"/>
    <x v="7"/>
    <s v="РН-ЭН"/>
    <x v="74"/>
    <d v="1899-12-30T18:13:00"/>
    <s v="17.03.2014г"/>
    <d v="1899-12-30T18:55:00"/>
    <d v="1899-12-30T00:42:00"/>
    <n v="2"/>
    <m/>
    <m/>
    <x v="2"/>
    <s v="ВЛ-6кВ &quot;102-16&quot;"/>
    <x v="2"/>
    <x v="2"/>
    <s v="ВЛ-6кВ &quot;102-16&quot;"/>
    <s v="Отключение ВЛ-6 кВ 102-16 для устранения замыкания на &quot;Землю&quot; . На опоре № 25 сорвало вязку с изолятора фазы &quot;В&quot; из-за порывов ветра"/>
    <n v="1.1000000000000001"/>
    <m/>
    <n v="1.1000000000000001"/>
    <s v="ТЧ"/>
    <n v="1988"/>
    <s v="Провод АС-95"/>
    <s v="не определен"/>
    <d v="2014-02-27T00:00:00"/>
    <n v="100"/>
    <d v="2014-09-21T00:00:00"/>
    <n v="0"/>
    <d v="2014-02-27T00:00:00"/>
    <s v="КП23"/>
    <m/>
    <m/>
    <m/>
    <m/>
    <m/>
    <m/>
  </r>
  <r>
    <x v="2"/>
    <x v="7"/>
    <s v="РН-ЭН"/>
    <x v="75"/>
    <m/>
    <m/>
    <m/>
    <m/>
    <m/>
    <m/>
    <m/>
    <x v="4"/>
    <m/>
    <x v="3"/>
    <x v="8"/>
    <m/>
    <m/>
    <m/>
    <m/>
    <m/>
    <m/>
    <m/>
    <m/>
    <m/>
    <m/>
    <m/>
    <m/>
    <m/>
    <m/>
    <m/>
    <m/>
    <m/>
    <s v="нарушений не было"/>
    <m/>
    <m/>
    <m/>
  </r>
  <r>
    <x v="2"/>
    <x v="7"/>
    <s v="РН-ЭН"/>
    <x v="76"/>
    <m/>
    <m/>
    <m/>
    <m/>
    <m/>
    <m/>
    <m/>
    <x v="4"/>
    <m/>
    <x v="3"/>
    <x v="8"/>
    <m/>
    <m/>
    <m/>
    <m/>
    <m/>
    <m/>
    <m/>
    <m/>
    <m/>
    <m/>
    <m/>
    <m/>
    <m/>
    <m/>
    <m/>
    <m/>
    <m/>
    <s v="нарушений не было"/>
    <m/>
    <m/>
    <m/>
  </r>
  <r>
    <x v="2"/>
    <x v="7"/>
    <s v="РН-ЭН"/>
    <x v="77"/>
    <d v="1899-12-30T10:42:00"/>
    <s v="20.03.2014г"/>
    <d v="1899-12-30T10:42:00"/>
    <d v="1899-12-30T00:00:00"/>
    <n v="11"/>
    <s v="МТЗ"/>
    <s v="АПВУ"/>
    <x v="3"/>
    <s v="ВЛ-6кВ &quot;369-16&quot;"/>
    <x v="2"/>
    <x v="2"/>
    <s v="ВЛ-6кВ &quot;369-16&quot;"/>
    <s v="Отключение ВЛ-6 кВ 369-16 по защите, АПВ успешное. На БУ К-61 произошло КЗ в эл.двигателе 6 кВ "/>
    <m/>
    <n v="4.5999999999999996"/>
    <n v="4.5999999999999996"/>
    <m/>
    <m/>
    <m/>
    <m/>
    <m/>
    <m/>
    <m/>
    <m/>
    <m/>
    <s v="КП24"/>
    <m/>
    <m/>
    <m/>
    <s v="т"/>
    <m/>
    <s v="неуч.вр."/>
  </r>
  <r>
    <x v="2"/>
    <x v="7"/>
    <s v="РН-ЭН"/>
    <x v="78"/>
    <m/>
    <m/>
    <m/>
    <m/>
    <m/>
    <m/>
    <m/>
    <x v="4"/>
    <m/>
    <x v="3"/>
    <x v="8"/>
    <m/>
    <m/>
    <m/>
    <m/>
    <m/>
    <m/>
    <m/>
    <m/>
    <m/>
    <m/>
    <m/>
    <m/>
    <m/>
    <m/>
    <m/>
    <m/>
    <m/>
    <s v="нарушений не было"/>
    <m/>
    <m/>
    <m/>
  </r>
  <r>
    <x v="2"/>
    <x v="7"/>
    <s v="РН-ЭН"/>
    <x v="9"/>
    <m/>
    <m/>
    <m/>
    <m/>
    <m/>
    <m/>
    <m/>
    <x v="4"/>
    <m/>
    <x v="3"/>
    <x v="8"/>
    <m/>
    <m/>
    <m/>
    <m/>
    <m/>
    <m/>
    <m/>
    <m/>
    <m/>
    <m/>
    <m/>
    <m/>
    <m/>
    <m/>
    <m/>
    <m/>
    <m/>
    <s v="нарушений не было"/>
    <m/>
    <m/>
    <m/>
  </r>
  <r>
    <x v="2"/>
    <x v="7"/>
    <s v="РН-ЭН"/>
    <x v="79"/>
    <m/>
    <m/>
    <m/>
    <m/>
    <m/>
    <m/>
    <m/>
    <x v="4"/>
    <m/>
    <x v="3"/>
    <x v="8"/>
    <m/>
    <m/>
    <m/>
    <m/>
    <m/>
    <m/>
    <m/>
    <m/>
    <m/>
    <m/>
    <m/>
    <m/>
    <m/>
    <m/>
    <m/>
    <m/>
    <m/>
    <s v="нарушений не было"/>
    <m/>
    <m/>
    <m/>
  </r>
  <r>
    <x v="2"/>
    <x v="7"/>
    <s v="РН-ЭН"/>
    <x v="80"/>
    <m/>
    <m/>
    <m/>
    <m/>
    <m/>
    <m/>
    <m/>
    <x v="4"/>
    <m/>
    <x v="3"/>
    <x v="8"/>
    <m/>
    <m/>
    <m/>
    <m/>
    <m/>
    <m/>
    <m/>
    <m/>
    <m/>
    <m/>
    <m/>
    <m/>
    <m/>
    <m/>
    <m/>
    <m/>
    <m/>
    <s v="нарушений не было"/>
    <m/>
    <m/>
    <m/>
  </r>
  <r>
    <x v="2"/>
    <x v="7"/>
    <s v="РН-ЭН"/>
    <x v="10"/>
    <m/>
    <m/>
    <m/>
    <m/>
    <m/>
    <m/>
    <m/>
    <x v="4"/>
    <m/>
    <x v="3"/>
    <x v="8"/>
    <m/>
    <m/>
    <m/>
    <m/>
    <m/>
    <m/>
    <m/>
    <m/>
    <m/>
    <m/>
    <m/>
    <m/>
    <m/>
    <m/>
    <m/>
    <m/>
    <m/>
    <s v="нарушений не было"/>
    <m/>
    <m/>
    <m/>
  </r>
  <r>
    <x v="2"/>
    <x v="7"/>
    <s v="РН-ЭН"/>
    <x v="81"/>
    <m/>
    <m/>
    <m/>
    <m/>
    <m/>
    <m/>
    <m/>
    <x v="4"/>
    <m/>
    <x v="3"/>
    <x v="8"/>
    <m/>
    <m/>
    <m/>
    <m/>
    <m/>
    <m/>
    <m/>
    <m/>
    <m/>
    <m/>
    <m/>
    <m/>
    <m/>
    <m/>
    <m/>
    <m/>
    <m/>
    <s v="нарушений не было"/>
    <m/>
    <m/>
    <m/>
  </r>
  <r>
    <x v="2"/>
    <x v="7"/>
    <s v="РН-ЭН"/>
    <x v="82"/>
    <d v="1899-12-30T12:28:00"/>
    <s v="27.03.2014г"/>
    <d v="1899-12-30T13:38:00"/>
    <d v="1899-12-30T01:10:00"/>
    <n v="6"/>
    <s v="МТЗ"/>
    <s v="АПВН, РПВУ"/>
    <x v="1"/>
    <s v="ВЛ-6 кВ 208-08"/>
    <x v="2"/>
    <x v="2"/>
    <s v="ВЛ-6 кВ 208-08"/>
    <s v="Отключение ВЛ-6кВ &quot;208-08&quot; от защиты &quot;МТЗ&quot; фаз &quot;А&quot; и &quot;С&quot;, АПВ не успешное, РПВ успешное.Не соблюдение габаритов при отсыпке грунта в охранной зоне ВЛ-6кВ. Водитель Гурко И.В. на самосвале МАН гос. Е599ЕХ89 принадлежит ИП &quot;Завгородний&quot;, подрядчик ООО &quot;Велисстрой&quot;"/>
    <n v="4.0999999999999996"/>
    <m/>
    <n v="4.0999999999999996"/>
    <s v="ТЧ"/>
    <n v="2006"/>
    <s v="Провод АС-95"/>
    <s v="не определен"/>
    <d v="2013-10-09T00:00:00"/>
    <n v="100"/>
    <s v="04.2014."/>
    <n v="0"/>
    <d v="2013-10-09T00:00:00"/>
    <s v="КП20"/>
    <m/>
    <m/>
    <s v="Персоналом ТРЭЭС, выполнено наложение бандажа на провода фаз &quot;А&quot; и &quot;С&quot; в пролете опор №28 - №29."/>
    <m/>
    <s v="с"/>
    <m/>
  </r>
  <r>
    <x v="2"/>
    <x v="7"/>
    <s v="РН-ЭН"/>
    <x v="83"/>
    <m/>
    <m/>
    <m/>
    <m/>
    <m/>
    <m/>
    <m/>
    <x v="4"/>
    <m/>
    <x v="3"/>
    <x v="8"/>
    <m/>
    <m/>
    <m/>
    <m/>
    <m/>
    <m/>
    <m/>
    <m/>
    <m/>
    <m/>
    <m/>
    <m/>
    <m/>
    <m/>
    <m/>
    <m/>
    <m/>
    <s v="нарушений не было"/>
    <m/>
    <m/>
    <m/>
  </r>
  <r>
    <x v="2"/>
    <x v="7"/>
    <s v="РН-ЭН"/>
    <x v="84"/>
    <d v="1899-12-30T11:25:00"/>
    <s v="29.03.2014г"/>
    <d v="1899-12-30T11:25:00"/>
    <d v="1899-12-30T00:00:00"/>
    <n v="4"/>
    <s v="ТО"/>
    <s v="АПВУ"/>
    <x v="1"/>
    <s v="ВЛ-6кВ &quot;103-16&quot;"/>
    <x v="2"/>
    <x v="2"/>
    <s v="ВЛ-6кВ &quot;103-16&quot;"/>
    <s v="Отключение ВЛ-6кВ &quot;103-16&quot; от защиты &quot;ТО&quot; , АПВ  успешное. Производилась разгрузка труб в охранной зоне ВЛ-6кВ без наряда-допуска автокраном гос.№ А999МВ-89 водитель Головинов Андрей Александрович ООО &quot;Альметьремстрой&quot;"/>
    <m/>
    <m/>
    <m/>
    <s v="ТЧ"/>
    <n v="1987"/>
    <s v="Провод АС-95"/>
    <s v="не определен"/>
    <d v="2013-09-22T00:00:00"/>
    <n v="100"/>
    <s v="05.2014"/>
    <n v="0"/>
    <d v="2013-09-22T00:00:00"/>
    <s v="КП20"/>
    <m/>
    <m/>
    <m/>
    <m/>
    <s v="с"/>
    <s v="неуч.вр."/>
  </r>
  <r>
    <x v="2"/>
    <x v="7"/>
    <s v="РН-ЭН"/>
    <x v="85"/>
    <m/>
    <m/>
    <m/>
    <m/>
    <m/>
    <m/>
    <m/>
    <x v="4"/>
    <m/>
    <x v="3"/>
    <x v="8"/>
    <m/>
    <m/>
    <m/>
    <m/>
    <m/>
    <m/>
    <m/>
    <m/>
    <m/>
    <m/>
    <m/>
    <m/>
    <m/>
    <m/>
    <m/>
    <m/>
    <m/>
    <s v="нарушений не было"/>
    <m/>
    <m/>
    <m/>
  </r>
  <r>
    <x v="2"/>
    <x v="7"/>
    <s v="РН-ЭН"/>
    <x v="86"/>
    <m/>
    <m/>
    <m/>
    <m/>
    <m/>
    <m/>
    <m/>
    <x v="4"/>
    <m/>
    <x v="3"/>
    <x v="8"/>
    <m/>
    <m/>
    <m/>
    <m/>
    <m/>
    <m/>
    <m/>
    <m/>
    <m/>
    <m/>
    <m/>
    <m/>
    <m/>
    <m/>
    <m/>
    <m/>
    <m/>
    <s v="нарушений не было"/>
    <m/>
    <m/>
    <m/>
  </r>
  <r>
    <x v="3"/>
    <x v="7"/>
    <s v="РН-ЭН"/>
    <x v="11"/>
    <d v="1899-12-30T02:27:00"/>
    <s v="01.04.2014г"/>
    <d v="1899-12-30T02:27:00"/>
    <d v="1899-12-30T00:00:00"/>
    <n v="31"/>
    <s v="ТО"/>
    <m/>
    <x v="3"/>
    <s v="КНС-8 СТД-3"/>
    <x v="2"/>
    <x v="9"/>
    <s v="СТД-1250 № 3"/>
    <s v="Отключение СТД-3 КНС-8 в ЗРУ-6 кВ &quot;КНС-8&quot; яч 19 по защите ТО, из-за короткого замыкания в БРНО эл.двигателя. Во время посадки напряжения по ПС 35/6 кВ &quot;104&quot; произошел сброс нагрузки мех.фонда на 2,5 МВт."/>
    <m/>
    <n v="14.9"/>
    <n v="14.9"/>
    <s v="КС"/>
    <n v="1988"/>
    <s v="ААБиГ"/>
    <s v="не определен"/>
    <d v="2013-12-05T00:00:00"/>
    <n v="100"/>
    <s v="11.2014"/>
    <n v="0"/>
    <d v="2013-12-05T00:00:00"/>
    <s v="КП24"/>
    <m/>
    <m/>
    <m/>
    <s v="т"/>
    <m/>
    <s v="неуч.вр."/>
  </r>
  <r>
    <x v="3"/>
    <x v="7"/>
    <s v="РН-ЭН"/>
    <x v="11"/>
    <d v="1899-12-30T03:53:00"/>
    <s v="01.04.2014г"/>
    <d v="1899-12-30T03:53:00"/>
    <d v="1899-12-30T00:00:00"/>
    <n v="8"/>
    <s v="ТО"/>
    <s v="АПВУ"/>
    <x v="2"/>
    <s v="ВЛ-6кВ &quot;154-08&quot;"/>
    <x v="2"/>
    <x v="2"/>
    <s v="ВЛ-6кВ &quot;154-08&quot;"/>
    <s v="Отключение при сильном ветре ВЛ-6 кВ 154-08 по защите ТО, АПВ успешное. Куст-58 сорвало ограждения на приемном портале КУВ-6 кВ, произведен ремонт 01.04.14г.."/>
    <m/>
    <n v="2.7"/>
    <n v="2.7"/>
    <s v="СК"/>
    <n v="1993"/>
    <s v="Провод АП-120"/>
    <s v="не определен"/>
    <d v="2013-11-25T00:00:00"/>
    <n v="100"/>
    <s v="08.2014"/>
    <n v="0"/>
    <m/>
    <s v="КП12"/>
    <m/>
    <m/>
    <m/>
    <m/>
    <m/>
    <s v="неуч.вр."/>
  </r>
  <r>
    <x v="3"/>
    <x v="7"/>
    <s v="РН-ЭН"/>
    <x v="11"/>
    <d v="1899-12-30T10:36:00"/>
    <s v="01.04.2014г"/>
    <d v="1899-12-30T15:39:00"/>
    <d v="1899-12-30T00:05:00"/>
    <n v="3"/>
    <s v="ТО"/>
    <s v="АПВН, РПВУ"/>
    <x v="2"/>
    <s v=" ВЛ-6 кВ &quot;105-06&quot;"/>
    <x v="2"/>
    <x v="2"/>
    <s v=" ВЛ-6 кВ &quot;105-06&quot;"/>
    <s v="Отключение во ремя сильного ветра ВЛ-6 кВ 105-06 по защите ТО, дважды АПВ успешное, третий раз АПВ не успешное, РПВ успешное.  В пролете опор №75-75/1 шлейф фазы &quot;А&quot; подлестывает провод фазы &quot;В&quot;, произведен ремонт 02.04.14г."/>
    <m/>
    <n v="0.8"/>
    <n v="0.8"/>
    <s v="ТЧ"/>
    <n v="1992"/>
    <s v="Провод АС-95"/>
    <s v="не определен"/>
    <d v="2013-12-07T00:00:00"/>
    <n v="100"/>
    <s v="07.2015"/>
    <n v="0"/>
    <d v="2013-12-07T00:00:00"/>
    <s v="КП12"/>
    <m/>
    <m/>
    <s v="Персоналом БРЭЭС, произведена перетяжка проводов в пролете опор №75-№75/1."/>
    <m/>
    <m/>
    <m/>
  </r>
  <r>
    <x v="3"/>
    <x v="7"/>
    <s v="РН-ЭН"/>
    <x v="11"/>
    <d v="1899-12-30T10:37:00"/>
    <s v="01.04.2014г"/>
    <d v="1899-12-30T12:46:00"/>
    <d v="1899-12-30T02:09:00"/>
    <n v="9"/>
    <s v="ТО"/>
    <s v="АПВН, РПВУ"/>
    <x v="2"/>
    <s v=" ВЛ-6 кВ &quot;113-05&quot;"/>
    <x v="2"/>
    <x v="2"/>
    <s v="ПС 35/6 кВ &quot;113&quot;                        _x000a_1-СШ-6 кВ"/>
    <s v="Отключение во ремя сильного ветра ВЛ-6 кВ 113-05 по защите ТО, во время АПВ произошло отключение В-6-1по защите МТЗ. РПВ успешное. В пролетах опор №50/5-50/7 ожоги проводов фаз &quot;А&quot; и &quot;В&quot;."/>
    <n v="5.4"/>
    <n v="0.3"/>
    <n v="5.7"/>
    <s v="ТЧ"/>
    <n v="1990"/>
    <s v="Провод АС-95"/>
    <s v="не определен"/>
    <d v="2013-09-17T00:00:00"/>
    <n v="100"/>
    <d v="2014-07-18T00:00:00"/>
    <n v="1"/>
    <d v="2013-12-21T00:00:00"/>
    <s v="КП12"/>
    <m/>
    <m/>
    <m/>
    <m/>
    <m/>
    <m/>
  </r>
  <r>
    <x v="3"/>
    <x v="7"/>
    <s v="РН-ЭН"/>
    <x v="11"/>
    <d v="1899-12-30T11:00:00"/>
    <s v="01.04.2014г"/>
    <d v="1899-12-30T11:00:00"/>
    <d v="1899-12-30T00:00:00"/>
    <n v="11"/>
    <s v="ТО"/>
    <s v="АПВУ"/>
    <x v="2"/>
    <s v="ВЛ-6 кВ 142-16"/>
    <x v="2"/>
    <x v="2"/>
    <s v="ВЛ-6 кВ 142-16"/>
    <s v="Отключение во ремя сильного ветра ВЛ-6 кВ 142-16 по защите ТО,  АПВ успешное. Производится осмотр"/>
    <m/>
    <n v="3.4"/>
    <n v="3.4"/>
    <s v="И"/>
    <n v="1990"/>
    <s v="ШС-10"/>
    <s v="не определен"/>
    <d v="2014-02-23T00:00:00"/>
    <n v="100"/>
    <s v="07.2015"/>
    <n v="0"/>
    <d v="2014-02-23T00:00:00"/>
    <s v="КП12"/>
    <m/>
    <m/>
    <m/>
    <m/>
    <m/>
    <s v="неуч.вр."/>
  </r>
  <r>
    <x v="3"/>
    <x v="7"/>
    <s v="РН-ЭН"/>
    <x v="11"/>
    <d v="1899-12-30T11:03:00"/>
    <s v="01.04.2014г"/>
    <d v="1899-12-30T14:48:00"/>
    <d v="1899-12-30T01:47:00"/>
    <n v="7"/>
    <s v="ТО"/>
    <s v="АПВН, РПВУ"/>
    <x v="2"/>
    <s v=" ВЛ-6 кВ &quot;202-30&quot;"/>
    <x v="2"/>
    <x v="2"/>
    <s v=" ВЛ-6 кВ &quot;202-30&quot;"/>
    <s v="Отключение во ремя сильного ветра ВЛ-6 кВ 202-30 по защите ТО, дважды АПВ успешное, третий раз АПВ не успешное, РПВ успешное.  В пролет опор №86.1-87АУ обнаружены ожоги проводов фаз &quot;В&quot; и &quot;С&quot;."/>
    <n v="10.4"/>
    <n v="14.3"/>
    <n v="24.700000000000003"/>
    <s v="ТЧ"/>
    <n v="1989"/>
    <s v="Провод А-95"/>
    <s v="не определен"/>
    <s v="ТР 13.10.2013"/>
    <n v="100"/>
    <d v="2014-04-01T00:00:00"/>
    <n v="0"/>
    <s v=" 13.10.2013"/>
    <s v="КП12"/>
    <m/>
    <m/>
    <s v="Персоналом ТРЭЭС, произведена перетяжка проводов в пролете опор №86-№86/1-№87."/>
    <m/>
    <m/>
    <m/>
  </r>
  <r>
    <x v="3"/>
    <x v="7"/>
    <s v="РН-ЭН"/>
    <x v="11"/>
    <d v="1899-12-30T11:13:00"/>
    <s v="01.04.2014г"/>
    <d v="1899-12-30T16:49:00"/>
    <d v="1899-12-30T04:04:00"/>
    <n v="15"/>
    <s v="МТЗ"/>
    <s v="АПВН, РПВУ"/>
    <x v="2"/>
    <s v=" ВЛ-6 кВ &quot;204-13&quot;"/>
    <x v="2"/>
    <x v="2"/>
    <s v=" ВЛ-6 кВ &quot;204-13&quot;"/>
    <s v="Отключение во ремя сильного ветра ВЛ-6 кВ 204-13 по защите МТЗ три раза,АПВ не успешное,  РПВ успешное. В пролете опор 35/8-35/9 обнаружены ожоги проводов ваз &quot;А&quot; и &quot;С&quot;"/>
    <n v="40.799999999999997"/>
    <n v="3.9"/>
    <n v="44.7"/>
    <s v="ТЧ"/>
    <n v="1989"/>
    <s v="Провод А-95"/>
    <s v="не определен"/>
    <s v="ТР 06.04.13"/>
    <n v="100"/>
    <d v="2015-04-01T00:00:00"/>
    <n v="0"/>
    <s v=" 06.04.13"/>
    <s v="КП12"/>
    <m/>
    <m/>
    <m/>
    <m/>
    <m/>
    <m/>
  </r>
  <r>
    <x v="3"/>
    <x v="7"/>
    <s v="Тюменьэнерго"/>
    <x v="11"/>
    <d v="1899-12-30T12:31:00"/>
    <s v="01.04.2014г"/>
    <d v="1899-12-30T13:43:00"/>
    <d v="1899-12-30T00:00:00"/>
    <n v="398"/>
    <s v="2 ступень &quot;Земляной защиты&quot;          2 зона &quot;Дистанционной защиты&quot;"/>
    <s v="АПВУ"/>
    <x v="5"/>
    <s v="ВЛ-110 кВ &quot;Тарко-Сале-Комсомольский-1,2&quot;"/>
    <x v="1"/>
    <x v="2"/>
    <s v="ВЛ-110 кВ &quot;Тарко-Сале-Комсомольский-1,2&quot;"/>
    <s v="Отключение во время сильного ветра ВЛ-110 &quot;Тарко-Сале-Комсомольский-1,2&quot; по 6 раз, АПВ успешное, по 2 раза АПВ не успешное, РПВ успешное. Причина: приближение шлейфов фаз &quot;В&quot; и &quot;С&quot; на тело анкерной опоры №66 при сверхнормативных порывах ветра"/>
    <m/>
    <n v="620"/>
    <n v="620"/>
    <s v="ТЧ"/>
    <n v="2009"/>
    <m/>
    <m/>
    <m/>
    <m/>
    <m/>
    <m/>
    <m/>
    <s v="КП18"/>
    <m/>
    <m/>
    <m/>
    <m/>
    <m/>
    <s v="неуч.вр."/>
  </r>
  <r>
    <x v="3"/>
    <x v="7"/>
    <s v="Тюменьэнерго"/>
    <x v="11"/>
    <d v="1899-12-30T13:55:00"/>
    <s v="02.04.2014г"/>
    <d v="1899-12-30T16:56:00"/>
    <d v="1899-12-30T00:00:00"/>
    <n v="251"/>
    <s v="1 ступень дистанционной защиты"/>
    <s v="АПВН, РПВН"/>
    <x v="5"/>
    <s v="ВЛ-110 кВ &quot;Северный-Харампурская-1&quot;"/>
    <x v="1"/>
    <x v="2"/>
    <s v="ВЛ-110 кВ &quot;Северный-Харампурская-1&quot;"/>
    <s v="Отключение во время сильного ветра ВЛ-110 &quot;Северный-Харампурская-1&quot; 5 раз, АПВ успешное,  3 раза АПВ не успешное, 2 раза РПВ успешное.  Обнаружены следы ожогов и рассплетения провода фаз &quot;В&quot; и &quot;С&quot; в пролете опор № 427-428, произведен ремонт провода."/>
    <m/>
    <n v="623"/>
    <n v="623"/>
    <s v="ТЧ"/>
    <n v="1989"/>
    <m/>
    <m/>
    <m/>
    <m/>
    <m/>
    <m/>
    <m/>
    <s v="КП18"/>
    <m/>
    <m/>
    <m/>
    <m/>
    <m/>
    <s v="неуч.вр."/>
  </r>
  <r>
    <x v="3"/>
    <x v="7"/>
    <s v="РН-ЭН"/>
    <x v="87"/>
    <m/>
    <m/>
    <m/>
    <m/>
    <m/>
    <m/>
    <m/>
    <x v="4"/>
    <m/>
    <x v="3"/>
    <x v="8"/>
    <m/>
    <m/>
    <m/>
    <m/>
    <m/>
    <m/>
    <m/>
    <m/>
    <m/>
    <m/>
    <m/>
    <m/>
    <m/>
    <m/>
    <m/>
    <m/>
    <m/>
    <s v="нарушений не было"/>
    <m/>
    <m/>
    <m/>
  </r>
  <r>
    <x v="3"/>
    <x v="7"/>
    <s v="РН-ЭН"/>
    <x v="88"/>
    <m/>
    <m/>
    <m/>
    <m/>
    <m/>
    <m/>
    <m/>
    <x v="4"/>
    <m/>
    <x v="3"/>
    <x v="8"/>
    <m/>
    <m/>
    <m/>
    <m/>
    <m/>
    <m/>
    <m/>
    <m/>
    <m/>
    <m/>
    <m/>
    <m/>
    <m/>
    <m/>
    <m/>
    <m/>
    <m/>
    <s v="нарушений не было"/>
    <m/>
    <m/>
    <m/>
  </r>
  <r>
    <x v="3"/>
    <x v="7"/>
    <s v="РН-ЭН"/>
    <x v="89"/>
    <m/>
    <m/>
    <m/>
    <m/>
    <m/>
    <m/>
    <m/>
    <x v="4"/>
    <m/>
    <x v="3"/>
    <x v="8"/>
    <m/>
    <m/>
    <m/>
    <m/>
    <m/>
    <m/>
    <m/>
    <m/>
    <m/>
    <m/>
    <m/>
    <m/>
    <m/>
    <m/>
    <m/>
    <m/>
    <m/>
    <s v="нарушений не было"/>
    <m/>
    <m/>
    <m/>
  </r>
  <r>
    <x v="3"/>
    <x v="7"/>
    <s v="РН-ЭН"/>
    <x v="90"/>
    <m/>
    <m/>
    <m/>
    <m/>
    <m/>
    <m/>
    <m/>
    <x v="4"/>
    <m/>
    <x v="3"/>
    <x v="8"/>
    <m/>
    <m/>
    <m/>
    <m/>
    <m/>
    <m/>
    <m/>
    <m/>
    <m/>
    <m/>
    <m/>
    <m/>
    <m/>
    <m/>
    <m/>
    <m/>
    <m/>
    <s v="нарушений не было"/>
    <m/>
    <m/>
    <m/>
  </r>
  <r>
    <x v="3"/>
    <x v="7"/>
    <s v="РН-ЭН"/>
    <x v="91"/>
    <m/>
    <m/>
    <m/>
    <m/>
    <m/>
    <m/>
    <m/>
    <x v="4"/>
    <m/>
    <x v="3"/>
    <x v="8"/>
    <m/>
    <m/>
    <m/>
    <m/>
    <m/>
    <m/>
    <m/>
    <m/>
    <m/>
    <m/>
    <m/>
    <m/>
    <m/>
    <m/>
    <m/>
    <m/>
    <m/>
    <s v="нарушений не было"/>
    <m/>
    <m/>
    <m/>
  </r>
  <r>
    <x v="3"/>
    <x v="7"/>
    <s v="РН-ЭН"/>
    <x v="92"/>
    <m/>
    <m/>
    <m/>
    <m/>
    <m/>
    <m/>
    <m/>
    <x v="4"/>
    <m/>
    <x v="3"/>
    <x v="8"/>
    <m/>
    <m/>
    <m/>
    <m/>
    <m/>
    <m/>
    <m/>
    <m/>
    <m/>
    <m/>
    <m/>
    <m/>
    <m/>
    <m/>
    <m/>
    <m/>
    <m/>
    <s v="нарушений не было"/>
    <m/>
    <m/>
    <m/>
  </r>
  <r>
    <x v="3"/>
    <x v="7"/>
    <s v="РН-ЭН"/>
    <x v="93"/>
    <m/>
    <m/>
    <m/>
    <m/>
    <m/>
    <m/>
    <m/>
    <x v="4"/>
    <m/>
    <x v="3"/>
    <x v="8"/>
    <m/>
    <m/>
    <m/>
    <m/>
    <m/>
    <m/>
    <m/>
    <m/>
    <m/>
    <m/>
    <m/>
    <m/>
    <m/>
    <m/>
    <m/>
    <m/>
    <m/>
    <s v="нарушений не было"/>
    <m/>
    <m/>
    <m/>
  </r>
  <r>
    <x v="3"/>
    <x v="7"/>
    <s v="РН-ЭН"/>
    <x v="94"/>
    <d v="1899-12-30T15:23:00"/>
    <s v="09.04.2014г"/>
    <d v="1899-12-30T15:23:00"/>
    <d v="1899-12-30T00:00:00"/>
    <n v="15"/>
    <s v="ТО"/>
    <s v="АПВУ"/>
    <x v="5"/>
    <s v="ВЛ-6 кВ 142-14"/>
    <x v="2"/>
    <x v="2"/>
    <s v="ВЛ-6 кВ 142-14"/>
    <s v="Отключение  ВЛ-6 кВ 142-14 по защите ТО,  АПВ успешное.Повреждение ВЛ-6кВ отпайка на К-49 КГП ,принадлежащая ООО &quot;Газпром добыча Ноябрьск&quot;"/>
    <m/>
    <n v="3.1"/>
    <n v="3.1"/>
    <s v="ТЧ"/>
    <m/>
    <m/>
    <m/>
    <m/>
    <m/>
    <m/>
    <m/>
    <m/>
    <s v="КП18"/>
    <m/>
    <m/>
    <m/>
    <m/>
    <m/>
    <m/>
  </r>
  <r>
    <x v="3"/>
    <x v="7"/>
    <s v="РН-ЭН"/>
    <x v="95"/>
    <m/>
    <m/>
    <m/>
    <m/>
    <m/>
    <m/>
    <m/>
    <x v="4"/>
    <m/>
    <x v="3"/>
    <x v="8"/>
    <m/>
    <m/>
    <m/>
    <m/>
    <m/>
    <m/>
    <m/>
    <m/>
    <m/>
    <m/>
    <m/>
    <m/>
    <m/>
    <m/>
    <m/>
    <m/>
    <m/>
    <s v="нарушений не было"/>
    <m/>
    <m/>
    <m/>
  </r>
  <r>
    <x v="3"/>
    <x v="7"/>
    <s v="РН-ЭН"/>
    <x v="96"/>
    <d v="1899-12-30T13:14:00"/>
    <s v="11.04.2014г"/>
    <d v="1899-12-30T13:14:00"/>
    <d v="1899-12-30T00:00:00"/>
    <n v="12"/>
    <s v="МТЗ"/>
    <s v="АПВУ"/>
    <x v="1"/>
    <s v="ВЛ-6 кВ 369-08"/>
    <x v="2"/>
    <x v="2"/>
    <s v="ВЛ-6 кВ 369-08"/>
    <s v="Отключение  ВЛ-6 кВ 369-08 по защите &quot;МТЗ&quot;,  АПВ успешное. Причина: короткое замыкание кустовой ВЛ-6кВ БУ К-60 при движке буровой."/>
    <m/>
    <n v="6.9"/>
    <n v="6.9"/>
    <s v="ТЧ"/>
    <m/>
    <m/>
    <m/>
    <m/>
    <m/>
    <m/>
    <m/>
    <m/>
    <s v="КП20"/>
    <m/>
    <m/>
    <m/>
    <m/>
    <s v="с"/>
    <m/>
  </r>
  <r>
    <x v="3"/>
    <x v="7"/>
    <s v="РН-ЭН"/>
    <x v="97"/>
    <m/>
    <m/>
    <m/>
    <m/>
    <m/>
    <m/>
    <m/>
    <x v="4"/>
    <m/>
    <x v="3"/>
    <x v="8"/>
    <m/>
    <m/>
    <m/>
    <m/>
    <m/>
    <m/>
    <m/>
    <m/>
    <m/>
    <m/>
    <m/>
    <m/>
    <m/>
    <m/>
    <m/>
    <m/>
    <m/>
    <s v="нарушений не было"/>
    <m/>
    <m/>
    <m/>
  </r>
  <r>
    <x v="3"/>
    <x v="7"/>
    <s v="РН-ЭН"/>
    <x v="98"/>
    <m/>
    <m/>
    <m/>
    <m/>
    <m/>
    <m/>
    <m/>
    <x v="4"/>
    <m/>
    <x v="3"/>
    <x v="8"/>
    <m/>
    <m/>
    <m/>
    <m/>
    <m/>
    <m/>
    <m/>
    <m/>
    <m/>
    <m/>
    <m/>
    <m/>
    <m/>
    <m/>
    <m/>
    <m/>
    <m/>
    <s v="нарушений не было"/>
    <m/>
    <m/>
    <m/>
  </r>
  <r>
    <x v="3"/>
    <x v="7"/>
    <s v="РН-ЭН"/>
    <x v="12"/>
    <m/>
    <m/>
    <m/>
    <m/>
    <m/>
    <m/>
    <m/>
    <x v="4"/>
    <m/>
    <x v="3"/>
    <x v="8"/>
    <m/>
    <m/>
    <m/>
    <m/>
    <m/>
    <m/>
    <m/>
    <m/>
    <m/>
    <m/>
    <m/>
    <m/>
    <m/>
    <m/>
    <m/>
    <m/>
    <m/>
    <s v="нарушений не было"/>
    <m/>
    <m/>
    <m/>
  </r>
  <r>
    <x v="3"/>
    <x v="7"/>
    <s v="РН-ЭН"/>
    <x v="99"/>
    <m/>
    <m/>
    <m/>
    <m/>
    <m/>
    <m/>
    <m/>
    <x v="4"/>
    <m/>
    <x v="3"/>
    <x v="8"/>
    <m/>
    <m/>
    <m/>
    <m/>
    <m/>
    <m/>
    <m/>
    <m/>
    <m/>
    <m/>
    <m/>
    <m/>
    <m/>
    <m/>
    <m/>
    <m/>
    <m/>
    <s v="нарушений не было"/>
    <m/>
    <m/>
    <m/>
  </r>
  <r>
    <x v="3"/>
    <x v="7"/>
    <s v="РН-ЭН"/>
    <x v="100"/>
    <m/>
    <m/>
    <m/>
    <m/>
    <m/>
    <m/>
    <m/>
    <x v="4"/>
    <m/>
    <x v="3"/>
    <x v="8"/>
    <m/>
    <m/>
    <m/>
    <m/>
    <m/>
    <m/>
    <m/>
    <m/>
    <m/>
    <m/>
    <m/>
    <m/>
    <m/>
    <m/>
    <m/>
    <m/>
    <m/>
    <s v="нарушений не было"/>
    <m/>
    <m/>
    <m/>
  </r>
  <r>
    <x v="3"/>
    <x v="7"/>
    <s v="РН-ЭН"/>
    <x v="101"/>
    <m/>
    <m/>
    <m/>
    <m/>
    <m/>
    <m/>
    <m/>
    <x v="4"/>
    <m/>
    <x v="3"/>
    <x v="8"/>
    <m/>
    <m/>
    <m/>
    <m/>
    <m/>
    <m/>
    <m/>
    <m/>
    <m/>
    <m/>
    <m/>
    <m/>
    <m/>
    <m/>
    <m/>
    <m/>
    <m/>
    <s v="нарушений не было"/>
    <m/>
    <m/>
    <m/>
  </r>
  <r>
    <x v="3"/>
    <x v="7"/>
    <s v="РН-ЭН"/>
    <x v="102"/>
    <m/>
    <m/>
    <m/>
    <m/>
    <m/>
    <m/>
    <m/>
    <x v="4"/>
    <m/>
    <x v="3"/>
    <x v="8"/>
    <m/>
    <m/>
    <m/>
    <m/>
    <m/>
    <m/>
    <m/>
    <m/>
    <m/>
    <m/>
    <m/>
    <m/>
    <m/>
    <m/>
    <m/>
    <m/>
    <m/>
    <s v="нарушений не было"/>
    <m/>
    <m/>
    <m/>
  </r>
  <r>
    <x v="3"/>
    <x v="7"/>
    <s v="РН-ЭН"/>
    <x v="103"/>
    <d v="1899-12-30T13:56:00"/>
    <s v="19.04.2014г"/>
    <d v="1899-12-30T19:38:00"/>
    <d v="1899-12-30T05:42:00"/>
    <n v="14"/>
    <s v="ТО"/>
    <s v="АПВУ"/>
    <x v="0"/>
    <s v="ВЛ-6 кВ 113-16"/>
    <x v="2"/>
    <x v="2"/>
    <s v="ВЛ-6 кВ 113-16"/>
    <s v="Отключение  ВЛ-6 кВ 113-16 от защиты &quot;ТО&quot;,  АПВ успешное.В 14:22 повторное отключение ВЛ 6кВ &quot;113-16&quot;. Разрушение проходных изоляторов 6кВ в ячейке №16 2СШ-6 кВ ПС 35/6 кВ &quot;113&quot;."/>
    <n v="16.8"/>
    <m/>
    <n v="16.8"/>
    <s v="И"/>
    <n v="1990"/>
    <s v="Провод АС-95"/>
    <s v="не определен"/>
    <d v="2013-09-16T00:00:00"/>
    <n v="100"/>
    <d v="2014-10-15T00:00:00"/>
    <n v="1"/>
    <d v="2013-12-21T00:00:00"/>
    <s v="КП23"/>
    <s v="ПУ9"/>
    <m/>
    <s v="Персонало БРЭЭС выполнена замена  проходных изоляторов фазы &quot;А&quot;,&quot;В&quot;,&quot;С&quot; в ячейке №16 &quot;113-16&quot; , 2СШ-6 кВ ПС 35/6 кВ&quot;113&quot;. "/>
    <m/>
    <m/>
    <m/>
  </r>
  <r>
    <x v="3"/>
    <x v="7"/>
    <s v="РН-ЭН"/>
    <x v="104"/>
    <m/>
    <m/>
    <m/>
    <m/>
    <m/>
    <m/>
    <m/>
    <x v="4"/>
    <m/>
    <x v="3"/>
    <x v="8"/>
    <m/>
    <m/>
    <m/>
    <m/>
    <m/>
    <m/>
    <m/>
    <m/>
    <m/>
    <m/>
    <m/>
    <m/>
    <m/>
    <m/>
    <m/>
    <m/>
    <m/>
    <s v="нарушений не было"/>
    <m/>
    <m/>
    <m/>
  </r>
  <r>
    <x v="3"/>
    <x v="7"/>
    <s v="РН-ЭН"/>
    <x v="105"/>
    <d v="1899-12-30T17:04:00"/>
    <s v="21.04.2014г"/>
    <d v="1899-12-30T17:04:00"/>
    <d v="1899-12-30T00:00:00"/>
    <n v="8"/>
    <s v="ТО"/>
    <s v="АПВУ"/>
    <x v="2"/>
    <s v="ВЛ-6 кВ 142-18"/>
    <x v="2"/>
    <x v="2"/>
    <s v="ВЛ-6 кВ 142-18"/>
    <s v="В 17:04,18:05,18:14 отключение при сильном ветре  ВЛ-6 кВ 142-18 от защиты &quot;ТО&quot;,  АПВ успешное. Следы ожогов проводов ВЛ 6кВ, фазы &quot;А&quot; и &quot;В&quot;, в пролете от опоры №47/5 до приемного портала КТПН-40 кВА &quot;Узел учета&quot;. Провис проводов из-за выдавливания и наклона свайного основания ростверга КТПН-40 кВА &quot;Узел учета&quot;. "/>
    <n v="6.8"/>
    <m/>
    <n v="6.8"/>
    <s v="ТЧ"/>
    <n v="1992"/>
    <s v="АПС-95, АС-120"/>
    <s v="не определен"/>
    <d v="2014-03-27T00:00:00"/>
    <n v="100"/>
    <s v="05.2015"/>
    <n v="0"/>
    <d v="2014-03-16T00:00:00"/>
    <s v="КП12"/>
    <m/>
    <m/>
    <s v="Персоналом БРЭЭС, произведена перетяжка проводов в пролете от опоры №47/5 до приемного портала КТПН-40 кВА &quot;Узел учета&quot;."/>
    <m/>
    <m/>
    <m/>
  </r>
  <r>
    <x v="3"/>
    <x v="7"/>
    <s v="Тюменьэнерго"/>
    <x v="105"/>
    <d v="1899-12-30T19:56:00"/>
    <s v="21.04.2014г"/>
    <d v="1899-12-30T19:56:00"/>
    <d v="1899-12-30T00:00:00"/>
    <n v="136"/>
    <s v="1 ступень &quot;Земляной защиты&quot; "/>
    <s v="АПВУ"/>
    <x v="5"/>
    <s v="ВЛ-110 кВ &quot;Муравленковская-Орловская-1&quot;"/>
    <x v="1"/>
    <x v="2"/>
    <s v="ВЛ-110 кВ &quot;Муравленковская-Орловская-1&quot;"/>
    <s v="Посадка напряжения в 19:56, 20:23, 22:01 по ПС 35/6 кВ  до уровня 3,6 кВ по стороне 6 кВ подключенных от ПС110/35/6 кВ &quot;Ново-Пурпейская&quot;, &quot;Барсуковская&quot;, сброс нагрузки 49 МВт., при аварийном отключении ВЛ-110 &quot;Муравленковская-Орловская-1&quot; по защите 1 ступень &quot;Земляной защиты&quot; на ПС 500/220/110 кВ &quot;Муравленковская&quot;, АПВ успешное."/>
    <n v="175.5"/>
    <m/>
    <n v="175.5"/>
    <m/>
    <m/>
    <m/>
    <m/>
    <m/>
    <m/>
    <m/>
    <m/>
    <m/>
    <s v="КП18"/>
    <m/>
    <m/>
    <m/>
    <m/>
    <m/>
    <m/>
  </r>
  <r>
    <x v="3"/>
    <x v="7"/>
    <s v="РН-ЭН"/>
    <x v="13"/>
    <m/>
    <m/>
    <m/>
    <m/>
    <m/>
    <m/>
    <m/>
    <x v="4"/>
    <m/>
    <x v="3"/>
    <x v="8"/>
    <m/>
    <m/>
    <m/>
    <m/>
    <m/>
    <m/>
    <m/>
    <m/>
    <m/>
    <m/>
    <m/>
    <m/>
    <m/>
    <m/>
    <m/>
    <m/>
    <m/>
    <s v="нарушений не было"/>
    <m/>
    <m/>
    <m/>
  </r>
  <r>
    <x v="3"/>
    <x v="7"/>
    <s v="РН-ЭН"/>
    <x v="106"/>
    <d v="1899-12-30T09:59:00"/>
    <s v="23.04.2014г"/>
    <d v="1899-12-30T14:42:00"/>
    <d v="1899-12-30T04:43:00"/>
    <n v="3"/>
    <s v="МТЗ"/>
    <s v="РПВН (АПВ-нет)"/>
    <x v="2"/>
    <s v="ВЛ-6 кВ 201-08"/>
    <x v="2"/>
    <x v="2"/>
    <s v="ВЛ-6 кВ 201-08"/>
    <s v="Отключение  ВЛ-6 кВ 201-08 от защиты &quot;МТЗ&quot;,РПВ неуспешное. Срыв вязки провода с изолятора, фаза &quot;В&quot;, на опоре 56."/>
    <n v="1.2"/>
    <m/>
    <n v="1.2"/>
    <s v="ТЧ"/>
    <n v="1994"/>
    <m/>
    <s v="не определен"/>
    <s v="ТО-10.11.13_x000a_ТР-16.05.13"/>
    <n v="100"/>
    <d v="2015-05-01T00:00:00"/>
    <n v="0"/>
    <m/>
    <s v="КП12"/>
    <s v="ПУ9"/>
    <m/>
    <s v="Персоналом ТРЭЭС,восстановлена вязка провода."/>
    <m/>
    <m/>
    <m/>
  </r>
  <r>
    <x v="3"/>
    <x v="7"/>
    <s v="РН-ЭН"/>
    <x v="106"/>
    <d v="1899-12-30T16:58:00"/>
    <s v="23.04.2014г"/>
    <d v="1899-12-30T18:53:00"/>
    <d v="1899-12-30T01:55:00"/>
    <n v="5"/>
    <s v="ТО"/>
    <s v="АПВН, РПВН"/>
    <x v="2"/>
    <s v="ВЛ-6 кВ 202-32"/>
    <x v="2"/>
    <x v="2"/>
    <s v="ВЛ-6 кВ 202-32"/>
    <s v="Отключение  ВЛ-6 кВ 202-32 от защиты &quot;ТО&quot;, АПВ неуспешное, в 17:09 РПВ неуспешное. Куст-159 КТП-6/0.4кВ разрушен опорный изолятор на приемном портале, фаза &quot;В&quot;. "/>
    <n v="7.4"/>
    <m/>
    <n v="7.4"/>
    <s v="И"/>
    <n v="1988"/>
    <s v="ШС-10"/>
    <s v="Польша"/>
    <s v="ТО-04.02.14_x000a_ТР-01.02.12"/>
    <n v="100"/>
    <d v="2014-08-01T00:00:00"/>
    <n v="0"/>
    <d v="2014-01-03T00:00:00"/>
    <s v="КП12"/>
    <m/>
    <m/>
    <s v="Персоналом ТРЭЭС,выполнена замена разрушенного изолятора."/>
    <m/>
    <m/>
    <m/>
  </r>
  <r>
    <x v="3"/>
    <x v="7"/>
    <s v="РН-ЭН"/>
    <x v="106"/>
    <d v="1899-12-30T17:57:00"/>
    <s v="23.04.2014г"/>
    <d v="1899-12-30T17:57:00"/>
    <d v="1899-12-30T00:00:00"/>
    <n v="21"/>
    <s v="ТО"/>
    <s v="АПВУ"/>
    <x v="2"/>
    <s v="ВЛ-6 кВ 142-04"/>
    <x v="2"/>
    <x v="2"/>
    <s v="ВЛ-6 кВ 142-04"/>
    <s v="Отключение  ВЛ-6 кВ 142-04 от защиты &quot;ТО&quot;, АПВ успешное."/>
    <n v="4"/>
    <m/>
    <n v="4"/>
    <s v="ТЧ"/>
    <n v="1992"/>
    <s v="Провод АС-120"/>
    <s v="не определен"/>
    <d v="2013-12-04T00:00:00"/>
    <n v="100"/>
    <n v="2015"/>
    <n v="0"/>
    <m/>
    <s v="КП25"/>
    <m/>
    <m/>
    <m/>
    <m/>
    <m/>
    <m/>
  </r>
  <r>
    <x v="3"/>
    <x v="7"/>
    <s v="РН-ЭН"/>
    <x v="106"/>
    <d v="1899-12-30T18:31:00"/>
    <s v="23.04.2014г"/>
    <d v="1899-12-30T18:31:00"/>
    <d v="1899-12-30T00:00:00"/>
    <n v="20"/>
    <s v="-"/>
    <m/>
    <x v="5"/>
    <s v="ПС110/3/6 кВ Тарасовская"/>
    <x v="1"/>
    <x v="0"/>
    <m/>
    <s v="Посадка напряжения по 2СШ-6 ПС 35/6 кВ  до уровня 5,2 кВ  подключенных от ПС110/35/6 кВ &quot;Тарасовская&quot;, частичный сброс нагрузки 2 МВт, по ВЛ 35 кВ &quot;Дорофеевская-2,&quot;Снежная-2&quot;."/>
    <m/>
    <n v="6.5"/>
    <n v="6.5"/>
    <m/>
    <m/>
    <m/>
    <m/>
    <m/>
    <m/>
    <m/>
    <m/>
    <m/>
    <s v="КП18"/>
    <m/>
    <m/>
    <m/>
    <m/>
    <m/>
    <m/>
  </r>
  <r>
    <x v="3"/>
    <x v="7"/>
    <s v="РН-ЭН"/>
    <x v="107"/>
    <m/>
    <m/>
    <m/>
    <m/>
    <m/>
    <m/>
    <m/>
    <x v="4"/>
    <m/>
    <x v="3"/>
    <x v="8"/>
    <m/>
    <m/>
    <m/>
    <m/>
    <m/>
    <m/>
    <m/>
    <m/>
    <m/>
    <m/>
    <m/>
    <m/>
    <m/>
    <m/>
    <m/>
    <m/>
    <m/>
    <s v="нарушений не было"/>
    <m/>
    <m/>
    <m/>
  </r>
  <r>
    <x v="3"/>
    <x v="7"/>
    <s v="РН-ЭН"/>
    <x v="108"/>
    <m/>
    <m/>
    <m/>
    <m/>
    <m/>
    <m/>
    <m/>
    <x v="4"/>
    <m/>
    <x v="3"/>
    <x v="8"/>
    <m/>
    <m/>
    <m/>
    <m/>
    <m/>
    <m/>
    <m/>
    <m/>
    <m/>
    <m/>
    <m/>
    <m/>
    <m/>
    <m/>
    <m/>
    <m/>
    <m/>
    <s v="нарушений не было"/>
    <m/>
    <m/>
    <m/>
  </r>
  <r>
    <x v="3"/>
    <x v="7"/>
    <s v="РН-ЭН"/>
    <x v="109"/>
    <d v="1899-12-30T06:51:00"/>
    <s v="26.04.2014г"/>
    <d v="1899-12-30T06:51:00"/>
    <d v="1899-12-30T00:00:00"/>
    <n v="7"/>
    <s v="ТО"/>
    <s v="АПВУ"/>
    <x v="2"/>
    <s v="ВЛ-6 кВ 154-08"/>
    <x v="2"/>
    <x v="2"/>
    <s v="ВЛ-6 кВ 154-08"/>
    <s v="Отключение  ВЛ-6 кВ 142-08 от защиты &quot;ТО&quot;, АПВ успешное. Срыв вязки провода с изолятора, фаза &quot;В&quot;, на опоре 5."/>
    <m/>
    <n v="2.8"/>
    <n v="2.8"/>
    <s v="ТЧ"/>
    <n v="1989"/>
    <s v="Ап-120"/>
    <s v="не определен"/>
    <d v="2014-04-26T00:00:00"/>
    <n v="100"/>
    <s v="08.2014"/>
    <n v="0"/>
    <m/>
    <s v="КП12"/>
    <m/>
    <m/>
    <s v="Персоналом БРЭЭС,восстановлена вязка провода."/>
    <m/>
    <m/>
    <m/>
  </r>
  <r>
    <x v="3"/>
    <x v="7"/>
    <s v="РН-ЭН"/>
    <x v="110"/>
    <m/>
    <m/>
    <m/>
    <m/>
    <m/>
    <m/>
    <m/>
    <x v="4"/>
    <m/>
    <x v="3"/>
    <x v="8"/>
    <m/>
    <m/>
    <m/>
    <m/>
    <m/>
    <m/>
    <m/>
    <m/>
    <m/>
    <m/>
    <m/>
    <m/>
    <m/>
    <m/>
    <m/>
    <m/>
    <m/>
    <s v="нарушений не было"/>
    <m/>
    <m/>
    <m/>
  </r>
  <r>
    <x v="3"/>
    <x v="7"/>
    <s v="РН-ЭН"/>
    <x v="322"/>
    <m/>
    <m/>
    <m/>
    <m/>
    <m/>
    <m/>
    <m/>
    <x v="4"/>
    <m/>
    <x v="3"/>
    <x v="8"/>
    <m/>
    <m/>
    <m/>
    <m/>
    <m/>
    <m/>
    <m/>
    <m/>
    <m/>
    <m/>
    <m/>
    <m/>
    <m/>
    <m/>
    <m/>
    <m/>
    <m/>
    <s v="нарушений не было"/>
    <m/>
    <m/>
    <m/>
  </r>
  <r>
    <x v="3"/>
    <x v="7"/>
    <s v="РН-ЭН"/>
    <x v="323"/>
    <m/>
    <m/>
    <m/>
    <m/>
    <m/>
    <m/>
    <m/>
    <x v="4"/>
    <m/>
    <x v="3"/>
    <x v="8"/>
    <m/>
    <m/>
    <m/>
    <m/>
    <m/>
    <m/>
    <m/>
    <m/>
    <m/>
    <m/>
    <m/>
    <m/>
    <m/>
    <m/>
    <m/>
    <m/>
    <m/>
    <s v="нарушений не было"/>
    <m/>
    <m/>
    <m/>
  </r>
  <r>
    <x v="3"/>
    <x v="7"/>
    <s v="РН-ЭН"/>
    <x v="324"/>
    <m/>
    <m/>
    <m/>
    <m/>
    <m/>
    <m/>
    <m/>
    <x v="4"/>
    <m/>
    <x v="3"/>
    <x v="8"/>
    <m/>
    <m/>
    <m/>
    <m/>
    <m/>
    <m/>
    <m/>
    <m/>
    <m/>
    <m/>
    <m/>
    <m/>
    <m/>
    <m/>
    <m/>
    <m/>
    <m/>
    <s v="нарушений не было"/>
    <m/>
    <m/>
    <m/>
  </r>
  <r>
    <x v="4"/>
    <x v="7"/>
    <s v="РН-ЭН"/>
    <x v="14"/>
    <m/>
    <m/>
    <m/>
    <m/>
    <m/>
    <m/>
    <m/>
    <x v="4"/>
    <m/>
    <x v="3"/>
    <x v="8"/>
    <m/>
    <m/>
    <m/>
    <m/>
    <m/>
    <m/>
    <m/>
    <m/>
    <m/>
    <m/>
    <m/>
    <m/>
    <m/>
    <m/>
    <m/>
    <m/>
    <m/>
    <s v="нарушений не было"/>
    <m/>
    <m/>
    <m/>
  </r>
  <r>
    <x v="4"/>
    <x v="7"/>
    <s v="РН-ЭН"/>
    <x v="15"/>
    <d v="1899-12-30T10:13:00"/>
    <s v="02.05.2014г"/>
    <d v="1899-12-30T10:13:00"/>
    <d v="1899-12-30T00:00:00"/>
    <n v="7"/>
    <s v="ТО"/>
    <s v="АПВУ"/>
    <x v="5"/>
    <s v="ВЛ-6 кВ 111-20"/>
    <x v="2"/>
    <x v="2"/>
    <s v="ВЛ-6 кВ 111-20"/>
    <s v="Отключение  ВЛ-6 кВ 111-20 от защиты &quot;ТО&quot;, АПВ успешное. При осмотре ВЛ-6кВ «111-20» в пролете опор №№6-7 временной отпайки к КТП ГФ ООО «РН-Бурение» куст 28А обнаружены ожоги проводов ф. «В» и «С»."/>
    <m/>
    <n v="0.7"/>
    <n v="0.7"/>
    <s v="ТЧ"/>
    <m/>
    <m/>
    <m/>
    <m/>
    <m/>
    <m/>
    <m/>
    <d v="2014-03-21T00:00:00"/>
    <s v="КП18"/>
    <m/>
    <m/>
    <m/>
    <m/>
    <m/>
    <m/>
  </r>
  <r>
    <x v="4"/>
    <x v="7"/>
    <s v="РН-ЭН"/>
    <x v="15"/>
    <d v="1899-12-30T11:04:00"/>
    <s v="02.05.2014г"/>
    <s v="_x000a__x000a_02.05.2014_x000a_11:04_x000a_15:51_x000a_14:24_x000a__x000a__x000a_"/>
    <s v="00 мин_x000a_4час 47 мин_x000a_3час 20 мин"/>
    <n v="28"/>
    <s v="ТО"/>
    <s v="АПВН, РПВН"/>
    <x v="2"/>
    <s v="ВЛ-6 &quot;154-18&quot;_x000a_ВЛ-6 &quot;160-16&quot;_x000a_ВЛ-6 &quot;160-14&quot;"/>
    <x v="2"/>
    <x v="2"/>
    <s v="ВЛ-6 &quot;154-18&quot;_x000a_ВЛ-6 &quot;160-16&quot;_x000a_ВЛ-6 &quot;160-14&quot;"/>
    <s v="Отключение   ВЛ-6 кВ 154-18  от защиты &quot;ТО&quot;, АПВ успешное. _x000a_Отключение ВЛ-6 кВ 160-14, ВЛ-6 кВ 160-16 от защиты &quot;ТО&quot;, АПВ неуспешное, _x000a_В 11:27 ВЛ 6 кВ &quot;160-16&quot;, РПВ неуспешное._x000a_В 14:24 ВЛ 6 кВ &quot;160-14&quot;, РПВ успешное. _x000a_Персоналом БРЭЭС на ВЛ 6 кВ &quot;154-18&quot; устранен схлест провода фазы &quot;А&quot; в пролете опор №36-37, с проводом  ВЛ 6 кВ &quot;160-16&quot; опоры №63.  Заменили на приемном портале  ВЛ 6 кВ &quot;154-18&quot; ПС35/6 кВ &quot;154&quot; разрушенный опорный изолятор фазы &quot;В&quot;. ВЛ-6 кВ &quot;160-14&quot; опора №29/21 зашунтирован ЛР-6кВ, демонтирован разрушенный ОПН-6 фазы &quot;А&quot; на КТПН-630 кВА №2, куста 57.  "/>
    <n v="28.1"/>
    <n v="1.3"/>
    <n v="29.4"/>
    <s v="ТЧ"/>
    <s v="1990_x000a_1990_x000a_1989"/>
    <s v="А-70_x000a_АС-95_x000a_Ап-120"/>
    <s v="не определен"/>
    <s v="02.05.2014_x000a_03.05.2014_x000a_02.05.2014"/>
    <n v="100"/>
    <s v="2015_x000a_2015_x000a_2015"/>
    <n v="0"/>
    <s v="02.05.2014_x000a_03.05.2014_x000a_02.05.2014"/>
    <s v="КП24"/>
    <m/>
    <m/>
    <m/>
    <m/>
    <m/>
    <m/>
  </r>
  <r>
    <x v="4"/>
    <x v="7"/>
    <s v="РН-ЭН"/>
    <x v="15"/>
    <d v="1899-12-30T12:08:00"/>
    <s v="02.05.2014г"/>
    <d v="1899-12-30T12:08:00"/>
    <d v="1899-12-30T00:00:00"/>
    <n v="11"/>
    <s v="ТО"/>
    <s v="АПВУ"/>
    <x v="0"/>
    <s v="ВЛ-6 кВ 154-16"/>
    <x v="2"/>
    <x v="2"/>
    <s v="ВЛ-6 кВ 154-16"/>
    <s v="Отключение  ВЛ-6 кВ 154-16 от защиты &quot;ТО&quot;, АПВ успешное. Разрушение ОПН-6 фазы &quot;В&quot;, КТПН-630 кВА №2  куста 51&quot;Б&quot;. "/>
    <n v="12.4"/>
    <n v="1.6"/>
    <n v="14"/>
    <s v="ЗА"/>
    <n v="2008"/>
    <s v="ОПН Ф УХЛ1"/>
    <m/>
    <d v="2014-03-01T00:00:00"/>
    <n v="100"/>
    <n v="2016"/>
    <n v="0"/>
    <d v="2014-03-01T00:00:00"/>
    <s v="КП24"/>
    <m/>
    <m/>
    <s v="Персоналом БРЭЭС, выполнен демонтаж разрушенного ОПН-6."/>
    <m/>
    <m/>
    <m/>
  </r>
  <r>
    <x v="4"/>
    <x v="7"/>
    <s v="РН-ЭН"/>
    <x v="325"/>
    <m/>
    <m/>
    <m/>
    <m/>
    <m/>
    <m/>
    <m/>
    <x v="4"/>
    <m/>
    <x v="3"/>
    <x v="8"/>
    <m/>
    <m/>
    <m/>
    <m/>
    <m/>
    <m/>
    <m/>
    <m/>
    <m/>
    <m/>
    <m/>
    <m/>
    <m/>
    <m/>
    <m/>
    <m/>
    <m/>
    <s v="нарушений не было"/>
    <m/>
    <m/>
    <m/>
  </r>
  <r>
    <x v="4"/>
    <x v="7"/>
    <s v="РН-ЭН"/>
    <x v="111"/>
    <m/>
    <m/>
    <m/>
    <m/>
    <m/>
    <m/>
    <m/>
    <x v="4"/>
    <m/>
    <x v="3"/>
    <x v="8"/>
    <m/>
    <m/>
    <m/>
    <m/>
    <m/>
    <m/>
    <m/>
    <m/>
    <m/>
    <m/>
    <m/>
    <m/>
    <m/>
    <m/>
    <m/>
    <m/>
    <m/>
    <s v="нарушений не было"/>
    <m/>
    <m/>
    <m/>
  </r>
  <r>
    <x v="4"/>
    <x v="7"/>
    <s v="РН-ЭН"/>
    <x v="112"/>
    <d v="1899-12-30T11:18:00"/>
    <s v="05.05.2014г"/>
    <d v="1899-12-30T11:50:00"/>
    <d v="1899-12-30T00:32:00"/>
    <n v="109"/>
    <s v="ДЗТ"/>
    <m/>
    <x v="2"/>
    <s v="Т-2 ПС 35/6кВ &quot;109&quot;"/>
    <x v="0"/>
    <x v="0"/>
    <s v="Т-2 ПС 35/6кВ &quot;109&quot;"/>
    <s v="ПС 35/6кВ &quot;109&quot; отключение Т-2 по защите &quot;ДЗТ&quot;. Произошла посадка напряжения по 2 С.Ш.-35 кВ ПС 110/35/6 кВ &quot;Барсуковская&quot;  с 35 кВ до 12,4 кВ, сброс нагрузки 24,4 МВт. Обнаружены ожоги на шинах 35кВ Т-2 фаэы &quot;В&quot;, &quot;С&quot;, предположительно, попадание постороннего предмета. "/>
    <n v="28.7"/>
    <n v="172.1"/>
    <n v="200.8"/>
    <s v="ТЧ"/>
    <n v="1985"/>
    <s v="Т-2 4000 кВА ТОNь 4000/35"/>
    <s v="ПНР"/>
    <n v="41528"/>
    <n v="100"/>
    <s v="06.2014"/>
    <n v="0"/>
    <m/>
    <s v="КП12"/>
    <m/>
    <m/>
    <m/>
    <m/>
    <m/>
    <m/>
  </r>
  <r>
    <x v="4"/>
    <x v="7"/>
    <s v="Тюменьэнерго"/>
    <x v="112"/>
    <d v="1899-12-30T05:45:00"/>
    <s v="05.05.2014г"/>
    <s v="_x000a_6:00_x000a_"/>
    <s v="_x000a_0:15_x000a_"/>
    <n v="368"/>
    <s v="ТО,_x000a_1ступень дистанционной защиты,_x000a_1 ступень землянной защиты."/>
    <s v="АПВН, РПВУ"/>
    <x v="5"/>
    <s v="ВЛ 110 кВ &quot;Северный-Харампурская-1,2&quot;"/>
    <x v="1"/>
    <x v="2"/>
    <s v="ВЛ 110 кВ &quot;Северный-Харампурская-1,2&quot;"/>
    <s v="В 5:45, отключение ВЛ 110 кВ &quot;Северный-Харампурская-1,2&quot;от защиты 1 ступень дистанционной защиты, 1 ступень землянной защиты,&quot;ТО&quot;, АПВ неуспешное. В 6:00 РПВ успешное._x000a_В 6:08 повторное отключение ВЛ 110 кВ &quot;Северный-Харампурская-1,2&quot; от защиты, 1 ступень землянной защиты, АПВ неуспешное. В 6:10 РПВ успешное."/>
    <n v="62.4"/>
    <n v="405.6"/>
    <n v="468"/>
    <m/>
    <m/>
    <m/>
    <m/>
    <m/>
    <m/>
    <m/>
    <m/>
    <m/>
    <s v="КП18"/>
    <m/>
    <m/>
    <m/>
    <m/>
    <m/>
    <m/>
  </r>
  <r>
    <x v="4"/>
    <x v="7"/>
    <s v="РН-ЭН"/>
    <x v="112"/>
    <d v="1899-12-30T10:02:00"/>
    <s v="05.05.2014г"/>
    <d v="1899-12-30T13:06:00"/>
    <d v="1899-12-30T03:04:00"/>
    <n v="17"/>
    <s v="ТО"/>
    <s v="АПВН, РПВН"/>
    <x v="2"/>
    <s v="ВЛ-6 кВ 202-29"/>
    <x v="2"/>
    <x v="2"/>
    <s v="ВЛ-6 кВ 202-29"/>
    <s v="Отключение ВЛ-6 кВ &quot;202-29&quot; от защиты &quot;ТО&quot;, АПВ неуспешное,  В 10:21 РПВ неуспешное. При осмотре обнаружено: на ВЛ- 6кВ &quot;202-29&quot; на опоре №2 сорвало изолятор фазы &quot;В&quot;,  произошел схлест проводов."/>
    <n v="6.8"/>
    <n v="20.9"/>
    <n v="27.7"/>
    <s v="И"/>
    <n v="1992"/>
    <s v="Изолирующий колпачок К6А"/>
    <m/>
    <s v="ТО-03.05.2014_x000a_ТР-28.11.2011"/>
    <n v="100"/>
    <d v="2014-08-01T00:00:00"/>
    <n v="1"/>
    <m/>
    <s v="КП12"/>
    <m/>
    <m/>
    <m/>
    <m/>
    <m/>
    <m/>
  </r>
  <r>
    <x v="4"/>
    <x v="7"/>
    <s v="РН-ЭН"/>
    <x v="112"/>
    <d v="1899-12-30T12:32:00"/>
    <s v="05.05.2014г"/>
    <d v="1899-12-30T14:07:00"/>
    <d v="1899-12-30T01:35:00"/>
    <n v="11"/>
    <s v="ТО"/>
    <s v="АПВН, РПВН"/>
    <x v="2"/>
    <s v="ВЛ-6 кВ 304-04"/>
    <x v="2"/>
    <x v="2"/>
    <s v="ВЛ-6 кВ 304-04"/>
    <s v="Отключение ВЛ-6 кВ &quot;304-04&quot; от защиты &quot;ТО&quot;, АПВ неуспешное,  В 12:37 РПВ неуспешное. Срыв вязки провода на опорах №59/12, 59/13, 59/16 отпаечной ВЛ 6 кВ на куст 10 (на консервации), отключен ОЛР-6 на опоре №59/1."/>
    <n v="10.5"/>
    <n v="4.5"/>
    <n v="15"/>
    <s v="ТЧ"/>
    <n v="1991"/>
    <s v="А-95"/>
    <s v="СМО - АОЗТ &quot;ПНГЭМ&quot;"/>
    <d v="2014-01-09T00:00:00"/>
    <n v="100"/>
    <d v="2014-11-01T00:00:00"/>
    <n v="0"/>
    <m/>
    <s v="КП12"/>
    <m/>
    <m/>
    <m/>
    <m/>
    <m/>
    <m/>
  </r>
  <r>
    <x v="4"/>
    <x v="7"/>
    <s v="РН-ЭН"/>
    <x v="112"/>
    <d v="1899-12-30T13:26:00"/>
    <s v="05.05.2014г"/>
    <d v="1899-12-30T13:26:00"/>
    <d v="1899-12-30T00:00:00"/>
    <n v="15"/>
    <s v="ТО"/>
    <s v="АПВУ"/>
    <x v="2"/>
    <s v="ВЛ-35кВ &quot;Восточная-1&quot;"/>
    <x v="0"/>
    <x v="2"/>
    <s v="ВЛ-35кВ &quot;Восточная-1&quot;"/>
    <s v="Отключение ВЛ-35 кВ &quot;Восточная-1&quot; на ПС 10/35 кВ &quot;ТГПЭС&quot; от защиты &quot;ТО&quot;_x000a_ фазы А&quot; и &quot;В&quot;, АПВ успешное. Схлёст проводов фаз &quot;А&quot; и &quot;В&quot; в пролёте опор_x000a_ 63-64."/>
    <m/>
    <n v="3.7"/>
    <n v="3.7"/>
    <s v="ТЧ"/>
    <n v="1986"/>
    <s v="АС-120/19"/>
    <s v="не определен"/>
    <d v="2014-01-16T00:00:00"/>
    <n v="100"/>
    <d v="2014-08-01T00:00:00"/>
    <n v="0"/>
    <m/>
    <s v="КП12"/>
    <m/>
    <m/>
    <m/>
    <m/>
    <m/>
    <m/>
  </r>
  <r>
    <x v="4"/>
    <x v="7"/>
    <s v="РН-ЭН"/>
    <x v="113"/>
    <d v="1899-12-30T09:33:00"/>
    <s v="06.05.2014г"/>
    <d v="1899-12-30T09:33:00"/>
    <d v="1899-12-30T00:00:00"/>
    <n v="7"/>
    <s v="2 ступень &quot;Газовой ступени&quot; "/>
    <m/>
    <x v="2"/>
    <s v="Т-1 ПС 35/6кВ &quot;201&quot;"/>
    <x v="0"/>
    <x v="0"/>
    <s v="Т-1 ПС 35/6кВ &quot;201&quot;"/>
    <s v="ПС 35/6кВ &quot;201&quot; отключение Т-1 от 2 ступень &quot;Газовой ступени&quot;. АВР-6 успешное. Нарушение состояния изоляции КЛ КВВГ 7*15, выполнена замена КЛ."/>
    <m/>
    <n v="2.5"/>
    <n v="2.5"/>
    <s v="РЗА"/>
    <n v="1994"/>
    <s v="КВВГ 7*1,5"/>
    <s v="не определен"/>
    <s v="ТР 08.07.2013_x000a_ТО 07.02.2014"/>
    <n v="100"/>
    <d v="2015-07-01T00:00:00"/>
    <n v="0"/>
    <m/>
    <s v="КП23"/>
    <m/>
    <m/>
    <m/>
    <m/>
    <m/>
    <m/>
  </r>
  <r>
    <x v="4"/>
    <x v="7"/>
    <s v="РН-ЭН"/>
    <x v="113"/>
    <d v="1899-12-30T16:26:00"/>
    <s v="06.05.2014г"/>
    <d v="1899-12-30T17:20:00"/>
    <d v="1899-12-30T00:54:00"/>
    <n v="8"/>
    <s v="ТО"/>
    <s v="АПВН, РПВУ"/>
    <x v="2"/>
    <s v="ВЛ 6 кВ &quot;160-08&quot;"/>
    <x v="2"/>
    <x v="2"/>
    <s v="ВЛ 6 кВ &quot;160-08&quot;"/>
    <s v="Отключение  ВЛ-6 кВ 160-08 от защиты &quot;ТО&quot;, АПВ неуспешное. В 17:20 РПВ успешное. Осмотр ВЛ 6 кВ затруднен отсутствием внутрипромысловых дорог. Предположительная причина отключения, нарушение состояния изоляции ВЛ 6 кВ  из-за обледенения проводов и изоляторов ВЛ 6 кВ.  08.05.14г. продолжение осмотра ВЛ 6 кВ и кустовых ПС6/0,4 кВ.."/>
    <n v="2.1"/>
    <n v="1.2"/>
    <n v="3.3"/>
    <s v="КС"/>
    <n v="1990"/>
    <s v="КПБП"/>
    <s v="не определен"/>
    <d v="2013-07-01T00:00:00"/>
    <n v="100"/>
    <s v="07.2014"/>
    <n v="0"/>
    <s v="01.07.20113"/>
    <s v="КП23"/>
    <m/>
    <m/>
    <m/>
    <m/>
    <m/>
    <m/>
  </r>
  <r>
    <x v="4"/>
    <x v="7"/>
    <s v="РН-ЭН"/>
    <x v="114"/>
    <d v="1899-12-30T07:47:00"/>
    <s v="07.05.2014г"/>
    <d v="1899-12-30T07:47:00"/>
    <d v="1899-12-30T00:00:00"/>
    <n v="5"/>
    <s v="ТО"/>
    <s v="АПВУ"/>
    <x v="2"/>
    <s v="ВЛ-6кВ &quot;109-04&quot;"/>
    <x v="2"/>
    <x v="2"/>
    <s v="ВЛ-6кВ &quot;109-04&quot;"/>
    <s v="Отключение ВЛ-6кВ &quot;109-04&quot; по защите &quot;ТО&quot;, АПВ успешное.  Проведен осмотр ВЛ 6 кВ и кустовых ПС 6/0,4 кВ, видимых повреждений не обнаружено. Предположительная причина отключения, нарушение состояния изоляции ВЛ 6 кВ.  08.05.14г. запланирован повторный осмотр ВЛ 6 кВ."/>
    <m/>
    <n v="0.8"/>
    <n v="0.8"/>
    <s v="ТЧ"/>
    <n v="1986"/>
    <s v="КТПН-630"/>
    <s v="не определен"/>
    <d v="2014-03-02T00:00:00"/>
    <n v="100"/>
    <s v="08.2015"/>
    <n v="0"/>
    <m/>
    <s v="КП19"/>
    <m/>
    <m/>
    <m/>
    <m/>
    <m/>
    <m/>
  </r>
  <r>
    <x v="4"/>
    <x v="7"/>
    <s v="РН-ЭН"/>
    <x v="114"/>
    <d v="1899-12-30T13:48:00"/>
    <s v="07.05.2014г"/>
    <d v="1899-12-30T15:05:00"/>
    <d v="1899-12-30T01:17:00"/>
    <n v="12"/>
    <s v="ТО"/>
    <s v="АПВН, РПВУ"/>
    <x v="0"/>
    <s v="ВЛ-6кВ &quot;208-18&quot;"/>
    <x v="2"/>
    <x v="2"/>
    <s v="ВЛ-6кВ &quot;208-18&quot;"/>
    <s v="Отключение  ВЛ-6 кВ 208-18 от защиты &quot;ТО&quot;, АПВ неуспешное. В 15:05 РПВ успешное. Проведен осмотр ВЛ 6 кВ и кустовых ПС 6/0,4 кВ, видимых повреждений не обнаружено. Предположительная причина отключения, нарушение состояния изоляции ВЛ 6 кВ.  08.05.14г. запланирован повторный осмотр ВЛ 6 кВ."/>
    <n v="11.4"/>
    <m/>
    <n v="11.4"/>
    <s v="И"/>
    <n v="1989"/>
    <s v="ШС-10"/>
    <s v="не определен"/>
    <d v="2014-04-20T00:00:00"/>
    <n v="100"/>
    <d v="2014-10-01T00:00:00"/>
    <n v="0"/>
    <m/>
    <s v="КП24"/>
    <m/>
    <m/>
    <m/>
    <m/>
    <m/>
    <m/>
  </r>
  <r>
    <x v="4"/>
    <x v="7"/>
    <s v="РН-ЭН"/>
    <x v="115"/>
    <d v="1899-12-30T09:37:00"/>
    <s v="08.05.2014г"/>
    <d v="1899-12-30T09:37:00"/>
    <d v="1899-12-30T00:00:00"/>
    <n v="65"/>
    <s v="ТО,_x000a_1 ступень землянной защиты."/>
    <s v="АПВУ"/>
    <x v="5"/>
    <s v="ВЛ 110 кВ &quot;Тарко-Сале-Северный-4&quot;"/>
    <x v="1"/>
    <x v="2"/>
    <s v="ВЛ 110 кВ &quot;Тарко-Сале-Северный-4&quot;"/>
    <s v="Аварийное отключение ВЛ 110 кВ &quot;Тарко-Сале-Северный-4&quot; от защиты 1 ступень землянной защиты фаза &quot;В&quot;, АПВ успешное. "/>
    <m/>
    <n v="11.6"/>
    <n v="11.6"/>
    <m/>
    <m/>
    <m/>
    <m/>
    <m/>
    <m/>
    <m/>
    <m/>
    <m/>
    <s v="КП18"/>
    <m/>
    <m/>
    <m/>
    <m/>
    <m/>
    <m/>
  </r>
  <r>
    <x v="4"/>
    <x v="7"/>
    <s v="РН-ЭН"/>
    <x v="115"/>
    <d v="1899-12-30T15:05:00"/>
    <s v="08.05.2014г"/>
    <d v="1899-12-30T19:45:00"/>
    <d v="1899-12-30T04:40:00"/>
    <n v="4"/>
    <s v="МТЗ"/>
    <s v="РПВН (АПВ-нет)"/>
    <x v="2"/>
    <s v="ВЛ-6 кВ 369-18"/>
    <x v="2"/>
    <x v="2"/>
    <s v="ВЛ-6 кВ 369-18"/>
    <s v="Отключение ВЛ-6 &quot;369-18&quot; от защиты &quot;МТЗ&quot;. Схлест проводов ВЛ 6 кВ, из-за выдавливания из грунта и наклона опоры №38. "/>
    <n v="24.7"/>
    <n v="15.3"/>
    <n v="40"/>
    <s v="ТЧ"/>
    <n v="1990"/>
    <s v="А-95"/>
    <s v="СМО - АОЗТ &quot;ПНГЭМ&quot;"/>
    <s v="КР- 2010г _x000a_ТО - 28.04.14г."/>
    <n v="100"/>
    <d v="2014-10-01T00:00:00"/>
    <n v="0"/>
    <m/>
    <s v="КП17"/>
    <m/>
    <m/>
    <m/>
    <m/>
    <m/>
    <m/>
  </r>
  <r>
    <x v="4"/>
    <x v="7"/>
    <s v="РН-ЭН"/>
    <x v="116"/>
    <m/>
    <m/>
    <m/>
    <m/>
    <m/>
    <m/>
    <m/>
    <x v="4"/>
    <m/>
    <x v="3"/>
    <x v="8"/>
    <m/>
    <m/>
    <m/>
    <m/>
    <m/>
    <m/>
    <m/>
    <m/>
    <m/>
    <m/>
    <m/>
    <m/>
    <m/>
    <m/>
    <m/>
    <m/>
    <m/>
    <s v="нарушений не было"/>
    <m/>
    <m/>
    <m/>
  </r>
  <r>
    <x v="4"/>
    <x v="7"/>
    <s v="РН-ЭН"/>
    <x v="117"/>
    <d v="1899-12-30T14:34:00"/>
    <s v="10.05.2014г"/>
    <d v="1899-12-30T14:35:00"/>
    <d v="1899-12-30T00:00:00"/>
    <n v="9"/>
    <s v="-"/>
    <m/>
    <x v="0"/>
    <s v="КТПН-6/0,4кВ 630кВА №3"/>
    <x v="2"/>
    <x v="6"/>
    <s v="КТПН-6/0,4кВ 630кВА"/>
    <s v="Снижение нагрузки  0,8МВт по ВЛ-6кВ  &quot;154-06&quot;. При осмотре обнаружено: на КТПН-6/0,4кВ 630кВА №3 кустовой площадки №51Б, разрушение предохранителя 6кВ, фазы &quot;С&quot;, внутреннее повреждение трансформатора 6/0,4кВ. "/>
    <m/>
    <n v="11.8"/>
    <n v="11.8"/>
    <s v="ЗА"/>
    <n v="1997"/>
    <m/>
    <s v="РФ г. Чехов"/>
    <d v="2013-07-26T00:00:00"/>
    <n v="100"/>
    <s v="07.2015"/>
    <n v="0"/>
    <d v="2013-07-26T00:00:00"/>
    <s v="КП24"/>
    <m/>
    <m/>
    <m/>
    <m/>
    <m/>
    <m/>
  </r>
  <r>
    <x v="4"/>
    <x v="7"/>
    <s v="РН-ЭН"/>
    <x v="118"/>
    <d v="1899-12-30T10:40:00"/>
    <s v="11.05.2014г"/>
    <d v="1899-12-30T10:40:00"/>
    <d v="1899-12-30T00:00:00"/>
    <n v="14"/>
    <s v="ТО"/>
    <m/>
    <x v="0"/>
    <s v="СТД-13 1600 кВт 6 кВ"/>
    <x v="2"/>
    <x v="5"/>
    <s v="СТД-13 1600 кВт 6 кВ"/>
    <s v="Посадка напряжения по ПС 35/6 кВ  до уровня 4,4 кВ по стороне 6 кВ подключенных от ПС-110/35/6кВ &quot;Мара-Яха&quot;, частичный сброс нагрузки 1.7 МВт механизированного фонда ЦДНГ-3,4 . Аварийное отключение В 6 кВ &quot;СТД-13&quot; 1600 кВт яч.19 ЗРУ 6 кВ КНС-12А от защиты &quot;ТО&quot;. При запуске СТД-13 1600 кВт 6 кВ, произошло КЗ в концевой кабельной муфте КЛ 6 кВ СТД-13, яч.19 ЗРУ 6 кВ КНС-12А  ПС-110/35/6кВ &quot;Мара-Яха&quot;. "/>
    <m/>
    <n v="4.8"/>
    <n v="4.8"/>
    <s v="КС"/>
    <n v="1990"/>
    <s v="КВТп"/>
    <s v="не определен"/>
    <d v="2013-09-09T00:00:00"/>
    <n v="100"/>
    <d v="2014-09-01T00:00:00"/>
    <n v="0"/>
    <d v="2013-09-09T00:00:00"/>
    <s v="КП24"/>
    <m/>
    <m/>
    <m/>
    <m/>
    <m/>
    <m/>
  </r>
  <r>
    <x v="4"/>
    <x v="7"/>
    <s v="РН-ЭН"/>
    <x v="119"/>
    <m/>
    <m/>
    <m/>
    <m/>
    <m/>
    <m/>
    <m/>
    <x v="4"/>
    <m/>
    <x v="3"/>
    <x v="8"/>
    <m/>
    <m/>
    <m/>
    <m/>
    <m/>
    <m/>
    <m/>
    <m/>
    <m/>
    <m/>
    <m/>
    <m/>
    <m/>
    <m/>
    <m/>
    <m/>
    <m/>
    <s v="нарушений не было"/>
    <m/>
    <m/>
    <m/>
  </r>
  <r>
    <x v="4"/>
    <x v="7"/>
    <s v="РН-ЭН"/>
    <x v="120"/>
    <d v="1899-12-30T14:12:00"/>
    <s v="13.05.2014г"/>
    <d v="1899-12-30T14:12:00"/>
    <d v="1899-12-30T00:00:00"/>
    <n v="35"/>
    <m/>
    <s v="АПВУ"/>
    <x v="5"/>
    <s v="ВЛ-500 &quot;Сургутская ГРЭС-1 - Сомкинская&quot;"/>
    <x v="6"/>
    <x v="2"/>
    <s v="ВЛ-500 &quot;Сургутская ГРЭС-1 - Сомкинская&quot;"/>
    <s v="Посадка напряжения в 14:12 по ПС 35/6 кВ  до уровня 4,8 кВ по стороне 6 кВ подключенных от ПС110/35/6 кВ &quot;Ново-Пурпейская&quot;, &quot;Барсуковская&quot;, &quot;Ямальская&quot;, &quot;Майская&quot; сброс нагрузки 5 МВт., при аварийном отключении ВЛ-500 &quot;Сургутская ГРЭС-1- Сомкинская&quot;, АПВ успешное. "/>
    <m/>
    <n v="9.6"/>
    <n v="9.6"/>
    <m/>
    <m/>
    <m/>
    <m/>
    <m/>
    <m/>
    <m/>
    <m/>
    <m/>
    <s v="КП18"/>
    <m/>
    <m/>
    <m/>
    <m/>
    <m/>
    <m/>
  </r>
  <r>
    <x v="4"/>
    <x v="7"/>
    <s v="РН-ЭН"/>
    <x v="120"/>
    <d v="1899-12-30T20:26:00"/>
    <s v="13.05.2014г"/>
    <d v="1899-12-30T20:26:00"/>
    <d v="1899-12-30T00:00:00"/>
    <n v="6"/>
    <s v="ТО"/>
    <s v="АПВУ"/>
    <x v="2"/>
    <s v="ВЛ 6 кВ &quot;202-18&quot;"/>
    <x v="2"/>
    <x v="2"/>
    <s v="ВЛ 6 кВ &quot;202-18&quot;"/>
    <s v="Отключение ВЛ-6кВ &quot;202-18&quot; от защиты &quot;ТО&quot;, АПВ успешное. Разрушение изолятора фазы &quot;В&quot; на опоре №59, из-за выдавливания из грунта и наклона опоры."/>
    <m/>
    <n v="6.4"/>
    <n v="6.4"/>
    <s v="И"/>
    <n v="1988"/>
    <s v="Изолятор ШС-10"/>
    <s v="не определен"/>
    <s v="ТО-09.03.14_x000a_ТР-01.11.13"/>
    <n v="100"/>
    <d v="2014-08-01T00:00:00"/>
    <n v="0"/>
    <d v="2014-03-09T00:00:00"/>
    <s v="КП12"/>
    <m/>
    <m/>
    <m/>
    <m/>
    <m/>
    <m/>
  </r>
  <r>
    <x v="4"/>
    <x v="7"/>
    <s v="РН-ЭН"/>
    <x v="121"/>
    <m/>
    <m/>
    <m/>
    <m/>
    <m/>
    <m/>
    <m/>
    <x v="4"/>
    <m/>
    <x v="3"/>
    <x v="8"/>
    <m/>
    <m/>
    <m/>
    <m/>
    <m/>
    <m/>
    <m/>
    <m/>
    <m/>
    <m/>
    <m/>
    <m/>
    <m/>
    <m/>
    <m/>
    <m/>
    <m/>
    <s v="нарушений не было"/>
    <m/>
    <m/>
    <m/>
  </r>
  <r>
    <x v="4"/>
    <x v="7"/>
    <s v="РН-ЭН"/>
    <x v="122"/>
    <m/>
    <m/>
    <m/>
    <m/>
    <m/>
    <m/>
    <m/>
    <x v="4"/>
    <m/>
    <x v="3"/>
    <x v="8"/>
    <m/>
    <m/>
    <m/>
    <m/>
    <m/>
    <m/>
    <m/>
    <m/>
    <m/>
    <m/>
    <m/>
    <m/>
    <m/>
    <m/>
    <m/>
    <m/>
    <m/>
    <s v="нарушений не было"/>
    <m/>
    <m/>
    <m/>
  </r>
  <r>
    <x v="4"/>
    <x v="7"/>
    <s v="РН-ЭН"/>
    <x v="328"/>
    <d v="1899-12-30T22:47:00"/>
    <s v="22.05.2014г"/>
    <d v="1899-12-30T00:18:00"/>
    <d v="1899-12-30T01:31:00"/>
    <n v="6"/>
    <s v="МТЗ"/>
    <s v="АПВН, РПВУ"/>
    <x v="1"/>
    <s v="ВЛ-6 кВ 208-08"/>
    <x v="2"/>
    <x v="2"/>
    <s v="ВЛ-6 кВ 208-08"/>
    <s v="Отключение ВЛ-6кВ &quot;208-08&quot; по защите МТЗ, АПВ не успешное, РПВ успешное. В пролете опор 28-29 обнаружены следы ожогов провода фазы &quot;С&quot;, пересечение с дорогой. Транспортное средство не установлено, на территории производится отсыпка грунта ООО &quot;Велисстрой&quot;."/>
    <n v="5"/>
    <m/>
    <n v="5"/>
    <s v="ТЧ"/>
    <n v="2006"/>
    <s v="Провод АС-95"/>
    <s v="не определен"/>
    <d v="2014-04-09T00:00:00"/>
    <n v="100"/>
    <d v="2014-10-01T00:00:00"/>
    <m/>
    <m/>
    <s v="КП20"/>
    <m/>
    <m/>
    <m/>
    <m/>
    <s v="с"/>
    <m/>
  </r>
  <r>
    <x v="4"/>
    <x v="7"/>
    <s v="РН-ЭН"/>
    <x v="125"/>
    <d v="1899-12-30T20:38:00"/>
    <s v="26.05.2014г"/>
    <d v="1899-12-30T21:22:00"/>
    <d v="1899-12-30T00:44:00"/>
    <n v="19"/>
    <s v="МТЗ"/>
    <s v="АПВН, РПВУ"/>
    <x v="5"/>
    <s v="ВЛ-6 кВ 234-14"/>
    <x v="2"/>
    <x v="2"/>
    <s v="ВЛ-6 кВ 234-14"/>
    <s v="Отключение ВЛ-6кВ &quot;234-14&quot; от защиты &quot;МТЗ&quot;, АПВ неуспешное, РПВ-успешное. На ответвлении ВЛ-6 кВ принадлежащей &quot;РН-Бурение&quot; на б/у К-1г в пролете опор №12-13 произошло схлестывание проводов фаз &quot;А&quot; и &quot;С&quot;, видны следы ожегов."/>
    <n v="3.2"/>
    <m/>
    <n v="3.2"/>
    <s v="ТЧ"/>
    <n v="1990"/>
    <m/>
    <s v="не определен"/>
    <s v="ТО-03.12.13_x000a_ТР-10.06.12"/>
    <n v="100"/>
    <d v="2014-06-01T00:00:00"/>
    <n v="0"/>
    <m/>
    <s v="КП18"/>
    <m/>
    <m/>
    <m/>
    <m/>
    <s v="с"/>
    <m/>
  </r>
  <r>
    <x v="4"/>
    <x v="7"/>
    <s v="РН-ЭН"/>
    <x v="126"/>
    <d v="1899-12-30T12:47:00"/>
    <s v="27.05.2014г"/>
    <d v="1899-12-30T17:31:00"/>
    <d v="1899-12-30T04:44:00"/>
    <n v="16"/>
    <s v="ТО"/>
    <s v="АПВН, РПВУ"/>
    <x v="0"/>
    <s v="ВЛ-6кВ &quot;101-05&quot;"/>
    <x v="2"/>
    <x v="2"/>
    <s v="ВЛ-6кВ &quot;101-05&quot;"/>
    <s v="Отключение ВЛ-6кВ &quot;101-05&quot; по защите &quot;ТО&quot;, АПВ неуспешное. При осмотре обнаружено на опоре №1 вышла из строя кабельная муфта. Нагрузку переключили на ВЛ-6 кВ &quot;106-06&quot;."/>
    <n v="3.4"/>
    <n v="4.8"/>
    <n v="8.1999999999999993"/>
    <s v="КМ"/>
    <n v="2009"/>
    <s v="ААБЛ-3х150"/>
    <s v="не определен"/>
    <d v="2014-04-02T00:00:00"/>
    <n v="100"/>
    <d v="2014-08-08T00:00:00"/>
    <n v="0"/>
    <d v="2013-11-12T00:00:00"/>
    <s v="КП24"/>
    <m/>
    <m/>
    <m/>
    <m/>
    <m/>
    <m/>
  </r>
  <r>
    <x v="4"/>
    <x v="7"/>
    <s v="РН-ЭН"/>
    <x v="127"/>
    <m/>
    <m/>
    <m/>
    <m/>
    <m/>
    <m/>
    <m/>
    <x v="4"/>
    <m/>
    <x v="3"/>
    <x v="8"/>
    <m/>
    <m/>
    <m/>
    <m/>
    <m/>
    <m/>
    <m/>
    <m/>
    <m/>
    <m/>
    <m/>
    <m/>
    <m/>
    <m/>
    <m/>
    <m/>
    <m/>
    <m/>
    <m/>
    <m/>
    <m/>
  </r>
  <r>
    <x v="4"/>
    <x v="7"/>
    <s v="РН-ЭН"/>
    <x v="128"/>
    <d v="1899-12-30T03:52:00"/>
    <s v="29.05.2014г"/>
    <d v="1899-12-30T04:38:00"/>
    <d v="1899-12-30T00:46:00"/>
    <m/>
    <s v="МТЗ"/>
    <s v="АПВН, РПВУ"/>
    <x v="0"/>
    <s v="ВЛ-6кВ &quot;142-08&quot;"/>
    <x v="2"/>
    <x v="2"/>
    <s v="ВЛ-6кВ &quot;142-08&quot;"/>
    <s v="Отключение ВЛ-6кВ &quot;142-08&quot; по защите &quot;МТЗ&quot;, АПВ неуспешное. В 04-38 РПВ успешное. Причина выясняется"/>
    <n v="2"/>
    <n v="0.4"/>
    <n v="2.4"/>
    <m/>
    <m/>
    <m/>
    <m/>
    <m/>
    <m/>
    <m/>
    <m/>
    <m/>
    <s v="КП22"/>
    <m/>
    <m/>
    <m/>
    <m/>
    <m/>
    <m/>
  </r>
  <r>
    <x v="4"/>
    <x v="7"/>
    <s v="РН-ЭН"/>
    <x v="129"/>
    <m/>
    <m/>
    <m/>
    <m/>
    <m/>
    <m/>
    <m/>
    <x v="4"/>
    <m/>
    <x v="3"/>
    <x v="8"/>
    <m/>
    <m/>
    <m/>
    <m/>
    <m/>
    <m/>
    <m/>
    <m/>
    <m/>
    <m/>
    <m/>
    <m/>
    <m/>
    <m/>
    <m/>
    <m/>
    <m/>
    <s v="нарушений не было"/>
    <m/>
    <m/>
    <m/>
  </r>
  <r>
    <x v="4"/>
    <x v="7"/>
    <s v="РН-ЭН"/>
    <x v="130"/>
    <m/>
    <m/>
    <m/>
    <m/>
    <m/>
    <m/>
    <m/>
    <x v="4"/>
    <m/>
    <x v="3"/>
    <x v="8"/>
    <m/>
    <m/>
    <m/>
    <m/>
    <m/>
    <m/>
    <m/>
    <m/>
    <m/>
    <m/>
    <m/>
    <m/>
    <m/>
    <m/>
    <m/>
    <m/>
    <m/>
    <s v="нарушений не было"/>
    <m/>
    <m/>
    <m/>
  </r>
  <r>
    <x v="5"/>
    <x v="7"/>
    <s v="РН-ЭН"/>
    <x v="131"/>
    <m/>
    <m/>
    <m/>
    <m/>
    <m/>
    <m/>
    <m/>
    <x v="4"/>
    <m/>
    <x v="3"/>
    <x v="8"/>
    <m/>
    <m/>
    <m/>
    <m/>
    <m/>
    <m/>
    <m/>
    <m/>
    <m/>
    <m/>
    <m/>
    <m/>
    <m/>
    <m/>
    <m/>
    <m/>
    <m/>
    <s v="нарушений не было"/>
    <m/>
    <m/>
    <m/>
  </r>
  <r>
    <x v="5"/>
    <x v="7"/>
    <s v="РН-ЭН"/>
    <x v="132"/>
    <m/>
    <m/>
    <m/>
    <m/>
    <m/>
    <m/>
    <m/>
    <x v="4"/>
    <m/>
    <x v="3"/>
    <x v="8"/>
    <m/>
    <m/>
    <m/>
    <m/>
    <m/>
    <m/>
    <m/>
    <m/>
    <m/>
    <m/>
    <m/>
    <m/>
    <m/>
    <m/>
    <m/>
    <m/>
    <m/>
    <s v="нарушений не было"/>
    <m/>
    <m/>
    <m/>
  </r>
  <r>
    <x v="5"/>
    <x v="7"/>
    <s v="РН-ЭН"/>
    <x v="133"/>
    <d v="1899-12-30T20:10:00"/>
    <s v="03.06.2014г"/>
    <d v="1899-12-30T21:06:00"/>
    <s v="54 мин"/>
    <n v="5"/>
    <s v="ТО"/>
    <s v="АПВН, РПВУ"/>
    <x v="2"/>
    <s v="ВЛ-6кВ &quot;259-14&quot;"/>
    <x v="2"/>
    <x v="2"/>
    <s v="ВЛ-6кВ &quot;259-14&quot;"/>
    <s v="Отключение ВЛ-6кВ &quot;259-14&quot; от защиты &quot;ТО&quot;, АПВ не успешное. В 21:06 РПВ успешное. Схлёст проводов фаз &quot;В&quot; и &quot;С&quot; в пролёте опор 72-73 при сильном порывистом ветре"/>
    <n v="0.6"/>
    <m/>
    <n v="0.6"/>
    <s v="ТЧ"/>
    <n v="1989"/>
    <s v="Провод АС-95"/>
    <s v="не определен"/>
    <s v="ТО-03.06.14_x000a_ТР-10.07.13"/>
    <n v="100"/>
    <d v="2014-12-01T00:00:00"/>
    <n v="0"/>
    <m/>
    <s v="КП12"/>
    <m/>
    <m/>
    <m/>
    <m/>
    <m/>
    <m/>
  </r>
  <r>
    <x v="5"/>
    <x v="7"/>
    <s v="РН-ЭН"/>
    <x v="134"/>
    <m/>
    <m/>
    <m/>
    <m/>
    <m/>
    <m/>
    <m/>
    <x v="4"/>
    <m/>
    <x v="3"/>
    <x v="8"/>
    <m/>
    <m/>
    <m/>
    <m/>
    <m/>
    <m/>
    <m/>
    <m/>
    <m/>
    <m/>
    <m/>
    <m/>
    <m/>
    <m/>
    <m/>
    <m/>
    <m/>
    <s v="нарушений не было"/>
    <m/>
    <m/>
    <m/>
  </r>
  <r>
    <x v="5"/>
    <x v="7"/>
    <s v="РН-ЭН"/>
    <x v="135"/>
    <d v="1899-12-30T13:15:00"/>
    <s v="05.06.2014г"/>
    <d v="1899-12-30T13:15:00"/>
    <d v="1899-12-30T00:00:00"/>
    <n v="5"/>
    <s v="ТО"/>
    <s v="АПВН, РПВУ"/>
    <x v="2"/>
    <s v="ВЛ-6кВ &quot;259-14&quot;"/>
    <x v="2"/>
    <x v="2"/>
    <s v="ВЛ-6кВ &quot;259-14&quot;"/>
    <s v="Отключение ВЛ-6кВ &quot;259-14&quot; от защиты &quot;ТО&quot;, АПВ успешное. В 21:06 РПВ успешное. Схлёст проводов фаз &quot;В&quot; и &quot;С&quot; в пролёте опор 72-73 при сильном порывистом ветре. Произведена перетяжка провода в пролетах опор 68-73"/>
    <m/>
    <n v="0.1"/>
    <n v="0.1"/>
    <s v="ТЧ"/>
    <n v="1989"/>
    <s v="Провод АС-95"/>
    <s v="не определен"/>
    <s v="ТО-03.06.14_x000a_ТР-10.07.13"/>
    <n v="100"/>
    <d v="2014-12-14T00:00:00"/>
    <n v="0"/>
    <m/>
    <s v="КП12"/>
    <m/>
    <m/>
    <m/>
    <m/>
    <m/>
    <m/>
  </r>
  <r>
    <x v="5"/>
    <x v="7"/>
    <s v="РН-ЭН"/>
    <x v="136"/>
    <m/>
    <m/>
    <m/>
    <m/>
    <m/>
    <m/>
    <m/>
    <x v="4"/>
    <m/>
    <x v="3"/>
    <x v="8"/>
    <m/>
    <m/>
    <m/>
    <m/>
    <m/>
    <m/>
    <m/>
    <m/>
    <m/>
    <m/>
    <m/>
    <m/>
    <m/>
    <m/>
    <m/>
    <m/>
    <m/>
    <s v="нарушений не было"/>
    <m/>
    <m/>
    <m/>
  </r>
  <r>
    <x v="5"/>
    <x v="7"/>
    <s v="РН-ЭН"/>
    <x v="137"/>
    <m/>
    <m/>
    <m/>
    <m/>
    <m/>
    <m/>
    <m/>
    <x v="4"/>
    <m/>
    <x v="3"/>
    <x v="8"/>
    <m/>
    <m/>
    <m/>
    <m/>
    <m/>
    <m/>
    <m/>
    <m/>
    <m/>
    <m/>
    <m/>
    <m/>
    <m/>
    <m/>
    <m/>
    <m/>
    <m/>
    <s v="нарушений не было"/>
    <m/>
    <m/>
    <m/>
  </r>
  <r>
    <x v="5"/>
    <x v="7"/>
    <s v="РН-ЭН"/>
    <x v="138"/>
    <m/>
    <m/>
    <m/>
    <m/>
    <m/>
    <m/>
    <m/>
    <x v="4"/>
    <m/>
    <x v="3"/>
    <x v="8"/>
    <m/>
    <m/>
    <m/>
    <m/>
    <m/>
    <m/>
    <m/>
    <m/>
    <m/>
    <m/>
    <m/>
    <m/>
    <m/>
    <m/>
    <m/>
    <m/>
    <m/>
    <s v="нарушений не было"/>
    <m/>
    <m/>
    <m/>
  </r>
  <r>
    <x v="5"/>
    <x v="7"/>
    <s v="РН-ЭН"/>
    <x v="332"/>
    <m/>
    <m/>
    <m/>
    <m/>
    <m/>
    <m/>
    <m/>
    <x v="4"/>
    <m/>
    <x v="3"/>
    <x v="8"/>
    <m/>
    <m/>
    <m/>
    <m/>
    <m/>
    <m/>
    <m/>
    <m/>
    <m/>
    <m/>
    <m/>
    <m/>
    <m/>
    <m/>
    <m/>
    <m/>
    <m/>
    <s v="нарушений не было"/>
    <m/>
    <m/>
    <m/>
  </r>
  <r>
    <x v="5"/>
    <x v="7"/>
    <s v="РН-ЭН"/>
    <x v="333"/>
    <m/>
    <m/>
    <m/>
    <m/>
    <m/>
    <m/>
    <m/>
    <x v="4"/>
    <m/>
    <x v="3"/>
    <x v="8"/>
    <m/>
    <m/>
    <m/>
    <m/>
    <m/>
    <m/>
    <m/>
    <m/>
    <m/>
    <m/>
    <m/>
    <m/>
    <m/>
    <m/>
    <m/>
    <m/>
    <m/>
    <s v="нарушений не было"/>
    <m/>
    <m/>
    <m/>
  </r>
  <r>
    <x v="5"/>
    <x v="7"/>
    <s v="РН-ЭН"/>
    <x v="334"/>
    <m/>
    <m/>
    <m/>
    <m/>
    <m/>
    <m/>
    <m/>
    <x v="4"/>
    <m/>
    <x v="3"/>
    <x v="8"/>
    <m/>
    <m/>
    <m/>
    <m/>
    <m/>
    <m/>
    <m/>
    <m/>
    <m/>
    <m/>
    <m/>
    <m/>
    <m/>
    <m/>
    <m/>
    <m/>
    <m/>
    <s v="нарушений не было"/>
    <m/>
    <m/>
    <m/>
  </r>
  <r>
    <x v="5"/>
    <x v="7"/>
    <s v="РН-ЭН"/>
    <x v="18"/>
    <m/>
    <m/>
    <m/>
    <m/>
    <m/>
    <m/>
    <m/>
    <x v="4"/>
    <m/>
    <x v="3"/>
    <x v="8"/>
    <m/>
    <m/>
    <m/>
    <m/>
    <m/>
    <m/>
    <m/>
    <m/>
    <m/>
    <m/>
    <m/>
    <m/>
    <m/>
    <m/>
    <m/>
    <m/>
    <m/>
    <s v="нарушений не было"/>
    <m/>
    <m/>
    <m/>
  </r>
  <r>
    <x v="5"/>
    <x v="7"/>
    <s v="РН-ЭН"/>
    <x v="335"/>
    <m/>
    <m/>
    <m/>
    <m/>
    <m/>
    <m/>
    <m/>
    <x v="4"/>
    <m/>
    <x v="3"/>
    <x v="8"/>
    <m/>
    <m/>
    <m/>
    <m/>
    <m/>
    <m/>
    <m/>
    <m/>
    <m/>
    <m/>
    <m/>
    <m/>
    <m/>
    <m/>
    <m/>
    <m/>
    <m/>
    <s v="нарушений не было"/>
    <m/>
    <m/>
    <m/>
  </r>
  <r>
    <x v="5"/>
    <x v="7"/>
    <s v="РН-ЭН"/>
    <x v="139"/>
    <d v="1899-12-30T15:15:00"/>
    <s v="14.06.2014г"/>
    <d v="1899-12-30T15:15:00"/>
    <d v="1899-12-30T00:00:00"/>
    <n v="5"/>
    <s v="ТО"/>
    <s v="АПВУ"/>
    <x v="2"/>
    <s v="ВЛ-6кВ &quot;321-16&quot;"/>
    <x v="2"/>
    <x v="2"/>
    <s v="ВЛ-6кВ &quot;321-16&quot;"/>
    <s v="Отключение ВЛ-6кВ &quot;321-16&quot; от защиты &quot;ТО&quot;, АПВ успешное. При осмотре ВЛ-6 кВ на опоре № 61 обнаружена птица на конструкции траверсы фазы &quot;В&quot;."/>
    <m/>
    <n v="2.5"/>
    <n v="2.5"/>
    <s v="ТЧ"/>
    <n v="2004"/>
    <s v="Провод А-120"/>
    <s v="не определен"/>
    <s v="20.02.2014г."/>
    <n v="100"/>
    <s v="ТО август 2014_x000a_ТР март 2015"/>
    <n v="0"/>
    <s v="20.02.2014г."/>
    <s v="КП24"/>
    <m/>
    <m/>
    <m/>
    <m/>
    <m/>
    <m/>
  </r>
  <r>
    <x v="5"/>
    <x v="7"/>
    <s v="РН-ЭН"/>
    <x v="140"/>
    <m/>
    <m/>
    <m/>
    <m/>
    <m/>
    <m/>
    <m/>
    <x v="4"/>
    <m/>
    <x v="3"/>
    <x v="8"/>
    <m/>
    <m/>
    <m/>
    <m/>
    <m/>
    <m/>
    <m/>
    <m/>
    <m/>
    <m/>
    <m/>
    <m/>
    <m/>
    <m/>
    <m/>
    <m/>
    <m/>
    <s v="нарушений не было"/>
    <m/>
    <m/>
    <m/>
  </r>
  <r>
    <x v="5"/>
    <x v="7"/>
    <s v="РН-ЭН"/>
    <x v="140"/>
    <m/>
    <m/>
    <m/>
    <m/>
    <m/>
    <m/>
    <m/>
    <x v="4"/>
    <m/>
    <x v="3"/>
    <x v="8"/>
    <m/>
    <m/>
    <m/>
    <m/>
    <m/>
    <m/>
    <m/>
    <m/>
    <m/>
    <m/>
    <m/>
    <m/>
    <m/>
    <m/>
    <m/>
    <m/>
    <m/>
    <s v="нарушений не было"/>
    <m/>
    <m/>
    <m/>
  </r>
  <r>
    <x v="5"/>
    <x v="7"/>
    <s v="РН-ЭН"/>
    <x v="141"/>
    <m/>
    <m/>
    <m/>
    <m/>
    <m/>
    <m/>
    <m/>
    <x v="4"/>
    <m/>
    <x v="3"/>
    <x v="8"/>
    <m/>
    <m/>
    <m/>
    <m/>
    <m/>
    <m/>
    <m/>
    <m/>
    <m/>
    <m/>
    <m/>
    <m/>
    <m/>
    <m/>
    <m/>
    <m/>
    <m/>
    <s v="нарушений не было"/>
    <m/>
    <m/>
    <m/>
  </r>
  <r>
    <x v="5"/>
    <x v="7"/>
    <s v="Тюменьэнерго"/>
    <x v="142"/>
    <d v="1899-12-30T13:26:00"/>
    <s v="17.06.2014г"/>
    <d v="1899-12-30T13:26:00"/>
    <d v="1899-12-30T00:00:00"/>
    <n v="215"/>
    <m/>
    <m/>
    <x v="5"/>
    <m/>
    <x v="1"/>
    <x v="2"/>
    <m/>
    <s v="Посадка напряжения по ПС 35/6 кВ  до уровня 4,4 кВ по стороне 6 кВ подключенных от ПС-110/35/6кВ &quot;Ново-Пурпейская&quot;,&quot;Барсуковская&quot;, частичный сброс нагрузки 39,2 МВт механизированного фонда ЦДНГ-1. Причина,отключение пяти ВЛ-110 на ПС 500/220/110кВ &quot;Холмогорская&quot;."/>
    <m/>
    <n v="259.10000000000002"/>
    <n v="259.10000000000002"/>
    <m/>
    <m/>
    <m/>
    <m/>
    <m/>
    <m/>
    <m/>
    <m/>
    <m/>
    <s v="КП18"/>
    <m/>
    <m/>
    <m/>
    <m/>
    <m/>
    <m/>
  </r>
  <r>
    <x v="5"/>
    <x v="7"/>
    <s v="Тюменьэнерго"/>
    <x v="142"/>
    <d v="1899-12-30T14:12:00"/>
    <s v="17.06.2014г"/>
    <d v="1899-12-30T14:15:00"/>
    <d v="1899-12-30T00:03:00"/>
    <n v="340"/>
    <s v="1 ступень землянной защиты, фаза &quot;В&quot;."/>
    <s v="АПВН, РПВУ"/>
    <x v="5"/>
    <s v="ВЛ 110 кВ &quot;Тарко-Сале-Северный-1,2&quot;"/>
    <x v="1"/>
    <x v="2"/>
    <s v="ВЛ 110 кВ &quot;Тарко-Сале-Северный-1,2&quot;"/>
    <s v="Аварийное отключение ВЛ 110 кВ &quot;Тарко-Сале-Северный-1,2&quot; от защиты 1 ступень землянной защиты фаза &quot;В&quot;, АПВ неуспешное. В 14:15 РПВ ВЛ 110 кВ &quot;Тарко-Сале-Северный-1,2&quot; успешное, ВЛ 110 кВ &quot;Северный-Харампурская-1,2&quot; от защиты 1 ступень землянной защиты фаза &quot;В&quot;, АПВ успешное. "/>
    <n v="0.5"/>
    <n v="312.7"/>
    <n v="313.2"/>
    <m/>
    <m/>
    <m/>
    <m/>
    <m/>
    <m/>
    <m/>
    <m/>
    <m/>
    <s v="КП18"/>
    <m/>
    <m/>
    <m/>
    <m/>
    <m/>
    <m/>
  </r>
  <r>
    <x v="5"/>
    <x v="7"/>
    <s v="РН-ЭН"/>
    <x v="142"/>
    <d v="1899-12-30T14:35:00"/>
    <s v="17.06.2014г"/>
    <d v="1899-12-30T14:35:00"/>
    <d v="1899-12-30T00:00:00"/>
    <n v="54"/>
    <s v="1 ступень землянной защиты, фаза &quot;В&quot;."/>
    <s v="АПВУ"/>
    <x v="5"/>
    <s v="ВЛ 110 кВ &quot;Тарко-Сале-Градиент&quot;"/>
    <x v="1"/>
    <x v="2"/>
    <s v="ВЛ 110 кВ &quot;Тарко-Сале-Градиент&quot;"/>
    <s v="Посадка напряжения по ПС 35/6 кВ  до уровня 5,2 кВ по стороне 6 кВ подключенных от ПС-110/35/6кВ &quot;Ямальская&quot;, частичный сброс нагрузки 10 МВт механизированного фонда ЦДНГ-2. Аварийное отключение ВЛ 110 кВ &quot;Тарко-Сале-Градиент&quot; от защиты 1 ступень землянной защиты фаза &quot;В&quot;, АПВ успешное. "/>
    <n v="5.6"/>
    <n v="19.399999999999999"/>
    <n v="25"/>
    <m/>
    <m/>
    <m/>
    <m/>
    <m/>
    <m/>
    <m/>
    <m/>
    <m/>
    <s v="КП18"/>
    <m/>
    <m/>
    <m/>
    <m/>
    <m/>
    <m/>
  </r>
  <r>
    <x v="5"/>
    <x v="7"/>
    <s v="РН-ЭН"/>
    <x v="142"/>
    <d v="1899-12-30T14:42:00"/>
    <s v="17.06.2014г"/>
    <d v="1899-12-30T15:17:00"/>
    <d v="1899-12-30T00:35:00"/>
    <n v="237"/>
    <m/>
    <m/>
    <x v="2"/>
    <s v="ТГПЭС"/>
    <x v="0"/>
    <x v="2"/>
    <s v="ТГПЭС"/>
    <s v="Отключение ВЛ-35 кВ при прохождении грозы с последующим полным остановом Тарасовской ГПЭС, ГПГУ 1,2,3,4,6. Отсутствие подачи питающего газа на ТГПЭС с БПТГ-1,2. Причина выясняется."/>
    <n v="51.5"/>
    <n v="99.7"/>
    <n v="151.19999999999999"/>
    <m/>
    <m/>
    <m/>
    <m/>
    <m/>
    <m/>
    <m/>
    <m/>
    <m/>
    <s v="КП11"/>
    <m/>
    <m/>
    <m/>
    <s v="т"/>
    <m/>
    <m/>
  </r>
  <r>
    <x v="5"/>
    <x v="7"/>
    <s v="РН-ЭН"/>
    <x v="143"/>
    <m/>
    <m/>
    <m/>
    <m/>
    <m/>
    <m/>
    <m/>
    <x v="4"/>
    <m/>
    <x v="3"/>
    <x v="8"/>
    <m/>
    <m/>
    <m/>
    <m/>
    <m/>
    <m/>
    <m/>
    <m/>
    <m/>
    <m/>
    <m/>
    <m/>
    <m/>
    <m/>
    <m/>
    <m/>
    <m/>
    <s v="нарушений не было"/>
    <m/>
    <m/>
    <m/>
  </r>
  <r>
    <x v="5"/>
    <x v="7"/>
    <s v="РН-ЭН"/>
    <x v="144"/>
    <m/>
    <m/>
    <m/>
    <m/>
    <m/>
    <m/>
    <m/>
    <x v="4"/>
    <m/>
    <x v="3"/>
    <x v="8"/>
    <m/>
    <m/>
    <m/>
    <m/>
    <m/>
    <m/>
    <m/>
    <m/>
    <m/>
    <m/>
    <m/>
    <m/>
    <m/>
    <m/>
    <m/>
    <m/>
    <m/>
    <s v="нарушений не было"/>
    <m/>
    <m/>
    <m/>
  </r>
  <r>
    <x v="5"/>
    <x v="7"/>
    <s v="РН-ЭН"/>
    <x v="145"/>
    <m/>
    <m/>
    <m/>
    <m/>
    <m/>
    <m/>
    <m/>
    <x v="4"/>
    <m/>
    <x v="3"/>
    <x v="8"/>
    <m/>
    <m/>
    <m/>
    <m/>
    <m/>
    <m/>
    <m/>
    <m/>
    <m/>
    <m/>
    <m/>
    <m/>
    <m/>
    <m/>
    <m/>
    <m/>
    <m/>
    <s v="нарушений не было"/>
    <m/>
    <m/>
    <m/>
  </r>
  <r>
    <x v="5"/>
    <x v="7"/>
    <s v="РН-ЭН"/>
    <x v="146"/>
    <m/>
    <m/>
    <m/>
    <m/>
    <m/>
    <m/>
    <m/>
    <x v="4"/>
    <m/>
    <x v="3"/>
    <x v="8"/>
    <m/>
    <m/>
    <m/>
    <m/>
    <m/>
    <m/>
    <m/>
    <m/>
    <m/>
    <m/>
    <m/>
    <m/>
    <m/>
    <m/>
    <m/>
    <m/>
    <m/>
    <s v="нарушений не было"/>
    <m/>
    <m/>
    <m/>
  </r>
  <r>
    <x v="5"/>
    <x v="7"/>
    <s v="РН-ЭН"/>
    <x v="147"/>
    <d v="1899-12-30T17:40:00"/>
    <s v="22.06.2014г"/>
    <d v="1899-12-30T17:40:00"/>
    <d v="1899-12-30T00:00:00"/>
    <n v="10"/>
    <s v="ТО"/>
    <m/>
    <x v="0"/>
    <s v="КЛ 6 кВ_x000a_ &quot;ввод №2 ЧРП&quot;._x000a_._x000a_"/>
    <x v="2"/>
    <x v="5"/>
    <s v="КЛ 6 кВ _x000a_&quot;ввод №2 ЧРП&quot;._x000a__x000a_"/>
    <s v="Аварийное отключение В-6 яч.15 &quot;ввод №2 ЧРП&quot;, ЗРУ-6 кВ №3 ПС 35/6 кВ &quot;115&quot;, от защиты &quot;Т.О.&quot;. При посадке напряжения, частичный сброс нагрузки механизированного фонда ЦДНГ-1 . К.З. в концевой разделке КЛ 6 кВ ввода №2 ЧРП, в ячейке ШР ЧРП-2, блока ЧРП. "/>
    <m/>
    <n v="2.8"/>
    <n v="2.8"/>
    <s v="КС"/>
    <n v="2009"/>
    <s v="КЛ-6кВ ПВвБВНГ-LS 3х120"/>
    <s v="не определен"/>
    <s v=" 04.04.2014г."/>
    <n v="1"/>
    <s v="10.2014г.           "/>
    <n v="0"/>
    <s v=" 19.03.2014г."/>
    <s v="КП24"/>
    <m/>
    <m/>
    <m/>
    <m/>
    <m/>
    <m/>
  </r>
  <r>
    <x v="5"/>
    <x v="7"/>
    <s v="РН-ЭН"/>
    <x v="148"/>
    <m/>
    <m/>
    <m/>
    <m/>
    <m/>
    <m/>
    <m/>
    <x v="4"/>
    <m/>
    <x v="3"/>
    <x v="8"/>
    <m/>
    <m/>
    <m/>
    <m/>
    <m/>
    <m/>
    <m/>
    <m/>
    <m/>
    <m/>
    <m/>
    <m/>
    <m/>
    <m/>
    <m/>
    <m/>
    <m/>
    <s v="нарушений не было"/>
    <m/>
    <m/>
    <m/>
  </r>
  <r>
    <x v="5"/>
    <x v="7"/>
    <s v="РН-ЭН"/>
    <x v="149"/>
    <m/>
    <m/>
    <m/>
    <m/>
    <m/>
    <m/>
    <m/>
    <x v="4"/>
    <m/>
    <x v="3"/>
    <x v="8"/>
    <m/>
    <m/>
    <m/>
    <m/>
    <m/>
    <m/>
    <m/>
    <m/>
    <m/>
    <m/>
    <m/>
    <m/>
    <m/>
    <m/>
    <m/>
    <m/>
    <m/>
    <s v="нарушений не было"/>
    <m/>
    <m/>
    <m/>
  </r>
  <r>
    <x v="5"/>
    <x v="7"/>
    <s v="Тюменьэнерго"/>
    <x v="150"/>
    <d v="1899-12-30T03:39:00"/>
    <s v="25.06.2014г"/>
    <d v="1899-12-30T03:39:00"/>
    <d v="1899-12-30T00:00:00"/>
    <n v="443"/>
    <s v="&quot;2 зона дистанционной защиты,_x000a_&quot;1 ступень землянной защиты&quot;"/>
    <s v="АПВУ"/>
    <x v="5"/>
    <s v="ВЛ 110 кВ &quot;Тарко-Сале-Северный-1,2&quot;,_x000a_ВЛ 110 кВ &quot;Тарко-Сале-Северный-4&quot;, ВЛ-110 кВ &quot;Тарко-Сале-Светлая&quot;"/>
    <x v="1"/>
    <x v="2"/>
    <s v="ВЛ 110 кВ &quot;Тарко-Сале-Северный-1,2&quot;,_x000a_ВЛ 110 кВ &quot;Тарко-Сале-Северный-4&quot;, ВЛ-110 кВ &quot;Тарко-Сале-Светлая&quot;"/>
    <s v="Отключение во время грозы ВЛ 110 кВ &quot;Тарко-Сале-Северный-1,2&quot;,  &quot;2 зона дистанционной защиты&quot;, АПВ успешное, _x000a_ ВЛ 110 кВ &quot;Тарко-Сале-Северный-4&quot;, ВЛ-110 кВ &quot;Тарко-Сале-Светлая&quot; от защиты &quot;1 ступень землянной защиты&quot; , АПВ успешное."/>
    <m/>
    <n v="373.2"/>
    <n v="376.2"/>
    <m/>
    <m/>
    <m/>
    <m/>
    <m/>
    <m/>
    <m/>
    <m/>
    <m/>
    <s v="КП18"/>
    <m/>
    <m/>
    <m/>
    <m/>
    <m/>
    <m/>
  </r>
  <r>
    <x v="5"/>
    <x v="7"/>
    <s v="РН-ЭН"/>
    <x v="150"/>
    <d v="1899-12-30T04:47:00"/>
    <s v="25.06.2014г"/>
    <d v="1899-12-30T04:47:00"/>
    <d v="1899-12-30T00:00:00"/>
    <n v="241"/>
    <s v="МТЗ"/>
    <s v="АПВУ"/>
    <x v="2"/>
    <s v="ВЛ 35 кВ &quot;Дорофеевская-2&quot;_x000a_ВЛ 35 кВ &quot;Восточная-1,2&quot;"/>
    <x v="0"/>
    <x v="2"/>
    <s v="ВЛ 35 кВ _x000a_&quot;Дорофеевская-2&quot;_x000a_ВЛ 35 кВ _x000a_&quot;Восточная-1,2,&quot;"/>
    <s v="Отключение во время грозы ВЛ 35 кВ &quot;Дорофеевская-2&quot;, ВЛ 35 кВ &quot;Восточная-1,2&quot;, от защиты МТЗ, АПВ успешное."/>
    <m/>
    <n v="171.9"/>
    <n v="171.9"/>
    <m/>
    <n v="1986"/>
    <m/>
    <s v="не определен"/>
    <s v="10.10.13_x000a_"/>
    <n v="100"/>
    <d v="2016-08-01T00:00:00"/>
    <n v="0"/>
    <m/>
    <s v="КП11"/>
    <m/>
    <m/>
    <m/>
    <m/>
    <m/>
    <m/>
  </r>
  <r>
    <x v="5"/>
    <x v="7"/>
    <s v="Тюменьэнерго"/>
    <x v="150"/>
    <d v="1899-12-30T19:03:00"/>
    <m/>
    <m/>
    <m/>
    <n v="317"/>
    <m/>
    <s v="АПВН, РПВН"/>
    <x v="5"/>
    <s v="ВЛ 110 кВ &quot;Северный-Харампурская-1,2&quot;"/>
    <x v="1"/>
    <x v="2"/>
    <s v="ВЛ 110 кВ &quot;Северный-Харампурская-1,2&quot;"/>
    <s v="Отключение  ВЛ 110 кВ &quot;Северный-Харампурская-1,2&quot;,  АПВ неуспешное, 2 кратное РПВ неуспешное. Падение опоры №311."/>
    <n v="5460.1"/>
    <n v="780.3"/>
    <n v="6240.4"/>
    <m/>
    <m/>
    <m/>
    <m/>
    <m/>
    <m/>
    <m/>
    <m/>
    <m/>
    <s v="КП18"/>
    <m/>
    <m/>
    <m/>
    <m/>
    <m/>
    <m/>
  </r>
  <r>
    <x v="5"/>
    <x v="7"/>
    <s v="РН-ЭН"/>
    <x v="151"/>
    <d v="1899-12-30T16:10:00"/>
    <s v="26.06.2014г"/>
    <d v="1899-12-30T16:10:00"/>
    <d v="1899-12-30T00:00:00"/>
    <n v="17"/>
    <s v="АВР-6кВ"/>
    <m/>
    <x v="2"/>
    <s v="ПС35/6кВ &quot;113&quot;_x000a_В-6-2 яч.12"/>
    <x v="0"/>
    <x v="0"/>
    <s v="ПС35/6кВ &quot;113&quot;_x000a_В-6-2 яч.12"/>
    <s v="Аварийноеи отключение во время грозы В-6-2 яч.12 на ПС 113. АВР-6кВ успешное."/>
    <m/>
    <n v="4.3"/>
    <n v="4.3"/>
    <m/>
    <m/>
    <m/>
    <m/>
    <m/>
    <m/>
    <m/>
    <m/>
    <m/>
    <s v="КП11"/>
    <m/>
    <m/>
    <m/>
    <m/>
    <m/>
    <m/>
  </r>
  <r>
    <x v="5"/>
    <x v="7"/>
    <s v="РН-ЭН"/>
    <x v="151"/>
    <d v="1899-12-30T13:54:00"/>
    <s v="26.06.2014г"/>
    <d v="1899-12-30T13:54:00"/>
    <d v="1899-12-30T00:00:00"/>
    <n v="25"/>
    <m/>
    <s v="АПВУ"/>
    <x v="5"/>
    <s v="ВЛ-110 &quot;Пульяха - Геращенко&quot;_x000a_ВЛ-110 &quot;Муравленковская- Стрела&quot;"/>
    <x v="1"/>
    <x v="2"/>
    <s v="ВЛ-110 &quot;Пульяха - Геращенко&quot;_x000a_ВЛ-110 &quot;Муравленковская- Стрела&quot;"/>
    <s v="Посадка напряжения до 4,8кВ по ПС 35/6 запитанных от ПС 110 Барсуковская и Ново-Пурпейская. Отключались ВЛ-110 Пульяха - Геращенко и Муравленковская Стрела, АПВ успешное. Грозовой фронт в районе ПС 500 Муравленковская."/>
    <m/>
    <n v="18.7"/>
    <n v="18.7"/>
    <m/>
    <m/>
    <m/>
    <m/>
    <m/>
    <m/>
    <m/>
    <m/>
    <m/>
    <s v="КП18"/>
    <m/>
    <m/>
    <m/>
    <m/>
    <m/>
    <m/>
  </r>
  <r>
    <x v="5"/>
    <x v="7"/>
    <s v="РН-ЭН"/>
    <x v="151"/>
    <d v="1899-12-30T16:06:00"/>
    <s v="26.06.2014г"/>
    <d v="1899-12-30T16:06:00"/>
    <d v="1899-12-30T00:00:00"/>
    <n v="25"/>
    <m/>
    <s v="АПВУ"/>
    <x v="2"/>
    <s v="ВЛ-6кВ &quot;142-04&quot;"/>
    <x v="2"/>
    <x v="2"/>
    <s v="ВЛ-6кВ &quot;142-04&quot;"/>
    <s v="Аварийное отключение во время грозы ВЛ-6кВ 142-04, АПВ успешное. "/>
    <m/>
    <n v="35.9"/>
    <n v="35.9"/>
    <s v="ТЧ"/>
    <n v="1992"/>
    <s v="Провод АС-120"/>
    <s v="не определен"/>
    <d v="2014-01-02T00:00:00"/>
    <n v="100"/>
    <s v="07.2014"/>
    <n v="0"/>
    <m/>
    <s v="КП11"/>
    <m/>
    <m/>
    <m/>
    <m/>
    <m/>
    <m/>
  </r>
  <r>
    <x v="5"/>
    <x v="7"/>
    <s v="РН-ЭН"/>
    <x v="151"/>
    <d v="1899-12-30T15:45:00"/>
    <s v="26.06.2014г"/>
    <d v="1899-12-30T15:45:00"/>
    <d v="1899-12-30T00:00:00"/>
    <n v="14"/>
    <m/>
    <s v="АПВУ"/>
    <x v="2"/>
    <s v="ВЛ-6кВ &quot;208-14&quot;"/>
    <x v="2"/>
    <x v="2"/>
    <s v="ВЛ-6кВ &quot;208-14&quot;"/>
    <s v="Аварийное отключение во время грозы ВЛ-6кВ 208-14, АПВ успешное."/>
    <m/>
    <n v="8.5"/>
    <n v="8.5"/>
    <m/>
    <n v="2013"/>
    <s v="АС-95"/>
    <s v="не определен"/>
    <d v="2014-04-23T00:00:00"/>
    <n v="100"/>
    <d v="2014-10-01T00:00:00"/>
    <n v="0"/>
    <m/>
    <s v="КП11"/>
    <m/>
    <m/>
    <m/>
    <m/>
    <m/>
    <m/>
  </r>
  <r>
    <x v="5"/>
    <x v="7"/>
    <s v="РН-ЭН"/>
    <x v="151"/>
    <d v="1899-12-30T16:24:00"/>
    <s v="26.06.2014г"/>
    <d v="1899-12-30T16:24:00"/>
    <d v="1899-12-30T00:00:00"/>
    <n v="165"/>
    <m/>
    <m/>
    <x v="2"/>
    <s v="ВЛ-35 &quot;Водозабор-1,2&quot;_x000a_ВЛ-6кВ &quot;111-02&quot;_x000a_ВЛ-6кВ &quot;111-25&quot;. "/>
    <x v="2"/>
    <x v="2"/>
    <s v="ВЛ-35 &quot;Водозабор-1,2&quot;_x000a_ВЛ-6кВ &quot;111-02&quot;_x000a_ВЛ-6кВ &quot;111-25&quot;. "/>
    <s v="Аарийное отключение во время грозы ВЛ-35 &quot;Водозабор-1,2&quot;, АПВ успешное. Посадка напряжения до 4,8кВ по ПС 35/6 запитанных от ПС 110 Ямальская. Обрыв провода, фазы&quot;С&quot;, ВЛ 35кВ Водозабор-2, в пролете опор №7-8._x000a_Аарийное отключение во время грозы  ВЛ-6кВ &quot;111-02&quot;, &quot;111-25&quot;, АПВ неуспешное. Схлест проводов в пролете опор № 5/20-5/21 , с упавшим проводом ВЛ 35 кВ Водозабор-2."/>
    <n v="257.3"/>
    <m/>
    <n v="257.3"/>
    <s v="ТЧ"/>
    <n v="2008"/>
    <s v="АС-120"/>
    <s v="не определен"/>
    <d v="2014-02-15T00:00:00"/>
    <n v="100"/>
    <d v="2014-08-15T00:00:00"/>
    <n v="0"/>
    <d v="2014-02-15T00:00:00"/>
    <s v="КП11"/>
    <m/>
    <m/>
    <m/>
    <m/>
    <m/>
    <m/>
  </r>
  <r>
    <x v="5"/>
    <x v="7"/>
    <s v="РН-ЭН"/>
    <x v="152"/>
    <d v="1899-12-30T00:35:00"/>
    <s v="27.06.2014г"/>
    <d v="1899-12-30T13:05:00"/>
    <d v="1899-12-30T12:30:00"/>
    <n v="6"/>
    <m/>
    <m/>
    <x v="0"/>
    <s v="КТПН-6/0,4кВ 630кВА №2"/>
    <x v="2"/>
    <x v="6"/>
    <s v="КТПН-6/0,4кВ 630кВА №2"/>
    <s v="Куст 40А, КТПН-630 №2, внутреннее повреждение ТМ-630 кВА. Обрыв фазы 6 кВ. Выполнена замена КТПН-630 кВА."/>
    <n v="16.2"/>
    <m/>
    <n v="16.2"/>
    <m/>
    <n v="2007"/>
    <s v="ТМГ 630/6-У1"/>
    <s v="РФ г.Чехов"/>
    <s v="29.09.2013"/>
    <n v="100"/>
    <s v="09.2014"/>
    <n v="0"/>
    <s v="29.09.2013"/>
    <s v="КП24"/>
    <m/>
    <m/>
    <m/>
    <m/>
    <m/>
    <m/>
  </r>
  <r>
    <x v="5"/>
    <x v="7"/>
    <s v="РН-ЭН"/>
    <x v="152"/>
    <d v="1899-12-30T15:04:00"/>
    <s v="27.06.2014г"/>
    <d v="1899-12-30T15:04:00"/>
    <d v="1899-12-30T00:00:00"/>
    <n v="11"/>
    <m/>
    <s v="АПВУ"/>
    <x v="5"/>
    <s v="ВЛ-110 &quot;Холмогорская&quot;- &quot;Пульяха &quot;,_x000a_ВЛ-110 &quot;Пульяха &quot;-&quot;Крайняя&quot;."/>
    <x v="1"/>
    <x v="2"/>
    <s v="ВЛ-110 &quot;Холмогорская&quot;- &quot;Пульяха &quot;,_x000a_ВЛ-110 &quot;Пульяха &quot;-&quot;Крайняя&quot;."/>
    <s v="Посадка напряжения до 5,2кВ по ПС 35/6 запитанных от ПС 110 Барсуковская и Ново-Пурпейская. Отключались ВЛ-110 Холмогорская-Пульяха и Пульяха-Крайняя, АПВ успешное. Грозовой фронт в районе ПС 500 Холмогорская."/>
    <m/>
    <n v="7.3"/>
    <n v="7.3"/>
    <m/>
    <m/>
    <m/>
    <m/>
    <m/>
    <m/>
    <m/>
    <m/>
    <m/>
    <s v="КП18"/>
    <m/>
    <m/>
    <m/>
    <m/>
    <m/>
    <m/>
  </r>
  <r>
    <x v="5"/>
    <x v="7"/>
    <s v="НЭН"/>
    <x v="152"/>
    <d v="1899-12-30T16:45:00"/>
    <s v="27.06.2014г"/>
    <d v="1899-12-30T16:45:00"/>
    <d v="1899-12-30T00:00:00"/>
    <n v="209"/>
    <m/>
    <s v="АПВУ"/>
    <x v="5"/>
    <s v="ВЛ 110 кВ &quot;Тарко-Сале-Светлая&quot;, ВЛ 110 кВ &quot;Тарко-Сале-Северный-4&quot;. "/>
    <x v="1"/>
    <x v="2"/>
    <s v="ВЛ 110 кВ &quot;Тарко-Сале-Северный-4&quot;, ВЛ-110 кВ &quot;Тарко-Сале-Светлая&quot;"/>
    <s v="Аврийное отключение ВЛ-110 &quot;Тарко-Сале - Светлая&quot; и &quot;Тарко-Сале - Северный 4&quot;, АПВ успешное. Грозовой фронт."/>
    <m/>
    <n v="142.4"/>
    <n v="142.4"/>
    <m/>
    <m/>
    <m/>
    <m/>
    <m/>
    <m/>
    <m/>
    <m/>
    <m/>
    <s v="КП18"/>
    <m/>
    <m/>
    <m/>
    <m/>
    <m/>
    <m/>
  </r>
  <r>
    <x v="5"/>
    <x v="7"/>
    <s v="РН-ЭН"/>
    <x v="152"/>
    <d v="1899-12-30T17:40:00"/>
    <s v="27.06.2014г"/>
    <d v="1899-12-30T18:02:00"/>
    <d v="1899-12-30T00:22:00"/>
    <n v="267"/>
    <s v="МТЗ"/>
    <s v="АПВУ"/>
    <x v="2"/>
    <s v="ВЛ-35 &quot;Наумовская-1,2&quot;"/>
    <x v="0"/>
    <x v="2"/>
    <s v="ТГПЭС"/>
    <s v="При прохождении грозового фронта на Тарасовском м/р.,  аварийное отключение ВЛ-35кВ «Наумовская-1,2», от защиты МТЗ фазы «А» и «В», АПВ успешное. Сброс нагрузки 16 МВт. В 17:41  полный останов Тарасовской ГПЭС из-за  повышения давления топливного газа с 5,5 до 7,67 бар. на выходе из БПТГ-1. "/>
    <n v="10.4"/>
    <n v="94.1"/>
    <n v="104.5"/>
    <m/>
    <n v="1989"/>
    <s v="провод АС-120"/>
    <s v="СССР"/>
    <s v="ТО-05.03.14_x000a_ТР-31.08.13"/>
    <n v="100"/>
    <s v="07.2017"/>
    <n v="0"/>
    <d v="2014-03-05T00:00:00"/>
    <s v="КП11"/>
    <m/>
    <m/>
    <m/>
    <m/>
    <m/>
    <m/>
  </r>
  <r>
    <x v="5"/>
    <x v="7"/>
    <s v="РН-ЭН"/>
    <x v="153"/>
    <d v="1899-12-30T11:20:00"/>
    <s v="28.06.2014г"/>
    <d v="1899-12-30T19:51:00"/>
    <d v="1899-12-30T08:31:00"/>
    <m/>
    <s v="ТО"/>
    <s v="АПВН, РПВН"/>
    <x v="2"/>
    <s v="ВЛ-6кВ &quot;142-14&quot;"/>
    <x v="2"/>
    <x v="2"/>
    <s v="ВЛ-6кВ &quot;142-14&quot;"/>
    <s v="Аварийное отключение  ВЛ-6кВ 142-14, &quot;ТО&quot;,АПВ неуспешное, РПВ неуспешное.При осмотре ВЛ 6 кВ и кустовых ПС 6/0,4 кВ видимых повреждений не обнаружено. При верховом осмотре ВЛ 6 кВ обнаружено на опоре №10/1 отпаечной ВЛ 6 кВ куста 43А на ЛР 6 кВ сорван подставной опорный изолятор фазы&quot;В&quot; ,при порывах ветра происходит схлест провода с фазой&quot;А&quot;. "/>
    <n v="158.69999999999999"/>
    <n v="64.8"/>
    <n v="223.5"/>
    <s v="ТЧ"/>
    <n v="1990"/>
    <s v="АС-95"/>
    <s v="не определен"/>
    <d v="2014-03-14T00:00:00"/>
    <n v="100"/>
    <s v="07.2015"/>
    <n v="0"/>
    <d v="2014-06-28T00:00:00"/>
    <s v="КП12"/>
    <s v="ПУ8"/>
    <m/>
    <m/>
    <m/>
    <m/>
    <m/>
  </r>
  <r>
    <x v="5"/>
    <x v="7"/>
    <s v="РН-ЭН"/>
    <x v="153"/>
    <d v="1899-12-30T23:24:00"/>
    <s v="29.06.2014г"/>
    <d v="1899-12-30T00:00:00"/>
    <d v="1899-12-30T00:36:00"/>
    <n v="1"/>
    <m/>
    <m/>
    <x v="0"/>
    <s v="КТПН-6/0,4кВ 630кВА №2"/>
    <x v="2"/>
    <x v="6"/>
    <s v="КТПН-6/0,4кВ 630кВА №2"/>
    <s v="Аварийный вывод в ремонт КТПН-630 кВА №2 куста 6, для замены,по результатам тепловизионного контроля нагрев верхних слоев масла ТМ-630 кВА, 120 градусов. Выполнена замена КТПН 630 кВА."/>
    <n v="0.4"/>
    <m/>
    <n v="0.4"/>
    <m/>
    <n v="2008"/>
    <s v="ТМГ 630/6-У1"/>
    <s v="РФ г.Чехов"/>
    <d v="2013-06-06T00:00:00"/>
    <n v="100"/>
    <d v="2014-09-06T00:00:00"/>
    <n v="0"/>
    <d v="2014-01-22T00:00:00"/>
    <s v="КП24"/>
    <m/>
    <m/>
    <m/>
    <m/>
    <m/>
    <m/>
  </r>
  <r>
    <x v="5"/>
    <x v="7"/>
    <s v="РН-ЭН"/>
    <x v="155"/>
    <m/>
    <m/>
    <m/>
    <m/>
    <m/>
    <m/>
    <m/>
    <x v="4"/>
    <m/>
    <x v="3"/>
    <x v="8"/>
    <m/>
    <m/>
    <m/>
    <m/>
    <m/>
    <m/>
    <m/>
    <m/>
    <m/>
    <m/>
    <m/>
    <m/>
    <m/>
    <m/>
    <m/>
    <m/>
    <m/>
    <s v="нарушений не было"/>
    <m/>
    <m/>
    <m/>
  </r>
  <r>
    <x v="6"/>
    <x v="7"/>
    <s v="РН-ЭН"/>
    <x v="156"/>
    <m/>
    <m/>
    <m/>
    <m/>
    <m/>
    <m/>
    <m/>
    <x v="4"/>
    <m/>
    <x v="3"/>
    <x v="8"/>
    <m/>
    <m/>
    <m/>
    <m/>
    <m/>
    <m/>
    <m/>
    <m/>
    <m/>
    <m/>
    <m/>
    <m/>
    <m/>
    <m/>
    <m/>
    <m/>
    <m/>
    <s v="нарушений не было"/>
    <m/>
    <m/>
    <m/>
  </r>
  <r>
    <x v="6"/>
    <x v="7"/>
    <s v="РН-ЭН"/>
    <x v="157"/>
    <m/>
    <m/>
    <m/>
    <m/>
    <m/>
    <m/>
    <m/>
    <x v="4"/>
    <m/>
    <x v="3"/>
    <x v="8"/>
    <m/>
    <m/>
    <m/>
    <m/>
    <m/>
    <m/>
    <m/>
    <m/>
    <m/>
    <m/>
    <m/>
    <m/>
    <m/>
    <m/>
    <m/>
    <m/>
    <m/>
    <s v="нарушений не было"/>
    <m/>
    <m/>
    <m/>
  </r>
  <r>
    <x v="6"/>
    <x v="7"/>
    <s v="РН-ЭН"/>
    <x v="19"/>
    <m/>
    <m/>
    <m/>
    <m/>
    <m/>
    <m/>
    <m/>
    <x v="4"/>
    <m/>
    <x v="3"/>
    <x v="8"/>
    <m/>
    <m/>
    <m/>
    <m/>
    <m/>
    <m/>
    <m/>
    <m/>
    <m/>
    <m/>
    <m/>
    <m/>
    <m/>
    <m/>
    <m/>
    <m/>
    <m/>
    <s v="нарушений не было"/>
    <m/>
    <m/>
    <m/>
  </r>
  <r>
    <x v="6"/>
    <x v="7"/>
    <s v="РН-ЭН"/>
    <x v="158"/>
    <d v="1899-12-30T12:02:00"/>
    <s v="04.07.2014г."/>
    <d v="1899-12-30T12:02:00"/>
    <d v="1899-12-30T00:00:00"/>
    <n v="43"/>
    <s v="ДЗТ, АВР 6кВ"/>
    <m/>
    <x v="2"/>
    <s v="Т-2 _x000a_ПС 35/6 кВ &quot;142&quot;"/>
    <x v="0"/>
    <x v="0"/>
    <s v="Т-2 _x000a_ПС 35/6 кВ &quot;142&quot;"/>
    <s v="Отключение Т-2 от дифференциальной защиты, АВР 6 кВ успешное. При осмотре обнаружено, на проходных изоляторах ввода №2 в КРУН 6 кВ следы перекрытия по поверхности изоляторов фазы &quot;А&quot;,&quot;В&quot;,&quot;С&quot;, из-за попадания птицы. Выполнена замена проходных изоляторов. "/>
    <m/>
    <n v="49.7"/>
    <n v="49.7"/>
    <s v="ТЧ"/>
    <n v="1993"/>
    <m/>
    <s v="Польша"/>
    <s v="25.05.2013"/>
    <n v="100"/>
    <s v="05.2016"/>
    <n v="0"/>
    <d v="2014-07-06T00:00:00"/>
    <s v="КП19"/>
    <m/>
    <m/>
    <m/>
    <m/>
    <m/>
    <m/>
  </r>
  <r>
    <x v="6"/>
    <x v="7"/>
    <s v="РН-ЭН"/>
    <x v="159"/>
    <m/>
    <m/>
    <m/>
    <m/>
    <m/>
    <m/>
    <m/>
    <x v="4"/>
    <m/>
    <x v="3"/>
    <x v="8"/>
    <m/>
    <m/>
    <m/>
    <m/>
    <m/>
    <m/>
    <m/>
    <m/>
    <m/>
    <m/>
    <m/>
    <m/>
    <m/>
    <m/>
    <m/>
    <m/>
    <m/>
    <s v="нарушений не было"/>
    <m/>
    <m/>
    <m/>
  </r>
  <r>
    <x v="6"/>
    <x v="7"/>
    <s v="РН-ЭН"/>
    <x v="160"/>
    <m/>
    <m/>
    <m/>
    <m/>
    <m/>
    <m/>
    <m/>
    <x v="4"/>
    <m/>
    <x v="3"/>
    <x v="8"/>
    <m/>
    <m/>
    <m/>
    <m/>
    <m/>
    <m/>
    <m/>
    <m/>
    <m/>
    <m/>
    <m/>
    <m/>
    <m/>
    <m/>
    <m/>
    <m/>
    <m/>
    <s v="нарушений не было"/>
    <m/>
    <m/>
    <m/>
  </r>
  <r>
    <x v="6"/>
    <x v="7"/>
    <s v="МРСК–Тюменьэнерго"/>
    <x v="161"/>
    <d v="1899-12-30T12:05:00"/>
    <s v="07.07.2014г."/>
    <d v="1899-12-30T12:05:00"/>
    <d v="1899-12-30T00:00:00"/>
    <n v="45"/>
    <m/>
    <s v="АПВУ"/>
    <x v="5"/>
    <s v="ВЛ 110 кВ &quot;Градиент-Кирпичная&quot;"/>
    <x v="1"/>
    <x v="2"/>
    <s v="ВЛ 110 кВ _x000a_&quot;Градиент-Кирпичная&quot;"/>
    <s v="Посадка напряжения по ПС 35/6 подключеных от ПС 110 &quot;Ямальская&quot;,&quot;Тарасовская&quot;,&quot;Мара-Яха&quot;, &quot;Майская&quot;, &quot;Харампурская&quot;, &quot;Южно-Харампурская&quot; при аварийном отключении ВЛ-110 &quot;Градиент-Кирпичная &quot;, ПС 500/220/110 кВ &quot;Тарко-Сале&quot;, АПВ успешное. Прохождение грозового фронта."/>
    <m/>
    <n v="46.4"/>
    <n v="46.4"/>
    <m/>
    <m/>
    <m/>
    <m/>
    <m/>
    <m/>
    <m/>
    <m/>
    <m/>
    <s v="КП18"/>
    <m/>
    <m/>
    <m/>
    <m/>
    <m/>
    <m/>
  </r>
  <r>
    <x v="6"/>
    <x v="7"/>
    <s v="РН-ЭН"/>
    <x v="161"/>
    <d v="1899-12-30T13:27:00"/>
    <s v="07.07.2014г."/>
    <d v="1899-12-30T13:35:00"/>
    <d v="1899-12-30T00:08:00"/>
    <n v="3"/>
    <s v="ТО"/>
    <s v="АПВН, РПВУ"/>
    <x v="2"/>
    <s v="ВЛ-6кВ &quot;211-15&quot;"/>
    <x v="2"/>
    <x v="2"/>
    <s v="ВЛ-6кВ &quot;211-15&quot;"/>
    <s v="Отключение ВЛ 6 кВ 211-15, от защиты ТО,АПВ неуспешное. В 13:35 РПВ успешное.Опора №185, срыв с траверсы опорного изолятора, фаза &quot;А&quot; из-за разрушения изолирующего колпачка на штыре фазы &quot;А&quot;. С 15:58 до 17:15 выполнена замена изолятора.  "/>
    <n v="1.5"/>
    <n v="15.9"/>
    <n v="17.399999999999999"/>
    <s v="И"/>
    <n v="2013"/>
    <s v="К-6"/>
    <s v="ЗАО &quot;МЗВА&quot; Москва"/>
    <s v="-"/>
    <n v="100"/>
    <d v="2015-07-01T00:00:00"/>
    <n v="0"/>
    <m/>
    <s v="КП12"/>
    <m/>
    <m/>
    <m/>
    <m/>
    <m/>
    <m/>
  </r>
  <r>
    <x v="6"/>
    <x v="7"/>
    <s v="РН-ЭН"/>
    <x v="161"/>
    <d v="1899-12-30T15:58:00"/>
    <s v="07.07.2014г."/>
    <d v="1899-12-30T15:58:00"/>
    <d v="1899-12-30T00:00:00"/>
    <n v="92"/>
    <s v="МТЗ"/>
    <s v="АПВУ"/>
    <x v="2"/>
    <s v="ВЛ 35 кВ &quot;Пурпейская-1,2&quot;"/>
    <x v="0"/>
    <x v="2"/>
    <s v="ВЛ 35 кВ_x000a_ &quot;Пурпейская-1,2&quot;"/>
    <s v="Отключение ВЛ 35 кВ Пурпейская-1,2 _x000a_ПС 110/35/6 кВ&quot;Барсуковская&quot;, от защиты МТЗ, АПВ успешное. Разрушение изолятора фазы&quot;А&quot; и &quot;С&quot; на опоре №17/7, ВЛ-35 Пурпейская-1."/>
    <m/>
    <n v="136.1"/>
    <n v="136.1"/>
    <s v="И"/>
    <n v="1989"/>
    <m/>
    <s v="не определен"/>
    <d v="2014-03-05T00:00:00"/>
    <n v="100"/>
    <s v="07.2018"/>
    <n v="0"/>
    <d v="2014-03-05T00:00:00"/>
    <s v="КП11"/>
    <m/>
    <m/>
    <m/>
    <m/>
    <m/>
    <m/>
  </r>
  <r>
    <x v="6"/>
    <x v="7"/>
    <s v="МРСК–Тюменьэнерго"/>
    <x v="161"/>
    <d v="1899-12-30T17:11:00"/>
    <s v="07.07.2014г."/>
    <d v="1899-12-30T17:11:00"/>
    <d v="1899-12-30T00:00:00"/>
    <n v="288"/>
    <s v="1 ступень_x000a_ТНЗНП"/>
    <s v="АПВУ"/>
    <x v="5"/>
    <s v="ВЛ 110 кВ &quot;Северный-Харампурская-1,2&quot;"/>
    <x v="1"/>
    <x v="2"/>
    <s v="ВЛ 110 кВ_x000a_ &quot;Северный-Харампурская-1,2&quot;"/>
    <s v="Отключение ВЛ 110 кВ &quot;Северный-Харампурская-1,2. АПВ успешное.  "/>
    <m/>
    <n v="103.9"/>
    <n v="103.9"/>
    <m/>
    <m/>
    <m/>
    <m/>
    <m/>
    <m/>
    <m/>
    <m/>
    <m/>
    <s v="КП18"/>
    <m/>
    <m/>
    <m/>
    <m/>
    <m/>
    <m/>
  </r>
  <r>
    <x v="6"/>
    <x v="7"/>
    <s v="РН-ЭН"/>
    <x v="162"/>
    <m/>
    <m/>
    <m/>
    <m/>
    <m/>
    <m/>
    <m/>
    <x v="4"/>
    <m/>
    <x v="3"/>
    <x v="8"/>
    <m/>
    <m/>
    <m/>
    <m/>
    <m/>
    <m/>
    <m/>
    <m/>
    <m/>
    <m/>
    <m/>
    <m/>
    <m/>
    <m/>
    <m/>
    <m/>
    <m/>
    <s v="нарушений не было"/>
    <m/>
    <m/>
    <m/>
  </r>
  <r>
    <x v="6"/>
    <x v="7"/>
    <s v="РН-ЭН"/>
    <x v="163"/>
    <m/>
    <m/>
    <m/>
    <m/>
    <m/>
    <m/>
    <m/>
    <x v="4"/>
    <m/>
    <x v="3"/>
    <x v="8"/>
    <m/>
    <m/>
    <m/>
    <m/>
    <m/>
    <m/>
    <m/>
    <m/>
    <m/>
    <m/>
    <m/>
    <m/>
    <m/>
    <m/>
    <m/>
    <m/>
    <m/>
    <s v="нарушений не было"/>
    <m/>
    <m/>
    <m/>
  </r>
  <r>
    <x v="6"/>
    <x v="7"/>
    <s v="РН-ЭН"/>
    <x v="164"/>
    <m/>
    <m/>
    <m/>
    <m/>
    <m/>
    <m/>
    <m/>
    <x v="4"/>
    <m/>
    <x v="3"/>
    <x v="8"/>
    <m/>
    <m/>
    <m/>
    <m/>
    <m/>
    <m/>
    <m/>
    <m/>
    <m/>
    <m/>
    <m/>
    <m/>
    <m/>
    <m/>
    <m/>
    <m/>
    <m/>
    <s v="нарушений не было"/>
    <m/>
    <m/>
    <m/>
  </r>
  <r>
    <x v="6"/>
    <x v="7"/>
    <s v="РН-ЭН"/>
    <x v="165"/>
    <m/>
    <m/>
    <m/>
    <m/>
    <m/>
    <m/>
    <m/>
    <x v="4"/>
    <m/>
    <x v="3"/>
    <x v="8"/>
    <m/>
    <m/>
    <m/>
    <m/>
    <m/>
    <m/>
    <m/>
    <m/>
    <m/>
    <m/>
    <m/>
    <m/>
    <m/>
    <m/>
    <m/>
    <m/>
    <m/>
    <s v="нарушений не было"/>
    <m/>
    <m/>
    <m/>
  </r>
  <r>
    <x v="6"/>
    <x v="7"/>
    <s v="РН-ЭН"/>
    <x v="166"/>
    <m/>
    <m/>
    <m/>
    <m/>
    <m/>
    <m/>
    <m/>
    <x v="4"/>
    <m/>
    <x v="3"/>
    <x v="8"/>
    <m/>
    <m/>
    <m/>
    <m/>
    <m/>
    <m/>
    <m/>
    <m/>
    <m/>
    <m/>
    <m/>
    <m/>
    <m/>
    <m/>
    <m/>
    <m/>
    <m/>
    <s v="нарушений не было"/>
    <m/>
    <m/>
    <m/>
  </r>
  <r>
    <x v="6"/>
    <x v="7"/>
    <s v="РН-ЭН"/>
    <x v="167"/>
    <m/>
    <m/>
    <m/>
    <m/>
    <m/>
    <m/>
    <m/>
    <x v="4"/>
    <m/>
    <x v="3"/>
    <x v="8"/>
    <m/>
    <m/>
    <m/>
    <m/>
    <m/>
    <m/>
    <m/>
    <m/>
    <m/>
    <m/>
    <m/>
    <m/>
    <m/>
    <m/>
    <m/>
    <m/>
    <m/>
    <s v="нарушений не было"/>
    <m/>
    <m/>
    <m/>
  </r>
  <r>
    <x v="6"/>
    <x v="7"/>
    <s v="РН-ЭН"/>
    <x v="169"/>
    <d v="1899-12-30T01:19:00"/>
    <s v="15.07.2014г."/>
    <d v="1899-12-30T01:48:00"/>
    <d v="1899-12-30T00:29:00"/>
    <n v="16"/>
    <s v="ТО"/>
    <s v="АПВН, РПВУ"/>
    <x v="1"/>
    <s v="ВЛ-6кВ &quot;234-14&quot;"/>
    <x v="2"/>
    <x v="2"/>
    <s v="ВЛ-6кВ &quot;234-14&quot;"/>
    <s v="Отключение ВЛ 6 кВ 234-14 от защиты ТО, АПВ неуспешное. В 01:48 РПВ успешное. Проезд неустановленного транспортного средства и приближение на недопустимое расстояние к ВЛ-6 в пролете опор №46-47"/>
    <n v="2.2000000000000002"/>
    <m/>
    <n v="2.2000000000000002"/>
    <s v="ТЧ"/>
    <n v="1986"/>
    <s v="А-95"/>
    <s v="не определен"/>
    <s v="10.06.2014"/>
    <n v="100"/>
    <m/>
    <n v="0"/>
    <m/>
    <s v="КП20"/>
    <m/>
    <m/>
    <m/>
    <m/>
    <s v="с"/>
    <m/>
  </r>
  <r>
    <x v="6"/>
    <x v="7"/>
    <s v="МРСК–Тюменьэнерго"/>
    <x v="169"/>
    <d v="1899-12-30T17:28:00"/>
    <s v="15.07.2014г."/>
    <d v="1899-12-30T17:28:00"/>
    <d v="1899-12-30T00:00:00"/>
    <n v="19"/>
    <m/>
    <m/>
    <x v="5"/>
    <s v="ВЛ 35 кВ &quot;Промысловая-2&quot;"/>
    <x v="0"/>
    <x v="2"/>
    <s v="ВЛ 35 кВ &quot;Промысловая-2&quot;"/>
    <s v="При восстановлении нормальной схемы ПС 35/6 кВ &quot;211&quot;, сброс нагрузки  2 СШ-6 кВ. Причина, отсутствие фазы &quot;С&quot; на  ВЛ-35 Промысловая-2, ПС 110/35 кВ &quot;Майская&quot;.  "/>
    <m/>
    <n v="35.200000000000003"/>
    <n v="35.200000000000003"/>
    <m/>
    <m/>
    <m/>
    <m/>
    <m/>
    <m/>
    <m/>
    <m/>
    <m/>
    <s v="КП18"/>
    <m/>
    <m/>
    <m/>
    <m/>
    <m/>
    <m/>
  </r>
  <r>
    <x v="6"/>
    <x v="7"/>
    <s v="РН-ЭН"/>
    <x v="170"/>
    <d v="1899-12-30T20:28:00"/>
    <s v="16.07.2014г."/>
    <d v="1899-12-30T21:21:00"/>
    <d v="1899-12-30T00:53:00"/>
    <n v="24"/>
    <s v="ТО"/>
    <s v="АПВН, РПВУ"/>
    <x v="1"/>
    <s v="ВЛ-6кВ &quot;154-16&quot;"/>
    <x v="2"/>
    <x v="2"/>
    <s v="ВЛ-6кВ &quot;154-16&quot;"/>
    <s v="Отключение ВЛ-6кВ &quot;154-16&quot; от защиты &quot;ТО&quot; , АПВ не успешное. РПВ успешное. Повреждение провода кузовом самосвала принадлежащим ООО &quot;ПромТехМонтаж&quot; при производстве отсыпки грунта в охранной зоне ВЛ-6кВ"/>
    <n v="12.5"/>
    <n v="3.3"/>
    <n v="15.8"/>
    <s v="ТЧ"/>
    <n v="1997"/>
    <s v="Ап-120"/>
    <s v="не определен"/>
    <d v="2014-04-12T00:00:00"/>
    <n v="100"/>
    <m/>
    <n v="0"/>
    <m/>
    <s v="КП20"/>
    <m/>
    <m/>
    <m/>
    <m/>
    <s v="с"/>
    <m/>
  </r>
  <r>
    <x v="6"/>
    <x v="7"/>
    <s v="РН-ЭН"/>
    <x v="171"/>
    <d v="1899-12-30T14:48:00"/>
    <s v="17.07.2014г."/>
    <d v="1899-12-30T14:50:00"/>
    <d v="1899-12-30T00:02:00"/>
    <n v="6"/>
    <s v="Перегруз"/>
    <s v="РПНУ (АПВ-нет)"/>
    <x v="0"/>
    <s v="ВЛ-6кВ &quot;211-15&quot;"/>
    <x v="2"/>
    <x v="2"/>
    <s v="ВЛ-6кВ &quot;211-15&quot;"/>
    <s v="Отключение ВЛ-6кВ &quot;211-15&quot; от защиты &quot;Перегруз&quot; , РПВ успешное. Вывод в ремонт ВЛ-6 кВ &quot;211-15&quot; для замены разрушенных изоляторов на опоре №68 Фасза &quot;С&quot; и на опоре №73 фаза &quot;А&quot;."/>
    <n v="1"/>
    <n v="25"/>
    <n v="26"/>
    <s v="И"/>
    <n v="2013"/>
    <s v="ШТИЗ-10"/>
    <s v="ЗАО &quot;МЗВА&quot; Москва"/>
    <d v="2014-03-15T00:00:00"/>
    <m/>
    <m/>
    <m/>
    <m/>
    <s v="КП9"/>
    <m/>
    <m/>
    <m/>
    <m/>
    <m/>
    <m/>
  </r>
  <r>
    <x v="6"/>
    <x v="7"/>
    <s v="РН-ЭН"/>
    <x v="172"/>
    <d v="1899-12-30T14:31:00"/>
    <s v="18.07.2014г."/>
    <d v="1899-12-30T14:31:00"/>
    <d v="1899-12-30T00:00:00"/>
    <n v="7"/>
    <s v="ДЗТ"/>
    <s v="АПВУ"/>
    <x v="2"/>
    <s v="ПС 35/6 &quot;317&quot;"/>
    <x v="0"/>
    <x v="0"/>
    <s v="ПС 35/6 &quot;317&quot;"/>
    <s v="Отключение Т-2 от дифференциальной защиты, АВР 6 кВ успешное. При осмотре обнаружено попадание птицы на шины 6 кВ фазы &quot;А&quot; и &quot;В&quot; от Т-2 до КРУН-6 кВ"/>
    <m/>
    <n v="0.8"/>
    <n v="0.8"/>
    <s v="Т"/>
    <n v="1994"/>
    <s v="ТДНС"/>
    <s v="В/О &quot;Совэлектро&quot;"/>
    <m/>
    <n v="100"/>
    <m/>
    <n v="0"/>
    <m/>
    <s v="КП19"/>
    <m/>
    <m/>
    <m/>
    <m/>
    <m/>
    <m/>
  </r>
  <r>
    <x v="6"/>
    <x v="7"/>
    <s v="РН-ЭН"/>
    <x v="173"/>
    <m/>
    <m/>
    <m/>
    <m/>
    <m/>
    <m/>
    <m/>
    <x v="4"/>
    <m/>
    <x v="3"/>
    <x v="8"/>
    <m/>
    <m/>
    <m/>
    <m/>
    <m/>
    <m/>
    <m/>
    <m/>
    <m/>
    <m/>
    <m/>
    <m/>
    <m/>
    <m/>
    <m/>
    <m/>
    <m/>
    <s v="нарушений не было"/>
    <m/>
    <m/>
    <m/>
  </r>
  <r>
    <x v="6"/>
    <x v="7"/>
    <s v="РН-ЭН"/>
    <x v="174"/>
    <d v="1899-12-30T03:21:00"/>
    <s v="20.07.2014г."/>
    <d v="1899-12-30T03:21:00"/>
    <d v="1899-12-30T00:00:00"/>
    <n v="10"/>
    <s v="ТО"/>
    <s v="АПВУ"/>
    <x v="2"/>
    <s v="ВЛ-6кВ &quot;102-18&quot;"/>
    <x v="2"/>
    <x v="2"/>
    <s v="ВЛ-6кВ &quot;102-18&quot;"/>
    <s v="Отключение ВЛ-6кВ &quot;102-18&quot; от защиты &quot;ТО&quot; , АПВ  успешное. При осмотре обнаружено: на  оголовнике  5КТППНКС-250 №2 кустовой площадки №101  попадание птицы на токоведущие части 6 кВ между фазами &quot;А&quot; и &quot;В&quot;"/>
    <m/>
    <n v="1.5"/>
    <n v="1.5"/>
    <s v="ТЧ"/>
    <n v="1988"/>
    <s v="АС-95"/>
    <s v="не определен"/>
    <d v="2014-03-26T00:00:00"/>
    <n v="100"/>
    <m/>
    <n v="0"/>
    <d v="2014-03-26T00:00:00"/>
    <s v="КП19"/>
    <m/>
    <m/>
    <m/>
    <m/>
    <m/>
    <m/>
  </r>
  <r>
    <x v="6"/>
    <x v="7"/>
    <s v="РН-ЭН"/>
    <x v="175"/>
    <m/>
    <m/>
    <m/>
    <m/>
    <m/>
    <m/>
    <m/>
    <x v="4"/>
    <m/>
    <x v="3"/>
    <x v="8"/>
    <m/>
    <m/>
    <m/>
    <m/>
    <m/>
    <m/>
    <m/>
    <m/>
    <m/>
    <m/>
    <m/>
    <m/>
    <m/>
    <m/>
    <m/>
    <m/>
    <m/>
    <s v="нарушений не было"/>
    <m/>
    <m/>
    <m/>
  </r>
  <r>
    <x v="6"/>
    <x v="7"/>
    <s v="РН-ЭН"/>
    <x v="176"/>
    <d v="1899-12-30T06:39:00"/>
    <d v="2014-07-22T00:00:00"/>
    <d v="1899-12-30T06:39:00"/>
    <d v="1899-12-30T00:00:00"/>
    <n v="180"/>
    <s v="2 ступень_x000a_ТНЗНП"/>
    <s v="АПВУ"/>
    <x v="5"/>
    <s v="ВЛ 110 кВ &quot;Северный-Харампурская-2&quot;"/>
    <x v="1"/>
    <x v="2"/>
    <s v="ВЛ 110 кВ &quot;Северный-Харампурская-2&quot;"/>
    <s v="Отключение ВЛ 110 кВ &quot;Северный-Харампурская-2, от защиты 2 ступень ТНЗНП,фаза &quot;С&quot; на землю. АПВ успешное.  Причиной явилось шунтирование воздушного промежутка провод-траверса в результате раскидывания веток гнезда порывами ветра. "/>
    <m/>
    <n v="87"/>
    <n v="87"/>
    <m/>
    <m/>
    <m/>
    <m/>
    <m/>
    <m/>
    <m/>
    <m/>
    <m/>
    <s v="КП18"/>
    <m/>
    <m/>
    <m/>
    <m/>
    <m/>
    <m/>
  </r>
  <r>
    <x v="6"/>
    <x v="7"/>
    <s v="РН-ЭН"/>
    <x v="177"/>
    <d v="1899-12-30T17:19:00"/>
    <d v="2014-07-23T00:00:00"/>
    <d v="1899-12-30T18:27:00"/>
    <d v="1899-12-30T01:08:00"/>
    <n v="3"/>
    <m/>
    <s v="РПВУ (АПВ-нет)"/>
    <x v="0"/>
    <s v="ВЛ-6кВ &quot;211-15&quot;"/>
    <x v="2"/>
    <x v="2"/>
    <s v="ВЛ-6кВ &quot;211-15&quot;"/>
    <s v="Отключение ВЛ-6кВ &quot;211-15&quot;.Механический износ деталей индукционного реле РТ-84/1 вследствие исчерпания ресурса."/>
    <n v="19"/>
    <m/>
    <n v="19"/>
    <s v="РТ"/>
    <n v="1988"/>
    <s v="РТ-84/1"/>
    <s v="СССР"/>
    <s v="10.2013"/>
    <n v="100"/>
    <m/>
    <n v="0"/>
    <m/>
    <s v="КП23"/>
    <m/>
    <m/>
    <m/>
    <m/>
    <m/>
    <m/>
  </r>
  <r>
    <x v="6"/>
    <x v="7"/>
    <s v="МРСК–Тюменьэнерго"/>
    <x v="178"/>
    <d v="1899-12-30T12:59:00"/>
    <d v="2014-07-24T00:00:00"/>
    <d v="1899-12-30T12:59:00"/>
    <d v="1899-12-30T00:00:00"/>
    <n v="16"/>
    <m/>
    <s v="АПВУ"/>
    <x v="5"/>
    <s v="ВЛ 110 &quot;Пуль-Яха-Геращенко&quot;, _x000a_ВЛ 110 &quot;Пуль-Яха-Стрела&quot; "/>
    <x v="1"/>
    <x v="2"/>
    <s v="ВЛ 110 &quot;Пуль-Яха-Геращенко&quot;, _x000a_ВЛ 110 &quot;Пуль-Яха-Стрела&quot; "/>
    <s v="Посадка напряжения по ПС 35/6 кВ  до уровня 4,1 кВ по стороне 6 кВ подключенных от ПС-110/35/6кВ &quot;Ново-Пурпейская&quot;,&quot;Барсуковская&quot;, частичный сброс нагрузки 5 МВт механизированного фонда ЦДНГ-1. Отключение ВЛ 110 &quot;Пуль-Яха-Геращенко&quot; от НВЧЗ, 1ст ЗЗ, 1з ДЗ АПВ успешное, ВЛ 110 &quot;Пуль-Яха-Стрела&quot; от НВЧЗ с успешным &quot;АПВ&quot;   в результате &quot;грозового&quot; перенапряжения. "/>
    <m/>
    <n v="8.4"/>
    <n v="8.4"/>
    <m/>
    <m/>
    <m/>
    <m/>
    <m/>
    <m/>
    <m/>
    <m/>
    <m/>
    <s v="КП18"/>
    <m/>
    <m/>
    <m/>
    <m/>
    <m/>
    <m/>
  </r>
  <r>
    <x v="6"/>
    <x v="7"/>
    <s v="РН-ЭН"/>
    <x v="178"/>
    <d v="1899-12-30T13:58:00"/>
    <d v="2014-07-24T00:00:00"/>
    <d v="1899-12-30T13:58:00"/>
    <d v="1899-12-30T00:00:00"/>
    <n v="8"/>
    <s v="ТО"/>
    <s v="АПВУ"/>
    <x v="2"/>
    <s v="ВЛ-6кВ &quot;105-18&quot;"/>
    <x v="2"/>
    <x v="2"/>
    <s v="ВЛ-6кВ &quot;105-18&quot;"/>
    <s v="Отключение ВЛ-6кВ &quot;105-18&quot; от защиты &quot;ТО&quot; , АПВ  успешное. Прохождение грозового фронта. Произведена замена разрушенного изолятора фазы &quot;В&quot; на приемном портале КТПН №2 куста №3. Земля на 2-СШ-6 фаза &quot;В&quot; осталась. На ВЛ-6 &quot;105-16&quot; на опоре №75/80 заменили изолятор фазы &quot;В&quot; и разрушенные разрядники  фаз &quot;А&quot; и &quot;В&quot; на оголовнике КТПН №2 куста №14. Земля 2-СШ-6 исчезла. "/>
    <m/>
    <n v="0.8"/>
    <n v="0.8"/>
    <s v="И"/>
    <n v="1988"/>
    <s v="ШФ-10, РВО-6"/>
    <m/>
    <d v="2014-03-29T00:00:00"/>
    <m/>
    <m/>
    <m/>
    <m/>
    <s v="КП11"/>
    <m/>
    <m/>
    <m/>
    <m/>
    <m/>
    <m/>
  </r>
  <r>
    <x v="6"/>
    <x v="7"/>
    <s v="РН-ЭН"/>
    <x v="178"/>
    <d v="1899-12-30T14:46:00"/>
    <d v="2014-07-24T00:00:00"/>
    <d v="1899-12-30T14:46:00"/>
    <d v="1899-12-30T00:00:00"/>
    <n v="176"/>
    <s v="ТО"/>
    <s v="АПВУ"/>
    <x v="5"/>
    <s v="ВЛ 110 &quot;Пуль-Яха-Геращенко&quot;, _x000a_ВЛ 110 &quot;Пуль-Яха-Стрела&quot; "/>
    <x v="1"/>
    <x v="2"/>
    <s v="ВЛ 110 &quot;Пуль-Яха-Геращенко&quot;, _x000a_ВЛ 110 &quot;Пуль-Яха-Стрела&quot; "/>
    <s v="Посадка напряжения по ПС 35/6 кВ  до уровня 4,1 кВ по стороне 6 кВ подключенных от ПС-110/35/6кВ &quot;Ново-Пурпейская&quot;,&quot;Барсуковская&quot;, частичный сброс нагрузки 43 МВт механизированного фонда ЦДНГ-1. Отключение ВЛ 110 &quot;Пуль-Яха-Геращенко&quot; от НВЧЗ, АПВ успешное, ВЛ 110 &quot;Пуль-Яха-Стрела&quot; от НВЧЗ с успешным &quot;АПВ&quot;  в результате &quot;грозового&quot; перенапряжения. "/>
    <m/>
    <n v="75.2"/>
    <n v="75.2"/>
    <m/>
    <m/>
    <m/>
    <m/>
    <m/>
    <m/>
    <m/>
    <m/>
    <m/>
    <s v="КП18"/>
    <m/>
    <m/>
    <m/>
    <m/>
    <m/>
    <m/>
  </r>
  <r>
    <x v="6"/>
    <x v="7"/>
    <s v="РН-ЭН"/>
    <x v="178"/>
    <d v="1899-12-30T16:19:00"/>
    <d v="2014-07-24T00:00:00"/>
    <d v="1899-12-30T16:19:00"/>
    <d v="1899-12-30T00:00:00"/>
    <n v="80"/>
    <s v="ТО"/>
    <s v="АПВУ"/>
    <x v="2"/>
    <s v="ВЛ-35 Кутыгинская-1, _x000a_ВЛ-35 Кутыгинская-2"/>
    <x v="0"/>
    <x v="2"/>
    <s v="ВЛ-35 Кутыгинская-1, _x000a_ВЛ-35 Кутыгинская-2"/>
    <s v="Отключение ВЛ-35кВ ВЛ-35 Кутыгинская-1, _x000a_ВЛ-35 Кутыгинская-2 от защиты &quot;ТО&quot; , АПВ успешное. Прохождение грозового фронта. Обнаружено : На опоре №50 разрушенный изолятор в гирлянде фазы &quot;В&quot; ВЛ-35 Кутыгинская-1, следы ожегов на проводах ВЛ-35 Кутыгинская-2. На опоре №48 обнаружены следы ожегов на проводах цепей ВЛ-35 Кутыгинская-1/2."/>
    <m/>
    <n v="47.4"/>
    <n v="47.4"/>
    <s v="И"/>
    <n v="1988"/>
    <s v="АС-120/19, _x000a_ИС-35"/>
    <s v="не определен"/>
    <d v="2014-07-16T00:00:00"/>
    <n v="100"/>
    <m/>
    <n v="0"/>
    <m/>
    <s v="КП11"/>
    <m/>
    <m/>
    <m/>
    <m/>
    <m/>
    <m/>
  </r>
  <r>
    <x v="6"/>
    <x v="7"/>
    <s v="РН-ЭН"/>
    <x v="178"/>
    <d v="1899-12-30T17:35:00"/>
    <d v="2014-07-24T00:00:00"/>
    <d v="1899-12-30T20:33:00"/>
    <d v="1899-12-30T02:58:00"/>
    <n v="32"/>
    <m/>
    <m/>
    <x v="2"/>
    <s v="ВЛ-6 кВ &quot;321-04&quot;"/>
    <x v="2"/>
    <x v="2"/>
    <s v="ВЛ-6 кВ &quot;321-04&quot;"/>
    <s v="Устранение замыкания на землю после прохождения грозового фронта. .Обрыв провода и разрушение изолятора фазы &quot;В&quot; ВЛ-6кВ &quot;321-04&quot; на опоре №35, замена изолятора фазы &quot;В&quot; на опоре 67, изолятора фазы &quot;А&quot; на опоре 74, замена  изолятора фазы &quot;В&quot; на опоре №13. "/>
    <n v="61.6"/>
    <n v="0.1"/>
    <n v="61.7"/>
    <s v="ТЧ"/>
    <n v="2002"/>
    <s v="А-95"/>
    <s v="не определен"/>
    <m/>
    <n v="100"/>
    <m/>
    <n v="0"/>
    <m/>
    <s v="КП11"/>
    <m/>
    <m/>
    <m/>
    <m/>
    <m/>
    <m/>
  </r>
  <r>
    <x v="6"/>
    <x v="7"/>
    <s v="Тюменьэнерго"/>
    <x v="178"/>
    <d v="1899-12-30T18:45:00"/>
    <d v="2014-07-24T00:00:00"/>
    <d v="1899-12-30T18:45:00"/>
    <d v="1899-12-30T00:00:00"/>
    <n v="281"/>
    <s v="2 ступень_x000a_ТНЗНП"/>
    <s v="АПВУ"/>
    <x v="5"/>
    <s v="ВЛ 110 кВ &quot;Северный-Харампурская-1,2&quot;"/>
    <x v="1"/>
    <x v="2"/>
    <s v="ВЛ 110 кВ_x000a_ &quot;Северный-Харампурская-1,2&quot;"/>
    <s v="Отключение ВЛ 110 кВ &quot;Северный-Харампурская-1,2, от защиты 2 ступень ЗЗ, АПВ успешное.  Прохождение грозового фронта."/>
    <m/>
    <n v="124"/>
    <n v="124"/>
    <m/>
    <m/>
    <m/>
    <m/>
    <m/>
    <m/>
    <m/>
    <m/>
    <m/>
    <s v="КП18"/>
    <m/>
    <m/>
    <m/>
    <m/>
    <m/>
    <m/>
  </r>
  <r>
    <x v="6"/>
    <x v="7"/>
    <s v="РН-ЭН"/>
    <x v="178"/>
    <d v="1899-12-30T19:10:00"/>
    <d v="2014-07-24T00:00:00"/>
    <d v="1899-12-30T19:10:00"/>
    <d v="1899-12-30T00:00:00"/>
    <n v="9"/>
    <s v="МТЗ"/>
    <s v="АПВУ"/>
    <x v="2"/>
    <s v="ВЛ-6 кВ &quot;259-14&quot;"/>
    <x v="2"/>
    <x v="2"/>
    <s v="ВЛ-6 кВ &quot;259-14&quot;"/>
    <s v="Отключение ВЛ-6кВ &quot;259-14&quot; от защиты &quot;МТЗ&quot; , АПВ  успешное. Прохождение грозового фронта. Произведена замена дефектных изоляторов на опорах: №43 фаза &quot;А&quot;,&quot;В&quot;, №91 фаза &quot;С&quot;. "/>
    <n v="3.1"/>
    <n v="0.4"/>
    <n v="3.5"/>
    <s v="И"/>
    <n v="1989"/>
    <s v="ШС-10Д"/>
    <s v="не определен"/>
    <d v="2014-06-05T00:00:00"/>
    <n v="100"/>
    <m/>
    <n v="0"/>
    <m/>
    <s v="КП11"/>
    <m/>
    <m/>
    <m/>
    <m/>
    <m/>
    <m/>
  </r>
  <r>
    <x v="6"/>
    <x v="7"/>
    <s v="РН-ЭН"/>
    <x v="179"/>
    <d v="1899-12-30T12:11:00"/>
    <d v="2014-07-25T00:00:00"/>
    <d v="1899-12-30T12:11:00"/>
    <d v="1899-12-30T00:00:00"/>
    <n v="75"/>
    <s v="ТО"/>
    <s v="АПВУ"/>
    <x v="2"/>
    <s v="ВЛ-35 Кутыгинская-1, _x000a_ВЛ-35 Кутыгинская-2"/>
    <x v="0"/>
    <x v="2"/>
    <s v="ВЛ-35 Кутыгинская-1, _x000a_ВЛ-35 Кутыгинская-2"/>
    <s v="Отключение ВЛ-35кВ ВЛ-35 Кутыгинская-1, _x000a_ВЛ-35 Кутыгинская-2 от защиты &quot;ТО&quot; , АПВ успешное. Прохождение грозового фронта. Обнаружено : На опоре №50 разрушенный изолятор в гирлянде фазы &quot;В&quot; ВЛ-35 Кутыгинская-1, следы ожегов на проводах ВЛ-35 Кутыгинская-2. На опоре №48 обнаружены следы ожегов на проводах цепей ВЛ-35 Кутыгинская-1/2."/>
    <m/>
    <n v="39.6"/>
    <n v="39.6"/>
    <m/>
    <n v="1988"/>
    <s v="АС-120/19,_x000a_ ИС-35"/>
    <s v="не определен"/>
    <d v="2014-07-16T00:00:00"/>
    <n v="100"/>
    <m/>
    <n v="0"/>
    <m/>
    <s v="КП11"/>
    <m/>
    <m/>
    <m/>
    <m/>
    <m/>
    <m/>
  </r>
  <r>
    <x v="6"/>
    <x v="7"/>
    <s v="РН-ЭН"/>
    <x v="180"/>
    <m/>
    <m/>
    <m/>
    <m/>
    <m/>
    <m/>
    <m/>
    <x v="4"/>
    <m/>
    <x v="3"/>
    <x v="8"/>
    <m/>
    <m/>
    <m/>
    <m/>
    <m/>
    <m/>
    <m/>
    <m/>
    <m/>
    <m/>
    <m/>
    <m/>
    <m/>
    <m/>
    <m/>
    <m/>
    <m/>
    <s v="нарушений не было"/>
    <m/>
    <m/>
    <m/>
  </r>
  <r>
    <x v="6"/>
    <x v="7"/>
    <s v="РН-ЭН"/>
    <x v="180"/>
    <m/>
    <m/>
    <m/>
    <m/>
    <m/>
    <m/>
    <m/>
    <x v="4"/>
    <m/>
    <x v="3"/>
    <x v="8"/>
    <m/>
    <m/>
    <m/>
    <m/>
    <m/>
    <m/>
    <m/>
    <m/>
    <m/>
    <m/>
    <m/>
    <m/>
    <m/>
    <m/>
    <m/>
    <m/>
    <m/>
    <s v="нарушений не было"/>
    <m/>
    <m/>
    <m/>
  </r>
  <r>
    <x v="6"/>
    <x v="7"/>
    <s v="РН-ЭН"/>
    <x v="181"/>
    <m/>
    <m/>
    <m/>
    <m/>
    <m/>
    <m/>
    <m/>
    <x v="4"/>
    <m/>
    <x v="3"/>
    <x v="8"/>
    <m/>
    <m/>
    <m/>
    <m/>
    <m/>
    <m/>
    <m/>
    <m/>
    <m/>
    <m/>
    <m/>
    <m/>
    <m/>
    <m/>
    <m/>
    <m/>
    <m/>
    <s v="нарушений не было"/>
    <m/>
    <m/>
    <m/>
  </r>
  <r>
    <x v="6"/>
    <x v="7"/>
    <s v="РН-ЭН"/>
    <x v="181"/>
    <m/>
    <m/>
    <m/>
    <m/>
    <m/>
    <m/>
    <m/>
    <x v="4"/>
    <m/>
    <x v="3"/>
    <x v="8"/>
    <m/>
    <m/>
    <m/>
    <m/>
    <m/>
    <m/>
    <m/>
    <m/>
    <m/>
    <m/>
    <m/>
    <m/>
    <m/>
    <m/>
    <m/>
    <m/>
    <m/>
    <s v="нарушений не было"/>
    <m/>
    <m/>
    <m/>
  </r>
  <r>
    <x v="6"/>
    <x v="7"/>
    <s v="РН-ЭН"/>
    <x v="182"/>
    <m/>
    <m/>
    <m/>
    <m/>
    <m/>
    <m/>
    <m/>
    <x v="4"/>
    <m/>
    <x v="3"/>
    <x v="8"/>
    <m/>
    <m/>
    <m/>
    <m/>
    <m/>
    <m/>
    <m/>
    <m/>
    <m/>
    <m/>
    <m/>
    <m/>
    <m/>
    <m/>
    <m/>
    <m/>
    <m/>
    <s v="нарушений не было"/>
    <m/>
    <m/>
    <m/>
  </r>
  <r>
    <x v="6"/>
    <x v="7"/>
    <s v="РН-ЭН"/>
    <x v="183"/>
    <m/>
    <m/>
    <m/>
    <m/>
    <m/>
    <m/>
    <m/>
    <x v="4"/>
    <m/>
    <x v="3"/>
    <x v="8"/>
    <m/>
    <m/>
    <m/>
    <m/>
    <m/>
    <m/>
    <m/>
    <m/>
    <m/>
    <m/>
    <m/>
    <m/>
    <m/>
    <m/>
    <m/>
    <m/>
    <m/>
    <s v="нарушений не было"/>
    <m/>
    <m/>
    <m/>
  </r>
  <r>
    <x v="6"/>
    <x v="7"/>
    <s v="РН-ЭН"/>
    <x v="184"/>
    <m/>
    <m/>
    <m/>
    <m/>
    <m/>
    <m/>
    <m/>
    <x v="4"/>
    <m/>
    <x v="3"/>
    <x v="8"/>
    <m/>
    <m/>
    <m/>
    <m/>
    <m/>
    <m/>
    <m/>
    <m/>
    <m/>
    <m/>
    <m/>
    <m/>
    <m/>
    <m/>
    <m/>
    <m/>
    <m/>
    <s v="нарушений не было"/>
    <m/>
    <m/>
    <m/>
  </r>
  <r>
    <x v="6"/>
    <x v="7"/>
    <s v="РН-ЭН"/>
    <x v="185"/>
    <m/>
    <m/>
    <m/>
    <m/>
    <m/>
    <m/>
    <m/>
    <x v="4"/>
    <m/>
    <x v="3"/>
    <x v="8"/>
    <m/>
    <m/>
    <m/>
    <m/>
    <m/>
    <m/>
    <m/>
    <m/>
    <m/>
    <m/>
    <m/>
    <m/>
    <m/>
    <m/>
    <m/>
    <m/>
    <m/>
    <s v="нарушений не было"/>
    <m/>
    <m/>
    <m/>
  </r>
  <r>
    <x v="11"/>
    <x v="7"/>
    <s v="РН-ЭН"/>
    <x v="186"/>
    <m/>
    <m/>
    <m/>
    <m/>
    <m/>
    <m/>
    <m/>
    <x v="4"/>
    <m/>
    <x v="3"/>
    <x v="8"/>
    <m/>
    <m/>
    <m/>
    <m/>
    <m/>
    <m/>
    <m/>
    <m/>
    <m/>
    <m/>
    <m/>
    <m/>
    <m/>
    <m/>
    <m/>
    <m/>
    <m/>
    <s v="нарушений не было"/>
    <m/>
    <m/>
    <m/>
  </r>
  <r>
    <x v="11"/>
    <x v="7"/>
    <s v="РН-ЭН"/>
    <x v="187"/>
    <m/>
    <m/>
    <m/>
    <m/>
    <m/>
    <m/>
    <m/>
    <x v="4"/>
    <m/>
    <x v="3"/>
    <x v="8"/>
    <m/>
    <m/>
    <m/>
    <m/>
    <m/>
    <m/>
    <m/>
    <m/>
    <m/>
    <m/>
    <m/>
    <m/>
    <m/>
    <m/>
    <m/>
    <m/>
    <m/>
    <s v="нарушений не было"/>
    <m/>
    <m/>
    <m/>
  </r>
  <r>
    <x v="11"/>
    <x v="7"/>
    <s v="РН-ЭН"/>
    <x v="188"/>
    <m/>
    <m/>
    <m/>
    <m/>
    <m/>
    <m/>
    <m/>
    <x v="4"/>
    <m/>
    <x v="3"/>
    <x v="8"/>
    <m/>
    <m/>
    <m/>
    <m/>
    <m/>
    <m/>
    <m/>
    <m/>
    <m/>
    <m/>
    <m/>
    <m/>
    <m/>
    <m/>
    <m/>
    <m/>
    <m/>
    <s v="нарушений не было"/>
    <m/>
    <m/>
    <m/>
  </r>
  <r>
    <x v="11"/>
    <x v="7"/>
    <s v="РН-ЭН"/>
    <x v="336"/>
    <m/>
    <m/>
    <m/>
    <m/>
    <m/>
    <m/>
    <m/>
    <x v="4"/>
    <m/>
    <x v="3"/>
    <x v="8"/>
    <m/>
    <m/>
    <m/>
    <m/>
    <m/>
    <m/>
    <m/>
    <m/>
    <m/>
    <m/>
    <m/>
    <m/>
    <m/>
    <m/>
    <m/>
    <m/>
    <m/>
    <s v="нарушений не было"/>
    <m/>
    <m/>
    <m/>
  </r>
  <r>
    <x v="11"/>
    <x v="7"/>
    <s v="РН-ЭН"/>
    <x v="189"/>
    <m/>
    <m/>
    <m/>
    <m/>
    <m/>
    <m/>
    <m/>
    <x v="4"/>
    <m/>
    <x v="3"/>
    <x v="8"/>
    <m/>
    <m/>
    <m/>
    <m/>
    <m/>
    <m/>
    <m/>
    <m/>
    <m/>
    <m/>
    <m/>
    <m/>
    <m/>
    <m/>
    <m/>
    <m/>
    <m/>
    <s v="нарушений не было"/>
    <m/>
    <m/>
    <m/>
  </r>
  <r>
    <x v="11"/>
    <x v="7"/>
    <s v="МРСК–Тюменьэнерго"/>
    <x v="190"/>
    <d v="1899-12-30T16:42:00"/>
    <d v="2014-08-06T00:00:00"/>
    <d v="1899-12-30T16:42:00"/>
    <d v="1899-12-30T00:00:00"/>
    <n v="318"/>
    <s v="1 ступень землянной защиты,                 2 ступень земляной защиты"/>
    <s v="АПВУ"/>
    <x v="5"/>
    <s v="ВЛ-110 Тарко-Сале-Северный-1, В-110 Тарко-Сале-1, В-110 Тарко-Сале-2"/>
    <x v="1"/>
    <x v="2"/>
    <s v="ВЛ-110 Тарко-Сале-Северный-1, В-110 Тарко-Сале-1, В-110 Тарко-Сале-2"/>
    <s v="Отключение ВЛ-110 Тарко-Сале-Северный-1 на ПС500кВ Тарко-Сале от &quot;2ступень ЗЗ&quot;, АПВ успешное.На ПП110 Северный отключались В-110 Тарко-Сале-1 от &quot;1ступени ЗЗ&quot;, АПВ успешное, В-110 Тарко-Сале-2 от &quot;2ступени ЗЗ&quot;, АПВ успешное. При осмотре ВЛ-110 Тарко-Сале-Северный-1 на анкерной опоре №185 перекрытие шлейфа фазы &quot;А&quot; на поддерживающую гирлянду."/>
    <m/>
    <n v="232.4"/>
    <n v="232.4"/>
    <m/>
    <m/>
    <m/>
    <m/>
    <m/>
    <m/>
    <m/>
    <m/>
    <m/>
    <s v="КП18"/>
    <m/>
    <m/>
    <s v=" "/>
    <m/>
    <m/>
    <m/>
  </r>
  <r>
    <x v="11"/>
    <x v="7"/>
    <s v="РН-ЭН"/>
    <x v="190"/>
    <s v="18:09_x000a_20:34"/>
    <d v="2014-08-06T00:00:00"/>
    <s v="19:04_x000a_21:14"/>
    <d v="1899-12-30T00:55:00"/>
    <n v="6"/>
    <s v="ТО"/>
    <s v="АПВН, РПВУ"/>
    <x v="2"/>
    <s v="ВЛ-6 кВ &quot;260-18&quot;"/>
    <x v="2"/>
    <x v="2"/>
    <s v="ВЛ-6 кВ &quot;260-18&quot;"/>
    <s v="Отключение ВЛ-6кВ &quot;260-18&quot; от защиты &quot;ТО&quot;, АПВ-неуспешное,  В 19-04, 21-14 РПВ успешное. Причина выясняется"/>
    <n v="2.2000000000000002"/>
    <m/>
    <n v="2.2000000000000002"/>
    <s v="ТЧ"/>
    <n v="1989"/>
    <s v="А-95"/>
    <s v="не определен"/>
    <d v="2014-03-15T00:00:00"/>
    <n v="100"/>
    <d v="2015-03-15T00:00:00"/>
    <n v="0"/>
    <d v="2014-03-15T00:00:00"/>
    <s v="КП24"/>
    <m/>
    <m/>
    <m/>
    <m/>
    <m/>
    <m/>
  </r>
  <r>
    <x v="11"/>
    <x v="7"/>
    <s v="РН-ЭН"/>
    <x v="190"/>
    <d v="1899-12-30T18:55:00"/>
    <d v="2014-08-06T00:00:00"/>
    <d v="1899-12-30T22:19:00"/>
    <d v="1899-12-30T03:24:00"/>
    <n v="3"/>
    <s v="ТО"/>
    <s v="АПВН, РПВН"/>
    <x v="2"/>
    <s v="ВЛ-6 кВ &quot;105-16&quot;"/>
    <x v="2"/>
    <x v="2"/>
    <s v="ВЛ-6 кВ &quot;105-16&quot;"/>
    <s v="Отключение ВЛ-6кВ &quot;105-16&quot; от защиты &quot;ТО&quot;, АПВ-неуспешное, РПВ-неуспешное. При осмотре обнаружено схлестывание проводов фаз &quot;В&quot; и &quot;С&quot; из-за разрушенного изолятора фазы &quot;В&quot; на опоре №75/17. Произведена замена изолятора, ВЛ-6 кВ  включили в 22-19. "/>
    <n v="11.8"/>
    <m/>
    <n v="11.8"/>
    <s v="И"/>
    <n v="1988"/>
    <s v="ШС-10"/>
    <s v="не определен"/>
    <d v="2014-07-25T00:00:00"/>
    <n v="100"/>
    <d v="2015-02-01T00:00:00"/>
    <n v="0"/>
    <d v="2014-05-26T00:00:00"/>
    <s v="КП12"/>
    <s v="ПУ8"/>
    <m/>
    <m/>
    <m/>
    <m/>
    <m/>
  </r>
  <r>
    <x v="11"/>
    <x v="7"/>
    <s v="РН-ЭН"/>
    <x v="190"/>
    <d v="1899-12-30T19:23:00"/>
    <d v="2014-08-06T00:00:00"/>
    <d v="1899-12-30T20:54:00"/>
    <d v="1899-12-30T01:31:00"/>
    <n v="10"/>
    <s v="ТО"/>
    <s v="АПВН, РПВН"/>
    <x v="2"/>
    <s v="ВЛ-6 кВ &quot;117-16&quot;"/>
    <x v="2"/>
    <x v="2"/>
    <s v="ВЛ-6 кВ &quot;117-16&quot;"/>
    <s v="Отключение ВЛ-6кВ &quot;117-16&quot; от защиты &quot;ТО&quot;, АПВ-неуспешное, РПВ-неуспешное. При осмотре обнаружено: на проводах ВЛ-6 кВ в пролете опор №5-№6 упавшее дерево. Дерево удалили, ВЛ-6 кВ  включили в 20-54. "/>
    <n v="6.2"/>
    <m/>
    <n v="6.2"/>
    <m/>
    <m/>
    <m/>
    <s v="не определен"/>
    <m/>
    <m/>
    <m/>
    <m/>
    <m/>
    <s v="КП12"/>
    <m/>
    <m/>
    <m/>
    <m/>
    <m/>
    <m/>
  </r>
  <r>
    <x v="11"/>
    <x v="7"/>
    <s v="РН-ЭН"/>
    <x v="190"/>
    <d v="1899-12-30T21:29:00"/>
    <d v="2014-08-06T00:00:00"/>
    <d v="1899-12-30T03:01:00"/>
    <d v="1899-12-30T05:32:00"/>
    <n v="3"/>
    <s v="ТО"/>
    <s v="АПВН, РПВН"/>
    <x v="2"/>
    <s v="ВЛ-6кВ &quot;211-15&quot;"/>
    <x v="2"/>
    <x v="2"/>
    <s v="ВЛ-6кВ &quot;211-15&quot;"/>
    <s v="Отключение ВЛ-6кВ &quot;211-15&quot; от защиты &quot;ТО&quot;,  АПВ-неуспешное, РПВ-неуспешное. При осмотре обнаружено дерево на проводах ВЛ-6кВ в пролете опор №68/67 и №68/68, а также сорванный изолятор фазы &quot;В&quot; и разрушенный изолятор фазы &quot;С&quot; на опоре №68/68. Произведена замена изоляторов и удаление дерева. ВЛ-6 кВ  включили в 03-01."/>
    <n v="48.9"/>
    <m/>
    <n v="48.9"/>
    <s v="И"/>
    <n v="2013"/>
    <s v="ШТИЗ-10-Б УХЛ1"/>
    <s v="ЗАО &quot;МЗВА&quot; Москва"/>
    <d v="2014-07-17T00:00:00"/>
    <n v="100"/>
    <d v="2015-10-01T00:00:00"/>
    <n v="0"/>
    <d v="2014-03-01T00:00:00"/>
    <s v="КП12"/>
    <s v="ПУ8"/>
    <m/>
    <m/>
    <m/>
    <m/>
    <m/>
  </r>
  <r>
    <x v="11"/>
    <x v="7"/>
    <s v="РН-ЭН"/>
    <x v="191"/>
    <m/>
    <m/>
    <m/>
    <m/>
    <m/>
    <m/>
    <m/>
    <x v="4"/>
    <m/>
    <x v="3"/>
    <x v="8"/>
    <m/>
    <m/>
    <m/>
    <m/>
    <m/>
    <m/>
    <m/>
    <m/>
    <m/>
    <m/>
    <m/>
    <m/>
    <m/>
    <m/>
    <m/>
    <m/>
    <m/>
    <s v="нарушений не было"/>
    <m/>
    <m/>
    <m/>
  </r>
  <r>
    <x v="11"/>
    <x v="7"/>
    <s v="РН-ЭН"/>
    <x v="192"/>
    <m/>
    <m/>
    <m/>
    <m/>
    <m/>
    <m/>
    <m/>
    <x v="4"/>
    <m/>
    <x v="3"/>
    <x v="8"/>
    <m/>
    <m/>
    <m/>
    <m/>
    <m/>
    <m/>
    <m/>
    <m/>
    <m/>
    <m/>
    <m/>
    <m/>
    <m/>
    <m/>
    <m/>
    <m/>
    <m/>
    <s v="нарушений не было"/>
    <m/>
    <m/>
    <m/>
  </r>
  <r>
    <x v="11"/>
    <x v="7"/>
    <s v="РН-ЭН"/>
    <x v="193"/>
    <m/>
    <m/>
    <m/>
    <m/>
    <m/>
    <m/>
    <m/>
    <x v="4"/>
    <m/>
    <x v="3"/>
    <x v="8"/>
    <m/>
    <m/>
    <m/>
    <m/>
    <m/>
    <m/>
    <m/>
    <m/>
    <m/>
    <m/>
    <m/>
    <m/>
    <m/>
    <m/>
    <m/>
    <m/>
    <m/>
    <s v="нарушений не было"/>
    <m/>
    <m/>
    <m/>
  </r>
  <r>
    <x v="11"/>
    <x v="7"/>
    <s v="МРСК–Тюменьэнерго"/>
    <x v="194"/>
    <d v="1899-12-30T05:03:00"/>
    <d v="2014-08-10T00:00:00"/>
    <d v="1899-12-30T05:03:00"/>
    <d v="1899-12-30T00:00:00"/>
    <n v="131"/>
    <s v="2 ступень_x000a_земляной защиты, фаза &quot;А&quot;"/>
    <s v="АПВУ"/>
    <x v="5"/>
    <s v="ВЛ 110 кВ &quot;Северный-Харампурская-2&quot;"/>
    <x v="1"/>
    <x v="2"/>
    <s v="ВЛ 110 кВ &quot;Северный-Харампурская-2&quot;"/>
    <s v="Отключение ВЛ 110 кВ &quot;Северный-Харампурская-2, от защиты 2 ступень земляной защиты, фаза &quot;А&quot; на землю. АПВ успешное. Однофазное замыкание на землю шлейфа ф.&quot;А&quot;с траверсой опоры №398, из-за  приближения птицы на недопустимое расстояние к шлейфу ф.&quot;А&quot;. "/>
    <m/>
    <n v="62"/>
    <n v="62"/>
    <m/>
    <m/>
    <m/>
    <m/>
    <m/>
    <m/>
    <m/>
    <m/>
    <m/>
    <s v="КП18"/>
    <m/>
    <m/>
    <m/>
    <m/>
    <m/>
    <m/>
  </r>
  <r>
    <x v="11"/>
    <x v="7"/>
    <s v="РН-ЭН"/>
    <x v="195"/>
    <m/>
    <m/>
    <m/>
    <m/>
    <m/>
    <m/>
    <m/>
    <x v="4"/>
    <m/>
    <x v="3"/>
    <x v="8"/>
    <m/>
    <m/>
    <m/>
    <m/>
    <m/>
    <m/>
    <m/>
    <m/>
    <m/>
    <m/>
    <m/>
    <m/>
    <m/>
    <m/>
    <m/>
    <m/>
    <m/>
    <s v="нарушений не было"/>
    <m/>
    <m/>
    <m/>
  </r>
  <r>
    <x v="11"/>
    <x v="7"/>
    <s v="МРСК–Тюменьэнерго"/>
    <x v="196"/>
    <d v="1899-12-30T20:27:00"/>
    <d v="2014-08-12T00:00:00"/>
    <d v="1899-12-30T20:27:00"/>
    <d v="1899-12-30T00:00:00"/>
    <n v="17"/>
    <m/>
    <m/>
    <x v="5"/>
    <s v="ПС110/35/6 &quot;Харампурская&quot;"/>
    <x v="0"/>
    <x v="0"/>
    <m/>
    <s v="На ПС110/35/6 кВ &quot;Харампурская&quot; при восстановлении схемы нормального режима по стороне 35 кВ  произошёл бросок напряжения до величин 6.9 -7.0 кВ.."/>
    <m/>
    <n v="0.9"/>
    <n v="0.9"/>
    <m/>
    <m/>
    <m/>
    <m/>
    <m/>
    <m/>
    <m/>
    <m/>
    <m/>
    <s v="КП18"/>
    <m/>
    <m/>
    <m/>
    <m/>
    <m/>
    <m/>
  </r>
  <r>
    <x v="11"/>
    <x v="7"/>
    <s v="РН-ЭН"/>
    <x v="197"/>
    <m/>
    <m/>
    <m/>
    <m/>
    <m/>
    <m/>
    <m/>
    <x v="4"/>
    <m/>
    <x v="3"/>
    <x v="8"/>
    <m/>
    <m/>
    <m/>
    <m/>
    <m/>
    <m/>
    <m/>
    <m/>
    <m/>
    <m/>
    <m/>
    <m/>
    <m/>
    <m/>
    <m/>
    <m/>
    <m/>
    <s v="нарушений не было"/>
    <m/>
    <m/>
    <m/>
  </r>
  <r>
    <x v="11"/>
    <x v="7"/>
    <s v="РН-ЭН"/>
    <x v="197"/>
    <m/>
    <m/>
    <m/>
    <m/>
    <m/>
    <m/>
    <m/>
    <x v="4"/>
    <m/>
    <x v="3"/>
    <x v="8"/>
    <m/>
    <m/>
    <m/>
    <m/>
    <m/>
    <m/>
    <m/>
    <m/>
    <m/>
    <m/>
    <m/>
    <m/>
    <m/>
    <m/>
    <m/>
    <m/>
    <m/>
    <s v="нарушений не было"/>
    <m/>
    <m/>
    <m/>
  </r>
  <r>
    <x v="11"/>
    <x v="7"/>
    <s v="РН-ЭН"/>
    <x v="198"/>
    <m/>
    <m/>
    <m/>
    <m/>
    <m/>
    <m/>
    <m/>
    <x v="4"/>
    <m/>
    <x v="3"/>
    <x v="8"/>
    <m/>
    <m/>
    <m/>
    <m/>
    <m/>
    <m/>
    <m/>
    <m/>
    <m/>
    <m/>
    <m/>
    <m/>
    <m/>
    <m/>
    <m/>
    <m/>
    <m/>
    <s v="нарушений не было"/>
    <m/>
    <m/>
    <m/>
  </r>
  <r>
    <x v="11"/>
    <x v="7"/>
    <s v="РН-ЭН"/>
    <x v="199"/>
    <d v="1899-12-30T10:41:00"/>
    <d v="2014-08-15T00:00:00"/>
    <d v="1899-12-30T10:41:00"/>
    <d v="1899-12-30T00:00:00"/>
    <n v="12"/>
    <s v="ТО"/>
    <s v="АПВУ"/>
    <x v="1"/>
    <s v="ВЛ-6 кВ&quot;117-06&quot;"/>
    <x v="2"/>
    <x v="2"/>
    <s v="ВЛ-6 кВ&quot;117-06&quot;"/>
    <s v="Отключение ВЛ 6 кВ &quot;117-06&quot; от защиты &quot;ТО&quot;, АПВ успешное.При транспортировке вагон-мастера бригады ООО&quot;ПНГ-КРС&quot; с неубранной  антенной радиосвязи , произошло касание проводов фазы&quot;А&quot; и &quot;С&quot; в пролете опор 17/2 и17/3, пересечение над дорогой на куст 10."/>
    <m/>
    <n v="1.5"/>
    <n v="1.5"/>
    <s v="ТЧ"/>
    <n v="1989"/>
    <s v="АС-120"/>
    <s v="не определен"/>
    <d v="2014-07-07T00:00:00"/>
    <n v="100"/>
    <m/>
    <m/>
    <m/>
    <s v="КП20"/>
    <m/>
    <m/>
    <m/>
    <m/>
    <s v="с"/>
    <m/>
  </r>
  <r>
    <x v="11"/>
    <x v="7"/>
    <s v="РН-ЭН"/>
    <x v="200"/>
    <m/>
    <m/>
    <m/>
    <m/>
    <m/>
    <m/>
    <m/>
    <x v="4"/>
    <m/>
    <x v="3"/>
    <x v="8"/>
    <m/>
    <m/>
    <m/>
    <m/>
    <m/>
    <m/>
    <m/>
    <m/>
    <m/>
    <m/>
    <m/>
    <m/>
    <m/>
    <m/>
    <m/>
    <m/>
    <m/>
    <s v="нарушений не было"/>
    <m/>
    <m/>
    <m/>
  </r>
  <r>
    <x v="11"/>
    <x v="7"/>
    <s v="РН-ЭН"/>
    <x v="201"/>
    <m/>
    <m/>
    <m/>
    <m/>
    <m/>
    <m/>
    <m/>
    <x v="4"/>
    <m/>
    <x v="3"/>
    <x v="8"/>
    <m/>
    <m/>
    <m/>
    <m/>
    <m/>
    <m/>
    <m/>
    <m/>
    <m/>
    <m/>
    <m/>
    <m/>
    <m/>
    <m/>
    <m/>
    <m/>
    <m/>
    <s v="нарушений не было"/>
    <m/>
    <m/>
    <m/>
  </r>
  <r>
    <x v="11"/>
    <x v="7"/>
    <s v="РН-ЭН"/>
    <x v="202"/>
    <m/>
    <m/>
    <m/>
    <m/>
    <m/>
    <m/>
    <m/>
    <x v="4"/>
    <m/>
    <x v="3"/>
    <x v="8"/>
    <m/>
    <m/>
    <m/>
    <m/>
    <m/>
    <m/>
    <m/>
    <m/>
    <m/>
    <m/>
    <m/>
    <m/>
    <m/>
    <m/>
    <m/>
    <m/>
    <m/>
    <s v="нарушений не было"/>
    <m/>
    <m/>
    <m/>
  </r>
  <r>
    <x v="11"/>
    <x v="7"/>
    <s v="МРСК–Тюменьэнерго"/>
    <x v="203"/>
    <d v="1899-12-30T14:54:00"/>
    <d v="2014-08-19T00:00:00"/>
    <d v="1899-12-30T14:54:00"/>
    <d v="1899-12-30T00:00:00"/>
    <n v="377"/>
    <s v="1 зона &quot;Дистанционной защиты&quot;,  МФТО."/>
    <s v="АПВУ"/>
    <x v="5"/>
    <s v="ВЛ 110 кВ &quot;Тарко-Сале-Северный 1,2&quot;"/>
    <x v="1"/>
    <x v="2"/>
    <s v="ВЛ 110 кВ &quot;Тарко-Сале-Северный 1,2&quot;"/>
    <s v="Отключение ВЛ 110 кВ &quot;Тарко-Сале-Северный-1, от защиты 1 зона &quot;Дистанционной защиты&quot;, АПВ успешное. ВЛ 110 кВ &quot;Тарко-Сале-Северный-2, от защиты 1 зона &quot;Дистанционной защиты&quot;, МФТО, АПВ успешное. Прохождение грозового фронта. Причиной аварийного отключения ВЛ-110кВ Тарко-Сале-Северный-1 послужило двухфазное короткое замыкание ф &quot;А&quot; и &quot;В&quot; на землю в пролете опор №№76-84 в результате грозового перенапряжения. Причиной аварийного отключения ВЛ-110кВ Тарко-Сале-Северный-2 послужило трехфазное короткое замыкание в пролете опор №№76-84 в результате грозового перенапряжения."/>
    <m/>
    <n v="107.9"/>
    <n v="107.9"/>
    <m/>
    <m/>
    <m/>
    <m/>
    <m/>
    <m/>
    <m/>
    <m/>
    <m/>
    <s v="КП18"/>
    <m/>
    <m/>
    <m/>
    <m/>
    <m/>
    <m/>
  </r>
  <r>
    <x v="11"/>
    <x v="7"/>
    <s v="МРСК–Тюменьэнерго"/>
    <x v="203"/>
    <d v="1899-12-30T15:50:00"/>
    <d v="2014-08-19T00:00:00"/>
    <d v="1899-12-30T15:50:00"/>
    <d v="1899-12-30T00:00:00"/>
    <n v="262"/>
    <s v="1 ст. ДЗ"/>
    <s v="АПВУ"/>
    <x v="5"/>
    <s v="ВЛ-110 Северный-Харампурская-1,2"/>
    <x v="1"/>
    <x v="2"/>
    <s v="ВЛ-110 Северный-Харампурская-1,2"/>
    <s v="Отключение ВЛ-110 Северный-Харампурская-1,2. от защиты 1 ступень дистанционной защиты.  АПВ успешное. Прохождение грозового фронта. Причиной аварийного отключения ВЛ-110кВ Северный-Харампурская-1послужило однофазное короткое замыкание ф &quot;В&quot; на землю в пролете опор №№308-316 в результате грозового перенапряжения. Причиной аварийного отключения ВЛ-110кВ Северный-Харампурская-2 послужило двузфазное короткое замыкание в пролете опор №№308-316 в результате грозового перенапряжения."/>
    <m/>
    <n v="67.400000000000006"/>
    <n v="67.400000000000006"/>
    <m/>
    <m/>
    <m/>
    <m/>
    <m/>
    <m/>
    <m/>
    <m/>
    <m/>
    <s v="КП18"/>
    <m/>
    <m/>
    <m/>
    <m/>
    <m/>
    <m/>
  </r>
  <r>
    <x v="11"/>
    <x v="7"/>
    <s v="РН-ЭН"/>
    <x v="204"/>
    <d v="1899-12-30T02:20:00"/>
    <d v="2014-08-20T00:00:00"/>
    <d v="1899-12-30T04:57:00"/>
    <d v="1899-12-30T02:37:00"/>
    <n v="4"/>
    <m/>
    <m/>
    <x v="0"/>
    <s v="КТПН-6/0,4кВ 400кВА №2"/>
    <x v="2"/>
    <x v="6"/>
    <s v="КТПН-6/0,4кВ 400кВА №2"/>
    <s v="Снижение нагрузки  0,1МВт по ВЛ-6кВ  &quot;114-14&quot;. При осмотре обнаружено: на КТПН-6/0,4кВ 400кВА №2 кустовой площадки №16, разрушение проходного изолятора 6кВ, фазы &quot;С&quot;.Переключили 4 скважины на КТПН 6/0,4 кВ 400 кВА №1. "/>
    <n v="1.9"/>
    <m/>
    <n v="1.9"/>
    <s v="И"/>
    <n v="1989"/>
    <s v="SPN 4E-10-250"/>
    <s v="Польша"/>
    <s v="06.08.2014"/>
    <n v="100"/>
    <m/>
    <n v="0"/>
    <m/>
    <s v="КП23"/>
    <m/>
    <m/>
    <m/>
    <m/>
    <m/>
    <m/>
  </r>
  <r>
    <x v="11"/>
    <x v="7"/>
    <s v="РН-ЭН"/>
    <x v="205"/>
    <m/>
    <m/>
    <m/>
    <m/>
    <m/>
    <m/>
    <m/>
    <x v="4"/>
    <m/>
    <x v="3"/>
    <x v="8"/>
    <m/>
    <m/>
    <m/>
    <m/>
    <m/>
    <m/>
    <m/>
    <m/>
    <m/>
    <m/>
    <m/>
    <m/>
    <m/>
    <m/>
    <m/>
    <m/>
    <m/>
    <s v="нарушений не было"/>
    <m/>
    <m/>
    <m/>
  </r>
  <r>
    <x v="11"/>
    <x v="7"/>
    <s v="РН-ЭН"/>
    <x v="206"/>
    <d v="1899-12-30T19:19:00"/>
    <d v="2014-08-22T00:00:00"/>
    <d v="1899-12-30T19:19:00"/>
    <d v="1899-12-30T00:00:00"/>
    <n v="15"/>
    <s v="МТЗ"/>
    <s v="АПВУ"/>
    <x v="2"/>
    <s v="ВЛ-35кВ &quot;Пурпейская-1&quot; "/>
    <x v="0"/>
    <x v="2"/>
    <s v="ВЛ-35кВ &quot;Пурпейская-1&quot; "/>
    <s v="Отключение ВЛ-35кВ &quot;Пурпейская-1&quot; на ПС-110/35/6кВ &quot;Барсуковская&quot;, от защиты &quot;МТЗ&quot;, АПВ успешное. При осмотре ВЛ 35 кВ обнаружено частичное повреждение провода фазы &quot;А&quot; и&quot;С&quot;, в пролете опор №17/138 -17/139."/>
    <m/>
    <n v="5"/>
    <n v="5"/>
    <m/>
    <m/>
    <m/>
    <s v="не определен"/>
    <m/>
    <m/>
    <m/>
    <m/>
    <m/>
    <s v="КП11"/>
    <m/>
    <m/>
    <m/>
    <m/>
    <m/>
    <m/>
  </r>
  <r>
    <x v="11"/>
    <x v="7"/>
    <s v="МРСК–Тюменьэнерго"/>
    <x v="206"/>
    <d v="1899-12-30T19:54:00"/>
    <d v="2014-08-22T00:00:00"/>
    <d v="1899-12-30T19:54:00"/>
    <d v="1899-12-30T00:00:00"/>
    <n v="62"/>
    <s v="1 зона &quot;Дистанционной защиты&quot;."/>
    <s v="АПВУ"/>
    <x v="5"/>
    <s v="ВЛ-110 &quot;Тарко-Сале - Пурпейская&quot;"/>
    <x v="1"/>
    <x v="2"/>
    <s v="ВЛ-110 &quot;Тарко-Сале - Пурпейская&quot;"/>
    <s v="Отключение ВЛ-110 &quot;Тарко-Сале - Пурпейская&quot; на ПС-500/220/110кВ &quot;Тарко-Сале&quot;, от защиты 1 зона &quot;Дистанционной защиты&quot;, АПВ успешное. "/>
    <m/>
    <n v="33.200000000000003"/>
    <n v="33.200000000000003"/>
    <s v="ТЧ"/>
    <n v="1996"/>
    <s v="АС-120/19"/>
    <s v="РФ "/>
    <d v="2014-07-15T00:00:00"/>
    <n v="100"/>
    <m/>
    <n v="0"/>
    <m/>
    <s v="КП18"/>
    <m/>
    <m/>
    <m/>
    <m/>
    <m/>
    <m/>
  </r>
  <r>
    <x v="11"/>
    <x v="7"/>
    <s v="РН-ЭН"/>
    <x v="206"/>
    <d v="1899-12-30T21:06:00"/>
    <d v="2014-08-22T00:00:00"/>
    <d v="1899-12-30T21:06:00"/>
    <d v="1899-12-30T00:00:00"/>
    <n v="65"/>
    <s v="ТО"/>
    <s v="АПВУ"/>
    <x v="2"/>
    <s v="ВЛ-35кВ &quot;Кутыгинская-2&quot; "/>
    <x v="0"/>
    <x v="2"/>
    <s v="ВЛ-35кВ &quot;Кутыгинская-2&quot; "/>
    <s v="Отключение ВЛ-35кВ  &quot;Кутыгинская-2&quot;  на ПС-110/35/6кВ &quot;Новопурпейская&quot;, от защиты &quot;ТО&quot;, АПВ успешное. При осмотре обнаружено,ожеги проводов в пролете опор №10/29 и 10/30."/>
    <m/>
    <n v="42.1"/>
    <n v="42.1"/>
    <s v="ТЧ"/>
    <n v="1988"/>
    <s v="АС-120/19"/>
    <s v="РФ "/>
    <d v="2014-07-05T00:00:00"/>
    <n v="100"/>
    <m/>
    <n v="0"/>
    <m/>
    <s v="КП11"/>
    <m/>
    <m/>
    <m/>
    <m/>
    <m/>
    <m/>
  </r>
  <r>
    <x v="11"/>
    <x v="7"/>
    <s v="МРСК–Тюменьэнерго"/>
    <x v="207"/>
    <d v="1899-12-30T13:41:00"/>
    <d v="2014-08-23T00:00:00"/>
    <d v="1899-12-30T13:41:00"/>
    <d v="1899-12-30T00:00:00"/>
    <n v="82"/>
    <s v="2ст ЗЗ"/>
    <s v="АПВУ"/>
    <x v="5"/>
    <s v="ВЛ 110 &quot;Северный-Харампурская-2"/>
    <x v="1"/>
    <x v="2"/>
    <s v="ВЛ 110 &quot;Северный-Харампурская-2"/>
    <s v="Отключение ВЛ 110 &quot;Северный-Харампурская-2,  2 ступень &quot;ЗЗ&quot;, фаза&quot;С&quot;. АПВ успешное. Причина: грозовое перенапряжение."/>
    <m/>
    <n v="20.100000000000001"/>
    <n v="20.100000000000001"/>
    <m/>
    <m/>
    <m/>
    <m/>
    <m/>
    <m/>
    <m/>
    <m/>
    <m/>
    <s v="КП18"/>
    <m/>
    <m/>
    <m/>
    <m/>
    <m/>
    <m/>
  </r>
  <r>
    <x v="11"/>
    <x v="7"/>
    <s v="РН-ЭН"/>
    <x v="208"/>
    <d v="1899-12-30T16:14:00"/>
    <d v="2014-08-24T00:00:00"/>
    <d v="1899-12-30T16:14:00"/>
    <d v="1899-12-30T00:01:00"/>
    <n v="17"/>
    <m/>
    <m/>
    <x v="0"/>
    <s v="2СШ-6 _x000a_ЗРУ-6 кВ &quot;КНС-8&quot;"/>
    <x v="2"/>
    <x v="9"/>
    <s v="2СШ-6 _x000a_ЗРУ-6 кВ &quot;КНС-8&quot;"/>
    <s v="Отключение 2СШ-6 ЗРУ-6 кВ &quot;КНС-8&quot;, по причине срыва фиксирующей защелки включенного положения привода СВ-6, вследствие механического износа."/>
    <m/>
    <n v="4"/>
    <n v="4"/>
    <s v="В"/>
    <n v="1988"/>
    <s v="ВК-10/1600-У3"/>
    <s v="СССР"/>
    <d v="2014-06-05T00:00:00"/>
    <n v="100"/>
    <m/>
    <n v="0"/>
    <d v="2014-04-10T00:00:00"/>
    <s v="КП23"/>
    <m/>
    <m/>
    <m/>
    <m/>
    <m/>
    <m/>
  </r>
  <r>
    <x v="11"/>
    <x v="7"/>
    <s v="РН-ЭН"/>
    <x v="209"/>
    <m/>
    <m/>
    <m/>
    <m/>
    <m/>
    <m/>
    <m/>
    <x v="4"/>
    <m/>
    <x v="3"/>
    <x v="8"/>
    <m/>
    <m/>
    <m/>
    <m/>
    <m/>
    <m/>
    <m/>
    <m/>
    <m/>
    <m/>
    <m/>
    <m/>
    <m/>
    <m/>
    <m/>
    <m/>
    <m/>
    <s v="нарушений не было"/>
    <m/>
    <m/>
    <m/>
  </r>
  <r>
    <x v="11"/>
    <x v="7"/>
    <s v="РН-ЭН"/>
    <x v="210"/>
    <m/>
    <m/>
    <m/>
    <m/>
    <m/>
    <m/>
    <m/>
    <x v="4"/>
    <m/>
    <x v="3"/>
    <x v="8"/>
    <m/>
    <m/>
    <m/>
    <m/>
    <m/>
    <m/>
    <m/>
    <m/>
    <m/>
    <m/>
    <m/>
    <m/>
    <m/>
    <m/>
    <m/>
    <m/>
    <m/>
    <s v="нарушений не было"/>
    <m/>
    <m/>
    <m/>
  </r>
  <r>
    <x v="11"/>
    <x v="7"/>
    <s v="РН-ЭН"/>
    <x v="211"/>
    <d v="1899-12-30T09:40:00"/>
    <d v="2014-08-27T00:00:00"/>
    <d v="1899-12-30T11:25:00"/>
    <d v="1899-12-30T01:45:00"/>
    <n v="18"/>
    <s v="ТО"/>
    <s v="АПВН, РПВН"/>
    <x v="5"/>
    <s v="ВЛ 6 кВ &quot;302-03&quot;"/>
    <x v="2"/>
    <x v="2"/>
    <s v="ВЛ 6 кВ &quot;302-03&quot;"/>
    <s v="Отключение ВЛ 6 кВ &quot;302-03&quot; от защиты &quot;ТО&quot;, АПВ неуспешное. К.З. в концевой муфте, отпаечной КЛ 6 кВ &quot;Т-1 КТП ДКС-3&quot;._x000a_КЛ 6 кВ, Т-1 КТП ДКС-3 включены для пусконаладочных работ вновь вводимых обьектов ДКС-3, ООО &quot;РН-Автоматика&quot;. "/>
    <n v="2.4"/>
    <n v="4.9000000000000004"/>
    <n v="7.3"/>
    <s v="КМ"/>
    <n v="2014"/>
    <s v=" КНтп 10-70/120"/>
    <s v="ЗАО &quot;ПЗЭМИ&quot;"/>
    <d v="2014-02-17T00:00:00"/>
    <n v="100"/>
    <m/>
    <n v="0"/>
    <d v="2014-02-17T00:00:00"/>
    <s v="КП18"/>
    <m/>
    <m/>
    <m/>
    <m/>
    <m/>
    <m/>
  </r>
  <r>
    <x v="11"/>
    <x v="7"/>
    <s v="РН-ЭН"/>
    <x v="212"/>
    <m/>
    <m/>
    <m/>
    <m/>
    <m/>
    <m/>
    <m/>
    <x v="4"/>
    <m/>
    <x v="3"/>
    <x v="8"/>
    <m/>
    <m/>
    <m/>
    <m/>
    <m/>
    <m/>
    <m/>
    <m/>
    <m/>
    <m/>
    <m/>
    <m/>
    <m/>
    <m/>
    <m/>
    <m/>
    <m/>
    <s v="нарушений не было"/>
    <m/>
    <m/>
    <m/>
  </r>
  <r>
    <x v="11"/>
    <x v="7"/>
    <s v="РН-ЭН"/>
    <x v="213"/>
    <d v="1899-12-30T10:10:00"/>
    <d v="2014-08-29T00:00:00"/>
    <d v="1899-12-30T10:10:00"/>
    <d v="1899-12-30T00:00:00"/>
    <n v="74"/>
    <s v="МТЗ"/>
    <s v="АПВУ"/>
    <x v="2"/>
    <s v="ВЛ 35 кВ &quot;Пурпейская-2&quot;"/>
    <x v="0"/>
    <x v="2"/>
    <s v="ВЛ 35 кВ &quot;Пурпейская-2&quot;"/>
    <s v="Отключение ВЛ 35 кВ Пурпейская-2 от защиты &quot;МТЗ&quot;, АПВ успешное. При осмотре ПС 35/6 кВ &quot;109&quot; обнаружены следы  К.З., частичное разрушение проходных изоляторов ввода 6 кВ  &quot;2СШ-6&quot;  КРУН 6 кВ , фазы &quot;А&quot;,&quot;В&quot;,&quot;С&quot;, из-за попадания птицы.  "/>
    <m/>
    <n v="45"/>
    <n v="45"/>
    <s v="И"/>
    <n v="1985"/>
    <m/>
    <s v="Польша"/>
    <d v="2014-07-20T00:00:00"/>
    <n v="100"/>
    <m/>
    <n v="0"/>
    <d v="2014-07-20T00:00:00"/>
    <s v="КП19"/>
    <m/>
    <m/>
    <m/>
    <m/>
    <m/>
    <m/>
  </r>
  <r>
    <x v="11"/>
    <x v="7"/>
    <s v="РН-ЭН"/>
    <x v="214"/>
    <d v="1899-12-30T13:52:00"/>
    <d v="2014-08-30T00:00:00"/>
    <d v="1899-12-30T13:57:00"/>
    <d v="1899-12-30T00:05:00"/>
    <n v="3"/>
    <m/>
    <s v="АПВУ"/>
    <x v="0"/>
    <s v="ВЛ 6 кВ &quot;302-03&quot;"/>
    <x v="2"/>
    <x v="2"/>
    <s v="ВЛ 6 кВ &quot;302-03&quot;"/>
    <s v="Отключение ВЛ 6 кВ &quot;302-03&quot; в 13:52:06 и 13:52:14 , двухкратное АПВ успешное. В 13:52:18 повторное отключение ВЛ 6 кВ _x000a_&quot;302-03&quot;. В 13:57 РПВ успешное. По снятой информации на &quot;БМРЗ, зафиксировано &quot;самопроизвольное отключение ВВ-6 кВ&quot;. "/>
    <n v="0.1"/>
    <m/>
    <n v="0.1"/>
    <m/>
    <n v="2008"/>
    <s v=" ВБЛК-10-20/1000-У-3"/>
    <s v="НПП &quot;Модуль&quot; г.Екатеринбург"/>
    <d v="2012-09-08T00:00:00"/>
    <n v="100"/>
    <m/>
    <n v="0"/>
    <d v="2012-09-08T00:00:00"/>
    <s v="КП9"/>
    <m/>
    <m/>
    <m/>
    <m/>
    <m/>
    <m/>
  </r>
  <r>
    <x v="11"/>
    <x v="7"/>
    <s v="РН-ЭН"/>
    <x v="215"/>
    <m/>
    <m/>
    <m/>
    <m/>
    <m/>
    <m/>
    <m/>
    <x v="4"/>
    <m/>
    <x v="3"/>
    <x v="8"/>
    <m/>
    <m/>
    <m/>
    <m/>
    <m/>
    <m/>
    <m/>
    <m/>
    <m/>
    <m/>
    <m/>
    <m/>
    <m/>
    <m/>
    <m/>
    <m/>
    <m/>
    <s v="нарушений не было"/>
    <m/>
    <m/>
    <m/>
  </r>
  <r>
    <x v="7"/>
    <x v="7"/>
    <s v="РН-ЭН"/>
    <x v="216"/>
    <m/>
    <m/>
    <m/>
    <m/>
    <m/>
    <m/>
    <m/>
    <x v="4"/>
    <m/>
    <x v="3"/>
    <x v="8"/>
    <m/>
    <m/>
    <m/>
    <m/>
    <m/>
    <m/>
    <m/>
    <m/>
    <m/>
    <m/>
    <m/>
    <m/>
    <m/>
    <m/>
    <m/>
    <m/>
    <m/>
    <s v="нарушений не было"/>
    <m/>
    <m/>
    <m/>
  </r>
  <r>
    <x v="7"/>
    <x v="7"/>
    <s v="ФСК"/>
    <x v="20"/>
    <d v="1899-12-30T19:08:00"/>
    <d v="2014-09-02T00:00:00"/>
    <d v="1899-12-30T19:08:00"/>
    <d v="1899-12-30T00:00:00"/>
    <n v="265"/>
    <s v="Автоматика разгрузки_x000a_&quot;УОН&quot;."/>
    <s v="РПВУ (АПВ-нет)"/>
    <x v="5"/>
    <s v="В-220-4АТ"/>
    <x v="4"/>
    <x v="0"/>
    <s v="В-220-4АТ"/>
    <s v="Аварийное отключение В-220-4АТ (3АТ в ремонте, 5АТ в работе) на ПС-500/220/110кВ &quot;Тарко-Сале&quot;. Отключение ВЛ-110 &quot;Тарко-Сале - Комсомольский-1,2&quot; - отработала автоматика разгрузки &quot;УОН&quot;, РПВ успешное."/>
    <m/>
    <n v="155.69999999999999"/>
    <n v="155.69999999999999"/>
    <m/>
    <m/>
    <m/>
    <m/>
    <m/>
    <m/>
    <m/>
    <m/>
    <m/>
    <s v="КП18"/>
    <m/>
    <m/>
    <m/>
    <m/>
    <m/>
    <m/>
  </r>
  <r>
    <x v="7"/>
    <x v="7"/>
    <s v="РН-ЭН"/>
    <x v="217"/>
    <m/>
    <m/>
    <m/>
    <m/>
    <m/>
    <m/>
    <m/>
    <x v="4"/>
    <m/>
    <x v="3"/>
    <x v="8"/>
    <m/>
    <m/>
    <m/>
    <m/>
    <m/>
    <m/>
    <m/>
    <m/>
    <m/>
    <m/>
    <m/>
    <m/>
    <m/>
    <m/>
    <m/>
    <m/>
    <m/>
    <s v="нарушений не было"/>
    <m/>
    <m/>
    <m/>
  </r>
  <r>
    <x v="7"/>
    <x v="7"/>
    <s v="РН-ЭН"/>
    <x v="218"/>
    <m/>
    <m/>
    <m/>
    <m/>
    <m/>
    <m/>
    <m/>
    <x v="4"/>
    <m/>
    <x v="3"/>
    <x v="8"/>
    <m/>
    <m/>
    <m/>
    <m/>
    <m/>
    <m/>
    <m/>
    <m/>
    <m/>
    <m/>
    <m/>
    <m/>
    <m/>
    <m/>
    <m/>
    <m/>
    <m/>
    <s v="нарушений не было"/>
    <m/>
    <m/>
    <m/>
  </r>
  <r>
    <x v="7"/>
    <x v="7"/>
    <s v="РН-ЭН"/>
    <x v="219"/>
    <m/>
    <m/>
    <m/>
    <m/>
    <m/>
    <m/>
    <m/>
    <x v="4"/>
    <m/>
    <x v="3"/>
    <x v="8"/>
    <m/>
    <m/>
    <m/>
    <m/>
    <m/>
    <m/>
    <m/>
    <m/>
    <m/>
    <m/>
    <m/>
    <m/>
    <m/>
    <m/>
    <m/>
    <m/>
    <m/>
    <s v="нарушений не было"/>
    <m/>
    <m/>
    <m/>
  </r>
  <r>
    <x v="7"/>
    <x v="7"/>
    <s v="РН-ЭН"/>
    <x v="220"/>
    <m/>
    <m/>
    <m/>
    <m/>
    <m/>
    <m/>
    <m/>
    <x v="4"/>
    <m/>
    <x v="3"/>
    <x v="8"/>
    <m/>
    <m/>
    <m/>
    <m/>
    <m/>
    <m/>
    <m/>
    <m/>
    <m/>
    <m/>
    <m/>
    <m/>
    <m/>
    <m/>
    <m/>
    <m/>
    <m/>
    <s v="нарушений не было"/>
    <m/>
    <m/>
    <m/>
  </r>
  <r>
    <x v="7"/>
    <x v="7"/>
    <s v="РН-ЭН"/>
    <x v="221"/>
    <m/>
    <m/>
    <m/>
    <m/>
    <m/>
    <m/>
    <m/>
    <x v="4"/>
    <m/>
    <x v="3"/>
    <x v="8"/>
    <m/>
    <m/>
    <m/>
    <m/>
    <m/>
    <m/>
    <m/>
    <m/>
    <m/>
    <m/>
    <m/>
    <m/>
    <m/>
    <m/>
    <m/>
    <m/>
    <m/>
    <s v="нарушений не было"/>
    <m/>
    <m/>
    <m/>
  </r>
  <r>
    <x v="7"/>
    <x v="7"/>
    <s v="РН-ЭН"/>
    <x v="222"/>
    <d v="1899-12-30T09:33:00"/>
    <d v="2014-09-08T00:00:00"/>
    <d v="1899-12-30T13:56:00"/>
    <d v="1899-12-30T04:23:00"/>
    <n v="3"/>
    <s v="ТО"/>
    <s v="АПВН, РПВУ"/>
    <x v="1"/>
    <s v="ВЛ 6 кВ &quot;103-08&quot;"/>
    <x v="2"/>
    <x v="2"/>
    <s v="ВЛ 6 кВ &quot;103-08&quot;"/>
    <s v="Отключение ВЛ 6 кВ 103-08 по защите ТО, АПВ неуспешное.Причина:  в пролете опор №8-9 обрыв провода фазы &quot;В&quot; самосвалом, принадлежащим ООО &quot;Севердорстрой&quot;."/>
    <n v="10.9"/>
    <m/>
    <n v="10.9"/>
    <s v="ТЧ"/>
    <n v="1987"/>
    <s v="А-120"/>
    <s v="не определен"/>
    <d v="2014-03-16T00:00:00"/>
    <n v="100"/>
    <m/>
    <n v="0"/>
    <d v="2014-03-16T00:00:00"/>
    <s v="КП20"/>
    <m/>
    <m/>
    <m/>
    <m/>
    <m/>
    <m/>
  </r>
  <r>
    <x v="7"/>
    <x v="7"/>
    <s v="РН-ЭН"/>
    <x v="223"/>
    <m/>
    <m/>
    <m/>
    <m/>
    <m/>
    <m/>
    <m/>
    <x v="4"/>
    <m/>
    <x v="3"/>
    <x v="8"/>
    <m/>
    <m/>
    <m/>
    <m/>
    <m/>
    <m/>
    <m/>
    <m/>
    <m/>
    <m/>
    <m/>
    <m/>
    <m/>
    <m/>
    <m/>
    <m/>
    <m/>
    <s v="нарушений не было"/>
    <m/>
    <m/>
    <m/>
  </r>
  <r>
    <x v="7"/>
    <x v="7"/>
    <s v="РН-ЭН"/>
    <x v="224"/>
    <m/>
    <m/>
    <m/>
    <m/>
    <m/>
    <m/>
    <m/>
    <x v="4"/>
    <m/>
    <x v="3"/>
    <x v="8"/>
    <m/>
    <m/>
    <m/>
    <m/>
    <m/>
    <m/>
    <m/>
    <m/>
    <m/>
    <m/>
    <m/>
    <m/>
    <m/>
    <m/>
    <m/>
    <m/>
    <m/>
    <s v="нарушений не было"/>
    <m/>
    <m/>
    <m/>
  </r>
  <r>
    <x v="7"/>
    <x v="7"/>
    <s v="РН-ЭН"/>
    <x v="225"/>
    <m/>
    <m/>
    <m/>
    <m/>
    <m/>
    <m/>
    <m/>
    <x v="4"/>
    <m/>
    <x v="3"/>
    <x v="8"/>
    <m/>
    <m/>
    <m/>
    <m/>
    <m/>
    <m/>
    <m/>
    <m/>
    <m/>
    <m/>
    <m/>
    <m/>
    <m/>
    <m/>
    <m/>
    <m/>
    <m/>
    <s v="нарушений не было"/>
    <m/>
    <m/>
    <m/>
  </r>
  <r>
    <x v="7"/>
    <x v="7"/>
    <s v="РН-ЭН"/>
    <x v="226"/>
    <m/>
    <m/>
    <m/>
    <m/>
    <m/>
    <m/>
    <m/>
    <x v="4"/>
    <m/>
    <x v="3"/>
    <x v="8"/>
    <m/>
    <m/>
    <m/>
    <m/>
    <m/>
    <m/>
    <m/>
    <m/>
    <m/>
    <m/>
    <m/>
    <m/>
    <m/>
    <m/>
    <m/>
    <m/>
    <m/>
    <s v="нарушений не было"/>
    <m/>
    <m/>
    <m/>
  </r>
  <r>
    <x v="7"/>
    <x v="7"/>
    <s v="РН-ЭН"/>
    <x v="227"/>
    <m/>
    <m/>
    <m/>
    <m/>
    <m/>
    <m/>
    <m/>
    <x v="4"/>
    <m/>
    <x v="3"/>
    <x v="8"/>
    <m/>
    <m/>
    <m/>
    <m/>
    <m/>
    <m/>
    <m/>
    <m/>
    <m/>
    <m/>
    <m/>
    <m/>
    <m/>
    <m/>
    <m/>
    <m/>
    <m/>
    <s v="нарушений не было"/>
    <m/>
    <m/>
    <m/>
  </r>
  <r>
    <x v="7"/>
    <x v="7"/>
    <s v="РН-ЭН"/>
    <x v="228"/>
    <m/>
    <m/>
    <m/>
    <m/>
    <m/>
    <m/>
    <m/>
    <x v="4"/>
    <m/>
    <x v="3"/>
    <x v="8"/>
    <m/>
    <m/>
    <m/>
    <m/>
    <m/>
    <m/>
    <m/>
    <m/>
    <m/>
    <m/>
    <m/>
    <m/>
    <m/>
    <m/>
    <m/>
    <m/>
    <m/>
    <s v="нарушений не было"/>
    <m/>
    <m/>
    <m/>
  </r>
  <r>
    <x v="7"/>
    <x v="7"/>
    <s v="РН-ЭН"/>
    <x v="229"/>
    <m/>
    <m/>
    <m/>
    <m/>
    <m/>
    <m/>
    <m/>
    <x v="4"/>
    <m/>
    <x v="3"/>
    <x v="8"/>
    <m/>
    <m/>
    <m/>
    <m/>
    <m/>
    <m/>
    <m/>
    <m/>
    <m/>
    <m/>
    <m/>
    <m/>
    <m/>
    <m/>
    <m/>
    <m/>
    <m/>
    <s v="нарушений не было"/>
    <m/>
    <m/>
    <m/>
  </r>
  <r>
    <x v="7"/>
    <x v="7"/>
    <s v="РН-ЭН"/>
    <x v="230"/>
    <m/>
    <m/>
    <m/>
    <m/>
    <m/>
    <m/>
    <m/>
    <x v="4"/>
    <m/>
    <x v="3"/>
    <x v="8"/>
    <m/>
    <m/>
    <m/>
    <m/>
    <m/>
    <m/>
    <m/>
    <m/>
    <m/>
    <m/>
    <m/>
    <m/>
    <m/>
    <m/>
    <m/>
    <m/>
    <m/>
    <s v="нарушений не было"/>
    <m/>
    <m/>
    <m/>
  </r>
  <r>
    <x v="7"/>
    <x v="7"/>
    <s v="РН-ЭН"/>
    <x v="231"/>
    <m/>
    <m/>
    <m/>
    <m/>
    <m/>
    <m/>
    <m/>
    <x v="4"/>
    <m/>
    <x v="3"/>
    <x v="8"/>
    <m/>
    <m/>
    <m/>
    <m/>
    <m/>
    <m/>
    <m/>
    <m/>
    <m/>
    <m/>
    <m/>
    <m/>
    <m/>
    <m/>
    <m/>
    <m/>
    <m/>
    <s v="нарушений не было"/>
    <m/>
    <m/>
    <m/>
  </r>
  <r>
    <x v="7"/>
    <x v="7"/>
    <s v="РН-ЭН"/>
    <x v="232"/>
    <m/>
    <m/>
    <m/>
    <m/>
    <m/>
    <m/>
    <m/>
    <x v="4"/>
    <m/>
    <x v="3"/>
    <x v="8"/>
    <m/>
    <m/>
    <m/>
    <m/>
    <m/>
    <m/>
    <m/>
    <m/>
    <m/>
    <m/>
    <m/>
    <m/>
    <m/>
    <m/>
    <m/>
    <m/>
    <m/>
    <s v="нарушений не было"/>
    <m/>
    <m/>
    <m/>
  </r>
  <r>
    <x v="7"/>
    <x v="7"/>
    <s v="МРСК–Тюменьэнерго"/>
    <x v="233"/>
    <d v="1899-12-30T12:07:00"/>
    <d v="2014-09-19T00:00:00"/>
    <d v="1899-12-30T12:11:00"/>
    <d v="1899-12-30T00:04:00"/>
    <n v="355"/>
    <s v="1 ступень землянной защиты, Токовая отсечка"/>
    <s v="АПВН, РПВУ"/>
    <x v="5"/>
    <s v="ВЛ-110 Муравленковская-Барсуковская-2"/>
    <x v="1"/>
    <x v="2"/>
    <s v="ВЛ-110 Муравленковская-Барсуковская-2"/>
    <s v="Отключение ВЛ-110 Муравленковская-Барсуковская-2 от защиты 1 ступень земляной защиты.  АПВ неуспешное, РПВ успешное.  Повреждение грозотроса в пролете опор 48-49."/>
    <m/>
    <n v="168.1"/>
    <n v="168.1"/>
    <s v="ЗА"/>
    <n v="1985"/>
    <s v="С, СТ, Тк"/>
    <m/>
    <m/>
    <m/>
    <m/>
    <m/>
    <m/>
    <s v="КП18"/>
    <m/>
    <m/>
    <s v=" "/>
    <m/>
    <m/>
    <m/>
  </r>
  <r>
    <x v="7"/>
    <x v="7"/>
    <s v="МРСК–Тюменьэнерго"/>
    <x v="233"/>
    <d v="1899-12-30T17:35:00"/>
    <d v="2014-09-19T00:00:00"/>
    <d v="1899-12-30T17:35:00"/>
    <d v="1899-12-30T00:00:00"/>
    <n v="59"/>
    <s v="1 ступень землянной защиты, Токовая отсечка"/>
    <s v="АПВУ"/>
    <x v="5"/>
    <s v="ВЛ-110 Муравленковская-Барсуковская-1"/>
    <x v="1"/>
    <x v="2"/>
    <s v="ВЛ-110 Муравленковская-Барсуковская-1"/>
    <s v="Отключение ВЛ-110 Муравленковская-Барсуковская-1 от защиты 1 ступень земляной защиты, токовая отсечка.  АПВ успешное.Повреждение грозотроса в пролете опор 99-100."/>
    <m/>
    <n v="20.8"/>
    <n v="20.8"/>
    <s v="ЗА"/>
    <n v="1985"/>
    <s v="С, СТ, Тк"/>
    <m/>
    <m/>
    <m/>
    <m/>
    <m/>
    <m/>
    <s v="КП18"/>
    <m/>
    <m/>
    <m/>
    <m/>
    <m/>
    <m/>
  </r>
  <r>
    <x v="7"/>
    <x v="7"/>
    <s v="МРСК–Тюменьэнерго"/>
    <x v="233"/>
    <d v="1899-12-30T17:37:00"/>
    <d v="2014-09-19T00:00:00"/>
    <d v="1899-12-30T17:37:00"/>
    <d v="1899-12-30T00:00:00"/>
    <n v="12"/>
    <s v=" "/>
    <s v="АПВУ"/>
    <x v="5"/>
    <s v="ВЛ-110 Тарко-Сале-НПС-Пурпе-2"/>
    <x v="1"/>
    <x v="2"/>
    <s v="ВЛ-110 Тарко-Сале-НПС-Пурпе-2"/>
    <s v="Посадка напряжения по ПС 35/6 кВ  до уровня 5 кВ по стороне 6 кВ подключенных от ПС-110/35/6кВ &quot;Ямальская&quot; и до уровня 5,7кВ подключенных от ПС-110/35/6кВ &quot;Майская&quot;, частичный сброс нагрузки 2 МВт механизированного фонда ЦДНГ-2, ЦДНГ-3. Отключение ВЛ 110 &quot;Тарко-Сале-НПС-Пурпе-2&quot;&quot;  АПВ успешное"/>
    <m/>
    <n v="4.0999999999999996"/>
    <n v="4.0999999999999996"/>
    <m/>
    <m/>
    <m/>
    <m/>
    <m/>
    <m/>
    <m/>
    <m/>
    <m/>
    <s v="КП18"/>
    <m/>
    <m/>
    <m/>
    <m/>
    <m/>
    <m/>
  </r>
  <r>
    <x v="7"/>
    <x v="7"/>
    <s v="МРСК–Тюменьэнерго"/>
    <x v="234"/>
    <d v="1899-12-30T00:20:00"/>
    <d v="2014-09-20T00:00:00"/>
    <d v="1899-12-30T00:21:00"/>
    <d v="1899-12-30T00:00:00"/>
    <n v="26"/>
    <s v="1,2 ступень дистанционной защиты"/>
    <s v="АПВУ"/>
    <x v="5"/>
    <s v="ВЛ-110 Тарко-Сале-НПС-Пурпе-2"/>
    <x v="1"/>
    <x v="2"/>
    <s v="ВЛ-110 Тарко-Сале-НПС-Пурпе-2"/>
    <s v="Посадка напряжения по ПС 35/6 кВ  до уровня 3,9 кВ по стороне 6 кВ подключенных от ПС-110/35/6кВ &quot;Ямальская&quot;, до уровня 5,6кВ подключенных от ПС-110/35/6кВ &quot;Майская&quot;, до уровня 5,7кВ подключенных от ПС-110/35/6кВ &quot;Харампурская&quot;, &quot;Южно-Харампурская&quot;&quot;,частичный сброс нагрузки 3,5 МВт по ЦДНГ-2,3,4. Отключение ВЛ 110 &quot;Тарко-Сале-НПС-Пурпе-2&quot;&quot;  АПВ неуспешное,РПВ успешное."/>
    <m/>
    <n v="8.6"/>
    <n v="8.6"/>
    <m/>
    <m/>
    <m/>
    <m/>
    <m/>
    <m/>
    <m/>
    <m/>
    <m/>
    <s v="КП18"/>
    <m/>
    <m/>
    <m/>
    <m/>
    <m/>
    <m/>
  </r>
  <r>
    <x v="7"/>
    <x v="7"/>
    <s v="МРСК–Тюменьэнерго"/>
    <x v="234"/>
    <d v="1899-12-30T00:45:00"/>
    <d v="2014-09-20T00:00:00"/>
    <d v="1899-12-30T00:47:00"/>
    <d v="1899-12-30T00:00:00"/>
    <n v="16"/>
    <s v=" "/>
    <s v="АПВУ"/>
    <x v="5"/>
    <s v="ВЛ-110 Тарко-Сале-НПС-Пурпе-2"/>
    <x v="1"/>
    <x v="2"/>
    <s v="ВЛ-110 Тарко-Сале-НПС-Пурпе-2"/>
    <s v="Посадка напряжения по ПС 35/6 кВ  до уровня 3,9 кВ по стороне 6 кВ подключенных от ПС-110/35/6кВ &quot;Ямальская&quot;, до уровня 5,6кВ подключенных от ПС-110/35/6кВ &quot;Майская&quot;, до уровня 5,7кВ подключенных от ПС-110/35/6кВ &quot;Харампурская&quot;, &quot;Южно-Харампурская&quot;&quot;,частичный сброс нагрузки 3,5 МВт по ЦДНГ-2,3,4. Отключение ВЛ 110 &quot;Тарко-Сале-НПС-Пурпе-2&quot;&quot;  АПВ неуспешное,РПВ успешное."/>
    <m/>
    <n v="5.7"/>
    <n v="5.7"/>
    <m/>
    <m/>
    <m/>
    <m/>
    <m/>
    <m/>
    <m/>
    <m/>
    <m/>
    <s v="КП18"/>
    <m/>
    <m/>
    <m/>
    <m/>
    <m/>
    <m/>
  </r>
  <r>
    <x v="7"/>
    <x v="7"/>
    <s v="РН-ЭН"/>
    <x v="234"/>
    <s v="02:02_x000a_02:05"/>
    <d v="2014-09-20T00:00:00"/>
    <s v="02:02_x000a_03:08"/>
    <d v="1899-12-30T01:03:00"/>
    <n v="6"/>
    <s v="ТО"/>
    <s v="АПВУ"/>
    <x v="2"/>
    <s v="ВЛ-6 кВ &quot;260-18&quot;"/>
    <x v="2"/>
    <x v="2"/>
    <s v="ВЛ-6 кВ &quot;260-18&quot;"/>
    <s v="02-02 отключение ВЛ-6кВ &quot;260-18&quot; от защиты &quot;ТО&quot;, АПВ-успешное,  в 02-05 повторное отключение,  03-08 РПВ успешное. Схлест проводов в пролете опор 34-35 во время порывов ветра.  Произведено изменение   габаритов. "/>
    <n v="1"/>
    <m/>
    <n v="1"/>
    <s v="ТЧ"/>
    <n v="1989"/>
    <s v="А-95"/>
    <s v="не определен"/>
    <s v="ТР-05.03.13_x000a_"/>
    <n v="100"/>
    <m/>
    <n v="0"/>
    <m/>
    <s v="КП12"/>
    <m/>
    <m/>
    <m/>
    <m/>
    <m/>
    <m/>
  </r>
  <r>
    <x v="7"/>
    <x v="7"/>
    <s v="РН-ЭН"/>
    <x v="234"/>
    <d v="1899-12-30T02:22:00"/>
    <d v="2014-09-20T00:00:00"/>
    <d v="1899-12-30T02:22:00"/>
    <d v="1899-12-30T00:00:00"/>
    <n v="22"/>
    <s v="МТЗ"/>
    <m/>
    <x v="2"/>
    <s v="В-6-2 ЗРУ-6 КНС-11"/>
    <x v="0"/>
    <x v="0"/>
    <s v="В-6-2 ЗРУ-6 КНС-11"/>
    <s v="Отключение В-6-2 в ЗРУ-6 КНС-11 ПС 35/6 &quot;202&quot; от защиты МТЗ, АВР-6 отработал. Во время сильных порывов ветра на ВЛ-6 кВ 202-30 произошел схлест проводов. Из-за внутреннего повреждения ТТ ф. &quot;С&quot; на яч. 30 ЗРУ-6 кВ &quot;КНС-11&quot;, В-6 &quot;202-30&quot; не отключился, произошло отключение В-6-2. "/>
    <m/>
    <n v="4.5"/>
    <n v="4.5"/>
    <s v="РЗА"/>
    <n v="1986"/>
    <s v="ТОЛ-10                 К-104"/>
    <s v="СССР"/>
    <s v="ТК-05.04.14"/>
    <n v="100"/>
    <m/>
    <n v="0"/>
    <m/>
    <s v="КП2"/>
    <m/>
    <m/>
    <m/>
    <m/>
    <m/>
    <m/>
  </r>
  <r>
    <x v="7"/>
    <x v="7"/>
    <s v="РН-ЭН"/>
    <x v="234"/>
    <d v="1899-12-30T10:29:00"/>
    <d v="2014-09-20T00:00:00"/>
    <d v="1899-12-30T11:01:00"/>
    <d v="1899-12-30T00:32:00"/>
    <n v="6"/>
    <s v="ТО"/>
    <s v="АПВН, РПВУ"/>
    <x v="2"/>
    <s v="ВЛ-6 кВ &quot;260-18&quot;"/>
    <x v="2"/>
    <x v="2"/>
    <s v="ВЛ-6 кВ &quot;260-18&quot;"/>
    <s v="Отключение ВЛ-6кВ &quot;260-18&quot; от защиты &quot;ТО&quot;, АПВ-неуспешное, РПВ успешное. Схлест проводов в пролете опор 34-35 во время порывов ветра.  Произведено изменение   габаритов. "/>
    <n v="0.6"/>
    <m/>
    <n v="0.6"/>
    <s v="ТЧ"/>
    <n v="1989"/>
    <s v="А-95"/>
    <s v="не определен"/>
    <s v="ТР-05.03.13_x000a_"/>
    <n v="100"/>
    <m/>
    <n v="0"/>
    <m/>
    <s v="КП12"/>
    <m/>
    <m/>
    <m/>
    <m/>
    <m/>
    <m/>
  </r>
  <r>
    <x v="7"/>
    <x v="7"/>
    <s v="РН-ЭН"/>
    <x v="235"/>
    <m/>
    <m/>
    <m/>
    <m/>
    <m/>
    <m/>
    <m/>
    <x v="4"/>
    <m/>
    <x v="3"/>
    <x v="8"/>
    <m/>
    <m/>
    <m/>
    <m/>
    <m/>
    <m/>
    <m/>
    <m/>
    <m/>
    <m/>
    <m/>
    <m/>
    <m/>
    <m/>
    <m/>
    <m/>
    <m/>
    <s v="нарушений не было"/>
    <m/>
    <m/>
    <m/>
  </r>
  <r>
    <x v="7"/>
    <x v="7"/>
    <s v="РН-ЭН"/>
    <x v="21"/>
    <m/>
    <m/>
    <m/>
    <s v=" "/>
    <m/>
    <m/>
    <m/>
    <x v="4"/>
    <m/>
    <x v="3"/>
    <x v="8"/>
    <m/>
    <m/>
    <m/>
    <m/>
    <m/>
    <m/>
    <m/>
    <m/>
    <m/>
    <m/>
    <m/>
    <m/>
    <m/>
    <m/>
    <m/>
    <m/>
    <m/>
    <s v="нарушений не было"/>
    <m/>
    <m/>
    <m/>
  </r>
  <r>
    <x v="7"/>
    <x v="7"/>
    <s v="ОАО Мегафон"/>
    <x v="236"/>
    <d v="1899-12-30T10:23:00"/>
    <d v="2014-09-23T00:00:00"/>
    <d v="1899-12-30T12:05:00"/>
    <d v="1899-12-30T01:42:00"/>
    <n v="9"/>
    <s v="ТО"/>
    <s v="АПВН, РПВН"/>
    <x v="5"/>
    <s v="ВЛ-6 кВ &quot;116-14&quot;"/>
    <x v="2"/>
    <x v="2"/>
    <s v="ВЛ-6 кВ &quot;116-14&quot;"/>
    <s v="Отключение ВЛ-6кВ &quot;116-14&quot; от защиты &quot;ТО&quot;, АПВ-неуспешное, РПВ не успешное. Механический отрыв траверсы на опоре №31/9/3 вследствии некачественного сварочного соединения Отключен ЛР-6 на поврежденный участок, принадлежащий ОАО &quot;Мегафон&quot;"/>
    <n v="6.8"/>
    <m/>
    <n v="6.8"/>
    <s v="СК"/>
    <m/>
    <m/>
    <m/>
    <m/>
    <m/>
    <m/>
    <m/>
    <m/>
    <s v="КП18"/>
    <m/>
    <m/>
    <s v=" "/>
    <m/>
    <m/>
    <m/>
  </r>
  <r>
    <x v="7"/>
    <x v="7"/>
    <s v="РН-ЭН"/>
    <x v="237"/>
    <m/>
    <m/>
    <m/>
    <s v=" "/>
    <m/>
    <m/>
    <m/>
    <x v="4"/>
    <m/>
    <x v="3"/>
    <x v="8"/>
    <m/>
    <m/>
    <m/>
    <m/>
    <m/>
    <m/>
    <m/>
    <m/>
    <m/>
    <m/>
    <m/>
    <m/>
    <m/>
    <m/>
    <m/>
    <m/>
    <m/>
    <s v="нарушений не было"/>
    <m/>
    <m/>
    <m/>
  </r>
  <r>
    <x v="7"/>
    <x v="7"/>
    <s v="ООО Ортэкс"/>
    <x v="238"/>
    <d v="1899-12-30T12:24:00"/>
    <d v="2014-09-25T00:00:00"/>
    <d v="1899-12-30T12:24:00"/>
    <d v="1899-12-30T00:00:00"/>
    <n v="53"/>
    <s v="МТЗ"/>
    <m/>
    <x v="5"/>
    <s v="ВЛ-6кВ &quot;301-14&quot;"/>
    <x v="2"/>
    <x v="2"/>
    <s v="ВЛ-6 кВ &quot;301-14&quot;"/>
    <s v="Отключение ВЛ-6кВ 301-14 по МТЗ. Во время опробования рабочим напряжением, перед приемом в эксплуатацию, вновь построеного участка ВЛ, отпайка от ВЛ-6 кВ 301-14, произошло замыкание в кабельной вставке между опорами 33/81-33/82. Во время посадки напряжения отключилось  часть мехфонда от других ПС 35/6 кВ."/>
    <m/>
    <n v="5.9"/>
    <n v="5.9"/>
    <s v="КМ"/>
    <s v="не введена"/>
    <s v="ААП2л Шв 3х120"/>
    <m/>
    <m/>
    <n v="100"/>
    <m/>
    <n v="0"/>
    <m/>
    <s v="КП18"/>
    <m/>
    <m/>
    <m/>
    <m/>
    <m/>
    <m/>
  </r>
  <r>
    <x v="7"/>
    <x v="7"/>
    <s v="РН-ЭН"/>
    <x v="239"/>
    <m/>
    <m/>
    <m/>
    <s v=" "/>
    <m/>
    <m/>
    <m/>
    <x v="4"/>
    <m/>
    <x v="3"/>
    <x v="8"/>
    <m/>
    <m/>
    <m/>
    <m/>
    <m/>
    <m/>
    <m/>
    <m/>
    <m/>
    <m/>
    <m/>
    <m/>
    <m/>
    <m/>
    <m/>
    <m/>
    <m/>
    <s v="нарушений не было"/>
    <m/>
    <m/>
    <m/>
  </r>
  <r>
    <x v="7"/>
    <x v="7"/>
    <s v="РН-ЭН"/>
    <x v="240"/>
    <m/>
    <m/>
    <m/>
    <s v=" "/>
    <m/>
    <m/>
    <m/>
    <x v="4"/>
    <m/>
    <x v="3"/>
    <x v="8"/>
    <m/>
    <m/>
    <m/>
    <m/>
    <m/>
    <m/>
    <m/>
    <m/>
    <m/>
    <m/>
    <m/>
    <m/>
    <m/>
    <m/>
    <m/>
    <m/>
    <m/>
    <s v="нарушений не было"/>
    <m/>
    <m/>
    <m/>
  </r>
  <r>
    <x v="7"/>
    <x v="7"/>
    <s v="РН-ЭН"/>
    <x v="241"/>
    <m/>
    <m/>
    <m/>
    <s v=" "/>
    <m/>
    <m/>
    <m/>
    <x v="4"/>
    <m/>
    <x v="3"/>
    <x v="8"/>
    <m/>
    <m/>
    <m/>
    <m/>
    <m/>
    <m/>
    <m/>
    <m/>
    <m/>
    <m/>
    <m/>
    <m/>
    <m/>
    <m/>
    <m/>
    <m/>
    <m/>
    <s v="нарушений не было"/>
    <m/>
    <m/>
    <m/>
  </r>
  <r>
    <x v="7"/>
    <x v="7"/>
    <s v="РН-ЭН"/>
    <x v="242"/>
    <m/>
    <m/>
    <m/>
    <s v=" "/>
    <m/>
    <m/>
    <m/>
    <x v="4"/>
    <m/>
    <x v="3"/>
    <x v="8"/>
    <m/>
    <m/>
    <m/>
    <m/>
    <m/>
    <m/>
    <m/>
    <m/>
    <m/>
    <m/>
    <m/>
    <m/>
    <m/>
    <m/>
    <m/>
    <m/>
    <m/>
    <s v="нарушений не было"/>
    <m/>
    <m/>
    <s v="в"/>
  </r>
  <r>
    <x v="7"/>
    <x v="7"/>
    <s v="РН-ЭН"/>
    <x v="243"/>
    <m/>
    <m/>
    <m/>
    <s v=" "/>
    <m/>
    <m/>
    <m/>
    <x v="4"/>
    <m/>
    <x v="3"/>
    <x v="8"/>
    <m/>
    <m/>
    <m/>
    <m/>
    <m/>
    <m/>
    <m/>
    <m/>
    <m/>
    <m/>
    <m/>
    <m/>
    <m/>
    <m/>
    <m/>
    <m/>
    <m/>
    <s v="нарушений не было"/>
    <m/>
    <m/>
    <s v="в"/>
  </r>
  <r>
    <x v="8"/>
    <x v="7"/>
    <s v="РН-ЭН"/>
    <x v="244"/>
    <m/>
    <m/>
    <m/>
    <s v=" "/>
    <m/>
    <m/>
    <m/>
    <x v="4"/>
    <m/>
    <x v="3"/>
    <x v="8"/>
    <m/>
    <m/>
    <m/>
    <m/>
    <m/>
    <m/>
    <m/>
    <m/>
    <m/>
    <m/>
    <m/>
    <m/>
    <m/>
    <m/>
    <m/>
    <m/>
    <m/>
    <s v="нарушений не было"/>
    <m/>
    <m/>
    <m/>
  </r>
  <r>
    <x v="8"/>
    <x v="7"/>
    <s v="РН-ЭН"/>
    <x v="245"/>
    <d v="1899-12-30T16:37:00"/>
    <d v="2014-10-02T00:00:00"/>
    <d v="1899-12-30T16:37:00"/>
    <d v="1899-12-30T00:00:00"/>
    <n v="12"/>
    <s v="ТО"/>
    <s v="АПВУ"/>
    <x v="1"/>
    <s v="ВЛ-6 кВ &quot;8-12&quot;"/>
    <x v="2"/>
    <x v="2"/>
    <s v="ВЛ-6 кВ &quot;8-12&quot;"/>
    <s v="Отключение ВЛ-6 &quot;8-12&quot; по защите &quot;ТО&quot;, АПВ успешное. Ожоги проводов фаз &quot;А&quot;, &quot;В&quot;, &quot;С&quot; с опоры № 60/3 до КТПН-630 №3 куст-42.  Работа эксковатора ООО &quot;Эксист-Ато&quot; в охранной зоне без оформления наряда. "/>
    <m/>
    <n v="6.7"/>
    <n v="6.7"/>
    <s v="ТЧ"/>
    <n v="2007"/>
    <s v="А-95"/>
    <s v="не определен"/>
    <s v="ТР-29.05.14_x000a_"/>
    <n v="100"/>
    <m/>
    <n v="0"/>
    <m/>
    <s v="КП20"/>
    <m/>
    <m/>
    <m/>
    <m/>
    <m/>
    <s v="неуч.вр."/>
  </r>
  <r>
    <x v="8"/>
    <x v="7"/>
    <s v="РН-ЭН"/>
    <x v="246"/>
    <d v="1899-12-30T09:51:00"/>
    <d v="2014-10-03T00:00:00"/>
    <d v="1899-12-30T10:48:00"/>
    <d v="1899-12-30T00:57:00"/>
    <n v="12"/>
    <s v="ТО"/>
    <s v="АПВН, РПВН"/>
    <x v="1"/>
    <s v="ВЛ-6 кВ &quot;117-08&quot;"/>
    <x v="2"/>
    <x v="2"/>
    <s v="ВЛ-6 кВ &quot;117-08&quot;"/>
    <s v="Отключение ВЛ-6 &quot;117-08&quot; по защите &quot;ТО&quot;, АПВ не успешное, РПВ в 10-14 не успешное. В 10-48 после отключения отпаечного ЛР-6 на К-204 опора №53/2 РПВ успешное. При вырубке деревьев в  охранной зоне ВЛ-6 &quot;117-08&quot; рабочими ООО &quot;Пурэнергомонтаж&quot; без наряда допуска подпиленное  дерево упало на ВЛ-6.Срыв провода ВЛ-6 фазы &quot;В&quot; с изоляторов в пролете опор №53/10-53/16"/>
    <n v="8.6"/>
    <m/>
    <n v="8.6"/>
    <s v="ТЧ"/>
    <n v="1989"/>
    <s v="АС-95"/>
    <s v="не определен"/>
    <s v="05.04.14 отпайка ВЛ-6 введена в эксплуатацию"/>
    <n v="100"/>
    <m/>
    <n v="0"/>
    <m/>
    <s v="КП19"/>
    <m/>
    <m/>
    <m/>
    <m/>
    <m/>
    <m/>
  </r>
  <r>
    <x v="8"/>
    <x v="7"/>
    <s v="РН-ЭН"/>
    <x v="247"/>
    <d v="1899-12-30T18:15:00"/>
    <d v="2014-10-04T00:00:00"/>
    <d v="1899-12-30T18:52:00"/>
    <d v="1899-12-30T00:37:00"/>
    <n v="5"/>
    <s v="ТО"/>
    <s v="АПВН, РПВУ"/>
    <x v="1"/>
    <s v="ВЛ-6 кВ &quot;208-08&quot;"/>
    <x v="2"/>
    <x v="2"/>
    <s v="ВЛ-6 кВ &quot;208-08&quot;"/>
    <s v="Отключение ВЛ-6 &quot;208-08&quot; по защите &quot;ТО&quot;, АПВ не успешное. В 18:52 РПВ, успешное. Ожоги проводов фаз &quot;А&quot;и&quot;С&quot; в пролете  опор № 66-67.  Эксковатор  ООО &quot;ПромышленнаяЖилищно-строительнаяКомпания&quot;  проезжая под ВЛ-6 &quot;208-08&quot; задел провода фаз &quot;А&quot; и &quot;С&quot;"/>
    <n v="1.7"/>
    <m/>
    <n v="1.7"/>
    <s v="ТЧ"/>
    <n v="2006"/>
    <s v="АС-95"/>
    <m/>
    <d v="2014-04-09T00:00:00"/>
    <n v="100"/>
    <m/>
    <n v="0"/>
    <m/>
    <s v="КП20"/>
    <m/>
    <m/>
    <m/>
    <m/>
    <m/>
    <m/>
  </r>
  <r>
    <x v="8"/>
    <x v="7"/>
    <s v="РН-ЭН"/>
    <x v="248"/>
    <m/>
    <m/>
    <m/>
    <s v=" "/>
    <m/>
    <m/>
    <m/>
    <x v="4"/>
    <m/>
    <x v="3"/>
    <x v="8"/>
    <m/>
    <m/>
    <m/>
    <m/>
    <m/>
    <m/>
    <m/>
    <m/>
    <m/>
    <m/>
    <m/>
    <m/>
    <m/>
    <m/>
    <m/>
    <m/>
    <m/>
    <s v="нарушений не было"/>
    <m/>
    <m/>
    <m/>
  </r>
  <r>
    <x v="8"/>
    <x v="7"/>
    <s v="РН-ЭН"/>
    <x v="249"/>
    <m/>
    <m/>
    <m/>
    <m/>
    <m/>
    <m/>
    <m/>
    <x v="4"/>
    <m/>
    <x v="3"/>
    <x v="8"/>
    <m/>
    <m/>
    <m/>
    <m/>
    <m/>
    <m/>
    <m/>
    <m/>
    <m/>
    <m/>
    <m/>
    <m/>
    <m/>
    <m/>
    <m/>
    <m/>
    <m/>
    <s v="нарушений не было"/>
    <m/>
    <m/>
    <m/>
  </r>
  <r>
    <x v="8"/>
    <x v="7"/>
    <s v="РН-ЭН"/>
    <x v="250"/>
    <m/>
    <m/>
    <m/>
    <m/>
    <m/>
    <m/>
    <m/>
    <x v="4"/>
    <m/>
    <x v="3"/>
    <x v="8"/>
    <m/>
    <m/>
    <m/>
    <m/>
    <m/>
    <m/>
    <m/>
    <m/>
    <m/>
    <m/>
    <m/>
    <m/>
    <m/>
    <m/>
    <m/>
    <m/>
    <m/>
    <s v="нарушений не было"/>
    <m/>
    <m/>
    <m/>
  </r>
  <r>
    <x v="8"/>
    <x v="7"/>
    <s v="РН-ЭН"/>
    <x v="251"/>
    <m/>
    <m/>
    <m/>
    <m/>
    <m/>
    <m/>
    <m/>
    <x v="4"/>
    <m/>
    <x v="3"/>
    <x v="8"/>
    <m/>
    <m/>
    <m/>
    <m/>
    <m/>
    <m/>
    <m/>
    <m/>
    <m/>
    <m/>
    <m/>
    <m/>
    <m/>
    <m/>
    <m/>
    <m/>
    <m/>
    <s v="нарушений не было"/>
    <m/>
    <m/>
    <m/>
  </r>
  <r>
    <x v="8"/>
    <x v="7"/>
    <s v="РН-ЭН"/>
    <x v="252"/>
    <m/>
    <m/>
    <m/>
    <m/>
    <m/>
    <m/>
    <m/>
    <x v="4"/>
    <m/>
    <x v="3"/>
    <x v="8"/>
    <m/>
    <m/>
    <m/>
    <m/>
    <m/>
    <m/>
    <m/>
    <m/>
    <m/>
    <m/>
    <m/>
    <m/>
    <m/>
    <m/>
    <m/>
    <m/>
    <m/>
    <s v="нарушений не было"/>
    <m/>
    <m/>
    <m/>
  </r>
  <r>
    <x v="8"/>
    <x v="7"/>
    <s v="РН-ЭН"/>
    <x v="253"/>
    <m/>
    <m/>
    <m/>
    <m/>
    <m/>
    <m/>
    <m/>
    <x v="4"/>
    <m/>
    <x v="3"/>
    <x v="8"/>
    <m/>
    <m/>
    <m/>
    <m/>
    <m/>
    <m/>
    <m/>
    <m/>
    <m/>
    <m/>
    <m/>
    <m/>
    <m/>
    <m/>
    <m/>
    <m/>
    <m/>
    <s v="нарушений не было"/>
    <m/>
    <m/>
    <m/>
  </r>
  <r>
    <x v="8"/>
    <x v="7"/>
    <s v="РН-ЭН"/>
    <x v="254"/>
    <m/>
    <m/>
    <m/>
    <m/>
    <m/>
    <m/>
    <m/>
    <x v="4"/>
    <m/>
    <x v="3"/>
    <x v="8"/>
    <m/>
    <m/>
    <m/>
    <m/>
    <m/>
    <m/>
    <m/>
    <m/>
    <m/>
    <m/>
    <m/>
    <m/>
    <m/>
    <m/>
    <m/>
    <m/>
    <m/>
    <s v="нарушений не было"/>
    <m/>
    <m/>
    <m/>
  </r>
  <r>
    <x v="8"/>
    <x v="7"/>
    <s v="РН-ЭН"/>
    <x v="255"/>
    <m/>
    <m/>
    <m/>
    <m/>
    <m/>
    <m/>
    <m/>
    <x v="4"/>
    <m/>
    <x v="3"/>
    <x v="8"/>
    <m/>
    <m/>
    <m/>
    <m/>
    <m/>
    <m/>
    <m/>
    <m/>
    <m/>
    <m/>
    <m/>
    <m/>
    <m/>
    <m/>
    <m/>
    <m/>
    <m/>
    <s v="нарушений не было"/>
    <m/>
    <m/>
    <m/>
  </r>
  <r>
    <x v="8"/>
    <x v="7"/>
    <s v="РН-ЭН"/>
    <x v="256"/>
    <m/>
    <m/>
    <m/>
    <m/>
    <m/>
    <m/>
    <m/>
    <x v="4"/>
    <m/>
    <x v="3"/>
    <x v="8"/>
    <m/>
    <m/>
    <m/>
    <m/>
    <m/>
    <m/>
    <m/>
    <m/>
    <m/>
    <m/>
    <m/>
    <m/>
    <m/>
    <m/>
    <m/>
    <m/>
    <m/>
    <s v="нарушений не было"/>
    <m/>
    <m/>
    <m/>
  </r>
  <r>
    <x v="8"/>
    <x v="7"/>
    <s v="РН-ЭН"/>
    <x v="22"/>
    <m/>
    <m/>
    <m/>
    <m/>
    <m/>
    <m/>
    <m/>
    <x v="4"/>
    <m/>
    <x v="3"/>
    <x v="8"/>
    <m/>
    <m/>
    <m/>
    <m/>
    <m/>
    <m/>
    <m/>
    <m/>
    <m/>
    <m/>
    <m/>
    <m/>
    <m/>
    <m/>
    <m/>
    <m/>
    <m/>
    <s v="нарушений не было"/>
    <m/>
    <m/>
    <m/>
  </r>
  <r>
    <x v="8"/>
    <x v="7"/>
    <s v="РН-ЭН"/>
    <x v="257"/>
    <m/>
    <m/>
    <m/>
    <m/>
    <m/>
    <m/>
    <m/>
    <x v="4"/>
    <m/>
    <x v="3"/>
    <x v="8"/>
    <m/>
    <m/>
    <m/>
    <m/>
    <m/>
    <m/>
    <m/>
    <m/>
    <m/>
    <m/>
    <m/>
    <m/>
    <m/>
    <m/>
    <m/>
    <m/>
    <m/>
    <s v="нарушений не было"/>
    <m/>
    <m/>
    <m/>
  </r>
  <r>
    <x v="8"/>
    <x v="7"/>
    <s v="РН-ЭН"/>
    <x v="258"/>
    <m/>
    <m/>
    <m/>
    <m/>
    <m/>
    <m/>
    <m/>
    <x v="4"/>
    <m/>
    <x v="3"/>
    <x v="8"/>
    <m/>
    <m/>
    <m/>
    <m/>
    <m/>
    <m/>
    <m/>
    <m/>
    <m/>
    <m/>
    <m/>
    <m/>
    <m/>
    <m/>
    <m/>
    <m/>
    <m/>
    <s v="нарушений не было"/>
    <m/>
    <m/>
    <m/>
  </r>
  <r>
    <x v="8"/>
    <x v="7"/>
    <s v="РН-ЭН"/>
    <x v="259"/>
    <m/>
    <m/>
    <m/>
    <m/>
    <m/>
    <m/>
    <m/>
    <x v="4"/>
    <m/>
    <x v="3"/>
    <x v="8"/>
    <m/>
    <m/>
    <m/>
    <m/>
    <m/>
    <m/>
    <m/>
    <m/>
    <m/>
    <m/>
    <m/>
    <m/>
    <m/>
    <m/>
    <m/>
    <m/>
    <m/>
    <s v="нарушений не было"/>
    <m/>
    <m/>
    <m/>
  </r>
  <r>
    <x v="8"/>
    <x v="7"/>
    <s v="РН-ЭН"/>
    <x v="260"/>
    <m/>
    <m/>
    <m/>
    <m/>
    <m/>
    <m/>
    <m/>
    <x v="4"/>
    <m/>
    <x v="3"/>
    <x v="8"/>
    <m/>
    <m/>
    <m/>
    <m/>
    <m/>
    <m/>
    <m/>
    <m/>
    <m/>
    <m/>
    <m/>
    <m/>
    <m/>
    <m/>
    <m/>
    <m/>
    <m/>
    <s v="нарушений не было"/>
    <m/>
    <m/>
    <m/>
  </r>
  <r>
    <x v="8"/>
    <x v="7"/>
    <s v="РН-ЭН"/>
    <x v="261"/>
    <m/>
    <m/>
    <m/>
    <m/>
    <m/>
    <m/>
    <m/>
    <x v="4"/>
    <m/>
    <x v="3"/>
    <x v="8"/>
    <m/>
    <m/>
    <m/>
    <m/>
    <m/>
    <m/>
    <m/>
    <m/>
    <m/>
    <m/>
    <m/>
    <m/>
    <m/>
    <m/>
    <m/>
    <m/>
    <m/>
    <s v="нарушений не было"/>
    <m/>
    <m/>
    <m/>
  </r>
  <r>
    <x v="8"/>
    <x v="7"/>
    <s v="РН-ЭН"/>
    <x v="262"/>
    <m/>
    <m/>
    <m/>
    <m/>
    <m/>
    <m/>
    <m/>
    <x v="4"/>
    <m/>
    <x v="3"/>
    <x v="8"/>
    <m/>
    <m/>
    <m/>
    <m/>
    <m/>
    <m/>
    <m/>
    <m/>
    <m/>
    <m/>
    <m/>
    <m/>
    <m/>
    <m/>
    <m/>
    <m/>
    <m/>
    <s v="нарушений не было"/>
    <m/>
    <m/>
    <m/>
  </r>
  <r>
    <x v="8"/>
    <x v="7"/>
    <s v="РН-ЭН"/>
    <x v="263"/>
    <m/>
    <m/>
    <m/>
    <m/>
    <m/>
    <m/>
    <m/>
    <x v="4"/>
    <m/>
    <x v="3"/>
    <x v="8"/>
    <m/>
    <m/>
    <m/>
    <m/>
    <m/>
    <m/>
    <m/>
    <m/>
    <m/>
    <m/>
    <m/>
    <m/>
    <m/>
    <m/>
    <m/>
    <m/>
    <m/>
    <s v="нарушений не было"/>
    <m/>
    <m/>
    <m/>
  </r>
  <r>
    <x v="8"/>
    <x v="7"/>
    <s v="РН-ЭН"/>
    <x v="264"/>
    <m/>
    <m/>
    <m/>
    <m/>
    <m/>
    <m/>
    <m/>
    <x v="4"/>
    <m/>
    <x v="3"/>
    <x v="8"/>
    <m/>
    <m/>
    <m/>
    <m/>
    <m/>
    <m/>
    <m/>
    <m/>
    <m/>
    <m/>
    <m/>
    <m/>
    <m/>
    <m/>
    <m/>
    <m/>
    <m/>
    <s v="нарушений не было"/>
    <m/>
    <m/>
    <m/>
  </r>
  <r>
    <x v="8"/>
    <x v="7"/>
    <s v="РН-ЭН"/>
    <x v="265"/>
    <m/>
    <m/>
    <m/>
    <m/>
    <m/>
    <m/>
    <m/>
    <x v="4"/>
    <m/>
    <x v="3"/>
    <x v="8"/>
    <m/>
    <m/>
    <m/>
    <m/>
    <m/>
    <m/>
    <m/>
    <m/>
    <m/>
    <m/>
    <m/>
    <m/>
    <m/>
    <m/>
    <m/>
    <m/>
    <m/>
    <s v="нарушений не было"/>
    <m/>
    <m/>
    <m/>
  </r>
  <r>
    <x v="8"/>
    <x v="7"/>
    <s v="РН-ЭН"/>
    <x v="266"/>
    <m/>
    <m/>
    <m/>
    <m/>
    <m/>
    <m/>
    <m/>
    <x v="4"/>
    <m/>
    <x v="3"/>
    <x v="8"/>
    <m/>
    <m/>
    <m/>
    <m/>
    <m/>
    <m/>
    <m/>
    <m/>
    <m/>
    <m/>
    <m/>
    <m/>
    <m/>
    <m/>
    <m/>
    <m/>
    <m/>
    <s v="нарушений не было"/>
    <m/>
    <m/>
    <m/>
  </r>
  <r>
    <x v="8"/>
    <x v="7"/>
    <s v="РН-ЭН"/>
    <x v="267"/>
    <m/>
    <m/>
    <m/>
    <m/>
    <m/>
    <m/>
    <m/>
    <x v="4"/>
    <m/>
    <x v="3"/>
    <x v="8"/>
    <m/>
    <m/>
    <m/>
    <m/>
    <m/>
    <m/>
    <m/>
    <m/>
    <m/>
    <m/>
    <m/>
    <m/>
    <m/>
    <m/>
    <m/>
    <m/>
    <m/>
    <s v="нарушений не было"/>
    <m/>
    <m/>
    <m/>
  </r>
  <r>
    <x v="8"/>
    <x v="7"/>
    <s v="РН-ЭН"/>
    <x v="268"/>
    <m/>
    <m/>
    <m/>
    <m/>
    <m/>
    <m/>
    <m/>
    <x v="4"/>
    <m/>
    <x v="3"/>
    <x v="8"/>
    <m/>
    <m/>
    <m/>
    <m/>
    <m/>
    <m/>
    <m/>
    <m/>
    <m/>
    <m/>
    <m/>
    <m/>
    <m/>
    <m/>
    <m/>
    <m/>
    <m/>
    <s v="нарушений не было"/>
    <m/>
    <m/>
    <m/>
  </r>
  <r>
    <x v="8"/>
    <x v="7"/>
    <s v="РН-ЭН"/>
    <x v="270"/>
    <d v="1899-12-30T15:59:00"/>
    <d v="2014-10-28T00:00:00"/>
    <d v="1899-12-30T19:09:00"/>
    <d v="1899-12-30T03:10:00"/>
    <n v="145"/>
    <m/>
    <m/>
    <x v="0"/>
    <s v="ВЛ 35 кВ &quot;Сергеевская-1&quot;"/>
    <x v="0"/>
    <x v="2"/>
    <s v="ВЛ 35 кВ &quot;Сергеевская-1&quot;"/>
    <s v="Аварийный вывод в ремонт ВЛ 35 кВ Сергеевская-1,  неполнофазный режим из-за нарушения контактного соединения в шлейфе провода фазы &quot;С&quot; на опоре №24, вследствие длительного режима работы в предельно-номинальном режиме, а также периодически возникаемых перегрузок (запуски высоковольтных электродвигателей, аварийные режимы, режимы при оперативных переключениях)"/>
    <n v="42.2"/>
    <n v="34.200000000000003"/>
    <n v="76.400000000000006"/>
    <s v="ТЧ"/>
    <n v="1987"/>
    <s v="АС 120/19"/>
    <s v="не определен"/>
    <d v="2014-05-30T00:00:00"/>
    <n v="100"/>
    <m/>
    <n v="0"/>
    <d v="2014-05-30T00:00:00"/>
    <s v="КП3"/>
    <m/>
    <m/>
    <m/>
    <m/>
    <m/>
    <m/>
  </r>
  <r>
    <x v="8"/>
    <x v="7"/>
    <s v="МРСК–Тюменьэнерго"/>
    <x v="271"/>
    <d v="1899-12-30T10:52:00"/>
    <d v="2014-10-29T00:00:00"/>
    <d v="1899-12-30T10:52:00"/>
    <d v="1899-12-30T00:00:00"/>
    <n v="43"/>
    <s v="Газовая защита РПН-1Т."/>
    <m/>
    <x v="5"/>
    <s v="Т-1 ПС 110/35/6 &quot;Новопурпейская&quot;"/>
    <x v="1"/>
    <x v="2"/>
    <s v="Т-1 ПС 110/35/6 &quot;Новопурпейская&quot;"/>
    <s v="Отключение Т-1 ПС 110/35/6 &quot;Новопурпейская&quot; по газовой защите."/>
    <n v="8"/>
    <m/>
    <n v="8"/>
    <s v="Т"/>
    <m/>
    <m/>
    <m/>
    <m/>
    <m/>
    <m/>
    <m/>
    <m/>
    <s v="КП18"/>
    <m/>
    <m/>
    <m/>
    <m/>
    <m/>
    <m/>
  </r>
  <r>
    <x v="8"/>
    <x v="7"/>
    <s v="РН-ЭН"/>
    <x v="272"/>
    <m/>
    <m/>
    <m/>
    <m/>
    <m/>
    <m/>
    <m/>
    <x v="4"/>
    <m/>
    <x v="3"/>
    <x v="8"/>
    <m/>
    <m/>
    <m/>
    <m/>
    <m/>
    <m/>
    <m/>
    <m/>
    <m/>
    <m/>
    <m/>
    <m/>
    <m/>
    <m/>
    <m/>
    <m/>
    <m/>
    <s v="нарушений не было"/>
    <m/>
    <m/>
    <m/>
  </r>
  <r>
    <x v="8"/>
    <x v="7"/>
    <s v="РН-ЭН"/>
    <x v="273"/>
    <m/>
    <m/>
    <m/>
    <m/>
    <m/>
    <m/>
    <m/>
    <x v="4"/>
    <m/>
    <x v="3"/>
    <x v="8"/>
    <m/>
    <m/>
    <m/>
    <m/>
    <m/>
    <m/>
    <m/>
    <m/>
    <m/>
    <m/>
    <m/>
    <m/>
    <m/>
    <m/>
    <m/>
    <m/>
    <m/>
    <s v="нарушений не было"/>
    <m/>
    <m/>
    <m/>
  </r>
  <r>
    <x v="9"/>
    <x v="7"/>
    <s v="РН-ЭН"/>
    <x v="274"/>
    <d v="1899-12-30T02:02:00"/>
    <d v="2014-11-01T00:00:00"/>
    <d v="1899-12-30T02:14:00"/>
    <d v="1899-12-30T00:12:00"/>
    <n v="31"/>
    <m/>
    <m/>
    <x v="1"/>
    <s v="2СШ-6_x000a_ ЗРУ 6 кВ&quot;КНС-8&quot;"/>
    <x v="0"/>
    <x v="0"/>
    <s v="2СШ-6_x000a_ ЗРУ 6 кВ&quot;КНС-8&quot;"/>
    <s v="Аварийный вывод в резерв 2 СШ-6 ЗРУ 6 кВ &quot;КНС-8&quot;,  отключением вручную В-6-2 на ПС 35/6кВ 104 , яч.13, для аварийной остановки СТД-3,4  &quot;КНС-8&quot;, ввиду потери возбуждения, выхода из строя цепей защиты и  управления, вследствии попадания талой воды на электрооборудование 2СШ-6 ЗРУ 6 кВ, КТП &quot;КНС-8&quot;. Подрядной организацией ООО СтройРемонтСервис, проводится ремонт крыши &quot;КНС-8&quot;."/>
    <n v="8"/>
    <m/>
    <n v="8"/>
    <s v="ПЭ"/>
    <n v="1988"/>
    <s v="БПНС,БПН"/>
    <m/>
    <s v="ТО 31.10.2014"/>
    <n v="100"/>
    <s v="02.2015г."/>
    <n v="0"/>
    <d v="2014-10-23T00:00:00"/>
    <s v="КП24"/>
    <m/>
    <m/>
    <m/>
    <m/>
    <m/>
    <m/>
  </r>
  <r>
    <x v="9"/>
    <x v="7"/>
    <s v="РН-ЭН"/>
    <x v="275"/>
    <m/>
    <m/>
    <m/>
    <m/>
    <m/>
    <m/>
    <m/>
    <x v="4"/>
    <m/>
    <x v="3"/>
    <x v="8"/>
    <m/>
    <m/>
    <m/>
    <m/>
    <m/>
    <m/>
    <m/>
    <m/>
    <m/>
    <m/>
    <m/>
    <m/>
    <m/>
    <m/>
    <m/>
    <m/>
    <m/>
    <s v="нарушений не было"/>
    <m/>
    <m/>
    <m/>
  </r>
  <r>
    <x v="9"/>
    <x v="7"/>
    <s v="РН-ЭН"/>
    <x v="23"/>
    <m/>
    <m/>
    <m/>
    <m/>
    <m/>
    <m/>
    <m/>
    <x v="4"/>
    <m/>
    <x v="3"/>
    <x v="8"/>
    <m/>
    <m/>
    <m/>
    <m/>
    <m/>
    <m/>
    <m/>
    <m/>
    <m/>
    <m/>
    <m/>
    <m/>
    <m/>
    <m/>
    <m/>
    <m/>
    <m/>
    <s v="нарушений не было"/>
    <m/>
    <m/>
    <m/>
  </r>
  <r>
    <x v="9"/>
    <x v="7"/>
    <s v="РН-ЭН"/>
    <x v="276"/>
    <d v="1899-12-30T12:44:00"/>
    <d v="2014-11-04T00:00:00"/>
    <d v="1899-12-30T12:44:00"/>
    <d v="1899-12-30T00:00:00"/>
    <n v="6"/>
    <m/>
    <m/>
    <x v="0"/>
    <s v="УПП &quot;Фазер&quot;,_x000a_ЗРУ 6кВ&quot;КНС-12А&quot;"/>
    <x v="2"/>
    <x v="9"/>
    <s v="УПП &quot;Фазер&quot;,_x000a_ЗРУ 6 кВ &quot;КНС-12А&quot;"/>
    <s v="ПС 110/35/6кВ&quot;Мара-Яха, посадка напряжения по стороне 6 кВ до уровня 3,4 кВ. При запуске СТД 1600 кВт №10 &quot;КНС-12&quot;  через УПП&quot;Фазер&quot; , произошло К.З.в ячейке выбора двигателя ВД-2(У)10/400 РУ 6 кВ УПП&quot;Фазер&quot;, находящегося в работе _x000a_СТД-1600 кВт №12 &quot;КНС-12&quot;._x000a_"/>
    <m/>
    <n v="4.3"/>
    <n v="4.3"/>
    <s v="Р"/>
    <n v="2007"/>
    <s v="РВ-10/1000"/>
    <s v="не определен"/>
    <s v="ТО 19.03.2014"/>
    <n v="100"/>
    <m/>
    <n v="0"/>
    <m/>
    <s v="КП24"/>
    <m/>
    <m/>
    <m/>
    <m/>
    <m/>
    <m/>
  </r>
  <r>
    <x v="9"/>
    <x v="7"/>
    <s v="РН-ЭН"/>
    <x v="277"/>
    <m/>
    <m/>
    <m/>
    <m/>
    <m/>
    <m/>
    <m/>
    <x v="4"/>
    <m/>
    <x v="3"/>
    <x v="8"/>
    <m/>
    <m/>
    <m/>
    <m/>
    <m/>
    <m/>
    <m/>
    <m/>
    <m/>
    <m/>
    <m/>
    <m/>
    <m/>
    <m/>
    <m/>
    <m/>
    <m/>
    <s v="нарушений не было"/>
    <m/>
    <m/>
    <m/>
  </r>
  <r>
    <x v="9"/>
    <x v="7"/>
    <s v="РН-ЭН"/>
    <x v="278"/>
    <m/>
    <m/>
    <m/>
    <m/>
    <m/>
    <m/>
    <m/>
    <x v="4"/>
    <m/>
    <x v="3"/>
    <x v="8"/>
    <m/>
    <m/>
    <m/>
    <m/>
    <m/>
    <m/>
    <m/>
    <m/>
    <m/>
    <m/>
    <m/>
    <m/>
    <m/>
    <m/>
    <m/>
    <m/>
    <m/>
    <s v="нарушений не было"/>
    <m/>
    <m/>
    <m/>
  </r>
  <r>
    <x v="9"/>
    <x v="7"/>
    <s v="РН-ЭН"/>
    <x v="279"/>
    <m/>
    <m/>
    <m/>
    <m/>
    <m/>
    <m/>
    <m/>
    <x v="4"/>
    <m/>
    <x v="3"/>
    <x v="8"/>
    <m/>
    <m/>
    <m/>
    <m/>
    <m/>
    <m/>
    <m/>
    <m/>
    <m/>
    <m/>
    <m/>
    <m/>
    <m/>
    <m/>
    <m/>
    <m/>
    <m/>
    <s v="нарушений не было"/>
    <m/>
    <m/>
    <m/>
  </r>
  <r>
    <x v="9"/>
    <x v="7"/>
    <s v="РН-ЭН"/>
    <x v="24"/>
    <m/>
    <m/>
    <m/>
    <m/>
    <m/>
    <m/>
    <m/>
    <x v="4"/>
    <m/>
    <x v="3"/>
    <x v="8"/>
    <m/>
    <m/>
    <m/>
    <m/>
    <m/>
    <m/>
    <m/>
    <m/>
    <m/>
    <m/>
    <m/>
    <m/>
    <m/>
    <m/>
    <m/>
    <m/>
    <m/>
    <s v="нарушений не было"/>
    <m/>
    <m/>
    <m/>
  </r>
  <r>
    <x v="9"/>
    <x v="7"/>
    <s v="РН-ЭН"/>
    <x v="25"/>
    <m/>
    <m/>
    <m/>
    <m/>
    <m/>
    <m/>
    <m/>
    <x v="4"/>
    <m/>
    <x v="3"/>
    <x v="8"/>
    <m/>
    <m/>
    <m/>
    <m/>
    <m/>
    <m/>
    <m/>
    <m/>
    <m/>
    <m/>
    <m/>
    <m/>
    <m/>
    <m/>
    <m/>
    <m/>
    <m/>
    <s v="нарушений не было"/>
    <m/>
    <m/>
    <m/>
  </r>
  <r>
    <x v="9"/>
    <x v="7"/>
    <s v="РН-ЭН"/>
    <x v="280"/>
    <m/>
    <m/>
    <m/>
    <m/>
    <m/>
    <m/>
    <m/>
    <x v="4"/>
    <m/>
    <x v="3"/>
    <x v="8"/>
    <m/>
    <m/>
    <m/>
    <m/>
    <m/>
    <m/>
    <m/>
    <m/>
    <m/>
    <m/>
    <m/>
    <m/>
    <m/>
    <m/>
    <m/>
    <m/>
    <m/>
    <s v="нарушений не было"/>
    <m/>
    <m/>
    <m/>
  </r>
  <r>
    <x v="9"/>
    <x v="7"/>
    <s v="РН-ЭН"/>
    <x v="281"/>
    <m/>
    <m/>
    <m/>
    <m/>
    <m/>
    <m/>
    <m/>
    <x v="4"/>
    <m/>
    <x v="3"/>
    <x v="8"/>
    <m/>
    <m/>
    <m/>
    <m/>
    <m/>
    <m/>
    <m/>
    <m/>
    <m/>
    <m/>
    <m/>
    <m/>
    <m/>
    <m/>
    <m/>
    <m/>
    <m/>
    <s v="нарушений не было"/>
    <m/>
    <m/>
    <m/>
  </r>
  <r>
    <x v="9"/>
    <x v="7"/>
    <s v="РН-ЭН"/>
    <x v="282"/>
    <m/>
    <m/>
    <m/>
    <m/>
    <m/>
    <m/>
    <m/>
    <x v="4"/>
    <m/>
    <x v="3"/>
    <x v="8"/>
    <m/>
    <m/>
    <m/>
    <m/>
    <m/>
    <m/>
    <m/>
    <m/>
    <m/>
    <m/>
    <m/>
    <m/>
    <m/>
    <m/>
    <m/>
    <m/>
    <m/>
    <s v="нарушений не было"/>
    <m/>
    <m/>
    <m/>
  </r>
  <r>
    <x v="9"/>
    <x v="7"/>
    <s v="РН-ЭН"/>
    <x v="283"/>
    <m/>
    <m/>
    <m/>
    <m/>
    <m/>
    <m/>
    <m/>
    <x v="4"/>
    <m/>
    <x v="3"/>
    <x v="8"/>
    <m/>
    <m/>
    <m/>
    <m/>
    <m/>
    <m/>
    <m/>
    <m/>
    <m/>
    <m/>
    <m/>
    <m/>
    <m/>
    <m/>
    <m/>
    <m/>
    <m/>
    <s v="нарушений не было"/>
    <m/>
    <m/>
    <m/>
  </r>
  <r>
    <x v="9"/>
    <x v="7"/>
    <s v="РН-ЭН"/>
    <x v="284"/>
    <m/>
    <m/>
    <m/>
    <m/>
    <m/>
    <m/>
    <m/>
    <x v="4"/>
    <m/>
    <x v="3"/>
    <x v="8"/>
    <m/>
    <m/>
    <m/>
    <m/>
    <m/>
    <m/>
    <m/>
    <m/>
    <m/>
    <m/>
    <m/>
    <m/>
    <m/>
    <m/>
    <m/>
    <m/>
    <m/>
    <s v="нарушений не было"/>
    <m/>
    <m/>
    <m/>
  </r>
  <r>
    <x v="9"/>
    <x v="7"/>
    <s v="РН-ЭН"/>
    <x v="285"/>
    <d v="1899-12-30T02:44:00"/>
    <d v="2014-11-15T00:00:00"/>
    <d v="1899-12-30T03:46:00"/>
    <d v="1899-12-30T01:02:00"/>
    <n v="12"/>
    <s v="ТО"/>
    <s v="АПВН, РПВУ"/>
    <x v="1"/>
    <s v="ВЛ-6 кВ &quot;102-05&quot;"/>
    <x v="2"/>
    <x v="2"/>
    <s v="ВЛ-6 кВ &quot;102-05&quot;"/>
    <s v="Отключение ВЛ-6 &quot;102-05&quot; по защите &quot;ТО&quot;, АПВ неуспешное. РПВ в 03-46 успешное. Ожоги проводов фаз &quot;А&quot;, &quot;С&quot; в пролете опор №51-52.  При работе грузоподъемной техники  ООО  «Римера-сервис» в охранной зоне ВЛ-6кВ произошло касание проводов ВЛ-6 кВ &quot;102-05&quot;. "/>
    <n v="4.7"/>
    <n v="0.9"/>
    <n v="5.6"/>
    <s v="ТЧ"/>
    <n v="1988"/>
    <s v="АС-95"/>
    <m/>
    <s v="ТО 12.08.2014"/>
    <n v="100"/>
    <m/>
    <n v="0"/>
    <m/>
    <s v="КП20"/>
    <m/>
    <m/>
    <m/>
    <m/>
    <m/>
    <m/>
  </r>
  <r>
    <x v="9"/>
    <x v="7"/>
    <s v="РН-ЭН"/>
    <x v="286"/>
    <m/>
    <m/>
    <m/>
    <m/>
    <m/>
    <m/>
    <m/>
    <x v="4"/>
    <m/>
    <x v="3"/>
    <x v="8"/>
    <m/>
    <m/>
    <m/>
    <m/>
    <m/>
    <m/>
    <m/>
    <m/>
    <m/>
    <m/>
    <m/>
    <m/>
    <m/>
    <m/>
    <m/>
    <m/>
    <m/>
    <s v="нарушений не было"/>
    <m/>
    <m/>
    <m/>
  </r>
  <r>
    <x v="9"/>
    <x v="7"/>
    <s v="РН-ЭН"/>
    <x v="287"/>
    <m/>
    <m/>
    <m/>
    <m/>
    <m/>
    <m/>
    <m/>
    <x v="4"/>
    <m/>
    <x v="3"/>
    <x v="8"/>
    <m/>
    <m/>
    <m/>
    <m/>
    <m/>
    <m/>
    <m/>
    <m/>
    <m/>
    <m/>
    <m/>
    <m/>
    <m/>
    <m/>
    <m/>
    <m/>
    <m/>
    <s v="нарушений не было"/>
    <m/>
    <m/>
    <m/>
  </r>
  <r>
    <x v="9"/>
    <x v="7"/>
    <s v="РН-ЭН"/>
    <x v="288"/>
    <m/>
    <m/>
    <m/>
    <m/>
    <m/>
    <m/>
    <m/>
    <x v="4"/>
    <m/>
    <x v="3"/>
    <x v="8"/>
    <m/>
    <m/>
    <m/>
    <m/>
    <m/>
    <m/>
    <m/>
    <m/>
    <m/>
    <m/>
    <m/>
    <m/>
    <m/>
    <m/>
    <m/>
    <m/>
    <m/>
    <s v="нарушений не было"/>
    <m/>
    <m/>
    <m/>
  </r>
  <r>
    <x v="9"/>
    <x v="7"/>
    <s v="РН-ЭН"/>
    <x v="26"/>
    <m/>
    <m/>
    <m/>
    <m/>
    <m/>
    <m/>
    <m/>
    <x v="4"/>
    <m/>
    <x v="3"/>
    <x v="8"/>
    <m/>
    <m/>
    <m/>
    <m/>
    <m/>
    <m/>
    <m/>
    <m/>
    <m/>
    <m/>
    <m/>
    <m/>
    <m/>
    <m/>
    <m/>
    <m/>
    <m/>
    <s v="нарушений не было"/>
    <m/>
    <m/>
    <m/>
  </r>
  <r>
    <x v="9"/>
    <x v="7"/>
    <s v="РН-ЭН"/>
    <x v="289"/>
    <m/>
    <m/>
    <m/>
    <m/>
    <m/>
    <m/>
    <m/>
    <x v="4"/>
    <m/>
    <x v="3"/>
    <x v="8"/>
    <m/>
    <m/>
    <m/>
    <m/>
    <m/>
    <m/>
    <m/>
    <m/>
    <m/>
    <m/>
    <m/>
    <m/>
    <m/>
    <m/>
    <m/>
    <m/>
    <m/>
    <s v="нарушений не было"/>
    <m/>
    <m/>
    <m/>
  </r>
  <r>
    <x v="9"/>
    <x v="7"/>
    <s v="РН-ЭН"/>
    <x v="290"/>
    <m/>
    <m/>
    <m/>
    <m/>
    <m/>
    <m/>
    <m/>
    <x v="4"/>
    <m/>
    <x v="3"/>
    <x v="8"/>
    <m/>
    <m/>
    <m/>
    <m/>
    <m/>
    <m/>
    <m/>
    <m/>
    <m/>
    <m/>
    <m/>
    <m/>
    <m/>
    <m/>
    <m/>
    <m/>
    <m/>
    <s v="нарушений не было"/>
    <m/>
    <m/>
    <m/>
  </r>
  <r>
    <x v="9"/>
    <x v="7"/>
    <s v="РН-ЭН"/>
    <x v="291"/>
    <m/>
    <m/>
    <m/>
    <m/>
    <m/>
    <m/>
    <m/>
    <x v="4"/>
    <m/>
    <x v="3"/>
    <x v="8"/>
    <m/>
    <m/>
    <m/>
    <m/>
    <m/>
    <m/>
    <m/>
    <m/>
    <m/>
    <m/>
    <m/>
    <m/>
    <m/>
    <m/>
    <m/>
    <m/>
    <m/>
    <s v="нарушений не было"/>
    <m/>
    <m/>
    <m/>
  </r>
  <r>
    <x v="9"/>
    <x v="7"/>
    <s v="РН-ЭН"/>
    <x v="292"/>
    <m/>
    <m/>
    <m/>
    <m/>
    <m/>
    <m/>
    <m/>
    <x v="4"/>
    <m/>
    <x v="3"/>
    <x v="8"/>
    <m/>
    <m/>
    <m/>
    <m/>
    <m/>
    <m/>
    <m/>
    <m/>
    <m/>
    <m/>
    <m/>
    <m/>
    <m/>
    <m/>
    <m/>
    <m/>
    <m/>
    <s v="нарушений не было"/>
    <m/>
    <m/>
    <m/>
  </r>
  <r>
    <x v="9"/>
    <x v="7"/>
    <s v="РН-ЭН"/>
    <x v="293"/>
    <m/>
    <m/>
    <m/>
    <m/>
    <m/>
    <m/>
    <m/>
    <x v="4"/>
    <m/>
    <x v="3"/>
    <x v="8"/>
    <m/>
    <m/>
    <m/>
    <m/>
    <m/>
    <m/>
    <m/>
    <m/>
    <m/>
    <m/>
    <m/>
    <m/>
    <m/>
    <m/>
    <m/>
    <m/>
    <m/>
    <s v="нарушений не было"/>
    <m/>
    <m/>
    <m/>
  </r>
  <r>
    <x v="9"/>
    <x v="7"/>
    <s v="РН-ЭН"/>
    <x v="294"/>
    <m/>
    <m/>
    <m/>
    <m/>
    <m/>
    <m/>
    <m/>
    <x v="4"/>
    <m/>
    <x v="3"/>
    <x v="8"/>
    <m/>
    <m/>
    <m/>
    <m/>
    <m/>
    <m/>
    <m/>
    <m/>
    <m/>
    <m/>
    <m/>
    <m/>
    <m/>
    <m/>
    <m/>
    <m/>
    <m/>
    <s v="нарушений не было"/>
    <m/>
    <m/>
    <m/>
  </r>
  <r>
    <x v="9"/>
    <x v="7"/>
    <s v="РН-ЭН"/>
    <x v="295"/>
    <d v="1899-12-30T14:12:00"/>
    <d v="2014-11-26T00:00:00"/>
    <d v="1899-12-30T17:37:00"/>
    <d v="1899-12-30T03:25:00"/>
    <n v="2"/>
    <s v="ТО"/>
    <s v="АПВН, РПВН"/>
    <x v="2"/>
    <s v="ВЛ-6 кВ &quot;236-18&quot;"/>
    <x v="2"/>
    <x v="2"/>
    <s v="ВЛ-6 кВ &quot;236-18&quot;"/>
    <s v="Отключение ВЛ-6 &quot;236-18&quot; по защите &quot;ТО&quot;, АПВ неуспешное. РПВ неуспешное.  Из-за выдавливания аварийной опоры №19/18 ВЛ-6 &quot;236-18&quot; из грунта воздействием низких температур произошл схлест проводов фаз &quot;А&quot; и &quot;В&quot; в пролете опор №19/16-19/17 вследствии обрыва вязки провода фазы &quot;В&quot; на опоре №19/18 и разрушения изолятора фазы &quot;В&quot; на опоре №19/17"/>
    <n v="2.2999999999999998"/>
    <m/>
    <n v="2.2999999999999998"/>
    <s v="ТЧ"/>
    <m/>
    <m/>
    <m/>
    <m/>
    <m/>
    <m/>
    <m/>
    <m/>
    <s v="КП17"/>
    <m/>
    <m/>
    <s v=" "/>
    <m/>
    <m/>
    <m/>
  </r>
  <r>
    <x v="9"/>
    <x v="7"/>
    <s v="РН-ЭН"/>
    <x v="337"/>
    <m/>
    <m/>
    <m/>
    <m/>
    <m/>
    <m/>
    <m/>
    <x v="4"/>
    <m/>
    <x v="3"/>
    <x v="8"/>
    <m/>
    <m/>
    <m/>
    <m/>
    <m/>
    <m/>
    <m/>
    <m/>
    <m/>
    <m/>
    <m/>
    <m/>
    <m/>
    <m/>
    <m/>
    <m/>
    <m/>
    <s v="нарушений не было"/>
    <m/>
    <m/>
    <m/>
  </r>
  <r>
    <x v="9"/>
    <x v="7"/>
    <s v="РН-ЭН"/>
    <x v="363"/>
    <m/>
    <m/>
    <m/>
    <m/>
    <m/>
    <m/>
    <m/>
    <x v="4"/>
    <m/>
    <x v="3"/>
    <x v="8"/>
    <m/>
    <m/>
    <m/>
    <m/>
    <m/>
    <m/>
    <m/>
    <m/>
    <m/>
    <m/>
    <m/>
    <m/>
    <m/>
    <m/>
    <m/>
    <m/>
    <m/>
    <s v="нарушений не было"/>
    <m/>
    <m/>
    <m/>
  </r>
  <r>
    <x v="9"/>
    <x v="7"/>
    <s v="РН-ЭН"/>
    <x v="364"/>
    <d v="1899-12-30T06:21:00"/>
    <d v="2014-11-29T00:00:00"/>
    <d v="1899-12-30T12:25:00"/>
    <d v="1899-12-30T02:16:00"/>
    <n v="2"/>
    <s v="ТО"/>
    <s v="АПВН, РПВУ"/>
    <x v="2"/>
    <s v="ВЛ-6 кВ &quot;236-18&quot;"/>
    <x v="2"/>
    <x v="2"/>
    <s v="ВЛ-6 кВ &quot;236-18&quot;"/>
    <s v="Отключение ВЛ-6 &quot;236-18&quot; по защите &quot;ТО&quot;, АПВ неуспешное. РПВ успешное.Схлест проводов фаз &quot;А&quot; и &quot;В&quot; в пролете опор №19/19-19/18 при порывах ветра.В 11:46 повторное отключение, 12:25 РПВ успешное. В 12:54 ВЛ-6 выведена в ремонт.Произведена перетяжка провода и изменение транспозиции фаз &quot;А&quot; и &quot;В&quot; на аварийной опоре №19/18"/>
    <n v="2.2000000000000002"/>
    <m/>
    <n v="2.2000000000000002"/>
    <s v="ТЧ"/>
    <m/>
    <m/>
    <m/>
    <m/>
    <m/>
    <m/>
    <m/>
    <m/>
    <s v="КП12"/>
    <m/>
    <m/>
    <m/>
    <m/>
    <m/>
    <m/>
  </r>
  <r>
    <x v="9"/>
    <x v="7"/>
    <s v="РН-ЭН"/>
    <x v="339"/>
    <d v="1899-12-30T14:39:00"/>
    <d v="2014-11-30T00:00:00"/>
    <d v="1899-12-30T14:39:00"/>
    <d v="1899-12-30T00:00:00"/>
    <n v="1"/>
    <s v="ТО"/>
    <s v="АПВУ"/>
    <x v="1"/>
    <s v="ВЛ-6 кВ &quot;369-06&quot;"/>
    <x v="2"/>
    <x v="2"/>
    <s v="ВЛ-6 кВ &quot;369-06&quot;"/>
    <s v="Отключение ВЛ-6 кВ &quot;369-06&quot; по защите &quot;ТО&quot;, АПВ успешное. Переезд бригады КРС с не опущенной антенной. Ожоги провода в пролете опор 21-21/1."/>
    <m/>
    <n v="0.5"/>
    <n v="0.5"/>
    <s v="ТЧ"/>
    <m/>
    <m/>
    <m/>
    <m/>
    <m/>
    <m/>
    <m/>
    <m/>
    <s v="КП20"/>
    <m/>
    <m/>
    <m/>
    <m/>
    <m/>
    <m/>
  </r>
  <r>
    <x v="9"/>
    <x v="7"/>
    <s v="РН-ЭН"/>
    <x v="339"/>
    <d v="1899-12-30T14:39:00"/>
    <d v="2014-11-30T00:00:00"/>
    <d v="1899-12-30T15:17:00"/>
    <d v="1899-12-30T00:38:00"/>
    <n v="4"/>
    <s v="ТО"/>
    <s v="АПВН, РПВУ"/>
    <x v="1"/>
    <s v="ВЛ-6 кВ &quot;369-18&quot;"/>
    <x v="2"/>
    <x v="2"/>
    <s v="ВЛ-6 кВ &quot;369-18&quot;"/>
    <s v="Отключение ВЛ-6 кВ &quot;369-18&quot; по защите &quot;ТО&quot;, АПВ не успешное. Переезд бригады КРС с не опущенной антенной. Ожоги провода в пролете опор 19-19/1."/>
    <n v="2.2999999999999998"/>
    <n v="0.2"/>
    <n v="2.5"/>
    <s v="ТЧ"/>
    <m/>
    <m/>
    <m/>
    <m/>
    <m/>
    <m/>
    <m/>
    <m/>
    <s v="КП20"/>
    <m/>
    <m/>
    <m/>
    <m/>
    <m/>
    <m/>
  </r>
  <r>
    <x v="10"/>
    <x v="7"/>
    <s v="РН-ЭН"/>
    <x v="299"/>
    <d v="1899-12-30T23:43:00"/>
    <d v="2014-12-04T00:00:00"/>
    <d v="1899-12-30T23:43:00"/>
    <d v="1899-12-30T00:00:00"/>
    <m/>
    <s v="ДЗ"/>
    <s v="АПВУ"/>
    <x v="5"/>
    <s v="ВЛ-110 Муравленковская-Барсуковская-2"/>
    <x v="1"/>
    <x v="2"/>
    <s v="ВЛ-110 Муравленковская-Барсуковская-2"/>
    <s v="Отключение ВЛ-110 &quot;Муравленковская-Барсуковская-2&quot; от защиты &quot;2 зона дистанционной защиты&quot;, АПВ успешное.На ПС35/6кВ по 2С-6 запитанных от 2Т ПС110 &quot;Барсуковская&quot; перекос фаз из-за неполнофазного режима. В 1-49 2Т ПС110 &quot;Барсуковская&quot; запитан через РП-110 от ВЛ-110 &quot;Муравленковская-Барсуковская-1&quot;. Причина: на ПС110 &quot;Барсуковская&quot; произошло разрушение КС-110 фазы &quot;А&quot; ВЛ-110 &quot;Муравленковская-Барсуковская-2&quot; "/>
    <m/>
    <n v="251.9"/>
    <n v="251.9"/>
    <s v="ПЭ"/>
    <m/>
    <m/>
    <m/>
    <m/>
    <m/>
    <m/>
    <m/>
    <m/>
    <s v="КП18"/>
    <m/>
    <m/>
    <s v=" "/>
    <m/>
    <m/>
    <m/>
  </r>
  <r>
    <x v="0"/>
    <x v="8"/>
    <s v="РН-ЭН"/>
    <x v="302"/>
    <m/>
    <m/>
    <m/>
    <m/>
    <m/>
    <m/>
    <m/>
    <x v="4"/>
    <m/>
    <x v="3"/>
    <x v="8"/>
    <m/>
    <m/>
    <m/>
    <m/>
    <m/>
    <m/>
    <m/>
    <m/>
    <m/>
    <m/>
    <m/>
    <m/>
    <m/>
    <m/>
    <m/>
    <m/>
    <m/>
    <s v="нарушений не было"/>
    <m/>
    <m/>
    <m/>
  </r>
  <r>
    <x v="0"/>
    <x v="8"/>
    <s v="РН-ЭН"/>
    <x v="28"/>
    <m/>
    <m/>
    <m/>
    <m/>
    <m/>
    <m/>
    <m/>
    <x v="4"/>
    <m/>
    <x v="3"/>
    <x v="8"/>
    <m/>
    <m/>
    <m/>
    <m/>
    <m/>
    <m/>
    <m/>
    <m/>
    <m/>
    <m/>
    <m/>
    <m/>
    <m/>
    <m/>
    <m/>
    <m/>
    <m/>
    <s v="нарушений не было"/>
    <m/>
    <m/>
    <m/>
  </r>
  <r>
    <x v="0"/>
    <x v="8"/>
    <s v="РН-ЭН"/>
    <x v="29"/>
    <m/>
    <m/>
    <m/>
    <m/>
    <m/>
    <m/>
    <m/>
    <x v="4"/>
    <m/>
    <x v="3"/>
    <x v="8"/>
    <m/>
    <m/>
    <m/>
    <m/>
    <m/>
    <m/>
    <m/>
    <m/>
    <m/>
    <m/>
    <m/>
    <m/>
    <m/>
    <m/>
    <m/>
    <m/>
    <m/>
    <s v="нарушений не было"/>
    <m/>
    <m/>
    <m/>
  </r>
  <r>
    <x v="0"/>
    <x v="8"/>
    <s v="РН-ЭН"/>
    <x v="303"/>
    <m/>
    <m/>
    <m/>
    <m/>
    <m/>
    <m/>
    <m/>
    <x v="4"/>
    <m/>
    <x v="3"/>
    <x v="8"/>
    <m/>
    <m/>
    <m/>
    <m/>
    <m/>
    <m/>
    <m/>
    <m/>
    <m/>
    <m/>
    <m/>
    <m/>
    <m/>
    <m/>
    <m/>
    <m/>
    <m/>
    <s v="нарушений не было"/>
    <m/>
    <m/>
    <m/>
  </r>
  <r>
    <x v="0"/>
    <x v="8"/>
    <s v="РН-ЭН"/>
    <x v="304"/>
    <m/>
    <m/>
    <m/>
    <m/>
    <m/>
    <m/>
    <m/>
    <x v="4"/>
    <m/>
    <x v="3"/>
    <x v="8"/>
    <m/>
    <m/>
    <m/>
    <m/>
    <m/>
    <m/>
    <m/>
    <m/>
    <m/>
    <m/>
    <m/>
    <m/>
    <m/>
    <m/>
    <m/>
    <m/>
    <m/>
    <s v="нарушений не было"/>
    <m/>
    <m/>
    <m/>
  </r>
  <r>
    <x v="0"/>
    <x v="8"/>
    <s v="РН-ЭН"/>
    <x v="305"/>
    <m/>
    <m/>
    <m/>
    <m/>
    <m/>
    <m/>
    <m/>
    <x v="4"/>
    <m/>
    <x v="3"/>
    <x v="8"/>
    <m/>
    <m/>
    <m/>
    <m/>
    <m/>
    <m/>
    <m/>
    <m/>
    <m/>
    <m/>
    <m/>
    <m/>
    <m/>
    <m/>
    <m/>
    <m/>
    <m/>
    <s v="нарушений не было"/>
    <m/>
    <m/>
    <m/>
  </r>
  <r>
    <x v="0"/>
    <x v="8"/>
    <s v="РН-ЭН"/>
    <x v="306"/>
    <m/>
    <m/>
    <m/>
    <m/>
    <m/>
    <m/>
    <m/>
    <x v="4"/>
    <m/>
    <x v="3"/>
    <x v="8"/>
    <m/>
    <m/>
    <m/>
    <m/>
    <m/>
    <m/>
    <m/>
    <m/>
    <m/>
    <m/>
    <m/>
    <m/>
    <m/>
    <m/>
    <m/>
    <m/>
    <m/>
    <s v="нарушений не было"/>
    <m/>
    <m/>
    <m/>
  </r>
  <r>
    <x v="0"/>
    <x v="8"/>
    <s v="РН-ЭН"/>
    <x v="307"/>
    <m/>
    <m/>
    <m/>
    <m/>
    <m/>
    <m/>
    <m/>
    <x v="4"/>
    <m/>
    <x v="3"/>
    <x v="8"/>
    <m/>
    <m/>
    <m/>
    <m/>
    <m/>
    <m/>
    <m/>
    <m/>
    <m/>
    <m/>
    <m/>
    <m/>
    <m/>
    <m/>
    <m/>
    <m/>
    <m/>
    <s v="нарушений не было"/>
    <m/>
    <m/>
    <m/>
  </r>
  <r>
    <x v="0"/>
    <x v="8"/>
    <s v="РН-ЭН"/>
    <x v="0"/>
    <m/>
    <m/>
    <m/>
    <m/>
    <m/>
    <m/>
    <m/>
    <x v="4"/>
    <m/>
    <x v="3"/>
    <x v="8"/>
    <m/>
    <m/>
    <m/>
    <m/>
    <m/>
    <m/>
    <m/>
    <m/>
    <m/>
    <m/>
    <m/>
    <m/>
    <m/>
    <m/>
    <m/>
    <m/>
    <m/>
    <s v="нарушений не было"/>
    <m/>
    <m/>
    <m/>
  </r>
  <r>
    <x v="0"/>
    <x v="8"/>
    <s v="РН-ЭН"/>
    <x v="308"/>
    <m/>
    <m/>
    <m/>
    <m/>
    <m/>
    <m/>
    <m/>
    <x v="4"/>
    <m/>
    <x v="3"/>
    <x v="8"/>
    <m/>
    <m/>
    <m/>
    <m/>
    <m/>
    <m/>
    <m/>
    <m/>
    <m/>
    <m/>
    <m/>
    <m/>
    <m/>
    <m/>
    <m/>
    <m/>
    <m/>
    <s v="нарушений не было"/>
    <m/>
    <m/>
    <m/>
  </r>
  <r>
    <x v="0"/>
    <x v="8"/>
    <s v="РН-ЭН"/>
    <x v="309"/>
    <m/>
    <m/>
    <m/>
    <m/>
    <m/>
    <m/>
    <m/>
    <x v="4"/>
    <m/>
    <x v="3"/>
    <x v="8"/>
    <m/>
    <m/>
    <m/>
    <m/>
    <m/>
    <m/>
    <m/>
    <m/>
    <m/>
    <m/>
    <m/>
    <m/>
    <m/>
    <m/>
    <m/>
    <m/>
    <m/>
    <s v="нарушений не было"/>
    <m/>
    <m/>
    <m/>
  </r>
  <r>
    <x v="0"/>
    <x v="8"/>
    <s v="РН-ЭН"/>
    <x v="310"/>
    <m/>
    <m/>
    <m/>
    <m/>
    <m/>
    <m/>
    <m/>
    <x v="4"/>
    <m/>
    <x v="3"/>
    <x v="8"/>
    <m/>
    <m/>
    <m/>
    <m/>
    <m/>
    <m/>
    <m/>
    <m/>
    <m/>
    <m/>
    <m/>
    <m/>
    <m/>
    <m/>
    <m/>
    <m/>
    <m/>
    <s v="нарушений не было"/>
    <m/>
    <m/>
    <m/>
  </r>
  <r>
    <x v="0"/>
    <x v="8"/>
    <s v="РН-ЭН"/>
    <x v="30"/>
    <m/>
    <m/>
    <m/>
    <m/>
    <m/>
    <m/>
    <m/>
    <x v="4"/>
    <m/>
    <x v="3"/>
    <x v="8"/>
    <m/>
    <m/>
    <m/>
    <m/>
    <m/>
    <m/>
    <m/>
    <m/>
    <m/>
    <m/>
    <m/>
    <m/>
    <m/>
    <m/>
    <m/>
    <m/>
    <m/>
    <s v="нарушений не было"/>
    <m/>
    <m/>
    <m/>
  </r>
  <r>
    <x v="0"/>
    <x v="8"/>
    <s v="РН-ЭН"/>
    <x v="1"/>
    <m/>
    <m/>
    <m/>
    <m/>
    <m/>
    <m/>
    <m/>
    <x v="4"/>
    <m/>
    <x v="3"/>
    <x v="8"/>
    <m/>
    <m/>
    <m/>
    <m/>
    <m/>
    <m/>
    <m/>
    <m/>
    <m/>
    <m/>
    <m/>
    <m/>
    <m/>
    <m/>
    <m/>
    <m/>
    <m/>
    <s v="нарушений не было"/>
    <m/>
    <m/>
    <m/>
  </r>
  <r>
    <x v="0"/>
    <x v="8"/>
    <s v="РН-ЭН"/>
    <x v="31"/>
    <m/>
    <m/>
    <m/>
    <m/>
    <m/>
    <m/>
    <m/>
    <x v="4"/>
    <m/>
    <x v="3"/>
    <x v="8"/>
    <m/>
    <m/>
    <m/>
    <m/>
    <m/>
    <m/>
    <m/>
    <m/>
    <m/>
    <m/>
    <m/>
    <m/>
    <m/>
    <m/>
    <m/>
    <m/>
    <m/>
    <s v="нарушений не было"/>
    <m/>
    <m/>
    <m/>
  </r>
  <r>
    <x v="0"/>
    <x v="8"/>
    <s v="РН-ЭН"/>
    <x v="32"/>
    <m/>
    <m/>
    <m/>
    <m/>
    <m/>
    <m/>
    <m/>
    <x v="4"/>
    <m/>
    <x v="3"/>
    <x v="8"/>
    <m/>
    <m/>
    <m/>
    <m/>
    <m/>
    <m/>
    <m/>
    <m/>
    <m/>
    <m/>
    <m/>
    <m/>
    <m/>
    <m/>
    <m/>
    <m/>
    <m/>
    <s v="нарушений не было"/>
    <m/>
    <m/>
    <m/>
  </r>
  <r>
    <x v="0"/>
    <x v="8"/>
    <s v="РН-ЭН"/>
    <x v="33"/>
    <m/>
    <m/>
    <m/>
    <m/>
    <m/>
    <m/>
    <m/>
    <x v="4"/>
    <m/>
    <x v="3"/>
    <x v="8"/>
    <m/>
    <m/>
    <m/>
    <m/>
    <m/>
    <m/>
    <m/>
    <m/>
    <m/>
    <m/>
    <m/>
    <m/>
    <m/>
    <m/>
    <m/>
    <m/>
    <m/>
    <s v="нарушений не было"/>
    <m/>
    <m/>
    <m/>
  </r>
  <r>
    <x v="0"/>
    <x v="8"/>
    <s v="РН-ЭН"/>
    <x v="2"/>
    <m/>
    <m/>
    <m/>
    <m/>
    <m/>
    <m/>
    <m/>
    <x v="4"/>
    <m/>
    <x v="3"/>
    <x v="8"/>
    <m/>
    <m/>
    <m/>
    <m/>
    <m/>
    <m/>
    <m/>
    <m/>
    <m/>
    <m/>
    <m/>
    <m/>
    <m/>
    <m/>
    <m/>
    <m/>
    <m/>
    <s v="нарушений не было"/>
    <m/>
    <m/>
    <m/>
  </r>
  <r>
    <x v="0"/>
    <x v="8"/>
    <s v="РН-ЭН"/>
    <x v="34"/>
    <m/>
    <m/>
    <m/>
    <m/>
    <m/>
    <m/>
    <m/>
    <x v="4"/>
    <m/>
    <x v="3"/>
    <x v="8"/>
    <m/>
    <m/>
    <m/>
    <m/>
    <m/>
    <m/>
    <m/>
    <m/>
    <m/>
    <m/>
    <m/>
    <m/>
    <m/>
    <m/>
    <m/>
    <m/>
    <m/>
    <s v="нарушений не было"/>
    <m/>
    <m/>
    <m/>
  </r>
  <r>
    <x v="0"/>
    <x v="8"/>
    <s v="РН-ЭН"/>
    <x v="311"/>
    <m/>
    <m/>
    <m/>
    <m/>
    <m/>
    <m/>
    <m/>
    <x v="4"/>
    <m/>
    <x v="3"/>
    <x v="8"/>
    <m/>
    <m/>
    <m/>
    <m/>
    <m/>
    <m/>
    <m/>
    <m/>
    <m/>
    <m/>
    <m/>
    <m/>
    <m/>
    <m/>
    <m/>
    <m/>
    <m/>
    <s v="нарушений не было"/>
    <m/>
    <m/>
    <m/>
  </r>
  <r>
    <x v="0"/>
    <x v="8"/>
    <s v="РН-ЭН"/>
    <x v="35"/>
    <m/>
    <m/>
    <m/>
    <m/>
    <m/>
    <m/>
    <m/>
    <x v="4"/>
    <m/>
    <x v="3"/>
    <x v="8"/>
    <m/>
    <m/>
    <m/>
    <m/>
    <m/>
    <m/>
    <m/>
    <m/>
    <m/>
    <m/>
    <m/>
    <m/>
    <m/>
    <m/>
    <m/>
    <m/>
    <m/>
    <s v="нарушений не было"/>
    <m/>
    <m/>
    <m/>
  </r>
  <r>
    <x v="0"/>
    <x v="8"/>
    <s v="РН-ЭН"/>
    <x v="36"/>
    <m/>
    <m/>
    <m/>
    <m/>
    <m/>
    <m/>
    <m/>
    <x v="4"/>
    <m/>
    <x v="3"/>
    <x v="8"/>
    <m/>
    <m/>
    <m/>
    <m/>
    <m/>
    <m/>
    <m/>
    <m/>
    <m/>
    <m/>
    <m/>
    <m/>
    <m/>
    <m/>
    <m/>
    <m/>
    <m/>
    <s v="нарушений не было"/>
    <m/>
    <m/>
    <m/>
  </r>
  <r>
    <x v="0"/>
    <x v="8"/>
    <s v="РН-ЭН"/>
    <x v="37"/>
    <m/>
    <m/>
    <m/>
    <m/>
    <m/>
    <m/>
    <m/>
    <x v="4"/>
    <m/>
    <x v="3"/>
    <x v="8"/>
    <m/>
    <m/>
    <m/>
    <m/>
    <m/>
    <m/>
    <m/>
    <m/>
    <m/>
    <m/>
    <m/>
    <m/>
    <m/>
    <m/>
    <m/>
    <m/>
    <m/>
    <s v="нарушений не было"/>
    <m/>
    <m/>
    <m/>
  </r>
  <r>
    <x v="0"/>
    <x v="8"/>
    <s v="РН-ЭН"/>
    <x v="312"/>
    <m/>
    <m/>
    <m/>
    <m/>
    <m/>
    <m/>
    <m/>
    <x v="4"/>
    <m/>
    <x v="3"/>
    <x v="8"/>
    <m/>
    <m/>
    <m/>
    <m/>
    <m/>
    <m/>
    <m/>
    <m/>
    <m/>
    <m/>
    <m/>
    <m/>
    <m/>
    <m/>
    <m/>
    <m/>
    <m/>
    <s v="нарушений не было"/>
    <m/>
    <m/>
    <m/>
  </r>
  <r>
    <x v="0"/>
    <x v="8"/>
    <s v="РН-ЭН"/>
    <x v="313"/>
    <m/>
    <m/>
    <m/>
    <m/>
    <m/>
    <m/>
    <m/>
    <x v="4"/>
    <m/>
    <x v="3"/>
    <x v="8"/>
    <m/>
    <m/>
    <m/>
    <m/>
    <m/>
    <m/>
    <m/>
    <m/>
    <m/>
    <m/>
    <m/>
    <m/>
    <m/>
    <m/>
    <m/>
    <m/>
    <m/>
    <s v="нарушений не было"/>
    <m/>
    <m/>
    <m/>
  </r>
  <r>
    <x v="0"/>
    <x v="8"/>
    <s v="РН-ЭН"/>
    <x v="38"/>
    <m/>
    <m/>
    <m/>
    <m/>
    <m/>
    <m/>
    <m/>
    <x v="4"/>
    <m/>
    <x v="3"/>
    <x v="8"/>
    <m/>
    <m/>
    <m/>
    <m/>
    <m/>
    <m/>
    <m/>
    <m/>
    <m/>
    <m/>
    <m/>
    <m/>
    <m/>
    <m/>
    <m/>
    <m/>
    <m/>
    <s v="нарушений не было"/>
    <m/>
    <m/>
    <m/>
  </r>
  <r>
    <x v="0"/>
    <x v="8"/>
    <s v="РН-ЭН"/>
    <x v="39"/>
    <m/>
    <m/>
    <m/>
    <m/>
    <m/>
    <m/>
    <m/>
    <x v="4"/>
    <m/>
    <x v="3"/>
    <x v="8"/>
    <m/>
    <m/>
    <m/>
    <m/>
    <m/>
    <m/>
    <m/>
    <m/>
    <m/>
    <m/>
    <m/>
    <m/>
    <m/>
    <m/>
    <m/>
    <m/>
    <m/>
    <s v="нарушений не было"/>
    <m/>
    <m/>
    <m/>
  </r>
  <r>
    <x v="0"/>
    <x v="8"/>
    <s v="РН-ЭН"/>
    <x v="40"/>
    <m/>
    <m/>
    <m/>
    <m/>
    <m/>
    <m/>
    <m/>
    <x v="4"/>
    <m/>
    <x v="3"/>
    <x v="8"/>
    <m/>
    <m/>
    <m/>
    <m/>
    <m/>
    <m/>
    <m/>
    <m/>
    <m/>
    <m/>
    <m/>
    <m/>
    <m/>
    <m/>
    <m/>
    <m/>
    <m/>
    <s v="нарушений не было"/>
    <m/>
    <m/>
    <m/>
  </r>
  <r>
    <x v="0"/>
    <x v="8"/>
    <s v="РН-ЭН"/>
    <x v="41"/>
    <m/>
    <m/>
    <m/>
    <m/>
    <m/>
    <m/>
    <m/>
    <x v="4"/>
    <m/>
    <x v="3"/>
    <x v="8"/>
    <m/>
    <m/>
    <m/>
    <m/>
    <m/>
    <m/>
    <m/>
    <m/>
    <m/>
    <m/>
    <m/>
    <m/>
    <m/>
    <m/>
    <m/>
    <m/>
    <m/>
    <s v="нарушений не было"/>
    <m/>
    <m/>
    <m/>
  </r>
  <r>
    <x v="0"/>
    <x v="8"/>
    <s v="РН-ЭН"/>
    <x v="42"/>
    <m/>
    <m/>
    <m/>
    <m/>
    <m/>
    <m/>
    <m/>
    <x v="4"/>
    <m/>
    <x v="3"/>
    <x v="8"/>
    <m/>
    <m/>
    <m/>
    <m/>
    <m/>
    <m/>
    <m/>
    <m/>
    <m/>
    <m/>
    <m/>
    <m/>
    <m/>
    <m/>
    <m/>
    <m/>
    <m/>
    <s v="нарушений не было"/>
    <m/>
    <m/>
    <m/>
  </r>
  <r>
    <x v="0"/>
    <x v="8"/>
    <s v="РН-ЭН"/>
    <x v="3"/>
    <m/>
    <m/>
    <m/>
    <m/>
    <m/>
    <m/>
    <m/>
    <x v="4"/>
    <m/>
    <x v="3"/>
    <x v="8"/>
    <m/>
    <m/>
    <m/>
    <m/>
    <m/>
    <m/>
    <m/>
    <m/>
    <m/>
    <m/>
    <m/>
    <m/>
    <m/>
    <m/>
    <m/>
    <m/>
    <m/>
    <s v="нарушений не было"/>
    <m/>
    <m/>
    <m/>
  </r>
  <r>
    <x v="1"/>
    <x v="8"/>
    <s v="РН-ЭН"/>
    <x v="43"/>
    <m/>
    <m/>
    <m/>
    <m/>
    <m/>
    <m/>
    <m/>
    <x v="4"/>
    <m/>
    <x v="3"/>
    <x v="8"/>
    <m/>
    <m/>
    <m/>
    <m/>
    <m/>
    <m/>
    <m/>
    <m/>
    <m/>
    <m/>
    <m/>
    <m/>
    <m/>
    <m/>
    <m/>
    <m/>
    <m/>
    <s v="нарушений не было"/>
    <m/>
    <m/>
    <m/>
  </r>
  <r>
    <x v="1"/>
    <x v="8"/>
    <s v="РН-ЭН"/>
    <x v="44"/>
    <m/>
    <m/>
    <m/>
    <m/>
    <m/>
    <m/>
    <m/>
    <x v="4"/>
    <m/>
    <x v="3"/>
    <x v="8"/>
    <m/>
    <m/>
    <m/>
    <m/>
    <m/>
    <m/>
    <m/>
    <m/>
    <m/>
    <m/>
    <m/>
    <m/>
    <m/>
    <m/>
    <m/>
    <m/>
    <m/>
    <s v="нарушений не было"/>
    <m/>
    <m/>
    <m/>
  </r>
  <r>
    <x v="1"/>
    <x v="8"/>
    <s v="РН-ЭН"/>
    <x v="4"/>
    <m/>
    <m/>
    <m/>
    <m/>
    <m/>
    <m/>
    <m/>
    <x v="4"/>
    <m/>
    <x v="3"/>
    <x v="8"/>
    <m/>
    <m/>
    <m/>
    <m/>
    <m/>
    <m/>
    <m/>
    <m/>
    <m/>
    <m/>
    <m/>
    <m/>
    <m/>
    <m/>
    <m/>
    <m/>
    <m/>
    <s v="нарушений не было"/>
    <m/>
    <m/>
    <m/>
  </r>
  <r>
    <x v="1"/>
    <x v="8"/>
    <s v="РН-ЭН"/>
    <x v="45"/>
    <m/>
    <m/>
    <m/>
    <m/>
    <m/>
    <m/>
    <m/>
    <x v="4"/>
    <m/>
    <x v="3"/>
    <x v="8"/>
    <m/>
    <m/>
    <m/>
    <m/>
    <m/>
    <m/>
    <m/>
    <m/>
    <m/>
    <m/>
    <m/>
    <m/>
    <m/>
    <m/>
    <m/>
    <m/>
    <m/>
    <s v="нарушений не было"/>
    <m/>
    <m/>
    <m/>
  </r>
  <r>
    <x v="1"/>
    <x v="8"/>
    <s v="РН-ЭН"/>
    <x v="46"/>
    <m/>
    <m/>
    <m/>
    <m/>
    <m/>
    <m/>
    <m/>
    <x v="4"/>
    <m/>
    <x v="3"/>
    <x v="8"/>
    <m/>
    <m/>
    <m/>
    <m/>
    <m/>
    <m/>
    <m/>
    <m/>
    <m/>
    <m/>
    <m/>
    <m/>
    <m/>
    <m/>
    <m/>
    <m/>
    <m/>
    <s v="нарушений не было"/>
    <m/>
    <m/>
    <m/>
  </r>
  <r>
    <x v="1"/>
    <x v="8"/>
    <s v="РН-ЭН"/>
    <x v="5"/>
    <m/>
    <m/>
    <m/>
    <m/>
    <m/>
    <m/>
    <m/>
    <x v="4"/>
    <m/>
    <x v="3"/>
    <x v="8"/>
    <m/>
    <m/>
    <m/>
    <m/>
    <m/>
    <m/>
    <m/>
    <m/>
    <m/>
    <m/>
    <m/>
    <m/>
    <m/>
    <m/>
    <m/>
    <m/>
    <m/>
    <s v="нарушений не было"/>
    <m/>
    <m/>
    <m/>
  </r>
  <r>
    <x v="1"/>
    <x v="8"/>
    <s v="РН-ЭН"/>
    <x v="47"/>
    <m/>
    <m/>
    <m/>
    <m/>
    <m/>
    <m/>
    <m/>
    <x v="4"/>
    <m/>
    <x v="3"/>
    <x v="8"/>
    <m/>
    <m/>
    <m/>
    <m/>
    <m/>
    <m/>
    <m/>
    <m/>
    <m/>
    <m/>
    <m/>
    <m/>
    <m/>
    <m/>
    <m/>
    <m/>
    <m/>
    <s v="нарушений не было"/>
    <m/>
    <m/>
    <m/>
  </r>
  <r>
    <x v="1"/>
    <x v="8"/>
    <s v="РН-ЭН"/>
    <x v="48"/>
    <m/>
    <m/>
    <m/>
    <m/>
    <m/>
    <m/>
    <m/>
    <x v="4"/>
    <m/>
    <x v="3"/>
    <x v="8"/>
    <m/>
    <m/>
    <m/>
    <m/>
    <m/>
    <m/>
    <m/>
    <m/>
    <m/>
    <m/>
    <m/>
    <m/>
    <m/>
    <m/>
    <m/>
    <m/>
    <m/>
    <s v="нарушений не было"/>
    <m/>
    <m/>
    <m/>
  </r>
  <r>
    <x v="1"/>
    <x v="8"/>
    <s v="РН-ЭН"/>
    <x v="49"/>
    <m/>
    <m/>
    <m/>
    <m/>
    <m/>
    <m/>
    <m/>
    <x v="4"/>
    <m/>
    <x v="3"/>
    <x v="8"/>
    <m/>
    <m/>
    <m/>
    <m/>
    <m/>
    <m/>
    <m/>
    <m/>
    <m/>
    <m/>
    <m/>
    <m/>
    <m/>
    <m/>
    <m/>
    <m/>
    <m/>
    <s v="нарушений не было"/>
    <m/>
    <m/>
    <m/>
  </r>
  <r>
    <x v="1"/>
    <x v="8"/>
    <s v="РН-ЭН"/>
    <x v="50"/>
    <m/>
    <m/>
    <m/>
    <m/>
    <m/>
    <m/>
    <m/>
    <x v="4"/>
    <m/>
    <x v="3"/>
    <x v="8"/>
    <m/>
    <m/>
    <m/>
    <m/>
    <m/>
    <m/>
    <m/>
    <m/>
    <m/>
    <m/>
    <m/>
    <m/>
    <m/>
    <m/>
    <m/>
    <m/>
    <m/>
    <s v="нарушений не было"/>
    <m/>
    <m/>
    <m/>
  </r>
  <r>
    <x v="1"/>
    <x v="8"/>
    <s v="РН-ЭН"/>
    <x v="51"/>
    <m/>
    <m/>
    <m/>
    <m/>
    <m/>
    <m/>
    <m/>
    <x v="4"/>
    <m/>
    <x v="3"/>
    <x v="8"/>
    <m/>
    <m/>
    <m/>
    <m/>
    <m/>
    <m/>
    <m/>
    <m/>
    <m/>
    <m/>
    <m/>
    <m/>
    <m/>
    <m/>
    <m/>
    <m/>
    <m/>
    <s v="нарушений не было"/>
    <m/>
    <m/>
    <m/>
  </r>
  <r>
    <x v="1"/>
    <x v="8"/>
    <s v="РН-ЭН"/>
    <x v="6"/>
    <m/>
    <m/>
    <m/>
    <m/>
    <m/>
    <m/>
    <m/>
    <x v="4"/>
    <m/>
    <x v="3"/>
    <x v="8"/>
    <m/>
    <m/>
    <m/>
    <m/>
    <m/>
    <m/>
    <m/>
    <m/>
    <m/>
    <m/>
    <m/>
    <m/>
    <m/>
    <m/>
    <m/>
    <m/>
    <m/>
    <s v="нарушений не было"/>
    <m/>
    <m/>
    <m/>
  </r>
  <r>
    <x v="1"/>
    <x v="8"/>
    <s v="НГ-Энерго"/>
    <x v="52"/>
    <d v="1899-12-30T09:41:00"/>
    <d v="2014-02-13T00:00:00"/>
    <d v="1899-12-30T09:50:00"/>
    <d v="1899-12-30T00:09:00"/>
    <n v="1"/>
    <s v="Панель управления EMCP-4.1  (активация блока аварийного отключения)"/>
    <m/>
    <x v="0"/>
    <s v="ДГУ-400№10"/>
    <x v="5"/>
    <x v="10"/>
    <s v="ДГУ-400№10"/>
    <s v="09:41  А.О. ДГУ-400№10 (активация блока аварийного отключения),   09:46 осмотр ДГУ-400№10,  определение неисправности (перегорание предохранителя в цепи  питания панели управления EMCP-4.1, причиной перегорания которого является неисправность насоса закачки дизельного топлива в расходную ёмкость ДГУ-400№10), 09:48 устранение неисправности (отключение насоса закачки дизельного топлива, замена предохранителя в панели управления EMCP-4.1),  09:49 пуск ДГУ-400№10 на холостой ход, 09:50 набор нагрузки ДГУ-400№10  Р=250 кВт."/>
    <n v="1.2"/>
    <m/>
    <n v="1.2"/>
    <s v="ВО"/>
    <n v="2013"/>
    <s v="&quot;Benza&quot; 21-24-40"/>
    <s v="Caterpillar"/>
    <d v="2014-02-09T00:00:00"/>
    <n v="100"/>
    <d v="2014-02-19T00:00:00"/>
    <n v="0"/>
    <d v="2014-02-09T00:00:00"/>
    <s v="КП3"/>
    <m/>
    <m/>
    <m/>
    <m/>
    <m/>
    <m/>
  </r>
  <r>
    <x v="1"/>
    <x v="8"/>
    <s v="РН-ЭН"/>
    <x v="54"/>
    <d v="1899-12-30T07:33:00"/>
    <d v="2014-02-15T00:00:00"/>
    <d v="1899-12-30T15:58:00"/>
    <d v="1899-12-30T08:25:00"/>
    <n v="0"/>
    <s v="ЧМИ код неисправности GT-PDAHH-025 (высокий перепад давления воздуха на жалюзийном сепараторе)"/>
    <s v="-"/>
    <x v="2"/>
    <s v="ГТЭС-83"/>
    <x v="2"/>
    <x v="4"/>
    <s v="ГТУ-5"/>
    <s v="Туман, безветренная погода при низкой температуре воздуха, образование наледи на  фильтрах, привело к перепаду давления между атмосферным воздухом и в укрытии тубины. В 05:22 срабатывание датчика перепада давления в укрытии турбины на сигнал. Включение импульсной очистки фильтров, механическая очистка (щетка), открытие двери в укрытие стабилизировало рост перепада давления - 36мм.рт.ст. в 06:50 (сигнал 35, отключение 50). С 7:25 зафиксирован быстрый рост переда давления. Команда на запуск ДГУ-2 на ДЭС-3, ДГУ-4,5,8 на ДЭС-1,2 для разгрузки и останова ГТУ-5. В 7:33 АО ГТУ-5. Срабатывание АЧР 1-я ступень.  Обледенение фильтров укрытия ГТУ-5. На ГТУ-5 произведена замена фильтров -96шт., очистка от наледи жалюзи укрытия. Пуск в работу."/>
    <m/>
    <m/>
    <m/>
    <s v="ГТУ"/>
    <n v="2013"/>
    <s v="CX 501 - KB7"/>
    <s v="Centrax Limited"/>
    <d v="2014-01-08T00:00:00"/>
    <n v="100"/>
    <d v="2014-02-25T00:00:00"/>
    <n v="0"/>
    <d v="2014-01-08T00:00:00"/>
    <s v="КП8"/>
    <m/>
    <m/>
    <m/>
    <m/>
    <m/>
    <m/>
  </r>
  <r>
    <x v="1"/>
    <x v="8"/>
    <s v="РН-ЭН"/>
    <x v="54"/>
    <d v="1899-12-30T07:58:00"/>
    <d v="2014-02-15T00:00:00"/>
    <d v="1899-12-30T16:45:00"/>
    <d v="1899-12-30T09:47:00"/>
    <n v="0"/>
    <s v="ЧМИ код неисправности GT-PDAHH-025 (высокий перепад давления воздуха на жалюзийном сепараторе)"/>
    <s v="-"/>
    <x v="2"/>
    <s v="ГТЭС-83"/>
    <x v="2"/>
    <x v="4"/>
    <s v="ГТУ-6"/>
    <s v="Туман, безветренная погода при низкой температуре воздуха, образование наледи на  фильтрах, привело к перепаду давления между атмосферным воздухом и в укрытии турбины. В 04:23 срабатывание датчика перепада давления в укрытии турбины на сигнал. Включение импульсной очистки фильтров, механическая очистка (щетка), открытие двери в укрытие стабилизировало рост перепада давления - 36мм.рт.ст. в 06:10 (сигнал 35, отключение 50). С 7:30 зафиксирован быстрый рост переда давления. В 7:58 АО ГТУ-6. Обледенение фильтров укрытия ГТУ-6. На ГТУ-6 произведена замена фильтров -96шт., очистка от наледи жалюзи укрытия. Пуск в работу."/>
    <m/>
    <m/>
    <m/>
    <s v="ГТУ"/>
    <n v="2013"/>
    <s v="CX 501 - KB7"/>
    <s v="Centrax Limited"/>
    <d v="2014-01-10T00:00:00"/>
    <n v="100"/>
    <d v="2014-02-22T00:00:00"/>
    <n v="0"/>
    <d v="2014-01-10T00:00:00"/>
    <s v="КП8"/>
    <m/>
    <m/>
    <m/>
    <m/>
    <m/>
    <m/>
  </r>
  <r>
    <x v="1"/>
    <x v="8"/>
    <s v="НГ-Энерго"/>
    <x v="60"/>
    <d v="1899-12-30T09:45:00"/>
    <d v="2014-02-22T00:00:00"/>
    <d v="1899-12-30T12:40:00"/>
    <d v="1899-12-30T02:55:00"/>
    <n v="1"/>
    <s v="Панель управления ComAP (EMERGENCY STOP- аварийная остановка)"/>
    <m/>
    <x v="0"/>
    <s v="ДГУ-100 №5"/>
    <x v="5"/>
    <x v="10"/>
    <s v="ДГУ-100 №5"/>
    <s v="09:45 А.О. ДГУ-100№5 (сброс нагрузки, аварийный останов)            _x000a_11:55 Выявление дефекта в цепях управления контактора электромагнитного ПМ16 -185100 «Сети» Ш.У. (обрыв обмотки катушки управления контактора)          _x000a_12-30 Исключение из схемы контактора «Сети», подключение силового кабеля потребителя – (станции управления погружного насоса) к силовым цепям контактора «Генератора» Ш.У.               _x000a_12:40 Прогрев ДГУ-100№5 – пуск в работу.        14:40 Запуск  станции управления погружного насоса с нагрузкой 38 кВт."/>
    <n v="12"/>
    <m/>
    <n v="12"/>
    <s v="ПЭ"/>
    <d v="1905-07-06T00:00:00"/>
    <s v="Контактор электромагнитный ПМ16-185100"/>
    <s v="Россия"/>
    <d v="2014-02-13T00:00:00"/>
    <n v="100"/>
    <d v="2014-02-24T00:00:00"/>
    <n v="0"/>
    <d v="2014-02-13T00:00:00"/>
    <s v="КП9"/>
    <m/>
    <m/>
    <m/>
    <m/>
    <m/>
    <m/>
  </r>
  <r>
    <x v="2"/>
    <x v="8"/>
    <s v="РН-ЭН"/>
    <x v="63"/>
    <d v="1899-12-30T19:15:00"/>
    <d v="2014-03-06T00:00:00"/>
    <d v="1899-12-30T22:30:00"/>
    <d v="1899-12-30T03:15:00"/>
    <n v="11"/>
    <s v="МТЗ АВ-0,4кВ Ввод"/>
    <m/>
    <x v="0"/>
    <s v="КТПН 6/0,4кВ 1000кВА №6    Куст-3"/>
    <x v="5"/>
    <x v="6"/>
    <s v="АВ-0,4кВ Ввод"/>
    <s v="19:15 (снижение нагрузки на яч.6 ПС 35/6 куст-3 питает КТПН-6/0,4 №6)К.З. трансформатора тока 0,4кВ фазы &quot;А&quot;на фазу &quot;В&quot;; 3 фазное К.З. АВ-0,4кВ№6 (400А) питание НКУ-0,4кВ№2 ввод-1,                       в  КТПН-6/0,4кВ№6 1000кВА Куста-3    Усть-Тегусского м/р                                19:45-20:20 вывод в ремонт КТПН-6/0,4 №6 демонтаж неисправного т.т. фазы &quot;А&quot;, устранение последствий К.З., проверка изоляции шин 0,4кВ, изоляции ТМ-1000. 22:20-22:30 - подача напряжения на КТПН-6/0,4 №6, на СУ скважин куста-3              "/>
    <n v="5.4"/>
    <n v="16.899999999999999"/>
    <n v="22.299999999999997"/>
    <s v="ИЭ"/>
    <d v="2013-03-02T00:00:00"/>
    <s v="ТТИ-125 2000/5А кл.0,5 15ВА, 2010г. _x000a_Зав.№U62270"/>
    <s v="IEK Россия"/>
    <s v="02.03.2013 выполнена предпусковая ревизия перед вводом в эксплуатацию"/>
    <s v="100"/>
    <s v="04.2014"/>
    <s v="0"/>
    <s v="02.03.2013."/>
    <s v="КП9"/>
    <m/>
    <m/>
    <m/>
    <m/>
    <m/>
    <m/>
  </r>
  <r>
    <x v="2"/>
    <x v="8"/>
    <s v="Энергополюс"/>
    <x v="65"/>
    <d v="1899-12-30T02:10:00"/>
    <d v="2014-03-08T00:00:00"/>
    <d v="1899-12-30T02:40:00"/>
    <d v="1899-12-30T00:30:00"/>
    <n v="10"/>
    <s v="МТЗ ВВ-Л 6кВ"/>
    <m/>
    <x v="3"/>
    <s v="ДЭС-13"/>
    <x v="5"/>
    <x v="10"/>
    <s v="2КТПН-БМ-1000/0,4/6№2 линейный выключатель ВВ-Л 6кВ"/>
    <s v="При изменении настроек на СУ (изменение частоты)  скважины №161 куста-1 Радонежского м/р произошла перегрузка на ПЭД, при этом ток перегрузки превысил уставку на отключение по перегрузке (128А) в 2КТПН-БМ-1000/0,4/6кВ №2 линейного высоковольтного выключателя(ВВ-Л). В результате отключения ВВ-Л, от сети были отключены ДГУ №3, ДГУ№4, в работе осталась ДГУ№2., далее при включении  ВВ-Л из-за насыщения трансформаторов КТПН№2 произошла перегрузка и отключение АВГ ДГУ №2.  далее произведен осмотр,снятие ошибок и поочередный ввод ДГУ№2,ДГУ№3,ДГУ№4 в работу и принятие нагрузки."/>
    <n v="13"/>
    <m/>
    <n v="13"/>
    <s v="ЗА"/>
    <n v="2013"/>
    <s v="ВА-51-39"/>
    <s v="Россия"/>
    <s v="10.2013 выполнена предпусковая ревизия перед вводом в эксплуатацию"/>
    <n v="100"/>
    <s v="10.2014"/>
    <s v="0"/>
    <s v="10.2013"/>
    <s v="КП24"/>
    <m/>
    <m/>
    <m/>
    <s v="т"/>
    <m/>
    <m/>
  </r>
  <r>
    <x v="2"/>
    <x v="8"/>
    <s v="РН-ЭН"/>
    <x v="70"/>
    <d v="1899-12-30T13:45:00"/>
    <d v="2014-03-13T00:00:00"/>
    <d v="1899-12-30T14:31:00"/>
    <d v="1899-12-30T00:46:00"/>
    <n v="30"/>
    <s v="МТЗ АВ-0,4 Ввод-2; МТЗ В-6 Ввод-2;МТЗ КПУ-6 Куст 2 Ф-2А"/>
    <m/>
    <x v="0"/>
    <s v="КТПН 6/0,4кВ 2х1600кВА     Куст-2"/>
    <x v="5"/>
    <x v="6"/>
    <s v=" АВ-0,4 Ввод-2;  В-6 Ввод-2; КПУ-6 Куст 2 Ф-2А"/>
    <s v=" В 13:45 сообщение диспетчера НГ-Энерго А.О. ДГУ-1;ДГУ-2  на ДЭС-7 по коду 303(низкое напряжение сети).Команда оперативному персоналу Тямкинского м/р-произвести осмотр оборудования.В 14:26 сообщение оперативного персонала-Куст-2 КТПН 2х1600 РУ-0,4кВ обнаружено:КЗ КЛ-0,4кВ от ДЭС-7 ввод-2.Отключен АВ-0,4кВ ввод-2;В-6 ввод 2;ВЛ-6кВ КПУ-6 Куст-2 Ф-2А. На ДЭС-7 отключили АВ-0,4кВ Ввод-2 на КТПН 2х1600;в КТПН 2х1600 отключили АВ-0,4кВ Ввод-2;В-6кВ.выкатили в ремонтное положение,на ВЛ-6кВ включен КПУ-6кВ Куст-2 Ф-2А,КПУ СВ-6 Куст-2 Ф-8В-Ф-2А.В КТПН 2х1600 включили САВ-0,4кВ. В 14:31 подано напряжение на СУ скважин Куста-2,Куста-1 о чем сообщено в РИТС УНП-2."/>
    <n v="35"/>
    <n v="16"/>
    <n v="51"/>
    <s v="КС"/>
    <d v="2013-06-02T00:00:00"/>
    <s v="ВВГнг 5х95"/>
    <s v="Россия"/>
    <d v="2013-06-02T00:00:00"/>
    <s v="100"/>
    <s v="06.2014"/>
    <s v="0"/>
    <d v="2013-06-02T00:00:00"/>
    <s v="КП10"/>
    <m/>
    <m/>
    <m/>
    <m/>
    <m/>
    <m/>
  </r>
  <r>
    <x v="2"/>
    <x v="8"/>
    <s v="НГ-Энерго"/>
    <x v="72"/>
    <d v="1899-12-30T04:30:00"/>
    <d v="2014-03-15T00:00:00"/>
    <d v="1899-12-30T14:00:00"/>
    <d v="1899-12-30T09:30:00"/>
    <n v="4"/>
    <s v="РССР"/>
    <m/>
    <x v="0"/>
    <s v="ДГУ-440 № 1"/>
    <x v="5"/>
    <x v="10"/>
    <s v="ДГУ-440 №1"/>
    <s v="4:30 Аварийный останов ДГУ-440 № 1 - обрыв шатуна ДВС, разрушение поршня 5-го цилиндра._x000a_10:45 ДГУ-328 № 1 перемещена с К-1 на К-7 переключение КЛ-0,4кВ на СУ скважин 2666, 2548_x000a_11:00 Пуск в работу скв. 2666, 2548 от ДГУ-328 № 8,  14:00 переключены силовые кабели   скв. 2688, 2546 - с ДГУ-440 № 1 на ДГУ-328 № 1 пуск в работу скв. 2688, 2546"/>
    <n v="113.9"/>
    <m/>
    <n v="113.9"/>
    <s v="ДУ"/>
    <n v="2008"/>
    <s v="QSX-15G8"/>
    <s v="Cummins"/>
    <d v="2014-03-14T00:00:00"/>
    <n v="100"/>
    <d v="2014-03-24T00:00:00"/>
    <n v="0"/>
    <d v="2014-03-14T00:00:00"/>
    <s v="КП24"/>
    <m/>
    <m/>
    <s v="Расследование АС не завершено, для выяснения обстоятельств выхода из строя ДГУ привлечены представители сервисной организации ООО &quot;Техмаш-Энерго&quot; в рамках гарантийного срока эксплуатации после проведения капитального ремонта."/>
    <m/>
    <m/>
    <m/>
  </r>
  <r>
    <x v="2"/>
    <x v="8"/>
    <s v="НГ-Энерго"/>
    <x v="81"/>
    <d v="1899-12-30T02:07:00"/>
    <d v="2014-03-26T00:00:00"/>
    <d v="1899-12-30T13:00:00"/>
    <d v="1899-12-30T10:53:00"/>
    <n v="2"/>
    <s v="ЕМСР"/>
    <m/>
    <x v="0"/>
    <s v="ДГУ-292/3"/>
    <x v="5"/>
    <x v="10"/>
    <s v="ДГУ-292 №3"/>
    <s v="02:07 Аварийный останов ДГУ-292/3 - высокая температура охлаждающей жидкости._x000a_При осмотре выявлена утечка ОЖ через контрольное отверстие помпы системы охлаждения двигателя. _x000a_09:45 ДГУ-220 № 2 перемещена с К-1 на К-8, переключение КЛ-0,4кВ на СУ скв. 2478, 2571_x000a_13:00 пуск в работу скв.2478, 2571"/>
    <n v="104.5"/>
    <m/>
    <n v="104.5"/>
    <s v="ДУ"/>
    <n v="2009"/>
    <s v="Водяной насос ОЖ (Помпа)"/>
    <s v="Caterpillar"/>
    <d v="2014-03-15T00:00:00"/>
    <n v="100"/>
    <d v="2014-03-26T00:00:00"/>
    <n v="0"/>
    <d v="2014-03-15T00:00:00"/>
    <s v="КП3"/>
    <m/>
    <m/>
    <m/>
    <m/>
    <m/>
    <m/>
  </r>
  <r>
    <x v="2"/>
    <x v="8"/>
    <s v="РН-ЭН"/>
    <x v="82"/>
    <d v="1899-12-30T08:08:00"/>
    <d v="2014-03-27T00:00:00"/>
    <d v="1899-12-30T08:08:00"/>
    <d v="1899-12-30T00:00:00"/>
    <n v="35"/>
    <m/>
    <s v="АПВУ"/>
    <x v="5"/>
    <s v="ПС 110/35/6кВ&quot;Кальча&quot;."/>
    <x v="1"/>
    <x v="0"/>
    <m/>
    <s v="08:08 на ПС 110/35/6кВ&quot;Кальча&quot;произошла посадка напряжения в сети 110кВ до 40кВ.Причиной посадки напряжение было разрушение опорного изолятора на ШР-110кВ на ПС-500&quot;Демьянское&quot;."/>
    <m/>
    <n v="26"/>
    <n v="26"/>
    <s v="Р"/>
    <s v="-"/>
    <s v="-"/>
    <s v="-"/>
    <s v="-"/>
    <s v="-"/>
    <s v="-"/>
    <s v="-"/>
    <s v="-"/>
    <s v="КП18"/>
    <m/>
    <m/>
    <m/>
    <m/>
    <m/>
    <s v="неуч.вр."/>
  </r>
  <r>
    <x v="3"/>
    <x v="8"/>
    <s v="НГ-Энерго"/>
    <x v="92"/>
    <d v="1899-12-30T06:10:00"/>
    <d v="2014-04-07T00:00:00"/>
    <d v="1899-12-30T08:35:00"/>
    <d v="1899-12-30T02:25:00"/>
    <n v="1"/>
    <m/>
    <m/>
    <x v="0"/>
    <s v="ДГУ-328/6"/>
    <x v="5"/>
    <x v="10"/>
    <s v="ДГУ-328 №6"/>
    <s v="06:10 Аварийно остановлена персоналом ДГУ-328/6 - посторонние шумы в ДВС (причина - разрушение вращателя выпускного клапана 5-го цилиндра); _x000a_06:40 Приступили к переподключению скв.2417 на ДГУ-328/2_x000a_08:35 пуск в работу скв.2417 от ДГУ-328/2_x000a_"/>
    <n v="15.4"/>
    <m/>
    <n v="15.4"/>
    <s v="ДУ"/>
    <n v="2013"/>
    <s v="газораспределительный механизм ГБЦ №5 разрушение пружины вращателя выпускного клапана ДВС"/>
    <s v="Caterpillar "/>
    <d v="2014-04-15T00:00:00"/>
    <n v="100"/>
    <d v="2014-04-26T00:00:00"/>
    <n v="0"/>
    <d v="2014-04-15T00:00:00"/>
    <s v="КП23"/>
    <m/>
    <m/>
    <m/>
    <m/>
    <m/>
    <m/>
  </r>
  <r>
    <x v="3"/>
    <x v="8"/>
    <s v="РН-ЭН"/>
    <x v="95"/>
    <d v="1899-12-30T19:02:00"/>
    <d v="2014-04-10T00:00:00"/>
    <d v="1899-12-30T19:46:00"/>
    <d v="1899-12-30T00:44:00"/>
    <s v="Н-18 БКНС, скв.1В,2В,3В,4В,5В,6В"/>
    <s v=" &quot;Сепам 1000+&quot; серия S82                        МТЗ I ступень,                                   АЧР 1 ступень"/>
    <m/>
    <x v="0"/>
    <s v="ГТЭС-83 ЗРУ-6кВ №1 яч№1.5"/>
    <x v="2"/>
    <x v="4"/>
    <s v="ГТУ-5, ГТУ-6"/>
    <s v="19:02 АО ГТУ-5, ГТУ-6 - срабатывание БРЗ Сепам по МТЗ I ступени, ЗРУ-6кВ №1 яч№1.5 &quot;Ввод №1 от ЗРУ-6кВ №2 яч№5.1&quot;. Срабатывание АЧР 1 ступень. Причина - неизменена уставка МТЗ с 980А до 1200А для проведения мероприятий по вводу в работу ГТУ-7, ГТУ-8. Изменение уставки. 19:36 пуск ГТУ-6 на х.х., 19:41 пуск ГТУ-5 на х.х., 19:46 синхронизация с сетью, набор нагрузки на ГТУ-6. 20:10 синхронизация с сетью, набор нагрузки на ГТУ-5. Снятие ограничений по нагрузке."/>
    <m/>
    <m/>
    <m/>
    <m/>
    <m/>
    <m/>
    <m/>
    <m/>
    <m/>
    <m/>
    <m/>
    <m/>
    <m/>
    <m/>
    <m/>
    <m/>
    <m/>
    <m/>
    <m/>
  </r>
  <r>
    <x v="3"/>
    <x v="8"/>
    <s v="НГ-Энерго"/>
    <x v="105"/>
    <d v="1899-12-30T21:41:00"/>
    <m/>
    <m/>
    <s v="-"/>
    <s v="скв. 13В"/>
    <s v="ЕМСР"/>
    <m/>
    <x v="0"/>
    <s v="ДГУ-400 № 1"/>
    <x v="5"/>
    <x v="10"/>
    <s v="ДГУ-400 № 1"/>
    <s v="20:56 Получена информация от маш. ДВС куста № 8 - ДГУ-400 № 1 - выброс О.Ж. из радиатора;_x000a_21:41 ДЭС-400 № 1 остановлена для осмотра представителями ООО &quot;Мантрак-Восток&quot;;_x000a_22:30 ДГУ-400 № 1 выведена в ремонт - прорыв газов в систему охлаждения ДГУ."/>
    <m/>
    <m/>
    <m/>
    <m/>
    <m/>
    <m/>
    <m/>
    <m/>
    <m/>
    <m/>
    <m/>
    <m/>
    <m/>
    <m/>
    <m/>
    <m/>
    <m/>
    <m/>
    <m/>
  </r>
  <r>
    <x v="4"/>
    <x v="8"/>
    <s v="РН-ЭН"/>
    <x v="15"/>
    <d v="1899-12-30T16:16:00"/>
    <d v="2014-05-02T00:00:00"/>
    <d v="1899-12-30T20:23:00"/>
    <d v="1899-12-30T04:07:00"/>
    <n v="302"/>
    <s v="ЭКРА БЭ2502А"/>
    <m/>
    <x v="1"/>
    <s v="ПС 6/35/110 &quot;Усть-Тегусская&quot;."/>
    <x v="0"/>
    <x v="7"/>
    <s v="ВВ-35 №7"/>
    <s v="16:16 В результате К.З. на ВВ-35 №7 ПС 6/35/110 &quot;Усть-Тегусская&quot;.произошло АО ГТУ ГТЭС-83, ГПУ ГПЭС-15, ДГУ ДЭС-1,2; 3; 4.16:36 после вывода из работы ВВ-35 №7,  пуск в работу ГТУ ГТЭС-83, ГПУ ГПЭС-15, ДГУ ДЭС-1,2; 3; 4  20:23 восстановление нормальной схемы электроснабжения Усть-Тегусского и Урненского м/р снятие ограничений по нагрузке."/>
    <m/>
    <m/>
    <n v="4569"/>
    <s v="В"/>
    <n v="2010"/>
    <s v="ВР35НТ-35-25/1600-0/0 УХЛ1"/>
    <s v="ООО &quot;НТЭАЗ Электрик&quot;"/>
    <s v="ТО 05.2014_x000a_ТР 11.2013"/>
    <n v="100"/>
    <s v="ТО 11.2014_x000a_"/>
    <n v="0"/>
    <s v="11.2013"/>
    <s v="КП9"/>
    <s v="ПУ6"/>
    <m/>
    <m/>
    <m/>
    <m/>
    <s v="решение"/>
  </r>
  <r>
    <x v="4"/>
    <x v="8"/>
    <s v="РН-ЭН"/>
    <x v="325"/>
    <d v="1899-12-30T08:28:00"/>
    <d v="2014-05-03T00:00:00"/>
    <d v="1899-12-30T10:16:00"/>
    <d v="1899-12-30T01:48:00"/>
    <n v="19"/>
    <s v="АЧР 1,2 ступень"/>
    <m/>
    <x v="3"/>
    <s v="ГТЭС-83, ГПЭС-15"/>
    <x v="2"/>
    <x v="4"/>
    <s v="ГТУ-5,6,7                                               ГПУ-3,5,6,7,8,9,10"/>
    <s v="8:28 АО ГТУ-5,6,7 по низкому давлению газа на входе в ГТУ, АО ГПУ-3,5,6,7,8,9,10 по критически высокому уровню детонации, успешная работа защиты АЧР 1ст, 2ст. На ГТЭС-83 после восстановления давления в линии подачи газа на ГТЭС был произведён пуск ГТУ-5,6,7. На ГПЭС-15 после замены фильтров в линии подачи газа на ГПУ был произведён пуск ГПУ-3,5,6,7,8,9,10"/>
    <n v="46.9"/>
    <n v="49.5"/>
    <n v="96.4"/>
    <s v="ВО"/>
    <n v="2012"/>
    <s v="Картридж газового фильтра_x000a_part № 4011553_x000a_ГПУ №6,8,9,10"/>
    <s v="Cummins"/>
    <s v="ГПУ-6 15.03.14               ГПУ-8 22.04.14                  ГПУ-9 16.02.14                       ГПУ-10 22.03.14"/>
    <n v="1"/>
    <s v="ГПУ-6   1.06.14                  ГПУ-8 18.06.14                  ГПУ-9 10.05.14                       ГПУ-10 25.06.14"/>
    <n v="0"/>
    <s v="ГПУ-6 15.03.14               ГПУ-8 22.04.14                  ГПУ-9 16.02.14                       ГПУ-10 22.03.14"/>
    <s v="КП24"/>
    <m/>
    <m/>
    <m/>
    <s v="т"/>
    <m/>
    <m/>
  </r>
  <r>
    <x v="4"/>
    <x v="8"/>
    <s v="РН-ЭН"/>
    <x v="325"/>
    <d v="1899-12-30T10:14:00"/>
    <d v="2014-05-03T00:00:00"/>
    <d v="1899-12-30T10:15:00"/>
    <d v="1899-12-30T00:01:00"/>
    <n v="28"/>
    <s v="ЭКРА БЭ2704"/>
    <s v="АПВУ"/>
    <x v="1"/>
    <s v="ПС 6/35/110 &quot;Усть-Тегусская&quot;."/>
    <x v="1"/>
    <x v="2"/>
    <s v="ВЛ-110 Урненская-2"/>
    <s v=" 10:14 На ПС 6/35/110 &quot;Усть-Тегусская&quot; произошло отключение ВЛ-110 Урненская-2 по защите ТЗНП 1ст. С последующим успешным действием защиты АПВ, в результате отключения ВЛ-110 Урненская -2 произошла посадка напряжения в сети 110кВ, в результате посадки произошло отключение 28 скважин мехфонда, причины отключения выясняются. Приближение ковша на недопустимое расстояние. "/>
    <n v="4.3"/>
    <n v="202.9"/>
    <n v="207.20000000000002"/>
    <s v="ВО"/>
    <n v="2012"/>
    <s v="Картридж газового фильтра_x000a_part № 4011553_x000a_ГПУ №6,8,9,10"/>
    <s v="Cummins"/>
    <s v="ГПУ-6 15.03.14               ГПУ-8 22.04.14                  ГПУ-9 16.02.14                       ГПУ-10 22.03.14"/>
    <n v="1"/>
    <s v="ГПУ-6   1.06.14                  ГПУ-8 18.06.14                  ГПУ-9 10.05.14                       ГПУ-10 25.06.14"/>
    <n v="0"/>
    <s v="ГПУ-6 15.03.14               ГПУ-8 22.04.14                  ГПУ-9 16.02.14                       ГПУ-10 22.03.14"/>
    <s v="КП20"/>
    <m/>
    <m/>
    <m/>
    <m/>
    <s v="с"/>
    <m/>
  </r>
  <r>
    <x v="4"/>
    <x v="8"/>
    <s v="РН-ЭН"/>
    <x v="119"/>
    <d v="1899-12-30T23:45:00"/>
    <d v="2014-05-13T00:00:00"/>
    <d v="1899-12-30T03:00:00"/>
    <d v="1899-12-30T03:15:00"/>
    <n v="226"/>
    <s v="АЧР 1,2,3 ступень"/>
    <m/>
    <x v="2"/>
    <s v="не установлено, предварительно ВЛ"/>
    <x v="0"/>
    <x v="7"/>
    <s v="ГТУ-1,2,3,4,5,6,7                                               ГПУ-1,2,3,4,7,10"/>
    <s v="23:45 При прохождении грозового фронта над Усть-Тегусским и Урненским м/р, и попадании разряда молнии в ВЛ произошла полная остановка энергогенерирующего оборудования  общей сети Усть-Тегусского и Урненского м/р причины выясняются, защита АЧР 1,2,3 ступени отработала.  В 03:00 напряжение подано на все кустовые площадки  Усть-Тегусского и Урненского м/р. "/>
    <n v="2013"/>
    <n v="134"/>
    <n v="2147"/>
    <s v="ТЧ"/>
    <n v="2012"/>
    <s v="ВЛ-35кВ_x000a_Ф-11, Ф-12_x000a_ПС 110/35/6кВ_x000a_&quot;Урненская&quot;"/>
    <s v="Россия"/>
    <s v="13.04.14 ТО_x000a_09.12.13 ТО"/>
    <n v="1"/>
    <s v="-"/>
    <n v="0"/>
    <s v="13.04.14 ТО_x000a_09.12.13 ТО"/>
    <s v="КП11"/>
    <s v="ПУ6"/>
    <m/>
    <m/>
    <m/>
    <m/>
    <m/>
  </r>
  <r>
    <x v="4"/>
    <x v="8"/>
    <s v="РН-ЭН"/>
    <x v="122"/>
    <d v="1899-12-30T16:05:00"/>
    <d v="2014-05-15T00:00:00"/>
    <d v="1899-12-30T22:11:00"/>
    <d v="1899-12-30T06:06:00"/>
    <n v="215"/>
    <s v="АЧР 1,2,3 ступень"/>
    <m/>
    <x v="1"/>
    <s v="ПС 6/35/110 &quot;Усть-Тегусская&quot;."/>
    <x v="0"/>
    <x v="7"/>
    <s v="ВВ-35 №10"/>
    <s v="16:05 В результате К.З. на ВВ-35 №10 (тип ВВ ВР-35НТ)- ПС 6/35/110 &quot;Усть-Тегусская&quot; произошло отключение 1С-35, Т-1 с последующим  АО ГТУ ГТЭС-83, ГПУ ГПЭС-15, ДГУ ДЭС-1,2; 3; 4. В 16:09 после вывода из работы ВВ-35 №10,  пуск в работу ГТУ ГТЭС-83, ГПУ ГПЭС-15, ДГУ ДЭС-1,2; 3; 4.  22:11 восстановление нормальной схемы электроснабжения Усть-Тегусского и Урненского м/р снятие ограничений по нагрузке."/>
    <n v="3392"/>
    <n v="103"/>
    <n v="3495"/>
    <s v="В"/>
    <n v="2009"/>
    <s v="Вакуумный выключатель 35кВ_x000a_ВР35НТ-35-25/1600-_x000a_-0/0 УХЛ1"/>
    <s v="ООО &quot;НТЭАЗ Электрик&quot;"/>
    <d v="2013-11-19T00:00:00"/>
    <n v="1"/>
    <d v="2014-11-05T00:00:00"/>
    <n v="0"/>
    <d v="2013-11-19T00:00:00"/>
    <s v="КП9"/>
    <s v="ПУ6"/>
    <m/>
    <m/>
    <m/>
    <m/>
    <s v="решение"/>
  </r>
  <r>
    <x v="4"/>
    <x v="8"/>
    <s v="РН-ЭН"/>
    <x v="328"/>
    <d v="1899-12-30T18:07:00"/>
    <d v="2014-05-21T00:00:00"/>
    <d v="1899-12-30T21:05:00"/>
    <d v="1899-12-30T02:58:00"/>
    <n v="224"/>
    <s v="SEPAM S82"/>
    <m/>
    <x v="0"/>
    <s v="ГТЭС-83 ЗРУ-6кВ №2 яч№5.1; яч№10.2"/>
    <x v="2"/>
    <x v="7"/>
    <s v="ВВ-6кВ яч.№5.1_x000a_ВВ-6кВ яч.№10.2"/>
    <s v="18.07 в результате некорректной работы защит отключение ВВ-6кВ яч.№5.1; яч.№10.2 ЗРУ-6кВ №2 ГТЭС-83  с последующим АО ГТУ ГТЭС-83, ГПУ ГПЭС-15, ДГУ ДЭС-1,2; ДЭС-3. В 18:30 пуск в работу ГТУ ГТЭС-83, ГПУ ГПЭС-15, ДГУ ДЭС-1,2; ДЭС-3.  21:05 восстановление нормальной схемы электроснабжения Усть-Тегусского и Урненского м/р. 22:55 полное снятие ограничений по нагрузке."/>
    <n v="1687.4"/>
    <n v="393.2"/>
    <n v="2080.6"/>
    <s v="РЗА"/>
    <s v="находится в стадии ПНР "/>
    <s v="Sepam 1000+ серия S82      "/>
    <s v="Schneider Electric"/>
    <s v="ПНР"/>
    <n v="1"/>
    <s v="ПНР"/>
    <n v="0"/>
    <s v="ПНР"/>
    <s v="КП8"/>
    <s v="ПУ6"/>
    <m/>
    <m/>
    <m/>
    <m/>
    <m/>
  </r>
  <r>
    <x v="4"/>
    <x v="8"/>
    <s v="РН-ЭН"/>
    <x v="329"/>
    <d v="1899-12-30T07:30:00"/>
    <d v="2014-05-22T00:00:00"/>
    <d v="1899-12-30T11:50:00"/>
    <d v="1899-12-30T04:20:00"/>
    <n v="223"/>
    <m/>
    <m/>
    <x v="0"/>
    <s v="ПС 35/0,4кВ &quot;ВЖК&quot;_x000a_630кВА_x000a_Усть-Тегусское м/р"/>
    <x v="0"/>
    <x v="7"/>
    <s v="ГТУ-1,2,3,4,5,6,8                                               ГПУ-1,2,3,4,7,9,10"/>
    <s v="07:28 на ПС 35/0,4кВ &quot;ВЖК&quot; в результате пробоя кабельной муфты в ячейке ВВ-35кВ №1 на кабельной вставке от ВВ-35кВ №1 до Т-1 произошла просадка напряжения в сети 35кВ, 6кВ и в 07:30 частичная остановка мех.фонда Усть-Тегусского м/р  с последующим АО ГТУ ГТЭС-83, ГПУ ГПЭС-15, ДГУ ДЭС-1,2; ДЭС-3. В 07:57 пуск в работу ГТУ-3,4 ГТЭС-83.  11:50 восстановлена нормальная схема электроснабжения Усть-Тегусского и Урненского м/р."/>
    <n v="1914.3"/>
    <n v="158.69999999999999"/>
    <n v="2073"/>
    <s v="КС"/>
    <n v="2012"/>
    <s v="ВвбШв 3(1х150)"/>
    <s v="Россия"/>
    <d v="2013-12-20T00:00:00"/>
    <n v="1"/>
    <d v="2014-12-22T00:00:00"/>
    <n v="0"/>
    <d v="2013-12-20T00:00:00"/>
    <s v="КП10"/>
    <s v="ПУ6"/>
    <m/>
    <m/>
    <m/>
    <m/>
    <s v="решение"/>
  </r>
  <r>
    <x v="5"/>
    <x v="8"/>
    <s v="РН-ЭН"/>
    <x v="134"/>
    <d v="1899-12-30T08:43:00"/>
    <d v="2014-06-04T00:00:00"/>
    <d v="1899-12-30T09:47:00"/>
    <d v="1899-12-30T01:04:00"/>
    <s v="БКНС: Н-16,Н-17,Н-18; скв.1В,2В,5В,6В К-1 Урна"/>
    <s v="QF-1, QF-2 ЩСН БПТГ, АЧР 1 ступень"/>
    <m/>
    <x v="3"/>
    <s v="ГПЭС-15 ЩСН БПТГ"/>
    <x v="5"/>
    <x v="1"/>
    <s v="ГПУ-1,2,3,4,7,9"/>
    <s v="08:43 произошло отключение вводных АВ в ЩСН БПТГ ГПЭС-15, отключение эл.магнитных отсечных газовых клапанов V7-1, V9-1 на входе и выходе БПТГ с последующим АО ГПУ-1,2,3,4,7,9 по коду 2569 &quot;низкое давление газа на входе в ГПУ&quot;из-за срабатывания датчика загазованности в БПТГ по 2 ступени.(причины выясняются). Срабатывание АЧР 1 ступень. 08:48 восстановлено питание, давление газа, ГПУ готовы к запуску. 09:05 пуск ГПУ-1,2,7. 09:23 пуск ГПУ-3. 09:34 пуск ГПУ-4,9. Сняты ограничения по нагрузке. "/>
    <m/>
    <m/>
    <m/>
    <m/>
    <m/>
    <m/>
    <m/>
    <m/>
    <m/>
    <m/>
    <m/>
    <m/>
    <s v="КП24"/>
    <m/>
    <m/>
    <m/>
    <s v="т"/>
    <m/>
    <m/>
  </r>
  <r>
    <x v="5"/>
    <x v="8"/>
    <s v="РН-ЭН"/>
    <x v="137"/>
    <d v="1899-12-30T13:07:00"/>
    <d v="2014-06-07T00:00:00"/>
    <d v="1899-12-30T14:44:00"/>
    <d v="1899-12-30T01:37:00"/>
    <s v="БКНС: Н-16,Н-17,Н-18; скв.1В,2В,5В,6В К-1 Урна"/>
    <s v="ЧМИ ГТУ-8, АЧР 1 ступень"/>
    <m/>
    <x v="3"/>
    <s v="ГТЭС-83 ГТУ-8"/>
    <x v="2"/>
    <x v="4"/>
    <s v="ГТУ-8"/>
    <s v="13:07 АО ГТУ-8 по коду GT QAHH-601 &quot;Аврийно высокое загрязнение смазочного масла&quot; - срабатывание датчиков маслосистемы ГТУ. Срабатывание АЧР 1 ступень. Запуск резервных ДГУ на ДЭС-1,2; ДЭС-3. 13:40 Снятие и очистка датчиков маслосистемы. 14:20 Разрешение представителей ООО &quot;Центракс Газовые Турбины Рус&quot; на запуск ГТУ-8. 14:25 Сняты ограничения по нагрузке. 14:38 ГТУ-8 на х.х., 14:44 Синхронизация ГТУ-8 с сетью, набор нагруки."/>
    <m/>
    <m/>
    <m/>
    <m/>
    <m/>
    <m/>
    <m/>
    <m/>
    <m/>
    <m/>
    <m/>
    <m/>
    <s v="КП24"/>
    <m/>
    <m/>
    <m/>
    <s v="т"/>
    <m/>
    <m/>
  </r>
  <r>
    <x v="5"/>
    <x v="8"/>
    <s v="РН-ЭН"/>
    <x v="139"/>
    <d v="1899-12-30T15:08:00"/>
    <d v="2014-06-14T00:00:00"/>
    <d v="1899-12-30T23:15:00"/>
    <d v="1899-12-30T08:07:00"/>
    <n v="158"/>
    <s v="ДЗШ-35 2СШ-35кВ. АЧР 1,2,3 ступень"/>
    <m/>
    <x v="1"/>
    <s v="ПС 6/35/110 &quot;Усть-Тегусская&quot;."/>
    <x v="0"/>
    <x v="7"/>
    <s v="ВВ-35 №6"/>
    <s v="15:08 В результате К.З. на ВВ-35 №6 (тип ВВ ВР-35НТ)- ПС 6/35/110 &quot;Усть-Тегусская&quot; произошло отключение 2С-35, Т-2 с последующим  АО ГТУ ГТЭС-83, ГПУ ГПЭС-15, ДГУ ДЭС-1,2; 3. В 18:18 подано напряжение К-2,К-4.В 23:15 после замены ВВ-35 №6 подано напряжение на К-5,К-3   00:27 восстановление резервной схемы электроснабжения Усть-Тегусского и Урненского м/р снятие ограничений по нагрузке."/>
    <n v="2838.5"/>
    <n v="86.5"/>
    <n v="2925"/>
    <s v="В"/>
    <n v="2009"/>
    <s v="Вакуумный выключатель 35кВ_x000a_ВР35НТ-35-25/1600-_x000a_-0/0 УХЛ1"/>
    <s v="ООО &quot;НТЭАЗ Электрик&quot;"/>
    <d v="2014-05-24T00:00:00"/>
    <n v="1"/>
    <d v="2014-11-10T00:00:00"/>
    <n v="0"/>
    <d v="2014-05-24T00:00:00"/>
    <s v="КП9"/>
    <s v="ПУ6"/>
    <m/>
    <m/>
    <m/>
    <m/>
    <s v="решение"/>
  </r>
  <r>
    <x v="5"/>
    <x v="8"/>
    <s v="РН-ЭН"/>
    <x v="149"/>
    <d v="1899-12-30T13:00:00"/>
    <d v="2014-06-24T00:00:00"/>
    <d v="1899-12-30T14:25:00"/>
    <d v="1899-12-30T01:25:00"/>
    <n v="7"/>
    <s v="МТЗ ВА-55-43 1600А"/>
    <m/>
    <x v="0"/>
    <s v="КТПН-6/0,4 №1 Куст-5"/>
    <x v="5"/>
    <x v="6"/>
    <s v="АВ-0,4 ввод (ВА-55-43 1600А)"/>
    <s v="13:00 по телеметрии ОМЬ2000 обнаружено снижение нагрузки на яч. №12 ПС-35/6 Куста 5 Усть-Тегусского м/р, питает КТПН-6/0,4 №1, №3, сообщено в РИТС УНП-1, отправлен ДЭМ на куст-5 для осмотра, 13:50 при осмотре обнаружено в КТПН-6/0,4 №1 выбит АВ-0,4 ввод (тип ВА-55-43), проверены регулировки уставок ВА-55-43 Iу=1* Iн; _x000a_13:52 АВ-0,4 ввод включен, подано напряжение на СУ скважин, сообщено в РИТС УНП-1_x000a_13:52-14:25 запуск скважин Куста-5_x000a_"/>
    <n v="64.8"/>
    <m/>
    <n v="64.8"/>
    <s v="ЗА"/>
    <n v="2013"/>
    <s v="автоматический выключатель ВА-55-43 0,4кВ 1600А"/>
    <s v="ООО &quot;КЭАЗ&quot;"/>
    <d v="2013-07-01T00:00:00"/>
    <n v="1"/>
    <d v="2014-07-01T00:00:00"/>
    <n v="0"/>
    <d v="2013-07-01T00:00:00"/>
    <s v="КП24"/>
    <m/>
    <m/>
    <m/>
    <m/>
    <m/>
    <m/>
  </r>
  <r>
    <x v="5"/>
    <x v="8"/>
    <s v="НГ-Энерго"/>
    <x v="149"/>
    <d v="1899-12-30T14:25:00"/>
    <d v="2014-06-24T00:00:00"/>
    <d v="1899-12-30T17:00:00"/>
    <d v="1899-12-30T02:35:00"/>
    <n v="4"/>
    <s v="РССР 3100"/>
    <m/>
    <x v="0"/>
    <s v="ДЭС-8 куст-8 Усть-тегусского м/р"/>
    <x v="5"/>
    <x v="10"/>
    <s v="ДГУ-2"/>
    <s v="14:25 ДЭС-8 АО ДГУ-2 - код.303 &quot;Низкое напряжение генератора&quot; (ДГУ-1 выведена в ТО-250); приступили к осмотру и выявлению причины неисправности;_x000a_17:00 По окончании ТО-250 запуск ДГУ-1, подача напряжения на СУ ЭЦН, запуск сквжин;_x000a_17:30 После замены платы А36 в панели РССР-3100 запуск ДГУ-2, стоп ДГУ-1 (в горячий резерв)"/>
    <n v="56.3"/>
    <n v="55.4"/>
    <n v="111.69999999999999"/>
    <s v="ИЭ"/>
    <n v="2012"/>
    <s v="плата А-36 панели РССР-3100"/>
    <s v="Cummins"/>
    <d v="2014-06-22T00:00:00"/>
    <n v="1"/>
    <d v="2014-07-13T00:00:00"/>
    <n v="0"/>
    <d v="2014-06-22T00:00:00"/>
    <s v="КП8"/>
    <m/>
    <m/>
    <m/>
    <m/>
    <m/>
    <m/>
  </r>
  <r>
    <x v="5"/>
    <x v="8"/>
    <s v="РН-ЭН"/>
    <x v="150"/>
    <d v="1899-12-30T19:51:32"/>
    <d v="2014-06-25T00:00:00"/>
    <d v="1899-12-30T19:51:36"/>
    <d v="1899-12-30T00:00:04"/>
    <n v="33"/>
    <s v="БМРЗ"/>
    <s v="АПВУ"/>
    <x v="2"/>
    <s v="ПС 110/35/6кВ&quot;Кальча&quot;."/>
    <x v="0"/>
    <x v="2"/>
    <s v="ВЛ-35 Промысловая-1"/>
    <s v="В 19:51:32 при прохождении грозового фронта над Кальчинским м/р произошло отключение на ПС 110/35/6 &quot;Кальча&quot;  ВЛ-35 Промысловая-1 по защите МТЗ-1,в  19:51:36 успешное повторное АПВ линии."/>
    <m/>
    <n v="29"/>
    <n v="29"/>
    <s v="ТЧ"/>
    <n v="1997"/>
    <s v="ВЛ-35 Промысловая-1 ПС110/35/6 Кальча"/>
    <m/>
    <d v="2013-08-20T00:00:00"/>
    <n v="1"/>
    <d v="2014-08-20T00:00:00"/>
    <n v="0"/>
    <d v="2013-08-20T00:00:00"/>
    <s v="КП11"/>
    <m/>
    <m/>
    <m/>
    <m/>
    <m/>
    <m/>
  </r>
  <r>
    <x v="5"/>
    <x v="8"/>
    <s v="РН-ЭН"/>
    <x v="155"/>
    <d v="1899-12-30T18:35:55"/>
    <d v="2014-06-30T00:00:00"/>
    <d v="1899-12-30T18:36:01"/>
    <d v="1899-12-30T00:00:06"/>
    <n v="18"/>
    <s v="БМРЗ"/>
    <s v="АПВУ"/>
    <x v="2"/>
    <s v="ПС 110/35/6кВ&quot;Кальча&quot;."/>
    <x v="2"/>
    <x v="2"/>
    <s v="ВЛ-6 Ф-7"/>
    <s v="В 18:35:55 при прохождении грозового фронта над Кальчинским н/п произошло отключение ВЛ-6кВ Ф-7 ПС 110/35/6 &quot;Кальча&quot; по защите МТЗ-1, в 18:36:01 успешное  АПВ линии."/>
    <m/>
    <n v="27.6"/>
    <n v="27.6"/>
    <s v="ТЧ"/>
    <n v="1994"/>
    <s v="ВЛ-6 Ф-7 ПС110/35/6 Кальча"/>
    <m/>
    <d v="2013-09-13T00:00:00"/>
    <n v="1"/>
    <d v="2014-09-13T00:00:00"/>
    <n v="0"/>
    <d v="2013-09-13T00:00:00"/>
    <s v="КП11"/>
    <m/>
    <m/>
    <m/>
    <m/>
    <m/>
    <m/>
  </r>
  <r>
    <x v="6"/>
    <x v="8"/>
    <s v="НГ-Энерго"/>
    <x v="19"/>
    <d v="1899-12-30T14:52:00"/>
    <d v="2014-07-03T00:00:00"/>
    <d v="1899-12-30T15:16:00"/>
    <d v="1899-12-30T00:24:00"/>
    <n v="2"/>
    <s v="РССР 3100"/>
    <m/>
    <x v="0"/>
    <s v="ДЭС-10 куст-7 Усть-тегусского м/р"/>
    <x v="5"/>
    <x v="10"/>
    <s v="ДГУ-1"/>
    <s v="14:52  ДЭС-10 ДГУ-1 Отключение АВГ по причине неисправности выходного модуля А-37       15:10 Произведена замена неиспраного модуля     А-37       _x000a_15:16 ДЭС-10 ДГУ-1 пуск в работу, подано напряжение на станции управления скважин."/>
    <n v="9"/>
    <m/>
    <n v="9"/>
    <s v="ДУ"/>
    <n v="2008"/>
    <s v="плата А-37 панели РССР-3100"/>
    <s v="Cummins"/>
    <d v="2014-07-03T00:00:00"/>
    <n v="1"/>
    <d v="2014-07-20T00:00:00"/>
    <n v="0"/>
    <d v="2014-07-03T00:00:00"/>
    <s v="КП24"/>
    <m/>
    <m/>
    <m/>
    <m/>
    <m/>
    <m/>
  </r>
  <r>
    <x v="6"/>
    <x v="8"/>
    <s v="ООО &quot;СЭС&quot;"/>
    <x v="161"/>
    <d v="1899-12-30T13:11:00"/>
    <d v="2014-07-07T00:00:00"/>
    <d v="1899-12-30T16:20:00"/>
    <d v="1899-12-30T03:09:00"/>
    <n v="19"/>
    <s v="DSE-5510,        PCC-6100"/>
    <m/>
    <x v="0"/>
    <s v="ДЭС-16 куст-8 Усть-тегусского м/р"/>
    <x v="5"/>
    <x v="10"/>
    <s v="ДЭС-16"/>
    <s v="13:11  АО ДЭС-16 превышение рабочей температуры охлаждающей жидкости _x000a_16:20 Пуск  ДЭС-16 подача напряжения   на станции управления скважин, запуск скважин"/>
    <n v="135"/>
    <n v="12"/>
    <n v="147"/>
    <s v="ДУ"/>
    <s v="2014                             2014                           2014"/>
    <s v="система охлаждения"/>
    <s v="Cummins"/>
    <s v="29.06.2014            26.06.2014             29.06.2014          "/>
    <n v="1"/>
    <s v="09.07.2014               17.07.2014               09.07.2014"/>
    <n v="0"/>
    <s v="29.06.2014,            26.06.2014,             29.06.2014          "/>
    <s v="КП23"/>
    <m/>
    <m/>
    <s v="Останов ДГУ-6 по высокой температуре ОЖ, затем ДГУ-5, ДГУ-4 по высокой температуре ОЖ , в следствии чего произошла остановка ДГУ-1, ДГУ-2, ДГУ-3, ДГУ-7  по привышению нагрузки.                                                     Причиной останова  явился перегрев ОЖ ДГУ-4,5,6 при загрузке 40%-46% вследствии их неудовлетворительного технического состояния"/>
    <m/>
    <m/>
    <m/>
  </r>
  <r>
    <x v="6"/>
    <x v="8"/>
    <s v="НГ-Энерго"/>
    <x v="181"/>
    <d v="1899-12-30T18:35:00"/>
    <d v="2014-07-27T00:00:00"/>
    <d v="1899-12-30T21:35:00"/>
    <d v="1899-12-30T03:00:00"/>
    <n v="3"/>
    <s v="РССР 3100"/>
    <m/>
    <x v="0"/>
    <s v="ДЭС-8 куст-8 Усть-тегусского м/р"/>
    <x v="5"/>
    <x v="10"/>
    <s v="ДГУ-2"/>
    <s v="18:35 ДЭС-8 АО ДГУ-2 - 303 &quot;Низкое напряжение генератора&quot;;  приступили к осмотру и выявлению причины неисправности; _x000a_18:55 Запуск скв.7П, 2421;_x000a_21:35 Выявлен и устранен обрыв провода кабеля распределения мощности в колодке ТВ-1; ДГУ-2 запущена в параллельную работу;_x000a_22:00 Запуск скв.2325"/>
    <n v="2"/>
    <n v="10"/>
    <n v="12"/>
    <s v="Г"/>
    <n v="2012"/>
    <s v="КВВГЭ-НГ4х1,5"/>
    <s v="Россия"/>
    <d v="2014-07-13T00:00:00"/>
    <n v="100"/>
    <d v="2014-07-29T00:00:00"/>
    <n v="0"/>
    <d v="2014-07-13T00:00:00"/>
    <s v="КП24"/>
    <m/>
    <m/>
    <m/>
    <m/>
    <m/>
    <m/>
  </r>
  <r>
    <x v="6"/>
    <x v="8"/>
    <s v="РН-ЭН"/>
    <x v="184"/>
    <d v="1899-12-30T10:32:00"/>
    <d v="2014-06-30T00:00:00"/>
    <d v="1899-12-30T14:01:00"/>
    <d v="1899-12-30T03:29:00"/>
    <n v="186"/>
    <s v="СГОЭС"/>
    <m/>
    <x v="3"/>
    <s v="ГТЭС-83 Усть-тегусского м/р"/>
    <x v="2"/>
    <x v="4"/>
    <s v="ГТУ-1,2,3,4,5,6,7                                               ГПУ-1,2,4,5,6,7,8,9."/>
    <s v="10:32 АО ГТУ-1,2,3,4,5,6,7 по низкому давлению газа на входе в ГТУ, АО ГПУ-1,2,4,5,6,7,8,9, по коду 3458 - &quot;шина за пределами диапазона синхронизации&quot;. На ГТЭС-83 после восстановления давления в линии подачи газа был произведён пуск ГТУ-1,2,3,4,5,6,7. На ГПЭС-15 произведён пуск ГПУ-1,2,4,5,6,7,8,9.    14:01 восстановление нормальной схемы электроснабжения Усть-Тегусского и Урненского м/р. 14:07 полное снятие ограничений по нагрузке.   "/>
    <n v="1327"/>
    <n v="254"/>
    <n v="1581"/>
    <s v="ИЭ"/>
    <n v="2010"/>
    <s v="СГОЭС-М11"/>
    <s v="ЗАО &quot;Электростандарт-прибор&quot;"/>
    <d v="2014-07-20T00:00:00"/>
    <n v="100"/>
    <d v="2014-08-20T00:00:00"/>
    <n v="0"/>
    <d v="2014-07-20T00:00:00"/>
    <s v="КП1"/>
    <m/>
    <m/>
    <m/>
    <s v="т"/>
    <m/>
    <m/>
  </r>
  <r>
    <x v="11"/>
    <x v="8"/>
    <s v="ОАО &quot;ФСК ЕЭС&quot;-Южное ПМЭС"/>
    <x v="187"/>
    <d v="1899-12-30T05:06:00"/>
    <d v="2014-08-02T00:00:00"/>
    <d v="1899-12-30T05:06:00"/>
    <d v="1899-12-30T00:00:00"/>
    <n v="27"/>
    <m/>
    <s v="АПВУ"/>
    <x v="5"/>
    <s v="ПС 110/35/6кВ&quot;Кальча&quot;."/>
    <x v="1"/>
    <x v="0"/>
    <m/>
    <s v="05:06 на ПС 110/35/6кВ&quot;Кальча&quot;произошла посадка напряжения в сети 110кВ до 65кВ.Причиной посадки напряжение было разрушение В-220 &quot;Болчары&quot; на ПС-500&quot;Демьянское&quot;."/>
    <m/>
    <n v="22"/>
    <n v="22"/>
    <s v="ТЧ"/>
    <n v="1992"/>
    <s v="_"/>
    <s v="_"/>
    <d v="2014-04-14T00:00:00"/>
    <n v="1"/>
    <s v="_"/>
    <s v="_"/>
    <s v="_"/>
    <s v="КП18"/>
    <m/>
    <m/>
    <m/>
    <m/>
    <m/>
    <m/>
  </r>
  <r>
    <x v="11"/>
    <x v="8"/>
    <s v="НГ-Энерго"/>
    <x v="191"/>
    <d v="1899-12-30T03:35:00"/>
    <d v="2014-08-07T00:00:00"/>
    <d v="1899-12-30T14:00:00"/>
    <d v="1899-12-30T10:25:00"/>
    <n v="2"/>
    <m/>
    <m/>
    <x v="0"/>
    <s v="ДГУ-292/2"/>
    <x v="5"/>
    <x v="10"/>
    <s v="ДГУ-292/2"/>
    <s v="3:35 Куст-7 ДГУ-292/2 аварийно остановлена персоналом, нестабильная работа двигателя (произвольное изменение частоты вращения коленвала ДВС с 1600 до 1450 об/мин, сизый дым с выхлопной трубы глушителя)_x000a_13:03 с куста-8 на куст-7 перемещена ДГУ-292/6, произведена замена ДГУ-292/2 на ДГУ-292/6_x000a_14:00 Подключение и запуск скв.2688, 2546 от ДГУ-292/6.                                                                     ДГУ-292/2 перемещена на куст-1 для выявления и устранения неисправности"/>
    <n v="77.7"/>
    <m/>
    <n v="77.7"/>
    <s v="ДУ"/>
    <n v="2009"/>
    <s v="САТ D3406"/>
    <s v="Caterpillar "/>
    <d v="2014-07-29T00:00:00"/>
    <n v="100"/>
    <d v="2014-08-08T00:00:00"/>
    <n v="0"/>
    <d v="2014-07-29T00:00:00"/>
    <s v="КП23"/>
    <m/>
    <m/>
    <m/>
    <m/>
    <m/>
    <m/>
  </r>
  <r>
    <x v="11"/>
    <x v="8"/>
    <s v="ООО &quot;СЭС&quot;"/>
    <x v="193"/>
    <d v="1899-12-30T17:55:00"/>
    <d v="2014-08-09T00:00:00"/>
    <d v="1899-12-30T18:40:00"/>
    <d v="1899-12-30T00:45:00"/>
    <n v="10"/>
    <s v="DSE-5510,        PCC-6100"/>
    <m/>
    <x v="0"/>
    <s v="ДЭС-16 куст-8 Усть-тегусского м/р"/>
    <x v="5"/>
    <x v="10"/>
    <s v="ДГУ-7,1,2,3_x000a_ДГУ-4,1,2,5,7"/>
    <s v="17:55 АО ДГУ-7 -высокая температура турбокомпрессора, АО ДГУ-1,2,3 - по высокой температуре ОЖ. В работе остались ДГУ-4,5. 18:40 Запуск ДГУ-2,7. Запуск скважин._x000a_19:30 АО ДГУ-4 - обратная мощность, 19:35 при синхронизации ДГУ-4 произошло АО ДЭС-16 по превышению реверсивной мощности, из-за потери питания блока синхронизации Р123, ДГУ-4 осталась в работе на х.х.. 19:40 -19:50 Запуск ДГУ-1,2,5,7. Запуск скважин. 20:25 ДГУ-3 в работе. Снято ограничение по нагрузке."/>
    <n v="121"/>
    <m/>
    <n v="121"/>
    <s v="ДУ"/>
    <n v="2005"/>
    <s v="833 DFHS"/>
    <s v="Cummins"/>
    <d v="2014-07-30T00:00:00"/>
    <n v="100"/>
    <d v="2014-08-23T00:00:00"/>
    <n v="0"/>
    <d v="2014-07-30T00:00:00"/>
    <s v="КП23"/>
    <m/>
    <m/>
    <m/>
    <m/>
    <m/>
    <m/>
  </r>
  <r>
    <x v="11"/>
    <x v="8"/>
    <s v="РН-ЭН"/>
    <x v="194"/>
    <d v="1899-12-30T12:17:00"/>
    <d v="2014-08-10T00:00:00"/>
    <d v="1899-12-30T12:35:00"/>
    <d v="1899-12-30T00:18:00"/>
    <n v="395"/>
    <s v="МТЗ-III ступень"/>
    <s v="РПНУ (АПВ-нет)"/>
    <x v="1"/>
    <s v="Усть-тегусского м/р Куст-5 ПС 36/6 кВ "/>
    <x v="0"/>
    <x v="0"/>
    <s v="ВВ-35кВ Ввод№1, ВВ-35кВ Ввод№2"/>
    <s v="При прохождении грозового фронта на ПС 6/35/110 Усть-Тегусская зафиксировано появление &quot;Земли&quot; на 2секции 35кВ. 07:00 по ТМ зафиксировано отключение 1Т 35кВ и вкл. СВВ-6кВ на ПС 35/6кВ К-5. При осмотре ПС 35/6кВ выявлено откл. 1Т действием ЗДЗ 35кВ, на ф.С проходного изолятора 35кВ ввода от ВЛ ф.6 обнаружен нагрев с явными признаками повреждения. После включения оперативным персоналом  СВВ-35кВ действием  ЗДЗ 35кВ отключились ВВ-35кВ Ввод№1и Ввод№2, на ПС 6/35/110 Усть-Тегусская действием МТЗ III ступень отключились ВВ-35кВ ф5, 6.  Сброс нагрузки ГТЭС-83 АО ГТУ-5,6 по максимальному напряжению. ГПЭС-15 АО ГПУ-2, 6, 7, 8, 10; В работе остались: ГТЭС-83 ГТУ-1,2,3,4, ГТУ-8 на х.х.; ГПЭС-15 ГПУ-6,7,8,9,10. 12:35 Включен ВВ-35кВ ф.5. на ПС 35/6кВ включены ВВ-35кВ Ввод№1, СВВ-35кВ, 2Т, ВВ-6кВ 1Т, СВВ-6кВ. Приступили к вводу ГТУ на ГТЭС-83, ГПУ на ГПЭС-15 и набор нагрузки. 15:36 полностью восстановлено электроснабжение потребителей. Ведутся аварийно восстановительные работы на ПС 35/6кВ Куст 5."/>
    <n v="1769"/>
    <n v="83.95"/>
    <n v="1852.95"/>
    <s v="И"/>
    <n v="2013"/>
    <s v="ИП-35/1000-7,5-0,1-1УХЛ"/>
    <s v="Россия"/>
    <d v="2014-03-05T00:00:00"/>
    <n v="100"/>
    <d v="2015-03-05T00:00:00"/>
    <n v="0"/>
    <d v="2014-03-05T00:00:00"/>
    <s v="КП9"/>
    <m/>
    <m/>
    <m/>
    <m/>
    <m/>
    <m/>
  </r>
  <r>
    <x v="11"/>
    <x v="8"/>
    <s v="РН-ЭН"/>
    <x v="194"/>
    <d v="1899-12-30T20:57:00"/>
    <d v="2014-08-11T00:00:00"/>
    <d v="1899-12-30T16:49:00"/>
    <d v="1899-12-30T19:52:00"/>
    <m/>
    <s v="МТЗ-III ступень"/>
    <m/>
    <x v="1"/>
    <s v="Усть-тегусского м/р Куст-5 ПС 36/6 кВ "/>
    <x v="0"/>
    <x v="0"/>
    <s v="ВВ-35кВ Ввод№1"/>
    <s v="с 19:37 10.08.14г. по 0:35 11.08.14г. прохождение сильного грозового фронта на Урненском, Усть-Тегусском местрождениях. При прохождении грозового фронта произошло повреждение проходных изоляторов на ПС 35/6кВ Куст-5 на ВВ-35кВ Ввод№1,Ввод№2.С отключением в 20:57 ВЛ-35 кВ ф.5,ф.6 от МТЗ III ступень на ПС 6/35/110кВ Усть-Тегусская. ГТЭС-83 АО ГТУ-5,6,8 по максимальному напряжению. ГПЭС-15 АО ГПУ-1,2,4,5; В работе остались: ГТЭС-83 ГТУ-1,2,3,4; ГПЭС-15 ГПУ-6,7,8,9,10. Запускались на ДЭС-3 ДГУ-2,3,5 на 80%, на ДЭС-1,2 ДГУ-5,6 на 80%.. Введено ограничение потребителей К-5 Усть-Тегусского м/р. После проведения ремонтно-восстановительных работ по замене проходных изоляторов на Вводе 35кВ №2  на ПС 35/6 кВ &quot;Куст-5&quot;.11.08.2014г в 16:49 подано напряжение на ПС 35/6кВ Куста№5 с ВЛ-35кВ ф.№6 и восстановлено электроснабжение потребителей. Ведутся аварийно восстановительные работы на ПС 35/6кВ Куст 5."/>
    <n v="1769"/>
    <n v="83.95"/>
    <n v="1852.95"/>
    <s v="И"/>
    <n v="2013"/>
    <s v="ИП-35/1000-7,5-0,1-1УХЛ"/>
    <s v="Россия"/>
    <d v="2014-03-06T00:00:00"/>
    <n v="101"/>
    <d v="2015-03-06T00:00:00"/>
    <n v="1"/>
    <d v="2014-03-06T00:00:00"/>
    <s v="КП9"/>
    <m/>
    <m/>
    <m/>
    <m/>
    <m/>
    <m/>
  </r>
  <r>
    <x v="11"/>
    <x v="8"/>
    <s v="РН-ЭН"/>
    <x v="194"/>
    <d v="1899-12-30T16:55:00"/>
    <d v="2014-08-10T00:00:00"/>
    <d v="1899-12-30T16:55:00"/>
    <d v="1899-12-30T00:00:00"/>
    <n v="112"/>
    <s v="БМРЗ"/>
    <s v="АПВУ"/>
    <x v="2"/>
    <s v="ПС 110/35/6кВ&quot;Кальча&quot;."/>
    <x v="0"/>
    <x v="0"/>
    <s v="ВЛ-35 Промысловая-1 ПС110/35/6 Кальча"/>
    <s v="В 16:55:00 при прохождении грозового фронта над Кальчинским н/п произошло отключение ВЛ-35кВ  Центральная 1,2. ПС 110/35/6 &quot;Кальча&quot; по защите МТЗ-1, с успешным  АПВ линии."/>
    <n v="246"/>
    <m/>
    <n v="246"/>
    <s v="И"/>
    <n v="2001"/>
    <s v="ШС-10, ПС-70"/>
    <s v="Россия"/>
    <d v="2013-08-20T00:00:00"/>
    <n v="1"/>
    <d v="2014-08-20T00:00:00"/>
    <n v="0"/>
    <d v="2013-08-20T00:00:00"/>
    <s v="КП11"/>
    <m/>
    <m/>
    <m/>
    <m/>
    <m/>
    <m/>
  </r>
  <r>
    <x v="11"/>
    <x v="8"/>
    <s v="РН-ЭН"/>
    <x v="197"/>
    <d v="1899-12-30T02:09:00"/>
    <d v="2014-08-13T00:00:00"/>
    <d v="1899-12-30T11:39:00"/>
    <d v="1899-12-30T09:30:00"/>
    <n v="69"/>
    <s v="МТЗ-III ступень"/>
    <m/>
    <x v="1"/>
    <s v="Усть-тегусского м/р Куст-5 ПС 36/6 кВ "/>
    <x v="0"/>
    <x v="0"/>
    <s v="ВВ-35кВ Ввод№2"/>
    <s v="с 01:00 13.08.14г. по 03:20 13.08.14г. прохождение  грозового фронта на Урненском, Усть-Тегусском местрождениях. При прохождении грозового фронта произошло повреждение проходных изоляторов на ПС 35/6кВ Куст-5 на ВВ-35кВ Ввод№2.С отключением в 02:09 ВЛ-35 кВ ф.6 от МТЗ III ступень на ПС 6/35/110кВ Усть-Тегусская. Введено ограничение потребителей К-5 Усть-Тегусского м/р. Проведены ремонтно-восстановительные работы на ПС 35/6 кВ &quot;Куст-5&quot; по замене проходных изоляторов на Вводе 35кВ.№2 .13.08.2014г в 11:39 подано напряжение на ПС 35/6кВ Куста №5 и восстановлено электроснабжение потребителей Куста №5. Снятие ограничений по нагрузке. Ведутся аварийно восстановительные работы на ПС 35/6кВ Куст 5."/>
    <n v="1095.7"/>
    <n v="40.700000000000003"/>
    <n v="1136.4000000000001"/>
    <s v="И"/>
    <n v="2013"/>
    <s v="ИП-35/1000-7,5-0,1-1УХЛ"/>
    <s v="Россия"/>
    <s v="_"/>
    <s v="_"/>
    <n v="2014"/>
    <n v="0"/>
    <n v="2013"/>
    <s v="КП9"/>
    <m/>
    <m/>
    <m/>
    <m/>
    <m/>
    <m/>
  </r>
  <r>
    <x v="7"/>
    <x v="8"/>
    <s v="РН-ЭН"/>
    <x v="228"/>
    <d v="1899-12-30T02:45:29"/>
    <d v="2014-09-14T00:00:00"/>
    <d v="1899-12-30T02:45:34"/>
    <d v="1899-12-30T00:00:05"/>
    <n v="13"/>
    <s v="МТЗ-1"/>
    <s v="АПВУ"/>
    <x v="2"/>
    <s v="Кальчинское м/р _x000a_ПС 35/6кВ &quot;Восточная&quot;"/>
    <x v="0"/>
    <x v="0"/>
    <s v="ВЛ-6кВ Ф-5,6,13,14,18"/>
    <s v="14.09.14 в 02:45 ПС 35/6кВ &quot;Восточная&quot; при прохождении грозового фронта аварийно отключились ВЛ-6кВ Ф-5,6,13,14,18 по МТЗ-1 с успешным АПВ"/>
    <m/>
    <n v="7.3"/>
    <n v="7.3"/>
    <s v="И"/>
    <n v="2000"/>
    <s v="ШС-10"/>
    <s v="Россия"/>
    <d v="2013-09-07T00:00:00"/>
    <n v="1"/>
    <n v="2014"/>
    <n v="0"/>
    <n v="2013"/>
    <s v="КП11"/>
    <m/>
    <m/>
    <m/>
    <m/>
    <m/>
    <m/>
  </r>
  <r>
    <x v="8"/>
    <x v="8"/>
    <s v="НГ-Энерго"/>
    <x v="248"/>
    <d v="1899-12-30T14:30:00"/>
    <d v="2014-10-05T00:00:00"/>
    <d v="1899-12-30T17:40:00"/>
    <d v="1899-12-30T03:10:00"/>
    <n v="2"/>
    <s v="ЕМСР"/>
    <m/>
    <x v="0"/>
    <s v="ДГУ-292/6"/>
    <x v="5"/>
    <x v="10"/>
    <s v="ДГУ-292/6"/>
    <s v="14:30 Аварийный останов ДГУ-292/6 - низкий уровень охлаждающей жидкости._x000a_При осмотре выявлено повреждение радиатора системы охлаждения двигателя в результате разрушения вентилятора при соприкосновении с корпусом радиатора. Причина повреждений: разрушение подшипников ступицы вентилятора. _x000a_16:35 ДГУ-328/7 перемещена на кусту-7 и установлена взамен ДГУ-292/6, переключение КЛ-0,4кВ на СУ скв. 2688, 2546_x000a_17:40 пуск в работу скв.2688, 2546"/>
    <n v="23.5"/>
    <m/>
    <n v="23.5"/>
    <s v="ДУ"/>
    <n v="2013"/>
    <s v="Радиатор СО"/>
    <s v="Caterpillar "/>
    <d v="2014-09-25T00:00:00"/>
    <n v="1"/>
    <d v="2014-10-07T00:00:00"/>
    <n v="0"/>
    <d v="2014-09-25T00:00:00"/>
    <s v="КП23"/>
    <m/>
    <m/>
    <m/>
    <m/>
    <m/>
    <m/>
  </r>
  <r>
    <x v="8"/>
    <x v="8"/>
    <s v="НГ-Энерго"/>
    <x v="254"/>
    <d v="1899-12-30T08:05:00"/>
    <d v="2014-10-11T00:00:00"/>
    <d v="1899-12-30T08:05:00"/>
    <d v="1899-12-30T00:00:00"/>
    <n v="3"/>
    <m/>
    <m/>
    <x v="0"/>
    <s v="ДЭС-6 ДГУ-2"/>
    <x v="5"/>
    <x v="10"/>
    <s v="ДЭС-6 ДГУ-2"/>
    <s v="08:05 ДЭС-6 ДГУ-2 аварийно остановлена персоналом  (низкое давление масла, посторонние шумы в ДВС)._x000a_ Запуск скв.69Р, 70Р, 2663 - ДГУ-1 в работе."/>
    <n v="1.8"/>
    <n v="7.1"/>
    <n v="8.9"/>
    <s v="ДУ"/>
    <n v="2011"/>
    <s v="ЦПГ"/>
    <s v="Cummins"/>
    <d v="2014-09-15T00:00:00"/>
    <n v="1"/>
    <d v="2014-10-15T00:00:00"/>
    <n v="0"/>
    <d v="2014-09-15T00:00:00"/>
    <s v="КП24"/>
    <m/>
    <m/>
    <m/>
    <m/>
    <m/>
    <s v="неуч.вр."/>
  </r>
  <r>
    <x v="8"/>
    <x v="8"/>
    <s v="РН-ЭН"/>
    <x v="255"/>
    <d v="1899-12-30T11:05:00"/>
    <d v="2014-10-12T00:00:00"/>
    <d v="1899-12-30T16:56:00"/>
    <d v="1899-12-30T05:51:00"/>
    <s v="БКНС: Н-16,Н-17,Н-18; скв.1В,2В,5В,6В К-1 Урна"/>
    <s v="ЧМИ ГТУ-7,   АЧР 1 ступень"/>
    <m/>
    <x v="0"/>
    <s v="ГТЭС-83 ГТУ-7"/>
    <x v="2"/>
    <x v="4"/>
    <s v="ГТУ-7"/>
    <s v="В 11:05 произошел аварийный останов ГТУ-7 из-за срабатывания датчика &quot;Загрязнения масла&quot;. Запуск резервных ДГУ-2,3,5 ДЭС-3 в 11:22 и разрешение набора нагрузки по согласованию . После снятия и очистки датчиков маслосистемы, с разрешения сервисного инженера ООО «Центракс Газовые Турбины Рус» (фирмы ведущей ПНР), в 12:27 произведен пуск в работу ГТУ-7.   В 13:26 повторно произошел аварийный останов ГТУ-7 из-за срабатывания датчика &quot;Загрязнения масла&quot;.                                                     ГТУ-7 выведена в ремонт для выяснения причины появления металлической стружки на датчике &quot;загрязнения пасла&quot;. В 16:24 ввод в работу ГТУ-9,вывод ДГУ-2,3,5 ДЭС-3., вывод ДГУ-2,3,5 ДЭС-3 в горячий резерв."/>
    <m/>
    <m/>
    <m/>
    <s v="ГТУ"/>
    <n v="2014"/>
    <s v="CX 501 - KB7"/>
    <s v="Centrax "/>
    <d v="2014-09-03T00:00:00"/>
    <n v="1"/>
    <n v="2015"/>
    <n v="0"/>
    <d v="2014-09-03T00:00:00"/>
    <s v="КП3"/>
    <m/>
    <m/>
    <s v="Специалистами ООО «Центракс Газовые Турбины Рус» составлено и направлено письмо в головной филиал США.  "/>
    <m/>
    <m/>
    <m/>
  </r>
  <r>
    <x v="8"/>
    <x v="8"/>
    <s v="РН-ЭН"/>
    <x v="269"/>
    <d v="1899-12-30T18:39:00"/>
    <d v="2014-10-27T00:00:00"/>
    <d v="1899-12-30T21:32:00"/>
    <d v="1899-12-30T02:53:00"/>
    <s v="БКНС: Н-16,Н-17,Н-18; скв.1В,2В,5В,6В К-1 Урна, Ш-1, Ш-3, Ш-5 К-9 У-Тег"/>
    <s v="ЧМИ ГТУ-8,10,   АЧР 1 ступень"/>
    <m/>
    <x v="3"/>
    <s v="ГТЭС-83 ГТУ-8,10"/>
    <x v="2"/>
    <x v="4"/>
    <s v="ГТУ-8, ГТУ-10"/>
    <s v="В 18:40 произошел аварийный останов ГТУ-8,10 по низкому давлению газа на входе в ГТУ,  из-за аварийного останова УПТГ-5,7 (причины выясняются). Запуск резервных ДГУ-1,2,5 ДЭС-3, ДГУ-1,2 на ДЭС-1,2  и разрешение набора нагрузки по согласованию . в 19:30 произведен пуск в работу УПТГ-5,7, после этого произведен запуск ГТУ-10 в 20:02 и ГТУ-8 в 20:22. В 20:45 полное снятие ограничения по набору нагрузки "/>
    <m/>
    <m/>
    <m/>
    <s v="ВО"/>
    <n v="2014"/>
    <s v="Frick SGC 2817"/>
    <s v="ЧКЗ          г.Челябинск"/>
    <s v="-"/>
    <s v="-"/>
    <m/>
    <s v="-"/>
    <s v="-"/>
    <s v="КП24"/>
    <m/>
    <m/>
    <m/>
    <m/>
    <m/>
    <m/>
  </r>
  <r>
    <x v="8"/>
    <x v="8"/>
    <s v="РН-ЭН"/>
    <x v="270"/>
    <d v="1899-12-30T11:19:00"/>
    <d v="2014-10-28T00:00:00"/>
    <d v="1899-12-30T19:18:00"/>
    <d v="1899-12-30T07:59:00"/>
    <s v="БКНС: Н-16,Н-17,Н-18; скв.1В,2В,5В,6В К-1 Урна"/>
    <s v="ЧМИ ГТУ-8,10,   АЧР 1 ступень"/>
    <m/>
    <x v="3"/>
    <s v="ГТЭС-83 ГТУ-8,10"/>
    <x v="2"/>
    <x v="4"/>
    <s v="ГТУ-8, ГТУ-10"/>
    <s v="В 11:19 произошел аварийный останов ГТУ-8,10 по низкому давлению газа на входе в ГТУ,  из-за аварийного останова УПТГ-7,8 (причины выясняются). Запуск резервных ДГУ-2,3,5 ДЭС-3, ДГУ-2 на ДЭС-1,2  и разрешение набора нагрузки по согласованию . В 11:58 произведен пуск в работу УПТГ-7,8, после этого произведен запуск ГТУ-10 в 12:32. В 12:48 полное снятие ограничения по набору нагрузки "/>
    <m/>
    <m/>
    <m/>
    <s v="ВО"/>
    <n v="2014"/>
    <s v="Frick SGC 2817"/>
    <s v="ЧКЗ          г.Челябинск"/>
    <s v="-"/>
    <s v="-"/>
    <m/>
    <s v="-"/>
    <s v="-"/>
    <s v="КП24"/>
    <m/>
    <m/>
    <m/>
    <m/>
    <m/>
    <m/>
  </r>
  <r>
    <x v="9"/>
    <x v="8"/>
    <s v="НГ-Энерго"/>
    <x v="279"/>
    <d v="1899-12-30T04:17:00"/>
    <d v="2014-11-07T00:00:00"/>
    <d v="1899-12-30T05:55:00"/>
    <d v="1899-12-30T01:38:00"/>
    <n v="2"/>
    <s v="ЕМСР"/>
    <m/>
    <x v="0"/>
    <s v="ДГУ-400/7"/>
    <x v="5"/>
    <x v="10"/>
    <s v="ДГУ-400/7"/>
    <s v="04:17 Аварийный останов ДГУ-400/7 - низкий уровень охлаждающей жидкости._x000a_04:45 При осмотре выявлено нарушение целостности шланга котла подогрева ОЖ._x000a_ 05:55 Причина АО устранена.  Пуск в работу ДГУ-400/7. Подано напряжение на станции управления скважин 2635, 2578_x000a_"/>
    <n v="15.5"/>
    <m/>
    <n v="15.5"/>
    <s v="ДУ"/>
    <d v="2013-01-12T00:00:00"/>
    <s v="Подогреватель ОЖ"/>
    <s v="Caterpillar "/>
    <d v="2014-11-04T00:00:00"/>
    <n v="100"/>
    <d v="2014-11-14T00:00:00"/>
    <n v="0"/>
    <d v="2014-11-04T00:00:00"/>
    <s v="КП23"/>
    <m/>
    <m/>
    <m/>
    <m/>
    <m/>
    <m/>
  </r>
  <r>
    <x v="9"/>
    <x v="8"/>
    <s v="РН-ЭН"/>
    <x v="24"/>
    <d v="1899-12-30T13:00:00"/>
    <d v="2014-11-08T00:00:00"/>
    <d v="1899-12-30T18:17:00"/>
    <d v="1899-12-30T05:17:00"/>
    <n v="38"/>
    <s v="МТЗ-1 яч.5 _x000a_ПС 35/6кв &quot;К-4&quot;"/>
    <m/>
    <x v="0"/>
    <s v="ВН-6кВ _x000a_КТПН 6/0,4кВ №1 К-4 Усть-Тегусское м/р"/>
    <x v="2"/>
    <x v="6"/>
    <s v="ВВ-6кВ яч.№5 ПС 35/6кВ &quot;К-4&quot; Усть-Тегусского м/р"/>
    <s v="13:00 По ТМ &quot;ОМЬ&quot; ПС 6/35/110 &quot;Усть-Тегусская&quot; посадка напряжения в сети 6,35,110. _x000a_13:42 Осмотр ПС 35/6кВ К-4 - откл. ВВ-6кВ яч.5 МТЗ-1._x000a_13:55 Осмотр КТПН 6/0,4кВ №1 К-4 - междуфазное КЗ ВН-6кВ. Начало восстановительных работ._x000a_18:17 Подано напряжение на отходящие фидера 0,4кВ КТПН 6/0,4кВ №1 К-4._x000a_18:30 Разрешение на набор нагрузки 675кВт"/>
    <n v="103"/>
    <n v="115"/>
    <n v="218"/>
    <s v="В"/>
    <n v="2012"/>
    <s v="ВНА СЭЩ-10/630-20У2"/>
    <s v="ОАО &quot;Электрощит&quot;"/>
    <d v="2014-11-08T00:00:00"/>
    <n v="100"/>
    <n v="2015"/>
    <n v="0"/>
    <n v="2012"/>
    <s v="КП9"/>
    <m/>
    <m/>
    <m/>
    <m/>
    <m/>
    <m/>
  </r>
  <r>
    <x v="9"/>
    <x v="8"/>
    <s v="РН-ЭН"/>
    <x v="280"/>
    <d v="1899-12-30T14:44:00"/>
    <d v="2014-11-10T00:00:00"/>
    <d v="1899-12-30T18:40:00"/>
    <d v="1899-12-30T03:56:00"/>
    <n v="250"/>
    <s v="СГОЭС"/>
    <m/>
    <x v="3"/>
    <s v="ГТЭС-83 УПТГ-5,7,8"/>
    <x v="2"/>
    <x v="7"/>
    <s v="ГТЭС-83 ГТУ-1,2,3,4,5,6,8,10        ГПЭС-15 ГПУ-1,2,3,4,5,6,7,8,9,10     ДЭС-1,2 ДГУ-1,4,5,8                           ДЭС-3 ДГУ-2,5"/>
    <s v="14:40 АО УПТГ-5,7,8 по низкому давлению газа на входе в компрессор. АО ГТУ-8,10, по низкому давлению газа на входе в турбину. 14:44 АО ГТУ-5,6, по низкому давлению газа на входе в турбину. АО ГТУ-1,2,3,4 по высокой температуре  Т5. На ГТЭС-83 после восстановления давления в линии подачи газа был произведён пуск ГТУ-1,2,3,4,5,6,8,9. На ГПЭС-15 произведён пуск ГПУ-1,2,3,4,5,6,7,8,9,10. ДЭС-1,2 пуск ДГУ-4,5,8. ДЭС-3 пуск ДГУ-1,3,5.     "/>
    <n v="1964"/>
    <n v="205"/>
    <n v="2169"/>
    <s v="ВО"/>
    <n v="2014"/>
    <s v="Ду200 Ру16"/>
    <m/>
    <s v="-"/>
    <s v="-"/>
    <m/>
    <s v="-"/>
    <s v="-"/>
    <s v="КП1"/>
    <m/>
    <m/>
    <m/>
    <m/>
    <m/>
    <m/>
  </r>
  <r>
    <x v="9"/>
    <x v="8"/>
    <s v="РН-ЭН"/>
    <x v="26"/>
    <d v="1899-12-30T23:30:00"/>
    <d v="2014-11-20T00:00:00"/>
    <d v="1899-12-30T02:00:00"/>
    <d v="1899-12-30T02:30:00"/>
    <n v="247"/>
    <s v="АЧР 1ст, 2ст."/>
    <m/>
    <x v="0"/>
    <s v="ГПЭС-15 ГПУ-3"/>
    <x v="2"/>
    <x v="1"/>
    <s v="ГТЭС-83 ГТУ-1,2,3,4,5,6,8,9        ГПЭС-15 ГПУ-1,2,3,4,5,6,7,8,9,      ДЭС-1,2 ДГУ-1,2,3,4,5,8,9                           ДЭС-3 ДГУ-2,3,5"/>
    <s v="23:30 АО ГПУ-3 из-за задымления в ГПУ в результате заклинивания турбокомпрессора ГПУ-3, АО ГПУ-8,9 из-за попадания дыма от ГПУ-3, АО ГПУ-1,2,4,5,6,7 из-за перекрытия газовой линии на ГПЭС-15, АО ГТЭС-83 по перегрузке, 03:24 восстановлена нормальная схема электроснабжения Усть-Тегусского и Урненского м/р  "/>
    <n v="1931"/>
    <n v="21"/>
    <n v="1952"/>
    <s v="ГПУ"/>
    <s v="ГПУ-3 -2011"/>
    <s v="турбокомпрессор"/>
    <s v="Cummins"/>
    <d v="2014-11-12T00:00:00"/>
    <n v="100"/>
    <d v="2015-02-07T00:00:00"/>
    <n v="0"/>
    <d v="2014-11-12T00:00:00"/>
    <s v="КП24"/>
    <m/>
    <m/>
    <m/>
    <m/>
    <m/>
    <m/>
  </r>
  <r>
    <x v="9"/>
    <x v="8"/>
    <s v="ООО &quot;СЭС&quot;"/>
    <x v="337"/>
    <d v="1899-12-30T08:08:00"/>
    <d v="2014-11-27T00:00:00"/>
    <d v="1899-12-30T08:40:00"/>
    <d v="1899-12-30T00:32:00"/>
    <n v="19"/>
    <s v="DSE-5510,        PCC-6100"/>
    <m/>
    <x v="0"/>
    <s v="ДЭС-16 куст-8 Усть-тегусского м/р"/>
    <x v="5"/>
    <x v="10"/>
    <s v="ДЭС-16 ДГУ-8, ДГУ-1,2,3,5,6"/>
    <s v="8:08 АО ДГУ-8 - низкая частота, в результате загрязнения топливных фильтров ДГУ-8, далее АО ДГУ 1,2,3,5,6 перегруз. В 8:21 пуск ДГУ-1,2,3,5,6,8. В 8:40 пуск отключенных скважин К-8."/>
    <n v="40"/>
    <m/>
    <n v="40"/>
    <s v="ДУ"/>
    <s v="ДГУ-8 - 2008         ДГУ-6 - 2012_x000a_"/>
    <s v="Топливный фильтр"/>
    <s v="Cummins"/>
    <s v="19.11.2014                      20.11.2014"/>
    <n v="100"/>
    <s v="01.12.2014               02.12.2014"/>
    <n v="0"/>
    <s v="19.11.2014                      20.11.2014"/>
    <s v="КП3"/>
    <m/>
    <m/>
    <m/>
    <m/>
    <m/>
    <m/>
  </r>
  <r>
    <x v="9"/>
    <x v="8"/>
    <s v="НГ-Энерго"/>
    <x v="363"/>
    <d v="1899-12-30T01:30:00"/>
    <d v="2014-11-28T00:00:00"/>
    <d v="1899-12-30T02:00:00"/>
    <d v="1899-12-30T00:30:00"/>
    <n v="7"/>
    <s v="DSE-5510,        PCC-6100"/>
    <m/>
    <x v="0"/>
    <s v="ДЭС-9 куст-7 Усть-тегусского м/р"/>
    <x v="2"/>
    <x v="10"/>
    <s v="ДЭС-9 ДГУ-4, ДГУ-1,3"/>
    <s v="1:30 АО ДГУ-4 - низкая частота, в результате загрязнения топливных фильтров ДГУ-4, далее АО ДГУ 1,3  в результате загрязнения топливных фильтров. В 2:00 пуск ДГУ-1,3,4, пуск отключенных скважин К-7."/>
    <n v="17"/>
    <m/>
    <n v="17"/>
    <s v="ДУ"/>
    <s v="ДГУ-1,2,3 - 2012_x000a_ДГУ-4 - 2008"/>
    <s v="Топливный фильтр"/>
    <s v="Fleetguard"/>
    <s v="400 м/ч"/>
    <m/>
    <m/>
    <m/>
    <m/>
    <s v="КП3"/>
    <m/>
    <m/>
    <m/>
    <m/>
    <m/>
    <m/>
  </r>
  <r>
    <x v="10"/>
    <x v="8"/>
    <s v="НГ-Энерго"/>
    <x v="355"/>
    <d v="1899-12-30T09:20:00"/>
    <d v="2014-12-05T00:00:00"/>
    <d v="1899-12-30T09:55:00"/>
    <d v="1899-12-30T00:35:00"/>
    <n v="2"/>
    <s v="EMCP"/>
    <m/>
    <x v="0"/>
    <s v="ДГУ-400/7"/>
    <x v="5"/>
    <x v="10"/>
    <s v="ДГУ-400/7"/>
    <s v="9:20 АО ДГУ-400/7 - низкая частота, низкое напряжение генератора. Причина - загрязнение топливных фильров, снижение пропускной способности топлива через фильтрующий элемент._x000a_09:55 Выполнена замена топливных фильтров ДГУ-400/7, запуск ДГУ, запуск скв.2635, 2578 в работу."/>
    <n v="5.3"/>
    <m/>
    <n v="5.3"/>
    <s v="ДУ"/>
    <d v="2013-01-21T00:00:00"/>
    <s v="Топливный фильтр"/>
    <s v="Caterpillar "/>
    <d v="2014-11-25T00:00:00"/>
    <n v="100"/>
    <d v="2015-01-08T00:00:00"/>
    <n v="0"/>
    <d v="2014-11-25T00:00:00"/>
    <s v="КП3"/>
    <m/>
    <m/>
    <m/>
    <m/>
    <m/>
    <m/>
  </r>
  <r>
    <x v="10"/>
    <x v="8"/>
    <s v="ООО &quot;СЭС&quot;"/>
    <x v="356"/>
    <d v="1899-12-30T11:23:00"/>
    <d v="2014-12-06T00:00:00"/>
    <d v="1899-12-30T11:38:00"/>
    <d v="1899-12-30T00:15:00"/>
    <n v="25"/>
    <s v="DSE-5510,        PCC-6100"/>
    <m/>
    <x v="0"/>
    <s v="ДЭС-16 куст-8 Усть-тегусского м/р"/>
    <x v="5"/>
    <x v="10"/>
    <s v="ДЭС-16 ДГУ-5,6,8 ДГУ-1,2,3,4"/>
    <s v="11:23 АО ДГУ-5,6,8 - низкая частота, низкое напряжение генератора. Причина - загрязнение топливных фильров, снижение пропускной способности топлива через фильтрующий элемент. АО ДГУ-1,2,3,4 по перегрузу. 11:38 Пуск ДГУ-1,2,3,4 в работу, пуск ДГУ-5,6,8 после замены топливных фильтров. Запуск скважин."/>
    <n v="19.7"/>
    <m/>
    <n v="19.7"/>
    <s v="ДУ"/>
    <s v="ДГУ-5 - 2005        ДГУ-6 - 2012        ДГУ-8 - 2008        _x000a_"/>
    <s v="Топливный фильтр"/>
    <s v="Cummins"/>
    <s v="02.12.2014         01.12.2014         01.12.2014 "/>
    <n v="100"/>
    <s v="13.12.2014                               11.12.2014                              13.12.2014"/>
    <n v="0"/>
    <s v="02.12.2014         01.12.2014         01.12.2014 "/>
    <s v="КП3"/>
    <m/>
    <m/>
    <m/>
    <m/>
    <m/>
    <m/>
  </r>
  <r>
    <x v="10"/>
    <x v="8"/>
    <s v="РЭЦ"/>
    <x v="357"/>
    <d v="1899-12-30T09:11:00"/>
    <d v="2014-12-07T00:00:00"/>
    <d v="1899-12-30T10:05:00"/>
    <d v="1899-12-30T00:54:00"/>
    <n v="76"/>
    <s v="АЧР 1ст, 2ст."/>
    <m/>
    <x v="0"/>
    <s v="ГТЭС-83 УПТГ-5,7,8"/>
    <x v="2"/>
    <x v="4"/>
    <s v="ГТЭС-83 ГТУ-8,9,11,12"/>
    <s v="09:11 в результате КЗ в оперативных цепях на входе БЗУ управления УПП произошло А.О. УПТГ-5,7,8 и А.О. ГТУ-8,9,11,12  ГТЭС-83 по низкому давлению топливного газа. Срабатывание АЧР 1ст, 2ст. В работе остались ГТУ-1,2,3,4 нагрузка Р=25690кВт. Введено ограничение по нагрузке 10МВт. Отключены К-2, К-4, ВЖК Усть-Тегусского м/р. Пуск в работу резервных ДГУ-1 на ДЭС-1,2; АДГУ№1. 10:05 Восстановлена схема эл.снабжения Усть-Тегусского и Урненского м/р. Запуск резервных УПТГ-4, ГТУ-5,6. После устранения неисправности на БЗУ,  запуск в работу УПТГ-5,7,8, ГТУ-8,9,11,12. "/>
    <n v="223"/>
    <m/>
    <n v="223"/>
    <s v="ПЭ"/>
    <d v="2014-08-30T00:00:00"/>
    <s v="БЗУ"/>
    <s v="TRIPP LITE"/>
    <s v="-"/>
    <n v="100"/>
    <s v="-"/>
    <n v="0"/>
    <s v="-"/>
    <s v="КП10"/>
    <m/>
    <m/>
    <m/>
    <m/>
    <m/>
    <m/>
  </r>
  <r>
    <x v="10"/>
    <x v="8"/>
    <s v="НГ-Энерго"/>
    <x v="352"/>
    <d v="1899-12-30T18:10:00"/>
    <d v="2014-12-10T00:00:00"/>
    <d v="1899-12-30T18:25:00"/>
    <d v="1899-12-30T00:15:00"/>
    <n v="2"/>
    <m/>
    <m/>
    <x v="0"/>
    <s v="ДГУ-400/2"/>
    <x v="5"/>
    <x v="10"/>
    <s v="ДГУ-400/2"/>
    <s v="18:10 АО скв.2635, 2578 по уставке &quot;Низкое напряжение&quot;,  ДГУ-400/2 - в работе на холостом ходу.  При запуске скважин на ДГУ-400/2 выявлено снижение частоты. Причина - загрязнение топливных фильтров, снижение пропускной способности топлива через фильтрующий элемент. ДГУ-400/2 остановлена персоналом для замены топливных фильтров._x000a_18:25 Выполнена замена топливных фильтров ДГУ-400/2, запуск ДГУ, запуск скв.2635, 2578 в работу."/>
    <n v="2"/>
    <m/>
    <n v="2"/>
    <s v="ДУ"/>
    <d v="2007-05-01T00:00:00"/>
    <s v="Топливный фильтр"/>
    <s v="Caterpillar "/>
    <d v="2014-11-26T00:00:00"/>
    <n v="100"/>
    <d v="2014-12-14T00:00:00"/>
    <n v="0"/>
    <d v="2014-11-26T00:00:00"/>
    <s v="КП3"/>
    <m/>
    <m/>
    <m/>
    <m/>
    <m/>
    <m/>
  </r>
  <r>
    <x v="10"/>
    <x v="8"/>
    <s v="РЭЦ"/>
    <x v="354"/>
    <d v="1899-12-30T09:09:00"/>
    <d v="2014-12-13T00:00:00"/>
    <d v="1899-12-30T09:35:00"/>
    <d v="1899-12-30T00:26:00"/>
    <n v="160"/>
    <s v="МТЗ 3ст."/>
    <m/>
    <x v="0"/>
    <s v="ПС 6/35/110кВ &quot;Усть-Тегусская&quot;, ЛР-35кВ Ф-8"/>
    <x v="0"/>
    <x v="0"/>
    <s v="ПС 35/6кВ &quot;К-1&quot;"/>
    <s v="09:09 Аварийное отключение В-35 Ф-7 ПС 6/35/110кВ «Усть-Тегусская» вследствие включения ЗН ВЛ ЛР-35кВ №8 в линию находящуюся под напряжением от Ф-7 35кВ через СВВ-35 ПС 35/6кВ «К-1». В результате КЗ произошла посадка напряжения, частичная остановка мех.фонда Усть-Тегусского м/р, Урненского м/р, останов ГТУ-5,6,8,9 ГТЭС-83. Обесточен Куст №1 Усть-Тегусского м/р._x000a_11:05 Полное снятие ограничения по набору мощности. "/>
    <n v="296"/>
    <n v="54"/>
    <n v="350"/>
    <s v="Р"/>
    <n v="2010"/>
    <s v="РГП 2-35/100 УХЛ1"/>
    <s v="Россия"/>
    <d v="2014-09-06T00:00:00"/>
    <n v="100"/>
    <d v="2015-09-06T00:00:00"/>
    <n v="0"/>
    <d v="2014-09-06T00:00:00"/>
    <s v="КП1"/>
    <m/>
    <m/>
    <m/>
    <m/>
    <m/>
    <m/>
  </r>
  <r>
    <x v="10"/>
    <x v="8"/>
    <s v="НГ-Энерго"/>
    <x v="300"/>
    <d v="1899-12-30T09:40:00"/>
    <d v="2014-12-14T00:00:00"/>
    <d v="1899-12-30T10:45:00"/>
    <d v="1899-12-30T01:05:00"/>
    <n v="2"/>
    <m/>
    <m/>
    <x v="0"/>
    <s v="ДГУ-292/2 "/>
    <x v="5"/>
    <x v="10"/>
    <s v="ДГУ-292/2"/>
    <s v="Загрязнение топливных фильтров, снижение пропускной способности топлива через фильтрующий элемент. Выполнена замена топливных фильтров ДГУ-292/2."/>
    <n v="7.6"/>
    <m/>
    <n v="7.6"/>
    <s v="ДУ"/>
    <d v="2009-07-01T00:00:00"/>
    <s v="Топливный фильтр"/>
    <s v="Caterpillar "/>
    <d v="2014-12-11T00:00:00"/>
    <n v="100"/>
    <d v="2014-12-23T00:00:00"/>
    <n v="0"/>
    <d v="2014-12-11T00:00:00"/>
    <s v="КП3"/>
    <m/>
    <m/>
    <m/>
    <m/>
    <m/>
    <m/>
  </r>
  <r>
    <x v="10"/>
    <x v="8"/>
    <s v="РЭЦ"/>
    <x v="360"/>
    <d v="1899-12-30T17:15:00"/>
    <d v="2014-12-16T00:00:00"/>
    <d v="1899-12-30T19:55:00"/>
    <d v="1899-12-30T02:40:00"/>
    <n v="260"/>
    <s v="ЗДЗ"/>
    <m/>
    <x v="0"/>
    <s v="ГТЭС-83 ЗРУ-6кВ №2 яч№9.3"/>
    <x v="2"/>
    <x v="4"/>
    <s v="ГТУ-1,2,3,4,5,6,8,12."/>
    <s v="17:13 в яч. 9.3 произошло К.З., сработала ЗДЗ. От действия МТЗ отключились В-6 яч.1.5, 5.1, 5.6, 20.10, 10.2, от защиты min напряжения отключились В-6 яч. 2.5, 3.5, 4.2, 2.6, 5.5, 6.2, 9.7, 12.2.  АО ГТУ-5,6,8,12 - высокое напряжение генератора, ГТУ-1,4 - высокая мгновенная t5, ГТУ-2 - токовая перегрузка генератора, ГТУ-3 - отказ совмещеного блока регулировки генератора.  9СШ-6 кВ исключена из схемы. _x000a_17:23 пуск АДГУ-1600 на СН, с последующим пуском УПТГ, затем ГТУ с включением в сеть и набором нагрузки.._x000a_19:55 Напряжение подано на все КП Усть-Тегусского м/р, Урненского м/р._x000a_20:44 Полное снятие ограничения на набор нагрузки."/>
    <n v="1472"/>
    <n v="43"/>
    <n v="1515"/>
    <s v="ЗА"/>
    <n v="2013"/>
    <s v="ЗР               яч.СЭЩ-63-2-018-2000/31,5УЗ"/>
    <s v="ЗАО &quot;Группа компаний &quot;Электрощит&quot; ТМ Самара&quot;"/>
    <d v="2014-03-28T00:00:00"/>
    <n v="100"/>
    <d v="2015-07-20T00:00:00"/>
    <n v="0"/>
    <d v="2014-09-24T00:00:00"/>
    <s v="КП1"/>
    <m/>
    <m/>
    <m/>
    <m/>
    <m/>
    <m/>
  </r>
  <r>
    <x v="10"/>
    <x v="8"/>
    <s v="НГ-Энерго"/>
    <x v="27"/>
    <d v="1899-12-30T06:20:00"/>
    <d v="2014-12-17T00:00:00"/>
    <d v="1899-12-30T07:00:00"/>
    <d v="1899-12-30T00:40:00"/>
    <n v="2"/>
    <m/>
    <m/>
    <x v="0"/>
    <s v="ДЭС-6 куст-7 Усть-тегусского м/р"/>
    <x v="5"/>
    <x v="10"/>
    <s v="ДГУ-1,2"/>
    <s v="06:20 Выявлена нестабильная работа ДГУ-1,2 ДЭС-6. Причина - загрязнение топливных фильтров, снижение пропускной способности топлива через фильтрующий элемент. При останове ДГУ-2 для замены топливных фильтров отключились скв.2663, 69Р по уставке &quot;Низкое напряжение&quot;._x000a_06:58 Выполнена поочередная замена топливных фильтров на ДГУ-1 и ДГУ-2 ДЭС-6; ДГУ запущены в параллельную работу._x000a_07:00 Запуск скв.2663, 69Р"/>
    <n v="5"/>
    <m/>
    <n v="5"/>
    <s v="ДУ"/>
    <s v="ДГУ-1 30.04.2011_x000a_ДГУ-2 30.04.2011"/>
    <s v="Топливный фильтр"/>
    <s v="Fleetguard"/>
    <s v="08.12.2014_x000a_22.11.2014"/>
    <s v="27.12.2014_x000a_26.12.2014"/>
    <n v="100"/>
    <n v="0"/>
    <s v="08.12.2014_x000a_22.11.2014"/>
    <s v="КП3"/>
    <m/>
    <m/>
    <m/>
    <m/>
    <m/>
    <m/>
  </r>
  <r>
    <x v="10"/>
    <x v="8"/>
    <s v="НГ-Энерго"/>
    <x v="340"/>
    <d v="1899-12-30T07:00:00"/>
    <d v="2014-12-18T00:00:00"/>
    <d v="1899-12-30T08:25:00"/>
    <d v="1899-12-30T01:25:00"/>
    <n v="1"/>
    <s v="DeepSea"/>
    <m/>
    <x v="0"/>
    <s v="ДЭК-4 куст-10 Усть-тегусского м/р"/>
    <x v="5"/>
    <x v="10"/>
    <s v="ДГУ-328/9"/>
    <s v="07:00 АО ДГУ-328/9 ДЭК-4 К-10 - высокое напряжение аккумуляторной батареи. Причина - неисправность зарядного генератора._x000a_08:25 Пуск ДГУ-328/8 ДЭК-4 К-10; запуск скв.2924г"/>
    <m/>
    <m/>
    <m/>
    <s v="ДУ"/>
    <d v="2013-01-24T00:00:00"/>
    <s v="САТ 405 12В07В _x000a_Регулятор напряжения зарядного генератора"/>
    <s v="Caterpillar "/>
    <d v="2014-12-03T00:00:00"/>
    <n v="100"/>
    <d v="2014-12-23T00:00:00"/>
    <n v="0"/>
    <d v="2014-12-03T00:00:00"/>
    <s v="КП23"/>
    <m/>
    <m/>
    <m/>
    <m/>
    <m/>
    <m/>
  </r>
  <r>
    <x v="10"/>
    <x v="8"/>
    <s v="НГ-Энерго"/>
    <x v="340"/>
    <d v="1899-12-30T21:10:00"/>
    <d v="2014-12-18T00:00:00"/>
    <d v="1899-12-30T21:40:00"/>
    <d v="1899-12-30T00:30:00"/>
    <n v="3"/>
    <m/>
    <m/>
    <x v="0"/>
    <s v="ДГУ-364/5 Куст-7 Усть-Тегусское м/р"/>
    <x v="5"/>
    <x v="10"/>
    <s v="ДГУ-364/5"/>
    <s v="21:10 АО скв.2605, 2661, 2609 по уставке &quot;Низкое напряжение&quot;,  ДГУ-364/5 - в работе на холостом ходу.  Причина - загрязнение топливных фильтров, снижение пропускной способности топлива через фильтрующий элемент. ДГУ-364/5 остановлена персоналом для замены топливных фильтров._x000a_21:40 Выполнена замена топливных фильтров ДГУ-364/5, запуск ДГУ, запуск скв.2605, 2661, 2609 в работу."/>
    <n v="4.4000000000000004"/>
    <m/>
    <n v="4.4000000000000004"/>
    <s v="ДУ"/>
    <n v="2007"/>
    <s v="Топливный фильтр"/>
    <s v="1R-0749 _x000a_133-56-73"/>
    <d v="2014-12-17T00:00:00"/>
    <n v="100"/>
    <d v="2014-12-27T00:00:00"/>
    <n v="0"/>
    <d v="2014-12-07T00:00:00"/>
    <s v="КП23"/>
    <m/>
    <m/>
    <m/>
    <m/>
    <m/>
    <m/>
  </r>
  <r>
    <x v="10"/>
    <x v="8"/>
    <s v="НГ-Энерго"/>
    <x v="341"/>
    <d v="1899-12-30T02:25:00"/>
    <d v="2014-12-19T00:00:00"/>
    <d v="1899-12-30T02:55:00"/>
    <d v="1899-12-30T00:30:00"/>
    <n v="2"/>
    <m/>
    <m/>
    <x v="0"/>
    <s v="ДГУ-400/2 Куст-7 Усть-Тегусское м/р"/>
    <x v="5"/>
    <x v="10"/>
    <s v="ДГУ-400/2"/>
    <s v="Загрязнение топливных фильтров, снижение пропускной способности топлива через фильтрующий элемент. Устранено."/>
    <n v="4.4000000000000004"/>
    <m/>
    <n v="4.4000000000000004"/>
    <s v="ДУ"/>
    <n v="2007"/>
    <s v="Топливный фильтр"/>
    <s v="1R-0749 _x000a_133-56-73"/>
    <d v="2014-12-14T00:00:00"/>
    <n v="100"/>
    <d v="2014-12-25T00:00:00"/>
    <n v="0"/>
    <d v="2014-12-14T00:00:00"/>
    <s v="КП3"/>
    <m/>
    <m/>
    <m/>
    <m/>
    <m/>
    <m/>
  </r>
  <r>
    <x v="10"/>
    <x v="8"/>
    <s v="НГ-Энерго"/>
    <x v="341"/>
    <d v="1899-12-30T17:00:00"/>
    <d v="2014-12-19T00:00:00"/>
    <d v="1899-12-30T17:42:00"/>
    <d v="1899-12-30T00:42:00"/>
    <n v="2"/>
    <m/>
    <m/>
    <x v="0"/>
    <s v="ДГУ-292/2 Куст-7 Усть-Тегусское м/р"/>
    <x v="5"/>
    <x v="10"/>
    <s v="ДГУ-292/2"/>
    <s v="Загрязнение топливных фильтров, снижение пропускной способности топлива через фильтрующий элемент. Устранено."/>
    <n v="4.9000000000000004"/>
    <m/>
    <n v="4.9000000000000004"/>
    <s v="ДУ"/>
    <d v="2009-07-01T00:00:00"/>
    <s v="Топливный фильтр"/>
    <s v="Caterpillar "/>
    <d v="2014-12-11T00:00:00"/>
    <n v="100"/>
    <d v="2014-12-23T00:00:00"/>
    <n v="0"/>
    <d v="2014-12-11T00:00:00"/>
    <s v="КП3"/>
    <m/>
    <m/>
    <m/>
    <m/>
    <m/>
    <m/>
  </r>
  <r>
    <x v="10"/>
    <x v="8"/>
    <s v="НГ-Энерго"/>
    <x v="361"/>
    <d v="1899-12-30T14:40:00"/>
    <d v="2014-12-20T00:00:00"/>
    <d v="1899-12-30T15:40:00"/>
    <d v="1899-12-30T01:00:00"/>
    <n v="1"/>
    <m/>
    <m/>
    <x v="0"/>
    <s v="ДГУ-400/1 Куст-7 Усть-Тегусское м/р"/>
    <x v="5"/>
    <x v="10"/>
    <s v="ДГУ-400/1"/>
    <s v="14:40 АО скв. шурф-5  по уставке &quot;Низкое напряжение&quot;,  ДГУ-400/1 - в работе на холостом ходу.  Причина - загрязнение топливных фильтров, снижение пропускной способности топлива через фильтрующий элемент. ДГУ-400/1 остановлена персоналом для замены топливных фильтров._x000a_15:40 Выполнена замена топливных фильтров ДГУ-400/1, запуск ДГУ, запуск скв. шурф-5 в работу."/>
    <m/>
    <m/>
    <m/>
    <s v="ДУ"/>
    <d v="2007-05-01T00:00:00"/>
    <s v="Топливный фильтр"/>
    <s v="Caterpillar "/>
    <d v="2014-12-16T00:00:00"/>
    <n v="100"/>
    <d v="2014-12-28T00:00:00"/>
    <n v="0"/>
    <d v="2014-12-16T00:00:00"/>
    <s v="КП3"/>
    <m/>
    <m/>
    <m/>
    <m/>
    <m/>
    <m/>
  </r>
  <r>
    <x v="10"/>
    <x v="8"/>
    <s v="НГ-Энерго"/>
    <x v="342"/>
    <d v="1899-12-30T15:40:00"/>
    <d v="2014-12-21T00:00:00"/>
    <d v="1899-12-30T16:00:00"/>
    <d v="1899-12-30T00:20:00"/>
    <n v="2"/>
    <m/>
    <m/>
    <x v="0"/>
    <s v="ДГУ-328/4 Куст-7 Усть-Тегусское м/р"/>
    <x v="5"/>
    <x v="10"/>
    <s v="ДГУ-328/4"/>
    <s v="15:40 АО скв. 2637, 2638 по уставке &quot;Низкое напряжение&quot;,  ДГУ-328/4 - в работе на холостом ходу.  Причина - загрязнение топливных фильтров, снижение пропускной способности топлива через фильтрующий элемент. ДГУ-328/4 остановлена персоналом для замены топливных фильтров._x000a_16:00 Выполнена замена топливных фильтров ДГУ-328/4, запуск ДГУ, запуск скв. 2637, 2638 в работу."/>
    <n v="2.7"/>
    <m/>
    <n v="2.7"/>
    <s v="ДУ"/>
    <d v="2012-11-01T00:00:00"/>
    <s v="Топливный фильтр"/>
    <s v="Caterpillar "/>
    <d v="2014-12-14T00:00:00"/>
    <n v="100"/>
    <d v="2014-12-24T00:00:00"/>
    <n v="0"/>
    <d v="2014-12-14T00:00:00"/>
    <s v="КП3"/>
    <m/>
    <m/>
    <m/>
    <m/>
    <m/>
    <m/>
  </r>
  <r>
    <x v="0"/>
    <x v="9"/>
    <s v="РН-ЭН"/>
    <x v="302"/>
    <d v="1899-12-30T00:50:00"/>
    <d v="2014-01-01T00:00:00"/>
    <d v="1899-12-30T00:50:00"/>
    <d v="1899-12-30T00:00:00"/>
    <n v="12"/>
    <s v="МТЗ"/>
    <s v="АПВУ"/>
    <x v="2"/>
    <s v="ВЛ-35 кВ &quot;Якушкинская-1&quot;"/>
    <x v="0"/>
    <x v="2"/>
    <s v="ВЛ-35 кВ &quot;Якушкинская-1&quot; ПС 110/35/6 кВ &quot;Серноводская&quot; (СПО) Под откл.попали: Т-1-Т ПС 35/6 кВ &quot;ФНС&quot;,Т-1-Т ПС 35/6 кВ &quot;Обошинская&quot;,Т-1-Т ПС 35/6 кВ &quot;Якушкинская&quot;"/>
    <s v="Работала МТЗ. АПВ-не успешно."/>
    <m/>
    <n v="2.04"/>
    <n v="2.04"/>
    <s v="ТЧ"/>
    <n v="1969"/>
    <s v="АС-120"/>
    <s v="н/д"/>
    <s v="ТО - 20.12.13; ТР - 08.12.12"/>
    <n v="100"/>
    <s v="03.2014"/>
    <n v="0"/>
    <s v="н/д"/>
    <s v="КП13"/>
    <s v="ПУ9"/>
    <m/>
    <s v="Отсутствие автоматического самозапуска СУ скважинным оборудованием"/>
    <m/>
    <m/>
    <s v="неуч.вр."/>
  </r>
  <r>
    <x v="0"/>
    <x v="9"/>
    <s v="ОАО &quot;МРСК ВОЛГИ&quot;"/>
    <x v="302"/>
    <d v="1899-12-30T01:50:00"/>
    <d v="2014-01-01T00:00:00"/>
    <d v="1899-12-30T01:50:00"/>
    <d v="1899-12-30T00:00:00"/>
    <n v="34"/>
    <s v="МТЗ"/>
    <s v="АПВУ"/>
    <x v="5"/>
    <s v="ВЛ-110 кВ &quot;Коханы-2&quot;(ВПО) "/>
    <x v="1"/>
    <x v="2"/>
    <s v="ВЛ-110 кВ &quot;Коханы-2&quot;(ВПО) ПС 220/110/10 кВ &quot;Комсомолец&quot; (МЭС) Под откл.попали:  ПС 110/35/6 кВ &quot;УКПН-2&quot;,&quot;Лугань&quot;, &quot;Подгорная&quot;, ПС 35/6 кВ &quot;Черновская&quot;,&quot;Могутовская&quot;, &quot;Неклюдовская&quot;, &quot;Марьевская&quot;, &quot;Елховская&quot;, &quot;Гребенная&quot;, &quot;Южный-Неприк&quot;, &quot;Восточно-Кохановская&quot;, Т-2-Т ПС 35/6 кВ &quot;Восточная&quot;, С-2-Т ПС 110/35/6 кВ &quot;Коханы&quot; (ВПО) Ф-63,65._x000a_ПРЦЭиЭ №5 : ПС 35/6 кВ &quot;Ключевская&quot;,_x000a_&quot;Теребилово&quot;,&quot;Городецк&quot;,Жуково&quot;."/>
    <s v="Работала 1 ступень З.З., МТЗ. АПВ-успешно."/>
    <m/>
    <n v="4.01"/>
    <n v="4.01"/>
    <s v="ТЧ"/>
    <s v="н/д"/>
    <s v="н/д"/>
    <s v="н/д"/>
    <s v="н/д"/>
    <s v="н/д"/>
    <s v="н/д"/>
    <s v="н/д"/>
    <s v="н/д"/>
    <s v="КП18"/>
    <s v="ПУ9"/>
    <m/>
    <s v="Отсутствие автоматического самозапуска СУ скважинным оборудованием"/>
    <m/>
    <m/>
    <s v="неуч.вр."/>
  </r>
  <r>
    <x v="0"/>
    <x v="9"/>
    <s v="ОАО &quot;МРСК ВОЛГИ СРС&quot;"/>
    <x v="302"/>
    <d v="1899-12-30T03:12:00"/>
    <d v="2014-01-01T00:00:00"/>
    <d v="1899-12-30T03:12:00"/>
    <d v="1899-12-30T00:00:00"/>
    <n v="88"/>
    <s v="1 ступень З.З."/>
    <s v="АПВУ"/>
    <x v="2"/>
    <s v="ВЛ-110 кВ &quot;Бариновка-1&quot;"/>
    <x v="1"/>
    <x v="2"/>
    <s v="ВЛ-110 кВ &quot;Бариновка-1&quot; ПС 220/110/6 кВ  &quot;Просвет&quot; (МЭС) Под отключение попали: С-1-Т ПС 110/35/6 кВ &quot;Бариновская&quot;, ПС 35/6 кВ &quot;Парфеновская&quot;,  &quot;Никольская&quot;,&quot;Евгеньевская&quot;, Т-2-Т &quot;Широкинская&quot;, Т-2-Т &quot;Коммунарская&quot;"/>
    <s v="Работала 1 ступеь З.З. АПВ-успешно."/>
    <m/>
    <n v="24.9"/>
    <n v="24.9"/>
    <s v="ТЧ"/>
    <n v="1972"/>
    <s v="АС-185"/>
    <s v="н/д"/>
    <s v="ТО - 03.07.13"/>
    <n v="100"/>
    <n v="41820"/>
    <n v="0"/>
    <n v="41458"/>
    <s v="КП13"/>
    <s v="ПУ9"/>
    <m/>
    <s v="Отсутствие автоматического самозапуска СУ скважинным оборудованием"/>
    <m/>
    <m/>
    <s v="неуч.вр."/>
  </r>
  <r>
    <x v="0"/>
    <x v="9"/>
    <s v="РН-ЭН"/>
    <x v="302"/>
    <d v="1899-12-30T07:45:00"/>
    <d v="2014-01-01T00:00:00"/>
    <d v="1899-12-30T08:00:00"/>
    <d v="1899-12-30T00:15:00"/>
    <n v="53"/>
    <s v="ТО"/>
    <s v="АПВН, РПВУ"/>
    <x v="2"/>
    <s v="ВЛ-35 кВ &quot;Сарбай&quot;"/>
    <x v="0"/>
    <x v="2"/>
    <s v="ВЛ-35 кВ &quot;Сарбай&quot; ПС 110/35/6 кВ &quot;Сосновка&quot; (ВПО). Под откл.попали: ПС 35/6 кВ &quot;БКНС&quot;, &quot;Дерюжевка&quot;,&quot;Садовая&quot;, &quot;Мочалеевка&quot;, &quot;Сологаевка&quot;."/>
    <s v="Работала Т.О. АПВ-не успешно. РПВ- успешно. ."/>
    <n v="16.46"/>
    <m/>
    <n v="16.46"/>
    <s v="ТЧ"/>
    <n v="1963"/>
    <s v="АС-95"/>
    <s v="н/д"/>
    <s v="ТР - 16.08.13"/>
    <n v="100"/>
    <s v="ТР - 07.14;_x000a_ТР - 08.14"/>
    <n v="0"/>
    <s v="н/д"/>
    <s v="КП13"/>
    <s v="ПУ9"/>
    <m/>
    <s v="Выведенное персоналом ВПО филиала МРСК Волги - СРС АПВ "/>
    <m/>
    <m/>
    <m/>
  </r>
  <r>
    <x v="0"/>
    <x v="9"/>
    <s v="РН-ЭН"/>
    <x v="302"/>
    <d v="1899-12-30T13:24:00"/>
    <d v="2014-01-01T00:00:00"/>
    <d v="1899-12-30T14:04:00"/>
    <d v="1899-12-30T00:40:00"/>
    <n v="45"/>
    <s v="ТО"/>
    <s v="АПВН, РПВУ"/>
    <x v="2"/>
    <s v="ВЛ-35 кВ &quot;Сарбай&quot;"/>
    <x v="0"/>
    <x v="2"/>
    <s v="ВЛ-35 кВ &quot;Сарбай&quot; ПС 110/35/6 кВ &quot;Сосновка&quot; (ВПО). Под откл.попали: ПС 35/6 кВ &quot;БКНС&quot;, &quot;Дерюжевка&quot;,&quot;Садовая&quot;, &quot;Мочалеевка&quot;, &quot;Сологаевка&quot;."/>
    <s v="Работала Т.О. АПВ-выведено. РПВ- успешно. Порывистый ветер, образование значительных изморозевых отложений."/>
    <n v="28.2"/>
    <m/>
    <n v="28.2"/>
    <s v="ТЧ"/>
    <n v="1963"/>
    <s v="АС-95"/>
    <s v="н/д"/>
    <s v="ТР - 16.08.13"/>
    <n v="100"/>
    <s v="ТР - 07.14;_x000a_ТР - 08.14"/>
    <n v="0"/>
    <s v="н/д"/>
    <s v="КП13"/>
    <s v="ПУ9"/>
    <m/>
    <s v="Выведенное персоналом ВПО филиала МРСК Волги - СРС АПВ, занятость оперативного персонала ВПО "/>
    <m/>
    <m/>
    <m/>
  </r>
  <r>
    <x v="0"/>
    <x v="9"/>
    <s v="РН-ЭН"/>
    <x v="302"/>
    <d v="1899-12-30T14:05:00"/>
    <d v="2014-01-01T00:00:00"/>
    <d v="1899-12-30T14:35:00"/>
    <d v="1899-12-30T01:25:00"/>
    <n v="67"/>
    <s v="ТО"/>
    <s v="АПВН, РПВУ"/>
    <x v="2"/>
    <s v="ВЛ-35 кВ &quot;Сарбай&quot;"/>
    <x v="0"/>
    <x v="2"/>
    <s v="ВЛ-35 кВ &quot;Сарбай&quot; ПС 110/35/6 кВ &quot;Сосновка&quot; (ВПО). Под откл.попали: ПС 35/6 кВ &quot;БКНС&quot;, &quot;Дерюжевка&quot;,&quot;Садовая&quot;, &quot;Мочалеевка&quot;, &quot;Сологаевка&quot;."/>
    <s v="Работала Т.О. АПВ-выведено. РПВ- успешно. Порывистый ветер, образование значительных изморозевых отложений."/>
    <n v="33.82"/>
    <m/>
    <n v="33.82"/>
    <s v="ТЧ"/>
    <n v="1963"/>
    <s v="АС-95"/>
    <s v="н/д"/>
    <s v="ТР - 16.08.13"/>
    <n v="100"/>
    <s v="ТР - 07.14;_x000a_ТР - 08.14"/>
    <n v="0"/>
    <s v="н/д"/>
    <s v="КП13"/>
    <s v="ПУ9"/>
    <m/>
    <s v="Выведенное персоналом ВПО филиала МРСК Волги - СРС АПВ, занятость оперативного персонала ВПО "/>
    <m/>
    <m/>
    <m/>
  </r>
  <r>
    <x v="0"/>
    <x v="9"/>
    <s v="РН-ЭН"/>
    <x v="302"/>
    <d v="1899-12-30T08:02:00"/>
    <d v="2014-01-01T00:00:00"/>
    <d v="1899-12-30T08:04:00"/>
    <d v="1899-12-30T00:02:00"/>
    <n v="3"/>
    <s v="ТО"/>
    <s v="АПВН, РПВУ"/>
    <x v="2"/>
    <s v="ВЛ-6 кВ Ф-1"/>
    <x v="2"/>
    <x v="2"/>
    <s v="ВЛ-6 кВ Ф-1 ПС 35/6 кВ &quot;Якушкинская&quot;"/>
    <s v="Работало ТО. АПВ-не успешно. РПВ-успешно. Порывистый ветер, образование значительных изморозевых отложений."/>
    <m/>
    <n v="0.67"/>
    <n v="0.67"/>
    <s v="ТЧ"/>
    <n v="1984"/>
    <s v="АС-70"/>
    <s v="н/д"/>
    <s v="ТО - 16.12.13; ТР - 25.03.13"/>
    <n v="100"/>
    <s v="06.2014"/>
    <n v="0"/>
    <s v="н/д"/>
    <s v="КП13"/>
    <s v="ПУ4"/>
    <m/>
    <s v="Отсутствие системы телемеханики на ПС 35/6 кВ &quot;Якушкинская&quot;"/>
    <m/>
    <m/>
    <m/>
  </r>
  <r>
    <x v="0"/>
    <x v="9"/>
    <s v="РН-ЭН"/>
    <x v="302"/>
    <d v="1899-12-30T09:45:00"/>
    <d v="2014-01-01T00:00:00"/>
    <d v="1899-12-30T15:20:00"/>
    <d v="1899-12-30T05:35:00"/>
    <n v="4"/>
    <s v="МТЗ"/>
    <s v="АПВН, РПВУ"/>
    <x v="2"/>
    <s v="ВЛ-6 кВ Ф-2"/>
    <x v="2"/>
    <x v="2"/>
    <s v="ВЛ-6 кВ Ф-2 ПС 35/6 кВ  &quot;Сологаевка&quot;"/>
    <s v="Работала МТЗ. АПВ-не успешно. РПВ-успешно."/>
    <n v="14.28"/>
    <m/>
    <n v="14.28"/>
    <s v="ТЧ"/>
    <n v="1991"/>
    <s v="А-70"/>
    <s v="н/д"/>
    <s v="ТР - 24.09.13"/>
    <n v="100"/>
    <s v="ТР - 08.14"/>
    <n v="0"/>
    <s v="н/д"/>
    <s v="КП13"/>
    <s v="ПУ4"/>
    <m/>
    <s v="Отсутствие системы телемеханики на ПС 35/6 кВ &quot;Сологаевка&quot;. Слет изолятора на опоре № 206/1, обрыв проводов в пролете опор №200/63-200/64 "/>
    <m/>
    <m/>
    <m/>
  </r>
  <r>
    <x v="0"/>
    <x v="9"/>
    <s v="РН-ЭН"/>
    <x v="302"/>
    <d v="1899-12-30T09:45:00"/>
    <d v="2014-01-01T00:00:00"/>
    <d v="1899-12-30T12:55:00"/>
    <d v="1899-12-30T03:10:00"/>
    <n v="2"/>
    <s v="МТЗ"/>
    <s v="АПВН, РПВУ"/>
    <x v="2"/>
    <s v="ВЛ-6 кВ Ф-6"/>
    <x v="2"/>
    <x v="2"/>
    <s v="ВЛ-6 кВ Ф-6 ПС 35/6 кВ  Сологаевка&quot;"/>
    <s v="Работала МТЗ. АПВ-не успешно. РПВ-успешно."/>
    <n v="2.31"/>
    <m/>
    <n v="2.31"/>
    <s v="ТЧ"/>
    <n v="1989"/>
    <s v="А-70; А-50"/>
    <s v="н/д"/>
    <s v="ТР - 13.05.13"/>
    <n v="100"/>
    <s v="ТР - 05.14"/>
    <n v="0"/>
    <s v="н/д"/>
    <s v="КП13"/>
    <s v="ПУ4"/>
    <m/>
    <s v="Отсутствие системы телемеханики на ПС 35/6 кВ &quot;Сологаевка&quot;. "/>
    <m/>
    <m/>
    <m/>
  </r>
  <r>
    <x v="0"/>
    <x v="9"/>
    <s v="ОАО &quot;МРСК ВОЛГИ СРС&quot;"/>
    <x v="302"/>
    <d v="1899-12-30T11:43:00"/>
    <d v="2014-01-01T00:00:00"/>
    <d v="1899-12-30T17:11:00"/>
    <d v="1899-12-30T05:28:00"/>
    <n v="8"/>
    <s v="-"/>
    <s v="АПВН, РПВУ"/>
    <x v="5"/>
    <s v="ВЛ-35 кВ &quot;Карагайская&quot;"/>
    <x v="0"/>
    <x v="2"/>
    <s v="ВЛ-35 кВ &quot;Карагайская&quot; ПС 110/35/10 кВ &quot;Д.Умет&quot; (ВПО)"/>
    <s v="Неисправен блок &quot;Сириус&quot;"/>
    <n v="32.18"/>
    <m/>
    <n v="32.18"/>
    <s v="РЗА"/>
    <s v="н/д"/>
    <s v="Сириус Л"/>
    <s v="ЗАО &quot;Радиус-Автоматика&quot;"/>
    <s v="н/д"/>
    <s v="н/д"/>
    <s v="н/д"/>
    <s v="н/д"/>
    <s v="н/д"/>
    <s v="КП18"/>
    <s v="ПУ9"/>
    <m/>
    <s v="Неисправный блок микропроцессорной РЗиА на ПС 110/35/10 кВ &quot;Дубовый Умет&quot; (ВПО)"/>
    <m/>
    <m/>
    <m/>
  </r>
  <r>
    <x v="0"/>
    <x v="9"/>
    <s v="РН-ЭН"/>
    <x v="302"/>
    <d v="1899-12-30T13:40:00"/>
    <d v="2014-01-01T00:00:00"/>
    <d v="1899-12-30T13:40:00"/>
    <d v="1899-12-30T00:00:00"/>
    <n v="14"/>
    <s v="МТЗ"/>
    <s v="АПВУ"/>
    <x v="2"/>
    <s v="ВЛ-6 кВ Ф-13"/>
    <x v="2"/>
    <x v="2"/>
    <s v="ВЛ-6 кВ Ф-13 ПС 35/6 кВ &quot;Ключи&quot;"/>
    <s v="Работало МТЗ. АПВ-успешно. Причина:оп.№11е дефектный изолятор ф-&quot;А&quot;.Заменили."/>
    <m/>
    <n v="7.31"/>
    <n v="7.31"/>
    <s v="И"/>
    <n v="1981"/>
    <s v="ШФ-10"/>
    <s v="н/д"/>
    <s v="ТО - 28.02.13; ТР - 28.10.13"/>
    <n v="100"/>
    <s v="ТО-09.14 ТР-04.14"/>
    <n v="0"/>
    <n v="41122"/>
    <s v="КП23"/>
    <s v="ПУ9"/>
    <m/>
    <s v="Отсутствие автоматического самозапуска СУ скважинным оборудованием"/>
    <m/>
    <m/>
    <m/>
  </r>
  <r>
    <x v="0"/>
    <x v="9"/>
    <s v="ОАО &quot;МРСК ВОЛГИ СРС&quot;"/>
    <x v="302"/>
    <d v="1899-12-30T13:50:00"/>
    <d v="2014-01-01T00:00:00"/>
    <d v="1899-12-30T14:36:00"/>
    <d v="1899-12-30T00:46:00"/>
    <n v="14"/>
    <s v="МТЗ"/>
    <s v="АПВН, РПВУ"/>
    <x v="2"/>
    <s v="ВЛ-35 кВ &quot;Благодаровка&quot;"/>
    <x v="0"/>
    <x v="2"/>
    <s v="ВЛ-35 кВ &quot;Благодаровка&quot; ПС 110/35/6 кВ &quot;Нефтегорская-1&quot;(ВПО)"/>
    <s v="Работала МТЗ. АПВ-не успешно. РПВ-успешно."/>
    <n v="18.440000000000001"/>
    <m/>
    <n v="18.440000000000001"/>
    <s v="ТЧ"/>
    <n v="1964"/>
    <s v="АС-150"/>
    <s v="н/д"/>
    <s v="ТО - 27.08.13"/>
    <n v="100"/>
    <s v="ТО - 27.06.14"/>
    <n v="0"/>
    <n v="41513"/>
    <s v="КП13"/>
    <s v="ПУ9"/>
    <m/>
    <s v="Недопустимый провис проводов в пролете опор №№ 72-73. РПВ проведено персоналом ВПО. "/>
    <m/>
    <m/>
    <m/>
  </r>
  <r>
    <x v="0"/>
    <x v="9"/>
    <s v="РН-ЭН"/>
    <x v="302"/>
    <d v="1899-12-30T13:00:00"/>
    <d v="2014-01-01T00:00:00"/>
    <d v="1899-12-30T13:02:00"/>
    <d v="1899-12-30T00:02:00"/>
    <n v="37"/>
    <s v="ЗЗ"/>
    <s v="АПВН, РПВУ"/>
    <x v="2"/>
    <s v="ВЛ-110 &quot;Бариновка-1&quot;"/>
    <x v="1"/>
    <x v="2"/>
    <s v="ВЛ-110 кВ &quot;Бариновка-1&quot;ПС 220/110/6 кВ &quot;Просвет&quot; (МЭС) Под отключение попали: С-1-Т ПС 110/35/6 кВ &quot;Бариновская&quot;, ПС 35/6 кВ &quot;Парфеновская&quot;, &quot;Никольская&quot;, &quot;Евгеньевская&quot;, Т-2-Т &quot;Широкинская&quot;, Т-2-Т &quot;Коммунарская&quot;"/>
    <s v="Работала ЗЗ 1 ст. АПВ-не успешно. РПВ-успешно."/>
    <m/>
    <n v="6.45"/>
    <n v="6.45"/>
    <s v="ТЧ"/>
    <n v="1972"/>
    <s v="АС-185"/>
    <s v="н/д"/>
    <s v="ТО - 03.07.13"/>
    <n v="100"/>
    <s v="ТО - 03.07.13"/>
    <n v="0"/>
    <n v="41458"/>
    <s v="КП13"/>
    <s v="ПУ9"/>
    <m/>
    <m/>
    <m/>
    <m/>
    <m/>
  </r>
  <r>
    <x v="0"/>
    <x v="9"/>
    <s v="РН-ЭН"/>
    <x v="302"/>
    <d v="1899-12-30T00:00:00"/>
    <d v="2014-01-02T00:00:00"/>
    <d v="1899-12-30T00:00:00"/>
    <d v="1899-12-30T00:00:00"/>
    <n v="3"/>
    <s v="-"/>
    <m/>
    <x v="2"/>
    <s v="ВЛ-6 кВ Ф-Н-7"/>
    <x v="2"/>
    <x v="2"/>
    <s v="Участок ВЛ-6 кВ Ф-Н-7 ПС 35/6 кВ &quot;Елховская&quot;."/>
    <s v="Производство работ по вырубке ДКР после аварийного отключения по причине: обледенелые ветви деревьев лежат на проводах. Участок ВЛ выведен в ремонт для безопасного производства работ. Разобраны шлейфа на опоре №32."/>
    <n v="30.12"/>
    <m/>
    <n v="30.12"/>
    <s v="ТЧ"/>
    <n v="1985"/>
    <s v="АС-70"/>
    <s v="н/д"/>
    <s v="ТО - 05.08.13 г."/>
    <n v="100"/>
    <s v="07.2014"/>
    <n v="0"/>
    <s v="н/д"/>
    <s v="КП19"/>
    <s v="ПУ9"/>
    <m/>
    <s v="Согласованная с ЦИТС ОАО &quot;СНГ&quot; продолжительность простоя в целях неотложной ликвидации последствий АО"/>
    <m/>
    <m/>
    <m/>
  </r>
  <r>
    <x v="0"/>
    <x v="9"/>
    <s v="РН-ЭН"/>
    <x v="28"/>
    <d v="1899-12-30T04:22:00"/>
    <d v="2014-01-02T00:00:00"/>
    <d v="1899-12-30T04:22:00"/>
    <d v="1899-12-30T00:00:00"/>
    <n v="16"/>
    <s v="МТЗ"/>
    <s v="АПВУ"/>
    <x v="2"/>
    <s v="ВЛ-35 кВ &quot;Богдановка-2&quot;"/>
    <x v="0"/>
    <x v="2"/>
    <s v="ВЛ-35 кВ &quot;Богдановка-2&quot; ПС 110/35/6 кВ &quot;Бариновская&quot;"/>
    <s v="Работала МТЗ. АПВ-успешно."/>
    <m/>
    <n v="7.34"/>
    <n v="7.34"/>
    <s v="ТЧ"/>
    <n v="1984"/>
    <s v="АС-120"/>
    <s v="н/д"/>
    <s v="ТО - 30.12.13"/>
    <n v="100"/>
    <s v="ТО - 30.04.14"/>
    <n v="0"/>
    <d v="2013-12-30T00:00:00"/>
    <s v="КП13"/>
    <s v="ПУ9"/>
    <m/>
    <s v="Отсутствие автоматического самозапуска СУ скважинным оборудованием"/>
    <m/>
    <m/>
    <s v="неуч.вр."/>
  </r>
  <r>
    <x v="0"/>
    <x v="9"/>
    <s v="РН-ЭН"/>
    <x v="28"/>
    <d v="1899-12-30T05:05:00"/>
    <d v="2014-01-02T00:00:00"/>
    <d v="1899-12-30T05:09:00"/>
    <d v="1899-12-30T00:04:00"/>
    <n v="16"/>
    <s v="МТЗ"/>
    <s v="АПВН, РПВУ"/>
    <x v="2"/>
    <s v="ВЛ-35 кВ &quot;Богдановка-2&quot;"/>
    <x v="0"/>
    <x v="2"/>
    <s v="ВЛ-35 кВ &quot;Богдановка-2&quot; ПС 110/35/6 кВ &quot;Бариновская&quot;"/>
    <s v="Работала МТЗ. АПВ-не успешно. РПВ-успешно. В 5:09 АПВ-выведено."/>
    <n v="2.57"/>
    <m/>
    <n v="2.57"/>
    <s v="ТЧ"/>
    <n v="1984"/>
    <s v="АС-120"/>
    <s v="н/д"/>
    <s v="ТО - 30.12.13"/>
    <n v="100"/>
    <s v="ТО - 30.04.14"/>
    <n v="0"/>
    <d v="2013-12-30T00:00:00"/>
    <s v="КП13"/>
    <s v="ПУ5"/>
    <m/>
    <s v="ВЛ-35 &quot;Богдановка-2&quot; - одноцепная, запитывающая фонд скважин по однотрансформа-торным  ПС 35/6 кВ &quot;Желябовская&quot;, ПС 35/6 кВ  &quot;Солоцкая&quot;"/>
    <m/>
    <m/>
    <m/>
  </r>
  <r>
    <x v="0"/>
    <x v="9"/>
    <s v="РН-ЭН"/>
    <x v="28"/>
    <d v="1899-12-30T06:31:00"/>
    <d v="2014-01-02T00:00:00"/>
    <d v="1899-12-30T06:34:00"/>
    <d v="1899-12-30T00:03:00"/>
    <n v="16"/>
    <s v="МТЗ"/>
    <s v="АПВН, РПВУ"/>
    <x v="2"/>
    <s v="ВЛ-35 кВ &quot;Богдановка-2&quot;"/>
    <x v="0"/>
    <x v="2"/>
    <s v="ВЛ-35 кВ &quot;Богдановка-2&quot; ПС 110/35/6 кВ &quot;Бариновская&quot;"/>
    <s v="Работала МТЗ. АПВ-выведено. РПВ-успешно. В 6:34 АПВ-введено._x000a_"/>
    <n v="1.1100000000000001"/>
    <m/>
    <n v="1.1100000000000001"/>
    <s v="ТЧ"/>
    <n v="1984"/>
    <s v="АС-120"/>
    <s v="н/д"/>
    <s v="ТО - 30.12.13"/>
    <n v="100"/>
    <s v="ТО - 30.04.14"/>
    <n v="0"/>
    <d v="2013-12-30T00:00:00"/>
    <s v="КП13"/>
    <s v="ПУ5"/>
    <m/>
    <s v="ВЛ-35 &quot;Богдановка-2&quot; - одноцепная, запитывающая фонд скважин по однотрансформа-торным  ПС 35/6 кВ &quot;Желябовская&quot;, ПС 35/6 кВ  &quot;Солоцкая&quot;"/>
    <m/>
    <m/>
    <m/>
  </r>
  <r>
    <x v="0"/>
    <x v="9"/>
    <s v="РН-ЭН"/>
    <x v="28"/>
    <d v="1899-12-30T08:11:00"/>
    <d v="2014-01-02T00:00:00"/>
    <d v="1899-12-30T08:11:00"/>
    <d v="1899-12-30T00:00:00"/>
    <n v="14"/>
    <s v="2 стМТЗ"/>
    <s v="АПВУ"/>
    <x v="2"/>
    <s v="ВЛ-35 кВ &quot;Богдановка-2&quot;"/>
    <x v="0"/>
    <x v="2"/>
    <s v="ВЛ-35 кВ &quot;Богдановка-2&quot; ПС 110/35/6 кВ &quot;Бариновская&quot;"/>
    <s v="Работала 2ст МТЗ. АПВ-успешно."/>
    <m/>
    <n v="3.61"/>
    <n v="3.61"/>
    <s v="ТЧ"/>
    <n v="1984"/>
    <s v="АС-120"/>
    <s v="н/д"/>
    <s v="ТО - 30.12.13"/>
    <n v="100"/>
    <s v="ТО - 30.04.14"/>
    <n v="0"/>
    <d v="2013-12-30T00:00:00"/>
    <s v="КП13"/>
    <s v="ПУ9"/>
    <m/>
    <s v="Отсутствие автоматического самозапуска СУ скважинным оборудованием"/>
    <m/>
    <m/>
    <s v="неуч.вр."/>
  </r>
  <r>
    <x v="0"/>
    <x v="9"/>
    <s v="РН-ЭН"/>
    <x v="28"/>
    <d v="1899-12-30T08:36:00"/>
    <d v="2014-01-02T00:00:00"/>
    <d v="1899-12-30T08:36:00"/>
    <d v="1899-12-30T00:00:00"/>
    <n v="9"/>
    <s v="2 стМТЗ"/>
    <s v="АПВУ"/>
    <x v="2"/>
    <s v="ВЛ-35 кВ &quot;Якушкинская-1&quot;"/>
    <x v="0"/>
    <x v="2"/>
    <s v="ВЛ-35 кВ &quot;Якушкинская-1&quot;ПС 110/35/6 кВ &quot;Серноводская&quot; (СПО).Под откл.попали:Т-1-Т ПС 35/6 кВ &quot;ФНС&quot;,Т-1-Т ПС 35/6 кВ &quot;Обошинская&quot;,Т-1-Т ПС 35/6 кВ&quot;Якушкинская&quot;."/>
    <s v="Работала 2ст МТЗ. АПВ-успешно."/>
    <m/>
    <n v="1.8"/>
    <n v="1.8"/>
    <s v="ТЧ"/>
    <n v="1969"/>
    <s v="АС-120"/>
    <s v="н/д"/>
    <s v="ТО - 20.12.13; ТР - 08.12.12"/>
    <n v="100"/>
    <s v="03.2014"/>
    <n v="0"/>
    <s v="н/д"/>
    <s v="КП13"/>
    <s v="ПУ9"/>
    <m/>
    <s v="Отсутствие автоматического самозапуска СУ скважинным оборудованием"/>
    <m/>
    <m/>
    <s v="неуч.вр."/>
  </r>
  <r>
    <x v="0"/>
    <x v="9"/>
    <s v="РН-ЭН"/>
    <x v="28"/>
    <d v="1899-12-30T12:20:00"/>
    <d v="2014-01-02T00:00:00"/>
    <d v="1899-12-30T14:32:00"/>
    <d v="1899-12-30T02:12:00"/>
    <n v="6"/>
    <s v="Т.О"/>
    <s v="АПВН, РПВУ"/>
    <x v="2"/>
    <s v="ВЛ-6 В Ф-12"/>
    <x v="2"/>
    <x v="2"/>
    <s v="ВЛ-6 В Ф-12ПС 35/6 кВ&quot;Ветлянская&quot;"/>
    <s v="Работала Т.О.АПВ-не успешно.В 13:30 РПВ-не успешно.При осмотре ВЛ обнаружено:_x000a_ТП 6/0,4 кВ №122 на приемном портале между ф-&quot;А&quot; и &quot;В&quot; лежит птица.Убрали."/>
    <n v="10.29"/>
    <m/>
    <n v="10.29"/>
    <s v="ТЧ"/>
    <n v="1989"/>
    <s v="А-70"/>
    <s v="н/д"/>
    <s v="ТО - 30.12.13"/>
    <n v="100"/>
    <s v="ТО -30.04.14"/>
    <n v="0"/>
    <d v="2013-12-30T00:00:00"/>
    <s v="КП19"/>
    <s v="ПУ4"/>
    <m/>
    <s v="Отсутствие телемеханики на ПС 35/6 кВ &quot;Ветлянская&quot;"/>
    <m/>
    <m/>
    <m/>
  </r>
  <r>
    <x v="0"/>
    <x v="9"/>
    <s v="РН-ЭН"/>
    <x v="28"/>
    <d v="1899-12-30T14:32:00"/>
    <d v="2014-01-02T00:00:00"/>
    <d v="1899-12-30T14:33:00"/>
    <d v="1899-12-30T00:01:00"/>
    <n v="17"/>
    <s v="-"/>
    <s v="РПНУ (АПВ-нет)"/>
    <x v="2"/>
    <s v="МВ-35 С-2-Т"/>
    <x v="0"/>
    <x v="2"/>
    <s v="МВ-35 кВ С-2-Т ПС 110/35/6 кВ&quot;Подгорная&quot;Под откл.попали:ПС 110/35/6 кВ &quot;Подгорная&quot;ПС 35/6 кВ &quot;Могутовская&quot;,&quot;Неклюдовская&quot;_x000a_"/>
    <s v="Блинкера защит не выпадали._x000a_Причина выясняется."/>
    <n v="2.52"/>
    <m/>
    <n v="2.52"/>
    <s v="В"/>
    <n v="1980"/>
    <s v="С-35М-630/10"/>
    <s v="н/д"/>
    <s v="ТО - 28.12.13; ТР - 30.07.13"/>
    <n v="100"/>
    <s v="ТР - 30.05.14"/>
    <n v="0"/>
    <s v="н/д"/>
    <s v="КП24"/>
    <s v="ПУ2"/>
    <m/>
    <s v="Отсутствие в бригаде электромонтера /ИТР СРЗА"/>
    <m/>
    <m/>
    <s v="неуч.вр."/>
  </r>
  <r>
    <x v="0"/>
    <x v="9"/>
    <s v="РН-ЭН"/>
    <x v="28"/>
    <d v="1899-12-30T20:07:00"/>
    <d v="2014-01-02T00:00:00"/>
    <d v="1899-12-30T20:14:00"/>
    <d v="1899-12-30T00:07:00"/>
    <n v="14"/>
    <s v="МТЗ"/>
    <s v="АПВН, РПВУ"/>
    <x v="2"/>
    <s v="ВЛ-35 кВ &quot;Неклюдово&quot; "/>
    <x v="0"/>
    <x v="2"/>
    <s v="ВЛ-35 кВ &quot;Неклюдово&quot; ПС 110/35/6 кВ &quot;Коханы&quot; (ВПО). Под откл.попала: ПС 35/6 кВ &quot;В-Кохановская&quot;"/>
    <s v="Работала МТЗ. АПВ-не успешно. РПВ-успешно."/>
    <n v="1.89"/>
    <n v="5"/>
    <n v="6.89"/>
    <s v="ТЧ"/>
    <n v="1963"/>
    <s v="АС-150"/>
    <s v="н/д"/>
    <s v="ТО - 30.12.13"/>
    <n v="100"/>
    <s v="ТО - 28.02.14"/>
    <n v="0"/>
    <s v="н/д"/>
    <s v="КП13"/>
    <s v="ПУ9"/>
    <m/>
    <s v="Производство переключений - персонал ВПО"/>
    <m/>
    <m/>
    <m/>
  </r>
  <r>
    <x v="0"/>
    <x v="9"/>
    <s v="РН-ЭН"/>
    <x v="28"/>
    <d v="1899-12-30T16:55:00"/>
    <d v="2014-01-02T00:00:00"/>
    <d v="1899-12-30T17:30:00"/>
    <d v="1899-12-30T00:35:00"/>
    <n v="3"/>
    <s v="-"/>
    <m/>
    <x v="2"/>
    <s v="ВЛ-6 кВ Ф-Н-7"/>
    <x v="2"/>
    <x v="2"/>
    <s v="Участок ВЛ-6 кВ Ф-Н-7 ПС 35/6 кВ &quot;Елховская&quot;"/>
    <s v="Производство работ по вырубке ДКР после аварийного отключения по причине обледенение деревьев на проводах, сборка шлейфов ВЛ-6 кВ. В 17:30 ВЛ-6 кВ Ф-Н-7 включен в работу."/>
    <n v="21.96"/>
    <m/>
    <n v="21.96"/>
    <s v="ТЧ"/>
    <n v="1985"/>
    <s v="АС-70"/>
    <s v="н/д"/>
    <s v="ТО - 05.08.13 г."/>
    <n v="100"/>
    <s v="ТО -09.01.14"/>
    <n v="0"/>
    <s v="н/д"/>
    <s v="КП19"/>
    <s v="ПУ9"/>
    <m/>
    <s v="Согласованная с ЦИТС ОАО &quot;СНГ&quot; продолжительность простоя в целях неотложной ликвидации последствий АО"/>
    <m/>
    <m/>
    <m/>
  </r>
  <r>
    <x v="0"/>
    <x v="9"/>
    <s v="РН-ЭН"/>
    <x v="303"/>
    <d v="1899-12-30T03:35:00"/>
    <d v="2014-01-04T00:00:00"/>
    <d v="1899-12-30T03:35:00"/>
    <d v="1899-12-30T00:00:00"/>
    <n v="47"/>
    <s v="МТЗ"/>
    <s v="АПВУ"/>
    <x v="2"/>
    <s v="ВЛ-35 кВ &quot;Ивановская&quot;"/>
    <x v="0"/>
    <x v="2"/>
    <s v="ВЛ-35 кВ &quot;Ивановская&quot; ПС 35/6 кВ &quot;Малиновская&quot;. Под отключение попала: ПС 35/6 кВ &quot;Ивановская&quot;."/>
    <s v="Работала МТЗ. АПВ-успешно.  Причина :Сильное обледенение, в пролете опор №52-53, 57-58, 124-125 сильный провис проводов Ф-&quot;В&quot;,&quot;С&quot;._x000a_Требуется расчистка подъездных путей к ВЛ-35 кВ &quot;Ивановская&quot;. _x000a_"/>
    <m/>
    <n v="59.59"/>
    <n v="59.59"/>
    <s v="ТЧ"/>
    <n v="1985"/>
    <s v="АС-95"/>
    <s v="н/д"/>
    <s v="ТО - 11.11.13; ТР - 12.09.13"/>
    <n v="100"/>
    <s v="03.2014"/>
    <n v="0"/>
    <s v="н/д"/>
    <s v="КП13"/>
    <s v="ПУ9"/>
    <m/>
    <s v="Отсутствие автоматического самозапуска СУ скважинным оборудованием"/>
    <m/>
    <m/>
    <s v="неуч.вр."/>
  </r>
  <r>
    <x v="0"/>
    <x v="9"/>
    <s v="РН-ЭН"/>
    <x v="303"/>
    <d v="1899-12-30T09:56:00"/>
    <d v="2014-01-04T00:00:00"/>
    <d v="1899-12-30T09:56:00"/>
    <d v="1899-12-30T00:00:00"/>
    <n v="13"/>
    <s v="МТЗ"/>
    <s v="АПВУ"/>
    <x v="2"/>
    <s v="ВЛ-35 кВ &quot;Богдановка-2&quot;"/>
    <x v="0"/>
    <x v="2"/>
    <s v="ВЛ-35 кВ &quot;Богдановка-2&quot; ПС 110/35/6 кВ &quot;Бариновская.&quot; Под отключение попали:_x000a_ПС 35/6 кВ &quot;Желябовская&quot;, &quot;Солоцкая&quot;, &quot;Богдановская&quot;."/>
    <s v="Работала МТЗ. АПВ-успешно."/>
    <m/>
    <n v="4.1900000000000004"/>
    <n v="4.1900000000000004"/>
    <s v="ТЧ"/>
    <n v="1984"/>
    <s v="АС-120"/>
    <s v="н/д"/>
    <s v="ТО - 30.12.13"/>
    <n v="100"/>
    <s v="ТО - 30.04.14"/>
    <n v="0"/>
    <s v=" 30.12.13"/>
    <s v="КП13"/>
    <s v="ПУ9"/>
    <m/>
    <s v="Отсутствие автоматического самозапуска СУ скважинным оборудованием"/>
    <m/>
    <m/>
    <s v="неуч.вр."/>
  </r>
  <r>
    <x v="0"/>
    <x v="9"/>
    <s v="РН-ЭН"/>
    <x v="303"/>
    <d v="1899-12-30T14:00:00"/>
    <d v="2014-01-04T00:00:00"/>
    <d v="1899-12-30T14:00:00"/>
    <d v="1899-12-30T00:00:00"/>
    <n v="18"/>
    <s v="МТЗ"/>
    <s v="АПВУ"/>
    <x v="2"/>
    <s v="ВЛ-35 кВ &quot;Ивановская&quot;"/>
    <x v="0"/>
    <x v="2"/>
    <s v="ВЛ-35 кВ &quot;Ивановская&quot; ПС 35/6 кВ &quot;Малиновская&quot;. Под отключение попала: ПС 35/6 кВ &quot;Ивановская&quot;."/>
    <s v="Работала МТЗ. АПВ-успешно. _x000a_"/>
    <m/>
    <n v="12.79"/>
    <n v="12.79"/>
    <s v="ТЧ"/>
    <n v="1985"/>
    <s v="АС-95"/>
    <s v="н/д"/>
    <s v="ТО - 11.11.13; ТР - 12.09.13"/>
    <n v="100"/>
    <s v="03.2014"/>
    <n v="0"/>
    <s v="н/д"/>
    <s v="КП13"/>
    <s v="ПУ9"/>
    <m/>
    <s v="Отсутствие автоматического самозапуска СУ скважинным оборудованием"/>
    <m/>
    <m/>
    <s v="неуч.вр."/>
  </r>
  <r>
    <x v="0"/>
    <x v="9"/>
    <s v="РН-ЭН"/>
    <x v="303"/>
    <d v="1899-12-30T16:30:00"/>
    <d v="2014-01-04T00:00:00"/>
    <d v="1899-12-30T16:30:00"/>
    <d v="1899-12-30T00:00:00"/>
    <n v="15"/>
    <s v="МТЗ"/>
    <s v="АПВУ"/>
    <x v="2"/>
    <s v="ВЛ-35 кВ &quot;Богдановка-2&quot;"/>
    <x v="0"/>
    <x v="2"/>
    <s v="ВЛ-35 кВ &quot;Богдановка-2&quot; ПС 110/35/6 кВ &quot;Бариновская.&quot; Под отключение попали:_x000a_ПС 35/6 кВ &quot;Желябовская&quot;, &quot;Солоцкая&quot;, &quot;Богдановская&quot;."/>
    <s v="Работала МТЗ. АПВ-успешно."/>
    <m/>
    <n v="4.41"/>
    <n v="4.41"/>
    <s v="ТЧ"/>
    <n v="1984"/>
    <s v="АС-120"/>
    <s v="н/д"/>
    <s v="ТО - 30.12.13"/>
    <n v="100"/>
    <s v="ТО - 30.04.14"/>
    <n v="0"/>
    <s v=" 30.12.13"/>
    <s v="КП13"/>
    <s v="ПУ9"/>
    <m/>
    <s v="Отсутствие автоматического самозапуска СУ скважинным оборудованием"/>
    <m/>
    <m/>
    <s v="неуч.вр."/>
  </r>
  <r>
    <x v="0"/>
    <x v="9"/>
    <s v="РН-ЭН"/>
    <x v="303"/>
    <d v="1899-12-30T18:21:00"/>
    <d v="2014-01-04T00:00:00"/>
    <d v="1899-12-30T18:21:00"/>
    <d v="1899-12-30T00:00:00"/>
    <n v="14"/>
    <s v="МТЗ"/>
    <s v="АПВУ"/>
    <x v="2"/>
    <s v="ВЛ-35 кВ &quot;Богдановка-2&quot;"/>
    <x v="0"/>
    <x v="2"/>
    <s v="ВЛ-35 кВ &quot;Богдановка-2&quot; ПС 110/35/6 кВ &quot;Бариновская.&quot; Под отключение попали:_x000a_ПС 35/6 кВ &quot;Желябовская&quot;, &quot;Солоцкая&quot;, &quot;Богдановская&quot;."/>
    <s v="Работала МТЗ. АПВ-успешно.В 20:30 на ПС 35/6 кВ &quot;Богдановская&quot; отключен ЛР-35 кВ  &quot;Кулагинка&quot;."/>
    <n v="2.31"/>
    <n v="3.45"/>
    <n v="5.76"/>
    <s v="ТЧ"/>
    <n v="1984"/>
    <s v="АС-120"/>
    <s v="н/д"/>
    <s v="ТО - 30.12.13"/>
    <n v="100"/>
    <s v="ТО - 30.04.14"/>
    <n v="0"/>
    <d v="2013-12-30T00:00:00"/>
    <s v="КП13"/>
    <s v="ПУ9"/>
    <m/>
    <s v="Отсутствие автоматического самозапуска СУ скважинным оборудованием"/>
    <m/>
    <m/>
    <s v="неуч.вр."/>
  </r>
  <r>
    <x v="0"/>
    <x v="9"/>
    <s v="РН-ЭН"/>
    <x v="303"/>
    <d v="1899-12-30T20:30:00"/>
    <d v="2014-01-05T00:00:00"/>
    <d v="1899-12-30T17:35:00"/>
    <d v="1899-12-30T20:55:00"/>
    <n v="2"/>
    <s v="-"/>
    <m/>
    <x v="2"/>
    <s v="ВЛ-35 кВ &quot;Кулагинка&quot;"/>
    <x v="0"/>
    <x v="2"/>
    <s v="ВЛ-35 кВ &quot;Кулагинка&quot; ПС 35/6 кВ &quot;Богдановская&quot;"/>
    <s v="Удаление гололедообразований с провода ф-&quot;В&quot; в пролетах опор №172-173, 175-176, 181-182. В 17:35 Введена в работу с ПС 35/6 кВ &quot;Грековская&quot;."/>
    <n v="11.64"/>
    <m/>
    <n v="11.64"/>
    <m/>
    <m/>
    <m/>
    <m/>
    <m/>
    <m/>
    <m/>
    <m/>
    <m/>
    <s v="КП13"/>
    <m/>
    <m/>
    <m/>
    <m/>
    <m/>
    <m/>
  </r>
  <r>
    <x v="0"/>
    <x v="9"/>
    <s v="РН-ЭН"/>
    <x v="304"/>
    <d v="1899-12-30T00:05:00"/>
    <d v="2014-01-05T00:00:00"/>
    <d v="1899-12-30T00:20:00"/>
    <d v="1899-12-30T00:15:00"/>
    <n v="14"/>
    <s v="МТЗ"/>
    <s v="АПВН, РПВУ"/>
    <x v="2"/>
    <s v="ВЛ-6 кВ Ф-64"/>
    <x v="2"/>
    <x v="2"/>
    <s v="ВЛ-6 кВ Ф-64 ПС 110/35/6 кВ _x000a_&quot;Коханы&quot; (ВПО) ."/>
    <s v="Работала МТЗ. АПВ-не успешно. РПВ-успешно."/>
    <n v="1.9"/>
    <n v="2.63"/>
    <n v="4.5299999999999994"/>
    <s v="СК"/>
    <n v="1962"/>
    <s v="П-10"/>
    <s v="н/д"/>
    <s v="ТО - 28.05.13"/>
    <n v="100"/>
    <s v="ТО - 27.06.14"/>
    <n v="0"/>
    <s v="н/д"/>
    <s v="КП25"/>
    <s v="ПУ9"/>
    <m/>
    <s v="МВ-6 кВ яч. ВЛ-6 кВ ПС 110/35/6 &quot;Коханы&quot; включен вручную персоналом ВПО"/>
    <m/>
    <m/>
    <m/>
  </r>
  <r>
    <x v="0"/>
    <x v="9"/>
    <s v="РН-ЭН"/>
    <x v="304"/>
    <d v="1899-12-30T12:05:00"/>
    <d v="2014-01-05T00:00:00"/>
    <d v="1899-12-30T13:35:00"/>
    <d v="1899-12-30T01:30:00"/>
    <n v="33"/>
    <s v="МТЗ"/>
    <s v="РПНУ (АПВ-нет)"/>
    <x v="2"/>
    <s v="МВ-6 кВ Т-1-Т"/>
    <x v="0"/>
    <x v="0"/>
    <s v="МВ-6 кВ Т-1-Т ПС 35/6 кВ &quot;Казанская&quot;"/>
    <s v="Работала МТЗ. АПВ-нет. РПВ-успешно."/>
    <m/>
    <n v="7.29"/>
    <n v="7.29"/>
    <s v="В"/>
    <n v="1982"/>
    <s v="WMPWZ"/>
    <s v="Польша"/>
    <s v="ТО - 26.12.13; ТР - 18.09.13"/>
    <n v="100"/>
    <s v="03.2014"/>
    <n v="0"/>
    <s v="н/д"/>
    <s v="КП25"/>
    <s v="ПУ8"/>
    <m/>
    <s v="Выяснение причины возникновения нарушения - по проведению ТР яч. МВ-6 Т-1-Т. яч. №№ 3,4,5,6,7.8,9,10, запланирован-ного на 19.02.14 г."/>
    <m/>
    <m/>
    <m/>
  </r>
  <r>
    <x v="0"/>
    <x v="9"/>
    <s v="РН-ЭН"/>
    <x v="304"/>
    <d v="1899-12-30T18:00:00"/>
    <d v="2014-01-06T00:00:00"/>
    <d v="1899-12-30T18:00:00"/>
    <d v="1899-12-31T00:00:00"/>
    <n v="1"/>
    <s v="МТЗ"/>
    <s v="АПВН, РПВН"/>
    <x v="2"/>
    <s v="ВЛ-6 кВ Ф-68"/>
    <x v="2"/>
    <x v="2"/>
    <s v="ВЛ-6 кВ Ф-68 ПС 35/6 кВ &quot;Восточно-Кохановская&quot;"/>
    <s v="Работала МТЗ. АПВ-не успешно. РПВ-не успешно. Осмотр 6.01.2014г._x000a_С 16:23 до 17:26 перетяжка проводов в пролётах оп.№20-22(сильный провис)._x000a_Восстановлена нормальная схема эл.снабжения"/>
    <n v="5.96"/>
    <m/>
    <n v="5.96"/>
    <s v="ТЧ"/>
    <n v="1962"/>
    <s v="А-95"/>
    <s v="н/д"/>
    <s v="ТО - 11.04.13; ТР - 13.05.13"/>
    <n v="100"/>
    <s v="ТО - 11.06.14"/>
    <n v="0"/>
    <s v="н/д"/>
    <s v="КП13"/>
    <s v="ПУ2"/>
    <m/>
    <s v="Осмотр 05.01.14 не проведен по причине занятости персонала ПРЦЭиЭ №1 на другом объекте"/>
    <m/>
    <m/>
    <m/>
  </r>
  <r>
    <x v="0"/>
    <x v="9"/>
    <s v="РН-ЭН"/>
    <x v="305"/>
    <d v="1899-12-30T12:36:00"/>
    <d v="2014-01-06T00:00:00"/>
    <d v="1899-12-30T13:30:00"/>
    <d v="1899-12-30T00:56:00"/>
    <n v="3"/>
    <s v="Выпал блинкер &quot;Авар.откл&quot;"/>
    <s v="АПВН, РПВУ"/>
    <x v="2"/>
    <s v="ВЛ-6 кВ Ф-4"/>
    <x v="2"/>
    <x v="2"/>
    <s v="ВЛ-6 кВ Ф-4 ПС 35/6 кВ &quot;БКНС&quot;"/>
    <s v="Выпал блинкер &quot;Авар.откл&quot;. АПВ-не успешно. РПВ- успешно. Сильный порывистый ветер. Произведён осмотр ВЛ-6 кВ Ф-4, повреждений не обнаружено. "/>
    <n v="0.24"/>
    <m/>
    <n v="0.24"/>
    <s v="ТЧ"/>
    <n v="1990"/>
    <s v="А-70"/>
    <s v="н/д"/>
    <s v="ТР - 19.09.13"/>
    <n v="100"/>
    <m/>
    <m/>
    <s v="н/д"/>
    <s v="КП14"/>
    <s v="ПУ4"/>
    <m/>
    <s v="Отсутствие системы телемеханики на ПС 35/6 кВ &quot;БКНС&quot;.Сложные метеоусловия (сильный порывистый ветер, снег), затрудняющие своевременное прибытие на ПС 35/6 кВ &quot;БКНС&quot;"/>
    <m/>
    <m/>
    <m/>
  </r>
  <r>
    <x v="0"/>
    <x v="9"/>
    <s v="РН-ЭН"/>
    <x v="307"/>
    <d v="1899-12-30T13:47:00"/>
    <d v="2014-01-08T00:00:00"/>
    <d v="1899-12-30T15:25:00"/>
    <d v="1899-12-30T01:38:00"/>
    <n v="2"/>
    <s v="Выпал блинкер &quot;Авар.откл&quot;"/>
    <s v="АПВН, РПВУ"/>
    <x v="2"/>
    <s v="ВЛ-6 кВ Ф-6"/>
    <x v="2"/>
    <x v="2"/>
    <s v="ВЛ-6 кВ Ф-6 ПС 35/6 кВ  &quot;Тверская&quot;"/>
    <s v="Выпал блинкер &quot;Авар.откл.&quot; АПВ-не успешно. РПВ-успешно."/>
    <n v="1.7"/>
    <m/>
    <n v="1.7"/>
    <s v="ТЧ"/>
    <n v="1981"/>
    <s v="А-95"/>
    <s v="н/д"/>
    <s v="ТО - 18.08.13; ТР - 19.09.13"/>
    <n v="100"/>
    <s v="09.2014г."/>
    <n v="0"/>
    <s v="н/д"/>
    <s v="КП23"/>
    <s v="ПУ4"/>
    <m/>
    <s v="Отсутствие системы телемеханики на ПС 35/6 кВ &quot;Тверская&quot;."/>
    <m/>
    <m/>
    <m/>
  </r>
  <r>
    <x v="0"/>
    <x v="9"/>
    <s v="РН-ЭН"/>
    <x v="307"/>
    <d v="1899-12-30T19:35:00"/>
    <d v="2014-01-08T00:00:00"/>
    <d v="1899-12-30T23:49:00"/>
    <d v="1899-12-30T03:14:00"/>
    <n v="2"/>
    <s v="Выпал блинкер &quot;Авар.откл&quot;"/>
    <s v="АПВН, РПВН"/>
    <x v="2"/>
    <s v="ВЛ-6 кВ Ф-6"/>
    <x v="2"/>
    <x v="2"/>
    <s v="ВЛ-6 кВ Ф-6 ПС 35/6 кВ  &quot;Тверская&quot;"/>
    <s v="Выпал блинкер &quot;Авар.откл.&quot; АПВ-не успешно. РПВ-не успешно.Причина: разрушен изолятор фаза &quot;А&quot; на опоре №600/1. С 23:07 до 23:35 произвели замену разрушенного изолятора."/>
    <n v="4.42"/>
    <m/>
    <n v="4.42"/>
    <s v="И"/>
    <n v="1981"/>
    <s v="ШФ-10"/>
    <s v="н/д"/>
    <s v="ТО - 18.08.13; ТР - 19.09.13"/>
    <n v="100"/>
    <s v="09.2014г."/>
    <n v="0"/>
    <s v="н/д"/>
    <s v="КП23"/>
    <s v="ПУ8"/>
    <m/>
    <s v="Разрушение глазури, трещины на корпусе изолятора"/>
    <m/>
    <m/>
    <m/>
  </r>
  <r>
    <x v="0"/>
    <x v="9"/>
    <s v="ОАО &quot;МРСК ВОЛГИ СРС&quot;"/>
    <x v="307"/>
    <d v="1899-12-30T22:46:00"/>
    <d v="2014-01-09T00:00:00"/>
    <d v="1899-12-30T06:56:00"/>
    <d v="1899-12-30T06:10:00"/>
    <n v="2"/>
    <s v="МТЗ"/>
    <s v="АПВН, РПВН"/>
    <x v="5"/>
    <s v="ВЛ-35 кВ &quot;Чубовка&quot;"/>
    <x v="0"/>
    <x v="2"/>
    <s v="ВЛ-35 кВ &quot;Чубовка&quot; ПС 35/6 кВ &quot;Чубовка&quot;"/>
    <s v="Работала МТЗ. АПВ-нет. РПВ-не успешно. Прошла посадка напряжения по ПС 35/6 кВ &quot;Чубовка&quot;.09.01.2014г. В 0:02 ВЛ-35 кВ &quot;Чубовка&quot; выведена в ремонт.Восстановлена нормальная схема эл.снабжения._x000a_"/>
    <m/>
    <n v="0.93"/>
    <n v="0.93"/>
    <s v="В"/>
    <n v="1982"/>
    <s v="С-35М-630/10"/>
    <s v="н/д"/>
    <s v="Дата последнего ТР выключателя  С-35М ПС 35/6 кВ Чубовка. 27.08.13."/>
    <n v="100"/>
    <s v="ТО-02.14 ТР-08.14"/>
    <n v="0"/>
    <s v="28.07.2023."/>
    <s v="КП18"/>
    <s v="ПУ9"/>
    <m/>
    <s v="Вывод в ремонт на ночь - привлечение дополнительного персонала ПРЦЭиЭ №4"/>
    <m/>
    <m/>
    <m/>
  </r>
  <r>
    <x v="0"/>
    <x v="9"/>
    <s v="РН-ЭН"/>
    <x v="0"/>
    <d v="1899-12-30T00:37:00"/>
    <d v="2014-01-09T00:00:00"/>
    <d v="1899-12-30T10:25:00"/>
    <d v="1899-12-30T10:12:00"/>
    <n v="4"/>
    <s v="МТЗ"/>
    <s v="АПВН, РПВН"/>
    <x v="2"/>
    <s v="ВЛ-6 кВ Ф-1"/>
    <x v="2"/>
    <x v="2"/>
    <s v="ВЛ-6 кВ Ф-1 ПС 35/6 кВ &quot;Аманак&quot;"/>
    <s v="Работала МТЗ. АПВ-не успешно. РПВ-не успешно. Причина: на опоре №100/35 слетел изолятор фаза &quot;А&quot;. Сильный порывистый ветер."/>
    <n v="4.3499999999999996"/>
    <m/>
    <n v="4.3499999999999996"/>
    <s v="И"/>
    <n v="1996"/>
    <s v="ШФ-10"/>
    <s v="н/д"/>
    <s v="ТР - 13.08.13"/>
    <n v="100"/>
    <s v="ТР - 08.14"/>
    <n v="0"/>
    <s v="н/д"/>
    <s v="КП23"/>
    <s v="ПУ8"/>
    <m/>
    <s v="Разрушение глазури, трещины на корпусе изолятора"/>
    <m/>
    <m/>
    <m/>
  </r>
  <r>
    <x v="0"/>
    <x v="9"/>
    <s v="РН-ЭН"/>
    <x v="0"/>
    <d v="1899-12-30T04:30:00"/>
    <d v="2014-01-09T00:00:00"/>
    <d v="1899-12-30T16:06:00"/>
    <d v="1899-12-30T00:25:00"/>
    <n v="12"/>
    <s v="Газовая защита"/>
    <s v="РПВН (АПВ-нет)"/>
    <x v="0"/>
    <s v="МВ-6 кВ Т-1-Т"/>
    <x v="0"/>
    <x v="0"/>
    <s v="МВ-6 кВ Т-1-Т ПС 35/6 кВ &quot;Промысловая&quot;"/>
    <s v="Работала &quot;Газовая защита&quot;. АПВ-нет. В 4:55 Нагрузка Т-1-Т переведена на Т-2-Т. Причина выясняется."/>
    <n v="4.51"/>
    <m/>
    <n v="4.51"/>
    <s v="В"/>
    <n v="1996"/>
    <s v="ВБМ-10-20/1250"/>
    <s v="н/д"/>
    <s v="ТО - 25.11.13"/>
    <n v="100"/>
    <s v="ТО - ежемесячно, ТР -23.05.14"/>
    <n v="0"/>
    <d v="2014-01-09T00:00:00"/>
    <s v="КП24"/>
    <s v="ПУ8"/>
    <m/>
    <s v="Скопление воздуха в газовом реле после регенерации масла при проведении КР тр-ра Т-1-Т ввиду резких температурных перепадов"/>
    <m/>
    <m/>
    <m/>
  </r>
  <r>
    <x v="0"/>
    <x v="9"/>
    <s v="РН-ЭН"/>
    <x v="0"/>
    <d v="1899-12-30T13:18:00"/>
    <d v="2014-01-10T00:00:00"/>
    <d v="1899-12-30T12:08:00"/>
    <d v="1899-12-30T22:50:00"/>
    <n v="2"/>
    <s v="ТО"/>
    <s v="АПВН, РПВН"/>
    <x v="2"/>
    <s v="ВЛ-35 кВ &quot;Кулагинка&quot;"/>
    <x v="0"/>
    <x v="2"/>
    <s v="ВЛ-35 кВ &quot;Кулагинка&quot; ПС 35/6 кВ _x000a_&quot;Грековская&quot; Под отключение попала:_x000a_ПС 35/6 кВ &quot;Кулагинская&quot;"/>
    <s v="Работало ТО. АПВ-не успешно. РПВ- не успешно. 10.01.14.В пролётах оп.№74-75,82-83 обнаружен схлёст проводов Ф - &quot;А&quot;и&quot;В&quot; из-за гололёдных проявлений. С 10:47 до 11:36 разборка шлейфов на оп.№123. В 12:08 Уч. ВЛ-35 кВ&quot;Кулагинка&quot; от ПС 35/6 кВ&quot;Грековская&quot; до ПС 35/6 кВ&quot;Кулагинская&quot; поставлен под напряжение. ПС 35/6 кВ_x000a_&quot;Кулагинская&quot; в работе. С 12:05 до 14:05 Устранение неисправности."/>
    <n v="14.03"/>
    <m/>
    <n v="14.03"/>
    <s v="ТЧ"/>
    <n v="1984"/>
    <s v="АС-120"/>
    <s v="н/д"/>
    <s v="ТО - 30.12.13"/>
    <n v="100"/>
    <s v="ТО - 30.07.14"/>
    <n v="0"/>
    <d v="2013-12-30T00:00:00"/>
    <s v="КП14"/>
    <s v="ПУ4"/>
    <s v="ПУ8"/>
    <s v="Перенос осмотра ВЛ-35 кВ &quot;Кулагинка&quot; на 10.01.14 г. в связи с отсутствием дорог в условяих сильного порывистого ветра и снегопада и отсутствием в ПРЦЭиЭ №2 спецтехники повышенной проходимости"/>
    <m/>
    <m/>
    <m/>
  </r>
  <r>
    <x v="0"/>
    <x v="9"/>
    <s v="РН-ЭН"/>
    <x v="309"/>
    <d v="1899-12-30T16:30:00"/>
    <d v="2014-01-11T00:00:00"/>
    <d v="1899-12-30T16:30:00"/>
    <d v="1899-12-30T00:00:00"/>
    <n v="12"/>
    <s v="Выпал блинкер &quot;Авар.откл&quot;"/>
    <s v="АПВУ"/>
    <x v="2"/>
    <s v="ВЛ-6 кВ Ф-Н1"/>
    <x v="2"/>
    <x v="2"/>
    <s v="ВЛ-6 кВ Ф-Н1 ПС 35/6 кВ &quot;Южный Неприк&quot;"/>
    <s v="Выпал блинкер &quot;Авар.откл&quot;. АПВ-успешно. Сильный ,порывистый ветер,мокрый снег. Причина выясняется."/>
    <m/>
    <n v="2.21"/>
    <n v="2.21"/>
    <s v="ТЧ"/>
    <n v="1985"/>
    <s v="А-95"/>
    <s v="н/д"/>
    <s v="ТО - 07.08.13"/>
    <n v="100"/>
    <s v="ТО - 07.07.14"/>
    <m/>
    <s v="н/д"/>
    <s v="КП12"/>
    <s v="ПУ9"/>
    <m/>
    <s v="Отсутствие автоматического самозапуска СУ скважинным оборудованием"/>
    <m/>
    <m/>
    <s v="неуч.вр."/>
  </r>
  <r>
    <x v="0"/>
    <x v="9"/>
    <s v="РН-ЭН"/>
    <x v="309"/>
    <d v="1899-12-30T17:00:00"/>
    <d v="2014-01-11T00:00:00"/>
    <d v="1899-12-30T17:00:00"/>
    <d v="1899-12-30T00:00:00"/>
    <n v="8"/>
    <s v="Выпал блинкер &quot;Авар.откл&quot;"/>
    <s v="АПВУ"/>
    <x v="2"/>
    <s v="ВЛ-6 кВ Ф-2"/>
    <x v="2"/>
    <x v="2"/>
    <s v="ВЛ-6 кВ Ф-2 ПС 110/35/6 кВ &quot;Кудиновская&quot;"/>
    <s v="Выпал блинкер &quot;Авар.откл&quot;. АПВ-успешно. Сильный ,порывистый ветер,мокрый снег. Причина выясняется."/>
    <m/>
    <n v="1.4"/>
    <n v="1.4"/>
    <s v="И"/>
    <n v="1988"/>
    <s v="ШФ-10"/>
    <s v="н/д"/>
    <s v="н/д"/>
    <s v="н/д"/>
    <s v="05.2014г."/>
    <n v="1"/>
    <s v="н/д"/>
    <s v="КП12"/>
    <s v="ПУ9"/>
    <m/>
    <s v="Отсутствие автоматического самозапуска СУ скважинным оборудованием"/>
    <m/>
    <m/>
    <s v="неуч.вр."/>
  </r>
  <r>
    <x v="0"/>
    <x v="9"/>
    <s v="РН-ЭН"/>
    <x v="309"/>
    <d v="1899-12-30T17:00:00"/>
    <d v="2014-01-11T00:00:00"/>
    <d v="1899-12-30T17:00:00"/>
    <d v="1899-12-30T00:00:00"/>
    <n v="11"/>
    <s v="МТО"/>
    <s v="АПВУ"/>
    <x v="2"/>
    <s v="ВЛ-35 кВ&quot;3ЦЛ&quot;"/>
    <x v="0"/>
    <x v="2"/>
    <s v="ВЛ-35 кВ&quot;3ЦЛ&quot; ПС 110/35/6 кВ &quot;Кудиновская&quot;. Под отключение попали: ПС 35/6 кВ&quot;Тверская&quot;"/>
    <s v="Работала МТО. АПВ- успешно. Сильный ,порывистый ветер,мокрый снег. Причина выясняется."/>
    <m/>
    <n v="1.03"/>
    <n v="1.03"/>
    <s v="ТЧ"/>
    <n v="1987"/>
    <s v="АС-95"/>
    <s v="н/д"/>
    <s v="ТО - 25.11.13 г., ТР - 19.07.13 г."/>
    <n v="100"/>
    <s v="06.2014г."/>
    <n v="0"/>
    <s v="н/д"/>
    <s v="КП12"/>
    <s v="ПУ9"/>
    <m/>
    <s v="Отсутствие автоматического самозапуска СУ скважинным оборудованием"/>
    <m/>
    <m/>
    <s v="неуч.вр."/>
  </r>
  <r>
    <x v="0"/>
    <x v="9"/>
    <s v="РН-ЭН"/>
    <x v="309"/>
    <d v="1899-12-30T18:00:00"/>
    <d v="2014-01-11T00:00:00"/>
    <d v="1899-12-30T19:05:00"/>
    <d v="1899-12-30T01:05:00"/>
    <n v="12"/>
    <s v="Выпал блинкер &quot;Авар.откл&quot;"/>
    <s v="АПВН, РПВУ"/>
    <x v="2"/>
    <s v="ВЛ-6 кВ Ф-5"/>
    <x v="2"/>
    <x v="2"/>
    <s v="ВЛ-6 кВ Ф-5 ПС 35/6 кВ &quot;Грековская&quot;"/>
    <s v="Выпал блинкер &quot;Авар.откл&quot;. АПВ-блинкер не выпадал. РПВ- успешно. Сильный ,порывистый ветер,мокрый снег. Причина выясняется."/>
    <m/>
    <n v="10.26"/>
    <n v="10.26"/>
    <s v="ТЧ"/>
    <n v="1979"/>
    <s v="АС-70"/>
    <s v="н/д"/>
    <s v="ТО - 14.08.13"/>
    <n v="100"/>
    <s v="ТО - 16.06.13"/>
    <n v="0"/>
    <d v="2013-08-14T00:00:00"/>
    <s v="КП12"/>
    <s v="ПУ4"/>
    <s v="ПУ9"/>
    <s v="Отсутствие системы теелмеханики на ПС 35/6 кВ &quot;Грековская&quot;, отсутствие подъездных путей, темное время суток и сложные метеоусловия, затрудняющие проведение осмотра"/>
    <m/>
    <m/>
    <m/>
  </r>
  <r>
    <x v="0"/>
    <x v="9"/>
    <s v="РН-ЭН"/>
    <x v="309"/>
    <d v="1899-12-30T18:20:00"/>
    <d v="2014-01-11T00:00:00"/>
    <d v="1899-12-30T23:00:00"/>
    <d v="1899-12-30T04:40:00"/>
    <n v="8"/>
    <s v="-"/>
    <s v="АПВН, РПВН"/>
    <x v="2"/>
    <s v="ВЛ-6 кВ Ф-6"/>
    <x v="2"/>
    <x v="2"/>
    <s v="ВЛ-6 кВ Ф-6 ПС 35/6 кВ &quot;Грековская&quot;"/>
    <s v="Выпавших блинкеров нет. В 19:10 РПВ- не успешно. Сильный ,порывистый ветер,мокрый снег. В 23:00 РПВ-успешно. Причина выясняется."/>
    <m/>
    <n v="7.18"/>
    <n v="7.18"/>
    <s v="ТЧ"/>
    <n v="1979"/>
    <s v="АС-70"/>
    <s v="н/д"/>
    <s v="ТО - 27.08.13"/>
    <n v="100"/>
    <s v="ТО - 27.01.14, ТР - 27.06.14"/>
    <n v="0"/>
    <d v="2014-01-27T00:00:00"/>
    <s v="КП12"/>
    <s v="ПУ4"/>
    <s v="ПУ9"/>
    <s v="Неблагоприятне погодные условия (мокрый снег, сильный ветер),темное время суток и отсутствие подъездных путей, препятствующие проведению осмотра, отсутствие системы телемеханики на ПС 35/6 кВ &quot;Грековская&quot;"/>
    <m/>
    <m/>
    <m/>
  </r>
  <r>
    <x v="0"/>
    <x v="9"/>
    <s v="РН-ЭН"/>
    <x v="309"/>
    <d v="1899-12-30T18:20:00"/>
    <d v="2014-01-11T00:00:00"/>
    <d v="1899-12-30T19:25:00"/>
    <d v="1899-12-30T01:05:00"/>
    <n v="9"/>
    <s v="Выпал блинкер &quot;Авар.откл&quot;"/>
    <s v="АПВН, РПВУ"/>
    <x v="2"/>
    <s v="ВЛ-6 кВ Ф-1"/>
    <x v="2"/>
    <x v="2"/>
    <s v="ВЛ-6 кВ Ф-1 ПС 35/6 кВ &quot;Благодаровская&quot;"/>
    <s v="Выпал блинкер &quot;Авар.откл&quot;. АПВ-не успешно. РПВ- успешно. Сильный ,порывистый ветер,мокрый снег. Причина выясняется."/>
    <m/>
    <n v="12.24"/>
    <n v="12.24"/>
    <s v="ТЧ"/>
    <n v="1984"/>
    <s v="АС-95"/>
    <s v="н/д"/>
    <s v="ТО - 03.12.13"/>
    <n v="100"/>
    <d v="2014-06-03T00:00:00"/>
    <n v="0"/>
    <s v=" 03.12.13"/>
    <s v="КП12"/>
    <s v="ПУ4"/>
    <m/>
    <s v="Отсутствие системы телемеханики на ПС 35/6 кВ &quot;Благодаровс-кая&quot;"/>
    <m/>
    <m/>
    <m/>
  </r>
  <r>
    <x v="0"/>
    <x v="9"/>
    <s v="РН-ЭН"/>
    <x v="309"/>
    <d v="1899-12-30T18:00:00"/>
    <d v="2014-01-11T00:00:00"/>
    <d v="1899-12-30T20:57:00"/>
    <d v="1899-12-30T02:57:00"/>
    <n v="26"/>
    <s v="МТЗ"/>
    <s v="РПНУ (АПВ-нет)"/>
    <x v="2"/>
    <s v="Ввод-2"/>
    <x v="0"/>
    <x v="0"/>
    <s v="Ввод-2 ПС 35/6 кВ &quot;Ключевская&quot;. Под откл.попали: Ф-11,Ф-13, Ф-15,Ф-17."/>
    <s v="Работала МТЗ. АПВ-нет. РПВ-успешно. Сильный порывистый ветер,мокрый снег. Причина выясняется."/>
    <m/>
    <n v="10.029999999999999"/>
    <n v="10.029999999999999"/>
    <s v="В"/>
    <n v="1983"/>
    <s v="ВК-10-630"/>
    <s v="н/д"/>
    <s v="ТР - 10.12.13 (РЗА), 17.12.13 (2 СШ)"/>
    <n v="100"/>
    <s v="ТР - 07.14"/>
    <n v="0"/>
    <s v="н/д"/>
    <s v="КП12"/>
    <s v="ПУ6"/>
    <m/>
    <s v="Неселективное срабатывание РЗиА яч. 19 (ввод-2)"/>
    <m/>
    <m/>
    <m/>
  </r>
  <r>
    <x v="0"/>
    <x v="9"/>
    <s v="РН-ЭН"/>
    <x v="309"/>
    <d v="1899-12-30T18:12:00"/>
    <d v="2014-01-11T00:00:00"/>
    <d v="1899-12-30T18:32:00"/>
    <d v="1899-12-30T00:20:00"/>
    <n v="10"/>
    <s v="МТЗ"/>
    <s v="АПВН, РПВУ"/>
    <x v="2"/>
    <s v="ВЛ-6 кВ Ф-13"/>
    <x v="2"/>
    <x v="2"/>
    <s v="ВЛ-6 кВ Ф-13 ПС 35/6 кВ &quot;Ключи&quot;"/>
    <s v="Работало МТЗ. АПВ-не успешно. РПВ-успешно. Сильный ,порывистый ветер,мокрый снег. Причина выясняется."/>
    <m/>
    <n v="3.02"/>
    <n v="3.02"/>
    <s v="ТЧ"/>
    <n v="1981"/>
    <s v="А-70"/>
    <s v="н/д"/>
    <s v="ТО - 28.02.13; ТР - 28.10.13"/>
    <n v="100"/>
    <s v="ТО-09.14 ТР-04.14"/>
    <n v="0"/>
    <d v="2012-08-01T00:00:00"/>
    <s v="КП12"/>
    <s v="ПУ4"/>
    <m/>
    <s v="Отсутствие системы телемеханики на ПС 35/ кВ &quot;Ключи&quot;.Повреждений ВЛ-6 кВ Ф-13 ПС 35/6 кВ &quot;Ключи&quot; не обнаружено"/>
    <m/>
    <m/>
    <m/>
  </r>
  <r>
    <x v="0"/>
    <x v="9"/>
    <s v="РН-ЭН"/>
    <x v="309"/>
    <d v="1899-12-30T20:53:00"/>
    <d v="2014-01-11T00:00:00"/>
    <d v="1899-12-30T20:53:00"/>
    <d v="1899-12-30T00:00:00"/>
    <n v="1"/>
    <s v="Выпал блинкер &quot;Авар.откл&quot;"/>
    <s v="АПВУ"/>
    <x v="2"/>
    <s v="ВЛ-6 кВ Ф-185"/>
    <x v="2"/>
    <x v="2"/>
    <s v="ВЛ-6 кВ Ф-185 ПС 35/6 кВ &quot;Неклюдовская&quot;"/>
    <s v="Выпал блинкер &quot;Авар.Откл.&quot; АПВ- успешно. Сильный ,порывистый ветер,мокрый снег."/>
    <m/>
    <n v="0.17"/>
    <n v="0.17"/>
    <s v="ТЧ"/>
    <n v="1968"/>
    <s v="А-95"/>
    <s v="н/д"/>
    <d v="2013-10-10T00:00:00"/>
    <n v="100"/>
    <s v="ТО - 06.14"/>
    <n v="0"/>
    <s v="н/д"/>
    <s v="КП12"/>
    <s v="ПУ9"/>
    <m/>
    <s v="Отсутствие автоматического самозапуска СУ скважинным оборудованием"/>
    <m/>
    <m/>
    <s v="неуч.вр."/>
  </r>
  <r>
    <x v="0"/>
    <x v="9"/>
    <s v="РН-ЭН"/>
    <x v="309"/>
    <d v="1899-12-30T21:20:00"/>
    <d v="2014-01-11T00:00:00"/>
    <d v="1899-12-30T21:20:00"/>
    <d v="1899-12-30T00:00:00"/>
    <n v="14"/>
    <s v="Выпал блинкер &quot;Авар.откл&quot;"/>
    <s v="АПВУ"/>
    <x v="2"/>
    <s v="ВЛ-6 кВ Ф-67"/>
    <x v="2"/>
    <x v="2"/>
    <s v="ВЛ-6 кВ Ф-67 ПС 35/6 кВ &quot;Восточно-Кохановская&quot;"/>
    <s v="Выпал блинкер &quot;Авар.Откл.&quot; АПВ- успешно. Сильный ,порывистый ветер,мокрый снег."/>
    <m/>
    <n v="3.61"/>
    <n v="3.61"/>
    <s v="ТЧ"/>
    <n v="1990"/>
    <s v="А-95"/>
    <s v="н/д"/>
    <d v="2013-07-19T00:00:00"/>
    <n v="100"/>
    <s v="ТО - 06.14"/>
    <n v="0"/>
    <s v="н/д"/>
    <s v="КП12"/>
    <s v="ПУ9"/>
    <m/>
    <s v="Отсутствие автоматического самозапуска СУ скважинным оборудованием"/>
    <m/>
    <m/>
    <s v="неуч.вр."/>
  </r>
  <r>
    <x v="0"/>
    <x v="9"/>
    <s v="РН-ЭН"/>
    <x v="309"/>
    <d v="1899-12-30T23:15:00"/>
    <d v="2014-01-11T00:00:00"/>
    <d v="1899-12-30T23:59:00"/>
    <d v="1899-12-30T00:44:00"/>
    <n v="7"/>
    <s v="Выпал блинкер &quot;Авар.откл&quot;"/>
    <s v="РПНУ (АПВ-нет)"/>
    <x v="2"/>
    <s v="ВЛ-6 кВ Ф-2"/>
    <x v="2"/>
    <x v="2"/>
    <s v="ВЛ-6 кВ Ф-2 ПС 35/6 кВ &quot;Горбатовская-1&quot;"/>
    <s v="Выпал блинкер &quot;Авар.Откл.&quot; АПВ- нет. РПВ-успешно. Сильный ,порывистый ветер,мокрый снег."/>
    <n v="5.5"/>
    <m/>
    <n v="5.5"/>
    <s v="ТЧ"/>
    <n v="1971"/>
    <s v="А-95"/>
    <s v="н/д"/>
    <s v="ТО - 16.08.13; ТР - 15.11.13"/>
    <n v="100"/>
    <s v="07.2014г."/>
    <n v="0"/>
    <s v="н/д"/>
    <s v="КП12"/>
    <s v="ПУ4"/>
    <m/>
    <s v="Повреждений не обнаружено, отсутствие системы телемеханики на ПС 35/6 кВ &quot;Горбатовская-1&quot;"/>
    <m/>
    <m/>
    <m/>
  </r>
  <r>
    <x v="0"/>
    <x v="9"/>
    <s v="РН-ЭН"/>
    <x v="309"/>
    <d v="1899-12-30T13:55:00"/>
    <d v="2014-01-12T00:00:00"/>
    <d v="1899-12-30T01:50:00"/>
    <d v="1899-12-30T10:55:00"/>
    <n v="18"/>
    <s v="МТЗ"/>
    <s v="РПНУ (АПВ-нет)"/>
    <x v="2"/>
    <s v="МВ-6 Т-2-Т, ВЛ-6 кВ Ф-2"/>
    <x v="2"/>
    <x v="2"/>
    <s v="МВ-6 Т-2-Т, ВЛ-6 кВ Ф-2 ПС 35/6 кВ &quot;Шумалгинская&quot;"/>
    <s v="Работала МТЗ. АПВ-нет.  16:15 РПВ- не успешно. В 16:50 отключили МВ-6 кВ Ф-2. В 16:50 вкл. МВ-6 Т-2-Т. При осмотре Ф-2 обнаружено дерево на проводах ВЛ впролетах оп.№3-4 отпайки от оп.№73. Требуется расчистка дорог. Дерево убрали. В 1:50 Ф-2 вкл. в работу. Сильный порывистый ветер, мокрый снег."/>
    <n v="7.21"/>
    <n v="0.19"/>
    <n v="7.4"/>
    <s v="ТЧ"/>
    <n v="1992"/>
    <s v="АС-70"/>
    <s v="н/д"/>
    <s v="ТО - 15.08.13; ТР - 04.03.13"/>
    <n v="100"/>
    <s v="03.2014"/>
    <n v="0"/>
    <s v="н/д"/>
    <s v="КП19"/>
    <s v="ПУ8"/>
    <m/>
    <m/>
    <m/>
    <m/>
    <m/>
  </r>
  <r>
    <x v="0"/>
    <x v="9"/>
    <s v="РН-ЭН"/>
    <x v="310"/>
    <d v="1899-12-30T01:33:00"/>
    <d v="2014-01-12T00:00:00"/>
    <d v="1899-12-30T12:56:00"/>
    <d v="1899-12-30T10:18:00"/>
    <n v="3"/>
    <s v="Выпал блинкер &quot;Авар.откл&quot;"/>
    <s v="АПВН, РПВН"/>
    <x v="2"/>
    <s v="ВЛ-6 кВ Ф-55"/>
    <x v="2"/>
    <x v="2"/>
    <s v="ВЛ-6 кВ Ф-55 ПС 110/35/6 кВ &quot;Лугань&quot;"/>
    <s v="Выпал блинкер &quot;Авар.Откл.&quot; АПВ-не успешно. РПВ-не успешно. Причина: на опоре №5Е разрушен изолятор фаза &quot;А&quot; првод лежит на траверсе."/>
    <n v="9.36"/>
    <m/>
    <n v="9.36"/>
    <s v="И"/>
    <n v="1988"/>
    <s v="ШФ-10"/>
    <s v="н/д"/>
    <s v="ТО - 08.11.13"/>
    <n v="100"/>
    <s v="ТО - 08.08.14"/>
    <n v="0"/>
    <s v="н/д"/>
    <s v="КП23"/>
    <s v="ПУ8"/>
    <m/>
    <m/>
    <m/>
    <m/>
    <m/>
  </r>
  <r>
    <x v="0"/>
    <x v="9"/>
    <s v="РН-ЭН"/>
    <x v="310"/>
    <d v="1899-12-30T03:25:00"/>
    <d v="2014-01-12T00:00:00"/>
    <d v="1899-12-30T03:25:00"/>
    <d v="1899-12-30T00:00:00"/>
    <n v="5"/>
    <s v="Выпал блинкер &quot;Авар.откл&quot;"/>
    <s v="АПВУ"/>
    <x v="0"/>
    <s v="ВЛ-6 кВ Ф-43"/>
    <x v="2"/>
    <x v="2"/>
    <s v="ВЛ-6 кВ Ф-43 ПС 35/6 кВ &quot;Дмитриевская&quot;"/>
    <s v="Выпал блинкер &quot;Авар.Откл.&quot; АПВ-успешно. Причина выясняется."/>
    <m/>
    <n v="1.49"/>
    <n v="1.49"/>
    <s v="ТЧ"/>
    <n v="1977"/>
    <s v="А-95"/>
    <s v="н/д"/>
    <d v="2013-11-08T00:00:00"/>
    <d v="1900-04-09T00:00:00"/>
    <s v="ТО - 02.14"/>
    <n v="0"/>
    <s v="н/д"/>
    <s v="КП12"/>
    <s v="ПУ9"/>
    <m/>
    <s v="Отсутствие автоматического самозапуска СУ скважинным оборудованием"/>
    <m/>
    <m/>
    <s v="неуч.вр."/>
  </r>
  <r>
    <x v="0"/>
    <x v="9"/>
    <s v="РН-ЭН"/>
    <x v="310"/>
    <d v="1899-12-30T00:10:00"/>
    <d v="2014-01-12T00:00:00"/>
    <d v="1899-12-30T08:10:00"/>
    <d v="1899-12-30T08:00:00"/>
    <n v="2"/>
    <s v="Выпал блинкер &quot;Авар.откл&quot;"/>
    <s v="АПВН, РПВН"/>
    <x v="2"/>
    <s v="ВЛ-6 кВ Ф-5"/>
    <x v="2"/>
    <x v="2"/>
    <s v="ВЛ-6 кВ Ф-5 ПС 35/6 кВ&quot;Боголюбовка&quot;"/>
    <s v="Выпал блинкер &quot;Авар.Откл.&quot; АПВ-не успешно.РПВ-не успешно.В 0:31 откл. РВНО-14. В 0:32 вкл. Ф-5. Неисправность на уч.ВЛ от оп.№500/82 до оп.№505/39. Сильный порывистый ветер,мокрый снег."/>
    <n v="2.02"/>
    <m/>
    <n v="2.02"/>
    <s v="И"/>
    <n v="1989"/>
    <s v="ИП-10/630"/>
    <s v="н/д"/>
    <s v="ТР - 10.06.13"/>
    <n v="100"/>
    <s v="ТР - 05.14"/>
    <n v="0"/>
    <s v="н/д"/>
    <s v="КП12"/>
    <s v="ПУ8"/>
    <m/>
    <m/>
    <m/>
    <m/>
    <m/>
  </r>
  <r>
    <x v="0"/>
    <x v="9"/>
    <s v="РН-ЭН"/>
    <x v="30"/>
    <d v="1899-12-30T09:32:00"/>
    <d v="2014-01-13T00:00:00"/>
    <d v="1899-12-30T09:32:00"/>
    <d v="1899-12-30T00:00:00"/>
    <n v="23"/>
    <s v="МТЗ"/>
    <s v="АПВУ"/>
    <x v="2"/>
    <s v="ВЛ-6 кВ Ф-4"/>
    <x v="2"/>
    <x v="2"/>
    <s v="ВЛ-6 кВ Ф-4 ПС 35/6 кВ &quot;Утевская&quot;"/>
    <s v="Работала МТЗ. АПВ-успешно. Сильный порывистый ветер,мокрый снег."/>
    <m/>
    <n v="3.75"/>
    <n v="3.75"/>
    <s v="ТЧ"/>
    <n v="2009"/>
    <s v="АС-70"/>
    <s v="н/д"/>
    <s v="ТО - 21.08.13; ТР - 02.03.11"/>
    <n v="100"/>
    <s v="ТР - 02.03.12"/>
    <n v="2"/>
    <d v="2012-09-02T00:00:00"/>
    <s v="КП12"/>
    <s v="ПУ9"/>
    <m/>
    <s v="Отсутствие автоматического самозапуска СУ скважинным оборудованием"/>
    <m/>
    <m/>
    <s v="неуч.вр."/>
  </r>
  <r>
    <x v="0"/>
    <x v="9"/>
    <s v="РН-ЭН"/>
    <x v="30"/>
    <d v="1899-12-30T13:45:00"/>
    <d v="2014-01-13T00:00:00"/>
    <d v="1899-12-30T13:45:00"/>
    <d v="1899-12-30T00:00:00"/>
    <n v="4"/>
    <s v="МТЗ"/>
    <s v="АПВУ"/>
    <x v="2"/>
    <s v="ВЛ-6 кВ Ф-322"/>
    <x v="2"/>
    <x v="2"/>
    <s v="ВЛ-6 кВ Ф-322 ПС 35/6 кВ &quot;Чубовка&quot;"/>
    <s v="Работала МТЗ. АПВ-успешно. Сильный порывистый ветер,мокрый снег."/>
    <m/>
    <n v="0.75"/>
    <n v="0.75"/>
    <s v="ТЧ"/>
    <n v="1968"/>
    <s v="А-95"/>
    <s v="н/д"/>
    <s v="ТО - 22.04.13 г., ТР - 22.04.12 г."/>
    <n v="100"/>
    <s v="ТО-04.14 ТР-10.14"/>
    <n v="0"/>
    <d v="2012-04-22T00:00:00"/>
    <s v="КП12"/>
    <s v="ПУ9"/>
    <m/>
    <s v="Отсутствие автоматического самозапуска СУ скважинным оборудованием"/>
    <m/>
    <m/>
    <s v="неуч.вр."/>
  </r>
  <r>
    <x v="0"/>
    <x v="9"/>
    <s v="РН-ЭН"/>
    <x v="30"/>
    <d v="1899-12-30T14:20:00"/>
    <d v="2014-01-13T00:00:00"/>
    <d v="1899-12-30T16:52:00"/>
    <d v="1899-12-30T02:32:00"/>
    <n v="2"/>
    <s v="Т.О"/>
    <s v="АПВН, РПВН"/>
    <x v="2"/>
    <s v="ВЛ-6 кВ Ф-75"/>
    <x v="2"/>
    <x v="2"/>
    <s v="ВЛ-6 кВ Ф-75 ПС 35/6 кВ &quot;Восточная&quot;"/>
    <s v="Работала Т.О. АПВ-не успешно.РПВ-не успешно. Причина: разрушены изоляторы на опоре №2. Устранено.Сильный порывистый ветер,мокрый снег."/>
    <n v="1.75"/>
    <n v="1.1299999999999999"/>
    <n v="2.88"/>
    <s v="И"/>
    <n v="1962"/>
    <s v="н/д"/>
    <s v="н/д"/>
    <s v="Стороннее оборудование"/>
    <n v="100"/>
    <s v="Стороннее оборудование"/>
    <s v="Стороннее оборудование"/>
    <s v="Стороннее оборудование"/>
    <s v="КП24"/>
    <s v="ПУ9"/>
    <m/>
    <s v="отпайка от опоры № 2 ВЛ-6 кВ Ф-75 ПС 35/6 кВ &quot;Восточная&quot; принадлежит ООО &quot;НПЦ Новые Технологии&quot;, у которой отсутствует обслуживаю-щий электротехнический персонал. Последствия: повреждение изолятора на приемной траверсе РВНО-6 вышеуказанной организации"/>
    <m/>
    <m/>
    <m/>
  </r>
  <r>
    <x v="0"/>
    <x v="9"/>
    <s v="РН-ЭН"/>
    <x v="30"/>
    <d v="1899-12-30T13:22:00"/>
    <d v="2014-01-13T00:00:00"/>
    <d v="1899-12-30T17:17:00"/>
    <d v="1899-12-30T03:55:00"/>
    <n v="18"/>
    <s v="МТЗ"/>
    <s v="АПВН, РПВН"/>
    <x v="2"/>
    <s v="ВЛ-6 кВ Ф-2"/>
    <x v="2"/>
    <x v="2"/>
    <s v="ВЛ-6 кВ Ф-2 ПС 35/6 кВ &quot;Шумалгинская&quot;"/>
    <s v="Работала МТЗ. АПВ-не успешно.РПВ-не успешно. Причина: на опоре №10 отпайка на КТП-65/63 слетел изолятор фаза &quot;В&quot;, схлест проводов.Устранено.Сильный порывистый ветер,мокрый снег."/>
    <n v="15.56"/>
    <m/>
    <n v="15.56"/>
    <s v="И"/>
    <n v="1992"/>
    <s v="ШФ-10"/>
    <s v="н/д"/>
    <s v="ТО - 15.08.13; ТР - 04.03.13"/>
    <n v="100"/>
    <s v="07.2014"/>
    <n v="0"/>
    <s v="н/д"/>
    <s v="КП12"/>
    <s v="ПУ8"/>
    <m/>
    <m/>
    <m/>
    <m/>
    <m/>
  </r>
  <r>
    <x v="0"/>
    <x v="9"/>
    <s v="РН-ЭН"/>
    <x v="30"/>
    <d v="1899-12-30T14:40:00"/>
    <d v="2014-01-13T00:00:00"/>
    <d v="1899-12-30T16:42:00"/>
    <d v="1899-12-30T02:02:00"/>
    <n v="4"/>
    <s v="Выпал блинкер &quot;Авар.откл&quot;"/>
    <s v="АПВН, РПВН"/>
    <x v="2"/>
    <s v="ВЛ-6 кВ Ф-71"/>
    <x v="2"/>
    <x v="2"/>
    <s v="ВЛ-6 кВ Ф-71 ПС 35/6 кВ &quot;Восточная&quot;"/>
    <s v="Выпал блинкер &quot;Авар.откл&quot;. АПВ-не успешно.РПВ-не успешно.Причина:разрушен изолятор на приемной траверсе ТП-71-03. Устранено. Сильный порывистый ветер,мокрый снег."/>
    <n v="3.5"/>
    <m/>
    <n v="3.5"/>
    <s v="И"/>
    <n v="1968"/>
    <s v="ШФ-10"/>
    <s v="н/д"/>
    <s v="ТО-28.05.13"/>
    <n v="100"/>
    <s v="ТО - 28.03.14"/>
    <n v="0"/>
    <s v="н/д"/>
    <s v="КП23"/>
    <s v="ПУ8"/>
    <m/>
    <s v="Разрушение колпачка под изолятором фазы А"/>
    <m/>
    <m/>
    <m/>
  </r>
  <r>
    <x v="0"/>
    <x v="9"/>
    <s v="РН-ЭН"/>
    <x v="33"/>
    <d v="1899-12-30T02:45:00"/>
    <d v="2014-01-17T00:00:00"/>
    <d v="1899-12-30T04:08:00"/>
    <d v="1899-12-30T01:23:00"/>
    <n v="23"/>
    <s v="МТЗ"/>
    <s v="АПВН, РПВУ"/>
    <x v="2"/>
    <s v="ВВ-6 кВ Т-1-Т"/>
    <x v="0"/>
    <x v="0"/>
    <s v="ВВ-6 кВ Ввод 6 кВ Т-1-Т ПС 35/6 кВ &quot;Гагаринская&quot;."/>
    <s v="Работала МТЗ. АПВ-нет. РПВ-успешно. Сильный порывистый ветер, снег. "/>
    <n v="27.12"/>
    <m/>
    <n v="27.12"/>
    <s v="В"/>
    <n v="1996"/>
    <s v="ВБТ-10-20"/>
    <s v="н/д"/>
    <s v="ТР - 29.09.12"/>
    <n v="100"/>
    <s v="ТО - ежемесячно"/>
    <n v="0"/>
    <s v="н/д"/>
    <s v="КП12"/>
    <s v="ПУ4"/>
    <m/>
    <s v="Отсутствие системы телемеханики на ПС 35/6 кВ &quot;Гагаринская&quot;"/>
    <m/>
    <m/>
    <m/>
  </r>
  <r>
    <x v="0"/>
    <x v="9"/>
    <s v="РН-ЭН"/>
    <x v="33"/>
    <d v="1899-12-30T03:17:00"/>
    <d v="2014-01-17T00:00:00"/>
    <d v="1899-12-30T04:10:00"/>
    <d v="1899-12-30T00:53:00"/>
    <n v="14"/>
    <s v="Выпал блинкер &quot;Авар.откл&quot;"/>
    <s v="АПВН, РПВУ"/>
    <x v="2"/>
    <s v="ВЛ-6 кВ Ф-13"/>
    <x v="2"/>
    <x v="2"/>
    <s v="ВЛ-6 кВ Ф-13 ПС 35/6 кВ &quot;Ключевская&quot;"/>
    <s v="Выпал блинкер &quot;Авар.откл&quot;. АПВ-не успешно.РПВ-не успешно. Сильный порывистый ветер, снег."/>
    <n v="4.0599999999999996"/>
    <n v="1.64"/>
    <n v="5.6999999999999993"/>
    <s v="ТЧ"/>
    <n v="1983"/>
    <s v="А-70"/>
    <s v="н/д"/>
    <s v="ТР - 18.07.13"/>
    <n v="100"/>
    <s v="ТР - 07.14"/>
    <n v="0"/>
    <s v="н/д"/>
    <s v="КП12"/>
    <s v="ПУ4"/>
    <s v="ПУ8"/>
    <s v="Отсутствие системы телемеханики на ПС 35/6 кВ &quot;Ключевская&quot;."/>
    <m/>
    <m/>
    <m/>
  </r>
  <r>
    <x v="0"/>
    <x v="9"/>
    <s v="РН-ЭН"/>
    <x v="33"/>
    <d v="1899-12-30T04:49:00"/>
    <d v="2014-01-17T00:00:00"/>
    <d v="1899-12-30T04:58:00"/>
    <d v="1899-12-30T00:09:00"/>
    <n v="13"/>
    <s v="Т.О"/>
    <s v="РПНУ (АПВ-нет)"/>
    <x v="2"/>
    <s v="ВЛ-6 кВ Ф-4"/>
    <x v="2"/>
    <x v="2"/>
    <s v="ВЛ-6 кВ Ф-4 ПС 110/35/6 кВ &quot;Снисски&quot;(ЧПО)"/>
    <s v="Работала Т.О. АПВ-не успешно.РПВ-успешно. Сильный порывистый ветер, снег."/>
    <n v="0.56999999999999995"/>
    <m/>
    <n v="0.56999999999999995"/>
    <s v="ТЧ"/>
    <n v="1969"/>
    <s v="А-95"/>
    <s v="н/д"/>
    <s v="ТО - 23.10.13; ТР - 30.12.13"/>
    <n v="100"/>
    <s v="08.2014г."/>
    <n v="0"/>
    <s v="н/д"/>
    <s v="КП12"/>
    <s v="ПУ9"/>
    <m/>
    <s v="РПВ произведено персоналом ЧПО"/>
    <m/>
    <m/>
    <m/>
  </r>
  <r>
    <x v="0"/>
    <x v="9"/>
    <s v="РН-ЭН"/>
    <x v="33"/>
    <d v="1899-12-30T05:09:00"/>
    <d v="2014-01-17T00:00:00"/>
    <d v="1899-12-30T09:32:00"/>
    <d v="1899-12-30T04:23:00"/>
    <n v="14"/>
    <s v="Выпал блинкер &quot;Авар.откл&quot;"/>
    <s v="АПВН, РПВУ"/>
    <x v="2"/>
    <s v="ВЛ-6 кВ Ф-13"/>
    <x v="2"/>
    <x v="2"/>
    <s v="ВЛ-6 кВ Ф-13 ПС 35/6 кВ &quot;Ключевская&quot;"/>
    <s v="Выпал блинкер &quot;Авар.откл&quot;. АПВ-не успешно. Сильный порывистый ветер, снег."/>
    <n v="21.18"/>
    <m/>
    <n v="21.18"/>
    <s v="ТЧ"/>
    <n v="1983"/>
    <s v="А-70"/>
    <s v="н/д"/>
    <s v="ТР - 18.07.13"/>
    <n v="100"/>
    <s v="ТР - 07.14"/>
    <n v="0"/>
    <s v="н/д"/>
    <s v="КП12"/>
    <s v="ПУ9"/>
    <s v="ПУ8"/>
    <s v="Сильный снег, метель, препятствую-щие своевремен-ному прибытию на ПС Ключевская"/>
    <m/>
    <m/>
    <m/>
  </r>
  <r>
    <x v="0"/>
    <x v="9"/>
    <s v="РН-ЭН"/>
    <x v="33"/>
    <d v="1899-12-30T06:15:00"/>
    <d v="2014-01-17T00:00:00"/>
    <d v="1899-12-30T09:05:00"/>
    <d v="1899-12-30T02:50:00"/>
    <n v="5"/>
    <s v="МТЗ"/>
    <s v="АПВН, РПВН"/>
    <x v="2"/>
    <s v="ВЛ-6 кВ Ф-2"/>
    <x v="2"/>
    <x v="2"/>
    <s v="ВЛ-6 кВ Ф-2 ПС 35/6 кВ &quot;Промысловая&quot;"/>
    <s v="Работала МТЗ. АПВ-не успешно. Сильный порывистый ветер, снег."/>
    <n v="9.01"/>
    <n v="0.99"/>
    <n v="10"/>
    <s v="В"/>
    <n v="1996"/>
    <s v="ВБТ-10-20/630"/>
    <s v="н/д"/>
    <s v="ТР - 20.05.10"/>
    <n v="100"/>
    <d v="2014-07-17T00:00:00"/>
    <n v="0"/>
    <d v="2014-01-17T00:00:00"/>
    <s v="КП24"/>
    <s v="ПУ9"/>
    <m/>
    <s v="Неисправнось привода ВВ-6 кВ яч. Ф-2 ПС 35/6 кВ &quot;Ключевская&quot;"/>
    <m/>
    <m/>
    <m/>
  </r>
  <r>
    <x v="0"/>
    <x v="9"/>
    <s v="РН-ЭН"/>
    <x v="33"/>
    <d v="1899-12-30T07:45:00"/>
    <d v="2014-01-17T00:00:00"/>
    <d v="1899-12-30T12:33:00"/>
    <d v="1899-12-30T04:48:00"/>
    <n v="7"/>
    <s v="Т.О"/>
    <s v="АПВН, РПВУ"/>
    <x v="0"/>
    <s v="ВЛ-35 кВ_x000a_&quot;Могутово&quot;"/>
    <x v="0"/>
    <x v="2"/>
    <s v="ВЛ-35 кВ &quot;Могутово&quot;ПС 110/35/6 кВ &quot;Подгорная&quot; Под отключение попали: Т-2-Т ПС 35/6 кВ &quot;Неклюдовская&quot;, ПС 35/6 кВ &quot;Могутовская&quot;."/>
    <s v="Работало ТО. АПВ-не успешно. В 7:56 включили СМВ-6 кВ ПС 35/6 кВ &quot;Неклюдовская&quot;.В 11:15 включен ЛР-183/2 ВЛ-6 кВ Ф-183 ПС 35/6 кВ &quot;Неклюдовская&quot;- подано напряжение на С.Ш. 6 кВ ПС 35/6 кВ &quot;Могутовская&quot;. ВЛ-35 кВ &quot;Могутово&quot; включена  на Х.Х.Произведён осмотр ВЛ-35 кВ- повреждений не обнаружено."/>
    <n v="11.25"/>
    <n v="5.68"/>
    <n v="16.93"/>
    <s v="ЗА"/>
    <n v="1967"/>
    <s v="ПС-35"/>
    <s v="н/д"/>
    <s v="ТО - 11.07.13"/>
    <n v="100"/>
    <s v="ТО - 12.05.14"/>
    <n v="0"/>
    <s v="н/д"/>
    <s v="КП23"/>
    <s v="ПУ8"/>
    <m/>
    <m/>
    <m/>
    <m/>
    <m/>
  </r>
  <r>
    <x v="0"/>
    <x v="9"/>
    <s v="РН-ЭН"/>
    <x v="34"/>
    <d v="1899-12-30T18:19:00"/>
    <d v="2014-01-19T00:00:00"/>
    <d v="1899-12-30T19:25:00"/>
    <d v="1899-12-30T01:06:00"/>
    <n v="2"/>
    <s v=" &quot;Газовая защита&quot;"/>
    <s v="РПНУ (АПВ-нет)"/>
    <x v="0"/>
    <s v="Т-1-Т"/>
    <x v="0"/>
    <x v="0"/>
    <s v="Т-1-Т ПС 35/6 кВ &quot;Малышевская&quot;"/>
    <s v="Работала &quot;Газовая защита&quot;. АПВ-нет. В 19:25 нагрузку РУ-6 кВ ПС 35/6 кВ&quot;Малышевская&quot; перевели на ВЛ-6 кВ Ф-М-1 от РУ-6 кВ&quot;БРНУ&quot;. Причина выясняется."/>
    <n v="0.62"/>
    <m/>
    <n v="0.62"/>
    <s v="Т"/>
    <n v="1981"/>
    <s v="TONъ-4000/35"/>
    <s v="Польша"/>
    <s v="ТО - 10.01.13; ТР - 20.08.13"/>
    <n v="100"/>
    <s v="ТО - ежемесячно, ТР - 20.10.14"/>
    <n v="0"/>
    <s v="н/д"/>
    <s v="КП3"/>
    <s v="ПУ8"/>
    <m/>
    <s v="Неисправность катушки отключения (обрыв цепи отключения из-за нарушения контакта в месте пайки провода к одному из выводов) в приводе МВ-35-Т-1-Т"/>
    <m/>
    <m/>
    <m/>
  </r>
  <r>
    <x v="0"/>
    <x v="9"/>
    <s v="РН-ЭН"/>
    <x v="34"/>
    <d v="1899-12-30T19:50:00"/>
    <d v="2014-01-19T00:00:00"/>
    <d v="1899-12-30T20:30:00"/>
    <d v="1899-12-30T00:40:00"/>
    <n v="15"/>
    <s v="Выпал блинкер &quot;Авар.откл&quot;"/>
    <s v="РПНУ (АПВ-нет)"/>
    <x v="0"/>
    <s v="Т-1-Т"/>
    <x v="0"/>
    <x v="0"/>
    <s v="Т-1-Т ПС 35/6 кВ &quot;Чубовка&quot;. Под откл.попали: Ф-311,Ф-313,Ф-315"/>
    <s v="Выпал блинкер &quot;Авар.Откл.&quot;АПВ(АВР)-нет. РПВ-успешно. Причина выясняется."/>
    <n v="9.01"/>
    <m/>
    <n v="9.01"/>
    <s v="Т"/>
    <n v="2013"/>
    <s v="TONъ-4000/35"/>
    <s v="Польша"/>
    <s v="ТР - 06.11.13"/>
    <n v="100"/>
    <s v="ТО-02.14 ТР-08.14"/>
    <n v="0"/>
    <d v="2013-11-06T00:00:00"/>
    <s v="КП24"/>
    <s v="ПУ8"/>
    <m/>
    <m/>
    <m/>
    <m/>
    <m/>
  </r>
  <r>
    <x v="0"/>
    <x v="9"/>
    <s v="ОАО &quot;МРСК ВОЛГИ СРС&quot;"/>
    <x v="311"/>
    <d v="1899-12-30T16:40:00"/>
    <d v="2014-01-20T00:00:00"/>
    <d v="1899-12-30T16:40:00"/>
    <d v="1899-12-30T00:00:00"/>
    <n v="19"/>
    <s v="-"/>
    <s v="АПВУ"/>
    <x v="5"/>
    <s v="ВЛ-10 кВ Ф-11"/>
    <x v="2"/>
    <x v="2"/>
    <s v="ВЛ-10 кВ Ф-11 ПС 110/35/10 кВ &quot;Чапаевская&quot;(ЧПО) . Под отключение попало: РУ-10 кВ &quot;Гражданское&quot; (ЭНС)"/>
    <s v="Отключения энергоснабжения объектов &quot;Самаранефтегаз&quot; не было: в результате отключения в сетях &quot;МРСК Волги&quot; прошла посадка U по ВЛ-10 кВ Ф-11 с ПС 110/35/10 кВ &quot;Чапаевская&quot;(ЧПО)"/>
    <m/>
    <n v="1.4"/>
    <n v="1.4"/>
    <s v="ТЧ"/>
    <s v="н/д"/>
    <s v="н/д"/>
    <s v="н/д"/>
    <s v="н/д"/>
    <s v="н/д"/>
    <s v="н/д"/>
    <s v="н/д"/>
    <s v="н/д"/>
    <s v="КП18"/>
    <s v="ПУ9"/>
    <m/>
    <s v="Отсутствие автоматического самозапуска СУ скважинным оборудованием"/>
    <m/>
    <m/>
    <s v="неуч.вр."/>
  </r>
  <r>
    <x v="0"/>
    <x v="9"/>
    <s v="РН-ЭН"/>
    <x v="312"/>
    <d v="1899-12-30T15:00:00"/>
    <d v="2014-01-24T00:00:00"/>
    <d v="1899-12-30T16:15:00"/>
    <d v="1899-12-30T01:15:00"/>
    <n v="8"/>
    <s v="ТО"/>
    <s v="АПВН, РПВУ"/>
    <x v="1"/>
    <s v="ВЛ-10 кВ Ф-9"/>
    <x v="2"/>
    <x v="2"/>
    <s v="ВВ-10 кВ  РП-10-2/3 (ВЛ-10 кВ Ф-9)_x000a_ПС 35/10 кВ  &quot;Черновка&quot; (СПО)"/>
    <s v="Работало ТО.АПВ не успешно._x000a_РПВ-успешно._x000a_Причина:трубоукладчиком принадлежащим фирме ООО &quot;Нефтепромстрой&quot; задеты провода фазы &quot;А&quot; и &quot;С&quot; в пролете опор №911/23-911/24."/>
    <n v="58.81"/>
    <m/>
    <n v="58.81"/>
    <s v="ТЧ"/>
    <n v="2012"/>
    <s v="АС-70"/>
    <s v="н/д"/>
    <s v="ТО - 23.12.13; ТР - 15.10.13"/>
    <n v="100"/>
    <s v="03.2014"/>
    <n v="0"/>
    <s v="н/д"/>
    <s v="КП20"/>
    <s v="ПУ9"/>
    <m/>
    <s v="РПВ силами персонала ВПО. Произведен ремонт проводов фаз &quot;А&quot; и &quot;С&quot; в пролете опор №№ 911/23-911/24 ВЛ-10 кВ Ф-9 ПС 35/10 кВ &quot;Черновка&quot; (СПО) - ответвление от РП-10-2/3"/>
    <m/>
    <s v="с"/>
    <m/>
  </r>
  <r>
    <x v="0"/>
    <x v="9"/>
    <s v="РН-ЭН"/>
    <x v="41"/>
    <d v="1899-12-30T22:05:00"/>
    <d v="2014-01-29T00:00:00"/>
    <d v="1899-12-30T22:18:00"/>
    <d v="1899-12-30T00:13:00"/>
    <n v="26"/>
    <s v="Дистанционная"/>
    <s v="АПВН, РПВУ"/>
    <x v="5"/>
    <s v="СВВ-110 кВ"/>
    <x v="1"/>
    <x v="0"/>
    <s v="СВВ-110 кВ  ПС 110/35/10 кВ _x000a_&quot;Колдыбань&quot; (ЧПО) Под отключение попали: С-2-Т ПС 110/35/10 кВ &quot;Колдыбань&quot;(ЧПО), С-1-Т _x000a_ПС 110/35/10 кВ &quot;Пестравка&quot; (ЧПО)_x000a_ПС ЭНС 35/10 кВ &quot;Маланинская&quot;, &quot;Петрухновская&quot;  Т-1-Т ПС 35/10 кВ &quot;Пиненковская&quot;- Работал АВР-35 кВ, _x000a_РУ-10 кВ &quot;Боролатское&quot;_x000a_"/>
    <s v="Работала дистанционная _x000a_защита. АПВ-не успешно._x000a_РПВ-успешно._x000a_Причина выяняется."/>
    <m/>
    <n v="3.72"/>
    <n v="3.72"/>
    <s v="В"/>
    <s v="н/д"/>
    <s v="н/д"/>
    <s v="н/д"/>
    <s v="н/д"/>
    <s v="н/д"/>
    <s v="н/д"/>
    <s v="н/д"/>
    <s v="н/д"/>
    <s v="КП18"/>
    <s v="ПУ9"/>
    <m/>
    <s v="Производство РПВ персоналом ЧПО "/>
    <m/>
    <m/>
    <m/>
  </r>
  <r>
    <x v="0"/>
    <x v="9"/>
    <s v="РН-ЭН"/>
    <x v="42"/>
    <d v="1899-12-30T06:56:00"/>
    <d v="2014-01-30T00:00:00"/>
    <d v="1899-12-30T09:14:00"/>
    <d v="1899-12-30T02:18:00"/>
    <n v="1"/>
    <s v="МТЗ"/>
    <s v="АПВН, РПВН"/>
    <x v="3"/>
    <s v="ВЛ-6 кВ Ф-5(ЭНС)"/>
    <x v="2"/>
    <x v="2"/>
    <s v="ВЛ-6 кВ Ф-5 ПС 110/35/6 кВ &quot;Сосновка&quot; (ВПО)"/>
    <s v="Работала МТЗ. АПВ-не успешно. РПВ-не успешно.В 9:09 откл. РВНО-4. В 9:14 вкл. Ф-5 в работу. Причина: Из-за неисправности насоса агрегата_x000a_ №4 ЦСП &quot;Сосновка&quot; в ТП-42/400 перегорели в/вставки. Заменили. В 13:25 вкл. РВНО-4."/>
    <n v="2.84"/>
    <m/>
    <n v="2.84"/>
    <s v="ТЧ"/>
    <n v="1993"/>
    <s v="А-70"/>
    <s v="н/д"/>
    <s v="ТР -14.03.13 (ТП 42/400)"/>
    <n v="100"/>
    <d v="2014-03-05T00:00:00"/>
    <n v="0"/>
    <d v="2013-03-14T00:00:00"/>
    <s v="КП24"/>
    <s v="ПУ8"/>
    <m/>
    <m/>
    <s v="т"/>
    <m/>
    <m/>
  </r>
  <r>
    <x v="1"/>
    <x v="9"/>
    <s v="ОАО &quot;МРСК ВОЛГИ&quot;"/>
    <x v="43"/>
    <d v="1899-12-30T11:10:00"/>
    <d v="2014-02-01T00:00:00"/>
    <d v="1899-12-30T11:56:00"/>
    <d v="1899-12-30T00:46:00"/>
    <n v="4"/>
    <s v="ДЗТ"/>
    <s v="РПВН (АПВ-нет)"/>
    <x v="5"/>
    <s v="С-2-Т"/>
    <x v="1"/>
    <x v="0"/>
    <s v="С-2-Т  ПС 110/35/10 кВ  &quot;Пестравка&quot; (ЧПО): Под отключение попал ВЛ-10 кВ Ф-16 (ЭНС)"/>
    <s v="Работала ДЗТ. Причина выясняется."/>
    <n v="0.28999999999999998"/>
    <m/>
    <n v="0.28999999999999998"/>
    <s v="Т"/>
    <s v="н/д"/>
    <s v="н/д"/>
    <s v="н/д"/>
    <s v="н/д"/>
    <s v="н/д"/>
    <s v="н/д"/>
    <s v="н/д"/>
    <s v="н/д"/>
    <s v="КП18"/>
    <s v="ПУ9"/>
    <m/>
    <m/>
    <m/>
    <m/>
    <m/>
  </r>
  <r>
    <x v="1"/>
    <x v="9"/>
    <s v="ОАО &quot;МРСК ВОЛГИ&quot;"/>
    <x v="4"/>
    <d v="1899-12-30T15:47:00"/>
    <d v="2014-02-03T00:00:00"/>
    <d v="1899-12-30T15:54:00"/>
    <d v="1899-12-30T00:07:00"/>
    <n v="241"/>
    <s v="МТЗ"/>
    <s v="РПНУ (АПВ-нет)"/>
    <x v="5"/>
    <s v="ШСМВ-110кВ"/>
    <x v="1"/>
    <x v="0"/>
    <s v="ШСМВ-110кВ ПС  110/35/6 кВ &quot;Нефтегорская-2&quot; (ВПО). Под отключение попали: С-2-Т ПС 110/35/6 кВ &quot;Нефтегорская-2&quot; (ВПО), ПС 35/6 кВ &quot;Промысловая&quot;, Т-1-Т ПС 35/6 кВ &quot;ДНС-2&quot; (ЭНС), ВЛ-6 кВ Ф-9,Ф-10 (ЭНС)цех №15. С-2-Т ПС 110/35/6 кВ &quot;Нефтегорская-1&quot;(ВПО), ВЛ-6 кВ Ф-1,ф-4,Ф-5,Ф-13 (ЭНС) цех №15. С-1-Т ПС 110/35/10 кВ &quot;Алексеевская&quot;(ВПО), ПС 35/6 кВ&quot;Грековская&quot;, &quot;Субботинская&quot;, &quot;Кулагинская&quot; (ЭНС) С-2-Т ПС 110/35/6 кВ &quot;Бариновская&quot;,ПС 35/6 кВ &quot;КНС&quot;, &quot;Красносамарская&quot;. Т-1-Т ПС 35/6 кВ&quot;Широкинская&quot;, Т-1-Т ПС 35/6 кВ&quot;Коммунарская&quot;,  Т-2-Т &quot;Евгеньевская&quot;."/>
    <s v="Работала МТЗ."/>
    <n v="28.3"/>
    <n v="1.17"/>
    <n v="29.47"/>
    <m/>
    <m/>
    <m/>
    <m/>
    <m/>
    <m/>
    <m/>
    <m/>
    <m/>
    <s v="КП18"/>
    <m/>
    <m/>
    <m/>
    <m/>
    <m/>
    <m/>
  </r>
  <r>
    <x v="1"/>
    <x v="9"/>
    <s v="РН-ЭН"/>
    <x v="45"/>
    <d v="1899-12-30T10:50:00"/>
    <d v="2014-02-04T00:00:00"/>
    <d v="1899-12-30T11:20:00"/>
    <d v="1899-12-30T00:30:00"/>
    <n v="10"/>
    <s v="Выпавших блинкеров нет."/>
    <s v="РПВН (АПВ-нет)"/>
    <x v="0"/>
    <s v="МВ-35&quot;Ветлянка&quot;"/>
    <x v="0"/>
    <x v="0"/>
    <s v="Самопроизвольно отключился МВ-35 кВ&quot;Ветлянка&quot;.Отключение произошло одновременно с отключением СМВ-35 кВ на ПС 35/6 кВ &quot;Киндяково&quot;. В 10:53 включили СМВ-35кВ на ПС 35/6 кВ &quot;Киндяково&quot;. Под отключение попали: Т-1-Т ПС 35/6 кВ&quot;Киндяково&quot;."/>
    <s v="Выпавших блинкеров нет.Причина: неисправность привода МВ-35 &quot;Ветлянка&quot;"/>
    <n v="0.17"/>
    <m/>
    <n v="0.17"/>
    <s v="В"/>
    <n v="1981"/>
    <s v="ВТ-35-630-12,5 У1"/>
    <s v="н/д"/>
    <s v="ТР - 21.05.13"/>
    <n v="100"/>
    <s v="ТО-02.14 ТР-05.14"/>
    <n v="0"/>
    <d v="2013-05-21T00:00:00"/>
    <s v="КП1"/>
    <s v="ПУ1"/>
    <m/>
    <s v="Ошибочные действия персонала СР-1 ПРЦЭиЭ №4, выразившиеся в недовключении МВ-35 кВ &quot;Ветлянка&quot;, отсутствии контроля за положением МВ-35 кВ &quot;Ветлянка&quot; после операции включения"/>
    <m/>
    <m/>
    <m/>
  </r>
  <r>
    <x v="1"/>
    <x v="9"/>
    <s v="РН-ЭН"/>
    <x v="45"/>
    <d v="1899-12-30T14:42:00"/>
    <d v="2014-02-04T00:00:00"/>
    <d v="1899-12-30T14:54:00"/>
    <d v="1899-12-30T00:12:00"/>
    <n v="26"/>
    <s v="Выпал блинкер &quot;Авар.откл&quot;"/>
    <s v="РПВН (АПВ-нет)"/>
    <x v="0"/>
    <s v="СВВ-35 кВ"/>
    <x v="0"/>
    <x v="0"/>
    <s v="СВВ-35 кВ ПС 35/6 кВ &quot;Дзержинская&quot;. Под отключение попали: Т-2-Т ПС 35/6 кВ&quot;Дзержинская&quot;, ПС 35/6 кВ &quot;Восточная&quot;,&quot;Карагайская&quot;."/>
    <s v="Выпал блинкер &quot;Авар. откл&quot;. АПВ-нет._x000a_РПВ-успешно.Причина выясняется."/>
    <n v="3.4"/>
    <m/>
    <n v="3.4"/>
    <s v="РЗА"/>
    <n v="2010"/>
    <s v="Сириус 21-С"/>
    <s v="ЗАО &quot;Радиус-Автоматика&quot;"/>
    <s v="ТР - 10.07.13"/>
    <n v="100"/>
    <s v="07.2014г."/>
    <n v="0"/>
    <s v="н/д"/>
    <s v="КП2"/>
    <s v="ПУ4"/>
    <m/>
    <s v="Причина - неисправность устройства Сириус 21-С. Замена - 10.02.14 г. Отсутствие на ПС 35/6 кВ &quot;Дзержинская&quot; системы телемеханики."/>
    <m/>
    <m/>
    <m/>
  </r>
  <r>
    <x v="1"/>
    <x v="9"/>
    <s v="РН-ЭН"/>
    <x v="46"/>
    <d v="1899-12-30T16:02:00"/>
    <d v="2014-02-05T00:00:00"/>
    <d v="1899-12-30T16:02:00"/>
    <d v="1899-12-30T00:00:00"/>
    <n v="4"/>
    <s v="МТЗ"/>
    <s v="АПВУ"/>
    <x v="0"/>
    <s v="ВЛ-6 кВ Ф-7"/>
    <x v="2"/>
    <x v="2"/>
    <s v="ВЛ-6 кВ Ф-7 ПС 110/35/6 кВ &quot;Козловская&quot;. "/>
    <s v="Работала МТЗ. АПВ-успешно. Причина: неисправность в КТППН-№93 скв.№93."/>
    <m/>
    <n v="0.52"/>
    <n v="0.52"/>
    <s v="ТЧ"/>
    <n v="1970"/>
    <s v="АС-95"/>
    <s v="н/д"/>
    <s v="ТО 20.12.2013_x000a_ТР 23.10.2013"/>
    <n v="100"/>
    <s v="07.2014"/>
    <n v="0"/>
    <s v="н/д"/>
    <s v="КП24"/>
    <s v="ПУ9"/>
    <m/>
    <s v="Отсутствие автоматического самозапуска СУ скважинным оборудованием. КТППН №93 находится в обслуживании ООО &quot;СЭС&quot;, неисправность - перекрытие изоляции высоковольт-ных предохрани-телей фаз А и В и последующее их перегорание"/>
    <m/>
    <m/>
    <s v="неуч.вр."/>
  </r>
  <r>
    <x v="1"/>
    <x v="9"/>
    <s v="РН-ЭН"/>
    <x v="5"/>
    <d v="1899-12-30T13:53:00"/>
    <d v="2014-02-06T00:00:00"/>
    <d v="1899-12-30T14:06:00"/>
    <d v="1899-12-30T00:13:00"/>
    <n v="26"/>
    <s v="Выпавших блинкеров нет."/>
    <s v="РПНУ (АПВ-нет)"/>
    <x v="0"/>
    <s v="СВВ-35 кВ"/>
    <x v="0"/>
    <x v="0"/>
    <s v="СВВ-35 кВ ПС 35/6 кВ &quot;Дзержинская&quot;. Под отключение попали: Т-2-Т ПС 35/6 кВ&quot;Дзержинская&quot;, ПС 35/6 кВ &quot;Восточная&quot;,&quot;Карагайская&quot;."/>
    <s v="Выпавших блинкеров нет. АПВ-нет.РПВ-успешно.Причина выясняется."/>
    <n v="3.71"/>
    <n v="4.54"/>
    <n v="8.25"/>
    <s v="РЗА"/>
    <n v="2010"/>
    <s v="Сириус 21-С"/>
    <s v="ЗАО &quot;Радиус-Автоматика&quot;"/>
    <s v="ТР - 10.07.13"/>
    <n v="100"/>
    <s v="07.2014г."/>
    <n v="0"/>
    <s v="н/д"/>
    <s v="КП2"/>
    <s v="ПУ4"/>
    <m/>
    <s v="Причина - неисправность устройства Сириус 21-С. Замена - 10.02.14 г. Отсутствие на ПС 35/6 кВ &quot;Дзержинская&quot; системы телемеханики."/>
    <m/>
    <m/>
    <m/>
  </r>
  <r>
    <x v="1"/>
    <x v="9"/>
    <s v="РН-ЭН"/>
    <x v="51"/>
    <d v="1899-12-30T21:33:00"/>
    <d v="2014-02-12T00:00:00"/>
    <d v="1899-12-30T01:53:00"/>
    <d v="1899-12-30T04:20:00"/>
    <n v="20"/>
    <s v="МТО"/>
    <s v="АПВН, РПВН"/>
    <x v="0"/>
    <s v="ВЛ-6 кВ Ф-2"/>
    <x v="2"/>
    <x v="2"/>
    <s v="ВЛ-6 кВ Ф-2 ПС 35/6 кВ &quot;Городецк&quot;."/>
    <s v="Работала ТО. АПВ-не успешно. Причина: в пролёте оп.№200/2-200/3 обрыв проводов Ф-&quot;В&quot;и&quot;С&quot;.С 0:40 до1:45 произведён ремонт проводов. Причина:сильный,порывистый ветер."/>
    <n v="10.039999999999999"/>
    <m/>
    <n v="10.039999999999999"/>
    <s v="ТЧ"/>
    <n v="1992"/>
    <s v="А-70"/>
    <s v="н/д"/>
    <s v="ТР - 04.09.13"/>
    <n v="100"/>
    <s v="ТР - 09.14"/>
    <n v="0"/>
    <s v="н/д"/>
    <s v="КП12"/>
    <s v="ПУ8"/>
    <m/>
    <s v="Слет колпачка К-22 под изолятор ШФ-10 фазы &quot;В&quot; на опоре № 200/2"/>
    <m/>
    <m/>
    <m/>
  </r>
  <r>
    <x v="1"/>
    <x v="9"/>
    <s v="РН-ЭН"/>
    <x v="52"/>
    <d v="1899-12-30T23:14:00"/>
    <d v="2014-02-13T00:00:00"/>
    <d v="1899-12-30T23:15:00"/>
    <d v="1899-12-30T00:01:00"/>
    <n v="5"/>
    <s v="нет данных"/>
    <s v="нет данных"/>
    <x v="5"/>
    <s v="ВЛ-35 кВ &quot;Кривая-Лука&quot;"/>
    <x v="0"/>
    <x v="0"/>
    <s v="ВЛ-35 кВ &quot;Кривая-Лука&quot;_x000a_ПС220/110/ 35  кВ &quot;Кинель&quot;(МЭС)_x000a_Под отключение попала:_x000a_ПС 35/6 кВ &quot;Кривая-Лука&quot;"/>
    <s v="Дипетчер МЭС Губарев отключение не подтвердил. Неисправность цепей управления МВ-35 кВ &quot;Кривая-Лука&quot; ПС 220/110/35 кВ &quot;Кинель&quot; (МЭС)"/>
    <n v="7.0000000000000007E-2"/>
    <m/>
    <n v="7.0000000000000007E-2"/>
    <s v="ТЧ"/>
    <n v="1970"/>
    <s v="АС-150"/>
    <s v="н/д"/>
    <d v="2014-02-21T00:00:00"/>
    <n v="100"/>
    <s v="ТО-09.14 ТР-06.14"/>
    <n v="0"/>
    <d v="2012-10-02T00:00:00"/>
    <s v="КП18"/>
    <s v="ПУ9"/>
    <m/>
    <m/>
    <m/>
    <m/>
    <s v="неуч.вр."/>
  </r>
  <r>
    <x v="1"/>
    <x v="9"/>
    <s v="РН-ЭН"/>
    <x v="53"/>
    <d v="1899-12-30T00:35:00"/>
    <d v="2014-02-14T00:00:00"/>
    <d v="1899-12-30T00:43:00"/>
    <d v="1899-12-30T00:08:00"/>
    <n v="5"/>
    <s v="нет данных"/>
    <s v="нет данных"/>
    <x v="5"/>
    <s v="ВЛ-35 кВ &quot;Кривая-Лука&quot;"/>
    <x v="0"/>
    <x v="0"/>
    <s v="ВЛ-35 кВ &quot;Кривая-Лука&quot;_x000a_ПС220/110/ 35  кВ &quot;Кинель&quot;(МЭС)_x000a_Под отключение попала:_x000a_ПС 35/6 кВ &quot;Кривая-Лука&quot;"/>
    <s v="Перевод нагрузки ПС 35/6 кВ &quot;Кривая-Лука&quot; (ЭНС) на ВЛ-35 кВ &quot;Кривая-Лука-2&quot;_x000a_ Неисправность цепей управления МВ-35 кВ &quot;Кривая-Лука&quot; ПС 220/110/35 кВ &quot;Кинель&quot; (МЭС)"/>
    <n v="0.48"/>
    <m/>
    <n v="0.48"/>
    <s v="ТЧ"/>
    <n v="1970"/>
    <s v="АС-150"/>
    <s v="н/д"/>
    <d v="2014-02-21T00:00:00"/>
    <n v="100"/>
    <s v="ТО-09.14 ТР-06.14"/>
    <n v="0"/>
    <d v="2012-10-02T00:00:00"/>
    <s v="КП18"/>
    <s v="ПУ9"/>
    <m/>
    <m/>
    <m/>
    <m/>
    <m/>
  </r>
  <r>
    <x v="1"/>
    <x v="9"/>
    <s v="РН-ЭН"/>
    <x v="55"/>
    <d v="1899-12-30T15:05:00"/>
    <d v="2014-02-16T00:00:00"/>
    <d v="1899-12-30T17:15:00"/>
    <d v="1899-12-30T02:10:00"/>
    <n v="7"/>
    <s v="МТЗ"/>
    <s v="АПВН, РПВН"/>
    <x v="0"/>
    <s v="ВЛ-6 кВ Ф-1"/>
    <x v="2"/>
    <x v="2"/>
    <s v="ВЛ-6 кВ Ф-1 ПС 35/6 кВ &quot;Дерюжевка&quot;"/>
    <s v="Работала МТЗ.Блинкер АПВ- не выпадал._x000a_РПВ- не успешно.В 17:15 отключили МВ-6, ШР-6 в РВНО-9 и ввели ф-р в работу_x000a_ до РВНО-9. В 21:32 вкл.РВНО-9.Причина: ТП 165/63 разрушен разрядник ф-&quot;С&quot;._x000a_Заменили."/>
    <n v="11.46"/>
    <m/>
    <n v="11.46"/>
    <s v="ЗА"/>
    <n v="1991"/>
    <s v="РВП-6 У1"/>
    <s v="н/д"/>
    <s v="ТР - 23.09.13"/>
    <n v="100"/>
    <s v="ТР - 09.14"/>
    <n v="0"/>
    <s v="н/д"/>
    <s v="КП3"/>
    <s v="ПУ8"/>
    <m/>
    <s v="Разрушение колпачка К-22 изолятора фазы &quot;В&quot; на опоре № 108/5"/>
    <m/>
    <m/>
    <m/>
  </r>
  <r>
    <x v="1"/>
    <x v="9"/>
    <s v="ОАО &quot;МРСК ВОЛГИ&quot;"/>
    <x v="56"/>
    <d v="1899-12-30T02:20:00"/>
    <d v="2014-02-17T00:00:00"/>
    <d v="1899-12-30T02:20:00"/>
    <d v="1899-12-30T00:00:00"/>
    <n v="175"/>
    <s v="УРОВ"/>
    <s v="АПВУ"/>
    <x v="5"/>
    <s v="2 С.Ш-110 кВ"/>
    <x v="1"/>
    <x v="0"/>
    <s v="2 С.Ш-110 кВ ПС 220/110/35 кВ&quot;Кинельская&quot; (МЭС)._x000a_Под откл.попали:С-2-Т ПС 110/35/6 кВ &quot;Нефтегорская-2&quot; (ВПО),ПС 35/6 кВ &quot;Промысловая&quot;,&quot;ДНС-2&quot;,Цех№15_x000a_ Ф-9,10,С-2-Т ПС 110/35/6 кВ &quot;Нефтегорская-1&quot;(ВПО),Цех№15_x000a_Ф-1,5,4,13,С-2-Т ПС 110/35/6 кВ_x000a_&quot;Бариновская&quot;,ПС 35/6 кВ &quot;КНС&quot;,_x000a_Т-2-Т ПС 35/6 кВ &quot;Широкинская&quot;_x000a_,&quot;Красносамарская&quot;,Т-1-Т ПС 35/6 кВ &quot;Коммунарская&quot;,Т-2-Т ПС 35/6 кВ &quot;Евгеньевская&quot;,ПС 110/35/10 кВ &quot;Алексеевка&quot; (ВПО),ПС 35/6 кВ &quot;Богатыревская&quot;."/>
    <s v="Работала УРОВ (устройство резервирования отказа выключателей).АПВ-успешно._x000a_Причина выясняется."/>
    <m/>
    <n v="28.77"/>
    <n v="28.77"/>
    <s v="ТЧ"/>
    <s v="н/д"/>
    <s v="н/д"/>
    <s v="н/д"/>
    <s v="н/д"/>
    <s v="н/д"/>
    <s v="н/д"/>
    <s v="н/д"/>
    <s v="н/д"/>
    <s v="КП18"/>
    <s v="ПУ9"/>
    <m/>
    <s v="Отсутствие автоматического самозапуска СУ скважинным оборудованием"/>
    <m/>
    <m/>
    <s v="неуч.вр."/>
  </r>
  <r>
    <x v="1"/>
    <x v="9"/>
    <s v="РН-ЭН"/>
    <x v="7"/>
    <d v="1899-12-30T10:10:00"/>
    <d v="2014-02-18T00:00:00"/>
    <d v="1899-12-30T10:38:00"/>
    <d v="1899-12-30T00:28:00"/>
    <n v="14"/>
    <s v="МТЗ"/>
    <s v="АПВН, РПВУ"/>
    <x v="0"/>
    <s v="ВЛ-6 кВ Ф-1"/>
    <x v="2"/>
    <x v="2"/>
    <s v="ВЛ-6 кВ Ф-1 ПС 35/6 кВ &quot;Промысловая&quot;"/>
    <s v="Работала МТЗ АПВ - не успешно. РПВ - успешно. Причина:обрыв провода в пролете опор № 1-2  отпайка от опоры № 76 на ТП-307 фаза &quot;С&quot; а/м &quot;Урал&quot; ИП Скрепков."/>
    <n v="7.14"/>
    <m/>
    <n v="7.14"/>
    <s v="ТЧ"/>
    <n v="1988"/>
    <s v="АС-50"/>
    <s v="н/д"/>
    <s v="ТО - 19.11.13"/>
    <n v="100"/>
    <d v="2014-05-20T00:00:00"/>
    <n v="0"/>
    <s v="н/д"/>
    <s v="КП20"/>
    <s v="ПУ9"/>
    <m/>
    <s v="Виновник - водитель а/м Урал, принадлежа-щего ИП Стребкову М.А и находящемуся на подряде в ООО &quot;ИнфраНГС&quot;. Отсутствие на ПС 35/6 кВ &quot;Промысловая&quot; системы телемеханики."/>
    <m/>
    <m/>
    <m/>
  </r>
  <r>
    <x v="1"/>
    <x v="9"/>
    <s v="РН-ЭН"/>
    <x v="315"/>
    <d v="1899-12-30T23:26:00"/>
    <d v="2014-02-25T00:00:00"/>
    <d v="1899-12-30T23:26:00"/>
    <d v="1899-12-30T00:00:00"/>
    <n v="12"/>
    <s v="Выпал блинкер &quot;Авар.откл&quot;"/>
    <s v="АПВУ"/>
    <x v="0"/>
    <s v="ВЛ-6 кВ Ф-3"/>
    <x v="2"/>
    <x v="2"/>
    <s v="ВЛ-6 кВ Ф-3 ПС 35/6 кВ &quot;Горбатовская-1&quot;."/>
    <s v="Выпал блинкер &quot;Авар.откл.&quot; АПВ-успешно. Произведен осмотр ВЛ-повреждений не обнаружено."/>
    <m/>
    <n v="2.38"/>
    <n v="2.38"/>
    <s v="РЗА"/>
    <n v="1992"/>
    <s v="ТЛМ-10-2 (100/5)"/>
    <s v="ЗАО  ГК &quot;Электрощит&quot; ТМ-Самара"/>
    <s v="ТР - 03.09.12"/>
    <n v="100"/>
    <s v="08.2014г."/>
    <n v="1"/>
    <s v="н/д"/>
    <s v="КП24"/>
    <s v="ПУ9"/>
    <m/>
    <s v="Отсутствие автоматического самозапуска СУ скважинным оборудованием Несанкциони-рованное увеличение мощности ПЭД при проведении ГТМ на скважинах Горбатовского м/р."/>
    <m/>
    <m/>
    <s v="неуч.вр."/>
  </r>
  <r>
    <x v="2"/>
    <x v="9"/>
    <s v="РН-ЭН"/>
    <x v="73"/>
    <d v="1899-12-30T14:38:00"/>
    <d v="2014-03-16T00:00:00"/>
    <d v="1899-12-30T15:23:00"/>
    <d v="1899-12-30T00:45:00"/>
    <n v="9"/>
    <s v="Выпавших блинкеров нет."/>
    <s v="РПВН (АПВ-нет)"/>
    <x v="0"/>
    <s v="МВ-35 &quot;Мочалеевка&quot;"/>
    <x v="0"/>
    <x v="0"/>
    <s v="МВ-35 &quot;Мочалеевка&quot; ПС 35/6 кВ &quot;Мочалеевка&quot;_x000a_Под откл.попала:ПС 35/6 кВ &quot;Мочалеевка&quot;"/>
    <s v="При включении ВЛ-6 кВ Ф-18 самопроизвольно произошло отключение МВ-35 &quot;Мочалеевка&quot;.Включению не поддается.В 15:23 перевели нагрузку ПС _x000a_35/6 кВ &quot;Мочалеевка&quot; на ВЛ-35 кВ &quot;Сарбай&quot; _x000a_ПС 110/35/6кВ &quot;Сосновка&quot;( ВПО)"/>
    <n v="1.58"/>
    <m/>
    <n v="1.58"/>
    <s v="В"/>
    <n v="1986"/>
    <s v="С-35М-630/10"/>
    <s v="н/д"/>
    <s v="ТР - 15.05.13, ТР(РЗА) - 20.08.13"/>
    <n v="100"/>
    <s v="ТР - 05.14"/>
    <n v="0"/>
    <s v="н/д"/>
    <s v="КП2"/>
    <s v="ПУ6"/>
    <m/>
    <s v="Износ часовго механизма токового реле прямого действия РТВ-1 (не фиксируется указатель на шкале временной уставки)"/>
    <m/>
    <m/>
    <m/>
  </r>
  <r>
    <x v="2"/>
    <x v="9"/>
    <s v="РН-ЭН"/>
    <x v="73"/>
    <d v="1899-12-30T20:38:00"/>
    <d v="2014-03-16T00:00:00"/>
    <d v="1899-12-30T22:55:00"/>
    <d v="1899-12-30T02:17:00"/>
    <n v="20"/>
    <s v="МТЗ"/>
    <s v="РПНУ (АПВ-нет)"/>
    <x v="0"/>
    <s v="ВВ-6 кВ Т-1-Т"/>
    <x v="0"/>
    <x v="0"/>
    <s v="ВВ-6-1 Т-1-Т ПС 35/6 кВ&quot;Гагаринская&quot;"/>
    <s v="Работала МТЗ. РПВ-успешно. При осмотре обнаружено: в яч. ВЛ-6 кВ Ф-4  работала Т.О. АПВ-успешно. В 22:55 ввели в работу ВЛ-6 кВ Ф-1. Причина выясняется. Сильный порывистый ветер."/>
    <n v="27.77"/>
    <m/>
    <n v="27.77"/>
    <s v="В"/>
    <n v="1996"/>
    <s v="ВБТ-10-20"/>
    <s v="ФГУП НПП «Контакт», г. Саратов"/>
    <s v="ТР - 26.07.11"/>
    <n v="100"/>
    <s v="ТР - 26.07.12, 26.07.13"/>
    <n v="2"/>
    <s v="н/д"/>
    <s v="КП24"/>
    <s v="ПУ5"/>
    <m/>
    <s v="Самоустранившееся ОЗЗ на ВЛ-6 кВ Ф-1, Ф-2, Ф-4, Ф-6 ПС 35/6 кВ &quot;Гагаринская&quot;. ПС 35/6 кВ &quot;Гагаринская&quot; - однотрансфор-маторная"/>
    <m/>
    <m/>
    <m/>
  </r>
  <r>
    <x v="2"/>
    <x v="9"/>
    <s v="РН-ЭН"/>
    <x v="73"/>
    <d v="1899-12-30T09:33:00"/>
    <d v="2014-03-16T00:00:00"/>
    <d v="1899-12-30T09:33:00"/>
    <d v="1899-12-30T00:00:00"/>
    <n v="10"/>
    <s v="МТЗ"/>
    <s v="АПВУ"/>
    <x v="0"/>
    <s v="ВЛ-6 кВ Ф-4"/>
    <x v="2"/>
    <x v="2"/>
    <s v="ВЛ-6 кВ Ф-4 ПС 35/6 кВ&quot;Дзержинская&quot;"/>
    <s v="Работала МТЗ АПВ- успешно.Причина выясняется."/>
    <m/>
    <n v="3.15"/>
    <n v="3.15"/>
    <s v="И"/>
    <n v="1981"/>
    <s v="ШФ-10"/>
    <s v="н/д"/>
    <s v="ТР - 12.04.13"/>
    <n v="100"/>
    <s v="н/д"/>
    <n v="0"/>
    <s v="н/д"/>
    <s v="КП10"/>
    <s v="ПУ9"/>
    <m/>
    <s v="Провис проводов в пролете опор №№ 402/37-402/3/1, восстановление крепления провода на опоре № 403/11. Отсутствие автоматического запуска СУ скважинным оборудованием."/>
    <m/>
    <m/>
    <s v="неуч.вр."/>
  </r>
  <r>
    <x v="2"/>
    <x v="9"/>
    <s v="РН-ЭН"/>
    <x v="73"/>
    <d v="1899-12-30T09:33:00"/>
    <d v="2014-03-16T00:00:00"/>
    <d v="1899-12-30T09:42:00"/>
    <d v="1899-12-30T00:09:00"/>
    <n v="6"/>
    <s v="МТЗ"/>
    <s v="АПВН, РПВУ"/>
    <x v="0"/>
    <s v="ВЛ-6 кВ Ф-8"/>
    <x v="2"/>
    <x v="2"/>
    <s v="ВЛ-6 кВ Ф-8 ПС 35/6 кВ&quot;Дзержинская&quot;"/>
    <s v="Работала МТЗ АПВ-не успешно.РПВ-успешноПричина выясняется."/>
    <n v="0.63"/>
    <n v="1.04"/>
    <n v="1.67"/>
    <s v="ТЧ"/>
    <n v="1986"/>
    <s v="А-95"/>
    <s v="н/д"/>
    <s v="ТР - 14.08.13"/>
    <n v="100"/>
    <s v="н/д"/>
    <n v="0"/>
    <s v="н/д"/>
    <s v="КП24"/>
    <s v="ПУ9"/>
    <m/>
    <s v="Касание ветками деревьев проводов ВЛ в пролете опор №№ 800/78-800/89. Отсутствие системы телемеханики на ПС 35/6 кВ &quot;Дзержинская&quot;"/>
    <m/>
    <m/>
    <m/>
  </r>
  <r>
    <x v="2"/>
    <x v="9"/>
    <s v="РН-ЭН"/>
    <x v="73"/>
    <d v="1899-12-30T10:39:00"/>
    <d v="2014-03-16T00:00:00"/>
    <d v="1899-12-30T11:28:00"/>
    <d v="1899-12-30T00:49:00"/>
    <n v="14"/>
    <s v="Выпал блинкер &quot;Авар.откл&quot;"/>
    <s v="АПВН, РПВУ"/>
    <x v="2"/>
    <s v="ВЛ-6 кВ Ф-13"/>
    <x v="2"/>
    <x v="2"/>
    <s v="ВЛ-6 кВ Ф-13 ПС 35/6 кВ&quot;Ключевская&quot;_x000a_Отключался: в 20:23 с успешным АПВ._x000a_В 20:35-21:19 АПВ-не успешно.РПВ-успешно"/>
    <s v="Выпал блинкер &quot;Авар.откл.&quot; АПВ-не успешно.РПВ-успешно. Сильный _x000a_порывистый ветер"/>
    <n v="9.83"/>
    <m/>
    <n v="9.83"/>
    <s v="ТЧ"/>
    <n v="1983"/>
    <s v="А-70"/>
    <s v="н/д"/>
    <s v="ТР - 17.12.13, ТР(РЗА) - 17.09.13"/>
    <n v="100"/>
    <s v="ТР - 09.14"/>
    <n v="0"/>
    <s v="н/д"/>
    <s v="КП12"/>
    <s v="ПУ4"/>
    <m/>
    <s v="Отсутствие системы телемеханики на ПС 35/6 кВ &quot;Ключевская&quot;."/>
    <m/>
    <m/>
    <m/>
  </r>
  <r>
    <x v="2"/>
    <x v="9"/>
    <s v="РН-ЭН"/>
    <x v="73"/>
    <d v="1899-12-30T11:10:00"/>
    <d v="2014-03-16T00:00:00"/>
    <d v="1899-12-30T14:12:00"/>
    <d v="1899-12-30T03:02:00"/>
    <n v="2"/>
    <s v="МТЗ"/>
    <s v="АПВН, РПВН"/>
    <x v="2"/>
    <s v="ВЛ-6 кВ Ф-2"/>
    <x v="2"/>
    <x v="2"/>
    <s v="ВЛ-6 кВ Ф-2 ПС 35/6 кВ&quot;Сытовка&quot;"/>
    <s v="Работала МТЗ АПВ-не успешно.РПВ-не успешно.Причина:в пролете оп.№18з-19з на ВЛ лежит дерево.Убрали."/>
    <n v="0.26"/>
    <m/>
    <n v="0.26"/>
    <s v="ТЧ"/>
    <n v="1955"/>
    <s v="АС-95"/>
    <s v="н/д"/>
    <s v="ТР - 16.10.13, ТР(РЗА) - 08.05.13"/>
    <n v="100"/>
    <s v="н/д"/>
    <n v="0"/>
    <s v="н/д"/>
    <s v="КП19"/>
    <s v="ПУ8"/>
    <m/>
    <m/>
    <m/>
    <m/>
    <m/>
  </r>
  <r>
    <x v="2"/>
    <x v="9"/>
    <s v="РН-ЭН"/>
    <x v="73"/>
    <d v="1899-12-30T13:25:00"/>
    <d v="2014-03-16T00:00:00"/>
    <d v="1899-12-30T17:11:00"/>
    <d v="1899-12-30T03:46:00"/>
    <n v="4"/>
    <s v="Т.О"/>
    <s v="АПВН, РПВН"/>
    <x v="0"/>
    <s v="ВЛ-6 кВ Ф-18"/>
    <x v="2"/>
    <x v="2"/>
    <s v="ВЛ-6 кВ Ф-18 ПС 35/6 кВ&quot;Мочалеевка&quot;"/>
    <s v="Работала Т.О.АПВ-не успешно.РПВ-не успешно. Причина:  Сильный  порывистый ветер. В пролёте опор 1800/71-1800/72, упало дерево. Устранено."/>
    <n v="8.9600000000000009"/>
    <m/>
    <n v="8.9600000000000009"/>
    <s v="ТЧ"/>
    <n v="1985"/>
    <s v="А-95"/>
    <s v="н/д"/>
    <s v="ТР - 20.09.13, ТР(РЗА) - 08.07.13"/>
    <n v="100"/>
    <s v="ТР - 07.14"/>
    <n v="0"/>
    <s v="н/д"/>
    <s v="КП19"/>
    <s v="ПУ8"/>
    <m/>
    <s v="В пролете опор №№ 1800/71-1800/72 обнаружены два упавших дерева"/>
    <m/>
    <m/>
    <m/>
  </r>
  <r>
    <x v="2"/>
    <x v="9"/>
    <s v="ОАО &quot;МРСК ВОЛГИ&quot;"/>
    <x v="73"/>
    <d v="1899-12-30T21:59:00"/>
    <d v="2014-03-16T00:00:00"/>
    <m/>
    <d v="1899-12-30T02:00:00"/>
    <n v="28"/>
    <s v="2 ст.З.З."/>
    <s v="АПВН, РПВН"/>
    <x v="5"/>
    <s v="ВЛ-110 кВ_x000a_&quot;Чапаевская-2&quot;_x000a_(ЧПО)"/>
    <x v="1"/>
    <x v="2"/>
    <s v="ВЛ-110 кВ&quot;Чапаевская-2&quot; ПС 110/35/10 кВ&quot;Чапаевская&quot;(ЧПО). Под отключение попали: С-2-Т ПС 110/35/6 кВ_x000a_&quot;Снисски&quot;(ЧПО) ПС 35/6кВ_x000a_&quot;Медведевская&quot;,&quot;Хомяковская&quot;."/>
    <s v="Работала 2 ст.З.З. АПВ-не успешно._x000a_РПВ-не успешно. В 21:11на ПС 110/35/6 кВ&quot;Снисски&quot;(ЧПО) нагрузка ВЛ-110 кВ&quot;Чапаевская-2&quot; переведена на ВЛ-110 кВ&quot;Совхозная-1&quot; Сильный порывистый ветер."/>
    <n v="2.8"/>
    <m/>
    <n v="2.8"/>
    <s v="ТЧ"/>
    <s v="н/д"/>
    <s v="н/д"/>
    <s v="н/д"/>
    <s v="н/д"/>
    <s v="н/д"/>
    <s v="н/д"/>
    <s v="н/д"/>
    <s v="н/д"/>
    <s v="КП18"/>
    <s v="ПУ9"/>
    <m/>
    <s v="Неуспешное АПВ в сетях вышестоящих сетевых организаций"/>
    <m/>
    <m/>
    <m/>
  </r>
  <r>
    <x v="2"/>
    <x v="9"/>
    <s v="РН-ЭН"/>
    <x v="73"/>
    <d v="1899-12-30T22:45:00"/>
    <d v="2014-03-16T00:00:00"/>
    <d v="1899-12-30T23:12:00"/>
    <d v="1899-12-30T00:27:00"/>
    <n v="11"/>
    <s v="МТЗ"/>
    <s v="РПНУ (АПВ-нет)"/>
    <x v="2"/>
    <s v="ВЛ-6 кВ Ф-1"/>
    <x v="2"/>
    <x v="2"/>
    <s v="ВЛ-6 кВ Ф-1 ПС 35/6 кВ &quot;Сытовка&quot;"/>
    <s v="Работала МТЗ. АПВ- нет. РПВ-Успешно._x000a_Причина выясняется. Сильный порывистый ветер."/>
    <n v="0.95"/>
    <m/>
    <n v="0.95"/>
    <s v="ТЧ"/>
    <n v="1954"/>
    <s v="АС-95"/>
    <s v="н/д"/>
    <s v="ТР - 19.03.13, ТР (РЗА)-08.05.13"/>
    <n v="100"/>
    <s v="н/д"/>
    <n v="0"/>
    <s v="н/д"/>
    <s v="КП19"/>
    <s v="ПУ9"/>
    <m/>
    <s v="Отсутствие системы телемеханики на ПС 35/6 кВ &quot;Сытовка&quot;"/>
    <m/>
    <m/>
    <m/>
  </r>
  <r>
    <x v="2"/>
    <x v="9"/>
    <s v="РН-ЭН"/>
    <x v="73"/>
    <d v="1899-12-30T23:42:00"/>
    <d v="2014-03-17T00:00:00"/>
    <d v="1899-12-30T00:35:00"/>
    <d v="1899-12-30T00:53:00"/>
    <n v="23"/>
    <s v="Выпал блинкер &quot;Авар.откл&quot;"/>
    <s v="АПВН, РПВУ"/>
    <x v="2"/>
    <s v="ВЛ-6 кВ Ф-8_x000a_"/>
    <x v="2"/>
    <x v="2"/>
    <s v="ВЛ-6 кВ Ф-8 ПС 35/6 кВ &quot;Теребилово&quot;"/>
    <s v="Выпал блинкер &quot;Авар.откл&quot;. АПВ- не успешно. В 0:35 РПВ-успешно.Причина выясняется. Сильный порывистый ветер."/>
    <n v="1.23"/>
    <m/>
    <n v="1.23"/>
    <s v="ТЧ"/>
    <n v="1991"/>
    <s v="А-70"/>
    <s v="н/д"/>
    <s v="ТР - 13.08.13, ТР (РЗА)-17.04.13"/>
    <n v="100"/>
    <s v="ТР - 04.14"/>
    <n v="0"/>
    <s v="н/д"/>
    <s v="КП12"/>
    <s v="ПУ4"/>
    <m/>
    <s v="Отсутствие системы телемеханики на ПС 35/6 кВ &quot;Теребилово&quot;"/>
    <m/>
    <m/>
    <m/>
  </r>
  <r>
    <x v="2"/>
    <x v="9"/>
    <s v="РН-ЭН"/>
    <x v="73"/>
    <d v="1899-12-30T23:57:00"/>
    <d v="2014-03-17T00:00:00"/>
    <d v="1899-12-30T01:00:00"/>
    <d v="1899-12-30T01:03:00"/>
    <n v="3"/>
    <s v="Т.О."/>
    <s v="АПВН, РПВУ"/>
    <x v="2"/>
    <s v="ВЛ-35 кВ_x000a_&quot;Могутовская&quot;_x000a_"/>
    <x v="0"/>
    <x v="2"/>
    <s v="ВЛ-35 кВ&quot;Могутовская&quot; ПС 110/35/6 кВ_x000a_&quot;Подгорная&quot;. Под отключение попали:_x000a_Т-2-Т ПС 35/6 кВ&quot;Неклюдовская&quot;, ПС 35/6 кВ&quot;Могутовская&quot;."/>
    <s v="Работала Т.О. АПВ-не успешно. РПВ-успешно. В 0:12 на ПС 35/6 кВ_x000a_&quot;Неклюдовская&quot; нагрузка Т-2-Т переведена на Т-1-Т. В 2:12 восстановлена нормальная сема эл. снабжения. Сильный порывистый ветер. Причина выясняется."/>
    <n v="4.7"/>
    <m/>
    <n v="4.7"/>
    <s v="ЗА"/>
    <n v="1967"/>
    <s v="ПС-35"/>
    <s v="н/д"/>
    <s v="н/д"/>
    <s v="н/д"/>
    <s v="н/д"/>
    <s v="н/д"/>
    <s v="н/д"/>
    <s v="КП23"/>
    <s v="ПУ4"/>
    <m/>
    <s v="Падение грозотроса на провода в пролете опор №№5-6, отсутствие системы телемеханики на ПС 110/.35/6 кВ &quot;Подгорная&quot;"/>
    <m/>
    <m/>
    <m/>
  </r>
  <r>
    <x v="2"/>
    <x v="9"/>
    <s v="РН-ЭН"/>
    <x v="73"/>
    <d v="1899-12-30T05:44:00"/>
    <d v="2014-03-16T00:00:00"/>
    <d v="1899-12-30T11:20:00"/>
    <d v="1899-12-30T05:36:00"/>
    <n v="7"/>
    <s v="Т.О."/>
    <s v="АПВН, РПВН"/>
    <x v="2"/>
    <s v="ВЛ-6 кВ Ф-5"/>
    <x v="2"/>
    <x v="2"/>
    <s v="ВЛ-6 кВ Ф-5 ПС 110/35/6 кВ &quot;Мухановская&quot;"/>
    <s v="Работала Т.О. АПВ-не успешно. РПВ-не успешно. В 11:20 нагрузка переведена на ВЛ-6 кВ Ф-29 ПС 35/6 кВ &quot;Промысловая&quot;. Сильный порывистый ветер. Причина: в пролете оп.№1-2 поврежден провод ф-&quot;А&quot;.С 11:23 до 12:22 (20.03.14) восстановили поврежденный участок ВЛ."/>
    <n v="22.23"/>
    <n v="0.28000000000000003"/>
    <n v="22.51"/>
    <s v="ТЧ"/>
    <n v="1971"/>
    <s v="АС-70"/>
    <s v="н/д"/>
    <s v="ТР-07.09.12"/>
    <n v="100"/>
    <s v="ТР-09.13; 09.14"/>
    <n v="1"/>
    <s v="н/д"/>
    <s v="КП12"/>
    <s v="ПУ8"/>
    <s v="ПУ9"/>
    <m/>
    <m/>
    <m/>
    <m/>
  </r>
  <r>
    <x v="2"/>
    <x v="9"/>
    <s v="РН-ЭН"/>
    <x v="74"/>
    <d v="1899-12-30T00:56:00"/>
    <d v="2014-03-17T00:00:00"/>
    <d v="1899-12-30T01:35:00"/>
    <d v="1899-12-30T00:39:00"/>
    <n v="9"/>
    <s v="ДЗТ-2"/>
    <s v="АПВН, РПВУ"/>
    <x v="0"/>
    <s v="ВВ-35 Т-2-Т"/>
    <x v="0"/>
    <x v="0"/>
    <s v="ВВ-35 Т-2-Т ПС 35/6 кВ &quot;Дзержинская&quot;"/>
    <s v="Блинкера защит не выпадали. АПВ-нет._x000a_РПВ-успешно. Причина: Работа ДЗТ в результате повреждения элемента (пластины) гибкой связи шинопровода 6кВ Ф-&quot;А&quot; между Т-2-Т и вводом РУ-6кВ. Устранено усилиями персонала СР №3."/>
    <n v="4.1100000000000003"/>
    <m/>
    <n v="4.1100000000000003"/>
    <s v="ТЧ"/>
    <n v="1981"/>
    <s v="Гибкая ошиновка"/>
    <s v="н/д"/>
    <s v="ТР-18.02.14"/>
    <n v="100"/>
    <s v="н/д"/>
    <s v="н/д"/>
    <s v="н/д"/>
    <s v="КП10"/>
    <s v="ПУ8"/>
    <m/>
    <s v="Нарушение механического соединения гибкой шины шинного моста между силовым тр-ром Т-2-Т и РУ-6 кВ в месте присоединения к проходному изолятору фазы А ввода 6 кВ в РУ-6 кВ, приведшее к замыканию гибкой ошиновки на корпус РУ-6 кВ. "/>
    <m/>
    <m/>
    <m/>
  </r>
  <r>
    <x v="2"/>
    <x v="9"/>
    <s v="ОАО &quot;МРСК ВОЛГИ&quot;"/>
    <x v="74"/>
    <d v="1899-12-30T00:21:00"/>
    <d v="2014-03-17T00:00:00"/>
    <d v="1899-12-30T00:43:00"/>
    <d v="1899-12-30T00:22:00"/>
    <n v="42"/>
    <s v="2 ст.З.З."/>
    <s v="АПВН, РПВН"/>
    <x v="5"/>
    <s v="ВЛ-110 кВ&quot;Азот-Елховка&quot;(СПО)"/>
    <x v="1"/>
    <x v="2"/>
    <s v="ВЛ-110 кВ&quot;Азот-Елховка&quot;(СПО). Под отключение попали: ПС 35/6 кВ &quot;Каменка&quot;, &quot;Волгановка&quot;."/>
    <s v="Работала 2 ст.З.З. АПВ-не успешно. РПВ-не успешно. В 0:43 на ПС 110/35/10 кВ &quot;Елховская&quot;(СПО) нагрузка ВЛ-110 кВ&quot;Азот-Елховка&quot; переведена на ВЛ-110 кВ&quot;Надеждино-1&quot;(СПО). Сильный порывистый ветер."/>
    <n v="13.69"/>
    <m/>
    <n v="13.69"/>
    <s v="ТЧ"/>
    <s v="н/д"/>
    <s v="н/д"/>
    <s v="н/д"/>
    <s v="н/д"/>
    <s v="н/д"/>
    <s v="н/д"/>
    <s v="н/д"/>
    <s v="н/д"/>
    <s v="КП18"/>
    <s v="ПУ9"/>
    <m/>
    <s v="Неуспешное АПВ в сетях вышестоящих сетевых организаций"/>
    <m/>
    <m/>
    <m/>
  </r>
  <r>
    <x v="2"/>
    <x v="9"/>
    <s v="ОАО &quot;МРСК ВОЛГИ&quot;"/>
    <x v="74"/>
    <d v="1899-12-30T08:39:00"/>
    <d v="2014-03-17T00:00:00"/>
    <d v="1899-12-30T12:30:00"/>
    <d v="1899-12-30T03:51:00"/>
    <n v="1"/>
    <s v="Т.О."/>
    <s v="АПВН, РПВН"/>
    <x v="5"/>
    <s v="ВЛ-10 кВ Ф-12"/>
    <x v="2"/>
    <x v="2"/>
    <s v="ВЛ-10 кВ Ф-12 ПС 220/110/10 кВ &quot;Комсомолец&quot; (МЭС). Под отключение попала отпайка ВЛ-10 кВ Ф-&quot;Колпинский&quot; (ЭНС)"/>
    <s v="Работала Т.О. АПВ-не успешно.Причина: при смотре ВЛ обнаружено на оп.№ 151 провод лежит на траверсе."/>
    <n v="1.55"/>
    <m/>
    <n v="1.55"/>
    <s v="ТЧ"/>
    <s v="н/д"/>
    <s v="н/д"/>
    <s v="н/д"/>
    <s v="н/д"/>
    <s v="н/д"/>
    <s v="н/д"/>
    <s v="н/д"/>
    <s v="н/д"/>
    <s v="КП18"/>
    <s v="ПУ9"/>
    <m/>
    <m/>
    <m/>
    <m/>
    <m/>
  </r>
  <r>
    <x v="2"/>
    <x v="9"/>
    <s v="РН-ЭН"/>
    <x v="74"/>
    <d v="1899-12-30T08:42:00"/>
    <d v="2014-03-17T00:00:00"/>
    <d v="1899-12-30T13:27:00"/>
    <d v="1899-12-30T04:45:00"/>
    <n v="7"/>
    <s v="Т.О."/>
    <s v="АПВН, РПВН"/>
    <x v="0"/>
    <s v="ВЛ-6 кВ Ф-Н-7"/>
    <x v="2"/>
    <x v="2"/>
    <s v="ВЛ-6 кВ Ф-Н-7 ПС 35/6 кВ &quot;Елховская&quot;"/>
    <s v="Работала Т.О. АПВ-не успешно. РПВ-не успешно. Произвели осмотр ВЛ-6 кВ и обнаружили в пролете оп.№67-68 под проводами ВЛ обгоревшее дерево."/>
    <n v="10.77"/>
    <m/>
    <n v="10.77"/>
    <s v="ТЧ"/>
    <n v="1985"/>
    <s v="АС-70"/>
    <s v="н/д"/>
    <s v="ТО - 05.08.13 г."/>
    <n v="100"/>
    <s v="07.2014"/>
    <n v="0"/>
    <s v="н/д"/>
    <s v="КП19"/>
    <s v="ПУ8"/>
    <m/>
    <m/>
    <m/>
    <m/>
    <m/>
  </r>
  <r>
    <x v="2"/>
    <x v="9"/>
    <s v="РН-ЭН"/>
    <x v="74"/>
    <d v="1899-12-30T08:15:00"/>
    <d v="2014-03-17T00:00:00"/>
    <d v="1899-12-30T12:25:00"/>
    <d v="1899-12-30T04:10:00"/>
    <n v="5"/>
    <s v="Т.О."/>
    <s v="АПВН, РПВН"/>
    <x v="0"/>
    <s v="ВЛ-6кВ Ф-6"/>
    <x v="2"/>
    <x v="2"/>
    <s v="ВЛ-6 кВ Ф-6 ПС 35/6 кВ &quot;Коммунарская&quot;"/>
    <s v="Работала Т.О. АПВ-не успешно. Причина: при осмотре ВЛ обнаружено в пролете оп. №40-41 упало дерево. С11:00 до 12:10 произвели снятие упавшего дерева с проводов ВЛ. Сильный порывистый ветер"/>
    <n v="44.26"/>
    <m/>
    <n v="44.26"/>
    <s v="ТЧ"/>
    <n v="2004"/>
    <s v="АС-70"/>
    <s v="н/д"/>
    <s v="н/д"/>
    <s v="н/д"/>
    <s v="н/д"/>
    <s v="н/д"/>
    <s v="н/д"/>
    <s v="КП19"/>
    <s v="ПУ8"/>
    <m/>
    <m/>
    <m/>
    <m/>
    <m/>
  </r>
  <r>
    <x v="2"/>
    <x v="9"/>
    <s v="РН-ЭН"/>
    <x v="74"/>
    <d v="1899-12-30T12:18:00"/>
    <d v="2014-03-17T00:00:00"/>
    <d v="1899-12-30T12:43:00"/>
    <d v="1899-12-30T00:25:00"/>
    <n v="4"/>
    <s v="Выпал блинкер &quot;Авар.откл&quot;"/>
    <s v="АПВН, РПВУ"/>
    <x v="0"/>
    <s v="ВЛ-6 кВ Ф-26"/>
    <x v="2"/>
    <x v="2"/>
    <s v="ВЛ-6 кВ Ф-26 ПС 35/6 кВ &quot;Западная&quot;"/>
    <s v="Выпал блинкер Авар.откл&quot; АПВ-не успешно, РПВ-успешо.Произвели осмотр ВЛ-6 кВ. Повреждений не обнаружено. Сильный, порывистый ветер. "/>
    <n v="2.12"/>
    <m/>
    <n v="2.12"/>
    <s v="ТЧ"/>
    <n v="1966"/>
    <s v="АС-70"/>
    <s v="н/д"/>
    <s v="ТР-18.12.13"/>
    <n v="100"/>
    <s v="ТР-12.14"/>
    <n v="0"/>
    <s v="н/д"/>
    <s v="КП19"/>
    <s v="ПУ9"/>
    <m/>
    <s v="Падение дерева в пролете опор №№ 21-22.Отсутствие системы телемеханики на ПС 35/6 кВ &quot;Коммунарская&quot;"/>
    <m/>
    <m/>
    <m/>
  </r>
  <r>
    <x v="2"/>
    <x v="9"/>
    <s v="ОАО &quot;МРСК ВОЛГИ&quot;"/>
    <x v="74"/>
    <d v="1899-12-30T20:03:00"/>
    <d v="2014-03-17T00:00:00"/>
    <d v="1899-12-30T20:03:00"/>
    <d v="1899-12-30T00:00:00"/>
    <n v="16"/>
    <s v="2 ст.З.З."/>
    <s v="АПВУ"/>
    <x v="5"/>
    <s v="ВЛ-110 кВ &quot;УКПН-2&quot;"/>
    <x v="1"/>
    <x v="2"/>
    <s v="ВЛ-110 кВ &quot;УКПН-2&quot; (ВПО)_x000a_ПС 110/35/6 кВ &quot;Кротовка&quot; (ВПО)_x000a_Под отключение попали:_x000a_С-1-Т ПС 110/35/6 кВ &quot;Лугань&quot;,_x000a_С-2-Т ПС 110/35/6/ кВ &quot;УКПН-2&quot;,_x000a_ПС 35/6 кВ &quot;Сброс&quot;, _x000a_Т-1-Т ПС 35/6 кВ&quot;Дмитриевская&quot; "/>
    <s v="Работала 2 ст. З.З. АПВ-успешно. Причина выясняется."/>
    <m/>
    <n v="4.93"/>
    <n v="4.93"/>
    <s v="ТЧ"/>
    <s v="н/д"/>
    <s v="н/д"/>
    <s v="н/д"/>
    <s v="н/д"/>
    <s v="н/д"/>
    <s v="н/д"/>
    <n v="0"/>
    <s v="н/д"/>
    <s v="КП18"/>
    <s v="ПУ9"/>
    <m/>
    <s v="Отсутствие автоматического запуска СУ скважинным оборудованием"/>
    <m/>
    <m/>
    <s v="неуч.вр."/>
  </r>
  <r>
    <x v="2"/>
    <x v="9"/>
    <s v="РН-ЭН"/>
    <x v="76"/>
    <d v="1899-12-30T08:22:00"/>
    <d v="2014-03-19T00:00:00"/>
    <d v="1899-12-30T09:32:00"/>
    <d v="1899-12-30T01:10:00"/>
    <n v="10"/>
    <s v="МТЗ"/>
    <s v="АПВН, РПВУ"/>
    <x v="2"/>
    <s v="МВ-6 кВ Т-2-Т "/>
    <x v="0"/>
    <x v="0"/>
    <s v="МВ-6 кВ Ввод 6 Т-2-Т ПС 35/6 кВ &quot;Хилки&quot;"/>
    <s v="Работала МТЗ. РПВ-успешно. Причина: неисправность кабеля от газового реле Т-2-Т до клеммного ящика."/>
    <n v="11.22"/>
    <n v="2.4"/>
    <n v="13.620000000000001"/>
    <s v="КС"/>
    <n v="1978"/>
    <s v="ВВГ-7х1,5"/>
    <s v="н/д"/>
    <s v="ТР-15.10.13"/>
    <n v="100"/>
    <s v="ТР-10.14"/>
    <n v="0"/>
    <s v="н/д"/>
    <s v="КП23"/>
    <s v="ПУ4"/>
    <m/>
    <s v="Отсутствие системы телемеханики на ПС 35/6 кВ &quot;Хилки&quot;"/>
    <m/>
    <m/>
    <m/>
  </r>
  <r>
    <x v="2"/>
    <x v="9"/>
    <s v="РН-ЭН"/>
    <x v="76"/>
    <d v="1899-12-30T12:59:00"/>
    <d v="2014-03-19T00:00:00"/>
    <d v="1899-12-30T13:05:00"/>
    <d v="1899-12-30T00:06:00"/>
    <n v="10"/>
    <s v="Газовая защита"/>
    <s v="РПНУ (АПВ-нет)"/>
    <x v="0"/>
    <s v="МВ-35кВ Т-2-Т "/>
    <x v="0"/>
    <x v="0"/>
    <s v="МВ-35 кВ  Т-2-Т ПС 35/6 кВ &quot;Хилки&quot;"/>
    <s v="Работала &quot;Газовая защита&quot;.РПВ- успешно.Причина: неисправность кабеля от газового реле Т-2-Т до клеммного ящика."/>
    <n v="0.8"/>
    <n v="2.4"/>
    <n v="3.2"/>
    <s v="КС"/>
    <n v="1978"/>
    <s v="ВВГ-7х1,5"/>
    <s v="н/д"/>
    <s v="ТР-15.10.13"/>
    <n v="100"/>
    <s v="ТР-10.14"/>
    <n v="0"/>
    <s v="н/д"/>
    <s v="КП23"/>
    <s v="ПУ4"/>
    <m/>
    <s v="Отсутствие системы телемеханики на ПС 35/6 кВ &quot;Хилки&quot;"/>
    <m/>
    <m/>
    <m/>
  </r>
  <r>
    <x v="2"/>
    <x v="9"/>
    <s v="ОАО &quot;МРСК ВОЛГИ&quot;"/>
    <x v="76"/>
    <s v="3:23_x000a_3:47"/>
    <d v="2014-03-19T00:00:00"/>
    <s v="3:23_x000a_3:47"/>
    <d v="1899-12-30T00:00:00"/>
    <n v="28"/>
    <s v="1 ст.З.З."/>
    <s v="АПВУ"/>
    <x v="5"/>
    <s v="ВЛ-110 кВ &quot;Чапаевская-2&quot;"/>
    <x v="1"/>
    <x v="2"/>
    <s v="ВЛ-110 кВ &quot;Чапаевская-2&quot;(ЧПО)_x000a_ПС 110/35/10 кВ &quot;Чапаевская&quot; (ЧПО)._x000a_Под отключение попали:_x000a_С-2-Т ПС 110/35/6 кВ &quot;Снисски&quot; (ЧПО) Ф-14, 15, 16, 17, 18(ЭНС),_x000a_ПС 35/6 кВ &quot;Медведевская&quot;._x000a_"/>
    <s v="Работала 1 ст. З.З. АПВ-успешно.Причина выясняется."/>
    <m/>
    <n v="3.22"/>
    <n v="3.22"/>
    <s v="ТЧ"/>
    <s v="н/д"/>
    <s v="н/д"/>
    <s v="н/д"/>
    <s v="н/д"/>
    <s v="н/д"/>
    <s v="н/д"/>
    <s v="н/д"/>
    <s v="н/д"/>
    <s v="КП18"/>
    <s v="ПУ9"/>
    <m/>
    <s v="Неуспешное АПВ в сетях вышестоящих сетевых организаций"/>
    <m/>
    <m/>
    <s v="неуч.вр."/>
  </r>
  <r>
    <x v="2"/>
    <x v="9"/>
    <s v="ОАО &quot;МРСК ВОЛГИ&quot;"/>
    <x v="76"/>
    <d v="1899-12-30T03:57:00"/>
    <d v="2014-03-19T00:00:00"/>
    <d v="1899-12-30T04:07:00"/>
    <d v="1899-12-30T00:10:00"/>
    <n v="28"/>
    <s v="1 ст.З.З."/>
    <s v="АПВН, РПВУ"/>
    <x v="5"/>
    <s v="ВЛ-110 кВ &quot;Чапаевская-2&quot;"/>
    <x v="1"/>
    <x v="2"/>
    <s v="ВЛ-110 кВ &quot;Чапаевская-2&quot;(ЧПО)_x000a_ПС 110/35/10 кВ &quot;Чапаевская&quot; (ЧПО)._x000a_Под отключение попали:_x000a_С-2-Т ПС 110/35/6 кВ &quot;Снисски&quot; (ЧПО) Ф-14, 15, 16, 17, 18(ЭНС),_x000a_ПС 35/6 кВ &quot;Медведевская&quot;._x000a_"/>
    <s v="Работала 1 ст. З.З. АПВ-не успешно.РПВ-успешно.Причина выясняется."/>
    <n v="2.17"/>
    <m/>
    <n v="2.17"/>
    <s v="ТЧ"/>
    <s v="н/д"/>
    <s v="н/д"/>
    <s v="н/д"/>
    <s v="н/д"/>
    <s v="н/д"/>
    <s v="н/д"/>
    <s v="н/д"/>
    <s v="н/д"/>
    <s v="КП18"/>
    <s v="ПУ9"/>
    <m/>
    <s v="Неуспешное АПВ в сетях вышестоящих сетевых организаций"/>
    <m/>
    <m/>
    <m/>
  </r>
  <r>
    <x v="2"/>
    <x v="9"/>
    <s v="РН-ЭН"/>
    <x v="76"/>
    <d v="1899-12-30T10:38:00"/>
    <d v="2014-03-19T00:00:00"/>
    <d v="1899-12-30T11:08:00"/>
    <d v="1899-12-30T00:30:00"/>
    <n v="4"/>
    <s v="Выпал блинкер &quot;Авар.откл&quot;"/>
    <s v="АПВН, РПВУ"/>
    <x v="2"/>
    <s v="ВЛ-6 кВ Ф-26"/>
    <x v="2"/>
    <x v="2"/>
    <s v="ВЛ-6 кВ Ф-26 ПС 35/6 кВ &quot;Западная&quot;"/>
    <s v="Выпал блинкер Авар.откл&quot; АПВ-не успешно.РПВ- успешно.Причина:на ТП-26-06 обнаружено касание проводов ВЛ-6 кВ разрушенного сеточного ограждения приёмного портала.Устранили."/>
    <n v="5.03"/>
    <n v="1.1399999999999999"/>
    <n v="6.17"/>
    <s v="ТЧ"/>
    <n v="1966"/>
    <s v="АС-70"/>
    <s v="н/д"/>
    <s v="ТР-18.12.13"/>
    <n v="100"/>
    <s v="ТР-12.14"/>
    <n v="0"/>
    <s v="н/д"/>
    <s v="КП23"/>
    <s v="ПУ4"/>
    <m/>
    <s v="Отсутствие системы телемеханики на ПС 35/6 кВ &quot;Западная&quot;"/>
    <m/>
    <m/>
    <m/>
  </r>
  <r>
    <x v="2"/>
    <x v="9"/>
    <s v="РН-ЭН"/>
    <x v="78"/>
    <d v="1899-12-30T11:05:00"/>
    <d v="2014-03-21T00:00:00"/>
    <d v="1899-12-30T11:20:00"/>
    <d v="1899-12-30T00:15:00"/>
    <n v="12"/>
    <s v="Выпал блинкер &quot;Авар.откл&quot;"/>
    <s v="АПВН, РПВУ"/>
    <x v="0"/>
    <s v="ВЛ-6 кВ Ф-1"/>
    <x v="2"/>
    <x v="2"/>
    <s v="ВЛ-6 кВ Ф-1 ПС 35/6 кВ &quot;Промысловая&quot;"/>
    <s v="Выпал блинкер &quot;Авар.откл.&quot; АПВ-не успешно, РПВ-успешно. Осмотр ВЛ- повреждений не обнаружено."/>
    <n v="1.18"/>
    <m/>
    <n v="1.18"/>
    <s v="И"/>
    <n v="1988"/>
    <s v="ИО-10"/>
    <s v="н/д"/>
    <s v="н/д"/>
    <s v="н/д"/>
    <s v="н/д"/>
    <s v="н/д"/>
    <s v="н/д"/>
    <s v="КП23"/>
    <s v="ПУ4"/>
    <m/>
    <s v="Отсутствие системы телемеханики на ПС 35/6 кВ &quot;Промысловая&quot;"/>
    <m/>
    <m/>
    <m/>
  </r>
  <r>
    <x v="2"/>
    <x v="9"/>
    <s v="РН-ЭН"/>
    <x v="78"/>
    <d v="1899-12-30T11:20:00"/>
    <d v="2014-03-21T00:00:00"/>
    <d v="1899-12-30T14:00:00"/>
    <d v="1899-12-30T02:40:00"/>
    <n v="5"/>
    <s v="МТЗ"/>
    <s v="АПВН, РПВН"/>
    <x v="0"/>
    <s v="ВЛ-6 кВ Ф-2"/>
    <x v="2"/>
    <x v="2"/>
    <s v="ВЛ-6 кВ Ф-2 ПС 35/6 кВ &quot;Промысловая&quot;"/>
    <s v="Работала МТЗ. АПВ-не успешно. РПВ-успешно. Осмотр ВЛ- повреждений не обнаружено."/>
    <n v="7.43"/>
    <m/>
    <n v="7.43"/>
    <s v="ТЧ"/>
    <n v="1965"/>
    <s v="А-95"/>
    <s v="н/д"/>
    <s v="ТР-09.06.12; ТО-18.11.13"/>
    <n v="100"/>
    <s v="н/д"/>
    <n v="0"/>
    <s v="н/д"/>
    <s v="КП25"/>
    <s v="ПУ9"/>
    <m/>
    <s v="Отсутствие автоматического запуска СУ скважинным оборудованием"/>
    <m/>
    <m/>
    <m/>
  </r>
  <r>
    <x v="2"/>
    <x v="9"/>
    <s v="РН-ЭН"/>
    <x v="81"/>
    <d v="1899-12-30T19:26:00"/>
    <d v="2014-03-26T00:00:00"/>
    <d v="1899-12-30T19:36:00"/>
    <d v="1899-12-30T00:10:00"/>
    <n v="14"/>
    <s v="ТО"/>
    <s v="РПНУ (АПВ-нет)"/>
    <x v="2"/>
    <s v="ВЛ-6 кВ Ф-4"/>
    <x v="2"/>
    <x v="2"/>
    <s v="ВЛ-6 кВ Ф-4 ПС 110/35/6 кВ _x000a_&quot;Снисски&quot; (ЧПО)"/>
    <s v="Работало ТО. АПВ-нет РПВ-успешно. Сильный, порывистый ветер. Причина - схлест проводов в пролете опор № 400/56 - 400/57."/>
    <n v="0.65"/>
    <m/>
    <n v="0.65"/>
    <s v="ТЧ"/>
    <n v="1981"/>
    <s v="АС-70"/>
    <s v="н/д"/>
    <s v="ТР-17.01.14"/>
    <n v="100"/>
    <s v="ТР-01.15"/>
    <n v="0"/>
    <s v="н/д"/>
    <s v="КП12"/>
    <s v="ПУ9"/>
    <s v="ПУ8"/>
    <s v="Разрегулировка проводов в пролете опор №№ 400/56-400/57, приведшая к схлесту проводов, отсутствие АПВ на отходящих присоединениях 6 кВ ПС 110/35/6 кВ &quot;Снисски&quot;"/>
    <m/>
    <m/>
    <m/>
  </r>
  <r>
    <x v="2"/>
    <x v="9"/>
    <s v="РН-ЭН"/>
    <x v="81"/>
    <d v="1899-12-30T23:23:00"/>
    <d v="2014-03-27T00:00:00"/>
    <d v="1899-12-30T01:28:00"/>
    <d v="1899-12-30T02:05:00"/>
    <n v="1"/>
    <s v="МТЗ"/>
    <s v="АПВН, РПВН"/>
    <x v="5"/>
    <s v="ВЛ-6 кВ Ф-6"/>
    <x v="2"/>
    <x v="2"/>
    <s v="ВЛ-6 кВ Ф-6 ПС 35/6 кВ &quot;Киндяково&quot;"/>
    <s v="Работало МТЗ. АПВ-не успешно._x000a_РПВ-не успешно. Отключен ПП-6._x000a_Повреждение на отпайке ССК._x000a_ПП-6 влючен в 4:20._x000a_"/>
    <n v="0.13"/>
    <m/>
    <n v="0.13"/>
    <s v="ТЧ"/>
    <n v="1969"/>
    <s v="А-95; А-70"/>
    <s v="н/д"/>
    <s v="ТР -15.07.13; ТР(РЗА) - 08.05.13"/>
    <n v="100"/>
    <s v="ТР-07.14"/>
    <n v="0"/>
    <s v="н/д"/>
    <s v="КП18"/>
    <s v="ПУ8"/>
    <m/>
    <s v="Повреждение в сетях смежной сетевой организации"/>
    <m/>
    <m/>
    <m/>
  </r>
  <r>
    <x v="2"/>
    <x v="9"/>
    <s v="ОАО &quot;МРСК ВОЛГИ&quot;"/>
    <x v="83"/>
    <d v="1899-12-30T13:00:00"/>
    <d v="2014-03-28T00:00:00"/>
    <d v="1899-12-30T13:01:00"/>
    <d v="1899-12-30T00:01:00"/>
    <n v="137"/>
    <s v="1 ст.З.З."/>
    <s v="АПВН, РПВУ"/>
    <x v="1"/>
    <s v="ВЛ-110 кВ &quot;Суходол-3&quot;"/>
    <x v="1"/>
    <x v="2"/>
    <s v="ВЛ 110 кВ &quot;Суходол-3&quot; ПС 220/110/10 кВ_x000a_&quot;Серноводская&quot; (МЭС).Под отключение попали: С-2-Т ПС 110/35/6 кВ_x000a_&quot;Серноводская&quot;(СПО) ВЛ-6 кВ Ф-10,_x000a_11,17(ЭНС), Т-2-Т ПС 35/6 кВ &quot;ФНС&quot;, Т-2-Т &quot;Обошинская&quot;, Т-2-Т&quot;Якушкинская&quot;._x000a_С-2-Т ПС 110/35/6 кВ &quot;Козловская&quot;, Т-2-Т ПС 35/6 кВ &quot;Берендеи&quot;, ПС 35/6 кВ_x000a_&quot;Шумарка&quot;,&quot;Винно-Банновская&quot;,&quot;Семёновская&quot;, &quot;Сургутская&quot; &quot;Сологаевка&quot;, Мочалеевка&quot;."/>
    <s v="Работала 1 ст. З.З. АПВ-не успешно.РПВ- успешно. Причина: при осмотре ВЛ  в пролете оп №37-38 (участок ВЛ-110 кВ &quot;ЭНС&quot;) обнаружен повреждённый нижний провод трактором со стрелой марки &quot;Т-70&quot; принадлежащим Фирме ООО&quot;Хайтек-Самара&quot;, под управлением тракториста Бабина Николая Петровича. Требуется ремонт провода."/>
    <m/>
    <n v="28.29"/>
    <n v="28.29"/>
    <s v="ТЧ"/>
    <n v="1986"/>
    <s v="АС-150"/>
    <s v="н/д"/>
    <s v="ТР - 22.03.13 г., ТО - 23.09.13 г."/>
    <n v="100"/>
    <s v="ТР -21.03.14 г; 04.15"/>
    <n v="1"/>
    <s v="н/д"/>
    <s v="КП20"/>
    <s v="ПУ9"/>
    <m/>
    <s v="РПВ произведено персоналом МЭС. "/>
    <m/>
    <s v="с"/>
    <s v="неуч.вр."/>
  </r>
  <r>
    <x v="2"/>
    <x v="9"/>
    <s v="РН-ЭН"/>
    <x v="85"/>
    <d v="1899-12-30T19:12:00"/>
    <d v="2014-03-30T00:00:00"/>
    <d v="1899-12-30T19:12:00"/>
    <d v="1899-12-30T00:00:00"/>
    <n v="9"/>
    <s v="МТЗ"/>
    <s v="АПВУ"/>
    <x v="2"/>
    <s v="ВЛ-10 кВ Ф7"/>
    <x v="2"/>
    <x v="2"/>
    <s v="ВЛ-10 кВ Ф-7 ПС 35/10 кВ &quot;Петрухновская&quot;"/>
    <s v="Работала МТЗ. АПВ-успешно. В 20:00 Работала МТЗ. АПВ-не успешно. РПВ-не успешно. В 1:47 (31.03) включили ВЛ-10 кВ Ф-7 в работу, замечаний нет. Произведен осмотр ВЛ,частично,из-за отсутствия дорог. Повреждений не обнаружено."/>
    <n v="48.48"/>
    <n v="2.83"/>
    <n v="51.309999999999995"/>
    <s v="ТЧ"/>
    <n v="2004"/>
    <s v="АС-70"/>
    <s v="н/д"/>
    <s v="ТР-15.10.12"/>
    <n v="100"/>
    <s v="ТР-10.13; 10.14"/>
    <n v="1"/>
    <s v="н/д"/>
    <s v="КП25"/>
    <s v="ПУ9"/>
    <s v="ПУ8"/>
    <s v="Разрегулировка проводов в пролете опор №№ 704/6-704/7, отсутствие подъездных путей для своевременного проведения осмотра ВЛ."/>
    <m/>
    <m/>
    <s v="неуч.вр."/>
  </r>
  <r>
    <x v="2"/>
    <x v="9"/>
    <s v="РН-ЭН"/>
    <x v="85"/>
    <d v="1899-12-30T20:32:00"/>
    <d v="2014-03-30T00:00:00"/>
    <d v="1899-12-30T20:32:00"/>
    <d v="1899-12-30T00:00:00"/>
    <n v="3"/>
    <s v="МТЗ"/>
    <s v="АПВУ"/>
    <x v="2"/>
    <s v="ВЛ-6 кВ Ф-4"/>
    <x v="2"/>
    <x v="2"/>
    <s v="ВЛ-6 кВ Ф-4 ПС 35/6 кВ &quot;Киндяково&quot;"/>
    <s v="Работала МТЗ. АПВ-успешно."/>
    <m/>
    <n v="1.08"/>
    <n v="1.08"/>
    <s v="ТЧ"/>
    <n v="1969"/>
    <s v="А-95; А-70"/>
    <s v="н/д"/>
    <s v="ТР-22.07.13"/>
    <n v="100"/>
    <s v="ТР-07.14"/>
    <n v="0"/>
    <s v="н/д"/>
    <s v="КП25"/>
    <s v="ПУ9"/>
    <m/>
    <s v="Отсутствие автоматического самозапуска СУ скважинным оборудованием"/>
    <m/>
    <m/>
    <s v="неуч.вр."/>
  </r>
  <r>
    <x v="2"/>
    <x v="9"/>
    <s v="РН-ЭН"/>
    <x v="86"/>
    <d v="1899-12-30T20:48:00"/>
    <d v="2014-04-01T00:00:00"/>
    <d v="1899-12-30T03:00:00"/>
    <d v="1899-12-30T06:12:00"/>
    <n v="2"/>
    <s v="Выпавших блинкеров нет."/>
    <s v="АПВН, РПВН"/>
    <x v="1"/>
    <s v="ВЛ-6 кВ Ф-17"/>
    <x v="2"/>
    <x v="2"/>
    <s v="ВЛ-6 кВ Ф-17 ПС 110/35/6 кВ &quot;УКПН-2&quot;"/>
    <s v="Выпавших блинкеров нет.АПВ- не успешно.РПВ- не успешно.Причина: трубоукладчиком ГОС  № 68-61 ВК 77 принадлежащим ООО&quot;Магнер&quot; при производстве работ в охранной зоне ВЛ-6 кВ оборваны провода фаз &quot;В&quot; и &quot;С&quot; в пролётах опор №36Л-37Л, на опоре №37Л слетел изолятор Ф-&quot;А&quot;, провод лежит на траверсе."/>
    <n v="36.74"/>
    <m/>
    <n v="36.74"/>
    <s v="ТЧ"/>
    <n v="1963"/>
    <s v="АС-50"/>
    <s v="н/д"/>
    <s v="ТР-29.01.14"/>
    <n v="100"/>
    <s v="ТР-07.14"/>
    <n v="0"/>
    <s v="н/д"/>
    <s v="КП20"/>
    <s v="ПУ8"/>
    <m/>
    <m/>
    <m/>
    <s v="с"/>
    <m/>
  </r>
  <r>
    <x v="3"/>
    <x v="9"/>
    <s v="ОАО &quot;МРСК ВОЛГИ&quot;"/>
    <x v="11"/>
    <d v="1899-12-30T11:09:00"/>
    <d v="2014-04-01T00:00:00"/>
    <d v="1899-12-30T12:10:00"/>
    <d v="1899-12-30T01:01:00"/>
    <n v="2"/>
    <s v="МТЗ"/>
    <s v="РПНУ (АПВ-нет)"/>
    <x v="5"/>
    <s v="Ввод-10 кВ Т-1-Т"/>
    <x v="0"/>
    <x v="0"/>
    <s v="Ввод-10 кВ Т-1-Т ПС 35/10 кВ&quot;Староганькино&quot; (ВПО) Под откл.попала:ВЛ-10 кВ &quot;Южно-Бутлеровская&quot;"/>
    <s v="Работала МТЗ_x000a_АПВ-нет,РПВ-успешно._x000a_Причина выясняется."/>
    <n v="2.0699999999999998"/>
    <m/>
    <n v="2.0699999999999998"/>
    <s v="В"/>
    <s v="н/д"/>
    <s v="н/д"/>
    <s v="н/д"/>
    <s v="н/д"/>
    <s v="н/д"/>
    <s v="н/д"/>
    <s v="н/д"/>
    <s v="н/д"/>
    <s v="КП18"/>
    <s v="ПУ9"/>
    <m/>
    <s v="Отсутствие АПВ в сетях вышестоящей организации, РПВ произведено персоналом ВПО"/>
    <m/>
    <m/>
    <m/>
  </r>
  <r>
    <x v="3"/>
    <x v="9"/>
    <s v="ОАО &quot;МРСК ВОЛГИ&quot;"/>
    <x v="11"/>
    <d v="1899-12-30T09:30:00"/>
    <d v="2014-04-01T00:00:00"/>
    <d v="1899-12-30T09:30:00"/>
    <d v="1899-12-30T00:00:00"/>
    <n v="60"/>
    <s v="1 ст.Дист.защ"/>
    <s v="АПВУ"/>
    <x v="5"/>
    <s v="ВЛ-110 кВ &quot;ЧС-2&quot;"/>
    <x v="1"/>
    <x v="2"/>
    <s v="ВЛ-110 кВ &quot;ЧС-2&quot;(ЧПО)ПС 110/35/10 кВ &quot;Чапаевская&quot; (ЧПО).Под отключение попали:С-2-Т ПС 110/35/6 кВ &quot;Снисски&quot; (ЧПО)Ф-14, 15, 16, 17, 18(ЭНС),ПС 35/6 кВ &quot;Медведевская&quot;."/>
    <s v="1 ст.дист.защиты АПВ-успешно.Причина выясняется."/>
    <m/>
    <n v="3.75"/>
    <n v="3.75"/>
    <s v="ТЧ"/>
    <s v="н/д"/>
    <s v="н/д"/>
    <s v="н/д"/>
    <s v="н/д"/>
    <s v="н/д"/>
    <s v="н/д"/>
    <s v="н/д"/>
    <s v="н/д"/>
    <s v="КП18"/>
    <s v="ПУ9"/>
    <m/>
    <s v="Отсутствие автоматического самозапуска СУ скважинным оборудованием"/>
    <m/>
    <m/>
    <s v="неуч.вр."/>
  </r>
  <r>
    <x v="3"/>
    <x v="9"/>
    <s v="ОАО &quot;МРСК ВОЛГИ&quot;"/>
    <x v="11"/>
    <d v="1899-12-30T15:10:00"/>
    <d v="2014-04-01T00:00:00"/>
    <d v="1899-12-30T15:10:00"/>
    <d v="1899-12-30T00:00:00"/>
    <n v="45"/>
    <s v="-"/>
    <s v="АПВУ"/>
    <x v="5"/>
    <s v="2 С.Ш-110 кВ"/>
    <x v="1"/>
    <x v="0"/>
    <s v="2 С.Ш-110 кВ С-2-Т ПС 110/35/6 кВ &quot;Нефтегорская-2&quot; (ВПО).Под откл.попали:С-2-Т ПС 11035/10 кВ&quot;Алексеевка&quot; (ВПО),ПС 35/6 кВ &quot;Богатыревская&quot;ПС 35/6 кВ &quot;Промысловая&quot;,ПС 35/6 кВ &quot;ДНС-2&quot;,Цех№15 (Ф-9,10)"/>
    <s v="Причина:разрушилась колонка изоляторов ШР-110.АВР-35,6 кВ-успешно."/>
    <m/>
    <n v="6.26"/>
    <n v="6.26"/>
    <s v="СК"/>
    <s v="н/д"/>
    <s v="н/д"/>
    <s v="н/д"/>
    <s v="н/д"/>
    <s v="н/д"/>
    <s v="н/д"/>
    <s v="н/д"/>
    <s v="н/д"/>
    <s v="КП18"/>
    <s v="ПУ9"/>
    <m/>
    <s v="Кратковременный перерыв в электроснабжении потребителей на время срабатывания АВР. Уставки АВР выбраны в соответствии с произведенными расчетами."/>
    <m/>
    <m/>
    <s v="неуч.вр."/>
  </r>
  <r>
    <x v="3"/>
    <x v="9"/>
    <s v="РН-ЭН"/>
    <x v="90"/>
    <d v="1899-12-30T10:40:00"/>
    <d v="2014-04-05T00:00:00"/>
    <d v="1899-12-30T14:12:00"/>
    <d v="1899-12-30T03:32:00"/>
    <n v="11"/>
    <s v="МТЗ"/>
    <s v="АПВН, РПВН"/>
    <x v="2"/>
    <s v="ВЛ-6 кВ Ф-1"/>
    <x v="2"/>
    <x v="2"/>
    <s v="ВЛ-6 кВ Ф-1 ПС 35/6 кВ &quot;Сытовка&quot;_x000a_"/>
    <s v="Работала МТЗ. АПВ-нет. РПВ- не успешно._x000a_Сильный порывистый ветер, снег. В 14:12 Ф-1 введён в работу. Причина: в пролёте опор 63-64 на проводах лежит дерево и сломана у основания опора №64,_x000a_держится на растяжках, требуется замена. Дерево убрали."/>
    <n v="7.47"/>
    <m/>
    <n v="7.47"/>
    <s v="ТЧ"/>
    <n v="1954"/>
    <s v="АС-95"/>
    <s v="н/д"/>
    <s v="ТР - 19.03.13, ТР (РЗА)-08.05.13"/>
    <n v="100"/>
    <s v="ТО-04.14"/>
    <n v="0"/>
    <s v="н/д"/>
    <s v="КП19"/>
    <s v="ПУ8"/>
    <s v="ПУ4"/>
    <s v="Отсутствие АПВ на присоединении"/>
    <m/>
    <m/>
    <m/>
  </r>
  <r>
    <x v="3"/>
    <x v="9"/>
    <s v="РН-ЭН"/>
    <x v="91"/>
    <d v="1899-12-30T15:40:00"/>
    <d v="2014-04-06T00:00:00"/>
    <d v="1899-12-30T15:52:00"/>
    <d v="1899-12-30T00:12:00"/>
    <n v="9"/>
    <s v="2 ст.З.З."/>
    <s v="АПВН, РПВУ"/>
    <x v="5"/>
    <s v="ВЛ-110 кВ &quot;УКПН-2&quot;"/>
    <x v="1"/>
    <x v="2"/>
    <s v="ВЛ-110 кВ &quot;УКПН-2&quot; (ВПО) ПС 110/35/6 кВ &quot;Кротовка&quot; (ВПО) Под отключение попали: С-1-Т ПС 110/35/6 кВ &quot;Лугань&quot;, С-2-Т ПС 110/35/6/ кВ &quot;УКПН-2&quot;, ПС 35/6 кВ &quot;Сброс&quot;,  Т-1-Т ПС 35/6 кВ&quot;Дмитриевская&quot; "/>
    <s v="Работала 2 ст. З.З. АПВ-не успешно. РПВ-успешно."/>
    <n v="1.24"/>
    <n v="2.19"/>
    <n v="3.4299999999999997"/>
    <s v="ТЧ"/>
    <s v="н/д"/>
    <s v="н/д"/>
    <s v="н/д"/>
    <s v="н/д"/>
    <s v="н/д"/>
    <s v="н/д"/>
    <s v="н/д"/>
    <s v="н/д"/>
    <s v="КП18"/>
    <s v="ПУ9"/>
    <m/>
    <s v=", Неуспешное АПВ в сетях вышестоящих организаций, производство РПВ персоналом ВПО"/>
    <m/>
    <m/>
    <m/>
  </r>
  <r>
    <x v="3"/>
    <x v="9"/>
    <s v="РН-ЭН"/>
    <x v="92"/>
    <d v="1899-12-30T14:56:00"/>
    <d v="2014-04-07T00:00:00"/>
    <d v="1899-12-30T14:56:00"/>
    <d v="1899-12-30T00:00:00"/>
    <n v="10"/>
    <s v="ТО"/>
    <s v="АПВУ"/>
    <x v="2"/>
    <s v="ВЛ-6 кВ Ф-4"/>
    <x v="2"/>
    <x v="2"/>
    <s v="ВЛ-6 кВ Ф-4 ПС 35/6 кВ &quot;Дзержинская&quot;"/>
    <s v="Работало ТО. АПВ-успешно.Причина: провис проводов в пролёте опор № 402/3/4-402/3/5._x000a_Схлест проводов."/>
    <m/>
    <n v="2.0499999999999998"/>
    <n v="2.0499999999999998"/>
    <s v="ТЧ"/>
    <n v="1981"/>
    <s v="А-95"/>
    <s v="н/д"/>
    <s v="ТО-12.04.13"/>
    <n v="100"/>
    <s v="ТР-07.14"/>
    <n v="0"/>
    <s v="н/д"/>
    <s v="КП12"/>
    <s v="ПУ9"/>
    <m/>
    <s v="Отсутствие автоматического запуска СУ скважинным оборудованием"/>
    <m/>
    <m/>
    <m/>
  </r>
  <r>
    <x v="3"/>
    <x v="9"/>
    <s v="ОАО &quot;МРСК ВОЛГИ&quot;"/>
    <x v="92"/>
    <d v="1899-12-30T15:37:00"/>
    <d v="2014-04-07T00:00:00"/>
    <d v="1899-12-30T15:37:00"/>
    <d v="1899-12-30T00:00:00"/>
    <n v="161"/>
    <s v="2 с.т. З.З."/>
    <s v="АПВУ"/>
    <x v="5"/>
    <s v="ВЛ-110 кВ &quot;Красносамарская&quot;"/>
    <x v="1"/>
    <x v="2"/>
    <s v="ВЛ-110 кВ &quot;Красносамарская&quot; (ВПО)_x000a_ПС 220/110кВ &quot;Кинель&quot; (МЭС)_x000a_Под отключение попали:_x000a_С-2-Т ПС 110/35/6 кВ &quot;Бариновская&quot;, _x000a_ПС 35/6 кВ &quot;КНС&quot;, Т-1-Т &quot;Широкинская&quot;, Т-1-Т &quot;Коммунарская&quot;, Т-2-Т &quot;Евгеньевская&quot;, &quot;Красносамарская&quot;, Богатыревская&quot;, Т-1-Т &quot;Промысловая&quot;"/>
    <s v="Работала 2 ст. З.З. АПВ-нет._x000a_На ПС 110/35/6 кВ &quot;Нефтегорская-2&quot; (ВПО) работал АВР-110 кВ. Причина:После ввода в работу С-1-Т на ПС &quot;Красная Самарка (МРСК) сработала &quot;Газовая защита&quot;."/>
    <m/>
    <n v="28.38"/>
    <n v="28.38"/>
    <s v="ТЧ"/>
    <s v="н/д"/>
    <s v="н/д"/>
    <s v="н/д"/>
    <s v="н/д"/>
    <s v="н/д"/>
    <s v="н/д"/>
    <s v="н/д"/>
    <s v="н/д"/>
    <s v="КП18"/>
    <s v="ПУ9"/>
    <m/>
    <s v="Отсутствие АПВ в сетях вышестоящей организации, кратковременный перерыв в электроснабжении потребителей на время срабатывания АВР на ПС 110/35/6 кВ &quot;Нефтегорская-2&quot; (ВПО)"/>
    <m/>
    <m/>
    <m/>
  </r>
  <r>
    <x v="3"/>
    <x v="9"/>
    <s v="ОАО &quot;МРСК ВОЛГИ&quot;"/>
    <x v="92"/>
    <d v="1899-12-30T11:17:00"/>
    <d v="2014-04-07T00:00:00"/>
    <d v="1899-12-30T11:31:00"/>
    <d v="1899-12-30T00:14:00"/>
    <n v="63"/>
    <s v="ДЗШ-110"/>
    <s v="АПВН, РПВУ"/>
    <x v="5"/>
    <s v="1 С.Ш-110 кВ"/>
    <x v="1"/>
    <x v="0"/>
    <s v="1С.Ш.110 кВ  ПС 110/3 кВ _x000a_&quot;Дружба&quot;(тяговая).Под отключение попали:1 С.Ш. 35 кВ ПС 110/35/10 кВ &quot;Д.Умет&quot; (ВПО) ПС 35/6 кВ &quot;Горбатовская-1&quot;, Т-1-Т &quot;Горбатовская-2&quot;, &quot;Карагайская&quot;, &quot;Восточная&quot;, Т-2-Т &quot;Дзержинская&quot;, &quot;Гараевская&quot;, &quot;Рассветская&quot;"/>
    <s v="Работала ДЗШ 110 кВ .АВР -35 кВ на ПС 110/35/10 кВ &quot;Д.Умет&quot; -не успешно.  В 11:31 СМВ-35 РПВ-успешно ПС 110/35/10 кВ &quot;Д.Умет&quot; (ВПО) Причина:Излом колонки изолятора ЛР-110 ВЛ-110 &quot;Чернореченская-2&quot;."/>
    <n v="14.92"/>
    <m/>
    <n v="14.92"/>
    <s v="СК"/>
    <s v="н/д"/>
    <s v="н/д"/>
    <s v="н/д"/>
    <s v="н/д"/>
    <s v="н/д"/>
    <s v="н/д"/>
    <s v="н/д"/>
    <s v="н/д"/>
    <s v="КП18"/>
    <s v="ПУ9"/>
    <m/>
    <s v="Неуспешное АПВ в сетях вышестоящих сетевых организаций, производство РПВ персоналом ЧПО"/>
    <m/>
    <m/>
    <m/>
  </r>
  <r>
    <x v="3"/>
    <x v="9"/>
    <s v="РН-ЭН"/>
    <x v="93"/>
    <d v="1899-12-30T10:38:00"/>
    <d v="2014-04-08T00:00:00"/>
    <d v="1899-12-30T10:38:00"/>
    <d v="1899-12-30T00:00:00"/>
    <n v="56"/>
    <s v="Выпал блинкер &quot;Авар.откл&quot;"/>
    <s v="АПВН, РПВН"/>
    <x v="1"/>
    <s v="КЛ-6 кВ Ф-РМБ-1 "/>
    <x v="2"/>
    <x v="5"/>
    <s v="КЛ-6 кВ Ф-РМБ-1 ПС 35/6 кВ &quot;Восточная&quot;"/>
    <s v="В 10:38 посадка напряжения 1 С.Ш-6 кВ_x000a_ПС 35/6 кВ&quot;Восточная&quot;. Причина: аварийное отключение КЛ-6 кВ Ф-РМБ-1 на ПС 35/6кВ &quot;Восточная&quot;.При производстве земляных работ на территории организации_x000a_&quot;Нефтемаш&quot; была повреждена кабельная линия 6 кВ."/>
    <m/>
    <n v="18.3"/>
    <n v="18.3"/>
    <s v="КС"/>
    <s v="н/д"/>
    <s v="н/д"/>
    <s v="н/д"/>
    <s v="н/д"/>
    <s v="н/д"/>
    <s v="н/д"/>
    <s v="н/д"/>
    <s v="н/д"/>
    <s v="КП20"/>
    <s v="ПУ8"/>
    <m/>
    <s v="Виновники - персонал ООО &quot;Волгапромпроект&quot;, производивший земляные работы вблизи КЛ-6 кВ Ф-РМБ-1 под рук-ом  начальника ОКС ОАО &quot;Завод Нефтемаш&quot; Чернова А.В. Характер повреждений КЛ - отгорание трех жил и брони."/>
    <m/>
    <s v="с"/>
    <m/>
  </r>
  <r>
    <x v="3"/>
    <x v="9"/>
    <s v="РН-ЭН"/>
    <x v="95"/>
    <d v="1899-12-30T11:07:00"/>
    <d v="2014-04-10T00:00:00"/>
    <d v="1899-12-30T11:25:00"/>
    <d v="1899-12-30T00:18:00"/>
    <n v="13"/>
    <s v="Выпал блинкер &quot;Авар.откл&quot;"/>
    <s v="АПВН, РПВУ"/>
    <x v="0"/>
    <s v="ВЛ-6 кВ Ф-1"/>
    <x v="2"/>
    <x v="2"/>
    <s v="ВЛ-6 кВ Ф-1 ПС 35/6 кВ &quot;Промысловая&quot;"/>
    <s v="Выпал блинкер &quot;Авар.откл.&quot; АПВ-не успешно. РПВ-успешно. Причина выясняется."/>
    <n v="1.37"/>
    <m/>
    <n v="1.37"/>
    <s v="ТЧ"/>
    <n v="1988"/>
    <s v="АС-50"/>
    <s v="н/д"/>
    <s v="ТО - 21.03.14; ТР - 17.06.13; ТР (РЗА) - 20.10.10"/>
    <n v="100"/>
    <s v="ТР-08.14"/>
    <n v="0"/>
    <s v="н/д"/>
    <s v="КП22"/>
    <s v="ПУ4"/>
    <m/>
    <s v="Причина - попадание проволоки на провода с последующим перекрытием проводов различных фаз в пролете опор №№ 44-45. Отсутствие системы телемеханики на ПС 35/6 кВ &quot;Промысловая&quot;"/>
    <m/>
    <m/>
    <m/>
  </r>
  <r>
    <x v="3"/>
    <x v="9"/>
    <s v="ОАО &quot;МРСК ВОЛГИ&quot;"/>
    <x v="95"/>
    <d v="1899-12-30T13:02:00"/>
    <d v="2014-04-10T00:00:00"/>
    <d v="1899-12-30T13:02:00"/>
    <d v="1899-12-30T00:00:00"/>
    <n v="16"/>
    <s v="Т.О."/>
    <s v="АПВН, РПВН"/>
    <x v="5"/>
    <s v="ВЛ-10 кВ Ф-4"/>
    <x v="2"/>
    <x v="2"/>
    <s v="ВЛ-6 кВ Ф-4 ПС 110/35/10 кВ &quot;Чапаевская&quot;(ЧПО). Под отключение попало: РУ-10 кВ &quot;Гражданское&quot;."/>
    <s v="В 13:02 посадка напряжения по ВЛ-10 кВ Ф-11 РУ-10 кВ &quot;Гражданское&quot;. Причина: аварийное отключение ВЛ-10 кВ Ф-4 ПС 110/35/10 кВ &quot;Чапаевская&quot; (ЧПО)"/>
    <m/>
    <n v="3.58"/>
    <n v="3.58"/>
    <s v="ТЧ"/>
    <s v="н/д"/>
    <s v="н/д"/>
    <s v="н/д"/>
    <s v="н/д"/>
    <s v="н/д"/>
    <s v="н/д"/>
    <s v="н/д"/>
    <s v="н/д"/>
    <s v="КП18"/>
    <s v="ПУ9"/>
    <m/>
    <s v="Невыясненная неисправность во внешних сетях"/>
    <m/>
    <m/>
    <m/>
  </r>
  <r>
    <x v="3"/>
    <x v="9"/>
    <s v="РН-ЭН"/>
    <x v="98"/>
    <d v="1899-12-30T10:09:00"/>
    <d v="2014-04-13T00:00:00"/>
    <d v="1899-12-30T15:51:00"/>
    <d v="1899-12-30T05:42:00"/>
    <n v="4"/>
    <s v="Выпавших блинкеров нет."/>
    <s v="РПВН (АПВ-нет)"/>
    <x v="0"/>
    <s v="МВ-35 Т-1-Т"/>
    <x v="0"/>
    <x v="0"/>
    <s v="МВ-35 Т-1-Т ПС 35/6 кВ &quot;Долматовская&quot;"/>
    <s v="Выпавших блинкеров нет. АПВ - нет._x000a_РПВ-не успешно. Причина:неисправность цепей управления МВ-35 Т-1-Т."/>
    <n v="29.46"/>
    <m/>
    <n v="29.46"/>
    <s v="КС"/>
    <n v="1986"/>
    <s v="КВВГ-7х2,5"/>
    <s v="н/д"/>
    <s v="ТР - 09.07.13"/>
    <n v="100"/>
    <s v="ТР-07.14"/>
    <n v="0"/>
    <s v="09.07.2013 г."/>
    <s v="КП24"/>
    <s v="ПУ8"/>
    <m/>
    <s v="Повреждение кабеля цепей управления МВ-35 Т-1-Т грызунами."/>
    <m/>
    <m/>
    <m/>
  </r>
  <r>
    <x v="3"/>
    <x v="9"/>
    <s v="РН-ЭН"/>
    <x v="12"/>
    <d v="1899-12-30T13:01:00"/>
    <d v="2014-04-14T00:00:00"/>
    <d v="1899-12-30T13:08:00"/>
    <d v="1899-12-30T00:07:00"/>
    <n v="11"/>
    <s v="МТЗ"/>
    <s v="АПВН, РПВУ"/>
    <x v="0"/>
    <s v="ВЛ-6 кВ Ф-1"/>
    <x v="2"/>
    <x v="2"/>
    <s v="ВЛ-6 кВ Ф-1 ПС 35/6 кВ &quot;Сытовка&quot;"/>
    <s v="Работала МТЗ_x000a_АПВ-нет,РПВ-успешно._x000a_Причина: при осмотре ВЛ в пролете оп.№5В-6В под проводами обнаружено упавшее дерево."/>
    <n v="0.25"/>
    <m/>
    <n v="0.25"/>
    <s v="ТЧ"/>
    <n v="1954"/>
    <s v="АС-95"/>
    <s v="н/д"/>
    <s v="ТР - 19.03.13; ТР (РЗА) - 08.05.13"/>
    <n v="100"/>
    <s v="ТО-04.14"/>
    <n v="0"/>
    <s v="н/д"/>
    <s v="КП19"/>
    <s v="ПУ8"/>
    <s v="ПУ4"/>
    <m/>
    <m/>
    <m/>
    <m/>
  </r>
  <r>
    <x v="3"/>
    <x v="9"/>
    <s v="ОАО &quot;МРСК ВОЛГИ&quot;"/>
    <x v="12"/>
    <d v="1899-12-30T11:42:00"/>
    <d v="2014-04-14T00:00:00"/>
    <d v="1899-12-30T11:42:00"/>
    <d v="1899-12-30T00:00:00"/>
    <n v="70"/>
    <s v="ДЗШ-110"/>
    <s v="АПВУ"/>
    <x v="5"/>
    <s v="1 С.Ш-110 кВ"/>
    <x v="1"/>
    <x v="0"/>
    <s v="1С.Ш.110 кВ  ПС 110/3 кВ  &quot;Дружба&quot;(тяговая).Под отключение попали:1 С.Ш. 35 кВ ПС 110/35/10 кВ &quot;Д.Умет&quot; (ВПО) ПС 35/6 кВ &quot;Горбатовская-1&quot;, Т-1-Т &quot;Горбатовская-2&quot;, &quot;Карагайская&quot;, &quot;Восточная&quot;, Т-2-Т &quot;Дзержинская&quot;, &quot;Гараевская&quot;, &quot;Рассветская&quot;"/>
    <s v="Работала ДЗШ 110 кВ._x000a_АПВ-успешно_x000a_Причина выясняется"/>
    <m/>
    <n v="5.91"/>
    <n v="5.91"/>
    <s v="ТЧ"/>
    <s v="н/д"/>
    <s v="н/д"/>
    <s v="н/д"/>
    <s v="н/д"/>
    <s v="н/д"/>
    <s v="н/д"/>
    <s v="н/д"/>
    <s v="н/д"/>
    <s v="КП18"/>
    <s v="ПУ9"/>
    <m/>
    <m/>
    <m/>
    <m/>
    <m/>
  </r>
  <r>
    <x v="3"/>
    <x v="9"/>
    <s v="РН-ЭН"/>
    <x v="103"/>
    <d v="1899-12-30T15:25:00"/>
    <d v="2014-04-19T00:00:00"/>
    <d v="1899-12-30T16:31:00"/>
    <d v="1899-12-30T01:06:00"/>
    <n v="2"/>
    <s v="Выпал блинкер &quot;Авар.откл&quot;"/>
    <s v="АПВН, РПВУ"/>
    <x v="1"/>
    <s v="ВЛ-6 кВ Ф-6"/>
    <x v="2"/>
    <x v="2"/>
    <s v="ВЛ-6 кВ Ф-6 ПС 35/6 кВ &quot;Тверская&quot;"/>
    <s v="Выпал блинкер &quot;Авар.откл.&quot; АПВ-нет. РПВ-успешно. Причина: в пролете опор №25-26 неизвестной техникой оборван провод фаза &quot;С&quot;. С 17:21 до 20:20  Произвели восстановление провода в пролете опор №25-26."/>
    <n v="6.89"/>
    <m/>
    <n v="6.89"/>
    <s v="ТЧ"/>
    <n v="1979"/>
    <s v="А-95"/>
    <s v="н/д"/>
    <s v="ТО - 24.11.13; ТР - 19.09.13"/>
    <n v="100"/>
    <s v="ТР-09.14"/>
    <n v="0"/>
    <s v="н/д"/>
    <s v="КП20"/>
    <s v="ПУ4"/>
    <m/>
    <s v="Отсутствие системы телемеханики на ПС 35/6 кВ &quot;Тверская&quot;. Виновник - водитель автотрала ООО &quot;Нефтестрой&quot;"/>
    <m/>
    <s v="с"/>
    <m/>
  </r>
  <r>
    <x v="3"/>
    <x v="9"/>
    <s v="РН-ЭН"/>
    <x v="105"/>
    <d v="1899-12-30T13:36:00"/>
    <d v="2014-04-21T00:00:00"/>
    <d v="1899-12-30T16:25:00"/>
    <d v="1899-12-30T02:49:00"/>
    <n v="12"/>
    <s v="Выпал блинкер &quot;Авар.откл&quot;"/>
    <s v="АПВН, РПВН"/>
    <x v="1"/>
    <s v="ВЛ-6 кВ Ф-3"/>
    <x v="2"/>
    <x v="2"/>
    <s v="ВЛ-6 кВ Ф-3 ПС 35/6 кВ &quot;Покровская&quot;"/>
    <s v="Выпал блинкер &quot;Авар.откл&quot;АПВ- не успешно.Причина: трубоукладчиком принадлежащим ООО&quot;Фирма СМУ&quot; оборван провод Ф-&quot;С&quot; в пролёте оп.№6-7, отпайка к ТП-58. С 15:23 до 16:10_x000a_ ремонт провода Ф-&quot;С&quot;в пролёте оп.№6-7, замена дефектного изолятора ф-&quot;С&quot; на оп.№7,отпайка к ТП-58._x000a_"/>
    <n v="70.430000000000007"/>
    <m/>
    <n v="70.430000000000007"/>
    <s v="ТЧ"/>
    <n v="2009"/>
    <s v="АС-70"/>
    <s v="н/д"/>
    <s v="ТО - 13.02.14; ТР -14.06.13 "/>
    <n v="100"/>
    <s v="ТО-02.14"/>
    <n v="0"/>
    <s v="н/д"/>
    <s v="КП20"/>
    <s v="ПУ8"/>
    <s v="ПУ9"/>
    <m/>
    <m/>
    <s v="с"/>
    <m/>
  </r>
  <r>
    <x v="3"/>
    <x v="9"/>
    <s v="РН-ЭН"/>
    <x v="13"/>
    <d v="1899-12-30T13:28:00"/>
    <d v="2014-04-22T00:00:00"/>
    <d v="1899-12-30T13:45:00"/>
    <d v="1899-12-30T00:17:00"/>
    <n v="12"/>
    <s v="Выпал блинкер &quot;Авар.откл&quot;"/>
    <s v="АПВН, РПВУ"/>
    <x v="0"/>
    <s v="ВЛ-35 кВ &quot;Екатериновская-2&quot;"/>
    <x v="0"/>
    <x v="2"/>
    <s v="ВЛ-35 кВ &quot;Екатериновская-2&quot; ПС 110/35/6 кВ &quot;Калиновый Ключ&quot; (РРНУ) Под отключение попала: Т-2-Т ПС 35/6 кВ &quot;Екатериновская&quot;"/>
    <s v="Выпал блинкер Аварийное отключение. АПВ не успешно.РПВ-успешно. На ПС 35/6 кВ &quot;Екатериновская&quot; работал АВР-35 кВ .Восстановлена нормальная схема на ПС 35/6 кВ &quot;Екатериновская&quot;"/>
    <m/>
    <n v="1.83"/>
    <n v="1.83"/>
    <s v="ТЧ"/>
    <n v="1996"/>
    <s v="АС-120"/>
    <s v="н/д"/>
    <s v="ТО 20.02.2014_x000a_ТР 13.11.2012"/>
    <n v="100"/>
    <s v="ТО-03.14"/>
    <n v="0"/>
    <s v="н/д"/>
    <s v="КП22"/>
    <s v="ПУ4"/>
    <s v="ПУ9"/>
    <s v="Причина - перекрытие проводов фаз &quot;В&quot; и &quot;С&quot; в результате наброса проволоки,  вызвавшее возникновение двухфазного К.З. Отсутствие системы телемеханики на ПС 110/35/6 кВ &quot;Калиновый Ключ&quot;. Перерыв в электроснабжении потребителей на время действия устройства АВР по стороне 6 кВ."/>
    <m/>
    <m/>
    <m/>
  </r>
  <r>
    <x v="3"/>
    <x v="9"/>
    <s v="ОАО &quot;МРСК ВОЛГИ&quot;"/>
    <x v="106"/>
    <d v="1899-12-30T05:23:00"/>
    <d v="2014-04-23T00:00:00"/>
    <d v="1899-12-30T05:23:00"/>
    <d v="1899-12-30T00:00:00"/>
    <n v="12"/>
    <s v="МТЗ"/>
    <s v="АПВУ"/>
    <x v="5"/>
    <s v="ВЛ-110 кВ &quot;Калиновый Ключ&quot;"/>
    <x v="1"/>
    <x v="2"/>
    <s v="ВЛ-110 кВ &quot;Калиновый Ключ&quot;_x000a_ПС 220/110/6 кВ &quot;Новоотрадная&quot;(МЭС)_x000a_Под отключение попала:_x000a_Т-2-Т ПС 35/6 кВ &quot;Екатериновская&quot;"/>
    <s v="МТЗ. АПВ-успешно. Причина выясняется."/>
    <m/>
    <n v="1.83"/>
    <n v="1.83"/>
    <s v="ТЧ"/>
    <s v="н/д"/>
    <s v="н/д"/>
    <s v="н/д"/>
    <s v="н/д"/>
    <s v="н/д"/>
    <s v="н/д"/>
    <s v="н/д"/>
    <s v="н/д"/>
    <s v="КП18"/>
    <s v="ПУ9"/>
    <m/>
    <s v="Отсутствие автоматического самозапуска СУ скважинным оборудованием"/>
    <m/>
    <m/>
    <m/>
  </r>
  <r>
    <x v="3"/>
    <x v="9"/>
    <s v="РН-ЭН"/>
    <x v="107"/>
    <d v="1899-12-30T15:33:00"/>
    <d v="2014-04-24T00:00:00"/>
    <d v="1899-12-30T15:50:00"/>
    <d v="1899-12-30T00:17:00"/>
    <n v="52"/>
    <s v="МТЗ"/>
    <s v="АПВН, РПВУ"/>
    <x v="2"/>
    <s v="МВ-35 &quot;Алакаевка&quot;"/>
    <x v="0"/>
    <x v="0"/>
    <s v="МВ-35 &quot;Алакаевка&quot;ПС 35/6кВ&quot;Ключи&quot;._x000a_Под откл.попали:ПС 35/6 кВ &quot;Ключи&quot;,ПС 35/6 кВ &quot;Запрудная&quot;"/>
    <s v="Работала МТЗ.АПВ-нет.В 15:50 откл.СМВ-35 на ПС 35/6 кВ &quot;Ключи&quot;,вкл.МВ-35_x000a_&quot;Алакаевка&quot;,нагрузку Т-2-Т ПС 35/6 кВ &quot;Ключи&quot; перевели на Т-1-Т (вкл.СМВ-6 кВ). Сильный порывистый ветер. Причина:_x000a_падение дерева на ВЛ-35 кВ&quot;УОН&quot;в пролете оп.№36-37.Убрали.В 16:27 вкл.СМВ-35 ПС 35/6 кВ &quot;Ключи&quot;. В 16:31 восстановлена нормальная схема эл.снабжения"/>
    <n v="24.02"/>
    <m/>
    <n v="24.02"/>
    <s v="ТЧ"/>
    <n v="1970"/>
    <s v="АС-120"/>
    <s v="н/д"/>
    <s v="ТО - 17.02.14; ТР - 21.11.12"/>
    <n v="100"/>
    <s v="ТО-08.14"/>
    <n v="0"/>
    <s v="н/д"/>
    <s v="КП19"/>
    <s v="ПУ4"/>
    <m/>
    <s v="Отсутствие АПВ МВ-35 кВ &quot;Алакаевка&quot;"/>
    <m/>
    <m/>
    <m/>
  </r>
  <r>
    <x v="3"/>
    <x v="9"/>
    <s v="ОАО &quot;МРСК ВОЛГИ&quot;"/>
    <x v="107"/>
    <d v="1899-12-30T12:58:00"/>
    <d v="2014-04-24T00:00:00"/>
    <d v="1899-12-30T13:06:00"/>
    <d v="1899-12-30T00:08:00"/>
    <n v="31"/>
    <s v="2 с.т. З.З."/>
    <s v="АПВН, РПВН"/>
    <x v="5"/>
    <s v="ВЛ-110 кВ_x000a_&quot;Совхозная-1&quot; (ЧПО)"/>
    <x v="1"/>
    <x v="2"/>
    <s v="ВЛ-110 кВ &quot;Совхозная-1&quot; (ЧПО) ПС 110/35/10 кВ &quot;Чапаевская&quot; (ЧПО) Под откл.попали: С-1-Т ПС 110/35/6 кВ_x000a_&quot;Снисски&quot; (ЧПО) (ВЛ-6 кВ Ф-1,4,6,10), ПС 35/6 кВ &quot;Хомяковская&quot;"/>
    <s v="Работала 2 ст. З.З. АПВ-не успешно. РПВ-не успешно.Перевод нагрузки. Причина выясняется."/>
    <n v="1.47"/>
    <m/>
    <n v="1.47"/>
    <s v="ТЧ"/>
    <s v="н/д"/>
    <s v="н/д"/>
    <s v="н/д"/>
    <s v="н/д"/>
    <s v="н/д"/>
    <s v="н/д"/>
    <s v="н/д"/>
    <s v="н/д"/>
    <s v="КП18"/>
    <s v="ПУ9"/>
    <m/>
    <m/>
    <m/>
    <m/>
    <m/>
  </r>
  <r>
    <x v="3"/>
    <x v="9"/>
    <s v="РН-ЭН"/>
    <x v="107"/>
    <d v="1899-12-30T13:20:00"/>
    <d v="2014-04-24T00:00:00"/>
    <d v="1899-12-30T13:27:00"/>
    <d v="1899-12-30T00:07:00"/>
    <n v="2"/>
    <s v="МТЗ"/>
    <s v="РПНУ (АПВ-нет)"/>
    <x v="0"/>
    <s v="ВЛ-6 кВ Ф-2"/>
    <x v="2"/>
    <x v="2"/>
    <s v="ВЛ-6 кВ Ф-2 ПС 35/6 кВ &quot;Сытовка&quot;"/>
    <s v="Работала МТЗ. АПВ-нет. РПВ-успешно._x000a_ Сильный порывистый ветер."/>
    <n v="0.01"/>
    <m/>
    <n v="0.01"/>
    <s v="ТЧ"/>
    <n v="1955"/>
    <s v="АС-95"/>
    <s v="н/д"/>
    <s v="ТР - 16.10.13, ТР(РЗА) - 08.05.13"/>
    <n v="100"/>
    <s v="н/д"/>
    <n v="0"/>
    <s v="н/д"/>
    <s v="КП19"/>
    <s v="ПУ4"/>
    <m/>
    <s v="Дерево в пролете опор №№ 7а-8а. Отсутствие АПВ на присоединении"/>
    <m/>
    <m/>
    <m/>
  </r>
  <r>
    <x v="3"/>
    <x v="9"/>
    <s v="РН-ЭН"/>
    <x v="107"/>
    <d v="1899-12-30T14:25:00"/>
    <d v="2014-04-24T00:00:00"/>
    <d v="1899-12-30T14:25:00"/>
    <d v="1899-12-30T00:00:00"/>
    <n v="11"/>
    <s v="ТО"/>
    <s v="АПВУ"/>
    <x v="0"/>
    <s v="ВЛ-6 кВ Ф-4"/>
    <x v="2"/>
    <x v="2"/>
    <s v="ВЛ-6 кВ Ф-4 ПС 35/6 кВ &quot;Дзержинская&quot;"/>
    <s v="Работала ТО. АВР-успешно. Сильный порывистый ветер"/>
    <m/>
    <n v="3.05"/>
    <n v="3.05"/>
    <s v="ТЧ"/>
    <n v="1981"/>
    <s v="А-95"/>
    <s v="н/д"/>
    <s v="ТО-12.04.13"/>
    <n v="100"/>
    <s v="ТР-07.14"/>
    <n v="0"/>
    <s v="н/д"/>
    <s v="КП12"/>
    <s v="ПУ9"/>
    <m/>
    <s v="Отсутствие автоматического запуска СУ скважинным оборудованием"/>
    <m/>
    <m/>
    <m/>
  </r>
  <r>
    <x v="3"/>
    <x v="9"/>
    <s v="РН-ЭН"/>
    <x v="107"/>
    <d v="1899-12-30T16:00:00"/>
    <d v="2014-04-24T00:00:00"/>
    <d v="1899-12-30T18:30:00"/>
    <d v="1899-12-30T02:30:00"/>
    <n v="3"/>
    <s v="Выпал блинкер &quot;Авар.откл&quot;"/>
    <s v="АПВН, РПВУ"/>
    <x v="2"/>
    <s v="ВЛ-6 кВ Ф-16"/>
    <x v="2"/>
    <x v="2"/>
    <s v="ВЛ-6 кВ Ф-16 ПС 35/6 кВ &quot;БКНС&quot;"/>
    <s v="Выпал блинкер&quot;Авар.откл.&quot;АПВ-не успешно. РПВ-успешно. Сильный порывистый ветер. При осмотре ВЛ обнаружено: оп.№_x000a_1600/2\дефектный провод Ф-&quot;С&quot;._x000a_Восстановили."/>
    <n v="0.95"/>
    <m/>
    <n v="0.95"/>
    <s v="ТЧ"/>
    <n v="1990"/>
    <s v="А-70"/>
    <s v="н/д"/>
    <s v="ТР - 14.06.13; ТР (РЗА) - 07.05.13"/>
    <n v="100"/>
    <s v="ТР - 06.14"/>
    <n v="0"/>
    <s v="н/д"/>
    <s v="КП12"/>
    <s v="ПУ8"/>
    <m/>
    <s v="Отгорел шлейф между натяжной арматурой и штыревым изолятором."/>
    <m/>
    <m/>
    <m/>
  </r>
  <r>
    <x v="3"/>
    <x v="9"/>
    <s v="РН-ЭН"/>
    <x v="107"/>
    <d v="1899-12-30T14:20:00"/>
    <d v="2014-04-24T00:00:00"/>
    <m/>
    <n v="-0.59722222221898846"/>
    <n v="10"/>
    <s v="-"/>
    <s v="РПВН (АПВ-нет)"/>
    <x v="0"/>
    <s v="ОД-110 С-1-Т"/>
    <x v="1"/>
    <x v="0"/>
    <s v="ОД-110 С-1-Т ПС 110/35/6 кВ &quot;Лугань&quot;Под откл.попали:С-1-Т ПС 110/35/6 кВ &quot;Лугань&quot;,ПС 35/6 кВ &quot;Сброс&quot;,Т-1-Т ПС 35/6 кВ &quot;Дмитриевка&quot;"/>
    <s v="При осмотре обнаружено: откл.МВ-35_x000a_ кВ С-1-Т,АВР-35 кВ-успешно,МВ-6 кВ_x000a_ С-1-Т -не отключился.АВР-6 -нет._x000a_В 15:40 вкл.СМВ-6 кВ.В 15:51 откл.ШР-110 С-1-Т.При осмотре ОД-110 С-1-Т _x000a_на гибкой связи ф-&quot;В&quot; и &quot;С&quot;-следы К.З._x000a_Причина выясняется."/>
    <n v="9.4"/>
    <n v="2.3199999999999998"/>
    <n v="11.72"/>
    <s v="ПЭ"/>
    <n v="1977"/>
    <s v="ОД-110М"/>
    <s v="н/д"/>
    <s v="ТР-08.11"/>
    <n v="100"/>
    <s v="ТР - 06.14"/>
    <n v="0"/>
    <s v="н/д"/>
    <s v="КП23"/>
    <s v="ПУ8"/>
    <s v="ПУ9"/>
    <s v="Ааварийное отключение отделителя (ОД) Т-1-Т ввиду физического износа (выработанности металла) удерживающей защелки в приводе, что привело к ее срыву, отключению ОД под нагрузкой и последующему возникновению между контактами ОД дугового КЗ, что привело к поврежениям электрооборудования (привод ОД, изоляторы ОД)"/>
    <m/>
    <m/>
    <m/>
  </r>
  <r>
    <x v="3"/>
    <x v="9"/>
    <s v="РН-ЭН"/>
    <x v="108"/>
    <d v="1899-12-30T04:12:00"/>
    <d v="2014-04-25T00:00:00"/>
    <d v="1899-12-30T05:11:00"/>
    <d v="1899-12-30T00:59:00"/>
    <n v="5"/>
    <s v="Выпал блинкер &quot;Авар.откл&quot;"/>
    <s v="АПВН, РПВН"/>
    <x v="0"/>
    <s v="МВ-6 Т-2-Т"/>
    <x v="0"/>
    <x v="0"/>
    <s v="МВ-6 Т-2-Т, ПС 35/6 кВ &quot;Западная&quot;"/>
    <s v="Выпал блинкер &quot;Авар.откл.&quot; &quot;Дуговая&quot;защита. РПВ- успешно. Сильный порывистый ветер. Причина выясняется."/>
    <n v="1.72"/>
    <m/>
    <n v="1.72"/>
    <s v="В"/>
    <n v="1990"/>
    <s v="ВК-10-630-20У2"/>
    <s v="ЗАО &quot;ГК&quot; - &quot;Электрощит&quot; ТМ Самара&quot;"/>
    <s v="ТР - 05.13"/>
    <n v="100"/>
    <s v="ТР-05.14"/>
    <n v="0"/>
    <s v="н/д"/>
    <s v="КП23"/>
    <s v="ПУ4"/>
    <m/>
    <s v="Прикипание силовых контактов фаз А и В МВ-6 кВ Ф-21, выразившееся в их замкнутом положении после аварийного отключения ВЛ-6 кВ Ф-21. В результате обраховавшегося при динамическом ударе в момент работы АПВ КЗ были разрушены проходные изоляторы со стороны секции шин, возникла эл-ая дуга и аварийно отключился МВ-6 Т-2-Т. Замена выкатного элемента МВ-6 кВ Ф-21 произведена 25.04.2014 г. Отсутствие системы телемеханики на ПС 35/6 кВ &quot;Западная&quot;."/>
    <m/>
    <m/>
    <m/>
  </r>
  <r>
    <x v="3"/>
    <x v="9"/>
    <s v="РН-ЭН"/>
    <x v="108"/>
    <d v="1899-12-30T09:14:00"/>
    <d v="2014-04-25T00:00:00"/>
    <d v="1899-12-30T09:46:00"/>
    <d v="1899-12-30T00:32:00"/>
    <n v="4"/>
    <s v="МТЗ,_x000a_Выпал блинкер &quot;Авар.откл&quot;"/>
    <s v="РПНУ (АПВ-нет)"/>
    <x v="0"/>
    <s v="МВ-6 Ввод-2_x000a_ВЛ-6 кВ Ф-16"/>
    <x v="0"/>
    <x v="0"/>
    <s v="МВ-6 Ввод-2,ВЛ-6 кВ Ф-16_x000a_ПС 35/6 кВ &quot;БКНС&quot;"/>
    <s v="Ввод-2: Работала МТЗ,РПВ-успешно._x000a_ ВЛ-6 кВ Ф-16: Блинкер&quot;Авар.откл&quot;._x000a_АПВ-успешно. Причина:ВЛ-6 кВ Ф-16_x000a_провис провода ф-&quot;С&quot; в пролетах оп.№1600/2-1600/4. При сильном порывистом ветре происходит схлест проводов."/>
    <n v="0.67"/>
    <m/>
    <n v="0.67"/>
    <s v="В"/>
    <n v="1989"/>
    <s v="ВК-10-630"/>
    <s v="ЗАО &quot;ГК&quot; - &quot;Электрощит&quot; ТМ Самара&quot;"/>
    <s v="ТР - 14.06.13; ТР (РЗА) - 07.05.13"/>
    <n v="100"/>
    <s v="ТР-05.14"/>
    <n v="0"/>
    <s v="н/д"/>
    <s v="КП23"/>
    <s v="ПУ4"/>
    <m/>
    <s v="Отсутствие АПВ на присоединении. Подклинивание отключающей планки привода масляного выключателя из-за разрегулирования и выработки смазки."/>
    <m/>
    <m/>
    <m/>
  </r>
  <r>
    <x v="3"/>
    <x v="9"/>
    <s v="РН-ЭН"/>
    <x v="108"/>
    <d v="1899-12-30T08:00:00"/>
    <d v="2014-04-25T00:00:00"/>
    <d v="1899-12-30T09:23:00"/>
    <d v="1899-12-30T01:23:00"/>
    <n v="20"/>
    <s v="Выпал блинкер &quot;Авар.откл&quot;"/>
    <s v="АПВН, РПВУ"/>
    <x v="0"/>
    <s v="ВЛ-6 кВ Ф-16"/>
    <x v="2"/>
    <x v="2"/>
    <s v="ВЛ-6 кВ Ф-16 ПС 35/6 кВ &quot;Жуково&quot;"/>
    <s v="Выпал блинкер&quot;Авар.откл&quot;. АПВ-не успешно.РПВ- успешно. В 10:07 АПВ-не успешно, РПВ-не успешно. В 12:50 после осмотра ВЛ включен в работу.Сильный порывистый ветер."/>
    <n v="5.03"/>
    <m/>
    <n v="5.03"/>
    <s v="ТЧ"/>
    <n v="1987"/>
    <s v="А-70"/>
    <s v="н/д"/>
    <s v="ТР-05.09.13; ТР (РЗА) - 05.09.13"/>
    <n v="100"/>
    <s v="ТР - 05.14"/>
    <n v="0"/>
    <s v="н/д"/>
    <s v="КП12"/>
    <s v="ПУ8"/>
    <m/>
    <s v="Провис спусков проводов от опоры № 1617/16 до ТП-1632/100 и последующий схлест проводов. Перетяжка спусков произведена 25.04.2014 г."/>
    <m/>
    <m/>
    <m/>
  </r>
  <r>
    <x v="3"/>
    <x v="9"/>
    <s v="РН-ЭН"/>
    <x v="108"/>
    <d v="1899-12-30T12:25:00"/>
    <d v="2014-04-25T00:00:00"/>
    <d v="1899-12-30T12:25:00"/>
    <d v="1899-12-30T00:00:00"/>
    <n v="11"/>
    <s v="Т.О"/>
    <s v="АПВУ"/>
    <x v="0"/>
    <s v="ВЛ-6 кВ Ф-4"/>
    <x v="2"/>
    <x v="2"/>
    <s v="ВЛ-6 кВ Ф-4 ПС 35/6 кВ&quot;Дзержинская&quot;"/>
    <s v="Работала Т.О. АПВ-успешно.Сильный порывистый ветер."/>
    <m/>
    <n v="1"/>
    <n v="1"/>
    <s v="ТЧ"/>
    <n v="1981"/>
    <s v="А-95"/>
    <s v="н/д"/>
    <s v="ТО-12.04.13"/>
    <n v="100"/>
    <s v="ТР-07.14"/>
    <n v="0"/>
    <s v="н/д"/>
    <s v="КП12"/>
    <s v="ПУ9"/>
    <m/>
    <s v="Отсутствие автоматического запуска СУ скважинным оборудованием"/>
    <m/>
    <m/>
    <m/>
  </r>
  <r>
    <x v="3"/>
    <x v="9"/>
    <s v="РН-ЭН"/>
    <x v="108"/>
    <d v="1899-12-30T15:00:00"/>
    <d v="2014-04-25T00:00:00"/>
    <d v="1899-12-30T15:00:00"/>
    <d v="1899-12-30T00:00:00"/>
    <n v="22"/>
    <s v="Выпал блинкер &quot;Авар.откл&quot;"/>
    <s v="АПВУ"/>
    <x v="0"/>
    <s v="ВЛ-6 кВ Ф-4"/>
    <x v="2"/>
    <x v="2"/>
    <s v="ВЛ-6 кВ Ф-4 ПС 35/6 кВ&quot;Утевская&quot;"/>
    <s v="Выпал блинкер &quot;Авар.откл&quot;. АПВ-успешно. Причина выясняется."/>
    <m/>
    <n v="6.23"/>
    <n v="6.23"/>
    <s v="ТЧ"/>
    <n v="2009"/>
    <s v="АС-70"/>
    <s v="н/д"/>
    <s v="ТР - 05.02.14; ТР (РЗА) - 24.12.13"/>
    <n v="100"/>
    <s v="ТО - 08.14"/>
    <n v="0"/>
    <s v="н/д"/>
    <s v="КП25"/>
    <s v="ПУ9"/>
    <m/>
    <s v="Отсутствие автоматического запуска СУ скважинным оборудованием"/>
    <m/>
    <m/>
    <m/>
  </r>
  <r>
    <x v="3"/>
    <x v="9"/>
    <s v="РН-ЭН"/>
    <x v="323"/>
    <d v="1899-12-30T11:28:00"/>
    <d v="2014-04-29T00:00:00"/>
    <d v="1899-12-30T11:28:00"/>
    <d v="1899-12-30T00:00:00"/>
    <n v="107"/>
    <s v="-"/>
    <m/>
    <x v="5"/>
    <s v="2 С.Ш-110 кВ "/>
    <x v="1"/>
    <x v="0"/>
    <s v="2 С.Ш-110 кВ ПС 110/35/6 кВ_x000a_&quot;Нефтегорская-2&quot;(ВПО).Под скачок напряжения попали:С-2-Т ПС110/35/6 кВ&quot;Бариновская&quot;,ПС 35/6 кВ &quot;Желябовская&quot;,&quot;Солоцкая&quot;,Богдановская&quot;,КНС&quot;,&quot;Широкинская&quot;,&quot;Красносамарская&quot;,&quot;Коммунарская&quot;,&quot;Евгеньевская&quot;"/>
    <s v="В 11:28 при производстве переключений  по переводу 2СШ-110 кВ с ВЛ-110 кВ &quot;Нефтегорская-2&quot; ПС 220/110/35 кВ &quot;Кинельская&quot;(МЭС) на ВЛ-110 кВ&quot;Вершины&quot; ПС 220/110/6 кВ &quot; Просвет&quot;(ФСК) произошел скачок (повышение) напряжения."/>
    <m/>
    <n v="20.32"/>
    <n v="20.32"/>
    <s v="ТЧ"/>
    <s v="н/д"/>
    <s v="н/д"/>
    <s v="н/д"/>
    <s v="н/д"/>
    <s v="н/д"/>
    <s v="н/д"/>
    <s v="н/д"/>
    <s v="н/д"/>
    <s v="КП18"/>
    <s v="ПУ9"/>
    <m/>
    <m/>
    <m/>
    <m/>
    <m/>
  </r>
  <r>
    <x v="4"/>
    <x v="9"/>
    <s v="ОАО &quot;МРСК ВОЛГИ&quot;"/>
    <x v="14"/>
    <d v="1899-12-30T04:41:00"/>
    <d v="2014-05-01T00:00:00"/>
    <d v="1899-12-30T04:41:00"/>
    <d v="1899-12-30T00:00:00"/>
    <n v="15"/>
    <s v="1 ст. З.З"/>
    <s v="АПВУ"/>
    <x v="5"/>
    <s v="ВЛ-110 кВ &quot;КС-3&quot;"/>
    <x v="1"/>
    <x v="2"/>
    <s v="ВЛ-110 кВ &quot;КС-3&quot;(ВПО) ПС 220/110 кВ &quot;Просвет&quot;(МЭС). Под отключение попали: С-1-Т ПС 110/35/6 кВ &quot;Кудиновская&quot;, ПС 35/6 кВ &quot;Кудиновская&quot;, Т-2-Т  ПС 35/6 кВ &quot;Горбатовская-2&quot;."/>
    <s v="Работала 1 ст. З.З.  АПВ- успешно. Причина выясняется."/>
    <m/>
    <n v="3.36"/>
    <n v="3.36"/>
    <s v="ТЧ"/>
    <s v="н/д"/>
    <s v="н/д"/>
    <s v="н/д"/>
    <s v="н/д"/>
    <s v="н/д"/>
    <s v="н/д"/>
    <s v="н/д"/>
    <s v="н/д"/>
    <s v="КП18"/>
    <s v="ПУ9"/>
    <m/>
    <s v="Отсутствие автоматического запуска СУ скважинным оборудованием"/>
    <m/>
    <m/>
    <m/>
  </r>
  <r>
    <x v="4"/>
    <x v="9"/>
    <s v="РН-ЭН"/>
    <x v="325"/>
    <d v="1899-12-30T05:35:00"/>
    <d v="2014-05-03T00:00:00"/>
    <d v="1899-12-30T08:55:00"/>
    <d v="1899-12-30T03:20:00"/>
    <n v="17"/>
    <s v="МТЗ"/>
    <s v="АПВН, РПВН"/>
    <x v="0"/>
    <s v="ВЛ-6 кВ Ф-2"/>
    <x v="2"/>
    <x v="2"/>
    <s v="ВЛ-6 кВ Ф-2 ПС 35/6 кВ &quot;Богатырёвская&quot;"/>
    <s v="Работала МТЗ.АПВ-не успешно._x000a_В 6:54 РПВ-не успешно.Причина:оп.№41 слетел провод ф-&quot;С&quot;,провод лежит _x000a_на траверсе,ТП №195 разрушен опорный изолятор ф-&quot;А&quot;."/>
    <n v="37.42"/>
    <m/>
    <n v="37.42"/>
    <s v="И"/>
    <n v="1987"/>
    <s v="ИО-6/3,75 УХЛ1"/>
    <s v="н/д"/>
    <s v="ТР - 16.07.12, ТР (РЗА) - 26.07.13"/>
    <n v="100"/>
    <s v="21.02.13; 23.02.13; 12.03.13; 14.05.13; 24.05.13; 18.06.13; 08.07.13; 17.07.13; 09.08.13; 21.08.13; 10.09.13; 18.02.14"/>
    <n v="12"/>
    <s v="н/д"/>
    <s v="КП4"/>
    <s v="ПУ8"/>
    <m/>
    <m/>
    <m/>
    <m/>
    <m/>
  </r>
  <r>
    <x v="4"/>
    <x v="9"/>
    <s v="ОАО &quot;МРСК ВОЛГИ&quot;"/>
    <x v="113"/>
    <d v="1899-12-30T04:04:00"/>
    <d v="2014-05-06T00:00:00"/>
    <d v="1899-12-30T06:47:00"/>
    <d v="1899-12-30T02:43:00"/>
    <n v="12"/>
    <s v="1 ст.З.З."/>
    <s v="АПВН, РПВН"/>
    <x v="5"/>
    <s v="       ВЛ-110 кВ &quot;Калиновый Ключ&quot;"/>
    <x v="1"/>
    <x v="2"/>
    <s v="ВЛ-110 кВ &quot;Калиновый Ключ&quot;_x000a_ПС 220/110/6 кВ &quot;Новоотрадная&quot;(МЭС)_x000a_Под отключение попала:_x000a_Т-2-Т ПС 35/6 кВ &quot;Екатериновская&quot;"/>
    <s v="Работала 1 ст. З.З. АПВ-не успешно. Причина выясняется."/>
    <m/>
    <n v="1.95"/>
    <n v="1.95"/>
    <s v="ТЧ"/>
    <s v="н/д"/>
    <s v="н/д"/>
    <s v="н/д"/>
    <s v="н/д"/>
    <s v="н/д"/>
    <s v="н/д"/>
    <s v="н/д"/>
    <s v="н/д"/>
    <s v="КП18"/>
    <s v="ПУ9"/>
    <m/>
    <m/>
    <m/>
    <m/>
    <m/>
  </r>
  <r>
    <x v="4"/>
    <x v="9"/>
    <s v="РН-ЭН"/>
    <x v="118"/>
    <d v="1899-12-30T12:45:00"/>
    <d v="2014-05-11T00:00:00"/>
    <d v="1899-12-30T12:45:00"/>
    <d v="1899-12-30T00:00:00"/>
    <n v="16"/>
    <s v="МТЗ"/>
    <s v="АПВН, РПВУ"/>
    <x v="0"/>
    <s v="МВ-35 С-1-Т "/>
    <x v="0"/>
    <x v="0"/>
    <s v="МВ-35 С-1-Т ПС 110/35/6 кВ_x000a_&quot;Красногородецкая&quot;"/>
    <s v="Работала МТЗ.На ПС 35/6 кВ &quot;Шумалгинская&quot;,&quot;Озеркинская&quot;,&quot;Смагинская&quot;-АВР-6 успешно.ПС 35/6 кВ &quot;Славкинская&quot;- АВР-6 не успешно.В 13:38 вкл.СВВ-6 кВ ПС 35/6 кВ &quot;Славкинская&quot;. Причина - неисправность привода МВ-35 &quot;Смагинская-1&quot; ПС 110/35/6 кВ &quot;Красногородецкая&quot;."/>
    <n v="16.27"/>
    <m/>
    <n v="16.27"/>
    <s v="В"/>
    <n v="1989"/>
    <s v="С-35М-630/10"/>
    <s v="н/д"/>
    <s v="ТР-05.13"/>
    <n v="100"/>
    <s v="ТР-05.14"/>
    <n v="0"/>
    <s v="н/д"/>
    <s v="КП23"/>
    <s v="ПУ9"/>
    <m/>
    <s v="Перерыв в электроснабжении потребителей на время срабатывания АВР-6 кВ."/>
    <m/>
    <m/>
    <m/>
  </r>
  <r>
    <x v="4"/>
    <x v="9"/>
    <s v="РН-ЭН"/>
    <x v="118"/>
    <d v="1899-12-30T13:55:00"/>
    <d v="2014-05-11T00:00:00"/>
    <d v="1899-12-30T14:32:00"/>
    <d v="1899-12-30T00:37:00"/>
    <n v="10"/>
    <s v="Т.О."/>
    <s v="РПНУ (АПВ-нет)"/>
    <x v="0"/>
    <s v="ВВ-35 кВ Т-2-Т"/>
    <x v="0"/>
    <x v="0"/>
    <s v="ВВ-35 кВ Т-2-Т ПС 35/6 кВ&quot;ДНС-1&quot;"/>
    <s v="Работала Т.О.АПВ-нет.РПВ-успешно._x000a_Причина: короткое замыкание в яч. КЛ-6 кВ Ф-4 (СОТ-3). "/>
    <n v="5.56"/>
    <m/>
    <n v="5.56"/>
    <s v="В"/>
    <n v="2010"/>
    <s v="ВВН СЭЩ--П-31,5/1600"/>
    <s v="ЗАО &quot;ГК&quot; - &quot;Электрощит&quot; ТМ Самара&quot;"/>
    <s v="ТР-22.10.13"/>
    <n v="100"/>
    <s v="ТР-09.14"/>
    <n v="0"/>
    <s v="н/д"/>
    <s v="КП2"/>
    <s v="ПУ4"/>
    <m/>
    <s v="Причина - неселективное срабатывание РЗиА ввиду ошибочно выбранных временных уставок по токовой отсечке и конструктивного быстродействия в отключении ВВ-35 кВ по сравнению с масляными выключателями ВМПП-10 кВ в ячейках ввода и Ф-4. Отсутствие на ПС 35/6 кВ &quot;ДНС-1&quot; системы телемеханики."/>
    <m/>
    <m/>
    <m/>
  </r>
  <r>
    <x v="4"/>
    <x v="9"/>
    <s v="ОАО &quot;МРСК ВОЛГИ&quot;"/>
    <x v="119"/>
    <d v="1899-12-30T23:30:00"/>
    <d v="2014-05-12T00:00:00"/>
    <d v="1899-12-30T01:15:00"/>
    <d v="1899-12-30T01:45:00"/>
    <n v="27"/>
    <s v="ДЗТ"/>
    <s v="АПВН, РПВН"/>
    <x v="5"/>
    <s v="С-2-Т"/>
    <x v="1"/>
    <x v="0"/>
    <s v="С-2-Т ПС 110/35/6 кВ  &quot;Кротовка&quot; (ВПО) Под отключение попали: Т-2-Т ПС 35/6 кВ &quot;Дмитриевская&quot;, ПС 35/6 кВ &quot;Малышевская&quot;"/>
    <s v="Работала ДЗТ. АПВ-нет В 23:50 включен СМВ-6 кВ на ПС 35/6 кВ &quot;Дмитриевская&quot; В 1:03 ПС 35/6 кВ &quot;Малышевская&quot; запитана с ЛПДС &quot;Кротовка&quot; В 2:17 восстановлена нормальная схема эл. снабжения."/>
    <n v="1.55"/>
    <n v="8.4"/>
    <n v="9.9500000000000011"/>
    <s v="ТЧ"/>
    <s v="н/д"/>
    <s v="н/д"/>
    <s v="н/д"/>
    <s v="н/д"/>
    <s v="н/д"/>
    <s v="н/д"/>
    <s v="н/д"/>
    <s v="н/д"/>
    <s v="КП18"/>
    <s v="ПУ9"/>
    <m/>
    <s v="Отсутствие АПВ на ПС 110/35/6 кВ &quot;Кротовка&quot; (ВПО)"/>
    <m/>
    <m/>
    <m/>
  </r>
  <r>
    <x v="4"/>
    <x v="9"/>
    <s v="ОАО &quot;МРСК ВОЛГИ&quot;"/>
    <x v="120"/>
    <d v="1899-12-30T04:49:00"/>
    <d v="2014-05-13T00:00:00"/>
    <d v="1899-12-30T04:49:00"/>
    <d v="1899-12-30T00:00:00"/>
    <n v="26"/>
    <m/>
    <s v="АПВУ"/>
    <x v="5"/>
    <s v="ВЛ-110 кВ &quot;Азот-Елховка&quot;"/>
    <x v="1"/>
    <x v="2"/>
    <s v="ВЛ-110 кВ &quot;Азот-Елховка&quot;ПС 220/110 кВ _x000a_&quot;Азот&quot; (МЭС) Под отключение попали:_x000a_Т-1-Т ПС 35/6 кВ &quot;Каменкеа&quot;,  Т-1-Т ПС 35/10 кВ &quot;Волгановская&quot;_x000a_"/>
    <s v="АПВ-успешно. На ПС 35/10 кВ &quot;Волгановская&quot; работал АВР-10 кВ."/>
    <m/>
    <n v="11.01"/>
    <n v="11.01"/>
    <s v="ТЧ"/>
    <s v="н/д"/>
    <s v="н/д"/>
    <s v="н/д"/>
    <s v="н/д"/>
    <s v="н/д"/>
    <s v="н/д"/>
    <s v="н/д"/>
    <s v="н/д"/>
    <s v="КП18"/>
    <s v="ПУ9"/>
    <m/>
    <s v="Отсутствие автоматического запуска СУ скважинным оборудованием"/>
    <m/>
    <m/>
    <m/>
  </r>
  <r>
    <x v="4"/>
    <x v="9"/>
    <s v="РН-ЭН"/>
    <x v="121"/>
    <d v="1899-12-30T15:15:00"/>
    <d v="2014-05-14T00:00:00"/>
    <d v="1899-12-30T17:34:00"/>
    <d v="1899-12-30T02:19:00"/>
    <n v="3"/>
    <s v="МТЗ"/>
    <s v="АПВН, РПВУ"/>
    <x v="0"/>
    <s v="ВЛ-6 кВ Ф-4"/>
    <x v="2"/>
    <x v="2"/>
    <s v="ВЛ-6 кВ Ф-4 ПС 35/6 кВ &quot;Никольская&quot;"/>
    <s v="Работала МТЗ. АПВ-не успешно. РПВ-успешно. Причина: на оп.№ 221,234,238 слетели изоляторы ф-&quot;С&quot;,оп.№61 разрушена юбка изолятора ф-&quot;В&quot;. Замыкания на &quot;землю&quot;-нет."/>
    <n v="6.32"/>
    <m/>
    <n v="6.32"/>
    <s v="И"/>
    <n v="1987"/>
    <s v="ШФ-10"/>
    <s v="н/д"/>
    <s v="ТР - 08.04.14; ТО - 25.12.13"/>
    <n v="100"/>
    <s v="ТР-06.14"/>
    <n v="0"/>
    <s v="н/д"/>
    <s v="КП12"/>
    <s v="ПУ4"/>
    <m/>
    <s v="Причина - срыв изоляторов на опорах №№ 221,234,238. Отсутствие системы телемеханики на ПС 35/6 кВ &quot;Никольская&quot;"/>
    <m/>
    <m/>
    <m/>
  </r>
  <r>
    <x v="4"/>
    <x v="9"/>
    <s v="РН-ЭН"/>
    <x v="123"/>
    <d v="1899-12-30T04:36:00"/>
    <d v="2014-05-16T00:00:00"/>
    <d v="1899-12-30T04:36:00"/>
    <d v="1899-12-30T00:00:00"/>
    <n v="10"/>
    <s v="МТЗ"/>
    <s v="АПВУ"/>
    <x v="0"/>
    <s v="ВЛ-6 кВ Ф-4"/>
    <x v="2"/>
    <x v="2"/>
    <s v="ВЛ-6 кВ Ф-4 ПС 35/6 кВ &quot;Обошинская&quot;"/>
    <s v="Работала МТЗ. АПВ-успешно._x000a_Причина -падение сухого дерева в пролете опор № 0404/1-0404/2."/>
    <m/>
    <n v="0.65"/>
    <n v="0.65"/>
    <s v="ТЧ"/>
    <n v="1985"/>
    <s v="АС-70"/>
    <s v="н/д"/>
    <s v="ТО - 20.02.14;_x000a_ТР  - 03.03.14"/>
    <n v="100"/>
    <s v="ТО-10.14"/>
    <n v="0"/>
    <s v="н/д"/>
    <s v="КП19"/>
    <s v="ПУ9"/>
    <m/>
    <s v="Отсутствие автоматического запуска СУ скважинным оборудованием"/>
    <m/>
    <m/>
    <m/>
  </r>
  <r>
    <x v="4"/>
    <x v="9"/>
    <s v="РН-ЭН"/>
    <x v="16"/>
    <d v="1899-12-30T05:45:00"/>
    <d v="2014-05-17T00:00:00"/>
    <d v="1899-12-30T06:54:00"/>
    <d v="1899-12-30T01:09:00"/>
    <n v="6"/>
    <s v="МТЗ"/>
    <s v="АПВН, РПВУ"/>
    <x v="2"/>
    <s v="ВЛ-6 кВ Ф-2"/>
    <x v="2"/>
    <x v="2"/>
    <s v="ВЛ-6 кВ Ф-2 ПС 35/6 кВ &quot;Заборовка&quot;(Жиг.ПО)"/>
    <s v="Работала МТЗ. АПВ-не успешно. РПВ-успешно. Гроза , сильный порывистый ветер."/>
    <n v="0.2"/>
    <n v="0.1"/>
    <n v="0.30000000000000004"/>
    <s v="ТЧ"/>
    <n v="1965"/>
    <s v="АС-95"/>
    <s v="н/д"/>
    <s v="ТР - 07.08.13"/>
    <n v="100"/>
    <s v="ТР - 06.14"/>
    <n v="0"/>
    <s v="н/д"/>
    <s v="КП25"/>
    <s v="ПУ4"/>
    <m/>
    <s v="Повреждений не обнаружено. Отсутствие системы телемеханики на ПС 35/6 кВ &quot;Заборовка&quot;"/>
    <m/>
    <m/>
    <m/>
  </r>
  <r>
    <x v="4"/>
    <x v="9"/>
    <s v="РН-ЭН"/>
    <x v="16"/>
    <d v="1899-12-30T07:00:00"/>
    <d v="2014-05-17T00:00:00"/>
    <d v="1899-12-30T07:00:00"/>
    <d v="1899-12-30T00:00:00"/>
    <n v="15"/>
    <s v="Выпал блинкер &quot;Авар.откл&quot;"/>
    <s v="АПВУ"/>
    <x v="2"/>
    <s v="ВЛ-6 кВ Ф-3"/>
    <x v="2"/>
    <x v="2"/>
    <s v="ВЛ-6 кВ Ф-3 ПС 35/6 кВ &quot;Горбатовская-1&quot;"/>
    <s v="Выпал блинкер &quot;Авар.откл.&quot; АПВ-успешно. Гроза, сильный порывистый ветер."/>
    <m/>
    <n v="4.34"/>
    <n v="4.34"/>
    <s v="ТЧ"/>
    <n v="1974"/>
    <s v="АС-95"/>
    <s v="н/д"/>
    <s v="ТР - 06.08.13"/>
    <n v="100"/>
    <s v="ТР - 08.14"/>
    <n v="0"/>
    <s v="н/д"/>
    <s v="КП12"/>
    <s v="ПУ9"/>
    <m/>
    <s v="Отсутствие автоматического запуска СУ скважинным оборудованием"/>
    <m/>
    <m/>
    <m/>
  </r>
  <r>
    <x v="4"/>
    <x v="9"/>
    <s v="РН-ЭН"/>
    <x v="16"/>
    <d v="1899-12-30T15:37:00"/>
    <d v="2014-05-17T00:00:00"/>
    <d v="1899-12-30T15:37:00"/>
    <d v="1899-12-30T00:00:00"/>
    <n v="58"/>
    <s v="МТЗ"/>
    <s v="АПВУ"/>
    <x v="2"/>
    <s v="ВЛ-35 кВ &quot;Широкинская&quot;"/>
    <x v="0"/>
    <x v="2"/>
    <s v="ВЛ-35 кВ &quot;Широкинская&quot; ПС 110/35/6 кВ  &quot;Бариновская&quot;. Под отключение попали:Т-1-Т ПС 35/6 кВ &quot;Широкинская&quot;,  Т-1-Т ПС 35/6 кВ &quot;Коммунарская&quot;,  Т-1-Т ПС 35/6 кВ &quot;КНС&quot;, Т-2-Т ПС 35/6 кВ &quot;Евгеньевская&quot;, ПС 35/6 кВ &quot;Красносамарская&quot;"/>
    <s v="Работала МТЗ. АПВ- успешно. Гроза, сильный ветер."/>
    <m/>
    <n v="13.48"/>
    <n v="13.48"/>
    <s v="ТЧ"/>
    <n v="1983"/>
    <s v="АС-120"/>
    <s v="н/д"/>
    <s v="ТР - 11.12.12; ТО - 15.01.14"/>
    <n v="100"/>
    <s v="ТО - 09.14"/>
    <n v="0"/>
    <s v="н/д"/>
    <s v="КП11"/>
    <s v="ПУ9"/>
    <m/>
    <s v="Отсутствие автоматического запуска СУ скважинным оборудованием"/>
    <m/>
    <m/>
    <m/>
  </r>
  <r>
    <x v="4"/>
    <x v="9"/>
    <s v="РН-ЭН"/>
    <x v="16"/>
    <d v="1899-12-30T16:05:00"/>
    <d v="2014-05-17T00:00:00"/>
    <d v="1899-12-30T16:05:00"/>
    <d v="1899-12-30T00:00:00"/>
    <n v="23"/>
    <s v="Выпал блинкер &quot;Авар.откл&quot;"/>
    <s v="АПВУ"/>
    <x v="2"/>
    <s v="ВЛ-6 кВ Ф-4"/>
    <x v="2"/>
    <x v="2"/>
    <s v="ВЛ-6 кВ Ф-4 ПС 35/6 кВ  &quot;Утевская&quot;"/>
    <s v="Работала МТЗ. АПВ- успешно. Гроза, сильный ветер."/>
    <m/>
    <n v="3.12"/>
    <n v="3.12"/>
    <s v="ТЧ"/>
    <n v="2009"/>
    <s v="АС-70"/>
    <s v="н/д"/>
    <s v="ТР - 05.02.14; ТО - 25.04.14"/>
    <n v="100"/>
    <s v="ТО - 08.14"/>
    <n v="0"/>
    <s v="н/д"/>
    <s v="КП12"/>
    <s v="ПУ9"/>
    <m/>
    <s v="Отсутствие автоматического запуска СУ скважинным оборудованием"/>
    <m/>
    <m/>
    <m/>
  </r>
  <r>
    <x v="4"/>
    <x v="9"/>
    <s v="РН-ЭН"/>
    <x v="16"/>
    <d v="1899-12-30T21:29:00"/>
    <d v="2014-05-17T00:00:00"/>
    <d v="1899-12-30T21:29:00"/>
    <d v="1899-12-30T00:00:00"/>
    <n v="46"/>
    <s v="МТЗ"/>
    <s v="АПВУ"/>
    <x v="2"/>
    <s v="ВЛ-35 кВ &quot;Козловская&quot;"/>
    <x v="0"/>
    <x v="2"/>
    <s v="ВЛ-35 кВ &quot;Козловская&quot; ПС 110/35/6 кВ &quot;Козловская&quot;. Под отключение попали: ПС 35/6 кВ &quot;КНС&quot;, &quot;Орлянская&quot;, &quot;Калиновская&quot;(ССК)."/>
    <s v="Работала МТЗ. АПВ- успешно. Гроза, сильный ветер."/>
    <m/>
    <n v="7.34"/>
    <n v="7.34"/>
    <s v="ТЧ"/>
    <s v="1967,1969,1986"/>
    <s v="АС-95; АС-120"/>
    <s v="н/д"/>
    <s v="ТО 14.02.2014_x000a_ТР 18.07.2013"/>
    <n v="100"/>
    <s v="ТО - 10.14"/>
    <n v="0"/>
    <s v="н/д"/>
    <s v="КП11"/>
    <s v="ПУ9"/>
    <m/>
    <s v="Отсутствие автоматического запуска СУ скважинным оборудованием"/>
    <m/>
    <m/>
    <m/>
  </r>
  <r>
    <x v="4"/>
    <x v="9"/>
    <s v="РН-ЭН"/>
    <x v="326"/>
    <d v="1899-12-30T18:45:00"/>
    <d v="2014-05-18T00:00:00"/>
    <d v="1899-12-30T19:05:00"/>
    <d v="1899-12-30T00:20:00"/>
    <n v="70"/>
    <s v="МТЗ"/>
    <s v="АПВН, РПВУ"/>
    <x v="0"/>
    <s v="ВЛ-35 кВ &quot;Грековка&quot;"/>
    <x v="0"/>
    <x v="2"/>
    <s v="ВЛ-35 кВ &quot;Грековка&quot; ПС 110/35/10 кВ &quot;Алексеевка&quot; (ВПО). Под отключение попали: ПС 35/6 кВ &quot;Субботинская&quot;, &quot;Грековская&quot;, &quot;Кулагинская&quot;, &quot;Богдановская&quot;, &quot;Солоцкая&quot;, &quot;Желябовская&quot;_x000a_"/>
    <s v="Работала МТЗ. АПВ- не успешно. РПВ-успешно. В 18:59 на ПС 110/35/6 кВ &quot;Бариновская&quot; введена в работу ВЛ-35 кВ &quot;Богдановка-2&quot;- подано напряжение на ПС 35/6 кВ &quot;Желябовская&quot;, &quot;Солоцкая&quot;, &quot;Богдановская&quot;,&quot;Кулагинская&quot;. Причина- неисправность МВ-35 &quot;Грековка&quot; на ПС 35/6 кВ &quot;Грековская&quot;. "/>
    <n v="13.45"/>
    <m/>
    <n v="13.45"/>
    <s v="ТЧ"/>
    <n v="1983"/>
    <s v="АС-95"/>
    <s v="н/д"/>
    <s v="ТО - 16.05.14; ТР - 06.11"/>
    <n v="100"/>
    <s v="ТО - 11.14"/>
    <n v="0"/>
    <s v="н/д"/>
    <s v="КП25"/>
    <s v="ПУ9"/>
    <m/>
    <s v="Земля на фазе &quot;А&quot; ПС 110/35/6 кВ &quot;Алексеевка&quot; (ВПО), повреждений нет. РПВ произведено персоналом ВПО МРСК Волги"/>
    <m/>
    <m/>
    <m/>
  </r>
  <r>
    <x v="4"/>
    <x v="9"/>
    <s v="РН-ЭН"/>
    <x v="326"/>
    <d v="1899-12-30T19:52:00"/>
    <d v="2014-05-18T00:00:00"/>
    <d v="1899-12-30T21:51:00"/>
    <d v="1899-12-30T01:59:00"/>
    <n v="33"/>
    <s v="МТЗ"/>
    <s v="АПВН, РПВУ"/>
    <x v="0"/>
    <s v="ВЛ-35 кВ _x000a_&quot;Грековка&quot;"/>
    <x v="0"/>
    <x v="2"/>
    <s v="ВЛ-35 кВ &quot;Грековка&quot; ПС 110/35/10 кВ_x000a_&quot;Алексеевка&quot; (ВПО). Под отключение попали: ПС 35/6 кВ &quot;Субботинская&quot;, &quot;Грековская&quot;,"/>
    <s v="Работала МТЗ. АПВ-выведено. Причина- неисправность МВ-35 &quot;Грековка&quot; на ПС 35/6 кВ &quot;Грековская&quot;. В 21:03 нагрузка ПС 35/6 кВ &quot;Грековская&quot; переведена  на ВЛ-35 кВ &quot;Верхне-Ветлянка&quot;."/>
    <n v="32.85"/>
    <m/>
    <n v="32.85"/>
    <s v="В"/>
    <n v="1983"/>
    <s v="С-35М-630-10У1"/>
    <s v="н/д"/>
    <s v="ТО - 16.05.14; ТР - 06.11"/>
    <n v="100"/>
    <s v="ТР-04.14; ТО - 06.14"/>
    <n v="1"/>
    <s v="н/д"/>
    <s v="КП23"/>
    <s v="ПУ9"/>
    <s v="ПУ8"/>
    <s v="Выброс масла из-под изолятора ввода фазы &quot;А&quot; МВ-35 &quot;Грековка&quot; , возникновение электродугового КЗ  в результате старения изоляции и последующего разрушения уплотнителя изолятора высоковольтного ввода фазы &quot;А&quot; под воздействием внутреннего рабочего давления выключателя. Загрязнение изоляторов ввода МВ-35 &quot;Грековка&quot;. 48 мин - на оперативные переключения, 30 мин - осмотр и удаление загрязнений с изоляторов ввода "/>
    <m/>
    <m/>
    <m/>
  </r>
  <r>
    <x v="4"/>
    <x v="9"/>
    <s v="РН-ЭН"/>
    <x v="124"/>
    <d v="1899-12-30T09:37:00"/>
    <d v="2014-05-20T00:00:00"/>
    <d v="1899-12-30T09:37:00"/>
    <d v="1899-12-30T00:00:00"/>
    <n v="65"/>
    <s v="МТЗ"/>
    <s v="АПВУ"/>
    <x v="0"/>
    <s v="ВЛ-35 кВ &quot;Широкинская&quot;"/>
    <x v="0"/>
    <x v="2"/>
    <s v="ВЛ-35 кВ &quot;Широкинская&quot; ПС 110/35/6 кВ  &quot;Бариновская&quot;. Под отключение попали:Т-1-Т ПС 35/6 кВ &quot;Широкинская&quot;,  Т-1-Т ПС 35/6 кВ &quot;Коммунарская&quot;,  Т-1-Т ПС 35/6 кВ &quot;КНС&quot;, Т-2-Т ПС 35/6 кВ &quot;Евгеньевская&quot;, ПС 35/6 кВ &quot;Красносамарская&quot;"/>
    <s v="Работала МТЗ. АПВ-успешно. Причина: на опоре №4 отпайка на ПС 35/6 кВ &quot;КНС&quot; разрушена гирлянда изоляторов фаза &quot;С&quot;._x000a_Произвели замену."/>
    <m/>
    <n v="20.64"/>
    <n v="20.64"/>
    <s v="И"/>
    <n v="1998"/>
    <s v="П-4,5"/>
    <s v="н/д"/>
    <s v="ТР - 11.12.12; ТО - 15.01.14"/>
    <n v="100"/>
    <s v="ТО - 09.14"/>
    <n v="0"/>
    <s v="н/д"/>
    <s v="КП23"/>
    <s v="ПУ9"/>
    <m/>
    <s v="Год изготовления подвесных изоляторов типа П-4,5 - 1973 год (срок службы - 41 год при нормативном в 20-25 лет). Рекомендуется замена на ПС-70. Отсутствие автоматического запуска СУ скважинным оборудованием"/>
    <m/>
    <m/>
    <m/>
  </r>
  <r>
    <x v="4"/>
    <x v="9"/>
    <s v="РН-ЭН"/>
    <x v="328"/>
    <d v="1899-12-30T02:18:00"/>
    <d v="2014-05-21T00:00:00"/>
    <d v="1899-12-30T03:18:00"/>
    <d v="1899-12-30T01:00:00"/>
    <n v="16"/>
    <s v="Блинкера не выпали"/>
    <s v="АПВН, РПВУ"/>
    <x v="0"/>
    <s v="ВЛ-6 кВ Ф-5"/>
    <x v="2"/>
    <x v="2"/>
    <s v="ВЛ-6 кВ Ф-5 ПС 35/6 кВ  &quot;Грековская&quot;"/>
    <s v="Блинкера защит не выпали. Причина выясняется."/>
    <n v="13.99"/>
    <m/>
    <n v="13.99"/>
    <s v="Р"/>
    <n v="1979"/>
    <s v="РЛНД-10/400-УХЛ1"/>
    <s v="н/д"/>
    <s v="ТР (ВЛ) - 20.04.12; ТО (ВЛ) - 13.01.14; ТР (ТП-141) - 04.13"/>
    <n v="100"/>
    <s v="ТР (ТП-141) - 04.14; ТО (ТП-141) - 10.14"/>
    <n v="1"/>
    <s v="н/д"/>
    <s v="КП19"/>
    <s v="ПУ4"/>
    <m/>
    <s v="Попадание птицы (грач) на главные ножи ЛР-9 к ТП-141. Отсутствие системы телемеханики на ПС 35/6 кВ &quot;Грековская&quot;"/>
    <m/>
    <m/>
    <m/>
  </r>
  <r>
    <x v="4"/>
    <x v="9"/>
    <s v="ОАО &quot;МРСК ВОЛГИ&quot;"/>
    <x v="328"/>
    <d v="1899-12-30T15:51:00"/>
    <d v="2014-05-21T00:00:00"/>
    <d v="1899-12-30T15:51:00"/>
    <d v="1899-12-30T00:00:00"/>
    <n v="26"/>
    <s v="МТО"/>
    <s v="АПВН, РПВУ"/>
    <x v="5"/>
    <s v="ВЛ-110 кВ &quot;Азот-Елховка&quot;"/>
    <x v="1"/>
    <x v="2"/>
    <s v="ВЛ-110 кВ&quot;Азот-Елховка&quot;(СПО) ПС 500/220/110/10 кВ &quot;Азот&quot;(МЭС). Под отключение попали: С-1-Т ПС 110/35/10 кВ &quot;Елховка&quot;(СПО), Т-1-Т  ПС 35/6 кВ &quot;Каменка&quot;(ЭНС), Т-1-Т ПС 35/10 кВ &quot;Волгановка&quot;(ЭНС)."/>
    <s v="Работала МТО. АПВ-не успешно.  На ПС 110/35/10 кВ &quot;Елховка&quot; АВР-35 кВ -успешно. На ПС 35/10 кВ &quot;Волгановка&quot;  АВР-10кВ-успешно. На ПС 35/6 кВ &quot;Каменка&quot;  АВР-6 кВ-успешно."/>
    <m/>
    <n v="10.41"/>
    <n v="10.41"/>
    <s v="ТЧ"/>
    <s v="н/д"/>
    <s v="н/д"/>
    <s v="н/д"/>
    <s v="н/д"/>
    <s v="н/д"/>
    <s v="н/д"/>
    <s v="н/д"/>
    <s v="н/д"/>
    <s v="КП18"/>
    <s v="ПУ9"/>
    <m/>
    <s v="Перерыв в электроснабжении потребителей на время срабатывания АВР на ПС 110/35/10 кВ Елховка, ПС 35/10 кВ Волгановка, ПС 35/6 кВ Каменка"/>
    <m/>
    <m/>
    <m/>
  </r>
  <r>
    <x v="4"/>
    <x v="9"/>
    <s v="РН-ЭН"/>
    <x v="329"/>
    <d v="1899-12-30T15:46:00"/>
    <d v="2014-05-22T00:00:00"/>
    <d v="1899-12-30T15:46:00"/>
    <d v="1899-12-30T00:00:00"/>
    <n v="2"/>
    <s v="МТЗ"/>
    <s v="АПВУ"/>
    <x v="0"/>
    <s v="ВЛ-6 кВ Ф-5"/>
    <x v="2"/>
    <x v="2"/>
    <s v="ВЛ-6 кВ Ф-5 ПС 110/35/6 кВ  &quot;Зольное&quot; (ЖПО)"/>
    <s v="Работала МТЗ.АПВ-успешно._x000a_Причина выясняется."/>
    <m/>
    <n v="0.19"/>
    <n v="0.19"/>
    <s v="ТЧ"/>
    <n v="1949"/>
    <s v="А-70; АС-50"/>
    <s v="н/д"/>
    <s v="ТР - 20.07.12"/>
    <n v="100"/>
    <s v="ТР - 07.13; 07.14"/>
    <n v="1"/>
    <s v="н/д"/>
    <s v="КП19"/>
    <s v="ПУ9"/>
    <m/>
    <s v="Отсутствие автоматического запуска СУ скважинным оборудованием"/>
    <m/>
    <m/>
    <m/>
  </r>
  <r>
    <x v="4"/>
    <x v="9"/>
    <s v="РН-ЭН"/>
    <x v="17"/>
    <d v="1899-12-30T22:18:00"/>
    <d v="2014-05-24T00:00:00"/>
    <d v="1899-12-30T00:12:00"/>
    <d v="1899-12-30T01:54:00"/>
    <n v="9"/>
    <s v="МТЗ"/>
    <s v="АПВН, РПВУ"/>
    <x v="0"/>
    <s v="МВ-35 Т-1-Т"/>
    <x v="0"/>
    <x v="0"/>
    <s v="МВ-35 Т-1-Т ПС 35/6 кВ&quot;Сологаевка&quot;"/>
    <s v="Работала МТЗ. АПВ-нет. В 00:12 (24.05) перевели нагрузку 1 С.Ш-6 кВ на 2 С.Ш-6 кВ (вкл.СВВ-6-2).Причина: попадание животного в эл.установку."/>
    <n v="15.04"/>
    <n v="5.85"/>
    <n v="20.89"/>
    <s v="Т"/>
    <n v="1989"/>
    <s v="ТМН-2500/35-73 У1"/>
    <s v="н/д"/>
    <s v="ТР - 12.11.13; ТР (РЗА, Ввод №1, МВ-35 Т-1-Т) -12.11.13"/>
    <n v="100"/>
    <s v="ТР - 31.08.14"/>
    <n v="0"/>
    <d v="2014-05-16T00:00:00"/>
    <s v="КП19"/>
    <s v="ПУ4"/>
    <m/>
    <s v="Кошка на силовом трансформаторе Т-1-Т (лежит вдоль изоляторов 35 кВ фаз &quot;А&quot; и &quot;В&quot;, следы перекрытий на верхних юбках изоляторов 35 кВ фаз &quot;А&quot;, &quot;В&quot;, &quot;С&quot;, следы копоти, скол юбки изолятора фазы &quot;А&quot;). Отсутствие АПВ на МВ-35 Т-1-Т, отсутствие системы телемеханики на ПС 35/6 кВ &quot;Сологаевка&quot;"/>
    <m/>
    <m/>
    <m/>
  </r>
  <r>
    <x v="4"/>
    <x v="9"/>
    <s v="РН-ЭН"/>
    <x v="17"/>
    <d v="1899-12-30T22:18:00"/>
    <d v="2014-05-23T00:00:00"/>
    <d v="1899-12-30T22:18:00"/>
    <d v="1899-12-30T00:00:00"/>
    <n v="56"/>
    <s v="-"/>
    <m/>
    <x v="0"/>
    <s v="ВЛ-35 кВ &quot;Сидоровка-3&quot; ВЛ-35 кВ &quot;Мочалеевка&quot;"/>
    <x v="0"/>
    <x v="0"/>
    <s v="ВЛ-35 кВ &quot;Сидоровка-3&quot;,ВЛ-35 кВ &quot;Мочалеевка&quot;ПС 110/35/6 кВ&quot;Козловская"/>
    <s v="В 22:18 посадка напряжения по ВЛ-35 кВ &quot;Сидоровка-3&quot;,ВЛ-35 кВ &quot;Мочалеевка&quot;ПС 110/35/6 кВ&quot;Козловская_x000a_Причина: аварийное отключение на _x000a_ПС 35/6 кВ &quot;Сологаевка&quot; "/>
    <m/>
    <n v="15.17"/>
    <n v="15.17"/>
    <s v="ТЧ"/>
    <s v="1966; 1989"/>
    <s v="АС-150; АС-120, АС-95"/>
    <s v="н/д"/>
    <s v="ТО- 03.14; ТР-08.13"/>
    <n v="100"/>
    <s v="ТО-09.14; ТР-08.14"/>
    <n v="0"/>
    <s v="н/д"/>
    <s v="КП24"/>
    <s v="ПУ9"/>
    <m/>
    <s v="Посадка напряжения в связи с аварийным отключением на ПС 35/6 кВ &quot;Сологаевка&quot;"/>
    <m/>
    <m/>
    <m/>
  </r>
  <r>
    <x v="4"/>
    <x v="9"/>
    <s v="РН-ЭН"/>
    <x v="17"/>
    <d v="1899-12-30T10:30:00"/>
    <d v="2014-05-23T00:00:00"/>
    <d v="1899-12-30T10:30:00"/>
    <d v="1899-12-30T00:00:00"/>
    <n v="3"/>
    <s v="МТЗ"/>
    <s v="АПВУ"/>
    <x v="0"/>
    <s v="ВЛ-35 кВ &quot;Могутово&quot;"/>
    <x v="0"/>
    <x v="2"/>
    <s v="ВЛ-35 кВ&quot;Могутово&quot; ПС 110/35/6 кВ &quot;Подгорная&quot;. Под отключение попали: ПС 35/6 кВ&quot;Могутовская&quot;, Т-2-Т ПС 35/6 кВ&quot;Неклюдовская&quot;"/>
    <s v="Работала МТЗ. АПВ-успешно.Произведён осмотр ВЛ-35 кВ- повпеждений не обнаружено."/>
    <m/>
    <n v="2.14"/>
    <n v="2.14"/>
    <s v="ТЧ"/>
    <n v="1967"/>
    <s v="АС-150"/>
    <s v="н/д"/>
    <s v="ТО - 11.07.13"/>
    <n v="100"/>
    <s v="ТО - 12.05.14"/>
    <n v="0"/>
    <s v="н/д"/>
    <s v="КП24"/>
    <s v="ПУ9"/>
    <m/>
    <s v="Отсутствие автоматического запуска СУ скважинным оборудованием"/>
    <m/>
    <m/>
    <m/>
  </r>
  <r>
    <x v="4"/>
    <x v="9"/>
    <s v="РН-ЭН"/>
    <x v="17"/>
    <d v="1899-12-30T13:30:00"/>
    <d v="2014-05-23T00:00:00"/>
    <d v="1899-12-30T13:40:00"/>
    <d v="1899-12-30T00:10:00"/>
    <n v="11"/>
    <s v="МТЗ"/>
    <s v="РПНУ (АПВ-нет)"/>
    <x v="0"/>
    <s v="ВЛ-6 кВ Ф-1"/>
    <x v="2"/>
    <x v="3"/>
    <s v="ВЛ-6 кВ Ф-1 ПС 35/6 кВ &quot;Сытовка&quot;"/>
    <s v="Работала МТЗ. АПВ-нет. РПВ-успешно. Причина:в пролёте оп.№ 9Е-10Е под проводами обнаружена ветка дерева."/>
    <n v="0.36"/>
    <n v="1.08"/>
    <n v="1.44"/>
    <s v="ТЧ"/>
    <n v="1954"/>
    <s v="А-95"/>
    <s v="н/д"/>
    <s v="ТР - 19.03.13; ТР (РЗА) - 08.05.13"/>
    <n v="100"/>
    <s v="ТО -10.14"/>
    <n v="0"/>
    <s v="н/д"/>
    <s v="КП19"/>
    <s v="ПУ4"/>
    <m/>
    <s v="Отсутствие АПВ на присоединении, отсутствие системы телемеханики на ПС 35/6 кВ &quot;Сытовка&quot;"/>
    <m/>
    <m/>
    <m/>
  </r>
  <r>
    <x v="4"/>
    <x v="9"/>
    <s v="РН-ЭН"/>
    <x v="17"/>
    <d v="1899-12-30T19:46:00"/>
    <d v="2014-05-23T00:00:00"/>
    <d v="1899-12-30T19:46:00"/>
    <d v="1899-12-30T00:00:00"/>
    <n v="30"/>
    <s v="МТЗ"/>
    <s v="АПВУ"/>
    <x v="0"/>
    <s v="ВЛ-35 кВ &quot;Елховская&quot;"/>
    <x v="0"/>
    <x v="2"/>
    <s v="ВЛ-35 кВ &quot;Елховская&quot;ПС 110/35/10 кВ_x000a_&quot;Елховка&quot; (СПО)Под откл.попали:Т-2-Т ПС 35/6 кВ &quot;Каменка&quot;,Т-2-Т ПС 35/10 кВ &quot;Волгановка&quot;"/>
    <s v="Работала МТЗ.АПВ-успешно.Причина выясняется."/>
    <m/>
    <n v="10.87"/>
    <n v="10.87"/>
    <s v="ТЧ"/>
    <n v="1979"/>
    <s v="АС-120"/>
    <s v="н/д"/>
    <s v="ТР-13.05.14"/>
    <n v="100"/>
    <s v="ТО-10.14"/>
    <n v="0"/>
    <s v="н/д"/>
    <s v="КП25"/>
    <s v="ПУ9"/>
    <m/>
    <s v="Повреждений не обнаружено. Отсутствие автоматического запуска СУ скважинным оборудованием"/>
    <m/>
    <m/>
    <m/>
  </r>
  <r>
    <x v="4"/>
    <x v="9"/>
    <s v="ОАО &quot;МРСК ВОЛГИ&quot;"/>
    <x v="331"/>
    <d v="1899-12-30T03:32:00"/>
    <d v="2014-05-25T00:00:00"/>
    <d v="1899-12-30T03:32:00"/>
    <d v="1899-12-30T00:00:00"/>
    <n v="102"/>
    <s v="МТЗ"/>
    <s v="АПВУ"/>
    <x v="5"/>
    <s v="ВЛ-110 &quot;Коханы-1&quot;"/>
    <x v="1"/>
    <x v="2"/>
    <s v="ВЛ-110 кВ &quot;Коханы-1&quot; ПС 220/110/6 кВ &quot;Новоотрадная&quot; (МЭС) Под отключение попали: С-1-Т  ПС 110/35/6 кВ &quot;Подгорная&quot;, С-2-Т ПС 110/35/6 кВ &quot;Лугань&quot;, С-1-Т  ПС &quot;Коханы&quot; (ВПО), ПС 35/6 кВ &quot;Северо-Максимовка&quot;, &quot;Бирюковская&quot;, &quot;Марьевская&quot;, &quot;Восточно-Кохановская&quot;,&quot;Восточная Черновка&quot;, &quot;Ново-Ключевская&quot;, Т-1-Т ПС &quot;Неклюдовская&quot;"/>
    <s v="Работала МТЗ.АПВ-успешно.Причина выясняется."/>
    <m/>
    <n v="28.25"/>
    <n v="28.25"/>
    <s v="Т"/>
    <n v="1989"/>
    <s v="ТМН-2500/35-73 У1"/>
    <s v="н/д"/>
    <s v="ТР - 12.11.13; ТР (РЗА, Ввод №1, МВ-35 Т-1-Т) -12.11.13"/>
    <n v="100"/>
    <s v="ТР - 31.08.14"/>
    <n v="0"/>
    <d v="2014-05-16T00:00:00"/>
    <s v="КП18"/>
    <s v="ПУ4"/>
    <m/>
    <s v="Кошка на силовом трансформаторе Т-1-Т (лежит вдоль изоляторов 35 кВ фаз &quot;А&quot; и &quot;В&quot;, следы перекрытий на верхних юбках изоляторов 35 кВ фаз &quot;А&quot;, &quot;В&quot;, &quot;С&quot;, следы копоти, скол юбки изолятора фазы &quot;А&quot;). Отсутствие АПВ на МВ-35 Т-1-Т, отсутствие системы телемеханики на ПС 35/6 кВ &quot;Сологаевка&quot;"/>
    <m/>
    <m/>
    <m/>
  </r>
  <r>
    <x v="4"/>
    <x v="9"/>
    <s v="РН-ЭН"/>
    <x v="331"/>
    <d v="1899-12-30T15:29:00"/>
    <d v="2014-05-25T00:00:00"/>
    <d v="1899-12-30T15:29:00"/>
    <d v="1899-12-30T00:00:00"/>
    <n v="9"/>
    <s v="Выпал блинкер &quot;Авар.откл&quot;"/>
    <s v="АПВУ"/>
    <x v="0"/>
    <s v="ВЛ-6 кВ Ф-1"/>
    <x v="2"/>
    <x v="2"/>
    <s v="ВЛ-6 кВ Ф-1 ПС 35/6 кВ &quot;Благодаровская&quot;"/>
    <s v="Выпал блинкер Авар.откл. АПВ-успешно._x000a_Причина -ТП-39 разрушен разрядник на_x000a_ Ф-С."/>
    <m/>
    <n v="1.88"/>
    <n v="1.88"/>
    <s v="ЗА"/>
    <n v="2004"/>
    <s v="РВО-6"/>
    <s v="н/д"/>
    <s v="ТР - 04.07.07; ТО  - 09.12.13"/>
    <n v="100"/>
    <s v="н/д"/>
    <s v="ТР (ТП-39) - 06.14"/>
    <s v="н/д"/>
    <s v="КП5"/>
    <s v="ПУ9"/>
    <m/>
    <s v="Отсутствие приборов ультрафиолетовой диагностики элементов ВЛ. Отсутствие автоматического запуска СУ скважинным оборудованием"/>
    <m/>
    <m/>
    <m/>
  </r>
  <r>
    <x v="4"/>
    <x v="9"/>
    <s v="ОАО &quot;МРСК ВОЛГИ&quot;"/>
    <x v="125"/>
    <d v="1899-12-30T15:40:00"/>
    <d v="2014-05-26T00:00:00"/>
    <d v="1899-12-30T15:40:00"/>
    <d v="1899-12-30T00:00:00"/>
    <n v="26"/>
    <s v="Дистанционная"/>
    <s v="АПВН, РПВУ"/>
    <x v="5"/>
    <s v="ВЛ-110 кВ &quot;Азот-Елховка&quot;"/>
    <x v="1"/>
    <x v="2"/>
    <s v="ВЛ-110 кВ&quot;Азот-Елховка&quot;(СПО) ПС 500/220/110/10 кВ &quot;Азот&quot;(МЭС). Под отключение попали: С-1-Т ПС 110/35/10 кВ &quot;Елховка&quot;(СПО), Т-1-Т  ПС 35/6 кВ &quot;Каменка&quot;(ЭНС), Т-1-Т ПС 35/10 кВ &quot;Волгановка&quot;(ЭНС)."/>
    <s v="Работала &quot;Дист.защита&quot;.АПВ-не успешно.На ПС 110/35/10 кВ &quot;Елховка&quot; АВР-35 кВ -успешно. На ПС 35/6 кВ &quot;Каменка&quot;  АВР-6 кВ-успешно.Причина выясняется."/>
    <m/>
    <n v="10.25"/>
    <n v="10.25"/>
    <s v="ТЧ"/>
    <s v="н/д"/>
    <s v="н/д"/>
    <s v="н/д"/>
    <s v="н/д"/>
    <s v="н/д"/>
    <s v="н/д"/>
    <s v="н/д"/>
    <s v="н/д"/>
    <s v="КП18"/>
    <s v="ПУ9"/>
    <m/>
    <s v="Перерыв в электроснабжении потребителей на время срабатывания АВР на ПС 110/35/10 кВ Елховка, ПС 35/6 Каменка кВ"/>
    <m/>
    <m/>
    <m/>
  </r>
  <r>
    <x v="4"/>
    <x v="9"/>
    <s v="РН-ЭН"/>
    <x v="125"/>
    <d v="1899-12-30T15:25:00"/>
    <d v="2014-05-26T00:00:00"/>
    <d v="1899-12-30T15:25:00"/>
    <d v="1899-12-30T00:00:00"/>
    <n v="2"/>
    <s v="МТЗ"/>
    <s v="АПВУ"/>
    <x v="2"/>
    <s v="ВЛ-6 кВ Ф-5"/>
    <x v="2"/>
    <x v="2"/>
    <s v="ВЛ-6 кВ Ф-5 ПС 110/35/6 кВ&quot;Зольное&quot; (ЖПО)"/>
    <s v="Работала МТЗ. АПВ-успешно. Произведён осмотр ВЛ-6 кВ- повреждений не обнаружено."/>
    <m/>
    <n v="0.17"/>
    <n v="0.17"/>
    <s v="ТЧ"/>
    <n v="1949"/>
    <s v="А-70; АС-50"/>
    <s v="н/д"/>
    <s v="ТР - 20.07.12"/>
    <n v="100"/>
    <s v="ТР - 07.13; 07.14"/>
    <n v="1"/>
    <s v="н/д"/>
    <s v="КП25"/>
    <s v="ПУ9"/>
    <m/>
    <s v="Следов схлеста проводов не обнаружено. Отсутствие автоматического запуска СУ скважинным оборудованием"/>
    <m/>
    <m/>
    <m/>
  </r>
  <r>
    <x v="4"/>
    <x v="9"/>
    <s v="РН-ЭН"/>
    <x v="126"/>
    <d v="1899-12-30T19:27:00"/>
    <d v="2014-05-27T00:00:00"/>
    <d v="1899-12-30T22:50:00"/>
    <d v="1899-12-30T03:23:00"/>
    <n v="28"/>
    <s v="МТЗ"/>
    <s v="АПВН, РПВУ"/>
    <x v="2"/>
    <s v="МВ-6 Т-2-Т"/>
    <x v="0"/>
    <x v="0"/>
    <s v="МВ-6 Т-2-Т, ПС 35/6 кВ &quot;Евгеньевская&quot;"/>
    <s v="Работала МТЗ РПВ-успешно. Гроза, сильный порывистый ветер."/>
    <n v="6.32"/>
    <m/>
    <n v="6.32"/>
    <s v="ИЭ"/>
    <n v="1988"/>
    <s v="ЗНИОЛ-0,66 Y3"/>
    <s v="н/д"/>
    <s v="ТР (ТН)-12.07.12; ТО - 07.05.14"/>
    <n v="100"/>
    <s v="н/д"/>
    <n v="0"/>
    <s v="н/д"/>
    <s v="КП11"/>
    <s v="ПУ4"/>
    <m/>
    <s v="Разрушение, перекрытие натяжных изоляторов ПС-70 на опоре №38 отпайки к ТП-9 ВЛ-6 кВ Ф-17 ПС 35/6 кВ &quot;Евгеньевская&quot;, частичное разрушение корпуса трансформатора напряжения в ячейке №13. Отсутствие системы телемеханики на ПС 35/6 кВ &quot;Евгеньевская&quot; "/>
    <m/>
    <m/>
    <m/>
  </r>
  <r>
    <x v="4"/>
    <x v="9"/>
    <s v="РН-ЭН"/>
    <x v="126"/>
    <d v="1899-12-30T04:00:00"/>
    <d v="2014-05-27T00:00:00"/>
    <d v="1899-12-30T04:00:00"/>
    <d v="1899-12-30T00:00:00"/>
    <n v="31"/>
    <s v="МТЗ"/>
    <s v="АПВУ"/>
    <x v="5"/>
    <s v="ВЛ-110 кВ &quot;Чапаевская- Снисски-2&quot;(ЧПО)"/>
    <x v="1"/>
    <x v="2"/>
    <s v="ВЛ-110 кВ &quot;Чапаевская- Снисски-2&quot; (ЧПО) ПС 110/35/10 кВ &quot;Чапаевская&quot; (ЧПО).Под отключение попали: С-2-Т ПС 110/35/6 кВ&quot;Снисски&quot;(ЧПО) 2СШ-6 кВ- Ф-14,15,16,17,18(ЭНС), ПС 35/6 кВ_x000a_&quot;Медведевская&quot;."/>
    <s v="Работала МТЗ. АПВ-успешно. "/>
    <m/>
    <n v="3.88"/>
    <n v="3.88"/>
    <s v="ТЧ"/>
    <s v="н/д"/>
    <s v="н/д"/>
    <s v="н/д"/>
    <s v="н/д"/>
    <s v="н/д"/>
    <s v="н/д"/>
    <s v="н/д"/>
    <s v="н/д"/>
    <s v="КП18"/>
    <s v="ПУ9"/>
    <m/>
    <s v="Отсутствие автоматического запуска СУ скважинным оборудованием"/>
    <m/>
    <m/>
    <m/>
  </r>
  <r>
    <x v="4"/>
    <x v="9"/>
    <s v="РН-ЭН"/>
    <x v="126"/>
    <d v="1899-12-30T19:27:00"/>
    <d v="2014-05-27T00:00:00"/>
    <d v="1899-12-30T19:27:00"/>
    <d v="1899-12-30T00:00:00"/>
    <n v="98"/>
    <s v="-"/>
    <s v="АПВУ"/>
    <x v="5"/>
    <s v="ВЛ-110 кВ &quot;Красносамарская&quot; (ВПО)"/>
    <x v="1"/>
    <x v="2"/>
    <s v="ВЛ-110 кВ &quot;Красносамарская&quot; (ВПО)_x000a_ПС 220/110/35кВ &quot;Кинельская&quot; (МЭС)  _x000a_Под отключение попали: С-2-Т ПС 110/35/6 кВ &quot;Нефтегорская-2&quot; (ВПО),ПС 35/6 кВ &quot;ДНС-2&quot;, &quot;Промысловая&quot;(ЭНС),_x000a_С-2-Т ПС 110/35/6 кВ &quot;Нефтегорская-1&quot;(ВПО), Ф-1,4, 5, 13(ЭНС), С-2-Т ПС 110/35/10 кВ &quot;Алексеевка&quot; (ВПО),ПС 35/6 кВ &quot;Богатыревская&quot;(ЭНС), С-2-Т ПС 110/35/6 кВ &quot;Бариновская&quot;, ПС 35/6 кВ &quot;КНС&quot;, Т-1-Т &quot;Широкинская&quot;, &quot;Красносамарская&quot;, Т-1-Т &quot;Коммунарская&quot;, Т-2-Т &quot;Евгеньевская&quot;. _x000a_"/>
    <s v="АПВ-успешно. Гроза,сильный порывистый _x000a_ветер."/>
    <n v="27.04"/>
    <m/>
    <n v="27.04"/>
    <s v="ТЧ"/>
    <s v="н/д"/>
    <s v="н/д"/>
    <s v="н/д"/>
    <s v="н/д"/>
    <s v="н/д"/>
    <s v="н/д"/>
    <s v="н/д"/>
    <s v="н/д"/>
    <s v="КП18"/>
    <s v="ПУ9"/>
    <m/>
    <s v="Отсутствие автоматического запуска СУ скважинным оборудованием"/>
    <m/>
    <m/>
    <m/>
  </r>
  <r>
    <x v="4"/>
    <x v="9"/>
    <s v="РН-ЭН"/>
    <x v="127"/>
    <d v="1899-12-30T23:40:00"/>
    <d v="2014-05-28T00:00:00"/>
    <d v="1899-12-30T01:17:00"/>
    <d v="1899-12-30T02:37:00"/>
    <n v="5"/>
    <s v="ТО"/>
    <s v="АПВН, РПВУ"/>
    <x v="2"/>
    <s v="ВЛ-6 кВ Ф-6"/>
    <x v="2"/>
    <x v="2"/>
    <s v="ВЛ-6 кВ Ф-6 ПС 35/6 кВ &quot;Коммунарская&quot;"/>
    <s v="Работала ТО. АПВ-не успешно РПВ-успешно. Гроза, сильный порывистый ветер."/>
    <n v="11.47"/>
    <m/>
    <n v="11.47"/>
    <s v="ТЧ"/>
    <n v="2004"/>
    <s v="АС-70"/>
    <s v="н/д"/>
    <s v="ТР (ВЛ) - 23.07.09; ТО (ВЛ) - 14.11.13; ТР (яч. Ф-6) - 09.07.10; ТО яч Ф-6) - 08.05.14"/>
    <n v="100"/>
    <s v="ТР (ВЛ)-09.14, ТО (ВЛ) - 06.14"/>
    <n v="0"/>
    <s v="н/д"/>
    <s v="КП11"/>
    <s v="ПУ4"/>
    <m/>
    <s v="Повреждений не обнаружено. Отсутствие системы телемеханики на ПС 35/6 кВ &quot;Коммунарская&quot;"/>
    <m/>
    <m/>
    <m/>
  </r>
  <r>
    <x v="4"/>
    <x v="9"/>
    <s v="РН-ЭН"/>
    <x v="127"/>
    <d v="1899-12-30T23:40:00"/>
    <d v="2014-05-28T00:00:00"/>
    <d v="1899-12-30T00:37:00"/>
    <d v="1899-12-30T00:57:00"/>
    <n v="2"/>
    <s v="-"/>
    <s v="АПВН, РПВУ"/>
    <x v="2"/>
    <s v="ВЛ-6 кВ Ф-3"/>
    <x v="2"/>
    <x v="2"/>
    <s v="ВЛ-6 кВ Ф-3 ПС 35/6 кВ &quot;Евгеньевская&quot;"/>
    <s v="Блинкера защит не выпадали. РПВ-успешно. Гроза, сильный порывистый ветер."/>
    <n v="17.97"/>
    <m/>
    <n v="17.97"/>
    <s v="И"/>
    <n v="2013"/>
    <s v="ПС-70"/>
    <s v="н/д"/>
    <s v="ТО (ВЛ) - 16.01.14; ТР (яч Ф-3) - 20.12.12; ТО (яч. Ф-3) - 07.05.14"/>
    <n v="100"/>
    <s v="ТР - 07.14"/>
    <n v="0"/>
    <s v="н/д"/>
    <s v="КП11"/>
    <s v="ПУ4"/>
    <m/>
    <s v="Разрушение подвесного изолятора в гирлянде изоляторов фазы &quot;А&quot; на опоре №111. Отсутствие системы телемеханики на ПС 35/6 кВ &quot;Евгеньевская&quot;."/>
    <m/>
    <m/>
    <m/>
  </r>
  <r>
    <x v="4"/>
    <x v="9"/>
    <s v="РН-ЭН"/>
    <x v="127"/>
    <d v="1899-12-30T12:20:00"/>
    <d v="2014-05-28T00:00:00"/>
    <d v="1899-12-30T12:52:00"/>
    <d v="1899-12-30T00:32:00"/>
    <n v="2"/>
    <s v="МТЗ"/>
    <s v="АПВН, РПВУ"/>
    <x v="2"/>
    <s v="ВЛ-6 кВ Ф-2"/>
    <x v="2"/>
    <x v="2"/>
    <s v="ВЛ-6 кВ Ф-2 ПС 35/6 кВ &quot;Сытовка&quot;"/>
    <s v="Работала МТЗ АПВ-нет. РПВ-успешно. Причина:  при осмотре ВЛ в пролете оп.№ 36-1и под проводами обнаружено _x000a_упавшее дерево."/>
    <n v="0.06"/>
    <m/>
    <n v="0.06"/>
    <s v="ТЧ"/>
    <n v="1955"/>
    <s v="АС-95"/>
    <s v="н/д"/>
    <s v="ТР - 16.10.13; ТР (РЗА) - 08.05.13"/>
    <n v="100"/>
    <s v="ТО-10.14"/>
    <n v="0"/>
    <s v="н/д"/>
    <s v="КП19"/>
    <s v="ПУ4"/>
    <s v="ПУ8"/>
    <s v="Отсутствие системы телемеханики на ПС 35/6 кВ &quot;Сытовка&quot;"/>
    <m/>
    <m/>
    <m/>
  </r>
  <r>
    <x v="4"/>
    <x v="9"/>
    <s v="РН-ЭН"/>
    <x v="128"/>
    <d v="1899-12-30T10:55:00"/>
    <d v="2014-05-29T00:00:00"/>
    <d v="1899-12-30T12:03:00"/>
    <d v="1899-12-30T01:08:00"/>
    <n v="18"/>
    <s v="ДЗТ"/>
    <s v="РПНУ (АПВ-нет)"/>
    <x v="0"/>
    <s v="МВ-35 кВ &quot;3 ЦЛ&quot;"/>
    <x v="0"/>
    <x v="0"/>
    <s v="МВ-35 кВ &quot;3 ЦЛ&quot; МВ-35 Т-1-Т МВ-6 кВ Т-1-Т ПС 35/6 кВ &quot;Тверская&quot;"/>
    <s v="Работала ДЗТ. АПВ-нет. В 11:59 включен МВ-35 &quot;3ЦЛ&quot;, в 12:03 включен СМВ-6 кВ._x000a_Причина: при осмотре ПС на Т-1-Т между фазами &quot;А&quot; и &quot;В&quot; обнаружена мертвая птица."/>
    <n v="8.2799999999999994"/>
    <m/>
    <n v="8.2799999999999994"/>
    <s v="Т"/>
    <n v="1981"/>
    <s v="ТONb-4000/35"/>
    <s v="н/д"/>
    <s v="ТР - 02.08.13"/>
    <n v="100"/>
    <s v="ТР - 08.14"/>
    <n v="0"/>
    <s v="н/д"/>
    <s v="КП19"/>
    <s v="ПУ4"/>
    <m/>
    <s v="Отсутствие АПВ на МВ-35 &quot;3 ЦЛ&quot;"/>
    <m/>
    <m/>
    <m/>
  </r>
  <r>
    <x v="4"/>
    <x v="9"/>
    <s v="ОАО &quot;МРСК ВОЛГИ&quot;"/>
    <x v="129"/>
    <d v="1899-12-30T14:09:00"/>
    <d v="2014-05-30T00:00:00"/>
    <d v="1899-12-30T14:09:00"/>
    <d v="1899-12-30T00:00:00"/>
    <n v="27"/>
    <s v="-"/>
    <m/>
    <x v="5"/>
    <s v="ВЛ-110 кВ &quot;Сосновка&quot;"/>
    <x v="1"/>
    <x v="2"/>
    <s v="ВЛ-110 кВ&quot;Сосновка&quot;(ВПО) ПС 110/35/6 кВ &quot;Сосновка&quot;(ВПО). Под отключение попали: ПС 35/6 кВ &quot;Садовая&quot;, &quot;Дерюжевка&quot;,&quot;БКНС&quot;(ЭНС)."/>
    <s v="На ПС 110/35/6 кВ&quot;Сосновка&quot;(ВПО) АВР-110 кВ успешно."/>
    <n v="4.13"/>
    <m/>
    <n v="4.13"/>
    <s v="ТЧ"/>
    <s v="н/д"/>
    <s v="н/д"/>
    <s v="н/д"/>
    <s v="н/д"/>
    <s v="н/д"/>
    <s v="н/д"/>
    <s v="н/д"/>
    <s v="н/д"/>
    <s v="КП18"/>
    <s v="ПУ9"/>
    <m/>
    <s v="Перерыв в электроснабжении потребителей на время срабатывания АВР"/>
    <m/>
    <m/>
    <m/>
  </r>
  <r>
    <x v="5"/>
    <x v="9"/>
    <s v="ОАО &quot;МРСК ВОЛГИ&quot;"/>
    <x v="133"/>
    <d v="1899-12-30T03:50:00"/>
    <d v="2014-06-03T00:00:00"/>
    <d v="1899-12-30T03:50:00"/>
    <d v="1899-12-30T00:00:00"/>
    <n v="67"/>
    <s v="1 ст.З.З."/>
    <s v="АПВУ"/>
    <x v="5"/>
    <s v="ВЛ-110 кВ &quot;Суходол-1&quot;"/>
    <x v="1"/>
    <x v="2"/>
    <s v="ВЛ-110 кВ &quot;Суходол-1&quot; _x000a_ПС 220/110/10 кВ _x000a_&quot;Серноводская&quot; (МЭС). Под отключение попали: С-1-Т ПС 110/35/6 кВ &quot;Козловская&quot;: ПС 35/6 кВ &quot;КНС&quot;,&quot;Орлянкая&quot;,&quot;Казанская&quot;, &quot;Екатериновская&quot;;С-1-Т ПС 110/35/6 кВ&quot;Серноводская&quot; (СПО): Т-1-Т ПС 35/6 кВ &quot;ФНС&quot;, Т-1-Т ПС 35/6кВ &quot;Обошинская&quot;, Т-1-Т ПС 35/6 кВ &quot;Якушкинская&quot;."/>
    <s v="Работала 1 ст ЗЗ. АПВ-успешно.Произведен осмотр ВЛ-повреждений не обнаружено."/>
    <m/>
    <n v="11.5"/>
    <n v="11.5"/>
    <s v="ТЧ"/>
    <s v="н/д"/>
    <s v="н/д"/>
    <s v="н/д"/>
    <s v="н/д"/>
    <s v="н/д"/>
    <s v="н/д"/>
    <s v="н/д"/>
    <s v="н/д"/>
    <s v="КП18"/>
    <s v="ПУ9"/>
    <m/>
    <s v="Отсутствие автоматического запуска СУ скважинным оборудованием"/>
    <m/>
    <m/>
    <m/>
  </r>
  <r>
    <x v="5"/>
    <x v="9"/>
    <s v="ОАО &quot;МРСК ВОЛГИ&quot;"/>
    <x v="133"/>
    <d v="1899-12-30T03:50:00"/>
    <d v="2014-06-03T00:00:00"/>
    <d v="1899-12-30T03:50:00"/>
    <d v="1899-12-30T00:00:00"/>
    <n v="85"/>
    <s v="1 ст.З.З."/>
    <s v="АПВУ"/>
    <x v="5"/>
    <s v="ВЛ-110 кВ &quot;Коханы-1&quot;"/>
    <x v="1"/>
    <x v="2"/>
    <s v="ВЛ-110 кВ &quot;Коханы-1&quot;(ВПО) ПС 220/110/6 кВ &quot;Новоотрадная&quot; (МЭС) Под отключение попали: С-1-Т  ПС 110/35/6 кВ &quot;Подгорная&quot;, С-2-Т ПС 110/35/6 кВ &quot;Лугань&quot;, С-1-Т  ПС &quot;Коханы&quot; (ВПО), ПС 35/6 кВ &quot;Северо-Максимовка&quot;, &quot;Бирюковская&quot;, &quot;Марьевская&quot;, &quot;Восточно-Кохановская&quot;,&quot;Восточная Черновка&quot;, &quot;Ново-Ключевская&quot;, Т-1-Т ПС &quot;Неклюдовская&quot;"/>
    <s v="Работала 1 ст ЗЗ., МТЗ.  АПВ-успешно.Причина:повреждение на _x000a_участке принадлежащего ВПО."/>
    <m/>
    <n v="23.82"/>
    <n v="23.82"/>
    <s v="ТЧ"/>
    <s v="н/д"/>
    <s v="н/д"/>
    <s v="н/д"/>
    <s v="н/д"/>
    <s v="н/д"/>
    <s v="н/д"/>
    <s v="н/д"/>
    <s v="н/д"/>
    <s v="КП18"/>
    <s v="ПУ9"/>
    <m/>
    <s v="Отсутствие автоматического запуска СУ скважинным оборудованием"/>
    <m/>
    <m/>
    <m/>
  </r>
  <r>
    <x v="5"/>
    <x v="9"/>
    <s v="РН-ЭН"/>
    <x v="133"/>
    <d v="1899-12-30T20:17:00"/>
    <d v="2014-06-03T00:00:00"/>
    <d v="1899-12-30T20:17:00"/>
    <d v="1899-12-30T00:00:00"/>
    <n v="41"/>
    <s v="МТО"/>
    <s v="АПВУ"/>
    <x v="0"/>
    <s v="ВЛ-35 кВ &quot;Марьевка&quot;"/>
    <x v="0"/>
    <x v="2"/>
    <s v="ВЛ-35 кВ&quot;Марьевка&quot; ПС 35/6 кВ_x000a_ &quot;Марьевская&quot;. Под отключение попали: ПС 35/6 кВ&quot;Гребенная&quot;,&quot;Елховская&quot;, Т-2-Т&quot;Южный Неприк&quot;."/>
    <s v="Работала МТО. АПВ- успешно. Причина: заросли ДКР в пролете оп.№ 48-49.."/>
    <n v="2.8"/>
    <m/>
    <n v="2.8"/>
    <s v="ТЧ"/>
    <n v="1960"/>
    <s v="АС-150"/>
    <s v="н/д"/>
    <s v="ТО-19.05.14 "/>
    <n v="100"/>
    <s v="ТО-09.14"/>
    <n v="0"/>
    <s v="н/д"/>
    <s v="КП24"/>
    <s v="ПУ9"/>
    <m/>
    <s v="Касание ветками деревьев проводов ВЛ в пролете опор №№ 48-49. Отсутствие автоматического запуска СУ скважинным оборудованием"/>
    <m/>
    <m/>
    <m/>
  </r>
  <r>
    <x v="5"/>
    <x v="9"/>
    <s v="ОАО &quot;МРСК ВОЛГИ&quot;"/>
    <x v="137"/>
    <d v="1899-12-30T03:33:00"/>
    <d v="2014-06-07T00:00:00"/>
    <d v="1899-12-30T03:33:00"/>
    <d v="1899-12-30T00:00:00"/>
    <n v="59"/>
    <s v="1 ст.З.З."/>
    <s v="АПВУ"/>
    <x v="5"/>
    <s v="ВЛ-110 кВ &quot;Коханы-1&quot;"/>
    <x v="1"/>
    <x v="2"/>
    <s v="ВЛ-110 кВ &quot;Коханы-1&quot;(ВПО) ПС 220/110/6 кВ &quot;Новоотрадная&quot; (МЭС) Под отключение попали: С-1-Т  ПС 110/35/6 кВ &quot;Подгорная&quot;, С-2-Т ПС 110/35/6 кВ &quot;Лугань&quot;, С-1-Т  ПС &quot;Коханы&quot; (ВПО), ПС 35/6 кВ &quot;Северо-Максимовка&quot;, &quot;Бирюковская&quot;, &quot;Марьевская&quot;, &quot;Восточно-Кохановская&quot;,&quot;Восточная Черновка&quot;, &quot;Ново-Ключевская&quot;, Т-1-Т ПС &quot;Неклюдовская&quot;"/>
    <s v="Работала 1 ст ЗЗ.,   АПВ-успешно. Причина: перекрытие герлянды изоляторов на оп.№ 98."/>
    <m/>
    <n v="20.57"/>
    <n v="20.57"/>
    <s v="ТЧ"/>
    <s v="н/д"/>
    <s v="н/д"/>
    <s v="н/д"/>
    <s v="н/д"/>
    <s v="н/д"/>
    <s v="н/д"/>
    <s v="н/д"/>
    <s v="н/д"/>
    <s v="КП18"/>
    <s v="ПУ9"/>
    <m/>
    <s v="Отсутствие автоматического запуска СУ скважинным оборудованием"/>
    <m/>
    <m/>
    <m/>
  </r>
  <r>
    <x v="5"/>
    <x v="9"/>
    <s v="РН-ЭН"/>
    <x v="333"/>
    <d v="1899-12-30T19:00:00"/>
    <d v="2014-06-10T00:00:00"/>
    <d v="1899-12-30T20:00:00"/>
    <d v="1899-12-30T01:00:00"/>
    <n v="5"/>
    <s v="Выпал блинкер &quot;Авар.откл&quot;"/>
    <s v="АПВН, РПВУ"/>
    <x v="5"/>
    <s v="ВЛ-6 кВ Ф-47"/>
    <x v="2"/>
    <x v="2"/>
    <s v="ВЛ-6 кВ Ф-47 ПС 35/6 кВ &quot;Дмитриевская&quot;."/>
    <s v="Выпал блинкер &quot;Авар.откл.&quot; АПВ-не успешно. РПВ-успешно. Причина: неисправность КЛ-6 кВ в эл.установке ЗАО &quot;Удмуртнефть Бурение&quot;."/>
    <n v="4.49"/>
    <m/>
    <n v="4.49"/>
    <s v="КС"/>
    <s v="н/д"/>
    <s v="н/д"/>
    <s v="н/д"/>
    <s v="н/д"/>
    <s v="н/д"/>
    <s v="н/д"/>
    <s v="н/д"/>
    <s v="н/д"/>
    <s v="КП18"/>
    <s v="ПУ9"/>
    <m/>
    <s v="Неисправность КЛ-6 кВ в электроустановке ЗАО &quot;Удмуртнефть Бурение&quot; скв. 636 Дмитриевского месторождения ОАО &quot;Самаранефтегаз&quot;"/>
    <m/>
    <m/>
    <m/>
  </r>
  <r>
    <x v="5"/>
    <x v="9"/>
    <s v="РН-ЭН"/>
    <x v="334"/>
    <d v="1899-12-30T13:23:00"/>
    <d v="2014-06-11T00:00:00"/>
    <d v="1899-12-30T15:00:00"/>
    <d v="1899-12-30T01:37:00"/>
    <n v="5"/>
    <s v="Выпал блинкер &quot;Авар.откл&quot;"/>
    <s v="РПВН (АПВ-нет)"/>
    <x v="2"/>
    <s v="МВ-6 кВ Ввод 6 кВ Т-2-Т"/>
    <x v="0"/>
    <x v="0"/>
    <s v="МВ-6 Ввод 6 кВ Т-2-Т ПС 35/6 кВ &quot;Медведевская&quot;"/>
    <s v="Выпал блинкер &quot;Авар.откл.&quot; АПВН, РПВ-успешно. Гроза, сильный порывистый ветер."/>
    <m/>
    <n v="0.45"/>
    <n v="0.45"/>
    <s v="ИЭ"/>
    <n v="1978"/>
    <s v="НТМИ-6"/>
    <s v="н/д"/>
    <s v="ТР-07.13"/>
    <n v="100"/>
    <s v="ТР-07.14"/>
    <n v="0"/>
    <d v="2014-06-04T00:00:00"/>
    <s v="КП11"/>
    <s v="ПУ4"/>
    <m/>
    <s v="Отсутствие АПВ на МВ-6 кВ Т-2-Т ПС 35/6 кВ &quot;Медведевская&quot;. Перегорание плавких вставок предохранителей 6 кВ ТН 6-1 и ТН-6-2 РУ-6 кВ ПС 35/6 кВ &quot;Медведевская&quot; (заменены 11.06.2014 г.)."/>
    <m/>
    <m/>
    <m/>
  </r>
  <r>
    <x v="5"/>
    <x v="9"/>
    <s v="РН-ЭН"/>
    <x v="334"/>
    <d v="1899-12-30T05:30:00"/>
    <d v="2014-06-11T00:00:00"/>
    <d v="1899-12-30T05:30:00"/>
    <d v="1899-12-30T00:00:00"/>
    <n v="4"/>
    <s v="Т.О."/>
    <s v="АПВУ"/>
    <x v="2"/>
    <s v="ВЛ-6 Ф-12"/>
    <x v="2"/>
    <x v="2"/>
    <s v="ВЛ-6 кВ Ф-12 ПС 35/6 кВ &quot;Ветлянская&quot;"/>
    <s v="Работала Т.О. АПВ-успешно.Гроза,сильный порывистый ветер."/>
    <m/>
    <n v="0.65"/>
    <n v="0.65"/>
    <s v="ТЧ"/>
    <n v="1985"/>
    <s v="А-70"/>
    <s v="н/д"/>
    <s v="ТР - 18.07.2006; ТР-06.02.14"/>
    <n v="100"/>
    <s v="ТО-10.14"/>
    <s v="н/д"/>
    <s v="н/д"/>
    <s v="КП12"/>
    <s v="ПУ9"/>
    <m/>
    <s v="Предположительно - подхлест проводов при сильном порывистом ветре. Повреждений не обнаружено. Отсутствие автоматического запуска СУ скважинным оборудованием"/>
    <m/>
    <m/>
    <m/>
  </r>
  <r>
    <x v="5"/>
    <x v="9"/>
    <s v="РН-ЭН"/>
    <x v="334"/>
    <d v="1899-12-30T10:13:00"/>
    <d v="2014-06-11T00:00:00"/>
    <d v="1899-12-30T18:45:00"/>
    <d v="1899-12-30T08:32:00"/>
    <n v="2"/>
    <s v="МТЗ"/>
    <s v="АПВН, РПВУ"/>
    <x v="2"/>
    <s v="ВЛ-6 Ф-55"/>
    <x v="2"/>
    <x v="2"/>
    <s v="ВЛ-6 кВ Ф-51 ПС 35/6 кВ &quot;Марьевская&quot;"/>
    <s v="Работала МТЗ. АПВН. Причина: гроза, сильный порывистый ветер."/>
    <n v="1.2"/>
    <m/>
    <n v="1.2"/>
    <s v="В"/>
    <n v="1976"/>
    <s v="ВМПП-10"/>
    <s v="ЗАО ГК &quot;Электрощит&quot; ТМ - Самара"/>
    <s v="ТР-03.12"/>
    <n v="100"/>
    <s v="ТР-08.14"/>
    <n v="0"/>
    <s v="н/д"/>
    <s v="КП11"/>
    <s v="ПУ5"/>
    <m/>
    <s v="Причина неуспешного срабатывания АПВ на МВ-6 кВ Ф-51 ПС 35/6 кВ &quot;Марьевская&quot; - неисправность блок-контактов в приводе МВ-6 кВ (удерживающая защелка не встала в зацепление ввиду неустойчивого положения корпуса блок-контактов из-за ослабления крепления)."/>
    <m/>
    <m/>
    <m/>
  </r>
  <r>
    <x v="5"/>
    <x v="9"/>
    <s v="РН-ЭН"/>
    <x v="334"/>
    <d v="1899-12-30T11:01:00"/>
    <d v="2014-06-11T00:00:00"/>
    <d v="1899-12-30T11:01:00"/>
    <d v="1899-12-30T00:00:00"/>
    <n v="2"/>
    <s v="МТЗ"/>
    <s v="АПВУ"/>
    <x v="2"/>
    <s v="ВЛ-6 Ф-51"/>
    <x v="2"/>
    <x v="2"/>
    <s v="ВЛ-6 кВ Ф-55 ПС 35/6 кВ &quot;Марьевская&quot;"/>
    <s v="Работала МТЗ. АПВ-успешно. Причина: гроза, сильный порывистый ветер."/>
    <m/>
    <n v="3.5"/>
    <n v="3.5"/>
    <s v="ТЧ"/>
    <n v="1958"/>
    <s v="А-50"/>
    <s v="н/д"/>
    <s v="ТО-28.06.13"/>
    <n v="100"/>
    <s v="ТО-08.14"/>
    <n v="0"/>
    <s v="н/д"/>
    <s v="КП12"/>
    <s v="ПУ9"/>
    <m/>
    <s v="Предположительно - подхлест проводов при сильном порывистом ветре. Повреждений не обнаружено. Отсутствие автоматического запуска СУ скважинным оборудованием"/>
    <m/>
    <m/>
    <m/>
  </r>
  <r>
    <x v="5"/>
    <x v="9"/>
    <s v="РН-ЭН"/>
    <x v="334"/>
    <d v="1899-12-30T10:53:00"/>
    <d v="2014-06-11T00:00:00"/>
    <d v="1899-12-30T11:57:00"/>
    <d v="1899-12-30T01:04:00"/>
    <n v="14"/>
    <s v="МТЗ"/>
    <s v="АПВН, РПВУ"/>
    <x v="2"/>
    <s v="ВЛ-35 кВ &quot;Борск-1&quot;"/>
    <x v="0"/>
    <x v="2"/>
    <s v="ВЛ-35 кВ &quot;Борск-1&quot; ПС 110/35/6 кВ_x000a_&quot;Подгорная&quot; Под отключение попали: _x000a_Т-1-Т ПС 35/6 кВ &quot;Южный Неприк&quot;, ПС 35/6 кВ &quot;Долматовская&quot;."/>
    <s v="Работала МТЗ, АПВН, РПВУ Причина: гроза, сильный порывистый ветер."/>
    <n v="1.53"/>
    <m/>
    <n v="1.53"/>
    <s v="В"/>
    <n v="1980"/>
    <s v="С-35М-630-10"/>
    <s v="н/д"/>
    <s v="ТР-05.14; ТО-11.06.14 "/>
    <n v="100"/>
    <s v="ТО-07.14"/>
    <n v="0"/>
    <s v="н/д"/>
    <s v="КП11"/>
    <s v="ПУ4"/>
    <m/>
    <s v="Отсутствие системы телемеханики на ПС 110/35/6 кВ &quot;Подгорная&quot;. Причина неуспешного срабатывания АПВ - неисправность блок-контакта БКА в приводе ПП-67 МВ-35 кВ &quot;Борск-1&quot; (выработка металла поводка БКА, приведшая к невхождению БКА в зацепление в положение готовности фиксации аварийного отключения"/>
    <m/>
    <m/>
    <m/>
  </r>
  <r>
    <x v="5"/>
    <x v="9"/>
    <s v="РН-ЭН"/>
    <x v="334"/>
    <d v="1899-12-30T10:52:00"/>
    <d v="2014-06-11T00:00:00"/>
    <d v="1899-12-30T10:52:00"/>
    <d v="1899-12-30T00:00:00"/>
    <n v="35"/>
    <s v="МТО"/>
    <s v="АПВУ"/>
    <x v="2"/>
    <s v="ВЛ-35 кВ &quot;Ключевская&quot;"/>
    <x v="0"/>
    <x v="2"/>
    <s v="ВЛ-35 кВ &quot;Ключевская&quot; ПС 110/35/6 кВ_x000a_&quot;Коханы&quot; (ВПО)"/>
    <s v="Работала МТО. АПВ- успешно. Причина: гроза, сильный порывистый ветер."/>
    <m/>
    <n v="3.33"/>
    <n v="3.33"/>
    <s v="ТЧ"/>
    <n v="1983"/>
    <s v="АС-150"/>
    <s v="н/д"/>
    <s v="ТР-29.06.09, ТО - 24.02.14"/>
    <n v="100"/>
    <s v="ТР-06.14, ТО-12.14"/>
    <n v="1"/>
    <s v="н/д"/>
    <s v="КП25"/>
    <s v="ПУ9"/>
    <m/>
    <s v="Повреждений не обнаружено. Отсутствие автоматического запуска СУ скважинным оборудованием."/>
    <m/>
    <m/>
    <m/>
  </r>
  <r>
    <x v="5"/>
    <x v="9"/>
    <s v="РН-ЭН"/>
    <x v="334"/>
    <d v="1899-12-30T11:28:00"/>
    <d v="2014-06-11T00:00:00"/>
    <d v="1899-12-30T11:28:00"/>
    <d v="1899-12-30T00:00:00"/>
    <n v="4"/>
    <s v="Выпал блинкер &quot;Авар.откл&quot;"/>
    <s v="АПВУ"/>
    <x v="2"/>
    <s v="ВЛ-6 кВ Ф-183"/>
    <x v="2"/>
    <x v="2"/>
    <s v="ВЛ-6 кВ Ф-183 ПС 35/6 кВ &quot;Неклюдовская&quot;"/>
    <s v="Выпал блинкер &quot;Авар.откл.&quot;АПВ-успешно. Причина: гроза, сильный порывистый ветер."/>
    <n v="1.4"/>
    <m/>
    <n v="1.4"/>
    <s v="ТЧ"/>
    <n v="1979"/>
    <s v="А-95"/>
    <s v="н/д"/>
    <s v="ТО-09.06.14"/>
    <n v="100"/>
    <s v="ТО-12.14"/>
    <n v="0"/>
    <s v="н/д"/>
    <s v="КП12"/>
    <s v="ПУ9"/>
    <m/>
    <s v="Предположительно - подхлест проводов при сильном порывистом ветре. Повреждений не обнаружено. Отсутствие автоматического запуска СУ скважинным оборудованием"/>
    <m/>
    <m/>
    <m/>
  </r>
  <r>
    <x v="5"/>
    <x v="9"/>
    <s v="РН-ЭН"/>
    <x v="334"/>
    <d v="1899-12-30T12:34:00"/>
    <d v="2014-06-11T00:00:00"/>
    <d v="1899-12-30T14:05:00"/>
    <d v="1899-12-30T01:31:00"/>
    <n v="1"/>
    <s v="Выпал блинкер &quot;Авар.откл&quot;"/>
    <s v="АПВН, РПВУ"/>
    <x v="2"/>
    <s v="ВЛ-6 кВ Ф-3"/>
    <x v="2"/>
    <x v="2"/>
    <s v="ВЛ-6 кВ Ф-3 ПС 35/6 кВ &quot;Аманак&quot;"/>
    <s v="Выпал блинкер &quot;Авар.откл.&quot; АПВН, РПВ-успешно. Причина: гроза, сильный порывистый ветер."/>
    <n v="0.37"/>
    <m/>
    <n v="0.37"/>
    <s v="ТЧ"/>
    <n v="1992"/>
    <s v="А-70"/>
    <s v="н/д"/>
    <s v="ТР-21.08.13"/>
    <n v="100"/>
    <s v="ТР-08.14"/>
    <n v="0"/>
    <s v="н/д"/>
    <s v="КП12"/>
    <s v="ПУ8"/>
    <s v="ПУ4"/>
    <s v="Подхлест проводов в условиях воздействия сильного порывистого ветра. Отсутствие системы телемеханики на ПС 35/6 кВ &quot;Аманак&quot;"/>
    <m/>
    <m/>
    <m/>
  </r>
  <r>
    <x v="5"/>
    <x v="9"/>
    <s v="РН-ЭН"/>
    <x v="334"/>
    <d v="1899-12-30T14:15:00"/>
    <d v="2014-06-11T00:00:00"/>
    <d v="1899-12-30T14:52:00"/>
    <d v="1899-12-30T00:37:00"/>
    <n v="6"/>
    <s v="Выпал блинкер &quot;Авар.откл&quot;"/>
    <s v="АПВН, РПВУ"/>
    <x v="2"/>
    <s v="ПП-1, ПП-2 ВЛ-6 кВ Ф-2 "/>
    <x v="2"/>
    <x v="3"/>
    <s v="ПП-1, ПП-2 ВЛ-6 кВ Ф-2  ПС 35/6 кВ &quot;Заборовка&quot; (Жиг. ПО)"/>
    <s v="Выпал блинкер &quot;Авар.откл.&quot; АПВН, РПВ-успешно. Гроза, сильный порывистый ветер."/>
    <n v="0.16"/>
    <m/>
    <n v="0.16"/>
    <s v="ТЧ"/>
    <n v="1965"/>
    <s v="АС-95"/>
    <s v="н/д"/>
    <s v="ТР-07.08.13"/>
    <n v="100"/>
    <s v="ТР-08.14"/>
    <n v="0"/>
    <s v="н/д"/>
    <s v="КП25"/>
    <s v="ПУ4"/>
    <m/>
    <s v="Повреждений по результатам осмотра не обнаружено. Отсутствие АПВ на присоединениях"/>
    <m/>
    <m/>
    <m/>
  </r>
  <r>
    <x v="5"/>
    <x v="9"/>
    <s v="РН-ЭН"/>
    <x v="18"/>
    <d v="1899-12-30T12:55:00"/>
    <d v="2014-06-12T00:00:00"/>
    <d v="1899-12-30T12:55:00"/>
    <d v="1899-12-30T00:00:00"/>
    <n v="9"/>
    <s v="1 ст. ЗЗ."/>
    <s v="РПНУ (АПВ-нет)"/>
    <x v="2"/>
    <s v="СВВ-35 _x000a_ВВ-10 Ввод-10-1"/>
    <x v="0"/>
    <x v="0"/>
    <s v="СВВ-35, ВВ-10 Ввод-10-1 ПС 35/10 кВ &quot;Петрухновская&quot;.Под отключение попали: Т-1-Т ПС 35/10 кВ &quot;Петрухновская&quot;,Т-1-Т ПС 35/10 кВ &quot;Пиненковская&quot;.АВР-10 кВ на ПС 35/10 кВ &quot;Петрухновская&quot; успешно. АВР-10 кВ на ПС 35/10 кВ &quot;Пиненковская&quot; - не успешно. СВВ-10 кВ вкл. вручную в 14:27"/>
    <s v="Работала 1 ст. ЗЗ. АПВ-нет. Гроза, сильный порывистый ветер."/>
    <n v="8.17"/>
    <n v="1.86"/>
    <n v="10.029999999999999"/>
    <s v="В"/>
    <n v="2011"/>
    <s v="СВВ-35 - ВВН П-35-25/1000-У1;                 ВВ-10-1 - ВВУ Э3-10"/>
    <s v="ЗАО ГК &quot;Электрощит&quot; ТМ - Самара"/>
    <s v="ТР - 09.13"/>
    <n v="100"/>
    <s v="ТР-09.14"/>
    <n v="0"/>
    <d v="2013-05-22T00:00:00"/>
    <s v="КП11"/>
    <s v="ПУ9"/>
    <m/>
    <s v="Перерыв в электроснабжении потребителей на время срабатывания АВР-10 кВ на ПС 35/10 кВ &quot;Петрухновская&quot;"/>
    <m/>
    <m/>
    <m/>
  </r>
  <r>
    <x v="5"/>
    <x v="9"/>
    <s v="РН-ЭН"/>
    <x v="18"/>
    <d v="1899-12-30T12:56:00"/>
    <d v="2014-06-12T00:00:00"/>
    <d v="1899-12-30T14:27:00"/>
    <d v="1899-12-30T01:31:00"/>
    <n v="5"/>
    <s v="Выпал блинкер &quot;Авар.откл.&quot;"/>
    <s v="АПВН, РПВУ"/>
    <x v="2"/>
    <s v="ВВ-35 Т-1-Т_x000a_ВВ-10 Ввод-10-1"/>
    <x v="0"/>
    <x v="0"/>
    <s v="ВВ-35 Т-1-Т ВВ-10 Ввод-10-1 ПС 35/10 кВ &quot;Пиненковская&quot;. АВР-10 кВ на ПС 35/10 кВ &quot;Пиненковская&quot;- не успешно."/>
    <s v="Работала 1 ст. ЗЗ. АПВ-нет. Гроза, сильный порывистый ветер."/>
    <n v="8.17"/>
    <n v="1.86"/>
    <n v="10.029999999999999"/>
    <s v="В"/>
    <n v="2011"/>
    <s v="СВВ-35 - ВВН П-35-25/1000-У1;                 ВВ-10-1 - ВВУ Э3-10"/>
    <s v="ЗАО ГК &quot;Электрощит&quot; ТМ - Самара"/>
    <s v="ТР - 09.13"/>
    <n v="100"/>
    <s v="ТР-09.14"/>
    <n v="0"/>
    <d v="2013-05-22T00:00:00"/>
    <s v="КП11"/>
    <s v="ПУ9"/>
    <m/>
    <s v="Перерыв в электроснабжении потребителей на время срабатывания АВР-10 кВ на ПС 35/10 кВ &quot;Петрухновская&quot;"/>
    <m/>
    <m/>
    <m/>
  </r>
  <r>
    <x v="5"/>
    <x v="9"/>
    <s v="РН-ЭН"/>
    <x v="18"/>
    <d v="1899-12-30T15:34:00"/>
    <d v="2014-06-12T00:00:00"/>
    <d v="1899-12-30T17:20:00"/>
    <d v="1899-12-30T01:46:00"/>
    <n v="11"/>
    <s v="ТО"/>
    <s v="АПВН, РПВУ"/>
    <x v="2"/>
    <s v="МВ-35 кВ &quot;Марычевка&quot;"/>
    <x v="0"/>
    <x v="0"/>
    <s v="МВ-35&quot;Марычевка&quot; ПС 35/6 кВ_x000a_&quot;Долматовская&quot; Под отключение попали:_x000a_Т-1-Т ПС 35/6 кВ &quot;Южный-Неприк&quot;."/>
    <s v="Работала ТО.АПВН РПВУ В 15:39 на ПС 35/6 кВ &quot;Южный-Неприк&quot; включен СВВ-6. В 17:33 на ПС 35/6 кВ &quot;Южный-Неприк&quot; восстановлена нормальная схема эл. ."/>
    <m/>
    <n v="1.74"/>
    <n v="1.74"/>
    <s v="В"/>
    <n v="1986"/>
    <s v="С-35М-630-10"/>
    <s v="н/д"/>
    <s v="ТР-07.13"/>
    <n v="100"/>
    <s v="ТР-07.14"/>
    <n v="0"/>
    <s v="н/д"/>
    <s v="КП11"/>
    <s v="ПУ8"/>
    <m/>
    <s v="Причина несрабатывания АПВ МВ-35 кВ &quot;Марычевка&quot; - неисправность аварийного блок-контакта БКА (ввиду физического износа металла поводка БКА контакт БКА не переходил в положение готовности фиксации аварийного отключения)."/>
    <m/>
    <m/>
    <m/>
  </r>
  <r>
    <x v="5"/>
    <x v="9"/>
    <s v="ОАО &quot;МРСК ВОЛГИ&quot;"/>
    <x v="18"/>
    <d v="1899-12-30T08:10:00"/>
    <d v="2014-06-12T00:00:00"/>
    <d v="1899-12-30T08:10:00"/>
    <d v="1899-12-30T00:00:00"/>
    <n v="36"/>
    <s v="2 ст.З.З."/>
    <s v="АПВУ"/>
    <x v="5"/>
    <s v="ВЛ-110 кВ&quot;Азот-Елховская&quot;(СПО)"/>
    <x v="1"/>
    <x v="2"/>
    <s v="ВЛ-110 кВ&quot;Азот-Елховская&quot;(СПО) ПС 500/220/110/10 кВ &quot;Азот&quot;(МЭС). Под отключение попали: ПС 110/35/10 кВ &quot;Елховка&quot;(СПО): ПС 35/6 кВ &quot;Каменка&quot;(ЭНС), Т-2-Т ПС 35/6 кВ &quot;Волгановка&quot;"/>
    <s v="Работала 2 ст. ЗЗ. АПВУ. Гроза, сильный порывистый ветер. АВР-10 кВ на ПС 35/6 кВ &quot;Волгановка&quot; -успешно."/>
    <m/>
    <n v="14.05"/>
    <n v="14.05"/>
    <s v="ТЧ"/>
    <s v="н/д"/>
    <s v="н/д"/>
    <s v="н/д"/>
    <s v="н/д"/>
    <s v="н/д"/>
    <s v="н/д"/>
    <s v="н/д"/>
    <s v="н/д"/>
    <s v="КП18"/>
    <s v="ПУ9"/>
    <m/>
    <s v="Перерыв в электроснабжении потребителей на время срабатывания АВР-10 кВ на ПС 35/10 кВ &quot;Волгановка&quot;"/>
    <m/>
    <m/>
    <m/>
  </r>
  <r>
    <x v="5"/>
    <x v="9"/>
    <s v="РН-ЭН"/>
    <x v="18"/>
    <d v="1899-12-30T11:01:00"/>
    <d v="2014-06-12T00:00:00"/>
    <d v="1899-12-30T11:02:00"/>
    <d v="1899-12-30T00:01:00"/>
    <n v="6"/>
    <s v="Выпал блинкер &quot;Авар.откл.&quot;"/>
    <s v="АПВН, РПВУ"/>
    <x v="2"/>
    <s v="ВЛ-6 кВ-Ф-2"/>
    <x v="2"/>
    <x v="2"/>
    <s v="ВЛ-6 кВ-Ф-2 ПС 35/6 кВ &quot;Горбатовская-1&quot;"/>
    <s v="Выпал блинкер &quot;Авар.откл.&quot;АПВН РПВ-успешно. Гроза, сильный  порывистый ветер."/>
    <n v="0.16"/>
    <m/>
    <n v="0.16"/>
    <s v="ТЧ"/>
    <n v="1984"/>
    <s v="АС-95"/>
    <s v="н/д"/>
    <s v="ТР-07.13"/>
    <n v="100"/>
    <s v="ТР-07.14"/>
    <n v="0"/>
    <s v="н/д"/>
    <s v="КП12"/>
    <s v="ПУ4"/>
    <m/>
    <s v="Отсутствие системы телемеханики на ПС 35/6 кВ &quot;Горбатовская-1&quot;. Подхлест проводов в пролете опор №204/1 - ТП132; 200/49-ТП 131."/>
    <m/>
    <m/>
    <m/>
  </r>
  <r>
    <x v="5"/>
    <x v="9"/>
    <s v="РН-ЭН"/>
    <x v="18"/>
    <d v="1899-12-30T11:06:00"/>
    <d v="2014-06-12T00:00:00"/>
    <d v="1899-12-30T11:06:00"/>
    <d v="1899-12-30T00:00:00"/>
    <n v="3"/>
    <s v="Выпал блинкер &quot;Авар.откл.&quot;"/>
    <s v="АПВУ"/>
    <x v="2"/>
    <s v="ВЛ-6 кВ-Ф-6"/>
    <x v="2"/>
    <x v="2"/>
    <s v="ВЛ-6 кВ-Ф-6 ПС 110/35/6 кВ &quot;Снисски&quot;(ЧПО)"/>
    <s v="Выпал блинкер &quot;Авар.откл.&quot;, АПВУ. Гроза, сильный порывистый ветер."/>
    <m/>
    <n v="0.16"/>
    <n v="0.16"/>
    <s v="ТЧ"/>
    <n v="1969"/>
    <s v="А-95; А-70; А-50"/>
    <s v="н/д"/>
    <s v="ТР-22.01.14; ТО-18.04.14"/>
    <n v="100"/>
    <s v="ТО-10.14"/>
    <n v="0"/>
    <s v="н/д"/>
    <s v="КП12"/>
    <s v="ПУ9"/>
    <m/>
    <s v="Отсутствие автоматического запуска СУ скважинным оборудованием. Подхлест проводов в пролете опор №№ 600/44-600/45, 600/53-600/54"/>
    <m/>
    <m/>
    <m/>
  </r>
  <r>
    <x v="5"/>
    <x v="9"/>
    <s v="РН-ЭН"/>
    <x v="18"/>
    <d v="1899-12-30T11:02:00"/>
    <d v="2014-06-12T00:00:00"/>
    <d v="1899-12-30T11:02:00"/>
    <d v="1899-12-30T00:00:00"/>
    <n v="36"/>
    <s v="МТЗ"/>
    <s v="АПВУ"/>
    <x v="2"/>
    <s v="ВЛ-35 кВ &quot;Карагайская&quot;"/>
    <x v="0"/>
    <x v="2"/>
    <s v="ВЛ-35 кВ &quot;Карагайская&quot; ПС 110/35/10 кВ &quot;Д.Умет&quot; (ВПО) Под отключение попали:_x000a_ПС 35/6 кВ &quot;Карагайская&quot;, &quot;Восточная&quot;, Т-2-Т ПС 35/6 кВ &quot;Дзержинская&quot;."/>
    <s v="Работала МТЗ, АПВУ. Гроза, сильный _x000a_порывистый ветер."/>
    <m/>
    <n v="5.69"/>
    <n v="5.69"/>
    <s v="ТЧ"/>
    <n v="1973"/>
    <s v="АС-95"/>
    <s v="н/д"/>
    <s v="ТР-09.13"/>
    <n v="100"/>
    <s v="ТР-09.14"/>
    <n v="0"/>
    <d v="2012-02-20T00:00:00"/>
    <s v="КП24"/>
    <s v="ПУ9"/>
    <m/>
    <s v="Отсутствие автоматического запуска СУ скважинным оборудованием. Касание ветками деревьев проводов ВЛ предположительно в пролетах опор №№ 1-2 или 17-21. Вырубка ДКР в объеме 2,25 Га силами подрядной организации запланирована на октябрь 2014 г."/>
    <m/>
    <m/>
    <m/>
  </r>
  <r>
    <x v="5"/>
    <x v="9"/>
    <s v="РН-ЭН"/>
    <x v="18"/>
    <d v="1899-12-30T12:56:00"/>
    <d v="2014-06-12T00:00:00"/>
    <d v="1899-12-30T14:14:00"/>
    <d v="1899-12-30T01:18:00"/>
    <n v="26"/>
    <s v="Выпал блинкер &quot;Авар.откл.&quot;"/>
    <s v="АПВН, РПВУ"/>
    <x v="2"/>
    <s v="ВВ-35 &quot;Дзержинская-2&quot;"/>
    <x v="0"/>
    <x v="2"/>
    <s v="ВВ-35&quot;Дзержинская-2&quot; ПС 35/6 кВ_x000a_&quot;Карагайская&quot;. Под отключение попали: ПС 35/6 кВ &quot;Восточная&quot;, Т-2-Т ПС 35/6 кВ &quot;Дзержинская&quot;"/>
    <s v="Выпал блинкер &quot;Авар.откл.&quot; АПВ-нет РПВУ_x000a_Гроза, сильный  порывистый ветер.В 13:28 на ПС 35/6 кВ &quot;Дзержинская&quot; включен СВВ-6 кВ. В 16:42 на ПС 35/6 кВ &quot;Дзержинская&quot; восстановлена нормальная схема эл. снабжения."/>
    <n v="16.559999999999999"/>
    <m/>
    <n v="16.559999999999999"/>
    <s v="В"/>
    <n v="2010"/>
    <s v="ВВН П-35-31,5/1600-УХЛ-1"/>
    <s v="ЗАО ГК &quot;Электрощит&quot; ТМ - Самара"/>
    <s v="ТР-08.13"/>
    <n v="100"/>
    <s v="ТР-08.14"/>
    <n v="0"/>
    <s v="н/д"/>
    <s v="КП11"/>
    <s v="ПУ4"/>
    <m/>
    <s v="Отсутствие АПВ на ВВ-35 кВ &quot;Дзержинская-2&quot;"/>
    <m/>
    <m/>
    <m/>
  </r>
  <r>
    <x v="5"/>
    <x v="9"/>
    <s v="РН-ЭН"/>
    <x v="18"/>
    <d v="1899-12-30T14:35:00"/>
    <d v="2014-06-12T00:00:00"/>
    <d v="1899-12-30T14:35:00"/>
    <d v="1899-12-30T00:00:00"/>
    <n v="55"/>
    <s v="МТЗ"/>
    <s v="АПВУ"/>
    <x v="2"/>
    <s v="ВЛ-35 кВ &quot;Мочалеевка&quot;"/>
    <x v="0"/>
    <x v="2"/>
    <s v="ВЛ-35 кВ&quot;Мочалеевка&quot; ПС 110/35/6 кВ &quot;Козловская&quot;. Под отключение попали:_x000a_ПС 35/6 кВ &quot;Сургутская&quot;, &quot;Сологаевка&quot;, &quot;Мочалеевка&quot;."/>
    <s v="Работала МТЗ, АПВУ. Гроза, сильный _x000a_порывистый ветер."/>
    <m/>
    <n v="16.38"/>
    <n v="16.38"/>
    <s v="ТЧ"/>
    <n v="1989"/>
    <s v="АС-120, АС-95"/>
    <s v="н/д"/>
    <s v="ТР-15.08.13, ТО-19.02.14"/>
    <n v="100"/>
    <s v="ТР-08.14"/>
    <n v="0"/>
    <s v="н/д"/>
    <s v="КП25"/>
    <s v="ПУ9"/>
    <m/>
    <s v="Повреждений не обнаружено. Отсутствие автоматического запуска СУ скважинным оборудованием."/>
    <m/>
    <m/>
    <m/>
  </r>
  <r>
    <x v="5"/>
    <x v="9"/>
    <s v="РН-ЭН"/>
    <x v="18"/>
    <d v="1899-12-30T15:07:00"/>
    <d v="2014-06-12T00:00:00"/>
    <d v="1899-12-30T16:00:00"/>
    <d v="1899-12-30T00:53:00"/>
    <n v="6"/>
    <s v="Выпал блинкер &quot;Авар.откл.&quot;"/>
    <s v="АПВН, РПВУ"/>
    <x v="2"/>
    <s v="ВЛ-6 кВ Ф-3"/>
    <x v="2"/>
    <x v="2"/>
    <s v="ВЛ-6 кВ Ф-3 ПС 35/6 кВ &quot;Кротково-Алешкино&quot;"/>
    <s v="Выпал блинкер &quot;Авар.откл.&quot; АПВН РПВУ_x000a_Гроза, сильный  порывистый ветер."/>
    <n v="1.51"/>
    <m/>
    <n v="1.51"/>
    <s v="ТЧ"/>
    <n v="1984"/>
    <s v="А-95, АС-70"/>
    <s v="н/д"/>
    <s v="ТР-11.07.13"/>
    <n v="100"/>
    <s v="ТР-04.14, ТО-10.14"/>
    <n v="1"/>
    <s v="н/д"/>
    <s v="КП12"/>
    <s v="ПУ8"/>
    <s v="ПУ4"/>
    <s v="В пролете опор №№ 301/122-301/124 обнаружены сломанные ветви деревьев, а также нависание веток деревьев над проводами. Вырубка ДКР  силами персонала ПРЦЭиЭ №5 в указанных пролетах произведена 25.06.2014 г. Отсутствие системы телемеханики на ПС 35/6 кВ &quot;Кротково-Алешкино&quot;"/>
    <m/>
    <m/>
    <m/>
  </r>
  <r>
    <x v="5"/>
    <x v="9"/>
    <s v="РН-ЭН"/>
    <x v="335"/>
    <d v="1899-12-30T09:00:00"/>
    <d v="2014-06-13T00:00:00"/>
    <d v="1899-12-30T09:00:00"/>
    <d v="1899-12-30T00:00:00"/>
    <n v="5"/>
    <s v="Т.О."/>
    <s v="АПВУ"/>
    <x v="1"/>
    <s v="ВЛ-6 кВ Ф-4"/>
    <x v="2"/>
    <x v="2"/>
    <s v="ВЛ-6 кВ Ф-4 ПС 35/6 кВ &quot;Сургутская&quot;"/>
    <s v="Работала ТО. АПВ-успешно. Причина: неизвестной техникой сломана опора №401/2."/>
    <m/>
    <n v="1.57"/>
    <n v="1.57"/>
    <s v="СК"/>
    <n v="1981"/>
    <s v="СВ-105"/>
    <s v="н/д"/>
    <s v="ТО 21.05.14;_x000a_ТР 12.08.13"/>
    <n v="100"/>
    <s v="ТО-10.14"/>
    <n v="0"/>
    <s v="н/д"/>
    <s v="КП20"/>
    <s v="ПУ9"/>
    <m/>
    <s v="Отсутствие автоматического запуска СУ скважинным оборудованием. Предположительный вид автотранспорта - полуприцеп, ТС не установлено"/>
    <m/>
    <s v="с"/>
    <m/>
  </r>
  <r>
    <x v="5"/>
    <x v="9"/>
    <s v="РН-ЭН"/>
    <x v="335"/>
    <d v="1899-12-30T13:58:00"/>
    <d v="2014-06-13T00:00:00"/>
    <d v="1899-12-30T16:25:00"/>
    <d v="1899-12-30T02:27:00"/>
    <n v="14"/>
    <s v="МТЗ"/>
    <s v="АПВН, РПВУ"/>
    <x v="2"/>
    <s v="ВЛ-6 кВ Ф-9"/>
    <x v="2"/>
    <x v="2"/>
    <s v="ВЛ-6 кВ Ф-9 ПС 35/6 кВ &quot;Богатыревская&quot;"/>
    <s v="Работала МТЗ. АПВ-не успешно. РПВ-успешно. Причина: на отпайке ВЛ-6 кВ от ВЛБ-92 в пролете опор №89-91 оборваны провода фазы &quot;А&quot; и &quot;В&quot;, провода лежат на земле. В 15:50 отключили ВЛБ-92. Гроза, сильный порывистый ветер."/>
    <n v="36.729999999999997"/>
    <n v="2.93"/>
    <n v="39.659999999999997"/>
    <s v="И"/>
    <n v="1986"/>
    <s v="ШФ-10"/>
    <s v="н/д"/>
    <s v="ТР - 13.03.12; ТО - 12.03.14"/>
    <n v="100"/>
    <s v="ТО-09.14"/>
    <n v="0"/>
    <s v="н/д"/>
    <s v="КП11"/>
    <s v="ПУ8"/>
    <s v="ПУ4"/>
    <s v="Отсутствие системы телемеханики на ПС 35/6 кВ &quot;Богатыревская&quot;. Разрушение штыревых изоляторов фаз &quot;А&quot; и &quot;В&quot; на опоре №90."/>
    <m/>
    <m/>
    <m/>
  </r>
  <r>
    <x v="5"/>
    <x v="9"/>
    <s v="РН-ЭН"/>
    <x v="335"/>
    <d v="1899-12-30T21:16:00"/>
    <d v="2014-06-13T00:00:00"/>
    <d v="1899-12-30T21:16:00"/>
    <d v="1899-12-30T00:00:00"/>
    <n v="20"/>
    <s v="Т.О."/>
    <s v="АПВУ"/>
    <x v="2"/>
    <s v="ВЛ-6 кВ Ф-1"/>
    <x v="2"/>
    <x v="2"/>
    <s v="ВЛ-6 кВ Ф-1 ПС 110/35/6 кВ &quot;Снисски&quot; (ЧПО)"/>
    <s v="Работала Т.О.АПВ-успешно. Гроза, сильный порывистый ветер."/>
    <m/>
    <n v="0.83"/>
    <n v="0.83"/>
    <s v="ТЧ"/>
    <n v="1969"/>
    <s v="А-95; А-70"/>
    <s v="н/д"/>
    <s v="ТР-06.14"/>
    <n v="100"/>
    <s v="ТО-12.14"/>
    <n v="0"/>
    <d v="2013-08-22T00:00:00"/>
    <s v="КП12"/>
    <s v="ПУ9"/>
    <m/>
    <s v="Отсутствие автоматического запуска СУ скважинным оборудованием. Подхлест проводов в пролете опор №№ 100/75 - 100/76"/>
    <m/>
    <m/>
    <m/>
  </r>
  <r>
    <x v="5"/>
    <x v="9"/>
    <s v="РН-ЭН"/>
    <x v="335"/>
    <d v="1899-12-30T21:58:00"/>
    <d v="2014-06-13T00:00:00"/>
    <d v="1899-12-30T21:58:00"/>
    <d v="1899-12-30T00:00:00"/>
    <n v="14"/>
    <s v="Т.О."/>
    <s v="АПВУ"/>
    <x v="2"/>
    <s v="ВЛ-6 кВ Ф-4"/>
    <x v="2"/>
    <x v="2"/>
    <s v="ВЛ-6 кВ Ф-4 ПС 110/35/6 кВ &quot;Снисски&quot; (ЧПО)"/>
    <s v="Работала Т.О.АПВ-успешно. Гроза, сильный порывистый ветер."/>
    <m/>
    <n v="0.73"/>
    <n v="0.73"/>
    <s v="ТЧ"/>
    <n v="1981"/>
    <s v="АС-70"/>
    <s v="н/д"/>
    <s v="ТР-17.01.14"/>
    <n v="100"/>
    <s v="ТО-12.14"/>
    <n v="0"/>
    <d v="2014-01-16T00:00:00"/>
    <s v="КП12"/>
    <s v="ПУ9"/>
    <m/>
    <s v="Отсутствие автоматического запуска СУ скважинным оборудованием. Подхлест проводов в пролете опор №№ 400/56 - 400/57"/>
    <m/>
    <m/>
    <m/>
  </r>
  <r>
    <x v="5"/>
    <x v="9"/>
    <s v="РН-ЭН"/>
    <x v="139"/>
    <d v="1899-12-30T11:55:00"/>
    <d v="2014-06-14T00:00:00"/>
    <d v="1899-12-30T12:35:00"/>
    <d v="1899-12-30T00:40:00"/>
    <n v="51"/>
    <s v="Блинкера не выпали"/>
    <s v="РПНУ (АПВ-нет)"/>
    <x v="2"/>
    <s v="СМВ-35"/>
    <x v="0"/>
    <x v="0"/>
    <s v="СМВ-35 кВ ПС 35/6 кВ &quot;Городецк&quot; Под отключение попали: Т-2-Т ПС 35/6 кВ &quot;Городецк&quot;, ПС 35/6 кВ &quot;Жуково&quot;"/>
    <s v="Блинкера защит не выпадали. АПВ-нет. РПВ-успешно. Гроза, сильный порывистый ветер."/>
    <n v="3.48"/>
    <m/>
    <n v="3.48"/>
    <s v="В"/>
    <n v="1982"/>
    <s v="С-35М-630-10АУ1"/>
    <s v="н/д"/>
    <s v="ТР-16.01.14"/>
    <n v="100"/>
    <s v="ТО-07.14"/>
    <n v="0"/>
    <d v="2012-06-18T00:00:00"/>
    <s v="КП25"/>
    <s v="ПУ4"/>
    <m/>
    <s v="Отсутствие системы телемеханики на ПС 35/6 кВ &quot;Городецк&quot;"/>
    <m/>
    <m/>
    <m/>
  </r>
  <r>
    <x v="5"/>
    <x v="9"/>
    <s v="РН-ЭН"/>
    <x v="139"/>
    <d v="1899-12-30T14:05:00"/>
    <d v="2014-06-14T00:00:00"/>
    <d v="1899-12-30T19:30:00"/>
    <d v="1899-12-30T05:25:00"/>
    <n v="8"/>
    <s v="-"/>
    <s v="РПВН (АПВ-нет)"/>
    <x v="2"/>
    <s v="ВВ-35 Т-1-Т_x000a_МВ-6 Ввод-6-1"/>
    <x v="0"/>
    <x v="0"/>
    <s v="ВВ-35 Т-1-Т, МВ-6 Ввод-6-1 ПС 35/10 кВ &quot;Аманак&quot;."/>
    <s v="АПВ-нет. 15:10 РПВ-не успешно. Причина - неисправность блока &quot;Сириус-Т&quot;"/>
    <n v="6.53"/>
    <m/>
    <n v="6.53"/>
    <s v="РЗА"/>
    <n v="1983"/>
    <s v="BF-50/10k"/>
    <s v="н/д"/>
    <s v="ТР-24.06.13"/>
    <n v="100"/>
    <s v="ТР-05.14, ТО-07.14"/>
    <n v="1"/>
    <d v="2013-06-24T00:00:00"/>
    <s v="КП24"/>
    <s v="ПУ8"/>
    <s v="ПУ2"/>
    <s v="Причина - попадание влаги в клеммную коробку газовой защиты силового трансформатора Т-1-Т, вызвавшее ложно срабатывание газовой защиты тр-ра Т-1-Т.Отсутствие электромонтера РЗА на ПС 35/6 кВ &quot;Аманак&quot;. "/>
    <m/>
    <m/>
    <m/>
  </r>
  <r>
    <x v="5"/>
    <x v="9"/>
    <s v="РН-ЭН"/>
    <x v="139"/>
    <d v="1899-12-30T06:59:00"/>
    <d v="2014-06-14T00:00:00"/>
    <d v="1899-12-30T08:57:00"/>
    <d v="1899-12-30T01:58:00"/>
    <n v="1"/>
    <s v="МТЗ"/>
    <s v="РПВН (АПВ-нет)"/>
    <x v="5"/>
    <s v="ВЛ-10 кВ Ф-12"/>
    <x v="2"/>
    <x v="2"/>
    <s v="ВЛ-10 кВ Ф-12 ПС 220/110/10 кВ &quot;Комсомолец&quot; (МЭС)"/>
    <s v="Работало МТЗ. АПВ выведено._x000a_Гроза, сильный ветер"/>
    <n v="1.27"/>
    <m/>
    <n v="1.27"/>
    <s v="ТЧ"/>
    <s v="н/д"/>
    <s v="н/д"/>
    <s v="н/д"/>
    <s v="н/д"/>
    <s v="н/д"/>
    <s v="н/д"/>
    <s v="н/д"/>
    <s v="н/д"/>
    <s v="КП18"/>
    <s v="ПУ9"/>
    <m/>
    <s v="Выведенное устройство АПВ на ПС 220/110/10 кВ &quot;Комсомолец&quot; (МЭС)"/>
    <m/>
    <m/>
    <m/>
  </r>
  <r>
    <x v="5"/>
    <x v="9"/>
    <s v="РН-ЭН"/>
    <x v="139"/>
    <d v="1899-12-30T08:23:00"/>
    <d v="2014-06-14T00:00:00"/>
    <d v="1899-12-30T08:23:00"/>
    <d v="1899-12-30T00:00:00"/>
    <n v="8"/>
    <s v="МТЗ"/>
    <s v="АПВУ"/>
    <x v="2"/>
    <s v="ВЛ-35 кВ &quot;Коммунарская&quot;"/>
    <x v="0"/>
    <x v="2"/>
    <s v="ВЛ-35 кВ &quot;Коммунарская&quot; ПС 110/35/6 кВ &quot;Бариновская&quot; Под отключение попали: Т-2-Т ПС 35/6 кВ &quot;Широкинская&quot;, Т-2-Т ПС 35/6 кВ &quot;Коммунарская&quot;"/>
    <s v="Работала МТЗ. АПВ-уцспешно. Гроза, сильный порывистый ветер."/>
    <m/>
    <n v="0.75"/>
    <n v="0.75"/>
    <s v="ТЧ"/>
    <n v="2012"/>
    <s v="АС-120"/>
    <s v="н/д"/>
    <s v="ТО-03.02.14"/>
    <n v="100"/>
    <s v="ТО-10.14"/>
    <n v="0"/>
    <s v="н/д"/>
    <s v="КП11"/>
    <s v="ПУ9"/>
    <m/>
    <s v="Отсутствие автоматического запуска СУ скважинным оборудованием"/>
    <m/>
    <m/>
    <m/>
  </r>
  <r>
    <x v="5"/>
    <x v="9"/>
    <s v="РН-ЭН"/>
    <x v="139"/>
    <d v="1899-12-30T10:10:00"/>
    <d v="2014-06-14T00:00:00"/>
    <d v="1899-12-30T11:20:00"/>
    <d v="1899-12-30T01:10:00"/>
    <n v="2"/>
    <s v="МТЗ"/>
    <s v="АПВН, РПВУ"/>
    <x v="2"/>
    <s v="ВЛ-6 кВ Ф-2"/>
    <x v="2"/>
    <x v="2"/>
    <s v="ВЛ-6 кВ Ф-2 ПС 35/6 кВ &quot;Стрельная&quot;"/>
    <s v="Работала МТЗ. АПВ-нет. В 10:15 РПВ-не успешно. Гроза, сильный порывистый ветер. Причина: В пролете опор №1-2 схлест проводов из-за упавшего дерева, в пролете опор №3-4 ветка дерева на проводах.Убрали."/>
    <n v="0.15"/>
    <m/>
    <n v="0.15"/>
    <s v="ТЧ"/>
    <n v="1952"/>
    <s v="А-70, АС-50"/>
    <s v="н/д"/>
    <s v="ТР-26.07.13; ТО - 17.01.14"/>
    <n v="100"/>
    <s v="ТР-07.14"/>
    <n v="0"/>
    <s v="н/д"/>
    <s v="КП19"/>
    <s v="ПУ8"/>
    <m/>
    <s v="Расчистка охранной зоны ВЛ от ДКР силами персонала ООО &quot;ЭНС&quot; запланирована на декабрь 2014 г."/>
    <m/>
    <m/>
    <m/>
  </r>
  <r>
    <x v="5"/>
    <x v="9"/>
    <s v="ОАО &quot;МРСК ВОЛГИ&quot;"/>
    <x v="139"/>
    <d v="1899-12-30T12:14:00"/>
    <d v="2014-06-14T00:00:00"/>
    <d v="1899-12-30T12:20:00"/>
    <d v="1899-12-30T00:06:00"/>
    <n v="63"/>
    <s v="-"/>
    <s v="АПВН, РПВУ"/>
    <x v="5"/>
    <s v="ВЛ-110 кВ &quot;Бариновка-1&quot;"/>
    <x v="1"/>
    <x v="2"/>
    <s v="ВЛ-110 кВ &quot;Бариновка-1&quot; ПС 220/110/6 кВ &quot;Просвет&quot; (МЭС) Под отключение попали:С-1-Т ПС 110/35/6 кВ &quot;Бариновская&quot;,  ПС 35/6 кВ &quot;Парфеновская&quot;, ПС 35/6 кВ &quot;Никольская&quot;,  Т-1-Т ПС 35/6 кВ &quot;Евгеньевская&quot;,  ПС 35/6 кВ &quot;Желябовская&quot;, ПС 35/6 кВ &quot;Богдановская&quot;, ПС 35/6 кВ &quot;Солоцкая&quot;."/>
    <s v="Отключена персоналом МЭС после выброса масла с МВ-110 кВ &quot;Бариновка-1&quot;. В 12:20 Нагрузка С-1-Т ПС 110/35/6 кВ &quot;Бариновская&quot; переведена на ВЛ-110 кВ &quot;Бариновка-2&quot;."/>
    <n v="6.28"/>
    <m/>
    <n v="6.28"/>
    <s v="ТЧ"/>
    <s v="н/д"/>
    <s v="н/д"/>
    <s v="н/д"/>
    <s v="н/д"/>
    <s v="н/д"/>
    <s v="н/д"/>
    <s v="н/д"/>
    <s v="н/д"/>
    <s v="КП18"/>
    <s v="ПУ9"/>
    <m/>
    <s v="Перерыв в электроснабжении потребителей на время перевода нагрузки с С-1-Т ПС 110/35/6 кВ &quot;Бариновская&quot; на ВЛ-110 кВ &quot;Бариновка-2&quot;"/>
    <m/>
    <m/>
    <m/>
  </r>
  <r>
    <x v="5"/>
    <x v="9"/>
    <s v="ОАО &quot;МРСК ВОЛГИ&quot;"/>
    <x v="139"/>
    <d v="1899-12-30T11:03:00"/>
    <d v="2014-06-14T00:00:00"/>
    <d v="1899-12-30T11:03:00"/>
    <d v="1899-12-30T00:00:00"/>
    <n v="177"/>
    <s v="ДЗШ-110"/>
    <s v="АПВУ"/>
    <x v="5"/>
    <s v="1-2 С.Ш-110 кВ"/>
    <x v="1"/>
    <x v="0"/>
    <s v="1-2 С.Ш.-110 кВ ПС 220/110/6 кВ &quot;Просвет&quot; (МЭС) Под отключение попали: ПРЦЭиЭ №2: С-1-Т ПС 110/35/6 кВ &quot;Бариновская&quot;,  ПС 35/6 кВ &quot;Парфеновская&quot;, ПС 35/6 кВ &quot;Никольская&quot;,  Т-1-Т ПС 35/6 кВ &quot;Евгеньевская&quot;,  ПС 35/6 кВ &quot;Желябовская&quot;, ПС 35/6 кВ &quot;Богдановская&quot;, ПС 35/6 кВ &quot;Солоцкая&quot;. ПРЦЭиЭ №6: С-2-Т ПС 110/35/6 кВ &quot;Кудиновская&quot;, ПС 35/6 кВ &quot;Тверская&quot;, &quot;Гараевская&quot;, &quot;Рассветская&quot;, &quot;Карагайская&quot;, &quot;Восточная&quot;, &quot;Горбатовская-1&quot;, Т-1-Т ПС 35/6 кВ &quot;Горбатовская-2&quot;, Т-2-Т ПС 35/6 кВ &quot;Дзержинская&quot;."/>
    <s v="ДЗШ 1-2 С.Ш.-110кВ АПВ-1С.Ш.-110 кВ-успешно. АПВ-2С.Ш.-110 кВ-не успешно."/>
    <m/>
    <n v="49.34"/>
    <n v="49.34"/>
    <s v="ТЧ"/>
    <s v="н/д"/>
    <s v="н/д"/>
    <s v="н/д"/>
    <s v="н/д"/>
    <s v="н/д"/>
    <s v="н/д"/>
    <s v="н/д"/>
    <s v="н/д"/>
    <s v="КП18"/>
    <s v="ПУ9"/>
    <m/>
    <s v="Отсутствие автоматического запуска СУ скважинным оборудованием"/>
    <m/>
    <m/>
    <m/>
  </r>
  <r>
    <x v="5"/>
    <x v="9"/>
    <s v="ОАО &quot;МРСК ВОЛГИ&quot;"/>
    <x v="140"/>
    <d v="1899-12-30T13:33:00"/>
    <d v="2014-06-15T00:00:00"/>
    <d v="1899-12-30T13:33:00"/>
    <d v="1899-12-30T00:00:00"/>
    <n v="68"/>
    <s v="1 ст. ЗЗ."/>
    <s v="АПВУ"/>
    <x v="5"/>
    <s v="ВЛ-110 кВ Кротовка-Новоотрадная-2(ВПО)"/>
    <x v="1"/>
    <x v="2"/>
    <s v="ВЛ-110 кВ &quot;Кротовка-Новоотрадная-2 &quot;(ВПО) ПС 110/35/6 кВ &quot;Кротовка&quot;(ВПО)._x000a_Под посадку напряжения по ВЛ110кВ &quot;УКПН-2&quot; попали: С-1-Т ПС 110/35/6 кВ &quot;Лугань&quot;,ПС 35/6 кВ &quot;Сброс&quot;, &quot;Дмитриевская&quot;, &quot;Малышевская&quot;(ЭНС)."/>
    <s v="Работала 1 ст.з.з. АПВ- успешно. Сильный порывистый ветер, гроза."/>
    <m/>
    <n v="9.67"/>
    <n v="9.67"/>
    <s v="ТЧ"/>
    <s v="н/д"/>
    <s v="н/д"/>
    <s v="н/д"/>
    <s v="н/д"/>
    <s v="н/д"/>
    <s v="н/д"/>
    <s v="н/д"/>
    <s v="н/д"/>
    <s v="КП18"/>
    <s v="ПУ9"/>
    <m/>
    <s v="Отсутствие автоматического запуска СУ скважинным оборудованием"/>
    <m/>
    <m/>
    <m/>
  </r>
  <r>
    <x v="5"/>
    <x v="9"/>
    <s v="РН-ЭН"/>
    <x v="140"/>
    <d v="1899-12-30T15:16:00"/>
    <d v="2014-06-15T00:00:00"/>
    <d v="1899-12-30T16:31:00"/>
    <d v="1899-12-30T01:15:00"/>
    <n v="18"/>
    <s v="Т.О."/>
    <s v="АПВН, РПВУ"/>
    <x v="2"/>
    <s v="ВЛ-35 кВ&quot;Марычёвка&quot;"/>
    <x v="0"/>
    <x v="2"/>
    <s v="ВЛ-35 кВ &quot;Марычёвка&quot; ПС 35/6 кВ_x000a_&quot;Долматовская&quot;. Под отключение попали: Т-2-Т ПС 35/6 кВ&quot;Южный Неприк&quot;."/>
    <s v="Работала МТО. АПВ-не успешно. РПВ-успешно. Сильный порывистый ветер,_x000a_гроза. На ПС 35/6 кВ&quot;Южный Неприк&quot; в 15:19 включили СМВ-6 кВ, т.е. перевели нагрузку Т-1-Т на Т-2-Т. В 16:53 на ПС 35/6 кВ &quot;Южный Неприк&quot; восстановили нормальную схему электроснабжения._x000a_"/>
    <m/>
    <n v="1.26"/>
    <n v="1.26"/>
    <s v="В"/>
    <n v="1986"/>
    <s v="С-35М-630-10"/>
    <s v="н/д"/>
    <s v="ТР-07.13"/>
    <n v="100"/>
    <s v="ТР-07.14"/>
    <n v="0"/>
    <s v="н/д"/>
    <s v="КП11"/>
    <s v="ПУ8"/>
    <m/>
    <s v="Причина несрабатывания АПВ МВ-35 кВ &quot;Марычевка&quot; - неисправность аварийного блок-контакта БКА (ввиду физического износа металла поводка БКА контакт БКА не переходил в положение готовности фиксации аварийного отключения)."/>
    <m/>
    <m/>
    <m/>
  </r>
  <r>
    <x v="5"/>
    <x v="9"/>
    <s v="РН-ЭН"/>
    <x v="141"/>
    <d v="1899-12-30T19:00:00"/>
    <d v="2014-06-16T00:00:00"/>
    <d v="1899-12-30T20:28:00"/>
    <d v="1899-12-30T01:28:00"/>
    <n v="17"/>
    <s v="МТЗ"/>
    <s v="АПВН, РПВУ"/>
    <x v="0"/>
    <s v="ВВ-35 &quot;Дзержинская-2&quot;"/>
    <x v="0"/>
    <x v="0"/>
    <s v="ВВ-35 &quot;Дзержинская-2&quot;_x000a_ПС 35/6 кВ_x000a_&quot;Карагайская&quot;_x000a_Под отключение попали: ПС 35/6 кВ &quot;Восточная&quot;, Т-2-Т ПС 35/6 кВ &quot;Дзержинская&quot;"/>
    <s v="Работала МТЗ. АПВ нет РПВ-успешно. В 19:12 на ПС 35/6 кВ &quot;Дзержинская&quot; отключен ВВ-35 &quot;Дзержинская-2&quot;, включен СР-35-1, СВВ-35 т.е нагрузка Т-2-Т переведена на ВЛ-35 кВ &quot;Дзержинская&quot;. В 23:17 на ПС 35/6 кВ &quot;Дзержинская&quot; восстановлена нормальная схема эл. снабжения. Произведен осмотр ВЛ- повреждений не обнаружено."/>
    <n v="1.3"/>
    <m/>
    <n v="1.3"/>
    <s v="В"/>
    <n v="2010"/>
    <s v="ВВН П-35-31,5/1600-УХЛ-1"/>
    <s v="ЗАО ГК &quot;Электрощит&quot; ТМ - Самара"/>
    <s v="ТР-08.13"/>
    <n v="100"/>
    <s v="ТР-08.14"/>
    <n v="0"/>
    <s v="н/д"/>
    <s v="КП24"/>
    <s v="ПУ9"/>
    <m/>
    <s v="Причина - аварийное отключение на ПС 35/6 кВ &quot;Восточная&quot; (птица между проходными изоляторами фаз А и В на крыше РУ-6 кВ яч. №5 - ввод 6 кВ Т-1-Т). Перерыв в электроснабжении потребителей на время перевода нагрузки Т-2-Т ПС 35/6 кВ &quot;Дзержинская&quot; на ВЛ-35 кВ &quot;Дзержинская-2&quot;"/>
    <m/>
    <m/>
    <m/>
  </r>
  <r>
    <x v="5"/>
    <x v="9"/>
    <s v="РН-ЭН"/>
    <x v="141"/>
    <d v="1899-12-30T19:00:00"/>
    <d v="2014-06-16T00:00:00"/>
    <d v="1899-12-30T22:02:00"/>
    <d v="1899-12-30T03:02:00"/>
    <n v="14"/>
    <s v="Выпал блинкер &quot;Диф.защита&quot;"/>
    <s v="РПНУ (АПВ-нет)"/>
    <x v="2"/>
    <s v="МВ-35 Т-1-Т"/>
    <x v="0"/>
    <x v="0"/>
    <s v="МВ-35 Т-1-Т ПС 35/6 кВ &quot;Восточная&quot;"/>
    <s v="Выпал блинкер &quot;Диф защита&quot;._x000a_АПВ-нет_x000a_С 21:40 до 22:00 произведен осмотр эл. оборудования, на РУ-6 кВ на проходных изоляторах Ввод 6 кВ Т-1-Т между ф-&quot;А&quot; и ф-&quot;В&quot; обнаружена мертвая птица. _x000a_Птицу убрали. РПВ-успешно_x000a_"/>
    <n v="26.2"/>
    <m/>
    <n v="26.2"/>
    <s v="И"/>
    <n v="1962"/>
    <s v="ШФ-20"/>
    <s v="н/д"/>
    <s v="ТО-06.14"/>
    <n v="100"/>
    <s v="ТО-12.14"/>
    <n v="0"/>
    <s v="н/д"/>
    <s v="КП11"/>
    <s v="ПУ5"/>
    <s v="ПУ2"/>
    <s v="Удар молнии в опору №43 - разрушение корпуса штыревого изолятора.. Ремонтные работы были перенесены на 19.06.2014 г. ввиду недостаточного кол-ва ремонтного персонала (один дежурный ЭМ 4 СР) "/>
    <m/>
    <m/>
    <m/>
  </r>
  <r>
    <x v="5"/>
    <x v="9"/>
    <s v="РН-ЭН"/>
    <x v="143"/>
    <d v="1899-12-30T11:54:00"/>
    <d v="2014-06-18T00:00:00"/>
    <d v="1899-12-30T14:05:00"/>
    <d v="1899-12-30T02:11:00"/>
    <n v="3"/>
    <s v="МТЗ"/>
    <s v="АПВН, РПВН"/>
    <x v="2"/>
    <s v="ВЛ-6 кВ Ф-5"/>
    <x v="2"/>
    <x v="2"/>
    <s v="ВЛ-6 кВ Ф-5 ПС 110/35/6 кВ _x000a_&quot;Зольное&quot; (ЖПО)"/>
    <s v="Работало МТЗ.  АПВ -не успешно._x000a_РПВ-не успешно. Причина -сломанное дерево под проводами в пролете _x000a_опор № 45-46"/>
    <n v="1.47"/>
    <n v="0.34"/>
    <n v="1.81"/>
    <s v="ТЧ"/>
    <n v="1949"/>
    <s v="А-70,АС-50"/>
    <s v="н/д"/>
    <s v="ТР-08.07.13, ТО-22.05.14"/>
    <n v="100"/>
    <s v="ТР-07.14"/>
    <n v="0"/>
    <s v="н/д"/>
    <s v="КП19"/>
    <s v="ПУ8"/>
    <m/>
    <s v="Расчистка охранной зоны ВЛ от ДКР силами персонала ООО &quot;ЭНС&quot; запланирована на декабрь 2014 г."/>
    <m/>
    <m/>
    <m/>
  </r>
  <r>
    <x v="5"/>
    <x v="9"/>
    <s v="РН-ЭН"/>
    <x v="143"/>
    <d v="1899-12-30T15:34:00"/>
    <d v="2014-06-18T00:00:00"/>
    <d v="1899-12-30T16:28:00"/>
    <d v="1899-12-30T00:54:00"/>
    <n v="1"/>
    <s v="Выпал блинкер &quot;Авар.откл.&quot;"/>
    <s v="АПВН, РПВУ"/>
    <x v="2"/>
    <s v="ВЛ-6 кВ Ф-68"/>
    <x v="2"/>
    <x v="2"/>
    <s v="ВЛ-6 кВ Ф-68 ПС 35/6 кВ_x000a_&quot;Восточно-Кохановская&quot;"/>
    <s v="Выпал блинкер АО. АПВ- не успешно._x000a_РПВ-успешно_x000a_Причина- дефектные изоляторы на оп.№43._x000a_"/>
    <n v="0.02"/>
    <m/>
    <n v="0.02"/>
    <s v="И"/>
    <n v="1962"/>
    <s v="ШФ-20"/>
    <s v="н/д"/>
    <s v="ТО-06.14"/>
    <n v="100"/>
    <s v="ТО-12.14"/>
    <n v="0"/>
    <s v="н/д"/>
    <s v="КП11"/>
    <s v="ПУ5"/>
    <s v="ПУ2"/>
    <s v="Удар молнии в опору №43 - разрушение корпуса штыревого изолятора.. Ремонтные работы были перенесены на 19.06.2014 г. ввиду недостаточного кол-ва ремонтного персонала (один дежурный ЭМ 4 СР) "/>
    <m/>
    <m/>
    <m/>
  </r>
  <r>
    <x v="5"/>
    <x v="9"/>
    <s v="РН-ЭН"/>
    <x v="146"/>
    <d v="1899-12-30T19:50:00"/>
    <d v="2014-06-21T00:00:00"/>
    <m/>
    <n v="-0.82638888889050577"/>
    <n v="14"/>
    <s v="Газовая защита"/>
    <s v="РПВН (АПВ-нет)"/>
    <x v="0"/>
    <s v="МВ-35 Т-1-Т, МВ-6 Т-1-Т "/>
    <x v="0"/>
    <x v="0"/>
    <s v="МВ-35 Т-1-Т, МВ-6 Т-1-Т ПС 35/6 кВ_x000a_&quot;Восточно-Кохановская&quot;"/>
    <s v="Работала &quot;Газовая защита&quot;._x000a_Причина: разрушение прокладки между трансформатором и радиатором._x000a_В 21:07 нагрузка РУ-6 кВ ПС &quot;Восточно-Кохановская&quot; переведена на ВЛ-6 кВ Ф-64 ПС 110/35/6 кВ&quot;Коханы&quot;(ВПО)"/>
    <n v="8.06"/>
    <m/>
    <n v="8.06"/>
    <s v="Т"/>
    <n v="1965"/>
    <s v="ТМ-2500/35"/>
    <s v="н/д"/>
    <s v="ТР-10.07.13"/>
    <n v="100"/>
    <s v="ТР-07.14"/>
    <n v="0"/>
    <s v="н/д"/>
    <s v="КП23"/>
    <s v="ПУ8"/>
    <m/>
    <s v="Причина - занчительный коррозионный износ с образованием сквозного отверстия в силовом трансформаторе Т-1-Т. Течь масла в нижней части радиатора силового трансформатора Т-1-Т устранена 22.06.2014 в 03-35"/>
    <m/>
    <m/>
    <m/>
  </r>
  <r>
    <x v="5"/>
    <x v="9"/>
    <s v="РН-ЭН"/>
    <x v="146"/>
    <d v="1899-12-30T09:28:00"/>
    <d v="2014-06-21T00:00:00"/>
    <d v="1899-12-30T14:55:00"/>
    <d v="1899-12-30T05:27:00"/>
    <n v="5"/>
    <s v="МТЗ"/>
    <s v="АПВН, РПВН"/>
    <x v="0"/>
    <s v="ВЛ-35 кВ &quot;Стрельная&quot;"/>
    <x v="0"/>
    <x v="2"/>
    <s v="ВЛ-35 кВ &quot;Стрельная&quot; ПС 110/35/6 кВ &quot;Зольное&quot; (ЖПО) Под отключение попала ПС 35/6 кВ &quot;Стрельная&quot;."/>
    <s v="Работала МТЗ. АПВ-не успешно. РПВ-персонал ЖПО произведет после осмотра ВЛ. В 10:05 нагрузка ПС 35\6 кВ &quot;Стрельная&quot; переведена на ПС 110/35/6 кВ &quot;Зольное&quot; по ВЛ-6 кВ.Причина: в пролете опор №63-64 упало дерево. В16:05 восстановлена нормальная схема эл.снабжения."/>
    <n v="0.43"/>
    <m/>
    <n v="0.43"/>
    <s v="ТЧ"/>
    <n v="1965"/>
    <s v="АС-95, А-95"/>
    <s v="н/д"/>
    <s v="ТР-14.06.13; ТО-15.04.14"/>
    <n v="100"/>
    <s v="ТР-10.14"/>
    <n v="0"/>
    <s v="н/д"/>
    <s v="КП19"/>
    <s v="ПУ8"/>
    <m/>
    <s v="Расчистка охранной зоны ВЛ от ДКР силами персонала ООО &quot;ЭНС&quot; запланирована на декабрь 2014 г."/>
    <m/>
    <m/>
    <m/>
  </r>
  <r>
    <x v="5"/>
    <x v="9"/>
    <s v="РН-ЭН"/>
    <x v="146"/>
    <d v="1899-12-30T11:20:00"/>
    <d v="2014-06-21T00:00:00"/>
    <d v="1899-12-30T12:10:00"/>
    <d v="1899-12-30T00:50:00"/>
    <n v="7"/>
    <s v="Выпал блинкер &quot;Авар.откл.&quot;"/>
    <s v="АПВН, РПВУ"/>
    <x v="0"/>
    <s v="ВЛ-6 кВ Ф-3"/>
    <x v="2"/>
    <x v="2"/>
    <s v="ВЛ-6 кВ Ф-3 ПС 35/6 кВ  &quot;Кротково Алешкино&quot;"/>
    <s v="Выпал блинкер &quot;Авар.откл.&quot; АПВ-не успешно. РПВ-успешно. Причина выясняется."/>
    <n v="1.87"/>
    <m/>
    <n v="1.87"/>
    <s v="ТЧ"/>
    <n v="1984"/>
    <s v="А-95, АС-70"/>
    <s v="н/д"/>
    <s v="ТР-11.07.13"/>
    <n v="100"/>
    <s v="ТР-04.14, ТО-10.14"/>
    <n v="1"/>
    <s v="н/д"/>
    <s v="КП24"/>
    <s v="ПУ8"/>
    <s v="ПУ4"/>
    <s v="Отсутствие системы телемеханики на ПС 35/6 кВ &quot;Кротково-Алешкино&quot;.  "/>
    <m/>
    <m/>
    <m/>
  </r>
  <r>
    <x v="5"/>
    <x v="9"/>
    <s v="РН-ЭН"/>
    <x v="147"/>
    <d v="1899-12-30T00:20:00"/>
    <d v="2014-06-21T00:00:00"/>
    <d v="1899-12-30T00:45:00"/>
    <d v="1899-12-30T00:25:00"/>
    <n v="13"/>
    <s v="МТЗ"/>
    <s v="АПВН, РПВУ"/>
    <x v="0"/>
    <s v="МВ-6 Т-1-Т, МВ-6 Ф-1"/>
    <x v="0"/>
    <x v="0"/>
    <s v="МВ-6 Т-1-Т, МВ-6 Ф-1 ПС 35/6 кВ &quot;Сытовка&quot;"/>
    <s v="Работала МТЗ. АПВ- нет. РПВ-успешно. РПВ МВ-6 кВ Ф-1-не успешно. В 11:45 включили Ф-1 в работу через ПП-6. МВ-6 кВ Ф-1 неисправен ремонт отложен до 23.06.14г._x000a_Гроза, сильный порывистый ветер. При осмотре обнаружено в пролете опор №20-21 упавшее дерево под проводами ВЛ."/>
    <n v="23.67"/>
    <m/>
    <n v="23.67"/>
    <s v="В"/>
    <n v="1973"/>
    <s v="ВМГ--630-10-20"/>
    <s v="н/д"/>
    <s v="ТР-07.05.14"/>
    <n v="100"/>
    <s v="ТО-07.14"/>
    <n v="0"/>
    <s v="07.05.14"/>
    <s v="КП23"/>
    <s v="ПУ4"/>
    <m/>
    <s v="Причина - в приводе МВ-6 кВ Ф-1 погнут вал между электроприводом и приводом штоков. Из-за неполного выхода штоков из розеток произошел сильный нагрев и выброс масла, что привело к возникновению КЗ."/>
    <m/>
    <m/>
    <m/>
  </r>
  <r>
    <x v="5"/>
    <x v="9"/>
    <s v="РН-ЭН"/>
    <x v="148"/>
    <d v="1899-12-30T16:53:00"/>
    <d v="2014-06-23T00:00:00"/>
    <d v="1899-12-30T16:53:00"/>
    <d v="1899-12-30T00:00:00"/>
    <n v="3"/>
    <s v="МТЗ"/>
    <s v="АПВУ"/>
    <x v="5"/>
    <s v="ВЛ-6 кВ Ф-6"/>
    <x v="2"/>
    <x v="2"/>
    <s v="ВЛ-6 кВ Ф-6 ПС 110/35/6 кВ &quot;Снисски&quot;(ЧПО)."/>
    <s v="Работала МТЗ. АПВ-успешно. Причина:неисправность ТП-42 принадлежащей ЧП &quot;ЕЕЕ&quot;. ТП-42 отключили. Владелец уведомлен."/>
    <m/>
    <n v="0.22"/>
    <m/>
    <m/>
    <m/>
    <m/>
    <m/>
    <m/>
    <m/>
    <m/>
    <m/>
    <m/>
    <s v="КП18"/>
    <m/>
    <m/>
    <m/>
    <m/>
    <m/>
    <m/>
  </r>
  <r>
    <x v="5"/>
    <x v="9"/>
    <s v="ОАО &quot;МРСК ВОЛГИ&quot;"/>
    <x v="149"/>
    <d v="1899-12-30T13:35:00"/>
    <d v="2014-06-24T00:00:00"/>
    <d v="1899-12-30T13:35:00"/>
    <d v="1899-12-30T00:00:00"/>
    <n v="9"/>
    <s v="2 ст. ЗЗ."/>
    <s v="АПВУ"/>
    <x v="5"/>
    <s v="ВЛ-110 кВ &quot;Бузулукская-2&quot; (ВПО)"/>
    <x v="1"/>
    <x v="2"/>
    <s v="ВЛ-110 кВ&quot;Бузулукская-2&quot;(ВПО) ПС 220/110/10 кВ &quot;Комсомолец&quot;(МЭС)."/>
    <s v="ВЛ-110 кВ&quot;Бузулукская-2&quot;(ВПО) ПС 220/110/10 кВ &quot;Комсомолец&quot;(МЭС). Под отключение попали: С-1-Т ПС 110/35/6 кВ &quot;Нефтегорская-1&quot;(ВПО), Ф-2, 7, 8, 10,11,12 (ЭНС цех № 15),ПС 35/6 кВ &quot;Благодаровская&quot;."/>
    <m/>
    <n v="1.7"/>
    <n v="1.7"/>
    <s v="ТЧ"/>
    <s v="н/д"/>
    <s v="н/д"/>
    <s v="н/д"/>
    <s v="н/д"/>
    <s v="н/д"/>
    <s v="н/д"/>
    <s v="н/д"/>
    <s v="н/д"/>
    <s v="КП18"/>
    <s v="ПУ9"/>
    <m/>
    <s v="Отсутствие автоматического запуска СУ скважинным оборудованием"/>
    <m/>
    <m/>
    <m/>
  </r>
  <r>
    <x v="5"/>
    <x v="9"/>
    <s v="РН-ЭН"/>
    <x v="150"/>
    <d v="1899-12-30T21:28:00"/>
    <d v="2014-06-25T00:00:00"/>
    <d v="1899-12-30T21:28:00"/>
    <d v="1899-12-30T00:00:00"/>
    <n v="9"/>
    <s v="Т.О."/>
    <s v="АПВУ"/>
    <x v="0"/>
    <s v="РП-10-2/3_x000a_ВЛ-10 кВ Ф-9"/>
    <x v="2"/>
    <x v="2"/>
    <s v="РП-10-2/3 ВЛ-10 кВ Ф-9 ПС 35/10 кВ  &quot;Черновка&quot; (СПО)"/>
    <s v="Работала Т.О. АПВ-успешно. Причина выясняется."/>
    <m/>
    <n v="4.28"/>
    <n v="4.28"/>
    <s v="ТЧ"/>
    <n v="2013"/>
    <s v="КТПК(ВК)-1000/10/0,4, шина алюминиевая 10 кВ"/>
    <s v="ЗАО ГК &quot;Электрощит&quot; ТМ - Самара"/>
    <s v="ТР-10.13"/>
    <n v="100"/>
    <s v="ТР-10.14"/>
    <n v="0"/>
    <s v="н/д"/>
    <s v="КП10"/>
    <s v="ПУ9"/>
    <m/>
    <s v="Причина - ненормативное (70 мм вместо требуемых 130 мм) изоляционное межфазное расстояние между шинами 10 кВ фаз &quot;В&quot; и &quot;С&quot;, приведшее к возникновению пробоя вследсвие недостаточной диэлектрической прочности воздушного зазора с образованием электрической дуги в условиях появления кратковременного коммутационного перенапряжения. Отсутствие автоматического запуска СУ скважинным оборудованием"/>
    <m/>
    <m/>
    <m/>
  </r>
  <r>
    <x v="5"/>
    <x v="9"/>
    <s v="ОАО &quot;МРСК ВОЛГИ&quot;"/>
    <x v="152"/>
    <d v="1899-12-30T13:13:00"/>
    <d v="2014-05-27T00:00:00"/>
    <d v="1899-12-30T14:02:00"/>
    <d v="1899-12-30T00:49:00"/>
    <n v="13"/>
    <s v="-"/>
    <s v="АПВН, РПВУ"/>
    <x v="5"/>
    <s v="1 С.Ш-110 кВ_x000a_2 С.Ш-110 кВ"/>
    <x v="1"/>
    <x v="0"/>
    <s v="1 С.Ш-110 кВ,2 С.Ш-110 кВ ПС 220/110/35/6 кВ &quot;Сызрань&quot; (МЭС) Под отключение попали: ПС 110/35/10 кВ &quot;Шигоны&quot;(Жиг.П.О.) ВЛ-35 кВ &quot;Санаторная-1&quot; ПС 35/6 кВ &quot;Сытовка&quot; (ЭНС)"/>
    <s v="АПВ-не успешно. РПВ-успешно Причина: аварийная ситуация на ПС 220/110/35/6 кВ &quot;Сызрань&quot; (МЭС)"/>
    <n v="1.84"/>
    <m/>
    <n v="1.84"/>
    <s v="ТЧ"/>
    <s v="н/д"/>
    <s v="н/д"/>
    <s v="н/д"/>
    <s v="н/д"/>
    <s v="н/д"/>
    <s v="н/д"/>
    <s v="н/д"/>
    <s v="н/д"/>
    <s v="КП18"/>
    <s v="ПУ9"/>
    <m/>
    <s v="Неуспешное АПВ на ПС 220/110/35/6 кВ &quot;Сызрань&quot; (МЭС Волги)."/>
    <m/>
    <m/>
    <m/>
  </r>
  <r>
    <x v="5"/>
    <x v="9"/>
    <s v="РН-ЭН"/>
    <x v="153"/>
    <d v="1899-12-30T14:28:00"/>
    <d v="2014-06-28T00:00:00"/>
    <d v="1899-12-30T19:15:00"/>
    <d v="1899-12-30T04:47:00"/>
    <n v="4"/>
    <s v="Т.О."/>
    <s v="АПВН, РПВН"/>
    <x v="0"/>
    <s v="ВЛ-6 кВ Ф-12"/>
    <x v="2"/>
    <x v="2"/>
    <s v="ВЛ-6 кВ Ф-12 ПС 35/6 кВ &quot;Ветлянская&quot;"/>
    <s v="Работала ТО. АПВ-не успешно. РПВ-не успешно. При осмотре ВЛ обнаружен обрыв вязки провода ф-&quot;В&quot; на оп.№10 отпайка к ТП-122 . Провод упал на провод ф-&quot;А&quot;. С 18:23 до 19:00 замена оборванной вязки провода ф-&quot;В&quot; на оп.№10 отпайки к ТП-122."/>
    <n v="16.010000000000002"/>
    <m/>
    <d v="1899-12-30T16:01:00"/>
    <s v="ПЭ"/>
    <n v="1985"/>
    <s v="Вязка проволочная ВШ-1"/>
    <s v="н/д"/>
    <s v="ТР - 18.07.2006; ТР-06.02.14"/>
    <n v="100"/>
    <s v="ТО-10.14"/>
    <s v="н/д"/>
    <s v="н/д"/>
    <s v="КП23"/>
    <s v="ПУ8"/>
    <m/>
    <s v="Износ вязки, приведший к срыву провода с изоялтора."/>
    <m/>
    <m/>
    <m/>
  </r>
  <r>
    <x v="6"/>
    <x v="9"/>
    <s v="РН-ЭН"/>
    <x v="156"/>
    <d v="1899-12-30T07:53:00"/>
    <d v="2014-07-01T00:00:00"/>
    <d v="1899-12-30T11:29:00"/>
    <d v="1899-12-30T03:36:00"/>
    <n v="24"/>
    <s v="2 ст. ЗЗ."/>
    <s v="АПВН, РПВН"/>
    <x v="5"/>
    <s v="ВЛ-110 кВ &quot;Дубовоумётская-2 &quot;(МРСК) "/>
    <x v="1"/>
    <x v="2"/>
    <s v="ВЛ-110 кВ &quot;Дубовоумётская-2 &quot;(МРСК) ПС 220/110/6 кВ &quot;Просвет&quot;(МЭС)."/>
    <s v="Работала 2 ст. ЗЗ. АПВ- не успешно. В 8:02 на ПС 110/35/6 кВ &quot;Кудиновская&quot; нагрузку С-2-Т перевели на С-1-Т. В 15:10 на ПС 110/35/6 кВ &quot;Кудиновская&quot; восстановлена нормальная схема эл. снабжения"/>
    <n v="1.85"/>
    <n v="3.08"/>
    <n v="4.93"/>
    <s v="ТЧ"/>
    <s v="н/д"/>
    <s v="н/д"/>
    <s v="н/д"/>
    <s v="н/д"/>
    <s v="н/д"/>
    <s v="н/д"/>
    <s v="н/д"/>
    <s v="н/д"/>
    <s v="КП18"/>
    <s v="ПУ9"/>
    <m/>
    <s v="Повреждения в сетях вышестоящих сетевых организаций. Перерыв в электроснабжении потребителей на время пеервода нагрузки с С-2-Т на С-1-Т и восстановлениян нормальной схемы электроснабжения на ПС 110/35/6 кВ &quot;Кудиновская&quot;."/>
    <m/>
    <m/>
    <m/>
  </r>
  <r>
    <x v="6"/>
    <x v="9"/>
    <s v="ОАО &quot;МРСК ВОЛГИ&quot;"/>
    <x v="157"/>
    <d v="1899-12-30T02:36:00"/>
    <d v="2014-07-02T00:00:00"/>
    <d v="1899-12-30T02:36:00"/>
    <d v="1899-12-30T00:00:00"/>
    <n v="221"/>
    <m/>
    <m/>
    <x v="5"/>
    <s v="1 С.Ш-110 кВ_x000a_2 С.Ш-110 кВ"/>
    <x v="1"/>
    <x v="0"/>
    <s v="1 С.Ш-110 кВ,2 С.Ш-110 кВ ПС 220/110/10 кВ &quot;Серноводская&quot; (СПО) Под посадку напряжения попали: С-2-Т ПС 110/6 кВ &quot;Горбуновская&quot; С-1-Т ПС 110/35/6 кВ &quot;Радаевская&quot;,Т-1-Т 35/6 кВ &quot;ЦСП&quot;, &quot;БКНС&quot;, С-2-Т ПС 110/35/6 кВ &quot;Красногородецкая&quot;, ПС 35/6 кВ &quot;Шумалгинская&quot;, &quot;Озеркинская&quot;, &quot;Славкинская&quot;, Смагинская&quot;, ПС 110/35/6 кВ &quot;Козловская&quot;, ПС 35/6 кВ &quot;Орлянская&quot;, &quot;КНС&quot;, &quot;Казанская&quot;, &quot;Екатериновская&quot;, &quot;Сургутская&quot;, &quot;Сологаевка&quot;, &quot;Мочалеевка&quot;, &quot;Берендеи&quot;."/>
    <s v="В 2:36 посадка напряжения._x000a_Причина возгорание в ЗРУ-10 кВ &quot;Газпром Энерго&quot;, аварийное отключение ВЛ-110 кВ &quot;Газовая-1&quot;,  &quot;Газовая-2&quot;."/>
    <m/>
    <n v="34.590000000000003"/>
    <n v="34.590000000000003"/>
    <s v="ТЧ"/>
    <s v="н/д"/>
    <s v="н/д"/>
    <s v="н/д"/>
    <s v="н/д"/>
    <s v="н/д"/>
    <s v="н/д"/>
    <s v="н/д"/>
    <s v="н/д"/>
    <s v="КП18"/>
    <s v="ПУ9"/>
    <m/>
    <s v="Отсутствие автоматического запуска СУ скважинным оборудованием."/>
    <m/>
    <m/>
    <m/>
  </r>
  <r>
    <x v="6"/>
    <x v="9"/>
    <s v="РН-ЭН"/>
    <x v="158"/>
    <d v="1899-12-30T15:00:00"/>
    <d v="2014-07-04T00:00:00"/>
    <d v="1899-12-30T17:07:00"/>
    <d v="1899-12-30T02:07:00"/>
    <n v="4"/>
    <s v="Выпал блинкер &quot;Авар.откл.&quot;"/>
    <s v="АПВН, РПВУ"/>
    <x v="0"/>
    <s v="МВ-6 кВ Т-1-Т"/>
    <x v="0"/>
    <x v="0"/>
    <s v="МВ-6 кВ Т-1-Т ПС 35/6 кВ &quot;Винно-Банновская&quot;"/>
    <s v="Выпал блинкер &quot;Авар.откл.&quot; АПВ-нет_x000a_РПВ-успешно.Гроза, сильный _x000a_порывистый ветер."/>
    <n v="7.63"/>
    <m/>
    <n v="7.63"/>
    <m/>
    <m/>
    <m/>
    <m/>
    <m/>
    <m/>
    <m/>
    <m/>
    <m/>
    <s v="КП12"/>
    <m/>
    <m/>
    <m/>
    <m/>
    <m/>
    <m/>
  </r>
  <r>
    <x v="6"/>
    <x v="9"/>
    <s v="РН-ЭН"/>
    <x v="158"/>
    <d v="1899-12-30T17:30:00"/>
    <d v="2014-07-04T00:00:00"/>
    <d v="1899-12-30T18:40:00"/>
    <d v="1899-12-30T01:10:00"/>
    <n v="31"/>
    <s v="Выпал блинкер &quot;Авар.откл.&quot;"/>
    <s v="АПВН, РПВУ"/>
    <x v="0"/>
    <s v="МВ-6 кВ Т-1-Т"/>
    <x v="0"/>
    <x v="0"/>
    <s v="Ввод 6 кВ Т-1-Т ПС 35/6 кВ &quot;Казанская&quot;"/>
    <s v="Выпал блинкер &quot;Авар.откл.&quot; АПВ-нет._x000a_РПВ-успешно. Гроза, сильный _x000a_порывистый ветер."/>
    <n v="8.1999999999999993"/>
    <m/>
    <n v="8.1999999999999993"/>
    <s v="В"/>
    <n v="1992"/>
    <s v="WMPWZ/S-10 4/2.5"/>
    <s v="Польша, г. Варшава"/>
    <s v="ТО - 19.06.14_x000a_ТР - 18.09.13"/>
    <n v="100"/>
    <s v="ТР-09.14"/>
    <n v="0"/>
    <s v="н/д"/>
    <s v="КП11"/>
    <s v="ПУ4"/>
    <m/>
    <s v="Попадание грозового разряда на провода ВЛ отходящих фидеров ПС 35/6 кВ «Казанская» с последующим возникшим грозовым перенапряжением и аварийным отключением МВ-6 кВ Т-1-Т от действия МТЗ. Из-за высокой степени износа и продолжительной работы без проведения замены комплектующих электрооборудо-вания (механической части приводов выключателей) возможна задержка по времени в отключении токов КЗ выключателями отходящих фидеров 6 кВ, а как следствие нарушение селективности защит ПС 35/6 кВ «Казанская». Отсутствие системы телемеханики на ПС 35/6 кВ &quot;Казанская&quot;"/>
    <m/>
    <m/>
    <m/>
  </r>
  <r>
    <x v="6"/>
    <x v="9"/>
    <s v="РН-ЭН"/>
    <x v="158"/>
    <d v="1899-12-30T17:15:00"/>
    <d v="2014-07-04T00:00:00"/>
    <d v="1899-12-30T19:20:00"/>
    <d v="1899-12-30T02:05:00"/>
    <n v="17"/>
    <s v="Выпал блинкер &quot;Авар.откл.&quot;"/>
    <s v="АПВН, РПВУ"/>
    <x v="0"/>
    <s v="ВВ-6 кВ Т-1-Т"/>
    <x v="0"/>
    <x v="0"/>
    <s v="ВВ-6 кВ Т-1-Т  ПС 35/6 кВ_x000a_&quot;Ивановская&quot;"/>
    <s v="Выпал блинкер &quot;Авар.откл.&quot;АПВ-нет._x000a_РПВ-успешно. Гроза, сильный _x000a_порывистый ветер."/>
    <n v="3.77"/>
    <m/>
    <n v="3.77"/>
    <m/>
    <m/>
    <m/>
    <m/>
    <m/>
    <m/>
    <m/>
    <m/>
    <m/>
    <s v="КП12"/>
    <m/>
    <m/>
    <m/>
    <m/>
    <m/>
    <m/>
  </r>
  <r>
    <x v="6"/>
    <x v="9"/>
    <s v="РН-ЭН"/>
    <x v="158"/>
    <d v="1899-12-30T12:05:00"/>
    <d v="2014-07-04T00:00:00"/>
    <d v="1899-12-30T12:05:00"/>
    <d v="1899-12-30T00:00:00"/>
    <n v="39"/>
    <s v="Т.О."/>
    <s v="АПВУ"/>
    <x v="0"/>
    <s v="ВЛ-35 кВ &quot;Сарбай&quot;"/>
    <x v="0"/>
    <x v="2"/>
    <s v="ВЛ-35кВ &quot;Сарбай&quot; ПС 110/35/6 кВ _x000a_&quot;Сосновка&quot; (ВПО) Под отключение попали: ПС 35.6 кВ &quot;БКНС&quot;, &quot;Дерюжевка&quot;, &quot;Садовая&quot;"/>
    <s v="Работала ТО. АПВ-успешно._x000a_Гроза,сильный порывистый ветер."/>
    <m/>
    <n v="4.93"/>
    <n v="4.93"/>
    <s v="ТЧ"/>
    <n v="1963"/>
    <s v="АС-95"/>
    <s v="н/д"/>
    <s v="ТР-13.09.13; ТО - 19.02.14"/>
    <n v="100"/>
    <s v="ТР-07.14"/>
    <n v="0"/>
    <s v="н/д"/>
    <s v="КП25"/>
    <s v="ПУ9"/>
    <m/>
    <s v="Предположительно - разряд молнии вблизи ВЛ, возможно касание ветками деревьев проводов в пролетах опор №№ 27/17-27/18, 27/32-27/36, 41-42 при сильных порывах ветра (18-20 м/с) в условиях прохождения грозового фронта. Отсутствие автоматического запуска СУ скважинным оборудованием."/>
    <m/>
    <m/>
    <m/>
  </r>
  <r>
    <x v="6"/>
    <x v="9"/>
    <s v="РН-ЭН"/>
    <x v="158"/>
    <d v="1899-12-30T12:54:00"/>
    <d v="2014-07-04T00:00:00"/>
    <d v="1899-12-30T12:54:00"/>
    <d v="1899-12-30T00:00:00"/>
    <n v="8"/>
    <s v="МТЗ"/>
    <s v="АПВУ"/>
    <x v="0"/>
    <s v="ВЛ-35 кВ &quot;Аманак&quot;"/>
    <x v="0"/>
    <x v="2"/>
    <s v="ВЛ-35кВ &quot;Аманак&quot; ПС 110/35/6 кВ _x000a_&quot;Сосновка&quot; (ВПО)Под отключение попали:ПС 35.6 кВ  ПС 35/6 кВ &quot;Боголюбовка&quot;,  &quot;Аманак&quot;,    &quot;Кротково-Алешкино&quot;"/>
    <s v="Работала МТЗ. АПВ-успешно._x000a_Гроза,сильный порывистый ветер."/>
    <m/>
    <n v="1.25"/>
    <n v="1.25"/>
    <s v="ТЧ"/>
    <n v="1966"/>
    <s v="АС-95"/>
    <s v="н/д"/>
    <s v="ТР-28.07.13; ТО - 14.11.13"/>
    <n v="100"/>
    <s v="ТО-11.14"/>
    <n v="0"/>
    <s v="н/д"/>
    <s v="КП25"/>
    <s v="ПУ9"/>
    <m/>
    <s v="Предположительно - разряд молнии вблизи ВЛ, возможно касание ветками деревьев проводов в пролетах опор №№ 8-14,19-21 23-25,27-28,40-43, 44-50,52-54,57-58,62-64,71-72,,78-80 при сильных порывах ветра (18-20 м/с) в условиях прохождения грозового фронта. Отсутствие автоматического запуска СУ скважинным оборудованием."/>
    <m/>
    <m/>
    <m/>
  </r>
  <r>
    <x v="6"/>
    <x v="9"/>
    <s v="РН-ЭН"/>
    <x v="158"/>
    <d v="1899-12-30T13:23:00"/>
    <d v="2014-07-04T00:00:00"/>
    <d v="1899-12-30T13:26:00"/>
    <d v="1899-12-30T00:03:00"/>
    <n v="10"/>
    <s v="ТО"/>
    <s v="АПВН, РПВУ"/>
    <x v="0"/>
    <s v="ВЛ-6 кВ Ф-12"/>
    <x v="2"/>
    <x v="2"/>
    <s v="ВЛ-6 кВ Ф-12 ПС 35/6 кВ _x000a_&quot;Дерюжевка&quot;"/>
    <s v="Работала ТО. АПВ-не успешно  РПВ-успешно Гроза,сильный порывистый ветер."/>
    <n v="1.93"/>
    <m/>
    <n v="1.93"/>
    <s v="ТЧ"/>
    <n v="1996"/>
    <s v="А-70"/>
    <s v="н/д"/>
    <s v="ТР-17.12.13; ТО - 11.02.14"/>
    <n v="100"/>
    <s v="ТР-08.14"/>
    <n v="0"/>
    <s v="н/д"/>
    <s v="КП25"/>
    <s v="ПУ4"/>
    <m/>
    <s v="Предположительно - разряд молнии вблизи ВЛ, возможно касание ветками деревьев проводов в пролетах опор №№ 1203/3-1203/4, 1200/33-1200/35, 1209/11-1209/15, 1210/6-1210/9, 1210/7-1211/2, 1214/1 - 1214/3, 1200/63-1200/66 при сильных порывах ветра (18-20 м/с) в условиях прохождения грозового фронта. Отсутствие системы телемеханики на ПС 35/6 кВ &quot;Дерюжевка&quot;."/>
    <m/>
    <m/>
    <m/>
  </r>
  <r>
    <x v="6"/>
    <x v="9"/>
    <s v="РН-ЭН"/>
    <x v="158"/>
    <d v="1899-12-30T13:40:00"/>
    <d v="2014-07-04T00:00:00"/>
    <d v="1899-12-30T13:56:00"/>
    <d v="1899-12-30T00:16:00"/>
    <n v="2"/>
    <s v="ТО"/>
    <s v="АПВН, РПВУ"/>
    <x v="0"/>
    <s v="ВЛ-6 кВ Ф-Н-5"/>
    <x v="2"/>
    <x v="2"/>
    <s v="ВЛ-6 кВ Ф-Н-5 ПС 35/6 кВ  &quot;Южный-Неприк&quot;"/>
    <s v="Работала ТО. АПВ-не успешно  РПВ-успешно Гроза,сильный порывистый ветер."/>
    <n v="2.12"/>
    <m/>
    <n v="2.12"/>
    <s v="ТЧ"/>
    <n v="1984"/>
    <s v="А-95"/>
    <s v="н/д"/>
    <s v="ТО-01.14"/>
    <n v="100"/>
    <s v="ТО-07.14"/>
    <n v="0"/>
    <s v="н/д"/>
    <s v="КП12"/>
    <s v="ПУ4"/>
    <m/>
    <s v="Подхлест проводов при сильных порывах ветра. Отсутствие системы телемеханики на ПС 35/6 кВ &quot;Южный Неприк&quot;."/>
    <m/>
    <m/>
    <m/>
  </r>
  <r>
    <x v="6"/>
    <x v="9"/>
    <s v="РН-ЭН"/>
    <x v="158"/>
    <d v="1899-12-30T13:51:00"/>
    <d v="2014-07-04T00:00:00"/>
    <d v="1899-12-30T13:51:00"/>
    <d v="1899-12-30T00:00:00"/>
    <n v="11"/>
    <s v="ТО"/>
    <s v="АПВУ"/>
    <x v="0"/>
    <s v="ВЛ-35 кВ Марычевка"/>
    <x v="0"/>
    <x v="2"/>
    <s v="МВ-35 кВ &quot;Марычевка&quot; ПС 35/6 кВ _x000a_&quot;Долматовская&quot; Под отключение попала: Т-1-Т ПС 35/6 кВ &quot;Южный-Неприк&quot;_x000a_"/>
    <s v="Работала ТО. АПВ-успешно._x000a_Гроза,сильный порывистый ветер."/>
    <m/>
    <n v="2.09"/>
    <n v="2.09"/>
    <s v="В"/>
    <n v="1986"/>
    <s v="С-35М-630/10"/>
    <s v="н/д"/>
    <s v="ТР-07.14"/>
    <n v="100"/>
    <s v="ТО-08.14"/>
    <n v="0"/>
    <s v="н/д"/>
    <s v="КП11"/>
    <s v="ПУ9"/>
    <m/>
    <s v="Отсутствие автоматического запуска СУ скважинным оборудованием."/>
    <m/>
    <m/>
    <m/>
  </r>
  <r>
    <x v="6"/>
    <x v="9"/>
    <s v="РН-ЭН"/>
    <x v="158"/>
    <d v="1899-12-30T14:01:00"/>
    <d v="2014-07-04T00:00:00"/>
    <d v="1899-12-30T14:01:00"/>
    <d v="1899-12-30T00:00:00"/>
    <n v="24"/>
    <s v="МТЗ"/>
    <s v="АПВУ"/>
    <x v="0"/>
    <s v="ВЛ-35 кВ Мочалеевка"/>
    <x v="0"/>
    <x v="2"/>
    <s v="ВЛ-35 кВ &quot;Мочалеевка&quot; ПС 110/35/6 кВ_x000a_&quot;Козловская&quot;. Под отключение попали:_x000a_ПС 35/6 кВ &quot;Сургутская&quot;, &quot;Сологаевка&quot;, &quot;Мочалеевка&quot;."/>
    <s v="Работала МТЗ. АПВ-успешно._x000a_Гроза,сильный порывистый ветер."/>
    <m/>
    <n v="6.87"/>
    <n v="6.87"/>
    <s v="ТЧ"/>
    <n v="1989"/>
    <s v="АС-95; АС-120"/>
    <s v="н/д"/>
    <s v="ТР-15.08.13; ТО-19.02.14"/>
    <n v="100"/>
    <s v="ТР-08.14"/>
    <n v="0"/>
    <s v="н/д"/>
    <s v="КП25"/>
    <s v="ПУ9"/>
    <m/>
    <s v="Повреждений не обнаружено. Аварийное отключение в условяих прохождения грозового фронат без выявленных фактов воздействия грозовых перенапряжений или сильного ветра.Отсутствие автоматического запуска СУ скважинным оборудованием."/>
    <m/>
    <m/>
    <m/>
  </r>
  <r>
    <x v="6"/>
    <x v="9"/>
    <s v="РН-ЭН"/>
    <x v="158"/>
    <d v="1899-12-30T15:00:00"/>
    <d v="2014-07-04T00:00:00"/>
    <d v="1899-12-30T16:23:00"/>
    <d v="1899-12-30T01:23:00"/>
    <n v="2"/>
    <s v="ТО"/>
    <s v="АПВН, РПВН"/>
    <x v="0"/>
    <s v="ВЛ-6 кВ Ф-Н-5"/>
    <x v="2"/>
    <x v="2"/>
    <s v="ВЛ-6 кВ Ф-Н-5 ПС 35/6 кВ  &quot;Южный-Неприк&quot;"/>
    <s v="Работала ТО. АПВ-не успешно   Гроза,сильный порывистый ветер."/>
    <n v="3.36"/>
    <m/>
    <n v="3.36"/>
    <s v="ПЭ"/>
    <n v="1984"/>
    <s v="ВШ-1"/>
    <s v="н/д"/>
    <s v="ТО-01.14"/>
    <n v="100"/>
    <s v="ТО-07.14"/>
    <n v="0"/>
    <s v="н/д"/>
    <s v="КП23"/>
    <s v="ПУ4"/>
    <m/>
    <s v="Износ вязки провода фазы &quot;В&quot; на опоре №118. Отсутствие системы телемеханики на ПС 35/6 кВ &quot;Южный Неприк&quot;."/>
    <m/>
    <m/>
    <m/>
  </r>
  <r>
    <x v="6"/>
    <x v="9"/>
    <s v="РН-ЭН"/>
    <x v="158"/>
    <d v="1899-12-30T12:56:00"/>
    <d v="2014-07-04T00:00:00"/>
    <d v="1899-12-30T14:35:00"/>
    <d v="1899-12-30T01:39:00"/>
    <n v="8"/>
    <s v="МТЗ"/>
    <s v="АПВН, РПВУ"/>
    <x v="0"/>
    <s v="ВВ-35 Кротково-Алешкино"/>
    <x v="0"/>
    <x v="2"/>
    <s v="ВВ-35 кВ &quot;Кротково-Алешкино&quot;_x000a_ПС 35/6 кВ &quot;Аманак"/>
    <s v="Работала МТЗ АПВ-не успешно_x000a_РПВ-успешно Гроза,сильный порывистый ветер."/>
    <n v="3.96"/>
    <m/>
    <n v="3.96"/>
    <s v="В"/>
    <n v="2011"/>
    <s v="ВВН-СЭЩ-П-35"/>
    <s v="ЗАО ГК &quot;Электрощит&quot; ТМ - Самара"/>
    <s v="ТР-10.13"/>
    <n v="100"/>
    <s v="ТР-05.14; ТО-07.14"/>
    <n v="1"/>
    <s v="н/д"/>
    <s v="КП25"/>
    <s v="ПУ8"/>
    <m/>
    <s v="Повреждений не обнаружено. Возможен подхлест проводов при сильных порывах ветра. Замечены вспышки молнии вдоль трассы ВЛ-35 кВ &quot;Кротково-Алешкино&quot;."/>
    <m/>
    <m/>
    <m/>
  </r>
  <r>
    <x v="6"/>
    <x v="9"/>
    <s v="РН-ЭН"/>
    <x v="158"/>
    <d v="1899-12-30T17:49:00"/>
    <d v="2014-07-04T00:00:00"/>
    <d v="1899-12-30T17:49:00"/>
    <d v="1899-12-30T00:00:00"/>
    <n v="38"/>
    <s v="Т.О."/>
    <s v="АПВУ"/>
    <x v="0"/>
    <s v="ВЛ-35 кВ &quot;Сарбай&quot;"/>
    <x v="0"/>
    <x v="2"/>
    <s v="ВЛ-35кВ &quot;Сарбай&quot; ПС 110/35/6 кВ _x000a_&quot;Сосновка&quot; (ВПО) Под отключение попали: ПС 35.6 кВ &quot;БКНС&quot;, &quot;Дерюжевка&quot;, &quot;Садовая&quot;"/>
    <s v="Работала ТО. АПВ-успешно._x000a_Гроза,сильный порывистый ветер."/>
    <m/>
    <n v="4.82"/>
    <n v="4.82"/>
    <s v="ТЧ"/>
    <n v="1963"/>
    <s v="АС-95"/>
    <s v="н/д"/>
    <s v="ТР-13.09.13; ТО - 19.02.14"/>
    <n v="100"/>
    <s v="ТР-07.14"/>
    <n v="0"/>
    <s v="н/д"/>
    <s v="КП25"/>
    <s v="ПУ9"/>
    <m/>
    <s v="Предположительно - разряд молнии вблизи ВЛ, возможно касание ветками деревьев проводов в пролетах опор №№ 27/17-27/18, 27/32-27/36, 41-42 при сильных порывах ветра (18-20 м/с) в условиях прохождения грозового фронта. Отсутствие автоматического запуска СУ скважинным оборудованием."/>
    <m/>
    <m/>
    <m/>
  </r>
  <r>
    <x v="6"/>
    <x v="9"/>
    <s v="РН-ЭН"/>
    <x v="158"/>
    <d v="1899-12-30T16:30:00"/>
    <d v="2014-07-04T00:00:00"/>
    <d v="1899-12-30T17:55:00"/>
    <d v="1899-12-30T01:25:00"/>
    <n v="6"/>
    <s v="МТЗ"/>
    <s v="АПВН, РПВУ"/>
    <x v="0"/>
    <s v="ПП-1 ВЛ-6 кВ Ф-2 "/>
    <x v="2"/>
    <x v="2"/>
    <s v="ПП-1 (ВЛ-6 кВ Ф-2) ПС 35/6 кВ _x000a_&quot;Заборовка&quot; (ЖПО)"/>
    <s v="Работала МТЗ АПВ-нет. РПВ-успешно._x000a_Гроза,сильный порывистый ветер."/>
    <n v="0.61"/>
    <m/>
    <n v="0.61"/>
    <s v="ПЭ"/>
    <n v="1977"/>
    <s v="ЯКНО-6"/>
    <s v="н/д"/>
    <s v="ТР (ВЛ)-07.08.13; ТР (ПП-1)-06.12"/>
    <n v="100"/>
    <s v="ТР (ВЛ) - 08.14; ТР (ПП-1)-05.14"/>
    <n v="1"/>
    <s v="н/д"/>
    <s v="КП12"/>
    <s v="ПУ8"/>
    <s v="ПУ4"/>
    <s v="Предположительно - подхлест проводов при сильном порывистом ветре. Повреждений не обнаружено. Отсутствие АПВ на присоединении."/>
    <m/>
    <m/>
    <m/>
  </r>
  <r>
    <x v="6"/>
    <x v="9"/>
    <s v="РН-ЭН"/>
    <x v="158"/>
    <d v="1899-12-30T18:17:00"/>
    <d v="2014-07-04T00:00:00"/>
    <d v="1899-12-30T18:17:00"/>
    <d v="1899-12-30T00:00:00"/>
    <n v="2"/>
    <s v="МТЗ"/>
    <s v="АПВУ"/>
    <x v="0"/>
    <s v="ВЛ-6 кВ Ф-6"/>
    <x v="2"/>
    <x v="2"/>
    <s v="ВЛ-6 кВ  Ф-6 ПС 35/6 кВ &quot;Орлянская&quot;"/>
    <s v="Работала МТЗ АПВ-успешно_x000a_Гроза,сильный порывистый ветер."/>
    <m/>
    <n v="0.34"/>
    <n v="0.34"/>
    <s v="ТЧ"/>
    <n v="1974"/>
    <s v="АС-70"/>
    <s v="н/д"/>
    <s v="ТО - 17.06.14;_x000a_ТР - 18.07.13"/>
    <n v="100"/>
    <s v="ТО-09.14"/>
    <n v="0"/>
    <s v="н/д"/>
    <s v="КП11"/>
    <s v="ПУ9"/>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автоматического запуска СУ скважинным оборудованием."/>
    <m/>
    <m/>
    <m/>
  </r>
  <r>
    <x v="6"/>
    <x v="9"/>
    <s v="РН-ЭН"/>
    <x v="158"/>
    <m/>
    <d v="2014-07-04T00:00:00"/>
    <m/>
    <d v="1899-12-30T00:00:00"/>
    <n v="39"/>
    <m/>
    <m/>
    <x v="0"/>
    <s v="ВЛ-35 кВ &quot;Сидоровка-3&quot;"/>
    <x v="0"/>
    <x v="2"/>
    <s v="ВЛ-35 кВ &quot;Сидоровка-3&quot; ПС 110/35/6 кВ &quot;Козловская&quot; (ПРЦЭиЭ№3) Под посадку напряжения попали: ПС 35/6 кВ &quot;Шумарка&quot;,&quot;Берендеи&quot;,Винно-Банновская&quot;,&quot;Семеновская&quot;(ПРЦЭиЭ№1)"/>
    <s v="В 14:01 посадка напряжения._x000a_Причина: Аварийное отключение ВЛ-35 кВ &quot;Мочалеевка&quot; ПС 110/35/6 кВ &quot;Козловская&quot; Гроза, сильный порывистый ветер."/>
    <m/>
    <n v="10.53"/>
    <n v="10.53"/>
    <s v="ТЧ"/>
    <n v="1966"/>
    <s v="АС-150"/>
    <s v="н/д"/>
    <s v="ТО-03.14"/>
    <n v="100"/>
    <s v="ТО-09.14"/>
    <n v="0"/>
    <s v="н/д"/>
    <s v="КП24"/>
    <s v="ПУ9"/>
    <m/>
    <s v="Посадка напряжения вследствие аварийного отключения на смежной ВЛ-35 кВ &quot;Мочалеевка&quot;"/>
    <m/>
    <m/>
    <m/>
  </r>
  <r>
    <x v="6"/>
    <x v="9"/>
    <s v="РН-ЭН"/>
    <x v="159"/>
    <d v="1899-12-30T01:00:00"/>
    <d v="2014-07-05T00:00:00"/>
    <d v="1899-12-30T03:37:00"/>
    <d v="1899-12-30T02:37:00"/>
    <n v="8"/>
    <s v="Т.О."/>
    <s v="АПВН, РПВН"/>
    <x v="0"/>
    <s v="ВЛ-6 кВ Ф-3"/>
    <x v="2"/>
    <x v="2"/>
    <s v="ВЛ-6 кВ Ф-3 ПС 35/6 кВ &quot;Кротково-Алешкино&quot;"/>
    <s v="Работала Т.О. АПВ- не успешно. В 1:35 РПВ-не успешно Причина:  при  осмотре ВЛ  на  ЛР-6  оп.№ 300/43 обнаружена ветка дерева. Ветку убрали. "/>
    <n v="6.53"/>
    <m/>
    <n v="6.53"/>
    <s v="ТЧ"/>
    <n v="1984"/>
    <s v="АС-70; А-95"/>
    <s v="н/д"/>
    <s v="ТР-11.07.13; ТР(РЗА яч. 8 Ф-3)-11.07.13;"/>
    <n v="100"/>
    <s v="ТР-07.14"/>
    <n v="0"/>
    <s v="н/д"/>
    <s v="КП19"/>
    <s v="ПУ8"/>
    <m/>
    <m/>
    <m/>
    <m/>
    <m/>
  </r>
  <r>
    <x v="6"/>
    <x v="9"/>
    <s v="ОАО &quot;МРСК ВОЛГИ&quot;"/>
    <x v="159"/>
    <d v="1899-12-30T07:15:00"/>
    <d v="2014-07-05T00:00:00"/>
    <d v="1899-12-30T07:15:00"/>
    <d v="1899-12-30T00:00:00"/>
    <n v="329"/>
    <m/>
    <s v="АПВУ"/>
    <x v="5"/>
    <s v="ВЛ-110 кВ &quot;Промышленная-4&quot;"/>
    <x v="1"/>
    <x v="2"/>
    <s v="ВЛ-110 кВ &quot;Промышленная-4&quot;_x000a_ПС 220/110/10 кВ&quot;Кировская&quot; (МЭС)Под посадку напряжения попали:_x000a_ПРЦЭиЭ№1:ПРЦЭиЭ№2;ПРЦЭиЭ№4;_x000a_ПРЦЭиЭ№5;"/>
    <s v="В 7:15 системная посадка напряжения в сетях  МЭС ВОЛГИ._x000a_Причина: Аварийное отключение ВЛ-110 кВ &quot;Промышленная-4&quot; АПВ-успешно"/>
    <m/>
    <n v="137.5"/>
    <n v="137.5"/>
    <s v="ТЧ"/>
    <s v="н/д"/>
    <s v="н/д"/>
    <s v="н/д"/>
    <s v="н/д"/>
    <s v="н/д"/>
    <s v="н/д"/>
    <s v="н/д"/>
    <s v="н/д"/>
    <s v="КП18"/>
    <s v="ПУ9"/>
    <m/>
    <s v="Отсутствие автоматического запуска СУ скважинным оборудованием."/>
    <m/>
    <m/>
    <m/>
  </r>
  <r>
    <x v="6"/>
    <x v="9"/>
    <s v="РН-ЭН"/>
    <x v="159"/>
    <d v="1899-12-30T10:07:00"/>
    <d v="2014-07-05T00:00:00"/>
    <d v="1899-12-30T10:07:00"/>
    <d v="1899-12-30T00:00:00"/>
    <n v="11"/>
    <m/>
    <m/>
    <x v="0"/>
    <s v="ВЛ-35 кВ &quot;Марычевка&quot;"/>
    <x v="0"/>
    <x v="2"/>
    <s v="ВЛ-35 кВ &quot;Марычевка&quot;_x000a_ПС 35/6 кВ_x000a_&quot;Долматовская&quot;_x000a_Под посадку напряжения попали:_x000a_Т-1-Т ПС 35/6 кВ &quot;Южный Неприк&quot;"/>
    <s v="В 10:07 посадка напряжения._x000a_Причина выясняется."/>
    <m/>
    <n v="2.0699999999999998"/>
    <n v="2.0699999999999998"/>
    <s v="ТЧ"/>
    <n v="1983"/>
    <s v="АС-120"/>
    <s v="н/д"/>
    <s v="ТО-03.14"/>
    <n v="100"/>
    <s v="ТО-09.14"/>
    <n v="0"/>
    <s v="н/д"/>
    <s v="КП25"/>
    <s v="ПУ9"/>
    <m/>
    <s v="Отсутствие автоматического запуска СУ скважинным оборудованием."/>
    <m/>
    <m/>
    <m/>
  </r>
  <r>
    <x v="6"/>
    <x v="9"/>
    <s v="РН-ЭН"/>
    <x v="159"/>
    <d v="1899-12-30T13:34:00"/>
    <d v="2014-07-05T00:00:00"/>
    <d v="1899-12-30T13:34:00"/>
    <d v="1899-12-30T00:00:00"/>
    <n v="1"/>
    <s v="МТЗ"/>
    <s v="АПВУ"/>
    <x v="2"/>
    <s v="ВЛ-6 кВ Ф-11"/>
    <x v="2"/>
    <x v="2"/>
    <s v="ВЛ-6 кВ Ф-11 ПС 35/6 кВ&quot;Якушкинская&quot;"/>
    <s v="Работала МТЗ.  АПВ-успешно.Гроза,сильный порывистый ветер."/>
    <m/>
    <n v="0.03"/>
    <n v="0.03"/>
    <s v="ТЧ"/>
    <n v="1984"/>
    <s v="АС-70; АС-50"/>
    <s v="н/д"/>
    <s v="ТО - 28.05.14;_x000a_ТР -  31.12.13"/>
    <n v="100"/>
    <s v="ТО-09.14"/>
    <n v="0"/>
    <s v="н/д"/>
    <s v="КП11"/>
    <s v="ПУ9"/>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автоматического запуска СУ скважинным оборудованием."/>
    <m/>
    <m/>
    <m/>
  </r>
  <r>
    <x v="6"/>
    <x v="9"/>
    <s v="РН-ЭН"/>
    <x v="159"/>
    <d v="1899-12-30T16:59:00"/>
    <d v="2014-07-05T00:00:00"/>
    <d v="1899-12-30T17:15:00"/>
    <d v="1899-12-30T00:16:00"/>
    <n v="3"/>
    <s v="МТЗ"/>
    <s v="АПВН, РПВУ"/>
    <x v="0"/>
    <s v="ВЛ-6 кВ Ф-214"/>
    <x v="2"/>
    <x v="2"/>
    <s v="ВЛ-6 кВ Ф-214 ПС 35/6 кВ&quot;Ветлянка&quot;"/>
    <s v="Работала МТЗ. АПВ-нет. РПВ-успешно._x000a_Причина выясняется."/>
    <n v="0.99"/>
    <m/>
    <n v="0.99"/>
    <s v="И"/>
    <n v="1970"/>
    <s v="ШФ-10Г"/>
    <s v="н/д"/>
    <s v="ТО-15.05.14"/>
    <n v="100"/>
    <s v="ТО-11.14"/>
    <n v="0"/>
    <s v="н/д"/>
    <s v="КП23"/>
    <s v="ПУ8"/>
    <m/>
    <s v="Слет штыревого изолятора на опоре №4В, слет провода (АС-70) на опоре №6В  (лежит на траверсе), износ вязки (ВШ-1) провода на опоре № 6В."/>
    <m/>
    <m/>
    <m/>
  </r>
  <r>
    <x v="6"/>
    <x v="9"/>
    <s v="РН-ЭН"/>
    <x v="159"/>
    <d v="1899-12-30T17:05:00"/>
    <d v="2014-07-05T00:00:00"/>
    <d v="1899-12-30T18:40:00"/>
    <d v="1899-12-30T01:35:00"/>
    <n v="4"/>
    <s v="МТЗ"/>
    <s v="АПВН, РПВН"/>
    <x v="2"/>
    <s v="ВЛ-6 кВ Ф-18"/>
    <x v="2"/>
    <x v="2"/>
    <s v="ВЛ-6 кВ Ф-18 ПС 35/6 кВ&quot;Якушкинская&quot;"/>
    <s v="Работала МТЗ. АПВ-не успешно. РПВ-не успешно. Причина: в пролете оп.№1800/63-1800/64 на ВЛ лежит дерево.Убрали."/>
    <n v="1.72"/>
    <m/>
    <n v="1.72"/>
    <s v="ТЧ"/>
    <n v="1994"/>
    <s v="АС-70"/>
    <s v="н/д"/>
    <s v="ТО 22.05.14; _x000a_ТР 11.11.13"/>
    <n v="100"/>
    <s v="ТО-09.14"/>
    <n v="0"/>
    <s v="н/д"/>
    <s v="КП19"/>
    <s v="ПУ8"/>
    <m/>
    <m/>
    <m/>
    <m/>
    <m/>
  </r>
  <r>
    <x v="6"/>
    <x v="9"/>
    <s v="ОАО &quot;МРСК ВОЛГИ&quot;"/>
    <x v="165"/>
    <d v="1899-12-30T19:32:00"/>
    <d v="2014-07-11T00:00:00"/>
    <d v="1899-12-30T19:32:00"/>
    <d v="1899-12-30T00:00:00"/>
    <n v="46"/>
    <s v="2 ст. ЗЗ."/>
    <s v="АПВН, РПВУ"/>
    <x v="5"/>
    <s v="ВЛ-110 кВ &quot;Азот-Елховка&quot;"/>
    <x v="1"/>
    <x v="2"/>
    <s v="ВЛ-110 кВ&quot;Азот-Елховка&quot;(СПО) ПС 500/220/110/10 кВ &quot;Азот&quot;(МЭС). Под отключение попали: С-1-Т ПС 110/35/10 кВ &quot;Елховка&quot;(СПО), Т-1-Т  ПС 35/6 кВ &quot;Каменка&quot;(ЭНС), ПС 35/10 кВ &quot;Волгановка&quot;(ЭНС)."/>
    <s v="Работала 2 ст ЗЗ..АПВ-не успешно.На ПС 110/35/10 кВ &quot;Елховка&quot; АВР-35 кВ -успешно. Причина выясняется."/>
    <m/>
    <n v="12.47"/>
    <n v="12.47"/>
    <s v="ТЧ"/>
    <s v="н/д"/>
    <s v="н/д"/>
    <s v="н/д"/>
    <s v="н/д"/>
    <s v="н/д"/>
    <s v="н/д"/>
    <s v="н/д"/>
    <s v="н/д"/>
    <s v="КП18"/>
    <s v="ПУ9"/>
    <m/>
    <s v="Перерыв в электроснабжении потребителей на время действия АВР-35 кВ ПС 110/35/10 кВ &quot;Елховка&quot;"/>
    <m/>
    <m/>
    <m/>
  </r>
  <r>
    <x v="6"/>
    <x v="9"/>
    <s v="РН-ЭН"/>
    <x v="166"/>
    <d v="1899-12-30T12:25:00"/>
    <d v="2014-07-12T00:00:00"/>
    <d v="1899-12-30T12:55:00"/>
    <d v="1899-12-30T00:30:00"/>
    <n v="8"/>
    <s v="МТЗ"/>
    <s v="АПВН, РПВН"/>
    <x v="0"/>
    <s v="МВ-6 кВ Т-2-Т"/>
    <x v="0"/>
    <x v="0"/>
    <s v="МВ-6 кВ Т-2-Т ПС 35/6 кВ  &quot;Промысловая&quot;"/>
    <s v="Работала МТЗ АПВ-нет. РПВ-не успешно._x000a_Сильный порывистый ветер,_x000a_Причина: ветка на проводах в пролете опор № 2А-3А Ф-7._x000a_В 13:26 включен ф-7- ветка упала на землю."/>
    <n v="1.5"/>
    <m/>
    <n v="1.5"/>
    <s v="В"/>
    <n v="1970"/>
    <s v="ВМП-10к"/>
    <m/>
    <s v="06.03.2014"/>
    <n v="100"/>
    <s v="08.2014"/>
    <n v="0"/>
    <d v="2014-07-28T00:00:00"/>
    <s v="КП19"/>
    <s v="ПУ8"/>
    <m/>
    <s v="Межфазное замыкание проводов при перекрытии их упавшими ветками деревьев. Испытания 2 СШ 6 кВ ПС 35/6 кВ &quot;Промысловая&quot; проведены 28.07.2014 г., показатели в норме. Причина несрабатывания МВ-6 кВ Ф-7 ПС 35/6 кВ &quot;Промысловая&quot; - деформация сердечника отключащей катушки в приводе МВ-6 кВ, приведшая к его заклиниванию, невтягиванию и отсутствию передачи импульса на отключающую собачку."/>
    <m/>
    <m/>
    <m/>
  </r>
  <r>
    <x v="6"/>
    <x v="9"/>
    <s v="РН-ЭН"/>
    <x v="166"/>
    <d v="1899-12-30T08:20:00"/>
    <d v="2014-07-12T00:00:00"/>
    <d v="1899-12-30T20:12:00"/>
    <d v="1899-12-30T11:52:00"/>
    <n v="11"/>
    <s v="ТО"/>
    <s v="АПВН, РПВН"/>
    <x v="5"/>
    <s v="ВЛ-6 кВ Ф-1"/>
    <x v="2"/>
    <x v="2"/>
    <s v="ВЛ-6 кВ Ф-1  ПС 35/6 кВ &quot;Сытовка&quot;"/>
    <s v="В пролете опор № 6Е-7Е  провода  Ф-11 ПС &quot;Усолье&quot; (ЖПО) лежат на проводах Ф-1 ПС &quot;Сытовка&quot;. В 20:12  включен ПП-7."/>
    <n v="23.45"/>
    <m/>
    <n v="23.45"/>
    <s v="ТЧ"/>
    <n v="1954"/>
    <s v="АС-95"/>
    <s v="н/д"/>
    <s v="ТР (ВЛ)-19.03.13; ТР (РЗА)-08.05.13"/>
    <n v="100"/>
    <s v="ТО-10.14"/>
    <n v="0"/>
    <s v="н/д"/>
    <s v="КП18"/>
    <s v="ПУ8"/>
    <m/>
    <s v="Вырубка ДКР по присоединению в 2013 г. - 1,5 Га. Пролеты опор №№ 6Е-7Е в 2013 г. не расчищались. Расчистка ОЗ ВЛ заложена в доп-ые объемы выоубки ДКР на 2014 г."/>
    <m/>
    <m/>
    <m/>
  </r>
  <r>
    <x v="6"/>
    <x v="9"/>
    <s v="РН-ЭН"/>
    <x v="166"/>
    <d v="1899-12-30T13:00:00"/>
    <d v="2014-07-12T00:00:00"/>
    <d v="1899-12-30T13:45:00"/>
    <d v="1899-12-30T00:45:00"/>
    <n v="19"/>
    <s v="Блинкера не выпали"/>
    <s v="АПВН, РПВУ"/>
    <x v="0"/>
    <s v="ВЛ-6 кВ Ф-16"/>
    <x v="2"/>
    <x v="2"/>
    <s v="ВЛ-6 кВ Ф-16 ПС 35/6 кВ  &quot;Жуково&quot;"/>
    <s v="Блинкера защит не выпадали. РПВ-успешно.Сильный порывистый ветер,"/>
    <n v="1.56"/>
    <m/>
    <n v="1.56"/>
    <s v="ТЧ"/>
    <n v="1987"/>
    <s v="А-70"/>
    <s v="н/д"/>
    <s v="ТР-05.09.13; ТР(РЗА)-05.09.13"/>
    <n v="100"/>
    <s v="ТР-05.14; ТО-11.14"/>
    <n v="1"/>
    <s v="н/д"/>
    <s v="КП25"/>
    <s v="ПУ4"/>
    <m/>
    <s v="Отсутствие системы телемеханики на ПС 35/6 кВ &quot;Жуково&quot;"/>
    <m/>
    <m/>
    <m/>
  </r>
  <r>
    <x v="6"/>
    <x v="9"/>
    <s v="РН-ЭН"/>
    <x v="166"/>
    <d v="1899-12-30T14:30:00"/>
    <d v="2014-07-12T00:00:00"/>
    <d v="1899-12-30T19:18:00"/>
    <d v="1899-12-30T04:48:00"/>
    <n v="19"/>
    <s v="Блинкера не выпали"/>
    <s v="АПВН, РПВУ"/>
    <x v="0"/>
    <s v="ВЛ-6 кВ Ф-16"/>
    <x v="2"/>
    <x v="2"/>
    <s v="ВЛ-6 кВ Ф-16 ПС 35/6 кВ  &quot;Жуково&quot;"/>
    <s v="Блинкера защит не выпали.Сильный порывистый ветер. Перетяжка провода в пролете опор № 1607/22-1610/1."/>
    <n v="7.07"/>
    <m/>
    <n v="7.07"/>
    <m/>
    <m/>
    <m/>
    <m/>
    <m/>
    <m/>
    <m/>
    <m/>
    <m/>
    <s v="КП12"/>
    <m/>
    <m/>
    <m/>
    <m/>
    <m/>
    <m/>
  </r>
  <r>
    <x v="6"/>
    <x v="9"/>
    <s v="ОАО &quot;МРСК ВОЛГИ&quot;"/>
    <x v="168"/>
    <d v="1899-12-30T10:10:00"/>
    <d v="2014-07-14T00:00:00"/>
    <d v="1899-12-30T12:01:00"/>
    <d v="1899-12-30T01:51:00"/>
    <n v="1"/>
    <s v="Т.О"/>
    <s v="АПВН, РПВН"/>
    <x v="5"/>
    <s v="ВЛ-10 кВ Ф-12 "/>
    <x v="2"/>
    <x v="2"/>
    <s v="ВЛ-10 кВ Ф-12 (РЭС) ПС 220/110/10 кВ _x000a_&quot;Комсомолец&quot; (МЭС).Под откл.попала:_x000a_отпайка от оп.№151 (Ф-&quot;Колпинский&quot;) (ЭНС)"/>
    <s v="Работала Т.О. АПВ-выведено. РПВ- не успешно. Причина:повреждение в сетях &quot;МРСК ВОЛГИ&quot;. "/>
    <n v="1.06"/>
    <m/>
    <n v="1.06"/>
    <s v="ТЧ"/>
    <s v="н/д"/>
    <s v="н/д"/>
    <s v="н/д"/>
    <s v="н/д"/>
    <s v="н/д"/>
    <s v="н/д"/>
    <s v="н/д"/>
    <s v="н/д"/>
    <s v="КП18"/>
    <s v="ПУ9"/>
    <m/>
    <s v="Перерыв в электроснабжении потребителей на время поиска места повреждения и ликвидации аварийной ситуации силами персонала МРСК Волги"/>
    <m/>
    <m/>
    <m/>
  </r>
  <r>
    <x v="6"/>
    <x v="9"/>
    <s v="ОАО &quot;МРСК ВОЛГИ&quot;"/>
    <x v="169"/>
    <d v="1899-12-30T21:16:00"/>
    <d v="2014-07-15T00:00:00"/>
    <d v="1899-12-30T21:16:00"/>
    <d v="1899-12-30T00:00:00"/>
    <n v="36"/>
    <s v="ЗЗ"/>
    <s v="АПВУ"/>
    <x v="5"/>
    <s v="ВЛ-110 кВ &quot;Серноводская-2&quot;"/>
    <x v="1"/>
    <x v="2"/>
    <s v="ВЛ-110 кВ &quot;Серноводская-2&quot; ПС 220/110 кВ &quot;Кинельская&quot; (МЭС). Под отключение попали: С-2-Т ПС 110/35/6 кВ &quot;Алакаевка&quot; (СПО)  ВЛ-6 кВ Ф-5 (ЭНС), ПС 35/6 кВ &quot;Запрудная&quot;, Т-2-Т  &quot;Ключи&quot;."/>
    <s v="Работала З.З. АПВ-успешно."/>
    <m/>
    <n v="5.42"/>
    <n v="5.42"/>
    <s v="ТЧ"/>
    <s v="н/д"/>
    <s v="н/д"/>
    <s v="н/д"/>
    <s v="н/д"/>
    <s v="н/д"/>
    <s v="н/д"/>
    <s v="н/д"/>
    <s v="н/д"/>
    <s v="КП18"/>
    <s v="ПУ9"/>
    <m/>
    <s v="Отсутствие автоматического запуска СУ скважинным оборудованием."/>
    <m/>
    <m/>
    <m/>
  </r>
  <r>
    <x v="6"/>
    <x v="9"/>
    <s v="ОАО &quot;МРСК ВОЛГИ&quot;"/>
    <x v="171"/>
    <d v="1899-12-30T03:37:00"/>
    <d v="2014-07-17T00:00:00"/>
    <d v="1899-12-30T03:37:00"/>
    <d v="1899-12-30T00:00:00"/>
    <n v="28"/>
    <s v="МТЗ"/>
    <s v="АПВУ"/>
    <x v="5"/>
    <s v="ВЛ-35 кВ &quot; Ровная-2&quot;"/>
    <x v="0"/>
    <x v="2"/>
    <s v="ВЛ-35 кВ &quot;Ровная-2&quot;(ЧПО) ПС 110/35/10 кВ  &quot;Колдыбань&quot; (ЧПО) Под отключение попала: Т-1-Т ПС 35/6 кВ &quot;Дзержинская&quot;"/>
    <s v="Работала МТЗ. АПВ-успешно._x000a_Гроза, сильный  порывистый ветер."/>
    <m/>
    <n v="6.07"/>
    <n v="6.07"/>
    <s v="ТЧ"/>
    <s v="н/д"/>
    <s v="н/д"/>
    <s v="н/д"/>
    <s v="н/д"/>
    <s v="н/д"/>
    <s v="н/д"/>
    <s v="н/д"/>
    <s v="н/д"/>
    <s v="КП18"/>
    <s v="ПУ9"/>
    <m/>
    <s v="Отсутствие автоматического запуска СУ скважинным оборудованием."/>
    <m/>
    <m/>
    <m/>
  </r>
  <r>
    <x v="6"/>
    <x v="9"/>
    <s v="РН-ЭН"/>
    <x v="171"/>
    <d v="1899-12-30T14:26:00"/>
    <d v="2014-07-17T00:00:00"/>
    <d v="1899-12-30T17:16:00"/>
    <d v="1899-12-30T02:50:00"/>
    <n v="4"/>
    <s v="Выпал блинкер &quot;Авар.откл.&quot;"/>
    <s v="АПВН, РПВН"/>
    <x v="2"/>
    <s v="ВЛ-6 кВ Ф-18"/>
    <x v="2"/>
    <x v="2"/>
    <s v="ВЛ-6 кВ Ф-18 ПС 35/6 кВ &quot;Мочалеевка&quot;"/>
    <s v="Выпал блинкер &quot;Авар. откл&quot;. АПВ- не успешно. РПВ- не успешно. Гроза, сильный порывистый ветер. Причина: в пролётах оп.№1800/78-79,1814/4-5 упавшие деревья на проводах. С 16:47 до 17:00 снятие деревьев с проводов ВЛ-6 кВ."/>
    <n v="4.1399999999999997"/>
    <m/>
    <n v="4.1399999999999997"/>
    <s v="ТЧ"/>
    <s v="н/д"/>
    <s v="н/д"/>
    <s v="н/д"/>
    <s v="н/д"/>
    <s v="н/д"/>
    <s v="н/д"/>
    <s v="н/д"/>
    <s v="н/д"/>
    <s v="КП12"/>
    <m/>
    <m/>
    <m/>
    <m/>
    <m/>
    <m/>
  </r>
  <r>
    <x v="6"/>
    <x v="9"/>
    <s v="РН-ЭН"/>
    <x v="171"/>
    <d v="1899-12-30T06:08:00"/>
    <d v="2014-07-17T00:00:00"/>
    <d v="1899-12-30T06:20:00"/>
    <d v="1899-12-30T00:12:00"/>
    <n v="6"/>
    <s v="МТЗ"/>
    <s v="АПВН, РПВУ"/>
    <x v="0"/>
    <s v="СВВ-35 _x000a_"/>
    <x v="0"/>
    <x v="0"/>
    <s v="СВВ-35 кВ  ПС 35/10 кВ &quot;Петрухновская&quot;.  Под отключение попали: Т-1-Т ПС 35/10 кВ &quot;Петрухновская&quot;, Т-1-Т ПС 35/10 кВ &quot;Пиненковская&quot;"/>
    <s v="Работала МТЗ. АПВ- нет. РПВ-успешно. Работал АВР-10 кВ ПС 35/10 кВ &quot;Петрухновская&quot;.  Работал АВР-35 кВ ПС 35/10 кВ &quot;Пиненковская&quot;. Гроза, сильный порывистый ветер."/>
    <n v="3.26"/>
    <m/>
    <n v="3.26"/>
    <s v="В"/>
    <n v="2011"/>
    <s v="ВВН-П-35-25/1000 У1"/>
    <s v="ЗАО ГК &quot;Электрощит&quot; ТМ - Самара"/>
    <s v="09.2013"/>
    <n v="100"/>
    <s v="09.2014"/>
    <n v="0"/>
    <d v="2013-05-22T00:00:00"/>
    <s v="КП12"/>
    <s v="ПУ4"/>
    <m/>
    <s v="Подхлест проводов при сильном ветре на ВЛ-35 кВ &quot;Пиненковская&quot;. Отсутствие АПВ на СВВ-35. "/>
    <m/>
    <m/>
    <m/>
  </r>
  <r>
    <x v="6"/>
    <x v="9"/>
    <s v="РН-ЭН"/>
    <x v="172"/>
    <d v="1899-12-30T11:25:00"/>
    <d v="2014-07-18T00:00:00"/>
    <d v="1899-12-30T14:05:00"/>
    <d v="1899-12-30T02:40:00"/>
    <n v="2"/>
    <s v="МТЗ"/>
    <s v="АПВН, РПВУ"/>
    <x v="1"/>
    <s v="ВЛ-6 кВ Ф-17"/>
    <x v="2"/>
    <x v="2"/>
    <s v="ВЛ-6 кВ Ф-17 ПС 110/35/6 кВ&quot;УКПН-2&quot;"/>
    <s v="Работала МТЗ. АПВ-нет. РПВ-успешно._x000a_В 12:09 отключен персоналом Энергоцеха №14. Причина: водитель автомобиля &quot;КРАЗ&quot;-манипулятор ГОС № Р 085 ОР 116 RUS Авдеев А.А., принадлежащего фирме &quot;Магма&quot; при проезде под ВЛ-6 кВ Ф-17 в пролёте оп № 43Л-44Л , стрелой манипулятора зацепил провода ВЛ-6 кВ, в  результате чего произошёл обрыв провода нижней фазы, провод лежит на земле. С 13:22 до 13:37 ремонт провода  в пролёте оп.№ 43Л-44Л."/>
    <n v="23.42"/>
    <m/>
    <n v="23.42"/>
    <s v="ТЧ"/>
    <n v="1963"/>
    <s v="АС-50"/>
    <m/>
    <s v="03.2014"/>
    <n v="100"/>
    <s v="09.2014"/>
    <n v="0"/>
    <m/>
    <s v="КП20"/>
    <s v="ПУ9"/>
    <m/>
    <s v="Перерыв в электроснабжении потребителей на время аварийно-восстановительных работ на поврежденном участке ВЛ."/>
    <m/>
    <s v="с"/>
    <m/>
  </r>
  <r>
    <x v="6"/>
    <x v="9"/>
    <s v="РН-ЭН"/>
    <x v="172"/>
    <d v="1899-12-30T09:30:00"/>
    <d v="2014-07-18T00:00:00"/>
    <d v="1899-12-30T14:57:00"/>
    <d v="1899-12-30T05:27:00"/>
    <n v="2"/>
    <s v="Выпал блинкер &quot;Авар.откл.&quot;"/>
    <s v="АПВН, РПВН"/>
    <x v="2"/>
    <s v="ВЛ-6 кВ Ф-1,Ф-8"/>
    <x v="2"/>
    <x v="2"/>
    <s v="ВЛ-6 кВ Ф-1,Ф-8 ПС 35/6 кВ &quot;Озёркинская&quot;"/>
    <s v="_x000a_Выпал блинкер &quot;Авар. откл&quot;. АПВ- не успешно. РПВ- не успешно. Гроза, сильный порывистый ветер.Причина: в пролете оп.№136-137 Ф-8 упало дерево, схлест проводов, на оп.№137 сломана траверса._x000a_Устранили."/>
    <n v="4.38"/>
    <m/>
    <n v="4.38"/>
    <s v="ТЧ"/>
    <n v="1994"/>
    <s v="АС-70"/>
    <m/>
    <s v="06.2014"/>
    <n v="100"/>
    <s v="12.2014"/>
    <n v="0"/>
    <m/>
    <s v="КП19"/>
    <s v="ПУ8"/>
    <s v="ПУ9"/>
    <s v="Проведение лесорубочных работ в непосредственной близости от охранной зоны ВЛ-6 кВ Ф-8 ПС 35/6 кВ &quot;Озеркинская&quot;. Дерево было подпилено."/>
    <m/>
    <m/>
    <m/>
  </r>
  <r>
    <x v="6"/>
    <x v="9"/>
    <s v="РН-ЭН"/>
    <x v="174"/>
    <d v="1899-12-30T00:45:00"/>
    <d v="2014-07-20T00:00:00"/>
    <d v="1899-12-30T02:20:00"/>
    <d v="1899-12-30T01:35:00"/>
    <n v="7"/>
    <s v="Газовая защита"/>
    <s v="РПВН (АПВ-нет)"/>
    <x v="0"/>
    <s v="МВ-35 Т-1-Т, МВ-6 Т-1-Т "/>
    <x v="0"/>
    <x v="0"/>
    <s v="МВ-35 Т-1-Т МВ-6 Т-1-Т ПС 35/6 кВ &quot;КНС&quot;"/>
    <s v="Работала &quot;Газовая защита&quot;._x000a_Причина: лопнуло масломерное стекло на расширительном баке._x000a_В 2:20 нагрузка Т-1-Т переведена на Т-2-Т."/>
    <n v="5.13"/>
    <m/>
    <n v="5.13"/>
    <s v="Т"/>
    <n v="1982"/>
    <s v="TONb-4000/35"/>
    <m/>
    <d v="2014-07-15T00:00:00"/>
    <n v="100"/>
    <s v="08.2014"/>
    <n v="0"/>
    <d v="2014-07-15T00:00:00"/>
    <s v="КП23"/>
    <s v="ПУ8"/>
    <s v="ПУ4"/>
    <s v="Причина - разрушение (обширная трещина) масломерного стекла силового тр-ра Т-1-Т ввиду старения и появления микротрещин, приведщее к попаданию воздуха в камеру газового реле из расширительного бака при вытекании из него масла до нулевого уровня, вызвавшее срабатывание газовой защиты силового тр-ра Т-1-Т на отключение."/>
    <m/>
    <m/>
    <m/>
  </r>
  <r>
    <x v="6"/>
    <x v="9"/>
    <s v="РН-ЭН"/>
    <x v="175"/>
    <d v="1899-12-30T15:30:00"/>
    <d v="2014-07-21T00:00:00"/>
    <d v="1899-12-30T18:09:00"/>
    <d v="1899-12-30T02:39:00"/>
    <n v="10"/>
    <s v="Выпал блинкер &quot;Авар.откл.&quot;"/>
    <s v="АПВН, РПВУ"/>
    <x v="0"/>
    <s v="ВЛ-6 кВ Ф-6"/>
    <x v="2"/>
    <x v="2"/>
    <s v="ВЛ-6 кВ Ф-6 ПС 35/6 кВ &quot;Парфёновская&quot;"/>
    <s v="Выпал блинкер &quot;Авар. откл&quot;. АПВ- не успешно. РПВ-успешно. Причина выясняется."/>
    <n v="32.11"/>
    <m/>
    <n v="32.11"/>
    <s v="ТЧ"/>
    <n v="1978"/>
    <s v="АС-70"/>
    <m/>
    <s v="02.12.2008; 15.07.2014"/>
    <n v="100"/>
    <n v="2015"/>
    <n v="0"/>
    <m/>
    <s v="КП19"/>
    <s v="ПУ8"/>
    <s v="ПУ4"/>
    <s v="Причина - попадание птицы на токоведущие части (обнаружена мервая птица под проводами опоры №1 ответвления ВЛ-6 кВ Ф-6 ПС 35/6 кВ &quot;Парфеновская&quot; к ТП-6/0,4 кВ № 6П-ТП-64). Отсутствие системы телемеханики на ПС 35/6 кВ &quot;Парфеновская&quot;."/>
    <m/>
    <m/>
    <m/>
  </r>
  <r>
    <x v="6"/>
    <x v="9"/>
    <s v="РН-ЭН"/>
    <x v="180"/>
    <d v="1899-12-30T12:40:00"/>
    <d v="2014-07-26T00:00:00"/>
    <d v="1899-12-30T12:40:00"/>
    <d v="1899-12-30T00:00:00"/>
    <n v="4"/>
    <s v="Выпал блинкер &quot;Авар.откл.&quot;"/>
    <s v="АПВУ"/>
    <x v="0"/>
    <s v="ВЛ-6 кВ Ф-183"/>
    <x v="2"/>
    <x v="2"/>
    <s v="ВЛ-6 кВ Ф-183 ПС 35/6 кВ &quot;Неклюдовская&quot;"/>
    <s v="Выпал блинкер &quot;Авар.откл&quot;. АПВ-успешно._x000a_Гроза, сильный  порывистый ветер."/>
    <m/>
    <n v="1.3"/>
    <n v="1.3"/>
    <s v="ТЧ"/>
    <n v="1979"/>
    <s v="А-95"/>
    <m/>
    <s v="06.2014"/>
    <n v="100"/>
    <s v="12.2014"/>
    <n v="0"/>
    <m/>
    <s v="КП24"/>
    <s v="ПУ9"/>
    <m/>
    <s v="Касание ветками деревьев проводов ВЛ-6 кВ Ф-183 ПС 35/6 кВ &quot;Неклюдовская&quot; в пролете опор №№ 47-48. Отсутствие автоматического запуска СУ скважинным оборудованием."/>
    <m/>
    <m/>
    <m/>
  </r>
  <r>
    <x v="6"/>
    <x v="9"/>
    <s v="ОАО &quot;МРСК ВОЛГИ&quot;"/>
    <x v="182"/>
    <d v="1899-12-30T05:10:00"/>
    <d v="2014-07-28T00:00:00"/>
    <d v="1899-12-30T05:10:00"/>
    <d v="1899-12-30T00:00:00"/>
    <n v="41"/>
    <s v="2 ступень МТЗ"/>
    <s v="АПВУ"/>
    <x v="5"/>
    <s v="ВЛ-110 кВ &quot;Совхозная-1&quot;"/>
    <x v="1"/>
    <x v="2"/>
    <s v="ВЛ-110 кВ &quot;Совхозная-1&quot; (ЧПО) ПС 110/35/10 кВ &quot;Чапаевская&quot; (ЧПО) Под откл.попали: С-1-Т ПС 110/35/6 кВ &quot;Снисски&quot; (ЧПО) (ВЛ-6 кВ Ф-1,4,6,10),ПС 35/6 кВ &quot;Хомяковская&quot;"/>
    <s v="Работала 2 ступень МТЗ. АПВ-успешно."/>
    <m/>
    <n v="3.17"/>
    <n v="3.17"/>
    <s v="ТЧ"/>
    <m/>
    <m/>
    <m/>
    <m/>
    <m/>
    <m/>
    <m/>
    <m/>
    <s v="КП18"/>
    <s v="ПУ9"/>
    <m/>
    <s v="Отсутствие автоматического запуска СУ скважинным оборудованием."/>
    <m/>
    <m/>
    <m/>
  </r>
  <r>
    <x v="6"/>
    <x v="9"/>
    <s v="ОАО &quot;МРСК ВОЛГИ&quot;"/>
    <x v="183"/>
    <d v="1899-12-30T10:20:00"/>
    <d v="2014-07-29T00:00:00"/>
    <d v="1899-12-30T10:20:00"/>
    <d v="1899-12-30T00:00:00"/>
    <n v="67"/>
    <s v="2 ст. ЗЗ."/>
    <s v="АПВУ"/>
    <x v="5"/>
    <s v="ВЛ-110 кВ &quot;Гобуновская-1&quot;"/>
    <x v="1"/>
    <x v="2"/>
    <s v="ВЛ-110 кВ &quot;Горбуновская-1&quot;(СПО) ПС 220/110/10 кВ &quot;Серноводская&quot; (МЭС) Под отключение попали: С-1-Т ПС 110/6 кВ &quot;Горбуновская&quot;, С-1-Т ПС 110/35/6 кВ &quot;Красногородецкая&quot;: Т-1-Т ПС 35/6 кВ &quot;Смагинская&quot;, &quot;Озеркинская&quot;, &quot;Шумалгинская&quot;, Славкинская&quot;."/>
    <s v="Работала 2 ст ЗЗ. АПВ- успешно. "/>
    <m/>
    <n v="18.899999999999999"/>
    <n v="18.899999999999999"/>
    <s v="ТЧ"/>
    <m/>
    <m/>
    <m/>
    <m/>
    <m/>
    <m/>
    <m/>
    <m/>
    <s v="КП18"/>
    <s v="ПУ9"/>
    <m/>
    <s v="Отсутствие автоматического запуска СУ скважинным оборудованием."/>
    <m/>
    <m/>
    <m/>
  </r>
  <r>
    <x v="6"/>
    <x v="9"/>
    <s v="ОАО &quot;МРСК ВОЛГИ&quot;"/>
    <x v="184"/>
    <d v="1899-12-30T13:10:00"/>
    <d v="2014-07-30T00:00:00"/>
    <d v="1899-12-30T13:10:00"/>
    <d v="1899-12-30T00:00:00"/>
    <n v="5"/>
    <m/>
    <s v="АПВУ"/>
    <x v="5"/>
    <s v="ВЛ-110 кВ&quot;Азот-Елховская&quot;"/>
    <x v="1"/>
    <x v="2"/>
    <s v="ВЛ-110 кВ &quot;Азот-Елховская&quot;(СПО) ПС 500/220/110/10 кВ &quot;Азот&quot; (МЭС). Под посадку напряжения попали: ПС 110/35/10 кВ&quot;Елховка&quot;(СПО), ПС 35/6 кВ &quot;Каменка&quot;, ПС 35/10 кВ &quot;Волгановка&quot; (ЭНС)."/>
    <s v="В 13:10 посадка напряжения._x000a_Причина выясняется."/>
    <m/>
    <n v="1.85"/>
    <n v="1.85"/>
    <s v="ТЧ"/>
    <m/>
    <m/>
    <m/>
    <m/>
    <m/>
    <m/>
    <m/>
    <m/>
    <s v="КП18"/>
    <s v="ПУ9"/>
    <m/>
    <s v="Отсутствие автоматического запуска СУ скважинным оборудованием."/>
    <m/>
    <m/>
    <m/>
  </r>
  <r>
    <x v="6"/>
    <x v="9"/>
    <s v="РН-ЭН"/>
    <x v="185"/>
    <d v="1899-12-30T06:40:00"/>
    <d v="2014-07-31T00:00:00"/>
    <d v="1899-12-30T08:01:00"/>
    <d v="1899-12-30T01:21:00"/>
    <n v="1"/>
    <s v="МТЗ"/>
    <s v="АПВН, РПВУ"/>
    <x v="0"/>
    <s v="ВЛ-6 кВ Ф-9"/>
    <x v="2"/>
    <x v="2"/>
    <s v="ВЛ-6 кВ Ф-9 ПС 35/6 кВ &quot;Богдановская&quot;"/>
    <s v="Работала МТЗ. АПВ-не успешно. РПВ-успешно. Причина выясняется."/>
    <n v="0.73"/>
    <m/>
    <n v="0.73"/>
    <s v="ЗА"/>
    <n v="1997"/>
    <s v="РВО-6"/>
    <m/>
    <s v="20.11.2012; 26.02.2014"/>
    <n v="100"/>
    <s v="31.07.2014"/>
    <n v="0"/>
    <m/>
    <s v="КП24"/>
    <s v="ПУ8"/>
    <m/>
    <s v="Причина - разрушение разрядника РВО-6 кВ фазы &quot;А&quot; на ТП-192. Следы КЗ на корпусе ТП-192 между фазами &quot;А&quot; и &quot;В&quot; , на проводе воздушного спуска 6 кВ фазы &quot;А&quot;.  Предположительно - развившийся дефект при срабатывании от воздействия грозовых перенапряжений в результате исчерпания ресурса (превышение допустимого числа разрядов, проходящих через разрядник - 20 раз)."/>
    <m/>
    <m/>
    <m/>
  </r>
  <r>
    <x v="6"/>
    <x v="9"/>
    <s v="ОАО &quot;МРСК ВОЛГИ&quot;"/>
    <x v="185"/>
    <d v="1899-12-30T18:35:00"/>
    <d v="2014-07-31T00:00:00"/>
    <d v="1899-12-30T18:44:00"/>
    <d v="1899-12-30T00:09:00"/>
    <n v="27"/>
    <s v="2 ст.ЗЗ"/>
    <s v="АПВН, РПВУ"/>
    <x v="5"/>
    <s v="ВЛ-110 кВ &quot;Чапаевская-Снисски-2&quot;"/>
    <x v="1"/>
    <x v="2"/>
    <s v="ВЛ-110 кВ &quot;Чапаевская-Снисски-2&quot; ПС 110/35/10 кВ &quot;Чапаевская&quot;(ЧПО) Под отключение попали: С-2-Т ПС 110/35/6 кВ &quot;Снисски&quot;, ВЛ-6 кВ Ф-14,15,16,17,18 (ЭНС), ПС 35/6 кВ &quot;Медведевская&quot;."/>
    <s v="Работала    . АПВ-не успешно. РПВ-успешно. Гроза,сильный порывистый ветер."/>
    <n v="1.82"/>
    <m/>
    <n v="1.82"/>
    <s v="ТЧ"/>
    <m/>
    <m/>
    <m/>
    <m/>
    <m/>
    <m/>
    <m/>
    <m/>
    <s v="КП18"/>
    <s v="ПУ9"/>
    <m/>
    <s v="Неуспешное РПВ в сетях вышестоящей сетевой организации."/>
    <m/>
    <m/>
    <m/>
  </r>
  <r>
    <x v="6"/>
    <x v="9"/>
    <s v="РН-ЭН"/>
    <x v="185"/>
    <d v="1899-12-30T21:39:00"/>
    <d v="2014-08-01T00:00:00"/>
    <d v="1899-12-30T02:28:00"/>
    <d v="1899-12-30T04:49:00"/>
    <n v="6"/>
    <s v="Выпал блинкер &quot;Авар.откл.&quot;"/>
    <s v="АПВН, РПВН"/>
    <x v="0"/>
    <s v="ВЛ-6 кВ Ф-Н-7"/>
    <x v="2"/>
    <x v="2"/>
    <s v="ВЛ-6 кВ Ф-Н-7 ПС 35/6 кВ &quot;Елховская&quot;"/>
    <s v="Работала ТО. АПВ-не успешно._x000a_РПВ-не успешно. Причина -дерево на проводах в пролете опор № 97-98._x000a_Дерево сняли. Гроза, сильный ветер."/>
    <n v="4.6399999999999997"/>
    <m/>
    <n v="4.6399999999999997"/>
    <s v="ТЧ"/>
    <n v="1985"/>
    <s v="АС-70"/>
    <m/>
    <s v="07.2014"/>
    <n v="100"/>
    <n v="2015"/>
    <n v="0"/>
    <m/>
    <s v="КП19"/>
    <s v="ПУ8"/>
    <m/>
    <m/>
    <m/>
    <m/>
    <m/>
  </r>
  <r>
    <x v="11"/>
    <x v="9"/>
    <s v="ОАО &quot;МРСК ВОЛГИ&quot;"/>
    <x v="187"/>
    <d v="1899-12-30T19:07:00"/>
    <d v="2014-08-02T00:00:00"/>
    <d v="1899-12-30T19:07:00"/>
    <d v="1899-12-30T00:00:00"/>
    <n v="14"/>
    <m/>
    <s v="АПВУ"/>
    <x v="5"/>
    <s v="ВЛ-10 кВ Ф-9_x000a_(ЭНС)"/>
    <x v="2"/>
    <x v="2"/>
    <s v="ВЛ-10 кВ Ф-9 (ЭНС) ПС 35/10 кВ &quot;Черновка&quot; (СПО)"/>
    <s v="В 19:07 системная посадка напряжения в сетях  МРСК ВОЛГИ.Причина выясняется."/>
    <m/>
    <n v="1.05"/>
    <n v="1.05"/>
    <s v="ТЧ"/>
    <m/>
    <m/>
    <m/>
    <m/>
    <m/>
    <m/>
    <m/>
    <m/>
    <s v="КП18"/>
    <s v="ПУ9"/>
    <m/>
    <s v="Отсутствие автоматического запуска СУ скважинным оборудованием."/>
    <m/>
    <m/>
    <m/>
  </r>
  <r>
    <x v="11"/>
    <x v="9"/>
    <s v="ОАО &quot;МРСК ВОЛГИ&quot;"/>
    <x v="336"/>
    <d v="1899-12-30T04:45:00"/>
    <d v="2014-08-04T00:00:00"/>
    <d v="1899-12-30T04:45:00"/>
    <d v="1899-12-30T00:00:00"/>
    <n v="4"/>
    <s v="2 ст.ЗЗ"/>
    <s v="АПВУ"/>
    <x v="5"/>
    <s v="ВЛ-110 кВ&quot;Азот-Елховская&quot;"/>
    <x v="1"/>
    <x v="2"/>
    <s v="ВЛ-110 кВ &quot;Азот-Елховка&quot; (СПО) ПС 500/220/110/10 кВ &quot;Азот&quot; (МЭС). Под отключение попали: С-1-Т ПС 110/35/10 кВ &quot;Елховка&quot;(СПО), Т-1-Т  ПС 35/6 кВ &quot;Каменка&quot;(ЭНС), Т-1-Т ПС 35/10 кВ &quot;Волгановка&quot;(ЭНС)."/>
    <s v="Работала 2 ст.З.З. АПВ-успешно. Причина выясняется."/>
    <m/>
    <n v="16.57"/>
    <n v="16.57"/>
    <s v="ТЧ"/>
    <m/>
    <m/>
    <m/>
    <m/>
    <m/>
    <m/>
    <m/>
    <m/>
    <s v="КП18"/>
    <s v="ПУ9"/>
    <m/>
    <s v="Отсутствие автоматического запуска СУ скважинным оборудованием."/>
    <m/>
    <m/>
    <m/>
  </r>
  <r>
    <x v="11"/>
    <x v="9"/>
    <s v="ОАО &quot;МРСК ВОЛГИ&quot;"/>
    <x v="336"/>
    <d v="1899-12-30T11:02:00"/>
    <d v="2014-08-04T00:00:00"/>
    <d v="1899-12-30T11:52:00"/>
    <d v="1899-12-30T00:50:00"/>
    <n v="3"/>
    <s v="Отключен персоналом ЖПО"/>
    <m/>
    <x v="5"/>
    <s v="ВЛ-6 кВ Ф-5"/>
    <x v="2"/>
    <x v="2"/>
    <s v="ВЛ-6 кВ Ф-5 ПС 110/35/6 кВ _x000a_&quot;Зольное&quot; (ЖПО)"/>
    <s v="Отключен персоналом ЖПО._x000a_Причина:падение дерева на ПП принадлежащего ЗАО &quot;ССК&quot;."/>
    <n v="0.35"/>
    <m/>
    <n v="0.35"/>
    <s v="ТЧ"/>
    <m/>
    <m/>
    <m/>
    <m/>
    <m/>
    <m/>
    <m/>
    <m/>
    <s v="КП18"/>
    <s v="ПУ9"/>
    <m/>
    <s v="Производство переключений персоналом ЖПО филиала ОАО МРСК Волги - СРС"/>
    <m/>
    <m/>
    <m/>
  </r>
  <r>
    <x v="11"/>
    <x v="9"/>
    <s v="ОАО &quot;МРСК ВОЛГИ&quot;"/>
    <x v="336"/>
    <d v="1899-12-30T15:32:00"/>
    <d v="2014-08-04T00:00:00"/>
    <d v="1899-12-30T15:32:00"/>
    <d v="1899-12-30T00:00:00"/>
    <n v="4"/>
    <s v="МТЗ"/>
    <s v="АПВУ"/>
    <x v="5"/>
    <s v="ВЛ-35 кВ &quot;Яблоневская&quot;"/>
    <x v="0"/>
    <x v="2"/>
    <s v="ВЛ-35 кВ &quot;Яблоневская&quot;(ЖПО) ПС 110/35/6 кВ  &quot;Жигулевская&quot; (ЖПО) Под отключение попали:  ПС 35/6 кВ &quot;Яблоневская&quot; (ЖПО),  ВЛ-6 кВ Ф-2, ВЛ-6 кВ Ф-3 (ЭНС) _x000a_"/>
    <s v="Рабртало МТЗ. АПВ-успешно. Причина выясняется."/>
    <m/>
    <n v="0.42"/>
    <n v="0.42"/>
    <s v="ТЧ"/>
    <m/>
    <m/>
    <m/>
    <m/>
    <m/>
    <m/>
    <m/>
    <m/>
    <s v="КП18"/>
    <s v="ПУ9"/>
    <m/>
    <s v="Отсутствие автоматического запуска СУ скважинным оборудованием."/>
    <m/>
    <m/>
    <m/>
  </r>
  <r>
    <x v="11"/>
    <x v="9"/>
    <s v="РН-ЭН"/>
    <x v="336"/>
    <d v="1899-12-30T18:56:00"/>
    <d v="2014-08-04T00:00:00"/>
    <d v="1899-12-30T19:32:00"/>
    <d v="1899-12-30T00:36:00"/>
    <n v="15"/>
    <s v="Т.О."/>
    <s v="АПВН, РПВУ"/>
    <x v="2"/>
    <s v="ВЛ-35 кВ &quot;Борск-1&quot;"/>
    <x v="0"/>
    <x v="2"/>
    <s v="ВЛ-35 кВ &quot;Борск-1&quot; ПС 110/35/6 кВ &quot;Подгорная&quot; Под отключение попали:  Т-1-Т ПС 35/6 кВ &quot;Южный Неприк&quot;, ПС 35/6 кВ &quot;Долматовская&quot;"/>
    <s v="Рабртало ТО. АПВ -не успешно. РПВ-успешно. В 19:02 включен СМВ-6 кВ на ПС 35/6 кВ &quot;Южный -Неприк&quot;. Гроза, сильный ветер."/>
    <n v="2.94"/>
    <n v="1.94"/>
    <n v="4.88"/>
    <s v="ТЧ"/>
    <n v="1965"/>
    <s v="АС-150"/>
    <m/>
    <s v="03.2014"/>
    <n v="100"/>
    <s v="09.2014"/>
    <n v="0"/>
    <m/>
    <s v="КП11"/>
    <s v="ПУ6"/>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автоматического запуска СУ скважинным оборудованием.Причина неуспешного срабатывания АПВ - неправильная работа привода МВ-35 &quot;Борск-1&quot; в момент отключения, вызванная разрушением крпеления катушки включения из-за физического износа и старения бакелитового материала и приведшая к выскакиванию сердечника катушки включения и невключению МВ-35 &quot;Борск-1&quot; при подаче сигнала на срабатывание АПВ."/>
    <m/>
    <m/>
    <m/>
  </r>
  <r>
    <x v="11"/>
    <x v="9"/>
    <s v="РН-ЭН"/>
    <x v="336"/>
    <d v="1899-12-30T20:45:00"/>
    <d v="2014-08-04T00:00:00"/>
    <d v="1899-12-30T20:53:00"/>
    <d v="1899-12-30T00:08:00"/>
    <n v="28"/>
    <s v="Т.О."/>
    <s v="АПВН, РПВУ"/>
    <x v="2"/>
    <s v="ВЛ-35 кВ &quot;Аманак&quot;"/>
    <x v="0"/>
    <x v="2"/>
    <s v="ВЛ-35 кВ &quot;Аманак&quot; ПС 110/35/6 кВ  &quot;Сосновка&quot; (ВПО). Под откл.попали: ПС 35/6 кВ &quot;Аманак&quot;,&quot;Кротково-Алешкино&quot;,&quot;Боголюбовка&quot;"/>
    <s v="Работала Т.О. АПВ-не успешно. РПВ-успешно. Гроза, сильный ветер."/>
    <n v="0.9"/>
    <m/>
    <n v="0.9"/>
    <s v="ТЧ"/>
    <n v="1966"/>
    <s v="АС-95"/>
    <m/>
    <s v="28.07.2013; 05.07.2014"/>
    <n v="100"/>
    <s v="12.2014"/>
    <n v="0"/>
    <m/>
    <s v="КП24"/>
    <s v="ПУ9"/>
    <m/>
    <s v="Наиболее вероятная причина вознкиновения аварии - касание ветками деревьев проводов ВЛ в каких-либо из следующих пролетов опор; №№ 8-14; 19-21; 23-25; 27-28; 40-43; 44-50; 52-54; 57-58; 62-64; 71-72; 78-80 при сильном порывистом (временами до 18-20 м/с) ветре.  Производство РПВ персоналом ВПО филиала ОАО МРСК Волги - Самарские Распределительные Сети."/>
    <m/>
    <m/>
    <m/>
  </r>
  <r>
    <x v="11"/>
    <x v="9"/>
    <s v="РН-ЭН"/>
    <x v="336"/>
    <d v="1899-12-30T18:42:00"/>
    <d v="2014-08-04T00:00:00"/>
    <d v="1899-12-30T21:20:00"/>
    <d v="1899-12-30T02:38:00"/>
    <n v="83"/>
    <s v="Т.О."/>
    <s v="РПНУ (АПВ-нет)"/>
    <x v="2"/>
    <s v="ВЛ-35 кВ &quot;Городецк&quot;"/>
    <x v="0"/>
    <x v="2"/>
    <s v="ВЛ-35 кВ &quot;Городецк&quot; ПС 35/6 кВ &quot;Ключевская&quot; Под отключени е попали: ПС 35/6 кВ &quot;Городецк&quot;, &quot;Жуково&quot;."/>
    <s v="Работала Т.О. АПВ-нет. РПВ-успешно. Гроза, сильный ветер."/>
    <n v="21.99"/>
    <m/>
    <n v="21.99"/>
    <s v="ТЧ"/>
    <n v="1981"/>
    <s v="АС-120"/>
    <m/>
    <s v="18.06.2013; 16.07.2014"/>
    <n v="100"/>
    <s v="12.2014"/>
    <n v="0"/>
    <m/>
    <s v="КП24"/>
    <s v="ПУ4"/>
    <m/>
    <s v="Наиболее вероятная причина вознкиновения аварии - касание ветками деревьев проводов ВЛ в каких-либо из следующих пролетов опор; №№ 13-25; 59-60; 83-84; 86-96; 98-99 при сильном порывистом (временами до 18-20 м/с) ветре.  Отсутствие АПВ на на ПС 35/6 кВ &quot;Городецк&quot;."/>
    <m/>
    <m/>
    <m/>
  </r>
  <r>
    <x v="11"/>
    <x v="9"/>
    <s v="РН-ЭН"/>
    <x v="336"/>
    <d v="1899-12-30T21:48:00"/>
    <d v="2014-08-04T00:00:00"/>
    <d v="1899-12-30T21:48:00"/>
    <d v="1899-12-30T00:00:00"/>
    <n v="6"/>
    <s v="Выпал блинкер &quot;Авар.откл.&quot;"/>
    <s v="АПВУ"/>
    <x v="2"/>
    <s v="ВЛ-6 кВ Ф-48"/>
    <x v="2"/>
    <x v="2"/>
    <s v="ВЛ-6 кВ Ф-48 ПС 110/35/6 кВ &quot;Лугань&quot;"/>
    <s v="Выпал блинкер &quot;Авар.откл.&quot; АПВ-успешно. Гроза, сильный порывистый ветер."/>
    <m/>
    <n v="2.2999999999999998"/>
    <n v="2.2999999999999998"/>
    <s v="ТЧ"/>
    <n v="1957"/>
    <s v="А-95"/>
    <m/>
    <s v="02.2014"/>
    <n v="100"/>
    <s v="08.2014"/>
    <n v="0"/>
    <m/>
    <s v="КП11"/>
    <s v="ПУ9"/>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втоматического запуска СУ скважинным оборудованием."/>
    <m/>
    <m/>
    <m/>
  </r>
  <r>
    <x v="11"/>
    <x v="9"/>
    <s v="РН-ЭН"/>
    <x v="336"/>
    <d v="1899-12-30T21:04:00"/>
    <d v="2014-08-04T00:00:00"/>
    <d v="1899-12-30T22:45:00"/>
    <d v="1899-12-30T01:41:00"/>
    <n v="3"/>
    <s v="Выпал блинкер &quot;Авар.откл.&quot;"/>
    <s v="АПВН, РПВУ"/>
    <x v="2"/>
    <s v="ВЛ-6 кВ Ф-17"/>
    <x v="2"/>
    <x v="2"/>
    <s v="ВЛ-6 кВ Ф-17 ПС 35/6 кВ &quot;Сологаевка&quot;"/>
    <s v="Выпал блинкер &quot;Авар.откл.&quot; АПВ-не успешно. РПВ-успешно.  Гроза, сильный порывистый ветер."/>
    <n v="3.75"/>
    <m/>
    <n v="3.75"/>
    <s v="ТЧ"/>
    <n v="1989"/>
    <s v="А-70"/>
    <m/>
    <s v="17.09.2013; 05.03.2014"/>
    <n v="100"/>
    <s v="08.2014"/>
    <n v="0"/>
    <m/>
    <s v="КП25"/>
    <s v="ПУ4"/>
    <m/>
    <s v="Возможен удар молнии вблизи ВЛ. Отсутствие системы телемеханики (телеуправления выключателем 6 кВ Ф-17) на ПС 35/6 кВ &quot;Сологаевка&quot;."/>
    <m/>
    <m/>
    <m/>
  </r>
  <r>
    <x v="11"/>
    <x v="9"/>
    <s v="РН-ЭН"/>
    <x v="336"/>
    <d v="1899-12-30T22:31:00"/>
    <d v="2014-08-04T00:00:00"/>
    <d v="1899-12-30T22:50:00"/>
    <d v="1899-12-30T00:19:00"/>
    <n v="27"/>
    <s v="Защита минимального напряжения"/>
    <s v="РПНУ (АПВ-нет)"/>
    <x v="2"/>
    <s v="МВ-35 кВ Т-2-Т"/>
    <x v="0"/>
    <x v="0"/>
    <s v="МВ-35 кВ Т-2-Т ПС 35/6 кВ &quot;Ключи&quot;"/>
    <s v="Работала защита &quot;Минимального напряжения&quot;. АПВ-нет. АВР-6 кВ успешно. РПВ-успешно. Гроза, сильный ветер."/>
    <n v="9.31"/>
    <n v="14.63"/>
    <n v="23.94"/>
    <s v="В"/>
    <n v="1972"/>
    <s v="С-35М-630"/>
    <m/>
    <d v="2014-04-24T00:00:00"/>
    <n v="100"/>
    <s v="09.2014"/>
    <n v="0"/>
    <m/>
    <s v="КП24"/>
    <s v="ПУ9"/>
    <m/>
    <s v="Посадка напряжения на ВЛ-36 кВ &quot;УОН&quot;. Предоположительная причина - посадка напряжения в сетях МРСК Волги. Подтверждение от вышестоящей сетевой организации отсутствует."/>
    <m/>
    <m/>
    <m/>
  </r>
  <r>
    <x v="11"/>
    <x v="9"/>
    <s v="РН-ЭН"/>
    <x v="189"/>
    <d v="1899-12-30T00:15:00"/>
    <d v="2014-08-05T00:00:00"/>
    <d v="1899-12-30T01:30:00"/>
    <d v="1899-12-30T01:15:00"/>
    <n v="7"/>
    <s v="МТЗ"/>
    <s v="АПВН, РПВУ"/>
    <x v="2"/>
    <s v="ВЛ-6 кВ Ф-6"/>
    <x v="2"/>
    <x v="2"/>
    <s v="ВЛ-6 кВ Ф-6 ПС 35/6 кВ &quot;Екатериновская&quot;"/>
    <s v="Работала МТЗ.АПВ-не успешно. РПВ-успешно.1:53 Работала МТЗ. АПВ-не успешно. РПВ-не успешно. При осмотре обнаружили в пролете опор №188-189 дерево на проводах. Дерево убрали. В 7:05 вкл.ВЛ-6 кВ Ф-6 в работу.Гроза, сильный ветер."/>
    <n v="13.93"/>
    <m/>
    <n v="13.93"/>
    <s v="ТЧ"/>
    <n v="1983"/>
    <s v="АС-70"/>
    <m/>
    <s v="02.01.2014; 17.05.2014"/>
    <n v="100"/>
    <n v="2015"/>
    <n v="0"/>
    <m/>
    <s v="КП12"/>
    <s v="ПУ8"/>
    <m/>
    <s v="Сильные порывы ветра, приведшие к касанию или подлесту проводов. "/>
    <m/>
    <m/>
    <m/>
  </r>
  <r>
    <x v="11"/>
    <x v="9"/>
    <s v="РН-ЭН"/>
    <x v="189"/>
    <d v="1899-12-30T15:30:00"/>
    <d v="2014-08-05T00:00:00"/>
    <d v="1899-12-30T15:30:00"/>
    <d v="1899-12-30T00:00:00"/>
    <n v="15"/>
    <s v="МТЗ"/>
    <s v="АПВУ"/>
    <x v="2"/>
    <s v="ВЛ-35 кВ &quot;Коммунарская&quot;"/>
    <x v="0"/>
    <x v="2"/>
    <s v="ВЛ-35 кВ &quot;Коммунарская&quot;_x000a_ПС 110/35/6 кВ &quot;Бариновская&quot;_x000a_Под отключение попали: Т-2-Т ПС 35/6 кВ &quot;Широкинская&quot;, Т-2-Т ПС 35/6 кВ &quot;Коммунарская&quot;"/>
    <s v="Работала МТЗ. АПВ-успешно._x000a_Гроза ,сильный, порывистый ветер."/>
    <m/>
    <n v="1.04"/>
    <n v="1.04"/>
    <s v="ТЧ"/>
    <n v="2012"/>
    <s v="АС-120"/>
    <m/>
    <d v="2014-06-16T00:00:00"/>
    <n v="100"/>
    <n v="2015"/>
    <n v="0"/>
    <m/>
    <s v="КП11"/>
    <s v="ПУ9"/>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втоматического запуска СУ скважинным оборудованием."/>
    <m/>
    <m/>
    <m/>
  </r>
  <r>
    <x v="11"/>
    <x v="9"/>
    <s v="РН-ЭН"/>
    <x v="189"/>
    <d v="1899-12-30T15:57:00"/>
    <d v="2014-08-05T00:00:00"/>
    <d v="1899-12-30T16:27:00"/>
    <d v="1899-12-30T00:30:00"/>
    <n v="3"/>
    <s v="ТО"/>
    <s v="АПВН, РПВУ"/>
    <x v="2"/>
    <s v="ВЛ-6 кВ Ф-1"/>
    <x v="2"/>
    <x v="2"/>
    <s v="ВЛ-6 кВ ф-Ф-1 ПС 35/6 кВ  &quot;Садовая&quot;"/>
    <s v="Работала ТО. АПВ-не успешно._x000a_РПВ-успешно Гроза ,сильный, порывистый ветер."/>
    <n v="1.01"/>
    <m/>
    <n v="1.01"/>
    <s v="ТЧ"/>
    <n v="1978"/>
    <s v="АС-95; А-70"/>
    <m/>
    <s v="22.07.2014; 19.02.2014"/>
    <n v="100"/>
    <n v="2015"/>
    <n v="0"/>
    <m/>
    <s v="КП25"/>
    <s v="ПУ4"/>
    <m/>
    <s v="Возможен удар молнии вблизи ВЛ. Отсутствие системы телемеханики (теелуправления выключателем 6 кВ Ф-1) на ПС 35/6 кВ &quot;Садовая&quot;."/>
    <m/>
    <m/>
    <m/>
  </r>
  <r>
    <x v="11"/>
    <x v="9"/>
    <s v="РН-ЭН"/>
    <x v="189"/>
    <d v="1899-12-30T17:55:00"/>
    <d v="2014-08-05T00:00:00"/>
    <d v="1899-12-30T18:51:00"/>
    <d v="1899-12-30T00:56:00"/>
    <n v="22"/>
    <s v="МТЗ"/>
    <s v="РПНУ (АПВ-нет)"/>
    <x v="2"/>
    <s v="ВЛ-35 кВ &quot;Боровская&quot;"/>
    <x v="0"/>
    <x v="2"/>
    <s v="ВЛ-35 кВ &quot;Боровская&quot; ПС 35/6 кВ &quot;ФНС&quot; Под отключение попала: ПС 35/6 кВ &quot;Боровская&quot;"/>
    <s v="Работала МТЗ. АПВ-нет. РПВ-успешно. Гроза ,сильный, порывистый ветер."/>
    <n v="2.82"/>
    <m/>
    <n v="2.82"/>
    <s v="ТЧ"/>
    <s v="1976; 2013"/>
    <s v="АС-95"/>
    <m/>
    <s v="06.08.2013; 19.03.2014"/>
    <n v="100"/>
    <s v="11.2014"/>
    <n v="0"/>
    <m/>
    <s v="КП11"/>
    <s v="ПУ4"/>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ПВ на присоединении."/>
    <m/>
    <m/>
    <m/>
  </r>
  <r>
    <x v="11"/>
    <x v="9"/>
    <s v="ОАО &quot;МРСК ВОЛГИ&quot;"/>
    <x v="189"/>
    <d v="1899-12-30T18:56:00"/>
    <d v="2014-08-05T00:00:00"/>
    <d v="1899-12-30T19:14:00"/>
    <d v="1899-12-30T00:18:00"/>
    <n v="1"/>
    <s v="МТЗ"/>
    <s v="АПВН, РПВУ"/>
    <x v="5"/>
    <s v="ВЛ-10 кВ Ф-2"/>
    <x v="2"/>
    <x v="2"/>
    <s v="ВЛ-10 кВ Ф-2 ПС 35/10 кВ &quot;Староганькино&quot; (ВПО) Под отключение попала: отпайка ВЛ-10 кВ &quot;Южно-Бутлеровская&quot; (ЭНС)."/>
    <s v="Работала МТЗ. АПВ-не успешно. РПВ-успешно. Гроза ,сильный, порывистый ветер."/>
    <n v="0.62"/>
    <m/>
    <n v="0.62"/>
    <s v="ТЧ"/>
    <m/>
    <m/>
    <m/>
    <m/>
    <m/>
    <m/>
    <m/>
    <m/>
    <s v="КП18"/>
    <s v="ПУ9"/>
    <m/>
    <s v="Неуспешное АПВ в сетях вышестоящей сетевой организации."/>
    <m/>
    <m/>
    <m/>
  </r>
  <r>
    <x v="11"/>
    <x v="9"/>
    <s v="РН-ЭН"/>
    <x v="189"/>
    <d v="1899-12-30T20:02:00"/>
    <d v="2014-08-05T00:00:00"/>
    <d v="1899-12-30T20:32:00"/>
    <d v="1899-12-30T00:30:00"/>
    <n v="1"/>
    <s v="МТЗ"/>
    <s v="АПВН, РПВУ"/>
    <x v="2"/>
    <s v="ВЛ-35 кВ &quot;Северо-Максимовка&quot;"/>
    <x v="0"/>
    <x v="2"/>
    <s v="ВЛ-35 кВ &quot;Северо-Максимовка&quot; ПС 110/35/6 кВ &quot;Лугань&quot; Под отключение попали: ПС 35/6 кВ &quot;Северо-Максимовка&quot;, &quot;Бирюковская&quot;."/>
    <s v="Работала МТЗ. АПВ-не успешно. РПВ-успешно. Гроза ,сильный, порывистый ветер."/>
    <n v="1.37"/>
    <m/>
    <n v="1.37"/>
    <s v="ТЧ"/>
    <n v="1981"/>
    <s v="АС-120"/>
    <m/>
    <s v="02.2014"/>
    <n v="100"/>
    <s v="08.2014"/>
    <n v="0"/>
    <m/>
    <s v="КП8"/>
    <s v="ПУ4"/>
    <m/>
    <s v="Возникновение наведенного напряжения в цепях управления ВВ-35 кВ &quot;Северо-Максимовка&quot; ввиду неэкранированного исполнения контрольного кабеля, вызвавшеепоявление на входе РПО МПУ &quot;Сириус&quot; сигнала &quot;Несанкционированное отключение&quot; и последующую блокировку АПВ при (заложена программа в МПУ &quot;Сириус&quot;. Отсутствие в проектном решении применения изолированных экранированных контрольных кабелей привело к недопустисому (80В) значению наведенного напряжения во вторичных цепях. "/>
    <m/>
    <m/>
    <m/>
  </r>
  <r>
    <x v="11"/>
    <x v="9"/>
    <s v="РН-ЭН"/>
    <x v="189"/>
    <d v="1899-12-30T20:10:00"/>
    <d v="2014-08-06T00:00:00"/>
    <d v="1899-12-30T21:15:00"/>
    <d v="1899-12-31T01:05:00"/>
    <n v="22"/>
    <s v="Газовая защита"/>
    <s v="РПВН (АПВ-нет)"/>
    <x v="0"/>
    <s v="ВВ-35 Т-1-Т_x000a_ВВ-6 Ввод-6-1"/>
    <x v="0"/>
    <x v="0"/>
    <s v="ВВ-35 кВ Т-1-Т, ВВ-6 кВ Т-1-Т ПС 35/6 кВ  &quot;Боровская&quot;"/>
    <s v="Работала  &quot;Газовая защита&quot;. _x000a_С 23:20 до 1:39 Произвели измерения и испытания Т-1-Т. Неисправна обмотка Н.Н. Трансформатор Т-1-Т подлежит замене."/>
    <n v="78.849999999999994"/>
    <m/>
    <n v="78.849999999999994"/>
    <s v="Т"/>
    <n v="2013"/>
    <s v="ТМН-2500/35"/>
    <s v="Чирчикский трансформаторный завод"/>
    <d v="2013-07-25T00:00:00"/>
    <n v="100"/>
    <s v="11.2014"/>
    <n v="0"/>
    <d v="2014-08-13T00:00:00"/>
    <s v="КП24"/>
    <s v="ПУ4"/>
    <m/>
    <s v="Витковое замыкание в обмотке НН силового трансформатора Т-1-Т. Проивзедена выемка активной части. Обнаружены следы сажи на магинтопроводе под обмоткой НН фазы &quot;А&quot;. Отсутствие АПВ на присоединении. "/>
    <m/>
    <m/>
    <m/>
  </r>
  <r>
    <x v="11"/>
    <x v="9"/>
    <s v="РН-ЭН"/>
    <x v="190"/>
    <d v="1899-12-30T01:45:00"/>
    <d v="2014-08-06T00:00:00"/>
    <d v="1899-12-30T01:45:00"/>
    <d v="1899-12-30T00:00:00"/>
    <n v="17"/>
    <s v="Выпал блинкер &quot;Авар.откл.&quot;"/>
    <s v="АПВУ"/>
    <x v="2"/>
    <s v="ВЛ-6 кВ Ф-2"/>
    <x v="2"/>
    <x v="2"/>
    <s v="ВЛ-6 кВ Ф-2 ПС 35/6 кВ &quot;Богатыревская&quot;"/>
    <s v="Выпал блинкер &quot;Авар.откл.&quot; АПВ-успешно. Гроза ,сильный порывистый ветер."/>
    <m/>
    <n v="1.53"/>
    <n v="1.53"/>
    <s v="ТЧ"/>
    <n v="1982"/>
    <s v="АС-70"/>
    <m/>
    <s v="26.07.2013; 02.08.2014"/>
    <n v="100"/>
    <n v="2015"/>
    <n v="0"/>
    <m/>
    <s v="КП11"/>
    <s v="ПУ9"/>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втоматического запуска СУ скважинным оборудованием."/>
    <m/>
    <m/>
    <m/>
  </r>
  <r>
    <x v="11"/>
    <x v="9"/>
    <s v="РН-ЭН"/>
    <x v="190"/>
    <d v="1899-12-30T02:15:00"/>
    <d v="2014-08-06T00:00:00"/>
    <d v="1899-12-30T06:55:00"/>
    <d v="1899-12-30T04:40:00"/>
    <n v="9"/>
    <s v="МТЗ"/>
    <s v="АПВН, РПВУ"/>
    <x v="2"/>
    <s v="ВЛ-6 кВ Ф-12"/>
    <x v="2"/>
    <x v="2"/>
    <s v="ВЛ-6 кВ Ф-12 ПС 35/6 кВ &quot;Дерюжевка&quot;"/>
    <s v="Работала МТЗ. АПВ-не успешно. В 3:15 РПВ-не успешно. В 4:10 включили Ф-12 в работу до РВНО-6. Производится осмотр ВЛ. Гроза ,сильный, порывистый ветер."/>
    <n v="15.95"/>
    <m/>
    <n v="15.95"/>
    <s v="ТЧ"/>
    <n v="1984"/>
    <s v="АС-70"/>
    <m/>
    <s v="17.12.2013; 11.02.2014 "/>
    <n v="100"/>
    <s v="08.2014"/>
    <n v="0"/>
    <m/>
    <s v="КП24"/>
    <s v="ПУ8"/>
    <m/>
    <s v="Неисправность КТППН-6/0,4 кВ на скважину № 618 Дерюжевского м-р (обслуживается ООО &quot;СамараЭлектроСервис&quot;), причины отключения от данной организации не предоставлены. "/>
    <m/>
    <m/>
    <m/>
  </r>
  <r>
    <x v="11"/>
    <x v="9"/>
    <s v="ОАО &quot;МРСК ВОЛГИ&quot;"/>
    <x v="190"/>
    <d v="1899-12-30T04:50:00"/>
    <d v="2014-08-06T00:00:00"/>
    <d v="1899-12-30T04:50:00"/>
    <d v="1899-12-30T00:00:00"/>
    <n v="23"/>
    <s v="1,2 ступень З.З."/>
    <s v="АПВУ"/>
    <x v="5"/>
    <s v="ВЛ-110 кВ &quot;Подгорная&quot;"/>
    <x v="1"/>
    <x v="2"/>
    <s v="ВЛ-110 кВ &quot;Подгорная&quot; ПС 220/110/6 кВ &quot;Новоотрадная&quot; (МЭС). Под отключение попали: С-2-Т ПС 110/35/6 кВ &quot;Подгорная&quot;, ПС 35/6 кВ &quot;Могутовская&quot;, &quot;Долматовская&quot;, Т-2-Т ПС 35/6 кВ &quot;Неклюдовская&quot;, Т-1-Т ПС 35/6 кВ &quot;Южный-Неприк&quot;."/>
    <s v="Работала 1,2 ступень З.З. АПВ-успешно. Причина выясняется."/>
    <m/>
    <n v="3.3"/>
    <n v="3.3"/>
    <s v="И"/>
    <n v="1979"/>
    <s v="ПС-70"/>
    <m/>
    <s v="04.2014"/>
    <n v="100"/>
    <s v="10.2014"/>
    <n v="0"/>
    <d v="2014-08-05T00:00:00"/>
    <s v="КП18"/>
    <s v="ПУ9"/>
    <m/>
    <s v="Развитый дефект подвесных изоляторов по условиям коронирования. Отсутствие автоматического запуска СУ скважинным оборудованием."/>
    <m/>
    <m/>
    <m/>
  </r>
  <r>
    <x v="11"/>
    <x v="9"/>
    <s v="ОАО &quot;МРСК ВОЛГИ&quot;"/>
    <x v="190"/>
    <d v="1899-12-30T09:30:00"/>
    <d v="2014-08-06T00:00:00"/>
    <d v="1899-12-30T09:30:00"/>
    <d v="1899-12-30T00:00:00"/>
    <n v="123"/>
    <m/>
    <s v="АПВУ"/>
    <x v="5"/>
    <s v="2 С.Ш-110 кВ "/>
    <x v="1"/>
    <x v="0"/>
    <s v="2 С.Ш-110 кВ ПС 110/35/6 кВ&quot;Нефтегорская-2&quot; (ВПО)_x000a_Под посадку напряжения попали:С-2-Т ПС 110/35/6 кВ&quot;Бариновская&quot;,Т-1-Т ПС 35/6 кВ &quot;КНС&quot;,Т-1-Т ПС 35/6кВ &quot;Широкинская&quot;,ПС 35/6 кВ&quot;Красносамарская&quot;,Т-1-Т ПС 35/6 кВ&quot;Коммунарская&quot;,Т-2-Т ПС 35/6 кВ&quot;Евгеньевская&quot;,ПС 35/6 кВ&quot;Промысловая&quot;."/>
    <s v="В 09:30 системная посадка напряжения в сетях  _x000a_МРСК ВОЛГИ._x000a_Причина выясняется."/>
    <m/>
    <n v="30.38"/>
    <n v="30.38"/>
    <s v="ТЧ"/>
    <m/>
    <m/>
    <m/>
    <m/>
    <m/>
    <m/>
    <m/>
    <m/>
    <s v="КП18"/>
    <s v="ПУ9"/>
    <m/>
    <s v="Отсутствие автоматического запуска СУ скважинным оборудованием."/>
    <m/>
    <m/>
    <m/>
  </r>
  <r>
    <x v="11"/>
    <x v="9"/>
    <s v="РН-ЭН"/>
    <x v="190"/>
    <d v="1899-12-30T15:48:00"/>
    <d v="2014-08-06T00:00:00"/>
    <d v="1899-12-30T15:48:00"/>
    <d v="1899-12-30T00:00:00"/>
    <n v="40"/>
    <s v="МТЗ"/>
    <s v="АПВУ"/>
    <x v="2"/>
    <s v="ВЛ-35 кВ &quot;Ключевская&quot;"/>
    <x v="0"/>
    <x v="2"/>
    <s v="ВЛ-35 кВ &quot;Ключевская&quot;_x000a_ПС 110/35/6 кВ&quot;Коханы&quot; (ВПО).Под откл.попали:ПС 35/6 кВ &quot;Ключевская&quot;,_x000a_&quot;Городецк&quot;,&quot;Жуково&quot;,&quot;Теребилово&quot;"/>
    <s v="Работала МТЗ.АПВ-успешно._x000a_Гроза,сильный порывистый _x000a_ветер."/>
    <n v="3.29"/>
    <n v="13.25"/>
    <n v="16.54"/>
    <s v="ТЧ"/>
    <n v="1983"/>
    <s v="АС-150"/>
    <m/>
    <s v="29.06.2009; 12.06.2014"/>
    <n v="100"/>
    <s v="12.2014"/>
    <n v="0"/>
    <m/>
    <s v="КП25"/>
    <s v="ПУ9"/>
    <m/>
    <s v="Возможно удар молнии вблизи ВЛ. Отутствие автоматического запуска СУ скважинным оборудованием."/>
    <m/>
    <m/>
    <m/>
  </r>
  <r>
    <x v="11"/>
    <x v="9"/>
    <s v="РН-ЭН"/>
    <x v="190"/>
    <d v="1899-12-30T20:35:00"/>
    <d v="2014-08-06T00:00:00"/>
    <d v="1899-12-30T21:55:00"/>
    <d v="1899-12-30T01:20:00"/>
    <n v="8"/>
    <s v="МТЗ"/>
    <s v="АПВН, РПВУ"/>
    <x v="2"/>
    <s v="ВЛ-6 кВ Ф-6"/>
    <x v="2"/>
    <x v="2"/>
    <s v="ВЛ-6 кВ Ф-6 ПС 35/6 кВ &quot;Грековская&quot;"/>
    <s v="Работала МТЗ. АПВ-нет. РПВ-успешно. Гроза, сильный порывистый ветер."/>
    <n v="10.06"/>
    <m/>
    <n v="10.06"/>
    <s v="ТЧ"/>
    <n v="1979"/>
    <s v="АС-70"/>
    <m/>
    <s v="13.02.2013; 13.06.2014"/>
    <n v="100"/>
    <s v="08.2014"/>
    <n v="0"/>
    <m/>
    <s v="КП11"/>
    <s v="ПУ8"/>
    <s v="ПУ4"/>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сутствие системы телемеханики (телеуправления выключателем 6 кВ Ф-6) на ПС 35/6 кВ &quot;Грековская&quot;"/>
    <m/>
    <m/>
    <m/>
  </r>
  <r>
    <x v="11"/>
    <x v="9"/>
    <s v="ОАО &quot;МРСК ВОЛГИ&quot;"/>
    <x v="190"/>
    <d v="1899-12-30T17:34:00"/>
    <d v="2014-08-06T00:00:00"/>
    <d v="1899-12-30T17:34:00"/>
    <d v="1899-12-30T00:00:00"/>
    <n v="36"/>
    <m/>
    <s v="АПВУ"/>
    <x v="5"/>
    <s v="ВЛ-110 кВ&quot;Азот-Елховская&quot;"/>
    <x v="1"/>
    <x v="2"/>
    <s v="ВЛ-110 кВ &quot;Азот-Елховская&quot;(СПО) ПС 500/220/110/10 кВ &quot;Азот&quot; (МЭС). Под посадку напряжения попали: ПС 110/35/10 кВ&quot;Елховка&quot;(СПО), ПС 35/6 кВ &quot;Каменка&quot;, ПС 35/10 кВ &quot;Волгановка&quot; (ЭНС)."/>
    <s v="В 17:34 системная посадка напряжения в сетях  МРСК ВОЛГИ. Причина выясняется."/>
    <m/>
    <n v="11.72"/>
    <n v="11.72"/>
    <s v="ТЧ"/>
    <m/>
    <m/>
    <m/>
    <m/>
    <m/>
    <m/>
    <m/>
    <m/>
    <s v="КП18"/>
    <s v="ПУ9"/>
    <m/>
    <m/>
    <m/>
    <m/>
    <m/>
  </r>
  <r>
    <x v="11"/>
    <x v="9"/>
    <s v="РН-ЭН"/>
    <x v="190"/>
    <d v="1899-12-30T19:15:00"/>
    <d v="2014-08-06T00:00:00"/>
    <d v="1899-12-30T19:15:00"/>
    <d v="1899-12-30T00:00:00"/>
    <n v="15"/>
    <s v="МТЗ"/>
    <s v="АПВУ"/>
    <x v="2"/>
    <s v="ВЛ-35 кВ &quot;Хилки&quot;"/>
    <x v="0"/>
    <x v="2"/>
    <s v="ВЛ-35 кВ &quot;Хилки&quot; ПС 110/35/6 кВ &quot;Тимашевская&quot;. Под отключение попали: ПС 35/6 кВ &quot;Репьевская&quot;, &quot;Хилки&quot;, Т-1-Т ПС 35/6 кВ &quot;Ключи&quot; (ПРЦЭиЭ №4). "/>
    <s v="Работала МТЗ. АПВ-успешно. Гроза, сильный порывистый ветер."/>
    <m/>
    <n v="4.29"/>
    <n v="4.29"/>
    <s v="ТЧ"/>
    <n v="1960"/>
    <s v="АС-120"/>
    <m/>
    <s v="02.2014"/>
    <n v="100"/>
    <s v="08.2014"/>
    <n v="0"/>
    <m/>
    <s v="КП11"/>
    <s v="ПУ9"/>
    <m/>
    <s v="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Отутствие автоматического запуска СУ скважинным оборудованием."/>
    <m/>
    <m/>
    <m/>
  </r>
  <r>
    <x v="11"/>
    <x v="9"/>
    <s v="РН-ЭН"/>
    <x v="191"/>
    <d v="1899-12-30T11:25:00"/>
    <d v="2014-08-07T00:00:00"/>
    <d v="1899-12-30T11:25:00"/>
    <d v="1899-12-30T00:00:00"/>
    <n v="5"/>
    <s v="Т.О"/>
    <s v="АПВУ"/>
    <x v="0"/>
    <s v="ВЛ-6 кВ Ф-3"/>
    <x v="2"/>
    <x v="2"/>
    <s v="ВЛ-6 кВ Ф-3 ПС 35/6 кВ_x000a_&quot;Красносамарская&quot;"/>
    <s v="Работала Т.О.АПВ-успешно._x000a_Причина выясняется."/>
    <m/>
    <n v="3.59"/>
    <n v="3.59"/>
    <s v="ТЧ"/>
    <n v="1981"/>
    <s v="А-95"/>
    <m/>
    <s v="01.11.2013; 08.07.2014"/>
    <n v="100"/>
    <n v="2015"/>
    <n v="0"/>
    <m/>
    <s v="КП25"/>
    <s v="ПУ9"/>
    <m/>
    <s v="По результатам осмотра повреждений не обнаружено. Погодные условия нормальные. Отутствие автоматического запуска СУ скважинным оборудованием."/>
    <m/>
    <m/>
    <m/>
  </r>
  <r>
    <x v="11"/>
    <x v="9"/>
    <s v="РН-ЭН"/>
    <x v="191"/>
    <d v="1899-12-30T15:05:00"/>
    <d v="2014-08-07T00:00:00"/>
    <d v="1899-12-30T15:05:00"/>
    <d v="1899-12-30T00:00:00"/>
    <n v="5"/>
    <s v="Т.О"/>
    <s v="АПВУ"/>
    <x v="0"/>
    <s v="ВЛ-6 кВ Ф-3"/>
    <x v="2"/>
    <x v="2"/>
    <s v="ВЛ-6 кВ Ф-3 ПС 35/6 кВ_x000a_&quot;Красносамарская&quot;"/>
    <s v="Выпал блинкер &quot;Авар.откл&quot;_x000a_.АПВ-успешно._x000a_Причина выясняется."/>
    <m/>
    <n v="1.24"/>
    <n v="1.24"/>
    <s v="ТЧ"/>
    <n v="1981"/>
    <s v="А-95"/>
    <m/>
    <s v="01.11.2013; 08.07.2014"/>
    <n v="100"/>
    <n v="2015"/>
    <n v="0"/>
    <m/>
    <s v="КП25"/>
    <s v="ПУ9"/>
    <m/>
    <s v="По результатам осмотра повреждений не обнаружено. Погодные условия нормальные. Отутствие автоматического запуска СУ скважинным оборудованием."/>
    <m/>
    <m/>
    <m/>
  </r>
  <r>
    <x v="11"/>
    <x v="9"/>
    <s v="РН-ЭН"/>
    <x v="192"/>
    <d v="1899-12-30T16:30:00"/>
    <d v="2014-08-08T00:00:00"/>
    <d v="1899-12-30T21:55:00"/>
    <d v="1899-12-30T05:25:00"/>
    <n v="6"/>
    <s v="Т.О."/>
    <s v="АПВН, РПВН"/>
    <x v="2"/>
    <s v="ВЛ-6 кВ Ф-Н-7"/>
    <x v="2"/>
    <x v="2"/>
    <s v="ВЛ-6 кВ Ф-Н-7 ПС 35/6 кВ &quot;Елховская&quot;"/>
    <s v="Работала Т.О. АПВ-не успешно. РПВ-не успешно. Причина: в пролете опор №53-54 дерево на проводах. Дерево убрали.Гроза, сильный ветер._x000a_"/>
    <n v="10.49"/>
    <m/>
    <n v="10.49"/>
    <s v="ТЧ"/>
    <n v="1985"/>
    <s v="АС-70"/>
    <m/>
    <s v="07.2014"/>
    <n v="100"/>
    <n v="2015"/>
    <n v="0"/>
    <m/>
    <s v="КП19"/>
    <s v="ПУ8"/>
    <s v="ПУ9"/>
    <s v="В ТУ ОАО &quot;Самаранефтегаз&quot; внесены предложеняи по исключению аварийно-опасного участка ВЛ, проходящего по территории лесополосы."/>
    <m/>
    <m/>
    <m/>
  </r>
  <r>
    <x v="11"/>
    <x v="9"/>
    <s v="ОАО &quot;МРСК ВОЛГИ&quot;"/>
    <x v="193"/>
    <d v="1899-12-30T03:06:00"/>
    <d v="2014-08-09T00:00:00"/>
    <d v="1899-12-30T03:06:00"/>
    <d v="1899-12-30T00:00:00"/>
    <n v="123"/>
    <s v="2 ст.ДЗНП"/>
    <s v="АПВУ"/>
    <x v="5"/>
    <s v="ВЛ-110 кВ &quot;Красносамарская&quot;"/>
    <x v="1"/>
    <x v="2"/>
    <s v="ВЛ-110 кВ &quot;Красносамарская&quot; (ВПО) ПС 220/110/35 кВ &quot;Кинельская&quot; (МЭС). Под откл.попали: С-2-Т ПС 110/35/6 кВ &quot;Нефтегорская-2&quot; (ВПО) Цех№15:ВЛ-6 кВ Ф-9,10 (ЭНС), ПС 35/6 кВ &quot;Промысловая&quot;. С-2-Т ПС 110/35/6 кВ &quot;Бариновская&quot;: ПС 35/6 кВ &quot;КНС&quot;,&quot;Красносамарская&quot;, Т-1-Т  &quot;Широкинская&quot;,Т-1-Т &quot;Коммунарская&quot;, Т-2-Т &quot;Евгеньевская&quot;.С-2-Т ПС 110/35/10 кВ &quot;Алексеевка&quot; (ВПО):_x000a_ПС 35/6 кВ &quot;Богатыревская&quot;. С-2-Т ПС 110/35/6 кВ  &quot;Нефтегорская-1&quot; (ВПО):_x000a_Цех:15 - ВЛ-6 кВ Ф-1,5,4,13 (ЭНС)."/>
    <s v="Работала ДЗНП-2 ступень. АПВ-успешно. Причина выясняется."/>
    <m/>
    <n v="36.32"/>
    <n v="36.32"/>
    <s v="ТЧ"/>
    <m/>
    <m/>
    <m/>
    <m/>
    <m/>
    <m/>
    <m/>
    <m/>
    <s v="КП18"/>
    <s v="ПУ9"/>
    <m/>
    <s v="Отсутствие автоматического запуска СУ скважинным оборудованием."/>
    <m/>
    <m/>
    <m/>
  </r>
  <r>
    <x v="11"/>
    <x v="9"/>
    <s v="РН-ЭН"/>
    <x v="193"/>
    <d v="1899-12-30T10:58:00"/>
    <d v="2014-08-09T00:00:00"/>
    <d v="1899-12-30T12:20:00"/>
    <d v="1899-12-30T01:22:00"/>
    <n v="9"/>
    <s v="Выпал блинкер &quot;Авар.откл.&quot;"/>
    <s v="РПНУ (АПВ-нет)"/>
    <x v="0"/>
    <s v="МВ-35 Т-1-Т"/>
    <x v="0"/>
    <x v="0"/>
    <s v="МВ-35 Т-1-Т ПС 35/6 кВ &quot;Колыванская&quot;"/>
    <s v="Выпал блинкер &quot;Авар.откл&quot;. АПВ-нет. РПВ-успешно. Причина выясняется."/>
    <n v="17.09"/>
    <m/>
    <n v="17.09"/>
    <s v="РЗА"/>
    <n v="2001"/>
    <s v="РСВ-13-18"/>
    <m/>
    <d v="2013-06-10T00:00:00"/>
    <n v="100"/>
    <s v="08.2014"/>
    <n v="0"/>
    <m/>
    <s v="КП2"/>
    <s v="ПУ8"/>
    <s v="ПУ4"/>
    <s v="Отсутствие АПВ в МВ-35 Т-1-Т ПС 35/6 кВ &quot;Колыванская&quot;. Залипание контактов электронного реле времени. Заявка на приобретение нового реле подана 18.08.2014 г."/>
    <m/>
    <m/>
    <m/>
  </r>
  <r>
    <x v="11"/>
    <x v="9"/>
    <s v="РН-ЭН"/>
    <x v="193"/>
    <d v="1899-12-30T11:10:00"/>
    <d v="2014-08-09T00:00:00"/>
    <d v="1899-12-30T13:10:00"/>
    <d v="1899-12-30T02:00:00"/>
    <n v="5"/>
    <s v="Т.О."/>
    <s v="АПВН, РПВУ"/>
    <x v="0"/>
    <s v="ВЛ-6 кВ Ф-9"/>
    <x v="2"/>
    <x v="2"/>
    <s v="ВЛ-6 кВ Ф-9 ПС 35/6 кВ &quot;Никольская&quot;"/>
    <s v="Работала Т.О. АПВ-не успешно.РПВ-успешно. В 13:28 Работала Т.О. АПВ-не успешно. В 14:00 РПВ-успешно.Причина:_x000a_схлест проводов на спуске к 9МТП-40. Отключили ЛР-6 кВ на 9МТП-40. "/>
    <n v="7.34"/>
    <m/>
    <n v="7.34"/>
    <s v="ТЧ"/>
    <n v="1987"/>
    <s v="А-95"/>
    <m/>
    <s v="07.2014"/>
    <n v="100"/>
    <s v="12.2014"/>
    <n v="0"/>
    <m/>
    <s v="КП12"/>
    <s v="ПУ8"/>
    <s v="ПУ4"/>
    <s v="Выполнена перетяжка проводов воздушных спусков 6 кВ на опоре №1, отпайка к 9Н-ТП-40. Отсутствие системы телемеханики (телеуправления выключателем Ф-9) на ПС 35/6 кВ &quot;Никольская&quot;."/>
    <m/>
    <m/>
    <m/>
  </r>
  <r>
    <x v="11"/>
    <x v="9"/>
    <s v="РН-ЭН"/>
    <x v="193"/>
    <d v="1899-12-30T14:00:00"/>
    <d v="2014-08-10T00:00:00"/>
    <d v="1899-12-30T10:10:00"/>
    <d v="1899-12-30T20:10:00"/>
    <n v="3"/>
    <s v="МТЗ"/>
    <s v="АПВН, РПВН"/>
    <x v="0"/>
    <s v="ВЛ-35 кВ &quot;Стрельная&quot;"/>
    <x v="0"/>
    <x v="2"/>
    <s v="ВЛ-35 кВ &quot;Стрельная&quot; ПС 110/35/6 кВ &quot;Зольное&quot; (ЖПО). Под откл.попала: ПС 35/6 кВ &quot;Стрельная&quot; (ЭНС)"/>
    <s v="Работала МТЗ. АПВ-не успешно. РПВ-не успешно. В 15:30 нагрузка ВЛ-6 кВ Ф-2 переведена на ВЛ-6 кВ Ф-2 ПС 110/35/6 кВ &quot;Зольное&quot;(ЖПО). В 15:50  нагрузка ВЛ-6 кВ Ф-1,Ф-3 переведена на ВЛ-6 кВ Ф-1 ПС 110/35/6 кВ &quot;Зольное&quot;(ЖПО). Причина выясняется."/>
    <n v="0.41"/>
    <m/>
    <n v="0.41"/>
    <s v="ТЧ"/>
    <n v="1965"/>
    <s v="АС-95; А-95"/>
    <m/>
    <s v="14.06.2013; 21.06.2014"/>
    <n v="100"/>
    <s v="10.2014"/>
    <n v="0"/>
    <m/>
    <s v="КП19"/>
    <s v="ПУ9"/>
    <s v="ПУ8"/>
    <s v="Время оперативных переключений. Наступление темного времени суток и перенос обхода на утро следующего дня. "/>
    <m/>
    <m/>
    <m/>
  </r>
  <r>
    <x v="11"/>
    <x v="9"/>
    <s v="РН-ЭН"/>
    <x v="193"/>
    <d v="1899-12-30T14:32:00"/>
    <d v="2014-08-09T00:00:00"/>
    <d v="1899-12-30T16:47:00"/>
    <d v="1899-12-30T02:15:00"/>
    <n v="18"/>
    <s v="МТЗ"/>
    <s v="АПВН, РПВН"/>
    <x v="0"/>
    <s v="ВЛ-6 кВ Ф-2"/>
    <x v="2"/>
    <x v="2"/>
    <s v="ВЛ-6 кВ Ф-2 ПС 35/6 кВ &quot;Шумалгинская&quot;"/>
    <s v="Работала МТЗ. АПВ-не успешно. 16:03 РПВ-не успешно. Произвели осмотр ВЛ-6 кВ и обнаружили в пролете опор №5-6 отпака от опоры №78 упавшее дерево под ВЛ."/>
    <n v="8.58"/>
    <m/>
    <n v="8.58"/>
    <s v="ТЧ"/>
    <n v="1994"/>
    <s v="АС-70"/>
    <m/>
    <s v="02.07.2014; 17.06.2014"/>
    <n v="100"/>
    <n v="2015"/>
    <n v="0"/>
    <m/>
    <s v="КП19"/>
    <s v="ПУ8"/>
    <m/>
    <m/>
    <m/>
    <m/>
    <m/>
  </r>
  <r>
    <x v="11"/>
    <x v="9"/>
    <s v="РН-ЭН"/>
    <x v="193"/>
    <d v="1899-12-30T19:03:00"/>
    <d v="2014-08-09T00:00:00"/>
    <d v="1899-12-30T22:32:00"/>
    <d v="1899-12-30T03:29:00"/>
    <n v="8"/>
    <s v="Блинкера не выпали"/>
    <s v="АПВН, РПВН"/>
    <x v="5"/>
    <s v="ВЛ-6 кВ Ф-40"/>
    <x v="2"/>
    <x v="2"/>
    <s v="ВЛ-6 кВ Ф-40 ПС 35/6 кВ &quot;Гараевская&quot;"/>
    <s v="Работала АПВ-не спешно Причина: в пролете оп. № 4000/15-4000/16 ВЛ-6 кВ Ф-40 на провода ВЛ упали провода  ВЛ-10 кВ Ф-21 ПС 110/35/10 кВ  &quot;Дубовый Умет&quot; (ВПО). Провода убрали."/>
    <n v="12.45"/>
    <m/>
    <n v="12.45"/>
    <s v="ТЧ"/>
    <n v="1987"/>
    <s v="А-95"/>
    <m/>
    <d v="2012-08-22T00:00:00"/>
    <n v="100"/>
    <s v="12.2014"/>
    <n v="0"/>
    <m/>
    <s v="КП18"/>
    <s v="ПУ9"/>
    <s v="ПУ8"/>
    <s v="Пожар на свалке ТБО, расположенной вблизи ВЛ, приведший к подгоранию и падению опор ВЛ-10 кВ Ф-21 ПС 110/35/10 кВ &quot;Дубовый Умет&quot; (ВПО) и их последующему падению на провода ВЛ Ф-40. Время на производство аварийно-восстановительных работ."/>
    <m/>
    <m/>
    <m/>
  </r>
  <r>
    <x v="11"/>
    <x v="9"/>
    <s v="РН-ЭН"/>
    <x v="193"/>
    <d v="1899-12-30T19:35:00"/>
    <d v="2014-08-09T00:00:00"/>
    <d v="1899-12-30T19:35:00"/>
    <d v="1899-12-30T00:00:00"/>
    <n v="5"/>
    <s v="Выпал блинкер &quot;Авар.откл.&quot;"/>
    <s v="АПВУ"/>
    <x v="0"/>
    <s v="ВЛ-6 кВ Ф-3"/>
    <x v="2"/>
    <x v="2"/>
    <s v="ВЛ-6 кВ Ф-3 ПС 35/6 кВ &quot;Красносамарская&quot;"/>
    <s v="Выпал блинкер &quot;Авар. откл&quot;. АПВ-успешно. Причина выясняется."/>
    <m/>
    <n v="3.3"/>
    <n v="3.3"/>
    <s v="ТЧ"/>
    <n v="1981"/>
    <s v="А-95"/>
    <m/>
    <s v="01.11.2013; 08.07.2014"/>
    <n v="100"/>
    <n v="2015"/>
    <n v="0"/>
    <m/>
    <s v="КП23"/>
    <s v="ПУ9"/>
    <m/>
    <s v="Ослабление крепления траверсы на опоре №1 (отпайка от опоры №74) в сторону опоры №26 ввиду коррозионного износа крепежных деталей. Выправка траверсы запланирована на август 2014 г. при условии согласования отключений со стороны ЦИТС ОАО &quot;Самаранефтегаз&quot;."/>
    <m/>
    <m/>
    <m/>
  </r>
  <r>
    <x v="11"/>
    <x v="9"/>
    <s v="РН-ЭН"/>
    <x v="194"/>
    <d v="1899-12-30T10:02:00"/>
    <d v="2014-08-10T00:00:00"/>
    <d v="1899-12-30T10:31:00"/>
    <d v="1899-12-30T00:29:00"/>
    <n v="2"/>
    <s v="Блинкера не выпали"/>
    <s v="АПВН, РПВН"/>
    <x v="0"/>
    <s v="ВЛ-6 кВ Ф-Н-5"/>
    <x v="2"/>
    <x v="2"/>
    <s v="ВЛ-6 кВ Ф-Н-5 ПС 35/6 кВ_x000a_&quot;Южный Неприк&quot;"/>
    <s v="Блинкера защит не выпадали. АПВ-не спешно. РПВ- не успешно. Причина: неисправность привода МВ-6 кВ в яч. Ф-Н-5. Заменили тележку МВ-6 кВ на резервную и ввели ф-р в работу."/>
    <n v="0.97"/>
    <m/>
    <n v="0.97"/>
    <s v="В"/>
    <n v="1985"/>
    <s v="ВК-10-630-20-У2"/>
    <m/>
    <s v="06.2013"/>
    <n v="100"/>
    <s v="09.2014"/>
    <n v="0"/>
    <m/>
    <s v="КП23"/>
    <s v="ПУ9"/>
    <m/>
    <s v="Перерыв в электроснабжении потребителей на время замены тележки МВ-6 кВ."/>
    <m/>
    <m/>
    <m/>
  </r>
  <r>
    <x v="11"/>
    <x v="9"/>
    <s v="РН-ЭН"/>
    <x v="194"/>
    <d v="1899-12-30T11:33:00"/>
    <d v="2014-08-10T00:00:00"/>
    <d v="1899-12-30T12:56:00"/>
    <d v="1899-12-30T01:23:00"/>
    <n v="1"/>
    <s v="МТЗ"/>
    <s v="АПВН, РПВН"/>
    <x v="0"/>
    <s v="ВЛ-6 кВ Ф-5"/>
    <x v="2"/>
    <x v="3"/>
    <s v="ВЛ-6 кВ Ф-5 ПС 110/35/6 кВ_x000a_&quot;Сосновка&quot;(ВПО)"/>
    <s v="Работала МТЗ. АПВ-не успешно. РПВ- не успешно. В 12:52 на ВЛ-6 кВ Ф-5 отключили РВНО-4 и поставили под напряжение уч .ВЛ-6 кВ Ф-5 до РВНО-4._x000a_Причина: на ВЛ-6 кВ Ф-12 ПС 35/6 кВ &quot;Дерюжевка&quot;в пролёте оп №1200/71-72  (уч. ВЛ-6 кВ Ф-12 от РВНО-4 до ЛР-12/4 питаеся от ВЛ-6 кВ Ф-5 ПС 110/35/6 кВ &quot;Сосновка&quot; (ВПО) ) обнаружено упавшее дерево на проводах ВЛ-6 кВ. Дерево убрали._x000a_"/>
    <n v="1.1499999999999999"/>
    <m/>
    <n v="1.1499999999999999"/>
    <s v="ТЧ"/>
    <n v="1990"/>
    <s v="А-70"/>
    <m/>
    <s v="17.12.2013; 11.02.2014"/>
    <n v="100"/>
    <s v="10.2014"/>
    <n v="0"/>
    <m/>
    <s v="КП19"/>
    <s v="ПУ8"/>
    <m/>
    <m/>
    <m/>
    <m/>
    <m/>
  </r>
  <r>
    <x v="11"/>
    <x v="9"/>
    <s v="РН-ЭН"/>
    <x v="195"/>
    <d v="1899-12-30T12:07:00"/>
    <d v="2014-08-11T00:00:00"/>
    <d v="1899-12-30T12:07:00"/>
    <d v="1899-12-30T00:00:00"/>
    <n v="7"/>
    <s v="МТЗ"/>
    <s v="АПВУ"/>
    <x v="0"/>
    <s v="ВЛ-6 кВ Ф-4"/>
    <x v="2"/>
    <x v="2"/>
    <s v="ВЛ-6 кВ Ф-4 ПС 35/6 кВ &quot;Промысловая&quot;"/>
    <s v="Работала МТЗ. АПВ- успешно. Причина выясняется."/>
    <m/>
    <n v="7.45"/>
    <n v="7.45"/>
    <s v="ТЧ"/>
    <n v="1980"/>
    <s v="А-95"/>
    <m/>
    <s v="18.06.2014; 23.01.2014"/>
    <n v="100"/>
    <s v="12.2014"/>
    <n v="0"/>
    <m/>
    <s v="КП24"/>
    <s v="ПУ9"/>
    <m/>
    <s v="Ошибочные действия персонала филиала ЗАО &quot;РН-Энергонефть&quot; в Самарской области при производсте переключений при переводе нагрузки на ВЛ-6 кВ Ф-4 ПС 35/6 кВ &quot;Промысловая&quot;. Отсутствие автоматического запуска СУ скважинным оборудованием."/>
    <m/>
    <m/>
    <m/>
  </r>
  <r>
    <x v="11"/>
    <x v="9"/>
    <s v="РН-ЭН"/>
    <x v="195"/>
    <d v="1899-12-30T15:13:00"/>
    <d v="2014-08-11T00:00:00"/>
    <d v="1899-12-30T16:10:00"/>
    <d v="1899-12-30T00:57:00"/>
    <n v="2"/>
    <s v="МТЗ"/>
    <s v="АПВН, РПВН"/>
    <x v="2"/>
    <s v="ВЛ-6 кВ Ф-2"/>
    <x v="2"/>
    <x v="2"/>
    <s v="ВЛ-6 кВ Ф-2 ПС 35/6 кВ &quot;Сытовка&quot;"/>
    <s v="Работала МТЗ АПВ- не успешно. РПВ-не успешно. Сильный порывистый ветер._x000a_Причина: в пролёте оп.№1И-2И дерево лежит на проводах. Дерево убрали."/>
    <n v="0.08"/>
    <m/>
    <n v="0.08"/>
    <s v="ТЧ"/>
    <n v="1955"/>
    <s v="АС-95"/>
    <m/>
    <s v="16.10.2013; 08.05.2013; 04.2014"/>
    <n v="100"/>
    <s v="10.2014"/>
    <n v="0"/>
    <m/>
    <s v="КП19"/>
    <s v="ПУ9"/>
    <s v="ПУ8"/>
    <s v="Производство работ по снятию упавшего дерева с проводов ВЛ- 11.08.2014 г."/>
    <m/>
    <m/>
    <m/>
  </r>
  <r>
    <x v="11"/>
    <x v="9"/>
    <s v="ОАО &quot;МРСК ВОЛГИ&quot;"/>
    <x v="196"/>
    <d v="1899-12-30T17:38:00"/>
    <d v="2014-08-12T00:00:00"/>
    <d v="1899-12-30T17:38:00"/>
    <d v="1899-12-30T00:00:00"/>
    <n v="58"/>
    <s v="Нет данных"/>
    <s v="АПВУ"/>
    <x v="5"/>
    <s v="ВЛ-35 кВ &quot;Красный Яр-1&quot;,  ВЛ-35 кВ &quot;Красный Яр-2&quot; "/>
    <x v="0"/>
    <x v="2"/>
    <s v="ВЛ-35 кВ &quot;Красный Яр-1&quot;,  ВЛ-35 кВ &quot;Красный Яр-2&quot;  ПС 110/35/10 кВ &quot;Красноярская&quot; (СПО) Под посадку напряжения попали: ПС 35/6 кВ &quot;Чубовка&quot;, &quot;Ветлянка&quot;,  Т-1-Т ПС 35/6 кВ &quot;Киндяково&quot;."/>
    <s v="В 17:38 посадка напряжения. Причина: посадка напряжения в энергосистеме 110 кВ Самарского ПО."/>
    <n v="0.88"/>
    <n v="12.47"/>
    <n v="13.350000000000001"/>
    <s v="ТЧ"/>
    <m/>
    <m/>
    <m/>
    <m/>
    <m/>
    <m/>
    <m/>
    <m/>
    <s v="КП18"/>
    <s v="ПУ9"/>
    <m/>
    <s v="Отсутствие автоматического запуска СУ скважинным оборудованием."/>
    <m/>
    <m/>
    <m/>
  </r>
  <r>
    <x v="11"/>
    <x v="9"/>
    <s v="РН-ЭН"/>
    <x v="197"/>
    <d v="1899-12-30T16:30:00"/>
    <d v="2014-08-13T00:00:00"/>
    <d v="1899-12-30T17:45:00"/>
    <d v="1899-12-30T01:15:00"/>
    <n v="4"/>
    <s v="МТЗ"/>
    <s v="АПВН, РПВУ"/>
    <x v="0"/>
    <s v="ВЛ-6 кВ Ф-3"/>
    <x v="2"/>
    <x v="2"/>
    <s v="ВЛ-6 кВ Ф-3 (ЭНС) ПС 35/6 кВ  &quot;Яблоневская&quot; (Жиг.ПО)"/>
    <s v="Работала МТЗ АПВ-не успешно РПВ-успешно Причина выясняется."/>
    <n v="1.06"/>
    <m/>
    <n v="1.06"/>
    <s v="ТЧ"/>
    <n v="1955"/>
    <s v="А-70; АС-50"/>
    <m/>
    <s v="22.08.2013; 23.01.2014"/>
    <n v="100"/>
    <n v="2015"/>
    <n v="0"/>
    <m/>
    <s v="КП25"/>
    <s v="ПУ8"/>
    <m/>
    <s v="По результатам осмотра повреждений не обнаружено. Погодные условия нормальные. "/>
    <m/>
    <m/>
    <m/>
  </r>
  <r>
    <x v="11"/>
    <x v="9"/>
    <s v="ОАО &quot;МРСК ВОЛГИ&quot;"/>
    <x v="197"/>
    <d v="1899-12-30T20:30:00"/>
    <d v="2014-08-13T00:00:00"/>
    <d v="1899-12-30T20:30:00"/>
    <d v="1899-12-30T00:00:00"/>
    <n v="88"/>
    <s v="2 ступень МТЗ"/>
    <s v="АПВУ"/>
    <x v="5"/>
    <s v="ВЛ-110 кВ &quot;Коханы-2&quot;(ВПО) "/>
    <x v="1"/>
    <x v="2"/>
    <s v="ВЛ-110 кВ &quot;Коханы-2&quot;(ВПО) ПС 220/110/10 кВ &quot;Комсомолец&quot; (МЭС) Под отключение попали: ПРЦЭиЭ №1: С-2-Т ПС110/35/6 кВ &quot;Коханы&quot;(ВПО) Ф-63,Ф-64,Ф-65 (ЭНС), С-2-Т ПС 110/35/6 кВ &quot;УКПН-2&quot;, Т-2-Т ПС 35/6 кВ &quot;Восточная&quot;, ПС 35/6 кВ &quot;Черновская&quot;, &quot;Кинель-Черкасская&quot;, &quot;Восточно-Кохановская&quot;, &quot;Восточная-Черновка&quot;, &quot;Ново-Ключевская&quot;. ПРЦЭиЭ №5: ПС 35/6 кВ &quot;Ключевская&quot;, &quot;Городецк&quot;, &quot;Жуково&quot;, &quot;Теребилово&quot;, ПС 35/6 кВ &quot;Яблонка&quot;(ВПО)._x000a_"/>
    <s v="Работала 2 ступень МТЗ. АПВ-успешно. Причина выясняется."/>
    <m/>
    <n v="23.7"/>
    <n v="23.7"/>
    <s v="ТЧ"/>
    <m/>
    <m/>
    <m/>
    <m/>
    <m/>
    <m/>
    <m/>
    <m/>
    <s v="КП18"/>
    <s v="ПУ9"/>
    <m/>
    <s v="Отсутствие автоматического запуска СУ скважинным оборудованием."/>
    <m/>
    <m/>
    <m/>
  </r>
  <r>
    <x v="11"/>
    <x v="9"/>
    <s v="ОАО &quot;МРСК ВОЛГИ&quot;"/>
    <x v="198"/>
    <d v="1899-12-30T10:42:00"/>
    <d v="2014-08-14T00:00:00"/>
    <m/>
    <n v="-0.44583333333139308"/>
    <n v="298"/>
    <s v="ДЗШ-110"/>
    <m/>
    <x v="5"/>
    <s v="1 С.Ш-110 кВ"/>
    <x v="1"/>
    <x v="0"/>
    <s v="1 С.Ш-110 кВ_x000a_ПС 220/110/35/10 кВ_x000a_&quot;Кинельская&quot; (МЭС)_x000a_Под откл.попали:_x000a_ПС 110/35/6 кВ &quot;Алакаевка&quot;_x000a_ (СПО) (ВЛ-6 кВ Ф-1,Ф-5),_x000a_ПС 35/6 кВ &quot;Запрудная&quot;,_x000a_Т-2-Т ПС 35/6 кВ &quot;Ключи&quot;,_x000a_ПС 35/6 кВ &quot;Кривая Лука&quot;._x000a_Под посадку напряжения попали:_x000a_ПРЦЭиЭ№1 и ПРЦЭиЭ№2."/>
    <s v="Работала ДЗШ 1СШ 110 кВ. ПС 110/35/6 кВ &quot;Алакаевка&quot; (СПО) в 10:56 перевели на ВЛ-110 кВ &quot;Серноводская-2&quot; .ПС 35/6 кВ &quot;Ключи&quot;-АВР-успешно."/>
    <m/>
    <n v="105.11"/>
    <n v="105.11"/>
    <s v="ТЧ"/>
    <m/>
    <m/>
    <m/>
    <m/>
    <m/>
    <m/>
    <m/>
    <m/>
    <s v="КП18"/>
    <s v="ПУ9"/>
    <m/>
    <s v="Перерыв в электроснабжении потребителей на время перевода нагрузки на ВЛ-110 кВ &quot;Серноводская-2&quot; и срабатывания АВР на ПС 35/6 кВ &quot;Ключи&quot;."/>
    <m/>
    <m/>
    <m/>
  </r>
  <r>
    <x v="11"/>
    <x v="9"/>
    <s v="РН-ЭН"/>
    <x v="199"/>
    <d v="1899-12-30T17:38:00"/>
    <d v="2014-08-15T00:00:00"/>
    <d v="1899-12-30T17:38:00"/>
    <d v="1899-12-30T00:00:00"/>
    <n v="17"/>
    <s v="МТЗ"/>
    <s v="АПВУ"/>
    <x v="0"/>
    <s v="ВЛ-6 кВ Ф-4"/>
    <x v="2"/>
    <x v="2"/>
    <s v="ВЛ-6 кВ Ф-4 ПС 35/6 кВ &quot;Утевская&quot;"/>
    <s v="Работала МТЗ. АПВ-успешно. После включения появилось замыкание на землю&quot; Ф-&quot;В&quot;. Причина выясняется."/>
    <m/>
    <n v="3.17"/>
    <n v="3.17"/>
    <s v="ТЧ"/>
    <n v="2009"/>
    <s v="АС-70"/>
    <m/>
    <s v="05.02.2014; 19.05.2014"/>
    <n v="100"/>
    <s v="08.2014"/>
    <n v="0"/>
    <m/>
    <s v="КП19"/>
    <s v="ПУ9"/>
    <m/>
    <s v="Отсутствие автоматического запуска СУ скважинным оборудованием."/>
    <m/>
    <m/>
    <m/>
  </r>
  <r>
    <x v="11"/>
    <x v="9"/>
    <s v="РН-ЭН"/>
    <x v="200"/>
    <d v="1899-12-30T09:36:00"/>
    <d v="2014-08-16T00:00:00"/>
    <d v="1899-12-30T09:36:00"/>
    <d v="1899-12-30T00:00:00"/>
    <n v="17"/>
    <s v="МТЗ"/>
    <s v="АПВУ"/>
    <x v="0"/>
    <s v="ВЛ-6 кВ Ф-4"/>
    <x v="2"/>
    <x v="2"/>
    <s v="ВЛ-6 кВ Ф-4 ПС 35/6 кВ &quot;Утевская&quot;"/>
    <s v="Работала МТЗ. АПВ-успешно. После включения появилось замыкание на землю&quot; Ф-&quot;В&quot;. Причина выясняется."/>
    <m/>
    <n v="3.17"/>
    <n v="3.17"/>
    <s v="ТЧ"/>
    <n v="2009"/>
    <s v="АС-70"/>
    <m/>
    <s v="05.02.2014; 19.05.2014"/>
    <n v="100"/>
    <s v="08.2014"/>
    <n v="0"/>
    <m/>
    <s v="КП19"/>
    <s v="ПУ9"/>
    <m/>
    <s v="Отсутствие автоматического запуска СУ скважинным оборудованием."/>
    <m/>
    <m/>
    <m/>
  </r>
  <r>
    <x v="11"/>
    <x v="9"/>
    <s v="РН-ЭН"/>
    <x v="201"/>
    <d v="1899-12-30T05:20:00"/>
    <d v="2014-08-17T00:00:00"/>
    <d v="1899-12-30T05:48:00"/>
    <d v="1899-12-30T00:28:00"/>
    <n v="26"/>
    <s v="Т.О."/>
    <s v="АПВН, РПВУ"/>
    <x v="5"/>
    <s v="ВЛ-35 кВ УОН"/>
    <x v="0"/>
    <x v="2"/>
    <s v="ВЛ-35 кВ &quot;УОН&quot; ПС 110/35/6 кВ &quot;Алакаевка&quot; (СПО) Под отключение попали: ПС 35/6 кВ &quot;Запрудная&quot;, Т-2-Т ПС 35/6 кВ &quot;Ключи&quot;"/>
    <s v="Работала ТО АПВ-не успешно РПВ-успешно На ПС 35/6 кВ &quot;Ключи&quot;  АВР 6 кВ-успешно."/>
    <n v="14.41"/>
    <n v="9.61"/>
    <n v="24.02"/>
    <s v="ТЧ"/>
    <n v="1970"/>
    <s v="АС-120"/>
    <m/>
    <d v="2014-04-24T00:00:00"/>
    <n v="100"/>
    <n v="2015"/>
    <n v="0"/>
    <m/>
    <s v="КП18"/>
    <s v="ПУ9"/>
    <m/>
    <s v="Перерыв в электроснабжении потребителей на время срабатывания АВР на ПС 35/6 кВ &quot;Ключи&quot;. Неуспешное АПВ на питающей подстанции вышестоящей сетевой организации."/>
    <m/>
    <m/>
    <m/>
  </r>
  <r>
    <x v="11"/>
    <x v="9"/>
    <s v="РН-ЭН"/>
    <x v="201"/>
    <d v="1899-12-30T06:23:00"/>
    <d v="2014-08-17T00:00:00"/>
    <d v="1899-12-30T13:20:00"/>
    <d v="1899-12-30T06:57:00"/>
    <n v="26"/>
    <s v="Т.О."/>
    <s v="АПВН, РПВУ"/>
    <x v="2"/>
    <s v="ВЛ-35 кВ УОН"/>
    <x v="0"/>
    <x v="2"/>
    <s v="ВЛ-35 кВ &quot;УОН&quot; ПС 110/35/6 кВ &quot;Алакаевка&quot; (СПО) Под отключение попали: ПС 35/6 кВ &quot;Запрудная&quot;, Т-2-Т ПС 35/6 кВ &quot;Ключи&quot;."/>
    <s v="Работала Т.О. АПВ-не успешно._x000a_В 8:25 нагрузка ПС 35/6 кВ &quot;Запрудная&quot; переведена по ВЛ-6 кВ на ПС 110/35/6 кВ &quot;Алакаевка&quot; (СПО). Произвели осмотр ВЛ и обнаружили в пролете опор №27-28 дерево на проводах._x000a_В 14:53 Восстановлена нормальная схема эл.снабжения."/>
    <n v="53.21"/>
    <n v="13.55"/>
    <n v="66.760000000000005"/>
    <s v="ТЧ"/>
    <n v="1970"/>
    <s v="АС-120"/>
    <m/>
    <d v="2014-04-24T00:00:00"/>
    <n v="100"/>
    <n v="2015"/>
    <n v="0"/>
    <m/>
    <s v="КП19"/>
    <s v="ПУ8"/>
    <s v="ПУ9"/>
    <s v="Перерыв в электроснабжении потребителей на время перевода нагрузки ПС 35/6 кВ &quot;Запрудная&quot; на ПС 110/35/6 кВ &quot;Алакаевская&quot; и восстановления нормальной схемы электроснабжения."/>
    <m/>
    <m/>
    <m/>
  </r>
  <r>
    <x v="11"/>
    <x v="9"/>
    <s v="РН-ЭН"/>
    <x v="201"/>
    <d v="1899-12-30T15:46:00"/>
    <d v="2014-08-17T00:00:00"/>
    <d v="1899-12-30T15:46:00"/>
    <d v="1899-12-30T00:00:00"/>
    <n v="14"/>
    <s v="1ступень МТЗ"/>
    <s v="АПВУ"/>
    <x v="2"/>
    <s v="ВЛ-35 кВ &quot;Аманак&quot;"/>
    <x v="0"/>
    <x v="2"/>
    <s v="ВЛ-35 кВ &quot;Аманак&quot; ПС 110/35/6 кВ  &quot;Сосновка&quot; (ВПО). Под откл.попали: ПС 35/6 кВ &quot;Аманак&quot;,&quot;Кротково-Алешкино&quot;,&quot;Боголюбовка&quot;"/>
    <s v="Работала 1ступень МТЗ. АПВ-успешно. Гроза,сильный порывистый ветер."/>
    <n v="1.47"/>
    <m/>
    <n v="1.47"/>
    <s v="ТЧ"/>
    <n v="1966"/>
    <s v="АС-95"/>
    <m/>
    <s v="28.07.2013; 05.07.2014"/>
    <n v="100"/>
    <s v="12.2014"/>
    <n v="0"/>
    <m/>
    <s v="КП25"/>
    <s v="ПУ9"/>
    <m/>
    <s v="Возможный разряд молнии вблизи ВЛ, возможное касание ветками деревьев проводов в каком-либо из следующих пролетов №№: 8-14; 19-21; 23-25; 27-28; 40-43; 44-50; 52-54; 57-58; 62-64; 71-72; 78-80 при сильных порывах ветра (местами до 15-20 м/с). Отсутствие автоматического запуска СУ скважинным оборудованием."/>
    <m/>
    <m/>
    <m/>
  </r>
  <r>
    <x v="11"/>
    <x v="9"/>
    <s v="РН-ЭН"/>
    <x v="201"/>
    <d v="1899-12-30T15:19:00"/>
    <d v="2014-08-17T00:00:00"/>
    <d v="1899-12-30T15:19:00"/>
    <d v="1899-12-30T00:00:00"/>
    <n v="3"/>
    <s v="Т.О."/>
    <s v="АПВН, РПВУ"/>
    <x v="2"/>
    <s v="ВЛ-35 кВ &quot;Могутово&quot;"/>
    <x v="0"/>
    <x v="2"/>
    <s v="ВЛ-35 кВ &quot;Могутово&quot; ПС 110/35/6 кВ &quot;Подгорная&quot; Под отключение попали: ПС 35/6 кВ &quot;Могутовская&quot;, Т-2-Т ПС 35/6 кВ &quot;Неклюдовская&quot;. "/>
    <s v="Работала Т.О. АПВ-не успешно. РПВ-успешно. В 15:32 Нагрузка Т-2-Т ПС 35/6 кВ &quot;Неклюдовская&quot; переведена на Т-1-Т. В 16:26 на ПС 35/6 кВ &quot;Неклюдовская&quot; восстановлена нормальная схема эл.снабжения."/>
    <n v="0.87"/>
    <m/>
    <n v="0.87"/>
    <s v="ТЧ"/>
    <n v="1967"/>
    <s v="АС-150"/>
    <m/>
    <s v="05.2014"/>
    <n v="100"/>
    <s v="11.2014"/>
    <n v="0"/>
    <m/>
    <s v="КП11"/>
    <s v="ПУ6"/>
    <m/>
    <s v="Грозовое перенапряжение. АПВ не сработало по причине выхода из строя часового механизма АПВ в приводе МВ-35 кВ &quot;Могутово&quot;."/>
    <m/>
    <m/>
    <m/>
  </r>
  <r>
    <x v="11"/>
    <x v="9"/>
    <s v="РН-ЭН"/>
    <x v="201"/>
    <d v="1899-12-30T20:07:00"/>
    <d v="2014-08-17T00:00:00"/>
    <d v="1899-12-30T20:07:00"/>
    <d v="1899-12-30T00:00:00"/>
    <n v="10"/>
    <s v="МТЗ"/>
    <s v="АПВУ"/>
    <x v="5"/>
    <s v="ВЛ-6 кВ Ф-Н-2"/>
    <x v="2"/>
    <x v="2"/>
    <s v="ВЛ-6 кВ Ф-Н-2 ПС 35/6 кВ &quot;Южный-Неприк&quot;"/>
    <s v="Работала МТЗ. АПВ-успешно Появилось замыкание на &quot;землю&quot; ф-&quot;В&quot;. Причина: на ТП Н2-43 (ООО &quot;СЭС&quot;) скв.№375, ТП Н2-42 (ООО &quot;СЭС&quot;)  скв.№716 коронация РВО-6 кВ. В 22:20 отключено неисправное оборудования ООО &quot;СЭС&quot;"/>
    <m/>
    <n v="0.98"/>
    <n v="0.98"/>
    <s v="ЗА"/>
    <m/>
    <s v="РВО-6"/>
    <m/>
    <m/>
    <m/>
    <m/>
    <m/>
    <m/>
    <s v="КП18"/>
    <s v="ПУ8"/>
    <m/>
    <s v="Пробой изоляции разрядников на КТПН ООО &quot;СЭС&quot;"/>
    <m/>
    <m/>
    <m/>
  </r>
  <r>
    <x v="11"/>
    <x v="9"/>
    <s v="РН-ЭН"/>
    <x v="202"/>
    <d v="1899-12-30T16:12:00"/>
    <d v="2014-08-18T00:00:00"/>
    <d v="1899-12-30T16:12:00"/>
    <d v="1899-12-30T00:00:00"/>
    <n v="7"/>
    <s v="-"/>
    <m/>
    <x v="5"/>
    <m/>
    <x v="0"/>
    <x v="0"/>
    <s v="Т-2-Т ПС 35/6 кВ&quot;Киндяково&quot;"/>
    <s v="В 16:12 системная посадка  напряжения в сетях &quot;МРСК Волги&quot;"/>
    <m/>
    <n v="2.5"/>
    <n v="2.5"/>
    <s v="Т"/>
    <n v="1989"/>
    <s v="ТМН-6300/35-73 У3"/>
    <m/>
    <s v="07.2014; 08.2014"/>
    <n v="100"/>
    <s v="09.2014"/>
    <n v="0"/>
    <m/>
    <s v="КП18"/>
    <s v="ПУ9"/>
    <m/>
    <m/>
    <m/>
    <m/>
    <m/>
  </r>
  <r>
    <x v="11"/>
    <x v="9"/>
    <s v="ОАО &quot;МРСК ВОЛГИ&quot;"/>
    <x v="204"/>
    <m/>
    <d v="2014-08-20T00:00:00"/>
    <m/>
    <d v="1899-12-30T00:00:00"/>
    <n v="11"/>
    <m/>
    <m/>
    <x v="5"/>
    <s v="ВЛ-35 кВ &quot;Сокская&quot;"/>
    <x v="0"/>
    <x v="2"/>
    <s v="ВЛ-35 кВ &quot;Сокская&quot; ПС 110/35/6 кВ &quot;Горная&quot; (СПО) Под посадку напряжения попали:  Т-2-Т ПС 35/6 кВ &quot;Киндяково&quot;"/>
    <s v="В 14:35  посадка напряжения. Причина аварийное отключение ВЛ-35 кВ &quot;Карьерная-1&quot;, ВЛ-35 кВ &quot;Карьерная-2&quot; ПС 110/35/6 кВ &quot;Горная&quot; (СПО)."/>
    <m/>
    <n v="2.54"/>
    <n v="2.54"/>
    <s v="ТЧ"/>
    <m/>
    <m/>
    <m/>
    <m/>
    <m/>
    <m/>
    <m/>
    <m/>
    <s v="КП18"/>
    <s v="ПУ9"/>
    <m/>
    <s v="Глубокое снижение питающеего напряжения"/>
    <m/>
    <m/>
    <m/>
  </r>
  <r>
    <x v="11"/>
    <x v="9"/>
    <s v="ОАО &quot;МРСК ВОЛГИ&quot;"/>
    <x v="205"/>
    <d v="1899-12-30T05:16:00"/>
    <d v="2014-08-21T00:00:00"/>
    <d v="1899-12-30T05:16:00"/>
    <d v="1899-12-30T00:00:00"/>
    <n v="43"/>
    <s v="ТЗНП"/>
    <s v="АПВУ"/>
    <x v="5"/>
    <s v="ВЛ-110 кВ &quot;Серноводская-1&quot;"/>
    <x v="1"/>
    <x v="2"/>
    <s v="ВЛ-110 кВ &quot;Серноводская-1&quot; ПС 220/110 кВ  &quot;Кинельская&quot; (МЭС) Под отключение попали: С-1-Т ПС 110/35/6 кВ&quot;Алакаевка&quot;(СПО)  ВЛ-6 кВ Ф-5(ЭНС),ПС 35/6 кВ &quot;Запрудная&quot;,Т-2-Т ПС 35/6 кВ   &quot;Ключи&quot;."/>
    <s v="Работала ТЗНП. АПВ-успешно. Причина выясняется."/>
    <m/>
    <n v="13.36"/>
    <n v="13.36"/>
    <s v="ТЧ"/>
    <m/>
    <m/>
    <m/>
    <m/>
    <m/>
    <m/>
    <m/>
    <m/>
    <s v="КП18"/>
    <s v="ПУ9"/>
    <m/>
    <s v="Отсутствие автоматического запуска СУ скважинным оборудованием."/>
    <m/>
    <m/>
    <m/>
  </r>
  <r>
    <x v="11"/>
    <x v="9"/>
    <s v="ОАО &quot;МРСК ВОЛГИ&quot;"/>
    <x v="206"/>
    <d v="1899-12-30T06:12:00"/>
    <d v="2014-08-22T00:00:00"/>
    <d v="1899-12-30T06:12:00"/>
    <d v="1899-12-30T00:00:00"/>
    <n v="32"/>
    <s v="1ступень ЗЗ"/>
    <s v="АПВУ"/>
    <x v="5"/>
    <s v="ВЛ-110 кВ &quot;Чапаевская-Снисски-2&quot;"/>
    <x v="1"/>
    <x v="2"/>
    <s v="ВЛ-110 кВ &quot;Чапаевская-Снисски-2&quot; ПС 110/35/10 кВ &quot;Чапаевская&quot;(ЧПО) Под отключение попали: С-2-Т ПС 110/35/6 кВ &quot;Снисски&quot;, ВЛ-6 кВ Ф-14,15,16,17,18 (ЭНС), ПС 35/6 кВ &quot;Медведевская&quot;."/>
    <s v="Работала 1 ступень З.З. АПВ-успешно. Причина выясняется."/>
    <m/>
    <n v="1.96"/>
    <n v="1.96"/>
    <s v="ТЧ"/>
    <m/>
    <m/>
    <m/>
    <m/>
    <m/>
    <m/>
    <m/>
    <m/>
    <s v="КП18"/>
    <s v="ПУ9"/>
    <m/>
    <s v="Отсутствие автоматического запуска СУ скважинным оборудованием."/>
    <m/>
    <m/>
    <m/>
  </r>
  <r>
    <x v="11"/>
    <x v="9"/>
    <s v="РН-ЭН"/>
    <x v="206"/>
    <d v="1899-12-30T11:16:00"/>
    <d v="2014-08-22T00:00:00"/>
    <d v="1899-12-30T12:58:00"/>
    <d v="1899-12-30T01:42:00"/>
    <n v="13"/>
    <s v="Газовая защита"/>
    <m/>
    <x v="0"/>
    <s v="Т-1-Т"/>
    <x v="0"/>
    <x v="0"/>
    <s v="Т-1-Т ПС 35/6 кВ_x000a_&quot;Восточно-Кохановская&quot;"/>
    <s v="Работала &quot;Газовая защита&quot;. Причина выясняется.В 12:58 перевели нагрузку РУ-6 кВ ПС 35/6 кВ &quot;Восточно-Кохановская&quot; на ВЛ-6 кВ Ф-64 ПС 110/35/6 кВ &quot;Коханы&quot; (ВПО)"/>
    <n v="11.77"/>
    <m/>
    <n v="11.77"/>
    <s v="Т"/>
    <n v="1966"/>
    <s v="ТМ-2500/35"/>
    <m/>
    <s v="07.2013; 08.2014"/>
    <n v="100"/>
    <n v="2015"/>
    <n v="0"/>
    <m/>
    <s v="КП23"/>
    <s v="ПУ9"/>
    <m/>
    <s v="Причина - разрушение резинового уплотнения проходного изолятора фазы &quot;С&quot; обмотки НН вследствие физического износа и старения, приведшее к выдавливанию уплотнения из-под изолятора и течи масла, что вызвало срабатывание газовой защиты трансформатора на отключение. Перерыв в электроснабжении потребителей на время проиводства испытаний, измерений, ремонтных работ и оперативных переключений, связанных с переводом нагрузки."/>
    <m/>
    <m/>
    <m/>
  </r>
  <r>
    <x v="11"/>
    <x v="9"/>
    <s v="РН-ЭН"/>
    <x v="206"/>
    <d v="1899-12-30T20:05:00"/>
    <d v="2014-08-22T00:00:00"/>
    <d v="1899-12-30T21:17:00"/>
    <d v="1899-12-30T01:12:00"/>
    <n v="20"/>
    <s v="Блинкера не выпали"/>
    <s v="АПВН, РПВУ"/>
    <x v="0"/>
    <s v="ВЛ-6 кВ Ф-16"/>
    <x v="2"/>
    <x v="2"/>
    <s v="ВЛ-6 кВ Ф-16 ПС 35/6 кВ &quot;Жуково&quot;"/>
    <s v="Блинкера защит не выпадали. РПВ-успешно. Причина выясняется."/>
    <n v="2.13"/>
    <m/>
    <n v="2.13"/>
    <s v="В"/>
    <n v="1982"/>
    <s v="WMPWZ/S-12/0,6/16"/>
    <m/>
    <d v="2013-09-05T00:00:00"/>
    <n v="100"/>
    <n v="2015"/>
    <n v="0"/>
    <m/>
    <s v="КП23"/>
    <s v="ПУ8"/>
    <m/>
    <s v="Физический износ фиксатора включенного положения масляного выключателя"/>
    <m/>
    <m/>
    <m/>
  </r>
  <r>
    <x v="11"/>
    <x v="9"/>
    <s v="РН-ЭН"/>
    <x v="207"/>
    <d v="1899-12-30T23:48:00"/>
    <d v="2014-08-23T00:00:00"/>
    <d v="1899-12-30T23:48:00"/>
    <d v="1899-12-30T00:00:00"/>
    <n v="12"/>
    <s v="МТЗ"/>
    <s v="АПВУ"/>
    <x v="2"/>
    <s v="ВЛ-6 кВ Ф-1"/>
    <x v="2"/>
    <x v="2"/>
    <s v="ВЛ-6 кВ Ф-1 ПС 110/35/6 кВ_x000a_&quot;Снисски&quot;(ЧПО)"/>
    <s v="Работала МТЗ. АПВ-успешно. Гроза, сильный ветер."/>
    <n v="0.96"/>
    <m/>
    <n v="0.96"/>
    <s v="ТЧ"/>
    <n v="1969"/>
    <s v="А-95"/>
    <m/>
    <d v="2012-12-07T00:00:00"/>
    <n v="100"/>
    <n v="2015"/>
    <n v="0"/>
    <m/>
    <s v="КП12"/>
    <s v="ПУ9"/>
    <m/>
    <s v="Подхлест проводов"/>
    <m/>
    <m/>
    <m/>
  </r>
  <r>
    <x v="11"/>
    <x v="9"/>
    <s v="РН-ЭН"/>
    <x v="208"/>
    <d v="1899-12-30T00:07:00"/>
    <d v="2014-08-24T00:00:00"/>
    <d v="1899-12-30T01:59:00"/>
    <d v="1899-12-30T01:52:00"/>
    <n v="2"/>
    <s v="ТО"/>
    <s v="АПВН, РПВН"/>
    <x v="2"/>
    <s v="ВЛ-6 кВ Ф-10"/>
    <x v="2"/>
    <x v="2"/>
    <s v="ВЛ-6 кВ Ф-10 ПС 110/35/6 кВ_x000a_&quot;Снисски&quot;(ЧПО)"/>
    <s v="Работала МТЗ. АПВ-не успешно. РПВ-не успешно. Гроза, сильный ветер. В 1:59 на оп.№1001/1 отключили  ЛР-6 кВ и поставили ф-р под напряжение."/>
    <n v="19.25"/>
    <n v="1.05"/>
    <n v="20.3"/>
    <s v="КС"/>
    <n v="1987"/>
    <s v="ААШВ 3х120"/>
    <m/>
    <d v="2013-10-21T00:00:00"/>
    <n v="100"/>
    <n v="2015"/>
    <n v="0"/>
    <m/>
    <s v="КП23"/>
    <s v="ПУ8"/>
    <m/>
    <s v="Пробой изоляции КЛ"/>
    <m/>
    <m/>
    <m/>
  </r>
  <r>
    <x v="11"/>
    <x v="9"/>
    <s v="РН-ЭН"/>
    <x v="208"/>
    <d v="1899-12-30T00:15:00"/>
    <d v="2014-08-24T00:00:00"/>
    <d v="1899-12-30T00:15:00"/>
    <d v="1899-12-30T00:00:00"/>
    <n v="3"/>
    <s v="МТЗ"/>
    <s v="АПВУ"/>
    <x v="2"/>
    <s v="ВЛ-10 кВ Ф-16"/>
    <x v="2"/>
    <x v="2"/>
    <s v="ВЛ-10 кВ Ф-16 ПС 110/35/10 кВ_x000a_&quot;Пестравка&quot;(ЧПО)"/>
    <s v="Работала МТЗ. АПВ-успешно. Гроза, сильный ветер."/>
    <n v="0.05"/>
    <m/>
    <n v="0.05"/>
    <s v="ТЧ"/>
    <m/>
    <m/>
    <m/>
    <d v="2011-08-12T00:00:00"/>
    <n v="100"/>
    <n v="2015"/>
    <n v="0"/>
    <m/>
    <s v="КП25"/>
    <s v="ПУ9"/>
    <m/>
    <s v="Сильные порывы ветра, приведшие к касанию или подлесту проводов. "/>
    <m/>
    <m/>
    <m/>
  </r>
  <r>
    <x v="11"/>
    <x v="9"/>
    <s v="РН-ЭН"/>
    <x v="208"/>
    <d v="1899-12-30T04:39:00"/>
    <d v="2014-08-24T00:00:00"/>
    <d v="1899-12-30T04:50:00"/>
    <d v="1899-12-30T00:11:00"/>
    <n v="4"/>
    <s v="МТЗ"/>
    <s v="АПВН, РПВУ"/>
    <x v="2"/>
    <s v="ВЛ-6 кВ Ф-Н-5"/>
    <x v="2"/>
    <x v="2"/>
    <s v="ВЛ-6 кВ Ф-Н-5 ПС 35/6 кВ_x000a_&quot;Южный Неприк&quot;"/>
    <s v="Работала МТЗ. АПВ- не успешно_x000a_ РПВ-успешно. Гроза, сильный ветер."/>
    <n v="1.2"/>
    <m/>
    <n v="1.2"/>
    <s v="ТЧ"/>
    <n v="1984"/>
    <s v="АС-70"/>
    <m/>
    <s v="02.2014"/>
    <n v="100"/>
    <n v="2015"/>
    <n v="0"/>
    <m/>
    <s v="КП11"/>
    <s v="ПУ9"/>
    <m/>
    <s v="В результате грозового перенапряжения разрушение изоляторов фазы &quot;С&quot; на опоре 3В и фазы &quot;В&quot; на опоре 8В"/>
    <m/>
    <m/>
    <m/>
  </r>
  <r>
    <x v="11"/>
    <x v="9"/>
    <s v="РН-ЭН"/>
    <x v="208"/>
    <d v="1899-12-30T04:09:00"/>
    <d v="2014-08-23T00:00:00"/>
    <d v="1899-12-30T04:43:00"/>
    <d v="1899-12-30T00:38:00"/>
    <n v="4"/>
    <s v="МТЗ"/>
    <s v="АПВН, РПВУ"/>
    <x v="2"/>
    <s v="ВЛ-10 кВ Ф-2"/>
    <x v="2"/>
    <x v="2"/>
    <s v="ВЛ-10 кВ Ф-2 ПС 35/10 кВ &quot;Волгановка&quot;"/>
    <s v="Работала МТЗ. АПВ- не успешно. РПВ-успешно. Гроза, сильный ветер."/>
    <d v="1900-01-04T09:21:36"/>
    <m/>
    <n v="5.39"/>
    <s v="ТЧ"/>
    <n v="2012"/>
    <s v="АС-120, СИП 3х95"/>
    <m/>
    <d v="2014-02-13T00:00:00"/>
    <n v="100"/>
    <s v="09.2014"/>
    <n v="0"/>
    <m/>
    <s v="КП25"/>
    <s v="ПУ9"/>
    <m/>
    <m/>
    <m/>
    <m/>
    <m/>
  </r>
  <r>
    <x v="11"/>
    <x v="9"/>
    <s v="РН-ЭН"/>
    <x v="210"/>
    <d v="1899-12-30T11:43:00"/>
    <d v="2014-08-26T00:00:00"/>
    <d v="1899-12-30T11:43:00"/>
    <d v="1899-12-30T00:00:00"/>
    <n v="13"/>
    <s v="МТЗ"/>
    <s v="АПВУ"/>
    <x v="5"/>
    <s v="ВЛ-35 кВ &quot;Санаторная-1&quot;(Жиг.ПО)"/>
    <x v="0"/>
    <x v="2"/>
    <s v="ВЛ-35 кВ &quot;Санаторная-1&quot; ПС 110/35/10 кВ &quot;Шигоны&quot;(Жиг.ПО)._x000a_Под отключение попали: ПС 35/6 кВ &quot;Сытовка&quot;(ЭНС)."/>
    <s v="Работала МТЗ. АПВ-успешно. Гроза, сильный ветер."/>
    <m/>
    <n v="1.26"/>
    <n v="1.26"/>
    <s v="ТЧ"/>
    <m/>
    <m/>
    <m/>
    <m/>
    <m/>
    <m/>
    <m/>
    <m/>
    <s v="КП18"/>
    <s v="ПУ9"/>
    <m/>
    <s v="Отсутствие автоматического запуска СУ скважинным оборудованием."/>
    <m/>
    <m/>
    <m/>
  </r>
  <r>
    <x v="11"/>
    <x v="9"/>
    <s v="РН-ЭН"/>
    <x v="210"/>
    <d v="1899-12-30T17:30:00"/>
    <d v="2014-08-26T00:00:00"/>
    <d v="1899-12-30T18:41:00"/>
    <d v="1899-12-30T01:11:00"/>
    <n v="11"/>
    <s v="Выпал блинкер &quot;Авар.откл.&quot;_x000a_Защита тр-ра"/>
    <s v="РПНУ (АПВ-нет)"/>
    <x v="0"/>
    <s v="Т-1-Т "/>
    <x v="0"/>
    <x v="0"/>
    <s v="Т-1-Т ПС 35/6 кВ &quot;Южный Неприк&quot;"/>
    <s v="Выпал блинкер &quot;Авар. откл&quot;.&quot;Защита тр-ра&quot;. Причина выясняется. Т-1-Т поставлен под напряжение на Х.Х."/>
    <n v="1.64"/>
    <n v="1.96"/>
    <n v="3.5999999999999996"/>
    <s v="Т"/>
    <n v="1991"/>
    <s v="ТМН-4000/35"/>
    <m/>
    <d v="2013-07-25T00:00:00"/>
    <n v="100"/>
    <n v="2015"/>
    <n v="0"/>
    <m/>
    <s v="КП11"/>
    <s v="ПУ9"/>
    <m/>
    <s v="Разряд грозового перенапряжение через разрядник, находящийся в зоне действия дифференциальной защиты Т-1-Т"/>
    <m/>
    <m/>
    <m/>
  </r>
  <r>
    <x v="11"/>
    <x v="9"/>
    <s v="ОАО &quot;МРСК ВОЛГИ&quot;"/>
    <x v="211"/>
    <d v="1899-12-30T05:39:00"/>
    <d v="2014-08-27T00:00:00"/>
    <d v="1899-12-30T05:39:00"/>
    <d v="1899-12-30T00:00:00"/>
    <n v="1"/>
    <s v="-"/>
    <m/>
    <x v="5"/>
    <s v="Т-2-Т"/>
    <x v="0"/>
    <x v="0"/>
    <s v="Т-2-Т ПС 35/6 кВ&quot;Пиненковская&quot;"/>
    <s v="В 05:39  посадка напряжения._x000a_Причина: аварийное отключение ВЛ-110 кВ &quot;Поляково-Перемогино&quot; ПС 220/110/35 кВ &quot;Южное&quot; (МЭС). "/>
    <m/>
    <n v="0.17"/>
    <n v="0.17"/>
    <s v="Т"/>
    <n v="2008"/>
    <s v="ТМН-6300/35 У1"/>
    <s v="ООО &quot;Тольяттинский трансформатор&quot;"/>
    <s v="04.2014; 08.2014"/>
    <n v="100"/>
    <s v="09.2014"/>
    <n v="0"/>
    <m/>
    <s v="КП18"/>
    <s v="ПУ9"/>
    <m/>
    <s v="Перерыв в электроснабжении потребителей на время срабатывания АВР-10 кВ на ПС 35/10 кВ &quot;Пиненковская&quot;."/>
    <m/>
    <m/>
    <m/>
  </r>
  <r>
    <x v="11"/>
    <x v="9"/>
    <s v="РН-ЭН"/>
    <x v="211"/>
    <d v="1899-12-30T20:00:00"/>
    <d v="2014-08-27T00:00:00"/>
    <d v="1899-12-30T21:10:00"/>
    <d v="1899-12-30T01:10:00"/>
    <n v="5"/>
    <s v="Выпал блинкер &quot;Авар.откл.&quot;"/>
    <s v="АПВН, РПВУ"/>
    <x v="0"/>
    <s v="ВЛ-6 кВ Ф-31"/>
    <x v="2"/>
    <x v="2"/>
    <s v="ВЛ-6 кВ Ф-31 ПС 35/6 кВ_x000a_&quot;Ново-Ключевская&quot;"/>
    <s v="Выпал блинкер &quot;Авар. откл&quot;.АПВ-не успешно.РПВ-успешно.Причина выясняется."/>
    <n v="6.43"/>
    <m/>
    <n v="6.43"/>
    <s v="И"/>
    <n v="1983"/>
    <s v="ШФ-10Г"/>
    <m/>
    <s v="02.2014"/>
    <n v="100"/>
    <n v="2015"/>
    <n v="0"/>
    <m/>
    <s v="КП11"/>
    <s v="ПУ9"/>
    <m/>
    <s v="При грозовом перенапряжении разрушение изолятора фазы &quot;А&quot; на опоре 52"/>
    <m/>
    <m/>
    <m/>
  </r>
  <r>
    <x v="11"/>
    <x v="9"/>
    <s v="РН-ЭН"/>
    <x v="212"/>
    <d v="1899-12-30T05:23:00"/>
    <d v="2014-08-28T00:00:00"/>
    <d v="1899-12-30T05:23:00"/>
    <d v="1899-12-30T00:00:00"/>
    <n v="30"/>
    <s v="2 ст.З.З."/>
    <s v="АПВУ"/>
    <x v="0"/>
    <s v="ВЛ-110 кВ &quot;Подгорная&quot;"/>
    <x v="1"/>
    <x v="2"/>
    <s v="ВЛ-110 кВ &quot;Подгорная&quot; ПС 220/110/6 кВ_x000a_&quot;Новоотрадная&quot; (МЭС).Под откл.попали:_x000a_1 и 2 СШ-35 кВ ПС 110/35/6кВ &quot;Подгорная&quot;,ПС 35/6  кВ_x000a_&quot;Долматовская&quot;,Т-1-Т ПС 35/6 кВ&quot;Южный-Неприк&quot;,ПС 35/6 кВ&quot;Неклюдовская&quot;,&quot;Могутовская&quot;."/>
    <s v="Работала 2 ступень З.З.АПВ-успешно._x000a_Причина выясняется."/>
    <m/>
    <n v="8.77"/>
    <n v="8.77"/>
    <s v="ТЧ"/>
    <n v="1979"/>
    <s v="АС-150"/>
    <m/>
    <s v="04.2014"/>
    <n v="100"/>
    <n v="2015"/>
    <n v="0"/>
    <m/>
    <s v="КП25"/>
    <s v="ПУ9"/>
    <m/>
    <m/>
    <m/>
    <m/>
    <m/>
  </r>
  <r>
    <x v="11"/>
    <x v="9"/>
    <s v="ОАО &quot;МРСК ВОЛГИ&quot;"/>
    <x v="212"/>
    <d v="1899-12-30T20:50:00"/>
    <d v="2014-08-28T00:00:00"/>
    <d v="1899-12-30T20:50:00"/>
    <d v="1899-12-30T00:00:00"/>
    <n v="34"/>
    <s v="-"/>
    <m/>
    <x v="5"/>
    <m/>
    <x v="0"/>
    <x v="2"/>
    <s v="ПС 110/35/6 кВ  &quot;Красноярская&quot;(СПО) Под посадку попали ПС 35/6 кВ &quot;Чубовка&quot;, &quot;Ветлянка&quot;."/>
    <s v="В 20:50 прошла посадка напряжения ."/>
    <n v="6.36"/>
    <n v="0.59"/>
    <n v="6.95"/>
    <s v="ТЧ"/>
    <m/>
    <m/>
    <m/>
    <m/>
    <m/>
    <m/>
    <m/>
    <m/>
    <s v="КП18"/>
    <s v="ПУ9"/>
    <m/>
    <m/>
    <m/>
    <m/>
    <m/>
  </r>
  <r>
    <x v="11"/>
    <x v="9"/>
    <s v="РН-ЭН"/>
    <x v="213"/>
    <d v="1899-12-30T05:47:00"/>
    <d v="2014-08-29T00:00:00"/>
    <d v="1899-12-30T06:19:00"/>
    <d v="1899-12-30T00:32:00"/>
    <n v="18"/>
    <s v="Блинкера не выпали"/>
    <s v="РПНУ (АПВ-нет)"/>
    <x v="2"/>
    <s v="МВ-35 кВ &quot;Колыванская-1&quot;"/>
    <x v="0"/>
    <x v="0"/>
    <s v="МВ-35 кВ &quot;Колыванская-1&quot; ПС 35/6 кВ &quot;Гараевская&quot; Под отключение попали: ПС 35/6 кВ &quot;Гараевская&quot;, &quot;Рассветская&quot;."/>
    <s v="Блинкера защит не выпадали. АПВ-нет. РПВ-успешно. Гроза."/>
    <n v="6.24"/>
    <m/>
    <n v="6.24"/>
    <s v="РЗА"/>
    <n v="1981"/>
    <s v="РТВ"/>
    <m/>
    <d v="2013-06-10T00:00:00"/>
    <n v="100"/>
    <n v="2015"/>
    <n v="0"/>
    <m/>
    <s v="КП23"/>
    <s v="ПУ3"/>
    <m/>
    <s v="Выход из строя токового реле"/>
    <m/>
    <m/>
    <m/>
  </r>
  <r>
    <x v="11"/>
    <x v="9"/>
    <s v="РН-ЭН"/>
    <x v="213"/>
    <d v="1899-12-30T08:04:00"/>
    <d v="2014-08-29T00:00:00"/>
    <d v="1899-12-30T08:04:00"/>
    <d v="1899-12-30T00:00:00"/>
    <n v="3"/>
    <s v="ТО"/>
    <s v="АПВУ"/>
    <x v="2"/>
    <s v="ВЛ-10 кВ Ф-4"/>
    <x v="2"/>
    <x v="2"/>
    <s v="ВЛ-6 кВ Ф-4 ПС 35/10 кВ  &quot;Маланинская&quot;"/>
    <s v="Работала ТО. АПВ-успешно. Гроза."/>
    <m/>
    <n v="0.46"/>
    <n v="0.46"/>
    <s v="ТЧ"/>
    <n v="2003"/>
    <s v="АС-70"/>
    <m/>
    <d v="2013-09-25T00:00:00"/>
    <n v="100"/>
    <s v="09.2014"/>
    <n v="0"/>
    <m/>
    <s v="КП19"/>
    <s v="ПУ9"/>
    <m/>
    <s v="Попадание птицы между фазами проводов ВЛ на спусках к ТП-101"/>
    <m/>
    <m/>
    <m/>
  </r>
  <r>
    <x v="11"/>
    <x v="9"/>
    <s v="РН-ЭН"/>
    <x v="213"/>
    <d v="1899-12-30T11:42:00"/>
    <d v="2014-08-29T00:00:00"/>
    <d v="1899-12-30T18:42:00"/>
    <d v="1899-12-30T07:00:00"/>
    <n v="13"/>
    <s v="МТЗ"/>
    <s v="АПВН, РПВУ"/>
    <x v="2"/>
    <s v="ВЛ-6 кВ Ф-1 и Ф-2"/>
    <x v="2"/>
    <x v="2"/>
    <s v="ВЛ-6 кВ Ф-1 ВЛ-6 кВ Ф-2 ПС 35/6 кВ _x000a_&quot;Сытовка&quot;"/>
    <s v="Работала МТЗ АПВ-нет. РПВ-успешно. ВЛ-6 кВ Ф-2: Падение дерева между  опорой 3Б и КТП-35 обрыв проводов. Разобраны шлейфа на опоре № 2Б._x000a_ВЛ-6 кВ Ф-1: Дерево в пролете опор № 19-20-убрали. В 18:31 включен до ПП-7. _x000a_Сильный ветер."/>
    <n v="16.190000000000001"/>
    <m/>
    <n v="16.190000000000001"/>
    <s v="ТЧ"/>
    <s v="1954, 1955"/>
    <s v="АС-95"/>
    <m/>
    <s v="19.03.2013; 16.10.2013"/>
    <n v="100"/>
    <n v="2015"/>
    <n v="0"/>
    <m/>
    <s v="КП19"/>
    <s v="ПУ9"/>
    <m/>
    <m/>
    <m/>
    <m/>
    <m/>
  </r>
  <r>
    <x v="11"/>
    <x v="9"/>
    <s v="РН-ЭН"/>
    <x v="213"/>
    <d v="1899-12-30T13:05:00"/>
    <d v="2014-08-29T00:00:00"/>
    <d v="1899-12-30T13:47:00"/>
    <d v="1899-12-30T00:42:00"/>
    <n v="4"/>
    <s v="ТО"/>
    <s v="АПВН, РПВУ"/>
    <x v="2"/>
    <s v="ВЛ-6 кВ Ф-9"/>
    <x v="2"/>
    <x v="2"/>
    <s v="ВЛ-6 кВ Ф-9  ПС 35/6кВ_x000a_&quot;Коммунарская&quot;"/>
    <s v="Работала ТО АПВ-не успешно.._x000a_РПВ-успешно. Сильный ветер."/>
    <n v="4.34"/>
    <m/>
    <n v="4.34"/>
    <s v="ТЧ"/>
    <n v="2004"/>
    <s v="АС-70"/>
    <m/>
    <s v="17.11.2008; 27.06.2014"/>
    <n v="100"/>
    <n v="2015"/>
    <n v="0"/>
    <m/>
    <s v="КП12"/>
    <s v="ПУ9"/>
    <m/>
    <s v="Подхлест проводов в пролете опор №№1-2 ответвления к ТП-72"/>
    <m/>
    <m/>
    <m/>
  </r>
  <r>
    <x v="11"/>
    <x v="9"/>
    <s v="ОАО &quot;МРСК ВОЛГИ&quot;"/>
    <x v="213"/>
    <d v="1899-12-30T13:29:00"/>
    <d v="2014-08-29T00:00:00"/>
    <d v="1899-12-30T14:00:00"/>
    <d v="1899-12-30T00:31:00"/>
    <n v="2"/>
    <s v="МТЗ"/>
    <s v="АПВН, РПВУ"/>
    <x v="5"/>
    <s v="ВЛ-10 кВ Ф-11"/>
    <x v="2"/>
    <x v="2"/>
    <s v="ВЛ-10 кВ Ф-11 ПС 110/35/10 кВ_x000a_&quot;Исаклинская&quot; (СПО). Под отключение попал: ВЛ-10 кВ Ф-1_x000a_&quot;Ганино-Янгульское м/р&quot;(ЭНС)"/>
    <s v="Работала МТЗ АПВ-не успешно_x000a_РПВ-успешно. Сильный ветер."/>
    <n v="0.16"/>
    <m/>
    <n v="0.16"/>
    <s v="ТЧ"/>
    <m/>
    <m/>
    <m/>
    <m/>
    <m/>
    <m/>
    <m/>
    <m/>
    <s v="КП18"/>
    <s v="ПУ9"/>
    <m/>
    <m/>
    <m/>
    <m/>
    <m/>
  </r>
  <r>
    <x v="11"/>
    <x v="9"/>
    <s v="РН-ЭН"/>
    <x v="213"/>
    <d v="1899-12-30T14:20:00"/>
    <d v="2014-08-29T00:00:00"/>
    <d v="1899-12-30T19:15:00"/>
    <d v="1899-12-30T04:55:00"/>
    <n v="2"/>
    <s v="МТЗ"/>
    <s v="АПВН, РПВН"/>
    <x v="2"/>
    <s v="ВЛ-6 кВ Ф-2"/>
    <x v="2"/>
    <x v="2"/>
    <s v="ВЛ-6 кВ Ф-2 ПС 35/6 кВ &quot;Стрельная&quot;"/>
    <s v="Работала МТЗ АПВ-нет РПВ-не успешно._x000a_Дерево на проводах в пролете опор № 46-47. Сильный ветер."/>
    <n v="0.59"/>
    <m/>
    <n v="0.59"/>
    <s v="ТЧ"/>
    <n v="1952"/>
    <s v="АС-70, АС-50"/>
    <m/>
    <d v="2014-08-08T00:00:00"/>
    <n v="100"/>
    <n v="2015"/>
    <n v="0"/>
    <m/>
    <s v="КП19"/>
    <s v="ПУ9"/>
    <m/>
    <s v="Падение дерева на провода ВЛ"/>
    <m/>
    <m/>
    <m/>
  </r>
  <r>
    <x v="11"/>
    <x v="9"/>
    <s v="РН-ЭН"/>
    <x v="213"/>
    <d v="1899-12-30T14:27:00"/>
    <d v="2014-08-29T00:00:00"/>
    <d v="1899-12-30T16:27:00"/>
    <d v="1899-12-30T02:00:00"/>
    <n v="2"/>
    <s v="МТЗ"/>
    <s v="АПВН, РПВН"/>
    <x v="2"/>
    <s v="ВЛ-6 кВ Ф-213"/>
    <x v="2"/>
    <x v="2"/>
    <s v="ВЛ-6 кВ Ф-213 ПС 35/6 кВ _x000a_&quot;Ветлянка&quot;"/>
    <s v="Работала МТЗ. АПВ-не успешно_x000a_РПВ-не успешно.Обнаружено-ветка дерева под проводами в пролете опор №3-4. Сильный ветер."/>
    <n v="1.92"/>
    <m/>
    <n v="1.92"/>
    <s v="ТЧ"/>
    <n v="1979"/>
    <s v="А-70"/>
    <m/>
    <d v="2012-05-31T00:00:00"/>
    <n v="100"/>
    <n v="2015"/>
    <n v="0"/>
    <m/>
    <s v="КП19"/>
    <s v="ПУ9"/>
    <m/>
    <s v="Падение дерева на провода ВЛ"/>
    <m/>
    <m/>
    <m/>
  </r>
  <r>
    <x v="11"/>
    <x v="9"/>
    <s v="РН-ЭН"/>
    <x v="213"/>
    <d v="1899-12-30T14:20:00"/>
    <d v="2014-08-29T00:00:00"/>
    <d v="1899-12-30T14:38:00"/>
    <d v="1899-12-30T00:18:00"/>
    <n v="29"/>
    <s v="МТЗ"/>
    <s v="АПВН, РПВУ"/>
    <x v="2"/>
    <s v="ВЛ-35 кВ Аманак"/>
    <x v="0"/>
    <x v="2"/>
    <s v="ВЛ-35 кВ &quot;Аманак&quot; ПС 110/35/6 кВ _x000a_&quot;Сосновка&quot; (ВПО). Под откл.попали:_x000a_ПС 35/6 кВ &quot;Аманак&quot;,&quot;Кротково-Алешкино&quot;,&quot;Боголюбовка&quot;"/>
    <s v="Работала МТЗ АПВ-не успешно_x000a_РПВ-успешно. Сильный ветер."/>
    <n v="3.18"/>
    <m/>
    <n v="3.18"/>
    <s v="ТЧ"/>
    <n v="1966"/>
    <s v="АС-95"/>
    <m/>
    <d v="2013-07-28T00:00:00"/>
    <n v="100"/>
    <n v="2015"/>
    <n v="0"/>
    <m/>
    <s v="КП24"/>
    <s v="ПУ9"/>
    <m/>
    <s v="Наиболее вероятная причина вознкиновения аварии - касание ветками деревьев проводов ВЛ в каких-либо из следующих пролетов опор; №№ 8-14; 19-21; 23-25; 27-28; 40-43; 44-50; 52-54; 57-58; 62-64; 71-72; 78-80 при сильном порывистом (временами до 18-20 м/с) ветре.  "/>
    <m/>
    <m/>
    <m/>
  </r>
  <r>
    <x v="11"/>
    <x v="9"/>
    <s v="РН-ЭН"/>
    <x v="213"/>
    <d v="1899-12-30T14:47:00"/>
    <d v="2014-08-29T00:00:00"/>
    <d v="1899-12-30T20:25:00"/>
    <d v="1899-12-30T05:38:00"/>
    <n v="5"/>
    <s v="МТЗ"/>
    <s v="АПВН, РПВН"/>
    <x v="2"/>
    <s v="ВЛ-6 кВ Ф-5"/>
    <x v="2"/>
    <x v="2"/>
    <s v="ВЛ-6 кВ Ф-5 ПС 110/35/6 кВ _x000a_&quot;Зольное&quot; (ЖПО)"/>
    <s v="Работала МТЗ АПВ-не успешно_x000a_РПВ-неуспешно.При осмотре обнаружили упавшее дерево и обрыв трех проводов в пролете оп.№16з-17з, в пролете оп.№17з-18з, 18з-19з обрыв двух проводов, в пролете оп.№19з-20з обрыв одного провода. В 19:58 откл.ЛР-6 на отпайку к  КТП-33. Сильный ветер."/>
    <n v="3.82"/>
    <m/>
    <n v="3.82"/>
    <s v="ТЧ"/>
    <n v="1949"/>
    <s v="АС-70, АС-50"/>
    <m/>
    <d v="2014-07-08T00:00:00"/>
    <n v="100"/>
    <n v="2015"/>
    <n v="0"/>
    <m/>
    <s v="КП19"/>
    <s v="ПУ9"/>
    <m/>
    <s v="Падение дерева на провода ВЛ"/>
    <m/>
    <m/>
    <m/>
  </r>
  <r>
    <x v="11"/>
    <x v="9"/>
    <s v="РН-ЭН"/>
    <x v="213"/>
    <d v="1899-12-30T15:10:00"/>
    <d v="2014-08-29T00:00:00"/>
    <d v="1899-12-30T17:35:00"/>
    <d v="1899-12-30T02:25:00"/>
    <n v="3"/>
    <s v="МТЗ"/>
    <s v="АПВН, РПВН"/>
    <x v="2"/>
    <s v="ВЛ-6 кВ Ф-1"/>
    <x v="2"/>
    <x v="2"/>
    <s v="ВЛ-6 кВ Ф-1 ПС 35/6 кВ  &quot;Садовая&quot;"/>
    <s v="Работала МТЗ АПВ-не успешно_x000a_РПВ-не успешно. Сильный ветер."/>
    <n v="5.7"/>
    <m/>
    <n v="5.7"/>
    <s v="ТЧ"/>
    <n v="1978"/>
    <s v="А-70, АС-95"/>
    <m/>
    <d v="2014-07-22T00:00:00"/>
    <n v="100"/>
    <n v="2015"/>
    <n v="0"/>
    <m/>
    <s v="КП19"/>
    <s v="ПУ9"/>
    <m/>
    <s v="При сильном порывистом ветре (20-25 м/с) слет изоляторов фаз &quot;А&quot; и &quot;С&quot; на опоре 100/81"/>
    <m/>
    <m/>
    <m/>
  </r>
  <r>
    <x v="11"/>
    <x v="9"/>
    <s v="РН-ЭН"/>
    <x v="213"/>
    <d v="1899-12-30T15:25:00"/>
    <d v="2014-08-29T00:00:00"/>
    <d v="1899-12-30T20:40:00"/>
    <d v="1899-12-30T05:15:00"/>
    <n v="12"/>
    <s v="МТЗ"/>
    <s v="АПВН, РПВН"/>
    <x v="2"/>
    <s v="ВЛ-6 кВ Ф-12"/>
    <x v="2"/>
    <x v="2"/>
    <s v="ВЛ-6 кВ Ф-12 ПС 35/6 кВ  &quot;Городецк&quot;"/>
    <s v="Работала МТЗ АПВ-не успешно_x000a_РПВ-не успешно. Сильный ветер."/>
    <n v="7.56"/>
    <m/>
    <n v="7.56"/>
    <s v="ТЧ"/>
    <n v="1993"/>
    <s v="А-70"/>
    <m/>
    <d v="2013-07-05T00:00:00"/>
    <n v="100"/>
    <n v="2015"/>
    <n v="0"/>
    <m/>
    <s v="КП19"/>
    <s v="ПУ9"/>
    <m/>
    <s v="При сильном порывистом ветре (20-25 м/с) падение дерева в пролете опор 1210/3-1210/4"/>
    <m/>
    <m/>
    <m/>
  </r>
  <r>
    <x v="11"/>
    <x v="9"/>
    <s v="РН-ЭН"/>
    <x v="213"/>
    <d v="1899-12-30T15:22:00"/>
    <d v="2014-08-29T00:00:00"/>
    <d v="1899-12-30T16:30:00"/>
    <d v="1899-12-30T01:08:00"/>
    <n v="4"/>
    <s v="МТЗ"/>
    <s v="АПВН, РПВУ"/>
    <x v="2"/>
    <s v="ВЛ-6 кВ Ф-18"/>
    <x v="2"/>
    <x v="2"/>
    <s v="ВЛ-6 кВ Ф-18 ПС 35/6 кВ_x000a_&quot;Якушкинская&quot;"/>
    <s v="Работала МТЗ АПВ-не успешно_x000a_РПВ-не успешно. Обнаружено в пролете опор № 1800/26-1800/27 дерево под проводами Сильный ветер."/>
    <n v="1.22"/>
    <m/>
    <n v="1.22"/>
    <s v="ТЧ"/>
    <n v="1994"/>
    <s v="АС-70"/>
    <m/>
    <s v="06.2014"/>
    <n v="100"/>
    <n v="2015"/>
    <n v="0"/>
    <m/>
    <s v="КП19"/>
    <s v="ПУ9"/>
    <m/>
    <m/>
    <m/>
    <m/>
    <m/>
  </r>
  <r>
    <x v="11"/>
    <x v="9"/>
    <s v="РН-ЭН"/>
    <x v="213"/>
    <d v="1899-12-30T16:03:00"/>
    <d v="2014-08-29T00:00:00"/>
    <d v="1899-12-30T17:18:00"/>
    <d v="1899-12-30T01:15:00"/>
    <n v="79"/>
    <s v="ТО"/>
    <s v="АПВН, РПВН"/>
    <x v="2"/>
    <s v="ВЛ-35 кВ Сидоровка-3"/>
    <x v="0"/>
    <x v="2"/>
    <s v="ВЛ-35 кВ &quot;Сидоровка-3&quot;ПС 110/35/6 кВ&quot;Козловская&quot; (ПРЦЭиЭ№3)_x000a_Под посадку напряжения попали:_x000a_ПС 35/6 кВ &quot;Шумарка&quot;,&quot;Берендеи&quot;,Винно-Банновская&quot;,&quot;Семеновская&quot;(ПРЦЭиЭ№1)"/>
    <s v="РаботалаТО АПВ-не успешно_x000a_РПВ-не успешно. Сильный ветер._x000a_В 17:18 перевод нагрузки на _x000a_ВЛ-35 кВ &quot;Сидоровка&quot;."/>
    <n v="27.23"/>
    <n v="6.06"/>
    <n v="33.29"/>
    <s v="В"/>
    <n v="1986"/>
    <s v="С-35М-630-10"/>
    <m/>
    <s v="03.2012"/>
    <n v="100"/>
    <n v="2015"/>
    <n v="0"/>
    <m/>
    <s v="КП23"/>
    <s v="ПУ8"/>
    <m/>
    <s v="Износ элементов МВ-35 кВ &quot;Сидоровка-3&quot;"/>
    <m/>
    <m/>
    <m/>
  </r>
  <r>
    <x v="11"/>
    <x v="9"/>
    <s v="РН-ЭН"/>
    <x v="213"/>
    <d v="1899-12-30T16:12:00"/>
    <d v="2014-08-29T00:00:00"/>
    <d v="1899-12-30T17:11:00"/>
    <d v="1899-12-30T00:59:00"/>
    <n v="6"/>
    <s v="ТО"/>
    <s v="АПВН, РПВУ"/>
    <x v="5"/>
    <s v="ВЛ-6 кВ Ф-5"/>
    <x v="2"/>
    <x v="2"/>
    <s v="ВЛ-6 кВ Ф-5 ПС 110/35/6 кВ _x000a_&quot;Мухановская&quot;"/>
    <s v="РаботалаТО АПВ-нет РПВ-успешно._x000a_Дерево на отпайки Томск ССК-Отключили ЛР-6 кВ.Сильный ветер."/>
    <n v="2.57"/>
    <m/>
    <n v="2.57"/>
    <s v="ТЧ"/>
    <n v="1971"/>
    <s v="А-95"/>
    <m/>
    <s v="02.2014"/>
    <n v="100"/>
    <n v="2015"/>
    <n v="0"/>
    <m/>
    <s v="КП18"/>
    <s v="ПУ9"/>
    <m/>
    <m/>
    <m/>
    <m/>
    <m/>
  </r>
  <r>
    <x v="11"/>
    <x v="9"/>
    <s v="РН-ЭН"/>
    <x v="213"/>
    <d v="1899-12-30T17:15:00"/>
    <d v="2014-08-29T00:00:00"/>
    <d v="1899-12-30T17:50:00"/>
    <d v="1899-12-30T00:35:00"/>
    <n v="15"/>
    <s v="МТЗ"/>
    <s v="АПВН, РПВУ"/>
    <x v="2"/>
    <s v="ВЛ-10 кВ Ф-9_x000a_(ЭНС)"/>
    <x v="2"/>
    <x v="2"/>
    <s v="ВЛ-10 кВ Ф-9 (ЭНС)  ПС 35/10 кВ_x000a_ &quot;Черновка&quot; (СПО)"/>
    <s v="Работала МТЗ АПВ-нет._x000a_РПВ-успешно. Сильный ветер."/>
    <n v="30.86"/>
    <m/>
    <n v="30.86"/>
    <s v="ТЧ"/>
    <n v="1983"/>
    <s v="АС-70"/>
    <m/>
    <s v="07.2012"/>
    <n v="100"/>
    <n v="2015"/>
    <n v="0"/>
    <m/>
    <s v="КП12"/>
    <s v="ПУ9"/>
    <m/>
    <s v="Наиболее вероятная причина вознкиновения аварии - при сильном порывистом ветре (20-25 м/с) подхлест проводов"/>
    <m/>
    <m/>
    <m/>
  </r>
  <r>
    <x v="11"/>
    <x v="9"/>
    <s v="РН-ЭН"/>
    <x v="213"/>
    <d v="1899-12-30T18:40:00"/>
    <d v="2014-08-29T00:00:00"/>
    <d v="1899-12-30T19:45:00"/>
    <d v="1899-12-30T01:05:00"/>
    <n v="2"/>
    <s v="МТЗ"/>
    <s v="АПВН, РПВУ"/>
    <x v="2"/>
    <s v="РП-10-1/3 ВЛ-10 кВ Ф-9_x000a_(ЭНС)"/>
    <x v="2"/>
    <x v="2"/>
    <s v="РП-10-1/3 ВЛ-10 кВ Ф-9 (ЭНС)  ПС 35/10 кВ_x000a_ &quot;Черновка&quot; (СПО)"/>
    <s v="Работала МТЗ АПВ-нет._x000a_РПВ-успешно. Сильный ветер."/>
    <n v="7.28"/>
    <m/>
    <n v="7.28"/>
    <s v="ЗА"/>
    <m/>
    <s v="ОПН-10"/>
    <m/>
    <s v="07.2012"/>
    <n v="100"/>
    <n v="2015"/>
    <n v="0"/>
    <m/>
    <s v="КП11"/>
    <s v="ПУ8"/>
    <m/>
    <s v="При прохождении грозового фронта разрушение ОПН-10 фаз &quot;А&quot;, &quot;В&quot;, &quot;С&quot; на КТП-10/0,4 кВ №24/160"/>
    <m/>
    <m/>
    <m/>
  </r>
  <r>
    <x v="11"/>
    <x v="9"/>
    <s v="РН-ЭН"/>
    <x v="213"/>
    <d v="1899-12-30T22:20:00"/>
    <d v="2014-08-30T00:00:00"/>
    <d v="1899-12-30T01:45:00"/>
    <d v="1899-12-30T03:25:00"/>
    <n v="5"/>
    <s v="Блинкера не выпали"/>
    <s v="РПНУ (АПВ-нет)"/>
    <x v="2"/>
    <s v="РВНО-13 ВЛ-6 кВ Ф-7 (ЭНС)"/>
    <x v="2"/>
    <x v="2"/>
    <s v="РВНО-13 ВЛ-6 кВ Ф-7 (ЭНС) ПС 110/35/6 кВ &quot;Сосновка&quot; (ВПО)"/>
    <s v="Выпавших блинкеров нет. АПВ-нет. РПВ-успешно. Сильный ветер."/>
    <n v="3.19"/>
    <m/>
    <n v="3.19"/>
    <s v="ТЧ"/>
    <n v="1990"/>
    <s v="А-70"/>
    <m/>
    <d v="2013-07-22T00:00:00"/>
    <n v="100"/>
    <n v="2015"/>
    <n v="0"/>
    <m/>
    <s v="КП24"/>
    <s v="ПУ9"/>
    <m/>
    <s v="Наиболее вероятная причина вознкиновения аварии - касание ветками деревьев проводов ВЛ в пролетах опор №№715/1-715/3 при сильном порывистом (временами до 18-20 м/с) ветре.  "/>
    <m/>
    <m/>
    <m/>
  </r>
  <r>
    <x v="11"/>
    <x v="9"/>
    <s v="ОАО &quot;МРСК ВОЛГИ&quot;"/>
    <x v="214"/>
    <d v="1899-12-30T12:15:00"/>
    <d v="2014-08-30T00:00:00"/>
    <d v="1899-12-30T12:15:00"/>
    <d v="1899-12-30T00:00:00"/>
    <n v="16"/>
    <s v="МТЗ"/>
    <s v="АПВН, РПВН"/>
    <x v="5"/>
    <s v="ВЛ-10 кВ Ф-7"/>
    <x v="2"/>
    <x v="2"/>
    <s v="ВЛ-6 кВ Ф-7 ПС 110/35/10 кВ &quot;Чапаевская&quot;(ЧПО). Под посадку напряжения попали: РУ-10 кВ &quot;Гражданское&quot;."/>
    <s v="В 12:15 посадка напряжения по ВЛ-10 кВ Ф-11 РУ-10 кВ &quot;Гражданское&quot;. Причина: аварийное отключение ВЛ-10 кВ Ф-7 ПС 110/35/10 кВ &quot;Чапаевская&quot; (ЧПО)"/>
    <m/>
    <n v="1.76"/>
    <n v="1.76"/>
    <s v="ТЧ"/>
    <m/>
    <m/>
    <m/>
    <m/>
    <m/>
    <m/>
    <m/>
    <m/>
    <s v="КП18"/>
    <s v="ПУ9"/>
    <m/>
    <s v="Невыясненная неисправность во внешних сетях"/>
    <m/>
    <m/>
    <m/>
  </r>
  <r>
    <x v="7"/>
    <x v="9"/>
    <s v="ОАО &quot;МРСК ВОЛГИ&quot;"/>
    <x v="216"/>
    <d v="1899-12-30T13:40:00"/>
    <d v="2014-09-01T00:00:00"/>
    <d v="1899-12-30T21:58:00"/>
    <d v="1899-12-30T08:18:00"/>
    <n v="26"/>
    <s v="3 ступень дистанционной защиты"/>
    <s v="АПВН, РПВН"/>
    <x v="5"/>
    <s v="ВЛ-110 кВ &quot;Азот-Елховка&quot;"/>
    <x v="1"/>
    <x v="2"/>
    <s v="ВЛ-110 кВ &quot;Азот-Елховка&quot; ПС 500/220/110/10 кВ &quot;Азот&quot; (МЭС) Под отключение попали: С-1-Т ПС 110/35/10 кВ &quot;Елховка&quot; (СПО),  Т-1-Т ПС 35/6 кВ &quot;Каменка&quot;, ПС 35/10 кВ &quot;Волгановка&quot;."/>
    <s v="Работала 3 ступень дистанционной защиты. АПВ-не успешно. АВР-35 кВ на ПС 110/35/10 кВ &quot;Елховка&quot;(СПО) успешно. АВР-6 кВ на ПС 35/6 кВ &quot;Каменка&quot; успешно. Причина выясняется."/>
    <m/>
    <n v="8.69"/>
    <n v="8.69"/>
    <s v="ТЧ"/>
    <m/>
    <m/>
    <m/>
    <m/>
    <m/>
    <m/>
    <m/>
    <m/>
    <s v="КП18"/>
    <s v="ПУ9"/>
    <m/>
    <s v="Перерыв в электроснабжении потребителей на время срабатывания АВР-35 кВ и АВР-6 кВ."/>
    <m/>
    <m/>
    <m/>
  </r>
  <r>
    <x v="7"/>
    <x v="9"/>
    <s v="ОАО &quot;МРСК ВОЛГИ&quot;"/>
    <x v="217"/>
    <d v="1899-12-30T13:08:00"/>
    <d v="2014-09-03T00:00:00"/>
    <d v="1899-12-30T13:08:00"/>
    <d v="1899-12-30T00:00:00"/>
    <n v="15"/>
    <s v="Блинкера не выпали"/>
    <m/>
    <x v="5"/>
    <s v="ВЛ-10 кВ Ф-13"/>
    <x v="2"/>
    <x v="2"/>
    <s v="ВЛ-10 кВ Ф-13 РУ-10 кВ &quot;Гражданское&quot;"/>
    <s v="В 13:08 посадка напряжения. Причина: испытания плавки гололёда на ПС 110/35/10 кВ &quot;Чапаевская&quot; (ЧПО)."/>
    <m/>
    <n v="3.01"/>
    <n v="3.01"/>
    <s v="ТЧ"/>
    <m/>
    <m/>
    <m/>
    <m/>
    <m/>
    <m/>
    <m/>
    <m/>
    <s v="КП18"/>
    <s v="ПУ9"/>
    <m/>
    <m/>
    <m/>
    <m/>
    <m/>
  </r>
  <r>
    <x v="7"/>
    <x v="9"/>
    <s v="РН-ЭН"/>
    <x v="218"/>
    <d v="1899-12-30T05:45:00"/>
    <d v="2014-09-04T00:00:00"/>
    <d v="1899-12-30T05:56:00"/>
    <d v="1899-12-30T00:11:00"/>
    <n v="139"/>
    <s v="МТЗ"/>
    <s v="АПВН, РПВУ"/>
    <x v="0"/>
    <s v="ВВ-35 С-1-Т"/>
    <x v="0"/>
    <x v="0"/>
    <s v="ВВ-35 С-1-Т ПС 110/35/6 кВ_x000a_&quot;Бариновская&quot; Под откл.попали: ПС 35/6 кВ &quot;Желябовская&quot;, &quot;Солоцкая&quot;, &quot;Богдановская&quot;, &quot;Кулагинская&quot;,_x000a_&quot;Парфеновская&quot;,&quot;Никольская&quot;,Т-1-Т ПС &quot;Евгеньевская&quot;, Т-2-Т ПС &quot;Коммунарская&quot;, Т-2-Т ПС &quot;Широкинская&quot;."/>
    <s v="Работала МТЗ. АПВ-нет. РПВ-успешно. Причина выясняется."/>
    <n v="32.78"/>
    <m/>
    <n v="32.78"/>
    <s v="И"/>
    <n v="2011"/>
    <s v="ИОС-35-500 УХЛ1"/>
    <s v="ЗАО ГК &quot;Электрощит&quot; ТМ - Самара"/>
    <s v="31.05.2011; 03.09.2014"/>
    <n v="100"/>
    <s v="10.2014"/>
    <n v="0"/>
    <m/>
    <s v="КП19"/>
    <s v="ПУ4"/>
    <m/>
    <s v="Замена разрушенных опорных изоляторов (5 шт.) произвеедна 04.09.2014 г. Отсутствие системы телеуправления приводом выключателя ВВ-35 С-1-Т."/>
    <m/>
    <m/>
    <m/>
  </r>
  <r>
    <x v="7"/>
    <x v="9"/>
    <s v="ОАО &quot;МРСК ВОЛГИ&quot;"/>
    <x v="218"/>
    <d v="1899-12-30T05:45:00"/>
    <d v="2014-09-04T00:00:00"/>
    <d v="1899-12-30T05:45:00"/>
    <d v="1899-12-30T00:00:00"/>
    <n v="13"/>
    <s v="2 ст.З.З."/>
    <s v="АПВУ"/>
    <x v="5"/>
    <s v="ВЛ-110 кВ &quot;Печерский Берег-Шигоны&quot; "/>
    <x v="1"/>
    <x v="2"/>
    <s v="_x000a_ВЛ-110 кВ &quot;Печерский Берег-Шигоны&quot; (Жиг.ПО) на ПС 110/10 кВ &quot;Печерский Берег&quot; (РЖД)."/>
    <s v="Работала 2 ст.З.З. АПВ-успешно. Причина выясняется."/>
    <n v="1.1599999999999999"/>
    <m/>
    <n v="1.1599999999999999"/>
    <s v="ТЧ"/>
    <m/>
    <m/>
    <m/>
    <m/>
    <m/>
    <m/>
    <m/>
    <m/>
    <s v="КП18"/>
    <s v="ПУ9"/>
    <m/>
    <s v="Отсутствие автоматического самозапуска СУ скважинным оборудованием. "/>
    <m/>
    <m/>
    <m/>
  </r>
  <r>
    <x v="7"/>
    <x v="9"/>
    <s v="РН-ЭН"/>
    <x v="219"/>
    <d v="1899-12-30T10:09:00"/>
    <d v="2014-09-05T00:00:00"/>
    <d v="1899-12-30T11:57:00"/>
    <d v="1899-12-30T01:48:00"/>
    <n v="2"/>
    <s v="МТЗ"/>
    <s v="АПВН, РПВН"/>
    <x v="2"/>
    <s v="ВЛ-6 кВ Ф-2"/>
    <x v="2"/>
    <x v="2"/>
    <s v="ВЛ-6 кВ Ф-2 ПС 35/6 кВ  &quot;Стрельная&quot;"/>
    <s v="Работало МТЗ. АПВ-нет. РПВ-не успешно._x000a_Причина -сухое дерево под проводами в пролете  опор № 52-53."/>
    <n v="0.2"/>
    <m/>
    <n v="0.2"/>
    <s v="ТЧ"/>
    <n v="1952"/>
    <s v="А-70; АС-50"/>
    <m/>
    <s v="08.08.2014; 05.09.2014"/>
    <n v="100"/>
    <n v="2015"/>
    <n v="0"/>
    <m/>
    <s v="КП19"/>
    <s v="ПУ8"/>
    <m/>
    <m/>
    <m/>
    <m/>
    <m/>
  </r>
  <r>
    <x v="7"/>
    <x v="9"/>
    <s v="ОАО &quot;МРСК ВОЛГИ&quot;"/>
    <x v="219"/>
    <d v="1899-12-30T10:28:00"/>
    <d v="2014-09-05T00:00:00"/>
    <d v="1899-12-30T10:28:00"/>
    <d v="1899-12-30T00:00:00"/>
    <n v="271"/>
    <s v="ВЧБ"/>
    <s v="АПВУ"/>
    <x v="5"/>
    <s v="ВЛ-110 &quot;КН-2&quot;"/>
    <x v="1"/>
    <x v="2"/>
    <s v="ВЛ-110 кВ &quot;КН-2&quot; ПС 220/110/6 кВ _x000a_&quot;Новоотрадная&quot; (МЭС) Под посадку попали  ПС ПРЦЭиЭ №1."/>
    <s v="Посадка напряжения ."/>
    <m/>
    <n v="13.83"/>
    <n v="13.83"/>
    <s v="ТЧ"/>
    <m/>
    <m/>
    <m/>
    <m/>
    <m/>
    <m/>
    <m/>
    <m/>
    <s v="КП18"/>
    <s v="ПУ9"/>
    <m/>
    <m/>
    <m/>
    <m/>
    <m/>
  </r>
  <r>
    <x v="7"/>
    <x v="9"/>
    <s v="РН-ЭН"/>
    <x v="220"/>
    <d v="1899-12-30T20:32:00"/>
    <d v="2014-09-06T00:00:00"/>
    <d v="1899-12-30T20:32:00"/>
    <d v="1899-12-30T00:00:00"/>
    <n v="7"/>
    <s v="Т.О."/>
    <s v="АПВУ"/>
    <x v="0"/>
    <s v="ВЛ-6 кВ Ф-2"/>
    <x v="2"/>
    <x v="2"/>
    <s v="ВЛ-6 кВ Ф-2 ПС 35/6 кВ &quot;Сологаевка&quot;"/>
    <s v="Работала Т.О. АПВ-успешно. Причина выясняется."/>
    <m/>
    <n v="1.22"/>
    <n v="1.22"/>
    <s v="ТЧ"/>
    <n v="1991"/>
    <s v="А-70"/>
    <m/>
    <s v="24.09.2013; 12.02.2014"/>
    <n v="100"/>
    <n v="2015"/>
    <n v="0"/>
    <m/>
    <s v="КП24"/>
    <s v="ПУ9"/>
    <m/>
    <s v="Наклон опоры № 200/62 в сторону опоры № 200/63, приведший к сверхнормативному провису проводов и их схлесту при малых порывах ветра. Наклон образован в результате изменения тяжения проводов и, соответственно, механической нагрузки на опору (промежуточную, не рассчитанную на дополнительные механические нагрузки) при демонтаже участка ВЛ от опоры №200/64 и далее силами СМО. 31.10.2014 г. запланировано отключение для производства работ по выправке опоры № 200/62 и утсановке укоса на опоре № 200/63 в сторону опоры № 200/62. Отсутствие автоматического самозапуска СУ скважинным оборудованием."/>
    <m/>
    <m/>
    <m/>
  </r>
  <r>
    <x v="7"/>
    <x v="9"/>
    <s v="ОАО &quot;МРСК ВОЛГИ&quot;"/>
    <x v="220"/>
    <d v="1899-12-30T21:49:00"/>
    <d v="2014-09-06T00:00:00"/>
    <d v="1899-12-30T21:49:00"/>
    <d v="1899-12-30T00:00:00"/>
    <n v="273"/>
    <s v="ТЗНП"/>
    <s v="АПВУ"/>
    <x v="5"/>
    <s v="ВЛ-110 &quot;НП-2&quot;"/>
    <x v="1"/>
    <x v="2"/>
    <s v="ВЛ-110 кВ &quot;НП-2&quot; ПС 220/110/6 кВ _x000a_&quot;Новоотрадная&quot; (МЭС) Под посадку попали  ПС ПРЦЭиЭ №1."/>
    <s v="Посадка напряжения ."/>
    <m/>
    <n v="13.81"/>
    <n v="13.81"/>
    <s v="ТЧ"/>
    <m/>
    <m/>
    <m/>
    <m/>
    <m/>
    <m/>
    <m/>
    <m/>
    <s v="КП18"/>
    <s v="ПУ9"/>
    <m/>
    <m/>
    <m/>
    <m/>
    <m/>
  </r>
  <r>
    <x v="7"/>
    <x v="9"/>
    <s v="ОАО &quot;МРСК ВОЛГИ&quot;"/>
    <x v="222"/>
    <d v="1899-12-30T05:41:00"/>
    <d v="2014-09-08T00:00:00"/>
    <d v="1899-12-30T05:41:00"/>
    <d v="1899-12-30T00:00:00"/>
    <n v="53"/>
    <s v="1ст.З.З."/>
    <s v="АПВУ"/>
    <x v="5"/>
    <s v="ВЛ-110 кВ &quot;Чапаевская-Снисски-2&quot;(ЧПО)"/>
    <x v="1"/>
    <x v="2"/>
    <s v="ВЛ-110 кВ &quot;Чапаевская-Снисски-2&quot; ПС 110/35/10 кВ &quot;Чапаевская&quot;(ЧПО)"/>
    <s v="Работала 1 ступень З.З. АПВ-успешно."/>
    <m/>
    <n v="5.64"/>
    <n v="5.64"/>
    <s v="ТЧ"/>
    <m/>
    <m/>
    <m/>
    <m/>
    <m/>
    <m/>
    <m/>
    <m/>
    <s v="КП18"/>
    <s v="ПУ9"/>
    <m/>
    <s v="Отсутствие автоматического самозапуска СУ скважинным оборудованием. "/>
    <m/>
    <m/>
    <m/>
  </r>
  <r>
    <x v="7"/>
    <x v="9"/>
    <s v="РН-ЭН"/>
    <x v="222"/>
    <d v="1899-12-30T08:17:00"/>
    <d v="2014-09-08T00:00:00"/>
    <d v="1899-12-30T08:21:00"/>
    <d v="1899-12-30T00:04:00"/>
    <n v="11"/>
    <s v="МТЗ"/>
    <s v="АПВН, РПВУ"/>
    <x v="0"/>
    <s v="ВЛ-6 кВ Ф-1"/>
    <x v="2"/>
    <x v="2"/>
    <s v="ВЛ-6 кВ Ф-1 ПС 35/6 кВ &quot;Сытовка&quot;"/>
    <s v="Работала МТЗ. АПВ-нет. РПВ-успешно._x000a_Причина: под ВЛ в пролете оп.№2Е-3Е _x000a_лежит дерево (падение дерево)."/>
    <n v="0.13"/>
    <n v="1.07"/>
    <n v="1.2000000000000002"/>
    <s v="ТЧ"/>
    <n v="1954"/>
    <s v="АС-95"/>
    <m/>
    <s v="01.09.2014; 08.05.2014"/>
    <n v="100"/>
    <s v="10.2014"/>
    <n v="0"/>
    <m/>
    <s v="КП19"/>
    <s v="ПУ4"/>
    <m/>
    <s v="Отсутствие АПВ на присоединении. "/>
    <m/>
    <m/>
    <m/>
  </r>
  <r>
    <x v="7"/>
    <x v="9"/>
    <s v="ОАО &quot;МРСК ВОЛГИ&quot;"/>
    <x v="222"/>
    <d v="1899-12-30T19:47:00"/>
    <d v="2014-09-08T00:00:00"/>
    <d v="1899-12-30T19:47:00"/>
    <d v="1899-12-30T00:00:00"/>
    <n v="17"/>
    <s v="ТО"/>
    <s v="АПВУ"/>
    <x v="5"/>
    <s v="ВЛ-35 кВ &quot;Красный Яр-1&quot;, "/>
    <x v="0"/>
    <x v="2"/>
    <s v="ВЛ-35 кВ &quot;Красный Яр-1&quot; ПС 110/35/10 кВ &quot;Красноярская&quot; (СПО)"/>
    <s v="Работала ТО. АПВ- успешно."/>
    <n v="2.88"/>
    <m/>
    <n v="2.88"/>
    <s v="ТЧ"/>
    <m/>
    <m/>
    <m/>
    <m/>
    <m/>
    <m/>
    <m/>
    <m/>
    <s v="КП18"/>
    <s v="ПУ9"/>
    <m/>
    <s v="Отсутствие автоматического самозапуска СУ скважинным оборудованием. "/>
    <m/>
    <m/>
    <m/>
  </r>
  <r>
    <x v="7"/>
    <x v="9"/>
    <s v="РН-ЭН"/>
    <x v="222"/>
    <d v="1899-12-30T16:50:00"/>
    <d v="2014-09-08T00:00:00"/>
    <d v="1899-12-30T16:50:00"/>
    <d v="1899-12-30T00:00:00"/>
    <n v="8"/>
    <s v="ТО"/>
    <s v="АПВУ"/>
    <x v="0"/>
    <s v="РП-10-2/3 ВЛ-10 кВ Ф-9 (ЭНС)"/>
    <x v="2"/>
    <x v="3"/>
    <s v="РП-10-2/3 ВЛ-10 кВ Ф-9 (ЭНС)ПС 35/10 кВ &quot;Черновка&quot; (СПО)"/>
    <s v="Работала ТО. АПВ-успешно. Причина выясняется.."/>
    <m/>
    <n v="7.9"/>
    <n v="7.9"/>
    <s v="В"/>
    <n v="2008"/>
    <m/>
    <m/>
    <s v="08.2014; 05.2014"/>
    <n v="100"/>
    <s v="11.2014"/>
    <n v="0"/>
    <m/>
    <s v="КП19"/>
    <s v="ПУ9"/>
    <m/>
    <s v="Отсутствие автоматического самозапуска СУ скважинным оборудованием. Перекрытие фаз В и С на ЛР-9-2 опоры № 0907/3 птицей."/>
    <m/>
    <m/>
    <m/>
  </r>
  <r>
    <x v="7"/>
    <x v="9"/>
    <s v="ОАО &quot;МРСК ВОЛГИ&quot;"/>
    <x v="223"/>
    <d v="1899-12-30T06:09:00"/>
    <d v="2014-09-09T00:00:00"/>
    <d v="1899-12-30T06:09:00"/>
    <d v="1899-12-30T00:00:00"/>
    <n v="44"/>
    <m/>
    <s v="АПВУ"/>
    <x v="5"/>
    <s v="ВЛ-110 кВ &quot;Азот-Елховка&quot; (СПО)"/>
    <x v="1"/>
    <x v="2"/>
    <s v="ВЛ-110 кВ &quot;Азот-Елховка&quot; (СПО) ПС 500/220/110/10 кВ &quot;Азот&quot; (МЭС). Под отключение попали:  ПС 110/35/10 кВ &quot;Елховка&quot;(СПО),  ПС 35/6 кВ &quot;Каменка&quot;(ЭНС),  ПС 35/10 кВ &quot;Волгановка&quot;(ЭНС)."/>
    <s v="АПВ- успешно. "/>
    <n v="14.79"/>
    <m/>
    <n v="14.79"/>
    <m/>
    <m/>
    <m/>
    <m/>
    <m/>
    <m/>
    <m/>
    <m/>
    <m/>
    <s v="КП18"/>
    <s v="ПУ9"/>
    <m/>
    <m/>
    <m/>
    <m/>
    <m/>
  </r>
  <r>
    <x v="7"/>
    <x v="9"/>
    <s v="ОАО &quot;МРСК ВОЛГИ&quot;"/>
    <x v="223"/>
    <d v="1899-12-30T05:52:00"/>
    <d v="2014-09-09T00:00:00"/>
    <d v="1899-12-30T05:52:00"/>
    <d v="1899-12-30T00:00:00"/>
    <n v="8"/>
    <m/>
    <m/>
    <x v="5"/>
    <s v="ВЛ-10 кВ Ф-9 (ЭНС)"/>
    <x v="2"/>
    <x v="2"/>
    <s v="ВЛ-10 кВ Ф-9 (ЭНС)ПС 35/10 кВ &quot;Черновка&quot; (СПО)"/>
    <s v="Посадка напряжения в сетях Самарского П.О. Произвели осмотр ВЛ-10 кВ Ф-9 повреждений не обнаруженно."/>
    <m/>
    <n v="7.9"/>
    <n v="7.9"/>
    <m/>
    <m/>
    <m/>
    <m/>
    <m/>
    <m/>
    <m/>
    <m/>
    <m/>
    <s v="КП18"/>
    <s v="ПУ9"/>
    <m/>
    <m/>
    <m/>
    <m/>
    <m/>
  </r>
  <r>
    <x v="7"/>
    <x v="9"/>
    <s v="ОАО &quot;МРСК ВОЛГИ&quot;"/>
    <x v="225"/>
    <d v="1899-12-30T14:23:00"/>
    <d v="2014-09-11T00:00:00"/>
    <d v="1899-12-30T14:23:00"/>
    <d v="1899-12-30T00:00:00"/>
    <n v="33"/>
    <m/>
    <s v="АПВУ"/>
    <x v="5"/>
    <s v="ВЛ-110 кВ &quot;Подбельск-Михайловская-2&quot;(ВПО)"/>
    <x v="1"/>
    <x v="2"/>
    <s v="ВЛ-110 кВ &quot;Подбельск-Михайловская-2&quot; (ВПО) ПС 220/110/10 кВ &quot;Михайловская&quot;_x000a_(Оренбургское ПМЭС). "/>
    <s v="АПВ- успешно. Под посадку напряжения попали: ПС 35/6 кВ &quot;БКНС&quot;, &quot;Дерюжевка&quot;,&quot;Мочалеевка&quot;, &quot;Сологаевка&quot;,&quot;Сургутская&quot;(ПРЦЭиЭ №3"/>
    <m/>
    <n v="5.24"/>
    <n v="5.24"/>
    <m/>
    <m/>
    <m/>
    <m/>
    <m/>
    <m/>
    <m/>
    <m/>
    <m/>
    <s v="КП18"/>
    <s v="ПУ9"/>
    <m/>
    <m/>
    <m/>
    <m/>
    <m/>
  </r>
  <r>
    <x v="7"/>
    <x v="9"/>
    <s v="РН-ЭН"/>
    <x v="225"/>
    <d v="1899-12-30T15:36:00"/>
    <d v="2014-09-11T00:00:00"/>
    <d v="1899-12-30T16:28:00"/>
    <d v="1899-12-30T00:52:00"/>
    <n v="5"/>
    <s v="ТО"/>
    <s v="АПВН, РПВУ"/>
    <x v="1"/>
    <s v="ВЛ-6 кВ Ф-34_x000a_ПС 35/6 кВ_x000a_&quot;Чёрновская&quot;"/>
    <x v="2"/>
    <x v="2"/>
    <s v="ВЛ-6 кВ Ф-34 ПС 35/6 кВ &quot;Чёрновская&quot; ."/>
    <s v="Работала ТО, выпал блинкер &quot;Авар.откл.&quot; Причина: не установленной техникой в пролётах оп.№43А-44А задели два нижних провода, требуется ремонт проводов,  ремонт  отложен до 12.09.14г.ВЛ-6 кВ Ф-34 ввели в работу в 16:28."/>
    <n v="10.65"/>
    <m/>
    <n v="10.65"/>
    <s v="ТЧ"/>
    <n v="1971"/>
    <s v="А-95"/>
    <m/>
    <s v="05.2014"/>
    <n v="100"/>
    <s v="09.2014"/>
    <n v="0"/>
    <m/>
    <s v="КП20"/>
    <s v="ПУ9"/>
    <m/>
    <m/>
    <m/>
    <s v="с"/>
    <m/>
  </r>
  <r>
    <x v="7"/>
    <x v="9"/>
    <s v="РН-ЭН"/>
    <x v="227"/>
    <d v="1899-12-30T13:02:00"/>
    <d v="2014-09-13T00:00:00"/>
    <d v="1899-12-30T14:40:00"/>
    <d v="1899-12-30T01:38:00"/>
    <n v="5"/>
    <s v="Выпал блинкер &quot;Авар.откл.&quot;_x000a_"/>
    <s v="АПВН, РПВН"/>
    <x v="1"/>
    <s v="ВЛ-6 кВ Ф-22"/>
    <x v="2"/>
    <x v="2"/>
    <s v="ВЛ-6 кВ Ф-22 ПС 110/35/6 кВ _x000a_&quot;Бариновская&quot;"/>
    <s v="Выпал блинкер &quot;Авар. откл&quot;. АПВ-не успешно. РПВ-не успешно. Причина - в пролете опор  № 178-179 Кран-балка обрыв Ф-А , Ф-В и Ф-С лежат на Кран-балке. В 14:31 отключен ПП-6 кВ "/>
    <n v="10.96"/>
    <m/>
    <n v="10.96"/>
    <s v="ТЧ"/>
    <n v="1994"/>
    <s v="АС-70"/>
    <m/>
    <d v="2014-08-05T00:00:00"/>
    <n v="100"/>
    <n v="2015"/>
    <n v="0"/>
    <m/>
    <s v="КП20"/>
    <s v="ПУ8"/>
    <m/>
    <m/>
    <m/>
    <m/>
    <m/>
  </r>
  <r>
    <x v="7"/>
    <x v="9"/>
    <s v="ОАО &quot;МРСК ВОЛГИ&quot;"/>
    <x v="228"/>
    <d v="1899-12-30T06:05:00"/>
    <d v="2014-09-14T00:00:00"/>
    <d v="1899-12-30T06:05:00"/>
    <d v="1899-12-30T00:00:00"/>
    <n v="23"/>
    <m/>
    <m/>
    <x v="5"/>
    <s v="ВЛ-10 кВ Ф-3 (ЧПО)."/>
    <x v="2"/>
    <x v="2"/>
    <s v="ВЛ-10 кВ Ф-3 ПС 110/35/10 кВ &quot;Пестравка&quot; (ЧПО)."/>
    <s v="ВЛ-35 кВ &quot;Петрухновская&quot;_x000a_ВЛ-35 кВ &quot;Пестравка-2&quot;_x000a_Под посадку попали:_x000a_ПС 35/10 кВ &quot;Петрухновская&quot;,_x000a_Т-2-Т ПС 35/10 кВ &quot;Маланинская&quot;,_x000a_Т-1-Т ПС 35/10 кВ &quot;Пиненковская&quot;"/>
    <m/>
    <n v="5.03"/>
    <n v="5.03"/>
    <s v="ТЧ"/>
    <m/>
    <m/>
    <m/>
    <m/>
    <m/>
    <m/>
    <m/>
    <m/>
    <s v="КП18"/>
    <s v="ПУ9"/>
    <m/>
    <m/>
    <m/>
    <m/>
    <m/>
  </r>
  <r>
    <x v="7"/>
    <x v="9"/>
    <s v="РН-ЭН"/>
    <x v="229"/>
    <d v="1899-12-30T17:30:00"/>
    <d v="2014-09-15T00:00:00"/>
    <d v="1899-12-30T18:15:00"/>
    <d v="1899-12-30T00:45:00"/>
    <n v="6"/>
    <s v="МТЗ"/>
    <s v="АПВН, РПВУ"/>
    <x v="0"/>
    <s v="ПП-1_x000a_(ВЛ-6 кВ Ф-2)"/>
    <x v="2"/>
    <x v="2"/>
    <s v="ПП-1 (ВЛ-6 кВ Ф-2)_x000a_ПС 35/6 кВ&quot;Заборовка&quot; (ЖПО)"/>
    <s v="Работала МТЗ.АПВ-нет_x000a_РПВ-успешно.Гроза."/>
    <n v="0.33"/>
    <m/>
    <n v="0.33"/>
    <s v="ТЧ"/>
    <n v="1965"/>
    <s v="АС-95"/>
    <m/>
    <d v="2013-08-07T00:00:00"/>
    <n v="100"/>
    <n v="2015"/>
    <n v="0"/>
    <m/>
    <s v="КП11"/>
    <s v="ПУ4"/>
    <s v="ПУ8"/>
    <s v="Повреждений не обнаружено. Отсутствие АПВ на присоединении. Возникновение КЗ после импульсного перекрытия изоляции ВЛ при возникновении индуктированных перенапряжений в условиях прохождения грозового фронта при близком от ВЛ ударе молнии."/>
    <m/>
    <m/>
    <m/>
  </r>
  <r>
    <x v="7"/>
    <x v="9"/>
    <s v="РН-ЭН"/>
    <x v="231"/>
    <d v="1899-12-30T02:30:00"/>
    <d v="2014-09-17T00:00:00"/>
    <d v="1899-12-30T03:35:00"/>
    <d v="1899-12-30T01:05:00"/>
    <n v="5"/>
    <s v="Блинкера не выпали"/>
    <s v="АПВН, РПВУ"/>
    <x v="0"/>
    <s v="ВЛ-6 кВ Ф-1"/>
    <x v="2"/>
    <x v="2"/>
    <s v="ВЛ-6 кВ Ф-1 ПС 35/6 кВ &quot;Грековская&quot;"/>
    <s v="Блинкера защит не выпали. АПВ-не успешно, РПВ-успешно. Причина: на РУ-6 кВ между проходными изоляторами обнаружена мертвая птица. Птицу убрали."/>
    <n v="8.3000000000000007"/>
    <m/>
    <n v="8.3000000000000007"/>
    <s v="И"/>
    <n v="1977"/>
    <s v="ИП-10"/>
    <m/>
    <s v="06.03.2013; 24.10.2013"/>
    <n v="100"/>
    <s v="10.2014"/>
    <n v="0"/>
    <m/>
    <s v="КП19"/>
    <s v="ПУ8"/>
    <m/>
    <m/>
    <m/>
    <m/>
    <m/>
  </r>
  <r>
    <x v="7"/>
    <x v="9"/>
    <s v="РН-ЭН"/>
    <x v="231"/>
    <d v="1899-12-30T10:26:00"/>
    <d v="2014-09-17T00:00:00"/>
    <d v="1899-12-30T10:26:00"/>
    <d v="1899-12-30T00:00:00"/>
    <n v="4"/>
    <s v="Т.О."/>
    <s v="АПВУ"/>
    <x v="1"/>
    <s v="ВЛ-6 кВ Ф-17"/>
    <x v="2"/>
    <x v="2"/>
    <s v="ВЛ-6 кВ Ф-17 ПС 35/6 кВ &quot;Евгеньевская&quot;"/>
    <s v="Работала Т.О. АПВ-успешно. Причина:при культивации поля механизатор ЗАО &quot;Бобровская&quot; задел опору №111, сорвало изоляторы фазы &quot;А&quot;, &quot;В&quot;, &quot;С&quot;. Произвели монтаж изоляторов."/>
    <m/>
    <n v="5.36"/>
    <n v="5.36"/>
    <s v="И"/>
    <n v="2008"/>
    <s v="ШФ-20 Г"/>
    <m/>
    <d v="2014-02-28T00:00:00"/>
    <n v="100"/>
    <n v="2015"/>
    <n v="0"/>
    <m/>
    <s v="КП20"/>
    <s v="ПУ9"/>
    <m/>
    <s v="Отсутствие автоматического самозапуска СУ скважинным оборудованием. "/>
    <m/>
    <m/>
    <m/>
  </r>
  <r>
    <x v="7"/>
    <x v="9"/>
    <s v="РН-ЭН"/>
    <x v="234"/>
    <d v="1899-12-30T07:00:00"/>
    <d v="2014-09-20T00:00:00"/>
    <d v="1899-12-30T07:00:00"/>
    <d v="1899-12-30T00:00:00"/>
    <n v="301"/>
    <s v="МТЗ"/>
    <s v="АПВУ"/>
    <x v="0"/>
    <s v="ВЛ-35 кВ &quot;Ключевская&quot;"/>
    <x v="0"/>
    <x v="2"/>
    <s v="ВЛ-35 кВ &quot;Ключевская&quot; ПС 110/35/6 кВ _x000a_&quot;Коханы&quot;  (ВПО) Под откл.попали:_x000a_ПС 35/6 кВ &quot;Ключевская&quot;,&quot;Городецк&quot;,_x000a_&quot;Жуково&quot;,Теребилово&quot;."/>
    <s v="Работала МТЗ,АПВ-успешно._x000a_При осмотре ПС 35/6 кВ &quot;Ключевская&quot; обнаружено:откл.ВВ-35 кВ &quot;Ключевская&quot;.Работала МТЗ АПВ-нет.В 7:53 РПВ-успешно. Причина: попадание животного (кошка) на шинный мост между МВ -35 &quot;Ключевская&quot; и ЛР-35 &quot;Ключевская&quot;."/>
    <n v="23.95"/>
    <m/>
    <n v="23.95"/>
    <s v="В"/>
    <n v="2010"/>
    <s v="ВВН-СЭЩ-П-35-25/1000 У1"/>
    <s v="ЗАО ГК &quot;Электрощит&quot; ТМ - Самара"/>
    <d v="2014-06-30T00:00:00"/>
    <n v="100"/>
    <s v="10.2014"/>
    <n v="0"/>
    <m/>
    <s v="КП19"/>
    <s v="ПУ9"/>
    <m/>
    <s v="Отсутствие автоматического самозапуска СУ скважинным оборудованием. "/>
    <m/>
    <m/>
    <m/>
  </r>
  <r>
    <x v="7"/>
    <x v="9"/>
    <s v="ОАО &quot;МРСК ВОЛГИ&quot;"/>
    <x v="235"/>
    <d v="1899-12-30T06:13:00"/>
    <d v="2014-09-21T00:00:00"/>
    <d v="1899-12-30T06:13:00"/>
    <d v="1899-12-30T00:00:00"/>
    <n v="86"/>
    <s v="1 ст.З.З."/>
    <s v="АПВУ"/>
    <x v="5"/>
    <s v="ВЛ-110 кВ &quot;Коханы-1&quot;"/>
    <x v="1"/>
    <x v="2"/>
    <s v="ВЛ-110 кВ &quot;Коханы-1&quot;.ПС 220/110/6 кВ &quot;Новоотрадная&quot; (МЭС).Под откл.попали:_x000a_С-2-Т ПС 110/35/6 кВ &quot;Лугань&quot;,С-2-Т _x000a_ПС 110/35/6 кВ &quot;Подгорная&quot;, С-1-Т ПС 110/35/6 кВ &quot;Коханы&quot;(ВПО),ПС 35/6 кВ &quot;Марьевская&quot;,&quot;Елховская&quot;,_x000a_&quot;Гребенная&quot;,&quot;ЮжныйНеприк&quot;,_x000a_&quot;Бирюковская&quot;,&quot;Северо-Максимовка&quot;,_x000a_&quot;Могутовская&quot;,&quot;Долматовская&quot;,Т-2Т &quot;Неклюдовская&quot;."/>
    <s v="Работала 1 ступень З.З._x000a_АПВ-успешно."/>
    <m/>
    <n v="24.91"/>
    <n v="24.91"/>
    <s v="ТЧ"/>
    <m/>
    <m/>
    <m/>
    <m/>
    <m/>
    <m/>
    <m/>
    <m/>
    <s v="КП18"/>
    <s v="ПУ9"/>
    <m/>
    <s v="Отсутствие автоматического самозапуска СУ скважинным оборудованием. "/>
    <m/>
    <m/>
    <m/>
  </r>
  <r>
    <x v="7"/>
    <x v="9"/>
    <s v="ОАО &quot;МРСК ВОЛГИ&quot;"/>
    <x v="21"/>
    <d v="1899-12-30T09:12:00"/>
    <d v="2014-09-22T00:00:00"/>
    <d v="1899-12-30T09:12:00"/>
    <d v="1899-12-30T00:00:00"/>
    <n v="362"/>
    <s v="ДЗШ 2СШ 110 кВ"/>
    <s v="АПВУ"/>
    <x v="5"/>
    <s v="2С.Ш.-110 кВ"/>
    <x v="1"/>
    <x v="0"/>
    <s v="2 С.Ш.110 кВ  ПС 220/110/10 кВ _x000a_&quot;Серноводская&quot; (МЭС) Под отключение попали: ПС 110 кВ ПРЦЭиЭ № 3- 4 шт._x000a_ПС 35/6 кВ 13 шт . ПРЦЭиЭ № 1 ПС 35/6 кВ 4 шт. ПРЦЭиЭ №5 ПС 35/6 кВ 2 шт."/>
    <s v="Работала ДЗШ-110 кВ .АПВ-успешно._x000a_Причина выясняется._x000a_"/>
    <m/>
    <n v="84.74"/>
    <n v="84.74"/>
    <s v="ТЧ"/>
    <m/>
    <m/>
    <m/>
    <m/>
    <m/>
    <m/>
    <m/>
    <m/>
    <s v="КП18"/>
    <s v="ПУ9"/>
    <m/>
    <s v="Отсутствие автоматического самозапуска СУ скважинным оборудованием. "/>
    <m/>
    <m/>
    <m/>
  </r>
  <r>
    <x v="7"/>
    <x v="9"/>
    <s v="ОАО &quot;МРСК ВОЛГИ&quot;"/>
    <x v="237"/>
    <d v="1899-12-30T18:00:00"/>
    <d v="2014-09-24T00:00:00"/>
    <d v="1899-12-30T18:00:00"/>
    <d v="1899-12-30T00:00:00"/>
    <n v="13"/>
    <m/>
    <m/>
    <x v="5"/>
    <s v="ВЛ-110 кВ &quot;Печерский Берег-Шигоны&quot;"/>
    <x v="1"/>
    <x v="2"/>
    <s v="ВЛ-110 кВ &quot;Печерский Берег-Шигоны&quot; (Жиг.ПО) ПС 110/10 кВ &quot;Печерский Берег&quot; (РЖД).Под откл.попали:_x000a_ПС 110/35/6 кВ&quot;Шигоны&quot; (Жиг.ПО),_x000a_ПС 35/6 кВ&quot;Сытовка&quot; (ЭНС)"/>
    <s v="ПС 110/35/6 кВ &quot;Шигоны&quot; _x000a_(ЖПО)-АВР-успешно."/>
    <m/>
    <n v="1.1599999999999999"/>
    <n v="1.1599999999999999"/>
    <s v="ТЧ"/>
    <m/>
    <m/>
    <m/>
    <m/>
    <m/>
    <m/>
    <m/>
    <m/>
    <s v="КП18"/>
    <s v="ПУ9"/>
    <m/>
    <s v="Перерыв в электроснабжении потребителей на время срабатывания АВР-35 кВ на ПС, обслуживаемой МРСК Волги."/>
    <m/>
    <m/>
    <m/>
  </r>
  <r>
    <x v="7"/>
    <x v="9"/>
    <s v="РН-ЭН"/>
    <x v="238"/>
    <d v="1899-12-30T05:34:00"/>
    <d v="2014-09-25T00:00:00"/>
    <d v="1899-12-30T05:34:00"/>
    <d v="1899-12-30T00:00:00"/>
    <n v="42"/>
    <s v="МТЗ"/>
    <s v="АПВУ"/>
    <x v="0"/>
    <s v="ВЛ-35 кВ &quot;Елховка&quot;"/>
    <x v="0"/>
    <x v="2"/>
    <s v="ВЛ-35 кВ &quot;Елховка&quot; ПС 110/35/10 &quot;Елховка&quot; (СПО) Под отключение попали: Т-2-Т ПС 35/6 кВ &quot;Каменка&quot;"/>
    <s v="Работала МТЗ АПВ-успешно_x000a_Произвели осмотр ВЛ-35 кВ &quot;Елховка&quot; повреждений не обнаруженно."/>
    <m/>
    <n v="12.21"/>
    <n v="12.21"/>
    <s v="ТЧ"/>
    <n v="2012"/>
    <s v="АС-120"/>
    <m/>
    <s v="не проводился"/>
    <m/>
    <s v="10.2014"/>
    <n v="0"/>
    <m/>
    <s v="КП25"/>
    <s v="ПУ9"/>
    <m/>
    <s v="По результатам осмотра повреждений не обнаружено. Погодные условия в норме. Отсутствие автоматического самозапуска СУ скважинным оборудованием. "/>
    <m/>
    <m/>
    <m/>
  </r>
  <r>
    <x v="7"/>
    <x v="9"/>
    <s v="РН-ЭН"/>
    <x v="242"/>
    <d v="1899-12-30T18:44:00"/>
    <d v="2014-09-29T00:00:00"/>
    <d v="1899-12-30T18:44:00"/>
    <d v="1899-12-30T00:00:00"/>
    <n v="3"/>
    <s v="МТЗ"/>
    <s v="АПВУ"/>
    <x v="0"/>
    <s v="ВЛ-6 кВ Ф-4"/>
    <x v="2"/>
    <x v="2"/>
    <s v="ВЛ-6 кВ Ф-4 ПС 35/6 кВ &quot;Карагайская&quot;"/>
    <s v="Работала МТЗ.АПВ-успешно._x000a_Произведен осмотр ВЛ: на приемной траверсе ТП-1/315 между ф-&quot;А&quot; и ф-&quot;В&quot; обнаружена мертвая птица. Птицу убрали."/>
    <m/>
    <n v="0.6"/>
    <n v="0.6"/>
    <s v="ТЧ"/>
    <n v="1973"/>
    <s v="А-95"/>
    <m/>
    <d v="2013-10-28T00:00:00"/>
    <n v="100"/>
    <s v="10.2014"/>
    <n v="0"/>
    <m/>
    <s v="КП19"/>
    <s v="ПУ9"/>
    <m/>
    <s v="Отсутствие автоматического самозапуска СУ скважинным оборудованием. "/>
    <m/>
    <m/>
    <s v="в"/>
  </r>
  <r>
    <x v="8"/>
    <x v="9"/>
    <s v="РН-ЭН"/>
    <x v="245"/>
    <d v="1899-12-30T15:35:00"/>
    <d v="2014-10-02T00:00:00"/>
    <d v="1899-12-30T15:35:00"/>
    <d v="1899-12-30T00:00:00"/>
    <n v="3"/>
    <s v="Т.О"/>
    <s v="АПВУ"/>
    <x v="2"/>
    <s v="ВЛ-6 кВ Ф-15"/>
    <x v="2"/>
    <x v="2"/>
    <s v="ВЛ-6 кВ Ф-15 ПС 110/35/6 кВ &quot;Снисски&quot;(ЧПО)"/>
    <s v="Работала Т.О.АПВ-успешно._x000a_Причина:сильный порывистый ветер,дождь."/>
    <m/>
    <n v="0.25"/>
    <n v="0.25"/>
    <s v="ТЧ"/>
    <n v="1975"/>
    <s v="А-95"/>
    <m/>
    <s v="24.02.2014; 15.07.2013"/>
    <n v="100"/>
    <s v="07.2014"/>
    <n v="1"/>
    <m/>
    <s v="КП12"/>
    <s v="ПУ9"/>
    <m/>
    <s v="Сухая ветка дерева под опорой №1500/10. Отсутствие автоматического самозапуска СУ скважинным оборудованием. "/>
    <n v="10"/>
    <s v="ПРЦЭиЭ №6"/>
    <s v="А9"/>
  </r>
  <r>
    <x v="8"/>
    <x v="9"/>
    <s v="РН-ЭН"/>
    <x v="264"/>
    <d v="1899-12-30T15:24:00"/>
    <d v="2014-10-22T00:00:00"/>
    <d v="1899-12-30T15:34:00"/>
    <d v="1899-12-30T00:10:00"/>
    <n v="2"/>
    <s v="МТЗ"/>
    <s v="АПВН, РПВУ"/>
    <x v="0"/>
    <s v="ВЛ-6 кВ Ф-2"/>
    <x v="2"/>
    <x v="2"/>
    <s v="ВЛ-6 кВ Ф-2 ПС  35/6 кВ &quot;Сытовка&quot;"/>
    <s v="Работала МТЗ. АПВ-нет. РПВ-успешно. Причина: падение деревьев в пролете опор 6з-7з, 14а-15а."/>
    <n v="0.02"/>
    <m/>
    <n v="0.02"/>
    <s v="ТЧ"/>
    <n v="1955"/>
    <s v="АС-95"/>
    <m/>
    <d v="2014-05-08T00:00:00"/>
    <n v="100"/>
    <s v="2015"/>
    <n v="0"/>
    <m/>
    <s v="КП19"/>
    <s v="ПУ4"/>
    <m/>
    <s v="Отсутствие АПВ на присоединении."/>
    <n v="10"/>
    <s v="ПРЦЭиЭ №4"/>
    <s v="А12"/>
  </r>
  <r>
    <x v="8"/>
    <x v="9"/>
    <s v="РН-ЭН"/>
    <x v="265"/>
    <d v="1899-12-30T19:35:00"/>
    <d v="2014-10-24T00:00:00"/>
    <d v="1899-12-30T03:05:00"/>
    <d v="1899-12-30T07:30:00"/>
    <n v="38"/>
    <s v="Газовая защита"/>
    <m/>
    <x v="0"/>
    <s v="Т-1-Т"/>
    <x v="0"/>
    <x v="0"/>
    <s v="Т-1-Т ПС 35/6 кВ &quot;Богатыревская&quot;"/>
    <s v="Работала &quot;Газовая защита&quot;. Причина: на расширительном баке трансформатора лопнуло маслоуказательное стекло.С 0:45 до 2:48 произвели замену маслоуказательного стекла и доливку масла в Т-1-Т."/>
    <n v="155.15"/>
    <m/>
    <n v="155.15"/>
    <s v="Т"/>
    <n v="1987"/>
    <s v="ТМН-4000/35"/>
    <m/>
    <d v="2014-10-14T00:00:00"/>
    <n v="100"/>
    <n v="2015"/>
    <n v="0"/>
    <d v="2014-09-04T00:00:00"/>
    <s v="КП10"/>
    <s v="ПУ5"/>
    <s v="ПУ9"/>
    <s v="Причина - нарушение структуры стеклянной трубки маслоуказателя вследствие повреждения при производстве 14.10.2014 г. монтажных работ по установке силового трансформатора 35/6 кВ с ПС 35/6 кВ &quot;Ветлянская&quot;. Понижение температуры окружающей среды, приведшее к ускорению неявного дефекта и дальнейшему разрушению стекла. ПС 35/6 кВ &quot;Богатыревская&quot; - тупиковая однотрансформаторная. Отсутствие дороги с твердым покрытием к ПС 35/6 кВ &quot;Богатыревская&quot;."/>
    <n v="10"/>
    <s v="ПРЦЭиЭ №2"/>
    <s v="А8"/>
  </r>
  <r>
    <x v="8"/>
    <x v="9"/>
    <s v="РН-ЭН"/>
    <x v="270"/>
    <d v="1899-12-30T09:15:00"/>
    <d v="2014-10-28T00:00:00"/>
    <d v="1899-12-30T11:15:00"/>
    <d v="1899-12-30T02:00:00"/>
    <n v="7"/>
    <s v="МТЗ"/>
    <s v="РПВН (АПВ-нет)"/>
    <x v="0"/>
    <s v="ВЛ-6 кВ Ф-1"/>
    <x v="2"/>
    <x v="2"/>
    <s v="ВЛ-6 кВ Ф-1 ПС 35/6 кВ &quot;Стрельная&quot;"/>
    <s v="Работала МТЗ. АПВ-нет.РПВ-не успешно. В 11:45 нагрузка ВЛ-6 кВ Ф-1 переведена на ВЛ-6 кВ Ф-1 ПС 110/35/6 кВ &quot;Зольное&quot;(Жиг.ПО).Причина: в пролете опор №35-36 упало дерево, обрыв провода фазы &quot;В&quot;, схлест проводов."/>
    <n v="1.59"/>
    <m/>
    <n v="1.59"/>
    <s v="ТЧ"/>
    <n v="1951"/>
    <s v="А-70; А-50"/>
    <m/>
    <s v="05.09.2014; 04.07.2014"/>
    <n v="100"/>
    <n v="2015"/>
    <n v="0"/>
    <m/>
    <s v="КП19"/>
    <s v="ПУ4"/>
    <m/>
    <s v="Отсутствие АПВ на присоединении."/>
    <n v="10"/>
    <s v="ПРЦЭиЭ №4"/>
    <s v="А9"/>
  </r>
  <r>
    <x v="8"/>
    <x v="9"/>
    <s v="РН-ЭН"/>
    <x v="270"/>
    <d v="1899-12-30T16:04:00"/>
    <d v="2014-10-29T00:00:00"/>
    <d v="1899-12-30T15:47:00"/>
    <d v="1899-12-30T23:43:00"/>
    <n v="311"/>
    <s v="Т.О."/>
    <s v="АПВН, РПВУ"/>
    <x v="0"/>
    <s v="ВЛ-35 кВ &quot;Уваровка&quot;"/>
    <x v="0"/>
    <x v="2"/>
    <s v="ВЛ-35 кВ &quot;Уваровка&quot; ПС 110/35/6 кВ &quot;Подгорная&quot; Под отключение попали: Т-1-Т ПС 35/6 кВ &quot;Неклюдовская&quot;, ПРЦЭиЭ №5: ПС 35/6 кВ &quot;Ключевская&quot;, &quot;Городецк&quot;, &quot;Жуково&quot;, &quot;Теребилово&quot;."/>
    <s v="Рапботала Т.О. АПВ-не успешно. В 16:20 нагрузка Т-1-Т ПС 35/6 кВ &quot;Неклюдовская&quot; переведена на  Т-2-Т. В 16:28 Восстановили нормальную схему эл.снабжения по ПС 35/6 кВ &quot;Ключевская&quot;."/>
    <n v="13.74"/>
    <m/>
    <n v="13.74"/>
    <s v="ТЧ"/>
    <n v="1983"/>
    <s v="АС-150"/>
    <m/>
    <d v="2014-05-29T00:00:00"/>
    <n v="100"/>
    <s v="11.2014"/>
    <n v="0"/>
    <m/>
    <s v="КП1"/>
    <s v="ПУ1"/>
    <s v="ПУ5"/>
    <s v="Ошибочные действия собственного оперативно-ремонтного персонала при производстве переключений на ПС 35/6 кВ &quot;Ключевская&quot; - включение ЗН в сторону СШ на ШР-35 «Ключевская&quot;, СШ ПС 35/6 кВ &quot;Ключевская&quot; (жесткий шинный мост без СВВ-35) находилась под напряжением. Перерыв в электроснабжении потребителей на время перевода нагрузки. ПС 35/6 кВ &quot;Жуково&quot;, ПС 35/6 кВ &quot;Городецк&quot;, ПС 35/6 кВ &quot;Теребилово&quot; при гашении СШ ПС 35/6 кВ &quot;Ключевская&quot; остаются без напряжения. "/>
    <n v="10"/>
    <s v="ПРЦЭиЭ №1"/>
    <s v="А12"/>
  </r>
  <r>
    <x v="9"/>
    <x v="9"/>
    <s v="РН-ЭН"/>
    <x v="278"/>
    <d v="1899-12-30T13:27:00"/>
    <d v="2014-11-06T00:00:00"/>
    <d v="1899-12-30T13:27:00"/>
    <d v="1899-12-30T00:00:00"/>
    <n v="5"/>
    <s v="МТЗ"/>
    <s v="АПВУ"/>
    <x v="0"/>
    <s v="ВЛ-6 кВ Ф-29"/>
    <x v="2"/>
    <x v="2"/>
    <s v="ВЛ-6 кВ Ф-29 ПС 35/6 кВ &quot;Промысловая&quot;"/>
    <s v="Работала МТЗ. АПВ-успешно.Причина:произвели осмотр ВЛ-6 кВ в пролетах опор №1-8,34-41,54-62,68-76."/>
    <m/>
    <n v="0.24"/>
    <n v="0.24"/>
    <s v="ТЧ"/>
    <n v="1970"/>
    <s v="А-95"/>
    <m/>
    <d v="2014-03-17T00:00:00"/>
    <n v="100"/>
    <n v="2015"/>
    <n v="0"/>
    <m/>
    <s v="КП24"/>
    <s v="ПУ9"/>
    <m/>
    <s v="Касание ветками деревьев проводов ВЛ предположительно в пролетах опор №№ 1-8, 34-41, 54-62, 68-76. Отсутствие автоматического самозапуска СУ скважинным оборудованием. Дата последней вырубки - 26.06.2007 г. Объект включен в предложения к плану вырубки (доп.объемы) ДКР в охранных зонах ВЛ ОАО &quot;Самаранефтегаз&quot; на 2015 г. "/>
    <n v="11"/>
    <s v="ПРЦЭиЭ №1"/>
    <s v="А12"/>
  </r>
  <r>
    <x v="9"/>
    <x v="9"/>
    <s v="ОАО &quot;МРСК ВОЛГИ&quot;"/>
    <x v="279"/>
    <d v="1899-12-30T09:10:00"/>
    <d v="2014-11-07T00:00:00"/>
    <d v="1899-12-30T09:10:00"/>
    <d v="1899-12-30T00:00:00"/>
    <n v="60"/>
    <s v="МТЗ, 2 ст.ЗЗ."/>
    <s v="АПВУ"/>
    <x v="5"/>
    <s v="ВЛ-110 кВ &quot;Коханы-2&quot;"/>
    <x v="1"/>
    <x v="2"/>
    <s v="ВЛ-110 кВ &quot;Коханы-2&quot;(ВПО) ПС 220/110/10 кВ &quot;Комсомолец&quot; (МЭС) Под отключение попали: ПРЦЭиЭ №1: С-2-Т ПС110/35/6 кВ &quot;Коханы&quot;(ВПО) Ф-63, Ф-65 (ЭНС), С-1-Т ПС 110/35/6 кВ &quot;УКПН-2&quot; Ф-17, ПС 35/6 кВ &quot;Чёрновская&quot;, &quot;Кинель-Черкасская&quot;. ПРЦЭиЭ №5: ПС 35/6 кВ &quot;Ключевская&quot;, &quot;Городецк&quot;, &quot;Жуково&quot;, &quot;Теребилово&quot;."/>
    <s v="Работала МТЗ, 2 ст.ЗЗ._x000a_АПВ-успешно."/>
    <m/>
    <n v="18.34"/>
    <n v="18.34"/>
    <s v="ТЧ"/>
    <m/>
    <m/>
    <m/>
    <m/>
    <m/>
    <m/>
    <m/>
    <m/>
    <s v="КП18"/>
    <s v="ПУ9"/>
    <m/>
    <s v=" Отсутствие автоматического самозапуска СУ скважинным оборудованием. "/>
    <n v="11"/>
    <s v="ПРЦЭиЭ №1"/>
    <s v="А7"/>
  </r>
  <r>
    <x v="9"/>
    <x v="9"/>
    <s v="РН-ЭН"/>
    <x v="280"/>
    <d v="1899-12-30T14:23:00"/>
    <d v="2014-11-10T00:00:00"/>
    <d v="1899-12-30T15:14:00"/>
    <d v="1899-12-30T00:51:00"/>
    <n v="7"/>
    <s v="Блинкера не выпали"/>
    <s v="АПВН, РПВУ"/>
    <x v="0"/>
    <s v="ВЛ-6 кВ Ф-8"/>
    <x v="2"/>
    <x v="2"/>
    <s v="ВЛ-6 кВ Ф-8 ПС 35/6 кВ&quot;Горбатовская-1&quot;"/>
    <s v="Блинкера защит не выпадали._x000a_АПВ-не успешно.РПВ- успешно._x000a_Причина: внутренний дефект блока управления ВВ-6 кВ"/>
    <n v="4.51"/>
    <m/>
    <n v="4.51"/>
    <s v="В"/>
    <n v="2014"/>
    <s v="ВВ/TEL-10-12,5/630 У2"/>
    <s v="НПП &quot;ТестЭлектро&quot;; ЗАО ГК &quot;Электрощит&quot; ТМ - Самара"/>
    <d v="2014-11-10T00:00:00"/>
    <n v="100"/>
    <n v="2015"/>
    <n v="0"/>
    <d v="2014-11-10T00:00:00"/>
    <s v="КП9"/>
    <s v="ПУ9"/>
    <m/>
    <s v="Причина - внутренний дефект блока управления вакуумным выключателем БУВВ-СЭЩ-А-1-Д (производства ЗАО &quot;ГК &quot;Электрощит&quot; ТМ &quot;Самара&quot;). Перерыв в электроснабжении на время производства необходимых оперативных переключений."/>
    <n v="11"/>
    <s v="ПРЦЭиЭ №6"/>
    <s v="А10"/>
  </r>
  <r>
    <x v="9"/>
    <x v="9"/>
    <s v="ОАО &quot;МРСК ВОЛГИ&quot;"/>
    <x v="281"/>
    <d v="1899-12-30T09:38:00"/>
    <d v="2014-11-11T00:00:00"/>
    <d v="1899-12-30T09:38:00"/>
    <d v="1899-12-30T00:00:00"/>
    <n v="1"/>
    <s v="МТЗ"/>
    <s v="АПВУ"/>
    <x v="5"/>
    <s v="ВЛ-10 кВ Ф-РАК-3"/>
    <x v="2"/>
    <x v="2"/>
    <s v="ВЛ-10 кВ Ф- Рак 3 ПС 35/10 кВ _x000a_&quot;Раковская&quot; (СПО)"/>
    <s v="Работала МТЗ.АПВ-успешно."/>
    <m/>
    <n v="0.26"/>
    <n v="0.26"/>
    <s v="ТЧ"/>
    <m/>
    <m/>
    <m/>
    <m/>
    <m/>
    <m/>
    <m/>
    <m/>
    <s v="КП18"/>
    <s v="ПУ9"/>
    <m/>
    <s v=" Отсутствие автоматического самозапуска СУ скважинным оборудованием. "/>
    <n v="11"/>
    <s v="ПРЦЭиЭ №4"/>
    <s v="А7"/>
  </r>
  <r>
    <x v="9"/>
    <x v="9"/>
    <s v="РН-ЭН"/>
    <x v="286"/>
    <d v="1899-12-30T11:55:00"/>
    <d v="2014-11-16T00:00:00"/>
    <d v="1899-12-30T13:24:00"/>
    <d v="1899-12-30T01:29:00"/>
    <n v="7"/>
    <s v="ТО"/>
    <s v="АПВН, РПВУ"/>
    <x v="0"/>
    <s v="ВЛ-6 кВ Ф-1"/>
    <x v="2"/>
    <x v="2"/>
    <s v="ВЛ-6 кВ Ф-1  ПС 35/6 кВ _x000a_&quot;Дерюжевка&quot;"/>
    <s v="Работала Т.О АПВ-не выпал. РПВ-успешно._x000a_Произведен осмотр ВЛ-6 кВ -повреждений  не обнаружено."/>
    <n v="2.42"/>
    <m/>
    <n v="2.42"/>
    <s v="ЗА"/>
    <n v="2002"/>
    <s v="ПТ-1.2-6-31,5 У3"/>
    <m/>
    <d v="2014-06-23T00:00:00"/>
    <n v="100"/>
    <n v="2015"/>
    <n v="0"/>
    <m/>
    <s v="КП19"/>
    <s v="ПУ8"/>
    <m/>
    <s v="Попадание птицы на токоведущие части (шины) 6 кВ между фазами В и С в ТП 97/160 через предусмотренные заводом-изготовителем вентиляционные устройства, вызвавшее разрушение колбы высоковольтного предохранителя. Высыпание из него кварцевого песка и замыкание оборванной проволоки высоковольтного предохранителя 6 кВ фазы С на фазу В, приведшее к КЗ. "/>
    <n v="11"/>
    <s v="ПРЦЭиЭ №5"/>
    <s v="А12"/>
  </r>
  <r>
    <x v="9"/>
    <x v="9"/>
    <s v="РН-ЭН"/>
    <x v="26"/>
    <d v="1899-12-30T14:55:00"/>
    <d v="2014-11-19T00:00:00"/>
    <d v="1899-12-30T14:57:00"/>
    <d v="1899-12-30T00:02:00"/>
    <n v="19"/>
    <s v="-"/>
    <m/>
    <x v="0"/>
    <s v="2 С.Ш-6 кВ "/>
    <x v="0"/>
    <x v="0"/>
    <s v="2 С.Ш-6 кВ ПС 35/6 кВ &quot;Каменка&quot;"/>
    <s v="Ошибочные действия персонала при производстве переключений."/>
    <n v="1.08"/>
    <m/>
    <n v="1.08"/>
    <s v="ТЧ"/>
    <n v="2012"/>
    <m/>
    <s v="ЗАО ГК &quot;Электрощит&quot; ТМ - Самара"/>
    <s v="10.09.2014; 27.08.2014"/>
    <n v="100"/>
    <s v="12.2014"/>
    <n v="0"/>
    <m/>
    <s v="КП1"/>
    <s v="ПУ1"/>
    <m/>
    <s v="Ошибочные действия собственного оперативно-ремонтного персонала при производстве переключений на ПС 35/6 кВ &quot;Каменка&quot; при вводе в работу ВЛ-35 кВ &quot;Елховка&quot; и восстановлении нормальной схемы на ПС 35/6 кВ &quot;Каменка&quot;, ПС 35/10 кВ &quot;Волгановка&quot;."/>
    <n v="11"/>
    <s v="ПРЦЭиЭ №4"/>
    <s v="А12"/>
  </r>
  <r>
    <x v="9"/>
    <x v="9"/>
    <s v="РН-ЭН"/>
    <x v="290"/>
    <d v="1899-12-30T09:16:00"/>
    <d v="2014-11-21T00:00:00"/>
    <d v="1899-12-30T09:16:00"/>
    <d v="1899-12-30T00:00:00"/>
    <n v="1"/>
    <s v="МТЗ"/>
    <s v="АПВУ"/>
    <x v="0"/>
    <s v="ВЛ-6 кВ Ф-323"/>
    <x v="2"/>
    <x v="2"/>
    <s v="ВЛ-6 кВ Ф-323 ПС 35/6 кВ &quot;Чубовка&quot;"/>
    <s v="Работала МТЗ. АПВ-успешно. Произвели осмотрр ВЛ повреждений не обнаруженно."/>
    <n v="0.74"/>
    <m/>
    <n v="0.74"/>
    <s v="ТЧ"/>
    <n v="1981"/>
    <s v="АС-95"/>
    <m/>
    <s v="16.10.2014; 26.03.2014"/>
    <n v="100"/>
    <n v="2015"/>
    <n v="0"/>
    <m/>
    <s v="КП19"/>
    <s v="ПУ9"/>
    <m/>
    <s v="Обнаружена птица на КТП №20. Отсутствие автоматического самозапуска СУ скважинным оборудованием. "/>
    <n v="11"/>
    <s v="ПРЦЭиЭ №4"/>
    <s v="А12"/>
  </r>
  <r>
    <x v="9"/>
    <x v="9"/>
    <s v="РН-ЭН"/>
    <x v="291"/>
    <d v="1899-12-30T17:10:00"/>
    <d v="2014-11-22T00:00:00"/>
    <d v="1899-12-30T18:14:00"/>
    <d v="1899-12-30T01:04:00"/>
    <n v="18"/>
    <s v="МТЗ"/>
    <s v="РПНУ (АПВ-нет)"/>
    <x v="0"/>
    <s v="2 С.Ш-6 кВ "/>
    <x v="0"/>
    <x v="0"/>
    <s v="МВ-6 Ввод-6 кВ Т-1-ТПС 35/6 кВ_x000a_&quot;Евгеньевская-2&quot; Под откл.попала:_x000a_1 С.Ш-6 кВ (Ф-1, 2, 3, 6, 7)_x000a_ПС 35/6 кВ &quot;Евгеньевская&quot;"/>
    <s v="Работала МТЗ.АПВ-нет.РПВ- успешно._x000a_Причина: пробой изоляции между ламелями 1-3 реле РТ40/10 (КА-3)."/>
    <n v="11.7"/>
    <m/>
    <n v="11.7"/>
    <s v="РЗА"/>
    <n v="1991"/>
    <s v="РТ-40/10"/>
    <s v="Чебоксарский электроаппаратный завод"/>
    <s v="09.10.2014; 25.01.2012"/>
    <n v="100"/>
    <s v="14.03.2013; 17.07.2013; 24.09.2013; 11.11.2014; 13.11.2014; 14.11.2014; 17.11.2014; 18.11.2014; 20.11.2014; 21.11.2014"/>
    <n v="10"/>
    <d v="2014-11-25T00:00:00"/>
    <s v="КП23"/>
    <s v="ПУ6"/>
    <m/>
    <s v="Неселективная работа релейной защиты, вызванная подачей излишней пусковой команды на отключение МВ-6 кВ РУ-6 кВ ПС 35/6 кВ &quot;Евгеньевская-2&quot;из-за пробоя изоляции. Категория &quot; допущенное неправильное срабатывание&quot; (РД 34.35.516-89 &quot;Инструкция по учету и оценке работы релейной защиты и автоматики электрической части энергосистем&quot;)."/>
    <n v="11"/>
    <s v="ПРЦЭиЭ №2"/>
    <s v="А8"/>
  </r>
  <r>
    <x v="9"/>
    <x v="9"/>
    <s v="ОАО &quot;МРСК ВОЛГИ&quot;"/>
    <x v="292"/>
    <d v="1899-12-30T21:51:00"/>
    <d v="2014-11-23T00:00:00"/>
    <d v="1899-12-30T22:11:00"/>
    <d v="1899-12-30T00:20:00"/>
    <n v="43"/>
    <s v="МТЗ"/>
    <s v="АПВН, РПВУ"/>
    <x v="5"/>
    <s v="ВЛ-35 кВ &quot;Гавриловка&quot; (ВПО)"/>
    <x v="0"/>
    <x v="2"/>
    <s v="ВЛ-35 кВ &quot;Гавриловка&quot; (ВПО)_x000a_ПС 110/35/10 кВ&quot;Алексеевка&quot; (ВПО)._x000a_Под откл. попала:ПС 35/6 кВ &quot;Богатыревская&quot;"/>
    <s v="Работала МТЗ.АПВ-не успешно.РПВ-успешно."/>
    <n v="7.1"/>
    <n v="4.5"/>
    <n v="11.6"/>
    <s v="ТЧ"/>
    <m/>
    <m/>
    <m/>
    <m/>
    <m/>
    <m/>
    <m/>
    <m/>
    <s v="КП18"/>
    <s v="ПУ9"/>
    <m/>
    <s v="Производство РПВ силами персонала ВПО МРСК Волги."/>
    <n v="11"/>
    <s v="ПРЦЭиЭ №2"/>
    <s v="А7"/>
  </r>
  <r>
    <x v="9"/>
    <x v="9"/>
    <s v="РН-ЭН"/>
    <x v="294"/>
    <d v="1899-12-30T04:20:00"/>
    <d v="2014-11-25T00:00:00"/>
    <d v="1899-12-30T06:55:00"/>
    <d v="1899-12-30T02:35:00"/>
    <n v="9"/>
    <s v="Блинкера не выпали"/>
    <s v="АПВН, РПВН"/>
    <x v="0"/>
    <s v="МВ-35 Т-1-Т"/>
    <x v="0"/>
    <x v="0"/>
    <s v="МВ-35 Т-1-Т  ПС 35/6 кВ &quot;Благодаровская&quot;"/>
    <s v="Блинкера защит не выпадали. АПВ нет. РПВ не успешно. В 6:55 нагрузка Т-1-Т переведена на Т-2-Т (вкл. СВВ-6 кВ)_x000a_Причина -разрушение стекла в газовом реле, утечка масла . Работала газовая защита."/>
    <n v="26.64"/>
    <m/>
    <n v="26.64"/>
    <s v="РЗА"/>
    <n v="1991"/>
    <s v="BF-50"/>
    <m/>
    <s v="28.07.2014; 16.07.2014"/>
    <n v="100"/>
    <s v="12.2014"/>
    <n v="0"/>
    <m/>
    <s v="КП10"/>
    <s v="ПУ9"/>
    <m/>
    <s v="Нарушение целостности карболитовой гайки смотрового окна газового реле,  которое предположительно  произошло 28.07.14 г. в результате механического воздействия  при прокладке контрольных  кабелей между  СВВ-35, МВ-35 Т-1-Т и Т-1-Т.Снижение уровня трансформаторного масла. Выход из строя служебного транспорта на пути к ПС 35/6 кВ &quot;Благодаровская&quot;."/>
    <n v="11"/>
    <s v="ПРЦЭиЭ №2"/>
    <s v="А12"/>
  </r>
  <r>
    <x v="9"/>
    <x v="9"/>
    <s v="ОАО &quot;МРСК ВОЛГИ&quot;"/>
    <x v="364"/>
    <d v="1899-12-30T14:06:00"/>
    <d v="2014-11-29T00:00:00"/>
    <d v="1899-12-30T14:06:00"/>
    <d v="1899-12-30T00:00:00"/>
    <n v="164"/>
    <s v="Газовая защита"/>
    <m/>
    <x v="5"/>
    <s v="С-1-Т"/>
    <x v="1"/>
    <x v="0"/>
    <s v="С-1-Т ПС 110/35/6 кВ &quot;Нефтегорская-2&quot;(ВПО) Под отключение попали: 1.С.Ш -6 кВ (Цех№15) ПС 110/35/6кВ &quot;Нефтегорская-2&quot; (ВПО), ПС 35/6 кВ &quot;Утёвская&quot;, &quot;Покровская&quot;,&quot;Гагаринская&quot;, _x000a_&quot;ДНС-1&quot;,&quot;Город-2&quot;,&quot;Ветлянская&quot;, &quot;Верхне-Ветлянская&quot;,&quot;Кулешовская"/>
    <s v="Работала: Газовая защита _x000a_АВР-35 кВ на ПС 110/35/6 кВ &quot;Нефтегорская-2&quot;- успешно."/>
    <m/>
    <n v="48.5"/>
    <n v="48.5"/>
    <s v="Т"/>
    <m/>
    <m/>
    <m/>
    <m/>
    <m/>
    <m/>
    <m/>
    <m/>
    <s v="КП18"/>
    <s v="ПУ9"/>
    <m/>
    <s v="Перерыв в электроснабжении потребителей на время срабатывания АВР. "/>
    <n v="11"/>
    <s v="ПРЦЭиЭ №2"/>
    <s v="А7"/>
  </r>
  <r>
    <x v="10"/>
    <x v="9"/>
    <s v="УЭ ОАО &quot;Самаранефтегаз&quot;"/>
    <x v="299"/>
    <d v="1899-12-30T00:15:00"/>
    <d v="2014-12-04T00:00:00"/>
    <d v="1899-12-30T01:20:00"/>
    <d v="1899-12-30T01:05:00"/>
    <n v="30"/>
    <s v="Выпал блинкер_x000a_&quot;Перегруз&quot;"/>
    <s v="РПНУ (АПВ-нет)"/>
    <x v="0"/>
    <s v="Ввод-6 Т-1-Т"/>
    <x v="0"/>
    <x v="0"/>
    <s v="Ввод-6 Т-1-Т ПС 35/6 кВ&quot;Грековская&quot;"/>
    <s v="Выпал блинкер &quot;перегруз&quot;АПВ-нет. РПВ-успешно.В 01:25 вкл. ВЛ-6 кВ Ф-3. В 01:27 вкл. ВЛ-6 кВ Ф-5. Причина: не селективная работа РЗиА ВЛ-6 кВ Ф-3, Ф-5, Т-1-Т."/>
    <n v="25.49"/>
    <m/>
    <n v="25.49"/>
    <s v="В"/>
    <n v="2007"/>
    <s v="ВБТ-10-20-630"/>
    <m/>
    <s v="03.12.2014; 14.10.2014"/>
    <n v="100"/>
    <n v="2015"/>
    <n v="0"/>
    <m/>
    <s v="КП2"/>
    <s v="ПУ4"/>
    <m/>
    <s v="Неправильная работа защиты от перегрузки силового трансформатора Т-1-Т, неправильный выбор уставок по времени индукционного реле RIZ 204 в ячейках ввода 6 кВ Т-1-Т, отходящей линии 6 кВ Ф-3, что привело к излишнему срабатыванию защиты от перегрузки Т-1-Т и отключению выключателя ввода 6 кВ Т-1-Т. Отсутствие АПВ на вводе 6 кВ Т-1-Т. "/>
    <n v="12"/>
    <s v="ПРЦЭиЭ №2"/>
    <s v="А12"/>
  </r>
  <r>
    <x v="10"/>
    <x v="9"/>
    <s v="УЭ ОАО &quot;Самаранефтегаз&quot;"/>
    <x v="299"/>
    <d v="1899-12-30T13:08:00"/>
    <d v="2014-12-04T00:00:00"/>
    <d v="1899-12-30T13:20:00"/>
    <d v="1899-12-30T00:12:00"/>
    <n v="17"/>
    <s v="МТЗ"/>
    <s v="АПВН, РПВУ"/>
    <x v="2"/>
    <s v="ВЛ-6 кВ Ф-1"/>
    <x v="2"/>
    <x v="2"/>
    <s v="ВЛ-6 кВ Ф-1 ПС 110/35/6 кВ &quot;Снисски&quot; (ЧПО)"/>
    <s v="Работала МТЗ. АПВ-не успешно. РПВ-успешно. "/>
    <n v="1.49"/>
    <m/>
    <n v="1.49"/>
    <s v="И"/>
    <n v="1969"/>
    <s v="ШФ-10"/>
    <m/>
    <s v="09.06.2014; 16.01.2014"/>
    <n v="100"/>
    <n v="2015"/>
    <n v="0"/>
    <m/>
    <s v="КП23"/>
    <s v="ПУ9"/>
    <m/>
    <s v="Физичесий износ линейной арматуры, штыревого изолятора, корррозионный износ траверс. Производство РПВ силами персонала ЧПО МРСК Волги."/>
    <n v="12"/>
    <s v="ПРЦЭиЭ №6"/>
    <s v="А9"/>
  </r>
  <r>
    <x v="10"/>
    <x v="9"/>
    <s v="УЭ ОАО &quot;Самаранефтегаз&quot;"/>
    <x v="299"/>
    <d v="1899-12-30T16:44:00"/>
    <d v="2014-12-04T00:00:00"/>
    <d v="1899-12-30T19:04:00"/>
    <d v="1899-12-30T02:20:00"/>
    <n v="17"/>
    <s v="МТЗ"/>
    <s v="АПВН, РПВН"/>
    <x v="2"/>
    <s v="ВЛ-6 кВ Ф-1"/>
    <x v="2"/>
    <x v="2"/>
    <s v="ВЛ-6 кВ Ф-1 ПС 110/35/6 кВ &quot;Снисски&quot; (ЧПО)"/>
    <s v="Работала МТЗ. АПВ-не успешно. В 16:38 РПВ-успешно. Произвели осмотр ВЛ-6 кВ и обнаружили на опоре №118/5 разрушен изолятор, в результате чего произошел провис провода фазы &quot;В&quot;и касание проводов Ф-&quot;А&quot; и&quot;С&quot; при сильном ветре в пролете опор №118/5-118/7. С 17:32 до 18:45 произвели разборку шлейфов на опоре №113/25."/>
    <n v="31.49"/>
    <m/>
    <n v="31.49"/>
    <s v="И"/>
    <n v="1969"/>
    <s v="ШФ-10"/>
    <m/>
    <s v="09.06.2014; 16.01.2014"/>
    <n v="100"/>
    <n v="2015"/>
    <n v="0"/>
    <m/>
    <s v="КП23"/>
    <s v="ПУ9"/>
    <m/>
    <s v="Физичесий износ линейной арматуры, штыревого изолятора, корррозионный износ траверс. Производство РПВ силами персонала ЧПО МРСК Волги."/>
    <n v="12"/>
    <s v="ПРЦЭиЭ №6"/>
    <s v="А9"/>
  </r>
  <r>
    <x v="10"/>
    <x v="9"/>
    <s v="УЭ ОАО &quot;Самаранефтегаз&quot;"/>
    <x v="299"/>
    <d v="1899-12-30T18:56:00"/>
    <d v="2014-12-04T00:00:00"/>
    <d v="1899-12-30T21:50:00"/>
    <d v="1899-12-30T02:54:00"/>
    <n v="4"/>
    <s v="Блинкера не выпали"/>
    <s v="АПВН, РПВН"/>
    <x v="2"/>
    <s v="ВЛ-6 кВ Ф-3"/>
    <x v="2"/>
    <x v="2"/>
    <s v="ВЛ-6 кВ Ф-3 ПС 35/6 кВ &quot;Грековская&quot;"/>
    <s v="Блинкера защит не выпадали. АПВ-не успешно. Причина: в пролете опор №97-98 обнаружен схлёст проводов._x000a_С19:40 до 21:45  произвели перетяжку проводов в пролёте оп.№97-98."/>
    <n v="7.56"/>
    <m/>
    <n v="7.56"/>
    <s v="ТЧ"/>
    <n v="1976"/>
    <s v="АС-70"/>
    <m/>
    <s v="13.09.2014; 29.06.2013"/>
    <n v="100"/>
    <n v="2015"/>
    <n v="0"/>
    <m/>
    <s v="КП5"/>
    <s v="ПУ9"/>
    <s v="ПУ8"/>
    <s v="Причина -  персонал сетевого района №3 при проведении  в сентябре 2014 г. осмотра не уведомил свое непосредственное начальство о выявленном провисе проводов. По отношению к виновным лицам будут приняты меры дисциплинарного характера, о мерах будет доложено до окнца 2014 г. в отдел эксплуатации и ремонта эл-их сетей управления энергетики. Большой объем аварийно-восстановительных работ. 1 час езды от базы цеха до места возникновения нарушения."/>
    <n v="12"/>
    <s v="ПРЦЭиЭ №2"/>
    <s v="А9"/>
  </r>
  <r>
    <x v="10"/>
    <x v="9"/>
    <s v="УЭ ОАО &quot;Самаранефтегаз&quot;"/>
    <x v="355"/>
    <d v="1899-12-30T13:11:00"/>
    <d v="2014-12-05T00:00:00"/>
    <d v="1899-12-30T13:11:00"/>
    <d v="1899-12-30T00:00:00"/>
    <n v="4"/>
    <s v="ТО"/>
    <s v="АПВУ"/>
    <x v="0"/>
    <s v="ВЛ-6 кВ Ф-5"/>
    <x v="2"/>
    <x v="2"/>
    <s v="ВЛ-6 кВ Ф-5 ПС 110/35/6 кВ &quot;Зольное&quot;(ЖПО)"/>
    <s v="Работало ТО. АПВ-успешно._x000a_Причина  -обнаружено во время осмотра в пролете опор № 46-47 упавшая ветка под проводами.."/>
    <m/>
    <n v="0.27"/>
    <n v="0.27"/>
    <s v="ТЧ"/>
    <n v="1949"/>
    <s v="АС-50; А-70"/>
    <m/>
    <s v="22.05.2014; 08.07.2014"/>
    <n v="100"/>
    <n v="2015"/>
    <n v="0"/>
    <m/>
    <s v="КП19"/>
    <s v="ПУ9"/>
    <m/>
    <s v="Отсутствие автоматического самозапуска СУ скважинным оборудованием. "/>
    <n v="12"/>
    <s v="ПРЦЭиЭ №4"/>
    <s v="А12"/>
  </r>
  <r>
    <x v="10"/>
    <x v="9"/>
    <s v="УЭ ОАО &quot;Самаранефтегаз&quot;"/>
    <x v="356"/>
    <d v="1899-12-30T15:20:00"/>
    <d v="2014-12-06T00:00:00"/>
    <d v="1899-12-30T15:56:00"/>
    <d v="1899-12-30T00:36:00"/>
    <n v="19"/>
    <s v="Выпал блинкер &quot;Авар.откл.&quot;"/>
    <s v="АПВН, РПВУ"/>
    <x v="0"/>
    <s v="МВ-35 Т-1-Т, _x000a_МВ-35 кВ &quot;Колыванская-2&quot; "/>
    <x v="0"/>
    <x v="0"/>
    <s v="МВ-35 кВ &quot;Колыванская-2&quot;, МВ-35 Т-1-Т_x000a_ПС 35/6 кВ &quot;Колыванская&quot;"/>
    <s v="Выпал блинкер &quot;Авар. откл.&quot;АПВ-нет._x000a_РПВ-успешно. МВ-35 Т-1-Т не включали т.к. видны следы выброса масла из бака МВ-35  Ф -&quot;В&quot;. Нагрузка Т-1-Т в 15:59 переведена на Т-2-Т._x000a_Причина:  неисправность токоведущих частей бака фазы «В» МВ-35 Т-1-Т . 7.12.2014г заменили отказавший МВ-35 Т-1-Т."/>
    <n v="6.21"/>
    <m/>
    <n v="6.21"/>
    <s v="В"/>
    <n v="1995"/>
    <s v="ВМБ С-35М-630 10Б"/>
    <m/>
    <s v="18.11.2014; 13.08.2014"/>
    <n v="100"/>
    <n v="2015"/>
    <n v="0"/>
    <d v="2014-08-13T00:00:00"/>
    <s v="КП3"/>
    <s v="ПУ9"/>
    <m/>
    <s v="Причина - увлажнение в период слива конденсата из бака корпуса бака в месте крепления подвижной диэлектрической тяги, на которой закреплена дугогасительная камера, что привело к ослаблению электрической прочностьи изоляции бакелитовых изоляционных колпаков неподвижных штоков полюса выключателя фазы &quot;В&quot; и последующему пробою между неподвижными контактами полюсов и металлическими частями корпуса бака. Перерыв в электроснабжении потребителей на время ручного повторного включения, перевода нагрузки Т-1-Т на Т-2-Т."/>
    <n v="12"/>
    <s v="ПРЦЭиЭ №6"/>
    <s v="А8"/>
  </r>
  <r>
    <x v="10"/>
    <x v="9"/>
    <s v="УЭ ОАО &quot;Самаранефтегаз&quot;"/>
    <x v="352"/>
    <d v="1899-12-30T11:53:00"/>
    <d v="2014-12-10T00:00:00"/>
    <d v="1899-12-30T15:50:00"/>
    <d v="1899-12-30T03:57:00"/>
    <n v="3"/>
    <m/>
    <m/>
    <x v="1"/>
    <s v="ВЛ-6 кВ Ф-182"/>
    <x v="2"/>
    <x v="2"/>
    <s v="ВЛ-6 кВ Ф-182 ПС 35/6 кВ &quot;Неклюдовская&quot;"/>
    <s v="Совершен наезд на оп.№142 автомобилем &quot;Приора&quot; гос.номер К102ТЕ 163,опора сломана, разрушены изоляторы, требуется замена. Произведена замена дефектной оп.№142 и замена дефектных изоляторов."/>
    <n v="12.36"/>
    <m/>
    <n v="12.36"/>
    <s v="СК"/>
    <n v="1980"/>
    <s v="СВ-105"/>
    <m/>
    <s v="12.2014"/>
    <n v="100"/>
    <n v="2015"/>
    <n v="0"/>
    <m/>
    <s v="КП20"/>
    <s v="ПУ8"/>
    <m/>
    <m/>
    <n v="12"/>
    <s v="ПРЦЭиЭ №1"/>
    <s v="А10"/>
  </r>
  <r>
    <x v="10"/>
    <x v="9"/>
    <s v="УЭ ОАО &quot;Самаранефтегаз&quot;"/>
    <x v="358"/>
    <d v="1899-12-30T15:16:00"/>
    <d v="2014-12-12T00:00:00"/>
    <d v="1899-12-30T15:16:00"/>
    <d v="1899-12-30T00:00:00"/>
    <n v="12"/>
    <s v="Выпал блинкер &quot;Авар.откл.&quot;"/>
    <s v="АПВУ"/>
    <x v="0"/>
    <s v="ВЛ-6 кВ Ф-71, Ф-76"/>
    <x v="2"/>
    <x v="2"/>
    <s v="ВЛ-6 кВ Ф-71, Ф-76 ПС 35/6 кВ &quot;Восточная&quot;"/>
    <s v="Выпал блинкер &quot;Авар.откл.&quot; АПВ-успешно."/>
    <m/>
    <n v="0.47"/>
    <n v="0.47"/>
    <s v="ТЧ"/>
    <s v="1968; 1971"/>
    <s v="А-95"/>
    <m/>
    <s v="09.2014"/>
    <n v="100"/>
    <n v="2015"/>
    <n v="0"/>
    <m/>
    <s v="КП2"/>
    <s v="ПУ9"/>
    <m/>
    <s v="Неправильный выбор уставок релейной защиты по ВЛ-6 кВ Ф-71 и ВЛ-6 кВ Ф-76 - не учтены аварийные режимы работы указанных ВЛ-6 кВ. 19.12.2014 уставки пересмотрены. Отсутствие автоматического самозапуска СУ скважинным оборудованием. "/>
    <n v="12"/>
    <s v="ПРЦЭиЭ №1"/>
    <s v="А12"/>
  </r>
  <r>
    <x v="10"/>
    <x v="9"/>
    <s v="УЭ ОАО &quot;Самаранефтегаз&quot;"/>
    <x v="340"/>
    <d v="1899-12-30T07:12:00"/>
    <d v="2014-12-18T00:00:00"/>
    <d v="1899-12-30T07:40:00"/>
    <d v="1899-12-30T00:28:00"/>
    <n v="13"/>
    <s v="МТЗ"/>
    <s v="АПВН, РПВУ"/>
    <x v="0"/>
    <s v="ВЛ-6 кВ Ф-6"/>
    <x v="2"/>
    <x v="2"/>
    <s v="ВЛ-6 кВ Ф-6 ПС 35/6 кВ &quot;ФНС&quot;"/>
    <s v="Работала МТЗ.АПВ-не успешно.РПВ-успешно.Причина:падение дерева на ВЛ в пролете оп.№0605/11-0605/12"/>
    <n v="1.27"/>
    <m/>
    <n v="1.27"/>
    <s v="ТЧ"/>
    <n v="1982"/>
    <s v="АС-70"/>
    <m/>
    <s v="10.2014"/>
    <n v="100"/>
    <n v="2015"/>
    <n v="0"/>
    <m/>
    <s v="КП19"/>
    <s v="ПУ8"/>
    <m/>
    <m/>
    <n v="12"/>
    <s v="ПРЦЭиЭ №3"/>
    <s v="А12"/>
  </r>
  <r>
    <x v="10"/>
    <x v="9"/>
    <s v="ОАО &quot;МРСК ВОЛГИ&quot;"/>
    <x v="340"/>
    <d v="1899-12-30T07:46:00"/>
    <d v="2014-12-18T00:00:00"/>
    <d v="1899-12-30T08:52:00"/>
    <d v="1899-12-30T01:06:00"/>
    <n v="2"/>
    <s v="МТЗ"/>
    <s v="АПВН, РПВУ"/>
    <x v="5"/>
    <s v="ВЛ-10 кВ Ф-11"/>
    <x v="2"/>
    <x v="2"/>
    <s v="ВЛ-10 кВ Ф-11 ПС 110/35/10 кВ_x000a_&quot;Исаклинская&quot; (СПО).Под откл.попал:_x000a_ВЛ-10 кВ Ф-1 &quot;Ганино-Янгульское&quot; м-я."/>
    <s v="Работала МТЗ.АПВ-не успешно.РПВ-успешно.Произведен осмотр ВЛ-повреждений не обнаружено."/>
    <n v="0.82"/>
    <m/>
    <n v="0.82"/>
    <s v="ТЧ"/>
    <m/>
    <m/>
    <m/>
    <m/>
    <m/>
    <m/>
    <m/>
    <m/>
    <s v="КП18"/>
    <s v="ПУ9"/>
    <m/>
    <s v="Производство РПВ персоналом СПО."/>
    <n v="12"/>
    <s v="ПРЦЭиЭ №3"/>
    <s v="А7"/>
  </r>
  <r>
    <x v="10"/>
    <x v="9"/>
    <s v="УЭ ОАО &quot;Самаранефтегаз&quot;"/>
    <x v="340"/>
    <d v="1899-12-30T10:00:00"/>
    <d v="2014-12-18T00:00:00"/>
    <d v="1899-12-30T10:00:00"/>
    <d v="1899-12-30T00:00:00"/>
    <n v="11"/>
    <s v="Выпал блинкер &quot;Авар.откл.&quot;"/>
    <s v="АПВУ"/>
    <x v="2"/>
    <s v="ВЛ-6 кВ Ф-64"/>
    <x v="2"/>
    <x v="2"/>
    <s v="ВЛ-6 кВ Ф-64 ПС 35/6 кВ &quot;Восточно-Кохановская&quot;"/>
    <s v="Выпал блинкер &quot;Авар.откл.&quot;АПВ-успешно.  _x000a_Причина:облединение ВЛ,сильный порывистый ветер."/>
    <m/>
    <n v="3.25"/>
    <n v="3.25"/>
    <s v="ТЧ"/>
    <n v="1962"/>
    <s v="А-95"/>
    <m/>
    <s v="12.2014"/>
    <n v="100"/>
    <n v="2015"/>
    <n v="0"/>
    <m/>
    <s v="КП14"/>
    <s v="ПУ9"/>
    <m/>
    <s v="Сближение проводов различных фаз с перекрытием изоляционных промежутков, приведшее к возникновению междуфазного КЗ, отключенного действием релейной защиты, в условиях образования гололедно-изморозевых отложений на проводах, изоляторах, арматуре, траверсе и воздействия сильного порывистого ветра."/>
    <n v="12"/>
    <s v="ПРЦЭиЭ №1"/>
    <s v="А9"/>
  </r>
  <r>
    <x v="10"/>
    <x v="9"/>
    <s v="УЭ ОАО &quot;Самаранефтегаз&quot;"/>
    <x v="340"/>
    <d v="1899-12-30T10:20:00"/>
    <d v="2014-12-18T00:00:00"/>
    <d v="1899-12-30T10:20:00"/>
    <d v="1899-12-30T00:00:00"/>
    <n v="5"/>
    <s v="МТЗ"/>
    <s v="АПВУ"/>
    <x v="2"/>
    <s v="ВЛ-6 кВ Ф-52 "/>
    <x v="2"/>
    <x v="2"/>
    <s v="ВЛ-6 кВ Ф-52 ПС 35/6 кВ&quot;Марьевская&quot;"/>
    <s v="Работала МТЗ.АПВ-успешно.Причина: при осмотре на крыше ТП 52-18 обнаружена обгоревшая птица (грач)."/>
    <m/>
    <n v="2.4"/>
    <n v="2.4"/>
    <s v="ТЧ"/>
    <n v="2010"/>
    <s v="АС-70"/>
    <m/>
    <s v="11.2014"/>
    <n v="100"/>
    <n v="2015"/>
    <n v="0"/>
    <m/>
    <s v="КП19"/>
    <s v="ПУ9"/>
    <m/>
    <s v="Попадание птицы на токоведущие части ТП №52-18, приведшее к перекрытию проводов двух различных фаз, возникновению КЗ, отключенного действием релейной защиты. Отсутствие автоматического самозапуска СУ скважинным оборудованием. "/>
    <n v="12"/>
    <s v="ПРЦЭиЭ №1"/>
    <s v="А9"/>
  </r>
  <r>
    <x v="10"/>
    <x v="9"/>
    <s v="ОАО &quot;МРСК ВОЛГИ&quot;"/>
    <x v="340"/>
    <d v="1899-12-30T11:20:00"/>
    <d v="2014-12-18T00:00:00"/>
    <d v="1899-12-30T12:22:00"/>
    <d v="1899-12-30T01:02:00"/>
    <n v="42"/>
    <m/>
    <m/>
    <x v="5"/>
    <s v="ВЛ-35 кВ &quot;Промысловая-2&quot;"/>
    <x v="0"/>
    <x v="2"/>
    <s v="ВЛ-35 кВ &quot;Промысловая-2&quot; (ЗАО &quot;ССК&quot;)_x000a_ПС 35/10 кВ&quot;Росскат&quot; (ЗАО &quot;ССК&quot;)._x000a_Под неполнофазный режим работы попала: ПС 35/6 кВ &quot;Промысловая&quot;"/>
    <s v="Повреждение эл.оборудования в сетях ЗАО &quot;ССК&quot; (нет 1-й фазы). В 12:22 перевели питание ПС 35/6 кВ &quot;Промысловая&quot; на ВЛ-35 кВ &quot;Промысловая-1&quot; ПС 110/35/6 кВ &quot;Нефтегорская-2&quot; (ВПО)."/>
    <n v="32.479999999999997"/>
    <m/>
    <n v="32.479999999999997"/>
    <s v="ТЧ"/>
    <m/>
    <m/>
    <m/>
    <m/>
    <m/>
    <m/>
    <m/>
    <m/>
    <s v="КП18"/>
    <s v="ПУ5"/>
    <s v="ПУ4"/>
    <s v="Отсутствие АВР-35 кВ (жесткий шинный мост на ПС 35/6 кВ &quot;Промысловая&quot;). Перерыв на время ручного перевода нагрузки на ВЛ-35 кВ &quot;Промысловая-1&quot;."/>
    <n v="12"/>
    <s v="ПРЦЭиЭ №5"/>
    <s v="А9"/>
  </r>
  <r>
    <x v="10"/>
    <x v="9"/>
    <s v="УЭ ОАО &quot;Самаранефтегаз&quot;"/>
    <x v="340"/>
    <d v="1899-12-30T13:12:00"/>
    <d v="2014-12-18T00:00:00"/>
    <d v="1899-12-30T13:12:00"/>
    <d v="1899-12-30T00:00:00"/>
    <n v="6"/>
    <s v="Выпал блинкер &quot;Авар.откл.&quot;"/>
    <s v="АПВУ"/>
    <x v="2"/>
    <s v="ВЛ-6 кВ Ф-2"/>
    <x v="2"/>
    <x v="2"/>
    <s v="ВЛ-6 кВ Ф-2 ПС 35/6 кВ&quot;БКНС&quot;"/>
    <s v="Выпал блинкер &quot;Авар.откл.&quot;АПВ-успешно.  _x000a_Произведен осмотр ВЛ-6 кВ-причины аварийного отключения не обнаружено. Сильный порывистый ветер."/>
    <m/>
    <n v="0.3"/>
    <n v="0.3"/>
    <s v="ТЧ"/>
    <n v="1990"/>
    <s v="АС-70; А-70"/>
    <m/>
    <d v="2014-06-20T00:00:00"/>
    <n v="100"/>
    <n v="2015"/>
    <n v="0"/>
    <m/>
    <s v="КП13"/>
    <s v="ПУ9"/>
    <m/>
    <s v="Подхлест провода при сходе образовавшихся  гололедно-изморозевых отложений толщиной 5-7 см (ориентировочно в одном из следующих пролетов опор - №№ 212/2-212/211, 213/1-213/2, 214/1-214/6, 211/1-211/3, 201/1-210/3), приведший к сближению с проводом другой фазы, перекрытию изоляционного промежутка и последующему отключенню действием релейной защиты. Отсутствие автоматического самозапуска СУ скважинным оборудованием. "/>
    <n v="12"/>
    <s v="ПРЦЭиЭ №5"/>
    <s v="А9"/>
  </r>
  <r>
    <x v="10"/>
    <x v="9"/>
    <s v="УЭ ОАО &quot;Самаранефтегаз&quot;"/>
    <x v="340"/>
    <d v="1899-12-30T12:35:00"/>
    <d v="2014-12-18T00:00:00"/>
    <d v="1899-12-30T13:20:00"/>
    <d v="1899-12-30T00:45:00"/>
    <n v="2"/>
    <s v="Выпал блинкер &quot;Авар.откл.&quot;"/>
    <s v="АПВН, РПВУ"/>
    <x v="2"/>
    <s v="ВЛ-6 кВ Ф-4"/>
    <x v="2"/>
    <x v="2"/>
    <s v="ВЛ-6 кВ Ф-4 ПС 35/6 кВ&quot;Субботинская&quot;"/>
    <s v="Выпал блинкер &quot;Авар.откл.&quot;  _x000a_АПВ-не успешно.  РПВ-успешно_x000a_Произведен осмотр ВЛ-6 кВ -причины аварийного отключения не обнаружено.Сильный порывистый ветер."/>
    <n v="3.83"/>
    <m/>
    <n v="3.83"/>
    <s v="ТЧ"/>
    <n v="2011"/>
    <s v="А-70"/>
    <m/>
    <d v="2014-08-03T00:00:00"/>
    <n v="100"/>
    <n v="2015"/>
    <n v="0"/>
    <m/>
    <s v="КП25"/>
    <s v="ПУ4"/>
    <s v="ПУ9"/>
    <s v="Коренная причина не выявлена. Предположительно причиной отключения явился схлест проводов при сильных порывах ветра. Отсутствие системы телемеханики на ПС 35/6 кВ &quot;Субботинская&quot;. "/>
    <n v="12"/>
    <s v="ПРЦЭиЭ №2"/>
    <s v="А9"/>
  </r>
  <r>
    <x v="10"/>
    <x v="9"/>
    <s v="УЭ ОАО &quot;Самаранефтегаз&quot;"/>
    <x v="340"/>
    <d v="1899-12-30T16:50:00"/>
    <d v="2014-12-18T00:00:00"/>
    <d v="1899-12-30T16:50:00"/>
    <d v="1899-12-30T00:00:00"/>
    <n v="10"/>
    <s v="Выпал блинкер &quot;Авар.откл.&quot;"/>
    <s v="АПВУ"/>
    <x v="2"/>
    <s v="ВЛ-6 кВ Ф-7"/>
    <x v="2"/>
    <x v="2"/>
    <s v="ВЛ-6 кВ Ф-7 ПС 35/6 кВ&quot;Ветлянская&quot;"/>
    <s v="Выпал блинкер &quot;Авар.откл&quot;.АПВ-успешно._x000a_Сильный порывистый ветер, обледенение проводов."/>
    <m/>
    <n v="0.41"/>
    <n v="0.41"/>
    <s v="ТЧ"/>
    <n v="1983"/>
    <s v="А-70"/>
    <m/>
    <s v="22.09.2014; 20.12.2012"/>
    <n v="100"/>
    <n v="2015"/>
    <n v="0"/>
    <m/>
    <s v="КП12"/>
    <s v="ПУ9"/>
    <m/>
    <s v="Ветер южного направления, скорость - 10 м/с. Подхлест проводов с кратковременным касанием их между собой при порывах ветра. Отсутствие автоматического самозапуска СУ скважинным оборудованием. "/>
    <n v="12"/>
    <s v="ПРЦЭиЭ №6"/>
    <s v="А9"/>
  </r>
  <r>
    <x v="10"/>
    <x v="9"/>
    <s v="УЭ ОАО &quot;Самаранефтегаз&quot;"/>
    <x v="340"/>
    <d v="1899-12-30T16:53:00"/>
    <d v="2014-12-18T00:00:00"/>
    <d v="1899-12-30T17:40:00"/>
    <d v="1899-12-30T00:47:00"/>
    <n v="1"/>
    <s v="МТЗ 2ст"/>
    <s v="РПНУ (АПВ-нет)"/>
    <x v="2"/>
    <s v="ВЛ-6 кВ Ф-3"/>
    <x v="2"/>
    <x v="2"/>
    <s v="ВЛ-10 кВ Ф-3 РУ-10 кВ &quot;Буролатское&quot;"/>
    <s v="Работала МТЗ 2 ст.АПВ-нет.РПВ-успешно._x000a_Сильный порывистый ветер, обледенение проводов."/>
    <n v="0.04"/>
    <m/>
    <n v="0.04"/>
    <s v="ТЧ"/>
    <n v="2011"/>
    <s v="АС-70"/>
    <m/>
    <d v="2014-06-09T00:00:00"/>
    <n v="100"/>
    <n v="2015"/>
    <n v="0"/>
    <m/>
    <s v="КП24"/>
    <s v="ПУ4"/>
    <m/>
    <s v="Посадка напряжения на 1СШ-10 кВ и 2СШ-10 кВ ПС 35/10 кВ &quot;Маланинская&quot; при плавке гололеда на ВЛ-35 кВ &quot;Пестравка-1&quot; (ЧПО МРСК Волги) , нагрузка была переведена на  ВЛ-35 кВ &quot;Пестравка-2&quot; (ЧПО МРСК Волги). Отсутствие АПВ на присоединении."/>
    <n v="12"/>
    <s v="ПРЦЭиЭ №6"/>
    <s v="А9"/>
  </r>
  <r>
    <x v="10"/>
    <x v="9"/>
    <s v="УЭ ОАО &quot;Самаранефтегаз&quot;"/>
    <x v="340"/>
    <d v="1899-12-30T16:53:00"/>
    <d v="2014-12-18T00:00:00"/>
    <d v="1899-12-30T19:10:00"/>
    <d v="1899-12-30T02:17:00"/>
    <n v="1"/>
    <s v="МТЗ 2ст"/>
    <s v="РПВН (АПВ-нет)"/>
    <x v="2"/>
    <s v="ВЛ-6 кВ Ф-4"/>
    <x v="2"/>
    <x v="2"/>
    <s v="ВЛ-10 кВ Ф-4 РУ-10 кВ &quot;Буролатское&quot;"/>
    <s v="Работала МТЗ 2 ст.АПВ-нет.РПВ-успешно._x000a_Сильный порывистый ветер, обледенение проводов."/>
    <n v="0.01"/>
    <m/>
    <n v="0.01"/>
    <s v="ТЧ"/>
    <n v="2011"/>
    <s v="АС-70"/>
    <m/>
    <s v="08.2014"/>
    <n v="100"/>
    <n v="2015"/>
    <n v="0"/>
    <m/>
    <s v="КП24"/>
    <s v="ПУ4"/>
    <m/>
    <s v="Посадка напряжения на 1СШ-10 кВ и 2СШ-10 кВ ПС 35/10 кВ &quot;Маланинская&quot; при плавке гололеда на ВЛ-35 кВ &quot;Пестравка-1&quot; (ЧПО МРСК Волги) , нагрузка была переведена на  ВЛ-35 кВ &quot;Пестравка-2&quot; (ЧПО МРСК Волги). Отсутствие АПВ на присоединении."/>
    <n v="12"/>
    <s v="ПРЦЭиЭ №6"/>
    <s v="А9"/>
  </r>
  <r>
    <x v="10"/>
    <x v="9"/>
    <s v="УЭ ОАО &quot;Самаранефтегаз&quot;"/>
    <x v="340"/>
    <d v="1899-12-30T17:56:00"/>
    <d v="2014-12-18T00:00:00"/>
    <d v="1899-12-30T17:56:00"/>
    <d v="1899-12-30T00:00:00"/>
    <n v="2"/>
    <s v="Выпал блинкер &quot;Авар.откл.&quot;"/>
    <s v="АПВУ"/>
    <x v="2"/>
    <s v="ВЛ-6 кВ Ф-7"/>
    <x v="2"/>
    <x v="2"/>
    <s v="ВЛ-6 кВ Ф-7 ПС 35/6 кВ&quot;Сологаевка&quot;"/>
    <s v="Выпал блинкер &quot;Авар.откл&quot;.АПВ-успешно._x000a_Причина :Сильный порывистый ветер, обледенение проводов. Обнаружено упавшее дерево под проводами ВЛ в пролете оп. 700/115 - 700/116."/>
    <m/>
    <n v="0.46"/>
    <n v="0.46"/>
    <s v="ТЧ"/>
    <n v="1988"/>
    <s v="А-95; А-70; ПСМ"/>
    <m/>
    <d v="2014-06-19T00:00:00"/>
    <n v="100"/>
    <n v="2015"/>
    <n v="0"/>
    <m/>
    <s v="КП19"/>
    <s v="ПУ9"/>
    <m/>
    <s v="Падение дерева в пролете опор №№ 700/115-700/116 под действием массы гололедных отложений в условиях воздействия сильного порывистого ветра (скорость 12-15 м/с). Отсутствие автоматического самозапуска СУ скважинным оборудованием. "/>
    <n v="12"/>
    <s v="ПРЦЭиЭ №5"/>
    <s v="А9"/>
  </r>
  <r>
    <x v="10"/>
    <x v="9"/>
    <s v="УЭ ОАО &quot;Самаранефтегаз&quot;"/>
    <x v="340"/>
    <d v="1899-12-30T18:35:00"/>
    <d v="2014-12-18T00:00:00"/>
    <d v="1899-12-30T18:35:00"/>
    <d v="1899-12-30T00:00:00"/>
    <n v="10"/>
    <s v="Выпал блинкер &quot;Авар.откл.&quot;"/>
    <s v="АПВУ"/>
    <x v="2"/>
    <s v="ВЛ-6 кВ Ф-7"/>
    <x v="2"/>
    <x v="2"/>
    <s v="ВЛ-6 кВ Ф-7 ПС 35/6 кВ&quot;Ветлянская&quot;"/>
    <s v="Выпал блинкер &quot;Авар.откл&quot;.АПВ-успешно._x000a_Причина: на опоре №1 отпайки к ТП-319 слетел провод фаза &quot;А&quot;, при порывах ветра происходит схлест проводов. С 21:14 до 22:20 произвели крепление провода."/>
    <m/>
    <n v="0.38"/>
    <n v="0.38"/>
    <s v="ТЧ"/>
    <n v="1983"/>
    <s v="А-70"/>
    <m/>
    <s v="22.09.2014; 20.12.2012"/>
    <n v="100"/>
    <n v="2015"/>
    <n v="0"/>
    <m/>
    <s v="КП12"/>
    <s v="ПУ9"/>
    <m/>
    <s v="Свежий ветер южного направления, скорость - 11 м/с. Схлест проводов различных фаз с перекрытием изоляционных промежутков при усиленных порывах ветра, последующее междуфазное КЗ, отключенное действием релейной защиты. Отсутствие автоматического самозапуска СУ скважинным оборудованием. "/>
    <n v="12"/>
    <s v="ПРЦЭиЭ №2"/>
    <s v="А9"/>
  </r>
  <r>
    <x v="10"/>
    <x v="9"/>
    <s v="УЭ ОАО &quot;Самаранефтегаз&quot;"/>
    <x v="341"/>
    <d v="1899-12-30T02:10:00"/>
    <d v="2014-12-19T00:00:00"/>
    <d v="1899-12-30T02:10:00"/>
    <d v="1899-12-30T00:00:00"/>
    <n v="4"/>
    <s v="МТЗ"/>
    <s v="АПВУ"/>
    <x v="2"/>
    <s v="ВЛ-6 кВ Ф-2"/>
    <x v="2"/>
    <x v="2"/>
    <s v="ВЛ-6 кВ Ф-2 ПС 35/6 кВ &quot;Екатериновская&quot;"/>
    <s v="Работала МТЗ. АПВ-успешно. Произвели осмотрр ВЛ повреждений не обнаруженно.Сильный порывистый ветер, обледенение проводов."/>
    <m/>
    <n v="5.15"/>
    <n v="5.15"/>
    <s v="ТЧ"/>
    <n v="1980"/>
    <s v="АС-70"/>
    <m/>
    <d v="2014-10-22T00:00:00"/>
    <n v="100"/>
    <n v="2015"/>
    <n v="0"/>
    <m/>
    <s v="КП14"/>
    <s v="ПУ9"/>
    <m/>
    <s v="Провис проводов под действием массы гололедно-изморозевых отложений (толщина свыше 20 мм), приведший к их кратковременному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 Отсутствие автоматического самозапуска СУ скважинным оборудованием. "/>
    <n v="12"/>
    <s v="ПРЦЭиЭ №3"/>
    <s v="А9"/>
  </r>
  <r>
    <x v="10"/>
    <x v="9"/>
    <s v="УЭ ОАО &quot;Самаранефтегаз&quot;"/>
    <x v="341"/>
    <d v="1899-12-30T15:54:00"/>
    <d v="2014-12-19T00:00:00"/>
    <d v="1899-12-30T16:05:00"/>
    <d v="1899-12-30T00:11:00"/>
    <n v="11"/>
    <s v="Блинкера не выпали"/>
    <s v="РПНУ (АПВ-нет)"/>
    <x v="5"/>
    <s v="МВ-6 Ввод 6 кВ _x000a_Т-2-Т"/>
    <x v="0"/>
    <x v="0"/>
    <s v="МВ-6 Ввод 6 кВ Т-2-Т ПС 35/6 кВ &quot;Киндяково&quot;"/>
    <s v="Блинкера защит не выпадали.АВР-6 кВ - не работало.Причина:авар.откл.ВЛ-110 кВ &quot;Портовая-2&quot; (СПО)"/>
    <n v="0.62"/>
    <m/>
    <n v="0.62"/>
    <s v="В"/>
    <n v="1981"/>
    <s v="ВКМ-10 У2"/>
    <m/>
    <s v="12.2014"/>
    <n v="100"/>
    <n v="2015"/>
    <n v="0"/>
    <m/>
    <s v="КП18"/>
    <s v="ПУ4"/>
    <m/>
    <s v="Отсутствие АПВ на присоединении."/>
    <n v="12"/>
    <s v="ПРЦЭиЭ №4"/>
    <s v="А7"/>
  </r>
  <r>
    <x v="10"/>
    <x v="9"/>
    <s v="УЭ ОАО &quot;Самаранефтегаз&quot;"/>
    <x v="361"/>
    <d v="1899-12-30T01:00:00"/>
    <d v="2014-12-20T00:00:00"/>
    <d v="1899-12-30T05:45:00"/>
    <d v="1899-12-30T04:45:00"/>
    <n v="3"/>
    <m/>
    <m/>
    <x v="2"/>
    <s v="ВЛ-6 кВ Ф-9"/>
    <x v="2"/>
    <x v="2"/>
    <s v="Уч.ВЛ-6 кВ Ф-9 после ВЛБ-92_x000a_ПС 35/6 кВ &quot;Богатыревская&quot;"/>
    <s v="С 5:00 до 5:45 устранение обрыва провода _x000a_ф-&quot;С&quot; на  опоре № 56 отпайка на ТП-293._x000a_Причина:обледенение ВЛ.Сильный ветер."/>
    <n v="9.0500000000000007"/>
    <n v="3"/>
    <n v="12.05"/>
    <s v="В"/>
    <n v="1986"/>
    <s v="ВПМ-10"/>
    <m/>
    <d v="2014-03-12T00:00:00"/>
    <n v="100"/>
    <n v="2015"/>
    <n v="0"/>
    <m/>
    <s v="КП14"/>
    <s v="ПУ8"/>
    <s v="ПУ9"/>
    <m/>
    <n v="12"/>
    <s v="ПРЦЭиЭ №2"/>
    <s v="А9"/>
  </r>
  <r>
    <x v="10"/>
    <x v="9"/>
    <s v="ОАО &quot;МРСК ВОЛГИ&quot;"/>
    <x v="361"/>
    <d v="1899-12-30T09:35:00"/>
    <d v="2014-12-20T00:00:00"/>
    <d v="1899-12-30T09:35:00"/>
    <d v="1899-12-30T00:00:00"/>
    <n v="36"/>
    <s v="1ст.З.З."/>
    <s v="АПВУ"/>
    <x v="5"/>
    <s v="ВЛ-110 кВ &quot;Алексеевка-2&quot;"/>
    <x v="1"/>
    <x v="2"/>
    <s v="ВЛ-110 кВ &quot;Алексеевка-2&quot; ПС Нефтегорская-2&quot; (ВПО)"/>
    <s v="Работала 1 ступень З.З. АПВ-успешно."/>
    <m/>
    <n v="3.34"/>
    <n v="3.34"/>
    <s v="ТЧ"/>
    <m/>
    <m/>
    <m/>
    <m/>
    <m/>
    <m/>
    <m/>
    <m/>
    <s v="КП18"/>
    <s v="ПУ9"/>
    <m/>
    <s v="Отсутствие автоматического самозапуска СУ скважинным оборудованием. "/>
    <n v="12"/>
    <s v="ПРЦЭиЭ №2"/>
    <s v="А7"/>
  </r>
  <r>
    <x v="10"/>
    <x v="9"/>
    <s v="УЭ ОАО &quot;Самаранефтегаз&quot;"/>
    <x v="361"/>
    <d v="1899-12-30T11:35:00"/>
    <d v="2014-12-20T00:00:00"/>
    <m/>
    <n v="-0.48263888889050577"/>
    <n v="3"/>
    <s v="МТЗ"/>
    <s v="АПВН, РПВУ"/>
    <x v="2"/>
    <s v="ВЛ-35 кВ &quot;Могутово&quot;"/>
    <x v="0"/>
    <x v="2"/>
    <s v="ВЛ-35 кВ &quot;Могутово&quot; ПС 110/35/6 кВ &quot;Подгорная&quot; Под отключение попали: ПС 35/6 кВ &quot;Могутовская&quot;, Т-2-Т ПС 35/6 кВ &quot;Неклюдовская&quot;. "/>
    <s v="Работала МТЗ. АПВ-не успешно. В 11:48 нагрузка Т-2-Т ПС 35/6 кВ &quot;Неклюдовская&quot; переведена на Т-1-Т. В 13:03 перевели нагрузку ПС 35/6 кВ &quot;Могутовская&quot; по ВЛ-6 кВ Ф-183 на ПС 35/6 кВ &quot;Неклюдовская&quot;_x000a_Причина:обледенение проводов."/>
    <n v="7.0000000000000007E-2"/>
    <m/>
    <n v="7.0000000000000007E-2"/>
    <s v="ТЧ"/>
    <n v="1967"/>
    <s v="АС-150"/>
    <m/>
    <s v="11.2014"/>
    <n v="100"/>
    <n v="2015"/>
    <n v="0"/>
    <m/>
    <s v="КП13"/>
    <s v="ПУ8"/>
    <m/>
    <s v="Снижение электрической прочности линейной изоляции вследствие попаданяи влаги при таянии образовавшихся гололедно-изморозевых отложений, приведшее к возникновению токов учечки через изоляцию и последующему двухфазному КЗ."/>
    <n v="12"/>
    <s v="ПРЦЭиЭ №1"/>
    <s v="А9"/>
  </r>
  <r>
    <x v="10"/>
    <x v="9"/>
    <s v="УЭ ОАО &quot;Самаранефтегаз&quot;"/>
    <x v="361"/>
    <d v="1899-12-30T13:21:00"/>
    <d v="2014-12-20T00:00:00"/>
    <d v="1899-12-30T14:20:00"/>
    <d v="1899-12-30T00:59:00"/>
    <n v="9"/>
    <s v="МТЗ"/>
    <s v="АПВН, РПВУ"/>
    <x v="2"/>
    <s v="ВЛ-6 кВ Ф-315"/>
    <x v="2"/>
    <x v="2"/>
    <s v="ВЛ-6 кВ Ф-315 ПС 35/6 кВ &quot;Чубовка&quot;"/>
    <s v="Выпал блинкер &quot;Авар.откл.&quot; АПВ-не успешно. Причина обледенение проводов"/>
    <n v="0.91"/>
    <m/>
    <n v="0.91"/>
    <s v="ТЧ"/>
    <n v="1981"/>
    <s v="АС-95"/>
    <m/>
    <s v="23.06.2014; 04.10.2013"/>
    <n v="100"/>
    <n v="2015"/>
    <n v="0"/>
    <m/>
    <s v="КП13"/>
    <s v="ПУ8"/>
    <m/>
    <s v="Провис проводов в пролете опор №№ 1ж-2ж под действием массы мокрого налипшего снега, приведший к их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
    <n v="12"/>
    <s v="ПРЦЭиЭ №4"/>
    <s v="А9"/>
  </r>
  <r>
    <x v="10"/>
    <x v="9"/>
    <s v="УЭ ОАО &quot;Самаранефтегаз&quot;"/>
    <x v="361"/>
    <d v="1899-12-30T12:40:00"/>
    <d v="2014-12-20T00:00:00"/>
    <d v="1899-12-30T12:40:00"/>
    <d v="1899-12-30T00:00:00"/>
    <n v="38"/>
    <s v="Блинкера не выпали"/>
    <s v="АПВУ"/>
    <x v="2"/>
    <s v="ВЛ-35 кВ &quot;Ивановская&quot;"/>
    <x v="0"/>
    <x v="2"/>
    <s v="ВЛ-35 кВ &quot;Ивановская&quot; ПС 35/6 кВ &quot;Малиновская&quot;. Под отключение попала: ПС 35/6 кВ &quot;Ивановская&quot;."/>
    <s v="Блинкера защит не выпадали. АПВ-успешно._x000a_Причина обледенение проводов"/>
    <n v="1.1299999999999999"/>
    <m/>
    <n v="1.1299999999999999"/>
    <s v="ТЧ"/>
    <n v="1976"/>
    <s v="АС-95"/>
    <m/>
    <d v="2014-09-17T00:00:00"/>
    <n v="100"/>
    <n v="2015"/>
    <n v="0"/>
    <m/>
    <s v="КП13"/>
    <s v="ПУ9"/>
    <m/>
    <s v="Провис проводов под действием массы гололедно-изморозевых отложений (толщина свыше 20 мм), приведший к их кратковременному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 Отсутствие автоматического самозапуска СУ скважинным оборудованием. "/>
    <n v="12"/>
    <s v="ПРЦЭиЭ №3"/>
    <s v="А9"/>
  </r>
  <r>
    <x v="10"/>
    <x v="9"/>
    <s v="УЭ ОАО &quot;Самаранефтегаз&quot;"/>
    <x v="361"/>
    <d v="1899-12-30T15:13:00"/>
    <d v="2014-12-20T00:00:00"/>
    <d v="1899-12-30T16:12:00"/>
    <d v="1899-12-30T00:59:00"/>
    <n v="18"/>
    <s v="МТЗ"/>
    <s v="АПВН, РПВУ"/>
    <x v="2"/>
    <s v="ВЛ-35 кВ &quot;Ивановская&quot;"/>
    <x v="0"/>
    <x v="2"/>
    <s v="ВЛ-35 кВ &quot;Ивановская&quot; ПС 35/6 кВ &quot;Малиновская&quot;. Под отключение попала: ПС 35/6 кВ &quot;Ивановская&quot;."/>
    <s v="Работала МТЗ. АПВ-не успешно. РПВ-успешно. Причина обледенение проводов"/>
    <n v="10.64"/>
    <m/>
    <n v="10.64"/>
    <s v="ТЧ"/>
    <n v="1976"/>
    <s v="АС-95"/>
    <m/>
    <d v="2014-09-17T00:00:00"/>
    <n v="100"/>
    <n v="2015"/>
    <n v="0"/>
    <m/>
    <s v="КП13"/>
    <s v="ПУ9"/>
    <m/>
    <s v="Провис проводов под действием массы гололедно-изморозевых отложений (толщина свыше 20 мм), приведший к их касанию между собой при подхлесте освобожденного во время схода образовавшейся гололедно-изморозевой массы провода и возникновению междуфазного КЗ, отключенного действием релейной защиты. Отсутствие автоматического самозапуска СУ скважинным оборудованием. "/>
    <n v="12"/>
    <s v="ПРЦЭиЭ №3"/>
    <s v="А9"/>
  </r>
  <r>
    <x v="10"/>
    <x v="9"/>
    <s v="УЭ ОАО &quot;Самаранефтегаз&quot;"/>
    <x v="361"/>
    <d v="1899-12-30T19:21:00"/>
    <d v="2014-12-20T00:00:00"/>
    <d v="1899-12-30T20:31:00"/>
    <d v="1899-12-30T01:10:00"/>
    <n v="9"/>
    <s v="МТЗ"/>
    <s v="АПВН, РПВУ"/>
    <x v="2"/>
    <s v="ВЛ-6 кВ Ф-315"/>
    <x v="2"/>
    <x v="2"/>
    <s v="ВЛ-6 кВ Ф-315 ПС 35/6 кВ &quot;Чубовка&quot;"/>
    <s v="Выпал блинкер &quot;Авар.откл.&quot; АПВ-не успешно. Сильный порывистый ветер. "/>
    <n v="1.28"/>
    <m/>
    <n v="1.28"/>
    <s v="ТЧ"/>
    <n v="1981"/>
    <s v="АС-95"/>
    <m/>
    <s v="23.06.2014; 04.10.2013"/>
    <n v="100"/>
    <n v="2015"/>
    <n v="0"/>
    <m/>
    <s v="КП12"/>
    <s v="ПУ8"/>
    <m/>
    <s v="Схлест проводов в пролете опор №№ 1ж-2ж при порывах ветра с перекрытием изоляционных промежутков, приведший к возникновению междуфазного КЗ, отключенного действием релейной защиты."/>
    <n v="12"/>
    <s v="ПРЦЭиЭ №4"/>
    <s v="А9"/>
  </r>
  <r>
    <x v="10"/>
    <x v="9"/>
    <s v="УЭ ОАО &quot;Самаранефтегаз&quot;"/>
    <x v="361"/>
    <d v="1899-12-30T20:34:00"/>
    <d v="2014-12-20T00:00:00"/>
    <d v="1899-12-30T20:34:00"/>
    <d v="1899-12-30T00:00:00"/>
    <n v="10"/>
    <s v="МТЗ"/>
    <s v="АПВУ"/>
    <x v="2"/>
    <s v="ВЛ-6 кВ Ф-11"/>
    <x v="2"/>
    <x v="2"/>
    <s v="ВЛ-6 кВ Ф-11 ПС 110/35/6 кВ &quot;Козловская&quot;"/>
    <s v="Работала МТЗ. АПВ- успешно. Сильный порывистый ветер.  "/>
    <n v="1.39"/>
    <m/>
    <n v="1.39"/>
    <s v="ТЧ"/>
    <n v="2003"/>
    <s v="А-95"/>
    <m/>
    <s v="08.2014"/>
    <n v="100"/>
    <n v="2015"/>
    <n v="0"/>
    <m/>
    <s v="КП12"/>
    <s v="ПУ9"/>
    <m/>
    <s v="Кратковременное сближение проводов различных фаз в пролете опор №№ 20-21 при сильных порывах ветра, приведшее к перекрытию изоляционных промежутков. Отсутствие автоматического самозапуска СУ скважинным оборудованием. "/>
    <n v="12"/>
    <s v="ПРЦЭиЭ №3"/>
    <s v="А9"/>
  </r>
  <r>
    <x v="10"/>
    <x v="9"/>
    <s v="УЭ ОАО &quot;Самаранефтегаз&quot;"/>
    <x v="361"/>
    <d v="1899-12-30T22:33:00"/>
    <d v="2014-12-20T00:00:00"/>
    <d v="1899-12-30T22:33:00"/>
    <d v="1899-12-30T00:00:00"/>
    <n v="24"/>
    <s v="ТО"/>
    <s v="АПВУ"/>
    <x v="2"/>
    <s v="ВЛ-6 кВ Ф-3"/>
    <x v="2"/>
    <x v="2"/>
    <s v="ВЛ-6 кВ Ф-3 ПС 35/6 кВ &quot;Дзержинская&quot;"/>
    <s v="Работала ТО. АПВ- успешно. Сильный порывистый ветер. "/>
    <n v="2.73"/>
    <m/>
    <n v="2.73"/>
    <s v="ТЧ"/>
    <n v="1981"/>
    <s v="А-95"/>
    <m/>
    <d v="2014-11-17T00:00:00"/>
    <n v="100"/>
    <n v="2015"/>
    <n v="0"/>
    <m/>
    <s v="КП25"/>
    <s v="ПУ9"/>
    <m/>
    <s v="По результатам проведенного 22.12.2014 г. внеочередного осмотра замечаний нет. Отсутствие автоматического самозапуска СУ скважинным оборудованием. "/>
    <n v="12"/>
    <s v="ПРЦЭиЭ №6"/>
    <s v="А9"/>
  </r>
  <r>
    <x v="10"/>
    <x v="9"/>
    <s v="УЭ ОАО &quot;Самаранефтегаз&quot;"/>
    <x v="361"/>
    <d v="1899-12-30T22:30:00"/>
    <d v="2014-12-20T00:00:00"/>
    <d v="1899-12-30T22:30:00"/>
    <d v="1899-12-30T00:00:00"/>
    <n v="16"/>
    <s v="ТО"/>
    <s v="АПВУ"/>
    <x v="2"/>
    <s v="ВЛ-6 кВ Ф-4"/>
    <x v="2"/>
    <x v="2"/>
    <s v="ВЛ-6 кВ Ф-4 ПС 35/6 кВ &quot;Дзержинская&quot;"/>
    <s v="Работала ТО. АПВ- успешно. Сильный порывистый ветер. "/>
    <n v="2.02"/>
    <m/>
    <n v="2.02"/>
    <s v="ТЧ"/>
    <n v="1981"/>
    <s v="А-95"/>
    <m/>
    <s v="08.2014"/>
    <n v="100"/>
    <n v="2015"/>
    <n v="0"/>
    <m/>
    <s v="КП12"/>
    <s v="ПУ9"/>
    <m/>
    <s v="Кратковременное сближение проводов различных фаз в пролете опор №№ 402/3/2/1-402/3/2/2 при сильных порывах ветра, приведшее к перекрытию изоляционных промежутков. Провис проводво в указанном пролете. устранение запланировано на 2 кв. 2015 г. при проведении планового ТР. Отсутствие автоматического самозапуска СУ скважинным оборудованием. "/>
    <n v="12"/>
    <s v="ПРЦЭиЭ №6"/>
    <s v="А9"/>
  </r>
  <r>
    <x v="10"/>
    <x v="9"/>
    <s v="УЭ ОАО &quot;Самаранефтегаз&quot;"/>
    <x v="361"/>
    <d v="1899-12-30T22:12:00"/>
    <d v="2014-12-20T00:00:00"/>
    <d v="1899-12-30T00:45:00"/>
    <d v="1899-12-30T02:33:00"/>
    <n v="18"/>
    <s v="МТЗ"/>
    <s v="АПВН, РПВУ"/>
    <x v="2"/>
    <s v="ВЛ-35 кВ &quot;Ивановская&quot;"/>
    <x v="0"/>
    <x v="2"/>
    <s v="ВЛ-35 кВ &quot;Ивановская&quot; ПС 35/6 кВ &quot;Малиновская&quot;. Под отключение попала: ПС 35/6 кВ &quot;Ивановская&quot;."/>
    <s v="Работала МТЗ. АПВ-не успешно. РПВ-успешно.  Сильный порывистый ветер.."/>
    <n v="27.42"/>
    <m/>
    <n v="27.42"/>
    <s v="ТЧ"/>
    <n v="1976"/>
    <s v="АС-95"/>
    <m/>
    <d v="2014-09-17T00:00:00"/>
    <n v="100"/>
    <n v="2015"/>
    <n v="0"/>
    <m/>
    <s v="КП13"/>
    <s v="ПУ8"/>
    <m/>
    <s v="Схлест проводов при порывах ветра с перекрытием изоляционных промежутков, приведший к возникновению междуфазного КЗ, отключенного действием релейной защиты."/>
    <n v="12"/>
    <s v="ПРЦЭиЭ №3"/>
    <s v="А9"/>
  </r>
  <r>
    <x v="10"/>
    <x v="9"/>
    <s v="УЭ ОАО &quot;Самаранефтегаз&quot;"/>
    <x v="361"/>
    <d v="1899-12-30T23:50:00"/>
    <d v="2014-12-20T00:00:00"/>
    <d v="1899-12-30T23:50:00"/>
    <d v="1899-12-30T00:00:00"/>
    <n v="1"/>
    <s v="МТЗ"/>
    <s v="АПВН, РПВН"/>
    <x v="2"/>
    <s v="ВЛ-10 кВ Ф-16"/>
    <x v="2"/>
    <x v="2"/>
    <s v="ВЛ-10 кВ Ф-16 ПС 110/35/10 кВ &quot;Пестравка&quot;(ЧПО)"/>
    <s v="Работала МТЗ. АПВ- нет. РПВ-успешно._x000a_Сильный порывистый ветер."/>
    <m/>
    <n v="0.01"/>
    <n v="0.01"/>
    <s v="ТЧ"/>
    <n v="2002"/>
    <s v="АС-70"/>
    <m/>
    <s v="09.2014"/>
    <n v="100"/>
    <n v="2015"/>
    <n v="0"/>
    <m/>
    <s v="КП24"/>
    <s v="ПУ4"/>
    <m/>
    <s v="Касание ветками деревьев проводов ВЛ (ориентировочно в одном из пролетов опор №№ 1600/3-1600/9, 1600/12-1600/22, 1600/23-1600/27, 1600/35-1600/38. Вырубка ДКР по данному присоединению была запланирована в 2014 г., работы не выполнены по вине Подрядчика."/>
    <n v="12"/>
    <s v="ПРЦЭиЭ №6"/>
    <s v="А9"/>
  </r>
  <r>
    <x v="10"/>
    <x v="9"/>
    <s v="УЭ ОАО &quot;Самаранефтегаз&quot;"/>
    <x v="342"/>
    <d v="1899-12-30T00:55:00"/>
    <d v="2014-12-21T00:00:00"/>
    <d v="1899-12-30T00:55:00"/>
    <d v="1899-12-30T00:00:00"/>
    <n v="30"/>
    <s v="МТЗ"/>
    <s v="АПВУ"/>
    <x v="2"/>
    <s v="ВЛ-35 кВ &quot;Сарбай&quot;"/>
    <x v="0"/>
    <x v="2"/>
    <s v="ВЛ-35 кВ &quot;Сарбай&quot; ПС 110/35/6 кВ_x000a_&quot;Сосновка&quot; (ВПО).Под отключение попали: ПС 35/6 кВ &quot;Дерюжевка&quot;, &quot;БКНС&quot;,&quot;Садовая&quot;."/>
    <s v="Работала МТЗ. АПВ- успешно. Сильный порывистый ветер. ."/>
    <n v="3.69"/>
    <m/>
    <n v="3.69"/>
    <s v="ТЧ"/>
    <n v="1963"/>
    <s v="АС-95"/>
    <m/>
    <s v=" 08.12.2014"/>
    <n v="100"/>
    <n v="2015"/>
    <n v="0"/>
    <m/>
    <s v="КП14"/>
    <s v="ПУ9"/>
    <m/>
    <s v="Таяние и сход образовавшихся гололедно-изморозевых отложений с проводов, приведшие к подхлесту провода (в одном из пролетов опор №№ 33-34, 53-54, 54-55, 61-62, 66-67, 85-86, 97-98, 100-101) и его последующему кратковременному сближению с проводом другой фазы с перекрытием изоляционного промежутка в условиях воздействия сильного порывистого ветра. Касание обледенелых веток деревьев проводов в пролете опор №№24-25, 41-42. Отсутствие автоматического самозапуска СУ скважинным оборудованием.  "/>
    <n v="12"/>
    <s v="ПРЦЭиЭ №5"/>
    <s v="А9"/>
  </r>
  <r>
    <x v="10"/>
    <x v="9"/>
    <s v="УЭ ОАО &quot;Самаранефтегаз&quot;"/>
    <x v="342"/>
    <d v="1899-12-30T01:23:00"/>
    <d v="2014-12-21T00:00:00"/>
    <d v="1899-12-30T01:23:00"/>
    <d v="1899-12-30T00:00:00"/>
    <n v="10"/>
    <s v="МТЗ"/>
    <s v="АПВУ"/>
    <x v="2"/>
    <s v="ВЛ-6 кВ Ф-11"/>
    <x v="2"/>
    <x v="2"/>
    <s v="ВЛ-6 кВ Ф-11 ПС 110/35/6 кВ &quot;Козловская&quot;"/>
    <s v="Работала МТЗ. АПВ- успешно. Сильный порывистый ветер. "/>
    <n v="1.39"/>
    <m/>
    <n v="1.39"/>
    <s v="ТЧ"/>
    <n v="2003"/>
    <s v="А-95"/>
    <m/>
    <s v="08.2014"/>
    <n v="100"/>
    <n v="2015"/>
    <n v="0"/>
    <m/>
    <s v="КП12"/>
    <s v="ПУ9"/>
    <m/>
    <s v="Кратковременное сближение проводов различных фаз в пролете опор №№ 20-21 при сильных порывах ветра, приведшее к перекрытию изоляционных промежутков. Отсутствие автоматического самозапуска СУ скважинным оборудованием. "/>
    <n v="12"/>
    <s v="ПРЦЭиЭ №3"/>
    <s v="А9"/>
  </r>
  <r>
    <x v="10"/>
    <x v="9"/>
    <s v="УЭ ОАО &quot;Самаранефтегаз&quot;"/>
    <x v="342"/>
    <d v="1899-12-30T01:45:00"/>
    <d v="2014-12-21T00:00:00"/>
    <d v="1899-12-30T10:39:00"/>
    <d v="1899-12-30T08:54:00"/>
    <n v="27"/>
    <s v="ТО"/>
    <s v="РПНУ (АПВ-нет)"/>
    <x v="2"/>
    <s v="ВЛ-35 кВ &quot;ЗЦЛ&quot;"/>
    <x v="0"/>
    <x v="2"/>
    <s v="ВЛ-35 кВ &quot;ЗЦЛ&quot; ПС 110/35/6 кВ_x000a_&quot;Кудиновская&quot;.Под отключение попали: _x000a_ПС 35/6 кВ &quot;Тверская&quot;. Включена на Х.Х."/>
    <s v="Работала ТО. АПВ- нет.В 3:40 нагрузку ПС 35/6 кВ &quot;Тверская&quot; перевели на ВЛ-35 кВ &quot;Тверская&quot;.Сильный порывистый ветер."/>
    <n v="0.89"/>
    <m/>
    <n v="0.89"/>
    <s v="ТЧ"/>
    <n v="1987"/>
    <s v="АС-120"/>
    <m/>
    <s v="09.2014"/>
    <n v="100"/>
    <n v="2015"/>
    <n v="0"/>
    <m/>
    <s v="КП25"/>
    <s v="ПУ5"/>
    <m/>
    <s v="Коренная причина не выявлена. Предположительно предпослыками возникновения нарушеняи могли явиться - схлест проводов при сильных порывах ветра, что в совокупности с моральным и физическим износом привода ПП-67 МВ-35 кВ Т-2-Т ПС 35/6 кВ &quot;Тверская&quot; (срок службы 33 года) и ввиду жесткого шинного моста на ПС 35/6 кВ &quot;Тверская&quot; (отсутствие АВР-35 кВ) увеличило время перерыва в электроснабжении."/>
    <n v="12"/>
    <s v="ПРЦЭиЭ №6"/>
    <s v="А9"/>
  </r>
  <r>
    <x v="10"/>
    <x v="9"/>
    <s v="УЭ ОАО &quot;Самаранефтегаз&quot;"/>
    <x v="342"/>
    <d v="1899-12-30T23:47:00"/>
    <d v="2014-12-22T00:00:00"/>
    <d v="1899-12-30T16:30:00"/>
    <d v="1899-12-30T16:43:00"/>
    <n v="5"/>
    <s v="МТЗ"/>
    <s v="АПВН, РПВУ"/>
    <x v="2"/>
    <s v="ВЛ-10 кВ Ф-15"/>
    <x v="2"/>
    <x v="2"/>
    <s v="ВЛ-10 кВ Ф-15 ПС 35/10 кВ &quot;Петрухновская&quot;"/>
    <s v="Работала МТЗ. АПВ-  не успешно. В 3:06 РПВ-не успешно. Сильный порывистый ветер."/>
    <n v="0.52"/>
    <m/>
    <n v="0.52"/>
    <s v="КМ"/>
    <n v="2014"/>
    <s v="3КНТп-10-70-120"/>
    <m/>
    <s v="21.12.2014; 08.08.2014"/>
    <n v="100"/>
    <n v="2015"/>
    <n v="0"/>
    <m/>
    <s v="КП10"/>
    <s v="ПУ8"/>
    <m/>
    <s v="Нарушение технологии монтажа кабельной муфты (дата монтажа 01.08.2014-04.08.2014) персоналом ООО &quot;Энерго-Сервис&quot;  на кабеле ПвВНг(А)-LS-3х120 в пролете опор №№ 1500/174-1500/175 ВЛ-10 кВ Ф-15 ПС 35/10 кВ &quot;Петрухновская&quot;, приведшее к пробою изоляции муфты и возникновению КЗ. "/>
    <n v="12"/>
    <s v="ПРЦЭиЭ №6"/>
    <s v="А9"/>
  </r>
  <r>
    <x v="10"/>
    <x v="9"/>
    <s v="УЭ ОАО &quot;Самаранефтегаз&quot;"/>
    <x v="342"/>
    <d v="1899-12-30T03:20:00"/>
    <d v="2014-12-21T00:00:00"/>
    <d v="1899-12-30T03:24:00"/>
    <d v="1899-12-30T00:04:00"/>
    <n v="12"/>
    <s v="Выпал блинкер &quot;Авар.откл.&quot;"/>
    <s v="АПВН, РПВУ"/>
    <x v="2"/>
    <s v="ВЛ-6 кВ Ф-20"/>
    <x v="2"/>
    <x v="2"/>
    <s v="ВЛ-6 кВ Ф-20 ПС 35/6 кВ &quot;Ключи&quot;"/>
    <s v="Выпал блинкер &quot;Авар. откл&quot;. АПВ-не успешно. РПВ- успешно. Сильный порывистый ветер."/>
    <n v="3.39"/>
    <m/>
    <n v="3.39"/>
    <s v="ТЧ"/>
    <n v="1982"/>
    <s v="А-70"/>
    <m/>
    <s v="10.06.2014"/>
    <n v="100"/>
    <n v="2015"/>
    <n v="0"/>
    <m/>
    <s v="КП12"/>
    <s v="ПУ4"/>
    <m/>
    <s v="Отсутствие системы телемеханики на ПС 35/6 кВ &quot;Ключи&quot;. Обрыв провода фазы А в пролете опор №№ 25-1А. Устранено 21.12.2014 в 13-30."/>
    <n v="12"/>
    <s v="ПРЦЭиЭ №4"/>
    <s v="А9"/>
  </r>
  <r>
    <x v="10"/>
    <x v="9"/>
    <s v="ОАО &quot;МРСК ВОЛГИ&quot;"/>
    <x v="342"/>
    <d v="1899-12-30T06:29:00"/>
    <d v="2014-12-21T00:00:00"/>
    <d v="1899-12-30T09:10:00"/>
    <d v="1899-12-30T02:41:00"/>
    <n v="13"/>
    <m/>
    <m/>
    <x v="5"/>
    <s v="ВЛ-35 кВ &quot;Благодаровка&quot;"/>
    <x v="0"/>
    <x v="2"/>
    <s v="ВЛ-35 кВ &quot;Благодаровка&quot; ПС 110/35/6 кВ &quot;Нефтегорская-1&quot;(ВПО)"/>
    <s v="Отключена персоналом ВПО.Причина: Повреждение оборудования на С.Ш.-35 кВ ПС 110/35/6 кВ &quot;Нефтегорская-1&quot;(ВПО)."/>
    <n v="1.43"/>
    <n v="2.99"/>
    <n v="4.42"/>
    <s v="ТЧ"/>
    <n v="1964"/>
    <s v="АС-150"/>
    <m/>
    <s v="12.2014"/>
    <n v="100"/>
    <n v="2015"/>
    <n v="0"/>
    <m/>
    <s v="КП18"/>
    <s v="ПУ5"/>
    <m/>
    <s v="ВЛ-35 кВ &quot;Благодаровка&quot; - единственная питающая ВЛ-35 кВ для ПС 35/6 кВ &quot;Благодаровская&quot;."/>
    <n v="12"/>
    <s v="ПРЦЭиЭ №2"/>
    <s v="А7"/>
  </r>
  <r>
    <x v="10"/>
    <x v="9"/>
    <s v="ОАО &quot;МРСК ВОЛГИ&quot;"/>
    <x v="342"/>
    <d v="1899-12-30T10:00:00"/>
    <d v="2014-12-21T00:00:00"/>
    <d v="1899-12-30T17:35:00"/>
    <d v="1899-12-30T07:35:00"/>
    <n v="13"/>
    <m/>
    <m/>
    <x v="5"/>
    <s v="ВЛ-35 кВ &quot;Благодаровка&quot;"/>
    <x v="0"/>
    <x v="2"/>
    <s v="ВЛ-35 кВ &quot;Благодаровка&quot; ПС 110/35/6 кВ &quot;Нефтегорская-1&quot;(ВПО)"/>
    <s v="В 9:10 появилось замыкание на &quot;землю&quot;. Отключена персоналом ВПО.Причина: обрыв грозотроса в пролете опор №7-8 на отпайке от ВЛ-35 кВ &quot;Благодаровка&quot; к ПС 35/10 кВ &quot;Усманка&quot;(ВПО)."/>
    <n v="128.71"/>
    <m/>
    <n v="128.71"/>
    <s v="ТЧ"/>
    <n v="1964"/>
    <s v="АС-150"/>
    <m/>
    <s v="12.2014"/>
    <n v="100"/>
    <n v="2015"/>
    <n v="0"/>
    <m/>
    <s v="КП18"/>
    <s v="ПУ5"/>
    <m/>
    <s v="ВЛ-35 кВ &quot;Благодаровка&quot; - единственная питающая ВЛ-35 кВ для ПС 35/6 кВ &quot;Благодаровская&quot;."/>
    <n v="12"/>
    <s v="ПРЦЭиЭ №2"/>
    <s v="А7"/>
  </r>
  <r>
    <x v="10"/>
    <x v="9"/>
    <s v="УЭ ОАО &quot;Самаранефтегаз&quot;"/>
    <x v="342"/>
    <d v="1899-12-30T08:40:00"/>
    <d v="2014-12-21T00:00:00"/>
    <d v="1899-12-30T14:47:00"/>
    <d v="1899-12-30T06:07:00"/>
    <n v="2"/>
    <s v="ТО"/>
    <s v="АПВН, РПВН"/>
    <x v="2"/>
    <s v="ВЛБ-111_x000a_ВЛ-6 кВ Ф-11"/>
    <x v="2"/>
    <x v="2"/>
    <s v="ВЛБ-111 (ВЛ-6 кВ Ф-11)_x000a_ПС 35/6 кВ  &quot;Богдановская&quot;"/>
    <s v="Работала ТО АПВ-не успешно._x000a_РПВ-не успешно.  Сильный порывистый ветер. Произвели осмотр отпайки после ВЛБ-111 повреждений не обнаружено."/>
    <n v="0.71"/>
    <m/>
    <n v="0.71"/>
    <s v="В"/>
    <n v="2010"/>
    <s v="BB/TEL-10"/>
    <s v="ГК &quot;Таврида Электрик&quot;"/>
    <d v="2014-01-09T00:00:00"/>
    <n v="100"/>
    <n v="2015"/>
    <n v="0"/>
    <m/>
    <s v="КП25"/>
    <s v="ПУ8"/>
    <m/>
    <s v="Коренная причина не выявлена. Предположительно причиной отключения явился схлест проводов при сильных порывах ветра."/>
    <n v="12"/>
    <s v="ПРЦЭиЭ №2"/>
    <s v="А9"/>
  </r>
  <r>
    <x v="10"/>
    <x v="9"/>
    <s v="УЭ ОАО &quot;Самаранефтегаз&quot;"/>
    <x v="342"/>
    <d v="1899-12-30T12:56:00"/>
    <d v="2014-12-21T00:00:00"/>
    <d v="1899-12-30T12:56:00"/>
    <d v="1899-12-30T00:00:00"/>
    <n v="16"/>
    <s v="МТЗ"/>
    <s v="АПВУ"/>
    <x v="2"/>
    <s v="ВЛ-35 кВ &quot;Аманак&quot;"/>
    <x v="0"/>
    <x v="2"/>
    <s v="ВЛ-35 кВ &quot;Аманак&quot; ПС 110/35/6 кВ _x000a_&quot;Сосновка&quot; (ВПО). Под откл.попали:_x000a_ПС 35/6 кВ &quot;Аманак&quot;,&quot;Кротково-Алешкино&quot;,&quot;Боголюбовка&quot;"/>
    <s v="Работала МТЗ АПВ- успешно._x000a_ Сильный порывистый ветер."/>
    <m/>
    <n v="1.38"/>
    <n v="1.38"/>
    <s v="ТЧ"/>
    <n v="1966"/>
    <s v="АС-95"/>
    <m/>
    <d v="2014-10-07T00:00:00"/>
    <n v="100"/>
    <n v="2015"/>
    <n v="0"/>
    <m/>
    <s v="КП13"/>
    <s v="ПУ9"/>
    <m/>
    <s v="Таяние и сход образовавшихся гололедно-изморозевых отложений с проводов, приведшие к подхлесту провода (в одном из пролетов опор №№ 17-18, 22-23, 29-30, 61-62, 69-70, 73-74, 92-93, 102-103, 107-108, 108-109) и его последующему кратковременному схлесту с проводом другой фазы в условиях сильного порывистого ветра.  Отсутствие автоматического самозапуска СУ скважинным оборудованием.  "/>
    <n v="12"/>
    <s v="ПРЦЭиЭ №5"/>
    <s v="А9"/>
  </r>
  <r>
    <x v="10"/>
    <x v="9"/>
    <s v="УЭ ОАО &quot;Самаранефтегаз&quot;"/>
    <x v="342"/>
    <d v="1899-12-30T05:13:00"/>
    <d v="2014-12-21T00:00:00"/>
    <d v="1899-12-30T05:26:00"/>
    <d v="1899-12-30T00:13:00"/>
    <n v="27"/>
    <s v="ТО"/>
    <s v="АПВН, РПВУ"/>
    <x v="2"/>
    <s v="ВЛ-35 кВ &quot;Грековка&quot; "/>
    <x v="0"/>
    <x v="2"/>
    <s v="ВЛ-35 кВ &quot;Грековка&quot; ПС 110/35/10 кВ _x000a_&quot;Алексеевская&quot; (ВПО).Под отключение попали:ПС 35/6 кВ &quot;Грековская&quot;, &quot;Алексеевская&quot;,&quot;Субботинская&quot;."/>
    <s v="Работала ТО. АПВ - не успешно.РПВ - успешно. Сильный порывистый ветер."/>
    <n v="5.33"/>
    <m/>
    <n v="5.33"/>
    <s v="ТЧ"/>
    <n v="1979"/>
    <s v="АС-95"/>
    <m/>
    <d v="2014-07-29T00:00:00"/>
    <n v="100"/>
    <n v="2015"/>
    <n v="0"/>
    <m/>
    <s v="КП25"/>
    <s v="ПУ4"/>
    <m/>
    <s v="Коренная причина не выявлена. Предположительно причиной отключения явился схлест проводов при сильных порывах ветра. Отсутствие системы телемеханики на ПС 35/6 кВ &quot;Грековская&quot;. "/>
    <n v="12"/>
    <s v="ПРЦЭиЭ №2"/>
    <s v="А9"/>
  </r>
  <r>
    <x v="10"/>
    <x v="9"/>
    <s v="ОАО &quot;МРСК ВОЛГИ&quot;"/>
    <x v="301"/>
    <d v="1899-12-30T13:22:00"/>
    <d v="2014-12-23T00:00:00"/>
    <d v="1899-12-30T13:22:00"/>
    <d v="1899-12-30T00:00:00"/>
    <n v="29"/>
    <s v="1 и 2 ст.З.З"/>
    <s v="АПВН, РПВУ"/>
    <x v="5"/>
    <s v="ВЛ-110 кВ &quot;Сосновка&quot; (ВПО)"/>
    <x v="1"/>
    <x v="2"/>
    <s v="ВЛ-110 кВ &quot;Сосновка&quot; (ВПО) ПС 110/10 кВ &quot;Подбельская-Тяговая&quot; (РЖД)._x000a_Под откл.попали: С-1-Т ПС 110/35/6 кВ &quot;Сосновка&quot; (ВПО), ПС 35/6 кВ &quot;БКНС&quot;,_x000a_&quot;Дерюжевка&quot;,&quot;Садовая&quot;."/>
    <s v="1 и 2 ст.З.З.АПВ-не успешно. АВР-35,6 кВ на ПС 110/35/6 кВ &quot;Сосновка&quot; (ВПО)-успешно. В 13:47 РПВ-успешно."/>
    <m/>
    <n v="3.7"/>
    <n v="3.7"/>
    <s v="ТЧ"/>
    <m/>
    <m/>
    <m/>
    <m/>
    <m/>
    <m/>
    <m/>
    <m/>
    <s v="КП18"/>
    <s v="ПУ9"/>
    <m/>
    <s v="Перерыв в электроснабжении потребителей на время срабатывания АВР на ПС 110/35/6 кВ &quot;Сосновка&quot; (ВПО)."/>
    <n v="12"/>
    <s v="ПРЦЭиЭ №5"/>
    <s v="А7"/>
  </r>
  <r>
    <x v="10"/>
    <x v="9"/>
    <s v="УЭ ОАО &quot;Самаранефтегаз&quot;"/>
    <x v="343"/>
    <d v="1899-12-30T13:09:00"/>
    <d v="2014-12-24T00:00:00"/>
    <d v="1899-12-30T13:09:00"/>
    <d v="1899-12-30T00:00:00"/>
    <n v="14"/>
    <s v="ТО"/>
    <s v="АПВУ"/>
    <x v="0"/>
    <s v="ВЛ-6 кВ Ф-13_x000a_"/>
    <x v="2"/>
    <x v="2"/>
    <s v="ВЛ-6 кВ Ф-13 ПС 35/6 кВ &quot;Ключевская&quot;"/>
    <s v="Работала ТО. АПВ-успешно_x000a_При осмотре ВЛ обнаружено:_x000a_в ТП №1308/ 100 разрушены опорные изоляторы Ф- &quot;А&quot;, ф-&quot;С&quot;."/>
    <m/>
    <n v="1.28"/>
    <n v="1.28"/>
    <s v="И"/>
    <n v="1987"/>
    <s v="ИО-10/400"/>
    <m/>
    <d v="2013-05-27T00:00:00"/>
    <n v="100"/>
    <d v="2014-07-24T00:00:00"/>
    <n v="1"/>
    <m/>
    <s v="КП23"/>
    <s v="ПУ9"/>
    <m/>
    <s v="Разрушение опорных изоляторов фаз А иС, выпадение из посадочных мест высоковольтных плавких вставок фаз А и С, приведшее к замыканию ошиновки 6 кВ на корпус ТП в месте разрушения опорных изоляторов."/>
    <n v="12"/>
    <s v="ПРЦЭиЭ №5"/>
    <s v="А8"/>
  </r>
  <r>
    <x v="10"/>
    <x v="9"/>
    <s v="УЭ ОАО &quot;Самаранефтегаз&quot;"/>
    <x v="343"/>
    <d v="1899-12-30T13:09:00"/>
    <d v="2014-12-24T00:00:00"/>
    <d v="1899-12-30T14:10:00"/>
    <d v="1899-12-30T01:01:00"/>
    <n v="1"/>
    <s v="ТО"/>
    <s v="АПВН, РПВУ"/>
    <x v="2"/>
    <s v="ВЛ-6 кВ Ф-11"/>
    <x v="2"/>
    <x v="2"/>
    <s v="ВЛ-6 кВ Ф-11 ПС 35/6 кВ &quot;Ключевская&quot;"/>
    <s v="Работала ТО. АПВ-не успешно _x000a_РПВ-успешно. Произведен осмотр ВЛ повреждений не обнаружено."/>
    <n v="0.26"/>
    <m/>
    <n v="0.26"/>
    <s v="ТЧ"/>
    <n v="1982"/>
    <s v="А-70"/>
    <m/>
    <d v="2014-07-05T00:00:00"/>
    <n v="100"/>
    <n v="2015"/>
    <n v="0"/>
    <m/>
    <s v="КП14"/>
    <s v="ПУ8"/>
    <m/>
    <s v="Увеличение стрел провеса спусков проводов от опоры №1100/7 к ТП-1101/160 под повышенной нагрузкой от образовавшихся на элементах ВЛ (провода, изоляторы. Траверсы) гололедно-изморозевых отложений, приведшее к схлесту проводов при сильных порывах ветра (13-18 м/с)."/>
    <n v="12"/>
    <s v="ПРЦЭиЭ №5"/>
    <s v="А12"/>
  </r>
  <r>
    <x v="10"/>
    <x v="9"/>
    <s v="УЭ ОАО &quot;Самаранефтегаз&quot;"/>
    <x v="344"/>
    <d v="1899-12-30T01:01:00"/>
    <d v="2014-12-25T00:00:00"/>
    <d v="1899-12-30T05:48:00"/>
    <d v="1899-12-30T04:47:00"/>
    <n v="54"/>
    <s v="МТО"/>
    <s v="АПВН, РПВУ"/>
    <x v="2"/>
    <s v="ВЛ-35 кВ &quot;Сарбай&quot;"/>
    <x v="0"/>
    <x v="2"/>
    <s v="ВЛ-35 кВ &quot;Сарбай&quot;.ПС 110/35/6 кВ_x000a_&quot;Сосновка&quot; (ВПО).Под отключение попали: ПС 35/6 кВ &quot;Дерюжевка&quot;, &quot;БКНС&quot;,&quot;Садовая&quot;."/>
    <s v="Работала МТО.АПВ-не успешно._x000a_РПВ-успешно.Сильный ветер._x000a_В 1:37 появилось замыкание на &quot;землю&quot; _x000a_ф-&quot;В&quot;.В 1:43 откл.персоналом ВПО. Производится осмотр ВЛ и ПС.Откл.ПС 35/6 кВ &quot;Дерюжевка&quot; ,ПС 35/6 кВ &quot;БКНС&quot;._x000a_В 04:18 вкл.ВЛ-35 кВ &quot;Сарбай&quot; в работу-&quot;земли&quot; нет.В 04:42 вкл.ПС 35/6 кВ &quot;БКНС&quot;_x000a_-&quot;земли&quot; нет.В 05:48 вкл.ПС 35/6 кВ &quot;Дерюжевка&quot;.В 06:05 во время  перевода нагрузки ПС 35/6 кВ &quot;Садовая&quot; _x000a_на ВЛ-35 кВ &quot;Мочалеевка&quot; ПС 110/35/6 кВ &quot;Козловская&quot; (ПРЦЭиЭ№3),_x000a_ произошло откл.МВ-35 &quot;Мочалеевка&quot; ПС 35/6 кВ &quot;Мочалеевка&quot;.В 06:14 вкл.МВ-35 &quot;Мочалеевка&quot;.Повреждение на участке ВЛ-35 кВ от ПС 35/6 кВ &quot;Дерюжевка&quot; до ПС 35/6 кВ &quot;Мочалеевка&quot;.При осмотре ВЛ обнаружено: обрыв провода в пролете оп._x000a_№58-59, провод лежит на земле. С 14:30 до 17:22 произвели восстановление оборванного провода в пролете оп.№ 58-59. В 17:56 восстановлена нормальная схема эл. снабжения. Гололедообразование, сильный порывистый ветер."/>
    <n v="92"/>
    <m/>
    <n v="92"/>
    <s v="ТЧ"/>
    <n v="1963"/>
    <s v="АС-95"/>
    <m/>
    <d v="2014-12-22T00:00:00"/>
    <n v="100"/>
    <n v="2015"/>
    <n v="0"/>
    <m/>
    <s v="КП14"/>
    <s v="ПУ8"/>
    <m/>
    <s v="Провис провода под тяжестью образовавшихся гололедно-изморозевых отложений в пролете опор №№ 58-59, приведший к его последующему обрыву в условиях воздействия сильного порывистого ветра (20-25 м/с) с замыканием оборванного провода фазы В на провод фазы А."/>
    <n v="12"/>
    <s v="ПРЦЭиЭ №5"/>
    <s v="А9"/>
  </r>
  <r>
    <x v="10"/>
    <x v="9"/>
    <s v="УЭ ОАО &quot;Самаранефтегаз&quot;"/>
    <x v="345"/>
    <d v="1899-12-30T13:56:00"/>
    <d v="2014-12-26T00:00:00"/>
    <d v="1899-12-30T16:57:00"/>
    <d v="1899-12-30T03:01:00"/>
    <n v="6"/>
    <s v="ТО"/>
    <s v="АПВН, РПВУ"/>
    <x v="2"/>
    <s v="ВЛ-35 кВ &quot;Алакаевка&quot;"/>
    <x v="0"/>
    <x v="2"/>
    <s v="ВЛ-35 кВ &quot;Алакаевка&quot;ПС 35/6 кВ  &quot;Хилки&quot; Под отключение попал:  Т-1-Т ПС 35/6 кВ &quot;Ключи&quot;."/>
    <s v="Работала Т.О., АПВ-не успешно. АВР-6 кВ на ПС 35/6 кВ &quot;Ключи&quot;(ПРЦЭиЭ&quot;№4)-успешно. Произведен осмотр ВЛ: в пролете № 25-26 &quot;пляска&quot; проводов. В 16:57 ВЛ-35 &quot;Алакаевка&quot; включена на ХХ. В 18:11 ВЛ-35 &quot;Алакаевка&quot; поставлена под нагрузку. В 18:11 на ПС 35/6 кВ &quot;Ключи&quot; восстановлена нормальная схема эл. снабжения. Сильный порывистый ветер. Гололедообразование. "/>
    <m/>
    <n v="1.33"/>
    <n v="1.33"/>
    <s v="ТЧ"/>
    <n v="1971"/>
    <s v="АС-150"/>
    <m/>
    <s v="08.2014"/>
    <n v="100"/>
    <n v="2015"/>
    <n v="0"/>
    <m/>
    <s v="КП14"/>
    <s v="ПУ8"/>
    <m/>
    <s v="Таяние и сход образовавшихся гололедно-изморозевых отложений (толщина 3-5 см) с проводов в пролете опор №№25-26, приведшие к подхлесту провода фазы &quot;В&quot;  и его последующему кратковременному схлесту с проводом фазы &quot;С&quot; в условиях сильного порывистого ветра.  "/>
    <n v="12"/>
    <s v="ПРЦЭиЭ №1"/>
    <s v="А9"/>
  </r>
  <r>
    <x v="10"/>
    <x v="9"/>
    <s v="УЭ ОАО &quot;Самаранефтегаз&quot;"/>
    <x v="347"/>
    <d v="1899-12-30T22:04:00"/>
    <d v="2014-12-28T00:00:00"/>
    <d v="1899-12-30T22:04:00"/>
    <d v="1899-12-30T00:00:00"/>
    <n v="4"/>
    <s v="ТО"/>
    <s v="АПВУ"/>
    <x v="2"/>
    <s v="ВЛ-6 кВ Ф-7"/>
    <x v="2"/>
    <x v="2"/>
    <s v="ВЛ-6 кВ Ф-7 ПС 110/35/6 кВ &quot;Сосновка&quot; (ВПО)"/>
    <s v="Работала Т.О. АПВ- успешно. Сильный порывистый ветер,снег, метель."/>
    <m/>
    <n v="0.22"/>
    <n v="0.22"/>
    <s v="ТЧ"/>
    <n v="1990"/>
    <s v="А-70"/>
    <m/>
    <s v="20.08.2014; 22.07.2013"/>
    <n v="100"/>
    <d v="2014-07-08T00:00:00"/>
    <n v="1"/>
    <m/>
    <s v="КП14"/>
    <s v="ПУ9"/>
    <m/>
    <s v="Таяние и сход образовавшихся гололедно-изморозевых отложений (толщина 3-5 см) с проводов, приведшие к подхлесту провода (в одном из пролетов опор №№ 700/21-700/22, 700/28-700/29, 700/30-700/31, 705/1-705/2, 700/98-700/99, 700/109-700/110) и его последующему кратковременному схлесту с проводом другой фазы в условиях сильного порывистого ветра.  Отсутствие автоматического самозапуска СУ скважинным оборудованием.  "/>
    <n v="12"/>
    <s v="ПРЦЭиЭ №5"/>
    <s v="А9"/>
  </r>
  <r>
    <x v="10"/>
    <x v="9"/>
    <s v="ОАО &quot;МРСК ВОЛГИ&quot;"/>
    <x v="349"/>
    <m/>
    <d v="2014-12-30T00:00:00"/>
    <m/>
    <d v="1899-12-30T00:00:00"/>
    <n v="32"/>
    <m/>
    <m/>
    <x v="5"/>
    <s v="ВЛ-110 кВ &quot;Коханы-1&quot;"/>
    <x v="1"/>
    <x v="2"/>
    <s v="ВЛ-110 кВ &quot;Коханы-1&quot; ПС 220/110/6 кВ _x000a_&quot;Новоотрадная&quot; (МЭС) Под отключение попали: ПС 35/6 кВ &quot;Восточно-Кохановская&quot;,&quot;Восточная Черновка&quot;, &quot;Ново-Ключевская&quot;."/>
    <s v="В 11:33 посадка напряжения. Причина выясняется."/>
    <m/>
    <n v="11.81"/>
    <n v="11.81"/>
    <s v="ТЧ"/>
    <n v="1979"/>
    <s v="АС-150"/>
    <m/>
    <s v="10.2014"/>
    <n v="100"/>
    <n v="2015"/>
    <n v="0"/>
    <m/>
    <s v="КП18"/>
    <s v="ПУ9"/>
    <m/>
    <m/>
    <n v="12"/>
    <s v="ПРЦЭиЭ №1"/>
    <s v="А7"/>
  </r>
  <r>
    <x v="10"/>
    <x v="9"/>
    <s v="УЭ ОАО &quot;Самаранефтегаз&quot;"/>
    <x v="349"/>
    <d v="1899-12-30T23:32:00"/>
    <d v="2014-12-31T00:00:00"/>
    <d v="1899-12-30T03:32:00"/>
    <d v="1899-12-30T04:00:00"/>
    <n v="1"/>
    <s v="Выпал блинкер &quot;Авар.откл.&quot;"/>
    <s v="АПВН, РПВН"/>
    <x v="0"/>
    <s v="ВЛ-6 кВ Ф-11"/>
    <x v="2"/>
    <x v="2"/>
    <s v="ВЛ-6 кВ Ф-11 ПС 35/6 кВ  &quot;Ключевская&quot;"/>
    <s v="Выпал блинкер Аварийное отключение. АПВ-не успешно. РПВ-не успешно. Причина замыкание на землю  Ф-А и на ВЛ-6 кВ Ф-15 Ф-В. Дефектный изолятор на приёмном портале яч. №11 Ф-А"/>
    <n v="0.64"/>
    <m/>
    <n v="0.64"/>
    <s v="И"/>
    <n v="1988"/>
    <s v="ШФ-10"/>
    <m/>
    <s v="05.06.2014; 17.09.2013"/>
    <n v="100"/>
    <n v="2015"/>
    <n v="0"/>
    <m/>
    <s v="КП23"/>
    <s v="ПУ8"/>
    <m/>
    <m/>
    <n v="12"/>
    <s v="ПРЦЭиЭ №5"/>
    <s v="А12"/>
  </r>
  <r>
    <x v="10"/>
    <x v="9"/>
    <s v="УЭ ОАО &quot;Самаранефтегаз&quot;"/>
    <x v="349"/>
    <d v="1899-12-30T23:32:00"/>
    <d v="2014-12-30T00:00:00"/>
    <d v="1899-12-30T23:32:00"/>
    <d v="1899-12-30T00:00:00"/>
    <n v="12"/>
    <s v="Выпал блинкер &quot;Авар.откл.&quot;"/>
    <s v="АПВУ"/>
    <x v="0"/>
    <s v="ВЛ-6 кВ Ф-15"/>
    <x v="2"/>
    <x v="2"/>
    <s v="ВЛ-6 кВ Ф-15 ПС 35/6 кВ  &quot;Ключевская&quot;"/>
    <s v="Выпал блинкер Аварийное отключение. АПВ- успешно. Причина замыкание на землю  Ф-В и на ВЛ-6 кВ Ф-11 Ф-А."/>
    <m/>
    <n v="0.82"/>
    <n v="0.82"/>
    <s v="И"/>
    <n v="1991"/>
    <s v="ИО-10/400"/>
    <m/>
    <s v="12.08.2014; 30.08.2013"/>
    <n v="100"/>
    <n v="2015"/>
    <n v="0"/>
    <m/>
    <s v="КП23"/>
    <s v="ПУ9"/>
    <m/>
    <s v="Разрушение опорных изоляторов фаз А и В в ТП-1511/63, вызвавшее возникновение двухфазного КЗ. Отсутствие автоматического самозапуска СУ скважинным оборудованием.  "/>
    <n v="12"/>
    <s v="ПРЦЭиЭ №5"/>
    <s v="А12"/>
  </r>
  <r>
    <x v="0"/>
    <x v="10"/>
    <s v="ОАО Черногорэнерго"/>
    <x v="308"/>
    <d v="1899-12-30T17:10:00"/>
    <d v="2014-01-10T00:00:00"/>
    <d v="1899-12-30T19:45:00"/>
    <d v="1899-12-30T02:35:00"/>
    <n v="11"/>
    <s v="-"/>
    <m/>
    <x v="3"/>
    <s v="ВЛ-6кВ Ф-18 п/с 35/6 к-2051"/>
    <x v="2"/>
    <x v="2"/>
    <s v="ВЛ-6кВ Ф-18 п/с 35/6 к-2051"/>
    <s v="Порыв водовода, размыто основание опоры №30 ВЛ-6кВ, ведутся работы по усилению и отсыпке"/>
    <n v="17.899999999999999"/>
    <m/>
    <n v="17.899999999999999"/>
    <s v="СК"/>
    <n v="1991"/>
    <s v="-"/>
    <s v="-"/>
    <s v="Т.Р.-04.09.2012г."/>
    <m/>
    <s v="09.2014г."/>
    <s v="2013г. Отказ в Т. Р. "/>
    <s v="осмотр 21.03.2013г."/>
    <s v="КП24"/>
    <m/>
    <m/>
    <s v="Технология"/>
    <s v="т"/>
    <m/>
    <m/>
  </r>
  <r>
    <x v="0"/>
    <x v="10"/>
    <s v="НЭН"/>
    <x v="30"/>
    <d v="1899-12-30T13:02:00"/>
    <d v="2014-01-13T00:00:00"/>
    <d v="1899-12-30T13:44:00"/>
    <d v="1899-12-30T00:42:00"/>
    <n v="66"/>
    <s v=" МТЗ."/>
    <s v="АПВН, РПВН"/>
    <x v="3"/>
    <s v="ВЛ-35  ф-2  ПС 110/35/6кВ  КНС-13  "/>
    <x v="0"/>
    <x v="2"/>
    <s v="ВЛ-35  ф-2  ПС 110/35/6кВ  КНС-13  "/>
    <s v="Порыв водовода в районе к.1876, фонтанирование на ВЛ-35 Ф-2 п/ст 110 КНС-13 оп.№13, ВЛ-6 Ф-14 п/ст К-465 оп.№69 - залиты водой и нефтью, необходимы замена и чистка изоляции. Порыв перекрыт, дефекты по ВЛ устранены."/>
    <n v="20.8"/>
    <n v="6.5"/>
    <n v="27.3"/>
    <s v="ТЧ"/>
    <n v="1978"/>
    <s v="провод А-120"/>
    <m/>
    <d v="2013-04-09T00:00:00"/>
    <n v="1"/>
    <s v="апрель 2015г"/>
    <n v="0"/>
    <d v="2014-01-10T00:00:00"/>
    <s v="КП24"/>
    <m/>
    <m/>
    <s v="порыв водовода, попадание тех. Жидкости на ТВЧ"/>
    <s v="т"/>
    <m/>
    <m/>
  </r>
  <r>
    <x v="0"/>
    <x v="10"/>
    <s v="НЭН"/>
    <x v="311"/>
    <m/>
    <m/>
    <m/>
    <m/>
    <m/>
    <m/>
    <m/>
    <x v="4"/>
    <m/>
    <x v="3"/>
    <x v="8"/>
    <m/>
    <m/>
    <m/>
    <m/>
    <m/>
    <m/>
    <m/>
    <m/>
    <m/>
    <m/>
    <m/>
    <m/>
    <m/>
    <m/>
    <m/>
    <m/>
    <m/>
    <s v="Нарушений не было"/>
    <m/>
    <m/>
    <m/>
  </r>
  <r>
    <x v="0"/>
    <x v="10"/>
    <s v="НЭН"/>
    <x v="35"/>
    <d v="2014-01-21T12:38:00"/>
    <d v="2014-01-21T00:00:00"/>
    <d v="2014-01-21T12:38:00"/>
    <d v="1899-12-30T00:00:00"/>
    <n v="19"/>
    <s v="Посадка напряжения"/>
    <s v="-"/>
    <x v="5"/>
    <s v="СШ-6кВ №2    ПС 35/6кВ  К-240  "/>
    <x v="0"/>
    <x v="0"/>
    <s v="СШ-6кВ №2    ПС 35/6кВ  К-240  "/>
    <s v="Посадка &quot;U&quot; по п/ст 110 Медвежья из-за повреждения в РУ-6 &quot;Горводоканал&quot;. Произведён перзапуск остановившегося оборудования. "/>
    <n v="3.5"/>
    <m/>
    <n v="3.5"/>
    <m/>
    <m/>
    <m/>
    <m/>
    <m/>
    <m/>
    <m/>
    <m/>
    <m/>
    <s v="КП18"/>
    <m/>
    <m/>
    <m/>
    <m/>
    <m/>
    <s v="неуч.вр."/>
  </r>
  <r>
    <x v="0"/>
    <x v="10"/>
    <s v="ОАО Черногорэнерго"/>
    <x v="312"/>
    <d v="1899-12-30T02:00:00"/>
    <d v="2014-01-24T00:00:00"/>
    <d v="1899-12-30T02:50:00"/>
    <d v="1899-12-30T00:50:00"/>
    <n v="3"/>
    <m/>
    <m/>
    <x v="1"/>
    <s v="КТПН 6/0,4кВ                к-1506"/>
    <x v="5"/>
    <x v="6"/>
    <s v="КТПН 6/0,4кВ                к-1506"/>
    <s v="Подгар разъема ШР для подключения бригады КРС(ПРС), превышение номинальных параметров АВ-0,4кВ"/>
    <n v="1.4"/>
    <m/>
    <n v="1.4"/>
    <s v="ЗА"/>
    <n v="1985"/>
    <s v="ШР-0,4кВ"/>
    <m/>
    <s v="Т.Р.-06.06.2012г."/>
    <m/>
    <s v="06.2014г."/>
    <s v="2013г. Отказ в Т. Р. "/>
    <m/>
    <s v="КП24"/>
    <m/>
    <m/>
    <s v="Сторонние"/>
    <m/>
    <s v="с"/>
    <m/>
  </r>
  <r>
    <x v="0"/>
    <x v="10"/>
    <s v="НЭН"/>
    <x v="313"/>
    <m/>
    <m/>
    <m/>
    <m/>
    <m/>
    <m/>
    <m/>
    <x v="4"/>
    <m/>
    <x v="3"/>
    <x v="8"/>
    <m/>
    <m/>
    <m/>
    <m/>
    <m/>
    <m/>
    <m/>
    <m/>
    <m/>
    <m/>
    <m/>
    <m/>
    <m/>
    <m/>
    <m/>
    <m/>
    <m/>
    <s v="Нарушений не было"/>
    <m/>
    <m/>
    <m/>
  </r>
  <r>
    <x v="0"/>
    <x v="10"/>
    <s v="НЭН"/>
    <x v="38"/>
    <d v="1899-12-30T07:23:00"/>
    <d v="2014-01-26T00:00:00"/>
    <d v="1899-12-30T09:41:00"/>
    <d v="1899-12-30T02:18:00"/>
    <n v="23"/>
    <s v="МТО .  АПВ неуспешно"/>
    <s v="Причина выясняется."/>
    <x v="0"/>
    <s v="МВ-35кВ№2,МВ-6кВ &quot;Ввод-2&quot; яч.12,МВ-6кВ яч.17.    ПС 35/6кВ  К-1841"/>
    <x v="0"/>
    <x v="0"/>
    <s v="МВ-35кВ№2,МВ-6кВ &quot;Ввод-2&quot; яч.12,МВ-6кВ яч.17.    ПС 35/6кВ  К-1841"/>
    <s v="Пробное включение-успешно.Осмотр-без замечаний."/>
    <n v="20.100000000000001"/>
    <n v="1.9"/>
    <n v="22"/>
    <s v="СК"/>
    <n v="1993"/>
    <s v="оттяжка опоры 6кВ"/>
    <m/>
    <s v="01.08.2012г"/>
    <n v="1"/>
    <s v="август 2014г"/>
    <n v="0"/>
    <s v="06.01.2014г."/>
    <s v="КП22"/>
    <m/>
    <m/>
    <m/>
    <m/>
    <m/>
    <m/>
  </r>
  <r>
    <x v="1"/>
    <x v="10"/>
    <s v="НЭН"/>
    <x v="58"/>
    <d v="1899-12-30T21:14:00"/>
    <d v="2014-02-20T00:00:00"/>
    <d v="1899-12-30T21:14:00"/>
    <d v="1899-12-30T00:00:00"/>
    <n v="77"/>
    <s v="ДТЗ"/>
    <s v="АПВУ"/>
    <x v="5"/>
    <s v="ВЛ-110кВ Космос-Гидронамыв (принадлежность НВЭС)        "/>
    <x v="1"/>
    <x v="2"/>
    <s v="ВЛ-110кВ Космос-Гидронамыв (принадлежность НВЭС)        "/>
    <s v="Выясняется."/>
    <n v="9.9"/>
    <n v="23.4"/>
    <n v="33.299999999999997"/>
    <m/>
    <m/>
    <m/>
    <m/>
    <m/>
    <m/>
    <m/>
    <m/>
    <m/>
    <s v="КП18"/>
    <m/>
    <m/>
    <s v="отключение во внешних сетях"/>
    <m/>
    <m/>
    <s v="неуч.вр."/>
  </r>
  <r>
    <x v="1"/>
    <x v="10"/>
    <s v="ОАО Черногорэнерго"/>
    <x v="314"/>
    <d v="1899-12-30T02:29:00"/>
    <d v="2014-02-24T00:00:00"/>
    <d v="1899-12-30T02:29:00"/>
    <d v="1899-12-30T00:00:00"/>
    <n v="25"/>
    <m/>
    <s v="АПВУ"/>
    <x v="2"/>
    <s v="ВЛ-35кВ Ф-3 П/С 35/6 Молодежная"/>
    <x v="0"/>
    <x v="2"/>
    <s v="ВЛ-35кВ Ф-3 П/С 35/6 Молодежная"/>
    <s v="Аварийное отключение по сильному ветру"/>
    <n v="1.7"/>
    <m/>
    <n v="1.7"/>
    <s v="ТЧ"/>
    <s v="1986г."/>
    <m/>
    <m/>
    <s v="Т.Р.-29.10.2009г."/>
    <m/>
    <m/>
    <m/>
    <s v="осмотр 18.01.2014г."/>
    <s v="КП12"/>
    <m/>
    <m/>
    <s v="Атм., прир. и техн."/>
    <m/>
    <m/>
    <m/>
  </r>
  <r>
    <x v="1"/>
    <x v="10"/>
    <s v="ОАО Черногорэнерго"/>
    <x v="314"/>
    <d v="1899-12-30T02:08:00"/>
    <d v="2014-02-24T00:00:00"/>
    <d v="1899-12-30T02:08:00"/>
    <d v="1899-12-30T00:00:00"/>
    <n v="24"/>
    <m/>
    <s v="АПВУ"/>
    <x v="2"/>
    <s v="ВЛ-35кВ Ф-3 П/С 35/6 Молодежная"/>
    <x v="0"/>
    <x v="2"/>
    <s v="ВЛ-35кВ Ф-3 П/С 35/6 Молодежная"/>
    <s v="Аварийное отключение по сильному ветру"/>
    <n v="1.2"/>
    <m/>
    <n v="1.2"/>
    <s v="ТЧ"/>
    <s v="1986г."/>
    <m/>
    <m/>
    <s v="Т.Р.-29.10.2009г."/>
    <m/>
    <m/>
    <m/>
    <s v="осмотр 18.01.2014г."/>
    <s v="КП12"/>
    <m/>
    <m/>
    <s v="Атм., прир. и техн."/>
    <m/>
    <m/>
    <m/>
  </r>
  <r>
    <x v="1"/>
    <x v="10"/>
    <s v="НЭН"/>
    <x v="8"/>
    <d v="1899-12-30T00:08:00"/>
    <d v="2014-02-26T00:00:00"/>
    <d v="1899-12-30T00:30:00"/>
    <d v="1899-12-30T00:22:00"/>
    <n v="84"/>
    <s v="-"/>
    <m/>
    <x v="0"/>
    <s v="ВЛ-35кВ  ф-2  ПС 110/35/6кВ    КНС-7"/>
    <x v="0"/>
    <x v="2"/>
    <s v="ВЛ-35кВ  ф-2  ПС 110/35/6кВ    КНС-7"/>
    <s v="отключен персоналом Земля фазе &quot;А&quot;."/>
    <n v="70.599999999999994"/>
    <n v="22.3"/>
    <n v="92.899999999999991"/>
    <s v="ТЧ"/>
    <n v="1980"/>
    <s v="провод АС-120"/>
    <m/>
    <s v="21.09.20111г"/>
    <n v="1"/>
    <s v="июнь, сентябрь 2013г, не ремонтиповался в связи с невозможностью создания ремонтной схемы (в ремонте находился ВЛ-35 ПС-110 КНС-5А)"/>
    <n v="0"/>
    <s v="10.03.2013г"/>
    <s v="КП4"/>
    <m/>
    <m/>
    <m/>
    <m/>
    <m/>
    <m/>
  </r>
  <r>
    <x v="2"/>
    <x v="10"/>
    <s v="ОАО Черногорэнерго"/>
    <x v="318"/>
    <d v="1899-12-30T15:56:00"/>
    <d v="2014-03-01T00:00:00"/>
    <d v="1899-12-30T18:35:00"/>
    <d v="1899-12-30T02:39:00"/>
    <n v="9"/>
    <m/>
    <m/>
    <x v="1"/>
    <s v="ВЛ-6кВ Ф-4 п/с 35/6 к-335"/>
    <x v="2"/>
    <x v="2"/>
    <s v="ВЛ-6кВ Ф-4 п/с 35/6 к-335"/>
    <s v="Обрыв ВЛ транспортной техникой неустановленной подрядной организацией"/>
    <n v="10.199999999999999"/>
    <m/>
    <n v="10.199999999999999"/>
    <s v="В"/>
    <s v="1989г."/>
    <m/>
    <m/>
    <s v="Т.Р.-07.05.2013г."/>
    <m/>
    <s v="05.2014г."/>
    <m/>
    <s v="осмотр 26.11.2013г."/>
    <s v="КП20"/>
    <m/>
    <m/>
    <s v="Сторонние"/>
    <m/>
    <s v="с"/>
    <m/>
  </r>
  <r>
    <x v="2"/>
    <x v="10"/>
    <s v="НЭН"/>
    <x v="321"/>
    <d v="1899-12-30T01:18:00"/>
    <d v="2014-03-04T00:00:00"/>
    <d v="1899-12-30T03:20:00"/>
    <d v="1899-12-30T02:02:00"/>
    <n v="10"/>
    <s v="отключено персоналом"/>
    <m/>
    <x v="0"/>
    <s v="ПЛУ 6кВ №7-14  ф-4  ПС 35/6кВ  К-507  "/>
    <x v="2"/>
    <x v="2"/>
    <s v="ПЛУ 6кВ №7-14  ф-4  ПС 35/6кВ  К-507  "/>
    <s v="Неполнофазный режим, внутреннее повреждение камеры ВВ-6кВ ф-В ПЛУ 6кВ №7-14"/>
    <n v="4.7"/>
    <m/>
    <n v="4.7"/>
    <s v="КУ"/>
    <n v="1987"/>
    <s v="кольцующая ячейка К-120"/>
    <m/>
    <d v="2013-02-14T00:00:00"/>
    <n v="1"/>
    <s v="февраль  2013г"/>
    <n v="0"/>
    <s v="27.02.2014г."/>
    <s v="КП23"/>
    <m/>
    <m/>
    <m/>
    <m/>
    <m/>
    <m/>
  </r>
  <r>
    <x v="2"/>
    <x v="10"/>
    <s v="НЭН"/>
    <x v="62"/>
    <d v="1899-12-30T22:08:00"/>
    <d v="2014-03-05T00:00:00"/>
    <d v="1899-12-30T22:40:00"/>
    <d v="1899-12-30T00:32:00"/>
    <n v="16"/>
    <s v="МТО"/>
    <s v="АПВУ"/>
    <x v="1"/>
    <s v="ВЛ-6кВ  ф-7  ПС 35/6кВ  К-135  "/>
    <x v="2"/>
    <x v="2"/>
    <s v="ВЛ-6кВ  ф-7  ПС 35/6кВ  К-135  "/>
    <s v="В охранной зоне ВЛ-6кВ  в пролете оп№24/1-24/2 без разрешения на работы в охранной зоне, работал трубоукладчик гос№0920ТК  ООО &quot;Транснефтьстрой&quot; касание провода и на оп№24/2 поврежден изоляторы фазы &quot;А&quot; &quot;В&quot;, провод, провод лежал на траверсе. В 23:29 провод слетел с траверсы оп№24/2 и повторное отключение ВЛ-6кВ. При отключение ВЛ-6кВ по посадки напряжения остановка скважин по ВЛ-6кВ ф-4,6."/>
    <n v="5"/>
    <m/>
    <n v="5"/>
    <s v="И"/>
    <n v="1985"/>
    <s v="Изоляторы ШС-10"/>
    <m/>
    <s v="15.04.2011г"/>
    <n v="1"/>
    <s v="-"/>
    <n v="0"/>
    <s v="05.09.2013г"/>
    <s v="КП22"/>
    <m/>
    <m/>
    <m/>
    <m/>
    <s v="с"/>
    <m/>
  </r>
  <r>
    <x v="2"/>
    <x v="10"/>
    <s v="НЭН"/>
    <x v="64"/>
    <d v="1899-12-30T04:13:00"/>
    <d v="2014-03-07T00:00:00"/>
    <d v="1899-12-30T11:20:00"/>
    <d v="1899-12-30T07:07:00"/>
    <n v="6"/>
    <s v="ПК-6"/>
    <m/>
    <x v="0"/>
    <s v="КТПН-6/0,4кВ №1-400кВа к-815. "/>
    <x v="2"/>
    <x v="6"/>
    <s v="КТПН-6/0,4кВ №1-400кВа к-815. "/>
    <s v="Внутреннее повреждение тр-ра."/>
    <n v="11.6"/>
    <m/>
    <n v="11.6"/>
    <s v="Т"/>
    <n v="1984"/>
    <s v="тип трансформатора TМ 400/6 зав.№226141"/>
    <s v="польша"/>
    <s v="24.09.2013г"/>
    <n v="1"/>
    <s v="сентябрь 2015г"/>
    <n v="0"/>
    <s v="02.01.2014г"/>
    <s v="КП23"/>
    <m/>
    <m/>
    <m/>
    <m/>
    <m/>
    <m/>
  </r>
  <r>
    <x v="2"/>
    <x v="10"/>
    <s v="НЭН"/>
    <x v="64"/>
    <d v="1899-12-30T11:40:00"/>
    <d v="2014-03-07T00:00:00"/>
    <d v="1899-12-30T11:40:00"/>
    <d v="1899-12-30T00:00:00"/>
    <n v="7"/>
    <s v="МТО"/>
    <s v="АПВУ"/>
    <x v="1"/>
    <s v=" ВЛ-6 Ф-6    ПС 35/6кВ  К-14  "/>
    <x v="2"/>
    <x v="2"/>
    <s v=" ВЛ-6 Ф-6    ПС 35/6кВ  К-14  "/>
    <s v="Касание проводов ВЛ-6 Ф-А,С   в пролете оп.25/11/5-25/11/5/1  неустановленной техникой на территории трубной базуы ДНС-1 ООО &quot;НАРС&quot;."/>
    <n v="0.9"/>
    <m/>
    <n v="0.9"/>
    <s v="ТЧ"/>
    <n v="1986"/>
    <s v="провод А-120"/>
    <m/>
    <s v="28.12.2012г"/>
    <n v="1"/>
    <s v="декабрь 2014г"/>
    <n v="0"/>
    <s v="21.04.2014г"/>
    <s v="КП22"/>
    <m/>
    <m/>
    <m/>
    <m/>
    <s v="с"/>
    <s v="неуч.вр."/>
  </r>
  <r>
    <x v="2"/>
    <x v="10"/>
    <s v="НЭН"/>
    <x v="68"/>
    <d v="1899-12-30T22:25:00"/>
    <d v="2014-03-11T00:00:00"/>
    <d v="1899-12-30T22:25:00"/>
    <d v="1899-12-30T00:00:00"/>
    <n v="112"/>
    <s v="ДФЗ.             АВР-35 успешно."/>
    <s v="-"/>
    <x v="5"/>
    <s v="ПС 110/35/6кВ  КНС-21    Т-2 (НВЭС ОАО &quot;Тюменьэнерго&quot;)      "/>
    <x v="1"/>
    <x v="0"/>
    <s v="ПС 110/35/6кВ  КНС-21    Т-2 (НВЭС ОАО &quot;Тюменьэнерго&quot;)      "/>
    <s v="Т-2 выведен в ремонт, причина выясняется."/>
    <n v="12.5"/>
    <n v="5"/>
    <n v="17.5"/>
    <m/>
    <m/>
    <m/>
    <m/>
    <m/>
    <m/>
    <m/>
    <m/>
    <m/>
    <s v="КП18"/>
    <m/>
    <m/>
    <m/>
    <m/>
    <m/>
    <s v="неуч.вр."/>
  </r>
  <r>
    <x v="2"/>
    <x v="10"/>
    <s v="ОАО Черногорэнерго"/>
    <x v="71"/>
    <d v="1899-12-30T21:35:00"/>
    <d v="2014-03-15T00:00:00"/>
    <d v="1899-12-30T00:30:00"/>
    <d v="1899-12-30T02:55:00"/>
    <n v="46"/>
    <m/>
    <m/>
    <x v="1"/>
    <s v="ВЛ-6кВ Ф-7 п/с 35/6 КНС-31"/>
    <x v="2"/>
    <x v="2"/>
    <s v="ВЛ-6кВ Ф-7 п/с 35/6 КНС-31"/>
    <s v="Расстрелян изолятор оп. №11, отгар провода ВЛ-6кВ"/>
    <n v="46.3"/>
    <m/>
    <n v="46.3"/>
    <s v="ТЧ"/>
    <s v="1993г."/>
    <m/>
    <m/>
    <s v="Т.Р.-09.04.2013г."/>
    <m/>
    <s v="04.2014г."/>
    <m/>
    <s v="осмотр 30.10.2013г."/>
    <s v="КП22"/>
    <m/>
    <m/>
    <s v="Сторонние"/>
    <m/>
    <s v="с"/>
    <m/>
  </r>
  <r>
    <x v="2"/>
    <x v="10"/>
    <s v="НЭН"/>
    <x v="71"/>
    <d v="1899-12-30T15:00:00"/>
    <d v="2014-03-14T00:00:00"/>
    <d v="1899-12-30T15:50:00"/>
    <d v="1899-12-30T00:50:00"/>
    <n v="28"/>
    <s v="отключено персоналом"/>
    <m/>
    <x v="2"/>
    <s v="ВЛ-6кВ  ф-16  ПС 35/6кВ  К-839  "/>
    <x v="2"/>
    <x v="2"/>
    <s v="ВЛ-6кВ  ф-16  ПС 35/6кВ  К-839  "/>
    <s v="Сильный ветер. Излом наконечника ф.А МР-6кВ оп.№11."/>
    <n v="10.4"/>
    <n v="8.6"/>
    <n v="19"/>
    <s v="ТЧ"/>
    <n v="1988"/>
    <s v="-"/>
    <s v="-"/>
    <s v="24.10.2013г"/>
    <n v="1"/>
    <s v="октябрь 2015г"/>
    <n v="0"/>
    <d v="2013-09-01T00:00:00"/>
    <s v="КП12"/>
    <m/>
    <m/>
    <m/>
    <m/>
    <m/>
    <m/>
  </r>
  <r>
    <x v="2"/>
    <x v="10"/>
    <s v="НЭН"/>
    <x v="75"/>
    <d v="1899-12-30T10:01:00"/>
    <d v="2014-03-18T00:00:00"/>
    <d v="1899-12-30T12:50:00"/>
    <d v="1899-12-30T02:49:00"/>
    <n v="4"/>
    <s v="МТО .  АПВ неуспешно"/>
    <s v="АПВН, РПВУ"/>
    <x v="1"/>
    <s v="ВЛ-6кВ  ф-15  ПС 35/6кВ  К-135  "/>
    <x v="2"/>
    <x v="2"/>
    <s v="ВЛ-6кВ  ф-15  ПС 35/6кВ  К-135  "/>
    <s v="Обрыв проводов ф.А,С в пролёте оп.№28-29 из-за зацепа ВЛ-6 спецтехникой &quot;Лесстройреконструкция&quot;."/>
    <n v="5"/>
    <m/>
    <n v="5"/>
    <s v="ТЧ"/>
    <n v="1985"/>
    <s v="провод А-120"/>
    <m/>
    <s v="19.04.2011г."/>
    <n v="1"/>
    <s v="-"/>
    <n v="0"/>
    <s v="24.01.2013г."/>
    <s v="КП22"/>
    <m/>
    <m/>
    <m/>
    <m/>
    <s v="с"/>
    <m/>
  </r>
  <r>
    <x v="2"/>
    <x v="10"/>
    <s v="ОАО Черногорэнерго"/>
    <x v="77"/>
    <d v="1899-12-30T12:15:00"/>
    <d v="2014-03-20T00:00:00"/>
    <d v="1899-12-30T12:16:00"/>
    <d v="1899-12-30T00:01:00"/>
    <n v="12"/>
    <s v="МТО фазы &quot;А&quot;,&quot;С&quot;"/>
    <m/>
    <x v="5"/>
    <s v="ВЛ-6кВ Ф-6,8 п/с 35/6 к-325"/>
    <x v="2"/>
    <x v="9"/>
    <s v="ВЛ-6кВ Ф-6,8 п/с 35/6 к-325"/>
    <s v="КЗ, взрыв &quot;банки&quot; БСК "/>
    <m/>
    <n v="10.4"/>
    <n v="10.4"/>
    <s v="В"/>
    <s v="2009г."/>
    <s v="КЭПФ7,3-150"/>
    <m/>
    <s v="Т.Р.-06.03.2013г."/>
    <m/>
    <s v="25.03.2014г."/>
    <m/>
    <s v="осмотр 02.09.2013г."/>
    <s v="КП18"/>
    <m/>
    <m/>
    <s v="Собств. сети без внешн. возд."/>
    <m/>
    <m/>
    <m/>
  </r>
  <r>
    <x v="2"/>
    <x v="10"/>
    <s v="НЭН"/>
    <x v="81"/>
    <d v="1899-12-30T17:37:00"/>
    <d v="2014-03-26T00:00:00"/>
    <d v="1899-12-30T20:18:00"/>
    <d v="1899-12-30T02:41:00"/>
    <n v="14"/>
    <s v="МТО .  АПВ успешно&quot;земля&quot; ф.В"/>
    <s v="АПВУ"/>
    <x v="1"/>
    <s v="ВЛ-6кВ  ф-18  ПС 35/6кВ  К-263  "/>
    <x v="2"/>
    <x v="2"/>
    <s v="ВЛ-6кВ  ф-18  ПС 35/6кВ  К-263  "/>
    <s v="Зацеп спецтехникой ООО &quot;Римьера-Сервис&quot; (Трансфер+) спусков ВЛ-6 с ЛР-6 оп.№2 до ТП-400-2 к.263. Обрыв провода ф.А, нарушение целостности провода ф.В на 90%."/>
    <n v="3.1"/>
    <n v="1.4"/>
    <n v="4.5"/>
    <s v="ТЧ"/>
    <n v="1999"/>
    <s v="провод А-120"/>
    <m/>
    <s v="28.08.2011г."/>
    <n v="1"/>
    <s v="отказ ЦИТС 26.02.2013г"/>
    <n v="0"/>
    <s v="28.02.2014г"/>
    <s v="КП20"/>
    <m/>
    <m/>
    <m/>
    <m/>
    <s v="с"/>
    <m/>
  </r>
  <r>
    <x v="2"/>
    <x v="10"/>
    <s v="ОАО Черногорэнерго"/>
    <x v="82"/>
    <d v="1899-12-30T14:02:00"/>
    <d v="2014-03-27T00:00:00"/>
    <d v="1899-12-30T14:02:06"/>
    <d v="1899-12-30T00:00:06"/>
    <n v="34"/>
    <m/>
    <s v="АПВУ"/>
    <x v="5"/>
    <s v="ВЛ-35кВ Ф-6,8 П/С 110/35/6 Малочерногорская"/>
    <x v="0"/>
    <x v="2"/>
    <s v="ВЛ-35кВ Ф-6,8 П/С 110/35/6 Малочерногорская"/>
    <s v="Отключение Т-1 П/С 110/35/6 Малочерногорская"/>
    <n v="2.2999999999999998"/>
    <n v="4.2"/>
    <n v="6.5"/>
    <s v="Т"/>
    <m/>
    <m/>
    <m/>
    <m/>
    <m/>
    <m/>
    <m/>
    <m/>
    <s v="КП18"/>
    <m/>
    <m/>
    <s v="Внешние сети"/>
    <m/>
    <m/>
    <m/>
  </r>
  <r>
    <x v="2"/>
    <x v="10"/>
    <s v="НЭН"/>
    <x v="86"/>
    <d v="1899-12-30T13:30:00"/>
    <d v="2014-03-31T00:00:00"/>
    <d v="1899-12-30T14:08:00"/>
    <d v="1899-12-30T00:38:00"/>
    <n v="5"/>
    <s v="МТО .  АПВ неуспешно."/>
    <s v="АПВН, РПВН"/>
    <x v="0"/>
    <s v="ЛР-6 на  КТПН-6/0,4 630кВа №1 к-3082 разрушение подвижного изолятора Ф«А» и касание токоведущих частей  Ф«В»."/>
    <x v="2"/>
    <x v="2"/>
    <s v="ЛР-6 на  КТПН-6/0,4 630кВа №1 к-3082 разрушение подвижного изолятора Ф«А» и касание токоведущих частей  Ф«В»."/>
    <s v="ПС 35/6кВ  К-1066 ВЛ-6  ф-4   "/>
    <n v="6.3"/>
    <m/>
    <n v="6.3"/>
    <s v="ИЭ"/>
    <n v="2002"/>
    <s v="Опорно-стержневой изолятор С-4"/>
    <m/>
    <s v="14.01.2014г"/>
    <n v="1"/>
    <s v="январь 2016г"/>
    <n v="0"/>
    <s v="20.07.2013г."/>
    <s v="КП23"/>
    <m/>
    <m/>
    <m/>
    <m/>
    <m/>
    <m/>
  </r>
  <r>
    <x v="3"/>
    <x v="10"/>
    <s v="ОАО Черногорэнерго"/>
    <x v="11"/>
    <d v="1899-12-30T08:27:00"/>
    <d v="2014-04-01T00:00:00"/>
    <d v="1899-12-30T08:27:00"/>
    <d v="1899-12-30T00:00:00"/>
    <n v="69"/>
    <m/>
    <s v="АПВУ"/>
    <x v="2"/>
    <s v="ВЛ-35кВ Ф-2 П/С 110/35/6 УПСВ-1"/>
    <x v="0"/>
    <x v="2"/>
    <s v="ВЛ-35кВ Ф-2 П/С 110/35/6 УПСВ-1"/>
    <s v="ВЛ-35кВ П/С ВЕРАН фаза &quot;В&quot; расколот опорный изолятор на приемном портале"/>
    <n v="8.6999999999999993"/>
    <n v="15.52"/>
    <n v="24.22"/>
    <s v="И"/>
    <s v="2001г."/>
    <s v="ИОС-35-1000Т1"/>
    <m/>
    <s v="Т.Р.-11.10.2011г."/>
    <m/>
    <s v="08.2014г."/>
    <m/>
    <s v="осмотр 24.02.2014г."/>
    <s v="КП23"/>
    <m/>
    <m/>
    <s v="Атм., прир. и техн."/>
    <m/>
    <m/>
    <m/>
  </r>
  <r>
    <x v="3"/>
    <x v="10"/>
    <s v="ОАО Черногорэнерго"/>
    <x v="11"/>
    <d v="1899-12-30T08:48:00"/>
    <d v="2014-04-01T00:00:00"/>
    <d v="1899-12-30T08:49:00"/>
    <d v="1899-12-30T00:01:00"/>
    <n v="324"/>
    <m/>
    <s v="АПВУ"/>
    <x v="2"/>
    <s v="ВЛ-35кВ Ф-1,3,4 П/С 110/35/6 Большечерногорская"/>
    <x v="0"/>
    <x v="2"/>
    <s v="ВЛ-35кВ Ф-1,3,4 П/С 110/35/6 Большечерногорская"/>
    <m/>
    <n v="52.8"/>
    <n v="109.4"/>
    <n v="162.19999999999999"/>
    <m/>
    <m/>
    <m/>
    <m/>
    <m/>
    <m/>
    <m/>
    <m/>
    <m/>
    <s v="КП24"/>
    <m/>
    <m/>
    <s v="Атм., прир. и техн."/>
    <m/>
    <m/>
    <m/>
  </r>
  <r>
    <x v="3"/>
    <x v="10"/>
    <s v="ОАО Черногорэнерго"/>
    <x v="11"/>
    <d v="1899-12-30T08:50:00"/>
    <d v="2014-04-01T00:00:00"/>
    <d v="1899-12-30T11:18:00"/>
    <d v="1899-12-30T02:28:00"/>
    <n v="14"/>
    <m/>
    <m/>
    <x v="2"/>
    <s v="ВЛ-6кВ Ф-14 п/с 35/6 к-1 Тюм. м/р"/>
    <x v="2"/>
    <x v="2"/>
    <s v="ВЛ-6кВ Ф-14 п/с 35/6 к-1 Тюм. м/р"/>
    <s v="Расколот изолятор оп.№3"/>
    <n v="7.4"/>
    <m/>
    <n v="7.4"/>
    <m/>
    <s v="1987г."/>
    <s v="ШС-10"/>
    <m/>
    <s v="Т.Р.-22.10.2013г."/>
    <m/>
    <s v="10.2014г."/>
    <m/>
    <s v="осмотр 09.04.2013г."/>
    <s v="КП23"/>
    <m/>
    <m/>
    <s v="Атм., прир. и техн."/>
    <m/>
    <m/>
    <m/>
  </r>
  <r>
    <x v="3"/>
    <x v="10"/>
    <s v="ОАО Черногорэнерго"/>
    <x v="11"/>
    <d v="1899-12-30T08:50:00"/>
    <d v="2014-04-01T00:00:00"/>
    <d v="1899-12-30T13:38:00"/>
    <d v="1899-12-30T04:48:00"/>
    <n v="8"/>
    <m/>
    <m/>
    <x v="2"/>
    <s v="ВЛ-6кВ Ф-16 п/с 35/6 к-7 Тюм. м/р"/>
    <x v="2"/>
    <x v="2"/>
    <s v="ВЛ-6кВ Ф-16 п/с 35/6 к-7 Тюм. м/р"/>
    <s v="Расколот изолятор оп.№42,72"/>
    <n v="7.1"/>
    <m/>
    <n v="7.1"/>
    <m/>
    <s v="1985г."/>
    <s v="ШС-10"/>
    <m/>
    <s v="Т.Р.-28.03.2014г."/>
    <m/>
    <s v="10.2015г."/>
    <m/>
    <s v="осмотр 20.12.2013г."/>
    <s v="КП23"/>
    <m/>
    <m/>
    <s v="Атм., прир. и техн."/>
    <m/>
    <m/>
    <m/>
  </r>
  <r>
    <x v="3"/>
    <x v="10"/>
    <s v="ОАО Черногорэнерго"/>
    <x v="11"/>
    <d v="1899-12-30T13:47:00"/>
    <d v="2014-04-01T00:00:00"/>
    <d v="1899-12-30T13:47:00"/>
    <d v="1899-12-30T00:00:00"/>
    <n v="31"/>
    <m/>
    <s v="АПВУ"/>
    <x v="2"/>
    <s v="ВЛ-35кВ Ф-2 П/С 110/35/6 УПСВ-1"/>
    <x v="0"/>
    <x v="2"/>
    <s v="ВЛ-35кВ Ф-2 П/С 110/35/6 УПСВ-1"/>
    <s v="ВЛ-35кВ П/С ВЕРАН фаза &quot;В&quot; расколот опорный изолятор на приемном портале"/>
    <n v="3.1"/>
    <n v="8.58"/>
    <n v="11.68"/>
    <m/>
    <s v="2001г."/>
    <s v="ИОС-35-1000Т1"/>
    <m/>
    <s v="Т.Р.-11.10.2011г."/>
    <m/>
    <s v="08.2014г."/>
    <m/>
    <s v="осмотр 24.02.2014г."/>
    <s v="КП23"/>
    <m/>
    <m/>
    <s v="Атм., прир. и техн."/>
    <m/>
    <m/>
    <m/>
  </r>
  <r>
    <x v="3"/>
    <x v="10"/>
    <s v="РН-ЭН"/>
    <x v="11"/>
    <d v="1899-12-30T08:34:00"/>
    <d v="2014-04-01T00:00:00"/>
    <d v="1899-12-30T09:10:00"/>
    <d v="1899-12-30T00:36:00"/>
    <n v="85"/>
    <s v="МТЗ"/>
    <s v="АПВН, РПВУ"/>
    <x v="2"/>
    <s v="ВЛ-35 Ф№3 КНС-5А"/>
    <x v="0"/>
    <x v="2"/>
    <s v="ВЛ-35 Ф№3 КНС-5А"/>
    <s v="Сильный ветер с порывами - 17-27м/сек. Схлест проводов ф. &quot;В&quot;, &quot;С&quot; в пролете оп. № 31-32 вследствии непроектного исполнения опор и расположения проводов."/>
    <n v="12.2"/>
    <n v="21.1"/>
    <n v="12.2"/>
    <s v="СК"/>
    <n v="1978"/>
    <s v="провод    АС-120"/>
    <s v="СССР"/>
    <n v="40669"/>
    <n v="1"/>
    <s v="наябрь 2014"/>
    <n v="0"/>
    <n v="41749"/>
    <s v="КП8"/>
    <m/>
    <m/>
    <s v="Схлест проводов Ф-В, С в пролете опор №31-32, в следствии не проектного исполнения опор и расположения проводов"/>
    <m/>
    <m/>
    <m/>
  </r>
  <r>
    <x v="3"/>
    <x v="10"/>
    <s v="РН-ЭН"/>
    <x v="11"/>
    <d v="1899-12-30T08:38:00"/>
    <d v="2014-04-01T00:00:00"/>
    <d v="1899-12-30T08:38:00"/>
    <m/>
    <n v="15"/>
    <m/>
    <s v="АПВН, РПВУ"/>
    <x v="5"/>
    <s v="ВЛ-110кВ Мегион-Нижневартовская-2ц"/>
    <x v="1"/>
    <x v="2"/>
    <s v="ВЛ-110кВ Мегион-Нижневартовская-2ц"/>
    <s v="Сильный, порывистый ветр 17-27м/с, посадка U по Мыхпайскому м/р."/>
    <n v="5.9"/>
    <m/>
    <n v="5.9"/>
    <s v="ТЧ"/>
    <m/>
    <m/>
    <m/>
    <m/>
    <m/>
    <m/>
    <m/>
    <m/>
    <s v="КП18"/>
    <m/>
    <m/>
    <s v="Вне зоны эксплуатационной ответственности ЗАО РН-Энергонефть"/>
    <m/>
    <m/>
    <m/>
  </r>
  <r>
    <x v="3"/>
    <x v="10"/>
    <s v="РН-ЭН"/>
    <x v="11"/>
    <d v="1899-12-30T13:03:00"/>
    <d v="2014-04-01T00:00:00"/>
    <d v="1899-12-30T14:56:00"/>
    <d v="1899-12-30T01:53:00"/>
    <n v="1"/>
    <s v="МТО"/>
    <s v="РПВН (АПВ-нет)"/>
    <x v="2"/>
    <s v="ВЛ-6кВ ф-4 ПС-35/6 Мега"/>
    <x v="2"/>
    <x v="2"/>
    <s v="ВЛ-6кВ ф-4 ПС-35/6 Мега"/>
    <s v="Сильный ветер с порывами - 17-27м/сек. Падение дерева в пролете оп. № 42-43 из вне охранной зоны ВЛ-6кВ."/>
    <n v="1"/>
    <m/>
    <n v="1"/>
    <s v="ТЧ"/>
    <n v="1978"/>
    <s v="провод        А-120"/>
    <s v="СССР"/>
    <d v="2013-01-09T00:00:00"/>
    <n v="1"/>
    <s v="сентябрь 2014"/>
    <n v="0"/>
    <d v="2014-04-01T00:00:00"/>
    <s v="КП12"/>
    <m/>
    <m/>
    <s v="Падение дерева на ВЛ-6 кВ в пролете опор №42-43, вызванное порывом ветра, из вне охранной зоны ВЛ-6 кВ. Дерево снято."/>
    <m/>
    <m/>
    <m/>
  </r>
  <r>
    <x v="3"/>
    <x v="10"/>
    <s v="РН-ЭН"/>
    <x v="11"/>
    <d v="1899-12-30T08:25:00"/>
    <d v="2014-04-01T00:00:00"/>
    <d v="1899-12-30T08:25:00"/>
    <m/>
    <n v="18"/>
    <s v="МТО"/>
    <s v="АПВУ"/>
    <x v="2"/>
    <s v="ВЛ-6кВ ф-17 ПС-35/6 к-1841"/>
    <x v="2"/>
    <x v="2"/>
    <s v="ВЛ-6кВ ф-17 ПС-35/6 к-1841"/>
    <s v="Сильный ветер с порывами - 17-27м/сек. На территории базы ОНР следы подгара на проводах вследствии схлеста проводов в прол. оп. № 34/6/2-34/6/3 вне зоны эксп. ответственности ЗАО &quot;РН-Энергонефть&quot;."/>
    <n v="1.7"/>
    <m/>
    <n v="1.7"/>
    <s v="ТЧ"/>
    <n v="1993"/>
    <s v="провод А-120 (Вне зоны экспл. ответственности"/>
    <s v="РФ"/>
    <n v="41684"/>
    <n v="1"/>
    <s v="февраль  2016г"/>
    <n v="0"/>
    <n v="41730"/>
    <s v="КП12"/>
    <m/>
    <m/>
    <s v="Вне зоны эксплуатационной ответственности ЗАО РН-Энергонефть. На терерритории базы ООО &quot;Обьнефтеремонт&quot; следы подгаров на проводах, в следствии схлеста проводов в пролете опор №34/6/2-34/6/3.  В адрес ООО&quot;Обьнефтеремонт&quot; 10.2013 г.направлено письмо о необходимости ремонта участка ВЛ-6 кВ."/>
    <m/>
    <m/>
    <m/>
  </r>
  <r>
    <x v="3"/>
    <x v="10"/>
    <s v="РН-ЭН"/>
    <x v="11"/>
    <d v="1899-12-30T09:25:00"/>
    <d v="2014-04-01T00:00:00"/>
    <d v="1899-12-30T09:25:00"/>
    <m/>
    <n v="15"/>
    <s v="МТО"/>
    <s v="АПВУ"/>
    <x v="2"/>
    <s v="ВЛ-6кВ ф-8 ПС-35/6 к-404"/>
    <x v="2"/>
    <x v="2"/>
    <s v="ВЛ-6кВ ф-8 ПС-35/6 к-404"/>
    <s v="Сильный ветер с порывами - 17-27м/сек. Крен оп. № 16/15, сверхнормативный провис провода в прол. № 16/15-16/14, схлест проводов ф. &quot;А&quot;, &quot;В&quot;."/>
    <n v="1.7"/>
    <n v="0.2"/>
    <n v="1.7"/>
    <s v="СК"/>
    <n v="1988"/>
    <s v="провод А-95, Пт-10-1"/>
    <s v="СССР"/>
    <d v="2013-03-06T00:00:00"/>
    <n v="1"/>
    <s v="Октябрь  2014г"/>
    <n v="3"/>
    <d v="2014-04-23T00:00:00"/>
    <s v="КП12"/>
    <m/>
    <m/>
    <s v="Крен опоры №16/15, сверхнормативный провис провода в пролете оп.16/15-16/14, схлест проводов Ф-А, В вызванный порывом ветра.Отказ в кап.ремонте ВЛ-6 кВ в 2013 г. Отказ в ТР ВЛ-6 кВ: 22.11.11 г; 23.11.12 г.; 17.10.13 г. "/>
    <m/>
    <m/>
    <m/>
  </r>
  <r>
    <x v="3"/>
    <x v="10"/>
    <s v="РН-ЭН"/>
    <x v="11"/>
    <d v="1899-12-30T08:25:00"/>
    <d v="2014-04-01T00:00:00"/>
    <d v="1899-12-30T08:25:00"/>
    <m/>
    <n v="17"/>
    <s v="МТО"/>
    <s v="АПВУ"/>
    <x v="2"/>
    <s v="ВЛ-6кВ ф-13 ПС-35/6 к-115"/>
    <x v="2"/>
    <x v="2"/>
    <s v="ВЛ-6кВ ф-13 ПС-35/6 к-115"/>
    <s v="Сильный ветер с порывами - 17-27м/сек. Сверхнормативный провис провода в прол. № 33/5-33/4, схлест проводов ф. &quot;А&quot;, &quot;В&quot; вследствии недостаточной ширины траверсы и ссответственно габарита между проводами угловой опоры № 33/5."/>
    <n v="2.2999999999999998"/>
    <m/>
    <n v="2.2999999999999998"/>
    <s v="СК"/>
    <n v="1992"/>
    <s v="ТЧ"/>
    <s v="СМУ-5 ННС"/>
    <s v="Р-13.06.2012"/>
    <n v="1"/>
    <s v="Р-13.06.2014"/>
    <s v="1                 10.12.2013"/>
    <d v="2014-02-22T00:00:00"/>
    <s v="КП12"/>
    <m/>
    <m/>
    <s v="Крен опоры №33/5, сверхнормативный провис провода в пролете оп.33/5-33/4, схлест проводов Ф-А, В вызванный порывом ветра.Отказ в ТР ВЛ-6 кВ: 06.11.13 г; 10.12.13 г. "/>
    <m/>
    <m/>
    <m/>
  </r>
  <r>
    <x v="3"/>
    <x v="10"/>
    <s v="РН-ЭН"/>
    <x v="11"/>
    <d v="1899-12-30T08:00:00"/>
    <d v="2014-04-01T00:00:00"/>
    <d v="1899-12-30T09:35:00"/>
    <d v="1899-12-30T01:35:00"/>
    <n v="12"/>
    <s v="МТО"/>
    <s v="АПВН, РПВУ"/>
    <x v="2"/>
    <s v="ВЛ-6кВ ф-16 ПС-35/6 к-9М"/>
    <x v="2"/>
    <x v="2"/>
    <s v="ВЛ-6кВ ф-16 ПС-35/6 к-9М"/>
    <s v="Сильный ветер с порывами - 17-27м/сек. Частичное разрушение изоляторов ШС-10 со следами подгара по ф. &quot;В&quot; оп. №36, по ф. &quot;А&quot; оп. №37."/>
    <n v="7.3"/>
    <m/>
    <n v="7.3"/>
    <s v="И"/>
    <n v="1991"/>
    <s v="провод    АС-120"/>
    <s v="СССР"/>
    <d v="2013-08-23T00:00:00"/>
    <n v="1"/>
    <s v="сентябр 2014"/>
    <n v="1"/>
    <d v="2014-04-01T00:00:00"/>
    <s v="КП12"/>
    <m/>
    <m/>
    <s v="Частичное разрушение изоляторов ШС-10 со следами подгаров по Ф-В оп.№36, по Ф-А оп.№37. Устранено 04.04.14."/>
    <m/>
    <m/>
    <m/>
  </r>
  <r>
    <x v="3"/>
    <x v="10"/>
    <s v="РН-ЭН"/>
    <x v="11"/>
    <d v="1899-12-30T16:10:00"/>
    <d v="2014-04-01T00:00:00"/>
    <d v="1899-12-30T16:45:00"/>
    <d v="1899-12-30T00:35:00"/>
    <n v="10"/>
    <s v="МТО"/>
    <s v="АПВН, РПВУ"/>
    <x v="2"/>
    <s v="ВЛ-6кВ ф-6 ПС-35/6 к-507"/>
    <x v="2"/>
    <x v="2"/>
    <s v="ВЛ-6кВ ф-6 ПС-35/6 к-507"/>
    <s v="Зацеп  ВЛ-6кВ на территории к-742 неустановленным транспортом, Следы подгара на проводах ф. &quot;В&quot;, &quot;С&quot; в пролете оп. № 51-52."/>
    <n v="6.8"/>
    <n v="3.4"/>
    <n v="10.199999999999999"/>
    <s v="ТЧ"/>
    <n v="1987"/>
    <s v="провод       А-120"/>
    <s v="СССР"/>
    <d v="2013-04-05T00:00:00"/>
    <n v="1"/>
    <s v="январь 2014"/>
    <n v="0"/>
    <d v="2014-06-18T00:00:00"/>
    <s v="КП12"/>
    <m/>
    <m/>
    <s v="Зацеп ВЛ-6 кВ  на территории К-742 неустановленным транспортом. Следы подгара на проводах Ф-В, С в пролете оп. №51-52. Составлен акт с представителем ЦДНГ-6."/>
    <m/>
    <m/>
    <m/>
  </r>
  <r>
    <x v="3"/>
    <x v="10"/>
    <s v="РН-ЭН"/>
    <x v="87"/>
    <m/>
    <m/>
    <m/>
    <m/>
    <m/>
    <m/>
    <m/>
    <x v="4"/>
    <m/>
    <x v="3"/>
    <x v="8"/>
    <m/>
    <m/>
    <m/>
    <m/>
    <m/>
    <m/>
    <m/>
    <m/>
    <m/>
    <m/>
    <m/>
    <m/>
    <m/>
    <m/>
    <m/>
    <m/>
    <m/>
    <s v="нарушений не было"/>
    <m/>
    <m/>
    <m/>
  </r>
  <r>
    <x v="3"/>
    <x v="10"/>
    <s v="РН-ЭН"/>
    <x v="88"/>
    <m/>
    <m/>
    <m/>
    <m/>
    <m/>
    <m/>
    <m/>
    <x v="4"/>
    <m/>
    <x v="3"/>
    <x v="8"/>
    <m/>
    <m/>
    <m/>
    <m/>
    <m/>
    <m/>
    <m/>
    <m/>
    <m/>
    <m/>
    <m/>
    <m/>
    <m/>
    <m/>
    <m/>
    <m/>
    <m/>
    <s v="нарушений не было"/>
    <m/>
    <m/>
    <m/>
  </r>
  <r>
    <x v="3"/>
    <x v="10"/>
    <s v="РН-ЭН"/>
    <x v="89"/>
    <m/>
    <m/>
    <m/>
    <m/>
    <m/>
    <m/>
    <m/>
    <x v="4"/>
    <m/>
    <x v="3"/>
    <x v="8"/>
    <m/>
    <m/>
    <m/>
    <m/>
    <m/>
    <m/>
    <m/>
    <m/>
    <m/>
    <m/>
    <m/>
    <m/>
    <m/>
    <m/>
    <m/>
    <m/>
    <m/>
    <s v="нарушений не было"/>
    <m/>
    <m/>
    <m/>
  </r>
  <r>
    <x v="3"/>
    <x v="10"/>
    <s v="РН-ЭН"/>
    <x v="90"/>
    <m/>
    <m/>
    <m/>
    <m/>
    <m/>
    <m/>
    <m/>
    <x v="4"/>
    <m/>
    <x v="3"/>
    <x v="8"/>
    <m/>
    <m/>
    <m/>
    <m/>
    <m/>
    <m/>
    <m/>
    <m/>
    <m/>
    <m/>
    <m/>
    <m/>
    <m/>
    <m/>
    <m/>
    <m/>
    <m/>
    <s v="нарушений не было"/>
    <m/>
    <m/>
    <m/>
  </r>
  <r>
    <x v="3"/>
    <x v="10"/>
    <s v="РН-ЭН"/>
    <x v="91"/>
    <m/>
    <m/>
    <m/>
    <m/>
    <m/>
    <m/>
    <m/>
    <x v="4"/>
    <m/>
    <x v="3"/>
    <x v="8"/>
    <m/>
    <m/>
    <m/>
    <m/>
    <m/>
    <m/>
    <m/>
    <m/>
    <m/>
    <m/>
    <m/>
    <m/>
    <m/>
    <m/>
    <m/>
    <m/>
    <m/>
    <s v="нарушений не было"/>
    <m/>
    <m/>
    <m/>
  </r>
  <r>
    <x v="3"/>
    <x v="10"/>
    <s v="ОАО Черногорэнерго"/>
    <x v="93"/>
    <d v="1899-12-30T14:43:00"/>
    <d v="2014-04-08T00:00:00"/>
    <d v="1899-12-30T14:44:00"/>
    <d v="1899-12-30T00:01:00"/>
    <n v="30"/>
    <m/>
    <m/>
    <x v="5"/>
    <m/>
    <x v="2"/>
    <x v="2"/>
    <s v="ДНС-32"/>
    <s v="Аварийное отключение по метео условиям (снег, сильный ветер)"/>
    <n v="3.3"/>
    <n v="13.16"/>
    <n v="16.46"/>
    <m/>
    <m/>
    <m/>
    <m/>
    <m/>
    <m/>
    <m/>
    <m/>
    <m/>
    <s v="КП18"/>
    <m/>
    <m/>
    <s v="Атм., прир. и техн."/>
    <m/>
    <m/>
    <m/>
  </r>
  <r>
    <x v="3"/>
    <x v="10"/>
    <s v="ОАО Черногорэнерго"/>
    <x v="93"/>
    <d v="1899-12-30T14:44:00"/>
    <d v="2014-04-08T00:00:00"/>
    <d v="1899-12-30T14:56:00"/>
    <d v="1899-12-30T00:12:00"/>
    <n v="6"/>
    <m/>
    <m/>
    <x v="5"/>
    <m/>
    <x v="2"/>
    <x v="2"/>
    <s v="пс 35/6кв &quot;куст-8&quot;  ф-6, ф-8, ф-5.  пс 35/6 &quot;КНС-2&quot; ф-10."/>
    <s v="Аварийное отключение по метео условиям (снег, сильный ветер)"/>
    <n v="1.6"/>
    <m/>
    <n v="1.6"/>
    <m/>
    <m/>
    <m/>
    <m/>
    <m/>
    <m/>
    <m/>
    <m/>
    <m/>
    <s v="КП18"/>
    <m/>
    <m/>
    <s v="Атм., прир. и техн."/>
    <m/>
    <m/>
    <m/>
  </r>
  <r>
    <x v="3"/>
    <x v="10"/>
    <s v="ОАО Черногорэнерго"/>
    <x v="93"/>
    <d v="1899-12-30T14:44:00"/>
    <d v="2014-04-08T00:00:00"/>
    <d v="1899-12-30T14:58:00"/>
    <d v="1899-12-30T00:14:00"/>
    <n v="3"/>
    <m/>
    <m/>
    <x v="5"/>
    <m/>
    <x v="2"/>
    <x v="2"/>
    <s v="пс 35/6кв &quot;куст-18&quot;   ф-5,               пс 35/6 &quot;ДНС&quot;  ф-14, ф-18"/>
    <s v="Аварийное отключение по метео условиям (снег, сильный ветер)"/>
    <n v="0.9"/>
    <m/>
    <n v="0.9"/>
    <m/>
    <m/>
    <m/>
    <m/>
    <m/>
    <m/>
    <m/>
    <m/>
    <m/>
    <s v="КП18"/>
    <m/>
    <m/>
    <s v="Атм., прир. и техн."/>
    <m/>
    <m/>
    <m/>
  </r>
  <r>
    <x v="3"/>
    <x v="10"/>
    <s v="ОАО Черногорэнерго"/>
    <x v="93"/>
    <d v="1899-12-30T14:47:00"/>
    <d v="2014-04-08T00:00:00"/>
    <d v="1899-12-30T15:03:00"/>
    <d v="1899-12-30T00:16:00"/>
    <n v="5"/>
    <m/>
    <m/>
    <x v="5"/>
    <m/>
    <x v="2"/>
    <x v="2"/>
    <s v="пс 35/6кв &quot;куст-1&quot;   ф-6, ф-8.        пс 35/6 &quot;Куст-7&quot;  ф-4."/>
    <s v="Аварийное отключение по метео условиям (снег, сильный ветер)"/>
    <n v="0.6"/>
    <m/>
    <n v="0.6"/>
    <m/>
    <m/>
    <m/>
    <m/>
    <m/>
    <m/>
    <m/>
    <m/>
    <m/>
    <s v="КП18"/>
    <m/>
    <m/>
    <s v="Атм., прир. и техн."/>
    <m/>
    <m/>
    <m/>
  </r>
  <r>
    <x v="3"/>
    <x v="10"/>
    <s v="ОАО Черногорэнерго"/>
    <x v="93"/>
    <d v="1899-12-30T14:48:00"/>
    <d v="2014-04-08T00:00:00"/>
    <d v="1899-12-30T15:03:00"/>
    <d v="1899-12-30T00:15:00"/>
    <n v="1"/>
    <m/>
    <m/>
    <x v="5"/>
    <m/>
    <x v="2"/>
    <x v="2"/>
    <s v="пс 35/6кв &quot;НМ&quot;   ф-16."/>
    <s v="Аварийное отключение по метео условиям (снег, сильный ветер)"/>
    <n v="0.1"/>
    <m/>
    <n v="0.1"/>
    <m/>
    <m/>
    <m/>
    <m/>
    <m/>
    <m/>
    <m/>
    <m/>
    <m/>
    <s v="КП18"/>
    <m/>
    <m/>
    <s v="Атм., прир. и техн."/>
    <m/>
    <m/>
    <m/>
  </r>
  <r>
    <x v="3"/>
    <x v="10"/>
    <s v="ОАО Черногорэнерго"/>
    <x v="93"/>
    <d v="1899-12-30T15:10:00"/>
    <d v="2014-04-08T00:00:00"/>
    <d v="1899-12-30T15:11:00"/>
    <d v="1899-12-30T00:01:00"/>
    <n v="26"/>
    <m/>
    <m/>
    <x v="5"/>
    <m/>
    <x v="2"/>
    <x v="2"/>
    <s v="ДНС-24"/>
    <s v="Аварийное отключение по метео условиям (снег, сильный ветер)"/>
    <n v="4.7"/>
    <n v="19.739999999999998"/>
    <n v="24.439999999999998"/>
    <m/>
    <m/>
    <m/>
    <m/>
    <m/>
    <m/>
    <m/>
    <m/>
    <m/>
    <s v="КП18"/>
    <m/>
    <m/>
    <s v="Атм., прир. и техн."/>
    <m/>
    <m/>
    <m/>
  </r>
  <r>
    <x v="3"/>
    <x v="10"/>
    <s v="ОАО Черногорэнерго"/>
    <x v="93"/>
    <d v="1899-12-30T15:10:00"/>
    <d v="2014-04-08T00:00:00"/>
    <d v="1899-12-30T15:11:00"/>
    <d v="1899-12-30T00:01:00"/>
    <n v="39"/>
    <m/>
    <m/>
    <x v="5"/>
    <m/>
    <x v="2"/>
    <x v="2"/>
    <s v="КСП-14"/>
    <s v="Аварийное отключение по метео условиям (снег, сильный ветер)"/>
    <n v="7.1"/>
    <n v="32.9"/>
    <n v="40"/>
    <m/>
    <m/>
    <m/>
    <m/>
    <m/>
    <m/>
    <m/>
    <m/>
    <m/>
    <s v="КП18"/>
    <m/>
    <m/>
    <s v="Атм., прир. и техн."/>
    <m/>
    <m/>
    <m/>
  </r>
  <r>
    <x v="3"/>
    <x v="10"/>
    <s v="ОАО Черногорэнерго"/>
    <x v="93"/>
    <d v="1899-12-30T17:22:00"/>
    <d v="2014-04-08T00:00:00"/>
    <d v="1899-12-30T17:35:00"/>
    <d v="1899-12-30T00:13:00"/>
    <n v="3"/>
    <m/>
    <m/>
    <x v="5"/>
    <m/>
    <x v="2"/>
    <x v="2"/>
    <s v="пс 35/6кв &quot;НМ&quot;   ф-16.                     пс 35/6кв &quot;ДНС-3&quot;   ф-4."/>
    <s v="Аварийное отключение по метео условиям (снег, сильный ветер)"/>
    <n v="0.2"/>
    <m/>
    <n v="0.2"/>
    <m/>
    <m/>
    <m/>
    <m/>
    <m/>
    <m/>
    <m/>
    <m/>
    <m/>
    <s v="КП18"/>
    <m/>
    <m/>
    <s v="Атм., прир. и техн."/>
    <m/>
    <m/>
    <m/>
  </r>
  <r>
    <x v="3"/>
    <x v="10"/>
    <s v="ОАО Черногорэнерго"/>
    <x v="93"/>
    <d v="1899-12-30T17:24:00"/>
    <d v="2014-04-08T00:00:00"/>
    <d v="1899-12-30T17:55:00"/>
    <d v="1899-12-30T00:31:00"/>
    <n v="8"/>
    <m/>
    <m/>
    <x v="5"/>
    <m/>
    <x v="2"/>
    <x v="2"/>
    <s v="пс 35/6кв &quot;куст-1&quot; ф-6, ф-8, ф-14.        пс 35/6 &quot;Куст-7&quot;  ф-4.                     ЗРУ-6кВ &quot;КНС&quot;   ф-26."/>
    <s v="Аварийное отключение по метео условиям (снег, сильный ветер)"/>
    <n v="2.2999999999999998"/>
    <m/>
    <n v="2.2999999999999998"/>
    <m/>
    <m/>
    <m/>
    <m/>
    <m/>
    <m/>
    <m/>
    <m/>
    <m/>
    <s v="КП18"/>
    <m/>
    <m/>
    <s v="Атм., прир. и техн."/>
    <m/>
    <m/>
    <m/>
  </r>
  <r>
    <x v="3"/>
    <x v="10"/>
    <s v="ОАО Черногорэнерго"/>
    <x v="93"/>
    <d v="1899-12-30T17:26:00"/>
    <d v="2014-04-08T00:00:00"/>
    <d v="1899-12-30T17:45:00"/>
    <d v="1899-12-30T00:19:00"/>
    <n v="2"/>
    <m/>
    <m/>
    <x v="5"/>
    <m/>
    <x v="2"/>
    <x v="2"/>
    <s v="  пс 35/6 &quot;КНС-2&quot; ф-10, ф-4."/>
    <s v="Аварийное отключение по метео условиям (снег, сильный ветер)"/>
    <n v="0.4"/>
    <m/>
    <n v="0.4"/>
    <m/>
    <m/>
    <m/>
    <m/>
    <m/>
    <m/>
    <m/>
    <m/>
    <m/>
    <s v="КП18"/>
    <m/>
    <m/>
    <s v="Атм., прир. и техн."/>
    <m/>
    <m/>
    <m/>
  </r>
  <r>
    <x v="3"/>
    <x v="10"/>
    <s v="РН-ЭН"/>
    <x v="93"/>
    <d v="1899-12-30T07:04:00"/>
    <d v="2014-04-08T00:00:00"/>
    <d v="1899-12-30T07:04:00"/>
    <m/>
    <n v="203"/>
    <s v="МТЗ"/>
    <s v="АПВУ"/>
    <x v="2"/>
    <s v="ВЛ-35 Ф№1 ПС-110  КНС-27"/>
    <x v="0"/>
    <x v="2"/>
    <s v="ВЛ-35 Ф№1 ПС-110  КНС-27"/>
    <s v="Порывистый ветер до 24м/сек. АПВ успешно 5раз. В 09:42 АПВ неуспешно. Опора № 24 непроектного исполнения (одноцепная), к.з. проводов ф. &quot;В&quot;, &quot;С&quot; в пролете опор № 24-25, опора №25 двухцепная типа У-110-2 для разветвления ВЛ в двух противоположных направлениях. Цепи ф-1 и ф-3 ПС-110/35/6кВ КНС-27 с оп. №24 на оп. №25 заведены в торец траверсы, что привело к сближению фазных проводов на расстояние менее допустимого."/>
    <n v="584.70000000000005"/>
    <m/>
    <n v="584.70000000000005"/>
    <s v="СК"/>
    <n v="1988"/>
    <s v="ВЛ-35кВ"/>
    <s v="СССР"/>
    <s v="01.03.13  18.10.12"/>
    <n v="1"/>
    <d v="2014-10-18T00:00:00"/>
    <n v="1"/>
    <d v="2013-06-05T00:00:00"/>
    <s v="КП8"/>
    <m/>
    <m/>
    <s v="Повторно откл.06:45,07:04,07:51, 07:59, 09:24  АПВУ, 09:42 АПВН РПВУ."/>
    <m/>
    <m/>
    <m/>
  </r>
  <r>
    <x v="3"/>
    <x v="10"/>
    <s v="РН-ЭН"/>
    <x v="93"/>
    <d v="1899-12-30T07:08:00"/>
    <d v="2014-04-08T00:00:00"/>
    <d v="1899-12-30T07:08:00"/>
    <m/>
    <n v="70"/>
    <s v="МТЗ"/>
    <s v="АПВУ"/>
    <x v="2"/>
    <s v="ВЛ-35 Ф№3 ПС-110 КНС-5А"/>
    <x v="0"/>
    <x v="2"/>
    <s v="ВЛ-35 Ф№3 ПС-110 КНС-5А"/>
    <s v="Нагрузки ПС-35/6 к-92,1384,774,96,471 переведены на Ф-2 ВЛ-35  ПС-110 КНС-5А.Порывистый ветер до 24м/сек.  Схлест проводов ф. &quot;В&quot;, &quot;С&quot; в пролете опор № 31-32 (непроектное исполнение, одноцепного исполнения)."/>
    <n v="53.8"/>
    <m/>
    <n v="53.8"/>
    <s v="СК"/>
    <n v="1978"/>
    <s v="провод      АС-120"/>
    <s v="СССР"/>
    <d v="2011-05-06T00:00:00"/>
    <n v="1"/>
    <s v="наябрь 2014"/>
    <n v="0"/>
    <d v="2014-04-20T00:00:00"/>
    <s v="КП12"/>
    <m/>
    <m/>
    <s v="Повторно откл.07:37 АПВУ, 07:41 АПВН, 08:31 РПВУ."/>
    <m/>
    <m/>
    <m/>
  </r>
  <r>
    <x v="3"/>
    <x v="10"/>
    <s v="РН-ЭН"/>
    <x v="93"/>
    <d v="1899-12-30T06:23:00"/>
    <d v="2014-04-08T00:00:00"/>
    <d v="1899-12-30T11:06:00"/>
    <d v="1899-12-30T05:17:00"/>
    <n v="12"/>
    <s v="Т.О."/>
    <s v="АПВН, РПВН"/>
    <x v="2"/>
    <s v="ВЛ-6кВ ф-16 ПС-35/6 к-9М"/>
    <x v="2"/>
    <x v="2"/>
    <s v="ВЛ-6кВ ф-16 ПС-35/6 к-9М"/>
    <s v="Сильный ветер с порывами - 17-27м/сек. Частичное разрушение изоляторов ШС-10 со следами подгара по ф. &quot;В&quot; оп. №36, по ф. &quot;А&quot; оп. №37."/>
    <n v="18.100000000000001"/>
    <m/>
    <n v="18.100000000000001"/>
    <s v="И"/>
    <n v="1991"/>
    <s v="провод    АС-120"/>
    <s v="СССР"/>
    <d v="2013-08-23T00:00:00"/>
    <n v="1"/>
    <s v="сентябр 2014"/>
    <n v="1"/>
    <d v="2014-04-01T00:00:00"/>
    <s v="КП12"/>
    <m/>
    <m/>
    <s v="Повторно откл.12:02 до 12:16.Повреждение устранено."/>
    <m/>
    <m/>
    <m/>
  </r>
  <r>
    <x v="3"/>
    <x v="10"/>
    <s v="РН-ЭН"/>
    <x v="93"/>
    <d v="1899-12-30T07:59:00"/>
    <d v="2014-04-08T00:00:00"/>
    <d v="1899-12-30T07:59:00"/>
    <m/>
    <n v="10"/>
    <s v="МТЗ"/>
    <s v="АПВУ"/>
    <x v="2"/>
    <s v="ВЛ-35 Ф№5 ПС-110 КНС-9А"/>
    <x v="0"/>
    <x v="2"/>
    <s v="ВЛ-35 Ф№5 ПС-110 КНС-9А"/>
    <s v="Нагрузки ПС-35/6 к-128,1808 переведены на Ф-7 ВЛ-35 ПС-110 Кольцевая.Порывистый ветер до 24м/сек. Межфазное замыкание проводов ф. В,С в пролете опор № 20-21 из-за неправильного угла разворота опоры №20 (опора угловая, траверсы смонтированы вдоль оси ВЛ)."/>
    <n v="12.3"/>
    <m/>
    <n v="12.3"/>
    <s v="СК"/>
    <d v="1988-10-01T00:00:00"/>
    <s v="ВЛ-35кВ"/>
    <s v="СССР"/>
    <s v="25.06.13    16.07.13"/>
    <n v="0.75"/>
    <d v="2015-06-25T00:00:00"/>
    <n v="1"/>
    <d v="2013-08-20T00:00:00"/>
    <s v="КП12"/>
    <m/>
    <m/>
    <m/>
    <m/>
    <m/>
    <m/>
  </r>
  <r>
    <x v="3"/>
    <x v="10"/>
    <s v="РН-ЭН"/>
    <x v="93"/>
    <d v="1899-12-30T08:23:00"/>
    <d v="2014-04-08T00:00:00"/>
    <d v="1899-12-30T08:23:00"/>
    <m/>
    <n v="33"/>
    <s v="МТЗ"/>
    <s v="АПВУ"/>
    <x v="2"/>
    <s v="ВЛ-35 Ф№1 ПС-110 Мега"/>
    <x v="0"/>
    <x v="2"/>
    <s v="ВЛ-35 Ф№1 ПС-110 Мега"/>
    <s v="Нагрузки ПС-35/6 КНС-3М, ДНС-1М, к-17М.Порывистый ветер до 24м/сек. Межфазное замыкание проводов ф. В,С в прол. Опор №16/11-16/12 (пересечение с ВЛ-500кВ) вследствии использования временной опоры №16/11 из буровой трубы. Габарит между проводами на траверсе 0,6-0,8м менее допустимого по ПУЭ."/>
    <n v="50.8"/>
    <m/>
    <n v="50.8"/>
    <s v="СК"/>
    <n v="1985"/>
    <s v="провод    АС-120"/>
    <s v="СССР"/>
    <d v="2012-03-01T00:00:00"/>
    <n v="1"/>
    <s v="январь 2015"/>
    <n v="0"/>
    <d v="2014-02-23T00:00:00"/>
    <s v="КП12"/>
    <m/>
    <m/>
    <s v="Повторно откл.08:36 АПВН, 08:31 РПВУ."/>
    <m/>
    <m/>
    <m/>
  </r>
  <r>
    <x v="3"/>
    <x v="10"/>
    <s v="РН-ЭН"/>
    <x v="93"/>
    <d v="1899-12-30T08:35:00"/>
    <d v="2014-04-08T00:00:00"/>
    <d v="1899-12-30T11:53:00"/>
    <d v="1899-12-30T03:18:00"/>
    <n v="12"/>
    <s v="Т.О."/>
    <s v="АПВН, РПВН"/>
    <x v="2"/>
    <s v="ВЛ-6кВ Ф-16 ПС-35/6кВ к-396"/>
    <x v="2"/>
    <x v="2"/>
    <s v="ВЛ-6кВ Ф-16 ПС-35/6кВ к-396"/>
    <s v="Порывистый ветер до 24м/сек.  Падение дерева в пролете опор № 6-7 из вне охранной зоны ВЛ. Оп. №6 согнута, обрыв 3-х оттяжек, провода ВЛ-6кВ в пролете оп. №6-7 лежат на земле."/>
    <n v="9.9"/>
    <m/>
    <n v="9.9"/>
    <s v="СК"/>
    <n v="1987"/>
    <s v="УАт-10-1, провод А-95"/>
    <s v="СССР"/>
    <d v="2013-07-10T00:00:00"/>
    <n v="1"/>
    <s v="Сентябрь  2014г"/>
    <n v="0"/>
    <d v="2014-04-08T00:00:00"/>
    <s v="КП12"/>
    <m/>
    <m/>
    <s v=" Дерево снято.Устранено."/>
    <m/>
    <m/>
    <m/>
  </r>
  <r>
    <x v="3"/>
    <x v="10"/>
    <s v="РН-ЭН"/>
    <x v="93"/>
    <d v="1899-12-30T08:28:00"/>
    <d v="2014-04-08T00:00:00"/>
    <d v="1899-12-30T09:30:00"/>
    <s v="1:.02"/>
    <n v="7"/>
    <s v="Т.О."/>
    <s v="АПВН, РПВУ"/>
    <x v="2"/>
    <s v="ВЛ-6кВ Ф-4 ПС-35/6кВ к-2121"/>
    <x v="2"/>
    <x v="2"/>
    <s v="ВЛ-6кВ Ф-4 ПС-35/6кВ к-2121"/>
    <s v="Порывистый ветер до 24м/сек. Разрушение конденсатора в БСК №1, защита МТО в ячейке КС-120 не сработала из-за неисправности токового реле RS-80."/>
    <n v="3.6"/>
    <m/>
    <n v="3.6"/>
    <s v="КУ"/>
    <d v="2014-05-07T00:00:00"/>
    <s v="УКЛ-57-14"/>
    <s v="Электрощит"/>
    <d v="2013-02-25T00:00:00"/>
    <m/>
    <d v="2015-02-01T00:00:00"/>
    <n v="0"/>
    <d v="2014-03-21T00:00:00"/>
    <s v="КП12"/>
    <m/>
    <m/>
    <m/>
    <m/>
    <m/>
    <m/>
  </r>
  <r>
    <x v="3"/>
    <x v="10"/>
    <s v="РН-ЭН"/>
    <x v="93"/>
    <d v="1899-12-30T09:16:00"/>
    <d v="2014-04-08T00:00:00"/>
    <d v="1899-12-30T09:16:00"/>
    <m/>
    <n v="8"/>
    <s v="Т.О."/>
    <s v="АПВУ"/>
    <x v="2"/>
    <s v="ВЛ-6кВ ф-4 ПС-35/6 к-295"/>
    <x v="2"/>
    <x v="2"/>
    <s v="ВЛ-6кВ ф-4 ПС-35/6 к-295"/>
    <s v="Порывистый ветер до 24м/сек. Крен оп. №9. Схлест проводов в пролете оп. № 9-10."/>
    <n v="2"/>
    <m/>
    <n v="2"/>
    <s v="СК"/>
    <n v="1989"/>
    <s v="ТЧ"/>
    <s v="СССР"/>
    <s v="Р-09.06.2012"/>
    <n v="1"/>
    <s v="Р-09.06.2014"/>
    <s v="1         21.11.2013"/>
    <d v="2013-11-22T00:00:00"/>
    <s v="КП12"/>
    <m/>
    <m/>
    <s v="Аварийный участок выведен из схемы с 10:43 до 12:18."/>
    <m/>
    <m/>
    <m/>
  </r>
  <r>
    <x v="3"/>
    <x v="10"/>
    <s v="МЭС ЗС"/>
    <x v="93"/>
    <d v="1899-12-30T14:47:00"/>
    <d v="2014-04-08T00:00:00"/>
    <d v="1899-12-30T14:47:00"/>
    <m/>
    <n v="558"/>
    <s v="Авар. откл."/>
    <s v="АПВУ"/>
    <x v="5"/>
    <s v="ВЛ-220 Мирная-Кварц,Топаз- Кустовая"/>
    <x v="4"/>
    <x v="2"/>
    <s v="ВЛ-220 Мирная-Кварц,Топаз- Кустовая"/>
    <s v="Порывистый ветер до 24м/сек. Глубокая посадка в сети."/>
    <n v="115.2"/>
    <m/>
    <n v="115.2"/>
    <s v="ТЧ"/>
    <m/>
    <m/>
    <m/>
    <m/>
    <m/>
    <m/>
    <m/>
    <m/>
    <s v="КП18"/>
    <m/>
    <m/>
    <m/>
    <m/>
    <m/>
    <m/>
  </r>
  <r>
    <x v="3"/>
    <x v="10"/>
    <s v="РН-ЭН"/>
    <x v="93"/>
    <d v="1899-12-30T17:48:00"/>
    <d v="2014-04-08T00:00:00"/>
    <d v="1899-12-30T18:30:00"/>
    <s v="0:48"/>
    <n v="30"/>
    <s v="Откл. персоналом."/>
    <m/>
    <x v="2"/>
    <s v="ВЛ-6кВ ф-2 ПС-35/6 к-89"/>
    <x v="2"/>
    <x v="2"/>
    <s v="ВЛ-6кВ ф-2 ПС-35/6 к-89"/>
    <s v="Порывистый ветер до 24м/сек. Падение оп. №7 из-за разрушения сварного шва крепления опоры в свайном основании."/>
    <n v="28.6"/>
    <m/>
    <n v="28.6"/>
    <s v="СК"/>
    <d v="1978-01-01T00:00:00"/>
    <s v="ВЛ-6кВ"/>
    <s v="СССР"/>
    <s v="15.10.13      08.10.13"/>
    <n v="1"/>
    <s v="15.10.15                  08.10.14"/>
    <n v="3"/>
    <d v="2013-12-24T00:00:00"/>
    <s v="КП12"/>
    <m/>
    <m/>
    <s v="Повреждение устранено."/>
    <m/>
    <m/>
    <m/>
  </r>
  <r>
    <x v="3"/>
    <x v="10"/>
    <s v="РН-ЭН"/>
    <x v="93"/>
    <d v="1899-12-30T07:55:00"/>
    <d v="2014-04-08T00:00:00"/>
    <d v="1899-12-30T07:55:00"/>
    <m/>
    <n v="7"/>
    <s v="Т.О."/>
    <s v="АПВУ"/>
    <x v="2"/>
    <s v="ВЛ-6кВ ф-4 ПС-35/6 к-281"/>
    <x v="2"/>
    <x v="2"/>
    <s v="ВЛ-6кВ ф-4 ПС-35/6 к-281"/>
    <s v="Порывистый ветер до 24м/сек. Крен угловой оп. №17/1 вследствии отсутствия оттяжек, межфазное замыкания проводов ф. А,В в пролете оп. № 17/1-17/2."/>
    <n v="3"/>
    <m/>
    <n v="3"/>
    <s v="СК"/>
    <n v="1981"/>
    <s v="ТЧ"/>
    <s v="СССР"/>
    <s v="Р-15.04.2013"/>
    <n v="1"/>
    <s v="Р-15.04.2015"/>
    <s v="1               16.04.2013"/>
    <d v="2013-03-31T00:00:00"/>
    <s v="КП12"/>
    <m/>
    <m/>
    <m/>
    <m/>
    <m/>
    <m/>
  </r>
  <r>
    <x v="3"/>
    <x v="10"/>
    <s v="РН-ЭН"/>
    <x v="93"/>
    <d v="1899-12-30T13:30:00"/>
    <d v="2014-04-08T00:00:00"/>
    <d v="1899-12-30T13:40:00"/>
    <s v="0:10"/>
    <n v="20"/>
    <s v="Т.О."/>
    <s v="АПВН, РПВУ"/>
    <x v="2"/>
    <s v="ВЛ-6кВ ф-6 ПС-35/6 к-810"/>
    <x v="2"/>
    <x v="2"/>
    <s v="ВЛ-6кВ ф-6 ПС-35/6 к-810"/>
    <s v="Порывистый ветер до 24м/сек. Разрушение сварного шва узла крепления оттяжки с опорой №74, провис и межфазное замыкание проводов спусков ВЛ-6кВ от ЛР-6кВ оп. №74 до КТПН-6/0,4кВ к-284."/>
    <n v="4.8"/>
    <m/>
    <n v="4.8"/>
    <s v="СК"/>
    <n v="1983"/>
    <s v="провод А-95, Кт-10-1р"/>
    <s v="СССР"/>
    <d v="2012-08-10T00:00:00"/>
    <n v="1"/>
    <s v="декабрь 2014г."/>
    <n v="1"/>
    <s v="26.04.14г"/>
    <s v="КП12"/>
    <m/>
    <m/>
    <m/>
    <m/>
    <m/>
    <m/>
  </r>
  <r>
    <x v="3"/>
    <x v="10"/>
    <s v="РН-ЭН"/>
    <x v="93"/>
    <d v="1899-12-30T14:10:00"/>
    <d v="2014-04-08T00:00:00"/>
    <d v="1899-12-30T14:10:00"/>
    <m/>
    <n v="10"/>
    <s v="Т.О."/>
    <s v="АПВУ"/>
    <x v="2"/>
    <s v="ВЛ-6кВ ф-8 ПС-35/6 к-839"/>
    <x v="2"/>
    <x v="2"/>
    <s v="ВЛ-6кВ ф-8 ПС-35/6 к-839"/>
    <s v="Порывистый ветер до 24м/сек. Крен опоры №55 (отпаечная,не укреплена оттяжками), межфазное замыкание проводов ф. А,В в пролете оп. № 55-55/1."/>
    <n v="1.9"/>
    <m/>
    <n v="1.9"/>
    <s v="СК"/>
    <n v="1988"/>
    <s v="провод А-95, ПАт-10-1р"/>
    <s v="СССР"/>
    <d v="2012-06-06T00:00:00"/>
    <n v="1"/>
    <s v="ноябрь 2014г."/>
    <n v="0"/>
    <d v="2014-04-23T00:00:00"/>
    <s v="КП12"/>
    <m/>
    <m/>
    <m/>
    <m/>
    <m/>
    <m/>
  </r>
  <r>
    <x v="3"/>
    <x v="10"/>
    <s v="РН-ЭН"/>
    <x v="93"/>
    <d v="1899-12-30T08:10:00"/>
    <d v="2014-04-08T00:00:00"/>
    <d v="1899-12-30T09:10:00"/>
    <d v="1899-12-30T01:00:00"/>
    <n v="14"/>
    <s v="Т.О."/>
    <s v="АПВН, РПВУ"/>
    <x v="2"/>
    <s v="ВЛ-6кВ ф-16 ПС-35/6 к-797"/>
    <x v="2"/>
    <x v="2"/>
    <s v="ВЛ-6кВ ф-16 ПС-35/6 к-797"/>
    <s v="Порывистый ветер до 24м/сек. Межфазное замыкание проводов ф. В,С в пролете опор № 4-5. Опора №5 (ж/б) имеет траверсы, не обеспечивающие достаточный межфазный габарит при данных ветровых нагрузках."/>
    <n v="6.4"/>
    <m/>
    <n v="6.4"/>
    <s v="СК"/>
    <n v="1992"/>
    <s v="провод    А-95"/>
    <s v="СССР"/>
    <d v="2013-09-07T00:00:00"/>
    <n v="1"/>
    <s v="сентябр 2014"/>
    <n v="5"/>
    <d v="2014-04-08T00:00:00"/>
    <s v="КП12"/>
    <m/>
    <m/>
    <m/>
    <m/>
    <m/>
    <m/>
  </r>
  <r>
    <x v="3"/>
    <x v="10"/>
    <s v="РН-ЭН"/>
    <x v="93"/>
    <d v="1899-12-30T08:40:00"/>
    <d v="2014-04-08T00:00:00"/>
    <d v="1899-12-30T09:56:00"/>
    <d v="1899-12-30T01:04:00"/>
    <n v="11"/>
    <s v="Т.О."/>
    <s v="АПВН, РПВУ"/>
    <x v="2"/>
    <s v="ВЛ-6кВ ф-6 ПС-35/6 к-782"/>
    <x v="2"/>
    <x v="2"/>
    <s v="ВЛ-6кВ ф-6 ПС-35/6 к-782"/>
    <s v="Порывистый ветер до 24м/сек. Межфазное замыкание проводов ф. В,С в нулевом пролете. Длина пролета 40м., растояние между проводами разноименных фаз - 0,3м. Приемный портал и траверса оп. №1  не обеспечивают достаточного габарита между проводами. "/>
    <n v="3.2"/>
    <m/>
    <n v="3.2"/>
    <s v="СК"/>
    <n v="1987"/>
    <s v="провод    АС-120"/>
    <s v="СССР"/>
    <d v="2014-01-15T00:00:00"/>
    <n v="1"/>
    <s v="Апрель 2015"/>
    <n v="0"/>
    <d v="2014-04-08T00:00:00"/>
    <s v="КП12"/>
    <m/>
    <m/>
    <m/>
    <m/>
    <m/>
    <m/>
  </r>
  <r>
    <x v="3"/>
    <x v="10"/>
    <s v="РН-ЭН"/>
    <x v="93"/>
    <d v="1899-12-30T08:25:00"/>
    <d v="2014-04-08T00:00:00"/>
    <d v="1899-12-30T09:09:00"/>
    <d v="1899-12-30T00:30:00"/>
    <n v="15"/>
    <s v="Т.О."/>
    <s v="АПВН, РПВУ"/>
    <x v="2"/>
    <s v="ВЛ-6кВ ф-4 ПС-35/6 к-529"/>
    <x v="2"/>
    <x v="2"/>
    <s v="ВЛ-6кВ ф-4 ПС-35/6 к-529"/>
    <s v="Порывистый ветер до 24м/сек. Следы межфазного замыкания проводов разноименных фаз в пролетах пересечения проводов  оп. №14-15 ф. С  с ф. В пролета оп. №6-7, вследствии крена оп. №14 после обрыва оттяжки."/>
    <n v="3.8"/>
    <m/>
    <n v="3.8"/>
    <s v="СК"/>
    <n v="1988"/>
    <s v="провод       А-95"/>
    <s v="СССР"/>
    <d v="2013-09-09T00:00:00"/>
    <n v="1"/>
    <s v="декабрь 2014"/>
    <n v="1"/>
    <d v="2014-04-08T00:00:00"/>
    <s v="КП12"/>
    <m/>
    <m/>
    <m/>
    <m/>
    <m/>
    <m/>
  </r>
  <r>
    <x v="3"/>
    <x v="10"/>
    <s v="РН-ЭН"/>
    <x v="94"/>
    <m/>
    <m/>
    <m/>
    <m/>
    <m/>
    <m/>
    <m/>
    <x v="4"/>
    <m/>
    <x v="3"/>
    <x v="8"/>
    <m/>
    <m/>
    <m/>
    <m/>
    <m/>
    <m/>
    <m/>
    <m/>
    <m/>
    <m/>
    <m/>
    <m/>
    <m/>
    <m/>
    <m/>
    <m/>
    <m/>
    <s v="нарушений не было"/>
    <m/>
    <m/>
    <m/>
  </r>
  <r>
    <x v="3"/>
    <x v="10"/>
    <s v="РН-ЭН"/>
    <x v="95"/>
    <m/>
    <m/>
    <m/>
    <m/>
    <m/>
    <m/>
    <m/>
    <x v="4"/>
    <m/>
    <x v="3"/>
    <x v="8"/>
    <m/>
    <m/>
    <m/>
    <m/>
    <m/>
    <m/>
    <m/>
    <m/>
    <m/>
    <m/>
    <m/>
    <m/>
    <m/>
    <m/>
    <m/>
    <m/>
    <m/>
    <s v="нарушений не было"/>
    <m/>
    <m/>
    <m/>
  </r>
  <r>
    <x v="3"/>
    <x v="10"/>
    <s v="РН-ЭН"/>
    <x v="96"/>
    <d v="1899-12-30T15:20:00"/>
    <d v="2014-04-11T00:00:00"/>
    <d v="1899-12-30T15:20:00"/>
    <m/>
    <n v="21"/>
    <s v="U max"/>
    <m/>
    <x v="5"/>
    <s v="ПС-110/35/6кВ КНС-27 "/>
    <x v="0"/>
    <x v="2"/>
    <m/>
    <s v="Превышение уставки U max СУ. Некачественное напряжение со стороны энергоснабжающей организации"/>
    <n v="3.1"/>
    <m/>
    <n v="3.1"/>
    <m/>
    <m/>
    <m/>
    <m/>
    <m/>
    <m/>
    <m/>
    <m/>
    <m/>
    <s v="КП18"/>
    <m/>
    <m/>
    <m/>
    <m/>
    <m/>
    <m/>
  </r>
  <r>
    <x v="3"/>
    <x v="10"/>
    <s v="ОАО Черногорэнерго"/>
    <x v="97"/>
    <d v="1899-12-30T18:40:00"/>
    <d v="2014-04-12T00:00:00"/>
    <d v="1899-12-30T20:00:00"/>
    <d v="1899-12-30T01:20:00"/>
    <n v="4"/>
    <m/>
    <m/>
    <x v="2"/>
    <s v="ВЛ-6кВ Ф-4 п/с 35/6 к-1505"/>
    <x v="2"/>
    <x v="2"/>
    <s v="ВЛ-6кВ Ф-4 п/с 35/6 к-1505"/>
    <s v="Разрушение изолятора ЛР-6кВ по фазе А"/>
    <n v="1.9"/>
    <m/>
    <n v="1.9"/>
    <s v="И"/>
    <s v="1995г."/>
    <s v="ЛРНД-10"/>
    <m/>
    <s v="Т.Р.-11.04.2013г."/>
    <m/>
    <s v="04.2015г."/>
    <s v="2014г. Отказ в Т. Р. "/>
    <s v="осмотр 01.10.2013г."/>
    <s v="КП23"/>
    <m/>
    <m/>
    <s v="Атм., прир. и техн."/>
    <m/>
    <m/>
    <m/>
  </r>
  <r>
    <x v="3"/>
    <x v="10"/>
    <s v="РН-ЭН"/>
    <x v="97"/>
    <m/>
    <m/>
    <m/>
    <m/>
    <m/>
    <m/>
    <m/>
    <x v="4"/>
    <m/>
    <x v="3"/>
    <x v="8"/>
    <m/>
    <m/>
    <m/>
    <m/>
    <m/>
    <m/>
    <m/>
    <m/>
    <m/>
    <m/>
    <m/>
    <m/>
    <m/>
    <m/>
    <m/>
    <m/>
    <m/>
    <s v="нарушений не было"/>
    <m/>
    <m/>
    <m/>
  </r>
  <r>
    <x v="3"/>
    <x v="10"/>
    <s v="РН-ЭН"/>
    <x v="98"/>
    <m/>
    <m/>
    <m/>
    <m/>
    <m/>
    <m/>
    <m/>
    <x v="4"/>
    <m/>
    <x v="3"/>
    <x v="8"/>
    <m/>
    <m/>
    <m/>
    <m/>
    <m/>
    <m/>
    <m/>
    <m/>
    <m/>
    <m/>
    <m/>
    <m/>
    <m/>
    <m/>
    <m/>
    <m/>
    <m/>
    <s v="нарушений не было"/>
    <m/>
    <m/>
    <m/>
  </r>
  <r>
    <x v="3"/>
    <x v="10"/>
    <s v="РН-ЭН"/>
    <x v="12"/>
    <m/>
    <m/>
    <m/>
    <m/>
    <m/>
    <m/>
    <m/>
    <x v="4"/>
    <m/>
    <x v="3"/>
    <x v="8"/>
    <m/>
    <m/>
    <m/>
    <m/>
    <m/>
    <m/>
    <m/>
    <m/>
    <m/>
    <m/>
    <m/>
    <m/>
    <m/>
    <m/>
    <m/>
    <m/>
    <m/>
    <s v="нарушений не было"/>
    <m/>
    <m/>
    <m/>
  </r>
  <r>
    <x v="3"/>
    <x v="10"/>
    <s v="РН-ЭН"/>
    <x v="99"/>
    <m/>
    <m/>
    <m/>
    <m/>
    <m/>
    <m/>
    <m/>
    <x v="4"/>
    <m/>
    <x v="3"/>
    <x v="8"/>
    <m/>
    <m/>
    <m/>
    <m/>
    <m/>
    <m/>
    <m/>
    <m/>
    <m/>
    <m/>
    <m/>
    <m/>
    <m/>
    <m/>
    <m/>
    <m/>
    <m/>
    <s v="нарушений не было"/>
    <m/>
    <m/>
    <m/>
  </r>
  <r>
    <x v="3"/>
    <x v="10"/>
    <s v="РН-ЭН"/>
    <x v="100"/>
    <m/>
    <m/>
    <m/>
    <m/>
    <m/>
    <m/>
    <m/>
    <x v="4"/>
    <m/>
    <x v="3"/>
    <x v="8"/>
    <m/>
    <m/>
    <m/>
    <m/>
    <m/>
    <m/>
    <m/>
    <m/>
    <m/>
    <m/>
    <m/>
    <m/>
    <m/>
    <m/>
    <m/>
    <m/>
    <m/>
    <s v="нарушений не было"/>
    <m/>
    <m/>
    <m/>
  </r>
  <r>
    <x v="3"/>
    <x v="10"/>
    <s v="РН-ЭН"/>
    <x v="101"/>
    <m/>
    <m/>
    <m/>
    <m/>
    <m/>
    <m/>
    <m/>
    <x v="4"/>
    <m/>
    <x v="3"/>
    <x v="8"/>
    <m/>
    <m/>
    <m/>
    <m/>
    <m/>
    <m/>
    <m/>
    <m/>
    <m/>
    <m/>
    <m/>
    <m/>
    <m/>
    <m/>
    <m/>
    <m/>
    <m/>
    <s v="нарушений не было"/>
    <m/>
    <m/>
    <m/>
  </r>
  <r>
    <x v="3"/>
    <x v="10"/>
    <s v="РН-ЭН"/>
    <x v="102"/>
    <m/>
    <m/>
    <m/>
    <m/>
    <m/>
    <m/>
    <m/>
    <x v="4"/>
    <m/>
    <x v="3"/>
    <x v="8"/>
    <m/>
    <m/>
    <m/>
    <m/>
    <m/>
    <m/>
    <m/>
    <m/>
    <m/>
    <m/>
    <s v="нарушений не было"/>
    <m/>
    <m/>
    <m/>
    <m/>
    <m/>
    <m/>
    <m/>
    <m/>
    <m/>
    <m/>
  </r>
  <r>
    <x v="3"/>
    <x v="10"/>
    <s v="РН-ЭН"/>
    <x v="103"/>
    <d v="1899-12-30T05:00:00"/>
    <m/>
    <m/>
    <m/>
    <n v="2"/>
    <m/>
    <m/>
    <x v="0"/>
    <s v="КТПН-6/0,4кВ 400кВА №1 К-1867"/>
    <x v="2"/>
    <x v="6"/>
    <s v="КТПН-6/0,4кВ 400кВА №1 К-1867"/>
    <s v="Внутреннее повреждение трансформатора Нет напряжения на шпильке Ф&quot;А&quot; 0,4кВ"/>
    <m/>
    <m/>
    <m/>
    <m/>
    <m/>
    <m/>
    <m/>
    <m/>
    <s v="Праизводится замена "/>
    <m/>
    <m/>
    <m/>
    <m/>
    <m/>
    <m/>
    <m/>
    <m/>
    <m/>
    <m/>
  </r>
  <r>
    <x v="3"/>
    <x v="10"/>
    <s v="РН-ЭН"/>
    <x v="104"/>
    <m/>
    <m/>
    <m/>
    <m/>
    <m/>
    <m/>
    <m/>
    <x v="4"/>
    <m/>
    <x v="3"/>
    <x v="8"/>
    <m/>
    <m/>
    <m/>
    <m/>
    <m/>
    <m/>
    <m/>
    <m/>
    <m/>
    <m/>
    <m/>
    <m/>
    <m/>
    <m/>
    <m/>
    <m/>
    <m/>
    <s v="нарушений не было"/>
    <m/>
    <m/>
    <m/>
  </r>
  <r>
    <x v="3"/>
    <x v="10"/>
    <s v="ОАО Черногорэнерго"/>
    <x v="105"/>
    <d v="1899-12-30T06:00:00"/>
    <d v="2014-04-21T06:00:00"/>
    <d v="1899-12-30T06:23:00"/>
    <d v="1899-12-30T00:23:00"/>
    <n v="45"/>
    <m/>
    <m/>
    <x v="2"/>
    <s v="КСП-14"/>
    <x v="2"/>
    <x v="2"/>
    <s v="ВЛ-6кВ Ф-6,14 п/с 35/6 к-2051, ВЛ-6кВ Ф-5 п/с 35/6 к-1505, ВЛ-6кВ Ф-18 п/с 35/6 к-325"/>
    <s v="Аварийное отключение по метео условиям (сильный ветер)"/>
    <n v="15.7"/>
    <m/>
    <n v="15.7"/>
    <m/>
    <m/>
    <m/>
    <m/>
    <m/>
    <m/>
    <m/>
    <m/>
    <m/>
    <s v="КП12"/>
    <m/>
    <m/>
    <m/>
    <m/>
    <m/>
    <m/>
  </r>
  <r>
    <x v="3"/>
    <x v="10"/>
    <s v="ОАО Черногорэнерго"/>
    <x v="105"/>
    <d v="1899-12-30T06:00:00"/>
    <d v="2014-04-21T06:00:00"/>
    <d v="1899-12-30T06:27:00"/>
    <d v="1899-12-30T00:27:00"/>
    <n v="22"/>
    <m/>
    <m/>
    <x v="2"/>
    <s v="ДНС-24"/>
    <x v="2"/>
    <x v="2"/>
    <m/>
    <s v="Аварийное отключение по метео условиям (сильный ветер)"/>
    <n v="7.9"/>
    <m/>
    <n v="7.9"/>
    <m/>
    <m/>
    <m/>
    <m/>
    <m/>
    <m/>
    <m/>
    <m/>
    <m/>
    <s v="КП12"/>
    <m/>
    <m/>
    <m/>
    <m/>
    <m/>
    <m/>
  </r>
  <r>
    <x v="3"/>
    <x v="10"/>
    <s v="ОАО Черногорэнерго"/>
    <x v="105"/>
    <d v="1899-12-30T06:04:00"/>
    <d v="2014-04-21T06:04:00"/>
    <d v="1899-12-30T06:32:00"/>
    <d v="1899-12-30T00:28:00"/>
    <n v="40"/>
    <m/>
    <m/>
    <x v="2"/>
    <s v="ДНС-32"/>
    <x v="2"/>
    <x v="2"/>
    <s v="ВЛ-6кВ Ф-3,4,10 п/с Веран, ВЛ-6кВ Ф-5,11 п/с Север, ВЛ-6кВ Ф-7 п/с КНС-31"/>
    <s v="Аварийное отключение по метео условиям (сильный ветер)"/>
    <n v="10.5"/>
    <m/>
    <n v="10.5"/>
    <m/>
    <m/>
    <m/>
    <m/>
    <m/>
    <m/>
    <m/>
    <m/>
    <m/>
    <s v="КП12"/>
    <m/>
    <m/>
    <m/>
    <m/>
    <m/>
    <m/>
  </r>
  <r>
    <x v="3"/>
    <x v="10"/>
    <s v="ОАО Черногорэнерго"/>
    <x v="105"/>
    <d v="1899-12-30T06:50:00"/>
    <d v="2014-04-21T06:50:00"/>
    <d v="2014-04-21T07:20:00"/>
    <d v="2014-04-21T00:30:00"/>
    <n v="2"/>
    <m/>
    <m/>
    <x v="2"/>
    <s v="ДНС Гун-Еганское"/>
    <x v="2"/>
    <x v="2"/>
    <s v="к3/19,                                                пс 35/6кВ &quot;Куст-3&quot;ф-18."/>
    <s v="Аварийное отключение по метео условиям (сильный ветер)"/>
    <n v="0.1"/>
    <m/>
    <n v="0.1"/>
    <m/>
    <m/>
    <m/>
    <m/>
    <m/>
    <m/>
    <m/>
    <m/>
    <m/>
    <s v="КП12"/>
    <m/>
    <m/>
    <m/>
    <m/>
    <m/>
    <m/>
  </r>
  <r>
    <x v="3"/>
    <x v="10"/>
    <s v="ОАО Черногорэнерго"/>
    <x v="105"/>
    <d v="1899-12-30T06:50:00"/>
    <d v="2014-04-21T06:50:00"/>
    <d v="2014-04-21T08:10:00"/>
    <d v="2014-04-21T01:20:00"/>
    <n v="11"/>
    <m/>
    <m/>
    <x v="2"/>
    <s v="МЧ ЦПС"/>
    <x v="2"/>
    <x v="2"/>
    <s v="к33/812,815,826, к34/822,824, к14, к22, к25, к31                         пс 35/6кВ &quot;Куст-8&quot;ф-4."/>
    <s v="Аварийное отключение по метео условиям (сильный ветер)"/>
    <n v="7.7"/>
    <m/>
    <n v="7.7"/>
    <m/>
    <m/>
    <m/>
    <m/>
    <m/>
    <m/>
    <m/>
    <m/>
    <m/>
    <s v="КП12"/>
    <m/>
    <m/>
    <m/>
    <m/>
    <m/>
    <m/>
  </r>
  <r>
    <x v="3"/>
    <x v="10"/>
    <s v="ОАО Черногорэнерго"/>
    <x v="105"/>
    <d v="1899-12-30T06:50:00"/>
    <d v="2014-04-21T06:50:00"/>
    <d v="2014-04-21T08:10:00"/>
    <d v="2014-04-21T01:20:00"/>
    <n v="4"/>
    <m/>
    <m/>
    <x v="2"/>
    <s v="ЦПС Лор-Еганское"/>
    <x v="2"/>
    <x v="2"/>
    <s v="к2б/20, к3/25,24, к5б/54,39, к6аб/57,49, к7а/72, к8б/99, к9а/103                              пс 35/6кВ &quot;Куст-18&quot;ф-16, ф-5, ф-7"/>
    <s v="Аварийное отключение по метео условиям (сильный ветер)"/>
    <n v="1.3"/>
    <m/>
    <n v="1.3"/>
    <m/>
    <m/>
    <m/>
    <m/>
    <m/>
    <m/>
    <m/>
    <m/>
    <m/>
    <s v="КП12"/>
    <m/>
    <m/>
    <m/>
    <m/>
    <m/>
    <m/>
  </r>
  <r>
    <x v="3"/>
    <x v="10"/>
    <s v="РН-ЭН"/>
    <x v="105"/>
    <d v="1899-12-30T05:25:00"/>
    <d v="2014-04-21T00:00:00"/>
    <d v="1899-12-30T07:48:00"/>
    <d v="1899-12-30T02:23:00"/>
    <n v="8"/>
    <s v="МТЗ"/>
    <s v="АПВН, РПВУ"/>
    <x v="2"/>
    <s v="ВЛ-6кВ ф-16 ПС-35/6 ДНС-1М"/>
    <x v="0"/>
    <x v="0"/>
    <s v="ВЛ-6кВ ф-16 ПС-35/6 ДНС-1М"/>
    <s v="Крен оп.№12/3, замыкание проводов в пр. оп.-12/3-12/4"/>
    <n v="1.1000000000000001"/>
    <m/>
    <n v="1.1000000000000001"/>
    <s v="СК"/>
    <n v="1991"/>
    <s v="Опора метал. Т образная"/>
    <m/>
    <d v="2012-01-30T00:00:00"/>
    <n v="1"/>
    <d v="2014-01-01T00:00:00"/>
    <n v="0"/>
    <d v="2012-12-23T00:00:00"/>
    <s v="КП12"/>
    <m/>
    <m/>
    <s v="АВР-6 успешно."/>
    <m/>
    <m/>
    <m/>
  </r>
  <r>
    <x v="3"/>
    <x v="10"/>
    <s v="РН-ЭН"/>
    <x v="105"/>
    <d v="1899-12-30T05:32:00"/>
    <d v="2014-04-21T00:00:00"/>
    <d v="1899-12-30T05:54:00"/>
    <d v="1899-12-30T00:22:00"/>
    <n v="9"/>
    <s v="Т.О."/>
    <s v="АПВН, РПВУ"/>
    <x v="2"/>
    <s v="ВЛ-6кВ ф-4 ПС-35/6 Ленинградская"/>
    <x v="2"/>
    <x v="2"/>
    <s v="ВЛ-6кВ ф-4 ПС-35/6 Ленинградская"/>
    <s v="Разрушение изолятора ШФ-35 Ф &quot;С&quot; оп.№19/1, оборвана вязка Ф &quot;С&quot; оп.№23"/>
    <n v="5.6"/>
    <m/>
    <n v="5.6"/>
    <s v="И"/>
    <n v="1984"/>
    <s v="ШФ-35"/>
    <m/>
    <d v="2012-01-21T00:00:00"/>
    <n v="1"/>
    <d v="2014-01-01T00:00:00"/>
    <n v="0"/>
    <d v="2013-10-24T00:00:00"/>
    <s v="КП12"/>
    <m/>
    <m/>
    <m/>
    <m/>
    <m/>
    <m/>
  </r>
  <r>
    <x v="3"/>
    <x v="10"/>
    <s v="РН-ЭН"/>
    <x v="105"/>
    <d v="1899-12-30T06:30:00"/>
    <d v="2014-04-21T00:00:00"/>
    <d v="1899-12-30T06:33:00"/>
    <d v="1899-12-30T00:03:00"/>
    <n v="18"/>
    <s v="Т.О."/>
    <s v="АПВН, РПВУ"/>
    <x v="2"/>
    <s v="ВЛ-6кВ ф-14 ПС-35/6 к-432"/>
    <x v="2"/>
    <x v="2"/>
    <s v="ВЛ-6кВ ф-14 ПС-35/6 к-432"/>
    <s v="Сильный ветер до 27м/сек., снег. Межфазное замыкание провода ф. А,С в пролете оп. № 8-8/1. Крен оп. №8."/>
    <n v="15.2"/>
    <m/>
    <n v="15.2"/>
    <s v="СК"/>
    <n v="1979"/>
    <s v="Опора метал. Т образная"/>
    <m/>
    <d v="2012-11-02T00:00:00"/>
    <n v="1"/>
    <d v="2014-11-01T00:00:00"/>
    <n v="0"/>
    <d v="2013-05-07T00:00:00"/>
    <s v="КП12"/>
    <m/>
    <m/>
    <m/>
    <m/>
    <m/>
    <m/>
  </r>
  <r>
    <x v="3"/>
    <x v="10"/>
    <s v="РН-ЭН"/>
    <x v="105"/>
    <d v="1899-12-30T05:38:00"/>
    <d v="2014-04-21T00:00:00"/>
    <d v="1899-12-30T06:29:00"/>
    <d v="1899-12-30T00:51:00"/>
    <n v="11"/>
    <s v="Т.О."/>
    <s v="АПВН, РПВУ"/>
    <x v="2"/>
    <s v="ВЛ-6кВ ф-4 ПС-35/6 к-465"/>
    <x v="2"/>
    <x v="2"/>
    <s v="ВЛ-6кВ ф-4 ПС-35/6 к-465"/>
    <s v="Сильный ветер до  27м/сек., снег. Межфазное замыкание проводов ф. В,С в пролете оп. № 33-34. Крен оп. №33 (опора Т-образная)."/>
    <n v="5.9"/>
    <m/>
    <n v="5.9"/>
    <s v="СК"/>
    <n v="1982"/>
    <s v="Опора метал. Т образная"/>
    <m/>
    <d v="2013-01-29T00:00:00"/>
    <n v="1"/>
    <d v="2015-01-01T00:00:00"/>
    <d v="2014-04-25T00:00:00"/>
    <d v="2014-03-09T00:00:00"/>
    <s v="КП12"/>
    <m/>
    <m/>
    <m/>
    <m/>
    <m/>
    <m/>
  </r>
  <r>
    <x v="3"/>
    <x v="10"/>
    <s v="РН-ЭН"/>
    <x v="105"/>
    <d v="1899-12-30T06:23:00"/>
    <d v="2014-04-21T00:00:00"/>
    <d v="1899-12-30T06:23:00"/>
    <d v="1899-12-30T00:00:00"/>
    <n v="9"/>
    <s v="Т.О."/>
    <s v="АПВУ"/>
    <x v="2"/>
    <s v="ВЛ-6кВ ф-18 ПС-35/6 к-1945"/>
    <x v="2"/>
    <x v="2"/>
    <s v="ВЛ-6кВ ф-18 ПС-35/6 к-1945"/>
    <s v="Сильный ветер до 27м/сек., снег."/>
    <n v="4.7"/>
    <m/>
    <n v="4.7"/>
    <s v="ПЭ"/>
    <n v="1988"/>
    <s v="провод А-95, ПАт-10-1р"/>
    <s v="СССР"/>
    <d v="2014-04-25T00:00:00"/>
    <n v="1"/>
    <s v="апрель 2016г."/>
    <n v="0"/>
    <s v="30.03.14г."/>
    <s v="КП12"/>
    <m/>
    <m/>
    <m/>
    <m/>
    <m/>
    <m/>
  </r>
  <r>
    <x v="3"/>
    <x v="10"/>
    <s v="РН-ЭН"/>
    <x v="105"/>
    <d v="1899-12-30T06:46:00"/>
    <d v="2014-04-21T00:00:00"/>
    <d v="1899-12-30T08:55:00"/>
    <d v="1899-12-30T02:09:00"/>
    <n v="18"/>
    <s v="Т.О."/>
    <s v="АПВН, РПВУ"/>
    <x v="2"/>
    <s v="ВЛ-6кВ ф-8 ПС-35/6 к-404"/>
    <x v="2"/>
    <x v="2"/>
    <s v="ВЛ-6кВ ф-8 ПС-35/6 к-404"/>
    <s v="Сильный ветер 27м/сек., снег. Межфазное замыкание проводов ф. А,В в пролете оп. № 20/1-20/2, 16/13-16/13/1."/>
    <n v="12.5"/>
    <m/>
    <n v="12.5"/>
    <s v="ТЧ"/>
    <n v="1988"/>
    <s v="А-120"/>
    <m/>
    <d v="2011-08-23T00:00:00"/>
    <n v="1"/>
    <d v="2013-08-01T00:00:00"/>
    <n v="0"/>
    <d v="2013-10-12T00:00:00"/>
    <s v="КП12"/>
    <m/>
    <m/>
    <m/>
    <m/>
    <m/>
    <m/>
  </r>
  <r>
    <x v="3"/>
    <x v="10"/>
    <s v="РН-ЭН"/>
    <x v="105"/>
    <d v="1899-12-30T05:40:00"/>
    <d v="2014-04-21T00:00:00"/>
    <d v="1899-12-30T06:54:00"/>
    <d v="1899-12-30T01:14:00"/>
    <n v="12"/>
    <s v="Т.О."/>
    <s v="АПВН, РПВУ"/>
    <x v="2"/>
    <s v="ВЛ-6кВ ф-18 ПС-35/6 к-444"/>
    <x v="2"/>
    <x v="2"/>
    <s v="ВЛ-6кВ ф-18 ПС-35/6 к-444"/>
    <s v="Сильный ветер 27м/сек., снег. Межфазное замыкание провода ф. А,С в пролете оп. № 24/23-24/24, спусков провода с оп. № 24/11/10 на КТПН №2 к-1952. Крен оп. № 24/23."/>
    <n v="3.6"/>
    <m/>
    <n v="3.6"/>
    <s v="СК"/>
    <n v="1995"/>
    <s v="Опора ж/б.или мет.   Т образная"/>
    <m/>
    <d v="2013-11-19T00:00:00"/>
    <n v="1"/>
    <d v="2015-11-01T00:00:00"/>
    <n v="0"/>
    <d v="2013-11-03T00:00:00"/>
    <s v="КП12"/>
    <m/>
    <m/>
    <m/>
    <m/>
    <m/>
    <m/>
  </r>
  <r>
    <x v="3"/>
    <x v="10"/>
    <s v="РН-ЭН"/>
    <x v="105"/>
    <d v="1899-12-30T05:40:00"/>
    <d v="2014-04-21T00:00:00"/>
    <d v="1899-12-30T08:09:00"/>
    <d v="1899-12-30T02:29:00"/>
    <n v="13"/>
    <s v="Т.О."/>
    <s v="АПВН, РПВУ"/>
    <x v="2"/>
    <s v="ВЛ-6кВ ф-16 ПС-35/6 к-1907"/>
    <x v="2"/>
    <x v="2"/>
    <s v="ВЛ-6кВ ф-16 ПС-35/6 к-1907"/>
    <s v="Сильный ветер до 27м/сек., снег. Межфазное замыкание проводов ф. А,В в пролете оп. № 34-35. Крен оп. № 35."/>
    <n v="5.3"/>
    <m/>
    <n v="5.3"/>
    <s v="СК"/>
    <n v="1991"/>
    <s v="Опора метал. Т образная"/>
    <m/>
    <d v="2013-03-13T00:00:00"/>
    <n v="1"/>
    <d v="2015-03-01T00:00:00"/>
    <n v="0"/>
    <d v="2013-08-05T00:00:00"/>
    <s v="КП12"/>
    <m/>
    <m/>
    <m/>
    <m/>
    <m/>
    <m/>
  </r>
  <r>
    <x v="3"/>
    <x v="10"/>
    <s v="РН-ЭН"/>
    <x v="105"/>
    <d v="1899-12-30T05:38:00"/>
    <d v="2014-04-21T00:00:00"/>
    <d v="1899-12-30T08:53:00"/>
    <d v="1899-12-30T03:15:00"/>
    <n v="6"/>
    <s v="Т.О."/>
    <s v="АПВН, РПВУ"/>
    <x v="2"/>
    <s v="ВЛ-6кВ ф-14 ПС-35/6 к-1738"/>
    <x v="2"/>
    <x v="2"/>
    <s v="ВЛ-6кВ ф-14 ПС-35/6 к-1738"/>
    <s v="Сильный ветер до  27м/сек., снег. Межфазное замыкание проводов ф. А,В в пролете оп. № 13/5-13/6. Недостаточная ширина траверсы, длина пролета 80 метров."/>
    <n v="7.9"/>
    <m/>
    <n v="7.9"/>
    <s v="СК"/>
    <n v="1980"/>
    <s v="Опора метал. Т образная"/>
    <m/>
    <d v="2012-02-16T00:00:00"/>
    <n v="1"/>
    <d v="2014-02-01T00:00:00"/>
    <n v="0"/>
    <d v="2013-11-18T00:00:00"/>
    <s v="КП12"/>
    <m/>
    <m/>
    <m/>
    <m/>
    <m/>
    <m/>
  </r>
  <r>
    <x v="3"/>
    <x v="10"/>
    <s v="РН-ЭН"/>
    <x v="105"/>
    <d v="1899-12-30T06:23:00"/>
    <d v="2014-04-21T00:00:00"/>
    <d v="1899-12-30T06:23:00"/>
    <d v="1899-12-30T00:00:00"/>
    <n v="15"/>
    <s v="Т.О."/>
    <s v="АПВУ"/>
    <x v="2"/>
    <s v="ВЛ-6кВ ф-8 ПС-35/6 к-1945"/>
    <x v="2"/>
    <x v="2"/>
    <s v="ВЛ-6кВ ф-8 ПС-35/6 к-1945"/>
    <s v="Сильный ветер до 27м/сек., снег. Межфазное замыкание проводов ф. В,С в пролете оп. № 9/9-9/10, провис проводов."/>
    <n v="1.9"/>
    <m/>
    <n v="1.9"/>
    <s v="ТЧ"/>
    <n v="1988"/>
    <s v="А-95"/>
    <m/>
    <d v="2013-07-22T00:00:00"/>
    <n v="1"/>
    <d v="2015-07-01T00:00:00"/>
    <d v="2014-04-15T00:00:00"/>
    <d v="2014-03-30T00:00:00"/>
    <s v="КП12"/>
    <m/>
    <m/>
    <m/>
    <m/>
    <m/>
    <m/>
  </r>
  <r>
    <x v="3"/>
    <x v="10"/>
    <s v="РН-ЭН"/>
    <x v="105"/>
    <d v="1899-12-30T06:05:00"/>
    <d v="2014-04-21T00:00:00"/>
    <d v="1899-12-30T07:30:00"/>
    <d v="1899-12-30T01:25:00"/>
    <n v="7"/>
    <s v="Т.О."/>
    <s v="АПВН, РПВУ"/>
    <x v="2"/>
    <s v="ВЛ-6кВ ф-6 ПС-35/6 к-810"/>
    <x v="2"/>
    <x v="2"/>
    <s v="ВЛ-6кВ ф-6 ПС-35/6 к-810"/>
    <s v="Сильный ветер до  27м/сек., снег. Следы межфазного замыкания на проводе ф. А, В. Провис проводов в пролете опор № 5/2-5/3."/>
    <n v="2.2999999999999998"/>
    <m/>
    <n v="2.2999999999999998"/>
    <s v="ТЧ"/>
    <n v="1983"/>
    <s v="А-95"/>
    <m/>
    <d v="2012-08-10T00:00:00"/>
    <n v="1"/>
    <d v="2014-08-01T00:00:00"/>
    <n v="0"/>
    <d v="2014-04-13T00:00:00"/>
    <s v="КП12"/>
    <m/>
    <m/>
    <m/>
    <m/>
    <m/>
    <m/>
  </r>
  <r>
    <x v="3"/>
    <x v="10"/>
    <s v="РН-ЭН"/>
    <x v="105"/>
    <d v="1899-12-30T06:20:00"/>
    <d v="2014-04-21T00:00:00"/>
    <d v="1899-12-30T06:20:00"/>
    <d v="1899-12-30T00:00:00"/>
    <n v="13"/>
    <s v="Т.О."/>
    <s v="АПВУ"/>
    <x v="2"/>
    <s v="ВЛ-6кВ ф-18 ПС-35/6 к-263"/>
    <x v="2"/>
    <x v="2"/>
    <s v="ВЛ-6кВ ф-18 ПС-35/6 к-263"/>
    <s v="Сильный ветер до  27м/сек., снег. Межфазное замыкание проводов в пролете оп. № 13-13/1 за границей эксплуатационной ответственности. Крен оп. №13, длина пролета -80м, недостаточная ширина траверсы."/>
    <n v="1.9"/>
    <m/>
    <n v="1.9"/>
    <s v="СК"/>
    <n v="1982"/>
    <s v="Опора метал. Т образная"/>
    <m/>
    <d v="2013-07-01T00:00:00"/>
    <n v="1"/>
    <d v="2015-07-01T00:00:00"/>
    <n v="0"/>
    <d v="2013-12-21T00:00:00"/>
    <s v="КП12"/>
    <m/>
    <m/>
    <m/>
    <m/>
    <m/>
    <m/>
  </r>
  <r>
    <x v="3"/>
    <x v="10"/>
    <s v="РН-ЭН"/>
    <x v="105"/>
    <d v="1899-12-30T05:45:00"/>
    <d v="2014-04-21T00:00:00"/>
    <d v="1899-12-30T05:45:00"/>
    <d v="1899-12-30T00:00:00"/>
    <n v="4"/>
    <s v="Т.О."/>
    <s v="АПВУ"/>
    <x v="2"/>
    <s v="ВЛ-6кВ ф-5 ПС-35/6 к-399"/>
    <x v="2"/>
    <x v="2"/>
    <s v="ВЛ-6кВ ф-5 ПС-35/6 к-399"/>
    <s v="Сильный ветер до  27м/сек., снег. Межфазное замыкание проводов ф. А,В  в пролете оп. № 17-18. Недостаточная ширина траверсы, длина пролета 80 метров, Т -образные опоры."/>
    <n v="12.6"/>
    <m/>
    <n v="12.6"/>
    <s v="СК"/>
    <n v="1997"/>
    <s v="Опора метал. Т образная"/>
    <m/>
    <d v="2013-07-25T00:00:00"/>
    <n v="1"/>
    <d v="2015-07-01T00:00:00"/>
    <n v="0"/>
    <d v="2013-09-03T00:00:00"/>
    <s v="КП12"/>
    <m/>
    <m/>
    <m/>
    <m/>
    <m/>
    <m/>
  </r>
  <r>
    <x v="3"/>
    <x v="10"/>
    <s v="РН-ЭН"/>
    <x v="105"/>
    <d v="1899-12-30T05:47:00"/>
    <d v="2014-04-21T00:00:00"/>
    <d v="1899-12-30T06:19:00"/>
    <d v="1899-12-30T00:32:00"/>
    <n v="5"/>
    <s v="Т.О."/>
    <s v="АПВН, РПВУ"/>
    <x v="2"/>
    <s v="ВЛ-6кВ ф-18 ПС-35/6 к-295"/>
    <x v="2"/>
    <x v="2"/>
    <s v="ВЛ-6кВ ф-18 ПС-35/6 к-295"/>
    <s v="Сильный ветер до  27м/сек., снег. Межфазное замыкание проводов в нулевом пролете ф. А.В.С. Недостаточная ширина приемного портала на подстанции."/>
    <n v="2.6"/>
    <m/>
    <n v="2.6"/>
    <s v="СК"/>
    <n v="1990"/>
    <s v="ST-7"/>
    <s v="Польша"/>
    <d v="2013-11-21T00:00:00"/>
    <n v="1"/>
    <d v="2015-11-01T00:00:00"/>
    <n v="0"/>
    <d v="2013-10-11T00:00:00"/>
    <s v="КП12"/>
    <m/>
    <m/>
    <m/>
    <m/>
    <m/>
    <m/>
  </r>
  <r>
    <x v="3"/>
    <x v="10"/>
    <s v="РН-ЭН"/>
    <x v="105"/>
    <d v="1899-12-30T06:13:00"/>
    <d v="2014-04-21T00:00:00"/>
    <d v="1899-12-30T06:13:00"/>
    <d v="1899-12-30T00:00:00"/>
    <n v="12"/>
    <s v="Т.О."/>
    <s v="АПВУ"/>
    <x v="2"/>
    <s v="ВЛ-6кВ ф-7 ПС-35/6 к-128"/>
    <x v="2"/>
    <x v="2"/>
    <s v="ВЛ-6кВ ф-7 ПС-35/6 к-128"/>
    <s v="Сильный ветер до  27м/сек., снег. Межфазное замыкание проводов ф. А,В  в пролете оп. № 20-21. Крен оп. №20, недостаточная ширина траверсы."/>
    <n v="4.7"/>
    <m/>
    <n v="4.7"/>
    <s v="СК"/>
    <n v="1981"/>
    <s v="Опора метал. Т образная"/>
    <m/>
    <d v="2013-03-22T00:00:00"/>
    <n v="1"/>
    <d v="2015-03-01T00:00:00"/>
    <n v="0"/>
    <d v="2013-10-05T00:00:00"/>
    <s v="КП12"/>
    <m/>
    <m/>
    <m/>
    <m/>
    <m/>
    <m/>
  </r>
  <r>
    <x v="3"/>
    <x v="10"/>
    <s v="РН-ЭН"/>
    <x v="105"/>
    <d v="1899-12-30T06:12:00"/>
    <d v="2014-04-21T00:00:00"/>
    <d v="1899-12-30T06:47:00"/>
    <d v="1899-12-30T00:35:00"/>
    <n v="24"/>
    <s v="Т.О."/>
    <s v="РПНУ (АПВ-нет)"/>
    <x v="2"/>
    <s v="ВЛ-35кВ ф-2 ПС-35/6 к-255"/>
    <x v="0"/>
    <x v="2"/>
    <s v="ВЛ-35кВ ф-2 ПС-35/6 к-255"/>
    <s v="Сильный ветер до  27м/сек., снег. Пробное вкл. ВЛ-35кВ успешно.  Межфазное замыкание проводов в пролете оп. № 17/1 - переходный портал. Недостаточный габарит между проводами ф. А,В на переходном портале в районе оп. №17/1."/>
    <n v="22.5"/>
    <m/>
    <n v="22.5"/>
    <s v="СК"/>
    <n v="1980"/>
    <s v="Портал."/>
    <m/>
    <d v="2012-12-05T00:00:00"/>
    <n v="1"/>
    <d v="2016-12-01T00:00:00"/>
    <n v="0"/>
    <d v="2013-10-10T00:00:00"/>
    <s v="КП12"/>
    <m/>
    <m/>
    <s v="ПС-35/6 к2181 АВР-6 успешно."/>
    <m/>
    <m/>
    <m/>
  </r>
  <r>
    <x v="3"/>
    <x v="10"/>
    <s v="РН-ЭН"/>
    <x v="105"/>
    <d v="1899-12-30T06:03:00"/>
    <d v="2014-04-21T00:00:00"/>
    <d v="1899-12-30T06:03:00"/>
    <d v="1899-12-30T00:00:00"/>
    <n v="8"/>
    <s v="Т.О."/>
    <s v="АПВУ"/>
    <x v="2"/>
    <s v="ВЛ-6кВ ф-14 ПС-35/6 ПР-20"/>
    <x v="2"/>
    <x v="2"/>
    <s v="ВЛ-6кВ ф-14 ПС-35/6 ПР-20"/>
    <s v="Сильный ветер до  27м/сек., снег. Межфазное замыкание проводов ф. А,В  в пролете оп. № 19-20. Крен оп. №19, недостаточная ширина траверсы, длина пролета 90 метров."/>
    <n v="2.1"/>
    <m/>
    <n v="2.1"/>
    <s v="СК"/>
    <n v="1978"/>
    <s v="Опора метал. Т образная"/>
    <m/>
    <d v="2012-10-12T00:00:00"/>
    <n v="1"/>
    <d v="2014-10-01T00:00:00"/>
    <n v="0"/>
    <d v="2013-09-01T00:00:00"/>
    <s v="КП12"/>
    <m/>
    <m/>
    <m/>
    <m/>
    <m/>
    <m/>
  </r>
  <r>
    <x v="3"/>
    <x v="10"/>
    <s v="РН-ЭН"/>
    <x v="105"/>
    <d v="1899-12-30T05:47:00"/>
    <d v="2014-04-21T00:00:00"/>
    <d v="1899-12-30T06:11:00"/>
    <d v="1899-12-30T00:24:00"/>
    <n v="11"/>
    <s v="Т.О."/>
    <s v="АПВН, РПВУ"/>
    <x v="2"/>
    <s v="ВЛ-6кВ ф-4 ПС-35/6 к-291"/>
    <x v="2"/>
    <x v="2"/>
    <s v="ВЛ-6кВ ф-4 ПС-35/6 к-291"/>
    <s v="Сильный ветер до  27м/сек., снег. Межфазное замыкание проводов ф. А,В в пролете оп. № 13-14. Недостаточная ширина траверсы. Опоры Т-образные, крен оп. №13."/>
    <n v="1.2"/>
    <m/>
    <n v="1.2"/>
    <s v="СК"/>
    <n v="1992"/>
    <s v="Опора метал. Т образная"/>
    <m/>
    <d v="2012-05-19T00:00:00"/>
    <n v="1"/>
    <d v="2014-05-01T00:00:00"/>
    <d v="2012-12-20T00:00:00"/>
    <d v="2013-11-28T00:00:00"/>
    <s v="КП12"/>
    <m/>
    <m/>
    <m/>
    <m/>
    <m/>
    <m/>
  </r>
  <r>
    <x v="3"/>
    <x v="10"/>
    <s v="РН-ЭН"/>
    <x v="105"/>
    <d v="1899-12-30T06:05:00"/>
    <d v="2014-04-21T00:00:00"/>
    <d v="1899-12-30T06:05:00"/>
    <d v="1899-12-30T00:00:00"/>
    <n v="7"/>
    <s v="Т.О."/>
    <s v="АПВУ"/>
    <x v="2"/>
    <s v="ВЛ-6кВ ф-16 ПС-35/6 к-292"/>
    <x v="2"/>
    <x v="2"/>
    <s v="ВЛ-6кВ ф-16 ПС-35/6 к-292"/>
    <s v="Сильный ветер до  27м/сек., снег. Межфазное замыкание проводов ф. В,С в пролете оп. № 3-4. Недостаточная ширина траверсы. Длина пролета превышает среднюю."/>
    <n v="0.9"/>
    <m/>
    <n v="0.9"/>
    <s v="СК"/>
    <n v="1992"/>
    <s v="Опора метал. Т образная"/>
    <m/>
    <d v="2012-05-19T00:00:00"/>
    <n v="1"/>
    <d v="2014-05-01T00:00:00"/>
    <d v="2012-12-20T00:00:00"/>
    <d v="2013-09-21T00:00:00"/>
    <s v="КП12"/>
    <m/>
    <m/>
    <m/>
    <m/>
    <m/>
    <m/>
  </r>
  <r>
    <x v="3"/>
    <x v="10"/>
    <s v="РН-ЭН"/>
    <x v="105"/>
    <d v="1899-12-30T05:40:00"/>
    <d v="2014-04-21T00:00:00"/>
    <d v="1899-12-30T12:30:00"/>
    <d v="1899-12-30T06:50:00"/>
    <n v="15"/>
    <s v="Т.О."/>
    <s v="АПВН, РПВУ"/>
    <x v="2"/>
    <s v="ВЛ-6кВ ф-18 ПС-35/6 к-411"/>
    <x v="2"/>
    <x v="2"/>
    <s v="ВЛ-6кВ ф-18 ПС-35/6 к-411"/>
    <s v="Сильный ветер до  27м/сек., снег. В пролете оп. № 3-4 - схлест проводов ф. А,В."/>
    <n v="18.2"/>
    <m/>
    <n v="18.2"/>
    <s v="ТЧ"/>
    <n v="1980"/>
    <s v="АС-120"/>
    <m/>
    <d v="2013-04-29T00:00:00"/>
    <n v="1"/>
    <d v="2015-04-01T00:00:00"/>
    <n v="0"/>
    <d v="2012-07-10T00:00:00"/>
    <s v="КП12"/>
    <m/>
    <m/>
    <s v="Устраенено РПВУ."/>
    <m/>
    <m/>
    <m/>
  </r>
  <r>
    <x v="3"/>
    <x v="10"/>
    <s v="РН-ЭН"/>
    <x v="105"/>
    <d v="1899-12-30T05:48:00"/>
    <d v="2014-04-21T00:00:00"/>
    <d v="1899-12-30T05:48:00"/>
    <d v="1899-12-30T00:00:00"/>
    <n v="14"/>
    <s v="Т.О."/>
    <s v="АПВУ"/>
    <x v="2"/>
    <s v="ВЛ-6кВ ф-6 ПС-35/6 к-2121"/>
    <x v="2"/>
    <x v="2"/>
    <s v="ВЛ-6кВ ф-6 ПС-35/6 к-2121"/>
    <s v="Сильный ветер до  27м/сек., снег. Межфазное замыкание проводов ф. В,С в пролете оп. № 4-5. Недостаточная ширина траверсы. Длина пролета превышает среднюю. Провис проводов по ф. В,С."/>
    <n v="4.5999999999999996"/>
    <m/>
    <n v="4.5999999999999996"/>
    <s v="СК"/>
    <n v="1990"/>
    <s v="Опора метал. Т образная"/>
    <m/>
    <d v="2012-08-03T00:00:00"/>
    <n v="1"/>
    <d v="2014-08-01T00:00:00"/>
    <n v="0"/>
    <d v="2014-10-19T00:00:00"/>
    <s v="КП12"/>
    <m/>
    <m/>
    <m/>
    <m/>
    <m/>
    <m/>
  </r>
  <r>
    <x v="3"/>
    <x v="10"/>
    <s v="РН-ЭН"/>
    <x v="105"/>
    <d v="1899-12-30T05:57:00"/>
    <d v="2014-04-21T00:00:00"/>
    <d v="1899-12-30T05:57:00"/>
    <d v="1899-12-30T00:00:00"/>
    <n v="9"/>
    <s v="Т.О."/>
    <s v="АПВУ"/>
    <x v="2"/>
    <s v="ВЛ-6кВ ф-18 ПС-35/6 к-292"/>
    <x v="2"/>
    <x v="2"/>
    <s v="ВЛ-6кВ ф-18 ПС-35/6 к-292"/>
    <s v="Сильный ветер до  27м/сек., снег. Межфазное замыкание проводов ф. В,С в пролете оп. № 8-9. Недостаточная ширина траверсы. Деформация штыря изолятора, провис провода по ф. В."/>
    <n v="1.3"/>
    <m/>
    <n v="1.3"/>
    <s v="СК"/>
    <n v="1984"/>
    <s v="Опора метал. Т образная"/>
    <m/>
    <d v="2012-09-20T00:00:00"/>
    <n v="1"/>
    <d v="2014-09-01T00:00:00"/>
    <n v="0"/>
    <d v="2013-08-03T00:00:00"/>
    <s v="КП12"/>
    <m/>
    <m/>
    <m/>
    <m/>
    <m/>
    <m/>
  </r>
  <r>
    <x v="3"/>
    <x v="10"/>
    <s v="РН-ЭН"/>
    <x v="105"/>
    <d v="1899-12-30T06:02:00"/>
    <d v="2014-04-21T00:00:00"/>
    <d v="1899-12-30T06:02:00"/>
    <d v="1899-12-30T00:00:00"/>
    <n v="7"/>
    <s v="Т.О."/>
    <s v="АПВУ"/>
    <x v="2"/>
    <s v="ВЛ-6кВ ф-5 ПС-35/6 к-128"/>
    <x v="2"/>
    <x v="2"/>
    <s v="ВЛ-6кВ ф-5 ПС-35/6 к-128"/>
    <s v="Сильный ветер до  27м/сек., снег.  Межфазное замыкание проводов ф. А,В в пролете оп. № 10-210/1, 10/4-10/5. Недостаточная ширина траверсы. Крен оп. №10, 10/4."/>
    <n v="14.6"/>
    <m/>
    <n v="14.6"/>
    <s v="СК"/>
    <n v="1979"/>
    <s v="Опора метал. Т образная"/>
    <m/>
    <d v="2013-06-28T00:00:00"/>
    <n v="1"/>
    <d v="2015-06-01T00:00:00"/>
    <n v="0"/>
    <d v="2013-10-28T00:00:00"/>
    <s v="КП12"/>
    <m/>
    <m/>
    <m/>
    <m/>
    <m/>
    <m/>
  </r>
  <r>
    <x v="3"/>
    <x v="10"/>
    <s v="РН-ЭН"/>
    <x v="105"/>
    <d v="1899-12-30T05:44:00"/>
    <d v="2014-04-21T00:00:00"/>
    <d v="1899-12-30T06:05:00"/>
    <d v="1899-12-30T00:21:00"/>
    <n v="12"/>
    <s v="Т.О."/>
    <s v="АПВН, РПВУ"/>
    <x v="2"/>
    <s v="ВЛ-6кВ ф-18 ПС-35/6 к-439"/>
    <x v="2"/>
    <x v="2"/>
    <s v="ВЛ-6кВ ф-18 ПС-35/6 к-439"/>
    <s v="Сильный ветер до  27м/сек., снег.  Межфазное замыкание проводов ф. А,В в пролете оп. № 2-3, провис проводов."/>
    <n v="7.9"/>
    <m/>
    <n v="7.9"/>
    <s v="ТЧ"/>
    <n v="1987"/>
    <s v="А-120"/>
    <m/>
    <d v="2013-08-18T00:00:00"/>
    <n v="1"/>
    <d v="2015-08-01T00:00:00"/>
    <d v="2014-01-23T00:00:00"/>
    <d v="2014-01-12T00:00:00"/>
    <s v="КП12"/>
    <m/>
    <m/>
    <m/>
    <m/>
    <m/>
    <m/>
  </r>
  <r>
    <x v="3"/>
    <x v="10"/>
    <s v="РН-ЭН"/>
    <x v="105"/>
    <d v="1899-12-30T05:59:00"/>
    <d v="2014-04-21T00:00:00"/>
    <d v="1899-12-30T05:59:00"/>
    <d v="1899-12-30T00:00:00"/>
    <n v="17"/>
    <s v="Т.О."/>
    <s v="АПВУ"/>
    <x v="2"/>
    <s v="ВЛ-6кВ ф-6 ПС-35/6 к-412"/>
    <x v="2"/>
    <x v="2"/>
    <s v="ВЛ-6кВ ф-6 ПС-35/6 к-412"/>
    <s v="Сильный ветер до  27м/сек., снег. Межфазное замыкание проводов ф. А,В в пролете оп. № 23-24, 29-31. Крен оп. № 24,29."/>
    <n v="3.9"/>
    <m/>
    <n v="3.9"/>
    <s v="СК"/>
    <n v="1988"/>
    <s v="Опора метал. Т образная"/>
    <m/>
    <d v="2013-05-28T00:00:00"/>
    <n v="1"/>
    <d v="2015-05-01T00:00:00"/>
    <n v="0"/>
    <d v="2013-07-31T00:00:00"/>
    <s v="КП12"/>
    <m/>
    <m/>
    <m/>
    <m/>
    <m/>
    <m/>
  </r>
  <r>
    <x v="3"/>
    <x v="10"/>
    <s v="РН-ЭН"/>
    <x v="105"/>
    <d v="1899-12-30T05:56:00"/>
    <d v="2014-04-21T00:00:00"/>
    <d v="1899-12-30T05:56:00"/>
    <d v="1899-12-30T00:00:00"/>
    <n v="20"/>
    <s v="Т.О."/>
    <s v="АПВУ"/>
    <x v="2"/>
    <s v="ВЛ-6кВ ф-6 ПС-35/6 к-1892"/>
    <x v="2"/>
    <x v="2"/>
    <s v="ВЛ-6кВ ф-6 ПС-35/6 к-1892"/>
    <s v="Сильный ветер до  27м/сек., снег. Межфазное замыкание проводов ф. В,С в пролете оп. №78-79. Крен концевой оп. №9, отсутствие дороги."/>
    <n v="4.0999999999999996"/>
    <m/>
    <n v="4.0999999999999996"/>
    <s v="СК"/>
    <n v="1989"/>
    <s v="Опора метал. Т образная"/>
    <m/>
    <d v="2012-08-15T00:00:00"/>
    <n v="1"/>
    <d v="2014-08-01T00:00:00"/>
    <n v="0"/>
    <d v="2013-05-05T00:00:00"/>
    <s v="КП12"/>
    <m/>
    <m/>
    <m/>
    <m/>
    <m/>
    <m/>
  </r>
  <r>
    <x v="3"/>
    <x v="10"/>
    <s v="РН-ЭН"/>
    <x v="105"/>
    <d v="1899-12-30T05:54:00"/>
    <d v="2014-04-21T00:00:00"/>
    <d v="1899-12-30T06:02:00"/>
    <d v="1899-12-30T00:08:00"/>
    <n v="6"/>
    <s v="Т.О."/>
    <s v="АПВН, РПВУ"/>
    <x v="2"/>
    <s v="ВЛ-6кВ ф-6 ПС-35/6 к-107"/>
    <x v="2"/>
    <x v="2"/>
    <s v="ВЛ-6кВ ф-6 ПС-35/6 к-107"/>
    <s v="Сильный ветер до  27м/сек., снег. Межфазное замыкание проводов ф. А,В в пролете оп. №7-8. Крен оп. №7."/>
    <n v="8.9"/>
    <m/>
    <n v="8.9"/>
    <s v="СК"/>
    <n v="1985"/>
    <s v="Опора метал. Т образная"/>
    <m/>
    <d v="2013-05-13T00:00:00"/>
    <n v="1"/>
    <d v="2015-05-01T00:00:00"/>
    <n v="0"/>
    <d v="2013-05-01T00:00:00"/>
    <s v="КП12"/>
    <m/>
    <m/>
    <m/>
    <m/>
    <m/>
    <m/>
  </r>
  <r>
    <x v="3"/>
    <x v="10"/>
    <s v="РН-ЭН"/>
    <x v="105"/>
    <d v="1899-12-30T05:53:00"/>
    <d v="2014-04-21T00:00:00"/>
    <d v="1899-12-30T05:53:00"/>
    <d v="1899-12-30T00:00:00"/>
    <n v="19"/>
    <s v="Т.О."/>
    <s v="АПВУ"/>
    <x v="2"/>
    <s v="ВЛ-6кВ ф-16 ПС-35/6 к-111"/>
    <x v="2"/>
    <x v="2"/>
    <s v="ВЛ-6кВ ф-16 ПС-35/6 к-111"/>
    <s v="Сильный ветер до  27м/сек., снег. Межфазное замыкание проводов ф. В,С в пролете оп. №32-33. Недостаточная ширина траверсы. Опоры Т-образные, длина пролета - 70 метров."/>
    <n v="5.6"/>
    <m/>
    <n v="5.6"/>
    <s v="СК"/>
    <n v="1979"/>
    <s v="Опора метал. Т образная"/>
    <m/>
    <d v="2013-07-05T00:00:00"/>
    <n v="1"/>
    <d v="2015-07-01T00:00:00"/>
    <n v="0"/>
    <d v="2013-10-29T00:00:00"/>
    <s v="КП12"/>
    <m/>
    <m/>
    <m/>
    <m/>
    <m/>
    <m/>
  </r>
  <r>
    <x v="3"/>
    <x v="10"/>
    <s v="РН-ЭН"/>
    <x v="105"/>
    <d v="1899-12-30T05:43:00"/>
    <d v="2014-04-21T00:00:00"/>
    <d v="1899-12-30T05:43:00"/>
    <d v="1899-12-30T00:00:00"/>
    <n v="14"/>
    <s v="Т.О."/>
    <s v="АПВУ"/>
    <x v="2"/>
    <s v="ВЛ-6кВ ф-5 ПС-35/6 к-412"/>
    <x v="2"/>
    <x v="2"/>
    <s v="ВЛ-6кВ ф-5 ПС-35/6 к-412"/>
    <s v="Сильный ветер до  27м/сек., снег. Межфазное замыкание проводов ф. А,В в пролете оп. №4-5. Крен оп. №5."/>
    <n v="12.5"/>
    <m/>
    <n v="12.5"/>
    <s v="СК"/>
    <n v="1988"/>
    <s v="Опора метал. Т образная"/>
    <m/>
    <d v="2013-03-28T00:00:00"/>
    <n v="1"/>
    <d v="2015-03-01T00:00:00"/>
    <n v="0"/>
    <d v="2014-01-30T00:00:00"/>
    <s v="КП12"/>
    <m/>
    <m/>
    <m/>
    <m/>
    <m/>
    <m/>
  </r>
  <r>
    <x v="3"/>
    <x v="10"/>
    <s v="РН-ЭН"/>
    <x v="105"/>
    <d v="1899-12-30T05:48:00"/>
    <d v="2014-04-21T00:00:00"/>
    <d v="1899-12-30T06:39:00"/>
    <d v="1899-12-30T00:51:00"/>
    <n v="12"/>
    <s v="Т.О."/>
    <s v="АПВУ"/>
    <x v="2"/>
    <s v="ВЛ-6кВ ф-6 ПС-35/6 к-257"/>
    <x v="2"/>
    <x v="2"/>
    <s v="ВЛ-6кВ ф-6 ПС-35/6 к-257"/>
    <s v="Сильный ветер до 27м/сек., снег. Межфазное замыкание проводов ф. А,С в пролете оп. № 6-6/1. Недостаточная ширина траверсы, длина пролета - 80 метров."/>
    <n v="8.1"/>
    <m/>
    <n v="8.1"/>
    <s v="СК"/>
    <n v="1987"/>
    <s v="Опора метал. Т образная"/>
    <m/>
    <d v="2014-03-28T00:00:00"/>
    <n v="1"/>
    <d v="2016-03-01T00:00:00"/>
    <n v="0"/>
    <d v="2014-10-24T00:00:00"/>
    <s v="КП12"/>
    <m/>
    <m/>
    <m/>
    <m/>
    <m/>
    <m/>
  </r>
  <r>
    <x v="3"/>
    <x v="10"/>
    <s v="РН-ЭН"/>
    <x v="105"/>
    <d v="1899-12-30T05:47:00"/>
    <d v="2014-04-21T00:00:00"/>
    <d v="1899-12-30T07:47:00"/>
    <d v="1899-12-30T02:00:00"/>
    <n v="15"/>
    <s v="Т.О."/>
    <s v="АПВН, РПВУ"/>
    <x v="2"/>
    <s v="ВЛ-6кВ ф-6 ПС-35/6 ПР-20"/>
    <x v="2"/>
    <x v="2"/>
    <s v="ВЛ-6кВ ф-6 ПС-35/6 ПР-20"/>
    <s v="Сильный ветер до  27м/сек., снег. Разрушение изолятора ШФ-35 оп. №12. Межфазное замыкание проводов ф. В,С в пролете оп. № 12-13."/>
    <n v="8.4"/>
    <m/>
    <n v="8.4"/>
    <s v="И"/>
    <n v="1988"/>
    <s v="ШФ-35"/>
    <m/>
    <d v="2012-04-04T00:00:00"/>
    <n v="1"/>
    <d v="2014-04-01T00:00:00"/>
    <n v="0"/>
    <d v="2013-11-28T00:00:00"/>
    <s v="КП12"/>
    <m/>
    <m/>
    <m/>
    <m/>
    <m/>
    <m/>
  </r>
  <r>
    <x v="3"/>
    <x v="10"/>
    <s v="РН-ЭН"/>
    <x v="105"/>
    <d v="1899-12-30T05:47:00"/>
    <d v="2014-04-21T00:00:00"/>
    <d v="1899-12-30T05:47:00"/>
    <d v="1899-12-30T00:00:00"/>
    <n v="11"/>
    <s v="Т.О."/>
    <s v="АПВУ"/>
    <x v="2"/>
    <s v="ВЛ-6кВ ф-10 ПС-35/6 к-289"/>
    <x v="2"/>
    <x v="2"/>
    <s v="ВЛ-6кВ ф-10 ПС-35/6 к-289"/>
    <s v="Сильный ветер до 27м/сек., мокрый снег. Межфазное замыкание проводов ф. В,С в нулевом пролете. Недостаточная ширина траверсы оп. №1."/>
    <n v="3.5"/>
    <m/>
    <n v="3.5"/>
    <s v="СК"/>
    <n v="1978"/>
    <s v="Опора метал. Т образная"/>
    <m/>
    <d v="2013-05-26T00:00:00"/>
    <n v="1"/>
    <d v="2015-05-01T00:00:00"/>
    <n v="0"/>
    <d v="2013-12-11T00:00:00"/>
    <s v="КП12"/>
    <m/>
    <m/>
    <m/>
    <m/>
    <m/>
    <m/>
  </r>
  <r>
    <x v="3"/>
    <x v="10"/>
    <s v="РН-ЭН"/>
    <x v="105"/>
    <d v="1899-12-30T05:22:00"/>
    <d v="2014-04-21T00:00:00"/>
    <d v="1899-12-30T05:22:00"/>
    <d v="1899-12-30T00:00:00"/>
    <n v="8"/>
    <s v="Т.О."/>
    <s v="АПВУ"/>
    <x v="2"/>
    <s v="ВЛ-6кВ ф-4 ПС-35/6 к-846"/>
    <x v="2"/>
    <x v="2"/>
    <s v="ВЛ-6кВ ф-4 ПС-35/6 к-846"/>
    <s v="Сильный ветер до  27м/сек., снег. Межфазное замыкание проводов ф. А,С в пролете оп. № 10/3-10/4, 17/7-17/8."/>
    <n v="3.2"/>
    <m/>
    <n v="3.2"/>
    <s v="ТЧ"/>
    <n v="1984"/>
    <s v="А-120"/>
    <m/>
    <d v="2012-03-28T00:00:00"/>
    <n v="1"/>
    <d v="2014-03-01T00:00:00"/>
    <n v="0"/>
    <d v="2014-02-15T00:00:00"/>
    <s v="КП12"/>
    <m/>
    <m/>
    <m/>
    <m/>
    <m/>
    <m/>
  </r>
  <r>
    <x v="3"/>
    <x v="10"/>
    <s v="РН-ЭН"/>
    <x v="105"/>
    <d v="1899-12-30T05:40:00"/>
    <d v="2014-04-21T00:00:00"/>
    <d v="1899-12-30T05:40:00"/>
    <d v="1899-12-30T00:00:00"/>
    <n v="11"/>
    <s v="Т.О."/>
    <s v="АПВУ"/>
    <x v="2"/>
    <s v="ВЛ-6кВ ф-4 ПС-35/6 к-110"/>
    <x v="2"/>
    <x v="2"/>
    <s v="ВЛ-6кВ ф-4 ПС-35/6 к-110"/>
    <s v="Сильный ветер до  27м/сек., снег. Межфазное замыкание проводов ф. В,С в пролете оп. № 33-34. Крен оп. №33 (опора Т-образная)."/>
    <n v="7.2"/>
    <m/>
    <n v="7.2"/>
    <s v="СК"/>
    <n v="1987"/>
    <s v="Опора метал. Т образная"/>
    <m/>
    <d v="2012-05-23T00:00:00"/>
    <n v="1"/>
    <d v="2014-05-01T00:00:00"/>
    <n v="0"/>
    <d v="2014-01-02T00:00:00"/>
    <s v="КП12"/>
    <m/>
    <m/>
    <m/>
    <m/>
    <m/>
    <m/>
  </r>
  <r>
    <x v="3"/>
    <x v="10"/>
    <s v="РН-ЭН"/>
    <x v="105"/>
    <d v="1899-12-30T05:53:00"/>
    <d v="2014-04-21T00:00:00"/>
    <d v="1899-12-30T08:04:00"/>
    <d v="1899-12-30T02:11:00"/>
    <n v="20"/>
    <s v="Т.О."/>
    <s v="АПВН, РПВУ"/>
    <x v="2"/>
    <s v="ВЛ-6кВ ф-17 ПС-35/6 к-1841"/>
    <x v="2"/>
    <x v="2"/>
    <s v="ВЛ-6кВ ф-17 ПС-35/6 к-1841"/>
    <s v="Сильный ветер до  27м/сек., снег. Межфазное замыкание проводов ф. А,С в пролете оп. № 34/6/2-34/6/3. Зона ответственности сторонней организации."/>
    <n v="12.1"/>
    <m/>
    <n v="12.1"/>
    <s v="ТЧ"/>
    <n v="1993"/>
    <s v="А-120"/>
    <m/>
    <d v="2014-02-14T00:00:00"/>
    <n v="1"/>
    <d v="2016-02-01T00:00:00"/>
    <n v="0"/>
    <d v="2014-01-06T00:00:00"/>
    <s v="КП12"/>
    <m/>
    <m/>
    <m/>
    <m/>
    <m/>
    <m/>
  </r>
  <r>
    <x v="3"/>
    <x v="10"/>
    <s v="РН-ЭН"/>
    <x v="105"/>
    <d v="1899-12-30T05:28:00"/>
    <d v="2014-04-21T00:00:00"/>
    <d v="1899-12-30T05:28:00"/>
    <d v="1899-12-30T00:00:00"/>
    <n v="14"/>
    <s v="Т.О."/>
    <s v="АПВУ"/>
    <x v="2"/>
    <s v="ВЛ-6кВ ф-5 ПС-35/6 к-863"/>
    <x v="2"/>
    <x v="2"/>
    <s v="ВЛ-6кВ ф-5 ПС-35/6 к-863"/>
    <s v="Сильный ветер до  27м/сек., снег. Межфазное замыкание проводов ф. А,С в пролете оп. № 56-57. Провис проводов в прол. оп. № 56-57."/>
    <n v="5.6"/>
    <m/>
    <n v="5.6"/>
    <s v="ТЧ"/>
    <n v="1988"/>
    <s v="А-120"/>
    <m/>
    <d v="2013-07-30T00:00:00"/>
    <n v="1"/>
    <d v="2015-07-01T00:00:00"/>
    <n v="0"/>
    <d v="2013-01-09T00:00:00"/>
    <s v="КП12"/>
    <m/>
    <m/>
    <m/>
    <m/>
    <m/>
    <m/>
  </r>
  <r>
    <x v="3"/>
    <x v="10"/>
    <s v="РН-ЭН"/>
    <x v="105"/>
    <d v="1899-12-30T05:41:00"/>
    <d v="2014-04-21T00:00:00"/>
    <d v="1899-12-30T06:54:00"/>
    <d v="1899-12-30T01:13:00"/>
    <n v="8"/>
    <s v="Т.О."/>
    <s v="АПВН, РПВУ"/>
    <x v="2"/>
    <s v="ВЛ-6кВ ф-16 ПС-35/6 к-444"/>
    <x v="2"/>
    <x v="2"/>
    <s v="ВЛ-6кВ ф-16 ПС-35/6 к-444"/>
    <s v="Сильный ветер до  27м/сек., снег. Межфазное замыкание проводов  ф.А,В в пролете оп. № 29-30. Длина пролета оп. № 29-30 превышает среднюю."/>
    <n v="8.9"/>
    <m/>
    <n v="8.9"/>
    <s v="ТЧ"/>
    <n v="1995"/>
    <s v="А-95"/>
    <m/>
    <d v="2013-03-19T00:00:00"/>
    <n v="1"/>
    <d v="2015-03-01T00:00:00"/>
    <n v="0"/>
    <d v="2014-02-01T00:00:00"/>
    <s v="КП12"/>
    <m/>
    <m/>
    <m/>
    <m/>
    <m/>
    <m/>
  </r>
  <r>
    <x v="3"/>
    <x v="10"/>
    <s v="РН-ЭН"/>
    <x v="105"/>
    <d v="1899-12-30T05:24:00"/>
    <d v="2014-04-21T00:00:00"/>
    <d v="1899-12-30T07:31:00"/>
    <d v="1899-12-30T02:07:00"/>
    <n v="14"/>
    <s v="Т.О."/>
    <s v="АПВН, РПВУ"/>
    <x v="2"/>
    <s v="ВЛ-6кВ ф-14 ПС-35/6 к-810"/>
    <x v="2"/>
    <x v="2"/>
    <s v="ВЛ-6кВ ф-14 ПС-35/6 к-810"/>
    <s v="Сильный ветер до  27м/сек., снег. Межфазное замыкание проводов ф. В,С в пролете оп. № 9-10, 16/12-16/13. Крен оп. № 9,10, недостаточная ширина траверсы оп. №12."/>
    <n v="3.1"/>
    <m/>
    <n v="3.1"/>
    <s v="СК"/>
    <n v="1985"/>
    <s v="Опора ж/б.   Т образная"/>
    <m/>
    <d v="2013-09-12T00:00:00"/>
    <n v="1"/>
    <d v="2015-09-01T00:00:00"/>
    <n v="0"/>
    <d v="2013-07-28T00:00:00"/>
    <s v="КП12"/>
    <m/>
    <m/>
    <m/>
    <m/>
    <m/>
    <m/>
  </r>
  <r>
    <x v="3"/>
    <x v="10"/>
    <s v="РН-ЭН"/>
    <x v="105"/>
    <d v="1899-12-30T06:30:00"/>
    <d v="2014-04-21T00:00:00"/>
    <d v="1899-12-30T08:42:00"/>
    <d v="1899-12-30T02:12:00"/>
    <n v="16"/>
    <s v="Т.О."/>
    <s v="АПВН, РПВУ"/>
    <x v="2"/>
    <s v="ВЛ-6кВ ф-3 ПС-35/6 к-115"/>
    <x v="2"/>
    <x v="2"/>
    <s v="ВЛ-6кВ ф-3 ПС-35/6 к-115"/>
    <s v="Сильный ветер до  27м/сек., снег. Межфазное замыкание проводов ф. В,С в пролете оп. № 39-40. Опоры Т-образные. Длина пролета 80м."/>
    <n v="9.5"/>
    <m/>
    <n v="9.5"/>
    <s v="СК"/>
    <n v="1985"/>
    <s v="Опора метал. Т образная"/>
    <m/>
    <d v="2013-08-26T00:00:00"/>
    <n v="1"/>
    <d v="2015-08-01T00:00:00"/>
    <n v="0"/>
    <d v="2013-08-26T00:00:00"/>
    <s v="КП12"/>
    <m/>
    <m/>
    <m/>
    <m/>
    <m/>
    <m/>
  </r>
  <r>
    <x v="3"/>
    <x v="10"/>
    <s v="РН-ЭН"/>
    <x v="105"/>
    <d v="1899-12-30T06:30:00"/>
    <d v="2014-04-21T00:00:00"/>
    <d v="1899-12-30T08:42:00"/>
    <d v="1899-12-30T02:12:00"/>
    <n v="17"/>
    <s v="Т.О."/>
    <s v="АПВН, РПВУ"/>
    <x v="2"/>
    <s v="ВЛ-6кВ ф-8 ПС-35/6 к-115"/>
    <x v="2"/>
    <x v="2"/>
    <s v="ВЛ-6кВ ф-8 ПС-35/6 к-115"/>
    <s v="Сильный ветер до  27м/сек., снег. Межфазное замыкание проводов ф. В,С в пролете оп. № 21/5-21/6. Недостаточная ширина траверсы. Опоры Т-образные."/>
    <n v="7.1"/>
    <m/>
    <n v="7.1"/>
    <s v="СК"/>
    <n v="1980"/>
    <s v="Опора метал. Т образная"/>
    <m/>
    <d v="2013-06-18T00:00:00"/>
    <n v="1"/>
    <d v="2015-06-01T00:00:00"/>
    <n v="0"/>
    <d v="2013-06-18T00:00:00"/>
    <s v="КП12"/>
    <m/>
    <m/>
    <m/>
    <m/>
    <m/>
    <m/>
  </r>
  <r>
    <x v="3"/>
    <x v="10"/>
    <s v="РН-ЭН"/>
    <x v="105"/>
    <d v="1899-12-30T05:25:00"/>
    <d v="2014-04-21T00:00:00"/>
    <d v="1899-12-30T05:47:00"/>
    <d v="1899-12-30T00:22:00"/>
    <n v="8"/>
    <s v="Т.О."/>
    <s v="АПВУ"/>
    <x v="2"/>
    <s v="ВЛ-6кВ ф-4 ПС-35/6 к-549"/>
    <x v="2"/>
    <x v="2"/>
    <s v="ВЛ-6кВ ф-4 ПС-35/6 к-549"/>
    <s v="Сильный ветер до  27м/сек., снег.  Межфазное замыкание проводов в пролете оп. № 8-9. Крен оп. №8."/>
    <n v="1.5"/>
    <m/>
    <n v="1.5"/>
    <s v="СК"/>
    <n v="1986"/>
    <s v="Опора метал. Т образная"/>
    <m/>
    <d v="2013-05-08T00:00:00"/>
    <n v="1"/>
    <d v="2015-05-01T00:00:00"/>
    <n v="0"/>
    <d v="2013-03-28T00:00:00"/>
    <s v="КП12"/>
    <m/>
    <m/>
    <m/>
    <m/>
    <m/>
    <m/>
  </r>
  <r>
    <x v="3"/>
    <x v="10"/>
    <s v="РН-ЭН"/>
    <x v="105"/>
    <d v="1899-12-30T06:00:00"/>
    <d v="2014-04-21T00:00:00"/>
    <d v="1899-12-30T07:05:00"/>
    <d v="1899-12-30T01:05:00"/>
    <n v="8"/>
    <s v="Т.О."/>
    <s v="АПВН, РПВУ"/>
    <x v="2"/>
    <s v="ВЛ-6кВ ф-8 ПС-35/6 к-96"/>
    <x v="2"/>
    <x v="2"/>
    <s v="ВЛ-6кВ ф-8 ПС-35/6 к-96"/>
    <s v="Сильный ветер до  27м/сек., снег.  Межфазное замыкание проводов в пролете оп. № 3-4, провис проводов."/>
    <n v="9.1"/>
    <m/>
    <n v="9.1"/>
    <s v="ТЧ"/>
    <n v="1979"/>
    <s v="А-120"/>
    <m/>
    <d v="2012-06-01T00:00:00"/>
    <n v="1"/>
    <d v="2014-06-01T00:00:00"/>
    <d v="2014-02-11T00:00:00"/>
    <d v="2014-02-10T00:00:00"/>
    <s v="КП12"/>
    <m/>
    <m/>
    <m/>
    <m/>
    <m/>
    <m/>
  </r>
  <r>
    <x v="3"/>
    <x v="10"/>
    <s v="РН-ЭН"/>
    <x v="105"/>
    <d v="1899-12-30T06:00:00"/>
    <d v="2014-04-21T00:00:00"/>
    <d v="1899-12-30T06:00:00"/>
    <d v="1899-12-30T00:00:00"/>
    <m/>
    <s v="Т.О."/>
    <s v="АПВУ"/>
    <x v="2"/>
    <s v="ВЛ-6кВ ф-16 ПС-35/6 к-96"/>
    <x v="2"/>
    <x v="2"/>
    <s v="ВЛ-6кВ ф-16 ПС-35/6 к-96"/>
    <s v="Сильный ветер до  27м/сек., снег.  Межфазное замыкание проводов в пролете оп. № 0-1, 14-14/1, провис провода."/>
    <n v="14.4"/>
    <m/>
    <n v="14.4"/>
    <s v="ТЧ"/>
    <n v="1983"/>
    <s v="Опора метал. Т образная"/>
    <m/>
    <d v="2012-01-22T00:00:00"/>
    <n v="1"/>
    <d v="2014-01-01T00:00:00"/>
    <d v="2014-02-18T00:00:00"/>
    <d v="2014-02-20T00:00:00"/>
    <s v="КП12"/>
    <m/>
    <m/>
    <m/>
    <m/>
    <m/>
    <m/>
  </r>
  <r>
    <x v="3"/>
    <x v="10"/>
    <s v="РН-ЭН"/>
    <x v="105"/>
    <d v="1899-12-30T05:50:00"/>
    <d v="2014-04-21T00:00:00"/>
    <d v="1899-12-30T06:17:00"/>
    <d v="1899-12-30T00:27:00"/>
    <n v="7"/>
    <m/>
    <s v="АПВН, РПВУ"/>
    <x v="2"/>
    <s v="ВЛ-6кВ ф-6 ПС-35/6 к-14"/>
    <x v="2"/>
    <x v="2"/>
    <s v="ВЛ-6кВ ф-6 ПС-35/6 к-14"/>
    <s v="Сильный ветер до  27м/сек., снег.  Межфазное замыкание проводов в пролете оп. № 25/21-25/22. Крен оп. №25/22."/>
    <n v="6.5"/>
    <m/>
    <n v="6.5"/>
    <s v="СК"/>
    <n v="1986"/>
    <s v="Опора метал. Т образная"/>
    <m/>
    <d v="2014-03-19T00:00:00"/>
    <n v="1"/>
    <d v="2016-03-01T00:00:00"/>
    <n v="0"/>
    <d v="2014-01-22T00:00:00"/>
    <s v="КП12"/>
    <m/>
    <m/>
    <m/>
    <m/>
    <m/>
    <m/>
  </r>
  <r>
    <x v="3"/>
    <x v="10"/>
    <s v="РН-ЭН"/>
    <x v="105"/>
    <d v="1899-12-30T05:58:00"/>
    <d v="2014-04-21T00:00:00"/>
    <d v="1899-12-30T05:58:00"/>
    <d v="1899-12-30T00:00:00"/>
    <n v="57"/>
    <s v="Т.О."/>
    <s v="АПВУ"/>
    <x v="2"/>
    <s v="ВЛ-35кВ ф-3 ПС-110 КНС-9А"/>
    <x v="0"/>
    <x v="2"/>
    <s v="ВЛ-35кВ ф-3 ПС-110 КНС-9А"/>
    <s v="Сильный ветер до  27м/сек., снег. Межфазное замыкание проводов ф. А,В в пролете оп. № 23-24, 29-31. Крен оп. № 24,29."/>
    <n v="45.2"/>
    <m/>
    <n v="45.2"/>
    <s v="СК"/>
    <m/>
    <s v="Опора метал. "/>
    <m/>
    <d v="2013-07-12T00:00:00"/>
    <n v="1"/>
    <d v="2017-07-01T00:00:00"/>
    <n v="0"/>
    <d v="2013-08-03T00:00:00"/>
    <s v="КП12"/>
    <m/>
    <m/>
    <s v="ПС-35/6  АВР-6 успешно."/>
    <m/>
    <m/>
    <m/>
  </r>
  <r>
    <x v="3"/>
    <x v="10"/>
    <s v="РН-ЭН"/>
    <x v="105"/>
    <d v="1899-12-30T06:10:00"/>
    <d v="2014-04-21T00:00:00"/>
    <d v="1899-12-30T06:10:00"/>
    <d v="1899-12-30T00:00:00"/>
    <n v="41"/>
    <s v="Т.О."/>
    <s v="АПВУ"/>
    <x v="5"/>
    <s v="ВЛ-110кВ Космос-Вах "/>
    <x v="1"/>
    <x v="2"/>
    <s v="ВЛ-110кВ Космос-Вах "/>
    <s v="Сильный ветер до  27м/сек., снег. Отключение в зоне экспл. ответственности НВЭС ОАО &quot;ТЭ&quot;."/>
    <n v="35"/>
    <m/>
    <n v="35"/>
    <m/>
    <m/>
    <m/>
    <m/>
    <m/>
    <n v="1"/>
    <m/>
    <m/>
    <m/>
    <s v="КП18"/>
    <m/>
    <m/>
    <s v="Глубокая посадка в сети."/>
    <m/>
    <m/>
    <m/>
  </r>
  <r>
    <x v="3"/>
    <x v="10"/>
    <s v="РН-ЭН"/>
    <x v="105"/>
    <d v="1899-12-30T05:50:00"/>
    <d v="2014-04-21T00:00:00"/>
    <d v="1899-12-30T05:50:00"/>
    <d v="1899-12-30T00:00:00"/>
    <n v="6"/>
    <s v="Т.О."/>
    <s v="АПВУ"/>
    <x v="2"/>
    <s v="ВЛ-6кВ ф-18 ПС-35/6 к-1144"/>
    <x v="2"/>
    <x v="2"/>
    <s v="ВЛ-6кВ ф-18 ПС-35/6 к-1144"/>
    <s v="Сильный ветер до  27м/сек., снег.  Межфазное замыкание проводов в пролете оп. № 14/9-14/10. Крен оп. №14/9."/>
    <n v="4.5"/>
    <m/>
    <n v="4.5"/>
    <s v="СК"/>
    <n v="1987"/>
    <s v="Опора метал. Т образная"/>
    <m/>
    <d v="2012-05-28T00:00:00"/>
    <n v="1"/>
    <d v="2014-05-01T00:00:00"/>
    <n v="0"/>
    <d v="2013-11-17T00:00:00"/>
    <s v="КП12"/>
    <m/>
    <m/>
    <m/>
    <m/>
    <m/>
    <m/>
  </r>
  <r>
    <x v="3"/>
    <x v="10"/>
    <s v="РН-ЭН"/>
    <x v="105"/>
    <d v="1899-12-30T07:50:00"/>
    <d v="2014-04-21T00:00:00"/>
    <d v="1899-12-30T09:13:00"/>
    <d v="1899-12-30T01:23:00"/>
    <n v="8"/>
    <s v="Т.О."/>
    <s v="АПВН, РПВУ"/>
    <x v="2"/>
    <s v="ВЛ-6кВ ф-8 ПС-35/6 к-106"/>
    <x v="2"/>
    <x v="2"/>
    <s v="ВЛ-6кВ ф-8 ПС-35/6 к-106"/>
    <s v="Сильный ветер до  27м/сек., снег. Межфазное замыкание проводов в пролете оп. № 3-4. Крен оп. №3."/>
    <n v="7.3"/>
    <m/>
    <n v="7.3"/>
    <s v="СК"/>
    <n v="1982"/>
    <s v="Опора метал. Т образная"/>
    <m/>
    <d v="2013-04-17T00:00:00"/>
    <n v="1"/>
    <d v="2015-04-01T00:00:00"/>
    <n v="0"/>
    <d v="2014-03-12T00:00:00"/>
    <s v="КП12"/>
    <m/>
    <m/>
    <m/>
    <m/>
    <m/>
    <m/>
  </r>
  <r>
    <x v="3"/>
    <x v="10"/>
    <s v="РН-ЭН"/>
    <x v="105"/>
    <d v="1899-12-30T06:20:00"/>
    <d v="2014-04-21T00:00:00"/>
    <d v="1899-12-30T07:20:00"/>
    <d v="1899-12-30T01:00:00"/>
    <n v="7"/>
    <s v="Т.О."/>
    <s v="АПВН, РПВУ"/>
    <x v="2"/>
    <s v="ВЛ-6кВ ф-8 ПС-35/6 к-1337"/>
    <x v="2"/>
    <x v="2"/>
    <s v="ВЛ-6кВ ф-8 ПС-35/6 к-1337"/>
    <s v="Сильный ветер до  27м/сек., снег.  Межфазное замыкание проводов в пролете оп. № 34/16 - спуски на КУВПНКС к-1337."/>
    <n v="22.6"/>
    <m/>
    <n v="22.6"/>
    <s v="ТЧ"/>
    <n v="1992"/>
    <s v="А-95"/>
    <m/>
    <d v="2009-01-13T00:00:00"/>
    <n v="1"/>
    <d v="2011-01-01T00:00:00"/>
    <s v="18.07.2011, 12.11.2013"/>
    <d v="2013-11-24T00:00:00"/>
    <s v="КП12"/>
    <m/>
    <m/>
    <m/>
    <m/>
    <m/>
    <m/>
  </r>
  <r>
    <x v="3"/>
    <x v="10"/>
    <s v="РН-ЭН"/>
    <x v="105"/>
    <d v="1899-12-30T08:00:00"/>
    <d v="2014-04-21T00:00:00"/>
    <d v="1899-12-30T09:32:00"/>
    <d v="1899-12-30T01:32:00"/>
    <n v="9"/>
    <s v="Т.О."/>
    <s v="АПВУ"/>
    <x v="2"/>
    <s v="ВЛ-6кВ ф-10 ПС-35/6 к-98"/>
    <x v="2"/>
    <x v="2"/>
    <s v="ВЛ-6кВ ф-10 ПС-35/6 к-98"/>
    <s v="Сильный ветер до  27м/сек., снег. Межфазное замыкание проводов в пролете оп. № 11/7-11/8. Крен оп. № 11/7."/>
    <n v="12.5"/>
    <m/>
    <n v="12.5"/>
    <s v="СК"/>
    <n v="1978"/>
    <s v="Опора метал. Т образная"/>
    <m/>
    <d v="2012-05-18T00:00:00"/>
    <n v="1"/>
    <d v="2014-05-01T00:00:00"/>
    <n v="0"/>
    <d v="2014-02-20T00:00:00"/>
    <s v="КП12"/>
    <m/>
    <m/>
    <m/>
    <m/>
    <m/>
    <m/>
  </r>
  <r>
    <x v="3"/>
    <x v="10"/>
    <s v="РН-ЭН"/>
    <x v="105"/>
    <d v="1899-12-30T07:10:00"/>
    <d v="2014-04-21T00:00:00"/>
    <d v="1899-12-30T08:06:00"/>
    <d v="1899-12-30T00:54:00"/>
    <n v="6"/>
    <s v="Т.О."/>
    <s v="АПВН, РПВУ"/>
    <x v="2"/>
    <s v="ВЛ-6кВ ф-16 ПС-35/6 к-92"/>
    <x v="2"/>
    <x v="2"/>
    <s v="ВЛ-6кВ ф-16 ПС-35/6 к-92"/>
    <s v="Сильный ветер до  27м/сек., снег. Межфазное замыкание проводов в пролете оп. № 14-15, провис проводов."/>
    <n v="19.8"/>
    <m/>
    <n v="19.8"/>
    <s v="ТЧ"/>
    <n v="1994"/>
    <s v="А-120"/>
    <m/>
    <d v="2013-09-19T00:00:00"/>
    <n v="1"/>
    <d v="2015-09-01T00:00:00"/>
    <d v="2014-02-18T00:00:00"/>
    <d v="2014-01-09T00:00:00"/>
    <s v="КП12"/>
    <m/>
    <m/>
    <m/>
    <m/>
    <m/>
    <m/>
  </r>
  <r>
    <x v="3"/>
    <x v="10"/>
    <s v="РН-ЭН"/>
    <x v="105"/>
    <d v="1899-12-30T05:40:00"/>
    <d v="2014-04-21T00:00:00"/>
    <d v="1899-12-30T07:51:00"/>
    <d v="1899-12-30T02:11:00"/>
    <n v="3"/>
    <s v="Т.О."/>
    <s v="АПВН, РПВУ"/>
    <x v="2"/>
    <s v="ВЛ-6кВ ф-10 ПС-35/6 к-45"/>
    <x v="2"/>
    <x v="2"/>
    <s v="ВЛ-6кВ ф-10 ПС-35/6 к-45"/>
    <s v="Сильный ветер до  27м/сек., снег. Межфазное замыкание проводов в пролете оп. № 12-13. Крен оп. №13."/>
    <n v="8.6"/>
    <m/>
    <n v="8.6"/>
    <s v="СК"/>
    <n v="1977"/>
    <s v="Опора метал. Т образная"/>
    <m/>
    <d v="2012-09-13T00:00:00"/>
    <n v="1"/>
    <d v="2014-09-01T00:00:00"/>
    <n v="0"/>
    <d v="2014-01-16T00:00:00"/>
    <s v="КП12"/>
    <m/>
    <m/>
    <m/>
    <m/>
    <m/>
    <m/>
  </r>
  <r>
    <x v="3"/>
    <x v="10"/>
    <s v="РН-ЭН"/>
    <x v="105"/>
    <d v="1899-12-30T06:30:00"/>
    <d v="2014-04-21T00:00:00"/>
    <d v="1899-12-30T07:31:00"/>
    <d v="1899-12-30T01:01:00"/>
    <n v="12"/>
    <s v="Т.О."/>
    <s v="АПВН, РПВУ"/>
    <x v="2"/>
    <s v="ВЛ-6кВ ф-8 ПС-35/6 к-90"/>
    <x v="2"/>
    <x v="2"/>
    <s v="ВЛ-6кВ ф-8 ПС-35/6 к-90"/>
    <s v="Сильный ветер до  27м/сек., снег. Трещина на проходном изоляторе  яч-8.  Межфазное замыкание проводов в пролете оп. № 6/1-6/2. Крен оп. №6/1."/>
    <n v="10"/>
    <m/>
    <n v="10"/>
    <s v="СК"/>
    <n v="1979"/>
    <s v="Опора метал. Т образная"/>
    <m/>
    <d v="2013-02-15T00:00:00"/>
    <n v="1"/>
    <d v="2015-02-01T00:00:00"/>
    <n v="0"/>
    <d v="2014-02-13T00:00:00"/>
    <s v="КП12"/>
    <m/>
    <m/>
    <s v="Устранено, ТПВУ."/>
    <m/>
    <m/>
    <m/>
  </r>
  <r>
    <x v="3"/>
    <x v="10"/>
    <s v="РН-ЭН"/>
    <x v="105"/>
    <d v="1899-12-30T06:30:00"/>
    <d v="2014-04-21T00:00:00"/>
    <d v="1899-12-30T07:31:00"/>
    <d v="1899-12-30T01:01:00"/>
    <n v="8"/>
    <s v="Т.О."/>
    <s v="АПВН, РПВУ"/>
    <x v="2"/>
    <s v="ВЛ-6кВ ф-10 ПС-35/6 к-90"/>
    <x v="2"/>
    <x v="2"/>
    <s v="ВЛ-6кВ ф-10 ПС-35/6 к-90"/>
    <s v="Сильный ветер до  27м/сек., снег.  Межфазное замыкание проводов в пролете оп. № 2-2/1. Крен оп. №2."/>
    <n v="5.6"/>
    <m/>
    <n v="5.6"/>
    <s v="СК"/>
    <n v="1979"/>
    <s v="Опора метал. Т образная"/>
    <m/>
    <d v="2012-09-27T00:00:00"/>
    <n v="1"/>
    <d v="2014-09-01T00:00:00"/>
    <n v="0"/>
    <d v="2014-03-17T00:00:00"/>
    <s v="КП12"/>
    <m/>
    <m/>
    <m/>
    <m/>
    <m/>
    <m/>
  </r>
  <r>
    <x v="3"/>
    <x v="10"/>
    <s v="РН-ЭН"/>
    <x v="105"/>
    <d v="1899-12-30T06:30:00"/>
    <d v="2014-04-21T00:00:00"/>
    <d v="1899-12-30T06:30:00"/>
    <d v="1899-12-30T00:00:00"/>
    <n v="7"/>
    <s v="Т.О."/>
    <s v="АПВУ"/>
    <x v="2"/>
    <s v="ВЛ-6кВ ф-6 ПС-35/6 к-456"/>
    <x v="2"/>
    <x v="2"/>
    <s v="ВЛ-6кВ ф-6 ПС-35/6 к-456"/>
    <s v="Сильный ветер до  27м/сек., снег.  Межфазное замыкание проводов в пролете оп. № 4-5, 17-18, 14-15, провис проводов. Оп. №4 - подгар шлейфа."/>
    <n v="4.5999999999999996"/>
    <m/>
    <n v="4.5999999999999996"/>
    <s v="ТЧ"/>
    <n v="1989"/>
    <s v="А-120"/>
    <m/>
    <d v="2012-06-09T00:00:00"/>
    <n v="1"/>
    <d v="2014-06-01T00:00:00"/>
    <d v="2014-01-29T00:00:00"/>
    <d v="2014-01-27T00:00:00"/>
    <s v="КП12"/>
    <m/>
    <m/>
    <m/>
    <m/>
    <m/>
    <m/>
  </r>
  <r>
    <x v="3"/>
    <x v="10"/>
    <s v="РН-ЭН"/>
    <x v="105"/>
    <d v="1899-12-30T08:00:00"/>
    <d v="2014-04-21T00:00:00"/>
    <d v="1899-12-30T08:00:00"/>
    <d v="1899-12-30T00:00:00"/>
    <n v="7"/>
    <s v="Т.О."/>
    <s v="АПВУ"/>
    <x v="2"/>
    <s v="ВЛ-6кВ ф-6 ПС-35/6 к-706"/>
    <x v="2"/>
    <x v="2"/>
    <s v="ВЛ-6кВ ф-6 ПС-35/6 к-706"/>
    <s v="Сильный ветер до  27м/сек., снег. Межфазное замыкание проводов в пролете оп. № 1-2. Разворот оп. №1,2 вокруг оси, негабарит между проводами."/>
    <n v="2.2999999999999998"/>
    <m/>
    <n v="2.2999999999999998"/>
    <s v="СК"/>
    <n v="1973"/>
    <s v="Опора метал. Т образная"/>
    <m/>
    <d v="2012-10-10T00:00:00"/>
    <n v="1"/>
    <d v="2014-10-01T00:00:00"/>
    <n v="0"/>
    <d v="2013-10-18T00:00:00"/>
    <s v="КП12"/>
    <m/>
    <m/>
    <m/>
    <m/>
    <m/>
    <m/>
  </r>
  <r>
    <x v="3"/>
    <x v="10"/>
    <s v="РН-ЭН"/>
    <x v="105"/>
    <d v="1899-12-30T07:00:00"/>
    <d v="2014-04-21T00:00:00"/>
    <d v="1899-12-30T08:25:00"/>
    <d v="1899-12-30T01:25:00"/>
    <n v="6"/>
    <s v="Т.О."/>
    <s v="АПВН, РПВУ"/>
    <x v="2"/>
    <s v="ВЛ-6кВ ф-8 ПС-35/6 к-46"/>
    <x v="2"/>
    <x v="2"/>
    <s v="ВЛ-6кВ ф-8 ПС-35/6 к-46"/>
    <s v="Сильный ветер до  27м/сек., снег. Межфазное замыкание проводов в пролете оп. № 7/2-7/3. Крен оп. № 7/3."/>
    <n v="12.9"/>
    <m/>
    <n v="12.9"/>
    <s v="СК"/>
    <n v="1985"/>
    <s v="Опора метал. Т образная"/>
    <m/>
    <d v="2013-03-21T00:00:00"/>
    <n v="1"/>
    <d v="2015-03-01T00:00:00"/>
    <n v="0"/>
    <d v="2014-01-16T00:00:00"/>
    <s v="КП12"/>
    <m/>
    <m/>
    <m/>
    <m/>
    <m/>
    <m/>
  </r>
  <r>
    <x v="3"/>
    <x v="10"/>
    <s v="РН-ЭН"/>
    <x v="105"/>
    <d v="1899-12-30T07:30:00"/>
    <d v="2014-04-21T00:00:00"/>
    <d v="1899-12-30T07:30:00"/>
    <d v="1899-12-30T00:00:00"/>
    <n v="8"/>
    <s v="Т.О."/>
    <s v="АПВУ"/>
    <x v="2"/>
    <s v="ВЛ-6кВ ф-4 ПС-35/6 к-547"/>
    <x v="2"/>
    <x v="2"/>
    <s v="ВЛ-6кВ ф-4 ПС-35/6 к-547"/>
    <s v="Сильный ветер до  27м/сек., снег. Межфазное замыкание проводов в пролете оп. № 18-19. Недостаточный габарит между проводами отпаечной оп. №19."/>
    <n v="1.5"/>
    <m/>
    <n v="1.5"/>
    <s v="ТЧ"/>
    <n v="1985"/>
    <s v="А-120"/>
    <m/>
    <d v="2013-12-24T00:00:00"/>
    <n v="1"/>
    <d v="2015-12-01T00:00:00"/>
    <n v="0"/>
    <d v="2013-10-04T00:00:00"/>
    <s v="КП12"/>
    <m/>
    <m/>
    <m/>
    <m/>
    <m/>
    <m/>
  </r>
  <r>
    <x v="3"/>
    <x v="10"/>
    <s v="РН-ЭН"/>
    <x v="105"/>
    <d v="1899-12-30T05:40:00"/>
    <d v="2014-04-21T00:00:00"/>
    <d v="1899-12-30T07:48:00"/>
    <d v="1899-12-30T02:08:00"/>
    <n v="5"/>
    <s v="Т.О."/>
    <s v="АПВН, РПВУ"/>
    <x v="2"/>
    <s v="ВЛ-6кВ ф-10 ПС-35/6 к-101"/>
    <x v="2"/>
    <x v="2"/>
    <s v="ВЛ-6кВ ф-10 ПС-35/6 к-101"/>
    <s v="Сильный ветер до  27м/сек., снег. Межфазное замыкание проводов в пролете оп. № 0-1, 3-4.  Длина пролета превышает среднюю, негабарит между проводами."/>
    <n v="21.4"/>
    <m/>
    <n v="21.4"/>
    <s v="ТЧ"/>
    <n v="1985"/>
    <s v="А-120"/>
    <m/>
    <d v="2013-11-25T00:00:00"/>
    <n v="1"/>
    <d v="2015-11-01T00:00:00"/>
    <n v="0"/>
    <d v="2014-03-13T00:00:00"/>
    <s v="КП12"/>
    <m/>
    <m/>
    <m/>
    <m/>
    <m/>
    <m/>
  </r>
  <r>
    <x v="3"/>
    <x v="10"/>
    <s v="РН-ЭН"/>
    <x v="105"/>
    <d v="1899-12-30T07:30:00"/>
    <d v="2014-04-21T00:00:00"/>
    <d v="1899-12-30T07:30:00"/>
    <d v="1899-12-30T00:00:00"/>
    <n v="15"/>
    <s v="Т.О."/>
    <s v="АПВУ"/>
    <x v="2"/>
    <s v="ВЛ-6кВ ф-8 ПС-35/6 к-513"/>
    <x v="2"/>
    <x v="2"/>
    <s v="ВЛ-6кВ ф-8 ПС-35/6 к-513"/>
    <s v="Сильный ветер до  27м/сек., снег. Межфазное замыкание проводов в пролете оп. № 4-5. Крен оп. №4."/>
    <n v="12.3"/>
    <m/>
    <n v="12.3"/>
    <s v="СК"/>
    <n v="1986"/>
    <s v="Опора метал. Т образная"/>
    <m/>
    <d v="2013-08-26T00:00:00"/>
    <n v="1"/>
    <d v="2015-08-01T00:00:00"/>
    <n v="0"/>
    <d v="2013-12-26T00:00:00"/>
    <s v="КП12"/>
    <m/>
    <m/>
    <m/>
    <m/>
    <m/>
    <m/>
  </r>
  <r>
    <x v="3"/>
    <x v="10"/>
    <s v="РН-ЭН"/>
    <x v="105"/>
    <d v="1899-12-30T09:20:00"/>
    <d v="2014-04-21T00:00:00"/>
    <d v="1899-12-30T10:24:00"/>
    <d v="1899-12-30T01:04:00"/>
    <n v="12"/>
    <s v="Т.О."/>
    <s v="АПВН, РПВУ"/>
    <x v="2"/>
    <s v="ВЛ-6кВ ф-5 ПС-35/6 к-83"/>
    <x v="2"/>
    <x v="2"/>
    <s v="ВЛ-6кВ ф-5 ПС-35/6 к-83"/>
    <s v="Сильный ветер до  27м/сек., снег.  Межфазное замыкание проводов в пролете оп. № 9-10. Крен оп. №10."/>
    <n v="27.9"/>
    <m/>
    <n v="27.9"/>
    <s v="СК"/>
    <n v="1986"/>
    <s v="Опора метал. Т образная"/>
    <m/>
    <d v="2012-01-19T00:00:00"/>
    <n v="1"/>
    <d v="2014-01-01T00:00:00"/>
    <n v="0"/>
    <d v="2013-10-26T00:00:00"/>
    <s v="КП12"/>
    <m/>
    <m/>
    <m/>
    <m/>
    <m/>
    <m/>
  </r>
  <r>
    <x v="3"/>
    <x v="10"/>
    <s v="РН-ЭН"/>
    <x v="105"/>
    <d v="1899-12-30T09:00:00"/>
    <d v="2014-04-21T00:00:00"/>
    <d v="1899-12-30T09:28:00"/>
    <d v="1899-12-30T00:28:00"/>
    <n v="9"/>
    <s v="Т.О."/>
    <s v="АПВН, РПВУ"/>
    <x v="2"/>
    <s v="ВЛ-6кВ ф-18 ПС-35/6 к-65"/>
    <x v="2"/>
    <x v="2"/>
    <s v="ВЛ-6кВ ф-18 ПС-35/6 к-65"/>
    <s v="Сильный ветер до  27м/сек., снег. Межфазное замыкание проводов в пролете оп. № 19-20. Крен оп. №19."/>
    <n v="10"/>
    <m/>
    <n v="10"/>
    <s v="СК"/>
    <n v="1983"/>
    <s v="Опора метал. Т образная"/>
    <m/>
    <d v="2012-03-30T00:00:00"/>
    <n v="1"/>
    <d v="2014-03-01T00:00:00"/>
    <n v="0"/>
    <d v="2014-01-31T00:00:00"/>
    <s v="КП12"/>
    <m/>
    <m/>
    <m/>
    <m/>
    <m/>
    <m/>
  </r>
  <r>
    <x v="3"/>
    <x v="10"/>
    <s v="РН-ЭН"/>
    <x v="105"/>
    <d v="1899-12-30T09:00:00"/>
    <d v="2014-04-21T00:00:00"/>
    <d v="1899-12-30T09:28:00"/>
    <d v="1899-12-30T00:28:00"/>
    <n v="10"/>
    <s v="Т.О."/>
    <s v="АПВН, РПВУ"/>
    <x v="2"/>
    <s v="ВЛ-6кВ ф-7 ПС-35/6 к-65"/>
    <x v="2"/>
    <x v="2"/>
    <s v="ВЛ-6кВ ф-7 ПС-35/6 к-65"/>
    <s v="Сильный ветер до  27м/сек., снег. Межфазное замыкание проводов в пролете оп. № 13-14. Недостаточная ширина траверсы оп. №24/1."/>
    <n v="12.3"/>
    <m/>
    <n v="12.3"/>
    <s v="СК"/>
    <n v="1973"/>
    <s v="Опора метал. Т образная"/>
    <m/>
    <d v="2012-08-11T00:00:00"/>
    <n v="1"/>
    <d v="2014-08-01T00:00:00"/>
    <n v="0"/>
    <d v="2014-01-20T00:00:00"/>
    <s v="КП12"/>
    <m/>
    <m/>
    <m/>
    <m/>
    <m/>
    <m/>
  </r>
  <r>
    <x v="3"/>
    <x v="10"/>
    <s v="РН-ЭН"/>
    <x v="105"/>
    <d v="1899-12-30T09:00:00"/>
    <d v="2014-04-21T00:00:00"/>
    <d v="1899-12-30T11:05:00"/>
    <d v="1899-12-30T02:05:00"/>
    <n v="15"/>
    <s v="Т.О."/>
    <s v="АПВН, РПВУ"/>
    <x v="2"/>
    <s v="ВЛ-6кВ ф-14 ПС-35/6 к-88"/>
    <x v="2"/>
    <x v="2"/>
    <s v="ВЛ-6кВ ф-14 ПС-35/6 к-88"/>
    <s v="Сильный ветер до  27м/сек., снег.  Межфазное замыкание проводов в пролете оп. № 24/3-24/4. Крен оп. №24/4."/>
    <n v="24.7"/>
    <m/>
    <n v="24.7"/>
    <s v="СК"/>
    <n v="1976"/>
    <s v="Опора метал. Т образная"/>
    <m/>
    <d v="2013-08-29T00:00:00"/>
    <n v="1"/>
    <d v="2015-08-01T00:00:00"/>
    <n v="0"/>
    <d v="2014-01-27T00:00:00"/>
    <s v="КП12"/>
    <m/>
    <m/>
    <m/>
    <m/>
    <m/>
    <m/>
  </r>
  <r>
    <x v="3"/>
    <x v="10"/>
    <s v="РН-ЭН"/>
    <x v="105"/>
    <d v="1899-12-30T09:00:00"/>
    <d v="2014-04-21T00:00:00"/>
    <d v="1899-12-30T11:02:00"/>
    <d v="1899-12-30T02:02:00"/>
    <n v="11"/>
    <s v="Т.О."/>
    <s v="АПВН, РПВУ"/>
    <x v="2"/>
    <s v="ВЛ-6кВ ф-2 ПС-35/6 к-89"/>
    <x v="2"/>
    <x v="2"/>
    <s v="ВЛ-6кВ ф-2 ПС-35/6 к-89"/>
    <s v="Сильный ветер до  27м/сек., снег.  Межфазное замыкание проводов в пролете оп. № 51-52. Провис проводов в пролете оп. № 51-52."/>
    <n v="28.1"/>
    <m/>
    <n v="28.1"/>
    <s v="ТЧ"/>
    <n v="1978"/>
    <s v="А-120"/>
    <m/>
    <d v="2013-10-08T00:00:00"/>
    <n v="1"/>
    <d v="2015-10-01T00:00:00"/>
    <n v="0"/>
    <d v="2014-04-08T00:00:00"/>
    <s v="КП12"/>
    <m/>
    <m/>
    <m/>
    <m/>
    <m/>
    <m/>
  </r>
  <r>
    <x v="3"/>
    <x v="10"/>
    <s v="РН-ЭН"/>
    <x v="105"/>
    <d v="1899-12-30T09:00:00"/>
    <d v="2014-04-21T00:00:00"/>
    <d v="1899-12-30T12:55:00"/>
    <d v="1899-12-30T02:55:00"/>
    <n v="12"/>
    <s v="Т.О."/>
    <s v="АПВН, РПВУ"/>
    <x v="2"/>
    <s v="ВЛ-6кВ ф-16 ПС-35/6 к-88"/>
    <x v="2"/>
    <x v="2"/>
    <s v="ВЛ-6кВ ф-16 ПС-35/6 к-88"/>
    <s v="Сильный ветер до  27м/сек., снег. Схлест проводов в пролете оп. № 12-13 ф. А,С. Разрушение изолятора оп. №12."/>
    <n v="29.7"/>
    <m/>
    <n v="29.7"/>
    <s v="И"/>
    <n v="1986"/>
    <s v="ШС-10"/>
    <m/>
    <d v="2012-06-05T00:00:00"/>
    <n v="1"/>
    <d v="2014-06-01T00:00:00"/>
    <n v="0"/>
    <d v="2014-02-17T00:00:00"/>
    <s v="КП12"/>
    <m/>
    <m/>
    <s v="Устранено, РПВУ."/>
    <m/>
    <m/>
    <m/>
  </r>
  <r>
    <x v="3"/>
    <x v="10"/>
    <s v="РН-ЭН"/>
    <x v="105"/>
    <d v="1899-12-30T09:00:00"/>
    <d v="2014-04-21T00:00:00"/>
    <d v="1899-12-30T12:39:00"/>
    <d v="1899-12-30T02:39:00"/>
    <n v="8"/>
    <s v="Т.О."/>
    <s v="АПВН, РПВУ"/>
    <x v="2"/>
    <s v="ВЛ-6кВ ф-17 ПС-35/6 к-89"/>
    <x v="2"/>
    <x v="2"/>
    <s v="ВЛ-6кВ ф-17 ПС-35/6 к-89"/>
    <s v="Сильный ветер до  27м/сек., снег. КТПН-6/0,4кВ №2 1000кВА к-143Б - разрушение МОПН ф. В,С."/>
    <n v="31.2"/>
    <m/>
    <n v="31.2"/>
    <s v="ЗА"/>
    <n v="1978"/>
    <s v="МОПН-П-6 УХЛ-1"/>
    <m/>
    <d v="2013-11-13T00:00:00"/>
    <n v="1"/>
    <d v="2015-11-01T00:00:00"/>
    <n v="0"/>
    <d v="2013-12-24T00:00:00"/>
    <s v="КП12"/>
    <m/>
    <m/>
    <s v="Устранено, РПВУ."/>
    <m/>
    <m/>
    <m/>
  </r>
  <r>
    <x v="3"/>
    <x v="10"/>
    <s v="РН-ЭН"/>
    <x v="105"/>
    <d v="1899-12-30T10:00:00"/>
    <d v="2014-04-21T00:00:00"/>
    <d v="1899-12-30T11:20:00"/>
    <d v="1899-12-30T01:20:00"/>
    <n v="11"/>
    <s v="Т.О."/>
    <s v="АПВН, РПВУ"/>
    <x v="2"/>
    <s v="ВЛ-6кВ ф-8 ПС-35/6 к-88"/>
    <x v="2"/>
    <x v="2"/>
    <s v="ВЛ-6кВ ф-8 ПС-35/6 к-88"/>
    <s v="Сильный ветер до  27м/сек., снег.  Межфазное замыкание проводов в пролете оп. № 12-13, оп. № 15/17 -излом гибкой связи на ЛРК."/>
    <n v="18.899999999999999"/>
    <m/>
    <n v="18.899999999999999"/>
    <s v="ТЧ"/>
    <n v="1986"/>
    <s v="РЛК-10"/>
    <m/>
    <d v="2011-11-07T00:00:00"/>
    <n v="1"/>
    <d v="2013-11-01T00:00:00"/>
    <d v="2013-04-15T00:00:00"/>
    <d v="2014-01-28T00:00:00"/>
    <s v="КП12"/>
    <m/>
    <m/>
    <m/>
    <m/>
    <m/>
    <m/>
  </r>
  <r>
    <x v="3"/>
    <x v="10"/>
    <s v="РН-ЭН"/>
    <x v="105"/>
    <d v="1899-12-30T05:47:00"/>
    <d v="2014-04-21T00:00:00"/>
    <d v="1899-12-30T08:30:00"/>
    <d v="1899-12-30T02:43:00"/>
    <n v="5"/>
    <s v="Т.О."/>
    <s v="АПВН, РПВУ"/>
    <x v="2"/>
    <s v="ВЛ-6кВ ф-4 ПС-35/6 к-411"/>
    <x v="2"/>
    <x v="2"/>
    <s v="ВЛ-6кВ ф-4 ПС-35/6 к-411"/>
    <s v="Сильный ветер до  27м/сек., снег. Межфазное замыкание проводов ф. А,С в пролете оп. № 16/1-16/3, провис проводов."/>
    <n v="2.2999999999999998"/>
    <m/>
    <n v="2.2999999999999998"/>
    <s v="ТЧ"/>
    <n v="1979"/>
    <s v="А-120"/>
    <m/>
    <d v="2013-08-20T00:00:00"/>
    <n v="1"/>
    <d v="2015-08-01T00:00:00"/>
    <n v="0"/>
    <d v="2013-11-28T00:00:00"/>
    <s v="КП12"/>
    <m/>
    <m/>
    <m/>
    <m/>
    <m/>
    <m/>
  </r>
  <r>
    <x v="3"/>
    <x v="10"/>
    <s v="РН-ЭН"/>
    <x v="105"/>
    <d v="1899-12-30T06:49:00"/>
    <d v="2014-04-21T00:00:00"/>
    <d v="1899-12-30T06:49:00"/>
    <d v="1899-12-30T00:00:00"/>
    <n v="5"/>
    <s v="Т.О."/>
    <s v="АПВУ"/>
    <x v="2"/>
    <s v="ВЛ-6кВ ф-5 ПС-35/6 к-262"/>
    <x v="2"/>
    <x v="2"/>
    <s v="ВЛ-6кВ ф-5 ПС-35/6 к-262"/>
    <s v="Сильный ветер до 27м/сек., снег. Межфазное замыкание проводов  ф.А,В в пролете оп. № 3-4, 8-9. Длина пролета оп. № 3-4 - 90 метров. Крен оп. №8."/>
    <n v="2.4"/>
    <m/>
    <n v="2.4"/>
    <s v="СК"/>
    <n v="1979"/>
    <s v="Опора метал. Т образная"/>
    <m/>
    <d v="2012-12-28T00:00:00"/>
    <n v="1"/>
    <d v="2014-12-01T00:00:00"/>
    <n v="0"/>
    <d v="2013-09-27T00:00:00"/>
    <s v="КП12"/>
    <m/>
    <m/>
    <m/>
    <m/>
    <m/>
    <m/>
  </r>
  <r>
    <x v="3"/>
    <x v="10"/>
    <s v="РН-ЭН"/>
    <x v="105"/>
    <d v="1899-12-30T06:59:00"/>
    <d v="2014-04-21T00:00:00"/>
    <d v="1899-12-30T07:34:00"/>
    <d v="1899-12-30T00:35:00"/>
    <n v="12"/>
    <s v="Т.О."/>
    <s v="АПВН, РПВУ"/>
    <x v="2"/>
    <s v="ВЛ-6кВ ф-16 ПС-35/6 к-298"/>
    <x v="2"/>
    <x v="2"/>
    <s v="ВЛ-6кВ ф-16 ПС-35/6 к-298"/>
    <s v="Сильный ветер до  27м/сек., снег. Межфазное замыкание проводов ф. А,В,С в пролете оп. № 15/5/4-15/5/5. Длина пролета 90 метров."/>
    <n v="2.2999999999999998"/>
    <m/>
    <n v="2.2999999999999998"/>
    <s v="ТЧ"/>
    <n v="1988"/>
    <s v="А-120"/>
    <m/>
    <d v="2012-03-26T00:00:00"/>
    <n v="1"/>
    <d v="2014-03-01T00:00:00"/>
    <n v="0"/>
    <d v="2013-08-03T00:00:00"/>
    <s v="КП12"/>
    <m/>
    <m/>
    <m/>
    <m/>
    <m/>
    <m/>
  </r>
  <r>
    <x v="3"/>
    <x v="10"/>
    <s v="РН-ЭН"/>
    <x v="105"/>
    <d v="1899-12-30T06:58:00"/>
    <d v="2014-04-21T00:00:00"/>
    <d v="1899-12-30T06:58:00"/>
    <d v="1899-12-30T00:00:00"/>
    <n v="5"/>
    <s v="Т.О."/>
    <s v="АПВУ"/>
    <x v="2"/>
    <s v="ВЛ-6кВ ф-6 ПС-35/6 к-294"/>
    <x v="2"/>
    <x v="2"/>
    <s v="ВЛ-6кВ ф-6 ПС-35/6 к-294"/>
    <s v="Сильный ветер до  27м/сек., снег. Межфазное замыкание проводов  ф.А,В в нулевом пролете. Недостаточная ширина траверсы оп. №1."/>
    <n v="5.6"/>
    <m/>
    <n v="5.6"/>
    <s v="СК"/>
    <n v="1987"/>
    <s v="Опора метал. Т образная"/>
    <m/>
    <d v="2013-10-31T00:00:00"/>
    <n v="1"/>
    <d v="2015-10-01T00:00:00"/>
    <n v="0"/>
    <d v="2013-10-31T00:00:00"/>
    <s v="КП12"/>
    <m/>
    <m/>
    <m/>
    <m/>
    <m/>
    <m/>
  </r>
  <r>
    <x v="3"/>
    <x v="10"/>
    <s v="РН-ЭН"/>
    <x v="105"/>
    <d v="1899-12-30T05:52:00"/>
    <d v="2014-04-21T00:00:00"/>
    <d v="1899-12-30T05:52:00"/>
    <d v="1899-12-30T00:00:00"/>
    <n v="18"/>
    <s v="Т.О."/>
    <s v="АПВУ"/>
    <x v="2"/>
    <s v="ВЛ-6кВ ф-4 ПС-35/6 к-404"/>
    <x v="2"/>
    <x v="2"/>
    <s v="ВЛ-6кВ ф-4 ПС-35/6 к-404"/>
    <s v="Сильный ветер до  27м/сек., снег. Межфазное замыкание проводов ф. А,С в пролете оп. № 56-57. Крен оп. № 56."/>
    <n v="19.399999999999999"/>
    <m/>
    <n v="19.399999999999999"/>
    <s v="СК"/>
    <n v="1986"/>
    <s v="Опора метал. Т образная"/>
    <m/>
    <d v="2010-09-30T00:00:00"/>
    <n v="1"/>
    <d v="2014-09-01T00:00:00"/>
    <s v="15.03.12,  20.03.12,  03.06.12, 31.10.13, 27.01.14"/>
    <d v="2013-12-27T00:00:00"/>
    <s v="КП12"/>
    <m/>
    <m/>
    <m/>
    <m/>
    <m/>
    <m/>
  </r>
  <r>
    <x v="3"/>
    <x v="10"/>
    <s v="РН-ЭН"/>
    <x v="105"/>
    <d v="1899-12-30T05:23:00"/>
    <d v="2014-04-21T00:00:00"/>
    <d v="1899-12-30T06:32:00"/>
    <d v="1899-12-30T01:09:00"/>
    <n v="17"/>
    <s v="Т.О."/>
    <s v="АПВН, РПВУ"/>
    <x v="2"/>
    <s v="ВЛ-6кВ ф-16 ПС-35/6 к-839"/>
    <x v="2"/>
    <x v="2"/>
    <s v="ВЛ-6кВ ф-16 ПС-35/6 к-839"/>
    <s v="Сильный ветер до 27м/сек., снег. Межфазное замыкание проводов ф. В,С в пролете оп. № 4-6. Разрушение изолятора ф. В на оп. №5."/>
    <n v="4.9000000000000004"/>
    <m/>
    <n v="4.9000000000000004"/>
    <s v="И"/>
    <n v="1989"/>
    <s v="ШС-10"/>
    <m/>
    <d v="2013-10-31T00:00:00"/>
    <n v="1"/>
    <d v="2015-10-01T00:00:00"/>
    <n v="0"/>
    <d v="2012-12-13T00:00:00"/>
    <s v="КП12"/>
    <m/>
    <m/>
    <m/>
    <m/>
    <m/>
    <m/>
  </r>
  <r>
    <x v="3"/>
    <x v="10"/>
    <s v="РН-ЭН"/>
    <x v="105"/>
    <d v="1899-12-30T06:36:00"/>
    <d v="2014-04-21T00:00:00"/>
    <d v="1899-12-30T07:05:00"/>
    <d v="1899-12-30T00:29:00"/>
    <n v="14"/>
    <s v="Т.О."/>
    <s v="АПВН, РПВУ"/>
    <x v="2"/>
    <s v="ВЛ-6кВ ф-6 ПС-35/6 к-272"/>
    <x v="2"/>
    <x v="2"/>
    <s v="ВЛ-6кВ ф-6 ПС-35/6 к-272"/>
    <s v="Сильный ветер до  27м/сек., снег. Межфазное замыкание проводов ф. В,С в пролете оп. № 6-7. Длина пролета-80м. Недостаточная ширина траверсы. Опоры Т-образные."/>
    <n v="5.0999999999999996"/>
    <m/>
    <n v="5.0999999999999996"/>
    <s v="СК"/>
    <n v="1993"/>
    <s v="Опора метал. Т образная"/>
    <m/>
    <d v="2013-06-27T00:00:00"/>
    <n v="1"/>
    <d v="2015-06-01T00:00:00"/>
    <n v="0"/>
    <d v="2013-12-25T00:00:00"/>
    <s v="КП12"/>
    <m/>
    <m/>
    <m/>
    <m/>
    <m/>
    <m/>
  </r>
  <r>
    <x v="3"/>
    <x v="10"/>
    <s v="РН-ЭН"/>
    <x v="105"/>
    <d v="1899-12-30T05:25:00"/>
    <d v="2014-04-21T00:00:00"/>
    <d v="1899-12-30T08:01:00"/>
    <d v="1899-12-30T02:36:00"/>
    <n v="8"/>
    <s v="Т.О."/>
    <s v="АПВН, РПВУ"/>
    <x v="2"/>
    <s v="ВЛ-6кВ ф-8 ПС-35/6 к-7"/>
    <x v="2"/>
    <x v="2"/>
    <s v="ВЛ-6кВ ф-8 ПС-35/6 к-7"/>
    <s v="Сильный ветер до  27м/сек., снег.  Межфазное замыкание проводов в пролете оп. № 19-20. Увеличенная длина пролета, негабарит между проводами."/>
    <n v="3.2"/>
    <m/>
    <n v="3.2"/>
    <s v="ТЧ"/>
    <n v="1978"/>
    <s v="А-120"/>
    <m/>
    <d v="2012-05-24T00:00:00"/>
    <n v="1"/>
    <d v="2014-05-01T00:00:00"/>
    <n v="0"/>
    <d v="2014-03-10T00:00:00"/>
    <s v="КП12"/>
    <m/>
    <m/>
    <m/>
    <m/>
    <m/>
    <m/>
  </r>
  <r>
    <x v="3"/>
    <x v="10"/>
    <s v="РН-ЭН"/>
    <x v="105"/>
    <d v="1899-12-30T05:25:00"/>
    <d v="2014-04-21T00:00:00"/>
    <d v="1899-12-30T08:01:00"/>
    <d v="1899-12-30T02:36:00"/>
    <n v="18"/>
    <s v="Т.О."/>
    <s v="АПВН, РПВУ"/>
    <x v="2"/>
    <s v="ВЛ-6кВ ф-18 ПС-35/6 к-7"/>
    <x v="2"/>
    <x v="2"/>
    <s v="ВЛ-6кВ ф-18 ПС-35/6 к-7"/>
    <s v="Сильный ветер до  27м/сек., снег.  Межфазное замыкание проводов в пролете оп. № 24-25. Крен оп. №24."/>
    <n v="1.8"/>
    <m/>
    <n v="1.8"/>
    <s v="СК"/>
    <n v="1986"/>
    <s v="Опора метал. Т образная"/>
    <m/>
    <d v="2012-10-29T00:00:00"/>
    <n v="1"/>
    <d v="2014-10-01T00:00:00"/>
    <n v="0"/>
    <d v="2014-03-10T00:00:00"/>
    <s v="КП12"/>
    <m/>
    <m/>
    <m/>
    <m/>
    <m/>
    <m/>
  </r>
  <r>
    <x v="3"/>
    <x v="10"/>
    <s v="РН-ЭН"/>
    <x v="105"/>
    <d v="1899-12-30T05:37:00"/>
    <d v="2014-04-21T00:00:00"/>
    <d v="1899-12-30T06:46:00"/>
    <d v="1899-12-30T01:09:00"/>
    <n v="7"/>
    <s v="Т.О."/>
    <s v="АПВН, РПВУ"/>
    <x v="2"/>
    <s v="ВЛ-6кВ ф-6 ПС-35/6 к-9"/>
    <x v="2"/>
    <x v="2"/>
    <s v="ВЛ-6кВ ф-6 ПС-35/6 к-9"/>
    <s v="Сильный ветер до  27м/сек., снег. Межфазное замыкание проводов в пролете оп. № 60-61. Длина пролета превышает среднюю, негабарит между проводами."/>
    <n v="15.6"/>
    <m/>
    <n v="15.6"/>
    <s v="ТЧ"/>
    <n v="1991"/>
    <s v="А-120"/>
    <m/>
    <d v="2013-06-05T00:00:00"/>
    <n v="1"/>
    <d v="2015-06-01T00:00:00"/>
    <n v="0"/>
    <d v="2014-02-11T00:00:00"/>
    <s v="КП12"/>
    <m/>
    <m/>
    <m/>
    <m/>
    <m/>
    <m/>
  </r>
  <r>
    <x v="3"/>
    <x v="10"/>
    <s v="РН-ЭН"/>
    <x v="105"/>
    <d v="1899-12-30T05:37:00"/>
    <d v="2014-04-21T00:00:00"/>
    <d v="1899-12-30T06:46:00"/>
    <d v="1899-12-30T01:09:00"/>
    <n v="4"/>
    <m/>
    <s v="АПВН, РПВУ"/>
    <x v="2"/>
    <s v="ВЛ-6кВ ф-18 ПС-35/6 к-9"/>
    <x v="2"/>
    <x v="2"/>
    <s v="ВЛ-6кВ ф-18 ПС-35/6 к-9"/>
    <s v="Сильный ветер до  27м/сек., снег. Межфазное замыкание проводов  в пролете оп. № 8/1-8/2. Длина пролета превышает среднюю, негабарит между проводами."/>
    <n v="12.6"/>
    <m/>
    <n v="12.6"/>
    <s v="ТЧ"/>
    <n v="1978"/>
    <s v="А-120"/>
    <m/>
    <d v="2012-03-12T00:00:00"/>
    <n v="1"/>
    <d v="2014-03-01T00:00:00"/>
    <n v="0"/>
    <d v="2013-11-10T00:00:00"/>
    <s v="КП12"/>
    <m/>
    <m/>
    <m/>
    <m/>
    <m/>
    <m/>
  </r>
  <r>
    <x v="3"/>
    <x v="10"/>
    <s v="РН-ЭН"/>
    <x v="105"/>
    <d v="1899-12-30T08:30:00"/>
    <d v="2014-04-21T00:00:00"/>
    <d v="1899-12-30T09:02:00"/>
    <d v="1899-12-30T00:32:00"/>
    <n v="10"/>
    <m/>
    <s v="АПВН, РПВУ"/>
    <x v="2"/>
    <s v="ВЛ-6кВ ф-8 ПС-35/6 к-549"/>
    <x v="2"/>
    <x v="2"/>
    <s v="ВЛ-6кВ ф-8 ПС-35/6 к-549"/>
    <s v="Сильный ветер до  27м/сек., снег. Межфазное замыкание проводов  в пролете оп. № 84-85. Крен оп. №84."/>
    <n v="4.5999999999999996"/>
    <m/>
    <n v="4.5999999999999996"/>
    <s v="СК"/>
    <n v="1985"/>
    <s v="Опора метал. Т образная"/>
    <m/>
    <d v="2014-02-07T00:00:00"/>
    <n v="1"/>
    <d v="2016-02-01T00:00:00"/>
    <n v="0"/>
    <d v="2014-01-07T00:00:00"/>
    <s v="КП12"/>
    <m/>
    <m/>
    <m/>
    <m/>
    <m/>
    <m/>
  </r>
  <r>
    <x v="3"/>
    <x v="10"/>
    <s v="РН-ЭН"/>
    <x v="105"/>
    <d v="1899-12-30T08:00:00"/>
    <d v="2014-04-21T00:00:00"/>
    <d v="1899-12-30T08:00:00"/>
    <d v="1899-12-30T00:00:00"/>
    <n v="9"/>
    <s v="МТЗ"/>
    <s v="АПВУ"/>
    <x v="2"/>
    <s v="ВЛ-6кВ ф-16 ПС-35/6 КНС-3М"/>
    <x v="2"/>
    <x v="2"/>
    <s v="ВЛ-6кВ ф-16 ПС-35/6 КНС-3М"/>
    <s v="Сильный ветер до  27м/сек., снег. Межфазное замыкание проводов  в пролете оп. № 56-57. Крен оп. №56."/>
    <n v="1.8"/>
    <m/>
    <n v="1.8"/>
    <s v="СК"/>
    <n v="1989"/>
    <s v="Опора метал. Т образная"/>
    <m/>
    <d v="2012-04-09T00:00:00"/>
    <n v="1"/>
    <d v="2014-04-01T00:00:00"/>
    <n v="0"/>
    <d v="2014-01-17T00:00:00"/>
    <s v="КП12"/>
    <m/>
    <m/>
    <m/>
    <m/>
    <m/>
    <m/>
  </r>
  <r>
    <x v="3"/>
    <x v="10"/>
    <s v="РН-ЭН"/>
    <x v="105"/>
    <d v="1899-12-30T07:30:00"/>
    <d v="2014-04-21T00:00:00"/>
    <d v="1899-12-30T10:52:00"/>
    <d v="1899-12-30T03:22:00"/>
    <n v="19"/>
    <s v="ТО"/>
    <s v="АПВН, РПВУ"/>
    <x v="2"/>
    <s v="ВЛ-6кВ ф-3 ПС-35/6 к-1216"/>
    <x v="2"/>
    <x v="2"/>
    <s v="ВЛ-6кВ ф-3 ПС-35/6 к-1216"/>
    <s v="Сильный ветер до  27м/сек., снег. ТП-3 к-1355 СУ скв.37040 повреждение КЛ-0,4кВ, ТП-2 ЛР оп 45/6 разрушен изолятор."/>
    <n v="5.8"/>
    <m/>
    <n v="5.8"/>
    <s v="И"/>
    <n v="1990"/>
    <s v="РЛНД-10"/>
    <m/>
    <d v="2013-10-11T00:00:00"/>
    <n v="1"/>
    <d v="2015-10-01T00:00:00"/>
    <n v="0"/>
    <d v="2014-01-18T00:00:00"/>
    <s v="КП12"/>
    <m/>
    <m/>
    <s v="Повторное отключение 11:10, устранено, в 12:50 РПВУ."/>
    <m/>
    <m/>
    <m/>
  </r>
  <r>
    <x v="3"/>
    <x v="10"/>
    <s v="РН-ЭН"/>
    <x v="105"/>
    <d v="1899-12-30T05:40:00"/>
    <d v="2014-04-21T00:00:00"/>
    <d v="1899-12-30T09:43:00"/>
    <d v="1899-12-30T04:03:00"/>
    <n v="7"/>
    <s v="ТО"/>
    <s v="АПВН, РПВУ"/>
    <x v="2"/>
    <s v="ВЛ-6кВ ф-4 ПС-35/6 к-529"/>
    <x v="2"/>
    <x v="2"/>
    <s v="ВЛ-6кВ ф-4 ПС-35/6 к-529"/>
    <s v="Сильный ветер до  27м/сек., снег. Межфазное замыкание проводов  в пролете оп. № 6-7, 14-15. Крен оп. №14"/>
    <n v="7"/>
    <m/>
    <n v="7"/>
    <s v="СК"/>
    <n v="1988"/>
    <s v="Опора метал. Т образная"/>
    <m/>
    <d v="2013-09-09T00:00:00"/>
    <n v="1"/>
    <d v="2015-09-01T00:00:00"/>
    <n v="0"/>
    <d v="2013-12-14T00:00:00"/>
    <s v="КП12"/>
    <m/>
    <m/>
    <m/>
    <m/>
    <m/>
    <m/>
  </r>
  <r>
    <x v="3"/>
    <x v="10"/>
    <s v="РН-ЭН"/>
    <x v="105"/>
    <d v="1899-12-30T06:00:00"/>
    <d v="2014-04-21T00:00:00"/>
    <d v="1899-12-30T10:00:00"/>
    <d v="1899-12-30T04:00:00"/>
    <n v="5"/>
    <s v="ТО"/>
    <s v="АПВН, РПВУ"/>
    <x v="2"/>
    <s v="ВЛ-6кВ ф-4 ПС-35/6 Мега"/>
    <x v="2"/>
    <x v="2"/>
    <s v="ВЛ-6кВ ф-4 ПС-35/6 Мега"/>
    <s v="Сильный ветер до  27м/сек., снег. Межфазное замыкание проводов в пролете оп. № 28/2-28/3. Недостаточная ширина траверсы оп. №28/2. Негабарит между проводами."/>
    <n v="3.4"/>
    <m/>
    <n v="3.4"/>
    <s v="СК"/>
    <n v="1978"/>
    <s v="Опора метал. Т образная"/>
    <m/>
    <d v="2010-09-16T00:00:00"/>
    <n v="1"/>
    <d v="2014-02-01T00:00:00"/>
    <d v="2012-05-03T00:00:00"/>
    <d v="2014-02-20T00:00:00"/>
    <s v="КП12"/>
    <m/>
    <m/>
    <m/>
    <m/>
    <m/>
    <m/>
  </r>
  <r>
    <x v="3"/>
    <x v="10"/>
    <s v="РН-ЭН"/>
    <x v="105"/>
    <d v="1899-12-30T06:50:00"/>
    <d v="2014-04-21T00:00:00"/>
    <d v="1899-12-30T08:58:00"/>
    <d v="1899-12-30T02:08:00"/>
    <n v="7"/>
    <s v="ТО"/>
    <s v="АПВН, РПВУ"/>
    <x v="2"/>
    <s v="ВЛ-6кВ ф-8 ПС-35/6 КНС-19"/>
    <x v="2"/>
    <x v="2"/>
    <s v="ВЛ-6кВ ф-8 ПС-35/6 КНС-19"/>
    <s v="Сильный ветер до  27м/сек., снег. Межфазное замыкание проводов в пролете оп. № 13-14. Крен оп. №13."/>
    <n v="2.9"/>
    <m/>
    <n v="2.9"/>
    <s v="СК"/>
    <n v="1986"/>
    <s v="Опора метал. Т образная"/>
    <m/>
    <d v="2014-03-04T00:00:00"/>
    <n v="1"/>
    <d v="2016-03-01T00:00:00"/>
    <n v="0"/>
    <d v="2013-10-26T00:00:00"/>
    <s v="КП12"/>
    <m/>
    <m/>
    <m/>
    <m/>
    <m/>
    <m/>
  </r>
  <r>
    <x v="3"/>
    <x v="10"/>
    <s v="РН-ЭН"/>
    <x v="105"/>
    <d v="1899-12-30T09:30:00"/>
    <d v="2014-04-21T00:00:00"/>
    <d v="1899-12-30T10:22:00"/>
    <d v="1899-12-30T00:52:00"/>
    <n v="6"/>
    <s v="ТО"/>
    <s v="АПВН, РПВУ"/>
    <x v="2"/>
    <s v="ВЛ-6кВ ф-4 ПС-35/6 к-43"/>
    <x v="2"/>
    <x v="2"/>
    <s v="ВЛ-6кВ ф-4 ПС-35/6 к-43"/>
    <s v="Сильный ветер до  27м/сек., снег.  Межфазное замыкание проводов в пролете оп. № 2-3. Крен оп. №3."/>
    <n v="2.6"/>
    <m/>
    <n v="2.6"/>
    <s v="СК"/>
    <n v="1977"/>
    <s v="Опора метал. Т образная"/>
    <m/>
    <d v="2013-02-27T00:00:00"/>
    <n v="1"/>
    <d v="2015-02-01T00:00:00"/>
    <n v="0"/>
    <d v="2014-02-26T00:00:00"/>
    <s v="КП12"/>
    <m/>
    <m/>
    <m/>
    <m/>
    <m/>
    <m/>
  </r>
  <r>
    <x v="3"/>
    <x v="10"/>
    <s v="РН-ЭН"/>
    <x v="105"/>
    <d v="1899-12-30T09:30:00"/>
    <d v="2014-04-21T00:00:00"/>
    <d v="1899-12-30T10:22:00"/>
    <d v="1899-12-30T00:52:00"/>
    <n v="6"/>
    <s v="ТО"/>
    <s v="АПВН, РПВУ"/>
    <x v="2"/>
    <s v="ВЛ-6кВ ф-8 ПС-35/6 к-43"/>
    <x v="2"/>
    <x v="2"/>
    <s v="ВЛ-6кВ ф-8 ПС-35/6 к-43"/>
    <s v="Сильный ветер до  27м/сек., снег.  Межфазное замыкание проводов в пролете оп. № 15-16. Крен оп. №16."/>
    <n v="5.6"/>
    <m/>
    <n v="5.6"/>
    <s v="СК"/>
    <n v="1977"/>
    <s v="Опора метал. Т образная"/>
    <m/>
    <d v="2012-04-26T00:00:00"/>
    <n v="1"/>
    <d v="2014-04-01T00:00:00"/>
    <n v="0"/>
    <d v="2014-02-25T00:00:00"/>
    <s v="КП12"/>
    <m/>
    <m/>
    <m/>
    <m/>
    <m/>
    <m/>
  </r>
  <r>
    <x v="3"/>
    <x v="10"/>
    <s v="РН-ЭН"/>
    <x v="105"/>
    <d v="1899-12-30T09:15:00"/>
    <d v="2014-04-21T00:00:00"/>
    <d v="1899-12-30T10:03:00"/>
    <d v="1899-12-30T00:48:00"/>
    <n v="8"/>
    <s v="ТО"/>
    <s v="АПВН, РПВУ"/>
    <x v="2"/>
    <s v="ВЛ-6кВ ф-12 ПС-35/6 к-30"/>
    <x v="2"/>
    <x v="2"/>
    <s v="ВЛ-6кВ ф-12 ПС-35/6 к-30"/>
    <s v="Сильный ветер до  27м/сек., снег.  Межфазное замыкание проводов в пролете оп. № 7-8, 13-14, провис проводов."/>
    <n v="1.3"/>
    <m/>
    <n v="1.3"/>
    <s v="ТЧ"/>
    <n v="2010"/>
    <s v="А-120"/>
    <m/>
    <d v="2012-02-15T00:00:00"/>
    <n v="1"/>
    <d v="2014-02-01T00:00:00"/>
    <d v="2013-01-16T00:00:00"/>
    <d v="2012-02-15T00:00:00"/>
    <s v="КП12"/>
    <m/>
    <m/>
    <m/>
    <m/>
    <m/>
    <m/>
  </r>
  <r>
    <x v="3"/>
    <x v="10"/>
    <s v="РН-ЭН"/>
    <x v="105"/>
    <d v="1899-12-30T10:00:00"/>
    <d v="2014-04-21T00:00:00"/>
    <d v="1899-12-30T11:20:00"/>
    <d v="1899-12-30T01:20:00"/>
    <n v="13"/>
    <s v="ТО"/>
    <s v="АПВН, РПВУ"/>
    <x v="2"/>
    <s v="ВЛ-6кВ ф-19 ПС-35/6 к-1384"/>
    <x v="2"/>
    <x v="2"/>
    <s v="ВЛ-6кВ ф-19 ПС-35/6 к-1384"/>
    <s v="Сильный ветер до  27м/сек., снег.  Межфазное замыкание проводов в пролете оп. № 57-58. Крен оп. №57."/>
    <n v="24.5"/>
    <m/>
    <n v="24.5"/>
    <s v="СК"/>
    <n v="1992"/>
    <s v="Опора метал. Т образная"/>
    <m/>
    <d v="2012-01-13T00:00:00"/>
    <n v="1"/>
    <d v="2014-01-01T00:00:00"/>
    <d v="2013-10-26T00:00:00"/>
    <m/>
    <s v="КП12"/>
    <m/>
    <m/>
    <m/>
    <m/>
    <m/>
    <m/>
  </r>
  <r>
    <x v="3"/>
    <x v="10"/>
    <s v="РН-ЭН"/>
    <x v="105"/>
    <d v="1899-12-30T06:46:00"/>
    <d v="2014-04-21T00:00:00"/>
    <d v="1899-12-30T06:46:00"/>
    <d v="1899-12-30T00:00:00"/>
    <n v="10"/>
    <s v="Т.О."/>
    <s v="АПВУ"/>
    <x v="2"/>
    <s v="ВЛ-6кВ ф-4 ПС-35/6 к-286"/>
    <x v="2"/>
    <x v="2"/>
    <s v="ВЛ-6кВ ф-4 ПС-35/6 к-286"/>
    <s v="Сильный ветер до  27м/сек., снег. Межфазное замыкание проводов  ф.А,С в пролете оп. № 16/5-16/5/1. Недостаточная ширина траверсы. Крен оп.16/5 (ж/б)."/>
    <n v="1.6"/>
    <m/>
    <n v="1.6"/>
    <s v="СК"/>
    <n v="1975"/>
    <s v="Опора ж/б.   Т образная"/>
    <m/>
    <d v="2012-04-10T00:00:00"/>
    <n v="1"/>
    <d v="2014-04-01T00:00:00"/>
    <d v="2013-11-21T00:00:00"/>
    <d v="2013-11-30T00:00:00"/>
    <s v="КП12"/>
    <m/>
    <m/>
    <m/>
    <m/>
    <m/>
    <m/>
  </r>
  <r>
    <x v="3"/>
    <x v="10"/>
    <s v="ОАО Черногорэнерго"/>
    <x v="13"/>
    <d v="1899-12-30T01:19:00"/>
    <d v="2014-04-22T01:19:00"/>
    <d v="2014-04-22T01:20:00"/>
    <d v="2014-04-22T00:01:00"/>
    <n v="595"/>
    <m/>
    <s v="АПВУ"/>
    <x v="5"/>
    <s v="ВЛ-220 Сибирская-Мегион 2"/>
    <x v="4"/>
    <x v="2"/>
    <m/>
    <s v="Аварийное отключение по метео условиям (сильный ветер)"/>
    <n v="82.8"/>
    <m/>
    <n v="82.8"/>
    <m/>
    <m/>
    <m/>
    <m/>
    <m/>
    <m/>
    <m/>
    <m/>
    <m/>
    <s v="КП18"/>
    <m/>
    <m/>
    <m/>
    <m/>
    <m/>
    <m/>
  </r>
  <r>
    <x v="3"/>
    <x v="10"/>
    <s v="РН-ЭН"/>
    <x v="13"/>
    <d v="1899-12-30T03:35:00"/>
    <d v="2014-04-22T00:00:00"/>
    <d v="1899-12-30T04:37:00"/>
    <d v="1899-12-30T01:02:00"/>
    <n v="3"/>
    <s v="ТО"/>
    <s v="АПВН, РПВУ"/>
    <x v="2"/>
    <s v="ВЛ-6кВ ф-6 ПС-35/6 к-1337"/>
    <x v="2"/>
    <x v="2"/>
    <s v="ВЛ-6кВ ф-6 ПС-35/6 к-1337"/>
    <s v="Сильный порывистый ветер до 15м/с"/>
    <n v="3"/>
    <m/>
    <n v="3"/>
    <s v="ПЭ"/>
    <n v="1997"/>
    <s v="ВЛ-6кВ"/>
    <s v="СССР"/>
    <s v="01.08.13    18.02.13"/>
    <n v="1"/>
    <s v="01.08.14                   18.02.15"/>
    <n v="0"/>
    <d v="2012-02-01T00:00:00"/>
    <s v="КП12"/>
    <m/>
    <m/>
    <m/>
    <m/>
    <m/>
    <m/>
  </r>
  <r>
    <x v="3"/>
    <x v="10"/>
    <s v="МЭС Зап.Сибири"/>
    <x v="106"/>
    <d v="1899-12-30T01:19:00"/>
    <d v="2014-04-23T00:00:00"/>
    <d v="1899-12-30T01:19:00"/>
    <d v="1899-12-30T00:00:00"/>
    <n v="2855"/>
    <s v="ДЗТ"/>
    <s v="АПВН, РПВН"/>
    <x v="5"/>
    <s v="ВЛ-220кВ Мегион-Сибирская-2ц."/>
    <x v="4"/>
    <x v="2"/>
    <s v="ВЛ-220кВ Мегион-Сибирская-2ц."/>
    <s v="Разрушение конденсатора  связи на ПС-500/220 Сибирская"/>
    <n v="391"/>
    <n v="119.1"/>
    <n v="510.1"/>
    <s v="ЗА"/>
    <m/>
    <m/>
    <m/>
    <m/>
    <n v="1"/>
    <m/>
    <m/>
    <m/>
    <s v="КП18"/>
    <m/>
    <m/>
    <m/>
    <m/>
    <m/>
    <m/>
  </r>
  <r>
    <x v="3"/>
    <x v="10"/>
    <s v="РН-ЭН"/>
    <x v="106"/>
    <d v="1899-12-30T22:27:00"/>
    <d v="2014-04-23T00:00:00"/>
    <d v="1899-12-30T23:30:00"/>
    <d v="1899-12-30T01:03:00"/>
    <n v="12"/>
    <s v="МТО"/>
    <m/>
    <x v="0"/>
    <s v="РУ-6кВ №1 КНС-11 яч.№23 КЛ-6кВ "/>
    <x v="2"/>
    <x v="5"/>
    <s v="Т-1 КТП-6/0,4кВ 1000кВА №4 КСП-11"/>
    <s v="Старение изоляции и пробой соединительной кабельной муфты КЛ-6кВ. Посадка напряжения по 1СШ-36кВ ПС-110/35/6 КНС-11."/>
    <n v="2.7"/>
    <m/>
    <n v="2.7"/>
    <s v="КМ"/>
    <n v="1999"/>
    <s v="КМ 3СТп-10 3*180-240"/>
    <m/>
    <d v="2013-11-21T00:00:00"/>
    <n v="1"/>
    <d v="2016-11-01T00:00:00"/>
    <n v="0"/>
    <d v="2013-11-21T00:00:00"/>
    <s v="КП23"/>
    <m/>
    <m/>
    <s v="Посадка напряжения при К.З. муфты КЛ-6кВ. 25.04.14 Устранено."/>
    <m/>
    <m/>
    <m/>
  </r>
  <r>
    <x v="3"/>
    <x v="10"/>
    <s v="РН-ЭН"/>
    <x v="107"/>
    <m/>
    <m/>
    <m/>
    <m/>
    <m/>
    <m/>
    <m/>
    <x v="4"/>
    <m/>
    <x v="3"/>
    <x v="8"/>
    <m/>
    <m/>
    <m/>
    <m/>
    <m/>
    <m/>
    <m/>
    <m/>
    <m/>
    <m/>
    <m/>
    <m/>
    <m/>
    <m/>
    <m/>
    <m/>
    <m/>
    <s v="нарушений не было"/>
    <m/>
    <m/>
    <m/>
  </r>
  <r>
    <x v="3"/>
    <x v="10"/>
    <s v="РН-ЭН"/>
    <x v="108"/>
    <m/>
    <m/>
    <m/>
    <m/>
    <m/>
    <m/>
    <m/>
    <x v="4"/>
    <m/>
    <x v="3"/>
    <x v="8"/>
    <m/>
    <m/>
    <m/>
    <m/>
    <m/>
    <m/>
    <m/>
    <m/>
    <m/>
    <m/>
    <m/>
    <m/>
    <m/>
    <m/>
    <m/>
    <m/>
    <m/>
    <s v="нарушений не было"/>
    <m/>
    <m/>
    <m/>
  </r>
  <r>
    <x v="3"/>
    <x v="10"/>
    <s v="РН-ЭН"/>
    <x v="109"/>
    <m/>
    <m/>
    <m/>
    <m/>
    <m/>
    <m/>
    <m/>
    <x v="4"/>
    <m/>
    <x v="3"/>
    <x v="8"/>
    <m/>
    <m/>
    <m/>
    <m/>
    <m/>
    <m/>
    <m/>
    <m/>
    <m/>
    <m/>
    <m/>
    <m/>
    <m/>
    <m/>
    <m/>
    <m/>
    <m/>
    <s v="нарушений не было"/>
    <m/>
    <m/>
    <m/>
  </r>
  <r>
    <x v="3"/>
    <x v="10"/>
    <s v="РН-ЭН"/>
    <x v="110"/>
    <m/>
    <m/>
    <m/>
    <m/>
    <m/>
    <m/>
    <m/>
    <x v="4"/>
    <m/>
    <x v="3"/>
    <x v="8"/>
    <m/>
    <m/>
    <m/>
    <m/>
    <m/>
    <m/>
    <m/>
    <m/>
    <m/>
    <m/>
    <m/>
    <m/>
    <m/>
    <m/>
    <m/>
    <m/>
    <m/>
    <s v="нарушений не было"/>
    <m/>
    <m/>
    <m/>
  </r>
  <r>
    <x v="3"/>
    <x v="10"/>
    <s v="РН-ЭН"/>
    <x v="322"/>
    <m/>
    <m/>
    <m/>
    <m/>
    <m/>
    <m/>
    <m/>
    <x v="4"/>
    <m/>
    <x v="3"/>
    <x v="8"/>
    <m/>
    <m/>
    <m/>
    <m/>
    <m/>
    <m/>
    <m/>
    <m/>
    <m/>
    <m/>
    <m/>
    <m/>
    <m/>
    <m/>
    <m/>
    <m/>
    <m/>
    <s v="нарушений не было"/>
    <m/>
    <m/>
    <m/>
  </r>
  <r>
    <x v="3"/>
    <x v="10"/>
    <s v="РН-ЭН"/>
    <x v="323"/>
    <m/>
    <m/>
    <m/>
    <m/>
    <m/>
    <m/>
    <m/>
    <x v="4"/>
    <m/>
    <x v="3"/>
    <x v="8"/>
    <m/>
    <m/>
    <m/>
    <m/>
    <m/>
    <m/>
    <m/>
    <m/>
    <m/>
    <m/>
    <m/>
    <m/>
    <m/>
    <m/>
    <m/>
    <m/>
    <m/>
    <s v="нарушений не было"/>
    <m/>
    <m/>
    <m/>
  </r>
  <r>
    <x v="3"/>
    <x v="10"/>
    <s v="РН-ЭН"/>
    <x v="324"/>
    <m/>
    <m/>
    <m/>
    <m/>
    <m/>
    <m/>
    <m/>
    <x v="4"/>
    <m/>
    <x v="3"/>
    <x v="8"/>
    <m/>
    <m/>
    <m/>
    <m/>
    <m/>
    <m/>
    <m/>
    <m/>
    <m/>
    <m/>
    <m/>
    <m/>
    <m/>
    <m/>
    <m/>
    <m/>
    <m/>
    <s v="нарушений не было"/>
    <m/>
    <m/>
    <m/>
  </r>
  <r>
    <x v="4"/>
    <x v="10"/>
    <s v="РН-ЭН"/>
    <x v="14"/>
    <m/>
    <m/>
    <m/>
    <m/>
    <m/>
    <m/>
    <m/>
    <x v="4"/>
    <m/>
    <x v="3"/>
    <x v="8"/>
    <m/>
    <m/>
    <m/>
    <m/>
    <m/>
    <m/>
    <m/>
    <m/>
    <m/>
    <m/>
    <m/>
    <m/>
    <m/>
    <m/>
    <m/>
    <m/>
    <m/>
    <s v="нарушений не было"/>
    <m/>
    <m/>
    <m/>
  </r>
  <r>
    <x v="4"/>
    <x v="10"/>
    <s v="РН-ЭН"/>
    <x v="15"/>
    <m/>
    <m/>
    <m/>
    <m/>
    <m/>
    <m/>
    <m/>
    <x v="4"/>
    <m/>
    <x v="3"/>
    <x v="8"/>
    <m/>
    <m/>
    <m/>
    <m/>
    <m/>
    <m/>
    <m/>
    <m/>
    <m/>
    <m/>
    <m/>
    <m/>
    <m/>
    <m/>
    <m/>
    <m/>
    <m/>
    <s v="нарушений не было"/>
    <m/>
    <m/>
    <m/>
  </r>
  <r>
    <x v="4"/>
    <x v="10"/>
    <s v="РН-ЭН"/>
    <x v="325"/>
    <d v="1899-12-30T02:52:00"/>
    <d v="2014-05-03T00:00:00"/>
    <d v="1899-12-30T04:53:00"/>
    <d v="1899-12-30T02:01:00"/>
    <n v="11"/>
    <s v="Отключен персоналом"/>
    <m/>
    <x v="0"/>
    <s v="ВЛ-6кВ ф-6 ПС-35/6 К-1193"/>
    <x v="2"/>
    <x v="2"/>
    <s v="ВЛ-6кВ ф-6 ПС-35/6 К-1193"/>
    <s v="Разрушение изолятора Ф-«А» подвижного ножа ЛР-6 оп. № 10/6 на КТПН-6/0,4 250кВа№2 к-558."/>
    <n v="6.1"/>
    <m/>
    <n v="6.1"/>
    <s v="И"/>
    <n v="2003"/>
    <s v="РЛНД"/>
    <m/>
    <d v="2013-08-21T00:00:00"/>
    <n v="1"/>
    <d v="2016-08-21T00:00:00"/>
    <n v="0"/>
    <d v="2013-04-05T00:00:00"/>
    <s v="КП23"/>
    <m/>
    <m/>
    <s v="Не полнофазный режим на КТПН-6/0,4 250кВа№2 к-558. Устранено."/>
    <m/>
    <m/>
    <m/>
  </r>
  <r>
    <x v="4"/>
    <x v="10"/>
    <s v="РН-ЭН"/>
    <x v="111"/>
    <d v="1899-12-30T21:20:00"/>
    <d v="2014-05-04T00:00:00"/>
    <d v="1899-12-30T21:20:00"/>
    <d v="1899-12-30T00:00:00"/>
    <n v="120"/>
    <s v="МТО"/>
    <s v="АПВУ"/>
    <x v="2"/>
    <s v="В-35кВ 2Т ПС-110/35/6кВ Усть-Вахская"/>
    <x v="0"/>
    <x v="2"/>
    <s v="В-35кВ 2Т ПС-110/35/6кВ Усть-Вахская"/>
    <s v="Гроза. Порывистый ветер выше 25м/сек. ВЛ-35кВ ф-13 - следы прямого попадания молнии в оп. № 9/46. Отказ релейных защит ВЛ-35 ф-13 ПС-110 Усть-Вахская в связи с выходом из строя блока микропроцессорных защит &quot;Сириус&quot;."/>
    <n v="19.8"/>
    <m/>
    <n v="19.8"/>
    <s v="РЗА"/>
    <d v="2007-12-28T00:00:00"/>
    <s v="МПУ &quot;СИРИУС&quot;"/>
    <m/>
    <d v="2013-03-25T00:00:00"/>
    <n v="1"/>
    <d v="2017-03-01T00:00:00"/>
    <n v="0"/>
    <d v="2014-01-06T00:00:00"/>
    <s v="КП11"/>
    <m/>
    <m/>
    <s v="На ПС-35/6кВ успешная работа АВР-6кВ."/>
    <m/>
    <m/>
    <m/>
  </r>
  <r>
    <x v="4"/>
    <x v="10"/>
    <s v="РН-ЭН"/>
    <x v="111"/>
    <d v="1899-12-30T22:05:00"/>
    <d v="2014-05-04T00:00:00"/>
    <d v="1899-12-30T22:05:00"/>
    <d v="1899-12-30T00:00:00"/>
    <n v="144"/>
    <s v="МТО"/>
    <s v="АПВУ"/>
    <x v="2"/>
    <s v="ВЛ-35кВ ф.1,3 ПС-110/35/6кВ КНС-28"/>
    <x v="0"/>
    <x v="2"/>
    <s v="ВЛ-35кВ ф.1,3 ПС-110/35/6кВ КНС-28"/>
    <s v="Гроза. Порывистый ветер выше 25м/сек. Двухфазное к.з. между проводами ВЛ-35кВ на оп. №6 при грозовом разряде. Следы атмосферных разрядов на изоляторах ПС-70 ф. В оп. №6 ф-1 и следы атмосферных разрядов на изоляторах ПС-70 ф. А оп. №6 ф-3. Целостность изоляции не нарушена."/>
    <n v="31.4"/>
    <m/>
    <n v="31.4"/>
    <s v="ТЧ"/>
    <n v="1987"/>
    <s v="АС-150/4"/>
    <m/>
    <d v="2012-06-21T00:00:00"/>
    <n v="1"/>
    <d v="2016-06-01T00:00:00"/>
    <n v="0"/>
    <d v="2014-04-19T00:00:00"/>
    <s v="КП11"/>
    <m/>
    <m/>
    <m/>
    <m/>
    <m/>
    <m/>
  </r>
  <r>
    <x v="4"/>
    <x v="10"/>
    <s v="РН-ЭН"/>
    <x v="111"/>
    <d v="1899-12-30T22:06:00"/>
    <d v="2014-05-04T00:00:00"/>
    <d v="1899-12-30T22:06:00"/>
    <d v="1899-12-30T00:00:00"/>
    <n v="2"/>
    <s v="МТО"/>
    <s v="АПВУ"/>
    <x v="2"/>
    <s v="ВЛ-6кВ ф.10 ПС-35/6кВ к-4"/>
    <x v="2"/>
    <x v="2"/>
    <s v="ВЛ-6кВ ф.10 ПС-35/6кВ к-4"/>
    <s v="Гроза. Порывистый ветер выше 25м/сек. Двухфазное к.з. между проводами ВЛ-6кВ на опоре №71 при грозовом разряде. Следы атмосферных разрядов изоляторов ШС-10 Ф &quot;В,С&quot; оп.№7."/>
    <n v="0.7"/>
    <m/>
    <n v="0.7"/>
    <s v="И"/>
    <n v="1986"/>
    <s v="ШС-10"/>
    <m/>
    <d v="2013-07-20T00:00:00"/>
    <n v="1"/>
    <d v="2015-07-01T00:00:00"/>
    <n v="0"/>
    <d v="2014-01-28T00:00:00"/>
    <s v="КП11"/>
    <m/>
    <m/>
    <m/>
    <m/>
    <m/>
    <m/>
  </r>
  <r>
    <x v="4"/>
    <x v="10"/>
    <s v="ОАО Черногорэнерго"/>
    <x v="112"/>
    <d v="1899-12-30T16:09:00"/>
    <d v="2014-05-05T01:19:00"/>
    <d v="1899-12-30T16:09:06"/>
    <d v="1899-12-30T00:00:06"/>
    <n v="33"/>
    <m/>
    <s v="АПВУ"/>
    <x v="2"/>
    <s v="ВЛ-6кВ Ф-7,8 п/с 35/6 КНС-31"/>
    <x v="0"/>
    <x v="0"/>
    <s v="1Т п/с 35/6 КНС-31"/>
    <s v="Повреждение изоляции КЛ-газовой защиты трансформатора (старение)"/>
    <n v="8.9"/>
    <n v="0.9"/>
    <n v="9.8000000000000007"/>
    <s v="КС"/>
    <s v="1994г."/>
    <s v="АВВГ-7х2,5"/>
    <m/>
    <s v="Т.Р.-28.04.2014г."/>
    <m/>
    <s v="план К.Р. 2014г."/>
    <m/>
    <s v="осмотр 10.2013г."/>
    <s v="КП23"/>
    <m/>
    <m/>
    <m/>
    <m/>
    <m/>
    <m/>
  </r>
  <r>
    <x v="4"/>
    <x v="10"/>
    <s v="РН-ЭН"/>
    <x v="112"/>
    <d v="1899-12-30T17:55:00"/>
    <d v="2014-05-05T00:00:00"/>
    <d v="1899-12-30T17:55:00"/>
    <d v="1899-12-30T00:00:00"/>
    <n v="5"/>
    <s v="МТО"/>
    <s v="АПВН, РПВУ"/>
    <x v="2"/>
    <s v="ВЛ-6кВ ф.4 ПС-35/6кВ к-118"/>
    <x v="2"/>
    <x v="2"/>
    <s v="ВЛ-6кВ ф.4 ПС-35/6кВ к-118"/>
    <s v="Порывистый ветер до  25м/сек. Разрушение изолятора ШС-10 Ф &quot;В&quot; на оп. №9/1. В пролете оп. № 9-9/1 следы к.з. на проводах. Повреждения проводов незначительные."/>
    <n v="0.8"/>
    <m/>
    <n v="0.8"/>
    <s v="И"/>
    <n v="1990"/>
    <s v=" ШС-10"/>
    <m/>
    <d v="2013-03-11T00:00:00"/>
    <n v="1"/>
    <d v="2015-03-01T00:00:00"/>
    <n v="0"/>
    <d v="2014-02-14T00:00:00"/>
    <s v="КП15"/>
    <m/>
    <m/>
    <s v="Повреждение устранено"/>
    <m/>
    <m/>
    <m/>
  </r>
  <r>
    <x v="4"/>
    <x v="10"/>
    <s v="РН-ЭН"/>
    <x v="112"/>
    <d v="1899-12-30T17:37:00"/>
    <d v="2014-05-05T00:00:00"/>
    <d v="1899-12-30T17:37:00"/>
    <d v="1899-12-30T00:00:00"/>
    <n v="10"/>
    <s v="МТО"/>
    <s v="АПВУ"/>
    <x v="2"/>
    <s v="ВЛ-6кВ ф.4 ПС-35/6кВ к-291"/>
    <x v="2"/>
    <x v="2"/>
    <s v="ВЛ-6кВ ф.4 ПС-35/6кВ к-291"/>
    <s v="Порывистый ветер до  25м/сек. Схлест проводов в пр. оп. №23-№24 вследствие наклона оп. №23. Повреждения проводов незначительные."/>
    <n v="1"/>
    <m/>
    <n v="1"/>
    <s v="СК"/>
    <n v="1992"/>
    <s v="Опора метал. Т образная"/>
    <m/>
    <d v="2012-06-19T00:00:00"/>
    <n v="1"/>
    <d v="2014-12-01T00:00:00"/>
    <d v="2012-12-20T00:00:00"/>
    <d v="2014-04-22T00:00:00"/>
    <s v="КП15"/>
    <m/>
    <m/>
    <s v="Разорвали шлейфа на оп.№11, поврежденный участок выведен в ремонт.Замечание устранено. Схема востановлена."/>
    <m/>
    <m/>
    <m/>
  </r>
  <r>
    <x v="4"/>
    <x v="10"/>
    <s v="ОАО Черногорэнерго"/>
    <x v="113"/>
    <m/>
    <m/>
    <m/>
    <m/>
    <m/>
    <m/>
    <m/>
    <x v="4"/>
    <m/>
    <x v="3"/>
    <x v="8"/>
    <m/>
    <m/>
    <m/>
    <m/>
    <m/>
    <m/>
    <m/>
    <m/>
    <m/>
    <m/>
    <m/>
    <m/>
    <m/>
    <m/>
    <m/>
    <m/>
    <m/>
    <m/>
    <m/>
    <m/>
    <m/>
  </r>
  <r>
    <x v="4"/>
    <x v="10"/>
    <s v="РН-ЭН"/>
    <x v="113"/>
    <d v="1899-12-30T00:50:00"/>
    <d v="2014-05-06T00:00:00"/>
    <d v="1899-12-30T00:50:00"/>
    <d v="1899-12-30T00:00:00"/>
    <n v="15"/>
    <s v="МТО"/>
    <s v="АПВУ"/>
    <x v="2"/>
    <s v="ВЛ-6кВ ф.8 ПС-35/6кВ к-774"/>
    <x v="2"/>
    <x v="2"/>
    <s v="ВЛ-6кВ ф.8 ПС-35/6кВ к-774"/>
    <s v="Сильный порывистый ветер до 25м/с. "/>
    <n v="3"/>
    <m/>
    <n v="3"/>
    <s v="ТЧ"/>
    <n v="1986"/>
    <s v="провод    А-120"/>
    <s v="СССР"/>
    <d v="2013-12-30T00:00:00"/>
    <n v="1"/>
    <s v="Октябрь 2014"/>
    <n v="4"/>
    <d v="2014-04-03T00:00:00"/>
    <s v="КП15"/>
    <m/>
    <m/>
    <m/>
    <m/>
    <m/>
    <m/>
  </r>
  <r>
    <x v="4"/>
    <x v="10"/>
    <s v="РН-ЭН"/>
    <x v="113"/>
    <d v="1899-12-30T22:14:00"/>
    <d v="2014-05-06T00:00:00"/>
    <d v="1899-12-30T22:14:00"/>
    <d v="1899-12-30T00:00:00"/>
    <n v="44"/>
    <s v="МТЗ, Земляная."/>
    <s v="АПВУ"/>
    <x v="5"/>
    <s v="ВЛ-110 Космос-Медвежья."/>
    <x v="1"/>
    <x v="2"/>
    <s v="ВЛ-110 Космос-Медвежья."/>
    <s v="Падение &quot;U&quot; в сети.Частично остановка мех.фонда."/>
    <n v="6.9"/>
    <n v="13.1"/>
    <n v="20"/>
    <s v="ТЧ"/>
    <m/>
    <m/>
    <m/>
    <m/>
    <m/>
    <m/>
    <m/>
    <m/>
    <s v="КП18"/>
    <m/>
    <m/>
    <s v="Запуск мех.фонда."/>
    <m/>
    <m/>
    <m/>
  </r>
  <r>
    <x v="4"/>
    <x v="10"/>
    <s v="ОАО Черногорэнерго"/>
    <x v="114"/>
    <m/>
    <m/>
    <m/>
    <m/>
    <m/>
    <m/>
    <m/>
    <x v="4"/>
    <m/>
    <x v="3"/>
    <x v="8"/>
    <m/>
    <m/>
    <m/>
    <m/>
    <m/>
    <m/>
    <m/>
    <m/>
    <m/>
    <m/>
    <m/>
    <m/>
    <m/>
    <m/>
    <m/>
    <m/>
    <m/>
    <m/>
    <m/>
    <m/>
    <m/>
  </r>
  <r>
    <x v="4"/>
    <x v="10"/>
    <s v="РН-ЭН"/>
    <x v="114"/>
    <m/>
    <m/>
    <m/>
    <m/>
    <m/>
    <m/>
    <m/>
    <x v="4"/>
    <m/>
    <x v="3"/>
    <x v="8"/>
    <m/>
    <m/>
    <m/>
    <m/>
    <m/>
    <m/>
    <m/>
    <m/>
    <m/>
    <m/>
    <m/>
    <m/>
    <m/>
    <m/>
    <m/>
    <m/>
    <m/>
    <s v="нарушений не было"/>
    <m/>
    <m/>
    <m/>
  </r>
  <r>
    <x v="4"/>
    <x v="10"/>
    <s v="ОАО Черногорэнерго"/>
    <x v="115"/>
    <m/>
    <m/>
    <m/>
    <m/>
    <m/>
    <m/>
    <m/>
    <x v="4"/>
    <m/>
    <x v="3"/>
    <x v="8"/>
    <m/>
    <m/>
    <m/>
    <m/>
    <m/>
    <m/>
    <m/>
    <m/>
    <m/>
    <m/>
    <m/>
    <m/>
    <m/>
    <m/>
    <m/>
    <m/>
    <m/>
    <m/>
    <m/>
    <m/>
    <m/>
  </r>
  <r>
    <x v="4"/>
    <x v="10"/>
    <s v="РН-ЭН"/>
    <x v="115"/>
    <m/>
    <m/>
    <m/>
    <m/>
    <m/>
    <m/>
    <m/>
    <x v="4"/>
    <m/>
    <x v="3"/>
    <x v="8"/>
    <m/>
    <m/>
    <m/>
    <m/>
    <m/>
    <m/>
    <m/>
    <m/>
    <m/>
    <m/>
    <m/>
    <m/>
    <m/>
    <m/>
    <m/>
    <m/>
    <m/>
    <s v="нарушений не было"/>
    <m/>
    <m/>
    <m/>
  </r>
  <r>
    <x v="4"/>
    <x v="10"/>
    <s v="ОАО Черногорэнерго"/>
    <x v="116"/>
    <m/>
    <m/>
    <m/>
    <m/>
    <m/>
    <m/>
    <m/>
    <x v="4"/>
    <m/>
    <x v="3"/>
    <x v="8"/>
    <m/>
    <m/>
    <m/>
    <m/>
    <m/>
    <m/>
    <m/>
    <m/>
    <m/>
    <m/>
    <m/>
    <m/>
    <m/>
    <m/>
    <m/>
    <m/>
    <m/>
    <m/>
    <m/>
    <m/>
    <m/>
  </r>
  <r>
    <x v="4"/>
    <x v="10"/>
    <s v="РН-ЭН"/>
    <x v="116"/>
    <m/>
    <m/>
    <m/>
    <m/>
    <m/>
    <m/>
    <m/>
    <x v="4"/>
    <m/>
    <x v="3"/>
    <x v="8"/>
    <m/>
    <m/>
    <m/>
    <m/>
    <m/>
    <m/>
    <m/>
    <m/>
    <m/>
    <m/>
    <m/>
    <m/>
    <m/>
    <m/>
    <m/>
    <m/>
    <m/>
    <s v="нарушений не было"/>
    <m/>
    <m/>
    <m/>
  </r>
  <r>
    <x v="4"/>
    <x v="10"/>
    <s v="ОАО Черногорэнерго"/>
    <x v="117"/>
    <m/>
    <m/>
    <m/>
    <m/>
    <m/>
    <m/>
    <m/>
    <x v="4"/>
    <m/>
    <x v="3"/>
    <x v="8"/>
    <m/>
    <m/>
    <m/>
    <m/>
    <m/>
    <m/>
    <m/>
    <m/>
    <m/>
    <m/>
    <m/>
    <m/>
    <m/>
    <m/>
    <m/>
    <m/>
    <m/>
    <m/>
    <m/>
    <m/>
    <m/>
  </r>
  <r>
    <x v="4"/>
    <x v="10"/>
    <s v="РН-ЭН"/>
    <x v="117"/>
    <m/>
    <m/>
    <m/>
    <m/>
    <m/>
    <m/>
    <m/>
    <x v="4"/>
    <m/>
    <x v="3"/>
    <x v="8"/>
    <m/>
    <m/>
    <m/>
    <m/>
    <m/>
    <m/>
    <m/>
    <m/>
    <m/>
    <m/>
    <m/>
    <m/>
    <m/>
    <m/>
    <m/>
    <m/>
    <m/>
    <s v="нарушений не было"/>
    <m/>
    <m/>
    <m/>
  </r>
  <r>
    <x v="4"/>
    <x v="10"/>
    <s v="ОАО Черногорэнерго"/>
    <x v="118"/>
    <m/>
    <m/>
    <m/>
    <m/>
    <m/>
    <m/>
    <m/>
    <x v="4"/>
    <m/>
    <x v="3"/>
    <x v="8"/>
    <m/>
    <m/>
    <m/>
    <m/>
    <m/>
    <m/>
    <m/>
    <m/>
    <m/>
    <m/>
    <m/>
    <m/>
    <m/>
    <m/>
    <m/>
    <m/>
    <m/>
    <m/>
    <m/>
    <m/>
    <m/>
  </r>
  <r>
    <x v="4"/>
    <x v="10"/>
    <s v="РН-ЭН"/>
    <x v="118"/>
    <m/>
    <m/>
    <m/>
    <m/>
    <m/>
    <m/>
    <m/>
    <x v="4"/>
    <m/>
    <x v="3"/>
    <x v="8"/>
    <m/>
    <m/>
    <m/>
    <m/>
    <m/>
    <m/>
    <m/>
    <m/>
    <m/>
    <m/>
    <m/>
    <m/>
    <m/>
    <m/>
    <m/>
    <m/>
    <m/>
    <s v="нарушений не было"/>
    <m/>
    <m/>
    <m/>
  </r>
  <r>
    <x v="4"/>
    <x v="10"/>
    <s v="РН-ЭН"/>
    <x v="119"/>
    <d v="1899-12-30T13:42:00"/>
    <s v="12..05.14"/>
    <d v="1899-12-30T14:58:00"/>
    <d v="1899-12-30T01:16:00"/>
    <n v="2"/>
    <s v="МТЗ"/>
    <s v="АПВН, РПВН"/>
    <x v="0"/>
    <s v="КТПН-6/0,4кВ 1000кВА К-2121"/>
    <x v="2"/>
    <x v="6"/>
    <s v="Ф-6кВ №4 ПС-35/6кВ К-2121"/>
    <s v="Внутреннее повреждение тр-ра.  К-2121 КТПН-6/0,4 1000кВА тр-р заменен "/>
    <n v="17"/>
    <m/>
    <n v="17"/>
    <s v="Т"/>
    <d v="2013-12-19T00:00:00"/>
    <s v="ТМГ-1000/6"/>
    <s v="Тр-тор 1000кВА  ТМГ-1000/6 Алтранс"/>
    <s v="_"/>
    <s v="_"/>
    <d v="2015-12-01T00:00:00"/>
    <n v="0"/>
    <d v="2013-12-25T00:00:00"/>
    <s v="КП23"/>
    <m/>
    <m/>
    <s v="Произведена замена тр-ра."/>
    <m/>
    <m/>
    <m/>
  </r>
  <r>
    <x v="4"/>
    <x v="10"/>
    <s v="РН-ЭН"/>
    <x v="119"/>
    <d v="1899-12-30T08:29:00"/>
    <d v="2014-05-12T00:00:00"/>
    <d v="1899-12-30T09:05:00"/>
    <d v="1899-12-30T00:36:00"/>
    <n v="22"/>
    <s v="Дуговая защита"/>
    <m/>
    <x v="5"/>
    <s v="ПС-110/35/6кВ Самотлор КРУН-6кВ яч№3 ввод-1"/>
    <x v="1"/>
    <x v="0"/>
    <s v="СШ-6кВ №1 РУ-6 №1 КНС-1, РУ-6 №2 ДНС-1"/>
    <s v="Повреждение изоляции ВН и НН  трансформатора 1000кВА КТПН-6/0,4кВ к-2121. Несовершенство конструкции (завод-изготовитель)."/>
    <n v="4.5"/>
    <m/>
    <n v="4.5"/>
    <s v="ТЧ"/>
    <m/>
    <m/>
    <m/>
    <m/>
    <m/>
    <m/>
    <m/>
    <m/>
    <s v="КП18"/>
    <m/>
    <m/>
    <s v="При К.З. посадка &quot;U&quot; на 1СШ-35 ПС-110/35/6 Самотлор"/>
    <m/>
    <m/>
    <m/>
  </r>
  <r>
    <x v="4"/>
    <x v="10"/>
    <s v="ОАО Черногорэнерго"/>
    <x v="120"/>
    <d v="1899-12-30T14:23:00"/>
    <d v="2014-05-13T00:00:00"/>
    <d v="1899-12-30T14:24:00"/>
    <d v="1899-12-30T00:01:00"/>
    <n v="15"/>
    <m/>
    <s v="АПВУ"/>
    <x v="5"/>
    <s v="Сургутское ГРЭС-2 Сомкинское ВЛ-500"/>
    <x v="6"/>
    <x v="2"/>
    <m/>
    <s v="Сургутское ГРЭС-2 Сомкинское ВЛ-500"/>
    <n v="3"/>
    <n v="9"/>
    <n v="12"/>
    <m/>
    <m/>
    <m/>
    <m/>
    <m/>
    <m/>
    <m/>
    <m/>
    <m/>
    <s v="КП18"/>
    <m/>
    <m/>
    <m/>
    <m/>
    <m/>
    <m/>
  </r>
  <r>
    <x v="4"/>
    <x v="10"/>
    <s v="ОАО Черногорэнерго"/>
    <x v="120"/>
    <d v="1899-12-30T14:23:00"/>
    <d v="2014-05-13T00:00:00"/>
    <d v="1899-12-30T14:24:00"/>
    <d v="1899-12-30T00:01:00"/>
    <n v="5"/>
    <m/>
    <s v="АПВУ"/>
    <x v="5"/>
    <s v="Сургутское ГРЭС-2 Сомкинское ВЛ-500"/>
    <x v="6"/>
    <x v="2"/>
    <m/>
    <s v="Сургутское ГРЭС-2 Сомкинское ВЛ-500"/>
    <n v="0.9"/>
    <m/>
    <n v="0.9"/>
    <m/>
    <m/>
    <m/>
    <m/>
    <m/>
    <m/>
    <m/>
    <m/>
    <m/>
    <s v="КП18"/>
    <m/>
    <m/>
    <m/>
    <m/>
    <m/>
    <m/>
  </r>
  <r>
    <x v="4"/>
    <x v="10"/>
    <s v="РН-ЭН"/>
    <x v="120"/>
    <d v="1899-12-30T14:23:00"/>
    <s v="13..05.14"/>
    <d v="1899-12-30T14:23:00"/>
    <d v="1899-12-30T00:00:00"/>
    <n v="374"/>
    <m/>
    <s v="АПВУ"/>
    <x v="5"/>
    <s v="ВЛ-500кВ Сургутская ГРЭС 2-Сомнинская."/>
    <x v="6"/>
    <x v="2"/>
    <s v="ВЛ-500кВ Сургутская ГРЭС 2-Сомнинская."/>
    <s v="Падение &quot;U&quot; в сети. Частично остановка мех.фонда."/>
    <n v="70"/>
    <m/>
    <n v="70"/>
    <m/>
    <m/>
    <m/>
    <m/>
    <m/>
    <m/>
    <m/>
    <m/>
    <m/>
    <s v="КП18"/>
    <m/>
    <m/>
    <s v="Запуск мех.фонда."/>
    <m/>
    <m/>
    <m/>
  </r>
  <r>
    <x v="4"/>
    <x v="10"/>
    <s v="РН-ЭН"/>
    <x v="121"/>
    <m/>
    <m/>
    <m/>
    <m/>
    <m/>
    <m/>
    <m/>
    <x v="4"/>
    <m/>
    <x v="3"/>
    <x v="8"/>
    <m/>
    <m/>
    <m/>
    <m/>
    <m/>
    <m/>
    <m/>
    <m/>
    <m/>
    <m/>
    <m/>
    <m/>
    <m/>
    <m/>
    <m/>
    <m/>
    <m/>
    <s v="нарушений не было"/>
    <m/>
    <m/>
    <m/>
  </r>
  <r>
    <x v="4"/>
    <x v="10"/>
    <s v="РН-ЭН"/>
    <x v="122"/>
    <d v="1899-12-30T20:27:00"/>
    <d v="2014-05-15T00:00:00"/>
    <d v="1899-12-30T20:27:00"/>
    <d v="1899-12-30T00:00:00"/>
    <n v="109"/>
    <s v="МТЗ-1ст."/>
    <s v="АПВУ"/>
    <x v="2"/>
    <s v="ВЛ-35кВ ф№2 ПС-110/35/6 КНС-7"/>
    <x v="0"/>
    <x v="2"/>
    <s v="ВЛ-35кВ ф№2 ПС-110/35/6 КНС-7"/>
    <s v="Гроза,сильный порывистый ветер 22м/с. Разрушение изолятора ПС-70 ф. А оп. №13. Следы попадания молнии на опоре и проводе."/>
    <n v="16.2"/>
    <n v="12.3"/>
    <n v="28.5"/>
    <s v="И"/>
    <n v="1980"/>
    <s v="ПС-70"/>
    <m/>
    <d v="2011-09-21T00:00:00"/>
    <n v="1"/>
    <d v="2015-09-01T00:00:00"/>
    <n v="0"/>
    <d v="2014-03-10T00:00:00"/>
    <s v="КП11"/>
    <m/>
    <m/>
    <s v="Производится осмотр оборудования."/>
    <m/>
    <m/>
    <m/>
  </r>
  <r>
    <x v="4"/>
    <x v="10"/>
    <s v="РН-ЭН"/>
    <x v="122"/>
    <d v="1899-12-30T21:16:00"/>
    <d v="2014-05-15T00:00:00"/>
    <d v="1899-12-30T21:16:00"/>
    <d v="1899-12-30T00:00:00"/>
    <n v="29"/>
    <s v="МТЗ-1ст."/>
    <s v="АПВУ"/>
    <x v="2"/>
    <s v="ВЛ-35кВ ф№7 ПС-110/35/6 Кольцевая"/>
    <x v="0"/>
    <x v="2"/>
    <s v="ВЛ-35кВ ф№7 ПС-110/35/6 Кольцевая"/>
    <s v="Гроза, сильный порывистый ветер 22м/с. Двухфазное к.з. между проводами ВЛ-35кВ на опоре №6 при грозовом разряде. Следы атмосферных разрядов на изоляторах ПС-70 ф. А,В оп. №11."/>
    <n v="4.2"/>
    <n v="8.1"/>
    <n v="12.3"/>
    <s v="ТЧ"/>
    <n v="1982"/>
    <s v="АС-120"/>
    <m/>
    <d v="2012-09-06T00:00:00"/>
    <n v="1"/>
    <d v="2016-09-01T00:00:00"/>
    <n v="0"/>
    <d v="2013-12-13T00:00:00"/>
    <s v="КП11"/>
    <m/>
    <m/>
    <s v="Производится осмотр оборудования."/>
    <m/>
    <m/>
    <m/>
  </r>
  <r>
    <x v="4"/>
    <x v="10"/>
    <s v="РН-ЭН"/>
    <x v="331"/>
    <d v="1899-12-30T13:38:00"/>
    <d v="2014-05-25T00:00:00"/>
    <d v="1899-12-30T13:38:00"/>
    <d v="1899-12-30T00:00:00"/>
    <n v="15"/>
    <s v="МТЗ"/>
    <s v="АПВУ"/>
    <x v="0"/>
    <s v="КТПН-6/0,4кВ 630кВА №2 К-681"/>
    <x v="2"/>
    <x v="6"/>
    <s v="ВЛ-6кВ ф.17 ПС-35/6кВ к-89"/>
    <s v="Сильный порывистый ветер, мокрый снег. Пробой МОПН-6кВ Ф&quot;А,В&quot; КТПН №2 К-681. Поврежденные МОПН демонтировали"/>
    <n v="5"/>
    <m/>
    <n v="5"/>
    <s v="ЗА"/>
    <n v="2011"/>
    <s v="МОПН-П-6 УХЛ-1"/>
    <s v="ЗАО&quot;Завод Энергозащитных Устройств&quot;"/>
    <d v="2013-11-13T00:00:00"/>
    <n v="1"/>
    <d v="2015-11-01T00:00:00"/>
    <n v="0"/>
    <d v="2014-02-18T00:00:00"/>
    <s v="КП13"/>
    <m/>
    <m/>
    <s v="Запуск мех.фонда."/>
    <m/>
    <m/>
    <m/>
  </r>
  <r>
    <x v="4"/>
    <x v="10"/>
    <s v="РН-ЭН"/>
    <x v="128"/>
    <d v="1899-12-30T15:03:00"/>
    <d v="2014-05-29T00:00:00"/>
    <d v="1899-12-30T16:17:00"/>
    <d v="1899-12-30T01:14:00"/>
    <n v="7"/>
    <m/>
    <m/>
    <x v="3"/>
    <s v="КТПН-6/0,4кВ 400кВА К-1295"/>
    <x v="5"/>
    <x v="6"/>
    <s v="АВ-0,4кВ 1000А ввод-0,4кВ КТПН-6/0,4кВ 400кВА К-1295"/>
    <s v="Подклинивание скважин подключенных к КТПН-6/0,4кВ 400кВА К-1295, выбило АВ-0,4кВ 1000А ввод-0,4кВ. Включение АВ-0,4кВ ввод-0,4кВ успешно"/>
    <n v="2.4"/>
    <m/>
    <n v="2.4"/>
    <s v="ЗА"/>
    <n v="2008"/>
    <s v="ВА 55-41 1000А"/>
    <s v="САМАРА"/>
    <d v="2014-05-27T00:00:00"/>
    <n v="1"/>
    <d v="2016-05-27T00:00:00"/>
    <n v="1"/>
    <d v="2014-05-27T00:00:00"/>
    <s v="КП24"/>
    <m/>
    <m/>
    <s v="Запустили в работу мех.фонд подключенный к КТПН-6/0,4кВ 400кВА К-1295"/>
    <s v="т"/>
    <m/>
    <m/>
  </r>
  <r>
    <x v="4"/>
    <x v="10"/>
    <s v="РН-ЭН"/>
    <x v="129"/>
    <m/>
    <m/>
    <m/>
    <m/>
    <m/>
    <m/>
    <m/>
    <x v="4"/>
    <m/>
    <x v="3"/>
    <x v="8"/>
    <m/>
    <m/>
    <m/>
    <m/>
    <m/>
    <m/>
    <m/>
    <m/>
    <m/>
    <m/>
    <m/>
    <m/>
    <m/>
    <m/>
    <m/>
    <m/>
    <m/>
    <s v="нарушений не было"/>
    <m/>
    <m/>
    <m/>
  </r>
  <r>
    <x v="4"/>
    <x v="10"/>
    <s v="РН-ЭН"/>
    <x v="130"/>
    <m/>
    <m/>
    <m/>
    <m/>
    <m/>
    <m/>
    <m/>
    <x v="4"/>
    <m/>
    <x v="3"/>
    <x v="8"/>
    <m/>
    <m/>
    <m/>
    <m/>
    <m/>
    <m/>
    <m/>
    <m/>
    <m/>
    <m/>
    <m/>
    <m/>
    <m/>
    <m/>
    <m/>
    <m/>
    <m/>
    <s v="нарушений не было"/>
    <m/>
    <m/>
    <m/>
  </r>
  <r>
    <x v="5"/>
    <x v="10"/>
    <s v="РН-ЭН"/>
    <x v="131"/>
    <m/>
    <m/>
    <m/>
    <m/>
    <m/>
    <m/>
    <m/>
    <x v="4"/>
    <m/>
    <x v="3"/>
    <x v="8"/>
    <m/>
    <m/>
    <m/>
    <m/>
    <m/>
    <m/>
    <m/>
    <m/>
    <m/>
    <m/>
    <m/>
    <m/>
    <m/>
    <m/>
    <m/>
    <m/>
    <m/>
    <s v="нарушений не было"/>
    <m/>
    <m/>
    <m/>
  </r>
  <r>
    <x v="5"/>
    <x v="10"/>
    <s v="РН-ЭН"/>
    <x v="132"/>
    <d v="1899-12-30T22:07:00"/>
    <d v="2014-06-02T00:00:00"/>
    <d v="1899-12-30T23:45:00"/>
    <d v="1899-12-30T01:38:00"/>
    <n v="202"/>
    <s v="МТЗ"/>
    <s v="РПВН (АПВ-нет)"/>
    <x v="2"/>
    <s v="ПС-35/6кВ К-281 ВВ-35кВ №1"/>
    <x v="0"/>
    <x v="0"/>
    <s v="ПЛУ-35кВ №2-1 Ф-35кВ №2 ПС-110/35/6кВ КНС-16"/>
    <s v="Гроза. Пробой изоляции тяг ф. В,С (повреждение полюсов фаз В,С) ВВ-35кВ №1 ПС-35/6кВ К-281 во время прохождения грозового фронта. Отключение ПЛУ-35кВ №2-1. ПС-35/6кВ К-264, К-281, К-282, К-2232 схемы ремонтные, переведены на ф-35кВ №2 КНС-16. Дефекты (недостатки) конструкции ВВ-35кВ производства &quot;НПП Контакт&quot; г. Саратов."/>
    <n v="117.5"/>
    <n v="58.52"/>
    <n v="176.2"/>
    <s v="В"/>
    <d v="2010-04-15T00:00:00"/>
    <s v="ВБСП-35-111"/>
    <s v="&quot;НПП Контакт&quot;       г. Саратов"/>
    <d v="2012-09-20T00:00:00"/>
    <n v="1"/>
    <d v="2014-09-01T00:00:00"/>
    <n v="0"/>
    <d v="2014-05-25T00:00:00"/>
    <s v="КП9"/>
    <m/>
    <m/>
    <s v="Подготовили схему ПС-35/6кВ К-281. Включили ПЛУ-35кВ  №2-1, подали &quot;U&quot; на ПС-35/6кВ К-264, К-282, К-2232. Включили Ф-35кВ №4 КНС-16, подали &quot;U&quot; на ПС-35/6кВ К-281.ПС-35/6кВ К-281 призведена замена В-35."/>
    <m/>
    <m/>
    <m/>
  </r>
  <r>
    <x v="5"/>
    <x v="10"/>
    <s v="РН-ЭН"/>
    <x v="132"/>
    <d v="1899-12-30T22:07:00"/>
    <d v="2014-06-03T00:00:00"/>
    <d v="1899-12-30T00:10:00"/>
    <d v="1899-12-30T02:03:00"/>
    <n v="68"/>
    <s v="МТЗ"/>
    <s v="РПВН (АПВ-нет)"/>
    <x v="2"/>
    <s v="ПС-35/6кВ К-1808 ВВ-35кВ №1"/>
    <x v="0"/>
    <x v="0"/>
    <s v="Пс-35/6кВК-1808 1Т"/>
    <s v="Гроза. Пробой изоляции тяг ф. В,С  ВВ-35кВ №1 ПС-35/6кВ К-1808 во время прохождения грозового фронта, АВР-6кВ выведен.  Дефекты (недостатки) конструкции ВВ-35кВ производства &quot;НПП Контакт&quot; г. Саратов."/>
    <n v="41.8"/>
    <n v="19.649999999999999"/>
    <n v="61.45"/>
    <s v="В"/>
    <d v="2010-06-06T00:00:00"/>
    <s v="ВБСП-35-111"/>
    <s v="&quot;НПП Контакт&quot;       г. Саратов"/>
    <d v="2014-05-06T00:00:00"/>
    <n v="1"/>
    <d v="2016-05-01T00:00:00"/>
    <n v="0"/>
    <d v="2014-05-06T00:00:00"/>
    <s v="КП11"/>
    <m/>
    <m/>
    <s v="ПС-35/6кВ К-1808 заменен В-35 09.06.2014."/>
    <m/>
    <m/>
    <m/>
  </r>
  <r>
    <x v="5"/>
    <x v="10"/>
    <s v="РН-ЭН"/>
    <x v="132"/>
    <d v="1899-12-30T21:36:00"/>
    <d v="2014-06-02T00:00:00"/>
    <d v="1899-12-30T21:36:00"/>
    <d v="1899-12-30T00:00:00"/>
    <n v="7"/>
    <s v="МТО"/>
    <s v="АПВУ"/>
    <x v="2"/>
    <s v="ВЛ-6кВ Ф№6 ПС-35/6кВ К-846"/>
    <x v="2"/>
    <x v="2"/>
    <s v="ВЛ-6кВ Ф№6 ПС-35/6кВ К-846"/>
    <s v="Гроза. Попадание разряда молнии в оп. №9. Подгар изоляторов ШС-10 ф. А,С."/>
    <n v="0.8"/>
    <m/>
    <n v="0.8"/>
    <s v="И"/>
    <n v="1984"/>
    <s v="ШС-10"/>
    <m/>
    <d v="2013-04-29T00:00:00"/>
    <n v="1"/>
    <d v="2015-04-01T00:00:00"/>
    <n v="0"/>
    <d v="2014-04-28T00:00:00"/>
    <s v="КП11"/>
    <m/>
    <m/>
    <m/>
    <m/>
    <m/>
    <m/>
  </r>
  <r>
    <x v="5"/>
    <x v="10"/>
    <s v="РН-ЭН"/>
    <x v="132"/>
    <d v="1899-12-30T22:07:00"/>
    <d v="2014-06-03T00:00:00"/>
    <d v="1899-12-30T16:11:00"/>
    <d v="1899-12-31T05:04:00"/>
    <n v="228"/>
    <s v="МТЗ"/>
    <s v="АПВН, РПВН"/>
    <x v="2"/>
    <s v="ВЛ-35кВ Ф№3 ПС-110/35/6кВ КНС-27"/>
    <x v="0"/>
    <x v="2"/>
    <s v="ВЛ-35кВ Ф№3 ПС-110/35/6кВ КНС-27"/>
    <s v="Гроза. ПС-35/6кВ К-1337- схема ремонтная. ПС-35/6кВ К-83, К-87- АВР-6кВ успешно. ПС-35/6кВ К-456, КНС-27 - АВР-6кВ вывведен. Пробой изоляции тяг ф. А,В,С (повреждение полюсов ф. А, В,С) ВВ-35кВ № Т-2 ПС-35/6кВ К-83 во время прохождения грозового фронта.  Дефекты (недостатки) конструкции ВВ-35кВ производства &quot;НПП Контакт&quot; г. Саратов."/>
    <n v="145"/>
    <n v="68.2"/>
    <n v="213.2"/>
    <s v="В"/>
    <d v="2011-03-01T00:00:00"/>
    <s v="ВБСП-35-111"/>
    <s v="&quot;НПП Контакт&quot;       г. Саратов"/>
    <d v="2013-02-06T00:00:00"/>
    <n v="1"/>
    <d v="2015-02-01T00:00:00"/>
    <n v="0"/>
    <d v="2014-04-06T00:00:00"/>
    <s v="КП9"/>
    <m/>
    <m/>
    <s v="ПС-35/6кВ переведены на резервные фидера 35кВ. Осмотр. ПС-35/6кВ К-83 проиведена замена В-35."/>
    <m/>
    <m/>
    <m/>
  </r>
  <r>
    <x v="5"/>
    <x v="10"/>
    <s v="РН-ЭН"/>
    <x v="132"/>
    <d v="1899-12-30T22:07:00"/>
    <d v="2014-06-02T00:00:00"/>
    <d v="1899-12-30T22:07:00"/>
    <d v="1899-12-30T00:00:00"/>
    <n v="115"/>
    <s v="МТЗ"/>
    <s v="АПВУ"/>
    <x v="2"/>
    <s v="ВЛ-35кВ Ф№1 ПС-110/35/6кВ КНС-9А"/>
    <x v="0"/>
    <x v="2"/>
    <s v="ВЛ-35кВ Ф№1 ПС-110/35/6кВ КНС-9А"/>
    <s v="Гроза. Разрушение изоляции ТТ-35 ф. А,В яч.10 ЗРУ-35кВ ПС-35/6кВ К-678."/>
    <n v="17.3"/>
    <n v="8.1300000000000008"/>
    <n v="25.43"/>
    <s v="ИЭ"/>
    <d v="2005-04-09T00:00:00"/>
    <s v="ТЛК-300/5"/>
    <s v="Самара-Электрощит"/>
    <d v="2013-10-17T00:00:00"/>
    <n v="1"/>
    <d v="2015-10-01T00:00:00"/>
    <n v="0"/>
    <d v="2014-03-16T00:00:00"/>
    <s v="КП11"/>
    <m/>
    <m/>
    <s v="Повторное откл. в  01:20 АПВН,РПВН. ПС-35/6кВ переведены на резервные фидера 35кВ. Производится замена ТТ-35 яч-10 ПС-35/6 к-678."/>
    <m/>
    <m/>
    <m/>
  </r>
  <r>
    <x v="5"/>
    <x v="10"/>
    <s v="РН-ЭН"/>
    <x v="132"/>
    <d v="1899-12-30T22:07:00"/>
    <d v="2014-06-02T00:00:00"/>
    <d v="1899-12-30T22:07:00"/>
    <d v="1899-12-30T00:00:00"/>
    <n v="386"/>
    <s v="МТЗ"/>
    <s v="АПВУ"/>
    <x v="2"/>
    <s v="ВЛ-35кВ Ф№2, Ф№4 ПС-110/35/6кВ КНС-17А"/>
    <x v="0"/>
    <x v="2"/>
    <s v="ВЛ-35кВ Ф№2, Ф№4 ПС-110/35/6кВ КНС-17А"/>
    <s v="Гроза. Попадание разряда молнии в изоляторы ПС-70 ф. А,В оп. №12, 12/4. разрушение ПС-70 ф. В по 1шт."/>
    <n v="155"/>
    <n v="72.900000000000006"/>
    <n v="227.9"/>
    <s v="И"/>
    <n v="1979"/>
    <s v="ПС-70"/>
    <m/>
    <d v="2012-09-06T00:00:00"/>
    <m/>
    <d v="2016-09-01T00:00:00"/>
    <n v="0"/>
    <d v="2014-03-03T00:00:00"/>
    <s v="КП11"/>
    <m/>
    <m/>
    <s v="Осмотр."/>
    <m/>
    <m/>
    <m/>
  </r>
  <r>
    <x v="5"/>
    <x v="10"/>
    <s v="РН-ЭН"/>
    <x v="132"/>
    <d v="1899-12-30T22:07:00"/>
    <d v="2014-06-02T00:00:00"/>
    <d v="1899-12-30T22:07:00"/>
    <d v="1899-12-30T00:00:00"/>
    <n v="114"/>
    <s v="МТЗ"/>
    <s v="АПВУ"/>
    <x v="2"/>
    <s v="ВЛ-35кВ Ф№3,8 ПС-110/35/6кВ Усть Вахская."/>
    <x v="0"/>
    <x v="2"/>
    <s v="ВЛ-35кВ Ф№3,8 ПС-110/35/6кВ Усть Вахская"/>
    <s v="Гроза. Попадание молнии в провода в пролете оп. № 9/14-9/15 ф. А,В, в пролете опор № 17-18 ф. В,С. Подгар провода."/>
    <n v="71.900000000000006"/>
    <n v="33.799999999999997"/>
    <n v="105.7"/>
    <s v="ТЧ"/>
    <n v="2005"/>
    <s v="АС-120"/>
    <m/>
    <s v="05.02.2012, 14.10.2011"/>
    <n v="1"/>
    <s v="01.02.2016, 01.10.2015"/>
    <n v="0"/>
    <s v="12.02.2014, 14.02.2014"/>
    <s v="КП11"/>
    <m/>
    <m/>
    <s v="Осмотр."/>
    <m/>
    <m/>
    <m/>
  </r>
  <r>
    <x v="5"/>
    <x v="10"/>
    <s v="РН-ЭН"/>
    <x v="133"/>
    <m/>
    <m/>
    <m/>
    <m/>
    <m/>
    <m/>
    <m/>
    <x v="4"/>
    <m/>
    <x v="3"/>
    <x v="8"/>
    <m/>
    <m/>
    <m/>
    <m/>
    <m/>
    <m/>
    <m/>
    <m/>
    <m/>
    <m/>
    <m/>
    <m/>
    <m/>
    <m/>
    <m/>
    <m/>
    <m/>
    <s v="нарушений не было"/>
    <m/>
    <m/>
    <m/>
  </r>
  <r>
    <x v="5"/>
    <x v="10"/>
    <s v="РН-ЭН"/>
    <x v="134"/>
    <m/>
    <m/>
    <m/>
    <m/>
    <m/>
    <m/>
    <m/>
    <x v="4"/>
    <m/>
    <x v="3"/>
    <x v="8"/>
    <m/>
    <m/>
    <m/>
    <m/>
    <m/>
    <m/>
    <m/>
    <m/>
    <m/>
    <m/>
    <m/>
    <m/>
    <m/>
    <m/>
    <m/>
    <m/>
    <m/>
    <s v="нарушений не было"/>
    <m/>
    <m/>
    <m/>
  </r>
  <r>
    <x v="5"/>
    <x v="10"/>
    <s v="ОАО Черногорэнерго"/>
    <x v="135"/>
    <d v="1899-12-30T14:57:00"/>
    <d v="2014-06-05T00:00:00"/>
    <d v="1899-12-30T14:58:00"/>
    <d v="1899-12-30T00:01:00"/>
    <n v="121"/>
    <m/>
    <s v="АПВУ"/>
    <x v="5"/>
    <s v="ВЛ 110кВ меридиан узловая 1,2цепь"/>
    <x v="1"/>
    <x v="2"/>
    <m/>
    <s v="ВЛ 110кВ меридиан узловая 1,2цепь"/>
    <n v="8"/>
    <n v="8.6999999999999993"/>
    <n v="16.7"/>
    <m/>
    <m/>
    <m/>
    <m/>
    <m/>
    <m/>
    <m/>
    <m/>
    <m/>
    <s v="КП18"/>
    <m/>
    <m/>
    <m/>
    <m/>
    <m/>
    <m/>
  </r>
  <r>
    <x v="5"/>
    <x v="10"/>
    <s v="РН-ЭН"/>
    <x v="135"/>
    <d v="1899-12-30T14:56:00"/>
    <d v="2014-06-05T00:00:00"/>
    <d v="1899-12-30T14:56:00"/>
    <d v="1899-12-30T00:00:00"/>
    <n v="178"/>
    <m/>
    <s v="АПВУ"/>
    <x v="5"/>
    <s v="ВЛ-110кВ &quot;Мередиан-Узловая-1,2 цепь&quot;"/>
    <x v="1"/>
    <x v="2"/>
    <s v="ВЛ-110кВ &quot;Мередиан-Узловая-1,2 цепь&quot;"/>
    <s v="Гроза"/>
    <n v="17.5"/>
    <m/>
    <n v="17.5"/>
    <m/>
    <m/>
    <m/>
    <m/>
    <m/>
    <m/>
    <m/>
    <m/>
    <m/>
    <s v="КП18"/>
    <m/>
    <m/>
    <s v="Запуск мех.фонда."/>
    <m/>
    <m/>
    <m/>
  </r>
  <r>
    <x v="5"/>
    <x v="10"/>
    <s v="РН-ЭН"/>
    <x v="136"/>
    <m/>
    <m/>
    <m/>
    <m/>
    <m/>
    <m/>
    <m/>
    <x v="4"/>
    <m/>
    <x v="3"/>
    <x v="8"/>
    <m/>
    <m/>
    <m/>
    <m/>
    <m/>
    <m/>
    <m/>
    <m/>
    <m/>
    <m/>
    <m/>
    <m/>
    <m/>
    <m/>
    <m/>
    <m/>
    <m/>
    <s v="нарушений не было"/>
    <m/>
    <m/>
    <m/>
  </r>
  <r>
    <x v="5"/>
    <x v="10"/>
    <s v="РН-ЭН"/>
    <x v="137"/>
    <m/>
    <m/>
    <m/>
    <m/>
    <m/>
    <m/>
    <m/>
    <x v="4"/>
    <m/>
    <x v="3"/>
    <x v="8"/>
    <m/>
    <m/>
    <m/>
    <m/>
    <m/>
    <m/>
    <m/>
    <m/>
    <m/>
    <m/>
    <m/>
    <m/>
    <m/>
    <m/>
    <m/>
    <m/>
    <m/>
    <s v="нарушений не было"/>
    <m/>
    <m/>
    <m/>
  </r>
  <r>
    <x v="5"/>
    <x v="10"/>
    <s v="РН-ЭН"/>
    <x v="138"/>
    <d v="1899-12-30T18:30:00"/>
    <d v="2014-06-08T00:00:00"/>
    <d v="1899-12-30T20:07:00"/>
    <d v="1899-12-30T01:23:00"/>
    <n v="12"/>
    <s v="МТО"/>
    <s v="АПВН, РПВН"/>
    <x v="1"/>
    <s v="ВЛ-6кВ Ф№17 ПС-35/6кВ К-65"/>
    <x v="2"/>
    <x v="2"/>
    <s v="ВЛ-6кВ Ф№17 ПС-35/6кВ К-65"/>
    <s v="В пролете оп. №8-9 обрыв провода Ф-А,C ( лежит на земле), повреждение провода ф.С (70%) экскаватором  ООО «Транснефтьстрой»."/>
    <n v="11.8"/>
    <m/>
    <n v="11.8"/>
    <s v="ТЧ"/>
    <n v="1983"/>
    <s v="А-120"/>
    <m/>
    <d v="2013-06-18T00:00:00"/>
    <n v="1"/>
    <d v="2015-06-01T00:00:00"/>
    <n v="0"/>
    <d v="2014-05-05T00:00:00"/>
    <s v="КП20"/>
    <m/>
    <m/>
    <s v="Аварийный участок выведен из схемы. Нагрузка переведена на резервный источник питания."/>
    <m/>
    <s v="с"/>
    <m/>
  </r>
  <r>
    <x v="5"/>
    <x v="10"/>
    <s v="РН-ЭН"/>
    <x v="332"/>
    <m/>
    <m/>
    <m/>
    <m/>
    <m/>
    <m/>
    <m/>
    <x v="4"/>
    <m/>
    <x v="3"/>
    <x v="8"/>
    <m/>
    <m/>
    <m/>
    <m/>
    <m/>
    <m/>
    <m/>
    <m/>
    <m/>
    <m/>
    <m/>
    <m/>
    <m/>
    <m/>
    <m/>
    <m/>
    <m/>
    <s v="нарушений не было"/>
    <m/>
    <m/>
    <m/>
  </r>
  <r>
    <x v="5"/>
    <x v="10"/>
    <s v="РН-ЭН"/>
    <x v="333"/>
    <m/>
    <m/>
    <m/>
    <m/>
    <m/>
    <m/>
    <m/>
    <x v="4"/>
    <m/>
    <x v="3"/>
    <x v="8"/>
    <m/>
    <m/>
    <m/>
    <m/>
    <m/>
    <m/>
    <m/>
    <m/>
    <m/>
    <m/>
    <m/>
    <m/>
    <m/>
    <m/>
    <m/>
    <m/>
    <m/>
    <s v="нарушений не было"/>
    <m/>
    <m/>
    <m/>
  </r>
  <r>
    <x v="5"/>
    <x v="10"/>
    <s v="РН-ЭН"/>
    <x v="334"/>
    <d v="1899-12-30T13:24:00"/>
    <d v="2014-06-11T00:00:00"/>
    <d v="1899-12-30T13:24:00"/>
    <d v="1899-12-30T00:00:00"/>
    <n v="89"/>
    <m/>
    <s v="АПВУ"/>
    <x v="5"/>
    <s v="ПС-110/35/6 КНС-19 СВ-35, СШ-35-2"/>
    <x v="0"/>
    <x v="0"/>
    <s v="ПС-110/35/6 КНС-19 СВ-35, СШ-35-2."/>
    <s v="ПС-110 КНС-19 Т-2 в ремонте по заявке НВЭС с 13:00 11.06.14. Причина выясняется."/>
    <n v="12.3"/>
    <n v="10.4"/>
    <n v="22.7"/>
    <m/>
    <m/>
    <m/>
    <m/>
    <m/>
    <m/>
    <m/>
    <m/>
    <m/>
    <s v="КП18"/>
    <m/>
    <m/>
    <s v=".Запуск м/ф."/>
    <m/>
    <m/>
    <m/>
  </r>
  <r>
    <x v="5"/>
    <x v="10"/>
    <s v="РН-ЭН"/>
    <x v="18"/>
    <m/>
    <m/>
    <m/>
    <m/>
    <m/>
    <m/>
    <m/>
    <x v="4"/>
    <m/>
    <x v="3"/>
    <x v="8"/>
    <m/>
    <m/>
    <m/>
    <m/>
    <m/>
    <m/>
    <m/>
    <m/>
    <m/>
    <m/>
    <m/>
    <m/>
    <m/>
    <m/>
    <m/>
    <m/>
    <m/>
    <s v="нарушений не было"/>
    <m/>
    <m/>
    <m/>
  </r>
  <r>
    <x v="5"/>
    <x v="10"/>
    <s v="РН-ЭН"/>
    <x v="335"/>
    <m/>
    <m/>
    <m/>
    <m/>
    <m/>
    <m/>
    <m/>
    <x v="4"/>
    <m/>
    <x v="3"/>
    <x v="8"/>
    <m/>
    <m/>
    <m/>
    <m/>
    <m/>
    <m/>
    <m/>
    <m/>
    <m/>
    <m/>
    <m/>
    <m/>
    <m/>
    <m/>
    <m/>
    <m/>
    <m/>
    <s v="нарушений не было"/>
    <m/>
    <m/>
    <m/>
  </r>
  <r>
    <x v="5"/>
    <x v="10"/>
    <s v="ОАО Черногорэнерго"/>
    <x v="139"/>
    <d v="1899-12-30T13:13:00"/>
    <d v="2014-06-14T00:00:00"/>
    <d v="1899-12-30T13:14:00"/>
    <d v="1899-12-30T00:01:00"/>
    <n v="84"/>
    <m/>
    <s v="АПВУ"/>
    <x v="5"/>
    <s v="ВЛ 110кВ Белозерная - Компрессорная"/>
    <x v="1"/>
    <x v="2"/>
    <m/>
    <s v="ВЛ 110кВ Белозерная - Компрессорная"/>
    <n v="19.600000000000001"/>
    <n v="20.6"/>
    <n v="40.200000000000003"/>
    <m/>
    <m/>
    <m/>
    <m/>
    <m/>
    <m/>
    <m/>
    <m/>
    <m/>
    <s v="КП18"/>
    <m/>
    <m/>
    <m/>
    <m/>
    <m/>
    <m/>
  </r>
  <r>
    <x v="5"/>
    <x v="10"/>
    <s v="ОАО Черногорэнерго"/>
    <x v="139"/>
    <d v="1899-12-30T13:13:00"/>
    <d v="2014-06-14T00:00:00"/>
    <d v="1899-12-30T13:14:00"/>
    <d v="1899-12-30T00:01:00"/>
    <n v="32"/>
    <m/>
    <s v="АПВУ"/>
    <x v="5"/>
    <s v="ВЛ 110кВ Белозерная - Компрессорная"/>
    <x v="1"/>
    <x v="2"/>
    <m/>
    <s v="ВЛ 110кВ Белозерная - Компрессорная"/>
    <n v="3.8"/>
    <n v="50"/>
    <n v="53.8"/>
    <m/>
    <m/>
    <m/>
    <m/>
    <m/>
    <m/>
    <m/>
    <m/>
    <m/>
    <s v="КП18"/>
    <m/>
    <m/>
    <m/>
    <m/>
    <m/>
    <m/>
  </r>
  <r>
    <x v="5"/>
    <x v="10"/>
    <s v="МЭС Зап.Сибири"/>
    <x v="139"/>
    <d v="1899-12-30T13:11:00"/>
    <d v="2014-06-14T00:00:00"/>
    <d v="1899-12-30T13:11:00"/>
    <d v="1899-12-30T00:00:00"/>
    <n v="715"/>
    <s v="ДФЗ"/>
    <s v="АПВН, РПВН"/>
    <x v="5"/>
    <s v="ПС-500кВ Белозёрная"/>
    <x v="6"/>
    <x v="0"/>
    <s v="В-220 АТГ-3, ВЛ-220 Белозерная-Компресорная"/>
    <s v="Разрушение опорного изоллятора шинопровода между В-220 и ЛР-220 Компресорная на ПС-500 Белозерная. Посадка &quot;U&quot; во внешних сетях"/>
    <n v="154.80000000000001"/>
    <n v="441"/>
    <n v="595.79999999999995"/>
    <m/>
    <m/>
    <m/>
    <m/>
    <m/>
    <m/>
    <m/>
    <m/>
    <m/>
    <s v="КП18"/>
    <m/>
    <m/>
    <s v="произведён перезапуск остановившегося оборудования, СД, АД."/>
    <m/>
    <m/>
    <m/>
  </r>
  <r>
    <x v="5"/>
    <x v="10"/>
    <s v="РН-ЭН"/>
    <x v="139"/>
    <d v="1899-12-30T14:35:00"/>
    <d v="2014-06-14T00:00:00"/>
    <d v="1899-12-30T18:15:00"/>
    <d v="1899-12-30T03:40:00"/>
    <n v="2"/>
    <s v="Ав-0,4кВ ввод-0,4кВ"/>
    <m/>
    <x v="0"/>
    <s v="КТНП-6/0,4кВ 630кВА №1 К-1817"/>
    <x v="2"/>
    <x v="6"/>
    <s v="АВ-0,4кВ 1600А ввод-0,4кВ КТПН-6/0,4кВ 630кВА№1 К-1817, свк.№35451 ПЭД-90, свк.№37561 ПЭД-250"/>
    <s v="Разрушение опорной изоляции СШ-0,4кВ. При подклинивании скважины 37561, подключенной к КТПН-6/0,4кВ 630кВА к-1817 возрос суммарный ток нагрузки, поизошел пробой опорной изоляции СШ-0,4кВ и отключение АВ-0,4кВ 1600А ввода- 0,4кВ."/>
    <n v="5.0999999999999996"/>
    <m/>
    <n v="5.0999999999999996"/>
    <s v="И"/>
    <d v="2012-12-21T00:00:00"/>
    <s v="ИОС"/>
    <s v="Самара-Электрощит"/>
    <n v="0"/>
    <n v="0"/>
    <d v="2014-12-01T00:00:00"/>
    <n v="0"/>
    <d v="2014-04-26T00:00:00"/>
    <s v="КП23"/>
    <m/>
    <m/>
    <m/>
    <m/>
    <m/>
    <m/>
  </r>
  <r>
    <x v="5"/>
    <x v="10"/>
    <s v="РН-ЭН"/>
    <x v="140"/>
    <m/>
    <m/>
    <m/>
    <m/>
    <m/>
    <m/>
    <m/>
    <x v="4"/>
    <m/>
    <x v="3"/>
    <x v="8"/>
    <m/>
    <m/>
    <m/>
    <m/>
    <m/>
    <m/>
    <m/>
    <m/>
    <m/>
    <m/>
    <m/>
    <m/>
    <m/>
    <m/>
    <m/>
    <m/>
    <m/>
    <s v="нарушений не было"/>
    <m/>
    <m/>
    <m/>
  </r>
  <r>
    <x v="5"/>
    <x v="10"/>
    <s v="РН-ЭН"/>
    <x v="140"/>
    <m/>
    <m/>
    <m/>
    <m/>
    <m/>
    <m/>
    <m/>
    <x v="4"/>
    <m/>
    <x v="3"/>
    <x v="8"/>
    <m/>
    <m/>
    <m/>
    <m/>
    <m/>
    <m/>
    <m/>
    <m/>
    <m/>
    <m/>
    <m/>
    <m/>
    <m/>
    <m/>
    <m/>
    <m/>
    <m/>
    <s v="нарушений не было"/>
    <m/>
    <m/>
    <m/>
  </r>
  <r>
    <x v="5"/>
    <x v="10"/>
    <s v="РН-ЭН"/>
    <x v="141"/>
    <m/>
    <m/>
    <m/>
    <m/>
    <m/>
    <m/>
    <m/>
    <x v="4"/>
    <m/>
    <x v="3"/>
    <x v="8"/>
    <m/>
    <m/>
    <m/>
    <m/>
    <m/>
    <m/>
    <m/>
    <m/>
    <m/>
    <m/>
    <m/>
    <m/>
    <m/>
    <m/>
    <m/>
    <m/>
    <m/>
    <s v="нарушений не было"/>
    <m/>
    <m/>
    <m/>
  </r>
  <r>
    <x v="5"/>
    <x v="10"/>
    <s v="РН-ЭН"/>
    <x v="142"/>
    <m/>
    <m/>
    <m/>
    <m/>
    <m/>
    <m/>
    <m/>
    <x v="4"/>
    <m/>
    <x v="3"/>
    <x v="8"/>
    <m/>
    <m/>
    <m/>
    <m/>
    <m/>
    <m/>
    <m/>
    <m/>
    <m/>
    <m/>
    <m/>
    <m/>
    <m/>
    <m/>
    <m/>
    <m/>
    <m/>
    <s v="нарушений не было"/>
    <m/>
    <m/>
    <m/>
  </r>
  <r>
    <x v="5"/>
    <x v="10"/>
    <s v="ОАО Черногорэнерго"/>
    <x v="143"/>
    <d v="1899-12-30T11:53:00"/>
    <d v="2014-06-18T00:00:00"/>
    <d v="1899-12-30T17:20:00"/>
    <d v="1899-12-30T05:27:00"/>
    <n v="17"/>
    <m/>
    <m/>
    <x v="2"/>
    <s v="ВЛ-6кВ Ф-19 ЗРУ-6кВ ДНС Г/Е м/р."/>
    <x v="2"/>
    <x v="2"/>
    <s v="ВЛ-6кВ Ф-19 ЗРУ-6кВ ДНС Г/Е м/р."/>
    <s v="Падение ж/б опоры на действующую ВЛ-6кВ в районе оп.№146 Ф-19 ЗРУ-6кВ ДНС Г/Е м/р."/>
    <n v="9.5"/>
    <m/>
    <n v="9.5"/>
    <m/>
    <m/>
    <m/>
    <m/>
    <m/>
    <m/>
    <m/>
    <m/>
    <m/>
    <s v="КП19"/>
    <m/>
    <m/>
    <m/>
    <m/>
    <m/>
    <m/>
  </r>
  <r>
    <x v="5"/>
    <x v="10"/>
    <s v="РН-ЭН"/>
    <x v="143"/>
    <m/>
    <m/>
    <m/>
    <m/>
    <m/>
    <m/>
    <m/>
    <x v="4"/>
    <m/>
    <x v="3"/>
    <x v="8"/>
    <m/>
    <m/>
    <m/>
    <m/>
    <m/>
    <m/>
    <m/>
    <m/>
    <m/>
    <m/>
    <m/>
    <m/>
    <m/>
    <m/>
    <m/>
    <m/>
    <m/>
    <s v="нарушений не было"/>
    <m/>
    <m/>
    <m/>
  </r>
  <r>
    <x v="5"/>
    <x v="10"/>
    <s v="ОАО Черногорэнерго"/>
    <x v="144"/>
    <d v="1899-12-30T15:20:00"/>
    <d v="2014-06-19T00:00:00"/>
    <d v="1899-12-30T15:20:00"/>
    <d v="1899-12-30T00:00:00"/>
    <n v="155"/>
    <m/>
    <m/>
    <x v="5"/>
    <s v="ВЛ-110кВ Комета-КНС-37 II цепь "/>
    <x v="1"/>
    <x v="2"/>
    <s v="ВЛ-110кВ Комета-КНС-37 II цепь "/>
    <s v="ВЛ-110кВ Комета-КНС-37 II цепь (I цепь в ремонте) "/>
    <n v="20.100000000000001"/>
    <n v="24.7"/>
    <n v="44.8"/>
    <m/>
    <m/>
    <m/>
    <m/>
    <m/>
    <m/>
    <m/>
    <m/>
    <m/>
    <s v="КП18"/>
    <m/>
    <m/>
    <m/>
    <m/>
    <m/>
    <m/>
  </r>
  <r>
    <x v="5"/>
    <x v="10"/>
    <s v="Тюменьэнерго"/>
    <x v="144"/>
    <d v="1899-12-30T15:15:00"/>
    <d v="2014-06-19T00:00:00"/>
    <d v="1899-12-30T15:15:00"/>
    <d v="1899-12-30T00:00:00"/>
    <n v="592"/>
    <s v="Авар.откл."/>
    <s v="АПВУ"/>
    <x v="5"/>
    <s v="ВЛ-110 Комета-КНС-37-2ц."/>
    <x v="1"/>
    <x v="2"/>
    <s v="ВЛ-110 Комета-КНС-37-2ц."/>
    <s v="По заявке НВЭС ремонтная схема ВЛ-110 Комета-КНС-37-1ц, ПС-110кВ КНС-37 Т-1. Падение напряжения в сети. "/>
    <n v="70.2"/>
    <n v="144.6"/>
    <n v="214.8"/>
    <m/>
    <m/>
    <m/>
    <m/>
    <m/>
    <m/>
    <m/>
    <m/>
    <m/>
    <s v="КП18"/>
    <m/>
    <m/>
    <s v="Запуск мех.фонда.Запуск тех. оборудования."/>
    <m/>
    <m/>
    <m/>
  </r>
  <r>
    <x v="5"/>
    <x v="10"/>
    <s v="РН-ЭН"/>
    <x v="145"/>
    <m/>
    <m/>
    <m/>
    <m/>
    <m/>
    <m/>
    <m/>
    <x v="4"/>
    <m/>
    <x v="3"/>
    <x v="8"/>
    <m/>
    <m/>
    <m/>
    <m/>
    <m/>
    <m/>
    <m/>
    <m/>
    <m/>
    <m/>
    <m/>
    <m/>
    <m/>
    <m/>
    <m/>
    <m/>
    <m/>
    <s v="нарушений не было"/>
    <m/>
    <m/>
    <m/>
  </r>
  <r>
    <x v="5"/>
    <x v="10"/>
    <s v="РН-ЭН"/>
    <x v="146"/>
    <m/>
    <m/>
    <m/>
    <m/>
    <m/>
    <m/>
    <m/>
    <x v="4"/>
    <m/>
    <x v="3"/>
    <x v="8"/>
    <m/>
    <m/>
    <m/>
    <m/>
    <m/>
    <m/>
    <m/>
    <m/>
    <m/>
    <m/>
    <m/>
    <m/>
    <m/>
    <m/>
    <m/>
    <m/>
    <m/>
    <s v="нарушений не было"/>
    <m/>
    <m/>
    <m/>
  </r>
  <r>
    <x v="5"/>
    <x v="10"/>
    <s v="РН-ЭН"/>
    <x v="147"/>
    <m/>
    <m/>
    <m/>
    <m/>
    <m/>
    <m/>
    <m/>
    <x v="4"/>
    <m/>
    <x v="3"/>
    <x v="8"/>
    <m/>
    <m/>
    <m/>
    <m/>
    <m/>
    <m/>
    <m/>
    <m/>
    <m/>
    <m/>
    <m/>
    <m/>
    <m/>
    <m/>
    <m/>
    <m/>
    <m/>
    <s v="нарушений не было"/>
    <m/>
    <m/>
    <m/>
  </r>
  <r>
    <x v="5"/>
    <x v="10"/>
    <s v="РН-ЭН"/>
    <x v="148"/>
    <d v="1899-12-30T10:05:00"/>
    <d v="2014-06-23T00:00:00"/>
    <d v="1899-12-30T10:05:00"/>
    <d v="1899-12-30T00:00:00"/>
    <n v="9"/>
    <s v="МТО."/>
    <s v="АПВУ"/>
    <x v="1"/>
    <s v="РУ-6 КНС-18           ВЛ-6 Ф-31"/>
    <x v="2"/>
    <x v="2"/>
    <s v="РУ-6 КНС-18           ВЛ-6 Ф-31"/>
    <s v="Касание провода ф.С неустановленной техникой в пролете оп. №20-21 ( пересечение с дорогой). Следы прохождения токов к.з."/>
    <n v="0.7"/>
    <m/>
    <n v="0.7"/>
    <s v="ТЧ"/>
    <d v="1977-01-01T00:00:00"/>
    <s v="А-120"/>
    <m/>
    <d v="2013-09-25T00:00:00"/>
    <n v="1"/>
    <d v="2015-09-01T00:00:00"/>
    <n v="0"/>
    <d v="2014-06-07T00:00:00"/>
    <s v="КП20"/>
    <m/>
    <m/>
    <s v="Осмотр Э.О. Запуск м/ф. Составлен АКТ."/>
    <m/>
    <s v="с"/>
    <m/>
  </r>
  <r>
    <x v="5"/>
    <x v="10"/>
    <s v="РН-ЭН"/>
    <x v="149"/>
    <m/>
    <m/>
    <m/>
    <m/>
    <m/>
    <m/>
    <m/>
    <x v="4"/>
    <m/>
    <x v="3"/>
    <x v="8"/>
    <m/>
    <m/>
    <m/>
    <m/>
    <m/>
    <m/>
    <m/>
    <m/>
    <m/>
    <m/>
    <m/>
    <m/>
    <m/>
    <m/>
    <m/>
    <m/>
    <m/>
    <s v="нарушений не было"/>
    <m/>
    <m/>
    <m/>
  </r>
  <r>
    <x v="5"/>
    <x v="10"/>
    <s v="ОАО Черногорэнерго"/>
    <x v="150"/>
    <d v="1899-12-30T13:30:00"/>
    <d v="2014-06-25T00:00:00"/>
    <d v="1899-12-30T13:30:00"/>
    <d v="1899-12-30T00:00:00"/>
    <n v="25"/>
    <m/>
    <s v="АПВУ"/>
    <x v="5"/>
    <s v="ВЛ-220кВ Северный Варьеган-Варьеган"/>
    <x v="4"/>
    <x v="2"/>
    <s v="ВЛ-220кВ Северный Варьеган-Варьеган"/>
    <s v="ВЛ-220кВ Северный Варьеган-Варьеган"/>
    <n v="8.5"/>
    <n v="7.9"/>
    <n v="16.399999999999999"/>
    <m/>
    <m/>
    <m/>
    <m/>
    <m/>
    <m/>
    <m/>
    <m/>
    <m/>
    <s v="КП18"/>
    <m/>
    <m/>
    <m/>
    <m/>
    <m/>
    <m/>
  </r>
  <r>
    <x v="5"/>
    <x v="10"/>
    <s v="ОАО Черногорэнерго"/>
    <x v="150"/>
    <d v="1899-12-30T17:20:00"/>
    <d v="2014-06-25T00:00:00"/>
    <d v="1899-12-30T17:20:00"/>
    <d v="1899-12-30T00:00:00"/>
    <n v="8"/>
    <m/>
    <s v="АПВУ"/>
    <x v="5"/>
    <s v="ВЛ-220кВ Северный Варьеган-Варьеган"/>
    <x v="4"/>
    <x v="2"/>
    <s v="ВЛ-220кВ Северный Варьеган-Варьеган"/>
    <s v="ВЛ-220кВ Северный Варьеган-Варьеган"/>
    <n v="3"/>
    <n v="1.5"/>
    <n v="4.5"/>
    <m/>
    <m/>
    <m/>
    <m/>
    <m/>
    <m/>
    <m/>
    <m/>
    <m/>
    <s v="КП18"/>
    <m/>
    <m/>
    <m/>
    <m/>
    <m/>
    <m/>
  </r>
  <r>
    <x v="5"/>
    <x v="10"/>
    <s v="РН-ЭН"/>
    <x v="150"/>
    <d v="1899-12-30T16:32:00"/>
    <d v="2014-06-25T00:00:00"/>
    <d v="1899-12-30T16:32:00"/>
    <d v="1899-12-30T00:00:00"/>
    <n v="15"/>
    <s v="Т.О. Ф&quot;С&quot;"/>
    <s v="АПВУ"/>
    <x v="2"/>
    <s v="ПС-35/6кВ к-782, ВЛ-6кВ Ф-18"/>
    <x v="0"/>
    <x v="0"/>
    <s v="ПС-35/6кВ к-782, ВЛ-6кВ Ф-18"/>
    <s v="Гроза. Причина не выяснена._x000a__x000a_"/>
    <n v="1.1000000000000001"/>
    <n v="1.8"/>
    <n v="3"/>
    <s v="ТЧ"/>
    <n v="1988"/>
    <s v="провод    А-120"/>
    <s v="СССР"/>
    <d v="2013-11-26T00:00:00"/>
    <n v="1"/>
    <s v="декабрь 2014"/>
    <n v="0"/>
    <d v="2014-06-28T00:00:00"/>
    <s v="КП11"/>
    <m/>
    <m/>
    <s v="Запуск мех.фонда."/>
    <m/>
    <m/>
    <m/>
  </r>
  <r>
    <x v="5"/>
    <x v="10"/>
    <s v="РН-ЭН"/>
    <x v="150"/>
    <d v="1899-12-30T22:15:00"/>
    <d v="2014-06-25T00:00:00"/>
    <d v="1899-12-30T22:52:00"/>
    <d v="1899-12-30T00:37:00"/>
    <n v="11"/>
    <s v="Г.З. 1,2ступ."/>
    <s v="АПВН, РПВУ"/>
    <x v="2"/>
    <s v="ПС-35/6кВ ДНС-1М,Т-1_x000a_"/>
    <x v="0"/>
    <x v="0"/>
    <s v="ПС-35/6кВ ДНС-1М,Т-1_x000a_"/>
    <s v="Гроза. Причина не выяснена._x000a__x000a_"/>
    <n v="2.2000000000000002"/>
    <m/>
    <n v="2.2000000000000002"/>
    <s v="ТЧ"/>
    <m/>
    <s v="TONЬ 4000-35"/>
    <s v="ПОЛЬША"/>
    <d v="2013-08-19T00:00:00"/>
    <n v="1"/>
    <d v="2016-03-21T00:00:00"/>
    <n v="0"/>
    <d v="2013-12-23T00:00:00"/>
    <s v="КП11"/>
    <m/>
    <m/>
    <s v="Запуск мех.фонда."/>
    <m/>
    <m/>
    <m/>
  </r>
  <r>
    <x v="5"/>
    <x v="10"/>
    <s v="РН-ЭН"/>
    <x v="150"/>
    <d v="1899-12-30T13:28:00"/>
    <d v="2014-06-25T00:00:00"/>
    <d v="2014-06-25T00:00:00"/>
    <d v="1899-12-30T00:00:00"/>
    <n v="152"/>
    <s v="Авар.откл."/>
    <s v="АПВУ"/>
    <x v="5"/>
    <s v="ВЛ-220 Северный Варьеган-Варьеган"/>
    <x v="4"/>
    <x v="2"/>
    <s v="ВЛ-220 Северный Варьеган-Варьеган"/>
    <s v="Гроза. Падение &quot;U&quot; в сети. Частично остановка мех.фонда, тех. оборудования."/>
    <n v="49"/>
    <n v="26.7"/>
    <n v="75.7"/>
    <s v="ТЧ"/>
    <m/>
    <m/>
    <m/>
    <m/>
    <m/>
    <m/>
    <m/>
    <m/>
    <s v="КП18"/>
    <m/>
    <m/>
    <s v="Запуск мех.фонда.Запуск тех. оборудования."/>
    <m/>
    <m/>
    <m/>
  </r>
  <r>
    <x v="5"/>
    <x v="10"/>
    <s v="РН-ЭН"/>
    <x v="150"/>
    <d v="1899-12-30T19:58:00"/>
    <d v="2014-06-25T00:00:00"/>
    <d v="1899-12-30T19:58:00"/>
    <d v="1899-12-30T00:00:00"/>
    <n v="41"/>
    <s v="МТО"/>
    <s v="АПВУ"/>
    <x v="2"/>
    <s v="ПС-110 Усть-Вахская,_x000a_ВВ-35кВ Ф-13_x000a_"/>
    <x v="0"/>
    <x v="2"/>
    <s v="ПС-110 Усть-Вахская,_x000a_ВВ-35кВ Ф-13_x000a_"/>
    <s v="Гроза. Падение &quot;U&quot; по 2СШ-35кВ. На ПС-35/6кВ УПСВ, АВР-успешно.Частично остановка мех.фонда."/>
    <n v="13.3"/>
    <n v="12.1"/>
    <n v="25.4"/>
    <s v="ТЧ"/>
    <n v="2005"/>
    <s v="ВЛ-35кВ"/>
    <s v="РФ"/>
    <s v="01.02.13 01.09.10"/>
    <n v="1"/>
    <d v="2015-02-01T00:00:00"/>
    <n v="0"/>
    <n v="0"/>
    <s v="КП11"/>
    <m/>
    <m/>
    <s v="Запуск мех.фонда."/>
    <m/>
    <m/>
    <m/>
  </r>
  <r>
    <x v="5"/>
    <x v="10"/>
    <s v="РН-ЭН"/>
    <x v="150"/>
    <d v="1899-12-30T13:39:00"/>
    <d v="2014-06-25T00:00:00"/>
    <d v="2014-06-25T00:00:00"/>
    <d v="1899-12-30T00:00:00"/>
    <n v="13"/>
    <s v="Авар.откл."/>
    <s v="АПВУ"/>
    <x v="5"/>
    <s v="ПС-110/35/6кВ Медвежья, 1Т"/>
    <x v="1"/>
    <x v="0"/>
    <s v="ПС-110/35/6кВ Медвежья, 1Т"/>
    <s v="Гроза. Падение &quot;U&quot; в сети. Частично остановка мех.фонда, тех. оборудования."/>
    <n v="2.1"/>
    <n v="3.9"/>
    <n v="6"/>
    <m/>
    <m/>
    <m/>
    <m/>
    <m/>
    <m/>
    <m/>
    <m/>
    <m/>
    <s v="КП18"/>
    <m/>
    <m/>
    <s v="Запуск мех.фонда.Запуск тех. оборудования."/>
    <m/>
    <m/>
    <m/>
  </r>
  <r>
    <x v="5"/>
    <x v="10"/>
    <s v="ОАО Черногорэнерго"/>
    <x v="151"/>
    <d v="1899-12-30T13:01:00"/>
    <d v="2014-06-26T00:00:00"/>
    <d v="1899-12-30T13:01:00"/>
    <d v="1899-12-30T00:00:00"/>
    <n v="4"/>
    <m/>
    <s v="АПВУ"/>
    <x v="2"/>
    <s v="ВЛ-35кВ Ф-4 п/с 35/6 ДНС-3"/>
    <x v="0"/>
    <x v="2"/>
    <m/>
    <s v="ВЛ-35кВ Ф-4 п/с 35/6 ДНС-3"/>
    <n v="0.6"/>
    <n v="1.9"/>
    <n v="2.5"/>
    <m/>
    <m/>
    <m/>
    <m/>
    <m/>
    <m/>
    <m/>
    <m/>
    <m/>
    <s v="КП24"/>
    <m/>
    <m/>
    <m/>
    <m/>
    <m/>
    <m/>
  </r>
  <r>
    <x v="5"/>
    <x v="10"/>
    <s v="ОАО Черногорэнерго"/>
    <x v="151"/>
    <d v="1899-12-30T13:09:00"/>
    <d v="2014-06-26T00:00:00"/>
    <d v="1899-12-30T13:09:00"/>
    <d v="1899-12-30T00:00:00"/>
    <n v="3"/>
    <m/>
    <s v="АПВУ"/>
    <x v="2"/>
    <s v="ВЛ-35кВ Ф-16 п/с 35/6 ДНС-3"/>
    <x v="0"/>
    <x v="2"/>
    <m/>
    <s v="ВЛ-35кВ Ф-16 п/с 35/6 ДНС-3"/>
    <n v="0.1"/>
    <n v="0.6"/>
    <n v="0.7"/>
    <m/>
    <m/>
    <m/>
    <m/>
    <m/>
    <m/>
    <m/>
    <m/>
    <m/>
    <s v="КП24"/>
    <m/>
    <m/>
    <m/>
    <m/>
    <m/>
    <m/>
  </r>
  <r>
    <x v="5"/>
    <x v="10"/>
    <s v="ОАО Черногорэнерго"/>
    <x v="151"/>
    <d v="1899-12-30T13:54:00"/>
    <d v="2014-06-26T00:00:00"/>
    <d v="1899-12-30T13:54:00"/>
    <d v="1899-12-30T00:00:00"/>
    <n v="5"/>
    <m/>
    <s v="АПВУ"/>
    <x v="2"/>
    <s v="ВЛ-35кВ Ф-4 п/с 35/6 ДНС-3"/>
    <x v="0"/>
    <x v="2"/>
    <m/>
    <s v="ВЛ-35кВ Ф-4 п/с 35/6 ДНС-3"/>
    <n v="0.2"/>
    <n v="0.2"/>
    <n v="0.4"/>
    <m/>
    <m/>
    <m/>
    <m/>
    <m/>
    <m/>
    <m/>
    <m/>
    <m/>
    <s v="КП24"/>
    <m/>
    <m/>
    <m/>
    <m/>
    <m/>
    <m/>
  </r>
  <r>
    <x v="5"/>
    <x v="10"/>
    <s v="РН-ЭН"/>
    <x v="151"/>
    <m/>
    <m/>
    <m/>
    <m/>
    <m/>
    <m/>
    <m/>
    <x v="4"/>
    <m/>
    <x v="3"/>
    <x v="8"/>
    <m/>
    <m/>
    <m/>
    <m/>
    <m/>
    <m/>
    <m/>
    <m/>
    <m/>
    <m/>
    <m/>
    <m/>
    <m/>
    <m/>
    <m/>
    <m/>
    <m/>
    <s v="нарушений не было"/>
    <m/>
    <m/>
    <m/>
  </r>
  <r>
    <x v="5"/>
    <x v="10"/>
    <s v="РН-ЭН"/>
    <x v="152"/>
    <d v="1899-12-30T10:30:00"/>
    <d v="2014-06-27T00:00:00"/>
    <d v="1899-12-30T10:30:00"/>
    <d v="1899-12-30T00:00:00"/>
    <n v="36"/>
    <s v="МТЗ"/>
    <m/>
    <x v="0"/>
    <s v="ПС-110 Самотлор КРУН-6 яч№12"/>
    <x v="1"/>
    <x v="0"/>
    <s v="ПС-110 Самотлор КРУН-6 яч№12"/>
    <s v="Падение напряжения в сети. Разрушение проходных изоляторов Ф-А,В ввода 6кВ №1 яч№4 РУ-6-2 ДНС-1."/>
    <n v="6"/>
    <n v="3.5"/>
    <n v="9.5"/>
    <s v="И"/>
    <n v="1997"/>
    <s v="ИП-10-1000-1 02"/>
    <s v="СССР"/>
    <d v="2013-08-16T00:00:00"/>
    <n v="1"/>
    <d v="2018-08-01T00:00:00"/>
    <n v="0"/>
    <d v="2013-08-16T00:00:00"/>
    <s v="КП23"/>
    <m/>
    <m/>
    <s v="Осмотр Э.О. Запуск м/ф. Нагрузка РУ-6-2 ДНС-1 переведена с ВВ-6-1 на ВВ-6-2. Дефект устранен."/>
    <m/>
    <m/>
    <m/>
  </r>
  <r>
    <x v="5"/>
    <x v="10"/>
    <s v="РН-ЭН"/>
    <x v="153"/>
    <d v="1899-12-30T11:04:00"/>
    <d v="2014-06-28T00:00:00"/>
    <d v="1899-12-30T11:04:00"/>
    <d v="1899-12-30T00:00:00"/>
    <n v="12"/>
    <s v="МТО"/>
    <s v="АПВУ"/>
    <x v="1"/>
    <s v="ВЛ-6кВ  ф-14  ПС 35/6кВ  К-874  "/>
    <x v="2"/>
    <x v="2"/>
    <s v="ВЛ-6кВ  ф-14  ПС 35/6кВ  К-874  "/>
    <s v="Наброс металлической проволоки на ВЛ-6кВ в пролете оп. 29/1-29/2 во время уборки территории к-873 организацией ООО &quot;Нарс&quot;"/>
    <n v="1.6"/>
    <m/>
    <n v="1.6"/>
    <s v="ТЧ"/>
    <n v="1984"/>
    <s v="провод       А-120 "/>
    <s v="СССР"/>
    <s v="01.11.2013г."/>
    <n v="1"/>
    <s v="Октябрь.2014г."/>
    <n v="0"/>
    <d v="2014-06-28T00:00:00"/>
    <s v="КП22"/>
    <m/>
    <m/>
    <s v="Составлен АКТ."/>
    <m/>
    <s v="с"/>
    <m/>
  </r>
  <r>
    <x v="5"/>
    <x v="10"/>
    <s v="РН-ЭН"/>
    <x v="154"/>
    <d v="1899-12-30T20:55:00"/>
    <d v="2014-06-29T00:00:00"/>
    <d v="1899-12-30T20:55:00"/>
    <d v="1899-12-30T00:00:00"/>
    <n v="31"/>
    <s v="АО"/>
    <s v="АПВУ"/>
    <x v="0"/>
    <s v="ПС0-35/6кВ к-418, Т-2"/>
    <x v="0"/>
    <x v="0"/>
    <s v="ПС0-35/6кВ к-418, Т-2"/>
    <s v="Неисправность ТОР-200. АВР-6кВ успешно"/>
    <n v="3.8"/>
    <m/>
    <n v="3.8"/>
    <s v="РЗА"/>
    <d v="1981-11-01T00:00:00"/>
    <s v="TONb-4000/35"/>
    <s v="Польша"/>
    <d v="2014-02-21T00:00:00"/>
    <n v="1"/>
    <d v="2015-02-21T00:00:00"/>
    <n v="0"/>
    <d v="2014-06-20T00:00:00"/>
    <s v="КП25"/>
    <m/>
    <m/>
    <s v="Выяснение причины на 30.06.14г."/>
    <m/>
    <m/>
    <m/>
  </r>
  <r>
    <x v="5"/>
    <x v="10"/>
    <s v="РН-ЭН"/>
    <x v="155"/>
    <d v="1899-12-30T06:43:00"/>
    <d v="2014-06-30T00:00:00"/>
    <d v="1899-12-30T07:55:00"/>
    <d v="1899-12-30T01:12:00"/>
    <n v="7"/>
    <s v="МТО"/>
    <s v="АПВН, РПВУ"/>
    <x v="0"/>
    <s v="КТПН-6/0,4кВ 1000кВА К-93А"/>
    <x v="2"/>
    <x v="6"/>
    <s v="ВЛ-6кВ Ф№19 ПС-35/6кВ К-1384"/>
    <s v="Внутреннее повреждение тр-ра 1000кВА КТПН-6/0,4кВ К-93А, срабатывание ПК-6кВ Ф &quot;С&quot;."/>
    <n v="14.1"/>
    <m/>
    <n v="14.1"/>
    <s v="Т"/>
    <d v="2010-04-29T00:00:00"/>
    <s v="ТМГ-СЭЩ-1000/10"/>
    <s v="Самара"/>
    <d v="2013-03-15T00:00:00"/>
    <n v="1"/>
    <d v="2015-03-15T00:00:00"/>
    <n v="0"/>
    <d v="2013-07-15T00:00:00"/>
    <s v="КП23"/>
    <m/>
    <m/>
    <m/>
    <m/>
    <m/>
    <m/>
  </r>
  <r>
    <x v="6"/>
    <x v="10"/>
    <s v="РН-ЭН"/>
    <x v="156"/>
    <m/>
    <m/>
    <m/>
    <m/>
    <m/>
    <m/>
    <m/>
    <x v="4"/>
    <m/>
    <x v="3"/>
    <x v="8"/>
    <m/>
    <m/>
    <m/>
    <m/>
    <m/>
    <m/>
    <m/>
    <m/>
    <m/>
    <m/>
    <m/>
    <m/>
    <m/>
    <m/>
    <m/>
    <m/>
    <m/>
    <s v="нарушений не было"/>
    <m/>
    <m/>
    <m/>
  </r>
  <r>
    <x v="6"/>
    <x v="10"/>
    <s v="РН-ЭН"/>
    <x v="157"/>
    <m/>
    <m/>
    <m/>
    <m/>
    <m/>
    <m/>
    <m/>
    <x v="4"/>
    <m/>
    <x v="3"/>
    <x v="8"/>
    <m/>
    <m/>
    <m/>
    <m/>
    <m/>
    <m/>
    <m/>
    <m/>
    <m/>
    <m/>
    <m/>
    <m/>
    <m/>
    <m/>
    <m/>
    <m/>
    <m/>
    <s v="нарушений не было"/>
    <m/>
    <m/>
    <m/>
  </r>
  <r>
    <x v="6"/>
    <x v="10"/>
    <s v="РН-ЭН"/>
    <x v="19"/>
    <m/>
    <m/>
    <m/>
    <m/>
    <m/>
    <m/>
    <m/>
    <x v="4"/>
    <m/>
    <x v="3"/>
    <x v="8"/>
    <m/>
    <m/>
    <m/>
    <m/>
    <m/>
    <m/>
    <m/>
    <m/>
    <m/>
    <m/>
    <m/>
    <m/>
    <m/>
    <m/>
    <m/>
    <m/>
    <m/>
    <s v="нарушений не было"/>
    <m/>
    <m/>
    <m/>
  </r>
  <r>
    <x v="6"/>
    <x v="10"/>
    <s v="РН-ЭН"/>
    <x v="158"/>
    <m/>
    <m/>
    <m/>
    <m/>
    <m/>
    <m/>
    <m/>
    <x v="4"/>
    <m/>
    <x v="3"/>
    <x v="8"/>
    <m/>
    <m/>
    <m/>
    <m/>
    <m/>
    <m/>
    <m/>
    <m/>
    <m/>
    <m/>
    <m/>
    <m/>
    <m/>
    <m/>
    <m/>
    <m/>
    <m/>
    <s v="нарушений не было"/>
    <m/>
    <m/>
    <m/>
  </r>
  <r>
    <x v="6"/>
    <x v="10"/>
    <s v="РН-ЭН"/>
    <x v="159"/>
    <m/>
    <m/>
    <m/>
    <m/>
    <m/>
    <m/>
    <m/>
    <x v="4"/>
    <m/>
    <x v="3"/>
    <x v="8"/>
    <m/>
    <m/>
    <m/>
    <m/>
    <m/>
    <m/>
    <m/>
    <m/>
    <m/>
    <m/>
    <m/>
    <m/>
    <m/>
    <m/>
    <m/>
    <m/>
    <m/>
    <s v="нарушений не было"/>
    <m/>
    <m/>
    <m/>
  </r>
  <r>
    <x v="6"/>
    <x v="10"/>
    <s v="РН-ЭН"/>
    <x v="160"/>
    <m/>
    <m/>
    <m/>
    <m/>
    <m/>
    <m/>
    <m/>
    <x v="4"/>
    <m/>
    <x v="3"/>
    <x v="8"/>
    <m/>
    <m/>
    <m/>
    <m/>
    <m/>
    <m/>
    <m/>
    <m/>
    <m/>
    <m/>
    <m/>
    <m/>
    <m/>
    <m/>
    <m/>
    <m/>
    <m/>
    <s v="нарушений не было"/>
    <m/>
    <m/>
    <m/>
  </r>
  <r>
    <x v="6"/>
    <x v="10"/>
    <s v="ФСК"/>
    <x v="161"/>
    <d v="1899-12-30T13:31:00"/>
    <d v="2014-07-07T00:00:00"/>
    <d v="1899-12-30T13:31:00"/>
    <d v="1899-12-30T00:00:00"/>
    <n v="5"/>
    <m/>
    <s v="АПВУ"/>
    <x v="5"/>
    <s v="ВЛ110кВ &quot;Варьеганмеридиан&quot; 1,2 цепи"/>
    <x v="1"/>
    <x v="2"/>
    <s v="ВЛ110кВ &quot;Варьеганмеридиан&quot; 1,2 цепи"/>
    <s v="ВЛ110кВ &quot;Варьеганмеридиан&quot; 1,2 цепи"/>
    <n v="0.01"/>
    <n v="0.1"/>
    <n v="0.11"/>
    <m/>
    <m/>
    <m/>
    <m/>
    <m/>
    <m/>
    <m/>
    <m/>
    <m/>
    <s v="КП18"/>
    <m/>
    <m/>
    <m/>
    <m/>
    <m/>
    <m/>
  </r>
  <r>
    <x v="6"/>
    <x v="10"/>
    <s v="ФСК"/>
    <x v="161"/>
    <d v="1899-12-30T13:31:00"/>
    <d v="2014-07-07T00:00:00"/>
    <d v="1899-12-30T13:31:00"/>
    <d v="1899-12-30T00:00:00"/>
    <n v="1"/>
    <m/>
    <s v="АПВУ"/>
    <x v="5"/>
    <s v="ВЛ110кВ &quot;Варьеганмеридиан&quot; 1,2 цепи"/>
    <x v="1"/>
    <x v="2"/>
    <s v="ВЛ110кВ &quot;Варьеганмеридиан&quot; 1,2 цепи"/>
    <s v="ВЛ110кВ &quot;Варьеганмеридиан&quot; 1,2 цепи"/>
    <n v="0.1"/>
    <n v="0.3"/>
    <n v="0.4"/>
    <m/>
    <m/>
    <m/>
    <m/>
    <m/>
    <m/>
    <m/>
    <m/>
    <m/>
    <s v="КП18"/>
    <m/>
    <m/>
    <m/>
    <m/>
    <m/>
    <m/>
  </r>
  <r>
    <x v="6"/>
    <x v="10"/>
    <s v="ФСК"/>
    <x v="161"/>
    <d v="1899-12-30T13:31:00"/>
    <d v="2014-07-07T00:00:00"/>
    <d v="1899-12-30T13:31:00"/>
    <d v="1899-12-30T00:00:00"/>
    <n v="1"/>
    <m/>
    <s v="АПВУ"/>
    <x v="5"/>
    <s v="ВЛ110кВ &quot;Варьеганмеридиан&quot; 1,2 цепи"/>
    <x v="1"/>
    <x v="2"/>
    <s v="ВЛ110кВ &quot;Варьеганмеридиан&quot; 1,2 цепи"/>
    <s v="ВЛ110кВ &quot;Варьеганмеридиан&quot; 1,2 цепи"/>
    <n v="0.4"/>
    <n v="0.9"/>
    <n v="1.3"/>
    <m/>
    <m/>
    <m/>
    <m/>
    <m/>
    <m/>
    <m/>
    <m/>
    <m/>
    <s v="КП18"/>
    <m/>
    <m/>
    <m/>
    <m/>
    <m/>
    <m/>
  </r>
  <r>
    <x v="6"/>
    <x v="10"/>
    <s v="ФСК"/>
    <x v="161"/>
    <d v="1899-12-30T13:31:00"/>
    <d v="2014-07-07T00:00:00"/>
    <d v="1899-12-30T13:31:00"/>
    <d v="1899-12-30T00:00:00"/>
    <n v="2"/>
    <m/>
    <s v="АПВУ"/>
    <x v="5"/>
    <s v="ВЛ110кВ &quot;Варьеганмеридиан&quot; 1,2 цепи"/>
    <x v="1"/>
    <x v="2"/>
    <s v="ВЛ110кВ &quot;Варьеганмеридиан&quot; 1,2 цепи"/>
    <s v="ВЛ110кВ &quot;Варьеганмеридиан&quot; 1,2 цепи"/>
    <n v="0.3"/>
    <n v="0.2"/>
    <n v="0.5"/>
    <m/>
    <m/>
    <m/>
    <m/>
    <m/>
    <m/>
    <m/>
    <m/>
    <m/>
    <s v="КП18"/>
    <m/>
    <m/>
    <m/>
    <m/>
    <m/>
    <m/>
  </r>
  <r>
    <x v="6"/>
    <x v="10"/>
    <s v="РН-ЭН"/>
    <x v="162"/>
    <d v="1899-12-30T02:46:00"/>
    <d v="2014-07-08T00:00:00"/>
    <d v="1899-12-30T03:37:00"/>
    <d v="1899-12-30T00:51:00"/>
    <n v="18"/>
    <s v="МТО"/>
    <s v="АПВН, РПВН"/>
    <x v="2"/>
    <s v="ПС-35/6кВ к-59 ВЛ-6кВ Ф№18"/>
    <x v="2"/>
    <x v="2"/>
    <s v="ПС-35/6кВ к-59 ВЛ-6кВ Ф№18"/>
    <s v="Гроза."/>
    <n v="5"/>
    <m/>
    <n v="5"/>
    <s v="ТЧ"/>
    <m/>
    <m/>
    <m/>
    <m/>
    <m/>
    <m/>
    <m/>
    <m/>
    <s v="КП11"/>
    <m/>
    <m/>
    <s v="Мех.фонд запущен."/>
    <m/>
    <m/>
    <m/>
  </r>
  <r>
    <x v="6"/>
    <x v="10"/>
    <s v="РН-ЭН"/>
    <x v="162"/>
    <d v="1899-12-30T02:46:00"/>
    <d v="2014-07-08T00:00:00"/>
    <d v="1899-12-30T03:37:00"/>
    <d v="1899-12-30T00:51:00"/>
    <n v="16"/>
    <s v="МТО"/>
    <s v="АПВН, РПВН"/>
    <x v="2"/>
    <s v="ПС-35/6кВ к-59 ВЛ-6кВ Ф№16"/>
    <x v="2"/>
    <x v="2"/>
    <s v="ПС-35/6кВ к-59 ВЛ-6кВ Ф№16"/>
    <s v="Гроза."/>
    <n v="6"/>
    <m/>
    <n v="6"/>
    <s v="ТЧ"/>
    <m/>
    <m/>
    <m/>
    <m/>
    <m/>
    <m/>
    <m/>
    <m/>
    <s v="КП11"/>
    <m/>
    <m/>
    <s v="Мех.фонд запущен."/>
    <m/>
    <m/>
    <m/>
  </r>
  <r>
    <x v="6"/>
    <x v="10"/>
    <s v="РН-ЭН"/>
    <x v="162"/>
    <m/>
    <m/>
    <m/>
    <m/>
    <m/>
    <m/>
    <m/>
    <x v="4"/>
    <m/>
    <x v="3"/>
    <x v="8"/>
    <m/>
    <m/>
    <m/>
    <m/>
    <m/>
    <m/>
    <m/>
    <m/>
    <m/>
    <m/>
    <m/>
    <m/>
    <m/>
    <m/>
    <m/>
    <m/>
    <m/>
    <s v="нарушений не было"/>
    <m/>
    <m/>
    <m/>
  </r>
  <r>
    <x v="6"/>
    <x v="10"/>
    <s v="РН-ЭН"/>
    <x v="163"/>
    <m/>
    <m/>
    <m/>
    <m/>
    <m/>
    <m/>
    <m/>
    <x v="4"/>
    <m/>
    <x v="3"/>
    <x v="8"/>
    <m/>
    <m/>
    <m/>
    <m/>
    <m/>
    <m/>
    <m/>
    <m/>
    <m/>
    <m/>
    <m/>
    <m/>
    <m/>
    <m/>
    <m/>
    <m/>
    <m/>
    <s v="нарушений не было"/>
    <m/>
    <m/>
    <m/>
  </r>
  <r>
    <x v="6"/>
    <x v="10"/>
    <s v="РН-ЭН"/>
    <x v="164"/>
    <d v="1899-12-30T19:00:00"/>
    <d v="2014-07-10T00:00:00"/>
    <d v="1899-12-30T19:00:00"/>
    <d v="1899-12-30T00:00:00"/>
    <n v="16"/>
    <s v="МТО"/>
    <s v="АПВУ"/>
    <x v="2"/>
    <s v="КТПНКС №1 800кВА к-850А"/>
    <x v="2"/>
    <x v="6"/>
    <s v="ПС-35/6 к-1828 ВЛ-6 ф-16"/>
    <s v="Под приемным порталом  КТПНКС №1 800кВА к-850А обнаружена обгоревшая ворона."/>
    <n v="1.1000000000000001"/>
    <m/>
    <n v="1.1000000000000001"/>
    <s v="ТЧ"/>
    <m/>
    <m/>
    <m/>
    <m/>
    <m/>
    <m/>
    <m/>
    <m/>
    <s v="КП19"/>
    <m/>
    <m/>
    <s v="Произведен перезапуск оборудования."/>
    <m/>
    <m/>
    <m/>
  </r>
  <r>
    <x v="6"/>
    <x v="10"/>
    <s v="РН-ЭН"/>
    <x v="165"/>
    <d v="1899-12-30T11:30:00"/>
    <d v="2014-07-11T00:00:00"/>
    <d v="1899-12-30T15:10:00"/>
    <d v="1899-12-30T03:40:00"/>
    <n v="13"/>
    <m/>
    <m/>
    <x v="0"/>
    <s v="ПС-35/6кВ к-456 ВЛ-6кВ Ф№6"/>
    <x v="2"/>
    <x v="2"/>
    <s v="ПС-35/6кВ к-456 ВЛ-6кВ Ф№6"/>
    <s v="Неполнофазный режим на к-697,1196.Осмотр ВЛ-6кВ: разрушение изолятора ШС-10 Ф &quot;В&quot; на оп. №12, перегорание шлейфа по Ф&quot;В&quot; "/>
    <n v="28.4"/>
    <m/>
    <n v="28.4"/>
    <s v="ТЧ"/>
    <m/>
    <m/>
    <m/>
    <d v="2012-06-01T00:00:00"/>
    <m/>
    <m/>
    <s v="1(29.01.2014)"/>
    <m/>
    <s v="КП4"/>
    <m/>
    <m/>
    <s v="Дефект устранен. Мех.фонд. запущен в работу. Для устранения дефекта на ВЛ-6кВ,  Ф-6 отключали с 14:01 до 15:10."/>
    <m/>
    <m/>
    <m/>
  </r>
  <r>
    <x v="6"/>
    <x v="10"/>
    <s v="ОАО Черногорэнерго"/>
    <x v="166"/>
    <d v="1899-12-30T21:47:00"/>
    <d v="2014-07-12T21:48:00"/>
    <d v="1899-12-30T21:48:00"/>
    <d v="1899-12-30T00:01:00"/>
    <n v="2"/>
    <m/>
    <s v="АПВУ"/>
    <x v="2"/>
    <s v="НМ м/р пс 35/6кв &quot;НМ&quot;   ф-7."/>
    <x v="2"/>
    <x v="2"/>
    <s v="пс 35/6кв &quot;НМ&quot;   ф-7."/>
    <s v="гроза"/>
    <n v="0.1"/>
    <n v="0.1"/>
    <n v="0.2"/>
    <m/>
    <m/>
    <m/>
    <m/>
    <m/>
    <m/>
    <m/>
    <m/>
    <m/>
    <s v="КП11"/>
    <m/>
    <m/>
    <m/>
    <m/>
    <m/>
    <m/>
  </r>
  <r>
    <x v="6"/>
    <x v="10"/>
    <s v="ОАО Черногорэнерго"/>
    <x v="166"/>
    <d v="1899-12-30T21:55:00"/>
    <d v="2014-07-12T21:56:00"/>
    <d v="1899-12-30T21:56:00"/>
    <d v="1899-12-30T00:01:00"/>
    <n v="3"/>
    <m/>
    <s v="АПВУ"/>
    <x v="2"/>
    <s v="Тюм.м/р. пс 35/6 &quot;Куст-7&quot;  ф-6."/>
    <x v="2"/>
    <x v="2"/>
    <s v="        пс 35/6 &quot;Куст-7&quot;  ф-6."/>
    <s v="гроза"/>
    <n v="0.1"/>
    <n v="0.2"/>
    <n v="0.30000000000000004"/>
    <m/>
    <m/>
    <m/>
    <m/>
    <m/>
    <m/>
    <m/>
    <m/>
    <m/>
    <s v="КП11"/>
    <m/>
    <m/>
    <m/>
    <m/>
    <m/>
    <m/>
  </r>
  <r>
    <x v="6"/>
    <x v="10"/>
    <s v="ФСК"/>
    <x v="166"/>
    <d v="1899-12-30T22:27:00"/>
    <d v="2014-07-12T22:28:00"/>
    <d v="1899-12-30T22:28:00"/>
    <d v="1899-12-30T00:01:00"/>
    <n v="54"/>
    <m/>
    <s v="АПВУ"/>
    <x v="5"/>
    <s v="ВЛ 220 кВ ПС Сибирская - НВ ГРЭС 3,4 цепь"/>
    <x v="4"/>
    <x v="2"/>
    <s v="ВЛ 220 кВ ПС Сибирская - НВ ГРЭС 3,4 цепь"/>
    <s v="ВЛ 220 кВ ПС Сибирская - НВ ГРЭС 3,4 цепь"/>
    <n v="7.6"/>
    <n v="34.4"/>
    <n v="42"/>
    <m/>
    <m/>
    <m/>
    <m/>
    <m/>
    <m/>
    <m/>
    <m/>
    <m/>
    <s v="КП18"/>
    <m/>
    <m/>
    <m/>
    <m/>
    <m/>
    <m/>
  </r>
  <r>
    <x v="6"/>
    <x v="10"/>
    <s v="ОАО Черногорэнерго"/>
    <x v="166"/>
    <d v="1899-12-30T22:27:00"/>
    <d v="2014-07-12T23:26:00"/>
    <d v="1899-12-30T23:26:00"/>
    <d v="1899-12-30T00:59:00"/>
    <n v="10"/>
    <m/>
    <s v="АПВН, РПВН"/>
    <x v="2"/>
    <s v="ДНС-24 пс 35/6 &quot;К-1550&quot;  ф-4."/>
    <x v="2"/>
    <x v="2"/>
    <s v="        пс 35/6 &quot;К-1550&quot;  ф-4."/>
    <s v="гроза"/>
    <n v="3.4"/>
    <n v="1.2"/>
    <n v="4.5999999999999996"/>
    <s v="И"/>
    <m/>
    <m/>
    <m/>
    <m/>
    <m/>
    <m/>
    <m/>
    <m/>
    <s v="КП11"/>
    <m/>
    <m/>
    <m/>
    <m/>
    <m/>
    <m/>
  </r>
  <r>
    <x v="6"/>
    <x v="10"/>
    <s v="ОАО Черногорэнерго"/>
    <x v="166"/>
    <d v="1899-12-30T22:27:00"/>
    <d v="2014-07-12T22:28:00"/>
    <d v="1899-12-30T22:28:00"/>
    <d v="1899-12-30T00:01:00"/>
    <n v="21"/>
    <m/>
    <s v="АПВУ"/>
    <x v="2"/>
    <s v="ДНС-24 пс 35/6 &quot;К-1565&quot;  ф-7."/>
    <x v="2"/>
    <x v="2"/>
    <s v="        пс 35/6 &quot;К-1565&quot;  ф-7."/>
    <s v="гроза"/>
    <n v="2.9"/>
    <m/>
    <n v="2.9"/>
    <m/>
    <m/>
    <m/>
    <m/>
    <m/>
    <m/>
    <m/>
    <m/>
    <m/>
    <s v="КП11"/>
    <m/>
    <m/>
    <m/>
    <m/>
    <m/>
    <m/>
  </r>
  <r>
    <x v="6"/>
    <x v="10"/>
    <s v="ОАО Черногорэнерго"/>
    <x v="166"/>
    <d v="1899-12-30T22:55:00"/>
    <d v="2014-07-12T22:56:00"/>
    <d v="1899-12-30T22:56:00"/>
    <d v="1899-12-30T00:01:00"/>
    <n v="6"/>
    <m/>
    <s v="АПВУ"/>
    <x v="2"/>
    <s v="МЧ м/р пс 35/6 &quot;КНС-2&quot; М/Ч м/р  ф-10."/>
    <x v="2"/>
    <x v="2"/>
    <s v="        пс 35/6 &quot;КНС-2&quot; М/Ч м/р  ф-10."/>
    <s v="гроза"/>
    <n v="0.3"/>
    <n v="0.1"/>
    <n v="0.4"/>
    <m/>
    <m/>
    <m/>
    <m/>
    <m/>
    <m/>
    <m/>
    <m/>
    <m/>
    <s v="КП11"/>
    <m/>
    <m/>
    <m/>
    <m/>
    <m/>
    <m/>
  </r>
  <r>
    <x v="6"/>
    <x v="10"/>
    <s v="РН-ЭН"/>
    <x v="166"/>
    <d v="1899-12-30T23:18:00"/>
    <d v="2014-07-12T00:00:00"/>
    <d v="1899-12-30T23:18:00"/>
    <d v="1899-12-30T00:00:00"/>
    <n v="16"/>
    <s v="ДЗТ"/>
    <s v="АПВУ"/>
    <x v="2"/>
    <s v="ПС-35/6 К-844 ВВ-35-1"/>
    <x v="0"/>
    <x v="0"/>
    <s v="ПС-35/6 К-844 ВВ-35-1"/>
    <s v="Прохождение грозового фронта. Порывистый ветер. Остановка мех. фонда. Следы прохождения токов К.З. на ВВ-35-1. АВР-6 успешно. Т-1 выведен в ремонт."/>
    <n v="2.2999999999999998"/>
    <m/>
    <n v="2.2999999999999998"/>
    <s v="В"/>
    <m/>
    <m/>
    <m/>
    <m/>
    <m/>
    <m/>
    <m/>
    <m/>
    <s v="КП11"/>
    <m/>
    <m/>
    <s v="Запуск мех. фонда._x000a_"/>
    <m/>
    <m/>
    <m/>
  </r>
  <r>
    <x v="6"/>
    <x v="10"/>
    <s v="РН-ЭН"/>
    <x v="166"/>
    <d v="1899-12-30T23:30:00"/>
    <d v="2014-07-12T00:00:00"/>
    <d v="1899-12-30T23:30:00"/>
    <d v="1899-12-30T00:00:00"/>
    <n v="33"/>
    <s v="ДЗТ"/>
    <s v="АПВУ"/>
    <x v="2"/>
    <s v="ПС-35/6 К-396 ВВ-35-1"/>
    <x v="0"/>
    <x v="0"/>
    <s v="ПС-35/6 К-396 ВВ-35-1"/>
    <s v="Прохождение грозового фронта. Порывистый ветер. Остановка мех. фонда. Следы прохождения токов К.З. на ВВ-35-1. АВР-6 успешно. Т-1 выведен в ремонт."/>
    <n v="5"/>
    <m/>
    <n v="5"/>
    <s v="В"/>
    <m/>
    <m/>
    <m/>
    <m/>
    <m/>
    <m/>
    <m/>
    <m/>
    <s v="КП11"/>
    <m/>
    <m/>
    <s v="Запуск мех. фонда._x000a_"/>
    <m/>
    <m/>
    <m/>
  </r>
  <r>
    <x v="6"/>
    <x v="10"/>
    <s v="РН-ЭН"/>
    <x v="166"/>
    <d v="1899-12-30T21:45:00"/>
    <d v="2014-07-12T00:00:00"/>
    <d v="1899-12-30T21:45:00"/>
    <d v="1899-12-30T00:00:00"/>
    <n v="64"/>
    <s v="МТЗ."/>
    <s v="АПВУ"/>
    <x v="2"/>
    <s v="ПС-110 Факел ВЛ-35 Ф-2."/>
    <x v="0"/>
    <x v="2"/>
    <s v="ПС-110 Факел ВЛ-35 Ф-2."/>
    <s v="Прохождение грозового фронта. Порывистый ветер. Остановка мех. фонда."/>
    <n v="6"/>
    <m/>
    <n v="6"/>
    <s v="ТЧ"/>
    <m/>
    <m/>
    <m/>
    <m/>
    <m/>
    <m/>
    <m/>
    <m/>
    <s v="КП11"/>
    <m/>
    <m/>
    <s v="Запуск мех. фонда._x000a_"/>
    <m/>
    <m/>
    <m/>
  </r>
  <r>
    <x v="6"/>
    <x v="10"/>
    <s v="РН-ЭН"/>
    <x v="166"/>
    <d v="1899-12-30T22:13:00"/>
    <d v="2014-07-12T00:00:00"/>
    <d v="1899-12-30T22:13:00"/>
    <d v="1899-12-30T00:00:00"/>
    <n v="67"/>
    <s v="МТЗ."/>
    <s v="АПВУ"/>
    <x v="2"/>
    <s v="ПС-110 КНС-15 ВЛ-35 Ф-2."/>
    <x v="0"/>
    <x v="2"/>
    <s v="ПС-110 КНС-15 ВЛ-35 Ф-2."/>
    <s v="Прохождение грозового фронта. Порывистый ветер. Остановка мех. фонда."/>
    <n v="10.9"/>
    <m/>
    <n v="10.9"/>
    <s v="ТЧ"/>
    <m/>
    <m/>
    <m/>
    <m/>
    <m/>
    <m/>
    <m/>
    <m/>
    <s v="КП11"/>
    <m/>
    <m/>
    <s v="Запуск мех. фонда._x000a_"/>
    <m/>
    <m/>
    <m/>
  </r>
  <r>
    <x v="6"/>
    <x v="10"/>
    <s v="РН-ЭН"/>
    <x v="166"/>
    <d v="1899-12-30T21:50:00"/>
    <d v="2014-07-12T00:00:00"/>
    <d v="1899-12-30T21:50:00"/>
    <d v="1899-12-30T00:00:00"/>
    <n v="33"/>
    <s v="МТО"/>
    <s v="АПВУ"/>
    <x v="2"/>
    <s v="ПС-110 КНС-12 ВЛ-35 Ф-4."/>
    <x v="0"/>
    <x v="2"/>
    <s v="ПС-110 КНС-12 ВЛ-35 Ф-4."/>
    <s v="Прохождение грозового фронта. Порывистый ветер. Остановка мех. фонда."/>
    <n v="4.5"/>
    <m/>
    <n v="4.5"/>
    <s v="ТЧ"/>
    <m/>
    <m/>
    <m/>
    <m/>
    <m/>
    <m/>
    <m/>
    <m/>
    <s v="КП11"/>
    <m/>
    <m/>
    <s v="Запуск мех. фонда._x000a_"/>
    <m/>
    <m/>
    <m/>
  </r>
  <r>
    <x v="6"/>
    <x v="10"/>
    <s v="РН-ЭН"/>
    <x v="166"/>
    <d v="1899-12-30T22:00:00"/>
    <d v="2014-07-12T00:00:00"/>
    <d v="1899-12-30T22:00:00"/>
    <d v="1899-12-30T00:00:00"/>
    <n v="50"/>
    <s v="МТЗ."/>
    <s v="АПВУ"/>
    <x v="2"/>
    <s v="ПС-110 КНС-37 ВЛ-35 Ф-3."/>
    <x v="0"/>
    <x v="2"/>
    <s v="ПС-110 КНС-37 ВЛ-35 Ф-3."/>
    <s v="Прохождение грозового фронта. Порывистый ветер. Остановка мех. фонда."/>
    <n v="11"/>
    <m/>
    <n v="11"/>
    <s v="ТЧ"/>
    <m/>
    <m/>
    <m/>
    <m/>
    <m/>
    <m/>
    <m/>
    <m/>
    <s v="КП11"/>
    <m/>
    <m/>
    <s v="Запуск мех. фонда._x000a_"/>
    <m/>
    <m/>
    <m/>
  </r>
  <r>
    <x v="6"/>
    <x v="10"/>
    <s v="РН-ЭН"/>
    <x v="166"/>
    <d v="1899-12-30T22:17:00"/>
    <d v="2014-07-12T00:00:00"/>
    <d v="1899-12-30T22:17:00"/>
    <d v="1899-12-30T00:00:00"/>
    <n v="60"/>
    <s v="МТЗ."/>
    <s v="АПВУ"/>
    <x v="2"/>
    <s v="ПС-110 КНС-33 ВЛ-35 Ф-3."/>
    <x v="0"/>
    <x v="2"/>
    <s v="ПС-110 КНС-33 ВЛ-35 Ф-3."/>
    <s v="Прохождение грозового фронта. Порывистый ветер. Остановка мех. фонда."/>
    <n v="15"/>
    <m/>
    <n v="15"/>
    <s v="ТЧ"/>
    <m/>
    <m/>
    <m/>
    <m/>
    <m/>
    <m/>
    <m/>
    <m/>
    <s v="КП11"/>
    <m/>
    <m/>
    <s v="Запуск мех. фонда._x000a_"/>
    <m/>
    <m/>
    <m/>
  </r>
  <r>
    <x v="6"/>
    <x v="10"/>
    <s v="РН-ЭН"/>
    <x v="166"/>
    <d v="1899-12-30T22:41:00"/>
    <d v="2014-07-12T00:00:00"/>
    <d v="1899-12-30T22:41:00"/>
    <d v="1899-12-30T00:00:00"/>
    <n v="29"/>
    <s v="МТЗ."/>
    <s v="АПВУ"/>
    <x v="2"/>
    <s v="ПС-110 КНС-33 ВЛ-35 Ф-4."/>
    <x v="0"/>
    <x v="2"/>
    <s v="ПС-110 КНС-33 ВЛ-35 Ф-4."/>
    <s v="Прохождение грозового фронта. Порывистый ветер. Остановка мех. фонда."/>
    <n v="12.7"/>
    <m/>
    <n v="12.7"/>
    <s v="ТЧ"/>
    <m/>
    <m/>
    <m/>
    <m/>
    <m/>
    <m/>
    <m/>
    <m/>
    <s v="КП11"/>
    <m/>
    <m/>
    <s v="Запуск мех. фонда._x000a_"/>
    <m/>
    <m/>
    <m/>
  </r>
  <r>
    <x v="6"/>
    <x v="10"/>
    <s v="РН-ЭН"/>
    <x v="166"/>
    <d v="1899-12-30T21:26:00"/>
    <d v="2014-07-12T00:00:00"/>
    <d v="1899-12-30T21:26:00"/>
    <d v="1899-12-30T00:00:00"/>
    <n v="287"/>
    <s v="Авар. откл."/>
    <s v="АПВУ"/>
    <x v="5"/>
    <s v="ВЛ-220 НВГРЭС-Сибирская-3,4ц"/>
    <x v="4"/>
    <x v="2"/>
    <s v="ВЛ-220 НВГРЭС-Сибирская-3,4ц"/>
    <s v="Прохождение грозового фронта. Порывистый ветер. Падение «U» в сети. Остановка мех. фонда."/>
    <n v="56.4"/>
    <m/>
    <n v="56.4"/>
    <s v="ТЧ"/>
    <m/>
    <m/>
    <m/>
    <m/>
    <m/>
    <m/>
    <m/>
    <m/>
    <s v="КП18"/>
    <m/>
    <m/>
    <s v="Запуск мех. фонда._x000a_"/>
    <m/>
    <m/>
    <m/>
  </r>
  <r>
    <x v="6"/>
    <x v="10"/>
    <s v="РН-ЭН"/>
    <x v="166"/>
    <d v="1899-12-30T21:50:00"/>
    <d v="2014-07-12T00:00:00"/>
    <d v="1899-12-30T22:44:00"/>
    <d v="1899-12-30T00:54:00"/>
    <n v="26"/>
    <s v="МТО"/>
    <s v="АПВН, РПВУ"/>
    <x v="2"/>
    <s v="ПС-35/6 К-96 ВЛ-6 Ф-14."/>
    <x v="2"/>
    <x v="2"/>
    <s v="ПС-35/6 К-96 ВЛ-6 Ф-14."/>
    <s v="Прохождение грозового фронта. Порывистый ветер. Остановка мех. фонда."/>
    <n v="12.4"/>
    <m/>
    <n v="12.4"/>
    <s v="ТЧ"/>
    <m/>
    <m/>
    <m/>
    <m/>
    <m/>
    <m/>
    <m/>
    <m/>
    <s v="КП11"/>
    <m/>
    <m/>
    <s v="Запуск мех. фонда._x000a_"/>
    <m/>
    <m/>
    <m/>
  </r>
  <r>
    <x v="6"/>
    <x v="10"/>
    <s v="РН-ЭН"/>
    <x v="166"/>
    <d v="1899-12-30T21:47:00"/>
    <d v="2014-07-12T00:00:00"/>
    <d v="1899-12-30T22:22:00"/>
    <d v="1899-12-30T00:35:00"/>
    <n v="6"/>
    <s v="МТО"/>
    <s v="АПВН, РПВУ"/>
    <x v="2"/>
    <s v="ПС-35/6 К-19 ВЛ-6 Ф-10."/>
    <x v="2"/>
    <x v="2"/>
    <s v="ПС-35/6 К-19 ВЛ-6 Ф-10."/>
    <s v="Прохождение грозового фронта. Порывистый ветер. Остановка мех. фонда."/>
    <n v="3.3"/>
    <m/>
    <n v="3.3"/>
    <s v="ТЧ"/>
    <m/>
    <m/>
    <m/>
    <m/>
    <m/>
    <m/>
    <m/>
    <m/>
    <s v="КП11"/>
    <m/>
    <m/>
    <s v="Запуск мех. фонда._x000a_"/>
    <m/>
    <m/>
    <m/>
  </r>
  <r>
    <x v="6"/>
    <x v="10"/>
    <s v="РН-ЭН"/>
    <x v="166"/>
    <d v="1899-12-30T22:12:00"/>
    <d v="2014-07-12T00:00:00"/>
    <d v="1899-12-30T22:12:00"/>
    <d v="1899-12-30T00:00:00"/>
    <n v="10"/>
    <s v="МТО"/>
    <s v="АПВУ"/>
    <x v="2"/>
    <s v="ПС-35/6 К-295 ВЛ-6 Ф-18."/>
    <x v="2"/>
    <x v="2"/>
    <s v="ПС-35/6 К-295 ВЛ-6 Ф-18."/>
    <s v="Прохождение грозового фронта. Порывистый ветер. Остановка мех. фонда."/>
    <n v="1.6"/>
    <m/>
    <n v="1.6"/>
    <s v="ТЧ"/>
    <m/>
    <m/>
    <m/>
    <m/>
    <m/>
    <m/>
    <m/>
    <m/>
    <s v="КП11"/>
    <m/>
    <m/>
    <s v="Запуск мех. фонда._x000a_"/>
    <m/>
    <m/>
    <m/>
  </r>
  <r>
    <x v="6"/>
    <x v="10"/>
    <s v="РН-ЭН"/>
    <x v="166"/>
    <d v="1899-12-30T22:05:00"/>
    <d v="2014-07-13T00:00:00"/>
    <d v="1899-12-30T03:12:00"/>
    <d v="1899-12-30T05:07:00"/>
    <n v="11"/>
    <s v="МТО"/>
    <s v="АПВН, РПВН"/>
    <x v="2"/>
    <s v="ПС-35/6 К-480 ВЛ-6 Ф-8."/>
    <x v="2"/>
    <x v="2"/>
    <s v="ПС-35/6 К-480 ВЛ-6 Ф-8."/>
    <s v="Прохождение грозового фронта. Порывистый ветер. Остановка мех. фонда. Разрушение ШС-10 оп№14,16. Устранено."/>
    <n v="84.5"/>
    <m/>
    <n v="84.5"/>
    <s v="И"/>
    <m/>
    <m/>
    <m/>
    <m/>
    <m/>
    <m/>
    <m/>
    <m/>
    <s v="КП11"/>
    <m/>
    <m/>
    <s v="Запуск мех. фонда._x000a_"/>
    <m/>
    <m/>
    <m/>
  </r>
  <r>
    <x v="6"/>
    <x v="10"/>
    <s v="РН-ЭН"/>
    <x v="166"/>
    <d v="1899-12-30T22:07:00"/>
    <d v="2014-07-12T00:00:00"/>
    <d v="1899-12-30T23:40:00"/>
    <d v="1899-12-30T01:33:00"/>
    <n v="5"/>
    <s v="МТО"/>
    <s v="АПВН, РПВУ"/>
    <x v="2"/>
    <s v="ПС-35/6 К-1841    ВЛ-6 Ф-4."/>
    <x v="2"/>
    <x v="2"/>
    <s v="ПС-35/6 К-1841 ВЛ-6 Ф-4."/>
    <s v="Прохождение грозового фронта. Порывистый ветер.Разрушение изолятора ШС-10 оп.№52  Ф &quot;В&quot;.Остановка мех. фонда."/>
    <n v="1.5"/>
    <m/>
    <n v="1.5"/>
    <s v="ТЧ"/>
    <m/>
    <m/>
    <m/>
    <m/>
    <m/>
    <m/>
    <m/>
    <m/>
    <s v="КП11"/>
    <m/>
    <m/>
    <s v="Запуск мех. фонда._x000a_"/>
    <m/>
    <m/>
    <m/>
  </r>
  <r>
    <x v="6"/>
    <x v="10"/>
    <s v="РН-ЭН"/>
    <x v="166"/>
    <d v="1899-12-30T22:05:00"/>
    <d v="2014-07-12T00:00:00"/>
    <d v="1899-12-30T22:05:00"/>
    <d v="1899-12-30T00:00:00"/>
    <n v="15"/>
    <s v="МТО"/>
    <s v="АПВУ"/>
    <x v="2"/>
    <s v="ПС-35/6 К-1841    ВЛ-6 Ф-6."/>
    <x v="2"/>
    <x v="2"/>
    <s v="ПС-35/6 К-1841 ВЛ-6 Ф-4."/>
    <s v="Прохождение грозового фронта. Порывистый ветер. Остановка мех. фонда."/>
    <n v="2"/>
    <m/>
    <n v="2"/>
    <s v="ТЧ"/>
    <m/>
    <m/>
    <m/>
    <m/>
    <m/>
    <m/>
    <m/>
    <m/>
    <s v="КП11"/>
    <m/>
    <m/>
    <s v="Запуск мех. фонда. Изолятор заменен_x000a_"/>
    <m/>
    <m/>
    <m/>
  </r>
  <r>
    <x v="6"/>
    <x v="10"/>
    <s v="РН-ЭН"/>
    <x v="166"/>
    <d v="1899-12-30T21:48:00"/>
    <d v="2014-07-12T00:00:00"/>
    <d v="1899-12-30T21:48:00"/>
    <d v="1899-12-30T00:00:00"/>
    <n v="8"/>
    <s v="МТО"/>
    <s v="АПВУ"/>
    <x v="2"/>
    <s v="ПС-35/6 К-439      ВЛ-6 Ф-6."/>
    <x v="2"/>
    <x v="2"/>
    <s v="ПС-35/6 К-439  ВЛ-6 Ф-6."/>
    <s v="Прохождение грозового фронта. Порывистый ветер. Остановка мех. фонда."/>
    <n v="0.7"/>
    <m/>
    <n v="0.7"/>
    <s v="ТЧ"/>
    <m/>
    <m/>
    <m/>
    <m/>
    <m/>
    <m/>
    <m/>
    <m/>
    <s v="КП11"/>
    <m/>
    <m/>
    <s v="Запуск мех. фонда._x000a_"/>
    <m/>
    <m/>
    <m/>
  </r>
  <r>
    <x v="6"/>
    <x v="10"/>
    <s v="РН-ЭН"/>
    <x v="167"/>
    <m/>
    <m/>
    <m/>
    <m/>
    <m/>
    <m/>
    <m/>
    <x v="4"/>
    <m/>
    <x v="3"/>
    <x v="8"/>
    <m/>
    <m/>
    <m/>
    <m/>
    <m/>
    <m/>
    <m/>
    <m/>
    <m/>
    <m/>
    <m/>
    <m/>
    <m/>
    <m/>
    <m/>
    <m/>
    <m/>
    <s v="нарушений не было"/>
    <m/>
    <m/>
    <m/>
  </r>
  <r>
    <x v="6"/>
    <x v="10"/>
    <s v="РН-ЭН"/>
    <x v="168"/>
    <m/>
    <m/>
    <m/>
    <m/>
    <m/>
    <m/>
    <m/>
    <x v="4"/>
    <m/>
    <x v="3"/>
    <x v="8"/>
    <m/>
    <m/>
    <m/>
    <m/>
    <m/>
    <m/>
    <m/>
    <m/>
    <m/>
    <m/>
    <m/>
    <m/>
    <m/>
    <m/>
    <m/>
    <m/>
    <m/>
    <s v="нарушений не было"/>
    <m/>
    <m/>
    <m/>
  </r>
  <r>
    <x v="6"/>
    <x v="10"/>
    <s v="РН-ЭН"/>
    <x v="169"/>
    <m/>
    <m/>
    <m/>
    <m/>
    <m/>
    <m/>
    <m/>
    <x v="4"/>
    <m/>
    <x v="3"/>
    <x v="8"/>
    <m/>
    <m/>
    <m/>
    <m/>
    <m/>
    <m/>
    <m/>
    <m/>
    <m/>
    <m/>
    <m/>
    <m/>
    <m/>
    <m/>
    <m/>
    <m/>
    <m/>
    <s v="нарушений не было"/>
    <m/>
    <m/>
    <m/>
  </r>
  <r>
    <x v="6"/>
    <x v="10"/>
    <s v="РН-ЭН"/>
    <x v="170"/>
    <m/>
    <m/>
    <m/>
    <m/>
    <m/>
    <m/>
    <m/>
    <x v="4"/>
    <m/>
    <x v="3"/>
    <x v="8"/>
    <m/>
    <m/>
    <m/>
    <m/>
    <m/>
    <m/>
    <m/>
    <m/>
    <m/>
    <m/>
    <m/>
    <m/>
    <m/>
    <m/>
    <m/>
    <m/>
    <m/>
    <s v="нарушений не было"/>
    <m/>
    <m/>
    <m/>
  </r>
  <r>
    <x v="6"/>
    <x v="10"/>
    <s v="РН-ЭН"/>
    <x v="171"/>
    <d v="1899-12-30T12:09:00"/>
    <d v="2014-07-17T00:00:00"/>
    <d v="1899-12-30T12:09:00"/>
    <d v="1899-12-30T00:00:00"/>
    <n v="8"/>
    <s v="МТО"/>
    <s v="АПВУ"/>
    <x v="1"/>
    <s v="ПС-35/6 к-9             ВЛ-6 Ф-4"/>
    <x v="2"/>
    <x v="2"/>
    <s v="ПС-35/6 к-9             ВЛ-6 Ф-4"/>
    <s v="Касание проводов, следы  К.З в пролете оп№20/9-20/10 не установленной техникой ._x000a_"/>
    <n v="1.8"/>
    <m/>
    <n v="1.8"/>
    <s v="ТЧ"/>
    <m/>
    <m/>
    <m/>
    <m/>
    <m/>
    <m/>
    <m/>
    <m/>
    <s v="КП20"/>
    <m/>
    <m/>
    <s v="Запуск мех. фонда. Составлен АКТ._x000a_"/>
    <m/>
    <s v="с"/>
    <m/>
  </r>
  <r>
    <x v="6"/>
    <x v="10"/>
    <s v="РН-ЭН"/>
    <x v="171"/>
    <d v="1899-12-30T11:39:00"/>
    <d v="2014-07-17T00:00:00"/>
    <d v="1899-12-30T11:39:00"/>
    <d v="1899-12-30T00:00:00"/>
    <n v="5"/>
    <s v="МТО"/>
    <s v="АПВУ"/>
    <x v="0"/>
    <s v="ПС-35/6 к-1828             ВЛ-6 Ф-5"/>
    <x v="2"/>
    <x v="2"/>
    <s v="ПС-35/6 к-1828             ВЛ-6 Ф-5"/>
    <s v=" ШС-10 Ф-«А» оп№37,  ШС-10 Ф-«С» оп№51 частичное разрушение."/>
    <n v="0.2"/>
    <m/>
    <n v="0.2"/>
    <s v="И"/>
    <m/>
    <m/>
    <m/>
    <m/>
    <m/>
    <m/>
    <m/>
    <m/>
    <s v="КП23"/>
    <m/>
    <m/>
    <s v="Запуск мех. фонда. Изоляторы заменены._x000a_"/>
    <m/>
    <m/>
    <m/>
  </r>
  <r>
    <x v="6"/>
    <x v="10"/>
    <s v="РН-ЭН"/>
    <x v="172"/>
    <m/>
    <m/>
    <m/>
    <m/>
    <m/>
    <m/>
    <m/>
    <x v="4"/>
    <m/>
    <x v="3"/>
    <x v="8"/>
    <m/>
    <m/>
    <m/>
    <m/>
    <m/>
    <m/>
    <m/>
    <m/>
    <m/>
    <m/>
    <m/>
    <m/>
    <m/>
    <m/>
    <m/>
    <m/>
    <m/>
    <s v="нарушений не было"/>
    <m/>
    <m/>
    <m/>
  </r>
  <r>
    <x v="6"/>
    <x v="10"/>
    <s v="РН-ЭН"/>
    <x v="173"/>
    <d v="1899-12-30T05:17:00"/>
    <d v="2014-07-19T00:00:00"/>
    <d v="1899-12-30T05:17:00"/>
    <d v="2014-07-19T00:00:00"/>
    <n v="8"/>
    <s v="МТО"/>
    <s v="АПВУ"/>
    <x v="0"/>
    <s v="ПС-35/6 к-45 ВЛ-6 ф-8"/>
    <x v="2"/>
    <x v="2"/>
    <s v="ПС-35/6 к-45 ВЛ-6 ф-8"/>
    <s v="следы  подгара проводов Ф&quot;В,С&quot; в пролете оп.№35-36 в районе к-1113. _x000a_"/>
    <n v="1.9"/>
    <m/>
    <n v="1.9"/>
    <s v="ТЧ"/>
    <m/>
    <m/>
    <m/>
    <m/>
    <m/>
    <m/>
    <m/>
    <m/>
    <s v="КП25"/>
    <m/>
    <m/>
    <s v="Запущен мех.фонд. "/>
    <m/>
    <m/>
    <m/>
  </r>
  <r>
    <x v="6"/>
    <x v="10"/>
    <s v="РН-ЭН"/>
    <x v="173"/>
    <d v="1899-12-30T10:31:00"/>
    <d v="2014-07-19T00:00:00"/>
    <d v="1899-12-30T10:57:00"/>
    <d v="1899-12-30T00:26:00"/>
    <n v="9"/>
    <s v="МТО"/>
    <s v="АПВН, РПВН"/>
    <x v="2"/>
    <s v="ПС-35/6 к-111 ВЛ-6 ф-18"/>
    <x v="2"/>
    <x v="2"/>
    <s v="ПС-35/6 к-111 ВЛ-6 ф-18"/>
    <s v="Следы подгара на проходных изоляторах по Ф&quot;А,В&quot; высоковольтного короба КТПН-250кВА к-51.На крыше  КТПН-обнаружена мертвая обгоревшая сорока."/>
    <n v="2.6"/>
    <m/>
    <n v="2.6"/>
    <s v="И"/>
    <m/>
    <m/>
    <m/>
    <m/>
    <m/>
    <m/>
    <m/>
    <m/>
    <s v="КП19"/>
    <m/>
    <m/>
    <s v="Запущен мех.фонд. Составлен первичный акт."/>
    <m/>
    <m/>
    <m/>
  </r>
  <r>
    <x v="6"/>
    <x v="10"/>
    <s v="РН-ЭН"/>
    <x v="174"/>
    <m/>
    <m/>
    <m/>
    <m/>
    <m/>
    <m/>
    <m/>
    <x v="4"/>
    <m/>
    <x v="3"/>
    <x v="8"/>
    <m/>
    <m/>
    <m/>
    <m/>
    <m/>
    <m/>
    <m/>
    <m/>
    <m/>
    <m/>
    <m/>
    <m/>
    <m/>
    <m/>
    <m/>
    <m/>
    <m/>
    <s v="нарушений не было"/>
    <m/>
    <m/>
    <m/>
  </r>
  <r>
    <x v="6"/>
    <x v="10"/>
    <s v="РН-ЭН"/>
    <x v="175"/>
    <m/>
    <m/>
    <m/>
    <m/>
    <m/>
    <m/>
    <m/>
    <x v="4"/>
    <m/>
    <x v="3"/>
    <x v="8"/>
    <m/>
    <m/>
    <m/>
    <m/>
    <m/>
    <m/>
    <m/>
    <m/>
    <m/>
    <m/>
    <m/>
    <m/>
    <m/>
    <m/>
    <m/>
    <m/>
    <m/>
    <s v="нарушений не было"/>
    <m/>
    <m/>
    <m/>
  </r>
  <r>
    <x v="6"/>
    <x v="10"/>
    <s v="ОАО Черногорэнерго"/>
    <x v="176"/>
    <d v="1899-12-30T19:30:00"/>
    <d v="2014-07-23T00:35:00"/>
    <d v="1899-12-30T00:35:00"/>
    <d v="1899-12-30T05:05:00"/>
    <n v="4"/>
    <m/>
    <s v="АПВН, РПВН"/>
    <x v="2"/>
    <s v="К-326"/>
    <x v="2"/>
    <x v="6"/>
    <s v="К-326"/>
    <s v="внутреннее повреждение трансфрорматора"/>
    <n v="5.6"/>
    <n v="5.6"/>
    <n v="11.2"/>
    <m/>
    <s v="2005г."/>
    <m/>
    <m/>
    <s v="Т.Р.-02.02.12г."/>
    <m/>
    <m/>
    <s v="2013г., 2014г. Отказ в Т. Р. "/>
    <s v="Т.Р.-02.02.12г."/>
    <s v="КП25"/>
    <m/>
    <m/>
    <m/>
    <m/>
    <m/>
    <m/>
  </r>
  <r>
    <x v="6"/>
    <x v="10"/>
    <s v="РН-ЭН"/>
    <x v="176"/>
    <d v="1899-12-30T06:50:00"/>
    <d v="2014-07-22T00:00:00"/>
    <d v="1899-12-30T06:50:00"/>
    <d v="1899-12-30T00:00:00"/>
    <n v="65"/>
    <s v="МТЗ"/>
    <s v="АПВУ"/>
    <x v="2"/>
    <s v="ПС-110 Мега ВЛ-35 Ф-1"/>
    <x v="0"/>
    <x v="2"/>
    <s v="ПС-110 Мега ВЛ-35 Ф-1"/>
    <s v="Прохождение грозового фронта. "/>
    <n v="7.7"/>
    <n v="11.3"/>
    <n v="19"/>
    <s v="ТЧ"/>
    <m/>
    <m/>
    <m/>
    <m/>
    <m/>
    <m/>
    <m/>
    <m/>
    <s v="КП11"/>
    <m/>
    <m/>
    <s v="Производится осмотр оборудования."/>
    <m/>
    <m/>
    <m/>
  </r>
  <r>
    <x v="6"/>
    <x v="10"/>
    <s v="РН-ЭН"/>
    <x v="176"/>
    <d v="1899-12-30T10:35:00"/>
    <d v="2014-07-22T00:00:00"/>
    <d v="1899-12-30T10:35:00"/>
    <d v="1899-12-30T00:00:00"/>
    <n v="6"/>
    <s v="МТО"/>
    <s v="АПВУ"/>
    <x v="2"/>
    <s v="ПС-35/6 к-392 ВЛ-6 ф-6"/>
    <x v="2"/>
    <x v="2"/>
    <s v="ПС-35/6 к-392 ВЛ-6 ф-6"/>
    <s v="Прохождение грозового фронта. Подгары изоляторов ШПК оп.№30 ф-А, оп.№44 ф-А,оп 45 ф-АВС, оп 43 ф-ВС, оп 47 ф-АВ."/>
    <n v="0.8"/>
    <n v="0.3"/>
    <n v="1.1000000000000001"/>
    <s v="И"/>
    <m/>
    <m/>
    <m/>
    <m/>
    <m/>
    <m/>
    <m/>
    <m/>
    <s v="КП11"/>
    <m/>
    <m/>
    <s v="Устранено"/>
    <m/>
    <m/>
    <m/>
  </r>
  <r>
    <x v="6"/>
    <x v="10"/>
    <s v="РН-ЭН"/>
    <x v="176"/>
    <d v="1899-12-30T16:46:00"/>
    <d v="2014-07-22T00:00:00"/>
    <d v="1899-12-30T20:03:00"/>
    <d v="1899-12-30T03:17:00"/>
    <n v="5"/>
    <s v="МТЗ"/>
    <s v="АПВН, РПВН"/>
    <x v="2"/>
    <s v="ПС-35/6 ДНС-1М ф-6"/>
    <x v="2"/>
    <x v="2"/>
    <s v="ПС-35/6 ДНС-1М ф-6"/>
    <s v="Прохождение грозового фронта. Подгары на изоляторах ШПК-10 оп. 49 ф-В, оп. 50 ф-ВС."/>
    <n v="11.7"/>
    <m/>
    <n v="11.7"/>
    <s v="И"/>
    <m/>
    <m/>
    <m/>
    <m/>
    <m/>
    <m/>
    <m/>
    <m/>
    <s v="КП11"/>
    <m/>
    <m/>
    <s v="В 20:03 ф-6 включен в работу, подано U на к-125М. Разорваны шлейфа на оп. 66 в ст. оп.67, в 21:46 при включении КПУ 125М-2 повторное отключение ф-6 ПС-35/6 ДНС-1М, КПУ125М-2 отключено, в 21:54 ф-6 включен в работу. Произведена замена изоляторов ШПК-10 оп. 49 ф-В, оп. 50 ф-ВС. В 22:46 включено КПУ 125М-2 успешно, подано U На к-27М."/>
    <m/>
    <m/>
    <m/>
  </r>
  <r>
    <x v="6"/>
    <x v="10"/>
    <s v="РН-ЭН"/>
    <x v="176"/>
    <d v="1899-12-30T16:51:00"/>
    <d v="2014-07-22T00:00:00"/>
    <d v="1899-12-30T16:51:00"/>
    <d v="1899-12-30T00:00:00"/>
    <n v="24"/>
    <s v="МТЗ"/>
    <s v="АПВУ"/>
    <x v="2"/>
    <s v="ПС-35/6 к-9М ф-18"/>
    <x v="2"/>
    <x v="2"/>
    <s v="ПС-35/6 к-9М ф-18"/>
    <s v="Прохождение грозового фронта."/>
    <n v="4.8"/>
    <n v="1.2"/>
    <n v="6"/>
    <s v="ТЧ"/>
    <m/>
    <m/>
    <m/>
    <m/>
    <m/>
    <m/>
    <m/>
    <m/>
    <s v="КП11"/>
    <m/>
    <m/>
    <s v="Производится осмотр оборудования"/>
    <m/>
    <m/>
    <m/>
  </r>
  <r>
    <x v="6"/>
    <x v="10"/>
    <s v="РН-ЭН"/>
    <x v="176"/>
    <d v="1899-12-30T17:17:00"/>
    <d v="2014-07-22T00:00:00"/>
    <d v="1899-12-30T17:48:00"/>
    <d v="1899-12-30T00:31:00"/>
    <n v="23"/>
    <s v="МТЗ"/>
    <s v="АПВН, РПВУ"/>
    <x v="2"/>
    <s v="ПС-35/6 к-774 ф-8"/>
    <x v="2"/>
    <x v="2"/>
    <s v="ПС-35/6 к-774 ф-8"/>
    <s v="Прохождение грозового фронта."/>
    <n v="14.8"/>
    <m/>
    <n v="14.8"/>
    <s v="ТЧ"/>
    <m/>
    <m/>
    <m/>
    <m/>
    <m/>
    <m/>
    <m/>
    <m/>
    <s v="КП11"/>
    <m/>
    <m/>
    <s v="Производится осмотр оборудования"/>
    <m/>
    <m/>
    <m/>
  </r>
  <r>
    <x v="6"/>
    <x v="10"/>
    <s v="РН-ЭН"/>
    <x v="176"/>
    <d v="1899-12-30T16:45:00"/>
    <d v="2014-07-22T00:00:00"/>
    <d v="1899-12-30T19:19:00"/>
    <d v="1899-12-30T02:34:00"/>
    <n v="20"/>
    <s v="МТЗ"/>
    <s v="АПВН, РПВН"/>
    <x v="2"/>
    <s v="ПС-35/6 к-41М ф-16"/>
    <x v="2"/>
    <x v="2"/>
    <s v="ПС-35/6 к-41М ф-16"/>
    <s v="Прохождение грозового фронта. Посадка U по СШ-6кВ. Разрушение изоляторов ШС-10 ф-В,С оп.25,27."/>
    <n v="5.5"/>
    <n v="1.9"/>
    <n v="7.4"/>
    <s v="И"/>
    <m/>
    <m/>
    <m/>
    <m/>
    <m/>
    <m/>
    <m/>
    <m/>
    <s v="КП11"/>
    <m/>
    <m/>
    <s v="Устранено."/>
    <m/>
    <m/>
    <m/>
  </r>
  <r>
    <x v="6"/>
    <x v="10"/>
    <s v="РН-ЭН"/>
    <x v="176"/>
    <d v="1899-12-30T22:30:00"/>
    <d v="2014-07-22T00:00:00"/>
    <d v="1899-12-30T01:30:00"/>
    <d v="1899-12-30T03:00:00"/>
    <n v="3"/>
    <s v="МТЗ"/>
    <s v="АПВН, РПВН"/>
    <x v="2"/>
    <s v="ПС-35/6 к-100 ф-14"/>
    <x v="2"/>
    <x v="2"/>
    <s v="ПС-35/6 к-100 ф-14"/>
    <s v="Последствие прохождения грозового фронта, падение дерева из вне охранной зоны ВЛ-6кВ в пролете оп. 10-11."/>
    <n v="2.8"/>
    <m/>
    <n v="2.8"/>
    <s v="ТЧ"/>
    <m/>
    <m/>
    <m/>
    <m/>
    <m/>
    <m/>
    <m/>
    <m/>
    <s v="КП19"/>
    <m/>
    <m/>
    <s v="Устранено."/>
    <m/>
    <m/>
    <m/>
  </r>
  <r>
    <x v="6"/>
    <x v="10"/>
    <s v="РН-ЭН"/>
    <x v="177"/>
    <m/>
    <m/>
    <m/>
    <m/>
    <m/>
    <m/>
    <m/>
    <x v="4"/>
    <m/>
    <x v="3"/>
    <x v="8"/>
    <m/>
    <m/>
    <m/>
    <m/>
    <m/>
    <m/>
    <m/>
    <m/>
    <m/>
    <m/>
    <m/>
    <m/>
    <m/>
    <m/>
    <m/>
    <m/>
    <m/>
    <s v="нарушений не было"/>
    <m/>
    <m/>
    <m/>
  </r>
  <r>
    <x v="6"/>
    <x v="10"/>
    <s v="ОАО Черногорэнерго"/>
    <x v="178"/>
    <d v="1899-12-30T17:19:00"/>
    <d v="2014-07-24T17:20:00"/>
    <d v="1899-12-30T17:20:00"/>
    <d v="1899-12-30T00:01:00"/>
    <n v="45"/>
    <m/>
    <s v="АПВУ"/>
    <x v="2"/>
    <s v="ВЛ 35кВ п/с 110/35/6кВ Молодежная токовая отсечка"/>
    <x v="0"/>
    <x v="2"/>
    <s v="ВЛ 35кВ п/с 110/35/6кВ Молодежная токовая отсечка"/>
    <s v="гроза"/>
    <n v="5.0999999999999996"/>
    <n v="10.199999999999999"/>
    <n v="15.299999999999999"/>
    <m/>
    <m/>
    <m/>
    <m/>
    <m/>
    <m/>
    <m/>
    <m/>
    <m/>
    <s v="КП11"/>
    <m/>
    <m/>
    <m/>
    <m/>
    <m/>
    <m/>
  </r>
  <r>
    <x v="6"/>
    <x v="10"/>
    <s v="РН-ЭН"/>
    <x v="178"/>
    <m/>
    <m/>
    <m/>
    <m/>
    <m/>
    <m/>
    <m/>
    <x v="4"/>
    <m/>
    <x v="3"/>
    <x v="8"/>
    <m/>
    <m/>
    <m/>
    <m/>
    <m/>
    <m/>
    <m/>
    <m/>
    <m/>
    <m/>
    <m/>
    <m/>
    <m/>
    <m/>
    <m/>
    <m/>
    <m/>
    <s v="нарушений не было"/>
    <m/>
    <m/>
    <m/>
  </r>
  <r>
    <x v="6"/>
    <x v="10"/>
    <s v="ОАО Черногорэнерго"/>
    <x v="179"/>
    <d v="1899-12-30T10:52:00"/>
    <d v="2014-07-25T10:53:00"/>
    <d v="1899-12-30T10:53:00"/>
    <d v="1899-12-30T00:01:00"/>
    <n v="4"/>
    <m/>
    <s v="АПВУ"/>
    <x v="5"/>
    <m/>
    <x v="2"/>
    <x v="2"/>
    <s v="ПС 35/6 кВ к-8 МЧ"/>
    <s v="посадка напряж"/>
    <n v="0.9"/>
    <n v="8.5"/>
    <n v="9.4"/>
    <m/>
    <m/>
    <m/>
    <m/>
    <m/>
    <m/>
    <m/>
    <m/>
    <m/>
    <s v="КП18"/>
    <m/>
    <m/>
    <m/>
    <m/>
    <m/>
    <m/>
  </r>
  <r>
    <x v="6"/>
    <x v="10"/>
    <s v="РН-ЭН"/>
    <x v="179"/>
    <m/>
    <m/>
    <m/>
    <m/>
    <m/>
    <m/>
    <m/>
    <x v="4"/>
    <m/>
    <x v="3"/>
    <x v="8"/>
    <m/>
    <m/>
    <m/>
    <m/>
    <m/>
    <m/>
    <m/>
    <m/>
    <m/>
    <m/>
    <m/>
    <m/>
    <m/>
    <m/>
    <m/>
    <m/>
    <m/>
    <s v="нарушений не было"/>
    <m/>
    <m/>
    <m/>
  </r>
  <r>
    <x v="6"/>
    <x v="10"/>
    <s v="РН-ЭН"/>
    <x v="180"/>
    <m/>
    <m/>
    <m/>
    <m/>
    <m/>
    <m/>
    <m/>
    <x v="4"/>
    <m/>
    <x v="3"/>
    <x v="8"/>
    <m/>
    <m/>
    <m/>
    <m/>
    <m/>
    <m/>
    <m/>
    <m/>
    <m/>
    <m/>
    <m/>
    <m/>
    <m/>
    <m/>
    <m/>
    <m/>
    <m/>
    <s v="нарушений не было"/>
    <m/>
    <m/>
    <m/>
  </r>
  <r>
    <x v="6"/>
    <x v="10"/>
    <s v="РН-ЭН"/>
    <x v="181"/>
    <m/>
    <m/>
    <m/>
    <m/>
    <m/>
    <m/>
    <m/>
    <x v="4"/>
    <m/>
    <x v="3"/>
    <x v="8"/>
    <m/>
    <m/>
    <m/>
    <m/>
    <m/>
    <m/>
    <m/>
    <m/>
    <m/>
    <m/>
    <m/>
    <m/>
    <m/>
    <m/>
    <m/>
    <m/>
    <m/>
    <s v="нарушений не было"/>
    <m/>
    <m/>
    <m/>
  </r>
  <r>
    <x v="6"/>
    <x v="10"/>
    <s v="ОАО Черногорэнерго"/>
    <x v="182"/>
    <d v="1899-12-30T14:30:00"/>
    <d v="2014-07-28T00:00:00"/>
    <d v="1899-12-30T15:18:00"/>
    <d v="1899-12-30T00:48:00"/>
    <n v="1033"/>
    <m/>
    <s v="АПВН, РПВН"/>
    <x v="5"/>
    <s v="ВЛ-110 факел КНС-32 1 цепь, п/с большечерногорская"/>
    <x v="0"/>
    <x v="2"/>
    <s v="ВЛ-110 факел КНС-32 1 цепь, п/с большечерногорская"/>
    <s v="Аварийное отключение по вине Энергоснабж.орг"/>
    <n v="422.3"/>
    <n v="405.3"/>
    <n v="827.6"/>
    <m/>
    <m/>
    <m/>
    <m/>
    <m/>
    <m/>
    <m/>
    <m/>
    <m/>
    <s v="КП18"/>
    <m/>
    <m/>
    <m/>
    <m/>
    <m/>
    <m/>
  </r>
  <r>
    <x v="6"/>
    <x v="10"/>
    <s v="РН-ЭН"/>
    <x v="182"/>
    <m/>
    <m/>
    <m/>
    <m/>
    <m/>
    <m/>
    <m/>
    <x v="4"/>
    <m/>
    <x v="3"/>
    <x v="8"/>
    <m/>
    <m/>
    <m/>
    <m/>
    <m/>
    <m/>
    <m/>
    <m/>
    <m/>
    <m/>
    <m/>
    <m/>
    <m/>
    <m/>
    <m/>
    <m/>
    <m/>
    <s v="нарушений не было"/>
    <m/>
    <m/>
    <m/>
  </r>
  <r>
    <x v="6"/>
    <x v="10"/>
    <s v="РН-ЭН"/>
    <x v="183"/>
    <m/>
    <m/>
    <m/>
    <m/>
    <m/>
    <m/>
    <m/>
    <x v="4"/>
    <m/>
    <x v="3"/>
    <x v="8"/>
    <m/>
    <m/>
    <m/>
    <m/>
    <m/>
    <m/>
    <m/>
    <m/>
    <m/>
    <m/>
    <m/>
    <m/>
    <m/>
    <m/>
    <m/>
    <m/>
    <m/>
    <s v="нарушений не было"/>
    <m/>
    <m/>
    <m/>
  </r>
  <r>
    <x v="6"/>
    <x v="10"/>
    <s v="ОАО Черногорэнерго"/>
    <x v="184"/>
    <m/>
    <m/>
    <m/>
    <m/>
    <m/>
    <m/>
    <m/>
    <x v="4"/>
    <m/>
    <x v="3"/>
    <x v="8"/>
    <m/>
    <m/>
    <m/>
    <m/>
    <m/>
    <m/>
    <m/>
    <m/>
    <m/>
    <m/>
    <m/>
    <m/>
    <m/>
    <m/>
    <m/>
    <m/>
    <m/>
    <s v="нарушений не было"/>
    <m/>
    <m/>
    <m/>
  </r>
  <r>
    <x v="6"/>
    <x v="10"/>
    <s v="РН-ЭН"/>
    <x v="184"/>
    <m/>
    <m/>
    <m/>
    <m/>
    <m/>
    <m/>
    <m/>
    <x v="4"/>
    <m/>
    <x v="3"/>
    <x v="8"/>
    <m/>
    <m/>
    <m/>
    <m/>
    <m/>
    <m/>
    <m/>
    <m/>
    <m/>
    <m/>
    <m/>
    <m/>
    <m/>
    <m/>
    <m/>
    <m/>
    <m/>
    <s v="нарушений не было"/>
    <m/>
    <m/>
    <m/>
  </r>
  <r>
    <x v="6"/>
    <x v="10"/>
    <s v="ОАО Черногорэнерго"/>
    <x v="185"/>
    <m/>
    <m/>
    <m/>
    <m/>
    <m/>
    <m/>
    <m/>
    <x v="4"/>
    <m/>
    <x v="3"/>
    <x v="8"/>
    <m/>
    <m/>
    <m/>
    <m/>
    <m/>
    <m/>
    <m/>
    <m/>
    <m/>
    <m/>
    <m/>
    <m/>
    <m/>
    <m/>
    <m/>
    <m/>
    <m/>
    <s v="нарушений не было"/>
    <m/>
    <m/>
    <m/>
  </r>
  <r>
    <x v="6"/>
    <x v="10"/>
    <s v="РН-ЭН"/>
    <x v="185"/>
    <m/>
    <m/>
    <m/>
    <m/>
    <m/>
    <m/>
    <m/>
    <x v="4"/>
    <m/>
    <x v="3"/>
    <x v="8"/>
    <m/>
    <m/>
    <m/>
    <m/>
    <m/>
    <m/>
    <m/>
    <m/>
    <m/>
    <m/>
    <m/>
    <m/>
    <m/>
    <m/>
    <m/>
    <m/>
    <m/>
    <s v="нарушений не было"/>
    <m/>
    <m/>
    <m/>
  </r>
  <r>
    <x v="11"/>
    <x v="10"/>
    <s v="ОАО Черногорэнерго"/>
    <x v="186"/>
    <m/>
    <m/>
    <m/>
    <m/>
    <m/>
    <m/>
    <m/>
    <x v="4"/>
    <m/>
    <x v="3"/>
    <x v="8"/>
    <m/>
    <m/>
    <m/>
    <m/>
    <m/>
    <m/>
    <m/>
    <m/>
    <m/>
    <m/>
    <m/>
    <m/>
    <m/>
    <m/>
    <m/>
    <m/>
    <m/>
    <s v="нарушений не было"/>
    <m/>
    <m/>
    <m/>
  </r>
  <r>
    <x v="11"/>
    <x v="10"/>
    <s v="РН-ЭН"/>
    <x v="186"/>
    <d v="1899-12-30T07:20:00"/>
    <d v="2014-08-01T00:00:00"/>
    <d v="1899-12-30T08:03:00"/>
    <d v="1899-12-30T00:43:00"/>
    <n v="21"/>
    <s v="МТЗ"/>
    <m/>
    <x v="0"/>
    <s v="РУ-6 №3 КНС-9  яч.№56 ввод-2 РУ-6 №3 КНС-9 КЛ-6кВ 2(3*240)"/>
    <x v="2"/>
    <x v="5"/>
    <s v="2С-6 РУ-6 №3 КНС-9"/>
    <s v="Пробой одной нитки КЛ-6кВ 2(3*240) Остановка СД-6 1250кВт №7, №8. Вывод в ремонт поврежденной КЛ. Включили СМВ-6 РУ-6 №3 КНС-9, запуск в работу СД-6 №7, №8 в 9:40"/>
    <n v="97.1"/>
    <m/>
    <n v="97.1"/>
    <s v="КС"/>
    <m/>
    <m/>
    <m/>
    <m/>
    <m/>
    <m/>
    <m/>
    <m/>
    <s v="КП23"/>
    <m/>
    <m/>
    <s v="Произведён ремонт КЛ-6. Восстановлена нормальная схема РУ-6 №3 КНС-9"/>
    <m/>
    <m/>
    <m/>
  </r>
  <r>
    <x v="11"/>
    <x v="10"/>
    <s v="ОАО Черногорэнерго"/>
    <x v="187"/>
    <m/>
    <m/>
    <m/>
    <m/>
    <m/>
    <m/>
    <m/>
    <x v="4"/>
    <m/>
    <x v="3"/>
    <x v="8"/>
    <m/>
    <m/>
    <m/>
    <m/>
    <m/>
    <m/>
    <m/>
    <m/>
    <m/>
    <m/>
    <m/>
    <m/>
    <m/>
    <m/>
    <m/>
    <m/>
    <m/>
    <s v="нарушений не было"/>
    <m/>
    <m/>
    <m/>
  </r>
  <r>
    <x v="11"/>
    <x v="10"/>
    <s v="РН-ЭН"/>
    <x v="187"/>
    <m/>
    <m/>
    <m/>
    <m/>
    <m/>
    <m/>
    <m/>
    <x v="4"/>
    <m/>
    <x v="3"/>
    <x v="8"/>
    <m/>
    <m/>
    <m/>
    <m/>
    <m/>
    <m/>
    <m/>
    <m/>
    <m/>
    <m/>
    <m/>
    <m/>
    <m/>
    <m/>
    <m/>
    <m/>
    <m/>
    <s v="нарушений не было"/>
    <m/>
    <m/>
    <m/>
  </r>
  <r>
    <x v="11"/>
    <x v="10"/>
    <s v="ОАО Черногорэнерго"/>
    <x v="188"/>
    <m/>
    <m/>
    <m/>
    <m/>
    <m/>
    <m/>
    <m/>
    <x v="4"/>
    <m/>
    <x v="3"/>
    <x v="8"/>
    <m/>
    <m/>
    <m/>
    <m/>
    <m/>
    <m/>
    <m/>
    <m/>
    <m/>
    <m/>
    <m/>
    <m/>
    <m/>
    <m/>
    <m/>
    <m/>
    <m/>
    <s v="нарушений не было"/>
    <m/>
    <m/>
    <m/>
  </r>
  <r>
    <x v="11"/>
    <x v="10"/>
    <s v="РН-ЭН"/>
    <x v="188"/>
    <d v="1899-12-30T04:20:00"/>
    <d v="2014-08-03T00:00:00"/>
    <d v="1899-12-30T07:09:00"/>
    <d v="1899-12-30T02:49:00"/>
    <n v="3"/>
    <s v="МТО"/>
    <s v="АПВН, РПВУ"/>
    <x v="0"/>
    <s v="ПС 35/6кВ  К-286 ВЛ-6кВ  ф-7   "/>
    <x v="2"/>
    <x v="6"/>
    <s v="ПС 35/6кВ  К-286 ВЛ-6кВ  ф-7  "/>
    <s v="Внутренние повреждение Тр-ра КТПН 6/0,4 250кВА №3 к-286."/>
    <n v="5.9"/>
    <m/>
    <n v="5.9"/>
    <s v="Т"/>
    <m/>
    <m/>
    <m/>
    <m/>
    <m/>
    <m/>
    <m/>
    <m/>
    <s v="КП23"/>
    <m/>
    <m/>
    <s v="скв. переподключены на КТПН №4 400кВА к-286"/>
    <m/>
    <m/>
    <m/>
  </r>
  <r>
    <x v="11"/>
    <x v="10"/>
    <s v="РН-ЭН"/>
    <x v="188"/>
    <d v="1899-12-30T23:52:00"/>
    <d v="2014-08-04T00:00:00"/>
    <d v="1899-12-30T00:47:00"/>
    <d v="1899-12-30T00:55:00"/>
    <n v="13"/>
    <m/>
    <m/>
    <x v="3"/>
    <s v="ПС-35/6кВ к-13 ВЛ-6кВ ф-6"/>
    <x v="2"/>
    <x v="6"/>
    <s v="ПС-35/6кВ к-13 ВЛ-6кВ ф-6"/>
    <s v="Порыв водовода в районе к-1475. Залили КТПН 6/0,4 №1 630кВА к-1475, КУВ 6кВ к-1475."/>
    <n v="13.4"/>
    <m/>
    <n v="13.4"/>
    <s v="ТЧ"/>
    <m/>
    <m/>
    <m/>
    <m/>
    <m/>
    <m/>
    <m/>
    <m/>
    <s v="КП24"/>
    <m/>
    <m/>
    <s v="В 23:52 по согласованию с ЦИТС СНГ ф-6 отключен, В 00:30 на оп. 25 разорваны шлейфа, в 00:47 ф-6 включен в работу. В 01:30 порыв перекрыт. Произведена чистка оборудования к-1475. В 04:27 ф-6 ПС-35/6 к-13 отключен, соединены шлейфа на оп.25. в 04:57 ф-6 включен в работу."/>
    <s v="т"/>
    <m/>
    <m/>
  </r>
  <r>
    <x v="11"/>
    <x v="10"/>
    <s v="ОАО Черногорэнерго"/>
    <x v="336"/>
    <m/>
    <m/>
    <m/>
    <m/>
    <m/>
    <m/>
    <m/>
    <x v="4"/>
    <m/>
    <x v="3"/>
    <x v="8"/>
    <m/>
    <m/>
    <m/>
    <m/>
    <m/>
    <m/>
    <m/>
    <m/>
    <m/>
    <m/>
    <m/>
    <m/>
    <m/>
    <m/>
    <m/>
    <m/>
    <m/>
    <s v="нарушений не было"/>
    <m/>
    <m/>
    <m/>
  </r>
  <r>
    <x v="11"/>
    <x v="10"/>
    <s v="РН-ЭН"/>
    <x v="336"/>
    <d v="1899-12-30T18:31:00"/>
    <d v="2014-08-04T00:00:00"/>
    <d v="1899-12-30T18:31:00"/>
    <d v="1899-12-30T00:00:00"/>
    <n v="236"/>
    <s v="Д,З.,Земл.защита"/>
    <s v="АПВУ"/>
    <x v="5"/>
    <s v="ВЛ-110 Мегион-Кирьяновска-1,2Ц"/>
    <x v="1"/>
    <x v="2"/>
    <s v="ВЛ-110 Мегион-Кирьяновска-1,2Ц"/>
    <s v="Прохождение грозового фронта. Кратковременное отключение электрооборудования Мыхпайского месторождения.Останов   технологических агрегатов СД,АД, мех.фона на кустовых площадках."/>
    <n v="28.2"/>
    <n v="41"/>
    <n v="69.2"/>
    <s v="ТЧ"/>
    <m/>
    <m/>
    <m/>
    <m/>
    <m/>
    <m/>
    <m/>
    <m/>
    <s v="КП18"/>
    <m/>
    <m/>
    <s v="Запуск технологических агрегатов АД,СД к 19:15, механизированного фонда на кустовых площадках к 20:00."/>
    <m/>
    <m/>
    <m/>
  </r>
  <r>
    <x v="11"/>
    <x v="10"/>
    <s v="ОАО Черногорэнерго"/>
    <x v="189"/>
    <m/>
    <m/>
    <m/>
    <m/>
    <m/>
    <m/>
    <m/>
    <x v="4"/>
    <m/>
    <x v="3"/>
    <x v="8"/>
    <m/>
    <m/>
    <m/>
    <m/>
    <m/>
    <m/>
    <m/>
    <m/>
    <m/>
    <m/>
    <m/>
    <m/>
    <m/>
    <m/>
    <m/>
    <m/>
    <m/>
    <s v="нарушений не было"/>
    <m/>
    <m/>
    <m/>
  </r>
  <r>
    <x v="11"/>
    <x v="10"/>
    <s v="РН-ЭН"/>
    <x v="189"/>
    <m/>
    <m/>
    <m/>
    <m/>
    <m/>
    <m/>
    <m/>
    <x v="4"/>
    <m/>
    <x v="3"/>
    <x v="8"/>
    <m/>
    <m/>
    <m/>
    <m/>
    <m/>
    <m/>
    <m/>
    <m/>
    <m/>
    <m/>
    <m/>
    <m/>
    <m/>
    <m/>
    <m/>
    <m/>
    <m/>
    <s v="нарушений не было"/>
    <m/>
    <m/>
    <m/>
  </r>
  <r>
    <x v="11"/>
    <x v="10"/>
    <s v="ОАО Черногорэнерго"/>
    <x v="190"/>
    <d v="2014-08-06T02:05:00"/>
    <d v="2014-08-06T03:08:00"/>
    <d v="2014-08-06T03:08:00"/>
    <d v="1899-12-30T01:03:00"/>
    <n v="87"/>
    <m/>
    <m/>
    <x v="0"/>
    <s v="ПС 35/6 КНС Лор-еган"/>
    <x v="0"/>
    <x v="0"/>
    <s v="ПС 35/6 КНС Лор-еган"/>
    <s v="Неполнофазный режим Ф-1 ПС 110/35/6 Каскад, разрушение шинной перемычки от МВ-35 №2 до ШР-35 №2 на ПС 35/6 КНС Лор-еган в месте аргонной сварки"/>
    <n v="30.099999999999998"/>
    <n v="33.9"/>
    <n v="64"/>
    <m/>
    <m/>
    <m/>
    <m/>
    <m/>
    <m/>
    <m/>
    <m/>
    <m/>
    <s v="КП10"/>
    <m/>
    <m/>
    <m/>
    <m/>
    <m/>
    <m/>
  </r>
  <r>
    <x v="11"/>
    <x v="10"/>
    <s v="РН-ЭН"/>
    <x v="190"/>
    <d v="1899-12-30T15:41:00"/>
    <d v="2014-08-06T00:00:00"/>
    <d v="1899-12-30T17:41:00"/>
    <d v="1899-12-30T02:00:00"/>
    <n v="12"/>
    <s v="МТО"/>
    <s v="АПВН, РПВН"/>
    <x v="0"/>
    <s v="ПС-35/6 К-219 ВЛ-6 Ф-4"/>
    <x v="2"/>
    <x v="2"/>
    <s v="ПС-35/6 К-219 ВЛ-6 Ф-4"/>
    <s v="Неблагоприятные погодные условия. Порывистый ветер до 20 м/с._x000a_Разрушение ШС-10 Ф-&quot;В&quot; оп№41, ШС-10 Ф&quot;В&quot; оп№25/4, К.З. проводов Ф-&quot;В,С&quot;, К-213 КТПН-6/0,4 250кВа №2,3 разрушение проходного изолятора Ф-&quot;А,В&quot;. КПУ-6 к-213  ПР-6-1,2 разрушение изолятора колонки подвижного контакта.  Ф-&quot;С&quot;._x000a_"/>
    <n v="14.3"/>
    <m/>
    <n v="14.3"/>
    <s v="И"/>
    <m/>
    <m/>
    <m/>
    <m/>
    <m/>
    <m/>
    <m/>
    <m/>
    <s v="КП12"/>
    <m/>
    <m/>
    <s v=" В 17:40 РПВУ. Повторно в 21:19  МТО, АПВН, РПВН.  Замечание устранены. В 01:24 РПВУ. Запуск м/ф."/>
    <m/>
    <m/>
    <m/>
  </r>
  <r>
    <x v="11"/>
    <x v="10"/>
    <s v="РН-ЭН"/>
    <x v="190"/>
    <d v="1899-12-30T18:21:00"/>
    <d v="2014-08-06T00:00:00"/>
    <d v="1899-12-30T18:21:00"/>
    <d v="1899-12-30T00:00:00"/>
    <n v="22"/>
    <s v="ДЗТ"/>
    <m/>
    <x v="0"/>
    <s v="ПС-35/6 К-30 Т-2"/>
    <x v="0"/>
    <x v="0"/>
    <s v="ПС-35/6 К-30 Т-2"/>
    <s v="Следы К.З. на проходных изоляторах ВВ-6-2. Попадание птицы на токопровод    6-2."/>
    <n v="3.9"/>
    <m/>
    <n v="3.9"/>
    <s v="ТЧ"/>
    <m/>
    <m/>
    <m/>
    <m/>
    <m/>
    <m/>
    <m/>
    <m/>
    <s v="КП19"/>
    <m/>
    <m/>
    <s v="Осмотр Э.О. Запуск м/ф. Т-2 выведен в ремонт."/>
    <m/>
    <m/>
    <m/>
  </r>
  <r>
    <x v="11"/>
    <x v="10"/>
    <s v="ОАО Черногорэнерго"/>
    <x v="191"/>
    <m/>
    <m/>
    <m/>
    <m/>
    <m/>
    <m/>
    <m/>
    <x v="4"/>
    <m/>
    <x v="3"/>
    <x v="8"/>
    <m/>
    <m/>
    <m/>
    <m/>
    <m/>
    <m/>
    <m/>
    <m/>
    <m/>
    <m/>
    <m/>
    <m/>
    <m/>
    <m/>
    <m/>
    <m/>
    <m/>
    <s v="нарушений не было"/>
    <m/>
    <m/>
    <m/>
  </r>
  <r>
    <x v="11"/>
    <x v="10"/>
    <s v="РН-ЭН"/>
    <x v="191"/>
    <m/>
    <m/>
    <m/>
    <m/>
    <m/>
    <m/>
    <m/>
    <x v="4"/>
    <m/>
    <x v="3"/>
    <x v="8"/>
    <m/>
    <m/>
    <m/>
    <m/>
    <m/>
    <m/>
    <m/>
    <m/>
    <m/>
    <m/>
    <m/>
    <m/>
    <m/>
    <m/>
    <m/>
    <m/>
    <m/>
    <s v="нарушений не было"/>
    <m/>
    <m/>
    <m/>
  </r>
  <r>
    <x v="11"/>
    <x v="10"/>
    <s v="ОАО Черногорэнерго"/>
    <x v="192"/>
    <m/>
    <m/>
    <m/>
    <m/>
    <m/>
    <m/>
    <m/>
    <x v="4"/>
    <m/>
    <x v="3"/>
    <x v="8"/>
    <m/>
    <m/>
    <m/>
    <m/>
    <m/>
    <m/>
    <m/>
    <m/>
    <m/>
    <m/>
    <m/>
    <m/>
    <m/>
    <m/>
    <m/>
    <m/>
    <m/>
    <s v="нарушений не было"/>
    <m/>
    <m/>
    <m/>
  </r>
  <r>
    <x v="11"/>
    <x v="10"/>
    <s v="РН-ЭН"/>
    <x v="192"/>
    <d v="1899-12-30T14:20:00"/>
    <d v="2014-08-08T00:00:00"/>
    <d v="1899-12-30T14:20:00"/>
    <d v="1899-12-30T00:00:00"/>
    <n v="150"/>
    <s v="МТЗ, Земляная защита."/>
    <s v="АПВУ"/>
    <x v="2"/>
    <s v="ПС-110/35/6кВ КНС-3А, ВЛ-35кВ Ф-2"/>
    <x v="0"/>
    <x v="0"/>
    <s v="ПС-110/35/6кВ КНС-3А, ВЛ-35кВ Ф-2"/>
    <s v="На ПС-35/6кВ к-26 на ТН-35кВ№2 попадание птицы (обнаружены следы подгара на ПК ТН-35кВ№2  Ф «А,В» и мертвая птица). Посадка напряжения на 1СШ-35кВ ПС-110 КНС-3А с кратковре_x000a_менным отключением мех._x000a_фонда на кустовых  площадках.и технологичес-_x000a_ких агрегатов на КНС-3Бис._x000a__x000a_"/>
    <n v="18.3"/>
    <n v="47.7"/>
    <n v="66"/>
    <s v="ИЭ"/>
    <m/>
    <m/>
    <m/>
    <m/>
    <m/>
    <m/>
    <m/>
    <m/>
    <s v="КП19"/>
    <m/>
    <m/>
    <s v="Мех.фонд на  кустовых площадках и технологическое оборудование запущены.Составлен первичный акт и фото."/>
    <m/>
    <m/>
    <m/>
  </r>
  <r>
    <x v="11"/>
    <x v="10"/>
    <s v="ОАО Черногорэнерго"/>
    <x v="193"/>
    <m/>
    <m/>
    <m/>
    <m/>
    <m/>
    <m/>
    <m/>
    <x v="4"/>
    <m/>
    <x v="3"/>
    <x v="8"/>
    <m/>
    <m/>
    <m/>
    <m/>
    <m/>
    <m/>
    <m/>
    <m/>
    <m/>
    <m/>
    <m/>
    <m/>
    <m/>
    <m/>
    <m/>
    <m/>
    <m/>
    <s v="нарушений не было"/>
    <m/>
    <m/>
    <m/>
  </r>
  <r>
    <x v="11"/>
    <x v="10"/>
    <s v="РН-ЭН"/>
    <x v="193"/>
    <m/>
    <m/>
    <m/>
    <m/>
    <m/>
    <m/>
    <m/>
    <x v="4"/>
    <m/>
    <x v="3"/>
    <x v="8"/>
    <m/>
    <m/>
    <m/>
    <m/>
    <m/>
    <m/>
    <m/>
    <m/>
    <m/>
    <m/>
    <m/>
    <m/>
    <m/>
    <m/>
    <m/>
    <m/>
    <m/>
    <s v="нарушений не было"/>
    <m/>
    <m/>
    <m/>
  </r>
  <r>
    <x v="11"/>
    <x v="10"/>
    <s v="РН-ЭН"/>
    <x v="194"/>
    <d v="1899-12-30T01:26:00"/>
    <d v="2014-08-10T00:00:00"/>
    <d v="1899-12-30T01:26:00"/>
    <d v="1899-12-30T00:00:00"/>
    <n v="15"/>
    <s v="МТО"/>
    <s v="АПВУ"/>
    <x v="2"/>
    <s v="ПС-35/6кВ К-411 Ф№4"/>
    <x v="2"/>
    <x v="2"/>
    <s v="ПС-35/6кВ К-411 Ф№4"/>
    <s v="Прохождение грозового фронта. "/>
    <n v="0.8"/>
    <n v="3.2"/>
    <n v="4"/>
    <s v="ТЧ"/>
    <m/>
    <m/>
    <m/>
    <m/>
    <m/>
    <m/>
    <m/>
    <m/>
    <s v="КП11"/>
    <m/>
    <m/>
    <m/>
    <m/>
    <m/>
    <m/>
  </r>
  <r>
    <x v="11"/>
    <x v="10"/>
    <s v="РН-ЭН"/>
    <x v="194"/>
    <d v="1899-12-30T01:26:00"/>
    <d v="2014-08-10T00:00:00"/>
    <d v="1899-12-30T02:20:00"/>
    <d v="1899-12-30T00:56:00"/>
    <n v="5"/>
    <s v="МТО"/>
    <s v="АПВН, РПВУ"/>
    <x v="2"/>
    <s v="ПС-35/6кВ К-411 Ф№8"/>
    <x v="2"/>
    <x v="2"/>
    <s v="ПС-35/6кВ К-411 Ф№8"/>
    <s v="Прохождение грозового фронта. "/>
    <n v="1.6"/>
    <n v="3"/>
    <n v="4.5999999999999996"/>
    <s v="ТЧ"/>
    <m/>
    <m/>
    <m/>
    <m/>
    <m/>
    <m/>
    <m/>
    <m/>
    <s v="КП11"/>
    <m/>
    <m/>
    <m/>
    <m/>
    <m/>
    <m/>
  </r>
  <r>
    <x v="11"/>
    <x v="10"/>
    <s v="РН-ЭН"/>
    <x v="194"/>
    <d v="1899-12-30T01:42:00"/>
    <d v="2014-08-10T00:00:00"/>
    <d v="1899-12-30T01:42:00"/>
    <d v="1899-12-30T00:00:00"/>
    <n v="26"/>
    <s v="МТО"/>
    <s v="АПВУ"/>
    <x v="2"/>
    <s v="ПС-35/6кВ К-1405  Ф№8"/>
    <x v="2"/>
    <x v="2"/>
    <s v="ПС-35/6кВ К-1405  Ф№8"/>
    <s v="Прохождение грозового фронта. "/>
    <n v="1.3"/>
    <m/>
    <n v="1.3"/>
    <s v="ТЧ"/>
    <m/>
    <m/>
    <m/>
    <m/>
    <m/>
    <m/>
    <m/>
    <m/>
    <s v="КП11"/>
    <m/>
    <m/>
    <m/>
    <m/>
    <m/>
    <m/>
  </r>
  <r>
    <x v="11"/>
    <x v="10"/>
    <s v="РН-ЭН"/>
    <x v="194"/>
    <d v="1899-12-30T02:35:00"/>
    <d v="2014-08-10T00:00:00"/>
    <d v="1899-12-30T03:28:00"/>
    <d v="1899-12-30T00:53:00"/>
    <n v="55"/>
    <s v="МТО"/>
    <s v="АПВН, РПВУ"/>
    <x v="2"/>
    <s v="ПС-35/6кВ К-839 Ф№18"/>
    <x v="2"/>
    <x v="2"/>
    <s v="ПС-35/6кВ К-839 Ф№18"/>
    <s v="Прохождение грозового фронта. "/>
    <n v="15"/>
    <n v="4.5"/>
    <n v="19.5"/>
    <s v="ТЧ"/>
    <m/>
    <m/>
    <m/>
    <m/>
    <m/>
    <m/>
    <m/>
    <m/>
    <s v="КП11"/>
    <m/>
    <m/>
    <m/>
    <m/>
    <m/>
    <m/>
  </r>
  <r>
    <x v="11"/>
    <x v="10"/>
    <s v="РН-ЭН"/>
    <x v="194"/>
    <d v="1899-12-30T02:36:00"/>
    <d v="2014-08-10T00:00:00"/>
    <d v="1899-12-30T03:26:00"/>
    <d v="1899-12-30T00:50:00"/>
    <n v="38"/>
    <s v="МТО"/>
    <s v="АПВН, РПВУ"/>
    <x v="2"/>
    <s v="ПС-35/6 К-839 Ф№8"/>
    <x v="2"/>
    <x v="2"/>
    <s v="ПС-35/6 К-839 Ф№8"/>
    <s v="Прохождение грозового фронта. "/>
    <n v="13"/>
    <n v="3"/>
    <n v="16"/>
    <s v="ТЧ"/>
    <m/>
    <m/>
    <m/>
    <m/>
    <m/>
    <m/>
    <m/>
    <m/>
    <s v="КП11"/>
    <m/>
    <m/>
    <m/>
    <m/>
    <m/>
    <m/>
  </r>
  <r>
    <x v="11"/>
    <x v="10"/>
    <s v="РН-ЭН"/>
    <x v="194"/>
    <d v="1899-12-30T02:36:00"/>
    <d v="2014-08-10T00:00:00"/>
    <d v="1899-12-30T03:26:00"/>
    <d v="1899-12-30T00:50:00"/>
    <n v="27"/>
    <s v="МТО"/>
    <s v="АПВН, РПВУ"/>
    <x v="2"/>
    <s v="ПС-35/6 К-839 Ф№17"/>
    <x v="2"/>
    <x v="2"/>
    <s v="ПС-35/6 К-839 Ф№17"/>
    <s v="Прохождение грозового фронта. "/>
    <n v="11"/>
    <n v="3"/>
    <n v="14"/>
    <s v="ТЧ"/>
    <m/>
    <m/>
    <m/>
    <m/>
    <m/>
    <m/>
    <m/>
    <m/>
    <s v="КП11"/>
    <m/>
    <m/>
    <m/>
    <m/>
    <m/>
    <m/>
  </r>
  <r>
    <x v="11"/>
    <x v="10"/>
    <s v="РН-ЭН"/>
    <x v="194"/>
    <d v="1899-12-30T02:38:00"/>
    <d v="2014-08-10T00:00:00"/>
    <d v="1899-12-30T02:38:00"/>
    <d v="1899-12-30T00:00:00"/>
    <n v="9"/>
    <s v="МТО"/>
    <s v="АПВУ"/>
    <x v="2"/>
    <s v="ПС-35/6кВ К-846 Ф№8"/>
    <x v="2"/>
    <x v="2"/>
    <s v="ПС-35/6 К-846 Ф№8"/>
    <s v="Прохождение грозового фронта. "/>
    <n v="1.6"/>
    <m/>
    <n v="1.6"/>
    <s v="ТЧ"/>
    <m/>
    <m/>
    <m/>
    <m/>
    <m/>
    <m/>
    <m/>
    <m/>
    <s v="КП11"/>
    <m/>
    <m/>
    <m/>
    <m/>
    <m/>
    <m/>
  </r>
  <r>
    <x v="11"/>
    <x v="10"/>
    <s v="РН-ЭН"/>
    <x v="194"/>
    <d v="1899-12-30T02:41:00"/>
    <d v="2014-08-10T00:00:00"/>
    <d v="1899-12-30T02:41:00"/>
    <d v="1899-12-30T00:00:00"/>
    <n v="5"/>
    <s v="МТО"/>
    <s v="АПВУ"/>
    <x v="2"/>
    <s v="ПС-35/6кВ К-1923 Ф№6"/>
    <x v="2"/>
    <x v="2"/>
    <s v="ПС-35/6 К-1923 Ф№6"/>
    <s v="Прохождение грозового фронта. "/>
    <n v="0.3"/>
    <n v="3"/>
    <n v="3.3"/>
    <s v="ТЧ"/>
    <m/>
    <m/>
    <m/>
    <m/>
    <m/>
    <m/>
    <m/>
    <m/>
    <s v="КП11"/>
    <m/>
    <m/>
    <m/>
    <m/>
    <m/>
    <m/>
  </r>
  <r>
    <x v="11"/>
    <x v="10"/>
    <s v="РН-ЭН"/>
    <x v="194"/>
    <d v="1899-12-30T02:52:00"/>
    <d v="2014-08-10T00:00:00"/>
    <d v="1899-12-30T02:52:00"/>
    <d v="1899-12-30T00:00:00"/>
    <n v="15"/>
    <s v="МТО"/>
    <s v="АПВУ"/>
    <x v="2"/>
    <s v="ПС-35/6 К-1923 Ф№16"/>
    <x v="2"/>
    <x v="2"/>
    <s v="ПС-35/6 К-1923 Ф№16"/>
    <s v="Прохождение грозового фронта. "/>
    <n v="0.4"/>
    <n v="3"/>
    <n v="3.4"/>
    <s v="ТЧ"/>
    <m/>
    <m/>
    <m/>
    <m/>
    <m/>
    <m/>
    <m/>
    <m/>
    <s v="КП11"/>
    <m/>
    <m/>
    <m/>
    <m/>
    <m/>
    <m/>
  </r>
  <r>
    <x v="11"/>
    <x v="10"/>
    <s v="РН-ЭН"/>
    <x v="194"/>
    <d v="1899-12-30T02:46:00"/>
    <d v="2014-08-10T00:00:00"/>
    <d v="1899-12-30T02:46:00"/>
    <d v="1899-12-30T00:00:00"/>
    <n v="8"/>
    <s v="МТО"/>
    <s v="АПВУ"/>
    <x v="2"/>
    <s v="ПС-35/6 К-439 Ф№16"/>
    <x v="2"/>
    <x v="2"/>
    <s v="ПС-35/6 К-439 Ф№16"/>
    <s v="Прохождение грозового фронта. "/>
    <n v="0.2"/>
    <n v="2"/>
    <n v="2.2000000000000002"/>
    <s v="ТЧ"/>
    <m/>
    <m/>
    <m/>
    <m/>
    <m/>
    <m/>
    <m/>
    <m/>
    <s v="КП11"/>
    <m/>
    <m/>
    <m/>
    <m/>
    <m/>
    <m/>
  </r>
  <r>
    <x v="11"/>
    <x v="10"/>
    <s v="РН-ЭН"/>
    <x v="194"/>
    <d v="1899-12-30T02:46:00"/>
    <d v="2014-08-10T00:00:00"/>
    <d v="1899-12-30T03:20:00"/>
    <d v="1899-12-30T00:34:00"/>
    <n v="12"/>
    <s v="МТО"/>
    <s v="АПВН, РПВУ"/>
    <x v="2"/>
    <s v="ПС-35/6 К-445 Ф№10"/>
    <x v="2"/>
    <x v="2"/>
    <s v="ПС-35/6кВ К-445 Ф№10"/>
    <s v="Прохождение грозового фронта. "/>
    <n v="2"/>
    <n v="5"/>
    <n v="7"/>
    <s v="ТЧ"/>
    <m/>
    <m/>
    <m/>
    <m/>
    <m/>
    <m/>
    <m/>
    <m/>
    <s v="КП11"/>
    <m/>
    <m/>
    <m/>
    <m/>
    <m/>
    <m/>
  </r>
  <r>
    <x v="11"/>
    <x v="10"/>
    <s v="РН-ЭН"/>
    <x v="194"/>
    <d v="1899-12-30T02:48:00"/>
    <d v="2014-08-10T00:00:00"/>
    <d v="1899-12-30T02:48:00"/>
    <d v="1899-12-30T00:00:00"/>
    <n v="18"/>
    <s v="МТО"/>
    <s v="АПВУ"/>
    <x v="2"/>
    <s v="ПС-35/6 К-1954 Ф№11"/>
    <x v="2"/>
    <x v="2"/>
    <s v="ПС-35/6 К-1954 Ф№11"/>
    <s v="Прохождение грозового фронта. "/>
    <n v="0.5"/>
    <n v="3.5"/>
    <n v="4"/>
    <s v="ТЧ"/>
    <m/>
    <m/>
    <m/>
    <m/>
    <m/>
    <m/>
    <m/>
    <m/>
    <s v="КП11"/>
    <m/>
    <m/>
    <m/>
    <m/>
    <m/>
    <m/>
  </r>
  <r>
    <x v="11"/>
    <x v="10"/>
    <s v="РН-ЭН"/>
    <x v="194"/>
    <d v="1899-12-30T02:50:00"/>
    <d v="2014-08-10T00:00:00"/>
    <d v="1899-12-30T02:50:00"/>
    <d v="1899-12-30T00:00:00"/>
    <n v="15"/>
    <s v="МТО"/>
    <s v="АПВУ"/>
    <x v="2"/>
    <s v="ПС-35/6 К-1976 Ф№4"/>
    <x v="2"/>
    <x v="2"/>
    <s v="ПС-35/6 К-1976 Ф№4"/>
    <s v="Прохождение грозового фронта. "/>
    <n v="1.7"/>
    <n v="3.5"/>
    <n v="5.2"/>
    <s v="ТЧ"/>
    <m/>
    <m/>
    <m/>
    <m/>
    <m/>
    <m/>
    <m/>
    <m/>
    <s v="КП11"/>
    <m/>
    <m/>
    <m/>
    <m/>
    <m/>
    <m/>
  </r>
  <r>
    <x v="11"/>
    <x v="10"/>
    <s v="РН-ЭН"/>
    <x v="194"/>
    <d v="1899-12-30T03:00:00"/>
    <d v="2014-08-10T00:00:00"/>
    <d v="1899-12-30T03:20:00"/>
    <d v="1899-12-30T00:20:00"/>
    <n v="10"/>
    <s v="МТО"/>
    <s v="АПВН, РПВУ"/>
    <x v="2"/>
    <s v="ПС-35/6кВ К-392 Ф№6"/>
    <x v="2"/>
    <x v="2"/>
    <s v="ПС-35/6кВ К-392 Ф№6"/>
    <s v="Прохождение грозового фронта. "/>
    <n v="0.9"/>
    <m/>
    <n v="0.9"/>
    <s v="ТЧ"/>
    <m/>
    <m/>
    <m/>
    <m/>
    <m/>
    <m/>
    <m/>
    <m/>
    <s v="КП11"/>
    <m/>
    <m/>
    <m/>
    <m/>
    <m/>
    <m/>
  </r>
  <r>
    <x v="11"/>
    <x v="10"/>
    <s v="РН-ЭН"/>
    <x v="194"/>
    <d v="1899-12-30T03:10:00"/>
    <d v="2014-08-10T00:00:00"/>
    <d v="1899-12-30T03:10:00"/>
    <d v="1899-12-30T00:00:00"/>
    <n v="10"/>
    <s v="МТО"/>
    <s v="АПВУ"/>
    <x v="2"/>
    <s v="ПС-35/5кВ К-352 Ф№16"/>
    <x v="2"/>
    <x v="2"/>
    <s v="ПС-35/5кВ К-352 Ф№16"/>
    <s v="Прохождение грозового фронта. "/>
    <n v="1.8"/>
    <m/>
    <n v="1.8"/>
    <s v="ТЧ"/>
    <m/>
    <m/>
    <m/>
    <m/>
    <m/>
    <m/>
    <m/>
    <m/>
    <s v="КП11"/>
    <m/>
    <m/>
    <m/>
    <m/>
    <m/>
    <m/>
  </r>
  <r>
    <x v="11"/>
    <x v="10"/>
    <s v="РН-ЭН"/>
    <x v="194"/>
    <d v="1899-12-30T03:04:00"/>
    <d v="2014-08-10T00:00:00"/>
    <d v="1899-12-30T03:46:00"/>
    <d v="1899-12-30T00:42:00"/>
    <n v="266"/>
    <s v="МТЗ"/>
    <s v="АПВН, РПВУ"/>
    <x v="2"/>
    <s v="ПС-110/35/6кВ КНС-11 Ф№1 35кВ"/>
    <x v="0"/>
    <x v="2"/>
    <s v="ПС-110/35/6кВ КНС-11 Ф№1 35кВ"/>
    <s v="Прохождение грозового фронта.  ПС-35/6кВ К-255, К-258, К-272, К-291, К-295 АВР-6кВ успешно. ПС-35/6кВ К-257 одноблочная"/>
    <n v="86.4"/>
    <n v="90"/>
    <n v="176.4"/>
    <s v="ТЧ"/>
    <m/>
    <m/>
    <m/>
    <m/>
    <m/>
    <m/>
    <m/>
    <m/>
    <s v="КП11"/>
    <m/>
    <m/>
    <m/>
    <m/>
    <m/>
    <m/>
  </r>
  <r>
    <x v="11"/>
    <x v="10"/>
    <s v="ОАО Черногорэнерго"/>
    <x v="194"/>
    <d v="1899-12-30T02:54:00"/>
    <d v="2014-08-10T00:00:00"/>
    <d v="1899-12-30T02:54:00"/>
    <d v="1899-12-30T00:06:00"/>
    <n v="7"/>
    <s v="МТО"/>
    <s v="АПВУ"/>
    <x v="2"/>
    <s v="ПС-35/6кВ К-1508 Ф№ 4"/>
    <x v="2"/>
    <x v="2"/>
    <s v="ПС-35/6 кВ К-1508  Ф№ 4"/>
    <s v="Прохождение грозового фронта. "/>
    <n v="1.1000000000000001"/>
    <m/>
    <n v="1.1000000000000001"/>
    <m/>
    <m/>
    <m/>
    <m/>
    <m/>
    <m/>
    <m/>
    <m/>
    <m/>
    <s v="КП11"/>
    <m/>
    <m/>
    <s v="нарушений не было"/>
    <m/>
    <m/>
    <m/>
  </r>
  <r>
    <x v="11"/>
    <x v="10"/>
    <s v="ОАО Черногорэнерго"/>
    <x v="194"/>
    <d v="1899-12-30T13:41:00"/>
    <d v="2014-08-10T00:00:00"/>
    <d v="1899-12-30T15:36:00"/>
    <d v="1899-12-30T01:55:00"/>
    <n v="2"/>
    <s v="МТО"/>
    <s v="АПВН, РПВН"/>
    <x v="2"/>
    <s v="ПС-35/6кВ К-1598 Ф№16"/>
    <x v="2"/>
    <x v="2"/>
    <s v="ПС-35/6 кВ К-1598 Ф№16"/>
    <s v="Прохождение грозового фронта. Разрушение штыревого изолятора и провода по фазе &quot;С&quot; на опоре №29"/>
    <n v="1"/>
    <m/>
    <n v="1"/>
    <m/>
    <m/>
    <m/>
    <m/>
    <m/>
    <m/>
    <m/>
    <m/>
    <m/>
    <s v="КП24"/>
    <m/>
    <m/>
    <s v="  Замечание устранены. В 15:36 РПВУ. "/>
    <m/>
    <m/>
    <m/>
  </r>
  <r>
    <x v="11"/>
    <x v="10"/>
    <s v="ОАО Черногорэнерго"/>
    <x v="194"/>
    <d v="1899-12-30T14:05:00"/>
    <d v="2014-08-10T00:00:00"/>
    <d v="1899-12-30T14:06:00"/>
    <d v="1899-12-30T00:01:00"/>
    <n v="85"/>
    <m/>
    <m/>
    <x v="5"/>
    <m/>
    <x v="6"/>
    <x v="2"/>
    <m/>
    <s v="Прохождение грозового фронта. "/>
    <n v="22.5"/>
    <n v="69"/>
    <n v="91.5"/>
    <m/>
    <m/>
    <m/>
    <m/>
    <m/>
    <m/>
    <m/>
    <m/>
    <m/>
    <s v="КП18"/>
    <m/>
    <m/>
    <s v="посажка напряжения, вызванная прохождением грозового фронта. Имели место остановки отдельных скважин с успешным самозапуском"/>
    <m/>
    <m/>
    <m/>
  </r>
  <r>
    <x v="11"/>
    <x v="10"/>
    <s v="ОАО Черногорэнерго"/>
    <x v="194"/>
    <d v="1899-12-30T14:05:00"/>
    <d v="2014-08-10T00:00:00"/>
    <d v="1899-12-30T14:06:00"/>
    <d v="1899-12-30T00:01:00"/>
    <n v="93"/>
    <m/>
    <m/>
    <x v="5"/>
    <m/>
    <x v="6"/>
    <x v="2"/>
    <m/>
    <s v="Прохождение грозового фронта. "/>
    <n v="13.6"/>
    <m/>
    <n v="13.6"/>
    <m/>
    <m/>
    <m/>
    <m/>
    <m/>
    <m/>
    <m/>
    <m/>
    <m/>
    <s v="КП18"/>
    <m/>
    <m/>
    <s v="посажка напряжения, вызванная прохождением грозового фронта. Имели место остановки отдельных скважин с успешным самозапуском"/>
    <m/>
    <m/>
    <m/>
  </r>
  <r>
    <x v="11"/>
    <x v="10"/>
    <s v="ОАО Черногорэнерго"/>
    <x v="195"/>
    <m/>
    <m/>
    <m/>
    <m/>
    <m/>
    <m/>
    <m/>
    <x v="4"/>
    <m/>
    <x v="3"/>
    <x v="8"/>
    <m/>
    <m/>
    <m/>
    <m/>
    <m/>
    <m/>
    <m/>
    <m/>
    <m/>
    <m/>
    <m/>
    <m/>
    <m/>
    <m/>
    <m/>
    <m/>
    <m/>
    <s v="нарушений не было"/>
    <m/>
    <m/>
    <m/>
  </r>
  <r>
    <x v="11"/>
    <x v="10"/>
    <s v="РН-ЭН"/>
    <x v="195"/>
    <m/>
    <m/>
    <m/>
    <m/>
    <m/>
    <m/>
    <m/>
    <x v="4"/>
    <m/>
    <x v="3"/>
    <x v="8"/>
    <m/>
    <m/>
    <m/>
    <m/>
    <m/>
    <m/>
    <m/>
    <m/>
    <m/>
    <m/>
    <m/>
    <m/>
    <m/>
    <m/>
    <m/>
    <m/>
    <m/>
    <s v="нарушений не было"/>
    <m/>
    <m/>
    <m/>
  </r>
  <r>
    <x v="11"/>
    <x v="10"/>
    <s v="РН-ЭН"/>
    <x v="196"/>
    <m/>
    <m/>
    <m/>
    <m/>
    <m/>
    <m/>
    <m/>
    <x v="4"/>
    <m/>
    <x v="3"/>
    <x v="8"/>
    <m/>
    <m/>
    <m/>
    <m/>
    <m/>
    <m/>
    <m/>
    <m/>
    <m/>
    <m/>
    <m/>
    <m/>
    <m/>
    <m/>
    <m/>
    <m/>
    <m/>
    <s v="нарушений не было"/>
    <m/>
    <m/>
    <m/>
  </r>
  <r>
    <x v="11"/>
    <x v="10"/>
    <s v="ОАО Черногорэнерго"/>
    <x v="196"/>
    <d v="1899-12-30T15:30:00"/>
    <d v="2014-08-12T00:00:00"/>
    <d v="1899-12-30T16:30:00"/>
    <m/>
    <m/>
    <m/>
    <m/>
    <x v="2"/>
    <s v="ПС-35/6кВ К-1508 Ф№ 4"/>
    <x v="2"/>
    <x v="2"/>
    <s v="ПС-35/6кВ К-1508 Ф№ 4"/>
    <s v="Устранение последствий прохождения грозового фронта по телефонограмме № 549 от 12.08.2014г. Согласованно с ЦДНГ"/>
    <n v="8.1999999999999993"/>
    <m/>
    <n v="61.1"/>
    <m/>
    <m/>
    <m/>
    <m/>
    <m/>
    <m/>
    <m/>
    <m/>
    <m/>
    <s v="КП23"/>
    <m/>
    <m/>
    <s v="Заменили повреждённый изолятор на опоре № 13"/>
    <m/>
    <m/>
    <m/>
  </r>
  <r>
    <x v="11"/>
    <x v="10"/>
    <s v="ОАО Черногорэнерго"/>
    <x v="196"/>
    <d v="1899-12-30T16:41:00"/>
    <d v="2014-08-12T00:00:00"/>
    <d v="1899-12-30T16:41:00"/>
    <m/>
    <m/>
    <s v="МТО"/>
    <s v="АПВУ"/>
    <x v="2"/>
    <s v="ПС-35/6кВ К-3 Г/Ё м/р Ф№ 18"/>
    <x v="2"/>
    <x v="2"/>
    <s v="ПС-35/6кВ К-3 Г/Ё м/р Ф№ 18"/>
    <s v="Прохождение грозового фронта. "/>
    <n v="0.8"/>
    <m/>
    <n v="61.1"/>
    <m/>
    <m/>
    <m/>
    <m/>
    <m/>
    <m/>
    <m/>
    <m/>
    <m/>
    <s v="КП11"/>
    <m/>
    <m/>
    <s v="Произведен перезапуск мех.фнда. Устранено."/>
    <m/>
    <m/>
    <m/>
  </r>
  <r>
    <x v="11"/>
    <x v="10"/>
    <s v="РН-ЭН"/>
    <x v="197"/>
    <m/>
    <m/>
    <m/>
    <m/>
    <m/>
    <m/>
    <m/>
    <x v="4"/>
    <m/>
    <x v="3"/>
    <x v="8"/>
    <m/>
    <m/>
    <m/>
    <m/>
    <m/>
    <m/>
    <m/>
    <m/>
    <m/>
    <m/>
    <m/>
    <m/>
    <m/>
    <m/>
    <m/>
    <m/>
    <m/>
    <s v="нарушений не было"/>
    <m/>
    <m/>
    <m/>
  </r>
  <r>
    <x v="11"/>
    <x v="10"/>
    <s v="ОАО Черногорэнерго"/>
    <x v="197"/>
    <m/>
    <m/>
    <m/>
    <m/>
    <m/>
    <m/>
    <m/>
    <x v="4"/>
    <m/>
    <x v="3"/>
    <x v="8"/>
    <m/>
    <m/>
    <m/>
    <m/>
    <m/>
    <m/>
    <m/>
    <m/>
    <m/>
    <m/>
    <m/>
    <m/>
    <m/>
    <m/>
    <m/>
    <m/>
    <m/>
    <s v="нарушений не было"/>
    <m/>
    <m/>
    <m/>
  </r>
  <r>
    <x v="11"/>
    <x v="10"/>
    <s v="РН-ЭН"/>
    <x v="198"/>
    <m/>
    <m/>
    <m/>
    <m/>
    <m/>
    <m/>
    <m/>
    <x v="4"/>
    <m/>
    <x v="3"/>
    <x v="8"/>
    <m/>
    <m/>
    <m/>
    <m/>
    <m/>
    <m/>
    <m/>
    <m/>
    <m/>
    <m/>
    <m/>
    <m/>
    <m/>
    <m/>
    <m/>
    <m/>
    <m/>
    <s v="нарушений не было"/>
    <m/>
    <m/>
    <m/>
  </r>
  <r>
    <x v="11"/>
    <x v="10"/>
    <s v="ОАО Черногорэнерго"/>
    <x v="198"/>
    <m/>
    <m/>
    <m/>
    <m/>
    <m/>
    <m/>
    <m/>
    <x v="4"/>
    <m/>
    <x v="3"/>
    <x v="8"/>
    <m/>
    <m/>
    <m/>
    <m/>
    <m/>
    <m/>
    <m/>
    <m/>
    <m/>
    <m/>
    <m/>
    <m/>
    <m/>
    <m/>
    <m/>
    <m/>
    <m/>
    <s v="нарушений не было"/>
    <m/>
    <m/>
    <m/>
  </r>
  <r>
    <x v="11"/>
    <x v="10"/>
    <s v="РН-ЭН"/>
    <x v="199"/>
    <m/>
    <m/>
    <m/>
    <m/>
    <m/>
    <m/>
    <m/>
    <x v="4"/>
    <m/>
    <x v="3"/>
    <x v="8"/>
    <m/>
    <m/>
    <m/>
    <m/>
    <m/>
    <m/>
    <m/>
    <m/>
    <m/>
    <m/>
    <m/>
    <m/>
    <m/>
    <m/>
    <m/>
    <m/>
    <m/>
    <s v="нарушений не было"/>
    <m/>
    <m/>
    <m/>
  </r>
  <r>
    <x v="11"/>
    <x v="10"/>
    <s v="ОАО Черногорэнерго"/>
    <x v="199"/>
    <m/>
    <m/>
    <m/>
    <m/>
    <m/>
    <m/>
    <m/>
    <x v="4"/>
    <m/>
    <x v="3"/>
    <x v="8"/>
    <m/>
    <m/>
    <m/>
    <m/>
    <m/>
    <m/>
    <m/>
    <m/>
    <m/>
    <m/>
    <m/>
    <m/>
    <m/>
    <m/>
    <m/>
    <m/>
    <m/>
    <s v="нарушений не было"/>
    <m/>
    <m/>
    <m/>
  </r>
  <r>
    <x v="11"/>
    <x v="10"/>
    <s v="РН-ЭН"/>
    <x v="200"/>
    <m/>
    <m/>
    <m/>
    <m/>
    <m/>
    <m/>
    <m/>
    <x v="4"/>
    <m/>
    <x v="3"/>
    <x v="8"/>
    <m/>
    <m/>
    <m/>
    <m/>
    <m/>
    <m/>
    <m/>
    <m/>
    <m/>
    <m/>
    <m/>
    <m/>
    <m/>
    <m/>
    <m/>
    <m/>
    <m/>
    <s v="нарушений не было"/>
    <m/>
    <m/>
    <m/>
  </r>
  <r>
    <x v="11"/>
    <x v="10"/>
    <s v="ОАО Черногорэнерго"/>
    <x v="200"/>
    <m/>
    <m/>
    <m/>
    <m/>
    <m/>
    <m/>
    <m/>
    <x v="4"/>
    <m/>
    <x v="3"/>
    <x v="8"/>
    <m/>
    <m/>
    <m/>
    <m/>
    <m/>
    <m/>
    <m/>
    <m/>
    <m/>
    <m/>
    <m/>
    <m/>
    <m/>
    <m/>
    <m/>
    <m/>
    <m/>
    <s v="нарушений не было"/>
    <m/>
    <m/>
    <m/>
  </r>
  <r>
    <x v="11"/>
    <x v="10"/>
    <s v="РН-ЭН"/>
    <x v="201"/>
    <d v="1899-12-30T21:40:00"/>
    <d v="2014-08-17T00:00:00"/>
    <d v="1899-12-30T22:25:00"/>
    <d v="1899-12-30T00:45:00"/>
    <n v="30"/>
    <s v="МТЗ"/>
    <m/>
    <x v="2"/>
    <s v="МВ-6 яч№2 ввод ПС-35/6кВ К-344"/>
    <x v="0"/>
    <x v="0"/>
    <s v="ПС-35/6кВ К-344 МВ-6 яч№2"/>
    <s v="Прохождение грозового фронта               Пробное включение МВ-6  ввод успешно"/>
    <n v="21.3"/>
    <m/>
    <n v="21.3"/>
    <s v="В"/>
    <m/>
    <m/>
    <m/>
    <m/>
    <m/>
    <m/>
    <m/>
    <m/>
    <s v="КП25"/>
    <m/>
    <m/>
    <s v="Произведен перезапуск мех.фнда. "/>
    <m/>
    <m/>
    <m/>
  </r>
  <r>
    <x v="11"/>
    <x v="10"/>
    <s v="ОАО Черногорэнерго"/>
    <x v="201"/>
    <m/>
    <m/>
    <m/>
    <m/>
    <m/>
    <m/>
    <m/>
    <x v="4"/>
    <m/>
    <x v="3"/>
    <x v="8"/>
    <m/>
    <m/>
    <m/>
    <m/>
    <m/>
    <m/>
    <m/>
    <m/>
    <m/>
    <m/>
    <m/>
    <m/>
    <m/>
    <m/>
    <m/>
    <m/>
    <m/>
    <s v="нарушений не было"/>
    <m/>
    <m/>
    <m/>
  </r>
  <r>
    <x v="11"/>
    <x v="10"/>
    <s v="РН-ЭН"/>
    <x v="202"/>
    <d v="1899-12-30T01:56:00"/>
    <d v="2014-08-18T00:00:00"/>
    <d v="1899-12-30T02:33:00"/>
    <d v="1899-12-30T00:37:00"/>
    <n v="15"/>
    <s v="МТО"/>
    <s v="АПВН, РПВУ"/>
    <x v="2"/>
    <s v="ПС-35/6кВК-809 Ф№4"/>
    <x v="2"/>
    <x v="2"/>
    <s v="ПС-35/6кВ К-809 Ф№4"/>
    <s v="Прохождение грозового фронта               Пробное включение Ф№4 успешно"/>
    <n v="4.9000000000000004"/>
    <m/>
    <n v="4.9000000000000004"/>
    <s v="ТЧ"/>
    <m/>
    <m/>
    <m/>
    <m/>
    <m/>
    <m/>
    <m/>
    <m/>
    <s v="КП25"/>
    <m/>
    <m/>
    <s v="Произведен перезапуск мех.фнда. "/>
    <m/>
    <m/>
    <m/>
  </r>
  <r>
    <x v="11"/>
    <x v="10"/>
    <s v="ОАО Черногорэнерго"/>
    <x v="202"/>
    <m/>
    <m/>
    <m/>
    <m/>
    <m/>
    <m/>
    <m/>
    <x v="4"/>
    <m/>
    <x v="3"/>
    <x v="8"/>
    <m/>
    <m/>
    <m/>
    <m/>
    <m/>
    <m/>
    <m/>
    <m/>
    <m/>
    <m/>
    <m/>
    <m/>
    <m/>
    <m/>
    <m/>
    <m/>
    <m/>
    <s v="нарушений не было"/>
    <m/>
    <m/>
    <m/>
  </r>
  <r>
    <x v="11"/>
    <x v="10"/>
    <s v="РН-ЭН"/>
    <x v="202"/>
    <d v="1899-12-30T15:24:00"/>
    <d v="2014-08-18T00:00:00"/>
    <d v="1899-12-30T15:24:00"/>
    <d v="1899-12-30T00:00:00"/>
    <n v="9"/>
    <s v="МТО"/>
    <s v="АПВУ"/>
    <x v="2"/>
    <s v="ПС-35/6кВ К-894  ВЛ-6 Ф-6."/>
    <x v="2"/>
    <x v="2"/>
    <s v="ПС-35/6кВ К-894     ВЛ-6 Ф-6."/>
    <s v="Прохождение грозового фронта. Ожог ШС-10 Ф-&quot;А,В&quot; оп№31,39"/>
    <n v="1.1000000000000001"/>
    <m/>
    <n v="1.1000000000000001"/>
    <s v="ТЧ"/>
    <m/>
    <m/>
    <m/>
    <m/>
    <m/>
    <m/>
    <m/>
    <m/>
    <s v="КП25"/>
    <m/>
    <m/>
    <s v=" Осмотр Э.О. Произведен перезапуск мех.фнда. "/>
    <m/>
    <m/>
    <m/>
  </r>
  <r>
    <x v="11"/>
    <x v="10"/>
    <s v="РН-ЭН"/>
    <x v="202"/>
    <d v="1899-12-30T15:24:00"/>
    <d v="2014-08-18T00:00:00"/>
    <d v="1899-12-30T16:14:00"/>
    <d v="1899-12-30T00:50:00"/>
    <n v="14"/>
    <s v="МТО"/>
    <s v="АПВН, РПВУ"/>
    <x v="2"/>
    <s v="ПС-35/6кВ К-894  ВЛ-6 Ф-8."/>
    <x v="2"/>
    <x v="2"/>
    <s v="ПС-35/6кВ К-894     ВЛ-6 Ф-8."/>
    <s v="Прохождение грозового фронта.Ожог ШС-10 Ф-&quot;А,В&quot; оп№39 ШС-10 Ф-&quot;В&quot; оп№41,12/2"/>
    <n v="4.2"/>
    <m/>
    <n v="4.2"/>
    <s v="ТЧ"/>
    <m/>
    <m/>
    <m/>
    <m/>
    <m/>
    <m/>
    <m/>
    <m/>
    <s v="КП25"/>
    <m/>
    <m/>
    <s v=" Осмотр Э.О. Произведен перезапуск мех.фнда. "/>
    <m/>
    <m/>
    <m/>
  </r>
  <r>
    <x v="11"/>
    <x v="10"/>
    <s v="РН-ЭН"/>
    <x v="203"/>
    <m/>
    <m/>
    <m/>
    <m/>
    <m/>
    <m/>
    <m/>
    <x v="4"/>
    <m/>
    <x v="3"/>
    <x v="8"/>
    <m/>
    <m/>
    <m/>
    <m/>
    <m/>
    <m/>
    <m/>
    <m/>
    <m/>
    <m/>
    <m/>
    <m/>
    <m/>
    <m/>
    <m/>
    <m/>
    <m/>
    <s v="нарушений не было"/>
    <m/>
    <m/>
    <m/>
  </r>
  <r>
    <x v="11"/>
    <x v="10"/>
    <s v="ОАО Черногорэнерго"/>
    <x v="203"/>
    <d v="1899-12-30T19:48:00"/>
    <d v="2014-08-19T00:00:00"/>
    <d v="1899-12-30T19:48:00"/>
    <d v="1899-12-30T00:06:00"/>
    <n v="14"/>
    <s v="МТО"/>
    <s v="АПВУ"/>
    <x v="2"/>
    <s v="ПС-35/6кВ ДНС Л/Ё м/р Ф№18"/>
    <x v="2"/>
    <x v="2"/>
    <s v="ПС-35/6кВ ДНС Л/Ё м/р Ф№18"/>
    <s v="Прохождение грозового фронта. "/>
    <n v="1"/>
    <m/>
    <n v="1"/>
    <m/>
    <m/>
    <m/>
    <m/>
    <m/>
    <m/>
    <m/>
    <m/>
    <m/>
    <s v="КП11"/>
    <m/>
    <m/>
    <s v="Выполняется осмотр Э.О. "/>
    <m/>
    <m/>
    <m/>
  </r>
  <r>
    <x v="11"/>
    <x v="10"/>
    <s v="РН-ЭН"/>
    <x v="204"/>
    <d v="1899-12-30T11:40:00"/>
    <d v="2014-08-20T00:00:00"/>
    <d v="1899-12-30T11:40:00"/>
    <d v="1899-12-30T00:00:00"/>
    <n v="40"/>
    <s v="АО"/>
    <s v="АПВУ"/>
    <x v="5"/>
    <s v="ПС-110 КНС-5Б ВЛ-35 Ф-1,2,3,4."/>
    <x v="0"/>
    <x v="0"/>
    <s v="ПС-110 КНС-5А ВЛ-35 Ф-1,2,3,4."/>
    <s v="Причина выясняется"/>
    <n v="16.5"/>
    <n v="48.5"/>
    <n v="65"/>
    <m/>
    <m/>
    <m/>
    <m/>
    <m/>
    <m/>
    <m/>
    <m/>
    <m/>
    <s v="КП18"/>
    <m/>
    <m/>
    <s v="Осмотр ПС-35/6кВ -без замечаний. Произведен презапуск мех.фонда на кустовых площадках.."/>
    <m/>
    <m/>
    <m/>
  </r>
  <r>
    <x v="11"/>
    <x v="10"/>
    <s v="ОАО Черногорэнерго"/>
    <x v="204"/>
    <m/>
    <m/>
    <m/>
    <m/>
    <m/>
    <m/>
    <m/>
    <x v="4"/>
    <m/>
    <x v="3"/>
    <x v="8"/>
    <m/>
    <m/>
    <m/>
    <m/>
    <m/>
    <m/>
    <m/>
    <m/>
    <m/>
    <m/>
    <m/>
    <m/>
    <m/>
    <m/>
    <m/>
    <m/>
    <m/>
    <s v="нарушений не было"/>
    <m/>
    <m/>
    <m/>
  </r>
  <r>
    <x v="11"/>
    <x v="10"/>
    <s v="РН-ЭН"/>
    <x v="205"/>
    <d v="1899-12-30T23:27:00"/>
    <d v="2014-08-21T00:00:00"/>
    <d v="1899-12-30T23:27:00"/>
    <d v="1899-12-30T00:00:00"/>
    <n v="14"/>
    <s v="МТЗ-1ст."/>
    <m/>
    <x v="0"/>
    <s v="ПС-35/6кВ К-1384 "/>
    <x v="0"/>
    <x v="0"/>
    <s v=" БСК-2 2250кВАр яч.№21 ПС-35/6кВ К-1384"/>
    <s v="Причина не установлена. Самозапуск остановившегося мех.фонда"/>
    <n v="2.2999999999999998"/>
    <m/>
    <n v="2.2999999999999998"/>
    <s v="КУ"/>
    <m/>
    <m/>
    <m/>
    <m/>
    <m/>
    <m/>
    <m/>
    <m/>
    <s v="КП25"/>
    <m/>
    <m/>
    <s v=" Осмотр Э.О. Произведен перезапуск мех.фнда. "/>
    <m/>
    <m/>
    <m/>
  </r>
  <r>
    <x v="11"/>
    <x v="10"/>
    <s v="ОАО Черногорэнерго"/>
    <x v="205"/>
    <m/>
    <m/>
    <m/>
    <m/>
    <m/>
    <m/>
    <m/>
    <x v="4"/>
    <m/>
    <x v="3"/>
    <x v="8"/>
    <m/>
    <m/>
    <m/>
    <m/>
    <m/>
    <m/>
    <m/>
    <m/>
    <m/>
    <m/>
    <m/>
    <m/>
    <m/>
    <m/>
    <m/>
    <m/>
    <m/>
    <s v="нарушений не было"/>
    <m/>
    <m/>
    <m/>
  </r>
  <r>
    <x v="11"/>
    <x v="10"/>
    <s v="РН-ЭН"/>
    <x v="206"/>
    <m/>
    <m/>
    <m/>
    <m/>
    <m/>
    <m/>
    <m/>
    <x v="4"/>
    <m/>
    <x v="3"/>
    <x v="8"/>
    <m/>
    <m/>
    <m/>
    <m/>
    <m/>
    <m/>
    <m/>
    <m/>
    <m/>
    <m/>
    <m/>
    <m/>
    <m/>
    <m/>
    <m/>
    <m/>
    <m/>
    <s v="нарушений не было"/>
    <m/>
    <m/>
    <m/>
  </r>
  <r>
    <x v="11"/>
    <x v="10"/>
    <s v="РН-ЭН"/>
    <x v="206"/>
    <m/>
    <m/>
    <m/>
    <m/>
    <m/>
    <m/>
    <m/>
    <x v="4"/>
    <m/>
    <x v="3"/>
    <x v="8"/>
    <m/>
    <m/>
    <m/>
    <m/>
    <m/>
    <m/>
    <m/>
    <m/>
    <m/>
    <m/>
    <m/>
    <m/>
    <m/>
    <m/>
    <m/>
    <m/>
    <m/>
    <s v="нарушений не было"/>
    <m/>
    <m/>
    <m/>
  </r>
  <r>
    <x v="11"/>
    <x v="10"/>
    <s v="ОАО Черногорэнерго"/>
    <x v="207"/>
    <d v="2014-08-23T21:45:00"/>
    <d v="2014-08-23T00:00:00"/>
    <d v="2014-08-23T21:46:00"/>
    <d v="1899-12-30T00:01:00"/>
    <n v="20"/>
    <m/>
    <s v="АПВУ"/>
    <x v="5"/>
    <s v="ВЛ-110 Мегион-Кирьяновская-2ц"/>
    <x v="1"/>
    <x v="2"/>
    <s v="ВЛ-110 Мегион-Кирьяновская-2ц"/>
    <s v="В пролете оп.№6-7 обрыв и падение провода фазы &quot;С&quot; ВЛ-110 Кирьяновская-Ореховская на пересечении с ВЛ-110кВ Мегион-Кирьяновская-2Ц. На ПС-110/35/6 Мега АВР-35- успешно."/>
    <n v="5.4"/>
    <n v="23"/>
    <n v="28.4"/>
    <s v="ТЧ"/>
    <m/>
    <m/>
    <m/>
    <m/>
    <m/>
    <m/>
    <m/>
    <m/>
    <s v="КП18"/>
    <m/>
    <m/>
    <s v="Посадка напряжения по всем энергообъектам Самотлорского м/р. Произведен презапуск мех.фонда на кустовых площадках.."/>
    <m/>
    <m/>
    <m/>
  </r>
  <r>
    <x v="11"/>
    <x v="10"/>
    <s v="РН-ЭН"/>
    <x v="207"/>
    <d v="1899-12-30T21:45:00"/>
    <s v="23:08.14"/>
    <d v="1899-12-30T21:45:00"/>
    <d v="1899-12-30T00:00:00"/>
    <n v="605"/>
    <s v="ТО"/>
    <s v="АПВН, РПВН"/>
    <x v="5"/>
    <s v="ВЛ-110 Мегион-Кирьяновская-2ц"/>
    <x v="1"/>
    <x v="2"/>
    <s v="ВЛ-110 Мегион-Кирьяновская-2ц"/>
    <s v="В пролете оп.№6-7 обрыв и падение провода фазы &quot;С&quot; ВЛ-110 Кирьяновская-Ореховская на пересечении с ВЛ-110кВ Мегион-Кирьяновская-2Ц. На ПС-110/35/6 Мега АВР-35- успешно."/>
    <n v="99.7"/>
    <n v="557.70000000000005"/>
    <n v="657.4"/>
    <s v="ТЧ"/>
    <m/>
    <m/>
    <m/>
    <m/>
    <m/>
    <m/>
    <m/>
    <m/>
    <s v="КП18"/>
    <m/>
    <m/>
    <s v="Посадка напряжения по всем энергообъектам Самотлорского м/р. Произведен презапуск мех.фонда на кустовых площадках.."/>
    <m/>
    <m/>
    <m/>
  </r>
  <r>
    <x v="11"/>
    <x v="10"/>
    <s v="ОАО Черногорэнерго"/>
    <x v="208"/>
    <d v="2014-08-24T16:06:00"/>
    <d v="2014-08-24T00:00:00"/>
    <d v="2014-08-24T16:06:00"/>
    <d v="1899-12-30T00:00:00"/>
    <n v="9"/>
    <m/>
    <s v="АПВУ"/>
    <x v="3"/>
    <s v="КЗ в ТМПН СУ скв.19568"/>
    <x v="5"/>
    <x v="6"/>
    <s v="ПС 35/6 кВ  к.364 Ф-5"/>
    <s v="КЗ в ТМПН СУ скв.19568"/>
    <n v="1.6"/>
    <n v="2.9"/>
    <n v="4.5"/>
    <m/>
    <m/>
    <m/>
    <m/>
    <m/>
    <m/>
    <m/>
    <m/>
    <m/>
    <s v="КП24"/>
    <m/>
    <m/>
    <s v="ТМПН - заменён, скв - в работе"/>
    <s v="т"/>
    <m/>
    <m/>
  </r>
  <r>
    <x v="11"/>
    <x v="10"/>
    <s v="РН-ЭН"/>
    <x v="208"/>
    <d v="1899-12-30T16:28:00"/>
    <d v="2014-08-24T00:00:00"/>
    <d v="1899-12-30T16:28:00"/>
    <d v="1899-12-30T00:00:00"/>
    <n v="20"/>
    <s v="МТО"/>
    <s v="АПВУ"/>
    <x v="0"/>
    <s v="ПС-35/6кВ К-2181  ВЛ-6 Ф-6."/>
    <x v="2"/>
    <x v="2"/>
    <s v="ПС-35/6кВ К-2181  ВЛ-6 Ф-6."/>
    <s v="На КТПН-250кВА        к-2202 разрушение МОПН-6кВ Ф»А,С»."/>
    <n v="6"/>
    <n v="1.3"/>
    <n v="7.3"/>
    <s v="ЗА"/>
    <m/>
    <m/>
    <m/>
    <m/>
    <m/>
    <m/>
    <m/>
    <m/>
    <s v="КП23"/>
    <m/>
    <m/>
    <s v="МОПН-6кВ выведены из схемы. Мех.фонд на КП запущен."/>
    <m/>
    <m/>
    <m/>
  </r>
  <r>
    <x v="11"/>
    <x v="10"/>
    <s v="РН-ЭН"/>
    <x v="209"/>
    <m/>
    <m/>
    <m/>
    <m/>
    <m/>
    <m/>
    <m/>
    <x v="4"/>
    <m/>
    <x v="3"/>
    <x v="8"/>
    <m/>
    <m/>
    <m/>
    <m/>
    <m/>
    <m/>
    <m/>
    <m/>
    <m/>
    <m/>
    <m/>
    <m/>
    <m/>
    <m/>
    <m/>
    <m/>
    <m/>
    <s v="нарушений не было"/>
    <m/>
    <m/>
    <m/>
  </r>
  <r>
    <x v="11"/>
    <x v="10"/>
    <s v="ОАО Черногорэнерго"/>
    <x v="209"/>
    <m/>
    <m/>
    <m/>
    <m/>
    <m/>
    <m/>
    <m/>
    <x v="4"/>
    <m/>
    <x v="3"/>
    <x v="8"/>
    <m/>
    <m/>
    <m/>
    <m/>
    <m/>
    <m/>
    <m/>
    <m/>
    <m/>
    <m/>
    <m/>
    <m/>
    <m/>
    <m/>
    <m/>
    <m/>
    <m/>
    <s v="нарушений не было"/>
    <m/>
    <m/>
    <m/>
  </r>
  <r>
    <x v="11"/>
    <x v="10"/>
    <s v="РН-ЭН"/>
    <x v="210"/>
    <m/>
    <m/>
    <m/>
    <m/>
    <m/>
    <m/>
    <m/>
    <x v="4"/>
    <m/>
    <x v="3"/>
    <x v="8"/>
    <m/>
    <m/>
    <m/>
    <m/>
    <m/>
    <m/>
    <m/>
    <m/>
    <m/>
    <m/>
    <m/>
    <m/>
    <m/>
    <m/>
    <m/>
    <m/>
    <m/>
    <s v="нарушений не было"/>
    <m/>
    <m/>
    <m/>
  </r>
  <r>
    <x v="11"/>
    <x v="10"/>
    <s v="ОАО Черногорэнерго"/>
    <x v="210"/>
    <m/>
    <m/>
    <m/>
    <m/>
    <m/>
    <m/>
    <m/>
    <x v="4"/>
    <m/>
    <x v="3"/>
    <x v="8"/>
    <m/>
    <m/>
    <m/>
    <m/>
    <m/>
    <m/>
    <m/>
    <m/>
    <m/>
    <m/>
    <m/>
    <m/>
    <m/>
    <m/>
    <m/>
    <m/>
    <m/>
    <s v="нарушений не было"/>
    <m/>
    <m/>
    <m/>
  </r>
  <r>
    <x v="11"/>
    <x v="10"/>
    <s v="РН-ЭН"/>
    <x v="211"/>
    <m/>
    <m/>
    <m/>
    <m/>
    <m/>
    <m/>
    <m/>
    <x v="4"/>
    <m/>
    <x v="3"/>
    <x v="8"/>
    <m/>
    <m/>
    <m/>
    <m/>
    <m/>
    <m/>
    <m/>
    <m/>
    <m/>
    <m/>
    <m/>
    <m/>
    <m/>
    <m/>
    <m/>
    <m/>
    <m/>
    <s v="нарушений не было"/>
    <m/>
    <m/>
    <m/>
  </r>
  <r>
    <x v="11"/>
    <x v="10"/>
    <s v="ОАО Черногорэнерго"/>
    <x v="211"/>
    <m/>
    <m/>
    <m/>
    <m/>
    <m/>
    <m/>
    <m/>
    <x v="4"/>
    <m/>
    <x v="3"/>
    <x v="8"/>
    <m/>
    <m/>
    <m/>
    <m/>
    <m/>
    <m/>
    <m/>
    <m/>
    <m/>
    <m/>
    <m/>
    <m/>
    <m/>
    <m/>
    <m/>
    <m/>
    <m/>
    <s v="нарушений не было"/>
    <m/>
    <m/>
    <m/>
  </r>
  <r>
    <x v="11"/>
    <x v="10"/>
    <s v="РН-ЭН"/>
    <x v="212"/>
    <m/>
    <m/>
    <m/>
    <m/>
    <m/>
    <m/>
    <m/>
    <x v="4"/>
    <m/>
    <x v="3"/>
    <x v="8"/>
    <m/>
    <m/>
    <m/>
    <m/>
    <m/>
    <m/>
    <m/>
    <m/>
    <m/>
    <m/>
    <m/>
    <m/>
    <m/>
    <m/>
    <m/>
    <m/>
    <m/>
    <s v="нарушений не было"/>
    <m/>
    <m/>
    <m/>
  </r>
  <r>
    <x v="11"/>
    <x v="10"/>
    <s v="ОАО Черногорэнерго"/>
    <x v="212"/>
    <m/>
    <m/>
    <m/>
    <m/>
    <m/>
    <m/>
    <m/>
    <x v="4"/>
    <m/>
    <x v="3"/>
    <x v="8"/>
    <m/>
    <m/>
    <m/>
    <m/>
    <m/>
    <m/>
    <m/>
    <m/>
    <m/>
    <m/>
    <m/>
    <m/>
    <m/>
    <m/>
    <m/>
    <m/>
    <m/>
    <s v="нарушений не было"/>
    <m/>
    <m/>
    <m/>
  </r>
  <r>
    <x v="11"/>
    <x v="10"/>
    <s v="РН-ЭН"/>
    <x v="213"/>
    <m/>
    <m/>
    <m/>
    <m/>
    <m/>
    <m/>
    <m/>
    <x v="4"/>
    <m/>
    <x v="3"/>
    <x v="8"/>
    <m/>
    <m/>
    <m/>
    <m/>
    <m/>
    <m/>
    <m/>
    <m/>
    <m/>
    <m/>
    <m/>
    <m/>
    <m/>
    <m/>
    <m/>
    <m/>
    <m/>
    <s v="нарушений не было"/>
    <m/>
    <m/>
    <m/>
  </r>
  <r>
    <x v="11"/>
    <x v="10"/>
    <s v="ОАО Черногорэнерго"/>
    <x v="213"/>
    <m/>
    <m/>
    <m/>
    <m/>
    <m/>
    <m/>
    <m/>
    <x v="4"/>
    <m/>
    <x v="3"/>
    <x v="8"/>
    <m/>
    <m/>
    <m/>
    <m/>
    <m/>
    <m/>
    <m/>
    <m/>
    <m/>
    <m/>
    <m/>
    <m/>
    <m/>
    <m/>
    <m/>
    <m/>
    <m/>
    <s v="нарушений не было"/>
    <m/>
    <m/>
    <m/>
  </r>
  <r>
    <x v="11"/>
    <x v="10"/>
    <s v="ОАО Черногорэнерго"/>
    <x v="214"/>
    <d v="2014-08-30T04:38:00"/>
    <d v="2014-08-30T04:40:00"/>
    <d v="2014-08-30T04:38:00"/>
    <d v="1899-12-30T00:00:00"/>
    <n v="12"/>
    <s v="МТЗ"/>
    <s v="АПВУ"/>
    <x v="2"/>
    <s v="ПС-35/6кВ К-1 Тюменского м/р Ф№ 14"/>
    <x v="2"/>
    <x v="2"/>
    <s v="Тюм.м/р.к.3,10,14"/>
    <s v="Прохождение грозового фронта."/>
    <n v="0.7"/>
    <m/>
    <n v="0.7"/>
    <m/>
    <s v="1987г."/>
    <m/>
    <m/>
    <s v="Т.Р.-22.10.2013г."/>
    <m/>
    <m/>
    <s v="10.2014г."/>
    <s v="осмотр 12.04.2014г."/>
    <s v="КП11"/>
    <m/>
    <m/>
    <s v="При осмотре Электрооборудования нарушений не выявлено"/>
    <m/>
    <m/>
    <m/>
  </r>
  <r>
    <x v="11"/>
    <x v="10"/>
    <s v="РН-ЭН"/>
    <x v="214"/>
    <d v="1899-12-30T17:20:00"/>
    <d v="2014-08-30T00:00:00"/>
    <d v="1899-12-30T17:20:00"/>
    <d v="1899-12-30T00:00:00"/>
    <n v="162"/>
    <s v="МТЗ"/>
    <s v="АПВУ"/>
    <x v="5"/>
    <s v="ВЛ-110 Мегион-Самотлор-1ц"/>
    <x v="1"/>
    <x v="2"/>
    <s v="ВЛ-110 Мегион-Самотлор-1ц"/>
    <s v="Прохождение грозового фронта."/>
    <n v="27"/>
    <n v="12.6"/>
    <n v="39.6"/>
    <m/>
    <m/>
    <m/>
    <m/>
    <m/>
    <m/>
    <m/>
    <m/>
    <m/>
    <s v="КП18"/>
    <m/>
    <m/>
    <s v="Остановка КНС-19 СД-1,3 2*4000кВт. Осмотр Э.О.  Запуск тех.оборудования, м/ф."/>
    <m/>
    <m/>
    <m/>
  </r>
  <r>
    <x v="11"/>
    <x v="10"/>
    <s v="РН-ЭН"/>
    <x v="215"/>
    <d v="1899-12-30T17:55:00"/>
    <d v="2014-09-01T00:00:00"/>
    <d v="1899-12-30T00:55:00"/>
    <d v="1899-12-30T07:00:00"/>
    <n v="7"/>
    <m/>
    <m/>
    <x v="0"/>
    <s v="КТПН 6/0,4кВ 1000кВА к-100"/>
    <x v="2"/>
    <x v="6"/>
    <s v="КТПН 6/0,4кВ 1000кВА к-100"/>
    <s v="Внутреннее повреждение трансформатора. Нет звезды со стороны 6кВ ф-В."/>
    <n v="16.8"/>
    <m/>
    <n v="16.8"/>
    <s v="Т"/>
    <m/>
    <m/>
    <m/>
    <m/>
    <m/>
    <m/>
    <m/>
    <m/>
    <s v="КП23"/>
    <m/>
    <m/>
    <s v="Произведена замена КТПН 6/0,4 1000кВА к-100."/>
    <m/>
    <m/>
    <m/>
  </r>
  <r>
    <x v="11"/>
    <x v="10"/>
    <s v="ОАО Черногорэнерго"/>
    <x v="215"/>
    <m/>
    <m/>
    <m/>
    <m/>
    <m/>
    <m/>
    <m/>
    <x v="4"/>
    <m/>
    <x v="3"/>
    <x v="8"/>
    <m/>
    <m/>
    <m/>
    <m/>
    <m/>
    <m/>
    <m/>
    <m/>
    <m/>
    <m/>
    <m/>
    <m/>
    <m/>
    <m/>
    <m/>
    <m/>
    <m/>
    <s v="нарушений не было"/>
    <m/>
    <m/>
    <m/>
  </r>
  <r>
    <x v="7"/>
    <x v="10"/>
    <s v="РН-ЭН"/>
    <x v="216"/>
    <d v="1899-12-30T14:26:00"/>
    <d v="2014-09-01T00:00:00"/>
    <d v="1899-12-30T16:00:00"/>
    <d v="1899-12-30T01:34:00"/>
    <n v="10"/>
    <s v="персоналом"/>
    <m/>
    <x v="0"/>
    <s v="ПС-35/6кВ К-1453  ВЛ-6 Ф-18."/>
    <x v="2"/>
    <x v="2"/>
    <s v="ПС-35/6кВ К-1453  ВЛ-6 Ф-18."/>
    <s v="Крен опоры №37"/>
    <n v="6.6"/>
    <m/>
    <n v="6.6"/>
    <s v="СК"/>
    <m/>
    <m/>
    <m/>
    <m/>
    <m/>
    <m/>
    <m/>
    <m/>
    <s v="КП19"/>
    <m/>
    <m/>
    <s v="Устранение дефекта было согласовано с заказчиком посредством телефонограммы, как плановые потери. ЦИТС СНГ выставили аварийные потери."/>
    <m/>
    <m/>
    <m/>
  </r>
  <r>
    <x v="7"/>
    <x v="10"/>
    <s v="ОАО Черногорэнерго"/>
    <x v="216"/>
    <m/>
    <m/>
    <m/>
    <m/>
    <m/>
    <m/>
    <m/>
    <x v="4"/>
    <m/>
    <x v="3"/>
    <x v="8"/>
    <m/>
    <m/>
    <m/>
    <m/>
    <m/>
    <m/>
    <m/>
    <m/>
    <m/>
    <m/>
    <m/>
    <m/>
    <m/>
    <m/>
    <m/>
    <m/>
    <m/>
    <s v="нарушений не было"/>
    <m/>
    <m/>
    <m/>
  </r>
  <r>
    <x v="7"/>
    <x v="10"/>
    <s v="РН-ЭН"/>
    <x v="20"/>
    <d v="1899-12-30T11:18:00"/>
    <d v="2014-09-02T00:00:00"/>
    <d v="1899-12-30T11:23:00"/>
    <d v="1899-12-30T00:05:00"/>
    <n v="29"/>
    <s v="МТЗ"/>
    <s v="РПНУ (АПВ-нет)"/>
    <x v="0"/>
    <s v="ПС-35/6кВ К-1954 ВВ-6 яч№2         Ввод-6-1."/>
    <x v="0"/>
    <x v="0"/>
    <s v="ПС-35/6кВ К-1954    ВВ-6 яч№2  Ввод-6-1."/>
    <s v="Разрушение опорных изоляторов на СШП-6 со стороны СВВ-6 яч№8  Ф-&quot;А,В&quot;.            СШП-6 выведен из схемы."/>
    <n v="3.4"/>
    <n v="5.4"/>
    <n v="9.8000000000000007"/>
    <s v="И"/>
    <m/>
    <m/>
    <m/>
    <m/>
    <m/>
    <m/>
    <m/>
    <m/>
    <s v="КП23"/>
    <m/>
    <m/>
    <s v="Запуск м/ф. Замечание устранено. Схема востановлена."/>
    <m/>
    <m/>
    <m/>
  </r>
  <r>
    <x v="7"/>
    <x v="10"/>
    <s v="ОАО Черногорэнерго"/>
    <x v="20"/>
    <m/>
    <m/>
    <m/>
    <m/>
    <m/>
    <m/>
    <m/>
    <x v="4"/>
    <m/>
    <x v="3"/>
    <x v="8"/>
    <m/>
    <m/>
    <m/>
    <m/>
    <m/>
    <m/>
    <m/>
    <m/>
    <m/>
    <m/>
    <m/>
    <m/>
    <m/>
    <m/>
    <m/>
    <m/>
    <m/>
    <s v="нарушений не было"/>
    <m/>
    <m/>
    <m/>
  </r>
  <r>
    <x v="7"/>
    <x v="10"/>
    <s v="РН-ЭН"/>
    <x v="217"/>
    <m/>
    <m/>
    <m/>
    <m/>
    <m/>
    <m/>
    <m/>
    <x v="4"/>
    <m/>
    <x v="3"/>
    <x v="8"/>
    <m/>
    <m/>
    <m/>
    <m/>
    <m/>
    <m/>
    <m/>
    <m/>
    <m/>
    <m/>
    <m/>
    <m/>
    <m/>
    <m/>
    <m/>
    <m/>
    <m/>
    <s v="нарушений не было"/>
    <m/>
    <m/>
    <m/>
  </r>
  <r>
    <x v="7"/>
    <x v="10"/>
    <s v="ОАО Черногорэнерго"/>
    <x v="217"/>
    <m/>
    <m/>
    <m/>
    <m/>
    <m/>
    <m/>
    <m/>
    <x v="4"/>
    <m/>
    <x v="3"/>
    <x v="8"/>
    <m/>
    <m/>
    <m/>
    <m/>
    <m/>
    <m/>
    <m/>
    <m/>
    <m/>
    <m/>
    <m/>
    <m/>
    <m/>
    <m/>
    <m/>
    <m/>
    <m/>
    <s v="нарушений не было"/>
    <m/>
    <m/>
    <m/>
  </r>
  <r>
    <x v="7"/>
    <x v="10"/>
    <s v="РН-ЭН"/>
    <x v="218"/>
    <m/>
    <m/>
    <m/>
    <m/>
    <m/>
    <m/>
    <m/>
    <x v="4"/>
    <m/>
    <x v="3"/>
    <x v="8"/>
    <m/>
    <m/>
    <m/>
    <m/>
    <m/>
    <m/>
    <m/>
    <m/>
    <m/>
    <m/>
    <m/>
    <m/>
    <m/>
    <m/>
    <m/>
    <m/>
    <m/>
    <s v="нарушений не было"/>
    <m/>
    <m/>
    <m/>
  </r>
  <r>
    <x v="7"/>
    <x v="10"/>
    <s v="ОАО Черногорэнерго"/>
    <x v="218"/>
    <m/>
    <m/>
    <m/>
    <m/>
    <m/>
    <m/>
    <m/>
    <x v="4"/>
    <m/>
    <x v="3"/>
    <x v="8"/>
    <m/>
    <m/>
    <m/>
    <m/>
    <m/>
    <m/>
    <m/>
    <m/>
    <m/>
    <m/>
    <m/>
    <m/>
    <m/>
    <m/>
    <m/>
    <m/>
    <m/>
    <s v="нарушений не было"/>
    <m/>
    <m/>
    <m/>
  </r>
  <r>
    <x v="7"/>
    <x v="10"/>
    <s v="РН-ЭН"/>
    <x v="219"/>
    <m/>
    <m/>
    <m/>
    <m/>
    <m/>
    <m/>
    <m/>
    <x v="4"/>
    <m/>
    <x v="3"/>
    <x v="8"/>
    <m/>
    <m/>
    <m/>
    <m/>
    <m/>
    <m/>
    <m/>
    <m/>
    <m/>
    <m/>
    <m/>
    <m/>
    <m/>
    <m/>
    <m/>
    <m/>
    <m/>
    <s v="нарушений не было"/>
    <m/>
    <m/>
    <m/>
  </r>
  <r>
    <x v="7"/>
    <x v="10"/>
    <s v="ОАО Черногорэнерго"/>
    <x v="219"/>
    <m/>
    <m/>
    <m/>
    <m/>
    <m/>
    <m/>
    <m/>
    <x v="4"/>
    <m/>
    <x v="3"/>
    <x v="8"/>
    <m/>
    <m/>
    <m/>
    <m/>
    <m/>
    <m/>
    <m/>
    <m/>
    <m/>
    <m/>
    <m/>
    <m/>
    <m/>
    <m/>
    <m/>
    <m/>
    <m/>
    <s v="нарушений не было"/>
    <m/>
    <m/>
    <m/>
  </r>
  <r>
    <x v="7"/>
    <x v="10"/>
    <s v="РН-ЭН"/>
    <x v="220"/>
    <m/>
    <m/>
    <m/>
    <m/>
    <m/>
    <m/>
    <m/>
    <x v="4"/>
    <m/>
    <x v="3"/>
    <x v="8"/>
    <m/>
    <m/>
    <m/>
    <m/>
    <m/>
    <m/>
    <m/>
    <m/>
    <m/>
    <m/>
    <m/>
    <m/>
    <m/>
    <m/>
    <m/>
    <m/>
    <m/>
    <s v="нарушений не было"/>
    <m/>
    <m/>
    <m/>
  </r>
  <r>
    <x v="7"/>
    <x v="10"/>
    <s v="ОАО Черногорэнерго"/>
    <x v="220"/>
    <m/>
    <m/>
    <m/>
    <m/>
    <m/>
    <m/>
    <m/>
    <x v="4"/>
    <m/>
    <x v="3"/>
    <x v="8"/>
    <m/>
    <m/>
    <m/>
    <m/>
    <m/>
    <m/>
    <m/>
    <m/>
    <m/>
    <m/>
    <m/>
    <m/>
    <m/>
    <m/>
    <m/>
    <m/>
    <m/>
    <s v="нарушений не было"/>
    <m/>
    <m/>
    <m/>
  </r>
  <r>
    <x v="7"/>
    <x v="10"/>
    <s v="РН-ЭН"/>
    <x v="221"/>
    <d v="1899-12-30T04:20:00"/>
    <d v="2014-09-07T00:00:00"/>
    <d v="1899-12-30T04:20:00"/>
    <d v="1899-12-30T00:00:00"/>
    <m/>
    <s v="МТО"/>
    <s v="АПВУ"/>
    <x v="0"/>
    <s v=" ПС 35/6кВ  К-404  КРУН-6кВф-8"/>
    <x v="0"/>
    <x v="0"/>
    <s v=" ПС 35/6кВ  К-404 ф-8"/>
    <s v="Разрушение проходного изолятора ф-В в яч. ф-6кВ №8 КРУН-6кВ ПС-35/6 к-404, повреждение гибкой связи."/>
    <n v="23.4"/>
    <n v="1.2"/>
    <n v="24.599999999999998"/>
    <s v="И"/>
    <m/>
    <m/>
    <m/>
    <m/>
    <m/>
    <m/>
    <m/>
    <m/>
    <s v="КП23"/>
    <m/>
    <m/>
    <s v="В 5:20 оборудование выведено в ремонт, дефекты устранены, в 06:50 ф-6кВ №8 в работе. "/>
    <m/>
    <m/>
    <m/>
  </r>
  <r>
    <x v="7"/>
    <x v="10"/>
    <s v="ОАО Черногорэнерго"/>
    <x v="221"/>
    <m/>
    <m/>
    <m/>
    <m/>
    <m/>
    <m/>
    <m/>
    <x v="4"/>
    <m/>
    <x v="3"/>
    <x v="8"/>
    <m/>
    <m/>
    <m/>
    <m/>
    <m/>
    <m/>
    <m/>
    <m/>
    <m/>
    <m/>
    <m/>
    <m/>
    <m/>
    <m/>
    <m/>
    <m/>
    <m/>
    <s v="нарушений не было"/>
    <m/>
    <m/>
    <m/>
  </r>
  <r>
    <x v="7"/>
    <x v="10"/>
    <s v="РН-ЭН"/>
    <x v="222"/>
    <m/>
    <m/>
    <m/>
    <m/>
    <m/>
    <m/>
    <m/>
    <x v="4"/>
    <m/>
    <x v="3"/>
    <x v="8"/>
    <m/>
    <m/>
    <m/>
    <m/>
    <m/>
    <m/>
    <m/>
    <m/>
    <m/>
    <m/>
    <m/>
    <m/>
    <m/>
    <m/>
    <m/>
    <m/>
    <m/>
    <s v="нарушений не было"/>
    <m/>
    <m/>
    <m/>
  </r>
  <r>
    <x v="7"/>
    <x v="10"/>
    <s v="ОАО Черногорэнерго"/>
    <x v="222"/>
    <m/>
    <m/>
    <m/>
    <m/>
    <m/>
    <m/>
    <m/>
    <x v="4"/>
    <m/>
    <x v="3"/>
    <x v="8"/>
    <m/>
    <m/>
    <m/>
    <m/>
    <m/>
    <m/>
    <m/>
    <m/>
    <m/>
    <m/>
    <m/>
    <m/>
    <m/>
    <m/>
    <m/>
    <m/>
    <m/>
    <s v="нарушений не было"/>
    <m/>
    <m/>
    <m/>
  </r>
  <r>
    <x v="7"/>
    <x v="10"/>
    <s v="РН-ЭН"/>
    <x v="223"/>
    <m/>
    <m/>
    <m/>
    <m/>
    <m/>
    <m/>
    <m/>
    <x v="4"/>
    <m/>
    <x v="3"/>
    <x v="8"/>
    <m/>
    <m/>
    <m/>
    <m/>
    <m/>
    <m/>
    <m/>
    <m/>
    <m/>
    <m/>
    <m/>
    <m/>
    <m/>
    <m/>
    <m/>
    <m/>
    <m/>
    <s v="нарушений не было"/>
    <m/>
    <m/>
    <m/>
  </r>
  <r>
    <x v="7"/>
    <x v="10"/>
    <s v="ОАО Черногорэнерго"/>
    <x v="223"/>
    <m/>
    <m/>
    <m/>
    <m/>
    <m/>
    <m/>
    <m/>
    <x v="4"/>
    <m/>
    <x v="3"/>
    <x v="8"/>
    <m/>
    <m/>
    <m/>
    <m/>
    <m/>
    <m/>
    <m/>
    <m/>
    <m/>
    <m/>
    <m/>
    <m/>
    <m/>
    <m/>
    <m/>
    <m/>
    <m/>
    <s v="нарушений не было"/>
    <m/>
    <m/>
    <m/>
  </r>
  <r>
    <x v="7"/>
    <x v="10"/>
    <s v="РН-ЭН"/>
    <x v="224"/>
    <m/>
    <m/>
    <m/>
    <m/>
    <m/>
    <m/>
    <m/>
    <x v="4"/>
    <m/>
    <x v="3"/>
    <x v="8"/>
    <m/>
    <m/>
    <m/>
    <m/>
    <m/>
    <m/>
    <m/>
    <m/>
    <m/>
    <m/>
    <m/>
    <m/>
    <m/>
    <m/>
    <m/>
    <m/>
    <m/>
    <s v="нарушений не было"/>
    <m/>
    <m/>
    <m/>
  </r>
  <r>
    <x v="7"/>
    <x v="10"/>
    <s v="ОАО Черногорэнерго"/>
    <x v="224"/>
    <m/>
    <m/>
    <m/>
    <m/>
    <m/>
    <m/>
    <m/>
    <x v="4"/>
    <m/>
    <x v="3"/>
    <x v="8"/>
    <m/>
    <m/>
    <m/>
    <m/>
    <m/>
    <m/>
    <m/>
    <m/>
    <m/>
    <m/>
    <m/>
    <m/>
    <m/>
    <m/>
    <m/>
    <m/>
    <m/>
    <s v="нарушений не было"/>
    <m/>
    <m/>
    <m/>
  </r>
  <r>
    <x v="7"/>
    <x v="10"/>
    <s v="РН-ЭН"/>
    <x v="225"/>
    <m/>
    <m/>
    <m/>
    <m/>
    <m/>
    <m/>
    <m/>
    <x v="4"/>
    <m/>
    <x v="3"/>
    <x v="8"/>
    <m/>
    <m/>
    <m/>
    <m/>
    <m/>
    <m/>
    <m/>
    <m/>
    <m/>
    <m/>
    <m/>
    <m/>
    <m/>
    <m/>
    <m/>
    <m/>
    <m/>
    <s v="нарушений не было"/>
    <m/>
    <m/>
    <m/>
  </r>
  <r>
    <x v="7"/>
    <x v="10"/>
    <s v="ОАО Черногорэнерго"/>
    <x v="225"/>
    <m/>
    <m/>
    <m/>
    <m/>
    <m/>
    <m/>
    <m/>
    <x v="4"/>
    <m/>
    <x v="3"/>
    <x v="8"/>
    <m/>
    <m/>
    <m/>
    <m/>
    <m/>
    <m/>
    <m/>
    <m/>
    <m/>
    <m/>
    <m/>
    <m/>
    <m/>
    <m/>
    <m/>
    <m/>
    <m/>
    <s v="нарушений не было"/>
    <m/>
    <m/>
    <m/>
  </r>
  <r>
    <x v="7"/>
    <x v="10"/>
    <s v="РН-ЭН"/>
    <x v="226"/>
    <m/>
    <m/>
    <m/>
    <m/>
    <m/>
    <m/>
    <m/>
    <x v="4"/>
    <m/>
    <x v="3"/>
    <x v="8"/>
    <m/>
    <m/>
    <m/>
    <m/>
    <m/>
    <m/>
    <m/>
    <m/>
    <m/>
    <m/>
    <m/>
    <m/>
    <m/>
    <m/>
    <m/>
    <m/>
    <m/>
    <s v="нарушений не было"/>
    <m/>
    <m/>
    <m/>
  </r>
  <r>
    <x v="7"/>
    <x v="10"/>
    <s v="ОАО Черногорэнерго"/>
    <x v="226"/>
    <m/>
    <m/>
    <m/>
    <m/>
    <m/>
    <m/>
    <m/>
    <x v="4"/>
    <m/>
    <x v="3"/>
    <x v="8"/>
    <m/>
    <m/>
    <m/>
    <m/>
    <m/>
    <m/>
    <m/>
    <m/>
    <m/>
    <m/>
    <m/>
    <m/>
    <m/>
    <m/>
    <m/>
    <m/>
    <m/>
    <s v="нарушений не было"/>
    <m/>
    <m/>
    <m/>
  </r>
  <r>
    <x v="7"/>
    <x v="10"/>
    <s v="РН-ЭН"/>
    <x v="227"/>
    <m/>
    <m/>
    <m/>
    <m/>
    <m/>
    <m/>
    <m/>
    <x v="4"/>
    <m/>
    <x v="3"/>
    <x v="8"/>
    <m/>
    <m/>
    <m/>
    <m/>
    <m/>
    <m/>
    <m/>
    <m/>
    <m/>
    <m/>
    <m/>
    <m/>
    <m/>
    <m/>
    <m/>
    <m/>
    <m/>
    <s v="нарушений не было"/>
    <m/>
    <m/>
    <m/>
  </r>
  <r>
    <x v="7"/>
    <x v="10"/>
    <s v="ОАО Черногорэнерго"/>
    <x v="227"/>
    <m/>
    <m/>
    <m/>
    <m/>
    <m/>
    <m/>
    <m/>
    <x v="4"/>
    <m/>
    <x v="3"/>
    <x v="8"/>
    <m/>
    <m/>
    <m/>
    <m/>
    <m/>
    <m/>
    <m/>
    <m/>
    <m/>
    <m/>
    <m/>
    <m/>
    <m/>
    <m/>
    <m/>
    <m/>
    <m/>
    <s v="нарушений не было"/>
    <m/>
    <m/>
    <m/>
  </r>
  <r>
    <x v="7"/>
    <x v="10"/>
    <s v="РН-ЭН"/>
    <x v="228"/>
    <m/>
    <m/>
    <m/>
    <m/>
    <m/>
    <m/>
    <m/>
    <x v="4"/>
    <m/>
    <x v="3"/>
    <x v="8"/>
    <m/>
    <m/>
    <m/>
    <m/>
    <m/>
    <m/>
    <m/>
    <m/>
    <m/>
    <m/>
    <m/>
    <m/>
    <m/>
    <m/>
    <m/>
    <m/>
    <m/>
    <s v="нарушений не было"/>
    <m/>
    <m/>
    <m/>
  </r>
  <r>
    <x v="7"/>
    <x v="10"/>
    <s v="ОАО Черногорэнерго"/>
    <x v="228"/>
    <m/>
    <m/>
    <m/>
    <m/>
    <m/>
    <m/>
    <m/>
    <x v="4"/>
    <m/>
    <x v="3"/>
    <x v="8"/>
    <m/>
    <m/>
    <m/>
    <m/>
    <m/>
    <m/>
    <m/>
    <m/>
    <m/>
    <m/>
    <m/>
    <m/>
    <m/>
    <m/>
    <m/>
    <m/>
    <m/>
    <s v="нарушений не было"/>
    <m/>
    <m/>
    <m/>
  </r>
  <r>
    <x v="7"/>
    <x v="10"/>
    <s v="РН-ЭН"/>
    <x v="229"/>
    <m/>
    <m/>
    <m/>
    <m/>
    <m/>
    <m/>
    <m/>
    <x v="4"/>
    <m/>
    <x v="3"/>
    <x v="8"/>
    <m/>
    <m/>
    <m/>
    <m/>
    <m/>
    <m/>
    <m/>
    <m/>
    <m/>
    <m/>
    <m/>
    <m/>
    <m/>
    <m/>
    <m/>
    <m/>
    <m/>
    <s v="нарушений не было"/>
    <m/>
    <m/>
    <m/>
  </r>
  <r>
    <x v="7"/>
    <x v="10"/>
    <s v="ОАО Черногорэнерго"/>
    <x v="229"/>
    <d v="1899-12-30T14:35:00"/>
    <d v="2014-09-15T00:00:00"/>
    <d v="1899-12-30T14:35:06"/>
    <d v="1899-12-30T00:00:06"/>
    <n v="10"/>
    <m/>
    <m/>
    <x v="0"/>
    <s v=" ПС 35/6кВ  Промысел-17,     БСК-2"/>
    <x v="0"/>
    <x v="0"/>
    <s v=" ПС 35/6кВ  Промысел-17 ф-17,18"/>
    <s v="Посадка напряжения "/>
    <n v="2.8"/>
    <m/>
    <n v="2.8"/>
    <s v="КУ"/>
    <n v="1987"/>
    <s v="КЭПФ-6,3"/>
    <s v="Серпухов"/>
    <s v="31.07.2013г."/>
    <n v="100"/>
    <s v="10.2014г."/>
    <s v="нет"/>
    <s v="28.07.2014г."/>
    <s v="КП24"/>
    <m/>
    <m/>
    <s v="Повреждение конденсатора. Конденсатор заменили"/>
    <m/>
    <m/>
    <m/>
  </r>
  <r>
    <x v="7"/>
    <x v="10"/>
    <s v="РН-ЭН"/>
    <x v="230"/>
    <m/>
    <m/>
    <m/>
    <m/>
    <m/>
    <m/>
    <m/>
    <x v="4"/>
    <m/>
    <x v="3"/>
    <x v="8"/>
    <m/>
    <m/>
    <m/>
    <m/>
    <m/>
    <m/>
    <m/>
    <m/>
    <m/>
    <m/>
    <m/>
    <m/>
    <m/>
    <m/>
    <m/>
    <m/>
    <m/>
    <s v="нарушений не было"/>
    <m/>
    <m/>
    <m/>
  </r>
  <r>
    <x v="7"/>
    <x v="10"/>
    <s v="ОАО Черногорэнерго"/>
    <x v="230"/>
    <m/>
    <m/>
    <m/>
    <m/>
    <m/>
    <m/>
    <m/>
    <x v="4"/>
    <m/>
    <x v="3"/>
    <x v="8"/>
    <m/>
    <m/>
    <m/>
    <m/>
    <m/>
    <m/>
    <m/>
    <m/>
    <m/>
    <m/>
    <m/>
    <m/>
    <m/>
    <m/>
    <m/>
    <m/>
    <m/>
    <s v="нарушений не было"/>
    <m/>
    <m/>
    <m/>
  </r>
  <r>
    <x v="7"/>
    <x v="10"/>
    <s v="РН-ЭН"/>
    <x v="231"/>
    <d v="1899-12-30T11:03:00"/>
    <d v="2014-09-17T00:00:00"/>
    <d v="1899-12-30T11:25:00"/>
    <d v="1899-12-30T00:22:00"/>
    <n v="31"/>
    <s v="МТЗ"/>
    <s v="РПНУ (АПВ-нет)"/>
    <x v="0"/>
    <s v="ПС-35/6 к-502 ВВ-6 яч№2 Ввод6-2"/>
    <x v="0"/>
    <x v="0"/>
    <s v="ПС-35/6 к-502 ВВ-6 яч№2 Ввод6-2"/>
    <s v=" Повреждение обмотки ТН-6, разрушение ПК-6 Ф-В,С яч№3. Заменили ТН-6 яч№3 _x000a_на резервный. _x000a_"/>
    <n v="3.6"/>
    <m/>
    <n v="3.6"/>
    <s v="ИЭ"/>
    <m/>
    <m/>
    <m/>
    <m/>
    <m/>
    <m/>
    <m/>
    <m/>
    <s v="КП23"/>
    <m/>
    <m/>
    <s v="Осмотр Э.О. Запуск м/ф."/>
    <m/>
    <m/>
    <m/>
  </r>
  <r>
    <x v="7"/>
    <x v="10"/>
    <s v="ОАО Черногорэнерго"/>
    <x v="231"/>
    <d v="1899-12-30T05:25:00"/>
    <d v="2014-09-17T00:00:00"/>
    <d v="1899-12-30T10:38:00"/>
    <d v="1899-12-30T05:13:00"/>
    <n v="24"/>
    <s v="МТО"/>
    <s v="АПВНУ, РПВНУ"/>
    <x v="2"/>
    <s v="ПС 35/6кВ К-2160 ВЛ-6кВ Ф-6"/>
    <x v="2"/>
    <x v="2"/>
    <s v="ПС 35/6кВ К-2160 ВЛ-6кВ Ф-6"/>
    <s v="Повреждение изолятора на оп.56 по фазе-А, разрушение изолятора на оп.19 по фазе-В, падение дерева в пролёте оп.19-20"/>
    <n v="69"/>
    <m/>
    <n v="69"/>
    <m/>
    <n v="1982"/>
    <m/>
    <m/>
    <s v="12.04.2013г."/>
    <n v="0"/>
    <m/>
    <s v="04.2014г. Отказ ЦДНГ-7"/>
    <m/>
    <s v="КП19"/>
    <m/>
    <m/>
    <s v="Изоляторы заменили, дерево убрали"/>
    <m/>
    <m/>
    <m/>
  </r>
  <r>
    <x v="7"/>
    <x v="10"/>
    <s v="РН-ЭН"/>
    <x v="232"/>
    <m/>
    <m/>
    <m/>
    <m/>
    <m/>
    <m/>
    <m/>
    <x v="4"/>
    <m/>
    <x v="3"/>
    <x v="8"/>
    <m/>
    <m/>
    <m/>
    <m/>
    <m/>
    <m/>
    <m/>
    <m/>
    <m/>
    <m/>
    <m/>
    <m/>
    <m/>
    <m/>
    <m/>
    <m/>
    <m/>
    <s v="нарушений не было"/>
    <m/>
    <m/>
    <m/>
  </r>
  <r>
    <x v="7"/>
    <x v="10"/>
    <s v="ОАО Черногорэнерго"/>
    <x v="232"/>
    <m/>
    <m/>
    <m/>
    <m/>
    <m/>
    <m/>
    <m/>
    <x v="4"/>
    <m/>
    <x v="3"/>
    <x v="8"/>
    <m/>
    <m/>
    <m/>
    <m/>
    <m/>
    <m/>
    <m/>
    <m/>
    <m/>
    <m/>
    <m/>
    <m/>
    <m/>
    <m/>
    <m/>
    <m/>
    <m/>
    <s v="нарушений не было"/>
    <m/>
    <m/>
    <m/>
  </r>
  <r>
    <x v="7"/>
    <x v="10"/>
    <s v="РН-ЭН"/>
    <x v="233"/>
    <m/>
    <m/>
    <m/>
    <m/>
    <m/>
    <m/>
    <m/>
    <x v="4"/>
    <m/>
    <x v="3"/>
    <x v="8"/>
    <m/>
    <m/>
    <m/>
    <m/>
    <m/>
    <m/>
    <m/>
    <m/>
    <m/>
    <m/>
    <m/>
    <m/>
    <m/>
    <m/>
    <m/>
    <m/>
    <m/>
    <s v="нарушений не было"/>
    <m/>
    <m/>
    <m/>
  </r>
  <r>
    <x v="7"/>
    <x v="10"/>
    <s v="ОАО Черногорэнерго"/>
    <x v="233"/>
    <m/>
    <m/>
    <m/>
    <m/>
    <m/>
    <m/>
    <m/>
    <x v="4"/>
    <m/>
    <x v="3"/>
    <x v="8"/>
    <m/>
    <m/>
    <m/>
    <m/>
    <m/>
    <m/>
    <m/>
    <m/>
    <m/>
    <m/>
    <m/>
    <m/>
    <m/>
    <m/>
    <m/>
    <m/>
    <m/>
    <s v="нарушений не было"/>
    <m/>
    <m/>
    <m/>
  </r>
  <r>
    <x v="7"/>
    <x v="10"/>
    <s v="РН-ЭН"/>
    <x v="234"/>
    <d v="1899-12-30T15:53:00"/>
    <d v="2014-09-20T00:00:00"/>
    <d v="1899-12-30T16:47:00"/>
    <d v="1899-12-30T00:54:00"/>
    <n v="23"/>
    <s v="Откл. персоналом."/>
    <m/>
    <x v="0"/>
    <s v="ПС-35/6 к-541 ВЛ-6 Ф-6"/>
    <x v="2"/>
    <x v="2"/>
    <s v="ПС-35/6 к-541 ВЛ-6 Ф-6"/>
    <s v="Порывистый ветер до 27м/с. С 15:10 остановка м/ф. Неполнофазный режим.На оп№1  разрушение  ШС-10     Ф-А  компенсатора на     ЛР-6 и излом провода  в наконечнике в следствии тяжения провода._x000a_"/>
    <n v="34.1"/>
    <n v="7.6"/>
    <n v="41.7"/>
    <s v="Р"/>
    <m/>
    <m/>
    <m/>
    <m/>
    <m/>
    <m/>
    <m/>
    <m/>
    <s v="КП23"/>
    <m/>
    <m/>
    <s v="Осмотр Э.О.Замечание устранено. РПВУ. Запуск м/ф."/>
    <m/>
    <m/>
    <m/>
  </r>
  <r>
    <x v="7"/>
    <x v="10"/>
    <s v="ОАО Черногорэнерго"/>
    <x v="234"/>
    <m/>
    <m/>
    <m/>
    <m/>
    <m/>
    <m/>
    <m/>
    <x v="4"/>
    <m/>
    <x v="3"/>
    <x v="8"/>
    <m/>
    <m/>
    <m/>
    <m/>
    <m/>
    <m/>
    <m/>
    <m/>
    <m/>
    <m/>
    <m/>
    <m/>
    <m/>
    <m/>
    <m/>
    <m/>
    <m/>
    <s v="нарушений не было"/>
    <m/>
    <m/>
    <m/>
  </r>
  <r>
    <x v="7"/>
    <x v="10"/>
    <s v="РН-ЭН"/>
    <x v="235"/>
    <m/>
    <m/>
    <m/>
    <m/>
    <m/>
    <m/>
    <m/>
    <x v="4"/>
    <m/>
    <x v="3"/>
    <x v="8"/>
    <m/>
    <m/>
    <m/>
    <m/>
    <m/>
    <m/>
    <m/>
    <m/>
    <m/>
    <m/>
    <m/>
    <m/>
    <m/>
    <m/>
    <m/>
    <m/>
    <m/>
    <s v="нарушений не было"/>
    <m/>
    <m/>
    <m/>
  </r>
  <r>
    <x v="7"/>
    <x v="10"/>
    <s v="ОАО Черногорэнерго"/>
    <x v="235"/>
    <m/>
    <m/>
    <m/>
    <m/>
    <m/>
    <m/>
    <m/>
    <x v="4"/>
    <m/>
    <x v="3"/>
    <x v="8"/>
    <m/>
    <m/>
    <m/>
    <m/>
    <m/>
    <m/>
    <m/>
    <m/>
    <m/>
    <m/>
    <m/>
    <m/>
    <m/>
    <m/>
    <m/>
    <m/>
    <m/>
    <s v="нарушений не было"/>
    <m/>
    <m/>
    <m/>
  </r>
  <r>
    <x v="7"/>
    <x v="10"/>
    <s v="РН-ЭН"/>
    <x v="21"/>
    <m/>
    <m/>
    <m/>
    <m/>
    <m/>
    <m/>
    <m/>
    <x v="4"/>
    <m/>
    <x v="3"/>
    <x v="8"/>
    <m/>
    <m/>
    <m/>
    <m/>
    <m/>
    <m/>
    <m/>
    <m/>
    <m/>
    <m/>
    <m/>
    <m/>
    <m/>
    <m/>
    <m/>
    <m/>
    <m/>
    <s v="нарушений не было"/>
    <m/>
    <m/>
    <m/>
  </r>
  <r>
    <x v="7"/>
    <x v="10"/>
    <s v="ОАО Черногорэнерго"/>
    <x v="21"/>
    <m/>
    <m/>
    <m/>
    <m/>
    <m/>
    <m/>
    <m/>
    <x v="4"/>
    <m/>
    <x v="3"/>
    <x v="8"/>
    <m/>
    <m/>
    <m/>
    <m/>
    <m/>
    <m/>
    <m/>
    <m/>
    <m/>
    <m/>
    <m/>
    <m/>
    <m/>
    <m/>
    <m/>
    <m/>
    <m/>
    <s v="нарушений не было"/>
    <m/>
    <m/>
    <m/>
  </r>
  <r>
    <x v="7"/>
    <x v="10"/>
    <s v="РН-ЭН"/>
    <x v="236"/>
    <m/>
    <m/>
    <m/>
    <m/>
    <m/>
    <m/>
    <m/>
    <x v="4"/>
    <m/>
    <x v="3"/>
    <x v="8"/>
    <m/>
    <m/>
    <m/>
    <m/>
    <m/>
    <m/>
    <m/>
    <m/>
    <m/>
    <m/>
    <m/>
    <m/>
    <m/>
    <m/>
    <m/>
    <m/>
    <m/>
    <s v="нарушений не было"/>
    <m/>
    <m/>
    <m/>
  </r>
  <r>
    <x v="7"/>
    <x v="10"/>
    <s v="ОАО Черногорэнерго"/>
    <x v="236"/>
    <m/>
    <m/>
    <m/>
    <m/>
    <m/>
    <m/>
    <m/>
    <x v="4"/>
    <m/>
    <x v="3"/>
    <x v="8"/>
    <m/>
    <m/>
    <m/>
    <m/>
    <m/>
    <m/>
    <m/>
    <m/>
    <m/>
    <m/>
    <m/>
    <m/>
    <m/>
    <m/>
    <m/>
    <m/>
    <m/>
    <s v="нарушений не было"/>
    <m/>
    <m/>
    <m/>
  </r>
  <r>
    <x v="7"/>
    <x v="10"/>
    <s v="РН-ЭН"/>
    <x v="237"/>
    <m/>
    <m/>
    <m/>
    <m/>
    <m/>
    <m/>
    <m/>
    <x v="4"/>
    <m/>
    <x v="3"/>
    <x v="8"/>
    <m/>
    <m/>
    <m/>
    <m/>
    <m/>
    <m/>
    <m/>
    <m/>
    <m/>
    <m/>
    <m/>
    <m/>
    <m/>
    <m/>
    <m/>
    <m/>
    <m/>
    <s v="нарушений не было"/>
    <m/>
    <m/>
    <m/>
  </r>
  <r>
    <x v="7"/>
    <x v="10"/>
    <s v="ОАО Черногорэнерго"/>
    <x v="237"/>
    <m/>
    <m/>
    <m/>
    <m/>
    <m/>
    <m/>
    <m/>
    <x v="4"/>
    <m/>
    <x v="3"/>
    <x v="8"/>
    <m/>
    <m/>
    <m/>
    <m/>
    <m/>
    <m/>
    <m/>
    <m/>
    <m/>
    <m/>
    <m/>
    <m/>
    <m/>
    <m/>
    <m/>
    <m/>
    <m/>
    <s v="нарушений не было"/>
    <m/>
    <m/>
    <m/>
  </r>
  <r>
    <x v="7"/>
    <x v="10"/>
    <s v="РН-ЭН"/>
    <x v="238"/>
    <d v="1899-12-30T00:50:00"/>
    <d v="2014-09-25T00:00:00"/>
    <d v="1899-12-30T02:49:00"/>
    <d v="1899-12-30T01:59:00"/>
    <s v="24скв"/>
    <m/>
    <m/>
    <x v="0"/>
    <s v="ПС 35/6кВ К-209 ВЛ-6кВ ф-10 КПУ 6кВ №1252-2"/>
    <x v="2"/>
    <x v="9"/>
    <s v="ПС 35/6кВ К-209 ВЛ-6кВ ф-10 КПУ 6кВ №1252-2"/>
    <s v="Повреждение проходного изолятора ф-В КПУ 6кВ №1252-2,  Неполнофазный режим."/>
    <n v="12.1"/>
    <m/>
    <n v="12.1"/>
    <s v="И"/>
    <m/>
    <m/>
    <m/>
    <m/>
    <m/>
    <m/>
    <m/>
    <m/>
    <s v="КП23"/>
    <m/>
    <m/>
    <s v="В 01:05 заявка об остановке м/ф от ПС-35/6 к-209. ПС-35/6 к-209 схема ремонтная, СШ-6кВ переведена по ф-10 на ф-6 ПС-35/6 к-1453 ч/з КПУ 6кВ №1252-2(под вывод в ремонт ВЛ-35кВ ф-1 ПС-110/35/6 КНС-17А по заявке НВЭС). В 03:55 СШ-6кВ ПС-35/6 к-209 переведена на ф-14 ПС-35/6 к-1453 ч/з КПУ 6кВ №676-1. Произведена замена изолятора ф-В  КПУ 6кВ №1252-2. "/>
    <m/>
    <m/>
    <m/>
  </r>
  <r>
    <x v="7"/>
    <x v="10"/>
    <s v="ОАО Черногорэнерго"/>
    <x v="238"/>
    <m/>
    <m/>
    <m/>
    <m/>
    <m/>
    <m/>
    <m/>
    <x v="4"/>
    <m/>
    <x v="3"/>
    <x v="8"/>
    <m/>
    <m/>
    <m/>
    <m/>
    <m/>
    <m/>
    <m/>
    <m/>
    <m/>
    <m/>
    <m/>
    <m/>
    <m/>
    <m/>
    <m/>
    <m/>
    <m/>
    <s v="нарушений не было"/>
    <m/>
    <m/>
    <m/>
  </r>
  <r>
    <x v="7"/>
    <x v="10"/>
    <s v="РН-ЭН"/>
    <x v="239"/>
    <m/>
    <m/>
    <m/>
    <m/>
    <m/>
    <m/>
    <m/>
    <x v="4"/>
    <m/>
    <x v="3"/>
    <x v="8"/>
    <m/>
    <m/>
    <m/>
    <m/>
    <m/>
    <m/>
    <m/>
    <m/>
    <m/>
    <m/>
    <m/>
    <m/>
    <m/>
    <m/>
    <m/>
    <m/>
    <m/>
    <s v="нарушений не было"/>
    <m/>
    <m/>
    <m/>
  </r>
  <r>
    <x v="7"/>
    <x v="10"/>
    <s v="ОАО Черногорэнерго"/>
    <x v="239"/>
    <m/>
    <m/>
    <m/>
    <m/>
    <m/>
    <m/>
    <m/>
    <x v="4"/>
    <m/>
    <x v="3"/>
    <x v="8"/>
    <m/>
    <m/>
    <m/>
    <m/>
    <m/>
    <m/>
    <m/>
    <m/>
    <m/>
    <m/>
    <m/>
    <m/>
    <m/>
    <m/>
    <m/>
    <m/>
    <m/>
    <s v="нарушений не было"/>
    <m/>
    <m/>
    <m/>
  </r>
  <r>
    <x v="7"/>
    <x v="10"/>
    <s v="РН-ЭН"/>
    <x v="240"/>
    <m/>
    <m/>
    <m/>
    <m/>
    <m/>
    <m/>
    <m/>
    <x v="4"/>
    <m/>
    <x v="3"/>
    <x v="8"/>
    <m/>
    <m/>
    <m/>
    <m/>
    <m/>
    <m/>
    <m/>
    <m/>
    <m/>
    <m/>
    <m/>
    <m/>
    <m/>
    <m/>
    <m/>
    <m/>
    <m/>
    <s v="нарушений не было"/>
    <m/>
    <m/>
    <m/>
  </r>
  <r>
    <x v="7"/>
    <x v="10"/>
    <s v="ОАО Черногорэнерго"/>
    <x v="240"/>
    <m/>
    <m/>
    <m/>
    <m/>
    <m/>
    <m/>
    <m/>
    <x v="4"/>
    <m/>
    <x v="3"/>
    <x v="8"/>
    <m/>
    <m/>
    <m/>
    <m/>
    <m/>
    <m/>
    <m/>
    <m/>
    <m/>
    <m/>
    <m/>
    <m/>
    <m/>
    <m/>
    <m/>
    <m/>
    <m/>
    <s v="нарушений не было"/>
    <m/>
    <m/>
    <m/>
  </r>
  <r>
    <x v="7"/>
    <x v="10"/>
    <s v="РН-ЭН"/>
    <x v="241"/>
    <m/>
    <m/>
    <m/>
    <m/>
    <m/>
    <m/>
    <m/>
    <x v="4"/>
    <m/>
    <x v="3"/>
    <x v="8"/>
    <m/>
    <m/>
    <m/>
    <m/>
    <m/>
    <m/>
    <m/>
    <m/>
    <m/>
    <m/>
    <m/>
    <m/>
    <m/>
    <m/>
    <m/>
    <m/>
    <m/>
    <s v="нарушений не было"/>
    <m/>
    <m/>
    <m/>
  </r>
  <r>
    <x v="7"/>
    <x v="10"/>
    <s v="ОАО Черногорэнерго"/>
    <x v="241"/>
    <m/>
    <m/>
    <m/>
    <m/>
    <m/>
    <m/>
    <m/>
    <x v="4"/>
    <m/>
    <x v="3"/>
    <x v="8"/>
    <m/>
    <m/>
    <m/>
    <m/>
    <m/>
    <m/>
    <m/>
    <m/>
    <m/>
    <m/>
    <m/>
    <m/>
    <m/>
    <m/>
    <m/>
    <m/>
    <m/>
    <s v="нарушений не было"/>
    <m/>
    <m/>
    <m/>
  </r>
  <r>
    <x v="7"/>
    <x v="10"/>
    <s v="РН-ЭН"/>
    <x v="242"/>
    <m/>
    <m/>
    <m/>
    <m/>
    <m/>
    <m/>
    <m/>
    <x v="4"/>
    <m/>
    <x v="3"/>
    <x v="8"/>
    <m/>
    <m/>
    <m/>
    <m/>
    <m/>
    <m/>
    <m/>
    <m/>
    <m/>
    <m/>
    <m/>
    <m/>
    <m/>
    <m/>
    <m/>
    <m/>
    <m/>
    <s v="нарушений не было"/>
    <m/>
    <m/>
    <s v="в"/>
  </r>
  <r>
    <x v="7"/>
    <x v="10"/>
    <s v="ОАО Черногорэнерго"/>
    <x v="242"/>
    <m/>
    <m/>
    <m/>
    <m/>
    <m/>
    <m/>
    <m/>
    <x v="4"/>
    <m/>
    <x v="3"/>
    <x v="8"/>
    <m/>
    <m/>
    <m/>
    <m/>
    <m/>
    <m/>
    <m/>
    <m/>
    <m/>
    <m/>
    <m/>
    <m/>
    <m/>
    <m/>
    <m/>
    <m/>
    <m/>
    <s v="нарушений не было"/>
    <m/>
    <m/>
    <s v="в"/>
  </r>
  <r>
    <x v="7"/>
    <x v="10"/>
    <s v="РН-ЭН"/>
    <x v="243"/>
    <m/>
    <m/>
    <m/>
    <m/>
    <m/>
    <m/>
    <m/>
    <x v="4"/>
    <m/>
    <x v="3"/>
    <x v="8"/>
    <m/>
    <m/>
    <m/>
    <m/>
    <m/>
    <m/>
    <m/>
    <m/>
    <m/>
    <m/>
    <m/>
    <m/>
    <m/>
    <m/>
    <m/>
    <m/>
    <m/>
    <s v="нарушений не было"/>
    <m/>
    <m/>
    <s v="в"/>
  </r>
  <r>
    <x v="7"/>
    <x v="10"/>
    <s v="ОАО Черногорэнерго"/>
    <x v="243"/>
    <m/>
    <m/>
    <m/>
    <m/>
    <m/>
    <m/>
    <m/>
    <x v="4"/>
    <m/>
    <x v="3"/>
    <x v="8"/>
    <m/>
    <m/>
    <m/>
    <m/>
    <m/>
    <m/>
    <m/>
    <m/>
    <m/>
    <m/>
    <m/>
    <m/>
    <m/>
    <m/>
    <m/>
    <m/>
    <m/>
    <s v="нарушений не было"/>
    <m/>
    <m/>
    <s v="в"/>
  </r>
  <r>
    <x v="8"/>
    <x v="10"/>
    <s v="РН-ЭН"/>
    <x v="244"/>
    <m/>
    <m/>
    <m/>
    <m/>
    <m/>
    <m/>
    <m/>
    <x v="4"/>
    <m/>
    <x v="3"/>
    <x v="8"/>
    <m/>
    <m/>
    <m/>
    <m/>
    <m/>
    <m/>
    <m/>
    <m/>
    <m/>
    <m/>
    <m/>
    <m/>
    <m/>
    <m/>
    <m/>
    <m/>
    <m/>
    <s v="нарушений не было"/>
    <m/>
    <m/>
    <m/>
  </r>
  <r>
    <x v="8"/>
    <x v="10"/>
    <s v="ОАО Черногорэнерго"/>
    <x v="244"/>
    <m/>
    <m/>
    <m/>
    <m/>
    <m/>
    <m/>
    <m/>
    <x v="4"/>
    <m/>
    <x v="3"/>
    <x v="8"/>
    <m/>
    <m/>
    <m/>
    <m/>
    <m/>
    <m/>
    <m/>
    <m/>
    <m/>
    <m/>
    <m/>
    <m/>
    <m/>
    <m/>
    <m/>
    <m/>
    <m/>
    <s v="нарушений не было"/>
    <m/>
    <m/>
    <m/>
  </r>
  <r>
    <x v="8"/>
    <x v="10"/>
    <s v="РН-ЭН"/>
    <x v="245"/>
    <m/>
    <m/>
    <m/>
    <m/>
    <m/>
    <m/>
    <m/>
    <x v="4"/>
    <m/>
    <x v="3"/>
    <x v="8"/>
    <m/>
    <m/>
    <m/>
    <m/>
    <m/>
    <m/>
    <m/>
    <m/>
    <m/>
    <m/>
    <m/>
    <m/>
    <m/>
    <m/>
    <m/>
    <m/>
    <m/>
    <s v="нарушений не было"/>
    <m/>
    <m/>
    <m/>
  </r>
  <r>
    <x v="8"/>
    <x v="10"/>
    <s v="ОАО Черногорэнерго"/>
    <x v="245"/>
    <m/>
    <m/>
    <m/>
    <m/>
    <m/>
    <m/>
    <m/>
    <x v="4"/>
    <m/>
    <x v="3"/>
    <x v="8"/>
    <m/>
    <m/>
    <m/>
    <m/>
    <m/>
    <m/>
    <m/>
    <m/>
    <m/>
    <m/>
    <m/>
    <m/>
    <m/>
    <m/>
    <m/>
    <m/>
    <m/>
    <s v="нарушений не было"/>
    <m/>
    <m/>
    <m/>
  </r>
  <r>
    <x v="8"/>
    <x v="10"/>
    <s v="РН-ЭН"/>
    <x v="246"/>
    <d v="1899-12-30T08:46:00"/>
    <d v="2014-10-03T00:00:00"/>
    <d v="1899-12-30T09:17:00"/>
    <d v="1899-12-30T00:30:00"/>
    <n v="13"/>
    <s v="МТЗ"/>
    <s v="АПВН, РПВУ"/>
    <x v="0"/>
    <s v="ПС-35/6 к-502 ВЛ-6 Ф-4"/>
    <x v="2"/>
    <x v="2"/>
    <s v="ПС-35/6 к-502  ВЛ-6 Ф-4"/>
    <s v=" Запуск м/ф.Осмотр Э.О. "/>
    <n v="4.0999999999999996"/>
    <m/>
    <n v="4.0999999999999996"/>
    <m/>
    <m/>
    <m/>
    <m/>
    <m/>
    <m/>
    <m/>
    <m/>
    <m/>
    <s v="КП25"/>
    <m/>
    <m/>
    <m/>
    <m/>
    <m/>
    <m/>
  </r>
  <r>
    <x v="8"/>
    <x v="10"/>
    <s v="ОАО Черногорэнерго"/>
    <x v="246"/>
    <m/>
    <m/>
    <m/>
    <m/>
    <m/>
    <m/>
    <m/>
    <x v="4"/>
    <m/>
    <x v="3"/>
    <x v="8"/>
    <m/>
    <m/>
    <m/>
    <m/>
    <m/>
    <m/>
    <m/>
    <m/>
    <m/>
    <m/>
    <m/>
    <m/>
    <m/>
    <m/>
    <m/>
    <m/>
    <m/>
    <s v="нарушений не было"/>
    <m/>
    <m/>
    <m/>
  </r>
  <r>
    <x v="8"/>
    <x v="10"/>
    <s v="РН-ЭН"/>
    <x v="247"/>
    <m/>
    <m/>
    <m/>
    <m/>
    <m/>
    <m/>
    <m/>
    <x v="4"/>
    <m/>
    <x v="3"/>
    <x v="8"/>
    <m/>
    <m/>
    <m/>
    <m/>
    <m/>
    <m/>
    <m/>
    <m/>
    <m/>
    <m/>
    <m/>
    <m/>
    <m/>
    <m/>
    <m/>
    <m/>
    <m/>
    <s v="нарушений не было"/>
    <m/>
    <m/>
    <m/>
  </r>
  <r>
    <x v="8"/>
    <x v="10"/>
    <s v="ОАО Черногорэнерго"/>
    <x v="247"/>
    <m/>
    <m/>
    <m/>
    <m/>
    <m/>
    <m/>
    <m/>
    <x v="4"/>
    <m/>
    <x v="3"/>
    <x v="8"/>
    <m/>
    <m/>
    <m/>
    <m/>
    <m/>
    <m/>
    <m/>
    <m/>
    <m/>
    <m/>
    <m/>
    <m/>
    <m/>
    <m/>
    <m/>
    <m/>
    <m/>
    <s v="нарушений не было"/>
    <m/>
    <m/>
    <m/>
  </r>
  <r>
    <x v="8"/>
    <x v="10"/>
    <s v="РН-ЭН"/>
    <x v="248"/>
    <m/>
    <m/>
    <m/>
    <m/>
    <m/>
    <m/>
    <m/>
    <x v="4"/>
    <m/>
    <x v="3"/>
    <x v="8"/>
    <m/>
    <m/>
    <m/>
    <m/>
    <m/>
    <m/>
    <m/>
    <m/>
    <m/>
    <m/>
    <m/>
    <m/>
    <m/>
    <m/>
    <m/>
    <m/>
    <m/>
    <s v="нарушений не было"/>
    <m/>
    <m/>
    <m/>
  </r>
  <r>
    <x v="8"/>
    <x v="10"/>
    <s v="ОАО Черногорэнерго"/>
    <x v="248"/>
    <m/>
    <m/>
    <m/>
    <m/>
    <m/>
    <m/>
    <m/>
    <x v="4"/>
    <m/>
    <x v="3"/>
    <x v="8"/>
    <m/>
    <m/>
    <m/>
    <m/>
    <m/>
    <m/>
    <m/>
    <m/>
    <m/>
    <m/>
    <m/>
    <m/>
    <m/>
    <m/>
    <m/>
    <m/>
    <m/>
    <s v="нарушений не было"/>
    <m/>
    <m/>
    <m/>
  </r>
  <r>
    <x v="9"/>
    <x v="10"/>
    <s v="ОАО Черногорэнерго"/>
    <x v="248"/>
    <m/>
    <m/>
    <m/>
    <m/>
    <m/>
    <m/>
    <m/>
    <x v="4"/>
    <m/>
    <x v="3"/>
    <x v="8"/>
    <m/>
    <m/>
    <m/>
    <m/>
    <m/>
    <m/>
    <m/>
    <m/>
    <m/>
    <m/>
    <m/>
    <m/>
    <m/>
    <m/>
    <m/>
    <m/>
    <m/>
    <s v="нарушений не было"/>
    <m/>
    <m/>
    <m/>
  </r>
  <r>
    <x v="8"/>
    <x v="10"/>
    <s v="РН-ЭН"/>
    <x v="249"/>
    <m/>
    <m/>
    <m/>
    <m/>
    <m/>
    <m/>
    <m/>
    <x v="4"/>
    <m/>
    <x v="3"/>
    <x v="8"/>
    <m/>
    <m/>
    <m/>
    <m/>
    <m/>
    <m/>
    <m/>
    <m/>
    <m/>
    <m/>
    <m/>
    <m/>
    <m/>
    <m/>
    <m/>
    <m/>
    <m/>
    <s v="нарушений не было"/>
    <m/>
    <m/>
    <m/>
  </r>
  <r>
    <x v="8"/>
    <x v="10"/>
    <s v="ОАО Черногорэнерго"/>
    <x v="249"/>
    <m/>
    <m/>
    <m/>
    <m/>
    <m/>
    <m/>
    <m/>
    <x v="4"/>
    <m/>
    <x v="3"/>
    <x v="8"/>
    <m/>
    <m/>
    <m/>
    <m/>
    <m/>
    <m/>
    <m/>
    <m/>
    <m/>
    <m/>
    <m/>
    <m/>
    <m/>
    <m/>
    <m/>
    <m/>
    <m/>
    <s v="нарушений не было"/>
    <m/>
    <m/>
    <m/>
  </r>
  <r>
    <x v="8"/>
    <x v="10"/>
    <s v="РН-ЭН"/>
    <x v="250"/>
    <m/>
    <m/>
    <m/>
    <m/>
    <m/>
    <m/>
    <m/>
    <x v="4"/>
    <m/>
    <x v="3"/>
    <x v="8"/>
    <m/>
    <m/>
    <m/>
    <m/>
    <m/>
    <m/>
    <m/>
    <m/>
    <m/>
    <m/>
    <m/>
    <m/>
    <m/>
    <m/>
    <m/>
    <m/>
    <m/>
    <s v="нарушений не было"/>
    <m/>
    <m/>
    <m/>
  </r>
  <r>
    <x v="8"/>
    <x v="10"/>
    <s v="ОАО Черногорэнерго"/>
    <x v="250"/>
    <m/>
    <m/>
    <m/>
    <m/>
    <m/>
    <m/>
    <m/>
    <x v="4"/>
    <m/>
    <x v="3"/>
    <x v="8"/>
    <m/>
    <m/>
    <m/>
    <m/>
    <m/>
    <m/>
    <m/>
    <m/>
    <m/>
    <m/>
    <m/>
    <m/>
    <m/>
    <m/>
    <m/>
    <m/>
    <m/>
    <s v="нарушений не было"/>
    <m/>
    <m/>
    <m/>
  </r>
  <r>
    <x v="8"/>
    <x v="10"/>
    <s v="РН-ЭН"/>
    <x v="251"/>
    <d v="1899-12-30T14:58:00"/>
    <d v="2014-10-08T00:00:00"/>
    <d v="1899-12-30T14:59:00"/>
    <d v="1899-12-30T00:01:00"/>
    <n v="20"/>
    <s v="МТО"/>
    <s v="АПВН, РПВУ"/>
    <x v="1"/>
    <s v="ПС-35/6 к-2181 ВЛ-6кВ ф-16"/>
    <x v="2"/>
    <x v="2"/>
    <s v="ПС-35/6 к-2181 ВЛ-6кВ ф-16"/>
    <s v="Касание ВЛ-6кВ ф-А,С в пролете оп-4/7-4/8 трубоукладчиком ОАО АМК Вигос при производстве работ по укладке лежневой автодороги."/>
    <n v="1.5"/>
    <m/>
    <n v="1.5"/>
    <s v="ТЧ"/>
    <m/>
    <m/>
    <m/>
    <m/>
    <m/>
    <m/>
    <m/>
    <m/>
    <s v="КП22"/>
    <m/>
    <m/>
    <s v="Пробное включение ТУ успешно. Составлен АКТ."/>
    <m/>
    <m/>
    <s v="неуч.вр."/>
  </r>
  <r>
    <x v="8"/>
    <x v="10"/>
    <s v="ОАО Черногорэнерго"/>
    <x v="251"/>
    <m/>
    <m/>
    <m/>
    <m/>
    <m/>
    <m/>
    <m/>
    <x v="4"/>
    <m/>
    <x v="3"/>
    <x v="8"/>
    <m/>
    <m/>
    <m/>
    <m/>
    <m/>
    <m/>
    <m/>
    <m/>
    <m/>
    <m/>
    <m/>
    <m/>
    <m/>
    <m/>
    <m/>
    <m/>
    <m/>
    <s v="нарушений не было"/>
    <m/>
    <m/>
    <m/>
  </r>
  <r>
    <x v="8"/>
    <x v="10"/>
    <s v="РН-ЭН"/>
    <x v="252"/>
    <m/>
    <m/>
    <m/>
    <m/>
    <m/>
    <m/>
    <m/>
    <x v="4"/>
    <m/>
    <x v="3"/>
    <x v="8"/>
    <m/>
    <m/>
    <m/>
    <m/>
    <m/>
    <m/>
    <m/>
    <m/>
    <m/>
    <m/>
    <m/>
    <m/>
    <m/>
    <m/>
    <m/>
    <m/>
    <m/>
    <s v="нарушений не было"/>
    <m/>
    <m/>
    <m/>
  </r>
  <r>
    <x v="8"/>
    <x v="10"/>
    <s v="ОАО Черногорэнерго"/>
    <x v="252"/>
    <m/>
    <m/>
    <m/>
    <m/>
    <m/>
    <m/>
    <m/>
    <x v="4"/>
    <m/>
    <x v="3"/>
    <x v="8"/>
    <m/>
    <m/>
    <m/>
    <m/>
    <m/>
    <m/>
    <m/>
    <m/>
    <m/>
    <m/>
    <m/>
    <m/>
    <m/>
    <m/>
    <m/>
    <m/>
    <m/>
    <s v="нарушений не было"/>
    <m/>
    <m/>
    <m/>
  </r>
  <r>
    <x v="8"/>
    <x v="10"/>
    <s v="РН-ЭН"/>
    <x v="253"/>
    <m/>
    <m/>
    <m/>
    <m/>
    <m/>
    <m/>
    <m/>
    <x v="4"/>
    <m/>
    <x v="3"/>
    <x v="8"/>
    <m/>
    <m/>
    <m/>
    <m/>
    <m/>
    <m/>
    <m/>
    <m/>
    <m/>
    <m/>
    <m/>
    <m/>
    <m/>
    <m/>
    <m/>
    <m/>
    <m/>
    <s v="нарушений не было"/>
    <m/>
    <m/>
    <m/>
  </r>
  <r>
    <x v="8"/>
    <x v="10"/>
    <s v="ОАО Черногорэнерго"/>
    <x v="253"/>
    <m/>
    <m/>
    <m/>
    <m/>
    <m/>
    <m/>
    <m/>
    <x v="4"/>
    <m/>
    <x v="3"/>
    <x v="8"/>
    <m/>
    <m/>
    <m/>
    <m/>
    <m/>
    <m/>
    <m/>
    <m/>
    <m/>
    <m/>
    <m/>
    <m/>
    <m/>
    <m/>
    <m/>
    <m/>
    <m/>
    <s v="нарушений не было"/>
    <m/>
    <m/>
    <m/>
  </r>
  <r>
    <x v="8"/>
    <x v="10"/>
    <s v="РН-ЭН"/>
    <x v="254"/>
    <d v="1899-12-30T09:12:00"/>
    <d v="2014-10-11T00:00:00"/>
    <d v="1899-12-30T12:17:00"/>
    <d v="1899-12-30T03:05:00"/>
    <n v="10"/>
    <m/>
    <m/>
    <x v="0"/>
    <s v="ПС 35/6кВ  К-30  ф-9"/>
    <x v="2"/>
    <x v="2"/>
    <s v="ПС 35/6кВ  К-30  ф-9"/>
    <s v="Излом провода в наконечнике ЛР-6кВ оп№1 ф-А, неисправность МПУ Сириус яч-9."/>
    <n v="17"/>
    <m/>
    <n v="17"/>
    <s v="Р"/>
    <m/>
    <m/>
    <m/>
    <m/>
    <m/>
    <m/>
    <m/>
    <m/>
    <s v="КП23"/>
    <m/>
    <m/>
    <s v="Произведена переопрессовка провода, замена МПУ Сириус яч-9. "/>
    <m/>
    <m/>
    <m/>
  </r>
  <r>
    <x v="8"/>
    <x v="10"/>
    <s v="ОАО Черногорэнерго"/>
    <x v="254"/>
    <m/>
    <m/>
    <m/>
    <m/>
    <m/>
    <m/>
    <m/>
    <x v="4"/>
    <m/>
    <x v="3"/>
    <x v="8"/>
    <m/>
    <m/>
    <m/>
    <m/>
    <m/>
    <m/>
    <m/>
    <m/>
    <m/>
    <m/>
    <m/>
    <m/>
    <m/>
    <m/>
    <m/>
    <m/>
    <m/>
    <s v="нарушений не было"/>
    <m/>
    <m/>
    <m/>
  </r>
  <r>
    <x v="8"/>
    <x v="10"/>
    <s v="РН-ЭН"/>
    <x v="255"/>
    <m/>
    <m/>
    <m/>
    <m/>
    <m/>
    <m/>
    <m/>
    <x v="4"/>
    <m/>
    <x v="3"/>
    <x v="8"/>
    <m/>
    <m/>
    <m/>
    <m/>
    <m/>
    <m/>
    <m/>
    <m/>
    <m/>
    <m/>
    <m/>
    <m/>
    <m/>
    <m/>
    <m/>
    <m/>
    <m/>
    <s v="нарушений не было"/>
    <m/>
    <m/>
    <m/>
  </r>
  <r>
    <x v="8"/>
    <x v="10"/>
    <s v="ОАО Черногорэнерго"/>
    <x v="255"/>
    <m/>
    <m/>
    <m/>
    <m/>
    <m/>
    <m/>
    <m/>
    <x v="4"/>
    <m/>
    <x v="3"/>
    <x v="8"/>
    <m/>
    <m/>
    <m/>
    <m/>
    <m/>
    <m/>
    <m/>
    <m/>
    <m/>
    <m/>
    <m/>
    <m/>
    <m/>
    <m/>
    <m/>
    <m/>
    <m/>
    <s v="нарушений не было"/>
    <m/>
    <m/>
    <m/>
  </r>
  <r>
    <x v="8"/>
    <x v="10"/>
    <s v="РН-ЭН"/>
    <x v="256"/>
    <m/>
    <m/>
    <m/>
    <m/>
    <m/>
    <m/>
    <m/>
    <x v="4"/>
    <m/>
    <x v="3"/>
    <x v="8"/>
    <m/>
    <m/>
    <m/>
    <m/>
    <m/>
    <m/>
    <m/>
    <m/>
    <m/>
    <m/>
    <m/>
    <m/>
    <m/>
    <m/>
    <m/>
    <m/>
    <m/>
    <s v="нарушений не было"/>
    <m/>
    <m/>
    <m/>
  </r>
  <r>
    <x v="8"/>
    <x v="10"/>
    <s v="ОАО Черногорэнерго"/>
    <x v="256"/>
    <m/>
    <m/>
    <m/>
    <m/>
    <m/>
    <m/>
    <m/>
    <x v="4"/>
    <m/>
    <x v="3"/>
    <x v="8"/>
    <m/>
    <m/>
    <m/>
    <m/>
    <m/>
    <m/>
    <m/>
    <m/>
    <m/>
    <m/>
    <m/>
    <m/>
    <m/>
    <m/>
    <m/>
    <m/>
    <m/>
    <s v="нарушений не было"/>
    <m/>
    <m/>
    <m/>
  </r>
  <r>
    <x v="8"/>
    <x v="10"/>
    <s v="РН-ЭН"/>
    <x v="22"/>
    <d v="1899-12-30T01:09:00"/>
    <d v="2014-10-14T00:00:00"/>
    <d v="1899-12-30T04:54:00"/>
    <d v="1899-12-30T03:45:00"/>
    <n v="4"/>
    <s v="МТО"/>
    <s v="АПВУ"/>
    <x v="1"/>
    <s v="ПС-35/6кВ К-67       ВЛ-6 Ф№6"/>
    <x v="2"/>
    <x v="2"/>
    <s v="ПС-35/6кВ К-67 Ф-6"/>
    <s v="Зацеп проводов Ф &quot;А,С&quot; в пр. оп 19/6-19/7 грузоподёмной техникой ООО &quot;КАМА-Нефть&quot;.После успешного АПВ перекос U на С-6кВ.Разорвали шлейфа на оп.№16, оп.№19/4. Подали U на к-761, К-155 от Ф№18 ПС-35/6кВ К-633"/>
    <n v="4.2"/>
    <m/>
    <n v="4.2"/>
    <s v="ТЧ"/>
    <m/>
    <m/>
    <m/>
    <m/>
    <m/>
    <m/>
    <m/>
    <m/>
    <s v="КП20"/>
    <m/>
    <m/>
    <s v="Составлен акт, произведен перезапуск мехфонда."/>
    <m/>
    <m/>
    <m/>
  </r>
  <r>
    <x v="8"/>
    <x v="10"/>
    <s v="ОАО Черногорэнерго"/>
    <x v="22"/>
    <m/>
    <m/>
    <m/>
    <m/>
    <m/>
    <m/>
    <m/>
    <x v="4"/>
    <m/>
    <x v="3"/>
    <x v="8"/>
    <m/>
    <m/>
    <m/>
    <m/>
    <m/>
    <m/>
    <m/>
    <m/>
    <m/>
    <m/>
    <m/>
    <m/>
    <m/>
    <m/>
    <m/>
    <m/>
    <m/>
    <s v="нарушений не было"/>
    <m/>
    <m/>
    <m/>
  </r>
  <r>
    <x v="8"/>
    <x v="10"/>
    <s v="РН-ЭН"/>
    <x v="257"/>
    <m/>
    <m/>
    <m/>
    <m/>
    <m/>
    <m/>
    <m/>
    <x v="4"/>
    <m/>
    <x v="3"/>
    <x v="8"/>
    <m/>
    <m/>
    <m/>
    <m/>
    <m/>
    <m/>
    <m/>
    <m/>
    <m/>
    <m/>
    <m/>
    <m/>
    <m/>
    <m/>
    <m/>
    <m/>
    <m/>
    <s v="нарушений не было"/>
    <m/>
    <m/>
    <m/>
  </r>
  <r>
    <x v="8"/>
    <x v="10"/>
    <s v="ОАО Черногорэнерго"/>
    <x v="257"/>
    <m/>
    <m/>
    <m/>
    <m/>
    <m/>
    <m/>
    <m/>
    <x v="4"/>
    <m/>
    <x v="3"/>
    <x v="8"/>
    <m/>
    <m/>
    <m/>
    <m/>
    <m/>
    <m/>
    <m/>
    <m/>
    <m/>
    <m/>
    <m/>
    <m/>
    <m/>
    <m/>
    <m/>
    <m/>
    <m/>
    <s v="нарушений не было"/>
    <m/>
    <m/>
    <m/>
  </r>
  <r>
    <x v="8"/>
    <x v="10"/>
    <s v="РН-ЭН"/>
    <x v="258"/>
    <d v="1899-12-30T06:30:00"/>
    <d v="2014-10-16T00:00:00"/>
    <d v="1899-12-30T06:53:00"/>
    <d v="1899-12-30T23:00:00"/>
    <n v="14"/>
    <s v="МТО"/>
    <s v="АПВН, РПВУ"/>
    <x v="0"/>
    <s v="ПС-35/6кВ КНС-21       ВЛ-6кВ Ф№14"/>
    <x v="2"/>
    <x v="2"/>
    <s v="ПС-35/6кВ КНС-21"/>
    <s v="Перезапуск мех.фанда"/>
    <n v="7.7"/>
    <m/>
    <n v="7.7"/>
    <s v="ТЧ"/>
    <m/>
    <m/>
    <m/>
    <m/>
    <m/>
    <m/>
    <m/>
    <m/>
    <s v="КП24"/>
    <m/>
    <m/>
    <m/>
    <m/>
    <m/>
    <m/>
  </r>
  <r>
    <x v="8"/>
    <x v="10"/>
    <s v="ОАО Черногорэнерго"/>
    <x v="258"/>
    <m/>
    <m/>
    <m/>
    <m/>
    <m/>
    <m/>
    <m/>
    <x v="4"/>
    <m/>
    <x v="3"/>
    <x v="8"/>
    <m/>
    <m/>
    <m/>
    <m/>
    <m/>
    <m/>
    <m/>
    <m/>
    <m/>
    <m/>
    <m/>
    <m/>
    <m/>
    <m/>
    <m/>
    <m/>
    <m/>
    <s v="нарушений не было"/>
    <m/>
    <m/>
    <m/>
  </r>
  <r>
    <x v="8"/>
    <x v="10"/>
    <s v="РН-ЭН"/>
    <x v="259"/>
    <m/>
    <m/>
    <m/>
    <m/>
    <m/>
    <m/>
    <m/>
    <x v="4"/>
    <m/>
    <x v="3"/>
    <x v="8"/>
    <m/>
    <m/>
    <m/>
    <m/>
    <m/>
    <m/>
    <m/>
    <m/>
    <m/>
    <m/>
    <m/>
    <m/>
    <m/>
    <m/>
    <m/>
    <m/>
    <m/>
    <s v="нарушений не было"/>
    <m/>
    <m/>
    <m/>
  </r>
  <r>
    <x v="8"/>
    <x v="10"/>
    <s v="ОАО Черногорэнерго"/>
    <x v="259"/>
    <m/>
    <m/>
    <m/>
    <m/>
    <m/>
    <m/>
    <m/>
    <x v="4"/>
    <m/>
    <x v="3"/>
    <x v="8"/>
    <m/>
    <m/>
    <m/>
    <m/>
    <m/>
    <m/>
    <m/>
    <m/>
    <m/>
    <m/>
    <m/>
    <m/>
    <m/>
    <m/>
    <m/>
    <m/>
    <m/>
    <s v="нарушений не было"/>
    <m/>
    <m/>
    <m/>
  </r>
  <r>
    <x v="8"/>
    <x v="10"/>
    <s v="РН-ЭН"/>
    <x v="260"/>
    <m/>
    <m/>
    <m/>
    <m/>
    <m/>
    <m/>
    <m/>
    <x v="4"/>
    <m/>
    <x v="3"/>
    <x v="8"/>
    <m/>
    <m/>
    <m/>
    <m/>
    <m/>
    <m/>
    <m/>
    <m/>
    <m/>
    <m/>
    <m/>
    <m/>
    <m/>
    <m/>
    <m/>
    <m/>
    <m/>
    <s v="нарушений не было"/>
    <m/>
    <m/>
    <m/>
  </r>
  <r>
    <x v="8"/>
    <x v="10"/>
    <s v="ОАО Черногорэнерго"/>
    <x v="260"/>
    <m/>
    <m/>
    <m/>
    <m/>
    <m/>
    <m/>
    <m/>
    <x v="4"/>
    <m/>
    <x v="3"/>
    <x v="8"/>
    <m/>
    <m/>
    <m/>
    <m/>
    <m/>
    <m/>
    <m/>
    <m/>
    <m/>
    <m/>
    <m/>
    <m/>
    <m/>
    <m/>
    <m/>
    <m/>
    <m/>
    <s v="нарушений не было"/>
    <m/>
    <m/>
    <m/>
  </r>
  <r>
    <x v="8"/>
    <x v="10"/>
    <s v="РН-ЭН"/>
    <x v="261"/>
    <d v="1899-12-30T19:00:00"/>
    <d v="2014-10-19T00:00:00"/>
    <d v="1899-12-30T19:00:00"/>
    <m/>
    <n v="118"/>
    <s v="МТЗ Защита Umin"/>
    <m/>
    <x v="3"/>
    <s v="СД-4000кВт №6 КНС-28. РУ-6 №2 КНС-28"/>
    <x v="2"/>
    <x v="9"/>
    <s v="РУ-6кВ №2 КНС-28   яч №21 ввод на Р-1,   4 С-6кВ"/>
    <s v="Свищ на задвижке СД-1250кВт №4, залило водой СД-1250кВт №5. Посадка  &quot;U&quot; на 1С-35кВ ПС-110/35/6кВ КНС-28. Восстановили схему РУ-6 №2 КНС-28. В 21:30 запустили СД№1, №2 КНС-28. Запуск остановившегося мехфонда"/>
    <n v="915.2"/>
    <m/>
    <n v="915"/>
    <s v="ПЭ"/>
    <m/>
    <m/>
    <m/>
    <m/>
    <m/>
    <m/>
    <m/>
    <m/>
    <s v="КП24"/>
    <m/>
    <m/>
    <m/>
    <m/>
    <m/>
    <m/>
  </r>
  <r>
    <x v="8"/>
    <x v="10"/>
    <s v="РН-ЭН"/>
    <x v="261"/>
    <d v="1899-12-30T15:21:00"/>
    <d v="2014-10-19T00:00:00"/>
    <d v="1899-12-30T15:29:00"/>
    <d v="1899-12-30T00:08:00"/>
    <n v="10"/>
    <s v="&quot;Земля&quot;"/>
    <m/>
    <x v="0"/>
    <s v="ПС-35/6кВ К-15          ВЛ-6кВ Ф№10"/>
    <x v="2"/>
    <x v="2"/>
    <s v="ПС-35/6кВ К-15          ВЛ-6кВ Ф№10"/>
    <s v="Разрушение изолятора ШС-10 Ф &quot;С&quot; на приёмном портале. Заменили изолятор"/>
    <n v="4.2"/>
    <m/>
    <n v="4.2"/>
    <s v="И"/>
    <m/>
    <m/>
    <m/>
    <m/>
    <m/>
    <m/>
    <m/>
    <m/>
    <s v="КП23"/>
    <m/>
    <m/>
    <m/>
    <m/>
    <m/>
    <m/>
  </r>
  <r>
    <x v="8"/>
    <x v="10"/>
    <s v="ОАО Черногорэнерго"/>
    <x v="261"/>
    <m/>
    <m/>
    <m/>
    <m/>
    <m/>
    <m/>
    <m/>
    <x v="4"/>
    <m/>
    <x v="3"/>
    <x v="8"/>
    <m/>
    <m/>
    <m/>
    <m/>
    <m/>
    <m/>
    <m/>
    <m/>
    <m/>
    <m/>
    <m/>
    <m/>
    <m/>
    <m/>
    <m/>
    <m/>
    <m/>
    <s v="нарушений не было"/>
    <m/>
    <m/>
    <m/>
  </r>
  <r>
    <x v="8"/>
    <x v="10"/>
    <s v="РН-ЭН"/>
    <x v="262"/>
    <m/>
    <m/>
    <m/>
    <m/>
    <m/>
    <m/>
    <m/>
    <x v="4"/>
    <m/>
    <x v="3"/>
    <x v="8"/>
    <m/>
    <m/>
    <m/>
    <m/>
    <m/>
    <m/>
    <m/>
    <m/>
    <m/>
    <m/>
    <m/>
    <m/>
    <m/>
    <m/>
    <m/>
    <m/>
    <m/>
    <s v="нарушений не было"/>
    <m/>
    <m/>
    <m/>
  </r>
  <r>
    <x v="8"/>
    <x v="10"/>
    <s v="ОАО Черногорэнерго"/>
    <x v="262"/>
    <m/>
    <m/>
    <m/>
    <m/>
    <m/>
    <m/>
    <m/>
    <x v="4"/>
    <m/>
    <x v="3"/>
    <x v="8"/>
    <m/>
    <m/>
    <m/>
    <m/>
    <m/>
    <m/>
    <m/>
    <m/>
    <m/>
    <m/>
    <m/>
    <m/>
    <m/>
    <m/>
    <m/>
    <m/>
    <m/>
    <s v="нарушений не было"/>
    <m/>
    <m/>
    <m/>
  </r>
  <r>
    <x v="8"/>
    <x v="10"/>
    <s v="РН-ЭН"/>
    <x v="263"/>
    <m/>
    <m/>
    <m/>
    <m/>
    <m/>
    <m/>
    <m/>
    <x v="4"/>
    <m/>
    <x v="3"/>
    <x v="8"/>
    <m/>
    <m/>
    <m/>
    <m/>
    <m/>
    <m/>
    <m/>
    <m/>
    <m/>
    <m/>
    <m/>
    <m/>
    <m/>
    <m/>
    <m/>
    <m/>
    <m/>
    <s v="нарушений не было"/>
    <m/>
    <m/>
    <m/>
  </r>
  <r>
    <x v="8"/>
    <x v="10"/>
    <s v="ОАО Черногорэнерго"/>
    <x v="263"/>
    <m/>
    <m/>
    <m/>
    <m/>
    <m/>
    <m/>
    <m/>
    <x v="4"/>
    <m/>
    <x v="3"/>
    <x v="8"/>
    <m/>
    <m/>
    <m/>
    <m/>
    <m/>
    <m/>
    <m/>
    <m/>
    <m/>
    <m/>
    <m/>
    <m/>
    <m/>
    <m/>
    <m/>
    <m/>
    <m/>
    <s v="нарушений не было"/>
    <m/>
    <m/>
    <m/>
  </r>
  <r>
    <x v="8"/>
    <x v="10"/>
    <s v="РН-ЭН"/>
    <x v="264"/>
    <m/>
    <m/>
    <m/>
    <m/>
    <m/>
    <m/>
    <m/>
    <x v="4"/>
    <m/>
    <x v="3"/>
    <x v="8"/>
    <m/>
    <m/>
    <m/>
    <m/>
    <m/>
    <m/>
    <m/>
    <m/>
    <m/>
    <m/>
    <m/>
    <m/>
    <m/>
    <m/>
    <m/>
    <m/>
    <m/>
    <s v="нарушений не было"/>
    <m/>
    <m/>
    <m/>
  </r>
  <r>
    <x v="8"/>
    <x v="10"/>
    <s v="ОАО Черногорэнерго"/>
    <x v="264"/>
    <m/>
    <m/>
    <m/>
    <m/>
    <m/>
    <m/>
    <m/>
    <x v="4"/>
    <m/>
    <x v="3"/>
    <x v="8"/>
    <m/>
    <m/>
    <m/>
    <m/>
    <m/>
    <m/>
    <m/>
    <m/>
    <m/>
    <m/>
    <m/>
    <m/>
    <m/>
    <m/>
    <m/>
    <m/>
    <m/>
    <s v="нарушений не было"/>
    <m/>
    <m/>
    <m/>
  </r>
  <r>
    <x v="8"/>
    <x v="10"/>
    <s v="РН-ЭН"/>
    <x v="265"/>
    <m/>
    <m/>
    <m/>
    <m/>
    <m/>
    <m/>
    <m/>
    <x v="4"/>
    <m/>
    <x v="3"/>
    <x v="8"/>
    <m/>
    <m/>
    <m/>
    <m/>
    <m/>
    <m/>
    <m/>
    <m/>
    <m/>
    <m/>
    <m/>
    <m/>
    <m/>
    <m/>
    <m/>
    <m/>
    <m/>
    <s v="нарушений не было"/>
    <m/>
    <m/>
    <m/>
  </r>
  <r>
    <x v="8"/>
    <x v="10"/>
    <s v="ОАО Черногорэнерго"/>
    <x v="265"/>
    <m/>
    <m/>
    <m/>
    <m/>
    <m/>
    <m/>
    <m/>
    <x v="4"/>
    <m/>
    <x v="3"/>
    <x v="8"/>
    <m/>
    <m/>
    <m/>
    <m/>
    <m/>
    <m/>
    <m/>
    <m/>
    <m/>
    <m/>
    <m/>
    <m/>
    <m/>
    <m/>
    <m/>
    <m/>
    <m/>
    <s v="нарушений не было"/>
    <m/>
    <m/>
    <m/>
  </r>
  <r>
    <x v="8"/>
    <x v="10"/>
    <s v="РН-ЭН"/>
    <x v="266"/>
    <m/>
    <m/>
    <m/>
    <m/>
    <m/>
    <m/>
    <m/>
    <x v="4"/>
    <m/>
    <x v="3"/>
    <x v="8"/>
    <m/>
    <m/>
    <m/>
    <m/>
    <m/>
    <m/>
    <m/>
    <m/>
    <m/>
    <m/>
    <m/>
    <m/>
    <m/>
    <m/>
    <m/>
    <m/>
    <m/>
    <s v="нарушений не было"/>
    <m/>
    <m/>
    <m/>
  </r>
  <r>
    <x v="8"/>
    <x v="10"/>
    <s v="ОАО Черногорэнерго"/>
    <x v="266"/>
    <m/>
    <m/>
    <m/>
    <m/>
    <m/>
    <m/>
    <m/>
    <x v="4"/>
    <m/>
    <x v="3"/>
    <x v="8"/>
    <m/>
    <m/>
    <m/>
    <m/>
    <m/>
    <m/>
    <m/>
    <m/>
    <m/>
    <m/>
    <m/>
    <m/>
    <m/>
    <m/>
    <m/>
    <m/>
    <m/>
    <s v="нарушений не было"/>
    <m/>
    <m/>
    <m/>
  </r>
  <r>
    <x v="8"/>
    <x v="10"/>
    <s v="РН-ЭН"/>
    <x v="267"/>
    <d v="1899-12-30T01:17:00"/>
    <d v="2014-10-25T00:00:00"/>
    <d v="1899-12-30T01:17:00"/>
    <d v="1899-12-30T00:00:00"/>
    <n v="105"/>
    <s v="ДЗШ"/>
    <s v="АПВУ"/>
    <x v="5"/>
    <s v="ПС-500 Белозерная, ВЛ-220 Газовая, 1ц"/>
    <x v="4"/>
    <x v="2"/>
    <s v="ВЛ-220 Газовая, 1ц"/>
    <s v="Повреждение КС-220 на ПС-500 Белозерная. Посадка напряжения.Останов технологических агрегатов и частично мех.фонда."/>
    <n v="21.9"/>
    <n v="4.5999999999999996"/>
    <n v="26.5"/>
    <s v="ЗА"/>
    <m/>
    <m/>
    <m/>
    <m/>
    <m/>
    <m/>
    <m/>
    <m/>
    <s v="КП18"/>
    <m/>
    <m/>
    <s v="Запуск технологических агрегатов АД,СД  механизированного фонда на кустовых площадках "/>
    <m/>
    <m/>
    <m/>
  </r>
  <r>
    <x v="8"/>
    <x v="10"/>
    <s v="РН-ЭН"/>
    <x v="268"/>
    <m/>
    <m/>
    <m/>
    <m/>
    <m/>
    <m/>
    <m/>
    <x v="4"/>
    <m/>
    <x v="3"/>
    <x v="8"/>
    <m/>
    <m/>
    <m/>
    <m/>
    <m/>
    <m/>
    <m/>
    <m/>
    <m/>
    <m/>
    <m/>
    <m/>
    <m/>
    <m/>
    <m/>
    <m/>
    <m/>
    <s v="нарушений не было"/>
    <m/>
    <m/>
    <m/>
  </r>
  <r>
    <x v="8"/>
    <x v="10"/>
    <s v="ОАО Черногорэнерго"/>
    <x v="268"/>
    <m/>
    <m/>
    <m/>
    <m/>
    <m/>
    <m/>
    <m/>
    <x v="4"/>
    <m/>
    <x v="3"/>
    <x v="8"/>
    <m/>
    <m/>
    <m/>
    <m/>
    <m/>
    <m/>
    <m/>
    <m/>
    <m/>
    <m/>
    <m/>
    <m/>
    <m/>
    <m/>
    <m/>
    <m/>
    <m/>
    <s v="нарушений не было"/>
    <m/>
    <m/>
    <m/>
  </r>
  <r>
    <x v="8"/>
    <x v="10"/>
    <s v="РН-ЭН"/>
    <x v="269"/>
    <m/>
    <m/>
    <m/>
    <m/>
    <m/>
    <m/>
    <m/>
    <x v="4"/>
    <m/>
    <x v="3"/>
    <x v="8"/>
    <m/>
    <m/>
    <m/>
    <m/>
    <m/>
    <m/>
    <m/>
    <m/>
    <m/>
    <m/>
    <m/>
    <m/>
    <m/>
    <m/>
    <m/>
    <m/>
    <m/>
    <s v="нарушений не было"/>
    <m/>
    <m/>
    <m/>
  </r>
  <r>
    <x v="8"/>
    <x v="10"/>
    <s v="ОАО Черногорэнерго"/>
    <x v="269"/>
    <m/>
    <m/>
    <m/>
    <m/>
    <m/>
    <m/>
    <m/>
    <x v="4"/>
    <m/>
    <x v="3"/>
    <x v="8"/>
    <m/>
    <m/>
    <m/>
    <m/>
    <m/>
    <m/>
    <m/>
    <m/>
    <m/>
    <m/>
    <m/>
    <m/>
    <m/>
    <m/>
    <m/>
    <m/>
    <m/>
    <s v="нарушений не было"/>
    <m/>
    <m/>
    <m/>
  </r>
  <r>
    <x v="8"/>
    <x v="10"/>
    <s v="РН-ЭН"/>
    <x v="270"/>
    <m/>
    <m/>
    <m/>
    <m/>
    <m/>
    <m/>
    <m/>
    <x v="4"/>
    <m/>
    <x v="3"/>
    <x v="8"/>
    <m/>
    <m/>
    <m/>
    <m/>
    <m/>
    <m/>
    <m/>
    <m/>
    <m/>
    <m/>
    <m/>
    <m/>
    <m/>
    <m/>
    <m/>
    <m/>
    <m/>
    <s v="нарушений не было"/>
    <m/>
    <m/>
    <m/>
  </r>
  <r>
    <x v="8"/>
    <x v="10"/>
    <s v="ОАО Черногорэнерго"/>
    <x v="270"/>
    <m/>
    <m/>
    <m/>
    <m/>
    <m/>
    <m/>
    <m/>
    <x v="4"/>
    <m/>
    <x v="3"/>
    <x v="8"/>
    <m/>
    <m/>
    <m/>
    <m/>
    <m/>
    <m/>
    <m/>
    <m/>
    <m/>
    <m/>
    <m/>
    <m/>
    <m/>
    <m/>
    <m/>
    <m/>
    <m/>
    <s v="нарушений не было"/>
    <m/>
    <m/>
    <m/>
  </r>
  <r>
    <x v="8"/>
    <x v="10"/>
    <s v="РН-ЭН"/>
    <x v="271"/>
    <m/>
    <m/>
    <m/>
    <m/>
    <m/>
    <m/>
    <m/>
    <x v="4"/>
    <m/>
    <x v="3"/>
    <x v="8"/>
    <m/>
    <m/>
    <m/>
    <m/>
    <m/>
    <m/>
    <m/>
    <m/>
    <m/>
    <m/>
    <m/>
    <m/>
    <m/>
    <m/>
    <m/>
    <m/>
    <m/>
    <s v="нарушений не было"/>
    <m/>
    <m/>
    <m/>
  </r>
  <r>
    <x v="8"/>
    <x v="10"/>
    <s v="ОАО Черногорэнерго"/>
    <x v="271"/>
    <m/>
    <m/>
    <m/>
    <m/>
    <m/>
    <m/>
    <m/>
    <x v="4"/>
    <m/>
    <x v="3"/>
    <x v="8"/>
    <m/>
    <m/>
    <m/>
    <m/>
    <m/>
    <m/>
    <m/>
    <m/>
    <m/>
    <m/>
    <m/>
    <m/>
    <m/>
    <m/>
    <m/>
    <m/>
    <m/>
    <s v="нарушений не было"/>
    <m/>
    <m/>
    <m/>
  </r>
  <r>
    <x v="8"/>
    <x v="10"/>
    <s v="РН-ЭН"/>
    <x v="272"/>
    <m/>
    <m/>
    <m/>
    <m/>
    <m/>
    <m/>
    <m/>
    <x v="4"/>
    <m/>
    <x v="3"/>
    <x v="8"/>
    <m/>
    <m/>
    <m/>
    <m/>
    <m/>
    <m/>
    <m/>
    <m/>
    <m/>
    <m/>
    <m/>
    <m/>
    <m/>
    <m/>
    <m/>
    <m/>
    <m/>
    <s v="нарушений не было"/>
    <m/>
    <m/>
    <m/>
  </r>
  <r>
    <x v="8"/>
    <x v="10"/>
    <s v="ОАО Черногорэнерго"/>
    <x v="272"/>
    <m/>
    <m/>
    <m/>
    <m/>
    <m/>
    <m/>
    <m/>
    <x v="4"/>
    <m/>
    <x v="3"/>
    <x v="8"/>
    <m/>
    <m/>
    <m/>
    <m/>
    <m/>
    <m/>
    <m/>
    <m/>
    <m/>
    <m/>
    <m/>
    <m/>
    <m/>
    <m/>
    <m/>
    <m/>
    <m/>
    <s v="нарушений не было"/>
    <m/>
    <m/>
    <m/>
  </r>
  <r>
    <x v="8"/>
    <x v="10"/>
    <s v="РН-ЭН"/>
    <x v="273"/>
    <d v="1899-12-30T09:58:00"/>
    <d v="2014-10-31T00:00:00"/>
    <d v="1899-12-30T09:58:00"/>
    <d v="1899-12-30T00:00:00"/>
    <n v="16"/>
    <m/>
    <m/>
    <x v="5"/>
    <s v="ПС-35/6кВ К-100     1 С-6кВ"/>
    <x v="0"/>
    <x v="0"/>
    <s v="ПС-35/6кВ К-100        1 С-6кВ"/>
    <s v="Колебания напряжения в сети внешнего электроснабжения.  Осмотр ЭОСамозапуск мех.фонда"/>
    <n v="1.9"/>
    <m/>
    <n v="1.9"/>
    <m/>
    <m/>
    <m/>
    <m/>
    <m/>
    <m/>
    <m/>
    <m/>
    <m/>
    <s v="КП18"/>
    <m/>
    <m/>
    <m/>
    <m/>
    <m/>
    <m/>
  </r>
  <r>
    <x v="9"/>
    <x v="10"/>
    <s v="РН-ЭН"/>
    <x v="274"/>
    <m/>
    <m/>
    <m/>
    <m/>
    <m/>
    <m/>
    <m/>
    <x v="4"/>
    <m/>
    <x v="3"/>
    <x v="8"/>
    <m/>
    <m/>
    <m/>
    <m/>
    <m/>
    <m/>
    <m/>
    <m/>
    <m/>
    <m/>
    <m/>
    <m/>
    <m/>
    <m/>
    <m/>
    <m/>
    <m/>
    <s v="нарушений не было"/>
    <m/>
    <m/>
    <m/>
  </r>
  <r>
    <x v="9"/>
    <x v="10"/>
    <s v="РН-ЭН"/>
    <x v="275"/>
    <m/>
    <m/>
    <m/>
    <m/>
    <m/>
    <m/>
    <m/>
    <x v="4"/>
    <m/>
    <x v="3"/>
    <x v="8"/>
    <m/>
    <m/>
    <m/>
    <m/>
    <m/>
    <m/>
    <m/>
    <m/>
    <m/>
    <m/>
    <m/>
    <m/>
    <m/>
    <m/>
    <m/>
    <m/>
    <m/>
    <s v="нарушений не было"/>
    <m/>
    <m/>
    <m/>
  </r>
  <r>
    <x v="9"/>
    <x v="10"/>
    <s v="РН-ЭН"/>
    <x v="23"/>
    <m/>
    <m/>
    <m/>
    <m/>
    <m/>
    <m/>
    <m/>
    <x v="4"/>
    <m/>
    <x v="3"/>
    <x v="8"/>
    <m/>
    <m/>
    <m/>
    <m/>
    <m/>
    <m/>
    <m/>
    <m/>
    <m/>
    <m/>
    <m/>
    <m/>
    <m/>
    <m/>
    <m/>
    <m/>
    <m/>
    <s v="нарушений не было"/>
    <m/>
    <m/>
    <m/>
  </r>
  <r>
    <x v="9"/>
    <x v="10"/>
    <s v="РН-ЭН"/>
    <x v="276"/>
    <m/>
    <m/>
    <m/>
    <m/>
    <m/>
    <m/>
    <m/>
    <x v="4"/>
    <m/>
    <x v="3"/>
    <x v="8"/>
    <m/>
    <m/>
    <m/>
    <m/>
    <m/>
    <m/>
    <m/>
    <m/>
    <m/>
    <m/>
    <m/>
    <m/>
    <m/>
    <m/>
    <m/>
    <m/>
    <m/>
    <s v="нарушений не было"/>
    <m/>
    <m/>
    <m/>
  </r>
  <r>
    <x v="9"/>
    <x v="10"/>
    <s v="РН-ЭН"/>
    <x v="277"/>
    <m/>
    <m/>
    <m/>
    <m/>
    <m/>
    <m/>
    <m/>
    <x v="4"/>
    <m/>
    <x v="3"/>
    <x v="8"/>
    <m/>
    <m/>
    <m/>
    <m/>
    <m/>
    <m/>
    <m/>
    <m/>
    <m/>
    <m/>
    <m/>
    <m/>
    <m/>
    <m/>
    <m/>
    <m/>
    <m/>
    <s v="нарушений не было"/>
    <m/>
    <m/>
    <m/>
  </r>
  <r>
    <x v="9"/>
    <x v="10"/>
    <s v="УЭЭСиЭО"/>
    <x v="278"/>
    <d v="1899-12-30T08:33:00"/>
    <d v="2014-11-06T00:00:00"/>
    <d v="1899-12-30T09:44:00"/>
    <d v="1899-12-30T01:11:00"/>
    <n v="9"/>
    <s v="МТЗ 2 ст"/>
    <s v="АПВН, РПВУ"/>
    <x v="0"/>
    <s v="КТПН 6/0,4кВ 1000кВА№1 К-1935"/>
    <x v="2"/>
    <x v="6"/>
    <s v="ПС-35/6кВ К-107      ВЛ-6кВ Ф-6"/>
    <s v="внутреннее поврежденние тр-ра КТПН 6/0,4кВ 1000кВА№1 К-1935. Заменен трансформатор КТПН 6/0,4кВ 1000кВА№1 К-1935. включен в работу в 12:25"/>
    <n v="11.3"/>
    <m/>
    <n v="11.3"/>
    <s v="Т"/>
    <m/>
    <m/>
    <m/>
    <m/>
    <m/>
    <m/>
    <m/>
    <m/>
    <s v="КП23"/>
    <m/>
    <m/>
    <m/>
    <m/>
    <m/>
    <m/>
  </r>
  <r>
    <x v="9"/>
    <x v="10"/>
    <s v="ОАО Черногорэнерго"/>
    <x v="278"/>
    <m/>
    <m/>
    <m/>
    <m/>
    <m/>
    <m/>
    <m/>
    <x v="4"/>
    <m/>
    <x v="3"/>
    <x v="8"/>
    <m/>
    <m/>
    <m/>
    <m/>
    <m/>
    <m/>
    <m/>
    <m/>
    <m/>
    <m/>
    <m/>
    <m/>
    <m/>
    <m/>
    <m/>
    <m/>
    <m/>
    <s v="нарушений не было"/>
    <m/>
    <m/>
    <m/>
  </r>
  <r>
    <x v="9"/>
    <x v="10"/>
    <s v="УЭЭСиЭО"/>
    <x v="279"/>
    <m/>
    <m/>
    <m/>
    <m/>
    <m/>
    <m/>
    <m/>
    <x v="4"/>
    <m/>
    <x v="3"/>
    <x v="8"/>
    <m/>
    <m/>
    <m/>
    <m/>
    <m/>
    <m/>
    <m/>
    <m/>
    <m/>
    <m/>
    <m/>
    <m/>
    <m/>
    <m/>
    <m/>
    <m/>
    <m/>
    <s v="нарушений не было"/>
    <m/>
    <m/>
    <m/>
  </r>
  <r>
    <x v="9"/>
    <x v="10"/>
    <s v="ОАО Черногорэнерго"/>
    <x v="279"/>
    <m/>
    <m/>
    <m/>
    <m/>
    <m/>
    <m/>
    <m/>
    <x v="4"/>
    <m/>
    <x v="3"/>
    <x v="8"/>
    <m/>
    <m/>
    <m/>
    <m/>
    <m/>
    <m/>
    <m/>
    <m/>
    <m/>
    <m/>
    <m/>
    <m/>
    <m/>
    <m/>
    <m/>
    <m/>
    <m/>
    <s v="нарушений не было"/>
    <m/>
    <m/>
    <m/>
  </r>
  <r>
    <x v="9"/>
    <x v="10"/>
    <s v="ОАО Черногорэнерго"/>
    <x v="24"/>
    <m/>
    <m/>
    <m/>
    <m/>
    <m/>
    <m/>
    <m/>
    <x v="4"/>
    <m/>
    <x v="3"/>
    <x v="8"/>
    <m/>
    <m/>
    <m/>
    <m/>
    <m/>
    <m/>
    <m/>
    <m/>
    <m/>
    <m/>
    <m/>
    <m/>
    <m/>
    <m/>
    <m/>
    <m/>
    <m/>
    <s v="нарушений не было"/>
    <m/>
    <m/>
    <m/>
  </r>
  <r>
    <x v="9"/>
    <x v="10"/>
    <s v="УЭЭСиЭО"/>
    <x v="24"/>
    <d v="1899-12-30T15:46:00"/>
    <d v="2014-11-08T00:00:00"/>
    <d v="1899-12-30T15:46:00"/>
    <d v="1899-12-30T00:00:00"/>
    <n v="130"/>
    <s v="ТЗНП-I,II ступени земляной защиты"/>
    <s v="АПВУ"/>
    <x v="5"/>
    <s v="ВЛ-110 Белозерная-Пламя"/>
    <x v="1"/>
    <x v="2"/>
    <s v="ВЛ-110 Белозерная-Пламя"/>
    <s v="ТЗНП-I,II ступени земляной защиты"/>
    <n v="58"/>
    <n v="140"/>
    <n v="198"/>
    <m/>
    <m/>
    <m/>
    <m/>
    <m/>
    <m/>
    <m/>
    <m/>
    <m/>
    <s v="КП25"/>
    <m/>
    <m/>
    <s v="Посадка напряжения по всем энергообъектам Самотлорского м/р. Произведен презапуск мех.фонда на кустовых площадках.."/>
    <m/>
    <m/>
    <m/>
  </r>
  <r>
    <x v="9"/>
    <x v="10"/>
    <s v="ОАО Черногорэнерго"/>
    <x v="25"/>
    <m/>
    <m/>
    <m/>
    <m/>
    <m/>
    <m/>
    <m/>
    <x v="4"/>
    <m/>
    <x v="3"/>
    <x v="8"/>
    <m/>
    <m/>
    <m/>
    <m/>
    <m/>
    <m/>
    <m/>
    <m/>
    <m/>
    <m/>
    <m/>
    <m/>
    <m/>
    <m/>
    <m/>
    <m/>
    <m/>
    <s v="нарушений не было"/>
    <m/>
    <m/>
    <m/>
  </r>
  <r>
    <x v="9"/>
    <x v="10"/>
    <s v="УЭЭСиЭО"/>
    <x v="25"/>
    <m/>
    <m/>
    <m/>
    <m/>
    <m/>
    <m/>
    <m/>
    <x v="4"/>
    <m/>
    <x v="3"/>
    <x v="8"/>
    <m/>
    <m/>
    <m/>
    <m/>
    <m/>
    <m/>
    <m/>
    <m/>
    <m/>
    <m/>
    <m/>
    <m/>
    <m/>
    <m/>
    <m/>
    <m/>
    <m/>
    <s v="нарушений не было"/>
    <m/>
    <m/>
    <m/>
  </r>
  <r>
    <x v="9"/>
    <x v="10"/>
    <s v="УЭЭСиЭО"/>
    <x v="280"/>
    <d v="1899-12-30T04:15:00"/>
    <d v="2014-11-10T00:00:00"/>
    <d v="1899-12-30T04:15:00"/>
    <d v="1899-12-30T00:00:00"/>
    <n v="330"/>
    <s v="МТЗ 1 ст"/>
    <s v="АПВУ"/>
    <x v="3"/>
    <s v="ВЛ-35кВ ф-3,1 ПС-110 КНС-8А"/>
    <x v="0"/>
    <x v="2"/>
    <s v="ВЛ-35кВ ф-3,1 ПС-110 КНС-8А"/>
    <s v="Порыв трубопровода. Посадка напряжения по  энергообъектам ЦДНГ-3,4 Самотлорского м/р. Перевод питания ПС-35/6кВ от Ф-3-35кВ на резервные источники питания. Ф-1-35кВ  -отключился в  7:52 с успешным АПВ( обрыв шлейфа по Ф&quot;С&quot; на оп.№2,отсутствие контакта на ШР-35№1 ПС-110/35/6кВ КНС8-А неполнофазный режим на ПС-35/6кВ к-119). ПС-35/6кВ к-119 переведена на резервные источники питания в 10:25."/>
    <n v="146.80000000000001"/>
    <n v="88"/>
    <n v="234.8"/>
    <s v="ТЧ"/>
    <m/>
    <m/>
    <m/>
    <m/>
    <m/>
    <m/>
    <m/>
    <m/>
    <s v="КП24"/>
    <m/>
    <m/>
    <s v="Посадка напряжения по  энергообъектам ЦДНГ-3,4 Самотлорского м/р. Произведен презапуск мех.фонда на кустовых площадках.."/>
    <m/>
    <m/>
    <m/>
  </r>
  <r>
    <x v="9"/>
    <x v="10"/>
    <s v="ОАО Черногорэнерго"/>
    <x v="280"/>
    <m/>
    <m/>
    <m/>
    <m/>
    <m/>
    <m/>
    <m/>
    <x v="4"/>
    <m/>
    <x v="3"/>
    <x v="8"/>
    <m/>
    <m/>
    <m/>
    <m/>
    <m/>
    <m/>
    <m/>
    <m/>
    <m/>
    <m/>
    <m/>
    <m/>
    <m/>
    <m/>
    <m/>
    <m/>
    <m/>
    <s v="нарушений не было"/>
    <m/>
    <m/>
    <m/>
  </r>
  <r>
    <x v="9"/>
    <x v="10"/>
    <s v="УЭЭСиЭО"/>
    <x v="281"/>
    <d v="1899-12-30T12:14:00"/>
    <d v="2014-11-11T00:00:00"/>
    <d v="1899-12-30T12:14:00"/>
    <d v="1899-12-30T00:00:00"/>
    <n v="67"/>
    <s v="МТЗ 2 ст"/>
    <s v="АПВУ"/>
    <x v="0"/>
    <s v="ВЛ-35кВ ф-2                  ПС-110 КНС-8А"/>
    <x v="0"/>
    <x v="2"/>
    <s v="ВЛ-35кВ ф-2                  ПС-110 КНС-8А"/>
    <s v="Разрушение подвижного изолятора СР-35№1  по Ф-&quot;А&quot; на ПС-35/6кВ     К-1738"/>
    <n v="9.1"/>
    <m/>
    <n v="9.1"/>
    <s v="Р"/>
    <m/>
    <m/>
    <m/>
    <m/>
    <m/>
    <m/>
    <m/>
    <m/>
    <s v="КП23"/>
    <m/>
    <m/>
    <s v="Посадка напряжения по  энергообъектам ЦДНГ-3 Самотлорского м/р. Произведен презапуск мех.фонда на кустовых площадках.."/>
    <m/>
    <m/>
    <m/>
  </r>
  <r>
    <x v="9"/>
    <x v="10"/>
    <s v="УЭЭСиЭО"/>
    <x v="281"/>
    <d v="1899-12-30T13:51:00"/>
    <d v="2014-11-11T00:00:00"/>
    <d v="1899-12-30T18:23:00"/>
    <d v="1899-12-30T04:32:00"/>
    <n v="21"/>
    <s v="МТЗ 2 ст"/>
    <m/>
    <x v="0"/>
    <s v="РУ-6 КНС-8А  Реактор-2"/>
    <x v="2"/>
    <x v="3"/>
    <s v="РУ-6кВ КНС-8А    яч.5 на Р-2"/>
    <s v="внутреннее повреждение Реактора"/>
    <n v="3.9"/>
    <m/>
    <n v="3.9"/>
    <s v="РТ"/>
    <m/>
    <m/>
    <m/>
    <m/>
    <m/>
    <m/>
    <m/>
    <m/>
    <s v="КП23"/>
    <m/>
    <m/>
    <s v="Посадка напряжения по  энергообъектам ЦДНГ-3 Самотлорского м/р. Произведен презапуск мех.фонда на кустовых площадках.."/>
    <m/>
    <m/>
    <m/>
  </r>
  <r>
    <x v="9"/>
    <x v="10"/>
    <s v="ОАО Черногорэнерго"/>
    <x v="281"/>
    <m/>
    <m/>
    <m/>
    <m/>
    <m/>
    <m/>
    <m/>
    <x v="4"/>
    <m/>
    <x v="3"/>
    <x v="8"/>
    <m/>
    <m/>
    <m/>
    <m/>
    <m/>
    <m/>
    <m/>
    <m/>
    <m/>
    <m/>
    <m/>
    <m/>
    <m/>
    <m/>
    <m/>
    <m/>
    <m/>
    <s v="нарушений не было"/>
    <m/>
    <m/>
    <m/>
  </r>
  <r>
    <x v="9"/>
    <x v="10"/>
    <s v="УЭЭСиЭО"/>
    <x v="282"/>
    <m/>
    <m/>
    <m/>
    <m/>
    <m/>
    <m/>
    <m/>
    <x v="4"/>
    <m/>
    <x v="3"/>
    <x v="8"/>
    <m/>
    <m/>
    <m/>
    <m/>
    <m/>
    <m/>
    <m/>
    <m/>
    <m/>
    <m/>
    <m/>
    <m/>
    <m/>
    <m/>
    <m/>
    <m/>
    <m/>
    <s v="нарушений не было"/>
    <m/>
    <m/>
    <m/>
  </r>
  <r>
    <x v="9"/>
    <x v="10"/>
    <s v="ОАО Черногорэнерго"/>
    <x v="282"/>
    <d v="1899-12-30T01:20:00"/>
    <d v="2014-11-13T00:00:00"/>
    <d v="1899-12-30T01:40:00"/>
    <d v="1899-12-30T00:20:00"/>
    <m/>
    <m/>
    <m/>
    <x v="0"/>
    <s v="КТПН-6/0,4кВ 400кВА К-1548"/>
    <x v="5"/>
    <x v="6"/>
    <s v="КТПН-6/0,4кВ 400кВА К-1548"/>
    <s v="Подклинивание скважин, подключенных к КТПН-6/0,4кВ 400кВА к-1548, сработал АВ-0,4кВ 1000А ввод-0,4кВ."/>
    <n v="0.2"/>
    <m/>
    <n v="0.2"/>
    <m/>
    <m/>
    <m/>
    <m/>
    <m/>
    <m/>
    <m/>
    <m/>
    <m/>
    <s v="КП24"/>
    <m/>
    <m/>
    <m/>
    <m/>
    <m/>
    <m/>
  </r>
  <r>
    <x v="9"/>
    <x v="10"/>
    <s v="ОАО Черногорэнерго"/>
    <x v="283"/>
    <m/>
    <m/>
    <m/>
    <m/>
    <m/>
    <m/>
    <m/>
    <x v="4"/>
    <m/>
    <x v="3"/>
    <x v="8"/>
    <m/>
    <m/>
    <m/>
    <m/>
    <m/>
    <m/>
    <m/>
    <m/>
    <m/>
    <m/>
    <m/>
    <m/>
    <m/>
    <m/>
    <m/>
    <m/>
    <m/>
    <s v="нарушений не было"/>
    <m/>
    <m/>
    <m/>
  </r>
  <r>
    <x v="9"/>
    <x v="10"/>
    <s v="УЭЭСиЭО"/>
    <x v="283"/>
    <d v="1899-12-30T01:14:00"/>
    <d v="2014-11-13T00:00:00"/>
    <d v="1899-12-30T03:00:00"/>
    <d v="1899-12-30T01:46:00"/>
    <n v="18"/>
    <s v="Газовая защита тр-ра 2ступень "/>
    <m/>
    <x v="0"/>
    <s v="ПС 35/6 кВ К-552"/>
    <x v="0"/>
    <x v="0"/>
    <s v="ПС-35/6кВ К-552               СШ-6кВ"/>
    <s v="Газовая защита тр-ра 2ступень "/>
    <n v="8.9"/>
    <n v="2.2000000000000002"/>
    <n v="11.100000000000001"/>
    <s v="Т"/>
    <m/>
    <m/>
    <m/>
    <m/>
    <m/>
    <m/>
    <m/>
    <m/>
    <s v="КП25"/>
    <m/>
    <m/>
    <m/>
    <m/>
    <m/>
    <m/>
  </r>
  <r>
    <x v="9"/>
    <x v="10"/>
    <s v="УЭЭСиЭО"/>
    <x v="285"/>
    <m/>
    <m/>
    <m/>
    <m/>
    <m/>
    <m/>
    <m/>
    <x v="4"/>
    <m/>
    <x v="3"/>
    <x v="8"/>
    <m/>
    <m/>
    <m/>
    <m/>
    <m/>
    <m/>
    <m/>
    <m/>
    <m/>
    <m/>
    <m/>
    <m/>
    <m/>
    <m/>
    <m/>
    <m/>
    <m/>
    <s v="нарушений не было"/>
    <m/>
    <m/>
    <m/>
  </r>
  <r>
    <x v="9"/>
    <x v="10"/>
    <s v="ОАО Черногорэнерго"/>
    <x v="286"/>
    <d v="1899-12-30T15:02:00"/>
    <d v="2014-11-16T00:00:00"/>
    <d v="1899-12-30T15:02:00"/>
    <d v="1899-12-30T00:00:00"/>
    <m/>
    <s v="МТО"/>
    <s v="АПВУ"/>
    <x v="3"/>
    <s v="ПС-35/6кВ Север-1       ВЛ-6 Ф№14"/>
    <x v="0"/>
    <x v="0"/>
    <s v="ПС-35/6кВ Север-1       ВЛ-6 Ф№14"/>
    <s v="Подклинивание скважины 51005 ПЭД-400кВт, подключенной к КТПН-6/0,4кВ 1000кВА  №3 на К-2512"/>
    <m/>
    <m/>
    <m/>
    <m/>
    <m/>
    <m/>
    <m/>
    <m/>
    <m/>
    <m/>
    <m/>
    <m/>
    <m/>
    <m/>
    <m/>
    <s v="Осмотр Э.О. Запуск м/ф."/>
    <m/>
    <m/>
    <m/>
  </r>
  <r>
    <x v="9"/>
    <x v="10"/>
    <s v="УЭЭСиЭО"/>
    <x v="286"/>
    <m/>
    <m/>
    <m/>
    <m/>
    <m/>
    <m/>
    <m/>
    <x v="4"/>
    <m/>
    <x v="3"/>
    <x v="8"/>
    <m/>
    <m/>
    <m/>
    <m/>
    <m/>
    <m/>
    <m/>
    <m/>
    <m/>
    <m/>
    <m/>
    <m/>
    <m/>
    <m/>
    <m/>
    <m/>
    <m/>
    <s v="нарушений не было"/>
    <m/>
    <m/>
    <m/>
  </r>
  <r>
    <x v="9"/>
    <x v="10"/>
    <s v="УЭЭСиЭО"/>
    <x v="287"/>
    <m/>
    <m/>
    <m/>
    <m/>
    <m/>
    <m/>
    <m/>
    <x v="4"/>
    <m/>
    <x v="3"/>
    <x v="8"/>
    <m/>
    <m/>
    <m/>
    <m/>
    <m/>
    <m/>
    <m/>
    <m/>
    <m/>
    <m/>
    <m/>
    <m/>
    <m/>
    <m/>
    <m/>
    <m/>
    <m/>
    <s v="нарушений не было"/>
    <m/>
    <m/>
    <m/>
  </r>
  <r>
    <x v="9"/>
    <x v="10"/>
    <s v="ОАО Черногорэнерго"/>
    <x v="287"/>
    <m/>
    <m/>
    <m/>
    <m/>
    <m/>
    <m/>
    <m/>
    <x v="4"/>
    <m/>
    <x v="3"/>
    <x v="8"/>
    <m/>
    <m/>
    <m/>
    <m/>
    <m/>
    <m/>
    <m/>
    <m/>
    <m/>
    <m/>
    <m/>
    <m/>
    <m/>
    <m/>
    <m/>
    <m/>
    <m/>
    <s v="нарушений не было"/>
    <m/>
    <m/>
    <m/>
  </r>
  <r>
    <x v="9"/>
    <x v="10"/>
    <s v="УЭЭСиЭО"/>
    <x v="288"/>
    <m/>
    <m/>
    <m/>
    <m/>
    <m/>
    <m/>
    <m/>
    <x v="4"/>
    <m/>
    <x v="3"/>
    <x v="8"/>
    <m/>
    <m/>
    <m/>
    <m/>
    <m/>
    <m/>
    <m/>
    <m/>
    <m/>
    <m/>
    <m/>
    <m/>
    <m/>
    <m/>
    <m/>
    <m/>
    <m/>
    <s v="нарушений не было"/>
    <m/>
    <m/>
    <m/>
  </r>
  <r>
    <x v="9"/>
    <x v="10"/>
    <s v="ОАО Черногорэнерго"/>
    <x v="288"/>
    <m/>
    <m/>
    <m/>
    <m/>
    <m/>
    <m/>
    <m/>
    <x v="4"/>
    <m/>
    <x v="3"/>
    <x v="8"/>
    <m/>
    <m/>
    <m/>
    <m/>
    <m/>
    <m/>
    <m/>
    <m/>
    <m/>
    <m/>
    <m/>
    <m/>
    <m/>
    <m/>
    <m/>
    <m/>
    <m/>
    <s v="нарушений не было"/>
    <m/>
    <m/>
    <m/>
  </r>
  <r>
    <x v="9"/>
    <x v="10"/>
    <s v="УЭЭСиЭО"/>
    <x v="26"/>
    <m/>
    <m/>
    <m/>
    <m/>
    <m/>
    <m/>
    <m/>
    <x v="4"/>
    <m/>
    <x v="3"/>
    <x v="8"/>
    <m/>
    <m/>
    <m/>
    <m/>
    <m/>
    <m/>
    <m/>
    <m/>
    <m/>
    <m/>
    <m/>
    <m/>
    <m/>
    <m/>
    <m/>
    <m/>
    <m/>
    <s v="нарушений не было"/>
    <m/>
    <m/>
    <m/>
  </r>
  <r>
    <x v="9"/>
    <x v="10"/>
    <s v="ОАО Черногорэнерго"/>
    <x v="26"/>
    <m/>
    <m/>
    <m/>
    <m/>
    <m/>
    <m/>
    <m/>
    <x v="4"/>
    <m/>
    <x v="3"/>
    <x v="8"/>
    <m/>
    <m/>
    <m/>
    <m/>
    <m/>
    <m/>
    <m/>
    <m/>
    <m/>
    <m/>
    <m/>
    <m/>
    <m/>
    <m/>
    <m/>
    <m/>
    <m/>
    <s v="нарушений не было"/>
    <m/>
    <m/>
    <m/>
  </r>
  <r>
    <x v="9"/>
    <x v="10"/>
    <s v="ОАО Черногорэнерго"/>
    <x v="289"/>
    <d v="1899-12-30T22:20:00"/>
    <d v="2014-11-21T00:00:00"/>
    <d v="1899-12-30T01:45:00"/>
    <d v="1899-12-30T03:25:00"/>
    <m/>
    <s v="МТО"/>
    <s v="АПВУ"/>
    <x v="3"/>
    <s v="ПС-35/6кВ К-7 Тюм. мр  ВЛ-6кВ Ф№6"/>
    <x v="2"/>
    <x v="2"/>
    <s v="ПС-35/6кВ К-7 Тюм. мр  ВЛ-6кВ Ф№6"/>
    <s v="Порыв водовода ППД в районе К-8 Тюм. Мр, обледенение опоры №84"/>
    <m/>
    <m/>
    <m/>
    <m/>
    <m/>
    <m/>
    <m/>
    <m/>
    <m/>
    <m/>
    <m/>
    <m/>
    <m/>
    <m/>
    <m/>
    <s v="Осмотр Э.О. Чистка изоляторов. Запуск м/ф."/>
    <m/>
    <m/>
    <m/>
  </r>
  <r>
    <x v="9"/>
    <x v="10"/>
    <s v="УЭЭСиЭО"/>
    <x v="289"/>
    <m/>
    <m/>
    <m/>
    <m/>
    <m/>
    <m/>
    <m/>
    <x v="4"/>
    <m/>
    <x v="3"/>
    <x v="8"/>
    <m/>
    <m/>
    <m/>
    <m/>
    <m/>
    <m/>
    <m/>
    <m/>
    <m/>
    <m/>
    <m/>
    <m/>
    <m/>
    <m/>
    <m/>
    <m/>
    <m/>
    <s v="нарушений не было"/>
    <m/>
    <m/>
    <m/>
  </r>
  <r>
    <x v="9"/>
    <x v="10"/>
    <s v="УЭЭСиЭО"/>
    <x v="290"/>
    <d v="1899-12-30T18:30:00"/>
    <d v="2014-11-21T00:00:00"/>
    <d v="1899-12-30T19:04:00"/>
    <s v="  0:34:00"/>
    <n v="5"/>
    <s v="МТО, АПВН"/>
    <s v="АПВН, РПВУ"/>
    <x v="2"/>
    <s v="ПС-35/6кВ К-88     ВЛ-6 кВ Ф-8"/>
    <x v="2"/>
    <x v="2"/>
    <s v="ПС-35/6кВ К-88     ВЛ-6 кВ Ф-8"/>
    <s v="Атм., прир. и техн."/>
    <n v="4.3"/>
    <m/>
    <n v="4.3"/>
    <s v="В"/>
    <m/>
    <m/>
    <m/>
    <m/>
    <m/>
    <m/>
    <m/>
    <m/>
    <s v="КП12"/>
    <m/>
    <m/>
    <s v="Пробное включение успешно, перезапуск мех. фонда"/>
    <m/>
    <m/>
    <m/>
  </r>
  <r>
    <x v="9"/>
    <x v="10"/>
    <s v="УЭЭСиЭО"/>
    <x v="291"/>
    <m/>
    <m/>
    <m/>
    <m/>
    <m/>
    <m/>
    <m/>
    <x v="4"/>
    <m/>
    <x v="3"/>
    <x v="8"/>
    <m/>
    <m/>
    <m/>
    <m/>
    <m/>
    <m/>
    <m/>
    <m/>
    <m/>
    <m/>
    <m/>
    <m/>
    <m/>
    <m/>
    <m/>
    <m/>
    <m/>
    <s v="нарушений не было"/>
    <m/>
    <m/>
    <m/>
  </r>
  <r>
    <x v="9"/>
    <x v="10"/>
    <s v="УЭЭСиЭО"/>
    <x v="292"/>
    <m/>
    <m/>
    <m/>
    <m/>
    <m/>
    <m/>
    <m/>
    <x v="4"/>
    <m/>
    <x v="3"/>
    <x v="8"/>
    <m/>
    <m/>
    <m/>
    <m/>
    <m/>
    <m/>
    <m/>
    <m/>
    <m/>
    <m/>
    <m/>
    <m/>
    <m/>
    <m/>
    <m/>
    <m/>
    <m/>
    <s v="нарушений не было"/>
    <m/>
    <m/>
    <m/>
  </r>
  <r>
    <x v="9"/>
    <x v="10"/>
    <s v="УЭЭСиЭО"/>
    <x v="293"/>
    <m/>
    <m/>
    <m/>
    <m/>
    <m/>
    <m/>
    <m/>
    <x v="4"/>
    <m/>
    <x v="3"/>
    <x v="8"/>
    <m/>
    <m/>
    <m/>
    <m/>
    <m/>
    <m/>
    <m/>
    <m/>
    <m/>
    <m/>
    <m/>
    <m/>
    <m/>
    <m/>
    <m/>
    <m/>
    <m/>
    <s v="нарушений не было"/>
    <m/>
    <m/>
    <m/>
  </r>
  <r>
    <x v="9"/>
    <x v="10"/>
    <s v="ОАО Черногорэнерго"/>
    <x v="293"/>
    <m/>
    <m/>
    <m/>
    <m/>
    <m/>
    <m/>
    <m/>
    <x v="4"/>
    <m/>
    <x v="3"/>
    <x v="8"/>
    <m/>
    <m/>
    <m/>
    <m/>
    <m/>
    <m/>
    <m/>
    <m/>
    <m/>
    <m/>
    <m/>
    <m/>
    <m/>
    <m/>
    <m/>
    <m/>
    <m/>
    <s v="нарушений не было"/>
    <m/>
    <m/>
    <m/>
  </r>
  <r>
    <x v="9"/>
    <x v="10"/>
    <s v="УЭЭСиЭО"/>
    <x v="294"/>
    <m/>
    <m/>
    <m/>
    <m/>
    <m/>
    <m/>
    <m/>
    <x v="4"/>
    <m/>
    <x v="3"/>
    <x v="8"/>
    <m/>
    <m/>
    <m/>
    <m/>
    <m/>
    <m/>
    <m/>
    <m/>
    <m/>
    <m/>
    <m/>
    <m/>
    <m/>
    <m/>
    <m/>
    <m/>
    <m/>
    <s v="нарушений не было"/>
    <m/>
    <m/>
    <m/>
  </r>
  <r>
    <x v="9"/>
    <x v="10"/>
    <s v="ОАО Черногорэнерго"/>
    <x v="294"/>
    <m/>
    <m/>
    <m/>
    <m/>
    <m/>
    <m/>
    <m/>
    <x v="4"/>
    <m/>
    <x v="3"/>
    <x v="8"/>
    <m/>
    <m/>
    <m/>
    <m/>
    <m/>
    <m/>
    <m/>
    <m/>
    <m/>
    <m/>
    <m/>
    <m/>
    <m/>
    <m/>
    <m/>
    <m/>
    <m/>
    <s v="нарушений не было"/>
    <m/>
    <m/>
    <m/>
  </r>
  <r>
    <x v="9"/>
    <x v="10"/>
    <s v="УЭЭСиЭО"/>
    <x v="295"/>
    <m/>
    <m/>
    <m/>
    <m/>
    <m/>
    <m/>
    <m/>
    <x v="4"/>
    <m/>
    <x v="3"/>
    <x v="8"/>
    <m/>
    <m/>
    <m/>
    <m/>
    <m/>
    <m/>
    <m/>
    <m/>
    <m/>
    <m/>
    <m/>
    <m/>
    <m/>
    <m/>
    <m/>
    <m/>
    <m/>
    <s v="нарушений не было"/>
    <m/>
    <m/>
    <m/>
  </r>
  <r>
    <x v="9"/>
    <x v="10"/>
    <s v="ОАО Черногорэнерго"/>
    <x v="295"/>
    <m/>
    <m/>
    <m/>
    <m/>
    <m/>
    <m/>
    <m/>
    <x v="4"/>
    <m/>
    <x v="3"/>
    <x v="8"/>
    <m/>
    <m/>
    <m/>
    <m/>
    <m/>
    <m/>
    <m/>
    <m/>
    <m/>
    <m/>
    <m/>
    <m/>
    <m/>
    <m/>
    <m/>
    <m/>
    <m/>
    <s v="нарушений не было"/>
    <m/>
    <m/>
    <m/>
  </r>
  <r>
    <x v="9"/>
    <x v="10"/>
    <s v="УЭЭСиЭО"/>
    <x v="337"/>
    <m/>
    <m/>
    <m/>
    <m/>
    <m/>
    <m/>
    <m/>
    <x v="4"/>
    <m/>
    <x v="3"/>
    <x v="8"/>
    <m/>
    <m/>
    <m/>
    <m/>
    <m/>
    <m/>
    <m/>
    <m/>
    <m/>
    <m/>
    <m/>
    <m/>
    <m/>
    <m/>
    <m/>
    <m/>
    <m/>
    <s v="нарушений не было"/>
    <m/>
    <m/>
    <m/>
  </r>
  <r>
    <x v="9"/>
    <x v="10"/>
    <s v="ОАО Черногорэнерго"/>
    <x v="337"/>
    <m/>
    <m/>
    <m/>
    <m/>
    <m/>
    <m/>
    <m/>
    <x v="4"/>
    <m/>
    <x v="3"/>
    <x v="8"/>
    <m/>
    <m/>
    <m/>
    <m/>
    <m/>
    <m/>
    <m/>
    <m/>
    <m/>
    <m/>
    <m/>
    <m/>
    <m/>
    <m/>
    <m/>
    <m/>
    <m/>
    <s v="нарушений не было"/>
    <m/>
    <m/>
    <m/>
  </r>
  <r>
    <x v="10"/>
    <x v="10"/>
    <s v="ОАО Черногорэнерго"/>
    <x v="296"/>
    <m/>
    <m/>
    <m/>
    <m/>
    <m/>
    <m/>
    <m/>
    <x v="4"/>
    <m/>
    <x v="3"/>
    <x v="8"/>
    <m/>
    <m/>
    <m/>
    <m/>
    <m/>
    <m/>
    <m/>
    <m/>
    <m/>
    <m/>
    <m/>
    <m/>
    <m/>
    <m/>
    <m/>
    <m/>
    <m/>
    <s v="нарушений не было"/>
    <m/>
    <m/>
    <m/>
  </r>
  <r>
    <x v="10"/>
    <x v="10"/>
    <s v="УЭЭСиЭО"/>
    <x v="296"/>
    <d v="1899-12-30T16:20:00"/>
    <d v="2014-12-01T00:00:00"/>
    <s v="19-36"/>
    <d v="1899-12-30T03:16:00"/>
    <n v="36"/>
    <s v="МТО, АПВН"/>
    <s v="АПВН, РПВУ"/>
    <x v="1"/>
    <s v="ПС-35/6кВ К-90    ВЛ-6 кВ Ф-6"/>
    <x v="2"/>
    <x v="2"/>
    <s v="ПС-35/6кВ К-90А    ВЛ-6 кВ Ф-6"/>
    <s v="Обрыв провода Ф-&quot;В,С&quot; в результате зацепа а/т &quot;СНПХ&quot;"/>
    <n v="24.8"/>
    <m/>
    <n v="24.8"/>
    <s v="ТЧ"/>
    <m/>
    <m/>
    <m/>
    <m/>
    <m/>
    <m/>
    <m/>
    <m/>
    <s v="КП20"/>
    <m/>
    <m/>
    <s v="Обрыв провода Ф-&quot;В,С&quot; в результате зацепа а/т &quot;СНПХ&quot;"/>
    <m/>
    <m/>
    <m/>
  </r>
  <r>
    <x v="10"/>
    <x v="10"/>
    <s v="УЭЭСиЭО"/>
    <x v="297"/>
    <m/>
    <m/>
    <m/>
    <m/>
    <m/>
    <m/>
    <m/>
    <x v="4"/>
    <m/>
    <x v="3"/>
    <x v="8"/>
    <m/>
    <m/>
    <m/>
    <m/>
    <m/>
    <m/>
    <m/>
    <m/>
    <m/>
    <m/>
    <m/>
    <m/>
    <m/>
    <m/>
    <m/>
    <m/>
    <m/>
    <s v="нарушений не было"/>
    <m/>
    <m/>
    <m/>
  </r>
  <r>
    <x v="10"/>
    <x v="10"/>
    <s v="ОАО Черногорэнерго"/>
    <x v="297"/>
    <m/>
    <m/>
    <m/>
    <m/>
    <m/>
    <m/>
    <m/>
    <x v="4"/>
    <m/>
    <x v="3"/>
    <x v="8"/>
    <m/>
    <m/>
    <m/>
    <m/>
    <m/>
    <m/>
    <m/>
    <m/>
    <m/>
    <m/>
    <m/>
    <m/>
    <m/>
    <m/>
    <m/>
    <m/>
    <m/>
    <s v="нарушений не было"/>
    <m/>
    <m/>
    <m/>
  </r>
  <r>
    <x v="10"/>
    <x v="10"/>
    <s v="УЭЭСиЭО"/>
    <x v="298"/>
    <m/>
    <m/>
    <m/>
    <m/>
    <m/>
    <m/>
    <m/>
    <x v="4"/>
    <m/>
    <x v="3"/>
    <x v="8"/>
    <m/>
    <m/>
    <m/>
    <m/>
    <m/>
    <m/>
    <m/>
    <m/>
    <m/>
    <m/>
    <m/>
    <m/>
    <m/>
    <m/>
    <m/>
    <m/>
    <m/>
    <s v="нарушений не было"/>
    <m/>
    <m/>
    <m/>
  </r>
  <r>
    <x v="10"/>
    <x v="10"/>
    <s v="ОАО Черногорэнерго"/>
    <x v="298"/>
    <m/>
    <m/>
    <m/>
    <m/>
    <m/>
    <m/>
    <m/>
    <x v="4"/>
    <m/>
    <x v="3"/>
    <x v="8"/>
    <m/>
    <m/>
    <m/>
    <m/>
    <m/>
    <m/>
    <m/>
    <m/>
    <m/>
    <m/>
    <m/>
    <m/>
    <m/>
    <m/>
    <m/>
    <m/>
    <m/>
    <s v="нарушений не было"/>
    <m/>
    <m/>
    <m/>
  </r>
  <r>
    <x v="10"/>
    <x v="10"/>
    <s v="УЭЭСиЭО"/>
    <x v="299"/>
    <m/>
    <m/>
    <m/>
    <m/>
    <m/>
    <m/>
    <m/>
    <x v="4"/>
    <m/>
    <x v="3"/>
    <x v="8"/>
    <m/>
    <m/>
    <m/>
    <m/>
    <m/>
    <m/>
    <m/>
    <m/>
    <m/>
    <m/>
    <m/>
    <m/>
    <m/>
    <m/>
    <m/>
    <m/>
    <m/>
    <s v="нарушений не было"/>
    <m/>
    <m/>
    <m/>
  </r>
  <r>
    <x v="10"/>
    <x v="10"/>
    <s v="ОАО Черногорэнерго"/>
    <x v="299"/>
    <m/>
    <m/>
    <m/>
    <m/>
    <m/>
    <m/>
    <m/>
    <x v="4"/>
    <m/>
    <x v="3"/>
    <x v="8"/>
    <m/>
    <m/>
    <m/>
    <m/>
    <m/>
    <m/>
    <m/>
    <m/>
    <m/>
    <m/>
    <m/>
    <m/>
    <m/>
    <m/>
    <m/>
    <m/>
    <m/>
    <s v="нарушений не было"/>
    <m/>
    <m/>
    <m/>
  </r>
  <r>
    <x v="10"/>
    <x v="10"/>
    <s v="УЭЭСиЭО"/>
    <x v="352"/>
    <d v="1899-12-30T15:25:00"/>
    <d v="2014-12-10T00:00:00"/>
    <d v="1899-12-30T15:30:00"/>
    <d v="1899-12-30T00:05:00"/>
    <n v="595"/>
    <s v="ДЗШ-110"/>
    <m/>
    <x v="5"/>
    <s v="П/С 110/35/6 кВ Самотлор 2Т"/>
    <x v="1"/>
    <x v="0"/>
    <s v="П/С 110/35/6 кВ Самотлор 2Т"/>
    <s v="Отключение 2С-110 и 2Т  П/С 110/35/6 кВ Самотлор при отключенном по заявке 1Т П/С 110/35/6 кВ Самотлор.После включения 2Т П/С 110/35/6 кВ Самотлор запуск технологических агрегатов АД,СД и механизированного фонда на кустовых площадках "/>
    <n v="75"/>
    <n v="164"/>
    <n v="239"/>
    <s v="ТЧ"/>
    <m/>
    <m/>
    <m/>
    <m/>
    <m/>
    <m/>
    <m/>
    <m/>
    <s v="КП18"/>
    <m/>
    <m/>
    <s v="Отключение 2С-110 и 2Т  П/С 110/35/6 кВ Самотлор при отключенном по заявке 1Т П/С 110/35/6 кВ Самотлор.После включения 2Т П/С 110/35/6 кВ Самотлор запуск технологических агрегатов АД,СД и механизированного фонда на кустовых площадках "/>
    <m/>
    <m/>
    <m/>
  </r>
  <r>
    <x v="10"/>
    <x v="10"/>
    <s v="ОАО Черногорэнерго"/>
    <x v="352"/>
    <d v="1899-12-30T10:00:00"/>
    <d v="2014-12-10T00:00:00"/>
    <d v="1899-12-30T10:00:00"/>
    <d v="1899-12-30T00:00:00"/>
    <m/>
    <s v="МТО"/>
    <m/>
    <x v="0"/>
    <s v="ПС-35/6кВ К-895    БСК-1"/>
    <x v="0"/>
    <x v="0"/>
    <s v="ПС-35/6кВ К-895    БСК-1"/>
    <s v="внутреннее поврежденние конденсатора 6кВ "/>
    <n v="30"/>
    <n v="140"/>
    <n v="170"/>
    <m/>
    <m/>
    <m/>
    <m/>
    <m/>
    <m/>
    <m/>
    <m/>
    <m/>
    <s v="КП23"/>
    <m/>
    <m/>
    <s v="Посадка напряжения по  энергообъектам ЦДНГ-7 Самотлорского м/р. Произведен презапуск мех.фонда на кустовых площадках.."/>
    <m/>
    <m/>
    <m/>
  </r>
  <r>
    <x v="10"/>
    <x v="10"/>
    <s v="УЭЭСиЭО"/>
    <x v="341"/>
    <d v="1899-12-30T13:04:00"/>
    <d v="2014-12-19T00:00:00"/>
    <s v="15-20"/>
    <d v="1899-12-30T02:16:00"/>
    <n v="11"/>
    <m/>
    <m/>
    <x v="2"/>
    <s v="ПР-6кВ №2 КПУ-6кВ к-216 "/>
    <x v="2"/>
    <x v="2"/>
    <m/>
    <s v="Излом наконечника Ф-&quot;А&quot; ПР-6кВ №2 КПУ-6кВ к-216"/>
    <n v="13.5"/>
    <m/>
    <n v="13.5"/>
    <s v="ТЧ"/>
    <m/>
    <m/>
    <m/>
    <m/>
    <m/>
    <m/>
    <m/>
    <m/>
    <s v="КП23"/>
    <m/>
    <m/>
    <m/>
    <m/>
    <m/>
    <m/>
  </r>
  <r>
    <x v="10"/>
    <x v="10"/>
    <s v="Тюменьэнерго"/>
    <x v="362"/>
    <d v="1899-12-30T10:35:00"/>
    <d v="2014-12-22T00:00:00"/>
    <d v="1899-12-30T12:16:00"/>
    <d v="1899-12-30T01:41:00"/>
    <n v="489"/>
    <s v="ДЗТ, МТО, МТЗ"/>
    <s v="АПВН, РПВН"/>
    <x v="5"/>
    <s v="ПС-110/35/6/кВ КНС-5А                                     1-Т, СШ-35кВ №1,2"/>
    <x v="0"/>
    <x v="0"/>
    <s v="ПС-110/35/6/кВ КНС-5А                                     1-Т, СШ-35кВ №1,2"/>
    <s v="Вследствии порыва водовода  образование наледи на СШ-35кВ №1,2 ПС-110/35/6кВ КНС-5А, Аварийное отключение СШ-35кВ №1,2. Разорваны шлейфа на оп. №1 Ф-1 35кВ КНС5А, оп№2 Ф-3 35кВ КНС5А. Произведено перераспределение нагрузок ПС35/6кВ. Подано напряжение на ВЛ-35кВ Ф-1,2,3,4 КНС5А от резервных источников питания. Запуск мехфонда."/>
    <n v="737.78800000000001"/>
    <n v="31.055"/>
    <n v="768.84299999999996"/>
    <m/>
    <m/>
    <m/>
    <m/>
    <m/>
    <m/>
    <m/>
    <m/>
    <m/>
    <s v="КП24"/>
    <m/>
    <m/>
    <m/>
    <m/>
    <m/>
    <m/>
  </r>
  <r>
    <x v="10"/>
    <x v="10"/>
    <s v="УЭЭСиЭО"/>
    <x v="348"/>
    <d v="1899-12-30T20:40:00"/>
    <d v="2014-12-29T00:00:00"/>
    <d v="1899-12-30T22:53:00"/>
    <d v="1899-12-30T02:13:00"/>
    <n v="20"/>
    <s v="МТЗ"/>
    <m/>
    <x v="3"/>
    <s v="ПС 35/6 кВ &quot;К-552&quot;_x000a_ ВЛ-6 кВ ф.6"/>
    <x v="2"/>
    <x v="2"/>
    <s v="ПС 35/6 кВ &quot;К-552&quot;_x000a_ ВЛ-6 кВ ф.6"/>
    <s v="Образование наледи на ВЛ-6 кВ Ф-6 от ПС &quot;К-552&quot; вследствии порыва водовода. Разобраны шлейфа на опоре.№6 Ф-6. Мех.фонд запитан по резервной схеме."/>
    <n v="11.9"/>
    <m/>
    <n v="11.9"/>
    <m/>
    <m/>
    <m/>
    <m/>
    <m/>
    <m/>
    <m/>
    <m/>
    <m/>
    <s v="КП24"/>
    <m/>
    <m/>
    <m/>
    <m/>
    <m/>
    <m/>
  </r>
  <r>
    <x v="10"/>
    <x v="10"/>
    <s v="УЭЭСиЭО"/>
    <x v="349"/>
    <d v="1899-12-30T14:18:00"/>
    <d v="2014-12-30T00:00:00"/>
    <d v="1899-12-30T16:13:00"/>
    <d v="1899-12-30T01:55:00"/>
    <n v="17"/>
    <s v="МТО"/>
    <s v="АПВУ"/>
    <x v="2"/>
    <s v="ПС 35/6 кВ &quot;К-797&quot;,_x000a_ВЛ-6 кВ Ф-16"/>
    <x v="2"/>
    <x v="2"/>
    <s v="ПС 35/6 кВ &quot;К-797&quot;,_x000a_ВЛ-6 кВ Ф-16"/>
    <s v="Разрушение опорного изолятора фазы &quot;С&quot; на ЛР-6 оп.№1 ВЛ-6 кВ _x000a_Ф-16 от ПС-35/6 &quot;К-797&quot;. Устранено."/>
    <n v="17.899999999999999"/>
    <m/>
    <n v="17.899999999999999"/>
    <m/>
    <m/>
    <m/>
    <m/>
    <m/>
    <m/>
    <m/>
    <m/>
    <m/>
    <s v="КП23"/>
    <m/>
    <m/>
    <m/>
    <m/>
    <m/>
    <m/>
  </r>
  <r>
    <x v="0"/>
    <x v="11"/>
    <s v="РН-ЭН"/>
    <x v="302"/>
    <d v="1899-12-30T07:00:00"/>
    <d v="2014-01-12T00:00:00"/>
    <d v="1899-12-30T06:59:00"/>
    <d v="1900-01-06T00:00:00"/>
    <n v="1"/>
    <m/>
    <m/>
    <x v="0"/>
    <s v="ВЛ 0,4 кВ"/>
    <x v="5"/>
    <x v="2"/>
    <s v="ТП №163"/>
    <s v=" ТП №163 - упало 2-е опоры"/>
    <n v="3.3"/>
    <m/>
    <n v="3.3"/>
    <m/>
    <m/>
    <m/>
    <m/>
    <m/>
    <m/>
    <m/>
    <m/>
    <m/>
    <s v="КП19"/>
    <m/>
    <m/>
    <s v="переходящее с 2013 года"/>
    <m/>
    <m/>
    <m/>
  </r>
  <r>
    <x v="0"/>
    <x v="11"/>
    <s v="РН-ЭН"/>
    <x v="28"/>
    <m/>
    <m/>
    <m/>
    <m/>
    <m/>
    <m/>
    <m/>
    <x v="4"/>
    <m/>
    <x v="3"/>
    <x v="8"/>
    <m/>
    <m/>
    <m/>
    <m/>
    <m/>
    <m/>
    <m/>
    <m/>
    <m/>
    <m/>
    <m/>
    <m/>
    <m/>
    <m/>
    <m/>
    <m/>
    <m/>
    <s v="Нарушений нет"/>
    <m/>
    <m/>
    <m/>
  </r>
  <r>
    <x v="0"/>
    <x v="11"/>
    <s v="РН-ЭН"/>
    <x v="29"/>
    <m/>
    <m/>
    <m/>
    <m/>
    <m/>
    <m/>
    <m/>
    <x v="4"/>
    <m/>
    <x v="3"/>
    <x v="8"/>
    <m/>
    <m/>
    <m/>
    <m/>
    <m/>
    <m/>
    <m/>
    <m/>
    <m/>
    <m/>
    <m/>
    <m/>
    <m/>
    <m/>
    <m/>
    <m/>
    <m/>
    <s v="Нарушений нет"/>
    <m/>
    <m/>
    <m/>
  </r>
  <r>
    <x v="0"/>
    <x v="11"/>
    <s v="РН-ЭН"/>
    <x v="303"/>
    <m/>
    <m/>
    <m/>
    <m/>
    <m/>
    <m/>
    <m/>
    <x v="4"/>
    <m/>
    <x v="3"/>
    <x v="8"/>
    <m/>
    <m/>
    <m/>
    <m/>
    <m/>
    <m/>
    <m/>
    <m/>
    <m/>
    <m/>
    <m/>
    <m/>
    <m/>
    <m/>
    <m/>
    <m/>
    <m/>
    <s v="Нарушений нет"/>
    <m/>
    <m/>
    <m/>
  </r>
  <r>
    <x v="0"/>
    <x v="11"/>
    <s v="РН-ЭН"/>
    <x v="304"/>
    <d v="1899-12-30T20:04:00"/>
    <d v="2014-01-05T00:00:00"/>
    <d v="1899-12-30T20:45:00"/>
    <d v="1899-12-30T00:41:00"/>
    <n v="131"/>
    <m/>
    <m/>
    <x v="0"/>
    <s v="ВЛ 6 кВ"/>
    <x v="2"/>
    <x v="2"/>
    <s v="ТП 217"/>
    <s v="Ф- 52- обрыв провода  ВЛ 6кВ на ТП 217"/>
    <n v="2"/>
    <m/>
    <n v="2"/>
    <m/>
    <m/>
    <m/>
    <m/>
    <m/>
    <m/>
    <m/>
    <m/>
    <m/>
    <s v="КП12"/>
    <m/>
    <m/>
    <m/>
    <m/>
    <m/>
    <m/>
  </r>
  <r>
    <x v="0"/>
    <x v="11"/>
    <s v="РН-ЭН"/>
    <x v="305"/>
    <d v="1899-12-30T10:00:00"/>
    <d v="2014-01-06T00:00:00"/>
    <d v="1899-12-30T14:00:00"/>
    <d v="1899-12-30T04:00:00"/>
    <n v="1"/>
    <m/>
    <m/>
    <x v="0"/>
    <s v="ВЛ 0,4 кВ"/>
    <x v="5"/>
    <x v="2"/>
    <s v="ВЛ 0,4 кВ"/>
    <s v=" Переразделка кабеля на опоре."/>
    <n v="0.1"/>
    <m/>
    <n v="0.1"/>
    <m/>
    <m/>
    <m/>
    <m/>
    <m/>
    <m/>
    <m/>
    <m/>
    <m/>
    <s v="КП23"/>
    <m/>
    <m/>
    <m/>
    <m/>
    <m/>
    <m/>
  </r>
  <r>
    <x v="0"/>
    <x v="11"/>
    <s v="РН-ЭН"/>
    <x v="306"/>
    <d v="1899-12-30T19:00:00"/>
    <d v="2014-01-07T00:00:00"/>
    <d v="1899-12-30T20:40:00"/>
    <d v="1899-12-30T01:40:00"/>
    <n v="3"/>
    <m/>
    <m/>
    <x v="0"/>
    <s v="ВЛ 0,4 кВ"/>
    <x v="5"/>
    <x v="2"/>
    <s v="КТП 93 гр. 3"/>
    <s v=" нет фазы, КТП 93 гр. 3"/>
    <n v="0.1"/>
    <m/>
    <n v="0.1"/>
    <m/>
    <m/>
    <m/>
    <m/>
    <m/>
    <m/>
    <m/>
    <m/>
    <m/>
    <s v="КП12"/>
    <m/>
    <m/>
    <m/>
    <m/>
    <m/>
    <m/>
  </r>
  <r>
    <x v="0"/>
    <x v="11"/>
    <s v="РН-ЭН"/>
    <x v="307"/>
    <d v="1899-12-30T11:37:00"/>
    <d v="2014-01-08T00:00:00"/>
    <d v="1899-12-30T13:00:00"/>
    <d v="1899-12-30T01:23:00"/>
    <n v="12"/>
    <m/>
    <m/>
    <x v="0"/>
    <s v="ВВ 6 кВ"/>
    <x v="2"/>
    <x v="2"/>
    <s v="ПС-35/6&quot;Колендо&quot;"/>
    <s v="АСДТУ автом. отключение ВВ ф.6 ПС-35/6&quot;Колендо&quot;"/>
    <n v="2.9"/>
    <m/>
    <n v="2.9"/>
    <m/>
    <m/>
    <m/>
    <m/>
    <m/>
    <m/>
    <m/>
    <m/>
    <m/>
    <s v="КП24"/>
    <m/>
    <m/>
    <m/>
    <m/>
    <m/>
    <m/>
  </r>
  <r>
    <x v="0"/>
    <x v="11"/>
    <s v="РН-ЭН"/>
    <x v="0"/>
    <d v="1899-12-30T13:00:00"/>
    <d v="2014-01-09T00:00:00"/>
    <d v="1899-12-30T14:00:00"/>
    <d v="1899-12-30T01:00:00"/>
    <n v="1"/>
    <m/>
    <m/>
    <x v="0"/>
    <s v="ВЛ 0,4 кВ"/>
    <x v="5"/>
    <x v="2"/>
    <s v="ВЛ 0,4 кВ"/>
    <s v=" обрыв фазы на опоре"/>
    <n v="0.3"/>
    <m/>
    <n v="0.3"/>
    <m/>
    <m/>
    <m/>
    <m/>
    <m/>
    <m/>
    <m/>
    <m/>
    <m/>
    <s v="КП12"/>
    <m/>
    <m/>
    <m/>
    <m/>
    <m/>
    <m/>
  </r>
  <r>
    <x v="0"/>
    <x v="11"/>
    <s v="РН-ЭН"/>
    <x v="308"/>
    <m/>
    <m/>
    <m/>
    <m/>
    <m/>
    <m/>
    <m/>
    <x v="4"/>
    <m/>
    <x v="3"/>
    <x v="8"/>
    <m/>
    <m/>
    <m/>
    <m/>
    <m/>
    <m/>
    <m/>
    <m/>
    <m/>
    <m/>
    <m/>
    <m/>
    <m/>
    <m/>
    <m/>
    <m/>
    <m/>
    <s v="Нарушений нет"/>
    <m/>
    <m/>
    <m/>
  </r>
  <r>
    <x v="0"/>
    <x v="11"/>
    <s v="РН-ЭН"/>
    <x v="309"/>
    <m/>
    <m/>
    <m/>
    <m/>
    <m/>
    <m/>
    <m/>
    <x v="4"/>
    <m/>
    <x v="3"/>
    <x v="8"/>
    <m/>
    <m/>
    <m/>
    <m/>
    <m/>
    <m/>
    <m/>
    <m/>
    <m/>
    <m/>
    <m/>
    <m/>
    <m/>
    <m/>
    <m/>
    <m/>
    <m/>
    <s v="Нарушений нет"/>
    <m/>
    <m/>
    <m/>
  </r>
  <r>
    <x v="0"/>
    <x v="11"/>
    <s v="РН-ЭН"/>
    <x v="310"/>
    <m/>
    <m/>
    <m/>
    <m/>
    <m/>
    <m/>
    <m/>
    <x v="4"/>
    <m/>
    <x v="3"/>
    <x v="8"/>
    <m/>
    <m/>
    <m/>
    <m/>
    <m/>
    <m/>
    <m/>
    <m/>
    <m/>
    <m/>
    <m/>
    <m/>
    <m/>
    <m/>
    <m/>
    <m/>
    <m/>
    <s v="Нарушений нет"/>
    <m/>
    <m/>
    <m/>
  </r>
  <r>
    <x v="0"/>
    <x v="11"/>
    <s v="РН-ЭН"/>
    <x v="30"/>
    <d v="1899-12-30T09:05:00"/>
    <d v="2014-01-13T00:00:00"/>
    <d v="1899-12-30T10:06:00"/>
    <d v="1899-12-30T01:01:00"/>
    <n v="55"/>
    <m/>
    <m/>
    <x v="0"/>
    <s v="ТП-16 Фид. №2, Фид. №4 "/>
    <x v="5"/>
    <x v="6"/>
    <s v="ТП-16"/>
    <s v="АОЭЭ &quot;2Площадь&quot; Фид. №2, Фид. №4  - короткое замыкание на ТП-16"/>
    <n v="1.2"/>
    <n v="0.7"/>
    <n v="1.9"/>
    <m/>
    <m/>
    <m/>
    <m/>
    <m/>
    <m/>
    <m/>
    <m/>
    <m/>
    <s v="КП23"/>
    <m/>
    <m/>
    <m/>
    <m/>
    <m/>
    <m/>
  </r>
  <r>
    <x v="0"/>
    <x v="11"/>
    <s v="РН-ЭН"/>
    <x v="1"/>
    <d v="1899-12-30T10:00:00"/>
    <d v="2014-01-14T00:00:00"/>
    <d v="1899-12-30T10:30:00"/>
    <d v="1899-12-30T00:30:00"/>
    <n v="4"/>
    <m/>
    <m/>
    <x v="0"/>
    <s v=" ТП-203"/>
    <x v="2"/>
    <x v="6"/>
    <s v=" ТП-203"/>
    <s v="АОЭЭ , Подключение силового кабеля. ТП-203"/>
    <n v="0.1"/>
    <m/>
    <n v="0.1"/>
    <m/>
    <m/>
    <m/>
    <m/>
    <m/>
    <m/>
    <m/>
    <m/>
    <m/>
    <s v="КП23"/>
    <m/>
    <m/>
    <m/>
    <m/>
    <m/>
    <m/>
  </r>
  <r>
    <x v="0"/>
    <x v="11"/>
    <s v="РН-ЭН"/>
    <x v="31"/>
    <m/>
    <m/>
    <m/>
    <m/>
    <m/>
    <m/>
    <m/>
    <x v="4"/>
    <m/>
    <x v="3"/>
    <x v="8"/>
    <m/>
    <m/>
    <m/>
    <m/>
    <m/>
    <m/>
    <m/>
    <m/>
    <m/>
    <m/>
    <m/>
    <m/>
    <m/>
    <m/>
    <m/>
    <m/>
    <m/>
    <s v="Нарушений нет"/>
    <m/>
    <m/>
    <m/>
  </r>
  <r>
    <x v="0"/>
    <x v="11"/>
    <s v="РН-ЭН"/>
    <x v="32"/>
    <d v="1899-12-30T23:00:00"/>
    <d v="2014-01-17T00:00:00"/>
    <d v="1899-12-30T01:00:00"/>
    <d v="1899-12-30T02:00:00"/>
    <n v="1"/>
    <m/>
    <m/>
    <x v="3"/>
    <s v="ВЛ-0,4 кВ"/>
    <x v="5"/>
    <x v="2"/>
    <s v="скваж."/>
    <s v="Отсутствие фазы с кабельного спуска."/>
    <n v="0.2"/>
    <m/>
    <n v="0.2"/>
    <m/>
    <m/>
    <m/>
    <m/>
    <m/>
    <m/>
    <m/>
    <m/>
    <m/>
    <s v="КП24"/>
    <m/>
    <m/>
    <m/>
    <s v="т"/>
    <m/>
    <m/>
  </r>
  <r>
    <x v="0"/>
    <x v="11"/>
    <s v="РН-ЭН"/>
    <x v="33"/>
    <d v="1899-12-30T00:30:00"/>
    <d v="2014-01-17T00:00:00"/>
    <d v="1899-12-30T01:00:00"/>
    <d v="1899-12-30T00:30:00"/>
    <n v="4"/>
    <m/>
    <m/>
    <x v="3"/>
    <s v="ВЛ-0,4 кВ"/>
    <x v="5"/>
    <x v="2"/>
    <s v="скваж."/>
    <s v="устранение окисления в контактном соединении вводного кабеля скв.128"/>
    <n v="0.1"/>
    <m/>
    <n v="0.1"/>
    <m/>
    <m/>
    <m/>
    <m/>
    <m/>
    <m/>
    <m/>
    <m/>
    <m/>
    <s v="КП5"/>
    <m/>
    <m/>
    <m/>
    <s v="т"/>
    <m/>
    <m/>
  </r>
  <r>
    <x v="0"/>
    <x v="11"/>
    <s v="РН-ЭН"/>
    <x v="33"/>
    <d v="1899-12-30T11:50:00"/>
    <d v="2014-01-17T00:00:00"/>
    <d v="1899-12-30T12:41:00"/>
    <d v="1899-12-30T00:51:00"/>
    <n v="26"/>
    <m/>
    <m/>
    <x v="0"/>
    <s v="ВЛ-0,4 кВ"/>
    <x v="5"/>
    <x v="2"/>
    <s v="скваж."/>
    <s v="восстановление провода по ф. &quot;А&quot; на опоре №40."/>
    <n v="0.6"/>
    <m/>
    <n v="0.6"/>
    <m/>
    <m/>
    <m/>
    <m/>
    <m/>
    <m/>
    <m/>
    <m/>
    <m/>
    <s v="КП12"/>
    <m/>
    <m/>
    <m/>
    <m/>
    <m/>
    <m/>
  </r>
  <r>
    <x v="0"/>
    <x v="11"/>
    <s v="РН-ЭН"/>
    <x v="33"/>
    <d v="1899-12-30T11:40:00"/>
    <d v="2014-01-17T00:00:00"/>
    <d v="1899-12-30T12:54:00"/>
    <d v="1899-12-30T01:14:00"/>
    <n v="9"/>
    <m/>
    <m/>
    <x v="0"/>
    <s v="ВЛ 35 кВ"/>
    <x v="0"/>
    <x v="2"/>
    <s v="ПС"/>
    <s v="ремонт ВЛ 35 кВ"/>
    <n v="1.8"/>
    <m/>
    <n v="1.8"/>
    <m/>
    <m/>
    <m/>
    <m/>
    <m/>
    <m/>
    <m/>
    <m/>
    <m/>
    <s v="КП12"/>
    <m/>
    <m/>
    <m/>
    <m/>
    <m/>
    <m/>
  </r>
  <r>
    <x v="0"/>
    <x v="11"/>
    <s v="РН-ЭН"/>
    <x v="2"/>
    <m/>
    <m/>
    <m/>
    <m/>
    <m/>
    <m/>
    <m/>
    <x v="4"/>
    <m/>
    <x v="3"/>
    <x v="8"/>
    <m/>
    <m/>
    <m/>
    <m/>
    <m/>
    <m/>
    <m/>
    <m/>
    <m/>
    <m/>
    <m/>
    <m/>
    <m/>
    <m/>
    <m/>
    <m/>
    <m/>
    <s v="Нарушений нет"/>
    <m/>
    <m/>
    <m/>
  </r>
  <r>
    <x v="0"/>
    <x v="11"/>
    <s v="РН-ЭН"/>
    <x v="34"/>
    <d v="1899-12-30T11:00:00"/>
    <d v="2014-01-19T00:00:00"/>
    <d v="1899-12-30T16:00:00"/>
    <d v="1899-12-30T05:00:00"/>
    <n v="1"/>
    <m/>
    <m/>
    <x v="0"/>
    <s v="ВЛ-0,4 кВ"/>
    <x v="5"/>
    <x v="2"/>
    <s v="скваж."/>
    <s v="нет фазы,  ликвид. обрыва ВЛ- 0,4 кВ"/>
    <n v="0.1"/>
    <m/>
    <n v="0.1"/>
    <m/>
    <m/>
    <m/>
    <m/>
    <m/>
    <m/>
    <m/>
    <m/>
    <m/>
    <s v="КП13"/>
    <m/>
    <m/>
    <m/>
    <m/>
    <m/>
    <m/>
  </r>
  <r>
    <x v="0"/>
    <x v="11"/>
    <s v="РН-ЭН"/>
    <x v="311"/>
    <m/>
    <m/>
    <m/>
    <m/>
    <m/>
    <m/>
    <m/>
    <x v="4"/>
    <m/>
    <x v="3"/>
    <x v="8"/>
    <m/>
    <m/>
    <m/>
    <m/>
    <m/>
    <m/>
    <m/>
    <m/>
    <m/>
    <m/>
    <m/>
    <m/>
    <m/>
    <m/>
    <m/>
    <m/>
    <m/>
    <s v="Нарушений нет"/>
    <m/>
    <m/>
    <m/>
  </r>
  <r>
    <x v="0"/>
    <x v="11"/>
    <s v="РН-ЭН"/>
    <x v="35"/>
    <m/>
    <m/>
    <m/>
    <m/>
    <m/>
    <m/>
    <m/>
    <x v="4"/>
    <m/>
    <x v="3"/>
    <x v="8"/>
    <m/>
    <m/>
    <m/>
    <m/>
    <m/>
    <m/>
    <m/>
    <m/>
    <m/>
    <m/>
    <m/>
    <m/>
    <m/>
    <m/>
    <m/>
    <m/>
    <m/>
    <s v="Нарушений нет"/>
    <m/>
    <m/>
    <m/>
  </r>
  <r>
    <x v="0"/>
    <x v="11"/>
    <s v="РН-ЭН"/>
    <x v="36"/>
    <d v="1899-12-30T11:30:00"/>
    <d v="2014-01-22T00:00:00"/>
    <d v="1899-12-30T11:50:00"/>
    <d v="1899-12-30T00:20:00"/>
    <n v="5"/>
    <m/>
    <m/>
    <x v="0"/>
    <s v="ВЛ-0,4 кВ"/>
    <x v="5"/>
    <x v="2"/>
    <s v="ТП-№203"/>
    <s v="откл.ТП-6/0,4кВ №203 для устран.обрыва ВЛ-0,4кВ"/>
    <n v="0.1"/>
    <m/>
    <n v="0.1"/>
    <m/>
    <m/>
    <m/>
    <m/>
    <m/>
    <m/>
    <m/>
    <m/>
    <m/>
    <s v="КП13"/>
    <m/>
    <m/>
    <m/>
    <m/>
    <m/>
    <m/>
  </r>
  <r>
    <x v="0"/>
    <x v="11"/>
    <s v="РН-ЭН"/>
    <x v="37"/>
    <m/>
    <m/>
    <m/>
    <m/>
    <m/>
    <m/>
    <m/>
    <x v="4"/>
    <m/>
    <x v="3"/>
    <x v="8"/>
    <m/>
    <m/>
    <m/>
    <m/>
    <m/>
    <m/>
    <m/>
    <m/>
    <m/>
    <m/>
    <m/>
    <m/>
    <m/>
    <m/>
    <m/>
    <m/>
    <m/>
    <s v="Нарушений нет"/>
    <m/>
    <m/>
    <m/>
  </r>
  <r>
    <x v="0"/>
    <x v="11"/>
    <s v="РН-ЭН"/>
    <x v="312"/>
    <d v="2014-01-24T10:40:00"/>
    <d v="2014-01-24T00:00:00"/>
    <d v="2014-01-24T14:00:00"/>
    <d v="1899-12-30T03:20:00"/>
    <n v="4"/>
    <m/>
    <m/>
    <x v="0"/>
    <s v="ВЛ-0,4 кВ"/>
    <x v="5"/>
    <x v="2"/>
    <s v="ТП-206"/>
    <s v="откл.ТП-206 гр. 2, нет фазы с опоры скв. 1074, восст. фазы"/>
    <n v="0.1"/>
    <m/>
    <n v="0.1"/>
    <m/>
    <m/>
    <m/>
    <m/>
    <m/>
    <m/>
    <m/>
    <m/>
    <m/>
    <s v="КП12"/>
    <m/>
    <m/>
    <m/>
    <m/>
    <m/>
    <m/>
  </r>
  <r>
    <x v="0"/>
    <x v="11"/>
    <s v="РН-ЭН"/>
    <x v="312"/>
    <d v="2014-01-24T15:00:00"/>
    <d v="2014-01-24T00:00:00"/>
    <d v="2014-01-24T15:40:00"/>
    <d v="1899-12-30T00:40:00"/>
    <n v="4"/>
    <m/>
    <m/>
    <x v="0"/>
    <s v="ВЛ 0,4 кВ"/>
    <x v="5"/>
    <x v="2"/>
    <s v="ТП-226"/>
    <s v="ТП-226 гр.1, выбило автомат на ТП"/>
    <n v="0.1"/>
    <m/>
    <n v="0.1"/>
    <m/>
    <m/>
    <m/>
    <m/>
    <m/>
    <m/>
    <m/>
    <m/>
    <m/>
    <s v="КП12"/>
    <m/>
    <m/>
    <m/>
    <m/>
    <m/>
    <m/>
  </r>
  <r>
    <x v="0"/>
    <x v="11"/>
    <s v="РН-ЭН"/>
    <x v="312"/>
    <d v="2014-01-24T21:00:00"/>
    <d v="2014-01-24T00:00:00"/>
    <d v="2014-01-24T22:00:00"/>
    <d v="1899-12-30T01:00:00"/>
    <n v="8"/>
    <m/>
    <m/>
    <x v="0"/>
    <s v=" ТП-101"/>
    <x v="2"/>
    <x v="6"/>
    <s v=" ТП-101"/>
    <s v="замена подвижного изолятора ЛР 6кВ т/п 101 ф Л1Н"/>
    <n v="0.6"/>
    <m/>
    <n v="0.6"/>
    <m/>
    <m/>
    <m/>
    <m/>
    <m/>
    <m/>
    <m/>
    <m/>
    <m/>
    <s v="КП23"/>
    <m/>
    <m/>
    <m/>
    <m/>
    <m/>
    <m/>
  </r>
  <r>
    <x v="0"/>
    <x v="11"/>
    <s v="РН-ЭН"/>
    <x v="313"/>
    <d v="2014-01-25T23:30:00"/>
    <d v="2014-01-26T07:00:00"/>
    <d v="2014-01-26T11:40:00"/>
    <d v="1899-12-30T12:10:00"/>
    <n v="1"/>
    <m/>
    <m/>
    <x v="0"/>
    <s v="ВЛ 0,4 кВ"/>
    <x v="5"/>
    <x v="2"/>
    <s v=" ТП-209"/>
    <s v="ТП 209 гр. 1, обрыв фазного провода ВЛ- 0,4кВ"/>
    <n v="0.16599999999999998"/>
    <m/>
    <n v="0.16599999999999998"/>
    <m/>
    <m/>
    <m/>
    <m/>
    <m/>
    <m/>
    <m/>
    <m/>
    <m/>
    <s v="КП13"/>
    <m/>
    <m/>
    <m/>
    <m/>
    <m/>
    <m/>
  </r>
  <r>
    <x v="0"/>
    <x v="11"/>
    <s v="РН-ЭН"/>
    <x v="38"/>
    <d v="2014-01-26T22:00:00"/>
    <d v="2014-01-26T07:00:00"/>
    <d v="2014-01-26T23:30:00"/>
    <d v="1899-12-30T01:30:00"/>
    <n v="1"/>
    <m/>
    <m/>
    <x v="0"/>
    <s v=" ТП-404"/>
    <x v="5"/>
    <x v="6"/>
    <s v=" ТП-404"/>
    <s v="ТП-404 ф-3 ремонт автомата"/>
    <n v="0.1"/>
    <m/>
    <n v="0.1"/>
    <m/>
    <m/>
    <m/>
    <m/>
    <m/>
    <m/>
    <m/>
    <m/>
    <m/>
    <s v="КП23"/>
    <m/>
    <m/>
    <m/>
    <m/>
    <m/>
    <m/>
  </r>
  <r>
    <x v="0"/>
    <x v="11"/>
    <s v="РН-ЭН"/>
    <x v="39"/>
    <m/>
    <m/>
    <m/>
    <m/>
    <m/>
    <m/>
    <m/>
    <x v="4"/>
    <m/>
    <x v="3"/>
    <x v="8"/>
    <m/>
    <m/>
    <m/>
    <m/>
    <m/>
    <m/>
    <m/>
    <m/>
    <m/>
    <m/>
    <m/>
    <m/>
    <m/>
    <m/>
    <m/>
    <m/>
    <m/>
    <s v="Нарушений нет"/>
    <m/>
    <m/>
    <m/>
  </r>
  <r>
    <x v="0"/>
    <x v="11"/>
    <s v="РН-ЭН"/>
    <x v="40"/>
    <m/>
    <m/>
    <m/>
    <m/>
    <m/>
    <m/>
    <m/>
    <x v="4"/>
    <m/>
    <x v="3"/>
    <x v="8"/>
    <m/>
    <m/>
    <m/>
    <m/>
    <m/>
    <m/>
    <m/>
    <m/>
    <m/>
    <m/>
    <m/>
    <m/>
    <m/>
    <m/>
    <m/>
    <m/>
    <m/>
    <s v="Нарушений нет"/>
    <m/>
    <m/>
    <m/>
  </r>
  <r>
    <x v="0"/>
    <x v="11"/>
    <s v="РН-ЭН"/>
    <x v="41"/>
    <m/>
    <m/>
    <m/>
    <m/>
    <m/>
    <m/>
    <m/>
    <x v="4"/>
    <m/>
    <x v="3"/>
    <x v="8"/>
    <m/>
    <m/>
    <m/>
    <m/>
    <m/>
    <m/>
    <m/>
    <m/>
    <m/>
    <m/>
    <m/>
    <m/>
    <m/>
    <m/>
    <m/>
    <m/>
    <m/>
    <s v="Нарушений нет"/>
    <m/>
    <m/>
    <m/>
  </r>
  <r>
    <x v="0"/>
    <x v="11"/>
    <s v="РН-ЭН"/>
    <x v="42"/>
    <d v="2014-01-30T10:00:00"/>
    <d v="2014-01-30T00:00:00"/>
    <d v="2014-01-30T11:00:00"/>
    <d v="1899-12-30T01:00:00"/>
    <n v="3"/>
    <m/>
    <m/>
    <x v="0"/>
    <s v=" ТП-306"/>
    <x v="5"/>
    <x v="6"/>
    <s v=" ТП-306"/>
    <s v="выбило автомат ТП-306 ф3"/>
    <n v="0.1"/>
    <m/>
    <n v="0.1"/>
    <m/>
    <m/>
    <m/>
    <m/>
    <m/>
    <m/>
    <m/>
    <m/>
    <m/>
    <s v="КП12"/>
    <m/>
    <m/>
    <m/>
    <m/>
    <m/>
    <m/>
  </r>
  <r>
    <x v="0"/>
    <x v="11"/>
    <s v="РН-ЭН"/>
    <x v="3"/>
    <m/>
    <m/>
    <m/>
    <m/>
    <m/>
    <m/>
    <m/>
    <x v="4"/>
    <m/>
    <x v="3"/>
    <x v="8"/>
    <m/>
    <m/>
    <m/>
    <m/>
    <m/>
    <m/>
    <m/>
    <m/>
    <m/>
    <m/>
    <m/>
    <m/>
    <m/>
    <m/>
    <m/>
    <m/>
    <m/>
    <s v="Нарушений нет"/>
    <m/>
    <m/>
    <m/>
  </r>
  <r>
    <x v="1"/>
    <x v="11"/>
    <s v="РН-ЭН"/>
    <x v="43"/>
    <m/>
    <m/>
    <m/>
    <m/>
    <m/>
    <m/>
    <m/>
    <x v="4"/>
    <m/>
    <x v="3"/>
    <x v="8"/>
    <m/>
    <m/>
    <m/>
    <m/>
    <m/>
    <m/>
    <m/>
    <m/>
    <m/>
    <m/>
    <m/>
    <m/>
    <m/>
    <m/>
    <m/>
    <m/>
    <m/>
    <s v="Нарушений нет"/>
    <m/>
    <m/>
    <m/>
  </r>
  <r>
    <x v="1"/>
    <x v="11"/>
    <s v="РН-ЭН"/>
    <x v="44"/>
    <m/>
    <m/>
    <m/>
    <m/>
    <m/>
    <m/>
    <m/>
    <x v="4"/>
    <m/>
    <x v="3"/>
    <x v="8"/>
    <m/>
    <m/>
    <m/>
    <m/>
    <m/>
    <m/>
    <m/>
    <m/>
    <m/>
    <m/>
    <m/>
    <m/>
    <m/>
    <m/>
    <m/>
    <m/>
    <m/>
    <s v="Нарушений нет"/>
    <m/>
    <m/>
    <m/>
  </r>
  <r>
    <x v="1"/>
    <x v="11"/>
    <s v="РН-ЭН"/>
    <x v="4"/>
    <d v="2014-02-03T22:29:00"/>
    <d v="2014-02-04T00:00:00"/>
    <d v="2014-02-04T02:52:00"/>
    <d v="1899-12-30T04:23:00"/>
    <n v="2"/>
    <m/>
    <m/>
    <x v="0"/>
    <s v="Фид №3 &quot;Сах. сопка&quot;"/>
    <x v="0"/>
    <x v="0"/>
    <s v="ТП-7"/>
    <s v="АОЭЭ ТП-7 Фид №3 &quot;Сах. сопка&quot;"/>
    <n v="1"/>
    <m/>
    <n v="1"/>
    <m/>
    <m/>
    <m/>
    <m/>
    <m/>
    <m/>
    <m/>
    <m/>
    <m/>
    <s v="КП24"/>
    <m/>
    <m/>
    <m/>
    <m/>
    <m/>
    <m/>
  </r>
  <r>
    <x v="1"/>
    <x v="11"/>
    <s v="РН-ЭН"/>
    <x v="4"/>
    <d v="2014-02-03T18:25:00"/>
    <d v="2014-02-03T00:00:00"/>
    <d v="2014-02-03T19:25:00"/>
    <d v="1899-12-30T01:00:00"/>
    <n v="138"/>
    <m/>
    <m/>
    <x v="2"/>
    <s v="ВА №1, ТП35/6Кв"/>
    <x v="0"/>
    <x v="0"/>
    <s v="ТП35/6Кв"/>
    <s v="выбило автомат вводной ячейки №1, ТП35/6Кв"/>
    <n v="7.2"/>
    <m/>
    <n v="7.2"/>
    <m/>
    <m/>
    <m/>
    <m/>
    <m/>
    <m/>
    <m/>
    <m/>
    <m/>
    <s v="КП12"/>
    <m/>
    <m/>
    <m/>
    <m/>
    <m/>
    <m/>
  </r>
  <r>
    <x v="1"/>
    <x v="11"/>
    <s v="РН-ЭН"/>
    <x v="4"/>
    <d v="2014-02-03T17:00:00"/>
    <d v="2014-02-03T00:00:00"/>
    <d v="2014-02-03T19:00:00"/>
    <d v="1899-12-30T02:00:00"/>
    <n v="11"/>
    <m/>
    <m/>
    <x v="2"/>
    <s v="фидер Л3М"/>
    <x v="0"/>
    <x v="0"/>
    <s v="фидер Л3М"/>
    <s v="Выбило фидер Л3М м/р Монги"/>
    <n v="9.1"/>
    <m/>
    <n v="9.1"/>
    <m/>
    <m/>
    <m/>
    <m/>
    <m/>
    <m/>
    <m/>
    <m/>
    <m/>
    <s v="КП12"/>
    <m/>
    <m/>
    <m/>
    <m/>
    <m/>
    <m/>
  </r>
  <r>
    <x v="1"/>
    <x v="11"/>
    <s v="РН-ЭН"/>
    <x v="4"/>
    <d v="2014-02-03T15:50:00"/>
    <d v="2014-02-03T00:00:00"/>
    <d v="2014-02-03T16:10:00"/>
    <d v="1899-12-30T00:20:00"/>
    <n v="138"/>
    <m/>
    <m/>
    <x v="2"/>
    <s v="ВЛ 6 кВ Л 1К"/>
    <x v="2"/>
    <x v="2"/>
    <s v="ВЛ 6 кВ Л 1К"/>
    <s v="по ВЛ 6 кВ Л 1К КЗ (перехлест проводов)"/>
    <n v="2.4"/>
    <m/>
    <n v="2.4"/>
    <m/>
    <m/>
    <m/>
    <m/>
    <m/>
    <m/>
    <m/>
    <m/>
    <m/>
    <s v="КП15"/>
    <m/>
    <m/>
    <m/>
    <m/>
    <m/>
    <m/>
  </r>
  <r>
    <x v="1"/>
    <x v="11"/>
    <s v="РН-ЭН"/>
    <x v="4"/>
    <d v="2014-02-03T17:00:00"/>
    <d v="2014-02-03T00:00:00"/>
    <d v="2014-02-03T22:00:00"/>
    <d v="1899-12-30T05:00:00"/>
    <n v="18"/>
    <m/>
    <m/>
    <x v="2"/>
    <s v="ВЛ 6 кВ ТП-302 ф 2"/>
    <x v="2"/>
    <x v="2"/>
    <s v="ВЛ 6 кВ ТП-302 ф 2"/>
    <s v="АОЭЭ ТП-302 ф 2"/>
    <n v="4.3"/>
    <m/>
    <n v="4.3"/>
    <m/>
    <m/>
    <m/>
    <m/>
    <m/>
    <m/>
    <m/>
    <m/>
    <m/>
    <s v="КП13"/>
    <m/>
    <m/>
    <m/>
    <m/>
    <m/>
    <m/>
  </r>
  <r>
    <x v="1"/>
    <x v="11"/>
    <s v="РН-ЭН"/>
    <x v="4"/>
    <d v="2014-02-03T15:15:00"/>
    <d v="2014-02-03T00:00:00"/>
    <d v="2014-02-03T19:00:00"/>
    <d v="1899-12-30T03:45:00"/>
    <n v="44"/>
    <m/>
    <m/>
    <x v="2"/>
    <s v=" ГПА №1 "/>
    <x v="5"/>
    <x v="1"/>
    <s v=" ГПА №1 "/>
    <s v="авар. остановка ГПА №1 "/>
    <n v="22.2"/>
    <m/>
    <n v="22.2"/>
    <m/>
    <m/>
    <m/>
    <m/>
    <m/>
    <m/>
    <m/>
    <m/>
    <m/>
    <s v="КП5"/>
    <m/>
    <m/>
    <m/>
    <m/>
    <m/>
    <m/>
  </r>
  <r>
    <x v="1"/>
    <x v="11"/>
    <s v="РН-ЭН"/>
    <x v="4"/>
    <d v="2014-02-03T23:10:00"/>
    <d v="2014-02-04T00:00:00"/>
    <d v="2014-02-04T01:15:00"/>
    <d v="1899-12-30T02:05:00"/>
    <n v="44"/>
    <m/>
    <m/>
    <x v="2"/>
    <s v="ДЭС  &quot;Cummins&quot;"/>
    <x v="5"/>
    <x v="10"/>
    <s v="ДЭС  &quot;Cummins&quot; "/>
    <s v="авар. остановка &quot;Cummins&quot; (замена воздушных фильтров - забиты льдом)"/>
    <n v="12.3"/>
    <m/>
    <n v="12.3"/>
    <m/>
    <m/>
    <m/>
    <m/>
    <m/>
    <m/>
    <m/>
    <m/>
    <m/>
    <s v="КП5"/>
    <m/>
    <m/>
    <m/>
    <m/>
    <m/>
    <m/>
  </r>
  <r>
    <x v="1"/>
    <x v="11"/>
    <s v="РН-ЭН"/>
    <x v="45"/>
    <d v="2014-02-04T11:00:00"/>
    <d v="2014-02-04T00:00:00"/>
    <d v="2014-02-04T19:00:00"/>
    <d v="1899-12-30T08:00:00"/>
    <n v="5"/>
    <m/>
    <m/>
    <x v="0"/>
    <s v="ПС35/6 &quot;2-ая площадь&quot;"/>
    <x v="0"/>
    <x v="0"/>
    <s v="фид.№2"/>
    <s v="ПС35/6 &quot;2-ая площадь&quot; №19 &quot;А&quot; фид.№2 - для устранения причины посадки по одной фазе на АГЗУ №14"/>
    <n v="1.3"/>
    <m/>
    <n v="1.3"/>
    <m/>
    <m/>
    <m/>
    <m/>
    <m/>
    <m/>
    <m/>
    <m/>
    <m/>
    <s v="КП13"/>
    <m/>
    <m/>
    <m/>
    <m/>
    <m/>
    <m/>
  </r>
  <r>
    <x v="1"/>
    <x v="11"/>
    <s v="РН-ЭН"/>
    <x v="45"/>
    <d v="2014-02-04T15:00:00"/>
    <m/>
    <d v="2014-02-05T06:59:59"/>
    <d v="1899-12-30T15:59:59"/>
    <n v="3"/>
    <m/>
    <m/>
    <x v="2"/>
    <s v="ПС35/6 &quot;2-ая площадь&quot;"/>
    <x v="5"/>
    <x v="2"/>
    <s v="фид.№3"/>
    <s v="ПС 35/6 &quot;2-ая площ.&quot; №13 фид.№3 - оборвано два провода от ТП до АГЗУ №10"/>
    <n v="0.8"/>
    <m/>
    <n v="0.8"/>
    <m/>
    <m/>
    <m/>
    <m/>
    <m/>
    <m/>
    <m/>
    <m/>
    <m/>
    <s v="КП12"/>
    <m/>
    <m/>
    <m/>
    <m/>
    <m/>
    <m/>
  </r>
  <r>
    <x v="1"/>
    <x v="11"/>
    <s v="РН-ЭН"/>
    <x v="45"/>
    <d v="2014-02-04T07:00:00"/>
    <d v="2014-02-04T00:00:00"/>
    <d v="2014-02-04T09:30:00"/>
    <d v="1899-12-30T02:30:00"/>
    <n v="12"/>
    <m/>
    <m/>
    <x v="2"/>
    <s v="ТП-15 Фид№2"/>
    <x v="2"/>
    <x v="2"/>
    <s v="фид.№2"/>
    <s v="АОЭЭ ТП-15 Фид№2"/>
    <n v="2"/>
    <m/>
    <n v="2"/>
    <m/>
    <m/>
    <m/>
    <m/>
    <m/>
    <m/>
    <m/>
    <m/>
    <m/>
    <s v="КП24"/>
    <m/>
    <m/>
    <m/>
    <m/>
    <m/>
    <m/>
  </r>
  <r>
    <x v="1"/>
    <x v="11"/>
    <s v="РН-ЭН"/>
    <x v="45"/>
    <d v="2014-02-04T07:00:00"/>
    <d v="2014-02-04T00:00:00"/>
    <d v="2014-02-04T11:00:00"/>
    <d v="1899-12-30T04:00:00"/>
    <n v="1"/>
    <m/>
    <m/>
    <x v="0"/>
    <s v=" ТП № 202"/>
    <x v="2"/>
    <x v="6"/>
    <s v=" ТП № 202"/>
    <s v="Отсутствие фазы - на ТП № 202 замена предохранителя."/>
    <n v="0.2"/>
    <m/>
    <n v="0.2"/>
    <m/>
    <m/>
    <m/>
    <m/>
    <m/>
    <m/>
    <m/>
    <m/>
    <m/>
    <s v="КП24"/>
    <m/>
    <m/>
    <m/>
    <m/>
    <m/>
    <m/>
  </r>
  <r>
    <x v="1"/>
    <x v="11"/>
    <s v="РН-ЭН"/>
    <x v="45"/>
    <d v="2014-02-04T07:00:00"/>
    <d v="2014-02-04T00:00:00"/>
    <d v="2014-02-04T14:00:00"/>
    <d v="1899-12-30T07:00:00"/>
    <n v="1"/>
    <m/>
    <m/>
    <x v="0"/>
    <s v="КЛ 0,4кВ"/>
    <x v="5"/>
    <x v="5"/>
    <s v="КЛ 0,4кВ"/>
    <s v="Отгорел кабельный спуск на опоре. Прокладка временного кабеля."/>
    <n v="0.6"/>
    <m/>
    <n v="0.6"/>
    <m/>
    <m/>
    <m/>
    <m/>
    <m/>
    <m/>
    <m/>
    <m/>
    <m/>
    <s v="КП23"/>
    <m/>
    <m/>
    <m/>
    <m/>
    <m/>
    <m/>
  </r>
  <r>
    <x v="1"/>
    <x v="11"/>
    <s v="РН-ЭН"/>
    <x v="45"/>
    <d v="2014-02-04T07:00:00"/>
    <d v="2014-02-04T00:00:00"/>
    <d v="2014-02-04T10:00:00"/>
    <d v="1899-12-30T03:00:00"/>
    <n v="9"/>
    <m/>
    <m/>
    <x v="2"/>
    <s v="ВЛ 6кВ"/>
    <x v="2"/>
    <x v="2"/>
    <s v="ТП 403, 404 ,305"/>
    <s v="ТП 403 ф1,4; ТП 404 ф1, ТП 305 ф1 - перехлест проводов"/>
    <n v="1.1000000000000001"/>
    <m/>
    <n v="1.1000000000000001"/>
    <m/>
    <m/>
    <m/>
    <m/>
    <m/>
    <m/>
    <m/>
    <m/>
    <m/>
    <s v="КП15"/>
    <m/>
    <m/>
    <m/>
    <m/>
    <m/>
    <m/>
  </r>
  <r>
    <x v="1"/>
    <x v="11"/>
    <s v="РН-ЭН"/>
    <x v="46"/>
    <d v="2014-02-05T07:00:00"/>
    <d v="2014-02-05T00:00:00"/>
    <d v="2014-02-05T16:00:00"/>
    <d v="1899-12-30T09:00:00"/>
    <n v="3"/>
    <m/>
    <m/>
    <x v="2"/>
    <s v="ПС35/6 &quot;2-ая площадь&quot;"/>
    <x v="5"/>
    <x v="2"/>
    <s v="фид.№3"/>
    <s v="ПС 35/6 &quot;2-ая площ.&quot; №13 фид.№3 - оборвано два провода от ТП до АГЗУ №11"/>
    <n v="0.4"/>
    <m/>
    <n v="0.4"/>
    <m/>
    <m/>
    <m/>
    <m/>
    <m/>
    <m/>
    <m/>
    <m/>
    <m/>
    <s v="КП12"/>
    <m/>
    <m/>
    <s v="Переходящие"/>
    <m/>
    <m/>
    <m/>
  </r>
  <r>
    <x v="1"/>
    <x v="11"/>
    <s v="РН-ЭН"/>
    <x v="46"/>
    <d v="2014-02-05T14:15:00"/>
    <d v="2014-02-05T00:00:00"/>
    <d v="2014-02-05T15:00:00"/>
    <d v="1899-12-30T00:45:00"/>
    <n v="22"/>
    <m/>
    <m/>
    <x v="2"/>
    <s v="ВЛ 6кВ"/>
    <x v="2"/>
    <x v="2"/>
    <s v="ТП 6кВ"/>
    <s v="Аварийно-восстановительные работы по ремонту перемычки ВЛ-6кВ"/>
    <n v="0.5"/>
    <m/>
    <n v="0.5"/>
    <m/>
    <m/>
    <m/>
    <m/>
    <m/>
    <m/>
    <m/>
    <m/>
    <m/>
    <s v="КП23"/>
    <m/>
    <m/>
    <m/>
    <m/>
    <m/>
    <m/>
  </r>
  <r>
    <x v="1"/>
    <x v="11"/>
    <s v="РН-ЭН"/>
    <x v="46"/>
    <d v="2014-02-05T10:45:00"/>
    <d v="2014-02-05T00:00:00"/>
    <d v="2014-02-05T12:00:00"/>
    <d v="1899-12-30T01:15:00"/>
    <n v="43"/>
    <m/>
    <m/>
    <x v="2"/>
    <s v="ГПА №1"/>
    <x v="5"/>
    <x v="1"/>
    <s v="ГПА №1"/>
    <s v="работала защита  по низкому напряжению и частоте генератора ГПА №1"/>
    <n v="6.7"/>
    <m/>
    <n v="6.7"/>
    <m/>
    <m/>
    <m/>
    <m/>
    <m/>
    <m/>
    <m/>
    <m/>
    <m/>
    <s v="КП3"/>
    <m/>
    <m/>
    <m/>
    <m/>
    <m/>
    <m/>
  </r>
  <r>
    <x v="1"/>
    <x v="11"/>
    <s v="РН-ЭН"/>
    <x v="5"/>
    <d v="2014-02-06T17:10:00"/>
    <d v="2014-02-06T00:00:00"/>
    <d v="2014-02-06T20:00:00"/>
    <d v="1899-12-30T02:50:00"/>
    <n v="14"/>
    <m/>
    <m/>
    <x v="0"/>
    <s v="ВВ 35кВ"/>
    <x v="0"/>
    <x v="0"/>
    <s v="ВВ 35кВ"/>
    <s v="По АСДУ на ПС-35/6 &quot;Южный Купол&quot; авт. отключение ВВ-35-2 "/>
    <n v="130.19999999999999"/>
    <m/>
    <n v="130.19999999999999"/>
    <m/>
    <m/>
    <m/>
    <m/>
    <m/>
    <m/>
    <m/>
    <m/>
    <m/>
    <s v="КП12"/>
    <m/>
    <m/>
    <m/>
    <m/>
    <m/>
    <m/>
  </r>
  <r>
    <x v="1"/>
    <x v="11"/>
    <s v="РН-ЭН"/>
    <x v="5"/>
    <d v="2014-02-06T16:00:00"/>
    <d v="2014-02-06T00:00:00"/>
    <d v="2014-02-06T23:00:00"/>
    <d v="1899-12-30T07:00:00"/>
    <n v="5"/>
    <m/>
    <m/>
    <x v="2"/>
    <s v="ВЛ-0,4кВ"/>
    <x v="5"/>
    <x v="2"/>
    <s v="ТП № 205"/>
    <s v="ТП № 205 гр. 3 - ликвидация схлеста ВЛ-0,4кВ"/>
    <n v="0.8"/>
    <m/>
    <n v="0.8"/>
    <m/>
    <m/>
    <m/>
    <m/>
    <m/>
    <m/>
    <m/>
    <m/>
    <m/>
    <s v="КП15"/>
    <m/>
    <m/>
    <m/>
    <m/>
    <m/>
    <m/>
  </r>
  <r>
    <x v="1"/>
    <x v="11"/>
    <s v="РН-ЭН"/>
    <x v="5"/>
    <d v="2014-02-06T16:30:00"/>
    <d v="2014-02-06T00:00:00"/>
    <d v="2014-02-07T01:30:00"/>
    <d v="1899-12-30T09:00:00"/>
    <n v="3"/>
    <m/>
    <m/>
    <x v="2"/>
    <s v="ВА 0,4 кВ"/>
    <x v="5"/>
    <x v="6"/>
    <s v="ВА 0,4 кВ"/>
    <s v="ТП № 233 гр. 2 выбило . Метео "/>
    <n v="0.4"/>
    <m/>
    <n v="0.4"/>
    <m/>
    <m/>
    <m/>
    <m/>
    <m/>
    <m/>
    <m/>
    <m/>
    <m/>
    <s v="КП15"/>
    <m/>
    <m/>
    <m/>
    <m/>
    <m/>
    <m/>
  </r>
  <r>
    <x v="1"/>
    <x v="11"/>
    <s v="РН-ЭН"/>
    <x v="5"/>
    <d v="2014-02-06T18:00:00"/>
    <m/>
    <d v="1899-12-30T06:59:00"/>
    <d v="1899-12-30T12:59:00"/>
    <n v="10"/>
    <m/>
    <m/>
    <x v="2"/>
    <s v="ВЛ 6кВ"/>
    <x v="2"/>
    <x v="6"/>
    <s v="ТП № 93"/>
    <s v="ТП № 93 : нет фазы ( повреждение ВЛ )"/>
    <n v="2.6"/>
    <m/>
    <n v="2.6"/>
    <m/>
    <m/>
    <m/>
    <m/>
    <m/>
    <m/>
    <m/>
    <m/>
    <m/>
    <s v="КП15"/>
    <m/>
    <m/>
    <m/>
    <m/>
    <m/>
    <m/>
  </r>
  <r>
    <x v="1"/>
    <x v="11"/>
    <s v="РН-ЭН"/>
    <x v="5"/>
    <d v="2014-02-06T18:00:00"/>
    <m/>
    <d v="1899-12-30T06:59:00"/>
    <d v="1899-12-30T12:59:00"/>
    <n v="5"/>
    <m/>
    <m/>
    <x v="2"/>
    <s v="ВЛ-0,4кВ"/>
    <x v="5"/>
    <x v="2"/>
    <s v="ВЛ-0,4кВ"/>
    <s v="ТП № 211 гр. 3 - упала опора р-он скв. 1252"/>
    <n v="0.7"/>
    <m/>
    <n v="0.7"/>
    <m/>
    <m/>
    <m/>
    <m/>
    <m/>
    <m/>
    <m/>
    <m/>
    <m/>
    <s v="КП19"/>
    <m/>
    <m/>
    <m/>
    <m/>
    <m/>
    <m/>
  </r>
  <r>
    <x v="1"/>
    <x v="11"/>
    <s v="РН-ЭН"/>
    <x v="5"/>
    <d v="2014-02-07T02:00:00"/>
    <m/>
    <d v="1899-12-30T06:59:00"/>
    <d v="1899-12-30T04:59:00"/>
    <n v="1"/>
    <m/>
    <m/>
    <x v="2"/>
    <s v="ВЛ-0,4кВ"/>
    <x v="5"/>
    <x v="2"/>
    <s v="ВЛ-0,4кВ"/>
    <s v="ТП № 229 - обрыв 2-го пролета ВЛ-0,4 КВ"/>
    <n v="0.1"/>
    <m/>
    <n v="0.1"/>
    <m/>
    <m/>
    <m/>
    <m/>
    <m/>
    <m/>
    <m/>
    <m/>
    <m/>
    <s v="КП12"/>
    <m/>
    <m/>
    <m/>
    <m/>
    <m/>
    <m/>
  </r>
  <r>
    <x v="1"/>
    <x v="11"/>
    <s v="РН-ЭН"/>
    <x v="5"/>
    <d v="2014-02-06T11:20:00"/>
    <m/>
    <d v="1899-12-30T06:59:00"/>
    <m/>
    <n v="3"/>
    <m/>
    <m/>
    <x v="2"/>
    <s v="ВЛ 6кВ"/>
    <x v="2"/>
    <x v="2"/>
    <s v="ВЛ 6кВ"/>
    <s v="АОЭЭ ТП-31Б фид№4 &quot;Вост-Эхаби&quot; "/>
    <n v="1"/>
    <m/>
    <n v="1"/>
    <m/>
    <m/>
    <m/>
    <m/>
    <m/>
    <m/>
    <m/>
    <m/>
    <m/>
    <s v="КП15"/>
    <m/>
    <m/>
    <m/>
    <m/>
    <m/>
    <m/>
  </r>
  <r>
    <x v="1"/>
    <x v="11"/>
    <s v="РН-ЭН"/>
    <x v="5"/>
    <d v="2014-02-06T11:20:00"/>
    <d v="2014-02-06T00:00:00"/>
    <d v="2014-02-06T11:40:00"/>
    <d v="1899-12-30T00:20:00"/>
    <n v="27"/>
    <m/>
    <m/>
    <x v="2"/>
    <s v="ВЛ 6кВ"/>
    <x v="2"/>
    <x v="2"/>
    <s v="ВЛ 6кВ"/>
    <s v="АОЭЭ ВЛ-35/6 Фид№2 &quot;Втор.Пл-дь&quot;"/>
    <n v="0.3"/>
    <m/>
    <n v="0.3"/>
    <m/>
    <m/>
    <m/>
    <m/>
    <m/>
    <m/>
    <m/>
    <m/>
    <m/>
    <s v="КП15"/>
    <m/>
    <m/>
    <m/>
    <m/>
    <m/>
    <m/>
  </r>
  <r>
    <x v="1"/>
    <x v="11"/>
    <s v="РН-ЭН"/>
    <x v="5"/>
    <d v="2014-02-06T13:30:00"/>
    <d v="2014-02-06T00:00:00"/>
    <d v="2014-02-06T16:00:00"/>
    <d v="1899-12-30T02:30:00"/>
    <n v="1"/>
    <m/>
    <m/>
    <x v="2"/>
    <s v="ВЛ-0,4кВ"/>
    <x v="5"/>
    <x v="2"/>
    <s v=" ТП -5а "/>
    <s v="АОЭЭ ТП-6/0,4кВ ТП -5а "/>
    <n v="0.2"/>
    <m/>
    <n v="0.2"/>
    <m/>
    <m/>
    <m/>
    <m/>
    <m/>
    <m/>
    <m/>
    <m/>
    <m/>
    <s v="КП15"/>
    <m/>
    <m/>
    <m/>
    <m/>
    <m/>
    <m/>
  </r>
  <r>
    <x v="1"/>
    <x v="11"/>
    <s v="РН-ЭН"/>
    <x v="5"/>
    <d v="2014-02-06T14:29:00"/>
    <m/>
    <d v="1899-12-30T06:59:00"/>
    <m/>
    <n v="6"/>
    <m/>
    <m/>
    <x v="2"/>
    <s v="ВЛ 6кВ"/>
    <x v="2"/>
    <x v="2"/>
    <s v=" ТП-19а"/>
    <s v="АОЭЭ ВЛ-35/6 фид.№2  &quot;2 -ая Пл-дь&quot;  ТП-19а"/>
    <n v="3.9"/>
    <m/>
    <n v="3.9"/>
    <m/>
    <m/>
    <m/>
    <m/>
    <m/>
    <m/>
    <m/>
    <m/>
    <m/>
    <s v="КП15"/>
    <m/>
    <m/>
    <m/>
    <m/>
    <m/>
    <m/>
  </r>
  <r>
    <x v="1"/>
    <x v="11"/>
    <s v="РН-ЭН"/>
    <x v="5"/>
    <d v="2014-02-06T14:29:00"/>
    <d v="2014-02-06T00:00:00"/>
    <d v="2014-02-06T16:00:00"/>
    <d v="1899-12-30T01:31:00"/>
    <n v="20"/>
    <m/>
    <m/>
    <x v="2"/>
    <s v="ВЛ 6кВ"/>
    <x v="2"/>
    <x v="2"/>
    <s v=" ТП-17"/>
    <s v="АОЭЭ ВЛ-35/6 фид.№2  &quot;2 -ая Пл-дь&quot;  ТП-17"/>
    <n v="0.6"/>
    <m/>
    <n v="0.6"/>
    <m/>
    <m/>
    <m/>
    <m/>
    <m/>
    <m/>
    <m/>
    <m/>
    <m/>
    <s v="КП15"/>
    <m/>
    <m/>
    <m/>
    <m/>
    <m/>
    <m/>
  </r>
  <r>
    <x v="1"/>
    <x v="11"/>
    <s v="РН-ЭН"/>
    <x v="5"/>
    <d v="2014-02-06T21:00:00"/>
    <m/>
    <d v="1899-12-30T06:59:00"/>
    <m/>
    <n v="4"/>
    <m/>
    <m/>
    <x v="0"/>
    <s v="ВА 0,4 кВ"/>
    <x v="5"/>
    <x v="6"/>
    <s v="ВА 0,4 кВ"/>
    <s v="АОЭЭ &quot;2ая Площадь&quot;  Фид. №2 ТП №17 гр. 2  - выбивает автомат"/>
    <n v="2.2000000000000002"/>
    <m/>
    <n v="2.2000000000000002"/>
    <m/>
    <m/>
    <m/>
    <m/>
    <m/>
    <m/>
    <m/>
    <m/>
    <m/>
    <s v="КП5"/>
    <m/>
    <m/>
    <m/>
    <m/>
    <m/>
    <m/>
  </r>
  <r>
    <x v="1"/>
    <x v="11"/>
    <s v="РН-ЭН"/>
    <x v="5"/>
    <d v="2014-02-06T07:00:00"/>
    <d v="2014-02-06T00:00:00"/>
    <d v="2014-02-06T23:30:00"/>
    <d v="1899-12-30T16:30:00"/>
    <n v="2"/>
    <m/>
    <m/>
    <x v="2"/>
    <s v="ВЛ-0,4кВ"/>
    <x v="5"/>
    <x v="2"/>
    <s v=" ТП -15"/>
    <s v="АОЭЭ ТП6/0,4кВ №15 гр.№2 - выбивает -перехлест проводов"/>
    <n v="2.4"/>
    <m/>
    <n v="2.4"/>
    <m/>
    <m/>
    <m/>
    <m/>
    <m/>
    <m/>
    <m/>
    <m/>
    <m/>
    <s v="КП15"/>
    <m/>
    <m/>
    <m/>
    <m/>
    <m/>
    <m/>
  </r>
  <r>
    <x v="1"/>
    <x v="11"/>
    <s v="РН-ЭН"/>
    <x v="5"/>
    <d v="2014-02-06T10:00:00"/>
    <m/>
    <d v="1899-12-30T06:59:00"/>
    <m/>
    <n v="1"/>
    <m/>
    <m/>
    <x v="0"/>
    <s v="ВЛ 6кВ"/>
    <x v="2"/>
    <x v="2"/>
    <s v=" ТП -34"/>
    <s v="АОЭЭ не запускается ТП-34  Ф№4 гр.1. Окисление фазы на опоре."/>
    <n v="1.8"/>
    <m/>
    <n v="1.8"/>
    <m/>
    <m/>
    <m/>
    <m/>
    <m/>
    <m/>
    <m/>
    <m/>
    <m/>
    <s v="КП5"/>
    <m/>
    <m/>
    <m/>
    <m/>
    <m/>
    <m/>
  </r>
  <r>
    <x v="1"/>
    <x v="11"/>
    <s v="РН-ЭН"/>
    <x v="5"/>
    <d v="2014-02-06T11:00:00"/>
    <d v="2014-02-06T00:00:00"/>
    <d v="2014-02-06T23:00:00"/>
    <d v="1899-12-30T12:00:00"/>
    <n v="2"/>
    <m/>
    <m/>
    <x v="0"/>
    <s v="ВА 0,4 кВ"/>
    <x v="5"/>
    <x v="6"/>
    <s v="ВА 0,4 кВ"/>
    <s v="АОЭЭ не запускается ТП-34 Ф№4 гр.1"/>
    <n v="1.9"/>
    <m/>
    <n v="1.9"/>
    <m/>
    <m/>
    <m/>
    <m/>
    <m/>
    <m/>
    <m/>
    <m/>
    <m/>
    <s v="КП12"/>
    <m/>
    <m/>
    <m/>
    <m/>
    <m/>
    <m/>
  </r>
  <r>
    <x v="1"/>
    <x v="11"/>
    <s v="РН-ЭН"/>
    <x v="5"/>
    <d v="2014-02-06T19:00:00"/>
    <m/>
    <d v="1899-12-30T06:59:00"/>
    <m/>
    <n v="1"/>
    <m/>
    <m/>
    <x v="2"/>
    <s v="ВЛ 6кВ"/>
    <x v="2"/>
    <x v="2"/>
    <s v=" ТП -9"/>
    <s v="замер &quot;0&quot; - АОЭЭ ТП№9 Фид. №4, обрыв провода по фазе &quot;С&quot;"/>
    <n v="0.9"/>
    <m/>
    <n v="0.9"/>
    <m/>
    <m/>
    <m/>
    <m/>
    <m/>
    <m/>
    <m/>
    <m/>
    <m/>
    <s v="КП12"/>
    <m/>
    <m/>
    <m/>
    <m/>
    <m/>
    <m/>
  </r>
  <r>
    <x v="1"/>
    <x v="11"/>
    <s v="РН-ЭН"/>
    <x v="5"/>
    <d v="2014-02-06T11:00:00"/>
    <m/>
    <d v="1899-12-30T06:59:00"/>
    <m/>
    <n v="13"/>
    <m/>
    <m/>
    <x v="2"/>
    <s v="ВЛ 6кВ"/>
    <x v="2"/>
    <x v="2"/>
    <s v="ВЛ 6кВ"/>
    <s v="АОЭЭ Предположительно произошел перехлест проводов по 6кВ Тунгор Фидер №2,3."/>
    <n v="0.9"/>
    <n v="21.5"/>
    <n v="22.4"/>
    <m/>
    <m/>
    <m/>
    <m/>
    <m/>
    <m/>
    <m/>
    <m/>
    <m/>
    <s v="КП15"/>
    <m/>
    <m/>
    <m/>
    <m/>
    <m/>
    <m/>
  </r>
  <r>
    <x v="1"/>
    <x v="11"/>
    <s v="РН-ЭН"/>
    <x v="5"/>
    <d v="2014-02-06T09:00:00"/>
    <m/>
    <d v="1899-12-30T06:59:00"/>
    <m/>
    <n v="9"/>
    <m/>
    <m/>
    <x v="2"/>
    <s v="ВЛ 6кВ"/>
    <x v="2"/>
    <x v="2"/>
    <s v="ВЛ 6кВ"/>
    <s v="АОЭЭ, откл. Фидер № 2"/>
    <n v="6.5"/>
    <m/>
    <n v="6.5"/>
    <m/>
    <m/>
    <m/>
    <m/>
    <m/>
    <m/>
    <m/>
    <m/>
    <m/>
    <s v="КП13"/>
    <m/>
    <m/>
    <m/>
    <m/>
    <m/>
    <m/>
  </r>
  <r>
    <x v="1"/>
    <x v="11"/>
    <s v="РН-ЭН"/>
    <x v="5"/>
    <d v="2014-02-06T15:00:00"/>
    <d v="2014-02-06T00:00:00"/>
    <d v="2014-02-06T16:00:00"/>
    <d v="1899-12-30T01:00:00"/>
    <n v="4"/>
    <m/>
    <m/>
    <x v="2"/>
    <s v="ВЛ 6кВ"/>
    <x v="2"/>
    <x v="3"/>
    <s v="ТП-305"/>
    <s v="ТП-305 ф 1- выбило автомат (перехлест проводов)"/>
    <n v="0.2"/>
    <m/>
    <n v="0.2"/>
    <m/>
    <m/>
    <m/>
    <m/>
    <m/>
    <m/>
    <m/>
    <m/>
    <m/>
    <s v="КП15"/>
    <m/>
    <m/>
    <m/>
    <m/>
    <m/>
    <m/>
  </r>
  <r>
    <x v="1"/>
    <x v="11"/>
    <s v="РН-ЭН"/>
    <x v="47"/>
    <d v="1899-12-30T14:58:00"/>
    <d v="2014-02-07T00:00:00"/>
    <d v="1899-12-30T15:03:00"/>
    <d v="1899-12-30T00:05:00"/>
    <n v="11"/>
    <m/>
    <m/>
    <x v="0"/>
    <s v="ТР"/>
    <x v="0"/>
    <x v="0"/>
    <s v="ПС 35/6 ''Эхаби'' "/>
    <s v="ПС 35/6 ''Эхаби'' фидер № 1- отключение трансформатора № 1"/>
    <n v="0.1"/>
    <m/>
    <n v="0.1"/>
    <m/>
    <m/>
    <m/>
    <m/>
    <m/>
    <m/>
    <m/>
    <m/>
    <m/>
    <s v="КП24"/>
    <m/>
    <m/>
    <m/>
    <m/>
    <m/>
    <m/>
  </r>
  <r>
    <x v="1"/>
    <x v="11"/>
    <s v="РН-ЭН"/>
    <x v="47"/>
    <d v="1899-12-30T10:10:00"/>
    <d v="2014-02-07T00:00:00"/>
    <d v="1899-12-30T10:40:00"/>
    <d v="1899-12-30T00:30:00"/>
    <n v="114"/>
    <m/>
    <m/>
    <x v="0"/>
    <s v="ВЛ 6кВ"/>
    <x v="2"/>
    <x v="2"/>
    <s v="ПС 35/6 кВ"/>
    <s v="АОЭЭ Ф-52 - смена перемычки на подстанции по 6 кВ. "/>
    <n v="1"/>
    <m/>
    <n v="1"/>
    <m/>
    <m/>
    <m/>
    <m/>
    <m/>
    <m/>
    <m/>
    <m/>
    <m/>
    <s v="КП23"/>
    <m/>
    <m/>
    <m/>
    <m/>
    <m/>
    <m/>
  </r>
  <r>
    <x v="1"/>
    <x v="11"/>
    <s v="РН-ЭН"/>
    <x v="47"/>
    <d v="1899-12-30T14:00:00"/>
    <d v="2014-02-07T00:00:00"/>
    <d v="1899-12-30T14:15:00"/>
    <d v="1899-12-30T00:15:00"/>
    <n v="58"/>
    <m/>
    <m/>
    <x v="0"/>
    <s v="ВЛ 6кВ"/>
    <x v="2"/>
    <x v="2"/>
    <s v="ТП 601, 603, 605, 606, 607, 608, 609."/>
    <s v="Земля по ВЛ6Кв Л-6К фаза А"/>
    <n v="0.7"/>
    <m/>
    <n v="0.7"/>
    <m/>
    <m/>
    <m/>
    <m/>
    <m/>
    <m/>
    <m/>
    <m/>
    <m/>
    <s v="КП6"/>
    <m/>
    <m/>
    <m/>
    <m/>
    <m/>
    <m/>
  </r>
  <r>
    <x v="1"/>
    <x v="11"/>
    <s v="РН-ЭН"/>
    <x v="48"/>
    <d v="1899-12-30T07:00:00"/>
    <d v="2014-02-08T00:00:00"/>
    <d v="1899-12-30T14:00:00"/>
    <d v="1899-12-30T07:00:00"/>
    <n v="1"/>
    <m/>
    <m/>
    <x v="0"/>
    <s v="ВЛ 6кВ"/>
    <x v="2"/>
    <x v="2"/>
    <s v=" ТП №2 фид.№1"/>
    <s v="ПС35/6&quot;Сахарная сопка&quot; ТП №2 фид.№1 - нет эл.энергии"/>
    <n v="0.1"/>
    <m/>
    <n v="0.1"/>
    <m/>
    <m/>
    <m/>
    <m/>
    <m/>
    <m/>
    <m/>
    <m/>
    <m/>
    <s v="КП23"/>
    <m/>
    <m/>
    <m/>
    <m/>
    <m/>
    <m/>
  </r>
  <r>
    <x v="1"/>
    <x v="11"/>
    <s v="РН-ЭН"/>
    <x v="48"/>
    <d v="1899-12-30T08:00:00"/>
    <d v="2014-02-08T00:00:00"/>
    <d v="1899-12-30T10:20:00"/>
    <d v="1899-12-30T02:20:00"/>
    <n v="4"/>
    <m/>
    <m/>
    <x v="0"/>
    <s v="ВА 0,4 кВ"/>
    <x v="5"/>
    <x v="6"/>
    <s v="ТП №305 ф1"/>
    <s v="ав. откл. ТП №305 ф1- выбило фидерный автомат"/>
    <n v="0.4"/>
    <m/>
    <n v="0.4"/>
    <m/>
    <m/>
    <m/>
    <m/>
    <m/>
    <m/>
    <m/>
    <m/>
    <m/>
    <s v="КП25"/>
    <m/>
    <m/>
    <m/>
    <m/>
    <m/>
    <m/>
  </r>
  <r>
    <x v="1"/>
    <x v="11"/>
    <s v="РН-ЭН"/>
    <x v="49"/>
    <d v="1899-12-30T08:00:00"/>
    <d v="2014-02-09T00:00:00"/>
    <d v="1899-12-30T10:20:00"/>
    <d v="1899-12-30T02:20:00"/>
    <n v="4"/>
    <m/>
    <m/>
    <x v="0"/>
    <s v="ВА 0,4 кВ"/>
    <x v="5"/>
    <x v="6"/>
    <s v="ТП №305 ф1"/>
    <s v="ав. откл. ТП №305 ф1- выбило фидерный автомат"/>
    <n v="0.4"/>
    <m/>
    <n v="0.4"/>
    <m/>
    <m/>
    <m/>
    <m/>
    <m/>
    <m/>
    <m/>
    <m/>
    <m/>
    <s v="КП25"/>
    <m/>
    <m/>
    <m/>
    <m/>
    <m/>
    <m/>
  </r>
  <r>
    <x v="1"/>
    <x v="11"/>
    <s v="РН-ЭН"/>
    <x v="50"/>
    <m/>
    <m/>
    <m/>
    <m/>
    <m/>
    <m/>
    <m/>
    <x v="4"/>
    <m/>
    <x v="3"/>
    <x v="8"/>
    <m/>
    <m/>
    <m/>
    <m/>
    <m/>
    <m/>
    <m/>
    <m/>
    <m/>
    <m/>
    <m/>
    <m/>
    <m/>
    <m/>
    <m/>
    <m/>
    <m/>
    <s v="Нарушений нет"/>
    <m/>
    <m/>
    <m/>
  </r>
  <r>
    <x v="1"/>
    <x v="11"/>
    <s v="РН-ЭН"/>
    <x v="51"/>
    <m/>
    <m/>
    <m/>
    <m/>
    <m/>
    <m/>
    <m/>
    <x v="4"/>
    <m/>
    <x v="3"/>
    <x v="8"/>
    <m/>
    <m/>
    <m/>
    <m/>
    <m/>
    <m/>
    <m/>
    <m/>
    <m/>
    <m/>
    <m/>
    <m/>
    <m/>
    <m/>
    <m/>
    <m/>
    <m/>
    <s v="Нарушений нет"/>
    <m/>
    <m/>
    <m/>
  </r>
  <r>
    <x v="1"/>
    <x v="11"/>
    <s v="РН-ЭН"/>
    <x v="6"/>
    <d v="1899-12-30T10:00:00"/>
    <d v="2014-02-12T00:00:00"/>
    <d v="1899-12-30T16:00:00"/>
    <d v="1899-12-30T06:00:00"/>
    <n v="1"/>
    <m/>
    <m/>
    <x v="0"/>
    <s v="ТП №411"/>
    <x v="5"/>
    <x v="6"/>
    <s v="ТП №411"/>
    <s v="сгорела плавкая вставка в ТП №411"/>
    <n v="3.8"/>
    <m/>
    <n v="3.8"/>
    <m/>
    <m/>
    <m/>
    <m/>
    <m/>
    <m/>
    <m/>
    <m/>
    <m/>
    <s v="КП23"/>
    <m/>
    <m/>
    <m/>
    <m/>
    <m/>
    <m/>
  </r>
  <r>
    <x v="1"/>
    <x v="11"/>
    <s v="РН-ЭН"/>
    <x v="6"/>
    <d v="1899-12-30T17:00:00"/>
    <d v="2014-02-14T00:00:00"/>
    <d v="1899-12-30T06:59:00"/>
    <d v="1899-12-31T14:00:00"/>
    <n v="1"/>
    <m/>
    <m/>
    <x v="0"/>
    <s v="ВЛ-0,4кВ"/>
    <x v="5"/>
    <x v="2"/>
    <s v="скваж."/>
    <s v="Нет фазы с опоры"/>
    <n v="0.3"/>
    <m/>
    <n v="0.3"/>
    <m/>
    <m/>
    <m/>
    <m/>
    <m/>
    <m/>
    <m/>
    <m/>
    <m/>
    <s v="КП12"/>
    <m/>
    <m/>
    <s v="Переходящие"/>
    <m/>
    <m/>
    <m/>
  </r>
  <r>
    <x v="1"/>
    <x v="11"/>
    <s v="РН-ЭН"/>
    <x v="52"/>
    <d v="1899-12-30T17:16:00"/>
    <d v="2014-02-13T00:00:00"/>
    <d v="1899-12-30T18:28:00"/>
    <d v="1899-12-30T01:12:00"/>
    <n v="68"/>
    <m/>
    <m/>
    <x v="0"/>
    <s v="КНС"/>
    <x v="5"/>
    <x v="9"/>
    <s v="ТП"/>
    <s v="выбило при запуске насоса на КНС"/>
    <n v="4.3"/>
    <m/>
    <n v="4.3"/>
    <m/>
    <m/>
    <m/>
    <m/>
    <m/>
    <m/>
    <m/>
    <m/>
    <m/>
    <s v="КП24"/>
    <m/>
    <m/>
    <m/>
    <m/>
    <m/>
    <m/>
  </r>
  <r>
    <x v="1"/>
    <x v="11"/>
    <s v="РН-ЭН"/>
    <x v="54"/>
    <m/>
    <m/>
    <m/>
    <m/>
    <m/>
    <m/>
    <m/>
    <x v="4"/>
    <m/>
    <x v="3"/>
    <x v="8"/>
    <m/>
    <m/>
    <m/>
    <m/>
    <m/>
    <m/>
    <m/>
    <m/>
    <m/>
    <m/>
    <m/>
    <m/>
    <m/>
    <m/>
    <m/>
    <m/>
    <m/>
    <s v="Нарушений нет"/>
    <m/>
    <m/>
    <m/>
  </r>
  <r>
    <x v="1"/>
    <x v="11"/>
    <s v="РН-ЭН"/>
    <x v="55"/>
    <m/>
    <m/>
    <m/>
    <m/>
    <m/>
    <m/>
    <m/>
    <x v="4"/>
    <m/>
    <x v="3"/>
    <x v="8"/>
    <m/>
    <m/>
    <m/>
    <m/>
    <m/>
    <m/>
    <m/>
    <m/>
    <m/>
    <m/>
    <m/>
    <m/>
    <m/>
    <m/>
    <m/>
    <m/>
    <m/>
    <s v="Нарушений нет"/>
    <m/>
    <m/>
    <m/>
  </r>
  <r>
    <x v="1"/>
    <x v="11"/>
    <s v="РН-ЭН"/>
    <x v="56"/>
    <m/>
    <m/>
    <m/>
    <m/>
    <m/>
    <m/>
    <m/>
    <x v="4"/>
    <m/>
    <x v="3"/>
    <x v="8"/>
    <m/>
    <m/>
    <m/>
    <m/>
    <m/>
    <m/>
    <m/>
    <m/>
    <m/>
    <m/>
    <m/>
    <m/>
    <m/>
    <m/>
    <m/>
    <m/>
    <m/>
    <s v="Нарушений нет"/>
    <m/>
    <m/>
    <m/>
  </r>
  <r>
    <x v="1"/>
    <x v="11"/>
    <s v="РН-ЭН"/>
    <x v="7"/>
    <d v="1899-12-30T10:00:00"/>
    <d v="2014-02-18T00:00:00"/>
    <d v="1899-12-30T11:30:00"/>
    <d v="1899-12-30T01:30:00"/>
    <n v="5"/>
    <m/>
    <m/>
    <x v="2"/>
    <s v="ТП №305 ф 1"/>
    <x v="5"/>
    <x v="6"/>
    <s v="ТП №305 ф 1"/>
    <s v="ав. откл ТП №305 ф 1 выбило фид. автомат по м/условиям"/>
    <n v="0.3"/>
    <m/>
    <n v="0.3"/>
    <m/>
    <m/>
    <m/>
    <m/>
    <m/>
    <m/>
    <m/>
    <m/>
    <m/>
    <s v="КП25"/>
    <m/>
    <m/>
    <m/>
    <m/>
    <m/>
    <m/>
  </r>
  <r>
    <x v="1"/>
    <x v="11"/>
    <s v="РН-ЭН"/>
    <x v="57"/>
    <m/>
    <m/>
    <m/>
    <m/>
    <m/>
    <m/>
    <m/>
    <x v="4"/>
    <m/>
    <x v="3"/>
    <x v="8"/>
    <m/>
    <m/>
    <m/>
    <m/>
    <m/>
    <m/>
    <m/>
    <m/>
    <m/>
    <m/>
    <m/>
    <m/>
    <m/>
    <m/>
    <m/>
    <m/>
    <m/>
    <s v="Нарушений нет"/>
    <m/>
    <m/>
    <m/>
  </r>
  <r>
    <x v="1"/>
    <x v="11"/>
    <s v="РН-ЭН"/>
    <x v="58"/>
    <d v="1899-12-30T14:30:00"/>
    <d v="2014-02-21T00:00:00"/>
    <m/>
    <m/>
    <n v="2"/>
    <m/>
    <m/>
    <x v="0"/>
    <s v="ТП № 203"/>
    <x v="2"/>
    <x v="6"/>
    <s v="ТП № 203"/>
    <s v="ТП № 203 - необх. смена жилы трансформатора"/>
    <n v="0.9"/>
    <m/>
    <n v="0.9"/>
    <m/>
    <m/>
    <m/>
    <m/>
    <m/>
    <m/>
    <m/>
    <m/>
    <m/>
    <s v="КП25"/>
    <m/>
    <m/>
    <s v="Переходящие"/>
    <m/>
    <m/>
    <m/>
  </r>
  <r>
    <x v="1"/>
    <x v="11"/>
    <s v="РН-ЭН"/>
    <x v="59"/>
    <m/>
    <m/>
    <m/>
    <m/>
    <m/>
    <m/>
    <m/>
    <x v="4"/>
    <m/>
    <x v="3"/>
    <x v="8"/>
    <m/>
    <m/>
    <m/>
    <m/>
    <m/>
    <m/>
    <m/>
    <m/>
    <m/>
    <m/>
    <m/>
    <m/>
    <m/>
    <m/>
    <m/>
    <m/>
    <m/>
    <s v="Нарушений нет"/>
    <m/>
    <m/>
    <m/>
  </r>
  <r>
    <x v="1"/>
    <x v="11"/>
    <s v="РН-ЭН"/>
    <x v="60"/>
    <m/>
    <m/>
    <m/>
    <m/>
    <m/>
    <m/>
    <m/>
    <x v="4"/>
    <m/>
    <x v="3"/>
    <x v="8"/>
    <m/>
    <m/>
    <m/>
    <m/>
    <m/>
    <m/>
    <m/>
    <m/>
    <m/>
    <m/>
    <m/>
    <m/>
    <m/>
    <m/>
    <m/>
    <m/>
    <m/>
    <s v="Нарушений нет"/>
    <m/>
    <m/>
    <m/>
  </r>
  <r>
    <x v="1"/>
    <x v="11"/>
    <s v="РН-ЭН"/>
    <x v="61"/>
    <m/>
    <m/>
    <m/>
    <m/>
    <m/>
    <m/>
    <m/>
    <x v="4"/>
    <m/>
    <x v="3"/>
    <x v="8"/>
    <m/>
    <m/>
    <m/>
    <m/>
    <m/>
    <m/>
    <m/>
    <m/>
    <m/>
    <m/>
    <m/>
    <m/>
    <m/>
    <m/>
    <m/>
    <m/>
    <m/>
    <s v="Нарушений нет"/>
    <m/>
    <m/>
    <m/>
  </r>
  <r>
    <x v="1"/>
    <x v="11"/>
    <s v="РН-ЭН"/>
    <x v="314"/>
    <d v="1899-12-30T20:25:00"/>
    <d v="2014-02-24T00:00:00"/>
    <d v="1899-12-30T23:00:00"/>
    <d v="1899-12-30T02:35:00"/>
    <n v="47"/>
    <m/>
    <m/>
    <x v="0"/>
    <s v="ГПА"/>
    <x v="5"/>
    <x v="1"/>
    <m/>
    <s v="низкая частота, низкое напряжение генератора"/>
    <n v="15.9"/>
    <m/>
    <n v="15.9"/>
    <m/>
    <m/>
    <m/>
    <m/>
    <m/>
    <m/>
    <m/>
    <m/>
    <m/>
    <s v="КП3"/>
    <m/>
    <m/>
    <m/>
    <m/>
    <m/>
    <m/>
  </r>
  <r>
    <x v="1"/>
    <x v="11"/>
    <s v="РН-ЭН"/>
    <x v="314"/>
    <d v="1899-12-30T14:00:00"/>
    <d v="2014-02-24T00:00:00"/>
    <d v="1899-12-30T15:20:00"/>
    <d v="1899-12-30T01:20:00"/>
    <n v="13"/>
    <m/>
    <m/>
    <x v="0"/>
    <s v="ВЛ 6кВ"/>
    <x v="2"/>
    <x v="2"/>
    <s v="ТП №403"/>
    <s v=" фидер Л-4К ТП №403 - восстановление провода ВЛ-6кВ по фазе &quot;С&quot;"/>
    <n v="1.3"/>
    <m/>
    <n v="1.3"/>
    <m/>
    <m/>
    <m/>
    <m/>
    <m/>
    <m/>
    <m/>
    <m/>
    <m/>
    <s v="КП25"/>
    <m/>
    <m/>
    <m/>
    <m/>
    <m/>
    <m/>
  </r>
  <r>
    <x v="1"/>
    <x v="11"/>
    <s v="РН-ЭН"/>
    <x v="315"/>
    <d v="1899-12-30T14:30:00"/>
    <d v="2014-02-25T00:00:00"/>
    <d v="1899-12-30T15:40:00"/>
    <d v="1899-12-30T01:10:00"/>
    <n v="9"/>
    <m/>
    <m/>
    <x v="0"/>
    <s v="ТП № 203"/>
    <x v="2"/>
    <x v="6"/>
    <s v="ТП № 203"/>
    <s v="ТП № 203- переключение в сетях 6 КВ в связи с АОЭЭ"/>
    <n v="0.3"/>
    <m/>
    <n v="0.3"/>
    <m/>
    <m/>
    <m/>
    <m/>
    <m/>
    <m/>
    <m/>
    <m/>
    <m/>
    <s v="КП25"/>
    <m/>
    <m/>
    <m/>
    <m/>
    <m/>
    <m/>
  </r>
  <r>
    <x v="1"/>
    <x v="11"/>
    <s v="РН-ЭН"/>
    <x v="8"/>
    <m/>
    <m/>
    <m/>
    <m/>
    <m/>
    <m/>
    <m/>
    <x v="4"/>
    <m/>
    <x v="3"/>
    <x v="8"/>
    <m/>
    <m/>
    <m/>
    <m/>
    <m/>
    <m/>
    <m/>
    <m/>
    <m/>
    <m/>
    <m/>
    <m/>
    <m/>
    <m/>
    <m/>
    <m/>
    <m/>
    <s v="Нарушений нет"/>
    <m/>
    <m/>
    <m/>
  </r>
  <r>
    <x v="1"/>
    <x v="11"/>
    <s v="РН-ЭН"/>
    <x v="316"/>
    <m/>
    <m/>
    <m/>
    <m/>
    <m/>
    <m/>
    <m/>
    <x v="4"/>
    <m/>
    <x v="3"/>
    <x v="8"/>
    <m/>
    <m/>
    <m/>
    <m/>
    <m/>
    <m/>
    <m/>
    <m/>
    <m/>
    <m/>
    <m/>
    <m/>
    <m/>
    <m/>
    <m/>
    <m/>
    <m/>
    <s v="Нарушений нет"/>
    <m/>
    <m/>
    <m/>
  </r>
  <r>
    <x v="1"/>
    <x v="11"/>
    <s v="РН-ЭН"/>
    <x v="317"/>
    <d v="1899-12-30T23:00:00"/>
    <d v="2014-03-03T00:00:00"/>
    <d v="1899-12-30T07:00:00"/>
    <d v="1900-01-01T08:00:00"/>
    <n v="16"/>
    <m/>
    <m/>
    <x v="2"/>
    <s v="ТП-97"/>
    <x v="2"/>
    <x v="6"/>
    <s v="ТП-97"/>
    <s v="АОЭЭ  ТП-97 ф.54"/>
    <n v="12.8"/>
    <m/>
    <n v="12.8"/>
    <m/>
    <m/>
    <m/>
    <m/>
    <m/>
    <m/>
    <m/>
    <m/>
    <m/>
    <s v="КП12"/>
    <m/>
    <m/>
    <s v="Переходящие"/>
    <m/>
    <m/>
    <m/>
  </r>
  <r>
    <x v="2"/>
    <x v="11"/>
    <s v="РН-ЭН"/>
    <x v="318"/>
    <d v="1899-12-30T21:00:00"/>
    <d v="2014-03-04T00:00:00"/>
    <d v="1899-12-30T12:00:00"/>
    <d v="1900-01-01T15:00:00"/>
    <n v="6"/>
    <m/>
    <m/>
    <x v="2"/>
    <s v=" ТП 235 гр. 3"/>
    <x v="2"/>
    <x v="6"/>
    <s v=" ТП 235 гр. 3"/>
    <s v="АОЭЭ ТП 235 гр. 3"/>
    <n v="2.8"/>
    <m/>
    <n v="2.8"/>
    <m/>
    <m/>
    <m/>
    <m/>
    <m/>
    <m/>
    <m/>
    <m/>
    <m/>
    <s v="КП12"/>
    <m/>
    <m/>
    <s v="Переходящие"/>
    <m/>
    <m/>
    <m/>
  </r>
  <r>
    <x v="2"/>
    <x v="11"/>
    <s v="РН-ЭН"/>
    <x v="318"/>
    <d v="1899-12-30T22:03:00"/>
    <d v="2014-03-01T00:00:00"/>
    <d v="1899-12-30T22:26:00"/>
    <d v="1899-12-30T00:23:00"/>
    <n v="10"/>
    <m/>
    <m/>
    <x v="2"/>
    <s v="ВЛ 6кВ"/>
    <x v="2"/>
    <x v="2"/>
    <m/>
    <s v="Посадка э/э"/>
    <n v="21.9"/>
    <n v="43.2"/>
    <n v="65.099999999999994"/>
    <m/>
    <m/>
    <m/>
    <m/>
    <m/>
    <m/>
    <m/>
    <m/>
    <m/>
    <s v="КП12"/>
    <m/>
    <m/>
    <m/>
    <m/>
    <m/>
    <m/>
  </r>
  <r>
    <x v="2"/>
    <x v="11"/>
    <s v="РН-ЭН"/>
    <x v="318"/>
    <d v="1899-12-30T19:00:00"/>
    <d v="2014-03-05T00:00:00"/>
    <d v="1899-12-30T01:15:00"/>
    <d v="1900-01-02T06:15:00"/>
    <n v="5"/>
    <m/>
    <m/>
    <x v="2"/>
    <s v="ВЛ 0,4кВ"/>
    <x v="5"/>
    <x v="2"/>
    <s v="кваж."/>
    <s v="АОЭЭ, метео. схлест проводов"/>
    <n v="9.9"/>
    <m/>
    <n v="9.9"/>
    <m/>
    <m/>
    <m/>
    <m/>
    <m/>
    <m/>
    <m/>
    <m/>
    <m/>
    <s v="КП15"/>
    <m/>
    <m/>
    <s v="Переходящие"/>
    <m/>
    <m/>
    <m/>
  </r>
  <r>
    <x v="2"/>
    <x v="11"/>
    <s v="РН-ЭН"/>
    <x v="318"/>
    <d v="1899-12-30T12:30:00"/>
    <d v="2014-03-01T00:00:00"/>
    <d v="1899-12-30T14:30:00"/>
    <d v="1899-12-30T02:00:00"/>
    <n v="3"/>
    <m/>
    <m/>
    <x v="2"/>
    <s v="ВЛ 0,4кВ"/>
    <x v="5"/>
    <x v="2"/>
    <s v="ТП-210"/>
    <s v="АОЭЭ ТП-210, схлест проводов"/>
    <n v="0.1"/>
    <m/>
    <n v="0.1"/>
    <m/>
    <m/>
    <m/>
    <m/>
    <m/>
    <m/>
    <m/>
    <m/>
    <m/>
    <s v="КП15"/>
    <m/>
    <m/>
    <m/>
    <m/>
    <m/>
    <m/>
  </r>
  <r>
    <x v="2"/>
    <x v="11"/>
    <s v="РН-ЭН"/>
    <x v="318"/>
    <d v="1899-12-30T20:00:00"/>
    <d v="2014-03-04T00:00:00"/>
    <d v="1899-12-30T11:00:00"/>
    <d v="1900-01-01T15:00:00"/>
    <n v="2"/>
    <m/>
    <m/>
    <x v="2"/>
    <s v="ВЛ 0,4кВ"/>
    <x v="5"/>
    <x v="2"/>
    <s v="ТП 210 гр. 1"/>
    <s v="выбило защиту, ТП 210 гр. 1"/>
    <n v="3.6"/>
    <m/>
    <n v="3.6"/>
    <m/>
    <m/>
    <m/>
    <m/>
    <m/>
    <m/>
    <m/>
    <m/>
    <m/>
    <s v="КП15"/>
    <m/>
    <m/>
    <s v="Переходящие"/>
    <m/>
    <m/>
    <m/>
  </r>
  <r>
    <x v="2"/>
    <x v="11"/>
    <s v="РН-ЭН"/>
    <x v="318"/>
    <d v="1899-12-30T20:00:00"/>
    <d v="2014-03-03T00:00:00"/>
    <d v="1899-12-30T07:00:00"/>
    <d v="1899-12-31T11:00:00"/>
    <n v="10"/>
    <m/>
    <m/>
    <x v="2"/>
    <s v="ВЛ 0,4кВ"/>
    <x v="5"/>
    <x v="2"/>
    <s v="ТП 204 гр. 3"/>
    <s v="выбило защиту , ТП 204 гр. 3"/>
    <n v="3.3"/>
    <m/>
    <n v="3.3"/>
    <m/>
    <m/>
    <m/>
    <m/>
    <m/>
    <m/>
    <m/>
    <m/>
    <m/>
    <s v="КП13"/>
    <m/>
    <m/>
    <s v="Переходящие"/>
    <m/>
    <m/>
    <m/>
  </r>
  <r>
    <x v="2"/>
    <x v="11"/>
    <s v="РН-ЭН"/>
    <x v="318"/>
    <d v="1899-12-30T20:00:00"/>
    <d v="2014-03-05T00:00:00"/>
    <d v="1899-12-30T01:00:00"/>
    <d v="1900-01-02T05:00:00"/>
    <n v="4"/>
    <m/>
    <m/>
    <x v="2"/>
    <s v="ВЛ 0,4кВ"/>
    <x v="5"/>
    <x v="2"/>
    <s v="ТП 226 гр. 1"/>
    <s v="АОЭЭ ТП 226 гр. 1"/>
    <n v="5.3"/>
    <m/>
    <n v="5.3"/>
    <m/>
    <m/>
    <m/>
    <m/>
    <m/>
    <m/>
    <m/>
    <m/>
    <m/>
    <s v="КП13"/>
    <m/>
    <m/>
    <s v="Переходящие"/>
    <m/>
    <m/>
    <m/>
  </r>
  <r>
    <x v="2"/>
    <x v="11"/>
    <s v="РН-ЭН"/>
    <x v="319"/>
    <d v="1899-12-30T00:45:00"/>
    <d v="2014-03-02T00:00:00"/>
    <d v="1899-12-30T05:17:00"/>
    <d v="1899-12-30T04:32:00"/>
    <n v="96"/>
    <m/>
    <m/>
    <x v="2"/>
    <s v="ВМ 35кВ"/>
    <x v="0"/>
    <x v="0"/>
    <s v="ПС 35/6"/>
    <s v="отключение ВМ 35кВ № 52."/>
    <n v="25.4"/>
    <m/>
    <n v="25.4"/>
    <m/>
    <m/>
    <m/>
    <m/>
    <m/>
    <m/>
    <m/>
    <m/>
    <m/>
    <s v="КП12"/>
    <m/>
    <m/>
    <m/>
    <m/>
    <m/>
    <m/>
  </r>
  <r>
    <x v="2"/>
    <x v="11"/>
    <s v="РН-ЭН"/>
    <x v="319"/>
    <d v="1899-12-30T01:23:00"/>
    <d v="2014-03-02T00:00:00"/>
    <d v="1899-12-30T01:24:00"/>
    <d v="1899-12-30T00:01:00"/>
    <n v="21"/>
    <m/>
    <m/>
    <x v="0"/>
    <m/>
    <x v="0"/>
    <x v="11"/>
    <m/>
    <s v="полное замыкание на &quot;землю&quot; 1 секции шин 35 кВт ОТЭЦ"/>
    <n v="0.1"/>
    <n v="4.9000000000000004"/>
    <n v="5"/>
    <m/>
    <m/>
    <m/>
    <m/>
    <m/>
    <m/>
    <m/>
    <m/>
    <m/>
    <s v="КП18"/>
    <m/>
    <m/>
    <m/>
    <m/>
    <m/>
    <s v="неуч.вр."/>
  </r>
  <r>
    <x v="2"/>
    <x v="11"/>
    <s v="РН-ЭН"/>
    <x v="319"/>
    <d v="1899-12-30T00:45:00"/>
    <d v="2014-03-02T00:00:00"/>
    <d v="1899-12-30T03:07:00"/>
    <d v="1899-12-30T02:22:00"/>
    <n v="10"/>
    <m/>
    <m/>
    <x v="2"/>
    <s v="ВЛ 0,4кВ"/>
    <x v="5"/>
    <x v="2"/>
    <s v="скваж."/>
    <s v="АОЭЭ м/р Тунгор"/>
    <n v="3.2"/>
    <n v="28"/>
    <n v="31.2"/>
    <m/>
    <m/>
    <m/>
    <m/>
    <m/>
    <m/>
    <m/>
    <m/>
    <m/>
    <s v="КП12"/>
    <m/>
    <m/>
    <m/>
    <m/>
    <m/>
    <m/>
  </r>
  <r>
    <x v="2"/>
    <x v="11"/>
    <s v="РН-ЭН"/>
    <x v="319"/>
    <d v="1899-12-30T00:45:00"/>
    <d v="2014-03-02T00:00:00"/>
    <d v="1899-12-30T01:45:00"/>
    <d v="1899-12-30T01:00:00"/>
    <n v="7"/>
    <m/>
    <m/>
    <x v="2"/>
    <s v="ВЛ 0,4кВ"/>
    <x v="5"/>
    <x v="2"/>
    <s v="скваж."/>
    <s v="АОЭЭ м/р Шхунное"/>
    <n v="0.5"/>
    <m/>
    <n v="0.5"/>
    <m/>
    <m/>
    <m/>
    <m/>
    <m/>
    <m/>
    <m/>
    <m/>
    <m/>
    <s v="КП15"/>
    <m/>
    <m/>
    <m/>
    <m/>
    <m/>
    <m/>
  </r>
  <r>
    <x v="2"/>
    <x v="11"/>
    <s v="РН-ЭН"/>
    <x v="319"/>
    <d v="1899-12-30T10:32:00"/>
    <d v="2014-03-02T00:00:00"/>
    <d v="1899-12-30T11:32:00"/>
    <d v="1899-12-30T01:00:00"/>
    <n v="252"/>
    <m/>
    <m/>
    <x v="5"/>
    <m/>
    <x v="0"/>
    <x v="2"/>
    <m/>
    <s v=" &quot; земля &quot; в сетях ВЛ 35 кВ"/>
    <n v="9.4"/>
    <m/>
    <n v="9.4"/>
    <m/>
    <m/>
    <m/>
    <m/>
    <m/>
    <m/>
    <m/>
    <m/>
    <m/>
    <s v="КП18"/>
    <m/>
    <m/>
    <m/>
    <m/>
    <m/>
    <m/>
  </r>
  <r>
    <x v="2"/>
    <x v="11"/>
    <s v="РН-ЭН"/>
    <x v="319"/>
    <d v="1899-12-30T11:33:00"/>
    <d v="2014-03-05T00:00:00"/>
    <d v="1899-12-30T11:20:00"/>
    <d v="1900-01-01T23:47:00"/>
    <n v="46"/>
    <m/>
    <m/>
    <x v="2"/>
    <s v="ТП-97"/>
    <x v="2"/>
    <x v="6"/>
    <s v="ТП-97"/>
    <s v="АОЭЭ  ТП-97 ф. 53, ф. 54 не запускается "/>
    <n v="46"/>
    <m/>
    <n v="46"/>
    <m/>
    <m/>
    <m/>
    <m/>
    <m/>
    <m/>
    <m/>
    <m/>
    <m/>
    <s v="КП12"/>
    <m/>
    <m/>
    <s v="Переходящие"/>
    <m/>
    <m/>
    <m/>
  </r>
  <r>
    <x v="2"/>
    <x v="11"/>
    <s v="РН-ЭН"/>
    <x v="319"/>
    <d v="1899-12-30T09:00:00"/>
    <d v="2014-03-02T00:00:00"/>
    <d v="1899-12-30T14:00:00"/>
    <d v="1899-12-30T05:00:00"/>
    <n v="1"/>
    <m/>
    <m/>
    <x v="2"/>
    <s v="ТП № 5а ф №1"/>
    <x v="5"/>
    <x v="6"/>
    <s v="ТП № 5а ф №1"/>
    <s v="выбило на ТП № 5а ф №1 &quot;Сах.Сопка&quot;"/>
    <n v="0.3"/>
    <m/>
    <n v="0.3"/>
    <m/>
    <m/>
    <m/>
    <m/>
    <m/>
    <m/>
    <m/>
    <m/>
    <m/>
    <s v="КП24"/>
    <m/>
    <m/>
    <m/>
    <m/>
    <m/>
    <m/>
  </r>
  <r>
    <x v="2"/>
    <x v="11"/>
    <s v="РН-ЭН"/>
    <x v="320"/>
    <d v="1899-12-30T07:00:00"/>
    <d v="2014-03-04T00:00:00"/>
    <d v="1899-12-30T15:00:00"/>
    <d v="1899-12-31T08:00:00"/>
    <n v="16"/>
    <m/>
    <m/>
    <x v="2"/>
    <s v="ВЛ 6кВ"/>
    <x v="2"/>
    <x v="6"/>
    <s v="ТП№2"/>
    <s v="перегорел предохранитель от ПС35/6 до ТП№2"/>
    <n v="10.8"/>
    <m/>
    <n v="10.8"/>
    <m/>
    <m/>
    <m/>
    <m/>
    <m/>
    <m/>
    <m/>
    <m/>
    <m/>
    <s v="КП12"/>
    <m/>
    <m/>
    <m/>
    <m/>
    <m/>
    <m/>
  </r>
  <r>
    <x v="2"/>
    <x v="11"/>
    <s v="РН-ЭН"/>
    <x v="321"/>
    <d v="1899-12-30T07:00:00"/>
    <d v="2014-03-06T00:00:00"/>
    <d v="1899-12-30T07:00:00"/>
    <d v="1900-01-01T00:00:00"/>
    <n v="3"/>
    <m/>
    <m/>
    <x v="2"/>
    <s v="ВЛ 0,4кВ"/>
    <x v="5"/>
    <x v="2"/>
    <s v="скваж."/>
    <s v="Отсутствует ЭЭ от ТП № 205 "/>
    <n v="5.7"/>
    <m/>
    <n v="5.7"/>
    <m/>
    <m/>
    <m/>
    <m/>
    <m/>
    <m/>
    <m/>
    <m/>
    <m/>
    <s v="КП12"/>
    <m/>
    <m/>
    <s v="Переходящие"/>
    <m/>
    <m/>
    <m/>
  </r>
  <r>
    <x v="2"/>
    <x v="11"/>
    <s v="РН-ЭН"/>
    <x v="62"/>
    <d v="1899-12-30T07:00:00"/>
    <d v="2014-03-05T00:00:00"/>
    <d v="1899-12-30T15:00:00"/>
    <d v="1899-12-30T08:00:00"/>
    <n v="3"/>
    <m/>
    <m/>
    <x v="2"/>
    <s v="ВЛ 6кВ"/>
    <x v="2"/>
    <x v="2"/>
    <s v="ТП№31Б Фид.№4"/>
    <s v="ТП№31Б Фид.№4 &quot;Вост. Эхаби&quot; - АОЭЭ"/>
    <n v="1.2"/>
    <m/>
    <n v="1.2"/>
    <m/>
    <m/>
    <m/>
    <m/>
    <m/>
    <m/>
    <m/>
    <m/>
    <m/>
    <s v="КП15"/>
    <m/>
    <m/>
    <m/>
    <m/>
    <m/>
    <m/>
  </r>
  <r>
    <x v="2"/>
    <x v="11"/>
    <s v="РН-ЭН"/>
    <x v="62"/>
    <d v="1899-12-30T15:45:00"/>
    <d v="2014-03-05T00:00:00"/>
    <d v="1899-12-30T17:15:00"/>
    <d v="1899-12-30T01:30:00"/>
    <n v="7"/>
    <m/>
    <m/>
    <x v="2"/>
    <s v="ВЛ 6кВ"/>
    <x v="2"/>
    <x v="2"/>
    <s v="ТП № 309."/>
    <s v="Ликвидация обрыва провода 6 кВ ТП № 309."/>
    <n v="0.4"/>
    <m/>
    <n v="0.4"/>
    <m/>
    <m/>
    <m/>
    <m/>
    <m/>
    <m/>
    <m/>
    <m/>
    <m/>
    <s v="КП12"/>
    <m/>
    <m/>
    <m/>
    <m/>
    <m/>
    <m/>
  </r>
  <r>
    <x v="2"/>
    <x v="11"/>
    <s v="РН-ЭН"/>
    <x v="63"/>
    <d v="1899-12-30T01:00:00"/>
    <d v="2014-03-06T00:00:00"/>
    <d v="1899-12-30T11:00:00"/>
    <d v="1899-12-30T10:00:00"/>
    <n v="7"/>
    <m/>
    <m/>
    <x v="2"/>
    <s v="ПС35/6 &quot;Монги&quot;"/>
    <x v="0"/>
    <x v="0"/>
    <s v="ПС35/6 &quot;Монги&quot; ф. Л-4МЗ"/>
    <s v="Аварийное отключение фидера Л-4МЗ"/>
    <n v="31.7"/>
    <n v="4"/>
    <n v="35.700000000000003"/>
    <m/>
    <m/>
    <m/>
    <m/>
    <m/>
    <m/>
    <m/>
    <m/>
    <m/>
    <s v="КП12"/>
    <m/>
    <m/>
    <s v="Переходящие"/>
    <m/>
    <m/>
    <m/>
  </r>
  <r>
    <x v="2"/>
    <x v="11"/>
    <s v="РН-ЭН"/>
    <x v="63"/>
    <d v="1899-12-30T17:00:00"/>
    <d v="2014-03-07T00:00:00"/>
    <d v="1899-12-30T17:00:00"/>
    <d v="1899-12-31T00:00:00"/>
    <n v="4"/>
    <m/>
    <m/>
    <x v="0"/>
    <s v="КЛ 0,4кВ"/>
    <x v="5"/>
    <x v="5"/>
    <s v="ТП 201 ф3"/>
    <s v="ТП 201 ф3 - сгорел электр. Кабель"/>
    <n v="8.6"/>
    <m/>
    <n v="8.6"/>
    <m/>
    <m/>
    <m/>
    <m/>
    <m/>
    <m/>
    <m/>
    <m/>
    <m/>
    <s v="КП13"/>
    <m/>
    <m/>
    <s v="Переходящие"/>
    <m/>
    <m/>
    <m/>
  </r>
  <r>
    <x v="2"/>
    <x v="11"/>
    <s v="РН-ЭН"/>
    <x v="64"/>
    <d v="1899-12-30T10:00:00"/>
    <d v="2014-03-07T00:00:00"/>
    <d v="1899-12-30T14:30:00"/>
    <d v="1899-12-30T04:30:00"/>
    <n v="11"/>
    <m/>
    <m/>
    <x v="0"/>
    <s v="ВЛ 0,4кВ"/>
    <x v="5"/>
    <x v="2"/>
    <s v="ТП № 93"/>
    <s v="ТП № 93 - схлест ВЛ - 0,4 КВ"/>
    <n v="1.3"/>
    <m/>
    <n v="1.3"/>
    <m/>
    <m/>
    <m/>
    <m/>
    <m/>
    <m/>
    <m/>
    <m/>
    <m/>
    <s v="КП15"/>
    <m/>
    <m/>
    <m/>
    <m/>
    <m/>
    <m/>
  </r>
  <r>
    <x v="2"/>
    <x v="11"/>
    <s v="РН-ЭН"/>
    <x v="64"/>
    <d v="1899-12-30T11:30:00"/>
    <d v="2014-03-07T00:00:00"/>
    <d v="1899-12-30T15:00:00"/>
    <d v="1899-12-30T03:30:00"/>
    <n v="10"/>
    <m/>
    <m/>
    <x v="0"/>
    <s v="БУС"/>
    <x v="5"/>
    <x v="9"/>
    <s v="ТП-312 ф-3"/>
    <s v="ТП-312 ф-3 короткое замыкание автомата в БУ на скв 165"/>
    <n v="1.6"/>
    <m/>
    <n v="1.6"/>
    <m/>
    <m/>
    <m/>
    <m/>
    <m/>
    <m/>
    <m/>
    <m/>
    <m/>
    <s v="КП24"/>
    <m/>
    <m/>
    <m/>
    <m/>
    <m/>
    <m/>
  </r>
  <r>
    <x v="2"/>
    <x v="11"/>
    <s v="РН-ЭН"/>
    <x v="64"/>
    <d v="1899-12-30T10:00:00"/>
    <d v="2014-03-08T00:00:00"/>
    <d v="1899-12-30T17:00:00"/>
    <d v="1899-12-31T07:00:00"/>
    <n v="1"/>
    <m/>
    <m/>
    <x v="0"/>
    <s v="ВЛ 0,4кВ"/>
    <x v="5"/>
    <x v="2"/>
    <s v="ТП-302 ф-2"/>
    <s v="ТП-302 ф-2 нет фазы на опоре"/>
    <n v="4.8"/>
    <n v="2.2000000000000002"/>
    <n v="7"/>
    <m/>
    <m/>
    <m/>
    <m/>
    <m/>
    <m/>
    <m/>
    <m/>
    <m/>
    <s v="КП24"/>
    <m/>
    <m/>
    <s v="Переходящие"/>
    <m/>
    <m/>
    <m/>
  </r>
  <r>
    <x v="2"/>
    <x v="11"/>
    <s v="РН-ЭН"/>
    <x v="64"/>
    <d v="1899-12-30T10:00:00"/>
    <d v="2014-03-07T00:00:00"/>
    <d v="1899-12-30T19:00:00"/>
    <d v="1899-12-30T09:00:00"/>
    <n v="3"/>
    <m/>
    <m/>
    <x v="0"/>
    <s v="ВЛ 0,4кВ"/>
    <x v="5"/>
    <x v="2"/>
    <s v="ТП-202 ф-2"/>
    <s v="ТП-202 ф-2 нет фазы на опоре"/>
    <n v="5"/>
    <m/>
    <n v="5"/>
    <m/>
    <m/>
    <m/>
    <m/>
    <m/>
    <m/>
    <m/>
    <m/>
    <m/>
    <s v="КП23"/>
    <m/>
    <m/>
    <m/>
    <m/>
    <m/>
    <m/>
  </r>
  <r>
    <x v="2"/>
    <x v="11"/>
    <s v="РН-ЭН"/>
    <x v="65"/>
    <m/>
    <m/>
    <m/>
    <m/>
    <m/>
    <m/>
    <m/>
    <x v="4"/>
    <m/>
    <x v="3"/>
    <x v="8"/>
    <m/>
    <m/>
    <m/>
    <m/>
    <m/>
    <m/>
    <m/>
    <m/>
    <m/>
    <m/>
    <m/>
    <m/>
    <m/>
    <m/>
    <m/>
    <m/>
    <m/>
    <s v="Нарушений нет"/>
    <m/>
    <m/>
    <m/>
  </r>
  <r>
    <x v="2"/>
    <x v="11"/>
    <s v="РН-ЭН"/>
    <x v="66"/>
    <m/>
    <m/>
    <m/>
    <m/>
    <m/>
    <m/>
    <m/>
    <x v="4"/>
    <m/>
    <x v="3"/>
    <x v="8"/>
    <m/>
    <m/>
    <m/>
    <m/>
    <m/>
    <m/>
    <m/>
    <m/>
    <m/>
    <m/>
    <m/>
    <m/>
    <m/>
    <m/>
    <m/>
    <m/>
    <m/>
    <s v="Нарушений нет"/>
    <m/>
    <m/>
    <m/>
  </r>
  <r>
    <x v="2"/>
    <x v="11"/>
    <s v="РН-ЭН"/>
    <x v="67"/>
    <m/>
    <m/>
    <m/>
    <m/>
    <m/>
    <m/>
    <m/>
    <x v="4"/>
    <m/>
    <x v="3"/>
    <x v="8"/>
    <m/>
    <m/>
    <m/>
    <m/>
    <m/>
    <m/>
    <m/>
    <m/>
    <m/>
    <m/>
    <m/>
    <m/>
    <m/>
    <m/>
    <m/>
    <m/>
    <m/>
    <s v="Нарушений нет"/>
    <m/>
    <m/>
    <m/>
  </r>
  <r>
    <x v="2"/>
    <x v="11"/>
    <s v="РН-ЭН"/>
    <x v="68"/>
    <d v="1899-12-30T04:45:00"/>
    <d v="2014-03-11T00:00:00"/>
    <d v="1899-12-30T05:30:00"/>
    <d v="1899-12-30T00:45:00"/>
    <n v="7"/>
    <m/>
    <m/>
    <x v="0"/>
    <s v="ГПП 35/6"/>
    <x v="0"/>
    <x v="0"/>
    <s v="ГПП 35/6"/>
    <s v="Включение фидера на ГПП 35/6."/>
    <n v="0.3"/>
    <m/>
    <n v="0.3"/>
    <m/>
    <m/>
    <m/>
    <m/>
    <m/>
    <m/>
    <m/>
    <m/>
    <m/>
    <s v="КП24"/>
    <m/>
    <m/>
    <m/>
    <m/>
    <m/>
    <m/>
  </r>
  <r>
    <x v="2"/>
    <x v="11"/>
    <s v="РН-ЭН"/>
    <x v="68"/>
    <d v="1899-12-30T11:09:00"/>
    <d v="2014-03-11T00:00:00"/>
    <d v="1899-12-30T13:32:00"/>
    <d v="1899-12-30T02:23:00"/>
    <n v="5"/>
    <m/>
    <m/>
    <x v="5"/>
    <m/>
    <x v="3"/>
    <x v="9"/>
    <m/>
    <s v=" &quot;Низкое питающее напряжение&quot;"/>
    <n v="28.8"/>
    <m/>
    <n v="28.8"/>
    <m/>
    <m/>
    <m/>
    <m/>
    <m/>
    <m/>
    <m/>
    <m/>
    <m/>
    <s v="КП18"/>
    <m/>
    <m/>
    <m/>
    <m/>
    <m/>
    <m/>
  </r>
  <r>
    <x v="2"/>
    <x v="11"/>
    <s v="РН-ЭН"/>
    <x v="69"/>
    <d v="1899-12-30T15:30:00"/>
    <d v="2014-03-12T00:00:00"/>
    <d v="1899-12-30T16:10:00"/>
    <d v="1899-12-30T00:40:00"/>
    <n v="4"/>
    <m/>
    <m/>
    <x v="0"/>
    <s v="ВЛ 0,4кВ"/>
    <x v="5"/>
    <x v="2"/>
    <s v="ТП №607 ф3"/>
    <s v="ТП №607 ф3 - выбило автомат"/>
    <n v="0.2"/>
    <m/>
    <n v="0.2"/>
    <m/>
    <m/>
    <m/>
    <m/>
    <m/>
    <m/>
    <m/>
    <m/>
    <m/>
    <s v="КП24"/>
    <m/>
    <m/>
    <m/>
    <m/>
    <m/>
    <m/>
  </r>
  <r>
    <x v="2"/>
    <x v="11"/>
    <s v="РН-ЭН"/>
    <x v="70"/>
    <d v="1899-12-30T10:10:00"/>
    <d v="2014-03-13T00:00:00"/>
    <d v="1899-12-30T11:21:00"/>
    <d v="1899-12-30T01:11:00"/>
    <n v="301"/>
    <m/>
    <m/>
    <x v="0"/>
    <m/>
    <x v="0"/>
    <x v="11"/>
    <m/>
    <s v="АОЭЭ ОТЭЦ."/>
    <n v="9.6999999999999993"/>
    <m/>
    <n v="9.6999999999999993"/>
    <m/>
    <m/>
    <m/>
    <m/>
    <m/>
    <m/>
    <m/>
    <m/>
    <m/>
    <s v="КП18"/>
    <m/>
    <m/>
    <m/>
    <m/>
    <m/>
    <m/>
  </r>
  <r>
    <x v="2"/>
    <x v="11"/>
    <s v="РН-ЭН"/>
    <x v="71"/>
    <d v="1899-12-30T17:50:00"/>
    <d v="2014-03-14T00:00:00"/>
    <d v="1899-12-30T19:40:00"/>
    <d v="1899-12-30T01:50:00"/>
    <n v="10"/>
    <m/>
    <m/>
    <x v="0"/>
    <s v="РВНО №2"/>
    <x v="2"/>
    <x v="6"/>
    <s v="КТП-6/0,4"/>
    <s v="Откл.РВНО №2 на  Паромае, вкл.фидера №5."/>
    <n v="0.5"/>
    <n v="5.3"/>
    <n v="5.8"/>
    <m/>
    <m/>
    <m/>
    <m/>
    <m/>
    <m/>
    <m/>
    <m/>
    <m/>
    <s v="КП23"/>
    <m/>
    <m/>
    <m/>
    <m/>
    <m/>
    <m/>
  </r>
  <r>
    <x v="2"/>
    <x v="11"/>
    <s v="РН-ЭН"/>
    <x v="72"/>
    <m/>
    <m/>
    <m/>
    <m/>
    <m/>
    <m/>
    <m/>
    <x v="4"/>
    <m/>
    <x v="3"/>
    <x v="8"/>
    <m/>
    <m/>
    <m/>
    <m/>
    <m/>
    <m/>
    <m/>
    <m/>
    <m/>
    <m/>
    <m/>
    <m/>
    <m/>
    <m/>
    <m/>
    <m/>
    <m/>
    <s v="Нарушений нет"/>
    <m/>
    <m/>
    <m/>
  </r>
  <r>
    <x v="2"/>
    <x v="11"/>
    <s v="РН-ЭН"/>
    <x v="73"/>
    <m/>
    <m/>
    <m/>
    <m/>
    <m/>
    <m/>
    <m/>
    <x v="4"/>
    <m/>
    <x v="3"/>
    <x v="8"/>
    <m/>
    <m/>
    <m/>
    <m/>
    <m/>
    <m/>
    <m/>
    <m/>
    <m/>
    <m/>
    <m/>
    <m/>
    <m/>
    <m/>
    <m/>
    <m/>
    <m/>
    <s v="Нарушений нет"/>
    <m/>
    <m/>
    <m/>
  </r>
  <r>
    <x v="2"/>
    <x v="11"/>
    <s v="РН-ЭН"/>
    <x v="74"/>
    <d v="1899-12-30T15:26:00"/>
    <d v="2014-03-17T00:00:00"/>
    <d v="1899-12-30T15:26:00"/>
    <m/>
    <n v="5"/>
    <m/>
    <m/>
    <x v="5"/>
    <s v="ВМ-35 кВ"/>
    <x v="0"/>
    <x v="0"/>
    <s v="Т603 «Сабо»"/>
    <s v="ОТЭЦ отключение ВЛ-35 кВ Т603 «Сабо»"/>
    <n v="0.2"/>
    <n v="13.1"/>
    <n v="13.3"/>
    <m/>
    <m/>
    <m/>
    <m/>
    <m/>
    <m/>
    <m/>
    <m/>
    <m/>
    <s v="КП18"/>
    <m/>
    <m/>
    <m/>
    <m/>
    <m/>
    <m/>
  </r>
  <r>
    <x v="2"/>
    <x v="11"/>
    <s v="РН-ЭН"/>
    <x v="75"/>
    <m/>
    <m/>
    <m/>
    <m/>
    <m/>
    <m/>
    <m/>
    <x v="4"/>
    <m/>
    <x v="3"/>
    <x v="8"/>
    <m/>
    <m/>
    <m/>
    <m/>
    <m/>
    <m/>
    <m/>
    <m/>
    <m/>
    <m/>
    <m/>
    <m/>
    <m/>
    <m/>
    <m/>
    <m/>
    <m/>
    <s v="Нарушений нет"/>
    <m/>
    <m/>
    <m/>
  </r>
  <r>
    <x v="2"/>
    <x v="11"/>
    <s v="РН-ЭН"/>
    <x v="76"/>
    <d v="1899-12-30T11:35:00"/>
    <d v="2014-03-19T00:00:00"/>
    <d v="1899-12-30T13:05:00"/>
    <d v="1899-12-30T01:30:00"/>
    <n v="232"/>
    <m/>
    <m/>
    <x v="0"/>
    <m/>
    <x v="5"/>
    <x v="9"/>
    <m/>
    <s v="УКПН Катангли-короткое замыкание на ЦНС №3 "/>
    <n v="16.899999999999999"/>
    <m/>
    <n v="16.899999999999999"/>
    <m/>
    <m/>
    <m/>
    <m/>
    <m/>
    <m/>
    <m/>
    <m/>
    <m/>
    <s v="КП24"/>
    <m/>
    <m/>
    <m/>
    <m/>
    <m/>
    <m/>
  </r>
  <r>
    <x v="2"/>
    <x v="11"/>
    <s v="РН-ЭН"/>
    <x v="77"/>
    <d v="1899-12-30T10:00:00"/>
    <d v="2014-03-20T00:00:00"/>
    <d v="1899-12-30T10:50:00"/>
    <d v="1899-12-30T00:50:00"/>
    <n v="4"/>
    <m/>
    <m/>
    <x v="0"/>
    <s v="КЛ 0,4кВ"/>
    <x v="5"/>
    <x v="5"/>
    <s v="ТП №606 ф№3"/>
    <s v="ТП №606 ф№3 - замена кабеля на скважине"/>
    <n v="0.2"/>
    <m/>
    <n v="0.2"/>
    <m/>
    <m/>
    <m/>
    <m/>
    <m/>
    <m/>
    <m/>
    <m/>
    <m/>
    <s v="КП23"/>
    <m/>
    <m/>
    <m/>
    <m/>
    <m/>
    <m/>
  </r>
  <r>
    <x v="2"/>
    <x v="11"/>
    <s v="РН-ЭН"/>
    <x v="78"/>
    <m/>
    <m/>
    <m/>
    <m/>
    <m/>
    <m/>
    <m/>
    <x v="4"/>
    <m/>
    <x v="3"/>
    <x v="8"/>
    <m/>
    <m/>
    <m/>
    <m/>
    <m/>
    <m/>
    <m/>
    <m/>
    <m/>
    <m/>
    <m/>
    <m/>
    <m/>
    <m/>
    <m/>
    <m/>
    <m/>
    <s v="Нарушений нет"/>
    <m/>
    <m/>
    <m/>
  </r>
  <r>
    <x v="2"/>
    <x v="11"/>
    <s v="РН-ЭН"/>
    <x v="9"/>
    <m/>
    <m/>
    <m/>
    <m/>
    <m/>
    <m/>
    <m/>
    <x v="4"/>
    <m/>
    <x v="3"/>
    <x v="8"/>
    <m/>
    <m/>
    <m/>
    <m/>
    <m/>
    <m/>
    <m/>
    <m/>
    <m/>
    <m/>
    <m/>
    <m/>
    <m/>
    <m/>
    <m/>
    <m/>
    <m/>
    <s v="Нарушений нет"/>
    <m/>
    <m/>
    <m/>
  </r>
  <r>
    <x v="2"/>
    <x v="11"/>
    <s v="РН-ЭН"/>
    <x v="79"/>
    <m/>
    <m/>
    <m/>
    <m/>
    <m/>
    <m/>
    <m/>
    <x v="4"/>
    <m/>
    <x v="3"/>
    <x v="8"/>
    <m/>
    <m/>
    <m/>
    <m/>
    <m/>
    <m/>
    <m/>
    <m/>
    <m/>
    <m/>
    <m/>
    <m/>
    <m/>
    <m/>
    <m/>
    <m/>
    <m/>
    <s v="Нарушений нет"/>
    <m/>
    <m/>
    <m/>
  </r>
  <r>
    <x v="2"/>
    <x v="11"/>
    <s v="РН-ЭН"/>
    <x v="80"/>
    <m/>
    <m/>
    <m/>
    <m/>
    <m/>
    <m/>
    <m/>
    <x v="4"/>
    <m/>
    <x v="3"/>
    <x v="8"/>
    <m/>
    <m/>
    <m/>
    <m/>
    <m/>
    <m/>
    <m/>
    <m/>
    <m/>
    <m/>
    <m/>
    <m/>
    <m/>
    <m/>
    <m/>
    <m/>
    <m/>
    <s v="Нарушений нет"/>
    <m/>
    <m/>
    <m/>
  </r>
  <r>
    <x v="2"/>
    <x v="11"/>
    <s v="РН-ЭН"/>
    <x v="10"/>
    <d v="1899-12-30T12:34:00"/>
    <d v="2014-03-25T00:00:00"/>
    <d v="1899-12-30T14:45:00"/>
    <d v="1899-12-30T02:11:00"/>
    <n v="9"/>
    <m/>
    <m/>
    <x v="0"/>
    <s v="ВВ 35кВ"/>
    <x v="0"/>
    <x v="0"/>
    <s v="ПС 35/6 &quot;Северный купол&quot;"/>
    <s v="Отключение ВВ 35кВ ввод №1"/>
    <n v="34.799999999999997"/>
    <m/>
    <n v="34.799999999999997"/>
    <m/>
    <m/>
    <m/>
    <m/>
    <m/>
    <m/>
    <m/>
    <m/>
    <m/>
    <s v="КП23"/>
    <m/>
    <m/>
    <m/>
    <m/>
    <m/>
    <m/>
  </r>
  <r>
    <x v="2"/>
    <x v="11"/>
    <s v="РН-ЭН"/>
    <x v="81"/>
    <m/>
    <m/>
    <m/>
    <m/>
    <m/>
    <m/>
    <m/>
    <x v="4"/>
    <m/>
    <x v="3"/>
    <x v="8"/>
    <m/>
    <m/>
    <m/>
    <m/>
    <m/>
    <m/>
    <m/>
    <m/>
    <m/>
    <m/>
    <m/>
    <m/>
    <m/>
    <m/>
    <m/>
    <m/>
    <m/>
    <s v="Нарушений нет"/>
    <m/>
    <m/>
    <m/>
  </r>
  <r>
    <x v="2"/>
    <x v="11"/>
    <s v="РН-ЭН"/>
    <x v="82"/>
    <m/>
    <m/>
    <m/>
    <m/>
    <m/>
    <m/>
    <m/>
    <x v="4"/>
    <m/>
    <x v="3"/>
    <x v="8"/>
    <m/>
    <m/>
    <m/>
    <m/>
    <m/>
    <m/>
    <m/>
    <m/>
    <m/>
    <m/>
    <m/>
    <m/>
    <m/>
    <m/>
    <m/>
    <m/>
    <m/>
    <s v="Нарушений нет"/>
    <m/>
    <m/>
    <m/>
  </r>
  <r>
    <x v="2"/>
    <x v="11"/>
    <s v="РН-ЭН"/>
    <x v="83"/>
    <m/>
    <m/>
    <m/>
    <m/>
    <m/>
    <m/>
    <m/>
    <x v="4"/>
    <m/>
    <x v="3"/>
    <x v="8"/>
    <m/>
    <m/>
    <m/>
    <m/>
    <m/>
    <m/>
    <m/>
    <m/>
    <m/>
    <m/>
    <m/>
    <m/>
    <m/>
    <m/>
    <m/>
    <m/>
    <m/>
    <s v="Нарушений нет"/>
    <m/>
    <m/>
    <m/>
  </r>
  <r>
    <x v="2"/>
    <x v="11"/>
    <s v="РН-ЭН"/>
    <x v="84"/>
    <m/>
    <m/>
    <m/>
    <m/>
    <m/>
    <m/>
    <m/>
    <x v="4"/>
    <m/>
    <x v="3"/>
    <x v="8"/>
    <m/>
    <m/>
    <m/>
    <m/>
    <m/>
    <m/>
    <m/>
    <m/>
    <m/>
    <m/>
    <m/>
    <m/>
    <m/>
    <m/>
    <m/>
    <m/>
    <m/>
    <s v="Нарушений нет"/>
    <m/>
    <m/>
    <m/>
  </r>
  <r>
    <x v="2"/>
    <x v="11"/>
    <s v="РН-ЭН"/>
    <x v="85"/>
    <d v="1899-12-30T10:44:00"/>
    <d v="2014-03-30T00:00:00"/>
    <d v="1899-12-30T18:20:00"/>
    <d v="1899-12-30T07:36:00"/>
    <n v="1"/>
    <m/>
    <m/>
    <x v="0"/>
    <s v="КЛ-6 кВ"/>
    <x v="0"/>
    <x v="0"/>
    <s v="ПС-35/6 кВ &quot;Тунгор&quot; "/>
    <s v="пробой КЛ-6 кВ фид. №4"/>
    <n v="1.6"/>
    <m/>
    <n v="1.6"/>
    <m/>
    <m/>
    <m/>
    <m/>
    <m/>
    <m/>
    <m/>
    <m/>
    <m/>
    <s v="КП23"/>
    <m/>
    <m/>
    <m/>
    <m/>
    <m/>
    <m/>
  </r>
  <r>
    <x v="2"/>
    <x v="11"/>
    <s v="РН-ЭН"/>
    <x v="86"/>
    <m/>
    <m/>
    <m/>
    <m/>
    <m/>
    <m/>
    <m/>
    <x v="4"/>
    <m/>
    <x v="3"/>
    <x v="8"/>
    <m/>
    <m/>
    <m/>
    <m/>
    <m/>
    <m/>
    <m/>
    <m/>
    <m/>
    <m/>
    <m/>
    <m/>
    <m/>
    <m/>
    <m/>
    <m/>
    <m/>
    <s v="Нарушений нет"/>
    <m/>
    <m/>
    <m/>
  </r>
  <r>
    <x v="3"/>
    <x v="11"/>
    <s v="РН-ЭН"/>
    <x v="11"/>
    <d v="1899-12-30T04:00:00"/>
    <d v="2014-04-01T00:00:00"/>
    <d v="1899-12-30T10:30:00"/>
    <d v="1899-12-30T06:30:00"/>
    <n v="7"/>
    <m/>
    <m/>
    <x v="0"/>
    <s v="ВЛ- 0,4 кВ"/>
    <x v="5"/>
    <x v="2"/>
    <s v="ТП №207"/>
    <s v="ТП 207  обрыв ВЛ- 0,4 кВ в двух местах"/>
    <n v="1.2"/>
    <m/>
    <n v="1.2"/>
    <m/>
    <m/>
    <m/>
    <m/>
    <m/>
    <m/>
    <m/>
    <m/>
    <m/>
    <s v="КП23"/>
    <m/>
    <m/>
    <m/>
    <m/>
    <m/>
    <m/>
  </r>
  <r>
    <x v="3"/>
    <x v="11"/>
    <s v="РН-ЭН"/>
    <x v="87"/>
    <d v="1899-12-30T10:00:00"/>
    <d v="2014-04-02T00:00:00"/>
    <d v="1899-12-30T10:45:00"/>
    <d v="1899-12-30T00:45:00"/>
    <n v="1"/>
    <m/>
    <m/>
    <x v="0"/>
    <m/>
    <x v="5"/>
    <x v="6"/>
    <s v="ТП №606"/>
    <s v="выбило фид. автомат ТП №606 ф1"/>
    <n v="0.1"/>
    <m/>
    <n v="0.1"/>
    <m/>
    <m/>
    <m/>
    <m/>
    <m/>
    <m/>
    <m/>
    <m/>
    <m/>
    <s v="КП5"/>
    <m/>
    <m/>
    <m/>
    <m/>
    <m/>
    <m/>
  </r>
  <r>
    <x v="3"/>
    <x v="11"/>
    <s v="РН-ЭН"/>
    <x v="88"/>
    <m/>
    <m/>
    <m/>
    <m/>
    <m/>
    <m/>
    <m/>
    <x v="4"/>
    <m/>
    <x v="3"/>
    <x v="8"/>
    <m/>
    <m/>
    <m/>
    <m/>
    <m/>
    <m/>
    <m/>
    <m/>
    <m/>
    <m/>
    <m/>
    <m/>
    <m/>
    <m/>
    <m/>
    <m/>
    <m/>
    <s v="Нарушений нет"/>
    <m/>
    <m/>
    <m/>
  </r>
  <r>
    <x v="3"/>
    <x v="11"/>
    <s v="РН-ЭН"/>
    <x v="89"/>
    <d v="1899-12-30T10:01:00"/>
    <d v="2014-04-04T00:00:00"/>
    <d v="1899-12-30T11:02:00"/>
    <d v="1899-12-30T01:01:00"/>
    <n v="22"/>
    <m/>
    <m/>
    <x v="0"/>
    <m/>
    <x v="0"/>
    <x v="11"/>
    <m/>
    <s v="оперативное переключение в сетях 35 кВ по заявке ТЭЦ"/>
    <n v="2.7"/>
    <m/>
    <n v="2.7"/>
    <m/>
    <m/>
    <m/>
    <m/>
    <m/>
    <m/>
    <m/>
    <m/>
    <m/>
    <s v="КП18"/>
    <m/>
    <m/>
    <m/>
    <m/>
    <m/>
    <m/>
  </r>
  <r>
    <x v="3"/>
    <x v="11"/>
    <s v="РН-ЭН"/>
    <x v="90"/>
    <d v="1899-12-30T14:30:00"/>
    <d v="2014-04-05T00:00:00"/>
    <d v="1899-12-30T17:00:00"/>
    <d v="1899-12-30T02:30:00"/>
    <n v="21"/>
    <m/>
    <m/>
    <x v="0"/>
    <s v="ВМ-6 кВ"/>
    <x v="0"/>
    <x v="0"/>
    <s v="ПС-35/6        &quot;Мирзоева&quot;"/>
    <s v="Аварийное отключение ВМ-6 ф. Л-3МЗ (УПГ) на ПС-35/6"/>
    <n v="31.1"/>
    <m/>
    <n v="31.1"/>
    <m/>
    <m/>
    <m/>
    <m/>
    <m/>
    <m/>
    <m/>
    <m/>
    <m/>
    <s v="КП24"/>
    <m/>
    <m/>
    <m/>
    <m/>
    <m/>
    <m/>
  </r>
  <r>
    <x v="3"/>
    <x v="11"/>
    <s v="РН-ЭН"/>
    <x v="91"/>
    <d v="1899-12-30T16:32:00"/>
    <d v="2014-04-06T00:00:00"/>
    <d v="1899-12-30T21:42:00"/>
    <d v="1899-12-30T05:10:00"/>
    <n v="2"/>
    <m/>
    <m/>
    <x v="0"/>
    <s v="РУНН 04 № 1"/>
    <x v="5"/>
    <x v="9"/>
    <s v="УЭЦН"/>
    <s v="АОУЭЦН (повреждение трансформатора тока в РУНН 04 № 1)"/>
    <n v="18.399999999999999"/>
    <m/>
    <n v="18.399999999999999"/>
    <m/>
    <m/>
    <m/>
    <m/>
    <m/>
    <m/>
    <m/>
    <m/>
    <m/>
    <s v="КП23"/>
    <m/>
    <m/>
    <m/>
    <m/>
    <m/>
    <m/>
  </r>
  <r>
    <x v="3"/>
    <x v="11"/>
    <s v="РН-ЭН"/>
    <x v="91"/>
    <d v="1899-12-30T08:00:00"/>
    <d v="2014-04-06T00:00:00"/>
    <d v="1899-12-30T16:00:00"/>
    <d v="1899-12-30T08:00:00"/>
    <n v="2"/>
    <m/>
    <m/>
    <x v="0"/>
    <s v=" фидер №1"/>
    <x v="2"/>
    <x v="6"/>
    <s v=" ТП №305 "/>
    <s v="выбило фидер №1 ТП №305"/>
    <n v="0.4"/>
    <m/>
    <n v="0.4"/>
    <m/>
    <m/>
    <m/>
    <m/>
    <m/>
    <m/>
    <m/>
    <m/>
    <m/>
    <s v="КП15"/>
    <m/>
    <m/>
    <m/>
    <m/>
    <m/>
    <m/>
  </r>
  <r>
    <x v="3"/>
    <x v="11"/>
    <s v="РН-ЭН"/>
    <x v="91"/>
    <d v="1899-12-30T07:00:00"/>
    <d v="2014-04-06T00:00:00"/>
    <d v="1899-12-30T13:25:00"/>
    <d v="1899-12-30T06:25:00"/>
    <n v="3"/>
    <m/>
    <m/>
    <x v="0"/>
    <s v="Предохр 0,4 кВ"/>
    <x v="2"/>
    <x v="6"/>
    <s v="ТП №202"/>
    <s v="ТП №202 - сгорел предохранитель"/>
    <n v="3.3"/>
    <m/>
    <n v="3.3"/>
    <m/>
    <m/>
    <m/>
    <m/>
    <m/>
    <m/>
    <m/>
    <m/>
    <m/>
    <s v="КП23"/>
    <m/>
    <m/>
    <m/>
    <m/>
    <m/>
    <m/>
  </r>
  <r>
    <x v="3"/>
    <x v="11"/>
    <s v="РН-ЭН"/>
    <x v="92"/>
    <m/>
    <m/>
    <m/>
    <m/>
    <m/>
    <m/>
    <m/>
    <x v="4"/>
    <m/>
    <x v="3"/>
    <x v="8"/>
    <m/>
    <m/>
    <m/>
    <m/>
    <m/>
    <m/>
    <m/>
    <m/>
    <m/>
    <m/>
    <m/>
    <m/>
    <m/>
    <m/>
    <m/>
    <m/>
    <m/>
    <s v="Нарушений нет"/>
    <m/>
    <m/>
    <m/>
  </r>
  <r>
    <x v="3"/>
    <x v="11"/>
    <s v="ОТЭЦ"/>
    <x v="93"/>
    <d v="1899-12-30T18:20:00"/>
    <d v="2014-04-08T00:00:00"/>
    <d v="1899-12-30T20:40:00"/>
    <d v="1899-12-30T02:20:00"/>
    <n v="353"/>
    <m/>
    <m/>
    <x v="0"/>
    <m/>
    <x v="0"/>
    <x v="11"/>
    <m/>
    <s v="Аварийная остановка ТЭЦ"/>
    <n v="224.4"/>
    <m/>
    <n v="224.4"/>
    <m/>
    <m/>
    <m/>
    <m/>
    <m/>
    <m/>
    <m/>
    <m/>
    <m/>
    <s v="КП18"/>
    <m/>
    <m/>
    <m/>
    <m/>
    <m/>
    <m/>
  </r>
  <r>
    <x v="3"/>
    <x v="11"/>
    <s v="РН-ЭН"/>
    <x v="93"/>
    <d v="1899-12-30T11:25:00"/>
    <d v="2014-04-08T00:00:00"/>
    <d v="1899-12-30T14:40:00"/>
    <d v="1899-12-30T03:15:00"/>
    <n v="75"/>
    <m/>
    <m/>
    <x v="0"/>
    <s v="Л-3К"/>
    <x v="2"/>
    <x v="2"/>
    <s v="ТП №306"/>
    <s v="слом опоры ВЛ- 6кВ Л-3К"/>
    <n v="3.8"/>
    <m/>
    <n v="3.8"/>
    <m/>
    <m/>
    <m/>
    <m/>
    <m/>
    <m/>
    <m/>
    <m/>
    <m/>
    <s v="КП19"/>
    <m/>
    <m/>
    <m/>
    <m/>
    <m/>
    <m/>
  </r>
  <r>
    <x v="3"/>
    <x v="11"/>
    <s v="РН-ЭН"/>
    <x v="94"/>
    <m/>
    <m/>
    <m/>
    <m/>
    <m/>
    <m/>
    <m/>
    <x v="4"/>
    <m/>
    <x v="3"/>
    <x v="8"/>
    <m/>
    <m/>
    <m/>
    <m/>
    <m/>
    <m/>
    <m/>
    <m/>
    <m/>
    <m/>
    <m/>
    <m/>
    <m/>
    <m/>
    <m/>
    <m/>
    <m/>
    <s v="Нарушений нет"/>
    <m/>
    <m/>
    <m/>
  </r>
  <r>
    <x v="3"/>
    <x v="11"/>
    <s v="РН-ЭН"/>
    <x v="95"/>
    <m/>
    <m/>
    <m/>
    <m/>
    <m/>
    <m/>
    <m/>
    <x v="4"/>
    <m/>
    <x v="3"/>
    <x v="8"/>
    <m/>
    <m/>
    <m/>
    <m/>
    <m/>
    <m/>
    <m/>
    <m/>
    <m/>
    <m/>
    <m/>
    <m/>
    <m/>
    <m/>
    <m/>
    <m/>
    <m/>
    <s v="Нарушений нет"/>
    <m/>
    <m/>
    <m/>
  </r>
  <r>
    <x v="3"/>
    <x v="11"/>
    <s v="РН-ЭН"/>
    <x v="96"/>
    <m/>
    <m/>
    <m/>
    <m/>
    <m/>
    <m/>
    <m/>
    <x v="4"/>
    <m/>
    <x v="3"/>
    <x v="8"/>
    <m/>
    <m/>
    <m/>
    <m/>
    <m/>
    <m/>
    <m/>
    <m/>
    <m/>
    <m/>
    <m/>
    <m/>
    <m/>
    <m/>
    <m/>
    <m/>
    <m/>
    <s v="Нарушений нет"/>
    <m/>
    <m/>
    <m/>
  </r>
  <r>
    <x v="3"/>
    <x v="11"/>
    <s v="РН-ЭН"/>
    <x v="97"/>
    <d v="1899-12-30T13:30:00"/>
    <d v="2014-04-12T00:00:00"/>
    <d v="1899-12-30T16:00:00"/>
    <d v="1899-12-30T02:30:00"/>
    <n v="2"/>
    <m/>
    <m/>
    <x v="1"/>
    <s v="ВЛ- 0,4 кВ"/>
    <x v="5"/>
    <x v="2"/>
    <s v="скважины"/>
    <s v="обрыв &quot;нулевого&quot; провода  (пролет через дорогу)-при переезде бр.СПРС."/>
    <n v="0.2"/>
    <m/>
    <n v="0.2"/>
    <m/>
    <m/>
    <m/>
    <m/>
    <m/>
    <m/>
    <m/>
    <m/>
    <m/>
    <s v="КП20"/>
    <m/>
    <m/>
    <m/>
    <m/>
    <s v="с"/>
    <m/>
  </r>
  <r>
    <x v="3"/>
    <x v="11"/>
    <s v="РН-ЭН"/>
    <x v="98"/>
    <m/>
    <m/>
    <m/>
    <m/>
    <m/>
    <m/>
    <m/>
    <x v="4"/>
    <m/>
    <x v="3"/>
    <x v="8"/>
    <m/>
    <m/>
    <m/>
    <m/>
    <m/>
    <m/>
    <m/>
    <m/>
    <m/>
    <m/>
    <m/>
    <m/>
    <m/>
    <m/>
    <m/>
    <m/>
    <m/>
    <s v="Нарушений нет"/>
    <m/>
    <m/>
    <m/>
  </r>
  <r>
    <x v="3"/>
    <x v="11"/>
    <s v="РН-ЭН"/>
    <x v="12"/>
    <m/>
    <m/>
    <m/>
    <m/>
    <m/>
    <m/>
    <m/>
    <x v="4"/>
    <m/>
    <x v="3"/>
    <x v="8"/>
    <m/>
    <m/>
    <m/>
    <m/>
    <m/>
    <m/>
    <m/>
    <m/>
    <m/>
    <m/>
    <m/>
    <m/>
    <m/>
    <m/>
    <m/>
    <m/>
    <m/>
    <s v="Нарушений нет"/>
    <m/>
    <m/>
    <m/>
  </r>
  <r>
    <x v="3"/>
    <x v="11"/>
    <s v="РН-ЭН"/>
    <x v="99"/>
    <m/>
    <m/>
    <m/>
    <m/>
    <m/>
    <m/>
    <m/>
    <x v="4"/>
    <m/>
    <x v="3"/>
    <x v="8"/>
    <m/>
    <m/>
    <m/>
    <m/>
    <m/>
    <m/>
    <m/>
    <m/>
    <m/>
    <m/>
    <m/>
    <m/>
    <m/>
    <m/>
    <m/>
    <m/>
    <m/>
    <s v="Нарушений нет"/>
    <m/>
    <m/>
    <m/>
  </r>
  <r>
    <x v="3"/>
    <x v="11"/>
    <s v="РН-ЭН"/>
    <x v="100"/>
    <d v="1899-12-30T11:33:00"/>
    <d v="2014-04-16T00:00:00"/>
    <d v="1899-12-30T12:55:00"/>
    <d v="1899-12-30T01:22:00"/>
    <n v="17"/>
    <m/>
    <m/>
    <x v="0"/>
    <s v="ТП 35/6 кВ"/>
    <x v="2"/>
    <x v="6"/>
    <s v="ТП 35/6 кВ &quot;Мирзоева&quot;"/>
    <s v="ошибка при производстве переключения по ТП 35/6 кВ"/>
    <n v="11.9"/>
    <m/>
    <n v="11.9"/>
    <m/>
    <m/>
    <m/>
    <m/>
    <m/>
    <m/>
    <m/>
    <m/>
    <m/>
    <s v="КП1"/>
    <m/>
    <m/>
    <m/>
    <m/>
    <m/>
    <m/>
  </r>
  <r>
    <x v="3"/>
    <x v="11"/>
    <s v="РН-ЭН"/>
    <x v="101"/>
    <m/>
    <m/>
    <m/>
    <m/>
    <m/>
    <m/>
    <m/>
    <x v="4"/>
    <m/>
    <x v="3"/>
    <x v="8"/>
    <m/>
    <m/>
    <m/>
    <m/>
    <m/>
    <m/>
    <m/>
    <m/>
    <m/>
    <m/>
    <m/>
    <m/>
    <m/>
    <m/>
    <m/>
    <m/>
    <m/>
    <s v="Нарушений нет"/>
    <m/>
    <m/>
    <m/>
  </r>
  <r>
    <x v="3"/>
    <x v="11"/>
    <s v="РН-ЭН"/>
    <x v="102"/>
    <m/>
    <m/>
    <m/>
    <m/>
    <m/>
    <m/>
    <m/>
    <x v="4"/>
    <m/>
    <x v="3"/>
    <x v="8"/>
    <m/>
    <m/>
    <m/>
    <m/>
    <m/>
    <m/>
    <m/>
    <m/>
    <m/>
    <m/>
    <m/>
    <m/>
    <m/>
    <m/>
    <m/>
    <m/>
    <m/>
    <s v="Нарушений нет"/>
    <m/>
    <m/>
    <m/>
  </r>
  <r>
    <x v="3"/>
    <x v="11"/>
    <s v="РН-ЭН"/>
    <x v="103"/>
    <m/>
    <m/>
    <m/>
    <m/>
    <m/>
    <m/>
    <m/>
    <x v="4"/>
    <m/>
    <x v="3"/>
    <x v="8"/>
    <m/>
    <m/>
    <m/>
    <m/>
    <m/>
    <m/>
    <m/>
    <m/>
    <m/>
    <m/>
    <m/>
    <m/>
    <m/>
    <m/>
    <m/>
    <m/>
    <m/>
    <s v="Нарушений нет"/>
    <m/>
    <m/>
    <m/>
  </r>
  <r>
    <x v="3"/>
    <x v="11"/>
    <s v="РН-ЭН"/>
    <x v="104"/>
    <m/>
    <m/>
    <m/>
    <m/>
    <m/>
    <m/>
    <m/>
    <x v="4"/>
    <m/>
    <x v="3"/>
    <x v="8"/>
    <m/>
    <m/>
    <m/>
    <m/>
    <m/>
    <m/>
    <m/>
    <m/>
    <m/>
    <m/>
    <m/>
    <m/>
    <m/>
    <m/>
    <m/>
    <m/>
    <m/>
    <s v="Нарушений нет"/>
    <m/>
    <m/>
    <m/>
  </r>
  <r>
    <x v="3"/>
    <x v="11"/>
    <s v="РН-ЭН"/>
    <x v="105"/>
    <m/>
    <m/>
    <m/>
    <m/>
    <m/>
    <m/>
    <m/>
    <x v="4"/>
    <m/>
    <x v="3"/>
    <x v="8"/>
    <m/>
    <m/>
    <m/>
    <m/>
    <m/>
    <m/>
    <m/>
    <m/>
    <m/>
    <m/>
    <m/>
    <m/>
    <m/>
    <m/>
    <m/>
    <m/>
    <m/>
    <s v="Нарушений нет"/>
    <m/>
    <m/>
    <m/>
  </r>
  <r>
    <x v="3"/>
    <x v="11"/>
    <s v="РН-ЭН"/>
    <x v="13"/>
    <m/>
    <m/>
    <m/>
    <m/>
    <m/>
    <m/>
    <m/>
    <x v="4"/>
    <m/>
    <x v="3"/>
    <x v="8"/>
    <m/>
    <m/>
    <m/>
    <m/>
    <m/>
    <m/>
    <m/>
    <m/>
    <m/>
    <m/>
    <m/>
    <m/>
    <m/>
    <m/>
    <m/>
    <m/>
    <m/>
    <s v="Нарушений нет"/>
    <m/>
    <m/>
    <m/>
  </r>
  <r>
    <x v="3"/>
    <x v="11"/>
    <s v="РН-ЭН"/>
    <x v="106"/>
    <d v="1899-12-30T22:00:00"/>
    <d v="2014-04-24T00:00:00"/>
    <d v="1899-12-30T16:06:00"/>
    <d v="1899-12-30T18:06:00"/>
    <n v="1"/>
    <m/>
    <m/>
    <x v="0"/>
    <s v="ВЛ- 0,4 кВ"/>
    <x v="5"/>
    <x v="2"/>
    <s v="ТП-204, гр.2."/>
    <s v="Нет фазы с опоры, требуется отключение ТП-204, гр.2."/>
    <n v="0.8"/>
    <n v="0.2"/>
    <n v="1"/>
    <m/>
    <m/>
    <m/>
    <m/>
    <m/>
    <m/>
    <m/>
    <m/>
    <m/>
    <s v="КП23"/>
    <m/>
    <m/>
    <m/>
    <m/>
    <m/>
    <m/>
  </r>
  <r>
    <x v="3"/>
    <x v="11"/>
    <s v="РН-ЭН"/>
    <x v="107"/>
    <d v="1899-12-30T10:00:00"/>
    <d v="2014-04-24T00:00:00"/>
    <d v="1899-12-30T15:00:00"/>
    <d v="1899-12-30T05:00:00"/>
    <n v="1"/>
    <m/>
    <m/>
    <x v="0"/>
    <s v="КЛ- 0,4 кВ"/>
    <x v="5"/>
    <x v="5"/>
    <s v="скважина"/>
    <s v="ликвидация окисления на кабельном спуске"/>
    <n v="0.1"/>
    <m/>
    <n v="0.1"/>
    <m/>
    <m/>
    <m/>
    <m/>
    <m/>
    <m/>
    <m/>
    <m/>
    <m/>
    <s v="КП5"/>
    <m/>
    <m/>
    <m/>
    <m/>
    <m/>
    <m/>
  </r>
  <r>
    <x v="3"/>
    <x v="11"/>
    <s v="РН-ЭН"/>
    <x v="107"/>
    <d v="1899-12-30T15:32:00"/>
    <d v="2014-04-24T00:00:00"/>
    <d v="1899-12-30T16:06:00"/>
    <d v="1899-12-30T00:34:00"/>
    <n v="46"/>
    <m/>
    <m/>
    <x v="0"/>
    <s v="ВЛ- 6 кВ"/>
    <x v="2"/>
    <x v="2"/>
    <s v="ЛР-6 кВ № 101"/>
    <s v="Фидер 65 - ВЛ-6 кВ : восстановление перемычки на ЛР-6 кВ № 101"/>
    <n v="0.5"/>
    <m/>
    <n v="0.5"/>
    <m/>
    <m/>
    <m/>
    <m/>
    <m/>
    <m/>
    <m/>
    <m/>
    <m/>
    <s v="КП23"/>
    <m/>
    <m/>
    <m/>
    <m/>
    <m/>
    <m/>
  </r>
  <r>
    <x v="3"/>
    <x v="11"/>
    <s v="ОПЭС, НПЭС"/>
    <x v="108"/>
    <m/>
    <m/>
    <m/>
    <m/>
    <m/>
    <m/>
    <m/>
    <x v="4"/>
    <m/>
    <x v="3"/>
    <x v="8"/>
    <m/>
    <m/>
    <m/>
    <m/>
    <m/>
    <m/>
    <m/>
    <m/>
    <m/>
    <m/>
    <m/>
    <m/>
    <m/>
    <m/>
    <m/>
    <m/>
    <m/>
    <s v="Нарушений не выявлено"/>
    <m/>
    <m/>
    <m/>
  </r>
  <r>
    <x v="3"/>
    <x v="11"/>
    <s v="ОПЭС"/>
    <x v="109"/>
    <d v="1899-12-30T17:42:00"/>
    <d v="2014-04-26T00:00:00"/>
    <d v="1899-12-30T18:22:00"/>
    <d v="1899-12-30T00:40:00"/>
    <n v="11"/>
    <m/>
    <m/>
    <x v="0"/>
    <s v="ВЛ-35 кВ &quot;Одопту&quot;"/>
    <x v="0"/>
    <x v="2"/>
    <m/>
    <s v="Появление однофазного замыкания на &quot;землю&quot; по ф. &quot;В&quot; на 2-й СШ-35 кВ &quot;ОТЭЦ&quot;. Производство переключений . Определение места повреждения: участок ВЛ-35 кВ &quot;Сабо&quot; - от ВМ-35 &quot;Одопту&quot; ПС-35/6 &quot;Тунгор&quot; до ВМ-35 кВ №40. С 14:55 до 15:20 отключение ВМ-35 кВ &quot;Одопту&quot; (в остановке ПС-35/6 кВ &quot;Одопту&quot;) для демонтажа КЛ-35 кВ  &quot;Одопту&quot; на ПС-35/6 кВ &quot;Тунгор&quot; - новая. НСС ОТЭЦ- однофазное замыкание за &quot;землю&quot; на 1-й СШ-35 кВ исчезло. В 15:20 включение ВМ-35 &quot;Одопту&quot; на ПС-35/6 кВ &quot;Тунгор&quot; старая. НСС ОТЭЦ- однофазное замыкание за &quot;землю&quot; на 1-й СШ-35 кВ появилось. Осмотр ВЛ-35 кВ &quot;Одопту&quot; от ПС-35/0,4 кВ &quot;УЗГ&quot; до ПС-35/6 кВ &quot;Тунгор&quot; в пролете опор №№52-91-видимых повреждений не выявлено. С 17:52 до 18:22 тключение ВМ-35 кВ &quot;Одопту&quot; (в остановке ПС-35/6 кВ &quot;Одопту&quot;) для демонтажа спусков на А-оп. №91. В 18:22 включение ВМ-35 №40, питание ПС-35/6 &quot;Одопту&quot; от ВЛ-35 кВ Т-600."/>
    <n v="1.67"/>
    <n v="0.13"/>
    <n v="1.8"/>
    <m/>
    <m/>
    <m/>
    <m/>
    <m/>
    <m/>
    <m/>
    <m/>
    <m/>
    <s v="КП15"/>
    <m/>
    <m/>
    <m/>
    <m/>
    <m/>
    <m/>
  </r>
  <r>
    <x v="3"/>
    <x v="11"/>
    <s v="НПЭС"/>
    <x v="110"/>
    <m/>
    <m/>
    <m/>
    <m/>
    <m/>
    <m/>
    <m/>
    <x v="4"/>
    <m/>
    <x v="3"/>
    <x v="8"/>
    <m/>
    <m/>
    <m/>
    <m/>
    <m/>
    <m/>
    <m/>
    <m/>
    <m/>
    <m/>
    <m/>
    <m/>
    <m/>
    <m/>
    <m/>
    <m/>
    <m/>
    <s v="Нарушений не выявлено"/>
    <m/>
    <m/>
    <m/>
  </r>
  <r>
    <x v="3"/>
    <x v="11"/>
    <s v="РН-ЭН"/>
    <x v="110"/>
    <d v="1899-12-30T10:30:00"/>
    <d v="2014-04-27T00:00:00"/>
    <d v="1899-12-30T12:00:00"/>
    <d v="1899-12-30T01:30:00"/>
    <n v="4"/>
    <m/>
    <m/>
    <x v="0"/>
    <s v="ВЛ- 0,4 кВ"/>
    <x v="5"/>
    <x v="2"/>
    <s v="ТП-206, гр.2"/>
    <s v="Оборван провод со столба. Восстаноление опорного пров. ВЛ-0,4кВ ТП-206, гр.2"/>
    <n v="0.1"/>
    <m/>
    <n v="0.1"/>
    <m/>
    <m/>
    <m/>
    <m/>
    <m/>
    <m/>
    <m/>
    <m/>
    <m/>
    <s v="КП12"/>
    <m/>
    <m/>
    <m/>
    <m/>
    <m/>
    <m/>
  </r>
  <r>
    <x v="3"/>
    <x v="11"/>
    <s v="РН-ЭН"/>
    <x v="322"/>
    <m/>
    <m/>
    <m/>
    <m/>
    <m/>
    <m/>
    <m/>
    <x v="4"/>
    <m/>
    <x v="3"/>
    <x v="8"/>
    <m/>
    <m/>
    <m/>
    <m/>
    <m/>
    <m/>
    <m/>
    <m/>
    <m/>
    <m/>
    <m/>
    <m/>
    <m/>
    <m/>
    <m/>
    <m/>
    <m/>
    <s v="Нарушений нет"/>
    <m/>
    <m/>
    <m/>
  </r>
  <r>
    <x v="3"/>
    <x v="11"/>
    <s v="РН-ЭН"/>
    <x v="323"/>
    <d v="1899-12-30T10:05:00"/>
    <d v="2014-04-29T00:00:00"/>
    <d v="1899-12-30T10:45:00"/>
    <d v="1899-12-30T00:40:00"/>
    <n v="8"/>
    <m/>
    <m/>
    <x v="0"/>
    <s v="ВЛ - 0,4 кВ"/>
    <x v="5"/>
    <x v="2"/>
    <s v="ТП № 227"/>
    <s v="ТП № 227 скв. 2918 - восстановление &quot;0&quot; провода на опоре"/>
    <n v="0.1"/>
    <m/>
    <n v="0.1"/>
    <m/>
    <m/>
    <m/>
    <m/>
    <m/>
    <m/>
    <m/>
    <m/>
    <m/>
    <s v="КП24"/>
    <m/>
    <m/>
    <m/>
    <m/>
    <m/>
    <m/>
  </r>
  <r>
    <x v="3"/>
    <x v="11"/>
    <s v="РН-ЭН"/>
    <x v="323"/>
    <d v="1899-12-30T12:37:00"/>
    <d v="2014-04-29T00:00:00"/>
    <d v="1899-12-30T13:15:00"/>
    <d v="1899-12-30T00:38:00"/>
    <n v="11"/>
    <m/>
    <m/>
    <x v="0"/>
    <s v="ВЛ - 35 кВ"/>
    <x v="0"/>
    <x v="2"/>
    <m/>
    <s v="Восстановление шлейфов на ВЛ-35, монтаж перемычек на опоре"/>
    <n v="1"/>
    <m/>
    <n v="1"/>
    <m/>
    <m/>
    <m/>
    <m/>
    <m/>
    <m/>
    <m/>
    <m/>
    <m/>
    <s v="КП12"/>
    <m/>
    <m/>
    <m/>
    <m/>
    <m/>
    <m/>
  </r>
  <r>
    <x v="3"/>
    <x v="11"/>
    <s v="РН-ЭН"/>
    <x v="324"/>
    <m/>
    <m/>
    <m/>
    <m/>
    <m/>
    <m/>
    <m/>
    <x v="4"/>
    <m/>
    <x v="3"/>
    <x v="8"/>
    <m/>
    <m/>
    <m/>
    <m/>
    <m/>
    <m/>
    <m/>
    <m/>
    <m/>
    <m/>
    <m/>
    <m/>
    <m/>
    <m/>
    <m/>
    <m/>
    <m/>
    <s v="Нарушений нет"/>
    <m/>
    <m/>
    <m/>
  </r>
  <r>
    <x v="4"/>
    <x v="11"/>
    <s v="РН-ЭН"/>
    <x v="14"/>
    <d v="1899-12-30T13:00:00"/>
    <d v="2014-05-01T00:00:00"/>
    <d v="1899-12-30T22:35:00"/>
    <d v="1899-12-30T09:35:00"/>
    <n v="7"/>
    <m/>
    <m/>
    <x v="0"/>
    <s v="ВЛ - 0,4 кВ"/>
    <x v="5"/>
    <x v="2"/>
    <s v="фидер №1 ТП №312"/>
    <s v="отключ. фидер №1 ТП №312 отсутствие фазы"/>
    <n v="0.5"/>
    <n v="0.4"/>
    <n v="0.9"/>
    <m/>
    <m/>
    <m/>
    <m/>
    <m/>
    <m/>
    <m/>
    <m/>
    <m/>
    <s v="КП24"/>
    <m/>
    <m/>
    <m/>
    <m/>
    <m/>
    <m/>
  </r>
  <r>
    <x v="4"/>
    <x v="11"/>
    <s v="РН-ЭН"/>
    <x v="15"/>
    <d v="1899-12-30T10:30:00"/>
    <d v="2014-05-02T00:00:00"/>
    <d v="1899-12-30T17:00:00"/>
    <d v="1899-12-30T06:30:00"/>
    <n v="1"/>
    <m/>
    <m/>
    <x v="3"/>
    <s v="БУС"/>
    <x v="5"/>
    <x v="9"/>
    <s v="скважина"/>
    <s v="Выбило по Т.З."/>
    <n v="0.8"/>
    <m/>
    <n v="0.8"/>
    <m/>
    <m/>
    <m/>
    <m/>
    <m/>
    <m/>
    <m/>
    <m/>
    <m/>
    <s v="КП25"/>
    <m/>
    <m/>
    <m/>
    <s v="т"/>
    <m/>
    <m/>
  </r>
  <r>
    <x v="4"/>
    <x v="11"/>
    <s v="РН-ЭН"/>
    <x v="325"/>
    <m/>
    <m/>
    <m/>
    <m/>
    <m/>
    <m/>
    <m/>
    <x v="4"/>
    <m/>
    <x v="3"/>
    <x v="8"/>
    <m/>
    <m/>
    <m/>
    <m/>
    <m/>
    <m/>
    <m/>
    <m/>
    <m/>
    <m/>
    <m/>
    <m/>
    <m/>
    <m/>
    <m/>
    <m/>
    <m/>
    <s v="Нарушений нет"/>
    <m/>
    <m/>
    <m/>
  </r>
  <r>
    <x v="4"/>
    <x v="11"/>
    <s v="РН-ЭН"/>
    <x v="111"/>
    <d v="1899-12-30T16:10:00"/>
    <d v="2014-05-04T00:00:00"/>
    <d v="1899-12-30T16:13:00"/>
    <d v="1899-12-30T00:03:00"/>
    <n v="106"/>
    <m/>
    <m/>
    <x v="0"/>
    <s v="ВВ-6 кВ"/>
    <x v="0"/>
    <x v="0"/>
    <s v="ПС-35/6 кВ &quot;Северная&quot;"/>
    <s v="автоматическое отключение ВВ-6 фид.52 (МТО) на ПС-35/6 кВ &quot;Северная&quot;"/>
    <n v="1.1000000000000001"/>
    <m/>
    <n v="1.1000000000000001"/>
    <m/>
    <m/>
    <m/>
    <m/>
    <m/>
    <m/>
    <m/>
    <m/>
    <m/>
    <s v="КП24"/>
    <m/>
    <m/>
    <m/>
    <m/>
    <m/>
    <m/>
  </r>
  <r>
    <x v="4"/>
    <x v="11"/>
    <s v="РН-ЭН"/>
    <x v="111"/>
    <d v="1899-12-30T13:00:00"/>
    <d v="2014-05-04T00:00:00"/>
    <d v="1899-12-30T16:20:00"/>
    <d v="1899-12-30T03:20:00"/>
    <n v="3"/>
    <m/>
    <m/>
    <x v="0"/>
    <s v="ВЛ - 6 кВ"/>
    <x v="2"/>
    <x v="2"/>
    <s v="ТП 94"/>
    <s v="обрыв фазы на опоре вводного кабеля возле ТП 94"/>
    <n v="0.9"/>
    <m/>
    <n v="0.9"/>
    <m/>
    <m/>
    <m/>
    <m/>
    <m/>
    <m/>
    <m/>
    <m/>
    <m/>
    <s v="КП23"/>
    <m/>
    <m/>
    <m/>
    <m/>
    <m/>
    <m/>
  </r>
  <r>
    <x v="4"/>
    <x v="11"/>
    <s v="РН-ЭН"/>
    <x v="112"/>
    <d v="1899-12-30T11:00:00"/>
    <d v="2014-05-05T00:00:00"/>
    <d v="1899-12-30T18:30:00"/>
    <d v="1899-12-30T07:30:00"/>
    <n v="1"/>
    <m/>
    <m/>
    <x v="0"/>
    <s v="ВА-100А"/>
    <x v="5"/>
    <x v="6"/>
    <s v="ТП № 220 гр. 2"/>
    <s v="замена ВА-100А на ТП № 220 гр. 2"/>
    <n v="0.2"/>
    <m/>
    <n v="0.2"/>
    <m/>
    <m/>
    <m/>
    <m/>
    <m/>
    <m/>
    <m/>
    <m/>
    <m/>
    <s v="КП24"/>
    <m/>
    <m/>
    <m/>
    <m/>
    <m/>
    <m/>
  </r>
  <r>
    <x v="4"/>
    <x v="11"/>
    <s v="РН-ЭН"/>
    <x v="112"/>
    <d v="1899-12-30T07:00:00"/>
    <d v="2014-05-05T00:00:00"/>
    <d v="1899-12-30T19:00:00"/>
    <d v="1899-12-30T12:00:00"/>
    <n v="3"/>
    <m/>
    <m/>
    <x v="0"/>
    <s v="ВЛ - 0,4 кВ"/>
    <x v="5"/>
    <x v="6"/>
    <s v="ТП № 13."/>
    <s v=" упал провод с опоры скв. 209 ТП № 13."/>
    <n v="0.7"/>
    <m/>
    <n v="0.7"/>
    <m/>
    <m/>
    <m/>
    <m/>
    <m/>
    <m/>
    <m/>
    <m/>
    <m/>
    <s v="КП24"/>
    <m/>
    <m/>
    <m/>
    <m/>
    <m/>
    <m/>
  </r>
  <r>
    <x v="4"/>
    <x v="11"/>
    <s v="РН-ЭН"/>
    <x v="113"/>
    <d v="1899-12-30T07:00:00"/>
    <d v="2014-05-06T00:00:00"/>
    <d v="1899-12-30T13:00:00"/>
    <d v="1899-12-30T06:00:00"/>
    <n v="12"/>
    <m/>
    <m/>
    <x v="0"/>
    <s v="ВЛ - 6 кВ"/>
    <x v="2"/>
    <x v="2"/>
    <s v="ТП № 304"/>
    <s v="ТП № 304 две опоры ВЛ 6кВ висят на проводах. "/>
    <n v="2.2000000000000002"/>
    <m/>
    <n v="2.2000000000000002"/>
    <m/>
    <m/>
    <m/>
    <m/>
    <m/>
    <m/>
    <m/>
    <m/>
    <m/>
    <s v="КП19"/>
    <m/>
    <m/>
    <m/>
    <m/>
    <m/>
    <m/>
  </r>
  <r>
    <x v="4"/>
    <x v="11"/>
    <s v="РН-ЭН"/>
    <x v="113"/>
    <d v="1899-12-30T13:00:00"/>
    <d v="2014-05-12T00:00:00"/>
    <d v="1899-12-30T07:00:00"/>
    <d v="1900-01-04T18:00:00"/>
    <n v="1"/>
    <m/>
    <m/>
    <x v="0"/>
    <s v="ВЛ - 6 кВ"/>
    <x v="2"/>
    <x v="2"/>
    <s v="скважина"/>
    <s v="ТП № 304 две опоры ВЛ 6кВ висят на проводах. "/>
    <n v="2.2999999999999998"/>
    <m/>
    <n v="2.2999999999999998"/>
    <m/>
    <m/>
    <m/>
    <m/>
    <m/>
    <m/>
    <m/>
    <m/>
    <m/>
    <s v="КП19"/>
    <m/>
    <m/>
    <s v="Переходящее"/>
    <m/>
    <m/>
    <m/>
  </r>
  <r>
    <x v="4"/>
    <x v="11"/>
    <s v="РН-ЭН"/>
    <x v="115"/>
    <d v="1899-12-30T22:11:00"/>
    <d v="2014-05-09T00:00:00"/>
    <d v="1899-12-30T10:25:00"/>
    <d v="1899-12-30T12:14:00"/>
    <n v="2"/>
    <m/>
    <m/>
    <x v="0"/>
    <s v="ВЛ - 0,4 кВ"/>
    <x v="5"/>
    <x v="2"/>
    <s v="ТП 97 гр.1"/>
    <s v="отгорел фазный провод на опоре ( ТП 97 гр.1)"/>
    <n v="0.3"/>
    <m/>
    <n v="0.3"/>
    <m/>
    <m/>
    <m/>
    <m/>
    <m/>
    <m/>
    <m/>
    <m/>
    <m/>
    <s v="КП23"/>
    <m/>
    <m/>
    <s v="Переходящее"/>
    <m/>
    <m/>
    <m/>
  </r>
  <r>
    <x v="4"/>
    <x v="11"/>
    <s v="РН-ЭН"/>
    <x v="116"/>
    <d v="1899-12-30T06:30:00"/>
    <d v="2014-05-12T00:00:00"/>
    <d v="1899-12-30T07:00:00"/>
    <d v="1900-01-02T00:30:00"/>
    <n v="1"/>
    <m/>
    <m/>
    <x v="0"/>
    <s v="ВЛ - 0,4 кВ"/>
    <x v="5"/>
    <x v="2"/>
    <s v="скважина"/>
    <s v="отгорел фазный провод на опоре"/>
    <n v="3"/>
    <m/>
    <n v="3"/>
    <m/>
    <m/>
    <m/>
    <m/>
    <m/>
    <m/>
    <m/>
    <m/>
    <m/>
    <s v="КП5"/>
    <m/>
    <m/>
    <s v="Переходящее"/>
    <m/>
    <m/>
    <m/>
  </r>
  <r>
    <x v="4"/>
    <x v="11"/>
    <s v="РН-ЭН"/>
    <x v="116"/>
    <d v="1899-12-30T17:00:00"/>
    <d v="2014-05-10T00:00:00"/>
    <d v="1899-12-30T12:00:00"/>
    <d v="1899-12-30T19:00:00"/>
    <n v="1"/>
    <m/>
    <m/>
    <x v="3"/>
    <s v="БУС"/>
    <x v="5"/>
    <x v="9"/>
    <s v="скважина"/>
    <s v="поломка автомата в БУС"/>
    <n v="1.6"/>
    <m/>
    <n v="1.6"/>
    <m/>
    <m/>
    <m/>
    <m/>
    <m/>
    <m/>
    <m/>
    <m/>
    <m/>
    <s v="КП23"/>
    <m/>
    <m/>
    <s v="Переходящее"/>
    <s v="т"/>
    <m/>
    <m/>
  </r>
  <r>
    <x v="4"/>
    <x v="11"/>
    <s v="РН-ЭН"/>
    <x v="116"/>
    <d v="1899-12-30T22:20:00"/>
    <d v="2014-05-10T00:00:00"/>
    <d v="1899-12-30T00:50:00"/>
    <d v="1899-12-30T02:30:00"/>
    <n v="46"/>
    <m/>
    <m/>
    <x v="0"/>
    <s v="скважина"/>
    <x v="5"/>
    <x v="1"/>
    <s v="ГПА №2"/>
    <s v="при запуске шурф скв №1 выбило Л-4Н, ГПА №2"/>
    <n v="14.7"/>
    <m/>
    <n v="14.7"/>
    <m/>
    <m/>
    <m/>
    <m/>
    <m/>
    <m/>
    <m/>
    <m/>
    <m/>
    <s v="КП23"/>
    <m/>
    <m/>
    <m/>
    <m/>
    <m/>
    <m/>
  </r>
  <r>
    <x v="4"/>
    <x v="11"/>
    <s v="РН-ЭН"/>
    <x v="119"/>
    <d v="1899-12-30T14:00:00"/>
    <d v="2014-05-12T00:00:00"/>
    <d v="1899-12-30T15:00:00"/>
    <d v="1899-12-30T01:00:00"/>
    <n v="5"/>
    <m/>
    <m/>
    <x v="0"/>
    <s v="ВЛ - 0,4 кВ"/>
    <x v="5"/>
    <x v="2"/>
    <s v=" ТП №305 Ф 3"/>
    <s v="ав. откл. ТП №305 Ф 3- перехлест проводов"/>
    <n v="0.2"/>
    <m/>
    <n v="0.2"/>
    <m/>
    <m/>
    <m/>
    <m/>
    <m/>
    <m/>
    <m/>
    <m/>
    <m/>
    <s v="КП15"/>
    <m/>
    <m/>
    <m/>
    <m/>
    <m/>
    <m/>
  </r>
  <r>
    <x v="4"/>
    <x v="11"/>
    <s v="РН-ЭН"/>
    <x v="120"/>
    <d v="1899-12-30T11:30:00"/>
    <d v="2014-05-13T00:00:00"/>
    <d v="1899-12-30T12:00:00"/>
    <d v="1899-12-30T00:30:00"/>
    <n v="19"/>
    <m/>
    <m/>
    <x v="0"/>
    <s v="ВЛ - 6 кВ"/>
    <x v="2"/>
    <x v="2"/>
    <s v="ПС 35/6кВ Фидер №3"/>
    <s v="ПС 35/6кВ Фидер №3 упала опора ВЛ-6кВ ."/>
    <n v="0.8"/>
    <m/>
    <n v="0.8"/>
    <m/>
    <m/>
    <m/>
    <m/>
    <m/>
    <m/>
    <m/>
    <m/>
    <m/>
    <s v="КП19"/>
    <m/>
    <m/>
    <m/>
    <m/>
    <m/>
    <m/>
  </r>
  <r>
    <x v="4"/>
    <x v="11"/>
    <s v="РН-ЭН"/>
    <x v="121"/>
    <d v="1899-12-30T15:00:00"/>
    <d v="2014-05-15T00:00:00"/>
    <d v="1899-12-30T15:20:00"/>
    <d v="1899-12-31T00:20:00"/>
    <n v="5"/>
    <m/>
    <m/>
    <x v="0"/>
    <s v="КЛ - 0,4 кВ"/>
    <x v="5"/>
    <x v="5"/>
    <s v="ТП № 220"/>
    <s v="ТП № 220 восстановление 2х фаз. Неисправен кабель."/>
    <n v="1.1000000000000001"/>
    <n v="0.1"/>
    <n v="1.2"/>
    <m/>
    <m/>
    <m/>
    <m/>
    <m/>
    <m/>
    <m/>
    <m/>
    <m/>
    <s v="КП23"/>
    <m/>
    <m/>
    <m/>
    <m/>
    <m/>
    <m/>
  </r>
  <r>
    <x v="4"/>
    <x v="11"/>
    <s v="РН-ЭН"/>
    <x v="122"/>
    <d v="1899-12-30T10:00:00"/>
    <d v="2014-05-15T00:00:00"/>
    <d v="1899-12-30T18:30:00"/>
    <d v="1899-12-30T08:30:00"/>
    <n v="1"/>
    <m/>
    <m/>
    <x v="0"/>
    <s v="КЛ - 0,4 кВ"/>
    <x v="5"/>
    <x v="5"/>
    <s v="скважина"/>
    <s v="Нет фазы"/>
    <n v="0.1"/>
    <m/>
    <n v="0.1"/>
    <m/>
    <m/>
    <m/>
    <m/>
    <m/>
    <m/>
    <m/>
    <m/>
    <m/>
    <s v="КП24"/>
    <m/>
    <m/>
    <m/>
    <m/>
    <m/>
    <m/>
  </r>
  <r>
    <x v="4"/>
    <x v="11"/>
    <s v="РН-ЭН"/>
    <x v="326"/>
    <d v="1899-12-30T15:00:00"/>
    <d v="2014-05-18T00:00:00"/>
    <d v="1899-12-30T17:30:00"/>
    <d v="1899-12-30T02:30:00"/>
    <n v="6"/>
    <m/>
    <m/>
    <x v="0"/>
    <s v="ВЛ - 0,4 кВ"/>
    <x v="5"/>
    <x v="2"/>
    <s v="ТП-216, гр.1"/>
    <s v="ТП-216, гр.1 - нет фазы со столба."/>
    <n v="0.2"/>
    <m/>
    <n v="0.2"/>
    <m/>
    <m/>
    <m/>
    <m/>
    <m/>
    <m/>
    <m/>
    <m/>
    <m/>
    <s v="КП15"/>
    <m/>
    <m/>
    <m/>
    <m/>
    <m/>
    <m/>
  </r>
  <r>
    <x v="4"/>
    <x v="11"/>
    <s v="РН-ЭН"/>
    <x v="326"/>
    <d v="1899-12-30T15:00:00"/>
    <d v="2014-05-18T00:00:00"/>
    <d v="1899-12-30T17:00:00"/>
    <d v="1899-12-30T02:00:00"/>
    <n v="1"/>
    <m/>
    <m/>
    <x v="3"/>
    <s v="БУС"/>
    <x v="5"/>
    <x v="9"/>
    <s v="скважина"/>
    <s v="Ремонт пускателя."/>
    <n v="0.1"/>
    <m/>
    <n v="0.1"/>
    <m/>
    <m/>
    <m/>
    <m/>
    <m/>
    <m/>
    <m/>
    <m/>
    <m/>
    <s v="КП24"/>
    <m/>
    <m/>
    <m/>
    <s v="т"/>
    <m/>
    <m/>
  </r>
  <r>
    <x v="4"/>
    <x v="11"/>
    <s v="РН-ЭН"/>
    <x v="124"/>
    <d v="1899-12-30T09:00:00"/>
    <d v="2014-05-20T00:00:00"/>
    <d v="1899-12-30T16:00:00"/>
    <d v="1899-12-30T07:00:00"/>
    <n v="1"/>
    <m/>
    <m/>
    <x v="3"/>
    <s v="БУС"/>
    <x v="5"/>
    <x v="9"/>
    <s v="скважина"/>
    <s v="неисправен автомат"/>
    <n v="0.5"/>
    <m/>
    <n v="0.5"/>
    <m/>
    <m/>
    <m/>
    <m/>
    <m/>
    <m/>
    <m/>
    <m/>
    <m/>
    <s v="КП24"/>
    <m/>
    <m/>
    <m/>
    <s v="т"/>
    <m/>
    <m/>
  </r>
  <r>
    <x v="4"/>
    <x v="11"/>
    <s v="РН-ЭН"/>
    <x v="124"/>
    <d v="1899-12-30T15:30:00"/>
    <d v="2014-05-20T00:00:00"/>
    <d v="1899-12-30T19:00:00"/>
    <d v="1899-12-30T03:30:00"/>
    <n v="1"/>
    <m/>
    <m/>
    <x v="3"/>
    <s v="БУС"/>
    <x v="5"/>
    <x v="9"/>
    <s v="скважина"/>
    <s v="Ремонт БУС"/>
    <n v="0.1"/>
    <m/>
    <n v="0.1"/>
    <m/>
    <m/>
    <m/>
    <m/>
    <m/>
    <m/>
    <m/>
    <m/>
    <m/>
    <s v="КП24"/>
    <m/>
    <m/>
    <m/>
    <s v="т"/>
    <m/>
    <m/>
  </r>
  <r>
    <x v="4"/>
    <x v="11"/>
    <s v="РН-ЭН"/>
    <x v="126"/>
    <d v="1899-12-30T10:53:00"/>
    <d v="2014-05-27T00:00:00"/>
    <d v="1899-12-30T12:43:00"/>
    <d v="1899-12-30T01:50:00"/>
    <n v="201"/>
    <m/>
    <m/>
    <x v="0"/>
    <s v="ПС 35/6 кВ"/>
    <x v="0"/>
    <x v="0"/>
    <s v="ПС &quot;Северная&quot;"/>
    <s v="автоматич. отключение ПС &quot;Северная&quot; ф-52"/>
    <n v="7.2"/>
    <m/>
    <n v="7.2"/>
    <m/>
    <m/>
    <m/>
    <m/>
    <m/>
    <m/>
    <m/>
    <m/>
    <m/>
    <s v="КП5"/>
    <m/>
    <m/>
    <m/>
    <m/>
    <m/>
    <m/>
  </r>
  <r>
    <x v="4"/>
    <x v="11"/>
    <s v="РН-ЭН"/>
    <x v="126"/>
    <d v="1899-12-30T12:44:00"/>
    <d v="2014-05-28T00:00:00"/>
    <d v="1899-12-30T00:30:00"/>
    <d v="1899-12-30T11:46:00"/>
    <n v="4"/>
    <m/>
    <m/>
    <x v="0"/>
    <s v="ТП 6/0,4 кВ"/>
    <x v="2"/>
    <x v="6"/>
    <s v="ТП 214 гр.1"/>
    <s v="ТП 214 гр.1 - не запускается (сгорела катушка на 6,0 кВ)"/>
    <n v="1"/>
    <m/>
    <n v="1"/>
    <m/>
    <m/>
    <m/>
    <m/>
    <m/>
    <m/>
    <m/>
    <m/>
    <m/>
    <s v="КП23"/>
    <m/>
    <m/>
    <m/>
    <m/>
    <m/>
    <m/>
  </r>
  <r>
    <x v="4"/>
    <x v="11"/>
    <s v="РН-ЭН"/>
    <x v="126"/>
    <d v="1899-12-30T12:44:00"/>
    <d v="2014-05-28T00:00:00"/>
    <d v="1899-12-30T15:15:00"/>
    <d v="1899-12-31T02:30:00"/>
    <n v="4"/>
    <m/>
    <m/>
    <x v="0"/>
    <s v="ВЛ - 0,4 кВ"/>
    <x v="5"/>
    <x v="2"/>
    <s v="ТП 208 гр.1."/>
    <s v="ТП 208 гр.1. Сгорел опорный кабель"/>
    <n v="2.2000000000000002"/>
    <m/>
    <n v="2.2000000000000002"/>
    <m/>
    <m/>
    <m/>
    <m/>
    <m/>
    <m/>
    <m/>
    <m/>
    <m/>
    <s v="КП23"/>
    <m/>
    <m/>
    <s v="Переходящее"/>
    <m/>
    <m/>
    <m/>
  </r>
  <r>
    <x v="4"/>
    <x v="11"/>
    <s v="РН-ЭН"/>
    <x v="126"/>
    <d v="1899-12-30T12:44:00"/>
    <d v="2014-05-29T00:00:00"/>
    <d v="1899-12-30T10:15:00"/>
    <d v="1899-12-31T21:31:00"/>
    <n v="1"/>
    <m/>
    <m/>
    <x v="0"/>
    <s v="ВЛ - 0,4 кВ"/>
    <x v="5"/>
    <x v="2"/>
    <s v="скважина"/>
    <s v="ТП 94 гр. 2 -  окисление на опоре."/>
    <n v="0.8"/>
    <m/>
    <n v="0.8"/>
    <m/>
    <m/>
    <m/>
    <m/>
    <m/>
    <m/>
    <m/>
    <m/>
    <m/>
    <s v="КП5"/>
    <m/>
    <m/>
    <s v="Переходящее"/>
    <m/>
    <m/>
    <m/>
  </r>
  <r>
    <x v="4"/>
    <x v="11"/>
    <s v="РН-ЭН"/>
    <x v="128"/>
    <m/>
    <m/>
    <m/>
    <m/>
    <m/>
    <m/>
    <m/>
    <x v="4"/>
    <m/>
    <x v="3"/>
    <x v="8"/>
    <m/>
    <m/>
    <m/>
    <m/>
    <m/>
    <m/>
    <m/>
    <m/>
    <m/>
    <m/>
    <m/>
    <m/>
    <m/>
    <m/>
    <m/>
    <m/>
    <m/>
    <s v="Нарушений нет"/>
    <m/>
    <m/>
    <m/>
  </r>
  <r>
    <x v="4"/>
    <x v="11"/>
    <s v="РН-ЭН"/>
    <x v="129"/>
    <d v="1899-12-30T11:10:00"/>
    <d v="2014-05-30T00:00:00"/>
    <d v="1899-12-30T12:10:00"/>
    <d v="1899-12-30T01:00:00"/>
    <n v="13"/>
    <m/>
    <m/>
    <x v="0"/>
    <s v="ВЛ - 0,4 кВ"/>
    <x v="5"/>
    <x v="2"/>
    <s v="скважины"/>
    <s v="перехлест проводов."/>
    <n v="0.5"/>
    <m/>
    <n v="0.5"/>
    <m/>
    <m/>
    <m/>
    <m/>
    <m/>
    <m/>
    <m/>
    <m/>
    <m/>
    <s v="КП15"/>
    <m/>
    <m/>
    <m/>
    <m/>
    <m/>
    <m/>
  </r>
  <r>
    <x v="4"/>
    <x v="11"/>
    <s v="РН-ЭН"/>
    <x v="130"/>
    <m/>
    <m/>
    <m/>
    <m/>
    <m/>
    <m/>
    <m/>
    <x v="4"/>
    <m/>
    <x v="3"/>
    <x v="8"/>
    <m/>
    <m/>
    <m/>
    <m/>
    <m/>
    <m/>
    <m/>
    <m/>
    <m/>
    <m/>
    <m/>
    <m/>
    <m/>
    <m/>
    <m/>
    <m/>
    <m/>
    <s v="Нарушений нет"/>
    <m/>
    <m/>
    <m/>
  </r>
  <r>
    <x v="5"/>
    <x v="11"/>
    <s v="РН-ЭН"/>
    <x v="131"/>
    <d v="1899-12-30T23:48:00"/>
    <d v="2014-06-02T00:00:00"/>
    <d v="1899-12-30T01:25:00"/>
    <d v="1899-12-30T01:37:00"/>
    <n v="616"/>
    <m/>
    <m/>
    <x v="0"/>
    <m/>
    <x v="0"/>
    <x v="11"/>
    <m/>
    <s v="Аварийная остановка ТЭЦ"/>
    <n v="26.2"/>
    <m/>
    <n v="26.2"/>
    <m/>
    <m/>
    <m/>
    <m/>
    <m/>
    <m/>
    <m/>
    <m/>
    <m/>
    <s v="КП18"/>
    <m/>
    <m/>
    <m/>
    <m/>
    <m/>
    <m/>
  </r>
  <r>
    <x v="5"/>
    <x v="11"/>
    <s v="РН-ЭН"/>
    <x v="132"/>
    <d v="1899-12-30T01:54:00"/>
    <d v="2014-06-02T00:00:00"/>
    <d v="1899-12-30T03:18:00"/>
    <d v="1899-12-30T01:24:00"/>
    <n v="253"/>
    <m/>
    <m/>
    <x v="0"/>
    <m/>
    <x v="0"/>
    <x v="11"/>
    <m/>
    <s v="Авт. отключ. ВМ-35 Т-2"/>
    <n v="7"/>
    <m/>
    <n v="7"/>
    <m/>
    <m/>
    <m/>
    <m/>
    <m/>
    <m/>
    <m/>
    <m/>
    <m/>
    <s v="КП18"/>
    <m/>
    <m/>
    <m/>
    <m/>
    <m/>
    <m/>
  </r>
  <r>
    <x v="5"/>
    <x v="11"/>
    <s v="РН-ЭН"/>
    <x v="132"/>
    <d v="1899-12-30T07:00:00"/>
    <d v="2014-06-02T00:00:00"/>
    <d v="1899-12-30T17:40:00"/>
    <d v="1899-12-30T10:40:00"/>
    <n v="31"/>
    <m/>
    <m/>
    <x v="0"/>
    <s v="ТП 6/0,4 кВ"/>
    <x v="2"/>
    <x v="6"/>
    <s v="ТП №11&quot;а&quot;"/>
    <s v="ПС35/6&quot;2-ая площадь&quot;фид.№3 - смена предохранителя на ТП №11&quot;а&quot;"/>
    <n v="0.7"/>
    <n v="0.4"/>
    <n v="1.1000000000000001"/>
    <m/>
    <m/>
    <m/>
    <m/>
    <m/>
    <m/>
    <m/>
    <m/>
    <m/>
    <s v="КП24"/>
    <m/>
    <m/>
    <m/>
    <m/>
    <m/>
    <m/>
  </r>
  <r>
    <x v="5"/>
    <x v="11"/>
    <s v="Сахэнерго"/>
    <x v="132"/>
    <d v="1899-12-30T18:53:00"/>
    <d v="2014-06-03T00:00:00"/>
    <d v="1899-12-30T16:00:00"/>
    <d v="1899-12-30T22:07:00"/>
    <n v="284"/>
    <m/>
    <m/>
    <x v="5"/>
    <m/>
    <x v="4"/>
    <x v="2"/>
    <m/>
    <s v="отключение линии из-за грозового фронта в районе Тымовска. Отключение ВЛ-220 Д-13 Тымовск."/>
    <n v="494.5"/>
    <m/>
    <n v="494.5"/>
    <m/>
    <m/>
    <m/>
    <m/>
    <m/>
    <m/>
    <m/>
    <m/>
    <m/>
    <s v="КП18"/>
    <m/>
    <m/>
    <m/>
    <m/>
    <m/>
    <m/>
  </r>
  <r>
    <x v="5"/>
    <x v="11"/>
    <s v="РН-ЭН"/>
    <x v="133"/>
    <d v="1899-12-30T14:34:00"/>
    <d v="2014-06-03T00:00:00"/>
    <d v="1899-12-30T14:42:00"/>
    <d v="1899-12-30T00:08:00"/>
    <n v="274"/>
    <m/>
    <m/>
    <x v="0"/>
    <s v="ВМ -35кВ"/>
    <x v="0"/>
    <x v="0"/>
    <s v="ПС-35/6кВ &quot;Северная&quot;"/>
    <s v="АОЭЭ ВМ -35кВ, остановка ПС-35/6кВ &quot;Северная&quot;"/>
    <n v="3.3"/>
    <m/>
    <n v="3.3"/>
    <m/>
    <m/>
    <m/>
    <m/>
    <m/>
    <m/>
    <m/>
    <m/>
    <m/>
    <s v="КП5"/>
    <m/>
    <m/>
    <m/>
    <m/>
    <m/>
    <m/>
  </r>
  <r>
    <x v="5"/>
    <x v="11"/>
    <s v="РН-ЭН"/>
    <x v="134"/>
    <d v="1899-12-30T11:30:00"/>
    <d v="2014-06-05T00:00:00"/>
    <d v="1899-12-30T12:00:00"/>
    <d v="1899-12-31T00:30:00"/>
    <n v="1"/>
    <m/>
    <m/>
    <x v="0"/>
    <s v="КЛ - 0,4 кВ"/>
    <x v="5"/>
    <x v="5"/>
    <s v="скважина"/>
    <s v="необходима замена кабеля"/>
    <n v="0.4"/>
    <m/>
    <n v="0.4"/>
    <m/>
    <m/>
    <m/>
    <m/>
    <m/>
    <m/>
    <m/>
    <m/>
    <m/>
    <s v="КП23"/>
    <m/>
    <m/>
    <s v="Переходящее"/>
    <m/>
    <m/>
    <m/>
  </r>
  <r>
    <x v="5"/>
    <x v="11"/>
    <s v="РН-ЭН"/>
    <x v="135"/>
    <m/>
    <m/>
    <m/>
    <m/>
    <m/>
    <m/>
    <m/>
    <x v="4"/>
    <m/>
    <x v="3"/>
    <x v="8"/>
    <m/>
    <m/>
    <m/>
    <m/>
    <m/>
    <m/>
    <m/>
    <m/>
    <m/>
    <m/>
    <m/>
    <m/>
    <m/>
    <m/>
    <m/>
    <m/>
    <m/>
    <s v="Нарушений нет"/>
    <m/>
    <m/>
    <m/>
  </r>
  <r>
    <x v="5"/>
    <x v="11"/>
    <s v="РН-ЭН"/>
    <x v="136"/>
    <d v="1899-12-30T07:00:00"/>
    <d v="2014-06-06T00:00:00"/>
    <d v="1899-12-30T12:00:00"/>
    <d v="1899-12-30T05:00:00"/>
    <n v="1"/>
    <m/>
    <m/>
    <x v="3"/>
    <s v="БУС"/>
    <x v="5"/>
    <x v="9"/>
    <s v="скважина"/>
    <s v="протяжка контактов на автомате"/>
    <n v="0.1"/>
    <m/>
    <n v="0.1"/>
    <m/>
    <m/>
    <m/>
    <m/>
    <m/>
    <m/>
    <m/>
    <m/>
    <m/>
    <s v="КП24"/>
    <m/>
    <m/>
    <m/>
    <s v="т"/>
    <m/>
    <m/>
  </r>
  <r>
    <x v="5"/>
    <x v="11"/>
    <s v="РН-ЭН"/>
    <x v="136"/>
    <d v="1899-12-30T07:00:00"/>
    <d v="2014-06-06T00:00:00"/>
    <d v="1899-12-30T14:00:00"/>
    <d v="1899-12-30T07:00:00"/>
    <n v="1"/>
    <m/>
    <m/>
    <x v="0"/>
    <s v="КЛ - 0,4 кВ"/>
    <x v="5"/>
    <x v="5"/>
    <s v="скважина"/>
    <s v="смена кабеля"/>
    <n v="0.1"/>
    <m/>
    <n v="0.1"/>
    <m/>
    <m/>
    <m/>
    <m/>
    <m/>
    <m/>
    <m/>
    <m/>
    <m/>
    <s v="КП24"/>
    <m/>
    <m/>
    <m/>
    <m/>
    <m/>
    <m/>
  </r>
  <r>
    <x v="5"/>
    <x v="11"/>
    <s v="РН-ЭН"/>
    <x v="137"/>
    <m/>
    <m/>
    <m/>
    <m/>
    <m/>
    <m/>
    <m/>
    <x v="4"/>
    <m/>
    <x v="3"/>
    <x v="8"/>
    <m/>
    <m/>
    <m/>
    <m/>
    <m/>
    <m/>
    <m/>
    <m/>
    <m/>
    <m/>
    <m/>
    <m/>
    <m/>
    <m/>
    <m/>
    <m/>
    <m/>
    <s v="Нарушений нет"/>
    <m/>
    <m/>
    <m/>
  </r>
  <r>
    <x v="5"/>
    <x v="11"/>
    <s v="РН-ЭН"/>
    <x v="138"/>
    <d v="1899-12-30T17:45:00"/>
    <d v="2014-06-09T00:00:00"/>
    <d v="1899-12-30T07:00:00"/>
    <d v="1899-12-30T13:15:00"/>
    <n v="1"/>
    <m/>
    <m/>
    <x v="0"/>
    <s v="ЛР-6 кВ"/>
    <x v="2"/>
    <x v="2"/>
    <s v="скважина"/>
    <s v="пробой опорного изолятора по фазе &quot;С&quot; на ЛР-6 кВ."/>
    <n v="6.7"/>
    <m/>
    <n v="6.7"/>
    <m/>
    <m/>
    <m/>
    <m/>
    <m/>
    <m/>
    <m/>
    <m/>
    <m/>
    <s v="КП23"/>
    <m/>
    <m/>
    <s v="Переходящее"/>
    <m/>
    <m/>
    <m/>
  </r>
  <r>
    <x v="5"/>
    <x v="11"/>
    <s v="РН-ЭН"/>
    <x v="332"/>
    <d v="1899-12-30T00:25:00"/>
    <d v="2014-06-09T00:00:00"/>
    <d v="1899-12-30T07:00:00"/>
    <d v="1899-12-30T06:35:00"/>
    <n v="1"/>
    <m/>
    <m/>
    <x v="0"/>
    <s v="ВЛ - 0,4 кВ"/>
    <x v="5"/>
    <x v="2"/>
    <s v="скважина"/>
    <s v="короткое замыкание кабельного спуска на опоре"/>
    <n v="4.5"/>
    <n v="0.5"/>
    <n v="5"/>
    <m/>
    <m/>
    <m/>
    <m/>
    <m/>
    <m/>
    <m/>
    <m/>
    <m/>
    <s v="КП5"/>
    <m/>
    <m/>
    <m/>
    <m/>
    <m/>
    <m/>
  </r>
  <r>
    <x v="5"/>
    <x v="11"/>
    <s v="РН-ЭН"/>
    <x v="333"/>
    <d v="1899-12-30T10:00:00"/>
    <d v="2014-06-10T00:00:00"/>
    <d v="1899-12-30T16:00:00"/>
    <d v="1899-12-30T06:00:00"/>
    <n v="1"/>
    <m/>
    <m/>
    <x v="3"/>
    <s v="БУС"/>
    <x v="5"/>
    <x v="9"/>
    <s v="скважина"/>
    <s v="переразделка кабеля в БУС"/>
    <n v="0.1"/>
    <m/>
    <n v="0.1"/>
    <m/>
    <m/>
    <m/>
    <m/>
    <m/>
    <m/>
    <m/>
    <m/>
    <m/>
    <s v="КП24"/>
    <m/>
    <m/>
    <m/>
    <s v="т"/>
    <m/>
    <m/>
  </r>
  <r>
    <x v="5"/>
    <x v="11"/>
    <s v="РН-ЭН"/>
    <x v="333"/>
    <d v="1899-12-30T12:34:00"/>
    <d v="2014-06-10T00:00:00"/>
    <d v="1899-12-30T14:09:00"/>
    <d v="1899-12-30T01:35:00"/>
    <n v="11"/>
    <m/>
    <m/>
    <x v="0"/>
    <s v="ВЛ - 0,4 кВ"/>
    <x v="5"/>
    <x v="2"/>
    <s v="скважины"/>
    <s v="перехлест проводов."/>
    <n v="1.5"/>
    <m/>
    <n v="1.5"/>
    <m/>
    <m/>
    <m/>
    <m/>
    <m/>
    <m/>
    <m/>
    <m/>
    <m/>
    <s v="КП15"/>
    <m/>
    <m/>
    <m/>
    <m/>
    <m/>
    <m/>
  </r>
  <r>
    <x v="5"/>
    <x v="11"/>
    <s v="РН-ЭН"/>
    <x v="334"/>
    <m/>
    <m/>
    <m/>
    <m/>
    <m/>
    <m/>
    <m/>
    <x v="4"/>
    <m/>
    <x v="3"/>
    <x v="8"/>
    <m/>
    <m/>
    <m/>
    <m/>
    <m/>
    <m/>
    <m/>
    <m/>
    <m/>
    <m/>
    <m/>
    <m/>
    <m/>
    <m/>
    <m/>
    <m/>
    <m/>
    <s v="Нарушений нет"/>
    <m/>
    <m/>
    <m/>
  </r>
  <r>
    <x v="5"/>
    <x v="11"/>
    <s v="РН-ЭН"/>
    <x v="18"/>
    <m/>
    <m/>
    <m/>
    <m/>
    <m/>
    <m/>
    <m/>
    <x v="4"/>
    <m/>
    <x v="3"/>
    <x v="8"/>
    <m/>
    <m/>
    <m/>
    <m/>
    <m/>
    <m/>
    <m/>
    <m/>
    <m/>
    <m/>
    <m/>
    <m/>
    <m/>
    <m/>
    <m/>
    <m/>
    <m/>
    <s v="Нарушений нет"/>
    <m/>
    <m/>
    <m/>
  </r>
  <r>
    <x v="5"/>
    <x v="11"/>
    <s v="РН-ЭН"/>
    <x v="335"/>
    <m/>
    <m/>
    <m/>
    <m/>
    <m/>
    <m/>
    <m/>
    <x v="4"/>
    <m/>
    <x v="3"/>
    <x v="8"/>
    <m/>
    <m/>
    <m/>
    <m/>
    <m/>
    <m/>
    <m/>
    <m/>
    <m/>
    <m/>
    <m/>
    <m/>
    <m/>
    <m/>
    <m/>
    <m/>
    <m/>
    <s v="Нарушений нет"/>
    <m/>
    <m/>
    <m/>
  </r>
  <r>
    <x v="5"/>
    <x v="11"/>
    <s v="РН-ЭН"/>
    <x v="139"/>
    <d v="1899-12-30T17:20:00"/>
    <d v="2014-06-15T00:00:00"/>
    <d v="1899-12-30T14:00:00"/>
    <d v="1899-12-30T20:40:00"/>
    <n v="7"/>
    <m/>
    <m/>
    <x v="0"/>
    <s v="ТП 6/0,4 кВ"/>
    <x v="5"/>
    <x v="6"/>
    <s v="ТП №311, ф.3"/>
    <s v="ТП №311, ф.3 - рассыпался проходной изолятор по фазе &quot;С&quot;."/>
    <n v="2.2999999999999998"/>
    <m/>
    <n v="2.2999999999999998"/>
    <m/>
    <m/>
    <m/>
    <m/>
    <m/>
    <m/>
    <m/>
    <m/>
    <m/>
    <s v="КП23"/>
    <m/>
    <m/>
    <m/>
    <m/>
    <m/>
    <m/>
  </r>
  <r>
    <x v="5"/>
    <x v="11"/>
    <s v="РН-ЭН"/>
    <x v="139"/>
    <d v="1899-12-30T16:20:00"/>
    <d v="2014-06-15T00:00:00"/>
    <d v="1899-12-30T15:25:00"/>
    <d v="1899-12-30T00:20:00"/>
    <n v="11"/>
    <m/>
    <m/>
    <x v="0"/>
    <s v="ПС35/6"/>
    <x v="2"/>
    <x v="2"/>
    <s v="ПС35/6 &quot;Мухто&quot; фид.№3"/>
    <s v="ПС35/6 &quot;Мухто&quot;фид.№3 - по фидеру появилась&quot;земля&quot;"/>
    <n v="0.3"/>
    <m/>
    <n v="0.3"/>
    <m/>
    <m/>
    <m/>
    <m/>
    <m/>
    <m/>
    <m/>
    <m/>
    <m/>
    <s v="КП24"/>
    <m/>
    <m/>
    <s v="За этот период времени было четыре отключения по 5 мин."/>
    <m/>
    <m/>
    <m/>
  </r>
  <r>
    <x v="5"/>
    <x v="11"/>
    <s v="РН-ЭН"/>
    <x v="140"/>
    <d v="1899-12-30T09:00:00"/>
    <d v="2014-06-15T00:00:00"/>
    <d v="1899-12-30T14:00:00"/>
    <d v="1899-12-30T05:00:00"/>
    <n v="1"/>
    <m/>
    <m/>
    <x v="3"/>
    <s v="БУС"/>
    <x v="5"/>
    <x v="9"/>
    <s v="скважина"/>
    <s v="Выбило тепловую защиту  в БУ"/>
    <n v="0.1"/>
    <m/>
    <n v="0.1"/>
    <m/>
    <m/>
    <m/>
    <m/>
    <m/>
    <m/>
    <m/>
    <m/>
    <m/>
    <s v="КП24"/>
    <m/>
    <m/>
    <m/>
    <s v="т"/>
    <m/>
    <m/>
  </r>
  <r>
    <x v="5"/>
    <x v="11"/>
    <s v="РН-ЭН"/>
    <x v="141"/>
    <m/>
    <m/>
    <m/>
    <m/>
    <m/>
    <m/>
    <m/>
    <x v="4"/>
    <m/>
    <x v="3"/>
    <x v="8"/>
    <m/>
    <m/>
    <m/>
    <m/>
    <m/>
    <m/>
    <m/>
    <m/>
    <m/>
    <m/>
    <m/>
    <m/>
    <m/>
    <m/>
    <m/>
    <m/>
    <m/>
    <s v="Нарушений нет"/>
    <m/>
    <m/>
    <m/>
  </r>
  <r>
    <x v="5"/>
    <x v="11"/>
    <s v="РН-ЭН"/>
    <x v="142"/>
    <m/>
    <m/>
    <m/>
    <m/>
    <m/>
    <m/>
    <m/>
    <x v="4"/>
    <m/>
    <x v="3"/>
    <x v="8"/>
    <m/>
    <m/>
    <m/>
    <m/>
    <m/>
    <m/>
    <m/>
    <m/>
    <m/>
    <m/>
    <m/>
    <m/>
    <m/>
    <m/>
    <m/>
    <m/>
    <m/>
    <s v="Нарушений нет"/>
    <m/>
    <m/>
    <m/>
  </r>
  <r>
    <x v="5"/>
    <x v="11"/>
    <s v="РН-ЭН"/>
    <x v="143"/>
    <m/>
    <m/>
    <m/>
    <m/>
    <m/>
    <m/>
    <m/>
    <x v="4"/>
    <m/>
    <x v="3"/>
    <x v="8"/>
    <m/>
    <m/>
    <m/>
    <m/>
    <m/>
    <m/>
    <m/>
    <m/>
    <m/>
    <m/>
    <m/>
    <m/>
    <m/>
    <m/>
    <m/>
    <m/>
    <m/>
    <s v="Нарушений нет"/>
    <m/>
    <m/>
    <m/>
  </r>
  <r>
    <x v="5"/>
    <x v="11"/>
    <s v="РН-ЭН"/>
    <x v="144"/>
    <d v="1899-12-30T15:45:00"/>
    <d v="2014-06-19T00:00:00"/>
    <d v="1899-12-30T16:15:00"/>
    <d v="1899-12-30T00:30:00"/>
    <n v="18"/>
    <m/>
    <m/>
    <x v="0"/>
    <s v="ЛР-6кВ"/>
    <x v="2"/>
    <x v="6"/>
    <s v="ТП №6."/>
    <s v="скол изолятора на ЛР-6кВ ТП №6."/>
    <n v="0.6"/>
    <m/>
    <n v="0.6"/>
    <m/>
    <m/>
    <m/>
    <m/>
    <m/>
    <m/>
    <m/>
    <m/>
    <m/>
    <s v="КП23"/>
    <m/>
    <m/>
    <m/>
    <m/>
    <m/>
    <m/>
  </r>
  <r>
    <x v="5"/>
    <x v="11"/>
    <s v="РН-ЭН"/>
    <x v="145"/>
    <d v="1899-12-30T09:30:00"/>
    <d v="2014-06-20T00:00:00"/>
    <d v="1899-12-30T12:00:00"/>
    <d v="1899-12-30T02:30:00"/>
    <n v="1"/>
    <m/>
    <m/>
    <x v="0"/>
    <s v="БУС"/>
    <x v="5"/>
    <x v="9"/>
    <s v="скважина"/>
    <s v="сгорел автомат АЕ-63А."/>
    <n v="0.1"/>
    <m/>
    <n v="0.1"/>
    <m/>
    <m/>
    <m/>
    <m/>
    <m/>
    <m/>
    <m/>
    <m/>
    <m/>
    <s v="КП3"/>
    <m/>
    <m/>
    <m/>
    <m/>
    <m/>
    <m/>
  </r>
  <r>
    <x v="5"/>
    <x v="11"/>
    <s v="РН-ЭН"/>
    <x v="145"/>
    <d v="1899-12-30T15:30:00"/>
    <d v="2014-06-23T00:00:00"/>
    <d v="1899-12-30T07:00:00"/>
    <d v="1900-01-01T15:30:00"/>
    <n v="1"/>
    <m/>
    <m/>
    <x v="0"/>
    <s v="ВЛ - 0,4 кВ"/>
    <x v="5"/>
    <x v="2"/>
    <s v="скважина"/>
    <s v="Окисление на опоре"/>
    <n v="1.3"/>
    <m/>
    <n v="1.3"/>
    <m/>
    <m/>
    <m/>
    <m/>
    <m/>
    <m/>
    <m/>
    <m/>
    <m/>
    <s v="КП5"/>
    <m/>
    <m/>
    <s v="Переходящее"/>
    <m/>
    <m/>
    <m/>
  </r>
  <r>
    <x v="5"/>
    <x v="11"/>
    <s v="РН-ЭН"/>
    <x v="146"/>
    <d v="1899-12-30T07:00:00"/>
    <d v="2014-06-21T00:00:00"/>
    <d v="1899-12-30T13:00:00"/>
    <d v="1899-12-30T06:00:00"/>
    <n v="1"/>
    <m/>
    <m/>
    <x v="3"/>
    <s v="БУС"/>
    <x v="5"/>
    <x v="9"/>
    <s v="скважина"/>
    <s v="выбивает автомат в БУ"/>
    <n v="0.2"/>
    <m/>
    <n v="0.2"/>
    <m/>
    <m/>
    <m/>
    <m/>
    <m/>
    <m/>
    <m/>
    <m/>
    <m/>
    <s v="КП24"/>
    <m/>
    <m/>
    <m/>
    <s v="т"/>
    <m/>
    <m/>
  </r>
  <r>
    <x v="5"/>
    <x v="11"/>
    <s v="РН-ЭН"/>
    <x v="146"/>
    <d v="1899-12-30T12:55:00"/>
    <d v="2014-06-21T00:00:00"/>
    <d v="1899-12-30T13:15:00"/>
    <d v="1899-12-30T00:20:00"/>
    <n v="6"/>
    <m/>
    <m/>
    <x v="0"/>
    <s v="ЛР-6кВ"/>
    <x v="2"/>
    <x v="6"/>
    <s v="ТП-№503"/>
    <s v="РВНО-1 фид.№5: замена изолятора на ЛР ТП-№503"/>
    <n v="0.1"/>
    <m/>
    <n v="0.1"/>
    <m/>
    <m/>
    <m/>
    <m/>
    <m/>
    <m/>
    <m/>
    <m/>
    <m/>
    <s v="КП23"/>
    <m/>
    <m/>
    <m/>
    <m/>
    <m/>
    <m/>
  </r>
  <r>
    <x v="5"/>
    <x v="11"/>
    <s v="РН-ЭН"/>
    <x v="146"/>
    <d v="1899-12-30T05:09:00"/>
    <d v="2014-06-21T00:00:00"/>
    <d v="1899-12-30T05:39:00"/>
    <d v="1899-12-30T00:30:00"/>
    <n v="229"/>
    <m/>
    <m/>
    <x v="5"/>
    <m/>
    <x v="0"/>
    <x v="2"/>
    <m/>
    <s v="отключение ВЛ-35 Т-522 НГЭС Ноглики"/>
    <n v="5.6"/>
    <m/>
    <n v="5.6"/>
    <m/>
    <m/>
    <m/>
    <m/>
    <m/>
    <m/>
    <m/>
    <m/>
    <m/>
    <s v="КП18"/>
    <m/>
    <m/>
    <m/>
    <m/>
    <m/>
    <m/>
  </r>
  <r>
    <x v="5"/>
    <x v="11"/>
    <s v="РН-ЭН"/>
    <x v="147"/>
    <m/>
    <m/>
    <m/>
    <m/>
    <m/>
    <m/>
    <m/>
    <x v="4"/>
    <m/>
    <x v="3"/>
    <x v="8"/>
    <m/>
    <m/>
    <m/>
    <m/>
    <m/>
    <m/>
    <m/>
    <m/>
    <m/>
    <m/>
    <m/>
    <m/>
    <m/>
    <m/>
    <m/>
    <m/>
    <m/>
    <s v="Нарушений нет"/>
    <m/>
    <m/>
    <m/>
  </r>
  <r>
    <x v="5"/>
    <x v="11"/>
    <s v="РН-ЭН"/>
    <x v="148"/>
    <d v="1899-12-30T05:00:00"/>
    <d v="2014-06-24T00:00:00"/>
    <d v="1899-12-30T15:30:00"/>
    <d v="1899-12-31T10:30:00"/>
    <n v="1"/>
    <m/>
    <m/>
    <x v="3"/>
    <s v="БУС"/>
    <x v="5"/>
    <x v="9"/>
    <s v="скважина"/>
    <s v="Замена БУС"/>
    <n v="0.5"/>
    <m/>
    <n v="0.5"/>
    <m/>
    <m/>
    <m/>
    <m/>
    <m/>
    <m/>
    <m/>
    <m/>
    <m/>
    <s v="КП24"/>
    <m/>
    <m/>
    <s v="Переходящее"/>
    <s v="т"/>
    <m/>
    <m/>
  </r>
  <r>
    <x v="5"/>
    <x v="11"/>
    <s v="РН-ЭН"/>
    <x v="148"/>
    <d v="1899-12-30T10:00:00"/>
    <d v="2014-06-23T00:00:00"/>
    <d v="1899-12-30T12:00:00"/>
    <d v="1899-12-30T02:00:00"/>
    <n v="1"/>
    <m/>
    <m/>
    <x v="3"/>
    <s v="БУС"/>
    <x v="5"/>
    <x v="9"/>
    <s v="скважина"/>
    <s v="Замена автомата в БУС"/>
    <n v="0.1"/>
    <m/>
    <n v="0.1"/>
    <m/>
    <m/>
    <m/>
    <m/>
    <m/>
    <m/>
    <m/>
    <m/>
    <m/>
    <s v="КП24"/>
    <m/>
    <m/>
    <m/>
    <s v="т"/>
    <m/>
    <m/>
  </r>
  <r>
    <x v="5"/>
    <x v="11"/>
    <s v="РН-ЭН"/>
    <x v="148"/>
    <d v="1899-12-30T08:57:00"/>
    <d v="2014-06-23T00:00:00"/>
    <d v="1899-12-30T11:35:00"/>
    <d v="1899-12-30T02:38:00"/>
    <n v="293"/>
    <m/>
    <m/>
    <x v="5"/>
    <m/>
    <x v="0"/>
    <x v="4"/>
    <m/>
    <s v="авария на НГЭС"/>
    <n v="98.7"/>
    <m/>
    <n v="98.7"/>
    <m/>
    <m/>
    <m/>
    <m/>
    <m/>
    <m/>
    <m/>
    <m/>
    <m/>
    <s v="КП18"/>
    <m/>
    <m/>
    <m/>
    <m/>
    <m/>
    <m/>
  </r>
  <r>
    <x v="5"/>
    <x v="11"/>
    <s v="РН-ЭН"/>
    <x v="149"/>
    <d v="1899-12-30T12:25:00"/>
    <d v="2014-06-24T00:00:00"/>
    <d v="1899-12-30T12:35:00"/>
    <d v="1899-12-30T00:10:00"/>
    <n v="291"/>
    <m/>
    <m/>
    <x v="5"/>
    <m/>
    <x v="0"/>
    <x v="4"/>
    <m/>
    <s v="внутренние переключения НГЭС Ноглики"/>
    <n v="6.2"/>
    <m/>
    <n v="6.2"/>
    <m/>
    <m/>
    <m/>
    <m/>
    <m/>
    <m/>
    <m/>
    <m/>
    <m/>
    <s v="КП18"/>
    <m/>
    <m/>
    <m/>
    <m/>
    <m/>
    <m/>
  </r>
  <r>
    <x v="5"/>
    <x v="11"/>
    <s v="РН-ЭН"/>
    <x v="150"/>
    <d v="1899-12-30T16:00:00"/>
    <d v="2014-06-25T00:00:00"/>
    <d v="1899-12-30T18:00:00"/>
    <d v="1899-12-30T02:00:00"/>
    <n v="1"/>
    <m/>
    <m/>
    <x v="3"/>
    <s v="БУС"/>
    <x v="5"/>
    <x v="9"/>
    <s v="скважина"/>
    <s v="выбило ТЗ."/>
    <n v="0.1"/>
    <m/>
    <n v="0.1"/>
    <m/>
    <m/>
    <m/>
    <m/>
    <m/>
    <m/>
    <m/>
    <m/>
    <m/>
    <s v="КП24"/>
    <m/>
    <m/>
    <m/>
    <s v="т"/>
    <m/>
    <m/>
  </r>
  <r>
    <x v="5"/>
    <x v="11"/>
    <s v="РН-ЭН"/>
    <x v="151"/>
    <m/>
    <m/>
    <m/>
    <m/>
    <m/>
    <m/>
    <m/>
    <x v="4"/>
    <m/>
    <x v="3"/>
    <x v="8"/>
    <m/>
    <m/>
    <m/>
    <m/>
    <m/>
    <m/>
    <m/>
    <m/>
    <m/>
    <m/>
    <m/>
    <m/>
    <m/>
    <m/>
    <m/>
    <m/>
    <m/>
    <s v="Нарушений нет"/>
    <m/>
    <m/>
    <m/>
  </r>
  <r>
    <x v="5"/>
    <x v="11"/>
    <s v="РН-ЭН"/>
    <x v="152"/>
    <d v="1899-12-30T15:15:00"/>
    <d v="2014-06-27T00:00:00"/>
    <d v="1899-12-30T16:40:00"/>
    <d v="1899-12-30T01:25:00"/>
    <n v="1"/>
    <m/>
    <m/>
    <x v="3"/>
    <s v="БУС"/>
    <x v="5"/>
    <x v="9"/>
    <s v="скважина"/>
    <s v="выбивает - увеличение токовой отсечки на АЕ-10"/>
    <n v="0.1"/>
    <m/>
    <n v="0.1"/>
    <m/>
    <m/>
    <m/>
    <m/>
    <m/>
    <m/>
    <m/>
    <m/>
    <m/>
    <s v="КП24"/>
    <m/>
    <m/>
    <m/>
    <s v="т"/>
    <m/>
    <m/>
  </r>
  <r>
    <x v="5"/>
    <x v="11"/>
    <s v="РН-ЭН"/>
    <x v="152"/>
    <d v="1899-12-30T12:30:00"/>
    <d v="2014-06-27T00:00:00"/>
    <d v="1899-12-30T15:00:00"/>
    <d v="1899-12-30T02:30:00"/>
    <n v="1"/>
    <m/>
    <m/>
    <x v="3"/>
    <s v="БУС"/>
    <x v="5"/>
    <x v="9"/>
    <s v="скважина"/>
    <s v="устранение неисправности в БУС (отгорела фаза)"/>
    <n v="0.2"/>
    <m/>
    <n v="0.2"/>
    <m/>
    <m/>
    <m/>
    <m/>
    <m/>
    <m/>
    <m/>
    <m/>
    <m/>
    <s v="КП24"/>
    <m/>
    <m/>
    <m/>
    <s v="т"/>
    <m/>
    <m/>
  </r>
  <r>
    <x v="5"/>
    <x v="11"/>
    <s v="РН-ЭН"/>
    <x v="153"/>
    <m/>
    <m/>
    <m/>
    <m/>
    <m/>
    <m/>
    <m/>
    <x v="4"/>
    <m/>
    <x v="3"/>
    <x v="8"/>
    <m/>
    <m/>
    <m/>
    <m/>
    <m/>
    <m/>
    <m/>
    <m/>
    <m/>
    <m/>
    <m/>
    <m/>
    <m/>
    <m/>
    <m/>
    <m/>
    <m/>
    <s v="Нарушений нет"/>
    <m/>
    <m/>
    <m/>
  </r>
  <r>
    <x v="5"/>
    <x v="11"/>
    <s v="РН-ЭН"/>
    <x v="154"/>
    <m/>
    <m/>
    <m/>
    <m/>
    <m/>
    <m/>
    <m/>
    <x v="4"/>
    <m/>
    <x v="3"/>
    <x v="8"/>
    <m/>
    <m/>
    <m/>
    <m/>
    <m/>
    <m/>
    <m/>
    <m/>
    <m/>
    <m/>
    <m/>
    <m/>
    <m/>
    <m/>
    <m/>
    <m/>
    <m/>
    <s v="Нарушений нет"/>
    <m/>
    <m/>
    <m/>
  </r>
  <r>
    <x v="6"/>
    <x v="11"/>
    <s v="РН-ЭН"/>
    <x v="156"/>
    <m/>
    <m/>
    <m/>
    <m/>
    <m/>
    <m/>
    <m/>
    <x v="4"/>
    <m/>
    <x v="3"/>
    <x v="8"/>
    <m/>
    <m/>
    <m/>
    <m/>
    <m/>
    <m/>
    <m/>
    <m/>
    <m/>
    <m/>
    <m/>
    <m/>
    <m/>
    <m/>
    <m/>
    <m/>
    <m/>
    <s v="Нарушений нет"/>
    <m/>
    <m/>
    <m/>
  </r>
  <r>
    <x v="6"/>
    <x v="11"/>
    <s v="РН-ЭН"/>
    <x v="157"/>
    <d v="1899-12-30T10:30:00"/>
    <d v="2014-07-02T00:00:00"/>
    <d v="1899-12-30T13:45:00"/>
    <d v="1899-12-30T03:15:00"/>
    <n v="1"/>
    <m/>
    <m/>
    <x v="3"/>
    <s v="БУС"/>
    <x v="5"/>
    <x v="9"/>
    <s v="скважина"/>
    <s v="Выбивает автомат - КЗ на корпус эл/двигат."/>
    <n v="0.1"/>
    <m/>
    <n v="0.1"/>
    <m/>
    <m/>
    <m/>
    <m/>
    <m/>
    <m/>
    <m/>
    <m/>
    <m/>
    <s v="КП3"/>
    <m/>
    <m/>
    <m/>
    <s v="т"/>
    <m/>
    <m/>
  </r>
  <r>
    <x v="6"/>
    <x v="11"/>
    <s v="РН-ЭН"/>
    <x v="157"/>
    <d v="1899-12-30T11:53:00"/>
    <d v="2014-07-02T00:00:00"/>
    <d v="1899-12-30T12:20:00"/>
    <d v="1899-12-30T00:27:00"/>
    <n v="8"/>
    <m/>
    <m/>
    <x v="0"/>
    <s v="ВЛ - 6 кВ"/>
    <x v="2"/>
    <x v="2"/>
    <s v="ТП №22 фид 1"/>
    <s v="ВЛ-6 ТП №22 Фид-1 разрушение изолятора"/>
    <n v="0.4"/>
    <m/>
    <n v="0.4"/>
    <m/>
    <m/>
    <m/>
    <m/>
    <m/>
    <m/>
    <m/>
    <m/>
    <m/>
    <s v="КП23"/>
    <m/>
    <m/>
    <m/>
    <m/>
    <m/>
    <m/>
  </r>
  <r>
    <x v="6"/>
    <x v="11"/>
    <s v="РН-ЭН"/>
    <x v="19"/>
    <d v="1899-12-30T04:10:00"/>
    <d v="2014-07-03T00:00:00"/>
    <d v="1899-12-30T10:07:00"/>
    <d v="1899-12-30T05:57:00"/>
    <n v="24"/>
    <m/>
    <m/>
    <x v="0"/>
    <s v="ПС &quot;2-я площадь&quot;"/>
    <x v="0"/>
    <x v="0"/>
    <s v="ПС-35/6кВ фидер №2"/>
    <s v=" ПС-35/6кВ фидер №2 &quot;2-я Площадь&quot;: Короткое замыкание"/>
    <n v="4.4000000000000004"/>
    <m/>
    <n v="4.4000000000000004"/>
    <m/>
    <m/>
    <m/>
    <m/>
    <m/>
    <m/>
    <m/>
    <m/>
    <m/>
    <s v="КП25"/>
    <m/>
    <m/>
    <s v="Переходящее"/>
    <m/>
    <m/>
    <m/>
  </r>
  <r>
    <x v="6"/>
    <x v="11"/>
    <s v="РН-ЭН"/>
    <x v="19"/>
    <d v="1899-12-30T16:00:00"/>
    <d v="2014-07-03T00:00:00"/>
    <d v="1899-12-30T17:05:00"/>
    <d v="1899-12-30T01:05:00"/>
    <n v="3"/>
    <m/>
    <m/>
    <x v="3"/>
    <m/>
    <x v="5"/>
    <x v="9"/>
    <s v="скважины"/>
    <s v="АО УЭЦН ( пониженное напряжение )"/>
    <n v="0.4"/>
    <m/>
    <n v="0.4"/>
    <m/>
    <m/>
    <m/>
    <m/>
    <m/>
    <m/>
    <m/>
    <m/>
    <m/>
    <s v="КП24"/>
    <m/>
    <m/>
    <m/>
    <s v="т"/>
    <m/>
    <m/>
  </r>
  <r>
    <x v="6"/>
    <x v="11"/>
    <s v="РН-ЭН"/>
    <x v="158"/>
    <m/>
    <m/>
    <m/>
    <m/>
    <m/>
    <m/>
    <m/>
    <x v="4"/>
    <m/>
    <x v="3"/>
    <x v="8"/>
    <m/>
    <m/>
    <m/>
    <m/>
    <m/>
    <m/>
    <m/>
    <m/>
    <m/>
    <m/>
    <m/>
    <m/>
    <m/>
    <m/>
    <m/>
    <m/>
    <m/>
    <s v="Нарушений нет"/>
    <m/>
    <m/>
    <m/>
  </r>
  <r>
    <x v="6"/>
    <x v="11"/>
    <s v="РН-ЭН"/>
    <x v="159"/>
    <d v="1899-12-30T11:44:00"/>
    <d v="2014-07-05T00:00:00"/>
    <d v="1899-12-30T12:30:00"/>
    <d v="1899-12-30T00:46:00"/>
    <n v="25"/>
    <m/>
    <m/>
    <x v="0"/>
    <s v="ВЛ - 35кВ"/>
    <x v="0"/>
    <x v="2"/>
    <s v="ТП №603"/>
    <s v="ЛЭП 35, ТП №603 Сабо МТЗ"/>
    <n v="19.3"/>
    <m/>
    <n v="19.3"/>
    <m/>
    <m/>
    <m/>
    <m/>
    <m/>
    <m/>
    <m/>
    <m/>
    <m/>
    <s v="КП25"/>
    <m/>
    <m/>
    <m/>
    <m/>
    <m/>
    <m/>
  </r>
  <r>
    <x v="6"/>
    <x v="11"/>
    <s v="РН-ЭН"/>
    <x v="160"/>
    <m/>
    <m/>
    <m/>
    <m/>
    <m/>
    <m/>
    <m/>
    <x v="4"/>
    <m/>
    <x v="3"/>
    <x v="8"/>
    <m/>
    <m/>
    <m/>
    <m/>
    <m/>
    <m/>
    <m/>
    <m/>
    <m/>
    <m/>
    <m/>
    <m/>
    <m/>
    <m/>
    <m/>
    <m/>
    <m/>
    <s v="Нарушений нет"/>
    <m/>
    <m/>
    <m/>
  </r>
  <r>
    <x v="6"/>
    <x v="11"/>
    <s v="РН-ЭН"/>
    <x v="161"/>
    <d v="1899-12-30T18:36:00"/>
    <d v="2014-07-07T00:00:00"/>
    <d v="1899-12-30T19:00:00"/>
    <d v="1899-12-30T00:24:00"/>
    <n v="1"/>
    <m/>
    <m/>
    <x v="3"/>
    <s v="БУС"/>
    <x v="5"/>
    <x v="9"/>
    <s v="скважина"/>
    <s v="АО УЭЦН  &quot;перегрузка ПЧ&quot;, запуск оператором вручную"/>
    <n v="0.1"/>
    <m/>
    <n v="0.1"/>
    <m/>
    <m/>
    <m/>
    <m/>
    <m/>
    <m/>
    <m/>
    <m/>
    <m/>
    <s v="КП24"/>
    <m/>
    <m/>
    <m/>
    <s v="т"/>
    <m/>
    <m/>
  </r>
  <r>
    <x v="6"/>
    <x v="11"/>
    <s v="РН-ЭН"/>
    <x v="161"/>
    <d v="1899-12-30T18:00:00"/>
    <d v="2014-07-07T00:00:00"/>
    <d v="1899-12-30T23:00:00"/>
    <d v="1899-12-30T05:00:00"/>
    <n v="1"/>
    <m/>
    <m/>
    <x v="3"/>
    <s v="БУС"/>
    <x v="5"/>
    <x v="9"/>
    <s v="скважина"/>
    <s v="не запускается (отгорела фаза на автомате)"/>
    <n v="0.7"/>
    <m/>
    <n v="0.7"/>
    <m/>
    <m/>
    <m/>
    <m/>
    <m/>
    <m/>
    <m/>
    <m/>
    <m/>
    <s v="КП23"/>
    <m/>
    <m/>
    <m/>
    <s v="т"/>
    <m/>
    <m/>
  </r>
  <r>
    <x v="6"/>
    <x v="11"/>
    <s v="РН-ЭН"/>
    <x v="162"/>
    <d v="1899-12-30T08:00:00"/>
    <d v="2014-07-08T00:00:00"/>
    <d v="1899-12-30T10:00:00"/>
    <d v="1899-12-30T02:00:00"/>
    <n v="1"/>
    <m/>
    <m/>
    <x v="3"/>
    <s v="БУС"/>
    <x v="5"/>
    <x v="9"/>
    <s v="скважина"/>
    <s v="не запускается, выбит автомат в БУ, запуск."/>
    <n v="0.1"/>
    <m/>
    <n v="0.1"/>
    <m/>
    <m/>
    <m/>
    <m/>
    <m/>
    <m/>
    <m/>
    <m/>
    <m/>
    <s v="КП3"/>
    <m/>
    <m/>
    <m/>
    <s v="т"/>
    <m/>
    <m/>
  </r>
  <r>
    <x v="6"/>
    <x v="11"/>
    <s v="РН-ЭН"/>
    <x v="162"/>
    <d v="1899-12-30T09:00:00"/>
    <d v="2014-07-08T00:00:00"/>
    <d v="1899-12-30T12:00:00"/>
    <d v="1899-12-30T03:00:00"/>
    <n v="1"/>
    <m/>
    <m/>
    <x v="3"/>
    <s v="БУС"/>
    <x v="5"/>
    <x v="9"/>
    <s v="скважина"/>
    <s v="не запускается, выбит автомат в БУ, запуск."/>
    <n v="0.3"/>
    <m/>
    <n v="0.3"/>
    <m/>
    <m/>
    <m/>
    <m/>
    <m/>
    <m/>
    <m/>
    <m/>
    <m/>
    <s v="КП23"/>
    <m/>
    <m/>
    <m/>
    <s v="т"/>
    <m/>
    <m/>
  </r>
  <r>
    <x v="6"/>
    <x v="11"/>
    <s v="РН-ЭН"/>
    <x v="163"/>
    <d v="1899-12-30T13:24:00"/>
    <d v="2014-07-09T00:00:00"/>
    <d v="1899-12-30T14:03:00"/>
    <d v="1899-12-30T00:39:00"/>
    <n v="2"/>
    <m/>
    <m/>
    <x v="3"/>
    <s v="БУС"/>
    <x v="5"/>
    <x v="9"/>
    <s v="скважина"/>
    <s v="АОУЭЦН &quot;низкое питающее напряжение&quot;"/>
    <n v="5.9"/>
    <m/>
    <n v="5.9"/>
    <m/>
    <m/>
    <m/>
    <m/>
    <m/>
    <m/>
    <m/>
    <m/>
    <m/>
    <s v="КП24"/>
    <m/>
    <m/>
    <m/>
    <s v="т"/>
    <m/>
    <m/>
  </r>
  <r>
    <x v="6"/>
    <x v="11"/>
    <s v="РН-ЭН"/>
    <x v="164"/>
    <d v="1899-12-30T10:15:00"/>
    <d v="2014-07-10T00:00:00"/>
    <d v="1899-12-30T10:40:00"/>
    <d v="1899-12-30T00:25:00"/>
    <n v="91"/>
    <m/>
    <m/>
    <x v="0"/>
    <s v="ВЛ - 35 кВ"/>
    <x v="0"/>
    <x v="2"/>
    <s v="Т-603 &quot;Сабо&quot;"/>
    <s v="КЗ по двум фазам ВЛ-35кВ Т-603 &quot;Сабо&quot;"/>
    <n v="2"/>
    <m/>
    <n v="2"/>
    <m/>
    <m/>
    <m/>
    <m/>
    <m/>
    <m/>
    <m/>
    <m/>
    <m/>
    <s v="КП15"/>
    <m/>
    <m/>
    <m/>
    <m/>
    <m/>
    <m/>
  </r>
  <r>
    <x v="6"/>
    <x v="11"/>
    <s v="РН-ЭН"/>
    <x v="164"/>
    <d v="1899-12-30T10:50:00"/>
    <d v="2014-07-10T00:00:00"/>
    <d v="1899-12-30T13:10:00"/>
    <d v="1899-12-30T02:20:00"/>
    <n v="10"/>
    <m/>
    <m/>
    <x v="0"/>
    <s v="ВЛ - 6 кВ"/>
    <x v="2"/>
    <x v="2"/>
    <s v="фидер Л-4МЗ ТП-6/0,4кВ"/>
    <s v="фидер Л-4МЗ ТП-6/0,4кВ установка  траверсы на опору № 56/9"/>
    <n v="9.4"/>
    <m/>
    <n v="9.4"/>
    <m/>
    <m/>
    <m/>
    <m/>
    <m/>
    <m/>
    <m/>
    <m/>
    <m/>
    <s v="КП24"/>
    <m/>
    <m/>
    <m/>
    <m/>
    <m/>
    <m/>
  </r>
  <r>
    <x v="6"/>
    <x v="11"/>
    <s v="РН-ЭН"/>
    <x v="165"/>
    <d v="1899-12-30T00:02:00"/>
    <d v="2014-07-11T00:00:00"/>
    <d v="1899-12-30T00:23:00"/>
    <d v="1899-12-30T00:21:00"/>
    <n v="1"/>
    <m/>
    <m/>
    <x v="3"/>
    <s v="БУС"/>
    <x v="5"/>
    <x v="9"/>
    <s v="скважина"/>
    <s v="АОУЭЦН &quot;низкое питающее напряжение&quot;, АПВ 20мин"/>
    <n v="2.4"/>
    <m/>
    <n v="2.4"/>
    <m/>
    <m/>
    <m/>
    <m/>
    <m/>
    <m/>
    <m/>
    <m/>
    <m/>
    <s v="КП24"/>
    <m/>
    <m/>
    <m/>
    <s v="т"/>
    <m/>
    <m/>
  </r>
  <r>
    <x v="6"/>
    <x v="11"/>
    <s v="РН-ЭН"/>
    <x v="166"/>
    <m/>
    <m/>
    <m/>
    <m/>
    <m/>
    <m/>
    <m/>
    <x v="4"/>
    <m/>
    <x v="3"/>
    <x v="8"/>
    <m/>
    <m/>
    <m/>
    <m/>
    <m/>
    <m/>
    <m/>
    <m/>
    <m/>
    <m/>
    <m/>
    <m/>
    <m/>
    <m/>
    <m/>
    <m/>
    <m/>
    <s v="Нарушений нет"/>
    <m/>
    <m/>
    <m/>
  </r>
  <r>
    <x v="6"/>
    <x v="11"/>
    <s v="РН-ЭН"/>
    <x v="167"/>
    <d v="1899-12-30T07:00:00"/>
    <d v="2014-07-13T00:00:00"/>
    <d v="1899-12-30T11:00:00"/>
    <d v="1899-12-30T04:00:00"/>
    <n v="3"/>
    <m/>
    <m/>
    <x v="0"/>
    <s v="ТП 6/0,4 кВ"/>
    <x v="5"/>
    <x v="6"/>
    <s v="ТП№1Б "/>
    <s v="АОЭЭ выбит автомат на ТП№1Б гр.1 фид№1Сахарн"/>
    <n v="0.4"/>
    <m/>
    <n v="0.4"/>
    <m/>
    <m/>
    <m/>
    <m/>
    <m/>
    <m/>
    <m/>
    <m/>
    <m/>
    <s v="КП25"/>
    <m/>
    <m/>
    <m/>
    <m/>
    <m/>
    <m/>
  </r>
  <r>
    <x v="6"/>
    <x v="11"/>
    <s v="РН-ЭН"/>
    <x v="167"/>
    <d v="1899-12-30T19:00:00"/>
    <d v="2014-07-14T00:00:00"/>
    <d v="1899-12-30T03:00:00"/>
    <d v="1899-12-30T08:00:00"/>
    <n v="3"/>
    <m/>
    <m/>
    <x v="0"/>
    <s v="ТП 6/0,4 кВ"/>
    <x v="5"/>
    <x v="6"/>
    <s v="ТП№1Б "/>
    <s v="ТП-1Б гр.1фид.№1&quot;Сахарная сопка&quot; - выбило автомат на ТП-1Б"/>
    <n v="0.8"/>
    <m/>
    <n v="0.8"/>
    <m/>
    <m/>
    <m/>
    <m/>
    <m/>
    <m/>
    <m/>
    <m/>
    <m/>
    <s v="КП25"/>
    <m/>
    <m/>
    <m/>
    <m/>
    <m/>
    <m/>
  </r>
  <r>
    <x v="6"/>
    <x v="11"/>
    <s v="РН-ЭН"/>
    <x v="168"/>
    <d v="1899-12-30T09:00:00"/>
    <d v="2014-07-14T00:00:00"/>
    <d v="1899-12-30T09:20:00"/>
    <d v="1899-12-30T00:20:00"/>
    <n v="6"/>
    <m/>
    <m/>
    <x v="0"/>
    <s v="РЛНД-6кВ"/>
    <x v="2"/>
    <x v="6"/>
    <s v="ТП-99"/>
    <s v=" ТП-99 - восстановление контакта на РЛНД-6кВ."/>
    <n v="0.1"/>
    <m/>
    <n v="0.1"/>
    <m/>
    <m/>
    <m/>
    <m/>
    <m/>
    <m/>
    <m/>
    <m/>
    <m/>
    <s v="КП24"/>
    <m/>
    <m/>
    <m/>
    <m/>
    <m/>
    <m/>
  </r>
  <r>
    <x v="6"/>
    <x v="11"/>
    <s v="РН-ЭН"/>
    <x v="168"/>
    <d v="1899-12-30T15:30:00"/>
    <d v="2014-07-14T00:00:00"/>
    <d v="1899-12-30T19:00:00"/>
    <d v="1899-12-30T03:30:00"/>
    <n v="1"/>
    <m/>
    <m/>
    <x v="0"/>
    <s v="ВЛ - 0,4 кВ"/>
    <x v="5"/>
    <x v="2"/>
    <s v="скважина"/>
    <s v="Отгорела перемычка, восст. ВЛ-0,4кВ."/>
    <n v="0.1"/>
    <m/>
    <n v="0.1"/>
    <m/>
    <m/>
    <m/>
    <m/>
    <m/>
    <m/>
    <m/>
    <m/>
    <m/>
    <s v="КП23"/>
    <m/>
    <m/>
    <m/>
    <m/>
    <m/>
    <m/>
  </r>
  <r>
    <x v="6"/>
    <x v="11"/>
    <s v="РН-ЭН"/>
    <x v="168"/>
    <d v="1899-12-30T20:00:00"/>
    <d v="2014-07-14T00:00:00"/>
    <d v="1899-12-30T22:00:00"/>
    <d v="1899-12-30T02:00:00"/>
    <n v="1"/>
    <m/>
    <m/>
    <x v="3"/>
    <s v="БУС"/>
    <x v="5"/>
    <x v="9"/>
    <s v="скважина"/>
    <s v="выбит автомат в БУ, запуск"/>
    <n v="0.1"/>
    <m/>
    <n v="0.1"/>
    <m/>
    <m/>
    <m/>
    <m/>
    <m/>
    <m/>
    <m/>
    <m/>
    <m/>
    <s v="КП23"/>
    <m/>
    <m/>
    <m/>
    <s v="т"/>
    <m/>
    <m/>
  </r>
  <r>
    <x v="6"/>
    <x v="11"/>
    <s v="РН-ЭН"/>
    <x v="168"/>
    <d v="1899-12-30T22:00:00"/>
    <d v="2014-07-15T00:00:00"/>
    <d v="1899-12-31T00:00:00"/>
    <d v="1899-12-30T02:00:00"/>
    <n v="1"/>
    <m/>
    <m/>
    <x v="3"/>
    <s v="БУС"/>
    <x v="5"/>
    <x v="9"/>
    <s v="скважина"/>
    <s v="выбит автомат в БУ, запуск"/>
    <n v="0.1"/>
    <m/>
    <n v="0.1"/>
    <m/>
    <m/>
    <m/>
    <m/>
    <m/>
    <m/>
    <m/>
    <m/>
    <m/>
    <s v="КП23"/>
    <m/>
    <m/>
    <m/>
    <s v="т"/>
    <m/>
    <m/>
  </r>
  <r>
    <x v="6"/>
    <x v="11"/>
    <s v="РН-ЭН"/>
    <x v="169"/>
    <d v="1899-12-30T03:00:00"/>
    <d v="2014-07-15T00:00:00"/>
    <d v="1899-12-30T05:00:00"/>
    <d v="1899-12-30T02:00:00"/>
    <n v="1"/>
    <m/>
    <m/>
    <x v="3"/>
    <s v="БУС"/>
    <x v="5"/>
    <x v="9"/>
    <s v="скважина"/>
    <s v="выбит автомат в БУ, запуск"/>
    <n v="0.1"/>
    <m/>
    <n v="0.1"/>
    <m/>
    <m/>
    <m/>
    <m/>
    <m/>
    <m/>
    <m/>
    <m/>
    <m/>
    <s v="КП23"/>
    <m/>
    <m/>
    <m/>
    <s v="т"/>
    <m/>
    <m/>
  </r>
  <r>
    <x v="6"/>
    <x v="11"/>
    <s v="РН-ЭН"/>
    <x v="169"/>
    <d v="1899-12-30T05:00:00"/>
    <d v="2014-07-15T00:00:00"/>
    <d v="1899-12-30T10:00:00"/>
    <d v="1899-12-30T05:00:00"/>
    <n v="1"/>
    <m/>
    <m/>
    <x v="3"/>
    <s v="БУС"/>
    <x v="5"/>
    <x v="9"/>
    <s v="скважина"/>
    <s v="замер &quot;0&quot; - выбит автомат в БУ, запуск"/>
    <n v="0.1"/>
    <m/>
    <n v="0.1"/>
    <m/>
    <m/>
    <m/>
    <m/>
    <m/>
    <m/>
    <m/>
    <m/>
    <m/>
    <s v="КП23"/>
    <m/>
    <m/>
    <m/>
    <s v="т"/>
    <m/>
    <m/>
  </r>
  <r>
    <x v="6"/>
    <x v="11"/>
    <s v="РН-ЭН"/>
    <x v="169"/>
    <d v="1899-12-30T07:00:00"/>
    <d v="2014-07-15T00:00:00"/>
    <d v="1899-12-30T09:00:00"/>
    <d v="1899-12-30T02:00:00"/>
    <n v="1"/>
    <m/>
    <m/>
    <x v="3"/>
    <s v="БУС"/>
    <x v="5"/>
    <x v="9"/>
    <s v="скважина"/>
    <s v="выбит автомат в БУ, запуск"/>
    <n v="0.1"/>
    <m/>
    <n v="0.1"/>
    <m/>
    <m/>
    <m/>
    <m/>
    <m/>
    <m/>
    <m/>
    <m/>
    <m/>
    <s v="КП23"/>
    <m/>
    <m/>
    <m/>
    <s v="т"/>
    <m/>
    <m/>
  </r>
  <r>
    <x v="6"/>
    <x v="11"/>
    <s v="РН-ЭН"/>
    <x v="169"/>
    <d v="1899-12-30T11:05:00"/>
    <d v="2014-07-15T00:00:00"/>
    <d v="1899-12-30T11:40:00"/>
    <d v="1899-12-30T00:35:00"/>
    <n v="9"/>
    <m/>
    <m/>
    <x v="0"/>
    <s v="ВЛ - 6 кВ"/>
    <x v="2"/>
    <x v="2"/>
    <s v="ТП №102"/>
    <s v="ТП №102 - Л-1Н монтаж вязки на опоре №47"/>
    <n v="0.5"/>
    <m/>
    <n v="0.5"/>
    <m/>
    <m/>
    <m/>
    <m/>
    <m/>
    <m/>
    <m/>
    <m/>
    <m/>
    <s v="КП24"/>
    <m/>
    <m/>
    <m/>
    <m/>
    <m/>
    <m/>
  </r>
  <r>
    <x v="6"/>
    <x v="11"/>
    <s v="РН-ЭН"/>
    <x v="170"/>
    <d v="1899-12-30T13:58:00"/>
    <d v="2014-07-16T00:00:00"/>
    <d v="1899-12-30T14:29:00"/>
    <d v="1899-12-30T00:31:00"/>
    <n v="14"/>
    <m/>
    <m/>
    <x v="0"/>
    <s v="ПС-35/6 кВ «Северный Купол»"/>
    <x v="0"/>
    <x v="2"/>
    <s v="ВЛ 35кВ Т-600"/>
    <s v="По АСДУ «ДВ-МИР» сброс нагрузки на 2МВт по ВЛ 35кВ Т-600. Отключение ввод-35-1"/>
    <n v="31"/>
    <n v="50.2"/>
    <n v="81.2"/>
    <m/>
    <m/>
    <m/>
    <m/>
    <m/>
    <m/>
    <m/>
    <m/>
    <m/>
    <s v="КП15"/>
    <m/>
    <m/>
    <m/>
    <m/>
    <m/>
    <m/>
  </r>
  <r>
    <x v="6"/>
    <x v="11"/>
    <s v="РН-ЭН"/>
    <x v="170"/>
    <d v="1899-12-30T11:00:00"/>
    <d v="2014-07-16T00:00:00"/>
    <d v="1899-12-30T14:00:00"/>
    <d v="1899-12-30T03:00:00"/>
    <n v="1"/>
    <m/>
    <m/>
    <x v="3"/>
    <s v="БУС"/>
    <x v="5"/>
    <x v="9"/>
    <s v="скважина"/>
    <s v="выбило автомат, переразделка кабеля в БУ"/>
    <n v="0.1"/>
    <m/>
    <n v="0.1"/>
    <m/>
    <m/>
    <m/>
    <m/>
    <m/>
    <m/>
    <m/>
    <m/>
    <m/>
    <s v="КП3"/>
    <m/>
    <m/>
    <m/>
    <s v="т"/>
    <m/>
    <m/>
  </r>
  <r>
    <x v="6"/>
    <x v="11"/>
    <s v="РН-ЭН"/>
    <x v="170"/>
    <d v="1899-12-30T11:00:00"/>
    <d v="2014-07-16T00:00:00"/>
    <d v="1899-12-30T11:45:00"/>
    <d v="1899-12-30T00:45:00"/>
    <n v="4"/>
    <m/>
    <m/>
    <x v="0"/>
    <m/>
    <x v="5"/>
    <x v="2"/>
    <s v="ТП №606 Ф1"/>
    <s v="ТП-6/0,4кВ №606 Ф1-( установка компенсатора на скв 975)"/>
    <n v="0.1"/>
    <m/>
    <n v="0.1"/>
    <m/>
    <m/>
    <m/>
    <m/>
    <m/>
    <m/>
    <m/>
    <m/>
    <m/>
    <s v="КП24"/>
    <m/>
    <m/>
    <m/>
    <m/>
    <m/>
    <m/>
  </r>
  <r>
    <x v="6"/>
    <x v="11"/>
    <s v="РН-ЭН"/>
    <x v="171"/>
    <m/>
    <m/>
    <m/>
    <m/>
    <m/>
    <m/>
    <m/>
    <x v="4"/>
    <m/>
    <x v="3"/>
    <x v="8"/>
    <m/>
    <m/>
    <m/>
    <m/>
    <m/>
    <m/>
    <m/>
    <m/>
    <m/>
    <m/>
    <m/>
    <m/>
    <m/>
    <m/>
    <m/>
    <m/>
    <m/>
    <s v="Нарушений нет"/>
    <m/>
    <m/>
    <m/>
  </r>
  <r>
    <x v="6"/>
    <x v="11"/>
    <s v="РН-ЭН"/>
    <x v="172"/>
    <m/>
    <m/>
    <m/>
    <m/>
    <m/>
    <m/>
    <m/>
    <x v="4"/>
    <m/>
    <x v="3"/>
    <x v="8"/>
    <m/>
    <m/>
    <m/>
    <m/>
    <m/>
    <m/>
    <m/>
    <m/>
    <m/>
    <m/>
    <m/>
    <m/>
    <m/>
    <m/>
    <m/>
    <m/>
    <m/>
    <s v="Нарушений нет"/>
    <m/>
    <m/>
    <m/>
  </r>
  <r>
    <x v="6"/>
    <x v="11"/>
    <s v="РН-ЭН"/>
    <x v="173"/>
    <m/>
    <m/>
    <m/>
    <m/>
    <m/>
    <m/>
    <m/>
    <x v="4"/>
    <m/>
    <x v="3"/>
    <x v="8"/>
    <m/>
    <m/>
    <m/>
    <m/>
    <m/>
    <m/>
    <m/>
    <m/>
    <m/>
    <m/>
    <m/>
    <m/>
    <m/>
    <m/>
    <m/>
    <m/>
    <m/>
    <s v="Нарушений нет"/>
    <m/>
    <m/>
    <m/>
  </r>
  <r>
    <x v="6"/>
    <x v="11"/>
    <s v="РН-ЭН"/>
    <x v="174"/>
    <d v="1899-12-30T01:00:00"/>
    <d v="2014-07-20T00:00:00"/>
    <d v="1899-12-30T03:00:00"/>
    <d v="1899-12-30T02:00:00"/>
    <n v="1"/>
    <m/>
    <m/>
    <x v="3"/>
    <s v="БУС"/>
    <x v="5"/>
    <x v="9"/>
    <s v="скважина"/>
    <s v="выбит автомат в БУ, запуск"/>
    <n v="0.1"/>
    <m/>
    <n v="0.1"/>
    <m/>
    <m/>
    <m/>
    <m/>
    <m/>
    <m/>
    <m/>
    <m/>
    <m/>
    <s v="КП23"/>
    <m/>
    <m/>
    <m/>
    <s v="т"/>
    <m/>
    <m/>
  </r>
  <r>
    <x v="6"/>
    <x v="11"/>
    <s v="РН-ЭН"/>
    <x v="175"/>
    <d v="1899-12-30T07:00:00"/>
    <d v="2014-07-21T00:00:00"/>
    <d v="1899-12-30T11:00:00"/>
    <d v="1899-12-30T04:00:00"/>
    <n v="1"/>
    <m/>
    <m/>
    <x v="3"/>
    <s v="БУС"/>
    <x v="5"/>
    <x v="9"/>
    <s v="скважина"/>
    <s v="замер&quot;0&quot;-выбило автомат в БУ,запуск"/>
    <n v="0.2"/>
    <m/>
    <n v="0.2"/>
    <m/>
    <m/>
    <m/>
    <m/>
    <m/>
    <m/>
    <m/>
    <m/>
    <m/>
    <s v="КП23"/>
    <m/>
    <m/>
    <m/>
    <s v="т"/>
    <m/>
    <m/>
  </r>
  <r>
    <x v="6"/>
    <x v="11"/>
    <s v="РН-ЭН"/>
    <x v="175"/>
    <d v="1899-12-30T14:11:00"/>
    <d v="2014-07-21T00:00:00"/>
    <d v="1899-12-30T20:20:00"/>
    <d v="1899-12-30T06:09:00"/>
    <n v="1"/>
    <m/>
    <m/>
    <x v="0"/>
    <s v="ВЛ - 35 кВ"/>
    <x v="0"/>
    <x v="2"/>
    <s v="скважина"/>
    <s v="АОУЭЦН - обрыв изолятора ВЛ - 35 кВ Одопту на опоре №169"/>
    <n v="20.8"/>
    <m/>
    <n v="20.8"/>
    <m/>
    <m/>
    <m/>
    <m/>
    <m/>
    <m/>
    <m/>
    <m/>
    <m/>
    <s v="КП23"/>
    <m/>
    <m/>
    <m/>
    <m/>
    <m/>
    <m/>
  </r>
  <r>
    <x v="6"/>
    <x v="11"/>
    <s v="РН-ЭН"/>
    <x v="175"/>
    <d v="1899-12-30T21:00:00"/>
    <d v="2014-07-22T00:00:00"/>
    <d v="1899-12-30T01:00:00"/>
    <d v="1899-12-30T04:00:00"/>
    <n v="4"/>
    <m/>
    <m/>
    <x v="0"/>
    <s v="ТП-332"/>
    <x v="5"/>
    <x v="6"/>
    <s v="ТП-332"/>
    <s v="Выбило автомат ТП-332."/>
    <n v="0.8"/>
    <m/>
    <n v="0.8"/>
    <m/>
    <m/>
    <m/>
    <m/>
    <m/>
    <m/>
    <m/>
    <m/>
    <m/>
    <s v="КП3"/>
    <m/>
    <m/>
    <m/>
    <m/>
    <m/>
    <m/>
  </r>
  <r>
    <x v="6"/>
    <x v="11"/>
    <s v="РН-ЭН"/>
    <x v="176"/>
    <d v="1899-12-30T07:00:00"/>
    <d v="2014-07-22T00:00:00"/>
    <d v="1899-12-30T19:30:00"/>
    <d v="1899-12-30T12:30:00"/>
    <n v="1"/>
    <m/>
    <m/>
    <x v="3"/>
    <s v="БУС"/>
    <x v="5"/>
    <x v="9"/>
    <s v="скважина"/>
    <s v="сгорел автомат в БУ, смена, запуск"/>
    <n v="0.1"/>
    <m/>
    <n v="0.1"/>
    <m/>
    <m/>
    <m/>
    <m/>
    <m/>
    <m/>
    <m/>
    <m/>
    <m/>
    <s v="КП23"/>
    <m/>
    <m/>
    <m/>
    <s v="т"/>
    <m/>
    <m/>
  </r>
  <r>
    <x v="6"/>
    <x v="11"/>
    <s v="РН-ЭН"/>
    <x v="176"/>
    <d v="1899-12-30T16:00:00"/>
    <d v="2014-07-22T00:00:00"/>
    <d v="1899-12-30T23:00:00"/>
    <d v="1899-12-30T07:00:00"/>
    <n v="1"/>
    <m/>
    <m/>
    <x v="0"/>
    <s v="ТП-332"/>
    <x v="5"/>
    <x v="6"/>
    <s v="ТП-332"/>
    <s v="выбило автомат группы №2 на ТП-332."/>
    <n v="0.3"/>
    <m/>
    <n v="0.3"/>
    <m/>
    <m/>
    <m/>
    <m/>
    <m/>
    <m/>
    <m/>
    <m/>
    <m/>
    <s v="КП25"/>
    <m/>
    <m/>
    <m/>
    <m/>
    <m/>
    <m/>
  </r>
  <r>
    <x v="6"/>
    <x v="11"/>
    <s v="РН-ЭН"/>
    <x v="177"/>
    <d v="1899-12-30T17:00:00"/>
    <d v="2014-07-23T00:00:00"/>
    <d v="1899-12-30T18:00:00"/>
    <d v="1899-12-30T01:00:00"/>
    <n v="1"/>
    <m/>
    <m/>
    <x v="3"/>
    <s v="БУС"/>
    <x v="5"/>
    <x v="9"/>
    <s v="скважина"/>
    <s v="выбило тепловое реле"/>
    <n v="0.3"/>
    <m/>
    <n v="0.3"/>
    <m/>
    <m/>
    <m/>
    <m/>
    <m/>
    <m/>
    <m/>
    <m/>
    <m/>
    <s v="КП3"/>
    <m/>
    <m/>
    <m/>
    <s v="т"/>
    <m/>
    <m/>
  </r>
  <r>
    <x v="6"/>
    <x v="11"/>
    <s v="РН-ЭН"/>
    <x v="178"/>
    <d v="1899-12-30T14:00:00"/>
    <d v="2014-07-24T00:00:00"/>
    <d v="1899-12-30T17:50:00"/>
    <d v="1899-12-30T03:50:00"/>
    <n v="8"/>
    <m/>
    <m/>
    <x v="0"/>
    <s v="ВМ-6 кВ"/>
    <x v="2"/>
    <x v="9"/>
    <s v="РВНО 6 кВ &quot;Шхунное-нефть&quot;"/>
    <s v="АОЭЭ РВНО 6 кВ &quot;Шхунное-нефть&quot;"/>
    <n v="3.4"/>
    <m/>
    <n v="3.4"/>
    <m/>
    <m/>
    <m/>
    <m/>
    <m/>
    <m/>
    <m/>
    <m/>
    <m/>
    <s v="КП3"/>
    <m/>
    <m/>
    <m/>
    <m/>
    <m/>
    <m/>
  </r>
  <r>
    <x v="6"/>
    <x v="11"/>
    <s v="РН-ЭН"/>
    <x v="179"/>
    <m/>
    <m/>
    <m/>
    <m/>
    <m/>
    <m/>
    <m/>
    <x v="4"/>
    <m/>
    <x v="3"/>
    <x v="8"/>
    <m/>
    <m/>
    <m/>
    <m/>
    <m/>
    <m/>
    <m/>
    <m/>
    <m/>
    <m/>
    <m/>
    <m/>
    <m/>
    <m/>
    <m/>
    <m/>
    <m/>
    <s v="Нарушений нет"/>
    <m/>
    <m/>
    <m/>
  </r>
  <r>
    <x v="6"/>
    <x v="11"/>
    <s v="РН-ЭН"/>
    <x v="180"/>
    <d v="1899-12-30T16:48:00"/>
    <d v="2014-07-26T00:00:00"/>
    <d v="1899-12-30T17:09:00"/>
    <d v="1899-12-30T00:21:00"/>
    <n v="1"/>
    <m/>
    <m/>
    <x v="3"/>
    <s v="БУС"/>
    <x v="5"/>
    <x v="9"/>
    <s v="скважина"/>
    <s v="ост./ запуск БКНС, &quot; пониж. напряжение&quot;"/>
    <n v="0.1"/>
    <m/>
    <n v="0.1"/>
    <m/>
    <m/>
    <m/>
    <m/>
    <m/>
    <m/>
    <m/>
    <m/>
    <m/>
    <s v="КП24"/>
    <m/>
    <m/>
    <m/>
    <s v="т"/>
    <m/>
    <m/>
  </r>
  <r>
    <x v="6"/>
    <x v="11"/>
    <s v="РН-ЭН"/>
    <x v="180"/>
    <d v="1899-12-30T16:15:00"/>
    <d v="2014-07-26T00:00:00"/>
    <d v="1899-12-30T18:00:00"/>
    <d v="1899-12-30T01:45:00"/>
    <n v="1"/>
    <m/>
    <m/>
    <x v="3"/>
    <s v="БУС"/>
    <x v="5"/>
    <x v="9"/>
    <s v="скважина"/>
    <s v=" не запускается по эл. части"/>
    <n v="0.1"/>
    <m/>
    <n v="0.1"/>
    <m/>
    <m/>
    <m/>
    <m/>
    <m/>
    <m/>
    <m/>
    <m/>
    <m/>
    <s v="КП3"/>
    <m/>
    <m/>
    <m/>
    <s v="т"/>
    <m/>
    <m/>
  </r>
  <r>
    <x v="6"/>
    <x v="11"/>
    <s v="РН-ЭН"/>
    <x v="180"/>
    <d v="1899-12-30T12:00:00"/>
    <d v="2014-07-26T00:00:00"/>
    <d v="1899-12-30T14:00:00"/>
    <d v="1899-12-30T02:00:00"/>
    <n v="1"/>
    <m/>
    <m/>
    <x v="3"/>
    <s v="БУС"/>
    <x v="5"/>
    <x v="9"/>
    <s v="скважина"/>
    <s v="вышел из строя магн.пускатель,замена"/>
    <n v="0.1"/>
    <m/>
    <n v="0.1"/>
    <m/>
    <m/>
    <m/>
    <m/>
    <m/>
    <m/>
    <m/>
    <m/>
    <m/>
    <s v="КП23"/>
    <m/>
    <m/>
    <m/>
    <s v="т"/>
    <m/>
    <m/>
  </r>
  <r>
    <x v="6"/>
    <x v="11"/>
    <s v="РН-ЭН"/>
    <x v="181"/>
    <d v="1899-12-30T16:15:00"/>
    <d v="2014-07-27T00:00:00"/>
    <d v="1899-12-30T19:05:00"/>
    <d v="1899-12-30T02:50:00"/>
    <n v="1"/>
    <m/>
    <m/>
    <x v="3"/>
    <s v="БУС"/>
    <x v="5"/>
    <x v="9"/>
    <s v="скважина"/>
    <s v="АОУЭЦН -  выбило автомат "/>
    <n v="0.7"/>
    <m/>
    <n v="0.7"/>
    <m/>
    <m/>
    <m/>
    <m/>
    <m/>
    <m/>
    <m/>
    <m/>
    <m/>
    <s v="КП3"/>
    <m/>
    <m/>
    <m/>
    <s v="т"/>
    <m/>
    <m/>
  </r>
  <r>
    <x v="6"/>
    <x v="11"/>
    <s v="РН-ЭН"/>
    <x v="182"/>
    <d v="2014-07-28T11:31:00"/>
    <d v="2014-07-28T00:00:00"/>
    <d v="2014-07-28T16:15:00"/>
    <d v="1899-12-30T04:44:00"/>
    <n v="1"/>
    <m/>
    <m/>
    <x v="3"/>
    <s v="БУС"/>
    <x v="5"/>
    <x v="9"/>
    <s v="скважина"/>
    <s v="выбило защиту, устранение неисправности контактора"/>
    <n v="0.1"/>
    <m/>
    <n v="0.1"/>
    <m/>
    <m/>
    <m/>
    <m/>
    <m/>
    <m/>
    <m/>
    <m/>
    <m/>
    <s v="КП3"/>
    <m/>
    <m/>
    <m/>
    <s v="т"/>
    <m/>
    <m/>
  </r>
  <r>
    <x v="6"/>
    <x v="11"/>
    <s v="РН-ЭН"/>
    <x v="183"/>
    <d v="2014-07-29T07:00:00"/>
    <d v="2014-07-29T00:00:00"/>
    <d v="2014-07-29T12:00:00"/>
    <d v="1899-12-30T05:00:00"/>
    <n v="1"/>
    <m/>
    <m/>
    <x v="3"/>
    <s v="БУС"/>
    <x v="5"/>
    <x v="9"/>
    <s v="скважина"/>
    <s v="отгорел кабель, переразделка кабеля, запуск"/>
    <n v="0.2"/>
    <m/>
    <n v="0.2"/>
    <m/>
    <m/>
    <m/>
    <m/>
    <m/>
    <m/>
    <m/>
    <m/>
    <m/>
    <s v="КП3"/>
    <m/>
    <m/>
    <m/>
    <s v="т"/>
    <m/>
    <m/>
  </r>
  <r>
    <x v="6"/>
    <x v="11"/>
    <s v="РН-ЭН"/>
    <x v="183"/>
    <d v="2014-07-29T23:43:00"/>
    <d v="2014-07-30T00:00:00"/>
    <d v="2014-07-30T00:22:00"/>
    <d v="1899-12-30T00:39:00"/>
    <n v="61"/>
    <m/>
    <m/>
    <x v="2"/>
    <s v="ТП"/>
    <x v="2"/>
    <x v="6"/>
    <s v="ТП"/>
    <s v="вывод на режим после грозовых перенапряжений"/>
    <n v="14.2"/>
    <n v="23.000000000000004"/>
    <n v="37.200000000000003"/>
    <m/>
    <m/>
    <m/>
    <m/>
    <m/>
    <m/>
    <m/>
    <m/>
    <m/>
    <s v="КП11"/>
    <m/>
    <m/>
    <m/>
    <m/>
    <m/>
    <m/>
  </r>
  <r>
    <x v="6"/>
    <x v="11"/>
    <s v="РН-ЭН"/>
    <x v="183"/>
    <d v="2014-07-29T12:00:00"/>
    <d v="2014-07-29T00:00:00"/>
    <d v="2014-07-29T14:30:00"/>
    <d v="1899-12-30T02:30:00"/>
    <n v="1"/>
    <m/>
    <m/>
    <x v="0"/>
    <s v="ВЛ - 0,4 кВ"/>
    <x v="5"/>
    <x v="2"/>
    <s v="скважина"/>
    <s v="отгорела фаза на опоре"/>
    <n v="0.2"/>
    <m/>
    <n v="0.2"/>
    <m/>
    <m/>
    <m/>
    <m/>
    <m/>
    <m/>
    <m/>
    <m/>
    <m/>
    <s v="КП3"/>
    <m/>
    <m/>
    <m/>
    <m/>
    <m/>
    <m/>
  </r>
  <r>
    <x v="6"/>
    <x v="11"/>
    <s v="РН-ЭН"/>
    <x v="184"/>
    <m/>
    <m/>
    <m/>
    <m/>
    <m/>
    <m/>
    <m/>
    <x v="4"/>
    <m/>
    <x v="3"/>
    <x v="8"/>
    <m/>
    <m/>
    <m/>
    <m/>
    <m/>
    <m/>
    <m/>
    <m/>
    <m/>
    <m/>
    <m/>
    <m/>
    <m/>
    <m/>
    <m/>
    <m/>
    <m/>
    <s v="Нарушений нет"/>
    <m/>
    <m/>
    <m/>
  </r>
  <r>
    <x v="6"/>
    <x v="11"/>
    <s v="РН-ЭН"/>
    <x v="185"/>
    <d v="2014-07-31T16:38:00"/>
    <d v="2014-07-31T00:00:00"/>
    <d v="2014-07-31T17:07:00"/>
    <d v="1899-12-30T00:29:00"/>
    <n v="8"/>
    <m/>
    <m/>
    <x v="0"/>
    <s v="ф.5 Паромай"/>
    <x v="2"/>
    <x v="2"/>
    <s v="ф.5 Паромай"/>
    <s v="ф.5 ПС-35/6 кВ Мухто, КЗ на линии"/>
    <n v="0.2"/>
    <m/>
    <n v="0.2"/>
    <m/>
    <m/>
    <m/>
    <m/>
    <m/>
    <m/>
    <m/>
    <m/>
    <m/>
    <s v="КП15"/>
    <m/>
    <m/>
    <m/>
    <m/>
    <m/>
    <m/>
  </r>
  <r>
    <x v="6"/>
    <x v="11"/>
    <s v="РН-ЭН"/>
    <x v="185"/>
    <d v="2014-07-31T08:20:00"/>
    <d v="2014-07-31T00:00:00"/>
    <d v="2014-07-31T09:10:00"/>
    <d v="1899-12-30T00:50:00"/>
    <n v="2"/>
    <m/>
    <m/>
    <x v="3"/>
    <s v="БУС"/>
    <x v="5"/>
    <x v="9"/>
    <s v="скважина"/>
    <s v="посадка напряжения при запуске таката №2"/>
    <n v="1"/>
    <n v="1.9"/>
    <n v="2.9"/>
    <m/>
    <m/>
    <m/>
    <m/>
    <m/>
    <m/>
    <m/>
    <m/>
    <m/>
    <s v="КП24"/>
    <m/>
    <m/>
    <m/>
    <s v="т"/>
    <m/>
    <m/>
  </r>
  <r>
    <x v="11"/>
    <x v="11"/>
    <s v="РН-ЭН"/>
    <x v="186"/>
    <d v="2014-08-01T19:00:00"/>
    <d v="2014-08-02T00:00:00"/>
    <d v="2014-08-02T00:40:00"/>
    <d v="1899-12-30T05:40:00"/>
    <n v="1"/>
    <m/>
    <m/>
    <x v="0"/>
    <s v="ВЛ - 0,4 кВ"/>
    <x v="5"/>
    <x v="2"/>
    <s v="скважина"/>
    <s v="окисление на опоре"/>
    <n v="0.2"/>
    <m/>
    <n v="0.2"/>
    <m/>
    <m/>
    <m/>
    <m/>
    <m/>
    <m/>
    <m/>
    <m/>
    <m/>
    <s v="КП3"/>
    <m/>
    <m/>
    <m/>
    <m/>
    <m/>
    <m/>
  </r>
  <r>
    <x v="11"/>
    <x v="11"/>
    <s v="РН-ЭН"/>
    <x v="186"/>
    <d v="2014-08-01T14:00:00"/>
    <d v="2014-08-01T00:00:00"/>
    <d v="2014-08-01T17:00:00"/>
    <d v="1899-12-30T03:00:00"/>
    <n v="1"/>
    <m/>
    <m/>
    <x v="3"/>
    <s v="БУС"/>
    <x v="5"/>
    <x v="9"/>
    <s v="скважина"/>
    <s v="Замена пускателя в БУ"/>
    <n v="0.3"/>
    <m/>
    <n v="0.3"/>
    <m/>
    <m/>
    <m/>
    <m/>
    <m/>
    <m/>
    <m/>
    <m/>
    <m/>
    <s v="КП24"/>
    <m/>
    <m/>
    <m/>
    <s v="т"/>
    <m/>
    <m/>
  </r>
  <r>
    <x v="11"/>
    <x v="11"/>
    <s v="РН-ЭН"/>
    <x v="187"/>
    <m/>
    <m/>
    <m/>
    <m/>
    <m/>
    <m/>
    <m/>
    <x v="4"/>
    <m/>
    <x v="3"/>
    <x v="8"/>
    <m/>
    <m/>
    <m/>
    <m/>
    <m/>
    <m/>
    <m/>
    <m/>
    <m/>
    <m/>
    <m/>
    <m/>
    <m/>
    <m/>
    <m/>
    <m/>
    <m/>
    <s v="Нарушений нет"/>
    <m/>
    <m/>
    <m/>
  </r>
  <r>
    <x v="11"/>
    <x v="11"/>
    <s v="РН-ЭН"/>
    <x v="188"/>
    <d v="2014-08-03T11:50:00"/>
    <d v="2014-08-03T00:00:00"/>
    <d v="2014-08-03T11:51:00"/>
    <d v="1899-12-30T00:01:00"/>
    <n v="13"/>
    <m/>
    <m/>
    <x v="0"/>
    <s v="ВЛ - 6 кВ"/>
    <x v="2"/>
    <x v="2"/>
    <s v="скважина"/>
    <s v="КЗ ф.3 ПС-35/ кВ КНС-1"/>
    <m/>
    <n v="6.5"/>
    <n v="6.5"/>
    <m/>
    <m/>
    <m/>
    <m/>
    <m/>
    <m/>
    <m/>
    <m/>
    <m/>
    <s v="КП15"/>
    <m/>
    <m/>
    <m/>
    <m/>
    <m/>
    <m/>
  </r>
  <r>
    <x v="11"/>
    <x v="11"/>
    <s v="РН-ЭН"/>
    <x v="336"/>
    <d v="2014-08-04T23:15:00"/>
    <d v="2014-08-05T00:00:00"/>
    <d v="2014-08-05T02:57:00"/>
    <d v="1899-12-30T03:42:00"/>
    <n v="59"/>
    <m/>
    <m/>
    <x v="5"/>
    <s v="ВЛ-220 кВ_x000a_Д – 13"/>
    <x v="4"/>
    <x v="2"/>
    <s v="ПС 220 Ноглики"/>
    <s v="Прохождение грозового фронта на участке Тымовск - Смирных"/>
    <n v="95.6"/>
    <m/>
    <n v="95.6"/>
    <m/>
    <m/>
    <m/>
    <m/>
    <m/>
    <m/>
    <m/>
    <m/>
    <m/>
    <s v="КП18"/>
    <m/>
    <m/>
    <m/>
    <m/>
    <m/>
    <m/>
  </r>
  <r>
    <x v="11"/>
    <x v="11"/>
    <s v="РН-ЭН"/>
    <x v="189"/>
    <d v="2014-08-05T23:00:00"/>
    <d v="2014-08-06T00:00:00"/>
    <d v="2014-08-06T00:30:00"/>
    <d v="1899-12-30T01:30:00"/>
    <n v="1"/>
    <m/>
    <m/>
    <x v="3"/>
    <s v="БУС"/>
    <x v="5"/>
    <x v="9"/>
    <s v="скважина"/>
    <s v="выбило автомат в БУ -  повторн.включение - норма"/>
    <n v="0.4"/>
    <m/>
    <n v="0.4"/>
    <m/>
    <m/>
    <m/>
    <m/>
    <m/>
    <m/>
    <m/>
    <m/>
    <m/>
    <s v="КП24"/>
    <m/>
    <m/>
    <m/>
    <s v="т"/>
    <m/>
    <m/>
  </r>
  <r>
    <x v="11"/>
    <x v="11"/>
    <s v="РН-ЭН"/>
    <x v="189"/>
    <d v="2014-08-05T15:48:00"/>
    <d v="2014-08-05T14:35:00"/>
    <d v="2014-08-05T18:30:00"/>
    <d v="1899-12-30T02:42:00"/>
    <n v="1"/>
    <m/>
    <m/>
    <x v="3"/>
    <s v="БУС"/>
    <x v="5"/>
    <x v="9"/>
    <s v="скважина"/>
    <s v="выбило автомат в БУ -  повторн.включение - норма"/>
    <n v="0.2"/>
    <m/>
    <n v="0.2"/>
    <m/>
    <m/>
    <m/>
    <m/>
    <m/>
    <m/>
    <m/>
    <m/>
    <m/>
    <s v="КП24"/>
    <m/>
    <m/>
    <m/>
    <s v="т"/>
    <m/>
    <m/>
  </r>
  <r>
    <x v="11"/>
    <x v="11"/>
    <s v="РН-ЭН"/>
    <x v="190"/>
    <d v="2014-08-06T13:05:00"/>
    <d v="2014-08-06T00:00:00"/>
    <d v="2014-08-06T14:15:00"/>
    <d v="1899-12-30T01:10:00"/>
    <n v="1"/>
    <m/>
    <m/>
    <x v="3"/>
    <s v="БУС"/>
    <x v="5"/>
    <x v="9"/>
    <s v="скважина"/>
    <s v="Просадка напряжения при попытке запуска ТАКАТ №2 ДКС"/>
    <n v="1.1000000000000001"/>
    <m/>
    <n v="1.1000000000000001"/>
    <m/>
    <m/>
    <m/>
    <m/>
    <m/>
    <m/>
    <m/>
    <m/>
    <m/>
    <s v="КП24"/>
    <m/>
    <m/>
    <m/>
    <s v="т"/>
    <m/>
    <m/>
  </r>
  <r>
    <x v="11"/>
    <x v="11"/>
    <s v="РН-ЭН"/>
    <x v="191"/>
    <d v="2014-08-07T13:48:00"/>
    <d v="2014-08-07T00:00:00"/>
    <d v="2014-08-07T14:29:00"/>
    <d v="1899-12-30T00:41:00"/>
    <n v="100"/>
    <m/>
    <m/>
    <x v="0"/>
    <s v="ф.52 ПС-35/6 Северная"/>
    <x v="2"/>
    <x v="2"/>
    <s v="ф.52 ПС 35/6 Северная"/>
    <s v="Прохождение грозового фронта"/>
    <n v="0.6"/>
    <n v="2.5"/>
    <n v="3.1"/>
    <m/>
    <m/>
    <m/>
    <m/>
    <m/>
    <m/>
    <m/>
    <m/>
    <m/>
    <s v="КП11"/>
    <m/>
    <m/>
    <m/>
    <m/>
    <m/>
    <m/>
  </r>
  <r>
    <x v="11"/>
    <x v="11"/>
    <s v="РН-ЭН"/>
    <x v="191"/>
    <d v="2014-08-07T09:50:00"/>
    <d v="2014-08-07T00:00:00"/>
    <d v="2014-08-07T11:00:00"/>
    <d v="1899-12-30T01:10:00"/>
    <n v="1"/>
    <m/>
    <m/>
    <x v="3"/>
    <s v="БУС"/>
    <x v="5"/>
    <x v="9"/>
    <s v="скважина"/>
    <s v="выбило автомат в БУ -  повторн.включение - норма"/>
    <n v="0.4"/>
    <m/>
    <n v="0.4"/>
    <m/>
    <m/>
    <m/>
    <m/>
    <m/>
    <m/>
    <m/>
    <m/>
    <m/>
    <s v="КП24"/>
    <m/>
    <m/>
    <m/>
    <s v="т"/>
    <m/>
    <m/>
  </r>
  <r>
    <x v="11"/>
    <x v="11"/>
    <s v="РН-ЭН"/>
    <x v="192"/>
    <d v="2014-08-08T17:28:00"/>
    <d v="2014-08-08T00:00:00"/>
    <d v="2014-08-08T18:30:00"/>
    <d v="1899-12-30T01:02:00"/>
    <n v="79"/>
    <m/>
    <m/>
    <x v="0"/>
    <s v="ввод №1 на ТП-35/6кВ &quot;2-ая площадь&quot;"/>
    <x v="0"/>
    <x v="0"/>
    <s v="фид. № 1, 2, 3, 4"/>
    <s v="Выбило ввод №1 на ТП-35/6кВ &quot;2-ая площадь&quot;"/>
    <n v="2.2999999999999998"/>
    <m/>
    <n v="2.2999999999999998"/>
    <m/>
    <m/>
    <m/>
    <m/>
    <m/>
    <m/>
    <m/>
    <m/>
    <m/>
    <s v="КП25"/>
    <m/>
    <m/>
    <m/>
    <m/>
    <m/>
    <m/>
  </r>
  <r>
    <x v="11"/>
    <x v="11"/>
    <s v="РН-ЭН"/>
    <x v="193"/>
    <d v="2014-08-09T20:40:24"/>
    <d v="2014-08-09T00:00:00"/>
    <d v="2014-08-09T21:00:00"/>
    <d v="1899-12-30T00:19:36"/>
    <n v="15"/>
    <m/>
    <m/>
    <x v="0"/>
    <s v="ВЛ-35 кВ Т-602"/>
    <x v="0"/>
    <x v="2"/>
    <s v="ВЛ-35 кВ Т-602"/>
    <s v="Отключение ВЛ-35 кВ Т-602 &quot;Колендо&quot;"/>
    <n v="1"/>
    <n v="0.5"/>
    <n v="1.5"/>
    <m/>
    <m/>
    <m/>
    <m/>
    <m/>
    <m/>
    <m/>
    <m/>
    <m/>
    <s v="КП15"/>
    <m/>
    <m/>
    <m/>
    <m/>
    <m/>
    <m/>
  </r>
  <r>
    <x v="11"/>
    <x v="11"/>
    <s v="РН-ЭН"/>
    <x v="194"/>
    <m/>
    <m/>
    <m/>
    <m/>
    <m/>
    <m/>
    <m/>
    <x v="4"/>
    <m/>
    <x v="3"/>
    <x v="8"/>
    <m/>
    <m/>
    <m/>
    <m/>
    <m/>
    <m/>
    <m/>
    <m/>
    <m/>
    <m/>
    <m/>
    <m/>
    <m/>
    <m/>
    <m/>
    <m/>
    <m/>
    <s v="Нарушений нет"/>
    <m/>
    <m/>
    <m/>
  </r>
  <r>
    <x v="11"/>
    <x v="11"/>
    <s v="РН-ЭН"/>
    <x v="195"/>
    <d v="2014-08-11T07:00:00"/>
    <d v="2014-08-11T00:00:00"/>
    <d v="2014-08-11T09:00:00"/>
    <d v="1899-12-30T02:00:00"/>
    <n v="1"/>
    <m/>
    <m/>
    <x v="0"/>
    <s v="ТП №21"/>
    <x v="5"/>
    <x v="6"/>
    <s v="ТП №21"/>
    <s v="выбит авт. на ТП"/>
    <n v="0.1"/>
    <m/>
    <n v="0.1"/>
    <m/>
    <m/>
    <m/>
    <m/>
    <m/>
    <m/>
    <m/>
    <m/>
    <m/>
    <s v="КП3"/>
    <m/>
    <m/>
    <m/>
    <m/>
    <m/>
    <m/>
  </r>
  <r>
    <x v="11"/>
    <x v="11"/>
    <s v="РН-ЭН"/>
    <x v="196"/>
    <d v="2014-08-12T05:30:00"/>
    <d v="2014-08-12T00:00:00"/>
    <d v="2014-08-12T11:00:00"/>
    <d v="1899-12-30T05:30:00"/>
    <n v="1"/>
    <m/>
    <m/>
    <x v="3"/>
    <s v="БУС"/>
    <x v="5"/>
    <x v="9"/>
    <s v="скважина"/>
    <s v="Окисление контактов на АВ, переразделка кабеля"/>
    <n v="0.1"/>
    <m/>
    <n v="0.1"/>
    <m/>
    <m/>
    <m/>
    <m/>
    <m/>
    <m/>
    <m/>
    <m/>
    <m/>
    <s v="КП24"/>
    <m/>
    <m/>
    <m/>
    <s v="т"/>
    <m/>
    <m/>
  </r>
  <r>
    <x v="11"/>
    <x v="11"/>
    <s v="РН-ЭН"/>
    <x v="196"/>
    <d v="2014-08-12T12:30:00"/>
    <d v="2014-08-12T00:00:00"/>
    <d v="2014-08-12T17:00:00"/>
    <d v="1899-12-30T04:30:00"/>
    <n v="1"/>
    <m/>
    <m/>
    <x v="3"/>
    <s v="БУС"/>
    <x v="5"/>
    <x v="9"/>
    <s v="скважина"/>
    <s v="Замена АВ"/>
    <n v="0.1"/>
    <m/>
    <n v="0.1"/>
    <m/>
    <m/>
    <m/>
    <m/>
    <m/>
    <m/>
    <m/>
    <m/>
    <m/>
    <s v="КП24"/>
    <m/>
    <m/>
    <m/>
    <s v="т"/>
    <m/>
    <m/>
  </r>
  <r>
    <x v="11"/>
    <x v="11"/>
    <s v="РН-ЭН"/>
    <x v="197"/>
    <d v="2014-08-13T11:13:00"/>
    <d v="2014-08-13T00:00:00"/>
    <d v="2014-08-13T11:23:00"/>
    <d v="1899-12-30T00:10:00"/>
    <n v="58"/>
    <m/>
    <m/>
    <x v="0"/>
    <s v="ПС-35/6 кВ «В.Эхаби»"/>
    <x v="0"/>
    <x v="0"/>
    <s v="ПС-35/6 кВ «В.Эхаби»"/>
    <s v="При отключении ШР-35 срезало болтовое крепление изолятора к поворотной площадке "/>
    <n v="0.2"/>
    <n v="0.1"/>
    <n v="0.3"/>
    <m/>
    <m/>
    <m/>
    <m/>
    <m/>
    <m/>
    <m/>
    <m/>
    <m/>
    <s v="КП23"/>
    <m/>
    <m/>
    <m/>
    <m/>
    <m/>
    <m/>
  </r>
  <r>
    <x v="11"/>
    <x v="11"/>
    <s v="РН-ЭН"/>
    <x v="197"/>
    <d v="2014-08-13T17:20:00"/>
    <d v="2014-08-13T00:00:00"/>
    <d v="2014-08-13T18:20:00"/>
    <d v="1899-12-30T01:00:00"/>
    <n v="10"/>
    <m/>
    <m/>
    <x v="1"/>
    <s v="ПС-35/6 кВ «Тунгор»"/>
    <x v="2"/>
    <x v="2"/>
    <s v="ф.1"/>
    <s v="Во время производства работ в охранной зоне ВЛ-6 кВ силами Охинского филиала ЗАО «Труд» произошло аварийное отключение 1 секции РУ-6 кВ ПС-35/6 кВ «Тунгор»"/>
    <n v="2.7"/>
    <m/>
    <n v="2.7"/>
    <m/>
    <m/>
    <m/>
    <m/>
    <m/>
    <m/>
    <m/>
    <m/>
    <m/>
    <s v="КП20"/>
    <m/>
    <m/>
    <m/>
    <m/>
    <s v="с"/>
    <m/>
  </r>
  <r>
    <x v="11"/>
    <x v="11"/>
    <s v="РН-ЭН"/>
    <x v="198"/>
    <d v="2014-08-14T09:30:00"/>
    <d v="2014-08-14T00:00:00"/>
    <d v="2014-08-14T11:10:00"/>
    <d v="1899-12-30T01:40:00"/>
    <n v="6"/>
    <m/>
    <m/>
    <x v="3"/>
    <s v="скв. 776"/>
    <x v="5"/>
    <x v="9"/>
    <s v="ф2 ТП-6/0,4 №607"/>
    <s v="КЗ вводного кабеля на скв 776 - выбило ф2 ТП-6/0,4 №607"/>
    <n v="0.4"/>
    <m/>
    <n v="0.4"/>
    <m/>
    <m/>
    <m/>
    <m/>
    <m/>
    <m/>
    <m/>
    <m/>
    <m/>
    <s v="КП24"/>
    <m/>
    <m/>
    <m/>
    <s v="т"/>
    <m/>
    <m/>
  </r>
  <r>
    <x v="11"/>
    <x v="11"/>
    <s v="РН-ЭН"/>
    <x v="199"/>
    <m/>
    <d v="2014-08-15T00:00:00"/>
    <m/>
    <m/>
    <m/>
    <m/>
    <m/>
    <x v="4"/>
    <m/>
    <x v="3"/>
    <x v="8"/>
    <m/>
    <m/>
    <m/>
    <m/>
    <m/>
    <m/>
    <m/>
    <m/>
    <m/>
    <m/>
    <m/>
    <m/>
    <m/>
    <m/>
    <m/>
    <m/>
    <m/>
    <s v="Нарушений нет"/>
    <m/>
    <m/>
    <m/>
  </r>
  <r>
    <x v="11"/>
    <x v="11"/>
    <s v="РН-ЭН"/>
    <x v="200"/>
    <d v="2014-08-16T16:00:00"/>
    <d v="2014-08-16T00:00:00"/>
    <d v="2014-08-16T16:35:00"/>
    <d v="1899-12-30T00:35:00"/>
    <n v="73"/>
    <m/>
    <m/>
    <x v="0"/>
    <s v="ПС-35/6 кВ «Катангли»"/>
    <x v="2"/>
    <x v="2"/>
    <s v="ф. Л-4К"/>
    <s v="Сработала защита от КЗ на Л-4К"/>
    <n v="1.8"/>
    <m/>
    <n v="1.8"/>
    <m/>
    <m/>
    <m/>
    <m/>
    <m/>
    <m/>
    <m/>
    <m/>
    <m/>
    <s v="КП19"/>
    <m/>
    <m/>
    <m/>
    <m/>
    <m/>
    <m/>
  </r>
  <r>
    <x v="11"/>
    <x v="11"/>
    <s v="РН-ЭН"/>
    <x v="201"/>
    <d v="2014-08-17T07:00:00"/>
    <d v="2014-08-17T00:00:00"/>
    <d v="2014-08-17T15:40:00"/>
    <d v="1899-12-30T08:40:00"/>
    <n v="1"/>
    <m/>
    <m/>
    <x v="3"/>
    <s v="БУС"/>
    <x v="5"/>
    <x v="9"/>
    <s v="скважина"/>
    <s v="отгорела фаза"/>
    <n v="0.1"/>
    <m/>
    <n v="0.1"/>
    <m/>
    <m/>
    <m/>
    <m/>
    <m/>
    <m/>
    <m/>
    <m/>
    <m/>
    <s v="КП24"/>
    <m/>
    <m/>
    <m/>
    <s v="т"/>
    <m/>
    <m/>
  </r>
  <r>
    <x v="11"/>
    <x v="11"/>
    <s v="РН-ЭН"/>
    <x v="201"/>
    <d v="2014-08-17T10:00:00"/>
    <d v="2014-08-17T00:00:00"/>
    <d v="2014-08-17T15:00:00"/>
    <d v="1899-12-30T05:00:00"/>
    <n v="1"/>
    <m/>
    <m/>
    <x v="3"/>
    <s v="БУС"/>
    <x v="5"/>
    <x v="9"/>
    <s v="скважина"/>
    <s v="ремонт клеммника"/>
    <n v="0.1"/>
    <m/>
    <n v="0.1"/>
    <m/>
    <m/>
    <m/>
    <m/>
    <m/>
    <m/>
    <m/>
    <m/>
    <m/>
    <s v="КП24"/>
    <m/>
    <m/>
    <m/>
    <s v="т"/>
    <m/>
    <m/>
  </r>
  <r>
    <x v="11"/>
    <x v="11"/>
    <s v="РН-ЭН"/>
    <x v="202"/>
    <d v="2014-08-18T14:00:00"/>
    <d v="2014-08-18T00:00:00"/>
    <d v="2014-08-18T15:00:00"/>
    <d v="1899-12-30T01:00:00"/>
    <n v="1"/>
    <m/>
    <m/>
    <x v="3"/>
    <s v="БУС"/>
    <x v="5"/>
    <x v="9"/>
    <s v="скважина"/>
    <s v="Отгорела фаза С на автомате, смена автомата, запуск."/>
    <n v="0.2"/>
    <m/>
    <n v="0.2"/>
    <m/>
    <m/>
    <m/>
    <m/>
    <m/>
    <m/>
    <m/>
    <m/>
    <m/>
    <s v="КП24"/>
    <m/>
    <m/>
    <m/>
    <s v="т"/>
    <m/>
    <m/>
  </r>
  <r>
    <x v="11"/>
    <x v="11"/>
    <s v="РН-ЭН"/>
    <x v="202"/>
    <d v="2014-08-18T20:00:00"/>
    <d v="2014-08-18T00:00:00"/>
    <d v="2014-08-18T22:00:00"/>
    <d v="1899-12-30T02:00:00"/>
    <n v="1"/>
    <m/>
    <m/>
    <x v="3"/>
    <s v="БУС"/>
    <x v="5"/>
    <x v="9"/>
    <s v="скважина"/>
    <s v="Выбило тепловую защиту"/>
    <n v="0.1"/>
    <m/>
    <n v="0.1"/>
    <m/>
    <m/>
    <m/>
    <m/>
    <m/>
    <m/>
    <m/>
    <m/>
    <m/>
    <s v="КП24"/>
    <m/>
    <m/>
    <m/>
    <s v="т"/>
    <m/>
    <m/>
  </r>
  <r>
    <x v="11"/>
    <x v="11"/>
    <s v="РН-ЭН"/>
    <x v="203"/>
    <d v="2014-08-19T07:00:00"/>
    <d v="2014-08-19T00:00:00"/>
    <d v="2014-08-19T12:00:00"/>
    <d v="1899-12-30T05:00:00"/>
    <n v="1"/>
    <m/>
    <m/>
    <x v="3"/>
    <s v="БУС"/>
    <x v="5"/>
    <x v="9"/>
    <s v="скважина"/>
    <s v="выбит автомат, подключение напрямую, замена автомата на 20.08.14г. "/>
    <n v="0.3"/>
    <m/>
    <n v="0.3"/>
    <m/>
    <m/>
    <m/>
    <m/>
    <m/>
    <m/>
    <m/>
    <m/>
    <m/>
    <s v="КП24"/>
    <m/>
    <m/>
    <m/>
    <s v="т"/>
    <m/>
    <m/>
  </r>
  <r>
    <x v="11"/>
    <x v="11"/>
    <s v="РН-ЭН"/>
    <x v="204"/>
    <d v="2014-08-20T18:07:00"/>
    <d v="2014-08-20T00:00:00"/>
    <d v="2014-08-20T18:55:00"/>
    <d v="1899-12-30T00:48:00"/>
    <n v="299"/>
    <m/>
    <m/>
    <x v="5"/>
    <s v="НГЭС"/>
    <x v="0"/>
    <x v="2"/>
    <s v="Т-522, Т-523"/>
    <s v="Прохождение грозового фронта в Тымовском районе"/>
    <n v="26.1"/>
    <m/>
    <n v="26.1"/>
    <m/>
    <m/>
    <m/>
    <m/>
    <m/>
    <m/>
    <m/>
    <m/>
    <m/>
    <s v="КП18"/>
    <m/>
    <m/>
    <m/>
    <m/>
    <m/>
    <m/>
  </r>
  <r>
    <x v="11"/>
    <x v="11"/>
    <s v="РН-ЭН"/>
    <x v="204"/>
    <d v="2014-08-20T07:00:00"/>
    <d v="2014-08-20T00:00:00"/>
    <d v="2014-08-20T16:00:00"/>
    <d v="1899-12-30T09:00:00"/>
    <n v="1"/>
    <m/>
    <m/>
    <x v="3"/>
    <s v="БУС"/>
    <x v="5"/>
    <x v="9"/>
    <s v="скважина"/>
    <s v="выбило автомат в БУ -  повторн.включение - норма"/>
    <n v="0.2"/>
    <m/>
    <n v="0.2"/>
    <m/>
    <m/>
    <m/>
    <m/>
    <m/>
    <m/>
    <m/>
    <m/>
    <m/>
    <s v="КП24"/>
    <m/>
    <m/>
    <m/>
    <s v="т"/>
    <m/>
    <m/>
  </r>
  <r>
    <x v="11"/>
    <x v="11"/>
    <s v="РН-ЭН"/>
    <x v="205"/>
    <d v="2014-08-21T20:20:00"/>
    <d v="2014-08-21T00:00:00"/>
    <d v="2014-08-21T23:00:00"/>
    <d v="1899-12-30T02:40:00"/>
    <n v="1"/>
    <m/>
    <m/>
    <x v="3"/>
    <s v="БУС"/>
    <x v="5"/>
    <x v="9"/>
    <s v="скважина"/>
    <s v="Ослабление контактов"/>
    <n v="0.1"/>
    <m/>
    <n v="0.1"/>
    <m/>
    <m/>
    <m/>
    <m/>
    <m/>
    <m/>
    <m/>
    <m/>
    <m/>
    <s v="КП24"/>
    <m/>
    <m/>
    <m/>
    <s v="т"/>
    <m/>
    <m/>
  </r>
  <r>
    <x v="11"/>
    <x v="11"/>
    <s v="РН-ЭН"/>
    <x v="205"/>
    <d v="2014-08-21T21:00:00"/>
    <d v="2014-08-21T00:00:00"/>
    <d v="2014-08-21T23:00:00"/>
    <d v="1899-12-30T02:00:00"/>
    <n v="1"/>
    <m/>
    <m/>
    <x v="3"/>
    <s v="БУС"/>
    <x v="5"/>
    <x v="9"/>
    <s v="скважина"/>
    <s v="Выбило, ремонт АВ"/>
    <n v="0.1"/>
    <m/>
    <n v="0.1"/>
    <m/>
    <m/>
    <m/>
    <m/>
    <m/>
    <m/>
    <m/>
    <m/>
    <m/>
    <s v="КП24"/>
    <m/>
    <m/>
    <m/>
    <s v="т"/>
    <m/>
    <m/>
  </r>
  <r>
    <x v="11"/>
    <x v="11"/>
    <s v="РН-ЭН"/>
    <x v="206"/>
    <d v="2014-08-22T13:30:00"/>
    <d v="2014-08-22T00:00:00"/>
    <d v="2014-08-22T15:40:00"/>
    <d v="1899-12-30T02:10:00"/>
    <n v="1"/>
    <m/>
    <m/>
    <x v="3"/>
    <s v="БУС"/>
    <x v="5"/>
    <x v="9"/>
    <s v="скважина"/>
    <s v="Обрыв провода в БУС"/>
    <n v="0.1"/>
    <m/>
    <n v="0.1"/>
    <m/>
    <m/>
    <m/>
    <m/>
    <m/>
    <m/>
    <m/>
    <m/>
    <m/>
    <s v="КП24"/>
    <m/>
    <m/>
    <m/>
    <m/>
    <m/>
    <m/>
  </r>
  <r>
    <x v="11"/>
    <x v="11"/>
    <s v="РН-ЭН"/>
    <x v="207"/>
    <m/>
    <d v="2014-08-23T00:00:00"/>
    <m/>
    <m/>
    <m/>
    <m/>
    <m/>
    <x v="4"/>
    <m/>
    <x v="3"/>
    <x v="8"/>
    <m/>
    <m/>
    <m/>
    <m/>
    <m/>
    <m/>
    <m/>
    <m/>
    <m/>
    <m/>
    <m/>
    <m/>
    <m/>
    <m/>
    <m/>
    <m/>
    <m/>
    <s v="Нарушений нет"/>
    <m/>
    <m/>
    <m/>
  </r>
  <r>
    <x v="11"/>
    <x v="11"/>
    <s v="РН-ЭН"/>
    <x v="208"/>
    <m/>
    <d v="2014-08-24T00:00:00"/>
    <m/>
    <m/>
    <m/>
    <m/>
    <m/>
    <x v="4"/>
    <m/>
    <x v="3"/>
    <x v="8"/>
    <m/>
    <m/>
    <m/>
    <m/>
    <m/>
    <m/>
    <m/>
    <m/>
    <m/>
    <m/>
    <m/>
    <m/>
    <m/>
    <m/>
    <m/>
    <m/>
    <m/>
    <s v="Нарушений нет"/>
    <m/>
    <m/>
    <m/>
  </r>
  <r>
    <x v="11"/>
    <x v="11"/>
    <s v="РН-ЭН"/>
    <x v="209"/>
    <m/>
    <d v="2014-08-25T00:00:00"/>
    <m/>
    <m/>
    <m/>
    <m/>
    <m/>
    <x v="4"/>
    <m/>
    <x v="3"/>
    <x v="8"/>
    <m/>
    <m/>
    <m/>
    <m/>
    <m/>
    <m/>
    <m/>
    <m/>
    <m/>
    <m/>
    <m/>
    <m/>
    <m/>
    <m/>
    <m/>
    <m/>
    <m/>
    <s v="Нарушений нет"/>
    <m/>
    <m/>
    <m/>
  </r>
  <r>
    <x v="11"/>
    <x v="11"/>
    <s v="РН-ЭН"/>
    <x v="210"/>
    <m/>
    <d v="2014-08-26T00:00:00"/>
    <m/>
    <m/>
    <m/>
    <m/>
    <m/>
    <x v="4"/>
    <m/>
    <x v="3"/>
    <x v="8"/>
    <m/>
    <m/>
    <m/>
    <m/>
    <m/>
    <m/>
    <m/>
    <m/>
    <m/>
    <m/>
    <m/>
    <m/>
    <m/>
    <m/>
    <m/>
    <m/>
    <m/>
    <s v="Нарушений нет"/>
    <m/>
    <m/>
    <m/>
  </r>
  <r>
    <x v="11"/>
    <x v="11"/>
    <s v="РН-ЭН"/>
    <x v="211"/>
    <d v="2014-08-27T19:00:00"/>
    <d v="2014-08-27T00:00:00"/>
    <d v="2014-08-28T06:59:59"/>
    <d v="1899-12-30T11:59:59"/>
    <n v="5"/>
    <m/>
    <m/>
    <x v="0"/>
    <s v="ВЛ 6 кВ ф.1"/>
    <x v="2"/>
    <x v="2"/>
    <s v="ТП-6/0,4 № 206"/>
    <s v="Падение опоры"/>
    <n v="1.8"/>
    <m/>
    <n v="1.8"/>
    <m/>
    <m/>
    <m/>
    <m/>
    <m/>
    <m/>
    <m/>
    <m/>
    <m/>
    <s v="КП23"/>
    <m/>
    <m/>
    <m/>
    <m/>
    <m/>
    <m/>
  </r>
  <r>
    <x v="11"/>
    <x v="11"/>
    <s v="РН-ЭН"/>
    <x v="212"/>
    <d v="2014-08-28T07:00:00"/>
    <d v="2014-08-28T00:00:00"/>
    <d v="2014-08-28T11:00:00"/>
    <d v="1899-12-30T04:00:00"/>
    <n v="5"/>
    <m/>
    <m/>
    <x v="0"/>
    <s v="ВЛ 6 кВ ф.1"/>
    <x v="2"/>
    <x v="2"/>
    <s v="ТП-6/0,4 № 206"/>
    <s v="Падение опоры. Смена опоры."/>
    <n v="0.6"/>
    <m/>
    <n v="0.6"/>
    <m/>
    <m/>
    <m/>
    <m/>
    <m/>
    <m/>
    <m/>
    <m/>
    <m/>
    <s v="КП23"/>
    <m/>
    <m/>
    <s v="Переходящее"/>
    <m/>
    <m/>
    <m/>
  </r>
  <r>
    <x v="11"/>
    <x v="11"/>
    <s v="РН-ЭН"/>
    <x v="212"/>
    <d v="2014-08-28T08:30:00"/>
    <d v="2014-08-28T00:00:00"/>
    <d v="2014-08-28T14:00:00"/>
    <d v="1899-12-30T05:30:00"/>
    <n v="1"/>
    <m/>
    <m/>
    <x v="3"/>
    <s v="БУС"/>
    <x v="5"/>
    <x v="9"/>
    <s v="скважина"/>
    <s v="Выбило тепловую защиту"/>
    <n v="0.1"/>
    <m/>
    <n v="0.1"/>
    <m/>
    <m/>
    <m/>
    <m/>
    <m/>
    <m/>
    <m/>
    <m/>
    <m/>
    <s v="КП24"/>
    <m/>
    <m/>
    <m/>
    <s v="т"/>
    <m/>
    <m/>
  </r>
  <r>
    <x v="11"/>
    <x v="11"/>
    <s v="РН-ЭН"/>
    <x v="212"/>
    <d v="2014-08-28T17:00:00"/>
    <d v="2014-08-28T00:00:00"/>
    <d v="2014-08-28T18:15:00"/>
    <d v="1899-12-30T01:15:00"/>
    <n v="6"/>
    <m/>
    <m/>
    <x v="3"/>
    <s v="ПС-35/6 кВ БКНС"/>
    <x v="2"/>
    <x v="9"/>
    <s v="ПС-35/6 кВ БКНС"/>
    <s v="при запуске насоса БКНС ,выбило Фидер № 3 и зд. АБК и ПБК нефтепарка"/>
    <n v="1.7"/>
    <m/>
    <n v="1.7"/>
    <m/>
    <m/>
    <m/>
    <m/>
    <m/>
    <m/>
    <m/>
    <m/>
    <m/>
    <s v="КП24"/>
    <m/>
    <m/>
    <m/>
    <s v="т"/>
    <m/>
    <m/>
  </r>
  <r>
    <x v="11"/>
    <x v="11"/>
    <s v="РН-ЭН"/>
    <x v="213"/>
    <d v="2014-08-29T11:30:00"/>
    <d v="2014-08-29T00:00:00"/>
    <d v="2014-08-29T15:00:00"/>
    <d v="1899-12-30T03:30:00"/>
    <n v="1"/>
    <m/>
    <m/>
    <x v="3"/>
    <s v="БУС"/>
    <x v="5"/>
    <x v="9"/>
    <s v="скважина"/>
    <s v="Переразделка кабеля, замена автомата"/>
    <n v="0.2"/>
    <m/>
    <n v="0.2"/>
    <m/>
    <m/>
    <m/>
    <m/>
    <m/>
    <m/>
    <m/>
    <m/>
    <m/>
    <s v="КП24"/>
    <m/>
    <m/>
    <m/>
    <s v="т"/>
    <m/>
    <m/>
  </r>
  <r>
    <x v="11"/>
    <x v="11"/>
    <s v="РН-ЭН"/>
    <x v="214"/>
    <d v="2014-08-30T07:00:00"/>
    <d v="2014-08-30T00:00:00"/>
    <d v="2014-08-30T12:00:00"/>
    <d v="1899-12-30T05:00:00"/>
    <n v="1"/>
    <m/>
    <m/>
    <x v="3"/>
    <s v="БУС"/>
    <x v="5"/>
    <x v="9"/>
    <s v="скважина"/>
    <s v="Отгорел провод в БУ, чистка контактов"/>
    <n v="0.1"/>
    <m/>
    <n v="0.1"/>
    <m/>
    <m/>
    <m/>
    <m/>
    <m/>
    <m/>
    <m/>
    <m/>
    <m/>
    <s v="КП24"/>
    <m/>
    <m/>
    <m/>
    <s v="т"/>
    <m/>
    <m/>
  </r>
  <r>
    <x v="11"/>
    <x v="11"/>
    <s v="РН-ЭН"/>
    <x v="215"/>
    <d v="2014-08-31T09:00:00"/>
    <d v="2014-09-01T00:00:00"/>
    <d v="2014-09-01T06:59:59"/>
    <d v="1899-12-30T21:59:59"/>
    <n v="2"/>
    <m/>
    <m/>
    <x v="0"/>
    <s v="ВЛ"/>
    <x v="5"/>
    <x v="2"/>
    <s v="скважина"/>
    <s v="КЗ на линии, причина неизвестна"/>
    <n v="0.4"/>
    <m/>
    <n v="0.4"/>
    <m/>
    <m/>
    <m/>
    <m/>
    <m/>
    <m/>
    <m/>
    <m/>
    <m/>
    <s v="КП25"/>
    <m/>
    <m/>
    <m/>
    <m/>
    <m/>
    <m/>
  </r>
  <r>
    <x v="7"/>
    <x v="11"/>
    <s v="РН-ЭН"/>
    <x v="216"/>
    <m/>
    <d v="2014-09-01T00:00:00"/>
    <m/>
    <m/>
    <m/>
    <m/>
    <m/>
    <x v="4"/>
    <m/>
    <x v="3"/>
    <x v="8"/>
    <m/>
    <m/>
    <m/>
    <m/>
    <m/>
    <m/>
    <m/>
    <m/>
    <m/>
    <m/>
    <m/>
    <m/>
    <m/>
    <m/>
    <m/>
    <m/>
    <m/>
    <s v="Нарушений нет"/>
    <m/>
    <m/>
    <m/>
  </r>
  <r>
    <x v="7"/>
    <x v="11"/>
    <s v="РН-ЭН"/>
    <x v="20"/>
    <d v="2014-09-02T10:08:00"/>
    <d v="2014-09-02T00:00:00"/>
    <d v="2014-09-02T10:38:00"/>
    <d v="1899-12-30T00:30:00"/>
    <n v="215"/>
    <m/>
    <m/>
    <x v="0"/>
    <s v="ПС-35/6 кВ БКНС"/>
    <x v="0"/>
    <x v="0"/>
    <s v="ПС-35/6 кВ БКНС, Северная"/>
    <s v="При производстве переключений для работ по графику ППР на ПС 35/6 кВ «БКНС» произошло автоматическое отключение Т1, Т2 ПС 35/6 кВ «Северная» действием ДТЗ. Причина выясняется."/>
    <n v="2.4"/>
    <m/>
    <n v="2.4"/>
    <m/>
    <m/>
    <m/>
    <m/>
    <m/>
    <m/>
    <m/>
    <m/>
    <m/>
    <s v="КП2"/>
    <m/>
    <m/>
    <m/>
    <m/>
    <m/>
    <m/>
  </r>
  <r>
    <x v="7"/>
    <x v="11"/>
    <s v="РН-ЭН"/>
    <x v="20"/>
    <d v="2014-09-02T13:25:00"/>
    <d v="2014-09-02T00:00:00"/>
    <d v="2014-09-02T14:30:00"/>
    <d v="1899-12-30T01:05:00"/>
    <n v="13"/>
    <m/>
    <m/>
    <x v="2"/>
    <s v="ф. 6 ПС-35/6 кВ «Колендо»"/>
    <x v="2"/>
    <x v="2"/>
    <s v="ф. 6 ПС-35/6 кВ «Колендо»"/>
    <s v="Падение дерева на ВЛ"/>
    <n v="2.8"/>
    <m/>
    <n v="2.8"/>
    <m/>
    <m/>
    <m/>
    <m/>
    <m/>
    <m/>
    <m/>
    <m/>
    <m/>
    <s v="КП19"/>
    <m/>
    <m/>
    <m/>
    <m/>
    <m/>
    <m/>
  </r>
  <r>
    <x v="7"/>
    <x v="11"/>
    <s v="РН-ЭН"/>
    <x v="20"/>
    <d v="2014-09-02T07:00:00"/>
    <d v="2014-09-02T00:00:00"/>
    <d v="2014-09-02T10:00:00"/>
    <d v="1899-12-30T03:00:00"/>
    <n v="1"/>
    <m/>
    <m/>
    <x v="3"/>
    <s v="БУС"/>
    <x v="5"/>
    <x v="9"/>
    <s v="скважина"/>
    <s v="Выбило тепловую защиту, ремонт пускателя"/>
    <n v="0.1"/>
    <m/>
    <n v="0.1"/>
    <m/>
    <m/>
    <m/>
    <m/>
    <m/>
    <m/>
    <m/>
    <m/>
    <m/>
    <s v="КП24"/>
    <m/>
    <m/>
    <m/>
    <s v="т"/>
    <m/>
    <m/>
  </r>
  <r>
    <x v="7"/>
    <x v="11"/>
    <s v="РН-ЭН"/>
    <x v="20"/>
    <d v="2014-09-02T11:15:00"/>
    <d v="2014-09-02T00:00:00"/>
    <d v="2014-09-02T11:45:00"/>
    <d v="1899-12-30T00:30:00"/>
    <n v="2"/>
    <m/>
    <m/>
    <x v="0"/>
    <s v="ВЛ"/>
    <x v="5"/>
    <x v="2"/>
    <s v="скважина"/>
    <s v="Окисление на опоре"/>
    <n v="0.1"/>
    <m/>
    <n v="0.1"/>
    <m/>
    <m/>
    <m/>
    <m/>
    <m/>
    <m/>
    <m/>
    <m/>
    <m/>
    <s v="КП23"/>
    <m/>
    <m/>
    <m/>
    <m/>
    <m/>
    <m/>
  </r>
  <r>
    <x v="7"/>
    <x v="11"/>
    <s v="РН-ЭН"/>
    <x v="217"/>
    <d v="2014-09-03T14:45:00"/>
    <d v="2014-09-03T00:00:00"/>
    <d v="2014-09-03T15:10:00"/>
    <d v="1899-12-30T00:25:00"/>
    <n v="5"/>
    <m/>
    <m/>
    <x v="0"/>
    <s v="ВМ-35 кВ Т1, СШ-6-1 ПС 35/6 кВ «Колендо»"/>
    <x v="0"/>
    <x v="0"/>
    <s v="ВМ-35 кВ Т1, СШ-6-1 ПС 35/6 кВ «Колендо»"/>
    <s v="При запуске ЦНС №2 БКНС Колендо по АСДТУ «ДВ-Мир» авт. отключение ВМ-35 кВ Т1 ПС 35/6 кВ «Колендо» по ДТЗ. Причина выясняется."/>
    <n v="0.3"/>
    <n v="0.7"/>
    <n v="1"/>
    <m/>
    <m/>
    <m/>
    <m/>
    <m/>
    <m/>
    <m/>
    <m/>
    <m/>
    <s v="КП2"/>
    <m/>
    <m/>
    <m/>
    <m/>
    <m/>
    <m/>
  </r>
  <r>
    <x v="7"/>
    <x v="11"/>
    <s v="РН-ЭН"/>
    <x v="217"/>
    <d v="2014-09-03T07:00:00"/>
    <d v="2014-09-03T00:00:00"/>
    <d v="2014-09-03T12:00:00"/>
    <d v="1899-12-30T05:00:00"/>
    <n v="1"/>
    <m/>
    <m/>
    <x v="3"/>
    <s v="БУС"/>
    <x v="5"/>
    <x v="9"/>
    <s v="скважина"/>
    <s v="Отгорел провод в БУ, чистка контактов"/>
    <n v="0.2"/>
    <m/>
    <n v="0.2"/>
    <m/>
    <m/>
    <m/>
    <m/>
    <m/>
    <m/>
    <m/>
    <m/>
    <m/>
    <s v="КП24"/>
    <m/>
    <m/>
    <m/>
    <s v="т"/>
    <m/>
    <m/>
  </r>
  <r>
    <x v="7"/>
    <x v="11"/>
    <s v="РН-ЭН"/>
    <x v="217"/>
    <d v="2014-09-03T16:00:00"/>
    <d v="2014-09-03T00:00:00"/>
    <d v="2014-09-03T18:50:00"/>
    <d v="1899-12-30T02:50:00"/>
    <n v="1"/>
    <m/>
    <m/>
    <x v="3"/>
    <s v="БУС"/>
    <x v="5"/>
    <x v="9"/>
    <s v="скважина"/>
    <s v="Переразделка кабеля, замена автомата"/>
    <n v="0.1"/>
    <m/>
    <n v="0.1"/>
    <m/>
    <m/>
    <m/>
    <m/>
    <m/>
    <m/>
    <m/>
    <m/>
    <m/>
    <s v="КП24"/>
    <m/>
    <m/>
    <m/>
    <s v="т"/>
    <m/>
    <m/>
  </r>
  <r>
    <x v="7"/>
    <x v="11"/>
    <s v="РН-ЭН"/>
    <x v="217"/>
    <d v="2014-09-03T18:00:00"/>
    <d v="2014-09-03T00:00:00"/>
    <d v="2014-09-03T18:50:00"/>
    <d v="1899-12-30T00:50:00"/>
    <n v="3"/>
    <m/>
    <m/>
    <x v="0"/>
    <s v="ВЛ"/>
    <x v="5"/>
    <x v="2"/>
    <s v="скважина"/>
    <s v="Аварийное отключение ВЛ-0,4 кВ от ТП-6/0,4 кВ №607 ф 3 из за замены автомата на скв 182 "/>
    <n v="0.2"/>
    <m/>
    <n v="0.2"/>
    <m/>
    <m/>
    <m/>
    <m/>
    <m/>
    <m/>
    <m/>
    <m/>
    <m/>
    <s v="КП23"/>
    <m/>
    <m/>
    <m/>
    <m/>
    <m/>
    <m/>
  </r>
  <r>
    <x v="7"/>
    <x v="11"/>
    <s v="РН-ЭН"/>
    <x v="218"/>
    <d v="2014-09-04T09:28:00"/>
    <d v="2014-09-04T00:00:00"/>
    <d v="2014-09-04T11:04:00"/>
    <d v="1899-12-30T01:36:00"/>
    <n v="174"/>
    <m/>
    <m/>
    <x v="0"/>
    <s v="ВЛ-35 кВ_x000a_Т-605"/>
    <x v="0"/>
    <x v="2"/>
    <s v="ВЛ-35 кВ_x000a_Т-605"/>
    <s v="НСС ОТЭЦ авт.отключение ВМ-35 кВ Т605 «Сахарная Сопка», МТО, АПВ неуспешно. В остановке ПС-35/6 кВ «В.Эхаби», ПС-35/6 кВ «2-ая площадь», ПС-35/6 кВ «Сахарная Сопка». Причины выясняются."/>
    <n v="24.4"/>
    <n v="5.6"/>
    <n v="30"/>
    <m/>
    <m/>
    <m/>
    <m/>
    <m/>
    <m/>
    <m/>
    <m/>
    <m/>
    <s v="КП25"/>
    <m/>
    <m/>
    <m/>
    <m/>
    <m/>
    <m/>
  </r>
  <r>
    <x v="7"/>
    <x v="11"/>
    <s v="РН-ЭН"/>
    <x v="219"/>
    <m/>
    <m/>
    <m/>
    <m/>
    <m/>
    <m/>
    <m/>
    <x v="4"/>
    <m/>
    <x v="3"/>
    <x v="8"/>
    <m/>
    <m/>
    <m/>
    <m/>
    <m/>
    <m/>
    <m/>
    <m/>
    <m/>
    <m/>
    <m/>
    <m/>
    <m/>
    <m/>
    <m/>
    <m/>
    <m/>
    <s v="Нарушений нет"/>
    <m/>
    <m/>
    <m/>
  </r>
  <r>
    <x v="7"/>
    <x v="11"/>
    <s v="РН-ЭН"/>
    <x v="220"/>
    <d v="1899-12-30T10:45:00"/>
    <d v="2014-09-06T00:00:00"/>
    <d v="1899-12-30T11:00:00"/>
    <d v="1899-12-30T00:15:00"/>
    <n v="4"/>
    <m/>
    <m/>
    <x v="3"/>
    <s v="БУС"/>
    <x v="5"/>
    <x v="9"/>
    <s v="скважина"/>
    <s v="переразделка кабеля в б/у скв. 2880."/>
    <n v="0.1"/>
    <m/>
    <n v="0.1"/>
    <m/>
    <m/>
    <m/>
    <m/>
    <m/>
    <m/>
    <m/>
    <m/>
    <m/>
    <s v="КП24"/>
    <m/>
    <m/>
    <m/>
    <m/>
    <m/>
    <m/>
  </r>
  <r>
    <x v="7"/>
    <x v="11"/>
    <s v="РН-ЭН"/>
    <x v="220"/>
    <d v="1899-12-30T17:35:00"/>
    <d v="2014-09-06T00:00:00"/>
    <d v="1899-12-30T17:36:00"/>
    <d v="1899-12-30T00:01:00"/>
    <n v="10"/>
    <m/>
    <m/>
    <x v="5"/>
    <s v="Сахэнерго"/>
    <x v="3"/>
    <x v="2"/>
    <s v="ВЛ-35 кВ Т-523, Т- 522"/>
    <s v="отключение ВЛ-220 Д-13, посадка напряжения по ВЛ-35 кВ Т-523, Т- 522."/>
    <n v="0.1"/>
    <n v="9.6999999999999993"/>
    <n v="9.8000000000000007"/>
    <m/>
    <m/>
    <m/>
    <m/>
    <m/>
    <m/>
    <m/>
    <m/>
    <m/>
    <s v="КП18"/>
    <m/>
    <m/>
    <m/>
    <m/>
    <m/>
    <m/>
  </r>
  <r>
    <x v="7"/>
    <x v="11"/>
    <s v="РН-ЭН"/>
    <x v="221"/>
    <d v="1899-12-30T08:00:00"/>
    <d v="2014-09-07T00:00:00"/>
    <d v="1899-12-30T10:00:00"/>
    <d v="1899-12-30T02:00:00"/>
    <n v="1"/>
    <m/>
    <m/>
    <x v="3"/>
    <s v="БУС"/>
    <x v="5"/>
    <x v="9"/>
    <s v="скважина"/>
    <s v="выб.ТЗ., изоляция мот. каб."/>
    <n v="0.1"/>
    <m/>
    <n v="0.1"/>
    <m/>
    <m/>
    <m/>
    <m/>
    <m/>
    <m/>
    <m/>
    <m/>
    <m/>
    <s v="КП24"/>
    <m/>
    <m/>
    <m/>
    <m/>
    <m/>
    <m/>
  </r>
  <r>
    <x v="7"/>
    <x v="11"/>
    <s v="РН-ЭН"/>
    <x v="221"/>
    <d v="1899-12-30T15:00:00"/>
    <d v="2014-09-07T00:00:00"/>
    <d v="1899-12-30T15:30:00"/>
    <d v="1899-12-30T00:30:00"/>
    <n v="4"/>
    <m/>
    <m/>
    <x v="0"/>
    <s v="ВЛ"/>
    <x v="5"/>
    <x v="2"/>
    <s v="скважина"/>
    <s v="ТП 97 гр.3  - окисление на опоре скв. 2301, переразделка оп. кабеля, запуск."/>
    <n v="0.1"/>
    <m/>
    <n v="0.1"/>
    <m/>
    <m/>
    <m/>
    <m/>
    <m/>
    <m/>
    <m/>
    <m/>
    <m/>
    <s v="КП23"/>
    <m/>
    <m/>
    <m/>
    <m/>
    <m/>
    <m/>
  </r>
  <r>
    <x v="7"/>
    <x v="11"/>
    <s v="РН-ЭН"/>
    <x v="222"/>
    <m/>
    <d v="2014-09-08T00:00:00"/>
    <m/>
    <m/>
    <m/>
    <m/>
    <m/>
    <x v="4"/>
    <m/>
    <x v="3"/>
    <x v="8"/>
    <m/>
    <m/>
    <m/>
    <m/>
    <m/>
    <m/>
    <m/>
    <m/>
    <m/>
    <m/>
    <m/>
    <m/>
    <m/>
    <m/>
    <m/>
    <m/>
    <m/>
    <s v="Нарушений нет"/>
    <m/>
    <m/>
    <m/>
  </r>
  <r>
    <x v="7"/>
    <x v="11"/>
    <s v="РН-ЭН"/>
    <x v="223"/>
    <d v="2014-09-09T09:22:00"/>
    <d v="2014-09-09T00:00:00"/>
    <d v="2014-09-09T11:02:00"/>
    <d v="1899-12-30T01:40:00"/>
    <n v="299"/>
    <m/>
    <m/>
    <x v="5"/>
    <s v="Сахэнерго"/>
    <x v="3"/>
    <x v="2"/>
    <s v="СМНГ Ногликский район"/>
    <s v="При производстве плановых переключений на подстанции &quot;Южно-Сахалинская&quot; была допущена ошибка персонала, что привело к отключению ЛЭП от ТЭЦ-1 к ПС &quot;Южно-Сахалинская&quot;. Посадка на ноль Ногликской ГЭС."/>
    <n v="73.099999999999994"/>
    <n v="64.8"/>
    <n v="137.89999999999998"/>
    <m/>
    <m/>
    <m/>
    <m/>
    <m/>
    <m/>
    <m/>
    <m/>
    <m/>
    <s v="КП18"/>
    <m/>
    <m/>
    <m/>
    <m/>
    <m/>
    <m/>
  </r>
  <r>
    <x v="7"/>
    <x v="11"/>
    <s v="РН-ЭН"/>
    <x v="224"/>
    <d v="2014-09-10T17:49:00"/>
    <d v="2014-09-10T00:00:00"/>
    <d v="2014-09-10T18:35:00"/>
    <d v="1899-12-30T00:46:00"/>
    <n v="68"/>
    <m/>
    <m/>
    <x v="0"/>
    <s v="Т-604 «Эхаби»"/>
    <x v="0"/>
    <x v="2"/>
    <s v="Т-604 «Эхаби»"/>
    <s v="Обрыв провода в пролете опор №№17-18 ВЛ-35 кВ «Эхаби»  по ф. «А»."/>
    <n v="2.8"/>
    <n v="3.8"/>
    <n v="6.6"/>
    <m/>
    <m/>
    <m/>
    <m/>
    <m/>
    <m/>
    <m/>
    <m/>
    <m/>
    <s v="КП23"/>
    <m/>
    <m/>
    <m/>
    <m/>
    <m/>
    <m/>
  </r>
  <r>
    <x v="7"/>
    <x v="11"/>
    <s v="РН-ЭН"/>
    <x v="225"/>
    <m/>
    <d v="2014-09-11T00:00:00"/>
    <m/>
    <m/>
    <m/>
    <m/>
    <m/>
    <x v="4"/>
    <m/>
    <x v="3"/>
    <x v="8"/>
    <m/>
    <m/>
    <m/>
    <m/>
    <m/>
    <m/>
    <m/>
    <m/>
    <m/>
    <m/>
    <m/>
    <m/>
    <m/>
    <m/>
    <m/>
    <m/>
    <m/>
    <s v="Нарушений нет"/>
    <m/>
    <m/>
    <m/>
  </r>
  <r>
    <x v="7"/>
    <x v="11"/>
    <s v="РН-ЭН"/>
    <x v="226"/>
    <d v="2014-09-12T15:15:00"/>
    <d v="2014-09-12T00:00:00"/>
    <d v="2014-09-12T19:30:00"/>
    <d v="1899-12-30T04:15:00"/>
    <n v="2"/>
    <m/>
    <m/>
    <x v="0"/>
    <s v="КЛ"/>
    <x v="5"/>
    <x v="5"/>
    <s v="скважина"/>
    <s v="замыкание кабеля (замена кабеля L-200м)"/>
    <n v="1.6"/>
    <m/>
    <n v="1.6"/>
    <m/>
    <m/>
    <m/>
    <m/>
    <m/>
    <m/>
    <m/>
    <m/>
    <m/>
    <s v="КП23"/>
    <m/>
    <m/>
    <m/>
    <m/>
    <m/>
    <m/>
  </r>
  <r>
    <x v="7"/>
    <x v="11"/>
    <s v="РН-ЭН"/>
    <x v="226"/>
    <d v="2014-09-13T07:00:00"/>
    <d v="2014-09-12T00:00:00"/>
    <d v="2014-09-13T11:00:00"/>
    <d v="1899-12-30T04:00:00"/>
    <n v="1"/>
    <m/>
    <m/>
    <x v="3"/>
    <s v="БУС"/>
    <x v="5"/>
    <x v="9"/>
    <s v="скважина"/>
    <s v="Переразделка кабеля, замена автомата"/>
    <n v="0.1"/>
    <m/>
    <n v="0.1"/>
    <m/>
    <m/>
    <m/>
    <m/>
    <m/>
    <m/>
    <m/>
    <m/>
    <m/>
    <s v="КП24"/>
    <m/>
    <m/>
    <m/>
    <m/>
    <m/>
    <m/>
  </r>
  <r>
    <x v="7"/>
    <x v="11"/>
    <s v="РН-ЭН"/>
    <x v="227"/>
    <d v="2014-09-13T15:25:00"/>
    <d v="2014-09-13T00:00:00"/>
    <d v="2014-09-13T16:52:00"/>
    <d v="1899-12-30T01:27:00"/>
    <n v="43"/>
    <m/>
    <m/>
    <x v="0"/>
    <s v="Л-3Н"/>
    <x v="2"/>
    <x v="2"/>
    <s v="Л-3Н"/>
    <s v="После планового ТО при включении фидера Л-3Н сработала защита низкое напряжение, низкая частота"/>
    <n v="9.6999999999999993"/>
    <m/>
    <n v="9.6999999999999993"/>
    <m/>
    <m/>
    <m/>
    <m/>
    <m/>
    <m/>
    <m/>
    <m/>
    <m/>
    <s v="КП25"/>
    <m/>
    <m/>
    <m/>
    <m/>
    <m/>
    <m/>
  </r>
  <r>
    <x v="7"/>
    <x v="11"/>
    <s v="РН-ЭН"/>
    <x v="228"/>
    <d v="2014-09-14T10:00:00"/>
    <d v="2014-09-14T00:00:00"/>
    <d v="2014-09-14T14:30:00"/>
    <d v="1899-12-30T04:30:00"/>
    <n v="1"/>
    <m/>
    <m/>
    <x v="3"/>
    <s v="БУС"/>
    <x v="5"/>
    <x v="9"/>
    <s v="скважина"/>
    <s v="Выбило АВ"/>
    <n v="0.1"/>
    <m/>
    <n v="0.1"/>
    <m/>
    <m/>
    <m/>
    <m/>
    <m/>
    <m/>
    <m/>
    <m/>
    <m/>
    <s v="КП24"/>
    <m/>
    <m/>
    <m/>
    <m/>
    <m/>
    <m/>
  </r>
  <r>
    <x v="7"/>
    <x v="11"/>
    <s v="РН-ЭН"/>
    <x v="229"/>
    <m/>
    <m/>
    <m/>
    <m/>
    <m/>
    <m/>
    <m/>
    <x v="4"/>
    <m/>
    <x v="3"/>
    <x v="8"/>
    <m/>
    <m/>
    <m/>
    <m/>
    <m/>
    <m/>
    <m/>
    <m/>
    <m/>
    <m/>
    <m/>
    <m/>
    <m/>
    <m/>
    <m/>
    <m/>
    <m/>
    <s v="Нарушений нет"/>
    <m/>
    <m/>
    <m/>
  </r>
  <r>
    <x v="7"/>
    <x v="11"/>
    <s v="РН-ЭН"/>
    <x v="230"/>
    <m/>
    <m/>
    <m/>
    <m/>
    <m/>
    <m/>
    <m/>
    <x v="4"/>
    <m/>
    <x v="3"/>
    <x v="8"/>
    <m/>
    <m/>
    <m/>
    <m/>
    <m/>
    <m/>
    <m/>
    <m/>
    <m/>
    <m/>
    <m/>
    <m/>
    <m/>
    <m/>
    <m/>
    <m/>
    <m/>
    <s v="Нарушений нет"/>
    <m/>
    <m/>
    <m/>
  </r>
  <r>
    <x v="7"/>
    <x v="11"/>
    <s v="РН-ЭН"/>
    <x v="231"/>
    <d v="2014-09-18T02:29:00"/>
    <d v="2014-09-17T00:00:00"/>
    <d v="2014-09-18T02:58:00"/>
    <d v="1899-12-30T00:29:00"/>
    <n v="1"/>
    <m/>
    <m/>
    <x v="3"/>
    <s v="УЭЦН"/>
    <x v="5"/>
    <x v="9"/>
    <s v="скважина"/>
    <s v="АОУЭЦН &quot;Турбинное вращение&quot; - при запуске БКНС"/>
    <n v="0.1"/>
    <m/>
    <n v="0.1"/>
    <m/>
    <m/>
    <m/>
    <m/>
    <m/>
    <m/>
    <m/>
    <m/>
    <m/>
    <s v="КП24"/>
    <m/>
    <m/>
    <m/>
    <m/>
    <m/>
    <m/>
  </r>
  <r>
    <x v="7"/>
    <x v="11"/>
    <s v="РН-ЭН"/>
    <x v="231"/>
    <d v="2014-09-17T14:30:00"/>
    <d v="2014-09-17T00:00:00"/>
    <d v="2014-09-17T15:00:00"/>
    <d v="1899-12-30T00:30:00"/>
    <n v="4"/>
    <m/>
    <m/>
    <x v="0"/>
    <s v="КЛ"/>
    <x v="5"/>
    <x v="5"/>
    <s v="скважина"/>
    <s v="ТП 97 гр.3 окисление опорного кабеля на скв. 2301, переразделка оп. кабеля."/>
    <n v="0.1"/>
    <m/>
    <n v="0.1"/>
    <m/>
    <m/>
    <m/>
    <m/>
    <m/>
    <m/>
    <m/>
    <m/>
    <m/>
    <s v="КП23"/>
    <m/>
    <m/>
    <m/>
    <m/>
    <m/>
    <m/>
  </r>
  <r>
    <x v="7"/>
    <x v="11"/>
    <s v="РН-ЭН"/>
    <x v="232"/>
    <d v="2014-09-18T08:53:44"/>
    <d v="2014-09-18T00:00:00"/>
    <d v="2014-09-18T16:13:46"/>
    <d v="1899-12-30T07:20:02"/>
    <n v="1"/>
    <m/>
    <m/>
    <x v="3"/>
    <s v="УЭЦН"/>
    <x v="5"/>
    <x v="9"/>
    <s v="скважина"/>
    <s v="АО УЭЦН &quot;вращение&quot;, запуск &quot;Шлюмберже&quot;"/>
    <n v="0.8"/>
    <m/>
    <n v="0.8"/>
    <m/>
    <m/>
    <m/>
    <m/>
    <m/>
    <m/>
    <m/>
    <m/>
    <m/>
    <s v="КП24"/>
    <m/>
    <m/>
    <m/>
    <m/>
    <m/>
    <m/>
  </r>
  <r>
    <x v="7"/>
    <x v="11"/>
    <s v="РН-ЭН"/>
    <x v="232"/>
    <d v="2014-09-18T15:08:00"/>
    <d v="2014-09-18T00:00:00"/>
    <d v="2014-09-18T15:11:00"/>
    <d v="1899-12-30T00:03:00"/>
    <n v="15"/>
    <m/>
    <m/>
    <x v="0"/>
    <s v="ПС-35/6 кВ «Колендо»"/>
    <x v="0"/>
    <x v="0"/>
    <s v="ВМ-35 Т-2 ПС-35/6 кВ «Колендо»"/>
    <s v="При запуске ЦНС №2 БКНС «Колендо» по АСДТУ «ДВ Мир» зафиксировано автоматическое отключение ВВ-6 ввод №2, ВМ-35 Т-2 на ПС-35/6 кВ «Колендо»."/>
    <n v="0.1"/>
    <n v="1"/>
    <n v="1.1000000000000001"/>
    <m/>
    <m/>
    <m/>
    <m/>
    <m/>
    <m/>
    <m/>
    <m/>
    <m/>
    <s v="КП2"/>
    <m/>
    <m/>
    <m/>
    <m/>
    <m/>
    <m/>
  </r>
  <r>
    <x v="7"/>
    <x v="11"/>
    <s v="РН-ЭН"/>
    <x v="232"/>
    <d v="2014-09-18T07:00:00"/>
    <d v="2014-09-18T00:00:00"/>
    <d v="2014-09-18T09:30:00"/>
    <d v="1899-12-30T02:30:00"/>
    <n v="4"/>
    <m/>
    <m/>
    <x v="0"/>
    <s v="ТП №201"/>
    <x v="5"/>
    <x v="6"/>
    <s v="ТП №201 ф№1"/>
    <s v="ТП №201 ф№1 - выбило автомат"/>
    <n v="1.5"/>
    <m/>
    <n v="1.5"/>
    <m/>
    <m/>
    <m/>
    <m/>
    <m/>
    <m/>
    <m/>
    <m/>
    <m/>
    <s v="КП3"/>
    <m/>
    <m/>
    <m/>
    <m/>
    <m/>
    <m/>
  </r>
  <r>
    <x v="7"/>
    <x v="11"/>
    <s v="РН-ЭН"/>
    <x v="233"/>
    <d v="2014-09-19T13:10:00"/>
    <d v="2014-09-19T00:00:00"/>
    <d v="2014-09-19T17:00:00"/>
    <d v="1899-12-30T03:50:00"/>
    <n v="2"/>
    <m/>
    <m/>
    <x v="0"/>
    <s v="ТП №10"/>
    <x v="5"/>
    <x v="6"/>
    <s v="ТП №10 ф№1"/>
    <s v="ТП №10 ф№1 - выбило автомат"/>
    <n v="0.1"/>
    <m/>
    <n v="0.1"/>
    <m/>
    <m/>
    <m/>
    <m/>
    <m/>
    <m/>
    <m/>
    <m/>
    <m/>
    <s v="КП3"/>
    <m/>
    <m/>
    <m/>
    <m/>
    <m/>
    <m/>
  </r>
  <r>
    <x v="7"/>
    <x v="11"/>
    <s v="РН-ЭН"/>
    <x v="233"/>
    <d v="2014-09-19T13:30:00"/>
    <d v="2014-09-19T00:00:00"/>
    <d v="2014-09-19T15:00:00"/>
    <d v="1899-12-30T01:30:00"/>
    <n v="1"/>
    <m/>
    <m/>
    <x v="3"/>
    <s v="БУС"/>
    <x v="5"/>
    <x v="9"/>
    <s v="скважина"/>
    <s v="Выбило АВ"/>
    <n v="0.1"/>
    <m/>
    <n v="0.1"/>
    <m/>
    <m/>
    <m/>
    <m/>
    <m/>
    <m/>
    <m/>
    <m/>
    <m/>
    <s v="КП24"/>
    <m/>
    <m/>
    <m/>
    <m/>
    <m/>
    <m/>
  </r>
  <r>
    <x v="7"/>
    <x v="11"/>
    <s v="РН-ЭН"/>
    <x v="234"/>
    <d v="2014-09-20T13:56:00"/>
    <d v="2014-09-20T00:00:00"/>
    <d v="2014-09-20T20:20:00"/>
    <d v="1899-12-30T06:24:00"/>
    <n v="25"/>
    <m/>
    <m/>
    <x v="0"/>
    <s v="ВЛ"/>
    <x v="2"/>
    <x v="2"/>
    <s v="ПС-35/6 &quot;Сахарная Сопка&quot;фид.№1,2"/>
    <s v="ПС- 35/6 &quot;Сахарная Сопка&quot;фид.№1,2- неисправность ВЛ-6кВ (опора № 14 развалилась траверса)"/>
    <n v="5.8"/>
    <m/>
    <n v="5.8"/>
    <m/>
    <m/>
    <m/>
    <m/>
    <m/>
    <m/>
    <m/>
    <m/>
    <m/>
    <s v="КП23"/>
    <m/>
    <m/>
    <m/>
    <m/>
    <m/>
    <m/>
  </r>
  <r>
    <x v="7"/>
    <x v="11"/>
    <s v="РН-ЭН"/>
    <x v="234"/>
    <d v="2014-09-20T16:18:00"/>
    <d v="2014-09-21T00:00:00"/>
    <d v="2014-09-21T16:53:00"/>
    <s v="24:35"/>
    <n v="11"/>
    <m/>
    <m/>
    <x v="0"/>
    <s v="ВЛ"/>
    <x v="2"/>
    <x v="2"/>
    <s v="ПС-35/6 &quot;З.Сабо&quot;фид.№1"/>
    <s v="Фидер№1 , падение опор№ 31, 32, 33, 34, 35."/>
    <n v="19.399999999999999"/>
    <m/>
    <n v="19.399999999999999"/>
    <m/>
    <m/>
    <m/>
    <m/>
    <m/>
    <m/>
    <m/>
    <m/>
    <m/>
    <s v="КП23"/>
    <m/>
    <m/>
    <m/>
    <m/>
    <m/>
    <m/>
  </r>
  <r>
    <x v="7"/>
    <x v="11"/>
    <s v="РН-ЭН"/>
    <x v="235"/>
    <d v="2014-09-21T00:00:00"/>
    <d v="2014-09-21T00:00:00"/>
    <d v="2014-09-21T11:30:00"/>
    <d v="1899-12-30T11:30:00"/>
    <n v="3"/>
    <m/>
    <m/>
    <x v="0"/>
    <s v="ВЛ"/>
    <x v="5"/>
    <x v="2"/>
    <s v="скважина"/>
    <s v="ТП № 211 обрыв провода на столбе"/>
    <n v="1.5"/>
    <m/>
    <n v="1.5"/>
    <m/>
    <m/>
    <m/>
    <m/>
    <m/>
    <m/>
    <m/>
    <m/>
    <m/>
    <s v="КП23"/>
    <m/>
    <m/>
    <m/>
    <m/>
    <m/>
    <m/>
  </r>
  <r>
    <x v="7"/>
    <x v="11"/>
    <s v="РН-ЭН"/>
    <x v="21"/>
    <d v="2014-09-22T09:00:00"/>
    <d v="2014-09-22T00:00:00"/>
    <d v="2014-09-22T11:30:00"/>
    <d v="1899-12-30T02:30:00"/>
    <n v="4"/>
    <m/>
    <m/>
    <x v="0"/>
    <s v="КЛ"/>
    <x v="5"/>
    <x v="5"/>
    <s v="скважина"/>
    <s v="обрыв силового кабеля со скв 177 на скв 185"/>
    <n v="1.2"/>
    <m/>
    <n v="1.2"/>
    <m/>
    <m/>
    <m/>
    <m/>
    <m/>
    <m/>
    <m/>
    <m/>
    <m/>
    <s v="КП23"/>
    <m/>
    <m/>
    <m/>
    <m/>
    <m/>
    <m/>
  </r>
  <r>
    <x v="7"/>
    <x v="11"/>
    <s v="РН-ЭН"/>
    <x v="236"/>
    <m/>
    <m/>
    <m/>
    <m/>
    <m/>
    <m/>
    <m/>
    <x v="4"/>
    <m/>
    <x v="3"/>
    <x v="8"/>
    <m/>
    <m/>
    <m/>
    <m/>
    <m/>
    <m/>
    <m/>
    <m/>
    <m/>
    <m/>
    <m/>
    <m/>
    <m/>
    <m/>
    <m/>
    <m/>
    <m/>
    <s v="Нарушений нет"/>
    <m/>
    <m/>
    <m/>
  </r>
  <r>
    <x v="7"/>
    <x v="11"/>
    <s v="РН-ЭН"/>
    <x v="237"/>
    <d v="2014-09-24T08:00:00"/>
    <d v="2014-09-24T00:00:00"/>
    <d v="2014-09-24T10:30:00"/>
    <d v="1899-12-30T02:30:00"/>
    <n v="4"/>
    <m/>
    <m/>
    <x v="3"/>
    <s v="БУС"/>
    <x v="5"/>
    <x v="9"/>
    <s v="скважина"/>
    <s v="Отгорел контакт в БУ скв. № 72, для устранения отключено ТП №201 ф2"/>
    <n v="0.6"/>
    <m/>
    <n v="0.6"/>
    <m/>
    <m/>
    <m/>
    <m/>
    <m/>
    <m/>
    <m/>
    <m/>
    <m/>
    <s v="КП24"/>
    <m/>
    <m/>
    <m/>
    <m/>
    <m/>
    <m/>
  </r>
  <r>
    <x v="7"/>
    <x v="11"/>
    <s v="РН-ЭН"/>
    <x v="238"/>
    <d v="2014-09-25T12:30:00"/>
    <d v="2014-09-25T00:00:00"/>
    <d v="2014-09-25T13:00:00"/>
    <d v="1899-12-30T00:30:00"/>
    <n v="7"/>
    <m/>
    <m/>
    <x v="0"/>
    <s v="РУ6 кВ «ППД» ПС-35/6 кВ &quot;Северный Купол&quot;"/>
    <x v="0"/>
    <x v="0"/>
    <s v="РУ6 кВ «ППД» ПС-35/6 кВ &quot;Северный Купол&quot;"/>
    <s v="При плановой проверке работы ДЭС №2 ПС-35/6 кВ «Северный Купол» отключение кабельного ввода-6-1 на РУ 6кВ"/>
    <n v="6.1"/>
    <n v="15.4"/>
    <n v="21.5"/>
    <m/>
    <m/>
    <m/>
    <m/>
    <m/>
    <m/>
    <m/>
    <m/>
    <m/>
    <s v="КП2"/>
    <m/>
    <m/>
    <m/>
    <m/>
    <m/>
    <m/>
  </r>
  <r>
    <x v="7"/>
    <x v="11"/>
    <s v="РН-ЭН"/>
    <x v="239"/>
    <d v="2014-09-26T09:31:14"/>
    <d v="2014-09-26T00:00:00"/>
    <d v="2014-09-26T15:30:00"/>
    <d v="1899-12-30T05:58:46"/>
    <n v="2"/>
    <m/>
    <m/>
    <x v="3"/>
    <s v="БУС"/>
    <x v="5"/>
    <x v="9"/>
    <s v="скважина"/>
    <s v="ТП 226 гр.1- неиспр. автомата в БУ на скв. 1877, замена автомата."/>
    <n v="0.1"/>
    <m/>
    <n v="0.1"/>
    <m/>
    <m/>
    <m/>
    <m/>
    <m/>
    <m/>
    <m/>
    <m/>
    <m/>
    <s v="КП24"/>
    <m/>
    <m/>
    <m/>
    <m/>
    <m/>
    <m/>
  </r>
  <r>
    <x v="7"/>
    <x v="11"/>
    <s v="РН-ЭН"/>
    <x v="239"/>
    <d v="2014-09-26T22:00:00"/>
    <d v="2014-09-26T00:00:00"/>
    <d v="2014-09-27T00:00:00"/>
    <d v="1899-12-30T02:00:00"/>
    <n v="1"/>
    <m/>
    <m/>
    <x v="3"/>
    <s v="БУС"/>
    <x v="5"/>
    <x v="9"/>
    <s v="скважина"/>
    <s v="Переразделка кабеля, замена автомата"/>
    <n v="0.1"/>
    <m/>
    <n v="0.1"/>
    <m/>
    <m/>
    <m/>
    <m/>
    <m/>
    <m/>
    <m/>
    <m/>
    <m/>
    <s v="КП24"/>
    <m/>
    <m/>
    <m/>
    <m/>
    <m/>
    <m/>
  </r>
  <r>
    <x v="7"/>
    <x v="11"/>
    <s v="РН-ЭН"/>
    <x v="239"/>
    <d v="2014-09-26T19:00:00"/>
    <d v="2014-09-27T00:00:00"/>
    <d v="2014-09-27T14:00:00"/>
    <d v="1899-12-30T19:00:00"/>
    <n v="9"/>
    <m/>
    <m/>
    <x v="0"/>
    <s v="ВЛ"/>
    <x v="2"/>
    <x v="2"/>
    <s v="ТП-6/0,4 кВ №404 ф2"/>
    <s v="ав. откл ТП 404 ф2- обрыв двух проводов"/>
    <n v="8.8000000000000007"/>
    <m/>
    <n v="8.8000000000000007"/>
    <m/>
    <m/>
    <m/>
    <m/>
    <m/>
    <m/>
    <m/>
    <m/>
    <m/>
    <s v="КП19"/>
    <m/>
    <m/>
    <m/>
    <m/>
    <m/>
    <m/>
  </r>
  <r>
    <x v="7"/>
    <x v="11"/>
    <s v="РН-ЭН"/>
    <x v="240"/>
    <m/>
    <m/>
    <m/>
    <m/>
    <m/>
    <m/>
    <m/>
    <x v="4"/>
    <m/>
    <x v="3"/>
    <x v="8"/>
    <m/>
    <m/>
    <m/>
    <m/>
    <m/>
    <m/>
    <m/>
    <m/>
    <m/>
    <m/>
    <m/>
    <m/>
    <m/>
    <m/>
    <m/>
    <m/>
    <m/>
    <s v="Нарушений нет"/>
    <m/>
    <m/>
    <m/>
  </r>
  <r>
    <x v="7"/>
    <x v="11"/>
    <s v="РН-ЭН"/>
    <x v="241"/>
    <m/>
    <m/>
    <m/>
    <m/>
    <m/>
    <m/>
    <m/>
    <x v="4"/>
    <m/>
    <x v="3"/>
    <x v="8"/>
    <m/>
    <m/>
    <m/>
    <m/>
    <m/>
    <m/>
    <m/>
    <m/>
    <m/>
    <m/>
    <m/>
    <m/>
    <m/>
    <m/>
    <m/>
    <m/>
    <m/>
    <s v="Нарушений нет"/>
    <m/>
    <m/>
    <m/>
  </r>
  <r>
    <x v="7"/>
    <x v="11"/>
    <s v="РН-ЭН"/>
    <x v="242"/>
    <d v="2014-09-29T11:24:00"/>
    <d v="2014-09-29T00:00:00"/>
    <d v="2014-09-29T12:48:00"/>
    <d v="1899-12-30T01:24:00"/>
    <n v="1"/>
    <m/>
    <m/>
    <x v="3"/>
    <s v="скв. 182"/>
    <x v="5"/>
    <x v="9"/>
    <s v="скважина"/>
    <s v="АОУЭЦН &quot;Низкое питающее напряжение&quot;."/>
    <n v="0.3"/>
    <m/>
    <n v="0.3"/>
    <m/>
    <m/>
    <m/>
    <m/>
    <m/>
    <m/>
    <m/>
    <m/>
    <m/>
    <s v="КП24"/>
    <m/>
    <m/>
    <m/>
    <m/>
    <m/>
    <s v="в"/>
  </r>
  <r>
    <x v="7"/>
    <x v="11"/>
    <s v="РН-ЭН"/>
    <x v="242"/>
    <d v="2014-09-29T11:50:00"/>
    <d v="2014-09-29T00:00:00"/>
    <d v="2014-09-29T12:06:00"/>
    <d v="1899-12-30T00:16:00"/>
    <n v="3"/>
    <m/>
    <m/>
    <x v="0"/>
    <s v="ВЛ"/>
    <x v="5"/>
    <x v="2"/>
    <s v="Фидер №1 ТП 32"/>
    <s v="Фидер №1 ТП 32 пробило входной изолятор"/>
    <n v="0.1"/>
    <m/>
    <n v="0.1"/>
    <m/>
    <m/>
    <m/>
    <m/>
    <m/>
    <m/>
    <m/>
    <m/>
    <m/>
    <s v="КП23"/>
    <m/>
    <m/>
    <m/>
    <m/>
    <m/>
    <s v="в"/>
  </r>
  <r>
    <x v="7"/>
    <x v="11"/>
    <s v="РН-ЭН"/>
    <x v="243"/>
    <d v="2014-09-30T10:00:00"/>
    <d v="2014-09-30T00:00:00"/>
    <d v="2014-09-30T11:00:00"/>
    <d v="1899-12-30T01:00:00"/>
    <n v="1"/>
    <m/>
    <m/>
    <x v="3"/>
    <s v="БУС"/>
    <x v="5"/>
    <x v="9"/>
    <s v="скважина"/>
    <s v="Переразделка кабеля, замена автомата"/>
    <n v="0.1"/>
    <m/>
    <n v="0.1"/>
    <m/>
    <m/>
    <m/>
    <m/>
    <m/>
    <m/>
    <m/>
    <m/>
    <m/>
    <s v="КП24"/>
    <m/>
    <m/>
    <m/>
    <m/>
    <m/>
    <s v="в"/>
  </r>
  <r>
    <x v="8"/>
    <x v="11"/>
    <s v="РН-ЭН"/>
    <x v="244"/>
    <d v="2014-10-01T09:27:00"/>
    <d v="2014-10-01T00:00:00"/>
    <d v="2014-10-01T11:45:00"/>
    <d v="1899-12-30T02:18:00"/>
    <n v="3"/>
    <m/>
    <m/>
    <x v="3"/>
    <s v="скв. 209, 210, 211"/>
    <x v="5"/>
    <x v="9"/>
    <s v="скважина"/>
    <s v="АОУЭЦН &quot;Скачки напряжения&quot;"/>
    <n v="15.6"/>
    <m/>
    <n v="15.6"/>
    <m/>
    <m/>
    <m/>
    <m/>
    <m/>
    <m/>
    <m/>
    <m/>
    <m/>
    <s v="КП24"/>
    <m/>
    <m/>
    <m/>
    <m/>
    <m/>
    <m/>
  </r>
  <r>
    <x v="8"/>
    <x v="11"/>
    <s v="РН-ЭН"/>
    <x v="244"/>
    <d v="2014-10-01T17:00:00"/>
    <d v="2014-10-01T00:00:00"/>
    <d v="2014-10-01T17:15:00"/>
    <d v="1899-12-30T00:15:00"/>
    <n v="35"/>
    <m/>
    <m/>
    <x v="0"/>
    <s v="ПС-35/6 кВ &quot;Западное Сабо&quot;"/>
    <x v="0"/>
    <x v="0"/>
    <s v="ПС-35/6 кВ &quot;Западное Сабо&quot;"/>
    <s v="Пробой проходного изолятора на ПС-35/6 кВ &quot;Западное Сабо&quot;"/>
    <n v="0.5"/>
    <n v="0.4"/>
    <n v="0.9"/>
    <m/>
    <m/>
    <m/>
    <m/>
    <m/>
    <m/>
    <m/>
    <m/>
    <m/>
    <s v="КП23"/>
    <m/>
    <m/>
    <m/>
    <m/>
    <m/>
    <m/>
  </r>
  <r>
    <x v="8"/>
    <x v="11"/>
    <s v="РН-ЭН"/>
    <x v="245"/>
    <m/>
    <m/>
    <m/>
    <m/>
    <m/>
    <m/>
    <m/>
    <x v="4"/>
    <m/>
    <x v="3"/>
    <x v="8"/>
    <m/>
    <m/>
    <m/>
    <m/>
    <m/>
    <m/>
    <m/>
    <m/>
    <s v="Нарушений нет"/>
    <m/>
    <m/>
    <m/>
    <m/>
    <m/>
    <m/>
    <m/>
    <m/>
    <m/>
    <m/>
    <m/>
    <m/>
  </r>
  <r>
    <x v="8"/>
    <x v="11"/>
    <s v="РН-ЭН"/>
    <x v="246"/>
    <d v="2014-10-03T12:45:00"/>
    <d v="2014-10-03T00:00:00"/>
    <d v="2014-10-03T13:30:00"/>
    <d v="1899-12-30T00:45:00"/>
    <n v="4"/>
    <m/>
    <m/>
    <x v="5"/>
    <s v="НГЭС"/>
    <x v="0"/>
    <x v="4"/>
    <s v="скважина"/>
    <s v="Изолированная работа НГЭС, понижение напряжения"/>
    <n v="2.5"/>
    <n v="1"/>
    <n v="3.5"/>
    <m/>
    <m/>
    <m/>
    <m/>
    <m/>
    <m/>
    <m/>
    <m/>
    <m/>
    <s v="КП24"/>
    <m/>
    <m/>
    <m/>
    <m/>
    <m/>
    <m/>
  </r>
  <r>
    <x v="8"/>
    <x v="11"/>
    <s v="РН-ЭН"/>
    <x v="247"/>
    <d v="2014-10-04T09:10:00"/>
    <d v="2014-10-04T00:00:00"/>
    <d v="2014-10-04T09:30:00"/>
    <d v="1899-12-30T00:20:00"/>
    <n v="3"/>
    <m/>
    <m/>
    <x v="0"/>
    <s v="ВЛ"/>
    <x v="5"/>
    <x v="2"/>
    <s v="скважина"/>
    <s v="Перезаделка, спуск кабеля с опоры скв 140 (отключ  ТП № 302 ф. № 2)"/>
    <n v="0.3"/>
    <m/>
    <n v="0.3"/>
    <m/>
    <m/>
    <m/>
    <m/>
    <m/>
    <m/>
    <m/>
    <m/>
    <m/>
    <s v="КП23"/>
    <m/>
    <m/>
    <m/>
    <m/>
    <m/>
    <m/>
  </r>
  <r>
    <x v="8"/>
    <x v="11"/>
    <s v="РН-ЭН"/>
    <x v="248"/>
    <d v="2014-10-05T07:30:00"/>
    <d v="2014-10-05T00:00:00"/>
    <d v="2014-10-06T15:30:00"/>
    <d v="1899-12-31T08:00:00"/>
    <n v="9"/>
    <m/>
    <m/>
    <x v="0"/>
    <s v="ВЛ"/>
    <x v="5"/>
    <x v="2"/>
    <s v="скважина"/>
    <s v="Упала опора ВЛ-0,4кВ.  Работы на 06.10.14г"/>
    <n v="4"/>
    <m/>
    <n v="4"/>
    <m/>
    <m/>
    <m/>
    <m/>
    <m/>
    <m/>
    <m/>
    <m/>
    <m/>
    <s v="КП23"/>
    <m/>
    <m/>
    <m/>
    <m/>
    <m/>
    <m/>
  </r>
  <r>
    <x v="8"/>
    <x v="11"/>
    <s v="РН-ЭН"/>
    <x v="248"/>
    <d v="2014-10-06T03:00:00"/>
    <d v="2014-10-05T00:00:00"/>
    <d v="2014-10-06T05:00:00"/>
    <d v="1899-12-30T02:00:00"/>
    <n v="1"/>
    <m/>
    <m/>
    <x v="3"/>
    <s v="БУС"/>
    <x v="5"/>
    <x v="9"/>
    <s v="скважина"/>
    <s v="Переразделка кабеля, замена автомата"/>
    <n v="0.1"/>
    <m/>
    <n v="0.1"/>
    <m/>
    <m/>
    <m/>
    <m/>
    <m/>
    <m/>
    <m/>
    <m/>
    <m/>
    <s v="КП23"/>
    <m/>
    <m/>
    <m/>
    <m/>
    <m/>
    <m/>
  </r>
  <r>
    <x v="8"/>
    <x v="11"/>
    <s v="РН-ЭН"/>
    <x v="248"/>
    <d v="2014-10-05T14:00:00"/>
    <d v="2014-10-05T23:02:00"/>
    <d v="2014-10-05T19:00:00"/>
    <d v="1899-12-30T05:00:00"/>
    <n v="6"/>
    <m/>
    <m/>
    <x v="0"/>
    <s v="ТП № 14"/>
    <x v="2"/>
    <x v="6"/>
    <s v="ТП 6/0,4кВ №14"/>
    <s v="Выбило, не запускается ТП 6/0,4кВ №14"/>
    <n v="1.3"/>
    <m/>
    <n v="1.3"/>
    <m/>
    <m/>
    <m/>
    <m/>
    <m/>
    <m/>
    <m/>
    <m/>
    <m/>
    <s v="КП24"/>
    <m/>
    <m/>
    <m/>
    <m/>
    <m/>
    <m/>
  </r>
  <r>
    <x v="8"/>
    <x v="11"/>
    <s v="РН-ЭН"/>
    <x v="248"/>
    <d v="2014-10-05T21:59:00"/>
    <d v="2014-10-05T23:02:00"/>
    <d v="2014-10-05T23:02:00"/>
    <d v="1899-12-30T01:03:00"/>
    <n v="2"/>
    <m/>
    <m/>
    <x v="1"/>
    <s v="ПС-35/6 кВ «Оха»"/>
    <x v="0"/>
    <x v="0"/>
    <s v="фид. №№12, 8 ПС-35/6 «Оха»"/>
    <s v="КЗ ВЛ-6 фид. №№12, 8 на ПС-35/6 «Оха» (принадлежность «Охинские эл.сети»)"/>
    <n v="9.6999999999999993"/>
    <n v="12.2"/>
    <n v="19.7"/>
    <m/>
    <m/>
    <m/>
    <m/>
    <m/>
    <m/>
    <m/>
    <m/>
    <m/>
    <s v="КП24"/>
    <m/>
    <m/>
    <m/>
    <m/>
    <m/>
    <m/>
  </r>
  <r>
    <x v="8"/>
    <x v="11"/>
    <s v="РН-ЭН"/>
    <x v="249"/>
    <d v="2014-10-06T07:00:00"/>
    <d v="2014-10-06T00:00:00"/>
    <d v="2014-10-06T16:00:00"/>
    <d v="1899-12-30T09:00:00"/>
    <n v="1"/>
    <m/>
    <m/>
    <x v="3"/>
    <s v="БУС"/>
    <x v="5"/>
    <x v="9"/>
    <s v="скважина"/>
    <s v="Переразделка кабеля, замена автомата"/>
    <n v="1.1000000000000001"/>
    <m/>
    <n v="1.1000000000000001"/>
    <m/>
    <m/>
    <m/>
    <m/>
    <m/>
    <m/>
    <m/>
    <m/>
    <m/>
    <s v="КП23"/>
    <m/>
    <m/>
    <m/>
    <m/>
    <m/>
    <m/>
  </r>
  <r>
    <x v="8"/>
    <x v="11"/>
    <s v="РН-ЭН"/>
    <x v="249"/>
    <d v="2014-10-06T09:00:00"/>
    <d v="2014-10-06T00:00:00"/>
    <d v="2014-10-06T10:30:00"/>
    <d v="1899-12-30T01:30:00"/>
    <n v="2"/>
    <m/>
    <m/>
    <x v="0"/>
    <s v="ТП №407 ф1"/>
    <x v="5"/>
    <x v="6"/>
    <s v="ТП №407 ф1"/>
    <s v="ТП №407 ф1 - выбило фидер"/>
    <n v="0.2"/>
    <m/>
    <n v="0.2"/>
    <m/>
    <m/>
    <m/>
    <m/>
    <m/>
    <m/>
    <m/>
    <m/>
    <m/>
    <s v="КП15"/>
    <m/>
    <m/>
    <m/>
    <m/>
    <m/>
    <m/>
  </r>
  <r>
    <x v="8"/>
    <x v="11"/>
    <s v="РН-ЭН"/>
    <x v="249"/>
    <d v="2014-10-06T10:00:00"/>
    <d v="2014-10-06T00:00:00"/>
    <d v="2014-10-06T11:00:00"/>
    <d v="1899-12-30T01:00:00"/>
    <n v="2"/>
    <m/>
    <m/>
    <x v="0"/>
    <s v="ТП №301 ф1"/>
    <x v="5"/>
    <x v="6"/>
    <s v="ТП №301 ф1"/>
    <s v="ТП №301 ф1 - выбило фидер"/>
    <n v="0.1"/>
    <m/>
    <n v="0.1"/>
    <m/>
    <m/>
    <m/>
    <m/>
    <m/>
    <m/>
    <m/>
    <m/>
    <m/>
    <s v="КП15"/>
    <m/>
    <m/>
    <m/>
    <m/>
    <m/>
    <m/>
  </r>
  <r>
    <x v="8"/>
    <x v="11"/>
    <s v="РН-ЭН"/>
    <x v="249"/>
    <d v="2014-10-06T07:00:00"/>
    <d v="2014-10-06T00:00:00"/>
    <d v="2014-10-06T09:10:00"/>
    <d v="1899-12-30T02:10:00"/>
    <n v="5"/>
    <m/>
    <m/>
    <x v="0"/>
    <s v="ТП №201 ф1"/>
    <x v="5"/>
    <x v="6"/>
    <s v="ТП №201 ф1"/>
    <s v="ТП №201 ф1 - выбило фидер"/>
    <n v="1.5"/>
    <m/>
    <n v="1.5"/>
    <m/>
    <m/>
    <m/>
    <m/>
    <m/>
    <m/>
    <m/>
    <m/>
    <m/>
    <s v="КП15"/>
    <m/>
    <m/>
    <m/>
    <m/>
    <m/>
    <m/>
  </r>
  <r>
    <x v="8"/>
    <x v="11"/>
    <s v="РН-ЭН"/>
    <x v="250"/>
    <m/>
    <m/>
    <m/>
    <m/>
    <m/>
    <m/>
    <m/>
    <x v="4"/>
    <m/>
    <x v="3"/>
    <x v="8"/>
    <m/>
    <m/>
    <m/>
    <m/>
    <m/>
    <m/>
    <m/>
    <m/>
    <s v="Нарушений нет"/>
    <m/>
    <m/>
    <m/>
    <m/>
    <m/>
    <m/>
    <m/>
    <m/>
    <m/>
    <m/>
    <m/>
    <m/>
  </r>
  <r>
    <x v="8"/>
    <x v="11"/>
    <s v="РН-ЭН"/>
    <x v="251"/>
    <d v="2014-10-08T08:00:00"/>
    <d v="2014-10-08T00:00:00"/>
    <d v="2014-10-08T09:00:00"/>
    <d v="1899-12-30T01:00:00"/>
    <n v="5"/>
    <m/>
    <m/>
    <x v="0"/>
    <s v="ТП №201 ф1"/>
    <x v="5"/>
    <x v="6"/>
    <s v="ТП №201 ф1"/>
    <s v="ТП №201 ф1 - выбило фидер"/>
    <n v="0.7"/>
    <m/>
    <n v="0.7"/>
    <m/>
    <m/>
    <m/>
    <m/>
    <m/>
    <m/>
    <m/>
    <m/>
    <m/>
    <s v="КП24"/>
    <m/>
    <m/>
    <m/>
    <m/>
    <m/>
    <m/>
  </r>
  <r>
    <x v="8"/>
    <x v="11"/>
    <s v="РН-ЭН"/>
    <x v="252"/>
    <d v="2014-10-09T15:54:00"/>
    <d v="2014-10-09T00:00:00"/>
    <d v="2014-10-09T16:43:00"/>
    <d v="1899-12-30T00:49:00"/>
    <n v="55"/>
    <m/>
    <m/>
    <x v="0"/>
    <s v="ТП-235 "/>
    <x v="2"/>
    <x v="6"/>
    <s v="ф. 54 ПС-35/6 &quot;Северная&quot;"/>
    <s v="Замена по аварийной заявке опорного изолятора (обрушение) ЛР 6кВ ТП-235 "/>
    <n v="0.9"/>
    <m/>
    <n v="0.9"/>
    <m/>
    <m/>
    <m/>
    <m/>
    <m/>
    <m/>
    <m/>
    <m/>
    <m/>
    <s v="КП23"/>
    <m/>
    <m/>
    <m/>
    <m/>
    <m/>
    <m/>
  </r>
  <r>
    <x v="8"/>
    <x v="11"/>
    <s v="РН-ЭН"/>
    <x v="252"/>
    <d v="2014-10-09T15:00:00"/>
    <d v="2014-10-09T00:00:00"/>
    <d v="2014-10-09T16:05:00"/>
    <d v="1899-12-30T01:05:00"/>
    <n v="8"/>
    <m/>
    <m/>
    <x v="0"/>
    <s v="ВЛ"/>
    <x v="2"/>
    <x v="2"/>
    <s v="фид.№2 от РП-6 кВ «Северинская»"/>
    <s v="Установка новой опоры по аварийной заявке"/>
    <n v="0.8"/>
    <m/>
    <n v="0.8"/>
    <m/>
    <m/>
    <m/>
    <m/>
    <m/>
    <m/>
    <m/>
    <m/>
    <m/>
    <s v="КП23"/>
    <m/>
    <m/>
    <m/>
    <m/>
    <m/>
    <m/>
  </r>
  <r>
    <x v="8"/>
    <x v="11"/>
    <s v="РН-ЭН"/>
    <x v="252"/>
    <d v="2014-10-09T07:00:00"/>
    <d v="2014-10-09T00:00:00"/>
    <d v="2014-10-09T08:00:00"/>
    <d v="1899-12-30T01:00:00"/>
    <n v="5"/>
    <m/>
    <m/>
    <x v="0"/>
    <s v=" ТП-201 ф1"/>
    <x v="5"/>
    <x v="6"/>
    <s v=" ТП-201 ф1"/>
    <s v="ТП-201 ф1 выбило автомат"/>
    <n v="0.7"/>
    <m/>
    <n v="0.7"/>
    <m/>
    <m/>
    <m/>
    <m/>
    <m/>
    <m/>
    <m/>
    <m/>
    <m/>
    <s v="КП24"/>
    <m/>
    <m/>
    <m/>
    <m/>
    <m/>
    <m/>
  </r>
  <r>
    <x v="8"/>
    <x v="11"/>
    <s v="РН-ЭН"/>
    <x v="252"/>
    <d v="2014-10-09T10:45:00"/>
    <d v="2014-10-09T00:00:00"/>
    <d v="2014-10-09T15:10:00"/>
    <d v="1899-12-30T04:25:00"/>
    <n v="10"/>
    <m/>
    <m/>
    <x v="0"/>
    <s v="ВЛ"/>
    <x v="2"/>
    <x v="2"/>
    <s v="ф. Л-4Мз ПС-35/6 &quot;Мирзоева&quot;"/>
    <s v="Замена по аварийной заявке анкерной опоры № 56/9, фидер Л-4Мз"/>
    <n v="16.7"/>
    <m/>
    <n v="16.7"/>
    <m/>
    <m/>
    <m/>
    <m/>
    <m/>
    <m/>
    <m/>
    <m/>
    <m/>
    <s v="КП23"/>
    <m/>
    <m/>
    <m/>
    <m/>
    <m/>
    <m/>
  </r>
  <r>
    <x v="8"/>
    <x v="11"/>
    <s v="РН-ЭН"/>
    <x v="253"/>
    <d v="2014-10-10T10:00:00"/>
    <d v="2014-10-10T00:00:00"/>
    <d v="2014-10-10T14:00:00"/>
    <d v="1899-12-30T04:00:00"/>
    <n v="1"/>
    <m/>
    <m/>
    <x v="3"/>
    <s v="БУС"/>
    <x v="5"/>
    <x v="9"/>
    <s v="скважина"/>
    <s v="Переразделка кабеля, замена автомата"/>
    <n v="0.1"/>
    <m/>
    <n v="0.1"/>
    <m/>
    <m/>
    <m/>
    <m/>
    <m/>
    <m/>
    <m/>
    <m/>
    <m/>
    <s v="КП23"/>
    <m/>
    <m/>
    <m/>
    <m/>
    <m/>
    <m/>
  </r>
  <r>
    <x v="8"/>
    <x v="11"/>
    <s v="РН-ЭН"/>
    <x v="253"/>
    <d v="2014-10-10T14:00:00"/>
    <d v="2014-10-10T00:00:00"/>
    <d v="2014-10-10T14:30:00"/>
    <d v="1899-12-30T00:30:00"/>
    <n v="25"/>
    <m/>
    <m/>
    <x v="0"/>
    <s v="ВЛ"/>
    <x v="2"/>
    <x v="2"/>
    <s v="скважина"/>
    <s v="Монтаж изолятора на кусте скв.130 (вырвало изолятор, провис провод)"/>
    <n v="0.3"/>
    <m/>
    <n v="0.3"/>
    <m/>
    <m/>
    <m/>
    <m/>
    <m/>
    <m/>
    <m/>
    <m/>
    <m/>
    <s v="КП23"/>
    <m/>
    <m/>
    <m/>
    <m/>
    <m/>
    <m/>
  </r>
  <r>
    <x v="8"/>
    <x v="11"/>
    <s v="РН-ЭН"/>
    <x v="253"/>
    <d v="2014-10-10T10:30:00"/>
    <d v="2014-10-10T00:00:00"/>
    <d v="2014-10-10T11:30:00"/>
    <d v="1899-12-30T01:00:00"/>
    <n v="5"/>
    <m/>
    <m/>
    <x v="0"/>
    <s v="ТП №201 ф1"/>
    <x v="2"/>
    <x v="6"/>
    <s v="ТП №201 ф1"/>
    <s v="ТП №201 ф1 - выбило автомат"/>
    <n v="0.7"/>
    <m/>
    <n v="0.7"/>
    <m/>
    <m/>
    <m/>
    <m/>
    <m/>
    <m/>
    <m/>
    <m/>
    <m/>
    <s v="КП24"/>
    <m/>
    <m/>
    <m/>
    <m/>
    <m/>
    <m/>
  </r>
  <r>
    <x v="8"/>
    <x v="11"/>
    <s v="РН-ЭН"/>
    <x v="254"/>
    <d v="2014-10-11T10:27:00"/>
    <d v="2014-10-11T00:00:00"/>
    <d v="2014-10-11T14:30:00"/>
    <d v="1899-12-30T04:03:00"/>
    <n v="8"/>
    <m/>
    <m/>
    <x v="1"/>
    <s v="ВЛ"/>
    <x v="2"/>
    <x v="2"/>
    <s v="ВЛ"/>
    <s v="Повреждение ЛЭП при перевозке негабаритных грузов, подрядчик ООО РН-Бурение, дорога Тунгор-Узловое"/>
    <n v="2.8"/>
    <m/>
    <n v="2.8"/>
    <m/>
    <m/>
    <m/>
    <m/>
    <m/>
    <m/>
    <m/>
    <m/>
    <m/>
    <s v="КП24"/>
    <m/>
    <m/>
    <m/>
    <m/>
    <m/>
    <m/>
  </r>
  <r>
    <x v="8"/>
    <x v="11"/>
    <s v="РН-ЭН"/>
    <x v="255"/>
    <d v="2014-10-12T21:00:00"/>
    <d v="2014-10-12T00:00:00"/>
    <d v="2014-10-12T23:00:00"/>
    <d v="1899-12-30T02:00:00"/>
    <n v="1"/>
    <m/>
    <m/>
    <x v="3"/>
    <s v="БУС"/>
    <x v="5"/>
    <x v="9"/>
    <s v="скважина"/>
    <s v="выбило автомат в БУ -  повторн.включение - норма"/>
    <n v="0.1"/>
    <m/>
    <n v="0.1"/>
    <m/>
    <m/>
    <m/>
    <m/>
    <m/>
    <m/>
    <m/>
    <m/>
    <m/>
    <s v="КП3"/>
    <m/>
    <m/>
    <m/>
    <m/>
    <m/>
    <m/>
  </r>
  <r>
    <x v="8"/>
    <x v="11"/>
    <s v="РН-ЭН"/>
    <x v="255"/>
    <d v="2014-10-12T05:45:00"/>
    <d v="2014-10-12T00:00:00"/>
    <d v="2014-10-12T10:00:00"/>
    <d v="1899-12-30T04:15:00"/>
    <n v="1"/>
    <m/>
    <m/>
    <x v="3"/>
    <s v="БУС"/>
    <x v="5"/>
    <x v="9"/>
    <s v="скважина"/>
    <s v="Отгорел провод в БУ, чистка контактов"/>
    <n v="0.1"/>
    <m/>
    <n v="0.1"/>
    <m/>
    <m/>
    <m/>
    <m/>
    <m/>
    <m/>
    <m/>
    <m/>
    <m/>
    <s v="КП23"/>
    <m/>
    <m/>
    <m/>
    <m/>
    <m/>
    <m/>
  </r>
  <r>
    <x v="8"/>
    <x v="11"/>
    <s v="РН-ЭН"/>
    <x v="255"/>
    <d v="2014-10-12T07:00:00"/>
    <d v="2014-10-12T00:00:00"/>
    <d v="2014-10-12T08:00:00"/>
    <d v="1899-12-30T01:00:00"/>
    <n v="1"/>
    <m/>
    <m/>
    <x v="3"/>
    <s v="БУС"/>
    <x v="5"/>
    <x v="9"/>
    <s v="скважина"/>
    <s v="выбило автомат в БУ -  повторн.включение - норма"/>
    <n v="0.1"/>
    <m/>
    <n v="0.1"/>
    <m/>
    <m/>
    <m/>
    <m/>
    <m/>
    <m/>
    <m/>
    <m/>
    <m/>
    <s v="КП3"/>
    <m/>
    <m/>
    <m/>
    <m/>
    <m/>
    <m/>
  </r>
  <r>
    <x v="8"/>
    <x v="11"/>
    <s v="РН-ЭН"/>
    <x v="255"/>
    <d v="2014-10-12T09:00:00"/>
    <d v="2014-10-12T00:00:00"/>
    <d v="2014-10-12T10:30:00"/>
    <d v="1899-12-30T01:30:00"/>
    <n v="73"/>
    <m/>
    <m/>
    <x v="0"/>
    <s v="КРУН 6 кВ № 2 ПС-35/6 кВ &quot;Катангли&quot;"/>
    <x v="0"/>
    <x v="0"/>
    <s v="КРУН 6 кВ № 2 ПС-35/6 кВ &quot;Катангли&quot;"/>
    <s v="Ремонт ячейки ф. Л-4К, ПС-35/6 кВ &quot;Катангли&quot;"/>
    <n v="4.8"/>
    <m/>
    <n v="4.8"/>
    <m/>
    <m/>
    <m/>
    <m/>
    <m/>
    <m/>
    <m/>
    <m/>
    <m/>
    <s v="КП23"/>
    <m/>
    <m/>
    <m/>
    <m/>
    <m/>
    <m/>
  </r>
  <r>
    <x v="8"/>
    <x v="11"/>
    <s v="РН-ЭН"/>
    <x v="256"/>
    <d v="2014-10-13T13:00:00"/>
    <d v="2014-10-13T00:00:00"/>
    <d v="2014-10-13T15:25:00"/>
    <d v="1899-12-30T02:25:00"/>
    <n v="2"/>
    <m/>
    <m/>
    <x v="3"/>
    <s v="БУС"/>
    <x v="5"/>
    <x v="9"/>
    <s v="ТП-235 гр.3"/>
    <s v="Обрыв провода на катушку МП скв. 2214"/>
    <n v="0.1"/>
    <m/>
    <n v="0.1"/>
    <m/>
    <m/>
    <m/>
    <m/>
    <m/>
    <m/>
    <m/>
    <m/>
    <m/>
    <s v="КП23"/>
    <m/>
    <m/>
    <m/>
    <m/>
    <m/>
    <m/>
  </r>
  <r>
    <x v="8"/>
    <x v="11"/>
    <s v="РН-ЭН"/>
    <x v="256"/>
    <d v="2014-10-13T10:30:00"/>
    <d v="2014-10-13T00:00:00"/>
    <d v="2014-10-13T11:55:00"/>
    <d v="1899-12-30T01:25:00"/>
    <n v="5"/>
    <m/>
    <m/>
    <x v="0"/>
    <s v="ВЛ"/>
    <x v="5"/>
    <x v="2"/>
    <s v="ТП-235 гр.1_x000a_ТП-226 гр.1 "/>
    <s v="Сломалась опора, схлест проводов ВЛ-0,4кВ,"/>
    <n v="0.1"/>
    <m/>
    <n v="0.1"/>
    <m/>
    <m/>
    <m/>
    <m/>
    <m/>
    <m/>
    <m/>
    <m/>
    <m/>
    <s v="КП23"/>
    <m/>
    <m/>
    <m/>
    <m/>
    <m/>
    <m/>
  </r>
  <r>
    <x v="8"/>
    <x v="11"/>
    <s v="РН-ЭН"/>
    <x v="256"/>
    <d v="2014-10-13T14:30:00"/>
    <d v="2014-10-13T00:00:00"/>
    <d v="2014-10-14T10:30:00"/>
    <d v="1899-12-30T20:00:00"/>
    <n v="4"/>
    <m/>
    <m/>
    <x v="0"/>
    <s v="ВЛ"/>
    <x v="5"/>
    <x v="2"/>
    <s v="ТП-238 гр.2"/>
    <s v="Обрыв ВЛ-0,4 кВ в районе скв. 1743"/>
    <n v="1.4"/>
    <m/>
    <n v="1.4"/>
    <m/>
    <m/>
    <m/>
    <s v="переходящие"/>
    <m/>
    <m/>
    <m/>
    <m/>
    <m/>
    <s v="КП23"/>
    <m/>
    <m/>
    <m/>
    <m/>
    <m/>
    <m/>
  </r>
  <r>
    <x v="8"/>
    <x v="11"/>
    <s v="РН-ЭН"/>
    <x v="22"/>
    <d v="2014-10-14T07:00:00"/>
    <d v="2014-10-14T00:00:00"/>
    <d v="2014-10-14T11:20:00"/>
    <d v="1899-12-30T04:20:00"/>
    <n v="1"/>
    <m/>
    <m/>
    <x v="3"/>
    <s v="БУС"/>
    <x v="5"/>
    <x v="9"/>
    <s v="скважина"/>
    <s v="Ремонт теплового реле БУС"/>
    <n v="0.2"/>
    <m/>
    <n v="0.2"/>
    <m/>
    <m/>
    <m/>
    <m/>
    <m/>
    <m/>
    <m/>
    <m/>
    <m/>
    <s v="КП23"/>
    <m/>
    <m/>
    <m/>
    <m/>
    <m/>
    <m/>
  </r>
  <r>
    <x v="8"/>
    <x v="11"/>
    <s v="РН-ЭН"/>
    <x v="22"/>
    <d v="2014-10-14T07:00:00"/>
    <d v="2014-10-14T00:00:00"/>
    <d v="2014-10-14T14:55:00"/>
    <d v="1899-12-30T07:55:00"/>
    <n v="1"/>
    <m/>
    <m/>
    <x v="3"/>
    <s v="БУС"/>
    <x v="5"/>
    <x v="9"/>
    <s v="скважина"/>
    <s v="отгорела фаза в БУС"/>
    <n v="0.1"/>
    <m/>
    <n v="0.1"/>
    <m/>
    <m/>
    <m/>
    <m/>
    <m/>
    <m/>
    <m/>
    <m/>
    <m/>
    <s v="КП23"/>
    <m/>
    <m/>
    <m/>
    <m/>
    <m/>
    <m/>
  </r>
  <r>
    <x v="8"/>
    <x v="11"/>
    <s v="РН-ЭН"/>
    <x v="22"/>
    <d v="2014-10-14T07:00:00"/>
    <d v="2014-10-14T00:00:00"/>
    <d v="2014-10-14T15:30:00"/>
    <d v="1899-12-30T08:30:00"/>
    <n v="4"/>
    <m/>
    <m/>
    <x v="0"/>
    <s v="ВЛ"/>
    <x v="5"/>
    <x v="2"/>
    <s v="ТП№11 ф.3"/>
    <s v="АОЭЭ ТП№11 ф.3 от ПС &quot;2-ая Площадь&quot; - нет эл. энергии"/>
    <n v="1"/>
    <m/>
    <n v="1"/>
    <m/>
    <m/>
    <m/>
    <m/>
    <m/>
    <m/>
    <m/>
    <m/>
    <m/>
    <s v="КП24"/>
    <m/>
    <m/>
    <m/>
    <m/>
    <m/>
    <m/>
  </r>
  <r>
    <x v="8"/>
    <x v="11"/>
    <s v="РН-ЭН"/>
    <x v="22"/>
    <d v="2014-10-14T07:00:00"/>
    <d v="2014-10-14T00:00:00"/>
    <d v="2014-10-17T16:30:00"/>
    <d v="1900-01-02T09:30:00"/>
    <n v="1"/>
    <m/>
    <m/>
    <x v="0"/>
    <s v="ТП"/>
    <x v="5"/>
    <x v="6"/>
    <s v="ТП"/>
    <s v="Сгорел автомат в ТП, необходим кабель сечение (4*10) "/>
    <n v="3.4"/>
    <m/>
    <n v="3.4"/>
    <m/>
    <m/>
    <m/>
    <s v="переходящие"/>
    <m/>
    <m/>
    <m/>
    <m/>
    <m/>
    <s v="КП23"/>
    <m/>
    <m/>
    <m/>
    <m/>
    <m/>
    <m/>
  </r>
  <r>
    <x v="8"/>
    <x v="11"/>
    <s v="РН-ЭН"/>
    <x v="22"/>
    <d v="2014-10-14T10:00:00"/>
    <d v="2014-10-14T00:00:00"/>
    <d v="2014-10-14T11:00:00"/>
    <d v="1899-12-30T01:00:00"/>
    <n v="1"/>
    <m/>
    <m/>
    <x v="0"/>
    <s v="БУС"/>
    <x v="5"/>
    <x v="9"/>
    <s v="скважина"/>
    <s v="Сгорел пускатель, замена"/>
    <n v="0.2"/>
    <m/>
    <n v="0.2"/>
    <m/>
    <m/>
    <m/>
    <m/>
    <m/>
    <m/>
    <m/>
    <m/>
    <m/>
    <s v="КП23"/>
    <m/>
    <m/>
    <m/>
    <m/>
    <m/>
    <m/>
  </r>
  <r>
    <x v="8"/>
    <x v="11"/>
    <s v="РН-ЭН"/>
    <x v="22"/>
    <d v="2014-10-14T11:00:00"/>
    <d v="2014-10-14T00:00:00"/>
    <d v="2014-10-14T18:30:00"/>
    <d v="1899-12-30T07:30:00"/>
    <n v="6"/>
    <m/>
    <m/>
    <x v="0"/>
    <s v="ТП-17А"/>
    <x v="5"/>
    <x v="6"/>
    <s v="ТП-17А"/>
    <s v="Сгорел автомат в ТП, замена"/>
    <n v="3.9"/>
    <m/>
    <n v="3.9"/>
    <m/>
    <m/>
    <m/>
    <m/>
    <m/>
    <m/>
    <m/>
    <m/>
    <m/>
    <s v="КП23"/>
    <m/>
    <m/>
    <m/>
    <m/>
    <m/>
    <m/>
  </r>
  <r>
    <x v="8"/>
    <x v="11"/>
    <s v="РН-ЭН"/>
    <x v="22"/>
    <d v="2014-10-14T18:02:00"/>
    <d v="2014-10-15T00:00:00"/>
    <d v="2014-10-15T10:00:00"/>
    <d v="1899-12-30T15:58:00"/>
    <n v="1"/>
    <m/>
    <m/>
    <x v="0"/>
    <s v="БУС"/>
    <x v="5"/>
    <x v="9"/>
    <s v="скважина"/>
    <s v="Сгорел автомат в БУ, замена"/>
    <n v="2.2999999999999998"/>
    <m/>
    <n v="2.2999999999999998"/>
    <m/>
    <m/>
    <m/>
    <s v="переходящие"/>
    <m/>
    <m/>
    <m/>
    <m/>
    <m/>
    <s v="КП23"/>
    <m/>
    <m/>
    <m/>
    <m/>
    <m/>
    <m/>
  </r>
  <r>
    <x v="8"/>
    <x v="11"/>
    <s v="РН-ЭН"/>
    <x v="257"/>
    <d v="2014-10-15T10:00:00"/>
    <d v="2014-10-16T00:00:00"/>
    <d v="2014-10-15T15:00:00"/>
    <d v="1899-12-30T05:00:00"/>
    <n v="4"/>
    <m/>
    <m/>
    <x v="0"/>
    <s v="ТП-31Б"/>
    <x v="5"/>
    <x v="6"/>
    <s v="ТП-31Б"/>
    <s v="Сгорел автомат в ТП, замена"/>
    <n v="0.3"/>
    <m/>
    <n v="0.3"/>
    <m/>
    <m/>
    <m/>
    <m/>
    <m/>
    <m/>
    <m/>
    <m/>
    <m/>
    <s v="КП23"/>
    <m/>
    <m/>
    <m/>
    <m/>
    <m/>
    <m/>
  </r>
  <r>
    <x v="8"/>
    <x v="11"/>
    <s v="РН-ЭН"/>
    <x v="257"/>
    <d v="2014-10-15T07:00:00"/>
    <d v="2014-10-16T00:00:00"/>
    <d v="2014-10-15T10:00:00"/>
    <d v="1899-12-30T03:00:00"/>
    <n v="1"/>
    <m/>
    <m/>
    <x v="0"/>
    <s v="БУС"/>
    <x v="5"/>
    <x v="9"/>
    <s v="скважина"/>
    <s v="Сгорел автомат в БУ, замена"/>
    <n v="0.1"/>
    <m/>
    <n v="0.1"/>
    <m/>
    <m/>
    <m/>
    <m/>
    <m/>
    <m/>
    <m/>
    <m/>
    <m/>
    <s v="КП23"/>
    <m/>
    <m/>
    <m/>
    <m/>
    <m/>
    <m/>
  </r>
  <r>
    <x v="8"/>
    <x v="11"/>
    <s v="РН-ЭН"/>
    <x v="257"/>
    <d v="2014-10-15T18:10:00"/>
    <d v="2014-10-15T00:00:00"/>
    <d v="2014-10-15T22:25:00"/>
    <d v="1899-12-30T04:15:00"/>
    <n v="47"/>
    <m/>
    <m/>
    <x v="0"/>
    <s v="ГПА №2 Набиль"/>
    <x v="2"/>
    <x v="1"/>
    <s v="ГПА №2 Набиль"/>
    <s v="Аварийное отключение ГПА №2 Набиль"/>
    <n v="28.8"/>
    <n v="6.8"/>
    <n v="35.6"/>
    <m/>
    <m/>
    <m/>
    <m/>
    <m/>
    <m/>
    <m/>
    <m/>
    <m/>
    <s v="КП24"/>
    <m/>
    <m/>
    <m/>
    <m/>
    <m/>
    <m/>
  </r>
  <r>
    <x v="8"/>
    <x v="11"/>
    <s v="РН-ЭН"/>
    <x v="258"/>
    <d v="2014-10-16T07:00:00"/>
    <d v="2014-10-16T00:00:00"/>
    <d v="2014-10-16T11:00:00"/>
    <d v="1899-12-30T04:00:00"/>
    <n v="1"/>
    <m/>
    <m/>
    <x v="3"/>
    <s v="БУС"/>
    <x v="5"/>
    <x v="9"/>
    <s v="скважина"/>
    <s v="Сгорел автомат в БУ, замена"/>
    <n v="0.1"/>
    <m/>
    <n v="0.1"/>
    <m/>
    <m/>
    <m/>
    <m/>
    <m/>
    <m/>
    <m/>
    <m/>
    <m/>
    <s v="КП23"/>
    <m/>
    <m/>
    <m/>
    <m/>
    <m/>
    <m/>
  </r>
  <r>
    <x v="8"/>
    <x v="11"/>
    <s v="РН-ЭН"/>
    <x v="258"/>
    <d v="2014-10-16T11:07:00"/>
    <d v="2014-10-16T00:00:00"/>
    <d v="2014-10-16T14:45:00"/>
    <d v="1899-12-30T03:38:00"/>
    <n v="7"/>
    <m/>
    <m/>
    <x v="0"/>
    <s v="ВЛ"/>
    <x v="5"/>
    <x v="2"/>
    <s v="ТП-209 гр.2"/>
    <s v="ТП-209 гр.2 - правка авар. опоры, КЗ в линии ВЛ-0,4 кВ"/>
    <n v="0.5"/>
    <m/>
    <n v="0.5"/>
    <m/>
    <m/>
    <m/>
    <m/>
    <m/>
    <m/>
    <m/>
    <m/>
    <m/>
    <s v="КП23"/>
    <m/>
    <m/>
    <m/>
    <m/>
    <m/>
    <m/>
  </r>
  <r>
    <x v="8"/>
    <x v="11"/>
    <s v="РН-ЭН"/>
    <x v="258"/>
    <d v="2014-10-16T10:00:00"/>
    <d v="2014-10-16T00:00:00"/>
    <d v="2014-10-16T12:30:00"/>
    <d v="1899-12-30T02:30:00"/>
    <n v="2"/>
    <m/>
    <m/>
    <x v="0"/>
    <s v="ВЛ"/>
    <x v="5"/>
    <x v="2"/>
    <s v="ТП-346"/>
    <s v="Уст-ка опор 0,4кВ, перетяжка провода от ТП-6/0,4кВ №346 до скв.224 по аварийной заявке"/>
    <n v="0.3"/>
    <m/>
    <n v="0.3"/>
    <m/>
    <m/>
    <m/>
    <m/>
    <m/>
    <m/>
    <m/>
    <m/>
    <m/>
    <s v="КП23"/>
    <m/>
    <m/>
    <m/>
    <m/>
    <m/>
    <m/>
  </r>
  <r>
    <x v="8"/>
    <x v="11"/>
    <s v="РН-ЭН"/>
    <x v="259"/>
    <d v="2014-10-17T14:45:00"/>
    <d v="2014-10-17T00:00:00"/>
    <d v="2014-10-17T16:00:00"/>
    <d v="1899-12-30T01:15:00"/>
    <n v="5"/>
    <m/>
    <m/>
    <x v="0"/>
    <s v="ВЛ"/>
    <x v="2"/>
    <x v="2"/>
    <s v="ВЛ"/>
    <s v="Замена сломанной опоры № 23, ВЛ-6 кВ ф.53 от РВНО № 320 Д. Северка по аварийной заявке"/>
    <n v="0.4"/>
    <m/>
    <n v="0.4"/>
    <m/>
    <m/>
    <m/>
    <m/>
    <m/>
    <m/>
    <m/>
    <m/>
    <m/>
    <s v="КП23"/>
    <m/>
    <m/>
    <m/>
    <m/>
    <m/>
    <m/>
  </r>
  <r>
    <x v="8"/>
    <x v="11"/>
    <s v="РН-ЭН"/>
    <x v="260"/>
    <m/>
    <m/>
    <m/>
    <m/>
    <m/>
    <m/>
    <m/>
    <x v="4"/>
    <m/>
    <x v="3"/>
    <x v="8"/>
    <m/>
    <m/>
    <m/>
    <m/>
    <m/>
    <m/>
    <m/>
    <m/>
    <s v="Нарушений нет"/>
    <m/>
    <m/>
    <m/>
    <m/>
    <m/>
    <m/>
    <m/>
    <m/>
    <m/>
    <m/>
    <m/>
    <m/>
  </r>
  <r>
    <x v="8"/>
    <x v="11"/>
    <s v="РН-ЭН"/>
    <x v="261"/>
    <d v="2014-10-20T03:33:00"/>
    <d v="2014-10-19T00:00:00"/>
    <d v="2014-10-20T04:35:08"/>
    <d v="1899-12-30T01:02:08"/>
    <n v="1"/>
    <m/>
    <m/>
    <x v="3"/>
    <s v="БУС"/>
    <x v="5"/>
    <x v="9"/>
    <s v="Колендо скв. 27"/>
    <s v="Выб. при зап./ ост. БКНС Колендо"/>
    <n v="0.3"/>
    <m/>
    <n v="0.2"/>
    <m/>
    <m/>
    <m/>
    <m/>
    <m/>
    <m/>
    <m/>
    <m/>
    <m/>
    <s v="КП24"/>
    <m/>
    <m/>
    <m/>
    <m/>
    <m/>
    <m/>
  </r>
  <r>
    <x v="8"/>
    <x v="11"/>
    <s v="РН-ЭН"/>
    <x v="261"/>
    <d v="2014-10-20T01:00:00"/>
    <d v="2014-10-19T00:00:00"/>
    <d v="2014-10-20T03:00:00"/>
    <d v="1899-12-30T02:00:00"/>
    <n v="1"/>
    <m/>
    <m/>
    <x v="3"/>
    <s v="БУС"/>
    <x v="5"/>
    <x v="9"/>
    <s v="Центральная Оха скв. 1799"/>
    <s v="Ремонт теплового реле БУС"/>
    <n v="0.1"/>
    <m/>
    <n v="0.1"/>
    <m/>
    <m/>
    <m/>
    <m/>
    <m/>
    <m/>
    <m/>
    <m/>
    <m/>
    <s v="КП23"/>
    <m/>
    <m/>
    <m/>
    <m/>
    <m/>
    <m/>
  </r>
  <r>
    <x v="8"/>
    <x v="11"/>
    <s v="РН-ЭН"/>
    <x v="262"/>
    <d v="2014-10-20T07:51:00"/>
    <d v="2014-10-20T00:00:00"/>
    <d v="2014-10-20T08:19:00"/>
    <d v="1899-12-30T00:28:00"/>
    <n v="1"/>
    <m/>
    <m/>
    <x v="3"/>
    <s v="БУС"/>
    <x v="5"/>
    <x v="9"/>
    <s v="Колендо скв. 27"/>
    <s v="Выб. при зап./ ост. БКНС Колендо"/>
    <n v="0.1"/>
    <m/>
    <n v="0.1"/>
    <m/>
    <m/>
    <m/>
    <m/>
    <m/>
    <m/>
    <m/>
    <m/>
    <m/>
    <s v="КП24"/>
    <m/>
    <m/>
    <m/>
    <m/>
    <m/>
    <m/>
  </r>
  <r>
    <x v="8"/>
    <x v="11"/>
    <s v="РН-ЭН"/>
    <x v="262"/>
    <d v="2014-10-20T12:00:00"/>
    <d v="2014-10-20T00:00:00"/>
    <d v="2014-10-20T14:30:00"/>
    <d v="1899-12-30T02:30:00"/>
    <n v="1"/>
    <m/>
    <m/>
    <x v="3"/>
    <s v="БУС"/>
    <x v="5"/>
    <x v="9"/>
    <s v="Катангли скв. 309"/>
    <s v="Сгорел автомат в БУ, замена"/>
    <n v="0.1"/>
    <m/>
    <n v="0.1"/>
    <m/>
    <m/>
    <m/>
    <m/>
    <m/>
    <m/>
    <m/>
    <m/>
    <m/>
    <s v="КП23"/>
    <m/>
    <m/>
    <m/>
    <m/>
    <m/>
    <m/>
  </r>
  <r>
    <x v="8"/>
    <x v="11"/>
    <s v="РН-ЭН"/>
    <x v="262"/>
    <d v="2014-10-20T07:00:00"/>
    <d v="2014-10-20T00:00:00"/>
    <d v="2014-10-20T12:00:00"/>
    <d v="1899-12-30T05:00:00"/>
    <n v="2"/>
    <m/>
    <m/>
    <x v="0"/>
    <s v="ТП-259"/>
    <x v="5"/>
    <x v="6"/>
    <s v="ТП-259"/>
    <s v="Сгорел автомат на ТП-259, замена"/>
    <n v="0.4"/>
    <m/>
    <n v="0.4"/>
    <m/>
    <m/>
    <m/>
    <m/>
    <m/>
    <m/>
    <m/>
    <m/>
    <m/>
    <s v="КП23"/>
    <m/>
    <m/>
    <m/>
    <m/>
    <m/>
    <m/>
  </r>
  <r>
    <x v="8"/>
    <x v="11"/>
    <s v="РН-ЭН"/>
    <x v="263"/>
    <d v="2014-10-21T09:00:00"/>
    <d v="2014-10-21T00:00:00"/>
    <d v="2014-10-21T15:00:00"/>
    <d v="1899-12-30T06:00:00"/>
    <n v="1"/>
    <m/>
    <m/>
    <x v="3"/>
    <s v="БУС"/>
    <x v="5"/>
    <x v="9"/>
    <s v="Центральная Оха скв. 1568"/>
    <s v="Выбило автомат в БУ -  повторн.включение - норма"/>
    <n v="0.1"/>
    <m/>
    <n v="0.1"/>
    <m/>
    <m/>
    <m/>
    <m/>
    <m/>
    <m/>
    <m/>
    <m/>
    <m/>
    <s v="КП3"/>
    <m/>
    <m/>
    <m/>
    <m/>
    <m/>
    <m/>
  </r>
  <r>
    <x v="8"/>
    <x v="11"/>
    <s v="РН-ЭН"/>
    <x v="263"/>
    <d v="2014-10-21T15:00:00"/>
    <d v="2014-10-21T00:00:00"/>
    <d v="2014-10-21T17:30:00"/>
    <d v="1899-12-30T02:30:00"/>
    <n v="1"/>
    <m/>
    <m/>
    <x v="3"/>
    <s v="БУС"/>
    <x v="5"/>
    <x v="9"/>
    <s v="Центральная Оха скв. 1293"/>
    <s v="Выбило автомат в БУ -  повторн.включение - норма"/>
    <n v="0.1"/>
    <m/>
    <n v="0.1"/>
    <m/>
    <m/>
    <m/>
    <m/>
    <m/>
    <m/>
    <m/>
    <m/>
    <m/>
    <s v="КП3"/>
    <m/>
    <m/>
    <m/>
    <m/>
    <m/>
    <m/>
  </r>
  <r>
    <x v="8"/>
    <x v="11"/>
    <s v="РН-ЭН"/>
    <x v="263"/>
    <d v="2014-10-21T15:00:00"/>
    <d v="2014-10-22T00:00:00"/>
    <d v="2014-10-22T11:45:00"/>
    <d v="1899-12-30T20:45:00"/>
    <n v="4"/>
    <m/>
    <m/>
    <x v="0"/>
    <s v="ВЛ"/>
    <x v="5"/>
    <x v="2"/>
    <s v="Катангли, ТП-307 фид №3"/>
    <s v="Падение опоры №5 ВЛ-0,4кВ ТП №307 фид №3"/>
    <n v="5.7"/>
    <m/>
    <n v="5.7"/>
    <m/>
    <m/>
    <m/>
    <s v="переходящие"/>
    <m/>
    <m/>
    <m/>
    <m/>
    <m/>
    <s v="КП23"/>
    <m/>
    <m/>
    <m/>
    <m/>
    <m/>
    <m/>
  </r>
  <r>
    <x v="8"/>
    <x v="11"/>
    <s v="РН-ЭН"/>
    <x v="264"/>
    <d v="2014-10-22T00:00:00"/>
    <d v="2014-10-22T00:00:00"/>
    <d v="2014-10-22T11:30:00"/>
    <d v="1899-12-30T11:30:00"/>
    <n v="5"/>
    <m/>
    <m/>
    <x v="0"/>
    <s v="ВЛ"/>
    <x v="5"/>
    <x v="2"/>
    <s v="Центральная Оха, ТП-203 фид №3"/>
    <s v="Падение 4й опоры - обрыв провода по ВЛ 0,4 кВ, КТП 203 гр. 3"/>
    <n v="1.8"/>
    <n v="0.2"/>
    <n v="2"/>
    <m/>
    <m/>
    <m/>
    <s v="переходящие"/>
    <m/>
    <m/>
    <m/>
    <m/>
    <m/>
    <s v="КП23"/>
    <m/>
    <m/>
    <m/>
    <m/>
    <m/>
    <m/>
  </r>
  <r>
    <x v="8"/>
    <x v="11"/>
    <s v="РН-ЭН"/>
    <x v="264"/>
    <d v="2014-10-22T00:00:00"/>
    <d v="2014-10-22T00:00:00"/>
    <d v="2014-10-22T10:00:00"/>
    <d v="1899-12-30T10:00:00"/>
    <n v="1"/>
    <m/>
    <m/>
    <x v="0"/>
    <s v="ВЛ"/>
    <x v="5"/>
    <x v="2"/>
    <s v="Центральная Оха скв. 2892"/>
    <s v="Окисление с опоры, КТП 205 гр. 1"/>
    <n v="0.1"/>
    <m/>
    <n v="0.1"/>
    <m/>
    <m/>
    <m/>
    <m/>
    <m/>
    <m/>
    <m/>
    <m/>
    <m/>
    <s v="КП23"/>
    <m/>
    <m/>
    <m/>
    <m/>
    <m/>
    <m/>
  </r>
  <r>
    <x v="8"/>
    <x v="11"/>
    <s v="РН-ЭН"/>
    <x v="265"/>
    <d v="2014-10-23T07:00:00"/>
    <d v="2014-10-23T00:00:00"/>
    <d v="2014-10-23T17:00:00"/>
    <d v="1899-12-30T10:00:00"/>
    <n v="1"/>
    <m/>
    <m/>
    <x v="3"/>
    <s v="БУС"/>
    <x v="5"/>
    <x v="9"/>
    <s v="В.Эхаби, скв. 706"/>
    <s v="Сгорел автомат в БУ, замена"/>
    <n v="0.2"/>
    <m/>
    <n v="0.2"/>
    <m/>
    <m/>
    <m/>
    <m/>
    <m/>
    <m/>
    <m/>
    <m/>
    <m/>
    <s v="КП23"/>
    <m/>
    <m/>
    <m/>
    <m/>
    <m/>
    <m/>
  </r>
  <r>
    <x v="8"/>
    <x v="11"/>
    <s v="РН-ЭН"/>
    <x v="266"/>
    <d v="2014-10-24T09:30:00"/>
    <d v="2014-10-24T00:00:00"/>
    <d v="2014-10-24T11:00:00"/>
    <d v="1899-12-30T01:30:00"/>
    <n v="1"/>
    <m/>
    <m/>
    <x v="3"/>
    <s v="БУС"/>
    <x v="5"/>
    <x v="9"/>
    <s v="Катангли, скв. 772"/>
    <s v="Ремонт автомата в БУ"/>
    <n v="0.1"/>
    <m/>
    <n v="0.1"/>
    <m/>
    <m/>
    <m/>
    <m/>
    <m/>
    <m/>
    <m/>
    <m/>
    <m/>
    <s v="КП23"/>
    <m/>
    <m/>
    <m/>
    <m/>
    <m/>
    <m/>
  </r>
  <r>
    <x v="8"/>
    <x v="11"/>
    <s v="РН-ЭН"/>
    <x v="267"/>
    <m/>
    <m/>
    <m/>
    <m/>
    <m/>
    <m/>
    <m/>
    <x v="4"/>
    <m/>
    <x v="3"/>
    <x v="8"/>
    <m/>
    <m/>
    <m/>
    <m/>
    <m/>
    <m/>
    <m/>
    <m/>
    <s v="Нарушений нет"/>
    <m/>
    <m/>
    <m/>
    <m/>
    <m/>
    <m/>
    <m/>
    <m/>
    <m/>
    <m/>
    <m/>
    <m/>
  </r>
  <r>
    <x v="8"/>
    <x v="11"/>
    <s v="РН-ЭН"/>
    <x v="268"/>
    <d v="2014-10-26T02:00:00"/>
    <d v="2014-10-26T00:00:00"/>
    <d v="2014-10-26T15:00:00"/>
    <d v="1899-12-30T13:00:00"/>
    <n v="1"/>
    <m/>
    <m/>
    <x v="3"/>
    <s v="БУС"/>
    <x v="5"/>
    <x v="9"/>
    <s v="Эхаби, скв. 342"/>
    <s v="Ремонт автомата в БУ"/>
    <n v="0.2"/>
    <m/>
    <n v="0.2"/>
    <m/>
    <m/>
    <m/>
    <m/>
    <m/>
    <m/>
    <m/>
    <m/>
    <m/>
    <s v="КП23"/>
    <m/>
    <m/>
    <m/>
    <m/>
    <m/>
    <m/>
  </r>
  <r>
    <x v="8"/>
    <x v="11"/>
    <s v="РН-ЭН"/>
    <x v="269"/>
    <d v="2014-10-27T10:10:00"/>
    <d v="2014-10-27T00:00:00"/>
    <d v="2014-10-27T14:30:00"/>
    <d v="1899-12-30T04:20:00"/>
    <n v="1"/>
    <m/>
    <m/>
    <x v="3"/>
    <s v="БУС"/>
    <x v="5"/>
    <x v="9"/>
    <s v="Центральная Оха, скв. 2312"/>
    <s v="Выбило автомат в БУ -  повторн.включение - норма"/>
    <n v="0.1"/>
    <m/>
    <n v="0.1"/>
    <m/>
    <m/>
    <m/>
    <m/>
    <m/>
    <m/>
    <m/>
    <m/>
    <m/>
    <s v="КП14"/>
    <m/>
    <m/>
    <m/>
    <m/>
    <m/>
    <m/>
  </r>
  <r>
    <x v="8"/>
    <x v="11"/>
    <s v="РН-ЭН"/>
    <x v="269"/>
    <d v="2014-10-27T10:10:00"/>
    <d v="2014-10-27T00:00:00"/>
    <d v="2014-10-27T15:00:00"/>
    <d v="1899-12-30T04:50:00"/>
    <n v="1"/>
    <m/>
    <m/>
    <x v="3"/>
    <s v="БУС"/>
    <x v="5"/>
    <x v="9"/>
    <s v="Центральная Оха, скв. 2322"/>
    <s v="Выбило автомат в БУ -  повторн.включение - норма"/>
    <n v="0.1"/>
    <m/>
    <n v="0.1"/>
    <m/>
    <m/>
    <m/>
    <m/>
    <m/>
    <m/>
    <m/>
    <m/>
    <m/>
    <s v="КП14"/>
    <m/>
    <m/>
    <m/>
    <m/>
    <m/>
    <m/>
  </r>
  <r>
    <x v="8"/>
    <x v="11"/>
    <s v="РН-ЭН"/>
    <x v="269"/>
    <d v="2014-10-27T15:30:00"/>
    <d v="2014-10-27T00:00:00"/>
    <d v="2014-10-27T16:30:00"/>
    <d v="1899-12-30T01:00:00"/>
    <n v="3"/>
    <m/>
    <m/>
    <x v="3"/>
    <s v="АГЗУ№9"/>
    <x v="5"/>
    <x v="9"/>
    <s v="Вост.Эхаби, скв. 440, 498, 713"/>
    <s v="ПС35/6&quot;2-ая площ.&quot; ТП№11фид.3-выбило автомат в технол.здании  АГЗУ№9, нет эл.энергии на скважинах - подкл.на одной линии"/>
    <n v="0.1"/>
    <m/>
    <n v="0.1"/>
    <m/>
    <m/>
    <m/>
    <m/>
    <m/>
    <m/>
    <m/>
    <m/>
    <m/>
    <s v="КП14"/>
    <m/>
    <m/>
    <m/>
    <m/>
    <m/>
    <m/>
  </r>
  <r>
    <x v="8"/>
    <x v="11"/>
    <s v="РН-ЭН"/>
    <x v="269"/>
    <d v="2014-10-27T09:30:00"/>
    <d v="2014-10-27T00:00:00"/>
    <d v="2014-10-27T11:00:00"/>
    <d v="1899-12-30T01:30:00"/>
    <n v="1"/>
    <m/>
    <m/>
    <x v="3"/>
    <s v="БУС"/>
    <x v="5"/>
    <x v="9"/>
    <s v="Катангли, скв. 744"/>
    <s v="Ремонт теплового реле"/>
    <n v="0.1"/>
    <m/>
    <n v="0.1"/>
    <m/>
    <m/>
    <m/>
    <m/>
    <m/>
    <m/>
    <m/>
    <m/>
    <m/>
    <s v="КП14"/>
    <m/>
    <m/>
    <m/>
    <m/>
    <m/>
    <m/>
  </r>
  <r>
    <x v="8"/>
    <x v="11"/>
    <s v="РН-ЭН"/>
    <x v="269"/>
    <d v="2014-10-27T12:00:00"/>
    <d v="2014-10-27T00:00:00"/>
    <d v="2014-10-27T16:30:00"/>
    <d v="1899-12-30T04:30:00"/>
    <n v="1"/>
    <m/>
    <m/>
    <x v="3"/>
    <s v="БУС"/>
    <x v="5"/>
    <x v="9"/>
    <s v="Катангли, скв. 291"/>
    <s v="Замена катушки в пускателе"/>
    <n v="0.2"/>
    <m/>
    <n v="0.2"/>
    <m/>
    <m/>
    <m/>
    <m/>
    <m/>
    <m/>
    <m/>
    <m/>
    <m/>
    <s v="КП25"/>
    <m/>
    <m/>
    <m/>
    <m/>
    <m/>
    <m/>
  </r>
  <r>
    <x v="8"/>
    <x v="11"/>
    <s v="РН-ЭН"/>
    <x v="269"/>
    <d v="2014-10-27T22:00:00"/>
    <d v="2014-10-30T00:00:00"/>
    <d v="2014-10-30T11:30:00"/>
    <d v="1900-01-01T13:30:00"/>
    <n v="1"/>
    <m/>
    <m/>
    <x v="3"/>
    <s v="БУС"/>
    <x v="5"/>
    <x v="9"/>
    <s v="Катангли, скв. 478"/>
    <s v="Выбивает автомат"/>
    <n v="0.79999999999999993"/>
    <m/>
    <n v="0.79999999999999993"/>
    <m/>
    <m/>
    <m/>
    <s v="переходящие"/>
    <m/>
    <m/>
    <m/>
    <m/>
    <m/>
    <s v="КП25"/>
    <m/>
    <m/>
    <m/>
    <m/>
    <m/>
    <m/>
  </r>
  <r>
    <x v="8"/>
    <x v="11"/>
    <s v="РН-ЭН"/>
    <x v="269"/>
    <d v="2014-10-27T20:55:00"/>
    <d v="2014-11-03T00:00:00"/>
    <d v="2014-11-03T03:37:00"/>
    <d v="1900-01-05T06:42:00"/>
    <n v="12"/>
    <m/>
    <m/>
    <x v="2"/>
    <s v="ВЛ"/>
    <x v="2"/>
    <x v="2"/>
    <s v="Колендо, ВЛ-6 кВ"/>
    <s v="Обрыв ВЛ 6 кВ возле ВМ-1"/>
    <n v="230.7"/>
    <n v="29.8"/>
    <n v="260.5"/>
    <m/>
    <m/>
    <m/>
    <s v="переходящие"/>
    <m/>
    <m/>
    <m/>
    <m/>
    <m/>
    <s v="КП14"/>
    <m/>
    <m/>
    <m/>
    <m/>
    <m/>
    <m/>
  </r>
  <r>
    <x v="8"/>
    <x v="11"/>
    <s v="РН-ЭН"/>
    <x v="269"/>
    <d v="2014-10-27T21:35:01"/>
    <d v="2014-10-27T00:00:00"/>
    <d v="2014-10-27T22:30:00"/>
    <d v="1899-12-30T00:54:59"/>
    <n v="10"/>
    <m/>
    <m/>
    <x v="2"/>
    <s v="ВЛ"/>
    <x v="0"/>
    <x v="2"/>
    <s v="Колендо, ВЛ-35 кВ"/>
    <s v="АОЭЭ ВЛ 35 кВ"/>
    <n v="3.1"/>
    <n v="23.8"/>
    <n v="26.900000000000002"/>
    <m/>
    <m/>
    <m/>
    <m/>
    <m/>
    <m/>
    <m/>
    <m/>
    <m/>
    <s v="КП14"/>
    <m/>
    <m/>
    <m/>
    <m/>
    <m/>
    <m/>
  </r>
  <r>
    <x v="8"/>
    <x v="11"/>
    <s v="РН-ЭН"/>
    <x v="269"/>
    <d v="2014-10-27T08:20:00"/>
    <d v="2014-10-27T00:00:00"/>
    <d v="2014-10-27T09:00:00"/>
    <d v="1899-12-30T00:40:00"/>
    <n v="9"/>
    <m/>
    <m/>
    <x v="3"/>
    <s v="БУС"/>
    <x v="5"/>
    <x v="9"/>
    <s v="скважина"/>
    <s v="при запуске ЦНС№2 на БКНС"/>
    <n v="3.1"/>
    <n v="6.3"/>
    <n v="9.4"/>
    <m/>
    <m/>
    <m/>
    <m/>
    <m/>
    <m/>
    <m/>
    <m/>
    <m/>
    <s v="КП24"/>
    <m/>
    <m/>
    <m/>
    <m/>
    <m/>
    <m/>
  </r>
  <r>
    <x v="8"/>
    <x v="11"/>
    <s v="РН-ЭН"/>
    <x v="269"/>
    <d v="2014-10-27T22:15:00"/>
    <d v="2014-11-08T00:00:00"/>
    <d v="2014-11-08T17:00:00"/>
    <d v="1900-01-10T18:45:00"/>
    <n v="4"/>
    <m/>
    <m/>
    <x v="2"/>
    <s v="ВЛ"/>
    <x v="0"/>
    <x v="2"/>
    <s v="Северная Оха, ВЛ-35 кВ"/>
    <s v="Ф- 54, ВЛ 35кВ"/>
    <n v="50.2"/>
    <n v="0.2"/>
    <n v="50.400000000000006"/>
    <m/>
    <m/>
    <m/>
    <s v="переходящие"/>
    <m/>
    <m/>
    <m/>
    <m/>
    <m/>
    <s v="КП14"/>
    <m/>
    <m/>
    <m/>
    <m/>
    <m/>
    <m/>
  </r>
  <r>
    <x v="8"/>
    <x v="11"/>
    <s v="РН-ЭН"/>
    <x v="269"/>
    <d v="2014-10-27T10:00:00"/>
    <d v="2014-10-28T00:00:00"/>
    <d v="2014-10-28T06:59:59"/>
    <d v="1899-12-30T20:59:59"/>
    <n v="2"/>
    <m/>
    <m/>
    <x v="2"/>
    <s v="ВЛ"/>
    <x v="5"/>
    <x v="2"/>
    <s v="Северная Оха, ВЛ-0,4 кВ"/>
    <s v="ТП- 226 - сломана опора. Требуется АПТ для перевода на другую опору (АПТ нет в наличии)."/>
    <n v="0.6"/>
    <m/>
    <n v="0.6"/>
    <m/>
    <m/>
    <m/>
    <s v="переходящие"/>
    <m/>
    <m/>
    <m/>
    <m/>
    <m/>
    <s v="КП14"/>
    <m/>
    <m/>
    <m/>
    <m/>
    <m/>
    <m/>
  </r>
  <r>
    <x v="8"/>
    <x v="11"/>
    <s v="РН-ЭН"/>
    <x v="269"/>
    <d v="2014-10-27T16:30:00"/>
    <d v="2014-11-17T00:00:00"/>
    <d v="2014-11-17T18:00:00"/>
    <d v="1900-01-20T01:30:00"/>
    <n v="14"/>
    <m/>
    <m/>
    <x v="2"/>
    <s v="ВЛ"/>
    <x v="5"/>
    <x v="2"/>
    <s v="Центральная Оха, ВЛ-0,4 кВ"/>
    <s v="АОЭЭ ТП-97 - обрыв ВЛ-04кВ. Восстановительные работы на 28.10.14г.  "/>
    <n v="140.5"/>
    <m/>
    <n v="140.5"/>
    <m/>
    <m/>
    <m/>
    <s v="переходящие"/>
    <m/>
    <m/>
    <m/>
    <m/>
    <m/>
    <s v="КП14"/>
    <m/>
    <m/>
    <m/>
    <m/>
    <m/>
    <m/>
  </r>
  <r>
    <x v="8"/>
    <x v="11"/>
    <s v="РН-ЭН"/>
    <x v="269"/>
    <d v="2014-10-27T22:04:00"/>
    <d v="2014-11-12T00:00:00"/>
    <d v="2014-11-12T18:00:00"/>
    <d v="1900-01-14T19:56:00"/>
    <n v="201"/>
    <m/>
    <m/>
    <x v="2"/>
    <s v="ВЛ"/>
    <x v="0"/>
    <x v="2"/>
    <s v="Центральная Оха, ВЛ-35 кВ"/>
    <s v="ф. 52, 53, 54, 65 ВЛ 35 кВ"/>
    <n v="1159.9000000000001"/>
    <m/>
    <n v="1159.9000000000001"/>
    <m/>
    <m/>
    <m/>
    <s v="переходящие"/>
    <m/>
    <m/>
    <m/>
    <m/>
    <m/>
    <s v="КП14"/>
    <m/>
    <m/>
    <m/>
    <m/>
    <m/>
    <m/>
  </r>
  <r>
    <x v="8"/>
    <x v="11"/>
    <s v="РН-ЭН"/>
    <x v="269"/>
    <d v="2014-10-27T21:55:04"/>
    <d v="2014-11-11T00:00:00"/>
    <d v="2014-11-11T15:00:00"/>
    <d v="1900-01-13T17:04:56"/>
    <n v="77"/>
    <m/>
    <m/>
    <x v="2"/>
    <s v="ВЛ"/>
    <x v="2"/>
    <x v="2"/>
    <s v="Вост.Эхаби, ВЛ-6 кВ"/>
    <s v="АОЭЭ 2-ая Площадь Фид. №4"/>
    <n v="293.7"/>
    <n v="280.10000000000002"/>
    <n v="573.79999999999995"/>
    <m/>
    <m/>
    <m/>
    <s v="переходящие"/>
    <m/>
    <m/>
    <m/>
    <m/>
    <m/>
    <s v="КП14"/>
    <m/>
    <m/>
    <m/>
    <m/>
    <m/>
    <m/>
  </r>
  <r>
    <x v="8"/>
    <x v="11"/>
    <s v="РН-ЭН"/>
    <x v="269"/>
    <d v="2014-10-27T21:55:07"/>
    <d v="2014-12-15T00:00:00"/>
    <d v="2014-12-15T16:00:00"/>
    <d v="1900-02-16T18:04:53"/>
    <n v="86"/>
    <m/>
    <m/>
    <x v="2"/>
    <s v="ВЛ"/>
    <x v="2"/>
    <x v="2"/>
    <s v="Вост.Эхаби, Сах.Сопка, ВЛ-6 кВ"/>
    <s v="АОЭЭ Вост.Эхаби Фид. №2, 4, Сах.Сопка ф. 1, 2"/>
    <n v="700.99999999999989"/>
    <m/>
    <n v="700.99999999999989"/>
    <m/>
    <m/>
    <m/>
    <s v="переходящие"/>
    <m/>
    <m/>
    <m/>
    <m/>
    <m/>
    <s v="КП14"/>
    <m/>
    <m/>
    <m/>
    <m/>
    <m/>
    <m/>
  </r>
  <r>
    <x v="8"/>
    <x v="11"/>
    <s v="РН-ЭН"/>
    <x v="269"/>
    <d v="2014-10-27T21:20:00"/>
    <d v="2014-11-21T00:00:00"/>
    <d v="2014-11-22T13:05:00"/>
    <d v="1900-01-24T15:45:00"/>
    <n v="11"/>
    <m/>
    <m/>
    <x v="2"/>
    <s v="ВЛ"/>
    <x v="0"/>
    <x v="2"/>
    <s v="Гиляко-Абунан, ВЛ-35 кВ"/>
    <s v="АОЭЭ Гиляко-Абунан"/>
    <n v="324"/>
    <m/>
    <n v="324"/>
    <m/>
    <m/>
    <m/>
    <s v="переходящие"/>
    <m/>
    <m/>
    <m/>
    <m/>
    <m/>
    <s v="КП14"/>
    <m/>
    <m/>
    <m/>
    <m/>
    <m/>
    <m/>
  </r>
  <r>
    <x v="8"/>
    <x v="11"/>
    <s v="РН-ЭН"/>
    <x v="269"/>
    <d v="2014-10-27T17:37:00"/>
    <d v="2014-11-12T00:00:00"/>
    <d v="2014-11-12T17:00:00"/>
    <d v="1900-01-14T23:23:00"/>
    <n v="71"/>
    <m/>
    <m/>
    <x v="2"/>
    <s v="ВЛ"/>
    <x v="2"/>
    <x v="2"/>
    <s v="Эхаби, ВЛ-6 кВ"/>
    <s v="АОЭЭ Эхаби Фид. №1,2,3,4"/>
    <n v="876.69999999999982"/>
    <n v="459.5"/>
    <n v="1336.1999999999998"/>
    <m/>
    <m/>
    <m/>
    <s v="переходящие"/>
    <m/>
    <m/>
    <m/>
    <m/>
    <m/>
    <s v="КП14"/>
    <m/>
    <m/>
    <m/>
    <m/>
    <m/>
    <m/>
  </r>
  <r>
    <x v="8"/>
    <x v="11"/>
    <s v="РН-ЭН"/>
    <x v="269"/>
    <d v="2014-10-27T21:46:36"/>
    <d v="2014-11-12T00:00:00"/>
    <d v="2014-11-12T18:30:00"/>
    <d v="1900-01-14T20:43:24"/>
    <n v="12"/>
    <m/>
    <m/>
    <x v="2"/>
    <s v="ВЛ"/>
    <x v="2"/>
    <x v="2"/>
    <s v="Одопту, ВЛ-6 кВ"/>
    <s v="АОЭЭ Одопту"/>
    <n v="466.80000000000007"/>
    <n v="2.9"/>
    <n v="469.70000000000005"/>
    <m/>
    <m/>
    <m/>
    <s v="переходящие"/>
    <m/>
    <m/>
    <m/>
    <m/>
    <m/>
    <s v="КП14"/>
    <m/>
    <m/>
    <m/>
    <m/>
    <m/>
    <m/>
  </r>
  <r>
    <x v="8"/>
    <x v="11"/>
    <s v="РН-ЭН"/>
    <x v="269"/>
    <d v="2014-10-27T21:35:00"/>
    <d v="2014-11-09T00:00:00"/>
    <d v="2014-11-09T10:40:00"/>
    <d v="1900-01-11T13:05:00"/>
    <n v="29"/>
    <m/>
    <m/>
    <x v="2"/>
    <s v="ВЛ"/>
    <x v="0"/>
    <x v="2"/>
    <s v="Одопту Северный Купол, ВЛ-35 кВ"/>
    <s v="АОЭЭ Одопту СК. Авар. ост. ДЭС - отсут. диз/топлива"/>
    <n v="1920.8"/>
    <n v="260"/>
    <n v="2180.8000000000002"/>
    <m/>
    <m/>
    <m/>
    <s v="переходящие"/>
    <m/>
    <m/>
    <m/>
    <m/>
    <m/>
    <s v="КП14"/>
    <m/>
    <m/>
    <m/>
    <m/>
    <m/>
    <m/>
  </r>
  <r>
    <x v="8"/>
    <x v="11"/>
    <s v="РН-ЭН"/>
    <x v="269"/>
    <d v="2014-10-27T22:18:00"/>
    <d v="2014-12-07T00:00:00"/>
    <d v="2014-12-07T18:36:00"/>
    <d v="1900-02-08T20:18:00"/>
    <n v="12"/>
    <m/>
    <m/>
    <x v="2"/>
    <s v="ВЛ"/>
    <x v="2"/>
    <x v="2"/>
    <s v="Тунгор, ВЛ-6 кВ"/>
    <s v="АОЭЭ Тунгор"/>
    <n v="1117.8000000000002"/>
    <m/>
    <n v="1117.8000000000002"/>
    <m/>
    <m/>
    <m/>
    <s v="переходящие"/>
    <m/>
    <m/>
    <m/>
    <m/>
    <m/>
    <s v="КП14"/>
    <m/>
    <m/>
    <m/>
    <m/>
    <m/>
    <m/>
  </r>
  <r>
    <x v="8"/>
    <x v="11"/>
    <s v="РН-ЭН"/>
    <x v="269"/>
    <d v="2014-10-27T22:00:00"/>
    <d v="2014-10-27T00:00:00"/>
    <d v="2014-10-27T22:45:00"/>
    <d v="1899-12-30T00:45:00"/>
    <n v="8"/>
    <m/>
    <m/>
    <x v="2"/>
    <s v="ВЛ"/>
    <x v="2"/>
    <x v="2"/>
    <s v="Шхунное, ВЛ-6 кВ"/>
    <s v="АОЭЭ Шхунное"/>
    <n v="0.5"/>
    <m/>
    <n v="0.5"/>
    <m/>
    <m/>
    <m/>
    <m/>
    <m/>
    <m/>
    <m/>
    <m/>
    <m/>
    <s v="КП14"/>
    <m/>
    <m/>
    <m/>
    <m/>
    <m/>
    <m/>
  </r>
  <r>
    <x v="8"/>
    <x v="11"/>
    <s v="РН-ЭН"/>
    <x v="269"/>
    <d v="2014-10-27T18:30:00"/>
    <d v="2014-11-06T00:00:00"/>
    <d v="2014-11-06T22:00:00"/>
    <d v="1900-01-09T03:30:00"/>
    <n v="6"/>
    <m/>
    <m/>
    <x v="2"/>
    <s v="ВЛ"/>
    <x v="5"/>
    <x v="2"/>
    <s v="Зап.Сабо, ВЛ-0,4 кВ"/>
    <s v="Из-за обрыва эл.провода на скв.128 З.Сабо."/>
    <n v="85.700000000000017"/>
    <n v="1.4"/>
    <n v="87.100000000000023"/>
    <m/>
    <m/>
    <m/>
    <s v="переходящие"/>
    <m/>
    <m/>
    <m/>
    <m/>
    <m/>
    <s v="КП23"/>
    <m/>
    <m/>
    <m/>
    <m/>
    <m/>
    <m/>
  </r>
  <r>
    <x v="8"/>
    <x v="11"/>
    <s v="РН-ЭН"/>
    <x v="269"/>
    <d v="2014-10-27T22:00:00"/>
    <d v="2014-11-18T00:00:00"/>
    <d v="2014-11-18T14:00:00"/>
    <d v="1900-01-20T16:00:00"/>
    <n v="31"/>
    <m/>
    <m/>
    <x v="2"/>
    <s v="ВЛ"/>
    <x v="2"/>
    <x v="2"/>
    <s v="Зап.Сабо, ВЛ-6 кВ"/>
    <s v="Выяснение причины, метео"/>
    <n v="226.09999999999997"/>
    <n v="166.4"/>
    <n v="392.5"/>
    <m/>
    <m/>
    <m/>
    <s v="переходящие"/>
    <m/>
    <m/>
    <m/>
    <m/>
    <m/>
    <s v="КП14"/>
    <m/>
    <m/>
    <m/>
    <m/>
    <m/>
    <m/>
  </r>
  <r>
    <x v="8"/>
    <x v="11"/>
    <s v="РН-ЭН"/>
    <x v="269"/>
    <d v="2014-10-27T21:20:00"/>
    <d v="2014-12-15T00:00:00"/>
    <d v="2014-12-15T17:00:00"/>
    <d v="1900-02-16T19:40:00"/>
    <n v="5"/>
    <m/>
    <m/>
    <x v="2"/>
    <s v="ВЛ"/>
    <x v="5"/>
    <x v="2"/>
    <s v="Кыдыланьи, ВЛ-0,4 кВ"/>
    <s v="Выяснение причины, метео"/>
    <n v="135.4"/>
    <m/>
    <n v="135.4"/>
    <m/>
    <m/>
    <m/>
    <s v="переходящие"/>
    <m/>
    <m/>
    <m/>
    <m/>
    <m/>
    <s v="КП14"/>
    <m/>
    <m/>
    <m/>
    <m/>
    <m/>
    <m/>
  </r>
  <r>
    <x v="8"/>
    <x v="11"/>
    <s v="РН-ЭН"/>
    <x v="269"/>
    <d v="2014-10-27T21:35:00"/>
    <d v="2014-11-15T00:00:00"/>
    <d v="2014-11-15T12:00:00"/>
    <d v="1900-01-17T14:25:00"/>
    <n v="61"/>
    <m/>
    <m/>
    <x v="2"/>
    <s v="ВЛ"/>
    <x v="2"/>
    <x v="2"/>
    <s v="Мухто, Центральный Сабо, ВЛ-6 кВ"/>
    <s v="Выяснение причины, метео"/>
    <n v="235.4"/>
    <n v="151.30000000000001"/>
    <n v="386.70000000000005"/>
    <m/>
    <m/>
    <m/>
    <s v="переходящие"/>
    <m/>
    <m/>
    <m/>
    <m/>
    <m/>
    <s v="КП23"/>
    <m/>
    <m/>
    <m/>
    <m/>
    <m/>
    <m/>
  </r>
  <r>
    <x v="8"/>
    <x v="11"/>
    <s v="РН-ЭН"/>
    <x v="269"/>
    <d v="2014-10-27T10:30:00"/>
    <d v="2014-11-01T00:00:00"/>
    <d v="2014-11-01T06:59:59"/>
    <d v="1900-01-03T20:29:59"/>
    <n v="2"/>
    <m/>
    <m/>
    <x v="2"/>
    <s v="ВЛ"/>
    <x v="5"/>
    <x v="2"/>
    <s v="Катангли, ВЛ-0,4 кВ"/>
    <s v="ТП №410 ф.4 на скв 517 упала опора №5/1"/>
    <n v="3.6"/>
    <n v="0.1"/>
    <n v="3.7"/>
    <m/>
    <m/>
    <m/>
    <s v="переходящие"/>
    <m/>
    <m/>
    <m/>
    <m/>
    <m/>
    <s v="КП25"/>
    <m/>
    <m/>
    <m/>
    <m/>
    <m/>
    <m/>
  </r>
  <r>
    <x v="8"/>
    <x v="11"/>
    <s v="РН-ЭН"/>
    <x v="269"/>
    <d v="2014-10-27T11:00:00"/>
    <d v="2014-10-31T00:00:00"/>
    <d v="2014-10-31T06:59:59"/>
    <d v="1900-01-02T19:59:59"/>
    <n v="6"/>
    <m/>
    <m/>
    <x v="2"/>
    <s v="ВЛ"/>
    <x v="5"/>
    <x v="2"/>
    <s v="Катангли, ВЛ-0,4 кВ"/>
    <s v="ТП №307- упала опора №7/2"/>
    <n v="34.499999999999993"/>
    <m/>
    <n v="34.499999999999993"/>
    <m/>
    <m/>
    <m/>
    <s v="переходящие"/>
    <m/>
    <m/>
    <m/>
    <m/>
    <m/>
    <s v="КП14"/>
    <m/>
    <m/>
    <m/>
    <m/>
    <m/>
    <m/>
  </r>
  <r>
    <x v="8"/>
    <x v="11"/>
    <s v="РН-ЭН"/>
    <x v="269"/>
    <d v="2014-10-27T13:40:00"/>
    <d v="2014-10-27T00:00:00"/>
    <d v="2014-10-27T14:30:00"/>
    <d v="1899-12-30T00:50:00"/>
    <n v="22"/>
    <m/>
    <m/>
    <x v="2"/>
    <s v="ВЛ"/>
    <x v="2"/>
    <x v="2"/>
    <s v="Набиль, ВЛ-6 кВ"/>
    <s v="ВЛ-6кВ Фидер Л-3Н- сломало опору №29/2 в рай-не ТП 6/0/0,4 кВ №301"/>
    <n v="3.2"/>
    <n v="3.8"/>
    <n v="7"/>
    <m/>
    <m/>
    <m/>
    <m/>
    <m/>
    <m/>
    <m/>
    <m/>
    <m/>
    <s v="КП14"/>
    <m/>
    <m/>
    <m/>
    <m/>
    <m/>
    <m/>
  </r>
  <r>
    <x v="8"/>
    <x v="11"/>
    <s v="РН-ЭН"/>
    <x v="269"/>
    <d v="2014-10-27T17:30:00"/>
    <d v="2014-10-27T00:00:00"/>
    <d v="2014-10-27T18:40:00"/>
    <d v="1899-12-30T01:10:00"/>
    <n v="21"/>
    <m/>
    <m/>
    <x v="2"/>
    <s v="ВЛ"/>
    <x v="0"/>
    <x v="2"/>
    <s v="Мирзоева, ВЛ-35 кВ"/>
    <s v="Сработала защита ВЛ35 ПС7 -ПС8 на КРУНе"/>
    <n v="12.3"/>
    <n v="10.7"/>
    <n v="23"/>
    <m/>
    <m/>
    <m/>
    <m/>
    <m/>
    <m/>
    <m/>
    <m/>
    <m/>
    <s v="КП24"/>
    <m/>
    <m/>
    <m/>
    <m/>
    <m/>
    <m/>
  </r>
  <r>
    <x v="8"/>
    <x v="11"/>
    <s v="РН-ЭН"/>
    <x v="270"/>
    <d v="2014-10-28T01:00:00"/>
    <d v="2014-10-28T00:00:00"/>
    <d v="2014-10-28T04:00:00"/>
    <d v="1899-12-30T03:00:00"/>
    <n v="1"/>
    <m/>
    <m/>
    <x v="3"/>
    <s v="БУС"/>
    <x v="5"/>
    <x v="9"/>
    <s v="Вост.Эхаби, скв. 305"/>
    <s v="Выбило автомат в БУ -  повторн.включение - норма"/>
    <n v="0.1"/>
    <m/>
    <n v="0.1"/>
    <m/>
    <m/>
    <m/>
    <m/>
    <m/>
    <m/>
    <m/>
    <m/>
    <m/>
    <s v="КП25"/>
    <m/>
    <m/>
    <m/>
    <m/>
    <m/>
    <m/>
  </r>
  <r>
    <x v="8"/>
    <x v="11"/>
    <s v="РН-ЭН"/>
    <x v="270"/>
    <d v="2014-10-28T01:00:00"/>
    <d v="2014-10-28T00:00:00"/>
    <d v="2014-10-28T04:00:00"/>
    <d v="1899-12-30T03:00:00"/>
    <n v="1"/>
    <m/>
    <m/>
    <x v="3"/>
    <s v="БУС"/>
    <x v="5"/>
    <x v="9"/>
    <s v="Вост.Эхаби, скв. 243"/>
    <s v="Отггорел кабель, переразделка, запуск"/>
    <n v="0.1"/>
    <m/>
    <n v="0.1"/>
    <m/>
    <m/>
    <m/>
    <m/>
    <m/>
    <m/>
    <m/>
    <m/>
    <m/>
    <s v="КП23"/>
    <m/>
    <m/>
    <m/>
    <m/>
    <m/>
    <m/>
  </r>
  <r>
    <x v="8"/>
    <x v="11"/>
    <s v="РН-ЭН"/>
    <x v="270"/>
    <d v="2014-10-28T04:20:00"/>
    <d v="2014-10-28T00:00:00"/>
    <d v="2014-10-28T04:40:00"/>
    <d v="1899-12-30T00:20:00"/>
    <n v="9"/>
    <m/>
    <m/>
    <x v="2"/>
    <s v="ВЛ"/>
    <x v="2"/>
    <x v="2"/>
    <s v="Набиль, ВЛ-6 кВ"/>
    <s v="КЗ ВЛ-6 кВ Л-1Н"/>
    <n v="0.3"/>
    <m/>
    <n v="0.3"/>
    <m/>
    <m/>
    <m/>
    <m/>
    <m/>
    <m/>
    <m/>
    <m/>
    <m/>
    <s v="КП15"/>
    <m/>
    <m/>
    <m/>
    <m/>
    <m/>
    <m/>
  </r>
  <r>
    <x v="8"/>
    <x v="11"/>
    <s v="РН-ЭН"/>
    <x v="270"/>
    <d v="2014-10-28T04:55:00"/>
    <d v="2014-10-30T00:00:00"/>
    <d v="2014-10-30T17:00:00"/>
    <d v="1900-01-01T12:05:00"/>
    <n v="65"/>
    <m/>
    <m/>
    <x v="2"/>
    <s v="ВЛ"/>
    <x v="2"/>
    <x v="2"/>
    <s v="Мирзоева, Монги, ВЛ-6 кВ"/>
    <s v="Слом опоры фидер-4 между Б.О. и водозабором + Повреждение линии Л5М (ведется осмотр линии) + Обход линии ВЛ-35кВ от ЦСПН Даги до п.Вал"/>
    <n v="433.5"/>
    <n v="184"/>
    <n v="617.5"/>
    <m/>
    <m/>
    <m/>
    <s v="переходящие"/>
    <m/>
    <m/>
    <m/>
    <m/>
    <m/>
    <s v="КП15"/>
    <m/>
    <m/>
    <m/>
    <m/>
    <m/>
    <m/>
  </r>
  <r>
    <x v="8"/>
    <x v="11"/>
    <s v="РН-ЭН"/>
    <x v="270"/>
    <d v="2014-10-28T10:53:00"/>
    <d v="2014-11-03T00:00:00"/>
    <d v="2014-11-03T04:27:00"/>
    <d v="1900-01-04T17:34:00"/>
    <n v="3"/>
    <m/>
    <m/>
    <x v="2"/>
    <s v="ВЛ"/>
    <x v="5"/>
    <x v="2"/>
    <s v="Колендо, ВЛ-0,4 кВ"/>
    <s v="Упали два дерева на линию ВЛ- 0,4"/>
    <n v="78.800000000000011"/>
    <n v="2.5"/>
    <n v="81.300000000000011"/>
    <m/>
    <m/>
    <m/>
    <s v="переходящие"/>
    <m/>
    <m/>
    <m/>
    <m/>
    <m/>
    <s v="КП19"/>
    <m/>
    <m/>
    <m/>
    <m/>
    <m/>
    <m/>
  </r>
  <r>
    <x v="8"/>
    <x v="11"/>
    <s v="РН-ЭН"/>
    <x v="270"/>
    <d v="2014-10-28T13:00:00"/>
    <d v="2014-11-03T00:00:00"/>
    <d v="2014-11-03T02:34:34"/>
    <d v="1900-01-04T13:34:34"/>
    <n v="4"/>
    <m/>
    <m/>
    <x v="2"/>
    <s v="ВЛ"/>
    <x v="5"/>
    <x v="2"/>
    <s v="Колендо, ВЛ-0,4 кВ"/>
    <s v="Остановка вручную из-за частого схлёста проводов"/>
    <n v="45.4"/>
    <m/>
    <n v="45.4"/>
    <m/>
    <m/>
    <m/>
    <s v="переходящие"/>
    <m/>
    <m/>
    <m/>
    <m/>
    <m/>
    <s v="КП15"/>
    <m/>
    <m/>
    <m/>
    <m/>
    <m/>
    <m/>
  </r>
  <r>
    <x v="8"/>
    <x v="11"/>
    <s v="РН-ЭН"/>
    <x v="270"/>
    <d v="2014-10-28T07:30:00"/>
    <d v="2014-10-29T00:00:00"/>
    <d v="2014-10-29T17:45:00"/>
    <d v="1899-12-31T10:15:00"/>
    <n v="67"/>
    <m/>
    <m/>
    <x v="2"/>
    <s v="ВЛ"/>
    <x v="2"/>
    <x v="2"/>
    <s v="Катангли, ВЛ-6 кВ"/>
    <s v="АООЭЭ ф Л3К(схлест проводов,отключ вакуумного выключ)"/>
    <n v="60.3"/>
    <n v="37.6"/>
    <n v="97.9"/>
    <m/>
    <m/>
    <m/>
    <s v="переходящие"/>
    <m/>
    <m/>
    <m/>
    <m/>
    <m/>
    <s v="КП15"/>
    <m/>
    <m/>
    <m/>
    <m/>
    <m/>
    <m/>
  </r>
  <r>
    <x v="8"/>
    <x v="11"/>
    <s v="РН-ЭН"/>
    <x v="270"/>
    <d v="2014-10-28T09:00:00"/>
    <d v="2014-10-30T00:00:00"/>
    <d v="2014-10-30T11:30:00"/>
    <d v="1900-01-01T02:30:00"/>
    <n v="66"/>
    <m/>
    <m/>
    <x v="2"/>
    <s v="ВЛ"/>
    <x v="2"/>
    <x v="2"/>
    <s v="Катангли, ВЛ-6 кВ"/>
    <s v="АОЭЭ ф Л4К упали 3 опоры в районе ВЛБ-0,41"/>
    <n v="135.1"/>
    <n v="116.7"/>
    <n v="251.8"/>
    <m/>
    <m/>
    <m/>
    <s v="переходящие"/>
    <m/>
    <m/>
    <m/>
    <m/>
    <m/>
    <s v="КП14"/>
    <m/>
    <m/>
    <m/>
    <m/>
    <m/>
    <m/>
  </r>
  <r>
    <x v="8"/>
    <x v="11"/>
    <s v="РН-ЭН"/>
    <x v="270"/>
    <d v="2014-10-28T11:50:00"/>
    <d v="2014-10-30T00:00:00"/>
    <d v="2014-10-30T12:40:00"/>
    <d v="1900-01-01T00:50:00"/>
    <n v="92"/>
    <m/>
    <m/>
    <x v="2"/>
    <s v="ВЛ"/>
    <x v="0"/>
    <x v="2"/>
    <s v="Катангли, ВЛ-35 кВ"/>
    <s v="обрыв проводов по фазам В и С на линии Т-522"/>
    <n v="109.7"/>
    <n v="67.8"/>
    <n v="177.5"/>
    <m/>
    <m/>
    <m/>
    <s v="переходящие"/>
    <m/>
    <m/>
    <m/>
    <m/>
    <m/>
    <s v="КП14"/>
    <m/>
    <m/>
    <m/>
    <m/>
    <m/>
    <m/>
  </r>
  <r>
    <x v="8"/>
    <x v="11"/>
    <s v="РН-ЭН"/>
    <x v="271"/>
    <m/>
    <m/>
    <m/>
    <m/>
    <m/>
    <m/>
    <m/>
    <x v="4"/>
    <m/>
    <x v="3"/>
    <x v="8"/>
    <m/>
    <m/>
    <m/>
    <m/>
    <m/>
    <m/>
    <m/>
    <m/>
    <s v="Нарушений нет"/>
    <m/>
    <m/>
    <m/>
    <m/>
    <m/>
    <m/>
    <m/>
    <m/>
    <m/>
    <m/>
    <m/>
    <m/>
  </r>
  <r>
    <x v="8"/>
    <x v="11"/>
    <s v="РН-ЭН"/>
    <x v="272"/>
    <d v="2014-10-30T15:48:00"/>
    <d v="2014-10-30T00:00:00"/>
    <d v="2014-10-30T16:23:00"/>
    <d v="1899-12-30T00:35:00"/>
    <n v="6"/>
    <m/>
    <m/>
    <x v="0"/>
    <s v="ДЭС № 1 Одопту СК"/>
    <x v="5"/>
    <x v="10"/>
    <s v="Одопту СК, скважина"/>
    <s v="АОЭЭ при пуско - наладочных работах ДЭС №1"/>
    <n v="8.3000000000000007"/>
    <m/>
    <n v="8.3000000000000007"/>
    <m/>
    <m/>
    <m/>
    <m/>
    <m/>
    <m/>
    <m/>
    <m/>
    <m/>
    <s v="КП24"/>
    <m/>
    <m/>
    <m/>
    <m/>
    <m/>
    <m/>
  </r>
  <r>
    <x v="8"/>
    <x v="11"/>
    <s v="РН-ЭН"/>
    <x v="272"/>
    <d v="2014-10-30T10:40:00"/>
    <d v="2014-10-30T00:00:00"/>
    <d v="2014-10-30T11:15:00"/>
    <d v="1899-12-30T00:35:00"/>
    <n v="8"/>
    <m/>
    <m/>
    <x v="2"/>
    <s v="ВЛ"/>
    <x v="2"/>
    <x v="2"/>
    <s v="Монги, ВЛ-6 ф.5"/>
    <s v="Выбило Ф-5 на КРУНе 35кВ Монги"/>
    <n v="2.6"/>
    <n v="1.8"/>
    <n v="4.4000000000000004"/>
    <m/>
    <m/>
    <m/>
    <m/>
    <m/>
    <m/>
    <m/>
    <m/>
    <m/>
    <s v="КП25"/>
    <m/>
    <m/>
    <m/>
    <m/>
    <m/>
    <m/>
  </r>
  <r>
    <x v="8"/>
    <x v="11"/>
    <s v="РН-ЭН"/>
    <x v="272"/>
    <d v="2014-10-30T14:50:00"/>
    <d v="2014-10-30T00:00:00"/>
    <d v="2014-10-30T17:00:00"/>
    <d v="1899-12-30T02:10:00"/>
    <n v="7"/>
    <m/>
    <m/>
    <x v="0"/>
    <s v="ВЛ"/>
    <x v="2"/>
    <x v="2"/>
    <s v="Монги, ВЛ-6"/>
    <s v="Для врезки линии ВЛБ-43"/>
    <n v="6.9"/>
    <n v="12.2"/>
    <n v="19.100000000000001"/>
    <m/>
    <m/>
    <m/>
    <m/>
    <m/>
    <m/>
    <m/>
    <m/>
    <m/>
    <s v="КП24"/>
    <m/>
    <m/>
    <m/>
    <m/>
    <m/>
    <m/>
  </r>
  <r>
    <x v="8"/>
    <x v="11"/>
    <s v="РН-ЭН"/>
    <x v="273"/>
    <d v="2014-10-31T01:00:00"/>
    <d v="2014-10-31T00:00:00"/>
    <d v="2014-10-31T03:00:00"/>
    <d v="1899-12-30T02:00:00"/>
    <n v="8"/>
    <m/>
    <m/>
    <x v="0"/>
    <s v="ДЭС"/>
    <x v="5"/>
    <x v="10"/>
    <s v="Шхунное, скважина"/>
    <s v="Авар. ост. ДЭС"/>
    <n v="1.4"/>
    <m/>
    <n v="1.4"/>
    <m/>
    <m/>
    <m/>
    <m/>
    <m/>
    <m/>
    <m/>
    <m/>
    <m/>
    <s v="КП24"/>
    <m/>
    <m/>
    <m/>
    <m/>
    <m/>
    <m/>
  </r>
  <r>
    <x v="8"/>
    <x v="11"/>
    <s v="РН-ЭН"/>
    <x v="273"/>
    <d v="2014-10-31T04:10:00"/>
    <d v="2014-10-31T00:00:00"/>
    <d v="2014-10-31T13:00:00"/>
    <d v="1899-12-30T08:50:00"/>
    <n v="8"/>
    <m/>
    <m/>
    <x v="0"/>
    <s v="ДЭС"/>
    <x v="5"/>
    <x v="10"/>
    <s v="Шхунное, скважина"/>
    <s v="Авар. ост. ДЭС"/>
    <n v="6"/>
    <m/>
    <n v="6"/>
    <m/>
    <m/>
    <m/>
    <s v="переходящие"/>
    <m/>
    <m/>
    <m/>
    <m/>
    <m/>
    <s v="КП24"/>
    <m/>
    <m/>
    <m/>
    <m/>
    <m/>
    <m/>
  </r>
  <r>
    <x v="8"/>
    <x v="11"/>
    <s v="РН-ЭН"/>
    <x v="273"/>
    <d v="2014-10-31T20:45:00"/>
    <d v="2014-11-01T00:00:00"/>
    <d v="2014-11-01T00:45:00"/>
    <d v="1899-12-30T04:00:00"/>
    <n v="28"/>
    <m/>
    <m/>
    <x v="2"/>
    <s v="ВЛ"/>
    <x v="2"/>
    <x v="2"/>
    <s v="Монги, ВЛ-6 кВ"/>
    <s v="Отключился ввод №№1,3 на КРУНЕ 6кВ"/>
    <n v="26.3"/>
    <m/>
    <n v="26.3"/>
    <m/>
    <m/>
    <m/>
    <m/>
    <m/>
    <m/>
    <m/>
    <m/>
    <m/>
    <s v="КП15"/>
    <m/>
    <m/>
    <m/>
    <m/>
    <m/>
    <m/>
  </r>
  <r>
    <x v="9"/>
    <x v="11"/>
    <s v="РН-ЭН"/>
    <x v="274"/>
    <m/>
    <m/>
    <m/>
    <m/>
    <m/>
    <m/>
    <m/>
    <x v="4"/>
    <m/>
    <x v="3"/>
    <x v="8"/>
    <m/>
    <m/>
    <m/>
    <m/>
    <m/>
    <m/>
    <m/>
    <m/>
    <m/>
    <m/>
    <m/>
    <m/>
    <m/>
    <m/>
    <m/>
    <m/>
    <m/>
    <s v="Нарушений нет"/>
    <m/>
    <m/>
    <m/>
  </r>
  <r>
    <x v="9"/>
    <x v="11"/>
    <s v="РН-ЭН"/>
    <x v="275"/>
    <d v="2014-11-02T15:33:00"/>
    <d v="2014-11-02T00:00:00"/>
    <d v="2014-11-02T17:19:00"/>
    <d v="1899-12-30T01:46:00"/>
    <n v="10"/>
    <m/>
    <m/>
    <x v="2"/>
    <s v="ДЭС № 1, 2 Одопту СК"/>
    <x v="5"/>
    <x v="10"/>
    <s v="Одопту СК, скважина"/>
    <s v="Ав. ост ДЭС № 1,2"/>
    <n v="43.5"/>
    <n v="0.8"/>
    <n v="44.3"/>
    <m/>
    <m/>
    <m/>
    <m/>
    <m/>
    <m/>
    <m/>
    <m/>
    <m/>
    <s v="КП15"/>
    <m/>
    <m/>
    <m/>
    <m/>
    <m/>
    <m/>
  </r>
  <r>
    <x v="9"/>
    <x v="11"/>
    <s v="РН-ЭН"/>
    <x v="275"/>
    <d v="2014-11-02T12:15:00"/>
    <d v="2014-11-02T00:00:00"/>
    <d v="2014-11-02T16:45:00"/>
    <d v="1899-12-30T04:30:00"/>
    <n v="17"/>
    <m/>
    <m/>
    <x v="2"/>
    <s v="ВЛ"/>
    <x v="2"/>
    <x v="2"/>
    <s v="Катангли, ВЛ-6 кВ"/>
    <s v="Л-3К ф-3 ТП №301,302,303,304 замена опоры №37"/>
    <n v="1.5"/>
    <m/>
    <n v="1.5"/>
    <m/>
    <m/>
    <m/>
    <m/>
    <m/>
    <m/>
    <m/>
    <m/>
    <m/>
    <s v="КП24"/>
    <m/>
    <m/>
    <m/>
    <m/>
    <m/>
    <m/>
  </r>
  <r>
    <x v="9"/>
    <x v="11"/>
    <s v="РН-ЭН"/>
    <x v="23"/>
    <d v="2014-11-03T09:15:00"/>
    <d v="2014-11-03T00:00:00"/>
    <d v="2014-11-03T10:10:00"/>
    <d v="1899-12-30T00:55:00"/>
    <n v="4"/>
    <m/>
    <m/>
    <x v="3"/>
    <s v="БУС"/>
    <x v="5"/>
    <x v="9"/>
    <s v="Монги, скважина"/>
    <s v="При запуске ЦНС №3 на БКНС"/>
    <n v="0.7"/>
    <m/>
    <n v="0.7"/>
    <m/>
    <m/>
    <m/>
    <m/>
    <m/>
    <m/>
    <m/>
    <m/>
    <m/>
    <s v="КП15"/>
    <m/>
    <m/>
    <m/>
    <m/>
    <m/>
    <m/>
  </r>
  <r>
    <x v="9"/>
    <x v="11"/>
    <s v="РН-ЭН"/>
    <x v="23"/>
    <d v="2014-11-03T12:00:00"/>
    <d v="2014-11-03T00:00:00"/>
    <d v="2014-11-03T14:00:00"/>
    <d v="1899-12-30T02:00:00"/>
    <n v="8"/>
    <m/>
    <m/>
    <x v="2"/>
    <s v="ДЭС"/>
    <x v="5"/>
    <x v="10"/>
    <s v="Шхунное, скважина"/>
    <s v="Авар. ост. ДЭС, перехлест проводов"/>
    <n v="1.4"/>
    <m/>
    <n v="1.4"/>
    <m/>
    <m/>
    <m/>
    <m/>
    <m/>
    <m/>
    <m/>
    <m/>
    <m/>
    <s v="КП24"/>
    <m/>
    <m/>
    <m/>
    <m/>
    <m/>
    <m/>
  </r>
  <r>
    <x v="9"/>
    <x v="11"/>
    <s v="РН-ЭН"/>
    <x v="276"/>
    <d v="2014-11-04T18:15:00"/>
    <d v="2014-11-04T00:00:00"/>
    <d v="2014-11-04T18:40:00"/>
    <d v="1899-12-30T00:25:00"/>
    <n v="3"/>
    <m/>
    <m/>
    <x v="3"/>
    <s v="БУС"/>
    <x v="5"/>
    <x v="9"/>
    <s v="Колендо, скважина"/>
    <s v="АОЭЭ  - выбило при посадки напряжения"/>
    <n v="0.2"/>
    <m/>
    <n v="0.2"/>
    <m/>
    <m/>
    <m/>
    <m/>
    <m/>
    <m/>
    <m/>
    <m/>
    <m/>
    <s v="КП14"/>
    <m/>
    <m/>
    <m/>
    <m/>
    <m/>
    <m/>
  </r>
  <r>
    <x v="9"/>
    <x v="11"/>
    <s v="РН-ЭН"/>
    <x v="276"/>
    <d v="2014-11-04T02:30:00"/>
    <d v="2014-11-05T00:00:00"/>
    <d v="2014-11-05T06:59:59"/>
    <d v="1899-12-31T04:29:59"/>
    <n v="40"/>
    <m/>
    <m/>
    <x v="2"/>
    <s v="ВЛ"/>
    <x v="2"/>
    <x v="2"/>
    <s v="Катангли, Мирзоева, Монги"/>
    <s v="Выяснение причины, метео"/>
    <n v="194.9"/>
    <m/>
    <n v="194.9"/>
    <m/>
    <m/>
    <m/>
    <m/>
    <m/>
    <m/>
    <m/>
    <m/>
    <m/>
    <s v="КП24"/>
    <m/>
    <m/>
    <s v="переходящие"/>
    <m/>
    <m/>
    <m/>
  </r>
  <r>
    <x v="9"/>
    <x v="11"/>
    <s v="РН-ЭН"/>
    <x v="276"/>
    <d v="2014-11-04T12:48:00"/>
    <d v="2014-11-04T00:00:00"/>
    <d v="2014-11-04T13:42:00"/>
    <d v="1899-12-30T00:54:00"/>
    <n v="10"/>
    <m/>
    <m/>
    <x v="2"/>
    <s v="ДЭС № 1, 2 Одопту СК"/>
    <x v="5"/>
    <x v="10"/>
    <s v="Одопту СК, скважина"/>
    <s v="ДЭС №1, 2 – авар. ост. Перехлест проводов на линии ВЛ- 0,4кВ"/>
    <n v="19.600000000000001"/>
    <m/>
    <n v="19.600000000000001"/>
    <m/>
    <m/>
    <m/>
    <m/>
    <m/>
    <m/>
    <m/>
    <m/>
    <m/>
    <s v="КП15"/>
    <m/>
    <m/>
    <m/>
    <m/>
    <m/>
    <m/>
  </r>
  <r>
    <x v="9"/>
    <x v="11"/>
    <s v="РН-ЭН"/>
    <x v="276"/>
    <d v="2014-11-04T11:05:00"/>
    <d v="2014-11-06T00:00:00"/>
    <d v="2014-11-06T14:00:00"/>
    <d v="1900-01-01T02:55:00"/>
    <n v="7"/>
    <m/>
    <m/>
    <x v="2"/>
    <s v="ВЛ"/>
    <x v="5"/>
    <x v="2"/>
    <s v="Катангли"/>
    <s v="ТП №601 ф№1 - выбило автомат, перехлест проводов"/>
    <n v="0.6"/>
    <n v="0.5"/>
    <n v="1.1000000000000001"/>
    <m/>
    <m/>
    <m/>
    <m/>
    <m/>
    <m/>
    <m/>
    <m/>
    <m/>
    <s v="КП15"/>
    <m/>
    <m/>
    <m/>
    <m/>
    <m/>
    <m/>
  </r>
  <r>
    <x v="9"/>
    <x v="11"/>
    <s v="РН-ЭН"/>
    <x v="276"/>
    <d v="2014-11-04T12:00:00"/>
    <d v="2014-11-04T00:00:00"/>
    <d v="2014-11-04T13:45:00"/>
    <d v="1899-12-30T01:45:00"/>
    <n v="6"/>
    <m/>
    <m/>
    <x v="2"/>
    <s v="ВЛ"/>
    <x v="5"/>
    <x v="2"/>
    <s v="Катангли"/>
    <s v="ТП №409, 607 ф№1 - выбило автомат, перехлест проводов"/>
    <n v="0.6"/>
    <m/>
    <n v="0.6"/>
    <m/>
    <m/>
    <m/>
    <m/>
    <m/>
    <m/>
    <m/>
    <m/>
    <m/>
    <s v="КП15"/>
    <m/>
    <m/>
    <m/>
    <m/>
    <m/>
    <m/>
  </r>
  <r>
    <x v="9"/>
    <x v="11"/>
    <s v="РН-ЭН"/>
    <x v="276"/>
    <d v="2014-11-04T09:45:00"/>
    <d v="2014-11-04T00:00:00"/>
    <d v="2014-11-04T10:45:00"/>
    <d v="1899-12-30T01:00:00"/>
    <n v="9"/>
    <m/>
    <m/>
    <x v="2"/>
    <s v="ВЛ"/>
    <x v="2"/>
    <x v="2"/>
    <s v="Набиль"/>
    <s v="слом 2-х опор ТП №106"/>
    <n v="0.8"/>
    <m/>
    <n v="0.8"/>
    <m/>
    <m/>
    <m/>
    <m/>
    <m/>
    <m/>
    <m/>
    <m/>
    <m/>
    <s v="КП14"/>
    <m/>
    <m/>
    <m/>
    <m/>
    <m/>
    <m/>
  </r>
  <r>
    <x v="9"/>
    <x v="11"/>
    <s v="РН-ЭН"/>
    <x v="276"/>
    <d v="2014-11-04T15:00:00"/>
    <d v="2014-11-04T00:00:00"/>
    <d v="2014-11-04T16:00:00"/>
    <d v="1899-12-30T01:00:00"/>
    <n v="21"/>
    <m/>
    <m/>
    <x v="2"/>
    <s v="ВЛ"/>
    <x v="2"/>
    <x v="2"/>
    <s v="Набиль"/>
    <s v=" ТП 301-312 ВЛ6кВ ф Л3Н - упали опоры №63,65, опоры №60,61,62-висят на проводе"/>
    <n v="3.3"/>
    <m/>
    <n v="3.3"/>
    <m/>
    <m/>
    <m/>
    <m/>
    <m/>
    <m/>
    <m/>
    <m/>
    <m/>
    <s v="КП14"/>
    <m/>
    <m/>
    <m/>
    <m/>
    <m/>
    <m/>
  </r>
  <r>
    <x v="9"/>
    <x v="11"/>
    <s v="РН-ЭН"/>
    <x v="277"/>
    <d v="2014-11-05T08:20:00"/>
    <d v="2014-11-05T00:00:00"/>
    <d v="2014-11-05T09:20:00"/>
    <d v="1899-12-30T01:00:00"/>
    <n v="3"/>
    <m/>
    <m/>
    <x v="3"/>
    <s v="БУС"/>
    <x v="5"/>
    <x v="9"/>
    <s v="Монги, скважина"/>
    <s v="При запуске ЦНС №3 на БКНС"/>
    <n v="1"/>
    <m/>
    <n v="1"/>
    <m/>
    <m/>
    <m/>
    <m/>
    <m/>
    <m/>
    <m/>
    <m/>
    <m/>
    <s v="КП14"/>
    <m/>
    <m/>
    <m/>
    <m/>
    <m/>
    <m/>
  </r>
  <r>
    <x v="9"/>
    <x v="11"/>
    <s v="РН-ЭН"/>
    <x v="277"/>
    <d v="2014-11-05T13:00:00"/>
    <d v="2014-11-05T00:00:00"/>
    <d v="2014-11-05T16:00:00"/>
    <d v="1899-12-30T03:00:00"/>
    <n v="11"/>
    <m/>
    <m/>
    <x v="2"/>
    <s v="ВЛ"/>
    <x v="2"/>
    <x v="2"/>
    <s v="Катангли"/>
    <s v="слом опоры 17/1 КЗ по линии   ( ост т/п 504,505,506)"/>
    <n v="0.7"/>
    <m/>
    <n v="0.7"/>
    <m/>
    <m/>
    <m/>
    <m/>
    <m/>
    <m/>
    <m/>
    <m/>
    <m/>
    <s v="КП14"/>
    <m/>
    <m/>
    <m/>
    <m/>
    <m/>
    <m/>
  </r>
  <r>
    <x v="9"/>
    <x v="11"/>
    <s v="РН-ЭН"/>
    <x v="277"/>
    <d v="2014-11-05T16:10:00"/>
    <d v="2014-11-05T00:00:00"/>
    <d v="2014-11-05T17:20:00"/>
    <d v="1899-12-30T01:10:00"/>
    <n v="41"/>
    <m/>
    <m/>
    <x v="2"/>
    <s v="ВЛ"/>
    <x v="2"/>
    <x v="2"/>
    <s v="Катангли"/>
    <s v="подключение т/п 403 к ВЛ 6кВ (остан т/п 402,404,405,406,407,408,409)"/>
    <n v="2.1"/>
    <m/>
    <n v="2.1"/>
    <m/>
    <m/>
    <m/>
    <m/>
    <m/>
    <m/>
    <m/>
    <m/>
    <m/>
    <s v="КП24"/>
    <m/>
    <m/>
    <m/>
    <m/>
    <m/>
    <m/>
  </r>
  <r>
    <x v="9"/>
    <x v="11"/>
    <s v="РН-ЭН"/>
    <x v="278"/>
    <d v="2014-11-06T13:00:00"/>
    <d v="2014-11-06T00:00:00"/>
    <d v="2014-11-06T15:00:00"/>
    <d v="1899-12-30T02:00:00"/>
    <n v="11"/>
    <m/>
    <m/>
    <x v="2"/>
    <s v="ВЛ"/>
    <x v="5"/>
    <x v="2"/>
    <s v="Катангли"/>
    <s v="ТП-403 ф-2 ВЛ-0,4кВ замена опоры №1"/>
    <n v="1.3"/>
    <m/>
    <n v="1.3"/>
    <m/>
    <m/>
    <m/>
    <m/>
    <m/>
    <m/>
    <m/>
    <m/>
    <m/>
    <s v="КП14"/>
    <m/>
    <m/>
    <m/>
    <m/>
    <m/>
    <m/>
  </r>
  <r>
    <x v="9"/>
    <x v="11"/>
    <s v="РН-ЭН"/>
    <x v="279"/>
    <d v="2014-11-07T10:00:00"/>
    <d v="2014-11-07T00:00:00"/>
    <d v="2014-11-07T16:00:00"/>
    <d v="1899-12-30T06:00:00"/>
    <n v="4"/>
    <m/>
    <m/>
    <x v="0"/>
    <s v="ДЭС"/>
    <x v="5"/>
    <x v="10"/>
    <s v="Зап.Сабо"/>
    <s v="рем-т ДЭС (неисправность вентилятора охлаждения)"/>
    <n v="1.5"/>
    <m/>
    <n v="1.5"/>
    <m/>
    <m/>
    <m/>
    <m/>
    <m/>
    <m/>
    <m/>
    <m/>
    <m/>
    <s v="КП24"/>
    <m/>
    <m/>
    <m/>
    <m/>
    <m/>
    <m/>
  </r>
  <r>
    <x v="9"/>
    <x v="11"/>
    <s v="РН-ЭН"/>
    <x v="279"/>
    <d v="2014-11-07T10:00:00"/>
    <d v="2014-11-07T00:00:00"/>
    <d v="2014-11-07T16:20:00"/>
    <d v="1899-12-30T06:20:00"/>
    <n v="69"/>
    <m/>
    <m/>
    <x v="2"/>
    <s v="ТП 6/0,4 кВ №402"/>
    <x v="2"/>
    <x v="6"/>
    <s v="Катангли"/>
    <s v="ТП 6/0,4 кВ №402 - аварийно-восстановительные работы "/>
    <n v="17.100000000000001"/>
    <m/>
    <n v="17.100000000000001"/>
    <m/>
    <m/>
    <m/>
    <m/>
    <m/>
    <m/>
    <m/>
    <m/>
    <m/>
    <s v="КП14"/>
    <m/>
    <m/>
    <m/>
    <m/>
    <m/>
    <m/>
  </r>
  <r>
    <x v="9"/>
    <x v="11"/>
    <s v="РН-ЭН"/>
    <x v="24"/>
    <d v="2014-11-08T10:21:00"/>
    <d v="2014-11-08T00:00:00"/>
    <d v="2014-11-08T13:00:00"/>
    <d v="1899-12-30T02:39:00"/>
    <n v="17"/>
    <m/>
    <m/>
    <x v="0"/>
    <s v="Л2Н"/>
    <x v="2"/>
    <x v="2"/>
    <s v="Набиль"/>
    <s v="АОЭЭ- Л2Н не включается маслян. выключатель после ПОЭЭ"/>
    <n v="6.7"/>
    <m/>
    <n v="6.7"/>
    <m/>
    <m/>
    <m/>
    <m/>
    <m/>
    <m/>
    <m/>
    <m/>
    <m/>
    <s v="КП23"/>
    <m/>
    <m/>
    <m/>
    <m/>
    <m/>
    <m/>
  </r>
  <r>
    <x v="9"/>
    <x v="11"/>
    <s v="РН-ЭН"/>
    <x v="24"/>
    <d v="2014-11-08T16:15:00"/>
    <d v="2014-11-08T00:00:00"/>
    <d v="2014-11-08T20:00:00"/>
    <d v="1899-12-30T03:45:00"/>
    <n v="22"/>
    <m/>
    <m/>
    <x v="0"/>
    <s v="Л5К"/>
    <x v="2"/>
    <x v="2"/>
    <s v="Катангли"/>
    <s v="АОЭЭ Л5К- причина выясняется"/>
    <n v="3.8"/>
    <m/>
    <n v="3.8"/>
    <m/>
    <m/>
    <m/>
    <m/>
    <m/>
    <m/>
    <m/>
    <m/>
    <m/>
    <s v="КП25"/>
    <m/>
    <m/>
    <m/>
    <m/>
    <m/>
    <m/>
  </r>
  <r>
    <x v="9"/>
    <x v="11"/>
    <s v="РН-ЭН"/>
    <x v="25"/>
    <d v="2014-11-09T07:59:00"/>
    <d v="2014-11-09T00:00:00"/>
    <d v="2014-11-09T14:24:00"/>
    <d v="1899-12-30T06:25:00"/>
    <n v="10"/>
    <m/>
    <m/>
    <x v="0"/>
    <s v="ДЭС"/>
    <x v="5"/>
    <x v="10"/>
    <s v="Одопту СК, скважина"/>
    <s v="ост. ДЭС переход на ВЛ-35, Авар. откл. на П/СТ С.Купол ввод №1, появляется кратковременная «земля» по ЛЭП-35кВ «Одопту», запуск ДЭС, ДЭС №2 - авар"/>
    <n v="57.8"/>
    <m/>
    <n v="57.8"/>
    <m/>
    <m/>
    <m/>
    <m/>
    <m/>
    <m/>
    <m/>
    <m/>
    <m/>
    <s v="КП24"/>
    <m/>
    <m/>
    <m/>
    <m/>
    <m/>
    <m/>
  </r>
  <r>
    <x v="9"/>
    <x v="11"/>
    <s v="РН-ЭН"/>
    <x v="25"/>
    <d v="2014-11-09T10:25:00"/>
    <d v="2014-11-09T00:00:00"/>
    <d v="2014-11-09T18:00:00"/>
    <d v="1899-12-30T07:35:00"/>
    <n v="9"/>
    <m/>
    <m/>
    <x v="0"/>
    <s v="ДЭС"/>
    <x v="5"/>
    <x v="10"/>
    <s v="Мухто"/>
    <s v="авар. ост.ДЭС - забит фильтр (замена), запуск ДЭС "/>
    <n v="4.8"/>
    <m/>
    <n v="4.8"/>
    <m/>
    <m/>
    <m/>
    <m/>
    <m/>
    <m/>
    <m/>
    <m/>
    <m/>
    <s v="КП24"/>
    <m/>
    <m/>
    <m/>
    <m/>
    <m/>
    <m/>
  </r>
  <r>
    <x v="9"/>
    <x v="11"/>
    <s v="РН-ЭН"/>
    <x v="25"/>
    <d v="2014-11-09T19:05:00"/>
    <d v="2014-11-09T00:00:00"/>
    <d v="2014-11-09T22:45:00"/>
    <d v="1899-12-30T03:40:00"/>
    <n v="7"/>
    <m/>
    <m/>
    <x v="0"/>
    <s v="КТП"/>
    <x v="2"/>
    <x v="6"/>
    <s v="Мирзоева"/>
    <s v="отгорел шлейф, на проходном изолятре фаза А, КРУН 6кВ."/>
    <n v="20.2"/>
    <m/>
    <n v="20.2"/>
    <m/>
    <m/>
    <m/>
    <m/>
    <m/>
    <m/>
    <m/>
    <m/>
    <m/>
    <s v="КП23"/>
    <m/>
    <m/>
    <m/>
    <m/>
    <m/>
    <m/>
  </r>
  <r>
    <x v="9"/>
    <x v="11"/>
    <s v="РН-ЭН"/>
    <x v="280"/>
    <d v="2014-11-10T04:05:00"/>
    <d v="2014-11-10T00:00:00"/>
    <d v="2014-11-10T05:30:00"/>
    <d v="1899-12-30T01:25:00"/>
    <n v="8"/>
    <m/>
    <m/>
    <x v="0"/>
    <s v="Л4МЗ"/>
    <x v="2"/>
    <x v="2"/>
    <s v="Мирзоева"/>
    <s v="нет питания фидер Л4МЗ"/>
    <n v="4.3"/>
    <m/>
    <n v="4.3"/>
    <m/>
    <m/>
    <m/>
    <m/>
    <m/>
    <m/>
    <m/>
    <m/>
    <m/>
    <s v="КП25"/>
    <m/>
    <m/>
    <m/>
    <m/>
    <m/>
    <m/>
  </r>
  <r>
    <x v="9"/>
    <x v="11"/>
    <s v="РН-ЭН"/>
    <x v="280"/>
    <d v="2014-11-10T07:45:00"/>
    <d v="2014-11-10T00:00:00"/>
    <d v="2014-11-10T09:25:00"/>
    <d v="1899-12-30T01:40:00"/>
    <n v="15"/>
    <m/>
    <m/>
    <x v="0"/>
    <s v="ДЭС"/>
    <x v="5"/>
    <x v="10"/>
    <s v="Мухто"/>
    <s v="авар.ост.ДЭС; выяснение прич.: замена топливн.фильтров, запуск - норма"/>
    <n v="1.8"/>
    <m/>
    <n v="1.8"/>
    <m/>
    <m/>
    <m/>
    <m/>
    <m/>
    <m/>
    <m/>
    <m/>
    <m/>
    <s v="КП24"/>
    <m/>
    <m/>
    <m/>
    <m/>
    <m/>
    <m/>
  </r>
  <r>
    <x v="9"/>
    <x v="11"/>
    <s v="РН-ЭН"/>
    <x v="281"/>
    <d v="2014-11-11T14:40:00"/>
    <d v="2014-11-11T00:00:00"/>
    <d v="2014-11-11T15:30:00"/>
    <d v="1899-12-30T00:50:00"/>
    <n v="15"/>
    <m/>
    <m/>
    <x v="0"/>
    <s v="фид.№4 ВНП-1"/>
    <x v="2"/>
    <x v="2"/>
    <s v="Мухто"/>
    <s v="фид.№4 ВНП-1 - восстановл.перемычки на анкере №21"/>
    <n v="1"/>
    <m/>
    <n v="1"/>
    <m/>
    <m/>
    <m/>
    <m/>
    <m/>
    <m/>
    <m/>
    <m/>
    <m/>
    <s v="КП23"/>
    <m/>
    <m/>
    <m/>
    <m/>
    <m/>
    <m/>
  </r>
  <r>
    <x v="9"/>
    <x v="11"/>
    <s v="РН-ЭН"/>
    <x v="282"/>
    <d v="2014-11-12T07:50:00"/>
    <d v="2014-11-12T00:00:00"/>
    <d v="2014-11-12T08:50:00"/>
    <d v="1899-12-30T01:00:00"/>
    <n v="19"/>
    <m/>
    <m/>
    <x v="0"/>
    <s v="ДЭС"/>
    <x v="5"/>
    <x v="10"/>
    <s v="Мухто"/>
    <s v="авар.ост.ДЭС - замена топливн.фильтров, запуск - норма"/>
    <n v="1.5"/>
    <m/>
    <n v="1.5"/>
    <m/>
    <m/>
    <m/>
    <m/>
    <m/>
    <m/>
    <m/>
    <m/>
    <m/>
    <s v="КП24"/>
    <m/>
    <m/>
    <m/>
    <m/>
    <m/>
    <m/>
  </r>
  <r>
    <x v="9"/>
    <x v="11"/>
    <s v="РН-ЭН"/>
    <x v="283"/>
    <d v="2014-11-13T18:05:00"/>
    <d v="2014-11-14T00:00:00"/>
    <d v="2014-11-14T14:50:00"/>
    <d v="1899-12-30T20:45:00"/>
    <n v="20"/>
    <m/>
    <m/>
    <x v="0"/>
    <s v="ТП №17"/>
    <x v="2"/>
    <x v="6"/>
    <s v="Эхаби"/>
    <s v="АОЭЭ ПС-35/6кВ Фид№2-пробой проходного изолятора на ТП №17"/>
    <n v="22.799999999999997"/>
    <m/>
    <n v="22.799999999999997"/>
    <m/>
    <m/>
    <m/>
    <m/>
    <m/>
    <m/>
    <m/>
    <m/>
    <m/>
    <s v="КП23"/>
    <m/>
    <m/>
    <s v="переходящие"/>
    <m/>
    <m/>
    <m/>
  </r>
  <r>
    <x v="9"/>
    <x v="11"/>
    <s v="РН-ЭН"/>
    <x v="284"/>
    <d v="2014-11-14T16:01:00"/>
    <d v="2014-11-14T00:00:00"/>
    <d v="2014-11-14T16:22:00"/>
    <d v="1899-12-30T00:21:00"/>
    <n v="41"/>
    <m/>
    <m/>
    <x v="2"/>
    <s v="Ф-52"/>
    <x v="2"/>
    <x v="2"/>
    <s v="Центральная Оха"/>
    <s v="Ф-52 устранение обрыва ВЛ- 6кВ."/>
    <n v="0.4"/>
    <m/>
    <n v="0.4"/>
    <m/>
    <m/>
    <m/>
    <m/>
    <m/>
    <m/>
    <m/>
    <m/>
    <m/>
    <s v="КП14"/>
    <m/>
    <m/>
    <m/>
    <m/>
    <m/>
    <m/>
  </r>
  <r>
    <x v="9"/>
    <x v="11"/>
    <s v="РН-ЭН"/>
    <x v="285"/>
    <d v="2014-11-16T09:00:00"/>
    <d v="2014-11-15T00:00:00"/>
    <d v="2014-11-16T11:25:00"/>
    <d v="1899-12-30T02:25:00"/>
    <n v="3"/>
    <m/>
    <m/>
    <x v="0"/>
    <s v="КТП"/>
    <x v="5"/>
    <x v="6"/>
    <s v="Центральная Оха"/>
    <s v="АОЭЭ ТП № 97 гр.3 - выбило автомат"/>
    <n v="0.1"/>
    <m/>
    <n v="0.1"/>
    <m/>
    <m/>
    <m/>
    <m/>
    <m/>
    <m/>
    <m/>
    <m/>
    <m/>
    <s v="КП23"/>
    <m/>
    <m/>
    <m/>
    <m/>
    <m/>
    <m/>
  </r>
  <r>
    <x v="9"/>
    <x v="11"/>
    <s v="РН-ЭН"/>
    <x v="286"/>
    <d v="2014-11-16T14:00:00"/>
    <d v="2014-11-17T00:00:00"/>
    <d v="2014-11-17T16:30:00"/>
    <d v="1899-12-31T02:30:00"/>
    <n v="1"/>
    <m/>
    <m/>
    <x v="0"/>
    <s v="ВЛ"/>
    <x v="5"/>
    <x v="2"/>
    <s v="Центральная Оха"/>
    <s v="ТП238гр.1- окисление кабеля на опоре, треб. переразделка кабеля"/>
    <n v="0.30000000000000004"/>
    <m/>
    <n v="0.30000000000000004"/>
    <m/>
    <m/>
    <m/>
    <m/>
    <m/>
    <m/>
    <m/>
    <m/>
    <m/>
    <s v="КП23"/>
    <m/>
    <m/>
    <s v="переходящие"/>
    <m/>
    <m/>
    <m/>
  </r>
  <r>
    <x v="9"/>
    <x v="11"/>
    <s v="РН-ЭН"/>
    <x v="287"/>
    <d v="2014-11-17T09:34:00"/>
    <d v="2014-11-17T00:00:00"/>
    <d v="2014-11-17T12:12:00"/>
    <d v="1899-12-30T02:38:00"/>
    <n v="4"/>
    <m/>
    <m/>
    <x v="0"/>
    <s v="ВЛ"/>
    <x v="2"/>
    <x v="2"/>
    <s v="Северная Оха"/>
    <s v="Фидер-54 : устранение дефектов по ВЛ-6кВ ТП №№ 224,226 по аварийной заявке"/>
    <n v="0.5"/>
    <m/>
    <n v="0.5"/>
    <m/>
    <m/>
    <m/>
    <m/>
    <m/>
    <m/>
    <m/>
    <m/>
    <m/>
    <s v="КП23"/>
    <m/>
    <m/>
    <m/>
    <m/>
    <m/>
    <m/>
  </r>
  <r>
    <x v="9"/>
    <x v="11"/>
    <s v="РН-ЭН"/>
    <x v="287"/>
    <d v="2014-11-17T14:55:00"/>
    <d v="2014-11-17T00:00:00"/>
    <d v="2014-11-17T16:20:00"/>
    <d v="1899-12-30T01:25:00"/>
    <n v="3"/>
    <m/>
    <m/>
    <x v="0"/>
    <s v="ТП № 10, 27, 28, 29"/>
    <x v="2"/>
    <x v="6"/>
    <s v="Эхаби"/>
    <s v="фид-3 &quot;Эхаби&quot; - врезка ТП № 10, 27, 28, 29 по аварийной заявке"/>
    <n v="0.2"/>
    <m/>
    <n v="0.2"/>
    <m/>
    <m/>
    <m/>
    <m/>
    <m/>
    <m/>
    <m/>
    <m/>
    <m/>
    <s v="КП24"/>
    <m/>
    <m/>
    <m/>
    <m/>
    <m/>
    <m/>
  </r>
  <r>
    <x v="9"/>
    <x v="11"/>
    <s v="РН-ЭН"/>
    <x v="288"/>
    <m/>
    <m/>
    <m/>
    <m/>
    <m/>
    <m/>
    <m/>
    <x v="4"/>
    <m/>
    <x v="3"/>
    <x v="8"/>
    <m/>
    <m/>
    <m/>
    <m/>
    <m/>
    <m/>
    <m/>
    <m/>
    <m/>
    <m/>
    <m/>
    <m/>
    <m/>
    <m/>
    <m/>
    <m/>
    <m/>
    <s v="Нарушений нет"/>
    <m/>
    <m/>
    <m/>
  </r>
  <r>
    <x v="9"/>
    <x v="11"/>
    <s v="РН-ЭН"/>
    <x v="26"/>
    <m/>
    <m/>
    <m/>
    <m/>
    <m/>
    <m/>
    <m/>
    <x v="4"/>
    <m/>
    <x v="3"/>
    <x v="8"/>
    <m/>
    <m/>
    <m/>
    <m/>
    <m/>
    <m/>
    <m/>
    <m/>
    <m/>
    <m/>
    <m/>
    <m/>
    <m/>
    <m/>
    <m/>
    <m/>
    <m/>
    <s v="Нарушений нет"/>
    <m/>
    <m/>
    <m/>
  </r>
  <r>
    <x v="9"/>
    <x v="11"/>
    <s v="РН-ЭН"/>
    <x v="290"/>
    <d v="2014-11-21T14:20:00"/>
    <d v="2014-11-21T00:00:00"/>
    <d v="2014-11-21T16:05:00"/>
    <d v="1899-12-30T01:45:00"/>
    <n v="16"/>
    <m/>
    <m/>
    <x v="0"/>
    <s v="ТП№18а"/>
    <x v="2"/>
    <x v="6"/>
    <s v="Восточное Эхаби"/>
    <s v="АОЭЭ ПС-35/6кВ фид№4  - Врезка  ТП№18а по аварийной заявке"/>
    <n v="0.4"/>
    <m/>
    <n v="0.4"/>
    <m/>
    <m/>
    <m/>
    <m/>
    <m/>
    <m/>
    <m/>
    <m/>
    <m/>
    <s v="КП24"/>
    <m/>
    <m/>
    <m/>
    <m/>
    <m/>
    <m/>
  </r>
  <r>
    <x v="9"/>
    <x v="11"/>
    <s v="РН-ЭН"/>
    <x v="291"/>
    <m/>
    <m/>
    <m/>
    <m/>
    <m/>
    <m/>
    <m/>
    <x v="4"/>
    <m/>
    <x v="3"/>
    <x v="8"/>
    <m/>
    <m/>
    <m/>
    <m/>
    <m/>
    <m/>
    <m/>
    <m/>
    <m/>
    <m/>
    <m/>
    <m/>
    <m/>
    <m/>
    <m/>
    <m/>
    <m/>
    <s v="Нарушений нет"/>
    <m/>
    <m/>
    <m/>
  </r>
  <r>
    <x v="9"/>
    <x v="11"/>
    <s v="РН-ЭН"/>
    <x v="292"/>
    <d v="2014-11-23T17:35:00"/>
    <d v="2014-11-23T00:00:00"/>
    <d v="2014-11-23T18:55:00"/>
    <d v="1899-12-30T01:20:00"/>
    <n v="42"/>
    <m/>
    <m/>
    <x v="0"/>
    <s v="ДЭС"/>
    <x v="5"/>
    <x v="10"/>
    <s v="Мухто, Центр. Аромай"/>
    <s v="авар.ост.ДЭС (КЗ ВЛ-6КВ фид.№3) - включ. фид.№4 ПС-35/6кВ &quot;Мухто&quot; "/>
    <n v="25.2"/>
    <n v="28.7"/>
    <n v="53.9"/>
    <m/>
    <m/>
    <m/>
    <m/>
    <m/>
    <m/>
    <m/>
    <m/>
    <m/>
    <s v="КП24"/>
    <m/>
    <m/>
    <m/>
    <m/>
    <m/>
    <m/>
  </r>
  <r>
    <x v="9"/>
    <x v="11"/>
    <s v="РН-ЭН"/>
    <x v="293"/>
    <m/>
    <m/>
    <m/>
    <m/>
    <m/>
    <m/>
    <m/>
    <x v="4"/>
    <m/>
    <x v="3"/>
    <x v="8"/>
    <m/>
    <m/>
    <m/>
    <m/>
    <m/>
    <m/>
    <m/>
    <m/>
    <m/>
    <m/>
    <m/>
    <m/>
    <m/>
    <m/>
    <m/>
    <m/>
    <m/>
    <s v="Нарушений нет"/>
    <m/>
    <m/>
    <m/>
  </r>
  <r>
    <x v="9"/>
    <x v="11"/>
    <s v="РН-ЭН"/>
    <x v="294"/>
    <m/>
    <m/>
    <m/>
    <m/>
    <m/>
    <m/>
    <m/>
    <x v="4"/>
    <m/>
    <x v="3"/>
    <x v="8"/>
    <m/>
    <m/>
    <m/>
    <m/>
    <m/>
    <m/>
    <m/>
    <m/>
    <m/>
    <m/>
    <m/>
    <m/>
    <m/>
    <m/>
    <m/>
    <m/>
    <m/>
    <s v="Нарушений нет"/>
    <m/>
    <m/>
    <m/>
  </r>
  <r>
    <x v="9"/>
    <x v="11"/>
    <s v="РН-ЭН"/>
    <x v="295"/>
    <d v="1899-12-30T12:15:00"/>
    <d v="2014-11-26T00:00:00"/>
    <d v="1899-12-30T12:25:00"/>
    <d v="1899-12-30T00:10:00"/>
    <n v="49"/>
    <m/>
    <m/>
    <x v="0"/>
    <s v="ГПА"/>
    <x v="5"/>
    <x v="1"/>
    <s v="Набиль"/>
    <s v="выбило секционный выключатель на ГПА"/>
    <n v="3.2"/>
    <n v="3.4"/>
    <n v="6.6"/>
    <m/>
    <m/>
    <m/>
    <m/>
    <m/>
    <m/>
    <m/>
    <m/>
    <m/>
    <s v="КП24"/>
    <m/>
    <m/>
    <m/>
    <m/>
    <m/>
    <m/>
  </r>
  <r>
    <x v="9"/>
    <x v="11"/>
    <s v="РН-ЭН"/>
    <x v="337"/>
    <m/>
    <m/>
    <m/>
    <m/>
    <m/>
    <m/>
    <m/>
    <x v="4"/>
    <m/>
    <x v="3"/>
    <x v="8"/>
    <m/>
    <m/>
    <m/>
    <m/>
    <m/>
    <m/>
    <m/>
    <m/>
    <m/>
    <m/>
    <m/>
    <m/>
    <m/>
    <m/>
    <m/>
    <m/>
    <m/>
    <s v="Нарушений нет"/>
    <m/>
    <m/>
    <m/>
  </r>
  <r>
    <x v="9"/>
    <x v="11"/>
    <s v="РН-ЭН"/>
    <x v="363"/>
    <d v="1899-12-30T15:00:00"/>
    <d v="2014-11-28T00:00:00"/>
    <d v="1899-12-30T16:00:00"/>
    <d v="1899-12-30T01:00:00"/>
    <n v="4"/>
    <m/>
    <m/>
    <x v="0"/>
    <s v="ТП №201"/>
    <x v="5"/>
    <x v="6"/>
    <s v="Набиль"/>
    <s v="ТП 6/0,4 кВ №201 ф1 -включение автомата в т/п"/>
    <n v="0.7"/>
    <m/>
    <n v="0.7"/>
    <m/>
    <m/>
    <m/>
    <m/>
    <m/>
    <m/>
    <m/>
    <m/>
    <m/>
    <s v="КП24"/>
    <m/>
    <m/>
    <m/>
    <m/>
    <m/>
    <m/>
  </r>
  <r>
    <x v="9"/>
    <x v="11"/>
    <s v="РН-ЭН"/>
    <x v="364"/>
    <d v="1899-12-30T12:30:00"/>
    <d v="2014-11-29T00:00:00"/>
    <d v="1899-12-30T22:30:00"/>
    <d v="1899-12-30T10:00:00"/>
    <n v="5"/>
    <m/>
    <m/>
    <x v="0"/>
    <s v="ТП №101"/>
    <x v="5"/>
    <x v="6"/>
    <s v="Западное Сабо"/>
    <s v="Смена автомата на ТП № 101."/>
    <n v="2.2999999999999998"/>
    <m/>
    <n v="2.2999999999999998"/>
    <m/>
    <m/>
    <m/>
    <m/>
    <m/>
    <m/>
    <m/>
    <m/>
    <m/>
    <s v="КП5"/>
    <m/>
    <m/>
    <m/>
    <m/>
    <m/>
    <m/>
  </r>
  <r>
    <x v="9"/>
    <x v="11"/>
    <s v="РН-ЭН"/>
    <x v="339"/>
    <d v="1899-12-30T10:00:00"/>
    <d v="2014-11-30T00:00:00"/>
    <d v="1899-12-30T13:00:00"/>
    <d v="1899-12-30T03:00:00"/>
    <n v="57"/>
    <m/>
    <m/>
    <x v="0"/>
    <s v="ТП №99"/>
    <x v="2"/>
    <x v="6"/>
    <s v="Северная Оха, Центральная Оха"/>
    <s v="Ф.-54 - ремонт РЛНД на ТП-99"/>
    <n v="0.8"/>
    <m/>
    <n v="0.8"/>
    <m/>
    <m/>
    <m/>
    <m/>
    <m/>
    <m/>
    <m/>
    <m/>
    <m/>
    <s v="КП24"/>
    <m/>
    <m/>
    <m/>
    <m/>
    <m/>
    <m/>
  </r>
  <r>
    <x v="10"/>
    <x v="11"/>
    <s v="РН-ЭН"/>
    <x v="296"/>
    <d v="1899-12-30T23:30:00"/>
    <d v="2014-12-03T00:00:00"/>
    <d v="1899-12-30T14:00:00"/>
    <d v="1899-12-31T14:30:00"/>
    <n v="6"/>
    <m/>
    <m/>
    <x v="2"/>
    <s v="ТП №97"/>
    <x v="2"/>
    <x v="6"/>
    <s v="Центральная Оха"/>
    <s v="ТП-97 гр.1 - обрыв верхнего провода ВЛ-0,4 кВ"/>
    <n v="3.8"/>
    <m/>
    <n v="3.8"/>
    <m/>
    <m/>
    <m/>
    <s v="переходящие"/>
    <m/>
    <m/>
    <m/>
    <m/>
    <m/>
    <s v="КП12"/>
    <m/>
    <m/>
    <m/>
    <m/>
    <m/>
    <m/>
  </r>
  <r>
    <x v="10"/>
    <x v="11"/>
    <s v="РН-ЭН"/>
    <x v="297"/>
    <d v="1899-12-30T04:05:00"/>
    <d v="2014-12-02T00:00:00"/>
    <d v="1899-12-30T20:00:00"/>
    <d v="1899-12-30T15:55:00"/>
    <n v="46"/>
    <m/>
    <m/>
    <x v="2"/>
    <s v="ВЛ"/>
    <x v="5"/>
    <x v="2"/>
    <s v="Мухто, Центральный Паромай"/>
    <s v="перехлёст проводов"/>
    <n v="28.8"/>
    <m/>
    <n v="28.8"/>
    <m/>
    <m/>
    <m/>
    <m/>
    <m/>
    <m/>
    <m/>
    <m/>
    <m/>
    <s v="КП12"/>
    <m/>
    <m/>
    <m/>
    <m/>
    <m/>
    <m/>
  </r>
  <r>
    <x v="10"/>
    <x v="11"/>
    <s v="РН-ЭН"/>
    <x v="297"/>
    <d v="1899-12-30T03:00:00"/>
    <d v="2014-12-02T00:00:00"/>
    <d v="1899-12-30T15:30:00"/>
    <d v="1899-12-30T12:30:00"/>
    <n v="10"/>
    <m/>
    <m/>
    <x v="2"/>
    <s v="ВЛ"/>
    <x v="5"/>
    <x v="2"/>
    <s v="Катангли"/>
    <s v="перехлёст проводов"/>
    <n v="5.4"/>
    <m/>
    <n v="5.4"/>
    <m/>
    <m/>
    <m/>
    <m/>
    <m/>
    <m/>
    <m/>
    <m/>
    <m/>
    <s v="КП15"/>
    <m/>
    <m/>
    <m/>
    <m/>
    <m/>
    <m/>
  </r>
  <r>
    <x v="10"/>
    <x v="11"/>
    <s v="РН-ЭН"/>
    <x v="297"/>
    <d v="1899-12-30T01:05:00"/>
    <d v="2014-12-02T00:00:00"/>
    <d v="1899-12-30T15:00:00"/>
    <d v="1899-12-30T12:55:00"/>
    <n v="48"/>
    <m/>
    <m/>
    <x v="2"/>
    <s v="ВЛ"/>
    <x v="2"/>
    <x v="2"/>
    <s v="Набиль"/>
    <s v="короткое замыкание ф Л1Н, ф Л2Н"/>
    <n v="108.9"/>
    <m/>
    <n v="108.9"/>
    <m/>
    <m/>
    <m/>
    <m/>
    <m/>
    <m/>
    <m/>
    <m/>
    <m/>
    <s v="КП12"/>
    <m/>
    <m/>
    <m/>
    <m/>
    <m/>
    <m/>
  </r>
  <r>
    <x v="10"/>
    <x v="11"/>
    <s v="РН-ЭН"/>
    <x v="297"/>
    <d v="1899-12-30T04:00:00"/>
    <d v="2014-12-02T00:00:00"/>
    <d v="1899-12-30T17:30:00"/>
    <d v="1899-12-30T13:30:00"/>
    <n v="14"/>
    <m/>
    <m/>
    <x v="2"/>
    <s v="ВЛ"/>
    <x v="5"/>
    <x v="2"/>
    <s v="Мирзоева"/>
    <s v="Перехлест проводов"/>
    <n v="56.4"/>
    <m/>
    <n v="56.4"/>
    <m/>
    <m/>
    <m/>
    <m/>
    <m/>
    <m/>
    <m/>
    <m/>
    <m/>
    <s v="КП15"/>
    <m/>
    <m/>
    <m/>
    <m/>
    <m/>
    <m/>
  </r>
  <r>
    <x v="10"/>
    <x v="11"/>
    <s v="РН-ЭН"/>
    <x v="297"/>
    <d v="1899-12-30T07:00:00"/>
    <d v="2014-12-04T00:00:00"/>
    <d v="1899-12-30T15:00:00"/>
    <d v="1900-01-01T08:00:00"/>
    <n v="1"/>
    <m/>
    <m/>
    <x v="2"/>
    <s v="ТП №5а"/>
    <x v="2"/>
    <x v="6"/>
    <s v="Восточное Эхаби"/>
    <s v="ПС 35/6  ''Сахарная Сопка'' фидер №1 ТП № 5а  -  отсутствие эл.энергии, прич. выясняется"/>
    <n v="2.8"/>
    <m/>
    <n v="2.8"/>
    <m/>
    <m/>
    <m/>
    <s v="переходящие"/>
    <m/>
    <m/>
    <m/>
    <m/>
    <m/>
    <s v="КП12"/>
    <m/>
    <m/>
    <m/>
    <m/>
    <m/>
    <m/>
  </r>
  <r>
    <x v="10"/>
    <x v="11"/>
    <s v="РН-ЭН"/>
    <x v="297"/>
    <d v="1899-12-30T07:00:00"/>
    <d v="2014-12-04T00:00:00"/>
    <d v="1900-01-14T00:00:00"/>
    <d v="1900-01-01T08:00:00"/>
    <n v="1"/>
    <m/>
    <m/>
    <x v="2"/>
    <s v="ТП №1а"/>
    <x v="2"/>
    <x v="6"/>
    <s v="Восточное Эхаби"/>
    <s v="ПС 35/6  ''Сахарная Сопка'' фидер №1 ТП № 1а  -  отсутствие эл.энергии, прич. выясняется"/>
    <n v="2.1"/>
    <m/>
    <n v="2.1"/>
    <m/>
    <m/>
    <m/>
    <s v="переходящие"/>
    <m/>
    <m/>
    <m/>
    <m/>
    <m/>
    <s v="КП12"/>
    <m/>
    <m/>
    <m/>
    <m/>
    <m/>
    <m/>
  </r>
  <r>
    <x v="10"/>
    <x v="11"/>
    <s v="РН-ЭН"/>
    <x v="297"/>
    <d v="1899-12-30T07:00:00"/>
    <d v="2014-12-04T00:00:00"/>
    <d v="1899-12-30T17:30:00"/>
    <d v="1900-01-01T10:30:00"/>
    <n v="2"/>
    <m/>
    <m/>
    <x v="2"/>
    <s v="ТП №11"/>
    <x v="2"/>
    <x v="6"/>
    <s v="Восточное Эхаби"/>
    <s v="ПС 35/6  ''2-ая Площадь'' фидер №3 ТП № 11  -  отсутствие эл.энергии, прич. выясняется"/>
    <n v="5.4"/>
    <m/>
    <n v="5.4"/>
    <m/>
    <m/>
    <m/>
    <s v="переходящие"/>
    <m/>
    <m/>
    <m/>
    <m/>
    <m/>
    <s v="КП12"/>
    <m/>
    <m/>
    <m/>
    <m/>
    <m/>
    <m/>
  </r>
  <r>
    <x v="10"/>
    <x v="11"/>
    <s v="РН-ЭН"/>
    <x v="297"/>
    <d v="1899-12-30T15:27:00"/>
    <d v="2014-12-02T00:00:00"/>
    <d v="1899-12-30T19:30:00"/>
    <d v="1899-12-30T04:01:00"/>
    <n v="1"/>
    <m/>
    <m/>
    <x v="2"/>
    <s v="ТП №27"/>
    <x v="5"/>
    <x v="6"/>
    <s v="Колендо"/>
    <s v="Ф-6 ТП- 27, гр. 2. Смена предохранителя на ТП 27"/>
    <n v="0.4"/>
    <m/>
    <n v="0.4"/>
    <m/>
    <m/>
    <m/>
    <m/>
    <m/>
    <m/>
    <m/>
    <m/>
    <m/>
    <s v="КП12"/>
    <m/>
    <m/>
    <m/>
    <m/>
    <m/>
    <m/>
  </r>
  <r>
    <x v="10"/>
    <x v="11"/>
    <s v="РН-ЭН"/>
    <x v="297"/>
    <d v="1899-12-30T15:30:00"/>
    <d v="2014-12-03T00:00:00"/>
    <d v="1899-12-30T15:35:00"/>
    <d v="1899-12-31T00:05:00"/>
    <n v="1"/>
    <m/>
    <m/>
    <x v="2"/>
    <s v="ТП №27"/>
    <x v="5"/>
    <x v="6"/>
    <s v="Колендо"/>
    <s v="&quot;Низкое питающее напряжение&quot;.Ф-6, ТП-27, гр. 3"/>
    <n v="4.8"/>
    <m/>
    <n v="4.8"/>
    <m/>
    <m/>
    <m/>
    <s v="переходящие"/>
    <m/>
    <m/>
    <m/>
    <m/>
    <m/>
    <s v="КП12"/>
    <m/>
    <m/>
    <m/>
    <m/>
    <m/>
    <m/>
  </r>
  <r>
    <x v="10"/>
    <x v="11"/>
    <s v="РН-ЭН"/>
    <x v="297"/>
    <d v="1899-12-30T15:33:00"/>
    <d v="2014-12-03T00:00:00"/>
    <d v="1899-12-30T02:00:00"/>
    <d v="1899-12-30T10:27:00"/>
    <n v="1"/>
    <m/>
    <m/>
    <x v="2"/>
    <s v="ТП №27"/>
    <x v="5"/>
    <x v="6"/>
    <s v="Колендо"/>
    <s v=" &quot;Дисбаланс напряжения&quot;.Ф-6, ТП-27, гр.1."/>
    <n v="2.6"/>
    <m/>
    <n v="2.6"/>
    <m/>
    <m/>
    <m/>
    <m/>
    <m/>
    <m/>
    <m/>
    <m/>
    <m/>
    <s v="КП12"/>
    <m/>
    <m/>
    <m/>
    <m/>
    <m/>
    <m/>
  </r>
  <r>
    <x v="10"/>
    <x v="11"/>
    <s v="РН-ЭН"/>
    <x v="297"/>
    <d v="1899-12-30T08:00:00"/>
    <d v="2014-12-10T00:00:00"/>
    <d v="1899-12-30T18:00:00"/>
    <d v="1900-01-07T10:00:00"/>
    <n v="1"/>
    <m/>
    <m/>
    <x v="2"/>
    <s v="ВЛ"/>
    <x v="5"/>
    <x v="2"/>
    <s v="Центральная Оха"/>
    <s v="ТП-96,гр.2 - сломана опора, обрыв 2-х проводов ВЛ-04 кВ."/>
    <n v="7.6"/>
    <m/>
    <n v="7.6"/>
    <m/>
    <m/>
    <m/>
    <s v="переходящие"/>
    <m/>
    <m/>
    <m/>
    <m/>
    <m/>
    <s v="КП12"/>
    <m/>
    <m/>
    <m/>
    <m/>
    <m/>
    <m/>
  </r>
  <r>
    <x v="10"/>
    <x v="11"/>
    <s v="РН-ЭН"/>
    <x v="297"/>
    <d v="1899-12-30T09:00:00"/>
    <d v="2014-12-03T00:00:00"/>
    <d v="1899-12-30T15:15:00"/>
    <d v="1899-12-31T06:15:00"/>
    <n v="4"/>
    <m/>
    <m/>
    <x v="2"/>
    <s v="ТП №97"/>
    <x v="2"/>
    <x v="6"/>
    <s v="Центральная Оха"/>
    <s v="МЕТЕО АОЭЭ ТП-97, гр.2. "/>
    <n v="2.9"/>
    <m/>
    <n v="2.9"/>
    <m/>
    <m/>
    <m/>
    <s v="переходящие"/>
    <m/>
    <m/>
    <m/>
    <m/>
    <m/>
    <s v="КП12"/>
    <m/>
    <m/>
    <m/>
    <m/>
    <m/>
    <m/>
  </r>
  <r>
    <x v="10"/>
    <x v="11"/>
    <s v="РН-ЭН"/>
    <x v="297"/>
    <d v="1899-12-30T10:00:00"/>
    <d v="2014-12-02T00:00:00"/>
    <d v="1899-12-30T17:00:00"/>
    <d v="1899-12-30T07:00:00"/>
    <n v="7"/>
    <m/>
    <m/>
    <x v="2"/>
    <s v="ТП №209"/>
    <x v="2"/>
    <x v="6"/>
    <s v="Центральная Оха"/>
    <s v="МЕТЕО АОЭЭ ТП-209, гр.2. "/>
    <n v="1.6"/>
    <m/>
    <n v="1.6"/>
    <m/>
    <m/>
    <m/>
    <m/>
    <m/>
    <m/>
    <m/>
    <m/>
    <m/>
    <s v="КП12"/>
    <m/>
    <m/>
    <m/>
    <m/>
    <m/>
    <m/>
  </r>
  <r>
    <x v="10"/>
    <x v="11"/>
    <s v="РН-ЭН"/>
    <x v="297"/>
    <d v="1899-12-30T10:30:00"/>
    <d v="2014-12-03T00:00:00"/>
    <d v="1899-12-30T15:30:00"/>
    <d v="1899-12-31T05:00:00"/>
    <n v="4"/>
    <m/>
    <m/>
    <x v="2"/>
    <s v="ТП №238"/>
    <x v="2"/>
    <x v="6"/>
    <s v="Центральная Оха"/>
    <s v="МЕТЕО АОЭЭ ТП-238, гр.2. "/>
    <n v="2.1"/>
    <m/>
    <n v="2.1"/>
    <m/>
    <m/>
    <m/>
    <s v="переходящие"/>
    <m/>
    <m/>
    <m/>
    <m/>
    <m/>
    <s v="КП12"/>
    <m/>
    <m/>
    <m/>
    <m/>
    <m/>
    <m/>
  </r>
  <r>
    <x v="10"/>
    <x v="11"/>
    <s v="РН-ЭН"/>
    <x v="297"/>
    <d v="1899-12-30T11:00:00"/>
    <d v="2014-12-03T00:00:00"/>
    <d v="1899-12-30T16:50:00"/>
    <d v="1899-12-31T05:50:00"/>
    <n v="1"/>
    <m/>
    <m/>
    <x v="2"/>
    <s v="ВЛ"/>
    <x v="5"/>
    <x v="2"/>
    <s v="Центральная Оха"/>
    <s v="МЕТЕО АОЭЭ ТП-201 схлест проводов."/>
    <n v="0.6"/>
    <m/>
    <n v="0.6"/>
    <m/>
    <m/>
    <m/>
    <s v="переходящие"/>
    <m/>
    <m/>
    <m/>
    <m/>
    <m/>
    <s v="КП15"/>
    <m/>
    <m/>
    <m/>
    <m/>
    <m/>
    <m/>
  </r>
  <r>
    <x v="10"/>
    <x v="11"/>
    <s v="РН-ЭН"/>
    <x v="297"/>
    <d v="1899-12-30T14:00:00"/>
    <d v="2014-12-04T00:00:00"/>
    <d v="1899-12-30T14:30:00"/>
    <d v="1900-01-01T00:30:00"/>
    <n v="4"/>
    <m/>
    <m/>
    <x v="2"/>
    <s v="ТП №226"/>
    <x v="2"/>
    <x v="6"/>
    <s v="Центральная Оха"/>
    <s v="МЕТЕО АОЭЭ ТП-226, гр.2."/>
    <n v="3.4"/>
    <m/>
    <n v="3.4"/>
    <m/>
    <m/>
    <m/>
    <s v="переходящие"/>
    <m/>
    <m/>
    <m/>
    <m/>
    <m/>
    <s v="КП12"/>
    <m/>
    <m/>
    <m/>
    <m/>
    <m/>
    <m/>
  </r>
  <r>
    <x v="10"/>
    <x v="11"/>
    <s v="РН-ЭН"/>
    <x v="297"/>
    <d v="1899-12-30T17:50:00"/>
    <d v="2014-12-02T00:00:00"/>
    <d v="1899-12-30T21:30:00"/>
    <d v="1899-12-30T03:40:00"/>
    <n v="79"/>
    <m/>
    <m/>
    <x v="2"/>
    <s v="ВЛ"/>
    <x v="2"/>
    <x v="2"/>
    <s v="Центральная Оха"/>
    <s v="МЕТЕО АОЭЭ Ф-52, ТП 209- поломка 2-х опор"/>
    <n v="5.8"/>
    <n v="15.1"/>
    <n v="20.9"/>
    <m/>
    <m/>
    <m/>
    <m/>
    <m/>
    <m/>
    <m/>
    <m/>
    <m/>
    <s v="КП15"/>
    <m/>
    <m/>
    <m/>
    <m/>
    <m/>
    <m/>
  </r>
  <r>
    <x v="10"/>
    <x v="11"/>
    <s v="РН-ЭН"/>
    <x v="297"/>
    <d v="1899-12-30T19:10:00"/>
    <d v="2014-12-02T00:00:00"/>
    <d v="1899-12-30T21:22:00"/>
    <d v="1899-12-30T02:12:00"/>
    <n v="34"/>
    <m/>
    <m/>
    <x v="2"/>
    <s v="ВЛ"/>
    <x v="2"/>
    <x v="2"/>
    <s v="Центральная Оха"/>
    <s v="МЕТЕО АОЭЭ фид. 51"/>
    <n v="1.2"/>
    <n v="3.4"/>
    <n v="4.5999999999999996"/>
    <m/>
    <m/>
    <m/>
    <m/>
    <m/>
    <m/>
    <m/>
    <m/>
    <m/>
    <s v="КП15"/>
    <m/>
    <m/>
    <m/>
    <m/>
    <m/>
    <m/>
  </r>
  <r>
    <x v="10"/>
    <x v="11"/>
    <s v="РН-ЭН"/>
    <x v="297"/>
    <d v="1899-12-30T20:00:00"/>
    <d v="2014-12-04T00:00:00"/>
    <d v="1899-12-30T12:00:00"/>
    <d v="1899-12-31T16:00:00"/>
    <n v="21"/>
    <m/>
    <m/>
    <x v="2"/>
    <s v="ВЛ"/>
    <x v="2"/>
    <x v="2"/>
    <s v="Центральная Оха"/>
    <s v="МЕТЕО АОЭЭ фид. 53, 54."/>
    <n v="16.899999999999999"/>
    <m/>
    <n v="16.899999999999999"/>
    <m/>
    <m/>
    <m/>
    <s v="переходящие"/>
    <m/>
    <m/>
    <m/>
    <m/>
    <m/>
    <s v="КП15"/>
    <m/>
    <m/>
    <m/>
    <m/>
    <m/>
    <m/>
  </r>
  <r>
    <x v="10"/>
    <x v="11"/>
    <s v="РН-ЭН"/>
    <x v="297"/>
    <d v="1899-12-30T23:00:00"/>
    <d v="2014-12-03T00:00:00"/>
    <d v="1899-12-30T14:00:00"/>
    <d v="1899-12-30T15:00:00"/>
    <n v="5"/>
    <m/>
    <m/>
    <x v="2"/>
    <s v="ВЛ"/>
    <x v="5"/>
    <x v="2"/>
    <s v="Гиляко-Абунан"/>
    <s v="МЕТЕО"/>
    <n v="11.4"/>
    <m/>
    <n v="11.4"/>
    <m/>
    <m/>
    <m/>
    <s v="переходящие"/>
    <m/>
    <m/>
    <m/>
    <m/>
    <m/>
    <s v="КП12"/>
    <m/>
    <m/>
    <m/>
    <m/>
    <m/>
    <m/>
  </r>
  <r>
    <x v="10"/>
    <x v="11"/>
    <s v="РН-ЭН"/>
    <x v="297"/>
    <d v="1899-12-30T09:00:00"/>
    <d v="2014-12-03T00:00:00"/>
    <d v="1899-12-30T11:30:00"/>
    <d v="1899-12-31T02:30:00"/>
    <n v="13"/>
    <m/>
    <m/>
    <x v="2"/>
    <s v="ВЛ"/>
    <x v="2"/>
    <x v="2"/>
    <s v="Эхаби"/>
    <s v="ПС 35/6  ''Эхаби'' фидер №3  - схлест проводов"/>
    <n v="12.3"/>
    <m/>
    <n v="12.3"/>
    <m/>
    <m/>
    <m/>
    <s v="переходящие"/>
    <m/>
    <m/>
    <m/>
    <m/>
    <m/>
    <s v="КП15"/>
    <m/>
    <m/>
    <m/>
    <m/>
    <m/>
    <m/>
  </r>
  <r>
    <x v="10"/>
    <x v="11"/>
    <s v="РН-ЭН"/>
    <x v="297"/>
    <d v="1899-12-30T16:30:00"/>
    <d v="2014-12-03T00:00:00"/>
    <d v="1899-12-30T17:00:00"/>
    <d v="1899-12-31T00:30:00"/>
    <n v="4"/>
    <m/>
    <m/>
    <x v="2"/>
    <s v="ВЛ"/>
    <x v="2"/>
    <x v="2"/>
    <s v="Эхаби"/>
    <s v="ПС 35/6 ''Эхаби'' фидер2  ТП № 17А - обход"/>
    <n v="9.5"/>
    <m/>
    <n v="9.5"/>
    <m/>
    <m/>
    <m/>
    <s v="переходящие"/>
    <m/>
    <m/>
    <m/>
    <m/>
    <m/>
    <s v="КП15"/>
    <m/>
    <m/>
    <m/>
    <m/>
    <m/>
    <m/>
  </r>
  <r>
    <x v="10"/>
    <x v="11"/>
    <s v="РН-ЭН"/>
    <x v="297"/>
    <d v="1899-12-30T20:30:00"/>
    <d v="2014-12-03T00:00:00"/>
    <d v="1899-12-30T11:30:00"/>
    <d v="1899-12-30T15:00:00"/>
    <n v="3"/>
    <m/>
    <m/>
    <x v="2"/>
    <s v="ВЛ"/>
    <x v="2"/>
    <x v="2"/>
    <s v="Эхаби"/>
    <s v="ПС 35/ 6 ''Эхаби'' фидер 2 ТП № 17 - обход"/>
    <n v="3.1"/>
    <m/>
    <n v="3.1"/>
    <m/>
    <m/>
    <m/>
    <s v="переходящие"/>
    <m/>
    <m/>
    <m/>
    <m/>
    <m/>
    <s v="КП15"/>
    <m/>
    <m/>
    <m/>
    <m/>
    <m/>
    <m/>
  </r>
  <r>
    <x v="10"/>
    <x v="11"/>
    <s v="РН-ЭН"/>
    <x v="297"/>
    <d v="1899-12-30T10:38:00"/>
    <d v="2014-12-03T00:00:00"/>
    <d v="1899-12-30T11:00:00"/>
    <d v="1899-12-31T01:38:00"/>
    <n v="10"/>
    <m/>
    <m/>
    <x v="2"/>
    <s v="ВЛ"/>
    <x v="5"/>
    <x v="2"/>
    <s v="Одопту"/>
    <s v="Метео. АОЭЭ"/>
    <n v="40.200000000000003"/>
    <m/>
    <n v="40.200000000000003"/>
    <m/>
    <m/>
    <m/>
    <s v="переходящие"/>
    <m/>
    <m/>
    <m/>
    <m/>
    <m/>
    <s v="КП12"/>
    <m/>
    <m/>
    <m/>
    <m/>
    <m/>
    <m/>
  </r>
  <r>
    <x v="10"/>
    <x v="11"/>
    <s v="РН-ЭН"/>
    <x v="297"/>
    <d v="1899-12-30T09:12:00"/>
    <d v="2014-12-02T00:00:00"/>
    <d v="1899-12-30T10:38:00"/>
    <d v="1899-12-30T01:26:00"/>
    <n v="4"/>
    <m/>
    <m/>
    <x v="2"/>
    <s v="ВЛ"/>
    <x v="5"/>
    <x v="2"/>
    <s v="Одопту-Северный купол"/>
    <s v="Метео. Посадка ЭЭ"/>
    <n v="15.6"/>
    <m/>
    <n v="15.6"/>
    <m/>
    <m/>
    <m/>
    <m/>
    <m/>
    <m/>
    <m/>
    <m/>
    <m/>
    <s v="КП15"/>
    <m/>
    <m/>
    <m/>
    <m/>
    <m/>
    <m/>
  </r>
  <r>
    <x v="10"/>
    <x v="11"/>
    <s v="РН-ЭН"/>
    <x v="297"/>
    <d v="1899-12-30T10:38:00"/>
    <d v="2014-12-02T00:00:00"/>
    <d v="1899-12-30T11:18:00"/>
    <d v="1899-12-30T00:40:00"/>
    <n v="11"/>
    <m/>
    <m/>
    <x v="2"/>
    <s v="ВЛ"/>
    <x v="5"/>
    <x v="2"/>
    <s v="Одопту-Северный купол"/>
    <s v="Метео. АОЭЭ"/>
    <n v="22.1"/>
    <m/>
    <n v="22.1"/>
    <m/>
    <m/>
    <m/>
    <m/>
    <m/>
    <m/>
    <m/>
    <m/>
    <m/>
    <s v="КП15"/>
    <m/>
    <m/>
    <m/>
    <m/>
    <m/>
    <m/>
  </r>
  <r>
    <x v="10"/>
    <x v="11"/>
    <s v="РН-ЭН"/>
    <x v="297"/>
    <d v="1899-12-30T13:20:00"/>
    <d v="2014-12-02T00:00:00"/>
    <d v="1899-12-30T15:22:00"/>
    <d v="1899-12-30T02:02:00"/>
    <n v="24"/>
    <m/>
    <m/>
    <x v="2"/>
    <s v="ВЛ"/>
    <x v="5"/>
    <x v="2"/>
    <s v="Одопту-Северный купол"/>
    <s v="Метео. АОЭЭ"/>
    <n v="113.4"/>
    <m/>
    <n v="113.4"/>
    <m/>
    <m/>
    <m/>
    <m/>
    <m/>
    <m/>
    <m/>
    <m/>
    <m/>
    <s v="КП15"/>
    <m/>
    <m/>
    <m/>
    <m/>
    <m/>
    <m/>
  </r>
  <r>
    <x v="10"/>
    <x v="11"/>
    <s v="РН-ЭН"/>
    <x v="297"/>
    <d v="1899-12-30T15:23:00"/>
    <d v="2014-12-03T00:00:00"/>
    <d v="1899-12-30T02:38:00"/>
    <d v="1899-12-30T11:15:00"/>
    <n v="24"/>
    <m/>
    <m/>
    <x v="2"/>
    <s v="ВЛ"/>
    <x v="5"/>
    <x v="2"/>
    <s v="Одопту-Северный купол"/>
    <s v="Метео. АОЭЭ"/>
    <n v="547.79999999999995"/>
    <m/>
    <n v="547.79999999999995"/>
    <m/>
    <m/>
    <m/>
    <m/>
    <m/>
    <m/>
    <m/>
    <m/>
    <m/>
    <s v="КП15"/>
    <m/>
    <m/>
    <m/>
    <m/>
    <m/>
    <m/>
  </r>
  <r>
    <x v="10"/>
    <x v="11"/>
    <s v="РН-ЭН"/>
    <x v="297"/>
    <d v="1899-12-30T20:42:00"/>
    <d v="2014-12-03T00:00:00"/>
    <d v="1899-12-30T04:00:00"/>
    <d v="1899-12-30T07:18:00"/>
    <n v="11"/>
    <m/>
    <m/>
    <x v="2"/>
    <s v="ДЭС №1, №2"/>
    <x v="5"/>
    <x v="10"/>
    <s v="Одопту-Северный купол"/>
    <s v="Метео: Остановка ДЭС №1, №2 (перегрев охлаждающей жидкости)"/>
    <n v="165.7"/>
    <m/>
    <n v="165.7"/>
    <m/>
    <m/>
    <m/>
    <m/>
    <m/>
    <m/>
    <m/>
    <m/>
    <m/>
    <s v="КП12"/>
    <m/>
    <m/>
    <m/>
    <m/>
    <m/>
    <m/>
  </r>
  <r>
    <x v="10"/>
    <x v="11"/>
    <s v="РН-ЭН"/>
    <x v="297"/>
    <d v="1899-12-30T08:18:00"/>
    <d v="2014-12-02T00:00:00"/>
    <d v="1899-12-30T08:40:00"/>
    <d v="1899-12-30T00:22:00"/>
    <n v="5"/>
    <m/>
    <m/>
    <x v="2"/>
    <s v="ВЛ"/>
    <x v="5"/>
    <x v="2"/>
    <s v="Тунгор"/>
    <s v="Метео. АОЭЭ"/>
    <n v="0.3"/>
    <m/>
    <n v="0.3"/>
    <m/>
    <m/>
    <m/>
    <m/>
    <m/>
    <m/>
    <m/>
    <m/>
    <m/>
    <s v="КП15"/>
    <m/>
    <m/>
    <m/>
    <m/>
    <m/>
    <m/>
  </r>
  <r>
    <x v="10"/>
    <x v="11"/>
    <s v="РН-ЭН"/>
    <x v="297"/>
    <d v="1899-12-30T15:23:00"/>
    <d v="2014-12-02T00:00:00"/>
    <d v="1899-12-30T20:00:00"/>
    <d v="1899-12-30T04:37:00"/>
    <n v="8"/>
    <m/>
    <m/>
    <x v="2"/>
    <s v="ВЛ"/>
    <x v="5"/>
    <x v="2"/>
    <s v="Тунгор"/>
    <s v="Метео. АОЭЭ"/>
    <n v="8.5"/>
    <n v="12.8"/>
    <n v="21.3"/>
    <m/>
    <m/>
    <m/>
    <s v="переходящие"/>
    <m/>
    <m/>
    <m/>
    <m/>
    <m/>
    <s v="КП15"/>
    <m/>
    <m/>
    <m/>
    <m/>
    <m/>
    <m/>
  </r>
  <r>
    <x v="10"/>
    <x v="11"/>
    <s v="РН-ЭН"/>
    <x v="297"/>
    <d v="1899-12-30T14:40:00"/>
    <d v="2014-12-02T00:00:00"/>
    <d v="1899-12-30T16:50:00"/>
    <d v="1899-12-30T02:10:00"/>
    <n v="7"/>
    <m/>
    <m/>
    <x v="2"/>
    <s v="ВЛ"/>
    <x v="5"/>
    <x v="2"/>
    <s v="Западное Сабо"/>
    <s v="МЕТЕО"/>
    <n v="0.9"/>
    <m/>
    <n v="0.9"/>
    <m/>
    <m/>
    <m/>
    <m/>
    <m/>
    <m/>
    <m/>
    <m/>
    <m/>
    <s v="КП15"/>
    <m/>
    <m/>
    <m/>
    <m/>
    <m/>
    <m/>
  </r>
  <r>
    <x v="10"/>
    <x v="11"/>
    <s v="РН-ЭН"/>
    <x v="297"/>
    <d v="1899-12-30T14:00:00"/>
    <d v="2014-12-02T00:00:00"/>
    <d v="1899-12-30T16:00:00"/>
    <d v="1899-12-30T02:00:00"/>
    <n v="19"/>
    <m/>
    <m/>
    <x v="2"/>
    <s v="ВЛ"/>
    <x v="5"/>
    <x v="2"/>
    <s v="Мухто, Центральный Паромай"/>
    <s v="МЕТЕО"/>
    <n v="1.7"/>
    <m/>
    <n v="1.7"/>
    <m/>
    <m/>
    <m/>
    <m/>
    <m/>
    <m/>
    <m/>
    <m/>
    <m/>
    <s v="КП15"/>
    <m/>
    <m/>
    <m/>
    <m/>
    <m/>
    <m/>
  </r>
  <r>
    <x v="10"/>
    <x v="11"/>
    <s v="РН-ЭН"/>
    <x v="297"/>
    <d v="1899-12-30T07:01:00"/>
    <d v="2014-12-02T00:00:00"/>
    <d v="1899-12-30T15:30:00"/>
    <d v="1899-12-30T08:29:00"/>
    <n v="56"/>
    <m/>
    <m/>
    <x v="2"/>
    <s v="ВЛ"/>
    <x v="5"/>
    <x v="2"/>
    <s v="Катангли"/>
    <s v="перехлёст проводов"/>
    <n v="17.2"/>
    <m/>
    <n v="17.2"/>
    <m/>
    <m/>
    <m/>
    <m/>
    <m/>
    <m/>
    <m/>
    <m/>
    <m/>
    <s v="КП15"/>
    <m/>
    <m/>
    <m/>
    <m/>
    <m/>
    <m/>
  </r>
  <r>
    <x v="10"/>
    <x v="11"/>
    <s v="РН-ЭН"/>
    <x v="297"/>
    <d v="1899-12-30T09:00:00"/>
    <d v="2014-12-03T00:00:00"/>
    <d v="1899-12-30T02:10:00"/>
    <d v="1899-12-30T17:10:00"/>
    <n v="51"/>
    <m/>
    <m/>
    <x v="2"/>
    <s v="ВЛ"/>
    <x v="5"/>
    <x v="2"/>
    <s v="Катангли"/>
    <s v="метео- ТП6/0,4кВ №404, 405, 305, 504, 406, 310, 411, 306, 505, 307, 301."/>
    <n v="14.2"/>
    <m/>
    <n v="14.2"/>
    <m/>
    <m/>
    <m/>
    <m/>
    <m/>
    <m/>
    <m/>
    <m/>
    <m/>
    <s v="КП15"/>
    <m/>
    <m/>
    <m/>
    <m/>
    <m/>
    <m/>
  </r>
  <r>
    <x v="10"/>
    <x v="11"/>
    <s v="РН-ЭН"/>
    <x v="297"/>
    <d v="1899-12-30T13:00:00"/>
    <d v="2014-12-03T00:00:00"/>
    <d v="1899-12-30T03:40:00"/>
    <d v="1899-12-30T14:40:00"/>
    <n v="8"/>
    <m/>
    <m/>
    <x v="2"/>
    <s v="ВЛ"/>
    <x v="5"/>
    <x v="2"/>
    <s v="Катангли"/>
    <s v="метео- ТП6/0,4кВ №609, 701."/>
    <n v="3.5"/>
    <m/>
    <n v="3.5"/>
    <m/>
    <m/>
    <m/>
    <m/>
    <m/>
    <m/>
    <m/>
    <m/>
    <m/>
    <s v="КП15"/>
    <m/>
    <m/>
    <m/>
    <m/>
    <m/>
    <m/>
  </r>
  <r>
    <x v="10"/>
    <x v="11"/>
    <s v="РН-ЭН"/>
    <x v="297"/>
    <d v="1899-12-30T09:30:00"/>
    <d v="2014-12-02T00:00:00"/>
    <d v="1899-12-30T18:30:00"/>
    <d v="1899-12-30T09:00:00"/>
    <n v="4"/>
    <m/>
    <m/>
    <x v="2"/>
    <s v="ВЛ"/>
    <x v="5"/>
    <x v="2"/>
    <s v="В. Даги, Мирзоева"/>
    <s v="Метео,перехлест проводов"/>
    <n v="24"/>
    <m/>
    <n v="24"/>
    <m/>
    <m/>
    <m/>
    <m/>
    <m/>
    <m/>
    <m/>
    <m/>
    <m/>
    <s v="КП15"/>
    <m/>
    <m/>
    <m/>
    <m/>
    <m/>
    <m/>
  </r>
  <r>
    <x v="10"/>
    <x v="11"/>
    <s v="РН-ЭН"/>
    <x v="297"/>
    <d v="1899-12-30T08:30:00"/>
    <d v="2014-12-02T00:00:00"/>
    <d v="1899-12-30T11:20:00"/>
    <d v="1899-12-30T02:50:00"/>
    <n v="21"/>
    <m/>
    <m/>
    <x v="2"/>
    <s v="ВЛ"/>
    <x v="5"/>
    <x v="2"/>
    <s v="Монги"/>
    <s v="Метео перехлест проводов"/>
    <n v="28"/>
    <m/>
    <n v="28"/>
    <m/>
    <m/>
    <m/>
    <m/>
    <m/>
    <m/>
    <m/>
    <m/>
    <m/>
    <s v="КП15"/>
    <m/>
    <m/>
    <m/>
    <m/>
    <m/>
    <m/>
  </r>
  <r>
    <x v="10"/>
    <x v="11"/>
    <s v="РН-ЭН"/>
    <x v="298"/>
    <d v="1899-12-30T07:00:00"/>
    <d v="2014-12-03T00:00:00"/>
    <d v="1899-12-30T10:00:00"/>
    <d v="1899-12-30T03:00:00"/>
    <n v="1"/>
    <m/>
    <m/>
    <x v="2"/>
    <s v="ВЛ"/>
    <x v="5"/>
    <x v="2"/>
    <s v="Колендо"/>
    <s v="низкое напряжение, запуск вручную."/>
    <n v="0.5"/>
    <m/>
    <n v="0.5"/>
    <m/>
    <m/>
    <m/>
    <m/>
    <m/>
    <m/>
    <m/>
    <m/>
    <m/>
    <s v="КП12"/>
    <m/>
    <m/>
    <m/>
    <m/>
    <m/>
    <m/>
  </r>
  <r>
    <x v="10"/>
    <x v="11"/>
    <s v="РН-ЭН"/>
    <x v="298"/>
    <d v="1899-12-30T07:00:00"/>
    <d v="2014-12-04T00:00:00"/>
    <d v="1899-12-30T14:30:00"/>
    <d v="1899-12-31T07:30:00"/>
    <n v="1"/>
    <m/>
    <m/>
    <x v="0"/>
    <s v="ВЛ"/>
    <x v="5"/>
    <x v="2"/>
    <s v="Центральная Оха"/>
    <s v="Не запускается, окисление на опоре"/>
    <n v="0.1"/>
    <m/>
    <n v="0.1"/>
    <m/>
    <m/>
    <m/>
    <s v="переходящие"/>
    <m/>
    <m/>
    <m/>
    <m/>
    <m/>
    <s v="КП5"/>
    <m/>
    <m/>
    <m/>
    <m/>
    <m/>
    <m/>
  </r>
  <r>
    <x v="10"/>
    <x v="11"/>
    <s v="РН-ЭН"/>
    <x v="298"/>
    <d v="1899-12-30T09:30:00"/>
    <d v="2014-12-03T00:00:00"/>
    <d v="1899-12-30T10:37:00"/>
    <d v="1899-12-30T01:07:00"/>
    <n v="63"/>
    <m/>
    <m/>
    <x v="0"/>
    <s v="ВЛ"/>
    <x v="2"/>
    <x v="2"/>
    <s v="Центральная Оха"/>
    <s v="ФИДЕР № 52- СМЕНА ИЗОЛЯТОРА НА ТП 217"/>
    <n v="1.5"/>
    <m/>
    <n v="1.5"/>
    <m/>
    <m/>
    <m/>
    <m/>
    <m/>
    <m/>
    <m/>
    <m/>
    <m/>
    <s v="КП23"/>
    <m/>
    <m/>
    <m/>
    <m/>
    <m/>
    <m/>
  </r>
  <r>
    <x v="10"/>
    <x v="11"/>
    <s v="РН-ЭН"/>
    <x v="298"/>
    <d v="1899-12-30T14:00:00"/>
    <d v="2014-12-03T00:00:00"/>
    <d v="1899-12-30T15:30:00"/>
    <d v="1899-12-30T01:30:00"/>
    <n v="2"/>
    <m/>
    <m/>
    <x v="0"/>
    <s v="ТП №97"/>
    <x v="2"/>
    <x v="6"/>
    <s v="Центральная Оха"/>
    <s v="Ф--54- отгор. фаза в клемнике ТП- 97"/>
    <n v="0.1"/>
    <m/>
    <n v="0.1"/>
    <m/>
    <m/>
    <m/>
    <m/>
    <m/>
    <m/>
    <m/>
    <m/>
    <m/>
    <s v="КП5"/>
    <m/>
    <m/>
    <m/>
    <m/>
    <m/>
    <m/>
  </r>
  <r>
    <x v="10"/>
    <x v="11"/>
    <s v="РН-ЭН"/>
    <x v="298"/>
    <d v="1899-12-30T07:00:00"/>
    <d v="2014-12-03T00:00:00"/>
    <d v="1899-12-30T10:00:00"/>
    <d v="1899-12-30T03:00:00"/>
    <n v="3"/>
    <m/>
    <m/>
    <x v="2"/>
    <s v="ТП №19а"/>
    <x v="5"/>
    <x v="6"/>
    <s v="Восточное Эхаби"/>
    <s v="метео: ПС 35/6 &quot;2-ая Площадь&quot; Фид. №2 ТП№19а, был выбит автомат в БУ"/>
    <n v="0.2"/>
    <m/>
    <n v="0.2"/>
    <m/>
    <m/>
    <m/>
    <m/>
    <m/>
    <m/>
    <m/>
    <m/>
    <m/>
    <s v="КП23"/>
    <m/>
    <m/>
    <m/>
    <m/>
    <m/>
    <m/>
  </r>
  <r>
    <x v="10"/>
    <x v="11"/>
    <s v="РН-ЭН"/>
    <x v="298"/>
    <d v="1899-12-30T07:00:00"/>
    <d v="2014-12-05T00:00:00"/>
    <d v="1899-12-30T13:00:00"/>
    <d v="1900-01-01T06:00:00"/>
    <n v="12"/>
    <m/>
    <m/>
    <x v="2"/>
    <s v="ТП №12"/>
    <x v="2"/>
    <x v="6"/>
    <s v="Восточное Эхаби"/>
    <s v="метео: ПС 35/6 &quot;2-ая Площадь&quot; Фид. №3, №2, №4"/>
    <n v="9.8000000000000007"/>
    <m/>
    <n v="9.8000000000000007"/>
    <m/>
    <m/>
    <m/>
    <s v="переходящие"/>
    <m/>
    <m/>
    <m/>
    <m/>
    <m/>
    <s v="КП12"/>
    <m/>
    <m/>
    <m/>
    <m/>
    <m/>
    <m/>
  </r>
  <r>
    <x v="10"/>
    <x v="11"/>
    <s v="РН-ЭН"/>
    <x v="298"/>
    <d v="1899-12-30T08:00:00"/>
    <d v="2014-12-16T00:00:00"/>
    <d v="1899-12-30T16:00:00"/>
    <d v="1900-01-08T04:00:00"/>
    <n v="28"/>
    <m/>
    <m/>
    <x v="2"/>
    <s v="ВЛ"/>
    <x v="2"/>
    <x v="2"/>
    <s v="Восточное Эхаби"/>
    <s v="ПС -35/6 &quot;Вост.Эхаби&quot; Фид.№2, №4, &quot;2-ая Площадь&quot; Фид.-2, 3, &quot;Сахарная Сопка&quot; Ф-1 - обрывы проводов"/>
    <n v="122.19999999999999"/>
    <m/>
    <n v="122.19999999999999"/>
    <m/>
    <m/>
    <m/>
    <m/>
    <m/>
    <m/>
    <m/>
    <m/>
    <m/>
    <s v="КП12"/>
    <m/>
    <m/>
    <m/>
    <m/>
    <m/>
    <m/>
  </r>
  <r>
    <x v="10"/>
    <x v="11"/>
    <s v="РН-ЭН"/>
    <x v="298"/>
    <d v="1899-12-30T07:00:00"/>
    <d v="2014-12-03T00:00:00"/>
    <d v="1899-12-30T11:00:00"/>
    <d v="1899-12-30T04:00:00"/>
    <n v="1"/>
    <m/>
    <m/>
    <x v="3"/>
    <s v="КЛ"/>
    <x v="5"/>
    <x v="5"/>
    <s v="Катангли"/>
    <s v="переразделка кабеля на ЭД"/>
    <n v="0.3"/>
    <m/>
    <n v="0.3"/>
    <m/>
    <m/>
    <m/>
    <m/>
    <m/>
    <m/>
    <m/>
    <m/>
    <m/>
    <s v="КП12"/>
    <m/>
    <m/>
    <m/>
    <m/>
    <m/>
    <m/>
  </r>
  <r>
    <x v="10"/>
    <x v="11"/>
    <s v="РН-ЭН"/>
    <x v="298"/>
    <d v="1899-12-30T07:00:00"/>
    <d v="2014-12-03T00:00:00"/>
    <d v="1899-12-30T11:30:00"/>
    <d v="1899-12-30T04:30:00"/>
    <n v="1"/>
    <m/>
    <m/>
    <x v="3"/>
    <s v="КЛ"/>
    <x v="5"/>
    <x v="5"/>
    <s v="Катангли"/>
    <s v="переразделка кабеля на ЭД"/>
    <n v="0.1"/>
    <m/>
    <n v="0.1"/>
    <m/>
    <m/>
    <m/>
    <m/>
    <m/>
    <m/>
    <m/>
    <m/>
    <m/>
    <s v="КП12"/>
    <m/>
    <m/>
    <m/>
    <m/>
    <m/>
    <m/>
  </r>
  <r>
    <x v="10"/>
    <x v="11"/>
    <s v="РН-ЭН"/>
    <x v="298"/>
    <d v="1899-12-30T07:00:00"/>
    <d v="2014-12-03T00:00:00"/>
    <d v="1899-12-30T13:30:00"/>
    <d v="1899-12-30T06:30:00"/>
    <n v="1"/>
    <m/>
    <m/>
    <x v="3"/>
    <s v="КЛ"/>
    <x v="5"/>
    <x v="5"/>
    <s v="Катангли"/>
    <s v="сгорел электродвигатель"/>
    <n v="0.2"/>
    <m/>
    <n v="0.2"/>
    <m/>
    <m/>
    <m/>
    <m/>
    <m/>
    <m/>
    <m/>
    <m/>
    <m/>
    <s v="КП12"/>
    <m/>
    <m/>
    <m/>
    <m/>
    <m/>
    <m/>
  </r>
  <r>
    <x v="10"/>
    <x v="11"/>
    <s v="РН-ЭН"/>
    <x v="298"/>
    <d v="1899-12-30T07:00:00"/>
    <d v="2014-12-03T00:00:00"/>
    <d v="1899-12-30T16:00:00"/>
    <d v="1899-12-30T09:00:00"/>
    <n v="3"/>
    <m/>
    <m/>
    <x v="2"/>
    <s v="ТП №1"/>
    <x v="5"/>
    <x v="6"/>
    <s v="Эхаби"/>
    <s v="ТП №1 Фид.№1"/>
    <n v="2.1"/>
    <m/>
    <n v="2.1"/>
    <m/>
    <m/>
    <m/>
    <m/>
    <m/>
    <m/>
    <m/>
    <m/>
    <m/>
    <s v="КП15"/>
    <m/>
    <m/>
    <m/>
    <m/>
    <m/>
    <m/>
  </r>
  <r>
    <x v="10"/>
    <x v="11"/>
    <s v="РН-ЭН"/>
    <x v="298"/>
    <d v="1899-12-30T08:00:00"/>
    <d v="2014-12-10T00:00:00"/>
    <d v="1899-12-30T16:00:00"/>
    <d v="1900-01-06T08:00:00"/>
    <n v="1"/>
    <m/>
    <m/>
    <x v="2"/>
    <s v="ВЛ"/>
    <x v="5"/>
    <x v="2"/>
    <s v="Эхаби"/>
    <s v="ПС-35/6 &quot;Эхаби&quot; Фид.№4 ТП-34 - обрыв провода"/>
    <n v="1.5"/>
    <m/>
    <n v="1.5"/>
    <m/>
    <m/>
    <m/>
    <s v="переходящие"/>
    <m/>
    <m/>
    <m/>
    <m/>
    <m/>
    <s v="КП12"/>
    <m/>
    <m/>
    <m/>
    <m/>
    <m/>
    <m/>
  </r>
  <r>
    <x v="10"/>
    <x v="11"/>
    <s v="РН-ЭН"/>
    <x v="298"/>
    <d v="1899-12-30T07:00:00"/>
    <d v="2014-12-03T00:00:00"/>
    <d v="1899-12-30T11:35:00"/>
    <d v="1899-12-30T04:35:00"/>
    <n v="3"/>
    <m/>
    <m/>
    <x v="2"/>
    <s v="ВЛ"/>
    <x v="5"/>
    <x v="2"/>
    <s v="Тунгор"/>
    <s v="Метео. АОЭЭ"/>
    <n v="3.3"/>
    <m/>
    <n v="3.3"/>
    <m/>
    <m/>
    <m/>
    <m/>
    <m/>
    <m/>
    <m/>
    <m/>
    <m/>
    <s v="КП12"/>
    <m/>
    <m/>
    <m/>
    <m/>
    <m/>
    <m/>
  </r>
  <r>
    <x v="10"/>
    <x v="11"/>
    <s v="РН-ЭН"/>
    <x v="298"/>
    <d v="1899-12-30T07:00:00"/>
    <d v="2014-12-05T00:00:00"/>
    <d v="1899-12-30T17:00:00"/>
    <d v="1900-01-01T10:00:00"/>
    <n v="3"/>
    <m/>
    <m/>
    <x v="2"/>
    <s v="ВЛ"/>
    <x v="2"/>
    <x v="2"/>
    <s v="Западное Сабо"/>
    <s v="Отустствует эл.энергия на ТП 6/0,4кВ №402"/>
    <n v="7.3"/>
    <m/>
    <n v="7.3"/>
    <m/>
    <m/>
    <m/>
    <s v="переходящие"/>
    <m/>
    <m/>
    <m/>
    <m/>
    <m/>
    <s v="КП12"/>
    <m/>
    <m/>
    <m/>
    <m/>
    <m/>
    <m/>
  </r>
  <r>
    <x v="10"/>
    <x v="11"/>
    <s v="РН-ЭН"/>
    <x v="298"/>
    <d v="1899-12-30T07:00:00"/>
    <d v="2014-12-04T00:00:00"/>
    <d v="1899-12-30T16:00:00"/>
    <d v="1899-12-31T09:00:00"/>
    <n v="5"/>
    <m/>
    <m/>
    <x v="2"/>
    <s v="ВЛ"/>
    <x v="2"/>
    <x v="2"/>
    <s v="Центральный Паромай"/>
    <s v="Неизвестная (отсутствует ЭЭ на ТП 6/0,4кВ №516, 503, 501)"/>
    <n v="6.4"/>
    <m/>
    <n v="6.4"/>
    <m/>
    <m/>
    <m/>
    <s v="переходящие"/>
    <m/>
    <m/>
    <m/>
    <m/>
    <m/>
    <s v="КП24"/>
    <m/>
    <m/>
    <m/>
    <m/>
    <m/>
    <m/>
  </r>
  <r>
    <x v="10"/>
    <x v="11"/>
    <s v="РН-ЭН"/>
    <x v="298"/>
    <d v="1899-12-30T07:00:00"/>
    <d v="2014-12-16T00:00:00"/>
    <d v="1899-12-30T16:00:00"/>
    <d v="1900-01-08T07:00:00"/>
    <n v="1"/>
    <m/>
    <m/>
    <x v="2"/>
    <s v="ВЛ"/>
    <x v="2"/>
    <x v="2"/>
    <s v="Центральный Сабо"/>
    <s v="Отустствует эл.энергия на ТП 6/0,4кВ №205."/>
    <n v="20"/>
    <m/>
    <n v="20"/>
    <m/>
    <m/>
    <m/>
    <s v="переходящие"/>
    <m/>
    <m/>
    <m/>
    <m/>
    <m/>
    <s v="КП12"/>
    <m/>
    <m/>
    <m/>
    <m/>
    <m/>
    <m/>
  </r>
  <r>
    <x v="10"/>
    <x v="11"/>
    <s v="РН-ЭН"/>
    <x v="298"/>
    <d v="1899-12-30T17:25:00"/>
    <d v="2014-12-03T00:00:00"/>
    <d v="1899-12-30T18:30:00"/>
    <d v="1899-12-30T01:05:00"/>
    <n v="48"/>
    <m/>
    <m/>
    <x v="0"/>
    <s v="ПАЭС №2"/>
    <x v="2"/>
    <x v="1"/>
    <s v="Набиль"/>
    <s v="АО ПАЭС №2 ( вышел из строя двигатель АИ-20),зап ГПА №2"/>
    <n v="6.8"/>
    <m/>
    <n v="6.8"/>
    <m/>
    <m/>
    <m/>
    <m/>
    <m/>
    <m/>
    <m/>
    <m/>
    <m/>
    <s v="КП12"/>
    <m/>
    <m/>
    <m/>
    <m/>
    <m/>
    <m/>
  </r>
  <r>
    <x v="10"/>
    <x v="11"/>
    <s v="РН-ЭН"/>
    <x v="298"/>
    <d v="1899-12-30T07:00:00"/>
    <d v="2014-12-03T00:00:00"/>
    <d v="1899-12-30T16:15:00"/>
    <d v="1899-12-30T09:15:00"/>
    <n v="7"/>
    <m/>
    <m/>
    <x v="2"/>
    <s v="ВЛ"/>
    <x v="5"/>
    <x v="2"/>
    <s v="Набиль"/>
    <s v="Устранение обрыва проводов"/>
    <n v="8.8000000000000007"/>
    <m/>
    <n v="8.8000000000000007"/>
    <m/>
    <m/>
    <m/>
    <m/>
    <m/>
    <m/>
    <m/>
    <m/>
    <m/>
    <s v="КП24"/>
    <m/>
    <m/>
    <m/>
    <m/>
    <m/>
    <m/>
  </r>
  <r>
    <x v="10"/>
    <x v="11"/>
    <s v="РН-ЭН"/>
    <x v="298"/>
    <d v="1899-12-30T10:00:00"/>
    <d v="2014-12-03T00:00:00"/>
    <d v="1899-12-30T15:00:00"/>
    <d v="1899-12-30T05:00:00"/>
    <n v="3"/>
    <m/>
    <m/>
    <x v="2"/>
    <s v="ТП №305"/>
    <x v="5"/>
    <x v="6"/>
    <s v="Катангли"/>
    <s v="т/п 6/0,4кВ №305 ф3 включение автомата"/>
    <n v="0.2"/>
    <m/>
    <n v="0.2"/>
    <m/>
    <m/>
    <m/>
    <m/>
    <m/>
    <m/>
    <m/>
    <m/>
    <m/>
    <s v="КП24"/>
    <m/>
    <m/>
    <m/>
    <m/>
    <m/>
    <m/>
  </r>
  <r>
    <x v="10"/>
    <x v="11"/>
    <s v="РН-ЭН"/>
    <x v="298"/>
    <d v="1899-12-30T07:00:00"/>
    <d v="2014-12-03T00:00:00"/>
    <d v="1899-12-30T17:00:00"/>
    <d v="1899-12-30T10:00:00"/>
    <n v="1"/>
    <m/>
    <m/>
    <x v="2"/>
    <s v="ВЛ"/>
    <x v="5"/>
    <x v="2"/>
    <s v="Катангли"/>
    <s v="не запускается"/>
    <n v="0.6"/>
    <m/>
    <n v="0.6"/>
    <m/>
    <m/>
    <m/>
    <m/>
    <m/>
    <m/>
    <m/>
    <m/>
    <m/>
    <s v="КП24"/>
    <m/>
    <m/>
    <m/>
    <m/>
    <m/>
    <m/>
  </r>
  <r>
    <x v="10"/>
    <x v="11"/>
    <s v="РН-ЭН"/>
    <x v="299"/>
    <d v="1899-12-30T04:00:00"/>
    <d v="2014-12-04T00:00:00"/>
    <d v="1899-12-30T15:45:00"/>
    <d v="1899-12-30T11:45:00"/>
    <n v="1"/>
    <m/>
    <m/>
    <x v="3"/>
    <s v="БУС"/>
    <x v="5"/>
    <x v="9"/>
    <s v="Центральная Оха"/>
    <s v="Сгорела катушка магнитного пускателя, требуется смена Б/У"/>
    <n v="0.3"/>
    <m/>
    <n v="0.3"/>
    <m/>
    <m/>
    <m/>
    <s v="переходящие"/>
    <m/>
    <m/>
    <m/>
    <m/>
    <m/>
    <s v="КП12"/>
    <m/>
    <m/>
    <m/>
    <m/>
    <m/>
    <m/>
  </r>
  <r>
    <x v="10"/>
    <x v="11"/>
    <s v="РН-ЭН"/>
    <x v="299"/>
    <d v="1899-12-30T07:00:00"/>
    <d v="2014-12-07T00:00:00"/>
    <d v="1899-12-30T15:00:00"/>
    <d v="1900-01-02T08:00:00"/>
    <n v="7"/>
    <m/>
    <m/>
    <x v="0"/>
    <s v="ВЛ"/>
    <x v="5"/>
    <x v="2"/>
    <s v="Восточное Эхаби"/>
    <s v="ПС-35/6кВ Ф№4&quot;2ая Плащадь&quot; ТП№23а - обрыв провода"/>
    <n v="6.7"/>
    <m/>
    <n v="6.7"/>
    <m/>
    <m/>
    <m/>
    <m/>
    <m/>
    <m/>
    <m/>
    <m/>
    <m/>
    <s v="КП24"/>
    <m/>
    <m/>
    <m/>
    <m/>
    <m/>
    <m/>
  </r>
  <r>
    <x v="10"/>
    <x v="11"/>
    <s v="РН-ЭН"/>
    <x v="299"/>
    <d v="1899-12-30T10:30:00"/>
    <d v="2014-12-05T00:00:00"/>
    <d v="1899-12-30T15:30:00"/>
    <d v="1899-12-31T05:00:00"/>
    <n v="3"/>
    <m/>
    <m/>
    <x v="0"/>
    <s v="ТП №305"/>
    <x v="5"/>
    <x v="6"/>
    <s v="Катангли"/>
    <s v="ТП №305 ф3 - не включается, короткое замыкание на опоре"/>
    <n v="1.3"/>
    <m/>
    <n v="1.3"/>
    <m/>
    <m/>
    <m/>
    <s v="переходящие"/>
    <m/>
    <m/>
    <m/>
    <m/>
    <m/>
    <s v="КП5"/>
    <m/>
    <m/>
    <m/>
    <m/>
    <m/>
    <m/>
  </r>
  <r>
    <x v="10"/>
    <x v="11"/>
    <s v="РН-ЭН"/>
    <x v="355"/>
    <d v="1899-12-30T16:45:00"/>
    <d v="2014-12-06T00:00:00"/>
    <d v="1899-12-30T06:59:00"/>
    <d v="1899-12-30T14:15:00"/>
    <n v="4"/>
    <m/>
    <m/>
    <x v="0"/>
    <s v="ТП №101"/>
    <x v="5"/>
    <x v="6"/>
    <s v="Западное Сабо"/>
    <s v="предполож.КЗ на ТП-6/0,4кВ №101"/>
    <n v="3.6"/>
    <m/>
    <n v="3.6"/>
    <m/>
    <m/>
    <m/>
    <s v="переходящие"/>
    <m/>
    <m/>
    <m/>
    <m/>
    <m/>
    <s v="КП24"/>
    <m/>
    <m/>
    <m/>
    <m/>
    <m/>
    <m/>
  </r>
  <r>
    <x v="10"/>
    <x v="11"/>
    <s v="РН-ЭН"/>
    <x v="355"/>
    <d v="1899-12-30T08:55:00"/>
    <d v="2014-12-05T00:00:00"/>
    <d v="1899-12-30T09:50:00"/>
    <d v="1899-12-30T00:55:00"/>
    <n v="9"/>
    <m/>
    <m/>
    <x v="0"/>
    <s v="ТП №106"/>
    <x v="2"/>
    <x v="6"/>
    <s v="Набиль"/>
    <s v="ТП-106 ф 1 врезка, подключение перемычек опоры №17 к ф 1 Л1Н"/>
    <n v="0.6"/>
    <m/>
    <n v="0.6"/>
    <m/>
    <m/>
    <m/>
    <m/>
    <m/>
    <m/>
    <m/>
    <m/>
    <m/>
    <s v="КП24"/>
    <m/>
    <m/>
    <m/>
    <m/>
    <m/>
    <m/>
  </r>
  <r>
    <x v="10"/>
    <x v="11"/>
    <s v="РН-ЭН"/>
    <x v="356"/>
    <d v="1899-12-30T11:00:00"/>
    <d v="2014-12-06T00:00:00"/>
    <d v="1899-12-30T11:45:00"/>
    <d v="1899-12-30T00:45:00"/>
    <n v="10"/>
    <m/>
    <m/>
    <x v="0"/>
    <s v="ВЛ"/>
    <x v="2"/>
    <x v="2"/>
    <s v="Набиль"/>
    <s v="Л1Н - обрыв провода по фазе С по линии ВЛ 6 кВ опора №92"/>
    <n v="0.6"/>
    <m/>
    <n v="0.6"/>
    <m/>
    <m/>
    <m/>
    <m/>
    <m/>
    <m/>
    <m/>
    <m/>
    <m/>
    <s v="КП5"/>
    <m/>
    <m/>
    <m/>
    <m/>
    <m/>
    <m/>
  </r>
  <r>
    <x v="10"/>
    <x v="11"/>
    <s v="РН-ЭН"/>
    <x v="357"/>
    <m/>
    <m/>
    <m/>
    <m/>
    <m/>
    <m/>
    <m/>
    <x v="4"/>
    <m/>
    <x v="3"/>
    <x v="8"/>
    <m/>
    <m/>
    <m/>
    <m/>
    <m/>
    <m/>
    <m/>
    <m/>
    <s v="Нарушений нет"/>
    <m/>
    <m/>
    <m/>
    <m/>
    <m/>
    <m/>
    <m/>
    <m/>
    <m/>
    <m/>
    <m/>
    <m/>
  </r>
  <r>
    <x v="10"/>
    <x v="11"/>
    <s v="РН-ЭН"/>
    <x v="350"/>
    <m/>
    <m/>
    <m/>
    <m/>
    <m/>
    <m/>
    <m/>
    <x v="4"/>
    <m/>
    <x v="3"/>
    <x v="8"/>
    <m/>
    <m/>
    <m/>
    <m/>
    <m/>
    <m/>
    <m/>
    <m/>
    <s v="Нарушений нет"/>
    <m/>
    <m/>
    <m/>
    <m/>
    <m/>
    <m/>
    <m/>
    <m/>
    <m/>
    <m/>
    <m/>
    <m/>
  </r>
  <r>
    <x v="10"/>
    <x v="11"/>
    <s v="РН-ЭН"/>
    <x v="351"/>
    <m/>
    <m/>
    <m/>
    <m/>
    <m/>
    <m/>
    <m/>
    <x v="4"/>
    <m/>
    <x v="3"/>
    <x v="8"/>
    <m/>
    <m/>
    <m/>
    <m/>
    <m/>
    <m/>
    <m/>
    <m/>
    <s v="Нарушений нет"/>
    <m/>
    <m/>
    <m/>
    <m/>
    <m/>
    <m/>
    <m/>
    <m/>
    <m/>
    <m/>
    <m/>
    <m/>
  </r>
  <r>
    <x v="10"/>
    <x v="11"/>
    <s v="РН-ЭН"/>
    <x v="352"/>
    <m/>
    <m/>
    <m/>
    <m/>
    <m/>
    <m/>
    <m/>
    <x v="4"/>
    <m/>
    <x v="3"/>
    <x v="8"/>
    <m/>
    <m/>
    <m/>
    <m/>
    <m/>
    <m/>
    <m/>
    <m/>
    <s v="Нарушений нет"/>
    <m/>
    <m/>
    <m/>
    <m/>
    <m/>
    <m/>
    <m/>
    <m/>
    <m/>
    <m/>
    <m/>
    <m/>
  </r>
  <r>
    <x v="10"/>
    <x v="11"/>
    <s v="РН-ЭН"/>
    <x v="353"/>
    <m/>
    <m/>
    <m/>
    <m/>
    <m/>
    <m/>
    <m/>
    <x v="4"/>
    <m/>
    <x v="3"/>
    <x v="8"/>
    <m/>
    <m/>
    <m/>
    <m/>
    <m/>
    <m/>
    <m/>
    <m/>
    <s v="Нарушений нет"/>
    <m/>
    <m/>
    <m/>
    <m/>
    <m/>
    <m/>
    <m/>
    <m/>
    <m/>
    <m/>
    <m/>
    <m/>
  </r>
  <r>
    <x v="10"/>
    <x v="11"/>
    <s v="РН-ЭН"/>
    <x v="358"/>
    <m/>
    <m/>
    <m/>
    <m/>
    <m/>
    <m/>
    <m/>
    <x v="4"/>
    <m/>
    <x v="3"/>
    <x v="8"/>
    <m/>
    <m/>
    <m/>
    <m/>
    <m/>
    <m/>
    <m/>
    <m/>
    <s v="Нарушений нет"/>
    <m/>
    <m/>
    <m/>
    <m/>
    <m/>
    <m/>
    <m/>
    <m/>
    <m/>
    <m/>
    <m/>
    <m/>
  </r>
  <r>
    <x v="10"/>
    <x v="11"/>
    <s v="РН-ЭН"/>
    <x v="354"/>
    <m/>
    <m/>
    <m/>
    <m/>
    <m/>
    <m/>
    <m/>
    <x v="4"/>
    <m/>
    <x v="3"/>
    <x v="8"/>
    <m/>
    <m/>
    <m/>
    <m/>
    <m/>
    <m/>
    <m/>
    <m/>
    <s v="Нарушений нет"/>
    <m/>
    <m/>
    <m/>
    <m/>
    <m/>
    <m/>
    <m/>
    <m/>
    <m/>
    <m/>
    <m/>
    <m/>
  </r>
  <r>
    <x v="10"/>
    <x v="11"/>
    <s v="РН-ЭН"/>
    <x v="300"/>
    <d v="1899-12-30T09:40:00"/>
    <d v="2014-12-14T00:00:00"/>
    <d v="1899-12-30T11:00:00"/>
    <d v="1899-12-30T01:20:00"/>
    <n v="4"/>
    <m/>
    <m/>
    <x v="0"/>
    <s v="ТП №216"/>
    <x v="5"/>
    <x v="6"/>
    <s v="Центральная Оха"/>
    <s v="ТП 216 гр. 1 -не запускается"/>
    <n v="0.1"/>
    <m/>
    <n v="0.1"/>
    <m/>
    <m/>
    <m/>
    <m/>
    <m/>
    <m/>
    <m/>
    <m/>
    <m/>
    <s v="КП24"/>
    <m/>
    <m/>
    <m/>
    <m/>
    <m/>
    <m/>
  </r>
  <r>
    <x v="10"/>
    <x v="11"/>
    <s v="РН-ЭН"/>
    <x v="359"/>
    <d v="1899-12-30T18:35:00"/>
    <d v="2014-12-15T00:00:00"/>
    <d v="1899-12-30T18:45:00"/>
    <d v="1899-12-30T00:10:00"/>
    <n v="46"/>
    <m/>
    <m/>
    <x v="0"/>
    <s v="ДЭС"/>
    <x v="2"/>
    <x v="10"/>
    <s v="Мухто, Центральный Паромай"/>
    <s v="Аварийная остановка ДЭС Мухто, причины выясняются."/>
    <n v="0.5"/>
    <m/>
    <n v="0.5"/>
    <m/>
    <m/>
    <m/>
    <m/>
    <m/>
    <m/>
    <m/>
    <m/>
    <m/>
    <s v="КП24"/>
    <m/>
    <m/>
    <m/>
    <m/>
    <m/>
    <m/>
  </r>
  <r>
    <x v="10"/>
    <x v="11"/>
    <s v="РН-ЭН"/>
    <x v="360"/>
    <d v="1899-12-30T15:25:00"/>
    <d v="2014-12-16T00:00:00"/>
    <d v="1899-12-30T16:55:00"/>
    <d v="1899-12-30T01:30:00"/>
    <n v="1"/>
    <m/>
    <m/>
    <x v="3"/>
    <s v="БУС"/>
    <x v="5"/>
    <x v="9"/>
    <s v="Тунгор"/>
    <m/>
    <n v="0.5"/>
    <m/>
    <n v="0.5"/>
    <m/>
    <m/>
    <m/>
    <m/>
    <m/>
    <m/>
    <m/>
    <m/>
    <m/>
    <s v="КП25"/>
    <m/>
    <m/>
    <m/>
    <m/>
    <m/>
    <m/>
  </r>
  <r>
    <x v="10"/>
    <x v="11"/>
    <s v="РН-ЭН"/>
    <x v="27"/>
    <d v="2014-12-17T11:30:00"/>
    <d v="2014-12-17T00:00:00"/>
    <d v="2014-12-17T14:40:00"/>
    <d v="1899-12-30T03:10:00"/>
    <n v="1"/>
    <m/>
    <m/>
    <x v="0"/>
    <s v="ТП №235"/>
    <x v="5"/>
    <x v="6"/>
    <s v="Центральная Оха"/>
    <s v="не запускается, ТП 235 гр. 2"/>
    <n v="0.1"/>
    <m/>
    <n v="0.1"/>
    <m/>
    <m/>
    <m/>
    <m/>
    <m/>
    <m/>
    <m/>
    <m/>
    <m/>
    <s v="КП25"/>
    <m/>
    <m/>
    <m/>
    <m/>
    <m/>
    <m/>
  </r>
  <r>
    <x v="10"/>
    <x v="11"/>
    <s v="РН-ЭН"/>
    <x v="27"/>
    <d v="2014-12-17T12:40:00"/>
    <d v="2014-12-17T00:00:00"/>
    <d v="2014-12-17T13:10:00"/>
    <d v="1899-12-30T00:30:00"/>
    <n v="59"/>
    <m/>
    <m/>
    <x v="0"/>
    <s v="Т-523"/>
    <x v="0"/>
    <x v="2"/>
    <s v="Мирзоева, Монги"/>
    <s v="НГЭС: Т-523 отключилась от АЧР, подача ЭЭ в 13-05ч."/>
    <n v="45.9"/>
    <m/>
    <n v="45.9"/>
    <m/>
    <m/>
    <m/>
    <m/>
    <m/>
    <m/>
    <m/>
    <m/>
    <m/>
    <s v="КП24"/>
    <m/>
    <m/>
    <m/>
    <m/>
    <m/>
    <m/>
  </r>
  <r>
    <x v="10"/>
    <x v="11"/>
    <s v="РН-ЭН"/>
    <x v="340"/>
    <d v="2014-12-18T07:00:01"/>
    <d v="2014-12-18T00:00:00"/>
    <d v="2014-12-18T11:00:00"/>
    <d v="1899-12-30T03:59:59"/>
    <n v="4"/>
    <m/>
    <m/>
    <x v="0"/>
    <s v="ВЛ"/>
    <x v="2"/>
    <x v="2"/>
    <s v="Центральная Оха"/>
    <s v="АОЭЭ ТП-216, гр.1"/>
    <n v="0.4"/>
    <m/>
    <n v="0.4"/>
    <m/>
    <m/>
    <m/>
    <m/>
    <m/>
    <m/>
    <m/>
    <m/>
    <m/>
    <s v="КП25"/>
    <m/>
    <m/>
    <m/>
    <m/>
    <m/>
    <m/>
  </r>
  <r>
    <x v="10"/>
    <x v="11"/>
    <s v="РН-ЭН"/>
    <x v="340"/>
    <d v="2014-12-18T14:00:00"/>
    <d v="2014-12-18T00:00:00"/>
    <d v="2014-12-18T15:00:00"/>
    <d v="1899-12-30T01:00:00"/>
    <n v="4"/>
    <m/>
    <m/>
    <x v="0"/>
    <s v="ВЛ"/>
    <x v="2"/>
    <x v="2"/>
    <s v="Центральная Оха"/>
    <s v="АОЭЭ ТП-216, гр.1"/>
    <n v="0.1"/>
    <m/>
    <n v="0.1"/>
    <m/>
    <m/>
    <m/>
    <m/>
    <m/>
    <m/>
    <m/>
    <m/>
    <m/>
    <s v="КП25"/>
    <m/>
    <m/>
    <m/>
    <m/>
    <m/>
    <m/>
  </r>
  <r>
    <x v="10"/>
    <x v="11"/>
    <s v="РН-ЭН"/>
    <x v="341"/>
    <d v="2014-12-19T21:31:00"/>
    <d v="2014-12-19T00:00:00"/>
    <d v="2014-12-19T23:30:00"/>
    <d v="1899-12-30T01:59:00"/>
    <n v="47"/>
    <m/>
    <m/>
    <x v="2"/>
    <s v="ГПА №2"/>
    <x v="2"/>
    <x v="1"/>
    <s v="Набиль"/>
    <s v="Ав. остановка ГПА №2- низкая частота генератора"/>
    <n v="12.9"/>
    <m/>
    <n v="12.9"/>
    <m/>
    <m/>
    <m/>
    <m/>
    <m/>
    <m/>
    <m/>
    <m/>
    <m/>
    <s v="КП15"/>
    <m/>
    <m/>
    <m/>
    <m/>
    <m/>
    <m/>
  </r>
  <r>
    <x v="10"/>
    <x v="11"/>
    <s v="РН-ЭН"/>
    <x v="361"/>
    <d v="2014-12-20T04:47:00"/>
    <d v="2014-12-20T00:00:00"/>
    <d v="2014-12-20T07:14:00"/>
    <d v="1899-12-30T02:27:00"/>
    <n v="77"/>
    <m/>
    <m/>
    <x v="0"/>
    <s v="ПС-35/6 2я площадь"/>
    <x v="0"/>
    <x v="0"/>
    <s v="Восточное Эхаби"/>
    <s v="ПС-35/6кВ Фид№ 1, 2, 3, 4 - АОЭЭ причина неизвестна."/>
    <n v="4.5999999999999996"/>
    <m/>
    <n v="4.5999999999999996"/>
    <m/>
    <m/>
    <m/>
    <m/>
    <m/>
    <m/>
    <m/>
    <m/>
    <m/>
    <s v="КП25"/>
    <m/>
    <m/>
    <m/>
    <m/>
    <m/>
    <m/>
  </r>
  <r>
    <x v="10"/>
    <x v="11"/>
    <s v="РН-ЭН"/>
    <x v="342"/>
    <d v="2014-12-21T18:18:00"/>
    <d v="2014-12-22T00:00:00"/>
    <d v="2014-12-22T06:59:59"/>
    <d v="1899-12-30T12:41:59"/>
    <n v="1"/>
    <m/>
    <m/>
    <x v="2"/>
    <s v="БУС"/>
    <x v="5"/>
    <x v="9"/>
    <s v="Колендо, скв. 200"/>
    <s v="низкое питающее напряжение"/>
    <n v="1.9"/>
    <m/>
    <n v="1.9"/>
    <m/>
    <m/>
    <m/>
    <m/>
    <m/>
    <m/>
    <m/>
    <m/>
    <m/>
    <s v="КП15"/>
    <m/>
    <m/>
    <m/>
    <m/>
    <m/>
    <m/>
  </r>
  <r>
    <x v="10"/>
    <x v="11"/>
    <s v="РН-ЭН"/>
    <x v="342"/>
    <d v="2014-12-21T11:30:00"/>
    <d v="2014-12-22T00:00:00"/>
    <d v="2014-12-22T16:30:07"/>
    <d v="1899-12-31T05:00:07"/>
    <n v="4"/>
    <m/>
    <m/>
    <x v="2"/>
    <s v="ТП № 216"/>
    <x v="2"/>
    <x v="6"/>
    <s v="Центральная Оха"/>
    <s v="ТП № 216 - выбило автомат"/>
    <n v="2.8"/>
    <m/>
    <n v="2.8"/>
    <m/>
    <m/>
    <m/>
    <m/>
    <m/>
    <m/>
    <m/>
    <m/>
    <m/>
    <s v="КП15"/>
    <m/>
    <m/>
    <s v="переходящие"/>
    <m/>
    <m/>
    <m/>
  </r>
  <r>
    <x v="10"/>
    <x v="11"/>
    <s v="РН-ЭН"/>
    <x v="342"/>
    <d v="2014-12-21T15:00:00"/>
    <d v="2014-12-21T00:00:00"/>
    <d v="2014-12-21T17:00:00"/>
    <d v="1899-12-30T02:00:00"/>
    <n v="5"/>
    <m/>
    <m/>
    <x v="2"/>
    <s v="ТП № 206"/>
    <x v="2"/>
    <x v="6"/>
    <s v="Центральная Оха"/>
    <s v="ТП № 206 - выбило автомат"/>
    <n v="0.2"/>
    <m/>
    <n v="0.2"/>
    <m/>
    <m/>
    <m/>
    <m/>
    <m/>
    <m/>
    <m/>
    <m/>
    <m/>
    <s v="КП15"/>
    <m/>
    <m/>
    <m/>
    <m/>
    <m/>
    <m/>
  </r>
  <r>
    <x v="10"/>
    <x v="11"/>
    <s v="РН-ЭН"/>
    <x v="342"/>
    <d v="2014-12-21T17:00:00"/>
    <d v="2014-12-22T00:00:00"/>
    <d v="2014-12-22T17:35:23"/>
    <d v="1899-12-31T00:35:23"/>
    <n v="1"/>
    <m/>
    <m/>
    <x v="3"/>
    <s v="БУС"/>
    <x v="5"/>
    <x v="9"/>
    <s v="Центральная Оха, скв. 200А"/>
    <s v="выбило ТЗ"/>
    <n v="0.7"/>
    <m/>
    <n v="0.7"/>
    <m/>
    <m/>
    <m/>
    <m/>
    <m/>
    <m/>
    <m/>
    <m/>
    <m/>
    <s v="КП2"/>
    <m/>
    <m/>
    <s v="переходящие"/>
    <m/>
    <m/>
    <m/>
  </r>
  <r>
    <x v="10"/>
    <x v="11"/>
    <s v="РН-ЭН"/>
    <x v="342"/>
    <d v="2014-12-21T09:00:00"/>
    <d v="2014-12-22T00:00:00"/>
    <d v="2014-12-22T12:00:00"/>
    <d v="1899-12-31T03:00:00"/>
    <n v="3"/>
    <m/>
    <m/>
    <x v="2"/>
    <s v="ВЛ"/>
    <x v="2"/>
    <x v="2"/>
    <s v="Восточное Эхаби"/>
    <s v="АОЭЭ: ПС-25/6кВ &quot;2-я Площадь&quot; ТП №36 на опоре слетел провод с изолятора по 6кВ. ст.скв. 295, 406,755,157"/>
    <n v="1.6"/>
    <m/>
    <n v="1.6"/>
    <m/>
    <m/>
    <m/>
    <m/>
    <m/>
    <m/>
    <m/>
    <m/>
    <m/>
    <s v="КП12"/>
    <m/>
    <m/>
    <s v="переходящие"/>
    <m/>
    <m/>
    <m/>
  </r>
  <r>
    <x v="10"/>
    <x v="11"/>
    <s v="РН-ЭН"/>
    <x v="342"/>
    <d v="2014-12-21T20:00:00"/>
    <d v="2014-12-23T00:00:00"/>
    <d v="2014-12-23T12:35:00"/>
    <d v="1899-12-31T16:35:00"/>
    <n v="2"/>
    <m/>
    <m/>
    <x v="2"/>
    <s v="ВЛ"/>
    <x v="2"/>
    <x v="2"/>
    <s v="Одопту"/>
    <s v="АОЭЭ"/>
    <n v="32.200000000000003"/>
    <m/>
    <n v="32.200000000000003"/>
    <m/>
    <m/>
    <m/>
    <m/>
    <m/>
    <m/>
    <m/>
    <m/>
    <m/>
    <s v="КП12"/>
    <m/>
    <m/>
    <s v="переходящие"/>
    <m/>
    <m/>
    <m/>
  </r>
  <r>
    <x v="10"/>
    <x v="11"/>
    <s v="РН-ЭН"/>
    <x v="342"/>
    <d v="2014-12-21T15:15:00"/>
    <d v="2014-12-21T00:00:00"/>
    <d v="2014-12-21T15:25:00"/>
    <d v="1899-12-30T00:10:00"/>
    <n v="8"/>
    <m/>
    <m/>
    <x v="0"/>
    <s v="ДЭС"/>
    <x v="2"/>
    <x v="10"/>
    <s v="Шхунное"/>
    <s v="Аварийная остановка ДЭС "/>
    <n v="0.1"/>
    <m/>
    <n v="0.1"/>
    <m/>
    <m/>
    <m/>
    <m/>
    <m/>
    <m/>
    <m/>
    <m/>
    <m/>
    <s v="КП24"/>
    <m/>
    <m/>
    <m/>
    <m/>
    <m/>
    <m/>
  </r>
  <r>
    <x v="10"/>
    <x v="11"/>
    <s v="РН-ЭН"/>
    <x v="342"/>
    <d v="2014-12-21T14:00:00"/>
    <d v="2014-12-23T00:00:00"/>
    <d v="2014-12-23T18:00:00"/>
    <d v="1900-01-01T04:00:00"/>
    <n v="7"/>
    <m/>
    <m/>
    <x v="2"/>
    <s v="ВЛ"/>
    <x v="2"/>
    <x v="2"/>
    <s v="Кыдыланьи, Мухто"/>
    <s v="АОЭЭ, выяснение после улучшения погодных условий"/>
    <n v="17.7"/>
    <n v="2.5"/>
    <n v="20.2"/>
    <m/>
    <m/>
    <m/>
    <m/>
    <m/>
    <m/>
    <m/>
    <m/>
    <m/>
    <s v="КП12"/>
    <m/>
    <m/>
    <s v="переходящие"/>
    <m/>
    <m/>
    <m/>
  </r>
  <r>
    <x v="10"/>
    <x v="11"/>
    <s v="РН-ЭН"/>
    <x v="342"/>
    <d v="2014-12-21T18:30:00"/>
    <d v="2014-12-22T00:00:00"/>
    <d v="2014-12-22T18:35:00"/>
    <d v="1899-12-31T00:05:00"/>
    <n v="43"/>
    <m/>
    <m/>
    <x v="2"/>
    <s v="ВЛ"/>
    <x v="2"/>
    <x v="2"/>
    <s v="Центральный Паромай, Мухто"/>
    <s v="АО вакуумного выключ. ТП &quot;ДЭС&quot;, отключ. ВНП-1, выяснение причины на 22.12.14г."/>
    <n v="71.5"/>
    <n v="70.400000000000006"/>
    <n v="141.9"/>
    <m/>
    <m/>
    <m/>
    <m/>
    <m/>
    <m/>
    <m/>
    <m/>
    <m/>
    <s v="КП12"/>
    <m/>
    <m/>
    <s v="переходящие"/>
    <m/>
    <m/>
    <m/>
  </r>
  <r>
    <x v="10"/>
    <x v="11"/>
    <s v="РН-ЭН"/>
    <x v="342"/>
    <d v="2014-12-21T14:15:00"/>
    <d v="2014-12-22T00:00:00"/>
    <d v="2014-12-22T16:30:00"/>
    <d v="1899-12-31T02:15:00"/>
    <n v="15"/>
    <m/>
    <m/>
    <x v="2"/>
    <s v="ВЛ"/>
    <x v="2"/>
    <x v="2"/>
    <s v="Катангли"/>
    <s v="ТП № 310, 701, 504, 405 ф1 - перехлест проводов"/>
    <n v="13.8"/>
    <m/>
    <n v="13.8"/>
    <m/>
    <m/>
    <m/>
    <m/>
    <m/>
    <m/>
    <m/>
    <m/>
    <m/>
    <s v="КП15"/>
    <m/>
    <m/>
    <s v="переходящие"/>
    <m/>
    <m/>
    <m/>
  </r>
  <r>
    <x v="10"/>
    <x v="11"/>
    <s v="РН-ЭН"/>
    <x v="342"/>
    <d v="2014-12-21T19:14:00"/>
    <d v="2014-12-22T00:00:00"/>
    <d v="2014-12-22T15:00:00"/>
    <d v="1899-12-30T19:46:00"/>
    <n v="10"/>
    <m/>
    <m/>
    <x v="2"/>
    <s v="ВЛ"/>
    <x v="2"/>
    <x v="2"/>
    <s v="Мирзоева, В.Даги, Н.Даги"/>
    <s v="Сработала защита  ВМ на ТП Даги Л35кВ"/>
    <n v="74.099999999999994"/>
    <m/>
    <n v="74.099999999999994"/>
    <m/>
    <m/>
    <m/>
    <m/>
    <m/>
    <m/>
    <m/>
    <m/>
    <m/>
    <s v="КП15"/>
    <m/>
    <m/>
    <s v="переходящие"/>
    <m/>
    <m/>
    <m/>
  </r>
  <r>
    <x v="10"/>
    <x v="11"/>
    <s v="РН-ЭН"/>
    <x v="342"/>
    <d v="2014-12-21T18:42:00"/>
    <d v="2014-12-21T00:00:00"/>
    <d v="2014-12-21T20:30:00"/>
    <d v="1899-12-30T01:48:00"/>
    <n v="2"/>
    <m/>
    <m/>
    <x v="2"/>
    <s v="ВЛ"/>
    <x v="2"/>
    <x v="2"/>
    <s v="Каурунани"/>
    <s v="посадка ЭЭ"/>
    <n v="0.4"/>
    <m/>
    <n v="0.4"/>
    <m/>
    <m/>
    <m/>
    <m/>
    <m/>
    <m/>
    <m/>
    <m/>
    <m/>
    <s v="КП15"/>
    <m/>
    <m/>
    <m/>
    <m/>
    <m/>
    <m/>
  </r>
  <r>
    <x v="10"/>
    <x v="11"/>
    <s v="РН-ЭН"/>
    <x v="342"/>
    <d v="2014-12-21T17:40:00"/>
    <d v="2014-12-22T00:00:00"/>
    <d v="2014-12-22T15:00:00"/>
    <d v="1899-12-30T21:20:00"/>
    <n v="9"/>
    <m/>
    <m/>
    <x v="0"/>
    <s v="ВЛ"/>
    <x v="2"/>
    <x v="2"/>
    <s v="Мирзоева"/>
    <s v="обрыв провода Л4МЗ"/>
    <n v="75.699999999999989"/>
    <m/>
    <n v="75.699999999999989"/>
    <m/>
    <m/>
    <m/>
    <m/>
    <m/>
    <m/>
    <m/>
    <m/>
    <m/>
    <s v="КП24"/>
    <m/>
    <m/>
    <s v="переходящие"/>
    <m/>
    <m/>
    <m/>
  </r>
  <r>
    <x v="10"/>
    <x v="11"/>
    <s v="РН-ЭН"/>
    <x v="342"/>
    <d v="2014-12-21T09:45:00"/>
    <d v="2014-12-21T00:00:00"/>
    <d v="2014-12-21T09:57:00"/>
    <d v="1899-12-30T00:12:00"/>
    <n v="6"/>
    <m/>
    <m/>
    <x v="2"/>
    <s v="ВЛ"/>
    <x v="2"/>
    <x v="2"/>
    <s v="Монги"/>
    <s v="Л-2М перехлёст проводов"/>
    <n v="0.7"/>
    <m/>
    <n v="0.7"/>
    <m/>
    <m/>
    <m/>
    <m/>
    <m/>
    <m/>
    <m/>
    <m/>
    <m/>
    <s v="КП15"/>
    <m/>
    <m/>
    <m/>
    <m/>
    <m/>
    <m/>
  </r>
  <r>
    <x v="10"/>
    <x v="11"/>
    <s v="РН-ЭН"/>
    <x v="342"/>
    <d v="2014-12-21T15:15:00"/>
    <d v="2014-12-22T00:00:00"/>
    <d v="2014-12-22T12:00:00"/>
    <d v="1899-12-30T20:45:00"/>
    <n v="6"/>
    <m/>
    <m/>
    <x v="2"/>
    <s v="ВЛ"/>
    <x v="2"/>
    <x v="2"/>
    <s v="Монги"/>
    <s v="Л-2М перехлёст проводов"/>
    <n v="77.5"/>
    <m/>
    <n v="77.5"/>
    <m/>
    <m/>
    <m/>
    <m/>
    <m/>
    <m/>
    <m/>
    <m/>
    <m/>
    <s v="КП12"/>
    <m/>
    <m/>
    <s v="переходящие"/>
    <m/>
    <m/>
    <m/>
  </r>
  <r>
    <x v="10"/>
    <x v="11"/>
    <s v="РН-ЭН"/>
    <x v="342"/>
    <d v="2014-12-21T16:00:00"/>
    <d v="2014-12-22T00:00:00"/>
    <d v="2014-12-22T15:00:00"/>
    <d v="1899-12-30T23:00:00"/>
    <n v="4"/>
    <m/>
    <m/>
    <x v="2"/>
    <s v="ВЛ"/>
    <x v="2"/>
    <x v="2"/>
    <s v="Монги"/>
    <s v="обрыв провода Л4М"/>
    <n v="37.4"/>
    <m/>
    <n v="37.4"/>
    <m/>
    <m/>
    <m/>
    <m/>
    <m/>
    <m/>
    <m/>
    <m/>
    <m/>
    <s v="КП15"/>
    <m/>
    <m/>
    <s v="переходящие"/>
    <m/>
    <m/>
    <m/>
  </r>
  <r>
    <x v="10"/>
    <x v="11"/>
    <s v="РН-ЭН"/>
    <x v="342"/>
    <d v="2014-12-21T18:42:00"/>
    <d v="2014-12-22T00:00:00"/>
    <d v="2014-12-22T15:00:00"/>
    <d v="1899-12-30T20:18:00"/>
    <n v="26"/>
    <m/>
    <m/>
    <x v="2"/>
    <s v="ВЛ"/>
    <x v="2"/>
    <x v="2"/>
    <s v="Монги"/>
    <s v="посадка ЭЭ"/>
    <n v="149.80000000000001"/>
    <m/>
    <n v="149.80000000000001"/>
    <m/>
    <m/>
    <m/>
    <m/>
    <m/>
    <m/>
    <m/>
    <m/>
    <m/>
    <s v="КП15"/>
    <m/>
    <m/>
    <s v="переходящие"/>
    <m/>
    <m/>
    <m/>
  </r>
  <r>
    <x v="10"/>
    <x v="11"/>
    <s v="РН-ЭН"/>
    <x v="362"/>
    <d v="2014-12-22T02:05:00"/>
    <d v="2014-12-22T00:00:00"/>
    <d v="2014-12-22T16:30:00"/>
    <d v="1899-12-30T14:25:00"/>
    <n v="89"/>
    <m/>
    <m/>
    <x v="2"/>
    <s v="ВЛ"/>
    <x v="2"/>
    <x v="2"/>
    <s v="Катангли"/>
    <s v="отключение ввода 35кВ трансформатора №1"/>
    <n v="25.700000000000003"/>
    <m/>
    <n v="25.700000000000003"/>
    <m/>
    <m/>
    <m/>
    <m/>
    <m/>
    <m/>
    <m/>
    <m/>
    <m/>
    <s v="КП12"/>
    <m/>
    <m/>
    <s v="переходящие"/>
    <m/>
    <m/>
    <m/>
  </r>
  <r>
    <x v="10"/>
    <x v="11"/>
    <s v="РН-ЭН"/>
    <x v="362"/>
    <d v="2014-12-22T02:25:00"/>
    <d v="2014-12-22T00:00:00"/>
    <d v="2014-12-22T03:55:00"/>
    <d v="1899-12-30T01:30:00"/>
    <n v="92"/>
    <m/>
    <m/>
    <x v="2"/>
    <s v="ВЛ"/>
    <x v="2"/>
    <x v="2"/>
    <s v="Набиль"/>
    <s v="сработала защита на ПАЭС №2, понижение частоты генератора"/>
    <n v="2.4"/>
    <m/>
    <n v="2.4"/>
    <m/>
    <m/>
    <m/>
    <m/>
    <m/>
    <m/>
    <m/>
    <m/>
    <m/>
    <s v="КП15"/>
    <m/>
    <m/>
    <m/>
    <m/>
    <m/>
    <m/>
  </r>
  <r>
    <x v="10"/>
    <x v="11"/>
    <s v="РН-ЭН"/>
    <x v="362"/>
    <d v="2014-12-22T08:00:00"/>
    <d v="2014-12-22T00:00:00"/>
    <d v="2014-12-22T14:55:00"/>
    <d v="1899-12-30T06:55:00"/>
    <n v="16"/>
    <m/>
    <m/>
    <x v="2"/>
    <s v="ВЛ"/>
    <x v="5"/>
    <x v="2"/>
    <s v="Центральная Оха"/>
    <s v="выбило защиту, ТП 201, 203"/>
    <n v="2.4"/>
    <m/>
    <n v="2.4"/>
    <m/>
    <m/>
    <m/>
    <m/>
    <m/>
    <m/>
    <m/>
    <m/>
    <m/>
    <s v="КП15"/>
    <m/>
    <m/>
    <m/>
    <m/>
    <m/>
    <m/>
  </r>
  <r>
    <x v="10"/>
    <x v="11"/>
    <s v="РН-ЭН"/>
    <x v="362"/>
    <d v="2014-12-22T13:00:00"/>
    <d v="2014-12-22T00:00:00"/>
    <d v="2014-12-22T15:35:13"/>
    <d v="1899-12-30T02:35:13"/>
    <n v="4"/>
    <m/>
    <m/>
    <x v="2"/>
    <s v="ВЛ"/>
    <x v="5"/>
    <x v="2"/>
    <s v="Центральная Оха"/>
    <s v="выбило защиту, ТП 226 гр. 2"/>
    <n v="0.1"/>
    <m/>
    <n v="0.1"/>
    <m/>
    <m/>
    <m/>
    <m/>
    <m/>
    <m/>
    <m/>
    <m/>
    <m/>
    <s v="КП15"/>
    <m/>
    <m/>
    <m/>
    <m/>
    <m/>
    <m/>
  </r>
  <r>
    <x v="10"/>
    <x v="11"/>
    <s v="РН-ЭН"/>
    <x v="362"/>
    <d v="2014-12-22T15:30:00"/>
    <d v="2014-12-22T00:00:00"/>
    <d v="2014-12-23T00:00:00"/>
    <d v="1899-12-30T08:30:00"/>
    <n v="5"/>
    <m/>
    <m/>
    <x v="2"/>
    <s v="ВЛ"/>
    <x v="5"/>
    <x v="2"/>
    <s v="Центральная Оха"/>
    <s v="ТП 206, не запускается"/>
    <n v="0.6"/>
    <m/>
    <n v="0.6"/>
    <m/>
    <m/>
    <m/>
    <m/>
    <m/>
    <m/>
    <m/>
    <m/>
    <m/>
    <s v="КП12"/>
    <m/>
    <m/>
    <m/>
    <m/>
    <m/>
    <m/>
  </r>
  <r>
    <x v="10"/>
    <x v="11"/>
    <s v="РН-ЭН"/>
    <x v="362"/>
    <d v="2014-12-22T07:01:00"/>
    <d v="2014-12-23T00:00:00"/>
    <d v="2014-12-23T17:24:00"/>
    <d v="1899-12-31T10:23:00"/>
    <n v="21"/>
    <m/>
    <m/>
    <x v="2"/>
    <s v="ВЛ"/>
    <x v="2"/>
    <x v="2"/>
    <s v="Эхаби, В.Эхаби"/>
    <s v="ТП № 13 фид. 3 ''2-ая Площадь''; отсутствие ЭЭ; дороги нет, работы на 23.12.14г., ТП № 26 фид. 2 ''Вост.Эхаби'';отсутствует энергия, дороги нет, работы на 23.12.14г. ТП №15 фид. 2 ''Эхаби''; сильный провис провода, необх. перетяжка; раб при улучшении погодн. условий; ТП № 1Б фид. 1 ''Cахарная Сопка''; сгорел предохранитель на ТП"/>
    <n v="22.9"/>
    <n v="4"/>
    <n v="26.9"/>
    <m/>
    <m/>
    <m/>
    <m/>
    <m/>
    <m/>
    <m/>
    <m/>
    <m/>
    <s v="КП12"/>
    <m/>
    <m/>
    <s v="переходящие"/>
    <m/>
    <m/>
    <m/>
  </r>
  <r>
    <x v="10"/>
    <x v="11"/>
    <s v="РН-ЭН"/>
    <x v="362"/>
    <d v="2014-12-22T08:00:00"/>
    <d v="2014-12-23T00:00:00"/>
    <d v="2014-12-23T15:00:00"/>
    <d v="1899-12-31T07:00:00"/>
    <n v="1"/>
    <m/>
    <m/>
    <x v="3"/>
    <s v="БУС"/>
    <x v="5"/>
    <x v="9"/>
    <s v="Западное Сабо, скв. 164"/>
    <s v="Скв. не запускается по эл.части.Сгорел магнитный пускатель."/>
    <n v="0.7"/>
    <m/>
    <n v="0.7"/>
    <m/>
    <m/>
    <m/>
    <m/>
    <m/>
    <m/>
    <m/>
    <m/>
    <m/>
    <s v="КП3"/>
    <m/>
    <m/>
    <s v="переходящие"/>
    <m/>
    <m/>
    <m/>
  </r>
  <r>
    <x v="10"/>
    <x v="11"/>
    <s v="РН-ЭН"/>
    <x v="362"/>
    <d v="2014-12-22T07:01:00"/>
    <d v="2014-12-22T00:00:00"/>
    <d v="2014-12-22T16:30:00"/>
    <d v="1899-12-30T09:29:00"/>
    <n v="100"/>
    <m/>
    <m/>
    <x v="2"/>
    <s v="ВЛ"/>
    <x v="2"/>
    <x v="2"/>
    <s v="Катангли"/>
    <s v="ав. откл ТП №303, 304, 305, 306, 307, 308, 312, 403, 505, 601, 609, 707, 5013- перехлест проводов"/>
    <n v="33.5"/>
    <m/>
    <n v="33.5"/>
    <m/>
    <m/>
    <m/>
    <m/>
    <m/>
    <m/>
    <m/>
    <m/>
    <m/>
    <s v="КП15"/>
    <m/>
    <m/>
    <m/>
    <m/>
    <m/>
    <m/>
  </r>
  <r>
    <x v="10"/>
    <x v="11"/>
    <s v="РН-ЭН"/>
    <x v="362"/>
    <d v="2014-12-22T08:52:00"/>
    <d v="2014-12-22T00:00:00"/>
    <d v="2014-12-22T11:22:00"/>
    <d v="1899-12-30T02:30:00"/>
    <n v="46"/>
    <m/>
    <m/>
    <x v="0"/>
    <s v="ПАЭС №2"/>
    <x v="2"/>
    <x v="1"/>
    <s v="Набиль"/>
    <s v="Ав. откл ПАЭС №2- понижение частоты, Ргаза падение давления газа"/>
    <n v="15.9"/>
    <m/>
    <n v="15.9"/>
    <m/>
    <m/>
    <m/>
    <m/>
    <m/>
    <m/>
    <m/>
    <m/>
    <m/>
    <s v="КП3"/>
    <m/>
    <m/>
    <m/>
    <m/>
    <m/>
    <m/>
  </r>
  <r>
    <x v="10"/>
    <x v="11"/>
    <s v="РН-ЭН"/>
    <x v="362"/>
    <d v="2014-12-22T17:30:00"/>
    <d v="2014-12-22T00:00:00"/>
    <d v="2014-12-22T19:00:00"/>
    <d v="1899-12-30T01:30:00"/>
    <n v="46"/>
    <m/>
    <m/>
    <x v="0"/>
    <s v="ПАЭС №2"/>
    <x v="2"/>
    <x v="1"/>
    <s v="Набиль"/>
    <s v="ав. остановка ПАЭС №2- неисправность генератора"/>
    <n v="9.6"/>
    <m/>
    <n v="9.6"/>
    <m/>
    <m/>
    <m/>
    <m/>
    <m/>
    <m/>
    <m/>
    <m/>
    <m/>
    <s v="КП24"/>
    <m/>
    <m/>
    <m/>
    <m/>
    <m/>
    <m/>
  </r>
  <r>
    <x v="10"/>
    <x v="11"/>
    <s v="РН-ЭН"/>
    <x v="362"/>
    <d v="2014-12-22T19:01:00"/>
    <d v="2014-12-24T00:00:00"/>
    <d v="2014-12-24T06:59:59"/>
    <d v="1899-12-31T11:58:59"/>
    <n v="1"/>
    <m/>
    <m/>
    <x v="2"/>
    <s v="ТП №304 ф 2"/>
    <x v="5"/>
    <x v="2"/>
    <s v="Набиль"/>
    <s v="ТП №304 ф 2- сорвало изолятор с проводом на опоре"/>
    <n v="7.8000000000000007"/>
    <m/>
    <n v="7.8000000000000007"/>
    <m/>
    <m/>
    <m/>
    <m/>
    <m/>
    <m/>
    <m/>
    <m/>
    <m/>
    <s v="КП12"/>
    <m/>
    <m/>
    <s v="переходящие (пер. в тек.)"/>
    <m/>
    <m/>
    <m/>
  </r>
  <r>
    <x v="10"/>
    <x v="11"/>
    <s v="РН-ЭН"/>
    <x v="362"/>
    <d v="2014-12-22T07:00:00"/>
    <d v="2014-12-23T00:00:00"/>
    <d v="2014-12-22T09:30:00"/>
    <d v="1899-12-30T02:30:00"/>
    <n v="13"/>
    <m/>
    <m/>
    <x v="2"/>
    <s v="ВЛ"/>
    <x v="0"/>
    <x v="2"/>
    <s v="Монги"/>
    <s v="перехлест проводов ВЛ35 кВ Монги-Вал"/>
    <n v="21.8"/>
    <m/>
    <n v="21.8"/>
    <m/>
    <m/>
    <m/>
    <m/>
    <m/>
    <m/>
    <m/>
    <m/>
    <m/>
    <s v="КП15"/>
    <m/>
    <m/>
    <m/>
    <m/>
    <m/>
    <m/>
  </r>
  <r>
    <x v="10"/>
    <x v="11"/>
    <s v="РН-ЭН"/>
    <x v="301"/>
    <d v="2014-12-23T14:40:00"/>
    <d v="2014-12-23T00:00:00"/>
    <d v="2014-12-23T17:24:00"/>
    <d v="1899-12-30T02:44:00"/>
    <n v="24"/>
    <m/>
    <m/>
    <x v="2"/>
    <s v="ВЛ"/>
    <x v="2"/>
    <x v="2"/>
    <s v="Восточное Эхаби"/>
    <s v="АОЭЭ ПС- 35/6кВ фид№3 &quot;2ая Площадь&quot; - причина:сгорели предохранители на ТП№12б., запуск  "/>
    <n v="2.1"/>
    <m/>
    <n v="2.1"/>
    <m/>
    <m/>
    <m/>
    <m/>
    <m/>
    <m/>
    <m/>
    <m/>
    <m/>
    <s v="КП15"/>
    <m/>
    <m/>
    <m/>
    <m/>
    <m/>
    <m/>
  </r>
  <r>
    <x v="10"/>
    <x v="11"/>
    <s v="РН-ЭН"/>
    <x v="301"/>
    <d v="2014-12-23T10:30:00"/>
    <d v="2014-12-23T00:00:00"/>
    <d v="2014-12-23T15:00:00"/>
    <d v="1899-12-30T04:30:00"/>
    <n v="6"/>
    <m/>
    <m/>
    <x v="2"/>
    <s v="ВЛ"/>
    <x v="5"/>
    <x v="2"/>
    <s v="Центральная Оха"/>
    <s v="АОЭЭ ТП-226 гр.2. "/>
    <n v="0.3"/>
    <m/>
    <n v="0.3"/>
    <m/>
    <m/>
    <m/>
    <m/>
    <m/>
    <m/>
    <m/>
    <m/>
    <m/>
    <s v="КП15"/>
    <m/>
    <m/>
    <m/>
    <m/>
    <m/>
    <m/>
  </r>
  <r>
    <x v="10"/>
    <x v="11"/>
    <s v="РН-ЭН"/>
    <x v="301"/>
    <d v="2014-12-23T09:50:00"/>
    <d v="2014-12-23T00:00:00"/>
    <d v="2014-12-23T11:30:00"/>
    <d v="1899-12-30T01:40:00"/>
    <n v="6"/>
    <m/>
    <m/>
    <x v="0"/>
    <s v="ВЛ"/>
    <x v="5"/>
    <x v="2"/>
    <s v="Катангли"/>
    <s v="ремонт ВЛ 0,4кВ   т/п 6/0,4 кв № 310"/>
    <n v="0.4"/>
    <m/>
    <n v="0.4"/>
    <m/>
    <m/>
    <m/>
    <m/>
    <m/>
    <m/>
    <m/>
    <m/>
    <m/>
    <s v="КП24"/>
    <m/>
    <m/>
    <m/>
    <m/>
    <m/>
    <m/>
  </r>
  <r>
    <x v="10"/>
    <x v="11"/>
    <s v="РН-ЭН"/>
    <x v="301"/>
    <d v="2014-12-23T12:00:00"/>
    <d v="2014-12-23T00:00:00"/>
    <d v="2014-12-23T15:30:00"/>
    <d v="1899-12-30T03:30:00"/>
    <n v="3"/>
    <m/>
    <m/>
    <x v="2"/>
    <s v="ВЛ"/>
    <x v="5"/>
    <x v="2"/>
    <s v="Мирзоева"/>
    <s v="перехлест проводов"/>
    <n v="6.2"/>
    <m/>
    <n v="6.2"/>
    <m/>
    <m/>
    <m/>
    <m/>
    <m/>
    <m/>
    <m/>
    <m/>
    <m/>
    <s v="КП15"/>
    <m/>
    <m/>
    <m/>
    <m/>
    <m/>
    <m/>
  </r>
  <r>
    <x v="10"/>
    <x v="11"/>
    <s v="РН-ЭН"/>
    <x v="301"/>
    <d v="2014-12-23T14:20:00"/>
    <d v="2014-12-23T00:00:00"/>
    <d v="2014-12-23T15:30:00"/>
    <d v="1899-12-30T01:10:00"/>
    <n v="5"/>
    <m/>
    <m/>
    <x v="2"/>
    <s v="ВЛ"/>
    <x v="2"/>
    <x v="2"/>
    <s v="Монги"/>
    <s v="перехлест проводов Л2М"/>
    <n v="2.7"/>
    <m/>
    <n v="2.7"/>
    <m/>
    <m/>
    <m/>
    <m/>
    <m/>
    <m/>
    <m/>
    <m/>
    <m/>
    <s v="КП15"/>
    <m/>
    <m/>
    <m/>
    <m/>
    <m/>
    <m/>
  </r>
  <r>
    <x v="10"/>
    <x v="11"/>
    <s v="РН-ЭН"/>
    <x v="301"/>
    <d v="2014-12-23T16:30:00"/>
    <d v="2014-12-23T00:00:00"/>
    <d v="2014-12-23T21:20:00"/>
    <d v="1899-12-30T04:50:00"/>
    <n v="5"/>
    <m/>
    <m/>
    <x v="2"/>
    <s v="ВЛ"/>
    <x v="2"/>
    <x v="2"/>
    <s v="Монги"/>
    <s v="перехлест проводов Л2М"/>
    <n v="11.1"/>
    <m/>
    <n v="11.1"/>
    <m/>
    <m/>
    <m/>
    <m/>
    <m/>
    <m/>
    <m/>
    <m/>
    <m/>
    <s v="КП15"/>
    <m/>
    <m/>
    <m/>
    <m/>
    <m/>
    <m/>
  </r>
  <r>
    <x v="10"/>
    <x v="11"/>
    <s v="РН-ЭН"/>
    <x v="343"/>
    <d v="2014-12-24T04:30:00"/>
    <d v="2014-12-24T00:00:00"/>
    <d v="2014-12-24T05:30:00"/>
    <d v="1899-12-30T01:00:00"/>
    <n v="45"/>
    <m/>
    <m/>
    <x v="0"/>
    <s v="ГПА №2"/>
    <x v="2"/>
    <x v="1"/>
    <s v="Набиль"/>
    <s v="Аварийное отключение ГПА №2"/>
    <n v="6.1"/>
    <m/>
    <n v="6.1"/>
    <m/>
    <m/>
    <m/>
    <m/>
    <m/>
    <m/>
    <m/>
    <m/>
    <m/>
    <s v="КП24"/>
    <m/>
    <m/>
    <m/>
    <m/>
    <m/>
    <m/>
  </r>
  <r>
    <x v="10"/>
    <x v="11"/>
    <s v="РН-ЭН"/>
    <x v="343"/>
    <d v="2014-12-24T09:45:00"/>
    <d v="2014-12-24T00:00:00"/>
    <d v="2014-12-24T10:15:00"/>
    <d v="1899-12-30T00:30:00"/>
    <n v="7"/>
    <m/>
    <m/>
    <x v="0"/>
    <s v="ВЛ"/>
    <x v="5"/>
    <x v="2"/>
    <s v="Катангли"/>
    <s v="ав. откл ТП №404 ф 2 (отгорели две фазы на опоре скв 663)"/>
    <n v="0.2"/>
    <m/>
    <n v="0.2"/>
    <m/>
    <m/>
    <m/>
    <m/>
    <m/>
    <m/>
    <m/>
    <m/>
    <m/>
    <s v="КП3"/>
    <m/>
    <m/>
    <m/>
    <m/>
    <m/>
    <m/>
  </r>
  <r>
    <x v="10"/>
    <x v="11"/>
    <s v="РН-ЭН"/>
    <x v="343"/>
    <d v="2014-12-24T14:00:00"/>
    <d v="2014-12-24T00:00:00"/>
    <d v="2014-12-24T15:30:00"/>
    <d v="1899-12-30T01:30:00"/>
    <n v="46"/>
    <m/>
    <m/>
    <x v="0"/>
    <s v="ГПА №2"/>
    <x v="2"/>
    <x v="1"/>
    <s v="Набиль"/>
    <s v="переход обратно с ДГУ на ГПА №2"/>
    <n v="9.3000000000000007"/>
    <m/>
    <n v="9.3000000000000007"/>
    <m/>
    <m/>
    <m/>
    <m/>
    <m/>
    <m/>
    <m/>
    <m/>
    <m/>
    <s v="КП24"/>
    <m/>
    <m/>
    <m/>
    <m/>
    <m/>
    <m/>
  </r>
  <r>
    <x v="10"/>
    <x v="11"/>
    <s v="РН-ЭН"/>
    <x v="344"/>
    <d v="2014-12-25T05:30:00"/>
    <d v="2014-12-25T00:00:00"/>
    <d v="2014-12-25T12:00:00"/>
    <d v="1899-12-30T06:30:00"/>
    <n v="1"/>
    <m/>
    <m/>
    <x v="3"/>
    <s v="БУС"/>
    <x v="5"/>
    <x v="9"/>
    <s v="Центральная Оха"/>
    <s v="Сработала т/защита"/>
    <n v="0.2"/>
    <m/>
    <n v="0.2"/>
    <m/>
    <m/>
    <m/>
    <m/>
    <m/>
    <m/>
    <m/>
    <m/>
    <m/>
    <s v="КП3"/>
    <m/>
    <m/>
    <m/>
    <m/>
    <m/>
    <m/>
  </r>
  <r>
    <x v="10"/>
    <x v="11"/>
    <s v="РН-ЭН"/>
    <x v="345"/>
    <d v="2014-12-26T09:30:00"/>
    <d v="2014-12-26T00:00:00"/>
    <d v="2014-12-26T14:00:00"/>
    <d v="1899-12-30T04:30:00"/>
    <n v="3"/>
    <m/>
    <m/>
    <x v="0"/>
    <s v="ТП № 216"/>
    <x v="5"/>
    <x v="6"/>
    <s v="Центральная Оха"/>
    <s v="ТП № 216 - выбило автомат"/>
    <n v="0.2"/>
    <m/>
    <n v="0.2"/>
    <m/>
    <m/>
    <m/>
    <m/>
    <m/>
    <m/>
    <m/>
    <m/>
    <m/>
    <s v="КП25"/>
    <m/>
    <m/>
    <m/>
    <m/>
    <m/>
    <m/>
  </r>
  <r>
    <x v="10"/>
    <x v="11"/>
    <s v="РН-ЭН"/>
    <x v="345"/>
    <d v="2014-12-26T14:00:00"/>
    <d v="2014-12-26T00:00:00"/>
    <d v="2014-12-26T17:10:00"/>
    <d v="1899-12-30T03:10:00"/>
    <n v="4"/>
    <m/>
    <m/>
    <x v="0"/>
    <s v="ПС Кыдыланьи"/>
    <x v="0"/>
    <x v="0"/>
    <s v="Кыдыланьи"/>
    <s v="Выбило масляный выключатель на ПС 35/6."/>
    <n v="0.2"/>
    <m/>
    <n v="0.2"/>
    <m/>
    <m/>
    <m/>
    <m/>
    <m/>
    <m/>
    <m/>
    <m/>
    <m/>
    <s v="КП24"/>
    <m/>
    <m/>
    <m/>
    <m/>
    <m/>
    <m/>
  </r>
  <r>
    <x v="10"/>
    <x v="11"/>
    <s v="РН-ЭН"/>
    <x v="345"/>
    <d v="2014-12-26T10:45:00"/>
    <d v="2014-12-26T00:00:00"/>
    <d v="2014-12-26T11:10:00"/>
    <d v="1899-12-30T00:25:00"/>
    <n v="5"/>
    <m/>
    <m/>
    <x v="0"/>
    <s v="ТП №312 ф.3"/>
    <x v="5"/>
    <x v="2"/>
    <s v="Катангли"/>
    <s v="ТП №312 ф.3 из за скв 484 - обрыв кабеля"/>
    <n v="0.1"/>
    <m/>
    <n v="0.1"/>
    <m/>
    <m/>
    <m/>
    <m/>
    <m/>
    <m/>
    <m/>
    <m/>
    <m/>
    <s v="КП23"/>
    <m/>
    <m/>
    <m/>
    <m/>
    <m/>
    <m/>
  </r>
  <r>
    <x v="10"/>
    <x v="11"/>
    <s v="РН-ЭН"/>
    <x v="346"/>
    <d v="2014-12-27T14:30:00"/>
    <d v="2014-12-27T00:00:00"/>
    <d v="2014-12-27T15:15:00"/>
    <d v="1899-12-30T00:45:00"/>
    <n v="9"/>
    <m/>
    <m/>
    <x v="0"/>
    <s v="Л1Н"/>
    <x v="2"/>
    <x v="2"/>
    <s v="Набиль"/>
    <s v="ав. откл Л1Н- слом опоры в районе скв 106"/>
    <n v="0.5"/>
    <m/>
    <n v="0.5"/>
    <m/>
    <m/>
    <m/>
    <m/>
    <m/>
    <m/>
    <m/>
    <m/>
    <m/>
    <s v="КП23"/>
    <m/>
    <m/>
    <m/>
    <m/>
    <m/>
    <m/>
  </r>
  <r>
    <x v="10"/>
    <x v="11"/>
    <s v="РН-ЭН"/>
    <x v="347"/>
    <d v="2014-12-28T15:05:00"/>
    <d v="2014-12-28T00:00:00"/>
    <d v="2014-12-28T15:20:00"/>
    <d v="1899-12-30T00:15:00"/>
    <n v="37"/>
    <m/>
    <m/>
    <x v="0"/>
    <s v="ВЛ"/>
    <x v="0"/>
    <x v="2"/>
    <s v="Мухто"/>
    <s v="Пробная подача ЭЭ по фидеру № 5 Паромай - выбивает."/>
    <n v="0.7"/>
    <m/>
    <n v="0.7"/>
    <m/>
    <m/>
    <m/>
    <m/>
    <m/>
    <m/>
    <m/>
    <m/>
    <m/>
    <s v="КП24"/>
    <m/>
    <m/>
    <m/>
    <m/>
    <m/>
    <m/>
  </r>
  <r>
    <x v="10"/>
    <x v="11"/>
    <s v="РН-ЭН"/>
    <x v="348"/>
    <d v="2014-12-29T04:30:00"/>
    <d v="2014-12-29T00:00:00"/>
    <d v="2014-12-29T05:00:00"/>
    <d v="1899-12-30T00:30:00"/>
    <n v="47"/>
    <m/>
    <m/>
    <x v="0"/>
    <s v="ГПА №2"/>
    <x v="2"/>
    <x v="1"/>
    <s v="Набиль"/>
    <s v="ав. остан. ГПА №2- низкое напряжение генератора"/>
    <n v="3.1"/>
    <m/>
    <n v="3.1"/>
    <m/>
    <m/>
    <m/>
    <m/>
    <m/>
    <m/>
    <m/>
    <m/>
    <m/>
    <s v="КП24"/>
    <m/>
    <m/>
    <m/>
    <m/>
    <m/>
    <m/>
  </r>
  <r>
    <x v="10"/>
    <x v="11"/>
    <s v="РН-ЭН"/>
    <x v="349"/>
    <d v="2014-12-29T10:30:00"/>
    <d v="2014-12-30T00:00:00"/>
    <d v="2014-12-29T15:00:00"/>
    <d v="1899-12-30T04:30:00"/>
    <n v="2"/>
    <m/>
    <m/>
    <x v="3"/>
    <s v="БУС"/>
    <x v="5"/>
    <x v="9"/>
    <s v="Центральная Оха"/>
    <s v="не запускается по эл. части- слабый контакт пит. каб на клемнике в БУ."/>
    <n v="0.2"/>
    <m/>
    <n v="0.2"/>
    <m/>
    <m/>
    <m/>
    <m/>
    <m/>
    <m/>
    <m/>
    <m/>
    <m/>
    <s v="КП3"/>
    <m/>
    <m/>
    <m/>
    <m/>
    <m/>
    <m/>
  </r>
  <r>
    <x v="10"/>
    <x v="11"/>
    <s v="РН-ЭН"/>
    <x v="338"/>
    <d v="2014-12-31T11:55:00"/>
    <d v="2014-12-31T00:00:00"/>
    <d v="2014-12-31T14:40:00"/>
    <d v="1899-12-30T02:45:00"/>
    <n v="5"/>
    <m/>
    <m/>
    <x v="0"/>
    <s v="Л1Н"/>
    <x v="2"/>
    <x v="2"/>
    <s v="Кыдыланьи"/>
    <s v="ТП №102 - перетяжка ВЛ по фазе А и В."/>
    <n v="1"/>
    <m/>
    <n v="1"/>
    <m/>
    <m/>
    <m/>
    <m/>
    <m/>
    <m/>
    <m/>
    <m/>
    <m/>
    <s v="КП23"/>
    <m/>
    <m/>
    <m/>
    <m/>
    <m/>
    <m/>
  </r>
  <r>
    <x v="10"/>
    <x v="11"/>
    <s v="РН-ЭН"/>
    <x v="338"/>
    <d v="2014-12-31T09:30:00"/>
    <d v="2014-12-31T00:00:00"/>
    <d v="2014-12-31T14:30:00"/>
    <d v="1899-12-30T05:00:00"/>
    <n v="1"/>
    <m/>
    <m/>
    <x v="0"/>
    <s v="БУС"/>
    <x v="5"/>
    <x v="9"/>
    <s v="Центральная Оха"/>
    <s v="выбило ТЗ"/>
    <n v="0.1"/>
    <m/>
    <n v="0.1"/>
    <m/>
    <m/>
    <m/>
    <m/>
    <m/>
    <m/>
    <m/>
    <m/>
    <m/>
    <s v="КП3"/>
    <m/>
    <m/>
    <m/>
    <m/>
    <m/>
    <m/>
  </r>
  <r>
    <x v="0"/>
    <x v="12"/>
    <s v="РН-ЭН"/>
    <x v="302"/>
    <m/>
    <m/>
    <m/>
    <m/>
    <m/>
    <m/>
    <m/>
    <x v="4"/>
    <m/>
    <x v="3"/>
    <x v="8"/>
    <m/>
    <m/>
    <m/>
    <m/>
    <m/>
    <m/>
    <m/>
    <m/>
    <m/>
    <m/>
    <m/>
    <m/>
    <m/>
    <m/>
    <m/>
    <m/>
    <m/>
    <s v="Нарушений не было"/>
    <m/>
    <m/>
    <m/>
  </r>
  <r>
    <x v="0"/>
    <x v="12"/>
    <s v="РН-ЭН"/>
    <x v="28"/>
    <m/>
    <m/>
    <m/>
    <m/>
    <m/>
    <m/>
    <m/>
    <x v="4"/>
    <m/>
    <x v="3"/>
    <x v="8"/>
    <m/>
    <m/>
    <m/>
    <m/>
    <m/>
    <m/>
    <m/>
    <m/>
    <m/>
    <m/>
    <m/>
    <m/>
    <m/>
    <m/>
    <m/>
    <m/>
    <m/>
    <s v="Нарушений не было"/>
    <m/>
    <m/>
    <m/>
  </r>
  <r>
    <x v="0"/>
    <x v="12"/>
    <s v="РН-ЭН"/>
    <x v="29"/>
    <m/>
    <m/>
    <m/>
    <m/>
    <m/>
    <m/>
    <m/>
    <x v="4"/>
    <m/>
    <x v="3"/>
    <x v="8"/>
    <m/>
    <m/>
    <m/>
    <m/>
    <m/>
    <m/>
    <m/>
    <m/>
    <m/>
    <m/>
    <m/>
    <m/>
    <m/>
    <m/>
    <m/>
    <m/>
    <m/>
    <s v="Нарушений не было"/>
    <m/>
    <m/>
    <m/>
  </r>
  <r>
    <x v="0"/>
    <x v="12"/>
    <s v="РН-ЭН"/>
    <x v="303"/>
    <m/>
    <m/>
    <m/>
    <m/>
    <m/>
    <m/>
    <m/>
    <x v="4"/>
    <m/>
    <x v="3"/>
    <x v="8"/>
    <m/>
    <m/>
    <m/>
    <m/>
    <m/>
    <m/>
    <m/>
    <m/>
    <m/>
    <m/>
    <m/>
    <m/>
    <m/>
    <m/>
    <m/>
    <m/>
    <m/>
    <s v="Нарушений не было"/>
    <m/>
    <m/>
    <m/>
  </r>
  <r>
    <x v="0"/>
    <x v="12"/>
    <s v="РН-ЭН"/>
    <x v="304"/>
    <m/>
    <m/>
    <m/>
    <m/>
    <m/>
    <m/>
    <m/>
    <x v="4"/>
    <m/>
    <x v="3"/>
    <x v="8"/>
    <m/>
    <m/>
    <m/>
    <m/>
    <m/>
    <m/>
    <m/>
    <m/>
    <m/>
    <m/>
    <m/>
    <m/>
    <m/>
    <m/>
    <m/>
    <m/>
    <m/>
    <s v="Нарушений не было"/>
    <m/>
    <m/>
    <m/>
  </r>
  <r>
    <x v="0"/>
    <x v="12"/>
    <s v="РН-ЭН"/>
    <x v="305"/>
    <m/>
    <m/>
    <m/>
    <m/>
    <m/>
    <m/>
    <m/>
    <x v="4"/>
    <m/>
    <x v="3"/>
    <x v="8"/>
    <m/>
    <m/>
    <m/>
    <m/>
    <m/>
    <m/>
    <m/>
    <m/>
    <m/>
    <m/>
    <m/>
    <m/>
    <m/>
    <m/>
    <m/>
    <m/>
    <m/>
    <s v="Нарушений не было"/>
    <m/>
    <m/>
    <m/>
  </r>
  <r>
    <x v="0"/>
    <x v="12"/>
    <s v="РН-ЭН"/>
    <x v="306"/>
    <m/>
    <m/>
    <m/>
    <m/>
    <m/>
    <m/>
    <m/>
    <x v="4"/>
    <m/>
    <x v="3"/>
    <x v="8"/>
    <m/>
    <m/>
    <m/>
    <m/>
    <m/>
    <m/>
    <m/>
    <m/>
    <m/>
    <m/>
    <m/>
    <m/>
    <m/>
    <m/>
    <m/>
    <m/>
    <m/>
    <s v="Нарушений не было"/>
    <m/>
    <m/>
    <m/>
  </r>
  <r>
    <x v="0"/>
    <x v="12"/>
    <s v="РН-ЭН"/>
    <x v="307"/>
    <m/>
    <m/>
    <m/>
    <m/>
    <m/>
    <m/>
    <m/>
    <x v="4"/>
    <m/>
    <x v="3"/>
    <x v="8"/>
    <m/>
    <m/>
    <m/>
    <m/>
    <m/>
    <m/>
    <m/>
    <m/>
    <m/>
    <m/>
    <m/>
    <m/>
    <m/>
    <m/>
    <m/>
    <m/>
    <m/>
    <s v="Нарушений не было"/>
    <m/>
    <m/>
    <m/>
  </r>
  <r>
    <x v="0"/>
    <x v="12"/>
    <s v="РН-ЭН"/>
    <x v="0"/>
    <m/>
    <m/>
    <m/>
    <m/>
    <m/>
    <m/>
    <m/>
    <x v="4"/>
    <m/>
    <x v="3"/>
    <x v="8"/>
    <m/>
    <m/>
    <m/>
    <m/>
    <m/>
    <m/>
    <m/>
    <m/>
    <m/>
    <m/>
    <m/>
    <m/>
    <m/>
    <m/>
    <m/>
    <m/>
    <m/>
    <s v="Нарушений не было"/>
    <m/>
    <m/>
    <m/>
  </r>
  <r>
    <x v="0"/>
    <x v="12"/>
    <s v="РН-ЭН"/>
    <x v="308"/>
    <m/>
    <m/>
    <m/>
    <m/>
    <m/>
    <m/>
    <m/>
    <x v="4"/>
    <m/>
    <x v="3"/>
    <x v="8"/>
    <m/>
    <m/>
    <m/>
    <m/>
    <m/>
    <m/>
    <m/>
    <m/>
    <m/>
    <m/>
    <m/>
    <m/>
    <m/>
    <m/>
    <m/>
    <m/>
    <m/>
    <s v="Нарушений не было"/>
    <m/>
    <m/>
    <m/>
  </r>
  <r>
    <x v="0"/>
    <x v="12"/>
    <s v="РН-ЭН"/>
    <x v="309"/>
    <m/>
    <m/>
    <m/>
    <m/>
    <m/>
    <m/>
    <m/>
    <x v="4"/>
    <m/>
    <x v="3"/>
    <x v="8"/>
    <m/>
    <m/>
    <m/>
    <m/>
    <m/>
    <m/>
    <m/>
    <m/>
    <m/>
    <m/>
    <m/>
    <m/>
    <m/>
    <m/>
    <m/>
    <m/>
    <m/>
    <s v="Нарушений не было"/>
    <m/>
    <m/>
    <m/>
  </r>
  <r>
    <x v="0"/>
    <x v="12"/>
    <s v="РН-ЭН"/>
    <x v="310"/>
    <m/>
    <m/>
    <m/>
    <m/>
    <m/>
    <m/>
    <m/>
    <x v="4"/>
    <m/>
    <x v="3"/>
    <x v="8"/>
    <m/>
    <m/>
    <m/>
    <m/>
    <m/>
    <m/>
    <m/>
    <m/>
    <m/>
    <m/>
    <m/>
    <m/>
    <m/>
    <m/>
    <m/>
    <m/>
    <m/>
    <s v="Нарушений не было"/>
    <m/>
    <m/>
    <m/>
  </r>
  <r>
    <x v="0"/>
    <x v="12"/>
    <s v="РН-ЭН"/>
    <x v="30"/>
    <d v="1899-12-30T09:20:00"/>
    <d v="2014-01-13T00:00:00"/>
    <d v="1899-12-30T11:50:00"/>
    <d v="1899-12-30T02:30:00"/>
    <n v="5"/>
    <s v="МТЗ, Iст."/>
    <s v="АПВН, РПВН"/>
    <x v="0"/>
    <s v="Ф-513"/>
    <x v="2"/>
    <x v="2"/>
    <s v="ВЛ-6кВ"/>
    <s v="М/р &quot;Черпаюское&quot;.                  Короткое замыкание из-за обрыва вязок провода на ВЛ-6кВ Ф-513 оп. 8, 10 в следствии вибрации (&quot;пляски&quot;) проводов. Замена вязок, ввод ВЛ-6кВ Ф-513 в работу."/>
    <n v="25.4"/>
    <n v="0.3"/>
    <n v="25.7"/>
    <s v="ТЧ"/>
    <s v="2003 г."/>
    <s v="вязка АС-95"/>
    <s v="-"/>
    <s v="26.08.2013г"/>
    <n v="100"/>
    <s v="15.06.2014г"/>
    <n v="0"/>
    <s v="20.12.2013г"/>
    <s v="КП23"/>
    <s v="ПУ8"/>
    <s v="ПУ8"/>
    <m/>
    <m/>
    <m/>
    <m/>
  </r>
  <r>
    <x v="0"/>
    <x v="12"/>
    <s v="РН-ЭН"/>
    <x v="1"/>
    <m/>
    <m/>
    <m/>
    <m/>
    <m/>
    <m/>
    <m/>
    <x v="4"/>
    <m/>
    <x v="3"/>
    <x v="8"/>
    <m/>
    <m/>
    <m/>
    <m/>
    <m/>
    <m/>
    <m/>
    <m/>
    <m/>
    <m/>
    <m/>
    <m/>
    <m/>
    <m/>
    <m/>
    <m/>
    <m/>
    <s v="Нарушений не было"/>
    <m/>
    <m/>
    <m/>
  </r>
  <r>
    <x v="0"/>
    <x v="12"/>
    <s v="РН-ЭН"/>
    <x v="31"/>
    <m/>
    <m/>
    <m/>
    <m/>
    <m/>
    <m/>
    <m/>
    <x v="4"/>
    <m/>
    <x v="3"/>
    <x v="8"/>
    <m/>
    <m/>
    <m/>
    <m/>
    <m/>
    <m/>
    <m/>
    <m/>
    <m/>
    <m/>
    <m/>
    <m/>
    <m/>
    <m/>
    <m/>
    <m/>
    <m/>
    <s v="Нарушений не было"/>
    <m/>
    <m/>
    <m/>
  </r>
  <r>
    <x v="0"/>
    <x v="12"/>
    <s v="РН-ЭН"/>
    <x v="32"/>
    <m/>
    <m/>
    <m/>
    <m/>
    <m/>
    <m/>
    <m/>
    <x v="4"/>
    <m/>
    <x v="3"/>
    <x v="8"/>
    <m/>
    <m/>
    <m/>
    <m/>
    <m/>
    <m/>
    <m/>
    <m/>
    <m/>
    <m/>
    <m/>
    <m/>
    <m/>
    <m/>
    <m/>
    <m/>
    <m/>
    <s v="Нарушений не было"/>
    <m/>
    <m/>
    <m/>
  </r>
  <r>
    <x v="0"/>
    <x v="12"/>
    <s v="РН-ЭН"/>
    <x v="33"/>
    <m/>
    <m/>
    <m/>
    <m/>
    <m/>
    <m/>
    <m/>
    <x v="4"/>
    <m/>
    <x v="3"/>
    <x v="8"/>
    <m/>
    <m/>
    <m/>
    <m/>
    <m/>
    <m/>
    <m/>
    <m/>
    <m/>
    <m/>
    <m/>
    <m/>
    <m/>
    <m/>
    <m/>
    <m/>
    <m/>
    <s v="Нарушений не было"/>
    <m/>
    <m/>
    <m/>
  </r>
  <r>
    <x v="0"/>
    <x v="12"/>
    <s v="РН-ЭН"/>
    <x v="2"/>
    <m/>
    <m/>
    <m/>
    <m/>
    <m/>
    <m/>
    <m/>
    <x v="4"/>
    <m/>
    <x v="3"/>
    <x v="8"/>
    <m/>
    <m/>
    <m/>
    <m/>
    <m/>
    <m/>
    <m/>
    <m/>
    <m/>
    <m/>
    <m/>
    <m/>
    <m/>
    <m/>
    <m/>
    <m/>
    <m/>
    <s v="Нарушений не было"/>
    <m/>
    <m/>
    <m/>
  </r>
  <r>
    <x v="0"/>
    <x v="12"/>
    <s v="РН-ЭН"/>
    <x v="34"/>
    <m/>
    <m/>
    <m/>
    <m/>
    <m/>
    <m/>
    <m/>
    <x v="4"/>
    <m/>
    <x v="3"/>
    <x v="8"/>
    <m/>
    <m/>
    <m/>
    <m/>
    <m/>
    <m/>
    <m/>
    <m/>
    <m/>
    <m/>
    <m/>
    <m/>
    <m/>
    <m/>
    <m/>
    <m/>
    <m/>
    <s v="Нарушений не было"/>
    <m/>
    <m/>
    <m/>
  </r>
  <r>
    <x v="0"/>
    <x v="12"/>
    <s v="РН-ЭН"/>
    <x v="311"/>
    <m/>
    <m/>
    <m/>
    <m/>
    <m/>
    <m/>
    <m/>
    <x v="4"/>
    <m/>
    <x v="3"/>
    <x v="8"/>
    <m/>
    <m/>
    <m/>
    <m/>
    <m/>
    <m/>
    <m/>
    <m/>
    <m/>
    <m/>
    <m/>
    <m/>
    <m/>
    <m/>
    <m/>
    <m/>
    <m/>
    <s v="Нарушений не было"/>
    <m/>
    <m/>
    <m/>
  </r>
  <r>
    <x v="0"/>
    <x v="12"/>
    <s v="РН-ЭН"/>
    <x v="35"/>
    <m/>
    <m/>
    <m/>
    <m/>
    <m/>
    <m/>
    <m/>
    <x v="4"/>
    <m/>
    <x v="3"/>
    <x v="8"/>
    <m/>
    <m/>
    <m/>
    <m/>
    <m/>
    <m/>
    <m/>
    <m/>
    <m/>
    <m/>
    <m/>
    <m/>
    <m/>
    <m/>
    <m/>
    <m/>
    <m/>
    <s v="Нарушений не было"/>
    <m/>
    <m/>
    <m/>
  </r>
  <r>
    <x v="0"/>
    <x v="12"/>
    <s v="РН-ЭН"/>
    <x v="36"/>
    <m/>
    <m/>
    <m/>
    <m/>
    <m/>
    <m/>
    <m/>
    <x v="4"/>
    <m/>
    <x v="3"/>
    <x v="8"/>
    <m/>
    <m/>
    <m/>
    <m/>
    <m/>
    <m/>
    <m/>
    <m/>
    <m/>
    <m/>
    <m/>
    <m/>
    <m/>
    <m/>
    <m/>
    <m/>
    <m/>
    <s v="Нарушений не было"/>
    <m/>
    <m/>
    <m/>
  </r>
  <r>
    <x v="0"/>
    <x v="12"/>
    <s v="РН-ЭН"/>
    <x v="37"/>
    <m/>
    <m/>
    <m/>
    <m/>
    <m/>
    <m/>
    <m/>
    <x v="4"/>
    <m/>
    <x v="3"/>
    <x v="8"/>
    <m/>
    <m/>
    <m/>
    <m/>
    <m/>
    <m/>
    <m/>
    <m/>
    <m/>
    <m/>
    <m/>
    <m/>
    <m/>
    <m/>
    <m/>
    <m/>
    <m/>
    <s v="Нарушений не было"/>
    <m/>
    <m/>
    <m/>
  </r>
  <r>
    <x v="0"/>
    <x v="12"/>
    <s v="РН-ЭН"/>
    <x v="312"/>
    <m/>
    <m/>
    <m/>
    <m/>
    <m/>
    <m/>
    <m/>
    <x v="4"/>
    <m/>
    <x v="3"/>
    <x v="8"/>
    <m/>
    <m/>
    <m/>
    <m/>
    <m/>
    <m/>
    <m/>
    <m/>
    <m/>
    <m/>
    <m/>
    <m/>
    <m/>
    <m/>
    <m/>
    <m/>
    <m/>
    <s v="Нарушений не было"/>
    <m/>
    <m/>
    <m/>
  </r>
  <r>
    <x v="0"/>
    <x v="12"/>
    <s v="РН-ЭН"/>
    <x v="313"/>
    <m/>
    <m/>
    <m/>
    <m/>
    <m/>
    <m/>
    <m/>
    <x v="4"/>
    <m/>
    <x v="3"/>
    <x v="8"/>
    <m/>
    <m/>
    <m/>
    <m/>
    <m/>
    <m/>
    <m/>
    <m/>
    <m/>
    <m/>
    <m/>
    <m/>
    <m/>
    <m/>
    <m/>
    <m/>
    <m/>
    <s v="Нарушений не было"/>
    <m/>
    <m/>
    <m/>
  </r>
  <r>
    <x v="0"/>
    <x v="12"/>
    <s v="РН-ЭН"/>
    <x v="38"/>
    <m/>
    <m/>
    <m/>
    <m/>
    <m/>
    <m/>
    <m/>
    <x v="4"/>
    <m/>
    <x v="3"/>
    <x v="8"/>
    <m/>
    <m/>
    <m/>
    <m/>
    <m/>
    <m/>
    <m/>
    <m/>
    <m/>
    <m/>
    <m/>
    <m/>
    <m/>
    <m/>
    <m/>
    <m/>
    <m/>
    <s v="Нарушений не было"/>
    <m/>
    <m/>
    <m/>
  </r>
  <r>
    <x v="0"/>
    <x v="12"/>
    <s v="РН-ЭН"/>
    <x v="39"/>
    <m/>
    <m/>
    <m/>
    <m/>
    <m/>
    <m/>
    <m/>
    <x v="4"/>
    <m/>
    <x v="3"/>
    <x v="8"/>
    <m/>
    <m/>
    <m/>
    <m/>
    <m/>
    <m/>
    <m/>
    <m/>
    <m/>
    <m/>
    <m/>
    <m/>
    <m/>
    <m/>
    <m/>
    <m/>
    <m/>
    <s v="Нарушений не было"/>
    <m/>
    <m/>
    <m/>
  </r>
  <r>
    <x v="0"/>
    <x v="12"/>
    <s v="РН-ЭН"/>
    <x v="40"/>
    <m/>
    <m/>
    <m/>
    <m/>
    <m/>
    <m/>
    <m/>
    <x v="4"/>
    <m/>
    <x v="3"/>
    <x v="8"/>
    <m/>
    <m/>
    <m/>
    <m/>
    <m/>
    <m/>
    <m/>
    <m/>
    <m/>
    <m/>
    <m/>
    <m/>
    <m/>
    <m/>
    <m/>
    <m/>
    <m/>
    <s v="Нарушений не было"/>
    <m/>
    <m/>
    <m/>
  </r>
  <r>
    <x v="0"/>
    <x v="12"/>
    <s v="РН-ЭН"/>
    <x v="41"/>
    <m/>
    <m/>
    <m/>
    <m/>
    <m/>
    <m/>
    <m/>
    <x v="4"/>
    <m/>
    <x v="3"/>
    <x v="8"/>
    <m/>
    <m/>
    <m/>
    <m/>
    <m/>
    <m/>
    <m/>
    <m/>
    <m/>
    <m/>
    <m/>
    <m/>
    <m/>
    <m/>
    <m/>
    <m/>
    <m/>
    <s v="Нарушений не было"/>
    <m/>
    <m/>
    <m/>
  </r>
  <r>
    <x v="0"/>
    <x v="12"/>
    <s v="РН-ЭН"/>
    <x v="42"/>
    <m/>
    <m/>
    <m/>
    <m/>
    <m/>
    <m/>
    <m/>
    <x v="4"/>
    <m/>
    <x v="3"/>
    <x v="8"/>
    <m/>
    <m/>
    <m/>
    <m/>
    <m/>
    <m/>
    <m/>
    <m/>
    <m/>
    <m/>
    <m/>
    <m/>
    <m/>
    <m/>
    <m/>
    <m/>
    <m/>
    <s v="Нарушений не было"/>
    <m/>
    <m/>
    <m/>
  </r>
  <r>
    <x v="0"/>
    <x v="12"/>
    <s v="РН-ЭН"/>
    <x v="3"/>
    <m/>
    <m/>
    <m/>
    <m/>
    <m/>
    <m/>
    <m/>
    <x v="4"/>
    <m/>
    <x v="3"/>
    <x v="8"/>
    <m/>
    <m/>
    <m/>
    <m/>
    <m/>
    <m/>
    <m/>
    <m/>
    <m/>
    <m/>
    <m/>
    <m/>
    <m/>
    <m/>
    <m/>
    <m/>
    <m/>
    <s v="Нарушений не было"/>
    <m/>
    <m/>
    <m/>
  </r>
  <r>
    <x v="1"/>
    <x v="12"/>
    <s v="РН-ЭН"/>
    <x v="43"/>
    <m/>
    <m/>
    <m/>
    <m/>
    <m/>
    <m/>
    <m/>
    <x v="4"/>
    <m/>
    <x v="3"/>
    <x v="8"/>
    <m/>
    <m/>
    <m/>
    <m/>
    <m/>
    <m/>
    <m/>
    <m/>
    <m/>
    <m/>
    <m/>
    <m/>
    <m/>
    <m/>
    <m/>
    <m/>
    <m/>
    <s v="Нарушений не было"/>
    <m/>
    <m/>
    <m/>
  </r>
  <r>
    <x v="1"/>
    <x v="12"/>
    <s v="РН-ЭН"/>
    <x v="44"/>
    <m/>
    <m/>
    <m/>
    <m/>
    <m/>
    <m/>
    <m/>
    <x v="4"/>
    <m/>
    <x v="3"/>
    <x v="8"/>
    <m/>
    <m/>
    <m/>
    <m/>
    <m/>
    <m/>
    <m/>
    <m/>
    <m/>
    <m/>
    <m/>
    <m/>
    <m/>
    <m/>
    <m/>
    <m/>
    <m/>
    <s v="Нарушений не было"/>
    <m/>
    <m/>
    <m/>
  </r>
  <r>
    <x v="1"/>
    <x v="12"/>
    <s v="РН-ЭН"/>
    <x v="4"/>
    <m/>
    <m/>
    <m/>
    <m/>
    <m/>
    <m/>
    <m/>
    <x v="4"/>
    <m/>
    <x v="3"/>
    <x v="8"/>
    <m/>
    <m/>
    <m/>
    <m/>
    <m/>
    <m/>
    <m/>
    <m/>
    <m/>
    <m/>
    <m/>
    <m/>
    <m/>
    <m/>
    <m/>
    <m/>
    <m/>
    <s v="Нарушений не было"/>
    <m/>
    <m/>
    <m/>
  </r>
  <r>
    <x v="1"/>
    <x v="12"/>
    <s v="РН-ЭН"/>
    <x v="45"/>
    <m/>
    <m/>
    <m/>
    <m/>
    <m/>
    <m/>
    <m/>
    <x v="4"/>
    <m/>
    <x v="3"/>
    <x v="8"/>
    <m/>
    <m/>
    <m/>
    <m/>
    <m/>
    <m/>
    <m/>
    <m/>
    <m/>
    <m/>
    <m/>
    <m/>
    <m/>
    <m/>
    <m/>
    <m/>
    <m/>
    <s v="Нарушений не было"/>
    <m/>
    <m/>
    <m/>
  </r>
  <r>
    <x v="1"/>
    <x v="12"/>
    <s v="РН-ЭН"/>
    <x v="46"/>
    <m/>
    <m/>
    <m/>
    <m/>
    <m/>
    <m/>
    <m/>
    <x v="4"/>
    <m/>
    <x v="3"/>
    <x v="8"/>
    <m/>
    <m/>
    <m/>
    <m/>
    <m/>
    <m/>
    <m/>
    <m/>
    <m/>
    <m/>
    <m/>
    <m/>
    <m/>
    <m/>
    <m/>
    <m/>
    <m/>
    <s v="Нарушений не было"/>
    <m/>
    <m/>
    <m/>
  </r>
  <r>
    <x v="1"/>
    <x v="12"/>
    <s v="РН-ЭН"/>
    <x v="5"/>
    <m/>
    <m/>
    <m/>
    <m/>
    <m/>
    <m/>
    <m/>
    <x v="4"/>
    <m/>
    <x v="3"/>
    <x v="8"/>
    <m/>
    <m/>
    <m/>
    <m/>
    <m/>
    <m/>
    <m/>
    <m/>
    <m/>
    <m/>
    <m/>
    <m/>
    <m/>
    <m/>
    <m/>
    <m/>
    <m/>
    <s v="Нарушений не было"/>
    <m/>
    <m/>
    <m/>
  </r>
  <r>
    <x v="1"/>
    <x v="12"/>
    <s v="РН-ЭН"/>
    <x v="47"/>
    <m/>
    <m/>
    <m/>
    <m/>
    <m/>
    <m/>
    <m/>
    <x v="4"/>
    <m/>
    <x v="3"/>
    <x v="8"/>
    <m/>
    <m/>
    <m/>
    <m/>
    <m/>
    <m/>
    <m/>
    <m/>
    <m/>
    <m/>
    <m/>
    <m/>
    <m/>
    <m/>
    <m/>
    <m/>
    <m/>
    <s v="Нарушений не было"/>
    <m/>
    <m/>
    <m/>
  </r>
  <r>
    <x v="1"/>
    <x v="12"/>
    <s v="РН-ЭН"/>
    <x v="48"/>
    <m/>
    <m/>
    <m/>
    <m/>
    <m/>
    <m/>
    <m/>
    <x v="4"/>
    <m/>
    <x v="3"/>
    <x v="8"/>
    <m/>
    <m/>
    <m/>
    <m/>
    <m/>
    <m/>
    <m/>
    <m/>
    <m/>
    <m/>
    <m/>
    <m/>
    <m/>
    <m/>
    <m/>
    <m/>
    <m/>
    <s v="Нарушений не было"/>
    <m/>
    <m/>
    <m/>
  </r>
  <r>
    <x v="1"/>
    <x v="12"/>
    <s v="РН-ЭН"/>
    <x v="48"/>
    <m/>
    <m/>
    <m/>
    <m/>
    <m/>
    <m/>
    <m/>
    <x v="4"/>
    <m/>
    <x v="3"/>
    <x v="8"/>
    <m/>
    <m/>
    <m/>
    <m/>
    <m/>
    <m/>
    <m/>
    <m/>
    <m/>
    <m/>
    <m/>
    <m/>
    <m/>
    <m/>
    <m/>
    <m/>
    <m/>
    <s v="Нарушений не было"/>
    <m/>
    <m/>
    <m/>
  </r>
  <r>
    <x v="1"/>
    <x v="12"/>
    <s v="РН-ЭН"/>
    <x v="49"/>
    <m/>
    <m/>
    <m/>
    <m/>
    <m/>
    <m/>
    <m/>
    <x v="4"/>
    <m/>
    <x v="3"/>
    <x v="8"/>
    <m/>
    <m/>
    <m/>
    <m/>
    <m/>
    <m/>
    <m/>
    <m/>
    <m/>
    <m/>
    <m/>
    <m/>
    <m/>
    <m/>
    <m/>
    <m/>
    <m/>
    <s v="Нарушений не было"/>
    <m/>
    <m/>
    <m/>
  </r>
  <r>
    <x v="1"/>
    <x v="12"/>
    <s v="РН-ЭН"/>
    <x v="50"/>
    <m/>
    <m/>
    <m/>
    <m/>
    <m/>
    <m/>
    <m/>
    <x v="4"/>
    <m/>
    <x v="3"/>
    <x v="8"/>
    <m/>
    <m/>
    <m/>
    <m/>
    <m/>
    <m/>
    <m/>
    <m/>
    <m/>
    <m/>
    <m/>
    <m/>
    <m/>
    <m/>
    <m/>
    <m/>
    <m/>
    <s v="Нарушений не было"/>
    <m/>
    <m/>
    <m/>
  </r>
  <r>
    <x v="1"/>
    <x v="12"/>
    <s v="РН-ЭН"/>
    <x v="51"/>
    <m/>
    <m/>
    <m/>
    <m/>
    <m/>
    <m/>
    <m/>
    <x v="4"/>
    <m/>
    <x v="3"/>
    <x v="8"/>
    <m/>
    <m/>
    <m/>
    <m/>
    <m/>
    <m/>
    <m/>
    <m/>
    <m/>
    <m/>
    <m/>
    <m/>
    <m/>
    <m/>
    <m/>
    <m/>
    <m/>
    <s v="Нарушений не было"/>
    <m/>
    <m/>
    <m/>
  </r>
  <r>
    <x v="1"/>
    <x v="12"/>
    <s v="РН-ЭН"/>
    <x v="6"/>
    <m/>
    <m/>
    <m/>
    <m/>
    <m/>
    <m/>
    <m/>
    <x v="4"/>
    <m/>
    <x v="3"/>
    <x v="8"/>
    <m/>
    <m/>
    <m/>
    <m/>
    <m/>
    <m/>
    <m/>
    <m/>
    <m/>
    <m/>
    <m/>
    <m/>
    <m/>
    <m/>
    <m/>
    <m/>
    <m/>
    <s v="Нарушений не было"/>
    <m/>
    <m/>
    <m/>
  </r>
  <r>
    <x v="1"/>
    <x v="12"/>
    <s v="РН-ЭН"/>
    <x v="52"/>
    <d v="1899-12-30T10:25:00"/>
    <d v="2014-02-13T00:00:00"/>
    <d v="1899-12-30T14:45:00"/>
    <d v="1899-12-30T04:20:00"/>
    <n v="4"/>
    <s v="МТЗ, Iст."/>
    <s v="АПВН, РПВН"/>
    <x v="0"/>
    <s v="Ф-421"/>
    <x v="2"/>
    <x v="2"/>
    <s v="ВЛ-6кВ"/>
    <s v="М/р &quot;Сандивейское&quot;.                  Короткое замыкание из-за обрыва вязки провода на ВЛ-6кВ Ф-421 оп. 141 в следствии вибрации (&quot;пляски&quot;) проводов. Замена вязок, ввод ВЛ-6кВ Ф-421 в работу."/>
    <n v="4.7729999999999997"/>
    <n v="2.7E-2"/>
    <n v="4.8"/>
    <s v="ТЧ"/>
    <s v="2003 г."/>
    <s v="вязка АС-95"/>
    <s v="-"/>
    <s v="26.08.2013г"/>
    <n v="100"/>
    <s v="15.06.2014г"/>
    <n v="0"/>
    <s v="20.12.2013г"/>
    <s v="КП23"/>
    <s v="ПУ8"/>
    <s v="ПУ8"/>
    <m/>
    <m/>
    <m/>
    <m/>
  </r>
  <r>
    <x v="1"/>
    <x v="12"/>
    <s v="РН-ЭН"/>
    <x v="53"/>
    <m/>
    <m/>
    <m/>
    <m/>
    <m/>
    <m/>
    <m/>
    <x v="4"/>
    <m/>
    <x v="3"/>
    <x v="8"/>
    <m/>
    <m/>
    <m/>
    <m/>
    <m/>
    <m/>
    <m/>
    <m/>
    <m/>
    <m/>
    <m/>
    <m/>
    <m/>
    <m/>
    <m/>
    <m/>
    <m/>
    <s v="Нарушений не было"/>
    <m/>
    <m/>
    <m/>
  </r>
  <r>
    <x v="1"/>
    <x v="12"/>
    <s v="РН-ЭН"/>
    <x v="54"/>
    <m/>
    <m/>
    <m/>
    <m/>
    <m/>
    <m/>
    <m/>
    <x v="4"/>
    <m/>
    <x v="3"/>
    <x v="8"/>
    <m/>
    <m/>
    <m/>
    <m/>
    <m/>
    <m/>
    <m/>
    <m/>
    <m/>
    <m/>
    <m/>
    <m/>
    <m/>
    <m/>
    <m/>
    <m/>
    <m/>
    <s v="Нарушений не было"/>
    <m/>
    <m/>
    <m/>
  </r>
  <r>
    <x v="1"/>
    <x v="12"/>
    <s v="РН-ЭН"/>
    <x v="55"/>
    <m/>
    <m/>
    <m/>
    <m/>
    <m/>
    <m/>
    <m/>
    <x v="4"/>
    <m/>
    <x v="3"/>
    <x v="8"/>
    <m/>
    <m/>
    <m/>
    <m/>
    <m/>
    <m/>
    <m/>
    <m/>
    <m/>
    <m/>
    <m/>
    <m/>
    <m/>
    <m/>
    <m/>
    <m/>
    <m/>
    <s v="Нарушений не было"/>
    <m/>
    <m/>
    <m/>
  </r>
  <r>
    <x v="1"/>
    <x v="12"/>
    <s v="РН-ЭН"/>
    <x v="56"/>
    <m/>
    <m/>
    <m/>
    <m/>
    <m/>
    <m/>
    <m/>
    <x v="4"/>
    <m/>
    <x v="3"/>
    <x v="8"/>
    <m/>
    <m/>
    <m/>
    <m/>
    <m/>
    <m/>
    <m/>
    <m/>
    <m/>
    <m/>
    <m/>
    <m/>
    <m/>
    <m/>
    <m/>
    <m/>
    <m/>
    <s v="Нарушений не было"/>
    <m/>
    <m/>
    <m/>
  </r>
  <r>
    <x v="1"/>
    <x v="12"/>
    <s v="РН-ЭН"/>
    <x v="7"/>
    <m/>
    <m/>
    <m/>
    <m/>
    <m/>
    <m/>
    <m/>
    <x v="4"/>
    <m/>
    <x v="3"/>
    <x v="8"/>
    <m/>
    <m/>
    <m/>
    <m/>
    <m/>
    <m/>
    <m/>
    <m/>
    <m/>
    <m/>
    <m/>
    <m/>
    <m/>
    <m/>
    <m/>
    <m/>
    <m/>
    <s v="Нарушений не было"/>
    <m/>
    <m/>
    <m/>
  </r>
  <r>
    <x v="1"/>
    <x v="12"/>
    <s v="РН-ЭН"/>
    <x v="57"/>
    <m/>
    <m/>
    <m/>
    <m/>
    <m/>
    <m/>
    <m/>
    <x v="4"/>
    <m/>
    <x v="3"/>
    <x v="8"/>
    <m/>
    <m/>
    <m/>
    <m/>
    <m/>
    <m/>
    <m/>
    <m/>
    <m/>
    <m/>
    <m/>
    <m/>
    <m/>
    <m/>
    <m/>
    <m/>
    <m/>
    <s v="Нарушений не было"/>
    <m/>
    <m/>
    <m/>
  </r>
  <r>
    <x v="1"/>
    <x v="12"/>
    <s v="РН-ЭН"/>
    <x v="58"/>
    <m/>
    <m/>
    <m/>
    <m/>
    <m/>
    <m/>
    <m/>
    <x v="4"/>
    <m/>
    <x v="3"/>
    <x v="8"/>
    <m/>
    <m/>
    <m/>
    <m/>
    <m/>
    <m/>
    <m/>
    <m/>
    <m/>
    <m/>
    <m/>
    <m/>
    <m/>
    <m/>
    <m/>
    <m/>
    <m/>
    <m/>
    <m/>
    <m/>
    <m/>
  </r>
  <r>
    <x v="1"/>
    <x v="12"/>
    <s v="РН-ЭН"/>
    <x v="59"/>
    <m/>
    <m/>
    <m/>
    <m/>
    <m/>
    <m/>
    <m/>
    <x v="4"/>
    <m/>
    <x v="3"/>
    <x v="8"/>
    <m/>
    <m/>
    <m/>
    <m/>
    <m/>
    <m/>
    <m/>
    <m/>
    <m/>
    <m/>
    <m/>
    <m/>
    <m/>
    <m/>
    <m/>
    <m/>
    <m/>
    <s v="Нарушений не было"/>
    <m/>
    <m/>
    <m/>
  </r>
  <r>
    <x v="1"/>
    <x v="12"/>
    <s v="РН-ЭН"/>
    <x v="60"/>
    <m/>
    <m/>
    <m/>
    <m/>
    <m/>
    <m/>
    <m/>
    <x v="4"/>
    <m/>
    <x v="3"/>
    <x v="8"/>
    <m/>
    <m/>
    <m/>
    <m/>
    <m/>
    <m/>
    <m/>
    <m/>
    <m/>
    <m/>
    <m/>
    <m/>
    <m/>
    <m/>
    <m/>
    <m/>
    <m/>
    <s v="Нарушений не было"/>
    <m/>
    <m/>
    <m/>
  </r>
  <r>
    <x v="1"/>
    <x v="12"/>
    <s v="РН-ЭН"/>
    <x v="61"/>
    <m/>
    <m/>
    <m/>
    <m/>
    <m/>
    <m/>
    <m/>
    <x v="4"/>
    <m/>
    <x v="3"/>
    <x v="8"/>
    <m/>
    <m/>
    <m/>
    <m/>
    <m/>
    <m/>
    <m/>
    <m/>
    <m/>
    <m/>
    <m/>
    <m/>
    <m/>
    <m/>
    <m/>
    <m/>
    <m/>
    <m/>
    <m/>
    <m/>
    <m/>
  </r>
  <r>
    <x v="1"/>
    <x v="12"/>
    <s v="РН-ЭН"/>
    <x v="315"/>
    <d v="1899-12-30T09:50:00"/>
    <d v="2014-02-25T00:00:00"/>
    <d v="1899-12-30T11:50:00"/>
    <d v="1899-12-30T02:00:00"/>
    <n v="1"/>
    <s v="ВА 57-35"/>
    <m/>
    <x v="0"/>
    <s v="АВ"/>
    <x v="5"/>
    <x v="9"/>
    <s v="СУ ЭЦН"/>
    <s v="М/р &quot;Черпаюское&quot;.                  Выход из строя  АВ-0,4 кВ _x000a_250 А &quot;СУ скв.№27&quot;. Замена АВ-0,4 кВ 250 А &quot;СУ скв№27&quot; ."/>
    <n v="2.2999999999999998"/>
    <n v="1.9E-2"/>
    <n v="2.319"/>
    <s v="ЗА"/>
    <s v="2004г"/>
    <s v="ВА 57-35"/>
    <s v="-"/>
    <s v="21.10.2013г"/>
    <n v="100"/>
    <s v="06.04.2014г"/>
    <n v="0"/>
    <s v="-"/>
    <s v="КП24"/>
    <s v="ПУ5"/>
    <s v="ПУ5"/>
    <m/>
    <m/>
    <m/>
    <m/>
  </r>
  <r>
    <x v="1"/>
    <x v="12"/>
    <m/>
    <x v="8"/>
    <m/>
    <m/>
    <m/>
    <m/>
    <m/>
    <m/>
    <m/>
    <x v="4"/>
    <m/>
    <x v="3"/>
    <x v="8"/>
    <m/>
    <m/>
    <m/>
    <m/>
    <m/>
    <m/>
    <m/>
    <m/>
    <m/>
    <m/>
    <m/>
    <m/>
    <m/>
    <m/>
    <m/>
    <m/>
    <m/>
    <s v="Нарушений не было"/>
    <m/>
    <m/>
    <m/>
  </r>
  <r>
    <x v="1"/>
    <x v="12"/>
    <m/>
    <x v="316"/>
    <m/>
    <m/>
    <m/>
    <m/>
    <m/>
    <m/>
    <m/>
    <x v="4"/>
    <m/>
    <x v="3"/>
    <x v="8"/>
    <m/>
    <m/>
    <m/>
    <m/>
    <m/>
    <m/>
    <m/>
    <m/>
    <m/>
    <m/>
    <m/>
    <m/>
    <m/>
    <m/>
    <m/>
    <m/>
    <m/>
    <s v="Нарушений не было"/>
    <m/>
    <m/>
    <m/>
  </r>
  <r>
    <x v="1"/>
    <x v="12"/>
    <m/>
    <x v="317"/>
    <m/>
    <m/>
    <m/>
    <m/>
    <m/>
    <m/>
    <m/>
    <x v="4"/>
    <m/>
    <x v="3"/>
    <x v="8"/>
    <m/>
    <m/>
    <m/>
    <m/>
    <m/>
    <m/>
    <m/>
    <m/>
    <m/>
    <m/>
    <m/>
    <m/>
    <m/>
    <m/>
    <m/>
    <m/>
    <m/>
    <s v="Нарушений не было"/>
    <m/>
    <m/>
    <m/>
  </r>
  <r>
    <x v="2"/>
    <x v="12"/>
    <m/>
    <x v="318"/>
    <m/>
    <m/>
    <m/>
    <m/>
    <m/>
    <m/>
    <m/>
    <x v="4"/>
    <m/>
    <x v="3"/>
    <x v="8"/>
    <m/>
    <m/>
    <m/>
    <m/>
    <m/>
    <m/>
    <m/>
    <m/>
    <m/>
    <m/>
    <m/>
    <m/>
    <m/>
    <m/>
    <m/>
    <m/>
    <m/>
    <s v="Нарушений не было"/>
    <m/>
    <m/>
    <m/>
  </r>
  <r>
    <x v="2"/>
    <x v="12"/>
    <m/>
    <x v="319"/>
    <m/>
    <m/>
    <m/>
    <m/>
    <m/>
    <m/>
    <m/>
    <x v="4"/>
    <m/>
    <x v="3"/>
    <x v="8"/>
    <m/>
    <m/>
    <m/>
    <m/>
    <m/>
    <m/>
    <m/>
    <m/>
    <m/>
    <m/>
    <m/>
    <m/>
    <m/>
    <m/>
    <m/>
    <m/>
    <m/>
    <s v="Нарушений не было"/>
    <m/>
    <m/>
    <m/>
  </r>
  <r>
    <x v="2"/>
    <x v="12"/>
    <m/>
    <x v="320"/>
    <m/>
    <m/>
    <m/>
    <m/>
    <m/>
    <m/>
    <m/>
    <x v="4"/>
    <m/>
    <x v="3"/>
    <x v="8"/>
    <m/>
    <m/>
    <m/>
    <m/>
    <m/>
    <m/>
    <m/>
    <m/>
    <m/>
    <m/>
    <m/>
    <m/>
    <m/>
    <m/>
    <m/>
    <m/>
    <m/>
    <s v="Нарушений не было"/>
    <m/>
    <m/>
    <m/>
  </r>
  <r>
    <x v="2"/>
    <x v="12"/>
    <m/>
    <x v="321"/>
    <m/>
    <m/>
    <m/>
    <m/>
    <m/>
    <m/>
    <m/>
    <x v="4"/>
    <m/>
    <x v="3"/>
    <x v="8"/>
    <m/>
    <m/>
    <m/>
    <m/>
    <m/>
    <m/>
    <m/>
    <m/>
    <m/>
    <m/>
    <m/>
    <m/>
    <m/>
    <m/>
    <m/>
    <m/>
    <m/>
    <s v="Нарушений не было"/>
    <m/>
    <m/>
    <m/>
  </r>
  <r>
    <x v="2"/>
    <x v="12"/>
    <m/>
    <x v="62"/>
    <m/>
    <m/>
    <m/>
    <m/>
    <m/>
    <m/>
    <m/>
    <x v="4"/>
    <m/>
    <x v="3"/>
    <x v="8"/>
    <m/>
    <m/>
    <m/>
    <m/>
    <m/>
    <m/>
    <m/>
    <m/>
    <m/>
    <m/>
    <m/>
    <m/>
    <m/>
    <m/>
    <m/>
    <m/>
    <m/>
    <s v="Нарушений не было"/>
    <m/>
    <m/>
    <m/>
  </r>
  <r>
    <x v="2"/>
    <x v="12"/>
    <m/>
    <x v="63"/>
    <m/>
    <m/>
    <m/>
    <m/>
    <m/>
    <m/>
    <m/>
    <x v="4"/>
    <m/>
    <x v="3"/>
    <x v="8"/>
    <m/>
    <m/>
    <m/>
    <m/>
    <m/>
    <m/>
    <m/>
    <m/>
    <m/>
    <m/>
    <m/>
    <m/>
    <m/>
    <m/>
    <m/>
    <m/>
    <m/>
    <s v="Нарушений не было"/>
    <m/>
    <m/>
    <m/>
  </r>
  <r>
    <x v="2"/>
    <x v="12"/>
    <m/>
    <x v="64"/>
    <m/>
    <m/>
    <m/>
    <m/>
    <m/>
    <m/>
    <m/>
    <x v="4"/>
    <m/>
    <x v="3"/>
    <x v="8"/>
    <m/>
    <m/>
    <m/>
    <m/>
    <m/>
    <m/>
    <m/>
    <m/>
    <m/>
    <m/>
    <m/>
    <m/>
    <m/>
    <m/>
    <m/>
    <m/>
    <m/>
    <s v="Нарушений не было"/>
    <m/>
    <m/>
    <m/>
  </r>
  <r>
    <x v="2"/>
    <x v="12"/>
    <m/>
    <x v="65"/>
    <m/>
    <m/>
    <m/>
    <m/>
    <m/>
    <m/>
    <m/>
    <x v="4"/>
    <m/>
    <x v="3"/>
    <x v="8"/>
    <m/>
    <m/>
    <m/>
    <m/>
    <m/>
    <m/>
    <m/>
    <m/>
    <m/>
    <m/>
    <m/>
    <m/>
    <m/>
    <m/>
    <m/>
    <m/>
    <m/>
    <s v="Нарушений не было"/>
    <m/>
    <m/>
    <m/>
  </r>
  <r>
    <x v="2"/>
    <x v="12"/>
    <m/>
    <x v="66"/>
    <m/>
    <m/>
    <m/>
    <m/>
    <m/>
    <m/>
    <m/>
    <x v="4"/>
    <m/>
    <x v="3"/>
    <x v="8"/>
    <m/>
    <m/>
    <m/>
    <m/>
    <m/>
    <m/>
    <m/>
    <m/>
    <m/>
    <m/>
    <m/>
    <m/>
    <m/>
    <m/>
    <m/>
    <m/>
    <m/>
    <s v="Нарушений не было"/>
    <m/>
    <m/>
    <m/>
  </r>
  <r>
    <x v="2"/>
    <x v="12"/>
    <m/>
    <x v="67"/>
    <m/>
    <m/>
    <m/>
    <m/>
    <m/>
    <m/>
    <m/>
    <x v="4"/>
    <m/>
    <x v="3"/>
    <x v="8"/>
    <m/>
    <m/>
    <m/>
    <m/>
    <m/>
    <m/>
    <m/>
    <m/>
    <m/>
    <m/>
    <m/>
    <m/>
    <m/>
    <m/>
    <m/>
    <m/>
    <m/>
    <s v="Нарушений не было"/>
    <m/>
    <m/>
    <m/>
  </r>
  <r>
    <x v="2"/>
    <x v="12"/>
    <m/>
    <x v="68"/>
    <m/>
    <m/>
    <m/>
    <m/>
    <m/>
    <m/>
    <m/>
    <x v="4"/>
    <m/>
    <x v="3"/>
    <x v="8"/>
    <m/>
    <m/>
    <m/>
    <m/>
    <m/>
    <m/>
    <m/>
    <m/>
    <m/>
    <m/>
    <m/>
    <m/>
    <m/>
    <m/>
    <m/>
    <m/>
    <m/>
    <s v="Нарушений не было"/>
    <m/>
    <m/>
    <m/>
  </r>
  <r>
    <x v="2"/>
    <x v="12"/>
    <m/>
    <x v="69"/>
    <m/>
    <m/>
    <m/>
    <m/>
    <m/>
    <m/>
    <m/>
    <x v="4"/>
    <m/>
    <x v="3"/>
    <x v="8"/>
    <m/>
    <m/>
    <m/>
    <m/>
    <m/>
    <m/>
    <m/>
    <m/>
    <m/>
    <m/>
    <m/>
    <m/>
    <m/>
    <m/>
    <m/>
    <m/>
    <m/>
    <s v="Нарушений не было"/>
    <m/>
    <m/>
    <m/>
  </r>
  <r>
    <x v="2"/>
    <x v="12"/>
    <m/>
    <x v="70"/>
    <m/>
    <m/>
    <m/>
    <m/>
    <m/>
    <m/>
    <m/>
    <x v="4"/>
    <m/>
    <x v="3"/>
    <x v="8"/>
    <m/>
    <m/>
    <m/>
    <m/>
    <m/>
    <m/>
    <m/>
    <m/>
    <m/>
    <m/>
    <m/>
    <m/>
    <m/>
    <m/>
    <m/>
    <m/>
    <m/>
    <s v="Нарушений не было"/>
    <m/>
    <m/>
    <m/>
  </r>
  <r>
    <x v="2"/>
    <x v="12"/>
    <m/>
    <x v="71"/>
    <m/>
    <m/>
    <m/>
    <m/>
    <m/>
    <m/>
    <m/>
    <x v="4"/>
    <m/>
    <x v="3"/>
    <x v="8"/>
    <m/>
    <m/>
    <m/>
    <m/>
    <m/>
    <m/>
    <m/>
    <m/>
    <m/>
    <m/>
    <m/>
    <m/>
    <m/>
    <m/>
    <m/>
    <m/>
    <m/>
    <s v="Нарушений не было"/>
    <m/>
    <m/>
    <m/>
  </r>
  <r>
    <x v="2"/>
    <x v="12"/>
    <m/>
    <x v="72"/>
    <m/>
    <m/>
    <m/>
    <m/>
    <m/>
    <m/>
    <m/>
    <x v="4"/>
    <m/>
    <x v="3"/>
    <x v="8"/>
    <m/>
    <m/>
    <m/>
    <m/>
    <m/>
    <m/>
    <m/>
    <m/>
    <m/>
    <m/>
    <m/>
    <m/>
    <m/>
    <m/>
    <m/>
    <m/>
    <m/>
    <s v="Нарушений не было"/>
    <m/>
    <m/>
    <m/>
  </r>
  <r>
    <x v="2"/>
    <x v="12"/>
    <m/>
    <x v="73"/>
    <m/>
    <m/>
    <m/>
    <m/>
    <m/>
    <m/>
    <m/>
    <x v="4"/>
    <m/>
    <x v="3"/>
    <x v="8"/>
    <m/>
    <m/>
    <m/>
    <m/>
    <m/>
    <m/>
    <m/>
    <m/>
    <m/>
    <m/>
    <m/>
    <m/>
    <m/>
    <m/>
    <m/>
    <m/>
    <m/>
    <s v="Нарушений не было"/>
    <m/>
    <m/>
    <m/>
  </r>
  <r>
    <x v="2"/>
    <x v="12"/>
    <s v="РН-ЭН"/>
    <x v="74"/>
    <d v="1899-12-30T17:23:00"/>
    <d v="2014-03-17T00:00:00"/>
    <d v="1899-12-30T18:28:00"/>
    <d v="1899-12-30T01:05:00"/>
    <n v="9"/>
    <s v="МТЗ, Iст."/>
    <s v="АПВН, РПВН"/>
    <x v="0"/>
    <s v="Ф-512"/>
    <x v="2"/>
    <x v="2"/>
    <s v="ВЛ-6кВ"/>
    <s v="М/р &quot;Хасырейское&quot;.                  Короткое замыкание из-за схлеста проводов на ВЛ-6кВ Ф-512 оп. 4 в следствии скола опорного изолятора . Замена изолятора, ввод ВЛ-6кВ Ф-512 в работу."/>
    <n v="18.497"/>
    <n v="0.30299999999999999"/>
    <n v="18.8"/>
    <s v="И"/>
    <s v="2004г."/>
    <s v="ШФ-10Г"/>
    <s v="-"/>
    <s v="17.02.2014г."/>
    <n v="100"/>
    <s v="07.2014г."/>
    <n v="0"/>
    <s v="13.10.2013г."/>
    <s v="КП23"/>
    <s v="ПУ8"/>
    <s v="ПУ8"/>
    <m/>
    <m/>
    <m/>
    <m/>
  </r>
  <r>
    <x v="2"/>
    <x v="12"/>
    <m/>
    <x v="75"/>
    <m/>
    <m/>
    <m/>
    <m/>
    <m/>
    <m/>
    <m/>
    <x v="4"/>
    <m/>
    <x v="3"/>
    <x v="8"/>
    <m/>
    <m/>
    <m/>
    <m/>
    <m/>
    <m/>
    <m/>
    <m/>
    <m/>
    <m/>
    <m/>
    <m/>
    <m/>
    <m/>
    <m/>
    <m/>
    <m/>
    <s v="Нарушений не было"/>
    <m/>
    <m/>
    <m/>
  </r>
  <r>
    <x v="2"/>
    <x v="12"/>
    <m/>
    <x v="76"/>
    <m/>
    <m/>
    <m/>
    <m/>
    <m/>
    <m/>
    <m/>
    <x v="4"/>
    <m/>
    <x v="3"/>
    <x v="8"/>
    <m/>
    <m/>
    <m/>
    <m/>
    <m/>
    <m/>
    <m/>
    <m/>
    <m/>
    <m/>
    <m/>
    <m/>
    <m/>
    <m/>
    <m/>
    <m/>
    <m/>
    <s v="Нарушений не было"/>
    <m/>
    <m/>
    <m/>
  </r>
  <r>
    <x v="2"/>
    <x v="12"/>
    <m/>
    <x v="77"/>
    <m/>
    <m/>
    <m/>
    <m/>
    <m/>
    <m/>
    <m/>
    <x v="4"/>
    <m/>
    <x v="3"/>
    <x v="8"/>
    <m/>
    <m/>
    <m/>
    <m/>
    <m/>
    <m/>
    <m/>
    <m/>
    <m/>
    <m/>
    <m/>
    <m/>
    <m/>
    <m/>
    <m/>
    <m/>
    <m/>
    <s v="Нарушений не было"/>
    <m/>
    <m/>
    <m/>
  </r>
  <r>
    <x v="2"/>
    <x v="12"/>
    <m/>
    <x v="78"/>
    <m/>
    <m/>
    <m/>
    <m/>
    <m/>
    <m/>
    <m/>
    <x v="4"/>
    <m/>
    <x v="3"/>
    <x v="8"/>
    <m/>
    <m/>
    <m/>
    <m/>
    <m/>
    <m/>
    <m/>
    <m/>
    <m/>
    <m/>
    <m/>
    <m/>
    <m/>
    <m/>
    <m/>
    <m/>
    <m/>
    <s v="Нарушений не было"/>
    <m/>
    <m/>
    <m/>
  </r>
  <r>
    <x v="2"/>
    <x v="12"/>
    <m/>
    <x v="9"/>
    <m/>
    <m/>
    <m/>
    <m/>
    <m/>
    <m/>
    <m/>
    <x v="4"/>
    <m/>
    <x v="3"/>
    <x v="8"/>
    <m/>
    <m/>
    <m/>
    <m/>
    <m/>
    <m/>
    <m/>
    <m/>
    <m/>
    <m/>
    <m/>
    <m/>
    <m/>
    <m/>
    <m/>
    <m/>
    <m/>
    <s v="Нарушений не было"/>
    <m/>
    <m/>
    <m/>
  </r>
  <r>
    <x v="2"/>
    <x v="12"/>
    <m/>
    <x v="79"/>
    <m/>
    <m/>
    <m/>
    <m/>
    <m/>
    <m/>
    <m/>
    <x v="4"/>
    <m/>
    <x v="3"/>
    <x v="8"/>
    <m/>
    <m/>
    <m/>
    <m/>
    <m/>
    <m/>
    <m/>
    <m/>
    <m/>
    <m/>
    <m/>
    <m/>
    <m/>
    <m/>
    <m/>
    <m/>
    <m/>
    <s v="Нарушений не было"/>
    <m/>
    <m/>
    <m/>
  </r>
  <r>
    <x v="2"/>
    <x v="12"/>
    <m/>
    <x v="80"/>
    <m/>
    <m/>
    <m/>
    <m/>
    <m/>
    <m/>
    <m/>
    <x v="4"/>
    <m/>
    <x v="3"/>
    <x v="8"/>
    <m/>
    <m/>
    <m/>
    <m/>
    <m/>
    <m/>
    <m/>
    <m/>
    <m/>
    <m/>
    <m/>
    <m/>
    <m/>
    <m/>
    <m/>
    <m/>
    <m/>
    <s v="Нарушений не было"/>
    <m/>
    <m/>
    <m/>
  </r>
  <r>
    <x v="2"/>
    <x v="12"/>
    <m/>
    <x v="10"/>
    <m/>
    <m/>
    <m/>
    <m/>
    <m/>
    <m/>
    <m/>
    <x v="4"/>
    <m/>
    <x v="3"/>
    <x v="8"/>
    <m/>
    <m/>
    <m/>
    <m/>
    <m/>
    <m/>
    <m/>
    <m/>
    <m/>
    <m/>
    <m/>
    <m/>
    <m/>
    <m/>
    <m/>
    <m/>
    <m/>
    <s v="Нарушений не было"/>
    <m/>
    <m/>
    <m/>
  </r>
  <r>
    <x v="2"/>
    <x v="12"/>
    <m/>
    <x v="81"/>
    <m/>
    <m/>
    <m/>
    <m/>
    <m/>
    <m/>
    <m/>
    <x v="4"/>
    <m/>
    <x v="3"/>
    <x v="8"/>
    <m/>
    <m/>
    <m/>
    <m/>
    <m/>
    <m/>
    <m/>
    <m/>
    <m/>
    <m/>
    <m/>
    <m/>
    <m/>
    <m/>
    <m/>
    <m/>
    <m/>
    <s v="Нарушений не было"/>
    <m/>
    <m/>
    <m/>
  </r>
  <r>
    <x v="2"/>
    <x v="12"/>
    <m/>
    <x v="82"/>
    <m/>
    <m/>
    <m/>
    <m/>
    <m/>
    <m/>
    <m/>
    <x v="4"/>
    <m/>
    <x v="3"/>
    <x v="8"/>
    <m/>
    <m/>
    <m/>
    <m/>
    <m/>
    <m/>
    <m/>
    <m/>
    <m/>
    <m/>
    <m/>
    <m/>
    <m/>
    <m/>
    <m/>
    <m/>
    <m/>
    <s v="Нарушений не было"/>
    <m/>
    <m/>
    <m/>
  </r>
  <r>
    <x v="2"/>
    <x v="12"/>
    <s v="РН-ЭН"/>
    <x v="83"/>
    <d v="1899-12-30T18:23:00"/>
    <d v="2014-03-28T00:00:00"/>
    <d v="1899-12-30T20:25:00"/>
    <d v="1899-12-30T02:02:00"/>
    <n v="1"/>
    <s v="ВА-СЭЩ"/>
    <m/>
    <x v="0"/>
    <s v="АВ"/>
    <x v="5"/>
    <x v="9"/>
    <s v="СШ-0,4 кВ "/>
    <s v="М/р &quot;Хасырейское&quot;. В следствии внутреннего замыкания вводного АВ-0,4 кВ ВА-СЭЩ КТП 6/0,4 кВ №529 (скв. 45) произошло срабатывание высоковольтных предохранителей 6 кВ в КТП 6/0,4 кВ Произведена замена вводного АВ-0,4 кВ, замена ПН-6 кВ. КТП 6/0,4 кВ №529 ведена в работу."/>
    <n v="9"/>
    <m/>
    <n v="9"/>
    <s v="ЗА"/>
    <d v="2011-09-18T00:00:00"/>
    <s v="ВА-СЭЩ"/>
    <s v="-"/>
    <d v="2013-10-19T00:00:00"/>
    <n v="100"/>
    <s v="09.2014г."/>
    <n v="0"/>
    <d v="2013-10-19T00:00:00"/>
    <s v="КП24"/>
    <s v="ПУ5"/>
    <s v="ПУ5"/>
    <m/>
    <m/>
    <m/>
    <m/>
  </r>
  <r>
    <x v="2"/>
    <x v="12"/>
    <m/>
    <x v="84"/>
    <m/>
    <m/>
    <m/>
    <m/>
    <m/>
    <m/>
    <m/>
    <x v="4"/>
    <m/>
    <x v="3"/>
    <x v="8"/>
    <m/>
    <m/>
    <m/>
    <m/>
    <m/>
    <m/>
    <m/>
    <m/>
    <m/>
    <m/>
    <m/>
    <m/>
    <m/>
    <m/>
    <m/>
    <m/>
    <m/>
    <s v="Нарушений не было"/>
    <m/>
    <m/>
    <m/>
  </r>
  <r>
    <x v="2"/>
    <x v="12"/>
    <m/>
    <x v="85"/>
    <m/>
    <m/>
    <m/>
    <m/>
    <m/>
    <m/>
    <m/>
    <x v="4"/>
    <m/>
    <x v="3"/>
    <x v="8"/>
    <m/>
    <m/>
    <m/>
    <m/>
    <m/>
    <m/>
    <m/>
    <m/>
    <m/>
    <m/>
    <m/>
    <m/>
    <m/>
    <m/>
    <m/>
    <m/>
    <m/>
    <s v="Нарушений не было"/>
    <m/>
    <m/>
    <m/>
  </r>
  <r>
    <x v="2"/>
    <x v="12"/>
    <m/>
    <x v="86"/>
    <m/>
    <m/>
    <m/>
    <m/>
    <m/>
    <m/>
    <m/>
    <x v="4"/>
    <m/>
    <x v="3"/>
    <x v="8"/>
    <m/>
    <m/>
    <m/>
    <m/>
    <m/>
    <m/>
    <m/>
    <m/>
    <m/>
    <m/>
    <m/>
    <m/>
    <m/>
    <m/>
    <m/>
    <m/>
    <m/>
    <s v="Нарушений не было"/>
    <m/>
    <m/>
    <m/>
  </r>
  <r>
    <x v="3"/>
    <x v="12"/>
    <m/>
    <x v="11"/>
    <m/>
    <m/>
    <m/>
    <m/>
    <m/>
    <m/>
    <m/>
    <x v="4"/>
    <m/>
    <x v="3"/>
    <x v="8"/>
    <m/>
    <m/>
    <m/>
    <m/>
    <m/>
    <m/>
    <m/>
    <m/>
    <m/>
    <m/>
    <m/>
    <m/>
    <m/>
    <m/>
    <m/>
    <m/>
    <m/>
    <s v="Нарушений не было"/>
    <m/>
    <m/>
    <m/>
  </r>
  <r>
    <x v="3"/>
    <x v="12"/>
    <m/>
    <x v="87"/>
    <m/>
    <m/>
    <m/>
    <m/>
    <m/>
    <m/>
    <m/>
    <x v="4"/>
    <m/>
    <x v="3"/>
    <x v="8"/>
    <m/>
    <m/>
    <m/>
    <m/>
    <m/>
    <m/>
    <m/>
    <m/>
    <m/>
    <m/>
    <m/>
    <m/>
    <m/>
    <m/>
    <m/>
    <m/>
    <m/>
    <s v="Нарушений не было"/>
    <m/>
    <m/>
    <m/>
  </r>
  <r>
    <x v="3"/>
    <x v="12"/>
    <m/>
    <x v="88"/>
    <m/>
    <m/>
    <m/>
    <m/>
    <m/>
    <m/>
    <m/>
    <x v="4"/>
    <m/>
    <x v="3"/>
    <x v="8"/>
    <m/>
    <m/>
    <m/>
    <m/>
    <m/>
    <m/>
    <m/>
    <m/>
    <m/>
    <m/>
    <m/>
    <m/>
    <m/>
    <m/>
    <m/>
    <m/>
    <m/>
    <s v="Нарушений не было"/>
    <m/>
    <m/>
    <m/>
  </r>
  <r>
    <x v="3"/>
    <x v="12"/>
    <m/>
    <x v="89"/>
    <m/>
    <m/>
    <m/>
    <m/>
    <m/>
    <m/>
    <m/>
    <x v="4"/>
    <m/>
    <x v="3"/>
    <x v="8"/>
    <m/>
    <m/>
    <m/>
    <m/>
    <m/>
    <m/>
    <m/>
    <m/>
    <m/>
    <m/>
    <m/>
    <m/>
    <m/>
    <m/>
    <m/>
    <m/>
    <m/>
    <s v="Нарушений не было"/>
    <m/>
    <m/>
    <m/>
  </r>
  <r>
    <x v="3"/>
    <x v="12"/>
    <m/>
    <x v="90"/>
    <m/>
    <m/>
    <m/>
    <m/>
    <m/>
    <m/>
    <m/>
    <x v="4"/>
    <m/>
    <x v="3"/>
    <x v="8"/>
    <m/>
    <m/>
    <m/>
    <m/>
    <m/>
    <m/>
    <m/>
    <m/>
    <m/>
    <m/>
    <m/>
    <m/>
    <m/>
    <m/>
    <m/>
    <m/>
    <m/>
    <s v="Нарушений не было"/>
    <m/>
    <m/>
    <m/>
  </r>
  <r>
    <x v="3"/>
    <x v="12"/>
    <m/>
    <x v="91"/>
    <m/>
    <m/>
    <m/>
    <m/>
    <m/>
    <m/>
    <m/>
    <x v="4"/>
    <m/>
    <x v="3"/>
    <x v="8"/>
    <m/>
    <m/>
    <m/>
    <m/>
    <m/>
    <m/>
    <m/>
    <m/>
    <m/>
    <m/>
    <m/>
    <m/>
    <m/>
    <m/>
    <m/>
    <m/>
    <m/>
    <s v="Нарушений не было"/>
    <m/>
    <m/>
    <m/>
  </r>
  <r>
    <x v="3"/>
    <x v="12"/>
    <m/>
    <x v="92"/>
    <m/>
    <m/>
    <m/>
    <m/>
    <m/>
    <m/>
    <m/>
    <x v="4"/>
    <m/>
    <x v="3"/>
    <x v="8"/>
    <m/>
    <m/>
    <m/>
    <m/>
    <m/>
    <m/>
    <m/>
    <m/>
    <m/>
    <m/>
    <m/>
    <m/>
    <m/>
    <m/>
    <m/>
    <m/>
    <m/>
    <s v="Нарушений не было"/>
    <m/>
    <m/>
    <m/>
  </r>
  <r>
    <x v="3"/>
    <x v="12"/>
    <m/>
    <x v="93"/>
    <m/>
    <m/>
    <m/>
    <m/>
    <m/>
    <m/>
    <m/>
    <x v="4"/>
    <m/>
    <x v="3"/>
    <x v="8"/>
    <m/>
    <m/>
    <m/>
    <m/>
    <m/>
    <m/>
    <m/>
    <m/>
    <m/>
    <m/>
    <m/>
    <m/>
    <m/>
    <m/>
    <m/>
    <m/>
    <m/>
    <s v="Нарушений не было"/>
    <m/>
    <m/>
    <m/>
  </r>
  <r>
    <x v="3"/>
    <x v="12"/>
    <m/>
    <x v="94"/>
    <m/>
    <m/>
    <m/>
    <m/>
    <m/>
    <m/>
    <m/>
    <x v="4"/>
    <m/>
    <x v="3"/>
    <x v="8"/>
    <m/>
    <m/>
    <m/>
    <m/>
    <m/>
    <m/>
    <m/>
    <m/>
    <m/>
    <m/>
    <m/>
    <m/>
    <m/>
    <m/>
    <m/>
    <m/>
    <m/>
    <s v="Нарушений не было"/>
    <m/>
    <m/>
    <m/>
  </r>
  <r>
    <x v="3"/>
    <x v="12"/>
    <m/>
    <x v="95"/>
    <m/>
    <m/>
    <m/>
    <m/>
    <m/>
    <m/>
    <m/>
    <x v="4"/>
    <m/>
    <x v="3"/>
    <x v="8"/>
    <m/>
    <m/>
    <m/>
    <m/>
    <m/>
    <m/>
    <m/>
    <m/>
    <m/>
    <m/>
    <m/>
    <m/>
    <m/>
    <m/>
    <m/>
    <m/>
    <m/>
    <m/>
    <m/>
    <m/>
    <m/>
  </r>
  <r>
    <x v="3"/>
    <x v="12"/>
    <m/>
    <x v="96"/>
    <m/>
    <m/>
    <m/>
    <m/>
    <m/>
    <m/>
    <m/>
    <x v="4"/>
    <m/>
    <x v="3"/>
    <x v="8"/>
    <m/>
    <m/>
    <m/>
    <m/>
    <m/>
    <m/>
    <m/>
    <m/>
    <m/>
    <m/>
    <m/>
    <m/>
    <m/>
    <m/>
    <m/>
    <m/>
    <m/>
    <s v="Нарушений не было"/>
    <m/>
    <m/>
    <m/>
  </r>
  <r>
    <x v="3"/>
    <x v="12"/>
    <s v="РН-ЭН"/>
    <x v="97"/>
    <d v="1899-12-30T14:00:00"/>
    <d v="2014-04-12T00:00:00"/>
    <d v="1899-12-30T17:00:00"/>
    <d v="1899-12-30T03:00:00"/>
    <n v="1"/>
    <s v="-"/>
    <s v="-"/>
    <x v="0"/>
    <s v="КТП-6/0,4кВ №233"/>
    <x v="5"/>
    <x v="5"/>
    <s v="СУ ЭЦН"/>
    <s v="М/р &quot;Баганское&quot;. В результате нагрева   каб.наканечника КЛ-0,4 кВ (Ф&quot;В&quot;) трансформатора КТП-6/0,4кВ №233, произошло нарушение эл.снабжения СУ ЭЦН скв.№32. Замена КЛ-0,4 кВ и ввод скважины в работу."/>
    <n v="8.36"/>
    <n v="0.04"/>
    <n v="8.4"/>
    <s v="КС"/>
    <n v="1999"/>
    <s v="Наконечник _x000a_П70-10"/>
    <s v="-"/>
    <d v="2013-08-23T00:00:00"/>
    <n v="1"/>
    <d v="2014-06-15T00:00:00"/>
    <n v="0"/>
    <d v="2013-11-02T00:00:00"/>
    <s v="КП23"/>
    <s v="ПУ 5"/>
    <s v="ПУ 5"/>
    <m/>
    <m/>
    <m/>
    <m/>
  </r>
  <r>
    <x v="3"/>
    <x v="12"/>
    <m/>
    <x v="98"/>
    <m/>
    <m/>
    <m/>
    <m/>
    <m/>
    <m/>
    <m/>
    <x v="4"/>
    <m/>
    <x v="3"/>
    <x v="8"/>
    <m/>
    <m/>
    <m/>
    <m/>
    <m/>
    <m/>
    <m/>
    <m/>
    <m/>
    <m/>
    <m/>
    <m/>
    <m/>
    <m/>
    <m/>
    <m/>
    <m/>
    <s v="Нарушений не было"/>
    <m/>
    <m/>
    <m/>
  </r>
  <r>
    <x v="3"/>
    <x v="12"/>
    <m/>
    <x v="12"/>
    <m/>
    <m/>
    <m/>
    <m/>
    <m/>
    <m/>
    <m/>
    <x v="4"/>
    <m/>
    <x v="3"/>
    <x v="8"/>
    <m/>
    <m/>
    <m/>
    <m/>
    <m/>
    <m/>
    <m/>
    <m/>
    <m/>
    <m/>
    <m/>
    <m/>
    <m/>
    <m/>
    <m/>
    <m/>
    <m/>
    <s v="Нарушений не было"/>
    <m/>
    <m/>
    <m/>
  </r>
  <r>
    <x v="3"/>
    <x v="12"/>
    <m/>
    <x v="99"/>
    <m/>
    <m/>
    <m/>
    <m/>
    <m/>
    <m/>
    <m/>
    <x v="4"/>
    <m/>
    <x v="3"/>
    <x v="8"/>
    <m/>
    <m/>
    <m/>
    <m/>
    <m/>
    <m/>
    <m/>
    <m/>
    <m/>
    <m/>
    <m/>
    <m/>
    <m/>
    <m/>
    <m/>
    <m/>
    <m/>
    <s v="Нарушений не было"/>
    <m/>
    <m/>
    <m/>
  </r>
  <r>
    <x v="3"/>
    <x v="12"/>
    <m/>
    <x v="100"/>
    <m/>
    <m/>
    <m/>
    <m/>
    <m/>
    <m/>
    <m/>
    <x v="4"/>
    <m/>
    <x v="3"/>
    <x v="8"/>
    <m/>
    <m/>
    <m/>
    <m/>
    <m/>
    <m/>
    <m/>
    <m/>
    <m/>
    <m/>
    <m/>
    <m/>
    <m/>
    <m/>
    <m/>
    <m/>
    <m/>
    <s v="Нарушений не было"/>
    <m/>
    <m/>
    <m/>
  </r>
  <r>
    <x v="3"/>
    <x v="12"/>
    <m/>
    <x v="101"/>
    <m/>
    <m/>
    <m/>
    <m/>
    <m/>
    <m/>
    <m/>
    <x v="4"/>
    <m/>
    <x v="3"/>
    <x v="8"/>
    <m/>
    <m/>
    <m/>
    <m/>
    <m/>
    <m/>
    <m/>
    <m/>
    <m/>
    <m/>
    <m/>
    <m/>
    <m/>
    <m/>
    <m/>
    <m/>
    <m/>
    <s v="Нарушений не было"/>
    <m/>
    <m/>
    <m/>
  </r>
  <r>
    <x v="3"/>
    <x v="12"/>
    <m/>
    <x v="102"/>
    <m/>
    <m/>
    <m/>
    <m/>
    <m/>
    <m/>
    <m/>
    <x v="4"/>
    <m/>
    <x v="3"/>
    <x v="8"/>
    <m/>
    <m/>
    <m/>
    <m/>
    <m/>
    <m/>
    <m/>
    <m/>
    <m/>
    <m/>
    <m/>
    <m/>
    <m/>
    <m/>
    <m/>
    <m/>
    <m/>
    <s v="Нарушений не было"/>
    <m/>
    <m/>
    <m/>
  </r>
  <r>
    <x v="3"/>
    <x v="12"/>
    <m/>
    <x v="103"/>
    <m/>
    <m/>
    <m/>
    <m/>
    <m/>
    <m/>
    <m/>
    <x v="4"/>
    <m/>
    <x v="3"/>
    <x v="8"/>
    <m/>
    <m/>
    <m/>
    <m/>
    <m/>
    <m/>
    <m/>
    <m/>
    <m/>
    <m/>
    <m/>
    <m/>
    <m/>
    <m/>
    <m/>
    <m/>
    <m/>
    <s v="Нарушений не было"/>
    <m/>
    <m/>
    <m/>
  </r>
  <r>
    <x v="3"/>
    <x v="12"/>
    <m/>
    <x v="104"/>
    <m/>
    <m/>
    <m/>
    <m/>
    <m/>
    <m/>
    <m/>
    <x v="4"/>
    <m/>
    <x v="3"/>
    <x v="8"/>
    <m/>
    <m/>
    <m/>
    <m/>
    <m/>
    <m/>
    <m/>
    <m/>
    <m/>
    <m/>
    <m/>
    <m/>
    <m/>
    <m/>
    <m/>
    <m/>
    <m/>
    <s v="Нарушений не было"/>
    <m/>
    <m/>
    <m/>
  </r>
  <r>
    <x v="3"/>
    <x v="12"/>
    <m/>
    <x v="105"/>
    <m/>
    <m/>
    <m/>
    <m/>
    <m/>
    <m/>
    <m/>
    <x v="4"/>
    <m/>
    <x v="3"/>
    <x v="8"/>
    <m/>
    <m/>
    <m/>
    <m/>
    <m/>
    <m/>
    <m/>
    <m/>
    <m/>
    <m/>
    <m/>
    <m/>
    <m/>
    <m/>
    <m/>
    <m/>
    <m/>
    <s v="Нарушений не было"/>
    <m/>
    <m/>
    <m/>
  </r>
  <r>
    <x v="3"/>
    <x v="12"/>
    <m/>
    <x v="13"/>
    <m/>
    <m/>
    <m/>
    <m/>
    <m/>
    <m/>
    <m/>
    <x v="4"/>
    <m/>
    <x v="3"/>
    <x v="8"/>
    <m/>
    <m/>
    <m/>
    <m/>
    <m/>
    <m/>
    <m/>
    <m/>
    <m/>
    <m/>
    <m/>
    <m/>
    <m/>
    <m/>
    <m/>
    <m/>
    <m/>
    <s v="Нарушений не было"/>
    <m/>
    <m/>
    <m/>
  </r>
  <r>
    <x v="3"/>
    <x v="12"/>
    <m/>
    <x v="106"/>
    <m/>
    <m/>
    <m/>
    <m/>
    <m/>
    <m/>
    <m/>
    <x v="4"/>
    <m/>
    <x v="3"/>
    <x v="8"/>
    <m/>
    <m/>
    <m/>
    <m/>
    <m/>
    <m/>
    <m/>
    <m/>
    <m/>
    <m/>
    <m/>
    <m/>
    <m/>
    <m/>
    <m/>
    <m/>
    <m/>
    <s v="Нарушений не было"/>
    <m/>
    <m/>
    <m/>
  </r>
  <r>
    <x v="3"/>
    <x v="12"/>
    <m/>
    <x v="107"/>
    <m/>
    <m/>
    <m/>
    <m/>
    <m/>
    <m/>
    <m/>
    <x v="4"/>
    <m/>
    <x v="3"/>
    <x v="8"/>
    <m/>
    <m/>
    <m/>
    <m/>
    <m/>
    <m/>
    <m/>
    <m/>
    <m/>
    <m/>
    <m/>
    <m/>
    <m/>
    <m/>
    <m/>
    <m/>
    <m/>
    <s v="Нарушений не было"/>
    <m/>
    <m/>
    <m/>
  </r>
  <r>
    <x v="3"/>
    <x v="12"/>
    <m/>
    <x v="108"/>
    <m/>
    <m/>
    <m/>
    <m/>
    <m/>
    <m/>
    <m/>
    <x v="4"/>
    <m/>
    <x v="3"/>
    <x v="8"/>
    <m/>
    <m/>
    <m/>
    <m/>
    <m/>
    <m/>
    <m/>
    <m/>
    <m/>
    <m/>
    <m/>
    <m/>
    <m/>
    <m/>
    <m/>
    <m/>
    <m/>
    <s v="Нарушений не было"/>
    <m/>
    <m/>
    <m/>
  </r>
  <r>
    <x v="3"/>
    <x v="12"/>
    <m/>
    <x v="109"/>
    <m/>
    <m/>
    <m/>
    <m/>
    <m/>
    <m/>
    <m/>
    <x v="4"/>
    <m/>
    <x v="3"/>
    <x v="8"/>
    <m/>
    <m/>
    <m/>
    <m/>
    <m/>
    <m/>
    <m/>
    <m/>
    <m/>
    <m/>
    <m/>
    <m/>
    <m/>
    <m/>
    <m/>
    <m/>
    <m/>
    <s v="Нарушений не было"/>
    <m/>
    <m/>
    <m/>
  </r>
  <r>
    <x v="3"/>
    <x v="12"/>
    <m/>
    <x v="110"/>
    <m/>
    <m/>
    <m/>
    <m/>
    <m/>
    <m/>
    <m/>
    <x v="4"/>
    <m/>
    <x v="3"/>
    <x v="8"/>
    <m/>
    <m/>
    <m/>
    <m/>
    <m/>
    <m/>
    <m/>
    <m/>
    <m/>
    <m/>
    <m/>
    <m/>
    <m/>
    <m/>
    <m/>
    <m/>
    <m/>
    <s v="Нарушений не было"/>
    <m/>
    <m/>
    <m/>
  </r>
  <r>
    <x v="3"/>
    <x v="12"/>
    <m/>
    <x v="322"/>
    <m/>
    <m/>
    <m/>
    <m/>
    <m/>
    <m/>
    <m/>
    <x v="4"/>
    <m/>
    <x v="3"/>
    <x v="8"/>
    <m/>
    <m/>
    <m/>
    <m/>
    <m/>
    <m/>
    <m/>
    <m/>
    <m/>
    <m/>
    <m/>
    <m/>
    <m/>
    <m/>
    <m/>
    <m/>
    <m/>
    <s v="Нарушений не было"/>
    <m/>
    <m/>
    <m/>
  </r>
  <r>
    <x v="3"/>
    <x v="12"/>
    <s v="РН-ЭН"/>
    <x v="323"/>
    <d v="1899-12-30T17:21:00"/>
    <d v="2014-04-29T00:00:00"/>
    <d v="1899-12-30T18:42:00"/>
    <d v="1899-12-30T01:21:00"/>
    <n v="5"/>
    <s v="МТЗ, Iст."/>
    <s v="АПВН, РПВН"/>
    <x v="0"/>
    <s v="Ф-513"/>
    <x v="2"/>
    <x v="2"/>
    <s v="ВЛ-6кВ"/>
    <s v="М/р &quot;Черпаюское&quot;.                  Короткое замыкание из-за схлеста проводов на ВЛ-6кВ Ф-513 оп. 16 в следствии скола опорного изолятора, и обрыва вязки провода . Замена изолятора, ввод ВЛ-6кВ Ф-513 в работу."/>
    <n v="8.74"/>
    <n v="0.26"/>
    <n v="9"/>
    <s v="И"/>
    <n v="2004"/>
    <s v="ШФ-10Г"/>
    <s v="-"/>
    <d v="2014-03-15T00:00:00"/>
    <n v="100"/>
    <s v="октябрь 2014г."/>
    <n v="0"/>
    <d v="2014-03-15T00:00:00"/>
    <s v="КП23"/>
    <s v="ПУ8"/>
    <s v="ПУ5"/>
    <m/>
    <m/>
    <m/>
    <m/>
  </r>
  <r>
    <x v="3"/>
    <x v="12"/>
    <m/>
    <x v="324"/>
    <m/>
    <m/>
    <m/>
    <m/>
    <m/>
    <m/>
    <m/>
    <x v="4"/>
    <m/>
    <x v="3"/>
    <x v="8"/>
    <m/>
    <m/>
    <m/>
    <m/>
    <m/>
    <m/>
    <m/>
    <m/>
    <m/>
    <m/>
    <m/>
    <m/>
    <m/>
    <m/>
    <m/>
    <m/>
    <m/>
    <s v="Нарушений не было"/>
    <m/>
    <m/>
    <m/>
  </r>
  <r>
    <x v="4"/>
    <x v="12"/>
    <m/>
    <x v="14"/>
    <m/>
    <m/>
    <m/>
    <m/>
    <m/>
    <m/>
    <m/>
    <x v="4"/>
    <m/>
    <x v="3"/>
    <x v="8"/>
    <m/>
    <m/>
    <m/>
    <m/>
    <m/>
    <m/>
    <m/>
    <m/>
    <m/>
    <m/>
    <m/>
    <m/>
    <m/>
    <m/>
    <m/>
    <m/>
    <m/>
    <s v="Нарушений не было"/>
    <m/>
    <m/>
    <m/>
  </r>
  <r>
    <x v="4"/>
    <x v="12"/>
    <m/>
    <x v="15"/>
    <m/>
    <m/>
    <m/>
    <m/>
    <m/>
    <m/>
    <m/>
    <x v="4"/>
    <m/>
    <x v="3"/>
    <x v="8"/>
    <m/>
    <m/>
    <m/>
    <m/>
    <m/>
    <m/>
    <m/>
    <m/>
    <m/>
    <m/>
    <m/>
    <m/>
    <m/>
    <m/>
    <m/>
    <m/>
    <m/>
    <s v="Нарушений не было"/>
    <m/>
    <m/>
    <m/>
  </r>
  <r>
    <x v="4"/>
    <x v="12"/>
    <m/>
    <x v="325"/>
    <m/>
    <m/>
    <m/>
    <m/>
    <m/>
    <m/>
    <m/>
    <x v="4"/>
    <m/>
    <x v="3"/>
    <x v="8"/>
    <m/>
    <m/>
    <m/>
    <m/>
    <m/>
    <m/>
    <m/>
    <m/>
    <m/>
    <m/>
    <m/>
    <m/>
    <m/>
    <m/>
    <m/>
    <m/>
    <m/>
    <s v="Нарушений не было"/>
    <m/>
    <m/>
    <m/>
  </r>
  <r>
    <x v="4"/>
    <x v="12"/>
    <m/>
    <x v="111"/>
    <m/>
    <m/>
    <m/>
    <m/>
    <m/>
    <m/>
    <m/>
    <x v="4"/>
    <m/>
    <x v="3"/>
    <x v="8"/>
    <m/>
    <m/>
    <m/>
    <m/>
    <m/>
    <m/>
    <m/>
    <m/>
    <m/>
    <m/>
    <m/>
    <m/>
    <m/>
    <m/>
    <m/>
    <m/>
    <m/>
    <s v="Нарушений не было"/>
    <m/>
    <m/>
    <m/>
  </r>
  <r>
    <x v="4"/>
    <x v="12"/>
    <m/>
    <x v="112"/>
    <m/>
    <m/>
    <m/>
    <m/>
    <m/>
    <m/>
    <m/>
    <x v="4"/>
    <m/>
    <x v="3"/>
    <x v="8"/>
    <m/>
    <m/>
    <m/>
    <m/>
    <m/>
    <m/>
    <m/>
    <m/>
    <m/>
    <m/>
    <m/>
    <m/>
    <m/>
    <m/>
    <m/>
    <m/>
    <m/>
    <s v="Нарушений не было"/>
    <m/>
    <m/>
    <m/>
  </r>
  <r>
    <x v="4"/>
    <x v="12"/>
    <m/>
    <x v="113"/>
    <m/>
    <m/>
    <m/>
    <m/>
    <m/>
    <m/>
    <m/>
    <x v="4"/>
    <m/>
    <x v="3"/>
    <x v="8"/>
    <m/>
    <m/>
    <m/>
    <m/>
    <m/>
    <m/>
    <m/>
    <m/>
    <m/>
    <m/>
    <m/>
    <m/>
    <m/>
    <m/>
    <m/>
    <m/>
    <m/>
    <s v="Нарушений не было"/>
    <m/>
    <m/>
    <m/>
  </r>
  <r>
    <x v="4"/>
    <x v="12"/>
    <m/>
    <x v="114"/>
    <m/>
    <m/>
    <m/>
    <m/>
    <m/>
    <m/>
    <m/>
    <x v="4"/>
    <m/>
    <x v="3"/>
    <x v="8"/>
    <m/>
    <m/>
    <m/>
    <m/>
    <m/>
    <m/>
    <m/>
    <m/>
    <m/>
    <m/>
    <m/>
    <m/>
    <m/>
    <m/>
    <m/>
    <m/>
    <m/>
    <s v="Нарушений не было"/>
    <m/>
    <m/>
    <m/>
  </r>
  <r>
    <x v="4"/>
    <x v="12"/>
    <m/>
    <x v="115"/>
    <m/>
    <m/>
    <m/>
    <m/>
    <m/>
    <m/>
    <m/>
    <x v="4"/>
    <m/>
    <x v="3"/>
    <x v="8"/>
    <m/>
    <m/>
    <m/>
    <m/>
    <m/>
    <m/>
    <m/>
    <m/>
    <m/>
    <m/>
    <m/>
    <m/>
    <m/>
    <m/>
    <m/>
    <m/>
    <m/>
    <s v="Нарушений не было"/>
    <m/>
    <m/>
    <m/>
  </r>
  <r>
    <x v="4"/>
    <x v="12"/>
    <m/>
    <x v="116"/>
    <m/>
    <m/>
    <m/>
    <m/>
    <m/>
    <m/>
    <m/>
    <x v="4"/>
    <m/>
    <x v="3"/>
    <x v="8"/>
    <m/>
    <m/>
    <m/>
    <m/>
    <m/>
    <m/>
    <m/>
    <m/>
    <m/>
    <m/>
    <m/>
    <m/>
    <m/>
    <m/>
    <m/>
    <m/>
    <m/>
    <s v="Нарушений не было"/>
    <m/>
    <m/>
    <m/>
  </r>
  <r>
    <x v="4"/>
    <x v="12"/>
    <m/>
    <x v="117"/>
    <m/>
    <m/>
    <m/>
    <m/>
    <m/>
    <m/>
    <m/>
    <x v="4"/>
    <m/>
    <x v="3"/>
    <x v="8"/>
    <m/>
    <m/>
    <m/>
    <m/>
    <m/>
    <m/>
    <m/>
    <m/>
    <m/>
    <m/>
    <m/>
    <m/>
    <m/>
    <m/>
    <m/>
    <m/>
    <m/>
    <s v="Нарушений не было"/>
    <m/>
    <m/>
    <m/>
  </r>
  <r>
    <x v="4"/>
    <x v="12"/>
    <m/>
    <x v="118"/>
    <m/>
    <m/>
    <m/>
    <m/>
    <m/>
    <m/>
    <m/>
    <x v="4"/>
    <m/>
    <x v="3"/>
    <x v="8"/>
    <m/>
    <m/>
    <m/>
    <m/>
    <m/>
    <m/>
    <m/>
    <m/>
    <m/>
    <m/>
    <m/>
    <m/>
    <m/>
    <m/>
    <m/>
    <m/>
    <m/>
    <s v="Нарушений не было"/>
    <m/>
    <m/>
    <m/>
  </r>
  <r>
    <x v="4"/>
    <x v="12"/>
    <m/>
    <x v="119"/>
    <m/>
    <m/>
    <m/>
    <m/>
    <m/>
    <m/>
    <m/>
    <x v="4"/>
    <m/>
    <x v="3"/>
    <x v="8"/>
    <m/>
    <m/>
    <m/>
    <m/>
    <m/>
    <m/>
    <m/>
    <m/>
    <m/>
    <m/>
    <m/>
    <m/>
    <m/>
    <m/>
    <m/>
    <m/>
    <m/>
    <s v="Нарушений не было"/>
    <m/>
    <m/>
    <m/>
  </r>
  <r>
    <x v="4"/>
    <x v="12"/>
    <m/>
    <x v="120"/>
    <m/>
    <m/>
    <m/>
    <m/>
    <m/>
    <m/>
    <m/>
    <x v="4"/>
    <m/>
    <x v="3"/>
    <x v="8"/>
    <m/>
    <m/>
    <m/>
    <m/>
    <m/>
    <m/>
    <m/>
    <m/>
    <m/>
    <m/>
    <m/>
    <m/>
    <m/>
    <m/>
    <m/>
    <m/>
    <m/>
    <s v="Нарушений не было"/>
    <m/>
    <m/>
    <m/>
  </r>
  <r>
    <x v="4"/>
    <x v="12"/>
    <m/>
    <x v="121"/>
    <m/>
    <m/>
    <m/>
    <m/>
    <m/>
    <m/>
    <m/>
    <x v="4"/>
    <m/>
    <x v="3"/>
    <x v="8"/>
    <m/>
    <m/>
    <m/>
    <m/>
    <m/>
    <m/>
    <m/>
    <m/>
    <m/>
    <m/>
    <m/>
    <m/>
    <m/>
    <m/>
    <m/>
    <m/>
    <m/>
    <s v="Нарушений не было"/>
    <m/>
    <m/>
    <m/>
  </r>
  <r>
    <x v="4"/>
    <x v="12"/>
    <m/>
    <x v="122"/>
    <m/>
    <m/>
    <m/>
    <m/>
    <m/>
    <m/>
    <m/>
    <x v="4"/>
    <m/>
    <x v="3"/>
    <x v="8"/>
    <m/>
    <m/>
    <m/>
    <m/>
    <m/>
    <m/>
    <m/>
    <m/>
    <m/>
    <m/>
    <m/>
    <m/>
    <m/>
    <m/>
    <m/>
    <m/>
    <m/>
    <s v="Нарушений не было"/>
    <m/>
    <m/>
    <m/>
  </r>
  <r>
    <x v="4"/>
    <x v="12"/>
    <s v="РН-ЭН"/>
    <x v="123"/>
    <d v="1899-12-30T17:41:00"/>
    <d v="2014-05-16T00:00:00"/>
    <d v="1899-12-30T21:40:00"/>
    <d v="1899-12-30T03:59:00"/>
    <n v="1"/>
    <s v="-"/>
    <s v="-"/>
    <x v="0"/>
    <s v="АВ"/>
    <x v="5"/>
    <x v="9"/>
    <s v="СУ ЭЦН"/>
    <s v="М/р &quot;Макарихинское&quot;.          В следствии нагрева кабельного наконечника КЛ-0,4кВ в КТП - 6/0,4 кВ №605 , питающей  СУ ЭЦН скв.703 (куст 1) ,произошло отключение АВ-0,4кВ QF-1 действием тепловой защиты. Замена КЛ-0,4кВ, ввод в работу скв. 703."/>
    <n v="14.94"/>
    <n v="0.06"/>
    <n v="15"/>
    <s v="КС"/>
    <n v="2011"/>
    <s v="Наконечник      П-70-10"/>
    <s v="-"/>
    <s v="20.08.2013."/>
    <n v="1"/>
    <d v="2014-05-28T00:00:00"/>
    <n v="0"/>
    <d v="2014-02-15T00:00:00"/>
    <s v="КП23"/>
    <s v="ПУ-5"/>
    <s v="ПУ-5"/>
    <m/>
    <m/>
    <m/>
    <m/>
  </r>
  <r>
    <x v="4"/>
    <x v="12"/>
    <m/>
    <x v="16"/>
    <m/>
    <m/>
    <m/>
    <m/>
    <m/>
    <m/>
    <m/>
    <x v="4"/>
    <m/>
    <x v="3"/>
    <x v="8"/>
    <m/>
    <m/>
    <m/>
    <m/>
    <m/>
    <m/>
    <m/>
    <m/>
    <m/>
    <m/>
    <m/>
    <m/>
    <m/>
    <m/>
    <m/>
    <m/>
    <m/>
    <s v="Нарушений не было"/>
    <m/>
    <m/>
    <m/>
  </r>
  <r>
    <x v="4"/>
    <x v="12"/>
    <m/>
    <x v="326"/>
    <m/>
    <m/>
    <m/>
    <m/>
    <m/>
    <m/>
    <m/>
    <x v="4"/>
    <m/>
    <x v="3"/>
    <x v="8"/>
    <m/>
    <m/>
    <m/>
    <m/>
    <m/>
    <m/>
    <m/>
    <m/>
    <m/>
    <m/>
    <m/>
    <m/>
    <m/>
    <m/>
    <m/>
    <m/>
    <m/>
    <s v="Нарушений не было"/>
    <m/>
    <m/>
    <m/>
  </r>
  <r>
    <x v="4"/>
    <x v="12"/>
    <m/>
    <x v="327"/>
    <m/>
    <m/>
    <m/>
    <m/>
    <m/>
    <m/>
    <m/>
    <x v="4"/>
    <m/>
    <x v="3"/>
    <x v="8"/>
    <m/>
    <m/>
    <m/>
    <m/>
    <m/>
    <m/>
    <m/>
    <m/>
    <m/>
    <m/>
    <m/>
    <m/>
    <m/>
    <m/>
    <m/>
    <m/>
    <m/>
    <s v="Нарушений не было"/>
    <m/>
    <m/>
    <m/>
  </r>
  <r>
    <x v="4"/>
    <x v="12"/>
    <m/>
    <x v="124"/>
    <m/>
    <m/>
    <m/>
    <m/>
    <m/>
    <m/>
    <m/>
    <x v="4"/>
    <m/>
    <x v="3"/>
    <x v="8"/>
    <m/>
    <m/>
    <m/>
    <m/>
    <m/>
    <m/>
    <m/>
    <m/>
    <m/>
    <m/>
    <m/>
    <m/>
    <m/>
    <m/>
    <m/>
    <m/>
    <m/>
    <s v="Нарушений не было"/>
    <m/>
    <m/>
    <m/>
  </r>
  <r>
    <x v="4"/>
    <x v="12"/>
    <m/>
    <x v="328"/>
    <m/>
    <m/>
    <m/>
    <m/>
    <m/>
    <m/>
    <m/>
    <x v="4"/>
    <m/>
    <x v="3"/>
    <x v="8"/>
    <m/>
    <m/>
    <m/>
    <m/>
    <m/>
    <m/>
    <m/>
    <m/>
    <m/>
    <m/>
    <m/>
    <m/>
    <m/>
    <m/>
    <m/>
    <m/>
    <m/>
    <s v="Нарушений не было"/>
    <m/>
    <m/>
    <m/>
  </r>
  <r>
    <x v="4"/>
    <x v="12"/>
    <m/>
    <x v="329"/>
    <m/>
    <m/>
    <m/>
    <m/>
    <m/>
    <m/>
    <m/>
    <x v="4"/>
    <m/>
    <x v="3"/>
    <x v="8"/>
    <m/>
    <m/>
    <m/>
    <m/>
    <m/>
    <m/>
    <m/>
    <m/>
    <m/>
    <m/>
    <m/>
    <m/>
    <m/>
    <m/>
    <m/>
    <m/>
    <m/>
    <s v="Нарушений не было"/>
    <m/>
    <m/>
    <m/>
  </r>
  <r>
    <x v="4"/>
    <x v="12"/>
    <m/>
    <x v="17"/>
    <m/>
    <m/>
    <m/>
    <m/>
    <m/>
    <m/>
    <m/>
    <x v="4"/>
    <m/>
    <x v="3"/>
    <x v="8"/>
    <m/>
    <m/>
    <m/>
    <m/>
    <m/>
    <m/>
    <m/>
    <m/>
    <m/>
    <m/>
    <m/>
    <m/>
    <m/>
    <m/>
    <m/>
    <m/>
    <m/>
    <s v="Нарушений не было"/>
    <m/>
    <m/>
    <m/>
  </r>
  <r>
    <x v="4"/>
    <x v="12"/>
    <m/>
    <x v="330"/>
    <m/>
    <m/>
    <m/>
    <m/>
    <m/>
    <m/>
    <m/>
    <x v="4"/>
    <m/>
    <x v="3"/>
    <x v="8"/>
    <m/>
    <m/>
    <m/>
    <m/>
    <m/>
    <m/>
    <m/>
    <m/>
    <m/>
    <m/>
    <m/>
    <m/>
    <m/>
    <m/>
    <m/>
    <m/>
    <m/>
    <s v="Нарушений не было"/>
    <m/>
    <m/>
    <m/>
  </r>
  <r>
    <x v="4"/>
    <x v="12"/>
    <m/>
    <x v="331"/>
    <m/>
    <m/>
    <m/>
    <m/>
    <m/>
    <m/>
    <m/>
    <x v="4"/>
    <m/>
    <x v="3"/>
    <x v="8"/>
    <m/>
    <m/>
    <m/>
    <m/>
    <m/>
    <m/>
    <m/>
    <m/>
    <m/>
    <m/>
    <m/>
    <m/>
    <m/>
    <m/>
    <m/>
    <m/>
    <m/>
    <s v="Нарушений не было"/>
    <m/>
    <m/>
    <m/>
  </r>
  <r>
    <x v="4"/>
    <x v="12"/>
    <m/>
    <x v="125"/>
    <m/>
    <m/>
    <m/>
    <m/>
    <m/>
    <m/>
    <m/>
    <x v="4"/>
    <m/>
    <x v="3"/>
    <x v="8"/>
    <m/>
    <m/>
    <m/>
    <m/>
    <m/>
    <m/>
    <m/>
    <m/>
    <m/>
    <m/>
    <m/>
    <m/>
    <m/>
    <m/>
    <m/>
    <m/>
    <m/>
    <s v="Нарушений не было"/>
    <m/>
    <m/>
    <m/>
  </r>
  <r>
    <x v="4"/>
    <x v="12"/>
    <m/>
    <x v="126"/>
    <m/>
    <m/>
    <m/>
    <m/>
    <m/>
    <m/>
    <m/>
    <x v="4"/>
    <m/>
    <x v="3"/>
    <x v="8"/>
    <m/>
    <m/>
    <m/>
    <m/>
    <m/>
    <m/>
    <m/>
    <m/>
    <m/>
    <m/>
    <m/>
    <m/>
    <m/>
    <m/>
    <m/>
    <m/>
    <m/>
    <s v="Нарушений не было"/>
    <m/>
    <m/>
    <m/>
  </r>
  <r>
    <x v="4"/>
    <x v="12"/>
    <m/>
    <x v="127"/>
    <m/>
    <m/>
    <m/>
    <m/>
    <m/>
    <m/>
    <m/>
    <x v="4"/>
    <m/>
    <x v="3"/>
    <x v="8"/>
    <m/>
    <m/>
    <m/>
    <m/>
    <m/>
    <m/>
    <m/>
    <m/>
    <m/>
    <m/>
    <m/>
    <m/>
    <m/>
    <m/>
    <m/>
    <m/>
    <m/>
    <s v="Нарушений не было"/>
    <m/>
    <m/>
    <m/>
  </r>
  <r>
    <x v="4"/>
    <x v="12"/>
    <m/>
    <x v="128"/>
    <m/>
    <m/>
    <m/>
    <m/>
    <m/>
    <m/>
    <m/>
    <x v="4"/>
    <m/>
    <x v="3"/>
    <x v="8"/>
    <m/>
    <m/>
    <m/>
    <m/>
    <m/>
    <m/>
    <m/>
    <m/>
    <m/>
    <m/>
    <m/>
    <m/>
    <m/>
    <m/>
    <m/>
    <m/>
    <m/>
    <s v="Нарушений не было"/>
    <m/>
    <m/>
    <m/>
  </r>
  <r>
    <x v="4"/>
    <x v="12"/>
    <m/>
    <x v="129"/>
    <m/>
    <m/>
    <m/>
    <m/>
    <m/>
    <m/>
    <m/>
    <x v="4"/>
    <m/>
    <x v="3"/>
    <x v="8"/>
    <m/>
    <m/>
    <m/>
    <m/>
    <m/>
    <m/>
    <m/>
    <m/>
    <m/>
    <m/>
    <m/>
    <m/>
    <m/>
    <m/>
    <m/>
    <m/>
    <m/>
    <s v="Нарушений не было"/>
    <m/>
    <m/>
    <m/>
  </r>
  <r>
    <x v="4"/>
    <x v="12"/>
    <m/>
    <x v="130"/>
    <m/>
    <m/>
    <m/>
    <m/>
    <m/>
    <m/>
    <m/>
    <x v="4"/>
    <m/>
    <x v="3"/>
    <x v="8"/>
    <m/>
    <m/>
    <m/>
    <m/>
    <m/>
    <m/>
    <m/>
    <m/>
    <m/>
    <m/>
    <m/>
    <m/>
    <m/>
    <m/>
    <m/>
    <m/>
    <m/>
    <s v="Нарушений не было"/>
    <m/>
    <m/>
    <m/>
  </r>
  <r>
    <x v="5"/>
    <x v="12"/>
    <m/>
    <x v="131"/>
    <m/>
    <m/>
    <m/>
    <m/>
    <m/>
    <m/>
    <m/>
    <x v="4"/>
    <m/>
    <x v="3"/>
    <x v="8"/>
    <m/>
    <m/>
    <m/>
    <m/>
    <m/>
    <m/>
    <m/>
    <m/>
    <m/>
    <m/>
    <m/>
    <m/>
    <m/>
    <m/>
    <m/>
    <m/>
    <m/>
    <s v="Нарушений не было"/>
    <m/>
    <m/>
    <m/>
  </r>
  <r>
    <x v="5"/>
    <x v="12"/>
    <m/>
    <x v="132"/>
    <m/>
    <m/>
    <m/>
    <m/>
    <m/>
    <m/>
    <m/>
    <x v="4"/>
    <m/>
    <x v="3"/>
    <x v="8"/>
    <m/>
    <m/>
    <m/>
    <m/>
    <m/>
    <m/>
    <m/>
    <m/>
    <m/>
    <m/>
    <m/>
    <m/>
    <m/>
    <m/>
    <m/>
    <m/>
    <m/>
    <s v="Нарушений не было"/>
    <m/>
    <m/>
    <m/>
  </r>
  <r>
    <x v="5"/>
    <x v="12"/>
    <s v="РН-ЭН"/>
    <x v="133"/>
    <d v="1899-12-30T17:20:00"/>
    <d v="2014-06-03T00:00:00"/>
    <d v="1899-12-30T22:00:00"/>
    <d v="1899-12-30T04:00:00"/>
    <n v="1"/>
    <s v="-"/>
    <s v="-"/>
    <x v="0"/>
    <s v="КТП-6/0,4кВ №510"/>
    <x v="5"/>
    <x v="6"/>
    <s v="СУ ЭЦН"/>
    <s v="М/р &quot;Хасырейское&quot;.                    Отказ АВ-0,4кВ питания СУскв.№5008 в КТП - 6/0,4 кВ №510(куст 2) в следствии выхода из строя теплового расцепителя. Замена АВ-0,4кВ, ввод в работу скв. №5008."/>
    <n v="16.05"/>
    <n v="0.05"/>
    <n v="16.100000000000001"/>
    <s v="ЗА"/>
    <n v="2002"/>
    <s v=" ВА 57Ф35"/>
    <s v="-"/>
    <d v="2014-05-25T00:00:00"/>
    <n v="1"/>
    <d v="2015-05-25T00:00:00"/>
    <n v="0"/>
    <d v="2014-02-16T00:00:00"/>
    <s v="КП23"/>
    <s v="ПУ-5"/>
    <s v="ПУ-5"/>
    <m/>
    <m/>
    <m/>
    <m/>
  </r>
  <r>
    <x v="5"/>
    <x v="12"/>
    <m/>
    <x v="134"/>
    <m/>
    <m/>
    <m/>
    <m/>
    <m/>
    <m/>
    <m/>
    <x v="4"/>
    <m/>
    <x v="3"/>
    <x v="8"/>
    <m/>
    <m/>
    <m/>
    <m/>
    <m/>
    <m/>
    <m/>
    <m/>
    <m/>
    <m/>
    <m/>
    <m/>
    <m/>
    <m/>
    <m/>
    <m/>
    <m/>
    <s v="Нарушений не было"/>
    <m/>
    <m/>
    <m/>
  </r>
  <r>
    <x v="5"/>
    <x v="12"/>
    <m/>
    <x v="134"/>
    <m/>
    <m/>
    <m/>
    <m/>
    <m/>
    <m/>
    <m/>
    <x v="4"/>
    <m/>
    <x v="3"/>
    <x v="8"/>
    <m/>
    <m/>
    <m/>
    <m/>
    <m/>
    <m/>
    <m/>
    <m/>
    <m/>
    <m/>
    <m/>
    <m/>
    <m/>
    <m/>
    <m/>
    <m/>
    <m/>
    <s v="Нарушений не было"/>
    <m/>
    <m/>
    <m/>
  </r>
  <r>
    <x v="5"/>
    <x v="12"/>
    <m/>
    <x v="135"/>
    <m/>
    <m/>
    <m/>
    <m/>
    <m/>
    <m/>
    <m/>
    <x v="4"/>
    <m/>
    <x v="3"/>
    <x v="8"/>
    <m/>
    <m/>
    <m/>
    <m/>
    <m/>
    <m/>
    <m/>
    <m/>
    <m/>
    <m/>
    <m/>
    <m/>
    <m/>
    <m/>
    <m/>
    <m/>
    <m/>
    <s v="Нарушений не было"/>
    <m/>
    <m/>
    <m/>
  </r>
  <r>
    <x v="5"/>
    <x v="12"/>
    <m/>
    <x v="135"/>
    <m/>
    <m/>
    <m/>
    <m/>
    <m/>
    <m/>
    <m/>
    <x v="4"/>
    <m/>
    <x v="3"/>
    <x v="8"/>
    <m/>
    <m/>
    <m/>
    <m/>
    <m/>
    <m/>
    <m/>
    <m/>
    <m/>
    <m/>
    <m/>
    <m/>
    <m/>
    <m/>
    <m/>
    <m/>
    <m/>
    <s v="Нарушений не было"/>
    <m/>
    <m/>
    <m/>
  </r>
  <r>
    <x v="5"/>
    <x v="12"/>
    <m/>
    <x v="136"/>
    <m/>
    <m/>
    <m/>
    <m/>
    <m/>
    <m/>
    <m/>
    <x v="4"/>
    <m/>
    <x v="3"/>
    <x v="8"/>
    <m/>
    <m/>
    <m/>
    <m/>
    <m/>
    <m/>
    <m/>
    <m/>
    <m/>
    <m/>
    <m/>
    <m/>
    <m/>
    <m/>
    <m/>
    <m/>
    <m/>
    <s v="Нарушений не было"/>
    <m/>
    <m/>
    <m/>
  </r>
  <r>
    <x v="5"/>
    <x v="12"/>
    <m/>
    <x v="136"/>
    <m/>
    <m/>
    <m/>
    <m/>
    <m/>
    <m/>
    <m/>
    <x v="4"/>
    <m/>
    <x v="3"/>
    <x v="8"/>
    <m/>
    <m/>
    <m/>
    <m/>
    <m/>
    <m/>
    <m/>
    <m/>
    <m/>
    <m/>
    <m/>
    <m/>
    <m/>
    <m/>
    <m/>
    <m/>
    <m/>
    <s v="Нарушений не было"/>
    <m/>
    <m/>
    <m/>
  </r>
  <r>
    <x v="5"/>
    <x v="12"/>
    <m/>
    <x v="137"/>
    <m/>
    <m/>
    <m/>
    <m/>
    <m/>
    <m/>
    <m/>
    <x v="4"/>
    <m/>
    <x v="3"/>
    <x v="8"/>
    <m/>
    <m/>
    <m/>
    <m/>
    <m/>
    <m/>
    <m/>
    <m/>
    <m/>
    <m/>
    <m/>
    <m/>
    <m/>
    <m/>
    <m/>
    <m/>
    <m/>
    <s v="Нарушений не было"/>
    <m/>
    <m/>
    <m/>
  </r>
  <r>
    <x v="5"/>
    <x v="12"/>
    <m/>
    <x v="137"/>
    <m/>
    <m/>
    <m/>
    <m/>
    <m/>
    <m/>
    <m/>
    <x v="4"/>
    <m/>
    <x v="3"/>
    <x v="8"/>
    <m/>
    <m/>
    <m/>
    <m/>
    <m/>
    <m/>
    <m/>
    <m/>
    <m/>
    <m/>
    <m/>
    <m/>
    <m/>
    <m/>
    <m/>
    <m/>
    <m/>
    <s v="Нарушений не было"/>
    <m/>
    <m/>
    <m/>
  </r>
  <r>
    <x v="5"/>
    <x v="12"/>
    <m/>
    <x v="138"/>
    <m/>
    <m/>
    <m/>
    <m/>
    <m/>
    <m/>
    <m/>
    <x v="4"/>
    <m/>
    <x v="3"/>
    <x v="8"/>
    <m/>
    <m/>
    <m/>
    <m/>
    <m/>
    <m/>
    <m/>
    <m/>
    <m/>
    <m/>
    <m/>
    <m/>
    <m/>
    <m/>
    <m/>
    <m/>
    <m/>
    <s v="Нарушений не было"/>
    <m/>
    <m/>
    <m/>
  </r>
  <r>
    <x v="5"/>
    <x v="12"/>
    <m/>
    <x v="138"/>
    <m/>
    <m/>
    <m/>
    <m/>
    <m/>
    <m/>
    <m/>
    <x v="4"/>
    <m/>
    <x v="3"/>
    <x v="8"/>
    <m/>
    <m/>
    <m/>
    <m/>
    <m/>
    <m/>
    <m/>
    <m/>
    <m/>
    <m/>
    <m/>
    <m/>
    <m/>
    <m/>
    <m/>
    <m/>
    <m/>
    <s v="Нарушений не было"/>
    <m/>
    <m/>
    <m/>
  </r>
  <r>
    <x v="5"/>
    <x v="12"/>
    <m/>
    <x v="332"/>
    <m/>
    <m/>
    <m/>
    <m/>
    <m/>
    <m/>
    <m/>
    <x v="4"/>
    <m/>
    <x v="3"/>
    <x v="8"/>
    <m/>
    <m/>
    <m/>
    <m/>
    <m/>
    <m/>
    <m/>
    <m/>
    <m/>
    <m/>
    <m/>
    <m/>
    <m/>
    <m/>
    <m/>
    <m/>
    <m/>
    <s v="Нарушений не было"/>
    <m/>
    <m/>
    <m/>
  </r>
  <r>
    <x v="5"/>
    <x v="12"/>
    <m/>
    <x v="332"/>
    <m/>
    <m/>
    <m/>
    <m/>
    <m/>
    <m/>
    <m/>
    <x v="4"/>
    <m/>
    <x v="3"/>
    <x v="8"/>
    <m/>
    <m/>
    <m/>
    <m/>
    <m/>
    <m/>
    <m/>
    <m/>
    <m/>
    <m/>
    <m/>
    <m/>
    <m/>
    <m/>
    <m/>
    <m/>
    <m/>
    <s v="Нарушений не было"/>
    <m/>
    <m/>
    <m/>
  </r>
  <r>
    <x v="5"/>
    <x v="12"/>
    <m/>
    <x v="333"/>
    <m/>
    <m/>
    <m/>
    <m/>
    <m/>
    <m/>
    <m/>
    <x v="4"/>
    <m/>
    <x v="3"/>
    <x v="8"/>
    <m/>
    <m/>
    <m/>
    <m/>
    <m/>
    <m/>
    <m/>
    <m/>
    <m/>
    <m/>
    <m/>
    <m/>
    <m/>
    <m/>
    <m/>
    <m/>
    <m/>
    <s v="Нарушений не было"/>
    <m/>
    <m/>
    <m/>
  </r>
  <r>
    <x v="5"/>
    <x v="12"/>
    <m/>
    <x v="333"/>
    <m/>
    <m/>
    <m/>
    <m/>
    <m/>
    <m/>
    <m/>
    <x v="4"/>
    <m/>
    <x v="3"/>
    <x v="8"/>
    <m/>
    <m/>
    <m/>
    <m/>
    <m/>
    <m/>
    <m/>
    <m/>
    <m/>
    <m/>
    <m/>
    <m/>
    <m/>
    <m/>
    <m/>
    <m/>
    <m/>
    <s v="Нарушений не было"/>
    <m/>
    <m/>
    <m/>
  </r>
  <r>
    <x v="5"/>
    <x v="12"/>
    <m/>
    <x v="334"/>
    <m/>
    <m/>
    <m/>
    <m/>
    <m/>
    <m/>
    <m/>
    <x v="4"/>
    <m/>
    <x v="3"/>
    <x v="8"/>
    <m/>
    <m/>
    <m/>
    <m/>
    <m/>
    <m/>
    <m/>
    <m/>
    <m/>
    <m/>
    <m/>
    <m/>
    <m/>
    <m/>
    <m/>
    <m/>
    <m/>
    <s v="Нарушений не было"/>
    <m/>
    <m/>
    <m/>
  </r>
  <r>
    <x v="5"/>
    <x v="12"/>
    <m/>
    <x v="334"/>
    <m/>
    <m/>
    <m/>
    <m/>
    <m/>
    <m/>
    <m/>
    <x v="4"/>
    <m/>
    <x v="3"/>
    <x v="8"/>
    <m/>
    <m/>
    <m/>
    <m/>
    <m/>
    <m/>
    <m/>
    <m/>
    <m/>
    <m/>
    <m/>
    <m/>
    <m/>
    <m/>
    <m/>
    <m/>
    <m/>
    <s v="Нарушений не было"/>
    <m/>
    <m/>
    <m/>
  </r>
  <r>
    <x v="5"/>
    <x v="12"/>
    <m/>
    <x v="18"/>
    <m/>
    <m/>
    <m/>
    <m/>
    <m/>
    <m/>
    <m/>
    <x v="4"/>
    <m/>
    <x v="3"/>
    <x v="8"/>
    <m/>
    <m/>
    <m/>
    <m/>
    <m/>
    <m/>
    <m/>
    <m/>
    <m/>
    <m/>
    <m/>
    <m/>
    <m/>
    <m/>
    <m/>
    <m/>
    <m/>
    <s v="Нарушений не было"/>
    <m/>
    <m/>
    <m/>
  </r>
  <r>
    <x v="5"/>
    <x v="12"/>
    <m/>
    <x v="18"/>
    <m/>
    <m/>
    <m/>
    <m/>
    <m/>
    <m/>
    <m/>
    <x v="4"/>
    <m/>
    <x v="3"/>
    <x v="8"/>
    <m/>
    <m/>
    <m/>
    <m/>
    <m/>
    <m/>
    <m/>
    <m/>
    <m/>
    <m/>
    <m/>
    <m/>
    <m/>
    <m/>
    <m/>
    <m/>
    <m/>
    <s v="Нарушений не было"/>
    <m/>
    <m/>
    <m/>
  </r>
  <r>
    <x v="5"/>
    <x v="12"/>
    <m/>
    <x v="335"/>
    <m/>
    <m/>
    <m/>
    <m/>
    <m/>
    <m/>
    <m/>
    <x v="4"/>
    <m/>
    <x v="3"/>
    <x v="8"/>
    <m/>
    <m/>
    <m/>
    <m/>
    <m/>
    <m/>
    <m/>
    <m/>
    <m/>
    <m/>
    <m/>
    <m/>
    <m/>
    <m/>
    <m/>
    <m/>
    <m/>
    <s v="Нарушений не было"/>
    <m/>
    <m/>
    <m/>
  </r>
  <r>
    <x v="5"/>
    <x v="12"/>
    <m/>
    <x v="335"/>
    <m/>
    <m/>
    <m/>
    <m/>
    <m/>
    <m/>
    <m/>
    <x v="4"/>
    <m/>
    <x v="3"/>
    <x v="8"/>
    <m/>
    <m/>
    <m/>
    <m/>
    <m/>
    <m/>
    <m/>
    <m/>
    <m/>
    <m/>
    <m/>
    <m/>
    <m/>
    <m/>
    <m/>
    <m/>
    <m/>
    <s v="Нарушений не было"/>
    <m/>
    <m/>
    <m/>
  </r>
  <r>
    <x v="5"/>
    <x v="12"/>
    <m/>
    <x v="139"/>
    <m/>
    <m/>
    <m/>
    <m/>
    <m/>
    <m/>
    <m/>
    <x v="4"/>
    <m/>
    <x v="3"/>
    <x v="8"/>
    <m/>
    <m/>
    <m/>
    <m/>
    <m/>
    <m/>
    <m/>
    <m/>
    <m/>
    <m/>
    <m/>
    <m/>
    <m/>
    <m/>
    <m/>
    <m/>
    <m/>
    <s v="Нарушений не было"/>
    <m/>
    <m/>
    <m/>
  </r>
  <r>
    <x v="5"/>
    <x v="12"/>
    <m/>
    <x v="139"/>
    <m/>
    <m/>
    <m/>
    <m/>
    <m/>
    <m/>
    <m/>
    <x v="4"/>
    <m/>
    <x v="3"/>
    <x v="8"/>
    <m/>
    <m/>
    <m/>
    <m/>
    <m/>
    <m/>
    <m/>
    <m/>
    <m/>
    <m/>
    <m/>
    <m/>
    <m/>
    <m/>
    <m/>
    <m/>
    <m/>
    <s v="Нарушений не было"/>
    <m/>
    <m/>
    <m/>
  </r>
  <r>
    <x v="5"/>
    <x v="12"/>
    <m/>
    <x v="140"/>
    <m/>
    <m/>
    <m/>
    <m/>
    <m/>
    <m/>
    <m/>
    <x v="4"/>
    <m/>
    <x v="3"/>
    <x v="8"/>
    <m/>
    <m/>
    <m/>
    <m/>
    <m/>
    <m/>
    <m/>
    <m/>
    <m/>
    <m/>
    <m/>
    <m/>
    <m/>
    <m/>
    <m/>
    <m/>
    <m/>
    <s v="Нарушений не было"/>
    <m/>
    <m/>
    <m/>
  </r>
  <r>
    <x v="5"/>
    <x v="12"/>
    <m/>
    <x v="140"/>
    <m/>
    <m/>
    <m/>
    <m/>
    <m/>
    <m/>
    <m/>
    <x v="4"/>
    <m/>
    <x v="3"/>
    <x v="8"/>
    <m/>
    <m/>
    <m/>
    <m/>
    <m/>
    <m/>
    <m/>
    <m/>
    <m/>
    <m/>
    <m/>
    <m/>
    <m/>
    <m/>
    <m/>
    <m/>
    <m/>
    <s v="Нарушений не было"/>
    <m/>
    <m/>
    <m/>
  </r>
  <r>
    <x v="5"/>
    <x v="12"/>
    <m/>
    <x v="141"/>
    <m/>
    <m/>
    <m/>
    <m/>
    <m/>
    <m/>
    <m/>
    <x v="4"/>
    <m/>
    <x v="3"/>
    <x v="8"/>
    <m/>
    <m/>
    <m/>
    <m/>
    <m/>
    <m/>
    <m/>
    <m/>
    <m/>
    <m/>
    <m/>
    <m/>
    <m/>
    <m/>
    <m/>
    <m/>
    <m/>
    <s v="Нарушений не было"/>
    <m/>
    <m/>
    <m/>
  </r>
  <r>
    <x v="5"/>
    <x v="12"/>
    <m/>
    <x v="142"/>
    <m/>
    <m/>
    <m/>
    <m/>
    <m/>
    <m/>
    <m/>
    <x v="4"/>
    <m/>
    <x v="3"/>
    <x v="8"/>
    <m/>
    <m/>
    <m/>
    <m/>
    <m/>
    <m/>
    <m/>
    <m/>
    <m/>
    <m/>
    <m/>
    <m/>
    <m/>
    <m/>
    <m/>
    <m/>
    <m/>
    <s v="Нарушений не было"/>
    <m/>
    <m/>
    <m/>
  </r>
  <r>
    <x v="5"/>
    <x v="12"/>
    <m/>
    <x v="143"/>
    <m/>
    <m/>
    <m/>
    <m/>
    <m/>
    <m/>
    <m/>
    <x v="4"/>
    <m/>
    <x v="3"/>
    <x v="8"/>
    <m/>
    <m/>
    <m/>
    <m/>
    <m/>
    <m/>
    <m/>
    <m/>
    <m/>
    <m/>
    <m/>
    <m/>
    <m/>
    <m/>
    <m/>
    <m/>
    <m/>
    <s v="Нарушений не было"/>
    <m/>
    <m/>
    <m/>
  </r>
  <r>
    <x v="5"/>
    <x v="12"/>
    <m/>
    <x v="144"/>
    <m/>
    <m/>
    <m/>
    <m/>
    <m/>
    <m/>
    <m/>
    <x v="4"/>
    <m/>
    <x v="3"/>
    <x v="8"/>
    <m/>
    <m/>
    <m/>
    <m/>
    <m/>
    <m/>
    <m/>
    <m/>
    <m/>
    <m/>
    <m/>
    <m/>
    <m/>
    <m/>
    <m/>
    <m/>
    <m/>
    <s v="Нарушений не было"/>
    <m/>
    <m/>
    <m/>
  </r>
  <r>
    <x v="5"/>
    <x v="12"/>
    <m/>
    <x v="145"/>
    <m/>
    <m/>
    <m/>
    <m/>
    <m/>
    <m/>
    <m/>
    <x v="4"/>
    <m/>
    <x v="3"/>
    <x v="8"/>
    <m/>
    <m/>
    <m/>
    <m/>
    <m/>
    <m/>
    <m/>
    <m/>
    <m/>
    <m/>
    <m/>
    <m/>
    <m/>
    <m/>
    <m/>
    <m/>
    <m/>
    <s v="Нарушений не было"/>
    <m/>
    <m/>
    <m/>
  </r>
  <r>
    <x v="5"/>
    <x v="12"/>
    <m/>
    <x v="146"/>
    <m/>
    <m/>
    <m/>
    <m/>
    <m/>
    <m/>
    <m/>
    <x v="4"/>
    <m/>
    <x v="3"/>
    <x v="8"/>
    <m/>
    <m/>
    <m/>
    <m/>
    <m/>
    <m/>
    <m/>
    <m/>
    <m/>
    <m/>
    <m/>
    <m/>
    <m/>
    <m/>
    <m/>
    <m/>
    <m/>
    <s v="Нарушений не было"/>
    <m/>
    <m/>
    <m/>
  </r>
  <r>
    <x v="5"/>
    <x v="12"/>
    <m/>
    <x v="147"/>
    <m/>
    <m/>
    <m/>
    <m/>
    <m/>
    <m/>
    <m/>
    <x v="4"/>
    <m/>
    <x v="3"/>
    <x v="8"/>
    <m/>
    <m/>
    <m/>
    <m/>
    <m/>
    <m/>
    <m/>
    <m/>
    <m/>
    <m/>
    <m/>
    <m/>
    <m/>
    <m/>
    <m/>
    <m/>
    <m/>
    <s v="Нарушений не было"/>
    <m/>
    <m/>
    <m/>
  </r>
  <r>
    <x v="5"/>
    <x v="12"/>
    <m/>
    <x v="148"/>
    <m/>
    <m/>
    <m/>
    <m/>
    <m/>
    <m/>
    <m/>
    <x v="4"/>
    <m/>
    <x v="3"/>
    <x v="8"/>
    <m/>
    <m/>
    <m/>
    <m/>
    <m/>
    <m/>
    <m/>
    <m/>
    <m/>
    <m/>
    <m/>
    <m/>
    <m/>
    <m/>
    <m/>
    <m/>
    <m/>
    <s v="Нарушений не было"/>
    <m/>
    <m/>
    <m/>
  </r>
  <r>
    <x v="5"/>
    <x v="12"/>
    <m/>
    <x v="149"/>
    <m/>
    <m/>
    <m/>
    <m/>
    <m/>
    <m/>
    <m/>
    <x v="4"/>
    <m/>
    <x v="3"/>
    <x v="8"/>
    <m/>
    <m/>
    <m/>
    <m/>
    <m/>
    <m/>
    <m/>
    <m/>
    <m/>
    <m/>
    <m/>
    <m/>
    <m/>
    <m/>
    <m/>
    <m/>
    <m/>
    <s v="Нарушений не было"/>
    <m/>
    <m/>
    <m/>
  </r>
  <r>
    <x v="5"/>
    <x v="12"/>
    <m/>
    <x v="150"/>
    <m/>
    <m/>
    <m/>
    <m/>
    <m/>
    <m/>
    <m/>
    <x v="4"/>
    <m/>
    <x v="3"/>
    <x v="8"/>
    <m/>
    <m/>
    <m/>
    <m/>
    <m/>
    <m/>
    <m/>
    <m/>
    <m/>
    <m/>
    <m/>
    <m/>
    <m/>
    <m/>
    <m/>
    <m/>
    <m/>
    <s v="Нарушений не было"/>
    <m/>
    <m/>
    <m/>
  </r>
  <r>
    <x v="5"/>
    <x v="12"/>
    <m/>
    <x v="151"/>
    <m/>
    <m/>
    <m/>
    <m/>
    <m/>
    <m/>
    <m/>
    <x v="4"/>
    <m/>
    <x v="3"/>
    <x v="8"/>
    <m/>
    <m/>
    <m/>
    <m/>
    <m/>
    <m/>
    <m/>
    <m/>
    <m/>
    <m/>
    <m/>
    <m/>
    <m/>
    <m/>
    <m/>
    <m/>
    <m/>
    <s v="Нарушений не было"/>
    <m/>
    <m/>
    <m/>
  </r>
  <r>
    <x v="5"/>
    <x v="12"/>
    <s v="РН-ЭН"/>
    <x v="152"/>
    <d v="1899-12-30T18:20:00"/>
    <d v="2014-06-27T00:00:00"/>
    <d v="1899-12-30T18:55:00"/>
    <d v="1899-12-30T00:35:00"/>
    <n v="1"/>
    <s v="ПКТ-10"/>
    <s v="-"/>
    <x v="0"/>
    <s v="КТП-6/0,4кВ №525"/>
    <x v="2"/>
    <x v="6"/>
    <s v="СУ ЭЦН"/>
    <s v="М/р &quot;Хасырейское&quot;         КТП-6/0,4кВ №525 скв43. В следствии срабатывания  предохранителя ПКТ-10 Ф-С  трансформатора, произошла остановка скв. 43. Замена предохранителя, ввод        КТП №525 в работу."/>
    <n v="1.0710000000000002"/>
    <n v="2.9000000000000001E-2"/>
    <n v="1.1000000000000001"/>
    <s v="ЗА"/>
    <n v="2002"/>
    <s v="ПКТ-10"/>
    <s v="Курский электроаппаратный завод"/>
    <s v="21.05.14г."/>
    <n v="100"/>
    <s v="05.2015г."/>
    <n v="0"/>
    <s v="21.05.2014г."/>
    <s v="КП23"/>
    <s v="ПУ8"/>
    <s v="ПУ8"/>
    <m/>
    <m/>
    <m/>
    <m/>
  </r>
  <r>
    <x v="5"/>
    <x v="12"/>
    <m/>
    <x v="153"/>
    <m/>
    <m/>
    <m/>
    <m/>
    <m/>
    <m/>
    <m/>
    <x v="4"/>
    <m/>
    <x v="3"/>
    <x v="8"/>
    <m/>
    <m/>
    <m/>
    <m/>
    <m/>
    <m/>
    <m/>
    <m/>
    <m/>
    <m/>
    <m/>
    <m/>
    <m/>
    <m/>
    <m/>
    <m/>
    <m/>
    <s v="Нарушений не было"/>
    <m/>
    <m/>
    <m/>
  </r>
  <r>
    <x v="5"/>
    <x v="12"/>
    <m/>
    <x v="154"/>
    <m/>
    <m/>
    <m/>
    <m/>
    <m/>
    <m/>
    <m/>
    <x v="4"/>
    <m/>
    <x v="3"/>
    <x v="8"/>
    <m/>
    <m/>
    <m/>
    <m/>
    <m/>
    <m/>
    <m/>
    <m/>
    <m/>
    <m/>
    <m/>
    <m/>
    <m/>
    <m/>
    <m/>
    <m/>
    <m/>
    <s v="Нарушений не было"/>
    <m/>
    <m/>
    <m/>
  </r>
  <r>
    <x v="5"/>
    <x v="12"/>
    <m/>
    <x v="155"/>
    <m/>
    <m/>
    <m/>
    <m/>
    <m/>
    <m/>
    <m/>
    <x v="4"/>
    <m/>
    <x v="3"/>
    <x v="8"/>
    <m/>
    <m/>
    <m/>
    <m/>
    <m/>
    <m/>
    <m/>
    <m/>
    <m/>
    <m/>
    <m/>
    <m/>
    <m/>
    <m/>
    <m/>
    <m/>
    <m/>
    <s v="Нарушений не было"/>
    <m/>
    <m/>
    <m/>
  </r>
  <r>
    <x v="6"/>
    <x v="12"/>
    <m/>
    <x v="156"/>
    <m/>
    <m/>
    <m/>
    <m/>
    <m/>
    <m/>
    <m/>
    <x v="4"/>
    <m/>
    <x v="3"/>
    <x v="8"/>
    <m/>
    <m/>
    <m/>
    <m/>
    <m/>
    <m/>
    <m/>
    <m/>
    <m/>
    <m/>
    <m/>
    <m/>
    <m/>
    <m/>
    <m/>
    <m/>
    <m/>
    <s v="Нарушений не было"/>
    <m/>
    <m/>
    <m/>
  </r>
  <r>
    <x v="6"/>
    <x v="12"/>
    <m/>
    <x v="157"/>
    <m/>
    <m/>
    <m/>
    <m/>
    <m/>
    <m/>
    <m/>
    <x v="4"/>
    <m/>
    <x v="3"/>
    <x v="8"/>
    <m/>
    <m/>
    <m/>
    <m/>
    <m/>
    <m/>
    <m/>
    <m/>
    <m/>
    <m/>
    <m/>
    <m/>
    <m/>
    <m/>
    <m/>
    <m/>
    <m/>
    <s v="Нарушений не было"/>
    <m/>
    <m/>
    <m/>
  </r>
  <r>
    <x v="6"/>
    <x v="12"/>
    <m/>
    <x v="19"/>
    <m/>
    <m/>
    <m/>
    <m/>
    <m/>
    <m/>
    <m/>
    <x v="4"/>
    <m/>
    <x v="3"/>
    <x v="8"/>
    <m/>
    <m/>
    <m/>
    <m/>
    <m/>
    <m/>
    <m/>
    <m/>
    <m/>
    <m/>
    <m/>
    <m/>
    <m/>
    <m/>
    <m/>
    <m/>
    <m/>
    <s v="Нарушений не было"/>
    <m/>
    <m/>
    <m/>
  </r>
  <r>
    <x v="6"/>
    <x v="12"/>
    <s v="РН-ЭН"/>
    <x v="158"/>
    <d v="1899-12-30T17:15:00"/>
    <d v="2014-07-04T00:00:00"/>
    <d v="1899-12-30T20:15:00"/>
    <d v="1899-12-30T03:00:00"/>
    <n v="3"/>
    <s v="МТЗ, Iст."/>
    <s v="АПВН, РПВН"/>
    <x v="0"/>
    <s v="КТП-6/0,4кВ №608"/>
    <x v="2"/>
    <x v="6"/>
    <s v="ВЛ-6кВ"/>
    <s v="М/р Среднемакарихинское. В результате пробоя изоляции опорных изоляторов  фазы &quot;А&quot;, &quot;В&quot; в проходном шкафу ВН воздушного ввода (оголовник)  КТП-608 произошло отключение Ф-617 по МТЗ 1ступ. Замена изоляторов , ввод КТП-608 в работу."/>
    <n v="27.24"/>
    <n v="0.16"/>
    <n v="27.4"/>
    <s v="И"/>
    <n v="2007"/>
    <s v="ИПУ-10"/>
    <s v="Курский электроаппаратный завод"/>
    <d v="2014-03-12T00:00:00"/>
    <n v="100"/>
    <d v="2015-03-01T00:00:00"/>
    <n v="0"/>
    <d v="2014-03-12T00:00:00"/>
    <s v="КП23"/>
    <s v="ПУ8"/>
    <s v="ПУ8"/>
    <m/>
    <m/>
    <m/>
    <m/>
  </r>
  <r>
    <x v="6"/>
    <x v="12"/>
    <m/>
    <x v="159"/>
    <m/>
    <m/>
    <m/>
    <m/>
    <m/>
    <m/>
    <m/>
    <x v="4"/>
    <m/>
    <x v="3"/>
    <x v="8"/>
    <m/>
    <m/>
    <m/>
    <m/>
    <m/>
    <m/>
    <m/>
    <m/>
    <m/>
    <m/>
    <m/>
    <m/>
    <m/>
    <m/>
    <m/>
    <m/>
    <m/>
    <s v="Нарушений не было"/>
    <m/>
    <m/>
    <m/>
  </r>
  <r>
    <x v="6"/>
    <x v="12"/>
    <m/>
    <x v="160"/>
    <m/>
    <m/>
    <m/>
    <m/>
    <m/>
    <m/>
    <m/>
    <x v="4"/>
    <m/>
    <x v="3"/>
    <x v="8"/>
    <m/>
    <m/>
    <m/>
    <m/>
    <m/>
    <m/>
    <m/>
    <m/>
    <m/>
    <m/>
    <m/>
    <m/>
    <m/>
    <m/>
    <m/>
    <m/>
    <m/>
    <s v="Нарушений не было"/>
    <m/>
    <m/>
    <m/>
  </r>
  <r>
    <x v="6"/>
    <x v="12"/>
    <m/>
    <x v="161"/>
    <m/>
    <m/>
    <m/>
    <m/>
    <m/>
    <m/>
    <m/>
    <x v="4"/>
    <m/>
    <x v="3"/>
    <x v="8"/>
    <m/>
    <m/>
    <m/>
    <m/>
    <m/>
    <m/>
    <m/>
    <m/>
    <m/>
    <m/>
    <m/>
    <m/>
    <m/>
    <m/>
    <m/>
    <m/>
    <m/>
    <s v="Нарушений не было"/>
    <m/>
    <m/>
    <m/>
  </r>
  <r>
    <x v="6"/>
    <x v="12"/>
    <m/>
    <x v="162"/>
    <m/>
    <m/>
    <m/>
    <m/>
    <m/>
    <m/>
    <m/>
    <x v="4"/>
    <m/>
    <x v="3"/>
    <x v="8"/>
    <m/>
    <m/>
    <m/>
    <m/>
    <m/>
    <m/>
    <m/>
    <m/>
    <m/>
    <m/>
    <m/>
    <m/>
    <m/>
    <m/>
    <m/>
    <m/>
    <m/>
    <s v="Нарушений не было"/>
    <m/>
    <m/>
    <m/>
  </r>
  <r>
    <x v="6"/>
    <x v="12"/>
    <m/>
    <x v="163"/>
    <m/>
    <m/>
    <m/>
    <m/>
    <m/>
    <m/>
    <m/>
    <x v="4"/>
    <m/>
    <x v="3"/>
    <x v="8"/>
    <m/>
    <m/>
    <m/>
    <m/>
    <m/>
    <m/>
    <m/>
    <m/>
    <m/>
    <m/>
    <m/>
    <m/>
    <m/>
    <m/>
    <m/>
    <m/>
    <m/>
    <s v="Нарушений не было"/>
    <m/>
    <m/>
    <m/>
  </r>
  <r>
    <x v="6"/>
    <x v="12"/>
    <m/>
    <x v="164"/>
    <m/>
    <m/>
    <m/>
    <m/>
    <m/>
    <m/>
    <m/>
    <x v="4"/>
    <m/>
    <x v="3"/>
    <x v="8"/>
    <m/>
    <m/>
    <m/>
    <m/>
    <m/>
    <m/>
    <m/>
    <m/>
    <m/>
    <m/>
    <m/>
    <m/>
    <m/>
    <m/>
    <m/>
    <m/>
    <m/>
    <s v="Нарушений не было"/>
    <m/>
    <m/>
    <m/>
  </r>
  <r>
    <x v="6"/>
    <x v="12"/>
    <m/>
    <x v="165"/>
    <m/>
    <m/>
    <m/>
    <m/>
    <m/>
    <m/>
    <m/>
    <x v="4"/>
    <m/>
    <x v="3"/>
    <x v="8"/>
    <m/>
    <m/>
    <m/>
    <m/>
    <m/>
    <m/>
    <m/>
    <m/>
    <m/>
    <m/>
    <m/>
    <m/>
    <m/>
    <m/>
    <m/>
    <m/>
    <m/>
    <s v="Нарушений не было"/>
    <m/>
    <m/>
    <m/>
  </r>
  <r>
    <x v="6"/>
    <x v="12"/>
    <m/>
    <x v="166"/>
    <m/>
    <m/>
    <m/>
    <m/>
    <m/>
    <m/>
    <m/>
    <x v="4"/>
    <m/>
    <x v="3"/>
    <x v="8"/>
    <m/>
    <m/>
    <m/>
    <m/>
    <m/>
    <m/>
    <m/>
    <m/>
    <m/>
    <m/>
    <m/>
    <m/>
    <m/>
    <m/>
    <m/>
    <m/>
    <m/>
    <s v="Нарушений не было"/>
    <m/>
    <m/>
    <m/>
  </r>
  <r>
    <x v="6"/>
    <x v="12"/>
    <m/>
    <x v="167"/>
    <m/>
    <m/>
    <m/>
    <m/>
    <m/>
    <m/>
    <m/>
    <x v="4"/>
    <m/>
    <x v="3"/>
    <x v="8"/>
    <m/>
    <m/>
    <m/>
    <m/>
    <m/>
    <m/>
    <m/>
    <m/>
    <m/>
    <m/>
    <m/>
    <m/>
    <m/>
    <m/>
    <m/>
    <m/>
    <m/>
    <s v="Нарушений не было"/>
    <m/>
    <m/>
    <m/>
  </r>
  <r>
    <x v="6"/>
    <x v="12"/>
    <m/>
    <x v="168"/>
    <m/>
    <m/>
    <m/>
    <m/>
    <m/>
    <m/>
    <m/>
    <x v="4"/>
    <m/>
    <x v="3"/>
    <x v="8"/>
    <m/>
    <m/>
    <m/>
    <m/>
    <m/>
    <m/>
    <m/>
    <m/>
    <m/>
    <m/>
    <m/>
    <m/>
    <m/>
    <m/>
    <m/>
    <m/>
    <m/>
    <s v="Нарушений не было"/>
    <m/>
    <m/>
    <m/>
  </r>
  <r>
    <x v="6"/>
    <x v="12"/>
    <m/>
    <x v="169"/>
    <m/>
    <m/>
    <m/>
    <m/>
    <m/>
    <m/>
    <m/>
    <x v="4"/>
    <m/>
    <x v="3"/>
    <x v="8"/>
    <m/>
    <m/>
    <m/>
    <m/>
    <m/>
    <m/>
    <m/>
    <m/>
    <m/>
    <m/>
    <m/>
    <m/>
    <m/>
    <m/>
    <m/>
    <m/>
    <m/>
    <s v="Нарушений не было"/>
    <m/>
    <m/>
    <m/>
  </r>
  <r>
    <x v="6"/>
    <x v="12"/>
    <m/>
    <x v="170"/>
    <m/>
    <m/>
    <m/>
    <m/>
    <m/>
    <m/>
    <m/>
    <x v="4"/>
    <m/>
    <x v="3"/>
    <x v="8"/>
    <m/>
    <m/>
    <m/>
    <m/>
    <m/>
    <m/>
    <m/>
    <m/>
    <m/>
    <m/>
    <m/>
    <m/>
    <m/>
    <m/>
    <m/>
    <m/>
    <m/>
    <s v="Нарушений не было"/>
    <m/>
    <m/>
    <m/>
  </r>
  <r>
    <x v="6"/>
    <x v="12"/>
    <m/>
    <x v="171"/>
    <m/>
    <m/>
    <m/>
    <m/>
    <m/>
    <m/>
    <m/>
    <x v="4"/>
    <m/>
    <x v="3"/>
    <x v="8"/>
    <m/>
    <m/>
    <m/>
    <m/>
    <m/>
    <m/>
    <m/>
    <m/>
    <m/>
    <m/>
    <m/>
    <m/>
    <m/>
    <m/>
    <m/>
    <m/>
    <m/>
    <s v="Нарушений не было"/>
    <m/>
    <m/>
    <m/>
  </r>
  <r>
    <x v="6"/>
    <x v="12"/>
    <m/>
    <x v="172"/>
    <m/>
    <m/>
    <m/>
    <m/>
    <m/>
    <m/>
    <m/>
    <x v="4"/>
    <m/>
    <x v="3"/>
    <x v="8"/>
    <m/>
    <m/>
    <m/>
    <m/>
    <m/>
    <m/>
    <m/>
    <m/>
    <m/>
    <m/>
    <m/>
    <m/>
    <m/>
    <m/>
    <m/>
    <m/>
    <m/>
    <s v="Нарушений не было"/>
    <m/>
    <m/>
    <m/>
  </r>
  <r>
    <x v="6"/>
    <x v="12"/>
    <m/>
    <x v="173"/>
    <m/>
    <m/>
    <m/>
    <m/>
    <m/>
    <m/>
    <m/>
    <x v="4"/>
    <m/>
    <x v="3"/>
    <x v="8"/>
    <m/>
    <m/>
    <m/>
    <m/>
    <m/>
    <m/>
    <m/>
    <m/>
    <m/>
    <m/>
    <m/>
    <m/>
    <m/>
    <m/>
    <m/>
    <m/>
    <m/>
    <s v="Нарушений не было"/>
    <m/>
    <m/>
    <m/>
  </r>
  <r>
    <x v="6"/>
    <x v="12"/>
    <m/>
    <x v="174"/>
    <m/>
    <m/>
    <m/>
    <m/>
    <m/>
    <m/>
    <m/>
    <x v="4"/>
    <m/>
    <x v="3"/>
    <x v="8"/>
    <m/>
    <m/>
    <m/>
    <m/>
    <m/>
    <m/>
    <m/>
    <m/>
    <m/>
    <m/>
    <m/>
    <m/>
    <m/>
    <m/>
    <m/>
    <m/>
    <m/>
    <s v="Нарушений не было"/>
    <m/>
    <m/>
    <m/>
  </r>
  <r>
    <x v="6"/>
    <x v="12"/>
    <m/>
    <x v="175"/>
    <m/>
    <m/>
    <m/>
    <m/>
    <m/>
    <m/>
    <m/>
    <x v="4"/>
    <m/>
    <x v="3"/>
    <x v="8"/>
    <m/>
    <m/>
    <m/>
    <m/>
    <m/>
    <m/>
    <m/>
    <m/>
    <m/>
    <m/>
    <m/>
    <m/>
    <m/>
    <m/>
    <m/>
    <m/>
    <m/>
    <s v="Нарушений не было"/>
    <m/>
    <m/>
    <m/>
  </r>
  <r>
    <x v="6"/>
    <x v="12"/>
    <m/>
    <x v="176"/>
    <m/>
    <m/>
    <m/>
    <m/>
    <m/>
    <m/>
    <m/>
    <x v="4"/>
    <m/>
    <x v="3"/>
    <x v="8"/>
    <m/>
    <m/>
    <m/>
    <m/>
    <m/>
    <m/>
    <m/>
    <m/>
    <m/>
    <m/>
    <m/>
    <m/>
    <m/>
    <m/>
    <m/>
    <m/>
    <m/>
    <s v="Нарушений не было"/>
    <m/>
    <m/>
    <m/>
  </r>
  <r>
    <x v="6"/>
    <x v="12"/>
    <m/>
    <x v="177"/>
    <m/>
    <m/>
    <m/>
    <m/>
    <m/>
    <m/>
    <m/>
    <x v="4"/>
    <m/>
    <x v="3"/>
    <x v="8"/>
    <m/>
    <m/>
    <m/>
    <m/>
    <m/>
    <m/>
    <m/>
    <m/>
    <m/>
    <m/>
    <m/>
    <m/>
    <m/>
    <m/>
    <m/>
    <m/>
    <m/>
    <s v="Нарушений не было"/>
    <m/>
    <m/>
    <m/>
  </r>
  <r>
    <x v="6"/>
    <x v="12"/>
    <m/>
    <x v="178"/>
    <m/>
    <m/>
    <m/>
    <m/>
    <m/>
    <m/>
    <m/>
    <x v="4"/>
    <m/>
    <x v="3"/>
    <x v="8"/>
    <m/>
    <m/>
    <m/>
    <m/>
    <m/>
    <m/>
    <m/>
    <m/>
    <m/>
    <m/>
    <m/>
    <m/>
    <m/>
    <m/>
    <m/>
    <m/>
    <m/>
    <s v="Нарушений не было"/>
    <m/>
    <m/>
    <m/>
  </r>
  <r>
    <x v="6"/>
    <x v="12"/>
    <m/>
    <x v="179"/>
    <m/>
    <m/>
    <m/>
    <m/>
    <m/>
    <m/>
    <m/>
    <x v="4"/>
    <m/>
    <x v="3"/>
    <x v="8"/>
    <m/>
    <m/>
    <m/>
    <m/>
    <m/>
    <m/>
    <m/>
    <m/>
    <m/>
    <m/>
    <m/>
    <m/>
    <m/>
    <m/>
    <m/>
    <m/>
    <m/>
    <s v="Нарушений не было"/>
    <m/>
    <m/>
    <m/>
  </r>
  <r>
    <x v="6"/>
    <x v="12"/>
    <m/>
    <x v="180"/>
    <m/>
    <m/>
    <m/>
    <m/>
    <m/>
    <m/>
    <m/>
    <x v="4"/>
    <m/>
    <x v="3"/>
    <x v="8"/>
    <m/>
    <m/>
    <m/>
    <m/>
    <m/>
    <m/>
    <m/>
    <m/>
    <m/>
    <m/>
    <m/>
    <m/>
    <m/>
    <m/>
    <m/>
    <m/>
    <m/>
    <s v="Нарушений не было"/>
    <m/>
    <m/>
    <m/>
  </r>
  <r>
    <x v="6"/>
    <x v="12"/>
    <m/>
    <x v="181"/>
    <m/>
    <m/>
    <m/>
    <m/>
    <m/>
    <m/>
    <m/>
    <x v="4"/>
    <m/>
    <x v="3"/>
    <x v="8"/>
    <m/>
    <m/>
    <m/>
    <m/>
    <m/>
    <m/>
    <m/>
    <m/>
    <m/>
    <m/>
    <m/>
    <m/>
    <m/>
    <m/>
    <m/>
    <m/>
    <m/>
    <s v="Нарушений не было"/>
    <m/>
    <m/>
    <m/>
  </r>
  <r>
    <x v="6"/>
    <x v="12"/>
    <m/>
    <x v="182"/>
    <m/>
    <m/>
    <m/>
    <m/>
    <m/>
    <m/>
    <m/>
    <x v="4"/>
    <m/>
    <x v="3"/>
    <x v="8"/>
    <m/>
    <m/>
    <m/>
    <m/>
    <m/>
    <m/>
    <m/>
    <m/>
    <m/>
    <m/>
    <m/>
    <m/>
    <m/>
    <m/>
    <m/>
    <m/>
    <m/>
    <s v="Нарушений не было"/>
    <m/>
    <m/>
    <m/>
  </r>
  <r>
    <x v="6"/>
    <x v="12"/>
    <s v="РН-ЭН"/>
    <x v="183"/>
    <d v="1899-12-30T17:10:00"/>
    <d v="2014-07-29T00:00:00"/>
    <d v="1899-12-30T20:45:00"/>
    <d v="1899-12-30T03:35:00"/>
    <n v="1"/>
    <s v="-"/>
    <s v="-"/>
    <x v="0"/>
    <s v="АВ"/>
    <x v="5"/>
    <x v="9"/>
    <s v="СУ ЭЦН"/>
    <s v="М/р &quot;Хасырейское&quot;         КТП-6/0,4кВ №534 скв45. В следствии  нарушения изоляции КЛ  0,4 кВ от     АВ-0,4 кВ скв. 45 до СУ скв. №45 произошло отключение АВ-0,4 кВ скв. 45 в КТП-6/0,4 кВ №534. Произведена замена КЛ 0,4 кВ, ввод       в работу СУ скв. №45."/>
    <n v="14.03"/>
    <n v="7.0000000000000007E-2"/>
    <n v="14.1"/>
    <s v="КС"/>
    <n v="2002"/>
    <s v="Силовой кабель ВВГ 4×95-0,4 кВ"/>
    <s v="Саранский эл.кабельный  завод "/>
    <d v="2013-10-19T00:00:00"/>
    <n v="1"/>
    <s v=" сентябрь 2014"/>
    <n v="0"/>
    <d v="2013-10-19T00:00:00"/>
    <s v="КП23"/>
    <s v="ПУ-5"/>
    <s v="ПУ-5"/>
    <m/>
    <m/>
    <m/>
    <m/>
  </r>
  <r>
    <x v="6"/>
    <x v="12"/>
    <m/>
    <x v="184"/>
    <m/>
    <m/>
    <m/>
    <m/>
    <m/>
    <m/>
    <m/>
    <x v="4"/>
    <m/>
    <x v="3"/>
    <x v="8"/>
    <m/>
    <m/>
    <m/>
    <m/>
    <m/>
    <m/>
    <m/>
    <m/>
    <m/>
    <m/>
    <m/>
    <m/>
    <m/>
    <m/>
    <m/>
    <m/>
    <m/>
    <s v="Нарушений не было"/>
    <m/>
    <m/>
    <m/>
  </r>
  <r>
    <x v="6"/>
    <x v="12"/>
    <m/>
    <x v="185"/>
    <m/>
    <m/>
    <m/>
    <m/>
    <m/>
    <m/>
    <m/>
    <x v="4"/>
    <m/>
    <x v="3"/>
    <x v="8"/>
    <m/>
    <m/>
    <m/>
    <m/>
    <m/>
    <m/>
    <m/>
    <m/>
    <m/>
    <m/>
    <m/>
    <m/>
    <m/>
    <m/>
    <m/>
    <m/>
    <m/>
    <s v="Нарушений не было"/>
    <m/>
    <m/>
    <m/>
  </r>
  <r>
    <x v="11"/>
    <x v="12"/>
    <m/>
    <x v="186"/>
    <m/>
    <m/>
    <m/>
    <m/>
    <m/>
    <m/>
    <m/>
    <x v="4"/>
    <m/>
    <x v="3"/>
    <x v="8"/>
    <m/>
    <m/>
    <m/>
    <m/>
    <m/>
    <m/>
    <m/>
    <m/>
    <m/>
    <m/>
    <m/>
    <m/>
    <m/>
    <m/>
    <m/>
    <m/>
    <m/>
    <s v="Нарушений не было"/>
    <m/>
    <m/>
    <m/>
  </r>
  <r>
    <x v="11"/>
    <x v="12"/>
    <m/>
    <x v="187"/>
    <m/>
    <m/>
    <m/>
    <m/>
    <m/>
    <m/>
    <m/>
    <x v="4"/>
    <m/>
    <x v="3"/>
    <x v="8"/>
    <m/>
    <m/>
    <m/>
    <m/>
    <m/>
    <m/>
    <m/>
    <m/>
    <m/>
    <m/>
    <m/>
    <m/>
    <m/>
    <m/>
    <m/>
    <m/>
    <m/>
    <s v="Нарушений не было"/>
    <m/>
    <m/>
    <m/>
  </r>
  <r>
    <x v="11"/>
    <x v="12"/>
    <m/>
    <x v="188"/>
    <m/>
    <m/>
    <m/>
    <m/>
    <m/>
    <m/>
    <m/>
    <x v="4"/>
    <m/>
    <x v="3"/>
    <x v="8"/>
    <m/>
    <m/>
    <m/>
    <m/>
    <m/>
    <m/>
    <m/>
    <m/>
    <m/>
    <m/>
    <m/>
    <m/>
    <m/>
    <m/>
    <m/>
    <m/>
    <m/>
    <s v="Нарушений не было"/>
    <m/>
    <m/>
    <m/>
  </r>
  <r>
    <x v="11"/>
    <x v="12"/>
    <m/>
    <x v="336"/>
    <m/>
    <m/>
    <m/>
    <m/>
    <m/>
    <m/>
    <m/>
    <x v="4"/>
    <m/>
    <x v="3"/>
    <x v="8"/>
    <m/>
    <m/>
    <m/>
    <m/>
    <m/>
    <m/>
    <m/>
    <m/>
    <m/>
    <m/>
    <m/>
    <m/>
    <m/>
    <m/>
    <m/>
    <m/>
    <m/>
    <s v="Нарушений не было"/>
    <m/>
    <m/>
    <m/>
  </r>
  <r>
    <x v="11"/>
    <x v="12"/>
    <m/>
    <x v="189"/>
    <m/>
    <m/>
    <m/>
    <m/>
    <m/>
    <m/>
    <m/>
    <x v="4"/>
    <m/>
    <x v="3"/>
    <x v="8"/>
    <m/>
    <m/>
    <m/>
    <m/>
    <m/>
    <m/>
    <m/>
    <m/>
    <m/>
    <m/>
    <m/>
    <m/>
    <m/>
    <m/>
    <m/>
    <m/>
    <m/>
    <s v="Нарушений не было"/>
    <m/>
    <m/>
    <m/>
  </r>
  <r>
    <x v="11"/>
    <x v="12"/>
    <m/>
    <x v="190"/>
    <m/>
    <m/>
    <m/>
    <m/>
    <m/>
    <m/>
    <m/>
    <x v="4"/>
    <m/>
    <x v="3"/>
    <x v="8"/>
    <m/>
    <m/>
    <m/>
    <m/>
    <m/>
    <m/>
    <m/>
    <m/>
    <m/>
    <m/>
    <m/>
    <m/>
    <m/>
    <m/>
    <m/>
    <m/>
    <m/>
    <s v="Нарушений не было"/>
    <m/>
    <m/>
    <m/>
  </r>
  <r>
    <x v="11"/>
    <x v="12"/>
    <m/>
    <x v="191"/>
    <m/>
    <m/>
    <m/>
    <m/>
    <m/>
    <m/>
    <m/>
    <x v="4"/>
    <m/>
    <x v="3"/>
    <x v="8"/>
    <m/>
    <m/>
    <m/>
    <m/>
    <m/>
    <m/>
    <m/>
    <m/>
    <m/>
    <m/>
    <m/>
    <m/>
    <m/>
    <m/>
    <m/>
    <m/>
    <m/>
    <s v="Нарушений не было"/>
    <m/>
    <m/>
    <m/>
  </r>
  <r>
    <x v="11"/>
    <x v="12"/>
    <s v="РН-ЭН"/>
    <x v="192"/>
    <d v="1899-12-30T17:10:00"/>
    <d v="2014-08-08T00:00:00"/>
    <d v="1899-12-30T19:20:00"/>
    <d v="1899-12-30T02:10:00"/>
    <n v="3"/>
    <s v="-"/>
    <s v="-"/>
    <x v="0"/>
    <s v="БКУ-1"/>
    <x v="5"/>
    <x v="6"/>
    <s v="СУ ЭЦН"/>
    <s v="М/р &quot;Хасырейское&quot;         КТП-6/0,4кВ №510(Куст №2). В следствии  выхода из строя БКУ-0,4 кВ №1 произошло отключение СУ  скв.№№5006, 5104, 5532 дествием защиты в СУ ЭЦН от пониженного напряжения. Произведен  перевод нагрузки на Т-2, ввод в работу скважин."/>
    <n v="10.3"/>
    <n v="0.08"/>
    <n v="10.38"/>
    <s v="КУ"/>
    <n v="2005"/>
    <s v="УКМ58-0,4-112.5-37.5 УЗ"/>
    <s v="&quot;Электроинтер&quot; г.Серпухов Московская обл."/>
    <d v="2014-02-23T00:00:00"/>
    <n v="1"/>
    <s v=" ноябрь 2014"/>
    <n v="0"/>
    <d v="2014-02-23T00:00:00"/>
    <s v="КП23"/>
    <s v="ПУ-8"/>
    <s v="ПУ-8"/>
    <m/>
    <m/>
    <m/>
    <m/>
  </r>
  <r>
    <x v="11"/>
    <x v="12"/>
    <m/>
    <x v="193"/>
    <m/>
    <m/>
    <m/>
    <m/>
    <m/>
    <m/>
    <m/>
    <x v="4"/>
    <m/>
    <x v="3"/>
    <x v="8"/>
    <m/>
    <m/>
    <m/>
    <m/>
    <m/>
    <m/>
    <m/>
    <m/>
    <m/>
    <m/>
    <m/>
    <m/>
    <m/>
    <m/>
    <m/>
    <m/>
    <m/>
    <s v="Нарушений не было"/>
    <m/>
    <m/>
    <m/>
  </r>
  <r>
    <x v="11"/>
    <x v="12"/>
    <m/>
    <x v="194"/>
    <m/>
    <m/>
    <m/>
    <m/>
    <m/>
    <m/>
    <m/>
    <x v="4"/>
    <m/>
    <x v="3"/>
    <x v="8"/>
    <m/>
    <m/>
    <m/>
    <m/>
    <m/>
    <m/>
    <m/>
    <m/>
    <m/>
    <m/>
    <m/>
    <m/>
    <m/>
    <m/>
    <m/>
    <m/>
    <m/>
    <s v="Нарушений не было"/>
    <m/>
    <m/>
    <m/>
  </r>
  <r>
    <x v="11"/>
    <x v="12"/>
    <m/>
    <x v="195"/>
    <m/>
    <m/>
    <m/>
    <m/>
    <m/>
    <m/>
    <m/>
    <x v="4"/>
    <m/>
    <x v="3"/>
    <x v="8"/>
    <m/>
    <m/>
    <m/>
    <m/>
    <m/>
    <m/>
    <m/>
    <m/>
    <m/>
    <m/>
    <m/>
    <m/>
    <m/>
    <m/>
    <m/>
    <m/>
    <m/>
    <s v="Нарушений не было"/>
    <m/>
    <m/>
    <m/>
  </r>
  <r>
    <x v="11"/>
    <x v="12"/>
    <m/>
    <x v="196"/>
    <m/>
    <m/>
    <m/>
    <m/>
    <m/>
    <m/>
    <m/>
    <x v="4"/>
    <m/>
    <x v="3"/>
    <x v="8"/>
    <m/>
    <m/>
    <m/>
    <m/>
    <m/>
    <m/>
    <m/>
    <m/>
    <m/>
    <m/>
    <m/>
    <m/>
    <m/>
    <m/>
    <m/>
    <m/>
    <m/>
    <s v="Нарушений не было"/>
    <m/>
    <m/>
    <m/>
  </r>
  <r>
    <x v="11"/>
    <x v="12"/>
    <m/>
    <x v="197"/>
    <m/>
    <m/>
    <m/>
    <m/>
    <m/>
    <m/>
    <m/>
    <x v="4"/>
    <m/>
    <x v="3"/>
    <x v="8"/>
    <m/>
    <m/>
    <m/>
    <m/>
    <m/>
    <m/>
    <m/>
    <m/>
    <m/>
    <m/>
    <m/>
    <m/>
    <m/>
    <m/>
    <m/>
    <m/>
    <m/>
    <s v="Нарушений не было"/>
    <m/>
    <m/>
    <m/>
  </r>
  <r>
    <x v="11"/>
    <x v="12"/>
    <m/>
    <x v="198"/>
    <m/>
    <m/>
    <m/>
    <m/>
    <m/>
    <m/>
    <m/>
    <x v="4"/>
    <m/>
    <x v="3"/>
    <x v="8"/>
    <m/>
    <m/>
    <m/>
    <m/>
    <m/>
    <m/>
    <m/>
    <m/>
    <m/>
    <m/>
    <m/>
    <m/>
    <m/>
    <m/>
    <m/>
    <m/>
    <m/>
    <s v="Нарушений не было"/>
    <m/>
    <m/>
    <m/>
  </r>
  <r>
    <x v="11"/>
    <x v="12"/>
    <m/>
    <x v="199"/>
    <m/>
    <m/>
    <m/>
    <m/>
    <m/>
    <m/>
    <m/>
    <x v="4"/>
    <m/>
    <x v="3"/>
    <x v="8"/>
    <m/>
    <m/>
    <m/>
    <m/>
    <m/>
    <m/>
    <m/>
    <m/>
    <m/>
    <m/>
    <m/>
    <m/>
    <m/>
    <m/>
    <m/>
    <m/>
    <m/>
    <s v="Нарушений не было"/>
    <m/>
    <m/>
    <m/>
  </r>
  <r>
    <x v="11"/>
    <x v="12"/>
    <m/>
    <x v="200"/>
    <m/>
    <m/>
    <m/>
    <m/>
    <m/>
    <m/>
    <m/>
    <x v="4"/>
    <m/>
    <x v="3"/>
    <x v="8"/>
    <m/>
    <m/>
    <m/>
    <m/>
    <m/>
    <m/>
    <m/>
    <m/>
    <m/>
    <m/>
    <m/>
    <m/>
    <m/>
    <m/>
    <m/>
    <m/>
    <m/>
    <s v="Нарушений не было"/>
    <m/>
    <m/>
    <m/>
  </r>
  <r>
    <x v="11"/>
    <x v="12"/>
    <m/>
    <x v="201"/>
    <m/>
    <m/>
    <m/>
    <m/>
    <m/>
    <m/>
    <m/>
    <x v="4"/>
    <m/>
    <x v="3"/>
    <x v="8"/>
    <m/>
    <m/>
    <m/>
    <m/>
    <m/>
    <m/>
    <m/>
    <m/>
    <m/>
    <m/>
    <m/>
    <m/>
    <m/>
    <m/>
    <m/>
    <m/>
    <m/>
    <s v="Нарушений не было"/>
    <m/>
    <m/>
    <m/>
  </r>
  <r>
    <x v="11"/>
    <x v="12"/>
    <m/>
    <x v="202"/>
    <m/>
    <m/>
    <m/>
    <m/>
    <m/>
    <m/>
    <m/>
    <x v="4"/>
    <m/>
    <x v="3"/>
    <x v="8"/>
    <m/>
    <m/>
    <m/>
    <m/>
    <m/>
    <m/>
    <m/>
    <m/>
    <m/>
    <m/>
    <m/>
    <m/>
    <m/>
    <m/>
    <m/>
    <m/>
    <m/>
    <s v="Нарушений не было"/>
    <m/>
    <m/>
    <m/>
  </r>
  <r>
    <x v="11"/>
    <x v="12"/>
    <m/>
    <x v="203"/>
    <m/>
    <m/>
    <m/>
    <m/>
    <m/>
    <m/>
    <m/>
    <x v="4"/>
    <m/>
    <x v="3"/>
    <x v="8"/>
    <m/>
    <m/>
    <m/>
    <m/>
    <m/>
    <m/>
    <m/>
    <m/>
    <m/>
    <m/>
    <m/>
    <m/>
    <m/>
    <m/>
    <m/>
    <m/>
    <m/>
    <s v="Нарушений не было"/>
    <m/>
    <m/>
    <m/>
  </r>
  <r>
    <x v="11"/>
    <x v="12"/>
    <m/>
    <x v="204"/>
    <m/>
    <m/>
    <m/>
    <m/>
    <m/>
    <m/>
    <m/>
    <x v="4"/>
    <m/>
    <x v="3"/>
    <x v="8"/>
    <m/>
    <m/>
    <m/>
    <m/>
    <m/>
    <m/>
    <m/>
    <m/>
    <m/>
    <m/>
    <m/>
    <m/>
    <m/>
    <m/>
    <m/>
    <m/>
    <m/>
    <s v="Нарушений не было"/>
    <m/>
    <m/>
    <m/>
  </r>
  <r>
    <x v="11"/>
    <x v="12"/>
    <m/>
    <x v="205"/>
    <m/>
    <m/>
    <m/>
    <m/>
    <m/>
    <m/>
    <m/>
    <x v="4"/>
    <m/>
    <x v="3"/>
    <x v="8"/>
    <m/>
    <m/>
    <m/>
    <m/>
    <m/>
    <m/>
    <m/>
    <m/>
    <m/>
    <m/>
    <m/>
    <m/>
    <m/>
    <m/>
    <m/>
    <m/>
    <m/>
    <s v="Нарушений не было"/>
    <m/>
    <m/>
    <m/>
  </r>
  <r>
    <x v="11"/>
    <x v="12"/>
    <s v="РН-ЭН"/>
    <x v="206"/>
    <d v="1899-12-30T18:20:00"/>
    <d v="2014-08-22T00:00:00"/>
    <d v="1899-12-30T20:25:00"/>
    <d v="1899-12-30T02:05:00"/>
    <n v="2"/>
    <s v="МТЗ, Iст."/>
    <s v="-"/>
    <x v="0"/>
    <s v="РВО-6"/>
    <x v="2"/>
    <x v="2"/>
    <s v="ВЛ-6 кВ Ф-2203"/>
    <s v="М/р &quot;Северо-Баганское&quot;          В следствии  попадания грозового разряда в ВЛ-6 кВ Ф-2203 произошло отключение яч.№3 в РУ-6 кВ ПС 35/6 &quot;Северный Баган&quot; действием МТЗ 1-й ступени. При осмотре ВЛ-6 кВ обнаружен вышедший из строя разрядник РВО-6 на КТП №233(скв.32).Замена РВО-6, ввод в работу ВЛ-6 кВ Ф-2203."/>
    <n v="7.68"/>
    <n v="0.12"/>
    <n v="7.8"/>
    <s v="ЗА"/>
    <n v="2001"/>
    <s v="РВО-6 У1"/>
    <s v="Свердловский завод высоковольтного оборудования. "/>
    <d v="2013-12-16T00:00:00"/>
    <n v="100"/>
    <d v="2014-12-01T00:00:00"/>
    <n v="0"/>
    <d v="2013-12-16T00:00:00"/>
    <s v="КП11"/>
    <s v="ПУ-9"/>
    <s v="ПУ-5"/>
    <m/>
    <m/>
    <m/>
    <m/>
  </r>
  <r>
    <x v="11"/>
    <x v="12"/>
    <m/>
    <x v="207"/>
    <m/>
    <m/>
    <m/>
    <m/>
    <m/>
    <m/>
    <m/>
    <x v="4"/>
    <m/>
    <x v="3"/>
    <x v="8"/>
    <m/>
    <m/>
    <m/>
    <m/>
    <m/>
    <m/>
    <m/>
    <m/>
    <m/>
    <m/>
    <m/>
    <m/>
    <m/>
    <m/>
    <m/>
    <m/>
    <m/>
    <s v="Нарушений не было"/>
    <m/>
    <m/>
    <m/>
  </r>
  <r>
    <x v="11"/>
    <x v="12"/>
    <m/>
    <x v="208"/>
    <m/>
    <m/>
    <m/>
    <m/>
    <m/>
    <m/>
    <m/>
    <x v="4"/>
    <m/>
    <x v="3"/>
    <x v="8"/>
    <m/>
    <m/>
    <m/>
    <m/>
    <m/>
    <m/>
    <m/>
    <m/>
    <m/>
    <m/>
    <m/>
    <m/>
    <m/>
    <m/>
    <m/>
    <m/>
    <m/>
    <s v="Нарушений не было"/>
    <m/>
    <m/>
    <m/>
  </r>
  <r>
    <x v="11"/>
    <x v="12"/>
    <m/>
    <x v="209"/>
    <m/>
    <m/>
    <m/>
    <m/>
    <m/>
    <m/>
    <m/>
    <x v="4"/>
    <m/>
    <x v="3"/>
    <x v="8"/>
    <m/>
    <m/>
    <m/>
    <m/>
    <m/>
    <m/>
    <m/>
    <m/>
    <m/>
    <m/>
    <m/>
    <m/>
    <m/>
    <m/>
    <m/>
    <m/>
    <m/>
    <s v="Нарушений не было"/>
    <m/>
    <m/>
    <m/>
  </r>
  <r>
    <x v="11"/>
    <x v="12"/>
    <m/>
    <x v="210"/>
    <m/>
    <m/>
    <m/>
    <m/>
    <m/>
    <m/>
    <m/>
    <x v="4"/>
    <m/>
    <x v="3"/>
    <x v="8"/>
    <m/>
    <m/>
    <m/>
    <m/>
    <m/>
    <m/>
    <m/>
    <m/>
    <m/>
    <m/>
    <m/>
    <m/>
    <m/>
    <m/>
    <m/>
    <m/>
    <m/>
    <s v="Нарушений не было"/>
    <m/>
    <m/>
    <m/>
  </r>
  <r>
    <x v="11"/>
    <x v="12"/>
    <m/>
    <x v="211"/>
    <m/>
    <m/>
    <m/>
    <m/>
    <m/>
    <m/>
    <m/>
    <x v="4"/>
    <m/>
    <x v="3"/>
    <x v="8"/>
    <m/>
    <m/>
    <m/>
    <m/>
    <m/>
    <m/>
    <m/>
    <m/>
    <m/>
    <m/>
    <m/>
    <m/>
    <m/>
    <m/>
    <m/>
    <m/>
    <m/>
    <s v="Нарушений не было"/>
    <m/>
    <m/>
    <m/>
  </r>
  <r>
    <x v="11"/>
    <x v="12"/>
    <m/>
    <x v="212"/>
    <m/>
    <m/>
    <m/>
    <m/>
    <m/>
    <m/>
    <m/>
    <x v="4"/>
    <m/>
    <x v="3"/>
    <x v="8"/>
    <m/>
    <m/>
    <m/>
    <m/>
    <m/>
    <m/>
    <m/>
    <m/>
    <m/>
    <m/>
    <m/>
    <m/>
    <m/>
    <m/>
    <m/>
    <m/>
    <m/>
    <s v="Нарушений не было"/>
    <m/>
    <m/>
    <m/>
  </r>
  <r>
    <x v="11"/>
    <x v="12"/>
    <m/>
    <x v="213"/>
    <m/>
    <m/>
    <m/>
    <m/>
    <m/>
    <m/>
    <m/>
    <x v="4"/>
    <m/>
    <x v="3"/>
    <x v="8"/>
    <m/>
    <m/>
    <m/>
    <m/>
    <m/>
    <m/>
    <m/>
    <m/>
    <m/>
    <m/>
    <m/>
    <m/>
    <m/>
    <m/>
    <m/>
    <m/>
    <m/>
    <s v="Нарушений не было"/>
    <m/>
    <m/>
    <m/>
  </r>
  <r>
    <x v="11"/>
    <x v="12"/>
    <m/>
    <x v="214"/>
    <m/>
    <m/>
    <m/>
    <m/>
    <m/>
    <m/>
    <m/>
    <x v="4"/>
    <m/>
    <x v="3"/>
    <x v="8"/>
    <m/>
    <m/>
    <m/>
    <m/>
    <m/>
    <m/>
    <m/>
    <m/>
    <m/>
    <m/>
    <m/>
    <m/>
    <m/>
    <m/>
    <m/>
    <m/>
    <m/>
    <s v="Нарушений не было"/>
    <m/>
    <m/>
    <m/>
  </r>
  <r>
    <x v="11"/>
    <x v="12"/>
    <m/>
    <x v="215"/>
    <m/>
    <m/>
    <m/>
    <m/>
    <m/>
    <m/>
    <m/>
    <x v="4"/>
    <m/>
    <x v="3"/>
    <x v="8"/>
    <m/>
    <m/>
    <m/>
    <m/>
    <m/>
    <m/>
    <m/>
    <m/>
    <m/>
    <m/>
    <m/>
    <m/>
    <m/>
    <m/>
    <m/>
    <m/>
    <m/>
    <s v="Нарушений не было"/>
    <m/>
    <m/>
    <m/>
  </r>
  <r>
    <x v="7"/>
    <x v="12"/>
    <m/>
    <x v="216"/>
    <m/>
    <m/>
    <m/>
    <m/>
    <m/>
    <m/>
    <m/>
    <x v="4"/>
    <m/>
    <x v="3"/>
    <x v="8"/>
    <m/>
    <m/>
    <m/>
    <m/>
    <m/>
    <m/>
    <m/>
    <m/>
    <m/>
    <m/>
    <m/>
    <m/>
    <m/>
    <m/>
    <m/>
    <m/>
    <m/>
    <s v="Нарушений не было"/>
    <m/>
    <m/>
    <m/>
  </r>
  <r>
    <x v="7"/>
    <x v="12"/>
    <m/>
    <x v="20"/>
    <m/>
    <m/>
    <m/>
    <m/>
    <m/>
    <m/>
    <m/>
    <x v="4"/>
    <m/>
    <x v="3"/>
    <x v="8"/>
    <m/>
    <m/>
    <m/>
    <m/>
    <m/>
    <m/>
    <m/>
    <m/>
    <m/>
    <m/>
    <m/>
    <m/>
    <m/>
    <m/>
    <m/>
    <m/>
    <m/>
    <s v="Нарушений не было"/>
    <m/>
    <m/>
    <m/>
  </r>
  <r>
    <x v="7"/>
    <x v="12"/>
    <m/>
    <x v="217"/>
    <m/>
    <m/>
    <m/>
    <m/>
    <m/>
    <m/>
    <m/>
    <x v="4"/>
    <m/>
    <x v="3"/>
    <x v="8"/>
    <m/>
    <m/>
    <m/>
    <m/>
    <m/>
    <m/>
    <m/>
    <m/>
    <m/>
    <m/>
    <m/>
    <m/>
    <m/>
    <m/>
    <m/>
    <m/>
    <m/>
    <s v="Нарушений не было"/>
    <m/>
    <m/>
    <m/>
  </r>
  <r>
    <x v="7"/>
    <x v="12"/>
    <m/>
    <x v="218"/>
    <m/>
    <m/>
    <m/>
    <m/>
    <m/>
    <m/>
    <m/>
    <x v="4"/>
    <m/>
    <x v="3"/>
    <x v="8"/>
    <m/>
    <m/>
    <m/>
    <m/>
    <m/>
    <m/>
    <m/>
    <m/>
    <m/>
    <m/>
    <m/>
    <m/>
    <m/>
    <m/>
    <m/>
    <m/>
    <m/>
    <m/>
    <m/>
    <m/>
    <m/>
  </r>
  <r>
    <x v="7"/>
    <x v="12"/>
    <m/>
    <x v="219"/>
    <m/>
    <m/>
    <m/>
    <m/>
    <m/>
    <m/>
    <m/>
    <x v="4"/>
    <m/>
    <x v="3"/>
    <x v="8"/>
    <m/>
    <m/>
    <m/>
    <m/>
    <m/>
    <m/>
    <m/>
    <m/>
    <m/>
    <m/>
    <m/>
    <m/>
    <m/>
    <m/>
    <m/>
    <m/>
    <m/>
    <s v="Нарушений не было"/>
    <m/>
    <m/>
    <m/>
  </r>
  <r>
    <x v="7"/>
    <x v="12"/>
    <m/>
    <x v="220"/>
    <m/>
    <m/>
    <m/>
    <m/>
    <m/>
    <m/>
    <m/>
    <x v="4"/>
    <m/>
    <x v="3"/>
    <x v="8"/>
    <m/>
    <m/>
    <m/>
    <m/>
    <m/>
    <m/>
    <m/>
    <m/>
    <m/>
    <m/>
    <m/>
    <m/>
    <m/>
    <m/>
    <m/>
    <m/>
    <m/>
    <s v="Нарушений не было"/>
    <m/>
    <m/>
    <m/>
  </r>
  <r>
    <x v="7"/>
    <x v="12"/>
    <m/>
    <x v="221"/>
    <m/>
    <m/>
    <m/>
    <m/>
    <m/>
    <m/>
    <m/>
    <x v="4"/>
    <m/>
    <x v="3"/>
    <x v="8"/>
    <m/>
    <m/>
    <m/>
    <m/>
    <m/>
    <m/>
    <m/>
    <m/>
    <m/>
    <m/>
    <m/>
    <m/>
    <m/>
    <m/>
    <m/>
    <m/>
    <m/>
    <s v="Нарушений не было"/>
    <m/>
    <m/>
    <m/>
  </r>
  <r>
    <x v="7"/>
    <x v="12"/>
    <s v="РН-ЭН"/>
    <x v="222"/>
    <d v="1899-12-30T17:32:00"/>
    <d v="2014-09-08T00:00:00"/>
    <s v=" 19:57"/>
    <d v="1899-12-30T02:25:00"/>
    <n v="5"/>
    <s v="МТЗ, Iст."/>
    <s v="АПВН, РПВН"/>
    <x v="0"/>
    <s v="Ф-522"/>
    <x v="2"/>
    <x v="2"/>
    <s v="ВЛ-6 кВ"/>
    <s v="М/р Нядейюское    В следствии КЗ в каб.муфте 6кВ на оп. 1 ВЛ-6кВ Ф-522 произошло отключение яч.22 РУ-6кВ &quot;Промысловая&quot; действием МТЗ 1-й ступени. Замена каб.муфты 6кВ ввод в работу ВЛ-6 кВ Ф-522."/>
    <n v="9.9450000000000003"/>
    <n v="6.9000000000000006E-2"/>
    <n v="10.013999999999999"/>
    <s v="КМ"/>
    <n v="2005"/>
    <s v="РОLT-12D/3X-H1"/>
    <s v="Tyco Electronics Германия"/>
    <d v="2014-07-14T00:00:00"/>
    <n v="1"/>
    <s v="июль 2015г."/>
    <n v="0"/>
    <d v="2014-07-14T00:00:00"/>
    <s v="КП23"/>
    <s v="ПУ-8"/>
    <s v="ПУ-5"/>
    <m/>
    <m/>
    <m/>
    <m/>
  </r>
  <r>
    <x v="7"/>
    <x v="12"/>
    <m/>
    <x v="223"/>
    <m/>
    <m/>
    <m/>
    <m/>
    <m/>
    <m/>
    <m/>
    <x v="4"/>
    <m/>
    <x v="3"/>
    <x v="8"/>
    <m/>
    <m/>
    <m/>
    <m/>
    <m/>
    <m/>
    <m/>
    <m/>
    <m/>
    <m/>
    <m/>
    <m/>
    <m/>
    <m/>
    <m/>
    <m/>
    <m/>
    <s v="Нарушений не было"/>
    <m/>
    <m/>
    <m/>
  </r>
  <r>
    <x v="7"/>
    <x v="12"/>
    <m/>
    <x v="224"/>
    <m/>
    <m/>
    <m/>
    <m/>
    <m/>
    <m/>
    <m/>
    <x v="4"/>
    <m/>
    <x v="3"/>
    <x v="8"/>
    <m/>
    <m/>
    <m/>
    <m/>
    <m/>
    <m/>
    <m/>
    <m/>
    <m/>
    <m/>
    <m/>
    <m/>
    <m/>
    <m/>
    <m/>
    <m/>
    <m/>
    <s v="Нарушений не было"/>
    <m/>
    <m/>
    <m/>
  </r>
  <r>
    <x v="7"/>
    <x v="12"/>
    <m/>
    <x v="225"/>
    <m/>
    <m/>
    <m/>
    <m/>
    <m/>
    <m/>
    <m/>
    <x v="4"/>
    <m/>
    <x v="3"/>
    <x v="8"/>
    <m/>
    <m/>
    <m/>
    <m/>
    <m/>
    <m/>
    <m/>
    <m/>
    <m/>
    <m/>
    <m/>
    <m/>
    <m/>
    <m/>
    <m/>
    <m/>
    <m/>
    <s v="Нарушений не было"/>
    <m/>
    <m/>
    <m/>
  </r>
  <r>
    <x v="7"/>
    <x v="12"/>
    <m/>
    <x v="226"/>
    <m/>
    <m/>
    <m/>
    <m/>
    <m/>
    <m/>
    <m/>
    <x v="4"/>
    <m/>
    <x v="3"/>
    <x v="8"/>
    <m/>
    <m/>
    <m/>
    <m/>
    <m/>
    <m/>
    <m/>
    <m/>
    <m/>
    <m/>
    <m/>
    <m/>
    <m/>
    <m/>
    <m/>
    <m/>
    <m/>
    <s v="Нарушений не было"/>
    <m/>
    <m/>
    <m/>
  </r>
  <r>
    <x v="7"/>
    <x v="12"/>
    <m/>
    <x v="227"/>
    <m/>
    <m/>
    <m/>
    <m/>
    <m/>
    <m/>
    <m/>
    <x v="4"/>
    <m/>
    <x v="3"/>
    <x v="8"/>
    <m/>
    <m/>
    <m/>
    <m/>
    <m/>
    <m/>
    <m/>
    <m/>
    <m/>
    <m/>
    <m/>
    <m/>
    <m/>
    <m/>
    <m/>
    <m/>
    <m/>
    <s v="Нарушений не было"/>
    <m/>
    <m/>
    <m/>
  </r>
  <r>
    <x v="7"/>
    <x v="12"/>
    <m/>
    <x v="228"/>
    <m/>
    <m/>
    <m/>
    <m/>
    <m/>
    <m/>
    <m/>
    <x v="4"/>
    <m/>
    <x v="3"/>
    <x v="8"/>
    <m/>
    <m/>
    <m/>
    <m/>
    <m/>
    <m/>
    <m/>
    <m/>
    <m/>
    <m/>
    <m/>
    <m/>
    <m/>
    <m/>
    <m/>
    <m/>
    <m/>
    <s v="Нарушений не было"/>
    <m/>
    <m/>
    <m/>
  </r>
  <r>
    <x v="7"/>
    <x v="12"/>
    <m/>
    <x v="229"/>
    <m/>
    <m/>
    <m/>
    <m/>
    <m/>
    <m/>
    <m/>
    <x v="4"/>
    <m/>
    <x v="3"/>
    <x v="8"/>
    <m/>
    <m/>
    <m/>
    <m/>
    <m/>
    <m/>
    <m/>
    <m/>
    <m/>
    <m/>
    <m/>
    <m/>
    <m/>
    <m/>
    <m/>
    <m/>
    <m/>
    <s v="Нарушений не было"/>
    <m/>
    <m/>
    <m/>
  </r>
  <r>
    <x v="7"/>
    <x v="12"/>
    <m/>
    <x v="230"/>
    <m/>
    <m/>
    <m/>
    <m/>
    <m/>
    <m/>
    <m/>
    <x v="4"/>
    <m/>
    <x v="3"/>
    <x v="8"/>
    <m/>
    <m/>
    <m/>
    <m/>
    <m/>
    <m/>
    <m/>
    <m/>
    <m/>
    <m/>
    <m/>
    <m/>
    <m/>
    <m/>
    <m/>
    <m/>
    <m/>
    <s v="Нарушений не было"/>
    <m/>
    <m/>
    <m/>
  </r>
  <r>
    <x v="7"/>
    <x v="12"/>
    <m/>
    <x v="231"/>
    <m/>
    <m/>
    <m/>
    <m/>
    <m/>
    <m/>
    <m/>
    <x v="4"/>
    <m/>
    <x v="3"/>
    <x v="8"/>
    <m/>
    <m/>
    <m/>
    <m/>
    <m/>
    <m/>
    <m/>
    <m/>
    <m/>
    <m/>
    <m/>
    <m/>
    <m/>
    <m/>
    <m/>
    <m/>
    <m/>
    <s v="Нарушений не было"/>
    <m/>
    <m/>
    <m/>
  </r>
  <r>
    <x v="7"/>
    <x v="12"/>
    <m/>
    <x v="232"/>
    <m/>
    <m/>
    <m/>
    <m/>
    <m/>
    <m/>
    <m/>
    <x v="4"/>
    <m/>
    <x v="3"/>
    <x v="8"/>
    <m/>
    <m/>
    <m/>
    <m/>
    <m/>
    <m/>
    <m/>
    <m/>
    <m/>
    <m/>
    <m/>
    <m/>
    <m/>
    <m/>
    <m/>
    <m/>
    <m/>
    <s v="Нарушений не было"/>
    <m/>
    <m/>
    <m/>
  </r>
  <r>
    <x v="7"/>
    <x v="12"/>
    <m/>
    <x v="233"/>
    <m/>
    <m/>
    <m/>
    <m/>
    <m/>
    <m/>
    <m/>
    <x v="4"/>
    <m/>
    <x v="3"/>
    <x v="8"/>
    <m/>
    <m/>
    <m/>
    <m/>
    <m/>
    <m/>
    <m/>
    <m/>
    <m/>
    <m/>
    <m/>
    <m/>
    <m/>
    <m/>
    <m/>
    <m/>
    <m/>
    <s v="Нарушений не было"/>
    <m/>
    <m/>
    <m/>
  </r>
  <r>
    <x v="7"/>
    <x v="12"/>
    <m/>
    <x v="234"/>
    <m/>
    <m/>
    <m/>
    <m/>
    <m/>
    <m/>
    <m/>
    <x v="4"/>
    <m/>
    <x v="3"/>
    <x v="8"/>
    <m/>
    <m/>
    <m/>
    <m/>
    <m/>
    <m/>
    <m/>
    <m/>
    <m/>
    <m/>
    <m/>
    <m/>
    <m/>
    <m/>
    <m/>
    <m/>
    <m/>
    <s v="Нарушений не было"/>
    <m/>
    <m/>
    <m/>
  </r>
  <r>
    <x v="7"/>
    <x v="12"/>
    <m/>
    <x v="235"/>
    <m/>
    <m/>
    <m/>
    <m/>
    <m/>
    <m/>
    <m/>
    <x v="4"/>
    <m/>
    <x v="3"/>
    <x v="8"/>
    <m/>
    <m/>
    <m/>
    <m/>
    <m/>
    <m/>
    <m/>
    <m/>
    <m/>
    <m/>
    <m/>
    <m/>
    <m/>
    <m/>
    <m/>
    <m/>
    <m/>
    <s v="Нарушений не было"/>
    <m/>
    <m/>
    <m/>
  </r>
  <r>
    <x v="7"/>
    <x v="12"/>
    <m/>
    <x v="21"/>
    <m/>
    <m/>
    <m/>
    <m/>
    <m/>
    <m/>
    <m/>
    <x v="4"/>
    <m/>
    <x v="3"/>
    <x v="8"/>
    <m/>
    <m/>
    <m/>
    <m/>
    <m/>
    <m/>
    <m/>
    <m/>
    <m/>
    <m/>
    <m/>
    <m/>
    <m/>
    <m/>
    <m/>
    <m/>
    <m/>
    <s v="Нарушений не было"/>
    <m/>
    <m/>
    <m/>
  </r>
  <r>
    <x v="7"/>
    <x v="12"/>
    <m/>
    <x v="236"/>
    <m/>
    <m/>
    <m/>
    <m/>
    <m/>
    <m/>
    <m/>
    <x v="4"/>
    <m/>
    <x v="3"/>
    <x v="8"/>
    <m/>
    <m/>
    <m/>
    <m/>
    <m/>
    <m/>
    <m/>
    <m/>
    <m/>
    <m/>
    <m/>
    <m/>
    <m/>
    <m/>
    <m/>
    <m/>
    <m/>
    <s v="Нарушений не было"/>
    <m/>
    <m/>
    <m/>
  </r>
  <r>
    <x v="7"/>
    <x v="12"/>
    <m/>
    <x v="237"/>
    <m/>
    <m/>
    <m/>
    <m/>
    <m/>
    <m/>
    <m/>
    <x v="4"/>
    <m/>
    <x v="3"/>
    <x v="8"/>
    <m/>
    <m/>
    <m/>
    <m/>
    <m/>
    <m/>
    <m/>
    <m/>
    <m/>
    <m/>
    <m/>
    <m/>
    <m/>
    <m/>
    <m/>
    <m/>
    <m/>
    <s v="Нарушений не было"/>
    <m/>
    <m/>
    <m/>
  </r>
  <r>
    <x v="7"/>
    <x v="12"/>
    <m/>
    <x v="238"/>
    <m/>
    <m/>
    <m/>
    <m/>
    <m/>
    <m/>
    <m/>
    <x v="4"/>
    <m/>
    <x v="3"/>
    <x v="8"/>
    <m/>
    <m/>
    <m/>
    <m/>
    <m/>
    <m/>
    <m/>
    <m/>
    <m/>
    <m/>
    <m/>
    <m/>
    <m/>
    <m/>
    <m/>
    <m/>
    <m/>
    <s v="Нарушений не было"/>
    <m/>
    <m/>
    <m/>
  </r>
  <r>
    <x v="7"/>
    <x v="12"/>
    <m/>
    <x v="239"/>
    <m/>
    <m/>
    <m/>
    <m/>
    <m/>
    <m/>
    <m/>
    <x v="4"/>
    <m/>
    <x v="3"/>
    <x v="8"/>
    <m/>
    <m/>
    <m/>
    <m/>
    <m/>
    <m/>
    <m/>
    <m/>
    <m/>
    <m/>
    <m/>
    <m/>
    <m/>
    <m/>
    <m/>
    <m/>
    <m/>
    <s v="Нарушений не было"/>
    <m/>
    <m/>
    <m/>
  </r>
  <r>
    <x v="7"/>
    <x v="12"/>
    <m/>
    <x v="240"/>
    <m/>
    <m/>
    <m/>
    <m/>
    <m/>
    <m/>
    <m/>
    <x v="4"/>
    <m/>
    <x v="3"/>
    <x v="8"/>
    <m/>
    <m/>
    <m/>
    <m/>
    <m/>
    <m/>
    <m/>
    <m/>
    <m/>
    <m/>
    <m/>
    <m/>
    <m/>
    <m/>
    <m/>
    <m/>
    <m/>
    <s v="Нарушений не было"/>
    <m/>
    <m/>
    <m/>
  </r>
  <r>
    <x v="7"/>
    <x v="12"/>
    <m/>
    <x v="241"/>
    <m/>
    <m/>
    <m/>
    <m/>
    <m/>
    <m/>
    <m/>
    <x v="4"/>
    <m/>
    <x v="3"/>
    <x v="8"/>
    <m/>
    <m/>
    <m/>
    <m/>
    <m/>
    <m/>
    <m/>
    <m/>
    <m/>
    <m/>
    <m/>
    <m/>
    <m/>
    <m/>
    <m/>
    <m/>
    <m/>
    <s v="Нарушений не было"/>
    <m/>
    <m/>
    <m/>
  </r>
  <r>
    <x v="7"/>
    <x v="12"/>
    <m/>
    <x v="242"/>
    <m/>
    <m/>
    <m/>
    <m/>
    <m/>
    <m/>
    <m/>
    <x v="4"/>
    <m/>
    <x v="3"/>
    <x v="8"/>
    <m/>
    <m/>
    <m/>
    <m/>
    <m/>
    <m/>
    <m/>
    <m/>
    <m/>
    <m/>
    <m/>
    <m/>
    <m/>
    <m/>
    <m/>
    <m/>
    <m/>
    <s v="Нарушений не было"/>
    <m/>
    <m/>
    <s v="в"/>
  </r>
  <r>
    <x v="7"/>
    <x v="12"/>
    <m/>
    <x v="243"/>
    <m/>
    <m/>
    <m/>
    <m/>
    <m/>
    <m/>
    <m/>
    <x v="4"/>
    <m/>
    <x v="3"/>
    <x v="8"/>
    <m/>
    <m/>
    <m/>
    <m/>
    <m/>
    <m/>
    <m/>
    <m/>
    <m/>
    <m/>
    <m/>
    <m/>
    <m/>
    <m/>
    <m/>
    <m/>
    <m/>
    <s v="Нарушений не было"/>
    <m/>
    <m/>
    <s v="в"/>
  </r>
  <r>
    <x v="8"/>
    <x v="12"/>
    <m/>
    <x v="244"/>
    <m/>
    <m/>
    <m/>
    <m/>
    <m/>
    <m/>
    <m/>
    <x v="4"/>
    <m/>
    <x v="3"/>
    <x v="8"/>
    <m/>
    <m/>
    <m/>
    <m/>
    <m/>
    <m/>
    <m/>
    <m/>
    <m/>
    <m/>
    <m/>
    <m/>
    <m/>
    <m/>
    <m/>
    <m/>
    <m/>
    <s v="Нарушений не было"/>
    <m/>
    <m/>
    <m/>
  </r>
  <r>
    <x v="8"/>
    <x v="12"/>
    <m/>
    <x v="245"/>
    <m/>
    <m/>
    <m/>
    <m/>
    <m/>
    <m/>
    <m/>
    <x v="4"/>
    <m/>
    <x v="3"/>
    <x v="8"/>
    <m/>
    <m/>
    <m/>
    <m/>
    <m/>
    <m/>
    <m/>
    <m/>
    <m/>
    <m/>
    <m/>
    <m/>
    <m/>
    <m/>
    <m/>
    <m/>
    <m/>
    <s v="Нарушений не было"/>
    <m/>
    <m/>
    <m/>
  </r>
  <r>
    <x v="8"/>
    <x v="12"/>
    <s v="РН-ЭН"/>
    <x v="246"/>
    <d v="1899-12-30T17:52:00"/>
    <d v="2014-10-03T00:00:00"/>
    <d v="1899-12-30T19:58:00"/>
    <d v="1899-12-30T02:06:00"/>
    <n v="3"/>
    <s v="МТЗ, Iст."/>
    <s v="АПВН, РПВН"/>
    <x v="2"/>
    <s v="Ф-613"/>
    <x v="2"/>
    <x v="2"/>
    <s v="ВЛ-6кВ"/>
    <s v="М/р &quot;Средне-Макарихинское&quot;.                  Короткое замыкание из-за обрыва вязки провода ф &quot;В&quot;на ВЛ-6кВ Ф-613 оп. 41  в следствии усиления ветра. Замена вязок, ввод ВЛ-6кВ Ф-613 в работу."/>
    <n v="15.721"/>
    <n v="0.253"/>
    <n v="15.974"/>
    <s v="ТЧ"/>
    <s v="2012 г."/>
    <s v="вязка АС-95"/>
    <s v="Тульский арматурно - изоляторнй завод"/>
    <s v="26.08.2013г"/>
    <n v="1"/>
    <s v="22.07.2014г"/>
    <n v="0"/>
    <s v="20.12.2013г"/>
    <s v="КП12"/>
    <s v="ПУ-9"/>
    <s v="ПУ-5"/>
    <m/>
    <m/>
    <m/>
    <m/>
  </r>
  <r>
    <x v="8"/>
    <x v="12"/>
    <m/>
    <x v="247"/>
    <m/>
    <m/>
    <m/>
    <m/>
    <m/>
    <m/>
    <m/>
    <x v="4"/>
    <m/>
    <x v="3"/>
    <x v="8"/>
    <m/>
    <m/>
    <m/>
    <m/>
    <m/>
    <m/>
    <m/>
    <m/>
    <m/>
    <m/>
    <m/>
    <m/>
    <m/>
    <m/>
    <m/>
    <m/>
    <m/>
    <s v="Нарушений не было"/>
    <m/>
    <m/>
    <m/>
  </r>
  <r>
    <x v="8"/>
    <x v="12"/>
    <m/>
    <x v="248"/>
    <m/>
    <m/>
    <m/>
    <m/>
    <m/>
    <m/>
    <m/>
    <x v="4"/>
    <m/>
    <x v="3"/>
    <x v="8"/>
    <m/>
    <m/>
    <m/>
    <m/>
    <m/>
    <m/>
    <m/>
    <m/>
    <m/>
    <m/>
    <m/>
    <m/>
    <m/>
    <m/>
    <m/>
    <m/>
    <m/>
    <s v="Нарушений не было"/>
    <m/>
    <m/>
    <m/>
  </r>
  <r>
    <x v="8"/>
    <x v="12"/>
    <m/>
    <x v="249"/>
    <m/>
    <m/>
    <m/>
    <m/>
    <m/>
    <m/>
    <m/>
    <x v="4"/>
    <m/>
    <x v="3"/>
    <x v="8"/>
    <m/>
    <m/>
    <m/>
    <m/>
    <m/>
    <m/>
    <m/>
    <m/>
    <m/>
    <m/>
    <m/>
    <m/>
    <m/>
    <m/>
    <m/>
    <m/>
    <m/>
    <s v="Нарушений не было"/>
    <m/>
    <m/>
    <m/>
  </r>
  <r>
    <x v="8"/>
    <x v="12"/>
    <m/>
    <x v="250"/>
    <m/>
    <m/>
    <m/>
    <m/>
    <m/>
    <m/>
    <m/>
    <x v="4"/>
    <m/>
    <x v="3"/>
    <x v="8"/>
    <m/>
    <m/>
    <m/>
    <m/>
    <m/>
    <m/>
    <m/>
    <m/>
    <m/>
    <m/>
    <m/>
    <m/>
    <m/>
    <m/>
    <m/>
    <m/>
    <m/>
    <s v="Нарушений не было"/>
    <m/>
    <m/>
    <m/>
  </r>
  <r>
    <x v="8"/>
    <x v="12"/>
    <m/>
    <x v="251"/>
    <m/>
    <m/>
    <m/>
    <m/>
    <m/>
    <m/>
    <m/>
    <x v="4"/>
    <m/>
    <x v="3"/>
    <x v="8"/>
    <m/>
    <m/>
    <m/>
    <m/>
    <m/>
    <m/>
    <m/>
    <m/>
    <m/>
    <m/>
    <m/>
    <m/>
    <m/>
    <m/>
    <m/>
    <m/>
    <m/>
    <s v="Нарушений не было"/>
    <m/>
    <m/>
    <m/>
  </r>
  <r>
    <x v="8"/>
    <x v="12"/>
    <m/>
    <x v="252"/>
    <m/>
    <m/>
    <m/>
    <m/>
    <m/>
    <m/>
    <m/>
    <x v="4"/>
    <m/>
    <x v="3"/>
    <x v="8"/>
    <m/>
    <m/>
    <m/>
    <m/>
    <m/>
    <m/>
    <m/>
    <m/>
    <m/>
    <m/>
    <m/>
    <m/>
    <m/>
    <m/>
    <m/>
    <m/>
    <m/>
    <s v="Нарушений не было"/>
    <m/>
    <m/>
    <m/>
  </r>
  <r>
    <x v="8"/>
    <x v="12"/>
    <m/>
    <x v="253"/>
    <m/>
    <m/>
    <m/>
    <m/>
    <m/>
    <m/>
    <m/>
    <x v="4"/>
    <m/>
    <x v="3"/>
    <x v="8"/>
    <m/>
    <m/>
    <m/>
    <m/>
    <m/>
    <m/>
    <m/>
    <m/>
    <m/>
    <m/>
    <m/>
    <m/>
    <m/>
    <m/>
    <m/>
    <m/>
    <m/>
    <s v="Нарушений не было"/>
    <m/>
    <m/>
    <m/>
  </r>
  <r>
    <x v="8"/>
    <x v="12"/>
    <m/>
    <x v="254"/>
    <m/>
    <m/>
    <m/>
    <m/>
    <m/>
    <m/>
    <m/>
    <x v="4"/>
    <m/>
    <x v="3"/>
    <x v="8"/>
    <m/>
    <m/>
    <m/>
    <m/>
    <m/>
    <m/>
    <m/>
    <m/>
    <m/>
    <m/>
    <m/>
    <m/>
    <m/>
    <m/>
    <m/>
    <m/>
    <m/>
    <s v="Нарушений не было"/>
    <m/>
    <m/>
    <m/>
  </r>
  <r>
    <x v="8"/>
    <x v="12"/>
    <m/>
    <x v="255"/>
    <m/>
    <m/>
    <m/>
    <m/>
    <m/>
    <m/>
    <m/>
    <x v="4"/>
    <m/>
    <x v="3"/>
    <x v="8"/>
    <m/>
    <m/>
    <m/>
    <m/>
    <m/>
    <m/>
    <m/>
    <m/>
    <m/>
    <m/>
    <m/>
    <m/>
    <m/>
    <m/>
    <m/>
    <m/>
    <m/>
    <s v="Нарушений не было"/>
    <m/>
    <m/>
    <m/>
  </r>
  <r>
    <x v="8"/>
    <x v="12"/>
    <m/>
    <x v="256"/>
    <m/>
    <m/>
    <m/>
    <m/>
    <m/>
    <m/>
    <m/>
    <x v="4"/>
    <m/>
    <x v="3"/>
    <x v="8"/>
    <m/>
    <m/>
    <m/>
    <m/>
    <m/>
    <m/>
    <m/>
    <m/>
    <m/>
    <m/>
    <m/>
    <m/>
    <m/>
    <m/>
    <m/>
    <m/>
    <m/>
    <s v="Нарушений не было"/>
    <m/>
    <m/>
    <m/>
  </r>
  <r>
    <x v="8"/>
    <x v="12"/>
    <m/>
    <x v="22"/>
    <m/>
    <m/>
    <m/>
    <m/>
    <m/>
    <m/>
    <m/>
    <x v="4"/>
    <m/>
    <x v="3"/>
    <x v="8"/>
    <m/>
    <m/>
    <m/>
    <m/>
    <m/>
    <m/>
    <m/>
    <m/>
    <m/>
    <m/>
    <m/>
    <m/>
    <m/>
    <m/>
    <m/>
    <m/>
    <m/>
    <s v="Нарушений не было"/>
    <m/>
    <m/>
    <m/>
  </r>
  <r>
    <x v="8"/>
    <x v="12"/>
    <m/>
    <x v="257"/>
    <m/>
    <m/>
    <m/>
    <m/>
    <m/>
    <m/>
    <m/>
    <x v="4"/>
    <m/>
    <x v="3"/>
    <x v="8"/>
    <m/>
    <m/>
    <m/>
    <m/>
    <m/>
    <m/>
    <m/>
    <m/>
    <m/>
    <m/>
    <m/>
    <m/>
    <m/>
    <m/>
    <m/>
    <m/>
    <m/>
    <s v="Нарушений не было"/>
    <m/>
    <m/>
    <m/>
  </r>
  <r>
    <x v="8"/>
    <x v="12"/>
    <m/>
    <x v="258"/>
    <m/>
    <m/>
    <m/>
    <m/>
    <m/>
    <m/>
    <m/>
    <x v="4"/>
    <m/>
    <x v="3"/>
    <x v="8"/>
    <m/>
    <m/>
    <m/>
    <m/>
    <m/>
    <m/>
    <m/>
    <m/>
    <m/>
    <m/>
    <m/>
    <m/>
    <m/>
    <m/>
    <m/>
    <m/>
    <m/>
    <s v="Нарушений не было"/>
    <m/>
    <m/>
    <m/>
  </r>
  <r>
    <x v="8"/>
    <x v="12"/>
    <m/>
    <x v="259"/>
    <m/>
    <m/>
    <m/>
    <m/>
    <m/>
    <m/>
    <m/>
    <x v="4"/>
    <m/>
    <x v="3"/>
    <x v="8"/>
    <m/>
    <m/>
    <m/>
    <m/>
    <m/>
    <m/>
    <m/>
    <m/>
    <m/>
    <m/>
    <m/>
    <m/>
    <m/>
    <m/>
    <m/>
    <m/>
    <m/>
    <s v="Нарушений не было"/>
    <m/>
    <m/>
    <m/>
  </r>
  <r>
    <x v="8"/>
    <x v="12"/>
    <m/>
    <x v="260"/>
    <m/>
    <m/>
    <m/>
    <m/>
    <m/>
    <m/>
    <m/>
    <x v="4"/>
    <m/>
    <x v="3"/>
    <x v="8"/>
    <m/>
    <m/>
    <m/>
    <m/>
    <m/>
    <m/>
    <m/>
    <m/>
    <m/>
    <m/>
    <m/>
    <m/>
    <m/>
    <m/>
    <m/>
    <m/>
    <m/>
    <s v="Нарушений не было"/>
    <m/>
    <m/>
    <m/>
  </r>
  <r>
    <x v="8"/>
    <x v="12"/>
    <m/>
    <x v="261"/>
    <m/>
    <m/>
    <m/>
    <m/>
    <m/>
    <m/>
    <m/>
    <x v="4"/>
    <m/>
    <x v="3"/>
    <x v="8"/>
    <m/>
    <m/>
    <m/>
    <m/>
    <m/>
    <m/>
    <m/>
    <m/>
    <m/>
    <m/>
    <m/>
    <m/>
    <m/>
    <m/>
    <m/>
    <m/>
    <m/>
    <s v="Нарушений не было"/>
    <m/>
    <m/>
    <m/>
  </r>
  <r>
    <x v="8"/>
    <x v="12"/>
    <m/>
    <x v="262"/>
    <m/>
    <m/>
    <m/>
    <m/>
    <m/>
    <m/>
    <m/>
    <x v="4"/>
    <m/>
    <x v="3"/>
    <x v="8"/>
    <m/>
    <m/>
    <m/>
    <m/>
    <m/>
    <m/>
    <m/>
    <m/>
    <m/>
    <m/>
    <m/>
    <m/>
    <m/>
    <m/>
    <m/>
    <m/>
    <m/>
    <s v="Нарушений не было"/>
    <m/>
    <m/>
    <m/>
  </r>
  <r>
    <x v="8"/>
    <x v="12"/>
    <m/>
    <x v="263"/>
    <m/>
    <m/>
    <m/>
    <m/>
    <m/>
    <m/>
    <m/>
    <x v="4"/>
    <m/>
    <x v="3"/>
    <x v="8"/>
    <m/>
    <m/>
    <m/>
    <m/>
    <m/>
    <m/>
    <m/>
    <m/>
    <m/>
    <m/>
    <m/>
    <m/>
    <m/>
    <m/>
    <m/>
    <m/>
    <m/>
    <s v="Нарушений не было"/>
    <m/>
    <m/>
    <m/>
  </r>
  <r>
    <x v="8"/>
    <x v="12"/>
    <m/>
    <x v="264"/>
    <m/>
    <m/>
    <m/>
    <m/>
    <m/>
    <m/>
    <m/>
    <x v="4"/>
    <m/>
    <x v="3"/>
    <x v="8"/>
    <m/>
    <m/>
    <m/>
    <m/>
    <m/>
    <m/>
    <m/>
    <m/>
    <m/>
    <m/>
    <m/>
    <m/>
    <m/>
    <m/>
    <m/>
    <m/>
    <m/>
    <s v="Нарушений не было"/>
    <m/>
    <m/>
    <m/>
  </r>
  <r>
    <x v="8"/>
    <x v="12"/>
    <m/>
    <x v="265"/>
    <m/>
    <m/>
    <m/>
    <m/>
    <m/>
    <m/>
    <m/>
    <x v="4"/>
    <m/>
    <x v="3"/>
    <x v="8"/>
    <m/>
    <m/>
    <m/>
    <m/>
    <m/>
    <m/>
    <m/>
    <m/>
    <m/>
    <m/>
    <m/>
    <m/>
    <m/>
    <m/>
    <m/>
    <m/>
    <m/>
    <s v="Нарушений не было"/>
    <m/>
    <m/>
    <m/>
  </r>
  <r>
    <x v="8"/>
    <x v="12"/>
    <m/>
    <x v="266"/>
    <m/>
    <m/>
    <m/>
    <m/>
    <m/>
    <m/>
    <m/>
    <x v="4"/>
    <m/>
    <x v="3"/>
    <x v="8"/>
    <m/>
    <m/>
    <m/>
    <m/>
    <m/>
    <m/>
    <m/>
    <m/>
    <m/>
    <m/>
    <m/>
    <m/>
    <m/>
    <m/>
    <m/>
    <m/>
    <m/>
    <s v="Нарушений не было"/>
    <m/>
    <m/>
    <m/>
  </r>
  <r>
    <x v="8"/>
    <x v="12"/>
    <m/>
    <x v="267"/>
    <m/>
    <m/>
    <m/>
    <m/>
    <m/>
    <m/>
    <m/>
    <x v="4"/>
    <m/>
    <x v="3"/>
    <x v="8"/>
    <m/>
    <m/>
    <m/>
    <m/>
    <m/>
    <m/>
    <m/>
    <m/>
    <m/>
    <m/>
    <m/>
    <m/>
    <m/>
    <m/>
    <m/>
    <m/>
    <m/>
    <s v="Нарушений не было"/>
    <m/>
    <m/>
    <m/>
  </r>
  <r>
    <x v="8"/>
    <x v="12"/>
    <m/>
    <x v="268"/>
    <m/>
    <m/>
    <m/>
    <m/>
    <m/>
    <m/>
    <m/>
    <x v="4"/>
    <m/>
    <x v="3"/>
    <x v="8"/>
    <m/>
    <m/>
    <m/>
    <m/>
    <m/>
    <m/>
    <m/>
    <m/>
    <m/>
    <m/>
    <m/>
    <m/>
    <m/>
    <m/>
    <m/>
    <m/>
    <m/>
    <s v="Нарушений не было"/>
    <m/>
    <m/>
    <m/>
  </r>
  <r>
    <x v="8"/>
    <x v="12"/>
    <m/>
    <x v="269"/>
    <m/>
    <m/>
    <m/>
    <m/>
    <m/>
    <m/>
    <m/>
    <x v="4"/>
    <m/>
    <x v="3"/>
    <x v="8"/>
    <m/>
    <m/>
    <m/>
    <m/>
    <m/>
    <m/>
    <m/>
    <m/>
    <m/>
    <m/>
    <m/>
    <m/>
    <m/>
    <m/>
    <m/>
    <m/>
    <m/>
    <s v="Нарушений не было"/>
    <m/>
    <m/>
    <m/>
  </r>
  <r>
    <x v="8"/>
    <x v="12"/>
    <m/>
    <x v="270"/>
    <m/>
    <m/>
    <m/>
    <m/>
    <m/>
    <m/>
    <m/>
    <x v="4"/>
    <m/>
    <x v="3"/>
    <x v="8"/>
    <m/>
    <m/>
    <m/>
    <m/>
    <m/>
    <m/>
    <m/>
    <m/>
    <m/>
    <m/>
    <m/>
    <m/>
    <m/>
    <m/>
    <m/>
    <m/>
    <m/>
    <s v="Нарушений не было"/>
    <m/>
    <m/>
    <m/>
  </r>
  <r>
    <x v="8"/>
    <x v="12"/>
    <m/>
    <x v="271"/>
    <m/>
    <m/>
    <m/>
    <m/>
    <m/>
    <m/>
    <m/>
    <x v="4"/>
    <m/>
    <x v="3"/>
    <x v="8"/>
    <m/>
    <m/>
    <m/>
    <m/>
    <m/>
    <m/>
    <m/>
    <m/>
    <m/>
    <m/>
    <m/>
    <m/>
    <m/>
    <m/>
    <m/>
    <m/>
    <m/>
    <s v="Нарушений не было"/>
    <m/>
    <m/>
    <m/>
  </r>
  <r>
    <x v="8"/>
    <x v="12"/>
    <m/>
    <x v="272"/>
    <m/>
    <m/>
    <m/>
    <m/>
    <m/>
    <m/>
    <m/>
    <x v="4"/>
    <m/>
    <x v="3"/>
    <x v="8"/>
    <m/>
    <m/>
    <m/>
    <m/>
    <m/>
    <m/>
    <m/>
    <m/>
    <m/>
    <m/>
    <m/>
    <m/>
    <m/>
    <m/>
    <m/>
    <m/>
    <m/>
    <s v="Нарушений не было"/>
    <m/>
    <m/>
    <m/>
  </r>
  <r>
    <x v="8"/>
    <x v="12"/>
    <m/>
    <x v="273"/>
    <m/>
    <m/>
    <m/>
    <m/>
    <m/>
    <m/>
    <m/>
    <x v="4"/>
    <m/>
    <x v="3"/>
    <x v="8"/>
    <m/>
    <m/>
    <m/>
    <m/>
    <m/>
    <m/>
    <m/>
    <m/>
    <m/>
    <m/>
    <m/>
    <m/>
    <m/>
    <m/>
    <m/>
    <m/>
    <m/>
    <s v="Нарушений не было"/>
    <m/>
    <m/>
    <m/>
  </r>
  <r>
    <x v="9"/>
    <x v="12"/>
    <m/>
    <x v="274"/>
    <m/>
    <m/>
    <m/>
    <m/>
    <m/>
    <m/>
    <m/>
    <x v="4"/>
    <m/>
    <x v="3"/>
    <x v="8"/>
    <m/>
    <m/>
    <m/>
    <m/>
    <m/>
    <m/>
    <m/>
    <m/>
    <m/>
    <m/>
    <m/>
    <m/>
    <m/>
    <m/>
    <m/>
    <m/>
    <m/>
    <s v="Нарушений не было"/>
    <m/>
    <m/>
    <m/>
  </r>
  <r>
    <x v="9"/>
    <x v="12"/>
    <m/>
    <x v="275"/>
    <m/>
    <m/>
    <m/>
    <m/>
    <m/>
    <m/>
    <m/>
    <x v="4"/>
    <m/>
    <x v="3"/>
    <x v="8"/>
    <m/>
    <m/>
    <m/>
    <m/>
    <m/>
    <m/>
    <m/>
    <m/>
    <m/>
    <m/>
    <m/>
    <m/>
    <m/>
    <m/>
    <m/>
    <m/>
    <m/>
    <s v="Нарушений не было"/>
    <m/>
    <m/>
    <m/>
  </r>
  <r>
    <x v="9"/>
    <x v="12"/>
    <m/>
    <x v="23"/>
    <m/>
    <m/>
    <m/>
    <m/>
    <m/>
    <m/>
    <m/>
    <x v="4"/>
    <m/>
    <x v="3"/>
    <x v="8"/>
    <m/>
    <m/>
    <m/>
    <m/>
    <m/>
    <m/>
    <m/>
    <m/>
    <m/>
    <m/>
    <m/>
    <m/>
    <m/>
    <m/>
    <m/>
    <m/>
    <m/>
    <s v="Нарушений не было"/>
    <m/>
    <m/>
    <m/>
  </r>
  <r>
    <x v="9"/>
    <x v="12"/>
    <m/>
    <x v="276"/>
    <m/>
    <m/>
    <m/>
    <m/>
    <m/>
    <m/>
    <m/>
    <x v="4"/>
    <m/>
    <x v="3"/>
    <x v="8"/>
    <m/>
    <m/>
    <m/>
    <m/>
    <m/>
    <m/>
    <m/>
    <m/>
    <m/>
    <m/>
    <m/>
    <m/>
    <m/>
    <m/>
    <m/>
    <m/>
    <m/>
    <s v="Нарушений не было"/>
    <m/>
    <m/>
    <m/>
  </r>
  <r>
    <x v="9"/>
    <x v="12"/>
    <m/>
    <x v="277"/>
    <m/>
    <m/>
    <m/>
    <m/>
    <m/>
    <m/>
    <m/>
    <x v="4"/>
    <m/>
    <x v="3"/>
    <x v="8"/>
    <m/>
    <m/>
    <m/>
    <m/>
    <m/>
    <m/>
    <m/>
    <m/>
    <m/>
    <m/>
    <m/>
    <m/>
    <m/>
    <m/>
    <m/>
    <m/>
    <m/>
    <s v="Нарушений не было"/>
    <m/>
    <m/>
    <m/>
  </r>
  <r>
    <x v="9"/>
    <x v="12"/>
    <m/>
    <x v="278"/>
    <m/>
    <m/>
    <m/>
    <m/>
    <m/>
    <m/>
    <m/>
    <x v="4"/>
    <m/>
    <x v="3"/>
    <x v="8"/>
    <m/>
    <m/>
    <m/>
    <m/>
    <m/>
    <m/>
    <m/>
    <m/>
    <m/>
    <m/>
    <m/>
    <m/>
    <m/>
    <m/>
    <m/>
    <m/>
    <m/>
    <s v="Нарушений не было"/>
    <m/>
    <m/>
    <m/>
  </r>
  <r>
    <x v="9"/>
    <x v="12"/>
    <m/>
    <x v="279"/>
    <m/>
    <m/>
    <m/>
    <m/>
    <m/>
    <m/>
    <m/>
    <x v="4"/>
    <m/>
    <x v="3"/>
    <x v="8"/>
    <m/>
    <m/>
    <m/>
    <m/>
    <m/>
    <m/>
    <m/>
    <m/>
    <m/>
    <m/>
    <m/>
    <m/>
    <m/>
    <m/>
    <m/>
    <m/>
    <m/>
    <s v="Нарушений не было"/>
    <m/>
    <m/>
    <m/>
  </r>
  <r>
    <x v="9"/>
    <x v="12"/>
    <m/>
    <x v="24"/>
    <m/>
    <m/>
    <m/>
    <m/>
    <m/>
    <m/>
    <m/>
    <x v="4"/>
    <m/>
    <x v="3"/>
    <x v="8"/>
    <m/>
    <m/>
    <m/>
    <m/>
    <m/>
    <m/>
    <m/>
    <m/>
    <m/>
    <m/>
    <m/>
    <m/>
    <m/>
    <m/>
    <m/>
    <m/>
    <m/>
    <s v="Нарушений не было"/>
    <m/>
    <m/>
    <m/>
  </r>
  <r>
    <x v="9"/>
    <x v="12"/>
    <m/>
    <x v="25"/>
    <m/>
    <m/>
    <m/>
    <m/>
    <m/>
    <m/>
    <m/>
    <x v="4"/>
    <m/>
    <x v="3"/>
    <x v="8"/>
    <m/>
    <m/>
    <m/>
    <m/>
    <m/>
    <m/>
    <m/>
    <m/>
    <m/>
    <m/>
    <m/>
    <m/>
    <m/>
    <m/>
    <m/>
    <m/>
    <m/>
    <s v="Нарушений не было"/>
    <m/>
    <m/>
    <m/>
  </r>
  <r>
    <x v="9"/>
    <x v="12"/>
    <m/>
    <x v="280"/>
    <m/>
    <m/>
    <m/>
    <m/>
    <m/>
    <m/>
    <m/>
    <x v="4"/>
    <m/>
    <x v="3"/>
    <x v="8"/>
    <m/>
    <m/>
    <m/>
    <m/>
    <m/>
    <m/>
    <m/>
    <m/>
    <m/>
    <m/>
    <m/>
    <m/>
    <m/>
    <m/>
    <m/>
    <m/>
    <m/>
    <s v="Нарушений не было"/>
    <m/>
    <m/>
    <m/>
  </r>
  <r>
    <x v="9"/>
    <x v="12"/>
    <m/>
    <x v="281"/>
    <m/>
    <m/>
    <m/>
    <m/>
    <m/>
    <m/>
    <m/>
    <x v="4"/>
    <m/>
    <x v="3"/>
    <x v="8"/>
    <m/>
    <m/>
    <m/>
    <m/>
    <m/>
    <m/>
    <m/>
    <m/>
    <m/>
    <m/>
    <m/>
    <m/>
    <m/>
    <m/>
    <m/>
    <m/>
    <m/>
    <s v="Нарушений не было"/>
    <m/>
    <m/>
    <m/>
  </r>
  <r>
    <x v="9"/>
    <x v="12"/>
    <m/>
    <x v="282"/>
    <m/>
    <m/>
    <m/>
    <m/>
    <m/>
    <m/>
    <m/>
    <x v="4"/>
    <m/>
    <x v="3"/>
    <x v="8"/>
    <m/>
    <m/>
    <m/>
    <m/>
    <m/>
    <m/>
    <m/>
    <m/>
    <m/>
    <m/>
    <m/>
    <m/>
    <m/>
    <m/>
    <m/>
    <m/>
    <m/>
    <s v="Нарушений не было"/>
    <m/>
    <m/>
    <m/>
  </r>
  <r>
    <x v="9"/>
    <x v="12"/>
    <m/>
    <x v="283"/>
    <m/>
    <m/>
    <m/>
    <m/>
    <m/>
    <m/>
    <m/>
    <x v="4"/>
    <m/>
    <x v="3"/>
    <x v="8"/>
    <m/>
    <m/>
    <m/>
    <m/>
    <m/>
    <m/>
    <m/>
    <m/>
    <m/>
    <m/>
    <m/>
    <m/>
    <m/>
    <m/>
    <m/>
    <m/>
    <m/>
    <s v="Нарушений не было"/>
    <m/>
    <m/>
    <m/>
  </r>
  <r>
    <x v="9"/>
    <x v="12"/>
    <m/>
    <x v="284"/>
    <m/>
    <m/>
    <m/>
    <m/>
    <m/>
    <m/>
    <m/>
    <x v="4"/>
    <m/>
    <x v="3"/>
    <x v="8"/>
    <m/>
    <m/>
    <m/>
    <m/>
    <m/>
    <m/>
    <m/>
    <m/>
    <m/>
    <m/>
    <m/>
    <m/>
    <m/>
    <m/>
    <m/>
    <m/>
    <m/>
    <s v="Нарушений не было"/>
    <m/>
    <m/>
    <m/>
  </r>
  <r>
    <x v="9"/>
    <x v="12"/>
    <m/>
    <x v="285"/>
    <m/>
    <m/>
    <m/>
    <m/>
    <m/>
    <m/>
    <m/>
    <x v="4"/>
    <m/>
    <x v="3"/>
    <x v="8"/>
    <m/>
    <m/>
    <m/>
    <m/>
    <m/>
    <m/>
    <m/>
    <m/>
    <m/>
    <m/>
    <m/>
    <m/>
    <m/>
    <m/>
    <m/>
    <m/>
    <m/>
    <s v="Нарушений не было"/>
    <m/>
    <m/>
    <m/>
  </r>
  <r>
    <x v="9"/>
    <x v="12"/>
    <m/>
    <x v="286"/>
    <m/>
    <m/>
    <m/>
    <m/>
    <m/>
    <m/>
    <m/>
    <x v="4"/>
    <m/>
    <x v="3"/>
    <x v="8"/>
    <m/>
    <m/>
    <m/>
    <m/>
    <m/>
    <m/>
    <m/>
    <m/>
    <m/>
    <m/>
    <m/>
    <m/>
    <m/>
    <m/>
    <m/>
    <m/>
    <m/>
    <s v="Нарушений не было"/>
    <m/>
    <m/>
    <m/>
  </r>
  <r>
    <x v="9"/>
    <x v="12"/>
    <m/>
    <x v="287"/>
    <m/>
    <m/>
    <m/>
    <m/>
    <m/>
    <m/>
    <m/>
    <x v="4"/>
    <m/>
    <x v="3"/>
    <x v="8"/>
    <m/>
    <m/>
    <m/>
    <m/>
    <m/>
    <m/>
    <m/>
    <m/>
    <m/>
    <m/>
    <m/>
    <m/>
    <m/>
    <m/>
    <m/>
    <m/>
    <m/>
    <s v="Нарушений не было"/>
    <m/>
    <m/>
    <m/>
  </r>
  <r>
    <x v="9"/>
    <x v="12"/>
    <m/>
    <x v="288"/>
    <m/>
    <m/>
    <m/>
    <m/>
    <m/>
    <m/>
    <m/>
    <x v="4"/>
    <m/>
    <x v="3"/>
    <x v="8"/>
    <m/>
    <m/>
    <m/>
    <m/>
    <m/>
    <m/>
    <m/>
    <m/>
    <m/>
    <m/>
    <m/>
    <m/>
    <m/>
    <m/>
    <m/>
    <m/>
    <m/>
    <s v="Нарушений не было"/>
    <m/>
    <m/>
    <m/>
  </r>
  <r>
    <x v="9"/>
    <x v="12"/>
    <m/>
    <x v="26"/>
    <m/>
    <m/>
    <m/>
    <m/>
    <m/>
    <m/>
    <m/>
    <x v="4"/>
    <m/>
    <x v="3"/>
    <x v="8"/>
    <m/>
    <m/>
    <m/>
    <m/>
    <m/>
    <m/>
    <m/>
    <m/>
    <m/>
    <m/>
    <m/>
    <m/>
    <m/>
    <m/>
    <m/>
    <m/>
    <m/>
    <s v="Нарушений не было"/>
    <m/>
    <m/>
    <m/>
  </r>
  <r>
    <x v="9"/>
    <x v="12"/>
    <m/>
    <x v="289"/>
    <m/>
    <m/>
    <m/>
    <m/>
    <m/>
    <m/>
    <m/>
    <x v="4"/>
    <m/>
    <x v="3"/>
    <x v="8"/>
    <m/>
    <m/>
    <m/>
    <m/>
    <m/>
    <m/>
    <m/>
    <m/>
    <m/>
    <m/>
    <m/>
    <m/>
    <m/>
    <m/>
    <m/>
    <m/>
    <m/>
    <s v="Нарушений не было"/>
    <m/>
    <m/>
    <m/>
  </r>
  <r>
    <x v="9"/>
    <x v="12"/>
    <m/>
    <x v="290"/>
    <m/>
    <m/>
    <m/>
    <m/>
    <m/>
    <m/>
    <m/>
    <x v="4"/>
    <m/>
    <x v="3"/>
    <x v="8"/>
    <m/>
    <m/>
    <m/>
    <m/>
    <m/>
    <m/>
    <m/>
    <m/>
    <m/>
    <m/>
    <m/>
    <m/>
    <m/>
    <m/>
    <m/>
    <m/>
    <m/>
    <s v="Нарушений не было"/>
    <m/>
    <m/>
    <m/>
  </r>
  <r>
    <x v="9"/>
    <x v="12"/>
    <m/>
    <x v="291"/>
    <m/>
    <m/>
    <m/>
    <m/>
    <m/>
    <m/>
    <m/>
    <x v="4"/>
    <m/>
    <x v="3"/>
    <x v="8"/>
    <m/>
    <m/>
    <m/>
    <m/>
    <m/>
    <m/>
    <m/>
    <m/>
    <m/>
    <m/>
    <m/>
    <m/>
    <m/>
    <m/>
    <m/>
    <m/>
    <m/>
    <s v="Нарушений не было"/>
    <m/>
    <m/>
    <m/>
  </r>
  <r>
    <x v="9"/>
    <x v="12"/>
    <m/>
    <x v="292"/>
    <m/>
    <m/>
    <m/>
    <m/>
    <m/>
    <m/>
    <m/>
    <x v="4"/>
    <m/>
    <x v="3"/>
    <x v="8"/>
    <m/>
    <m/>
    <m/>
    <m/>
    <m/>
    <m/>
    <m/>
    <m/>
    <m/>
    <m/>
    <m/>
    <m/>
    <m/>
    <m/>
    <m/>
    <m/>
    <m/>
    <s v="Нарушений не было"/>
    <m/>
    <m/>
    <m/>
  </r>
  <r>
    <x v="9"/>
    <x v="12"/>
    <m/>
    <x v="293"/>
    <m/>
    <m/>
    <m/>
    <m/>
    <m/>
    <m/>
    <m/>
    <x v="4"/>
    <m/>
    <x v="3"/>
    <x v="8"/>
    <m/>
    <m/>
    <m/>
    <m/>
    <m/>
    <m/>
    <m/>
    <m/>
    <m/>
    <m/>
    <m/>
    <m/>
    <m/>
    <m/>
    <m/>
    <m/>
    <m/>
    <s v="Нарушений не было"/>
    <m/>
    <m/>
    <m/>
  </r>
  <r>
    <x v="9"/>
    <x v="12"/>
    <m/>
    <x v="294"/>
    <m/>
    <m/>
    <m/>
    <m/>
    <m/>
    <m/>
    <m/>
    <x v="4"/>
    <m/>
    <x v="3"/>
    <x v="8"/>
    <m/>
    <m/>
    <m/>
    <m/>
    <m/>
    <m/>
    <m/>
    <m/>
    <m/>
    <m/>
    <m/>
    <m/>
    <m/>
    <m/>
    <m/>
    <m/>
    <m/>
    <s v="Нарушений не было"/>
    <m/>
    <m/>
    <m/>
  </r>
  <r>
    <x v="9"/>
    <x v="12"/>
    <m/>
    <x v="295"/>
    <m/>
    <m/>
    <m/>
    <m/>
    <m/>
    <m/>
    <m/>
    <x v="4"/>
    <m/>
    <x v="3"/>
    <x v="8"/>
    <m/>
    <m/>
    <m/>
    <m/>
    <m/>
    <m/>
    <m/>
    <m/>
    <m/>
    <m/>
    <m/>
    <m/>
    <m/>
    <m/>
    <m/>
    <m/>
    <m/>
    <s v="Нарушений не было"/>
    <m/>
    <m/>
    <m/>
  </r>
  <r>
    <x v="9"/>
    <x v="12"/>
    <s v="РН-ЭН"/>
    <x v="337"/>
    <d v="1899-12-30T17:50:00"/>
    <d v="2014-11-27T00:00:00"/>
    <d v="1899-12-30T20:20:00"/>
    <d v="1899-12-30T02:30:00"/>
    <n v="3"/>
    <s v="МТЗ, Iст."/>
    <s v="АПВН, РПВН"/>
    <x v="0"/>
    <s v="Ф-522"/>
    <x v="2"/>
    <x v="2"/>
    <s v="ВЛ-6кВ"/>
    <s v="М/р &quot;Нядейюское&quot;.                  Короткое замыкание из-за обрыва вязки провода на ВЛ-6кВ Ф-522 оп. 12 в следствии вибрации (&quot;пляски&quot;) проводов. Замена вязок, ввод ВЛ-6кВ Ф-522 в работу."/>
    <n v="8.2650000000000006"/>
    <n v="0.111"/>
    <n v="8.3759999999999994"/>
    <m/>
    <m/>
    <m/>
    <m/>
    <m/>
    <m/>
    <m/>
    <m/>
    <m/>
    <s v="КП23"/>
    <s v="ПУ-8"/>
    <s v="ПУ-5"/>
    <m/>
    <m/>
    <m/>
    <m/>
  </r>
  <r>
    <x v="10"/>
    <x v="12"/>
    <s v="Филиал ЗАО &quot;РН-Энергонефть&quot; в РК"/>
    <x v="352"/>
    <d v="1899-12-30T19:05:00"/>
    <d v="2014-12-10T00:00:00"/>
    <d v="1899-12-30T21:05:00"/>
    <d v="1899-12-30T02:00:00"/>
    <n v="7"/>
    <s v="МТЗ, Iст."/>
    <s v="АПВН, РПВН"/>
    <x v="0"/>
    <s v="Ф-408"/>
    <x v="2"/>
    <x v="2"/>
    <s v="ВЛ-6кВ"/>
    <s v="М/р &quot;Сандивейское&quot;. Короткое замыкание из-за обрыва вязки провода на ВЛ-6кВ Ф-408 оп. 10 в следствии выдавливания опоры грунтом. Замена вязок, ревизия траверсы, ввод ВЛ-6кВ Ф-408 в работу."/>
    <n v="7.3120000000000003"/>
    <n v="6.2E-2"/>
    <n v="7.3740000000000006"/>
    <m/>
    <m/>
    <m/>
    <m/>
    <m/>
    <m/>
    <m/>
    <m/>
    <m/>
    <s v="КП23"/>
    <s v="ПУ8"/>
    <s v="ПУ5"/>
    <m/>
    <m/>
    <m/>
    <m/>
  </r>
  <r>
    <x v="10"/>
    <x v="12"/>
    <s v="Филиал ЗАО &quot;РН-Энергонефть&quot; в РК"/>
    <x v="358"/>
    <d v="1899-12-30T18:40:00"/>
    <d v="2014-12-12T00:00:00"/>
    <d v="1899-12-30T20:38:00"/>
    <d v="1899-12-30T01:58:00"/>
    <n v="1"/>
    <s v="-"/>
    <s v="-"/>
    <x v="0"/>
    <s v="АВ"/>
    <x v="5"/>
    <x v="9"/>
    <s v="СУ ЭЦН"/>
    <s v="М/р &quot;Черпаюское&quot;. Вследствии нагрева кабельного наконечника КЛ-0,4кВ в КТП - 6/0,4 кВ №563 , питающей  СУ ЭЦН скв.27 ,произошло отключение АВ-0,4кВ QF-1 действием тепловой защиты. Выполнена замена КЛ-0,4кВ."/>
    <n v="2.1230000000000002"/>
    <n v="1.7999999999999999E-2"/>
    <n v="2.141"/>
    <m/>
    <m/>
    <m/>
    <m/>
    <m/>
    <m/>
    <m/>
    <m/>
    <m/>
    <s v="КП23"/>
    <s v="ПУ8"/>
    <s v="ПУ5"/>
    <m/>
    <m/>
    <m/>
    <m/>
  </r>
  <r>
    <x v="0"/>
    <x v="13"/>
    <s v="РН-ЭН"/>
    <x v="302"/>
    <m/>
    <m/>
    <m/>
    <m/>
    <m/>
    <m/>
    <m/>
    <x v="4"/>
    <m/>
    <x v="3"/>
    <x v="8"/>
    <m/>
    <m/>
    <m/>
    <m/>
    <m/>
    <m/>
    <m/>
    <m/>
    <m/>
    <m/>
    <m/>
    <m/>
    <m/>
    <m/>
    <m/>
    <m/>
    <m/>
    <s v="нарушений не было"/>
    <m/>
    <m/>
    <m/>
  </r>
  <r>
    <x v="0"/>
    <x v="13"/>
    <s v="РН-ЭН"/>
    <x v="28"/>
    <m/>
    <m/>
    <m/>
    <m/>
    <m/>
    <m/>
    <m/>
    <x v="4"/>
    <m/>
    <x v="3"/>
    <x v="8"/>
    <m/>
    <m/>
    <m/>
    <m/>
    <m/>
    <m/>
    <m/>
    <m/>
    <m/>
    <m/>
    <m/>
    <m/>
    <m/>
    <m/>
    <m/>
    <m/>
    <m/>
    <s v="нарушений не было"/>
    <m/>
    <m/>
    <m/>
  </r>
  <r>
    <x v="0"/>
    <x v="13"/>
    <s v="РН-ЭН"/>
    <x v="29"/>
    <m/>
    <m/>
    <m/>
    <m/>
    <m/>
    <m/>
    <m/>
    <x v="4"/>
    <m/>
    <x v="3"/>
    <x v="8"/>
    <m/>
    <m/>
    <m/>
    <m/>
    <m/>
    <m/>
    <m/>
    <m/>
    <m/>
    <m/>
    <m/>
    <m/>
    <m/>
    <m/>
    <m/>
    <m/>
    <m/>
    <s v="нарушений не было"/>
    <m/>
    <m/>
    <m/>
  </r>
  <r>
    <x v="0"/>
    <x v="13"/>
    <s v="РН-ЭН"/>
    <x v="303"/>
    <m/>
    <m/>
    <m/>
    <m/>
    <m/>
    <m/>
    <m/>
    <x v="4"/>
    <m/>
    <x v="3"/>
    <x v="8"/>
    <m/>
    <m/>
    <m/>
    <m/>
    <m/>
    <m/>
    <m/>
    <m/>
    <m/>
    <m/>
    <m/>
    <m/>
    <m/>
    <m/>
    <m/>
    <m/>
    <m/>
    <s v="нарушений не было"/>
    <m/>
    <m/>
    <m/>
  </r>
  <r>
    <x v="0"/>
    <x v="13"/>
    <s v="РН-ЭН"/>
    <x v="304"/>
    <m/>
    <m/>
    <m/>
    <m/>
    <m/>
    <m/>
    <m/>
    <x v="4"/>
    <m/>
    <x v="3"/>
    <x v="8"/>
    <m/>
    <m/>
    <m/>
    <m/>
    <m/>
    <m/>
    <m/>
    <m/>
    <m/>
    <m/>
    <m/>
    <m/>
    <m/>
    <m/>
    <m/>
    <m/>
    <m/>
    <s v="нарушений не было"/>
    <m/>
    <m/>
    <m/>
  </r>
  <r>
    <x v="0"/>
    <x v="13"/>
    <s v="РН-ЭН"/>
    <x v="305"/>
    <m/>
    <m/>
    <m/>
    <m/>
    <m/>
    <m/>
    <m/>
    <x v="4"/>
    <m/>
    <x v="3"/>
    <x v="8"/>
    <m/>
    <m/>
    <m/>
    <m/>
    <m/>
    <m/>
    <m/>
    <m/>
    <m/>
    <m/>
    <m/>
    <m/>
    <m/>
    <m/>
    <m/>
    <m/>
    <m/>
    <s v="нарушений не было"/>
    <m/>
    <m/>
    <m/>
  </r>
  <r>
    <x v="0"/>
    <x v="13"/>
    <s v="РН-ЭН"/>
    <x v="306"/>
    <m/>
    <m/>
    <m/>
    <m/>
    <m/>
    <m/>
    <m/>
    <x v="4"/>
    <m/>
    <x v="3"/>
    <x v="8"/>
    <m/>
    <m/>
    <m/>
    <m/>
    <m/>
    <m/>
    <m/>
    <m/>
    <m/>
    <m/>
    <m/>
    <m/>
    <m/>
    <m/>
    <m/>
    <m/>
    <m/>
    <s v="нарушений не было"/>
    <m/>
    <m/>
    <m/>
  </r>
  <r>
    <x v="0"/>
    <x v="13"/>
    <s v="РН-ЭН"/>
    <x v="307"/>
    <m/>
    <m/>
    <m/>
    <m/>
    <m/>
    <m/>
    <m/>
    <x v="4"/>
    <m/>
    <x v="3"/>
    <x v="8"/>
    <m/>
    <m/>
    <m/>
    <m/>
    <m/>
    <m/>
    <m/>
    <m/>
    <m/>
    <m/>
    <m/>
    <m/>
    <m/>
    <m/>
    <m/>
    <m/>
    <m/>
    <s v="нарушений не было"/>
    <m/>
    <m/>
    <m/>
  </r>
  <r>
    <x v="0"/>
    <x v="13"/>
    <s v="РН-ЭН"/>
    <x v="0"/>
    <m/>
    <m/>
    <m/>
    <m/>
    <m/>
    <m/>
    <m/>
    <x v="4"/>
    <m/>
    <x v="3"/>
    <x v="8"/>
    <m/>
    <m/>
    <m/>
    <m/>
    <m/>
    <m/>
    <m/>
    <m/>
    <m/>
    <m/>
    <m/>
    <m/>
    <m/>
    <m/>
    <m/>
    <m/>
    <m/>
    <s v="нарушений не было"/>
    <m/>
    <m/>
    <m/>
  </r>
  <r>
    <x v="0"/>
    <x v="13"/>
    <s v="РН-ЭН"/>
    <x v="308"/>
    <m/>
    <m/>
    <m/>
    <m/>
    <m/>
    <m/>
    <m/>
    <x v="4"/>
    <m/>
    <x v="3"/>
    <x v="8"/>
    <m/>
    <m/>
    <m/>
    <m/>
    <m/>
    <m/>
    <m/>
    <m/>
    <m/>
    <m/>
    <m/>
    <m/>
    <m/>
    <m/>
    <m/>
    <m/>
    <m/>
    <s v="нарушений не было"/>
    <m/>
    <m/>
    <m/>
  </r>
  <r>
    <x v="0"/>
    <x v="13"/>
    <s v="РН-ЭН"/>
    <x v="309"/>
    <m/>
    <m/>
    <m/>
    <m/>
    <m/>
    <m/>
    <m/>
    <x v="4"/>
    <m/>
    <x v="3"/>
    <x v="8"/>
    <m/>
    <m/>
    <m/>
    <m/>
    <m/>
    <m/>
    <m/>
    <m/>
    <m/>
    <m/>
    <m/>
    <m/>
    <m/>
    <m/>
    <m/>
    <m/>
    <m/>
    <s v="нарушений не было"/>
    <m/>
    <m/>
    <m/>
  </r>
  <r>
    <x v="0"/>
    <x v="13"/>
    <s v="РН-ЭН"/>
    <x v="310"/>
    <m/>
    <m/>
    <m/>
    <m/>
    <m/>
    <m/>
    <m/>
    <x v="4"/>
    <m/>
    <x v="3"/>
    <x v="8"/>
    <m/>
    <m/>
    <m/>
    <m/>
    <m/>
    <m/>
    <m/>
    <m/>
    <m/>
    <m/>
    <m/>
    <m/>
    <m/>
    <m/>
    <m/>
    <m/>
    <m/>
    <s v="нарушений не было"/>
    <m/>
    <m/>
    <m/>
  </r>
  <r>
    <x v="0"/>
    <x v="13"/>
    <s v="РН-ЭН"/>
    <x v="30"/>
    <m/>
    <m/>
    <m/>
    <m/>
    <m/>
    <m/>
    <m/>
    <x v="4"/>
    <m/>
    <x v="3"/>
    <x v="8"/>
    <m/>
    <m/>
    <m/>
    <m/>
    <m/>
    <m/>
    <m/>
    <m/>
    <m/>
    <m/>
    <m/>
    <m/>
    <m/>
    <m/>
    <m/>
    <m/>
    <m/>
    <s v="нарушений не было"/>
    <m/>
    <m/>
    <m/>
  </r>
  <r>
    <x v="0"/>
    <x v="13"/>
    <s v="РН-ЭН"/>
    <x v="1"/>
    <m/>
    <m/>
    <m/>
    <m/>
    <m/>
    <m/>
    <m/>
    <x v="4"/>
    <m/>
    <x v="3"/>
    <x v="8"/>
    <m/>
    <m/>
    <m/>
    <m/>
    <m/>
    <m/>
    <m/>
    <m/>
    <m/>
    <m/>
    <m/>
    <m/>
    <m/>
    <m/>
    <m/>
    <m/>
    <m/>
    <s v="нарушений не было"/>
    <m/>
    <m/>
    <m/>
  </r>
  <r>
    <x v="0"/>
    <x v="13"/>
    <s v="РН-ЭН"/>
    <x v="31"/>
    <m/>
    <m/>
    <m/>
    <m/>
    <m/>
    <m/>
    <m/>
    <x v="4"/>
    <m/>
    <x v="3"/>
    <x v="8"/>
    <m/>
    <m/>
    <m/>
    <m/>
    <m/>
    <m/>
    <m/>
    <m/>
    <m/>
    <m/>
    <m/>
    <m/>
    <m/>
    <m/>
    <m/>
    <m/>
    <m/>
    <s v="нарушений не было"/>
    <m/>
    <m/>
    <m/>
  </r>
  <r>
    <x v="0"/>
    <x v="13"/>
    <s v="РН-ЭН"/>
    <x v="32"/>
    <m/>
    <m/>
    <m/>
    <m/>
    <m/>
    <m/>
    <m/>
    <x v="4"/>
    <m/>
    <x v="3"/>
    <x v="8"/>
    <m/>
    <m/>
    <m/>
    <m/>
    <m/>
    <m/>
    <m/>
    <m/>
    <m/>
    <m/>
    <m/>
    <m/>
    <m/>
    <m/>
    <m/>
    <m/>
    <m/>
    <s v="нарушений не было"/>
    <m/>
    <m/>
    <m/>
  </r>
  <r>
    <x v="0"/>
    <x v="13"/>
    <s v="РН-ЭН"/>
    <x v="33"/>
    <d v="1899-12-30T14:32:00"/>
    <d v="2014-01-17T00:00:00"/>
    <d v="1899-12-30T17:15:00"/>
    <d v="1899-12-30T02:43:00"/>
    <n v="1"/>
    <m/>
    <m/>
    <x v="1"/>
    <s v="Ф-63"/>
    <x v="2"/>
    <x v="2"/>
    <s v="Ф-63"/>
    <s v="порыв трубопровода водоконала, в охранной зоны Ф-63  ВЛ-6кВ опора №81, отключили фидер для безопасного проведения робот водоканалом по устронению порыва"/>
    <n v="0.27500000000000002"/>
    <n v="1.7000000000000001E-2"/>
    <n v="0.29200000000000004"/>
    <s v="ТЧ"/>
    <s v="нет данных"/>
    <s v="АС-70"/>
    <s v="нет данных"/>
    <s v="10.2013"/>
    <m/>
    <m/>
    <m/>
    <m/>
    <s v="КП17"/>
    <m/>
    <m/>
    <s v="порыв трубопровода водоконала, в охранной зоне ВЛ-6кВ Ф-63 опора №81, отключили фидер для безопасного проведения робот водоканалом по устронению порыва"/>
    <m/>
    <s v="с"/>
    <m/>
  </r>
  <r>
    <x v="0"/>
    <x v="13"/>
    <s v="РН-ЭН"/>
    <x v="2"/>
    <m/>
    <m/>
    <m/>
    <m/>
    <m/>
    <m/>
    <m/>
    <x v="4"/>
    <m/>
    <x v="3"/>
    <x v="8"/>
    <m/>
    <m/>
    <m/>
    <m/>
    <m/>
    <m/>
    <m/>
    <m/>
    <m/>
    <m/>
    <m/>
    <m/>
    <m/>
    <m/>
    <m/>
    <m/>
    <m/>
    <s v="нарушений не было"/>
    <m/>
    <m/>
    <s v="неуч.вр."/>
  </r>
  <r>
    <x v="0"/>
    <x v="13"/>
    <s v="РН-ЭН"/>
    <x v="34"/>
    <d v="1899-12-30T02:42:00"/>
    <d v="2014-01-19T00:00:00"/>
    <d v="1899-12-30T02:43:00"/>
    <d v="1899-12-30T00:01:00"/>
    <n v="18"/>
    <m/>
    <s v="АПВУ"/>
    <x v="0"/>
    <s v="Ф-15+27"/>
    <x v="2"/>
    <x v="2"/>
    <s v="Ф-15+27"/>
    <s v="АО,АПВУ."/>
    <n v="5.2999999999999999E-2"/>
    <n v="0.57999999999999996"/>
    <n v="0.63300000000000001"/>
    <s v="В"/>
    <n v="1989"/>
    <s v="                             ВВТЭ-10-20-630 УХЛ2."/>
    <s v="нет данных"/>
    <s v="12.2013"/>
    <m/>
    <m/>
    <m/>
    <d v="2013-11-28T00:00:00"/>
    <s v="КП25"/>
    <m/>
    <m/>
    <s v="Произвели осмотр ВЛ-6 кВ, замечаний - нет."/>
    <m/>
    <m/>
    <s v="неуч.вр."/>
  </r>
  <r>
    <x v="0"/>
    <x v="13"/>
    <s v="РН-ЭН"/>
    <x v="311"/>
    <m/>
    <m/>
    <m/>
    <m/>
    <m/>
    <m/>
    <m/>
    <x v="4"/>
    <m/>
    <x v="3"/>
    <x v="8"/>
    <m/>
    <m/>
    <m/>
    <m/>
    <m/>
    <m/>
    <m/>
    <m/>
    <m/>
    <m/>
    <m/>
    <m/>
    <m/>
    <m/>
    <m/>
    <m/>
    <m/>
    <s v="нарушений не было"/>
    <m/>
    <m/>
    <s v="неуч.вр."/>
  </r>
  <r>
    <x v="0"/>
    <x v="13"/>
    <s v="РН-ЭН"/>
    <x v="35"/>
    <m/>
    <m/>
    <m/>
    <m/>
    <m/>
    <m/>
    <m/>
    <x v="4"/>
    <m/>
    <x v="3"/>
    <x v="8"/>
    <m/>
    <m/>
    <m/>
    <m/>
    <m/>
    <m/>
    <m/>
    <m/>
    <m/>
    <m/>
    <m/>
    <m/>
    <m/>
    <m/>
    <m/>
    <m/>
    <m/>
    <s v="нарушений не было"/>
    <m/>
    <m/>
    <s v="неуч.вр."/>
  </r>
  <r>
    <x v="0"/>
    <x v="13"/>
    <s v="РН-ЭН"/>
    <x v="35"/>
    <d v="1899-12-30T21:45:00"/>
    <d v="2014-01-21T00:00:00"/>
    <d v="1899-12-30T21:46:00"/>
    <d v="1899-12-30T00:01:00"/>
    <n v="14"/>
    <s v="МТЗ"/>
    <s v="АПВУ"/>
    <x v="3"/>
    <s v="Ф-155"/>
    <x v="2"/>
    <x v="2"/>
    <s v="Ф-155"/>
    <s v="А.О.Ф-155 МТЗ АПВУ, при остановке скв 164 &quot;Ачикулакская&quot;(R-0) по перегрузу"/>
    <n v="6.8000000000000005E-2"/>
    <n v="0.34399999999999997"/>
    <n v="0.41199999999999998"/>
    <s v="В"/>
    <n v="2002"/>
    <s v="АС-70"/>
    <s v="нет данных"/>
    <s v="10.2013"/>
    <m/>
    <m/>
    <m/>
    <m/>
    <s v="КП24"/>
    <m/>
    <m/>
    <s v="Произвели осмотр ВЛ-6 кВ, замечаний - нет."/>
    <s v="т"/>
    <m/>
    <s v="неуч.вр."/>
  </r>
  <r>
    <x v="0"/>
    <x v="13"/>
    <s v="РН-ЭН"/>
    <x v="35"/>
    <d v="1899-12-30T22:04:00"/>
    <d v="2014-01-22T00:00:00"/>
    <d v="1899-12-31T00:04:00"/>
    <d v="1899-12-30T02:00:00"/>
    <n v="5"/>
    <m/>
    <s v="РПНУ (АПВ-нет)"/>
    <x v="0"/>
    <s v="яч.№5 Ф-155"/>
    <x v="2"/>
    <x v="2"/>
    <s v="яч.№5 Ф-155"/>
    <s v="А.О.яч.№ 5 Ф-155 РПВУ, причина отключения не выяснена"/>
    <n v="1.9950000000000001"/>
    <n v="0.15"/>
    <n v="2.145"/>
    <s v="В"/>
    <n v="2002"/>
    <s v="АС-70"/>
    <s v="нет данных"/>
    <s v="10.2013"/>
    <m/>
    <m/>
    <m/>
    <m/>
    <s v="КП25"/>
    <m/>
    <m/>
    <s v="Произвели осмотр ВЛ-6 кВ, замечаний - нет."/>
    <m/>
    <m/>
    <m/>
  </r>
  <r>
    <x v="0"/>
    <x v="13"/>
    <s v="РН-ЭН"/>
    <x v="36"/>
    <d v="1899-12-30T05:59:00"/>
    <d v="2014-01-22T00:00:00"/>
    <d v="1899-12-30T10:10:00"/>
    <d v="1899-12-30T04:11:00"/>
    <n v="6"/>
    <s v="ТО "/>
    <s v="РПНУ (АПВ-нет)"/>
    <x v="0"/>
    <s v="Ф-69"/>
    <x v="2"/>
    <x v="2"/>
    <s v="Ф-69"/>
    <s v="Произвели осмотр ВЛ-6 кВ, замечаний нет."/>
    <n v="11.561999999999999"/>
    <n v="1.6060000000000001"/>
    <n v="13.167999999999999"/>
    <s v="Т"/>
    <s v="нет данных"/>
    <s v="нет данных"/>
    <s v="нет данных"/>
    <s v="нет данных, ТП не принято в эксплуатацию"/>
    <m/>
    <m/>
    <m/>
    <m/>
    <s v="КП23"/>
    <m/>
    <m/>
    <s v="Ф-69 АО ТО &quot;земля&quot; на шинах (ТП-7/69 сгорели 2 ПК и пробиты опорные изоляторы фазы &quot;А&quot; и &quot;В&quot;, тр-р 250 кВА-вышел из строя)"/>
    <m/>
    <m/>
    <m/>
  </r>
  <r>
    <x v="0"/>
    <x v="13"/>
    <s v="РН-ЭН"/>
    <x v="37"/>
    <m/>
    <m/>
    <m/>
    <m/>
    <m/>
    <m/>
    <m/>
    <x v="4"/>
    <m/>
    <x v="3"/>
    <x v="8"/>
    <m/>
    <m/>
    <m/>
    <m/>
    <m/>
    <m/>
    <m/>
    <m/>
    <m/>
    <m/>
    <m/>
    <m/>
    <m/>
    <m/>
    <m/>
    <m/>
    <m/>
    <s v="нарушений не было"/>
    <m/>
    <m/>
    <s v="неуч.вр."/>
  </r>
  <r>
    <x v="0"/>
    <x v="13"/>
    <s v="РН-ЭН"/>
    <x v="312"/>
    <m/>
    <m/>
    <m/>
    <m/>
    <m/>
    <m/>
    <m/>
    <x v="4"/>
    <m/>
    <x v="3"/>
    <x v="8"/>
    <m/>
    <m/>
    <m/>
    <m/>
    <m/>
    <m/>
    <m/>
    <m/>
    <m/>
    <m/>
    <m/>
    <m/>
    <m/>
    <m/>
    <m/>
    <m/>
    <m/>
    <m/>
    <m/>
    <m/>
    <s v="неуч.вр."/>
  </r>
  <r>
    <x v="0"/>
    <x v="13"/>
    <s v="РН-ЭН"/>
    <x v="313"/>
    <m/>
    <m/>
    <m/>
    <m/>
    <m/>
    <m/>
    <m/>
    <x v="4"/>
    <m/>
    <x v="3"/>
    <x v="8"/>
    <m/>
    <m/>
    <m/>
    <m/>
    <m/>
    <m/>
    <m/>
    <m/>
    <m/>
    <m/>
    <m/>
    <m/>
    <m/>
    <m/>
    <m/>
    <m/>
    <m/>
    <s v="нарушений не было"/>
    <m/>
    <m/>
    <s v="неуч.вр."/>
  </r>
  <r>
    <x v="0"/>
    <x v="13"/>
    <s v="РН-ЭН"/>
    <x v="38"/>
    <m/>
    <m/>
    <m/>
    <m/>
    <m/>
    <m/>
    <m/>
    <x v="4"/>
    <m/>
    <x v="3"/>
    <x v="8"/>
    <m/>
    <m/>
    <m/>
    <m/>
    <m/>
    <m/>
    <m/>
    <m/>
    <m/>
    <m/>
    <m/>
    <m/>
    <m/>
    <m/>
    <m/>
    <m/>
    <m/>
    <s v="нарушений не было"/>
    <m/>
    <m/>
    <s v="неуч.вр."/>
  </r>
  <r>
    <x v="0"/>
    <x v="13"/>
    <s v="РН-ЭН"/>
    <x v="41"/>
    <m/>
    <m/>
    <m/>
    <m/>
    <m/>
    <m/>
    <m/>
    <x v="4"/>
    <m/>
    <x v="3"/>
    <x v="8"/>
    <m/>
    <m/>
    <m/>
    <m/>
    <m/>
    <m/>
    <m/>
    <m/>
    <m/>
    <m/>
    <m/>
    <m/>
    <m/>
    <m/>
    <m/>
    <m/>
    <m/>
    <s v="нарушений не было"/>
    <m/>
    <m/>
    <s v="неуч.вр."/>
  </r>
  <r>
    <x v="0"/>
    <x v="13"/>
    <s v="РН-ЭН"/>
    <x v="42"/>
    <d v="1899-12-30T00:00:00"/>
    <d v="2014-01-30T00:00:00"/>
    <d v="1899-12-30T16:40:00"/>
    <d v="1899-12-30T16:40:00"/>
    <n v="1"/>
    <m/>
    <s v="РПВУ (АПВ-нет)"/>
    <x v="0"/>
    <s v="Ф-162 п/с 110/35/6 &quot;Прасковея-16&quot;"/>
    <x v="2"/>
    <x v="2"/>
    <s v="Ф-162"/>
    <s v="А.О. Ф-162 не поддавался включению, после осмотра ВЛ-6кВ - отключ.ЛР-1/162 ,Ф-162 в работе (метель,снег,гололед) затруднение -невозможность проезда ."/>
    <n v="11.917"/>
    <n v="1.2E-2"/>
    <n v="11.929"/>
    <s v="ТЧ"/>
    <n v="2007"/>
    <s v="АС-70"/>
    <s v="нет данных"/>
    <s v="05.2013"/>
    <m/>
    <m/>
    <m/>
    <m/>
    <s v="КП25"/>
    <m/>
    <m/>
    <s v="А.О., Т.О. В-Ф162 не поддавался включению, после осмотра ВЛ-6кВ - отключ.ЛР-1/162 , РПВУ, Ф-162 в работе (метель,снег,гололед) затруднение -невозможность проезда ."/>
    <m/>
    <m/>
    <m/>
  </r>
  <r>
    <x v="0"/>
    <x v="13"/>
    <s v="РН-ЭН"/>
    <x v="3"/>
    <m/>
    <m/>
    <m/>
    <m/>
    <m/>
    <m/>
    <m/>
    <x v="4"/>
    <m/>
    <x v="3"/>
    <x v="8"/>
    <m/>
    <m/>
    <m/>
    <m/>
    <m/>
    <m/>
    <m/>
    <m/>
    <m/>
    <m/>
    <m/>
    <m/>
    <m/>
    <m/>
    <m/>
    <m/>
    <m/>
    <s v="нарушений не было"/>
    <m/>
    <m/>
    <s v="неуч.вр."/>
  </r>
  <r>
    <x v="1"/>
    <x v="13"/>
    <s v="РН-ЭН"/>
    <x v="43"/>
    <d v="1899-12-30T09:55:00"/>
    <d v="2014-02-01T00:00:00"/>
    <d v="1899-12-30T10:50:00"/>
    <d v="1899-12-30T00:55:00"/>
    <n v="0"/>
    <m/>
    <s v="РПНУ (АПВ-нет)"/>
    <x v="2"/>
    <s v="ТП-11а ГУ-Подсолнечное"/>
    <x v="2"/>
    <x v="6"/>
    <s v="Ф-497 КРУ 10кВ ГУ-Подсолнечное"/>
    <s v="устранение деффектов ТП-11а ГУ-Подсолнечное с отключением Ф-497 КРУ-10кВ ГУ-Подсолнечное как следствие выход из строя технологического оборудования ГУ-Подсолнечное из-за низкой температуры окружающей среды"/>
    <m/>
    <m/>
    <m/>
    <s v="ТЧ"/>
    <s v="нет данных"/>
    <s v="АС-70"/>
    <s v="нет данных"/>
    <s v="05.2013"/>
    <m/>
    <m/>
    <m/>
    <m/>
    <s v="КП3"/>
    <m/>
    <m/>
    <s v="устранение дефектов ТП-11А ГУ Подсолнечное с отключением Ф-497 10кВ КРУ-10кВ ГУ Подсолнечное, как следствие при выходе из строя технологического оборудования ГУ Подсолнечное из-за низкой темперетуры окружающей среды."/>
    <m/>
    <m/>
    <m/>
  </r>
  <r>
    <x v="1"/>
    <x v="13"/>
    <s v="РН-ЭН"/>
    <x v="44"/>
    <m/>
    <m/>
    <m/>
    <m/>
    <m/>
    <m/>
    <m/>
    <x v="4"/>
    <m/>
    <x v="3"/>
    <x v="8"/>
    <m/>
    <m/>
    <m/>
    <m/>
    <m/>
    <m/>
    <m/>
    <m/>
    <m/>
    <m/>
    <m/>
    <m/>
    <m/>
    <m/>
    <m/>
    <m/>
    <m/>
    <s v="нарушений не было"/>
    <m/>
    <m/>
    <s v="неуч.вр."/>
  </r>
  <r>
    <x v="1"/>
    <x v="13"/>
    <s v="РН-ЭН"/>
    <x v="4"/>
    <m/>
    <m/>
    <m/>
    <m/>
    <m/>
    <m/>
    <m/>
    <x v="4"/>
    <m/>
    <x v="3"/>
    <x v="8"/>
    <m/>
    <m/>
    <m/>
    <m/>
    <m/>
    <m/>
    <m/>
    <m/>
    <m/>
    <m/>
    <m/>
    <m/>
    <m/>
    <m/>
    <m/>
    <m/>
    <m/>
    <s v="нарушений не было"/>
    <m/>
    <m/>
    <s v="неуч.вр."/>
  </r>
  <r>
    <x v="1"/>
    <x v="13"/>
    <s v="РН-ЭН"/>
    <x v="45"/>
    <d v="1899-12-30T10:25:00"/>
    <d v="2014-02-04T00:00:00"/>
    <d v="1899-12-30T10:26:00"/>
    <d v="1899-12-30T00:01:00"/>
    <n v="1"/>
    <m/>
    <s v="РПВУ (АПВ-нет)"/>
    <x v="0"/>
    <s v="Ф-162 "/>
    <x v="2"/>
    <x v="2"/>
    <s v="Ф-162"/>
    <s v="отключали кратковременно для отыскания земли"/>
    <n v="1.2E-2"/>
    <n v="3.5510000000000002"/>
    <n v="3.5630000000000002"/>
    <s v="ТЧ"/>
    <n v="2007"/>
    <s v="АС-70"/>
    <s v="нет данных"/>
    <s v="05.2013"/>
    <m/>
    <m/>
    <m/>
    <m/>
    <s v="КП24"/>
    <m/>
    <m/>
    <s v="отключали кратковременно для отыскания земли"/>
    <m/>
    <m/>
    <s v="неуч.вр."/>
  </r>
  <r>
    <x v="1"/>
    <x v="13"/>
    <s v="РН-ЭН"/>
    <x v="46"/>
    <d v="1899-12-30T14:11:00"/>
    <d v="2014-02-05T00:00:00"/>
    <d v="1899-12-30T14:12:00"/>
    <d v="1899-12-30T00:01:00"/>
    <n v="2"/>
    <s v="земля на ВТ-61"/>
    <m/>
    <x v="0"/>
    <s v="п/с 35/6 Величаевская-11 Ф-113"/>
    <x v="2"/>
    <x v="2"/>
    <s v="п/с 35/6 Величаевская-11 Ф-113"/>
    <s v="отключали кратковременно для отыскания земли "/>
    <m/>
    <n v="0.27300000000000002"/>
    <n v="0.27300000000000002"/>
    <s v="ТЧ"/>
    <s v="нет данных"/>
    <s v="АС-70"/>
    <s v="нет данных"/>
    <s v="11.2013"/>
    <m/>
    <m/>
    <m/>
    <m/>
    <s v="КП24"/>
    <m/>
    <m/>
    <s v="отключали кратковременно для отыскания земли"/>
    <m/>
    <m/>
    <s v="неуч.вр."/>
  </r>
  <r>
    <x v="1"/>
    <x v="13"/>
    <s v="РН-ЭН"/>
    <x v="46"/>
    <d v="1899-12-30T14:22:00"/>
    <d v="2014-02-05T00:00:00"/>
    <d v="1899-12-30T14:23:00"/>
    <d v="1899-12-30T00:01:00"/>
    <n v="4"/>
    <s v="земля на ВТ-61"/>
    <m/>
    <x v="0"/>
    <s v="Величаевская-11 Ф-114"/>
    <x v="2"/>
    <x v="2"/>
    <s v="Величаевская-11 Ф-114"/>
    <s v="отключали кратковременно для отыскания земли. При осмотре ВЛ-6кВ обнаружен обрыв вязки Ф-&quot;В&quot; на опоре №78,за яч.&quot;ЯКНО №10&quot; Ф-114 (дефект устранен)"/>
    <m/>
    <n v="0.32800000000000001"/>
    <n v="0.32800000000000001"/>
    <s v="ТЧ"/>
    <s v="нет данных"/>
    <s v="АС-70"/>
    <s v="нет данных"/>
    <s v="12.2013"/>
    <m/>
    <m/>
    <m/>
    <m/>
    <s v="КП24"/>
    <m/>
    <m/>
    <s v="отключали кратковременно для отыскания земли"/>
    <m/>
    <m/>
    <s v="неуч.вр."/>
  </r>
  <r>
    <x v="1"/>
    <x v="13"/>
    <s v="РН-ЭН"/>
    <x v="5"/>
    <m/>
    <m/>
    <m/>
    <m/>
    <m/>
    <m/>
    <m/>
    <x v="4"/>
    <m/>
    <x v="3"/>
    <x v="8"/>
    <m/>
    <m/>
    <m/>
    <m/>
    <m/>
    <m/>
    <m/>
    <m/>
    <m/>
    <m/>
    <m/>
    <m/>
    <m/>
    <m/>
    <m/>
    <m/>
    <m/>
    <s v="нарушений не было"/>
    <m/>
    <m/>
    <s v="неуч.вр."/>
  </r>
  <r>
    <x v="1"/>
    <x v="13"/>
    <s v="РН-ЭН"/>
    <x v="47"/>
    <m/>
    <m/>
    <m/>
    <m/>
    <m/>
    <m/>
    <m/>
    <x v="4"/>
    <m/>
    <x v="3"/>
    <x v="8"/>
    <m/>
    <m/>
    <m/>
    <m/>
    <m/>
    <m/>
    <m/>
    <m/>
    <m/>
    <m/>
    <m/>
    <m/>
    <m/>
    <m/>
    <m/>
    <m/>
    <m/>
    <s v="нарушений не было"/>
    <m/>
    <m/>
    <s v="неуч.вр."/>
  </r>
  <r>
    <x v="1"/>
    <x v="13"/>
    <s v="РН-ЭН"/>
    <x v="48"/>
    <m/>
    <m/>
    <m/>
    <m/>
    <m/>
    <m/>
    <m/>
    <x v="4"/>
    <m/>
    <x v="3"/>
    <x v="8"/>
    <m/>
    <m/>
    <m/>
    <m/>
    <m/>
    <m/>
    <m/>
    <m/>
    <m/>
    <m/>
    <m/>
    <m/>
    <m/>
    <m/>
    <m/>
    <m/>
    <m/>
    <s v="нарушений не было"/>
    <m/>
    <m/>
    <s v="неуч.вр."/>
  </r>
  <r>
    <x v="1"/>
    <x v="13"/>
    <s v="РН-ЭН"/>
    <x v="49"/>
    <m/>
    <m/>
    <m/>
    <m/>
    <m/>
    <m/>
    <m/>
    <x v="4"/>
    <m/>
    <x v="3"/>
    <x v="8"/>
    <m/>
    <m/>
    <m/>
    <m/>
    <m/>
    <m/>
    <m/>
    <m/>
    <m/>
    <m/>
    <m/>
    <m/>
    <m/>
    <m/>
    <m/>
    <m/>
    <m/>
    <s v="нарушений не было"/>
    <m/>
    <m/>
    <s v="неуч.вр."/>
  </r>
  <r>
    <x v="1"/>
    <x v="13"/>
    <s v="РН-ЭН"/>
    <x v="50"/>
    <m/>
    <m/>
    <m/>
    <m/>
    <m/>
    <m/>
    <m/>
    <x v="4"/>
    <m/>
    <x v="3"/>
    <x v="8"/>
    <m/>
    <m/>
    <m/>
    <m/>
    <m/>
    <m/>
    <m/>
    <m/>
    <m/>
    <m/>
    <m/>
    <m/>
    <m/>
    <m/>
    <m/>
    <m/>
    <m/>
    <s v="нарушений не было"/>
    <m/>
    <m/>
    <s v="неуч.вр."/>
  </r>
  <r>
    <x v="1"/>
    <x v="13"/>
    <s v="РН-ЭН"/>
    <x v="51"/>
    <m/>
    <m/>
    <m/>
    <m/>
    <m/>
    <m/>
    <m/>
    <x v="4"/>
    <m/>
    <x v="3"/>
    <x v="8"/>
    <m/>
    <m/>
    <m/>
    <m/>
    <m/>
    <m/>
    <m/>
    <m/>
    <m/>
    <m/>
    <m/>
    <m/>
    <m/>
    <m/>
    <m/>
    <m/>
    <m/>
    <s v="нарушений не было"/>
    <m/>
    <m/>
    <s v="неуч.вр."/>
  </r>
  <r>
    <x v="1"/>
    <x v="13"/>
    <s v="РН-ЭН"/>
    <x v="6"/>
    <m/>
    <m/>
    <m/>
    <m/>
    <m/>
    <m/>
    <m/>
    <x v="4"/>
    <m/>
    <x v="3"/>
    <x v="8"/>
    <m/>
    <m/>
    <m/>
    <m/>
    <m/>
    <m/>
    <m/>
    <m/>
    <m/>
    <m/>
    <m/>
    <m/>
    <m/>
    <m/>
    <m/>
    <m/>
    <m/>
    <s v="нарушений не было"/>
    <m/>
    <m/>
    <s v="неуч.вр."/>
  </r>
  <r>
    <x v="1"/>
    <x v="13"/>
    <s v="РН-ЭН"/>
    <x v="52"/>
    <d v="1899-12-30T18:43:00"/>
    <d v="2014-02-13T00:00:00"/>
    <d v="1899-12-30T19:23:00"/>
    <d v="1899-12-30T00:40:00"/>
    <n v="8"/>
    <s v="II-III ступень МТЗ"/>
    <s v="РПВУ (АПВ-нет)"/>
    <x v="0"/>
    <s v="РУ-6кВ КБКС Ф-643"/>
    <x v="2"/>
    <x v="2"/>
    <s v="РУ-6кВ КБКС Ф-643"/>
    <s v="Ф-643 II-III ступень МТЗ РПВУ А.О. в одно время с Ф-638, на Ф-638 опора №37-38 обрыв вязки провода, в момент вкл. Ф-643 на п/ст 110/10/6кВ &quot;Нефтекумская&quot; II-СШ-6кВ появилась земля"/>
    <n v="0.94199999999999995"/>
    <n v="0.23100000000000001"/>
    <n v="1.173"/>
    <s v="ТЧ"/>
    <s v="нет данных"/>
    <s v="АС-70"/>
    <s v="нет данных"/>
    <s v="09.2013"/>
    <m/>
    <m/>
    <m/>
    <m/>
    <s v="КП24"/>
    <m/>
    <m/>
    <s v="Ф-643 II-III ступень МТЗ РПВУ А.О. в одно время с Ф-638, на Ф-638 опора №37-38 обрыв вязки провода, в момент вкл. Ф-643 на п/ст 110/10/6кВ &quot;Нефтекумская&quot; II-СШ-6кВ появилась земля"/>
    <m/>
    <m/>
    <m/>
  </r>
  <r>
    <x v="1"/>
    <x v="13"/>
    <s v="РН-ЭН"/>
    <x v="52"/>
    <d v="1899-12-30T20:53:00"/>
    <d v="2014-02-13T00:00:00"/>
    <d v="1899-12-30T23:28:00"/>
    <d v="1899-12-30T02:35:00"/>
    <n v="8"/>
    <m/>
    <m/>
    <x v="0"/>
    <s v="РУ-6кВ КБКС Ф-643"/>
    <x v="2"/>
    <x v="2"/>
    <s v="РУ-6кВ КБКС Ф-643"/>
    <s v="откл. для отыскания земли Ф-643, опора №123 Ф-С, срыв изолятора, провод лежал на траверсе, устронили дефект, ввели в работу Ф-643 КИЗ в норме"/>
    <n v="3.653"/>
    <n v="0.20599999999999999"/>
    <n v="3.859"/>
    <s v="ТЧ"/>
    <s v="нет данных"/>
    <s v="АС-70"/>
    <s v="нет данных"/>
    <s v="09.2013"/>
    <m/>
    <m/>
    <m/>
    <m/>
    <s v="КП24"/>
    <m/>
    <m/>
    <s v="откл. для отыскания земли Ф-643, опора №123 Ф-С, срыв изолятора, провод лежал на траверсе, устронили дефект, ввели в работу Ф-643 КИЗ в норме"/>
    <m/>
    <m/>
    <m/>
  </r>
  <r>
    <x v="1"/>
    <x v="13"/>
    <s v="РН-ЭН"/>
    <x v="53"/>
    <m/>
    <m/>
    <m/>
    <m/>
    <m/>
    <m/>
    <m/>
    <x v="4"/>
    <m/>
    <x v="3"/>
    <x v="8"/>
    <m/>
    <m/>
    <m/>
    <m/>
    <m/>
    <m/>
    <m/>
    <m/>
    <m/>
    <m/>
    <m/>
    <m/>
    <m/>
    <m/>
    <m/>
    <m/>
    <m/>
    <s v="нарушений не было"/>
    <m/>
    <m/>
    <m/>
  </r>
  <r>
    <x v="1"/>
    <x v="13"/>
    <s v="РН-ЭН"/>
    <x v="54"/>
    <m/>
    <m/>
    <m/>
    <m/>
    <m/>
    <m/>
    <m/>
    <x v="4"/>
    <m/>
    <x v="3"/>
    <x v="8"/>
    <m/>
    <m/>
    <m/>
    <m/>
    <m/>
    <m/>
    <m/>
    <m/>
    <m/>
    <m/>
    <m/>
    <m/>
    <m/>
    <m/>
    <m/>
    <m/>
    <m/>
    <s v="нарушений не было"/>
    <m/>
    <m/>
    <m/>
  </r>
  <r>
    <x v="1"/>
    <x v="13"/>
    <s v="РН-ЭН"/>
    <x v="55"/>
    <m/>
    <m/>
    <m/>
    <m/>
    <m/>
    <m/>
    <m/>
    <x v="4"/>
    <m/>
    <x v="3"/>
    <x v="8"/>
    <m/>
    <m/>
    <m/>
    <m/>
    <m/>
    <m/>
    <m/>
    <m/>
    <m/>
    <m/>
    <m/>
    <m/>
    <m/>
    <m/>
    <m/>
    <m/>
    <m/>
    <s v="нарушений не было"/>
    <m/>
    <m/>
    <m/>
  </r>
  <r>
    <x v="1"/>
    <x v="13"/>
    <s v="РН-ЭН"/>
    <x v="56"/>
    <d v="1899-12-30T09:32:00"/>
    <d v="2014-02-17T00:00:00"/>
    <d v="1899-12-30T10:45:00"/>
    <d v="1899-12-30T01:13:00"/>
    <n v="1"/>
    <m/>
    <s v="РПВУ (АПВ-нет)"/>
    <x v="0"/>
    <s v="Ф-63"/>
    <x v="2"/>
    <x v="2"/>
    <s v="Ф-63"/>
    <s v="Авар откл Ф-63 РПВУ КЗ фаза-БС опора №21 отпайка 9 следствие попадание птицы"/>
    <n v="0.154"/>
    <n v="1.0999999999999999E-2"/>
    <n v="0.16500000000000001"/>
    <s v="ТЧ"/>
    <s v="нет данных"/>
    <s v="АС-70"/>
    <s v="нет данных"/>
    <s v="10.2013"/>
    <m/>
    <m/>
    <m/>
    <m/>
    <s v="КП19"/>
    <m/>
    <m/>
    <s v="АО Ф-63 РПВУ. Кз ф-&quot;В&quot;С&quot; оп.21 отпайка-9 вследствии попадания птицы."/>
    <m/>
    <m/>
    <m/>
  </r>
  <r>
    <x v="1"/>
    <x v="13"/>
    <s v="РН-ЭН"/>
    <x v="7"/>
    <m/>
    <m/>
    <m/>
    <m/>
    <m/>
    <m/>
    <m/>
    <x v="4"/>
    <m/>
    <x v="3"/>
    <x v="8"/>
    <m/>
    <m/>
    <m/>
    <m/>
    <m/>
    <m/>
    <m/>
    <m/>
    <m/>
    <m/>
    <m/>
    <m/>
    <m/>
    <m/>
    <m/>
    <m/>
    <m/>
    <s v="нарушений не было"/>
    <m/>
    <m/>
    <s v="неуч.вр."/>
  </r>
  <r>
    <x v="1"/>
    <x v="13"/>
    <s v="РН-ЭН"/>
    <x v="57"/>
    <m/>
    <m/>
    <m/>
    <m/>
    <m/>
    <m/>
    <m/>
    <x v="4"/>
    <m/>
    <x v="3"/>
    <x v="8"/>
    <m/>
    <m/>
    <m/>
    <m/>
    <m/>
    <m/>
    <m/>
    <m/>
    <m/>
    <m/>
    <m/>
    <m/>
    <m/>
    <m/>
    <m/>
    <m/>
    <m/>
    <s v="нарушений не было"/>
    <m/>
    <m/>
    <s v="неуч.вр."/>
  </r>
  <r>
    <x v="1"/>
    <x v="13"/>
    <s v="РН-ЭН"/>
    <x v="58"/>
    <m/>
    <m/>
    <m/>
    <m/>
    <m/>
    <m/>
    <m/>
    <x v="4"/>
    <m/>
    <x v="3"/>
    <x v="8"/>
    <m/>
    <m/>
    <m/>
    <m/>
    <m/>
    <m/>
    <m/>
    <m/>
    <m/>
    <m/>
    <m/>
    <m/>
    <m/>
    <m/>
    <m/>
    <m/>
    <m/>
    <s v="нарушений не было"/>
    <m/>
    <m/>
    <s v="неуч.вр."/>
  </r>
  <r>
    <x v="1"/>
    <x v="13"/>
    <s v="РН-ЭН"/>
    <x v="59"/>
    <d v="1899-12-30T05:36:00"/>
    <d v="2014-02-21T00:00:00"/>
    <d v="1899-12-30T14:14:00"/>
    <d v="1899-12-30T08:38:00"/>
    <n v="1"/>
    <s v="МТЗ"/>
    <m/>
    <x v="0"/>
    <s v="п/с 110/35/6 &quot;Затеречная-1&quot; Ф-652"/>
    <x v="2"/>
    <x v="2"/>
    <s v="п/с 110/35/6 &quot;Затеречная-1&quot; Ф-652"/>
    <s v="АО Ф-652 от МТЗ отгорел шлейф Ф-&quot;В&quot; на вводе в ЗРУ-6кВ ПС 110/35/6 &quot;Затеречная-1&quot;"/>
    <n v="0.83499999999999996"/>
    <n v="0.01"/>
    <n v="0.84499999999999997"/>
    <s v="ТЧ"/>
    <s v="нет данных"/>
    <s v="АС-70"/>
    <s v="нет данных"/>
    <s v="11.2013"/>
    <m/>
    <m/>
    <m/>
    <m/>
    <s v="КП24"/>
    <m/>
    <m/>
    <s v="АО Ф-652 от МТЗ отгорел шлейф Ф-&quot;В&quot; на вводе в ЗРУ-6кВ ПС 110/35/6 &quot;Затеречная-1&quot;"/>
    <m/>
    <m/>
    <m/>
  </r>
  <r>
    <x v="1"/>
    <x v="13"/>
    <s v="РН-ЭН"/>
    <x v="59"/>
    <d v="1899-12-30T05:37:00"/>
    <d v="2014-02-21T00:00:00"/>
    <d v="1899-12-30T05:38:00"/>
    <d v="1899-12-30T00:01:00"/>
    <n v="9"/>
    <s v="МТЗ"/>
    <s v="РПВУ (АПВ-нет)"/>
    <x v="0"/>
    <s v="п/ст 35/6кВ &quot;Зимняя Ставка-1&quot; Ф-14"/>
    <x v="2"/>
    <x v="2"/>
    <s v="п/ст 35/6кВ &quot;Зимняя Ставка-1&quot; Ф-14"/>
    <s v="АО Ф-14 РПВУ скачек U в сети выше 110кВ (дождь,ветер)"/>
    <n v="5.2999999999999999E-2"/>
    <n v="3.5579999999999998"/>
    <n v="3.6109999999999998"/>
    <s v="ТЧ"/>
    <s v="нет данных"/>
    <s v="АС-70"/>
    <s v="нет данных"/>
    <s v="04.2013"/>
    <m/>
    <m/>
    <m/>
    <m/>
    <s v="КП24"/>
    <m/>
    <m/>
    <s v="АО Ф-14 РПВУ скачек U в сети выше 110 кВ (дождь,ветер)"/>
    <m/>
    <m/>
    <s v="неуч.вр."/>
  </r>
  <r>
    <x v="1"/>
    <x v="13"/>
    <s v="РН-ЭН"/>
    <x v="59"/>
    <d v="1899-12-30T14:28:00"/>
    <d v="2014-02-21T00:00:00"/>
    <d v="1899-12-30T16:29:00"/>
    <d v="1899-12-30T02:01:00"/>
    <n v="7"/>
    <s v="ТО"/>
    <s v="РПВУ (АПВ-нет)"/>
    <x v="0"/>
    <s v="п/ст 35/6кВ &quot;Лесная-14&quot; Ф-148"/>
    <x v="2"/>
    <x v="2"/>
    <s v="п/ст 35/6кВ &quot;Лесная-14&quot; Ф-148"/>
    <s v="АО Ф-148 РПВУ( дождь,ветер) при осмотре дефектов не обнаружено "/>
    <n v="2.33"/>
    <n v="0.16500000000000001"/>
    <n v="2.4950000000000001"/>
    <s v="ТЧ"/>
    <s v="нет данных"/>
    <s v="АС-70"/>
    <s v="нет данных"/>
    <s v="05.2013"/>
    <m/>
    <m/>
    <m/>
    <m/>
    <s v="КП24"/>
    <m/>
    <m/>
    <s v="АО Ф-148 РПВУ( дождь,ветер) при осмотре дефектов не обнаружено "/>
    <m/>
    <m/>
    <m/>
  </r>
  <r>
    <x v="1"/>
    <x v="13"/>
    <s v="РН-ЭН"/>
    <x v="60"/>
    <m/>
    <m/>
    <m/>
    <m/>
    <m/>
    <m/>
    <m/>
    <x v="4"/>
    <m/>
    <x v="3"/>
    <x v="8"/>
    <m/>
    <m/>
    <m/>
    <m/>
    <m/>
    <m/>
    <m/>
    <m/>
    <m/>
    <m/>
    <m/>
    <m/>
    <m/>
    <m/>
    <m/>
    <m/>
    <m/>
    <s v="нарушений не было"/>
    <m/>
    <m/>
    <s v="неуч.вр."/>
  </r>
  <r>
    <x v="1"/>
    <x v="13"/>
    <s v="РН-ЭН"/>
    <x v="61"/>
    <d v="1899-12-30T12:20:00"/>
    <d v="2014-02-23T00:00:00"/>
    <d v="1899-12-30T13:52:00"/>
    <d v="1899-12-30T01:32:00"/>
    <n v="4"/>
    <s v="МТЗ"/>
    <s v="АПВН, РПВН"/>
    <x v="0"/>
    <s v="п/ст Владимировская  Ф-497"/>
    <x v="2"/>
    <x v="2"/>
    <s v="ВЛ-10 кВ Ф-497 п/ст Владимировская"/>
    <s v="АО Ф-497 АПВН,РПВН (ветер)  за ЛР-497/2 на опоре №24 обрыв вязки фаза &quot;В&quot; провод лежит на траверсе и фазе &quot;С&quot;   (обрыв устранили)"/>
    <n v="1.798"/>
    <n v="0.19"/>
    <n v="1.988"/>
    <s v="ТЧ"/>
    <n v="2002"/>
    <s v="АС-70"/>
    <s v="нет данных"/>
    <s v="05.2013"/>
    <m/>
    <m/>
    <m/>
    <m/>
    <s v="КП24"/>
    <m/>
    <m/>
    <s v="АО Ф-497 АПВН,РПВН (ветер)  за ЛР-497/2 на опоре №24 обрыв вязки фаза &quot;В&quot; провод лежит на траверсе и фазе &quot;С&quot;   (обрвыв устранили)"/>
    <m/>
    <m/>
    <m/>
  </r>
  <r>
    <x v="1"/>
    <x v="13"/>
    <s v="РН-ЭН"/>
    <x v="61"/>
    <d v="1899-12-30T17:32:00"/>
    <d v="2014-02-23T00:00:00"/>
    <d v="1899-12-30T19:55:00"/>
    <d v="1899-12-30T02:23:00"/>
    <n v="6"/>
    <s v="АО"/>
    <s v="АПВН, РПВУ"/>
    <x v="0"/>
    <s v="п/ст 35/6 кВ Зимняя-Ставка-1 Ф-11"/>
    <x v="2"/>
    <x v="2"/>
    <s v="п/ст 35/6 кВ Зимняя-Ставка-1 Ф-11"/>
    <s v="АО Ф-11 17:34 РПВУ &quot;земля&quot;; 17:36 Ф-11 отключился ,опора №64 обрыв вязки фаза &quot;В&quot; (обрыв устранили)"/>
    <n v="2.84"/>
    <n v="0.21199999999999999"/>
    <n v="3.052"/>
    <s v="ТЧ"/>
    <s v="нет данных"/>
    <s v="АС-70"/>
    <s v="нет данных"/>
    <s v="09.2013"/>
    <m/>
    <m/>
    <m/>
    <m/>
    <s v="КП24"/>
    <m/>
    <m/>
    <s v="АО Ф-11 17:34 РПВУ &quot;земля&quot;; 17:36 Ф-11 отключился ,опора №64 обрыв вязки фаза &quot;В&quot; (обрыв устранили)"/>
    <m/>
    <m/>
    <m/>
  </r>
  <r>
    <x v="1"/>
    <x v="13"/>
    <s v="РН-ЭН"/>
    <x v="315"/>
    <d v="1899-12-30T09:26:00"/>
    <d v="2014-02-25T00:00:00"/>
    <d v="1899-12-30T14:49:00"/>
    <d v="1899-12-30T05:23:00"/>
    <n v="13"/>
    <s v="АО"/>
    <s v="РПВУ (АПВ-нет)"/>
    <x v="1"/>
    <s v="п/с 35/6 &quot;Величаевка-11&quot; Ф-115"/>
    <x v="2"/>
    <x v="2"/>
    <s v="п/с 35/6 &quot;Величаевка-11&quot; Ф-115"/>
    <s v="АО Ф-115 наезд &quot;Камазом&quot;(СКРС) на опору №9 отпайка на скв №218 Величаевское, в результате срыв и разрушение изоляторов фаза-А,С."/>
    <n v="29.949000000000002"/>
    <n v="0.89"/>
    <n v="30.838999999999999"/>
    <s v="ТЧ"/>
    <n v="2009"/>
    <s v="АС-70"/>
    <s v="нет данных"/>
    <s v="нет данных"/>
    <m/>
    <m/>
    <m/>
    <m/>
    <s v="КП20"/>
    <m/>
    <m/>
    <s v=" АО В-Ф115.Наезд КАМАЗом,обслуживающим СтКРС на оп.9 отпайки на скв.218 Величаевская, в результате  срыв и разрушение изоляторов Ф-&quot;А&quot;,Ф-&quot;С&quot; , наклон оп.9.  Изоляторы восстановлены. РПВУ В-Ф115 пс Величаевсая -11."/>
    <m/>
    <s v="с"/>
    <m/>
  </r>
  <r>
    <x v="1"/>
    <x v="13"/>
    <s v="РН-ЭН"/>
    <x v="8"/>
    <m/>
    <m/>
    <m/>
    <m/>
    <m/>
    <m/>
    <m/>
    <x v="4"/>
    <m/>
    <x v="3"/>
    <x v="8"/>
    <m/>
    <m/>
    <m/>
    <m/>
    <m/>
    <m/>
    <m/>
    <m/>
    <m/>
    <m/>
    <m/>
    <m/>
    <m/>
    <m/>
    <m/>
    <m/>
    <m/>
    <s v="нарушений не было"/>
    <m/>
    <m/>
    <s v="неуч.вр."/>
  </r>
  <r>
    <x v="1"/>
    <x v="13"/>
    <s v="РН-ЭН"/>
    <x v="316"/>
    <m/>
    <m/>
    <m/>
    <m/>
    <m/>
    <m/>
    <m/>
    <x v="4"/>
    <m/>
    <x v="3"/>
    <x v="8"/>
    <m/>
    <m/>
    <m/>
    <m/>
    <m/>
    <m/>
    <m/>
    <m/>
    <m/>
    <m/>
    <m/>
    <m/>
    <m/>
    <m/>
    <m/>
    <m/>
    <m/>
    <s v="нарушений не было"/>
    <m/>
    <m/>
    <s v="неуч.вр."/>
  </r>
  <r>
    <x v="1"/>
    <x v="13"/>
    <s v="РН-ЭН"/>
    <x v="317"/>
    <m/>
    <m/>
    <m/>
    <m/>
    <m/>
    <m/>
    <m/>
    <x v="4"/>
    <m/>
    <x v="3"/>
    <x v="8"/>
    <m/>
    <m/>
    <m/>
    <m/>
    <m/>
    <m/>
    <m/>
    <m/>
    <m/>
    <m/>
    <m/>
    <m/>
    <m/>
    <m/>
    <m/>
    <m/>
    <m/>
    <s v="нарушений не было"/>
    <m/>
    <m/>
    <s v="неуч.вр."/>
  </r>
  <r>
    <x v="2"/>
    <x v="13"/>
    <s v="РН-ЭН"/>
    <x v="318"/>
    <m/>
    <m/>
    <m/>
    <m/>
    <m/>
    <m/>
    <m/>
    <x v="4"/>
    <m/>
    <x v="3"/>
    <x v="8"/>
    <m/>
    <m/>
    <m/>
    <m/>
    <m/>
    <m/>
    <m/>
    <m/>
    <m/>
    <m/>
    <m/>
    <m/>
    <m/>
    <m/>
    <m/>
    <m/>
    <m/>
    <s v="нарушений не было"/>
    <m/>
    <m/>
    <s v="неуч.вр."/>
  </r>
  <r>
    <x v="2"/>
    <x v="13"/>
    <s v="РН-ЭН"/>
    <x v="319"/>
    <m/>
    <m/>
    <m/>
    <m/>
    <m/>
    <m/>
    <m/>
    <x v="4"/>
    <m/>
    <x v="3"/>
    <x v="8"/>
    <m/>
    <m/>
    <m/>
    <m/>
    <m/>
    <m/>
    <m/>
    <m/>
    <m/>
    <m/>
    <m/>
    <m/>
    <m/>
    <m/>
    <m/>
    <m/>
    <m/>
    <s v="нарушений не было"/>
    <m/>
    <m/>
    <s v="неуч.вр."/>
  </r>
  <r>
    <x v="2"/>
    <x v="13"/>
    <s v="РН-ЭН"/>
    <x v="320"/>
    <m/>
    <m/>
    <m/>
    <m/>
    <m/>
    <m/>
    <m/>
    <x v="4"/>
    <m/>
    <x v="3"/>
    <x v="8"/>
    <m/>
    <m/>
    <m/>
    <m/>
    <m/>
    <m/>
    <m/>
    <m/>
    <m/>
    <m/>
    <m/>
    <m/>
    <m/>
    <m/>
    <m/>
    <m/>
    <m/>
    <s v="нарушений не было"/>
    <m/>
    <m/>
    <s v="неуч.вр."/>
  </r>
  <r>
    <x v="2"/>
    <x v="13"/>
    <s v="РН-ЭН"/>
    <x v="321"/>
    <m/>
    <m/>
    <m/>
    <m/>
    <m/>
    <m/>
    <m/>
    <x v="4"/>
    <m/>
    <x v="3"/>
    <x v="8"/>
    <m/>
    <m/>
    <m/>
    <m/>
    <m/>
    <m/>
    <m/>
    <m/>
    <m/>
    <m/>
    <m/>
    <m/>
    <m/>
    <m/>
    <m/>
    <m/>
    <m/>
    <s v="нарушений не было"/>
    <m/>
    <m/>
    <s v="неуч.вр."/>
  </r>
  <r>
    <x v="2"/>
    <x v="13"/>
    <s v="РН-ЭН"/>
    <x v="62"/>
    <m/>
    <m/>
    <m/>
    <m/>
    <m/>
    <m/>
    <m/>
    <x v="4"/>
    <m/>
    <x v="3"/>
    <x v="8"/>
    <m/>
    <m/>
    <m/>
    <m/>
    <m/>
    <m/>
    <m/>
    <m/>
    <m/>
    <m/>
    <m/>
    <m/>
    <m/>
    <m/>
    <m/>
    <m/>
    <m/>
    <s v="нарушений не было"/>
    <m/>
    <m/>
    <s v="неуч.вр."/>
  </r>
  <r>
    <x v="2"/>
    <x v="13"/>
    <s v="РН-ЭН"/>
    <x v="63"/>
    <m/>
    <m/>
    <m/>
    <m/>
    <m/>
    <m/>
    <m/>
    <x v="4"/>
    <m/>
    <x v="3"/>
    <x v="8"/>
    <m/>
    <m/>
    <m/>
    <m/>
    <m/>
    <m/>
    <m/>
    <m/>
    <m/>
    <m/>
    <m/>
    <m/>
    <m/>
    <m/>
    <m/>
    <m/>
    <m/>
    <s v="нарушений не было"/>
    <m/>
    <m/>
    <s v="неуч.вр."/>
  </r>
  <r>
    <x v="2"/>
    <x v="13"/>
    <s v="РН-ЭН"/>
    <x v="64"/>
    <m/>
    <m/>
    <m/>
    <m/>
    <m/>
    <m/>
    <m/>
    <x v="4"/>
    <m/>
    <x v="3"/>
    <x v="8"/>
    <m/>
    <m/>
    <m/>
    <m/>
    <m/>
    <m/>
    <m/>
    <m/>
    <m/>
    <m/>
    <m/>
    <m/>
    <m/>
    <m/>
    <m/>
    <m/>
    <m/>
    <s v="нарушений не было"/>
    <m/>
    <m/>
    <s v="неуч.вр."/>
  </r>
  <r>
    <x v="2"/>
    <x v="13"/>
    <s v="РН-ЭН"/>
    <x v="65"/>
    <m/>
    <m/>
    <m/>
    <m/>
    <m/>
    <m/>
    <m/>
    <x v="4"/>
    <m/>
    <x v="3"/>
    <x v="8"/>
    <m/>
    <m/>
    <m/>
    <m/>
    <m/>
    <m/>
    <m/>
    <m/>
    <m/>
    <m/>
    <m/>
    <m/>
    <m/>
    <m/>
    <m/>
    <m/>
    <m/>
    <s v="нарушений не было"/>
    <m/>
    <m/>
    <s v="неуч.вр."/>
  </r>
  <r>
    <x v="2"/>
    <x v="13"/>
    <s v="РН-ЭН"/>
    <x v="66"/>
    <d v="1899-12-30T05:00:00"/>
    <d v="2014-03-09T00:00:00"/>
    <d v="1899-12-30T06:39:00"/>
    <d v="1899-12-30T01:39:00"/>
    <n v="6"/>
    <s v="ТО"/>
    <s v="РПВУ (АПВ-нет)"/>
    <x v="0"/>
    <s v="пс 35/6кВ &quot;Ачикулак Нефть-15&quot; яч.№5 Ф-155"/>
    <x v="2"/>
    <x v="2"/>
    <s v="пс 35/6кВ &quot;Ачикулак Нефть-15&quot; яч.№5 Ф-155"/>
    <s v="АО яч.№5 Ф-155 выпал блинкер ТО, РПВУ КИЗ в норме"/>
    <n v="1.8129999999999999"/>
    <n v="0.123"/>
    <n v="1.9359999999999999"/>
    <s v="В"/>
    <n v="2002"/>
    <s v="АС-70"/>
    <s v="нет данных"/>
    <s v="10.2013"/>
    <m/>
    <m/>
    <m/>
    <m/>
    <s v="КП3"/>
    <m/>
    <m/>
    <s v="АО яч.№5 Ф-155, при запуске скважины №46 м/р &quot;Ачикулакское&quot;, выпал блинкер ТО, РПВУ КИЗ в норме"/>
    <m/>
    <m/>
    <m/>
  </r>
  <r>
    <x v="2"/>
    <x v="13"/>
    <s v="РН-ЭН"/>
    <x v="67"/>
    <m/>
    <m/>
    <m/>
    <m/>
    <m/>
    <m/>
    <m/>
    <x v="4"/>
    <m/>
    <x v="3"/>
    <x v="8"/>
    <m/>
    <m/>
    <m/>
    <m/>
    <m/>
    <m/>
    <m/>
    <m/>
    <m/>
    <m/>
    <m/>
    <m/>
    <m/>
    <m/>
    <m/>
    <m/>
    <m/>
    <s v="нарушений не было"/>
    <m/>
    <m/>
    <s v="неуч.вр."/>
  </r>
  <r>
    <x v="2"/>
    <x v="13"/>
    <s v="РН-ЭН"/>
    <x v="68"/>
    <d v="1899-12-30T21:59:00"/>
    <d v="2014-03-12T00:00:00"/>
    <d v="1899-12-30T01:05:00"/>
    <d v="1899-12-30T03:06:00"/>
    <n v="12"/>
    <s v="МТЗ,ТО"/>
    <s v="РПВУ (АПВ-нет)"/>
    <x v="0"/>
    <s v="п/ст 110/10 Урожайненское,Ф-423"/>
    <x v="2"/>
    <x v="2"/>
    <s v="п/ст 110/10 Урожайненское,Ф-423"/>
    <s v="Авар откл яч2 Ф-423 от МТЗ,причина не выяснена,ввели в работу после откл Ф-1П"/>
    <n v="16.291"/>
    <n v="10.214"/>
    <n v="26.505000000000003"/>
    <s v="ТЧ"/>
    <s v="нет данных"/>
    <s v="АС-70"/>
    <s v="нет данных"/>
    <s v="08.2013."/>
    <m/>
    <m/>
    <m/>
    <m/>
    <s v="КП24"/>
    <m/>
    <m/>
    <s v="А.О. яч.№2 Ф-423 МТЗ, ввели в работу после отключения Ф-1 &quot;П&quot; "/>
    <m/>
    <m/>
    <m/>
  </r>
  <r>
    <x v="2"/>
    <x v="13"/>
    <s v="РН-ЭН"/>
    <x v="68"/>
    <d v="1899-12-30T21:59:00"/>
    <d v="2014-03-13T00:00:00"/>
    <d v="1899-12-30T13:08:00"/>
    <d v="1899-12-31T15:09:00"/>
    <n v="5"/>
    <s v="ТО"/>
    <s v="РПВУ (АПВ-нет)"/>
    <x v="2"/>
    <s v="РУ-10кВ ГУ Подсолнечное"/>
    <x v="2"/>
    <x v="2"/>
    <s v="РУ-10кВ ГУ Подсолнечное"/>
    <s v="Авар откл  Ф-1П от ТО опора №115,обрыв проводов"/>
    <n v="30.484999999999999"/>
    <n v="1.2330000000000001"/>
    <n v="31.718"/>
    <s v="ТЧ"/>
    <n v="2007"/>
    <s v="АС-70"/>
    <s v="нет данных"/>
    <s v="07.2013."/>
    <m/>
    <m/>
    <m/>
    <m/>
    <s v="КП24"/>
    <m/>
    <m/>
    <s v="А.О. Ф-1 &quot;П&quot; Т.О. опора №-115 обрыв провода "/>
    <m/>
    <m/>
    <m/>
  </r>
  <r>
    <x v="2"/>
    <x v="13"/>
    <s v="РН-ЭН"/>
    <x v="71"/>
    <d v="1899-12-30T22:21:00"/>
    <d v="2014-03-14T00:00:00"/>
    <d v="1899-12-30T22:26:00"/>
    <d v="1899-12-30T00:05:00"/>
    <n v="9"/>
    <s v="отыскание &quot;земли&quot;"/>
    <s v="РПВУ (АПВ-нет)"/>
    <x v="0"/>
    <s v="РУ-6кВ КБКС Ф-643"/>
    <x v="2"/>
    <x v="2"/>
    <s v="Ф-643"/>
    <s v="отыскание &quot;земли&quot;"/>
    <n v="0.14000000000000001"/>
    <n v="0.41899999999999998"/>
    <n v="0.55899999999999994"/>
    <s v="ТЧ"/>
    <s v="нет данных"/>
    <s v="АС-70"/>
    <s v="нет данных"/>
    <s v="09.2013"/>
    <m/>
    <m/>
    <m/>
    <m/>
    <s v="КП24"/>
    <m/>
    <m/>
    <s v="отключали кратковременно для отыскания земли"/>
    <m/>
    <m/>
    <m/>
  </r>
  <r>
    <x v="2"/>
    <x v="13"/>
    <s v="РН-ЭН"/>
    <x v="72"/>
    <m/>
    <m/>
    <m/>
    <m/>
    <m/>
    <m/>
    <m/>
    <x v="4"/>
    <m/>
    <x v="3"/>
    <x v="8"/>
    <m/>
    <m/>
    <m/>
    <m/>
    <m/>
    <m/>
    <m/>
    <m/>
    <m/>
    <m/>
    <m/>
    <m/>
    <m/>
    <m/>
    <m/>
    <m/>
    <m/>
    <s v="нарушений не было"/>
    <m/>
    <m/>
    <s v="неуч.вр."/>
  </r>
  <r>
    <x v="2"/>
    <x v="13"/>
    <s v="РН-ЭН"/>
    <x v="73"/>
    <d v="1899-12-30T14:59:00"/>
    <d v="2014-03-16T00:00:00"/>
    <d v="1899-12-30T15:02:00"/>
    <d v="1899-12-30T00:03:00"/>
    <n v="9"/>
    <s v="МТЗ"/>
    <s v="РПВУ (АПВ-нет)"/>
    <x v="5"/>
    <s v="ф-14 ПС 35/6 &quot;Зимняя-Ставка-1&quot;"/>
    <x v="2"/>
    <x v="2"/>
    <s v="Ф-14"/>
    <s v="А.О. Ф-14, скачек напряжения по Л-277(110кВ ПЭС), А.О Л-277 п/с 110/10/6 &quot;Нефтекумская&quot; АПВУ"/>
    <n v="0.155"/>
    <n v="0.64100000000000001"/>
    <n v="0.79600000000000004"/>
    <s v="ТЧ"/>
    <s v="нет данных"/>
    <s v="АС-70"/>
    <s v="нет данных"/>
    <s v="04.2013."/>
    <m/>
    <m/>
    <m/>
    <m/>
    <s v="КП18"/>
    <m/>
    <m/>
    <s v="А.О. Ф-14, скачек напряжения по Л-277(110кВ ПЭС), А.О Л-277 п/с 110/10/6 &quot;Нефтекумская&quot; АПВУ"/>
    <m/>
    <m/>
    <m/>
  </r>
  <r>
    <x v="2"/>
    <x v="13"/>
    <s v="РН-ЭН"/>
    <x v="74"/>
    <d v="1899-12-30T15:47:00"/>
    <d v="2014-03-17T00:00:00"/>
    <d v="1899-12-30T21:22:00"/>
    <d v="1899-12-30T05:35:00"/>
    <n v="11"/>
    <s v="ТО"/>
    <s v="РПВУ (АПВ-нет)"/>
    <x v="0"/>
    <s v="Ф-112 ПС 35/6кВ &quot;Величаевка-11&quot;"/>
    <x v="2"/>
    <x v="2"/>
    <s v="Ф-112"/>
    <s v="А.О. Ф-112 схлест проводов при порывах ветра ( сильный порывистый ветер до 25 м.с, дождь с мокрым снегом) произвели перетяжку РПВУ"/>
    <n v="18.88"/>
    <m/>
    <n v="18.88"/>
    <s v="ТЧ"/>
    <n v="2007"/>
    <s v="АС-70"/>
    <s v="нет данных"/>
    <s v="11.2013."/>
    <m/>
    <m/>
    <m/>
    <m/>
    <s v="КП12"/>
    <m/>
    <m/>
    <s v="А.О. Ф-112 схлест проводов при порывах ветра ( сильный порывистый ветер до 25 м.с, дождь с мокрым снегом) произвели перетяжку РПВУ"/>
    <m/>
    <m/>
    <m/>
  </r>
  <r>
    <x v="2"/>
    <x v="13"/>
    <s v="РН-ЭН"/>
    <x v="74"/>
    <d v="1899-12-30T15:59:00"/>
    <d v="2014-03-17T00:00:00"/>
    <d v="1899-12-30T16:00:00"/>
    <d v="1899-12-30T00:01:00"/>
    <n v="9"/>
    <m/>
    <s v="РПВУ (АПВ-нет)"/>
    <x v="0"/>
    <s v="ф-14 ПС 35/6 &quot;Зимняя-Ставка-1&quot;"/>
    <x v="2"/>
    <x v="2"/>
    <s v="Ф-14"/>
    <s v="А.О. Ф-14  ( сильный порывистый ветер до 25 м.с, дождь с мокрым снегом)  РПВУ"/>
    <n v="2.8330000000000002"/>
    <m/>
    <n v="2.8330000000000002"/>
    <s v="ТЧ"/>
    <s v="нет данных"/>
    <s v="АС-70"/>
    <s v="нет данных"/>
    <s v="04.2013."/>
    <m/>
    <m/>
    <m/>
    <m/>
    <s v="КП12"/>
    <m/>
    <m/>
    <s v="А.О. Ф-14  ( сильный порывистый ветер до 25 м.с, дождь с мокрым снегом)  РПВУ"/>
    <m/>
    <m/>
    <s v="неуч.вр."/>
  </r>
  <r>
    <x v="2"/>
    <x v="13"/>
    <s v="РН-ЭН"/>
    <x v="74"/>
    <d v="1899-12-30T16:01:00"/>
    <d v="2014-03-17T00:00:00"/>
    <d v="1899-12-30T19:27:00"/>
    <d v="1899-12-30T03:26:00"/>
    <n v="8"/>
    <m/>
    <s v="РПВУ (АПВ-нет)"/>
    <x v="0"/>
    <s v="ф-18 ПС 35/6 &quot;Зимняя-Ставка-1&quot;"/>
    <x v="2"/>
    <x v="2"/>
    <s v="Ф-18"/>
    <s v="А.О. Ф-18 срыв изолятора на опоре №3 отп. К скв 220 З/С Ф-&quot;В&quot; РПВУ  ( сильный порывистый ветер до 25 м.с, дождь с мокрым снегом) "/>
    <n v="0.86599999999999999"/>
    <m/>
    <n v="0.86599999999999999"/>
    <s v="ТЧ"/>
    <n v="2002"/>
    <s v="АС-70"/>
    <s v="нет данных"/>
    <s v="05.2013"/>
    <m/>
    <m/>
    <m/>
    <m/>
    <s v="КП12"/>
    <m/>
    <m/>
    <s v="А.О. Ф-18 срыв изолятора на опоре №3 отп. К скв 220 З/С Ф-&quot;В&quot; РПВУ  ( сильный порывистый ветер до 25 м.с, дождь с мокрым снегом) "/>
    <m/>
    <m/>
    <m/>
  </r>
  <r>
    <x v="2"/>
    <x v="13"/>
    <s v="РН-ЭН"/>
    <x v="74"/>
    <d v="1899-12-30T16:07:00"/>
    <d v="2014-03-17T00:00:00"/>
    <d v="1899-12-30T16:08:00"/>
    <d v="1899-12-30T00:01:00"/>
    <n v="2"/>
    <m/>
    <s v="АПВУ"/>
    <x v="0"/>
    <s v="Ф-83 ПС 35/6кВ &quot;Амур-Курган-8&quot;"/>
    <x v="2"/>
    <x v="2"/>
    <s v="Ф-83"/>
    <s v="А.О. МТЗ, Т.О. АПВУ ( сильный порывистый ветер до 20 м.с, дождь с мокрым снегом) "/>
    <n v="2.3E-2"/>
    <m/>
    <n v="2.3E-2"/>
    <s v="ТЧ"/>
    <n v="2007"/>
    <s v="АС-70"/>
    <s v="нет данных"/>
    <s v="10.2013."/>
    <m/>
    <m/>
    <m/>
    <m/>
    <s v="КП12"/>
    <m/>
    <m/>
    <s v="А.О. МТЗ, Т.О. АПВУ ( сильный порывистый ветер до 20 м.с, дождь с мокрым снегом) "/>
    <m/>
    <m/>
    <s v="неуч.вр."/>
  </r>
  <r>
    <x v="2"/>
    <x v="13"/>
    <s v="РН-ЭН"/>
    <x v="74"/>
    <d v="1899-12-30T16:30:00"/>
    <d v="2014-03-17T00:00:00"/>
    <d v="1899-12-30T17:05:00"/>
    <d v="1899-12-30T00:35:00"/>
    <n v="58"/>
    <s v="МТЗ"/>
    <s v="РПВУ (АПВ-нет)"/>
    <x v="5"/>
    <s v="Л-123 ВЛ-110кВ"/>
    <x v="1"/>
    <x v="2"/>
    <s v="Л-123"/>
    <s v="А.О. Л-123, Л-124 (110кВ) МТЗ  из-за  сильного порыва ветра (дождь,мокрый  снег с дождем ,ветер до 25-26 м.с) остались без напряжения : Л-558,Л-549,Л-556 ПС 110/35/6 &quot;Ачикулакская&quot; РПВУ"/>
    <n v="5.6769999999999996"/>
    <m/>
    <n v="5.6769999999999996"/>
    <s v="ТЧ"/>
    <s v="нет данных"/>
    <s v="АС-95"/>
    <s v="нет данных"/>
    <s v="нет данных"/>
    <m/>
    <m/>
    <m/>
    <m/>
    <s v="КП18"/>
    <m/>
    <m/>
    <s v="А.О. Л-123, Л-124 (110кВ) МТЗ  из-за  сильного порыва ветра (дождь,мокрый  снег с дождем ,ветер до 25-26 м.с) остались без напряжения : Л-558,Л-549,Л-556 ПС 110/35/6 &quot;Ачикулакская&quot; РПВУ"/>
    <m/>
    <m/>
    <m/>
  </r>
  <r>
    <x v="2"/>
    <x v="13"/>
    <s v="РН-ЭН"/>
    <x v="74"/>
    <d v="1899-12-30T17:55:00"/>
    <d v="2014-03-17T00:00:00"/>
    <d v="1899-12-30T22:30:00"/>
    <d v="1899-12-30T04:35:00"/>
    <n v="6"/>
    <m/>
    <s v="РПВУ (АПВ-нет)"/>
    <x v="0"/>
    <s v="Ф-151 ПС 35/6кВ &quot;Ачикулак Нефть-15&quot;"/>
    <x v="2"/>
    <x v="2"/>
    <s v="Ф-151"/>
    <s v="А.о. Ф-151 срыв изолятора Ф- &quot;В&quot; опора № 86  ( сильный порывистый ветер до 25 м.с, дождь с мокрым снегом) РПВУ"/>
    <n v="9.9480000000000004"/>
    <m/>
    <n v="9.9480000000000004"/>
    <s v="ТЧ"/>
    <n v="2002"/>
    <s v="АС-70"/>
    <s v="нет данных"/>
    <s v="10.2013."/>
    <m/>
    <m/>
    <m/>
    <m/>
    <s v="КП12"/>
    <m/>
    <m/>
    <s v="А.о. Ф-151 срыв изолятора Ф- &quot;В&quot; опора № 86  ( сильный порывистый ветер до 25 м.с, дождь с мокрым снегом) РПВУ"/>
    <m/>
    <m/>
    <m/>
  </r>
  <r>
    <x v="2"/>
    <x v="13"/>
    <s v="РН-ЭН"/>
    <x v="74"/>
    <d v="1899-12-30T19:59:00"/>
    <d v="2014-03-18T00:00:00"/>
    <d v="1899-12-31T00:58:00"/>
    <d v="1899-12-30T04:59:00"/>
    <n v="10"/>
    <m/>
    <s v="РПВУ (АПВ-нет)"/>
    <x v="0"/>
    <s v="Ф-71 ПС 35/6кВ &quot;Русский Хутор-7&quot;"/>
    <x v="2"/>
    <x v="2"/>
    <s v="Ф-71"/>
    <s v="обрыв провода на опоре №47 Ф-71 А.О. для устранения деффекта РПВУ ( сильный порывистый ветер до 25 м.с, дождь с мокрым снегом) "/>
    <n v="10.298"/>
    <m/>
    <n v="10.298"/>
    <s v="ТЧ"/>
    <n v="2008"/>
    <s v="АС-70"/>
    <s v="нет данных"/>
    <d v="2013-06-01T00:00:00"/>
    <m/>
    <m/>
    <m/>
    <m/>
    <s v="КП12"/>
    <m/>
    <m/>
    <s v="обрыв провода на опоре №47 Ф-71 А.О. для устранения деффекта РПВУ ( сильный порывистый ветер до 25 м.с, дождь с мокрым снегом) "/>
    <m/>
    <m/>
    <m/>
  </r>
  <r>
    <x v="2"/>
    <x v="13"/>
    <s v="РН-ЭН"/>
    <x v="74"/>
    <d v="1899-12-30T17:45:00"/>
    <d v="2014-03-18T00:00:00"/>
    <d v="1899-12-31T02:03:00"/>
    <d v="1899-12-30T08:18:00"/>
    <n v="7"/>
    <s v="ТО"/>
    <s v="РПВУ (АПВ-нет)"/>
    <x v="0"/>
    <s v="Ф-2П КРУН-10кВ "/>
    <x v="2"/>
    <x v="2"/>
    <s v="Ф-2П"/>
    <s v="А.О. Ф-2П отпайка на скв.44 Подсолн. Опора №8/10 обрыв вязки провода Ф-В, провод лежал на Ф-А, устронили дефект, РПВУ, КИЗ в норме ( сильный порывистый ветер до 25 м.с, дождь с мокрым снегом) "/>
    <n v="18.443999999999999"/>
    <m/>
    <n v="18.443999999999999"/>
    <s v="ТЧ"/>
    <n v="2007"/>
    <s v="АС-70"/>
    <s v="нет данных"/>
    <s v="05.2013"/>
    <m/>
    <m/>
    <m/>
    <m/>
    <s v="КП12"/>
    <m/>
    <m/>
    <s v="А.О. Ф-2П отпайка на скв.44 Подсолн. Опора №8/10 обрыв вязки провода Ф-В, провод лежал на Ф-А, устронили дефект, РПВУ, КИЗ в норме ( сильный порывистый ветер до 25 м.с, дождь с мокрым снегом) "/>
    <m/>
    <m/>
    <m/>
  </r>
  <r>
    <x v="2"/>
    <x v="13"/>
    <s v="РН-ЭН"/>
    <x v="75"/>
    <d v="1899-12-30T13:24:00"/>
    <d v="2014-03-18T00:00:00"/>
    <d v="1899-12-30T21:27:00"/>
    <d v="1899-12-30T08:03:00"/>
    <n v="8"/>
    <s v="ТО"/>
    <s v="АПВН, РПВУ"/>
    <x v="0"/>
    <s v="РУ-10 кВ ГУ-2 Подсолнечное"/>
    <x v="2"/>
    <x v="2"/>
    <s v="Ф-2П"/>
    <s v="А.О.    Опора №9  сорван изолятор Ф-&quot;В&quot; РПВУ  ( сильный порывистый ветер до 25 м.с. )  "/>
    <n v="24.75"/>
    <n v="0.75900000000000001"/>
    <n v="25.509"/>
    <s v="ТЧ"/>
    <n v="2007"/>
    <s v="АС-70"/>
    <s v="нет данных"/>
    <s v="05.2013"/>
    <m/>
    <m/>
    <m/>
    <m/>
    <s v="КП12"/>
    <m/>
    <m/>
    <s v="А.О. .ВЛ-(10кВ)   Опора №9  сорван изолятор Ф-&quot;В&quot; РПВУ  ( сильный порывистый ветер до 25 м.с. )  "/>
    <m/>
    <m/>
    <m/>
  </r>
  <r>
    <x v="2"/>
    <x v="13"/>
    <s v="РН-ЭН"/>
    <x v="75"/>
    <d v="1899-12-30T13:24:00"/>
    <d v="2014-03-18T00:00:00"/>
    <d v="1899-12-30T21:22:00"/>
    <d v="1899-12-30T07:58:00"/>
    <n v="5"/>
    <s v="ТО"/>
    <s v="РПВУ (АПВ-нет)"/>
    <x v="0"/>
    <s v="РУ-10 кВ ГУ-2 Подсолнечное"/>
    <x v="2"/>
    <x v="2"/>
    <s v="Ф-1П"/>
    <s v="А.О. РПВУпосле устранения дефекта  сорван изолятор опора №70 ( сильный порывистый ветер до 25 м.с. ) "/>
    <n v="6.484"/>
    <n v="0.29399999999999998"/>
    <n v="6.7779999999999996"/>
    <s v="ТЧ"/>
    <n v="2007"/>
    <s v="АС-70"/>
    <s v="нет данных"/>
    <s v="07.2013"/>
    <m/>
    <m/>
    <m/>
    <m/>
    <s v="КП12"/>
    <m/>
    <m/>
    <s v="А.О. .ВЛ-(10кВ) РПВУпосле устранения дефекта  сорван изолятор опора №70 ( сильный порывистый ветер до 25 м.с. ) "/>
    <m/>
    <m/>
    <m/>
  </r>
  <r>
    <x v="2"/>
    <x v="13"/>
    <s v="РН-ЭН"/>
    <x v="75"/>
    <d v="1899-12-30T15:00:00"/>
    <d v="2014-03-18T00:00:00"/>
    <d v="1899-12-30T15:23:00"/>
    <d v="1899-12-30T00:23:00"/>
    <n v="3"/>
    <s v="ТО"/>
    <s v="РПВУ (АПВ-нет)"/>
    <x v="0"/>
    <s v="Величаевская-12 35/6 кВ"/>
    <x v="2"/>
    <x v="2"/>
    <s v="Ф-691"/>
    <s v="А.О. РПВУ ( сильный порывистый ветер до 25 м.с. )  "/>
    <n v="0.28199999999999997"/>
    <n v="0.157"/>
    <n v="0.43899999999999995"/>
    <s v="ТЧ"/>
    <s v="нет данных"/>
    <s v="АС-70"/>
    <s v="нет данных"/>
    <s v="08.2013"/>
    <m/>
    <m/>
    <m/>
    <m/>
    <s v="КП12"/>
    <m/>
    <m/>
    <s v="А.О. РПВУ ( сильный порывистый ветер до 25 м.с. )  "/>
    <m/>
    <m/>
    <m/>
  </r>
  <r>
    <x v="2"/>
    <x v="13"/>
    <s v="РН-ЭН"/>
    <x v="75"/>
    <d v="1899-12-30T16:52:00"/>
    <d v="2014-03-18T00:00:00"/>
    <d v="1899-12-30T17:08:00"/>
    <d v="1899-12-30T00:16:00"/>
    <n v="6"/>
    <s v="МТЗ"/>
    <s v="РПВУ (АПВ-нет)"/>
    <x v="0"/>
    <s v="Зимняя Ставка - 1 35/6 кВ"/>
    <x v="2"/>
    <x v="2"/>
    <s v="Ф-14"/>
    <s v="А.О. РПВУ ( сильный порывистый ветер до 25 м.с. ) "/>
    <n v="0.56399999999999995"/>
    <n v="0.40200000000000002"/>
    <n v="0.96599999999999997"/>
    <s v="ТЧ"/>
    <s v="нет данных"/>
    <s v="АС-70"/>
    <s v="нет данных"/>
    <s v="04.2013."/>
    <m/>
    <m/>
    <m/>
    <m/>
    <s v="КП12"/>
    <m/>
    <m/>
    <s v="А.О. РПВУ ( сильный порывистый ветер до 25 м.с. ) "/>
    <m/>
    <m/>
    <m/>
  </r>
  <r>
    <x v="2"/>
    <x v="13"/>
    <s v="РН-ЭН"/>
    <x v="75"/>
    <d v="1899-12-30T16:10:00"/>
    <d v="2014-03-18T00:00:00"/>
    <d v="1899-12-30T17:21:00"/>
    <d v="1899-12-30T01:11:00"/>
    <n v="2"/>
    <s v="АО"/>
    <s v="РПВУ (АПВ-нет)"/>
    <x v="5"/>
    <s v="Прасковея-16 110/6 кВ"/>
    <x v="2"/>
    <x v="2"/>
    <s v="Прасковея-16"/>
    <s v="А.О. Л-71 (п/ст Прасковея запитали от Л-208)  ( сильный порывистый ветер до 25 м.с. ) "/>
    <n v="0.47199999999999998"/>
    <n v="0.14499999999999999"/>
    <n v="0.61699999999999999"/>
    <s v="ТЧ"/>
    <s v="нет данных"/>
    <s v="АС-95"/>
    <s v="нет данных"/>
    <s v="нет данных"/>
    <m/>
    <m/>
    <m/>
    <m/>
    <s v="КП18"/>
    <m/>
    <m/>
    <s v="А.О. Л-71 (110кВ) (п/ст Прасковея запитали от Л-208  110кВ)  ( сильный порывистый ветер до 25 м.с. ) "/>
    <m/>
    <m/>
    <m/>
  </r>
  <r>
    <x v="2"/>
    <x v="13"/>
    <s v="РН-ЭН"/>
    <x v="75"/>
    <d v="1899-12-30T17:40:00"/>
    <d v="2014-03-18T00:00:00"/>
    <d v="1899-12-30T23:46:00"/>
    <d v="1899-12-30T06:06:00"/>
    <n v="5"/>
    <s v="ТО"/>
    <s v="РПВУ (АПВ-нет)"/>
    <x v="0"/>
    <s v="РУ-10 кВ ГУ-2 Подсолнечное"/>
    <x v="2"/>
    <x v="2"/>
    <s v="Ф-3П"/>
    <s v="А.О. РПВУ после устранения схлеста проводов на скв №6/2 Подсолнечная. И срыва изолятора на опоре №2 отпайка на скв №55 &quot;Подсолнечная.&quot;( сильный порывистый ветер до 25 м.с. ) "/>
    <n v="10.882999999999999"/>
    <n v="0.83699999999999997"/>
    <n v="11.719999999999999"/>
    <s v="ТЧ"/>
    <n v="2007"/>
    <s v="АС-70"/>
    <s v="нет данных"/>
    <s v="05.2013"/>
    <m/>
    <m/>
    <m/>
    <m/>
    <s v="КП12"/>
    <m/>
    <m/>
    <s v="А.О.ВЛ-(10кВ) РПВУ после устранения схлеста проводов на скв №6/2 Подсолнечная. И срыва изолятора на опоре №2 отпайка на скв №55 &quot;Подсолнечная.&quot;( сильный порывистый ветер до 25 м.с. ) "/>
    <m/>
    <m/>
    <m/>
  </r>
  <r>
    <x v="2"/>
    <x v="13"/>
    <s v="РН-ЭН"/>
    <x v="75"/>
    <d v="1899-12-30T16:56:00"/>
    <d v="2014-03-18T00:00:00"/>
    <d v="1899-12-30T17:58:00"/>
    <d v="1899-12-30T01:02:00"/>
    <n v="8"/>
    <s v="АО"/>
    <s v="РПВУ (АПВ-нет)"/>
    <x v="0"/>
    <s v="Величаевская-11 35/6 кВ"/>
    <x v="2"/>
    <x v="2"/>
    <s v="Ф-111"/>
    <s v="А.О. РПВУ ( сильный порывистый ветер до 25 м.с. ) "/>
    <n v="2.613"/>
    <n v="0.45100000000000001"/>
    <n v="3.0640000000000001"/>
    <s v="ТЧ"/>
    <n v="2007"/>
    <s v="АС-70"/>
    <s v="нет данных"/>
    <s v="02.2013"/>
    <m/>
    <m/>
    <m/>
    <m/>
    <s v="КП12"/>
    <m/>
    <m/>
    <s v="А.О. РПВУ ( сильный порывистый ветер до 25 м.с. ) "/>
    <m/>
    <m/>
    <m/>
  </r>
  <r>
    <x v="2"/>
    <x v="13"/>
    <s v="РН-ЭН"/>
    <x v="75"/>
    <d v="1899-12-30T17:08:00"/>
    <d v="2014-03-18T00:00:00"/>
    <d v="1899-12-30T18:09:00"/>
    <d v="1899-12-30T01:01:00"/>
    <n v="62"/>
    <s v="АО"/>
    <s v="РПВУ (АПВ-нет)"/>
    <x v="5"/>
    <s v="Затеречная-1 110/35/6 кВ"/>
    <x v="2"/>
    <x v="2"/>
    <s v="Затеречная-1 110/35/6 кВ"/>
    <s v=" откл Л-67 ,АПВ не успешно  п/ст Восточная запитана от Л-526  ( сильный порывистый ветер до 25 м.с. ) "/>
    <n v="15.78"/>
    <n v="1.738"/>
    <n v="17.518000000000001"/>
    <s v="ТЧ"/>
    <s v="нет данных"/>
    <s v="АС-95"/>
    <s v="нет данных"/>
    <s v="07.2013"/>
    <m/>
    <m/>
    <m/>
    <m/>
    <s v="КП18"/>
    <m/>
    <m/>
    <s v=" откл Л-67 ,АПВ не успешно  п/ст Восточная запитана от Л-526  ( сильный порывистый ветер до 25 м.с. ) "/>
    <m/>
    <m/>
    <m/>
  </r>
  <r>
    <x v="2"/>
    <x v="13"/>
    <s v="РН-ЭН"/>
    <x v="75"/>
    <d v="1899-12-30T18:46:00"/>
    <d v="2014-03-18T00:00:00"/>
    <d v="1899-12-30T21:51:00"/>
    <d v="1899-12-30T03:05:00"/>
    <n v="3"/>
    <s v="АО"/>
    <s v="РПВУ (АПВ-нет)"/>
    <x v="0"/>
    <s v="Затеречная-1 110/35/6 кВ"/>
    <x v="2"/>
    <x v="2"/>
    <s v="Ф-659"/>
    <s v="А.О. АПВ,РПВ не успешно ( сильный порывистый ветер до 25 м.с. )  опора №16 фаза &quot;В&quot;сорван изолятор, схлёст проводов, обрыв шлейфа между проходным изолятором КРУН-6кВ п/с 110/35/6 &quot;Затеречная-1&quot; и опорой №1 РПВУ"/>
    <n v="14.595000000000001"/>
    <n v="0.64"/>
    <n v="15.235000000000001"/>
    <s v="ТЧ"/>
    <n v="2007"/>
    <s v="АС-70"/>
    <s v="нет данных"/>
    <s v="05.2013"/>
    <m/>
    <m/>
    <m/>
    <m/>
    <s v="КП12"/>
    <m/>
    <m/>
    <s v="А.О. АПВ,РПВ не успешно ( сильный порывистый ветер до 25 м.с. )  опора №16 фаза &quot;В&quot;сорван изолятор, схлёст проводов, обрыв шлейфа между проходным изолятором КРУН-6кВ п/с 110/35/6 &quot;Затеречная-1&quot; и опорой №1 РПВУ"/>
    <m/>
    <m/>
    <m/>
  </r>
  <r>
    <x v="2"/>
    <x v="13"/>
    <s v="РН-ЭН"/>
    <x v="75"/>
    <d v="1899-12-30T23:34:00"/>
    <d v="2014-03-18T00:00:00"/>
    <d v="1899-12-30T23:54:00"/>
    <d v="1899-12-30T00:20:00"/>
    <n v="2"/>
    <s v="АО"/>
    <s v="РПВУ (АПВ-нет)"/>
    <x v="0"/>
    <s v="Зимняя Ставка - 1 35/6 кВ"/>
    <x v="2"/>
    <x v="2"/>
    <s v="Ф-13"/>
    <s v="А.О.для устранения обрыва провода  ( сильный порывистый ветер до 25 м.с. ) на ЛР-6кВ &quot;Кашара&quot;опора №15 &quot;Гаджиев&quot;"/>
    <n v="0.27200000000000002"/>
    <n v="0.28399999999999997"/>
    <n v="0.55600000000000005"/>
    <s v="ТЧ"/>
    <s v="нет данных"/>
    <s v="АС-70"/>
    <s v="нет данных"/>
    <s v="07.2013"/>
    <m/>
    <m/>
    <m/>
    <m/>
    <s v="КП12"/>
    <m/>
    <m/>
    <s v="А.О.для устранения обрыва провода  ( сильный порывистый ветер до 25 м.с. ) на ЛР-6кВ &quot;Кашара&quot;опора №15 &quot;Гаджиев&quot;"/>
    <m/>
    <m/>
    <m/>
  </r>
  <r>
    <x v="2"/>
    <x v="13"/>
    <s v="РН-ЭН"/>
    <x v="76"/>
    <m/>
    <m/>
    <m/>
    <m/>
    <m/>
    <m/>
    <m/>
    <x v="4"/>
    <m/>
    <x v="3"/>
    <x v="8"/>
    <m/>
    <m/>
    <m/>
    <m/>
    <m/>
    <m/>
    <m/>
    <m/>
    <m/>
    <m/>
    <m/>
    <m/>
    <m/>
    <m/>
    <m/>
    <m/>
    <m/>
    <s v="нарушений не было"/>
    <m/>
    <m/>
    <s v="неуч.вр."/>
  </r>
  <r>
    <x v="2"/>
    <x v="13"/>
    <s v="РН-ЭН"/>
    <x v="77"/>
    <d v="1899-12-30T11:38:00"/>
    <d v="2014-03-20T00:00:00"/>
    <d v="1899-12-30T11:44:00"/>
    <d v="1899-12-30T00:06:00"/>
    <n v="3"/>
    <s v="АО"/>
    <s v="РПВУ (АПВ-нет)"/>
    <x v="0"/>
    <s v="Величаевская-12 35/6 кВ"/>
    <x v="2"/>
    <x v="2"/>
    <s v="Ф-691"/>
    <s v="АО-токовая отсечка, РПВУ, произвели осмотр Ф-691-деффектов не обнаружено"/>
    <n v="7.6999999999999999E-2"/>
    <n v="0.14799999999999999"/>
    <n v="0.22499999999999998"/>
    <s v="ТЧ"/>
    <s v="нет данных"/>
    <s v="АС-70"/>
    <s v="нет данных"/>
    <s v="08.2013"/>
    <m/>
    <m/>
    <m/>
    <m/>
    <s v="КП12"/>
    <m/>
    <m/>
    <s v="АО ТО РПВУ .Произвели осмотр Ф-691,дефектов не обнаружено."/>
    <m/>
    <m/>
    <m/>
  </r>
  <r>
    <x v="2"/>
    <x v="13"/>
    <s v="РН-ЭН"/>
    <x v="78"/>
    <d v="1899-12-30T10:32:00"/>
    <d v="2014-03-21T00:00:00"/>
    <d v="1899-12-30T11:27:00"/>
    <d v="1899-12-30T00:55:00"/>
    <n v="6"/>
    <m/>
    <s v="РПВУ (АПВ-нет)"/>
    <x v="2"/>
    <s v="Ф-152 ПС 35/6кВ &quot;Ачикулак Нефть-15&quot;"/>
    <x v="2"/>
    <x v="2"/>
    <s v="Ф-152"/>
    <s v="А.О.для устранения обрыва вязки оп.18 ф-В  ( сильный порывистый ветер до 25 м.с. ) &quot;"/>
    <n v="1.242"/>
    <n v="0.71099999999999997"/>
    <n v="1.9530000000000001"/>
    <s v="ТЧ"/>
    <n v="2002"/>
    <s v="АС-70"/>
    <s v="нет данных"/>
    <s v="06.2013"/>
    <m/>
    <m/>
    <m/>
    <m/>
    <s v="КП12"/>
    <m/>
    <m/>
    <s v="А.О.для устранения обрыва вязки оп.18 ф-В  ( сильный порывистый ветер до 25 м.с. ) &quot;"/>
    <m/>
    <m/>
    <m/>
  </r>
  <r>
    <x v="2"/>
    <x v="13"/>
    <s v="РН-ЭН"/>
    <x v="78"/>
    <d v="1899-12-30T10:32:00"/>
    <d v="2014-03-21T00:00:00"/>
    <d v="1899-12-30T10:33:00"/>
    <d v="1899-12-30T00:01:00"/>
    <n v="6"/>
    <s v="АО МТЗ "/>
    <s v="АПВУ"/>
    <x v="2"/>
    <s v="Ф-655 пс 110\35\6кВ Затеречная ПЭС"/>
    <x v="2"/>
    <x v="2"/>
    <s v="Ф-655"/>
    <s v="А.О.МТЗ РПВУ ( сильный порывистый ветер до 25 м.с. ) "/>
    <n v="7.0999999999999994E-2"/>
    <n v="1.089"/>
    <n v="1.1599999999999999"/>
    <s v="ТЧ"/>
    <s v="нет данных"/>
    <s v="АС-70"/>
    <s v="нет данных"/>
    <m/>
    <m/>
    <m/>
    <m/>
    <m/>
    <s v="КП12"/>
    <m/>
    <m/>
    <s v="АО МТЗ АПВУ."/>
    <m/>
    <m/>
    <s v="неуч.вр."/>
  </r>
  <r>
    <x v="2"/>
    <x v="13"/>
    <s v="РН-ЭН"/>
    <x v="78"/>
    <d v="1899-12-30T11:49:00"/>
    <d v="2014-03-21T00:00:00"/>
    <d v="1899-12-30T13:09:00"/>
    <d v="1899-12-30T01:20:00"/>
    <n v="5"/>
    <s v="АО МТЗ "/>
    <s v="РПВУ (АПВ-нет)"/>
    <x v="2"/>
    <s v="ф-14 ПС 35/6 &quot;Зимняя-Ставка-1&quot;"/>
    <x v="2"/>
    <x v="2"/>
    <s v="Ф-14"/>
    <s v="А.О. МТЗ РПВУ ( сильный порывистый ветер до 25 м.с. ) "/>
    <n v="1.9119999999999999"/>
    <n v="1.052"/>
    <n v="2.964"/>
    <s v="ТЧ"/>
    <s v="нет данных"/>
    <s v="АС-70"/>
    <s v="нет данных"/>
    <s v="04.2013."/>
    <m/>
    <m/>
    <m/>
    <m/>
    <s v="КП12"/>
    <m/>
    <m/>
    <s v="АО МТЗ РПВУ"/>
    <m/>
    <m/>
    <m/>
  </r>
  <r>
    <x v="2"/>
    <x v="13"/>
    <s v="РН-ЭН"/>
    <x v="78"/>
    <d v="1899-12-30T11:49:00"/>
    <d v="2014-03-21T00:00:00"/>
    <d v="1899-12-30T14:15:00"/>
    <d v="1899-12-30T02:26:00"/>
    <n v="4"/>
    <s v="АО МТЗ "/>
    <s v="РПВУ (АПВ-нет)"/>
    <x v="2"/>
    <s v="яч 2 ф-14 ПС 35/6 &quot;Зимняя-Ставка-1&quot;"/>
    <x v="2"/>
    <x v="2"/>
    <s v="Ф-14"/>
    <s v="А.О. МТЗ РПВУ ( сильный порывистый ветер до 25 м.с. ) "/>
    <n v="2.6259999999999999"/>
    <n v="9.7000000000000003E-2"/>
    <n v="2.7229999999999999"/>
    <s v="ТЧ"/>
    <s v="нет данных"/>
    <s v="АС-70"/>
    <s v="нет данных"/>
    <s v="04.2013."/>
    <m/>
    <m/>
    <m/>
    <m/>
    <s v="КП12"/>
    <m/>
    <m/>
    <s v="А.О. МТЗ РПВУ ( сильный порывистый ветер до 25 м.с. ) "/>
    <m/>
    <m/>
    <m/>
  </r>
  <r>
    <x v="2"/>
    <x v="13"/>
    <s v="РН-ЭН"/>
    <x v="78"/>
    <d v="1899-12-30T11:55:00"/>
    <d v="2014-03-21T00:00:00"/>
    <d v="1899-12-30T15:02:00"/>
    <d v="1899-12-30T03:07:00"/>
    <n v="4"/>
    <s v="АО "/>
    <s v="РПВУ АПВН"/>
    <x v="2"/>
    <s v="пс 35\10 кВ Владимировская ПЭС"/>
    <x v="2"/>
    <x v="2"/>
    <s v="Ф-497"/>
    <s v="АО АПВН РПВН для устранения обрыва вязки ф-В оп.46 РПВУ."/>
    <n v="2.65"/>
    <n v="0.29199999999999998"/>
    <n v="2.9420000000000002"/>
    <s v="ТЧ"/>
    <s v="нет данных"/>
    <s v="АС-70"/>
    <s v="нет данных"/>
    <s v="05.2013"/>
    <m/>
    <m/>
    <m/>
    <m/>
    <s v="КП12"/>
    <m/>
    <m/>
    <s v="АО АПВН РПВН для устранения обрыва вязки ф-В оп.46 РПВУ."/>
    <m/>
    <m/>
    <m/>
  </r>
  <r>
    <x v="2"/>
    <x v="13"/>
    <s v="РН-ЭН"/>
    <x v="78"/>
    <d v="1899-12-30T13:12:00"/>
    <d v="2014-03-21T00:00:00"/>
    <d v="1899-12-30T22:38:00"/>
    <d v="1899-12-30T09:26:00"/>
    <n v="7"/>
    <s v="АО"/>
    <s v="РПВУ АПВН"/>
    <x v="2"/>
    <s v="Ф-151 ПС 35/6кВ &quot;Ачикулак Нефть-15&quot;"/>
    <x v="2"/>
    <x v="2"/>
    <s v="Ф-151"/>
    <s v="А.О.для устранения обрыва вязки оп.2 ф-В отпайка на скв.95 Ачикулак  ( сильный порывистый ветер до 25 м.с. ) &quot;"/>
    <n v="14.691000000000001"/>
    <n v="0.40100000000000002"/>
    <n v="15.092000000000001"/>
    <s v="ТЧ"/>
    <n v="2002"/>
    <s v="АС-70"/>
    <s v="нет данных"/>
    <s v="10.2013"/>
    <m/>
    <m/>
    <m/>
    <m/>
    <s v="КП12"/>
    <m/>
    <m/>
    <s v="АО АПВН обрыв вязки ф-В опора №-2 отпайка на скв 95 Ачикулакское"/>
    <m/>
    <m/>
    <m/>
  </r>
  <r>
    <x v="2"/>
    <x v="13"/>
    <s v="РН-ЭН"/>
    <x v="78"/>
    <d v="1899-12-30T14:30:00"/>
    <d v="2014-03-21T00:00:00"/>
    <d v="1899-12-30T15:01:00"/>
    <d v="1899-12-30T00:31:00"/>
    <n v="2"/>
    <s v="АО"/>
    <s v="РПВУ (АПВ-нет)"/>
    <x v="2"/>
    <s v="пс 110\6 кВ Прасковея-16"/>
    <x v="2"/>
    <x v="2"/>
    <s v="Ф-162"/>
    <s v="А.О. РПВУ ( сильный порывистый ветер до 25 м.с. ) "/>
    <n v="0.20599999999999999"/>
    <n v="6.7000000000000004E-2"/>
    <n v="0.27300000000000002"/>
    <s v="ТЧ"/>
    <n v="2007"/>
    <s v="АС-70"/>
    <s v="нет данных"/>
    <s v="05.2013"/>
    <m/>
    <m/>
    <m/>
    <m/>
    <s v="КП12"/>
    <m/>
    <m/>
    <s v="А.О. РПВУ ( сильный порывистый ветер до 25 м.с. ) "/>
    <m/>
    <m/>
    <m/>
  </r>
  <r>
    <x v="2"/>
    <x v="13"/>
    <s v="РН-ЭН"/>
    <x v="9"/>
    <m/>
    <m/>
    <m/>
    <m/>
    <m/>
    <m/>
    <m/>
    <x v="4"/>
    <m/>
    <x v="3"/>
    <x v="8"/>
    <m/>
    <m/>
    <m/>
    <m/>
    <m/>
    <m/>
    <m/>
    <m/>
    <m/>
    <m/>
    <m/>
    <m/>
    <m/>
    <m/>
    <m/>
    <m/>
    <m/>
    <s v="нарушений не было"/>
    <m/>
    <m/>
    <m/>
  </r>
  <r>
    <x v="2"/>
    <x v="13"/>
    <s v="РН-ЭН"/>
    <x v="79"/>
    <d v="1899-12-30T11:20:00"/>
    <d v="2014-03-23T00:00:00"/>
    <d v="1899-12-30T12:43:00"/>
    <d v="1899-12-30T01:23:00"/>
    <n v="6"/>
    <s v="АО"/>
    <s v="АПВН, РПВУ"/>
    <x v="0"/>
    <s v="пс. 35/6кВ Лесная-14"/>
    <x v="2"/>
    <x v="2"/>
    <s v="Ф-148"/>
    <s v="А.О. Т.О. РПУ контроль изоляции в норме"/>
    <n v="1.4750000000000001"/>
    <n v="0.42499999999999999"/>
    <n v="1.9"/>
    <s v="ТЧ"/>
    <n v="1982"/>
    <s v="АС-70"/>
    <s v="нет данных"/>
    <m/>
    <m/>
    <m/>
    <m/>
    <m/>
    <s v="КП25"/>
    <m/>
    <m/>
    <s v="А.О. ТО РПВУ КИЗ в норме"/>
    <m/>
    <m/>
    <m/>
  </r>
  <r>
    <x v="2"/>
    <x v="13"/>
    <s v="РН-ЭН"/>
    <x v="79"/>
    <d v="1899-12-30T19:40:00"/>
    <d v="2014-03-23T00:00:00"/>
    <d v="1899-12-30T22:37:00"/>
    <d v="1899-12-30T02:57:00"/>
    <n v="7"/>
    <s v="АО"/>
    <s v="РПВУ"/>
    <x v="0"/>
    <s v="пс.Камыш-Бурун 35/6кВ гор. Электросети"/>
    <x v="2"/>
    <x v="2"/>
    <s v="Ф-2 ГОР"/>
    <s v="А.О. для устранения обрыва провода фаза &quot;Б&quot; опора №135-137"/>
    <n v="7.0110000000000001"/>
    <n v="0.247"/>
    <n v="7.258"/>
    <s v="ТЧ"/>
    <s v="нет данных"/>
    <s v="АС-70"/>
    <s v="нет данных"/>
    <s v="06.2013"/>
    <m/>
    <m/>
    <m/>
    <m/>
    <s v="КП24"/>
    <m/>
    <m/>
    <s v="А.О.для устранения обрыва провода оп.135-137 ф-В ."/>
    <m/>
    <m/>
    <m/>
  </r>
  <r>
    <x v="2"/>
    <x v="13"/>
    <s v="РН-ЭН"/>
    <x v="80"/>
    <m/>
    <m/>
    <m/>
    <m/>
    <m/>
    <m/>
    <m/>
    <x v="4"/>
    <m/>
    <x v="3"/>
    <x v="8"/>
    <m/>
    <m/>
    <m/>
    <m/>
    <m/>
    <m/>
    <m/>
    <m/>
    <m/>
    <m/>
    <m/>
    <m/>
    <m/>
    <m/>
    <m/>
    <m/>
    <m/>
    <s v="нарушений не было"/>
    <m/>
    <m/>
    <s v="неуч.вр."/>
  </r>
  <r>
    <x v="2"/>
    <x v="13"/>
    <s v="РН-ЭН"/>
    <x v="10"/>
    <m/>
    <m/>
    <m/>
    <m/>
    <m/>
    <m/>
    <m/>
    <x v="4"/>
    <m/>
    <x v="3"/>
    <x v="8"/>
    <m/>
    <m/>
    <m/>
    <m/>
    <m/>
    <m/>
    <m/>
    <m/>
    <m/>
    <m/>
    <m/>
    <m/>
    <m/>
    <m/>
    <m/>
    <m/>
    <m/>
    <s v="нарушений не было"/>
    <m/>
    <m/>
    <s v="неуч.вр."/>
  </r>
  <r>
    <x v="2"/>
    <x v="13"/>
    <s v="РН-ЭН"/>
    <x v="81"/>
    <m/>
    <m/>
    <m/>
    <m/>
    <m/>
    <m/>
    <m/>
    <x v="4"/>
    <m/>
    <x v="3"/>
    <x v="8"/>
    <m/>
    <m/>
    <m/>
    <m/>
    <m/>
    <m/>
    <m/>
    <m/>
    <m/>
    <m/>
    <m/>
    <m/>
    <m/>
    <m/>
    <m/>
    <m/>
    <m/>
    <s v="нарушений не было"/>
    <m/>
    <m/>
    <s v="неуч.вр."/>
  </r>
  <r>
    <x v="2"/>
    <x v="13"/>
    <s v="РН-ЭН"/>
    <x v="82"/>
    <m/>
    <m/>
    <m/>
    <m/>
    <m/>
    <m/>
    <m/>
    <x v="4"/>
    <m/>
    <x v="3"/>
    <x v="8"/>
    <m/>
    <m/>
    <m/>
    <m/>
    <m/>
    <m/>
    <m/>
    <m/>
    <m/>
    <m/>
    <m/>
    <m/>
    <m/>
    <m/>
    <m/>
    <m/>
    <m/>
    <s v="нарушений не было"/>
    <m/>
    <m/>
    <s v="неуч.вр."/>
  </r>
  <r>
    <x v="2"/>
    <x v="13"/>
    <s v="РН-ЭН"/>
    <x v="83"/>
    <d v="1899-12-30T17:57:00"/>
    <d v="2014-03-28T00:00:00"/>
    <d v="1899-12-30T18:39:00"/>
    <d v="1899-12-30T00:42:00"/>
    <n v="8"/>
    <m/>
    <s v="РПВУ (АПВ-нет)"/>
    <x v="0"/>
    <s v="Ф-111 ПС 35/6кВ &quot;Величаевка-11&quot;"/>
    <x v="2"/>
    <x v="6"/>
    <s v="Ф-111"/>
    <s v="отключили Ф-111 для устранения дефекта течи масла, нагрев контакта Ф-&quot;С&quot; по 0,4кВ на трансформаторе и ревизия РЛНД ТП скв.160Величаевка"/>
    <n v="1.8120000000000001"/>
    <n v="0.41499999999999998"/>
    <n v="2.2269999999999999"/>
    <s v="ТЧ"/>
    <m/>
    <m/>
    <m/>
    <m/>
    <m/>
    <m/>
    <m/>
    <m/>
    <s v="КП3"/>
    <m/>
    <m/>
    <s v="отключили Ф-111 для устранения дефекта течи масла, нагрев контакта Ф-&quot;С&quot; по 0,4кВ на трансформаторе и ревизия РЛНД ТП скв.160Величаевка"/>
    <m/>
    <m/>
    <m/>
  </r>
  <r>
    <x v="2"/>
    <x v="13"/>
    <s v="РН-ЭН"/>
    <x v="84"/>
    <m/>
    <m/>
    <m/>
    <m/>
    <m/>
    <m/>
    <m/>
    <x v="4"/>
    <m/>
    <x v="3"/>
    <x v="8"/>
    <m/>
    <m/>
    <m/>
    <m/>
    <m/>
    <m/>
    <m/>
    <m/>
    <m/>
    <m/>
    <m/>
    <m/>
    <m/>
    <m/>
    <m/>
    <m/>
    <m/>
    <s v="нарушений не было"/>
    <m/>
    <m/>
    <s v="неуч.вр."/>
  </r>
  <r>
    <x v="2"/>
    <x v="13"/>
    <s v="РН-ЭН"/>
    <x v="85"/>
    <m/>
    <m/>
    <m/>
    <m/>
    <m/>
    <m/>
    <m/>
    <x v="4"/>
    <m/>
    <x v="3"/>
    <x v="8"/>
    <m/>
    <m/>
    <m/>
    <m/>
    <m/>
    <m/>
    <m/>
    <m/>
    <m/>
    <m/>
    <m/>
    <m/>
    <m/>
    <m/>
    <m/>
    <m/>
    <m/>
    <s v="нарушений не было"/>
    <m/>
    <m/>
    <s v="неуч.вр."/>
  </r>
  <r>
    <x v="2"/>
    <x v="13"/>
    <s v="РН-ЭН"/>
    <x v="86"/>
    <m/>
    <m/>
    <m/>
    <m/>
    <m/>
    <m/>
    <m/>
    <x v="4"/>
    <m/>
    <x v="3"/>
    <x v="8"/>
    <m/>
    <m/>
    <m/>
    <m/>
    <m/>
    <m/>
    <m/>
    <m/>
    <m/>
    <m/>
    <m/>
    <m/>
    <m/>
    <m/>
    <m/>
    <m/>
    <m/>
    <s v="нарушений не было"/>
    <m/>
    <m/>
    <s v="неуч.вр."/>
  </r>
  <r>
    <x v="3"/>
    <x v="13"/>
    <s v="РН-ЭН"/>
    <x v="11"/>
    <d v="1899-12-30T05:03:00"/>
    <d v="2014-04-01T00:00:00"/>
    <d v="1899-12-30T05:12:00"/>
    <d v="1899-12-30T00:09:00"/>
    <n v="9"/>
    <s v="МТЗ"/>
    <s v="РПВУ (АПВ-нет)"/>
    <x v="0"/>
    <s v="ВТ-61 ПС 35/6кВ &quot;Зимняя-Ставка-1&quot;"/>
    <x v="0"/>
    <x v="0"/>
    <s v="ВТ-61 (Ф-11;12;13/17)"/>
    <s v="АО ВТ-61, РПВУ. При проведении ППР РУ-6 кВ, I-СШ-6 кВ, яч. №13/17, обнаружен труп животного (кот). "/>
    <n v="0.38700000000000001"/>
    <n v="0.53600000000000003"/>
    <n v="0.92300000000000004"/>
    <s v="В"/>
    <s v="нет данных"/>
    <s v="ВВТЭ-10-20-1000 УХЛ2."/>
    <s v="нет данных"/>
    <s v="01.2014"/>
    <m/>
    <s v="04.2014"/>
    <m/>
    <m/>
    <s v="КП19"/>
    <m/>
    <m/>
    <s v="АО ВТ-61, РПВУ. При проведении ППР РУ-6 кВ, I-СШ-6 кВ, яч. №13/17, обнаружен труп животного (кот). "/>
    <m/>
    <m/>
    <m/>
  </r>
  <r>
    <x v="3"/>
    <x v="13"/>
    <s v="РН-ЭН"/>
    <x v="87"/>
    <m/>
    <m/>
    <m/>
    <m/>
    <m/>
    <m/>
    <m/>
    <x v="4"/>
    <m/>
    <x v="3"/>
    <x v="8"/>
    <m/>
    <m/>
    <m/>
    <m/>
    <m/>
    <m/>
    <m/>
    <m/>
    <m/>
    <m/>
    <m/>
    <m/>
    <m/>
    <m/>
    <m/>
    <m/>
    <m/>
    <s v="нарушений не было"/>
    <m/>
    <m/>
    <s v="неуч.вр."/>
  </r>
  <r>
    <x v="3"/>
    <x v="13"/>
    <s v="РН-ЭН"/>
    <x v="88"/>
    <m/>
    <m/>
    <m/>
    <m/>
    <m/>
    <m/>
    <m/>
    <x v="4"/>
    <m/>
    <x v="3"/>
    <x v="8"/>
    <m/>
    <m/>
    <m/>
    <m/>
    <m/>
    <m/>
    <m/>
    <m/>
    <m/>
    <m/>
    <m/>
    <m/>
    <m/>
    <m/>
    <m/>
    <m/>
    <m/>
    <s v="нарушений не было"/>
    <m/>
    <m/>
    <s v="неуч.вр."/>
  </r>
  <r>
    <x v="3"/>
    <x v="13"/>
    <s v="РН-ЭН"/>
    <x v="89"/>
    <m/>
    <m/>
    <m/>
    <d v="1899-12-30T00:00:00"/>
    <m/>
    <m/>
    <m/>
    <x v="4"/>
    <m/>
    <x v="3"/>
    <x v="8"/>
    <m/>
    <m/>
    <m/>
    <m/>
    <m/>
    <m/>
    <m/>
    <m/>
    <m/>
    <m/>
    <m/>
    <m/>
    <m/>
    <m/>
    <m/>
    <m/>
    <m/>
    <s v="нарушений не было"/>
    <m/>
    <m/>
    <s v="неуч.вр."/>
  </r>
  <r>
    <x v="3"/>
    <x v="13"/>
    <s v="РН-ЭН"/>
    <x v="90"/>
    <d v="1899-12-30T14:02:00"/>
    <d v="2014-04-05T00:00:00"/>
    <d v="1899-12-30T15:38:00"/>
    <d v="1899-12-30T01:36:00"/>
    <n v="13"/>
    <s v="ТО"/>
    <s v="АПВН, РПВУ"/>
    <x v="0"/>
    <s v="Ф-71 ПС 35/6кВ &quot;Русский Хутор-7&quot;"/>
    <x v="2"/>
    <x v="2"/>
    <s v="Ф-71"/>
    <s v="Авар отлк ТО,АПВН,РПВУ,обрыв вязки провода фаза-Б,опора №1 отпайка на скв № 60 Р/Хутор"/>
    <n v="5.2039999999999997"/>
    <n v="0.76300000000000001"/>
    <n v="5.9669999999999996"/>
    <s v="ТЧ"/>
    <s v="нет данных"/>
    <s v="АС-70"/>
    <s v="нет данных"/>
    <s v="12.2013"/>
    <m/>
    <s v="06.2014"/>
    <m/>
    <m/>
    <s v="КП23"/>
    <m/>
    <m/>
    <s v="А.О. ТО АПВН  РПВУ ( сильный порывистый ветер . ) Обрыв вязки провода Ф-&quot;В&quot;,оп.1 отпайка на скв.60 РХ,провис провода."/>
    <m/>
    <m/>
    <m/>
  </r>
  <r>
    <x v="3"/>
    <x v="13"/>
    <s v="РН-ЭН"/>
    <x v="90"/>
    <d v="1899-12-30T17:09:00"/>
    <d v="2014-04-05T00:00:00"/>
    <d v="1899-12-30T17:48:00"/>
    <d v="1899-12-30T00:39:00"/>
    <n v="13"/>
    <s v="ТО"/>
    <s v="АПВН, РПВУ"/>
    <x v="0"/>
    <s v="Ф-71 ПС 35/6кВ &quot;Русский Хутор-7&quot;"/>
    <x v="2"/>
    <x v="2"/>
    <s v="Ф-71"/>
    <s v="Для устранения обрыва вязки провода фазы-б опоры №1 отпайка на скв №60 Р/Хутор,сильный порывистый ветер"/>
    <n v="2.1120000000000001"/>
    <n v="0.39900000000000002"/>
    <n v="2.5110000000000001"/>
    <s v="ТЧ"/>
    <s v="нет данных"/>
    <s v="АС-70"/>
    <s v="нет данных"/>
    <s v="12.2013"/>
    <m/>
    <s v="06.2014"/>
    <m/>
    <m/>
    <s v="КП24"/>
    <m/>
    <m/>
    <s v="  РПВУ ( сильный порывистый ветер . ) Для устранения обрыва вязки провода Ф-&quot;В&quot;,оп.1 отпайки на скв.60 РХ,провис провода."/>
    <m/>
    <m/>
    <m/>
  </r>
  <r>
    <x v="3"/>
    <x v="13"/>
    <s v="РН-ЭН"/>
    <x v="91"/>
    <m/>
    <m/>
    <m/>
    <m/>
    <m/>
    <m/>
    <m/>
    <x v="4"/>
    <m/>
    <x v="3"/>
    <x v="8"/>
    <m/>
    <m/>
    <m/>
    <m/>
    <m/>
    <m/>
    <m/>
    <m/>
    <m/>
    <m/>
    <m/>
    <m/>
    <m/>
    <m/>
    <m/>
    <m/>
    <m/>
    <s v="нарушений не было"/>
    <m/>
    <m/>
    <s v="неуч.вр."/>
  </r>
  <r>
    <x v="3"/>
    <x v="13"/>
    <s v="РН-ЭН"/>
    <x v="91"/>
    <m/>
    <m/>
    <m/>
    <m/>
    <m/>
    <m/>
    <m/>
    <x v="4"/>
    <m/>
    <x v="3"/>
    <x v="8"/>
    <m/>
    <m/>
    <m/>
    <m/>
    <m/>
    <m/>
    <m/>
    <m/>
    <m/>
    <m/>
    <m/>
    <m/>
    <m/>
    <m/>
    <m/>
    <m/>
    <m/>
    <s v="нарушений не было"/>
    <m/>
    <m/>
    <m/>
  </r>
  <r>
    <x v="3"/>
    <x v="13"/>
    <s v="РН-ЭН"/>
    <x v="92"/>
    <m/>
    <m/>
    <m/>
    <m/>
    <m/>
    <m/>
    <m/>
    <x v="4"/>
    <m/>
    <x v="3"/>
    <x v="8"/>
    <m/>
    <m/>
    <m/>
    <m/>
    <m/>
    <m/>
    <m/>
    <m/>
    <m/>
    <m/>
    <m/>
    <m/>
    <m/>
    <m/>
    <m/>
    <m/>
    <m/>
    <s v="нарушений не было"/>
    <m/>
    <m/>
    <m/>
  </r>
  <r>
    <x v="3"/>
    <x v="13"/>
    <s v="РН-ЭН"/>
    <x v="93"/>
    <m/>
    <m/>
    <m/>
    <m/>
    <m/>
    <m/>
    <m/>
    <x v="4"/>
    <m/>
    <x v="3"/>
    <x v="8"/>
    <m/>
    <m/>
    <m/>
    <m/>
    <m/>
    <m/>
    <m/>
    <m/>
    <m/>
    <m/>
    <m/>
    <m/>
    <m/>
    <m/>
    <m/>
    <m/>
    <m/>
    <s v="нарушений не было"/>
    <m/>
    <m/>
    <m/>
  </r>
  <r>
    <x v="3"/>
    <x v="13"/>
    <s v="РН-ЭН"/>
    <x v="94"/>
    <m/>
    <m/>
    <m/>
    <m/>
    <m/>
    <m/>
    <m/>
    <x v="4"/>
    <m/>
    <x v="3"/>
    <x v="8"/>
    <m/>
    <m/>
    <m/>
    <m/>
    <m/>
    <m/>
    <m/>
    <m/>
    <m/>
    <m/>
    <m/>
    <m/>
    <m/>
    <m/>
    <m/>
    <m/>
    <m/>
    <s v="нарушений не было"/>
    <m/>
    <m/>
    <m/>
  </r>
  <r>
    <x v="3"/>
    <x v="13"/>
    <s v="РН-ЭН"/>
    <x v="95"/>
    <m/>
    <m/>
    <m/>
    <m/>
    <m/>
    <m/>
    <m/>
    <x v="4"/>
    <m/>
    <x v="3"/>
    <x v="8"/>
    <m/>
    <m/>
    <m/>
    <m/>
    <m/>
    <m/>
    <m/>
    <m/>
    <m/>
    <m/>
    <m/>
    <m/>
    <m/>
    <m/>
    <m/>
    <m/>
    <m/>
    <s v="нарушений не было"/>
    <m/>
    <m/>
    <m/>
  </r>
  <r>
    <x v="3"/>
    <x v="13"/>
    <s v="РН-ЭН"/>
    <x v="96"/>
    <m/>
    <m/>
    <m/>
    <m/>
    <m/>
    <m/>
    <m/>
    <x v="4"/>
    <m/>
    <x v="3"/>
    <x v="8"/>
    <m/>
    <m/>
    <m/>
    <m/>
    <m/>
    <m/>
    <m/>
    <m/>
    <m/>
    <m/>
    <m/>
    <m/>
    <m/>
    <m/>
    <m/>
    <m/>
    <m/>
    <s v="нарушений не было"/>
    <m/>
    <m/>
    <m/>
  </r>
  <r>
    <x v="3"/>
    <x v="13"/>
    <s v="РН-ЭН"/>
    <x v="97"/>
    <m/>
    <m/>
    <m/>
    <m/>
    <m/>
    <m/>
    <m/>
    <x v="4"/>
    <m/>
    <x v="3"/>
    <x v="8"/>
    <m/>
    <m/>
    <m/>
    <m/>
    <m/>
    <m/>
    <m/>
    <m/>
    <m/>
    <m/>
    <m/>
    <m/>
    <m/>
    <m/>
    <m/>
    <m/>
    <m/>
    <s v="нарушений не было"/>
    <m/>
    <m/>
    <m/>
  </r>
  <r>
    <x v="3"/>
    <x v="13"/>
    <s v="РН-ЭН"/>
    <x v="98"/>
    <m/>
    <m/>
    <m/>
    <m/>
    <m/>
    <m/>
    <m/>
    <x v="4"/>
    <m/>
    <x v="3"/>
    <x v="8"/>
    <m/>
    <m/>
    <m/>
    <m/>
    <m/>
    <m/>
    <m/>
    <m/>
    <m/>
    <m/>
    <m/>
    <m/>
    <m/>
    <m/>
    <m/>
    <m/>
    <m/>
    <s v="нарушений не было"/>
    <m/>
    <m/>
    <m/>
  </r>
  <r>
    <x v="3"/>
    <x v="13"/>
    <s v="РН-ЭН"/>
    <x v="12"/>
    <m/>
    <m/>
    <m/>
    <m/>
    <m/>
    <m/>
    <m/>
    <x v="4"/>
    <m/>
    <x v="3"/>
    <x v="8"/>
    <m/>
    <m/>
    <m/>
    <m/>
    <m/>
    <m/>
    <m/>
    <m/>
    <m/>
    <m/>
    <m/>
    <m/>
    <m/>
    <m/>
    <m/>
    <m/>
    <m/>
    <s v="нарушений не было"/>
    <m/>
    <m/>
    <m/>
  </r>
  <r>
    <x v="3"/>
    <x v="13"/>
    <s v="РН-ЭН"/>
    <x v="99"/>
    <m/>
    <m/>
    <m/>
    <m/>
    <m/>
    <m/>
    <m/>
    <x v="4"/>
    <m/>
    <x v="3"/>
    <x v="8"/>
    <m/>
    <m/>
    <m/>
    <m/>
    <m/>
    <m/>
    <m/>
    <m/>
    <m/>
    <m/>
    <m/>
    <m/>
    <m/>
    <m/>
    <m/>
    <m/>
    <m/>
    <s v="нарушений не было"/>
    <m/>
    <m/>
    <m/>
  </r>
  <r>
    <x v="3"/>
    <x v="13"/>
    <s v="РН-ЭН"/>
    <x v="100"/>
    <m/>
    <m/>
    <m/>
    <m/>
    <m/>
    <m/>
    <m/>
    <x v="4"/>
    <m/>
    <x v="3"/>
    <x v="8"/>
    <m/>
    <m/>
    <m/>
    <m/>
    <m/>
    <m/>
    <m/>
    <m/>
    <m/>
    <m/>
    <m/>
    <m/>
    <m/>
    <m/>
    <m/>
    <m/>
    <m/>
    <s v="нарушений не было"/>
    <m/>
    <m/>
    <m/>
  </r>
  <r>
    <x v="3"/>
    <x v="13"/>
    <s v="РН-ЭН"/>
    <x v="101"/>
    <m/>
    <m/>
    <m/>
    <m/>
    <m/>
    <m/>
    <m/>
    <x v="4"/>
    <m/>
    <x v="3"/>
    <x v="8"/>
    <m/>
    <m/>
    <m/>
    <m/>
    <m/>
    <m/>
    <m/>
    <m/>
    <m/>
    <m/>
    <m/>
    <m/>
    <m/>
    <m/>
    <m/>
    <m/>
    <m/>
    <s v="нарушений не было"/>
    <m/>
    <m/>
    <m/>
  </r>
  <r>
    <x v="3"/>
    <x v="13"/>
    <s v="РН-ЭН"/>
    <x v="102"/>
    <m/>
    <m/>
    <m/>
    <m/>
    <m/>
    <m/>
    <m/>
    <x v="4"/>
    <m/>
    <x v="3"/>
    <x v="8"/>
    <m/>
    <m/>
    <m/>
    <m/>
    <m/>
    <m/>
    <m/>
    <m/>
    <m/>
    <m/>
    <m/>
    <m/>
    <m/>
    <m/>
    <m/>
    <m/>
    <m/>
    <s v="нарушений не было"/>
    <m/>
    <m/>
    <m/>
  </r>
  <r>
    <x v="3"/>
    <x v="13"/>
    <s v="РН-ЭН"/>
    <x v="103"/>
    <m/>
    <m/>
    <m/>
    <m/>
    <m/>
    <m/>
    <m/>
    <x v="4"/>
    <m/>
    <x v="3"/>
    <x v="8"/>
    <m/>
    <m/>
    <m/>
    <m/>
    <m/>
    <m/>
    <m/>
    <m/>
    <m/>
    <m/>
    <m/>
    <m/>
    <m/>
    <m/>
    <m/>
    <m/>
    <m/>
    <s v="нарушений не было"/>
    <m/>
    <m/>
    <m/>
  </r>
  <r>
    <x v="3"/>
    <x v="13"/>
    <s v="РН-ЭН"/>
    <x v="104"/>
    <m/>
    <m/>
    <m/>
    <m/>
    <m/>
    <m/>
    <m/>
    <x v="4"/>
    <m/>
    <x v="3"/>
    <x v="8"/>
    <m/>
    <m/>
    <m/>
    <m/>
    <m/>
    <m/>
    <m/>
    <m/>
    <m/>
    <m/>
    <m/>
    <m/>
    <m/>
    <m/>
    <m/>
    <m/>
    <m/>
    <s v="нарушений не было"/>
    <m/>
    <m/>
    <m/>
  </r>
  <r>
    <x v="3"/>
    <x v="13"/>
    <s v="РН-ЭН"/>
    <x v="105"/>
    <m/>
    <m/>
    <m/>
    <d v="1899-12-30T00:00:00"/>
    <m/>
    <m/>
    <m/>
    <x v="4"/>
    <m/>
    <x v="3"/>
    <x v="8"/>
    <m/>
    <m/>
    <m/>
    <m/>
    <m/>
    <m/>
    <m/>
    <m/>
    <m/>
    <m/>
    <m/>
    <m/>
    <m/>
    <m/>
    <m/>
    <m/>
    <m/>
    <s v="нарушений не было"/>
    <m/>
    <m/>
    <m/>
  </r>
  <r>
    <x v="3"/>
    <x v="13"/>
    <s v="РН-ЭН"/>
    <x v="13"/>
    <d v="1899-12-30T17:28:00"/>
    <d v="2014-04-22T00:00:00"/>
    <d v="1899-12-30T17:29:00"/>
    <d v="1899-12-30T00:01:00"/>
    <n v="16"/>
    <m/>
    <m/>
    <x v="0"/>
    <s v="Ф-14,18 п/ст З/Ставка-1"/>
    <x v="2"/>
    <x v="2"/>
    <s v="Ф-14,18"/>
    <s v="отыскание земли"/>
    <n v="5.8000000000000003E-2"/>
    <n v="0.92800000000000005"/>
    <n v="0.9860000000000001"/>
    <s v="ТЧ"/>
    <s v="нет данных"/>
    <s v="АС-70"/>
    <s v="нет данных"/>
    <s v="04.2014"/>
    <m/>
    <s v="10.2014"/>
    <m/>
    <m/>
    <s v="КП24"/>
    <s v="ПУ8"/>
    <m/>
    <s v="Поочередное отключение для отыскании &quot;земли&quot;"/>
    <m/>
    <m/>
    <m/>
  </r>
  <r>
    <x v="3"/>
    <x v="13"/>
    <s v="РН-ЭН"/>
    <x v="106"/>
    <d v="1899-12-30T05:45:00"/>
    <d v="2014-04-23T00:00:00"/>
    <d v="1899-12-30T05:47:00"/>
    <d v="1899-12-30T00:02:00"/>
    <n v="9"/>
    <s v="МТЗ"/>
    <s v="АПВН, РПВУ"/>
    <x v="0"/>
    <s v="Ф-14 ПС 35\6кВ &quot;Зимняя Ставка-1&quot;"/>
    <x v="2"/>
    <x v="2"/>
    <s v="Ф-14"/>
    <s v="АО от МТЗ РПВ успешно, при осмотре ВЛ-6 кВ обнаружена птица под ЛР-41/14 скважина №41 м/р &quot;Поварковское&quot;"/>
    <n v="8.2000000000000003E-2"/>
    <n v="0.48099999999999998"/>
    <n v="0.56299999999999994"/>
    <s v="ТЧ"/>
    <s v="нет данных"/>
    <s v="АС-70"/>
    <s v="нет данных"/>
    <s v="04.2014"/>
    <m/>
    <s v="10.2014"/>
    <m/>
    <m/>
    <s v="КП19"/>
    <m/>
    <m/>
    <s v="АО от МТЗ РПВ успешно, при осмотре ВЛ-6 кВ обнаружена птица под ЛР-41/14 скважина №41 м/р &quot;Поварковское&quot;"/>
    <m/>
    <m/>
    <m/>
  </r>
  <r>
    <x v="3"/>
    <x v="13"/>
    <s v="РН-ЭН"/>
    <x v="106"/>
    <d v="1899-12-30T15:00:00"/>
    <d v="2014-04-23T00:00:00"/>
    <d v="1899-12-30T15:15:00"/>
    <d v="1899-12-30T00:15:00"/>
    <n v="15"/>
    <s v="ТО"/>
    <s v="АПВН, РПВУ"/>
    <x v="5"/>
    <s v="Л-556 "/>
    <x v="0"/>
    <x v="2"/>
    <s v="Л-556"/>
    <s v="АО Л-560 35кВ питающая ПС 35/6кВ &quot;Терская&quot; ТО, АПВН, РПВУ, питание Л-556 от ПС 35/6кВ &quot;Терская&quot;"/>
    <n v="0.76400000000000001"/>
    <n v="0.45700000000000002"/>
    <n v="1.2210000000000001"/>
    <s v="ТЧ"/>
    <s v="нет данных"/>
    <s v="нет данных"/>
    <s v="нет данных"/>
    <m/>
    <m/>
    <m/>
    <m/>
    <m/>
    <s v="КП18"/>
    <m/>
    <m/>
    <s v="АО Л-560 35кВ питающая ПС 35/6кВ &quot;Терская&quot; ТО, АПВН, РПВУ, питание Л-556 от ПС 35/6кВ &quot;Терская&quot;"/>
    <m/>
    <m/>
    <m/>
  </r>
  <r>
    <x v="3"/>
    <x v="13"/>
    <s v="РН-ЭН"/>
    <x v="107"/>
    <d v="1899-12-30T05:19:00"/>
    <d v="2014-04-24T00:00:00"/>
    <d v="1899-12-30T05:23:00"/>
    <d v="1899-12-30T00:04:00"/>
    <n v="15"/>
    <s v="ТО"/>
    <s v="АПВН, РПВУ"/>
    <x v="5"/>
    <s v="Л-556, ПС 35/10 кВ &quot;Прикумская&quot; (ПЭС)"/>
    <x v="0"/>
    <x v="2"/>
    <s v="Л-556"/>
    <s v="АО Л-560 35кВ питающая ПС 35/6кВ &quot;Терская&quot; ТО, АПВН, РПВУ, питание Л-556 от ПС 35/6кВ &quot;Терская&quot;"/>
    <n v="0.20399999999999999"/>
    <n v="0.504"/>
    <n v="0.70799999999999996"/>
    <s v="ТЧ"/>
    <s v="нет данных"/>
    <s v="нет данных"/>
    <s v="нет данных"/>
    <s v="нет данных"/>
    <m/>
    <s v="нет данных"/>
    <m/>
    <m/>
    <s v="КП18"/>
    <m/>
    <m/>
    <s v="АО Л-560 35кВ питающая ПС 35/6кВ &quot;Терская&quot; ТО, АПВН, РПВУ, питание Л-556 от ПС 35/6кВ &quot;Терская&quot;"/>
    <m/>
    <m/>
    <m/>
  </r>
  <r>
    <x v="3"/>
    <x v="13"/>
    <s v="РН-ЭН"/>
    <x v="107"/>
    <d v="1899-12-30T06:09:00"/>
    <d v="2014-04-24T00:00:00"/>
    <d v="1899-12-30T06:10:00"/>
    <d v="1899-12-30T00:01:00"/>
    <m/>
    <s v="ТО"/>
    <s v="АПВУ"/>
    <x v="5"/>
    <s v="Л-124 ПС 110/35/6 кВ &quot;Затеречная-1&quot; (ПЭС)"/>
    <x v="1"/>
    <x v="2"/>
    <s v="Л-124"/>
    <s v="АО,  Л-124 ПС 110/35/6 кВ &quot;Затеречная-1&quot;, АПВУ."/>
    <n v="0.13800000000000001"/>
    <n v="2.98"/>
    <n v="3.1179999999999999"/>
    <s v="ТЧ"/>
    <s v="нет данных"/>
    <s v="нет данных"/>
    <s v="нет данных"/>
    <s v="нет данных"/>
    <m/>
    <s v="нет данных"/>
    <m/>
    <m/>
    <s v="КП18"/>
    <m/>
    <m/>
    <s v="АО,  Л-124 ПС 110/35/6 кВ &quot;Затеречная-1&quot;, АПВУ."/>
    <m/>
    <m/>
    <m/>
  </r>
  <r>
    <x v="3"/>
    <x v="13"/>
    <s v="РН-ЭН"/>
    <x v="107"/>
    <d v="1899-12-30T14:59:00"/>
    <d v="2014-04-24T00:00:00"/>
    <d v="1899-12-30T15:12:00"/>
    <d v="1899-12-30T00:13:00"/>
    <m/>
    <s v="ТО"/>
    <s v="РПВУ (АПВ-нет)"/>
    <x v="2"/>
    <s v="Л-309 ПС 35/6кВ &quot;Величаевка-11&quot; "/>
    <x v="0"/>
    <x v="2"/>
    <s v="Л-309"/>
    <s v="АО Л-309 ТО РПВУ"/>
    <n v="1.3919999999999999"/>
    <n v="0.78300000000000003"/>
    <n v="2.1749999999999998"/>
    <s v="ТЧ"/>
    <n v="1966"/>
    <s v="АС-90"/>
    <s v="нет данных"/>
    <s v="02.2014"/>
    <m/>
    <s v="08.2014"/>
    <m/>
    <m/>
    <s v="КП11"/>
    <m/>
    <m/>
    <s v="АО Л-309 ТО РПВУ (прохождение грозового фронта)"/>
    <m/>
    <m/>
    <m/>
  </r>
  <r>
    <x v="3"/>
    <x v="13"/>
    <s v="РН-ЭН"/>
    <x v="107"/>
    <d v="1899-12-30T14:59:00"/>
    <d v="2014-04-24T00:00:00"/>
    <d v="1899-12-30T15:00:00"/>
    <d v="1899-12-30T00:01:00"/>
    <m/>
    <s v="ТО"/>
    <s v="РПВУ (АПВ-нет)"/>
    <x v="2"/>
    <s v="Ф-695 ПС-35/6кВ &quot;Величаевка-12&quot;"/>
    <x v="2"/>
    <x v="2"/>
    <s v="Ф-695"/>
    <s v="АО Ф-695 ТО РПВУ"/>
    <n v="0.25700000000000001"/>
    <n v="3.0339999999999998"/>
    <n v="3.2909999999999999"/>
    <s v="ТЧ"/>
    <s v="нет данных"/>
    <s v="АС-70"/>
    <s v="нет данных"/>
    <s v="04.2014"/>
    <m/>
    <s v="10.2014"/>
    <m/>
    <m/>
    <s v="КП11"/>
    <m/>
    <m/>
    <s v="АО Ф-695 ТО РПВУ (прохождение грозового фронта)"/>
    <m/>
    <m/>
    <m/>
  </r>
  <r>
    <x v="3"/>
    <x v="13"/>
    <s v="РН-ЭН"/>
    <x v="107"/>
    <d v="1899-12-30T15:04:00"/>
    <d v="2014-04-24T00:00:00"/>
    <d v="1899-12-30T15:08:00"/>
    <d v="1899-12-30T00:04:00"/>
    <m/>
    <s v="ТО"/>
    <s v="РПВУ (АПВ-нет)"/>
    <x v="2"/>
    <s v="Ф-14 ПС 35/6кВ &quot;Зимняя-Ставка-1&quot;"/>
    <x v="2"/>
    <x v="2"/>
    <s v="Ф-14"/>
    <s v="АО Ф-14 ТО РПВУ "/>
    <n v="0.161"/>
    <n v="0.29699999999999999"/>
    <n v="0.45799999999999996"/>
    <s v="ТЧ"/>
    <s v="нет данных"/>
    <s v="АС-70"/>
    <s v="нет данных"/>
    <s v="04.2014"/>
    <m/>
    <s v="10.2014"/>
    <m/>
    <m/>
    <s v="КП11"/>
    <m/>
    <m/>
    <s v="АО Ф-14 ТО РПВУ (прохождение грозового фронта)"/>
    <m/>
    <m/>
    <m/>
  </r>
  <r>
    <x v="3"/>
    <x v="13"/>
    <s v="РН-ЭН"/>
    <x v="107"/>
    <d v="1899-12-30T15:04:00"/>
    <d v="2014-04-24T00:00:00"/>
    <d v="1899-12-30T15:11:00"/>
    <d v="1899-12-30T00:07:00"/>
    <m/>
    <s v="ТО"/>
    <s v="РПВУ (АПВ-нет)"/>
    <x v="2"/>
    <s v="Ф-113 ПС 35/6кВ &quot;Величаевка-11&quot;"/>
    <x v="2"/>
    <x v="2"/>
    <s v="Ф-11"/>
    <s v="АО Ф-113 ТО РПВУ "/>
    <n v="0.13900000000000001"/>
    <n v="0.158"/>
    <n v="0.29700000000000004"/>
    <s v="ТЧ"/>
    <s v="нет данных"/>
    <s v="АС-70"/>
    <s v="нет данных"/>
    <s v="03.2014"/>
    <m/>
    <s v="09.2014"/>
    <m/>
    <m/>
    <s v="КП11"/>
    <m/>
    <m/>
    <s v="АО Ф-113 ТО РПВУ (прохождение грозового фронта)"/>
    <m/>
    <m/>
    <m/>
  </r>
  <r>
    <x v="3"/>
    <x v="13"/>
    <s v="РН-ЭН"/>
    <x v="107"/>
    <d v="1899-12-30T15:10:00"/>
    <d v="2014-04-24T00:00:00"/>
    <d v="1899-12-30T15:16:00"/>
    <d v="1899-12-30T00:06:00"/>
    <m/>
    <s v="ТО"/>
    <s v="РПВУ (АПВ-нет)"/>
    <x v="2"/>
    <s v="Ф-42 ПС 35/6кВ &quot;Восточная-4&quot;"/>
    <x v="2"/>
    <x v="2"/>
    <s v="Ф-42"/>
    <s v="АО Ф-42 ТО РПВУ "/>
    <n v="0.216"/>
    <n v="0.36199999999999999"/>
    <n v="0.57799999999999996"/>
    <s v="ТЧ"/>
    <s v="нет данных"/>
    <s v="АС-70"/>
    <s v="нет данных"/>
    <s v="03.2014"/>
    <m/>
    <s v="09.2014"/>
    <m/>
    <m/>
    <s v="КП11"/>
    <m/>
    <m/>
    <s v="АО Ф-42 ТО РПВУ (прохождение грозового фронта)"/>
    <m/>
    <m/>
    <m/>
  </r>
  <r>
    <x v="3"/>
    <x v="13"/>
    <s v="РН-ЭН"/>
    <x v="107"/>
    <d v="1899-12-30T15:25:00"/>
    <d v="2014-04-24T00:00:00"/>
    <d v="1899-12-30T15:35:00"/>
    <d v="1899-12-30T00:10:00"/>
    <m/>
    <s v="ТО"/>
    <s v="РПВУ (АПВ-нет)"/>
    <x v="2"/>
    <s v="Ф-695 ПС-35/6кВ &quot;Величаевка-12&quot;"/>
    <x v="2"/>
    <x v="2"/>
    <s v="Ф-695"/>
    <s v="АО Ф-695 ТО РПВУ "/>
    <n v="0.219"/>
    <n v="0.122"/>
    <n v="0.34099999999999997"/>
    <s v="ТЧ"/>
    <s v="нет данных"/>
    <s v="АС-70"/>
    <s v="нет данных"/>
    <s v="04.2014"/>
    <m/>
    <s v="10.2014"/>
    <m/>
    <m/>
    <s v="КП11"/>
    <m/>
    <m/>
    <s v="АО Ф-695 ТО РПВУ (прохождение грозового фронта)"/>
    <m/>
    <m/>
    <m/>
  </r>
  <r>
    <x v="3"/>
    <x v="13"/>
    <s v="РН-ЭН"/>
    <x v="107"/>
    <d v="1899-12-30T15:21:00"/>
    <d v="2014-04-24T00:00:00"/>
    <d v="1899-12-30T15:35:00"/>
    <d v="1899-12-30T00:14:00"/>
    <m/>
    <s v="ТО"/>
    <s v="РПВУ (АПВ-нет)"/>
    <x v="2"/>
    <s v="Ф-694 ПС-35/6кВ &quot;Величаевка-12&quot;"/>
    <x v="2"/>
    <x v="2"/>
    <s v="Ф-694"/>
    <s v="АО Ф-694 ТО РПВУ "/>
    <n v="0.33300000000000002"/>
    <n v="0.14299999999999999"/>
    <n v="0.47599999999999998"/>
    <s v="ТЧ"/>
    <s v="нет данных"/>
    <s v="АС-70"/>
    <s v="нет данных"/>
    <s v="05.2014"/>
    <m/>
    <s v="11.2014"/>
    <m/>
    <m/>
    <s v="КП11"/>
    <m/>
    <m/>
    <s v="АО Ф-694 ТО РПВУ (прохождение грозового фронта)"/>
    <m/>
    <m/>
    <m/>
  </r>
  <r>
    <x v="3"/>
    <x v="13"/>
    <s v="РН-ЭН"/>
    <x v="107"/>
    <d v="1899-12-30T15:50:00"/>
    <d v="2014-04-24T00:00:00"/>
    <d v="1899-12-30T15:51:00"/>
    <d v="1899-12-30T00:01:00"/>
    <m/>
    <s v="ТО"/>
    <s v="АПВУ"/>
    <x v="2"/>
    <s v="Ф-15 ПС 35/6кВ &quot;Зимняя-Ставка-1&quot;"/>
    <x v="2"/>
    <x v="2"/>
    <s v="Ф-15"/>
    <s v="АО Ф-15 АПВУ"/>
    <n v="1.0999999999999999E-2"/>
    <n v="5.8000000000000003E-2"/>
    <n v="6.9000000000000006E-2"/>
    <s v="ТЧ"/>
    <s v="нет данных"/>
    <s v="АС-70"/>
    <s v="нет данных"/>
    <s v="06.2014"/>
    <m/>
    <s v="12.2014"/>
    <m/>
    <m/>
    <s v="КП11"/>
    <m/>
    <m/>
    <s v="АО Ф-15 АПВУ (прохождение грозового фронта)"/>
    <m/>
    <m/>
    <m/>
  </r>
  <r>
    <x v="3"/>
    <x v="13"/>
    <s v="РН-ЭН"/>
    <x v="107"/>
    <d v="1899-12-30T16:03:00"/>
    <d v="2014-04-24T00:00:00"/>
    <d v="1899-12-30T16:19:00"/>
    <d v="1899-12-30T00:16:00"/>
    <m/>
    <s v="ТО"/>
    <s v="РПВУ (АПВ-нет)"/>
    <x v="2"/>
    <s v="Яч.37 Ф-69 ПС 35/6кВ &quot;Затеречная-6&quot;"/>
    <x v="2"/>
    <x v="2"/>
    <s v="яч.37 Ф-69"/>
    <s v="АО яч.37 Ф-69 РПВУ"/>
    <n v="5.8999999999999997E-2"/>
    <n v="1.9E-2"/>
    <n v="7.8E-2"/>
    <s v="ТЧ"/>
    <s v="нет данных"/>
    <s v="АС-70"/>
    <s v="нет данных"/>
    <s v="03.2014"/>
    <m/>
    <s v="09.2014"/>
    <m/>
    <m/>
    <s v="КП11"/>
    <m/>
    <m/>
    <s v="АО яч.37 Ф-69 РПВУ (прохождение грозового фронта)"/>
    <m/>
    <m/>
    <m/>
  </r>
  <r>
    <x v="3"/>
    <x v="13"/>
    <s v="РН-ЭН"/>
    <x v="107"/>
    <d v="1899-12-30T16:31:00"/>
    <d v="2014-04-24T00:00:00"/>
    <d v="1899-12-30T19:08:00"/>
    <d v="1899-12-30T02:37:00"/>
    <m/>
    <s v="ТО"/>
    <s v="РПВУ (АПВ-нет)"/>
    <x v="2"/>
    <s v="Ф-657 ПС 110/35/6кВ &quot;Затеречная-1&quot;"/>
    <x v="2"/>
    <x v="2"/>
    <s v="Ф-657"/>
    <s v="АО Ф-657 АПВН, РПВН опора№66 обрыв вязки провода Ф-С провод лежит на траверсе, рассыпался изолятор."/>
    <n v="4.7370000000000001"/>
    <n v="0.36"/>
    <n v="5.0970000000000004"/>
    <s v="ТЧ"/>
    <s v="нет данных"/>
    <s v="АС-70"/>
    <s v="нет данных"/>
    <s v="04.2014"/>
    <m/>
    <s v="10.2014"/>
    <m/>
    <m/>
    <s v="КП11"/>
    <m/>
    <m/>
    <s v="АО Ф-657 АПВН, РПВН опора№66 обрыв вязки провода Ф-С провод лежит на траверсе, рассыпался изолятор (прохождение грозового фронта)."/>
    <m/>
    <m/>
    <m/>
  </r>
  <r>
    <x v="3"/>
    <x v="13"/>
    <s v="РН-ЭН"/>
    <x v="107"/>
    <d v="1899-12-30T15:54:00"/>
    <d v="2014-04-24T00:00:00"/>
    <d v="1899-12-30T22:16:00"/>
    <d v="1899-12-30T06:22:00"/>
    <m/>
    <s v="ТО"/>
    <s v="РПВУ (АПВ-нет)"/>
    <x v="2"/>
    <s v="Ф-2П КРУ-10кВ ГУ-2 Подсолнечное"/>
    <x v="2"/>
    <x v="2"/>
    <s v="Ф-2П"/>
    <s v="АО Ф-2П отпайка на скв. 71 Подсолнечная, опора №12 разрушен изолятор провод на траверсе"/>
    <n v="23.024000000000001"/>
    <n v="0.64400000000000002"/>
    <n v="23.667999999999999"/>
    <s v="ТЧ"/>
    <s v="нет данных"/>
    <s v="АС-70"/>
    <s v="нет данных"/>
    <s v="05.2014"/>
    <m/>
    <s v="11.2014"/>
    <m/>
    <m/>
    <s v="КП11"/>
    <m/>
    <m/>
    <s v="АО Ф-2П отпайка на скв. 71 Подсолнечная, опора №12 разрушен изолятор провод на траверсе  (прохождение грозового фронта)."/>
    <m/>
    <m/>
    <m/>
  </r>
  <r>
    <x v="3"/>
    <x v="13"/>
    <s v="РН-ЭН"/>
    <x v="108"/>
    <m/>
    <m/>
    <m/>
    <d v="1899-12-30T00:00:00"/>
    <m/>
    <m/>
    <m/>
    <x v="4"/>
    <m/>
    <x v="3"/>
    <x v="8"/>
    <m/>
    <m/>
    <m/>
    <m/>
    <m/>
    <m/>
    <m/>
    <m/>
    <m/>
    <m/>
    <m/>
    <m/>
    <m/>
    <m/>
    <m/>
    <m/>
    <m/>
    <s v="нарушений не было"/>
    <m/>
    <m/>
    <m/>
  </r>
  <r>
    <x v="3"/>
    <x v="13"/>
    <s v="РН-ЭН"/>
    <x v="109"/>
    <m/>
    <m/>
    <m/>
    <d v="1899-12-30T00:00:00"/>
    <m/>
    <m/>
    <m/>
    <x v="4"/>
    <m/>
    <x v="3"/>
    <x v="8"/>
    <m/>
    <m/>
    <m/>
    <m/>
    <m/>
    <m/>
    <m/>
    <m/>
    <m/>
    <m/>
    <m/>
    <m/>
    <m/>
    <m/>
    <m/>
    <m/>
    <m/>
    <s v="нарушений не было"/>
    <m/>
    <m/>
    <m/>
  </r>
  <r>
    <x v="3"/>
    <x v="13"/>
    <s v="РН-ЭН"/>
    <x v="110"/>
    <m/>
    <m/>
    <m/>
    <d v="1899-12-30T00:00:00"/>
    <m/>
    <m/>
    <m/>
    <x v="4"/>
    <m/>
    <x v="3"/>
    <x v="8"/>
    <m/>
    <m/>
    <m/>
    <m/>
    <m/>
    <m/>
    <m/>
    <m/>
    <m/>
    <m/>
    <m/>
    <m/>
    <m/>
    <m/>
    <m/>
    <m/>
    <m/>
    <s v="нарушений не было"/>
    <m/>
    <m/>
    <m/>
  </r>
  <r>
    <x v="3"/>
    <x v="13"/>
    <s v="РН-ЭН"/>
    <x v="322"/>
    <d v="1899-12-30T15:46:00"/>
    <d v="2014-04-28T00:00:00"/>
    <d v="1899-12-30T16:40:00"/>
    <d v="1899-12-30T00:54:00"/>
    <n v="10"/>
    <s v="ТО"/>
    <s v="АПВН, РПВУ"/>
    <x v="0"/>
    <s v="Ф-14 ПС 35/6кВ &quot;Зимняя-Ставка-1&quot;"/>
    <x v="2"/>
    <x v="2"/>
    <s v="Ф-14"/>
    <s v="АО Ф-14 ТО РПВУ (ветер) "/>
    <n v="2.851"/>
    <n v="0.63200000000000001"/>
    <n v="3.4830000000000001"/>
    <s v="ТЧ"/>
    <s v="нет данных"/>
    <s v="АС-70"/>
    <s v="нет данных"/>
    <s v="04.2014"/>
    <m/>
    <s v="10.2014"/>
    <m/>
    <m/>
    <s v="КП25"/>
    <m/>
    <m/>
    <s v="АО Ф-14 ТО РПВУ"/>
    <m/>
    <m/>
    <m/>
  </r>
  <r>
    <x v="3"/>
    <x v="13"/>
    <s v="РН-ЭН"/>
    <x v="322"/>
    <d v="1899-12-30T14:41:00"/>
    <d v="2014-04-28T00:00:00"/>
    <d v="1899-12-30T19:25:00"/>
    <d v="1899-12-30T04:44:00"/>
    <n v="3"/>
    <s v="МТЗ"/>
    <s v="АПВН, РПВН"/>
    <x v="0"/>
    <s v="Ф-148 ПС 35/6 &quot;Лесная&quot;-14"/>
    <x v="2"/>
    <x v="2"/>
    <s v="Ф-148"/>
    <s v="АО Ф-148 опора №-14 обрыв провода,устранили обрыв РПВУ"/>
    <n v="2.0550000000000002"/>
    <n v="0.37"/>
    <n v="2.4250000000000003"/>
    <s v="ТЧ"/>
    <s v="нет данных"/>
    <s v="АС-70"/>
    <s v="нет данных"/>
    <s v="12.2013"/>
    <m/>
    <s v="05.2014"/>
    <m/>
    <m/>
    <s v="КП24"/>
    <m/>
    <m/>
    <s v="АО Ф-148 опора №-14 обрыв провода,устранили обрыв РПВУ"/>
    <m/>
    <m/>
    <m/>
  </r>
  <r>
    <x v="3"/>
    <x v="13"/>
    <s v="РН-ЭН"/>
    <x v="322"/>
    <d v="1899-12-30T18:37:00"/>
    <d v="2014-04-28T00:00:00"/>
    <d v="1899-12-30T18:38:00"/>
    <d v="1899-12-30T00:01:00"/>
    <n v="19"/>
    <m/>
    <s v="отыскание &quot;земли&quot;"/>
    <x v="0"/>
    <s v="Ф-44,Ф-42  ПС 110/35/6 Восточная-4"/>
    <x v="2"/>
    <x v="2"/>
    <s v="Ф-44,Ф-42"/>
    <s v="отыскание земли"/>
    <n v="7.0999999999999994E-2"/>
    <n v="0.73799999999999999"/>
    <n v="0.80899999999999994"/>
    <s v="ТЧ"/>
    <s v="нет данных"/>
    <s v="АС-70"/>
    <s v="нет данных"/>
    <s v="03.2014"/>
    <m/>
    <s v="09.2014"/>
    <m/>
    <m/>
    <s v="КП24"/>
    <m/>
    <m/>
    <s v="Поочередное отключение для отыскании &quot;земли&quot;"/>
    <m/>
    <m/>
    <m/>
  </r>
  <r>
    <x v="3"/>
    <x v="13"/>
    <s v="РН-ЭН"/>
    <x v="322"/>
    <d v="1899-12-30T18:55:00"/>
    <d v="2014-04-28T00:00:00"/>
    <d v="1899-12-30T19:31:00"/>
    <d v="1899-12-30T00:36:00"/>
    <n v="10"/>
    <m/>
    <s v="РПВУ"/>
    <x v="0"/>
    <s v="Ф-42 ПС 110/35/6 Восточная-4"/>
    <x v="2"/>
    <x v="2"/>
    <s v="Ф-42"/>
    <s v="Ф-42 опора № 23 разрушен изолятор фаза &quot;В&quot;  провод на траверсе, заменили изолятор, РПВУ"/>
    <n v="1.262"/>
    <n v="0.222"/>
    <n v="1.484"/>
    <s v="ТЧ"/>
    <s v="нет данных"/>
    <s v="АС-70"/>
    <s v="нет данных"/>
    <s v="03.2014"/>
    <m/>
    <s v="09.2014"/>
    <m/>
    <m/>
    <s v="КП24"/>
    <m/>
    <m/>
    <s v="Ф-42 опора № 23 разрушен изолятор фаза &quot;В&quot;  провод на траверсе, заменили изолятор, РПВУ"/>
    <m/>
    <m/>
    <m/>
  </r>
  <r>
    <x v="3"/>
    <x v="13"/>
    <s v="РН-ЭН"/>
    <x v="323"/>
    <m/>
    <m/>
    <m/>
    <d v="1899-12-30T00:00:00"/>
    <m/>
    <m/>
    <m/>
    <x v="4"/>
    <m/>
    <x v="3"/>
    <x v="8"/>
    <m/>
    <m/>
    <m/>
    <m/>
    <m/>
    <m/>
    <m/>
    <m/>
    <m/>
    <m/>
    <m/>
    <m/>
    <m/>
    <m/>
    <m/>
    <m/>
    <m/>
    <s v="нарушений не было"/>
    <m/>
    <m/>
    <m/>
  </r>
  <r>
    <x v="3"/>
    <x v="13"/>
    <s v="РН-ЭН"/>
    <x v="324"/>
    <m/>
    <m/>
    <m/>
    <d v="1899-12-30T00:00:00"/>
    <m/>
    <m/>
    <m/>
    <x v="4"/>
    <m/>
    <x v="3"/>
    <x v="8"/>
    <m/>
    <m/>
    <m/>
    <m/>
    <m/>
    <m/>
    <m/>
    <m/>
    <m/>
    <m/>
    <m/>
    <m/>
    <m/>
    <m/>
    <m/>
    <m/>
    <m/>
    <s v="нарушений не было"/>
    <m/>
    <m/>
    <m/>
  </r>
  <r>
    <x v="4"/>
    <x v="13"/>
    <s v="РН-ЭН"/>
    <x v="14"/>
    <m/>
    <m/>
    <m/>
    <d v="1899-12-30T00:00:00"/>
    <m/>
    <m/>
    <m/>
    <x v="4"/>
    <m/>
    <x v="3"/>
    <x v="8"/>
    <m/>
    <m/>
    <m/>
    <m/>
    <m/>
    <m/>
    <m/>
    <m/>
    <m/>
    <m/>
    <m/>
    <m/>
    <m/>
    <m/>
    <m/>
    <m/>
    <m/>
    <s v="нарушений не было"/>
    <m/>
    <m/>
    <m/>
  </r>
  <r>
    <x v="4"/>
    <x v="13"/>
    <s v="РН-ЭН"/>
    <x v="15"/>
    <d v="1899-12-30T09:02:00"/>
    <d v="2014-05-02T00:00:00"/>
    <d v="1899-12-30T10:06:00"/>
    <d v="1899-12-30T01:04:00"/>
    <n v="10"/>
    <s v="ТО"/>
    <s v="РПВУ (АПВ-нет)"/>
    <x v="0"/>
    <s v="Ф-14 ПС 35/6кВ &quot;Зимняя-Ставка-1&quot;"/>
    <x v="2"/>
    <x v="2"/>
    <s v="Ф-14"/>
    <s v="АО Ф-14 ТО РПВУ, АО яч.№2 Ф-14 ТО РПВУ"/>
    <n v="3.379"/>
    <n v="0.42199999999999999"/>
    <n v="3.8010000000000002"/>
    <s v="ТЧ"/>
    <s v="нет данных"/>
    <s v="АС-70"/>
    <s v="нет данных"/>
    <s v="04.2014"/>
    <m/>
    <s v="10.2014"/>
    <m/>
    <m/>
    <s v="КП24"/>
    <m/>
    <m/>
    <s v="АО Ф-14 ТО РПВУ, АО яч.№2 Ф-14 ТО РПВУ"/>
    <m/>
    <m/>
    <m/>
  </r>
  <r>
    <x v="4"/>
    <x v="13"/>
    <s v="РН-ЭН"/>
    <x v="325"/>
    <d v="1899-12-30T10:57:00"/>
    <d v="2014-05-03T00:00:00"/>
    <d v="1899-12-30T12:00:00"/>
    <d v="1899-12-30T01:04:00"/>
    <n v="3"/>
    <m/>
    <s v="РПВУ"/>
    <x v="3"/>
    <s v="яч.№2 Ф-14 ПС 35/6кВ &quot;Зимняя-Ставка-1&quot;"/>
    <x v="2"/>
    <x v="2"/>
    <s v="Ф-14"/>
    <s v=" АО яч.№2 Ф-14 МТЗ РПВУ при запуске скв №41 &quot;Поварковская&quot;"/>
    <n v="0.71899999999999997"/>
    <n v="2.8000000000000001E-2"/>
    <n v="0.747"/>
    <s v="ТЧ"/>
    <s v="нет данных"/>
    <s v="АС-70"/>
    <s v="нет данных"/>
    <s v="04.2014"/>
    <m/>
    <s v="10.2014"/>
    <m/>
    <m/>
    <s v="КП24"/>
    <m/>
    <m/>
    <s v=" АО яч.№2 Ф-14 МТЗ РПВУ при запуске скв №41 &quot;Поварковская&quot;"/>
    <s v="т"/>
    <m/>
    <m/>
  </r>
  <r>
    <x v="4"/>
    <x v="13"/>
    <s v="РН-ЭН"/>
    <x v="111"/>
    <m/>
    <m/>
    <m/>
    <d v="1899-12-30T00:00:00"/>
    <m/>
    <m/>
    <m/>
    <x v="4"/>
    <m/>
    <x v="3"/>
    <x v="8"/>
    <m/>
    <m/>
    <m/>
    <m/>
    <m/>
    <m/>
    <m/>
    <m/>
    <m/>
    <m/>
    <m/>
    <m/>
    <m/>
    <m/>
    <m/>
    <m/>
    <m/>
    <m/>
    <m/>
    <m/>
    <m/>
  </r>
  <r>
    <x v="4"/>
    <x v="13"/>
    <s v="РН-ЭН"/>
    <x v="112"/>
    <m/>
    <m/>
    <m/>
    <d v="1899-12-30T00:00:00"/>
    <m/>
    <m/>
    <m/>
    <x v="4"/>
    <m/>
    <x v="3"/>
    <x v="8"/>
    <m/>
    <m/>
    <m/>
    <m/>
    <m/>
    <m/>
    <m/>
    <m/>
    <m/>
    <m/>
    <m/>
    <m/>
    <m/>
    <m/>
    <m/>
    <m/>
    <m/>
    <m/>
    <m/>
    <m/>
    <m/>
  </r>
  <r>
    <x v="4"/>
    <x v="13"/>
    <s v="РН-ЭН"/>
    <x v="113"/>
    <m/>
    <m/>
    <m/>
    <d v="1899-12-30T00:00:00"/>
    <m/>
    <m/>
    <m/>
    <x v="4"/>
    <m/>
    <x v="3"/>
    <x v="8"/>
    <m/>
    <m/>
    <m/>
    <m/>
    <m/>
    <m/>
    <m/>
    <m/>
    <m/>
    <m/>
    <m/>
    <m/>
    <m/>
    <m/>
    <m/>
    <m/>
    <m/>
    <m/>
    <m/>
    <m/>
    <m/>
  </r>
  <r>
    <x v="4"/>
    <x v="13"/>
    <s v="РН-ЭН"/>
    <x v="114"/>
    <m/>
    <m/>
    <m/>
    <d v="1899-12-30T00:00:00"/>
    <m/>
    <m/>
    <m/>
    <x v="4"/>
    <m/>
    <x v="3"/>
    <x v="8"/>
    <m/>
    <m/>
    <m/>
    <m/>
    <m/>
    <m/>
    <m/>
    <m/>
    <m/>
    <m/>
    <m/>
    <m/>
    <m/>
    <m/>
    <m/>
    <m/>
    <m/>
    <m/>
    <m/>
    <m/>
    <m/>
  </r>
  <r>
    <x v="4"/>
    <x v="13"/>
    <s v="РН-ЭН"/>
    <x v="115"/>
    <m/>
    <m/>
    <m/>
    <d v="1899-12-30T00:00:00"/>
    <m/>
    <m/>
    <m/>
    <x v="4"/>
    <m/>
    <x v="3"/>
    <x v="8"/>
    <m/>
    <m/>
    <m/>
    <m/>
    <m/>
    <m/>
    <m/>
    <m/>
    <m/>
    <m/>
    <m/>
    <m/>
    <m/>
    <m/>
    <m/>
    <m/>
    <m/>
    <s v="нарушений не было"/>
    <m/>
    <m/>
    <m/>
  </r>
  <r>
    <x v="4"/>
    <x v="13"/>
    <s v="РН-ЭН"/>
    <x v="116"/>
    <m/>
    <m/>
    <m/>
    <d v="1899-12-30T00:00:00"/>
    <m/>
    <m/>
    <m/>
    <x v="4"/>
    <m/>
    <x v="3"/>
    <x v="8"/>
    <m/>
    <m/>
    <m/>
    <m/>
    <m/>
    <m/>
    <m/>
    <m/>
    <m/>
    <m/>
    <m/>
    <m/>
    <m/>
    <m/>
    <m/>
    <m/>
    <m/>
    <s v="нарушений не было"/>
    <m/>
    <m/>
    <m/>
  </r>
  <r>
    <x v="4"/>
    <x v="13"/>
    <s v="РН-ЭН"/>
    <x v="117"/>
    <m/>
    <m/>
    <m/>
    <d v="1899-12-30T00:00:00"/>
    <m/>
    <m/>
    <m/>
    <x v="4"/>
    <m/>
    <x v="3"/>
    <x v="8"/>
    <m/>
    <m/>
    <m/>
    <m/>
    <m/>
    <m/>
    <m/>
    <m/>
    <m/>
    <m/>
    <m/>
    <m/>
    <m/>
    <m/>
    <m/>
    <m/>
    <m/>
    <s v="нарушений не было"/>
    <m/>
    <m/>
    <m/>
  </r>
  <r>
    <x v="4"/>
    <x v="13"/>
    <s v="РН-ЭН"/>
    <x v="118"/>
    <m/>
    <m/>
    <m/>
    <d v="1899-12-30T00:00:00"/>
    <m/>
    <m/>
    <m/>
    <x v="4"/>
    <m/>
    <x v="3"/>
    <x v="8"/>
    <m/>
    <m/>
    <m/>
    <m/>
    <m/>
    <m/>
    <m/>
    <m/>
    <m/>
    <m/>
    <m/>
    <m/>
    <m/>
    <m/>
    <m/>
    <m/>
    <m/>
    <s v="нарушений не было"/>
    <m/>
    <m/>
    <m/>
  </r>
  <r>
    <x v="4"/>
    <x v="13"/>
    <s v="РН-ЭН"/>
    <x v="119"/>
    <m/>
    <m/>
    <m/>
    <d v="1899-12-30T00:00:00"/>
    <m/>
    <m/>
    <m/>
    <x v="4"/>
    <m/>
    <x v="3"/>
    <x v="8"/>
    <m/>
    <m/>
    <m/>
    <m/>
    <m/>
    <m/>
    <m/>
    <m/>
    <m/>
    <m/>
    <m/>
    <m/>
    <m/>
    <m/>
    <m/>
    <m/>
    <m/>
    <s v="нарушений не было"/>
    <m/>
    <m/>
    <m/>
  </r>
  <r>
    <x v="4"/>
    <x v="13"/>
    <s v="РН-ЭН"/>
    <x v="120"/>
    <m/>
    <m/>
    <m/>
    <d v="1899-12-30T00:00:00"/>
    <m/>
    <m/>
    <m/>
    <x v="4"/>
    <m/>
    <x v="3"/>
    <x v="8"/>
    <m/>
    <m/>
    <m/>
    <m/>
    <m/>
    <m/>
    <m/>
    <m/>
    <m/>
    <m/>
    <m/>
    <m/>
    <m/>
    <m/>
    <m/>
    <m/>
    <m/>
    <s v="нарушений не было"/>
    <m/>
    <m/>
    <m/>
  </r>
  <r>
    <x v="4"/>
    <x v="13"/>
    <s v="РН-ЭН"/>
    <x v="121"/>
    <m/>
    <m/>
    <m/>
    <d v="1899-12-30T00:00:00"/>
    <m/>
    <m/>
    <m/>
    <x v="4"/>
    <m/>
    <x v="3"/>
    <x v="8"/>
    <m/>
    <m/>
    <m/>
    <m/>
    <m/>
    <m/>
    <m/>
    <m/>
    <m/>
    <m/>
    <m/>
    <m/>
    <m/>
    <m/>
    <m/>
    <m/>
    <m/>
    <s v="нарушений не было"/>
    <m/>
    <m/>
    <m/>
  </r>
  <r>
    <x v="4"/>
    <x v="13"/>
    <s v="РН-ЭН"/>
    <x v="122"/>
    <m/>
    <m/>
    <m/>
    <d v="1899-12-30T00:00:00"/>
    <m/>
    <m/>
    <m/>
    <x v="4"/>
    <m/>
    <x v="3"/>
    <x v="8"/>
    <m/>
    <m/>
    <m/>
    <m/>
    <m/>
    <m/>
    <m/>
    <m/>
    <m/>
    <m/>
    <m/>
    <m/>
    <m/>
    <m/>
    <m/>
    <m/>
    <m/>
    <s v="нарушений не было"/>
    <m/>
    <m/>
    <m/>
  </r>
  <r>
    <x v="4"/>
    <x v="13"/>
    <s v="РН-ЭН"/>
    <x v="327"/>
    <d v="1899-12-30T18:50:00"/>
    <d v="2014-05-19T00:00:00"/>
    <d v="1899-12-30T18:51:00"/>
    <d v="1899-12-30T00:01:00"/>
    <n v="6"/>
    <s v="МТЗ"/>
    <s v="АПВУ"/>
    <x v="0"/>
    <s v="Ф-31 ПС 35/6 &quot;Зимняя-Ставка-3&quot;"/>
    <x v="2"/>
    <x v="2"/>
    <s v="Ф-31"/>
    <s v=" АО  Ф-31  МТЗ АПВУ "/>
    <n v="4.2999999999999997E-2"/>
    <n v="0.248"/>
    <n v="0.29099999999999998"/>
    <s v="ТЧ"/>
    <s v="нет данных"/>
    <s v="АС-70"/>
    <s v="нет данных"/>
    <s v="06.2014"/>
    <m/>
    <s v="12.2014"/>
    <m/>
    <m/>
    <s v="КП25"/>
    <m/>
    <m/>
    <s v=" АО  Ф-31  МТЗ АПВУ "/>
    <m/>
    <m/>
    <m/>
  </r>
  <r>
    <x v="4"/>
    <x v="13"/>
    <s v="РН-ЭН"/>
    <x v="331"/>
    <d v="1899-12-30T17:54:00"/>
    <d v="2014-05-25T00:00:00"/>
    <d v="1899-12-30T19:50:00"/>
    <d v="1899-12-30T01:56:00"/>
    <n v="5"/>
    <m/>
    <m/>
    <x v="2"/>
    <s v="ВТ-62 пс.35/6кВ Ачикулак-Нефть-15"/>
    <x v="0"/>
    <x v="0"/>
    <s v="ВТ-62"/>
    <s v="АО ВТ-62, дождь, гроза"/>
    <n v="2.0670000000000002"/>
    <n v="0.151"/>
    <n v="2.218"/>
    <s v="В"/>
    <s v="нет данных"/>
    <s v=" ВВ/ТЕL-10"/>
    <s v="нет данных"/>
    <s v="04.2014"/>
    <m/>
    <s v="07.2014"/>
    <m/>
    <m/>
    <s v="КП11"/>
    <m/>
    <m/>
    <s v="АО ВТ-62(дождь,гроза)"/>
    <m/>
    <m/>
    <m/>
  </r>
  <r>
    <x v="4"/>
    <x v="13"/>
    <s v="РН-ЭН"/>
    <x v="331"/>
    <d v="1899-12-30T17:28:00"/>
    <d v="2014-05-25T00:00:00"/>
    <d v="1899-12-30T18:20:00"/>
    <d v="1899-12-30T00:52:00"/>
    <n v="16"/>
    <s v="МТЗ"/>
    <s v="АПВН, РПВУ"/>
    <x v="5"/>
    <s v="ВЛ-35кВ Л-560 пс. Терская(ПЭС)"/>
    <x v="0"/>
    <x v="2"/>
    <s v="Л-560"/>
    <s v="АО Л-560от МТЗ, дождь, гроза"/>
    <n v="2.839"/>
    <n v="0.42799999999999999"/>
    <n v="3.2669999999999999"/>
    <s v="ТЧ"/>
    <s v="нет данных"/>
    <s v="АС-120"/>
    <s v="нет данных"/>
    <s v="нет данных"/>
    <m/>
    <s v="нет данных"/>
    <m/>
    <m/>
    <s v="КП18"/>
    <m/>
    <m/>
    <s v="АО,  Л-124 ПС 110/35/6 кВ &quot;Затеречная-1&quot;,  АПВУ, I ступень НЗЗ. Птицы."/>
    <m/>
    <m/>
    <m/>
  </r>
  <r>
    <x v="4"/>
    <x v="13"/>
    <s v="РН-ЭН"/>
    <x v="125"/>
    <d v="1899-12-30T04:57:00"/>
    <d v="2014-05-26T00:00:00"/>
    <d v="1899-12-30T04:58:00"/>
    <d v="1899-12-30T00:01:00"/>
    <n v="42"/>
    <s v="ТО"/>
    <s v="АПВУ"/>
    <x v="5"/>
    <s v="Л-124 пс.110/35/6кВ Затеречная-1 ПЭС"/>
    <x v="1"/>
    <x v="0"/>
    <s v="Л-124"/>
    <s v="АО Л-124 пс.110/35/6кВ Затеречная-1 АПВУ 1-ая ступень НЗЗ(птицы)"/>
    <n v="0.14599999999999999"/>
    <n v="4.5179999999999998"/>
    <n v="4.6639999999999997"/>
    <s v="ТЧ"/>
    <m/>
    <m/>
    <m/>
    <m/>
    <m/>
    <m/>
    <m/>
    <m/>
    <s v="КП18"/>
    <m/>
    <m/>
    <m/>
    <m/>
    <m/>
    <m/>
  </r>
  <r>
    <x v="4"/>
    <x v="13"/>
    <s v="РН-ЭН"/>
    <x v="126"/>
    <m/>
    <m/>
    <m/>
    <d v="1899-12-30T00:00:00"/>
    <m/>
    <m/>
    <m/>
    <x v="4"/>
    <m/>
    <x v="3"/>
    <x v="8"/>
    <m/>
    <m/>
    <m/>
    <m/>
    <m/>
    <m/>
    <m/>
    <m/>
    <m/>
    <m/>
    <m/>
    <m/>
    <m/>
    <m/>
    <m/>
    <m/>
    <m/>
    <s v="нарушений не было"/>
    <m/>
    <m/>
    <m/>
  </r>
  <r>
    <x v="4"/>
    <x v="13"/>
    <s v="РН-ЭН"/>
    <x v="127"/>
    <m/>
    <m/>
    <m/>
    <d v="1899-12-30T00:00:00"/>
    <m/>
    <m/>
    <m/>
    <x v="4"/>
    <m/>
    <x v="3"/>
    <x v="8"/>
    <m/>
    <m/>
    <m/>
    <m/>
    <m/>
    <m/>
    <m/>
    <m/>
    <m/>
    <m/>
    <m/>
    <m/>
    <m/>
    <m/>
    <m/>
    <m/>
    <m/>
    <s v="нарушений не было"/>
    <m/>
    <m/>
    <m/>
  </r>
  <r>
    <x v="4"/>
    <x v="13"/>
    <s v="РН-ЭН"/>
    <x v="128"/>
    <m/>
    <m/>
    <m/>
    <d v="1899-12-30T00:00:00"/>
    <m/>
    <m/>
    <m/>
    <x v="4"/>
    <m/>
    <x v="3"/>
    <x v="8"/>
    <m/>
    <m/>
    <m/>
    <m/>
    <m/>
    <m/>
    <m/>
    <m/>
    <m/>
    <m/>
    <m/>
    <m/>
    <m/>
    <m/>
    <m/>
    <m/>
    <m/>
    <s v="нарушений не было"/>
    <m/>
    <m/>
    <m/>
  </r>
  <r>
    <x v="4"/>
    <x v="13"/>
    <s v="РН-ЭН"/>
    <x v="129"/>
    <m/>
    <m/>
    <m/>
    <d v="1899-12-30T00:00:00"/>
    <m/>
    <m/>
    <m/>
    <x v="4"/>
    <m/>
    <x v="3"/>
    <x v="8"/>
    <m/>
    <m/>
    <m/>
    <m/>
    <m/>
    <m/>
    <m/>
    <m/>
    <m/>
    <m/>
    <m/>
    <m/>
    <m/>
    <m/>
    <m/>
    <m/>
    <m/>
    <s v="нарушений не было"/>
    <m/>
    <m/>
    <m/>
  </r>
  <r>
    <x v="4"/>
    <x v="13"/>
    <s v="РН-ЭН"/>
    <x v="130"/>
    <m/>
    <m/>
    <m/>
    <d v="1899-12-30T00:00:00"/>
    <m/>
    <m/>
    <m/>
    <x v="4"/>
    <m/>
    <x v="3"/>
    <x v="8"/>
    <m/>
    <m/>
    <m/>
    <m/>
    <m/>
    <m/>
    <m/>
    <m/>
    <m/>
    <m/>
    <m/>
    <m/>
    <m/>
    <m/>
    <m/>
    <m/>
    <m/>
    <s v="нарушений не было"/>
    <m/>
    <m/>
    <m/>
  </r>
  <r>
    <x v="5"/>
    <x v="13"/>
    <s v="РН-ЭН"/>
    <x v="131"/>
    <d v="1899-12-30T14:40:00"/>
    <d v="2014-06-01T00:00:00"/>
    <d v="1899-12-30T18:29:00"/>
    <d v="1899-12-30T03:49:00"/>
    <m/>
    <s v="ТО"/>
    <s v="АПВН, РПВН"/>
    <x v="0"/>
    <s v="Ф-15/27 ПС 35/6 &quot;Зимняя-Ставка-1&quot;"/>
    <x v="2"/>
    <x v="2"/>
    <s v="Ф-15/27"/>
    <s v="А.О Ф-15+27 Т.О. АПВН, РПВН сильный ветер ,опора №-18  фаза &quot;В&quot; отпайка а скв 103 П/Б срыв вязки"/>
    <n v="2.6440000000000001"/>
    <n v="6.4000000000000001E-2"/>
    <n v="2.7080000000000002"/>
    <s v="ТЧ"/>
    <s v="нет данных"/>
    <s v="АС-70"/>
    <s v="нет данных"/>
    <s v="06.2014"/>
    <m/>
    <s v="12.2014"/>
    <m/>
    <m/>
    <s v="КП12"/>
    <m/>
    <m/>
    <s v="А.О Ф-15+27 Т.О. АПВН, РПВН сильный ветер ,опора №-18  фаза &quot;В&quot; отпайка а скв 103 П/Б срыв вязки"/>
    <m/>
    <m/>
    <m/>
  </r>
  <r>
    <x v="5"/>
    <x v="13"/>
    <s v="РН-ЭН"/>
    <x v="131"/>
    <d v="1899-12-30T14:40:00"/>
    <d v="2014-06-01T00:00:00"/>
    <d v="1899-12-30T22:17:00"/>
    <d v="1899-12-30T07:37:00"/>
    <m/>
    <m/>
    <s v="РПВУ (АПВ-нет)"/>
    <x v="0"/>
    <s v="Ф-27 ПС 35/6 &quot;Зимняя-Ставка-2&quot;"/>
    <x v="2"/>
    <x v="2"/>
    <s v="Ф-27"/>
    <s v="А.О Ф-27 РПВУ запуск скв 109Пр.Берег с R-0"/>
    <n v="21.721"/>
    <n v="1.794"/>
    <n v="23.515000000000001"/>
    <s v="В"/>
    <s v="нет данных"/>
    <s v="АС-70"/>
    <s v="нет данных"/>
    <s v="02.2014"/>
    <m/>
    <s v="08.2014"/>
    <m/>
    <m/>
    <s v="КП3"/>
    <m/>
    <m/>
    <s v="А.О Ф-27 РПВУ запуск скв 109Пр.Берег с R-0"/>
    <m/>
    <m/>
    <m/>
  </r>
  <r>
    <x v="5"/>
    <x v="13"/>
    <s v="РН-ЭН"/>
    <x v="132"/>
    <d v="1899-12-30T08:07:00"/>
    <d v="2014-06-02T00:00:00"/>
    <d v="1899-12-30T08:09:00"/>
    <d v="1899-12-30T00:02:00"/>
    <n v="10"/>
    <s v="ТО"/>
    <s v="РПВУ (АПВ-нет)"/>
    <x v="0"/>
    <s v="Ф-14 ПС 35/6кВ &quot;Зимняя-Ставка-1&quot;"/>
    <x v="2"/>
    <x v="2"/>
    <s v="ф-14"/>
    <s v="АО Ф-14 ТО РПВУ (сильный ветер)"/>
    <n v="0.107"/>
    <n v="0.56200000000000006"/>
    <n v="0.66900000000000004"/>
    <s v="ТЧ"/>
    <s v="нет данных"/>
    <s v="АС-70"/>
    <s v="нет данных"/>
    <s v="04.2014"/>
    <m/>
    <s v="10.2014"/>
    <m/>
    <m/>
    <s v="КП12"/>
    <m/>
    <m/>
    <s v="АО Ф-14 ТО РПВУ (сильный ветер)"/>
    <m/>
    <m/>
    <m/>
  </r>
  <r>
    <x v="5"/>
    <x v="13"/>
    <s v="РН-ЭН"/>
    <x v="132"/>
    <d v="1899-12-30T12:24:00"/>
    <d v="2014-06-02T00:00:00"/>
    <d v="1899-12-30T12:25:00"/>
    <d v="1899-12-30T00:01:00"/>
    <n v="10"/>
    <s v="ТО"/>
    <s v="РПВУ (АПВ-нет)"/>
    <x v="0"/>
    <s v="Ф-14 ПС 35/6кВ &quot;Зимняя-Ставка-1&quot;"/>
    <x v="2"/>
    <x v="2"/>
    <s v="ф-14"/>
    <s v="АО Ф-14 ТО РПВУ (сильный ветер)"/>
    <n v="5.1999999999999998E-2"/>
    <n v="0.50900000000000001"/>
    <n v="0.56100000000000005"/>
    <s v="ТЧ"/>
    <s v="нет данных"/>
    <s v="АС-70"/>
    <s v="нет данных"/>
    <s v="04.2014"/>
    <m/>
    <s v="10.2014"/>
    <m/>
    <m/>
    <s v="КП12"/>
    <m/>
    <m/>
    <s v="АО Ф-14 ТО РПВУ (сильный ветер)"/>
    <m/>
    <m/>
    <m/>
  </r>
  <r>
    <x v="5"/>
    <x v="13"/>
    <s v="РН-ЭН"/>
    <x v="132"/>
    <d v="1899-12-30T12:40:00"/>
    <d v="2014-06-02T00:00:00"/>
    <d v="1899-12-30T12:41:00"/>
    <d v="1899-12-30T00:01:00"/>
    <n v="6"/>
    <m/>
    <s v="отыскание &quot;земли&quot;"/>
    <x v="0"/>
    <s v="Ф-151 ПС 35/6 кВ &quot;Ачикулак Нефть-15&quot;"/>
    <x v="2"/>
    <x v="2"/>
    <s v="Ф-151"/>
    <s v="АО Ф-151 для отыскания &quot;земли&quot;"/>
    <n v="0.02"/>
    <n v="0.128"/>
    <n v="0.14799999999999999"/>
    <s v="ТЧ"/>
    <s v="нет данных"/>
    <s v="АС-70"/>
    <s v="нет данных"/>
    <s v="06.2014"/>
    <m/>
    <s v="12.2014"/>
    <m/>
    <m/>
    <s v="КП24"/>
    <s v="ПУ8"/>
    <m/>
    <s v="АО Ф-151 для отыскания &quot;земли&quot;"/>
    <m/>
    <m/>
    <m/>
  </r>
  <r>
    <x v="5"/>
    <x v="13"/>
    <s v="РН-ЭН"/>
    <x v="132"/>
    <d v="1899-12-30T14:14:00"/>
    <d v="2014-06-02T00:00:00"/>
    <d v="1899-12-30T15:05:00"/>
    <d v="1899-12-30T00:51:00"/>
    <n v="6"/>
    <m/>
    <m/>
    <x v="0"/>
    <s v="Ф-151 ПС 35/6 кВ &quot;Ачикулак Нефть-15&quot;"/>
    <x v="2"/>
    <x v="2"/>
    <s v="Ф-151"/>
    <s v="Ф-151 отпайка на скв.94 Ачикулак оп.5Ф-&quot;В&quot; - устранение обрыва вязки провода.РПВУ"/>
    <n v="0.97099999999999997"/>
    <n v="0.13900000000000001"/>
    <n v="1.1099999999999999"/>
    <s v="ТЧ"/>
    <s v="нет данных"/>
    <s v="АС-70"/>
    <s v="нет данных"/>
    <s v="06.2014"/>
    <m/>
    <s v="12.2014"/>
    <m/>
    <m/>
    <s v="КП23"/>
    <m/>
    <m/>
    <s v="Ф-151 отпайка на скв.94 Ачикулак оп.5Ф-&quot;В&quot; - устранение обрыва вязки провода.РПВУ"/>
    <m/>
    <m/>
    <m/>
  </r>
  <r>
    <x v="5"/>
    <x v="13"/>
    <s v="РН-ЭН"/>
    <x v="132"/>
    <d v="1899-12-30T14:14:00"/>
    <d v="2014-06-02T00:00:00"/>
    <d v="1899-12-30T15:25:00"/>
    <d v="1899-12-30T01:11:00"/>
    <n v="17"/>
    <m/>
    <s v="РПВУ (АПВ-нет)"/>
    <x v="0"/>
    <s v="Л-302 ПС 35/6кВ &quot;Русский Хутор-7&quot; "/>
    <x v="0"/>
    <x v="2"/>
    <s v="Л-302"/>
    <s v="АО Л-302 ,РПВУ.КИ-норма.Сильный ветер."/>
    <n v="2.3479999999999999"/>
    <n v="0.29899999999999999"/>
    <n v="2.6469999999999998"/>
    <s v="ТЧ"/>
    <s v="нет данных"/>
    <s v="АС-70"/>
    <s v="нет данных"/>
    <s v="01.2014"/>
    <m/>
    <s v="07.2014"/>
    <m/>
    <m/>
    <s v="КП12"/>
    <m/>
    <m/>
    <s v="АО Л-302 ,РПВУ.КИ-норма.Сильный ветер."/>
    <m/>
    <m/>
    <m/>
  </r>
  <r>
    <x v="5"/>
    <x v="13"/>
    <s v="РН-ЭН"/>
    <x v="132"/>
    <d v="1899-12-30T14:56:00"/>
    <d v="2014-06-02T00:00:00"/>
    <d v="1899-12-30T18:20:00"/>
    <d v="1899-12-30T03:24:00"/>
    <n v="14"/>
    <s v="ТО"/>
    <s v="РПВУ (АПВ-нет)"/>
    <x v="0"/>
    <s v="Ф-27 ПС 35/6 &quot;Зимняя-Ставка-2&quot;"/>
    <x v="2"/>
    <x v="2"/>
    <s v="Ф-27"/>
    <s v="АО Ф-27 ТО РПВУ КИ-норма.Сильный ветер."/>
    <n v="9.0640000000000001"/>
    <n v="0.95799999999999996"/>
    <n v="10.022"/>
    <s v="ТЧ"/>
    <s v="нет данных"/>
    <s v="АС-70"/>
    <s v="нет данных"/>
    <s v="02.2014"/>
    <m/>
    <s v="08.2014"/>
    <m/>
    <m/>
    <s v="КП12"/>
    <m/>
    <m/>
    <s v="АО Ф-27 ТО РПВУ КИ-норма.Сильный ветер."/>
    <m/>
    <m/>
    <m/>
  </r>
  <r>
    <x v="5"/>
    <x v="13"/>
    <s v="РН-ЭН"/>
    <x v="132"/>
    <d v="1899-12-30T15:47:00"/>
    <d v="2014-06-02T00:00:00"/>
    <d v="1899-12-30T17:10:00"/>
    <d v="1899-12-30T01:23:00"/>
    <n v="9"/>
    <s v="ТО"/>
    <s v="АПВН, РПВН"/>
    <x v="0"/>
    <s v="Ф-153 ПС 35/6 кВ &quot;Ачикулак Нефть-15&quot;"/>
    <x v="2"/>
    <x v="2"/>
    <s v="Ф-153"/>
    <s v="АО Ф-153 ТО АПВН РПВН.Устранили дефект на отпайке скв.173 Ачикулак Ф-&quot;В&quot; оп.11.РПВУ КИ-нарма."/>
    <n v="2.44"/>
    <n v="0.26400000000000001"/>
    <n v="2.7039999999999997"/>
    <s v="ТЧ"/>
    <s v="нет данных"/>
    <s v="АС-70"/>
    <s v="нет данных"/>
    <s v="03.2014"/>
    <m/>
    <s v="09.2014"/>
    <m/>
    <m/>
    <s v="КП23"/>
    <m/>
    <m/>
    <s v="АО Ф-153 ТО АПВН РПВН.Устранили дефект на отпайке скв.173 Ачикулак Ф-&quot;В&quot; оп.11.РПВУ КИ-нарма."/>
    <m/>
    <m/>
    <m/>
  </r>
  <r>
    <x v="5"/>
    <x v="13"/>
    <s v="РН-ЭН"/>
    <x v="132"/>
    <d v="1899-12-30T17:59:00"/>
    <d v="2014-06-02T00:00:00"/>
    <d v="1899-12-30T18:00:00"/>
    <d v="1899-12-30T00:01:00"/>
    <n v="10"/>
    <m/>
    <s v="АПВН, РПВУ"/>
    <x v="0"/>
    <s v="Ф-14 ПС 35/6кВ &quot;Зимняя-Ставка-1&quot;"/>
    <x v="2"/>
    <x v="2"/>
    <s v="Ф-14"/>
    <s v="АО Ф-14 ТО РПВУ (сильный ветер)"/>
    <n v="5.1999999999999998E-2"/>
    <n v="0.85499999999999998"/>
    <n v="0.90700000000000003"/>
    <s v="ТЧ"/>
    <s v="нет данных"/>
    <s v="АС-70"/>
    <s v="нет данных"/>
    <s v="04.2014"/>
    <m/>
    <s v="10.2014"/>
    <m/>
    <m/>
    <s v="КП12"/>
    <m/>
    <m/>
    <s v="АО Ф-14 ТО РПВУ (сильный ветер)"/>
    <m/>
    <m/>
    <m/>
  </r>
  <r>
    <x v="5"/>
    <x v="13"/>
    <s v="РН-ЭН"/>
    <x v="132"/>
    <d v="1899-12-30T20:50:00"/>
    <d v="2014-06-02T00:00:00"/>
    <d v="1899-12-30T21:15:00"/>
    <d v="1899-12-30T00:25:00"/>
    <n v="6"/>
    <m/>
    <m/>
    <x v="0"/>
    <s v="Ф-148 ПС 35/6 &quot;Лесная&quot;-14"/>
    <x v="2"/>
    <x v="2"/>
    <s v="Ф-148"/>
    <s v="АО Ф-148. Устранили срыв подставного изолятора оп.67 Ф-&quot;С&quot;.Сильный ветер."/>
    <n v="0.443"/>
    <n v="0.36499999999999999"/>
    <n v="0.80800000000000005"/>
    <s v="ТЧ"/>
    <s v="нет данных"/>
    <s v="АС-70"/>
    <s v="нет данных"/>
    <s v="05.2014"/>
    <m/>
    <s v="11.2014"/>
    <m/>
    <m/>
    <s v="КП12"/>
    <m/>
    <m/>
    <s v="АО Ф-148. Устранили срыв подставного изолятора оп.67 Ф-&quot;С&quot;.Сильный ветер."/>
    <m/>
    <m/>
    <m/>
  </r>
  <r>
    <x v="5"/>
    <x v="13"/>
    <s v="РН-ЭН"/>
    <x v="133"/>
    <d v="1899-12-30T07:30:00"/>
    <d v="2014-06-03T00:00:00"/>
    <d v="1899-12-30T10:30:00"/>
    <d v="1899-12-30T03:00:00"/>
    <n v="3"/>
    <s v="ТО"/>
    <s v="РПВУ (АПВ-нет)"/>
    <x v="0"/>
    <s v="Ф-659 ПС 110/35/6кВ &quot;Затеречная-1&quot;"/>
    <x v="2"/>
    <x v="2"/>
    <s v="Ф-659"/>
    <s v="АО Ф-659 ТО РПВН опора №33 фаза &quot;В&quot; обрыв вязки провода, устранили дефект, ввели в работу Ф-659 КИЗ в норме"/>
    <n v="13.64"/>
    <n v="0.86699999999999999"/>
    <n v="14.507000000000001"/>
    <s v="ТЧ"/>
    <s v="нет данных"/>
    <s v="АС-70"/>
    <s v="нет данных"/>
    <s v="02.2014"/>
    <m/>
    <s v="08.2014"/>
    <m/>
    <m/>
    <s v="КП23"/>
    <m/>
    <m/>
    <s v="АО Ф-659 ТО РПВН опора №33 фаза &quot;В&quot; обрыв вязки провода, устранили дефект, ввели в работу Ф-659 КИЗ в норме"/>
    <m/>
    <m/>
    <m/>
  </r>
  <r>
    <x v="5"/>
    <x v="13"/>
    <s v="РН-ЭН"/>
    <x v="133"/>
    <d v="1899-12-30T07:25:00"/>
    <d v="2014-06-03T00:00:00"/>
    <d v="1899-12-30T08:40:00"/>
    <d v="1899-12-30T01:15:00"/>
    <n v="17"/>
    <s v="ТО"/>
    <s v="РПВУ (АПВ-нет)"/>
    <x v="0"/>
    <s v="Л-302 ПС 35/6кВ &quot;Русский Хутор-7&quot; "/>
    <x v="2"/>
    <x v="2"/>
    <s v="Л-302"/>
    <s v="АО Л-302, ТО РПВУ "/>
    <n v="2.48"/>
    <n v="0.248"/>
    <n v="2.7279999999999998"/>
    <s v="ТЧ"/>
    <s v="нет данных"/>
    <s v="АС-120"/>
    <s v="нет данных"/>
    <s v="01.2014"/>
    <m/>
    <s v="07.2014"/>
    <m/>
    <m/>
    <s v="КП24"/>
    <m/>
    <m/>
    <s v="АО Л-302, ТО РПВУ "/>
    <m/>
    <m/>
    <m/>
  </r>
  <r>
    <x v="5"/>
    <x v="13"/>
    <s v="РН-ЭН"/>
    <x v="133"/>
    <d v="1899-12-30T09:26:00"/>
    <d v="2014-06-03T00:00:00"/>
    <d v="1899-12-30T14:58:00"/>
    <d v="1899-12-30T05:32:00"/>
    <n v="10"/>
    <s v="ТО"/>
    <s v="РПВУ (АПВ-нет)"/>
    <x v="0"/>
    <s v="Ф-14 ПС 35/6кВ &quot;Зимняя-Ставка-1&quot;"/>
    <x v="2"/>
    <x v="2"/>
    <s v="Ф-14"/>
    <s v="АО Ф-14 ТО скв.отпайка на скв.111 Поварк. Опора№59 схлест проводов, устранили дефект ввели в работу Ф-14 РПВУ КИЗ в норме"/>
    <n v="17.832000000000001"/>
    <n v="0.50800000000000001"/>
    <n v="18.34"/>
    <s v="ТЧ"/>
    <s v="нет данных"/>
    <s v="АС-70"/>
    <s v="нет данных"/>
    <s v="04.2014"/>
    <m/>
    <s v="10.2014"/>
    <m/>
    <m/>
    <s v="КП15"/>
    <m/>
    <m/>
    <s v="АО Ф-14 ТО скв.отпайка на скв.111 Поварк. Опора№59 схлест проводов, устранили дефект ввели в работу Ф-14 РПВУ КИЗ в норме"/>
    <m/>
    <m/>
    <m/>
  </r>
  <r>
    <x v="5"/>
    <x v="13"/>
    <s v="РН-ЭН"/>
    <x v="133"/>
    <d v="1899-12-30T10:13:00"/>
    <d v="2014-06-03T00:00:00"/>
    <d v="1899-12-30T11:12:00"/>
    <d v="1899-12-30T00:59:00"/>
    <n v="2"/>
    <s v="МТЗ"/>
    <s v="АПВН, РПВУ"/>
    <x v="0"/>
    <s v="Ф-497 пс 35\10кВ &quot;Владимировская&quot;ПЭС"/>
    <x v="2"/>
    <x v="2"/>
    <s v="Ф-497"/>
    <s v="АО Ф-497 от МТЗ (ветер) АПВН, РПВУ.Срыв вязки провода опора 32."/>
    <n v="0.59899999999999998"/>
    <n v="0.72099999999999997"/>
    <n v="1.3199999999999998"/>
    <s v="ТЧ"/>
    <s v="нет данных"/>
    <s v="АС-70"/>
    <s v="нет данных"/>
    <s v="05.2014"/>
    <m/>
    <s v="11.2014"/>
    <m/>
    <m/>
    <s v="КП12"/>
    <m/>
    <m/>
    <s v="АО Ф-497 от МТЗ (ветер) АПВН, РПВУ.Срыв вязки провода опора 32."/>
    <m/>
    <m/>
    <m/>
  </r>
  <r>
    <x v="5"/>
    <x v="13"/>
    <s v="РН-ЭН"/>
    <x v="133"/>
    <d v="1899-12-30T09:21:00"/>
    <d v="2014-06-03T00:00:00"/>
    <d v="1899-12-30T09:22:00"/>
    <d v="1899-12-30T00:01:00"/>
    <n v="13"/>
    <m/>
    <s v="АПВН, РПВУ"/>
    <x v="0"/>
    <s v="Ф-115 ПС 35/6кВ &quot;Величаевка-11&quot;"/>
    <x v="2"/>
    <x v="2"/>
    <s v="Ф-115"/>
    <s v="АО Ф-115 АПВУ, опора №5 лежит на земле , опора №6 разрушение у основании"/>
    <n v="8.7999999999999995E-2"/>
    <n v="1.0149999999999999"/>
    <n v="1.103"/>
    <s v="СК"/>
    <s v="нет данных"/>
    <s v="АС-70"/>
    <s v="нет данных"/>
    <s v="05.2014"/>
    <m/>
    <s v="11.2014"/>
    <m/>
    <m/>
    <s v="КП23"/>
    <m/>
    <m/>
    <s v="АО Ф-115 АПВУ, опора №5 лежит на земле , опора №6 разрушение у основании"/>
    <m/>
    <m/>
    <m/>
  </r>
  <r>
    <x v="5"/>
    <x v="13"/>
    <s v="РН-ЭН"/>
    <x v="133"/>
    <d v="1899-12-30T11:00:00"/>
    <d v="2014-06-03T00:00:00"/>
    <d v="1899-12-30T16:57:00"/>
    <d v="1899-12-30T05:57:00"/>
    <n v="15"/>
    <m/>
    <s v="РПВУ (АПВ-нет)"/>
    <x v="5"/>
    <s v="ПС 110/10кВ &quot;Урожайненская&quot;"/>
    <x v="2"/>
    <x v="2"/>
    <s v="Ф-423"/>
    <s v="АО яч.Ф-423 РПВН, произвели осмотр ВЛ-423 повреждение за яч.Ф-423 в сторону ПС110/10кВ &quot;Урожайненская&quot;, земля на ПС110/10кВ &quot;Урожайненская&quot; Ф-425,  после устранения земли по Ф-425 ПЭС, ввели яч.Ф-423, земля на Ф-2П"/>
    <n v="29.274999999999999"/>
    <n v="2.0339999999999998"/>
    <n v="31.308999999999997"/>
    <s v="ТЧ"/>
    <s v="нет данных"/>
    <s v="АС-70"/>
    <s v="нет данных"/>
    <s v="02.2014"/>
    <m/>
    <s v="08.2014"/>
    <m/>
    <m/>
    <s v="КП18"/>
    <m/>
    <m/>
    <s v="АО яч.Ф-423 РПВН, произвели осмотр ВЛ-423 повреждение за яч.Ф-423 в сторону ПС110/10кВ &quot;Урожайненская&quot;, земля на ПС110/10кВ &quot;Урожайненская&quot; Ф-425,  после устранения земли по Ф-425 ПЭС, ввели яч.Ф-423, земля на Ф-2П"/>
    <m/>
    <m/>
    <m/>
  </r>
  <r>
    <x v="5"/>
    <x v="13"/>
    <s v="РН-ЭН"/>
    <x v="133"/>
    <d v="1899-12-30T11:00:00"/>
    <d v="2014-06-03T00:00:00"/>
    <d v="1899-12-30T14:27:00"/>
    <d v="1899-12-30T03:27:00"/>
    <n v="14"/>
    <m/>
    <s v="РПВУ (АПВ-нет)"/>
    <x v="0"/>
    <s v="Ф-27 ПС 35/6кВ &quot;Зимняя-Ставка-2&quot;"/>
    <x v="2"/>
    <x v="2"/>
    <s v="Ф-27"/>
    <s v="АО Ф-27 РПВН произвели осмотр Ф-27 дефектов не обнаруженно, перевели скв. В ручной режим, опробовали вкл. Ф-27 РПВУ КИЗ в норме"/>
    <n v="9.1959999999999997"/>
    <n v="0.436"/>
    <n v="9.6319999999999997"/>
    <s v="ТЧ"/>
    <s v="нет данных"/>
    <s v="АС-70"/>
    <s v="нет данных"/>
    <s v="02.2014"/>
    <m/>
    <s v="08.2014"/>
    <m/>
    <m/>
    <s v="КП12"/>
    <m/>
    <m/>
    <s v="АО Ф-27 РПВН произвели осмотр Ф-27 дефектов не обнаруженно, перевели скв. В ручной режим, опробовали вкл. Ф-27 РПВУ КИЗ в норме"/>
    <m/>
    <m/>
    <m/>
  </r>
  <r>
    <x v="5"/>
    <x v="13"/>
    <s v="РН-ЭН"/>
    <x v="133"/>
    <d v="1899-12-30T12:30:00"/>
    <d v="2014-06-03T00:00:00"/>
    <d v="1899-12-30T17:17:00"/>
    <d v="1899-12-30T04:47:00"/>
    <n v="17"/>
    <s v="ТО"/>
    <s v="РПВУ (АПВ-нет)"/>
    <x v="0"/>
    <s v="Л-302 ПС 35/6кВ &quot;Русский Хутор-7&quot; "/>
    <x v="2"/>
    <x v="2"/>
    <s v="Л-302"/>
    <s v="АО Л-302, ТО произвели осмотр  ВЛ-35кВ Л-312 замечаний серьезных дефектов не обнаруженно "/>
    <n v="9.4939999999999998"/>
    <n v="0.31900000000000001"/>
    <n v="9.8130000000000006"/>
    <s v="ТЧ"/>
    <s v="нет данных"/>
    <s v="АС-70"/>
    <s v="нет данных"/>
    <s v="01.2014"/>
    <m/>
    <s v="07.2014"/>
    <m/>
    <m/>
    <s v="КП25"/>
    <m/>
    <m/>
    <s v="АО Л-302, ТО произвели осмотр  ВЛ-35кВ Л-312 замечаний серьезных дефектов не обнаруженно "/>
    <m/>
    <m/>
    <m/>
  </r>
  <r>
    <x v="5"/>
    <x v="13"/>
    <s v="РН-ЭН"/>
    <x v="133"/>
    <d v="1899-12-30T13:10:00"/>
    <d v="2014-06-03T00:00:00"/>
    <d v="1899-12-30T17:10:00"/>
    <d v="1899-12-30T04:00:00"/>
    <n v="2"/>
    <s v="ТО"/>
    <s v="РПВУ (АПВ-нет)"/>
    <x v="0"/>
    <s v="ВТ-61 ПС 35/6кВ &quot;Камышовая-5&quot; "/>
    <x v="2"/>
    <x v="2"/>
    <s v="Ф-55"/>
    <s v="АО ВТ-61 ПС 35/6кВ &quot;Камышовая-5&quot; РПВУ,   Ф-56 АО ТО РПВН"/>
    <n v="1.3420000000000001"/>
    <n v="7.6999999999999999E-2"/>
    <n v="1.419"/>
    <s v="В"/>
    <s v="нет данных"/>
    <s v="АС-70"/>
    <s v="нет данных"/>
    <s v="04.2014"/>
    <m/>
    <s v="10.2014"/>
    <m/>
    <m/>
    <s v="КП25"/>
    <m/>
    <m/>
    <s v="АО ВТ-61 ПС 35/6кВ &quot;Камышовая-5&quot; РПВУ,   Ф-56 АО ТО РПВН"/>
    <m/>
    <m/>
    <m/>
  </r>
  <r>
    <x v="5"/>
    <x v="13"/>
    <s v="РН-ЭН"/>
    <x v="133"/>
    <d v="1899-12-30T17:00:00"/>
    <d v="2014-06-03T00:00:00"/>
    <d v="1899-12-30T21:54:00"/>
    <d v="1899-12-30T04:54:00"/>
    <n v="8"/>
    <m/>
    <s v="РПВУ (АПВ-нет)"/>
    <x v="0"/>
    <s v="ГУ-Подсолнечное КРУ-10кВ"/>
    <x v="2"/>
    <x v="2"/>
    <s v="Ф-2П"/>
    <s v="АО Ф-2П КИЗ показывает землю,произвели осмотр Ф-2П отпайка на скважину 69 Подсолнечная опора №8 фаза&quot;А&quot; обрыв вязки провода"/>
    <n v="16.321000000000002"/>
    <n v="3.0489999999999999"/>
    <n v="19.37"/>
    <s v="ТЧ"/>
    <s v="нет данных"/>
    <s v="АС-70"/>
    <s v="нет данных"/>
    <s v="05.2014"/>
    <m/>
    <s v="11.2014"/>
    <m/>
    <m/>
    <s v="КП23"/>
    <m/>
    <m/>
    <s v="АО Ф-2П КИЗ показывает землю,произвели осмотр Ф-2П отпайка на скважину 69 Подсолнечная опора №8 фаза&quot;А&quot; обрыв вязки провода"/>
    <m/>
    <m/>
    <m/>
  </r>
  <r>
    <x v="5"/>
    <x v="13"/>
    <s v="РН-ЭН"/>
    <x v="133"/>
    <d v="1899-12-30T16:44:00"/>
    <d v="2014-06-03T00:00:00"/>
    <d v="1899-12-30T17:30:00"/>
    <d v="1899-12-30T00:46:00"/>
    <n v="13"/>
    <m/>
    <s v="РПВУ (АПВ-нет)"/>
    <x v="0"/>
    <s v="Ф-115 ПС 35/6кВ &quot;Величаевка-11&quot;"/>
    <x v="2"/>
    <x v="2"/>
    <s v="Ф-115"/>
    <s v="отключили Ф-115 отпайка на скважину 215 Величаевка опора №1 откинули шлейфа, РПВУ Ф-115 КИЗ в норме"/>
    <n v="4.0919999999999996"/>
    <n v="1.607"/>
    <n v="5.6989999999999998"/>
    <s v="ТЧ"/>
    <s v="нет данных"/>
    <s v="АС-70"/>
    <s v="нет данных"/>
    <s v="05.2014"/>
    <m/>
    <s v="11.2014"/>
    <m/>
    <m/>
    <s v="КП12"/>
    <m/>
    <m/>
    <s v="отключили Ф-115 отпайка на скважину 215 Величаевка опора №1 откинули шлейфа, РПВУ Ф-115 КИЗ в норме"/>
    <m/>
    <m/>
    <m/>
  </r>
  <r>
    <x v="5"/>
    <x v="13"/>
    <s v="РН-ЭН"/>
    <x v="133"/>
    <d v="1899-12-30T23:04:00"/>
    <d v="2014-06-03T00:00:00"/>
    <d v="1899-12-30T23:50:00"/>
    <d v="1899-12-30T00:46:00"/>
    <n v="2"/>
    <s v="МТЗ"/>
    <s v="АПВН, РПВУ"/>
    <x v="0"/>
    <s v="Ф-497 пс 35\10кВ &quot;Владимировская&quot;ПЭС"/>
    <x v="2"/>
    <x v="2"/>
    <s v="Ф-497"/>
    <s v="АО Ф-497 от МТЗ (ветер) АПВН, РПВУ.Повреждение 8км от пс Владимировская ПЭС."/>
    <n v="0.46700000000000003"/>
    <n v="7.5999999999999998E-2"/>
    <n v="0.54300000000000004"/>
    <s v="ТЧ"/>
    <s v="нет данных"/>
    <s v="АС-70"/>
    <s v="нет данных"/>
    <s v="05.2014"/>
    <m/>
    <s v="11.2014"/>
    <m/>
    <m/>
    <s v="КП12"/>
    <m/>
    <m/>
    <s v="АО Ф-497 от МТЗ (ветер) АПВН, РПВУ.Повреждение 8км от пс Владимировская ПЭС."/>
    <m/>
    <m/>
    <m/>
  </r>
  <r>
    <x v="5"/>
    <x v="13"/>
    <s v="РН-ЭН"/>
    <x v="134"/>
    <m/>
    <m/>
    <m/>
    <m/>
    <m/>
    <m/>
    <m/>
    <x v="4"/>
    <m/>
    <x v="3"/>
    <x v="8"/>
    <m/>
    <m/>
    <m/>
    <m/>
    <m/>
    <m/>
    <m/>
    <m/>
    <m/>
    <m/>
    <m/>
    <m/>
    <m/>
    <m/>
    <m/>
    <m/>
    <m/>
    <s v="нарушений не было"/>
    <m/>
    <m/>
    <m/>
  </r>
  <r>
    <x v="5"/>
    <x v="13"/>
    <s v="РН-ЭН"/>
    <x v="135"/>
    <d v="1899-12-30T18:53:00"/>
    <d v="2014-06-05T00:00:00"/>
    <d v="1899-12-30T20:06:00"/>
    <d v="1899-12-30T01:13:00"/>
    <m/>
    <s v="МТЗ"/>
    <s v="АПВН, РПВУ"/>
    <x v="0"/>
    <s v="Л-304 ПС110/ 35/6кВ &quot;Восточная-4&quot; "/>
    <x v="0"/>
    <x v="2"/>
    <s v="Л-304"/>
    <s v="АО В-Л304 АПВН,МТЗ.Ветер, РПВУ КИЗ 35кВ в норме , ПС110/ 35/6кВ &quot;Восточная-4&quot;   ТН-32 сгорело два предохранителя фаза &quot;А&quot; и &quot;В&quot; "/>
    <n v="5.0579999999999998"/>
    <n v="1.0720000000000001"/>
    <n v="6.13"/>
    <s v="ИЭ"/>
    <s v="нет данных"/>
    <s v="АС-70"/>
    <s v="нет данных"/>
    <s v="03.2014"/>
    <m/>
    <s v="10.2014"/>
    <m/>
    <m/>
    <s v="КП12"/>
    <m/>
    <m/>
    <s v="АО В-Л304 АПВН,МТЗ.Ветер,птицы. РПВУ."/>
    <m/>
    <m/>
    <m/>
  </r>
  <r>
    <x v="5"/>
    <x v="13"/>
    <s v="РН-ЭН"/>
    <x v="135"/>
    <d v="1899-12-30T18:53:00"/>
    <d v="2014-06-05T00:00:00"/>
    <d v="1899-12-30T22:32:00"/>
    <d v="1899-12-30T03:39:00"/>
    <m/>
    <s v="МТЗ"/>
    <s v="АПВН, РПВУ"/>
    <x v="0"/>
    <s v="Л-304 ПС110/ 35/6кВ &quot;Восточная-4&quot; "/>
    <x v="0"/>
    <x v="2"/>
    <s v="Л-302"/>
    <s v="АО В-Л304 АПВН,МТЗ.Ветер, РПВУ КИЗ 35кВ в норме, ТН-32 сгорело два предохранителя фаза &quot;А&quot; и &quot;В&quot;, ПС 35/6кВ &quot;Русский Хутор-7&quot; В-Л302 РПВУ, КИЗ 35кВ в норме."/>
    <n v="3.98"/>
    <n v="0.11700000000000001"/>
    <n v="4.0970000000000004"/>
    <s v="ИЭ"/>
    <s v="нет данных"/>
    <s v="АС-70"/>
    <s v="нет данных"/>
    <s v="03.2014"/>
    <m/>
    <s v="10.2014"/>
    <m/>
    <m/>
    <s v="КП12"/>
    <m/>
    <m/>
    <s v="АО В-Л304 АПВН,МТЗ.Ветер, РПВУ КИЗ 35кВ в норме, ТН-32 сгорело два предохранителя фаза &quot;А&quot; и &quot;В&quot;, ПС 35/6кВ &quot;Русский Хутор-7&quot; В-Л302 РПВУ, КИЗ 35кВ в норме."/>
    <m/>
    <m/>
    <m/>
  </r>
  <r>
    <x v="5"/>
    <x v="13"/>
    <s v="РН-ЭН"/>
    <x v="136"/>
    <d v="1899-12-30T08:52:00"/>
    <d v="2014-06-06T00:00:00"/>
    <d v="1899-12-30T09:17:00"/>
    <d v="1899-12-30T00:25:00"/>
    <n v="12"/>
    <s v="ТО"/>
    <s v="РПВУ (АПВ-нет)"/>
    <x v="0"/>
    <s v="ВТ-31 ПС35/6кВ &quot;Зимняя-Ставка-3&quot;"/>
    <x v="0"/>
    <x v="0"/>
    <s v="ВТ-31"/>
    <s v="АО ВТ-31 ПС35/6кВ&quot;Зимняя-Ставка-3&quot; разрушен разрядник 35 кВ фаза &quot;В&quot;откл разрядник"/>
    <n v="2.206"/>
    <n v="0.47299999999999998"/>
    <n v="2.6789999999999998"/>
    <s v="ЗА"/>
    <s v="нет данных"/>
    <s v=" С-35М-630-10"/>
    <s v="нет данных"/>
    <s v="06.2014"/>
    <m/>
    <s v="09.2014"/>
    <m/>
    <m/>
    <s v="КП23"/>
    <s v="ПУ6"/>
    <m/>
    <s v="АО ВТ-31 ПС35/6кВ&quot;Зимняя-Ставка-3&quot; разрушен разрядник 35 кВ фаза &quot;В&quot;откл разрядник"/>
    <m/>
    <m/>
    <m/>
  </r>
  <r>
    <x v="5"/>
    <x v="13"/>
    <s v="РН-ЭН"/>
    <x v="136"/>
    <d v="1899-12-30T08:52:00"/>
    <d v="2014-06-06T00:00:00"/>
    <d v="1899-12-30T09:58:00"/>
    <d v="1899-12-30T01:06:00"/>
    <n v="9"/>
    <s v="ТО"/>
    <s v="РПВУ (АПВ-нет)"/>
    <x v="0"/>
    <s v="В-Л302 ПС35/6кВ Русский-Хутор-7&quot;"/>
    <x v="0"/>
    <x v="0"/>
    <s v="В-Л302"/>
    <s v="АО ТО В-Л302  РПВУ &quot; ПС 35/6кВ &quot;Русский Хутор-7&quot;. Л-302 &quot;земля&quot; Ф-&quot;В&quot;. "/>
    <n v="1.044"/>
    <n v="0.159"/>
    <n v="1.2030000000000001"/>
    <s v="ТЧ"/>
    <s v="нет данных"/>
    <s v="АС-120"/>
    <s v="нет данных"/>
    <s v="01.2014"/>
    <m/>
    <s v="07.2014"/>
    <m/>
    <m/>
    <s v="КП12"/>
    <m/>
    <m/>
    <s v="АО ТО В-Л302  РПВУ &quot; ПС 35/6кВ &quot;Русский Хутор-7&quot;. Л-302 &quot;земля&quot; Ф-&quot;В&quot;. "/>
    <m/>
    <m/>
    <m/>
  </r>
  <r>
    <x v="5"/>
    <x v="13"/>
    <s v="РН-ЭН"/>
    <x v="136"/>
    <d v="1899-12-30T11:48:00"/>
    <d v="2014-06-06T00:00:00"/>
    <d v="1899-12-30T14:15:00"/>
    <d v="1899-12-30T02:27:00"/>
    <n v="25"/>
    <s v="МТЗ"/>
    <s v="РПВУ (АПВ-нет)"/>
    <x v="0"/>
    <s v="В-Л304 ПС35/6кВ Русский-Хутор-7&quot;"/>
    <x v="0"/>
    <x v="0"/>
    <s v="В-Л304"/>
    <s v="В-Л304 ПС35/6кВ Русский-Хутор-7&quot;,выброс масло В-Л304 ваза &quot;В&quot;"/>
    <n v="13.404999999999999"/>
    <n v="1.595"/>
    <n v="15"/>
    <s v="В"/>
    <s v="нет данных"/>
    <s v="ТФЗМ-35А-У1"/>
    <s v="нет данных"/>
    <s v="05.2014"/>
    <m/>
    <s v="08.2014"/>
    <m/>
    <m/>
    <s v="КП23"/>
    <m/>
    <m/>
    <s v="В-Л304 ПС35/6кВ Русский-Хутор-7&quot;,выброс масло В-Л304 ваза &quot;В&quot;"/>
    <m/>
    <m/>
    <m/>
  </r>
  <r>
    <x v="5"/>
    <x v="13"/>
    <s v="РН-ЭН"/>
    <x v="136"/>
    <d v="1899-12-30T15:28:00"/>
    <d v="2014-06-06T00:00:00"/>
    <d v="1899-12-30T15:43:00"/>
    <d v="1899-12-30T00:15:00"/>
    <n v="34"/>
    <s v="МТЗ"/>
    <s v="РПВУ (АПВ-нет)"/>
    <x v="0"/>
    <s v="ВТ-31 ПС35/6кВ &quot;Ачикулак-Нефть-15&quot;"/>
    <x v="0"/>
    <x v="0"/>
    <s v="ВТ-31"/>
    <s v="АО ВТ-31 ПС35/6 Ачикулак-Нефть-15 выброс масло ВТ-31 фаза&quot;В&quot;"/>
    <n v="1.879"/>
    <n v="4.5359999999999996"/>
    <n v="6.4149999999999991"/>
    <s v="В"/>
    <s v="нет данных"/>
    <s v="С-35М-630-10"/>
    <s v="нет данных"/>
    <s v="05.2014"/>
    <m/>
    <s v="11.2014"/>
    <m/>
    <m/>
    <s v="КП23"/>
    <m/>
    <m/>
    <s v="АО ВТ-31 ПС35/6 Ачикулак-Нефть-15 выброс масло ВТ-31 фаза&quot;В&quot;"/>
    <m/>
    <m/>
    <m/>
  </r>
  <r>
    <x v="5"/>
    <x v="13"/>
    <s v="РН-ЭН"/>
    <x v="136"/>
    <d v="1899-12-30T15:25:00"/>
    <d v="2014-06-06T00:00:00"/>
    <d v="1899-12-30T21:44:00"/>
    <d v="1899-12-30T06:19:00"/>
    <n v="12"/>
    <s v="МТЗ"/>
    <s v="РПВУ (АПВ-нет)"/>
    <x v="0"/>
    <s v="В-Л304 ПС35/6кВ Русский-Хутор-7&quot;"/>
    <x v="0"/>
    <x v="0"/>
    <s v="В-Л304"/>
    <s v="В-Л304 ПС35/6кВ Русский-Хутор-7&quot;,ремонт В-Л304 ."/>
    <n v="24.294"/>
    <n v="0.76900000000000002"/>
    <n v="25.062999999999999"/>
    <s v="В"/>
    <s v="нет данных"/>
    <s v="ТФЗМ-35А-У1"/>
    <s v="нет данных"/>
    <s v="05.2014"/>
    <m/>
    <s v="08.2014"/>
    <m/>
    <m/>
    <s v="КП24"/>
    <m/>
    <m/>
    <s v="В-Л304 ПС35/6кВ Русский-Хутор-7&quot;,ремонт В-Л304 ."/>
    <m/>
    <m/>
    <m/>
  </r>
  <r>
    <x v="5"/>
    <x v="13"/>
    <s v="РН-ЭН"/>
    <x v="136"/>
    <d v="1899-12-30T15:28:00"/>
    <d v="2014-06-07T00:00:00"/>
    <d v="1899-12-30T00:50:00"/>
    <d v="1899-12-30T09:22:00"/>
    <n v="16"/>
    <m/>
    <m/>
    <x v="5"/>
    <s v="ТН-32 ПС110\ 35\10кВ&quot;Ачикулакская&quot;ПЭС"/>
    <x v="0"/>
    <x v="0"/>
    <s v="Л-557"/>
    <s v="выброс масла ТН-32 пс 110\35\10кВ &quot;Ачикулакская&quot; ПЭС.Ремонт ТН-32."/>
    <n v="15.226000000000001"/>
    <n v="2.0379999999999998"/>
    <n v="17.263999999999999"/>
    <s v="ИЭ"/>
    <s v="нет данных"/>
    <s v="нет данных"/>
    <s v="нет данных"/>
    <s v="нет данных"/>
    <m/>
    <s v="нет данных"/>
    <m/>
    <m/>
    <s v="КП18"/>
    <m/>
    <m/>
    <s v="выброс масла ТН-32 пс 110\35\10кВ &quot;Ачикулакская&quot; ПЭС.Ремонт ТН-32."/>
    <m/>
    <m/>
    <m/>
  </r>
  <r>
    <x v="5"/>
    <x v="13"/>
    <s v="РН-ЭН"/>
    <x v="137"/>
    <d v="1899-12-30T17:14:00"/>
    <d v="2014-06-07T00:00:00"/>
    <d v="1899-12-30T17:15:00"/>
    <d v="1899-12-30T00:01:00"/>
    <n v="7"/>
    <s v="МТЗ"/>
    <s v="АПВУ"/>
    <x v="0"/>
    <s v="Ф-45    ПС 110/35/6 &quot;Восточная-4&quot;"/>
    <x v="2"/>
    <x v="2"/>
    <s v="Ф-45"/>
    <s v="АО Ф-45 ПС 110/35/6 Восточная-4 АПВУ (при запуске скв 100 Пушкарская сгорели ПК-6)"/>
    <n v="3.3000000000000002E-2"/>
    <n v="0.52700000000000002"/>
    <n v="0.56000000000000005"/>
    <s v="ТЧ"/>
    <s v="нет данных"/>
    <s v="АС-50"/>
    <s v="нет данных"/>
    <s v="05.2014"/>
    <m/>
    <s v="11.2014"/>
    <m/>
    <m/>
    <s v="КП3"/>
    <m/>
    <m/>
    <s v="АО Ф-45 ПС 110/35/6 Восточная-4 АПВУ (при запуске скв 100 Пушкарская сгорели ПК-6)"/>
    <m/>
    <m/>
    <m/>
  </r>
  <r>
    <x v="5"/>
    <x v="13"/>
    <s v="РН-ЭН"/>
    <x v="138"/>
    <d v="1899-12-30T19:46:00"/>
    <d v="2014-06-08T00:00:00"/>
    <d v="1899-12-30T19:47:00"/>
    <d v="1899-12-30T00:01:00"/>
    <n v="8"/>
    <s v="ТО"/>
    <s v="АПВУ"/>
    <x v="2"/>
    <s v="Ф-18 ПС 35/6 кВ &quot;Зимняя-Ставка-1&quot;"/>
    <x v="2"/>
    <x v="2"/>
    <s v="Ф-18"/>
    <s v="АО Ф-18 ПС 35/6 &quot;Зимняя-Ставка-1&quot; АПВУ  (гроза)"/>
    <n v="2.1999999999999999E-2"/>
    <n v="0.48599999999999999"/>
    <n v="0.50800000000000001"/>
    <s v="ТЧ"/>
    <s v="нет данных"/>
    <s v="АС-50"/>
    <s v="нет данных"/>
    <s v="03.2014"/>
    <m/>
    <s v="09.2014"/>
    <m/>
    <m/>
    <s v="КП11"/>
    <m/>
    <m/>
    <s v="АО Ф-18 ПС 35/6 &quot;Зимняя-Ставка-1&quot; АПВУ  (гроза)"/>
    <m/>
    <m/>
    <m/>
  </r>
  <r>
    <x v="5"/>
    <x v="13"/>
    <s v="РН-ЭН"/>
    <x v="138"/>
    <d v="1899-12-30T19:46:00"/>
    <d v="2014-06-08T00:00:00"/>
    <d v="1899-12-30T19:49:00"/>
    <d v="1899-12-30T00:03:00"/>
    <n v="3"/>
    <m/>
    <s v="РПВУ (АПВ-нет)"/>
    <x v="2"/>
    <s v="Ф-13 ПС 35/6 кВ &quot;Зимняя Ставка-1&quot;"/>
    <x v="2"/>
    <x v="2"/>
    <s v="Ф-13"/>
    <s v="АО Ф-13 ПС 35/6 &quot;Зимняя-Ставка-1&quot; РПВУ  (гроза)"/>
    <n v="1.3029999999999999"/>
    <n v="0.77900000000000003"/>
    <n v="2.0819999999999999"/>
    <s v="ТЧ"/>
    <s v="нет данных"/>
    <s v="АС-50"/>
    <s v="нет данных"/>
    <s v="06.2014"/>
    <m/>
    <s v="12.2014"/>
    <m/>
    <m/>
    <s v="КП11"/>
    <m/>
    <m/>
    <s v="АО Ф-13 ПС 35/6 &quot;Зимняя-Ставка-1&quot; РПВУ  (гроза)"/>
    <m/>
    <m/>
    <m/>
  </r>
  <r>
    <x v="5"/>
    <x v="13"/>
    <s v="РН-ЭН"/>
    <x v="332"/>
    <m/>
    <m/>
    <m/>
    <d v="1899-12-30T00:00:00"/>
    <m/>
    <m/>
    <m/>
    <x v="4"/>
    <m/>
    <x v="3"/>
    <x v="8"/>
    <m/>
    <m/>
    <m/>
    <m/>
    <m/>
    <m/>
    <m/>
    <m/>
    <m/>
    <m/>
    <m/>
    <m/>
    <m/>
    <m/>
    <m/>
    <m/>
    <m/>
    <s v="нарушений не было"/>
    <m/>
    <m/>
    <m/>
  </r>
  <r>
    <x v="5"/>
    <x v="13"/>
    <s v="РН-ЭН"/>
    <x v="333"/>
    <m/>
    <m/>
    <m/>
    <m/>
    <m/>
    <m/>
    <m/>
    <x v="4"/>
    <m/>
    <x v="3"/>
    <x v="8"/>
    <m/>
    <m/>
    <m/>
    <m/>
    <m/>
    <m/>
    <m/>
    <m/>
    <m/>
    <m/>
    <m/>
    <m/>
    <m/>
    <m/>
    <m/>
    <m/>
    <m/>
    <s v="нарушений не было"/>
    <m/>
    <m/>
    <m/>
  </r>
  <r>
    <x v="5"/>
    <x v="13"/>
    <s v="РН-ЭН"/>
    <x v="334"/>
    <m/>
    <m/>
    <m/>
    <m/>
    <m/>
    <m/>
    <m/>
    <x v="4"/>
    <m/>
    <x v="3"/>
    <x v="8"/>
    <m/>
    <m/>
    <m/>
    <m/>
    <m/>
    <m/>
    <m/>
    <m/>
    <m/>
    <m/>
    <m/>
    <m/>
    <m/>
    <m/>
    <m/>
    <m/>
    <m/>
    <s v="нарушений не было"/>
    <m/>
    <m/>
    <m/>
  </r>
  <r>
    <x v="5"/>
    <x v="13"/>
    <s v="РН-ЭН"/>
    <x v="18"/>
    <m/>
    <m/>
    <m/>
    <m/>
    <m/>
    <m/>
    <m/>
    <x v="4"/>
    <m/>
    <x v="3"/>
    <x v="8"/>
    <m/>
    <m/>
    <m/>
    <m/>
    <m/>
    <m/>
    <m/>
    <m/>
    <m/>
    <m/>
    <m/>
    <m/>
    <m/>
    <m/>
    <m/>
    <m/>
    <m/>
    <s v="нарушений не было"/>
    <m/>
    <m/>
    <m/>
  </r>
  <r>
    <x v="5"/>
    <x v="13"/>
    <s v="РН-ЭН"/>
    <x v="335"/>
    <m/>
    <m/>
    <m/>
    <m/>
    <m/>
    <m/>
    <m/>
    <x v="4"/>
    <m/>
    <x v="3"/>
    <x v="8"/>
    <m/>
    <m/>
    <m/>
    <m/>
    <m/>
    <m/>
    <m/>
    <m/>
    <m/>
    <m/>
    <m/>
    <m/>
    <m/>
    <m/>
    <m/>
    <m/>
    <m/>
    <s v="нарушений не было"/>
    <m/>
    <m/>
    <m/>
  </r>
  <r>
    <x v="5"/>
    <x v="13"/>
    <s v="РН-ЭН"/>
    <x v="139"/>
    <d v="1899-12-30T11:42:00"/>
    <d v="2014-06-14T00:00:00"/>
    <d v="1899-12-30T13:21:00"/>
    <d v="1899-12-30T01:39:00"/>
    <n v="16"/>
    <m/>
    <s v="РПВУ (АПВ-нет)"/>
    <x v="0"/>
    <s v="ВТ-31 ПС 35/6 кВ &quot;Лесная-14&quot;"/>
    <x v="0"/>
    <x v="0"/>
    <s v="ВТ-31"/>
    <s v="АО ВТ-31 ПС 35/6кВ &quot;Лесная-14&quot; (ПС 35/6 кВ &quot;Лесная -14 запитали от Т-2)"/>
    <n v="5.2519999999999998"/>
    <n v="0.47599999999999998"/>
    <n v="5.7279999999999998"/>
    <s v="В"/>
    <s v="нет данных"/>
    <s v="АС-50"/>
    <s v="нет данных"/>
    <s v="05.2014"/>
    <m/>
    <s v="08.2014"/>
    <m/>
    <m/>
    <s v="КП24"/>
    <m/>
    <m/>
    <s v="АО ВТ-31 ПС 35/6кВ &quot;Лесная-14&quot; (ПС 35/6 кВ &quot;Лесная -14 запитали от Т-2)"/>
    <m/>
    <m/>
    <m/>
  </r>
  <r>
    <x v="5"/>
    <x v="13"/>
    <s v="РН-ЭН"/>
    <x v="140"/>
    <d v="1899-12-30T18:49:00"/>
    <d v="2014-06-15T00:00:00"/>
    <d v="1899-12-30T19:56:00"/>
    <d v="1899-12-30T01:07:00"/>
    <n v="6"/>
    <m/>
    <s v="РПВУ "/>
    <x v="0"/>
    <s v="Ф-151 ПС 35/6 кВ &quot;Ачикулак Нефть-15&quot;"/>
    <x v="2"/>
    <x v="2"/>
    <s v="Ф-151"/>
    <s v="АО Ф-151 ПС 35/6кВ &quot;Ачикулак Нефть-15&quot; РПВУ ( порывы ветра)"/>
    <n v="1.8420000000000001"/>
    <n v="0.19900000000000001"/>
    <n v="2.0409999999999999"/>
    <s v="ТЧ"/>
    <s v="нет данных"/>
    <s v="АС-50"/>
    <s v="нет данных"/>
    <s v="06.2014"/>
    <m/>
    <s v="12.2014"/>
    <m/>
    <m/>
    <s v="КП12"/>
    <m/>
    <m/>
    <s v="АО Ф-151 ПС 35/6кВ &quot;Ачикулак Нефть-15&quot; РПВУ ( порывы ветра)"/>
    <m/>
    <m/>
    <m/>
  </r>
  <r>
    <x v="5"/>
    <x v="13"/>
    <s v="РН-ЭН"/>
    <x v="141"/>
    <m/>
    <m/>
    <m/>
    <m/>
    <m/>
    <m/>
    <m/>
    <x v="4"/>
    <m/>
    <x v="3"/>
    <x v="8"/>
    <m/>
    <m/>
    <m/>
    <m/>
    <m/>
    <m/>
    <m/>
    <m/>
    <m/>
    <m/>
    <m/>
    <m/>
    <m/>
    <m/>
    <m/>
    <m/>
    <m/>
    <s v="нарушений не было"/>
    <m/>
    <m/>
    <m/>
  </r>
  <r>
    <x v="5"/>
    <x v="13"/>
    <s v="РН-ЭН"/>
    <x v="142"/>
    <m/>
    <m/>
    <m/>
    <m/>
    <m/>
    <m/>
    <m/>
    <x v="4"/>
    <m/>
    <x v="3"/>
    <x v="8"/>
    <m/>
    <m/>
    <m/>
    <m/>
    <m/>
    <m/>
    <m/>
    <m/>
    <m/>
    <m/>
    <m/>
    <m/>
    <m/>
    <m/>
    <m/>
    <m/>
    <m/>
    <s v="нарушений не было"/>
    <m/>
    <m/>
    <m/>
  </r>
  <r>
    <x v="5"/>
    <x v="13"/>
    <s v="РН-ЭН"/>
    <x v="143"/>
    <d v="1899-12-30T19:27:00"/>
    <d v="2014-06-18T00:00:00"/>
    <d v="1899-12-30T19:28:00"/>
    <d v="1899-12-30T00:01:00"/>
    <n v="4"/>
    <m/>
    <s v="АПВУ"/>
    <x v="2"/>
    <s v="Ф-114 пс.35/6 кВ Величаевская-11"/>
    <x v="2"/>
    <x v="2"/>
    <s v="Ф-114"/>
    <s v="АО Ф-114 АПВУ прохождение грозового фонда "/>
    <n v="3.3000000000000002E-2"/>
    <n v="0.27800000000000002"/>
    <n v="0.31100000000000005"/>
    <s v="ТЧ"/>
    <s v="нет данных"/>
    <s v="АС-50"/>
    <s v="нет данных"/>
    <s v="03.2014"/>
    <m/>
    <s v="09.2014"/>
    <m/>
    <m/>
    <s v="КП11"/>
    <m/>
    <m/>
    <s v="АО Ф-114 АПВУ (прохождение грозового фронта)"/>
    <m/>
    <m/>
    <m/>
  </r>
  <r>
    <x v="5"/>
    <x v="13"/>
    <s v="РН-ЭН"/>
    <x v="143"/>
    <d v="1899-12-30T19:31:00"/>
    <d v="2014-06-18T00:00:00"/>
    <d v="1899-12-30T19:57:00"/>
    <d v="1899-12-30T00:26:00"/>
    <n v="10"/>
    <m/>
    <s v="РПВУ"/>
    <x v="2"/>
    <s v="Ф-112 ПС 35/6 кВ &quot;Величаевка-11&quot;"/>
    <x v="2"/>
    <x v="2"/>
    <s v="Ф-112"/>
    <s v="АО Ф-112 РПВУ прохождение грозового фонда "/>
    <n v="2.1890000000000001"/>
    <n v="1.3919999999999999"/>
    <n v="3.581"/>
    <s v="ТЧ"/>
    <s v="нет данных"/>
    <s v="АС-50"/>
    <s v="нет данных"/>
    <s v="04.2014"/>
    <m/>
    <s v="10.2014"/>
    <m/>
    <m/>
    <s v="КП11"/>
    <m/>
    <m/>
    <s v="АО Ф-112  РПВУ (прохождение грозового фронта)"/>
    <m/>
    <m/>
    <m/>
  </r>
  <r>
    <x v="5"/>
    <x v="13"/>
    <s v="РН-ЭН"/>
    <x v="144"/>
    <m/>
    <m/>
    <m/>
    <m/>
    <m/>
    <m/>
    <m/>
    <x v="4"/>
    <m/>
    <x v="3"/>
    <x v="8"/>
    <m/>
    <m/>
    <m/>
    <m/>
    <m/>
    <m/>
    <m/>
    <m/>
    <m/>
    <m/>
    <m/>
    <m/>
    <m/>
    <m/>
    <m/>
    <m/>
    <m/>
    <s v="нарушений не было"/>
    <m/>
    <m/>
    <m/>
  </r>
  <r>
    <x v="5"/>
    <x v="13"/>
    <s v="РН-ЭН"/>
    <x v="145"/>
    <m/>
    <m/>
    <m/>
    <m/>
    <m/>
    <m/>
    <m/>
    <x v="4"/>
    <m/>
    <x v="3"/>
    <x v="8"/>
    <m/>
    <m/>
    <m/>
    <m/>
    <m/>
    <m/>
    <m/>
    <m/>
    <m/>
    <m/>
    <m/>
    <m/>
    <m/>
    <m/>
    <m/>
    <m/>
    <m/>
    <s v="нарушений не было"/>
    <m/>
    <m/>
    <m/>
  </r>
  <r>
    <x v="5"/>
    <x v="13"/>
    <s v="РН-ЭН"/>
    <x v="146"/>
    <d v="1899-12-30T08:23:00"/>
    <d v="2014-06-21T00:00:00"/>
    <d v="1899-12-30T10:05:00"/>
    <d v="1899-12-30T01:42:00"/>
    <n v="6"/>
    <m/>
    <s v="РПВУ "/>
    <x v="0"/>
    <s v="Ф-695 ПС 35/6кВ &quot;Величаевская-12&quot;"/>
    <x v="2"/>
    <x v="2"/>
    <s v="Ф-695"/>
    <s v="АО Ф-695 РПВУ (неисправность цепей управления)"/>
    <n v="1.9139999999999999"/>
    <n v="0.189"/>
    <n v="2.1029999999999998"/>
    <s v="РЗА"/>
    <s v="нет данных"/>
    <s v="АС-50"/>
    <s v="нет данных"/>
    <s v="04.2014"/>
    <m/>
    <s v="10.2014"/>
    <m/>
    <m/>
    <s v="КП23"/>
    <m/>
    <m/>
    <s v="АО Ф-695 РПВУ (неисправность цепей управления)"/>
    <m/>
    <m/>
    <m/>
  </r>
  <r>
    <x v="5"/>
    <x v="13"/>
    <s v="РН-ЭН"/>
    <x v="147"/>
    <m/>
    <m/>
    <m/>
    <m/>
    <m/>
    <m/>
    <m/>
    <x v="4"/>
    <m/>
    <x v="3"/>
    <x v="8"/>
    <m/>
    <m/>
    <m/>
    <m/>
    <m/>
    <m/>
    <m/>
    <m/>
    <m/>
    <m/>
    <m/>
    <m/>
    <m/>
    <m/>
    <m/>
    <m/>
    <m/>
    <s v="нарушений не было"/>
    <m/>
    <m/>
    <m/>
  </r>
  <r>
    <x v="5"/>
    <x v="13"/>
    <s v="РН-ЭН"/>
    <x v="148"/>
    <m/>
    <m/>
    <m/>
    <m/>
    <m/>
    <m/>
    <m/>
    <x v="4"/>
    <m/>
    <x v="3"/>
    <x v="8"/>
    <m/>
    <m/>
    <m/>
    <m/>
    <m/>
    <m/>
    <m/>
    <m/>
    <m/>
    <m/>
    <m/>
    <m/>
    <m/>
    <m/>
    <m/>
    <m/>
    <m/>
    <s v="нарушений не было"/>
    <m/>
    <m/>
    <m/>
  </r>
  <r>
    <x v="5"/>
    <x v="13"/>
    <s v="РН-ЭН"/>
    <x v="149"/>
    <m/>
    <m/>
    <m/>
    <m/>
    <m/>
    <m/>
    <m/>
    <x v="4"/>
    <m/>
    <x v="3"/>
    <x v="8"/>
    <m/>
    <m/>
    <m/>
    <m/>
    <m/>
    <m/>
    <m/>
    <m/>
    <m/>
    <m/>
    <m/>
    <m/>
    <m/>
    <m/>
    <m/>
    <m/>
    <m/>
    <s v="нарушений не было"/>
    <m/>
    <m/>
    <m/>
  </r>
  <r>
    <x v="5"/>
    <x v="13"/>
    <s v="РН-ЭН"/>
    <x v="150"/>
    <m/>
    <m/>
    <m/>
    <m/>
    <m/>
    <m/>
    <m/>
    <x v="4"/>
    <m/>
    <x v="3"/>
    <x v="8"/>
    <m/>
    <m/>
    <m/>
    <m/>
    <m/>
    <m/>
    <m/>
    <m/>
    <m/>
    <m/>
    <m/>
    <m/>
    <m/>
    <m/>
    <m/>
    <m/>
    <m/>
    <s v="нарушений не было"/>
    <m/>
    <m/>
    <m/>
  </r>
  <r>
    <x v="5"/>
    <x v="13"/>
    <s v="РН-ЭН"/>
    <x v="151"/>
    <m/>
    <m/>
    <m/>
    <m/>
    <m/>
    <m/>
    <m/>
    <x v="4"/>
    <m/>
    <x v="3"/>
    <x v="8"/>
    <m/>
    <m/>
    <m/>
    <m/>
    <m/>
    <m/>
    <m/>
    <m/>
    <m/>
    <m/>
    <m/>
    <m/>
    <m/>
    <m/>
    <m/>
    <m/>
    <m/>
    <s v="нарушений не было"/>
    <m/>
    <m/>
    <m/>
  </r>
  <r>
    <x v="5"/>
    <x v="13"/>
    <s v="РН-ЭН"/>
    <x v="152"/>
    <m/>
    <m/>
    <m/>
    <m/>
    <m/>
    <m/>
    <m/>
    <x v="4"/>
    <m/>
    <x v="3"/>
    <x v="8"/>
    <m/>
    <m/>
    <m/>
    <m/>
    <m/>
    <m/>
    <m/>
    <m/>
    <m/>
    <m/>
    <m/>
    <m/>
    <m/>
    <m/>
    <m/>
    <m/>
    <m/>
    <s v="нарушений не было"/>
    <m/>
    <m/>
    <m/>
  </r>
  <r>
    <x v="5"/>
    <x v="13"/>
    <s v="РН-ЭН"/>
    <x v="153"/>
    <m/>
    <m/>
    <m/>
    <m/>
    <m/>
    <m/>
    <m/>
    <x v="4"/>
    <m/>
    <x v="3"/>
    <x v="8"/>
    <m/>
    <m/>
    <m/>
    <m/>
    <m/>
    <m/>
    <m/>
    <m/>
    <m/>
    <m/>
    <m/>
    <m/>
    <m/>
    <m/>
    <m/>
    <m/>
    <m/>
    <s v="нарушений не было"/>
    <m/>
    <m/>
    <m/>
  </r>
  <r>
    <x v="5"/>
    <x v="13"/>
    <s v="РН-ЭН"/>
    <x v="154"/>
    <d v="1899-12-30T04:50:00"/>
    <d v="2014-06-29T00:00:00"/>
    <d v="1899-12-30T04:51:00"/>
    <d v="1899-12-30T00:01:00"/>
    <n v="41"/>
    <s v="МТЗ"/>
    <s v="АПВУ"/>
    <x v="5"/>
    <s v="Л-124"/>
    <x v="1"/>
    <x v="2"/>
    <s v="Л-124"/>
    <s v="А.О. Л-124 110кВ II ступень Н.З.З."/>
    <n v="0.15"/>
    <n v="2.2799999999999998"/>
    <n v="2.4299999999999997"/>
    <s v="ТЧ"/>
    <s v="нет данных"/>
    <m/>
    <s v="нет данных"/>
    <s v="нет данных"/>
    <s v="нет данных"/>
    <s v="нет данных"/>
    <s v="нет данных"/>
    <s v="нет данных"/>
    <s v="КП18"/>
    <m/>
    <m/>
    <s v="А.О. Л-124 110кВ II ступень Н.З.З. в зоне ответственности &quot;НУР-Энерго&quot;"/>
    <m/>
    <m/>
    <m/>
  </r>
  <r>
    <x v="5"/>
    <x v="13"/>
    <s v="РН-ЭН"/>
    <x v="155"/>
    <m/>
    <m/>
    <m/>
    <m/>
    <m/>
    <m/>
    <m/>
    <x v="4"/>
    <m/>
    <x v="3"/>
    <x v="8"/>
    <m/>
    <m/>
    <m/>
    <m/>
    <m/>
    <m/>
    <m/>
    <m/>
    <m/>
    <m/>
    <m/>
    <m/>
    <m/>
    <m/>
    <m/>
    <m/>
    <m/>
    <s v="нарушений не было"/>
    <m/>
    <m/>
    <m/>
  </r>
  <r>
    <x v="6"/>
    <x v="13"/>
    <s v="РН-ЭН"/>
    <x v="156"/>
    <m/>
    <m/>
    <m/>
    <m/>
    <m/>
    <m/>
    <m/>
    <x v="4"/>
    <m/>
    <x v="3"/>
    <x v="8"/>
    <m/>
    <m/>
    <m/>
    <m/>
    <m/>
    <m/>
    <m/>
    <m/>
    <m/>
    <m/>
    <m/>
    <m/>
    <m/>
    <m/>
    <m/>
    <m/>
    <m/>
    <s v="нарушений не было"/>
    <m/>
    <m/>
    <m/>
  </r>
  <r>
    <x v="6"/>
    <x v="13"/>
    <s v="РН-ЭН"/>
    <x v="157"/>
    <m/>
    <m/>
    <m/>
    <m/>
    <m/>
    <m/>
    <m/>
    <x v="4"/>
    <m/>
    <x v="3"/>
    <x v="8"/>
    <m/>
    <m/>
    <m/>
    <m/>
    <m/>
    <m/>
    <m/>
    <m/>
    <m/>
    <m/>
    <m/>
    <m/>
    <m/>
    <m/>
    <m/>
    <m/>
    <m/>
    <s v="нарушений не было"/>
    <m/>
    <m/>
    <m/>
  </r>
  <r>
    <x v="6"/>
    <x v="13"/>
    <s v="РН-ЭН"/>
    <x v="19"/>
    <m/>
    <m/>
    <m/>
    <m/>
    <m/>
    <m/>
    <m/>
    <x v="4"/>
    <m/>
    <x v="3"/>
    <x v="8"/>
    <m/>
    <m/>
    <m/>
    <m/>
    <m/>
    <m/>
    <m/>
    <m/>
    <m/>
    <m/>
    <m/>
    <m/>
    <m/>
    <m/>
    <m/>
    <m/>
    <m/>
    <s v="нарушений не было"/>
    <m/>
    <m/>
    <m/>
  </r>
  <r>
    <x v="6"/>
    <x v="13"/>
    <s v="РН-ЭН"/>
    <x v="158"/>
    <m/>
    <m/>
    <m/>
    <m/>
    <m/>
    <m/>
    <m/>
    <x v="4"/>
    <m/>
    <x v="3"/>
    <x v="8"/>
    <m/>
    <m/>
    <m/>
    <m/>
    <m/>
    <m/>
    <m/>
    <m/>
    <m/>
    <m/>
    <m/>
    <m/>
    <m/>
    <m/>
    <m/>
    <m/>
    <m/>
    <s v="нарушений не было"/>
    <m/>
    <m/>
    <m/>
  </r>
  <r>
    <x v="6"/>
    <x v="13"/>
    <s v="РН-ЭН"/>
    <x v="159"/>
    <d v="1899-12-30T11:41:00"/>
    <d v="2014-07-05T00:00:00"/>
    <d v="1899-12-30T11:43:00"/>
    <d v="1899-12-30T00:02:00"/>
    <n v="3"/>
    <s v="МТЗ"/>
    <s v="РПВУ"/>
    <x v="0"/>
    <s v="Ф-13 ПС 35/6 кВ &quot;Зимняя Ставка-1&quot;"/>
    <x v="2"/>
    <x v="2"/>
    <s v="Ф-13"/>
    <s v="А.О. Ф-13-МТЗ-РПВУ"/>
    <n v="4.2000000000000003E-2"/>
    <n v="0.216"/>
    <n v="0.25800000000000001"/>
    <s v="ТЧ"/>
    <n v="2006"/>
    <s v="АС-70"/>
    <s v="нет данных"/>
    <s v="06.2014"/>
    <n v="100"/>
    <s v="12.2014"/>
    <s v="нет"/>
    <s v="06.2014"/>
    <s v="КП3"/>
    <m/>
    <m/>
    <s v="АО Ф-13 ПС 35/6 &quot;Зимняя-Ставка-1&quot; РПВУ  (скв 209 Пушкарская работает с R-0)"/>
    <m/>
    <m/>
    <m/>
  </r>
  <r>
    <x v="6"/>
    <x v="13"/>
    <s v="РН-ЭН"/>
    <x v="159"/>
    <d v="1899-12-30T14:15:00"/>
    <d v="2014-07-05T00:00:00"/>
    <d v="1899-12-30T15:30:00"/>
    <d v="1899-12-30T01:15:00"/>
    <n v="2"/>
    <s v="МТЗ"/>
    <s v="РПВУ"/>
    <x v="5"/>
    <s v="Ф-497 "/>
    <x v="2"/>
    <x v="2"/>
    <s v="Ф-497"/>
    <s v="А.О. Ф-497-МТЗ-РПВУ"/>
    <n v="0.76100000000000001"/>
    <n v="0.193"/>
    <n v="0.95399999999999996"/>
    <s v="ТЧ"/>
    <n v="2001"/>
    <s v="АС-70"/>
    <s v="нет данных"/>
    <s v="05.2014"/>
    <n v="100"/>
    <s v="11.2014"/>
    <s v="нет"/>
    <s v="05.2014"/>
    <s v="КП18"/>
    <s v="ПУ9"/>
    <m/>
    <s v="АО Ф-497 ПС 35/10 кВ &quot;Владимировская&quot; (ПЭС)"/>
    <m/>
    <m/>
    <m/>
  </r>
  <r>
    <x v="6"/>
    <x v="13"/>
    <s v="РН-ЭН"/>
    <x v="160"/>
    <d v="1899-12-30T13:33:00"/>
    <d v="2014-07-06T00:00:00"/>
    <d v="1899-12-30T17:43:00"/>
    <d v="1899-12-30T04:10:00"/>
    <n v="14"/>
    <m/>
    <s v="РПВУ "/>
    <x v="5"/>
    <s v="В-Л556 пс 35\10кВ  Новкус-Артезиан ПЭС."/>
    <x v="0"/>
    <x v="0"/>
    <s v="Л-556"/>
    <s v="АО В-Л556 ПС 35\10 Новкус-Артезиан (ПЭС).Устранили дефект В-Л556 пс Новкус-Артезиан.РПВУ."/>
    <n v="11.193"/>
    <n v="0.38900000000000001"/>
    <n v="11.581999999999999"/>
    <s v="ТЧ"/>
    <n v="1974"/>
    <s v="АС-95"/>
    <s v="нет данных"/>
    <s v="01.2014"/>
    <n v="100"/>
    <s v="07.2014"/>
    <s v="нет"/>
    <s v="01.2014"/>
    <s v="КП18"/>
    <s v="ПУ9"/>
    <m/>
    <s v="АО В-Л556 ПС 35\10 Новкус-Артезиан (ПЭС).Устранили дефект В-Л556 пс Новкус-Артезиан.РПВУ."/>
    <m/>
    <m/>
    <m/>
  </r>
  <r>
    <x v="6"/>
    <x v="13"/>
    <s v="РН-ЭН"/>
    <x v="161"/>
    <m/>
    <m/>
    <m/>
    <d v="1899-12-30T00:00:00"/>
    <m/>
    <m/>
    <m/>
    <x v="4"/>
    <m/>
    <x v="3"/>
    <x v="8"/>
    <m/>
    <m/>
    <m/>
    <m/>
    <m/>
    <m/>
    <m/>
    <m/>
    <m/>
    <m/>
    <m/>
    <m/>
    <m/>
    <m/>
    <m/>
    <m/>
    <m/>
    <s v="нарушений не было"/>
    <m/>
    <m/>
    <m/>
  </r>
  <r>
    <x v="6"/>
    <x v="13"/>
    <s v="МРСК СК"/>
    <x v="162"/>
    <d v="1899-12-30T00:01:00"/>
    <d v="2014-07-08T00:00:00"/>
    <d v="1899-12-30T11:59:00"/>
    <d v="1899-12-30T11:58:00"/>
    <n v="14"/>
    <s v="ТО"/>
    <s v="отыскание &quot;земли&quot;"/>
    <x v="5"/>
    <s v="В-Л559 пс 35/6кВ &quot;Каратюбе&quot; ПЭС"/>
    <x v="0"/>
    <x v="2"/>
    <s v="Л-559"/>
    <s v="АО Л-559 ПС 35\10 &quot;Каратюбе&quot; (ПЭС). &quot;земля&quot; опора №38 обрыв провода."/>
    <n v="32.145000000000003"/>
    <n v="0.437"/>
    <n v="32.582000000000001"/>
    <s v="ТЧ"/>
    <s v="нет данных"/>
    <s v="нет данных"/>
    <s v="нет данных"/>
    <s v="нет данных"/>
    <m/>
    <s v="нет данных"/>
    <m/>
    <m/>
    <s v="КП18"/>
    <s v="ПУ8"/>
    <m/>
    <s v="АО Л-559 ПС 35\10 &quot;Каратюбе&quot; (ПЭС). &quot;земля&quot; опора №38 обрыв провода, устранили ддефект, ввели в работу Л-559 (прохождение грозового фронта)"/>
    <m/>
    <m/>
    <m/>
  </r>
  <r>
    <x v="6"/>
    <x v="13"/>
    <s v="РН-ЭН"/>
    <x v="162"/>
    <d v="1899-12-30T22:44:00"/>
    <d v="2014-07-08T00:00:00"/>
    <d v="1899-12-30T22:45:00"/>
    <d v="1899-12-30T00:01:00"/>
    <n v="6"/>
    <s v="ТО"/>
    <s v="АПВУ"/>
    <x v="0"/>
    <s v="Ф-33 ПС 35/6 &quot;Зимняя-Ставка-3&quot;"/>
    <x v="2"/>
    <x v="2"/>
    <s v="Ф-33"/>
    <s v="АО ТО АПВУ  В-Ф33 пс 35\6кВ&quot;Зимняя Ставка-3&quot;, скважина №106 м/р &quot;Пушкарское&quot; сгорели 2 ПК-10, в КТП тр-р ТМГ-100 кВА - замыкание обмоток ВН, R ЭЦН = 0,5 МОм."/>
    <n v="0.04"/>
    <n v="0.40699999999999997"/>
    <n v="0.44699999999999995"/>
    <s v="Т"/>
    <s v="нет данных"/>
    <s v="АС-70"/>
    <s v="нет данных"/>
    <s v="05.2014"/>
    <m/>
    <s v="08.2014"/>
    <m/>
    <m/>
    <s v="КП23"/>
    <m/>
    <m/>
    <s v="АО ТО АПВУ  В-Ф33 пс 35\6кВ&quot;Зимняя Ставка-3&quot;, скважина №106 м/р &quot;Пушкарское&quot; сгорели 2 ПК-10, в КТП тр-р ТМГ-100 кВА - замыкание обмоток ВН, R ЭЦН = 0,5 МОм."/>
    <m/>
    <m/>
    <m/>
  </r>
  <r>
    <x v="6"/>
    <x v="13"/>
    <s v="РН-ЭН"/>
    <x v="163"/>
    <m/>
    <m/>
    <m/>
    <d v="1899-12-30T00:00:00"/>
    <m/>
    <m/>
    <m/>
    <x v="4"/>
    <m/>
    <x v="3"/>
    <x v="8"/>
    <m/>
    <m/>
    <m/>
    <m/>
    <m/>
    <m/>
    <m/>
    <m/>
    <m/>
    <m/>
    <m/>
    <m/>
    <m/>
    <m/>
    <m/>
    <m/>
    <m/>
    <s v="нарушений не было"/>
    <m/>
    <m/>
    <m/>
  </r>
  <r>
    <x v="6"/>
    <x v="13"/>
    <s v="РН-ЭН"/>
    <x v="164"/>
    <m/>
    <m/>
    <m/>
    <d v="1899-12-30T00:00:00"/>
    <m/>
    <m/>
    <m/>
    <x v="4"/>
    <m/>
    <x v="3"/>
    <x v="8"/>
    <m/>
    <m/>
    <m/>
    <m/>
    <m/>
    <m/>
    <m/>
    <m/>
    <m/>
    <m/>
    <m/>
    <m/>
    <m/>
    <m/>
    <m/>
    <m/>
    <m/>
    <s v="нарушений не было"/>
    <m/>
    <m/>
    <m/>
  </r>
  <r>
    <x v="6"/>
    <x v="13"/>
    <s v="РН-ЭН"/>
    <x v="165"/>
    <m/>
    <m/>
    <m/>
    <d v="1899-12-30T00:00:00"/>
    <m/>
    <m/>
    <m/>
    <x v="4"/>
    <m/>
    <x v="3"/>
    <x v="8"/>
    <m/>
    <m/>
    <m/>
    <m/>
    <m/>
    <m/>
    <m/>
    <m/>
    <m/>
    <m/>
    <m/>
    <m/>
    <m/>
    <m/>
    <m/>
    <m/>
    <m/>
    <s v="нарушений не было"/>
    <m/>
    <m/>
    <m/>
  </r>
  <r>
    <x v="6"/>
    <x v="13"/>
    <s v="РН-ЭН"/>
    <x v="166"/>
    <m/>
    <m/>
    <m/>
    <d v="1899-12-30T00:00:00"/>
    <m/>
    <m/>
    <m/>
    <x v="4"/>
    <m/>
    <x v="3"/>
    <x v="8"/>
    <m/>
    <m/>
    <m/>
    <m/>
    <m/>
    <m/>
    <m/>
    <m/>
    <m/>
    <m/>
    <m/>
    <m/>
    <m/>
    <m/>
    <m/>
    <m/>
    <m/>
    <s v="нарушений не было"/>
    <m/>
    <m/>
    <m/>
  </r>
  <r>
    <x v="6"/>
    <x v="13"/>
    <s v="РН-ЭН"/>
    <x v="167"/>
    <m/>
    <m/>
    <m/>
    <d v="1899-12-30T00:00:00"/>
    <m/>
    <m/>
    <m/>
    <x v="4"/>
    <m/>
    <x v="3"/>
    <x v="8"/>
    <m/>
    <m/>
    <m/>
    <m/>
    <m/>
    <m/>
    <m/>
    <m/>
    <m/>
    <m/>
    <m/>
    <m/>
    <m/>
    <m/>
    <m/>
    <m/>
    <m/>
    <s v="нарушений не было"/>
    <m/>
    <m/>
    <m/>
  </r>
  <r>
    <x v="6"/>
    <x v="13"/>
    <s v="РН-ЭН"/>
    <x v="168"/>
    <m/>
    <m/>
    <m/>
    <d v="1899-12-30T00:00:00"/>
    <m/>
    <m/>
    <m/>
    <x v="4"/>
    <m/>
    <x v="3"/>
    <x v="8"/>
    <m/>
    <m/>
    <m/>
    <m/>
    <m/>
    <m/>
    <m/>
    <m/>
    <m/>
    <m/>
    <m/>
    <m/>
    <m/>
    <m/>
    <m/>
    <m/>
    <m/>
    <s v="нарушений не было"/>
    <m/>
    <m/>
    <m/>
  </r>
  <r>
    <x v="6"/>
    <x v="13"/>
    <s v="РН-ЭН"/>
    <x v="169"/>
    <m/>
    <m/>
    <m/>
    <d v="1899-12-30T00:00:00"/>
    <m/>
    <m/>
    <m/>
    <x v="4"/>
    <m/>
    <x v="3"/>
    <x v="8"/>
    <m/>
    <m/>
    <m/>
    <m/>
    <m/>
    <m/>
    <m/>
    <m/>
    <m/>
    <m/>
    <m/>
    <m/>
    <m/>
    <m/>
    <m/>
    <m/>
    <m/>
    <s v="нарушений не было"/>
    <m/>
    <m/>
    <m/>
  </r>
  <r>
    <x v="6"/>
    <x v="13"/>
    <s v="РН-ЭН"/>
    <x v="170"/>
    <m/>
    <m/>
    <m/>
    <d v="1899-12-30T00:00:00"/>
    <m/>
    <m/>
    <m/>
    <x v="4"/>
    <m/>
    <x v="3"/>
    <x v="8"/>
    <m/>
    <m/>
    <m/>
    <m/>
    <m/>
    <m/>
    <m/>
    <m/>
    <m/>
    <m/>
    <m/>
    <m/>
    <m/>
    <m/>
    <m/>
    <m/>
    <m/>
    <s v="нарушений не было"/>
    <m/>
    <m/>
    <m/>
  </r>
  <r>
    <x v="6"/>
    <x v="13"/>
    <s v="РН-ЭН"/>
    <x v="171"/>
    <m/>
    <m/>
    <m/>
    <d v="1899-12-30T00:00:00"/>
    <m/>
    <m/>
    <m/>
    <x v="4"/>
    <m/>
    <x v="3"/>
    <x v="8"/>
    <m/>
    <m/>
    <m/>
    <m/>
    <m/>
    <m/>
    <m/>
    <m/>
    <m/>
    <m/>
    <m/>
    <m/>
    <m/>
    <m/>
    <m/>
    <m/>
    <m/>
    <s v="нарушений не было"/>
    <m/>
    <m/>
    <m/>
  </r>
  <r>
    <x v="6"/>
    <x v="13"/>
    <s v="РН-ЭН"/>
    <x v="172"/>
    <d v="1899-12-30T16:27:00"/>
    <d v="2014-07-18T00:00:00"/>
    <d v="1899-12-30T16:46:00"/>
    <d v="1899-12-30T00:19:00"/>
    <n v="0"/>
    <s v="ТО"/>
    <s v="РПВН (АПВ-нет)"/>
    <x v="5"/>
    <s v="Ф-611 ПС 110/35/6 &quot;Нефтекумская&quot;  (ПЭС)"/>
    <x v="2"/>
    <x v="2"/>
    <s v="Ф-611"/>
    <s v="АО от ТО Ф-611 ПС 110/35/6 &quot;Нефтекумская&quot;  (ПЭС)  дождь,гроза"/>
    <m/>
    <m/>
    <m/>
    <s v="ТЧ"/>
    <s v="нет данных"/>
    <s v="АС-70"/>
    <s v="нет данных"/>
    <s v="нет данных"/>
    <n v="100"/>
    <s v="нет данных"/>
    <s v="нет"/>
    <s v="нет данных"/>
    <s v="КП18"/>
    <s v="ПУ9"/>
    <m/>
    <s v="АО от ТО Ф-611 ПС 110/35/6 Нефтекумская  (ПЭС)   дождь,гроза"/>
    <m/>
    <m/>
    <m/>
  </r>
  <r>
    <x v="6"/>
    <x v="13"/>
    <s v="РН-ЭН"/>
    <x v="173"/>
    <m/>
    <m/>
    <m/>
    <d v="1899-12-30T00:00:00"/>
    <m/>
    <m/>
    <m/>
    <x v="4"/>
    <m/>
    <x v="3"/>
    <x v="8"/>
    <m/>
    <m/>
    <m/>
    <m/>
    <m/>
    <m/>
    <m/>
    <m/>
    <m/>
    <m/>
    <m/>
    <m/>
    <m/>
    <m/>
    <m/>
    <m/>
    <m/>
    <s v="нарушений не было"/>
    <m/>
    <m/>
    <m/>
  </r>
  <r>
    <x v="6"/>
    <x v="13"/>
    <s v="РН-ЭН"/>
    <x v="174"/>
    <m/>
    <m/>
    <m/>
    <d v="1899-12-30T00:00:00"/>
    <m/>
    <m/>
    <m/>
    <x v="4"/>
    <m/>
    <x v="3"/>
    <x v="8"/>
    <m/>
    <m/>
    <m/>
    <m/>
    <m/>
    <m/>
    <m/>
    <m/>
    <m/>
    <m/>
    <m/>
    <m/>
    <m/>
    <m/>
    <m/>
    <m/>
    <m/>
    <s v="нарушений не было"/>
    <m/>
    <m/>
    <m/>
  </r>
  <r>
    <x v="6"/>
    <x v="13"/>
    <s v="РН-ЭН"/>
    <x v="175"/>
    <m/>
    <m/>
    <m/>
    <d v="1899-12-30T00:00:00"/>
    <m/>
    <m/>
    <m/>
    <x v="4"/>
    <m/>
    <x v="3"/>
    <x v="8"/>
    <m/>
    <m/>
    <m/>
    <m/>
    <m/>
    <m/>
    <m/>
    <m/>
    <m/>
    <m/>
    <m/>
    <m/>
    <m/>
    <m/>
    <m/>
    <m/>
    <m/>
    <s v="нарушений не было"/>
    <m/>
    <m/>
    <m/>
  </r>
  <r>
    <x v="6"/>
    <x v="13"/>
    <s v="РН-ЭН"/>
    <x v="176"/>
    <d v="1899-12-30T02:37:00"/>
    <d v="2014-07-22T00:00:00"/>
    <d v="1899-12-30T03:01:00"/>
    <d v="1899-12-30T00:24:00"/>
    <n v="9"/>
    <s v="МТЗ"/>
    <s v="АПВН, РПВУ"/>
    <x v="0"/>
    <s v="Ф-14 ПС 35/6кВ &quot;Зимняя-Ставка-1&quot;"/>
    <x v="2"/>
    <x v="2"/>
    <s v="Ф-14"/>
    <s v="АО  от МТЗ Ф-14 ПС 35/6кВ&quot;Зимняя-Ставка-1&quot; РПВУ КИЗ в норме"/>
    <n v="1.0640000000000001"/>
    <n v="0.39600000000000002"/>
    <n v="1.46"/>
    <s v="ТЧ"/>
    <n v="1964"/>
    <s v="АС-70"/>
    <s v="нет данных"/>
    <s v="04.2014"/>
    <m/>
    <s v="10.2014"/>
    <m/>
    <m/>
    <s v="КП25"/>
    <m/>
    <m/>
    <s v="АО  от МТЗ Ф-14 ПС 35/6кВ&quot;Зимняя-Ставка-1&quot; РПВУ КИЗ в норме"/>
    <m/>
    <m/>
    <m/>
  </r>
  <r>
    <x v="6"/>
    <x v="13"/>
    <s v="РН-ЭН"/>
    <x v="177"/>
    <m/>
    <m/>
    <m/>
    <d v="1899-12-30T00:00:00"/>
    <m/>
    <m/>
    <m/>
    <x v="4"/>
    <m/>
    <x v="3"/>
    <x v="8"/>
    <m/>
    <m/>
    <m/>
    <m/>
    <m/>
    <m/>
    <m/>
    <m/>
    <m/>
    <m/>
    <m/>
    <m/>
    <m/>
    <m/>
    <m/>
    <m/>
    <m/>
    <s v="нарушений не было"/>
    <m/>
    <m/>
    <m/>
  </r>
  <r>
    <x v="6"/>
    <x v="13"/>
    <s v="РН-ЭН"/>
    <x v="178"/>
    <m/>
    <m/>
    <m/>
    <d v="1899-12-30T00:00:00"/>
    <m/>
    <m/>
    <m/>
    <x v="4"/>
    <m/>
    <x v="3"/>
    <x v="8"/>
    <m/>
    <m/>
    <m/>
    <m/>
    <m/>
    <m/>
    <m/>
    <m/>
    <m/>
    <m/>
    <m/>
    <m/>
    <m/>
    <m/>
    <m/>
    <m/>
    <m/>
    <s v="нарушений не было"/>
    <m/>
    <m/>
    <m/>
  </r>
  <r>
    <x v="6"/>
    <x v="13"/>
    <s v="РН-ЭН"/>
    <x v="179"/>
    <m/>
    <m/>
    <m/>
    <d v="1899-12-30T00:00:00"/>
    <m/>
    <m/>
    <m/>
    <x v="4"/>
    <m/>
    <x v="3"/>
    <x v="8"/>
    <m/>
    <m/>
    <m/>
    <m/>
    <m/>
    <m/>
    <m/>
    <m/>
    <m/>
    <m/>
    <m/>
    <m/>
    <m/>
    <m/>
    <m/>
    <m/>
    <m/>
    <s v="нарушений не было"/>
    <m/>
    <m/>
    <m/>
  </r>
  <r>
    <x v="6"/>
    <x v="13"/>
    <s v="РН-ЭН"/>
    <x v="180"/>
    <m/>
    <m/>
    <m/>
    <d v="1899-12-30T00:00:00"/>
    <m/>
    <m/>
    <m/>
    <x v="4"/>
    <m/>
    <x v="3"/>
    <x v="8"/>
    <m/>
    <m/>
    <m/>
    <m/>
    <m/>
    <m/>
    <m/>
    <m/>
    <m/>
    <m/>
    <m/>
    <m/>
    <m/>
    <m/>
    <m/>
    <m/>
    <m/>
    <s v="нарушений не было"/>
    <m/>
    <m/>
    <m/>
  </r>
  <r>
    <x v="6"/>
    <x v="13"/>
    <s v="РН-ЭН"/>
    <x v="181"/>
    <m/>
    <m/>
    <m/>
    <d v="1899-12-30T00:00:00"/>
    <m/>
    <m/>
    <m/>
    <x v="4"/>
    <m/>
    <x v="3"/>
    <x v="8"/>
    <m/>
    <m/>
    <m/>
    <m/>
    <m/>
    <m/>
    <m/>
    <m/>
    <m/>
    <m/>
    <m/>
    <m/>
    <m/>
    <m/>
    <m/>
    <m/>
    <m/>
    <s v="нарушений не было"/>
    <m/>
    <m/>
    <m/>
  </r>
  <r>
    <x v="6"/>
    <x v="13"/>
    <s v="РН-ЭН"/>
    <x v="182"/>
    <m/>
    <m/>
    <m/>
    <d v="1899-12-30T00:00:00"/>
    <m/>
    <m/>
    <m/>
    <x v="4"/>
    <m/>
    <x v="3"/>
    <x v="8"/>
    <m/>
    <m/>
    <m/>
    <m/>
    <m/>
    <m/>
    <m/>
    <m/>
    <m/>
    <m/>
    <m/>
    <m/>
    <m/>
    <m/>
    <m/>
    <m/>
    <m/>
    <s v="нарушений не было"/>
    <m/>
    <m/>
    <m/>
  </r>
  <r>
    <x v="6"/>
    <x v="13"/>
    <s v="РН-ЭН"/>
    <x v="183"/>
    <m/>
    <m/>
    <m/>
    <d v="1899-12-30T00:00:00"/>
    <m/>
    <m/>
    <m/>
    <x v="4"/>
    <m/>
    <x v="3"/>
    <x v="8"/>
    <m/>
    <m/>
    <m/>
    <m/>
    <m/>
    <m/>
    <m/>
    <m/>
    <m/>
    <m/>
    <m/>
    <m/>
    <m/>
    <m/>
    <m/>
    <m/>
    <m/>
    <s v="нарушений не было"/>
    <m/>
    <m/>
    <m/>
  </r>
  <r>
    <x v="6"/>
    <x v="13"/>
    <s v="РН-ЭН"/>
    <x v="184"/>
    <m/>
    <m/>
    <m/>
    <d v="1899-12-30T00:00:00"/>
    <m/>
    <m/>
    <m/>
    <x v="4"/>
    <m/>
    <x v="3"/>
    <x v="8"/>
    <m/>
    <m/>
    <m/>
    <m/>
    <m/>
    <m/>
    <m/>
    <m/>
    <m/>
    <m/>
    <m/>
    <m/>
    <m/>
    <m/>
    <m/>
    <m/>
    <m/>
    <s v="нарушений не было"/>
    <m/>
    <m/>
    <m/>
  </r>
  <r>
    <x v="6"/>
    <x v="13"/>
    <s v="РН-ЭН"/>
    <x v="185"/>
    <m/>
    <m/>
    <m/>
    <d v="1899-12-30T00:00:00"/>
    <m/>
    <m/>
    <m/>
    <x v="4"/>
    <m/>
    <x v="3"/>
    <x v="8"/>
    <m/>
    <m/>
    <m/>
    <m/>
    <m/>
    <m/>
    <m/>
    <m/>
    <m/>
    <m/>
    <m/>
    <m/>
    <m/>
    <m/>
    <m/>
    <m/>
    <m/>
    <s v="нарушений не было"/>
    <m/>
    <m/>
    <m/>
  </r>
  <r>
    <x v="11"/>
    <x v="13"/>
    <s v="РН-ЭН"/>
    <x v="186"/>
    <m/>
    <m/>
    <m/>
    <d v="1899-12-30T00:00:00"/>
    <m/>
    <m/>
    <m/>
    <x v="4"/>
    <m/>
    <x v="3"/>
    <x v="8"/>
    <m/>
    <m/>
    <m/>
    <m/>
    <m/>
    <m/>
    <m/>
    <m/>
    <m/>
    <m/>
    <m/>
    <m/>
    <m/>
    <m/>
    <m/>
    <m/>
    <m/>
    <s v="нарушений не было"/>
    <m/>
    <m/>
    <m/>
  </r>
  <r>
    <x v="11"/>
    <x v="13"/>
    <s v="РН-ЭН"/>
    <x v="187"/>
    <m/>
    <m/>
    <m/>
    <d v="1899-12-30T00:00:00"/>
    <m/>
    <m/>
    <m/>
    <x v="4"/>
    <m/>
    <x v="3"/>
    <x v="8"/>
    <m/>
    <m/>
    <m/>
    <m/>
    <m/>
    <m/>
    <m/>
    <m/>
    <m/>
    <m/>
    <m/>
    <m/>
    <m/>
    <m/>
    <m/>
    <m/>
    <m/>
    <s v="нарушений не было"/>
    <m/>
    <m/>
    <m/>
  </r>
  <r>
    <x v="11"/>
    <x v="13"/>
    <s v="РН-ЭН"/>
    <x v="188"/>
    <m/>
    <m/>
    <m/>
    <d v="1899-12-30T00:00:00"/>
    <m/>
    <m/>
    <m/>
    <x v="4"/>
    <m/>
    <x v="3"/>
    <x v="8"/>
    <m/>
    <m/>
    <m/>
    <m/>
    <m/>
    <m/>
    <m/>
    <m/>
    <m/>
    <m/>
    <m/>
    <m/>
    <m/>
    <m/>
    <m/>
    <m/>
    <m/>
    <s v="нарушений не было"/>
    <m/>
    <m/>
    <m/>
  </r>
  <r>
    <x v="11"/>
    <x v="13"/>
    <s v="РН-ЭН"/>
    <x v="189"/>
    <m/>
    <m/>
    <m/>
    <d v="1899-12-30T00:00:00"/>
    <m/>
    <m/>
    <m/>
    <x v="4"/>
    <m/>
    <x v="3"/>
    <x v="8"/>
    <m/>
    <m/>
    <m/>
    <m/>
    <m/>
    <m/>
    <m/>
    <m/>
    <m/>
    <m/>
    <m/>
    <m/>
    <m/>
    <m/>
    <m/>
    <m/>
    <m/>
    <s v="нарушений не было"/>
    <m/>
    <m/>
    <m/>
  </r>
  <r>
    <x v="11"/>
    <x v="13"/>
    <s v="РН-ЭН"/>
    <x v="190"/>
    <m/>
    <m/>
    <m/>
    <d v="1899-12-30T00:00:00"/>
    <m/>
    <m/>
    <m/>
    <x v="4"/>
    <m/>
    <x v="3"/>
    <x v="8"/>
    <m/>
    <m/>
    <m/>
    <m/>
    <m/>
    <m/>
    <m/>
    <m/>
    <m/>
    <m/>
    <m/>
    <m/>
    <m/>
    <m/>
    <m/>
    <m/>
    <m/>
    <s v="нарушений не было"/>
    <m/>
    <m/>
    <m/>
  </r>
  <r>
    <x v="11"/>
    <x v="13"/>
    <s v="РН-ЭН"/>
    <x v="191"/>
    <m/>
    <m/>
    <m/>
    <d v="1899-12-30T00:00:00"/>
    <m/>
    <m/>
    <m/>
    <x v="4"/>
    <m/>
    <x v="3"/>
    <x v="8"/>
    <m/>
    <m/>
    <m/>
    <m/>
    <m/>
    <m/>
    <m/>
    <m/>
    <m/>
    <m/>
    <m/>
    <m/>
    <m/>
    <m/>
    <m/>
    <m/>
    <m/>
    <s v="нарушений не было"/>
    <m/>
    <m/>
    <m/>
  </r>
  <r>
    <x v="11"/>
    <x v="13"/>
    <s v="РН-ЭН"/>
    <x v="192"/>
    <m/>
    <m/>
    <m/>
    <d v="1899-12-30T00:00:00"/>
    <m/>
    <m/>
    <m/>
    <x v="4"/>
    <m/>
    <x v="3"/>
    <x v="8"/>
    <m/>
    <m/>
    <m/>
    <m/>
    <m/>
    <m/>
    <m/>
    <m/>
    <m/>
    <m/>
    <m/>
    <m/>
    <m/>
    <m/>
    <m/>
    <m/>
    <m/>
    <s v="нарушений не было"/>
    <m/>
    <m/>
    <m/>
  </r>
  <r>
    <x v="11"/>
    <x v="13"/>
    <s v="РН-ЭН"/>
    <x v="193"/>
    <m/>
    <m/>
    <m/>
    <d v="1899-12-30T00:00:00"/>
    <m/>
    <m/>
    <m/>
    <x v="4"/>
    <m/>
    <x v="3"/>
    <x v="8"/>
    <m/>
    <m/>
    <m/>
    <m/>
    <m/>
    <m/>
    <m/>
    <m/>
    <m/>
    <m/>
    <m/>
    <m/>
    <m/>
    <m/>
    <m/>
    <m/>
    <m/>
    <s v="нарушений не было"/>
    <m/>
    <m/>
    <m/>
  </r>
  <r>
    <x v="11"/>
    <x v="13"/>
    <s v="РН-ЭН"/>
    <x v="194"/>
    <d v="1899-12-30T11:05:00"/>
    <d v="2014-08-10T00:00:00"/>
    <d v="1899-12-30T11:15:00"/>
    <d v="1899-12-30T00:10:00"/>
    <n v="2"/>
    <s v="МТЗ"/>
    <s v="РПВУ (АПВ-нет)"/>
    <x v="0"/>
    <s v="Ф-13 ПС 35/6 кВ &quot;Зимняя Ставка-1&quot;"/>
    <x v="2"/>
    <x v="2"/>
    <s v="Ф-13"/>
    <s v="АО от МТЗ Ф-13 ПС 35/6 кВ &quot;Зимняя Ставка-1&quot;, при осмотре ВЛ обнаружено тело птицы со следамми действия эл дуги под ЛР-209/13 скв 209 З/С Пушкарское"/>
    <n v="0.158"/>
    <n v="1.0369999999999999"/>
    <n v="1.1949999999999998"/>
    <s v="ТЧ"/>
    <n v="2006"/>
    <s v="АС-70"/>
    <s v="нет данных"/>
    <s v="06.2014"/>
    <m/>
    <s v="12.2014"/>
    <m/>
    <m/>
    <s v="КП19"/>
    <m/>
    <m/>
    <s v="АО от МТЗ Ф-13 ПС 35/6 кВ &quot;Зимняя Ставка-1&quot;, при осмотре ВЛ обнаружено тело птицы со следамми действия эл дуги под ЛР-209/13 скв 209 З/С Пушкарское"/>
    <m/>
    <m/>
    <m/>
  </r>
  <r>
    <x v="11"/>
    <x v="13"/>
    <s v="РН-ЭН"/>
    <x v="194"/>
    <d v="1899-12-30T20:09:00"/>
    <d v="2014-08-10T00:00:00"/>
    <d v="1899-12-30T22:32:00"/>
    <d v="1899-12-30T02:23:00"/>
    <n v="9"/>
    <s v="ТО"/>
    <s v="АПВН, РПВУ"/>
    <x v="0"/>
    <s v="Ф-14 ПС 35/6кВ &quot;Зимняя-Ставка-1&quot;"/>
    <x v="2"/>
    <x v="2"/>
    <s v="Ф-14"/>
    <s v="АО Ф-14 от ТО ПС 35/6кВ &quot;Зимняя-Ставка-1&quot; (порывы ветра, гроза, дождь, пыльная буря)"/>
    <n v="1.6819999999999999"/>
    <n v="0.16900000000000001"/>
    <n v="1.851"/>
    <s v="ТЧ"/>
    <n v="2002"/>
    <s v="АС-70"/>
    <s v="нет данных"/>
    <s v="06.2014"/>
    <n v="100"/>
    <s v="12.2014"/>
    <s v="нет"/>
    <s v="06.2014"/>
    <s v="КП11"/>
    <m/>
    <m/>
    <s v="АО от МТЗ Ф-151 ПС 35/6 кВ &quot;Ачикулак Нефть-15&quot; (порывы ветра, гроза, дождь, пыльная буря) "/>
    <m/>
    <m/>
    <m/>
  </r>
  <r>
    <x v="11"/>
    <x v="13"/>
    <s v="РН-ЭН"/>
    <x v="194"/>
    <d v="1899-12-30T20:22:00"/>
    <d v="2014-08-10T00:00:00"/>
    <d v="1899-12-30T21:26:00"/>
    <d v="1899-12-30T01:04:00"/>
    <n v="6"/>
    <s v="МТЗ"/>
    <s v="РПВУ (АПВ-нет)"/>
    <x v="0"/>
    <s v="Ф-151 ПС 35/6 кВ &quot;Ачикулак Нефть-15&quot;"/>
    <x v="2"/>
    <x v="2"/>
    <s v="Ф-151"/>
    <s v="АО от МТЗ Ф-151 ПС 35/6 кВ &quot;Ачикулак Нефть-15&quot; (порывы ветра, гроза, дождь, пыльная буря) "/>
    <n v="2.694"/>
    <n v="0.34399999999999997"/>
    <n v="3.0379999999999998"/>
    <s v="ТЧ"/>
    <n v="1964"/>
    <s v="АС-70"/>
    <s v="нет данных"/>
    <s v="04.2014"/>
    <n v="100"/>
    <s v="10.2014"/>
    <s v="нет"/>
    <s v="04.2014"/>
    <s v="КП11"/>
    <m/>
    <m/>
    <s v="АО Ф-14 от ТО ПС 35/6кВ &quot;Зимняя-Ставка-1&quot; (порывы ветра, гроза, дождь, пыльная буря)"/>
    <m/>
    <m/>
    <m/>
  </r>
  <r>
    <x v="11"/>
    <x v="13"/>
    <s v="РН-ЭН"/>
    <x v="194"/>
    <d v="1899-12-30T20:34:00"/>
    <d v="2014-08-10T00:00:00"/>
    <m/>
    <n v="-0.8569444444444444"/>
    <n v="1"/>
    <s v="ТО"/>
    <s v="отыскание &quot;земли&quot;"/>
    <x v="5"/>
    <s v="Ф-511 ПС 110/35/10кВ &quot;Ачикулакская&quot; ПЭС"/>
    <x v="2"/>
    <x v="2"/>
    <s v="Ф-511"/>
    <s v="ПЭС отключили Ф-511 для отыскания в ВЛ-10кВ повреждения на землю, нашли - устронили повреждение, РПВУ, КИЗ в норме.(порывы ветра, гроза, дождь, пыльная буря) "/>
    <n v="1.597"/>
    <n v="1.58"/>
    <n v="3.177"/>
    <s v="ТЧ"/>
    <s v="нет данных"/>
    <s v="нет данных"/>
    <s v="нет данных"/>
    <s v="нет данных"/>
    <n v="100"/>
    <s v="нет данных"/>
    <s v="нет"/>
    <s v="нет данных"/>
    <s v="КП18"/>
    <m/>
    <m/>
    <s v="ПЭС отключили Ф-511 для отыскания в ВЛ-10кВ повреждения на землю, нашли - устронили повреждение, РПВУ, КИЗ в норме.(порывы ветра, гроза, дождь, пыльная буря) "/>
    <m/>
    <m/>
    <m/>
  </r>
  <r>
    <x v="11"/>
    <x v="13"/>
    <s v="РН-ЭН"/>
    <x v="196"/>
    <m/>
    <m/>
    <m/>
    <d v="1899-12-30T00:00:00"/>
    <m/>
    <m/>
    <m/>
    <x v="4"/>
    <m/>
    <x v="3"/>
    <x v="8"/>
    <m/>
    <m/>
    <m/>
    <m/>
    <m/>
    <m/>
    <m/>
    <m/>
    <m/>
    <m/>
    <m/>
    <m/>
    <m/>
    <m/>
    <m/>
    <m/>
    <m/>
    <s v="нарушений не было"/>
    <m/>
    <m/>
    <m/>
  </r>
  <r>
    <x v="11"/>
    <x v="13"/>
    <s v="РН-ЭН"/>
    <x v="197"/>
    <d v="1899-12-30T20:42:00"/>
    <d v="2014-08-13T00:00:00"/>
    <d v="1899-12-30T20:43:00"/>
    <d v="1899-12-30T00:01:00"/>
    <n v="7"/>
    <m/>
    <s v="АПВН, РПВУ"/>
    <x v="0"/>
    <s v="Ф-18 п/ст 35/6 З/Ставка-1"/>
    <x v="2"/>
    <x v="2"/>
    <s v="Ф-18"/>
    <s v="А.О. Ф-18 МТЗ РПВУ ((прохождение грозового фронта с сильным дождем и порывистым ветром)"/>
    <n v="2.1000000000000001E-2"/>
    <n v="0.72"/>
    <n v="0.74099999999999999"/>
    <s v="ТЧ"/>
    <n v="2006"/>
    <s v="АС-50"/>
    <s v="нет данных"/>
    <s v="03.2014"/>
    <n v="100"/>
    <s v="09.2014"/>
    <s v="нет"/>
    <s v="03.2014"/>
    <s v="КП11"/>
    <m/>
    <m/>
    <s v="прохождение грозового фронта (дождь порывы ветра гроза)"/>
    <m/>
    <m/>
    <m/>
  </r>
  <r>
    <x v="11"/>
    <x v="13"/>
    <s v="РН-ЭН"/>
    <x v="197"/>
    <d v="1899-12-30T20:46:00"/>
    <d v="2014-08-13T00:00:00"/>
    <d v="1899-12-30T20:47:00"/>
    <d v="1899-12-30T00:01:00"/>
    <n v="9"/>
    <m/>
    <s v="АПВН, РПВУ"/>
    <x v="0"/>
    <s v="Ф-18 п/ст 35/6 З/Ставка-1"/>
    <x v="2"/>
    <x v="2"/>
    <s v="Ф-14"/>
    <s v="А.О. Ф-14 МТЗ РПВУ (прохождение грозового фронта с сильным дождем и порывистым ветром)"/>
    <n v="4.2999999999999997E-2"/>
    <n v="0.39700000000000002"/>
    <n v="0.44"/>
    <s v="ТЧ"/>
    <n v="1964"/>
    <s v="АС-70"/>
    <s v="нет данных"/>
    <s v="04.2014"/>
    <n v="100"/>
    <s v="10.2014"/>
    <s v="нет"/>
    <s v="04.2014"/>
    <s v="КП11"/>
    <m/>
    <m/>
    <s v="прохождение грозового фронта (дождь порывы ветра гроза)"/>
    <m/>
    <m/>
    <m/>
  </r>
  <r>
    <x v="11"/>
    <x v="13"/>
    <s v="РН-ЭН"/>
    <x v="197"/>
    <d v="1899-12-30T21:14:00"/>
    <d v="2014-08-13T00:00:00"/>
    <d v="1899-12-30T21:15:00"/>
    <d v="1899-12-30T00:01:00"/>
    <n v="3"/>
    <m/>
    <s v="АПВУ"/>
    <x v="0"/>
    <s v="Ф-655 п/ст 110/35/6 Затеречное-1 ПЭС"/>
    <x v="2"/>
    <x v="2"/>
    <s v="Ф-655"/>
    <s v="А.О. Ф-655 .  РПВУ (прохождение грозового фронта с сильным дождем и порывистым ветром)"/>
    <n v="4.4999999999999998E-2"/>
    <n v="0.30099999999999999"/>
    <n v="0.34599999999999997"/>
    <s v="ТЧ"/>
    <n v="1963"/>
    <s v="АС-70"/>
    <s v="нет данных"/>
    <s v="12.2013"/>
    <n v="100"/>
    <s v="06.2014"/>
    <s v="нет"/>
    <s v="12.2013"/>
    <s v="КП11"/>
    <m/>
    <m/>
    <s v="прохождение грозового фронта (дождь порывы ветра гроза)"/>
    <m/>
    <m/>
    <m/>
  </r>
  <r>
    <x v="11"/>
    <x v="13"/>
    <s v="РН-ЭН"/>
    <x v="197"/>
    <d v="1899-12-30T21:16:00"/>
    <d v="2014-08-13T00:00:00"/>
    <d v="1899-12-30T22:52:00"/>
    <d v="1899-12-30T01:36:00"/>
    <n v="2"/>
    <m/>
    <s v="отыскание &quot;земли&quot;"/>
    <x v="0"/>
    <s v="Ф-18 п/ст 35/6 З/Ставка-1"/>
    <x v="2"/>
    <x v="2"/>
    <s v="Ф-15"/>
    <s v="А.О. Ф-15 Т.О.  РПВУ (прохождение грозового фронта с сильным дождем и порывистым ветром)"/>
    <n v="1.0740000000000001"/>
    <n v="5.7000000000000002E-2"/>
    <n v="1.131"/>
    <s v="ТЧ"/>
    <n v="1999"/>
    <s v="АС-70"/>
    <s v="нет данных"/>
    <s v="03.2014"/>
    <n v="100"/>
    <s v="09.2014"/>
    <s v="нет"/>
    <s v="03.2014"/>
    <s v="КП11"/>
    <m/>
    <m/>
    <s v="прохождение грозового фронта (дождь порывы ветра гроза)"/>
    <m/>
    <m/>
    <m/>
  </r>
  <r>
    <x v="11"/>
    <x v="13"/>
    <s v="РН-ЭН"/>
    <x v="197"/>
    <d v="1899-12-30T21:16:00"/>
    <d v="2014-08-14T00:00:00"/>
    <m/>
    <n v="-0.88611111111111107"/>
    <n v="16"/>
    <m/>
    <s v="отыскание &quot;земли&quot;"/>
    <x v="0"/>
    <s v="Ф-18 п/ст 35/6 З/Ставка-1"/>
    <x v="2"/>
    <x v="2"/>
    <s v="Ф-27"/>
    <s v="А.О. Ф-27 Т.О.   земля по Ф- &quot;А&quot; полная (прохождение грозового фронта с сильным дождем и порывистым ветром) ВЛ-6кВ Ф-27 опора №27 основной линии Ф-В разрушен изолятор, провод лежит на шпильке, отпайка от опоры №80 основной линии, на дозаторную установку, анкерная опора №12 срыв изолятора Ф-А, дефекты устранены, в саже проходные изоляторы ячейки Ф-27 &quot;пробой&quot; Ф-А и Ф-В, откинули шлейфа ячейки для дальнейшего ремонта."/>
    <n v="53.728999999999999"/>
    <n v="0.94199999999999995"/>
    <n v="54.670999999999999"/>
    <s v="ТЧ"/>
    <n v="2005"/>
    <s v="АС-70"/>
    <s v="нет данных"/>
    <s v="02.2014"/>
    <n v="100"/>
    <s v="08.2014"/>
    <s v="нет"/>
    <s v="02.2014"/>
    <s v="КП11"/>
    <m/>
    <m/>
    <s v="прохождение грозового фронта (дождь порывы ветра гроза)"/>
    <m/>
    <m/>
    <m/>
  </r>
  <r>
    <x v="11"/>
    <x v="13"/>
    <s v="РН-ЭН"/>
    <x v="199"/>
    <m/>
    <m/>
    <m/>
    <d v="1899-12-30T00:00:00"/>
    <m/>
    <m/>
    <m/>
    <x v="4"/>
    <m/>
    <x v="3"/>
    <x v="8"/>
    <m/>
    <m/>
    <m/>
    <m/>
    <m/>
    <m/>
    <m/>
    <m/>
    <m/>
    <m/>
    <m/>
    <m/>
    <m/>
    <m/>
    <m/>
    <m/>
    <m/>
    <s v="нарушений не было"/>
    <m/>
    <m/>
    <m/>
  </r>
  <r>
    <x v="11"/>
    <x v="13"/>
    <s v="РН-ЭН"/>
    <x v="200"/>
    <m/>
    <m/>
    <m/>
    <d v="1899-12-30T00:00:00"/>
    <m/>
    <m/>
    <m/>
    <x v="4"/>
    <m/>
    <x v="3"/>
    <x v="8"/>
    <m/>
    <m/>
    <m/>
    <m/>
    <m/>
    <m/>
    <m/>
    <m/>
    <m/>
    <m/>
    <m/>
    <m/>
    <m/>
    <m/>
    <m/>
    <m/>
    <m/>
    <s v="нарушений не было"/>
    <m/>
    <m/>
    <m/>
  </r>
  <r>
    <x v="11"/>
    <x v="13"/>
    <s v="РН-ЭН"/>
    <x v="201"/>
    <m/>
    <m/>
    <m/>
    <d v="1899-12-30T00:00:00"/>
    <m/>
    <m/>
    <m/>
    <x v="4"/>
    <m/>
    <x v="3"/>
    <x v="8"/>
    <m/>
    <m/>
    <m/>
    <m/>
    <m/>
    <m/>
    <m/>
    <m/>
    <m/>
    <m/>
    <m/>
    <m/>
    <m/>
    <m/>
    <m/>
    <m/>
    <m/>
    <s v="нарушений не было"/>
    <m/>
    <m/>
    <m/>
  </r>
  <r>
    <x v="11"/>
    <x v="13"/>
    <s v="РН-ЭН"/>
    <x v="202"/>
    <m/>
    <m/>
    <m/>
    <d v="1899-12-30T00:00:00"/>
    <m/>
    <m/>
    <m/>
    <x v="4"/>
    <m/>
    <x v="3"/>
    <x v="8"/>
    <m/>
    <m/>
    <m/>
    <m/>
    <m/>
    <m/>
    <m/>
    <m/>
    <m/>
    <m/>
    <m/>
    <m/>
    <m/>
    <m/>
    <m/>
    <m/>
    <m/>
    <s v="нарушений не было"/>
    <m/>
    <m/>
    <m/>
  </r>
  <r>
    <x v="11"/>
    <x v="13"/>
    <s v="МРСК СК"/>
    <x v="202"/>
    <d v="1899-12-30T20:28:00"/>
    <d v="2014-08-18T00:00:00"/>
    <d v="1899-12-30T20:36:00"/>
    <d v="1899-12-30T00:08:00"/>
    <n v="15"/>
    <s v="ТО"/>
    <s v="АПВУ"/>
    <x v="5"/>
    <s v="Л-556 ПС &quot;Лесная-14&quot;"/>
    <x v="0"/>
    <x v="2"/>
    <s v="Л-556"/>
    <s v="АО Л-556, отключение во внешних сетях ПЭС, произошло отключение ВЛ-110 кВ Л-70, Л-78, Л-81, Л517 по команде &quot;САОН&quot; (система аварийного ограничения нагрузки) РДУ"/>
    <n v="0.40300000000000002"/>
    <n v="0.50600000000000001"/>
    <n v="0.90900000000000003"/>
    <s v="В"/>
    <s v="нет данных"/>
    <s v="нет данных"/>
    <s v="нет данных"/>
    <s v="нет данных"/>
    <m/>
    <s v="нет данных"/>
    <m/>
    <m/>
    <s v="КП18"/>
    <s v="ПУ7"/>
    <m/>
    <s v="АО Л-556, отключение во внешних сетях ПЭС, произошло отключение ВЛ-110 кВ Л-70, Л-78, Л-81, Л517 по команде &quot;САОН&quot; (система аварийного ограничения нагрузки) РДУ"/>
    <m/>
    <m/>
    <m/>
  </r>
  <r>
    <x v="11"/>
    <x v="13"/>
    <s v="РН-ЭН"/>
    <x v="203"/>
    <m/>
    <m/>
    <m/>
    <d v="1899-12-30T00:00:00"/>
    <m/>
    <m/>
    <m/>
    <x v="4"/>
    <m/>
    <x v="3"/>
    <x v="8"/>
    <m/>
    <m/>
    <m/>
    <m/>
    <m/>
    <m/>
    <m/>
    <m/>
    <m/>
    <m/>
    <m/>
    <m/>
    <m/>
    <m/>
    <m/>
    <m/>
    <m/>
    <s v="нарушений не было"/>
    <m/>
    <m/>
    <m/>
  </r>
  <r>
    <x v="11"/>
    <x v="13"/>
    <s v="РН-ЭН"/>
    <x v="204"/>
    <m/>
    <m/>
    <m/>
    <d v="1899-12-30T00:00:00"/>
    <m/>
    <m/>
    <m/>
    <x v="4"/>
    <m/>
    <x v="3"/>
    <x v="8"/>
    <m/>
    <m/>
    <m/>
    <m/>
    <m/>
    <m/>
    <m/>
    <m/>
    <m/>
    <m/>
    <m/>
    <m/>
    <m/>
    <m/>
    <m/>
    <m/>
    <m/>
    <s v="нарушений не было"/>
    <m/>
    <m/>
    <m/>
  </r>
  <r>
    <x v="11"/>
    <x v="13"/>
    <s v="РН-ЭН"/>
    <x v="205"/>
    <m/>
    <m/>
    <m/>
    <d v="1899-12-30T00:00:00"/>
    <m/>
    <m/>
    <m/>
    <x v="4"/>
    <m/>
    <x v="3"/>
    <x v="8"/>
    <m/>
    <m/>
    <m/>
    <m/>
    <m/>
    <m/>
    <m/>
    <m/>
    <m/>
    <m/>
    <m/>
    <m/>
    <m/>
    <m/>
    <m/>
    <m/>
    <m/>
    <s v="нарушений не было"/>
    <m/>
    <m/>
    <m/>
  </r>
  <r>
    <x v="11"/>
    <x v="13"/>
    <s v="РН-ЭН"/>
    <x v="206"/>
    <m/>
    <m/>
    <m/>
    <d v="1899-12-30T00:00:00"/>
    <m/>
    <m/>
    <m/>
    <x v="4"/>
    <m/>
    <x v="3"/>
    <x v="8"/>
    <m/>
    <m/>
    <m/>
    <m/>
    <m/>
    <m/>
    <m/>
    <m/>
    <m/>
    <m/>
    <m/>
    <m/>
    <m/>
    <m/>
    <m/>
    <m/>
    <m/>
    <s v="нарушений не было"/>
    <m/>
    <m/>
    <m/>
  </r>
  <r>
    <x v="11"/>
    <x v="13"/>
    <s v="РН-ЭН"/>
    <x v="207"/>
    <m/>
    <m/>
    <m/>
    <d v="1899-12-30T00:00:00"/>
    <m/>
    <m/>
    <m/>
    <x v="4"/>
    <m/>
    <x v="3"/>
    <x v="8"/>
    <m/>
    <m/>
    <m/>
    <m/>
    <m/>
    <m/>
    <m/>
    <m/>
    <m/>
    <m/>
    <m/>
    <m/>
    <m/>
    <m/>
    <m/>
    <m/>
    <m/>
    <s v="нарушений не было"/>
    <m/>
    <m/>
    <m/>
  </r>
  <r>
    <x v="11"/>
    <x v="13"/>
    <s v="РН-ЭН"/>
    <x v="208"/>
    <d v="1899-12-30T02:10:00"/>
    <d v="2014-08-24T00:00:00"/>
    <d v="1899-12-30T03:18:00"/>
    <d v="1899-12-30T01:08:00"/>
    <n v="15"/>
    <s v="ТО"/>
    <s v="АПВН, РПВУ"/>
    <x v="5"/>
    <s v="Л-556 ПС &quot;Лесная-14&quot;"/>
    <x v="0"/>
    <x v="2"/>
    <s v="Л-556"/>
    <s v="АО Л-556, отключение во внешних сетях ПЭС, произошло отключение ПС 110/35/6 кВ &quot;Терская&quot;"/>
    <n v="3.427"/>
    <n v="0.65100000000000002"/>
    <n v="4.0780000000000003"/>
    <s v="В"/>
    <s v="нет данных"/>
    <s v="нет данных"/>
    <s v="нет данных"/>
    <s v="нет данных"/>
    <m/>
    <s v="нет данных"/>
    <m/>
    <m/>
    <s v="КП18"/>
    <s v="ПУ7"/>
    <m/>
    <s v="АО Л-556, отключение во внешних сетях ПЭС, произошло отключение ПС 110/35/6 кВ &quot;Терская&quot;"/>
    <m/>
    <m/>
    <m/>
  </r>
  <r>
    <x v="11"/>
    <x v="13"/>
    <s v="РН-ЭН"/>
    <x v="209"/>
    <m/>
    <m/>
    <m/>
    <d v="1899-12-30T00:00:00"/>
    <m/>
    <m/>
    <m/>
    <x v="4"/>
    <m/>
    <x v="3"/>
    <x v="8"/>
    <m/>
    <m/>
    <m/>
    <m/>
    <m/>
    <m/>
    <m/>
    <m/>
    <m/>
    <m/>
    <m/>
    <m/>
    <m/>
    <m/>
    <m/>
    <m/>
    <m/>
    <s v="нарушений не было"/>
    <m/>
    <m/>
    <m/>
  </r>
  <r>
    <x v="11"/>
    <x v="13"/>
    <s v="РН-ЭН"/>
    <x v="210"/>
    <m/>
    <m/>
    <m/>
    <d v="1899-12-30T00:00:00"/>
    <m/>
    <m/>
    <m/>
    <x v="4"/>
    <m/>
    <x v="3"/>
    <x v="8"/>
    <m/>
    <m/>
    <m/>
    <m/>
    <m/>
    <m/>
    <m/>
    <m/>
    <m/>
    <m/>
    <m/>
    <m/>
    <m/>
    <m/>
    <m/>
    <m/>
    <m/>
    <s v="нарушений не было"/>
    <m/>
    <m/>
    <m/>
  </r>
  <r>
    <x v="11"/>
    <x v="13"/>
    <s v="РН-ЭН"/>
    <x v="211"/>
    <m/>
    <m/>
    <m/>
    <d v="1899-12-30T00:00:00"/>
    <m/>
    <m/>
    <m/>
    <x v="4"/>
    <m/>
    <x v="3"/>
    <x v="8"/>
    <m/>
    <m/>
    <m/>
    <m/>
    <m/>
    <m/>
    <m/>
    <m/>
    <m/>
    <m/>
    <m/>
    <m/>
    <m/>
    <m/>
    <m/>
    <m/>
    <m/>
    <s v="нарушений не было"/>
    <m/>
    <m/>
    <m/>
  </r>
  <r>
    <x v="11"/>
    <x v="13"/>
    <s v="РН-ЭН"/>
    <x v="212"/>
    <m/>
    <m/>
    <m/>
    <d v="1899-12-30T00:00:00"/>
    <m/>
    <m/>
    <m/>
    <x v="4"/>
    <m/>
    <x v="3"/>
    <x v="8"/>
    <m/>
    <m/>
    <m/>
    <m/>
    <m/>
    <m/>
    <m/>
    <m/>
    <m/>
    <m/>
    <m/>
    <m/>
    <m/>
    <m/>
    <m/>
    <m/>
    <m/>
    <s v="нарушений не было"/>
    <m/>
    <m/>
    <m/>
  </r>
  <r>
    <x v="11"/>
    <x v="13"/>
    <s v="РН-ЭН"/>
    <x v="213"/>
    <m/>
    <m/>
    <m/>
    <d v="1899-12-30T00:00:00"/>
    <m/>
    <m/>
    <m/>
    <x v="4"/>
    <m/>
    <x v="3"/>
    <x v="8"/>
    <m/>
    <m/>
    <m/>
    <m/>
    <m/>
    <m/>
    <m/>
    <m/>
    <m/>
    <m/>
    <m/>
    <m/>
    <m/>
    <m/>
    <m/>
    <m/>
    <m/>
    <s v="нарушений не было"/>
    <m/>
    <m/>
    <m/>
  </r>
  <r>
    <x v="11"/>
    <x v="13"/>
    <s v="РН-ЭН"/>
    <x v="214"/>
    <m/>
    <m/>
    <m/>
    <d v="1899-12-30T00:00:00"/>
    <m/>
    <m/>
    <m/>
    <x v="4"/>
    <m/>
    <x v="3"/>
    <x v="8"/>
    <m/>
    <m/>
    <m/>
    <m/>
    <m/>
    <m/>
    <m/>
    <m/>
    <m/>
    <m/>
    <m/>
    <m/>
    <m/>
    <m/>
    <m/>
    <m/>
    <m/>
    <s v="нарушений не было"/>
    <m/>
    <m/>
    <m/>
  </r>
  <r>
    <x v="11"/>
    <x v="13"/>
    <s v="РН-ЭН"/>
    <x v="215"/>
    <m/>
    <m/>
    <m/>
    <d v="1899-12-30T00:00:00"/>
    <m/>
    <m/>
    <m/>
    <x v="4"/>
    <m/>
    <x v="3"/>
    <x v="8"/>
    <m/>
    <m/>
    <m/>
    <m/>
    <m/>
    <m/>
    <m/>
    <m/>
    <m/>
    <m/>
    <m/>
    <m/>
    <m/>
    <m/>
    <m/>
    <m/>
    <m/>
    <s v="нарушений не было"/>
    <m/>
    <m/>
    <m/>
  </r>
  <r>
    <x v="7"/>
    <x v="13"/>
    <s v="РН-ЭН"/>
    <x v="216"/>
    <m/>
    <m/>
    <m/>
    <d v="1899-12-30T00:00:00"/>
    <m/>
    <m/>
    <m/>
    <x v="4"/>
    <m/>
    <x v="3"/>
    <x v="8"/>
    <m/>
    <m/>
    <m/>
    <m/>
    <m/>
    <m/>
    <m/>
    <m/>
    <m/>
    <m/>
    <m/>
    <m/>
    <m/>
    <m/>
    <m/>
    <m/>
    <m/>
    <s v="нарушений не было"/>
    <m/>
    <m/>
    <m/>
  </r>
  <r>
    <x v="7"/>
    <x v="13"/>
    <s v="РН-ЭН"/>
    <x v="20"/>
    <m/>
    <m/>
    <m/>
    <d v="1899-12-30T00:00:00"/>
    <m/>
    <m/>
    <m/>
    <x v="4"/>
    <m/>
    <x v="3"/>
    <x v="8"/>
    <m/>
    <m/>
    <m/>
    <m/>
    <m/>
    <m/>
    <m/>
    <m/>
    <m/>
    <m/>
    <m/>
    <m/>
    <m/>
    <m/>
    <m/>
    <m/>
    <m/>
    <s v="нарушений не было"/>
    <m/>
    <m/>
    <m/>
  </r>
  <r>
    <x v="7"/>
    <x v="13"/>
    <s v="РН-ЭН"/>
    <x v="217"/>
    <m/>
    <m/>
    <m/>
    <d v="1899-12-30T00:00:00"/>
    <m/>
    <m/>
    <m/>
    <x v="4"/>
    <m/>
    <x v="3"/>
    <x v="8"/>
    <m/>
    <m/>
    <m/>
    <m/>
    <m/>
    <m/>
    <m/>
    <m/>
    <m/>
    <m/>
    <m/>
    <m/>
    <m/>
    <m/>
    <m/>
    <m/>
    <m/>
    <s v="нарушений не было"/>
    <m/>
    <m/>
    <m/>
  </r>
  <r>
    <x v="7"/>
    <x v="13"/>
    <s v="РН-ЭН"/>
    <x v="218"/>
    <m/>
    <m/>
    <m/>
    <d v="1899-12-30T00:00:00"/>
    <m/>
    <m/>
    <m/>
    <x v="4"/>
    <m/>
    <x v="3"/>
    <x v="8"/>
    <m/>
    <m/>
    <m/>
    <m/>
    <m/>
    <m/>
    <m/>
    <m/>
    <m/>
    <m/>
    <m/>
    <m/>
    <m/>
    <m/>
    <m/>
    <m/>
    <m/>
    <s v="нарушений не было"/>
    <m/>
    <m/>
    <m/>
  </r>
  <r>
    <x v="7"/>
    <x v="13"/>
    <s v="РН-ЭН"/>
    <x v="218"/>
    <d v="1899-12-30T20:02:00"/>
    <d v="2014-09-04T00:00:00"/>
    <d v="1899-12-30T20:03:00"/>
    <d v="1899-12-30T00:01:00"/>
    <n v="18"/>
    <s v="МТЗ"/>
    <s v="АПВН, РПВУ"/>
    <x v="2"/>
    <s v="ВТ-62 ПС 35/6 кВ &quot;Зимняя Ставка-1&quot;"/>
    <x v="0"/>
    <x v="0"/>
    <s v="ВТ-62"/>
    <s v="А.О. от МТЗ ВТ-62 ПС 35/6 кВ &quot;Зимняя Ставка-1&quot;, РПВУ, КИЗ-норма (прохождение грозового фронта)"/>
    <n v="7.4999999999999997E-2"/>
    <n v="1.206"/>
    <n v="1.2809999999999999"/>
    <s v="В"/>
    <n v="1999"/>
    <s v="ВВТЭ-10-20-1000 УХЛ2"/>
    <s v="нет данных"/>
    <s v="03.2014"/>
    <m/>
    <s v="09.2014"/>
    <m/>
    <m/>
    <s v="КП11"/>
    <m/>
    <m/>
    <s v="А.О. от МТЗ ВТ-62 ПС 35/6 кВ &quot;Зимняя Ставка-1&quot;, РПВУ, КИЗ-норма (прохождение грозового фронта)"/>
    <m/>
    <m/>
    <m/>
  </r>
  <r>
    <x v="7"/>
    <x v="13"/>
    <s v="РН-ЭН"/>
    <x v="219"/>
    <d v="1899-12-30T04:17:00"/>
    <d v="2014-09-05T00:00:00"/>
    <d v="1899-12-30T05:47:00"/>
    <d v="1899-12-30T01:30:00"/>
    <n v="13"/>
    <s v="МТЗ"/>
    <s v="АПВН, РПВУ"/>
    <x v="2"/>
    <s v="Ф-71 ПС 35/6 кВ &quot;Русский Хутор-7&quot;"/>
    <x v="2"/>
    <x v="2"/>
    <s v="Ф-71"/>
    <s v="А.О. от МТЗ Ф-71 ПС 35/6 кВ &quot;Русский Хутор-7&quot; (прохождение грозового фронта)"/>
    <n v="4.9850000000000003"/>
    <n v="0.47699999999999998"/>
    <n v="5.4620000000000006"/>
    <s v="ТЧ"/>
    <n v="1968"/>
    <s v="АС-70"/>
    <s v="нет данных"/>
    <s v="06.2014"/>
    <m/>
    <s v="12.2014"/>
    <m/>
    <m/>
    <s v="КП11"/>
    <m/>
    <m/>
    <s v="А.О. от МТЗ Ф-71 ПС 35/6 кВ &quot;Русский Хутор-7&quot; (прохождение грозового фронта)"/>
    <m/>
    <m/>
    <m/>
  </r>
  <r>
    <x v="7"/>
    <x v="13"/>
    <s v="РН-ЭН"/>
    <x v="220"/>
    <m/>
    <m/>
    <m/>
    <d v="1899-12-30T00:00:00"/>
    <m/>
    <m/>
    <m/>
    <x v="4"/>
    <m/>
    <x v="3"/>
    <x v="8"/>
    <m/>
    <m/>
    <m/>
    <m/>
    <m/>
    <m/>
    <m/>
    <m/>
    <m/>
    <m/>
    <m/>
    <m/>
    <m/>
    <m/>
    <m/>
    <m/>
    <m/>
    <s v="нарушений не было"/>
    <m/>
    <m/>
    <m/>
  </r>
  <r>
    <x v="7"/>
    <x v="13"/>
    <s v="РН-ЭН"/>
    <x v="221"/>
    <m/>
    <m/>
    <m/>
    <d v="1899-12-30T00:00:00"/>
    <m/>
    <m/>
    <m/>
    <x v="4"/>
    <m/>
    <x v="3"/>
    <x v="8"/>
    <m/>
    <m/>
    <m/>
    <m/>
    <m/>
    <m/>
    <m/>
    <m/>
    <m/>
    <m/>
    <m/>
    <m/>
    <m/>
    <m/>
    <m/>
    <m/>
    <m/>
    <s v="нарушений не было"/>
    <m/>
    <m/>
    <m/>
  </r>
  <r>
    <x v="7"/>
    <x v="13"/>
    <s v="РН-ЭН"/>
    <x v="222"/>
    <m/>
    <m/>
    <m/>
    <d v="1899-12-30T00:00:00"/>
    <m/>
    <m/>
    <m/>
    <x v="4"/>
    <m/>
    <x v="3"/>
    <x v="8"/>
    <m/>
    <m/>
    <m/>
    <m/>
    <m/>
    <m/>
    <m/>
    <m/>
    <m/>
    <m/>
    <m/>
    <m/>
    <m/>
    <m/>
    <m/>
    <m/>
    <m/>
    <s v="нарушений не было"/>
    <m/>
    <m/>
    <m/>
  </r>
  <r>
    <x v="7"/>
    <x v="13"/>
    <s v="РН-ЭН"/>
    <x v="223"/>
    <m/>
    <m/>
    <m/>
    <d v="1899-12-30T00:00:00"/>
    <m/>
    <m/>
    <m/>
    <x v="4"/>
    <m/>
    <x v="3"/>
    <x v="8"/>
    <m/>
    <m/>
    <m/>
    <m/>
    <m/>
    <m/>
    <m/>
    <m/>
    <m/>
    <m/>
    <m/>
    <m/>
    <m/>
    <m/>
    <m/>
    <m/>
    <m/>
    <s v="нарушений не было"/>
    <m/>
    <m/>
    <m/>
  </r>
  <r>
    <x v="7"/>
    <x v="13"/>
    <s v="РН-ЭН"/>
    <x v="224"/>
    <m/>
    <m/>
    <m/>
    <d v="1899-12-30T00:00:00"/>
    <m/>
    <m/>
    <m/>
    <x v="4"/>
    <m/>
    <x v="3"/>
    <x v="8"/>
    <m/>
    <m/>
    <m/>
    <m/>
    <m/>
    <m/>
    <m/>
    <m/>
    <m/>
    <m/>
    <m/>
    <m/>
    <m/>
    <m/>
    <m/>
    <m/>
    <m/>
    <s v="нарушений не было"/>
    <m/>
    <m/>
    <m/>
  </r>
  <r>
    <x v="7"/>
    <x v="13"/>
    <s v="РН-ЭН"/>
    <x v="225"/>
    <m/>
    <m/>
    <m/>
    <d v="1899-12-30T00:00:00"/>
    <m/>
    <m/>
    <m/>
    <x v="4"/>
    <m/>
    <x v="3"/>
    <x v="8"/>
    <m/>
    <m/>
    <m/>
    <m/>
    <m/>
    <m/>
    <m/>
    <m/>
    <m/>
    <m/>
    <m/>
    <m/>
    <m/>
    <m/>
    <m/>
    <m/>
    <m/>
    <s v="нарушений не было"/>
    <m/>
    <m/>
    <m/>
  </r>
  <r>
    <x v="7"/>
    <x v="13"/>
    <s v="РН-ЭН"/>
    <x v="226"/>
    <m/>
    <m/>
    <m/>
    <d v="1899-12-30T00:00:00"/>
    <m/>
    <m/>
    <m/>
    <x v="4"/>
    <m/>
    <x v="3"/>
    <x v="8"/>
    <m/>
    <m/>
    <m/>
    <m/>
    <m/>
    <m/>
    <m/>
    <m/>
    <m/>
    <m/>
    <m/>
    <m/>
    <m/>
    <m/>
    <m/>
    <m/>
    <m/>
    <s v="нарушений не было"/>
    <m/>
    <m/>
    <m/>
  </r>
  <r>
    <x v="7"/>
    <x v="13"/>
    <s v="РН-ЭН"/>
    <x v="227"/>
    <d v="1899-12-30T15:49:00"/>
    <d v="2014-09-13T00:00:00"/>
    <d v="1899-12-30T15:52:00"/>
    <d v="1899-12-30T00:03:00"/>
    <n v="0"/>
    <s v="МТЗ"/>
    <s v="РПВУ (АПВ-нет)"/>
    <x v="1"/>
    <s v="Ф-622 ПС 110/10/6кВ &quot;Нефтекумская&quot;"/>
    <x v="2"/>
    <x v="2"/>
    <s v="Ф-622"/>
    <s v="АО Ф-622 МТЗ РПВуспешно, КИЗ фаза С показывает землю, произвели осмотр ВЛ-6кВ Ф-622, Ф-643, по Ф-643 отпайка на скважину 9 Белозерская опора №2 обрыв вязки провода фаза-&quot;С&quot; провод лежит на траверсе, в пролете между опорами №2-3 следы повреждения провода ВЛ-6кВ (предположительно техникой) провод весит на стальке, отключили ЛР-13/1 Ф-643."/>
    <m/>
    <m/>
    <m/>
    <s v="ТЧ"/>
    <n v="1968"/>
    <s v="АС-70"/>
    <s v="нет данных"/>
    <s v="09.2014"/>
    <n v="100"/>
    <s v="01.2015"/>
    <s v="нет"/>
    <s v="09.2014"/>
    <s v="КП20"/>
    <m/>
    <m/>
    <s v="АО Ф-622 МТЗ РПВуспешно, КИЗ фаза С показывает землю, произвели осмотр ВЛ-6кВ Ф-622, Ф-643, по Ф-643 отпайка на скважину 9 Белозерская опора №2 обрыв вязки провода фаза-&quot;С&quot; провод лежит на траверсе, в пролете между опорами №2-3 следы повреждения провода ВЛ-6кВ (предположительно техникой) провод висит на стальке, отключили ЛР-13/1 Ф-643."/>
    <m/>
    <m/>
    <m/>
  </r>
  <r>
    <x v="7"/>
    <x v="13"/>
    <s v="РН-ЭН"/>
    <x v="228"/>
    <m/>
    <m/>
    <m/>
    <d v="1899-12-30T00:00:00"/>
    <m/>
    <m/>
    <m/>
    <x v="4"/>
    <m/>
    <x v="3"/>
    <x v="8"/>
    <m/>
    <m/>
    <m/>
    <m/>
    <m/>
    <m/>
    <m/>
    <m/>
    <m/>
    <m/>
    <m/>
    <m/>
    <m/>
    <m/>
    <m/>
    <m/>
    <m/>
    <s v="нарушений не было"/>
    <m/>
    <m/>
    <m/>
  </r>
  <r>
    <x v="7"/>
    <x v="13"/>
    <s v="РН-ЭН"/>
    <x v="229"/>
    <m/>
    <m/>
    <m/>
    <d v="1899-12-30T00:00:00"/>
    <m/>
    <m/>
    <m/>
    <x v="4"/>
    <m/>
    <x v="3"/>
    <x v="8"/>
    <m/>
    <m/>
    <m/>
    <m/>
    <m/>
    <m/>
    <m/>
    <m/>
    <m/>
    <m/>
    <m/>
    <m/>
    <m/>
    <m/>
    <m/>
    <m/>
    <m/>
    <s v="нарушений не было"/>
    <m/>
    <m/>
    <m/>
  </r>
  <r>
    <x v="7"/>
    <x v="13"/>
    <s v="РН-ЭН"/>
    <x v="230"/>
    <d v="1899-12-30T06:40:00"/>
    <d v="2014-09-16T00:00:00"/>
    <d v="1899-12-30T06:48:00"/>
    <d v="1899-12-30T00:08:00"/>
    <n v="16"/>
    <m/>
    <s v="АПВН, РПВУ"/>
    <x v="5"/>
    <s v="Л-70 ПЭС"/>
    <x v="1"/>
    <x v="2"/>
    <s v="Л-70"/>
    <s v="АО Л-70 110кВ, 4 ступень НЗЗ, АПВН, РПВУ ( под отключение попала Л-556 ПС35/6кВ &quot;Лесная-14&quot;)"/>
    <n v="0.46200000000000002"/>
    <n v="0.78100000000000003"/>
    <n v="1.2430000000000001"/>
    <s v="ТЧ"/>
    <s v="нет данных"/>
    <s v="нет данных"/>
    <s v="нет данных"/>
    <s v="нет данных"/>
    <m/>
    <s v="нет данных"/>
    <m/>
    <m/>
    <s v="КП18"/>
    <m/>
    <m/>
    <s v="АО Л-70 110кВ 4 ступень НЗЗ АПВН РПВУ ( под отключение попала Л-556 ПС35/6кВ &quot;Лесная-14&quot;)"/>
    <m/>
    <m/>
    <m/>
  </r>
  <r>
    <x v="7"/>
    <x v="13"/>
    <s v="РН-ЭН"/>
    <x v="231"/>
    <m/>
    <m/>
    <m/>
    <d v="1899-12-30T00:00:00"/>
    <m/>
    <m/>
    <m/>
    <x v="4"/>
    <m/>
    <x v="3"/>
    <x v="8"/>
    <m/>
    <m/>
    <m/>
    <m/>
    <m/>
    <m/>
    <m/>
    <m/>
    <m/>
    <m/>
    <m/>
    <m/>
    <m/>
    <m/>
    <m/>
    <m/>
    <m/>
    <s v="нарушений не было"/>
    <m/>
    <m/>
    <m/>
  </r>
  <r>
    <x v="7"/>
    <x v="13"/>
    <s v="РН-ЭН"/>
    <x v="232"/>
    <m/>
    <m/>
    <m/>
    <d v="1899-12-30T00:00:00"/>
    <m/>
    <m/>
    <m/>
    <x v="4"/>
    <m/>
    <x v="3"/>
    <x v="8"/>
    <m/>
    <m/>
    <m/>
    <m/>
    <m/>
    <m/>
    <m/>
    <m/>
    <m/>
    <m/>
    <m/>
    <m/>
    <m/>
    <m/>
    <m/>
    <m/>
    <m/>
    <s v="нарушений не было"/>
    <m/>
    <m/>
    <m/>
  </r>
  <r>
    <x v="7"/>
    <x v="13"/>
    <s v="РН-ЭН"/>
    <x v="233"/>
    <m/>
    <m/>
    <m/>
    <d v="1899-12-30T00:00:00"/>
    <m/>
    <m/>
    <m/>
    <x v="4"/>
    <m/>
    <x v="3"/>
    <x v="8"/>
    <m/>
    <m/>
    <m/>
    <m/>
    <m/>
    <m/>
    <m/>
    <m/>
    <m/>
    <m/>
    <m/>
    <m/>
    <m/>
    <m/>
    <m/>
    <m/>
    <m/>
    <s v="нарушений не было"/>
    <m/>
    <m/>
    <m/>
  </r>
  <r>
    <x v="7"/>
    <x v="13"/>
    <s v="РН-ЭН"/>
    <x v="234"/>
    <m/>
    <m/>
    <m/>
    <d v="1899-12-30T00:00:00"/>
    <m/>
    <m/>
    <m/>
    <x v="4"/>
    <m/>
    <x v="3"/>
    <x v="8"/>
    <m/>
    <m/>
    <m/>
    <m/>
    <m/>
    <m/>
    <m/>
    <m/>
    <m/>
    <m/>
    <m/>
    <m/>
    <m/>
    <m/>
    <m/>
    <m/>
    <m/>
    <s v="нарушений не было"/>
    <m/>
    <m/>
    <m/>
  </r>
  <r>
    <x v="7"/>
    <x v="13"/>
    <s v="РН-ЭН"/>
    <x v="235"/>
    <m/>
    <m/>
    <m/>
    <d v="1899-12-30T00:00:00"/>
    <m/>
    <m/>
    <m/>
    <x v="4"/>
    <m/>
    <x v="3"/>
    <x v="8"/>
    <m/>
    <m/>
    <m/>
    <m/>
    <m/>
    <m/>
    <m/>
    <m/>
    <m/>
    <m/>
    <m/>
    <m/>
    <m/>
    <m/>
    <m/>
    <m/>
    <m/>
    <s v="нарушений не было"/>
    <m/>
    <m/>
    <m/>
  </r>
  <r>
    <x v="7"/>
    <x v="13"/>
    <s v="РН-ЭН"/>
    <x v="21"/>
    <m/>
    <m/>
    <m/>
    <d v="1899-12-30T00:00:00"/>
    <m/>
    <m/>
    <m/>
    <x v="4"/>
    <m/>
    <x v="3"/>
    <x v="8"/>
    <m/>
    <m/>
    <m/>
    <m/>
    <m/>
    <m/>
    <m/>
    <m/>
    <m/>
    <m/>
    <m/>
    <m/>
    <m/>
    <m/>
    <m/>
    <m/>
    <m/>
    <s v="нарушений не было"/>
    <m/>
    <m/>
    <m/>
  </r>
  <r>
    <x v="7"/>
    <x v="13"/>
    <s v="МРСК СК"/>
    <x v="236"/>
    <d v="1899-12-30T06:26:00"/>
    <d v="2014-09-23T00:00:00"/>
    <d v="1899-12-30T07:32:00"/>
    <d v="1899-12-30T01:06:00"/>
    <n v="35"/>
    <m/>
    <s v="АПВУ"/>
    <x v="5"/>
    <s v="Л-69"/>
    <x v="1"/>
    <x v="2"/>
    <s v="Л-69"/>
    <s v="АО Л-69 110 кВ, АПВУ, при отключении ВЛ-110 кВ произошло отключение В-Л304 ПС 35/6 кВ &quot;Русский Хутор-7&quot;"/>
    <n v="6.7380000000000004"/>
    <n v="1.024"/>
    <n v="7.7620000000000005"/>
    <s v="ТЧ"/>
    <s v="нет данных"/>
    <s v="нет данных"/>
    <s v="нет данных"/>
    <s v="нет данных"/>
    <m/>
    <s v="нет данных"/>
    <m/>
    <m/>
    <s v="КП18"/>
    <m/>
    <m/>
    <s v="АО Л-69 110 кВ, АПВУ, при отключении ВЛ-110 кВ произошло отключение В-Л304 ПС 35/6 кВ &quot;Русский Хутор-7&quot;"/>
    <m/>
    <m/>
    <m/>
  </r>
  <r>
    <x v="7"/>
    <x v="13"/>
    <s v="РН-ЭН"/>
    <x v="237"/>
    <m/>
    <m/>
    <m/>
    <d v="1899-12-30T00:00:00"/>
    <m/>
    <m/>
    <m/>
    <x v="4"/>
    <m/>
    <x v="3"/>
    <x v="8"/>
    <m/>
    <m/>
    <m/>
    <m/>
    <m/>
    <m/>
    <m/>
    <m/>
    <m/>
    <m/>
    <m/>
    <m/>
    <m/>
    <m/>
    <m/>
    <m/>
    <m/>
    <s v="нарушений не было"/>
    <m/>
    <m/>
    <m/>
  </r>
  <r>
    <x v="7"/>
    <x v="13"/>
    <s v="РН-ЭН"/>
    <x v="238"/>
    <m/>
    <m/>
    <m/>
    <d v="1899-12-30T00:00:00"/>
    <m/>
    <m/>
    <m/>
    <x v="4"/>
    <m/>
    <x v="3"/>
    <x v="8"/>
    <m/>
    <m/>
    <m/>
    <m/>
    <m/>
    <m/>
    <m/>
    <m/>
    <m/>
    <m/>
    <m/>
    <m/>
    <m/>
    <m/>
    <m/>
    <m/>
    <m/>
    <s v="нарушений не было"/>
    <m/>
    <m/>
    <m/>
  </r>
  <r>
    <x v="7"/>
    <x v="13"/>
    <s v="РН-ЭН"/>
    <x v="239"/>
    <m/>
    <m/>
    <m/>
    <d v="1899-12-30T00:00:00"/>
    <m/>
    <m/>
    <m/>
    <x v="4"/>
    <m/>
    <x v="3"/>
    <x v="8"/>
    <m/>
    <m/>
    <m/>
    <m/>
    <m/>
    <m/>
    <m/>
    <m/>
    <m/>
    <m/>
    <m/>
    <m/>
    <m/>
    <m/>
    <m/>
    <m/>
    <m/>
    <s v="нарушений не было"/>
    <m/>
    <m/>
    <m/>
  </r>
  <r>
    <x v="7"/>
    <x v="13"/>
    <s v="РН-ЭН"/>
    <x v="240"/>
    <m/>
    <m/>
    <m/>
    <d v="1899-12-30T00:00:00"/>
    <m/>
    <m/>
    <m/>
    <x v="4"/>
    <m/>
    <x v="3"/>
    <x v="8"/>
    <m/>
    <m/>
    <m/>
    <m/>
    <m/>
    <m/>
    <m/>
    <m/>
    <m/>
    <m/>
    <m/>
    <m/>
    <m/>
    <m/>
    <m/>
    <m/>
    <m/>
    <s v="нарушений не было"/>
    <m/>
    <m/>
    <m/>
  </r>
  <r>
    <x v="7"/>
    <x v="13"/>
    <s v="РН-ЭН"/>
    <x v="241"/>
    <m/>
    <m/>
    <m/>
    <d v="1899-12-30T00:00:00"/>
    <m/>
    <m/>
    <m/>
    <x v="4"/>
    <m/>
    <x v="3"/>
    <x v="8"/>
    <m/>
    <m/>
    <m/>
    <m/>
    <m/>
    <m/>
    <m/>
    <m/>
    <m/>
    <m/>
    <m/>
    <m/>
    <m/>
    <m/>
    <m/>
    <m/>
    <m/>
    <s v="нарушений не было"/>
    <m/>
    <m/>
    <m/>
  </r>
  <r>
    <x v="7"/>
    <x v="13"/>
    <s v="РН-ЭН"/>
    <x v="242"/>
    <d v="1899-12-30T04:40:00"/>
    <d v="2014-09-29T00:00:00"/>
    <d v="1899-12-30T05:30:00"/>
    <d v="1899-12-30T00:50:00"/>
    <n v="16"/>
    <m/>
    <s v="АПВН, РПВУ"/>
    <x v="5"/>
    <s v="Л-70 ПЭС"/>
    <x v="1"/>
    <x v="2"/>
    <s v="Л-70"/>
    <s v="АО Л-70 110кВ, 4 ступень НЗЗ, АПВН, РПВУ ( под отключение попала Л-556 ПС35/6кВ &quot;Лесная-14&quot;)"/>
    <n v="2.887"/>
    <n v="0.52500000000000002"/>
    <n v="3.4119999999999999"/>
    <s v="ТЧ"/>
    <s v="нет данных"/>
    <s v="нет данных"/>
    <s v="нет данных"/>
    <s v="нет данных"/>
    <n v="100"/>
    <s v="нет данных"/>
    <s v="нет"/>
    <s v="нет данных"/>
    <s v="КП18"/>
    <m/>
    <m/>
    <s v="АО Л-70 110кВ 4 ступень НЗЗ АПВН РПВУ ( под отключение попала Л-556 ПС35/6кВ &quot;Лесная-14&quot;)"/>
    <m/>
    <m/>
    <s v="в"/>
  </r>
  <r>
    <x v="7"/>
    <x v="13"/>
    <s v="РН-ЭН"/>
    <x v="243"/>
    <d v="1899-12-30T05:02:00"/>
    <d v="2014-09-30T00:00:00"/>
    <d v="1899-12-30T05:17:00"/>
    <d v="1899-12-30T00:15:00"/>
    <n v="7"/>
    <s v="МТЗ"/>
    <s v="АПВН, РПВУ"/>
    <x v="0"/>
    <s v="Ф31 ПС 35/6 кВ &quot;Зимняя Ставка-3&quot;"/>
    <x v="2"/>
    <x v="2"/>
    <s v="Ф-31"/>
    <s v="АО МТЗ Ф-31 ПС 35/6 кВ &quot;Зимняя Ставка-3&quot;, причина не установленна"/>
    <n v="1.054"/>
    <n v="1.03"/>
    <n v="2.0840000000000001"/>
    <s v="ТЧ"/>
    <n v="2006"/>
    <s v="АС-70"/>
    <s v="нет данных"/>
    <s v="06.2014"/>
    <n v="100"/>
    <s v="12.2014"/>
    <s v="нет"/>
    <s v="06.2014"/>
    <s v="КП25"/>
    <m/>
    <m/>
    <s v="АО МТЗ Ф-31 ПС 35/6 кВ &quot;Зимняя Ставка-3&quot;, причина не установленна"/>
    <m/>
    <m/>
    <s v="в"/>
  </r>
  <r>
    <x v="8"/>
    <x v="13"/>
    <s v="РН-ЭН"/>
    <x v="244"/>
    <m/>
    <m/>
    <m/>
    <d v="1899-12-30T00:00:00"/>
    <m/>
    <m/>
    <m/>
    <x v="4"/>
    <m/>
    <x v="3"/>
    <x v="8"/>
    <m/>
    <m/>
    <m/>
    <m/>
    <m/>
    <m/>
    <m/>
    <m/>
    <m/>
    <m/>
    <m/>
    <m/>
    <m/>
    <m/>
    <m/>
    <m/>
    <m/>
    <s v="нарушений не было"/>
    <m/>
    <m/>
    <s v="неуч.вр."/>
  </r>
  <r>
    <x v="8"/>
    <x v="13"/>
    <s v="РН-ЭН"/>
    <x v="245"/>
    <m/>
    <m/>
    <m/>
    <d v="1899-12-30T00:00:00"/>
    <m/>
    <m/>
    <m/>
    <x v="4"/>
    <m/>
    <x v="3"/>
    <x v="8"/>
    <m/>
    <m/>
    <m/>
    <m/>
    <m/>
    <m/>
    <m/>
    <m/>
    <m/>
    <m/>
    <m/>
    <m/>
    <m/>
    <m/>
    <m/>
    <m/>
    <m/>
    <s v="нарушений не было"/>
    <m/>
    <m/>
    <s v="неуч.вр."/>
  </r>
  <r>
    <x v="8"/>
    <x v="13"/>
    <s v="РН-ЭН"/>
    <x v="246"/>
    <m/>
    <m/>
    <m/>
    <d v="1899-12-30T00:00:00"/>
    <m/>
    <m/>
    <m/>
    <x v="4"/>
    <m/>
    <x v="3"/>
    <x v="8"/>
    <m/>
    <m/>
    <m/>
    <m/>
    <m/>
    <m/>
    <m/>
    <m/>
    <m/>
    <m/>
    <m/>
    <m/>
    <m/>
    <m/>
    <m/>
    <m/>
    <m/>
    <s v="нарушений не было"/>
    <m/>
    <m/>
    <s v="неуч.вр."/>
  </r>
  <r>
    <x v="8"/>
    <x v="13"/>
    <s v="РН-ЭН"/>
    <x v="247"/>
    <m/>
    <m/>
    <m/>
    <d v="1899-12-30T00:00:00"/>
    <m/>
    <m/>
    <m/>
    <x v="4"/>
    <m/>
    <x v="3"/>
    <x v="8"/>
    <m/>
    <m/>
    <m/>
    <m/>
    <m/>
    <m/>
    <m/>
    <m/>
    <m/>
    <m/>
    <m/>
    <m/>
    <m/>
    <m/>
    <m/>
    <m/>
    <m/>
    <s v="нарушений не было"/>
    <m/>
    <m/>
    <s v="неуч.вр."/>
  </r>
  <r>
    <x v="8"/>
    <x v="13"/>
    <s v="РН-ЭН"/>
    <x v="248"/>
    <m/>
    <m/>
    <m/>
    <d v="1899-12-30T00:00:00"/>
    <m/>
    <m/>
    <m/>
    <x v="4"/>
    <m/>
    <x v="3"/>
    <x v="8"/>
    <m/>
    <m/>
    <m/>
    <m/>
    <m/>
    <m/>
    <m/>
    <m/>
    <m/>
    <m/>
    <m/>
    <m/>
    <m/>
    <m/>
    <m/>
    <m/>
    <m/>
    <s v="нарушений не было"/>
    <m/>
    <m/>
    <s v="неуч.вр."/>
  </r>
  <r>
    <x v="8"/>
    <x v="13"/>
    <s v="РН-ЭН"/>
    <x v="249"/>
    <m/>
    <m/>
    <m/>
    <d v="1899-12-30T00:00:00"/>
    <m/>
    <m/>
    <m/>
    <x v="4"/>
    <m/>
    <x v="3"/>
    <x v="8"/>
    <m/>
    <m/>
    <m/>
    <m/>
    <m/>
    <m/>
    <m/>
    <m/>
    <m/>
    <m/>
    <m/>
    <m/>
    <m/>
    <m/>
    <m/>
    <m/>
    <m/>
    <s v="нарушений не было"/>
    <m/>
    <m/>
    <s v="неуч.вр."/>
  </r>
  <r>
    <x v="8"/>
    <x v="13"/>
    <s v="РН-ЭН"/>
    <x v="250"/>
    <m/>
    <m/>
    <m/>
    <d v="1899-12-30T00:00:00"/>
    <m/>
    <m/>
    <m/>
    <x v="4"/>
    <m/>
    <x v="3"/>
    <x v="8"/>
    <m/>
    <m/>
    <m/>
    <m/>
    <m/>
    <m/>
    <m/>
    <m/>
    <m/>
    <m/>
    <m/>
    <m/>
    <m/>
    <m/>
    <m/>
    <m/>
    <m/>
    <s v="нарушений не было"/>
    <m/>
    <m/>
    <s v="неуч.вр."/>
  </r>
  <r>
    <x v="8"/>
    <x v="13"/>
    <s v="РН-ЭН"/>
    <x v="251"/>
    <m/>
    <m/>
    <m/>
    <d v="1899-12-30T00:00:00"/>
    <m/>
    <m/>
    <m/>
    <x v="4"/>
    <m/>
    <x v="3"/>
    <x v="8"/>
    <m/>
    <m/>
    <m/>
    <m/>
    <m/>
    <m/>
    <m/>
    <m/>
    <m/>
    <m/>
    <m/>
    <m/>
    <m/>
    <m/>
    <m/>
    <m/>
    <m/>
    <s v="нарушений не было"/>
    <m/>
    <m/>
    <s v="неуч.вр."/>
  </r>
  <r>
    <x v="8"/>
    <x v="13"/>
    <s v="РН-ЭН"/>
    <x v="252"/>
    <m/>
    <m/>
    <m/>
    <d v="1899-12-30T00:00:00"/>
    <m/>
    <m/>
    <m/>
    <x v="4"/>
    <m/>
    <x v="3"/>
    <x v="8"/>
    <m/>
    <m/>
    <m/>
    <m/>
    <m/>
    <m/>
    <m/>
    <m/>
    <m/>
    <m/>
    <m/>
    <m/>
    <m/>
    <m/>
    <m/>
    <m/>
    <m/>
    <s v="нарушений не было"/>
    <m/>
    <m/>
    <s v="неуч.вр."/>
  </r>
  <r>
    <x v="8"/>
    <x v="13"/>
    <s v="РН-ЭН"/>
    <x v="253"/>
    <m/>
    <m/>
    <m/>
    <d v="1899-12-30T00:00:00"/>
    <m/>
    <m/>
    <m/>
    <x v="4"/>
    <m/>
    <x v="3"/>
    <x v="8"/>
    <m/>
    <m/>
    <m/>
    <m/>
    <m/>
    <m/>
    <m/>
    <m/>
    <m/>
    <m/>
    <m/>
    <m/>
    <m/>
    <m/>
    <m/>
    <m/>
    <m/>
    <s v="нарушений не было"/>
    <m/>
    <m/>
    <s v="неуч.вр."/>
  </r>
  <r>
    <x v="8"/>
    <x v="13"/>
    <s v="РН-ЭН"/>
    <x v="254"/>
    <m/>
    <m/>
    <m/>
    <d v="1899-12-30T00:00:00"/>
    <m/>
    <m/>
    <m/>
    <x v="4"/>
    <m/>
    <x v="3"/>
    <x v="8"/>
    <m/>
    <m/>
    <m/>
    <m/>
    <m/>
    <m/>
    <m/>
    <m/>
    <m/>
    <m/>
    <m/>
    <m/>
    <m/>
    <m/>
    <m/>
    <m/>
    <m/>
    <s v="нарушений не было"/>
    <m/>
    <m/>
    <s v="неуч.вр."/>
  </r>
  <r>
    <x v="8"/>
    <x v="13"/>
    <s v="РН-ЭН"/>
    <x v="255"/>
    <m/>
    <m/>
    <m/>
    <d v="1899-12-30T00:00:00"/>
    <m/>
    <m/>
    <m/>
    <x v="4"/>
    <m/>
    <x v="3"/>
    <x v="8"/>
    <m/>
    <m/>
    <m/>
    <m/>
    <m/>
    <m/>
    <m/>
    <m/>
    <m/>
    <m/>
    <m/>
    <m/>
    <m/>
    <m/>
    <m/>
    <m/>
    <m/>
    <s v="нарушений не было"/>
    <m/>
    <m/>
    <s v="неуч.вр."/>
  </r>
  <r>
    <x v="8"/>
    <x v="13"/>
    <s v="РН-ЭН"/>
    <x v="256"/>
    <m/>
    <m/>
    <m/>
    <d v="1899-12-30T00:00:00"/>
    <m/>
    <m/>
    <m/>
    <x v="4"/>
    <m/>
    <x v="3"/>
    <x v="8"/>
    <m/>
    <m/>
    <m/>
    <m/>
    <m/>
    <m/>
    <m/>
    <m/>
    <m/>
    <m/>
    <m/>
    <m/>
    <m/>
    <m/>
    <m/>
    <m/>
    <m/>
    <s v="нарушений не было"/>
    <m/>
    <m/>
    <s v="неуч.вр."/>
  </r>
  <r>
    <x v="8"/>
    <x v="13"/>
    <s v="РН-ЭН"/>
    <x v="22"/>
    <m/>
    <m/>
    <m/>
    <d v="1899-12-30T00:00:00"/>
    <m/>
    <m/>
    <m/>
    <x v="4"/>
    <m/>
    <x v="3"/>
    <x v="8"/>
    <m/>
    <m/>
    <m/>
    <m/>
    <m/>
    <m/>
    <m/>
    <m/>
    <m/>
    <m/>
    <m/>
    <m/>
    <m/>
    <m/>
    <m/>
    <m/>
    <m/>
    <s v="нарушений не было"/>
    <m/>
    <m/>
    <s v="неуч.вр."/>
  </r>
  <r>
    <x v="8"/>
    <x v="13"/>
    <s v="РН-ЭН"/>
    <x v="257"/>
    <m/>
    <m/>
    <m/>
    <d v="1899-12-30T00:00:00"/>
    <m/>
    <m/>
    <m/>
    <x v="4"/>
    <m/>
    <x v="3"/>
    <x v="8"/>
    <m/>
    <m/>
    <m/>
    <m/>
    <m/>
    <m/>
    <m/>
    <m/>
    <m/>
    <m/>
    <m/>
    <m/>
    <m/>
    <m/>
    <m/>
    <m/>
    <m/>
    <s v="нарушений не было"/>
    <m/>
    <m/>
    <s v="неуч.вр."/>
  </r>
  <r>
    <x v="8"/>
    <x v="13"/>
    <s v="РН-ЭН"/>
    <x v="258"/>
    <m/>
    <m/>
    <m/>
    <d v="1899-12-30T00:00:00"/>
    <m/>
    <m/>
    <m/>
    <x v="4"/>
    <m/>
    <x v="3"/>
    <x v="8"/>
    <m/>
    <m/>
    <m/>
    <m/>
    <m/>
    <m/>
    <m/>
    <m/>
    <m/>
    <m/>
    <m/>
    <m/>
    <m/>
    <m/>
    <m/>
    <m/>
    <m/>
    <s v="нарушений не было"/>
    <m/>
    <m/>
    <s v="неуч.вр."/>
  </r>
  <r>
    <x v="8"/>
    <x v="13"/>
    <s v="РН-ЭН"/>
    <x v="259"/>
    <m/>
    <m/>
    <m/>
    <d v="1899-12-30T00:00:00"/>
    <m/>
    <m/>
    <m/>
    <x v="4"/>
    <m/>
    <x v="3"/>
    <x v="8"/>
    <m/>
    <m/>
    <m/>
    <m/>
    <m/>
    <m/>
    <m/>
    <m/>
    <m/>
    <m/>
    <m/>
    <m/>
    <m/>
    <m/>
    <m/>
    <m/>
    <m/>
    <s v="нарушений не было"/>
    <m/>
    <m/>
    <s v="неуч.вр."/>
  </r>
  <r>
    <x v="8"/>
    <x v="13"/>
    <s v="РН-ЭН"/>
    <x v="260"/>
    <m/>
    <m/>
    <m/>
    <d v="1899-12-30T00:00:00"/>
    <m/>
    <m/>
    <m/>
    <x v="4"/>
    <m/>
    <x v="3"/>
    <x v="8"/>
    <m/>
    <m/>
    <m/>
    <m/>
    <m/>
    <m/>
    <m/>
    <m/>
    <m/>
    <m/>
    <m/>
    <m/>
    <m/>
    <m/>
    <m/>
    <m/>
    <m/>
    <s v="нарушений не было"/>
    <m/>
    <m/>
    <s v="неуч.вр."/>
  </r>
  <r>
    <x v="8"/>
    <x v="13"/>
    <s v="РН-ЭН"/>
    <x v="261"/>
    <m/>
    <m/>
    <m/>
    <d v="1899-12-30T00:00:00"/>
    <m/>
    <m/>
    <m/>
    <x v="4"/>
    <m/>
    <x v="3"/>
    <x v="8"/>
    <m/>
    <m/>
    <m/>
    <m/>
    <m/>
    <m/>
    <m/>
    <m/>
    <m/>
    <m/>
    <m/>
    <m/>
    <m/>
    <m/>
    <m/>
    <m/>
    <m/>
    <s v="нарушений не было"/>
    <m/>
    <m/>
    <s v="неуч.вр."/>
  </r>
  <r>
    <x v="8"/>
    <x v="13"/>
    <s v="РН-ЭН"/>
    <x v="262"/>
    <m/>
    <m/>
    <m/>
    <d v="1899-12-30T00:00:00"/>
    <m/>
    <m/>
    <m/>
    <x v="4"/>
    <m/>
    <x v="3"/>
    <x v="8"/>
    <m/>
    <m/>
    <m/>
    <m/>
    <m/>
    <m/>
    <m/>
    <m/>
    <m/>
    <m/>
    <m/>
    <m/>
    <m/>
    <m/>
    <m/>
    <m/>
    <m/>
    <s v="нарушений не было"/>
    <m/>
    <m/>
    <m/>
  </r>
  <r>
    <x v="8"/>
    <x v="13"/>
    <s v="РН-ЭН"/>
    <x v="263"/>
    <m/>
    <m/>
    <m/>
    <d v="1899-12-30T00:00:00"/>
    <m/>
    <m/>
    <m/>
    <x v="4"/>
    <m/>
    <x v="3"/>
    <x v="8"/>
    <m/>
    <m/>
    <m/>
    <m/>
    <m/>
    <m/>
    <m/>
    <m/>
    <m/>
    <m/>
    <m/>
    <m/>
    <m/>
    <m/>
    <m/>
    <m/>
    <m/>
    <s v="нарушений не было"/>
    <m/>
    <m/>
    <m/>
  </r>
  <r>
    <x v="8"/>
    <x v="13"/>
    <s v="РН-ЭН"/>
    <x v="264"/>
    <m/>
    <m/>
    <m/>
    <d v="1899-12-30T00:00:00"/>
    <m/>
    <m/>
    <m/>
    <x v="4"/>
    <m/>
    <x v="3"/>
    <x v="8"/>
    <m/>
    <m/>
    <m/>
    <m/>
    <m/>
    <m/>
    <m/>
    <m/>
    <m/>
    <m/>
    <m/>
    <m/>
    <m/>
    <m/>
    <m/>
    <m/>
    <m/>
    <s v="нарушений не было"/>
    <m/>
    <m/>
    <m/>
  </r>
  <r>
    <x v="8"/>
    <x v="13"/>
    <s v="РН-ЭН"/>
    <x v="265"/>
    <m/>
    <m/>
    <m/>
    <d v="1899-12-30T00:00:00"/>
    <m/>
    <m/>
    <m/>
    <x v="4"/>
    <m/>
    <x v="3"/>
    <x v="8"/>
    <m/>
    <m/>
    <m/>
    <m/>
    <m/>
    <m/>
    <m/>
    <m/>
    <m/>
    <m/>
    <m/>
    <m/>
    <m/>
    <m/>
    <m/>
    <m/>
    <m/>
    <s v="нарушений не было"/>
    <m/>
    <m/>
    <m/>
  </r>
  <r>
    <x v="8"/>
    <x v="13"/>
    <s v="РН-ЭН"/>
    <x v="266"/>
    <m/>
    <m/>
    <m/>
    <d v="1899-12-30T00:00:00"/>
    <m/>
    <m/>
    <m/>
    <x v="4"/>
    <m/>
    <x v="3"/>
    <x v="8"/>
    <m/>
    <m/>
    <m/>
    <m/>
    <m/>
    <m/>
    <m/>
    <m/>
    <m/>
    <m/>
    <m/>
    <m/>
    <m/>
    <m/>
    <m/>
    <m/>
    <m/>
    <s v="нарушений не было"/>
    <m/>
    <m/>
    <m/>
  </r>
  <r>
    <x v="8"/>
    <x v="13"/>
    <s v="РН-ЭН"/>
    <x v="267"/>
    <d v="1899-12-30T10:50:00"/>
    <d v="2014-10-25T00:00:00"/>
    <d v="1899-12-30T14:55:00"/>
    <d v="1899-12-30T04:05:00"/>
    <n v="7"/>
    <s v="ТО"/>
    <s v="АПВН, РПВУ"/>
    <x v="2"/>
    <s v="Ф-151 ПС 35/6 кВ &quot;Ачикулак Нефть-15&quot;"/>
    <x v="2"/>
    <x v="2"/>
    <s v="Ф-151"/>
    <s v="АО Ф-151 ТО АПВН, отпайка от опоры №91 в пролете опор №25-30 растут деревья в охранной зоне ВЛ-6кВ ветки под мокрым снегом свисли на провода, отключили ЛР-1/151 "/>
    <n v="6.2939999999999996"/>
    <n v="0.73799999999999999"/>
    <n v="7.032"/>
    <s v="ТЧ"/>
    <n v="2002"/>
    <s v="АС-70"/>
    <s v="нет данных"/>
    <s v="06.2014"/>
    <n v="100"/>
    <s v="12.2014"/>
    <n v="0"/>
    <s v="06.2014"/>
    <s v="КП24"/>
    <m/>
    <m/>
    <s v="АО Ф-151 ТО АПВН, отпайка от опоры №91 в пролете опор №25-30 растут деревья в охранной зоне ВЛ-6кВ ветки под мокрым снегом свисли на провода, отключили ЛР-1/151 "/>
    <m/>
    <m/>
    <m/>
  </r>
  <r>
    <x v="8"/>
    <x v="13"/>
    <s v="РН-ЭН"/>
    <x v="268"/>
    <m/>
    <m/>
    <m/>
    <m/>
    <m/>
    <m/>
    <m/>
    <x v="4"/>
    <m/>
    <x v="3"/>
    <x v="8"/>
    <m/>
    <m/>
    <m/>
    <m/>
    <m/>
    <m/>
    <m/>
    <m/>
    <m/>
    <m/>
    <m/>
    <m/>
    <m/>
    <m/>
    <m/>
    <m/>
    <m/>
    <s v="нарушений не было"/>
    <m/>
    <m/>
    <m/>
  </r>
  <r>
    <x v="8"/>
    <x v="13"/>
    <s v="РН-ЭН"/>
    <x v="269"/>
    <m/>
    <m/>
    <m/>
    <m/>
    <m/>
    <m/>
    <m/>
    <x v="4"/>
    <m/>
    <x v="3"/>
    <x v="8"/>
    <m/>
    <m/>
    <m/>
    <m/>
    <m/>
    <m/>
    <m/>
    <m/>
    <m/>
    <m/>
    <m/>
    <m/>
    <m/>
    <m/>
    <m/>
    <m/>
    <m/>
    <s v="нарушений не было"/>
    <m/>
    <m/>
    <m/>
  </r>
  <r>
    <x v="8"/>
    <x v="13"/>
    <s v="РН-ЭН"/>
    <x v="270"/>
    <m/>
    <m/>
    <m/>
    <m/>
    <m/>
    <m/>
    <m/>
    <x v="4"/>
    <m/>
    <x v="3"/>
    <x v="8"/>
    <m/>
    <m/>
    <m/>
    <m/>
    <m/>
    <m/>
    <m/>
    <m/>
    <m/>
    <m/>
    <m/>
    <m/>
    <m/>
    <m/>
    <m/>
    <m/>
    <m/>
    <s v="нарушений не было"/>
    <m/>
    <m/>
    <m/>
  </r>
  <r>
    <x v="8"/>
    <x v="13"/>
    <s v="РН-ЭН"/>
    <x v="271"/>
    <m/>
    <m/>
    <m/>
    <m/>
    <m/>
    <m/>
    <m/>
    <x v="4"/>
    <m/>
    <x v="3"/>
    <x v="8"/>
    <m/>
    <m/>
    <m/>
    <m/>
    <m/>
    <m/>
    <m/>
    <m/>
    <m/>
    <m/>
    <m/>
    <m/>
    <m/>
    <m/>
    <m/>
    <m/>
    <m/>
    <s v="нарушений не было"/>
    <m/>
    <m/>
    <m/>
  </r>
  <r>
    <x v="8"/>
    <x v="13"/>
    <s v="РН-ЭН"/>
    <x v="272"/>
    <m/>
    <m/>
    <m/>
    <m/>
    <m/>
    <m/>
    <m/>
    <x v="4"/>
    <m/>
    <x v="3"/>
    <x v="8"/>
    <m/>
    <m/>
    <m/>
    <m/>
    <m/>
    <m/>
    <m/>
    <m/>
    <m/>
    <m/>
    <m/>
    <m/>
    <m/>
    <m/>
    <m/>
    <m/>
    <m/>
    <s v="нарушений не было"/>
    <m/>
    <m/>
    <m/>
  </r>
  <r>
    <x v="8"/>
    <x v="13"/>
    <s v="РН-ЭН"/>
    <x v="273"/>
    <m/>
    <m/>
    <m/>
    <d v="1899-12-30T00:00:00"/>
    <m/>
    <m/>
    <m/>
    <x v="4"/>
    <m/>
    <x v="3"/>
    <x v="8"/>
    <m/>
    <m/>
    <m/>
    <m/>
    <m/>
    <m/>
    <m/>
    <m/>
    <m/>
    <m/>
    <m/>
    <m/>
    <m/>
    <m/>
    <m/>
    <m/>
    <m/>
    <s v="нарушений не было"/>
    <m/>
    <m/>
    <m/>
  </r>
  <r>
    <x v="9"/>
    <x v="13"/>
    <s v="РН-ЭН"/>
    <x v="274"/>
    <m/>
    <m/>
    <m/>
    <d v="1899-12-30T00:00:00"/>
    <m/>
    <m/>
    <m/>
    <x v="4"/>
    <m/>
    <x v="3"/>
    <x v="8"/>
    <m/>
    <m/>
    <m/>
    <m/>
    <m/>
    <m/>
    <m/>
    <m/>
    <m/>
    <m/>
    <m/>
    <m/>
    <m/>
    <m/>
    <m/>
    <m/>
    <m/>
    <s v="нарушений не было"/>
    <m/>
    <m/>
    <m/>
  </r>
  <r>
    <x v="9"/>
    <x v="13"/>
    <s v="РН-ЭН"/>
    <x v="275"/>
    <m/>
    <m/>
    <m/>
    <d v="1899-12-30T00:00:00"/>
    <m/>
    <m/>
    <m/>
    <x v="4"/>
    <m/>
    <x v="3"/>
    <x v="8"/>
    <m/>
    <m/>
    <m/>
    <m/>
    <m/>
    <m/>
    <m/>
    <m/>
    <m/>
    <m/>
    <m/>
    <m/>
    <m/>
    <m/>
    <m/>
    <m/>
    <m/>
    <s v="нарушений не было"/>
    <m/>
    <m/>
    <m/>
  </r>
  <r>
    <x v="9"/>
    <x v="13"/>
    <s v="РН-ЭН"/>
    <x v="23"/>
    <d v="1899-12-30T10:30:00"/>
    <d v="2014-11-03T00:00:00"/>
    <d v="1899-12-30T15:53:00"/>
    <d v="1899-12-30T05:23:00"/>
    <n v="0"/>
    <s v="ТО"/>
    <s v="АПВН, РПВУ"/>
    <x v="2"/>
    <s v="Ф-620 ПС 110/10/6 Нефтекумская (ПЭС)"/>
    <x v="2"/>
    <x v="2"/>
    <s v="Ф-620"/>
    <s v="АО Ф-620 ТО АПВН, срыв двух изоляторов Ф- &quot;В&quot;,&quot;С&quot; на опоре № 19  сильные порывы ветра"/>
    <m/>
    <m/>
    <m/>
    <s v="ТЧ"/>
    <s v="нет данных"/>
    <s v="АС-70"/>
    <s v="нет данных"/>
    <s v="05.2014"/>
    <n v="100"/>
    <s v="11.2014"/>
    <n v="0"/>
    <s v="05.2014"/>
    <s v="КП15"/>
    <s v="ПУ9"/>
    <m/>
    <s v="АО Ф-620 ТО АПВН, срыв двух изоляторов Ф- &quot;В&quot;,&quot;С&quot; на опоре № 19  (порывы ветра 15,4 м/с)"/>
    <m/>
    <m/>
    <m/>
  </r>
  <r>
    <x v="9"/>
    <x v="13"/>
    <s v="РН-ЭН"/>
    <x v="276"/>
    <d v="1899-12-30T05:22:00"/>
    <d v="2014-11-04T00:00:00"/>
    <d v="1899-12-30T05:43:00"/>
    <d v="1899-12-30T00:21:00"/>
    <m/>
    <m/>
    <s v="РПВУ (АПВ-нет)"/>
    <x v="5"/>
    <s v="Ф-615, Ф-616 ячейки 6кВ &quot;УПН&quot; ЦППН-1,Ф-160 ВЛ-10кВ"/>
    <x v="2"/>
    <x v="3"/>
    <s v="Ф-615,Ф-616"/>
    <s v="АО Ф-615,Ф-616 ВЛ-6кВ (УПН) Ф-160 Вл-10кВ ПС 35/10кВ &quot;Чкаловская&quot;  (сильный скачёк напряжения)"/>
    <m/>
    <m/>
    <m/>
    <s v="ЗА"/>
    <s v="нет данных"/>
    <s v="АС-70"/>
    <s v="нет данных"/>
    <s v="07.2014"/>
    <n v="100"/>
    <s v="01.2015"/>
    <n v="0"/>
    <s v="07.2014"/>
    <s v="КП18"/>
    <s v="ПУ9"/>
    <m/>
    <s v="АО Ф-615,Ф-616 РУ-6 кВ &quot;УПН&quot; ЦППН-1   (перенапряжение во внешних сетях)"/>
    <m/>
    <m/>
    <m/>
  </r>
  <r>
    <x v="9"/>
    <x v="13"/>
    <s v="РН-ЭН"/>
    <x v="276"/>
    <d v="1899-12-30T05:22:00"/>
    <d v="2014-11-04T00:00:00"/>
    <d v="1899-12-30T06:39:00"/>
    <d v="1899-12-30T01:17:00"/>
    <n v="63"/>
    <m/>
    <s v="АПВН, РПВУ"/>
    <x v="5"/>
    <s v="Л-556 ПС 35/6кВ &quot;Лесная-14&quot;,Л-558 ПС 35/6кВ &quot;Ачикулак-Нефть-15&quot;, Ф-423 ПС110/10кВ &quot;Урожайненская&quot;(ПЭС)"/>
    <x v="0"/>
    <x v="2"/>
    <s v="Л-556,Л-558,Ф-497"/>
    <s v="При срабатывании защиты по АЧР на ПС 110/35/10 кВ &quot;Ачикулакская&quot; АО Л-549, Л-556 , под отключение попала ПС 35/6кВ &quot;Лесная-14&quot;,  Л-558 ПС 35/6кВ &quot;Ачикулак-Нефть-15&quot;,  по Ф-423 ПС110/10 кВ &quot;Урожайненская&quot;  (перенапряжение во внешних сетях)"/>
    <n v="19.664000000000001"/>
    <n v="31.866"/>
    <n v="51.53"/>
    <s v="ЗА"/>
    <n v="1985"/>
    <s v="АС-120"/>
    <s v="нет данных"/>
    <s v="09.2014"/>
    <n v="100"/>
    <s v="03.2015"/>
    <n v="0"/>
    <s v="09.2014"/>
    <s v="КП18"/>
    <s v="ПУ9"/>
    <m/>
    <s v="При срабатывании защиты по АЧР на ПС 110/35/10 кВ &quot;Ачикулакская&quot; АО Л-549, Л-556 , под отключение попала ПС 35/6кВ &quot;Лесная-14&quot;,  Л-558 ПС 35/6кВ &quot;Ачикулак-Нефть-15&quot;,  по Ф-423 ПС110/10 кВ &quot;Урожайненская&quot;  (перенапряжение во внешних сетях)"/>
    <m/>
    <m/>
    <m/>
  </r>
  <r>
    <x v="9"/>
    <x v="13"/>
    <s v="РН-ЭН"/>
    <x v="276"/>
    <d v="1899-12-30T05:22:00"/>
    <d v="2014-11-04T00:00:00"/>
    <d v="1899-12-30T17:50:00"/>
    <d v="1899-12-30T12:28:00"/>
    <n v="33"/>
    <m/>
    <m/>
    <x v="5"/>
    <s v="Л-304 ПС110/ 35/6кВ &quot;Восточная-4&quot; "/>
    <x v="0"/>
    <x v="0"/>
    <s v="Л-304"/>
    <s v="АО В-Л304 на ПС 110/35/6 кВ &quot;Восточная-4&quot;, АПВН, под отключение попали  ПС 35/6 кВ &quot;Махмуд Мектеб-9&quot;ПС 35/6 кВ &quot;Русский Хутор-7&quot;, ПС 35/6 кВ &quot;Амур Курган-8&quot;  (перенапряжение во внешних сетях) до 40,2 кВ"/>
    <n v="80.328999999999994"/>
    <n v="1.849"/>
    <n v="82.177999999999997"/>
    <s v="РЗА"/>
    <n v="2008"/>
    <s v="ВБЭТ-35II-25/630УХЛ1"/>
    <s v="нет данных"/>
    <s v="10.2014"/>
    <n v="100"/>
    <s v="01.2015"/>
    <n v="0"/>
    <s v="10.2014"/>
    <s v="КП18"/>
    <s v="ПУ9"/>
    <m/>
    <s v="произвели подачу напряжжения по аварийной схеме на  ПС 35/6 кВ &quot;Русский Хутор-7&quot;, ПС 35/6 кВ &quot;Амур Курган-8&quot; и ПС 35/6 кВ &quot;Махмуд Мектеб-9&quot; ; ПС110/ 35/6кВ &quot;Восточная-4&quot;-отключена до восстановления кабелей РЗА"/>
    <m/>
    <m/>
    <m/>
  </r>
  <r>
    <x v="9"/>
    <x v="13"/>
    <s v="РН-ЭН"/>
    <x v="276"/>
    <d v="1899-12-30T07:16:00"/>
    <d v="2014-11-17T00:00:00"/>
    <d v="1899-12-30T15:10:00"/>
    <d v="1900-01-12T07:49:00"/>
    <n v="37"/>
    <m/>
    <m/>
    <x v="5"/>
    <s v="Л-67 110кВ  ПС110/ 35/6кВ &quot;Восточная-4&quot; "/>
    <x v="0"/>
    <x v="0"/>
    <s v="Л-67"/>
    <s v="Аварийно отключили  Л-67 на ПС 110/35/6 кВ &quot;Затеречная-1&quot;, питающая  ПС 110/35/6 кВ &quot;Восточная-4 под отключение попали Ф-41,Ф-42,Ф-43,Ф-44,Ф-45,ПС 35/6кВ &quot;Камышовая-5&quot;.из-за выхода из строя (задымление) ОПУ-110"/>
    <n v="868.66"/>
    <m/>
    <n v="868.66"/>
    <s v="РЗА"/>
    <n v="2008"/>
    <s v="АВВГ-14х1,5"/>
    <s v="нет данных"/>
    <s v="10.2014"/>
    <n v="100"/>
    <s v="01.2015"/>
    <n v="0"/>
    <s v="10.2014"/>
    <s v="КП18"/>
    <s v="ПУ9"/>
    <s v="ПУ5"/>
    <s v=" ПС110/ 35/6кВ &quot;Восточная-4&quot;-отключена до восстановления кабелей управления и защит в ОПУ"/>
    <m/>
    <m/>
    <m/>
  </r>
  <r>
    <x v="9"/>
    <x v="13"/>
    <s v="РН-ЭН"/>
    <x v="276"/>
    <d v="1899-12-30T13:09:00"/>
    <d v="2014-11-04T00:00:00"/>
    <d v="1899-12-30T18:10:00"/>
    <d v="1899-12-30T05:01:00"/>
    <n v="15"/>
    <m/>
    <m/>
    <x v="0"/>
    <s v="Л-556 ПС 35/6кВ &quot;Лесная-14&quot;"/>
    <x v="0"/>
    <x v="0"/>
    <s v="Л-556"/>
    <s v="ВЛ-35 кВ Л-556 отключалась для безопасного производства работ на ПС 110/35/10 кВ &quot;Ачикулакская&quot; на ВЛ-35кВ , при подключении Л-557, на резервную ячейку."/>
    <n v="16.469000000000001"/>
    <n v="0.872"/>
    <n v="17.341000000000001"/>
    <s v="ТЧ"/>
    <n v="1974"/>
    <s v="АС-120"/>
    <s v="нет данных"/>
    <s v="07.2014"/>
    <n v="100"/>
    <s v="01.2015"/>
    <n v="0"/>
    <s v="07.2014"/>
    <s v="КП24"/>
    <s v="ПУ5"/>
    <m/>
    <s v="произвели подключение Л-557 питающую ПС 35/6 кВ &quot;Махмуд Мектеб-9&quot; от резервной ячейки на  ПС 110/35/10 кВ &quot;Ачикулакская&quot;"/>
    <m/>
    <m/>
    <m/>
  </r>
  <r>
    <x v="9"/>
    <x v="13"/>
    <s v="РН-ЭН"/>
    <x v="277"/>
    <m/>
    <m/>
    <m/>
    <d v="1899-12-30T00:00:00"/>
    <m/>
    <m/>
    <m/>
    <x v="4"/>
    <m/>
    <x v="3"/>
    <x v="8"/>
    <m/>
    <m/>
    <m/>
    <m/>
    <m/>
    <m/>
    <m/>
    <m/>
    <m/>
    <m/>
    <m/>
    <m/>
    <m/>
    <m/>
    <m/>
    <m/>
    <m/>
    <s v="нарушений не было"/>
    <m/>
    <m/>
    <m/>
  </r>
  <r>
    <x v="9"/>
    <x v="13"/>
    <s v="РН-ЭН"/>
    <x v="278"/>
    <m/>
    <m/>
    <m/>
    <d v="1899-12-30T00:00:00"/>
    <m/>
    <m/>
    <m/>
    <x v="4"/>
    <m/>
    <x v="3"/>
    <x v="8"/>
    <m/>
    <m/>
    <m/>
    <m/>
    <m/>
    <m/>
    <m/>
    <m/>
    <m/>
    <m/>
    <m/>
    <m/>
    <m/>
    <m/>
    <m/>
    <m/>
    <m/>
    <s v="нарушений не было"/>
    <m/>
    <m/>
    <m/>
  </r>
  <r>
    <x v="9"/>
    <x v="13"/>
    <s v="РН-ЭН"/>
    <x v="26"/>
    <m/>
    <m/>
    <m/>
    <d v="1899-12-30T00:00:00"/>
    <m/>
    <m/>
    <m/>
    <x v="4"/>
    <m/>
    <x v="3"/>
    <x v="8"/>
    <m/>
    <m/>
    <m/>
    <m/>
    <m/>
    <m/>
    <m/>
    <m/>
    <m/>
    <m/>
    <m/>
    <m/>
    <m/>
    <m/>
    <m/>
    <m/>
    <m/>
    <s v="нарушений не было"/>
    <m/>
    <m/>
    <m/>
  </r>
  <r>
    <x v="9"/>
    <x v="13"/>
    <s v="РН-ЭН"/>
    <x v="289"/>
    <m/>
    <m/>
    <m/>
    <d v="1899-12-30T00:00:00"/>
    <m/>
    <m/>
    <m/>
    <x v="4"/>
    <m/>
    <x v="3"/>
    <x v="8"/>
    <m/>
    <m/>
    <m/>
    <m/>
    <m/>
    <m/>
    <m/>
    <m/>
    <m/>
    <m/>
    <m/>
    <m/>
    <m/>
    <m/>
    <m/>
    <m/>
    <m/>
    <s v="нарушений не было"/>
    <m/>
    <m/>
    <m/>
  </r>
  <r>
    <x v="9"/>
    <x v="13"/>
    <s v="РН-ЭН"/>
    <x v="290"/>
    <m/>
    <m/>
    <m/>
    <d v="1899-12-30T00:00:00"/>
    <m/>
    <m/>
    <m/>
    <x v="4"/>
    <m/>
    <x v="3"/>
    <x v="8"/>
    <m/>
    <m/>
    <m/>
    <m/>
    <m/>
    <m/>
    <m/>
    <m/>
    <m/>
    <m/>
    <m/>
    <m/>
    <m/>
    <m/>
    <m/>
    <m/>
    <m/>
    <s v="нарушений не было"/>
    <m/>
    <m/>
    <m/>
  </r>
  <r>
    <x v="9"/>
    <x v="13"/>
    <s v="РН-ЭН"/>
    <x v="291"/>
    <m/>
    <m/>
    <m/>
    <d v="1899-12-30T00:00:00"/>
    <m/>
    <m/>
    <m/>
    <x v="4"/>
    <m/>
    <x v="3"/>
    <x v="8"/>
    <m/>
    <m/>
    <m/>
    <m/>
    <m/>
    <m/>
    <m/>
    <m/>
    <m/>
    <m/>
    <m/>
    <m/>
    <m/>
    <m/>
    <m/>
    <m/>
    <m/>
    <s v="нарушений не было"/>
    <m/>
    <m/>
    <m/>
  </r>
  <r>
    <x v="9"/>
    <x v="13"/>
    <s v="РН-ЭН"/>
    <x v="292"/>
    <m/>
    <m/>
    <m/>
    <d v="1899-12-30T00:00:00"/>
    <m/>
    <m/>
    <m/>
    <x v="4"/>
    <m/>
    <x v="3"/>
    <x v="8"/>
    <m/>
    <m/>
    <m/>
    <m/>
    <m/>
    <m/>
    <m/>
    <m/>
    <m/>
    <m/>
    <m/>
    <m/>
    <m/>
    <m/>
    <m/>
    <m/>
    <m/>
    <s v="нарушений не было"/>
    <m/>
    <m/>
    <m/>
  </r>
  <r>
    <x v="9"/>
    <x v="13"/>
    <s v="РН-ЭН"/>
    <x v="293"/>
    <d v="1899-12-30T00:30:00"/>
    <d v="2014-11-24T00:00:00"/>
    <d v="1899-12-30T00:54:00"/>
    <d v="1899-12-30T00:24:00"/>
    <n v="3"/>
    <s v="МТЗ"/>
    <s v="АПВН, РПВУ"/>
    <x v="3"/>
    <s v="Ф-114 ПС 35/6кВ &quot;Величаевка-11&quot;"/>
    <x v="2"/>
    <x v="2"/>
    <s v="Ф-114"/>
    <s v="АО В-Ф-114 ПС 35/6 Величаевка-11, АПВН, РПВУ при включении ЛР-197/114 КТП скв. 197 Величаевское, сгорели 2 ПК-10 (Ф-&quot;В&quot;,&quot;С&quot;) из-за отгорания наконечника шлейфа Ф-&quot;С&quot; на неподвижном ноже рубильника Р-400"/>
    <n v="0.52500000000000002"/>
    <n v="6.6000000000000003E-2"/>
    <n v="0.59099999999999997"/>
    <s v="ТЧ"/>
    <n v="1958"/>
    <s v="АС-70"/>
    <s v="нет данных"/>
    <s v="05.2014"/>
    <n v="100"/>
    <s v="11.2014"/>
    <n v="0"/>
    <s v="05.2014"/>
    <s v="КП23"/>
    <m/>
    <m/>
    <s v="АО В-Ф-114 ПС 35/6 Величаевка-11, АПВН, РПВУ при включении ЛР-197/114 КТП скв. 197 Величаевское, сгорели 2 ПК-10 (Ф-&quot;В&quot;,&quot;С&quot;) из-за отгорания наконечника шлейфа Ф-&quot;С&quot; на неподвижном ноже рубильника Р-400"/>
    <m/>
    <m/>
    <m/>
  </r>
  <r>
    <x v="9"/>
    <x v="13"/>
    <s v="РН-ЭН"/>
    <x v="294"/>
    <m/>
    <m/>
    <m/>
    <d v="1899-12-30T00:00:00"/>
    <m/>
    <m/>
    <m/>
    <x v="4"/>
    <m/>
    <x v="3"/>
    <x v="8"/>
    <m/>
    <m/>
    <m/>
    <m/>
    <m/>
    <m/>
    <m/>
    <m/>
    <m/>
    <m/>
    <m/>
    <m/>
    <m/>
    <m/>
    <m/>
    <m/>
    <m/>
    <s v="нарушений не было"/>
    <m/>
    <m/>
    <m/>
  </r>
  <r>
    <x v="9"/>
    <x v="13"/>
    <s v="РН-ЭН"/>
    <x v="295"/>
    <m/>
    <m/>
    <m/>
    <d v="1899-12-30T00:00:00"/>
    <m/>
    <m/>
    <m/>
    <x v="4"/>
    <m/>
    <x v="3"/>
    <x v="8"/>
    <m/>
    <m/>
    <m/>
    <m/>
    <m/>
    <m/>
    <m/>
    <m/>
    <m/>
    <m/>
    <m/>
    <m/>
    <m/>
    <m/>
    <m/>
    <m/>
    <m/>
    <s v="нарушений не было"/>
    <m/>
    <m/>
    <m/>
  </r>
  <r>
    <x v="9"/>
    <x v="13"/>
    <s v="РН-ЭН"/>
    <x v="337"/>
    <m/>
    <m/>
    <m/>
    <d v="1899-12-30T00:00:00"/>
    <m/>
    <m/>
    <m/>
    <x v="4"/>
    <m/>
    <x v="3"/>
    <x v="8"/>
    <m/>
    <m/>
    <m/>
    <m/>
    <m/>
    <m/>
    <m/>
    <m/>
    <m/>
    <m/>
    <m/>
    <m/>
    <m/>
    <m/>
    <m/>
    <m/>
    <m/>
    <s v="нарушений не было"/>
    <m/>
    <m/>
    <m/>
  </r>
  <r>
    <x v="10"/>
    <x v="13"/>
    <s v="РН-ЭН"/>
    <x v="351"/>
    <d v="1899-12-30T19:38:00"/>
    <d v="2014-12-09T00:00:00"/>
    <d v="1899-12-30T19:51:00"/>
    <d v="1899-12-30T00:13:00"/>
    <n v="78"/>
    <s v="МТЗ"/>
    <s v="РПВУ (АПВ-нет)"/>
    <x v="0"/>
    <s v="В-Л526 ПС 35/6кВ &quot;Зимняя-Ставка-1&quot;"/>
    <x v="0"/>
    <x v="2"/>
    <s v="В-Л526"/>
    <s v="АО В-Л526 ПС 35/6кВ &quot;Зимняя-Ставка-1&quot; от МТЗ, при АО отключении В-Л85 110кВ на ПС 110/35/6кВ &quot;Затеречная-1&quot;(АПВН,РПВН),на ПС110/35/6кВ &quot;Компрессорная- Станция-2&quot; В-Л85 АПВУ.При осмотре ПС 110/35/6 &quot;Компрессорная- Станция-2&quot;-обнаружен дефект, отгорел шлейф Ф-&quot;В&quot; на ВЧ заградителе, Л-85 110кВ."/>
    <n v="4.625"/>
    <n v="6.8890000000000002"/>
    <n v="11.513999999999999"/>
    <s v="ТЧ"/>
    <n v="2004"/>
    <s v="АС-95"/>
    <s v="нет данных"/>
    <s v="07.2014"/>
    <n v="100"/>
    <s v="01.2015"/>
    <n v="0"/>
    <s v="07.2014"/>
    <s v="КП24"/>
    <m/>
    <m/>
    <s v="При осмотре ПС 110/35/6 &quot;Компрессорная- Станция-2&quot;-обнаружен дефект, отгорел шлейф Ф-&quot;В&quot; на ВЧ заградителе, Л-85 110кВ."/>
    <m/>
    <m/>
    <m/>
  </r>
  <r>
    <x v="10"/>
    <x v="13"/>
    <s v="РН-ЭН"/>
    <x v="352"/>
    <m/>
    <m/>
    <m/>
    <d v="1899-12-30T00:00:00"/>
    <m/>
    <m/>
    <m/>
    <x v="4"/>
    <m/>
    <x v="3"/>
    <x v="8"/>
    <m/>
    <m/>
    <m/>
    <m/>
    <m/>
    <m/>
    <m/>
    <m/>
    <m/>
    <m/>
    <m/>
    <m/>
    <m/>
    <m/>
    <m/>
    <m/>
    <m/>
    <s v="нарушений не было"/>
    <m/>
    <m/>
    <m/>
  </r>
  <r>
    <x v="10"/>
    <x v="13"/>
    <s v="РН-ЭН"/>
    <x v="353"/>
    <m/>
    <m/>
    <m/>
    <d v="1899-12-30T00:00:00"/>
    <m/>
    <m/>
    <m/>
    <x v="4"/>
    <m/>
    <x v="3"/>
    <x v="8"/>
    <m/>
    <m/>
    <m/>
    <m/>
    <m/>
    <m/>
    <m/>
    <m/>
    <m/>
    <m/>
    <m/>
    <m/>
    <m/>
    <m/>
    <m/>
    <m/>
    <m/>
    <s v="нарушений не было"/>
    <m/>
    <m/>
    <m/>
  </r>
  <r>
    <x v="10"/>
    <x v="13"/>
    <s v="РН-ЭН"/>
    <x v="362"/>
    <d v="1899-12-30T07:25:00"/>
    <d v="2014-12-22T00:00:00"/>
    <d v="1899-12-30T09:52:00"/>
    <d v="1899-12-30T02:27:00"/>
    <n v="36"/>
    <s v="ТО"/>
    <s v="РПВУ (АПВ-нет)"/>
    <x v="0"/>
    <s v="ВЛ-35 кВ &quot;Л557&quot; от _x000a_ ПС 35/6кВ &quot;Махмуд Мектеб-9&quot;"/>
    <x v="0"/>
    <x v="2"/>
    <s v="ВЛ-35 кВ &quot;Л557&quot; от _x000a_ ПС 35/6кВ &quot;Махмуд Мектеб-9&quot;"/>
    <s v="АО В-Л557 ПС 35\6 кВ&quot; Мектеб-9&quot; от Т.О., РПВУ КИЗ в норме."/>
    <n v="13.95"/>
    <n v="1.0780000000000001"/>
    <n v="15.027999999999999"/>
    <s v="ТЧ"/>
    <n v="1957"/>
    <s v="АС-95"/>
    <s v="нет данных"/>
    <s v="07.2014"/>
    <n v="100"/>
    <s v="01.2015"/>
    <n v="0"/>
    <s v="07.2014"/>
    <s v="КП25"/>
    <m/>
    <m/>
    <s v="АО В-Л557 ПС 35\6 кВ&quot; Мектеб-9&quot; от Т.О., РПВУ КИЗ в норме."/>
    <m/>
    <m/>
    <m/>
  </r>
  <r>
    <x v="10"/>
    <x v="13"/>
    <s v="РН-ЭН"/>
    <x v="343"/>
    <d v="1899-12-30T13:58:00"/>
    <d v="2014-12-24T00:00:00"/>
    <d v="1899-12-30T21:58:00"/>
    <d v="1899-12-30T08:00:00"/>
    <n v="11"/>
    <s v="МТЗ"/>
    <s v="АПВН, РПВУ"/>
    <x v="2"/>
    <s v="ВЛ-6кВ Ф-71 ПС 35/6кВ &quot;Русский-Хутор-7&quot;"/>
    <x v="2"/>
    <x v="2"/>
    <s v="Ф-71"/>
    <s v="АО Ф-71 ВЛ-6кВ ПС 35/6кВ &quot;Русский-Хутор-7&quot; (сильный порывистый ветер, порывы до 33 м/с)"/>
    <n v="18.774000000000001"/>
    <n v="0.54100000000000004"/>
    <n v="19.315000000000001"/>
    <s v="ТЧ"/>
    <n v="1968"/>
    <s v="АС-50"/>
    <s v="нет данных"/>
    <s v="06.2014"/>
    <n v="100"/>
    <s v="12.2014"/>
    <n v="0"/>
    <s v="06.2014"/>
    <s v="КП12"/>
    <s v="ПУ9"/>
    <m/>
    <s v="АО Ф-71 ВЛ-6кВ ПС 35/6кВ &quot;Русский-Хутор-7&quot;. РПВУ Ф-71  КИ в норме , при отключённой яч.Ф-71 (сильный порывистый ветер, порывы до 33 м/с)."/>
    <m/>
    <m/>
    <m/>
  </r>
  <r>
    <x v="10"/>
    <x v="13"/>
    <s v="РН-ЭН"/>
    <x v="343"/>
    <d v="1899-12-30T13:58:00"/>
    <d v="2014-12-25T00:00:00"/>
    <d v="1899-12-30T14:15:00"/>
    <d v="1899-12-31T00:17:00"/>
    <m/>
    <s v="МТЗ"/>
    <s v="РПВУ (АПВ-нет)"/>
    <x v="2"/>
    <s v="ВЛ-6кВ яч.Ф-71 ПС 35/6кВ &quot;Русский-Хутор-7&quot;"/>
    <x v="2"/>
    <x v="2"/>
    <s v="яч.Ф-71"/>
    <s v="АО  яч.Ф-71 ВЛ-6кВ ПС 35/6кВ &quot;Русский-Хутор-7&quot; (сильный порывистый ветер, порывы до 33 м/с)"/>
    <n v="20.913"/>
    <n v="0.17299999999999999"/>
    <n v="21.085999999999999"/>
    <s v="ТЧ"/>
    <n v="1968"/>
    <s v="АС-50"/>
    <s v="нет данных"/>
    <s v="06.2014"/>
    <n v="100"/>
    <s v="12.2014"/>
    <n v="0"/>
    <s v="06.2014"/>
    <s v="КП12"/>
    <s v="ПУ9"/>
    <s v="ПУ8"/>
    <s v="АО яч.Ф-71 ВЛ-6кВ ПС 35/6кВ &quot;Русский-Хутор-7&quot; (сильный порывистый ветер, порывы до 33 м/с)."/>
    <m/>
    <m/>
    <m/>
  </r>
  <r>
    <x v="3"/>
    <x v="14"/>
    <s v="Таас-Юрях Нефтегазодобыча"/>
    <x v="97"/>
    <d v="1899-12-30T15:52:00"/>
    <d v="2014-04-12T00:00:00"/>
    <d v="1899-12-30T18:14:00"/>
    <d v="1899-12-30T02:22:00"/>
    <n v="13"/>
    <s v="БЗГ"/>
    <s v="РПНУ (АПВ-нет)"/>
    <x v="2"/>
    <s v="ВЛ-6кВ"/>
    <x v="2"/>
    <x v="2"/>
    <s v="временная ВЛ отпайка скв 76"/>
    <s v="Порывистый ветер20-30м/с, наклон опоры ВЛ"/>
    <n v="4"/>
    <m/>
    <n v="4"/>
    <s v="СК"/>
    <n v="1993"/>
    <m/>
    <m/>
    <s v="25.07.13."/>
    <m/>
    <s v="25.07.14."/>
    <m/>
    <m/>
    <s v="КП12"/>
    <s v="ПУ8"/>
    <s v="ПУ2"/>
    <m/>
    <m/>
    <m/>
    <m/>
  </r>
  <r>
    <x v="4"/>
    <x v="14"/>
    <s v="Таас-Юрях Нефтегазодобыча"/>
    <x v="117"/>
    <d v="1899-12-30T17:10:00"/>
    <d v="2014-05-10T00:00:00"/>
    <d v="1899-12-30T17:40:00"/>
    <d v="1899-12-30T00:50:00"/>
    <n v="13"/>
    <s v="БЗГ"/>
    <s v="РПНУ (АПВ-нет)"/>
    <x v="2"/>
    <s v="ВЛ-6кВ"/>
    <x v="2"/>
    <x v="2"/>
    <s v="КУ1/1, ГНПС"/>
    <s v="Порывистый ветер10-15м/с, падение сухого дерева на ВЛ"/>
    <n v="20.399999999999999"/>
    <m/>
    <n v="20.399999999999999"/>
    <s v="СК"/>
    <n v="1993"/>
    <m/>
    <m/>
    <s v="13.04.14."/>
    <m/>
    <s v="12.05.14."/>
    <m/>
    <m/>
    <s v="КП19"/>
    <s v="ПУ8"/>
    <s v="ПУ2"/>
    <m/>
    <m/>
    <m/>
    <m/>
  </r>
  <r>
    <x v="5"/>
    <x v="14"/>
    <s v="Таас-Юрях Нефтегазодобыча"/>
    <x v="139"/>
    <d v="1899-12-30T19:58:00"/>
    <d v="2014-06-14T00:00:00"/>
    <d v="1899-12-30T20:35:00"/>
    <d v="1899-12-30T00:37:00"/>
    <n v="46"/>
    <s v="Защита по минимальному давлению газа"/>
    <s v="РПНУ (АПВ-нет)"/>
    <x v="3"/>
    <s v="Энергокомплекс"/>
    <x v="2"/>
    <x v="4"/>
    <s v="СБНГКМ"/>
    <s v="Перерыв в подаче газа на ГТЭС"/>
    <n v="95"/>
    <m/>
    <n v="95"/>
    <s v="ГТУ"/>
    <n v="2013"/>
    <s v="ПАЭС-2500"/>
    <m/>
    <m/>
    <m/>
    <m/>
    <m/>
    <m/>
    <s v="КП24"/>
    <s v="ПУ7"/>
    <m/>
    <m/>
    <m/>
    <m/>
    <m/>
  </r>
  <r>
    <x v="10"/>
    <x v="14"/>
    <s v="Таас-Юрях Нефтегазодобыча"/>
    <x v="360"/>
    <s v="18 - 15"/>
    <d v="2014-12-16T00:00:00"/>
    <s v="20 - 30"/>
    <d v="2015-02-01T00:00:00"/>
    <n v="6"/>
    <s v="SEPAM, однофазное замыкание на землю "/>
    <s v="18 - 17"/>
    <x v="0"/>
    <s v="&quot; Фидер 6&quot;"/>
    <x v="2"/>
    <x v="5"/>
    <s v="ВЛ &quot;Фидер-6&quot;"/>
    <m/>
    <n v="5.0999999999999996"/>
    <m/>
    <n v="5.0999999999999996"/>
    <m/>
    <m/>
    <m/>
    <m/>
    <m/>
    <m/>
    <m/>
    <m/>
    <m/>
    <m/>
    <m/>
    <m/>
    <m/>
    <m/>
    <m/>
    <m/>
  </r>
  <r>
    <x v="10"/>
    <x v="14"/>
    <s v="Таас-Юрях Нефтегазодобыча"/>
    <x v="349"/>
    <d v="1899-12-30T12:50:00"/>
    <d v="2014-12-30T00:00:00"/>
    <d v="1899-12-30T17:41:00"/>
    <d v="1899-12-30T04:51:00"/>
    <n v="12"/>
    <s v="МТЗ 2 (токовая отсечка 1000А)"/>
    <s v="РПВН"/>
    <x v="2"/>
    <s v="фидер №1 Бурэнерго"/>
    <x v="2"/>
    <x v="2"/>
    <s v="ВЛ-6кВ ф.№ 1 Бурэнерго, куст №26, скв.№ 70, скв. №3392, скв.№ 3414, скв.№ 3299 "/>
    <s v="Падение дерева"/>
    <n v="43"/>
    <m/>
    <n v="43"/>
    <s v="опора №70"/>
    <n v="2011"/>
    <s v="опора ВЛ"/>
    <m/>
    <m/>
    <m/>
    <m/>
    <m/>
    <m/>
    <s v="КП19"/>
    <s v="ПУ9, ПУ8"/>
    <s v="ПУ2"/>
    <m/>
    <m/>
    <m/>
    <m/>
  </r>
  <r>
    <x v="0"/>
    <x v="15"/>
    <s v="ООО &quot;СЭС&quot;"/>
    <x v="302"/>
    <d v="1899-12-30T19:26:00"/>
    <d v="2014-01-01T00:00:00"/>
    <d v="1899-12-30T19:27:00"/>
    <d v="1899-12-30T00:01:00"/>
    <n v="4"/>
    <s v="-"/>
    <m/>
    <x v="3"/>
    <s v="ДЭС Карасевского нмр"/>
    <x v="5"/>
    <x v="10"/>
    <s v="ДЭС"/>
    <s v="АО ДЭС Карасевское  нмр. по температуре  двигателя ДЭС-3"/>
    <n v="0.2"/>
    <m/>
    <n v="0.2"/>
    <s v="ДУ"/>
    <s v="-"/>
    <s v="-"/>
    <s v="-"/>
    <s v="-"/>
    <s v="-"/>
    <s v="-"/>
    <s v="-"/>
    <s v="-"/>
    <s v="КП24"/>
    <s v="-"/>
    <s v="-"/>
    <m/>
    <s v="т"/>
    <m/>
    <s v="неуч.вр."/>
  </r>
  <r>
    <x v="0"/>
    <x v="15"/>
    <s v="ООО &quot;СЭС&quot;"/>
    <x v="28"/>
    <d v="1899-12-30T18:44:00"/>
    <d v="2014-01-02T00:00:00"/>
    <d v="1899-12-30T19:27:00"/>
    <d v="1899-12-30T01:13:00"/>
    <n v="2"/>
    <s v="-"/>
    <m/>
    <x v="3"/>
    <s v="ДЭС К-5 Озерного нмр"/>
    <x v="5"/>
    <x v="10"/>
    <s v="ДЭС"/>
    <s v="АО ДЭС Смена ДЭС-250 на ДЭС-350 - сбой контроллера"/>
    <n v="1.24"/>
    <n v="1.47"/>
    <n v="2.71"/>
    <s v="ДУ"/>
    <s v="-"/>
    <s v="-"/>
    <s v="-"/>
    <s v="-"/>
    <s v="-"/>
    <s v="-"/>
    <s v="-"/>
    <s v="-"/>
    <s v="КП24"/>
    <s v="-"/>
    <s v="-"/>
    <m/>
    <s v="т"/>
    <m/>
    <m/>
  </r>
  <r>
    <x v="0"/>
    <x v="15"/>
    <s v="ООО &quot;ЭНТ&quot;"/>
    <x v="29"/>
    <d v="1899-12-30T09:43:00"/>
    <d v="2014-01-03T00:00:00"/>
    <d v="1899-12-30T10:11:00"/>
    <d v="1899-12-30T00:28:00"/>
    <n v="7"/>
    <s v="МТЗ, АПВ"/>
    <s v="АПВН, РПВУ"/>
    <x v="5"/>
    <s v="Ф.Гр-14 "/>
    <x v="2"/>
    <x v="2"/>
    <s v="Ф.Гр-14"/>
    <s v="АО ВЛ-6кВ Ф.Гр-14 ПС-110/35/6 &quot;Григорьевская&quot; действием МТЗ 2ст., АПВН, РПВУ. Выполнен осмотр участка ВЛ, прнадлежащего &quot;ЭНТ&quot;, замечаний нет. Повреждение опоры ВЛ-6кВ в зоне ответственности Ю-Охтеурского нмр. Отключен ЛР-6кВ оп.138/5 Ю-Охтеурского нмр. "/>
    <n v="1.1299999999999999"/>
    <n v="2.68"/>
    <n v="3.81"/>
    <s v="СК"/>
    <m/>
    <m/>
    <m/>
    <m/>
    <m/>
    <m/>
    <m/>
    <m/>
    <s v="КП18"/>
    <m/>
    <m/>
    <m/>
    <m/>
    <m/>
    <m/>
  </r>
  <r>
    <x v="0"/>
    <x v="15"/>
    <s v="ООО &quot;Норд-Сервис&quot;"/>
    <x v="29"/>
    <d v="1899-12-30T15:52:00"/>
    <d v="2014-01-03T00:00:00"/>
    <d v="1899-12-30T16:33:00"/>
    <d v="1899-12-30T00:41:00"/>
    <n v="14"/>
    <s v="-"/>
    <m/>
    <x v="5"/>
    <s v="ГПЭС Ю. Черемшанского нмр"/>
    <x v="5"/>
    <x v="1"/>
    <s v="ГПЭС"/>
    <s v="АО ГПЭС Южно-Черемшанского нмр. по низкому давлению газа. Питание К-1, 2, 2бис переведено на ПС-110/35/6кВ &quot;Черемшанская&quot;"/>
    <n v="13.66"/>
    <n v="3.55"/>
    <n v="17.21"/>
    <s v="ГПУ"/>
    <s v="-"/>
    <s v="-"/>
    <s v="-"/>
    <s v="-"/>
    <s v="-"/>
    <s v="-"/>
    <s v="-"/>
    <s v="-"/>
    <s v="КП18"/>
    <s v="-"/>
    <s v="-"/>
    <m/>
    <m/>
    <m/>
    <m/>
  </r>
  <r>
    <x v="0"/>
    <x v="15"/>
    <s v="ООО &quot;СЭС&quot;"/>
    <x v="29"/>
    <d v="1899-12-30T09:47:00"/>
    <d v="2014-01-03T00:00:00"/>
    <d v="1899-12-30T10:02:00"/>
    <d v="1899-12-30T00:15:00"/>
    <n v="1"/>
    <s v="-"/>
    <s v="-"/>
    <x v="3"/>
    <s v="ДЭС скв. 241Р Первомайского нмр"/>
    <x v="5"/>
    <x v="10"/>
    <s v="ДЭС"/>
    <s v="АО ДЭС по засорению (запарафиниванию) топливных фильтров. Топливо не соответствует классу &quot;арктика&quot;."/>
    <m/>
    <n v="1.02"/>
    <n v="1.02"/>
    <s v="ДУ"/>
    <s v="-"/>
    <s v="-"/>
    <s v="-"/>
    <s v="-"/>
    <s v="-"/>
    <s v="-"/>
    <s v="-"/>
    <s v="-"/>
    <s v="КП24"/>
    <m/>
    <m/>
    <m/>
    <s v="т"/>
    <m/>
    <m/>
  </r>
  <r>
    <x v="0"/>
    <x v="15"/>
    <s v="ООО &quot;ЭНТ&quot;"/>
    <x v="29"/>
    <d v="1899-12-30T16:22:00"/>
    <d v="2014-01-03T00:00:00"/>
    <d v="1899-12-30T19:51:00"/>
    <d v="1899-12-30T03:29:00"/>
    <n v="1"/>
    <s v="-"/>
    <m/>
    <x v="0"/>
    <s v="ТП од. Скв. 2281Р"/>
    <x v="5"/>
    <x v="6"/>
    <s v=" СУ скв.2281Р"/>
    <s v="АО. Слабый контакт фазы &quot;В&quot; на вводном рубильнике 1Т в ТП №1/160кВА, зашунтировали. Сообщение об остановке скважины поступило в 17:10."/>
    <n v="6.72"/>
    <n v="1.3"/>
    <n v="8.02"/>
    <s v="ТЧ"/>
    <m/>
    <m/>
    <m/>
    <m/>
    <m/>
    <m/>
    <m/>
    <m/>
    <s v="КП6"/>
    <m/>
    <m/>
    <m/>
    <m/>
    <m/>
    <m/>
  </r>
  <r>
    <x v="0"/>
    <x v="15"/>
    <s v="ООО &quot;ЭНТ&quot;"/>
    <x v="303"/>
    <m/>
    <m/>
    <m/>
    <m/>
    <m/>
    <m/>
    <m/>
    <x v="4"/>
    <m/>
    <x v="3"/>
    <x v="8"/>
    <m/>
    <m/>
    <m/>
    <m/>
    <m/>
    <m/>
    <m/>
    <m/>
    <m/>
    <m/>
    <m/>
    <m/>
    <m/>
    <m/>
    <m/>
    <m/>
    <m/>
    <s v="нарушений не было"/>
    <m/>
    <m/>
    <m/>
  </r>
  <r>
    <x v="0"/>
    <x v="15"/>
    <s v="ООО &quot;Римера сервис&quot;"/>
    <x v="304"/>
    <d v="1899-12-30T16:20:00"/>
    <d v="2014-01-05T00:00:00"/>
    <d v="1899-12-30T16:20:00"/>
    <d v="1899-12-30T00:00:00"/>
    <n v="1"/>
    <s v="-"/>
    <s v="-"/>
    <x v="3"/>
    <s v="К-184"/>
    <x v="5"/>
    <x v="9"/>
    <s v=" СУ скв.1807"/>
    <s v="Дисбаланс токов СУ ЭЦН"/>
    <m/>
    <m/>
    <m/>
    <s v="-"/>
    <s v="-"/>
    <s v="-"/>
    <s v="-"/>
    <s v="-"/>
    <s v="-"/>
    <s v="-"/>
    <s v="-"/>
    <s v="-"/>
    <s v="КП24"/>
    <s v="-"/>
    <s v="-"/>
    <m/>
    <s v="т"/>
    <m/>
    <s v="неуч.вр."/>
  </r>
  <r>
    <x v="0"/>
    <x v="15"/>
    <s v="ООО &quot;ЭНТ&quot;"/>
    <x v="305"/>
    <m/>
    <m/>
    <m/>
    <m/>
    <m/>
    <m/>
    <m/>
    <x v="4"/>
    <m/>
    <x v="3"/>
    <x v="8"/>
    <m/>
    <m/>
    <m/>
    <m/>
    <m/>
    <m/>
    <m/>
    <m/>
    <m/>
    <m/>
    <m/>
    <m/>
    <m/>
    <m/>
    <m/>
    <m/>
    <m/>
    <s v="нарушений не было"/>
    <m/>
    <m/>
    <m/>
  </r>
  <r>
    <x v="0"/>
    <x v="15"/>
    <s v="ООО &quot;ЭНТ&quot;"/>
    <x v="306"/>
    <m/>
    <m/>
    <m/>
    <m/>
    <m/>
    <m/>
    <m/>
    <x v="4"/>
    <m/>
    <x v="3"/>
    <x v="8"/>
    <m/>
    <m/>
    <m/>
    <m/>
    <m/>
    <m/>
    <m/>
    <m/>
    <m/>
    <m/>
    <m/>
    <m/>
    <m/>
    <m/>
    <m/>
    <m/>
    <m/>
    <s v="нарушений не было"/>
    <m/>
    <m/>
    <m/>
  </r>
  <r>
    <x v="0"/>
    <x v="15"/>
    <s v="ООО &quot;Римера сервис&quot;"/>
    <x v="307"/>
    <d v="1899-12-30T13:47:00"/>
    <d v="2014-01-08T00:00:00"/>
    <d v="1899-12-30T14:40:00"/>
    <d v="1899-12-30T00:53:00"/>
    <n v="1"/>
    <s v="-"/>
    <m/>
    <x v="3"/>
    <s v="ТП К-12"/>
    <x v="5"/>
    <x v="9"/>
    <s v="СУ скв.311"/>
    <s v="АО АВ-0,4кВ №3 250А, включен I=64А. Подана заявка на снятие параметров работы ЭЦН."/>
    <n v="7.0000000000000007E-2"/>
    <n v="0.5"/>
    <n v="0.57000000000000006"/>
    <s v="-"/>
    <s v="-"/>
    <s v="-"/>
    <s v="-"/>
    <s v="-"/>
    <s v="-"/>
    <s v="-"/>
    <s v="-"/>
    <s v="-"/>
    <s v="КП24"/>
    <s v="-"/>
    <s v="-"/>
    <m/>
    <s v="т"/>
    <m/>
    <m/>
  </r>
  <r>
    <x v="0"/>
    <x v="15"/>
    <s v="ООО &quot;СЭС&quot;"/>
    <x v="307"/>
    <d v="1899-12-30T09:57:00"/>
    <d v="2014-01-08T00:00:00"/>
    <d v="1899-12-30T11:21:00"/>
    <d v="1899-12-30T01:24:00"/>
    <n v="1"/>
    <s v="-"/>
    <m/>
    <x v="3"/>
    <s v="ДЭС скв. 241Р Первомайского нмр"/>
    <x v="5"/>
    <x v="10"/>
    <s v="ДЭС"/>
    <s v="АО ДЭС по низкому давлению масла ДВС"/>
    <m/>
    <n v="6.2"/>
    <n v="6.2"/>
    <s v="ДУ"/>
    <s v="-"/>
    <s v="-"/>
    <s v="-"/>
    <s v="-"/>
    <s v="-"/>
    <s v="-"/>
    <s v="-"/>
    <s v="-"/>
    <s v="КП24"/>
    <s v="-"/>
    <s v="-"/>
    <m/>
    <s v="т"/>
    <m/>
    <m/>
  </r>
  <r>
    <x v="0"/>
    <x v="15"/>
    <s v="ООО &quot;СЭС&quot;"/>
    <x v="0"/>
    <d v="1899-12-30T17:00:00"/>
    <d v="2014-01-09T00:00:00"/>
    <d v="1899-12-30T19:17:00"/>
    <d v="1899-12-30T02:17:00"/>
    <n v="1"/>
    <s v="-"/>
    <m/>
    <x v="3"/>
    <s v="ДЭС скв. 241Р Первомайского нмр"/>
    <x v="5"/>
    <x v="10"/>
    <s v="ДЭС"/>
    <s v="АО ДЭС по низкому давлению масла ДВС"/>
    <m/>
    <n v="3.4"/>
    <n v="3.4"/>
    <s v="ДУ"/>
    <s v="-"/>
    <s v="-"/>
    <s v="-"/>
    <s v="-"/>
    <s v="-"/>
    <s v="-"/>
    <s v="-"/>
    <s v="-"/>
    <s v="КП24"/>
    <s v="-"/>
    <s v="-"/>
    <m/>
    <s v="т"/>
    <m/>
    <m/>
  </r>
  <r>
    <x v="0"/>
    <x v="15"/>
    <s v="ООО &quot;Римера сервис&quot;"/>
    <x v="0"/>
    <d v="1899-12-30T10:59:00"/>
    <d v="2014-01-09T00:00:00"/>
    <d v="1899-12-30T11:47:00"/>
    <d v="1899-12-30T00:48:00"/>
    <n v="1"/>
    <s v="-"/>
    <m/>
    <x v="3"/>
    <s v="ТП К-25"/>
    <x v="5"/>
    <x v="9"/>
    <s v="СУ скв.476"/>
    <s v="АО АВ-0,4кВ Iном=250А в ТП-6/0,4, включен Iраб=50А. (работает циклично по программе АПВ). Подана заявка на снятие параметров работы ЭЦН."/>
    <n v="0.2"/>
    <n v="0.3"/>
    <n v="0.5"/>
    <s v="-"/>
    <s v="-"/>
    <s v="-"/>
    <s v="-"/>
    <s v="-"/>
    <s v="-"/>
    <s v="-"/>
    <s v="-"/>
    <s v="-"/>
    <s v="КП24"/>
    <s v="-"/>
    <s v="-"/>
    <m/>
    <s v="т"/>
    <m/>
    <m/>
  </r>
  <r>
    <x v="0"/>
    <x v="15"/>
    <s v="ООО &quot;СЭС&quot;"/>
    <x v="308"/>
    <d v="1899-12-30T21:47:00"/>
    <d v="2014-01-10T00:00:00"/>
    <d v="1899-12-30T23:47:00"/>
    <d v="1899-12-30T02:00:00"/>
    <n v="1"/>
    <s v="-"/>
    <m/>
    <x v="0"/>
    <s v="ТП К-16 З.Полуденного нмр"/>
    <x v="5"/>
    <x v="9"/>
    <s v="СУ скв.316"/>
    <s v="АО АВ-0,4кВ Iн=250А в КТПН-6/0,4. Причина не установлена. Переключили на резервный АВ-0,4 Iн=400А. После запуска  Iраб=190А. Запрошены распечатки со СУ ЭЦН."/>
    <n v="0.2"/>
    <m/>
    <n v="0.2"/>
    <s v="-"/>
    <s v="-"/>
    <s v="-"/>
    <s v="-"/>
    <s v="-"/>
    <s v="-"/>
    <s v="-"/>
    <s v="-"/>
    <s v="-"/>
    <s v="КП4"/>
    <s v="-"/>
    <s v="-"/>
    <m/>
    <m/>
    <m/>
    <m/>
  </r>
  <r>
    <x v="0"/>
    <x v="15"/>
    <s v="ООО &quot;ЭНТ&quot;"/>
    <x v="309"/>
    <m/>
    <m/>
    <m/>
    <m/>
    <m/>
    <m/>
    <m/>
    <x v="6"/>
    <m/>
    <x v="3"/>
    <x v="8"/>
    <m/>
    <m/>
    <m/>
    <m/>
    <m/>
    <m/>
    <m/>
    <m/>
    <m/>
    <m/>
    <m/>
    <m/>
    <m/>
    <m/>
    <m/>
    <m/>
    <m/>
    <s v="нарушений не было"/>
    <m/>
    <m/>
    <m/>
  </r>
  <r>
    <x v="0"/>
    <x v="15"/>
    <s v="ООО &quot;Норд-Сервис&quot;"/>
    <x v="310"/>
    <d v="1899-12-30T05:08:00"/>
    <d v="2014-01-12T00:00:00"/>
    <d v="1899-12-30T06:04:00"/>
    <d v="1899-12-30T00:56:00"/>
    <n v="14"/>
    <s v="-"/>
    <m/>
    <x v="5"/>
    <s v="ГПЭС Ю. Черемшанского нмр"/>
    <x v="5"/>
    <x v="1"/>
    <s v="ГПЭС"/>
    <s v="АО ГПЭС Южно-Черемшанского нмр. по низкому давлению газа. "/>
    <n v="10.95"/>
    <n v="3.24"/>
    <n v="14.19"/>
    <s v="ГПУ"/>
    <s v="-"/>
    <s v="-"/>
    <s v="-"/>
    <s v="-"/>
    <s v="-"/>
    <s v="-"/>
    <s v="-"/>
    <s v="-"/>
    <s v="КП18"/>
    <s v="-"/>
    <s v="-"/>
    <m/>
    <m/>
    <m/>
    <m/>
  </r>
  <r>
    <x v="0"/>
    <x v="15"/>
    <s v="ООО &quot;ЭНТ&quot;"/>
    <x v="310"/>
    <d v="1899-12-30T04:00:00"/>
    <d v="2014-01-12T00:00:00"/>
    <d v="1899-12-30T05:42:00"/>
    <d v="1899-12-30T01:42:00"/>
    <n v="4"/>
    <s v="-"/>
    <m/>
    <x v="3"/>
    <s v="ТП К-55 Вахского нмр"/>
    <x v="5"/>
    <x v="9"/>
    <s v="СУ скв.1040, 1042, 1050, 2021 "/>
    <s v="АО вводного АВ в КТПН-6/0,4 кВ №1, вводного АВ в ПР-0,4 кВ, отходящего АВ скв.1040 в ПР-0,4 кВ. К.З. в СУ ЭЦН скв.1040."/>
    <n v="0.05"/>
    <n v="3.24"/>
    <n v="3.29"/>
    <s v="-"/>
    <s v="-"/>
    <s v="-"/>
    <s v="-"/>
    <s v="-"/>
    <s v="-"/>
    <s v="-"/>
    <s v="-"/>
    <s v="-"/>
    <s v="КП24"/>
    <s v="-"/>
    <s v="-"/>
    <m/>
    <s v="т"/>
    <m/>
    <m/>
  </r>
  <r>
    <x v="0"/>
    <x v="15"/>
    <s v="ООО &quot;ЭНТ&quot;"/>
    <x v="30"/>
    <m/>
    <m/>
    <m/>
    <m/>
    <m/>
    <m/>
    <m/>
    <x v="4"/>
    <m/>
    <x v="3"/>
    <x v="8"/>
    <m/>
    <m/>
    <m/>
    <m/>
    <m/>
    <m/>
    <m/>
    <m/>
    <m/>
    <m/>
    <m/>
    <m/>
    <m/>
    <m/>
    <m/>
    <m/>
    <m/>
    <s v="нарушений не было"/>
    <m/>
    <m/>
    <m/>
  </r>
  <r>
    <x v="0"/>
    <x v="15"/>
    <s v="ООО &quot;ЭНТ&quot;"/>
    <x v="1"/>
    <d v="1899-12-30T16:05:00"/>
    <d v="2014-01-14T00:00:00"/>
    <d v="1899-12-30T19:30:00"/>
    <d v="1899-12-30T03:25:00"/>
    <n v="23"/>
    <s v="ТО, АПВ"/>
    <s v="АПВН, РПВН"/>
    <x v="1"/>
    <s v="Ф.З-8"/>
    <x v="2"/>
    <x v="2"/>
    <s v="Ф.З-8"/>
    <s v="АО ВЛ-6 Ф.3-8 действием ТО, АПВН. В пролете оп. №128-129 обрыв проводов (зацеп ВЛ экскаватором бригады СНПХ), выполнен ремонт. Ф.3-8 в работе."/>
    <n v="18.5"/>
    <n v="11.4"/>
    <n v="29.9"/>
    <s v="ТЧ"/>
    <s v="-"/>
    <s v="-"/>
    <s v="-"/>
    <s v="-"/>
    <s v="-"/>
    <s v="-"/>
    <s v="-"/>
    <s v="-"/>
    <s v="КП20"/>
    <s v="-"/>
    <s v="-"/>
    <m/>
    <m/>
    <s v="с"/>
    <m/>
  </r>
  <r>
    <x v="0"/>
    <x v="15"/>
    <s v="ООО &quot;ЭНТ&quot;"/>
    <x v="31"/>
    <d v="1899-12-30T15:37:00"/>
    <d v="2014-01-15T00:00:00"/>
    <d v="1899-12-30T17:25:00"/>
    <d v="1899-12-30T01:48:00"/>
    <n v="1"/>
    <s v="-"/>
    <m/>
    <x v="3"/>
    <s v="ТП К-19А Советского нмр"/>
    <x v="5"/>
    <x v="9"/>
    <s v="СУ скв.197"/>
    <s v="АО АВ в ТП, АВ-400А Раб. Ток 315А. Подана заявка на снятие параметров работы ЭЦН."/>
    <n v="7.0000000000000007E-2"/>
    <n v="1.57"/>
    <n v="1.6400000000000001"/>
    <s v="-"/>
    <s v="-"/>
    <s v="-"/>
    <s v="-"/>
    <s v="-"/>
    <s v="-"/>
    <s v="-"/>
    <s v="-"/>
    <s v="-"/>
    <s v="КП24"/>
    <s v="-"/>
    <s v="-"/>
    <m/>
    <s v="т"/>
    <m/>
    <m/>
  </r>
  <r>
    <x v="0"/>
    <x v="15"/>
    <s v="ООО &quot;Римера сервис&quot;"/>
    <x v="31"/>
    <d v="1899-12-30T19:41:00"/>
    <d v="2014-01-15T00:00:00"/>
    <d v="1899-12-31T00:01:00"/>
    <d v="1899-12-30T04:20:00"/>
    <n v="1"/>
    <s v="-"/>
    <m/>
    <x v="3"/>
    <s v="К-8 Советского нмр"/>
    <x v="5"/>
    <x v="9"/>
    <s v="СУ скв.15"/>
    <s v="Остановка ЭЦН выгорела фаза станции управления ЭЦН "/>
    <m/>
    <n v="0.75"/>
    <n v="0.75"/>
    <s v="-"/>
    <s v="-"/>
    <s v="-"/>
    <s v="-"/>
    <s v="-"/>
    <s v="-"/>
    <s v="-"/>
    <s v="-"/>
    <s v="-"/>
    <s v="КП24"/>
    <s v="-"/>
    <s v="-"/>
    <m/>
    <s v="т"/>
    <m/>
    <m/>
  </r>
  <r>
    <x v="0"/>
    <x v="15"/>
    <s v="ООО &quot;Норд-Сервис&quot;"/>
    <x v="32"/>
    <d v="1899-12-30T17:37:00"/>
    <d v="2014-01-16T00:00:00"/>
    <d v="1899-12-30T17:50:00"/>
    <d v="1899-12-30T00:13:00"/>
    <n v="14"/>
    <s v="-"/>
    <m/>
    <x v="5"/>
    <s v="ГПЭС Ю. Черемшанского нмр"/>
    <x v="5"/>
    <x v="1"/>
    <s v="ГПЭС"/>
    <s v="АО ГПЭС Южно-Черемшанского нмр. по низкому давлению газа. "/>
    <n v="4.5999999999999996"/>
    <n v="0.7"/>
    <n v="5.3"/>
    <s v="ГПУ"/>
    <s v="-"/>
    <s v="-"/>
    <s v="-"/>
    <s v="-"/>
    <s v="-"/>
    <s v="-"/>
    <s v="-"/>
    <s v="-"/>
    <s v="КП18"/>
    <s v="-"/>
    <s v="-"/>
    <m/>
    <m/>
    <m/>
    <m/>
  </r>
  <r>
    <x v="0"/>
    <x v="15"/>
    <s v="ООО &quot;СЭС&quot;"/>
    <x v="33"/>
    <d v="1899-12-30T22:13:00"/>
    <d v="2014-01-17T00:00:00"/>
    <d v="1899-12-30T22:16:00"/>
    <d v="1899-12-30T00:03:00"/>
    <n v="1"/>
    <s v="-"/>
    <m/>
    <x v="3"/>
    <s v="ДЭС скв. 241Р Первомайского нмр"/>
    <x v="5"/>
    <x v="10"/>
    <s v="ДЭС"/>
    <s v="АО ДЭС СФ ООО &quot;СЭС&quot; сработал датчик Р"/>
    <n v="0.1"/>
    <n v="0.1"/>
    <n v="0.2"/>
    <s v="ДУ"/>
    <s v="-"/>
    <s v="-"/>
    <s v="-"/>
    <s v="-"/>
    <s v="-"/>
    <s v="-"/>
    <s v="-"/>
    <s v="-"/>
    <s v="КП24"/>
    <s v="-"/>
    <s v="-"/>
    <m/>
    <s v="т"/>
    <m/>
    <m/>
  </r>
  <r>
    <x v="0"/>
    <x v="15"/>
    <s v="ООО &quot;ЭНТ&quot;"/>
    <x v="33"/>
    <d v="1899-12-30T13:43:00"/>
    <d v="2014-01-17T00:00:00"/>
    <d v="1899-12-30T17:42:00"/>
    <d v="1899-12-30T03:59:00"/>
    <n v="2"/>
    <s v="-"/>
    <m/>
    <x v="0"/>
    <s v="ТП К-44 Лугинецкого нмр"/>
    <x v="5"/>
    <x v="9"/>
    <s v="СУ скв.593, 614"/>
    <s v="АО вводного АВ в КТПН-6/0,4 кВ. Внутренний дефект вводного АВ-0,4кВ ВА-51-35М (400А), выполнена замена АВ-0,4кВ"/>
    <n v="2.5"/>
    <n v="1.1000000000000001"/>
    <n v="3.6"/>
    <s v="-"/>
    <s v="-"/>
    <s v="-"/>
    <s v="-"/>
    <s v="-"/>
    <s v="-"/>
    <s v="-"/>
    <s v="-"/>
    <s v="-"/>
    <s v="КП23"/>
    <s v="-"/>
    <s v="-"/>
    <m/>
    <m/>
    <m/>
    <m/>
  </r>
  <r>
    <x v="0"/>
    <x v="15"/>
    <s v="ООО &quot;ЭНТ&quot;"/>
    <x v="2"/>
    <m/>
    <m/>
    <m/>
    <m/>
    <m/>
    <m/>
    <m/>
    <x v="4"/>
    <m/>
    <x v="3"/>
    <x v="8"/>
    <m/>
    <m/>
    <m/>
    <m/>
    <m/>
    <m/>
    <m/>
    <m/>
    <m/>
    <m/>
    <m/>
    <m/>
    <m/>
    <m/>
    <m/>
    <m/>
    <m/>
    <s v="нарушений не было"/>
    <m/>
    <m/>
    <m/>
  </r>
  <r>
    <x v="0"/>
    <x v="15"/>
    <s v="ООО &quot;ЭНТ&quot;"/>
    <x v="34"/>
    <m/>
    <m/>
    <m/>
    <m/>
    <m/>
    <m/>
    <m/>
    <x v="4"/>
    <m/>
    <x v="3"/>
    <x v="8"/>
    <m/>
    <m/>
    <m/>
    <m/>
    <m/>
    <m/>
    <m/>
    <m/>
    <m/>
    <m/>
    <m/>
    <m/>
    <m/>
    <m/>
    <m/>
    <m/>
    <m/>
    <s v="нарушений не было"/>
    <m/>
    <m/>
    <m/>
  </r>
  <r>
    <x v="0"/>
    <x v="15"/>
    <s v="ООО &quot;ЭНТ&quot;"/>
    <x v="311"/>
    <s v="-"/>
    <m/>
    <s v="-"/>
    <m/>
    <m/>
    <s v="-"/>
    <s v="-"/>
    <x v="6"/>
    <s v="-"/>
    <x v="7"/>
    <x v="8"/>
    <s v="-"/>
    <s v="-"/>
    <m/>
    <m/>
    <m/>
    <s v="-"/>
    <s v="-"/>
    <s v="-"/>
    <s v="-"/>
    <s v="-"/>
    <s v="-"/>
    <s v="-"/>
    <s v="-"/>
    <s v="-"/>
    <s v="-"/>
    <s v="-"/>
    <s v="-"/>
    <s v="нарушений не было"/>
    <m/>
    <m/>
    <m/>
  </r>
  <r>
    <x v="0"/>
    <x v="15"/>
    <s v="ООО &quot;ЭНТ&quot;"/>
    <x v="35"/>
    <d v="1899-12-30T08:19:00"/>
    <d v="2014-01-21T00:00:00"/>
    <d v="1899-12-30T11:30:00"/>
    <d v="1899-12-30T03:11:00"/>
    <n v="1"/>
    <s v="-"/>
    <m/>
    <x v="3"/>
    <s v="ТП К-12 Ломового нмр"/>
    <x v="5"/>
    <x v="9"/>
    <s v="СУ скв.311"/>
    <s v="АО АВ-0,4кВ Iном=250А в ТП-6/0,4, включен Iраб=25А. Подана заявка на снятие параметров работы ЭЦН."/>
    <n v="0.25"/>
    <n v="1.6"/>
    <n v="1.85"/>
    <s v="-"/>
    <s v="-"/>
    <s v="-"/>
    <s v="-"/>
    <s v="-"/>
    <s v="-"/>
    <s v="-"/>
    <s v="-"/>
    <s v="-"/>
    <s v="КП24"/>
    <s v="-"/>
    <s v="-"/>
    <m/>
    <s v="т"/>
    <m/>
    <m/>
  </r>
  <r>
    <x v="0"/>
    <x v="15"/>
    <s v="ООО &quot;ЭНТ&quot;"/>
    <x v="36"/>
    <s v="-"/>
    <m/>
    <s v="-"/>
    <m/>
    <m/>
    <s v="-"/>
    <s v="-"/>
    <x v="6"/>
    <s v="-"/>
    <x v="7"/>
    <x v="8"/>
    <s v="-"/>
    <s v="-"/>
    <m/>
    <m/>
    <m/>
    <s v="-"/>
    <s v="-"/>
    <s v="-"/>
    <s v="-"/>
    <s v="-"/>
    <s v="-"/>
    <s v="-"/>
    <s v="-"/>
    <s v="-"/>
    <s v="-"/>
    <s v="-"/>
    <s v="-"/>
    <s v="нарушений не было"/>
    <m/>
    <m/>
    <m/>
  </r>
  <r>
    <x v="0"/>
    <x v="15"/>
    <s v="ООО &quot;ЭНТ&quot;"/>
    <x v="37"/>
    <s v="-"/>
    <m/>
    <s v="-"/>
    <m/>
    <m/>
    <s v="-"/>
    <s v="-"/>
    <x v="6"/>
    <s v="-"/>
    <x v="7"/>
    <x v="8"/>
    <s v="-"/>
    <s v="-"/>
    <m/>
    <m/>
    <m/>
    <s v="-"/>
    <s v="-"/>
    <s v="-"/>
    <s v="-"/>
    <s v="-"/>
    <s v="-"/>
    <s v="-"/>
    <s v="-"/>
    <s v="-"/>
    <s v="-"/>
    <s v="-"/>
    <s v="-"/>
    <s v="нарушений не было"/>
    <m/>
    <m/>
    <m/>
  </r>
  <r>
    <x v="0"/>
    <x v="15"/>
    <s v="ООО &quot;Римера сервис&quot;"/>
    <x v="312"/>
    <d v="1899-12-30T08:18:00"/>
    <d v="2014-01-24T00:00:00"/>
    <d v="1899-12-30T10:36:00"/>
    <d v="1899-12-30T02:18:00"/>
    <n v="1"/>
    <s v="-"/>
    <m/>
    <x v="3"/>
    <s v="ТП К-12 Ломового нмр"/>
    <x v="5"/>
    <x v="9"/>
    <s v="СУ скв.311"/>
    <s v="АО АВ-0,4кВ №3 250А, включен I=80А (заявка получена в 10:15).  Подана заявка на снятие параметров работы ЭЦН."/>
    <n v="0.18"/>
    <n v="1.3"/>
    <n v="1.48"/>
    <s v="-"/>
    <s v="-"/>
    <s v="-"/>
    <s v="-"/>
    <s v="-"/>
    <s v="-"/>
    <s v="-"/>
    <s v="-"/>
    <s v="-"/>
    <s v="КП24"/>
    <s v="-"/>
    <s v="-"/>
    <m/>
    <s v="т"/>
    <m/>
    <m/>
  </r>
  <r>
    <x v="0"/>
    <x v="15"/>
    <s v="ООО &quot;Норд-Сервис&quot;"/>
    <x v="312"/>
    <d v="1899-12-30T02:06:00"/>
    <d v="2014-01-24T00:00:00"/>
    <d v="1899-12-30T02:16:00"/>
    <d v="1899-12-30T00:10:00"/>
    <n v="14"/>
    <s v="-"/>
    <m/>
    <x v="5"/>
    <s v="ГПЭС Ю. Черемшанского нмр"/>
    <x v="5"/>
    <x v="1"/>
    <s v="ГПЭС"/>
    <s v="АО ГПЭС Южно-Черемшанского нмр. "/>
    <n v="1.72"/>
    <n v="1.81"/>
    <n v="3.5300000000000002"/>
    <s v="ГПУ"/>
    <s v="-"/>
    <s v="-"/>
    <s v="-"/>
    <s v="-"/>
    <s v="-"/>
    <s v="-"/>
    <s v="-"/>
    <s v="-"/>
    <s v="КП18"/>
    <s v="-"/>
    <s v="-"/>
    <m/>
    <m/>
    <m/>
    <m/>
  </r>
  <r>
    <x v="0"/>
    <x v="15"/>
    <s v="ООО &quot;ЭНТ&quot;"/>
    <x v="313"/>
    <s v="-"/>
    <m/>
    <s v="-"/>
    <m/>
    <m/>
    <s v="-"/>
    <s v="-"/>
    <x v="6"/>
    <s v="-"/>
    <x v="7"/>
    <x v="8"/>
    <s v="-"/>
    <s v="-"/>
    <m/>
    <m/>
    <m/>
    <s v="-"/>
    <s v="-"/>
    <s v="-"/>
    <s v="-"/>
    <s v="-"/>
    <s v="-"/>
    <s v="-"/>
    <s v="-"/>
    <s v="-"/>
    <s v="-"/>
    <s v="-"/>
    <s v="-"/>
    <s v="нарушений не было"/>
    <m/>
    <m/>
    <m/>
  </r>
  <r>
    <x v="0"/>
    <x v="15"/>
    <s v="ООО &quot;ЭНТ&quot;"/>
    <x v="38"/>
    <s v="-"/>
    <m/>
    <s v="-"/>
    <m/>
    <m/>
    <s v="-"/>
    <s v="-"/>
    <x v="6"/>
    <s v="-"/>
    <x v="7"/>
    <x v="8"/>
    <s v="-"/>
    <s v="-"/>
    <m/>
    <m/>
    <m/>
    <s v="-"/>
    <s v="-"/>
    <s v="-"/>
    <s v="-"/>
    <s v="-"/>
    <s v="-"/>
    <s v="-"/>
    <s v="-"/>
    <s v="-"/>
    <s v="-"/>
    <s v="-"/>
    <s v="-"/>
    <s v="нарушений не было"/>
    <m/>
    <m/>
    <m/>
  </r>
  <r>
    <x v="0"/>
    <x v="15"/>
    <s v="ООО &quot;СЭС&quot;"/>
    <x v="39"/>
    <d v="1899-12-30T23:52:00"/>
    <d v="2014-01-27T00:00:00"/>
    <d v="1899-12-30T23:55:00"/>
    <d v="1899-12-30T00:03:00"/>
    <n v="9"/>
    <s v="-"/>
    <m/>
    <x v="3"/>
    <s v="ДЭС К-1 Тагайского нмр"/>
    <x v="5"/>
    <x v="10"/>
    <s v="ДЭС"/>
    <s v="АО ДЭС СФ ООО &quot;СЭС&quot; "/>
    <n v="0.1"/>
    <n v="0.06"/>
    <n v="0.16"/>
    <s v="ДУ"/>
    <s v="-"/>
    <s v="-"/>
    <s v="-"/>
    <s v="-"/>
    <s v="-"/>
    <s v="-"/>
    <s v="-"/>
    <s v="-"/>
    <s v="КП24"/>
    <s v="-"/>
    <s v="-"/>
    <m/>
    <s v="т"/>
    <m/>
    <m/>
  </r>
  <r>
    <x v="0"/>
    <x v="15"/>
    <s v="ООО &quot;ЭНТ&quot;"/>
    <x v="40"/>
    <d v="1899-12-30T12:23:00"/>
    <d v="2014-01-28T00:00:00"/>
    <d v="1899-12-30T10:11:00"/>
    <d v="1899-12-30T12:28:00"/>
    <n v="7"/>
    <s v="МТЗ, АПВ"/>
    <s v="АПВУ"/>
    <x v="1"/>
    <s v="Ф.3-6 "/>
    <x v="2"/>
    <x v="2"/>
    <s v="Ф.3-6 "/>
    <s v=" ПС-35/6 №203 АО ВЛ-6кВ Ф.3-6 действием МТЗ  АПВУ. Обрыв провода фазы &quot;С&quot; в пролёте опор №103-105 автотранспортом ООО &quot;Нижневартовскдорсервис&quot;, сообщено в РН Охрана Томск. Выполнен ремонт ВЛ."/>
    <n v="0.68"/>
    <n v="11.31"/>
    <n v="11.99"/>
    <s v="ТЧ"/>
    <m/>
    <m/>
    <m/>
    <m/>
    <m/>
    <m/>
    <m/>
    <m/>
    <s v="КП20"/>
    <s v="ПУ5"/>
    <m/>
    <m/>
    <m/>
    <s v="с"/>
    <m/>
  </r>
  <r>
    <x v="0"/>
    <x v="15"/>
    <s v="ООО &quot;СЭС&quot;"/>
    <x v="42"/>
    <s v="21:31"/>
    <d v="2014-01-30T00:00:00"/>
    <d v="1899-12-30T21:32:00"/>
    <d v="1899-12-30T00:01:00"/>
    <n v="4"/>
    <s v="-"/>
    <m/>
    <x v="3"/>
    <s v="ДЭС Карасевского нмр"/>
    <x v="5"/>
    <x v="10"/>
    <s v="ДЭС"/>
    <s v="АО ДЭС по засорению (запарафиниванию) топливных фильтров. Топливо не соответствует классу &quot;арктика&quot;."/>
    <n v="0.54"/>
    <n v="1.33"/>
    <n v="1.87"/>
    <s v="ДУ"/>
    <s v="-"/>
    <s v="-"/>
    <s v="-"/>
    <s v="-"/>
    <s v="-"/>
    <s v="-"/>
    <s v="-"/>
    <s v="-"/>
    <s v="КП24"/>
    <s v="-"/>
    <s v="-"/>
    <m/>
    <s v="т"/>
    <m/>
    <s v="неуч.вр."/>
  </r>
  <r>
    <x v="0"/>
    <x v="15"/>
    <s v="ООО &quot;СЭС&quot;"/>
    <x v="3"/>
    <d v="1899-12-30T03:12:00"/>
    <d v="2014-01-31T00:00:00"/>
    <d v="1899-12-30T03:13:00"/>
    <d v="1899-12-30T00:01:00"/>
    <n v="4"/>
    <s v="-"/>
    <m/>
    <x v="3"/>
    <s v="ДЭС Карасевского нмр"/>
    <x v="5"/>
    <x v="10"/>
    <s v="ДЭС"/>
    <s v="АО ДЭС по засорению (запарафиниванию) топливных фильтров. Топливо не соответствует классу &quot;арктика&quot;."/>
    <n v="0.79"/>
    <n v="3.18"/>
    <n v="3.97"/>
    <s v="ДУ"/>
    <s v="-"/>
    <s v="-"/>
    <s v="-"/>
    <s v="-"/>
    <s v="-"/>
    <s v="-"/>
    <s v="-"/>
    <s v="-"/>
    <s v="КП24"/>
    <s v="-"/>
    <s v="-"/>
    <m/>
    <s v="т"/>
    <m/>
    <s v="неуч.вр."/>
  </r>
  <r>
    <x v="0"/>
    <x v="15"/>
    <s v="ООО &quot;СЭС&quot;"/>
    <x v="3"/>
    <d v="1899-12-30T13:05:00"/>
    <d v="2014-01-31T00:00:00"/>
    <d v="1899-12-30T13:06:00"/>
    <d v="1899-12-30T00:01:00"/>
    <n v="5"/>
    <s v="-"/>
    <m/>
    <x v="3"/>
    <s v="ДЭС Карасевского нмр"/>
    <x v="5"/>
    <x v="10"/>
    <s v="ДЭС"/>
    <s v="АО ДЭС по засорению (запарафиниванию) топливных фильтров. Топливо не соответствует классу &quot;арктика&quot;."/>
    <n v="1.04"/>
    <n v="7.07"/>
    <n v="8.11"/>
    <s v="ДУ"/>
    <s v="-"/>
    <s v="-"/>
    <s v="-"/>
    <s v="-"/>
    <s v="-"/>
    <s v="-"/>
    <s v="-"/>
    <s v="-"/>
    <s v="КП24"/>
    <s v="-"/>
    <s v="-"/>
    <m/>
    <s v="т"/>
    <m/>
    <s v="неуч.вр."/>
  </r>
  <r>
    <x v="0"/>
    <x v="15"/>
    <s v="ООО &quot;ЭНТ&quot;"/>
    <x v="3"/>
    <d v="1899-12-30T10:10:00"/>
    <d v="2014-01-31T00:00:00"/>
    <d v="1899-12-30T17:00:00"/>
    <d v="1899-12-30T06:50:00"/>
    <n v="1"/>
    <s v="-"/>
    <m/>
    <x v="0"/>
    <s v="ТП К-6 Ломового нмр"/>
    <x v="2"/>
    <x v="6"/>
    <s v="СУ скв.401"/>
    <s v="Остановка УЭЦН скв.401, разрушение проходного изолятора фазы &quot;В&quot; на оголовнике ТП-6/04-250кВ К-6, выполнена замена."/>
    <n v="0.04"/>
    <n v="7.06"/>
    <n v="7.1"/>
    <s v="И"/>
    <m/>
    <m/>
    <m/>
    <m/>
    <m/>
    <m/>
    <m/>
    <m/>
    <s v="КП23"/>
    <m/>
    <m/>
    <m/>
    <m/>
    <m/>
    <m/>
  </r>
  <r>
    <x v="1"/>
    <x v="15"/>
    <s v="ООО &quot;ЭНТ&quot;"/>
    <x v="43"/>
    <s v="-"/>
    <m/>
    <s v="-"/>
    <m/>
    <s v="-"/>
    <s v="-"/>
    <s v="-"/>
    <x v="6"/>
    <s v="-"/>
    <x v="7"/>
    <x v="8"/>
    <s v="-"/>
    <s v="-"/>
    <m/>
    <m/>
    <m/>
    <s v="-"/>
    <s v="-"/>
    <s v="-"/>
    <s v="-"/>
    <s v="-"/>
    <s v="-"/>
    <s v="-"/>
    <s v="-"/>
    <s v="-"/>
    <s v="-"/>
    <s v="-"/>
    <s v="-"/>
    <s v="нарушений не было"/>
    <m/>
    <m/>
    <m/>
  </r>
  <r>
    <x v="1"/>
    <x v="15"/>
    <s v="ООО &quot;СЭС&quot;"/>
    <x v="44"/>
    <d v="1899-12-30T16:30:00"/>
    <d v="2014-02-02T00:00:00"/>
    <d v="1899-12-30T16:31:00"/>
    <d v="1899-12-30T00:01:00"/>
    <n v="2"/>
    <s v="-"/>
    <m/>
    <x v="3"/>
    <s v="ДЭС Карасевского нмр"/>
    <x v="5"/>
    <x v="10"/>
    <s v="ДЭС"/>
    <s v="АО ДЭС Карасевское  нмр. ( утечки масла с дв/ДЭС)"/>
    <n v="0.23"/>
    <n v="0.28999999999999998"/>
    <n v="0.52"/>
    <s v="ДУ"/>
    <m/>
    <m/>
    <m/>
    <m/>
    <m/>
    <m/>
    <m/>
    <m/>
    <s v="КП24"/>
    <m/>
    <m/>
    <m/>
    <s v="т"/>
    <m/>
    <s v="неуч.вр."/>
  </r>
  <r>
    <x v="1"/>
    <x v="15"/>
    <s v="ООО &quot;ЭНТ&quot;"/>
    <x v="4"/>
    <d v="1899-12-30T07:17:00"/>
    <d v="2014-02-03T00:00:00"/>
    <d v="1899-12-30T07:18:00"/>
    <d v="1899-12-30T00:01:00"/>
    <n v="14"/>
    <s v="-"/>
    <m/>
    <x v="5"/>
    <s v="ГПЭС Ю. Черемшанского нмр"/>
    <x v="5"/>
    <x v="1"/>
    <s v="ГПЭС"/>
    <s v="АО ГПЭС Южно-Черемшанского нмр. по тяжелой детанации цилиндров."/>
    <n v="1.38"/>
    <m/>
    <n v="1.38"/>
    <s v="ГПУ"/>
    <s v="-"/>
    <s v="-"/>
    <s v="-"/>
    <s v="-"/>
    <s v="-"/>
    <s v="-"/>
    <s v="-"/>
    <s v="-"/>
    <s v="КП18"/>
    <s v="-"/>
    <s v="-"/>
    <m/>
    <m/>
    <m/>
    <s v="неуч.вр."/>
  </r>
  <r>
    <x v="1"/>
    <x v="15"/>
    <s v="ООО &quot;ЭНТ&quot;"/>
    <x v="4"/>
    <d v="1899-12-30T17:50:00"/>
    <d v="2014-02-03T00:00:00"/>
    <d v="1899-12-30T17:58:00"/>
    <d v="1899-12-30T00:08:00"/>
    <n v="13"/>
    <s v="-"/>
    <m/>
    <x v="5"/>
    <s v="ГПЭС Ю. Черемшанского нмр"/>
    <x v="5"/>
    <x v="1"/>
    <s v="ГПЭС"/>
    <s v="АО ГПЭС Южно-Черемшанского нмр. по аварийному уровню конденсата."/>
    <n v="2.29"/>
    <n v="0.25"/>
    <n v="2.54"/>
    <s v="ГПУ"/>
    <s v="-"/>
    <s v="-"/>
    <s v="-"/>
    <s v="-"/>
    <s v="-"/>
    <s v="-"/>
    <s v="-"/>
    <s v="-"/>
    <s v="КП18"/>
    <s v="-"/>
    <s v="-"/>
    <m/>
    <m/>
    <m/>
    <m/>
  </r>
  <r>
    <x v="1"/>
    <x v="15"/>
    <s v="ООО &quot;ЭНТ&quot;"/>
    <x v="4"/>
    <d v="1899-12-30T18:10:00"/>
    <d v="2014-02-03T00:00:00"/>
    <d v="1899-12-30T18:14:00"/>
    <d v="1899-12-30T00:04:00"/>
    <n v="13"/>
    <s v="-"/>
    <m/>
    <x v="5"/>
    <s v="ГПЭС Ю. Черемшанского нмр"/>
    <x v="5"/>
    <x v="1"/>
    <s v="ГПЭС"/>
    <s v="АО ГПЭС Южно-Черемшанского нмр. по перегрузу (в работе были три ГПУ). ."/>
    <n v="1.31"/>
    <m/>
    <n v="1.31"/>
    <s v="ГПУ"/>
    <s v="-"/>
    <s v="-"/>
    <s v="-"/>
    <s v="-"/>
    <s v="-"/>
    <s v="-"/>
    <s v="-"/>
    <s v="-"/>
    <s v="КП18"/>
    <s v="-"/>
    <s v="-"/>
    <m/>
    <m/>
    <m/>
    <m/>
  </r>
  <r>
    <x v="1"/>
    <x v="15"/>
    <s v="ООО &quot;ЭНТ&quot;"/>
    <x v="45"/>
    <s v="-"/>
    <m/>
    <s v="-"/>
    <m/>
    <s v="-"/>
    <s v="-"/>
    <s v="-"/>
    <x v="6"/>
    <s v="-"/>
    <x v="7"/>
    <x v="8"/>
    <s v="-"/>
    <s v="-"/>
    <m/>
    <m/>
    <m/>
    <s v="-"/>
    <s v="-"/>
    <s v="-"/>
    <s v="-"/>
    <s v="-"/>
    <s v="-"/>
    <s v="-"/>
    <s v="-"/>
    <s v="-"/>
    <s v="-"/>
    <s v="-"/>
    <s v="-"/>
    <s v="нарушений не было"/>
    <m/>
    <m/>
    <m/>
  </r>
  <r>
    <x v="1"/>
    <x v="15"/>
    <s v="ООО &quot;СЭС&quot;"/>
    <x v="46"/>
    <d v="1899-12-30T13:30:00"/>
    <d v="2014-02-05T00:00:00"/>
    <d v="1899-12-30T14:25:00"/>
    <d v="1899-12-30T00:55:00"/>
    <n v="1"/>
    <s v="-"/>
    <m/>
    <x v="3"/>
    <s v="ДЭС Карайского нмр"/>
    <x v="5"/>
    <x v="10"/>
    <s v="ДЭС"/>
    <s v="АО ДЭС СФ ООО &quot;СЭС&quot; "/>
    <n v="1.53"/>
    <n v="1.89"/>
    <n v="3.42"/>
    <s v="ДУ"/>
    <s v="-"/>
    <s v="-"/>
    <s v="-"/>
    <s v="-"/>
    <s v="-"/>
    <s v="-"/>
    <s v="-"/>
    <s v="-"/>
    <s v="КП24"/>
    <s v="-"/>
    <s v="-"/>
    <m/>
    <s v="т"/>
    <m/>
    <m/>
  </r>
  <r>
    <x v="1"/>
    <x v="15"/>
    <s v="ООО &quot;СЭС&quot;"/>
    <x v="5"/>
    <d v="1899-12-30T03:54:00"/>
    <d v="2014-02-06T00:00:00"/>
    <d v="1899-12-30T03:56:00"/>
    <d v="1899-12-30T00:02:00"/>
    <n v="8"/>
    <s v="-"/>
    <m/>
    <x v="3"/>
    <s v="ДЭС Тагайского нмр"/>
    <x v="5"/>
    <x v="10"/>
    <s v="ДЭС"/>
    <s v="АО ДЭС СФ ООО &quot;СЭС&quot; "/>
    <n v="0.09"/>
    <n v="0.14000000000000001"/>
    <n v="0.23"/>
    <s v="ДУ"/>
    <s v="-"/>
    <s v="-"/>
    <s v="-"/>
    <s v="-"/>
    <s v="-"/>
    <s v="-"/>
    <s v="-"/>
    <s v="-"/>
    <s v="КП24"/>
    <s v="-"/>
    <s v="-"/>
    <m/>
    <s v="т"/>
    <m/>
    <m/>
  </r>
  <r>
    <x v="1"/>
    <x v="15"/>
    <s v="ООО &quot;ЭНТ&quot;"/>
    <x v="5"/>
    <s v="15:15"/>
    <d v="2014-02-06T00:00:00"/>
    <s v="16:33"/>
    <d v="1899-12-30T01:18:00"/>
    <n v="1"/>
    <s v="-"/>
    <m/>
    <x v="3"/>
    <s v="К-176 Советского нмр"/>
    <x v="5"/>
    <x v="9"/>
    <s v="СУ скв.1868"/>
    <s v="АО АВ-0.4 кВ в СУ СКН, неисправность МП, выполнен ремонт."/>
    <n v="0.22"/>
    <m/>
    <n v="0.22"/>
    <s v="ПЭ"/>
    <s v="-"/>
    <s v="-"/>
    <s v="-"/>
    <s v="-"/>
    <s v="-"/>
    <s v="-"/>
    <s v="-"/>
    <s v="-"/>
    <s v="КП24"/>
    <s v="-"/>
    <s v="-"/>
    <m/>
    <s v="т"/>
    <m/>
    <m/>
  </r>
  <r>
    <x v="1"/>
    <x v="15"/>
    <s v="ООО &quot;ЭНТ&quot;"/>
    <x v="47"/>
    <s v="-"/>
    <m/>
    <s v="-"/>
    <m/>
    <s v="-"/>
    <s v="-"/>
    <s v="-"/>
    <x v="6"/>
    <s v="-"/>
    <x v="7"/>
    <x v="8"/>
    <s v="-"/>
    <s v="-"/>
    <m/>
    <m/>
    <m/>
    <s v="-"/>
    <s v="-"/>
    <s v="-"/>
    <s v="-"/>
    <s v="-"/>
    <s v="-"/>
    <s v="-"/>
    <s v="-"/>
    <s v="-"/>
    <s v="-"/>
    <s v="-"/>
    <s v="-"/>
    <s v="нарушений не было"/>
    <m/>
    <m/>
    <m/>
  </r>
  <r>
    <x v="1"/>
    <x v="15"/>
    <s v="ООО &quot;ЭНТ&quot;"/>
    <x v="48"/>
    <s v="-"/>
    <m/>
    <s v="-"/>
    <m/>
    <s v="-"/>
    <s v="-"/>
    <s v="-"/>
    <x v="6"/>
    <s v="-"/>
    <x v="7"/>
    <x v="8"/>
    <s v="-"/>
    <s v="-"/>
    <m/>
    <m/>
    <m/>
    <s v="-"/>
    <s v="-"/>
    <s v="-"/>
    <s v="-"/>
    <s v="-"/>
    <s v="-"/>
    <s v="-"/>
    <s v="-"/>
    <s v="-"/>
    <s v="-"/>
    <s v="-"/>
    <s v="-"/>
    <s v="нарушений не было"/>
    <m/>
    <m/>
    <m/>
  </r>
  <r>
    <x v="1"/>
    <x v="15"/>
    <s v="ООО &quot;ЭНТ&quot;"/>
    <x v="49"/>
    <d v="1899-12-30T18:51:00"/>
    <d v="2014-02-09T00:00:00"/>
    <d v="1899-12-30T18:51:00"/>
    <d v="1899-12-30T00:00:00"/>
    <n v="3"/>
    <s v="АО, АПВ"/>
    <s v="АПВУ"/>
    <x v="0"/>
    <s v="Ф.9-4 "/>
    <x v="2"/>
    <x v="2"/>
    <s v="Ф.9-4 "/>
    <s v=" ПС-35/6 №409 АО ВЛ-6кВ Ф.9-4 АПВУ. Причина АО выясняется. "/>
    <n v="0.11"/>
    <m/>
    <n v="0.1"/>
    <s v="И"/>
    <n v="1985"/>
    <s v="ШФ-10"/>
    <s v="не установлено"/>
    <s v="ТО 12.2013"/>
    <n v="0"/>
    <d v="2014-06-01T00:00:00"/>
    <n v="2"/>
    <s v="не проводится"/>
    <s v="КП23"/>
    <m/>
    <m/>
    <m/>
    <m/>
    <m/>
    <s v="неуч.вр."/>
  </r>
  <r>
    <x v="1"/>
    <x v="15"/>
    <s v="ООО &quot;ЭНТ&quot;"/>
    <x v="49"/>
    <d v="1899-12-30T19:12:00"/>
    <d v="2014-02-09T00:00:00"/>
    <d v="1899-12-30T21:00:00"/>
    <d v="1899-12-30T01:48:00"/>
    <n v="3"/>
    <s v="АО, АПВ"/>
    <s v="АПВУ"/>
    <x v="0"/>
    <s v="Ф.9-4 "/>
    <x v="2"/>
    <x v="2"/>
    <s v="Ф.9-4 "/>
    <s v=" ПС-35/6 №409 АО ВЛ-6 ф.9-4 АПВ успешное. Выполнен перевод питания К-36 от ф.Б-319. Причина АО выясняется. 10.02.14г. осмотр ВЛ-6 ф.9-4, проверка УРЗА яч.4 ПС 35/6 кВ №409. "/>
    <n v="1.1499999999999999"/>
    <n v="0.25"/>
    <n v="1.4"/>
    <s v="И"/>
    <n v="1985"/>
    <s v="ШФ-10"/>
    <s v="не установлено"/>
    <s v="ТО 12.2013"/>
    <n v="0"/>
    <d v="2014-06-01T00:00:00"/>
    <n v="2"/>
    <s v="не проводится"/>
    <s v="КП23"/>
    <m/>
    <m/>
    <m/>
    <m/>
    <m/>
    <m/>
  </r>
  <r>
    <x v="1"/>
    <x v="15"/>
    <s v="ООО &quot;ЭНТ&quot;"/>
    <x v="49"/>
    <d v="1899-12-30T03:01:00"/>
    <d v="2014-02-10T00:00:00"/>
    <d v="1899-12-31T03:00:00"/>
    <d v="1899-12-30T23:59:00"/>
    <n v="1"/>
    <s v="-"/>
    <m/>
    <x v="3"/>
    <s v="К-58 Советского нмр"/>
    <x v="5"/>
    <x v="9"/>
    <s v="СУ скв.585"/>
    <s v="АО АВ-0.4 кВ в СУ СКН, КЗ обмотки ЭД СКН. Техника ЦЭС-1 для замены ЭД  на &quot;Чкаловском&quot; нмр."/>
    <m/>
    <n v="2"/>
    <n v="2"/>
    <s v="ПЭ"/>
    <s v="-"/>
    <s v="-"/>
    <s v="-"/>
    <s v="-"/>
    <s v="-"/>
    <s v="-"/>
    <s v="-"/>
    <s v="-"/>
    <s v="КП24"/>
    <s v="-"/>
    <s v="-"/>
    <m/>
    <s v="т"/>
    <m/>
    <m/>
  </r>
  <r>
    <x v="1"/>
    <x v="15"/>
    <s v="ООО &quot;ЭНТ&quot;"/>
    <x v="50"/>
    <d v="1899-12-30T04:20:00"/>
    <d v="2014-02-10T00:00:00"/>
    <d v="1899-12-30T04:21:00"/>
    <d v="1899-12-30T00:01:00"/>
    <n v="13"/>
    <s v="-"/>
    <m/>
    <x v="5"/>
    <s v="ГПЭС Ю. Черемшанского нмр"/>
    <x v="5"/>
    <x v="1"/>
    <s v="ГПЭС"/>
    <s v="АО ГПЭС Южно-Черемшанского нмр. по низкому давлению газа от УПТГ-1. "/>
    <n v="1.99"/>
    <n v="0.12"/>
    <n v="2.11"/>
    <s v="ГПУ"/>
    <s v="-"/>
    <s v="-"/>
    <s v="-"/>
    <s v="-"/>
    <s v="-"/>
    <s v="-"/>
    <s v="-"/>
    <s v="-"/>
    <s v="КП18"/>
    <s v="-"/>
    <s v="-"/>
    <m/>
    <m/>
    <m/>
    <s v="неуч.вр."/>
  </r>
  <r>
    <x v="1"/>
    <x v="15"/>
    <s v="ООО &quot;ЭНТ&quot;"/>
    <x v="50"/>
    <d v="1899-12-30T00:26:00"/>
    <d v="2014-02-10T00:00:00"/>
    <d v="1899-12-30T00:28:00"/>
    <d v="1899-12-30T00:02:00"/>
    <n v="13"/>
    <s v="-"/>
    <m/>
    <x v="5"/>
    <s v="ГПЭС Ю. Черемшанского нмр"/>
    <x v="5"/>
    <x v="1"/>
    <s v="ГПЭС"/>
    <s v="АО ГПЭС Южно-Черемшанского нмр. по низкому давлению газа от УПТГ-1. "/>
    <n v="1.26"/>
    <m/>
    <n v="1.26"/>
    <s v="ГПУ"/>
    <s v="-"/>
    <s v="-"/>
    <s v="-"/>
    <s v="-"/>
    <s v="-"/>
    <s v="-"/>
    <s v="-"/>
    <s v="-"/>
    <s v="КП18"/>
    <s v="-"/>
    <s v="-"/>
    <m/>
    <m/>
    <m/>
    <m/>
  </r>
  <r>
    <x v="1"/>
    <x v="15"/>
    <s v="ООО &quot;СЭС&quot;"/>
    <x v="51"/>
    <d v="1899-12-30T18:48:00"/>
    <d v="2014-02-11T00:00:00"/>
    <d v="1899-12-30T20:10:00"/>
    <d v="1899-12-30T01:22:00"/>
    <n v="2"/>
    <s v="-"/>
    <m/>
    <x v="3"/>
    <s v="К-5 _x000a_ДЭС Озерного нмр"/>
    <x v="5"/>
    <x v="10"/>
    <s v="ДЭС"/>
    <s v="АО ДЭС СФ ООО &quot;СЭС&quot; "/>
    <n v="0.88"/>
    <n v="1.52"/>
    <n v="2.4"/>
    <s v="ДУ"/>
    <s v="-"/>
    <s v="-"/>
    <s v="-"/>
    <s v="-"/>
    <s v="-"/>
    <s v="-"/>
    <s v="-"/>
    <s v="-"/>
    <s v="КП24"/>
    <s v="-"/>
    <s v="-"/>
    <m/>
    <s v="т"/>
    <m/>
    <m/>
  </r>
  <r>
    <x v="1"/>
    <x v="15"/>
    <s v="ООО &quot;ЭНТ&quot;"/>
    <x v="6"/>
    <s v="-"/>
    <m/>
    <s v="-"/>
    <m/>
    <s v="-"/>
    <s v="-"/>
    <s v="-"/>
    <x v="6"/>
    <s v="-"/>
    <x v="7"/>
    <x v="8"/>
    <s v="-"/>
    <s v="-"/>
    <m/>
    <m/>
    <m/>
    <s v="-"/>
    <s v="-"/>
    <s v="-"/>
    <s v="-"/>
    <s v="-"/>
    <s v="-"/>
    <s v="-"/>
    <s v="-"/>
    <s v="-"/>
    <m/>
    <s v="-"/>
    <s v="-"/>
    <s v="нарушений не было"/>
    <m/>
    <m/>
    <m/>
  </r>
  <r>
    <x v="1"/>
    <x v="15"/>
    <s v="ООО &quot;ЭНТ&quot;"/>
    <x v="52"/>
    <d v="1899-12-30T16:25:00"/>
    <d v="2014-02-13T00:00:00"/>
    <d v="1899-12-30T16:27:00"/>
    <d v="1899-12-30T00:02:00"/>
    <n v="7"/>
    <s v="-"/>
    <m/>
    <x v="3"/>
    <s v="ДЕС_x000a_Колотушного нмр"/>
    <x v="5"/>
    <x v="10"/>
    <s v="ДЭС"/>
    <s v="АО ДЭС СФ ООО &quot;СЭС&quot;  "/>
    <n v="0.24"/>
    <n v="0.88"/>
    <n v="1.1200000000000001"/>
    <s v="ГПУ"/>
    <s v="-"/>
    <s v="-"/>
    <s v="-"/>
    <s v="-"/>
    <s v="-"/>
    <s v="-"/>
    <s v="-"/>
    <s v="-"/>
    <s v="КП24"/>
    <s v="-"/>
    <s v="-"/>
    <m/>
    <s v="т"/>
    <m/>
    <m/>
  </r>
  <r>
    <x v="1"/>
    <x v="15"/>
    <s v="ООО &quot;ЭНТ&quot;"/>
    <x v="53"/>
    <d v="1899-12-30T21:43:00"/>
    <d v="2014-02-15T00:00:00"/>
    <d v="1899-12-30T01:25:00"/>
    <d v="1899-12-30T03:42:00"/>
    <n v="1"/>
    <s v="-"/>
    <m/>
    <x v="0"/>
    <s v="К-12 Советского нмр"/>
    <x v="5"/>
    <x v="6"/>
    <s v="К-12 скв.802"/>
    <s v="АО, отгорела ф. &quot;С&quot; на АВ в КТПН-6/0,4 кВ. Выполнен ремонт."/>
    <n v="0.15"/>
    <n v="2.19"/>
    <n v="2.34"/>
    <m/>
    <m/>
    <m/>
    <m/>
    <m/>
    <m/>
    <m/>
    <m/>
    <m/>
    <s v="КП5"/>
    <m/>
    <m/>
    <m/>
    <m/>
    <m/>
    <m/>
  </r>
  <r>
    <x v="1"/>
    <x v="15"/>
    <s v="ООО &quot;ЭНТ&quot;"/>
    <x v="54"/>
    <d v="1899-12-30T16:24:00"/>
    <d v="2014-02-15T00:00:00"/>
    <d v="1899-12-30T20:00:00"/>
    <d v="1899-12-30T03:36:00"/>
    <n v="1"/>
    <s v="-"/>
    <m/>
    <x v="3"/>
    <s v="К-19Б скв.1624 Советского нмр"/>
    <x v="5"/>
    <x v="9"/>
    <s v="ЭД скв.1624"/>
    <s v="АО КЗ обмотки статора ЭД СКН, выполнена замена."/>
    <n v="0.18"/>
    <n v="0.04"/>
    <n v="0.22"/>
    <m/>
    <m/>
    <m/>
    <m/>
    <m/>
    <m/>
    <m/>
    <m/>
    <m/>
    <s v="КП24"/>
    <m/>
    <m/>
    <m/>
    <s v="т"/>
    <m/>
    <m/>
  </r>
  <r>
    <x v="1"/>
    <x v="15"/>
    <s v="ООО &quot;ЭНТ&quot;"/>
    <x v="54"/>
    <d v="1899-12-30T16:05:00"/>
    <d v="2014-02-15T00:00:00"/>
    <d v="1899-12-30T16:35:00"/>
    <d v="1899-12-30T00:30:00"/>
    <n v="2"/>
    <s v="ТО"/>
    <s v="РПВУ"/>
    <x v="0"/>
    <s v="Ф.Б4-10"/>
    <x v="2"/>
    <x v="2"/>
    <s v="Ф.Б4-10"/>
    <s v="АО ВЛ-6 кВ действием ТО (АПВ выведено), РПВУ. Выполнен осмотр доступных мест ВЛ-6 кВ - замечаний нет."/>
    <n v="0.25"/>
    <n v="0.3"/>
    <n v="0.55000000000000004"/>
    <m/>
    <m/>
    <m/>
    <m/>
    <m/>
    <m/>
    <m/>
    <m/>
    <m/>
    <s v="КП25"/>
    <m/>
    <m/>
    <m/>
    <m/>
    <m/>
    <m/>
  </r>
  <r>
    <x v="1"/>
    <x v="15"/>
    <s v="ООО &quot;СЭС&quot;"/>
    <x v="54"/>
    <s v="23:08"/>
    <d v="2014-02-15T00:00:00"/>
    <s v="23:24"/>
    <d v="1899-12-30T00:16:00"/>
    <n v="2"/>
    <s v="-"/>
    <m/>
    <x v="3"/>
    <s v="ДЭС Озерного"/>
    <x v="5"/>
    <x v="10"/>
    <s v="ДЭС"/>
    <s v="АО ДЭС СФ ООО &quot;СЭС&quot; "/>
    <n v="0.16"/>
    <n v="0.34"/>
    <n v="0.5"/>
    <s v="ДУ"/>
    <s v="-"/>
    <s v="-"/>
    <s v="-"/>
    <s v="-"/>
    <s v="-"/>
    <s v="-"/>
    <s v="-"/>
    <s v="-"/>
    <s v="КП24"/>
    <s v="-"/>
    <s v="-"/>
    <m/>
    <s v="т"/>
    <m/>
    <m/>
  </r>
  <r>
    <x v="1"/>
    <x v="15"/>
    <s v="ООО &quot;СЭС&quot;"/>
    <x v="54"/>
    <s v="10:00"/>
    <d v="2014-02-15T00:00:00"/>
    <s v="10:10"/>
    <d v="1899-12-30T00:10:00"/>
    <n v="4"/>
    <s v="-"/>
    <m/>
    <x v="3"/>
    <s v="ДЭС Карасевского нмр"/>
    <x v="5"/>
    <x v="10"/>
    <s v="ДЭС"/>
    <s v="АО ДЭС СФ ООО &quot;СЭС&quot; "/>
    <n v="2.14"/>
    <n v="9.6"/>
    <n v="11.74"/>
    <s v="ДУ"/>
    <s v="-"/>
    <s v="-"/>
    <s v="-"/>
    <s v="-"/>
    <s v="-"/>
    <s v="-"/>
    <s v="-"/>
    <s v="-"/>
    <s v="КП24"/>
    <s v="-"/>
    <s v="-"/>
    <m/>
    <s v="т"/>
    <m/>
    <m/>
  </r>
  <r>
    <x v="1"/>
    <x v="15"/>
    <s v="ООО &quot;ЭНТ&quot;"/>
    <x v="55"/>
    <d v="1899-12-30T13:37:00"/>
    <d v="2014-02-16T00:00:00"/>
    <d v="1899-12-30T19:14:00"/>
    <d v="1899-12-30T05:37:00"/>
    <n v="2"/>
    <s v="&quot;земля в сети 6 кВ&quot;"/>
    <m/>
    <x v="1"/>
    <s v="Ф.О-5"/>
    <x v="2"/>
    <x v="2"/>
    <s v="Ф.О-5"/>
    <s v=" ПС-110/35/6 кВ &quot;Останинская&quot; Ф.О-5 не отключался. Наезд автомашины камаз на опору №15 Ф.О-5, поврежденная опора восстановлена, выполнена замена поврежденного ЛР-6. Камаз гос № С128КС рег70 принадлежит ООО&quot;ТМТ-Групп&quot;  "/>
    <n v="3.98"/>
    <n v="11.15"/>
    <n v="15.12"/>
    <m/>
    <m/>
    <m/>
    <m/>
    <m/>
    <m/>
    <m/>
    <m/>
    <m/>
    <s v="КП20"/>
    <m/>
    <m/>
    <m/>
    <m/>
    <s v="с"/>
    <m/>
  </r>
  <r>
    <x v="1"/>
    <x v="15"/>
    <s v="&quot;Ноябрьск Энергонефть&quot;"/>
    <x v="55"/>
    <d v="1899-12-30T14:29:00"/>
    <d v="2014-02-16T00:00:00"/>
    <d v="1899-12-30T14:29:00"/>
    <d v="1899-12-30T00:00:00"/>
    <n v="43"/>
    <s v="1ст. МТЗ "/>
    <s v="АПВН"/>
    <x v="5"/>
    <s v="ВЛ-35 ЦЛ-1; ЦЛ-6"/>
    <x v="0"/>
    <x v="2"/>
    <s v="СУ ЭЦН"/>
    <s v=" Остановка скважин ЦДНГ-5, ЦДНГ-10. Посадка напряжения при АО 2-х цепной ВЛ-35 кВ ЦЛ-1; ЦЛ-6 на ПС 110/35/6 кВ &quot;Останинская&quot; (ОАО ТРК) действием 1ст. МТЗ, АПВ неуспешное, падение дерева на ВЛ в пролете опор №3-№4. ВЛ-35 ЦЛ-1; ЦЛ-6 на балансе &quot;Ноябрьск Энергонефть&quot;. "/>
    <n v="10.56"/>
    <n v="22.74"/>
    <n v="33.32"/>
    <m/>
    <m/>
    <m/>
    <m/>
    <m/>
    <m/>
    <m/>
    <m/>
    <m/>
    <s v="КП18"/>
    <m/>
    <m/>
    <m/>
    <m/>
    <m/>
    <s v="неуч.вр."/>
  </r>
  <r>
    <x v="1"/>
    <x v="15"/>
    <s v="ООО &quot;ЭНТ&quot;"/>
    <x v="56"/>
    <d v="1899-12-30T18:39:00"/>
    <d v="2014-02-17T00:00:00"/>
    <d v="1899-12-30T18:39:00"/>
    <d v="1899-12-30T00:00:00"/>
    <n v="17"/>
    <s v="МТЗ, АПВ"/>
    <s v="АПВУ"/>
    <x v="5"/>
    <s v="Ф.Б10-17"/>
    <x v="2"/>
    <x v="2"/>
    <s v="Ф.Б10-17"/>
    <s v="БРУ-6 кВ &quot;БКНС-10&quot; АО ВЛ-6 кВ Ф.Б10-17 действием МТЗ, АПВ успешное. Выполнен осмотр КТПН, ВЛ-6 замечаний не выявлено. Отпайка ВЛ-6кВ ЛПДС ОАО &quot;Центрсибнефтепровод&quot; оп№110/7- 11/7, 144/7-145/7, 212/7- 217/7 провис провода, разрушение изоляторов. Направлено письмо ОАО &quot;Центрсибнефтепровод&quot; о устранении замечаний. Неисправность устранена"/>
    <n v="0.27"/>
    <n v="0.32"/>
    <n v="0.59"/>
    <m/>
    <m/>
    <m/>
    <m/>
    <m/>
    <m/>
    <m/>
    <m/>
    <m/>
    <s v="КП18"/>
    <m/>
    <m/>
    <m/>
    <m/>
    <m/>
    <s v="неуч.вр."/>
  </r>
  <r>
    <x v="1"/>
    <x v="15"/>
    <s v="ООО &quot;ЭНТ&quot;"/>
    <x v="7"/>
    <d v="1899-12-30T11:19:00"/>
    <d v="2014-02-18T00:00:00"/>
    <d v="1899-12-30T16:34:00"/>
    <d v="1899-12-30T05:15:00"/>
    <n v="1"/>
    <s v="-"/>
    <m/>
    <x v="0"/>
    <s v="К-7 Советского нмр"/>
    <x v="5"/>
    <x v="6"/>
    <s v="К-7 скв.618"/>
    <s v="АО, Разрушение проходного изолятора 0,4кВ ф.&quot;С&quot; в  КТПН-6/0,4кВ. Выполнена замена изолятора."/>
    <n v="0.39"/>
    <n v="0.2"/>
    <n v="0.59"/>
    <s v="И"/>
    <s v="-"/>
    <s v="-"/>
    <s v="-"/>
    <s v="-"/>
    <s v="-"/>
    <s v="-"/>
    <s v="-"/>
    <s v="-"/>
    <s v="КП5"/>
    <s v="-"/>
    <s v="-"/>
    <m/>
    <m/>
    <m/>
    <m/>
  </r>
  <r>
    <x v="1"/>
    <x v="15"/>
    <s v="ООО &quot;ЭНТ&quot;"/>
    <x v="57"/>
    <s v="-"/>
    <m/>
    <s v="-"/>
    <m/>
    <s v="-"/>
    <s v="-"/>
    <s v="-"/>
    <x v="6"/>
    <s v="-"/>
    <x v="7"/>
    <x v="8"/>
    <s v="-"/>
    <s v="-"/>
    <m/>
    <m/>
    <m/>
    <s v="-"/>
    <s v="-"/>
    <s v="-"/>
    <s v="-"/>
    <s v="-"/>
    <s v="-"/>
    <s v="-"/>
    <s v="-"/>
    <s v="-"/>
    <m/>
    <s v="-"/>
    <s v="-"/>
    <s v="нарушений не было"/>
    <m/>
    <m/>
    <m/>
  </r>
  <r>
    <x v="1"/>
    <x v="15"/>
    <s v="ООО &quot;ЭНТ&quot;"/>
    <x v="59"/>
    <d v="1899-12-30T21:26:00"/>
    <d v="2014-02-21T00:00:00"/>
    <d v="1899-12-31T00:40:00"/>
    <d v="1899-12-30T03:14:00"/>
    <n v="3"/>
    <s v="МТЗ, АПВ"/>
    <s v="АПВН, РПВН"/>
    <x v="1"/>
    <s v="Ф.24-17"/>
    <x v="2"/>
    <x v="2"/>
    <s v="Ф.24-17"/>
    <s v="АО ВЛ-6 Ф.24-17 действием МТЗ АПВ-неуспешное. При осмотре выявлено ВЛ-6 оп. №55 наезд автотранспортом, в результате чего повреждены вязки, изоляторы двух нижних проводов в пяти пролетах. Выполнены восстановительные работы, сообщено в СБ."/>
    <n v="2.73"/>
    <n v="1.5"/>
    <n v="4.2300000000000004"/>
    <m/>
    <m/>
    <m/>
    <m/>
    <m/>
    <m/>
    <m/>
    <m/>
    <m/>
    <s v="КП20"/>
    <m/>
    <m/>
    <m/>
    <m/>
    <s v="с"/>
    <m/>
  </r>
  <r>
    <x v="1"/>
    <x v="15"/>
    <s v="ООО &quot;СЭС&quot;"/>
    <x v="60"/>
    <d v="1899-12-30T22:19:00"/>
    <d v="2014-02-22T00:00:00"/>
    <d v="1899-12-30T22:27:00"/>
    <d v="1899-12-30T00:08:00"/>
    <n v="4"/>
    <s v="-"/>
    <m/>
    <x v="3"/>
    <s v="ДЭС Карасевского нмр"/>
    <x v="5"/>
    <x v="10"/>
    <s v="ДЭС"/>
    <s v="АО ДЭС СФ ООО &quot;СЭС&quot; "/>
    <n v="1.23"/>
    <n v="8.81"/>
    <n v="10.040000000000001"/>
    <s v="ДУ"/>
    <m/>
    <m/>
    <m/>
    <m/>
    <m/>
    <m/>
    <m/>
    <m/>
    <s v="КП24"/>
    <s v="КП3"/>
    <m/>
    <m/>
    <s v="т"/>
    <m/>
    <m/>
  </r>
  <r>
    <x v="1"/>
    <x v="15"/>
    <s v="ООО &quot;ЭНТ&quot;"/>
    <x v="60"/>
    <d v="1899-12-30T11:05:00"/>
    <d v="2014-02-22T00:00:00"/>
    <d v="1899-12-30T12:56:00"/>
    <d v="1899-12-30T01:51:00"/>
    <n v="1"/>
    <s v="-"/>
    <m/>
    <x v="3"/>
    <s v="К-121 Советского нмр"/>
    <x v="5"/>
    <x v="9"/>
    <s v="СУ скв.1667"/>
    <s v="АО АВ-0.4 кВ в СУ СКН, неисправность МП, выполнен ремонт."/>
    <m/>
    <n v="0.28999999999999998"/>
    <n v="0.28999999999999998"/>
    <s v="ПЭ"/>
    <m/>
    <m/>
    <m/>
    <m/>
    <m/>
    <m/>
    <m/>
    <m/>
    <s v="КП24"/>
    <m/>
    <m/>
    <m/>
    <s v="т"/>
    <m/>
    <m/>
  </r>
  <r>
    <x v="1"/>
    <x v="15"/>
    <s v="ООО &quot;Норд-Сервис&quot;"/>
    <x v="61"/>
    <d v="1899-12-30T19:41:00"/>
    <d v="2014-02-23T00:00:00"/>
    <d v="1899-12-30T19:43:00"/>
    <d v="1899-12-30T00:02:00"/>
    <n v="14"/>
    <s v="-"/>
    <m/>
    <x v="5"/>
    <s v="ГПЭС Ю. Черемшанского нмр"/>
    <x v="5"/>
    <x v="1"/>
    <s v="ГПЭС"/>
    <s v="АО ГПЭС Южно-Черемшанского нмр. по тяжелой детонации цилиндров. "/>
    <n v="2.4300000000000002"/>
    <n v="1.19"/>
    <n v="3.62"/>
    <s v="ГПУ"/>
    <m/>
    <m/>
    <m/>
    <m/>
    <m/>
    <m/>
    <m/>
    <m/>
    <s v="КП18"/>
    <s v="КП3"/>
    <m/>
    <m/>
    <m/>
    <m/>
    <m/>
  </r>
  <r>
    <x v="1"/>
    <x v="15"/>
    <s v="ООО &quot;Норд-Сервис&quot;"/>
    <x v="314"/>
    <d v="1899-12-30T17:55:00"/>
    <d v="2014-02-24T00:00:00"/>
    <d v="1899-12-30T17:57:00"/>
    <d v="1899-12-30T00:02:00"/>
    <n v="14"/>
    <s v="-"/>
    <m/>
    <x v="5"/>
    <s v="ГПЭС Ю. Черемшанского нмр"/>
    <x v="5"/>
    <x v="1"/>
    <s v="ГПЭС"/>
    <s v="АО ГПЭС Южно-Черемшанского нмр. по низкому давлению газа."/>
    <n v="1.76"/>
    <n v="1.49"/>
    <n v="3.25"/>
    <s v="ГПУ"/>
    <m/>
    <m/>
    <m/>
    <m/>
    <m/>
    <m/>
    <m/>
    <m/>
    <s v="КП18"/>
    <s v="КП3"/>
    <m/>
    <m/>
    <m/>
    <m/>
    <m/>
  </r>
  <r>
    <x v="1"/>
    <x v="15"/>
    <s v="ООО &quot;Норд-Сервис&quot;"/>
    <x v="314"/>
    <d v="1899-12-30T18:20:00"/>
    <d v="2014-02-24T00:00:00"/>
    <d v="1899-12-30T18:24:00"/>
    <d v="1899-12-30T00:04:00"/>
    <n v="14"/>
    <s v="-"/>
    <m/>
    <x v="5"/>
    <s v="ГПЭС Ю. Черемшанского нмр"/>
    <x v="5"/>
    <x v="1"/>
    <s v="ГПЭС"/>
    <s v="АО ГПЭС Южно-Черемшанского нмр. по низкому давлению газа."/>
    <n v="1.03"/>
    <n v="0.55000000000000004"/>
    <n v="1.58"/>
    <s v="ГПУ"/>
    <m/>
    <m/>
    <m/>
    <m/>
    <m/>
    <m/>
    <m/>
    <m/>
    <s v="КП18"/>
    <s v="КП3"/>
    <m/>
    <m/>
    <m/>
    <m/>
    <m/>
  </r>
  <r>
    <x v="1"/>
    <x v="15"/>
    <s v="ООО &quot;ЭНТ&quot;"/>
    <x v="314"/>
    <d v="1899-12-30T11:05:00"/>
    <d v="2014-02-24T00:00:00"/>
    <d v="1899-12-30T11:05:00"/>
    <d v="1899-12-30T00:00:00"/>
    <n v="2"/>
    <s v="-"/>
    <s v="-"/>
    <x v="0"/>
    <s v="СУ ЭЦН"/>
    <x v="5"/>
    <x v="9"/>
    <s v="СУ ЭЦН"/>
    <s v="Остановка УЭЦН. Посадка напряжения при перезапуске БКНС-25, запрошены распечатки СУ ЭЦН."/>
    <n v="7.0000000000000007E-2"/>
    <n v="0.69"/>
    <n v="0.76"/>
    <m/>
    <m/>
    <m/>
    <m/>
    <m/>
    <m/>
    <m/>
    <m/>
    <m/>
    <s v="КП24"/>
    <m/>
    <m/>
    <m/>
    <m/>
    <m/>
    <s v="неуч.вр."/>
  </r>
  <r>
    <x v="1"/>
    <x v="15"/>
    <s v="ООО &quot;ЭНТ&quot;"/>
    <x v="314"/>
    <d v="1899-12-30T11:13:00"/>
    <d v="2014-02-24T00:00:00"/>
    <d v="1899-12-30T15:54:00"/>
    <d v="1899-12-30T04:41:00"/>
    <n v="1"/>
    <s v="-"/>
    <m/>
    <x v="3"/>
    <s v="ТП К-3 Катыльгинского нмр"/>
    <x v="5"/>
    <x v="9"/>
    <s v="СУ скв.516"/>
    <s v="АО АВ-0.4кВ №6 160А в ТП№1/630кВА, ПВ не успешно (при ПВ бросок тока ЭЦН), КЛ-0.4кВ СУ ЭЦН скв. №516 переподключен на АВ-0.4кВ №4 250А для срыва ЭЦН с &quot;клина&quot;, запущена в работу I=80А."/>
    <n v="2.79"/>
    <n v="2.2999999999999998"/>
    <n v="5.09"/>
    <m/>
    <m/>
    <m/>
    <m/>
    <m/>
    <m/>
    <m/>
    <m/>
    <m/>
    <s v="КП24"/>
    <m/>
    <m/>
    <m/>
    <s v="т"/>
    <m/>
    <m/>
  </r>
  <r>
    <x v="1"/>
    <x v="15"/>
    <s v="ООО &quot;ЭНТ&quot;"/>
    <x v="314"/>
    <d v="1899-12-30T11:17:00"/>
    <d v="2014-02-24T00:00:00"/>
    <d v="1899-12-30T11:33:00"/>
    <d v="1899-12-30T00:16:00"/>
    <n v="15"/>
    <s v="АО, АПВ"/>
    <s v="АПВН, РПВУ"/>
    <x v="0"/>
    <s v="Ф.14-16"/>
    <x v="2"/>
    <x v="2"/>
    <s v="Ф.14-16"/>
    <s v="АО Ф.14-16, АПВ неуспешное. Следы замыкания на проходных изоляторах яч №16 КРУН-6, нагрузка Ф.14-16 переведена на Ф.14-6, выполнен ремонт контактных соединений и очистка проходных изоляторов, восстановлена норм схема."/>
    <n v="6.77"/>
    <n v="3.09"/>
    <n v="9.86"/>
    <m/>
    <m/>
    <m/>
    <m/>
    <m/>
    <m/>
    <m/>
    <m/>
    <m/>
    <s v="КП23"/>
    <m/>
    <m/>
    <m/>
    <m/>
    <m/>
    <m/>
  </r>
  <r>
    <x v="1"/>
    <x v="15"/>
    <s v="ООО &quot;ЭНТ&quot;"/>
    <x v="314"/>
    <d v="1899-12-30T11:38:00"/>
    <d v="2014-02-24T00:00:00"/>
    <d v="1899-12-30T11:42:00"/>
    <d v="1899-12-30T00:04:00"/>
    <n v="2"/>
    <s v="АО, АПВ"/>
    <s v="АПВН"/>
    <x v="0"/>
    <s v="Ф.12-8"/>
    <x v="2"/>
    <x v="2"/>
    <s v="Ф.12-8"/>
    <s v="АО Ф.12-8, АПВ неуспешное. Вышел из строя блок управления ТМ &quot;БИП&quot;, ключ управления В-6 переведен в режим местного управления,  включен в работу."/>
    <n v="0.03"/>
    <n v="0.01"/>
    <n v="0.04"/>
    <m/>
    <m/>
    <m/>
    <m/>
    <m/>
    <m/>
    <m/>
    <m/>
    <m/>
    <s v="КП9"/>
    <m/>
    <m/>
    <m/>
    <m/>
    <m/>
    <m/>
  </r>
  <r>
    <x v="1"/>
    <x v="15"/>
    <s v="ООО &quot;СЭС&quot;"/>
    <x v="314"/>
    <d v="1899-12-30T07:58:00"/>
    <d v="2014-02-24T00:00:00"/>
    <d v="1899-12-30T08:58:00"/>
    <d v="1899-12-30T01:00:00"/>
    <n v="4"/>
    <s v="-"/>
    <m/>
    <x v="3"/>
    <s v="ДЭС Карасевского нмр"/>
    <x v="5"/>
    <x v="10"/>
    <s v="ДЭС"/>
    <s v="АО ДЭС СФ ООО &quot;СЭС&quot;, выход диодного моста системы возбуждения генератора на ДГУ № 1"/>
    <n v="10.42"/>
    <n v="11.53"/>
    <n v="21.95"/>
    <s v="ДУ"/>
    <m/>
    <m/>
    <m/>
    <m/>
    <m/>
    <m/>
    <m/>
    <m/>
    <s v="КП24"/>
    <s v="КП3"/>
    <m/>
    <m/>
    <s v="т"/>
    <m/>
    <m/>
  </r>
  <r>
    <x v="1"/>
    <x v="15"/>
    <s v="ООО &quot;ЭНТ&quot;"/>
    <x v="315"/>
    <d v="1899-12-30T10:05:00"/>
    <d v="2014-02-25T00:00:00"/>
    <d v="1899-12-30T10:19:00"/>
    <d v="1899-12-30T00:14:00"/>
    <n v="37"/>
    <s v="МТЗ,"/>
    <s v="(АПВ-нет)"/>
    <x v="5"/>
    <s v="ПС-220/110/35/6кВ &quot;Советско-Соснинская&quot;"/>
    <x v="2"/>
    <x v="5"/>
    <s v="ф.СС-11"/>
    <s v="ПС 220/110/35/6  кВ &quot;Сов-Соснинская&quot; АО КЛ-6 кВ Ф.СС-11 действием МТЗ, после перевода нагрузки в РУ-6 &quot;Очистные сооружения&quot;. Ф.СС-11 выведен в ремонт для выяснения причин АО."/>
    <n v="3.85"/>
    <n v="5.2"/>
    <n v="9.1"/>
    <m/>
    <m/>
    <m/>
    <m/>
    <m/>
    <m/>
    <m/>
    <m/>
    <m/>
    <s v="КП18"/>
    <m/>
    <m/>
    <m/>
    <m/>
    <m/>
    <m/>
  </r>
  <r>
    <x v="1"/>
    <x v="15"/>
    <s v="ООО &quot;ЭНТ&quot;"/>
    <x v="316"/>
    <d v="1899-12-30T17:18:00"/>
    <d v="2014-02-27T00:00:00"/>
    <d v="1899-12-30T17:26:00"/>
    <d v="1899-12-30T00:08:00"/>
    <n v="5"/>
    <s v="АО,   АПВ"/>
    <s v="АПВН, РПВУ"/>
    <x v="1"/>
    <s v="Ф.26-5"/>
    <x v="2"/>
    <x v="2"/>
    <s v="Ф.26-5"/>
    <s v="ПС 35/6кВ №126 АО ВЛ-6 Ф.26-5 действием ТО, АПВ-неуспешное. РПВУ. При осмотре выявлено в пролете  оп. № 93/5-94/5 зацеп провода эскаватором &quot;Транс Сервис&quot; (подрядчик ТН), сообщено в ООО &quot;РН Охрана-Томск&quot;."/>
    <n v="0.3"/>
    <m/>
    <n v="0.3"/>
    <m/>
    <m/>
    <m/>
    <m/>
    <m/>
    <m/>
    <m/>
    <m/>
    <m/>
    <s v="КП20"/>
    <m/>
    <m/>
    <m/>
    <m/>
    <s v="с"/>
    <m/>
  </r>
  <r>
    <x v="1"/>
    <x v="15"/>
    <s v="ООО &quot;СЭС&quot;"/>
    <x v="317"/>
    <d v="1899-12-30T04:01:00"/>
    <d v="2014-02-28T00:00:00"/>
    <d v="1899-12-30T04:04:00"/>
    <d v="1899-12-30T00:03:00"/>
    <n v="7"/>
    <s v="-"/>
    <m/>
    <x v="3"/>
    <s v="ДЭС Колотушное нмр"/>
    <x v="5"/>
    <x v="10"/>
    <s v="ДЭС"/>
    <s v="АО ДЭС СФ ООО &quot;СЭС&quot; "/>
    <n v="0.3"/>
    <n v="0.6"/>
    <n v="0.89999999999999991"/>
    <s v="ДУ"/>
    <m/>
    <m/>
    <m/>
    <m/>
    <m/>
    <m/>
    <m/>
    <m/>
    <s v="КП24"/>
    <m/>
    <m/>
    <m/>
    <s v="т"/>
    <m/>
    <m/>
  </r>
  <r>
    <x v="1"/>
    <x v="15"/>
    <s v="ОАО &quot;Сатурн Газовые турбины&quot;"/>
    <x v="317"/>
    <d v="1899-12-30T16:45:00"/>
    <d v="2014-02-28T00:00:00"/>
    <d v="1899-12-30T17:06:00"/>
    <d v="1899-12-30T00:21:00"/>
    <n v="3"/>
    <s v="-"/>
    <m/>
    <x v="0"/>
    <s v="ГТЭС Двуреченского нмр"/>
    <x v="0"/>
    <x v="4"/>
    <s v="ГТЭС"/>
    <s v="АО В-35 на ОРУ-35 ГТЭС Двуреченская ЗАО &quot;Энерго Сервис&quot;"/>
    <n v="1.38"/>
    <n v="0.01"/>
    <n v="1.39"/>
    <m/>
    <m/>
    <m/>
    <m/>
    <m/>
    <m/>
    <m/>
    <m/>
    <m/>
    <s v="КП3"/>
    <m/>
    <m/>
    <m/>
    <m/>
    <m/>
    <m/>
  </r>
  <r>
    <x v="1"/>
    <x v="15"/>
    <s v="ООО &quot;СЭС&quot;"/>
    <x v="317"/>
    <d v="1899-12-30T18:06:00"/>
    <d v="2014-02-28T00:00:00"/>
    <d v="1899-12-30T03:00:00"/>
    <d v="1899-12-30T07:54:00"/>
    <n v="8"/>
    <s v="-"/>
    <m/>
    <x v="3"/>
    <s v="ДЭС Карасевского нмр"/>
    <x v="5"/>
    <x v="10"/>
    <s v="ДЭС"/>
    <s v="АО ДЭС СФ ООО &quot;СЭС&quot; "/>
    <m/>
    <n v="21.07"/>
    <n v="21.07"/>
    <s v="ДУ"/>
    <m/>
    <m/>
    <m/>
    <m/>
    <m/>
    <m/>
    <m/>
    <m/>
    <s v="КП24"/>
    <m/>
    <m/>
    <m/>
    <s v="т"/>
    <m/>
    <m/>
  </r>
  <r>
    <x v="2"/>
    <x v="15"/>
    <s v="ООО &quot;СЭС&quot;"/>
    <x v="318"/>
    <d v="1899-12-30T03:01:00"/>
    <d v="2014-03-01T00:00:00"/>
    <d v="1899-12-30T07:46:00"/>
    <d v="1899-12-30T04:45:00"/>
    <n v="8"/>
    <s v="-"/>
    <m/>
    <x v="3"/>
    <s v="ДЭС Карасевского нмр"/>
    <x v="5"/>
    <x v="10"/>
    <s v="ДЭС"/>
    <s v="АО ДЭС СФ ООО &quot;СЭС&quot; "/>
    <n v="6.39"/>
    <n v="6.23"/>
    <n v="12.62"/>
    <s v="ДУ"/>
    <m/>
    <m/>
    <m/>
    <m/>
    <m/>
    <m/>
    <m/>
    <m/>
    <s v="КП24"/>
    <m/>
    <m/>
    <m/>
    <s v="т"/>
    <m/>
    <m/>
  </r>
  <r>
    <x v="2"/>
    <x v="15"/>
    <s v="ОАО &quot;ФСК ЕЭС&quot; Томское ПМЭС"/>
    <x v="320"/>
    <d v="1899-12-30T11:08:00"/>
    <d v="2014-03-03T00:00:00"/>
    <d v="1899-12-30T11:08:00"/>
    <d v="1899-12-30T00:00:00"/>
    <n v="10"/>
    <s v="-"/>
    <s v="-"/>
    <x v="5"/>
    <s v="СУ ЭЦН Советского нмр"/>
    <x v="5"/>
    <x v="9"/>
    <s v="СУ ЭЦН"/>
    <s v="Остановка УЭЦН. Посадка напряжения при выводе в ремонт 2Т на ПС-220/110/35/6 кВ &quot;Сов.Соснинская&quot;. Запрошены распечатки СУ ЭЦН."/>
    <n v="0.19"/>
    <n v="2.0299999999999998"/>
    <n v="2.2200000000000002"/>
    <s v="-"/>
    <s v="-"/>
    <s v="-"/>
    <s v="-"/>
    <s v="-"/>
    <s v="-"/>
    <s v="-"/>
    <s v="-"/>
    <s v="-"/>
    <s v="КП18"/>
    <s v="-"/>
    <s v="-"/>
    <m/>
    <m/>
    <m/>
    <s v="неуч.вр."/>
  </r>
  <r>
    <x v="2"/>
    <x v="15"/>
    <s v="ООО &quot;ЭНТ&quot;"/>
    <x v="321"/>
    <d v="1899-12-30T21:16:00"/>
    <d v="2014-03-04T00:00:00"/>
    <d v="1899-12-30T23:49:00"/>
    <d v="1899-12-30T02:33:00"/>
    <n v="1"/>
    <s v="-"/>
    <m/>
    <x v="3"/>
    <s v="СУ СКН скв.585"/>
    <x v="5"/>
    <x v="9"/>
    <s v="скв.585 К-58"/>
    <s v="АО АВ 0,4 в СУ СКН, неисправноть МП-0,4. Выполнена замена МП (заявка от диспетчера ЦДНГ-1поступила в 22:33 04.03.2014 )"/>
    <n v="0.21"/>
    <m/>
    <n v="0.21"/>
    <s v="-"/>
    <s v="-"/>
    <s v="-"/>
    <s v="-"/>
    <s v="-"/>
    <s v="-"/>
    <s v="-"/>
    <s v="-"/>
    <s v="-"/>
    <s v="КП24"/>
    <s v="-"/>
    <s v="-"/>
    <m/>
    <s v="т"/>
    <m/>
    <m/>
  </r>
  <r>
    <x v="2"/>
    <x v="15"/>
    <s v="ООО &quot;ЭНТ&quot;"/>
    <x v="62"/>
    <d v="1899-12-30T08:39:00"/>
    <d v="2014-03-05T00:00:00"/>
    <d v="1899-12-31T03:00:00"/>
    <d v="1899-12-30T18:21:00"/>
    <n v="1"/>
    <s v="-"/>
    <m/>
    <x v="3"/>
    <s v="К-41 Нижневартовское нмр"/>
    <x v="5"/>
    <x v="9"/>
    <s v="СУ скв.1299"/>
    <s v="КЗ ЭД СКН замена 06.03.2014"/>
    <n v="2.78"/>
    <n v="3"/>
    <n v="5.7799999999999994"/>
    <s v="-"/>
    <s v="-"/>
    <s v="-"/>
    <s v="-"/>
    <s v="-"/>
    <s v="-"/>
    <s v="-"/>
    <s v="-"/>
    <s v="-"/>
    <s v="КП24"/>
    <s v="-"/>
    <s v="-"/>
    <m/>
    <s v="т"/>
    <m/>
    <m/>
  </r>
  <r>
    <x v="2"/>
    <x v="15"/>
    <s v="ООО &quot;ЭНТ&quot;"/>
    <x v="62"/>
    <d v="1899-12-30T21:20:00"/>
    <d v="2014-03-05T00:00:00"/>
    <d v="1899-12-30T21:20:00"/>
    <d v="1899-12-30T00:00:00"/>
    <n v="2"/>
    <s v="ТО, АПВ"/>
    <s v="АПВУ"/>
    <x v="0"/>
    <s v="Ф.ЗМ-8"/>
    <x v="2"/>
    <x v="2"/>
    <s v="Ф.ЗМ-8"/>
    <s v="ПС-110/35/6 кВ &quot;Западно-Моисеевская&quot; АО ВЛ-6 Ф.ЗМ-8, произведен осмотр линии, причины не установлены. Продолжение осмотра в светлое время суток."/>
    <n v="0.79"/>
    <n v="1.3"/>
    <n v="2.1"/>
    <s v="-"/>
    <s v="-"/>
    <s v="-"/>
    <s v="-"/>
    <s v="-"/>
    <s v="-"/>
    <s v="-"/>
    <s v="-"/>
    <s v="-"/>
    <s v="КП25"/>
    <s v="-"/>
    <s v="-"/>
    <m/>
    <m/>
    <m/>
    <s v="неуч.вр."/>
  </r>
  <r>
    <x v="2"/>
    <x v="15"/>
    <s v="ООО &quot;ЭНТ&quot;"/>
    <x v="63"/>
    <d v="1899-12-30T20:13:00"/>
    <d v="2014-03-06T00:00:00"/>
    <d v="1899-12-30T03:00:00"/>
    <d v="1899-12-30T06:47:00"/>
    <n v="1"/>
    <s v="-"/>
    <m/>
    <x v="3"/>
    <s v="К-142 Советское нмр"/>
    <x v="5"/>
    <x v="9"/>
    <s v="СУ скв.1907"/>
    <s v="АО. КЗ обмотки статора ЭД СКН. Замена ЭД на 07.03.14."/>
    <m/>
    <n v="1.51"/>
    <n v="1.51"/>
    <s v="ПЭ"/>
    <s v="-"/>
    <s v="-"/>
    <s v="-"/>
    <s v="-"/>
    <s v="-"/>
    <s v="-"/>
    <s v="-"/>
    <s v="-"/>
    <s v="КП24"/>
    <s v="-"/>
    <s v="-"/>
    <m/>
    <s v="т"/>
    <m/>
    <m/>
  </r>
  <r>
    <x v="2"/>
    <x v="15"/>
    <s v="ООО &quot;ЭНТ&quot;"/>
    <x v="63"/>
    <d v="1899-12-30T13:02:00"/>
    <d v="2014-03-06T00:00:00"/>
    <d v="1899-12-30T18:59:00"/>
    <d v="1899-12-30T05:57:00"/>
    <n v="1"/>
    <s v="-"/>
    <m/>
    <x v="0"/>
    <s v="К-257Б Советского нмр"/>
    <x v="5"/>
    <x v="9"/>
    <s v="К-257Б  скв.2260"/>
    <s v="АО. КЗ на АВ-0,4кВ в месте подключения КЛ-0,4кВ в КТПН-6/0.4кВ. Выполнена замена АВ-0,4кВ."/>
    <n v="2.58"/>
    <n v="3.7"/>
    <n v="6.28"/>
    <s v="ПЭ"/>
    <s v="-"/>
    <s v="-"/>
    <s v="-"/>
    <s v="-"/>
    <s v="-"/>
    <s v="-"/>
    <s v="-"/>
    <s v="-"/>
    <s v="КП23"/>
    <s v="-"/>
    <s v="-"/>
    <m/>
    <m/>
    <m/>
    <m/>
  </r>
  <r>
    <x v="2"/>
    <x v="15"/>
    <s v="ООО &quot;ЭНТ&quot;"/>
    <x v="64"/>
    <d v="1899-12-30T19:10:00"/>
    <d v="2014-03-07T00:00:00"/>
    <d v="1899-12-30T19:20:00"/>
    <d v="1899-12-30T00:10:00"/>
    <n v="24"/>
    <s v="МТЗ, АПВ"/>
    <s v="АПВН, РПВУ"/>
    <x v="0"/>
    <s v="Ф.Гр-14 "/>
    <x v="2"/>
    <x v="2"/>
    <s v="Ф.Гр-14"/>
    <s v="АО ВЛ-6кВ Ф.Гр-14 ПС-110/35/6 &quot;Григорьевская&quot; действием МТЗ 2ст., АПВН, РПВУ. Касание провода с недействующей ВЛ-6кВ с ВЛ-6кВ Ф.Гр-14. "/>
    <n v="1.8"/>
    <n v="2.6"/>
    <n v="4.4000000000000004"/>
    <s v="ТЧ"/>
    <m/>
    <m/>
    <m/>
    <m/>
    <m/>
    <m/>
    <m/>
    <m/>
    <s v="КП23"/>
    <m/>
    <m/>
    <m/>
    <m/>
    <m/>
    <m/>
  </r>
  <r>
    <x v="2"/>
    <x v="15"/>
    <s v="ООО &quot;Норд-Сервис&quot;"/>
    <x v="64"/>
    <d v="1899-12-30T18:30:00"/>
    <d v="2014-03-07T00:00:00"/>
    <d v="1899-12-30T18:43:00"/>
    <d v="1899-12-30T00:13:00"/>
    <n v="19"/>
    <s v="-"/>
    <m/>
    <x v="5"/>
    <s v="ГПЭС Ю. Черемшанского нмр"/>
    <x v="5"/>
    <x v="1"/>
    <s v="ГПЭС"/>
    <s v="АО ГПЭС Южно-Черемшанского нмр. по тяжелой детонации цилиндров. "/>
    <n v="5"/>
    <n v="0.8"/>
    <n v="5.8"/>
    <s v="ГПУ"/>
    <m/>
    <m/>
    <m/>
    <m/>
    <m/>
    <m/>
    <m/>
    <m/>
    <s v="КП18"/>
    <m/>
    <m/>
    <m/>
    <m/>
    <m/>
    <m/>
  </r>
  <r>
    <x v="2"/>
    <x v="15"/>
    <s v="ООО &quot;СЭС&quot;"/>
    <x v="65"/>
    <d v="1899-12-30T17:34:00"/>
    <d v="2014-03-08T00:00:00"/>
    <d v="1899-12-30T17:42:00"/>
    <d v="1899-12-30T00:08:00"/>
    <n v="8"/>
    <s v="-"/>
    <m/>
    <x v="3"/>
    <s v="ДЭС Карасевского нмр"/>
    <x v="5"/>
    <x v="10"/>
    <s v="ДЭС"/>
    <s v="АО ДЭС СФ ООО &quot;СЭС&quot; "/>
    <n v="0.8"/>
    <n v="1.1000000000000001"/>
    <n v="1.9"/>
    <s v="ДУ"/>
    <m/>
    <m/>
    <m/>
    <m/>
    <m/>
    <m/>
    <m/>
    <m/>
    <s v="КП24"/>
    <m/>
    <m/>
    <m/>
    <s v="т"/>
    <m/>
    <m/>
  </r>
  <r>
    <x v="2"/>
    <x v="15"/>
    <s v="ООО &quot;ЭНТ&quot;"/>
    <x v="66"/>
    <s v="-"/>
    <s v="-"/>
    <s v="-"/>
    <m/>
    <s v="-"/>
    <s v="-"/>
    <s v="-"/>
    <x v="6"/>
    <s v="-"/>
    <x v="7"/>
    <x v="8"/>
    <s v="-"/>
    <s v="-"/>
    <m/>
    <m/>
    <m/>
    <s v="-"/>
    <s v="-"/>
    <s v="-"/>
    <s v="-"/>
    <s v="-"/>
    <s v="-"/>
    <s v="-"/>
    <s v="-"/>
    <s v="-"/>
    <s v="-"/>
    <s v="-"/>
    <s v="-"/>
    <s v="нарушений не было"/>
    <m/>
    <m/>
    <m/>
  </r>
  <r>
    <x v="2"/>
    <x v="15"/>
    <s v="ООО &quot;Норд-Сервис&quot;"/>
    <x v="67"/>
    <d v="1899-12-30T04:40:00"/>
    <d v="2014-03-10T00:00:00"/>
    <d v="1899-12-30T04:55:00"/>
    <d v="1899-12-30T00:15:00"/>
    <n v="19"/>
    <s v="-"/>
    <m/>
    <x v="5"/>
    <s v="ГПЭС Ю. Черемшанского нмр"/>
    <x v="5"/>
    <x v="1"/>
    <s v="ГПЭС"/>
    <s v="АО комплекса ГПЭС Южно-Черемшанского м-я по давлению газа на выходе УПТГ-40."/>
    <n v="5.86"/>
    <n v="2.96"/>
    <n v="8.82"/>
    <s v="ГПУ"/>
    <m/>
    <m/>
    <m/>
    <m/>
    <m/>
    <m/>
    <m/>
    <m/>
    <s v="КП18"/>
    <m/>
    <m/>
    <m/>
    <m/>
    <m/>
    <m/>
  </r>
  <r>
    <x v="2"/>
    <x v="15"/>
    <s v="ООО &quot;Норд-Сервис&quot;"/>
    <x v="67"/>
    <d v="1899-12-30T05:26:00"/>
    <d v="2014-03-10T00:00:00"/>
    <d v="1899-12-30T05:32:00"/>
    <d v="1899-12-30T00:06:00"/>
    <n v="19"/>
    <s v="-"/>
    <m/>
    <x v="5"/>
    <s v="ГПЭС Ю. Черемшанского нмр"/>
    <x v="5"/>
    <x v="1"/>
    <s v="ГПЭС"/>
    <s v="АО комплекса ГПЭС Южно-Черемшанского м-я по причине остановки УПТГ-39 (наполнение емкости конденсатом)."/>
    <n v="3.7"/>
    <n v="4.74"/>
    <n v="8.44"/>
    <s v="ГПУ"/>
    <m/>
    <m/>
    <m/>
    <m/>
    <m/>
    <m/>
    <m/>
    <m/>
    <s v="КП18"/>
    <m/>
    <m/>
    <m/>
    <m/>
    <m/>
    <m/>
  </r>
  <r>
    <x v="2"/>
    <x v="15"/>
    <s v="ООО &quot;ЭНТ&quot;"/>
    <x v="67"/>
    <d v="1899-12-30T18:59:00"/>
    <d v="2014-03-10T00:00:00"/>
    <d v="1899-12-30T20:20:00"/>
    <d v="1899-12-30T01:21:00"/>
    <n v="6"/>
    <s v="АО, АПВ"/>
    <s v="АПВН"/>
    <x v="1"/>
    <s v="Ф.3-2 "/>
    <x v="2"/>
    <x v="2"/>
    <s v="Ф.3-2 "/>
    <s v="АО ВЛ-6 кВ Ф.3-2 (блинкер АО), АПВН. В пролете оп. №41-42 на ВЛ повалены деревья (при очистке а/дороги спец. техникой ООО &quot;ДенКаРС&quot;). Нагрузка К-19, 20 переведена на Ф.3-18. "/>
    <n v="0.14000000000000001"/>
    <n v="4.01"/>
    <n v="4.1500000000000004"/>
    <s v="ТЧ"/>
    <m/>
    <m/>
    <m/>
    <m/>
    <m/>
    <m/>
    <m/>
    <m/>
    <s v="КП20"/>
    <m/>
    <m/>
    <m/>
    <m/>
    <s v="с"/>
    <m/>
  </r>
  <r>
    <x v="2"/>
    <x v="15"/>
    <s v="ООО &quot;Римера сервис&quot;"/>
    <x v="67"/>
    <d v="1899-12-30T22:01:00"/>
    <d v="2014-03-10T00:00:00"/>
    <d v="1899-12-30T23:31:00"/>
    <d v="1899-12-30T01:30:00"/>
    <n v="1"/>
    <s v="-"/>
    <m/>
    <x v="3"/>
    <s v="К-2 Бис Крапивинского нмр"/>
    <x v="5"/>
    <x v="9"/>
    <s v="К-2 Бис  скв.357"/>
    <s v="АО АВ скв.357 в КТПН-6/0,4 кВ (Iн-630 А, Iр-560 А). В 01:29 повторное АО скв.357, выполнено снижение частоты в СУ ЭЦН, после запуска Iр-450 А. Запрошены распечатки СУ ЭЦН."/>
    <n v="1.85"/>
    <m/>
    <n v="1.85"/>
    <s v="ПЭ"/>
    <m/>
    <m/>
    <m/>
    <m/>
    <m/>
    <m/>
    <m/>
    <m/>
    <s v="КП24"/>
    <m/>
    <m/>
    <m/>
    <s v="т"/>
    <m/>
    <m/>
  </r>
  <r>
    <x v="2"/>
    <x v="15"/>
    <s v="ООО &quot;ЭНТ&quot;"/>
    <x v="68"/>
    <s v="-"/>
    <s v="-"/>
    <s v="-"/>
    <m/>
    <s v="-"/>
    <s v="-"/>
    <s v="-"/>
    <x v="6"/>
    <s v="-"/>
    <x v="7"/>
    <x v="8"/>
    <s v="-"/>
    <s v="-"/>
    <m/>
    <m/>
    <m/>
    <s v="-"/>
    <s v="-"/>
    <s v="-"/>
    <s v="-"/>
    <s v="-"/>
    <s v="-"/>
    <s v="-"/>
    <s v="-"/>
    <s v="-"/>
    <s v="-"/>
    <s v="-"/>
    <s v="-"/>
    <s v="нарушений не было"/>
    <m/>
    <m/>
    <m/>
  </r>
  <r>
    <x v="2"/>
    <x v="15"/>
    <s v="ООО &quot;ЭНТ&quot;"/>
    <x v="69"/>
    <d v="1899-12-30T16:00:00"/>
    <d v="2014-03-12T00:00:00"/>
    <d v="1899-12-30T18:30:00"/>
    <d v="1899-12-30T02:30:00"/>
    <n v="17"/>
    <s v="МТЗ 1ст, АПВ"/>
    <s v="АПВН"/>
    <x v="1"/>
    <s v="Ф.3-13 "/>
    <x v="2"/>
    <x v="2"/>
    <s v="Ф.3-13 "/>
    <s v="ПС 35/6кВ №103. АО ВЛ-6 кВ Ф.3-13 действием МТЗ 1ст, АПВН. В пролете оп. №22/1-23/1 обрыв провода техникой ООО &quot;Транслайм&quot;, работы в охранной зоне ВЛ проводились без разрешения ООО &quot;ЭНТ&quot;. Выполнен ремонт ВЛ, Ф3-13 включен в работу. Сообщено в СБ."/>
    <n v="13.94"/>
    <n v="4.5"/>
    <n v="18.440000000000001"/>
    <s v="ТЧ"/>
    <m/>
    <m/>
    <m/>
    <m/>
    <m/>
    <m/>
    <m/>
    <m/>
    <s v="КП20"/>
    <m/>
    <m/>
    <m/>
    <m/>
    <s v="с"/>
    <m/>
  </r>
  <r>
    <x v="2"/>
    <x v="15"/>
    <s v="ООО &quot;СЭС&quot;"/>
    <x v="70"/>
    <d v="1899-12-30T14:15:00"/>
    <d v="2014-03-13T00:00:00"/>
    <d v="1899-12-30T14:15:00"/>
    <d v="1899-12-30T00:00:00"/>
    <n v="1"/>
    <s v="-"/>
    <s v="-"/>
    <x v="3"/>
    <s v="ДЭС Карасевского нмр"/>
    <x v="5"/>
    <x v="10"/>
    <s v="ДЭС"/>
    <s v="АО ДЭС СФ ООО &quot;СЭС&quot; "/>
    <n v="0.17"/>
    <n v="6.22"/>
    <n v="6.39"/>
    <s v="ДУ"/>
    <m/>
    <m/>
    <m/>
    <m/>
    <m/>
    <m/>
    <m/>
    <m/>
    <s v="КП24"/>
    <m/>
    <m/>
    <m/>
    <s v="т"/>
    <m/>
    <s v="неуч.вр."/>
  </r>
  <r>
    <x v="2"/>
    <x v="15"/>
    <s v="ООО &quot;СЭС&quot;"/>
    <x v="70"/>
    <d v="1899-12-30T19:39:00"/>
    <d v="2014-03-13T00:00:00"/>
    <d v="1899-12-30T19:43:00"/>
    <d v="1899-12-30T00:04:00"/>
    <n v="1"/>
    <s v="-"/>
    <m/>
    <x v="3"/>
    <s v="ДЭС Павловского_x000a_ нмр"/>
    <x v="5"/>
    <x v="10"/>
    <s v="ДЭС"/>
    <s v="АО ДЭС СФ ООО &quot;СЭС&quot; "/>
    <n v="0.31"/>
    <n v="0.89"/>
    <n v="1.2"/>
    <s v="ДУ"/>
    <m/>
    <m/>
    <m/>
    <m/>
    <m/>
    <m/>
    <m/>
    <m/>
    <s v="КП24"/>
    <m/>
    <m/>
    <m/>
    <s v="т"/>
    <m/>
    <m/>
  </r>
  <r>
    <x v="2"/>
    <x v="15"/>
    <s v="ООО &quot;ЭНТ&quot;"/>
    <x v="71"/>
    <d v="1899-12-30T19:15:00"/>
    <d v="2014-03-14T00:00:00"/>
    <d v="1899-12-30T22:05:00"/>
    <d v="1899-12-30T02:50:00"/>
    <n v="16"/>
    <s v="ТО, МТЗ, АПВ"/>
    <s v="АПВН, РПВН"/>
    <x v="0"/>
    <s v="ф.1-6"/>
    <x v="2"/>
    <x v="2"/>
    <s v="ф.1-6"/>
    <s v="ПС 35/6кВ №101. АО ВЛ-6кВ ф.1-6 действием ТО, МТЗ. АПВН. РПВН.                                               В пролёте оп.43-44 упало дерево, убрали. "/>
    <n v="11.05"/>
    <n v="4.8"/>
    <n v="15.9"/>
    <s v="ТЧ"/>
    <m/>
    <m/>
    <m/>
    <m/>
    <m/>
    <m/>
    <m/>
    <m/>
    <s v="КП19"/>
    <m/>
    <m/>
    <m/>
    <m/>
    <m/>
    <m/>
  </r>
  <r>
    <x v="2"/>
    <x v="15"/>
    <s v="ООО &quot;СЭС&quot;"/>
    <x v="71"/>
    <d v="1899-12-30T10:17:00"/>
    <d v="2014-03-14T00:00:00"/>
    <d v="1899-12-30T10:48:00"/>
    <d v="1899-12-30T00:31:00"/>
    <n v="1"/>
    <s v="-"/>
    <m/>
    <x v="3"/>
    <s v="ДЭС Павловского_x000a_ нмр"/>
    <x v="5"/>
    <x v="10"/>
    <s v="ДЭС"/>
    <s v="АО ДЭС СФ ООО &quot;СЭС&quot; "/>
    <n v="0.92"/>
    <n v="0.74"/>
    <n v="1.66"/>
    <s v="ДУ"/>
    <m/>
    <m/>
    <m/>
    <m/>
    <m/>
    <m/>
    <m/>
    <m/>
    <s v="КП24"/>
    <m/>
    <m/>
    <m/>
    <s v="т"/>
    <m/>
    <m/>
  </r>
  <r>
    <x v="2"/>
    <x v="15"/>
    <s v="ООО &quot;ЭНТ&quot;"/>
    <x v="72"/>
    <d v="1899-12-30T06:48:00"/>
    <d v="2014-03-15T00:00:00"/>
    <d v="1899-12-30T06:48:00"/>
    <d v="1899-12-30T00:00:00"/>
    <n v="7"/>
    <s v="-"/>
    <s v="-"/>
    <x v="5"/>
    <s v="СУ ЭЦН                             З-Полуденное нмр"/>
    <x v="5"/>
    <x v="9"/>
    <s v="СУ ЭЦН"/>
    <s v="Остановка УЭЦН.   Посадка напряжения при АО ВЛ-35 ЦЛ-5М на ПС-35/6кВ №129 действием МТЗ 1ст, АПВУ. ВЛ принадлежит ООО &quot;Мохтикнефть&quot; (шторм.предупреждение №73 от 14.03.14.)"/>
    <n v="0.6"/>
    <n v="1.5"/>
    <n v="2.1"/>
    <m/>
    <m/>
    <m/>
    <m/>
    <m/>
    <m/>
    <m/>
    <m/>
    <m/>
    <s v="КП18"/>
    <m/>
    <m/>
    <m/>
    <m/>
    <m/>
    <s v="неуч.вр."/>
  </r>
  <r>
    <x v="2"/>
    <x v="15"/>
    <s v="ООО &quot;ЭНТ&quot;"/>
    <x v="72"/>
    <d v="1899-12-30T05:12:00"/>
    <d v="2014-03-15T00:00:00"/>
    <d v="1899-12-30T05:12:00"/>
    <d v="1899-12-30T00:00:00"/>
    <n v="40"/>
    <s v="-"/>
    <s v="-"/>
    <x v="2"/>
    <s v="СУ ЭЦН Крапивинского, Двуреченского нмр"/>
    <x v="5"/>
    <x v="9"/>
    <s v="СУ ЭЦН"/>
    <s v="Остановка УЭЦН.  Посадка напряжения при АО ВЛ-6 Ф.Дв-3  ПС-110/35/6кВ  &quot;Двуреченская&quot; действием ТО, АПВН. Срыв  изоляторов фазы «В» оп. 1, 2, схлёст проводов ВЛ-6 Ф.Дв-3 пролёт между порталом и оп.1, пролёт оп.2-3"/>
    <n v="15.87"/>
    <n v="19.3"/>
    <n v="35.17"/>
    <m/>
    <m/>
    <m/>
    <m/>
    <m/>
    <m/>
    <m/>
    <m/>
    <m/>
    <s v="КП15"/>
    <m/>
    <m/>
    <m/>
    <m/>
    <m/>
    <s v="неуч.вр."/>
  </r>
  <r>
    <x v="2"/>
    <x v="15"/>
    <s v="ООО &quot;ЭНТ&quot;"/>
    <x v="72"/>
    <d v="1899-12-30T04:16:00"/>
    <d v="2014-03-15T00:00:00"/>
    <d v="1899-12-30T08:08:00"/>
    <d v="1899-12-30T03:52:00"/>
    <n v="19"/>
    <s v="МТЗ 1ст, АПВ"/>
    <s v="АПВН"/>
    <x v="2"/>
    <s v="ЦЛ-8"/>
    <x v="0"/>
    <x v="2"/>
    <s v="ЦЛ-8"/>
    <s v="АО ВЛ-35 ЦЛ-8 ПС-110 «Катыльгинская»  действием МТЗ 1ст., АПВН. Упало дерево на ВЛ-35кВ ЦЛ-8 в пролёте опор №8-9. ВЛ-35 ЦЛ-9 выведена в ремонт, замена опоры. (шторм.предупреждение №73 от 14.03.14.)"/>
    <n v="54.45"/>
    <n v="53.58"/>
    <n v="108.03"/>
    <s v="ТЧ"/>
    <m/>
    <m/>
    <m/>
    <m/>
    <m/>
    <m/>
    <m/>
    <m/>
    <s v="КП19"/>
    <m/>
    <m/>
    <m/>
    <m/>
    <m/>
    <m/>
  </r>
  <r>
    <x v="2"/>
    <x v="15"/>
    <s v="ООО &quot;ЭНТ&quot;"/>
    <x v="72"/>
    <d v="1899-12-30T04:16:00"/>
    <d v="2014-03-15T00:00:00"/>
    <d v="1899-12-30T04:16:00"/>
    <d v="1899-12-30T00:00:00"/>
    <n v="102"/>
    <s v="-"/>
    <s v="-"/>
    <x v="2"/>
    <s v="СУ ЭЦН                             ЦДНГ-7,8"/>
    <x v="5"/>
    <x v="9"/>
    <s v="СУ ЭЦН"/>
    <s v="Остановка УЭЦН. Посадка напряжения при АО ВЛ-35кВ ЦЛ-8"/>
    <n v="4.4000000000000004"/>
    <n v="29.9"/>
    <n v="34.299999999999997"/>
    <m/>
    <m/>
    <m/>
    <m/>
    <m/>
    <m/>
    <m/>
    <m/>
    <m/>
    <s v="КП3"/>
    <m/>
    <m/>
    <m/>
    <m/>
    <m/>
    <s v="неуч.вр."/>
  </r>
  <r>
    <x v="2"/>
    <x v="15"/>
    <s v="ООО &quot;Норд-Сервис&quot;"/>
    <x v="72"/>
    <d v="1899-12-30T04:19:00"/>
    <d v="2014-03-15T00:00:00"/>
    <d v="1899-12-30T04:22:00"/>
    <d v="1899-12-30T00:03:00"/>
    <n v="13"/>
    <s v="-"/>
    <m/>
    <x v="5"/>
    <s v="ГПЭС Ю. Черемшанского нмр"/>
    <x v="5"/>
    <x v="1"/>
    <s v="ГПЭС"/>
    <s v="Отановка ГПЭС по пониженному давлению газа"/>
    <n v="1.7"/>
    <n v="1"/>
    <n v="2.7"/>
    <s v="ГПУ"/>
    <m/>
    <m/>
    <m/>
    <m/>
    <m/>
    <m/>
    <m/>
    <m/>
    <s v="КП18"/>
    <m/>
    <m/>
    <m/>
    <m/>
    <m/>
    <m/>
  </r>
  <r>
    <x v="2"/>
    <x v="15"/>
    <s v="ООО &quot;ЭНТ&quot;"/>
    <x v="72"/>
    <d v="1899-12-30T04:16:00"/>
    <d v="2014-03-15T00:00:00"/>
    <d v="1899-12-30T10:30:00"/>
    <d v="1899-12-30T06:14:00"/>
    <n v="1"/>
    <s v="-"/>
    <m/>
    <x v="3"/>
    <s v="К-52 скв.859 Первомайское нмр"/>
    <x v="5"/>
    <x v="9"/>
    <s v="К-52 скв.859 "/>
    <s v="АО. Отключился АВ-0,4кВ в ТП при запуске после аварийного отключения"/>
    <n v="0.1"/>
    <n v="2.2000000000000002"/>
    <n v="2.2999999999999998"/>
    <m/>
    <m/>
    <m/>
    <m/>
    <m/>
    <m/>
    <m/>
    <m/>
    <m/>
    <s v="КП24"/>
    <m/>
    <m/>
    <m/>
    <s v="т"/>
    <m/>
    <m/>
  </r>
  <r>
    <x v="2"/>
    <x v="15"/>
    <s v="ООО &quot;ЭНТ&quot;"/>
    <x v="72"/>
    <d v="1899-12-30T07:26:00"/>
    <d v="2014-03-15T00:00:00"/>
    <d v="1899-12-30T13:30:00"/>
    <d v="1899-12-30T06:04:00"/>
    <n v="3"/>
    <s v="-"/>
    <m/>
    <x v="0"/>
    <s v="ф.5-8"/>
    <x v="2"/>
    <x v="2"/>
    <s v="ф.5-8"/>
    <s v="АО. Повреждение ЛР-6кВ Ф.5-8, питание переведено на Ф.5-3 (шторм.предупреждение №73 от 14.03.14.)"/>
    <n v="8.9"/>
    <n v="1.8"/>
    <n v="10.7"/>
    <s v="ТЧ"/>
    <m/>
    <m/>
    <m/>
    <m/>
    <m/>
    <m/>
    <m/>
    <m/>
    <s v="КП12"/>
    <m/>
    <m/>
    <m/>
    <m/>
    <m/>
    <m/>
  </r>
  <r>
    <x v="2"/>
    <x v="15"/>
    <s v="ООО &quot;СЭС&quot;"/>
    <x v="72"/>
    <d v="1899-12-30T20:48:00"/>
    <d v="2014-03-15T00:00:00"/>
    <d v="1899-12-30T20:52:00"/>
    <d v="1899-12-30T00:04:00"/>
    <n v="1"/>
    <s v="-"/>
    <m/>
    <x v="3"/>
    <s v="ДЭС скв. 241Р Первомайского нмр"/>
    <x v="5"/>
    <x v="10"/>
    <s v="ДЭС"/>
    <s v="АО ДЭС "/>
    <m/>
    <n v="0.1"/>
    <n v="0.1"/>
    <s v="ДУ"/>
    <m/>
    <m/>
    <m/>
    <m/>
    <m/>
    <m/>
    <m/>
    <m/>
    <s v="КП24"/>
    <m/>
    <m/>
    <m/>
    <s v="т"/>
    <m/>
    <m/>
  </r>
  <r>
    <x v="2"/>
    <x v="15"/>
    <s v="ООО &quot;ЭНТ&quot;"/>
    <x v="73"/>
    <s v="-"/>
    <s v="-"/>
    <s v="-"/>
    <m/>
    <s v="-"/>
    <s v="-"/>
    <s v="-"/>
    <x v="6"/>
    <s v="-"/>
    <x v="7"/>
    <x v="8"/>
    <s v="-"/>
    <s v="-"/>
    <m/>
    <m/>
    <m/>
    <s v="-"/>
    <s v="-"/>
    <s v="-"/>
    <s v="-"/>
    <s v="-"/>
    <s v="-"/>
    <s v="-"/>
    <s v="-"/>
    <s v="-"/>
    <s v="-"/>
    <s v="-"/>
    <s v="-"/>
    <s v="нарушений не было"/>
    <m/>
    <m/>
    <m/>
  </r>
  <r>
    <x v="2"/>
    <x v="15"/>
    <s v="ООО &quot;СЭС&quot;"/>
    <x v="74"/>
    <d v="1899-12-30T10:10:00"/>
    <d v="2014-03-17T00:00:00"/>
    <d v="1899-12-30T10:13:00"/>
    <d v="1899-12-30T00:03:00"/>
    <n v="6"/>
    <s v="-"/>
    <m/>
    <x v="3"/>
    <s v="ДЭС Колотушное нмр"/>
    <x v="5"/>
    <x v="10"/>
    <s v="ДЭС"/>
    <s v="АО ДЭС СФ ООО &quot;СЭС&quot; "/>
    <n v="0.17"/>
    <n v="0.48"/>
    <n v="0.65"/>
    <s v="ДУ"/>
    <m/>
    <m/>
    <m/>
    <m/>
    <m/>
    <m/>
    <m/>
    <m/>
    <s v="КП24"/>
    <m/>
    <m/>
    <m/>
    <s v="т"/>
    <m/>
    <m/>
  </r>
  <r>
    <x v="2"/>
    <x v="15"/>
    <s v="ООО &quot;ЭНТ&quot;"/>
    <x v="74"/>
    <d v="1899-12-30T18:32:00"/>
    <d v="2014-03-17T00:00:00"/>
    <d v="1899-12-30T21:15:00"/>
    <d v="1899-12-30T02:43:00"/>
    <n v="1"/>
    <s v="-"/>
    <m/>
    <x v="0"/>
    <s v="К-19А скв.197 Советское _x000a_нмр"/>
    <x v="5"/>
    <x v="9"/>
    <s v="К-19А скв.197 "/>
    <s v="АО. Отключился АВ-0,4кВ в ТП выполнена замена АВ-0,4кВ. Запрошены распечатки журнала событий СУ ЭЦН."/>
    <n v="0.06"/>
    <n v="2.13"/>
    <n v="2.19"/>
    <m/>
    <m/>
    <m/>
    <m/>
    <m/>
    <m/>
    <m/>
    <m/>
    <m/>
    <s v="КП3"/>
    <m/>
    <m/>
    <m/>
    <m/>
    <m/>
    <m/>
  </r>
  <r>
    <x v="2"/>
    <x v="15"/>
    <s v="ООО &quot;ЭНТ&quot;"/>
    <x v="75"/>
    <d v="1899-12-30T02:45:00"/>
    <d v="2014-03-18T00:00:00"/>
    <d v="1899-12-30T04:02:00"/>
    <d v="1899-12-30T01:17:00"/>
    <n v="3"/>
    <s v="-"/>
    <m/>
    <x v="0"/>
    <s v="К-201 _x000a_Советское _x000a_нмр"/>
    <x v="5"/>
    <x v="9"/>
    <s v="К-201"/>
    <s v="АО. Отключился АВ-0,4кВ в ТП причины выясняются"/>
    <n v="1.21"/>
    <n v="0.49"/>
    <n v="1.7"/>
    <m/>
    <m/>
    <m/>
    <m/>
    <m/>
    <m/>
    <m/>
    <m/>
    <m/>
    <s v="КП25"/>
    <m/>
    <m/>
    <m/>
    <m/>
    <m/>
    <m/>
  </r>
  <r>
    <x v="2"/>
    <x v="15"/>
    <s v="ООО &quot;СЭС&quot;"/>
    <x v="75"/>
    <s v="04:06"/>
    <d v="2014-03-18T00:00:00"/>
    <s v="04:24"/>
    <d v="1899-12-30T00:18:00"/>
    <n v="1"/>
    <s v="-"/>
    <m/>
    <x v="3"/>
    <s v="ДЭС скв. 241Р Первомайского нмр"/>
    <x v="5"/>
    <x v="10"/>
    <s v="ДЭС"/>
    <s v="АО ДЭС СФ ООО &quot;СЭС&quot; "/>
    <n v="0.57999999999999996"/>
    <n v="0.2"/>
    <n v="0.78"/>
    <s v="ДУ"/>
    <m/>
    <m/>
    <m/>
    <m/>
    <m/>
    <m/>
    <m/>
    <m/>
    <s v="КП24"/>
    <m/>
    <m/>
    <m/>
    <s v="т"/>
    <m/>
    <m/>
  </r>
  <r>
    <x v="2"/>
    <x v="15"/>
    <s v="ООО &quot;ЭНТ&quot;"/>
    <x v="76"/>
    <d v="1899-12-30T18:38:00"/>
    <d v="2014-03-19T00:00:00"/>
    <d v="1899-12-30T18:38:00"/>
    <d v="1899-12-30T00:00:00"/>
    <n v="3"/>
    <s v="МТЗ, АПВ"/>
    <s v="АПВУ"/>
    <x v="2"/>
    <s v="Ф.Кр-21"/>
    <x v="2"/>
    <x v="2"/>
    <s v="Ф.Кр-21"/>
    <s v="АО ВЛ-6 кВ действием МТЗ, АПВУ. Схлест проводов в пролете оп. №97 - оголовник ТП №2 &quot;К-1Кр.&quot;. Нагрузка К-1 переведена на Ф.Кр-9, К-4 на Ф.Кр-5. Ф.Кр-21 выведен в ремонт. Ветер с порывами до 20-25 м/с (оперативное предупреждение №01-18-943 от 19.03.14г.)."/>
    <n v="0.5"/>
    <m/>
    <n v="0.5"/>
    <s v="ТЧ"/>
    <m/>
    <m/>
    <m/>
    <m/>
    <m/>
    <m/>
    <m/>
    <m/>
    <s v="КП15"/>
    <m/>
    <m/>
    <m/>
    <m/>
    <m/>
    <s v="неуч.вр."/>
  </r>
  <r>
    <x v="2"/>
    <x v="15"/>
    <s v="ООО &quot;ЭНТ&quot;"/>
    <x v="77"/>
    <s v="-"/>
    <s v="-"/>
    <s v="-"/>
    <m/>
    <s v="-"/>
    <s v="-"/>
    <s v="-"/>
    <x v="6"/>
    <s v="-"/>
    <x v="7"/>
    <x v="8"/>
    <s v="-"/>
    <s v="-"/>
    <m/>
    <m/>
    <m/>
    <s v="-"/>
    <s v="-"/>
    <s v="-"/>
    <s v="-"/>
    <s v="-"/>
    <s v="-"/>
    <s v="-"/>
    <s v="-"/>
    <s v="-"/>
    <s v="-"/>
    <s v="-"/>
    <s v="-"/>
    <s v="нарушений не было"/>
    <m/>
    <m/>
    <m/>
  </r>
  <r>
    <x v="2"/>
    <x v="15"/>
    <s v="ООО &quot;ЭНТ&quot;"/>
    <x v="78"/>
    <s v="-"/>
    <s v="-"/>
    <s v="-"/>
    <m/>
    <s v="-"/>
    <s v="-"/>
    <s v="-"/>
    <x v="6"/>
    <s v="-"/>
    <x v="7"/>
    <x v="8"/>
    <s v="-"/>
    <s v="-"/>
    <m/>
    <m/>
    <m/>
    <s v="-"/>
    <s v="-"/>
    <s v="-"/>
    <s v="-"/>
    <s v="-"/>
    <s v="-"/>
    <s v="-"/>
    <s v="-"/>
    <s v="-"/>
    <s v="-"/>
    <s v="-"/>
    <s v="-"/>
    <s v="нарушений не было"/>
    <m/>
    <m/>
    <m/>
  </r>
  <r>
    <x v="2"/>
    <x v="15"/>
    <s v="ООО &quot;ЭНТ&quot;"/>
    <x v="9"/>
    <d v="1899-12-30T18:52:00"/>
    <d v="2014-03-22T00:00:00"/>
    <d v="1899-12-30T18:52:00"/>
    <d v="1899-12-30T00:00:00"/>
    <n v="13"/>
    <s v="МТЗ, АПВ"/>
    <s v="АПВУ"/>
    <x v="1"/>
    <s v="Ф.3-6 "/>
    <x v="2"/>
    <x v="2"/>
    <s v="Ф.3-6 "/>
    <s v="ПС-35/6кВ №203. АО ВЛ-6кВ ф.3-6 действием  МТЗ, АПВУ.  В пролёте оп.85-86 зацеп проводов ВЛ-6кВ стрелой экскаватора ООО СПК «СтройКомплектСервис». Повреждений ВЛ - нет.  Сообщено ООО ЧОП «РН-Охрана-Томск». "/>
    <n v="0.59"/>
    <n v="0.14000000000000001"/>
    <n v="0.73"/>
    <s v="ТЧ"/>
    <s v="-"/>
    <s v="-"/>
    <s v="-"/>
    <s v="-"/>
    <s v="-"/>
    <s v="-"/>
    <s v="-"/>
    <s v="-"/>
    <s v="КП20"/>
    <s v="-"/>
    <s v="-"/>
    <m/>
    <m/>
    <s v="с"/>
    <s v="неуч.вр."/>
  </r>
  <r>
    <x v="2"/>
    <x v="15"/>
    <s v="ООО &quot;ЭНТ&quot;"/>
    <x v="79"/>
    <d v="1899-12-30T18:31:00"/>
    <d v="2014-03-23T00:00:00"/>
    <d v="1899-12-30T22:40:00"/>
    <d v="1899-12-30T04:09:00"/>
    <n v="12"/>
    <s v="АО, АПВ"/>
    <s v="АПВН, РПВН"/>
    <x v="1"/>
    <s v="Ф.14-6 "/>
    <x v="2"/>
    <x v="2"/>
    <s v="Ф.14-6 "/>
    <s v="ПС-35/6кВ №414. АО ВЛ-6кВ ф.14-6 блинкер АО, АПВН. РПВН. В пролёте оп.93-94 порваны провода ВЛ-6кВ, повреждена опора №94 неустановленным автотранспортом. Сообщено ООО ЧОП «РН-Охрана-Томск».В КУВ-6кВ К-17 работа АВР-6. Питание  остальных кустов переведено на ф.14-16."/>
    <n v="21.6"/>
    <n v="6.8"/>
    <n v="28.4"/>
    <s v="ТЧ"/>
    <s v="-"/>
    <s v="-"/>
    <s v="-"/>
    <s v="-"/>
    <s v="-"/>
    <s v="-"/>
    <s v="-"/>
    <s v="-"/>
    <s v="КП20"/>
    <s v="-"/>
    <s v="-"/>
    <m/>
    <m/>
    <s v="с"/>
    <m/>
  </r>
  <r>
    <x v="2"/>
    <x v="15"/>
    <s v="ООО &quot;ЭНТ&quot;"/>
    <x v="10"/>
    <d v="1899-12-30T16:51:00"/>
    <d v="2014-03-25T00:00:00"/>
    <d v="1899-12-30T16:51:00"/>
    <d v="1899-12-30T00:00:00"/>
    <n v="11"/>
    <s v="АВР"/>
    <s v="АПВУ"/>
    <x v="0"/>
    <s v="1Т ПС №208"/>
    <x v="0"/>
    <x v="0"/>
    <s v="1Т"/>
    <s v="ПС-35/6кВ №208. АО 1Т. Замыкание цепей управления В-35 1Т. Из-за нарушения изоляции монтажным зажимом (передавливание изоляции) при монтаже шкафа защит трансформатора на заводе изготовителе. Работа АВР-6 успешная. Дефект устранен. 1Т введен в работу"/>
    <n v="0.7"/>
    <n v="2.58"/>
    <n v="3.28"/>
    <s v="РЗА"/>
    <s v="-"/>
    <s v="-"/>
    <s v="-"/>
    <s v="-"/>
    <s v="-"/>
    <s v="-"/>
    <s v="-"/>
    <s v="-"/>
    <s v="КП19"/>
    <s v="-"/>
    <s v="-"/>
    <m/>
    <m/>
    <m/>
    <s v="неуч.вр."/>
  </r>
  <r>
    <x v="2"/>
    <x v="15"/>
    <s v="ООО &quot;ЭНТ&quot;"/>
    <x v="10"/>
    <d v="1899-12-30T14:57:00"/>
    <d v="2014-03-25T00:00:00"/>
    <d v="1899-12-30T15:10:00"/>
    <d v="1899-12-30T00:13:00"/>
    <n v="7"/>
    <s v="МТЗ, АПВ"/>
    <s v="АПВУ"/>
    <x v="1"/>
    <s v="Ф.3-6 "/>
    <x v="2"/>
    <x v="2"/>
    <s v="Ф.3-6 "/>
    <s v="ПС-35/6кВ №203. АО ВЛ-6 Ф.3-6 действием МТЗ, АПВ-неуспешное, РПВ-успешное. Причиной отключения явилось касание трубоукладчиком провода ВЛ-6кВ оп. 103-104, Сообщено в ООО ЧОП «РН-Охрана-Томск»"/>
    <n v="0.99"/>
    <n v="2.6"/>
    <n v="3.59"/>
    <s v="ТЧ"/>
    <s v="-"/>
    <s v="-"/>
    <s v="-"/>
    <s v="-"/>
    <s v="-"/>
    <s v="-"/>
    <s v="-"/>
    <s v="-"/>
    <s v="КП20"/>
    <s v="-"/>
    <s v="-"/>
    <m/>
    <m/>
    <s v="с"/>
    <m/>
  </r>
  <r>
    <x v="2"/>
    <x v="15"/>
    <s v="ООО &quot;ЭНТ&quot;"/>
    <x v="10"/>
    <d v="1899-12-30T00:20:00"/>
    <d v="2014-03-25T00:00:00"/>
    <d v="1899-12-31T03:00:00"/>
    <d v="1899-12-31T02:40:00"/>
    <n v="1"/>
    <s v="-"/>
    <m/>
    <x v="3"/>
    <s v="К-40 скв.2003 Игольское _x000a_нмр"/>
    <x v="5"/>
    <x v="9"/>
    <s v="К-40 скв.2003  "/>
    <s v="АО. Отключился АВ-0,4кВ в ТП. Запрошены распечатки журнала событий СУ ЭЦН."/>
    <n v="0.04"/>
    <n v="4.2699999999999996"/>
    <n v="4.3099999999999996"/>
    <m/>
    <s v="-"/>
    <s v="-"/>
    <s v="-"/>
    <s v="-"/>
    <s v="-"/>
    <s v="-"/>
    <s v="-"/>
    <s v="-"/>
    <s v="КП24"/>
    <s v="-"/>
    <s v="-"/>
    <m/>
    <s v="т"/>
    <m/>
    <m/>
  </r>
  <r>
    <x v="2"/>
    <x v="15"/>
    <s v="ООО &quot;ЭНТ&quot;"/>
    <x v="81"/>
    <d v="1899-12-30T07:55:00"/>
    <d v="2014-03-26T00:00:00"/>
    <d v="1899-12-30T15:29:00"/>
    <d v="1899-12-30T07:34:00"/>
    <n v="3"/>
    <s v="-"/>
    <m/>
    <x v="0"/>
    <s v="К-42А Советское _x000a_нмр"/>
    <x v="5"/>
    <x v="6"/>
    <s v="К-42А Советское _x000a_нмр"/>
    <s v="АО, отгорел шлейф на шпильке 0,4 кВ тр-ра в КТПН-6/0,4 кВ. Выполнена замена КТПН-6/0,4 кВ."/>
    <n v="0.06"/>
    <n v="13.65"/>
    <n v="13.71"/>
    <s v="Т"/>
    <s v="-"/>
    <s v="-"/>
    <s v="-"/>
    <s v="-"/>
    <s v="-"/>
    <s v="-"/>
    <s v="-"/>
    <s v="-"/>
    <s v="КП5"/>
    <s v="-"/>
    <s v="-"/>
    <m/>
    <m/>
    <m/>
    <m/>
  </r>
  <r>
    <x v="2"/>
    <x v="15"/>
    <s v="ООО &quot;СЭС&quot;"/>
    <x v="82"/>
    <s v="14:44"/>
    <d v="2014-03-27T00:00:00"/>
    <s v="21:38"/>
    <d v="1899-12-30T06:54:00"/>
    <n v="1"/>
    <s v="-"/>
    <m/>
    <x v="3"/>
    <s v="ДЭС К-5 Озерного нмр"/>
    <x v="5"/>
    <x v="10"/>
    <s v="ДЭС"/>
    <s v="АО ДЭС СФ ООО &quot;СЭС&quot;  "/>
    <n v="1.1299999999999999"/>
    <n v="1.1200000000000001"/>
    <n v="2.25"/>
    <s v="ДУ"/>
    <s v="-"/>
    <s v="-"/>
    <s v="-"/>
    <s v="-"/>
    <s v="-"/>
    <s v="-"/>
    <s v="-"/>
    <s v="-"/>
    <s v="КП24"/>
    <s v="-"/>
    <s v="-"/>
    <m/>
    <s v="т"/>
    <m/>
    <m/>
  </r>
  <r>
    <x v="2"/>
    <x v="15"/>
    <s v="ООО &quot;ЭНТ&quot;"/>
    <x v="83"/>
    <s v="-"/>
    <s v="-"/>
    <s v="-"/>
    <m/>
    <s v="-"/>
    <s v="-"/>
    <s v="-"/>
    <x v="6"/>
    <s v="-"/>
    <x v="7"/>
    <x v="8"/>
    <s v="-"/>
    <s v="-"/>
    <m/>
    <m/>
    <m/>
    <s v="-"/>
    <s v="-"/>
    <s v="-"/>
    <s v="-"/>
    <s v="-"/>
    <s v="-"/>
    <s v="-"/>
    <s v="-"/>
    <s v="-"/>
    <s v="-"/>
    <s v="-"/>
    <s v="-"/>
    <s v="нарушений не было"/>
    <m/>
    <m/>
    <m/>
  </r>
  <r>
    <x v="2"/>
    <x v="15"/>
    <s v="ООО &quot;ЭНТ&quot;"/>
    <x v="84"/>
    <d v="1899-12-30T15:13:00"/>
    <d v="2014-03-29T00:00:00"/>
    <d v="1899-12-30T15:13:00"/>
    <d v="1899-12-30T00:00:00"/>
    <n v="8"/>
    <s v="-"/>
    <s v="-"/>
    <x v="0"/>
    <s v="Первомайское_x000a_нмр"/>
    <x v="5"/>
    <x v="9"/>
    <s v="СУ ЭЦН Первомайское_x000a_нмр"/>
    <s v="Остановка скважин, Подана заявка на предоставление распечаток работы ЭЦН в ЦДНГ-8 и Новомет-Сервис. Причины выясняются."/>
    <n v="0.6"/>
    <n v="1.6"/>
    <n v="2.2000000000000002"/>
    <m/>
    <m/>
    <m/>
    <m/>
    <m/>
    <m/>
    <m/>
    <m/>
    <m/>
    <s v="КП25"/>
    <m/>
    <m/>
    <m/>
    <m/>
    <m/>
    <s v="неуч.вр."/>
  </r>
  <r>
    <x v="2"/>
    <x v="15"/>
    <s v="ООО &quot;ЭНТ&quot;"/>
    <x v="85"/>
    <d v="1899-12-30T19:03:00"/>
    <d v="2014-03-30T00:00:00"/>
    <d v="1899-12-30T20:55:00"/>
    <d v="1899-12-30T01:52:00"/>
    <n v="1"/>
    <s v="-"/>
    <m/>
    <x v="0"/>
    <s v="К-10Р Двуреченское нмр"/>
    <x v="2"/>
    <x v="6"/>
    <s v="К-10Р Двуреченское нмр"/>
    <s v="АО ЭЦН перегорание предохранителя 6кВ Ф.&quot;А&quot; в ТП, скв запущена"/>
    <n v="1.33"/>
    <n v="0.1"/>
    <n v="1.43"/>
    <m/>
    <s v="-"/>
    <s v="-"/>
    <s v="-"/>
    <s v="-"/>
    <s v="-"/>
    <s v="-"/>
    <s v="-"/>
    <s v="-"/>
    <s v="КП5"/>
    <s v="-"/>
    <s v="-"/>
    <m/>
    <m/>
    <m/>
    <m/>
  </r>
  <r>
    <x v="2"/>
    <x v="15"/>
    <s v="ООО &quot;ЭНТ&quot;"/>
    <x v="86"/>
    <d v="1899-12-30T21:52:00"/>
    <d v="2014-03-31T00:00:00"/>
    <d v="1899-12-30T00:47:00"/>
    <d v="1899-12-30T02:55:00"/>
    <n v="4"/>
    <s v="МТЗ, АПВ"/>
    <s v="АПВН, РПВН"/>
    <x v="0"/>
    <s v="Ф.3-6 "/>
    <x v="2"/>
    <x v="2"/>
    <s v="Ф.3-6 "/>
    <s v="ПС-35/6кВ №206. АО ВЛ-6 Ф.6-18 действием МТЗ, ТО, АПВ, АПВ-неуспешное, РПВ-неуспешное. Питание потребителей переведено на резервные ВЛ-6. Осмотр Ф.6-18 результатов не дал. Поиск и устранение неисправности на 01.04.14 в светлое время суток."/>
    <n v="2.7"/>
    <n v="0.5"/>
    <n v="3.2"/>
    <s v="ТЧ"/>
    <s v="-"/>
    <s v="-"/>
    <s v="-"/>
    <s v="-"/>
    <s v="-"/>
    <s v="-"/>
    <s v="-"/>
    <s v="-"/>
    <s v="КП23"/>
    <s v="-"/>
    <s v="-"/>
    <m/>
    <m/>
    <m/>
    <m/>
  </r>
  <r>
    <x v="3"/>
    <x v="15"/>
    <s v="ООО &quot;Норд-Сервис&quot;"/>
    <x v="11"/>
    <d v="1899-12-30T02:07:00"/>
    <d v="2014-04-01T00:00:00"/>
    <d v="1899-12-30T02:12:00"/>
    <d v="1899-12-30T00:05:00"/>
    <n v="25"/>
    <s v="-"/>
    <s v="-"/>
    <x v="5"/>
    <s v="ГПЭС Ю. Черемшанского нмр"/>
    <x v="5"/>
    <x v="1"/>
    <s v="ГПЭС"/>
    <s v="АО ГПЭС Южно-Черемшанского нмр. по низкому давлению газа. "/>
    <n v="2.27"/>
    <n v="1.4"/>
    <n v="3.67"/>
    <s v="ГПУ"/>
    <s v=" -"/>
    <s v=" -"/>
    <s v=" -"/>
    <s v=" -"/>
    <s v=" -"/>
    <s v=" -"/>
    <s v=" -"/>
    <s v=" -"/>
    <s v="КП18"/>
    <s v=" -"/>
    <s v=" -"/>
    <m/>
    <s v="т"/>
    <m/>
    <m/>
  </r>
  <r>
    <x v="3"/>
    <x v="15"/>
    <s v="ООО &quot;ЭНТ&quot;"/>
    <x v="11"/>
    <d v="1899-12-30T08:47:00"/>
    <d v="2014-04-01T00:00:00"/>
    <d v="1899-12-30T08:47:00"/>
    <d v="1899-12-30T00:00:00"/>
    <n v="31"/>
    <s v="ТО, АПВ"/>
    <s v="АПВУ "/>
    <x v="2"/>
    <s v="Ф.4-5 (+Ф.4-6)"/>
    <x v="2"/>
    <x v="2"/>
    <s v="Ф.4-5 (+Ф.4-6)"/>
    <s v="ПС-35/6кВ №104. АО ВЛ-6кВ Ф.4-5 (+Ф.4-6)  действием ТО АПВ успешное (схема ВЛ-6кВ ремонтная, ф4-6 подключен к ф4-5). Выполняется осмотр. Порывистый ветер бюллетень погоды №90 от 31.03.14г."/>
    <n v="1.76"/>
    <n v="3.19"/>
    <n v="4.95"/>
    <s v="СК"/>
    <s v="Ф.4-5 -1981г, Ф.4-6 - 1974г"/>
    <s v="-"/>
    <s v="-"/>
    <s v="Ф.4-5 -01.2006г, Ф.4-6 - 06.2010г"/>
    <s v="-"/>
    <s v="Ф.4-5 -01.2015г, Ф.4-6 - 06.2014г"/>
    <s v="Ф.4-5 - 7, Ф.4-6 -  4"/>
    <s v="не предусмотрено"/>
    <s v="КП12"/>
    <s v="-"/>
    <s v="-"/>
    <m/>
    <m/>
    <m/>
    <s v="неуч.вр."/>
  </r>
  <r>
    <x v="3"/>
    <x v="15"/>
    <s v="ОАО МПК &quot;Аганнефтегазгеология&quot;"/>
    <x v="11"/>
    <d v="1899-12-30T09:09:00"/>
    <d v="2014-04-01T00:00:00"/>
    <d v="1899-12-30T09:09:00"/>
    <d v="1899-12-30T00:00:00"/>
    <n v="41"/>
    <s v="-"/>
    <s v="-"/>
    <x v="2"/>
    <s v="СУ ЭЦН Зап-Полуденного нмр"/>
    <x v="5"/>
    <x v="9"/>
    <s v="СУ ЭЦН"/>
    <s v="Остановка УЭЦН. Посадка напряжения при АО ВЛ-35 ЦЛ-5м на ПС 35/6 №129 АПВ успешное, в 09:53 АОАПВ не успешное работа 1ст. ДЗ. (ВЛ-35кВ на балансе ОАО МП «Аганнефтегазгеология»). Порывистый ветер бюллетень погоды №90 от 31.03.14г."/>
    <n v="7.08"/>
    <n v="8.41"/>
    <n v="15.49"/>
    <s v="-"/>
    <s v="-"/>
    <s v="-"/>
    <s v="-"/>
    <s v="-"/>
    <s v="-"/>
    <s v="-"/>
    <s v="-"/>
    <s v="-"/>
    <s v="КП25"/>
    <s v="-"/>
    <s v="-"/>
    <s v="В соответствии с МУ № П1-01.05 М-0006  В.2.00, событие не относят к нарушениям в зоне ответственности энергетических служб"/>
    <m/>
    <m/>
    <s v="неуч.вр."/>
  </r>
  <r>
    <x v="3"/>
    <x v="15"/>
    <s v="ООО &quot;ЭНТ&quot;"/>
    <x v="11"/>
    <d v="1899-12-30T09:30:00"/>
    <d v="2014-04-01T00:00:00"/>
    <d v="1899-12-30T10:46:00"/>
    <d v="1899-12-30T01:16:00"/>
    <n v="23"/>
    <s v="МТЗ, АПВ"/>
    <s v="АПВН, РПВУ"/>
    <x v="2"/>
    <s v="Ф3-8"/>
    <x v="2"/>
    <x v="2"/>
    <s v="Ф3-8"/>
    <s v="ПС-35/6кВ №103. АО ВЛ-6кВ  Ф.3-8  действием МТЗ АПВ не успешное. Выполнен осмотр, выявлен крен 20 градусов анкерно-угловой опоры №95 от выдавливания свай, провис проводов в пролете опор 95-96, касание проводов при ветре. Порывистый ветер бюллетень погоды №90 от 31.03.14г."/>
    <n v="8.85"/>
    <n v="6.48"/>
    <n v="15.33"/>
    <s v="СК"/>
    <n v="1975"/>
    <s v="-"/>
    <s v="-"/>
    <s v="ТО 05.03.14_x000a_ТР  не проведен НПО 12.04.13_x000a_-"/>
    <n v="0"/>
    <s v="04.2014г"/>
    <n v="2"/>
    <s v="не предусмотрено"/>
    <s v="КП17"/>
    <s v="ПУ8"/>
    <s v="ПУ5"/>
    <m/>
    <m/>
    <m/>
    <m/>
  </r>
  <r>
    <x v="3"/>
    <x v="15"/>
    <s v="ООО &quot;ЭНТ&quot;"/>
    <x v="11"/>
    <d v="1899-12-30T09:45:00"/>
    <d v="2014-04-01T00:00:00"/>
    <d v="1899-12-30T09:45:00"/>
    <d v="1899-12-30T00:00:00"/>
    <n v="26"/>
    <s v="1ст ДЗ, АПВ"/>
    <s v="АПВУ "/>
    <x v="2"/>
    <s v="ЦЛ-4"/>
    <x v="0"/>
    <x v="2"/>
    <s v="ЦЛ-4"/>
    <s v="2-х кратное АО ВЛ-35 ЦЛ-4 от ПС-110 «Малореченская» действием 1ст. ДЗ, АПВ успешное. Причины выясняются, производится осмотр. Порывистый ветер бюллетень погоды №90 от 31.03.14г. "/>
    <n v="1.95"/>
    <n v="5.52"/>
    <n v="7.47"/>
    <s v="ЗА"/>
    <n v="1984"/>
    <s v="ПС-50"/>
    <s v="-"/>
    <s v="ТО 05.03.14_x000a_ТР   12.04.13_x000a_-"/>
    <n v="100"/>
    <s v="04.2014г"/>
    <s v="-"/>
    <s v="-"/>
    <s v="КП11"/>
    <s v="-"/>
    <s v="-"/>
    <m/>
    <m/>
    <m/>
    <s v="неуч.вр."/>
  </r>
  <r>
    <x v="3"/>
    <x v="15"/>
    <s v="ООО &quot;ЭНТ&quot;"/>
    <x v="11"/>
    <d v="1899-12-30T10:02:00"/>
    <d v="2014-04-01T00:00:00"/>
    <d v="1899-12-30T15:50:00"/>
    <d v="1899-12-30T05:48:00"/>
    <n v="4"/>
    <s v="АО"/>
    <s v="РПВУ"/>
    <x v="2"/>
    <s v="Ф15-12"/>
    <x v="2"/>
    <x v="2"/>
    <s v="ПЛУ-6"/>
    <s v="АО ПЛУ-6 ф15-12 ПЛУ-6 (на балансе ООО «Башнефть»). Порывистый ветер бюллетень погоды №90 от 31.03.14г."/>
    <n v="6.2"/>
    <n v="4.7"/>
    <n v="10.9"/>
    <s v="-"/>
    <s v="-"/>
    <s v="-"/>
    <s v="-"/>
    <s v="-"/>
    <s v="-"/>
    <s v="-"/>
    <s v="-"/>
    <s v="-"/>
    <s v="КП25"/>
    <s v="-"/>
    <s v="-"/>
    <s v="В соответствии с МУ № П1-01.05 М-0006  В.2.00, событие не относят к нарушениям в зоне ответственности энергетических служб"/>
    <m/>
    <m/>
    <m/>
  </r>
  <r>
    <x v="3"/>
    <x v="15"/>
    <s v="ООО &quot;ЭНТ&quot;"/>
    <x v="11"/>
    <d v="1899-12-30T10:05:00"/>
    <d v="2014-04-01T00:00:00"/>
    <d v="1899-12-30T12:56:00"/>
    <d v="1899-12-30T02:51:00"/>
    <n v="8"/>
    <s v="ТО, АПВ"/>
    <s v="АПВУ "/>
    <x v="2"/>
    <s v="Ф5-5"/>
    <x v="2"/>
    <x v="2"/>
    <s v="Ф5-5"/>
    <s v="ПС-35/6кВ №105. АО ВЛ-6кВ  Ф.5-5  действием ТО АПВ не успешное. (Сорван изолятор с крепления оп. №79, схлест проводов от оп. №79 до ПЛУ-6 (наклон оп№79 в сторону ПЛУ-6), произведен монтаж изолятора, фидер включен в работу. Порывистый ветер бюллетень погоды №90 от 31.03.14г."/>
    <n v="0.78"/>
    <n v="30.71"/>
    <n v="31.490000000000002"/>
    <s v="СК"/>
    <n v="1990"/>
    <s v="-"/>
    <s v="-"/>
    <s v="ТО - 31.10.13_x000a_ТР - НПО 07.03.13_x000a_"/>
    <n v="0"/>
    <s v="04.2015г"/>
    <s v="-"/>
    <s v="не предусмотрено"/>
    <s v="КП12"/>
    <s v="ПУ8"/>
    <s v="ПУ5"/>
    <m/>
    <m/>
    <m/>
    <m/>
  </r>
  <r>
    <x v="3"/>
    <x v="15"/>
    <s v="ООО &quot;ЭНТ&quot;"/>
    <x v="11"/>
    <d v="1899-12-30T11:03:00"/>
    <d v="2014-04-01T00:00:00"/>
    <d v="1899-12-30T13:11:00"/>
    <d v="1899-12-30T02:08:00"/>
    <n v="8"/>
    <s v="ТО, АПВ"/>
    <s v="АПВН "/>
    <x v="2"/>
    <s v="Ф1-5"/>
    <x v="2"/>
    <x v="2"/>
    <s v="Ф1-5"/>
    <s v="ПС-35/6кВ №101. АО ВЛ-6кВ Ф.1-5  действием  ТО АПВ не успешное. Осмотром установлено, крен оп.43, в пролете опор 43-58/5, 67/1-78/4, 69/3-70/3 провис проводов, все указанные участки включены в КР на 2014г. Порывистый ветер бюллетень погоды №90 от 31.03.14г."/>
    <n v="0.21"/>
    <n v="16.38"/>
    <n v="16.59"/>
    <s v="СК"/>
    <n v="1991"/>
    <s v="-"/>
    <s v="-"/>
    <s v="ТО -01.09.13_x000a_ТР - НПО 03.05.13_x000a_"/>
    <s v="-"/>
    <s v="05.2015г"/>
    <s v="-"/>
    <s v="не предусмотрено"/>
    <s v="КП17"/>
    <s v="ПУ5"/>
    <s v="-"/>
    <m/>
    <m/>
    <m/>
    <m/>
  </r>
  <r>
    <x v="3"/>
    <x v="15"/>
    <s v="ООО &quot;ЭНТ&quot;"/>
    <x v="87"/>
    <d v="1899-12-30T12:40:00"/>
    <d v="2014-04-02T00:00:00"/>
    <d v="1899-12-30T12:40:00"/>
    <d v="1899-12-30T00:00:00"/>
    <n v="23"/>
    <s v="МТЗ, АПВ"/>
    <s v="АПВУ "/>
    <x v="0"/>
    <s v="Ф.4-5 (+Ф.4-6)"/>
    <x v="2"/>
    <x v="2"/>
    <s v="Ф.4-5 (+Ф.4-6)"/>
    <s v="ПС-35/6кВ №104. АО ВЛ-6кВ Ф.4-5 (+Ф.4-6)  действием ТО АПВ успешное (схема ВЛ-6кВ ремонтная, ф4-6 подключен к ф4-5). Выполняется осмотр. "/>
    <n v="0.88"/>
    <n v="1.1100000000000001"/>
    <n v="1.9900000000000002"/>
    <s v="СК"/>
    <s v="Ф.4-5 -1981г, Ф.4-6 - 1974г"/>
    <s v="-"/>
    <s v="-"/>
    <s v="Ф.4-5 -01.2006г, Ф.4-6 - 06.2010г"/>
    <s v="-"/>
    <s v="Ф.4-5 -01.2015г, Ф.4-6 - 06.2014г"/>
    <s v="Ф.4-5 - 7, Ф.4-6 -  4"/>
    <s v="не предусмотрено"/>
    <s v="КП12"/>
    <s v="-"/>
    <s v="-"/>
    <m/>
    <m/>
    <m/>
    <s v="неуч.вр."/>
  </r>
  <r>
    <x v="3"/>
    <x v="15"/>
    <s v="ООО &quot;ЭНТ&quot;"/>
    <x v="88"/>
    <s v="-"/>
    <s v="-"/>
    <s v="-"/>
    <m/>
    <s v="-"/>
    <s v="-"/>
    <s v="-"/>
    <x v="6"/>
    <s v="-"/>
    <x v="7"/>
    <x v="8"/>
    <s v="-"/>
    <s v="-"/>
    <m/>
    <m/>
    <m/>
    <s v="-"/>
    <s v="-"/>
    <s v="-"/>
    <s v="-"/>
    <s v="-"/>
    <s v="-"/>
    <s v="-"/>
    <s v="-"/>
    <s v="-"/>
    <s v="-"/>
    <s v="-"/>
    <s v="-"/>
    <s v="нарушений не было"/>
    <m/>
    <m/>
    <m/>
  </r>
  <r>
    <x v="3"/>
    <x v="15"/>
    <s v="ОАО &quot;ТРК&quot;"/>
    <x v="89"/>
    <d v="1899-12-30T07:14:00"/>
    <d v="2014-04-04T00:00:00"/>
    <d v="1899-12-30T07:14:00"/>
    <d v="1899-12-30T00:00:00"/>
    <n v="5"/>
    <s v="Теле откл, 1ст.  ЗЗ"/>
    <s v="-"/>
    <x v="5"/>
    <s v="С-92"/>
    <x v="1"/>
    <x v="2"/>
    <s v="С-92"/>
    <s v="Остановка скважин, Посадка напряжения при АО ВЛ-110 кВ С-92 действием Телелеотключения, ТЗНП 1ст. Касание провода крупногабаритной техникой в пролете опор №327-№328. ВЛ-110 кВ С-92 находится на балансе ОАО &quot;ТРК&quot;."/>
    <n v="0.28999999999999998"/>
    <n v="0.36"/>
    <n v="0.64999999999999991"/>
    <s v="ТЧ"/>
    <n v="1"/>
    <s v="-"/>
    <s v="-"/>
    <s v="-"/>
    <s v="-"/>
    <s v="-"/>
    <s v="-"/>
    <s v="-"/>
    <s v="КП18"/>
    <s v="-"/>
    <s v="-"/>
    <m/>
    <m/>
    <m/>
    <s v="неуч.вр."/>
  </r>
  <r>
    <x v="3"/>
    <x v="15"/>
    <s v="ООО &quot;ЭНТ&quot;"/>
    <x v="89"/>
    <d v="1899-12-30T20:58:00"/>
    <d v="2014-04-04T00:00:00"/>
    <d v="1899-12-30T20:58:00"/>
    <d v="1899-12-30T00:00:00"/>
    <n v="5"/>
    <s v="ТО, АПВ"/>
    <s v="АПВУ "/>
    <x v="1"/>
    <s v="Ф.2-1"/>
    <x v="2"/>
    <x v="2"/>
    <s v="Ф.2-1"/>
    <s v="ПС-35/6кВ №502 АО ВЛ-6 кВ Ф.2-1 действием ТО, АПВ успешное. В пролете оп.№№.75/3-76/3 следы зацепа техникой на проводах, Сообщено ООО ЧОП «РН-Охрана-Томск».    "/>
    <n v="0.15"/>
    <n v="0.6"/>
    <n v="0.75"/>
    <s v="ТЧ"/>
    <s v="-"/>
    <s v="-"/>
    <s v="-"/>
    <s v="-"/>
    <s v="-"/>
    <s v="-"/>
    <s v="-"/>
    <s v="-"/>
    <s v="КП20"/>
    <s v="-"/>
    <s v="-"/>
    <s v="В соответствии с МУ № П1-01.05 М-0006  В.2.00, событие не относят к нарушениям в зоне ответственности энергетических служб"/>
    <m/>
    <s v="с"/>
    <s v="неуч.вр."/>
  </r>
  <r>
    <x v="3"/>
    <x v="15"/>
    <s v="ООО &quot;ЭНТ&quot;"/>
    <x v="90"/>
    <s v="-"/>
    <s v="-"/>
    <s v="-"/>
    <m/>
    <s v="-"/>
    <s v="-"/>
    <s v="-"/>
    <x v="6"/>
    <s v="-"/>
    <x v="7"/>
    <x v="8"/>
    <s v="-"/>
    <s v="-"/>
    <m/>
    <m/>
    <m/>
    <s v="-"/>
    <s v="-"/>
    <s v="-"/>
    <s v="-"/>
    <s v="-"/>
    <s v="-"/>
    <s v="-"/>
    <s v="-"/>
    <s v="-"/>
    <s v="-"/>
    <s v="-"/>
    <s v="-"/>
    <s v="нарушений не было"/>
    <m/>
    <m/>
    <m/>
  </r>
  <r>
    <x v="3"/>
    <x v="15"/>
    <s v="ООО &quot;ЭНТ&quot;"/>
    <x v="91"/>
    <s v="-"/>
    <s v="-"/>
    <s v="-"/>
    <m/>
    <s v="-"/>
    <s v="-"/>
    <s v="-"/>
    <x v="6"/>
    <s v="-"/>
    <x v="7"/>
    <x v="8"/>
    <s v="-"/>
    <s v="-"/>
    <m/>
    <m/>
    <m/>
    <s v="-"/>
    <s v="-"/>
    <s v="-"/>
    <s v="-"/>
    <s v="-"/>
    <s v="-"/>
    <s v="-"/>
    <s v="-"/>
    <s v="-"/>
    <s v="-"/>
    <s v="-"/>
    <s v="-"/>
    <s v="нарушений не было"/>
    <m/>
    <m/>
    <m/>
  </r>
  <r>
    <x v="3"/>
    <x v="15"/>
    <s v="ООО &quot;СЭС&quot;"/>
    <x v="92"/>
    <d v="1899-12-30T06:41:00"/>
    <d v="2014-04-07T00:00:00"/>
    <d v="1899-12-30T06:58:00"/>
    <d v="1899-12-30T00:17:00"/>
    <n v="6"/>
    <s v="-"/>
    <s v="-"/>
    <x v="3"/>
    <s v="ДЭС Колотушное нмр"/>
    <x v="5"/>
    <x v="10"/>
    <s v="ДЭС"/>
    <s v="АО ДЭС СФ ООО &quot;СЭС&quot; "/>
    <n v="0.24"/>
    <n v="0.99"/>
    <n v="1.23"/>
    <s v="ДУ"/>
    <s v=" -"/>
    <s v=" -"/>
    <s v=" -"/>
    <s v=" -"/>
    <s v=" -"/>
    <s v=" -"/>
    <s v=" -"/>
    <s v=" -"/>
    <s v="КП24"/>
    <s v=" -"/>
    <s v=" -"/>
    <m/>
    <s v="т"/>
    <m/>
    <m/>
  </r>
  <r>
    <x v="3"/>
    <x v="15"/>
    <s v="ООО &quot;ЭНТ&quot;"/>
    <x v="92"/>
    <d v="1899-12-30T12:02:00"/>
    <d v="2014-04-07T00:00:00"/>
    <d v="1899-12-30T12:18:00"/>
    <d v="1899-12-30T00:00:00"/>
    <n v="175"/>
    <s v="1 ст ТЗНП, 1 зона ДЗ"/>
    <s v="-"/>
    <x v="5"/>
    <s v="С-92"/>
    <x v="1"/>
    <x v="2"/>
    <s v="С-92"/>
    <s v="Остановка скважин при  АО ВЛ-110 С-92 при выведенной в ремонт ВЛ-110 С-91. РПВ успешное  ВЛ-110 кВ С-91/92 находится на балансе ОАО &quot;ТРК&quot;"/>
    <n v="41.67"/>
    <n v="34.93"/>
    <n v="76.61"/>
    <s v="ТЧ"/>
    <n v="1"/>
    <s v="-"/>
    <s v="-"/>
    <s v="-"/>
    <s v="-"/>
    <s v="-"/>
    <s v="-"/>
    <s v="-"/>
    <s v="КП18"/>
    <s v="-"/>
    <s v="-"/>
    <m/>
    <m/>
    <m/>
    <m/>
  </r>
  <r>
    <x v="3"/>
    <x v="15"/>
    <s v="ООО &quot;ЭНТ&quot;"/>
    <x v="92"/>
    <d v="1899-12-30T16:46:00"/>
    <d v="2014-04-07T00:00:00"/>
    <d v="1899-12-30T16:46:00"/>
    <d v="1899-12-30T00:00:00"/>
    <n v="5"/>
    <s v="МТЗ, АПВ"/>
    <s v="АПВУ"/>
    <x v="2"/>
    <s v="Ф.Гр-5 "/>
    <x v="2"/>
    <x v="2"/>
    <s v="Ф.Гр-5 "/>
    <s v="ПС-110/35/6кВ &quot;Григорьевская&quot; АО ВЛ-6 кВ ФГр-5 действием МТЗ, АПВ успешное. Оперативное предупреждение от 07.04.14. 08.04.2014г. Выполнена замена поврежденных изоляторов на оп.158/6  Ф.Гр-5."/>
    <n v="0.59"/>
    <n v="0.32"/>
    <n v="0.90999999999999992"/>
    <s v="И"/>
    <n v="2011"/>
    <s v="ШС-10д"/>
    <s v="-"/>
    <s v="ТО-12.2013г,  _x000a_ТР-06.2013г_x000a_"/>
    <n v="70"/>
    <s v="06.2015г."/>
    <s v="-"/>
    <s v="не предусмотрено"/>
    <s v="КП9"/>
    <s v="-"/>
    <s v="-"/>
    <m/>
    <m/>
    <m/>
    <m/>
  </r>
  <r>
    <x v="3"/>
    <x v="15"/>
    <s v="ООО &quot;ЭНТ&quot;"/>
    <x v="92"/>
    <d v="1899-12-30T17:24:00"/>
    <d v="2014-04-07T00:00:00"/>
    <d v="1899-12-30T18:24:00"/>
    <d v="1899-12-30T01:00:00"/>
    <n v="6"/>
    <s v="МТЗ, АПВ"/>
    <s v="АПВН"/>
    <x v="2"/>
    <s v="Ф.3-2 "/>
    <x v="2"/>
    <x v="2"/>
    <s v="Ф.3-2 "/>
    <s v="ПС-35/6кВ №203 АО ВЛ-6 кВ Ф.3-2 действием МТЗ, АПВ не успешное Нагрузка переведена на ВЛ-6 Ф.3-18. При осмотре обнаружен схлест провода в результате порывов ветра и налипании мокрого снега, Оперативное предупреждение от 70.04.14. 09.04.10. Выполнена перетяжка провода в пролете оп.№59-60."/>
    <n v="0.09"/>
    <n v="2.23"/>
    <n v="2.3199999999999998"/>
    <s v="ТЧ"/>
    <n v="1983"/>
    <s v="АС-95"/>
    <s v="-"/>
    <s v="ТО - 09.2013г,  _x000a_ТР - 04.2013г"/>
    <n v="100"/>
    <s v="04.2015г."/>
    <s v="-"/>
    <s v="не предусмотрено"/>
    <s v="КП13"/>
    <s v="-"/>
    <s v="-"/>
    <m/>
    <m/>
    <m/>
    <m/>
  </r>
  <r>
    <x v="3"/>
    <x v="15"/>
    <s v="ООО &quot;ЭНТ&quot;"/>
    <x v="92"/>
    <d v="1899-12-30T20:18:00"/>
    <d v="2014-04-07T00:00:00"/>
    <d v="1899-12-30T20:18:00"/>
    <d v="1899-12-30T00:00:00"/>
    <n v="12"/>
    <s v="ТО, АПВ"/>
    <s v="АПВУ "/>
    <x v="2"/>
    <s v="Ф.16-12"/>
    <x v="2"/>
    <x v="2"/>
    <s v="Ф.16-12"/>
    <s v="ПС-35/6кВ №416 АО ВЛ-6 кВ Ф.16-12 действием ТО, АПВ успешное, порывистый ветер, Оперативное предупреждение №1245 от 07.04.14."/>
    <n v="2.31"/>
    <n v="8.1"/>
    <n v="10.41"/>
    <s v="ТЧ"/>
    <n v="2010"/>
    <s v="-"/>
    <s v="-"/>
    <s v="не предусмотрено"/>
    <s v="-"/>
    <s v="-"/>
    <s v="-"/>
    <s v="не предусмотрено"/>
    <s v="КП9"/>
    <s v="-"/>
    <s v="-"/>
    <m/>
    <m/>
    <m/>
    <m/>
  </r>
  <r>
    <x v="3"/>
    <x v="15"/>
    <s v="ООО &quot;ЭНТ&quot;"/>
    <x v="92"/>
    <d v="1899-12-30T21:05:00"/>
    <d v="2014-04-07T00:00:00"/>
    <d v="1899-12-30T21:05:00"/>
    <d v="1899-12-30T00:00:00"/>
    <n v="8"/>
    <s v="ТО, АПВ"/>
    <s v="АПВУ "/>
    <x v="2"/>
    <s v="Ф.4-17"/>
    <x v="2"/>
    <x v="2"/>
    <s v="Ф.4-17"/>
    <s v="ПС-35/6кВ №304 АО ВЛ-6 кВ Ф.4-17 действием ТО, АПВ успешное, порывистый ветер, Оперативное предупреждение №1245 от 07.04.14."/>
    <n v="0.57999999999999996"/>
    <n v="0.96"/>
    <n v="1.54"/>
    <m/>
    <s v="-"/>
    <s v="-"/>
    <s v="-"/>
    <s v="-"/>
    <s v="-"/>
    <s v="-"/>
    <s v="-"/>
    <s v="-"/>
    <s v="КП12"/>
    <s v="-"/>
    <s v="-"/>
    <m/>
    <m/>
    <m/>
    <m/>
  </r>
  <r>
    <x v="3"/>
    <x v="15"/>
    <s v="ООО &quot;ЭНТ&quot;"/>
    <x v="92"/>
    <d v="1899-12-30T21:22:00"/>
    <d v="2014-04-07T00:00:00"/>
    <d v="1899-12-30T21:22:00"/>
    <d v="1899-12-30T00:00:00"/>
    <n v="3"/>
    <s v="ТО, АПВ"/>
    <s v="АПВУ "/>
    <x v="2"/>
    <s v="Ф.58-18"/>
    <x v="2"/>
    <x v="2"/>
    <s v="Ф.58-18"/>
    <s v="ПС-35/6кВ №558 АО ВЛ-6 кВ Ф.58-18 действием ТО, АПВ успешное . Порывистый ветер, мокрый снег. В пролете опор №7-8 следы КЗ проводов ф &quot;А&quot;, &quot;С&quot;, провод поврежден  ф &quot;А&quot; до 30%. Оперативное предупреждение от 07.04.14."/>
    <n v="0.31"/>
    <n v="0.18"/>
    <n v="0.49"/>
    <s v="ТЧ"/>
    <n v="1998"/>
    <s v="АС-95"/>
    <s v="-"/>
    <s v="ТО – 30.07.2013, ТР – 06.01.2006"/>
    <n v="0"/>
    <s v="05.2014г."/>
    <n v="7"/>
    <s v="не предусмотрено"/>
    <s v="КП13"/>
    <s v="-"/>
    <s v="-"/>
    <m/>
    <m/>
    <m/>
    <m/>
  </r>
  <r>
    <x v="3"/>
    <x v="15"/>
    <s v="ООО &quot;ЭНТ&quot;"/>
    <x v="92"/>
    <d v="1899-12-30T23:01:00"/>
    <d v="2014-04-07T00:00:00"/>
    <d v="1899-12-31T04:50:00"/>
    <d v="1899-12-30T03:59:00"/>
    <n v="6"/>
    <s v="ТО, АПВ"/>
    <s v="АПВН_x000a_РПВН "/>
    <x v="2"/>
    <s v="Ф.24-13"/>
    <x v="2"/>
    <x v="2"/>
    <s v="Ф.24:13"/>
    <s v="ПС-35/6кВ №524 АО ВЛ-6 кВ Ф.24-13 действием ТО, АПВ не успешное, РПВ не успешное.порывистый ветер. В пролёте оп.№11-12 падение проводов пересекающей ВЛ-10кВ ЗАО &quot;ПМЗ&quot; из-за падения опоры, устранено совмесно с персоналом ЗАО &quot;ПМЗ&quot;. 08.04.14г. Удалены провода с ВЛ-6кВ."/>
    <n v="2.1"/>
    <n v="12.7"/>
    <n v="14.799999999999999"/>
    <s v="ТЧ"/>
    <n v="1989"/>
    <s v="АС-95"/>
    <s v="-"/>
    <s v="ТО – 20.10.2013, ТР – 01.04.2012"/>
    <n v="0"/>
    <s v="04.2014г."/>
    <n v="2"/>
    <s v="не предусмотрено"/>
    <s v="КП25"/>
    <s v="ПУ8"/>
    <s v="ПУ5"/>
    <m/>
    <m/>
    <m/>
    <m/>
  </r>
  <r>
    <x v="3"/>
    <x v="15"/>
    <s v="ООО &quot;ЭНТ&quot;"/>
    <x v="92"/>
    <d v="1899-12-30T23:47:00"/>
    <d v="2014-04-08T00:00:00"/>
    <d v="1899-12-30T00:30:00"/>
    <d v="1899-12-30T00:43:00"/>
    <n v="1"/>
    <s v="МТЗ, АПВ"/>
    <s v="АПВН_x000a_РПВУ "/>
    <x v="2"/>
    <s v="Ф.5-13"/>
    <x v="2"/>
    <x v="2"/>
    <s v="Ф.5-13"/>
    <s v="ПС-35/6кВ №305 АО ВЛ-6 кВ Ф.5-13 действием МТЗ, АПВ не успешное, РПВ - успешное, порывистый ветер, налипание мокрого снега на провода в пролете оп. 29-30, №40-41, касание крон деревьев. Оперативное предупреждение от 07.04.14. 08.04.14г. Проведена вырубка."/>
    <n v="0.38"/>
    <n v="0.87"/>
    <n v="1.25"/>
    <s v="ТЧ"/>
    <n v="2000"/>
    <s v="АС-120"/>
    <s v="-"/>
    <s v="ТО-07.2013, ТР-01.2009г., НПО-2010-2013г."/>
    <n v="0"/>
    <s v="07.2014г."/>
    <n v="3"/>
    <s v="не предусмотрено"/>
    <s v="КП13"/>
    <s v="-"/>
    <s v="-"/>
    <m/>
    <m/>
    <m/>
    <m/>
  </r>
  <r>
    <x v="3"/>
    <x v="15"/>
    <s v="ООО &quot;ЭНТ&quot;"/>
    <x v="92"/>
    <d v="1899-12-30T23:57:00"/>
    <d v="2014-04-07T00:00:00"/>
    <d v="1899-12-30T23:57:00"/>
    <d v="1899-12-30T00:00:00"/>
    <n v="1"/>
    <s v="ТО, АПВ"/>
    <s v="АПВН_x000a_РПВН "/>
    <x v="2"/>
    <s v="Ф.11-19"/>
    <x v="2"/>
    <x v="2"/>
    <s v="Ф.11-19"/>
    <s v="ПС-35/6кВ №611 АО ВЛ-6 кВ Ф.11-19 АО, АПВ не успешное, АВР-6 в КУВ-6 успешно, нагрузка на ВЛ-6 Ф.11-20. Оперативное предупреждение от 07.04.14. В пролёте опор №200/2-№201/2.( место прохождения ВЛ-6кВ по просеке ) сломленную ветвь дерева порывом ветра с мокрым снегом набросило на провода ВЛ"/>
    <n v="7.21"/>
    <n v="10.37"/>
    <n v="17.579999999999998"/>
    <s v="ТЧ"/>
    <n v="2011"/>
    <s v="АС-120"/>
    <s v="-"/>
    <s v="ТО-12.2013г. ТР- не подошел срок."/>
    <s v="-"/>
    <s v="07.2014г."/>
    <s v="-"/>
    <s v="не предусмотрено"/>
    <s v="КП19"/>
    <s v="-"/>
    <s v="-"/>
    <m/>
    <m/>
    <m/>
    <m/>
  </r>
  <r>
    <x v="3"/>
    <x v="15"/>
    <s v="ООО &quot;ЭНТ&quot;"/>
    <x v="92"/>
    <d v="1899-12-30T23:57:00"/>
    <d v="2014-04-07T00:00:00"/>
    <d v="1899-12-30T01:03:00"/>
    <d v="1899-12-30T01:06:00"/>
    <n v="1"/>
    <s v="ТО, АПВ"/>
    <s v="АПВН_x000a_РПВУ "/>
    <x v="2"/>
    <s v="Ф.ЗМ-6"/>
    <x v="2"/>
    <x v="2"/>
    <s v="Ф.ЗМ-6"/>
    <s v="ПС-110/35/6кВ&quot;Западно-Моисеевская&quot; АО ВЛ-6 кВ Ф.Зм-6 АО, АПВ не успешное, РПВ успешное. Порывистый ветер, мокрый снег. Оперативное предупреждение от 07.04.14. Касане поросли оп.№7-9 при налипание мокрого снега на провода."/>
    <n v="0.53"/>
    <n v="0.61"/>
    <n v="1.1400000000000001"/>
    <s v="ТЧ"/>
    <n v="2002"/>
    <s v="АС-120"/>
    <s v="-"/>
    <s v="ТО-11.2013г. _x000a_ТР-05.2013г"/>
    <n v="80"/>
    <s v="05.2015г."/>
    <s v="-"/>
    <s v="не предусмотрено"/>
    <s v="КП13"/>
    <s v="-"/>
    <s v="-"/>
    <m/>
    <m/>
    <m/>
    <m/>
  </r>
  <r>
    <x v="3"/>
    <x v="15"/>
    <s v="ООО &quot;ЭНТ&quot;"/>
    <x v="92"/>
    <d v="1899-12-30T23:57:00"/>
    <d v="2014-04-07T00:00:00"/>
    <d v="1899-12-30T23:57:00"/>
    <d v="1899-12-30T00:00:00"/>
    <n v="2"/>
    <s v="ТО, АПВ"/>
    <s v="АПВУ"/>
    <x v="2"/>
    <s v="Ф.ЗМ-7"/>
    <x v="2"/>
    <x v="2"/>
    <s v="Ф.ЗМ-7"/>
    <s v="ПС-110/35/6кВ&quot;Западно-Моисеевская&quot; АО ВЛ-6 кВ Ф.Зм-7 АО, АПВ успешное,.порывистый ветер, Оперативное предупреждение от 07.04.14. Касане поросли оп. №7-10 при налипание мокрого снега на провода ."/>
    <n v="3.26"/>
    <n v="1.84"/>
    <n v="5.0999999999999996"/>
    <s v="ТЧ"/>
    <n v="2002"/>
    <s v="АС-120"/>
    <s v="-"/>
    <s v="ТО-03.2014г. _x000a_ТР-03.2013г"/>
    <n v="80"/>
    <s v="03.2015г."/>
    <s v="-"/>
    <s v="не предусмотрено"/>
    <s v="КП13"/>
    <s v="-"/>
    <s v="-"/>
    <m/>
    <m/>
    <m/>
    <m/>
  </r>
  <r>
    <x v="3"/>
    <x v="15"/>
    <s v="ООО &quot;ЭНТ&quot;"/>
    <x v="92"/>
    <d v="1899-12-30T23:57:00"/>
    <d v="2014-04-07T00:00:00"/>
    <d v="1899-12-30T23:57:00"/>
    <d v="1899-12-30T00:00:00"/>
    <n v="3"/>
    <s v="ТО, АПВ"/>
    <s v="АПВУ"/>
    <x v="2"/>
    <s v="Ф.Кр-21"/>
    <x v="2"/>
    <x v="2"/>
    <s v="Ф.Кр-21"/>
    <s v="ПС-110/35/6кВ&quot;Крапивинская&quot; АО ВЛ-6 кВ Ф.Кр-21 АО, АПВ успешное. Порывы ветра и налипание мокрого снега на провода, касание крон поросли в пролёте опор №27/1-№28/1. Оперативное предупреждение от 07.04.14."/>
    <n v="2.33"/>
    <n v="1.4"/>
    <n v="3.73"/>
    <s v="ТЧ"/>
    <n v="2004"/>
    <s v="АС-120"/>
    <s v="-"/>
    <s v="ТО-05.2013г. ТР-11.2013г"/>
    <n v="100"/>
    <s v="11.2015г."/>
    <s v="-"/>
    <s v="не предусмотрено"/>
    <s v="КП13"/>
    <s v="-"/>
    <s v="-"/>
    <m/>
    <m/>
    <m/>
    <m/>
  </r>
  <r>
    <x v="3"/>
    <x v="15"/>
    <s v="ООО &quot;ЭНТ&quot;"/>
    <x v="93"/>
    <d v="1899-12-30T06:50:00"/>
    <d v="2014-04-08T00:00:00"/>
    <d v="1899-12-30T08:04:00"/>
    <d v="1899-12-30T01:14:00"/>
    <n v="34"/>
    <s v="МТЗ"/>
    <m/>
    <x v="2"/>
    <s v="2Т"/>
    <x v="0"/>
    <x v="0"/>
    <s v="ПС-35 №102 2Т"/>
    <s v="ПС-35 №102 АО 2Т по МТЗ. АВР - не работал. Выполнен проверка 2Т. Сгорел блок управления В-6 2Т (заменен), проведены В/В испытания 2С-6, замечаний нет. Собрана нормальная схема."/>
    <n v="6.85"/>
    <n v="23.4"/>
    <n v="30.25"/>
    <s v="РЗА"/>
    <m/>
    <m/>
    <m/>
    <m/>
    <m/>
    <m/>
    <s v="-"/>
    <m/>
    <s v="КП12"/>
    <m/>
    <m/>
    <m/>
    <m/>
    <m/>
    <m/>
  </r>
  <r>
    <x v="3"/>
    <x v="15"/>
    <s v="ООО &quot;ЭНТ&quot;"/>
    <x v="93"/>
    <d v="1899-12-30T06:54:00"/>
    <d v="2014-04-08T00:00:00"/>
    <d v="1899-12-30T09:32:00"/>
    <d v="1899-12-30T02:38:00"/>
    <s v="1"/>
    <s v="ДЗТ"/>
    <s v="-"/>
    <x v="2"/>
    <s v="1Т"/>
    <x v="0"/>
    <x v="0"/>
    <s v="1Т"/>
    <s v="ПС-35 №418 АО 1Т по ДЗТ. АВР-не работал. Ф.18-4 блинкера &quot;АО&quot;, &quot;МТЗ&quot;, &quot;АПВ&quot;. Проведена послеаварийная проверка цепей ДЗТ, устранён плохой контакт в токовых цепях В-35 1Т.  Оперативное предупреждение от 07.04.14."/>
    <n v="14.1"/>
    <n v="12.4"/>
    <n v="26.5"/>
    <s v="РЗА"/>
    <s v="1988г."/>
    <s v="ДЗТ-11"/>
    <s v="-"/>
    <s v="В объеме «В» -03.2012г"/>
    <n v="100"/>
    <s v="-"/>
    <s v="-"/>
    <s v="03.2013г."/>
    <s v="КП24"/>
    <s v="ПУ6"/>
    <s v="ПУ9"/>
    <m/>
    <m/>
    <m/>
    <m/>
  </r>
  <r>
    <x v="3"/>
    <x v="15"/>
    <s v="ООО &quot;ЭНТ&quot;"/>
    <x v="93"/>
    <d v="1899-12-30T02:56:00"/>
    <d v="2014-04-08T00:00:00"/>
    <d v="1899-12-30T02:56:00"/>
    <d v="1899-12-30T00:00:00"/>
    <n v="207"/>
    <s v="НВЧЗ"/>
    <s v="АПВУ"/>
    <x v="2"/>
    <s v="С-140"/>
    <x v="1"/>
    <x v="2"/>
    <s v="С-140"/>
    <s v="Останов СУ ЭЦН по посадке напряжения во время АО ВЛ-110 С-140 действием НВЧЗ АПВ успешное. Оперативное предупреждение от 07.04.14. Выполнен полный осмотр ВЛ. Выявлено пролёт оп. 92-93 расплетение грозотроса."/>
    <n v="42.52"/>
    <n v="63.64"/>
    <n v="106.16"/>
    <s v="ТЧ"/>
    <n v="2004"/>
    <s v="ПС-50"/>
    <s v="-"/>
    <s v="ТО 01.08.2013"/>
    <n v="100"/>
    <s v="-"/>
    <s v="-"/>
    <s v="УФО _x000a_апрель 2013"/>
    <s v="КП11"/>
    <s v="-"/>
    <s v="-"/>
    <m/>
    <m/>
    <m/>
    <m/>
  </r>
  <r>
    <x v="3"/>
    <x v="15"/>
    <s v="ООО &quot;ЭНТ&quot;"/>
    <x v="93"/>
    <d v="1899-12-30T03:01:00"/>
    <d v="2014-04-08T00:00:00"/>
    <d v="1899-12-30T03:51:00"/>
    <d v="1899-12-30T00:50:00"/>
    <s v="6"/>
    <m/>
    <s v="-"/>
    <x v="2"/>
    <s v="Ф.14-16"/>
    <x v="2"/>
    <x v="2"/>
    <s v="Ф14-16"/>
    <s v="Остановка скважин. ЛР№1 Ф.14-16 излом шлейфа при ветре. Ф.&quot;А&quot;. Переведена нагрузка на Ф.14-6. Выполнен ремонт шлейфа. Оперативное предупреждение от 07.04.14."/>
    <n v="3.45"/>
    <n v="2.09"/>
    <n v="5.54"/>
    <s v="ТЧ"/>
    <s v="2006г."/>
    <s v=" А2А-95,  _x000a_АС-95"/>
    <s v="-"/>
    <s v="ТО-.06.2013г._x000a_ТР- 04.2011г."/>
    <n v="70"/>
    <s v="н/д"/>
    <s v="-"/>
    <s v="10.2013г."/>
    <s v="КП12"/>
    <s v="-"/>
    <s v="-"/>
    <m/>
    <m/>
    <m/>
    <m/>
  </r>
  <r>
    <x v="3"/>
    <x v="15"/>
    <s v="ООО &quot;ЭНТ&quot;"/>
    <x v="93"/>
    <d v="1899-12-30T03:01:00"/>
    <d v="2014-04-08T00:00:00"/>
    <d v="1899-12-30T03:02:00"/>
    <d v="1899-12-30T00:01:00"/>
    <s v="8 "/>
    <s v="АО, АПВ"/>
    <s v="АПВУ"/>
    <x v="2"/>
    <s v="Ф17-4"/>
    <x v="2"/>
    <x v="2"/>
    <s v="Ф17-4"/>
    <s v="ПС-35 №417 Трезкратное АО Ф.17-4, АПВ успешно. Выполнен осмотр. Схест проводов в пролете опор №61-62 при ветре (горизонтальное расположение проводов). Выполнена установка изолирующих распорок между фазами «А» «В» и «С» в пролете опор №61-62. Оперативное предупреждение от 07.04.14."/>
    <n v="6.1"/>
    <n v="3.4"/>
    <n v="9.5"/>
    <s v="ТЧ"/>
    <s v="1988г."/>
    <s v="-"/>
    <s v="-"/>
    <s v="ТО-05.2013, ТР-07.2013"/>
    <n v="40"/>
    <s v="07.2015г."/>
    <s v="-"/>
    <s v="не предусмотрено"/>
    <s v="КП12"/>
    <s v="-"/>
    <s v="-"/>
    <m/>
    <m/>
    <m/>
    <m/>
  </r>
  <r>
    <x v="3"/>
    <x v="15"/>
    <s v="ООО &quot;ЭНТ&quot;"/>
    <x v="93"/>
    <d v="1899-12-30T03:05:00"/>
    <d v="2014-04-08T00:00:00"/>
    <d v="1899-12-30T06:30:00"/>
    <d v="1899-12-30T03:25:00"/>
    <s v="5 ."/>
    <s v="МТЗ, АПВ"/>
    <s v="АПВУ"/>
    <x v="2"/>
    <s v="Ф1-18"/>
    <x v="2"/>
    <x v="2"/>
    <s v="Ф.1-18"/>
    <s v="ПС-35 №401 Трехкратное АО  Ф.1-18, МТЗ, АПВ успешно. Крен промежуточной опоры, выдавливания сваи опоры №73 из земли, провис проводов в пролете опор №73-74"/>
    <n v="3.59"/>
    <n v="2.0299999999999998"/>
    <n v="5.6199999999999992"/>
    <s v="СК"/>
    <n v="1982"/>
    <s v="-"/>
    <s v="-"/>
    <s v="ТО- 05.2013_x000a_ТР- 06.2010г_x000a_"/>
    <n v="0"/>
    <s v="06.2014г."/>
    <n v="4"/>
    <s v="не предусмотрено"/>
    <s v="КП17"/>
    <s v="ПУ8"/>
    <s v="ПУ5"/>
    <m/>
    <m/>
    <m/>
    <m/>
  </r>
  <r>
    <x v="3"/>
    <x v="15"/>
    <s v="ООО &quot;ЭНТ&quot;"/>
    <x v="93"/>
    <d v="1899-12-30T03:21:00"/>
    <d v="2014-04-08T00:00:00"/>
    <d v="1899-12-30T03:22:00"/>
    <d v="1899-12-30T00:01:00"/>
    <s v="2 "/>
    <s v="АО, АПВ"/>
    <s v="АПВУ"/>
    <x v="2"/>
    <s v="Ф.14-4"/>
    <x v="5"/>
    <x v="2"/>
    <s v="Ф14-4"/>
    <s v="ПС-35 №414  Ф.14-4, АО, АПВ успешное. Выполнен осмотр, сколы изоляторов на оп№67 фаза «А», оп№68 фаза «В», «С», оп№73 фаза «В». Заменены. Оперативное предупреждение от 07.04.14."/>
    <n v="2.5"/>
    <n v="12.2"/>
    <n v="14.7"/>
    <s v="И"/>
    <s v="1989г."/>
    <s v="ШФ-10"/>
    <s v="-"/>
    <s v="ТО- 08.2013г._x000a_ТР- 02.2014г."/>
    <n v="50"/>
    <s v="-"/>
    <s v="-"/>
    <s v="не предусмотрено"/>
    <s v="КП12"/>
    <s v="-"/>
    <s v="-"/>
    <m/>
    <m/>
    <m/>
    <m/>
  </r>
  <r>
    <x v="3"/>
    <x v="15"/>
    <s v="ООО &quot;ЭНТ&quot;"/>
    <x v="93"/>
    <d v="1899-12-30T03:26:00"/>
    <d v="2014-04-08T00:00:00"/>
    <d v="1899-12-30T04:00:00"/>
    <d v="1899-12-30T00:34:00"/>
    <s v="5"/>
    <s v="МТЗ, АПВ"/>
    <s v="АПВН_x000a_РПВУ "/>
    <x v="2"/>
    <s v="ФБ.8-17"/>
    <x v="2"/>
    <x v="2"/>
    <s v="ФБ.8-17"/>
    <s v="БРУ-6кВ №8 &quot;БКНС-24&quot; АО  Ф.Б8-17 действием МТЗ, АПВ не успешно, РПВУ. Выполнен осмотр. Дерево убрано, в пролете опор №63-64/1.  Крен анкерной опоры №115/3 из-за выдавливания сваи из грунта, увеличение стрелы провиса. Оперативное предупреждение от 07.04.14."/>
    <n v="1.72"/>
    <n v="2.89"/>
    <n v="4.6100000000000003"/>
    <s v="СК"/>
    <s v="1989г."/>
    <s v="-"/>
    <s v="-"/>
    <s v="ТО-07.2013,_x000a_ТР-01.2011 "/>
    <n v="10"/>
    <s v="КР-04.2014г."/>
    <n v="4"/>
    <s v="не предусмотрено"/>
    <s v="КП19"/>
    <s v="-"/>
    <s v="-"/>
    <m/>
    <m/>
    <m/>
    <m/>
  </r>
  <r>
    <x v="3"/>
    <x v="15"/>
    <s v="ООО &quot;ЭНТ&quot;"/>
    <x v="93"/>
    <d v="1899-12-30T03:34:00"/>
    <d v="2014-04-08T00:00:00"/>
    <d v="1899-12-30T09:10:00"/>
    <d v="1899-12-30T05:36:00"/>
    <n v="21"/>
    <s v="МТЗ, АПВ"/>
    <s v="АПВН"/>
    <x v="2"/>
    <s v="Ф.3-7"/>
    <x v="2"/>
    <x v="2"/>
    <s v="Ф.3-7"/>
    <s v="ПС-35/6кВ №203 АО ВЛ-6кВ Ф.3-7 действием МТЗ, АПВ-неуспешное. При осмотре обнаружено упавшее дерево в пролете оп.94-95.  Порывистый ветер,  Оперативное предупреждение от 07.04.14. 08.04.14г. Дерево убрано, проведена перетяжка. Ремонтная схема КР ВЛ-6 Ф.3-14"/>
    <n v="0.42"/>
    <n v="92.7"/>
    <n v="93.12"/>
    <s v="ТЧ"/>
    <s v="1984г."/>
    <s v="АС-95"/>
    <s v="-"/>
    <s v="ТО-2012г. ТР-08.2009г"/>
    <s v="-"/>
    <s v="08. 2014г."/>
    <n v="7"/>
    <s v="не предусмотрено"/>
    <s v="КП19"/>
    <s v="ПУ8"/>
    <s v="ПУ5"/>
    <m/>
    <m/>
    <m/>
    <m/>
  </r>
  <r>
    <x v="3"/>
    <x v="15"/>
    <s v="ООО &quot;ЭНТ&quot;"/>
    <x v="93"/>
    <d v="1899-12-30T05:12:00"/>
    <d v="2014-04-08T00:00:00"/>
    <d v="1899-12-30T05:13:00"/>
    <d v="1899-12-30T00:01:00"/>
    <s v="2"/>
    <s v="АО, АПВ"/>
    <s v="АПВУ"/>
    <x v="2"/>
    <s v="Ф12-8"/>
    <x v="2"/>
    <x v="2"/>
    <s v="Ф12-8"/>
    <s v="ПС-35 №412  Ф.12-8, АО, АПВ успешно. При налипании мокрого снега на провода в пролете опор №№78-80 касание крон деревьев."/>
    <n v="1.07"/>
    <n v="0.93"/>
    <n v="2"/>
    <s v="ТЧ"/>
    <s v="1987г."/>
    <s v="-"/>
    <s v="-"/>
    <s v="ТО- 04.2013_x000a_ТР- 10.2013"/>
    <n v="10"/>
    <s v="10. 2015г."/>
    <s v="-"/>
    <s v="не предусмотрено"/>
    <s v="КП13"/>
    <s v="-"/>
    <s v="-"/>
    <m/>
    <m/>
    <m/>
    <m/>
  </r>
  <r>
    <x v="3"/>
    <x v="15"/>
    <s v="ООО &quot;ЭНТ&quot;"/>
    <x v="93"/>
    <d v="1899-12-30T05:16:00"/>
    <d v="2014-04-08T00:00:00"/>
    <d v="1899-12-30T06:48:00"/>
    <d v="1899-12-30T01:32:00"/>
    <s v="2"/>
    <s v="АО, АПВ"/>
    <s v="АПВН_x000a_РПВУ "/>
    <x v="2"/>
    <s v="Ф.10-16"/>
    <x v="2"/>
    <x v="2"/>
    <s v="Ф10-16"/>
    <s v="ПС-35 №410  Ф.10-16, АО, АПВ не успешно РПВУ. Выполнен осмотр замечаний не выявлено.  Оперативное предупреждение от 07.04.14."/>
    <n v="3.68"/>
    <n v="3.28"/>
    <n v="6.96"/>
    <s v="ТЧ"/>
    <s v="1985г."/>
    <s v="-"/>
    <s v="-"/>
    <s v="ТО- 12.2013г._x000a_ТР- 06.2013г."/>
    <n v="80"/>
    <s v="06.2014г."/>
    <s v="-"/>
    <s v="не предусмотрено"/>
    <s v="КП25"/>
    <s v="-"/>
    <s v="-"/>
    <m/>
    <m/>
    <m/>
    <m/>
  </r>
  <r>
    <x v="3"/>
    <x v="15"/>
    <s v="ООО &quot;ЭНТ&quot;"/>
    <x v="93"/>
    <d v="1899-12-30T06:27:00"/>
    <d v="2014-04-08T00:00:00"/>
    <d v="1899-12-30T06:27:00"/>
    <d v="1899-12-30T00:00:00"/>
    <n v="1"/>
    <s v="МТЗ, АПВ"/>
    <s v="АПВУ"/>
    <x v="2"/>
    <s v="Ф.Б1-3"/>
    <x v="2"/>
    <x v="2"/>
    <s v="Ф.Б1-3"/>
    <s v="БРУ-6 БКНС-1 АО ВЛ-6кВ Ф.Б1-3 действием МТЗ, АПВ-успешное. Оперативное предупреждение от 07.04.14. Срыв изолятора со штыря на оп.56 ф «А» при шквальном ветре, изолятор закреплен."/>
    <n v="0.45"/>
    <n v="1.51"/>
    <n v="1.96"/>
    <s v="ТЧ"/>
    <s v="1981г."/>
    <s v="-"/>
    <s v="-"/>
    <s v="ТР-08.2013г,_x000a_ ТО-02.2013г."/>
    <n v="40"/>
    <s v="06. 2014г."/>
    <s v="-"/>
    <s v="не предусмотрено"/>
    <s v="КП12"/>
    <s v="-"/>
    <s v="-"/>
    <m/>
    <m/>
    <m/>
    <m/>
  </r>
  <r>
    <x v="3"/>
    <x v="15"/>
    <s v="ООО &quot;ЭНТ&quot;"/>
    <x v="93"/>
    <d v="1899-12-30T06:40:00"/>
    <d v="2014-04-08T00:00:00"/>
    <d v="1899-12-30T14:29:00"/>
    <d v="1899-12-30T07:49:00"/>
    <s v="2"/>
    <m/>
    <m/>
    <x v="2"/>
    <s v="К-10"/>
    <x v="2"/>
    <x v="6"/>
    <s v="КТПН"/>
    <s v="Неполнофазный режим, излом шлейфа при ветре ЛР-6 ТП6/0,4кВ К-10. Оперативное предупреждение от 07.04.14."/>
    <n v="1.05"/>
    <n v="2.39"/>
    <n v="3.4400000000000004"/>
    <s v="ТЧ"/>
    <n v="2010"/>
    <s v="-"/>
    <s v="-"/>
    <s v="ТО- 06.2013г_x000a_ТР- 12.2012г "/>
    <n v="60"/>
    <s v="10.2014г."/>
    <s v="-"/>
    <s v="11.2013г."/>
    <s v="КП12"/>
    <s v="ПУ8"/>
    <s v="ПУ5"/>
    <m/>
    <m/>
    <m/>
    <m/>
  </r>
  <r>
    <x v="3"/>
    <x v="15"/>
    <s v="ООО &quot;ЭНТ&quot;"/>
    <x v="93"/>
    <s v="06:41"/>
    <d v="2014-04-08T00:00:00"/>
    <s v="06:41"/>
    <d v="1899-12-30T00:00:00"/>
    <n v="7"/>
    <s v="МТЗ_x000a_АПВ"/>
    <s v="АПВУ"/>
    <x v="2"/>
    <s v="Ф.26-10"/>
    <x v="2"/>
    <x v="2"/>
    <s v="Ф.26-10"/>
    <s v="ПС-35/6кВ №126 АО ВЛ-6кВ Ф.26-10 действием МТЗ АПВ успешное.  порывистый ветер,  Оперативное предупреждение от 07.04.14. 08.04.14г. Провис проводов при налипании мокрого снега на провода, касание поросли, Поросль в пролете оп. №18-24 вырублена."/>
    <n v="2"/>
    <n v="2.2799999999999998"/>
    <n v="4.2799999999999994"/>
    <s v="ТЧ"/>
    <s v="1989г."/>
    <s v=" -"/>
    <s v=" -"/>
    <s v="ТО 24.11.13_x000a_ТР не поведен НПО 04.02.13"/>
    <n v="0"/>
    <s v="06.2014г."/>
    <n v="2"/>
    <s v="не предусмотрено"/>
    <s v="КП13"/>
    <m/>
    <m/>
    <m/>
    <m/>
    <m/>
    <m/>
  </r>
  <r>
    <x v="3"/>
    <x v="15"/>
    <s v="ООО &quot;ЭНТ&quot;"/>
    <x v="93"/>
    <s v="06:46"/>
    <d v="2014-04-08T00:00:00"/>
    <s v="06:46"/>
    <d v="1899-12-30T00:00:00"/>
    <n v="14"/>
    <s v="ТО АПВ"/>
    <s v="АПВУ"/>
    <x v="2"/>
    <s v="Ф.5-5"/>
    <x v="2"/>
    <x v="2"/>
    <s v="Ф.5-5"/>
    <s v="ПС-35/6кВ №105 АО ВЛ-6кВ Ф.5-5 действием ТО АПВ успешное.Выдавливание свай и наклон опоры №43/3 на 20º опоры №44/3 до 15º град, увеличение стрелы провиса проводов в пролете опор №42/3-43/3, схлест при ветре. Оперативное предупреждение от 07.04.14"/>
    <n v="1.4"/>
    <n v="4.5999999999999996"/>
    <n v="6"/>
    <s v="СК"/>
    <s v="1990г."/>
    <s v="-"/>
    <s v="-"/>
    <s v="ТО 31.10.13_x000a_ТР не проведен НПО 07.03.13"/>
    <n v="0"/>
    <s v="05.2014г."/>
    <n v="2"/>
    <s v="не предусмотрено"/>
    <s v="КП17"/>
    <s v="-"/>
    <s v="-"/>
    <m/>
    <m/>
    <m/>
    <m/>
  </r>
  <r>
    <x v="3"/>
    <x v="15"/>
    <s v="ООО &quot;ЭНТ&quot;"/>
    <x v="93"/>
    <d v="1899-12-30T06:49:00"/>
    <d v="2014-04-08T00:00:00"/>
    <d v="1899-12-30T06:49:00"/>
    <d v="1899-12-30T00:00:00"/>
    <n v="9"/>
    <s v="АО АПВ"/>
    <s v="АПВУ"/>
    <x v="2"/>
    <s v="Ф.2-6"/>
    <x v="2"/>
    <x v="2"/>
    <s v="Ф.2-6"/>
    <s v="ПС-35/6кВ №102 АО ВЛ-6кВ Ф.2-6 действием АО АПВ успешное, обрыв провода оп. №57-58. порывистый ветер, Оперативное предупреждение от 07.04.14. 08.04.14г. В пролете опор №57-58 провод восстановлен."/>
    <n v="0.9"/>
    <n v="8.9"/>
    <n v="9.8000000000000007"/>
    <s v="И"/>
    <s v="1987г."/>
    <s v="ШС-10"/>
    <s v="-"/>
    <s v="ТО  22.03.13_x000a_ТР  не проведен НПО 30.09.13."/>
    <n v="0"/>
    <s v="09.2014г."/>
    <n v="2"/>
    <s v="не предусмотрено"/>
    <s v="КП12"/>
    <s v="-"/>
    <s v="-"/>
    <m/>
    <m/>
    <m/>
    <m/>
  </r>
  <r>
    <x v="3"/>
    <x v="15"/>
    <s v="ООО &quot;ЭНТ&quot;"/>
    <x v="93"/>
    <s v="06:55"/>
    <d v="2014-04-08T00:00:00"/>
    <s v="06:55"/>
    <d v="1899-12-30T00:00:00"/>
    <n v="2"/>
    <m/>
    <m/>
    <x v="2"/>
    <s v="Ф.6-7"/>
    <x v="2"/>
    <x v="2"/>
    <s v="Ф.6-7"/>
    <s v="ПС-35 №106 АО Ф.6-7, ТО, АПВУ. В пролете Оп.№39-40 имеются следы межфазного «КЗ». Оп.№ 40 угловая. Выдавливание свайного основания с креном опоры в сторону оп.№39. Оперативное предупреждение от 07.04.14"/>
    <n v="0.45"/>
    <n v="11.55"/>
    <n v="12"/>
    <s v="СК"/>
    <s v="1988г."/>
    <s v="-"/>
    <s v="-"/>
    <s v="ТО 06.06.13_x000a_ТР не проведен НПО 05.06.13 "/>
    <n v="0"/>
    <s v="06.2014г."/>
    <n v="2"/>
    <s v="не предусмотрено"/>
    <s v="КП17"/>
    <s v="-"/>
    <s v="-"/>
    <m/>
    <m/>
    <m/>
    <m/>
  </r>
  <r>
    <x v="3"/>
    <x v="15"/>
    <s v="ООО &quot;ЭНТ&quot;"/>
    <x v="93"/>
    <d v="1899-12-30T06:59:00"/>
    <d v="2014-04-08T00:00:00"/>
    <d v="1899-12-30T08:38:00"/>
    <d v="1899-12-30T01:39:00"/>
    <n v="16"/>
    <s v="МТЗ_x000a_АПВ"/>
    <s v="АПВН_x000a_РПВУ "/>
    <x v="2"/>
    <s v="Ф.1-5"/>
    <x v="2"/>
    <x v="2"/>
    <s v="Ф.1-5"/>
    <s v="ПС-35/6кВ №101 АО ВЛ-6кВ Ф.1-5 действием МТЗ АПВ не успешное. РПВ успешное.  Крен оп.№43, в пролете оп.№№43-58/5  провис  проводов с их касанием при ветре.  Оперативное предупреждение от 07.04.14"/>
    <n v="1.85"/>
    <n v="10.6"/>
    <n v="12.45"/>
    <s v="СК"/>
    <s v="1990г."/>
    <s v="-"/>
    <s v="-"/>
    <s v="ТО 31.10.13_x000a_ТР не проведен НПО 07.03.13"/>
    <n v="0"/>
    <s v="04.2014г."/>
    <n v="2"/>
    <s v="не предусмотрено"/>
    <s v="КП17"/>
    <s v="-"/>
    <s v="-"/>
    <m/>
    <m/>
    <m/>
    <m/>
  </r>
  <r>
    <x v="3"/>
    <x v="15"/>
    <s v="ООО &quot;ЭНТ&quot;"/>
    <x v="93"/>
    <s v="07:06"/>
    <d v="2014-04-08T00:00:00"/>
    <d v="1899-12-30T09:06:00"/>
    <d v="1899-12-30T02:00:00"/>
    <n v="12"/>
    <s v="ТО АПВ"/>
    <s v="АПВУ"/>
    <x v="2"/>
    <s v="Ф.Б2-2"/>
    <x v="2"/>
    <x v="2"/>
    <s v="Ф.Б2-2"/>
    <s v="БРУ-6 БКНС-2 АО ВЛ-6кВ Ф.Б2-2действием ТО, АПВН, РПВУ. Схлест проводов двух фаз оп.35-36. Опоры Т-образные  (переход под ВЛ-35. длина 40м). Провода в одной плоскости. Открытая болотисная местность.  Оперативное предупреждение от 07.04.14"/>
    <n v="1.7"/>
    <n v="4.74"/>
    <n v="6.44"/>
    <s v="ТЧ"/>
    <s v="1979г."/>
    <s v="-"/>
    <s v="-"/>
    <s v="ТО 11.2013_x000a_ТР 12.2012"/>
    <n v="50"/>
    <s v="12.2014г."/>
    <s v="-"/>
    <s v="не предусмотрено"/>
    <s v="КП9"/>
    <m/>
    <m/>
    <m/>
    <m/>
    <m/>
    <m/>
  </r>
  <r>
    <x v="3"/>
    <x v="15"/>
    <s v="ООО &quot;ЭНТ&quot;"/>
    <x v="93"/>
    <d v="1899-12-30T07:27:00"/>
    <d v="2014-04-08T00:00:00"/>
    <d v="1899-12-30T09:16:00"/>
    <d v="1899-12-30T01:49:00"/>
    <n v="8"/>
    <s v="МТЗ, АПВ"/>
    <s v="АПВН"/>
    <x v="2"/>
    <s v="Ф.Гр-14"/>
    <x v="2"/>
    <x v="2"/>
    <s v="Ф.Гр-14"/>
    <s v="ПС-110/35/6 &quot;Григорьевская&quot; АО ВЛ-6кВ Ф.Гр-14 действием МТЗ-2ст., АПВН. При осмотре обнаружены поврежденные изоляторы оп.139/5 ф.В, ф.С. 08.04.14. Выполнена замена поврежденных изоляторов на оп.139/5. Порывистый ветер, оперативное предупреждение от 07.04.14."/>
    <n v="1.1599999999999999"/>
    <n v="9.83"/>
    <n v="10.99"/>
    <s v="И"/>
    <n v="2011"/>
    <s v="ШС-10д"/>
    <s v="-"/>
    <s v="ТО-12.2013г,  ТР 06.2013г"/>
    <n v="65"/>
    <s v="06.2015г."/>
    <s v="-"/>
    <s v="не предусмотрено"/>
    <s v="КП9"/>
    <s v="ПУ8"/>
    <m/>
    <m/>
    <m/>
    <m/>
    <m/>
  </r>
  <r>
    <x v="3"/>
    <x v="15"/>
    <s v="ООО &quot;ЭНТ&quot;"/>
    <x v="93"/>
    <d v="1899-12-30T07:56:00"/>
    <d v="2014-04-08T00:00:00"/>
    <d v="1899-12-30T08:00:00"/>
    <d v="1899-12-30T00:04:00"/>
    <s v="1 "/>
    <s v="АО, АПВ"/>
    <s v="АПВУ"/>
    <x v="2"/>
    <s v="Ф10-4"/>
    <x v="2"/>
    <x v="2"/>
    <s v="Ф10-4"/>
    <s v="ПС-35 №410  Ф.10-4, АО, АПВ успешно. Запланирован осмотр "/>
    <n v="0.1"/>
    <n v="0.35"/>
    <n v="0.25"/>
    <m/>
    <s v="-"/>
    <s v="-"/>
    <s v="-"/>
    <s v="-"/>
    <s v="-"/>
    <s v="-"/>
    <s v="-"/>
    <s v="-"/>
    <s v="КП25"/>
    <s v="-"/>
    <s v="-"/>
    <m/>
    <m/>
    <m/>
    <m/>
  </r>
  <r>
    <x v="3"/>
    <x v="15"/>
    <s v="ООО &quot;ЭНТ&quot;"/>
    <x v="93"/>
    <s v="08:02"/>
    <d v="2014-04-08T00:00:00"/>
    <s v="09:45"/>
    <d v="1899-12-30T01:43:00"/>
    <n v="4"/>
    <s v="ТО АПВ"/>
    <s v="АПВН_x000a_РПВУ "/>
    <x v="2"/>
    <s v="Ф.15-12"/>
    <x v="2"/>
    <x v="2"/>
    <s v="Ф.15-12"/>
    <s v="ПС-35/6кВ АО ВЛ-6кВ Ф.15-12 действием ТО АПВ не успешное, в 09:45 РПВ успешное. Выполнен осмотр.  порывистый ветер,  Оперативное предупреждение от 07.04.14. Повреждение в зоне ответственности ООО &quot;Башэнеронефть&quot;, падение деревьев на ВЛ, обрыв проводов."/>
    <n v="1.55"/>
    <n v="1.75"/>
    <n v="3.3"/>
    <s v="ТЧ"/>
    <s v=" -"/>
    <s v=" -"/>
    <s v=" -"/>
    <s v=" -"/>
    <s v=" -"/>
    <s v=" -"/>
    <s v=" -"/>
    <s v=" -"/>
    <s v="КП19"/>
    <s v=" -"/>
    <s v=" -"/>
    <s v="В соответствии с МУ № П1-01.05 М-0006  В.2.00, событие не относят к нарушениям в зоне ответственности энергетических служб"/>
    <m/>
    <m/>
    <m/>
  </r>
  <r>
    <x v="3"/>
    <x v="15"/>
    <s v="ООО &quot;ЭНТ&quot;"/>
    <x v="93"/>
    <s v="08:13"/>
    <d v="2014-04-08T00:00:00"/>
    <s v="08:13"/>
    <d v="1899-12-30T00:00:00"/>
    <n v="7"/>
    <s v="МТЗ_x000a_АПВ"/>
    <s v="АПВН_x000a_РПВУ "/>
    <x v="2"/>
    <s v="Ф.13-16"/>
    <x v="2"/>
    <x v="2"/>
    <s v="Ф.13-16"/>
    <s v="ПС 35/6кВ №113 АО ВЛ-6кВ Ф.13-16 действием МТЗ, АПВ-не успешное. РПВ- успешное. Схлест проводов двух фаз оп.53-54 (переход через озеро). Опоры на берегах озера, длина пролета 70м. Оперативное предупреждение от 07.04.14"/>
    <n v="0.8"/>
    <n v="2.4"/>
    <n v="3.2"/>
    <s v="ТЧ"/>
    <s v="1981г."/>
    <s v="-"/>
    <s v="-"/>
    <s v="ТО 05.2013_x000a_ТР 12.2012"/>
    <n v="100"/>
    <s v="12.2014г."/>
    <s v="-"/>
    <s v="не предусмотрено"/>
    <s v="КП9"/>
    <m/>
    <m/>
    <m/>
    <m/>
    <m/>
    <m/>
  </r>
  <r>
    <x v="3"/>
    <x v="15"/>
    <s v="ООО &quot;ЭНТ&quot;"/>
    <x v="93"/>
    <d v="1899-12-30T08:59:00"/>
    <d v="2014-04-08T00:00:00"/>
    <d v="1899-12-30T08:59:00"/>
    <d v="1899-12-30T00:00:00"/>
    <n v="5"/>
    <s v="МТЗ, АПВ"/>
    <s v="АПВУ"/>
    <x v="2"/>
    <s v="Ф.Б4-16"/>
    <x v="2"/>
    <x v="2"/>
    <s v="Ф.Б4-16"/>
    <s v="БРУ-6 №4 &quot;БКНС-18&quot;  АО ВЛ-6кВ Ф.Б4-16 действием МТЗ, АПВ-успешное .Проведен осмотр ВЛ-6кВ Ф.Б4-16.  Оперативное предупреждение от 07.04.14. Налипание мокрого снега на провода, касание крон поросли в пролёте опор №27-№29, проведена частичная вырубка."/>
    <n v="0.3"/>
    <n v="1.51"/>
    <n v="1.81"/>
    <s v="ТЧ"/>
    <s v="1987г."/>
    <s v="-"/>
    <s v="-"/>
    <s v="ТР-06.2013г, ТО-09.2013г."/>
    <n v="10"/>
    <s v="09.2015г."/>
    <s v="-"/>
    <s v="не предусмотрено"/>
    <s v="КП13"/>
    <s v="-"/>
    <s v="-"/>
    <m/>
    <m/>
    <m/>
    <m/>
  </r>
  <r>
    <x v="3"/>
    <x v="15"/>
    <s v="ООО &quot;ЭНТ&quot;"/>
    <x v="93"/>
    <d v="1899-12-30T09:10:00"/>
    <d v="2014-04-08T00:00:00"/>
    <d v="1899-12-30T09:10:00"/>
    <d v="1899-12-30T00:00:00"/>
    <n v="12"/>
    <s v="МТЗ, АПВ"/>
    <s v="АПВУ"/>
    <x v="2"/>
    <s v="Ф.Б4-26"/>
    <x v="2"/>
    <x v="2"/>
    <s v="Ф.Б4-26"/>
    <s v="БРУ-6 БКНС-4 АО ВЛ-6кВ Ф.Б4-26 действием МТЗ, АПВ-успешное. Провис проводов всех фаз  в пролете оп.№49-50, деформация опоры №49, выдавливание свайного основания опор,  Оперативное предупреждение от 07.04.14"/>
    <n v="0.38"/>
    <n v="4.58"/>
    <n v="4.96"/>
    <s v="СК"/>
    <s v="1987г."/>
    <s v="-"/>
    <s v="-"/>
    <s v="ТР-06.2013г, ТО-09.2013г."/>
    <n v="50"/>
    <s v="09.2015г."/>
    <s v="-"/>
    <s v="не предусмотрено"/>
    <s v="КП17"/>
    <s v="ПУ8"/>
    <s v="ПУ5"/>
    <m/>
    <m/>
    <m/>
    <m/>
  </r>
  <r>
    <x v="3"/>
    <x v="15"/>
    <s v="ООО &quot;ЭНТ&quot;"/>
    <x v="93"/>
    <s v="09:19"/>
    <d v="2014-04-08T00:00:00"/>
    <s v="09:19"/>
    <d v="1899-12-30T00:00:00"/>
    <n v="5"/>
    <s v="МТЗ_x000a_АПВ"/>
    <s v="АПВУ"/>
    <x v="2"/>
    <s v="Ф.30-8"/>
    <x v="2"/>
    <x v="2"/>
    <s v="Ф.30-8"/>
    <s v="ПС-35/6кВ №130 АО ВЛ-6кВ Ф.30-8 действием МТЗ АПВ  успешное.  Ослабление вязок, разрегулировка стрелы провиса в пролете оп.63/1-64/1, подхлест проводов крайних фаз. Открытая пойменная местность, порывистый ветер.  Оперативное предупреждение от 07.04.14"/>
    <n v="1.5"/>
    <n v="10.199999999999999"/>
    <n v="11.7"/>
    <s v="ТЧ"/>
    <s v="2003г."/>
    <s v="-"/>
    <s v="-"/>
    <s v="ТО 02.2013_x000a_ТР 09.2013"/>
    <n v="100"/>
    <s v="09.2015г."/>
    <s v="-"/>
    <s v="не предусмотрено"/>
    <s v="КП12"/>
    <s v="-"/>
    <s v="-"/>
    <m/>
    <m/>
    <m/>
    <m/>
  </r>
  <r>
    <x v="3"/>
    <x v="15"/>
    <s v="ООО &quot;ЭНТ&quot;"/>
    <x v="93"/>
    <s v="09:35"/>
    <d v="2014-04-08T00:00:00"/>
    <d v="1899-12-30T11:17:00"/>
    <d v="1899-12-30T01:42:00"/>
    <n v="30"/>
    <s v="МТЗ_x000a_АПВ"/>
    <s v="АПВН_x000a_РПВУ "/>
    <x v="2"/>
    <s v="Ф.3-8"/>
    <x v="2"/>
    <x v="2"/>
    <s v="Ф.3-8"/>
    <s v="ПС-35/6кВ №103 АО ВЛ-6кВ Ф.3-8 действием МТЗ АПВ не успешное. РПВ успешное.  порывистый ветер. Крен 20 градусов анкерно-угловой опоры №95 от выдавливания свай, провис проводов в пролете опор№№ 95-96, касание проводов при ветре. Оперативное предупреждение от 07.04.14"/>
    <n v="0.86"/>
    <n v="9.3000000000000007"/>
    <n v="10.16"/>
    <s v="СК"/>
    <s v="1975г."/>
    <s v="-"/>
    <s v="-"/>
    <s v="ТО 05.03.14_x000a_ТР  не проведен НПО 12.04.13"/>
    <n v="0"/>
    <s v="04.2014г."/>
    <n v="4"/>
    <s v="не предусмотрено"/>
    <s v="КП17"/>
    <s v="-"/>
    <s v="-"/>
    <m/>
    <m/>
    <m/>
    <m/>
  </r>
  <r>
    <x v="3"/>
    <x v="15"/>
    <s v="ООО &quot;ЭНТ&quot;"/>
    <x v="93"/>
    <d v="1899-12-30T10:06:00"/>
    <d v="2014-04-08T00:00:00"/>
    <d v="1899-12-30T11:16:00"/>
    <d v="1899-12-30T01:10:00"/>
    <n v="1"/>
    <s v="МТЗ_x000a_АПВ"/>
    <s v="АПВН_x000a_РПВУ "/>
    <x v="2"/>
    <s v="Ф.3-14"/>
    <x v="2"/>
    <x v="2"/>
    <s v="Ф.3-14"/>
    <s v="ПС-35/6кВ №103 АО ВЛ-6кВ Ф.3-14 действием МТЗ АПВ не успешное.  РПВ успешное.  порывистый ветер,  Оперативное предупреждение от 07.04.14. выдавливание свайных оснований опор, провис проводов всех фаз оп.№50-51, №49/3-50/3. Участок оп. 50-51 включен в КР 2014г., при выполнении работ по переврезкам  участков КР, выполнить перетяжку пролета 49/3-50/3."/>
    <n v="1.4"/>
    <n v="7.8"/>
    <n v="9.1999999999999993"/>
    <s v="СК"/>
    <s v="1975г."/>
    <s v="-"/>
    <s v="-"/>
    <s v="ТО 02.03.14_x000a_ТР 17.04.09, НПО 2010-2013_x000a_"/>
    <n v="0"/>
    <s v="10.2014г."/>
    <n v="7"/>
    <s v="не предусмотрено"/>
    <s v="КП17"/>
    <s v="-"/>
    <s v="-"/>
    <m/>
    <m/>
    <m/>
    <m/>
  </r>
  <r>
    <x v="3"/>
    <x v="15"/>
    <s v="&quot;Тюменьэнерго&quot;"/>
    <x v="93"/>
    <d v="1899-12-30T15:43:00"/>
    <d v="2014-04-08T00:00:00"/>
    <d v="1899-12-30T15:43:00"/>
    <d v="1899-12-30T00:00:00"/>
    <n v="11"/>
    <s v="-"/>
    <s v="-"/>
    <x v="5"/>
    <s v="-"/>
    <x v="4"/>
    <x v="2"/>
    <s v="ВЛ-220"/>
    <s v="Остановка СУ ЭЦН по посадке напряжения во время АО ВЛ-220 &quot;Мирная-Кварц&quot;, ВЛ-220 &quot;Кусовая-Топаз&quot;  на балансе ОАО &quot;Тюменьэнерго&quot;. "/>
    <n v="3.11"/>
    <n v="25.94"/>
    <n v="29.05"/>
    <s v="-"/>
    <s v="-"/>
    <n v="1"/>
    <s v="-"/>
    <s v="-"/>
    <s v="-"/>
    <s v="-"/>
    <s v="-"/>
    <s v="-"/>
    <s v="КП18"/>
    <s v="-"/>
    <s v="-"/>
    <m/>
    <m/>
    <m/>
    <m/>
  </r>
  <r>
    <x v="3"/>
    <x v="15"/>
    <s v="ООО &quot;ЭНТ&quot;"/>
    <x v="93"/>
    <d v="1899-12-30T17:54:00"/>
    <d v="2014-04-08T00:00:00"/>
    <d v="1899-12-30T20:00:00"/>
    <d v="1899-12-30T02:06:00"/>
    <n v="3"/>
    <s v="МТЗ"/>
    <s v="-"/>
    <x v="2"/>
    <s v="1В-6 КУВ-6 К-13С"/>
    <x v="2"/>
    <x v="2"/>
    <s v="1В-6 КУВ-6 К-13С"/>
    <s v="АО 1В-6 КУВ-6 К-13С по МТЗ. При осмотре обнаружены поврежденные изоляторы на оп.№158/6 ВЛ-6 Ф.Гр-5  порывистый ветер,  Оперативное предупреждение от 07.04.14"/>
    <n v="0.8"/>
    <n v="8.1"/>
    <n v="8.9"/>
    <s v="И"/>
    <s v="2012г."/>
    <s v="ШС-10д"/>
    <s v="-"/>
    <s v="ТО-12.2013г,  ТР 06.2013г"/>
    <n v="40"/>
    <s v="09.2014г."/>
    <s v="-"/>
    <s v="не предусмотрено"/>
    <s v="КП13"/>
    <s v="ПУ8"/>
    <m/>
    <m/>
    <m/>
    <m/>
    <m/>
  </r>
  <r>
    <x v="3"/>
    <x v="15"/>
    <s v="ООО &quot;ЭНТ&quot;"/>
    <x v="94"/>
    <d v="1899-12-30T13:02:00"/>
    <d v="2014-04-09T00:00:00"/>
    <d v="1899-12-30T13:55:00"/>
    <d v="1899-12-30T00:53:00"/>
    <n v="6"/>
    <s v="-"/>
    <m/>
    <x v="0"/>
    <s v="КУВ-6 К-188"/>
    <x v="0"/>
    <x v="0"/>
    <s v="КУВ-6 К-188"/>
    <s v="АО СВ-6 КУВ-6 К-188, Излом фиксатора тяги, разрегулировка привода СВ-6."/>
    <n v="0.1"/>
    <n v="1.6"/>
    <n v="1.7000000000000002"/>
    <s v="В"/>
    <n v="20012"/>
    <s v="В-6"/>
    <s v="ВВ/ТEL-10-20/1000 У2-048"/>
    <s v="ТР не подошел срок"/>
    <s v="-"/>
    <m/>
    <s v="-"/>
    <s v="не предусмотрено"/>
    <s v="КП10"/>
    <s v="-"/>
    <s v="-"/>
    <m/>
    <m/>
    <m/>
    <m/>
  </r>
  <r>
    <x v="3"/>
    <x v="15"/>
    <s v="ООО &quot;ЭНТ&quot;"/>
    <x v="95"/>
    <d v="1899-12-30T11:32:00"/>
    <d v="2014-04-10T00:00:00"/>
    <d v="1899-12-30T15:57:00"/>
    <d v="1899-12-30T04:25:00"/>
    <n v="9"/>
    <s v="ТО_x000a_АПВ"/>
    <s v="АПВН"/>
    <x v="0"/>
    <s v="Ф.14-3"/>
    <x v="2"/>
    <x v="2"/>
    <s v="Ф.14-3"/>
    <s v="ПС-35/6кВ №114 АО ВЛ-6кВ Ф.14-3 действием ТО, АПВ неуспешное Выполнен осмотр ВЛ-6кВ, обнаружено  перекрытие изоляторов на ЛР№6 КТПН 6/0,4кВ Од. скв 313 "/>
    <n v="10.94"/>
    <n v="1.71"/>
    <n v="12.649999999999999"/>
    <s v="И"/>
    <s v="1974г."/>
    <s v="РЛНД-10"/>
    <s v=" -"/>
    <s v="ТР 12.08.08"/>
    <n v="0"/>
    <s v="08.2014г."/>
    <n v="8"/>
    <s v="ТВК-11.2013г."/>
    <s v="КП24"/>
    <s v="ПУ8"/>
    <s v="ПУ5"/>
    <m/>
    <m/>
    <m/>
    <m/>
  </r>
  <r>
    <x v="3"/>
    <x v="15"/>
    <s v="ООО &quot;ЭНТ&quot;"/>
    <x v="95"/>
    <d v="1899-12-30T13:17:00"/>
    <d v="2014-04-10T00:00:00"/>
    <d v="1899-12-30T13:17:00"/>
    <d v="1899-12-30T00:00:00"/>
    <n v="23"/>
    <s v="-"/>
    <s v="-"/>
    <x v="5"/>
    <s v="СУ ЭЦН "/>
    <x v="2"/>
    <x v="9"/>
    <s v="СУ ЭЦН Вахского нмр."/>
    <s v="АО УЭЦН. Посадка нпряжения на ПС 110/35/6 кВ &quot;Вахская&quot;. Направлен запрос в ОАО &quot;ТРК&quot; по данному факту."/>
    <n v="0.65"/>
    <n v="1.1499999999999999"/>
    <n v="1.7999999999999998"/>
    <m/>
    <n v="1"/>
    <s v=" -"/>
    <s v=" -"/>
    <s v=" -"/>
    <s v=" -"/>
    <s v=" -"/>
    <s v=" -"/>
    <s v=" -"/>
    <s v="КП18"/>
    <s v=" -"/>
    <s v=" -"/>
    <m/>
    <m/>
    <m/>
    <m/>
  </r>
  <r>
    <x v="3"/>
    <x v="15"/>
    <s v="ООО &quot;ЭНТ&quot;"/>
    <x v="96"/>
    <s v="-"/>
    <s v="-"/>
    <s v="-"/>
    <s v="-"/>
    <s v="-"/>
    <s v="-"/>
    <s v="-"/>
    <x v="6"/>
    <s v="-"/>
    <x v="7"/>
    <x v="8"/>
    <s v="-"/>
    <s v="-"/>
    <m/>
    <m/>
    <m/>
    <s v="-"/>
    <s v="-"/>
    <s v="-"/>
    <s v="-"/>
    <s v="-"/>
    <s v="-"/>
    <s v="-"/>
    <s v="-"/>
    <s v="-"/>
    <s v="-"/>
    <s v="-"/>
    <s v="-"/>
    <m/>
    <m/>
    <m/>
    <m/>
  </r>
  <r>
    <x v="3"/>
    <x v="15"/>
    <s v="ООО &quot;ЭНТ&quot;"/>
    <x v="97"/>
    <s v="-"/>
    <s v="-"/>
    <s v="-"/>
    <s v="-"/>
    <s v="-"/>
    <s v="-"/>
    <s v="-"/>
    <x v="6"/>
    <s v="-"/>
    <x v="7"/>
    <x v="8"/>
    <s v="-"/>
    <s v="-"/>
    <m/>
    <m/>
    <m/>
    <s v="-"/>
    <s v="-"/>
    <s v="-"/>
    <s v="-"/>
    <s v="-"/>
    <s v="-"/>
    <s v="-"/>
    <s v="-"/>
    <s v="-"/>
    <s v="-"/>
    <s v="-"/>
    <s v="-"/>
    <m/>
    <m/>
    <m/>
    <m/>
  </r>
  <r>
    <x v="3"/>
    <x v="15"/>
    <s v="ООО &quot;Норд-Сервис&quot;"/>
    <x v="98"/>
    <d v="1899-12-30T07:49:00"/>
    <d v="2014-04-13T00:00:00"/>
    <d v="1899-12-30T07:50:00"/>
    <d v="1899-12-30T00:01:00"/>
    <n v="13"/>
    <s v="-"/>
    <s v="-"/>
    <x v="5"/>
    <s v="ГПЭС Ю. Черемшанского нмр"/>
    <x v="5"/>
    <x v="1"/>
    <s v="ГПЭС"/>
    <s v="АО ГПЭС Южно-Черемшанского м-я "/>
    <n v="1.69"/>
    <m/>
    <n v="1.69"/>
    <s v="ГПУ"/>
    <s v=" -"/>
    <s v=" -"/>
    <s v=" -"/>
    <s v=" -"/>
    <s v=" -"/>
    <s v=" -"/>
    <s v=" -"/>
    <s v=" -"/>
    <s v="КП18"/>
    <s v=" -"/>
    <s v=" -"/>
    <m/>
    <m/>
    <m/>
    <m/>
  </r>
  <r>
    <x v="3"/>
    <x v="15"/>
    <s v="ООО &quot;ЭНТ&quot;"/>
    <x v="12"/>
    <d v="1899-12-30T14:36:00"/>
    <d v="2014-04-14T00:00:00"/>
    <d v="1899-12-30T15:17:00"/>
    <d v="1899-12-30T00:41:00"/>
    <n v="8"/>
    <s v="-"/>
    <s v="-"/>
    <x v="0"/>
    <s v="ТП К-46А Советского нмр"/>
    <x v="5"/>
    <x v="6"/>
    <s v="СУ ЭЦН                  К-46А "/>
    <s v="АО вводного АВ-0,4кВ Iн=630А в КТПН-6/0,4. Причина не установлена.  После запуска скважин Iраб=376А. Запрошены распечатки журнала событий СУ ЭЦН."/>
    <n v="2.9"/>
    <n v="1.6"/>
    <n v="4.5"/>
    <m/>
    <m/>
    <m/>
    <m/>
    <m/>
    <m/>
    <m/>
    <m/>
    <m/>
    <s v="КП25"/>
    <m/>
    <m/>
    <m/>
    <m/>
    <m/>
    <m/>
  </r>
  <r>
    <x v="3"/>
    <x v="15"/>
    <s v="ООО &quot;Норд-Сервис&quot;"/>
    <x v="12"/>
    <d v="1899-12-30T15:29:00"/>
    <d v="2014-04-14T00:00:00"/>
    <d v="1899-12-30T15:31:00"/>
    <d v="1899-12-30T00:02:00"/>
    <n v="13"/>
    <s v="-"/>
    <s v="-"/>
    <x v="5"/>
    <s v="ГПЭС Ю. Черемшанского нмр"/>
    <x v="5"/>
    <x v="1"/>
    <s v="ГПЭС"/>
    <s v="АО ГПЭС Южно-Черемшанского нмр "/>
    <n v="1.4"/>
    <m/>
    <n v="1.4"/>
    <s v="ГПУ"/>
    <s v=" -"/>
    <s v=" -"/>
    <s v=" -"/>
    <s v=" -"/>
    <s v=" -"/>
    <s v=" -"/>
    <s v=" -"/>
    <s v=" -"/>
    <s v="КП18"/>
    <s v=" -"/>
    <s v=" -"/>
    <m/>
    <m/>
    <m/>
    <m/>
  </r>
  <r>
    <x v="3"/>
    <x v="15"/>
    <s v="ООО &quot;СЭС&quot;"/>
    <x v="12"/>
    <d v="1899-12-30T07:40:00"/>
    <d v="2014-04-14T00:00:00"/>
    <d v="1899-12-30T07:48:00"/>
    <d v="1899-12-30T00:08:00"/>
    <n v="2"/>
    <s v="-"/>
    <s v="-"/>
    <x v="0"/>
    <s v="ДЭС К-5 Озерного нмр"/>
    <x v="5"/>
    <x v="10"/>
    <s v="ДЭС"/>
    <s v="АО ДЭС СФ ООО &quot;СЭС&quot;  "/>
    <n v="0.25"/>
    <n v="0.1"/>
    <n v="0.35"/>
    <s v="ДУ"/>
    <s v="-"/>
    <s v="-"/>
    <s v="-"/>
    <s v="-"/>
    <s v="-"/>
    <s v="-"/>
    <s v="-"/>
    <s v="-"/>
    <s v="КП24"/>
    <s v="-"/>
    <s v="-"/>
    <m/>
    <m/>
    <m/>
    <m/>
  </r>
  <r>
    <x v="3"/>
    <x v="15"/>
    <s v="ООО &quot;ЭНТ&quot;"/>
    <x v="99"/>
    <d v="1899-12-30T15:00:00"/>
    <d v="2014-04-15T00:00:00"/>
    <d v="1899-12-30T16:07:00"/>
    <d v="1899-12-30T01:07:00"/>
    <n v="1"/>
    <s v="-"/>
    <s v="-"/>
    <x v="3"/>
    <s v="СУ ЭЦН"/>
    <x v="5"/>
    <x v="6"/>
    <s v="СУ ЭЦН                  Од.скв.137"/>
    <s v="АО АВ-0,4  Iном.-160А во время запуска ЭЦН, в КТПН-6/0,4. Причина не установлена.  После запуска скважин Iраб.-50А. Запрошены распечатки журнала событий СУ ЭЦН."/>
    <n v="0.1"/>
    <m/>
    <n v="0.1"/>
    <m/>
    <s v="-"/>
    <s v="-"/>
    <s v="-"/>
    <s v="-"/>
    <s v="-"/>
    <s v="-"/>
    <s v="-"/>
    <s v="-"/>
    <s v="КП24"/>
    <s v="-"/>
    <s v="-"/>
    <m/>
    <s v="т"/>
    <m/>
    <m/>
  </r>
  <r>
    <x v="3"/>
    <x v="15"/>
    <s v="ООО &quot;ЭНТ&quot;"/>
    <x v="100"/>
    <s v="-"/>
    <s v="-"/>
    <s v="-"/>
    <s v="-"/>
    <s v="-"/>
    <s v="-"/>
    <s v="-"/>
    <x v="6"/>
    <s v="-"/>
    <x v="7"/>
    <x v="8"/>
    <s v="-"/>
    <s v="-"/>
    <m/>
    <m/>
    <m/>
    <s v="-"/>
    <s v="-"/>
    <s v="-"/>
    <s v="-"/>
    <s v="-"/>
    <s v="-"/>
    <s v="-"/>
    <s v="-"/>
    <s v="-"/>
    <s v="-"/>
    <s v="-"/>
    <s v="-"/>
    <m/>
    <m/>
    <m/>
    <m/>
  </r>
  <r>
    <x v="3"/>
    <x v="15"/>
    <s v="ООО &quot;ЭНТ&quot;"/>
    <x v="101"/>
    <d v="1899-12-30T08:10:00"/>
    <d v="2014-04-17T00:00:00"/>
    <d v="1899-12-30T08:28:00"/>
    <d v="1899-12-30T00:18:00"/>
    <n v="8"/>
    <s v="ТО_x000a_"/>
    <s v="РПНУ (АПВ-нет)"/>
    <x v="1"/>
    <s v="Ф.Б1-9"/>
    <x v="2"/>
    <x v="2"/>
    <s v="Ф.Б1-9"/>
    <s v="БРУ-6 кВ №1. АО ВЛ-6кВ Ф.Б1-9 действием ТО. При осмотре ВЛ-6 ФБ1-9 обнаружены следы косания проводов автотранспортом на пересечении с автодорогой в пролете оп.№20-№21. Сообщено в СБ."/>
    <n v="0.3"/>
    <n v="1.6"/>
    <n v="1.9"/>
    <s v="-"/>
    <s v="-"/>
    <s v="-"/>
    <s v="-"/>
    <s v="-"/>
    <s v="-"/>
    <s v="-"/>
    <s v="-"/>
    <s v="-"/>
    <s v="КП20"/>
    <s v="-"/>
    <s v="-"/>
    <m/>
    <m/>
    <s v="с"/>
    <m/>
  </r>
  <r>
    <x v="3"/>
    <x v="15"/>
    <s v="ООО &quot;ЭНТ&quot;"/>
    <x v="101"/>
    <d v="1899-12-30T15:55:00"/>
    <d v="2014-04-17T00:00:00"/>
    <d v="1899-12-30T16:39:00"/>
    <d v="1899-12-30T00:44:00"/>
    <n v="1"/>
    <s v="-"/>
    <s v="-"/>
    <x v="3"/>
    <s v="СУ ЭЦН"/>
    <x v="5"/>
    <x v="9"/>
    <s v="СУ ЭЦН                  Од.скв.137"/>
    <s v="АО АВ-0,4кВ 160А Iр-70А. Запрошены распечатки журнала событий СУ ЭЦН."/>
    <n v="1.5"/>
    <m/>
    <n v="1.5"/>
    <s v="-"/>
    <s v="-"/>
    <s v="-"/>
    <s v="-"/>
    <s v="-"/>
    <s v="-"/>
    <s v="-"/>
    <s v="-"/>
    <s v="-"/>
    <s v="КП24"/>
    <s v="-"/>
    <s v="-"/>
    <m/>
    <s v="т"/>
    <m/>
    <m/>
  </r>
  <r>
    <x v="3"/>
    <x v="15"/>
    <s v="ООО &quot;Норд-Сервис&quot;"/>
    <x v="102"/>
    <d v="1899-12-30T21:14:00"/>
    <d v="2014-04-18T00:00:00"/>
    <d v="1899-12-30T21:15:00"/>
    <d v="1899-12-30T00:01:00"/>
    <n v="13"/>
    <s v="-"/>
    <s v="-"/>
    <x v="5"/>
    <s v="ГПЭС Ю. Черемшанского нмр"/>
    <x v="5"/>
    <x v="1"/>
    <s v="ГПЭС"/>
    <s v="АО ГПЭС Южно-Черемшанского нмр "/>
    <n v="1.85"/>
    <n v="0.24"/>
    <n v="2.09"/>
    <s v="ГПУ"/>
    <s v="-"/>
    <s v="-"/>
    <s v="-"/>
    <s v="-"/>
    <s v="-"/>
    <s v="-"/>
    <s v="-"/>
    <s v="-"/>
    <s v="КП18"/>
    <s v="-"/>
    <s v="-"/>
    <m/>
    <m/>
    <m/>
    <m/>
  </r>
  <r>
    <x v="3"/>
    <x v="15"/>
    <s v="ООО &quot;СЭС&quot;"/>
    <x v="102"/>
    <d v="1899-12-30T03:14:00"/>
    <d v="2014-04-18T00:00:00"/>
    <d v="1899-12-30T03:57:00"/>
    <d v="1899-12-30T00:43:00"/>
    <n v="2"/>
    <s v="-"/>
    <s v="-"/>
    <x v="3"/>
    <s v="ДЭС К-5 Озерного нмр"/>
    <x v="5"/>
    <x v="10"/>
    <s v="ДЭС"/>
    <s v="АО ДЭС СФ ООО &quot;СЭС&quot;  "/>
    <n v="1.34"/>
    <n v="0.96"/>
    <n v="2.2999999999999998"/>
    <s v="ДУ"/>
    <s v="-"/>
    <s v="-"/>
    <s v="-"/>
    <s v="-"/>
    <s v="-"/>
    <s v="-"/>
    <s v="-"/>
    <s v="-"/>
    <s v="КП24"/>
    <s v="-"/>
    <s v="-"/>
    <m/>
    <s v="т"/>
    <m/>
    <m/>
  </r>
  <r>
    <x v="3"/>
    <x v="15"/>
    <s v="ОАО &quot;ТРК&quot;"/>
    <x v="103"/>
    <d v="1899-12-30T21:13:00"/>
    <d v="2014-04-19T00:00:00"/>
    <d v="1899-12-30T21:13:00"/>
    <d v="1899-12-30T00:00:00"/>
    <n v="13"/>
    <s v="-"/>
    <s v="-"/>
    <x v="0"/>
    <s v="В-18"/>
    <x v="2"/>
    <x v="2"/>
    <s v="СУ ЭЦН Вахского нмр."/>
    <s v="Остановка УЭЦН. Посадка напряжения при АО ВЛ-6 Ф.В-18 действием ТО                             (Ввод-1 на ГКС-Вах) с ПС-110кВ &quot;Вахская&quot;, АО произошло в момент запуска компрессора К-1/4 на ГКС-Вах. В БРУ-6кВ ЦСДТиПГ-2 В-6 К-1/4 яч.28 сработала ТО."/>
    <n v="0.42"/>
    <n v="2.41"/>
    <n v="2.83"/>
    <m/>
    <s v="-"/>
    <s v="-"/>
    <s v="-"/>
    <s v="-"/>
    <s v="-"/>
    <s v="-"/>
    <s v="-"/>
    <s v="-"/>
    <s v="КП3"/>
    <s v="-"/>
    <s v="-"/>
    <m/>
    <m/>
    <m/>
    <m/>
  </r>
  <r>
    <x v="3"/>
    <x v="15"/>
    <s v="ОАО &quot;ТРК&quot;"/>
    <x v="104"/>
    <d v="1899-12-30T22:35:00"/>
    <d v="2014-04-20T00:00:00"/>
    <d v="1899-12-30T22:35:00"/>
    <d v="1899-12-30T00:00:00"/>
    <n v="3"/>
    <s v="-"/>
    <s v="-"/>
    <x v="1"/>
    <s v="Кр-24"/>
    <x v="2"/>
    <x v="2"/>
    <s v="СУ ЭЦН Крапивинского нмр."/>
    <s v="Остановка УЭЦН. Посадка напряжения при АО ВЛ-6 Ф.Кр-24 действием ТО, АПВ успешное. В пролете оп.№30-31 над автодорогой следы зацепа провода негабаритной техникой (проезд на базу ПРС). Сообщено в ООО ЧП &quot;РН Охрана Томск&quot;"/>
    <n v="0.96"/>
    <n v="0.31"/>
    <n v="1.27"/>
    <s v="ТЧ"/>
    <s v=" -"/>
    <s v=" -"/>
    <s v=" -"/>
    <s v=" -"/>
    <s v=" -"/>
    <s v=" -"/>
    <s v=" -"/>
    <s v=" -"/>
    <s v="КП20"/>
    <s v=" -"/>
    <s v=" -"/>
    <s v="В соответствии с МУ № П1-01.05 М-0006  В.2.00, событие не относят к нарушениям в зоне ответственности энергетических служб"/>
    <m/>
    <s v="с"/>
    <m/>
  </r>
  <r>
    <x v="3"/>
    <x v="15"/>
    <s v="ООО &quot;ЭНТ&quot;"/>
    <x v="105"/>
    <d v="1899-12-30T06:34:00"/>
    <d v="2014-04-21T00:00:00"/>
    <d v="1899-12-30T06:34:00"/>
    <d v="1899-12-30T00:00:00"/>
    <n v="15"/>
    <s v="ТО_x000a_АПВ"/>
    <s v="АПВУ"/>
    <x v="2"/>
    <s v="ф.4-6 "/>
    <x v="2"/>
    <x v="2"/>
    <s v="ф.4-6 "/>
    <s v="ПС-35/6кВ №104 АО ВЛ-6кВ Ф.4-6 действием ТО, АПВУ. Порывистый ветер, Штормовое предупреждение Бюллетень погоды №111 от 21.04.14.  Оп.№ 72-73 провис провода ф.А.В.С. "/>
    <n v="0.65"/>
    <n v="0.78"/>
    <n v="1.4300000000000002"/>
    <s v="ТЧ"/>
    <m/>
    <m/>
    <m/>
    <m/>
    <m/>
    <m/>
    <m/>
    <m/>
    <s v="КП12"/>
    <s v="-"/>
    <s v="-"/>
    <m/>
    <m/>
    <m/>
    <m/>
  </r>
  <r>
    <x v="3"/>
    <x v="15"/>
    <s v="ООО &quot;ЭНТ&quot;"/>
    <x v="105"/>
    <d v="1899-12-30T07:13:00"/>
    <d v="2014-04-21T00:00:00"/>
    <d v="1899-12-30T08:54:00"/>
    <d v="1899-12-30T01:41:00"/>
    <n v="15"/>
    <s v="ТО_x000a_АПВ"/>
    <s v="АПВН, РПВУ."/>
    <x v="2"/>
    <s v="ф.1-5 "/>
    <x v="2"/>
    <x v="2"/>
    <s v="Ф.1-5"/>
    <s v="ПС-35/6кВ №101 АО ВЛ-6кВ Ф.1-5  действием ТО, АПВН, РПВУ. Порывистый ветер, Штормовое предупреждение Бюллетень погоды №111 от 21.04.14. Крен оп.№43, в пролете оп.№№43-58/5  провис  проводов с их касанием при ветре. Провис оп.№№67/1-78/4, 69/3-70/3), оп № 76/1-68/1. Все указанные участки включены в КР 2014г."/>
    <n v="5.83"/>
    <n v="6.53"/>
    <n v="12.36"/>
    <s v="СК"/>
    <s v="1990г."/>
    <s v="-"/>
    <s v="-"/>
    <s v="ТО 31.10.13_x000a_ТР не проведен НПО 07.03.13"/>
    <n v="0"/>
    <s v="04.2014г."/>
    <n v="2"/>
    <s v="не предусмотрено"/>
    <s v="КП17"/>
    <m/>
    <m/>
    <m/>
    <m/>
    <m/>
    <m/>
  </r>
  <r>
    <x v="3"/>
    <x v="15"/>
    <s v="ООО &quot;ЭНТ&quot;"/>
    <x v="105"/>
    <d v="1899-12-30T07:17:00"/>
    <d v="2014-04-21T00:00:00"/>
    <d v="1899-12-30T08:30:00"/>
    <d v="1899-12-30T01:13:00"/>
    <n v="10"/>
    <s v="ТО_x000a_АПВ"/>
    <s v="АПВН, РПВУ."/>
    <x v="2"/>
    <s v="ф.6-7 "/>
    <x v="2"/>
    <x v="2"/>
    <s v="ф.6-7 "/>
    <s v="ПС-35/6кВ №106 АО ВЛ-6кВ Ф.6-7 действием ТО, АПВН, РПВУ. Порывистый ветер, Штормовое предупреждение Бюллетень погоды №111 от 21.04.14. Оторван укос оп.19/1 наклон внутрь с провисом проводов, схлест при ветре. Оп.41/1-42/1 провис проводов от его  тяжения ( провод АС-120), схлест при ветре, сваи ЛБТ."/>
    <n v="2.23"/>
    <n v="7.62"/>
    <n v="9.85"/>
    <s v="СК"/>
    <s v="1988г."/>
    <s v="-"/>
    <s v="-"/>
    <s v="ТО 06.06.13_x000a_ТР не проведен НПО 05.06.13 "/>
    <n v="0"/>
    <s v="06.2014г."/>
    <n v="2"/>
    <s v="не предусмотрено"/>
    <s v="КП17"/>
    <m/>
    <m/>
    <m/>
    <m/>
    <m/>
    <m/>
  </r>
  <r>
    <x v="3"/>
    <x v="15"/>
    <s v="ООО &quot;ЭНТ&quot;"/>
    <x v="105"/>
    <d v="1899-12-30T07:49:00"/>
    <d v="2014-04-21T00:00:00"/>
    <d v="1899-12-30T12:14:00"/>
    <d v="1899-12-30T04:25:00"/>
    <n v="7"/>
    <s v="ТО_x000a_АПВ"/>
    <s v="АПВН, РПВН."/>
    <x v="2"/>
    <s v="ф.1-10"/>
    <x v="2"/>
    <x v="2"/>
    <s v="ф.1-10"/>
    <s v="ПС-35/6кВ №101 АО ВЛ-6кВ Ф.1-10 действием ТО, АПВН, РПВН. Порывистый ветер, Штормовое предупреждение Бюллетень погоды №111 от 21.04.14.  Осмотр ВЛ.  На оп.№59/4 оторвало укосину, большой провис проводов, схлёст. На оп.№59/4 отрезали отпайку на скв.№312 (водянка), ввели в работу "/>
    <n v="0.15"/>
    <n v="2.57"/>
    <n v="2.7199999999999998"/>
    <s v="СК"/>
    <m/>
    <m/>
    <m/>
    <m/>
    <m/>
    <m/>
    <m/>
    <m/>
    <s v="КП12"/>
    <s v="ПУ8"/>
    <s v="ПУ-5"/>
    <m/>
    <m/>
    <m/>
    <m/>
  </r>
  <r>
    <x v="3"/>
    <x v="15"/>
    <s v="ООО &quot;ЭНТ&quot;"/>
    <x v="105"/>
    <d v="1899-12-30T07:15:00"/>
    <d v="2014-04-21T00:00:00"/>
    <d v="1899-12-30T09:00:00"/>
    <d v="1899-12-30T01:45:00"/>
    <n v="10"/>
    <s v="МТЗ_x000a_АПВ"/>
    <s v="АПВН, РПВУ."/>
    <x v="2"/>
    <s v="ф.О-31 "/>
    <x v="2"/>
    <x v="2"/>
    <s v="ф.О-31 "/>
    <s v="РУ-6кВ &quot;Новые очистные&quot; АО ВЛ-6кВ Ф.О-31   действием МТЗ, АПВН, РПВУ. Порывистый ветер, Штормовое предупреждение Бюллетень погоды №111 от 21.04.14.  Осмотр ВЛ.   "/>
    <n v="4.33"/>
    <n v="4.8600000000000003"/>
    <n v="9.1900000000000013"/>
    <s v="ТЧ"/>
    <m/>
    <m/>
    <m/>
    <m/>
    <m/>
    <m/>
    <m/>
    <m/>
    <s v="КП12"/>
    <m/>
    <m/>
    <m/>
    <m/>
    <m/>
    <m/>
  </r>
  <r>
    <x v="3"/>
    <x v="15"/>
    <s v="ООО &quot;ЭНТ&quot;"/>
    <x v="105"/>
    <d v="1899-12-30T06:30:00"/>
    <d v="2014-04-21T00:00:00"/>
    <d v="1899-12-30T06:45:00"/>
    <d v="1899-12-30T00:15:00"/>
    <n v="9"/>
    <s v="ТО_x000a_АПВ"/>
    <s v="АПВН, РПВУ."/>
    <x v="2"/>
    <s v="Ф.Б2-2"/>
    <x v="2"/>
    <x v="2"/>
    <s v="ф.Б2-2"/>
    <s v="БРУ-6 БКНС-2  АО ВЛ-6кВ Ф.Б2-2 действием ТО, АПВН, РПВУ. Порывистый ветер, Штормовое предупреждение Бюллетень погоды №111 от 21.04.14.  Оп№39/1-40/1 провис провода, оторвало оттяжку оп.40/1"/>
    <n v="0.51"/>
    <n v="0.33"/>
    <n v="0.84000000000000008"/>
    <s v="СК"/>
    <s v="1979г."/>
    <s v="-"/>
    <s v="-"/>
    <s v="ТО 11.2013_x000a_ТР 12.2012"/>
    <n v="50"/>
    <s v="12.2014г."/>
    <s v="-"/>
    <s v="не предусмотрено"/>
    <s v="КП12"/>
    <m/>
    <m/>
    <m/>
    <m/>
    <m/>
    <m/>
  </r>
  <r>
    <x v="3"/>
    <x v="15"/>
    <s v="ООО &quot;ЭНТ&quot;"/>
    <x v="105"/>
    <d v="1899-12-30T07:30:00"/>
    <d v="2014-04-21T00:00:00"/>
    <d v="1899-12-30T09:14:00"/>
    <d v="1899-12-30T01:44:00"/>
    <n v="1"/>
    <s v="ТО_x000a_АПВ"/>
    <s v="АПВН, РПВН."/>
    <x v="2"/>
    <s v="ф.12-6"/>
    <x v="2"/>
    <x v="2"/>
    <s v="ф.12-6"/>
    <s v="ПС-35/6кВ №112 АО ВЛ-6кВ Ф.12-6 действием ТО, АПВН, РПВН. Порывистый ветер, Штормовое предупреждение Бюллетень погоды №111 от 21.04.14.  Осмотр ВЛ.  На оп.№30 срыв вязки провода по фазе «В» схлёст проводов.  Выполнен ремонт."/>
    <n v="0.01"/>
    <n v="0.17"/>
    <n v="0.18000000000000002"/>
    <s v="ТЧ"/>
    <m/>
    <m/>
    <m/>
    <m/>
    <m/>
    <m/>
    <m/>
    <m/>
    <s v="КП12"/>
    <s v="ПУ8"/>
    <m/>
    <m/>
    <m/>
    <m/>
    <m/>
  </r>
  <r>
    <x v="3"/>
    <x v="15"/>
    <s v="ООО &quot;ЭНТ&quot;"/>
    <x v="105"/>
    <d v="1899-12-30T09:22:00"/>
    <d v="2014-04-21T00:00:00"/>
    <d v="1899-12-30T10:58:00"/>
    <d v="1899-12-30T01:36:00"/>
    <n v="12"/>
    <s v="ТО_x000a_АПВ"/>
    <s v="АПВУ"/>
    <x v="2"/>
    <s v="ф.Б4-26"/>
    <x v="2"/>
    <x v="2"/>
    <s v="ф.Б4-26"/>
    <s v="БРУ-6 №4 БКНС-17. АО ВЛ-6кВ Ф.Б4-26 действием ТО, АПВУ (3раза). Порывистый ветер, Штормовое предупреждение Бюллетень погоды №111 от 21.04.14.  Наклон опоры №68/1 из-за выдавливания сваи, схлёст проводов в пролетах оп.№68/1 - 68/2, №68/1 - 69/2.  Выполнена перетяжка провода."/>
    <n v="1"/>
    <n v="7.12"/>
    <n v="8.120000000000001"/>
    <s v="СК"/>
    <s v="1987г."/>
    <s v="-"/>
    <s v="-"/>
    <s v="ТР-06.2013г, ТО-09.2013г."/>
    <n v="50"/>
    <s v="09.2015г."/>
    <s v="-"/>
    <s v="не предусмотрено"/>
    <s v="КП17"/>
    <s v=" -"/>
    <s v=" -"/>
    <m/>
    <m/>
    <m/>
    <m/>
  </r>
  <r>
    <x v="3"/>
    <x v="15"/>
    <s v="ООО &quot;ЭНТ&quot;"/>
    <x v="105"/>
    <d v="1899-12-30T08:25:00"/>
    <d v="2014-04-21T00:00:00"/>
    <d v="1899-12-30T08:34:00"/>
    <d v="1899-12-30T00:09:00"/>
    <n v="22"/>
    <s v="АО_x000a_АПВ"/>
    <s v="АПВН, РПВУ."/>
    <x v="2"/>
    <s v="ф.7-4"/>
    <x v="2"/>
    <x v="2"/>
    <s v="ф.7-4"/>
    <s v="ПС-35/6кВ №207 АО ВЛ-6кВ Ф.7-4 блинкер АО, АПВН, РПВУ. Посадка напряжения. Порывистый ветер, Штормовое предупреждение Бюллетень погоды №111 от 21.04.14.  Осмотр замечаний не выявил.  Направлена телефоногр на осмотр уч-ка ООО &quot;Башэнергонефть&quot;  "/>
    <n v="0.34"/>
    <n v="0.13"/>
    <n v="0.47000000000000003"/>
    <s v="ТЧ"/>
    <s v="-"/>
    <s v="-"/>
    <s v="-"/>
    <s v="-"/>
    <s v="-"/>
    <s v="-"/>
    <s v="-"/>
    <s v="-"/>
    <s v="КП25"/>
    <m/>
    <m/>
    <s v="В соответствии с МУ № П1-01.05 М-0006  В.2.00, событие не относят к нарушениям в зоне ответственности энергетических служб"/>
    <m/>
    <m/>
    <m/>
  </r>
  <r>
    <x v="3"/>
    <x v="15"/>
    <s v="ООО &quot;ЭНТ&quot;"/>
    <x v="105"/>
    <d v="1899-12-30T08:35:00"/>
    <d v="2014-04-21T00:00:00"/>
    <d v="1899-12-30T08:35:00"/>
    <d v="1899-12-30T00:00:00"/>
    <n v="7"/>
    <s v="МТЗ,_x000a_АПВ"/>
    <s v="АПВУ"/>
    <x v="2"/>
    <s v="ф.Гр-1"/>
    <x v="2"/>
    <x v="2"/>
    <s v="ф.Гр-1"/>
    <s v="АО ВЛ-6кВ Ф.Гр-1 ПС-110/35/6 &quot;Григорьевская&quot; действием МТЗ 2ст., АПВУ. Порывистый ветер, Штормовое предупреждение Бюллетень погоды №111 от 21.04.14.  Осмотр ВЛ.  Осмотр замечаний не выявил."/>
    <n v="0.06"/>
    <n v="0.1"/>
    <n v="0.16"/>
    <s v="ТЧ"/>
    <m/>
    <m/>
    <m/>
    <m/>
    <m/>
    <m/>
    <m/>
    <m/>
    <s v="КП12"/>
    <m/>
    <m/>
    <m/>
    <m/>
    <m/>
    <m/>
  </r>
  <r>
    <x v="3"/>
    <x v="15"/>
    <s v="ООО &quot;ЭНТ&quot;"/>
    <x v="105"/>
    <d v="1899-12-30T08:32:00"/>
    <d v="2014-04-21T00:00:00"/>
    <d v="1899-12-30T08:32:00"/>
    <d v="1899-12-30T00:00:00"/>
    <n v="33"/>
    <s v="МТЗ,_x000a_АПВ"/>
    <s v="АПВУ"/>
    <x v="2"/>
    <s v="Ф.Гр-5 "/>
    <x v="2"/>
    <x v="2"/>
    <s v="Ф.Гр-5 "/>
    <s v="АО ВЛ-6кВ Ф.Гр-5 ПС-110/35/6 &quot;Григорьевская&quot; действием МТЗ 2ст., АПВУ. Порывистый ветер, Штормовое предупреждение Бюллетень погоды №111 от 21.04.14.  Осмотр замечаний не выявил. Направлена телефонограмма на осмотр уч-ка ООО &quot;Южно Охтеурское&quot;  "/>
    <n v="1.21"/>
    <n v="0.5"/>
    <n v="1.71"/>
    <s v="ТЧ"/>
    <s v="-"/>
    <s v="-"/>
    <s v="-"/>
    <s v="-"/>
    <s v="-"/>
    <s v="-"/>
    <s v="-"/>
    <s v="-"/>
    <s v="КП25"/>
    <m/>
    <m/>
    <m/>
    <m/>
    <m/>
    <m/>
  </r>
  <r>
    <x v="3"/>
    <x v="15"/>
    <s v="ООО &quot;Норд-Сервис&quot;"/>
    <x v="13"/>
    <d v="1899-12-30T12:59:00"/>
    <d v="2014-04-22T00:00:00"/>
    <d v="1899-12-30T13:18:00"/>
    <d v="1899-12-30T00:19:00"/>
    <n v="25"/>
    <s v="-"/>
    <s v="-"/>
    <x v="5"/>
    <s v="ГПЭС Ю. Черемшанского нмр"/>
    <x v="5"/>
    <x v="1"/>
    <s v="ГПЭС"/>
    <s v="АО ГПЭС Южно-Черемшанского м-я "/>
    <n v="5.9"/>
    <n v="9.3000000000000007"/>
    <n v="15.2"/>
    <s v="ГПУ"/>
    <s v=" -"/>
    <s v=" -"/>
    <s v=" -"/>
    <s v=" -"/>
    <s v=" -"/>
    <s v=" -"/>
    <s v=" -"/>
    <s v=" -"/>
    <s v="КП18"/>
    <s v=" -"/>
    <s v=" -"/>
    <m/>
    <m/>
    <m/>
    <m/>
  </r>
  <r>
    <x v="3"/>
    <x v="15"/>
    <s v="МЭС Зап.Сибири"/>
    <x v="13"/>
    <d v="1899-12-30T02:18:00"/>
    <d v="2014-04-22T00:00:00"/>
    <d v="1899-12-30T02:18:00"/>
    <d v="1899-12-30T00:00:00"/>
    <n v="640"/>
    <s v="ДФЗ"/>
    <s v="АПВН"/>
    <x v="5"/>
    <s v="Мегион-Сибирская-2"/>
    <x v="4"/>
    <x v="2"/>
    <s v="СУ ЭЦН ЦДНГ-1,2,3,4,7,8"/>
    <s v="Остановка УЭЦН. Посадка напряжения при АО ВЛ-220 кВ &quot;Мегион-Сибирская-2&quot; действием ДФЗ. АПВН.  ВЛ находится на балансе МЭС Зап.Сибири. Разрушение КС на  ПС-220 &quot;Мегион&quot;"/>
    <n v="27.94"/>
    <n v="159.52000000000001"/>
    <n v="187.5"/>
    <s v=" -"/>
    <s v=" -"/>
    <s v=" -"/>
    <s v=" -"/>
    <s v=" -"/>
    <s v=" -"/>
    <s v=" -"/>
    <s v=" -"/>
    <s v=" -"/>
    <s v="КП18"/>
    <s v=" -"/>
    <s v=" -"/>
    <s v="В соответствии с МУ № П1-01.05 М-0006  В.2.00, событие не относят к нарушениям в зоне ответственности энергетических служб"/>
    <m/>
    <m/>
    <m/>
  </r>
  <r>
    <x v="3"/>
    <x v="15"/>
    <s v="ООО &quot;ЭНТ&quot;"/>
    <x v="106"/>
    <d v="1899-12-30T21:21:00"/>
    <d v="2014-04-23T00:00:00"/>
    <d v="1899-12-30T21:21:00"/>
    <d v="1899-12-30T00:00:00"/>
    <n v="2"/>
    <s v="МТЗ_x000a_АПВ"/>
    <s v="АПВУ"/>
    <x v="0"/>
    <s v="Ф.8-15"/>
    <x v="2"/>
    <x v="2"/>
    <s v="Ф.8-15"/>
    <s v="ПС-35/6кВ №208 АО ВЛ-6 Ф.8-15 действием МТЗ-2ст., АПВ успешное, оп. 172/1 разрушение изолятора. составлены мероприятия для ревизии данного участка на 24.04.14 "/>
    <m/>
    <n v="2.4"/>
    <n v="2.4"/>
    <s v="ТЧ"/>
    <m/>
    <m/>
    <m/>
    <m/>
    <m/>
    <m/>
    <m/>
    <m/>
    <s v="КП9"/>
    <s v=" -"/>
    <s v=" -"/>
    <m/>
    <m/>
    <m/>
    <m/>
  </r>
  <r>
    <x v="3"/>
    <x v="15"/>
    <s v="ООО &quot;ЭНТ&quot;"/>
    <x v="106"/>
    <d v="1899-12-30T14:22:00"/>
    <d v="2014-04-23T00:00:00"/>
    <d v="1899-12-30T16:55:00"/>
    <d v="1899-12-30T02:33:00"/>
    <n v="2"/>
    <s v="ТО_x000a_АПВ"/>
    <s v="АПВН, РПВУ"/>
    <x v="0"/>
    <s v="Ф.2-2"/>
    <x v="2"/>
    <x v="2"/>
    <s v="Ф.2-2"/>
    <s v="ПС-35/6кВ №502 АО ВЛ-6 Ф.2-2 действием ТО, АПВ - успешное. Падение дерева вне охранной зоны, срыв вязок с оп. №62 ф.«А» и ф.«В». Замечание устранено"/>
    <n v="3.51"/>
    <n v="4.08"/>
    <n v="7.59"/>
    <s v="ТЧ"/>
    <m/>
    <s v=" -"/>
    <s v=" -"/>
    <m/>
    <m/>
    <m/>
    <m/>
    <m/>
    <s v="КП20"/>
    <s v="ПУ8"/>
    <s v=" -"/>
    <m/>
    <m/>
    <m/>
    <m/>
  </r>
  <r>
    <x v="3"/>
    <x v="15"/>
    <s v="ООО &quot;ЭНТ&quot;"/>
    <x v="106"/>
    <d v="1899-12-30T15:58:00"/>
    <d v="2014-04-23T00:00:00"/>
    <d v="1899-12-30T22:50:00"/>
    <d v="1899-12-30T06:52:00"/>
    <n v="1"/>
    <s v="-"/>
    <s v="-"/>
    <x v="3"/>
    <s v="К-52 Северное нмр"/>
    <x v="5"/>
    <x v="9"/>
    <s v="СУ скв.1907"/>
    <s v="АО. КЗ обмотки статора ЭД СКН. Замена ЭД "/>
    <m/>
    <n v="1.26"/>
    <n v="1.26"/>
    <s v="-"/>
    <s v="-"/>
    <s v="-"/>
    <s v="-"/>
    <s v="-"/>
    <s v="-"/>
    <s v="-"/>
    <s v="-"/>
    <s v="-"/>
    <s v="КП24"/>
    <s v="-"/>
    <s v="-"/>
    <s v="В соответствии с МУ № П1-01.05 М-0006  В.2.00, событие не подлежат анализу."/>
    <s v="т"/>
    <m/>
    <m/>
  </r>
  <r>
    <x v="3"/>
    <x v="15"/>
    <s v="ООО &quot;ЭНТ&quot;"/>
    <x v="107"/>
    <s v="-"/>
    <s v="-"/>
    <s v="-"/>
    <s v="-"/>
    <s v="-"/>
    <s v="-"/>
    <s v="-"/>
    <x v="6"/>
    <s v="-"/>
    <x v="7"/>
    <x v="8"/>
    <s v="-"/>
    <s v="-"/>
    <m/>
    <m/>
    <m/>
    <s v="-"/>
    <s v="-"/>
    <s v="-"/>
    <s v="-"/>
    <s v="-"/>
    <s v="-"/>
    <s v="-"/>
    <s v="-"/>
    <s v="-"/>
    <m/>
    <s v="-"/>
    <s v="-"/>
    <s v="нарушений не было"/>
    <m/>
    <m/>
    <m/>
  </r>
  <r>
    <x v="3"/>
    <x v="15"/>
    <s v="ООО &quot;ЭНТ&quot;"/>
    <x v="108"/>
    <d v="1899-12-30T06:17:00"/>
    <d v="2014-04-25T00:00:00"/>
    <d v="1899-12-30T06:17:00"/>
    <d v="1899-12-30T00:00:00"/>
    <n v="15"/>
    <s v="МТЗ, АПВ"/>
    <s v="АПВУ"/>
    <x v="5"/>
    <s v="Ф.Б10-17"/>
    <x v="2"/>
    <x v="2"/>
    <s v="Ф.Б10-17"/>
    <s v="БРУ-6 кВ &quot;БКНС-10&quot; АО ВЛ-6 кВ Ф.Б10-17 действием МТЗ, АПВ успешное. Проведен осмотр доступных участков, замечаний не выявлено. Пойменная зона затоплена. Осмотр запланирован после снижения паводковых вод. Подана заявка для осмотра уч-ка и устранение дефектов в ОАО &quot;ЦентрСибнефтепровод&quot;"/>
    <n v="0.1"/>
    <n v="1.2"/>
    <n v="1.3"/>
    <s v="-"/>
    <s v="-"/>
    <s v="-"/>
    <s v="-"/>
    <s v="-"/>
    <s v="-"/>
    <s v="-"/>
    <s v="-"/>
    <s v="-"/>
    <s v="КП18"/>
    <s v="-"/>
    <s v="-"/>
    <s v="В соответствии с МУ № П1-01.05 М-0006  В.2.00, событие не относят к нарушениям в зоне ответственности энергетических служб"/>
    <m/>
    <m/>
    <m/>
  </r>
  <r>
    <x v="3"/>
    <x v="15"/>
    <s v="ООО &quot;ЭНТ&quot;"/>
    <x v="109"/>
    <d v="1899-12-30T19:50:00"/>
    <d v="2014-04-26T00:00:00"/>
    <d v="1899-12-30T20:40:00"/>
    <d v="1899-12-30T00:50:00"/>
    <n v="1"/>
    <s v="-"/>
    <s v="-"/>
    <x v="3"/>
    <s v="К-186 Советское нмр"/>
    <x v="5"/>
    <x v="9"/>
    <s v="СУ скв.1905"/>
    <s v="Вышел из строя МП в СУ СКН (заменили)"/>
    <n v="7.0000000000000007E-2"/>
    <m/>
    <n v="7.0000000000000007E-2"/>
    <s v="-"/>
    <s v="-"/>
    <s v="-"/>
    <s v="-"/>
    <s v="-"/>
    <s v="-"/>
    <s v="-"/>
    <s v="-"/>
    <s v="-"/>
    <s v="КП24"/>
    <s v="-"/>
    <s v="-"/>
    <s v="В соответствии с МУ № П1-01.05 М-0006  В.2.00, событие не подлежат анализу."/>
    <s v="т"/>
    <m/>
    <m/>
  </r>
  <r>
    <x v="3"/>
    <x v="15"/>
    <s v="ООО &quot;ЭНТ&quot;"/>
    <x v="109"/>
    <d v="1899-12-30T15:29:00"/>
    <d v="2014-04-28T00:00:00"/>
    <d v="1899-12-31T03:00:00"/>
    <d v="1899-12-30T11:31:00"/>
    <n v="1"/>
    <s v="-"/>
    <s v="-"/>
    <x v="3"/>
    <s v="К-73 Советское нмр"/>
    <x v="5"/>
    <x v="9"/>
    <s v="СУ скв.836"/>
    <s v="КЗ статора ЭД-0,4кВ СКН, нет дороги, 27.04.14г. ЦДНГ-1 предоставляет &quot;Фармост&quot;. 27.04.14г. ЦДНГ-1 &quot;Фармост&quot; не предоставлен, перенос работ на 28.04.14."/>
    <m/>
    <n v="1.6"/>
    <n v="1.6"/>
    <s v="-"/>
    <s v="-"/>
    <s v="-"/>
    <s v="-"/>
    <s v="-"/>
    <s v="-"/>
    <s v="-"/>
    <s v="-"/>
    <s v="-"/>
    <s v="КП24"/>
    <s v="-"/>
    <s v="-"/>
    <s v="В соответствии с МУ № П1-01.05 М-0006  В.2.00, событие не подлежат анализу."/>
    <s v="т"/>
    <m/>
    <m/>
  </r>
  <r>
    <x v="3"/>
    <x v="15"/>
    <s v="ООО &quot;ЭНТ&quot;"/>
    <x v="109"/>
    <d v="1899-12-30T15:42:00"/>
    <d v="2014-04-26T00:00:00"/>
    <d v="1899-12-30T17:30:00"/>
    <d v="1899-12-30T01:48:00"/>
    <n v="4"/>
    <s v="ТО, АПВ"/>
    <s v="АПВН"/>
    <x v="0"/>
    <s v="Ф.О-16"/>
    <x v="2"/>
    <x v="2"/>
    <s v="Ф.О-16"/>
    <s v="РУ-6 кВ &quot;Очистные&quot; АО ВЛ-6кВ АПВН, РПВН.  Наклон оп.№32/7 при оттаивании грунта, разрегулировка стрелы провиса проводов в пролет оп.№32/7-33/7 схлест проводов. (Ветер, бюллетень погоды №115 от 25.04.14.)"/>
    <n v="1.58"/>
    <n v="0.61"/>
    <n v="2.19"/>
    <s v="СК"/>
    <m/>
    <m/>
    <m/>
    <m/>
    <m/>
    <m/>
    <m/>
    <m/>
    <s v="КП17"/>
    <s v="-"/>
    <s v="-"/>
    <m/>
    <m/>
    <m/>
    <m/>
  </r>
  <r>
    <x v="3"/>
    <x v="15"/>
    <s v="ООО &quot;ЭНТ&quot;"/>
    <x v="109"/>
    <d v="1899-12-30T21:04:00"/>
    <d v="2014-04-26T00:00:00"/>
    <d v="1899-12-31T01:04:00"/>
    <d v="1899-12-30T04:00:00"/>
    <n v="4"/>
    <s v="МТЗ, АПВ"/>
    <s v="АПВН"/>
    <x v="0"/>
    <s v="Ф.Гр-1"/>
    <x v="2"/>
    <x v="2"/>
    <s v="Ф.Гр-1"/>
    <s v="ПС 110/35/6 кВ &quot;Григорьевская&quot; АО ВЛ-6кВ Ф.Гр-1 действием МТЗ 2ступени.  АПВ, РПВ неуспешное. Нагрузка переведена на Ф.Гр-10. Падение дерева на провода в пролете оп. №252/2-253/2 из вне охранной зоны ВЛ, обрыв вязок разрушение изоляторов. (Ветер, бюллетень погоды №115 от 25.04.14.)"/>
    <n v="0.81"/>
    <n v="6.29"/>
    <n v="7.1"/>
    <s v="И"/>
    <m/>
    <m/>
    <m/>
    <m/>
    <m/>
    <m/>
    <m/>
    <m/>
    <s v="КП20"/>
    <s v="ПУ8"/>
    <m/>
    <m/>
    <m/>
    <m/>
    <m/>
  </r>
  <r>
    <x v="3"/>
    <x v="15"/>
    <s v="ООО &quot;ЭНТ&quot;"/>
    <x v="109"/>
    <d v="1899-12-30T10:44:00"/>
    <d v="2014-04-26T00:00:00"/>
    <d v="1899-12-30T10:44:00"/>
    <d v="1899-12-30T00:00:00"/>
    <n v="6"/>
    <s v="МТЗ, АПВ"/>
    <s v="АПВУ"/>
    <x v="0"/>
    <s v="Ф4-17"/>
    <x v="2"/>
    <x v="2"/>
    <s v="Ф4-17"/>
    <s v="ПС 35/6 кВ №304  4х кратное АО ВЛ-6кВ АПВ успешное. Нагрузка переведена на Ф.4-4. ВЛ-6кВ Ф.4-17 отключен до выяснения причины АО.  Наклон оп.№8, выполнена перетяжка провода. (Ветер, бюллетень погоды №115 от 25.04.14.)"/>
    <n v="2.2599999999999998"/>
    <n v="4.2"/>
    <n v="6.46"/>
    <s v="СК"/>
    <n v="2000"/>
    <s v="-"/>
    <s v="-"/>
    <s v="ТР - 27.10.13 г._x000a_ТО - 23.04.13."/>
    <n v="50"/>
    <s v="04.2015г."/>
    <s v="-"/>
    <s v="не предусмотрено"/>
    <s v="КП17"/>
    <s v="-"/>
    <s v="-"/>
    <s v="Исключение и программ капитальных ремонтов в связи с низкой дебитностью присоединенного к ВЛ механизированного фонда нефтедобычи"/>
    <m/>
    <m/>
    <m/>
  </r>
  <r>
    <x v="3"/>
    <x v="15"/>
    <s v="ООО &quot;ЭНТ&quot;"/>
    <x v="109"/>
    <d v="1899-12-30T17:16:00"/>
    <d v="2014-04-26T00:00:00"/>
    <d v="1899-12-30T17:16:00"/>
    <d v="1899-12-30T00:00:00"/>
    <n v="6"/>
    <s v="МТЗ, АПВ"/>
    <s v="АПВН"/>
    <x v="0"/>
    <s v="Ф7-24"/>
    <x v="2"/>
    <x v="2"/>
    <s v="Ф7-24"/>
    <s v="ПС 35/6 кВ №307   АО ВЛ-6кВ АПВ АПВ неуспешное. Обрыв вязки ф. &quot;В&quot; на оп. №1, схлест проводов. КУВ-6 К-56, 66 АВР-6 успешное. Повреждение устранено. Ф.7-24 включен. (Ветер, бюллетень погоды №115 от 25.04.14.)"/>
    <n v="0.25"/>
    <n v="0.23"/>
    <n v="0.48"/>
    <s v="ТЧ"/>
    <m/>
    <m/>
    <m/>
    <m/>
    <m/>
    <m/>
    <m/>
    <m/>
    <s v="КП12"/>
    <m/>
    <m/>
    <m/>
    <m/>
    <m/>
    <m/>
  </r>
  <r>
    <x v="3"/>
    <x v="15"/>
    <s v="ООО &quot;ЭНТ&quot;"/>
    <x v="109"/>
    <d v="1899-12-30T13:42:00"/>
    <d v="2014-04-26T00:00:00"/>
    <d v="1899-12-30T13:42:00"/>
    <d v="1899-12-30T00:00:00"/>
    <n v="4"/>
    <s v="ТО, АПВ"/>
    <s v="АПВУ"/>
    <x v="0"/>
    <s v="ФКр-5"/>
    <x v="2"/>
    <x v="2"/>
    <s v="ФКр-5"/>
    <s v="ПС 110/35/6 кВ &quot;Крапивинская&quot;   АО ВЛ-6кВ Кр-5АПВ успешное. Схлест проводов при ветре в пролете опор №27-28/2, оп.№28/2 проседание опоры при оттаивании грунта. Устранено 27.04.14. (Ветер, бюллетень погоды №115 от 25.04.14.)"/>
    <n v="1.54"/>
    <m/>
    <n v="1.54"/>
    <s v="СК"/>
    <n v="2002"/>
    <s v="АС-120"/>
    <m/>
    <m/>
    <m/>
    <m/>
    <m/>
    <s v="не предусмотрено"/>
    <s v="КП17"/>
    <s v="-"/>
    <s v="-"/>
    <m/>
    <m/>
    <m/>
    <m/>
  </r>
  <r>
    <x v="3"/>
    <x v="15"/>
    <s v="ООО &quot;ЭНТ&quot;"/>
    <x v="109"/>
    <d v="1899-12-30T13:13:00"/>
    <d v="2014-04-26T00:00:00"/>
    <d v="1899-12-30T13:13:00"/>
    <d v="1899-12-30T00:00:00"/>
    <n v="11"/>
    <s v="ТО, АПВ"/>
    <s v="АПВУ"/>
    <x v="0"/>
    <s v="Ф.3-17"/>
    <x v="2"/>
    <x v="2"/>
    <s v="Ф.3-17"/>
    <s v="ПС 35/6 кВ №503 АО ВЛ-6кВ АПВ успешное. Выполнен частичный осмотр, повреждений не обнаружено,Продолжение осмотра 27.04.14. (Ветер, бюллетень погоды №115 от 25.04.14.)"/>
    <n v="1.17"/>
    <n v="10.61"/>
    <n v="11.79"/>
    <m/>
    <m/>
    <m/>
    <m/>
    <s v="-"/>
    <s v="-"/>
    <s v="-"/>
    <s v="-"/>
    <s v="-"/>
    <s v="КП25"/>
    <s v="-"/>
    <s v="-"/>
    <m/>
    <m/>
    <m/>
    <m/>
  </r>
  <r>
    <x v="3"/>
    <x v="15"/>
    <s v="ООО &quot;ЭНТ&quot;"/>
    <x v="110"/>
    <d v="1899-12-30T03:01:00"/>
    <d v="2014-04-27T00:00:00"/>
    <d v="1899-12-30T11:05:00"/>
    <d v="1899-12-30T08:04:00"/>
    <n v="1"/>
    <s v="-"/>
    <s v="-"/>
    <x v="3"/>
    <s v="К-7 Северное нмр"/>
    <x v="5"/>
    <x v="9"/>
    <s v="СУ скв.270"/>
    <s v="КЗ статора ЭД-0,4кВ СКН, выполнена замена. "/>
    <m/>
    <n v="1.48"/>
    <n v="1.48"/>
    <s v="-"/>
    <s v="-"/>
    <s v="-"/>
    <s v="-"/>
    <s v="-"/>
    <s v="-"/>
    <s v="-"/>
    <s v="-"/>
    <s v="-"/>
    <s v="КП24"/>
    <s v="-"/>
    <s v="-"/>
    <m/>
    <s v="т"/>
    <m/>
    <m/>
  </r>
  <r>
    <x v="3"/>
    <x v="15"/>
    <s v="ООО &quot;ЭНТ&quot;"/>
    <x v="322"/>
    <d v="1899-12-30T08:30:00"/>
    <d v="2014-04-28T00:00:00"/>
    <d v="1899-12-30T15:22:00"/>
    <d v="1899-12-30T06:52:00"/>
    <n v="2"/>
    <s v="-"/>
    <s v="-"/>
    <x v="2"/>
    <s v="Ф.2-2"/>
    <x v="2"/>
    <x v="2"/>
    <s v="Ф.2-2"/>
    <s v="Неполнофазный режим. Разрыв цепи 6 кВ при падения дерева (растущего вне охранной зоны) на ВЛ-6 кВ Ф.2-2 в пролете опор №118-119, обрыв вязок, срыв изоляторов. Устранено. "/>
    <n v="0.47"/>
    <n v="10.64"/>
    <n v="11.110000000000001"/>
    <s v="ТЧ"/>
    <s v="-"/>
    <s v="-"/>
    <s v="-"/>
    <s v="-"/>
    <s v="-"/>
    <s v="-"/>
    <s v="-"/>
    <s v="-"/>
    <s v="КП19"/>
    <s v="ПУ8"/>
    <s v="ПУ5"/>
    <m/>
    <m/>
    <m/>
    <m/>
  </r>
  <r>
    <x v="3"/>
    <x v="15"/>
    <s v="ООО &quot;ЭНТ&quot;"/>
    <x v="322"/>
    <d v="1899-12-30T14:07:00"/>
    <d v="2014-04-28T00:00:00"/>
    <d v="1899-12-30T14:13:00"/>
    <d v="1899-12-30T00:06:00"/>
    <n v="5"/>
    <s v="-"/>
    <s v="-"/>
    <x v="5"/>
    <s v="ДЭС Колотушное м.р. "/>
    <x v="5"/>
    <x v="10"/>
    <s v="ДЭС"/>
    <s v="АО ДЭС ООО &quot;СЭС&quot;"/>
    <n v="0.56000000000000005"/>
    <n v="1.52"/>
    <n v="2.1"/>
    <s v="-"/>
    <s v="-"/>
    <s v="-"/>
    <s v="-"/>
    <s v="-"/>
    <s v="-"/>
    <s v="-"/>
    <s v="-"/>
    <s v="-"/>
    <s v="КП18"/>
    <s v="-"/>
    <s v="-"/>
    <m/>
    <m/>
    <m/>
    <m/>
  </r>
  <r>
    <x v="3"/>
    <x v="15"/>
    <s v="ООО &quot;ЭНТ&quot;"/>
    <x v="323"/>
    <d v="1899-12-30T18:26:00"/>
    <d v="2014-04-29T00:00:00"/>
    <d v="1899-12-30T19:32:00"/>
    <d v="1899-12-30T01:06:00"/>
    <n v="15"/>
    <s v="ТО_x000a_АПВ"/>
    <s v="АПВН, РПВУ."/>
    <x v="1"/>
    <s v="Ф.Б1-10"/>
    <x v="2"/>
    <x v="2"/>
    <s v="Ф.Б1-10"/>
    <s v="БРУ-6 №1 БКНС-14  АО ВЛ-6кВ ф.Б1-10 действием ТО, АПВН, посадка напряжения. Падение дерева на  ВЛ-6кВ в пролете оп. №23-24 при расчистке площадки трактором ООО &quot;Катобьнефть&quot;. Дерево убрали, повреждения ВЛ нет. "/>
    <n v="3.21"/>
    <n v="4.58"/>
    <n v="7.79"/>
    <s v="ТЧ"/>
    <s v="-"/>
    <s v="-"/>
    <s v="-"/>
    <s v="-"/>
    <s v="-"/>
    <s v="-"/>
    <s v="-"/>
    <s v="-"/>
    <s v="КП20"/>
    <s v="-"/>
    <s v="-"/>
    <m/>
    <m/>
    <s v="с"/>
    <m/>
  </r>
  <r>
    <x v="3"/>
    <x v="15"/>
    <s v="ОАО &quot;ТРК&quot;"/>
    <x v="323"/>
    <d v="1899-12-30T20:43:00"/>
    <d v="2014-04-29T00:00:00"/>
    <d v="1899-12-30T20:43:00"/>
    <d v="1899-12-30T00:00:00"/>
    <n v="6"/>
    <s v="1ст ТЗНП"/>
    <s v="-"/>
    <x v="5"/>
    <s v="С-92"/>
    <x v="1"/>
    <x v="2"/>
    <s v="С-92"/>
    <s v="АО ВЛ-110 С-92 действием 1ст ТЗНП. АПВ не работало на ПС-220кВ &quot;Чапаевка&quot;. Посадка напряжения. Причина АО выясняется. В 21:38ч  РПВУ. Планируется осмотр.             ВЛ-110 кВ С-92 находится на балансе ОАО &quot;ТРК&quot;"/>
    <n v="0.15"/>
    <n v="7.0000000000000007E-2"/>
    <n v="0.22"/>
    <s v="ТЧ"/>
    <s v="-"/>
    <s v="-"/>
    <s v="-"/>
    <s v="-"/>
    <s v="-"/>
    <s v="-"/>
    <s v="-"/>
    <s v="-"/>
    <s v="КП18"/>
    <s v="-"/>
    <s v="-"/>
    <m/>
    <m/>
    <m/>
    <m/>
  </r>
  <r>
    <x v="3"/>
    <x v="15"/>
    <s v="ООО &quot;СЭС&quot;"/>
    <x v="323"/>
    <d v="1899-12-30T11:41:00"/>
    <d v="2014-04-29T00:00:00"/>
    <d v="1899-12-30T14:25:00"/>
    <d v="1899-12-30T02:44:00"/>
    <n v="1"/>
    <s v="-"/>
    <s v="-"/>
    <x v="3"/>
    <s v="ДЭС К-5 Озерного нмр"/>
    <x v="5"/>
    <x v="10"/>
    <s v="ДЭС"/>
    <s v="АО ДЭС СФ ООО &quot;СЭС&quot;  "/>
    <n v="0.24"/>
    <n v="0.5"/>
    <n v="0.74"/>
    <s v="ДУ"/>
    <s v="-"/>
    <s v="-"/>
    <s v="-"/>
    <s v="-"/>
    <s v="-"/>
    <s v="-"/>
    <s v="-"/>
    <s v="-"/>
    <s v="КП24"/>
    <s v="-"/>
    <s v="-"/>
    <m/>
    <s v="т"/>
    <m/>
    <m/>
  </r>
  <r>
    <x v="3"/>
    <x v="15"/>
    <s v="ООО &quot;ЭНТ&quot;"/>
    <x v="324"/>
    <s v="-"/>
    <s v="-"/>
    <s v="-"/>
    <s v="-"/>
    <s v="-"/>
    <s v="-"/>
    <s v="-"/>
    <x v="6"/>
    <s v="-"/>
    <x v="7"/>
    <x v="8"/>
    <s v="-"/>
    <s v="-"/>
    <m/>
    <m/>
    <m/>
    <s v="-"/>
    <s v="-"/>
    <s v="-"/>
    <s v="-"/>
    <s v="-"/>
    <s v="-"/>
    <s v="-"/>
    <s v="-"/>
    <s v="-"/>
    <s v="-"/>
    <s v="-"/>
    <s v="-"/>
    <s v="нарушений не было"/>
    <m/>
    <m/>
    <m/>
  </r>
  <r>
    <x v="4"/>
    <x v="15"/>
    <s v="ООО &quot;СЭС&quot;"/>
    <x v="14"/>
    <d v="1899-12-30T07:26:00"/>
    <d v="2014-05-01T00:00:00"/>
    <d v="1899-12-30T07:33:00"/>
    <d v="1899-12-30T00:07:00"/>
    <n v="6"/>
    <s v="-"/>
    <s v="-"/>
    <x v="5"/>
    <s v="ДЭС Колотушное нмр"/>
    <x v="5"/>
    <x v="10"/>
    <s v="ДЭС"/>
    <s v="АО ДЭС СФ ООО &quot;СЭС&quot; "/>
    <n v="0.4"/>
    <n v="1.2"/>
    <n v="1.6"/>
    <s v="ДУ"/>
    <m/>
    <m/>
    <m/>
    <m/>
    <m/>
    <m/>
    <m/>
    <m/>
    <s v="КП18"/>
    <s v=" -"/>
    <s v=" -"/>
    <m/>
    <m/>
    <m/>
    <m/>
  </r>
  <r>
    <x v="4"/>
    <x v="15"/>
    <s v="ООО &quot;ЭНТ&quot;"/>
    <x v="15"/>
    <d v="1899-12-30T08:10:00"/>
    <d v="2014-05-02T00:00:00"/>
    <d v="1899-12-30T10:40:00"/>
    <d v="1899-12-30T02:30:00"/>
    <n v="1"/>
    <s v="-"/>
    <s v="-"/>
    <x v="3"/>
    <s v="К-51 скв.805 Лугинецкое нмр"/>
    <x v="5"/>
    <x v="9"/>
    <s v="СУ ЭЦН                  К-51 скв.805 "/>
    <s v="АО АВ-0,4кВ Iн=400А в КТПН-6/0,4кВ, Iр=70А. Запрошены распечатки журнала событий СУ ЭЦН."/>
    <m/>
    <n v="1.4"/>
    <n v="1.4"/>
    <m/>
    <s v=" -"/>
    <s v=" -"/>
    <s v=" -"/>
    <s v=" -"/>
    <s v=" -"/>
    <s v=" -"/>
    <s v=" -"/>
    <s v=" -"/>
    <s v="КП24"/>
    <s v=" -"/>
    <s v=" -"/>
    <m/>
    <s v="т"/>
    <m/>
    <m/>
  </r>
  <r>
    <x v="4"/>
    <x v="15"/>
    <s v="ООО &quot;СЭС&quot;"/>
    <x v="325"/>
    <d v="1899-12-30T10:19:00"/>
    <d v="2014-05-03T00:00:00"/>
    <d v="1899-12-30T10:22:00"/>
    <d v="1899-12-30T00:03:00"/>
    <n v="6"/>
    <s v="-"/>
    <s v="-"/>
    <x v="5"/>
    <s v="ДЭС Колотушное нмр"/>
    <x v="5"/>
    <x v="10"/>
    <s v="ДЭС"/>
    <s v="АО ДЭС СФ ООО &quot;СЭС&quot; "/>
    <n v="0.1"/>
    <n v="0.3"/>
    <n v="0.4"/>
    <s v="ДУ"/>
    <m/>
    <m/>
    <m/>
    <m/>
    <m/>
    <m/>
    <m/>
    <m/>
    <s v="КП18"/>
    <s v=" -"/>
    <s v=" -"/>
    <m/>
    <m/>
    <m/>
    <m/>
  </r>
  <r>
    <x v="4"/>
    <x v="15"/>
    <s v="ТП МЭС."/>
    <x v="111"/>
    <d v="1899-12-30T08:52:00"/>
    <d v="2014-05-04T00:00:00"/>
    <d v="1899-12-30T08:52:00"/>
    <d v="1899-12-30T00:00:00"/>
    <n v="6"/>
    <s v="ТЗНП, АПВ"/>
    <s v="АПВУ"/>
    <x v="5"/>
    <s v="ВЧ-222"/>
    <x v="4"/>
    <x v="2"/>
    <s v="ВЧ-222"/>
    <s v="Останов СУ ЭЦН по посадке напряжения во время АО ВЛ-220 кВ ВЧ-222. ПС-220 &quot;Володино&quot; 1ст. ТЗНП, ПС-220 &quot;Чажемто&quot; 2ст. ТЗНП, АПВ успешное. ВЛ-220 кВ ВЧ-222 на балансе ТП МЭС."/>
    <n v="1.6"/>
    <n v="1.7"/>
    <n v="3.3"/>
    <m/>
    <m/>
    <m/>
    <m/>
    <m/>
    <m/>
    <m/>
    <m/>
    <m/>
    <s v="КП18"/>
    <m/>
    <m/>
    <m/>
    <m/>
    <m/>
    <m/>
  </r>
  <r>
    <x v="4"/>
    <x v="15"/>
    <s v="ООО &quot;ЭНТ&quot;"/>
    <x v="111"/>
    <d v="1899-12-30T21:40:00"/>
    <d v="2014-05-04T00:00:00"/>
    <d v="1899-12-30T21:40:00"/>
    <d v="1899-12-30T00:00:00"/>
    <n v="11"/>
    <s v="-"/>
    <s v="-"/>
    <x v="2"/>
    <s v="СУ ЭЦН &quot;Западно - полуденное&quot; нмр."/>
    <x v="5"/>
    <x v="9"/>
    <s v="СУ ЭЦН &quot;Западно- полуденное&quot; нмр."/>
    <s v="Останов СУ ЭЦН &quot;Западно - Полуденное&quot; нмр по посадке напряжения во время прохождения грозового фронта."/>
    <n v="0.4"/>
    <n v="0.6"/>
    <n v="1"/>
    <m/>
    <m/>
    <m/>
    <m/>
    <s v="-"/>
    <s v="-"/>
    <s v="-"/>
    <s v="-"/>
    <s v="-"/>
    <s v="КП25"/>
    <s v="-"/>
    <s v="-"/>
    <m/>
    <m/>
    <m/>
    <m/>
  </r>
  <r>
    <x v="4"/>
    <x v="15"/>
    <s v="ООО &quot;ЭНТ&quot;"/>
    <x v="111"/>
    <d v="1899-12-30T22:15:00"/>
    <d v="2014-05-04T00:00:00"/>
    <d v="1899-12-30T22:15:00"/>
    <d v="1899-12-30T00:00:00"/>
    <n v="7"/>
    <s v="МТЗ, АПВ"/>
    <s v="АПВУ"/>
    <x v="2"/>
    <s v="Ф.30-16"/>
    <x v="2"/>
    <x v="2"/>
    <s v="Ф.30-16"/>
    <s v="ПС-35/6кВ №130 АО ВЛ-6 Ф.30-16 действием ТО, АПВ успешное, гроза. Выполнен осмотр ВЛ замечаний не выявлено."/>
    <n v="0.13"/>
    <n v="0.23"/>
    <n v="0.36"/>
    <s v="ТЧ"/>
    <m/>
    <m/>
    <m/>
    <m/>
    <m/>
    <m/>
    <m/>
    <m/>
    <s v="КП11"/>
    <m/>
    <m/>
    <m/>
    <m/>
    <m/>
    <m/>
  </r>
  <r>
    <x v="4"/>
    <x v="15"/>
    <s v="ООО &quot;ЭНТ&quot;"/>
    <x v="111"/>
    <d v="1899-12-30T23:09:00"/>
    <d v="2014-05-04T00:00:00"/>
    <d v="1899-12-30T23:09:00"/>
    <d v="1899-12-30T00:00:00"/>
    <n v="3"/>
    <s v="МТЗ, АПВ"/>
    <s v="АПВУ"/>
    <x v="2"/>
    <s v="Ф.1-10"/>
    <x v="2"/>
    <x v="2"/>
    <s v="Ф.1-10"/>
    <s v="ПС-35/6кВ №101 АО ВЛ-6 Ф.1-10 действием ТО, АПВ успешное, гроза. Выполнен осмотр ВЛ замечаний не выявлено."/>
    <n v="0.18"/>
    <n v="1.23"/>
    <n v="1.41"/>
    <s v="ТЧ"/>
    <m/>
    <m/>
    <m/>
    <m/>
    <m/>
    <m/>
    <m/>
    <m/>
    <s v="КП11"/>
    <m/>
    <m/>
    <m/>
    <m/>
    <m/>
    <m/>
  </r>
  <r>
    <x v="4"/>
    <x v="15"/>
    <s v="ООО &quot;ЭНТ&quot;"/>
    <x v="111"/>
    <d v="1899-12-30T23:30:00"/>
    <d v="2014-05-04T00:00:00"/>
    <d v="1899-12-30T23:30:00"/>
    <d v="1899-12-30T00:00:00"/>
    <n v="3"/>
    <s v="МТЗ, АПВ"/>
    <s v="АПВУ"/>
    <x v="2"/>
    <s v="Ф.Б7-10"/>
    <x v="2"/>
    <x v="2"/>
    <s v="Ф.Б7-10"/>
    <s v="БРУ-6 кВ №7 АО ВЛ-6 Ф.Б7-10 действием ТО, АПВ успешное, гроза. Выполнен осмотр ВЛ замечаний не выявлено."/>
    <n v="0.15"/>
    <n v="0.45"/>
    <n v="0.6"/>
    <s v="ТЧ"/>
    <m/>
    <m/>
    <m/>
    <m/>
    <m/>
    <m/>
    <m/>
    <m/>
    <s v="КП11"/>
    <m/>
    <m/>
    <m/>
    <m/>
    <m/>
    <m/>
  </r>
  <r>
    <x v="4"/>
    <x v="15"/>
    <s v="ООО &quot;ЭНТ&quot;"/>
    <x v="111"/>
    <d v="1899-12-30T23:22:00"/>
    <d v="2014-05-04T00:00:00"/>
    <d v="1899-12-30T23:22:00"/>
    <d v="1899-12-30T00:00:00"/>
    <n v="6"/>
    <s v="МТЗ, АПВ"/>
    <s v="АПВУ"/>
    <x v="2"/>
    <s v="Ф.8-15"/>
    <x v="2"/>
    <x v="2"/>
    <s v="Ф.8-15"/>
    <s v="ПС-35/6кВ №208 АО ВЛ-6 Ф.8-15 действием МТЗ, АПВ успешное, гроза. Выполнен осмотр ВЛ замечаний не выявлено."/>
    <n v="0.24"/>
    <n v="0.1"/>
    <n v="0.33999999999999997"/>
    <s v="ТЧ"/>
    <m/>
    <m/>
    <m/>
    <m/>
    <m/>
    <m/>
    <m/>
    <m/>
    <s v="КП11"/>
    <m/>
    <m/>
    <m/>
    <m/>
    <m/>
    <m/>
  </r>
  <r>
    <x v="4"/>
    <x v="15"/>
    <s v="ООО &quot;ЭНТ&quot;"/>
    <x v="111"/>
    <d v="1899-12-30T23:29:00"/>
    <d v="2014-05-04T00:00:00"/>
    <d v="1899-12-30T23:29:00"/>
    <d v="1899-12-30T00:00:00"/>
    <n v="46"/>
    <s v="АО, АПВ"/>
    <s v="АПВУ"/>
    <x v="2"/>
    <s v="Ф.Б4-16"/>
    <x v="2"/>
    <x v="2"/>
    <s v="Ф.Б4-16"/>
    <s v="БРУ-6 кВ №4 &quot;БКНС-17&quot; АО ВЛ-6 Ф.Б4-16 действием МТЗ, АПВ успешное, гроза."/>
    <n v="1.49"/>
    <n v="1.63"/>
    <n v="3.12"/>
    <s v="ТЧ"/>
    <m/>
    <m/>
    <m/>
    <m/>
    <m/>
    <m/>
    <m/>
    <m/>
    <s v="КП11"/>
    <m/>
    <m/>
    <m/>
    <m/>
    <m/>
    <m/>
  </r>
  <r>
    <x v="4"/>
    <x v="15"/>
    <s v="&quot;РИМЕРА&quot; "/>
    <x v="111"/>
    <d v="1899-12-30T17:12:00"/>
    <d v="2014-05-05T00:00:00"/>
    <d v="1899-12-30T23:32:00"/>
    <d v="1899-12-30T06:20:00"/>
    <n v="1"/>
    <s v="-"/>
    <s v="-"/>
    <x v="3"/>
    <s v="Од.279 "/>
    <x v="5"/>
    <x v="9"/>
    <s v="СУ ЭЦН                  Од.279 "/>
    <s v="Двухкратное АО АВ-0,4 кВ.  &quot;РИМЕРА&quot; на повышающем тр-ре производили перевод ПБВ, до регулировки раб. Iр= 231А, после регулировки Iр=195А  Iн АВ=250А; Распечатки СУ ЭЦН запрошены"/>
    <n v="5.9"/>
    <n v="0.5"/>
    <n v="6.4"/>
    <m/>
    <s v=" -"/>
    <s v=" -"/>
    <s v=" -"/>
    <s v=" -"/>
    <s v=" -"/>
    <s v=" -"/>
    <s v=" -"/>
    <s v=" -"/>
    <s v="КП24"/>
    <s v=" -"/>
    <s v=" -"/>
    <m/>
    <s v="т"/>
    <m/>
    <m/>
  </r>
  <r>
    <x v="4"/>
    <x v="15"/>
    <s v="ООО &quot;ЭНТ&quot;"/>
    <x v="112"/>
    <d v="1899-12-30T01:43:00"/>
    <d v="2014-05-06T00:00:00"/>
    <d v="1899-12-30T08:47:00"/>
    <d v="1899-12-30T07:04:00"/>
    <n v="18"/>
    <s v="АО, АПВ"/>
    <s v="АПВН, РПВН."/>
    <x v="5"/>
    <s v="Ф.Б10-17"/>
    <x v="2"/>
    <x v="2"/>
    <s v="Ф.Б10-17"/>
    <s v="БРУ-6 кВ &quot;БКНС-10&quot; АО ВЛ-6 Ф.Б10-17 блинкера АО, АПВ, РПВ неуспешное, Гроза, порывистый ветер. Наклон опоры №7 на 60˚ (зона затопления), схлест проводов, опора исключена из схемы. После устранения схлеста РПВН. Отключен ЛР-6 №2 Ф.Б10-17 отпайка на од.скв 112Р, 119Р. Выполнена замена изолятора на оп.20 ф.«С», ремонт ЛР-6 оп.54, подано напряжение на од.скв 112Р, 119Р. Отключен ЛР-6 оп.100 на отпайку ОАО &quot;ЦентрСибнефтепровод&quot; - до выплнения полного осмотра и устранения неисправности ВЛ-6"/>
    <n v="0.18"/>
    <n v="5.01"/>
    <n v="5.1899999999999995"/>
    <s v="И"/>
    <m/>
    <m/>
    <m/>
    <m/>
    <m/>
    <m/>
    <m/>
    <m/>
    <s v="КП18"/>
    <m/>
    <m/>
    <m/>
    <m/>
    <m/>
    <m/>
  </r>
  <r>
    <x v="4"/>
    <x v="15"/>
    <s v="&quot;БашНефть&quot;"/>
    <x v="112"/>
    <d v="1899-12-30T02:14:00"/>
    <d v="2014-05-05T00:00:00"/>
    <d v="1899-12-31T03:00:00"/>
    <d v="1899-12-31T00:46:00"/>
    <n v="3"/>
    <s v="ТО АПВ"/>
    <s v="АПВН"/>
    <x v="5"/>
    <s v="Ф.15-12"/>
    <x v="2"/>
    <x v="2"/>
    <s v="Ф.15-12"/>
    <s v="АО ПЛУ-6кВ ООО &quot;Башэнергонефть&quot; Ф.15-12 от ПС 35/6 кВ №115. На баласе ООО &quot;Башэнергонефть&quot;. Выполнена замена изолятора, ремонт провода на оп.№160"/>
    <n v="10.33"/>
    <n v="6.98"/>
    <n v="17.310000000000002"/>
    <m/>
    <s v="-"/>
    <s v="-"/>
    <s v="-"/>
    <s v="-"/>
    <s v="-"/>
    <s v="-"/>
    <s v="-"/>
    <s v="-"/>
    <s v="КП18"/>
    <s v="-"/>
    <s v="-"/>
    <s v="В соответствии с МУ № П1-01.05 М-0006  В.2.00, событие не относят к нарушениям в зоне ответственности энергетических служб"/>
    <m/>
    <m/>
    <m/>
  </r>
  <r>
    <x v="4"/>
    <x v="15"/>
    <s v="ООО &quot;ЭНТ&quot;"/>
    <x v="112"/>
    <d v="1899-12-30T06:24:00"/>
    <d v="2014-05-05T00:00:00"/>
    <d v="1899-12-30T07:24:00"/>
    <d v="1899-12-30T01:00:00"/>
    <n v="6"/>
    <s v="МТЗ"/>
    <s v="РПНУ (АПВ-нет)"/>
    <x v="5"/>
    <s v="Ф.8-6"/>
    <x v="2"/>
    <x v="2"/>
    <s v="Ф.8-6"/>
    <s v="Посадка напряжения при АО ВЛ-6кВ Ф.8-6 действием МТЗ ПС-35/6кВ №208, ПВ успешно после отключения ЛР-6кВ на отпайку буровой ЗАО &quot;ССК&quot; К-7К. Схлёст проводов в зоне ответственности ЗАО &quot;ССК&quot;, Устранено персоналом ЗАО &quot;ССК&quot;."/>
    <n v="0.26"/>
    <n v="12.31"/>
    <n v="12.57"/>
    <s v="-"/>
    <s v="-"/>
    <s v="-"/>
    <s v="-"/>
    <s v="-"/>
    <s v="-"/>
    <s v="-"/>
    <s v="-"/>
    <s v="-"/>
    <s v="КП18"/>
    <s v="-"/>
    <s v="-"/>
    <s v="В соответствии с МУ № П1-01.05 М-0006  В.2.00, событие не относят к нарушениям в зоне ответственности энергетических служб"/>
    <m/>
    <m/>
    <m/>
  </r>
  <r>
    <x v="4"/>
    <x v="15"/>
    <s v="ООО &quot;ЭНТ&quot;"/>
    <x v="112"/>
    <d v="1899-12-30T10:45:00"/>
    <d v="2014-05-05T00:00:00"/>
    <d v="1899-12-30T22:35:00"/>
    <d v="1899-12-30T11:50:00"/>
    <n v="12"/>
    <s v="ТО АПВ"/>
    <s v="АПВН, РПВН."/>
    <x v="2"/>
    <s v="Ф.4-12"/>
    <x v="2"/>
    <x v="2"/>
    <s v="Ф.4-12"/>
    <s v="ПС-35/6кВ №104 АО ВЛ-6 Ф.4-12 ТО, АПВН. При осмотре обнаружено оп.№14 крен более 45 градусов, излом траверсы оп.№ 25 (зона затопления, ледоход), разобраны шлейфа в сторону оп № 24. На оп.№ 33 выполнена врезка временной КЛ-6кВ к оп.№ 31/1 Ф.Б4-18, произведена фазировка."/>
    <n v="0.47"/>
    <n v="102.76"/>
    <n v="103.23"/>
    <s v="СК"/>
    <m/>
    <m/>
    <m/>
    <m/>
    <m/>
    <m/>
    <m/>
    <m/>
    <s v="КП16"/>
    <s v="ПУ9"/>
    <m/>
    <m/>
    <m/>
    <m/>
    <m/>
  </r>
  <r>
    <x v="4"/>
    <x v="15"/>
    <s v="ООО &quot;ЭНТ&quot;"/>
    <x v="112"/>
    <d v="1899-12-30T14:44:00"/>
    <d v="2014-05-05T00:00:00"/>
    <d v="1899-12-30T14:44:00"/>
    <d v="1899-12-30T00:00:00"/>
    <n v="8"/>
    <s v="МТЗ, АПВ"/>
    <s v="АПВУ"/>
    <x v="2"/>
    <s v="Ф.6-6"/>
    <x v="2"/>
    <x v="2"/>
    <s v="Ф.6-6"/>
    <s v="ПС-35/6кВ №106 АО ВЛ-6 Ф.6-6  действием  МТЗ, АПВУ. &quot;Земля&quot; на 1С-6кВ. Гроза. Выполнена замена изолятора оп.№ 15/1 ф.«С», замена проходного изолятора на КТП К-82. ВЛ-6кВ Ф.6-6 включен в работу"/>
    <n v="0.2"/>
    <n v="0.38"/>
    <n v="0.58000000000000007"/>
    <s v="И"/>
    <m/>
    <m/>
    <m/>
    <m/>
    <m/>
    <m/>
    <m/>
    <m/>
    <s v="КП11"/>
    <m/>
    <m/>
    <m/>
    <m/>
    <m/>
    <m/>
  </r>
  <r>
    <x v="4"/>
    <x v="15"/>
    <s v="ООО &quot;ЭНТ&quot;"/>
    <x v="112"/>
    <d v="1899-12-30T05:56:00"/>
    <d v="2014-05-05T00:00:00"/>
    <d v="1899-12-30T17:46:00"/>
    <d v="1899-12-30T11:50:00"/>
    <n v="5"/>
    <s v="-"/>
    <s v="-"/>
    <x v="3"/>
    <s v="К-126"/>
    <x v="5"/>
    <x v="6"/>
    <s v="К-126"/>
    <s v="АО вводного АВ-0,4 кВ в ТП. ПВ успешное. (Зона затопления выезд с осмотром на ГАЗ-71) "/>
    <n v="17.07"/>
    <n v="7.94"/>
    <n v="25.01"/>
    <s v="-"/>
    <s v="-"/>
    <s v="-"/>
    <s v="-"/>
    <s v="-"/>
    <s v="-"/>
    <s v="-"/>
    <s v="-"/>
    <s v="-"/>
    <s v="КП24"/>
    <s v="-"/>
    <s v="-"/>
    <s v="В соответствии с МУ № П1-01.05 М-0006  В.2.00, событие не подлежат анализу."/>
    <s v="т"/>
    <m/>
    <m/>
  </r>
  <r>
    <x v="4"/>
    <x v="15"/>
    <s v="ООО &quot;ЭНТ&quot;"/>
    <x v="112"/>
    <d v="1899-12-30T06:44:00"/>
    <d v="2014-05-05T00:00:00"/>
    <d v="1899-12-30T06:44:00"/>
    <d v="1899-12-30T00:00:00"/>
    <n v="6"/>
    <s v="ТО АПВ"/>
    <s v="АПВУ"/>
    <x v="2"/>
    <s v="Ф.7-2"/>
    <x v="2"/>
    <x v="2"/>
    <s v="Ф.7-2"/>
    <s v="ПС-35/6кВ №107 АО ВЛ-6 Ф.7-2 действием ТО, АПВУ. Гроза, порывистый ветер. Произведен осмотр повреждений не выявлено."/>
    <n v="0.11"/>
    <n v="0.05"/>
    <n v="0.16"/>
    <m/>
    <m/>
    <m/>
    <m/>
    <m/>
    <m/>
    <m/>
    <m/>
    <m/>
    <s v="КП11"/>
    <m/>
    <m/>
    <m/>
    <m/>
    <m/>
    <m/>
  </r>
  <r>
    <x v="4"/>
    <x v="15"/>
    <s v="ООО &quot;ЭНТ&quot;"/>
    <x v="112"/>
    <d v="1899-12-30T18:38:00"/>
    <d v="2014-05-06T00:00:00"/>
    <d v="1899-12-30T08:45:00"/>
    <d v="1899-12-30T14:07:00"/>
    <n v="2"/>
    <s v="-"/>
    <s v="-"/>
    <x v="2"/>
    <s v="К-247"/>
    <x v="5"/>
    <x v="9"/>
    <s v="К-247"/>
    <s v="Остановка УЭЦН, зона затопления. Не предоставлена техника ЦДНГ-2. 5.05.14. АО после отключения ВЛ-35 Ц-1, Ц-2 действием АОПО ПС-220 «С-Соснинская»"/>
    <m/>
    <n v="33.090000000000003"/>
    <n v="33.090000000000003"/>
    <m/>
    <m/>
    <m/>
    <m/>
    <m/>
    <m/>
    <m/>
    <m/>
    <m/>
    <s v="КП16"/>
    <m/>
    <m/>
    <s v="В соответствии с МУ № П1-01.05 М-0006  В.2.00, событие не подлежат анализу."/>
    <m/>
    <m/>
    <m/>
  </r>
  <r>
    <x v="4"/>
    <x v="15"/>
    <s v="ООО &quot;ЭНТ&quot;"/>
    <x v="112"/>
    <d v="1899-12-30T07:42:00"/>
    <d v="2014-05-05T00:00:00"/>
    <d v="1899-12-30T08:18:00"/>
    <d v="1899-12-30T00:36:00"/>
    <n v="26"/>
    <s v="МТЗ, АВР"/>
    <s v="АВРН"/>
    <x v="2"/>
    <s v="2С-6 ПС-102"/>
    <x v="2"/>
    <x v="2"/>
    <s v="2С-6"/>
    <s v="ПС 35/6 кВ №102 АО В-6 2Т действием &quot;МТЗ&quot;, АВР-6 не успешно. Не отключился  от защит В-6 Ф.2-17 выполнен ремонт. Гроза, порывистый ветер. В-6(выпал фиксатор, разрегулировался привод). 8:18 включены Ф.2-12, Ф.2-13. ВЛ-6 Ф.2-17 выполнена замена 2-х поврежденных изоляторов, ремонт провода на оп.№70. "/>
    <n v="8.77"/>
    <n v="15.2"/>
    <n v="23.97"/>
    <s v="И"/>
    <m/>
    <m/>
    <m/>
    <m/>
    <m/>
    <m/>
    <m/>
    <m/>
    <s v="КП11"/>
    <m/>
    <m/>
    <m/>
    <m/>
    <m/>
    <m/>
  </r>
  <r>
    <x v="4"/>
    <x v="15"/>
    <s v="ООО &quot;ЭНТ&quot;"/>
    <x v="112"/>
    <d v="1899-12-30T17:54:00"/>
    <d v="2014-05-05T00:00:00"/>
    <d v="1899-12-30T18:38:00"/>
    <d v="1899-12-30T00:44:00"/>
    <n v="174"/>
    <s v="ДЗШ, АОПО"/>
    <s v="-"/>
    <x v="5"/>
    <s v="ПС 220/110/35/6 кВ «Советско-Соснинская»"/>
    <x v="4"/>
    <x v="0"/>
    <s v="1СШ-220 кВ "/>
    <s v="ПС 220/110/35/6 кВ «Советско-Соснинская» АО 1СШ-220кВ, 3АТ, 5АТ действием ДЗШ-220. В 17:59 ПС 220/110/35/6 кВ «Советско-Соснинская», действием АОПО  отключение В-35 Ц-1, Ц-2, Ц-10, Ц-11,  ПС 110/35/6 кВ «Вахская» действием АОПО  отключение В-35 ЦЛ-1, ЦЛ-2. Повреждение аппаратного зажима на шлейфе ШСВ-220 фазы «В» со стороны 1СШ-220. На балансе ТП МЭС."/>
    <n v="54.46"/>
    <n v="148.15"/>
    <n v="202.61"/>
    <s v=" -"/>
    <s v=" -"/>
    <n v="1"/>
    <s v=" -"/>
    <s v=" -"/>
    <s v=" -"/>
    <s v=" -"/>
    <s v=" -"/>
    <s v=" -"/>
    <s v="КП18"/>
    <m/>
    <m/>
    <m/>
    <m/>
    <m/>
    <m/>
  </r>
  <r>
    <x v="4"/>
    <x v="15"/>
    <s v="ООО &quot;ЭНТ&quot;"/>
    <x v="112"/>
    <d v="1899-12-30T03:01:00"/>
    <d v="2014-05-06T00:00:00"/>
    <d v="1899-12-31T03:00:00"/>
    <d v="1899-12-30T23:59:00"/>
    <n v="2"/>
    <s v="-"/>
    <s v="-"/>
    <x v="5"/>
    <s v="Ф.Б10-17"/>
    <x v="2"/>
    <x v="2"/>
    <s v=" Ф.Б10-17"/>
    <s v="Оп.№ 54 отключен ЛР-6 №2 Ф.Б10-17 отпайка на од.скв 112Р,119Р. Повреждение на отпайке ВЛ. Зона затопления, высокий вал, нет дороги. Осмотр на 6.05.14г. Подана заявка на осмотр ВЛ и устранение неисправности в зоне ответственности ОАО &quot;ЦентрСибнефтепровод&quot;."/>
    <n v="16.05"/>
    <n v="25.05"/>
    <n v="41.1"/>
    <s v="-"/>
    <s v="-"/>
    <s v="-"/>
    <s v="-"/>
    <s v="-"/>
    <s v="-"/>
    <s v="-"/>
    <s v="-"/>
    <s v="-"/>
    <s v="КП18"/>
    <s v="-"/>
    <s v="-"/>
    <s v="В соответствии с МУ № П1-01.05 М-0006  В.2.00, событие не относят к нарушениям в зоне ответственности энергетических служб"/>
    <m/>
    <m/>
    <m/>
  </r>
  <r>
    <x v="4"/>
    <x v="15"/>
    <s v="ООО &quot;ЭНТ&quot;"/>
    <x v="113"/>
    <s v="-"/>
    <s v="-"/>
    <s v="-"/>
    <s v="-"/>
    <s v="-"/>
    <s v="-"/>
    <s v="-"/>
    <x v="6"/>
    <s v="-"/>
    <x v="7"/>
    <x v="8"/>
    <s v="-"/>
    <s v="-"/>
    <m/>
    <m/>
    <m/>
    <s v="-"/>
    <s v="-"/>
    <s v="-"/>
    <s v="-"/>
    <s v="-"/>
    <s v="-"/>
    <s v="-"/>
    <s v="-"/>
    <s v="-"/>
    <m/>
    <s v="-"/>
    <s v="-"/>
    <s v="нарушений не было"/>
    <m/>
    <m/>
    <m/>
  </r>
  <r>
    <x v="4"/>
    <x v="15"/>
    <s v="&quot;БашНефть&quot;"/>
    <x v="114"/>
    <d v="1899-12-30T13:49:00"/>
    <d v="2014-05-07T00:00:00"/>
    <d v="1899-12-30T20:10:00"/>
    <d v="1899-12-30T06:21:00"/>
    <n v="3"/>
    <s v="ТО"/>
    <s v="-"/>
    <x v="5"/>
    <s v="Ф.15-12"/>
    <x v="2"/>
    <x v="2"/>
    <s v="Ф.15-12"/>
    <s v="АО ПЛУ-6кВ ООО &quot;Башэнергонефть&quot; Ф.15-12 от ПС 35/6 кВ №115.  ПЛУ-6кВ включен.  На баласе ООО &quot;Башэнергонефть&quot;"/>
    <n v="4.29"/>
    <n v="3.5"/>
    <n v="7.79"/>
    <s v="-"/>
    <s v="-"/>
    <s v="-"/>
    <s v="-"/>
    <s v="-"/>
    <s v="-"/>
    <s v="-"/>
    <s v="-"/>
    <s v="-"/>
    <s v="КП18"/>
    <s v="-"/>
    <s v="-"/>
    <m/>
    <m/>
    <m/>
    <m/>
  </r>
  <r>
    <x v="4"/>
    <x v="15"/>
    <s v="ООО &quot;СЭС&quot;"/>
    <x v="114"/>
    <d v="1899-12-30T00:44:00"/>
    <d v="2014-05-07T00:00:00"/>
    <d v="1899-12-30T01:09:00"/>
    <d v="1899-12-30T00:25:00"/>
    <n v="1"/>
    <s v="-"/>
    <s v="-"/>
    <x v="3"/>
    <s v="ДЭС К-7 Озерного нмр"/>
    <x v="5"/>
    <x v="10"/>
    <s v="ДЭС"/>
    <s v="АО ДЭС СФ ООО &quot;СЭС&quot;  "/>
    <n v="0.41"/>
    <n v="0.5"/>
    <n v="0.91"/>
    <s v="-"/>
    <s v="-"/>
    <s v="-"/>
    <s v="-"/>
    <s v="-"/>
    <s v="-"/>
    <s v="-"/>
    <s v="-"/>
    <s v="-"/>
    <s v="КП24"/>
    <s v="-"/>
    <s v="-"/>
    <m/>
    <s v="т"/>
    <m/>
    <m/>
  </r>
  <r>
    <x v="4"/>
    <x v="15"/>
    <s v="ООО &quot;ЭНТ&quot;"/>
    <x v="115"/>
    <d v="1899-12-30T08:39:00"/>
    <d v="2014-05-08T00:00:00"/>
    <d v="1899-12-30T12:10:00"/>
    <d v="1899-12-30T03:31:00"/>
    <n v="1"/>
    <s v="-"/>
    <s v="-"/>
    <x v="0"/>
    <s v="од. скв.279 Советское _x000a_нмр"/>
    <x v="5"/>
    <x v="9"/>
    <s v="од. скв.279 "/>
    <s v="АО АВ-0,4кВ Iн=250А в КТПН-6/0,4кВ, Iр=185А. Выполнена замена АВ в ТП. Запрошены распечатки журнала событий СУ ЭЦН."/>
    <n v="3"/>
    <n v="0.3"/>
    <n v="3.3"/>
    <m/>
    <m/>
    <s v="-"/>
    <s v="-"/>
    <s v="-"/>
    <s v="-"/>
    <s v="-"/>
    <s v="-"/>
    <s v="-"/>
    <s v="КП25"/>
    <s v="-"/>
    <s v="-"/>
    <m/>
    <m/>
    <m/>
    <m/>
  </r>
  <r>
    <x v="4"/>
    <x v="15"/>
    <s v="ООО &quot;ЭНТ&quot;"/>
    <x v="115"/>
    <d v="1899-12-30T04:11:00"/>
    <d v="2014-05-08T00:00:00"/>
    <d v="1899-12-30T06:49:00"/>
    <d v="1899-12-30T02:38:00"/>
    <n v="8"/>
    <s v="ТО АПВ"/>
    <s v="АПВН, РПВН"/>
    <x v="2"/>
    <s v="Ф.24-13"/>
    <x v="2"/>
    <x v="2"/>
    <s v="Ф.24-13"/>
    <s v="ПС-35/6кВ №524 АО ВЛ-6 Ф.24-13 действием ТО, АПВН, РПВН. При осмотре обнаружено упавшее дерево на ВЛ в пролете оп.№54-55 (растущеее вне охранной зоны).  Дерево убрали."/>
    <n v="6.1"/>
    <n v="5"/>
    <n v="11.1"/>
    <s v="ТЧ"/>
    <m/>
    <m/>
    <m/>
    <m/>
    <m/>
    <m/>
    <m/>
    <m/>
    <s v="КП20"/>
    <s v="ПУ8"/>
    <s v="ПУ5"/>
    <m/>
    <m/>
    <m/>
    <m/>
  </r>
  <r>
    <x v="4"/>
    <x v="15"/>
    <s v="ООО &quot;ЭНТ&quot;"/>
    <x v="115"/>
    <d v="1899-12-30T18:34:00"/>
    <d v="2014-05-08T00:00:00"/>
    <d v="1899-12-30T18:34:00"/>
    <d v="1899-12-30T00:00:00"/>
    <n v="9"/>
    <s v="МТЗ,  АПВ"/>
    <s v="АПВУ"/>
    <x v="2"/>
    <s v="Ф10-7"/>
    <x v="2"/>
    <x v="2"/>
    <s v="Ф10-7"/>
    <s v="ПС-35/6кВ №110 АО ВЛ-6 Ф.10-7 действием МТЗ, АПВУ. Гроза, порывистый ветер, дождь с градом  (бюллетень погоды №127 от 07.05.14).  Выполнен осмотр ВЛ замечаний не выявлено."/>
    <n v="0.18"/>
    <n v="1.41"/>
    <n v="1.5899999999999999"/>
    <s v="ТЧ"/>
    <m/>
    <m/>
    <m/>
    <m/>
    <m/>
    <m/>
    <m/>
    <m/>
    <s v="КП11"/>
    <m/>
    <m/>
    <m/>
    <m/>
    <m/>
    <m/>
  </r>
  <r>
    <x v="4"/>
    <x v="15"/>
    <s v="ООО &quot;ЭНТ&quot;"/>
    <x v="116"/>
    <s v="-"/>
    <s v="-"/>
    <s v="-"/>
    <s v="-"/>
    <s v="-"/>
    <s v="-"/>
    <s v="-"/>
    <x v="6"/>
    <s v="-"/>
    <x v="7"/>
    <x v="8"/>
    <s v="-"/>
    <s v="-"/>
    <m/>
    <m/>
    <m/>
    <s v="-"/>
    <s v="-"/>
    <s v="-"/>
    <s v="-"/>
    <s v="-"/>
    <s v="-"/>
    <s v="-"/>
    <s v="-"/>
    <s v="-"/>
    <m/>
    <s v="-"/>
    <s v="-"/>
    <m/>
    <m/>
    <m/>
    <m/>
  </r>
  <r>
    <x v="4"/>
    <x v="15"/>
    <s v="ООО &quot;ЭНТ&quot;"/>
    <x v="117"/>
    <d v="1899-12-30T17:37:00"/>
    <d v="2014-05-10T00:00:00"/>
    <d v="1899-12-30T17:37:00"/>
    <d v="1899-12-30T00:00:00"/>
    <n v="10"/>
    <s v="АПВ"/>
    <s v="АПВУ"/>
    <x v="2"/>
    <s v="Ф.24-1"/>
    <x v="2"/>
    <x v="2"/>
    <s v="Ф.24-1"/>
    <s v="ПС-35/6кВ №124 АО ВЛ-6 Ф.24-1 действием МТЗ, АПВУ. Ветер, дождь с градом  оп.№66-67 падение дерева из вне охранной зоны ВЛ. "/>
    <n v="1.7"/>
    <m/>
    <n v="1.7"/>
    <s v="ТЧ"/>
    <m/>
    <s v="-"/>
    <s v="-"/>
    <s v="-"/>
    <s v="-"/>
    <s v="-"/>
    <s v="-"/>
    <s v="-"/>
    <s v="КП19"/>
    <s v="-"/>
    <s v="-"/>
    <m/>
    <m/>
    <m/>
    <m/>
  </r>
  <r>
    <x v="4"/>
    <x v="15"/>
    <s v="ООО &quot;ЭНТ&quot;"/>
    <x v="118"/>
    <s v="-"/>
    <s v="-"/>
    <s v="-"/>
    <s v="-"/>
    <s v="-"/>
    <s v="-"/>
    <s v="-"/>
    <x v="6"/>
    <s v="-"/>
    <x v="7"/>
    <x v="8"/>
    <s v="-"/>
    <s v="-"/>
    <m/>
    <m/>
    <m/>
    <s v="-"/>
    <s v="-"/>
    <s v="-"/>
    <s v="-"/>
    <s v="-"/>
    <s v="-"/>
    <s v="-"/>
    <s v="-"/>
    <s v="-"/>
    <m/>
    <s v="-"/>
    <s v="-"/>
    <m/>
    <m/>
    <m/>
    <m/>
  </r>
  <r>
    <x v="4"/>
    <x v="15"/>
    <s v="ООО &quot;СЭС&quot;"/>
    <x v="119"/>
    <d v="1899-12-30T13:05:00"/>
    <d v="2014-05-12T00:00:00"/>
    <d v="1899-12-30T13:10:00"/>
    <d v="1899-12-30T00:05:00"/>
    <n v="1"/>
    <s v="-"/>
    <s v="-"/>
    <x v="3"/>
    <s v="ДЭС скв.242р. Озерного нмр"/>
    <x v="5"/>
    <x v="10"/>
    <s v="ДЭС"/>
    <s v="АО ДЭС СФ ООО &quot;СЭС&quot;  "/>
    <n v="0.03"/>
    <n v="0.15"/>
    <n v="0.18"/>
    <s v="ДУ"/>
    <m/>
    <m/>
    <m/>
    <m/>
    <m/>
    <m/>
    <m/>
    <m/>
    <s v="КП24"/>
    <m/>
    <m/>
    <m/>
    <s v="т"/>
    <m/>
    <m/>
  </r>
  <r>
    <x v="4"/>
    <x v="15"/>
    <s v="ООО &quot;ЭНТ&quot;"/>
    <x v="120"/>
    <d v="1899-12-30T06:14:00"/>
    <d v="2014-05-13T00:00:00"/>
    <d v="1899-12-30T06:14:00"/>
    <d v="1899-12-30T00:00:00"/>
    <n v="50"/>
    <s v="1ст. ДЗ,  АПВ"/>
    <s v="АПВУ; АПВН, РПВУ."/>
    <x v="2"/>
    <s v="ЦЛ-6, ЦЛ-7"/>
    <x v="0"/>
    <x v="2"/>
    <s v="ЦЛ-6, ЦЛ-7"/>
    <s v="АО ВЛ-35 кВ ЦЛ-6 (АПВУ), ЦЛ-7 (АПВН) ПС-110/35/6 кВ &quot;Первомайская&quot; действием 1ст. ДЗ. Гроза. ЦЛ-7 в 06:44 РПВУ. ПС №405, 407, 409, 415 работа АВР-6. Выполнен осмотр ЦЛ-6, ЦЛ-7 оп.№6 Разрушены изоляторы 2 из 6, следы КЗ (от молнии) на проводе. "/>
    <n v="1.72"/>
    <n v="8.8800000000000008"/>
    <n v="10.600000000000001"/>
    <s v="И"/>
    <m/>
    <m/>
    <m/>
    <m/>
    <m/>
    <m/>
    <m/>
    <m/>
    <s v="КП11"/>
    <m/>
    <m/>
    <m/>
    <m/>
    <m/>
    <m/>
  </r>
  <r>
    <x v="4"/>
    <x v="15"/>
    <s v="ООО &quot;ЭНТ&quot;"/>
    <x v="120"/>
    <d v="1899-12-30T03:00:00"/>
    <d v="2014-05-13T00:00:00"/>
    <d v="1899-12-30T03:25:00"/>
    <d v="1899-12-30T00:25:00"/>
    <n v="2"/>
    <s v="-"/>
    <s v="-"/>
    <x v="0"/>
    <s v="К-95 Кошильского нмр"/>
    <x v="5"/>
    <x v="9"/>
    <s v=" К-95 _x000a_ПР-0,4 кВ"/>
    <s v="АО вводного АВ в ПР-0,4 кВ. Отрыта дверь в ПР посторонними лицами, попадание воды при дожде. Сообщено СБ"/>
    <n v="0.04"/>
    <n v="0.38"/>
    <n v="0.42"/>
    <s v="-"/>
    <s v="-"/>
    <s v="-"/>
    <s v="-"/>
    <s v="-"/>
    <s v="-"/>
    <s v="-"/>
    <s v="-"/>
    <s v="-"/>
    <s v="КП23"/>
    <s v="-"/>
    <s v="-"/>
    <s v="В соответствии с МУ № П1-01.05 М-0006  В.2.00, событие не подлежат анализу."/>
    <m/>
    <m/>
    <m/>
  </r>
  <r>
    <x v="4"/>
    <x v="15"/>
    <s v="ООО &quot;ЭНТ&quot;"/>
    <x v="120"/>
    <d v="1899-12-30T15:13:00"/>
    <d v="2014-05-13T00:00:00"/>
    <d v="1899-12-30T15:13:00"/>
    <d v="1899-12-30T00:00:00"/>
    <n v="3"/>
    <s v="-"/>
    <s v="-"/>
    <x v="2"/>
    <s v="СУ ЭЦН Западно-Полуденного нмр."/>
    <x v="5"/>
    <x v="9"/>
    <s v="СУ ЭЦН"/>
    <s v="АО УЭЦН Западно-Полуденного нмр по посадке напряжения Гроза."/>
    <n v="0.45"/>
    <n v="0.08"/>
    <n v="0.53"/>
    <m/>
    <m/>
    <m/>
    <m/>
    <m/>
    <m/>
    <m/>
    <m/>
    <m/>
    <s v="КП25"/>
    <m/>
    <m/>
    <m/>
    <m/>
    <m/>
    <m/>
  </r>
  <r>
    <x v="4"/>
    <x v="15"/>
    <s v="ООО &quot;ЭНТ&quot;"/>
    <x v="121"/>
    <s v="-"/>
    <s v="-"/>
    <s v="-"/>
    <s v="-"/>
    <s v="-"/>
    <s v="-"/>
    <s v="-"/>
    <x v="6"/>
    <s v="-"/>
    <x v="7"/>
    <x v="8"/>
    <s v="-"/>
    <s v="-"/>
    <m/>
    <m/>
    <m/>
    <s v="-"/>
    <s v="-"/>
    <s v="-"/>
    <s v="-"/>
    <s v="-"/>
    <s v="-"/>
    <s v="-"/>
    <s v="-"/>
    <s v="-"/>
    <m/>
    <s v="-"/>
    <s v="-"/>
    <m/>
    <m/>
    <m/>
    <m/>
  </r>
  <r>
    <x v="4"/>
    <x v="15"/>
    <s v="ООО &quot;ЭНТ&quot;"/>
    <x v="122"/>
    <d v="1899-12-30T23:47:00"/>
    <d v="2014-05-16T00:00:00"/>
    <d v="1899-12-31T01:42:00"/>
    <d v="1899-12-30T01:55:00"/>
    <n v="2"/>
    <s v="-"/>
    <s v="-"/>
    <x v="1"/>
    <s v="К-95 Кошильского нмр"/>
    <x v="5"/>
    <x v="9"/>
    <s v=" К-95 _x000a_ПР-0,4 кВ"/>
    <s v="АО вводного АВ в ПР-0,4 кВ. Отрыта дверь в ПР посторонними лицами, попадание воды при дожде. Сообщено СБ"/>
    <n v="0.04"/>
    <n v="2.12"/>
    <n v="2.16"/>
    <s v="-"/>
    <s v="-"/>
    <s v="-"/>
    <s v="-"/>
    <s v="-"/>
    <s v="-"/>
    <s v="-"/>
    <s v="-"/>
    <s v="-"/>
    <s v="КП23"/>
    <s v="-"/>
    <s v="-"/>
    <s v="В соответствии с МУ № П1-01.05 М-0006  В.2.00, событие не подлежат анализу."/>
    <m/>
    <s v="с"/>
    <m/>
  </r>
  <r>
    <x v="4"/>
    <x v="15"/>
    <s v="ООО &quot;ЭНТ&quot;"/>
    <x v="123"/>
    <d v="1899-12-30T09:47:00"/>
    <d v="2014-05-16T00:00:00"/>
    <d v="1899-12-30T10:40:00"/>
    <d v="1899-12-30T00:53:00"/>
    <n v="25"/>
    <s v="МТЗ_x000a_АПВ"/>
    <s v="АПВН, РПВУ"/>
    <x v="1"/>
    <s v="Ф.3-7 "/>
    <x v="2"/>
    <x v="2"/>
    <s v="Ф.3-7 "/>
    <s v="ПС 35/6 кВ №103. АО ВЛ-6 Ф.3-7 действием МТЗ, АПВН. РПВУ. Зацеп провода ВЛ-6кВ в пролёте оп.№13-14 трубоукладчиком ООО&quot;Стройинвестпроект&quot; Повреждение провода 50%, выполнен ремонт провода. Сообщено ЧОП &quot;РН Охрана Томск&quot;."/>
    <n v="6.43"/>
    <n v="3.69"/>
    <n v="10.119999999999999"/>
    <s v="-"/>
    <s v="-"/>
    <s v="-"/>
    <s v="-"/>
    <s v="-"/>
    <s v="-"/>
    <s v="-"/>
    <s v="-"/>
    <s v="-"/>
    <s v="КП21"/>
    <s v="-"/>
    <s v="-"/>
    <s v="В соответствии с МУ № П1-01.05 М-0006  В.2.00, событие не относят к нарушениям в зоне ответственности энергетических служб"/>
    <m/>
    <s v="с"/>
    <m/>
  </r>
  <r>
    <x v="4"/>
    <x v="15"/>
    <s v="ООО &quot;Римера сервис&quot;"/>
    <x v="123"/>
    <d v="1899-12-30T11:36:00"/>
    <d v="2014-05-16T00:00:00"/>
    <d v="1899-12-30T14:29:00"/>
    <d v="1899-12-30T02:53:00"/>
    <n v="1"/>
    <s v="-"/>
    <s v="-"/>
    <x v="3"/>
    <s v="К-125 Советское нмр"/>
    <x v="5"/>
    <x v="9"/>
    <s v="Скв.1774              К-125 _x000a_"/>
    <s v="АО  АВ-0,4кВ в ТП. Запрошены распечатки работы УЭЦН. Не предоставлены распечатки работы СУ ЭЦН."/>
    <n v="1.03"/>
    <n v="0.4"/>
    <n v="1.4300000000000002"/>
    <s v="-"/>
    <s v="-"/>
    <s v="-"/>
    <s v="-"/>
    <s v="-"/>
    <s v="-"/>
    <s v="-"/>
    <s v="-"/>
    <s v="-"/>
    <s v="КП24"/>
    <s v="-"/>
    <s v="-"/>
    <s v="В соответствии с МУ № П1-01.05 М-0006  В.2.00, событие не подлежат анализу."/>
    <s v="т"/>
    <m/>
    <m/>
  </r>
  <r>
    <x v="4"/>
    <x v="15"/>
    <s v="ООО &quot;Римера сервис&quot;"/>
    <x v="123"/>
    <d v="1899-12-30T15:24:00"/>
    <d v="2014-05-16T00:00:00"/>
    <d v="1899-12-30T16:32:00"/>
    <d v="1899-12-30T01:08:00"/>
    <n v="4"/>
    <s v="-"/>
    <s v="-"/>
    <x v="3"/>
    <s v="К-2 Н-Вартовского нмр"/>
    <x v="5"/>
    <x v="9"/>
    <s v=" К-2 _x000a_ПР-0,4 кВ"/>
    <s v="АО вводного АВ в ПР-0,4 кВ. Отгорел провод в СУ скв.1107. "/>
    <n v="0.8"/>
    <n v="0.7"/>
    <n v="1.5"/>
    <s v="-"/>
    <s v="-"/>
    <s v="-"/>
    <s v="-"/>
    <s v="-"/>
    <s v="-"/>
    <s v="-"/>
    <s v="-"/>
    <s v="-"/>
    <s v="КП24"/>
    <s v="-"/>
    <s v="-"/>
    <s v="В соответствии с МУ № П1-01.05 М-0006  В.2.00, событие не подлежат анализу."/>
    <s v="т"/>
    <m/>
    <m/>
  </r>
  <r>
    <x v="4"/>
    <x v="15"/>
    <s v="ООО &quot;ЭНТ&quot;"/>
    <x v="16"/>
    <d v="1899-12-30T06:40:00"/>
    <d v="2014-05-17T00:00:00"/>
    <d v="1899-12-30T06:40:00"/>
    <d v="1899-12-30T00:00:00"/>
    <n v="42"/>
    <s v="МТЗ, АПВ"/>
    <s v="АПВУ"/>
    <x v="2"/>
    <s v="Ф.Б4-16"/>
    <x v="2"/>
    <x v="2"/>
    <s v="Ф.Б4-16"/>
    <s v="БРУ-6 №4 &quot;БКНС-18&quot;  АО ВЛ-6кВ Ф.Б4-16 действием МТЗ, АПВ-успешное. Падение дерева в пролете оп.№64-65. Повреждения ВЛ нет"/>
    <n v="1.7"/>
    <n v="1.2"/>
    <n v="2.9"/>
    <m/>
    <m/>
    <m/>
    <m/>
    <m/>
    <m/>
    <m/>
    <m/>
    <m/>
    <s v="КП20"/>
    <m/>
    <m/>
    <m/>
    <m/>
    <m/>
    <m/>
  </r>
  <r>
    <x v="4"/>
    <x v="15"/>
    <s v="ООО &quot;ЭНТ&quot;"/>
    <x v="16"/>
    <d v="1899-12-30T18:28:00"/>
    <d v="2014-05-17T00:00:00"/>
    <d v="1899-12-30T18:28:00"/>
    <d v="1899-12-30T00:00:00"/>
    <n v="22"/>
    <s v="МТЗ, АПВ"/>
    <s v="АПВУ"/>
    <x v="2"/>
    <s v="Ф.3-8"/>
    <x v="2"/>
    <x v="2"/>
    <s v="Ф.3-8"/>
    <s v="ПС 35/6 кВ №103  АО ВЛ-6кВ Ф.3-8 действием МТЗ, АПВ-успешное. Проводится осмотр электрооборудования.  Крен 20 градусов анкерно-угловой опоры №95 от выдавливания свай, провис проводов в пролете опор№№ 95-96, касание проводов при ветре. Нет подъезда зона затоплена."/>
    <n v="0.9"/>
    <n v="1.5"/>
    <n v="2.4"/>
    <s v="СК"/>
    <s v="1975г."/>
    <s v="-"/>
    <s v="-"/>
    <s v="ТО 05.03.14_x000a_ТР  не проведен НПО 12.04.13"/>
    <n v="0"/>
    <s v="04.2015г."/>
    <n v="8"/>
    <s v="не предусмотрено"/>
    <s v="КП4"/>
    <m/>
    <m/>
    <s v="Отказ в предоставлении отключений"/>
    <m/>
    <m/>
    <m/>
  </r>
  <r>
    <x v="4"/>
    <x v="15"/>
    <s v="ООО &quot;СЭС&quot;"/>
    <x v="326"/>
    <d v="1899-12-30T06:56:00"/>
    <d v="2014-05-18T00:00:00"/>
    <d v="1899-12-30T06:59:00"/>
    <d v="1899-12-30T00:03:00"/>
    <n v="1"/>
    <s v="-"/>
    <s v="-"/>
    <x v="5"/>
    <s v="ДЭС скв.235р. Крапивинское нмр"/>
    <x v="5"/>
    <x v="10"/>
    <s v="ДЭС"/>
    <s v="АО ДЭС СФ ООО &quot;СЭС&quot;  "/>
    <n v="0.1"/>
    <m/>
    <n v="0.1"/>
    <s v="ДУ"/>
    <s v="-"/>
    <s v="-"/>
    <s v="-"/>
    <s v="-"/>
    <s v="-"/>
    <s v="-"/>
    <s v="-"/>
    <s v="-"/>
    <s v="КП18"/>
    <s v="-"/>
    <s v="-"/>
    <m/>
    <m/>
    <m/>
    <m/>
  </r>
  <r>
    <x v="4"/>
    <x v="15"/>
    <s v="ООО &quot;ЭНТ&quot;"/>
    <x v="326"/>
    <d v="1899-12-30T06:00:00"/>
    <d v="2014-05-18T00:00:00"/>
    <d v="1899-12-30T08:36:00"/>
    <d v="1899-12-30T02:36:00"/>
    <n v="1"/>
    <s v="-"/>
    <s v="-"/>
    <x v="3"/>
    <s v="К-17 Катыльгинское нмр"/>
    <x v="5"/>
    <x v="9"/>
    <s v="Скв.61 _x000a_К-17 "/>
    <s v="АО  АВ-0,4кВ в ТП, неисправность АВ-0,4"/>
    <n v="0.7"/>
    <n v="0.6"/>
    <n v="1.2999999999999998"/>
    <s v="-"/>
    <s v="-"/>
    <s v="-"/>
    <s v="-"/>
    <s v="-"/>
    <s v="-"/>
    <s v="-"/>
    <s v="-"/>
    <s v="-"/>
    <s v="КП24"/>
    <s v="-"/>
    <s v="-"/>
    <s v="В соответствии с МУ № П1-01.05 М-0006  В.2.00, событие не подлежат анализу."/>
    <s v="т"/>
    <m/>
    <m/>
  </r>
  <r>
    <x v="4"/>
    <x v="15"/>
    <s v="ООО &quot;ЭНТ&quot;"/>
    <x v="328"/>
    <d v="1899-12-30T23:32:00"/>
    <d v="2014-05-21T00:00:00"/>
    <d v="1899-12-30T00:47:00"/>
    <d v="1899-12-30T01:15:00"/>
    <n v="4"/>
    <s v="-"/>
    <s v="-"/>
    <x v="3"/>
    <s v="К-52 Первомайское нмр"/>
    <x v="5"/>
    <x v="9"/>
    <s v="К-52"/>
    <s v="АО вводного АВ (Iн-1000 А, Iр-390 А) 1Т в ТП №2/2х630 кВА. Запрошены распечатки работы СУ ЭЦН. ВНР скв. 865"/>
    <n v="2.8"/>
    <n v="2"/>
    <n v="4.8"/>
    <s v="-"/>
    <s v="-"/>
    <s v="-"/>
    <s v="-"/>
    <s v="-"/>
    <s v="-"/>
    <s v="-"/>
    <s v="-"/>
    <s v="-"/>
    <s v="КП24"/>
    <s v="-"/>
    <s v="-"/>
    <s v="В соответствии с МУ № П1-01.05 М-0006  В.2.00, событие не подлежат анализу."/>
    <s v="т"/>
    <m/>
    <m/>
  </r>
  <r>
    <x v="4"/>
    <x v="15"/>
    <s v="ООО &quot;ЭНТ&quot;"/>
    <x v="330"/>
    <d v="1899-12-30T06:36:00"/>
    <d v="2014-05-24T00:00:00"/>
    <d v="1899-12-30T07:08:00"/>
    <d v="1899-12-30T00:32:00"/>
    <n v="1"/>
    <s v="-"/>
    <s v="-"/>
    <x v="3"/>
    <s v="К-2 Онтонигайское нмр"/>
    <x v="5"/>
    <x v="9"/>
    <s v="Скв.26 _x000a_К-2"/>
    <s v="АО АВ-0,4кВ Iн=400А в ТП №1/1000 кВА., Iраб=370А. Подана заявка на распечатку работы ЭЦН. Дисбаланс токов ЭЦН."/>
    <n v="0.75"/>
    <n v="0.1"/>
    <n v="0.85"/>
    <s v="-"/>
    <s v="-"/>
    <s v="-"/>
    <s v="-"/>
    <s v="-"/>
    <s v="-"/>
    <s v="-"/>
    <s v="-"/>
    <s v="-"/>
    <s v="КП24"/>
    <s v="-"/>
    <s v="-"/>
    <s v="В соответствии с МУ № П1-01.05 М-0006  В.2.00, событие не подлежат анализу."/>
    <s v="т"/>
    <m/>
    <m/>
  </r>
  <r>
    <x v="4"/>
    <x v="15"/>
    <s v="ООО &quot;ЭНТ&quot;"/>
    <x v="331"/>
    <d v="1899-12-30T05:16:00"/>
    <d v="2014-05-25T00:00:00"/>
    <d v="1899-12-30T05:16:00"/>
    <d v="1899-12-30T00:00:00"/>
    <n v="6"/>
    <s v="-"/>
    <s v="-"/>
    <x v="3"/>
    <s v="СУ ЭЦН Вахское нмр"/>
    <x v="5"/>
    <x v="9"/>
    <s v="СУ ЭЦН Вахское нмр"/>
    <s v="Посадка напряжения при КЗ КМ-6 кВ Агр.№1 УПСВ-4. "/>
    <n v="0.3"/>
    <n v="9.4"/>
    <n v="9.7000000000000011"/>
    <s v="КС"/>
    <s v="-"/>
    <s v="-"/>
    <s v="-"/>
    <s v="-"/>
    <s v="-"/>
    <s v="-"/>
    <s v="-"/>
    <s v="-"/>
    <s v="КП24"/>
    <s v="-"/>
    <s v="-"/>
    <m/>
    <s v="т"/>
    <m/>
    <m/>
  </r>
  <r>
    <x v="4"/>
    <x v="15"/>
    <s v="ООО &quot;ЭНТ&quot;"/>
    <x v="331"/>
    <d v="1899-12-30T07:26:00"/>
    <d v="2014-05-25T00:00:00"/>
    <d v="1899-12-30T10:14:00"/>
    <d v="1899-12-30T02:48:00"/>
    <n v="2"/>
    <s v="МТЗ"/>
    <s v="АПВ нет"/>
    <x v="1"/>
    <s v="1ПЛУ-6 Ф.48-1"/>
    <x v="2"/>
    <x v="2"/>
    <s v="ВЛ-6 Ф.48-1"/>
    <s v="ПС 35/6  кВ №548. АО В-6 в 1ПЛУ-6 Ф.48-1 действием МТЗ. Обрыв провода ВЛ-6 Ф.48-1 фаза &quot;В&quot; в пролете оп. № 107-108 при проезде трубоукладчика с поднятой стрелой, принадлежащий ЗАО &quot;АМК-Вигас&quot;.  Сообщено ЧОП &quot;РН Охрана Томск&quot;. Выполнен ремонт ВЛ-6. "/>
    <n v="1.1000000000000001"/>
    <n v="1.3"/>
    <n v="2.4000000000000004"/>
    <s v="-"/>
    <s v="-"/>
    <s v="-"/>
    <s v="-"/>
    <s v="-"/>
    <s v="-"/>
    <s v="-"/>
    <s v="-"/>
    <s v="-"/>
    <s v="КП20"/>
    <s v="-"/>
    <s v="-"/>
    <s v="В соответствии с МУ № П1-01.05 М-0006  В.2.00, событие не относят к нарушениям в зоне ответственности энергетических служб"/>
    <m/>
    <s v="с"/>
    <m/>
  </r>
  <r>
    <x v="4"/>
    <x v="15"/>
    <s v="ООО &quot;ЭНТ&quot;"/>
    <x v="331"/>
    <d v="1899-12-30T11:47:00"/>
    <d v="2014-05-25T00:00:00"/>
    <d v="1899-12-30T13:50:00"/>
    <d v="1899-12-30T02:03:00"/>
    <n v="3"/>
    <s v="-"/>
    <s v="-"/>
    <x v="0"/>
    <s v="К-207 _x000a_Советского нмр"/>
    <x v="2"/>
    <x v="2"/>
    <s v="ЛР-6 К-207"/>
    <s v="АО СУ ЭЦН. ЛР-6 К-207 разрушение колонки фаза «С». (пит. от ПС 35/6  кВ №107 Ф.7-8) Выполнен ремонт ЛР-6 К-207 "/>
    <n v="2.5"/>
    <n v="1.1000000000000001"/>
    <n v="3.6"/>
    <s v="И"/>
    <m/>
    <s v="РЛНД-10"/>
    <s v="-"/>
    <m/>
    <m/>
    <m/>
    <m/>
    <m/>
    <s v="КП24"/>
    <m/>
    <m/>
    <m/>
    <m/>
    <m/>
    <m/>
  </r>
  <r>
    <x v="4"/>
    <x v="15"/>
    <s v="ООО &quot;Норд Сервис&quot;"/>
    <x v="125"/>
    <d v="1899-12-30T00:40:00"/>
    <d v="2014-05-26T00:00:00"/>
    <d v="1899-12-30T00:44:00"/>
    <d v="1899-12-30T00:04:00"/>
    <n v="20"/>
    <s v="-"/>
    <s v="-"/>
    <x v="5"/>
    <s v="ГПЭС Черемшанская"/>
    <x v="5"/>
    <x v="1"/>
    <s v="ГПЭС "/>
    <s v="АО АО ГПЭС Черемшанская ООО &quot;Норд Сервис&quot;"/>
    <n v="1.9"/>
    <n v="2.4"/>
    <n v="4.3"/>
    <s v="ДУ"/>
    <m/>
    <m/>
    <m/>
    <m/>
    <m/>
    <m/>
    <m/>
    <m/>
    <s v="КП18"/>
    <m/>
    <m/>
    <m/>
    <m/>
    <m/>
    <m/>
  </r>
  <r>
    <x v="4"/>
    <x v="15"/>
    <s v="ООО &quot;ЭНТ&quot;"/>
    <x v="126"/>
    <d v="1899-12-30T07:00:00"/>
    <d v="2014-05-27T00:00:00"/>
    <d v="1899-12-30T11:07:00"/>
    <d v="1899-12-30T04:07:00"/>
    <n v="1"/>
    <s v="-"/>
    <s v="-"/>
    <x v="3"/>
    <s v="К-132 скв.1169 Советское нмр"/>
    <x v="5"/>
    <x v="9"/>
    <s v="СУ ЭЦН скв.1169"/>
    <s v="АО АВ (Iн-400 А, Iр-55 А) в КТПН-6/0,4 кВ. Запрошены распечатки работы УЭЦН."/>
    <m/>
    <n v="1.1000000000000001"/>
    <n v="1.1000000000000001"/>
    <m/>
    <m/>
    <m/>
    <m/>
    <m/>
    <m/>
    <m/>
    <m/>
    <m/>
    <s v="КП24"/>
    <m/>
    <m/>
    <m/>
    <s v="т"/>
    <m/>
    <m/>
  </r>
  <r>
    <x v="4"/>
    <x v="15"/>
    <s v="ООО &quot;Римера сервис&quot;"/>
    <x v="127"/>
    <d v="1899-12-30T22:20:00"/>
    <d v="2014-05-28T00:00:00"/>
    <d v="1899-12-30T23:01:00"/>
    <d v="1899-12-30T00:41:00"/>
    <n v="1"/>
    <s v="-"/>
    <s v="-"/>
    <x v="3"/>
    <s v="К-132 скв.1169 Советское нмр"/>
    <x v="5"/>
    <x v="9"/>
    <s v="СУ ЭЦН скв.1169"/>
    <s v="АО АВ (Iн-400 А, Iр-55 А) в КТПН-6/0,4 кВ. Скв. 1169 работает в режиме АПВ. Запрошены распечатки работы УЭЦН. "/>
    <m/>
    <n v="0.2"/>
    <n v="0.2"/>
    <m/>
    <m/>
    <m/>
    <m/>
    <m/>
    <m/>
    <m/>
    <m/>
    <m/>
    <s v="КП24"/>
    <m/>
    <m/>
    <m/>
    <s v="т"/>
    <m/>
    <m/>
  </r>
  <r>
    <x v="4"/>
    <x v="15"/>
    <s v="ООО &quot;ЭНТ&quot;"/>
    <x v="127"/>
    <d v="1899-12-30T15:41:00"/>
    <d v="2014-05-28T00:00:00"/>
    <d v="1899-12-30T17:39:00"/>
    <d v="1899-12-30T01:58:00"/>
    <n v="1"/>
    <s v="-"/>
    <s v="-"/>
    <x v="3"/>
    <s v="скв.349 од. Советское нмр"/>
    <x v="5"/>
    <x v="9"/>
    <s v="СУ скв.349 од."/>
    <s v="АО АВ-0,4 кВ в СУ СКН. КЗ МП, выполнена замена."/>
    <m/>
    <n v="0.2"/>
    <n v="0.2"/>
    <m/>
    <m/>
    <m/>
    <m/>
    <m/>
    <m/>
    <m/>
    <m/>
    <m/>
    <s v="КП24"/>
    <m/>
    <m/>
    <m/>
    <s v="т"/>
    <m/>
    <m/>
  </r>
  <r>
    <x v="4"/>
    <x v="15"/>
    <s v="ООО &quot;ЭНТ&quot;"/>
    <x v="128"/>
    <d v="1899-12-30T20:43:00"/>
    <d v="2014-05-29T00:00:00"/>
    <d v="1899-12-30T03:00:00"/>
    <d v="1899-12-30T06:17:00"/>
    <n v="1"/>
    <s v="-"/>
    <s v="-"/>
    <x v="3"/>
    <s v="К-127 скв.1607 Советское нмр"/>
    <x v="5"/>
    <x v="9"/>
    <s v="СУ скв.1607"/>
    <s v="АО АВ-0,4 кВ в СУ СКН. КЗ обмотки статора ЭД СКН, замена 30.05.14."/>
    <m/>
    <n v="0.6"/>
    <n v="0.6"/>
    <s v="-"/>
    <m/>
    <m/>
    <m/>
    <m/>
    <m/>
    <m/>
    <m/>
    <m/>
    <s v="КП24"/>
    <m/>
    <m/>
    <m/>
    <s v="т"/>
    <m/>
    <m/>
  </r>
  <r>
    <x v="4"/>
    <x v="15"/>
    <s v="ООО &quot;ЭНТ&quot;"/>
    <x v="128"/>
    <d v="1899-12-30T20:57:00"/>
    <d v="2014-05-29T00:00:00"/>
    <d v="1899-12-30T21:06:00"/>
    <d v="1899-12-30T00:09:00"/>
    <n v="2"/>
    <s v="-"/>
    <s v="-"/>
    <x v="3"/>
    <s v="ДЭС К-5 Озерного нмр"/>
    <x v="5"/>
    <x v="10"/>
    <s v="ДЭС"/>
    <s v="АО ДЭС СФ ООО &quot;СЭС&quot;  "/>
    <n v="0.1"/>
    <m/>
    <n v="0.1"/>
    <s v="ДУ"/>
    <m/>
    <m/>
    <m/>
    <m/>
    <m/>
    <m/>
    <m/>
    <m/>
    <s v="КП24"/>
    <m/>
    <m/>
    <m/>
    <s v="т"/>
    <m/>
    <m/>
  </r>
  <r>
    <x v="4"/>
    <x v="15"/>
    <s v="ООО &quot;СЭС&quot;"/>
    <x v="129"/>
    <d v="1899-12-30T07:30:00"/>
    <d v="2014-05-30T00:00:00"/>
    <d v="1899-12-30T09:40:00"/>
    <d v="1899-12-30T02:10:00"/>
    <n v="2"/>
    <s v="-"/>
    <s v="-"/>
    <x v="3"/>
    <s v="К-5 Озерного нмр"/>
    <x v="5"/>
    <x v="10"/>
    <s v="ДЭС"/>
    <s v="АО ДЭС ООО &quot;СЭС&quot;"/>
    <n v="0.76"/>
    <n v="0.8"/>
    <n v="1.56"/>
    <s v="ДУ"/>
    <m/>
    <m/>
    <m/>
    <m/>
    <m/>
    <m/>
    <m/>
    <m/>
    <s v="КП24"/>
    <m/>
    <m/>
    <s v="нарушений не было"/>
    <s v="т"/>
    <m/>
    <m/>
  </r>
  <r>
    <x v="4"/>
    <x v="15"/>
    <s v="ООО &quot;ЭНТ&quot;"/>
    <x v="130"/>
    <s v="-"/>
    <s v="-"/>
    <s v="-"/>
    <s v="-"/>
    <s v="-"/>
    <s v="-"/>
    <s v="-"/>
    <x v="6"/>
    <s v="-"/>
    <x v="7"/>
    <x v="8"/>
    <s v="-"/>
    <s v="-"/>
    <m/>
    <m/>
    <m/>
    <s v="-"/>
    <m/>
    <m/>
    <m/>
    <m/>
    <m/>
    <m/>
    <m/>
    <m/>
    <m/>
    <m/>
    <m/>
    <m/>
    <m/>
    <m/>
    <m/>
  </r>
  <r>
    <x v="5"/>
    <x v="15"/>
    <s v="ООО &quot;ЭНТ&quot;"/>
    <x v="131"/>
    <s v="-"/>
    <s v="-"/>
    <s v="-"/>
    <s v="-"/>
    <s v="-"/>
    <s v="-"/>
    <s v="-"/>
    <x v="6"/>
    <s v="-"/>
    <x v="7"/>
    <x v="8"/>
    <s v="-"/>
    <s v="-"/>
    <m/>
    <m/>
    <m/>
    <s v="-"/>
    <m/>
    <m/>
    <m/>
    <m/>
    <m/>
    <m/>
    <m/>
    <m/>
    <m/>
    <m/>
    <m/>
    <m/>
    <m/>
    <m/>
    <m/>
  </r>
  <r>
    <x v="5"/>
    <x v="15"/>
    <s v="ООО &quot;ЭНТ&quot;"/>
    <x v="132"/>
    <d v="1899-12-30T01:41:00"/>
    <d v="2014-06-03T00:00:00"/>
    <d v="1899-12-30T13:35:00"/>
    <d v="1899-12-30T11:54:00"/>
    <n v="3"/>
    <s v="-"/>
    <s v="-"/>
    <x v="0"/>
    <s v="К-127 Советское нмр"/>
    <x v="5"/>
    <x v="9"/>
    <s v="РП"/>
    <s v="КЗ на шинах 0,4кВ  ТП-160 №2. Выполнена замена ТП"/>
    <n v="6.4"/>
    <n v="4.4000000000000004"/>
    <n v="10.8"/>
    <s v="И"/>
    <s v="-"/>
    <s v="-"/>
    <s v="-"/>
    <s v="-"/>
    <s v="-"/>
    <s v="-"/>
    <s v="-"/>
    <s v="-"/>
    <s v="КП24"/>
    <s v="ПУ9"/>
    <s v="-"/>
    <s v="В соответствии с МУ № П1-01.05 М-0006  В.2.00, событие не подлежат анализу."/>
    <m/>
    <m/>
    <m/>
  </r>
  <r>
    <x v="5"/>
    <x v="15"/>
    <s v="ООО &quot;ЭНТ&quot;"/>
    <x v="133"/>
    <d v="1899-12-30T21:20:00"/>
    <d v="2014-06-03T00:00:00"/>
    <d v="1899-12-30T21:20:00"/>
    <d v="1899-12-30T00:00:00"/>
    <n v="41"/>
    <s v="-"/>
    <s v="-"/>
    <x v="5"/>
    <s v="СУ ЭЦН"/>
    <x v="5"/>
    <x v="9"/>
    <s v="СУ ЭЦН Вахского нмр."/>
    <s v="Останов СУ ЭЦН по посадке напряжения во время переключений ОАО &quot;ТРК&quot; на ПС 110/35/6 кВ &quot;Вахская&quot; по вводу в работу 3С-35"/>
    <n v="2.8"/>
    <n v="8.1999999999999993"/>
    <n v="11"/>
    <m/>
    <m/>
    <m/>
    <m/>
    <m/>
    <m/>
    <m/>
    <m/>
    <m/>
    <s v="КП18"/>
    <m/>
    <m/>
    <m/>
    <m/>
    <m/>
    <m/>
  </r>
  <r>
    <x v="5"/>
    <x v="15"/>
    <s v="ООО &quot;ЭНТ&quot;"/>
    <x v="133"/>
    <d v="1899-12-30T10:30:00"/>
    <d v="2014-06-03T00:00:00"/>
    <d v="1899-12-30T12:50:00"/>
    <d v="1899-12-30T02:20:00"/>
    <n v="1"/>
    <s v="-"/>
    <s v="-"/>
    <x v="3"/>
    <s v="К-135 скв.1098 Советское нмр"/>
    <x v="5"/>
    <x v="9"/>
    <s v="СУ скв.1098"/>
    <s v="АО АВ (Iн-400 А, Iр-55 А) в КТПН-6/0,4 кВ. Разрушение изоляции на КЛ-0,4кВ от ТП до ПР-0,4, Выполнена переразделка."/>
    <n v="0.1"/>
    <m/>
    <n v="0.1"/>
    <m/>
    <m/>
    <m/>
    <m/>
    <m/>
    <m/>
    <m/>
    <m/>
    <m/>
    <s v="КП24"/>
    <m/>
    <m/>
    <m/>
    <s v="т"/>
    <m/>
    <m/>
  </r>
  <r>
    <x v="5"/>
    <x v="15"/>
    <s v="ООО &quot;ЭНТ&quot;"/>
    <x v="134"/>
    <d v="1899-12-30T16:10:00"/>
    <d v="2014-06-04T00:00:00"/>
    <d v="1899-12-30T18:08:00"/>
    <d v="1899-12-30T01:58:00"/>
    <n v="9"/>
    <s v="ТО"/>
    <s v="АПВ нет"/>
    <x v="1"/>
    <s v="Ф.Б1-9"/>
    <x v="2"/>
    <x v="2"/>
    <s v="Ф.Б1-9"/>
    <s v="БРУ-6 кВ №1. АО ВЛ-6 кВ Ф.Б1-9 действием ТО, схлест проводов, разрушение и срыв изолятора фазы &quot;В&quot; оп. №90. при наезде на оп. №91/4 неустановленным транспортом, сообщено сотрудникам ООО ЧОП &quot;РН-Охрана-Томск&quot;. Выполнен ремонт. "/>
    <n v="0.3"/>
    <n v="11.51"/>
    <n v="11.81"/>
    <s v="И"/>
    <s v="-"/>
    <s v="-"/>
    <s v="-"/>
    <s v="-"/>
    <s v="-"/>
    <s v="-"/>
    <s v="-"/>
    <s v="-"/>
    <s v="КП20"/>
    <s v="-"/>
    <s v="-"/>
    <s v="В соответствии с МУ № П1-01.05 М-0006  В.2.00, событие не относят к нарушениям в зоне ответственности энергетических служб"/>
    <m/>
    <s v="с"/>
    <m/>
  </r>
  <r>
    <x v="5"/>
    <x v="15"/>
    <s v="ООО &quot;ЭНТ&quot;"/>
    <x v="136"/>
    <d v="1899-12-30T09:54:00"/>
    <d v="2014-06-06T00:00:00"/>
    <d v="1899-12-30T10:21:00"/>
    <d v="1899-12-30T00:27:00"/>
    <n v="12"/>
    <s v="МТЗ"/>
    <s v="АПВН, РПВУ."/>
    <x v="1"/>
    <s v="Ф.3-6 "/>
    <x v="2"/>
    <x v="2"/>
    <s v="Ф.3-6 "/>
    <s v="ПС 35/6 кВ №203. АО ВЛ-6 кВ действием МТЗ, АПВН, РПВУ. Выполнен осмотр. В пролете оп. №68-69 зацеп провода (повреждение) фазы &quot;С&quot; экскаватором ООО СПК «Стройкомплектсервис». Сообщено сотрудникам ООО ЧОП &quot;РН-Охрана-Томск&quot;."/>
    <n v="0.74"/>
    <n v="7.13"/>
    <n v="7.88"/>
    <s v="ТЧ"/>
    <s v="-"/>
    <s v="-"/>
    <s v="-"/>
    <s v="-"/>
    <s v="-"/>
    <s v="-"/>
    <s v="-"/>
    <s v="-"/>
    <s v="КП20"/>
    <s v="-"/>
    <s v="-"/>
    <m/>
    <m/>
    <s v="с"/>
    <m/>
  </r>
  <r>
    <x v="5"/>
    <x v="15"/>
    <s v="ООО &quot;Римера сервис&quot;"/>
    <x v="136"/>
    <d v="1899-12-30T04:25:00"/>
    <d v="2014-06-06T00:00:00"/>
    <d v="1899-12-30T12:50:00"/>
    <d v="1899-12-30T08:25:00"/>
    <n v="2"/>
    <s v="МТЗ"/>
    <s v="АПВН, РПВУ."/>
    <x v="1"/>
    <s v="-"/>
    <x v="5"/>
    <x v="9"/>
    <s v="КЛ"/>
    <s v="Водитель самосвала «ХОВО», принадлежащего ООО «Спецстройпроект», при производстве работ по ремонту автомобиля приподнял кузов автомобиля и по окончании ремонтных работ, не опустив кузов автомобиля продолжил движение, в результате чего допустил повреждение кабельной эстакады и порыв силового кабеля питающего скважины № 104 «Р» и 105 «Р&quot; от К-12 Катыльгинского нмр. "/>
    <m/>
    <m/>
    <m/>
    <s v="ТЧ"/>
    <s v="-"/>
    <s v="-"/>
    <s v="-"/>
    <s v="-"/>
    <s v="-"/>
    <s v="-"/>
    <s v="-"/>
    <s v="-"/>
    <s v="КП20"/>
    <s v="-"/>
    <s v="-"/>
    <m/>
    <m/>
    <s v="с"/>
    <m/>
  </r>
  <r>
    <x v="5"/>
    <x v="15"/>
    <s v="ООО &quot;Римера сервис&quot;"/>
    <x v="136"/>
    <d v="1899-12-30T10:53:00"/>
    <d v="2014-06-06T00:00:00"/>
    <s v="14:50"/>
    <d v="1899-12-30T03:57:00"/>
    <n v="1"/>
    <s v="-"/>
    <s v="-"/>
    <x v="3"/>
    <s v="скв.503р. Оленьего нмр"/>
    <x v="5"/>
    <x v="9"/>
    <s v="СУ ЭЦН скв.503р. "/>
    <s v="АО АВ-0,4 кВ (Iн-160 А, включен Iр=80 А, U=393 В). Скв. 503р. работает в режиме АПВ. Рассмотрены параметры работы ЭЦН, при запуске повышение нагрузки. Скв. 503р. переведена в режим постоянной работы."/>
    <n v="1.43"/>
    <n v="0.92"/>
    <n v="2.2999999999999998"/>
    <s v="-"/>
    <s v="-"/>
    <s v="-"/>
    <s v="-"/>
    <s v="-"/>
    <s v="-"/>
    <s v="-"/>
    <s v="-"/>
    <s v="-"/>
    <s v="КП24"/>
    <s v="-"/>
    <s v="-"/>
    <m/>
    <s v="т"/>
    <m/>
    <m/>
  </r>
  <r>
    <x v="5"/>
    <x v="15"/>
    <s v="ООО &quot;ЭНТ&quot;"/>
    <x v="137"/>
    <s v="-"/>
    <s v="-"/>
    <s v="-"/>
    <s v="-"/>
    <s v="-"/>
    <s v="-"/>
    <s v="-"/>
    <x v="6"/>
    <s v="-"/>
    <x v="7"/>
    <x v="8"/>
    <s v="-"/>
    <s v="-"/>
    <m/>
    <m/>
    <m/>
    <s v="-"/>
    <s v="-"/>
    <s v="-"/>
    <s v="-"/>
    <s v="-"/>
    <s v="-"/>
    <s v="-"/>
    <s v="-"/>
    <s v="-"/>
    <s v="-"/>
    <s v="-"/>
    <s v="-"/>
    <s v="нарушений не было"/>
    <m/>
    <m/>
    <m/>
  </r>
  <r>
    <x v="5"/>
    <x v="15"/>
    <s v="ООО &quot;Норд Сервис&quot;"/>
    <x v="138"/>
    <d v="1899-12-30T01:12:00"/>
    <d v="2014-06-08T00:00:00"/>
    <d v="1899-12-30T01:14:00"/>
    <d v="1899-12-30T00:02:00"/>
    <n v="24"/>
    <s v="-"/>
    <s v="-"/>
    <x v="5"/>
    <s v="ГПЭС Черемшанская"/>
    <x v="5"/>
    <x v="1"/>
    <s v="ГПЭС "/>
    <s v="АО ГПЭС Черемшанская ООО &quot;Норд Сервис&quot;. По детонации."/>
    <n v="2.5299999999999998"/>
    <n v="5.04"/>
    <n v="7.57"/>
    <s v="ДУ"/>
    <s v="-"/>
    <s v="-"/>
    <s v="-"/>
    <s v="-"/>
    <s v="-"/>
    <s v="-"/>
    <s v="-"/>
    <s v="-"/>
    <s v="КП18"/>
    <m/>
    <m/>
    <m/>
    <m/>
    <m/>
    <m/>
  </r>
  <r>
    <x v="5"/>
    <x v="15"/>
    <s v="ООО &quot;Римера сервис&quot;"/>
    <x v="332"/>
    <d v="1899-12-30T16:01:00"/>
    <d v="2014-06-09T00:00:00"/>
    <d v="1899-12-30T16:31:00"/>
    <d v="1899-12-30T00:30:00"/>
    <n v="1"/>
    <s v="-"/>
    <s v="-"/>
    <x v="3"/>
    <s v="К-9 скв.197 З.Полуденное _x000a_нмр"/>
    <x v="5"/>
    <x v="9"/>
    <s v="СУ скв.197"/>
    <s v="АО АВ-0,4кВ Iн=1000А в КТПН-6/0,4кВ, Iр=630А. Запрошены распечатки журнала событий СУ ЭЦН."/>
    <n v="0.37"/>
    <m/>
    <n v="0.4"/>
    <s v="-"/>
    <s v="-"/>
    <s v="-"/>
    <s v="-"/>
    <s v="-"/>
    <s v="-"/>
    <s v="-"/>
    <s v="-"/>
    <s v="-"/>
    <s v="КП24"/>
    <s v="-"/>
    <s v="-"/>
    <s v="В соответствии с МУ № П1-01.05 М-0006  В.2.00, событие не подлежат анализу."/>
    <s v="т"/>
    <m/>
    <m/>
  </r>
  <r>
    <x v="5"/>
    <x v="15"/>
    <s v="ООО &quot;ЭНТ&quot;"/>
    <x v="332"/>
    <d v="1899-12-30T11:50:00"/>
    <d v="2014-06-09T00:00:00"/>
    <d v="1899-12-30T19:20:00"/>
    <d v="1899-12-30T07:30:00"/>
    <n v="1"/>
    <s v="-"/>
    <s v="-"/>
    <x v="3"/>
    <s v="К-5С скв.40 _x000a_Северное нмр"/>
    <x v="5"/>
    <x v="9"/>
    <s v="СУ скв.40"/>
    <s v="АО. КЗ обмотки статора ЭД СКН. Выполнена замена ЭД "/>
    <m/>
    <n v="1.2"/>
    <n v="1.2"/>
    <s v="-"/>
    <s v="-"/>
    <s v="-"/>
    <s v="-"/>
    <s v="-"/>
    <s v="-"/>
    <s v="-"/>
    <s v="-"/>
    <s v="-"/>
    <s v="КП24"/>
    <s v="-"/>
    <s v="-"/>
    <s v="В соответствии с МУ № П1-01.05 М-0006  В.2.00, событие не подлежат анализу."/>
    <s v="т"/>
    <m/>
    <m/>
  </r>
  <r>
    <x v="5"/>
    <x v="15"/>
    <s v="ООО &quot;СЭС&quot;"/>
    <x v="332"/>
    <d v="1899-12-30T18:25:00"/>
    <d v="2014-06-09T00:00:00"/>
    <d v="1899-12-30T18:32:00"/>
    <d v="1899-12-30T00:07:00"/>
    <n v="9"/>
    <s v="-"/>
    <s v="-"/>
    <x v="3"/>
    <s v="ДЭС К-1 Тагайского нмр"/>
    <x v="5"/>
    <x v="10"/>
    <s v="ДЭС"/>
    <s v="АО ДЭС СФ ООО &quot;СЭС&quot; "/>
    <n v="0.3"/>
    <n v="0.3"/>
    <n v="0.6"/>
    <s v="ДУ"/>
    <s v="-"/>
    <s v="-"/>
    <s v="-"/>
    <s v="-"/>
    <s v="-"/>
    <s v="-"/>
    <s v="-"/>
    <s v="-"/>
    <s v="КП24"/>
    <s v="-"/>
    <s v="-"/>
    <m/>
    <s v="т"/>
    <m/>
    <m/>
  </r>
  <r>
    <x v="5"/>
    <x v="15"/>
    <s v="ООО &quot;ЭНТ&quot;"/>
    <x v="333"/>
    <d v="1899-12-30T10:50:00"/>
    <d v="2014-06-10T00:00:00"/>
    <d v="1899-12-30T10:50:00"/>
    <d v="1899-12-30T00:00:00"/>
    <n v="1"/>
    <s v="-"/>
    <s v="АВР успешно"/>
    <x v="0"/>
    <s v="1Т"/>
    <x v="0"/>
    <x v="0"/>
    <s v="ПС-35 №403 1Т"/>
    <s v="ПС-35 №403 АО 1Т . АВР - успешно. Проводится проверка РЗА 1Т"/>
    <n v="0.01"/>
    <m/>
    <n v="0.01"/>
    <s v="РЗА"/>
    <m/>
    <m/>
    <m/>
    <m/>
    <m/>
    <m/>
    <s v="-"/>
    <m/>
    <s v="КП24"/>
    <m/>
    <m/>
    <m/>
    <m/>
    <m/>
    <m/>
  </r>
  <r>
    <x v="5"/>
    <x v="15"/>
    <s v="ООО &quot;СЭС&quot;"/>
    <x v="333"/>
    <d v="1899-12-30T14:21:00"/>
    <d v="2014-06-10T00:00:00"/>
    <d v="1899-12-30T14:23:00"/>
    <d v="1899-12-30T00:02:00"/>
    <n v="1"/>
    <s v="-"/>
    <s v="-"/>
    <x v="3"/>
    <s v="ДЭС 235р _x000a_Крапивинского нмр"/>
    <x v="5"/>
    <x v="10"/>
    <s v="ДЭС"/>
    <s v="АО ДЭС СФ ООО &quot;СЭС&quot; "/>
    <n v="0.04"/>
    <m/>
    <n v="0.04"/>
    <s v="ДУ"/>
    <s v="-"/>
    <s v="-"/>
    <s v="-"/>
    <s v="-"/>
    <s v="-"/>
    <s v="-"/>
    <s v="-"/>
    <s v="-"/>
    <s v="КП24"/>
    <s v="-"/>
    <s v="-"/>
    <m/>
    <s v="т"/>
    <m/>
    <m/>
  </r>
  <r>
    <x v="5"/>
    <x v="15"/>
    <s v="ООО &quot;ЭНТ&quot;"/>
    <x v="334"/>
    <d v="1899-12-30T03:15:00"/>
    <d v="2014-06-11T00:00:00"/>
    <d v="1899-12-30T12:53:00"/>
    <d v="1899-12-30T09:38:00"/>
    <n v="2"/>
    <s v="-"/>
    <s v="-"/>
    <x v="0"/>
    <s v="ТП №1 К-56 Советское нмр"/>
    <x v="2"/>
    <x v="6"/>
    <s v="КТПН"/>
    <s v="Выход из строя КТПН6/0,4кВ №1 . Выполнена работа по переводу нагрузок на ТП&quot;2"/>
    <n v="8.6300000000000008"/>
    <n v="1.3"/>
    <n v="9.9300000000000015"/>
    <m/>
    <m/>
    <m/>
    <m/>
    <m/>
    <m/>
    <m/>
    <m/>
    <m/>
    <s v="КП25"/>
    <m/>
    <m/>
    <m/>
    <m/>
    <m/>
    <m/>
  </r>
  <r>
    <x v="5"/>
    <x v="15"/>
    <s v="ООО &quot;ЭНТ&quot;"/>
    <x v="334"/>
    <d v="1899-12-30T12:26:00"/>
    <d v="2014-06-11T00:00:00"/>
    <d v="1899-12-30T14:23:00"/>
    <d v="1899-12-30T01:57:00"/>
    <n v="1"/>
    <s v="-"/>
    <s v="-"/>
    <x v="3"/>
    <s v="К-125 скв.1581 Советское _x000a_нмр"/>
    <x v="5"/>
    <x v="9"/>
    <s v="СУ скв.1581"/>
    <s v="АО АВ-0,4кВ Iн=250А в КТПН-6/0,4кВ, Iр=126А. Запрошены распечатки журнала событий СУ ЭЦН."/>
    <n v="1.07"/>
    <n v="0.2"/>
    <n v="1.27"/>
    <m/>
    <m/>
    <m/>
    <m/>
    <m/>
    <m/>
    <m/>
    <m/>
    <m/>
    <s v="КП24"/>
    <m/>
    <m/>
    <m/>
    <s v="т"/>
    <m/>
    <m/>
  </r>
  <r>
    <x v="5"/>
    <x v="15"/>
    <s v="ООО &quot;ЭНТ&quot;"/>
    <x v="18"/>
    <d v="1899-12-30T03:15:00"/>
    <d v="2014-06-12T00:00:00"/>
    <d v="1899-12-30T04:15:00"/>
    <d v="1899-12-30T01:00:00"/>
    <n v="21"/>
    <s v="-"/>
    <s v="АПВН, РПВУ."/>
    <x v="1"/>
    <s v="Ф.7-19"/>
    <x v="2"/>
    <x v="2"/>
    <s v="Ф.7-19"/>
    <s v="ПС 35/6 кВ №107. АО ВЛ-6 кВ Ф.7-19 АПВН, РПВУ. Откл. под нагрузкой ЛР-6 кВ ТП №2 К-206 неустановленными лицами. Сообщено сотрудникам ООО ЧОП &quot;РН-Охрана-Томск&quot;. "/>
    <n v="6.39"/>
    <n v="3.13"/>
    <n v="9.52"/>
    <m/>
    <m/>
    <m/>
    <m/>
    <m/>
    <m/>
    <m/>
    <m/>
    <m/>
    <s v="КП20"/>
    <m/>
    <m/>
    <m/>
    <m/>
    <s v="с"/>
    <m/>
  </r>
  <r>
    <x v="5"/>
    <x v="15"/>
    <s v="ООО &quot;ЭНТ&quot;"/>
    <x v="18"/>
    <d v="1899-12-30T12:47:00"/>
    <d v="2014-06-12T00:00:00"/>
    <d v="1899-12-30T14:50:00"/>
    <d v="1899-12-30T03:56:00"/>
    <n v="3"/>
    <s v="-"/>
    <m/>
    <x v="3"/>
    <s v="К-1 Карайского нмр"/>
    <x v="5"/>
    <x v="9"/>
    <s v="СУ ЭЦН "/>
    <s v="АО АВ-0,4 400А на гидравлическую установку &quot;Нефтебурсервис&quot;. ТМ зафиксировала три броска тока по Ф.6-2 на 46А (на 690 А по 0,4кВ). ЦДНГ-9 распечатки предоставить отказывается."/>
    <n v="1.78"/>
    <n v="0.86"/>
    <n v="2.64"/>
    <m/>
    <m/>
    <m/>
    <m/>
    <m/>
    <m/>
    <m/>
    <m/>
    <m/>
    <s v="КП24"/>
    <m/>
    <m/>
    <m/>
    <s v="т"/>
    <m/>
    <m/>
  </r>
  <r>
    <x v="5"/>
    <x v="15"/>
    <s v="ООО &quot;СЭС&quot;"/>
    <x v="18"/>
    <d v="1899-12-30T20:26:00"/>
    <d v="2014-06-12T00:00:00"/>
    <d v="1899-12-30T21:00:00"/>
    <d v="1899-12-30T00:34:00"/>
    <n v="1"/>
    <s v="-"/>
    <s v="-"/>
    <x v="3"/>
    <s v="скв.208 Ломовое нмр"/>
    <x v="5"/>
    <x v="10"/>
    <s v="ДЭС"/>
    <s v="АО ДЭС СФ ООО &quot;СЭС&quot; "/>
    <n v="1.75"/>
    <n v="0.67"/>
    <n v="2.42"/>
    <m/>
    <m/>
    <s v="-"/>
    <s v="-"/>
    <s v="-"/>
    <s v="-"/>
    <s v="-"/>
    <s v="-"/>
    <s v="-"/>
    <s v="КП24"/>
    <s v="-"/>
    <s v="-"/>
    <m/>
    <s v="т"/>
    <m/>
    <m/>
  </r>
  <r>
    <x v="5"/>
    <x v="15"/>
    <s v="ООО &quot;ЭНТ&quot;"/>
    <x v="335"/>
    <s v="-"/>
    <s v="-"/>
    <s v="-"/>
    <s v="-"/>
    <s v="-"/>
    <s v="-"/>
    <s v="-"/>
    <x v="6"/>
    <s v="-"/>
    <x v="7"/>
    <x v="8"/>
    <s v="-"/>
    <s v="-"/>
    <m/>
    <m/>
    <m/>
    <s v="-"/>
    <s v="-"/>
    <s v="-"/>
    <s v="-"/>
    <s v="-"/>
    <s v="-"/>
    <s v="-"/>
    <s v="-"/>
    <s v="-"/>
    <s v="-"/>
    <s v="-"/>
    <s v="-"/>
    <s v="нарушений не было"/>
    <m/>
    <m/>
    <m/>
  </r>
  <r>
    <x v="5"/>
    <x v="15"/>
    <s v="ОАО &quot;Тюменьэнерго&quot;"/>
    <x v="139"/>
    <d v="1899-12-30T14:11:00"/>
    <d v="2014-06-14T00:00:00"/>
    <d v="1899-12-30T14:11:00"/>
    <d v="1899-12-30T00:00:00"/>
    <n v="23"/>
    <m/>
    <m/>
    <x v="5"/>
    <s v="СУ ЭЦН ЦДНГ-1,2,3,4,7,8"/>
    <x v="4"/>
    <x v="9"/>
    <s v="СУ ЭЦН "/>
    <s v="Остановка СУ ЭЦН по посадке напряжения в сети 220 кВ ОАО &quot;Тюменьэнерго&quot;."/>
    <n v="1.18"/>
    <n v="0.81"/>
    <n v="1.99"/>
    <s v=" -"/>
    <s v=" -"/>
    <s v=" -"/>
    <s v=" -"/>
    <s v=" -"/>
    <s v=" -"/>
    <s v=" -"/>
    <s v=" -"/>
    <s v=" -"/>
    <s v="КП18"/>
    <s v=" -"/>
    <s v=" -"/>
    <m/>
    <m/>
    <m/>
    <m/>
  </r>
  <r>
    <x v="5"/>
    <x v="15"/>
    <s v="ООО &quot;СЭС&quot;"/>
    <x v="139"/>
    <s v="12:52"/>
    <d v="2014-06-14T00:00:00"/>
    <s v="13:00"/>
    <d v="1899-12-30T00:08:00"/>
    <n v="1"/>
    <s v="-"/>
    <s v="-"/>
    <x v="3"/>
    <s v="ДЭС скв. 241Р Первомайского нмр"/>
    <x v="5"/>
    <x v="10"/>
    <s v="ДЭС"/>
    <s v="АО ДЭС СФ ООО &quot;СЭС&quot; "/>
    <m/>
    <n v="0.4"/>
    <n v="0.4"/>
    <s v="ДУ"/>
    <s v=" -"/>
    <s v=" -"/>
    <s v=" -"/>
    <s v=" -"/>
    <s v=" -"/>
    <s v=" -"/>
    <s v=" -"/>
    <s v=" -"/>
    <s v="КП24"/>
    <s v=" -"/>
    <s v=" -"/>
    <m/>
    <s v="т"/>
    <m/>
    <m/>
  </r>
  <r>
    <x v="5"/>
    <x v="15"/>
    <s v="ООО &quot;ЭНТ&quot;"/>
    <x v="139"/>
    <d v="1899-12-30T12:25:00"/>
    <d v="2014-06-14T00:00:00"/>
    <d v="1899-12-30T15:02:00"/>
    <d v="1899-12-30T02:37:00"/>
    <n v="1"/>
    <s v="-"/>
    <m/>
    <x v="3"/>
    <s v="К-70 скв.461 Советское _x000a_нмр"/>
    <x v="5"/>
    <x v="9"/>
    <s v="СУ СКН_x000a_ К-70 скв.461"/>
    <s v="АО АВ-0,4 кВ в СУ СКН, КЗ МП. Выполнена замена МП."/>
    <n v="0.15"/>
    <m/>
    <n v="0.15"/>
    <m/>
    <m/>
    <m/>
    <m/>
    <m/>
    <m/>
    <m/>
    <m/>
    <m/>
    <s v="КП24"/>
    <m/>
    <m/>
    <m/>
    <s v="т"/>
    <m/>
    <m/>
  </r>
  <r>
    <x v="5"/>
    <x v="15"/>
    <s v="ООО &quot;Норд-Сервис&quot;"/>
    <x v="140"/>
    <d v="1899-12-30T13:50:00"/>
    <d v="2014-06-15T00:00:00"/>
    <d v="1899-12-30T15:27:00"/>
    <d v="1899-12-30T01:37:00"/>
    <n v="66"/>
    <s v="-"/>
    <s v="-"/>
    <x v="5"/>
    <s v="ГПЭС Черемшанская"/>
    <x v="5"/>
    <x v="1"/>
    <s v="ГПЭС "/>
    <s v="АО ГПЭС Южно-Черемшанского нмр (тяжелая детонация цилиндров), перевод нагрузки К-1, 2, 2бис, 3, 8, 14 на питание от ПС-110/35/6кВ &quot;Черемшанская&quot;."/>
    <n v="24.15"/>
    <n v="13.18"/>
    <n v="37.33"/>
    <s v="ДУ"/>
    <m/>
    <m/>
    <m/>
    <m/>
    <m/>
    <m/>
    <m/>
    <m/>
    <s v="КП18"/>
    <m/>
    <m/>
    <m/>
    <m/>
    <m/>
    <m/>
  </r>
  <r>
    <x v="5"/>
    <x v="15"/>
    <s v="ООО &quot;ЭНТ&quot;"/>
    <x v="140"/>
    <d v="1899-12-30T08:36:00"/>
    <d v="2014-06-15T00:00:00"/>
    <d v="1899-12-30T12:50:00"/>
    <d v="1899-12-30T04:14:00"/>
    <n v="1"/>
    <m/>
    <m/>
    <x v="3"/>
    <s v="К-73 скв.836 Советское _x000a_нмр"/>
    <x v="5"/>
    <x v="9"/>
    <s v="СУ СКН_x000a_ К-73 скв.836"/>
    <s v="АО АВ-0,4 кВ в СУ СКН. КЗ обмотки статора ЭД, выполнена замена."/>
    <n v="0.19"/>
    <m/>
    <n v="0.19"/>
    <m/>
    <m/>
    <m/>
    <m/>
    <m/>
    <m/>
    <m/>
    <m/>
    <m/>
    <s v="КП24"/>
    <m/>
    <m/>
    <m/>
    <s v="т"/>
    <m/>
    <m/>
  </r>
  <r>
    <x v="5"/>
    <x v="15"/>
    <s v="ООО &quot;ЭНТ&quot;"/>
    <x v="141"/>
    <d v="1899-12-30T03:26:00"/>
    <d v="2014-06-16T00:00:00"/>
    <d v="1899-12-30T12:25:00"/>
    <d v="1899-12-30T08:59:00"/>
    <n v="1"/>
    <m/>
    <m/>
    <x v="3"/>
    <s v="К-127 скв.1607 Советское нмр"/>
    <x v="5"/>
    <x v="9"/>
    <s v="СУ СКН_x000a_ К-127 скв.1607"/>
    <s v="АО АВ-0,4 кВ в СУ СКН. КЗ обмотки статора ЭД, выполнена замена."/>
    <m/>
    <n v="0.86"/>
    <n v="0.86"/>
    <m/>
    <m/>
    <m/>
    <m/>
    <m/>
    <m/>
    <m/>
    <m/>
    <m/>
    <s v="КП24"/>
    <m/>
    <m/>
    <m/>
    <s v="т"/>
    <m/>
    <m/>
  </r>
  <r>
    <x v="5"/>
    <x v="15"/>
    <s v="ООО &quot;ЭНТ&quot;"/>
    <x v="141"/>
    <d v="1899-12-30T19:19:00"/>
    <d v="2014-06-16T00:00:00"/>
    <d v="1899-12-30T21:07:00"/>
    <d v="1899-12-30T01:48:00"/>
    <n v="1"/>
    <s v="ТО АПВ"/>
    <s v="АПВН, РПВН."/>
    <x v="2"/>
    <s v="Ф.12-10"/>
    <x v="2"/>
    <x v="2"/>
    <s v="Ф.12-10"/>
    <s v="ПС-35/6кВ №412 АО ВЛ-6кВ Ф.12-10 действием ТО, АПВН, РПВН. При осмотре обнаружено упавшее дерево на ВЛ в пролете оп.№27/2-28/2 (растущеее вне охранной зоны).  Дерево убрали, повреждения проводов нет"/>
    <n v="0.52"/>
    <n v="0.5"/>
    <n v="1.02"/>
    <s v="ТЧ"/>
    <m/>
    <m/>
    <m/>
    <m/>
    <m/>
    <m/>
    <m/>
    <m/>
    <s v="КП19"/>
    <m/>
    <m/>
    <m/>
    <m/>
    <m/>
    <m/>
  </r>
  <r>
    <x v="5"/>
    <x v="15"/>
    <s v="ООО &quot;ЭНТ&quot;"/>
    <x v="142"/>
    <d v="1899-12-30T18:24:00"/>
    <d v="2014-06-18T00:00:00"/>
    <d v="1899-12-30T11:58:00"/>
    <d v="1899-12-30T17:34:00"/>
    <n v="1"/>
    <m/>
    <m/>
    <x v="3"/>
    <s v="К-46 скв.1032 Советское нмр"/>
    <x v="5"/>
    <x v="9"/>
    <s v="СУ СКН_x000a_К-46 скв.1032 "/>
    <s v="АО АВ-0,4 кВ в СУ СКН. КЗ обмотки статора ЭД., выполнена замена."/>
    <n v="0.67"/>
    <m/>
    <n v="0.67"/>
    <m/>
    <m/>
    <m/>
    <m/>
    <m/>
    <m/>
    <m/>
    <m/>
    <m/>
    <s v="КП24"/>
    <m/>
    <m/>
    <m/>
    <s v="т"/>
    <m/>
    <m/>
  </r>
  <r>
    <x v="5"/>
    <x v="15"/>
    <s v="ООО &quot;ЭНТ&quot;"/>
    <x v="142"/>
    <d v="1899-12-30T14:06:00"/>
    <d v="2014-06-17T00:00:00"/>
    <d v="1899-12-30T14:54:00"/>
    <d v="1899-12-30T00:48:00"/>
    <n v="2"/>
    <s v="ТО АПВ"/>
    <s v="АПВН, РПВН."/>
    <x v="5"/>
    <s v="Ф.Б1-1"/>
    <x v="2"/>
    <x v="2"/>
    <s v="Ф.Б1-1"/>
    <s v="БРУ-6 №1 БКНС-14 АО ВЛ-6кВ Ф.Б1-1 действием ТО, АПВН, РПВН. После отключения ЛР-6кВ на оп.№47/2 отпайка на &quot;Башнефть&quot;, В-6 ФБ1-1 успешно включен"/>
    <n v="0.02"/>
    <n v="1.19"/>
    <n v="1.21"/>
    <s v="ТЧ"/>
    <m/>
    <m/>
    <m/>
    <m/>
    <m/>
    <m/>
    <m/>
    <m/>
    <s v="КП18"/>
    <m/>
    <m/>
    <m/>
    <m/>
    <m/>
    <m/>
  </r>
  <r>
    <x v="5"/>
    <x v="15"/>
    <s v="ООО &quot;СЭС&quot;"/>
    <x v="143"/>
    <d v="1899-12-30T15:04:00"/>
    <d v="2014-06-18T00:00:00"/>
    <d v="1899-12-30T19:36:00"/>
    <d v="1899-12-30T04:32:00"/>
    <n v="2"/>
    <s v="-"/>
    <s v="-"/>
    <x v="3"/>
    <s v="ДЭС К-7 Озерного нмр"/>
    <x v="5"/>
    <x v="10"/>
    <s v="ДЭС"/>
    <s v="АО ДЭС СФ ООО &quot;СЭС&quot;  "/>
    <n v="1.1000000000000001"/>
    <n v="1.32"/>
    <n v="2.42"/>
    <s v="ДУ"/>
    <s v="-"/>
    <s v="-"/>
    <s v="-"/>
    <s v="-"/>
    <s v="-"/>
    <s v="-"/>
    <s v="-"/>
    <s v="-"/>
    <s v="КП24"/>
    <s v="-"/>
    <s v="-"/>
    <m/>
    <s v="т"/>
    <m/>
    <m/>
  </r>
  <r>
    <x v="5"/>
    <x v="15"/>
    <s v="ООО &quot;Римера сервис&quot;"/>
    <x v="144"/>
    <d v="1899-12-30T15:02:00"/>
    <d v="2014-06-19T00:00:00"/>
    <d v="1899-12-30T15:38:00"/>
    <d v="1899-12-30T00:36:00"/>
    <n v="1"/>
    <s v="-"/>
    <s v="-"/>
    <x v="3"/>
    <s v="К-9 скв.196 З.Полуденное _x000a_нмр"/>
    <x v="5"/>
    <x v="9"/>
    <s v="СУ скв.196"/>
    <s v="АО АВ-0,4кВ в КТПН-6/0,4кВ, Iн=630А, Iр=450А. Запрошены распечатки журнала событий СУ ЭЦН."/>
    <n v="0.95"/>
    <n v="0.15"/>
    <n v="1.0999999999999999"/>
    <s v="-"/>
    <s v="-"/>
    <s v="-"/>
    <s v="-"/>
    <s v="-"/>
    <s v="-"/>
    <s v="-"/>
    <s v="-"/>
    <s v="-"/>
    <s v="КП24"/>
    <s v="-"/>
    <s v="-"/>
    <m/>
    <s v="т"/>
    <m/>
    <m/>
  </r>
  <r>
    <x v="5"/>
    <x v="15"/>
    <s v="ООО &quot;СЭС&quot;"/>
    <x v="145"/>
    <d v="1899-12-30T09:32:00"/>
    <d v="2014-06-20T00:00:00"/>
    <d v="1899-12-30T11:09:00"/>
    <d v="1899-12-30T01:37:00"/>
    <d v="1900-01-02T00:00:00"/>
    <s v="-"/>
    <s v="-"/>
    <x v="5"/>
    <s v="ДЭС К-5 Озерного нмр"/>
    <x v="5"/>
    <x v="10"/>
    <s v="ДЭС"/>
    <s v="АО ДЭС СФ ООО &quot;СЭС&quot;  "/>
    <n v="2.73"/>
    <n v="5.43"/>
    <n v="8.16"/>
    <s v="ДУ"/>
    <s v="-"/>
    <s v="-"/>
    <s v="-"/>
    <s v="-"/>
    <s v="-"/>
    <s v="-"/>
    <s v="-"/>
    <s v="-"/>
    <s v="КП18"/>
    <s v="-"/>
    <s v="-"/>
    <m/>
    <m/>
    <m/>
    <m/>
  </r>
  <r>
    <x v="5"/>
    <x v="15"/>
    <s v="ООО &quot;Римера сервис&quot;"/>
    <x v="145"/>
    <d v="1899-12-30T04:15:00"/>
    <d v="2014-06-20T00:00:00"/>
    <d v="1899-12-30T06:18:00"/>
    <d v="1899-12-30T02:03:00"/>
    <d v="1899-12-31T00:00:00"/>
    <s v="-"/>
    <s v="-"/>
    <x v="3"/>
    <s v="К-17 скв.103 Онтонигайское нмр"/>
    <x v="5"/>
    <x v="9"/>
    <s v="СУ скв.103"/>
    <s v="АО АВ-0,4кВ в КТПН-6/0,4кВ, Iн=400А, Iр=210А. Запрошены распечатки журнала событий СУ ЭЦН. Неисправность СУ ЭЦН."/>
    <n v="0.05"/>
    <n v="2.0499999999999998"/>
    <n v="2.0999999999999996"/>
    <s v="-"/>
    <s v="-"/>
    <s v="-"/>
    <s v="-"/>
    <s v="-"/>
    <s v="-"/>
    <s v="-"/>
    <s v="-"/>
    <s v="-"/>
    <s v="КП24"/>
    <s v="-"/>
    <s v="-"/>
    <s v="В соответствии с МУ № П1-01.05 М-0006  В.2.00, событие не подлежат анализу."/>
    <s v="т"/>
    <m/>
    <m/>
  </r>
  <r>
    <x v="5"/>
    <x v="15"/>
    <s v="ООО &quot;ЭНТ&quot;"/>
    <x v="146"/>
    <d v="1899-12-30T06:58:00"/>
    <d v="2014-06-21T00:00:00"/>
    <d v="1899-12-30T06:58:00"/>
    <d v="1899-12-30T00:00:00"/>
    <d v="1900-02-19T00:00:00"/>
    <s v="-"/>
    <s v="АПВУ"/>
    <x v="2"/>
    <s v="ВЛ-35 ЦЛ-4, ЦЛ-7"/>
    <x v="0"/>
    <x v="2"/>
    <s v="ВЛ-35 ЦЛ-4, ЦЛ-7"/>
    <s v="ПС-110/35/6кВ &quot;Катыльгинская&quot; АО ВЛ-35 ЦЛ-4, ЦЛ-7 действием МТЗ-2ст., АПВ успешно, Гроза. Выполнен полный осмотр ВЛ следы перекрытия на оп.№84, разрушение 1 изолятора в гирлянде ф.А, В. повреждения провода нет"/>
    <n v="2.88"/>
    <n v="14.68"/>
    <n v="17.559999999999999"/>
    <s v="ТЧ"/>
    <m/>
    <m/>
    <m/>
    <m/>
    <m/>
    <m/>
    <s v="-"/>
    <m/>
    <s v="КП11"/>
    <m/>
    <m/>
    <m/>
    <m/>
    <m/>
    <m/>
  </r>
  <r>
    <x v="5"/>
    <x v="15"/>
    <s v="ООО &quot;ЭНТ&quot;"/>
    <x v="146"/>
    <d v="1899-12-30T03:01:00"/>
    <d v="2014-06-21T00:00:00"/>
    <d v="1899-12-30T10:20:00"/>
    <d v="1899-12-30T07:19:00"/>
    <d v="1900-01-01T00:00:00"/>
    <s v="-"/>
    <s v="-"/>
    <x v="0"/>
    <s v="В-6 Ввод-1, 2 КУВ-6кВ К-247"/>
    <x v="2"/>
    <x v="2"/>
    <s v="В-6 Ввод-1, 2 КУВ-6кВ К-247"/>
    <s v="АО В-6кВ Ввод-1, 2 КУВ-6кВ К-247, АО АВ ШУ &quot;Ввода-1, 2&quot;, причина выясняется.  Изменение заводской схемы цепей РЗА при ПНР."/>
    <n v="27.8"/>
    <n v="8.6999999999999993"/>
    <n v="36.5"/>
    <s v="РЗА"/>
    <m/>
    <m/>
    <m/>
    <m/>
    <m/>
    <m/>
    <m/>
    <m/>
    <s v="КП10"/>
    <s v="ПУ9"/>
    <m/>
    <m/>
    <m/>
    <m/>
    <m/>
  </r>
  <r>
    <x v="5"/>
    <x v="15"/>
    <s v="ООО &quot;СЭС&quot;"/>
    <x v="146"/>
    <d v="1899-12-30T08:02:00"/>
    <d v="2014-06-21T00:00:00"/>
    <d v="1899-12-30T14:54:00"/>
    <d v="1899-12-30T06:52:00"/>
    <d v="1900-01-02T00:00:00"/>
    <s v="-"/>
    <s v="-"/>
    <x v="5"/>
    <s v="ДЭС К-5 Озерного нмр"/>
    <x v="5"/>
    <x v="10"/>
    <s v="ДЭС"/>
    <s v="АО ДЭС СФ ООО &quot;СЭС&quot;  "/>
    <n v="11.62"/>
    <n v="15.41"/>
    <n v="27.03"/>
    <s v="ДУ"/>
    <s v="-"/>
    <s v="-"/>
    <s v="-"/>
    <s v="-"/>
    <s v="-"/>
    <s v="-"/>
    <s v="-"/>
    <s v="-"/>
    <s v="КП18"/>
    <s v="-"/>
    <s v="-"/>
    <m/>
    <m/>
    <m/>
    <m/>
  </r>
  <r>
    <x v="5"/>
    <x v="15"/>
    <s v="ООО &quot;Римера сервис&quot;"/>
    <x v="146"/>
    <d v="1899-12-30T20:48:00"/>
    <d v="2014-06-21T00:00:00"/>
    <d v="1899-12-30T21:12:00"/>
    <d v="1899-12-30T00:24:00"/>
    <d v="1899-12-31T00:00:00"/>
    <s v="-"/>
    <s v="-"/>
    <x v="3"/>
    <s v="К-9 скв.197 Западно-Полуденное  нмр"/>
    <x v="5"/>
    <x v="9"/>
    <s v="СУ скв.196"/>
    <s v="АО АВ-0,4кВ Iн-630А  I раб-450А запрошены распечатки журнала событий СУ ЭЦН "/>
    <n v="0.74"/>
    <m/>
    <n v="0.74"/>
    <s v="-"/>
    <s v="-"/>
    <s v="-"/>
    <s v="-"/>
    <s v="-"/>
    <s v="-"/>
    <s v="-"/>
    <s v="-"/>
    <s v="-"/>
    <s v="КП24"/>
    <s v="-"/>
    <s v="-"/>
    <m/>
    <s v="т"/>
    <m/>
    <m/>
  </r>
  <r>
    <x v="5"/>
    <x v="15"/>
    <s v="ООО &quot;Римера сервис&quot;"/>
    <x v="147"/>
    <d v="1899-12-30T16:18:00"/>
    <d v="2014-06-22T00:00:00"/>
    <d v="1899-12-30T16:50:00"/>
    <d v="1899-12-30T00:32:00"/>
    <d v="1899-12-31T00:00:00"/>
    <s v="-"/>
    <s v="-"/>
    <x v="3"/>
    <s v="К-9 скв.196 Западно-Полуденное  нмр"/>
    <x v="5"/>
    <x v="9"/>
    <s v="СУ скв.196"/>
    <s v="АО АВ-0,4кВ в КТПН-6/0,4 кВ (Iн-630А  Iраб-450А), запрошены распечатки журнала событий СУ ЭЦН. "/>
    <n v="0.95"/>
    <m/>
    <n v="0.98"/>
    <m/>
    <m/>
    <m/>
    <m/>
    <m/>
    <m/>
    <m/>
    <m/>
    <m/>
    <s v="КП24"/>
    <m/>
    <m/>
    <m/>
    <s v="т"/>
    <m/>
    <m/>
  </r>
  <r>
    <x v="5"/>
    <x v="15"/>
    <s v="ООО &quot;Римера сервис&quot;"/>
    <x v="147"/>
    <d v="1899-12-30T21:43:00"/>
    <d v="2014-06-22T00:00:00"/>
    <d v="1899-12-30T22:05:00"/>
    <d v="1899-12-30T00:22:00"/>
    <d v="1899-12-31T00:00:00"/>
    <s v="-"/>
    <s v="-"/>
    <x v="3"/>
    <s v="К-9 скв.197 Западно-Полуденное  нмр"/>
    <x v="5"/>
    <x v="9"/>
    <s v="СУ скв.197"/>
    <s v="АО АВ-0,4кВ в КТПН-6/0,4 кВ (Iн-1000А  Iраб-630А), запрошены распечатки журнала событий СУ ЭЦН. "/>
    <n v="0.26"/>
    <m/>
    <n v="0.26"/>
    <m/>
    <m/>
    <m/>
    <m/>
    <m/>
    <m/>
    <m/>
    <m/>
    <m/>
    <s v="КП24"/>
    <m/>
    <m/>
    <m/>
    <s v="т"/>
    <m/>
    <m/>
  </r>
  <r>
    <x v="5"/>
    <x v="15"/>
    <s v="ООО &quot;ЭНТ&quot;"/>
    <x v="148"/>
    <d v="1899-12-30T21:59:00"/>
    <d v="2014-06-23T00:00:00"/>
    <d v="1899-12-30T21:59:00"/>
    <d v="1899-12-30T00:00:00"/>
    <n v="20"/>
    <s v="ДЗТ, МТЗ, АПВ"/>
    <s v="АПВН"/>
    <x v="0"/>
    <s v="ВЛ-35 ЦЛ-7"/>
    <x v="0"/>
    <x v="2"/>
    <s v="ВЛ-35 ЦЛ-7"/>
    <s v="ПС 35/6 кВ №401 отключение 2Т действием &quot;ДЗТ&quot; АО ВЛ-35 ЦЛ-7 ПС-110/35/6 кВ &quot;Катыльгинская&quot; действием МТЗ, АПВН. ПС 35/6 кВ №401 повреждение В-35 2Т, выведен в ремонт (дефект завода-изготовителя). ВЛ-35 ЦЛ-7 в 00:15 РПВУ. ПС-35/6 кВ №420, 410, 401 работа АВР-6 успешно."/>
    <n v="0.93"/>
    <n v="2.2999999999999998"/>
    <n v="3.23"/>
    <s v="В"/>
    <m/>
    <m/>
    <m/>
    <m/>
    <m/>
    <m/>
    <m/>
    <m/>
    <s v="КП9"/>
    <m/>
    <m/>
    <m/>
    <m/>
    <m/>
    <m/>
  </r>
  <r>
    <x v="5"/>
    <x v="15"/>
    <s v="ООО &quot;ЭНТ&quot;"/>
    <x v="149"/>
    <d v="1899-12-30T16:00:00"/>
    <d v="2014-06-24T00:00:00"/>
    <d v="1899-12-30T19:37:00"/>
    <d v="1899-12-30T03:37:00"/>
    <n v="6"/>
    <s v="ТО"/>
    <s v="АПВ нет"/>
    <x v="0"/>
    <s v="КЛ-10 Р-14"/>
    <x v="2"/>
    <x v="5"/>
    <s v="КЛ-10 Ф.Р-14"/>
    <s v="АО В-10кВ яч.14 на ПС-220/10 &quot;Раскино&quot; действием ТО. АПВ не введено. КЗ кабельной муфты КЛ-10кВ в яч.9 ПС-10/35 №127."/>
    <n v="0.14000000000000001"/>
    <n v="25.04"/>
    <n v="25.18"/>
    <s v="КМ"/>
    <m/>
    <m/>
    <m/>
    <m/>
    <m/>
    <m/>
    <m/>
    <m/>
    <s v="КП24"/>
    <s v="ПУ9"/>
    <s v="-"/>
    <s v="Автономное нмр"/>
    <m/>
    <m/>
    <m/>
  </r>
  <r>
    <x v="5"/>
    <x v="15"/>
    <s v="ООО &quot;ЭНТ&quot;"/>
    <x v="149"/>
    <d v="1899-12-30T14:46:00"/>
    <d v="2014-06-24T00:00:00"/>
    <d v="1899-12-30T14:46:00"/>
    <d v="1899-12-30T00:00:00"/>
    <n v="5"/>
    <s v="-"/>
    <s v="-"/>
    <x v="3"/>
    <s v="З.Полуденное нмр СУ ЭЦН "/>
    <x v="5"/>
    <x v="9"/>
    <s v=" СУ ЭЦН "/>
    <s v="Посадка напряжения, остановка ЭЦН при перезапуске агрегата на БКНС-12"/>
    <n v="0.47"/>
    <n v="0.18"/>
    <n v="0.7"/>
    <m/>
    <m/>
    <m/>
    <m/>
    <m/>
    <m/>
    <m/>
    <m/>
    <m/>
    <s v="КП24"/>
    <m/>
    <m/>
    <m/>
    <s v="т"/>
    <m/>
    <m/>
  </r>
  <r>
    <x v="5"/>
    <x v="15"/>
    <s v="ООО &quot;Римера сервис&quot;"/>
    <x v="149"/>
    <d v="1899-12-30T16:14:00"/>
    <d v="2014-06-24T00:00:00"/>
    <d v="1899-12-30T17:25:00"/>
    <d v="1899-12-30T01:11:00"/>
    <n v="1"/>
    <s v="-"/>
    <s v="-"/>
    <x v="3"/>
    <s v="К-9 скв.196 Западно-Полуденное  нмр"/>
    <x v="5"/>
    <x v="9"/>
    <s v="СУ скв.196"/>
    <s v="АО АВ-0,4кВ в КТПН-6/0,4 кВ (Iн-630А  Iраб-450А), запрошены распечатки журнала событий СУ ЭЦН. "/>
    <n v="0.95"/>
    <n v="1.33"/>
    <n v="2.2999999999999998"/>
    <m/>
    <m/>
    <m/>
    <m/>
    <m/>
    <m/>
    <m/>
    <m/>
    <m/>
    <s v="КП24"/>
    <m/>
    <m/>
    <m/>
    <s v="т"/>
    <m/>
    <m/>
  </r>
  <r>
    <x v="5"/>
    <x v="15"/>
    <s v="ООО &quot;ЭНТ&quot;"/>
    <x v="149"/>
    <d v="1899-12-30T19:12:00"/>
    <d v="2014-06-24T00:00:00"/>
    <d v="1899-12-30T19:12:00"/>
    <d v="1899-12-30T00:00:00"/>
    <n v="9"/>
    <s v="-"/>
    <s v="-"/>
    <x v="3"/>
    <s v="Крапивинское нмр СУ ЭЦН "/>
    <x v="5"/>
    <x v="9"/>
    <s v=" СУ ЭЦН "/>
    <s v="Остановка СУ ЭЦН по ТМ и &quot;Черный ящик&quot; ПС событий не зафиксировали. На графиках колебаний уровней напряжения не было. Запрошены распечатки журнала событий СУ ЭЦН."/>
    <n v="1.24"/>
    <n v="0.69"/>
    <n v="1.9"/>
    <m/>
    <m/>
    <m/>
    <m/>
    <m/>
    <m/>
    <m/>
    <m/>
    <m/>
    <s v="КП24"/>
    <m/>
    <m/>
    <m/>
    <s v="т"/>
    <m/>
    <m/>
  </r>
  <r>
    <x v="5"/>
    <x v="15"/>
    <s v="ООО &quot;Норд-Сервис&quot;"/>
    <x v="150"/>
    <d v="1899-12-30T12:29:00"/>
    <d v="2014-06-25T00:00:00"/>
    <d v="1899-12-30T12:31:00"/>
    <d v="1899-12-30T00:02:00"/>
    <n v="26"/>
    <s v="-"/>
    <s v="-"/>
    <x v="5"/>
    <s v="ГПЭС Черемшанская"/>
    <x v="5"/>
    <x v="1"/>
    <s v="ГПЭС "/>
    <s v="АО ГПЭС Черемшанская ООО &quot;Норд Сервис&quot;"/>
    <n v="4.0599999999999996"/>
    <n v="2"/>
    <n v="6.06"/>
    <s v="ДУ"/>
    <m/>
    <m/>
    <m/>
    <m/>
    <m/>
    <m/>
    <m/>
    <m/>
    <s v="КП18"/>
    <m/>
    <m/>
    <m/>
    <m/>
    <m/>
    <m/>
  </r>
  <r>
    <x v="5"/>
    <x v="15"/>
    <s v="ООО &quot;ЭНТ&quot;"/>
    <x v="150"/>
    <d v="1899-12-30T19:54:00"/>
    <d v="2014-06-25T00:00:00"/>
    <d v="1899-12-30T19:54:00"/>
    <d v="1899-12-30T00:00:00"/>
    <n v="6"/>
    <s v="ТО АПВ"/>
    <s v="АПВУ"/>
    <x v="2"/>
    <s v="Катыльгинское, Оленье, Онтонигайское нмр."/>
    <x v="2"/>
    <x v="2"/>
    <s v="Ф.12-10"/>
    <s v="ПС-35/6кВ №412. АО ВЛ-6кВ Ф.12-10 действием ТО, АПВУ. Посадка напряжения. Гроза. Бюллетень погоды №176 от 25.06.14. Выполнен осмотр ВЛ замечаний не выявлено."/>
    <n v="0.76"/>
    <n v="0.42"/>
    <n v="1.18"/>
    <s v="ТЧ"/>
    <m/>
    <m/>
    <m/>
    <m/>
    <m/>
    <m/>
    <m/>
    <m/>
    <s v="КП11"/>
    <m/>
    <m/>
    <m/>
    <m/>
    <m/>
    <m/>
  </r>
  <r>
    <x v="5"/>
    <x v="15"/>
    <s v="ООО &quot;ЭНТ&quot;"/>
    <x v="150"/>
    <d v="1899-12-30T20:35:00"/>
    <d v="2014-06-25T00:00:00"/>
    <d v="1899-12-30T20:35:00"/>
    <d v="1899-12-30T00:00:00"/>
    <n v="7"/>
    <s v="АО АПВ"/>
    <s v="АПВУ"/>
    <x v="2"/>
    <s v="Ф.13-16"/>
    <x v="2"/>
    <x v="2"/>
    <s v="Ф.13-16"/>
    <s v="ПС-35/6кВ №113. АО ВЛ-6кВ Ф.13-16 блинкер АО, АПВУ. Гроза. Бюллетень погоды №176 от 25.06.14. Выполнен частичный осмотр ВЛ замечаний не выявлено (зона затопления)."/>
    <n v="0.11"/>
    <n v="0.18"/>
    <n v="0.28999999999999998"/>
    <s v="ТЧ"/>
    <m/>
    <m/>
    <m/>
    <m/>
    <m/>
    <m/>
    <m/>
    <m/>
    <s v="КП11"/>
    <m/>
    <m/>
    <m/>
    <m/>
    <m/>
    <m/>
  </r>
  <r>
    <x v="5"/>
    <x v="15"/>
    <s v="ООО &quot;ЭНТ&quot;"/>
    <x v="150"/>
    <d v="1899-12-30T20:41:00"/>
    <d v="2014-06-25T00:00:00"/>
    <d v="1899-12-30T20:41:00"/>
    <d v="1899-12-30T00:00:00"/>
    <n v="5"/>
    <s v="ТО АПВ"/>
    <s v="АПВУ"/>
    <x v="2"/>
    <s v="Ф.Б2-1 "/>
    <x v="2"/>
    <x v="2"/>
    <s v="Ф.Б2-1 "/>
    <s v="БРУ-6 БКНС-2. АО ВЛ-6кВ Ф.Б2-1 действием ТО, АПВУ. Гроза. Бюллетень погоды №176 от 25.06.14. Выполнен частичный осмотр ВЛ замечаний не выявлено (зона затопления)."/>
    <m/>
    <n v="0.54"/>
    <n v="0.54"/>
    <s v="ТЧ"/>
    <m/>
    <m/>
    <m/>
    <m/>
    <m/>
    <m/>
    <m/>
    <m/>
    <s v="КП11"/>
    <m/>
    <m/>
    <m/>
    <m/>
    <m/>
    <m/>
  </r>
  <r>
    <x v="5"/>
    <x v="15"/>
    <s v="ООО &quot;ЭНТ&quot;"/>
    <x v="150"/>
    <d v="1899-12-30T16:52:00"/>
    <d v="2014-06-25T00:00:00"/>
    <d v="1899-12-30T17:51:00"/>
    <d v="1899-12-30T00:59:00"/>
    <n v="2"/>
    <s v="-"/>
    <s v="-"/>
    <x v="3"/>
    <s v="К-27                             З-Полуденное  нмр"/>
    <x v="5"/>
    <x v="9"/>
    <s v="СУ ЭЦН                          К-27"/>
    <s v="АО АВ-0,4кВ в КТПН-6/0,4, выполнена ревизия ПР-0,4кВ, Запрошены распечатки со СУ ЭЦН."/>
    <n v="0.02"/>
    <n v="0.2"/>
    <n v="0.22"/>
    <m/>
    <m/>
    <m/>
    <m/>
    <m/>
    <m/>
    <m/>
    <m/>
    <m/>
    <s v="КП24"/>
    <m/>
    <m/>
    <m/>
    <s v="т"/>
    <m/>
    <m/>
  </r>
  <r>
    <x v="5"/>
    <x v="15"/>
    <s v="ООО &quot;ЭНТ&quot;"/>
    <x v="150"/>
    <d v="1899-12-30T14:27:00"/>
    <d v="2014-06-25T00:00:00"/>
    <d v="1899-12-30T14:58:00"/>
    <d v="1899-12-30T00:31:00"/>
    <n v="3"/>
    <s v="-"/>
    <s v="-"/>
    <x v="3"/>
    <s v="К-17                             З-Полуденное  нмр"/>
    <x v="5"/>
    <x v="9"/>
    <s v="СУ ЭЦН                          К-17"/>
    <s v="Остановка ЭЦН. Заявка от ЦДНГ-4 в 14-50, запуск скважин без ЭНТ в 14:58ч. Запрошены распечатки со СУ ЭЦН."/>
    <n v="0.18"/>
    <n v="0.09"/>
    <n v="0.27"/>
    <m/>
    <m/>
    <m/>
    <m/>
    <m/>
    <m/>
    <m/>
    <m/>
    <m/>
    <s v="КП24"/>
    <m/>
    <m/>
    <m/>
    <s v="т"/>
    <m/>
    <m/>
  </r>
  <r>
    <x v="5"/>
    <x v="15"/>
    <s v="ООО &quot;ЭНТ&quot;"/>
    <x v="150"/>
    <d v="1899-12-30T14:23:00"/>
    <d v="2014-06-25T00:00:00"/>
    <d v="1899-12-30T17:00:00"/>
    <d v="1899-12-30T02:37:00"/>
    <n v="3"/>
    <s v="-"/>
    <s v="-"/>
    <x v="0"/>
    <s v="К-23                             Советское нмр"/>
    <x v="5"/>
    <x v="9"/>
    <s v="СУ ЭЦН                          К-23"/>
    <s v="РУ-6кВ &quot;Очистные сооружения&quot; Ф.О-16. Излом шлейфа от ЛР-6 к ТП К-23. Неполнофазный режим. Выполнен ремонт.  "/>
    <n v="0.08"/>
    <n v="2.9"/>
    <n v="2.98"/>
    <s v="ТЧ"/>
    <m/>
    <m/>
    <m/>
    <m/>
    <m/>
    <m/>
    <m/>
    <m/>
    <s v="КП24"/>
    <m/>
    <m/>
    <m/>
    <m/>
    <m/>
    <m/>
  </r>
  <r>
    <x v="5"/>
    <x v="15"/>
    <s v="ООО &quot;Норд-Сервис&quot;"/>
    <x v="151"/>
    <d v="1899-12-30T00:20:00"/>
    <d v="2014-06-26T00:00:00"/>
    <d v="1899-12-30T00:22:00"/>
    <d v="1899-12-30T00:02:00"/>
    <n v="26"/>
    <s v="-"/>
    <s v="-"/>
    <x v="5"/>
    <s v="ГПЭС Черемшанская"/>
    <x v="5"/>
    <x v="1"/>
    <s v="ГПЭС "/>
    <s v="АО ГПЭС Черемшанская ООО &quot;Норд Сервис&quot;"/>
    <n v="3.85"/>
    <n v="1.39"/>
    <n v="5.2"/>
    <m/>
    <m/>
    <m/>
    <m/>
    <m/>
    <m/>
    <m/>
    <m/>
    <m/>
    <s v="КП18"/>
    <m/>
    <m/>
    <m/>
    <m/>
    <m/>
    <m/>
  </r>
  <r>
    <x v="5"/>
    <x v="15"/>
    <s v="ООО &quot;ЭНТ&quot;"/>
    <x v="151"/>
    <d v="1899-12-30T09:58:00"/>
    <d v="2014-06-26T00:00:00"/>
    <d v="1899-12-30T09:58:00"/>
    <d v="1899-12-30T00:00:00"/>
    <n v="63"/>
    <s v="МТЗ"/>
    <s v="АПВУ"/>
    <x v="2"/>
    <s v="ВЛ-35 ЦЛ-4"/>
    <x v="0"/>
    <x v="2"/>
    <s v="ВЛ-35 ЦЛ-4"/>
    <s v="ПС-110/35/6 кВ &quot;Катыльгинская&quot; АО ВЛ-35 кВ ЦЛ-4 действием МТЗ, АПВУ, посадка напряжения. Гроза. Бюллетень погоды № 177 b  от 26.06.14. Выполняется осмотр ВЛ."/>
    <n v="2.89"/>
    <n v="6"/>
    <n v="8.89"/>
    <m/>
    <m/>
    <m/>
    <m/>
    <m/>
    <m/>
    <m/>
    <m/>
    <m/>
    <s v="КП11"/>
    <m/>
    <m/>
    <m/>
    <m/>
    <m/>
    <m/>
  </r>
  <r>
    <x v="5"/>
    <x v="15"/>
    <s v="ООО &quot;СЭС&quot;"/>
    <x v="151"/>
    <d v="1899-12-30T11:26:00"/>
    <d v="2014-06-26T00:00:00"/>
    <d v="1899-12-30T12:01:00"/>
    <d v="1899-12-30T00:35:00"/>
    <n v="1"/>
    <s v="-"/>
    <s v="-"/>
    <x v="5"/>
    <s v="ДЭС скв. 241Р Первомайского нмр"/>
    <x v="5"/>
    <x v="10"/>
    <s v="ДЭС"/>
    <s v="АО ДЭС СФ ООО &quot;СЭС&quot; "/>
    <n v="1.33"/>
    <n v="0.4"/>
    <n v="1.73"/>
    <s v="ДУ"/>
    <s v=" -"/>
    <s v=" -"/>
    <s v=" -"/>
    <s v=" -"/>
    <s v=" -"/>
    <s v=" -"/>
    <s v=" -"/>
    <s v=" -"/>
    <s v="КП18"/>
    <s v=" -"/>
    <s v=" -"/>
    <m/>
    <m/>
    <m/>
    <m/>
  </r>
  <r>
    <x v="5"/>
    <x v="15"/>
    <s v="ООО &quot;ЭНТ&quot;"/>
    <x v="151"/>
    <d v="1899-12-30T16:40:00"/>
    <d v="2014-06-26T00:00:00"/>
    <d v="1899-12-30T16:40:00"/>
    <d v="1899-12-30T00:00:00"/>
    <n v="7"/>
    <s v="МТЗ,_x000a_АПВ"/>
    <s v="АПВУ"/>
    <x v="2"/>
    <s v="Ф.1-21"/>
    <x v="2"/>
    <x v="2"/>
    <s v="Ф.1-21 "/>
    <s v="ПС 35/6 кВ №501 АО ВЛ-6 кВ Ф.1-21 действием МТЗ, АПВУ. Гроза. Бюллетень погоды № 177 b  от 26.06.14. Выполняется осмотр ВЛ."/>
    <n v="0.37"/>
    <n v="1.29"/>
    <n v="1.66"/>
    <m/>
    <m/>
    <m/>
    <m/>
    <m/>
    <m/>
    <m/>
    <m/>
    <m/>
    <s v="КП11"/>
    <m/>
    <m/>
    <m/>
    <m/>
    <m/>
    <m/>
  </r>
  <r>
    <x v="5"/>
    <x v="15"/>
    <s v="ООО &quot;ЭНТ&quot;"/>
    <x v="152"/>
    <n v="0.58750000000000002"/>
    <d v="2014-06-27T00:00:00"/>
    <n v="0.69305555555555554"/>
    <d v="1899-12-30T02:32:00"/>
    <n v="1"/>
    <s v="-"/>
    <s v="-"/>
    <x v="3"/>
    <s v="К-5 скв.40 _x000a_Северное нмр"/>
    <x v="5"/>
    <x v="9"/>
    <s v="СУ скв.40"/>
    <s v="АО. КЗ обмотки статора ЭД СКН. Выполнена замена ЭД "/>
    <m/>
    <n v="0.4"/>
    <n v="0.4"/>
    <m/>
    <m/>
    <m/>
    <m/>
    <m/>
    <m/>
    <m/>
    <m/>
    <m/>
    <s v="КП24"/>
    <m/>
    <m/>
    <m/>
    <s v="т"/>
    <m/>
    <m/>
  </r>
  <r>
    <x v="5"/>
    <x v="15"/>
    <s v="ООО &quot;ЭНТ&quot;"/>
    <x v="153"/>
    <d v="1899-12-30T22:39:00"/>
    <d v="2014-06-28T00:00:00"/>
    <n v="0.94374999999999998"/>
    <d v="1899-12-30T00:00:00"/>
    <n v="1"/>
    <s v="-"/>
    <s v="-"/>
    <x v="3"/>
    <s v="К-63 скв.1044 _x000a_Первомайское нмр"/>
    <x v="5"/>
    <x v="9"/>
    <s v="СУ скв.1044"/>
    <s v="Остановка УЭЦН по пониженному напряжению. Запрошены распечатки журнала событий СУ ЭЦН. "/>
    <n v="0.1"/>
    <m/>
    <n v="0.1"/>
    <m/>
    <m/>
    <m/>
    <m/>
    <m/>
    <m/>
    <m/>
    <m/>
    <m/>
    <s v="КП24"/>
    <m/>
    <m/>
    <m/>
    <s v="т"/>
    <m/>
    <m/>
  </r>
  <r>
    <x v="5"/>
    <x v="15"/>
    <s v="ООО &quot;ЭНТ&quot;"/>
    <x v="153"/>
    <d v="1899-12-30T22:35:00"/>
    <d v="2014-06-29T00:00:00"/>
    <n v="0.74861111111111101"/>
    <d v="1899-12-30T19:23:00"/>
    <n v="1"/>
    <s v="МТЗ"/>
    <s v="РПВН (АПВ-нет)"/>
    <x v="2"/>
    <s v="Ф.29-19"/>
    <x v="2"/>
    <x v="2"/>
    <s v="Ф.29-19"/>
    <s v="ПС 35/6 кВ №129 АО ВЛ-6 кВ Ф.29-19 действием МТЗ, АПВ нет, РПВН.  вполнено разделение ВЛ-6кВ на оп.№66 (осмотр ВЛ-6кВ от по.№68 до ТП Од.скв.303р не возможен, нет дороги для автотранспорта, пешком (&quot;много свежих следов медведя, темное время суток&quot;).  29.06.14г. выполнен осмотр ВЛ на  спец. технике, Ф.29-19 пролет оп № 80-81 убрали упавшее дерево, оп.№ 81 земенен изолятор."/>
    <n v="0.02"/>
    <n v="4.5"/>
    <n v="4.5199999999999996"/>
    <s v="ТЧ"/>
    <m/>
    <m/>
    <m/>
    <m/>
    <m/>
    <m/>
    <m/>
    <m/>
    <s v="КП19"/>
    <s v="ПУ8"/>
    <s v="ПУ9"/>
    <m/>
    <m/>
    <m/>
    <m/>
  </r>
  <r>
    <x v="5"/>
    <x v="15"/>
    <s v="ООО &quot;ЭНТ&quot;"/>
    <x v="155"/>
    <d v="1899-12-30T18:40:00"/>
    <d v="2014-06-30T00:00:00"/>
    <n v="0.7944444444444444"/>
    <d v="1899-12-30T00:24:00"/>
    <n v="15"/>
    <s v="МТЗ,_x000a_АПВ"/>
    <s v="АПВН, РПВУ"/>
    <x v="1"/>
    <s v="Ф.9-8"/>
    <x v="2"/>
    <x v="2"/>
    <s v="Ф.9-8"/>
    <s v="ПС 35/6 кВ №109 АО ВЛ-6 кВ действием МТЗ, АПВН, РПВУ. КЗ КЛ-0.4 кВ 3-х скв. на К-202 (при попытке хищения КЛ-0,4 кВ). Сообщено сотрудникам ООО ЧОП &quot;РН-Охрана-Томск&quot;. "/>
    <n v="8.85"/>
    <n v="1.21"/>
    <n v="10.06"/>
    <m/>
    <m/>
    <m/>
    <m/>
    <m/>
    <m/>
    <m/>
    <m/>
    <m/>
    <s v="КП20"/>
    <m/>
    <m/>
    <m/>
    <m/>
    <s v="с"/>
    <m/>
  </r>
  <r>
    <x v="5"/>
    <x v="15"/>
    <s v="ООО &quot;ЭНТ&quot;"/>
    <x v="155"/>
    <d v="1899-12-30T23:49:00"/>
    <d v="2014-07-01T00:00:00"/>
    <n v="0.125"/>
    <d v="1899-12-30T03:11:00"/>
    <n v="1"/>
    <s v="-"/>
    <s v="-"/>
    <x v="3"/>
    <s v="К-94 скв.1442 _x000a_Советское нмр"/>
    <x v="5"/>
    <x v="9"/>
    <s v="СУ скв.1442"/>
    <s v="АО АВ-0,4 кВ в СУ СКН. КЗ обмотки статора ЭД СКН. Замена 01.07.14г. "/>
    <m/>
    <n v="0.27"/>
    <n v="0.27"/>
    <m/>
    <m/>
    <m/>
    <m/>
    <m/>
    <m/>
    <m/>
    <m/>
    <m/>
    <s v="КП24"/>
    <m/>
    <m/>
    <m/>
    <s v="т"/>
    <m/>
    <m/>
  </r>
  <r>
    <x v="6"/>
    <x v="15"/>
    <s v="ООО &quot;Норд-Сервис&quot;"/>
    <x v="157"/>
    <d v="1899-12-30T13:13:00"/>
    <d v="2014-07-02T00:00:00"/>
    <d v="1899-12-30T13:15:00"/>
    <d v="1899-12-30T00:02:00"/>
    <n v="24"/>
    <s v="-"/>
    <s v="-"/>
    <x v="5"/>
    <s v="ГПЭС Черемшанская"/>
    <x v="5"/>
    <x v="1"/>
    <s v="ГПЭС "/>
    <s v="АО ГПЭС Черемшанская ООО &quot;Норд Сервис&quot;"/>
    <n v="3.66"/>
    <n v="2.06"/>
    <n v="5.7"/>
    <s v="ГПУ"/>
    <s v="-"/>
    <s v="-"/>
    <s v="-"/>
    <s v="-"/>
    <s v="-"/>
    <s v="-"/>
    <s v="-"/>
    <s v="-"/>
    <s v="КП18"/>
    <s v="-"/>
    <s v="-"/>
    <m/>
    <m/>
    <m/>
    <m/>
  </r>
  <r>
    <x v="6"/>
    <x v="15"/>
    <s v="ООО &quot;ЭНТ&quot;"/>
    <x v="19"/>
    <d v="1899-12-30T03:17:00"/>
    <d v="2014-07-03T00:00:00"/>
    <d v="1899-12-30T03:17:00"/>
    <d v="1899-12-30T00:00:00"/>
    <n v="13"/>
    <s v="МТЗ,_x000a_АПВ"/>
    <s v="АПВУ"/>
    <x v="0"/>
    <s v="Ф.Б10-17"/>
    <x v="2"/>
    <x v="2"/>
    <s v="Ф.Б10-17"/>
    <s v="БРУ-6 БКНС-10. АО ВЛ-6кВ ФБ10-17 действием МТЗ, АПВУ. Причина выясняется. Выполнен частичный осмотр ВЛ "/>
    <n v="1.54"/>
    <n v="0.2"/>
    <n v="1.74"/>
    <s v="ТЧ"/>
    <m/>
    <m/>
    <m/>
    <m/>
    <m/>
    <m/>
    <m/>
    <m/>
    <s v="КП25"/>
    <m/>
    <m/>
    <m/>
    <m/>
    <m/>
    <m/>
  </r>
  <r>
    <x v="6"/>
    <x v="15"/>
    <s v="ООО &quot;ЭНТ&quot;"/>
    <x v="19"/>
    <d v="1899-12-30T20:54:00"/>
    <d v="2014-07-03T00:00:00"/>
    <d v="1899-12-30T22:07:00"/>
    <d v="1899-12-30T01:13:00"/>
    <n v="13"/>
    <s v="МТЗ"/>
    <s v="РПВУ"/>
    <x v="0"/>
    <s v="Ф.23-15"/>
    <x v="2"/>
    <x v="2"/>
    <s v="Ф.23-15"/>
    <s v="ПС 35/6 кВ №123. АО ВЛ-6кВ ф.23-15 действием МТЗ при вводе в работу после планового перевода нагрузок с ф.23-14, ф.23-16 на ф.23-15 для вывода в кап.ремонт 2С-6 ПС №123. РПВУ."/>
    <n v="4.76"/>
    <n v="2.66"/>
    <n v="7.42"/>
    <s v="ТЧ"/>
    <m/>
    <m/>
    <m/>
    <m/>
    <m/>
    <m/>
    <m/>
    <m/>
    <s v="КП4"/>
    <m/>
    <m/>
    <m/>
    <m/>
    <m/>
    <m/>
  </r>
  <r>
    <x v="6"/>
    <x v="15"/>
    <s v="ООО &quot;ЭНТ&quot;"/>
    <x v="19"/>
    <d v="1899-12-30T06:22:00"/>
    <d v="2014-07-03T00:00:00"/>
    <d v="1899-12-30T08:32:00"/>
    <d v="1899-12-30T02:10:00"/>
    <n v="1"/>
    <s v="-"/>
    <s v="-"/>
    <x v="3"/>
    <s v="К-86 скв.64 _x000a_Лугинецкое нмр"/>
    <x v="5"/>
    <x v="9"/>
    <s v="СУ скв.64"/>
    <s v="АО АВ-0,4кВ в КТПН-6/0,4кВ. Заклинил ЭЦН Э-125, скважина выведена в ремонт."/>
    <n v="0.04"/>
    <n v="0.53"/>
    <n v="0.56999999999999995"/>
    <s v="ПЭ"/>
    <s v="-"/>
    <s v="-"/>
    <s v="-"/>
    <s v="-"/>
    <s v="-"/>
    <s v="-"/>
    <s v="-"/>
    <s v="-"/>
    <s v="КП24"/>
    <m/>
    <m/>
    <m/>
    <s v="т"/>
    <m/>
    <m/>
  </r>
  <r>
    <x v="6"/>
    <x v="15"/>
    <s v="ООО &quot;ЭНТ&quot;"/>
    <x v="158"/>
    <d v="1899-12-30T15:45:00"/>
    <d v="2014-07-04T00:00:00"/>
    <d v="1899-12-30T16:01:00"/>
    <d v="1899-12-30T00:16:00"/>
    <n v="7"/>
    <s v="ТО"/>
    <s v="АПВУ"/>
    <x v="1"/>
    <s v="Ф.24-13"/>
    <x v="2"/>
    <x v="2"/>
    <s v="Ф.24-13"/>
    <s v="ПС 35/6 кВ №524. АО ВЛ-6 Ф.24-13 действием ТО, АПВУ. Обрыв провода ф.&quot;С&quot;  а/м &quot;ТАТРА&quot; ООО &quot;Стрежевское ДРСУ», заказчик ОАО «Томскнефть» ВНК, сообщено сотрудникам ООО ЧОП &quot;РН-Охрана-Томск&quot;. Выполнен ремонт провода."/>
    <n v="0.19"/>
    <n v="0.03"/>
    <n v="0.22"/>
    <s v="ТЧ"/>
    <m/>
    <m/>
    <m/>
    <m/>
    <m/>
    <m/>
    <m/>
    <m/>
    <s v="КП20"/>
    <m/>
    <m/>
    <m/>
    <m/>
    <s v="с"/>
    <m/>
  </r>
  <r>
    <x v="6"/>
    <x v="15"/>
    <s v="ООО &quot;Римера сервис&quot;"/>
    <x v="158"/>
    <d v="1899-12-30T16:13:00"/>
    <d v="2014-07-04T00:00:00"/>
    <d v="1899-12-30T17:31:00"/>
    <d v="1899-12-30T01:18:00"/>
    <n v="1"/>
    <s v="-"/>
    <s v="-"/>
    <x v="3"/>
    <s v="К-2 Онтонигайское нмр"/>
    <x v="5"/>
    <x v="9"/>
    <s v="Скв.26 _x000a_К-2"/>
    <s v="АО АВ-0,4кВ Iн=400А в ТП №1/1000 кВА., Iраб=370А. Подана заявка на распечатку работы ЭЦН."/>
    <n v="0.28999999999999998"/>
    <m/>
    <n v="0.28999999999999998"/>
    <s v="ПЭ"/>
    <s v="-"/>
    <s v="-"/>
    <s v="-"/>
    <s v="-"/>
    <s v="-"/>
    <s v="-"/>
    <s v="-"/>
    <s v="-"/>
    <s v="КП24"/>
    <s v="-"/>
    <s v="-"/>
    <s v="В соответствии с МУ № П1-01.05 М-0006  В.2.00, событие не подлежат анализу."/>
    <s v="т"/>
    <m/>
    <m/>
  </r>
  <r>
    <x v="6"/>
    <x v="15"/>
    <s v="ООО &quot;ЭНТ&quot;"/>
    <x v="158"/>
    <d v="1899-12-30T17:33:00"/>
    <d v="2014-07-04T00:00:00"/>
    <d v="1899-12-30T17:33:00"/>
    <d v="1899-12-30T00:00:00"/>
    <n v="4"/>
    <s v="-"/>
    <s v="-"/>
    <x v="3"/>
    <s v="СУ ЭЦН"/>
    <x v="5"/>
    <x v="9"/>
    <s v="СУ ЭЦН"/>
    <s v="Остановка УЭЦН по пониженному напряжению. Запрошены распечатки журнала событий СУ ЭЦН. "/>
    <n v="0.24"/>
    <n v="1.55"/>
    <n v="1.79"/>
    <s v="ПЭ"/>
    <s v="-"/>
    <s v="-"/>
    <s v="-"/>
    <s v="-"/>
    <s v="-"/>
    <s v="-"/>
    <s v="-"/>
    <s v="-"/>
    <s v="КП11"/>
    <s v="-"/>
    <s v="-"/>
    <s v="В соответствии с МУ № П1-01.05 М-0006  В.2.00, событие не подлежат анализу."/>
    <s v="т"/>
    <m/>
    <m/>
  </r>
  <r>
    <x v="6"/>
    <x v="15"/>
    <s v="ООО &quot;ЭНТ&quot;"/>
    <x v="158"/>
    <d v="1899-12-30T12:20:00"/>
    <d v="2014-07-04T00:00:00"/>
    <d v="1899-12-30T13:11:00"/>
    <d v="1899-12-30T00:51:00"/>
    <n v="4"/>
    <s v="МТЗ АПВ"/>
    <s v="АПВН"/>
    <x v="1"/>
    <s v="Ф.15-12"/>
    <x v="2"/>
    <x v="2"/>
    <s v="Ф.15-12"/>
    <s v="ПС-35/6кВ №105 АО ВЛ-6 Ф.15-12 действием МТЗ, АПВ неуспешное, РПВ успешное. Работы в охранной зоне ВЛ оп. №156. Эскаватор, хозяин неустановлен. , сообщено сотрудникам ООО ЧОП &quot;РН-Охрана-Томск&quot;."/>
    <n v="3.2"/>
    <n v="1.32"/>
    <n v="4.5200000000000005"/>
    <s v="ТЧ"/>
    <s v=" -"/>
    <s v=" -"/>
    <s v=" -"/>
    <s v=" -"/>
    <s v=" -"/>
    <s v=" -"/>
    <s v=" -"/>
    <s v=" -"/>
    <s v="КП20"/>
    <s v=" -"/>
    <s v=" -"/>
    <m/>
    <m/>
    <s v="с"/>
    <m/>
  </r>
  <r>
    <x v="6"/>
    <x v="15"/>
    <s v="ООО &quot;ЭНТ&quot;"/>
    <x v="158"/>
    <d v="1899-12-30T11:20:00"/>
    <d v="2014-07-04T00:00:00"/>
    <d v="1899-12-30T13:45:00"/>
    <d v="1899-12-30T02:25:00"/>
    <n v="1"/>
    <s v="-"/>
    <s v="-"/>
    <x v="3"/>
    <s v="К-55 Советского нмр"/>
    <x v="5"/>
    <x v="9"/>
    <s v="СУ скв.587"/>
    <s v="Выбит АВ-0,4кВ 250А в ТП Iраб=120А Запрошены распечатки работы СУ ЭЦН"/>
    <n v="3.18"/>
    <n v="0.4"/>
    <n v="3.58"/>
    <s v="ПЭ"/>
    <s v="-"/>
    <s v="-"/>
    <s v="-"/>
    <s v="-"/>
    <s v="-"/>
    <s v="-"/>
    <s v="-"/>
    <s v="-"/>
    <s v="КП24"/>
    <m/>
    <s v="-"/>
    <s v="В соответствии с МУ № П1-01.05 М-0006  В.2.00, событие не подлежат анализу."/>
    <s v="т"/>
    <m/>
    <m/>
  </r>
  <r>
    <x v="6"/>
    <x v="15"/>
    <s v="ООО &quot;ЭНТ&quot;"/>
    <x v="159"/>
    <d v="1899-12-30T23:39:00"/>
    <d v="2014-07-06T00:00:00"/>
    <d v="1899-12-30T04:40:00"/>
    <d v="1899-12-30T05:00:00"/>
    <n v="2"/>
    <s v="-"/>
    <s v="-"/>
    <x v="0"/>
    <s v="Ф.15-12"/>
    <x v="2"/>
    <x v="2"/>
    <s v="Ф.15-9"/>
    <s v="ПС-35/6кВ №415 ВЛ-6 Ф.15-9, неисправность ЛР-2-1509 опора №22, старение изоляции,  выполнен ремонт  "/>
    <n v="0.08"/>
    <n v="3.33"/>
    <n v="3.41"/>
    <s v="Р"/>
    <n v="1987"/>
    <s v="РЛНД-10-400 УХЛ1"/>
    <s v="Неизвестен"/>
    <s v=" ТР- 25.05.11                             "/>
    <n v="0.02"/>
    <s v="11.2015г."/>
    <n v="4"/>
    <s v="ТО-10.11.13    "/>
    <s v="КП23"/>
    <s v="ПУ5"/>
    <m/>
    <m/>
    <m/>
    <m/>
    <m/>
  </r>
  <r>
    <x v="6"/>
    <x v="15"/>
    <s v="ООО &quot;Норд-Сервис&quot;"/>
    <x v="160"/>
    <d v="1899-12-30T11:52:00"/>
    <d v="2014-07-06T00:00:00"/>
    <d v="1899-12-30T11:57:00"/>
    <d v="1899-12-30T00:05:00"/>
    <n v="24"/>
    <s v="-"/>
    <s v="-"/>
    <x v="5"/>
    <s v="ГПЭС Черемшанская"/>
    <x v="5"/>
    <x v="1"/>
    <s v="ГПЭС "/>
    <s v="АО ГПЭС Черемшанская ООО &quot;Норд Сервис&quot;"/>
    <n v="7.39"/>
    <n v="3.98"/>
    <n v="11.37"/>
    <s v="ГПУ"/>
    <s v="-"/>
    <s v="-"/>
    <s v="-"/>
    <s v="-"/>
    <s v="-"/>
    <s v="-"/>
    <s v="-"/>
    <s v="-"/>
    <s v="КП18"/>
    <m/>
    <s v="-"/>
    <m/>
    <m/>
    <m/>
    <m/>
  </r>
  <r>
    <x v="6"/>
    <x v="15"/>
    <s v="ООО &quot;ЭНТ&quot;"/>
    <x v="160"/>
    <d v="1899-12-30T18:53:00"/>
    <d v="2014-07-06T00:00:00"/>
    <d v="1899-12-30T03:00:00"/>
    <d v="1899-12-30T07:41:00"/>
    <n v="1"/>
    <s v="-"/>
    <s v="-"/>
    <x v="3"/>
    <s v="К-12 скв.805 Советского нмр"/>
    <x v="5"/>
    <x v="9"/>
    <s v="К-12 скв.805 Советского нмр"/>
    <s v="КЗ КЛ-0,4кВ &quot;ВВГ 4*16&quot; от КТПН6/0,4кВ до СУ ЭЦН, выполнен ремонт КЛ-0,4кВ (вставка АВВГ 4*35), сильный нагрев КЛ-0,4кВ &quot;ВВГ 4*16&quot; Iн-75А , Iр (ЭЦН)-80А, ПЭД-32кВт, планируется замена КЛ-0,4кВ (отсутствие дорои, зона затопления)"/>
    <n v="8.0299999999999994"/>
    <n v="3.26"/>
    <n v="11.29"/>
    <s v="ПЭ"/>
    <s v="-"/>
    <s v="-"/>
    <s v="-"/>
    <s v="-"/>
    <s v="-"/>
    <s v="-"/>
    <s v="-"/>
    <s v="-"/>
    <s v="КП3"/>
    <m/>
    <s v="-"/>
    <m/>
    <s v="т"/>
    <m/>
    <m/>
  </r>
  <r>
    <x v="6"/>
    <x v="15"/>
    <s v="ООО &quot;ЭНТ&quot;"/>
    <x v="161"/>
    <d v="1899-12-30T15:41:00"/>
    <d v="2014-07-07T00:00:00"/>
    <d v="1899-12-30T15:41:00"/>
    <d v="1899-12-30T00:00:00"/>
    <n v="14"/>
    <s v="ТО,_x000a_АПВ"/>
    <s v="АПВУ"/>
    <x v="2"/>
    <s v="Ф.Б10-17"/>
    <x v="2"/>
    <x v="2"/>
    <s v="Ф.Б10-17"/>
    <s v="БРУ-6 &quot;БКНС-10&quot;. АО ВЛ-6кВ Ф.Б10-17 действием ТО, АПВУ. .Гроза. Запланирован осмотр."/>
    <n v="2.17"/>
    <n v="1.47"/>
    <n v="3.6399999999999997"/>
    <s v=" -"/>
    <d v="1977-02-01T00:00:00"/>
    <s v=" -"/>
    <s v="Н/Д"/>
    <d v="2013-11-26T00:00:00"/>
    <n v="30"/>
    <d v="2015-11-26T00:00:00"/>
    <s v="-"/>
    <d v="2014-02-24T00:00:00"/>
    <s v="КП25"/>
    <m/>
    <m/>
    <m/>
    <m/>
    <m/>
    <m/>
  </r>
  <r>
    <x v="6"/>
    <x v="15"/>
    <s v="ООО &quot;ЭНТ&quot;"/>
    <x v="161"/>
    <d v="1899-12-30T17:04:00"/>
    <d v="2014-07-07T00:00:00"/>
    <d v="1899-12-30T18:18:00"/>
    <d v="1899-12-30T01:14:00"/>
    <n v="22"/>
    <s v="АО,_x000a_АПВ"/>
    <s v="РПВУ"/>
    <x v="2"/>
    <s v="Ф.Б4-18"/>
    <x v="2"/>
    <x v="2"/>
    <s v="Ф.Б4-18"/>
    <s v="БРУ-6 &quot;БКНС-4&quot;. АО ВЛ-6кВ Ф.Б4-18, АПВН,  РПВУ. .Гроза. Запланирован осмотр."/>
    <n v="8.82"/>
    <n v="8.41"/>
    <n v="17.23"/>
    <s v=" -"/>
    <s v="Н/Д"/>
    <s v="ШС-10"/>
    <s v="Н/Д"/>
    <d v="2012-05-19T00:00:00"/>
    <n v="0"/>
    <d v="2014-05-19T00:00:00"/>
    <n v="7"/>
    <d v="2014-07-11T00:00:00"/>
    <s v="КП11"/>
    <m/>
    <m/>
    <m/>
    <m/>
    <m/>
    <m/>
  </r>
  <r>
    <x v="6"/>
    <x v="15"/>
    <s v="ООО &quot;ЭНТ&quot;"/>
    <x v="161"/>
    <d v="1899-12-30T15:33:00"/>
    <d v="2014-07-07T00:00:00"/>
    <d v="1899-12-30T15:33:00"/>
    <d v="1899-12-30T00:00:00"/>
    <n v="10"/>
    <s v="ТО,_x000a_АПВ"/>
    <s v="АПВУ"/>
    <x v="2"/>
    <s v="Ф.24-1"/>
    <x v="2"/>
    <x v="2"/>
    <s v="Ф.24-1"/>
    <s v="ПС-35/6кВ №124 . АО ВЛ-6кВ Ф.24-1, действием ТО, АПВУ. Гроза Запланирован осмотр."/>
    <n v="1.27"/>
    <n v="0.62"/>
    <n v="1.8900000000000001"/>
    <s v="И"/>
    <n v="1997"/>
    <s v="ШС-10"/>
    <s v="нет данных"/>
    <d v="2014-04-06T00:00:00"/>
    <n v="0"/>
    <d v="2015-04-01T00:00:00"/>
    <n v="1"/>
    <d v="2014-07-09T00:00:00"/>
    <s v="КП11"/>
    <m/>
    <m/>
    <m/>
    <m/>
    <m/>
    <m/>
  </r>
  <r>
    <x v="6"/>
    <x v="15"/>
    <s v="ОАО &quot;ТРК&quot;"/>
    <x v="161"/>
    <d v="1899-12-30T17:26:00"/>
    <d v="2014-07-07T00:00:00"/>
    <d v="1899-12-30T17:26:00"/>
    <d v="1899-12-30T00:00:00"/>
    <n v="105"/>
    <s v="ТЗНП, АПВ"/>
    <s v="АПВУ"/>
    <x v="5"/>
    <s v="СВ-5"/>
    <x v="1"/>
    <x v="9"/>
    <s v="СВ-5"/>
    <s v="АО ВЛ-110 СВ-5 на ПС 220/110/35/6 кВ &quot;С-Соснинская&quot; 1ст. ТЗНП, АПВУ, ПС 110/35/6 кВ &quot;Вахская&quot; 1ст.ТЗНП, АПВУ. Посадка напряжения. Гроза. (Линии на балансе ОАО &quot;ТРК&quot;)"/>
    <n v="4.5199999999999996"/>
    <n v="18.100000000000001"/>
    <n v="22.62"/>
    <m/>
    <m/>
    <m/>
    <m/>
    <m/>
    <m/>
    <m/>
    <m/>
    <m/>
    <s v="КП18"/>
    <m/>
    <m/>
    <m/>
    <m/>
    <m/>
    <m/>
  </r>
  <r>
    <x v="6"/>
    <x v="15"/>
    <s v="ОАО &quot;ТРК&quot;"/>
    <x v="161"/>
    <d v="1899-12-30T17:29:00"/>
    <d v="2014-07-07T00:00:00"/>
    <d v="1899-12-30T17:29:00"/>
    <d v="1899-12-30T00:00:00"/>
    <n v="105"/>
    <s v="МФО, ТЗНП, АПВ"/>
    <s v="АПВУ"/>
    <x v="5"/>
    <s v="СС-3"/>
    <x v="1"/>
    <x v="9"/>
    <s v="СС-3"/>
    <s v="АО ВЛ-110 СС-3 на ПС 220/110/35/6 кВ &quot;С-Соснинская&quot; МФО, АПВУ, ПС 110/35/6 кВ &quot;Вахская&quot; 1ст.ТЗНП, АПВУ. Посадка напряжения. Гроза. (Линии на балансе ОАО &quot;ТРК&quot;)"/>
    <n v="3.77"/>
    <n v="3.66"/>
    <n v="7.43"/>
    <m/>
    <m/>
    <m/>
    <m/>
    <m/>
    <m/>
    <m/>
    <m/>
    <m/>
    <s v="КП18"/>
    <m/>
    <m/>
    <m/>
    <m/>
    <m/>
    <m/>
  </r>
  <r>
    <x v="6"/>
    <x v="15"/>
    <s v="ООО &quot;ЭНТ&quot;"/>
    <x v="161"/>
    <d v="1899-12-30T20:00:00"/>
    <d v="2014-07-07T00:00:00"/>
    <d v="1899-12-30T21:37:00"/>
    <d v="1899-12-30T01:37:00"/>
    <n v="14"/>
    <s v="МТЗ АПВ"/>
    <s v="АПВН"/>
    <x v="2"/>
    <s v="Ф.8-13"/>
    <x v="2"/>
    <x v="2"/>
    <s v="Ф.8-13"/>
    <s v="ПС-35/6кВ №208. АО ВЛ-6кВ Ф.8-13 АПВ неуспешное.  К.З. кабельного ввода на оп.№1. Нагрузка К-4К, 5К, 323р  переведена на Ф.8-16."/>
    <n v="0.85"/>
    <n v="30.21"/>
    <n v="31.060000000000002"/>
    <s v="КМ"/>
    <s v="2011г."/>
    <s v="1ПКНТ-10-70/120"/>
    <s v="нет данных"/>
    <d v="2014-05-01T00:00:00"/>
    <n v="10"/>
    <d v="2014-11-01T00:00:00"/>
    <n v="0"/>
    <d v="2014-05-01T00:00:00"/>
    <s v="КП11"/>
    <m/>
    <m/>
    <m/>
    <m/>
    <m/>
    <m/>
  </r>
  <r>
    <x v="6"/>
    <x v="15"/>
    <s v="ООО &quot;ЭНТ&quot;"/>
    <x v="161"/>
    <d v="1899-12-30T17:43:00"/>
    <d v="2014-07-07T00:00:00"/>
    <d v="1899-12-30T17:43:00"/>
    <d v="1899-12-30T00:00:00"/>
    <n v="22"/>
    <s v="МТЗ АПВ"/>
    <s v="АПВУ"/>
    <x v="2"/>
    <s v="Ф.1-9, Ф.1-16"/>
    <x v="2"/>
    <x v="2"/>
    <s v="Ф.1-9, Ф.1-16"/>
    <s v="ПС-35/6кВ №401. АО В-6 Ф,1-16 действием защиты ТО АПВУ, В-6 Ф.1-9 МТЗ АПВУ, ПС-35/6кВ №401. Посадка напряжения. Гроза. Запланирован осмотр. "/>
    <n v="0.82"/>
    <n v="3.27"/>
    <n v="4.09"/>
    <m/>
    <s v="Ф.1-9 1980 Ф.1-16 1983 "/>
    <s v="нет"/>
    <s v="нет"/>
    <s v="Ф.1-9: ТР- 20.11.12   Ф.1-16: ТР- 14.11.10 "/>
    <n v="0.02"/>
    <s v="11.2014г."/>
    <n v="4"/>
    <s v="Ф.1-9: ТО-29.05.14 ,    Ф.1-16 ТО-23.05.14, "/>
    <s v="КП25"/>
    <m/>
    <m/>
    <m/>
    <m/>
    <m/>
    <m/>
  </r>
  <r>
    <x v="6"/>
    <x v="15"/>
    <s v="ОАО &quot;ТРК&quot;"/>
    <x v="161"/>
    <d v="1899-12-30T20:10:00"/>
    <d v="2014-07-07T00:00:00"/>
    <d v="1899-12-30T20:10:00"/>
    <d v="1899-12-30T00:00:00"/>
    <n v="210"/>
    <s v="НВЧЗ, АПВ"/>
    <s v="АПВУ"/>
    <x v="5"/>
    <s v="С-91, С-92"/>
    <x v="1"/>
    <x v="2"/>
    <s v="С-91, С-92"/>
    <s v="АО ВЛ-110 С-91, С-92  на ПС 220/110/35/6 кВ &quot;Чапаевка&quot; НВЧЗ, АПВУ, ПС 110/35/6 кВ &quot;Катыльгинская&quot; НВЧЗ, АПВУ. Гроза. (Линии на балансе ОАО &quot;ТРК&quot;)"/>
    <n v="8.4600000000000009"/>
    <n v="7.81"/>
    <n v="16.27"/>
    <m/>
    <m/>
    <m/>
    <m/>
    <m/>
    <m/>
    <m/>
    <m/>
    <m/>
    <s v="КП18"/>
    <m/>
    <m/>
    <m/>
    <m/>
    <m/>
    <m/>
  </r>
  <r>
    <x v="6"/>
    <x v="15"/>
    <s v="ООО &quot;ЭНТ&quot;"/>
    <x v="162"/>
    <d v="1899-12-30T03:20:00"/>
    <d v="2014-07-08T00:00:00"/>
    <d v="1899-12-30T03:20:00"/>
    <d v="1899-12-30T00:00:00"/>
    <n v="3"/>
    <s v="ТО_x000a_ АПВ"/>
    <s v="АПВУ"/>
    <x v="2"/>
    <s v="Ф.О-16"/>
    <x v="2"/>
    <x v="2"/>
    <s v="Ф.О-16"/>
    <s v="РУ-6 кВ &quot;Очистные сооружения&quot; АО ВЛ-6 кВ Ф.О-16 действием ТО, АПВУ. Гроза (оперативное предупреждение от 08.07.14г.). Запланирован осмотр. "/>
    <n v="0.11"/>
    <m/>
    <n v="0.11"/>
    <s v="И"/>
    <n v="1981"/>
    <s v="ШС-10"/>
    <s v="нет данных"/>
    <s v="НПО 24.08.2012"/>
    <n v="0"/>
    <d v="2014-06-02T00:00:00"/>
    <n v="3"/>
    <d v="2014-06-02T00:00:00"/>
    <s v="КП11"/>
    <m/>
    <m/>
    <m/>
    <m/>
    <m/>
    <m/>
  </r>
  <r>
    <x v="6"/>
    <x v="15"/>
    <s v="ООО &quot;ЭНТ&quot;"/>
    <x v="162"/>
    <d v="1899-12-30T03:17:00"/>
    <d v="2014-07-08T00:00:00"/>
    <d v="1899-12-30T03:17:00"/>
    <d v="1899-12-30T00:00:00"/>
    <n v="15"/>
    <s v="ТО_x000a_ АПВ"/>
    <s v="АПВУ"/>
    <x v="2"/>
    <s v="Ф.10-10"/>
    <x v="2"/>
    <x v="2"/>
    <s v="Ф.10-10"/>
    <s v="ПС-35/6 кВ №110 АО ВЛ-6 кВ Ф.10-10 действием ТО, АПВУ. Гроза (оперативное предупреждение от 08.07.14г.). Запланирован осмотр. "/>
    <n v="1.41"/>
    <n v="0.38"/>
    <n v="1.79"/>
    <s v="-"/>
    <s v="Н/Д"/>
    <s v="-"/>
    <s v="Н/Д"/>
    <d v="2011-03-24T00:00:00"/>
    <n v="30"/>
    <d v="2013-03-24T00:00:00"/>
    <n v="2"/>
    <d v="2013-08-07T00:00:00"/>
    <s v="КП25"/>
    <m/>
    <m/>
    <m/>
    <m/>
    <m/>
    <m/>
  </r>
  <r>
    <x v="6"/>
    <x v="15"/>
    <s v="ООО &quot;ЭНТ&quot;"/>
    <x v="162"/>
    <d v="1899-12-30T03:23:00"/>
    <d v="2014-07-08T00:00:00"/>
    <d v="1899-12-30T05:08:00"/>
    <d v="1899-12-30T01:45:00"/>
    <n v="5"/>
    <s v="-"/>
    <s v="АПВУ"/>
    <x v="2"/>
    <s v="В-6 ПЛУ Ф.15-12"/>
    <x v="2"/>
    <x v="2"/>
    <s v="Ф.15-12"/>
    <s v="АО В-6 кВ в ПЛУ (ПЛУ на балансе ООО &quot;Башэнергонефть&quot;), РПВУ. Гроза (оперативное предупреждение от 08.07.14г.). Запланирован осмотр. "/>
    <n v="3.26"/>
    <n v="1.63"/>
    <n v="4.8899999999999997"/>
    <m/>
    <m/>
    <m/>
    <m/>
    <m/>
    <m/>
    <m/>
    <m/>
    <m/>
    <s v="КП24"/>
    <m/>
    <m/>
    <m/>
    <m/>
    <m/>
    <m/>
  </r>
  <r>
    <x v="6"/>
    <x v="15"/>
    <s v="ООО &quot;ЭНТ&quot;"/>
    <x v="162"/>
    <d v="1899-12-30T03:37:00"/>
    <d v="2014-07-08T00:00:00"/>
    <d v="1899-12-30T03:42:00"/>
    <d v="1899-12-30T00:05:00"/>
    <n v="6"/>
    <s v="ТО,_x000a_АПВ"/>
    <s v="АПВН, РПВУ"/>
    <x v="2"/>
    <s v="Ф.1-6"/>
    <x v="2"/>
    <x v="2"/>
    <s v="Ф.1-6"/>
    <s v="ПС-35/6 кВ №101 АО ВЛ-6 кВ Ф.1-6 действием ТО, АПВН, РПВУ. Гроза (оперативное предупреждение от 08.07.14г.). Запланирован осмотр. "/>
    <n v="1.7"/>
    <n v="0.6"/>
    <n v="2.2999999999999998"/>
    <m/>
    <n v="1988"/>
    <s v="ШС-10"/>
    <s v="нет данных"/>
    <d v="2012-08-24T00:00:00"/>
    <n v="30"/>
    <d v="2014-08-24T00:00:00"/>
    <s v="-"/>
    <d v="2014-07-09T00:00:00"/>
    <s v="КП11"/>
    <m/>
    <m/>
    <m/>
    <m/>
    <m/>
    <m/>
  </r>
  <r>
    <x v="6"/>
    <x v="15"/>
    <s v="ООО &quot;ЭНТ&quot;"/>
    <x v="162"/>
    <d v="1899-12-30T03:17:00"/>
    <d v="2014-07-08T00:00:00"/>
    <d v="1899-12-30T12:44:00"/>
    <d v="1899-12-30T09:27:00"/>
    <n v="1"/>
    <s v="-"/>
    <s v="-"/>
    <x v="3"/>
    <s v="скв.63р. Советское нмр"/>
    <x v="5"/>
    <x v="9"/>
    <s v="СУ СКН_x000a_К-46 скв.1032 "/>
    <s v="АО АВ-0,4 кВ в СУ СКН. КЗ обмотки статора ЭД. Выполнена замена."/>
    <n v="0.3"/>
    <m/>
    <n v="0.3"/>
    <s v="ПЭ"/>
    <m/>
    <m/>
    <m/>
    <m/>
    <m/>
    <m/>
    <m/>
    <m/>
    <s v="КП23"/>
    <m/>
    <m/>
    <m/>
    <s v="т"/>
    <m/>
    <m/>
  </r>
  <r>
    <x v="6"/>
    <x v="15"/>
    <s v="ООО &quot;ЭНТ&quot;"/>
    <x v="162"/>
    <d v="1899-12-30T03:19:00"/>
    <d v="2014-07-08T00:00:00"/>
    <d v="1899-12-30T14:50:00"/>
    <d v="1899-12-30T11:31:00"/>
    <n v="1"/>
    <s v="-"/>
    <s v="-"/>
    <x v="3"/>
    <s v="К-124 скв.1791 Советское нмр"/>
    <x v="5"/>
    <x v="9"/>
    <s v="СУ СКН_x000a_К-46 скв.1032 "/>
    <s v="АО АВ-0,4 кВ в СУ СКН. КЗ обмотки статора ЭД. Выполнена замена."/>
    <n v="2.23"/>
    <n v="0.22"/>
    <n v="2.4500000000000002"/>
    <s v="ПЭ"/>
    <m/>
    <m/>
    <m/>
    <m/>
    <m/>
    <m/>
    <m/>
    <m/>
    <s v="КП23"/>
    <m/>
    <m/>
    <m/>
    <s v="т"/>
    <m/>
    <m/>
  </r>
  <r>
    <x v="6"/>
    <x v="15"/>
    <s v="ООО &quot;Римера сервис&quot;"/>
    <x v="162"/>
    <d v="1899-12-30T03:01:00"/>
    <d v="2014-07-08T00:00:00"/>
    <d v="1899-12-30T03:25:00"/>
    <d v="1899-12-30T00:24:00"/>
    <n v="2"/>
    <s v="-"/>
    <s v="-"/>
    <x v="3"/>
    <s v="К-119 Советское нмр"/>
    <x v="5"/>
    <x v="9"/>
    <s v="К-119 Советское нмр"/>
    <s v="Остановка УЭЦН во время грозы, запущены в работу без участия персонала ООО &quot;ЭНТ&quot;."/>
    <n v="0.57999999999999996"/>
    <n v="0.3"/>
    <n v="0.87999999999999989"/>
    <s v="ПЭ"/>
    <m/>
    <m/>
    <m/>
    <m/>
    <m/>
    <m/>
    <m/>
    <m/>
    <s v="КП11"/>
    <m/>
    <m/>
    <m/>
    <s v="т"/>
    <m/>
    <m/>
  </r>
  <r>
    <x v="6"/>
    <x v="15"/>
    <s v="ООО &quot;Римера сервис&quot;"/>
    <x v="162"/>
    <d v="1899-12-30T16:18:00"/>
    <d v="2014-07-08T00:00:00"/>
    <d v="1899-12-30T16:28:00"/>
    <d v="1899-12-30T00:10:00"/>
    <n v="2"/>
    <s v="-"/>
    <s v="-"/>
    <x v="3"/>
    <s v="К-63 Первомайское нмр"/>
    <x v="5"/>
    <x v="9"/>
    <s v="К-63 Первомайское нмр"/>
    <s v="Остановка УЭЦН во время грозы, запущены в работу без участия персонала ООО &quot;ЭНТ&quot;."/>
    <n v="0.12"/>
    <m/>
    <n v="0.12"/>
    <s v="ПЭ"/>
    <m/>
    <m/>
    <m/>
    <m/>
    <m/>
    <m/>
    <m/>
    <m/>
    <s v="КП11"/>
    <m/>
    <m/>
    <m/>
    <s v="т"/>
    <m/>
    <m/>
  </r>
  <r>
    <x v="6"/>
    <x v="15"/>
    <s v="ООО &quot;ЭНТ&quot;"/>
    <x v="163"/>
    <m/>
    <m/>
    <m/>
    <m/>
    <m/>
    <m/>
    <m/>
    <x v="4"/>
    <m/>
    <x v="3"/>
    <x v="8"/>
    <m/>
    <m/>
    <m/>
    <m/>
    <m/>
    <s v="-"/>
    <s v="-"/>
    <s v="-"/>
    <s v="-"/>
    <s v="-"/>
    <s v="-"/>
    <s v="-"/>
    <s v="-"/>
    <s v="-"/>
    <s v="-"/>
    <m/>
    <m/>
    <s v="нарушений не было"/>
    <m/>
    <m/>
    <m/>
  </r>
  <r>
    <x v="6"/>
    <x v="15"/>
    <s v="ООО &quot;ЭНТ&quot;"/>
    <x v="164"/>
    <d v="1899-12-30T07:38:00"/>
    <d v="2014-07-10T00:00:00"/>
    <d v="1899-12-30T08:55:00"/>
    <d v="1899-12-30T01:17:00"/>
    <n v="3"/>
    <s v="-"/>
    <s v="-"/>
    <x v="0"/>
    <s v="ЛР-6 К-93 _x000a_Советское нмр"/>
    <x v="2"/>
    <x v="2"/>
    <s v="К-93"/>
    <s v="ПС-35/6 кВ №107 ВЛ-6 кВ Ф.7-12. АО СУ ЭЦН К-93 плохой контакт ЛР-6 К-93, выполнена ревизия ЛР-6 К-93, замечание устранено"/>
    <n v="1.34"/>
    <n v="0.62"/>
    <n v="1.96"/>
    <s v="Р"/>
    <n v="1998"/>
    <s v="РЛНД-10-400"/>
    <s v="нет данных"/>
    <d v="2011-03-14T00:00:00"/>
    <n v="20"/>
    <d v="2014-03-14T00:00:00"/>
    <n v="1"/>
    <d v="2014-05-27T00:00:00"/>
    <s v="КП23"/>
    <m/>
    <m/>
    <m/>
    <m/>
    <m/>
    <m/>
  </r>
  <r>
    <x v="6"/>
    <x v="15"/>
    <s v="ООО &quot;Норд-Сервис&quot;"/>
    <x v="165"/>
    <d v="1899-12-30T02:54:00"/>
    <d v="2014-07-11T00:00:00"/>
    <d v="1899-12-30T03:02:00"/>
    <d v="1899-12-30T00:08:00"/>
    <n v="22"/>
    <s v="-"/>
    <s v="-"/>
    <x v="5"/>
    <s v="ГПЭС Черемшанская"/>
    <x v="5"/>
    <x v="1"/>
    <s v="ГПЭС "/>
    <s v="АО ГПЭС Черемшанская ООО &quot;Норд Сервис&quot;"/>
    <n v="3.52"/>
    <n v="1.5"/>
    <n v="5.0199999999999996"/>
    <s v="ГПУ"/>
    <s v="-"/>
    <s v="-"/>
    <s v="-"/>
    <s v="-"/>
    <s v="-"/>
    <s v="-"/>
    <s v="-"/>
    <s v="-"/>
    <s v="КП18"/>
    <s v="-"/>
    <s v="-"/>
    <m/>
    <m/>
    <m/>
    <m/>
  </r>
  <r>
    <x v="6"/>
    <x v="15"/>
    <s v="ООО &quot;ЭНТ&quot;"/>
    <x v="165"/>
    <d v="1899-12-30T22:32:00"/>
    <d v="2014-07-11T00:00:00"/>
    <d v="1899-12-30T22:32:00"/>
    <d v="1899-12-30T00:00:00"/>
    <n v="96"/>
    <s v="-"/>
    <s v="-"/>
    <x v="5"/>
    <s v="СУ ЭЦН"/>
    <x v="5"/>
    <x v="9"/>
    <s v="СУ ЭЦН                          Игольского, Талового, Крапивинского, Двуреченского н.м.р. "/>
    <s v="Посадка напряжения из внешней сети ОАО &quot;ТРК&quot;. Остановка УЭЦН. АО нет. Гроза. Причину посадки в ОАО &quot;ТРК&quot;, ТРДУ причины посадки не сообщают. "/>
    <n v="7.02"/>
    <n v="22.67"/>
    <n v="29.69"/>
    <m/>
    <m/>
    <m/>
    <m/>
    <m/>
    <m/>
    <m/>
    <m/>
    <m/>
    <s v="КП18"/>
    <m/>
    <m/>
    <m/>
    <m/>
    <m/>
    <m/>
  </r>
  <r>
    <x v="6"/>
    <x v="15"/>
    <s v="ОАО &quot;ФСК ЕЭС&quot; Томское ПМЭС"/>
    <x v="165"/>
    <d v="1899-12-30T18:38:00"/>
    <d v="2014-07-11T00:00:00"/>
    <d v="1899-12-30T19:40:00"/>
    <d v="1899-12-30T01:02:00"/>
    <n v="919"/>
    <s v="ДЗШ, АОПО"/>
    <s v="-"/>
    <x v="5"/>
    <s v="ПС 220 «Советско-Соснинская»"/>
    <x v="4"/>
    <x v="0"/>
    <s v="2СШ-220 кВ "/>
    <s v="ПС 220/110/35/6 кВ «Советско-Соснинская» АО 2СШ-220 кВ, 4АТ действием ДЗШ-220, упала колонка озоляторов ШР-220 НСС-1 (На балансе ТП МЭС). ПС 220/110/35/6 кВ «Советско-Соснинская» действием АОПО отключение В-35 Ц-1, Ц-2, Ц-7, Ц-8, Ц-10, Ц-11,  ПС 110/35/6 кВ «Вахская» действием АОПО  отключение В-35 ЦЛ-1, ЦЛ-2, ЦЛ-6, ЦЛ-7.  2СШ-220. (На балансе ТП МЭС)."/>
    <n v="125.9"/>
    <n v="404.09"/>
    <n v="529.99"/>
    <m/>
    <m/>
    <m/>
    <m/>
    <m/>
    <m/>
    <m/>
    <m/>
    <m/>
    <s v="КП18"/>
    <m/>
    <m/>
    <m/>
    <m/>
    <m/>
    <m/>
  </r>
  <r>
    <x v="6"/>
    <x v="15"/>
    <s v="ОАО &quot;ТРК&quot;"/>
    <x v="165"/>
    <d v="1899-12-30T20:28:00"/>
    <d v="2014-07-11T00:00:00"/>
    <d v="1899-12-30T20:28:00"/>
    <d v="1899-12-30T00:00:00"/>
    <n v="480"/>
    <s v="НВЧЗ, АПВ"/>
    <s v="АПВУ"/>
    <x v="5"/>
    <s v="С-103, С-104"/>
    <x v="1"/>
    <x v="2"/>
    <s v="С-103, С-104"/>
    <s v="АО ВЛ-110 С-103, С-104  на ПС 110/35/6 кВ &quot;Лугинецкая&quot; НВЧЗ, АПВУ, ПС 220/110/35/10 кВ &quot;Парабель&quot; НВЧЗ, АПВУ. Гроза. (Линии на балансе ОАО &quot;ТРК&quot;). Следы перекрытия на оп.№368 от провода ф. &quot;А&quot; до траверсы на обоих ВЛ."/>
    <n v="60.11"/>
    <n v="178.43"/>
    <n v="238.54000000000002"/>
    <m/>
    <m/>
    <m/>
    <m/>
    <m/>
    <m/>
    <m/>
    <m/>
    <m/>
    <s v="КП18"/>
    <m/>
    <m/>
    <m/>
    <m/>
    <m/>
    <m/>
  </r>
  <r>
    <x v="6"/>
    <x v="15"/>
    <s v="ООО &quot;ЭНТ&quot;"/>
    <x v="166"/>
    <d v="1899-12-30T21:05:00"/>
    <d v="2014-07-12T00:00:00"/>
    <d v="1899-12-30T21:05:00"/>
    <d v="1899-12-30T00:00:00"/>
    <n v="4"/>
    <s v="-"/>
    <s v="-"/>
    <x v="5"/>
    <s v="СУ ЭЦН"/>
    <x v="5"/>
    <x v="9"/>
    <s v="СУ ЭЦН                          Чкаловское, Катыльгинское, Оленье н.м.р. "/>
    <s v="Посадка напряжения из внешней сети ОАО &quot;ТРК&quot;. Остановка УЭЦН. АО нет. Причину посадки в ОАО &quot;ТРК&quot;, ТРДУ причины посадки не сообщают. Гроза, дождь штормпредупреждение №192 от 11.07.14 "/>
    <n v="0.25"/>
    <n v="1.28"/>
    <n v="1.53"/>
    <m/>
    <m/>
    <m/>
    <m/>
    <m/>
    <m/>
    <m/>
    <m/>
    <m/>
    <s v="КП18"/>
    <m/>
    <m/>
    <m/>
    <m/>
    <m/>
    <m/>
  </r>
  <r>
    <x v="6"/>
    <x v="15"/>
    <s v="ООО &quot;ЭНТ&quot;"/>
    <x v="166"/>
    <s v="22:51"/>
    <d v="2014-07-12T00:00:00"/>
    <s v="22:51"/>
    <d v="1899-12-30T00:00:00"/>
    <n v="11"/>
    <s v="МТЗ_x000a_ АПВ"/>
    <s v="АПВУ"/>
    <x v="2"/>
    <s v="Ф.11-8"/>
    <x v="2"/>
    <x v="2"/>
    <s v="Ф.11-8"/>
    <s v="ПС 35/6 кВ №111 АО ВЛ-6 Ф.11-8 действием МТЗ, АПВУ. Гроза, дождь штормпредупреждение №192 от 11.07.14"/>
    <n v="0.3"/>
    <n v="1.55"/>
    <n v="1.85"/>
    <s v="-"/>
    <s v="Н/Д"/>
    <m/>
    <s v="Н/Д"/>
    <d v="2013-02-06T00:00:00"/>
    <n v="30"/>
    <d v="2015-02-06T00:00:00"/>
    <n v="0"/>
    <d v="2014-04-17T00:00:00"/>
    <s v="КП25"/>
    <m/>
    <m/>
    <m/>
    <m/>
    <m/>
    <m/>
  </r>
  <r>
    <x v="6"/>
    <x v="15"/>
    <s v="ООО &quot;ЭНТ&quot;"/>
    <x v="166"/>
    <s v="22:51"/>
    <d v="2014-07-12T00:00:00"/>
    <s v="22:51"/>
    <d v="1899-12-30T00:00:00"/>
    <n v="6"/>
    <s v="МТЗ_x000a_ АПВ"/>
    <s v="АПВУ"/>
    <x v="2"/>
    <s v="Ф.30-8"/>
    <x v="2"/>
    <x v="2"/>
    <s v="Ф.30-8"/>
    <s v="ПС 35/6 кВ №130 АО ВЛ-6 Ф.30-8 действием МТЗ, АПВУ. Гроза, дождь штормпредупреждение №192 от 11.07.14"/>
    <n v="1.1299999999999999"/>
    <n v="0.86"/>
    <n v="1.9899999999999998"/>
    <s v="И"/>
    <s v="Н/Д"/>
    <s v="ШС-10"/>
    <s v="Н/Д"/>
    <d v="2014-04-06T00:00:00"/>
    <n v="100"/>
    <d v="2016-04-06T00:00:00"/>
    <n v="0"/>
    <d v="2014-04-10T00:00:00"/>
    <s v="КП11"/>
    <m/>
    <m/>
    <m/>
    <m/>
    <m/>
    <m/>
  </r>
  <r>
    <x v="6"/>
    <x v="15"/>
    <s v="ООО &quot;ЭНТ&quot;"/>
    <x v="166"/>
    <s v="22:51"/>
    <d v="2014-07-12T00:00:00"/>
    <s v="22:51"/>
    <d v="1899-12-30T00:00:00"/>
    <n v="19"/>
    <s v="МТЗ_x000a_ АПВ"/>
    <s v="АПВУ"/>
    <x v="2"/>
    <s v="Ф.7-19"/>
    <x v="2"/>
    <x v="2"/>
    <s v="Ф.7-19"/>
    <s v="ПС 35/6 кВ №107 АО ВЛ-6 Ф.7-19 действием МТЗ, АПВУ. Гроза, дождь штормпредупреждение №192 от 11.07.14"/>
    <n v="5.83"/>
    <n v="2.65"/>
    <n v="8.48"/>
    <s v="-"/>
    <s v="Н/Д"/>
    <m/>
    <s v="Н/Д"/>
    <d v="2013-07-20T00:00:00"/>
    <n v="30"/>
    <d v="2015-07-20T00:00:00"/>
    <n v="0"/>
    <d v="2013-07-19T00:00:00"/>
    <s v="КП25"/>
    <m/>
    <m/>
    <m/>
    <m/>
    <m/>
    <m/>
  </r>
  <r>
    <x v="6"/>
    <x v="15"/>
    <s v="ООО &quot;Южно Охтеурское&quot;"/>
    <x v="166"/>
    <s v="22:51"/>
    <d v="2014-07-12T00:00:00"/>
    <s v="22:51"/>
    <d v="1899-12-30T00:00:00"/>
    <n v="8"/>
    <s v="МТЗ, АПВ"/>
    <s v="АПВН, РПВУ"/>
    <x v="5"/>
    <s v="Ф.Гр-14"/>
    <x v="2"/>
    <x v="2"/>
    <s v="Ф.Гр-14"/>
    <s v="ПС-110/35/6 &quot;Григорьевская&quot; АО ВЛ-6кВ Ф.Гр-14 действием МТЗ, АПВН, РПВУ. КЗ КЛ-6кВ в зоне ответственности ООО «Южно-Охтеурское»"/>
    <n v="0.32"/>
    <n v="0.63"/>
    <n v="0.95"/>
    <s v="КМ"/>
    <m/>
    <m/>
    <m/>
    <m/>
    <m/>
    <m/>
    <m/>
    <m/>
    <s v="КП18"/>
    <m/>
    <m/>
    <m/>
    <m/>
    <m/>
    <m/>
  </r>
  <r>
    <x v="6"/>
    <x v="15"/>
    <s v="ООО &quot;ЭНТ&quot;"/>
    <x v="166"/>
    <d v="1899-12-30T17:26:00"/>
    <d v="2014-07-12T00:00:00"/>
    <s v="22:51"/>
    <d v="1899-12-30T05:25:00"/>
    <n v="113"/>
    <s v="ДЗ_x000a_ АПВ"/>
    <s v="АПВУ"/>
    <x v="2"/>
    <s v="ЦЛ-3, ЦЛ-4"/>
    <x v="0"/>
    <x v="2"/>
    <s v="ЦЛ-3, ЦЛ-4"/>
    <s v="АО ВЛ-35 ЦЛ-3 2ст. ДЗ, АПВУ, ЦЛ-4 1ст. ДЗ, АПВН.  Гроза, дождь штормпредупреждение №192 от 11.07.14 "/>
    <n v="6.27"/>
    <n v="24.57"/>
    <n v="30.84"/>
    <m/>
    <s v="1981г."/>
    <m/>
    <s v="ССМУ тр.ТНС"/>
    <s v="ЦЛ-3 12.09.2010            ЦЛ-4 01.06.2007"/>
    <n v="100"/>
    <d v="2014-08-01T00:00:00"/>
    <n v="0"/>
    <d v="2013-10-12T00:00:00"/>
    <s v="КП25"/>
    <m/>
    <m/>
    <m/>
    <m/>
    <m/>
    <m/>
  </r>
  <r>
    <x v="6"/>
    <x v="15"/>
    <s v="ООО &quot;ЭНТ&quot;"/>
    <x v="166"/>
    <d v="1899-12-30T18:31:00"/>
    <d v="2014-07-12T00:00:00"/>
    <d v="1899-12-30T18:31:00"/>
    <d v="1899-12-30T00:00:00"/>
    <n v="29"/>
    <s v="ТО, АПВ"/>
    <s v="АПВУ"/>
    <x v="2"/>
    <s v="ЦЛ-1"/>
    <x v="0"/>
    <x v="2"/>
    <s v="ЦЛ-1"/>
    <s v="ПС 110/35/6 кВ &quot;Вахская&quot; АО ВЛ-35 ЦЛ-1 действием ТО, АПВУ. Гроза, дождь штормпредупреждение №192 от 11.07.14"/>
    <n v="1.01"/>
    <n v="1.68"/>
    <n v="2.69"/>
    <m/>
    <m/>
    <m/>
    <m/>
    <m/>
    <m/>
    <m/>
    <m/>
    <m/>
    <s v="КП25"/>
    <m/>
    <m/>
    <m/>
    <m/>
    <m/>
    <m/>
  </r>
  <r>
    <x v="6"/>
    <x v="15"/>
    <s v="ООО &quot;ЭНТ&quot;"/>
    <x v="167"/>
    <d v="1899-12-30T01:01:00"/>
    <d v="2014-07-13T00:00:00"/>
    <d v="1899-12-30T01:01:00"/>
    <d v="1899-12-30T00:00:00"/>
    <n v="4"/>
    <s v="-"/>
    <s v="-"/>
    <x v="2"/>
    <s v="СУ ЭЦН"/>
    <x v="5"/>
    <x v="9"/>
    <s v="СУ ЭЦН                          Вахское"/>
    <s v="АО СУ ЭЦН по посадке напряжения. Гроза, дождь штормпредупреждение №192 от 11.07.14 Причина выясняется."/>
    <n v="0.48"/>
    <n v="0.61"/>
    <n v="1.0899999999999999"/>
    <m/>
    <m/>
    <m/>
    <m/>
    <m/>
    <m/>
    <m/>
    <m/>
    <m/>
    <s v="КП24"/>
    <m/>
    <m/>
    <m/>
    <m/>
    <m/>
    <m/>
  </r>
  <r>
    <x v="6"/>
    <x v="15"/>
    <s v="ООО &quot;СЭС&quot;"/>
    <x v="167"/>
    <d v="1899-12-30T14:33:00"/>
    <d v="2014-07-13T00:00:00"/>
    <d v="1899-12-30T15:57:00"/>
    <d v="1899-12-30T01:24:00"/>
    <n v="1"/>
    <s v="-"/>
    <s v="-"/>
    <x v="3"/>
    <s v="ДЭС скв. 241Р Первомайского нмр"/>
    <x v="5"/>
    <x v="10"/>
    <s v="ДЭС"/>
    <s v="АО ДЭС СФ ООО &quot;СЭС&quot; "/>
    <n v="3.1"/>
    <n v="1"/>
    <n v="4.0999999999999996"/>
    <s v="ДУ"/>
    <s v=" -"/>
    <s v=" -"/>
    <s v=" -"/>
    <s v=" -"/>
    <s v=" -"/>
    <s v=" -"/>
    <s v=" -"/>
    <s v=" -"/>
    <s v="КП24"/>
    <s v=" -"/>
    <s v=" -"/>
    <m/>
    <m/>
    <m/>
    <m/>
  </r>
  <r>
    <x v="6"/>
    <x v="15"/>
    <s v="ООО &quot;ЭНТ&quot;"/>
    <x v="168"/>
    <d v="1899-12-30T18:16:00"/>
    <d v="2014-07-14T00:00:00"/>
    <d v="1899-12-30T18:59:00"/>
    <d v="1899-12-30T00:43:00"/>
    <n v="5"/>
    <s v="АО, АПВ"/>
    <s v="АПВН, РПВУ"/>
    <x v="0"/>
    <s v="Ф.30-18"/>
    <x v="2"/>
    <x v="2"/>
    <s v="Ф.30-18"/>
    <s v="ПС 35/6 кВ №130 АО ВЛ-6 Ф.30-18  АПВН, РПВУ, выпонен частичный осмотр ВЛ, (зона затопления).15.07.14 запланирован дальнейший осмотр. "/>
    <n v="1.0900000000000001"/>
    <n v="0.81"/>
    <n v="1.9000000000000001"/>
    <m/>
    <d v="2012-04-30T00:00:00"/>
    <s v="ШС-10"/>
    <s v="ООО &quot;Электро&quot;"/>
    <d v="2014-03-06T00:00:00"/>
    <n v="30"/>
    <d v="2016-03-06T00:00:00"/>
    <m/>
    <d v="2014-04-17T00:00:00"/>
    <s v="КП23"/>
    <m/>
    <m/>
    <m/>
    <m/>
    <m/>
    <m/>
  </r>
  <r>
    <x v="6"/>
    <x v="15"/>
    <s v="ООО &quot;Норд-Сервис&quot;"/>
    <x v="169"/>
    <d v="1899-12-30T01:28:00"/>
    <d v="2014-07-15T00:00:00"/>
    <d v="1899-12-30T01:33:00"/>
    <d v="1899-12-30T00:05:00"/>
    <n v="23"/>
    <s v="-"/>
    <s v="-"/>
    <x v="5"/>
    <s v="ГПЭС Черемшанская"/>
    <x v="5"/>
    <x v="1"/>
    <s v="ГПЭС "/>
    <s v="АО ГПЭС Черемшанская ООО &quot;Норд Сервис&quot;"/>
    <n v="4.2"/>
    <n v="2.92"/>
    <n v="7.12"/>
    <s v="ГПУ"/>
    <s v=" -"/>
    <s v=" -"/>
    <s v=" -"/>
    <s v=" -"/>
    <s v=" -"/>
    <s v=" -"/>
    <s v=" -"/>
    <s v=" -"/>
    <s v="КП18"/>
    <m/>
    <m/>
    <m/>
    <m/>
    <m/>
    <m/>
  </r>
  <r>
    <x v="6"/>
    <x v="15"/>
    <s v="ООО &quot;ЭНТ&quot;"/>
    <x v="169"/>
    <d v="1899-12-30T03:33:00"/>
    <d v="2014-07-15T00:00:00"/>
    <d v="1899-12-30T04:24:00"/>
    <d v="1899-12-30T00:51:00"/>
    <n v="1"/>
    <s v="-"/>
    <s v="-"/>
    <x v="3"/>
    <s v="К-6 скв.406 Двуреченское нмр"/>
    <x v="5"/>
    <x v="9"/>
    <s v="СУ ЭЦН"/>
    <s v="АО АВ-0,4 в ТП. Запрошены распечатки работы СУ ЭЦН. "/>
    <n v="1.1599999999999999"/>
    <n v="4.75"/>
    <n v="5.91"/>
    <s v="ПЭ"/>
    <s v="-"/>
    <s v="-"/>
    <s v="-"/>
    <s v="-"/>
    <s v="-"/>
    <s v="-"/>
    <s v="-"/>
    <s v="-"/>
    <s v="КП24"/>
    <m/>
    <m/>
    <m/>
    <s v="т"/>
    <m/>
    <m/>
  </r>
  <r>
    <x v="6"/>
    <x v="15"/>
    <s v="ООО &quot;Норд-Сервис&quot;"/>
    <x v="169"/>
    <d v="1899-12-30T05:01:00"/>
    <d v="2014-07-15T00:00:00"/>
    <d v="1899-12-30T05:04:00"/>
    <d v="1899-12-30T00:03:00"/>
    <n v="23"/>
    <s v="-"/>
    <s v="-"/>
    <x v="5"/>
    <s v="ГПЭС Черемшанская"/>
    <x v="5"/>
    <x v="1"/>
    <s v="ГПЭС "/>
    <s v="АО ГПЭС Черемшанская ООО &quot;Норд Сервис&quot;"/>
    <n v="4.08"/>
    <n v="3.13"/>
    <n v="7.21"/>
    <s v="ДУ"/>
    <s v=" -"/>
    <s v=" -"/>
    <s v=" -"/>
    <s v=" -"/>
    <s v=" -"/>
    <s v=" -"/>
    <s v=" -"/>
    <s v=" -"/>
    <s v="КП18"/>
    <m/>
    <m/>
    <m/>
    <m/>
    <m/>
    <m/>
  </r>
  <r>
    <x v="6"/>
    <x v="15"/>
    <s v="ОАО &quot;Тюменьэнерго&quot;"/>
    <x v="169"/>
    <d v="1899-12-30T07:02:00"/>
    <d v="2014-07-15T00:00:00"/>
    <d v="1899-12-30T07:02:00"/>
    <d v="1899-12-30T00:00:00"/>
    <n v="21"/>
    <s v="-"/>
    <s v="-"/>
    <x v="5"/>
    <s v="СУ ЭЦН ЦДНГ-4, 7, 8"/>
    <x v="5"/>
    <x v="9"/>
    <s v="СУ ЭЦН                          "/>
    <s v="Посадка напряжения из внешней сети ОАО &quot;Тюменьэнерго&quot;, зафиксирована ПТК ЧЯ. Остановка УЭЦН. Томское РДУ, ТП МЭС причины посадки не сообщают."/>
    <n v="2.9"/>
    <n v="1.51"/>
    <n v="4.41"/>
    <m/>
    <m/>
    <m/>
    <m/>
    <m/>
    <m/>
    <m/>
    <m/>
    <m/>
    <s v="КП18"/>
    <m/>
    <m/>
    <m/>
    <m/>
    <m/>
    <m/>
  </r>
  <r>
    <x v="6"/>
    <x v="15"/>
    <s v="ООО &quot;ЭНТ&quot;"/>
    <x v="170"/>
    <m/>
    <m/>
    <m/>
    <m/>
    <m/>
    <m/>
    <m/>
    <x v="4"/>
    <m/>
    <x v="3"/>
    <x v="8"/>
    <m/>
    <m/>
    <m/>
    <m/>
    <m/>
    <m/>
    <m/>
    <m/>
    <m/>
    <m/>
    <m/>
    <m/>
    <m/>
    <m/>
    <m/>
    <m/>
    <m/>
    <s v="нарушений не было"/>
    <m/>
    <m/>
    <m/>
  </r>
  <r>
    <x v="6"/>
    <x v="15"/>
    <s v="ООО &quot;ЭНТ&quot;"/>
    <x v="171"/>
    <m/>
    <m/>
    <m/>
    <m/>
    <m/>
    <m/>
    <m/>
    <x v="4"/>
    <m/>
    <x v="3"/>
    <x v="8"/>
    <m/>
    <m/>
    <m/>
    <m/>
    <m/>
    <m/>
    <m/>
    <m/>
    <m/>
    <m/>
    <m/>
    <m/>
    <m/>
    <m/>
    <m/>
    <m/>
    <m/>
    <s v="нарушений не было"/>
    <m/>
    <m/>
    <m/>
  </r>
  <r>
    <x v="6"/>
    <x v="15"/>
    <s v="ООО &quot;Норд-Сервис&quot;"/>
    <x v="172"/>
    <d v="1899-12-30T02:53:00"/>
    <d v="2014-07-18T00:00:00"/>
    <d v="1899-12-30T03:01:00"/>
    <d v="1899-12-30T00:08:00"/>
    <n v="22"/>
    <s v="-"/>
    <s v="-"/>
    <x v="5"/>
    <s v="ГПЭС Черемшанская"/>
    <x v="5"/>
    <x v="1"/>
    <s v="ГПЭС "/>
    <s v="АО ГПЭС Черемшанская ООО &quot;Норд Сервис&quot;"/>
    <n v="2"/>
    <n v="0.2"/>
    <n v="2.2000000000000002"/>
    <s v="ДУ"/>
    <s v="-"/>
    <s v="-"/>
    <s v="-"/>
    <s v="-"/>
    <s v="-"/>
    <s v="-"/>
    <s v="-"/>
    <s v="-"/>
    <s v="КП18"/>
    <s v="-"/>
    <s v="-"/>
    <m/>
    <m/>
    <m/>
    <m/>
  </r>
  <r>
    <x v="6"/>
    <x v="15"/>
    <s v="ООО &quot;Норд-Сервис&quot;"/>
    <x v="172"/>
    <d v="1899-12-30T18:15:00"/>
    <d v="2014-07-18T00:00:00"/>
    <d v="1899-12-30T18:31:00"/>
    <d v="1899-12-30T00:16:00"/>
    <n v="22"/>
    <s v="-"/>
    <s v="-"/>
    <x v="5"/>
    <s v="ГПЭС Черемшанская"/>
    <x v="5"/>
    <x v="1"/>
    <s v="ГПЭС "/>
    <s v="АО ГПЭС Черемшанская ООО &quot;Норд Сервис&quot;"/>
    <n v="1.49"/>
    <n v="0.3"/>
    <n v="1.79"/>
    <s v="ДУ"/>
    <s v="-"/>
    <s v="-"/>
    <s v="-"/>
    <s v="-"/>
    <s v="-"/>
    <s v="-"/>
    <s v="-"/>
    <s v="-"/>
    <s v="КП18"/>
    <m/>
    <m/>
    <m/>
    <m/>
    <m/>
    <m/>
  </r>
  <r>
    <x v="6"/>
    <x v="15"/>
    <s v="ООО &quot;ЭНТ&quot;"/>
    <x v="172"/>
    <d v="1899-12-30T12:45:00"/>
    <d v="2014-07-18T00:00:00"/>
    <d v="1899-12-30T18:28:00"/>
    <d v="1899-12-30T05:43:00"/>
    <n v="2"/>
    <s v="ТО, АПВ"/>
    <s v="АПВУ"/>
    <x v="2"/>
    <s v="Ф.ЗМ-5"/>
    <x v="2"/>
    <x v="2"/>
    <s v="Ф.ЗМ-5"/>
    <s v="ПС-110/35/6 кВ &quot;Западно-Моисеевская&quot; АО ВЛ-6 Ф.ЗМ-5 действием ТО, АПВН, наклон опоры №40 в сторону опоры 39, сближение проводов на не допустимое расстояние, пробой воздушного промежутка. Выполнено выравнивание опоры, установка укоса, перетяжка проводов, ВЛ введена в работу."/>
    <n v="7.65"/>
    <n v="0.2"/>
    <n v="7.9"/>
    <s v="СК"/>
    <s v="2002г."/>
    <s v="Пт-10-1Р"/>
    <s v="Неизвестен"/>
    <d v="2011-03-24T00:00:00"/>
    <s v="-"/>
    <d v="2015-03-24T00:00:00"/>
    <n v="3"/>
    <d v="2013-02-24T00:00:00"/>
    <s v="КП17"/>
    <m/>
    <m/>
    <m/>
    <m/>
    <m/>
    <m/>
  </r>
  <r>
    <x v="6"/>
    <x v="15"/>
    <s v="ООО &quot;ЭНТ&quot;"/>
    <x v="173"/>
    <m/>
    <m/>
    <m/>
    <m/>
    <m/>
    <m/>
    <m/>
    <x v="4"/>
    <m/>
    <x v="3"/>
    <x v="8"/>
    <m/>
    <m/>
    <m/>
    <m/>
    <m/>
    <m/>
    <m/>
    <m/>
    <m/>
    <m/>
    <m/>
    <m/>
    <m/>
    <m/>
    <m/>
    <m/>
    <m/>
    <m/>
    <m/>
    <m/>
    <m/>
  </r>
  <r>
    <x v="6"/>
    <x v="15"/>
    <s v="ОАО &quot;ТРК&quot;"/>
    <x v="174"/>
    <d v="1899-12-30T21:59:00"/>
    <d v="2014-07-20T00:00:00"/>
    <d v="1899-12-30T21:59:00"/>
    <d v="1899-12-30T00:00:00"/>
    <n v="25"/>
    <s v="ТЗНП, АПВ"/>
    <s v="АПВУ"/>
    <x v="5"/>
    <s v="СВ-5"/>
    <x v="1"/>
    <x v="2"/>
    <s v="СВ-5"/>
    <s v="АО ВЛ-110 СВ-5 на ПС 220/110/35/6 кВ &quot;С-Соснинская&quot; ТО, АПВУ, ПС 110/35/6 кВ &quot;Вахская&quot; 1ст.ТЗНП, 3ст.ДЗ, АПВУ. Посадка напряжения. (На балансе ОАО &quot;ТРК&quot;)"/>
    <n v="0.96"/>
    <n v="5.41"/>
    <n v="6.37"/>
    <m/>
    <m/>
    <m/>
    <m/>
    <m/>
    <m/>
    <m/>
    <m/>
    <m/>
    <s v="КП18"/>
    <m/>
    <m/>
    <m/>
    <m/>
    <m/>
    <m/>
  </r>
  <r>
    <x v="6"/>
    <x v="15"/>
    <s v="ООО &quot;СЭС&quot;"/>
    <x v="174"/>
    <d v="1899-12-30T19:33:00"/>
    <d v="2014-07-20T00:00:00"/>
    <d v="1899-12-30T19:35:00"/>
    <d v="1899-12-30T00:02:00"/>
    <n v="6"/>
    <s v="-"/>
    <s v="-"/>
    <x v="3"/>
    <s v="ДЭС Колотушное нмр"/>
    <x v="5"/>
    <x v="10"/>
    <s v="ДЭС"/>
    <s v="АО ДЭС СФ ООО &quot;СЭС&quot; "/>
    <n v="1.18"/>
    <n v="2.2200000000000002"/>
    <n v="3.4"/>
    <s v="ДУ"/>
    <s v="-"/>
    <s v="-"/>
    <s v="-"/>
    <s v="-"/>
    <s v="-"/>
    <s v="-"/>
    <s v="-"/>
    <s v="-"/>
    <s v="КП24"/>
    <m/>
    <m/>
    <m/>
    <s v="т"/>
    <m/>
    <m/>
  </r>
  <r>
    <x v="6"/>
    <x v="15"/>
    <s v="ООО &quot;ЭНТ&quot;"/>
    <x v="175"/>
    <d v="1899-12-30T21:39:00"/>
    <d v="2014-07-21T00:00:00"/>
    <d v="1899-12-30T21:39:00"/>
    <d v="1899-12-30T00:00:00"/>
    <n v="22"/>
    <s v="-"/>
    <s v="-"/>
    <x v="2"/>
    <s v="СУ ЭЦН ЦДНГ-9"/>
    <x v="5"/>
    <x v="9"/>
    <s v="СУ ЭЦН"/>
    <s v="АО СУ ЭЦН по посадке напряжения. Гроза, дождь штормпредупреждение №202 b от 21.07.14 Причина выясняется."/>
    <n v="0.86"/>
    <n v="4.6399999999999997"/>
    <n v="5.5"/>
    <m/>
    <m/>
    <m/>
    <m/>
    <m/>
    <m/>
    <m/>
    <m/>
    <m/>
    <s v="КП11"/>
    <m/>
    <m/>
    <m/>
    <m/>
    <m/>
    <m/>
  </r>
  <r>
    <x v="6"/>
    <x v="15"/>
    <s v="ООО &quot;ЭНТ&quot;"/>
    <x v="175"/>
    <d v="1899-12-30T22:08:00"/>
    <d v="2014-07-21T00:00:00"/>
    <d v="1899-12-30T22:08:00"/>
    <d v="1899-12-30T00:00:00"/>
    <n v="20"/>
    <s v="ТО, АПВ"/>
    <s v="АПВУ"/>
    <x v="2"/>
    <s v="Ф.9-16, 9-19"/>
    <x v="2"/>
    <x v="2"/>
    <s v="Ф.9-19"/>
    <s v="ПС-35/6кВ №609 АО ВЛ-6 кВ Ф.9-19 ТО, АПВ успешное. Гроза, дождь штормпредупреждение №202 b от 21.07.14 "/>
    <n v="5.4"/>
    <n v="25.9"/>
    <n v="31.299999999999997"/>
    <s v="ТЧ"/>
    <s v="2010г."/>
    <s v="ШС-10"/>
    <s v="-"/>
    <d v="2013-11-24T00:00:00"/>
    <n v="100"/>
    <d v="2015-11-15T00:00:00"/>
    <n v="0"/>
    <d v="2013-11-24T00:00:00"/>
    <s v="КП11"/>
    <s v="ПУ8"/>
    <m/>
    <m/>
    <m/>
    <m/>
    <m/>
  </r>
  <r>
    <x v="6"/>
    <x v="15"/>
    <s v="ООО &quot;ЭНТ&quot;"/>
    <x v="175"/>
    <d v="1899-12-30T22:08:00"/>
    <d v="2014-07-22T00:00:00"/>
    <d v="1899-12-30T04:30:00"/>
    <d v="1899-12-30T06:26:00"/>
    <n v="29"/>
    <s v="ТО, АПВ"/>
    <s v="АПВУ"/>
    <x v="2"/>
    <s v="Ф.9-16, 9-19"/>
    <x v="2"/>
    <x v="2"/>
    <s v="Ф.9-16"/>
    <s v="ПС-35/6кВ №609 АО ВЛ-6 кВ Ф.9-16 ТО, АПВ успешное. Выгорел контакт ЛР-6 Ф.9-16 оп.1 ф. &quot;А&quot;, при попадании молнии. Нагрузка переведена на ВЛ-6 Ф.9-19. Гроза, дождь штормпредупреждение №202 b от 21.07.14 "/>
    <n v="27.91"/>
    <n v="65"/>
    <n v="92.91"/>
    <s v="ТЧ"/>
    <s v="2010г."/>
    <s v="РЛНД-10-400 УХЛ1"/>
    <s v="-"/>
    <d v="2013-11-24T00:00:00"/>
    <n v="100"/>
    <d v="2015-11-15T00:00:00"/>
    <n v="0"/>
    <d v="2013-11-24T00:00:00"/>
    <s v="КП11"/>
    <s v="ПУ8"/>
    <m/>
    <m/>
    <m/>
    <m/>
    <m/>
  </r>
  <r>
    <x v="6"/>
    <x v="15"/>
    <s v="ООО &quot;ЭНТ&quot;"/>
    <x v="175"/>
    <d v="1899-12-30T22:08:00"/>
    <d v="2014-07-22T00:00:00"/>
    <d v="1899-12-30T03:05:00"/>
    <d v="1899-12-30T04:47:00"/>
    <n v="13"/>
    <s v="ТО, АПВ"/>
    <s v="АПВУ"/>
    <x v="2"/>
    <s v="Ф.9-13"/>
    <x v="2"/>
    <x v="2"/>
    <s v="Ф.9-13"/>
    <s v="ПС-35/6кВ №609 АО ВЛ-6 Ф.9-13 действием ТО, АПВ-успешное. Повреждение провода ВЛ-6 Ф.9-13 оп. 45-47, при попадании молнии. Нагрузка переведена на ВЛ-6 Ф.9-19. Выполнен ремонт провода. Штормпредупреждение №202 b от 21.07.14"/>
    <n v="21.42"/>
    <n v="105.1"/>
    <n v="126.52"/>
    <s v="ТЧ"/>
    <s v="2010г."/>
    <s v="АС-120"/>
    <s v="-"/>
    <d v="2013-11-24T00:00:00"/>
    <n v="100"/>
    <d v="2015-11-15T00:00:00"/>
    <n v="0"/>
    <d v="2013-11-24T00:00:00"/>
    <s v="КП11"/>
    <m/>
    <m/>
    <m/>
    <m/>
    <m/>
    <m/>
  </r>
  <r>
    <x v="6"/>
    <x v="15"/>
    <s v="ООО &quot;ЭНТ&quot;"/>
    <x v="175"/>
    <d v="1899-12-30T22:08:00"/>
    <d v="2014-07-21T00:00:00"/>
    <d v="1899-12-30T22:08:00"/>
    <d v="1899-12-30T00:00:00"/>
    <n v="73"/>
    <s v="ТО, МТЗ АПВ"/>
    <s v="АПВУ"/>
    <x v="2"/>
    <s v="Ф.11-6, 11-19,_x000a_ 11-20"/>
    <x v="2"/>
    <x v="2"/>
    <s v="Ф.11-6, 11-19,_x000a_ 11-20"/>
    <s v="ПС-35/6кВ №611 АО ВЛ-6 Ф.11-6 действием МТЗ, АПВ-успешное. АО ВЛ-6 Ф.11-19, Ф.11-20 действием ТО, АПВ-успешное. Гроза, дождь штормпредупреждение №202 b от 21.07.14 Причина выясняется."/>
    <n v="6.14"/>
    <n v="32.47"/>
    <n v="38.61"/>
    <s v="ТЧ"/>
    <s v="2010г."/>
    <s v="ШС-10"/>
    <s v="-"/>
    <d v="2013-12-14T00:00:00"/>
    <n v="100"/>
    <d v="2014-12-15T00:00:00"/>
    <n v="0"/>
    <d v="2013-12-14T00:00:00"/>
    <s v="КП11"/>
    <m/>
    <m/>
    <m/>
    <m/>
    <m/>
    <m/>
  </r>
  <r>
    <x v="6"/>
    <x v="15"/>
    <s v="ОАО &quot;ФСК ЕЭС&quot; Томское ПМЭС"/>
    <x v="176"/>
    <d v="1899-12-30T17:07:00"/>
    <d v="2014-07-22T00:00:00"/>
    <d v="1899-12-30T17:28:00"/>
    <d v="1899-12-30T00:21:00"/>
    <n v="1274"/>
    <s v="НВЧЗ, АПВ"/>
    <s v="АПВН, РПВУ"/>
    <x v="5"/>
    <s v="НСС-1,  НСС-2"/>
    <x v="4"/>
    <x v="2"/>
    <s v="НСС-1,  НСС-2"/>
    <s v="АО ВЛ-220кВ НСС-1, НСС-2 Нижневартовская ГРЭС - ПС-220 &quot;Советско-Соснинская&quot; действием НВЧЗ, АПВ неуспешное, РПВ успешное. (гроза, штормовое предупреждение №202 от 21.07.14.)"/>
    <n v="151.72"/>
    <n v="373"/>
    <n v="524.72"/>
    <s v="-"/>
    <s v="-"/>
    <s v="-"/>
    <s v="-"/>
    <s v="-"/>
    <s v="-"/>
    <s v="-"/>
    <s v="-"/>
    <s v="-"/>
    <s v="КП18"/>
    <m/>
    <m/>
    <m/>
    <m/>
    <m/>
    <m/>
  </r>
  <r>
    <x v="6"/>
    <x v="15"/>
    <s v="ООО &quot;ЭНТ&quot;"/>
    <x v="176"/>
    <d v="1899-12-30T14:18:00"/>
    <d v="2014-07-22T00:00:00"/>
    <d v="1899-12-30T14:45:00"/>
    <d v="1899-12-30T00:25:00"/>
    <n v="9"/>
    <s v="ТО, АПВ"/>
    <s v="АПВН, РПВН"/>
    <x v="2"/>
    <s v="Ф.Кр-3"/>
    <x v="2"/>
    <x v="2"/>
    <s v="Ф.Кр-3"/>
    <s v="ПС-110/35/6кВ &quot;Крапивинская&quot; АО ВЛ-6 Ф.Кр-3 действием ТО, АПВ-неуспешное. Падение дерева на провода в пролете между опор №65/1-66/1. Нагрузка переведена на ВЛ-6 Ф.Кр-15. Устранено 23.07.14."/>
    <n v="0.17"/>
    <n v="0.54"/>
    <n v="0.71000000000000008"/>
    <s v="ТЧ"/>
    <s v="2002г."/>
    <s v="АС-120"/>
    <s v="-"/>
    <d v="2013-09-30T00:00:00"/>
    <n v="100"/>
    <d v="2014-09-15T00:00:00"/>
    <n v="0"/>
    <d v="2013-09-30T00:00:00"/>
    <s v="КП19"/>
    <m/>
    <m/>
    <m/>
    <m/>
    <m/>
    <m/>
  </r>
  <r>
    <x v="6"/>
    <x v="15"/>
    <s v="ООО &quot;ЭНТ&quot;"/>
    <x v="176"/>
    <d v="1899-12-30T08:04:00"/>
    <d v="2014-07-22T00:00:00"/>
    <d v="1899-12-30T08:04:00"/>
    <d v="1899-12-30T00:00:00"/>
    <n v="12"/>
    <s v="ТО, АПВ"/>
    <s v="АПВУ"/>
    <x v="2"/>
    <s v="ЦЛ-8"/>
    <x v="0"/>
    <x v="2"/>
    <s v="ЦЛ-8"/>
    <s v="ПС-110 &quot;Лугинецкая&quot; АО ВЛ-35 ЦЛ-8 действием ТО, АПВ успешное. Произведен осмотр ЦЛ-8 видимых повреждения не выявлено. (гроза, штормовое предупреждение №202 от 21.07.14.)"/>
    <n v="0.26"/>
    <n v="0.04"/>
    <n v="0.3"/>
    <s v="ТЧ"/>
    <s v="1988г."/>
    <m/>
    <s v="нет данных"/>
    <s v="ТО .04.2012"/>
    <n v="100"/>
    <d v="2014-12-01T00:00:00"/>
    <n v="0"/>
    <d v="2014-04-16T00:00:00"/>
    <s v="КП25"/>
    <m/>
    <m/>
    <m/>
    <m/>
    <m/>
    <m/>
  </r>
  <r>
    <x v="6"/>
    <x v="15"/>
    <s v="ОАО &quot;ТРК&quot;"/>
    <x v="176"/>
    <d v="1899-12-30T12:20:00"/>
    <d v="2014-07-22T00:00:00"/>
    <d v="1899-12-30T12:20:00"/>
    <d v="1899-12-30T00:00:00"/>
    <n v="91"/>
    <s v="НВЧЗ, АПВ"/>
    <s v="АПВУ"/>
    <x v="5"/>
    <s v="С-91, С-92"/>
    <x v="1"/>
    <x v="2"/>
    <s v="С-91, С-92"/>
    <s v="АО ВЛ-110кВ С-91, С-92 ПС 220/110/10 кВ &quot;Чапаевка&quot; - ПС 110/35/6 кВ &quot;Катыльгинская&quot; действием НВЧЗ, АПВ успешное. (гроза, штормовое предупреждение №202 от 21.07.14.)"/>
    <n v="13.55"/>
    <n v="32.22"/>
    <n v="45.769999999999996"/>
    <s v="-"/>
    <s v="-"/>
    <s v="-"/>
    <s v="-"/>
    <s v="-"/>
    <s v="-"/>
    <s v="-"/>
    <s v="-"/>
    <s v="-"/>
    <s v="КП18"/>
    <m/>
    <m/>
    <m/>
    <m/>
    <m/>
    <m/>
  </r>
  <r>
    <x v="6"/>
    <x v="15"/>
    <s v="ООО &quot;ЭНТ&quot;"/>
    <x v="176"/>
    <d v="1899-12-30T10:20:00"/>
    <d v="2014-07-22T00:00:00"/>
    <d v="1899-12-30T10:20:00"/>
    <d v="1899-12-30T00:00:00"/>
    <n v="28"/>
    <s v="-"/>
    <s v="-"/>
    <x v="2"/>
    <s v="СУ ЭЦН ЦДНГ-7,8"/>
    <x v="5"/>
    <x v="9"/>
    <s v="СУ ЭЦН"/>
    <s v="АО СУ ЭЦН по посадке напряжения. Бросок тока по ВЛ-35 ЦЛ-8, 9 от ПС 110/35/6 кВ &quot;Катыльгинская&quot; во время грозы, время и величина воздействия была недостаточная для отключения ВЛ-35. Гроза, дождь штормпредупреждение №202  от 21.07.14."/>
    <n v="2.76"/>
    <n v="7.35"/>
    <n v="10.11"/>
    <s v="ТЧ"/>
    <n v="1987"/>
    <s v="нет"/>
    <s v="нет"/>
    <s v=" ТО-22.10.14                 ТР- 10-27.03.13                             "/>
    <n v="1"/>
    <s v="10.2014г."/>
    <n v="0"/>
    <s v=" ТО-22.10.14 "/>
    <s v="КП25"/>
    <m/>
    <m/>
    <m/>
    <m/>
    <m/>
    <m/>
  </r>
  <r>
    <x v="6"/>
    <x v="15"/>
    <s v="ОАО МП &quot;АНГГ&quot;"/>
    <x v="176"/>
    <d v="1899-12-30T16:36:00"/>
    <d v="2014-07-22T00:00:00"/>
    <d v="1899-12-30T18:11:00"/>
    <d v="1899-12-30T01:35:00"/>
    <n v="25"/>
    <s v="МТЗ"/>
    <s v="АПВУ"/>
    <x v="5"/>
    <s v="ВЛ-35 ЦЛ-5М ПС 35/6 кВ №129 - ПС 35/6 кВ &quot;Мохтик&quot; "/>
    <x v="0"/>
    <x v="2"/>
    <s v="СУ ЭЦН"/>
    <s v="Остановка УЭЦН. Посадка напряжения, при АО ВЛ-35 ЦЛ-5М ПС 35/6 кВ №129 - ПС 35/6 кВ &quot;Мохтик&quot; МТЗ, АПВН, РПВУ. (гроза, штормовое предупреждение №202 от 21.07.14.)."/>
    <n v="5.58"/>
    <n v="0.56000000000000005"/>
    <n v="6.1400000000000006"/>
    <m/>
    <s v="-"/>
    <s v="-"/>
    <s v="-"/>
    <s v="-"/>
    <s v="-"/>
    <s v="-"/>
    <s v="-"/>
    <s v="-"/>
    <s v="КП18"/>
    <m/>
    <m/>
    <m/>
    <m/>
    <m/>
    <m/>
  </r>
  <r>
    <x v="6"/>
    <x v="15"/>
    <s v="ООО &quot;ЭНТ&quot;"/>
    <x v="176"/>
    <d v="1899-12-30T05:58:00"/>
    <d v="2014-07-22T00:00:00"/>
    <d v="1899-12-30T05:58:00"/>
    <d v="1899-12-30T00:00:00"/>
    <n v="27"/>
    <s v="ТО, АПВ"/>
    <s v="АПВУ"/>
    <x v="2"/>
    <s v="Б4-16, Б-417"/>
    <x v="2"/>
    <x v="2"/>
    <s v="Б4-16, Б-417"/>
    <s v="БРУ-6 кВ №4 АО Ф.Б4-16, Ф.Б4-17 действием ТО АПВ усп. (гроза, штормовое предупреждение №202 от 21.07.14.)"/>
    <n v="1.08"/>
    <n v="2.57"/>
    <n v="3.65"/>
    <s v="ТЧ"/>
    <s v="1987г."/>
    <m/>
    <s v="ССМУ тр.ТНС"/>
    <d v="2008-04-02T00:00:00"/>
    <n v="20"/>
    <s v="01.08.2014               01.09.2014"/>
    <n v="4"/>
    <d v="2013-10-10T00:00:00"/>
    <s v="КП25"/>
    <m/>
    <m/>
    <m/>
    <m/>
    <m/>
    <m/>
  </r>
  <r>
    <x v="6"/>
    <x v="15"/>
    <s v="ООО &quot;ЭНТ&quot;"/>
    <x v="177"/>
    <d v="1899-12-30T20:59:00"/>
    <d v="2014-07-23T00:00:00"/>
    <d v="1899-12-30T20:59:00"/>
    <d v="1899-12-30T00:00:00"/>
    <n v="21"/>
    <s v="ТО, АПВ"/>
    <s v="АПВУ"/>
    <x v="2"/>
    <s v="Ф.6-1, Ф6-12"/>
    <x v="2"/>
    <x v="2"/>
    <s v="Ф.6-1, Ф6-12"/>
    <s v="ПС-35/6кВ №206 АО ВЛ-6 кВ Ф.6-1, Ф.6-12 ТО, АПВ успешное. (гроза, штормовое предупреждение №202 от 23.07.14.)."/>
    <n v="0.64"/>
    <n v="0.18"/>
    <n v="0.82000000000000006"/>
    <m/>
    <s v="нет данных"/>
    <m/>
    <s v="нет данных"/>
    <s v="12.06.2011                  12.06.2010"/>
    <n v="30"/>
    <d v="2014-10-01T00:00:00"/>
    <n v="0"/>
    <d v="2013-10-10T00:00:00"/>
    <s v="КП25"/>
    <m/>
    <m/>
    <m/>
    <m/>
    <m/>
    <m/>
  </r>
  <r>
    <x v="6"/>
    <x v="15"/>
    <s v="ООО &quot;ЭНТ&quot;"/>
    <x v="177"/>
    <d v="1899-12-30T21:25:00"/>
    <d v="2014-07-23T00:00:00"/>
    <d v="1899-12-30T23:00:00"/>
    <d v="1899-12-30T01:35:00"/>
    <n v="5"/>
    <s v="МТЗ"/>
    <s v="РПВУ АПВ-нет"/>
    <x v="2"/>
    <s v="Ф.8-13"/>
    <x v="2"/>
    <x v="3"/>
    <s v="КУВ-6 К-4 СВ-6"/>
    <s v="К-4Кош. КУВ-6 АО СВ-6 действием МТЗ от КУВ-6 через СВ-6 запитана ВЛ-6кВ Ф.8-13.   (гроза, штормовое предупреждение №202 от 23.07.14.)."/>
    <n v="0.17"/>
    <n v="7.29"/>
    <n v="7.46"/>
    <m/>
    <s v="2011г."/>
    <m/>
    <s v="нет данных"/>
    <d v="2014-05-01T00:00:00"/>
    <n v="10"/>
    <d v="2014-08-01T00:00:00"/>
    <n v="0"/>
    <d v="2014-05-01T00:00:00"/>
    <s v="КП11"/>
    <m/>
    <m/>
    <m/>
    <m/>
    <m/>
    <m/>
  </r>
  <r>
    <x v="6"/>
    <x v="15"/>
    <s v="ООО &quot;ЭНТ&quot;"/>
    <x v="178"/>
    <d v="1899-12-30T16:20:00"/>
    <d v="2014-07-24T00:00:00"/>
    <d v="1899-12-30T16:20:00"/>
    <d v="1899-12-30T02:35:00"/>
    <n v="8"/>
    <s v="ТО, АПВ"/>
    <s v="АПВУ"/>
    <x v="2"/>
    <s v="Ф.11-19"/>
    <x v="2"/>
    <x v="2"/>
    <s v="Ф.11-19"/>
    <s v="ПС-35/6 кВ №611 АО ВЛ-6 кВ Ф.11-19 действием ТО, АПВУ. Осмотрен, оп. №105 разрушение изолятора фазы &quot;В&quot;. Выполнен ремонт. Гроза, штормпредупреждение №204 от 23.07.14г."/>
    <n v="1.02"/>
    <n v="1.1000000000000001"/>
    <n v="2.12"/>
    <m/>
    <s v="2010г."/>
    <s v="ШС-10"/>
    <s v="-"/>
    <d v="2013-12-14T00:00:00"/>
    <n v="100"/>
    <d v="2014-12-15T00:00:00"/>
    <n v="0"/>
    <d v="2013-12-14T00:00:00"/>
    <s v="КП11"/>
    <s v="ПУ8"/>
    <m/>
    <m/>
    <m/>
    <m/>
    <m/>
  </r>
  <r>
    <x v="6"/>
    <x v="15"/>
    <s v="ООО &quot;СЭС&quot;"/>
    <x v="178"/>
    <s v="16:26"/>
    <d v="2014-07-24T00:00:00"/>
    <s v="16:30"/>
    <d v="1899-12-30T00:04:00"/>
    <n v="5"/>
    <s v="-"/>
    <s v="-"/>
    <x v="3"/>
    <s v="ДЭС Колотушное нмр"/>
    <x v="5"/>
    <x v="10"/>
    <s v="ДЭС"/>
    <s v="АО ДЭС СФ ООО &quot;СЭС&quot; "/>
    <n v="1.1499999999999999"/>
    <n v="3.34"/>
    <n v="4.49"/>
    <m/>
    <m/>
    <m/>
    <m/>
    <m/>
    <m/>
    <m/>
    <m/>
    <m/>
    <s v="КП24"/>
    <m/>
    <m/>
    <m/>
    <s v="т"/>
    <m/>
    <m/>
  </r>
  <r>
    <x v="6"/>
    <x v="15"/>
    <s v="ООО &quot;ЭНТ&quot;"/>
    <x v="178"/>
    <d v="1899-12-30T16:30:00"/>
    <d v="2014-07-24T00:00:00"/>
    <d v="1899-12-30T16:30:00"/>
    <d v="1899-12-30T00:00:00"/>
    <n v="33"/>
    <s v="ТО, АПВ"/>
    <s v="АПВУ"/>
    <x v="2"/>
    <s v="Ф.3-7"/>
    <x v="2"/>
    <x v="2"/>
    <s v="Ф.3-7"/>
    <s v="ПС-35/6 кВ №203 АО ВЛ-6 Ф.3-7 действием ТО, АПВУ. Осмотр 25.07.14г. Гроза, штормпредупреждение №204 от 23.07.14г."/>
    <n v="0.27"/>
    <n v="0.14000000000000001"/>
    <n v="0.41000000000000003"/>
    <m/>
    <s v="1984г."/>
    <m/>
    <s v="ССМУ тр.ТНС"/>
    <d v="2012-04-12T00:00:00"/>
    <n v="20"/>
    <d v="2014-08-01T00:00:00"/>
    <n v="0"/>
    <d v="2013-10-14T00:00:00"/>
    <s v="КП23"/>
    <m/>
    <m/>
    <m/>
    <m/>
    <m/>
    <m/>
  </r>
  <r>
    <x v="6"/>
    <x v="15"/>
    <s v="ООО &quot;ЭНТ&quot;"/>
    <x v="178"/>
    <d v="1899-12-30T16:36:00"/>
    <d v="2014-07-24T00:00:00"/>
    <d v="1899-12-30T16:36:00"/>
    <d v="1899-12-30T00:00:00"/>
    <n v="4"/>
    <s v="АПВ"/>
    <s v="АПВУ"/>
    <x v="2"/>
    <s v="Ф.3-6"/>
    <x v="2"/>
    <x v="2"/>
    <s v="Ф.3-6"/>
    <s v="ПС-35/6 кВ №203 АО ВЛ-6 Ф.3-6 действием ТО, АПВУ. Осмотр 25.07.14г. Гроза, штормпредупреждение №204 от 23.07.14г."/>
    <n v="0.19"/>
    <m/>
    <n v="0.19"/>
    <m/>
    <s v="1986г."/>
    <m/>
    <s v="ССМУ тр.ТНС"/>
    <d v="2012-04-12T00:00:00"/>
    <n v="20"/>
    <d v="2014-08-01T00:00:00"/>
    <n v="0"/>
    <d v="2013-10-14T00:00:00"/>
    <s v="КП23"/>
    <m/>
    <m/>
    <m/>
    <m/>
    <m/>
    <m/>
  </r>
  <r>
    <x v="6"/>
    <x v="15"/>
    <s v="ООО &quot;ЭНТ&quot;"/>
    <x v="178"/>
    <d v="1899-12-30T16:32:00"/>
    <d v="2014-07-24T00:00:00"/>
    <d v="1899-12-30T16:32:00"/>
    <d v="1899-12-30T00:00:00"/>
    <n v="9"/>
    <s v="ТО, АПВ"/>
    <s v="АПВУ"/>
    <x v="2"/>
    <s v="Ф.2-16"/>
    <x v="2"/>
    <x v="2"/>
    <s v="Ф.2-16"/>
    <s v="ПС-35/6 кВ №206 АО ВЛ-6 Ф.2-16 (блинкер АО), АПВУ. Осмотр 25.07.14г. Гроза, штормпредупреждение №204 от 23.07.14г."/>
    <n v="0.48"/>
    <n v="0.06"/>
    <n v="0.54"/>
    <m/>
    <s v="нет данных"/>
    <m/>
    <s v="нет данных"/>
    <d v="2009-06-08T00:00:00"/>
    <n v="0"/>
    <d v="2014-09-01T00:00:00"/>
    <n v="4"/>
    <d v="2013-10-16T00:00:00"/>
    <s v="КП25"/>
    <m/>
    <m/>
    <m/>
    <m/>
    <m/>
    <m/>
  </r>
  <r>
    <x v="6"/>
    <x v="15"/>
    <s v="ООО &quot;ЭНТ&quot;"/>
    <x v="179"/>
    <d v="1899-12-30T11:19:00"/>
    <d v="2014-07-25T00:00:00"/>
    <d v="1899-12-30T18:08:00"/>
    <d v="1899-12-30T06:49:00"/>
    <n v="8"/>
    <s v="-"/>
    <s v="-"/>
    <x v="2"/>
    <s v="Ф.6-1"/>
    <x v="2"/>
    <x v="2"/>
    <s v="Ф.6-1"/>
    <s v="ПС-35/6кВ №206  ВЛ-6 кВ Ф.6-1 Неполнофазный режим.  Падение дерева на провода ВЛ в пролете оп.№24-№25 Ф6-1, обрыв провода ф&quot;В&quot;. Выполнен ремонт."/>
    <n v="0.33"/>
    <n v="25.27"/>
    <n v="25.599999999999998"/>
    <s v="ТЧ"/>
    <m/>
    <s v="АС-120"/>
    <m/>
    <m/>
    <m/>
    <m/>
    <m/>
    <m/>
    <s v="КП19"/>
    <s v="ПУ8"/>
    <m/>
    <m/>
    <m/>
    <m/>
    <m/>
  </r>
  <r>
    <x v="6"/>
    <x v="15"/>
    <s v="ООО &quot;ЭНТ&quot;"/>
    <x v="179"/>
    <d v="1899-12-30T04:15:00"/>
    <d v="2014-07-25T00:00:00"/>
    <d v="1899-12-30T05:01:00"/>
    <d v="1899-12-30T00:46:00"/>
    <n v="1"/>
    <s v="-"/>
    <s v="-"/>
    <x v="3"/>
    <s v="К-11скв 289. Оленье нмр"/>
    <x v="5"/>
    <x v="9"/>
    <s v="СУ ЭЦН"/>
    <s v="Аварийное отключение АВ-0,4 в ТП№1/400кВА. Запрошены распечатки журнала событий СУ ЭЦН. "/>
    <n v="0.46"/>
    <n v="0.8"/>
    <n v="1.26"/>
    <m/>
    <m/>
    <m/>
    <m/>
    <m/>
    <m/>
    <m/>
    <m/>
    <m/>
    <s v="КП24"/>
    <m/>
    <m/>
    <m/>
    <s v="т"/>
    <m/>
    <m/>
  </r>
  <r>
    <x v="6"/>
    <x v="15"/>
    <s v="ООО &quot;ЭНТ&quot;"/>
    <x v="180"/>
    <m/>
    <m/>
    <m/>
    <m/>
    <m/>
    <m/>
    <m/>
    <x v="4"/>
    <m/>
    <x v="3"/>
    <x v="8"/>
    <m/>
    <m/>
    <m/>
    <m/>
    <m/>
    <m/>
    <m/>
    <m/>
    <m/>
    <m/>
    <m/>
    <m/>
    <m/>
    <m/>
    <m/>
    <m/>
    <m/>
    <s v="нарушений не было"/>
    <m/>
    <m/>
    <m/>
  </r>
  <r>
    <x v="6"/>
    <x v="15"/>
    <s v="ООО &quot;ЭНТ&quot;"/>
    <x v="181"/>
    <m/>
    <m/>
    <m/>
    <m/>
    <m/>
    <m/>
    <m/>
    <x v="4"/>
    <m/>
    <x v="3"/>
    <x v="8"/>
    <m/>
    <m/>
    <m/>
    <m/>
    <m/>
    <m/>
    <m/>
    <m/>
    <m/>
    <m/>
    <m/>
    <m/>
    <m/>
    <m/>
    <m/>
    <m/>
    <m/>
    <s v="нарушений не было"/>
    <m/>
    <m/>
    <m/>
  </r>
  <r>
    <x v="6"/>
    <x v="15"/>
    <s v="ООО &quot;ЭНТ&quot;"/>
    <x v="182"/>
    <d v="1899-12-30T19:05:00"/>
    <d v="2014-07-28T00:00:00"/>
    <d v="1899-12-30T20:53:00"/>
    <d v="1899-12-30T00:46:00"/>
    <n v="1"/>
    <s v="МТЗ"/>
    <s v="РПВН (АПВ-нет)"/>
    <x v="1"/>
    <s v="ф.1-37"/>
    <x v="2"/>
    <x v="2"/>
    <s v="ф.1-37"/>
    <s v="АО ВЛ-6 Ф.1-37 действием МТЗ, АПВ-нет, РПВН, Двухфазное КЗ между проводами ВЛ-6 Ф.1-37 оп. 61/2 при касании их деревом. Нарушение охранной зоны ВЛ-6 эксковатором К-703МА гос. номер 3626 ТК70, принадлежащего ООО «УТТ-2» под управлением тракториста Ложникова Н.П., о факте нарушения был составлен акт ООО ЧОП «РН-Охрана-Томск» . Дерево убрано ВЛ-6 Ф.1-37 включена в работу."/>
    <m/>
    <m/>
    <m/>
    <m/>
    <m/>
    <m/>
    <m/>
    <m/>
    <m/>
    <m/>
    <m/>
    <m/>
    <s v="КП20"/>
    <m/>
    <m/>
    <m/>
    <m/>
    <s v="с"/>
    <m/>
  </r>
  <r>
    <x v="6"/>
    <x v="15"/>
    <s v="ООО &quot;ЭНТ&quot;"/>
    <x v="183"/>
    <d v="1899-12-30T20:00:00"/>
    <d v="2014-07-29T00:00:00"/>
    <d v="1899-12-30T23:30:00"/>
    <d v="1899-12-30T03:30:00"/>
    <n v="5"/>
    <s v="ТО, АПВ"/>
    <s v="АПВН"/>
    <x v="0"/>
    <s v="Ф.24-14"/>
    <x v="2"/>
    <x v="2"/>
    <s v="Ф.24-14"/>
    <s v="ПС 35/6 кВ №124. АО ВЛ-6 Ф.24-13 действием ТО, АПВН. Неисправность трансформатора 6/0,4кВ 400 кВА ТП-1 К-24, нагрузка переведена на ТП-2, "/>
    <n v="0.34"/>
    <n v="4.0599999999999996"/>
    <n v="4.3999999999999995"/>
    <s v="ТЧ"/>
    <n v="1998"/>
    <s v="ТМ6/0,4/400"/>
    <s v="Н/Д"/>
    <d v="2011-10-10T00:00:00"/>
    <n v="50"/>
    <d v="2014-10-10T00:00:00"/>
    <n v="0"/>
    <d v="2014-07-30T00:00:00"/>
    <s v="КП23"/>
    <s v="ПУ9"/>
    <m/>
    <m/>
    <m/>
    <m/>
    <m/>
  </r>
  <r>
    <x v="6"/>
    <x v="15"/>
    <s v="ООО &quot;ЭНТ&quot;"/>
    <x v="184"/>
    <d v="1899-12-30T10:38:00"/>
    <d v="2014-07-30T00:00:00"/>
    <d v="1899-12-30T10:38:00"/>
    <d v="1899-12-30T00:00:00"/>
    <n v="10"/>
    <s v="-"/>
    <s v="-"/>
    <x v="0"/>
    <s v="1Т ПС-35/6 кВ №414"/>
    <x v="0"/>
    <x v="0"/>
    <s v="1Т ПС-35/6 кВ №414"/>
    <s v="ПС-35/6 кВ №414 отключение 1Т (выпавших блинкеров нет), работа АВР-6 успешная. Выполнена послеаварийная проверка РЗА 1Т, замыкание в реле времени ТВМ, реле времени заменено. 1Т введен в работу."/>
    <n v="2.0499999999999998"/>
    <n v="2.78"/>
    <n v="4.83"/>
    <s v="РЗА"/>
    <n v="2005"/>
    <s v="РСВ13-18УХЛ4"/>
    <s v="ОАО &quot;ЧЗМЗ&quot;"/>
    <d v="2014-12-07T00:00:00"/>
    <n v="1"/>
    <s v="07.2014г"/>
    <n v="0"/>
    <s v="07.12.2014г"/>
    <s v="КП23"/>
    <m/>
    <m/>
    <m/>
    <m/>
    <m/>
    <m/>
  </r>
  <r>
    <x v="6"/>
    <x v="15"/>
    <s v="ООО &quot;ЭНТ&quot;"/>
    <x v="185"/>
    <s v="-"/>
    <s v="-"/>
    <s v="-"/>
    <s v="-"/>
    <s v="-"/>
    <s v="-"/>
    <s v="-"/>
    <x v="6"/>
    <s v="-"/>
    <x v="7"/>
    <x v="12"/>
    <s v="-"/>
    <s v="-"/>
    <m/>
    <m/>
    <m/>
    <s v="-"/>
    <s v="-"/>
    <s v="-"/>
    <s v="-"/>
    <s v="-"/>
    <s v="-"/>
    <s v="-"/>
    <s v="-"/>
    <s v="-"/>
    <s v="-"/>
    <s v="-"/>
    <s v="-"/>
    <s v="нарушений не было"/>
    <m/>
    <m/>
    <m/>
  </r>
  <r>
    <x v="11"/>
    <x v="15"/>
    <s v="ООО &quot;ЭНТ&quot;"/>
    <x v="186"/>
    <d v="1899-12-30T09:50:00"/>
    <d v="2014-08-01T00:00:00"/>
    <d v="1899-12-30T14:50:00"/>
    <d v="1899-12-30T05:00:00"/>
    <n v="1"/>
    <s v="-"/>
    <s v="-"/>
    <x v="0"/>
    <s v="К-6 скв.401 Ломовое нмр"/>
    <x v="5"/>
    <x v="9"/>
    <s v="СУ скв.401"/>
    <s v="АО к.з. АВ-0,4 кВ (Iн-250 А) в РУ-0,4 кВ КТПН №1. Выполнена замена АВ-0,4 кВ."/>
    <n v="0.13"/>
    <n v="4.63"/>
    <n v="4.76"/>
    <s v="-"/>
    <s v="-"/>
    <s v="-"/>
    <s v="-"/>
    <s v="-"/>
    <s v="-"/>
    <s v="-"/>
    <s v="-"/>
    <s v="-"/>
    <s v="КП23"/>
    <s v="-"/>
    <s v="-"/>
    <m/>
    <m/>
    <m/>
    <m/>
  </r>
  <r>
    <x v="11"/>
    <x v="15"/>
    <s v="ООО &quot;ЭНТ&quot;"/>
    <x v="187"/>
    <d v="1899-12-30T17:40:00"/>
    <d v="2014-08-02T00:00:00"/>
    <d v="1899-12-30T19:05:00"/>
    <d v="1899-12-30T01:25:00"/>
    <n v="3"/>
    <s v="-"/>
    <s v="-"/>
    <x v="3"/>
    <s v="К-3Г Герасимовское нмр"/>
    <x v="5"/>
    <x v="9"/>
    <s v="СУ ЭЦН                          К-3Г"/>
    <s v="АО вводного АВ-0,4 кВ (Iн-630 А)  в КТПН-6/0,4 кВ. Запрошены распечатки журнала событий СУ ЭЦН"/>
    <n v="0.4"/>
    <n v="1.02"/>
    <n v="1.42"/>
    <s v="-"/>
    <s v="-"/>
    <s v="-"/>
    <s v="-"/>
    <s v="-"/>
    <s v="-"/>
    <s v="-"/>
    <s v="-"/>
    <s v="-"/>
    <s v="КП24"/>
    <s v="-"/>
    <s v="-"/>
    <m/>
    <s v="т"/>
    <m/>
    <m/>
  </r>
  <r>
    <x v="11"/>
    <x v="15"/>
    <s v="ООО &quot;ЭНТ&quot;"/>
    <x v="187"/>
    <d v="1899-12-30T16:46:00"/>
    <d v="2014-08-02T00:00:00"/>
    <d v="1899-12-30T19:01:00"/>
    <d v="1899-12-30T02:15:00"/>
    <n v="1"/>
    <s v="-"/>
    <s v="-"/>
    <x v="3"/>
    <s v="скв.368од. Советское нмр"/>
    <x v="5"/>
    <x v="9"/>
    <s v="СУ СКН скв.368од."/>
    <s v="АО АВ-0,4 кВ в СУ СКН, к.з. МП. Выполнена замена МП."/>
    <m/>
    <n v="0.21"/>
    <n v="0.21"/>
    <s v="-"/>
    <s v="-"/>
    <s v="-"/>
    <s v="-"/>
    <s v="-"/>
    <s v="-"/>
    <s v="-"/>
    <s v="-"/>
    <s v="-"/>
    <s v="КП24"/>
    <s v="-"/>
    <s v="-"/>
    <m/>
    <s v="т"/>
    <m/>
    <m/>
  </r>
  <r>
    <x v="11"/>
    <x v="15"/>
    <s v="ООО &quot;ЭНТ&quot;"/>
    <x v="188"/>
    <s v="-"/>
    <s v="-"/>
    <s v="-"/>
    <s v="-"/>
    <s v="-"/>
    <s v="-"/>
    <s v="-"/>
    <x v="6"/>
    <s v="-"/>
    <x v="7"/>
    <x v="12"/>
    <s v="-"/>
    <s v="-"/>
    <m/>
    <m/>
    <m/>
    <s v="-"/>
    <s v="-"/>
    <s v="-"/>
    <s v="-"/>
    <s v="-"/>
    <s v="-"/>
    <s v="-"/>
    <s v="-"/>
    <s v="-"/>
    <s v="-"/>
    <s v="-"/>
    <s v="-"/>
    <s v="нарушений не было"/>
    <m/>
    <m/>
    <m/>
  </r>
  <r>
    <x v="11"/>
    <x v="15"/>
    <s v="ООО &quot;ЭНТ&quot;"/>
    <x v="336"/>
    <d v="1899-12-30T09:50:00"/>
    <d v="2014-08-04T00:00:00"/>
    <d v="1899-12-30T19:20:00"/>
    <d v="1899-12-30T09:30:00"/>
    <n v="1"/>
    <s v="-"/>
    <s v="-"/>
    <x v="3"/>
    <s v="К-150А скв.1811к. Советское нмр"/>
    <x v="5"/>
    <x v="9"/>
    <s v="СКН "/>
    <s v="АО АВ-0,4 кВ в СУ СКН. КЗ обмотки статора ЭД. Выполнена замена ЭД."/>
    <m/>
    <n v="0.3"/>
    <n v="0.3"/>
    <s v="ПЭ"/>
    <s v="-"/>
    <s v="-"/>
    <s v="-"/>
    <s v="-"/>
    <s v="-"/>
    <s v="-"/>
    <s v="-"/>
    <s v="-"/>
    <s v="КП24"/>
    <s v="-"/>
    <s v="-"/>
    <m/>
    <s v="т"/>
    <m/>
    <m/>
  </r>
  <r>
    <x v="11"/>
    <x v="15"/>
    <s v="ОАО &quot;ТРК&quot;"/>
    <x v="189"/>
    <d v="1899-12-30T18:19:00"/>
    <d v="2014-08-05T00:00:00"/>
    <d v="1899-12-30T18:19:00"/>
    <d v="1899-12-30T00:00:00"/>
    <n v="9"/>
    <s v="ТЗНП 2 ст., АПВ"/>
    <s v="АПВУ"/>
    <x v="2"/>
    <s v="С-91Ч"/>
    <x v="1"/>
    <x v="2"/>
    <s v="С-91Ч"/>
    <s v="АО ВЛ-110кВ С-91Ч ПС 110/35/6 кВ &quot;Катыльгинская&quot; - ПС 110/35/6 кВ &quot;Черемшанская&quot; действием ТЗНП 2ст., АПВ успешное."/>
    <n v="0.51"/>
    <n v="0.28999999999999998"/>
    <n v="0.8"/>
    <m/>
    <s v="1981г."/>
    <s v="АС-120"/>
    <s v="-"/>
    <s v="09.2013."/>
    <n v="1"/>
    <s v="09.2016."/>
    <s v="-"/>
    <s v="02.14."/>
    <s v="КП11"/>
    <m/>
    <m/>
    <m/>
    <m/>
    <m/>
    <m/>
  </r>
  <r>
    <x v="11"/>
    <x v="15"/>
    <s v="ООО &quot;ЭНТ&quot;"/>
    <x v="190"/>
    <d v="1899-12-30T01:36:00"/>
    <d v="2014-08-06T00:00:00"/>
    <d v="1899-12-30T03:00:00"/>
    <d v="1899-12-30T01:24:00"/>
    <n v="1"/>
    <s v="-"/>
    <s v="-"/>
    <x v="3"/>
    <s v="К-79 скв.552 Советскоое нмр"/>
    <x v="5"/>
    <x v="9"/>
    <s v="СУ скв.552"/>
    <s v="АО АВ-0,4кВ в КТПН-6/0,4кВ, Iн=160А, Iр=60А. "/>
    <n v="0.04"/>
    <n v="0.2"/>
    <n v="0.24"/>
    <s v="ПЭ"/>
    <s v="-"/>
    <s v="-"/>
    <s v="-"/>
    <s v="-"/>
    <s v="-"/>
    <s v="-"/>
    <s v="-"/>
    <s v="-"/>
    <s v="КП24"/>
    <s v="-"/>
    <s v="-"/>
    <m/>
    <s v="т"/>
    <m/>
    <m/>
  </r>
  <r>
    <x v="11"/>
    <x v="15"/>
    <s v="ОАО &quot;ТРК&quot;"/>
    <x v="191"/>
    <d v="1899-12-30T16:46:00"/>
    <d v="2014-08-07T00:00:00"/>
    <d v="1899-12-30T17:12:00"/>
    <d v="1899-12-30T00:26:00"/>
    <n v="14"/>
    <s v="-"/>
    <s v="-"/>
    <x v="5"/>
    <s v="В-110 С-95м"/>
    <x v="1"/>
    <x v="0"/>
    <s v="В-110 С-95м"/>
    <s v="Отключение В-110 С-95М ПС-110/35/6 &quot;Малореченская&quot;, причина выясняется."/>
    <n v="3.74"/>
    <n v="1.61"/>
    <n v="5.35"/>
    <m/>
    <m/>
    <m/>
    <m/>
    <m/>
    <m/>
    <m/>
    <m/>
    <m/>
    <s v="КП18"/>
    <m/>
    <m/>
    <m/>
    <m/>
    <m/>
    <m/>
  </r>
  <r>
    <x v="11"/>
    <x v="15"/>
    <s v="ООО &quot;ЭНТ&quot;"/>
    <x v="192"/>
    <s v="-"/>
    <s v="-"/>
    <s v="-"/>
    <s v="-"/>
    <s v="-"/>
    <s v="-"/>
    <s v="-"/>
    <x v="6"/>
    <s v="-"/>
    <x v="7"/>
    <x v="12"/>
    <s v="-"/>
    <s v="-"/>
    <m/>
    <m/>
    <m/>
    <s v="-"/>
    <s v="-"/>
    <s v="-"/>
    <s v="-"/>
    <s v="-"/>
    <s v="-"/>
    <s v="-"/>
    <s v="-"/>
    <s v="-"/>
    <s v="-"/>
    <s v="-"/>
    <s v="-"/>
    <s v="нарушений не было"/>
    <m/>
    <m/>
    <m/>
  </r>
  <r>
    <x v="11"/>
    <x v="15"/>
    <s v="ООО &quot;ЭНТ&quot;"/>
    <x v="193"/>
    <s v="-"/>
    <s v="-"/>
    <s v="-"/>
    <s v="-"/>
    <s v="-"/>
    <s v="-"/>
    <s v="-"/>
    <x v="6"/>
    <s v="-"/>
    <x v="7"/>
    <x v="12"/>
    <s v="-"/>
    <s v="-"/>
    <m/>
    <m/>
    <m/>
    <s v="-"/>
    <s v="-"/>
    <s v="-"/>
    <s v="-"/>
    <s v="-"/>
    <s v="-"/>
    <s v="-"/>
    <s v="-"/>
    <s v="-"/>
    <s v="-"/>
    <s v="-"/>
    <s v="-"/>
    <s v="нарушений не было"/>
    <m/>
    <m/>
    <m/>
  </r>
  <r>
    <x v="11"/>
    <x v="15"/>
    <s v="ООО &quot;ЭНТ&quot;"/>
    <x v="194"/>
    <d v="1899-12-30T05:31:00"/>
    <d v="2014-08-10T00:00:00"/>
    <d v="1899-12-30T05:31:00"/>
    <d v="1899-12-30T00:00:00"/>
    <n v="114"/>
    <s v="ТО, АПВ"/>
    <s v="АПВУ"/>
    <x v="2"/>
    <s v="ЦЛ-1"/>
    <x v="0"/>
    <x v="2"/>
    <s v="ЦЛ-1"/>
    <s v="АО ВЛ-35 ЦЛ-1 ПС &quot;Вахская&quot; действием ТО, АПВУ. Гроза, дождь, шторм.пред-е №222 от 10.08.14. Осмотр продолжается."/>
    <n v="4.4000000000000004"/>
    <n v="18.329999999999998"/>
    <n v="22.73"/>
    <s v="И"/>
    <s v="нет данных"/>
    <s v="ПС-70"/>
    <s v="нет данных"/>
    <d v="2007-08-01T00:00:00"/>
    <n v="1"/>
    <d v="2014-07-01T00:00:00"/>
    <n v="0"/>
    <d v="2013-10-12T00:00:00"/>
    <s v="КП11"/>
    <m/>
    <m/>
    <m/>
    <m/>
    <m/>
    <m/>
  </r>
  <r>
    <x v="11"/>
    <x v="15"/>
    <s v="ООО &quot;ЭНТ&quot;"/>
    <x v="194"/>
    <s v="6:01  10:50"/>
    <d v="2014-08-10T00:00:00"/>
    <s v="6:01 10:50"/>
    <d v="1899-12-30T00:00:00"/>
    <n v="21"/>
    <s v="ТО,_x000a_ АПВ"/>
    <s v="АПВУ"/>
    <x v="2"/>
    <s v="Ф.3-7 "/>
    <x v="2"/>
    <x v="2"/>
    <s v="Ф.3-7 "/>
    <s v="ПС 35/6 кВ №203 АО ВЛ-6кВ Ф.3-7 действием ТО, АПВУ. Гроза, шторм.пред-е №222 от 10.08.14. Разрушение изоляторов оп №32 ф.&quot;А&quot;, №108/3  ф.&quot;А&quot; (Ф.3-12) схема ремонтная.часть Ф.3-12 запитана от Ф.3-7 для работы БУ"/>
    <n v="1.31"/>
    <n v="14.7"/>
    <n v="16"/>
    <s v="И"/>
    <s v="1984г."/>
    <s v="ШС-10"/>
    <s v="нет данных"/>
    <d v="2010-12-01T00:00:00"/>
    <n v="15"/>
    <d v="2014-09-01T00:00:00"/>
    <n v="1"/>
    <d v="2013-08-01T00:00:00"/>
    <s v="КП11"/>
    <m/>
    <m/>
    <m/>
    <m/>
    <m/>
    <m/>
  </r>
  <r>
    <x v="11"/>
    <x v="15"/>
    <s v="ООО &quot;ЭНТ&quot;"/>
    <x v="194"/>
    <d v="1899-12-30T05:38:00"/>
    <d v="2014-08-10T00:00:00"/>
    <d v="1899-12-30T05:38:00"/>
    <d v="1899-12-30T00:00:00"/>
    <n v="13"/>
    <s v="ДЗ,_x000a_ АПВ"/>
    <s v="АПВУ"/>
    <x v="2"/>
    <s v="ЦЛ-6, ЦЛ-7"/>
    <x v="0"/>
    <x v="2"/>
    <s v="ЦЛ-6, ЦЛ-7"/>
    <s v="АО ВЛ-35 ЦЛ-6, ЦЛ-7 ПС &quot;Первомайская&quot; действием 1ст. ДЗ, АПВУ. Гроза, шторм.пред-е №222 от 10.08.14."/>
    <n v="1.79"/>
    <n v="5.78"/>
    <n v="7.6"/>
    <s v="И"/>
    <n v="1984"/>
    <s v="ПС-70"/>
    <s v="-"/>
    <s v="03.2013."/>
    <n v="1"/>
    <s v="08.20118"/>
    <n v="0"/>
    <s v="17.07.2014г."/>
    <s v="КП11"/>
    <m/>
    <m/>
    <m/>
    <m/>
    <m/>
    <m/>
  </r>
  <r>
    <x v="11"/>
    <x v="15"/>
    <s v="ООО &quot;ЭНТ&quot;"/>
    <x v="194"/>
    <d v="1899-12-30T20:51:00"/>
    <d v="2014-08-10T00:00:00"/>
    <d v="1899-12-30T20:51:00"/>
    <d v="1899-12-30T00:00:00"/>
    <n v="46"/>
    <s v="ДЗТ"/>
    <s v="-"/>
    <x v="2"/>
    <s v="1Т ПС-110/35/6 &quot;Катыльгинская&quot;"/>
    <x v="1"/>
    <x v="0"/>
    <s v="1Т ПС-110/35/6 &quot;Катыльгинская&quot;"/>
    <s v="Гроза. АО 1Т  ПС-110/35/6 &quot;Катыльгинская&quot; действием ДЗТ, Работа АВР-35, АВР-6 нет. Ожидание испытаний 1Т, ОПН-110, ОПН-35, ОПН-6... "/>
    <n v="8.66"/>
    <n v="28.81"/>
    <n v="37.47"/>
    <s v="Т"/>
    <n v="2005"/>
    <s v="ТДТН-25000/110У1"/>
    <s v="УЭТМ"/>
    <s v="16.08.2013г"/>
    <n v="1"/>
    <s v="08.2015г"/>
    <n v="0"/>
    <s v="06.08.2014г."/>
    <s v="КП11"/>
    <m/>
    <m/>
    <m/>
    <m/>
    <m/>
    <m/>
  </r>
  <r>
    <x v="11"/>
    <x v="15"/>
    <s v="ООО &quot;ЭНТ&quot;"/>
    <x v="194"/>
    <d v="1899-12-30T23:32:00"/>
    <d v="2014-08-10T00:00:00"/>
    <d v="1899-12-30T23:32:00"/>
    <d v="1899-12-30T00:00:00"/>
    <n v="34"/>
    <s v="МТЗ, АПВ"/>
    <s v="АПВУ"/>
    <x v="2"/>
    <s v="ЦЛ-8"/>
    <x v="0"/>
    <x v="2"/>
    <s v="ЦЛ-8"/>
    <s v="АО ВЛ-35кВ ЦЛ-8 ПС-110/35/6 &quot;Катыльгинская&quot;  действием 2ст. МТЗ. АПВУ. Посадка напряжения. Гроза, шторм.пред-е №222 от 10.08.14."/>
    <n v="6.52"/>
    <n v="36.68"/>
    <n v="43.2"/>
    <s v="-"/>
    <n v="1986"/>
    <s v="-"/>
    <s v="нет данных"/>
    <s v="04.2014."/>
    <n v="1"/>
    <s v="04.2018."/>
    <n v="0"/>
    <s v="04.2014."/>
    <s v="КП11"/>
    <m/>
    <m/>
    <m/>
    <m/>
    <m/>
    <m/>
  </r>
  <r>
    <x v="11"/>
    <x v="15"/>
    <s v="ООО &quot;ЭНТ&quot;"/>
    <x v="194"/>
    <d v="1899-12-30T19:47:00"/>
    <d v="2014-08-10T00:00:00"/>
    <d v="1899-12-30T19:47:00"/>
    <d v="1899-12-30T00:00:00"/>
    <n v="6"/>
    <s v="ТО,_x000a_ АПВ"/>
    <s v="АПВУ"/>
    <x v="2"/>
    <s v="Ф.2-1 "/>
    <x v="2"/>
    <x v="2"/>
    <s v="Ф.2-1 "/>
    <s v="ПС 35/6 кВ №502  АО ВЛ-6кВ Ф.2-1 от ТО, АПВУ. Гроза, шторм.пред-е №222 от 10.08.14. Произведен осмотр ВЛ, замечаний нет"/>
    <n v="0.2"/>
    <n v="0.2"/>
    <n v="0.3"/>
    <s v="ТЧ"/>
    <s v="1988г."/>
    <s v="-"/>
    <s v="нет данных"/>
    <s v="ТО .09.2007"/>
    <n v="100"/>
    <d v="2014-10-01T00:00:00"/>
    <n v="6"/>
    <d v="2014-06-01T00:00:00"/>
    <s v="КП25"/>
    <m/>
    <m/>
    <m/>
    <m/>
    <m/>
    <m/>
  </r>
  <r>
    <x v="11"/>
    <x v="15"/>
    <s v="ООО &quot;ЭНТ&quot;"/>
    <x v="195"/>
    <d v="1899-12-30T03:26:00"/>
    <d v="2014-08-11T00:00:00"/>
    <d v="1899-12-30T11:10:00"/>
    <d v="1899-12-30T07:44:00"/>
    <n v="8"/>
    <s v="ТО_x000a_АПВ"/>
    <s v="АПВН, РПВУ"/>
    <x v="0"/>
    <s v="Ф.Б2-2"/>
    <x v="2"/>
    <x v="2"/>
    <s v="Ф.Б2-2"/>
    <s v="БРУ-6 БКНС-2 Советского нмр АО ВЛ-6 Ф.Б2-2 действием ТО, АПВН, РПВН. Гроза,  штормовое предупреждение № 222 от 10.08.14 Разрушен изолятор оп.№32 выполнена замена."/>
    <n v="10.31"/>
    <n v="5.18"/>
    <n v="15.49"/>
    <s v="И"/>
    <m/>
    <m/>
    <m/>
    <m/>
    <m/>
    <m/>
    <m/>
    <m/>
    <s v="КП23"/>
    <s v="ПУ8"/>
    <m/>
    <m/>
    <m/>
    <m/>
    <m/>
  </r>
  <r>
    <x v="11"/>
    <x v="15"/>
    <s v="ООО &quot;ЭНТ&quot;"/>
    <x v="195"/>
    <d v="1899-12-30T03:01:00"/>
    <d v="2014-08-11T00:00:00"/>
    <d v="1899-12-30T09:45:00"/>
    <d v="1899-12-30T06:44:00"/>
    <n v="1"/>
    <s v="-"/>
    <s v="-"/>
    <x v="0"/>
    <s v="ЛР-6 К-23 Оленьего нмр"/>
    <x v="2"/>
    <x v="2"/>
    <s v="К-23 скв..485"/>
    <s v="ПС 35/6кВ №401 ВЛ-6 Ф.1-9 ЛР-6 К-23. Нарушение контакта ЛР-6 К-23 фаза &quot;В&quot;  Выполнен ремонт ЛР-6 К-23"/>
    <n v="1.49"/>
    <n v="2.2000000000000002"/>
    <n v="3.69"/>
    <s v="Р"/>
    <m/>
    <s v="РЛНД-6"/>
    <s v="нет данных"/>
    <s v="Ф.1-9: ТР- 20.11.12"/>
    <n v="0.02"/>
    <s v="11.2014г."/>
    <n v="4"/>
    <s v="Ф.1-9: ТО-29.05.14"/>
    <s v="КП4"/>
    <m/>
    <m/>
    <m/>
    <m/>
    <m/>
    <m/>
  </r>
  <r>
    <x v="11"/>
    <x v="15"/>
    <s v="ООО &quot;ЭНТ&quot;"/>
    <x v="195"/>
    <d v="1899-12-30T05:03:00"/>
    <d v="2014-08-11T00:00:00"/>
    <d v="1899-12-30T10:17:00"/>
    <d v="1899-12-30T05:14:00"/>
    <n v="2"/>
    <s v="-"/>
    <s v="-"/>
    <x v="0"/>
    <s v="Ф.5-7"/>
    <x v="2"/>
    <x v="2"/>
    <s v="Ф.5-7"/>
    <s v="ПС 35/6кВ №305 ВЛ-6 Ф.5-7 ЛР-6 оп.36. Разрушение колонки ЛР-6 фаза &quot;В&quot;  Выполнена замена ЛР-6 оп.36"/>
    <n v="1.9"/>
    <n v="1.4"/>
    <n v="3.3"/>
    <s v="Р"/>
    <n v="2002"/>
    <s v="РЛНД-10Б/400 НУХЛ1"/>
    <s v="нет данных"/>
    <s v="04.04.14 г."/>
    <n v="0.6"/>
    <s v="04.16 г."/>
    <n v="0"/>
    <s v="02.04.14 г."/>
    <s v="КП23"/>
    <s v="ПУ9"/>
    <m/>
    <m/>
    <m/>
    <m/>
    <m/>
  </r>
  <r>
    <x v="11"/>
    <x v="15"/>
    <s v="ОАО &quot;ТРК&quot;"/>
    <x v="196"/>
    <d v="1899-12-30T11:06:00"/>
    <d v="2014-08-12T00:00:00"/>
    <d v="1899-12-30T11:48:00"/>
    <d v="1899-12-30T00:42:00"/>
    <n v="169"/>
    <s v="ДЗТ"/>
    <s v="-"/>
    <x v="5"/>
    <s v="2Т"/>
    <x v="1"/>
    <x v="0"/>
    <s v="1Т"/>
    <s v="АО 2Т действием ДЗТ ПС 110/35/6 кВ  &quot;Вахская&quot; разрушение опорного изолятора на ШМ-6 кВ. Посадка напряжения  (На балансе ОАО &quot;ТРК&quot;)"/>
    <n v="5.9"/>
    <n v="90.7"/>
    <n v="96.6"/>
    <s v="И"/>
    <m/>
    <m/>
    <m/>
    <m/>
    <m/>
    <m/>
    <m/>
    <m/>
    <s v="КП18"/>
    <m/>
    <m/>
    <m/>
    <m/>
    <m/>
    <m/>
  </r>
  <r>
    <x v="11"/>
    <x v="15"/>
    <s v="ООО &quot;ЭНТ&quot;"/>
    <x v="196"/>
    <d v="1899-12-30T11:41:00"/>
    <d v="2014-08-12T00:00:00"/>
    <d v="1899-12-30T15:25:00"/>
    <d v="1899-12-30T03:44:00"/>
    <n v="29"/>
    <s v="МТЗ"/>
    <s v="-"/>
    <x v="0"/>
    <s v="ПС 35/6 кВ №206_x000a_яч.6 кВ №12"/>
    <x v="0"/>
    <x v="0"/>
    <s v="В-6 Ф.6-12"/>
    <s v="ПС 35/6 кВ №206 АО 1С-6  КЗ В-6 яч.12 действием МТЗ при подаче напряжения после АО 2Т на ПС 110/35/6 кВ  &quot;Вахская&quot;. 1С-6 выведена в ремонт устраняются последствия КЗ, потребители запитаны по резервным ВЛ"/>
    <n v="1.1000000000000001"/>
    <n v="46.1"/>
    <n v="47.2"/>
    <s v="В"/>
    <s v="1987г."/>
    <s v="ВБЧ-СЭ-10"/>
    <s v="Самара электрощит"/>
    <d v="2014-03-01T00:00:00"/>
    <n v="100"/>
    <d v="2016-03-01T00:00:00"/>
    <n v="0"/>
    <d v="2014-03-01T00:00:00"/>
    <s v="КП23"/>
    <s v="ПУ9"/>
    <m/>
    <m/>
    <m/>
    <m/>
    <m/>
  </r>
  <r>
    <x v="11"/>
    <x v="15"/>
    <s v="ООО &quot;ЭНТ&quot;"/>
    <x v="197"/>
    <d v="1899-12-30T07:15:00"/>
    <d v="2014-08-13T00:00:00"/>
    <d v="1899-12-30T07:49:00"/>
    <d v="1899-12-30T00:34:00"/>
    <n v="1"/>
    <s v="МТЗ_x000a_АПВ"/>
    <s v="АПВН, РПВУ"/>
    <x v="2"/>
    <s v="Ф.20-10"/>
    <x v="2"/>
    <x v="2"/>
    <s v="Ф.20-10"/>
    <s v="ПС 35/6кВ №420   АО ВЛ-6 Ф.20-10 действием МТЗ, АПВ не успешно, РПВУ. штормовое предупреждение № 224 от 12.08.14.  Производится осмотр"/>
    <n v="0.01"/>
    <n v="0.12"/>
    <n v="0.13"/>
    <s v="-"/>
    <n v="2009"/>
    <s v="-"/>
    <s v="-"/>
    <s v="09.2012."/>
    <n v="0.6"/>
    <s v="09.2014."/>
    <n v="0"/>
    <s v="03.2014."/>
    <s v="КП11"/>
    <s v="-"/>
    <m/>
    <m/>
    <m/>
    <m/>
    <m/>
  </r>
  <r>
    <x v="11"/>
    <x v="15"/>
    <s v="ООО &quot;ЭНТ&quot;"/>
    <x v="197"/>
    <d v="1899-12-30T15:38:00"/>
    <d v="2014-08-13T00:00:00"/>
    <d v="1899-12-30T20:19:00"/>
    <d v="1899-12-30T04:41:00"/>
    <n v="2"/>
    <s v="-"/>
    <s v="-"/>
    <x v="0"/>
    <s v="ВЛ-6 К-15 Оленьего нмр"/>
    <x v="2"/>
    <x v="2"/>
    <s v="ВЛ-6 К-15 Оленьего нмр"/>
    <s v="ПС-35/6кВ №401. ВЛ-6 Ф.1-9 Остановка ЭЦН по пониженному напряжению (отсутствие фазы). Нарушение контакта провода фазы А на оп. №115. Выполнен ремонт ВЛ-6 "/>
    <n v="4.29"/>
    <n v="0.9"/>
    <n v="5.19"/>
    <s v="ТЧ"/>
    <n v="1980"/>
    <s v="АС-95"/>
    <s v="нет данных"/>
    <s v="07.2007г."/>
    <n v="0.4"/>
    <s v="07.2014."/>
    <n v="7"/>
    <s v="01.14."/>
    <s v="КП23"/>
    <s v="ПУ9"/>
    <m/>
    <m/>
    <m/>
    <m/>
    <m/>
  </r>
  <r>
    <x v="11"/>
    <x v="15"/>
    <s v="ОАО &quot;ТРК&quot;"/>
    <x v="198"/>
    <d v="1899-12-30T11:24:00"/>
    <d v="2014-08-14T00:00:00"/>
    <d v="1899-12-30T11:24:00"/>
    <d v="1899-12-30T00:00:00"/>
    <n v="97"/>
    <m/>
    <m/>
    <x v="5"/>
    <s v="1С-35"/>
    <x v="0"/>
    <x v="0"/>
    <s v="1Т"/>
    <s v="АО 1С-35 ПС 110/35/6 кВ  &quot;Вахская&quot; причины выясняются. _x000a_Составлен и направлен запрос в ОАО &quot;ТРК&quot; на предоставление причин отключения и принятых мер..  (На балансе ОАО &quot;ТРК&quot;)"/>
    <n v="5.48"/>
    <n v="10.34"/>
    <n v="15.82"/>
    <m/>
    <m/>
    <m/>
    <m/>
    <m/>
    <m/>
    <m/>
    <m/>
    <m/>
    <s v="КП18"/>
    <m/>
    <m/>
    <m/>
    <m/>
    <m/>
    <m/>
  </r>
  <r>
    <x v="11"/>
    <x v="15"/>
    <s v="ООО &quot;ЭНТ&quot;"/>
    <x v="198"/>
    <d v="1899-12-30T13:57:00"/>
    <d v="2014-08-14T00:00:00"/>
    <d v="1899-12-30T16:35:00"/>
    <d v="1899-12-30T02:38:00"/>
    <n v="1"/>
    <s v="-"/>
    <s v="-"/>
    <x v="3"/>
    <s v="Од.скв.310_x000a_Советское нмр"/>
    <x v="5"/>
    <x v="9"/>
    <s v="СКН "/>
    <s v="АО АВ-0,4 кВ в СУ ШГН, КЗ катушки МП-0,4 в СУ ШГН. Выполнена замена МП-0,4."/>
    <m/>
    <n v="0.35"/>
    <n v="0.35"/>
    <s v="ПЭ"/>
    <s v="-"/>
    <s v="-"/>
    <s v="-"/>
    <s v="-"/>
    <s v="-"/>
    <s v="-"/>
    <s v="-"/>
    <s v="-"/>
    <s v="КП24"/>
    <s v="-"/>
    <s v="-"/>
    <m/>
    <s v="т"/>
    <m/>
    <m/>
  </r>
  <r>
    <x v="11"/>
    <x v="15"/>
    <s v="ООО &quot;ЭНТ&quot;"/>
    <x v="199"/>
    <d v="1899-12-30T13:17:00"/>
    <d v="2014-08-15T00:00:00"/>
    <d v="1899-12-30T15:23:00"/>
    <d v="1899-12-30T02:06:00"/>
    <n v="1"/>
    <s v="-"/>
    <s v="-"/>
    <x v="3"/>
    <s v="Од.скв.368_x000a_Советское нмр"/>
    <x v="5"/>
    <x v="9"/>
    <s v="СКН "/>
    <s v="АО АВ-0,4 кВ в СУ ШГН, КЗ катушки МП-0,4 в СУ ШГН. Выполнена замена МП-0,4."/>
    <m/>
    <n v="0.19"/>
    <n v="0.19"/>
    <s v="ПЭ"/>
    <s v="-"/>
    <s v="-"/>
    <s v="-"/>
    <s v="-"/>
    <s v="-"/>
    <s v="-"/>
    <s v="-"/>
    <s v="-"/>
    <s v="КП24"/>
    <m/>
    <m/>
    <m/>
    <s v="т"/>
    <m/>
    <m/>
  </r>
  <r>
    <x v="11"/>
    <x v="15"/>
    <s v="ООО &quot;Башэнергонефть&quot;"/>
    <x v="199"/>
    <d v="1899-12-30T20:30:00"/>
    <d v="2014-07-15T00:00:00"/>
    <d v="1899-12-30T22:51:00"/>
    <d v="1899-12-30T02:21:00"/>
    <n v="4"/>
    <s v="-"/>
    <s v="-"/>
    <x v="5"/>
    <s v="В-6 ПЛУ Ф.15-12"/>
    <x v="2"/>
    <x v="2"/>
    <s v="Ф.15-12"/>
    <s v="АО В-6 кВ в ПЛУ (ПЛУ на балансе ООО &quot;Башэнергонефть&quot;), РПВУ. Причины выясняются."/>
    <n v="3.03"/>
    <n v="1.62"/>
    <n v="4.6500000000000004"/>
    <s v="-"/>
    <s v="-"/>
    <s v="-"/>
    <s v="-"/>
    <s v="-"/>
    <s v="-"/>
    <s v="-"/>
    <s v="-"/>
    <s v="-"/>
    <s v="КП18"/>
    <m/>
    <m/>
    <m/>
    <m/>
    <m/>
    <m/>
  </r>
  <r>
    <x v="11"/>
    <x v="15"/>
    <s v="ООО &quot;ЭНТ&quot;"/>
    <x v="199"/>
    <d v="1899-12-30T22:59:00"/>
    <d v="2014-07-15T00:00:00"/>
    <d v="1899-12-30T23:15:00"/>
    <d v="1899-12-30T00:16:00"/>
    <n v="24"/>
    <s v="-"/>
    <s v="РПВУ"/>
    <x v="0"/>
    <s v="В-6 ПЛУ-1 Ф.Чр-9"/>
    <x v="2"/>
    <x v="2"/>
    <s v="Ф.Чр-9"/>
    <s v="Аварийное отключение В-6 ПЛУ-1 Ф.ЧР-9 (реклоузер), ручное включение успешное, Выяснение причины 16.08.14."/>
    <n v="10.07"/>
    <n v="0.91"/>
    <n v="10.98"/>
    <s v="РЗА"/>
    <s v="06.14г"/>
    <s v="Модуль управления  MPM/TEL-03E"/>
    <s v="TEL Таврида Электрик"/>
    <s v="не проводился"/>
    <m/>
    <s v="05.2015г."/>
    <n v="0"/>
    <s v="06.14г"/>
    <s v="КП9"/>
    <m/>
    <m/>
    <m/>
    <m/>
    <m/>
    <m/>
  </r>
  <r>
    <x v="11"/>
    <x v="15"/>
    <s v="ОАО &quot;ТРК&quot;"/>
    <x v="199"/>
    <d v="1899-12-30T14:42:00"/>
    <d v="2014-07-15T00:00:00"/>
    <d v="1899-12-30T14:42:00"/>
    <d v="1899-12-30T00:00:00"/>
    <n v="52"/>
    <s v="-"/>
    <s v="-"/>
    <x v="5"/>
    <s v="СУ ЭЦН"/>
    <x v="5"/>
    <x v="9"/>
    <s v="СУ ЭЦН"/>
    <s v="Остановка УЭЦН. Посадка напряжения во внешних сетях, причина выясняется."/>
    <n v="2.65"/>
    <n v="1.27"/>
    <n v="3.92"/>
    <s v="-"/>
    <s v="-"/>
    <s v="-"/>
    <s v="-"/>
    <s v="-"/>
    <s v="-"/>
    <s v="-"/>
    <s v="-"/>
    <s v="-"/>
    <s v="КП18"/>
    <m/>
    <m/>
    <m/>
    <m/>
    <m/>
    <m/>
  </r>
  <r>
    <x v="11"/>
    <x v="15"/>
    <s v="ООО &quot;ЭНТ&quot;"/>
    <x v="199"/>
    <d v="1899-12-30T10:42:00"/>
    <d v="2014-08-15T00:00:00"/>
    <d v="1899-12-30T14:46:00"/>
    <d v="1899-12-30T04:04:00"/>
    <s v="-"/>
    <s v="ТО"/>
    <s v="АПВН РПВН"/>
    <x v="1"/>
    <s v="ФБ4-12"/>
    <x v="2"/>
    <x v="2"/>
    <s v="ФБ4-12"/>
    <s v="РУ-6 кВ №1 АО ВЛ-6 кВ Ф.1-30, 1-41. Обрыв проводов трубоукладчиком ООО Рафстэл,Выполнен ремонт ВЛ-6 кВ."/>
    <m/>
    <m/>
    <m/>
    <m/>
    <m/>
    <m/>
    <m/>
    <m/>
    <m/>
    <m/>
    <m/>
    <m/>
    <s v="КП20"/>
    <m/>
    <m/>
    <m/>
    <m/>
    <m/>
    <m/>
  </r>
  <r>
    <x v="11"/>
    <x v="15"/>
    <s v="ООО &quot;ЭНТ&quot;"/>
    <x v="200"/>
    <d v="1899-12-30T04:45:00"/>
    <d v="2014-07-16T00:00:00"/>
    <d v="1899-12-30T04:57:00"/>
    <d v="1899-12-30T00:12:00"/>
    <n v="24"/>
    <s v="-"/>
    <s v="РПВУ"/>
    <x v="0"/>
    <s v="В-6 ПЛУ-1 Ф.Чр-9"/>
    <x v="2"/>
    <x v="2"/>
    <s v="Ф.Чр-9"/>
    <s v="Аварийное отключение В-6 ПЛУ-1 Ф.ЧР-9 (реклоузер), повторное включение успешное,  вторичные цепи отключены."/>
    <n v="9.43"/>
    <n v="1.59"/>
    <n v="11"/>
    <s v="РЗА"/>
    <s v="06.14г"/>
    <s v="Модуль управления  MPM/TEL-03E"/>
    <s v="TEL Таврида Электрик"/>
    <s v="не проводился"/>
    <m/>
    <s v="05.2015г."/>
    <n v="0"/>
    <s v="06.14г"/>
    <s v="КП9"/>
    <m/>
    <m/>
    <m/>
    <m/>
    <m/>
    <m/>
  </r>
  <r>
    <x v="11"/>
    <x v="15"/>
    <s v="ООО &quot;Башэнергонефть&quot;"/>
    <x v="200"/>
    <d v="1899-12-30T11:35:00"/>
    <d v="2014-07-16T00:00:00"/>
    <d v="1899-12-30T13:23:00"/>
    <d v="1899-12-30T01:48:00"/>
    <n v="4"/>
    <s v="МТЗ_x000a_АПВ"/>
    <s v="АПВН РПВУ"/>
    <x v="5"/>
    <s v=" Ф.15-12"/>
    <x v="2"/>
    <x v="2"/>
    <s v="Ф.15-12"/>
    <s v="ПС 35/6 кВ №115. АО ВЛ-6 кВ Ф.15-12,  КЗ в зоне ответственности ООО &quot;Башэнергонефть&quot;, отключена отпайка на узел задвижки №15, Ф.15-12 включен в работу."/>
    <n v="0.01"/>
    <n v="3.61"/>
    <n v="3.6"/>
    <s v="-"/>
    <s v="-"/>
    <s v="-"/>
    <s v="-"/>
    <s v="-"/>
    <s v="-"/>
    <s v="-"/>
    <s v="-"/>
    <s v="-"/>
    <s v="КП18"/>
    <m/>
    <m/>
    <m/>
    <m/>
    <m/>
    <m/>
  </r>
  <r>
    <x v="11"/>
    <x v="15"/>
    <s v="ООО &quot;ЭНТ&quot;"/>
    <x v="201"/>
    <d v="1899-12-30T22:30:00"/>
    <d v="2014-07-18T00:00:00"/>
    <d v="1899-12-31T03:00:00"/>
    <d v="1899-12-30T04:30:00"/>
    <n v="22"/>
    <s v="АО, АПВ"/>
    <s v="АПВН"/>
    <x v="2"/>
    <s v="Ф.17-4"/>
    <x v="2"/>
    <x v="2"/>
    <s v="Ф.17-4"/>
    <s v="ПС-35/6 кВ №417 АО ВЛ-6кВ Ф.17-4, АПВН, РПВН.  К-61 АВР-6 успешно.  КУВ-6 К-63 АВР-6 не успешно, РПВ СВ-6. Выведен в ремонт участок ВЛ-6кВ от оп.12/3 до оп.146/3. (гроза, дождь, шторм. предупр-е №229 от 17.08.14.).Включен в 4:00ч."/>
    <n v="14.57"/>
    <n v="38.78"/>
    <n v="53.35"/>
    <s v="И"/>
    <s v="2008 г."/>
    <s v="ШС-10"/>
    <s v="-"/>
    <s v="12.13г."/>
    <n v="0.5"/>
    <s v="12.15г."/>
    <n v="0"/>
    <s v="07.14г."/>
    <s v="КП23"/>
    <s v="ПУ8"/>
    <m/>
    <m/>
    <m/>
    <m/>
    <m/>
  </r>
  <r>
    <x v="11"/>
    <x v="15"/>
    <s v="ОАО &quot;ТРК&quot;"/>
    <x v="201"/>
    <d v="1899-12-30T22:58:00"/>
    <d v="2014-07-17T00:00:00"/>
    <d v="1899-12-30T22:58:00"/>
    <d v="1899-12-30T00:00:00"/>
    <n v="10"/>
    <s v="-"/>
    <s v="-"/>
    <x v="5"/>
    <s v="СУ ЭЦН ЦДНГ-8"/>
    <x v="1"/>
    <x v="9"/>
    <s v="СУ ЭЦН"/>
    <s v="Остановка УЭЦН. Посадка напряжения,   Бросок тока по ВЛ-110 С-91П при грозе. (гроза, дождь, шторм. предупр-е №229 от 17.08.14.)."/>
    <n v="0.54"/>
    <n v="1.2"/>
    <n v="1.74"/>
    <s v="-"/>
    <s v="-"/>
    <s v="-"/>
    <s v="-"/>
    <s v="-"/>
    <s v="-"/>
    <s v="-"/>
    <s v="-"/>
    <s v="-"/>
    <s v="КП18"/>
    <m/>
    <m/>
    <m/>
    <m/>
    <m/>
    <m/>
  </r>
  <r>
    <x v="11"/>
    <x v="15"/>
    <s v="ООО &quot;ЭНТ&quot;"/>
    <x v="201"/>
    <d v="1899-12-30T23:08:00"/>
    <d v="2014-07-17T00:00:00"/>
    <d v="1899-12-30T23:08:00"/>
    <d v="1899-12-30T00:00:00"/>
    <n v="99"/>
    <s v="МТЗ, АПВ"/>
    <s v="АПВУ"/>
    <x v="2"/>
    <s v="ЦЛ-8, ЦЛ-9"/>
    <x v="0"/>
    <x v="2"/>
    <s v="ЦЛ-8, ЦЛ-9"/>
    <s v="ПС-110 &quot;&quot;Катыльгинская&quot; АО ВЛ-35 ЦЛ-8 от 2ст. МТЗ, АПВУ, ВЛ-35 ЦЛ-9 от 1ст. МТЗ, АПВУ.(гроза, дождь, шторм. предупр-е №229 от 17.08.14.)."/>
    <n v="18.64"/>
    <n v="29.5"/>
    <n v="48.14"/>
    <s v="ТЧ"/>
    <s v="1986 г."/>
    <s v="нет данных"/>
    <s v="нет данных"/>
    <s v="02.2013г."/>
    <n v="1"/>
    <s v="03.2018г."/>
    <n v="0"/>
    <s v="02.2015г."/>
    <s v="КП11"/>
    <m/>
    <m/>
    <m/>
    <m/>
    <m/>
    <m/>
  </r>
  <r>
    <x v="11"/>
    <x v="15"/>
    <s v="ОАО &quot;ТРК&quot;"/>
    <x v="201"/>
    <d v="1899-12-30T23:56:00"/>
    <d v="2014-07-17T00:00:00"/>
    <d v="1899-12-30T23:56:00"/>
    <d v="1899-12-30T00:00:00"/>
    <n v="190"/>
    <s v="НВЧЗ, АПВ"/>
    <s v="АПВУ"/>
    <x v="5"/>
    <s v="С-91, С-92"/>
    <x v="1"/>
    <x v="2"/>
    <s v="С-91, С-92"/>
    <s v="АО ВЛ-110кВ С-91, С-92 ПС 220/110/10 кВ &quot;Чапаевка&quot; - ПС 110/35/6 кВ &quot;Катыльгинская&quot; действием НВЧЗ, АПВУ. (гроза, дождь, шторм. предупр-е №229 от 17.08.14.)."/>
    <n v="13.53"/>
    <n v="21.77"/>
    <n v="35.299999999999997"/>
    <s v="-"/>
    <s v="-"/>
    <s v="-"/>
    <s v="-"/>
    <s v="-"/>
    <s v="-"/>
    <s v="-"/>
    <s v="-"/>
    <s v="-"/>
    <s v="КП18"/>
    <m/>
    <m/>
    <m/>
    <m/>
    <m/>
    <m/>
  </r>
  <r>
    <x v="11"/>
    <x v="15"/>
    <s v="ОАО &quot;Тюменьэнерго&quot;"/>
    <x v="202"/>
    <d v="1899-12-30T02:47:00"/>
    <d v="2014-07-18T00:00:00"/>
    <d v="1899-12-30T02:47:00"/>
    <d v="1899-12-30T00:00:00"/>
    <n v="53"/>
    <s v="-"/>
    <s v="-"/>
    <x v="5"/>
    <s v="СУ ЭЦН ЦДНГ-2"/>
    <x v="5"/>
    <x v="9"/>
    <s v="СУ ЭЦН"/>
    <s v="Остановка УЭЦН. Посадка напряжения на 1С-35 и 2С-35кВ ПС &quot;Савкинская&quot; при АО ВЛ-35 Ц-2, Ц-4 от ТО с АПВН. (гроза, дождь, шторм. предупр-е №229 от 17.08.14.)."/>
    <n v="0.51"/>
    <n v="2.95"/>
    <n v="3.46"/>
    <s v="-"/>
    <s v="-"/>
    <s v="-"/>
    <s v="-"/>
    <s v="-"/>
    <s v="-"/>
    <s v="-"/>
    <s v="-"/>
    <s v="-"/>
    <s v="КП18"/>
    <m/>
    <m/>
    <m/>
    <m/>
    <m/>
    <m/>
  </r>
  <r>
    <x v="11"/>
    <x v="15"/>
    <s v="ОАО МП &quot;АНГГ&quot;"/>
    <x v="202"/>
    <d v="1899-12-30T02:04:00"/>
    <d v="2014-07-18T00:00:00"/>
    <d v="1899-12-30T03:00:00"/>
    <d v="1899-12-30T00:56:00"/>
    <n v="14"/>
    <s v="МТЗ, АПВ"/>
    <s v="АПВН РПВН"/>
    <x v="5"/>
    <s v="Ф.23-13"/>
    <x v="2"/>
    <x v="2"/>
    <s v="Ф.23-13"/>
    <s v="ПС-35/6 кВ №123 АО ВЛ-6 Ф.23-13 действием МТЗ, АПВН. РПВН. Выполняется осмотр ВЛ, кустовых ТП. (гроза, дождь, шторм. предупр-е №229 от 17.08.14.). Включен в 5:40ч. Отключена отпайка ОАО МП &quot;АНГГ&quot;."/>
    <n v="1.84"/>
    <n v="3.38"/>
    <n v="5.22"/>
    <s v="-"/>
    <s v="-"/>
    <s v="-"/>
    <s v="-"/>
    <s v="-"/>
    <s v="-"/>
    <s v="-"/>
    <s v="-"/>
    <s v="-"/>
    <s v="КП18"/>
    <m/>
    <m/>
    <m/>
    <m/>
    <m/>
    <m/>
  </r>
  <r>
    <x v="11"/>
    <x v="15"/>
    <s v="ООО &quot;ЭНТ&quot;"/>
    <x v="202"/>
    <s v="-"/>
    <s v="-"/>
    <s v="-"/>
    <s v="-"/>
    <s v="-"/>
    <s v="-"/>
    <s v="-"/>
    <x v="6"/>
    <s v="-"/>
    <x v="7"/>
    <x v="12"/>
    <s v="-"/>
    <s v="-"/>
    <m/>
    <m/>
    <m/>
    <s v="-"/>
    <s v="-"/>
    <s v="-"/>
    <s v="-"/>
    <s v="-"/>
    <s v="-"/>
    <s v="-"/>
    <s v="-"/>
    <s v="-"/>
    <s v="-"/>
    <s v="-"/>
    <s v="-"/>
    <s v="нарушений не было"/>
    <m/>
    <m/>
    <m/>
  </r>
  <r>
    <x v="11"/>
    <x v="15"/>
    <s v="ООО &quot;ЭНТ&quot;"/>
    <x v="202"/>
    <d v="1899-12-30T11:15:00"/>
    <d v="2014-08-18T00:00:00"/>
    <d v="1899-12-30T16:11:00"/>
    <d v="1899-12-30T04:56:00"/>
    <s v="-"/>
    <s v="ТО"/>
    <s v="АПВН РПВН"/>
    <x v="1"/>
    <s v="Ф1-41, Ф1-30"/>
    <x v="2"/>
    <x v="2"/>
    <s v="Ф1-41, Ф1-30"/>
    <s v="РУ-6 кВ №1 АО ВЛ-6 кВ Ф.1-30, 1-41. Обрыв проводов самосвалом Камаз в пролете опор №18-20. Выполнена перетяжка проводов оп.16-19, замена изоляторов."/>
    <m/>
    <m/>
    <m/>
    <s v="-"/>
    <s v="-"/>
    <s v="-"/>
    <s v="-"/>
    <s v="-"/>
    <s v="-"/>
    <s v="-"/>
    <s v="-"/>
    <s v="-"/>
    <s v="КП20"/>
    <m/>
    <m/>
    <m/>
    <m/>
    <m/>
    <m/>
  </r>
  <r>
    <x v="11"/>
    <x v="15"/>
    <s v="ООО &quot;ЭНТ&quot;"/>
    <x v="203"/>
    <s v="-"/>
    <s v="-"/>
    <s v="-"/>
    <s v="-"/>
    <s v="-"/>
    <s v="-"/>
    <s v="-"/>
    <x v="6"/>
    <s v="-"/>
    <x v="7"/>
    <x v="12"/>
    <s v="-"/>
    <s v="-"/>
    <m/>
    <m/>
    <m/>
    <s v="-"/>
    <s v="-"/>
    <s v="-"/>
    <s v="-"/>
    <s v="-"/>
    <s v="-"/>
    <s v="-"/>
    <s v="-"/>
    <s v="-"/>
    <s v="-"/>
    <s v="-"/>
    <s v="-"/>
    <s v="нарушений не было"/>
    <m/>
    <m/>
    <m/>
  </r>
  <r>
    <x v="11"/>
    <x v="15"/>
    <s v="ООО &quot;ЭНТ&quot;"/>
    <x v="204"/>
    <d v="1899-12-30T16:50:00"/>
    <d v="2014-08-20T00:00:00"/>
    <d v="1899-12-30T16:50:00"/>
    <d v="1899-12-30T00:00:00"/>
    <n v="1"/>
    <s v="МТЗ, АПВ"/>
    <s v="АПВУ"/>
    <x v="0"/>
    <s v="Ф.6-12"/>
    <x v="2"/>
    <x v="2"/>
    <s v="Ф.6-12"/>
    <s v="ПС 35/6 кВ №206 АО ВЛ-6 Ф.6-12 действием МТЗ, АПВ успешное. _x000a_Выполнен осмотр ВЛ-6 Ф.6-12, обнаружено упавшее дерево ВЛ-6 Ф.6-12 пролет оп.48-49 , дерево при падении зацепило  ВЛ, лежит под ВЛ, повреждений ВЛ-6 Ф.6-12 нет."/>
    <n v="0.33"/>
    <n v="0.54"/>
    <n v="0.87"/>
    <m/>
    <m/>
    <m/>
    <m/>
    <m/>
    <m/>
    <m/>
    <m/>
    <m/>
    <s v="КП19"/>
    <m/>
    <m/>
    <m/>
    <m/>
    <m/>
    <m/>
  </r>
  <r>
    <x v="11"/>
    <x v="15"/>
    <s v="ООО &quot;ЭНТ&quot;"/>
    <x v="205"/>
    <d v="1899-12-30T18:33:00"/>
    <d v="2014-08-21T00:00:00"/>
    <d v="1899-12-30T18:33:00"/>
    <d v="1899-12-30T00:00:00"/>
    <n v="187"/>
    <s v="НВЧЗ"/>
    <s v="АПВУ"/>
    <x v="0"/>
    <s v="С-141"/>
    <x v="1"/>
    <x v="2"/>
    <s v="С-141"/>
    <s v="Останов СУ ЭЦН по посадке напряжения во время АО ВЛ-110 С-141 действием НВЧЗ АПВ успешное. Производится осмотр ВЛ"/>
    <n v="49.56"/>
    <n v="97.84"/>
    <n v="147.4"/>
    <m/>
    <m/>
    <m/>
    <m/>
    <m/>
    <m/>
    <m/>
    <m/>
    <m/>
    <s v="КП23"/>
    <m/>
    <m/>
    <m/>
    <m/>
    <m/>
    <m/>
  </r>
  <r>
    <x v="11"/>
    <x v="15"/>
    <s v="ООО &quot;Башэнергонефть&quot;"/>
    <x v="205"/>
    <d v="1899-12-30T21:41:00"/>
    <d v="2014-08-21T00:00:00"/>
    <d v="1899-12-31T00:25:00"/>
    <d v="1899-12-30T02:44:00"/>
    <n v="4"/>
    <s v="МТЗ_x000a_АПВ"/>
    <s v="АПВН РПВУ"/>
    <x v="5"/>
    <s v=" Ф.15-12"/>
    <x v="2"/>
    <x v="2"/>
    <s v="Ф.15-12"/>
    <s v=" АО ВЛ-6 кВ в ПЛУ-6 Ф.15-12,  КЗ в зоне ответственности ООО &quot;Башэнергонефть&quot;,  отключены ЛР-6 оп.№ 169/2, 173/3 отпайки ООО &quot;Башэнергонефть&quot;, до устранения замечаний,  ПЛУ вкл. успешно."/>
    <n v="0.01"/>
    <n v="5.56"/>
    <n v="5.57"/>
    <m/>
    <m/>
    <m/>
    <m/>
    <m/>
    <m/>
    <m/>
    <m/>
    <m/>
    <s v="КП18"/>
    <m/>
    <m/>
    <m/>
    <m/>
    <m/>
    <m/>
  </r>
  <r>
    <x v="11"/>
    <x v="15"/>
    <s v="ООО &quot;ЭНТ&quot;"/>
    <x v="205"/>
    <d v="1899-12-30T21:48:00"/>
    <d v="2014-08-21T00:00:00"/>
    <d v="1899-12-30T21:48:00"/>
    <d v="1899-12-30T00:00:00"/>
    <n v="15"/>
    <s v="МТЗ_x000a_АПВ"/>
    <s v="АПВУ"/>
    <x v="0"/>
    <s v="Ф.Чр-9"/>
    <x v="2"/>
    <x v="2"/>
    <s v="Ф.Чр-9"/>
    <s v="АО  ВЛ-6 яч.№4  (Ф.ЧР-9)  в  РУ-6 ГПЭС Черемшанская, действием МТЗ, АПВ успешное. Выявлено выход из строя проходных изоляторов на оголовнике ТП №3 К-8. В 4:35 произведена замена проходных изоляторов "/>
    <n v="2.2200000000000002"/>
    <n v="3.55"/>
    <n v="5.77"/>
    <s v="И"/>
    <s v="2008 г."/>
    <s v="ИПУ 10/630-7,5 ХЛ-1"/>
    <s v="ВК-СЭЩ"/>
    <s v="02.2011г."/>
    <n v="0.3"/>
    <s v="02.2015г."/>
    <n v="3"/>
    <s v="02.2014г."/>
    <s v="КП23"/>
    <m/>
    <m/>
    <m/>
    <m/>
    <m/>
    <m/>
  </r>
  <r>
    <x v="11"/>
    <x v="15"/>
    <s v="ООО &quot;ЭНТ&quot;"/>
    <x v="206"/>
    <s v="-"/>
    <s v="-"/>
    <s v="-"/>
    <s v="-"/>
    <s v="-"/>
    <s v="-"/>
    <s v="-"/>
    <x v="6"/>
    <s v="-"/>
    <x v="7"/>
    <x v="12"/>
    <s v="-"/>
    <s v="-"/>
    <m/>
    <m/>
    <m/>
    <s v="-"/>
    <s v="-"/>
    <s v="-"/>
    <s v="-"/>
    <s v="-"/>
    <s v="-"/>
    <s v="-"/>
    <s v="-"/>
    <s v="-"/>
    <s v="-"/>
    <s v="-"/>
    <s v="-"/>
    <s v="нарушений не было"/>
    <m/>
    <m/>
    <m/>
  </r>
  <r>
    <x v="11"/>
    <x v="15"/>
    <s v="ОАО &quot;Тюменьэнерго&quot;"/>
    <x v="207"/>
    <d v="1899-12-30T22:44:00"/>
    <d v="2014-08-23T00:00:00"/>
    <d v="1899-12-30T22:44:00"/>
    <d v="1899-12-30T00:00:00"/>
    <n v="7"/>
    <s v="-"/>
    <s v="-"/>
    <x v="5"/>
    <s v="СУ ЭЦН ЦДНГ-3, СУ ЭЦН ЦДНГ-8 "/>
    <x v="5"/>
    <x v="9"/>
    <s v="СУ ЭЦН"/>
    <s v="Остановка УЭЦН при посадке напряжения, АО ВЛ-110 в сетях Мегионского РЭС."/>
    <n v="0.65"/>
    <n v="5.88"/>
    <n v="6.53"/>
    <m/>
    <m/>
    <m/>
    <m/>
    <m/>
    <m/>
    <m/>
    <m/>
    <m/>
    <s v="КП18"/>
    <m/>
    <m/>
    <m/>
    <m/>
    <m/>
    <m/>
  </r>
  <r>
    <x v="11"/>
    <x v="15"/>
    <s v="ООО &quot;Римера сервис&quot;"/>
    <x v="207"/>
    <d v="1899-12-30T13:59:00"/>
    <d v="2014-08-23T00:00:00"/>
    <d v="1899-12-30T15:31:00"/>
    <d v="1899-12-30T01:32:00"/>
    <n v="1"/>
    <s v="-"/>
    <s v="-"/>
    <x v="3"/>
    <s v="К-17 скв.103 Онтонигайское нмр"/>
    <x v="5"/>
    <x v="9"/>
    <s v="К-17 скв.103 Онтонигайское нмр"/>
    <s v="АО  АВ-0,4кВ 160А после  поднятия частоты на СУ ЭЦН  Iр=170А., скв. подключена на АВ-250А."/>
    <n v="0.89"/>
    <n v="0.3"/>
    <n v="1.19"/>
    <m/>
    <m/>
    <m/>
    <m/>
    <m/>
    <m/>
    <m/>
    <m/>
    <m/>
    <s v="КП24"/>
    <m/>
    <m/>
    <m/>
    <s v="т"/>
    <m/>
    <m/>
  </r>
  <r>
    <x v="11"/>
    <x v="15"/>
    <s v="ООО &quot;Башэнергонефть&quot;"/>
    <x v="208"/>
    <d v="1899-12-30T23:00:00"/>
    <d v="2014-08-24T00:00:00"/>
    <d v="1899-12-30T23:30:00"/>
    <d v="1899-12-30T00:30:00"/>
    <n v="1"/>
    <s v="АО"/>
    <s v="АПВН РПВУ"/>
    <x v="5"/>
    <s v="Ф.7-4"/>
    <x v="2"/>
    <x v="2"/>
    <s v="Ф.7-4"/>
    <s v="ПС 35/6кВ №207 АО ВЛ-6 кВ Ф7-4, АПВ, ПВ неуспешное. Повреждение ВЛ-6кВ в зоне ответственности Башнефть.  Отключен ЛР-6кВ отпайки на мачту связи Башнефть. ПВ успешное."/>
    <n v="0.02"/>
    <n v="0.19"/>
    <n v="0.2"/>
    <s v="И"/>
    <m/>
    <m/>
    <m/>
    <m/>
    <m/>
    <m/>
    <m/>
    <m/>
    <s v="КП18"/>
    <m/>
    <m/>
    <m/>
    <m/>
    <m/>
    <m/>
  </r>
  <r>
    <x v="11"/>
    <x v="15"/>
    <s v="ООО &quot;Башэнергонефть&quot;"/>
    <x v="208"/>
    <d v="1899-12-30T23:00:00"/>
    <d v="2014-08-24T00:00:00"/>
    <d v="1899-12-30T23:30:00"/>
    <d v="1899-12-30T00:30:00"/>
    <n v="1"/>
    <s v="АО"/>
    <s v="АПВН РПВУ"/>
    <x v="5"/>
    <s v="Ф.7-4"/>
    <x v="2"/>
    <x v="2"/>
    <s v="Ф.7-4"/>
    <s v="ПС 35/6кВ №207 АО ВЛ-6 кВ Ф7-4, АПВ, ПВ неуспешное. Повреждение ВЛ-6кВ в зоне ответственности Башнефть.  Отключен ЛР-6кВ отпайки на мачту связи Башнефть. ПВ успешное."/>
    <n v="0.02"/>
    <n v="0.19"/>
    <n v="0.2"/>
    <s v="И"/>
    <m/>
    <m/>
    <m/>
    <m/>
    <m/>
    <m/>
    <m/>
    <m/>
    <s v="КП18"/>
    <m/>
    <m/>
    <m/>
    <m/>
    <m/>
    <m/>
  </r>
  <r>
    <x v="11"/>
    <x v="15"/>
    <s v="ОАО &quot;ТРК&quot;"/>
    <x v="209"/>
    <d v="1899-12-30T00:50:00"/>
    <d v="2014-08-25T00:00:00"/>
    <d v="1899-12-30T00:50:00"/>
    <d v="1899-12-30T00:00:00"/>
    <n v="207"/>
    <s v="НВЧЗ, АПВ"/>
    <s v="АПВУ"/>
    <x v="5"/>
    <s v="С-91, С-92"/>
    <x v="1"/>
    <x v="2"/>
    <s v="С-91, С-92"/>
    <s v="АО ВЛ-110кВ С-91, С-92 ПС 220/110/10 кВ &quot;Чапаевка&quot; - ПС 110/35/6 кВ &quot;Катыльгинская&quot; действием НВЧЗ, АПВ успешное. (гроза, штормовое предупреждение №236 от 24.08.14.)"/>
    <n v="14.08"/>
    <n v="31.8"/>
    <n v="45.88"/>
    <s v="-"/>
    <s v="-"/>
    <s v="-"/>
    <s v="-"/>
    <s v="-"/>
    <s v="-"/>
    <s v="-"/>
    <s v="-"/>
    <s v="-"/>
    <s v="КП18"/>
    <s v="-"/>
    <s v="-"/>
    <m/>
    <m/>
    <m/>
    <m/>
  </r>
  <r>
    <x v="11"/>
    <x v="15"/>
    <s v="ООО &quot;ЭНТ&quot;"/>
    <x v="209"/>
    <d v="1899-12-30T05:54:00"/>
    <d v="2014-08-25T00:00:00"/>
    <d v="1899-12-30T11:05:00"/>
    <d v="1899-12-30T05:11:00"/>
    <n v="1"/>
    <s v="-"/>
    <s v="-"/>
    <x v="3"/>
    <s v="К-52.скв.1657_x000a_Советское нмр"/>
    <x v="5"/>
    <x v="9"/>
    <s v="К-52.скв.1657_x000a_Советское нмр"/>
    <s v="АО АВ-0,4 кВ в КТПН-6/0,4кВ, КЗ БУС. Выполнена замена БУСа."/>
    <m/>
    <n v="0.5"/>
    <n v="0.5"/>
    <m/>
    <m/>
    <m/>
    <m/>
    <m/>
    <m/>
    <m/>
    <m/>
    <m/>
    <s v="КП24"/>
    <m/>
    <m/>
    <m/>
    <m/>
    <m/>
    <m/>
  </r>
  <r>
    <x v="11"/>
    <x v="15"/>
    <s v="ОАО &quot;ТП МЭС&quot;"/>
    <x v="209"/>
    <d v="1899-12-30T05:30:00"/>
    <d v="2014-08-25T00:00:00"/>
    <d v="1899-12-30T05:30:00"/>
    <d v="1899-12-30T00:00:00"/>
    <n v="14"/>
    <s v="-"/>
    <s v="-"/>
    <x v="5"/>
    <s v="СУ ЭЦН ЦДНГ-1"/>
    <x v="5"/>
    <x v="9"/>
    <s v="СУ ЭЦН"/>
    <s v="Остановка УЭЦН. Посадка напряжения на 2С-35кВ ПС &quot;С.Соснинская&quot;  при грозе ( шторм. предупр-е №236 от 24.08.14.)."/>
    <n v="0.86"/>
    <n v="2.0499999999999998"/>
    <n v="2.91"/>
    <m/>
    <m/>
    <m/>
    <m/>
    <m/>
    <m/>
    <m/>
    <m/>
    <m/>
    <s v="КП18"/>
    <m/>
    <m/>
    <m/>
    <m/>
    <m/>
    <m/>
  </r>
  <r>
    <x v="11"/>
    <x v="15"/>
    <s v="ООО &quot;ЭНТ&quot;"/>
    <x v="209"/>
    <d v="1899-12-30T05:27:00"/>
    <d v="2014-08-25T00:00:00"/>
    <d v="1899-12-30T05:27:00"/>
    <d v="1899-12-30T00:00:00"/>
    <n v="33"/>
    <s v="ДЗТ"/>
    <s v="АВР-6"/>
    <x v="2"/>
    <s v="1Т"/>
    <x v="0"/>
    <x v="0"/>
    <s v="ПС-35 №114 1Т"/>
    <s v="АО 1Т ПС-35/6кВ №114 действием ДЗТ, работа АВР-6 усп.. (гроза, дождь, шторм. предупр-е №236 от 24.08.14.). "/>
    <n v="6.73"/>
    <n v="2"/>
    <n v="8.73"/>
    <m/>
    <m/>
    <m/>
    <m/>
    <m/>
    <m/>
    <m/>
    <m/>
    <m/>
    <s v="КП11"/>
    <m/>
    <m/>
    <m/>
    <m/>
    <m/>
    <m/>
  </r>
  <r>
    <x v="11"/>
    <x v="15"/>
    <s v="ООО &quot;ЭНТ&quot;"/>
    <x v="209"/>
    <d v="1899-12-30T03:31:00"/>
    <d v="2014-08-25T00:00:00"/>
    <d v="1899-12-30T07:11:00"/>
    <d v="1899-12-30T03:40:00"/>
    <n v="1"/>
    <s v="-"/>
    <s v="-"/>
    <x v="3"/>
    <s v="К-9.скв.604_x000a_Катыльгинское нмр"/>
    <x v="5"/>
    <x v="9"/>
    <s v="К-9.скв.604_x000a_Катыльгинское нмр"/>
    <s v="АО АВ-0,4 кВ в КТПН-6/0,4кВ при пуске ЭЦН. Запрошены распечатки журнала событий СУ ЭЦН."/>
    <n v="0.56999999999999995"/>
    <n v="0.7"/>
    <n v="1.27"/>
    <m/>
    <m/>
    <m/>
    <m/>
    <m/>
    <m/>
    <m/>
    <m/>
    <m/>
    <s v="КП24"/>
    <m/>
    <m/>
    <m/>
    <m/>
    <m/>
    <m/>
  </r>
  <r>
    <x v="11"/>
    <x v="15"/>
    <s v="ООО &quot;Норд-Сервис&quot;"/>
    <x v="209"/>
    <d v="1899-12-30T07:33:00"/>
    <d v="2014-08-25T00:00:00"/>
    <d v="1899-12-30T07:35:00"/>
    <d v="1899-12-30T00:02:00"/>
    <n v="24"/>
    <s v="-"/>
    <s v="-"/>
    <x v="5"/>
    <s v="ГПЭС Черемшанская"/>
    <x v="5"/>
    <x v="1"/>
    <s v="ГПЭС "/>
    <s v="АО ГПЭС Черемшанская ООО &quot;Норд Сервис&quot;"/>
    <n v="4.76"/>
    <n v="1.57"/>
    <n v="6.33"/>
    <m/>
    <m/>
    <m/>
    <m/>
    <m/>
    <m/>
    <m/>
    <m/>
    <m/>
    <s v="КП18"/>
    <m/>
    <m/>
    <m/>
    <m/>
    <m/>
    <m/>
  </r>
  <r>
    <x v="11"/>
    <x v="15"/>
    <s v="ООО &quot;ЭНТ&quot;"/>
    <x v="210"/>
    <d v="1899-12-30T14:43:00"/>
    <d v="2014-08-26T00:00:00"/>
    <d v="1899-12-30T16:56:00"/>
    <d v="1899-12-30T02:13:00"/>
    <n v="1"/>
    <s v="-"/>
    <s v="-"/>
    <x v="3"/>
    <s v="К-9.скв.604_x000a_Катыльгинское нмр"/>
    <x v="5"/>
    <x v="9"/>
    <s v="К-9.скв.604_x000a_Катыльгинское нмр"/>
    <s v="АО АВ-0,4 кВ в КТПН-6/0,4кВ при пуске ЭЦН. Запрошены распечатки журнала событий СУ ЭЦН."/>
    <m/>
    <n v="0.49"/>
    <n v="0.49"/>
    <m/>
    <m/>
    <m/>
    <m/>
    <m/>
    <m/>
    <m/>
    <m/>
    <m/>
    <s v="КП24"/>
    <m/>
    <m/>
    <m/>
    <m/>
    <m/>
    <m/>
  </r>
  <r>
    <x v="11"/>
    <x v="15"/>
    <s v="ООО &quot;ЭНТ&quot;"/>
    <x v="210"/>
    <d v="1899-12-30T09:27:00"/>
    <d v="2014-08-26T00:00:00"/>
    <d v="1899-12-30T14:30:00"/>
    <d v="1899-12-30T05:03:00"/>
    <n v="8"/>
    <s v="-"/>
    <s v="-"/>
    <x v="0"/>
    <s v="В-6 1Т"/>
    <x v="0"/>
    <x v="0"/>
    <s v="ПС-35 №420                        В-6 1Т"/>
    <s v="АО В-6 1Т ПС-35/6кВ №420, АВР-6 не работал, причины выясняются. Нагрузка переведена с ф.20-7 на ф.21-19,  с ф.20-13 на ф.20-8."/>
    <n v="9.73"/>
    <n v="3.36"/>
    <n v="13.09"/>
    <s v="И"/>
    <n v="2003"/>
    <s v="ШФ-10"/>
    <s v="нет данных"/>
    <s v="05.2014г."/>
    <n v="0.5"/>
    <s v="05.2014г."/>
    <n v="0"/>
    <s v="05.2014г."/>
    <s v="КП11"/>
    <s v="ПУ8"/>
    <s v="ПУ9"/>
    <m/>
    <m/>
    <m/>
    <m/>
  </r>
  <r>
    <x v="11"/>
    <x v="15"/>
    <s v="ООО &quot;ЭНТ&quot;"/>
    <x v="211"/>
    <s v="-"/>
    <s v="-"/>
    <s v="-"/>
    <s v="-"/>
    <s v="-"/>
    <s v="-"/>
    <s v="-"/>
    <x v="6"/>
    <s v="-"/>
    <x v="7"/>
    <x v="12"/>
    <s v="-"/>
    <s v="-"/>
    <m/>
    <m/>
    <m/>
    <s v="-"/>
    <s v="-"/>
    <s v="-"/>
    <s v="-"/>
    <s v="-"/>
    <s v="-"/>
    <s v="-"/>
    <s v="-"/>
    <s v="-"/>
    <s v="-"/>
    <s v="-"/>
    <s v="-"/>
    <s v="нарушений не было"/>
    <m/>
    <m/>
    <m/>
  </r>
  <r>
    <x v="11"/>
    <x v="15"/>
    <s v="ООО &quot;Башэнергонефть&quot;"/>
    <x v="212"/>
    <d v="1899-12-30T12:42:00"/>
    <d v="2014-08-28T00:00:00"/>
    <d v="1899-12-30T13:47:00"/>
    <d v="1899-12-30T01:05:00"/>
    <n v="5"/>
    <s v="-"/>
    <s v="-"/>
    <x v="5"/>
    <s v="В-6 ПЛУ Ф.15-12"/>
    <x v="2"/>
    <x v="2"/>
    <s v="Ф.15-12"/>
    <s v="АО В-6 кВ в ПЛУ (ПЛУ на балансе ООО &quot;Башэнергонефть&quot;), РПВУ. Причины выясняются."/>
    <n v="2.4"/>
    <n v="1.02"/>
    <n v="3.42"/>
    <m/>
    <m/>
    <m/>
    <m/>
    <m/>
    <m/>
    <m/>
    <m/>
    <m/>
    <s v="КП18"/>
    <m/>
    <m/>
    <m/>
    <m/>
    <m/>
    <m/>
  </r>
  <r>
    <x v="11"/>
    <x v="15"/>
    <s v="ООО &quot;ЭНТ&quot;"/>
    <x v="212"/>
    <d v="1899-12-30T14:46:00"/>
    <d v="2014-08-28T00:00:00"/>
    <d v="1899-12-30T14:59:00"/>
    <d v="1899-12-30T00:13:00"/>
    <n v="6"/>
    <s v="ТО, АПВ"/>
    <s v="АПВН РПВУ"/>
    <x v="1"/>
    <s v="Ф.Б5-21"/>
    <x v="2"/>
    <x v="2"/>
    <s v="Ф.Б5-21"/>
    <s v="БРУ-6 кВ №5 АО ВЛ-6 Ф.Б5-21 действием ТО, АПВ неуспешное. РПВ успешное. Зацеп, повреждение проводов фаз &quot;А&quot; и &quot;С&quot; пролет опор 17-18/1, автотранспортом  ООО &quot;Стойинвестпроект&quot;, сообщено в РН Охрана Томск. Повреждение провода фаз &quot;А&quot; и &quot;С&quot;. Выполен ремонт ВЛ. "/>
    <n v="0.23"/>
    <n v="0.1"/>
    <n v="0.3"/>
    <m/>
    <m/>
    <m/>
    <m/>
    <m/>
    <m/>
    <m/>
    <m/>
    <m/>
    <s v="КП20"/>
    <m/>
    <m/>
    <m/>
    <m/>
    <s v="с"/>
    <m/>
  </r>
  <r>
    <x v="11"/>
    <x v="15"/>
    <s v="ООО &quot;Римера сервис&quot;"/>
    <x v="212"/>
    <d v="1899-12-30T08:07:00"/>
    <d v="2014-08-28T00:00:00"/>
    <d v="1899-12-30T08:07:00"/>
    <d v="1899-12-30T00:00:00"/>
    <n v="3"/>
    <s v="-"/>
    <s v="-"/>
    <x v="5"/>
    <s v="СУ ЭЦН _x000a_ЦДНГ-8"/>
    <x v="5"/>
    <x v="9"/>
    <s v="СУ ЭЦН Онтонигайское Первомайское нмр"/>
    <s v="Останов СУ ЭЦН. Посадка напряжения во внешних сетях. Подана заявка на предоставление распечаток режима работы ЭЦН в ЦДНГ-8 и ООО &quot;РимераСервис&quot;. "/>
    <n v="0.13"/>
    <n v="0.02"/>
    <n v="0.2"/>
    <m/>
    <m/>
    <m/>
    <m/>
    <m/>
    <m/>
    <m/>
    <m/>
    <m/>
    <s v="КП18"/>
    <m/>
    <m/>
    <m/>
    <m/>
    <m/>
    <m/>
  </r>
  <r>
    <x v="11"/>
    <x v="15"/>
    <s v="ООО &quot;ЭНТ&quot;"/>
    <x v="213"/>
    <s v="-"/>
    <s v="-"/>
    <s v="-"/>
    <s v="-"/>
    <s v="-"/>
    <s v="-"/>
    <s v="-"/>
    <x v="6"/>
    <s v="-"/>
    <x v="7"/>
    <x v="12"/>
    <s v="-"/>
    <s v="-"/>
    <m/>
    <m/>
    <m/>
    <s v="-"/>
    <s v="-"/>
    <s v="-"/>
    <s v="-"/>
    <s v="-"/>
    <s v="-"/>
    <s v="-"/>
    <s v="-"/>
    <s v="-"/>
    <s v="-"/>
    <s v="-"/>
    <s v="-"/>
    <s v="нарушений не было"/>
    <m/>
    <m/>
    <m/>
  </r>
  <r>
    <x v="11"/>
    <x v="15"/>
    <s v="ООО &quot;ЭНТ&quot;"/>
    <x v="214"/>
    <s v="-"/>
    <s v="-"/>
    <s v="-"/>
    <s v="-"/>
    <s v="-"/>
    <s v="-"/>
    <s v="-"/>
    <x v="6"/>
    <s v="-"/>
    <x v="7"/>
    <x v="12"/>
    <s v="-"/>
    <s v="-"/>
    <m/>
    <m/>
    <m/>
    <s v="-"/>
    <s v="-"/>
    <s v="-"/>
    <s v="-"/>
    <s v="-"/>
    <s v="-"/>
    <s v="-"/>
    <s v="-"/>
    <s v="-"/>
    <s v="-"/>
    <s v="-"/>
    <s v="-"/>
    <s v="нарушений не было"/>
    <m/>
    <m/>
    <m/>
  </r>
  <r>
    <x v="11"/>
    <x v="15"/>
    <s v="ООО &quot;ЭНТ&quot;"/>
    <x v="215"/>
    <d v="1899-12-30T16:54:00"/>
    <d v="2014-08-31T00:00:00"/>
    <d v="1899-12-30T16:54:00"/>
    <d v="1899-12-30T00:00:00"/>
    <n v="6"/>
    <s v="ТО, АПВ"/>
    <s v="АПВУ"/>
    <x v="0"/>
    <s v="Ф.16-18"/>
    <x v="2"/>
    <x v="2"/>
    <s v="Ф.16-18"/>
    <s v="ПС 35/6 кВ №416 АО В-6 Ф.16-18 действием ТО, АПВ успешно. При осмотре выявлено: сорваны провода Ф.16-11 с изоляторов приёмного портала КУВ-6 К-57, запитанного с Ф.16-18 через СВ-6 КУВ-6, так как с 1С-6 ПС-35/6 кВ №416 работает буровая К-66. Отключили В-6 &quot;ТП3,4&quot; в КУВ-6 К-57 до устранения. Нет дороги, зона затопления."/>
    <n v="0.39"/>
    <n v="0.47"/>
    <n v="0.86"/>
    <s v="ТЧ"/>
    <n v="2013"/>
    <s v="АС-95, ШФ-10"/>
    <s v="нет данных"/>
    <s v="02.2014г."/>
    <n v="1"/>
    <s v="02.2016г."/>
    <n v="0"/>
    <s v="02.2014г."/>
    <s v="КП17"/>
    <m/>
    <m/>
    <m/>
    <m/>
    <m/>
    <m/>
  </r>
  <r>
    <x v="7"/>
    <x v="15"/>
    <s v="ООО &quot;ЭНТ&quot;"/>
    <x v="216"/>
    <s v="-"/>
    <s v="-"/>
    <s v="-"/>
    <s v="-"/>
    <s v="-"/>
    <s v="-"/>
    <s v="-"/>
    <x v="6"/>
    <s v="-"/>
    <x v="7"/>
    <x v="12"/>
    <s v="-"/>
    <s v="-"/>
    <m/>
    <m/>
    <m/>
    <s v="-"/>
    <s v="-"/>
    <s v="-"/>
    <s v="-"/>
    <s v="-"/>
    <s v="-"/>
    <s v="-"/>
    <s v="-"/>
    <s v="-"/>
    <s v="-"/>
    <s v="-"/>
    <s v="-"/>
    <s v="нарушений не было"/>
    <m/>
    <m/>
    <m/>
  </r>
  <r>
    <x v="7"/>
    <x v="15"/>
    <s v="ООО &quot;ЭНТ&quot;"/>
    <x v="20"/>
    <s v="-"/>
    <s v="-"/>
    <s v="-"/>
    <s v="-"/>
    <s v="-"/>
    <s v="-"/>
    <s v="-"/>
    <x v="6"/>
    <s v="-"/>
    <x v="7"/>
    <x v="12"/>
    <s v="-"/>
    <s v="-"/>
    <m/>
    <m/>
    <m/>
    <s v="-"/>
    <s v="-"/>
    <s v="-"/>
    <s v="-"/>
    <s v="-"/>
    <s v="-"/>
    <s v="-"/>
    <s v="-"/>
    <s v="-"/>
    <s v="-"/>
    <s v="-"/>
    <s v="-"/>
    <s v="нарушений не было"/>
    <m/>
    <m/>
    <m/>
  </r>
  <r>
    <x v="7"/>
    <x v="15"/>
    <s v="ООО &quot;ЭНТ&quot;"/>
    <x v="217"/>
    <d v="1899-12-30T17:40:00"/>
    <d v="2014-09-03T00:00:00"/>
    <d v="1899-12-30T21:51:00"/>
    <d v="1899-12-30T04:11:00"/>
    <n v="1"/>
    <s v="ТО, АПВ"/>
    <s v="АПВН РПВН"/>
    <x v="2"/>
    <s v="ф.12-10"/>
    <x v="2"/>
    <x v="2"/>
    <s v="ф.12-10"/>
    <s v="ПС 35/6 кВ №412 АО ВЛ-6 ф.12-10 действием ТО, АПВН, РПВН. Посадка напряжения, Обрыв проводов в 2-х пролётах упавшим деревом в пролёте оп. №19-20, Исключен из схемы повреждённый участок. Включены В-6 ф.12-10,  КР-1 ф.12-10 - ф.21-12."/>
    <n v="1.44"/>
    <n v="1.74"/>
    <n v="3.2"/>
    <s v="ТЧ"/>
    <n v="2003"/>
    <s v="АС-95, ШФ-10"/>
    <s v="нет данных"/>
    <s v="06.2014г."/>
    <n v="1"/>
    <s v="06.2016г."/>
    <n v="0"/>
    <s v="05.2014г."/>
    <s v="КП19"/>
    <s v="ПУ9"/>
    <m/>
    <m/>
    <m/>
    <m/>
    <m/>
  </r>
  <r>
    <x v="7"/>
    <x v="15"/>
    <s v="ОАО &quot;ТРК&quot;"/>
    <x v="217"/>
    <d v="1899-12-30T20:55:00"/>
    <d v="2014-09-03T00:00:00"/>
    <d v="1899-12-30T20:55:00"/>
    <d v="1899-12-30T00:00:00"/>
    <n v="12"/>
    <s v="ДЗТ"/>
    <s v="-"/>
    <x v="5"/>
    <s v="1Т"/>
    <x v="1"/>
    <x v="0"/>
    <s v="1Т"/>
    <s v="АО 1Т действием ДЗТ ПС 110/35/6 кВ  &quot;Первомайская&quot; Работа АВР-6, АВР-35.  (На балансе ОАО &quot;ТРК&quot;)"/>
    <n v="0.09"/>
    <m/>
    <n v="0.1"/>
    <m/>
    <m/>
    <m/>
    <m/>
    <m/>
    <m/>
    <m/>
    <m/>
    <m/>
    <s v="КП18"/>
    <m/>
    <m/>
    <m/>
    <m/>
    <m/>
    <m/>
  </r>
  <r>
    <x v="7"/>
    <x v="15"/>
    <s v="ООО &quot;Норд-Сервис&quot;"/>
    <x v="217"/>
    <d v="1899-12-30T23:51:00"/>
    <d v="2014-09-04T00:00:00"/>
    <d v="1899-12-30T01:01:00"/>
    <d v="1899-12-30T01:10:00"/>
    <n v="25"/>
    <s v="-"/>
    <s v="-"/>
    <x v="5"/>
    <s v="ГПЭС Черемшанская"/>
    <x v="5"/>
    <x v="1"/>
    <s v="ГПЭС "/>
    <s v="АО ГПЭС Черемшанская ООО &quot;Норд Сервис&quot;"/>
    <n v="55.52"/>
    <n v="5.71"/>
    <n v="61.2"/>
    <m/>
    <m/>
    <m/>
    <m/>
    <m/>
    <m/>
    <m/>
    <m/>
    <m/>
    <s v="КП18"/>
    <m/>
    <m/>
    <m/>
    <m/>
    <m/>
    <m/>
  </r>
  <r>
    <x v="7"/>
    <x v="15"/>
    <s v="ООО &quot;ЭНТ&quot;"/>
    <x v="218"/>
    <d v="1899-12-30T11:16:00"/>
    <d v="2014-09-04T00:00:00"/>
    <d v="1899-12-30T11:16:00"/>
    <d v="1899-12-30T00:00:00"/>
    <n v="4"/>
    <s v="ТО, АПВ"/>
    <s v="АПВУ"/>
    <x v="1"/>
    <s v="Ф.8-16"/>
    <x v="2"/>
    <x v="2"/>
    <s v="Ф.8-16"/>
    <s v="ПС 35/6 кВ №608 АО ВЛ-6 кВ Ф.8-16 действием ТО, АПВУ. Зацеп проводов в пролете оп. №57/3-58/3 (пересечение а/дороги) неустановленным транспортом. Сообщено сотрудникам ООО ЧОП &quot;РН-Охрана-Томск&quot;."/>
    <n v="0.71"/>
    <m/>
    <n v="0.71"/>
    <m/>
    <m/>
    <m/>
    <m/>
    <m/>
    <m/>
    <m/>
    <m/>
    <m/>
    <s v="КП20"/>
    <m/>
    <m/>
    <m/>
    <m/>
    <s v="с"/>
    <m/>
  </r>
  <r>
    <x v="7"/>
    <x v="15"/>
    <s v="ООО &quot;ЭНТ&quot;"/>
    <x v="219"/>
    <d v="1899-12-30T10:53:00"/>
    <d v="2014-09-05T00:00:00"/>
    <d v="1899-12-30T10:53:00"/>
    <d v="1899-12-30T00:00:00"/>
    <n v="8"/>
    <s v="-"/>
    <s v="АПВУ"/>
    <x v="0"/>
    <s v="Ф.1-21"/>
    <x v="2"/>
    <x v="2"/>
    <s v="Ф.1-21"/>
    <s v="ПС 35/6 кВ №501 самопроизвольное отключение В-6 Ф.1-21 (АПВУ), при отключении В-6 Ф.1-20."/>
    <n v="0.25"/>
    <n v="0.57999999999999996"/>
    <n v="0.83"/>
    <s v="РЗА"/>
    <n v="2013"/>
    <s v="Контроллер"/>
    <s v="НПО &quot;Мир&quot;"/>
    <s v="ТО .04.2014"/>
    <n v="100"/>
    <d v="2014-04-01T00:00:00"/>
    <n v="0"/>
    <d v="2014-04-01T00:00:00"/>
    <s v="КП2"/>
    <m/>
    <m/>
    <m/>
    <m/>
    <m/>
    <m/>
  </r>
  <r>
    <x v="7"/>
    <x v="15"/>
    <s v="ООО &quot;ЭНТ&quot;"/>
    <x v="219"/>
    <d v="1899-12-30T03:46:00"/>
    <d v="2014-09-05T00:00:00"/>
    <d v="1899-12-30T12:33:00"/>
    <d v="1899-12-30T08:47:00"/>
    <n v="1"/>
    <s v="-"/>
    <s v="-"/>
    <x v="3"/>
    <s v="К-164 скв.1116 Советскоое нмр"/>
    <x v="5"/>
    <x v="9"/>
    <s v="СКН "/>
    <s v="АО АВ-0,4 кВ в СУ СКН. КЗ обмотки статора ЭД. Выполнена замена ЭД."/>
    <n v="0.7"/>
    <n v="0.1"/>
    <n v="0.79999999999999993"/>
    <m/>
    <m/>
    <m/>
    <m/>
    <m/>
    <m/>
    <m/>
    <m/>
    <m/>
    <s v="КП24"/>
    <m/>
    <m/>
    <m/>
    <s v="т"/>
    <m/>
    <m/>
  </r>
  <r>
    <x v="7"/>
    <x v="15"/>
    <s v="ООО &quot;ЭНТ&quot;"/>
    <x v="220"/>
    <s v="-"/>
    <s v="-"/>
    <s v="-"/>
    <s v="-"/>
    <s v="-"/>
    <s v="-"/>
    <s v="-"/>
    <x v="6"/>
    <s v="-"/>
    <x v="7"/>
    <x v="12"/>
    <s v="-"/>
    <s v="-"/>
    <m/>
    <m/>
    <m/>
    <s v="-"/>
    <s v="-"/>
    <s v="-"/>
    <s v="-"/>
    <s v="-"/>
    <s v="-"/>
    <s v="-"/>
    <s v="-"/>
    <s v="-"/>
    <s v="-"/>
    <s v="-"/>
    <s v="-"/>
    <s v="нарушений не было"/>
    <m/>
    <m/>
    <m/>
  </r>
  <r>
    <x v="7"/>
    <x v="15"/>
    <s v="ООО &quot;ЭНТ&quot;"/>
    <x v="221"/>
    <s v="-"/>
    <s v="-"/>
    <s v="-"/>
    <s v="-"/>
    <s v="-"/>
    <s v="-"/>
    <s v="-"/>
    <x v="6"/>
    <s v="-"/>
    <x v="7"/>
    <x v="12"/>
    <s v="-"/>
    <s v="-"/>
    <m/>
    <m/>
    <m/>
    <s v="-"/>
    <s v="-"/>
    <s v="-"/>
    <s v="-"/>
    <s v="-"/>
    <s v="-"/>
    <s v="-"/>
    <s v="-"/>
    <s v="-"/>
    <s v="-"/>
    <s v="-"/>
    <s v="-"/>
    <s v="нарушений не было"/>
    <m/>
    <m/>
    <m/>
  </r>
  <r>
    <x v="7"/>
    <x v="15"/>
    <s v="ООО &quot;СЭС&quot;"/>
    <x v="222"/>
    <d v="1899-12-30T09:56:00"/>
    <d v="2014-09-08T00:00:00"/>
    <d v="1899-12-30T09:57:00"/>
    <d v="1899-12-30T00:01:00"/>
    <n v="10"/>
    <s v="-"/>
    <s v="-"/>
    <x v="3"/>
    <s v="ДЭС Колотушное нмр"/>
    <x v="5"/>
    <x v="10"/>
    <s v="ДЭС"/>
    <s v="АО ДЭС СФ ООО &quot;СЭС&quot;. Выход из строя мембраны  регулятора газа на ГПУ №2"/>
    <n v="0.27"/>
    <n v="3.84"/>
    <n v="4.1099999999999994"/>
    <s v="-"/>
    <s v="-"/>
    <s v="-"/>
    <s v="-"/>
    <s v="-"/>
    <s v="-"/>
    <s v="-"/>
    <s v="-"/>
    <s v="-"/>
    <s v="КП24"/>
    <s v="-"/>
    <s v="-"/>
    <m/>
    <m/>
    <m/>
    <m/>
  </r>
  <r>
    <x v="7"/>
    <x v="15"/>
    <s v="ООО &quot;ЭНТ&quot;"/>
    <x v="223"/>
    <s v="-"/>
    <s v="-"/>
    <s v="-"/>
    <s v="-"/>
    <s v="-"/>
    <s v="-"/>
    <s v="-"/>
    <x v="6"/>
    <s v="-"/>
    <x v="7"/>
    <x v="12"/>
    <s v="-"/>
    <s v="-"/>
    <m/>
    <m/>
    <m/>
    <s v="-"/>
    <s v="-"/>
    <s v="-"/>
    <s v="-"/>
    <s v="-"/>
    <s v="-"/>
    <s v="-"/>
    <s v="-"/>
    <s v="-"/>
    <s v="-"/>
    <s v="-"/>
    <s v="-"/>
    <s v="нарушений не было"/>
    <m/>
    <m/>
    <m/>
  </r>
  <r>
    <x v="7"/>
    <x v="15"/>
    <s v="ООО &quot;ЭНТ&quot;"/>
    <x v="224"/>
    <s v="-"/>
    <s v="-"/>
    <s v="-"/>
    <s v="-"/>
    <s v="-"/>
    <s v="-"/>
    <s v="-"/>
    <x v="6"/>
    <s v="-"/>
    <x v="7"/>
    <x v="12"/>
    <s v="-"/>
    <s v="-"/>
    <m/>
    <m/>
    <m/>
    <s v="-"/>
    <s v="-"/>
    <s v="-"/>
    <s v="-"/>
    <s v="-"/>
    <s v="-"/>
    <s v="-"/>
    <s v="-"/>
    <s v="-"/>
    <s v="-"/>
    <s v="-"/>
    <s v="-"/>
    <s v="нарушений не было"/>
    <m/>
    <m/>
    <m/>
  </r>
  <r>
    <x v="7"/>
    <x v="15"/>
    <s v="ООО &quot;ЭНТ&quot;"/>
    <x v="225"/>
    <s v="-"/>
    <s v="-"/>
    <s v="-"/>
    <s v="-"/>
    <s v="-"/>
    <s v="-"/>
    <s v="-"/>
    <x v="6"/>
    <s v="-"/>
    <x v="7"/>
    <x v="12"/>
    <s v="-"/>
    <s v="-"/>
    <m/>
    <m/>
    <m/>
    <s v="-"/>
    <s v="-"/>
    <s v="-"/>
    <s v="-"/>
    <s v="-"/>
    <s v="-"/>
    <s v="-"/>
    <s v="-"/>
    <s v="-"/>
    <s v="-"/>
    <s v="-"/>
    <s v="-"/>
    <s v="нарушений не было"/>
    <m/>
    <m/>
    <m/>
  </r>
  <r>
    <x v="7"/>
    <x v="15"/>
    <s v="ООО &quot;ЭНТ&quot;"/>
    <x v="226"/>
    <s v="-"/>
    <s v="-"/>
    <s v="-"/>
    <s v="-"/>
    <s v="-"/>
    <s v="-"/>
    <s v="-"/>
    <x v="6"/>
    <s v="-"/>
    <x v="7"/>
    <x v="12"/>
    <s v="-"/>
    <s v="-"/>
    <m/>
    <m/>
    <m/>
    <s v="-"/>
    <s v="-"/>
    <s v="-"/>
    <s v="-"/>
    <s v="-"/>
    <s v="-"/>
    <s v="-"/>
    <s v="-"/>
    <s v="-"/>
    <s v="-"/>
    <s v="-"/>
    <s v="-"/>
    <s v="нарушений не было"/>
    <m/>
    <m/>
    <m/>
  </r>
  <r>
    <x v="7"/>
    <x v="15"/>
    <s v="ООО &quot;ЭНТ&quot;"/>
    <x v="227"/>
    <s v="-"/>
    <s v="-"/>
    <s v="-"/>
    <s v="-"/>
    <s v="-"/>
    <s v="-"/>
    <s v="-"/>
    <x v="6"/>
    <s v="-"/>
    <x v="7"/>
    <x v="12"/>
    <s v="-"/>
    <s v="-"/>
    <m/>
    <m/>
    <m/>
    <s v="-"/>
    <s v="-"/>
    <s v="-"/>
    <s v="-"/>
    <s v="-"/>
    <s v="-"/>
    <s v="-"/>
    <s v="-"/>
    <s v="-"/>
    <s v="-"/>
    <s v="-"/>
    <s v="-"/>
    <s v="нарушений не было"/>
    <m/>
    <m/>
    <m/>
  </r>
  <r>
    <x v="7"/>
    <x v="15"/>
    <s v="ООО &quot;ЭНТ&quot;"/>
    <x v="228"/>
    <d v="1899-12-30T15:21:00"/>
    <d v="2014-09-14T00:00:00"/>
    <d v="1899-12-30T15:21:00"/>
    <d v="1899-12-30T00:00:00"/>
    <n v="2"/>
    <s v="МТЗ_x000a_АПВ"/>
    <s v="АПВУ"/>
    <x v="2"/>
    <s v="ф.2-18"/>
    <x v="2"/>
    <x v="2"/>
    <s v="ф.2-18"/>
    <s v="ПС-35/6 кВ №502 АО ВЛ-6 кВ Ф.2-18 действием МТЗ, АПВУ. Гроза. Осмотрена, видимых повреждений не обнаружено."/>
    <m/>
    <m/>
    <m/>
    <s v="ТЧ"/>
    <n v="1990"/>
    <s v="-"/>
    <s v="-"/>
    <s v="ТР 15.11.05."/>
    <n v="0"/>
    <s v=".11.14."/>
    <n v="9"/>
    <s v="11.2013г"/>
    <s v="КП11"/>
    <m/>
    <m/>
    <m/>
    <m/>
    <m/>
    <m/>
  </r>
  <r>
    <x v="7"/>
    <x v="15"/>
    <s v="ООО &quot;ЭНТ&quot;"/>
    <x v="228"/>
    <d v="1899-12-30T15:38:00"/>
    <d v="2014-09-14T00:00:00"/>
    <d v="1899-12-30T15:38:00"/>
    <d v="1899-12-30T00:00:00"/>
    <n v="3"/>
    <s v="МТЗ_x000a_АПВ"/>
    <s v="АПВУ"/>
    <x v="2"/>
    <s v="ф.3-17"/>
    <x v="2"/>
    <x v="2"/>
    <s v="ф.3-17"/>
    <s v="ПС-35/6 кВ №503 АО ВЛ-6 кВ Ф.3-17 действием МТЗ, АПВУ. Гроза. Осмотр 15.09.14г .Осмотрена, видимых повреждений не обнаружено."/>
    <n v="0.28999999999999998"/>
    <n v="7.42"/>
    <n v="7.71"/>
    <s v="ТЧ"/>
    <n v="1989"/>
    <s v="-"/>
    <s v="-"/>
    <s v="ТР 15.07.12."/>
    <n v="40"/>
    <s v=" 10.14."/>
    <n v="2"/>
    <s v="01.2014г"/>
    <s v="КП11"/>
    <m/>
    <m/>
    <m/>
    <m/>
    <m/>
    <m/>
  </r>
  <r>
    <x v="7"/>
    <x v="15"/>
    <s v="ООО &quot;СЭС&quot;"/>
    <x v="228"/>
    <d v="1899-12-30T21:42:00"/>
    <d v="2014-09-14T00:00:00"/>
    <s v="21:44"/>
    <d v="1899-12-30T00:02:00"/>
    <n v="10"/>
    <s v="-"/>
    <s v="-"/>
    <x v="3"/>
    <s v="ДЭС Колотушное нмр"/>
    <x v="5"/>
    <x v="10"/>
    <s v="ДЭС"/>
    <s v="АО ДЭС СФ ООО &quot;СЭС&quot; "/>
    <n v="0.42"/>
    <n v="4.84"/>
    <n v="5.26"/>
    <s v="ДУ"/>
    <s v="-"/>
    <s v="-"/>
    <s v="-"/>
    <s v="-"/>
    <s v="-"/>
    <s v="-"/>
    <s v="-"/>
    <s v="-"/>
    <s v="КП24"/>
    <m/>
    <m/>
    <m/>
    <m/>
    <m/>
    <m/>
  </r>
  <r>
    <x v="7"/>
    <x v="15"/>
    <s v="ООО &quot;ЭНТ&quot;"/>
    <x v="229"/>
    <s v="-"/>
    <s v="-"/>
    <s v="-"/>
    <s v="-"/>
    <s v="-"/>
    <s v="-"/>
    <s v="-"/>
    <x v="6"/>
    <s v="-"/>
    <x v="7"/>
    <x v="12"/>
    <s v="-"/>
    <s v="-"/>
    <m/>
    <m/>
    <m/>
    <s v="-"/>
    <s v="-"/>
    <s v="-"/>
    <s v="-"/>
    <s v="-"/>
    <s v="-"/>
    <s v="-"/>
    <s v="-"/>
    <s v="-"/>
    <s v="-"/>
    <s v="-"/>
    <s v="-"/>
    <s v="нарушений не было"/>
    <m/>
    <m/>
    <m/>
  </r>
  <r>
    <x v="7"/>
    <x v="15"/>
    <s v="ООО &quot;ЭНТ&quot;"/>
    <x v="230"/>
    <d v="1899-12-30T17:57:00"/>
    <d v="2014-09-17T00:00:00"/>
    <d v="1899-12-30T11:32:00"/>
    <d v="1899-12-30T17:35:00"/>
    <n v="1"/>
    <s v="-"/>
    <s v="-"/>
    <x v="3"/>
    <s v="К-206 скв.2018 Советскоое нмр"/>
    <x v="5"/>
    <x v="9"/>
    <s v="СКН "/>
    <s v="АО АВ-0,4 кВ в СУ СКН. КЗ обмотки статора ЭД.. Выполнена замена ЭД. 17.09.14."/>
    <m/>
    <n v="2.78"/>
    <n v="2.78"/>
    <m/>
    <m/>
    <m/>
    <m/>
    <m/>
    <m/>
    <m/>
    <m/>
    <m/>
    <s v="КП24"/>
    <m/>
    <m/>
    <m/>
    <m/>
    <m/>
    <m/>
  </r>
  <r>
    <x v="7"/>
    <x v="15"/>
    <s v="ООО &quot;ЭНТ&quot;"/>
    <x v="230"/>
    <d v="1899-12-30T09:35:00"/>
    <d v="2014-09-16T00:00:00"/>
    <d v="1899-12-30T10:53:00"/>
    <d v="1899-12-30T01:18:00"/>
    <n v="1"/>
    <s v="-"/>
    <s v="-"/>
    <x v="3"/>
    <s v="К-25 скв.476 Оленье нмр"/>
    <x v="5"/>
    <x v="9"/>
    <s v="К-25 скв.476 Оленье нмр"/>
    <s v="Аварийное отключение АВ-,04кВ в ТП №1/630кВА. Подана заявка на распечатку параметров работы ЭЦН. "/>
    <n v="0.28000000000000003"/>
    <n v="0.3"/>
    <n v="0.58000000000000007"/>
    <m/>
    <m/>
    <m/>
    <m/>
    <m/>
    <m/>
    <m/>
    <m/>
    <m/>
    <s v="КП24"/>
    <m/>
    <m/>
    <m/>
    <m/>
    <m/>
    <m/>
  </r>
  <r>
    <x v="7"/>
    <x v="15"/>
    <s v="ООО &quot;ЭНТ&quot;"/>
    <x v="231"/>
    <d v="1899-12-30T06:45:00"/>
    <d v="2014-09-17T00:00:00"/>
    <d v="1899-12-30T09:43:00"/>
    <d v="1899-12-30T02:58:00"/>
    <n v="2"/>
    <s v="-"/>
    <s v="-"/>
    <x v="3"/>
    <s v="К-5 скв.325, 336 Катыльгинское  нмр"/>
    <x v="5"/>
    <x v="9"/>
    <s v="К-5 скв.325, 336 Катыльгинское  нмр"/>
    <s v="Аварийное отключение АВ-,04кВ 1Т  ТП №1/250кВА. Заявка получена в 9:00. Подана заявка на распечатку параметров работы ЭЦН. "/>
    <n v="1.38"/>
    <n v="2.15"/>
    <n v="3.53"/>
    <m/>
    <m/>
    <m/>
    <m/>
    <m/>
    <m/>
    <m/>
    <m/>
    <m/>
    <s v="КП24"/>
    <m/>
    <m/>
    <m/>
    <m/>
    <m/>
    <m/>
  </r>
  <r>
    <x v="7"/>
    <x v="15"/>
    <s v="ООО &quot;Норд-Сервис&quot;"/>
    <x v="231"/>
    <d v="1899-12-30T21:27:00"/>
    <d v="2014-09-17T00:00:00"/>
    <d v="1899-12-30T21:43:00"/>
    <d v="1899-12-30T00:16:00"/>
    <n v="26"/>
    <s v="-"/>
    <s v="-"/>
    <x v="5"/>
    <s v="ГПЭС Черемшанская"/>
    <x v="5"/>
    <x v="1"/>
    <s v="ГПЭС "/>
    <s v="АО ГПЭС Черемшанская ООО &quot;Норд Сервис&quot;"/>
    <n v="20.78"/>
    <n v="9.9600000000000009"/>
    <n v="30.740000000000002"/>
    <m/>
    <m/>
    <m/>
    <m/>
    <m/>
    <m/>
    <m/>
    <m/>
    <m/>
    <s v="КП18"/>
    <m/>
    <m/>
    <m/>
    <m/>
    <m/>
    <m/>
  </r>
  <r>
    <x v="7"/>
    <x v="15"/>
    <s v="ООО &quot;Норд-Сервис&quot;"/>
    <x v="231"/>
    <d v="1899-12-30T08:53:00"/>
    <d v="2014-09-17T00:00:00"/>
    <d v="1899-12-30T16:37:00"/>
    <d v="1899-12-30T07:44:00"/>
    <n v="6"/>
    <s v="-"/>
    <s v="АПВН, РПВН"/>
    <x v="1"/>
    <s v="ф. 4-18 Катыльгинское нмр"/>
    <x v="2"/>
    <x v="2"/>
    <s v="ф.4-18"/>
    <s v="Аварийное отключение  ВЛ-6кВ ф.4-18  действием ТО, АПВН. Транспортом МБУ-140 ЗАО &quot;СНПХ&quot; обрыв проводов в пролёте опор №27-28. Выполнен ремонт ВЛ."/>
    <n v="19.23"/>
    <n v="21.37"/>
    <n v="40.6"/>
    <s v="ТЧ"/>
    <m/>
    <m/>
    <m/>
    <m/>
    <m/>
    <m/>
    <m/>
    <m/>
    <s v="КП20"/>
    <m/>
    <m/>
    <m/>
    <m/>
    <m/>
    <m/>
  </r>
  <r>
    <x v="7"/>
    <x v="15"/>
    <s v="ООО &quot;Норд-Сервис&quot;"/>
    <x v="232"/>
    <d v="1899-12-30T20:03:00"/>
    <d v="2014-09-19T00:00:00"/>
    <d v="1899-12-30T02:00:00"/>
    <d v="1899-12-30T05:57:00"/>
    <n v="8"/>
    <s v="-"/>
    <s v="-"/>
    <x v="5"/>
    <s v="ГПЭС Черемшанская"/>
    <x v="2"/>
    <x v="1"/>
    <s v=" В-6 яч.№9"/>
    <s v="АО В-6 яч.№9 ГРУ-6кВ ГПЭС Черемшанская ООО &quot;Норд Сервис&quot;  от МТЗ при подаче напряжения на скв.472 после замены CУ (скв.472 R=0). РПВН.  Не корректная работа РЗА В-6 яч.№9 ГРУ-6кВ ГПЭС (отключается от МТЗ при включении трансф-ров 1Т, 2Т  ТП №1/2х1000кВА  на х.х.).  Перевод питания К-2 на Ф.ЧР-14 ПС -110 &quot;Черемшанская&quot;"/>
    <n v="71.66"/>
    <n v="7.17"/>
    <n v="78.83"/>
    <m/>
    <m/>
    <m/>
    <m/>
    <m/>
    <m/>
    <m/>
    <m/>
    <m/>
    <s v="КП18"/>
    <m/>
    <m/>
    <m/>
    <m/>
    <m/>
    <m/>
  </r>
  <r>
    <x v="7"/>
    <x v="15"/>
    <s v="ООО &quot;ЭНТ&quot;"/>
    <x v="233"/>
    <s v="-"/>
    <s v="-"/>
    <s v="-"/>
    <s v="-"/>
    <s v="-"/>
    <s v="-"/>
    <s v="-"/>
    <x v="6"/>
    <s v="-"/>
    <x v="7"/>
    <x v="12"/>
    <s v="-"/>
    <s v="-"/>
    <m/>
    <m/>
    <m/>
    <s v="-"/>
    <s v="-"/>
    <s v="-"/>
    <s v="-"/>
    <s v="-"/>
    <s v="-"/>
    <s v="-"/>
    <s v="-"/>
    <s v="-"/>
    <s v="-"/>
    <s v="-"/>
    <s v="-"/>
    <s v="нарушений не было"/>
    <m/>
    <m/>
    <m/>
  </r>
  <r>
    <x v="7"/>
    <x v="15"/>
    <s v="ООО &quot;ЭНТ&quot;"/>
    <x v="234"/>
    <s v="-"/>
    <s v="-"/>
    <s v="-"/>
    <s v="-"/>
    <s v="-"/>
    <s v="-"/>
    <s v="-"/>
    <x v="6"/>
    <s v="-"/>
    <x v="7"/>
    <x v="12"/>
    <s v="-"/>
    <s v="-"/>
    <m/>
    <m/>
    <m/>
    <s v="-"/>
    <s v="-"/>
    <s v="-"/>
    <s v="-"/>
    <s v="-"/>
    <s v="-"/>
    <s v="-"/>
    <s v="-"/>
    <s v="-"/>
    <s v="-"/>
    <s v="-"/>
    <s v="-"/>
    <s v="нарушений не было"/>
    <m/>
    <m/>
    <m/>
  </r>
  <r>
    <x v="7"/>
    <x v="15"/>
    <s v="ООО &quot;СЭС&quot;"/>
    <x v="235"/>
    <s v="14:11"/>
    <d v="2014-09-21T00:00:00"/>
    <s v="14:27"/>
    <d v="1899-12-30T00:16:00"/>
    <n v="3"/>
    <s v="-"/>
    <s v="-"/>
    <x v="3"/>
    <s v="ДЭС К-5, 7 Озерного нмр"/>
    <x v="5"/>
    <x v="10"/>
    <s v="ДЭС"/>
    <s v="АО ДЭС-1 СФ ООО &quot;СЭС&quot;, переход с ДЭС-1 на ДЭС-2,"/>
    <n v="0.08"/>
    <n v="1.18"/>
    <n v="1.26"/>
    <s v="ДУ"/>
    <m/>
    <m/>
    <m/>
    <m/>
    <m/>
    <m/>
    <m/>
    <m/>
    <s v="КП24"/>
    <m/>
    <m/>
    <m/>
    <m/>
    <m/>
    <m/>
  </r>
  <r>
    <x v="7"/>
    <x v="15"/>
    <s v="ООО &quot;СЭС&quot;"/>
    <x v="21"/>
    <s v="00:29"/>
    <d v="2014-09-22T00:00:00"/>
    <s v="00:31"/>
    <d v="1899-12-30T00:02:00"/>
    <n v="5"/>
    <s v="-"/>
    <s v="-"/>
    <x v="3"/>
    <s v="ДЭС К-5, 7 Озерного нмр"/>
    <x v="5"/>
    <x v="10"/>
    <s v="ДЭС"/>
    <s v="АО ДЭС СФ ООО &quot;СЭС&quot;."/>
    <n v="0.18"/>
    <n v="2.17"/>
    <n v="2.35"/>
    <s v="ДУ"/>
    <s v="-"/>
    <s v="-"/>
    <s v="-"/>
    <s v="-"/>
    <s v="-"/>
    <s v="-"/>
    <s v="-"/>
    <s v="-"/>
    <s v="КП24"/>
    <s v="-"/>
    <s v="-"/>
    <m/>
    <m/>
    <m/>
    <m/>
  </r>
  <r>
    <x v="7"/>
    <x v="15"/>
    <s v="ООО &quot;ЭНТ&quot;"/>
    <x v="236"/>
    <s v="-"/>
    <s v="-"/>
    <s v="-"/>
    <s v="-"/>
    <s v="-"/>
    <s v="-"/>
    <s v="-"/>
    <x v="6"/>
    <s v="-"/>
    <x v="7"/>
    <x v="12"/>
    <s v="-"/>
    <s v="-"/>
    <m/>
    <m/>
    <m/>
    <s v="-"/>
    <s v="-"/>
    <s v="-"/>
    <s v="-"/>
    <s v="-"/>
    <s v="-"/>
    <s v="-"/>
    <s v="-"/>
    <s v="-"/>
    <s v="-"/>
    <s v="-"/>
    <s v="-"/>
    <s v="нарушений не было"/>
    <m/>
    <m/>
    <m/>
  </r>
  <r>
    <x v="7"/>
    <x v="15"/>
    <s v="ООО &quot;ЭНТ&quot;"/>
    <x v="237"/>
    <s v="-"/>
    <s v="-"/>
    <s v="-"/>
    <s v="-"/>
    <s v="-"/>
    <s v="-"/>
    <s v="-"/>
    <x v="6"/>
    <s v="-"/>
    <x v="7"/>
    <x v="12"/>
    <s v="-"/>
    <s v="-"/>
    <m/>
    <m/>
    <m/>
    <s v="-"/>
    <s v="-"/>
    <s v="-"/>
    <s v="-"/>
    <s v="-"/>
    <s v="-"/>
    <s v="-"/>
    <s v="-"/>
    <s v="-"/>
    <s v="-"/>
    <s v="-"/>
    <s v="-"/>
    <s v="нарушений не было"/>
    <m/>
    <m/>
    <m/>
  </r>
  <r>
    <x v="7"/>
    <x v="15"/>
    <s v="ООО &quot;ЭНТ&quot;"/>
    <x v="238"/>
    <s v="-"/>
    <s v="-"/>
    <s v="-"/>
    <s v="-"/>
    <s v="-"/>
    <s v="-"/>
    <s v="-"/>
    <x v="6"/>
    <s v="-"/>
    <x v="7"/>
    <x v="12"/>
    <s v="-"/>
    <s v="-"/>
    <m/>
    <m/>
    <m/>
    <s v="-"/>
    <s v="-"/>
    <s v="-"/>
    <s v="-"/>
    <s v="-"/>
    <s v="-"/>
    <s v="-"/>
    <s v="-"/>
    <s v="-"/>
    <s v="-"/>
    <s v="-"/>
    <s v="-"/>
    <s v="нарушений не было"/>
    <m/>
    <m/>
    <m/>
  </r>
  <r>
    <x v="7"/>
    <x v="15"/>
    <s v="ООО &quot;ЭНТ&quot;"/>
    <x v="239"/>
    <d v="1899-12-30T15:00:00"/>
    <d v="2014-09-26T00:00:00"/>
    <d v="1899-12-30T16:30:00"/>
    <d v="1899-12-30T01:30:00"/>
    <n v="1"/>
    <s v="-"/>
    <s v="-"/>
    <x v="3"/>
    <s v="К-101.скв.1514_x000a_Советское нмр"/>
    <x v="5"/>
    <x v="9"/>
    <s v="К-101.скв.1514_x000a_Советское нмр"/>
    <s v="АО АВ-0,4 кВ Iн-400А в КТПН-6/0,4кВ Iраб=180 А. Запрошены распечатки журнала событий СУ ЭЦН."/>
    <n v="0.03"/>
    <n v="0.43"/>
    <n v="0.46"/>
    <m/>
    <s v="-"/>
    <s v="-"/>
    <s v="-"/>
    <s v="-"/>
    <s v="-"/>
    <s v="-"/>
    <s v="-"/>
    <s v="-"/>
    <s v="КП24"/>
    <s v="-"/>
    <s v="-"/>
    <m/>
    <m/>
    <m/>
    <m/>
  </r>
  <r>
    <x v="7"/>
    <x v="15"/>
    <s v="ООО &quot;ЭНТ&quot;"/>
    <x v="239"/>
    <d v="1899-12-30T03:01:00"/>
    <d v="2014-09-26T00:00:00"/>
    <d v="1899-12-30T04:02:00"/>
    <d v="1899-12-30T01:01:00"/>
    <n v="1"/>
    <s v="-"/>
    <s v="-"/>
    <x v="3"/>
    <s v="К-5.скв.574_x000a_Вахское нмр"/>
    <x v="5"/>
    <x v="9"/>
    <s v="К-5.скв.574_x000a_Вахское нмр"/>
    <s v="АО АВ-0,4 кВ Iн-400А в КТПН-6/0,4кВ Iраб=55 А. Запрошены распечатки журнала событий СУ ЭЦН."/>
    <n v="0.04"/>
    <n v="0.72"/>
    <n v="0.76"/>
    <m/>
    <s v="-"/>
    <s v="-"/>
    <s v="-"/>
    <s v="-"/>
    <s v="-"/>
    <s v="-"/>
    <s v="-"/>
    <s v="-"/>
    <s v="КП24"/>
    <s v="-"/>
    <s v="-"/>
    <m/>
    <m/>
    <m/>
    <m/>
  </r>
  <r>
    <x v="7"/>
    <x v="15"/>
    <s v="ООО &quot;ЭНТ&quot;"/>
    <x v="239"/>
    <d v="1899-12-30T12:01:00"/>
    <d v="2014-09-26T00:00:00"/>
    <d v="1899-12-30T15:35:00"/>
    <d v="1899-12-30T03:34:00"/>
    <n v="1"/>
    <s v="-"/>
    <s v="-"/>
    <x v="3"/>
    <s v="К-7С.скв.720_x000a_Северное нмр"/>
    <x v="5"/>
    <x v="9"/>
    <s v="К-7С.скв.720_x000a_Северное нмр"/>
    <s v="АО АВ-0,4 кВ в КТПН-6/0,4кВ, КЗ катушки МП БУС. Выполнена замена МП БУС."/>
    <m/>
    <n v="0.65"/>
    <n v="0.65"/>
    <m/>
    <s v="-"/>
    <s v="-"/>
    <s v="-"/>
    <s v="-"/>
    <s v="-"/>
    <s v="-"/>
    <s v="-"/>
    <s v="-"/>
    <s v="КП24"/>
    <s v="-"/>
    <s v="-"/>
    <m/>
    <m/>
    <m/>
    <m/>
  </r>
  <r>
    <x v="7"/>
    <x v="15"/>
    <s v="ООО &quot;Норд-Сервис&quot;"/>
    <x v="239"/>
    <d v="1899-12-30T19:11:00"/>
    <d v="2014-09-26T00:00:00"/>
    <d v="1899-12-30T19:36:00"/>
    <d v="1899-12-30T00:25:00"/>
    <n v="4"/>
    <s v="-"/>
    <s v="-"/>
    <x v="5"/>
    <s v="ГПЭС Черемшанская"/>
    <x v="2"/>
    <x v="1"/>
    <s v=" В-6 яч.№5"/>
    <s v="АО В-6 яч.№5 ГРУ-6кВ ГПЭС Черемшанская ООО &quot;Норд Сервис&quot;  от МТЗ 2ст (при работе скв.3 К-1 без ПКИ). "/>
    <n v="0.75"/>
    <n v="3.32"/>
    <n v="4.07"/>
    <m/>
    <s v="-"/>
    <s v="-"/>
    <s v="-"/>
    <s v="-"/>
    <s v="-"/>
    <s v="-"/>
    <s v="-"/>
    <s v="-"/>
    <s v="КП18"/>
    <s v="-"/>
    <s v="-"/>
    <m/>
    <m/>
    <m/>
    <m/>
  </r>
  <r>
    <x v="7"/>
    <x v="15"/>
    <s v="ООО &quot;ЭНТ&quot;"/>
    <x v="240"/>
    <d v="1899-12-30T09:49:00"/>
    <d v="2014-09-27T00:00:00"/>
    <d v="1899-12-30T12:10:00"/>
    <d v="1899-12-30T02:21:00"/>
    <n v="6"/>
    <s v="-"/>
    <s v="-"/>
    <x v="0"/>
    <s v="К-19 Советское нмр"/>
    <x v="2"/>
    <x v="6"/>
    <s v="СУ ЭЦН"/>
    <s v="Остановка УЭЦН.  Обрыв шлейфа  фазы &quot;С&quot; в КТПН-6/0,4кВ, разрушение проходного изолятора 6кВ. Выполнена замена проходного изолятора 6кВ, восстановление шлейфа  ф &quot;С&quot; в КТПН-6/0,4кВ"/>
    <n v="0.15"/>
    <n v="5.32"/>
    <n v="5.47"/>
    <s v="И"/>
    <s v="нет данных"/>
    <s v="ИПУ 10/400"/>
    <s v="нет данных"/>
    <s v="-"/>
    <s v="-"/>
    <s v="-"/>
    <s v="-"/>
    <s v="-"/>
    <s v="КП23"/>
    <s v="-"/>
    <s v="-"/>
    <m/>
    <m/>
    <m/>
    <m/>
  </r>
  <r>
    <x v="7"/>
    <x v="15"/>
    <s v="ООО &quot;Римера сервис&quot;"/>
    <x v="240"/>
    <d v="1899-12-30T16:03:00"/>
    <d v="2014-09-27T00:00:00"/>
    <d v="1899-12-30T19:13:00"/>
    <d v="1899-12-30T03:10:00"/>
    <n v="1"/>
    <s v="-"/>
    <s v="-"/>
    <x v="3"/>
    <s v="Од..скв.184_x000a_Советское нмр"/>
    <x v="5"/>
    <x v="9"/>
    <s v="Од..скв.184_x000a_Советское нмр"/>
    <s v="АО АВ-0,4кВ 160А в КТПН-6/0,4кВ Iраб=115 А. Выезжали на ГАЗ-71 совместно с представителями &quot;Римера-сервис&quot;, замечаний нет. Проблемы с запуском скв.184  у &quot;Римера -сервис&quot;. Запрошены распечатки журнала событий СУ ЭЦН."/>
    <n v="0.03"/>
    <n v="2.23"/>
    <n v="2.2599999999999998"/>
    <m/>
    <s v="-"/>
    <s v="-"/>
    <s v="-"/>
    <s v="-"/>
    <s v="-"/>
    <s v="-"/>
    <s v="-"/>
    <s v="-"/>
    <s v="КП24"/>
    <s v="-"/>
    <s v="-"/>
    <m/>
    <m/>
    <m/>
    <m/>
  </r>
  <r>
    <x v="7"/>
    <x v="15"/>
    <s v="ООО &quot;Норд-Сервис&quot;"/>
    <x v="241"/>
    <d v="1899-12-30T00:22:00"/>
    <d v="2014-09-28T00:00:00"/>
    <d v="1899-12-30T00:24:00"/>
    <d v="1899-12-30T00:02:00"/>
    <n v="24"/>
    <s v="-"/>
    <s v="-"/>
    <x v="5"/>
    <s v="ГПЭС Черемшанская"/>
    <x v="5"/>
    <x v="1"/>
    <s v="ГПЭС "/>
    <s v="АО ГПЭС Черемшанская ООО &quot;Норд Сервис&quot;"/>
    <n v="4.76"/>
    <n v="0.91"/>
    <n v="5.67"/>
    <s v="ГПУ"/>
    <s v="-"/>
    <s v="-"/>
    <s v="-"/>
    <s v="-"/>
    <s v="-"/>
    <s v="-"/>
    <s v="-"/>
    <s v="-"/>
    <s v="КП18"/>
    <s v="-"/>
    <s v="-"/>
    <m/>
    <m/>
    <m/>
    <m/>
  </r>
  <r>
    <x v="7"/>
    <x v="15"/>
    <s v="ООО &quot;ЭНТ&quot;"/>
    <x v="241"/>
    <s v="-"/>
    <s v="-"/>
    <s v="-"/>
    <s v="-"/>
    <s v="-"/>
    <s v="-"/>
    <s v="-"/>
    <x v="6"/>
    <s v="-"/>
    <x v="7"/>
    <x v="12"/>
    <s v="-"/>
    <s v="-"/>
    <m/>
    <m/>
    <m/>
    <s v="-"/>
    <s v="-"/>
    <s v="-"/>
    <s v="-"/>
    <s v="-"/>
    <s v="-"/>
    <s v="-"/>
    <s v="-"/>
    <s v="-"/>
    <s v="-"/>
    <s v="-"/>
    <s v="-"/>
    <s v="нарушений не было"/>
    <m/>
    <m/>
    <m/>
  </r>
  <r>
    <x v="7"/>
    <x v="15"/>
    <s v="ООО &quot;ЭНТ&quot;"/>
    <x v="242"/>
    <s v="11:58"/>
    <d v="2014-09-29T00:00:00"/>
    <s v="14:18"/>
    <d v="1899-12-30T02:20:00"/>
    <n v="6"/>
    <s v="-"/>
    <s v="-"/>
    <x v="3"/>
    <s v="К-112_x000a_Советское нмр"/>
    <x v="5"/>
    <x v="9"/>
    <s v="К-112_x000a_Советское нмр"/>
    <s v="АО АВ-0,4 кВ в КТПН-6/0,4 кВ, к.з. КЛ в ПР-0,4 кВ."/>
    <n v="2.31"/>
    <n v="1.54"/>
    <n v="3.85"/>
    <m/>
    <m/>
    <m/>
    <m/>
    <m/>
    <m/>
    <m/>
    <m/>
    <m/>
    <s v="КП24"/>
    <s v="-"/>
    <s v="-"/>
    <m/>
    <m/>
    <m/>
    <s v="в"/>
  </r>
  <r>
    <x v="7"/>
    <x v="15"/>
    <s v="ООО &quot;ЭНТ&quot;"/>
    <x v="242"/>
    <d v="1899-12-30T03:01:00"/>
    <d v="2014-09-29T00:00:00"/>
    <d v="1899-12-30T03:01:00"/>
    <d v="1899-12-30T00:00:00"/>
    <n v="18"/>
    <s v="ТО, АПВ"/>
    <s v="АПВУ"/>
    <x v="0"/>
    <s v="Ф.9-14"/>
    <x v="2"/>
    <x v="2"/>
    <s v="Ф.9-14"/>
    <s v="ПС-35/6 кВ №114 АО ВЛ-6 кВ Ф.9-14 действием ТО, АПВУ. Излом неподвижного контакта ф.&quot;В&quot; на ЛР-6 ТП-1 К-197. Выполнен ремонт."/>
    <n v="2.69"/>
    <n v="7.28"/>
    <n v="9.9700000000000006"/>
    <s v="Р"/>
    <s v="нет данных"/>
    <s v="РЛНД-10Б/400 "/>
    <s v="нет данных"/>
    <m/>
    <m/>
    <m/>
    <m/>
    <m/>
    <s v="КП23"/>
    <s v="-"/>
    <s v="-"/>
    <m/>
    <m/>
    <m/>
    <s v="в"/>
  </r>
  <r>
    <x v="7"/>
    <x v="15"/>
    <s v="ООО &quot;Норд-Сервис&quot;"/>
    <x v="243"/>
    <d v="1899-12-30T09:05:00"/>
    <d v="2014-09-30T00:00:00"/>
    <d v="1899-12-30T09:07:00"/>
    <d v="1899-12-30T00:02:00"/>
    <n v="24"/>
    <s v="-"/>
    <s v="-"/>
    <x v="5"/>
    <s v="ГПЭС Черемшанская"/>
    <x v="5"/>
    <x v="1"/>
    <s v="ГПЭС "/>
    <s v="АО ГПЭС &quot;Черемшанская&quot; ООО &quot;Норд Сервис&quot; по низкому давлению газа."/>
    <n v="7.2"/>
    <n v="4.26"/>
    <n v="11.46"/>
    <m/>
    <m/>
    <m/>
    <m/>
    <m/>
    <m/>
    <m/>
    <m/>
    <m/>
    <s v="КП18"/>
    <s v="-"/>
    <s v="-"/>
    <m/>
    <m/>
    <m/>
    <s v="в"/>
  </r>
  <r>
    <x v="7"/>
    <x v="15"/>
    <s v="ОАО &quot;ФСК ЕЭС&quot; Томское ПМЭС"/>
    <x v="243"/>
    <d v="1899-12-30T11:22:00"/>
    <d v="2014-09-30T00:00:00"/>
    <d v="1899-12-30T11:22:00"/>
    <d v="1899-12-30T00:00:00"/>
    <n v="7"/>
    <s v="ЗЗ 1ст., ЗЗ 2ст."/>
    <s v="РПВУ"/>
    <x v="5"/>
    <s v="ЧС-236"/>
    <x v="4"/>
    <x v="2"/>
    <s v="ЧС-236"/>
    <s v="Остановка СУ ЭЦН по посадке напряжения во время АО ВЛ-220 ЧС-236 действием ЗЗ 1ст. на ПС &quot;Сов.Соснинская&quot;, ЗЗ 2ст. на ПС &quot;Чапаевка&quot; (АПВ не работало, РПВУ). На балансе ОАО &quot;ФСК ЕЭС&quot; Томское ПМЭС."/>
    <n v="0.37"/>
    <n v="0.34"/>
    <n v="0.71"/>
    <m/>
    <m/>
    <m/>
    <m/>
    <m/>
    <m/>
    <m/>
    <m/>
    <m/>
    <s v="КП18"/>
    <s v="-"/>
    <s v="-"/>
    <m/>
    <m/>
    <m/>
    <s v="в"/>
  </r>
  <r>
    <x v="8"/>
    <x v="15"/>
    <s v="ООО &quot;ЭНТ&quot;"/>
    <x v="244"/>
    <s v="-"/>
    <s v="-"/>
    <s v="-"/>
    <m/>
    <s v="-"/>
    <s v="-"/>
    <s v="-"/>
    <x v="6"/>
    <s v="-"/>
    <x v="7"/>
    <x v="12"/>
    <s v="-"/>
    <s v="-"/>
    <m/>
    <m/>
    <m/>
    <s v="-"/>
    <s v="-"/>
    <s v="-"/>
    <s v="-"/>
    <s v="-"/>
    <s v="-"/>
    <s v="-"/>
    <s v="-"/>
    <s v="-"/>
    <s v="-"/>
    <s v="-"/>
    <s v="-"/>
    <s v="нарушений не было"/>
    <m/>
    <m/>
    <m/>
  </r>
  <r>
    <x v="8"/>
    <x v="15"/>
    <s v="ООО &quot;ЭНТ&quot;"/>
    <x v="245"/>
    <s v="-"/>
    <s v="-"/>
    <s v="-"/>
    <m/>
    <s v="-"/>
    <s v="-"/>
    <s v="-"/>
    <x v="6"/>
    <s v="-"/>
    <x v="7"/>
    <x v="12"/>
    <s v="-"/>
    <s v="-"/>
    <m/>
    <m/>
    <m/>
    <s v="-"/>
    <s v="-"/>
    <s v="-"/>
    <s v="-"/>
    <s v="-"/>
    <s v="-"/>
    <s v="-"/>
    <s v="-"/>
    <s v="-"/>
    <s v="-"/>
    <s v="-"/>
    <s v="-"/>
    <s v="нарушений не было"/>
    <m/>
    <m/>
    <m/>
  </r>
  <r>
    <x v="8"/>
    <x v="15"/>
    <s v="ООО &quot;Норд-Сервис&quot;"/>
    <x v="246"/>
    <d v="1899-12-30T14:25:00"/>
    <d v="2014-09-28T00:00:00"/>
    <d v="1904-05-28T00:00:00"/>
    <d v="1904-05-27T09:35:00"/>
    <n v="24"/>
    <s v="-"/>
    <s v="-"/>
    <x v="5"/>
    <s v="ГПЭС Черемшанская"/>
    <x v="5"/>
    <x v="1"/>
    <s v="ГПЭС "/>
    <s v="АО ГПЭС Черемшанская ООО &quot;Норд Сервис&quot;"/>
    <n v="10.71"/>
    <n v="12.11"/>
    <n v="22.82"/>
    <s v="ГПУ"/>
    <s v="-"/>
    <s v="-"/>
    <s v="-"/>
    <s v="-"/>
    <s v="-"/>
    <s v="-"/>
    <s v="-"/>
    <s v="-"/>
    <s v="КП18"/>
    <s v="-"/>
    <s v="-"/>
    <m/>
    <m/>
    <m/>
    <m/>
  </r>
  <r>
    <x v="8"/>
    <x v="15"/>
    <s v="ООО &quot;ЭНТ&quot;"/>
    <x v="247"/>
    <d v="1899-12-30T20:58:00"/>
    <d v="2014-10-04T00:00:00"/>
    <d v="1899-12-30T23:55:00"/>
    <d v="1899-12-30T02:57:00"/>
    <n v="1"/>
    <s v="ТО"/>
    <s v="РПВН"/>
    <x v="2"/>
    <s v="Ф.П-15"/>
    <x v="2"/>
    <x v="2"/>
    <s v="Ф.П-15"/>
    <s v="ПС-110/35/6 &quot;Первомайская&quot; АО ВЛ-6кВ Ф.П-15 действием ТО, АПВ не введено. РПВН.  Разобраны шлейфа на опоре №59. Напряжение на                К-25 подано через КР Ф.П-15÷Ф.5-10. Осмотр поврежденного участка ВЛ в светлое время суток  05.10.14.Падение дерева в пролете опор 31-32 из вне охранной зоны."/>
    <n v="0.02"/>
    <n v="0.78"/>
    <n v="0.8"/>
    <m/>
    <m/>
    <m/>
    <m/>
    <m/>
    <m/>
    <m/>
    <m/>
    <m/>
    <s v="КП19"/>
    <m/>
    <m/>
    <m/>
    <m/>
    <m/>
    <m/>
  </r>
  <r>
    <x v="8"/>
    <x v="15"/>
    <s v="ООО &quot;ЭНТ&quot;"/>
    <x v="248"/>
    <s v="-"/>
    <s v="-"/>
    <s v="-"/>
    <m/>
    <s v="-"/>
    <s v="-"/>
    <s v="-"/>
    <x v="6"/>
    <s v="-"/>
    <x v="7"/>
    <x v="12"/>
    <s v="-"/>
    <s v="-"/>
    <m/>
    <m/>
    <m/>
    <s v="-"/>
    <s v="-"/>
    <s v="-"/>
    <s v="-"/>
    <s v="-"/>
    <s v="-"/>
    <s v="-"/>
    <s v="-"/>
    <s v="-"/>
    <s v="-"/>
    <s v="-"/>
    <s v="-"/>
    <s v="нарушений не было"/>
    <m/>
    <m/>
    <m/>
  </r>
  <r>
    <x v="8"/>
    <x v="15"/>
    <s v="ООО &quot;ЭНТ&quot;"/>
    <x v="249"/>
    <s v="18:27"/>
    <d v="2014-10-06T00:00:00"/>
    <s v="19:05"/>
    <d v="1899-12-30T00:38:00"/>
    <n v="2"/>
    <s v="-"/>
    <s v="-"/>
    <x v="3"/>
    <s v="К-106_x000a_Советское нмр"/>
    <x v="5"/>
    <x v="9"/>
    <s v="К-106_x000a_Советское нмр"/>
    <s v="АО вводного АВ-0,4 кВ в КТПН (Iн-1000 А, Iр- 125 А), запрошены распечатки журнала событий СУ ЭЦН."/>
    <n v="0.02"/>
    <n v="0.3"/>
    <n v="0.32"/>
    <s v="ПЭ"/>
    <m/>
    <m/>
    <m/>
    <m/>
    <m/>
    <m/>
    <m/>
    <m/>
    <s v="КП24"/>
    <m/>
    <m/>
    <m/>
    <m/>
    <m/>
    <m/>
  </r>
  <r>
    <x v="8"/>
    <x v="15"/>
    <s v="ООО &quot;ЭНТ&quot;"/>
    <x v="249"/>
    <s v="06:35"/>
    <d v="2014-10-06T00:00:00"/>
    <s v="17:30"/>
    <d v="1899-12-30T10:55:00"/>
    <n v="1"/>
    <s v="-"/>
    <s v="-"/>
    <x v="3"/>
    <s v="К-61 скв.107 Советского нмр"/>
    <x v="5"/>
    <x v="9"/>
    <s v="ЭД скв.107"/>
    <s v="АО КЗ обмотки статора ЭД СКН, выполнена замена."/>
    <m/>
    <n v="1.0900000000000001"/>
    <n v="1.0900000000000001"/>
    <s v="ПЭ"/>
    <m/>
    <m/>
    <m/>
    <m/>
    <m/>
    <m/>
    <m/>
    <m/>
    <s v="КП24"/>
    <m/>
    <m/>
    <m/>
    <m/>
    <m/>
    <m/>
  </r>
  <r>
    <x v="8"/>
    <x v="15"/>
    <s v="ООО &quot;Норд-Сервис&quot;"/>
    <x v="249"/>
    <d v="1899-12-30T02:49:00"/>
    <d v="2014-10-07T00:00:00"/>
    <d v="1899-12-30T03:01:00"/>
    <d v="1899-12-30T00:12:00"/>
    <n v="12"/>
    <s v="-"/>
    <s v="-"/>
    <x v="5"/>
    <s v="ГПЭС Черемшанская"/>
    <x v="5"/>
    <x v="1"/>
    <s v="ГПЭС "/>
    <s v="АО ГПЭС &quot;Черемшанская&quot; ООО &quot;Норд Сервис&quot; (защита от тяжелой детонация цилиндров). "/>
    <n v="1.34"/>
    <m/>
    <n v="1.34"/>
    <s v="ГПУ"/>
    <m/>
    <m/>
    <m/>
    <m/>
    <m/>
    <m/>
    <m/>
    <m/>
    <s v="КП18"/>
    <m/>
    <m/>
    <m/>
    <m/>
    <m/>
    <m/>
  </r>
  <r>
    <x v="8"/>
    <x v="15"/>
    <s v="ООО &quot;ЭНТ&quot;"/>
    <x v="250"/>
    <s v="-"/>
    <s v="-"/>
    <s v="-"/>
    <m/>
    <s v="-"/>
    <s v="-"/>
    <s v="-"/>
    <x v="6"/>
    <s v="-"/>
    <x v="7"/>
    <x v="12"/>
    <s v="-"/>
    <s v="-"/>
    <m/>
    <m/>
    <m/>
    <s v="-"/>
    <s v="-"/>
    <s v="-"/>
    <s v="-"/>
    <s v="-"/>
    <s v="-"/>
    <s v="-"/>
    <s v="-"/>
    <s v="-"/>
    <s v="-"/>
    <s v="-"/>
    <s v="-"/>
    <s v="нарушений не было"/>
    <m/>
    <m/>
    <m/>
  </r>
  <r>
    <x v="8"/>
    <x v="15"/>
    <s v="ООО &quot;ЭНТ&quot;"/>
    <x v="251"/>
    <s v="-"/>
    <s v="-"/>
    <s v="-"/>
    <m/>
    <s v="-"/>
    <s v="-"/>
    <s v="-"/>
    <x v="6"/>
    <s v="-"/>
    <x v="7"/>
    <x v="12"/>
    <s v="-"/>
    <s v="-"/>
    <m/>
    <m/>
    <m/>
    <s v="-"/>
    <s v="-"/>
    <s v="-"/>
    <s v="-"/>
    <s v="-"/>
    <s v="-"/>
    <s v="-"/>
    <s v="-"/>
    <s v="-"/>
    <s v="-"/>
    <s v="-"/>
    <s v="-"/>
    <s v="нарушений не было"/>
    <m/>
    <m/>
    <m/>
  </r>
  <r>
    <x v="8"/>
    <x v="15"/>
    <s v="ООО &quot;ЭНТ&quot;"/>
    <x v="252"/>
    <s v="-"/>
    <s v="-"/>
    <s v="-"/>
    <m/>
    <s v="-"/>
    <s v="-"/>
    <s v="-"/>
    <x v="6"/>
    <s v="-"/>
    <x v="7"/>
    <x v="12"/>
    <s v="-"/>
    <s v="-"/>
    <m/>
    <m/>
    <m/>
    <s v="-"/>
    <s v="-"/>
    <s v="-"/>
    <s v="-"/>
    <s v="-"/>
    <s v="-"/>
    <s v="-"/>
    <s v="-"/>
    <s v="-"/>
    <s v="-"/>
    <s v="-"/>
    <s v="-"/>
    <s v="нарушений не было"/>
    <m/>
    <m/>
    <m/>
  </r>
  <r>
    <x v="8"/>
    <x v="15"/>
    <s v="ООО &quot;Башэнергонефть&quot;"/>
    <x v="253"/>
    <d v="1899-12-30T12:41:00"/>
    <d v="2014-10-10T00:00:00"/>
    <d v="1899-12-30T13:39:00"/>
    <d v="1899-12-30T00:58:00"/>
    <n v="5"/>
    <s v="МТЗ_x000a_АПВ"/>
    <s v="РПВУ (АПВ-нет)"/>
    <x v="5"/>
    <s v="В-6 ПЛУ Ф.15-12"/>
    <x v="2"/>
    <x v="2"/>
    <s v="В-6 ПЛУ Ф.15-12"/>
    <s v=" АО В-6 кВ в ПЛУ-6 Ф.15-12,  КЗ в зоне ответственности ООО &quot;Башэнергонефть&quot;,  отключены ЛР-6 оп.№ 169/2, 173/3 отпайки ООО &quot;Башэнергонефть&quot;, до устранения замечаний,  ПЛУ вкл. успешно."/>
    <n v="0.1"/>
    <n v="3.1"/>
    <n v="3.2"/>
    <s v="ТЧ"/>
    <s v="-"/>
    <s v="-"/>
    <s v="-"/>
    <s v="-"/>
    <s v="-"/>
    <s v="-"/>
    <s v="-"/>
    <s v="-"/>
    <s v="КП18"/>
    <s v="-"/>
    <s v="-"/>
    <s v="В соответствии с МУ № П1-01.05 М-0006  В.2.00, событие не относят к нарушениям в зоне ответственности энергетических служб"/>
    <m/>
    <m/>
    <m/>
  </r>
  <r>
    <x v="8"/>
    <x v="15"/>
    <s v="ООО &quot;ЭНТ&quot;"/>
    <x v="254"/>
    <s v="-"/>
    <s v="-"/>
    <s v="-"/>
    <m/>
    <s v="-"/>
    <s v="-"/>
    <s v="-"/>
    <x v="6"/>
    <s v="-"/>
    <x v="7"/>
    <x v="12"/>
    <s v="-"/>
    <s v="-"/>
    <m/>
    <m/>
    <m/>
    <s v="-"/>
    <s v="-"/>
    <s v="-"/>
    <s v="-"/>
    <s v="-"/>
    <s v="-"/>
    <s v="-"/>
    <s v="-"/>
    <s v="-"/>
    <s v="-"/>
    <s v="-"/>
    <s v="-"/>
    <s v="нарушений не было"/>
    <m/>
    <m/>
    <m/>
  </r>
  <r>
    <x v="8"/>
    <x v="15"/>
    <s v="ООО &quot;ЭНТ&quot;"/>
    <x v="255"/>
    <s v="-"/>
    <s v="-"/>
    <s v="-"/>
    <m/>
    <s v="-"/>
    <s v="-"/>
    <s v="-"/>
    <x v="6"/>
    <s v="-"/>
    <x v="7"/>
    <x v="12"/>
    <s v="-"/>
    <s v="-"/>
    <m/>
    <m/>
    <m/>
    <s v="-"/>
    <s v="-"/>
    <s v="-"/>
    <s v="-"/>
    <s v="-"/>
    <s v="-"/>
    <s v="-"/>
    <s v="-"/>
    <s v="-"/>
    <s v="-"/>
    <s v="-"/>
    <s v="-"/>
    <s v="нарушений не было"/>
    <m/>
    <m/>
    <m/>
  </r>
  <r>
    <x v="8"/>
    <x v="15"/>
    <s v="ООО &quot;ЭНТ&quot;"/>
    <x v="256"/>
    <s v="-"/>
    <s v="-"/>
    <s v="-"/>
    <m/>
    <s v="-"/>
    <s v="-"/>
    <s v="-"/>
    <x v="6"/>
    <s v="-"/>
    <x v="7"/>
    <x v="12"/>
    <s v="-"/>
    <s v="-"/>
    <m/>
    <m/>
    <m/>
    <s v="-"/>
    <s v="-"/>
    <s v="-"/>
    <s v="-"/>
    <s v="-"/>
    <s v="-"/>
    <s v="-"/>
    <s v="-"/>
    <s v="-"/>
    <s v="-"/>
    <s v="-"/>
    <s v="-"/>
    <s v="нарушений не было"/>
    <m/>
    <m/>
    <m/>
  </r>
  <r>
    <x v="8"/>
    <x v="15"/>
    <s v="ООО &quot;ЭНТ&quot;"/>
    <x v="22"/>
    <s v="-"/>
    <s v="-"/>
    <s v="-"/>
    <m/>
    <s v="-"/>
    <s v="-"/>
    <s v="-"/>
    <x v="6"/>
    <s v="-"/>
    <x v="7"/>
    <x v="12"/>
    <s v="-"/>
    <s v="-"/>
    <m/>
    <m/>
    <m/>
    <s v="-"/>
    <s v="-"/>
    <s v="-"/>
    <s v="-"/>
    <s v="-"/>
    <s v="-"/>
    <s v="-"/>
    <s v="-"/>
    <s v="-"/>
    <s v="-"/>
    <s v="-"/>
    <s v="-"/>
    <s v="нарушений не было"/>
    <m/>
    <m/>
    <m/>
  </r>
  <r>
    <x v="8"/>
    <x v="15"/>
    <s v="ООО &quot;ЭНТ&quot;"/>
    <x v="257"/>
    <d v="1899-12-30T03:09:00"/>
    <d v="2014-10-15T00:00:00"/>
    <d v="1899-12-30T06:22:00"/>
    <d v="1899-12-30T03:13:00"/>
    <n v="3"/>
    <s v="МТЗ, АВР"/>
    <s v="АВРН"/>
    <x v="0"/>
    <s v="К-56 Первомайского м-я "/>
    <x v="2"/>
    <x v="6"/>
    <s v="К-56 Первомайского м-я  (КТПН-6/0,4 кВ №1)"/>
    <s v="АО  В-6 ввод-2 действием МТЗ, АВРН в КУВ-6 &quot;К-56&quot;. В КТПН-6/0,4 кВ №1/1000 кВА перегорел ПН-6 фазы &quot;В&quot;, следы к.з. на проходных изоляторах 6 кВ тр-ра (фазы  &quot;А&quot;, &quot;В&quot;). 1С-0,4 кВ запитали с КТПН №2/1000кВА."/>
    <n v="10"/>
    <n v="6.5"/>
    <n v="16.5"/>
    <m/>
    <m/>
    <m/>
    <m/>
    <m/>
    <m/>
    <m/>
    <m/>
    <m/>
    <s v="КП23"/>
    <m/>
    <m/>
    <m/>
    <m/>
    <m/>
    <m/>
  </r>
  <r>
    <x v="8"/>
    <x v="15"/>
    <s v="ООО &quot;ЭНТ&quot;"/>
    <x v="258"/>
    <s v="-"/>
    <s v="-"/>
    <s v="-"/>
    <m/>
    <s v="-"/>
    <s v="-"/>
    <s v="-"/>
    <x v="6"/>
    <s v="-"/>
    <x v="7"/>
    <x v="12"/>
    <s v="-"/>
    <s v="-"/>
    <m/>
    <m/>
    <m/>
    <s v="-"/>
    <s v="-"/>
    <s v="-"/>
    <s v="-"/>
    <s v="-"/>
    <s v="-"/>
    <s v="-"/>
    <s v="-"/>
    <s v="-"/>
    <s v="-"/>
    <s v="-"/>
    <s v="-"/>
    <s v="нарушений не было"/>
    <m/>
    <m/>
    <m/>
  </r>
  <r>
    <x v="8"/>
    <x v="15"/>
    <s v="ООО &quot;ЭНТ&quot;"/>
    <x v="259"/>
    <s v="-"/>
    <s v="-"/>
    <s v="-"/>
    <m/>
    <s v="-"/>
    <s v="-"/>
    <s v="-"/>
    <x v="6"/>
    <s v="-"/>
    <x v="7"/>
    <x v="12"/>
    <s v="-"/>
    <s v="-"/>
    <m/>
    <m/>
    <m/>
    <s v="-"/>
    <s v="-"/>
    <s v="-"/>
    <s v="-"/>
    <s v="-"/>
    <s v="-"/>
    <s v="-"/>
    <s v="-"/>
    <s v="-"/>
    <s v="-"/>
    <s v="-"/>
    <s v="-"/>
    <s v="нарушений не было"/>
    <m/>
    <m/>
    <m/>
  </r>
  <r>
    <x v="8"/>
    <x v="15"/>
    <s v="ООО &quot;ЭНТ&quot;"/>
    <x v="260"/>
    <s v="-"/>
    <s v="-"/>
    <s v="-"/>
    <m/>
    <s v="-"/>
    <s v="-"/>
    <s v="-"/>
    <x v="6"/>
    <s v="-"/>
    <x v="7"/>
    <x v="12"/>
    <s v="-"/>
    <s v="-"/>
    <m/>
    <m/>
    <m/>
    <s v="-"/>
    <s v="-"/>
    <s v="-"/>
    <s v="-"/>
    <s v="-"/>
    <s v="-"/>
    <s v="-"/>
    <s v="-"/>
    <s v="-"/>
    <s v="-"/>
    <s v="-"/>
    <s v="-"/>
    <s v="нарушений не было"/>
    <m/>
    <m/>
    <m/>
  </r>
  <r>
    <x v="8"/>
    <x v="15"/>
    <s v="ООО &quot;ЭНТ&quot;"/>
    <x v="261"/>
    <d v="1899-12-30T19:00:00"/>
    <d v="2014-10-19T00:00:00"/>
    <d v="1899-12-30T21:37:00"/>
    <d v="1899-12-30T02:37:00"/>
    <n v="1"/>
    <s v="-"/>
    <s v="-"/>
    <x v="3"/>
    <s v="К-23 скв.639 Лугинецкое нмр"/>
    <x v="5"/>
    <x v="9"/>
    <s v="СКН "/>
    <s v="АО АВ-0,4 кВ в СУ ШГН. неисправность МП-0,4 в СУ ШГН, Выполнена замена МП. "/>
    <n v="0.19"/>
    <m/>
    <n v="0.19"/>
    <s v="ПЭ"/>
    <s v="-"/>
    <s v="-"/>
    <s v="-"/>
    <s v="-"/>
    <s v="-"/>
    <s v="-"/>
    <s v="-"/>
    <s v="-"/>
    <s v="КП23"/>
    <s v="-"/>
    <s v="-"/>
    <s v="В соответствии с МУ № П1-01.05 М-0006  В.2.00, событие не подлежат анализу."/>
    <m/>
    <m/>
    <m/>
  </r>
  <r>
    <x v="8"/>
    <x v="15"/>
    <s v="ООО &quot;Норд-Сервис&quot;"/>
    <x v="261"/>
    <d v="1899-12-30T14:24:00"/>
    <d v="2014-10-19T00:00:00"/>
    <d v="1899-12-30T17:04:00"/>
    <d v="1899-12-30T02:40:00"/>
    <n v="8"/>
    <s v="МТЗ_x000a_АПВ"/>
    <m/>
    <x v="5"/>
    <s v="ГПЭС Черемшанская"/>
    <x v="2"/>
    <x v="1"/>
    <s v="ГПЭС "/>
    <s v="АО ГПЭС &quot;Черемшанская&quot; ООО &quot;Норд Сервис&quot; (при запуске ЭЦН скв. 472)."/>
    <n v="6.68"/>
    <n v="0.84"/>
    <n v="7.52"/>
    <s v="ГПУ"/>
    <s v="-"/>
    <s v="-"/>
    <s v="-"/>
    <s v="-"/>
    <s v="-"/>
    <s v="-"/>
    <s v="-"/>
    <s v="-"/>
    <s v="КП18"/>
    <s v="-"/>
    <s v="-"/>
    <m/>
    <m/>
    <m/>
    <m/>
  </r>
  <r>
    <x v="8"/>
    <x v="15"/>
    <s v="ООО &quot;ЭНТ&quot;"/>
    <x v="261"/>
    <d v="1899-12-30T18:04:00"/>
    <d v="2014-10-19T00:00:00"/>
    <d v="1899-12-30T20:45:00"/>
    <d v="1899-12-30T02:41:00"/>
    <n v="8"/>
    <s v="ТО_x000a_АПВ"/>
    <s v="АПВН, РПВУ"/>
    <x v="2"/>
    <s v="Ф.16-12"/>
    <x v="2"/>
    <x v="2"/>
    <s v="Ф.16-12"/>
    <s v="ПС-35/6кВ №416 АО ВЛ-6 кВ Ф.16-12 действием ТО, АПВН, РПВН. Переведено питания К-52 на Ф.16-17 В КУВ-6 &quot;К-56&quot; АВРУ. Оперативное предупреждение от 18.10.14. Запланирован осмотр в светлое время суток."/>
    <n v="2.06"/>
    <n v="2.42"/>
    <n v="4.4800000000000004"/>
    <s v="ТЧ"/>
    <m/>
    <m/>
    <m/>
    <m/>
    <m/>
    <m/>
    <m/>
    <m/>
    <s v="КП12"/>
    <m/>
    <m/>
    <m/>
    <m/>
    <m/>
    <m/>
  </r>
  <r>
    <x v="8"/>
    <x v="15"/>
    <s v="ООО &quot;ЭНТ&quot;"/>
    <x v="261"/>
    <d v="1899-12-30T20:19:00"/>
    <d v="2014-10-19T00:00:00"/>
    <d v="1899-12-30T03:00:00"/>
    <d v="1899-12-30T06:41:00"/>
    <n v="22"/>
    <s v="ТО_x000a_АПВ"/>
    <s v="АПВН, РПВН"/>
    <x v="2"/>
    <s v="Ф.3-8"/>
    <x v="2"/>
    <x v="2"/>
    <s v="Ф.3-8"/>
    <s v="ПС-35/6кВ №103 АО ВЛ-6кВ Ф.3-8 действием ТО АПВ не успешное. РПВ не успешное. Отключена часть линии ЛР-6 №2  Выполняется осмотр на ГАЗ-71, осмотр затруднен метелью, медведями. Оперативное предупреждение от 18.10.14"/>
    <n v="7.66"/>
    <n v="96"/>
    <n v="103.66"/>
    <s v="ТЧ"/>
    <m/>
    <m/>
    <m/>
    <m/>
    <m/>
    <m/>
    <m/>
    <m/>
    <s v="КП12"/>
    <m/>
    <m/>
    <m/>
    <m/>
    <m/>
    <m/>
  </r>
  <r>
    <x v="8"/>
    <x v="15"/>
    <s v="ООО &quot;ЭНТ&quot;"/>
    <x v="262"/>
    <d v="1899-12-30T08:17:00"/>
    <d v="2014-10-20T00:00:00"/>
    <d v="1899-12-30T17:00:00"/>
    <d v="1899-12-30T08:43:00"/>
    <n v="1"/>
    <s v="-"/>
    <s v="-"/>
    <x v="3"/>
    <s v="К-20Б скв.709_x000a_Советское нмр"/>
    <x v="5"/>
    <x v="9"/>
    <s v="К-20Б скв.709_x000a_Советское нмр"/>
    <s v="АО АВ-0,4 кВ в КТПН-6/0,4кВ. КЗ КЛ-0,4кВ от ТП до СУ ЭЦН, выполнена замена КЛ-0,4кВ."/>
    <n v="0.05"/>
    <n v="2.4500000000000002"/>
    <n v="2.5"/>
    <m/>
    <m/>
    <m/>
    <m/>
    <m/>
    <m/>
    <m/>
    <m/>
    <m/>
    <s v="КП3"/>
    <m/>
    <m/>
    <m/>
    <m/>
    <m/>
    <m/>
  </r>
  <r>
    <x v="8"/>
    <x v="15"/>
    <s v="ООО &quot;ЭНТ&quot;"/>
    <x v="262"/>
    <d v="1899-12-30T03:01:00"/>
    <d v="2014-10-20T00:00:00"/>
    <d v="1899-12-30T13:08:00"/>
    <d v="1899-12-30T10:07:00"/>
    <n v="1"/>
    <s v="-"/>
    <s v="-"/>
    <x v="3"/>
    <s v="Од. скв.669_x000a_Советское нмр"/>
    <x v="5"/>
    <x v="9"/>
    <s v="Од. скв.669_x000a_Советское нмр"/>
    <s v="Отгорел шлейф 0,4кВ от ТП-6/0,4кВ &quot;Польша&quot;, вывод на ВЛ-0,4кВ. Выполнена замена шлейфа. "/>
    <n v="0.04"/>
    <n v="3.74"/>
    <n v="3.78"/>
    <m/>
    <m/>
    <m/>
    <m/>
    <m/>
    <m/>
    <m/>
    <m/>
    <m/>
    <s v="КП3"/>
    <m/>
    <m/>
    <m/>
    <m/>
    <m/>
    <m/>
  </r>
  <r>
    <x v="8"/>
    <x v="15"/>
    <s v="ООО &quot;ЭНТ&quot;"/>
    <x v="262"/>
    <d v="1899-12-30T04:10:00"/>
    <d v="2014-10-20T00:00:00"/>
    <d v="1899-12-30T18:40:00"/>
    <d v="1899-12-30T14:30:00"/>
    <n v="5"/>
    <s v="ТО_x000a_АПВ"/>
    <s v="АПВН, РПВН"/>
    <x v="2"/>
    <s v="Ф.15-12"/>
    <x v="2"/>
    <x v="2"/>
    <s v="Ф.15-12"/>
    <s v="Штормовое предупреждение №292. ПС-35/6кВ №115 АО ф.15-12 действием ТО, АПВН, РПВН. При осмотре на ГАЗ-71 обнаружено на оп.№68 сломан штырь изолятора Ф.&quot;С&quot;, захлест проводов в пролете 67-69. Выполнена сварка штыря, перетяжка провода. Ф.15-12 включен в работу."/>
    <n v="31.78"/>
    <n v="8.4"/>
    <n v="40.18"/>
    <s v="ПЭ"/>
    <m/>
    <m/>
    <m/>
    <m/>
    <m/>
    <m/>
    <m/>
    <m/>
    <s v="КП12"/>
    <m/>
    <m/>
    <m/>
    <m/>
    <m/>
    <m/>
  </r>
  <r>
    <x v="8"/>
    <x v="15"/>
    <s v="ООО &quot;СЭС&quot;"/>
    <x v="262"/>
    <d v="1899-12-30T04:45:00"/>
    <d v="2014-10-20T00:00:00"/>
    <d v="1899-12-30T05:31:00"/>
    <d v="1899-12-30T00:46:00"/>
    <n v="1"/>
    <s v="-"/>
    <s v="-"/>
    <x v="3"/>
    <s v="ДЭС скв. 241Р Первомайского нмр"/>
    <x v="5"/>
    <x v="10"/>
    <s v="ДЭС"/>
    <s v="АО ДЭС СФ ООО &quot;СЭС&quot; "/>
    <n v="1.89"/>
    <n v="0.7"/>
    <n v="2.59"/>
    <s v="ДУ"/>
    <s v="-"/>
    <s v="-"/>
    <s v="-"/>
    <s v="-"/>
    <s v="-"/>
    <s v="-"/>
    <s v="-"/>
    <s v="-"/>
    <s v="КП24"/>
    <s v="-"/>
    <s v="-"/>
    <m/>
    <m/>
    <m/>
    <m/>
  </r>
  <r>
    <x v="8"/>
    <x v="15"/>
    <s v="ООО &quot;ЭНТ&quot;"/>
    <x v="263"/>
    <d v="1899-12-30T09:33:00"/>
    <d v="2014-10-21T00:00:00"/>
    <d v="1899-12-30T10:37:00"/>
    <d v="1899-12-30T01:04:00"/>
    <n v="6"/>
    <s v="-"/>
    <s v="АВРН"/>
    <x v="0"/>
    <s v="В-6 2Т "/>
    <x v="0"/>
    <x v="0"/>
    <s v="В-6 2Т "/>
    <s v="ПС-35/6 №101. АО В-6 2Т яч.14, АВР-6 неуспешно, Выход из строя блока управления выключателем ВВТЕЛ-10, выполнена замена блока."/>
    <n v="2.42"/>
    <n v="0.83"/>
    <n v="3.25"/>
    <s v="ПЭ"/>
    <s v="-"/>
    <s v="-"/>
    <s v="-"/>
    <s v="-"/>
    <s v="-"/>
    <s v="-"/>
    <s v="-"/>
    <s v="-"/>
    <s v="КП9"/>
    <s v="-"/>
    <s v="-"/>
    <m/>
    <m/>
    <m/>
    <m/>
  </r>
  <r>
    <x v="8"/>
    <x v="15"/>
    <s v="ООО &quot;ЭНТ&quot;"/>
    <x v="264"/>
    <s v="-"/>
    <s v="-"/>
    <s v="-"/>
    <s v="-"/>
    <s v="-"/>
    <s v="-"/>
    <s v="-"/>
    <x v="6"/>
    <s v="-"/>
    <x v="7"/>
    <x v="12"/>
    <s v="-"/>
    <s v="-"/>
    <m/>
    <m/>
    <m/>
    <s v="-"/>
    <s v="-"/>
    <s v="-"/>
    <s v="-"/>
    <s v="-"/>
    <s v="-"/>
    <s v="-"/>
    <s v="-"/>
    <s v="-"/>
    <s v="-"/>
    <s v="-"/>
    <s v="-"/>
    <s v="нарушений не было"/>
    <m/>
    <m/>
    <m/>
  </r>
  <r>
    <x v="8"/>
    <x v="15"/>
    <s v="ООО &quot;ЭНТ&quot;"/>
    <x v="265"/>
    <d v="1899-12-30T14:24:00"/>
    <d v="2014-10-23T00:00:00"/>
    <d v="1899-12-30T14:24:00"/>
    <d v="1899-12-30T00:00:00"/>
    <n v="10"/>
    <s v="ТО"/>
    <s v="-"/>
    <x v="1"/>
    <s v="Ф.Б5-9 "/>
    <x v="2"/>
    <x v="2"/>
    <s v="УЭЦН_x000a_Вахского (6 скв.), Кошильского (4 скв.) нмр"/>
    <s v="Остановка УЭЦН, посадка напряжения. АО ВЛ-6 кВ Ф.Б5-9 действием ТО (АПВ нет, ТП-1 УПСВ-5), зацеп провода фазы &quot;В&quot; экскаватором ООО &quot;Строй Инвест&quot; гос. номер 4293УВ86."/>
    <n v="0.3"/>
    <n v="3.02"/>
    <n v="3.32"/>
    <s v="ТЧ"/>
    <m/>
    <m/>
    <m/>
    <m/>
    <m/>
    <m/>
    <m/>
    <m/>
    <s v="КП22"/>
    <m/>
    <m/>
    <m/>
    <m/>
    <m/>
    <m/>
  </r>
  <r>
    <x v="8"/>
    <x v="15"/>
    <s v="ООО &quot;СЭС&quot;"/>
    <x v="265"/>
    <d v="1899-12-30T22:04:00"/>
    <d v="2014-10-23T00:00:00"/>
    <d v="1899-12-30T22:07:00"/>
    <d v="1899-12-30T00:03:00"/>
    <n v="10"/>
    <s v="-"/>
    <s v="-"/>
    <x v="3"/>
    <s v="ДЭС Колотушное нмр"/>
    <x v="5"/>
    <x v="10"/>
    <s v="ДЭС"/>
    <s v="АО ДЭС СФ ООО &quot;СЭС&quot; "/>
    <n v="1"/>
    <n v="1.81"/>
    <n v="2.81"/>
    <s v="ДУ"/>
    <s v="-"/>
    <s v="-"/>
    <s v="-"/>
    <s v="-"/>
    <s v="-"/>
    <s v="-"/>
    <s v="-"/>
    <s v="-"/>
    <s v="КП24"/>
    <s v="-"/>
    <s v="-"/>
    <m/>
    <m/>
    <m/>
    <m/>
  </r>
  <r>
    <x v="8"/>
    <x v="15"/>
    <s v="ООО &quot;Норд-Сервис&quot;"/>
    <x v="266"/>
    <d v="1899-12-30T16:52:00"/>
    <d v="2014-10-24T00:00:00"/>
    <d v="1899-12-30T16:54:00"/>
    <d v="1899-12-30T00:02:00"/>
    <n v="23"/>
    <s v="-"/>
    <s v="-"/>
    <x v="5"/>
    <s v="ГПЭС Черемшанская"/>
    <x v="5"/>
    <x v="1"/>
    <s v="ГПЭС "/>
    <s v="АО ГПЭС Черемшанская ООО &quot;Норд Сервис&quot;"/>
    <n v="4.75"/>
    <n v="0.15"/>
    <n v="4.9000000000000004"/>
    <s v="ГПУ"/>
    <s v="-"/>
    <s v="-"/>
    <s v="-"/>
    <s v="-"/>
    <s v="-"/>
    <s v="-"/>
    <s v="-"/>
    <s v="-"/>
    <s v="КП18"/>
    <s v="-"/>
    <s v="-"/>
    <m/>
    <m/>
    <m/>
    <m/>
  </r>
  <r>
    <x v="8"/>
    <x v="15"/>
    <s v="ООО &quot;ЭНТ&quot;"/>
    <x v="267"/>
    <s v="-"/>
    <s v="-"/>
    <s v="-"/>
    <s v="-"/>
    <s v="-"/>
    <s v="-"/>
    <s v="-"/>
    <x v="6"/>
    <s v="-"/>
    <x v="7"/>
    <x v="12"/>
    <s v="-"/>
    <s v="-"/>
    <m/>
    <m/>
    <m/>
    <s v="-"/>
    <s v="-"/>
    <s v="-"/>
    <s v="-"/>
    <s v="-"/>
    <s v="-"/>
    <s v="-"/>
    <s v="-"/>
    <s v="-"/>
    <s v="-"/>
    <s v="-"/>
    <s v="-"/>
    <s v="нарушений не было"/>
    <m/>
    <m/>
    <m/>
  </r>
  <r>
    <x v="8"/>
    <x v="15"/>
    <s v="ООО &quot;ЭНТ&quot;"/>
    <x v="268"/>
    <s v="-"/>
    <s v="-"/>
    <s v="-"/>
    <s v="-"/>
    <s v="-"/>
    <s v="-"/>
    <s v="-"/>
    <x v="6"/>
    <s v="-"/>
    <x v="7"/>
    <x v="12"/>
    <s v="-"/>
    <s v="-"/>
    <m/>
    <m/>
    <m/>
    <s v="-"/>
    <s v="-"/>
    <s v="-"/>
    <s v="-"/>
    <s v="-"/>
    <s v="-"/>
    <s v="-"/>
    <s v="-"/>
    <s v="-"/>
    <s v="-"/>
    <s v="-"/>
    <s v="-"/>
    <s v="нарушений не было"/>
    <m/>
    <m/>
    <m/>
  </r>
  <r>
    <x v="8"/>
    <x v="15"/>
    <s v="ООО &quot;ЭНТ&quot;"/>
    <x v="269"/>
    <s v="-"/>
    <s v="-"/>
    <s v="-"/>
    <s v="-"/>
    <s v="-"/>
    <s v="-"/>
    <s v="-"/>
    <x v="6"/>
    <s v="-"/>
    <x v="7"/>
    <x v="12"/>
    <s v="-"/>
    <s v="-"/>
    <m/>
    <m/>
    <m/>
    <s v="-"/>
    <s v="-"/>
    <s v="-"/>
    <s v="-"/>
    <s v="-"/>
    <s v="-"/>
    <s v="-"/>
    <s v="-"/>
    <s v="-"/>
    <s v="-"/>
    <s v="-"/>
    <s v="-"/>
    <s v="нарушений не было"/>
    <m/>
    <m/>
    <m/>
  </r>
  <r>
    <x v="8"/>
    <x v="15"/>
    <s v="ООО &quot;ЭНТ&quot;"/>
    <x v="270"/>
    <s v="-"/>
    <s v="-"/>
    <s v="-"/>
    <s v="-"/>
    <s v="-"/>
    <s v="-"/>
    <s v="-"/>
    <x v="6"/>
    <s v="-"/>
    <x v="7"/>
    <x v="12"/>
    <s v="-"/>
    <s v="-"/>
    <m/>
    <m/>
    <m/>
    <s v="-"/>
    <s v="-"/>
    <s v="-"/>
    <s v="-"/>
    <s v="-"/>
    <s v="-"/>
    <s v="-"/>
    <s v="-"/>
    <s v="-"/>
    <s v="-"/>
    <s v="-"/>
    <s v="-"/>
    <s v="нарушений не было"/>
    <m/>
    <m/>
    <m/>
  </r>
  <r>
    <x v="8"/>
    <x v="15"/>
    <s v="ООО &quot;ЭНТ&quot;"/>
    <x v="271"/>
    <d v="1899-12-30T10:55:00"/>
    <d v="2014-10-29T00:00:00"/>
    <d v="1899-12-30T11:50:00"/>
    <d v="1899-12-30T00:55:00"/>
    <n v="1"/>
    <s v="-"/>
    <s v="-"/>
    <x v="3"/>
    <s v="К-17 скв.114_x000a_Онтонигайское нмр"/>
    <x v="5"/>
    <x v="9"/>
    <s v="К-17 скв.114_x000a_Онтонигайское нмр"/>
    <s v="АО АВ-0,4кВ Iн=250А в КТПН, Iр=108А, U=385В. Запрошены распечатки журнала событий СУ ЭЦН."/>
    <n v="2.77"/>
    <n v="1.2"/>
    <n v="3.97"/>
    <s v="ПЭ"/>
    <m/>
    <m/>
    <m/>
    <m/>
    <m/>
    <m/>
    <m/>
    <m/>
    <s v="КП24"/>
    <m/>
    <m/>
    <m/>
    <m/>
    <m/>
    <m/>
  </r>
  <r>
    <x v="8"/>
    <x v="15"/>
    <s v="ООО &quot;СЭС&quot;"/>
    <x v="272"/>
    <d v="1899-12-30T10:05:00"/>
    <d v="2014-10-30T00:00:00"/>
    <d v="1899-12-30T12:28:00"/>
    <d v="1899-12-30T02:23:00"/>
    <n v="1"/>
    <s v="-"/>
    <s v="-"/>
    <x v="3"/>
    <s v="ДЭС скв. 241Р Первомайского нмр"/>
    <x v="5"/>
    <x v="10"/>
    <s v="ДЭС"/>
    <s v="Аварийноеое остановка  ДЭС СФ ООО &quot;СЭС&quot; (неисправен генератор)."/>
    <n v="0.15"/>
    <n v="9.31"/>
    <n v="9.4600000000000009"/>
    <s v="ДУ"/>
    <s v="-"/>
    <s v="-"/>
    <s v="-"/>
    <s v="-"/>
    <s v="-"/>
    <s v="-"/>
    <s v="-"/>
    <s v="-"/>
    <s v="КП24"/>
    <s v="-"/>
    <s v="-"/>
    <m/>
    <m/>
    <m/>
    <m/>
  </r>
  <r>
    <x v="8"/>
    <x v="15"/>
    <s v="ОАО &quot;Тюменьэнерго&quot;"/>
    <x v="273"/>
    <d v="1899-12-30T16:09:00"/>
    <d v="2014-10-31T00:00:00"/>
    <d v="1899-12-30T16:09:00"/>
    <d v="1899-12-30T00:00:00"/>
    <n v="50"/>
    <s v="ТО, АВР"/>
    <s v="РПВУ"/>
    <x v="0"/>
    <s v="Ц-2"/>
    <x v="0"/>
    <x v="2"/>
    <s v="ВЛ-35 Ц-2"/>
    <s v="ПС-220/110/35/6 кВ &quot;Советско-Соснинская&quot; АО ВЛ-35 кВ Ц-2 действием ТО, АПВ выведено. Разрушение опорного изолятора ф&quot;С&quot; ЛР-35 Ц-2 при вводе в работу 2С-35 на ПС 35/6 №106. ПС 35/6 кВ №107, №111, №130 АВР-6 успешное. "/>
    <n v="3.84"/>
    <n v="2.29"/>
    <n v="6.13"/>
    <s v="-"/>
    <s v="-"/>
    <s v="-"/>
    <s v="-"/>
    <s v="-"/>
    <s v="-"/>
    <s v="-"/>
    <s v="-"/>
    <s v="-"/>
    <s v="КП23"/>
    <s v="-"/>
    <s v="-"/>
    <m/>
    <m/>
    <m/>
    <m/>
  </r>
  <r>
    <x v="9"/>
    <x v="15"/>
    <s v="ООО &quot;ЭНТ&quot;"/>
    <x v="274"/>
    <s v="-"/>
    <s v="-"/>
    <s v="-"/>
    <s v="-"/>
    <s v="-"/>
    <s v="-"/>
    <s v="-"/>
    <x v="6"/>
    <s v="-"/>
    <x v="7"/>
    <x v="12"/>
    <s v="-"/>
    <s v="-"/>
    <m/>
    <m/>
    <m/>
    <s v="-"/>
    <s v="-"/>
    <s v="-"/>
    <s v="-"/>
    <s v="-"/>
    <s v="-"/>
    <s v="-"/>
    <s v="-"/>
    <s v="-"/>
    <m/>
    <s v="-"/>
    <s v="-"/>
    <m/>
    <m/>
    <m/>
    <m/>
  </r>
  <r>
    <x v="9"/>
    <x v="15"/>
    <s v="ООО &quot;ЭНТ&quot;"/>
    <x v="275"/>
    <s v="-"/>
    <s v="-"/>
    <s v="-"/>
    <s v="-"/>
    <s v="-"/>
    <s v="-"/>
    <s v="-"/>
    <x v="6"/>
    <s v="-"/>
    <x v="7"/>
    <x v="12"/>
    <s v="-"/>
    <s v="-"/>
    <m/>
    <m/>
    <m/>
    <s v="-"/>
    <s v="-"/>
    <s v="-"/>
    <s v="-"/>
    <s v="-"/>
    <s v="-"/>
    <s v="-"/>
    <s v="-"/>
    <s v="-"/>
    <m/>
    <s v="-"/>
    <s v="-"/>
    <m/>
    <m/>
    <m/>
    <m/>
  </r>
  <r>
    <x v="9"/>
    <x v="15"/>
    <s v="ООО &quot;ЭНТ&quot;"/>
    <x v="23"/>
    <d v="1899-12-30T17:42:00"/>
    <d v="2014-11-03T00:00:00"/>
    <d v="1899-12-30T18:40:00"/>
    <d v="1899-12-30T00:58:00"/>
    <n v="4"/>
    <s v="ТО"/>
    <s v="РПВН"/>
    <x v="0"/>
    <s v="Ф.16-14"/>
    <x v="2"/>
    <x v="2"/>
    <s v="Ф.16-14"/>
    <s v="ПС 36/6кВ №416 АО ВЛ-6 Ф.16-14 действием ТО, питание ТП-6/0,4 №1,2 К-66 переведено на  Ф.16-13 через СВ-6 КУВ-6. Осмотр в светлое время суток. _x000a_Перекрытие контактного соединения на ЛР-6 кВ (вновь смонтирован при строительстве)"/>
    <n v="4.72"/>
    <n v="3.22"/>
    <n v="7.94"/>
    <s v="-"/>
    <s v="-"/>
    <s v="-"/>
    <s v="-"/>
    <s v="-"/>
    <s v="-"/>
    <s v="-"/>
    <s v="-"/>
    <s v="-"/>
    <s v="КП10"/>
    <s v="-"/>
    <s v="-"/>
    <m/>
    <m/>
    <m/>
    <m/>
  </r>
  <r>
    <x v="9"/>
    <x v="15"/>
    <s v="ООО &quot;ЭНТ&quot;"/>
    <x v="276"/>
    <d v="1899-12-30T16:29:00"/>
    <d v="2014-11-04T00:00:00"/>
    <d v="1899-12-30T16:29:00"/>
    <d v="1899-12-30T00:00:00"/>
    <n v="4"/>
    <s v="-"/>
    <s v="-"/>
    <x v="0"/>
    <s v="К-66 _x000a_Первомайского нмр"/>
    <x v="2"/>
    <x v="2"/>
    <s v="К-66 _x000a_Первомайского нмр"/>
    <s v="Остановка УЭЦН, по посадке напряжения, во время включения ВЛ-6 Ф.16-14. _x000a_Перекрытие контактного соединения на ЛР-6 кВ (вновь смонтирован при строительстве)"/>
    <n v="0.3"/>
    <n v="0.66"/>
    <n v="0.96"/>
    <s v="-"/>
    <s v="-"/>
    <s v="-"/>
    <s v="-"/>
    <s v="-"/>
    <s v="-"/>
    <s v="-"/>
    <s v="-"/>
    <s v="-"/>
    <s v="КП10"/>
    <s v="-"/>
    <s v="-"/>
    <m/>
    <m/>
    <m/>
    <m/>
  </r>
  <r>
    <x v="9"/>
    <x v="15"/>
    <s v="ООО &quot;ЭНТ&quot;"/>
    <x v="277"/>
    <s v="-"/>
    <s v="-"/>
    <s v="-"/>
    <s v="-"/>
    <s v="-"/>
    <s v="-"/>
    <s v="-"/>
    <x v="6"/>
    <s v="-"/>
    <x v="7"/>
    <x v="12"/>
    <s v="-"/>
    <s v="-"/>
    <m/>
    <m/>
    <m/>
    <s v="-"/>
    <s v="-"/>
    <s v="-"/>
    <s v="-"/>
    <s v="-"/>
    <s v="-"/>
    <s v="-"/>
    <s v="-"/>
    <s v="-"/>
    <s v="-"/>
    <s v="-"/>
    <s v="-"/>
    <s v="нарушений не было"/>
    <m/>
    <m/>
    <m/>
  </r>
  <r>
    <x v="9"/>
    <x v="15"/>
    <s v="ООО &quot;ЭНТ&quot;"/>
    <x v="278"/>
    <s v="-"/>
    <s v="-"/>
    <s v="-"/>
    <s v="-"/>
    <s v="-"/>
    <s v="-"/>
    <s v="-"/>
    <x v="6"/>
    <s v="-"/>
    <x v="7"/>
    <x v="12"/>
    <s v="-"/>
    <s v="-"/>
    <m/>
    <m/>
    <m/>
    <s v="-"/>
    <s v="-"/>
    <s v="-"/>
    <s v="-"/>
    <s v="-"/>
    <s v="-"/>
    <s v="-"/>
    <s v="-"/>
    <s v="-"/>
    <s v="-"/>
    <s v="-"/>
    <s v="-"/>
    <s v="нарушений не было"/>
    <m/>
    <m/>
    <m/>
  </r>
  <r>
    <x v="9"/>
    <x v="15"/>
    <s v="ООО &quot;Норд-Сервис&quot;"/>
    <x v="279"/>
    <d v="1899-12-30T01:25:00"/>
    <d v="2014-11-07T00:00:00"/>
    <d v="1899-12-30T01:27:00"/>
    <d v="1899-12-30T00:02:00"/>
    <n v="23"/>
    <s v="-"/>
    <s v="-"/>
    <x v="5"/>
    <s v="ГПЭС Черемшанская"/>
    <x v="5"/>
    <x v="1"/>
    <s v="ГПЭС "/>
    <s v="АО ГПЭС Черемшанская ООО &quot;Норд Сервис&quot;"/>
    <n v="3.84"/>
    <n v="0.33"/>
    <n v="4.17"/>
    <s v="ГПУ"/>
    <s v="-"/>
    <s v="-"/>
    <s v="-"/>
    <s v="-"/>
    <s v="-"/>
    <s v="-"/>
    <s v="-"/>
    <s v="-"/>
    <s v="КП18"/>
    <s v="-"/>
    <s v="-"/>
    <m/>
    <m/>
    <m/>
    <m/>
  </r>
  <r>
    <x v="9"/>
    <x v="15"/>
    <s v="ООО &quot;ЭНТ&quot;"/>
    <x v="24"/>
    <s v="-"/>
    <s v="-"/>
    <s v="-"/>
    <s v="-"/>
    <s v="-"/>
    <s v="-"/>
    <s v="-"/>
    <x v="6"/>
    <s v="-"/>
    <x v="7"/>
    <x v="12"/>
    <s v="-"/>
    <s v="-"/>
    <m/>
    <m/>
    <m/>
    <s v="-"/>
    <s v="-"/>
    <s v="-"/>
    <s v="-"/>
    <s v="-"/>
    <s v="-"/>
    <s v="-"/>
    <s v="-"/>
    <s v="-"/>
    <s v="-"/>
    <s v="-"/>
    <s v="-"/>
    <s v="нарушений не было"/>
    <m/>
    <m/>
    <m/>
  </r>
  <r>
    <x v="9"/>
    <x v="15"/>
    <s v="ООО &quot;ЭНТ&quot;"/>
    <x v="25"/>
    <s v="-"/>
    <s v="-"/>
    <s v="-"/>
    <s v="-"/>
    <s v="-"/>
    <s v="-"/>
    <s v="-"/>
    <x v="6"/>
    <s v="-"/>
    <x v="7"/>
    <x v="12"/>
    <s v="-"/>
    <s v="-"/>
    <m/>
    <m/>
    <m/>
    <s v="-"/>
    <s v="-"/>
    <s v="-"/>
    <s v="-"/>
    <s v="-"/>
    <s v="-"/>
    <s v="-"/>
    <s v="-"/>
    <s v="-"/>
    <s v="-"/>
    <s v="-"/>
    <s v="-"/>
    <s v="нарушений не было"/>
    <m/>
    <m/>
    <m/>
  </r>
  <r>
    <x v="9"/>
    <x v="15"/>
    <s v="ООО &quot;ЭНТ&quot;"/>
    <x v="280"/>
    <s v="-"/>
    <s v="-"/>
    <s v="-"/>
    <s v="-"/>
    <s v="-"/>
    <s v="-"/>
    <s v="-"/>
    <x v="6"/>
    <s v="-"/>
    <x v="7"/>
    <x v="12"/>
    <s v="-"/>
    <s v="-"/>
    <m/>
    <m/>
    <m/>
    <s v="-"/>
    <s v="-"/>
    <s v="-"/>
    <s v="-"/>
    <s v="-"/>
    <s v="-"/>
    <s v="-"/>
    <s v="-"/>
    <s v="-"/>
    <s v="-"/>
    <s v="-"/>
    <s v="-"/>
    <s v="нарушений не было"/>
    <m/>
    <m/>
    <m/>
  </r>
  <r>
    <x v="9"/>
    <x v="15"/>
    <s v="ООО &quot;ЭНТ&quot;"/>
    <x v="281"/>
    <s v="-"/>
    <s v="-"/>
    <s v="-"/>
    <s v="-"/>
    <s v="-"/>
    <s v="-"/>
    <s v="-"/>
    <x v="6"/>
    <s v="-"/>
    <x v="7"/>
    <x v="12"/>
    <s v="-"/>
    <s v="-"/>
    <m/>
    <m/>
    <m/>
    <s v="-"/>
    <s v="-"/>
    <s v="-"/>
    <s v="-"/>
    <s v="-"/>
    <s v="-"/>
    <s v="-"/>
    <s v="-"/>
    <s v="-"/>
    <s v="-"/>
    <s v="-"/>
    <s v="-"/>
    <s v="нарушений не было"/>
    <m/>
    <m/>
    <m/>
  </r>
  <r>
    <x v="9"/>
    <x v="15"/>
    <s v="ООО &quot;ЭНТ&quot;"/>
    <x v="282"/>
    <d v="1899-12-30T18:00:00"/>
    <d v="2014-11-13T00:00:00"/>
    <d v="1899-12-30T00:05:00"/>
    <d v="1899-12-30T05:05:00"/>
    <n v="3"/>
    <s v="-"/>
    <s v="-"/>
    <x v="0"/>
    <s v="КТПН-6/0,4 кВ К-6 _x000a_Катыльгинское нмр_x000a_"/>
    <x v="2"/>
    <x v="6"/>
    <s v="К-6_x000a_Катыльгинское нмр"/>
    <s v="Останов СУ ЭЦН. Тр-ор 6/0,4 кВ отгорела шпилька 0,4кВ ф&quot;С&quot; , выполнена заменена ТП-6/0,4кВ 250 кВА."/>
    <n v="9.84"/>
    <n v="10.91"/>
    <n v="20.75"/>
    <s v="-"/>
    <s v="-"/>
    <s v="-"/>
    <s v="-"/>
    <s v="-"/>
    <s v="-"/>
    <s v="-"/>
    <s v="-"/>
    <s v="-"/>
    <s v="КП23"/>
    <m/>
    <m/>
    <m/>
    <m/>
    <m/>
    <m/>
  </r>
  <r>
    <x v="9"/>
    <x v="15"/>
    <s v="ООО &quot;ЭНТ&quot;"/>
    <x v="283"/>
    <d v="1899-12-30T09:01:00"/>
    <d v="2014-11-13T00:00:00"/>
    <d v="1899-12-30T09:45:00"/>
    <d v="1899-12-30T00:44:00"/>
    <n v="4"/>
    <s v="ТО, АПВ"/>
    <s v="АПВН"/>
    <x v="2"/>
    <s v="Ф.21-19"/>
    <x v="2"/>
    <x v="2"/>
    <s v="Ф.21-19"/>
    <s v="ПС-35/6 кВ №421.  АО ВЛ-6 ф.21-19 действием ТО, АПВН.  На опоре №18 разрушение изолятора Ф.&quot;А&quot;, подхлест проводов Ф.&quot;А&quot; и Ф.&quot;В&quot;. Нагрузка кустов переведена на ф.20-7. Выполнен ремонт ВЛ. Порывистый ветер, метель. Бюллетень погоды №316 от 12.11.14."/>
    <n v="2.35"/>
    <n v="1.41"/>
    <n v="3.76"/>
    <s v="-"/>
    <s v="-"/>
    <s v="-"/>
    <s v="-"/>
    <s v="-"/>
    <s v="-"/>
    <s v="-"/>
    <s v="-"/>
    <s v="-"/>
    <s v="КП15"/>
    <s v="-"/>
    <s v="-"/>
    <m/>
    <m/>
    <m/>
    <m/>
  </r>
  <r>
    <x v="9"/>
    <x v="15"/>
    <s v="ООО &quot;ЭНТ&quot;"/>
    <x v="284"/>
    <d v="1899-12-30T18:51:00"/>
    <d v="2014-11-14T00:00:00"/>
    <d v="1899-12-30T19:49:00"/>
    <d v="1899-12-30T00:58:00"/>
    <n v="19"/>
    <s v="-"/>
    <m/>
    <x v="0"/>
    <s v="В-6 ввод-2 яч.№7 БРУ-6кВ БКНС-10"/>
    <x v="2"/>
    <x v="3"/>
    <s v="В-6 ввод-2 яч.№7 БРУ-6кВ БКНС-10"/>
    <s v="Отключение В-6 ввод-2 яч.№7 БРУ-6кВ БКНС-10 &quot;Аварийной кнопкой&quot;  машинисткой БКНС-10 для остановки агрегата №1. Правомерность  действий оператора выясняется."/>
    <n v="2.57"/>
    <n v="1.65"/>
    <n v="4.22"/>
    <s v="-"/>
    <s v="-"/>
    <s v="-"/>
    <s v="-"/>
    <s v="-"/>
    <s v="-"/>
    <s v="-"/>
    <s v="-"/>
    <s v="-"/>
    <s v="КП18"/>
    <s v="-"/>
    <s v="-"/>
    <m/>
    <m/>
    <m/>
    <m/>
  </r>
  <r>
    <x v="9"/>
    <x v="15"/>
    <s v="ООО &quot;ЭНТ&quot;"/>
    <x v="284"/>
    <d v="1899-12-30T13:10:00"/>
    <d v="2014-11-14T00:00:00"/>
    <d v="1899-12-30T14:49:00"/>
    <d v="1899-12-30T01:39:00"/>
    <n v="2"/>
    <s v="ДЗТ"/>
    <m/>
    <x v="0"/>
    <s v="2Т "/>
    <x v="0"/>
    <x v="0"/>
    <s v="2Т "/>
    <s v="ПС-35/6 кВ №129 АО 2Т действием ДЗТ. Выполнен осмотр 2Т, замечаний нет. Трансформатор 2Т включен в работу.  Причины отключения выясняются. (1С-35, 1Т, СВ-35, 1С-6 выведены в КР)"/>
    <n v="1.43"/>
    <n v="0.6"/>
    <n v="2.0299999999999998"/>
    <s v="-"/>
    <s v="-"/>
    <s v="-"/>
    <s v="-"/>
    <s v="-"/>
    <s v="-"/>
    <s v="-"/>
    <s v="-"/>
    <s v="-"/>
    <s v="КП25"/>
    <s v="-"/>
    <s v="-"/>
    <m/>
    <m/>
    <m/>
    <m/>
  </r>
  <r>
    <x v="9"/>
    <x v="15"/>
    <s v="ООО &quot;ЭНТ&quot;"/>
    <x v="285"/>
    <d v="1899-12-30T09:19:00"/>
    <d v="2014-11-15T00:00:00"/>
    <d v="1899-12-30T16:21:00"/>
    <d v="1899-12-30T07:02:00"/>
    <n v="1"/>
    <s v="-"/>
    <s v="-"/>
    <x v="3"/>
    <s v="К-52 скв.518_x000a_Советское нмр"/>
    <x v="5"/>
    <x v="9"/>
    <s v="К-52 скв.518_x000a_Советское нмр"/>
    <s v="АО АВ-0,4кВ  Неисправность мех.части АВ в ТП. Выполнена замена АВ."/>
    <m/>
    <n v="1.28"/>
    <n v="1.28"/>
    <s v="ПЭ"/>
    <m/>
    <m/>
    <m/>
    <m/>
    <m/>
    <m/>
    <m/>
    <m/>
    <s v="КП23"/>
    <m/>
    <m/>
    <m/>
    <m/>
    <m/>
    <m/>
  </r>
  <r>
    <x v="9"/>
    <x v="15"/>
    <s v="ООО &quot;ЭНТ&quot;"/>
    <x v="287"/>
    <d v="1899-12-30T19:45:00"/>
    <d v="2014-11-17T00:00:00"/>
    <d v="1899-12-30T19:45:00"/>
    <d v="1899-12-30T00:00:00"/>
    <n v="3"/>
    <s v="-"/>
    <s v="-"/>
    <x v="3"/>
    <s v="К-72Б, 2А _x000a_Советского нмр"/>
    <x v="5"/>
    <x v="9"/>
    <s v="К-72Б, 2А _x000a_Советского нмр"/>
    <s v="Остановка УЭЦН, по посадке напряжения, причина выясняется.  Запрошены распечатки журнала событий СУ ЭЦН."/>
    <n v="0.2"/>
    <n v="0.44"/>
    <n v="0.64"/>
    <s v="ПЭ"/>
    <m/>
    <m/>
    <m/>
    <m/>
    <m/>
    <m/>
    <m/>
    <m/>
    <s v="КП24"/>
    <m/>
    <m/>
    <m/>
    <m/>
    <m/>
    <m/>
  </r>
  <r>
    <x v="9"/>
    <x v="15"/>
    <s v="ООО &quot;Норд-Сервис&quot;"/>
    <x v="287"/>
    <d v="1899-12-30T01:27:00"/>
    <d v="2014-11-17T00:00:00"/>
    <d v="1899-12-30T01:42:00"/>
    <d v="1899-12-30T00:15:00"/>
    <n v="23"/>
    <s v="-"/>
    <s v="-"/>
    <x v="5"/>
    <s v="ГПЭС Черемшанская"/>
    <x v="5"/>
    <x v="1"/>
    <s v="ГПЭС "/>
    <s v="АО ГПЭС Черемшанская ООО &quot;Норд Сервис&quot;"/>
    <n v="13.44"/>
    <n v="2.74"/>
    <n v="16.18"/>
    <s v="ГПУ"/>
    <s v="-"/>
    <s v="-"/>
    <s v="-"/>
    <s v="-"/>
    <s v="-"/>
    <s v="-"/>
    <s v="-"/>
    <s v="-"/>
    <s v="КП18"/>
    <s v="-"/>
    <s v="-"/>
    <m/>
    <m/>
    <m/>
    <m/>
  </r>
  <r>
    <x v="9"/>
    <x v="15"/>
    <s v="ООО &quot;ЭНТ&quot;"/>
    <x v="288"/>
    <d v="1899-12-30T17:00:00"/>
    <d v="2014-11-18T00:00:00"/>
    <d v="1899-12-30T17:55:00"/>
    <d v="1899-12-30T00:55:00"/>
    <n v="1"/>
    <s v="-"/>
    <s v="-"/>
    <x v="3"/>
    <s v="К-13 скв.785 _x000a_Крапивинского нмр"/>
    <x v="5"/>
    <x v="9"/>
    <s v="К-13 скв.785 _x000a_Крапивинского нмр"/>
    <s v="АО АВ-0,4 кВ №6 (Iн-400 А, Iр-248 А), неисправность АВ (не включается), скв. переподключена на резервный АВ."/>
    <n v="1.2"/>
    <n v="0.2"/>
    <n v="1.4"/>
    <s v="ПЭ"/>
    <m/>
    <m/>
    <m/>
    <m/>
    <m/>
    <m/>
    <m/>
    <m/>
    <s v="КП23"/>
    <m/>
    <m/>
    <m/>
    <m/>
    <m/>
    <m/>
  </r>
  <r>
    <x v="9"/>
    <x v="15"/>
    <s v="ОАО &quot;ТРК&quot;"/>
    <x v="26"/>
    <d v="1899-12-30T14:35:00"/>
    <d v="2014-11-19T00:00:00"/>
    <d v="1899-12-30T14:57:00"/>
    <d v="1899-12-30T00:22:00"/>
    <n v="16"/>
    <s v="1, 2ст.ДЗ"/>
    <s v="АПВН_x000a_РПВУ"/>
    <x v="5"/>
    <s v="В-35  ЦЛ-1 _x000a_ПС 110/35/6 кВ &quot;Малореченская&quot;"/>
    <x v="0"/>
    <x v="0"/>
    <s v="В-35  ЦЛ-1 "/>
    <s v="ПС-110/35/6 кВ &quot;Малореченская&quot;  АО В-35 ЦЛ-1 действием ДЗ, АПВН, РПВУ. Направлен запрос в ОАО &quot;ТРК&quot;. (Принадлежность ОАО &quot;ТРК&quot;)"/>
    <n v="2.6"/>
    <n v="0.94"/>
    <n v="3.5"/>
    <s v="В"/>
    <m/>
    <m/>
    <m/>
    <m/>
    <m/>
    <m/>
    <m/>
    <m/>
    <s v="КП18"/>
    <m/>
    <m/>
    <m/>
    <m/>
    <m/>
    <m/>
  </r>
  <r>
    <x v="9"/>
    <x v="15"/>
    <s v="ООО &quot;ЭНТ&quot;"/>
    <x v="289"/>
    <d v="1899-12-30T00:12:00"/>
    <d v="2014-11-20T00:00:00"/>
    <d v="1899-12-30T03:00:00"/>
    <d v="1899-12-30T02:48:00"/>
    <n v="7"/>
    <s v="МТЗ"/>
    <s v="АПВУ"/>
    <x v="1"/>
    <s v="ВЛ-6 кВ Ф.20-7 "/>
    <x v="2"/>
    <x v="2"/>
    <s v="ВЛ-6 кВ Ф.20-7 "/>
    <s v="ПС 35/6 кВ №420 АО ВЛ-6 Ф.20-7 по МТЗ. АПВ успешно. Наезд экскаватора ООО  &quot;Каргосокдорстрой&quot; в пролете опор №№38/4-39/4. После АО пропала  ф.А 6кВ на ТП№1/630кВА. К-17 включена от ВЛ-6 Ф.21-19. Производится осмотр и поиск места повреждения ."/>
    <n v="5.1100000000000003"/>
    <n v="12.85"/>
    <n v="17.96"/>
    <s v="СК"/>
    <m/>
    <m/>
    <m/>
    <m/>
    <m/>
    <m/>
    <m/>
    <m/>
    <s v="КП20"/>
    <m/>
    <m/>
    <m/>
    <m/>
    <m/>
    <m/>
  </r>
  <r>
    <x v="9"/>
    <x v="15"/>
    <s v="ООО &quot;СЭС&quot;"/>
    <x v="289"/>
    <d v="1899-12-30T08:50:00"/>
    <d v="2014-11-20T00:00:00"/>
    <d v="1899-12-30T08:50:00"/>
    <d v="1899-12-30T00:00:00"/>
    <n v="5"/>
    <s v="-"/>
    <s v="-"/>
    <x v="3"/>
    <s v="ДЭС К-5, 7 Озерного нмр"/>
    <x v="5"/>
    <x v="10"/>
    <s v="ДЭС"/>
    <s v="Посадка напряжения, ДЭС СФ ООО &quot;СЭС&quot;"/>
    <n v="0.13"/>
    <n v="3.16"/>
    <n v="3.29"/>
    <s v="ДУ"/>
    <s v="-"/>
    <s v="-"/>
    <s v="-"/>
    <s v="-"/>
    <s v="-"/>
    <s v="-"/>
    <s v="-"/>
    <s v="-"/>
    <s v="КП24"/>
    <s v="-"/>
    <s v="-"/>
    <m/>
    <m/>
    <m/>
    <m/>
  </r>
  <r>
    <x v="9"/>
    <x v="15"/>
    <s v="ООО &quot;ЭНТ&quot;"/>
    <x v="290"/>
    <d v="1899-12-30T18:31:00"/>
    <d v="2014-11-21T00:00:00"/>
    <d v="1899-12-30T19:50:00"/>
    <d v="1899-12-30T01:19:00"/>
    <n v="25"/>
    <s v="МТЗ, АПВ"/>
    <s v="АПВН_x000a_РПВУ"/>
    <x v="2"/>
    <s v="Ф.10-10"/>
    <x v="2"/>
    <x v="2"/>
    <s v="Ф.10-10"/>
    <s v="ПС-35/6 кВ №110.  АО ВЛ-6кВ Ф.10-10 действием  МТЗ, АПВН, посадка &quot;U&quot;, РПВУ. Снег, порывы ветра.  Бюллетень погоды №325 от 21.11.14."/>
    <n v="0.2"/>
    <n v="12.41"/>
    <n v="12.61"/>
    <m/>
    <m/>
    <m/>
    <m/>
    <m/>
    <m/>
    <m/>
    <m/>
    <m/>
    <s v="КП12"/>
    <m/>
    <m/>
    <m/>
    <m/>
    <m/>
    <m/>
  </r>
  <r>
    <x v="9"/>
    <x v="15"/>
    <s v="ООО &quot;ЭНТ&quot;"/>
    <x v="290"/>
    <d v="1899-12-30T18:22:00"/>
    <d v="2014-11-21T00:00:00"/>
    <d v="1899-12-30T19:17:00"/>
    <d v="1899-12-30T00:55:00"/>
    <n v="23"/>
    <s v="ТО, АПВ"/>
    <s v="АПВН_x000a_РПВУ"/>
    <x v="2"/>
    <s v="Ф.1-5"/>
    <x v="2"/>
    <x v="2"/>
    <s v="Ф.1-5"/>
    <s v="ПС-35/6 кВ №101.  АО ВЛ-6кВ Ф.1-5 действием  ТО, АПВН, посадка &quot;U&quot;, РПВУ. Снег, порывы ветра.  Бюллетень погоды №325 от 21.11.14."/>
    <n v="0.98"/>
    <n v="3.92"/>
    <n v="4.9000000000000004"/>
    <m/>
    <m/>
    <m/>
    <m/>
    <m/>
    <m/>
    <m/>
    <m/>
    <m/>
    <s v="КП12"/>
    <m/>
    <m/>
    <m/>
    <m/>
    <m/>
    <m/>
  </r>
  <r>
    <x v="9"/>
    <x v="15"/>
    <s v="ООО &quot;ЭНТ&quot;"/>
    <x v="290"/>
    <d v="1899-12-30T18:22:00"/>
    <d v="2014-11-21T00:00:00"/>
    <d v="1899-12-30T18:22:00"/>
    <d v="1899-12-30T00:00:00"/>
    <n v="16"/>
    <s v="ТО, АПВ"/>
    <s v="АПВУ"/>
    <x v="2"/>
    <s v="Ф.3-13 "/>
    <x v="2"/>
    <x v="2"/>
    <s v="Ф.3-13 "/>
    <s v="ПС-35/6 кВ №103.  АО ВЛ-6кВ Ф.3-13  действием  ТО, АПВУ.                            Снег, порывы ветра.  Бюллетень погоды №325 от 21.11.14."/>
    <n v="0.73"/>
    <n v="6.33"/>
    <n v="7.06"/>
    <m/>
    <m/>
    <m/>
    <m/>
    <m/>
    <m/>
    <m/>
    <m/>
    <m/>
    <s v="КП12"/>
    <m/>
    <m/>
    <m/>
    <m/>
    <m/>
    <m/>
  </r>
  <r>
    <x v="9"/>
    <x v="15"/>
    <s v="ООО &quot;ЭНТ&quot;"/>
    <x v="290"/>
    <d v="1899-12-30T19:15:00"/>
    <d v="2014-11-21T00:00:00"/>
    <d v="1899-12-30T19:15:00"/>
    <d v="1899-12-30T00:00:00"/>
    <n v="25"/>
    <s v="ТО, АПВ"/>
    <s v="АПВУ"/>
    <x v="2"/>
    <s v="Ф.О-29 "/>
    <x v="2"/>
    <x v="2"/>
    <s v="Ф.О-29 "/>
    <s v="РУ-6 кВ &quot;Очистные сооружения&quot;. АО ВЛ-6кВ Ф.О-29 действием ТО,  АПВУ. Снег, порывы ветра.  Бюллетень погоды №325 от 21.11.14."/>
    <n v="9.2100000000000009"/>
    <n v="3.64"/>
    <n v="12.85"/>
    <m/>
    <m/>
    <m/>
    <m/>
    <m/>
    <m/>
    <m/>
    <m/>
    <m/>
    <s v="КП12"/>
    <m/>
    <m/>
    <m/>
    <m/>
    <m/>
    <m/>
  </r>
  <r>
    <x v="9"/>
    <x v="15"/>
    <s v="ООО &quot;ЭНТ&quot;"/>
    <x v="290"/>
    <d v="1899-12-30T18:31:00"/>
    <d v="2014-11-22T00:00:00"/>
    <d v="1899-12-31T00:38:00"/>
    <d v="1899-12-30T06:07:00"/>
    <n v="1"/>
    <s v="ТО"/>
    <s v="АПВН"/>
    <x v="2"/>
    <s v="ТП-6/0,4кВ К-7"/>
    <x v="2"/>
    <x v="2"/>
    <s v="Ф.5-10 "/>
    <s v="ПС-35/6 кВ №105.  АО ВЛ-6кВ Ф.5-10  действием  ТО. На К-7 падение ТП-6/0,4кВ. ТП установлена на место. РПВУ.  Снег, порывы ветра.  Бюллетень погоды №325 от 21.11.14."/>
    <m/>
    <n v="0.89"/>
    <n v="0.89"/>
    <m/>
    <m/>
    <m/>
    <m/>
    <m/>
    <m/>
    <m/>
    <m/>
    <m/>
    <s v="КП12"/>
    <m/>
    <m/>
    <m/>
    <m/>
    <m/>
    <m/>
  </r>
  <r>
    <x v="9"/>
    <x v="15"/>
    <s v="ООО &quot;ЭНТ&quot;"/>
    <x v="291"/>
    <d v="1899-12-30T06:55:00"/>
    <d v="2014-11-22T00:00:00"/>
    <d v="1899-12-30T07:37:00"/>
    <d v="1899-12-30T00:42:00"/>
    <n v="1"/>
    <s v="-"/>
    <s v="-"/>
    <x v="3"/>
    <s v="К-2 скв.204 _x000a_Колотушного нмр"/>
    <x v="5"/>
    <x v="9"/>
    <s v="К-2 скв.204 _x000a_Колотушного нмр"/>
    <s v="АО АВ-0,4кВ Iн-250А в КТПН-6/0,4, нагрев отходящих контактов. Выполнена протяжка, скважина в работе. "/>
    <n v="0.77"/>
    <n v="0.8"/>
    <n v="1.57"/>
    <s v="ПЭ"/>
    <m/>
    <m/>
    <m/>
    <m/>
    <m/>
    <m/>
    <m/>
    <m/>
    <s v="КП24"/>
    <m/>
    <m/>
    <m/>
    <m/>
    <m/>
    <m/>
  </r>
  <r>
    <x v="9"/>
    <x v="15"/>
    <s v="ООО &quot;ЭНТ&quot;"/>
    <x v="291"/>
    <d v="1899-12-30T04:34:00"/>
    <d v="2014-11-22T00:00:00"/>
    <d v="1899-12-30T12:50:00"/>
    <d v="1899-12-30T08:16:00"/>
    <n v="1"/>
    <s v="ТО"/>
    <s v="АПВН_x000a_РПВН"/>
    <x v="2"/>
    <s v="Ф.5-10 "/>
    <x v="2"/>
    <x v="2"/>
    <s v="Ф.5-10 "/>
    <s v="ПС-35/6 кВ №105. АО ВЛ-6кВ действием ТО, АПВН. На опоре №49 ф.&quot;В&quot; разрушен изолятор, подхпест провода. Выполнена замена изолятора, перетяжка провода в пролете опор №49-50. Снег, порывы ветра.  Бюллетень погоды №325 от 21.11.14."/>
    <n v="0.78"/>
    <n v="0.5"/>
    <n v="1.28"/>
    <s v="И"/>
    <m/>
    <m/>
    <m/>
    <m/>
    <m/>
    <m/>
    <m/>
    <m/>
    <s v="КП12"/>
    <m/>
    <m/>
    <m/>
    <m/>
    <m/>
    <m/>
  </r>
  <r>
    <x v="9"/>
    <x v="15"/>
    <s v="ООО &quot;ЭНТ&quot;"/>
    <x v="292"/>
    <s v="-"/>
    <s v="-"/>
    <s v="-"/>
    <s v="-"/>
    <s v="-"/>
    <s v="-"/>
    <s v="-"/>
    <x v="6"/>
    <s v="-"/>
    <x v="7"/>
    <x v="12"/>
    <s v="-"/>
    <s v="-"/>
    <m/>
    <m/>
    <m/>
    <s v="-"/>
    <s v="-"/>
    <s v="-"/>
    <s v="-"/>
    <s v="-"/>
    <s v="-"/>
    <s v="-"/>
    <s v="-"/>
    <s v="-"/>
    <m/>
    <s v="-"/>
    <s v="-"/>
    <s v="нарушений не было"/>
    <m/>
    <m/>
    <m/>
  </r>
  <r>
    <x v="9"/>
    <x v="15"/>
    <s v="ООО &quot;ЭНТ&quot;"/>
    <x v="293"/>
    <s v="-"/>
    <s v="-"/>
    <s v="-"/>
    <s v="-"/>
    <s v="-"/>
    <s v="-"/>
    <s v="-"/>
    <x v="6"/>
    <s v="-"/>
    <x v="7"/>
    <x v="12"/>
    <s v="-"/>
    <s v="-"/>
    <m/>
    <m/>
    <m/>
    <s v="-"/>
    <s v="-"/>
    <s v="-"/>
    <s v="-"/>
    <s v="-"/>
    <s v="-"/>
    <s v="-"/>
    <s v="-"/>
    <s v="-"/>
    <m/>
    <s v="-"/>
    <s v="-"/>
    <s v="нарушений не было"/>
    <m/>
    <m/>
    <m/>
  </r>
  <r>
    <x v="9"/>
    <x v="15"/>
    <s v="ООО &quot;ЭНТ&quot;"/>
    <x v="294"/>
    <s v="-"/>
    <s v="-"/>
    <s v="-"/>
    <s v="-"/>
    <s v="-"/>
    <s v="-"/>
    <s v="-"/>
    <x v="6"/>
    <s v="-"/>
    <x v="7"/>
    <x v="12"/>
    <s v="-"/>
    <s v="-"/>
    <m/>
    <m/>
    <m/>
    <s v="-"/>
    <s v="-"/>
    <s v="-"/>
    <s v="-"/>
    <s v="-"/>
    <s v="-"/>
    <s v="-"/>
    <s v="-"/>
    <s v="-"/>
    <m/>
    <s v="-"/>
    <s v="-"/>
    <s v="нарушений не было"/>
    <m/>
    <m/>
    <m/>
  </r>
  <r>
    <x v="9"/>
    <x v="15"/>
    <s v="ООО &quot;ЭНТ&quot;"/>
    <x v="295"/>
    <d v="1899-12-30T10:10:00"/>
    <d v="2014-11-26T00:00:00"/>
    <d v="1899-12-30T10:26:00"/>
    <d v="1899-12-30T00:16:00"/>
    <n v="36"/>
    <s v="МТЗ 3ст."/>
    <s v="-"/>
    <x v="0"/>
    <s v="1Т ПС &quot;Двуреченская&quot;"/>
    <x v="1"/>
    <x v="0"/>
    <s v="1Т ПС &quot;Двуреченская&quot;"/>
    <s v="АО 1Т на ПС-110/35/6 кВ &quot;Двуреченская&quot;. Ложное срабатывание МТЗ 3-й ступени делительной защиты 1Т при запуске ЭД агр.5 БКНС-38. Ошибка монтажа цепей делительной защиты при СМР по запуску ГТЭС &quot;Двуреченская&quot;. 2Т в плановом ремонте с 25.11.14."/>
    <n v="8.3000000000000007"/>
    <n v="7.8"/>
    <n v="16.100000000000001"/>
    <s v="РЗА"/>
    <n v="2014"/>
    <m/>
    <m/>
    <m/>
    <m/>
    <m/>
    <m/>
    <m/>
    <s v="КП10"/>
    <m/>
    <m/>
    <m/>
    <m/>
    <m/>
    <m/>
  </r>
  <r>
    <x v="9"/>
    <x v="15"/>
    <s v="ООО &quot;ЭНТ&quot;"/>
    <x v="295"/>
    <d v="1899-12-30T09:46:00"/>
    <d v="2014-11-26T00:00:00"/>
    <d v="1899-12-30T09:55:00"/>
    <d v="1899-12-30T00:09:00"/>
    <n v="3"/>
    <s v="-"/>
    <s v="-"/>
    <x v="0"/>
    <s v="К-70 _x000a_Игольского нмр"/>
    <x v="5"/>
    <x v="9"/>
    <s v="К-70 _x000a_Игольского нмр"/>
    <s v="АО вводного АВ-0,4 кВ (Iн-1600 А, Iр-200 А) в КТПН №2, ПВ успешное. Запрошены распечатки СУ ЭЦН."/>
    <n v="0.4"/>
    <n v="0.3"/>
    <n v="0.7"/>
    <s v="ПЭ"/>
    <m/>
    <m/>
    <m/>
    <m/>
    <m/>
    <m/>
    <m/>
    <m/>
    <s v="КП24"/>
    <m/>
    <m/>
    <m/>
    <m/>
    <m/>
    <m/>
  </r>
  <r>
    <x v="9"/>
    <x v="15"/>
    <s v="ООО &quot;ЭНТ&quot;"/>
    <x v="337"/>
    <d v="1899-12-30T19:02:00"/>
    <d v="2014-11-27T00:00:00"/>
    <d v="1899-12-30T19:39:00"/>
    <d v="1899-12-30T00:37:00"/>
    <n v="7"/>
    <s v="ТО, АПВ"/>
    <s v="АПВН_x000a_РПВУ"/>
    <x v="1"/>
    <s v="Ф.Б4-17"/>
    <x v="2"/>
    <x v="3"/>
    <s v="Ф.Б4-17"/>
    <s v="ПС 35/6 кВ №204 БРУ-6 кВ  №4 АО ВЛ-6 Ф.Б4-17 действием ТО, АПВ не успешное, РПВ успешное. Зацеп неустановленным автотранспортом в пролете оп.№73-№74/2, на проводах следы замыкания. "/>
    <n v="0.27"/>
    <n v="2.69"/>
    <n v="2.96"/>
    <s v="ТЧ"/>
    <m/>
    <m/>
    <m/>
    <m/>
    <m/>
    <m/>
    <m/>
    <m/>
    <s v="КП20"/>
    <m/>
    <m/>
    <m/>
    <m/>
    <m/>
    <m/>
  </r>
  <r>
    <x v="9"/>
    <x v="15"/>
    <s v="ООО &quot;Римера сервис&quot;"/>
    <x v="364"/>
    <d v="1899-12-30T10:34:00"/>
    <d v="2014-11-29T00:00:00"/>
    <d v="1899-12-30T10:34:00"/>
    <d v="1899-12-30T00:00:00"/>
    <n v="11"/>
    <s v="-"/>
    <s v="-"/>
    <x v="3"/>
    <s v="СУ ЭЦН ЦДНГ-7, ЦДНГ-8"/>
    <x v="5"/>
    <x v="9"/>
    <s v="СУ ЭЦН ЦДНГ-7, ЦДНГ-8"/>
    <s v="Остановка УЭЦН. Посадка напряжения при АО на ПС 35/6 кВ №414 ВЛ-6 кВ Ф.14-15 Ввод №2 на БКНС-29, (К.З. кабельной муфты - 6 кВ, выполнен ремонт)."/>
    <n v="0.88"/>
    <n v="0.57999999999999996"/>
    <n v="1.46"/>
    <s v="КМ"/>
    <s v="-"/>
    <s v="-"/>
    <s v="-"/>
    <s v="-"/>
    <s v="-"/>
    <s v="-"/>
    <s v="-"/>
    <s v="-"/>
    <s v="КП23"/>
    <s v="-"/>
    <s v="-"/>
    <s v="В соответствии с МУ № П1-01.05 М-0006  В.2.00, событие не подлежат анализу."/>
    <m/>
    <m/>
    <m/>
  </r>
  <r>
    <x v="9"/>
    <x v="15"/>
    <s v="ООО &quot;ЭНТ&quot;"/>
    <x v="339"/>
    <d v="1899-12-30T23:00:00"/>
    <d v="2014-12-01T00:00:00"/>
    <d v="1899-12-31T00:05:00"/>
    <d v="1899-12-30T01:05:00"/>
    <n v="1"/>
    <s v="-"/>
    <s v="-"/>
    <x v="3"/>
    <s v="К-41 скв.1001_x000a_Советское нмр"/>
    <x v="5"/>
    <x v="9"/>
    <s v="К-41 скв.1001_x000a_Советское нмр"/>
    <s v="АО АВ-0,4кВ в ТП.100А, Iр-40А. Запрошены распечатки СУ ЭЦН."/>
    <m/>
    <n v="0.22"/>
    <n v="0.22"/>
    <s v="ПЭ"/>
    <m/>
    <m/>
    <m/>
    <m/>
    <m/>
    <m/>
    <m/>
    <m/>
    <s v="КП24"/>
    <m/>
    <m/>
    <m/>
    <m/>
    <m/>
    <m/>
  </r>
  <r>
    <x v="10"/>
    <x v="15"/>
    <s v="ООО &quot;ЭНТ&quot;"/>
    <x v="296"/>
    <d v="1899-12-30T18:05:00"/>
    <d v="2014-12-01T00:00:00"/>
    <d v="1899-12-30T18:05:00"/>
    <d v="1899-12-30T00:00:00"/>
    <n v="38"/>
    <s v="ТО, АПВ"/>
    <s v="АПВН"/>
    <x v="1"/>
    <s v="ВЛ-35  ЦЛ-9 "/>
    <x v="0"/>
    <x v="2"/>
    <s v="ВЛ-35  ЦЛ-9 "/>
    <s v="АО ВЛ-35кВ ЦЛ-9 от ПС-110/35/6кВ &quot;Катыльгинская&quot; действием ТО, АПВ неуспешное. На ПС-35/6кВ №412, 414 работа АВР-6 успешная. Посадка напряжения. Зацеп ВЛ деревом в пролете оп. №8-9 при производстве работ по вырубке просеки в охранной зоне ЛЭП подрядчиком ООО &quot;КДС&quot;. "/>
    <n v="1.51"/>
    <n v="1.58"/>
    <n v="3.09"/>
    <s v="ТЧ"/>
    <m/>
    <m/>
    <m/>
    <m/>
    <m/>
    <m/>
    <m/>
    <m/>
    <s v="КП20"/>
    <m/>
    <m/>
    <m/>
    <m/>
    <m/>
    <m/>
  </r>
  <r>
    <x v="10"/>
    <x v="15"/>
    <s v="ООО &quot;Римера сервис&quot;"/>
    <x v="296"/>
    <d v="1899-12-30T15:54:00"/>
    <d v="2014-12-01T00:00:00"/>
    <d v="1899-12-30T15:54:00"/>
    <d v="1899-12-30T00:00:00"/>
    <n v="3"/>
    <s v="-"/>
    <s v="-"/>
    <x v="3"/>
    <s v="СУ ЭЦН Катыльгинское нмр"/>
    <x v="5"/>
    <x v="9"/>
    <s v="СУ ЭЦН Катыльгинское нмр"/>
    <s v="Остановка УЭЦН, запрошены распечатки работы СУ ЭЦН."/>
    <n v="0.05"/>
    <n v="0.34"/>
    <n v="0.39"/>
    <s v="-"/>
    <s v="-"/>
    <s v="-"/>
    <s v="-"/>
    <s v="-"/>
    <s v="-"/>
    <s v="-"/>
    <s v="-"/>
    <s v="-"/>
    <s v="КП24"/>
    <s v="-"/>
    <s v="-"/>
    <s v="В соответствии с МУ № П1-01.05 М-0006  В.2.00, событие не подлежат анализу."/>
    <m/>
    <m/>
    <m/>
  </r>
  <r>
    <x v="10"/>
    <x v="15"/>
    <s v="ООО &quot;ЭНТ&quot;"/>
    <x v="297"/>
    <s v="-"/>
    <s v="-"/>
    <s v="-"/>
    <s v="-"/>
    <s v="-"/>
    <s v="-"/>
    <s v="-"/>
    <x v="6"/>
    <s v="-"/>
    <x v="7"/>
    <x v="12"/>
    <s v="-"/>
    <s v="-"/>
    <m/>
    <m/>
    <m/>
    <s v="-"/>
    <s v="-"/>
    <s v="-"/>
    <s v="-"/>
    <s v="-"/>
    <s v="-"/>
    <s v="-"/>
    <s v="-"/>
    <s v="-"/>
    <s v="-"/>
    <s v="-"/>
    <s v="-"/>
    <s v="нарушений не было"/>
    <m/>
    <m/>
    <m/>
  </r>
  <r>
    <x v="10"/>
    <x v="15"/>
    <s v="ООО &quot;ЭНТ&quot;"/>
    <x v="298"/>
    <s v="-"/>
    <s v="-"/>
    <s v="-"/>
    <s v="-"/>
    <s v="-"/>
    <s v="-"/>
    <s v="-"/>
    <x v="6"/>
    <s v="-"/>
    <x v="7"/>
    <x v="12"/>
    <s v="-"/>
    <s v="-"/>
    <m/>
    <m/>
    <m/>
    <s v="-"/>
    <s v="-"/>
    <s v="-"/>
    <s v="-"/>
    <s v="-"/>
    <s v="-"/>
    <s v="-"/>
    <s v="-"/>
    <s v="-"/>
    <s v="-"/>
    <s v="-"/>
    <s v="-"/>
    <s v="нарушений не было"/>
    <m/>
    <m/>
    <m/>
  </r>
  <r>
    <x v="10"/>
    <x v="15"/>
    <s v="ООО &quot;СЭС&quot;"/>
    <x v="299"/>
    <d v="1899-12-30T03:05:00"/>
    <d v="2014-12-04T00:00:00"/>
    <d v="1899-12-30T03:59:00"/>
    <d v="1899-12-30T00:54:00"/>
    <n v="1"/>
    <s v="-"/>
    <s v="-"/>
    <x v="3"/>
    <s v="К-9 скв.2_x000a_Стрежевское нмр"/>
    <x v="5"/>
    <x v="10"/>
    <s v="К-9 скв.2_x000a_Стрежевское нмр"/>
    <s v="АО ДЭС ООО &quot;СЭС&quot;, обрыв генераторного ремня. "/>
    <n v="0.14000000000000001"/>
    <m/>
    <n v="0.15"/>
    <s v="ДУ"/>
    <m/>
    <m/>
    <m/>
    <m/>
    <m/>
    <m/>
    <m/>
    <m/>
    <s v="КП24"/>
    <m/>
    <m/>
    <m/>
    <m/>
    <m/>
    <m/>
  </r>
  <r>
    <x v="10"/>
    <x v="15"/>
    <s v="ООО &quot;Римера сервис&quot;"/>
    <x v="299"/>
    <d v="1899-12-30T06:55:00"/>
    <d v="2014-12-04T00:00:00"/>
    <d v="1899-12-30T09:53:00"/>
    <d v="1899-12-30T00:00:00"/>
    <n v="1"/>
    <s v="-"/>
    <s v="-"/>
    <x v="3"/>
    <s v="К-27 скв.729_x000a_Оленье нмр"/>
    <x v="5"/>
    <x v="9"/>
    <s v="К-27 скв.729_x000a_Оленье нмр"/>
    <s v="АО АВ-0,4 кВ в ТП, РПВ-успешное. Iн= 320А , Iр=100А; заявка поступила в 8:35. Подана заявка на распечатку параметров работы ЭЦН"/>
    <n v="0.93"/>
    <n v="0.6"/>
    <n v="1.53"/>
    <s v="ПЭ"/>
    <s v="-"/>
    <s v="-"/>
    <s v="-"/>
    <s v="-"/>
    <s v="-"/>
    <s v="-"/>
    <s v="-"/>
    <s v="-"/>
    <s v="КП23"/>
    <s v="-"/>
    <s v="-"/>
    <s v="В соответствии с МУ № П1-01.05 М-0006  В.2.00, событие не подлежат анализу."/>
    <m/>
    <m/>
    <m/>
  </r>
  <r>
    <x v="10"/>
    <x v="15"/>
    <s v="ООО &quot;ЭНТ&quot;"/>
    <x v="355"/>
    <d v="1899-12-30T15:11:00"/>
    <d v="2014-12-05T00:00:00"/>
    <d v="1899-12-30T15:11:00"/>
    <d v="1899-12-30T00:00:00"/>
    <n v="12"/>
    <s v="ТО, АПВ"/>
    <s v="АПВУ"/>
    <x v="0"/>
    <s v="Ф.3-6"/>
    <x v="2"/>
    <x v="2"/>
    <s v="Ф.3-6"/>
    <s v="ПС 35/6 кВ №103 АО ВЛ-6кВ Ф.3-6.действием ТО, АПВ-успешное. Касание ВЛ деревом при падении оп.67-68 "/>
    <n v="0.38"/>
    <n v="0.01"/>
    <n v="0.4"/>
    <s v="ТЧ"/>
    <m/>
    <m/>
    <m/>
    <m/>
    <m/>
    <m/>
    <m/>
    <m/>
    <s v="КП19"/>
    <m/>
    <m/>
    <s v="В соответствии с МУ № П1-01.05 М-0006  В.2.00, событие не подлежат анализу."/>
    <m/>
    <m/>
    <m/>
  </r>
  <r>
    <x v="10"/>
    <x v="15"/>
    <s v="ООО &quot;ЭНТ&quot;"/>
    <x v="356"/>
    <d v="1899-12-30T11:30:00"/>
    <d v="2014-12-06T00:00:00"/>
    <d v="1899-12-30T11:30:00"/>
    <d v="1899-12-30T00:00:00"/>
    <n v="67"/>
    <s v="-"/>
    <s v="-"/>
    <x v="0"/>
    <s v="2С-6 ПС-110 Катыльгинская"/>
    <x v="0"/>
    <x v="0"/>
    <s v="2С-6 ПС-110 Катыльгинская"/>
    <s v="Остановка УЭЦН. Посадка напряжения при АО В-6 2Т на ПС 110/35/6 кВ &quot;Катыльгинская&quot; при разрушении опорной и проходной изоляции 2С-6, яч.2 ПС 110/35/6 кВ &quot;Катыльгинская&quot;."/>
    <n v="4.88"/>
    <n v="5.96"/>
    <n v="10.84"/>
    <s v="И"/>
    <n v="2004"/>
    <s v="ИОР-10-7,5 "/>
    <s v="н/д"/>
    <d v="2013-12-01T00:00:00"/>
    <n v="100"/>
    <n v="2014"/>
    <n v="0"/>
    <d v="2014-10-07T00:00:00"/>
    <s v="КП23"/>
    <s v="-"/>
    <s v="-"/>
    <s v="В соответствии с МУ № П1-01.05 М-0006  В.2.00, событие не подлежат анализу."/>
    <m/>
    <m/>
    <m/>
  </r>
  <r>
    <x v="10"/>
    <x v="15"/>
    <s v="ООО &quot;Римера сервис&quot;"/>
    <x v="356"/>
    <d v="1899-12-30T12:09:00"/>
    <d v="2014-12-06T00:00:00"/>
    <d v="1899-12-30T14:23:00"/>
    <d v="1899-12-30T02:14:00"/>
    <n v="1"/>
    <s v="-"/>
    <s v="-"/>
    <x v="3"/>
    <s v="К-23 скв.485_x000a_Оленье нмр"/>
    <x v="5"/>
    <x v="9"/>
    <s v="К-23 скв.485_x000a_Оленье нмр"/>
    <s v="АО АВ-0,4 кВ в ТП, РПВ-успешное. Iн= 125А , Iр=53А; Подана заявка на распечатку параметров работы ЭЦН"/>
    <n v="0.09"/>
    <n v="1.1000000000000001"/>
    <n v="1.19"/>
    <s v="ПЭ"/>
    <m/>
    <m/>
    <m/>
    <m/>
    <m/>
    <m/>
    <m/>
    <m/>
    <s v="КП24"/>
    <m/>
    <m/>
    <s v="В соответствии с МУ № П1-01.05 М-0006  В.2.00, событие не подлежат анализу."/>
    <m/>
    <m/>
    <m/>
  </r>
  <r>
    <x v="10"/>
    <x v="15"/>
    <s v="ООО &quot;ЭНТ&quot;"/>
    <x v="357"/>
    <s v="-"/>
    <s v="-"/>
    <s v="-"/>
    <s v="-"/>
    <s v="-"/>
    <s v="-"/>
    <s v="-"/>
    <x v="6"/>
    <s v="-"/>
    <x v="7"/>
    <x v="12"/>
    <s v="-"/>
    <s v="-"/>
    <m/>
    <m/>
    <m/>
    <s v="-"/>
    <s v="-"/>
    <s v="-"/>
    <s v="-"/>
    <s v="-"/>
    <s v="-"/>
    <s v="-"/>
    <s v="-"/>
    <s v="-"/>
    <s v="-"/>
    <s v="-"/>
    <s v="-"/>
    <s v="нарушений не было"/>
    <m/>
    <m/>
    <m/>
  </r>
  <r>
    <x v="10"/>
    <x v="15"/>
    <s v="ООО &quot;ЭНТ&quot;"/>
    <x v="350"/>
    <s v="-"/>
    <s v="-"/>
    <s v="-"/>
    <s v="-"/>
    <s v="-"/>
    <s v="-"/>
    <s v="-"/>
    <x v="6"/>
    <s v="-"/>
    <x v="7"/>
    <x v="12"/>
    <s v="-"/>
    <s v="-"/>
    <m/>
    <m/>
    <m/>
    <s v="-"/>
    <s v="-"/>
    <s v="-"/>
    <s v="-"/>
    <s v="-"/>
    <s v="-"/>
    <s v="-"/>
    <s v="-"/>
    <s v="-"/>
    <s v="-"/>
    <s v="-"/>
    <s v="-"/>
    <s v="нарушений не было"/>
    <m/>
    <m/>
    <m/>
  </r>
  <r>
    <x v="10"/>
    <x v="15"/>
    <s v="ООО &quot;Римера сервис&quot;"/>
    <x v="351"/>
    <d v="1899-12-30T10:29:00"/>
    <d v="2014-12-09T00:00:00"/>
    <d v="1899-12-30T10:29:00"/>
    <d v="1899-12-30T00:00:00"/>
    <n v="1"/>
    <s v="-"/>
    <s v="-"/>
    <x v="0"/>
    <s v="СУ ЭЦН Катыльгинское нмр"/>
    <x v="2"/>
    <x v="9"/>
    <s v="СУ ЭЦН Катыльгинское нмр"/>
    <s v="Остановка УЭЦН, посадка напряжения при АО ВЛ-6 Ф.Б4-18, разрушение ОПН-6 на вводе ТП№1/630кВА ДНС-6. Выполнена замена ОПН-6. ВЛ-6 Ф.Б4-18 включен."/>
    <n v="0.13"/>
    <n v="0.28000000000000003"/>
    <n v="0.41000000000000003"/>
    <s v="ЗА"/>
    <m/>
    <m/>
    <m/>
    <m/>
    <m/>
    <m/>
    <m/>
    <m/>
    <s v="КП23"/>
    <m/>
    <m/>
    <m/>
    <m/>
    <m/>
    <m/>
  </r>
  <r>
    <x v="10"/>
    <x v="15"/>
    <s v="ООО &quot;ЭНТ&quot;"/>
    <x v="351"/>
    <d v="1899-12-30T09:07:00"/>
    <d v="2014-12-09T00:00:00"/>
    <d v="1899-12-30T10:50:00"/>
    <d v="1899-12-30T01:43:00"/>
    <n v="5"/>
    <s v="-"/>
    <s v="-"/>
    <x v="0"/>
    <s v="К-6 Дв. КТПН 2/1000 кВА"/>
    <x v="2"/>
    <x v="6"/>
    <s v="К-6 Дв. КТПН 2/1000 кВА"/>
    <s v="АО выключателя нагрузки-6 кВ в ТП-2/1000 кВА К-6 Дв, КЗ катушки отключения ВН. Катушка исключена из схемы."/>
    <n v="4.3499999999999996"/>
    <n v="3.8"/>
    <n v="8.1499999999999986"/>
    <s v="РЗА"/>
    <m/>
    <m/>
    <m/>
    <m/>
    <m/>
    <m/>
    <m/>
    <m/>
    <s v="КП23"/>
    <m/>
    <m/>
    <m/>
    <m/>
    <m/>
    <m/>
  </r>
  <r>
    <x v="10"/>
    <x v="15"/>
    <s v="ООО &quot;Римера сервис&quot;"/>
    <x v="352"/>
    <d v="1899-12-30T03:27:00"/>
    <d v="2014-12-10T00:00:00"/>
    <d v="1899-12-30T05:34:00"/>
    <d v="1899-12-30T02:07:00"/>
    <n v="1"/>
    <s v="-"/>
    <s v="-"/>
    <x v="3"/>
    <s v="К-37 скв.941_x000a_Оленье нмр"/>
    <x v="5"/>
    <x v="9"/>
    <s v="К-37 скв.941_x000a_Оленье нмр"/>
    <s v="АО АВ-0,4кВ Iн=250А в ТП№1/1000кВА, включен ЭЦН Iр=110А.  "/>
    <n v="0.9"/>
    <n v="1.2"/>
    <n v="2.1"/>
    <s v="ПЭ"/>
    <s v="-"/>
    <s v="-"/>
    <s v="-"/>
    <s v="-"/>
    <s v="-"/>
    <s v="-"/>
    <s v="-"/>
    <s v="-"/>
    <s v="КП24"/>
    <s v="-"/>
    <s v="-"/>
    <m/>
    <m/>
    <m/>
    <m/>
  </r>
  <r>
    <x v="10"/>
    <x v="15"/>
    <s v="ООО &quot;ЭНТ&quot;"/>
    <x v="353"/>
    <m/>
    <m/>
    <m/>
    <m/>
    <m/>
    <m/>
    <m/>
    <x v="4"/>
    <m/>
    <x v="3"/>
    <x v="8"/>
    <m/>
    <m/>
    <m/>
    <m/>
    <m/>
    <m/>
    <s v="-"/>
    <s v="-"/>
    <s v="-"/>
    <s v="-"/>
    <s v="-"/>
    <s v="-"/>
    <s v="-"/>
    <s v="-"/>
    <s v="-"/>
    <s v="-"/>
    <s v="-"/>
    <s v="нарушений не было"/>
    <m/>
    <m/>
    <m/>
  </r>
  <r>
    <x v="10"/>
    <x v="15"/>
    <s v="ООО &quot;СЭС&quot;"/>
    <x v="359"/>
    <d v="1899-12-30T20:05:00"/>
    <d v="2014-12-15T00:00:00"/>
    <d v="1899-12-30T21:18:00"/>
    <d v="1899-12-30T01:13:00"/>
    <n v="3"/>
    <s v="-"/>
    <s v="-"/>
    <x v="3"/>
    <s v="К-6 _x000a_Кошильское нмр"/>
    <x v="5"/>
    <x v="10"/>
    <s v="К-6 _x000a_Кошильское нмр"/>
    <s v="АО ДЭС СФ ООО &quot;СЭС&quot; "/>
    <n v="0.18"/>
    <n v="8.6199999999999992"/>
    <n v="8.8000000000000007"/>
    <s v="ДУ"/>
    <m/>
    <m/>
    <m/>
    <m/>
    <m/>
    <m/>
    <m/>
    <m/>
    <s v="КП24"/>
    <m/>
    <m/>
    <m/>
    <m/>
    <m/>
    <m/>
  </r>
  <r>
    <x v="10"/>
    <x v="15"/>
    <s v="ООО &quot;ЭНТ&quot;"/>
    <x v="359"/>
    <d v="1899-12-30T13:54:00"/>
    <d v="2014-12-15T00:00:00"/>
    <d v="1899-12-30T13:54:00"/>
    <d v="1899-12-30T00:00:00"/>
    <n v="30"/>
    <s v="-"/>
    <s v="АВРУ"/>
    <x v="0"/>
    <s v="В-6 2Т "/>
    <x v="0"/>
    <x v="0"/>
    <s v="В-6 2Т "/>
    <s v="ПС-35/6 №609. АО В-6 2Т при отключении АВ цепей напряжения 2ТН-6 Работа АВР-6 успешно. Недостаток заводской схемы. "/>
    <n v="3.36"/>
    <n v="10.7"/>
    <n v="14.06"/>
    <s v="ПЭ"/>
    <m/>
    <m/>
    <m/>
    <m/>
    <m/>
    <m/>
    <m/>
    <m/>
    <s v="КП9"/>
    <m/>
    <m/>
    <m/>
    <m/>
    <m/>
    <m/>
  </r>
  <r>
    <x v="10"/>
    <x v="15"/>
    <s v="ООО &quot;СЭС&quot;"/>
    <x v="360"/>
    <d v="1899-12-30T01:22:00"/>
    <d v="2014-12-16T00:00:00"/>
    <d v="1899-12-30T02:16:00"/>
    <d v="1899-12-30T00:54:00"/>
    <n v="3"/>
    <s v="-"/>
    <s v="-"/>
    <x v="3"/>
    <s v="К-6 _x000a_Кошильское нмр"/>
    <x v="5"/>
    <x v="10"/>
    <s v="К-6 _x000a_Кошильское нмр"/>
    <s v="АО ДЭС СФ ООО &quot;СЭС&quot; "/>
    <m/>
    <n v="6.41"/>
    <n v="6.41"/>
    <s v="ДУ"/>
    <m/>
    <m/>
    <m/>
    <m/>
    <m/>
    <m/>
    <m/>
    <m/>
    <s v="КП24"/>
    <m/>
    <m/>
    <m/>
    <m/>
    <m/>
    <m/>
  </r>
  <r>
    <x v="10"/>
    <x v="15"/>
    <s v="ООО &quot;ЭНТ&quot;"/>
    <x v="27"/>
    <d v="1899-12-31T02:36:00"/>
    <d v="2014-12-17T00:00:00"/>
    <d v="1899-12-31T03:04:00"/>
    <d v="1899-12-30T00:28:00"/>
    <n v="4"/>
    <m/>
    <s v="РПВУ"/>
    <x v="0"/>
    <s v="Ф.Б4-19"/>
    <x v="2"/>
    <x v="2"/>
    <s v="Ф.Б4-19"/>
    <s v="БРУ-6 БКНС-25. АО ВЛ-6кВ ф.Б4-19. Выпавших блинкеров нет. РПВУ. Ложное отключение В-6. Неисправность БИМ  АСДТУ. БИМ исключен из схемы отключения В-6."/>
    <n v="2.31"/>
    <n v="1.23"/>
    <n v="3.54"/>
    <m/>
    <m/>
    <m/>
    <m/>
    <m/>
    <m/>
    <m/>
    <m/>
    <m/>
    <s v="КП9"/>
    <m/>
    <m/>
    <m/>
    <m/>
    <m/>
    <m/>
  </r>
  <r>
    <x v="10"/>
    <x v="15"/>
    <s v="ООО &quot;ЭНТ&quot;"/>
    <x v="340"/>
    <d v="1899-12-30T12:34:00"/>
    <d v="2014-12-18T00:00:00"/>
    <d v="1899-12-30T15:33:00"/>
    <d v="1899-12-30T02:59:00"/>
    <n v="1"/>
    <m/>
    <s v="АПВН"/>
    <x v="0"/>
    <s v="Ф.12-10"/>
    <x v="2"/>
    <x v="2"/>
    <s v="Ф.12-10"/>
    <s v="ПС 35/6 №412. АО ВЛ-6 Ф.12-10 действием ТО, АПВ неуспешное, в пролете опор №22-№23 обнаружено спиленное дерево и следы снегохода, сообщено в РН Охрану Томск. Повреждений ВЛ-6 нет, Ф.12-10 включен в работу."/>
    <n v="1.1100000000000001"/>
    <n v="1.1000000000000001"/>
    <n v="2.21"/>
    <m/>
    <m/>
    <m/>
    <m/>
    <m/>
    <m/>
    <m/>
    <m/>
    <m/>
    <s v="КП19"/>
    <m/>
    <m/>
    <m/>
    <m/>
    <m/>
    <m/>
  </r>
  <r>
    <x v="10"/>
    <x v="15"/>
    <s v="ООО &quot;СЭС&quot;"/>
    <x v="361"/>
    <d v="1899-12-30T06:45:00"/>
    <d v="2014-12-20T00:00:00"/>
    <d v="1899-12-30T06:52:00"/>
    <d v="1899-12-30T00:07:00"/>
    <n v="11"/>
    <s v="-"/>
    <s v="-"/>
    <x v="3"/>
    <s v="ДЭС Колотушное нмр"/>
    <x v="5"/>
    <x v="10"/>
    <s v="ДЭС"/>
    <s v="АО ДЭС СФ ООО &quot;СЭС&quot; "/>
    <n v="1.5"/>
    <n v="4.0999999999999996"/>
    <n v="5.6"/>
    <s v="ДУ"/>
    <s v="-"/>
    <s v="-"/>
    <s v="-"/>
    <s v="-"/>
    <s v="-"/>
    <s v="-"/>
    <s v="-"/>
    <s v="-"/>
    <s v="КП24"/>
    <m/>
    <m/>
    <m/>
    <m/>
    <m/>
    <m/>
  </r>
  <r>
    <x v="10"/>
    <x v="15"/>
    <s v="ООО &quot;ЭНТ&quot;"/>
    <x v="342"/>
    <d v="1899-12-30T19:45:00"/>
    <d v="2014-12-21T00:00:00"/>
    <d v="1899-12-30T23:02:00"/>
    <d v="1899-12-30T03:17:00"/>
    <n v="1"/>
    <s v="-"/>
    <s v="-"/>
    <x v="3"/>
    <s v="К-168 скв.1837_x000a_Советское нмр"/>
    <x v="5"/>
    <x v="9"/>
    <s v="К-168 скв.1837_x000a_Советское нмр"/>
    <s v="АО АВ-0,4кВ в СУ. Выполнена замена МП-0,4 в СУ."/>
    <n v="0.1"/>
    <m/>
    <n v="0.1"/>
    <s v="ПЭ"/>
    <s v="-"/>
    <s v="-"/>
    <s v="-"/>
    <s v="-"/>
    <s v="-"/>
    <s v="-"/>
    <s v="-"/>
    <s v="-"/>
    <s v="КП23"/>
    <m/>
    <m/>
    <m/>
    <m/>
    <m/>
    <m/>
  </r>
  <r>
    <x v="10"/>
    <x v="15"/>
    <s v="ООО &quot;ЭНТ&quot;"/>
    <x v="348"/>
    <d v="1899-12-30T16:05:00"/>
    <d v="2014-12-29T00:00:00"/>
    <d v="1899-12-30T16:05:00"/>
    <d v="1899-12-30T00:00:00"/>
    <n v="48"/>
    <s v="-"/>
    <s v="-"/>
    <x v="0"/>
    <s v="яч. 26 _x000a_БРУ-6 ЦСДТ и ПГ-2"/>
    <x v="2"/>
    <x v="9"/>
    <s v="яч. 26 _x000a_БРУ-6 ЦСДТ и ПГ-2"/>
    <s v="Посадка напряжения при повреждении изоляции в яч.№26  _x000a_БРУ-6 ЦСДТ и ПГ-2 (ГКС Вах)"/>
    <n v="1.33"/>
    <n v="1.85"/>
    <n v="3.2"/>
    <s v="РП"/>
    <n v="1979"/>
    <s v="К-26 с (ВЭ-10-20-1000 (2007г.)"/>
    <s v="УЭТМ"/>
    <s v="01.11.14-ТО   27.12.14-ТР"/>
    <n v="1"/>
    <s v="01.15-ТО    06.15-ТР"/>
    <n v="0"/>
    <s v="-"/>
    <s v="КП23"/>
    <m/>
    <m/>
    <m/>
    <m/>
    <m/>
    <m/>
  </r>
  <r>
    <x v="10"/>
    <x v="15"/>
    <s v="ООО &quot;ЭНТ&quot;"/>
    <x v="349"/>
    <d v="1899-12-30T12:52:00"/>
    <d v="2014-12-30T00:00:00"/>
    <d v="1899-12-30T13:04:00"/>
    <d v="1899-12-30T00:12:00"/>
    <n v="25"/>
    <s v="ЛЗШ"/>
    <s v="РПВУ"/>
    <x v="0"/>
    <s v="ПС 110/35/6 кВ &quot;Черемшанская&quot;, 1Т"/>
    <x v="0"/>
    <x v="0"/>
    <s v="ПС 110/35/6 кВ &quot;Черемшанская&quot;, 1Т"/>
    <s v="АО В-35 1Т ПС-110/35/6 кВ &quot;Черемшанская&quot; действием ЛЗШ при запуске агр.4 БКНС-27."/>
    <n v="11.68"/>
    <n v="8.1199999999999992"/>
    <n v="19.8"/>
    <m/>
    <m/>
    <m/>
    <m/>
    <m/>
    <m/>
    <m/>
    <m/>
    <m/>
    <s v="КП24"/>
    <m/>
    <m/>
    <m/>
    <m/>
    <m/>
    <m/>
  </r>
  <r>
    <x v="10"/>
    <x v="15"/>
    <s v="ООО &quot;ЭНТ&quot;"/>
    <x v="349"/>
    <d v="1899-12-30T17:38:00"/>
    <d v="2014-12-30T00:00:00"/>
    <d v="1899-12-30T17:38:00"/>
    <d v="1899-12-30T00:00:00"/>
    <n v="4"/>
    <s v="-"/>
    <s v="-"/>
    <x v="3"/>
    <s v="УЭЦН Западно-Полуденного месторождения"/>
    <x v="5"/>
    <x v="9"/>
    <s v="УЭЦН Западно-Полуденного месторождения"/>
    <s v="Остановка УЭЦН по повышенному напряжению."/>
    <n v="0.1"/>
    <n v="0.96"/>
    <n v="1.06"/>
    <m/>
    <m/>
    <m/>
    <m/>
    <m/>
    <m/>
    <m/>
    <m/>
    <m/>
    <s v="КП24"/>
    <m/>
    <m/>
    <m/>
    <m/>
    <m/>
    <m/>
  </r>
  <r>
    <x v="0"/>
    <x v="16"/>
    <s v="РН-ЭН"/>
    <x v="302"/>
    <m/>
    <m/>
    <m/>
    <m/>
    <m/>
    <m/>
    <m/>
    <x v="4"/>
    <m/>
    <x v="3"/>
    <x v="8"/>
    <m/>
    <m/>
    <m/>
    <m/>
    <m/>
    <m/>
    <m/>
    <m/>
    <m/>
    <m/>
    <m/>
    <m/>
    <m/>
    <m/>
    <m/>
    <m/>
    <m/>
    <s v="Нарушений не было"/>
    <m/>
    <m/>
    <m/>
  </r>
  <r>
    <x v="0"/>
    <x v="16"/>
    <s v="РН-ЭН"/>
    <x v="302"/>
    <m/>
    <m/>
    <m/>
    <m/>
    <m/>
    <m/>
    <m/>
    <x v="4"/>
    <m/>
    <x v="3"/>
    <x v="8"/>
    <m/>
    <m/>
    <m/>
    <m/>
    <m/>
    <m/>
    <m/>
    <m/>
    <m/>
    <m/>
    <m/>
    <m/>
    <m/>
    <m/>
    <m/>
    <m/>
    <m/>
    <s v="нарушений не было"/>
    <m/>
    <m/>
    <m/>
  </r>
  <r>
    <x v="0"/>
    <x v="16"/>
    <s v="РН-ЭН"/>
    <x v="28"/>
    <m/>
    <m/>
    <m/>
    <m/>
    <m/>
    <m/>
    <m/>
    <x v="4"/>
    <m/>
    <x v="3"/>
    <x v="8"/>
    <m/>
    <m/>
    <m/>
    <m/>
    <m/>
    <m/>
    <m/>
    <m/>
    <m/>
    <m/>
    <m/>
    <m/>
    <m/>
    <m/>
    <m/>
    <m/>
    <m/>
    <s v="Нарушений не было"/>
    <m/>
    <m/>
    <m/>
  </r>
  <r>
    <x v="0"/>
    <x v="16"/>
    <s v="РН-ЭН"/>
    <x v="28"/>
    <m/>
    <m/>
    <m/>
    <m/>
    <m/>
    <m/>
    <m/>
    <x v="4"/>
    <m/>
    <x v="3"/>
    <x v="8"/>
    <m/>
    <m/>
    <m/>
    <m/>
    <m/>
    <m/>
    <m/>
    <m/>
    <m/>
    <m/>
    <m/>
    <m/>
    <m/>
    <m/>
    <m/>
    <m/>
    <m/>
    <s v="нарушений не было"/>
    <m/>
    <m/>
    <m/>
  </r>
  <r>
    <x v="0"/>
    <x v="16"/>
    <s v="РН-ЭН"/>
    <x v="29"/>
    <d v="1899-12-30T13:20:00"/>
    <d v="2014-01-03T00:00:00"/>
    <d v="1899-12-30T13:41:00"/>
    <d v="1899-12-30T00:21:00"/>
    <n v="134"/>
    <s v="МТЗ"/>
    <s v="АПВН, РПВУ"/>
    <x v="5"/>
    <s v="ВЛ-35кВ &quot;Игра - Промбаза&quot; (ОАО &quot;Удмуртэнерго&quot;)"/>
    <x v="0"/>
    <x v="2"/>
    <s v="ВЛ-35кВ &quot;Игра - Промбаза&quot; (ОАО &quot;Удмуртэнерго&quot;)"/>
    <s v="В пролете опор № 18 - 19 неустановленные лица уронили  дерево на провода из-за пределов охранной зоны ВЛ-35 кВ. Дерево под ВЛ-35кВ, ВЛ-35кВ  без повреждений."/>
    <n v="11.9"/>
    <n v="3.7"/>
    <n v="15.600000000000001"/>
    <s v="ТЧ"/>
    <s v="нет данных"/>
    <s v="нет данных"/>
    <s v="нет данных"/>
    <s v="нет данных"/>
    <s v="нет данных"/>
    <s v="нет данных"/>
    <s v="нет данных"/>
    <s v="нет данных"/>
    <s v="КП18"/>
    <m/>
    <m/>
    <m/>
    <m/>
    <m/>
    <m/>
  </r>
  <r>
    <x v="0"/>
    <x v="16"/>
    <s v="РН-ЭН"/>
    <x v="29"/>
    <m/>
    <m/>
    <m/>
    <m/>
    <m/>
    <m/>
    <m/>
    <x v="4"/>
    <m/>
    <x v="3"/>
    <x v="8"/>
    <m/>
    <m/>
    <m/>
    <m/>
    <m/>
    <m/>
    <m/>
    <m/>
    <m/>
    <m/>
    <m/>
    <m/>
    <m/>
    <m/>
    <m/>
    <m/>
    <m/>
    <s v="нарушений не было"/>
    <m/>
    <m/>
    <m/>
  </r>
  <r>
    <x v="0"/>
    <x v="16"/>
    <s v="РН-ЭН"/>
    <x v="303"/>
    <m/>
    <m/>
    <m/>
    <m/>
    <m/>
    <m/>
    <m/>
    <x v="4"/>
    <m/>
    <x v="3"/>
    <x v="8"/>
    <m/>
    <m/>
    <m/>
    <m/>
    <m/>
    <m/>
    <m/>
    <m/>
    <m/>
    <m/>
    <m/>
    <m/>
    <m/>
    <m/>
    <m/>
    <m/>
    <m/>
    <s v="Нарушений не было"/>
    <m/>
    <m/>
    <m/>
  </r>
  <r>
    <x v="0"/>
    <x v="16"/>
    <s v="РН-ЭН"/>
    <x v="303"/>
    <m/>
    <m/>
    <m/>
    <m/>
    <m/>
    <m/>
    <m/>
    <x v="4"/>
    <m/>
    <x v="3"/>
    <x v="8"/>
    <m/>
    <m/>
    <m/>
    <m/>
    <m/>
    <m/>
    <m/>
    <m/>
    <m/>
    <m/>
    <m/>
    <m/>
    <m/>
    <m/>
    <m/>
    <m/>
    <m/>
    <s v="нарушений не было"/>
    <m/>
    <m/>
    <m/>
  </r>
  <r>
    <x v="0"/>
    <x v="16"/>
    <s v="РН-ЭН"/>
    <x v="304"/>
    <m/>
    <m/>
    <m/>
    <m/>
    <m/>
    <m/>
    <m/>
    <x v="4"/>
    <m/>
    <x v="3"/>
    <x v="8"/>
    <m/>
    <m/>
    <m/>
    <m/>
    <m/>
    <m/>
    <m/>
    <m/>
    <m/>
    <m/>
    <m/>
    <m/>
    <m/>
    <m/>
    <m/>
    <m/>
    <m/>
    <s v="Нарушений не было"/>
    <m/>
    <m/>
    <m/>
  </r>
  <r>
    <x v="0"/>
    <x v="16"/>
    <s v="РН-ЭН"/>
    <x v="304"/>
    <m/>
    <m/>
    <m/>
    <m/>
    <m/>
    <m/>
    <m/>
    <x v="4"/>
    <m/>
    <x v="3"/>
    <x v="8"/>
    <m/>
    <m/>
    <m/>
    <m/>
    <m/>
    <m/>
    <m/>
    <m/>
    <m/>
    <m/>
    <m/>
    <m/>
    <m/>
    <m/>
    <m/>
    <m/>
    <m/>
    <s v="нарушений не было"/>
    <m/>
    <m/>
    <m/>
  </r>
  <r>
    <x v="0"/>
    <x v="16"/>
    <s v="РН-ЭН"/>
    <x v="305"/>
    <m/>
    <m/>
    <m/>
    <m/>
    <m/>
    <m/>
    <m/>
    <x v="4"/>
    <m/>
    <x v="3"/>
    <x v="8"/>
    <m/>
    <m/>
    <m/>
    <m/>
    <m/>
    <m/>
    <m/>
    <m/>
    <m/>
    <m/>
    <m/>
    <m/>
    <m/>
    <m/>
    <m/>
    <m/>
    <m/>
    <s v="Нарушений не было"/>
    <m/>
    <m/>
    <m/>
  </r>
  <r>
    <x v="0"/>
    <x v="16"/>
    <s v="РН-ЭН"/>
    <x v="305"/>
    <m/>
    <m/>
    <m/>
    <m/>
    <m/>
    <m/>
    <m/>
    <x v="4"/>
    <m/>
    <x v="3"/>
    <x v="8"/>
    <m/>
    <m/>
    <m/>
    <m/>
    <m/>
    <m/>
    <m/>
    <m/>
    <m/>
    <m/>
    <m/>
    <m/>
    <m/>
    <m/>
    <m/>
    <m/>
    <m/>
    <s v="нарушений не было"/>
    <m/>
    <m/>
    <m/>
  </r>
  <r>
    <x v="0"/>
    <x v="16"/>
    <s v="РН-ЭН"/>
    <x v="306"/>
    <d v="1899-12-30T09:09:00"/>
    <d v="2014-01-07T00:00:00"/>
    <d v="1899-12-30T11:20:00"/>
    <d v="1899-12-30T02:11:00"/>
    <n v="6"/>
    <m/>
    <s v="АПВН, РПВН"/>
    <x v="2"/>
    <s v="ПС-110/35/10кВ Зура Ф-21"/>
    <x v="2"/>
    <x v="2"/>
    <s v="ПС-110/35/10кВ Зура Ф-21"/>
    <s v="В пролете опор № 97/4 - 97/5 падение  дерева на провода из-за пределов охранной зоны ВЛ-10 кВ. Дерево убрали. ВЛ без повреждений. Ремонт не требуется"/>
    <n v="2.2000000000000002"/>
    <m/>
    <n v="2.2000000000000002"/>
    <s v="ТЧ"/>
    <n v="1995"/>
    <s v="АС-70"/>
    <s v="нет данных"/>
    <d v="2013-06-28T00:00:00"/>
    <n v="100"/>
    <d v="2016-06-28T00:00:00"/>
    <n v="0"/>
    <d v="2013-06-28T00:00:00"/>
    <s v="КП19"/>
    <m/>
    <m/>
    <m/>
    <m/>
    <m/>
    <m/>
  </r>
  <r>
    <x v="0"/>
    <x v="16"/>
    <s v="РН-ЭН"/>
    <x v="306"/>
    <m/>
    <m/>
    <m/>
    <m/>
    <m/>
    <m/>
    <m/>
    <x v="4"/>
    <m/>
    <x v="3"/>
    <x v="8"/>
    <m/>
    <m/>
    <m/>
    <m/>
    <m/>
    <m/>
    <m/>
    <m/>
    <m/>
    <m/>
    <m/>
    <m/>
    <m/>
    <m/>
    <m/>
    <m/>
    <m/>
    <s v="нарушений не было"/>
    <m/>
    <m/>
    <m/>
  </r>
  <r>
    <x v="0"/>
    <x v="16"/>
    <s v="РН-ЭН"/>
    <x v="307"/>
    <m/>
    <m/>
    <m/>
    <m/>
    <m/>
    <m/>
    <m/>
    <x v="4"/>
    <m/>
    <x v="3"/>
    <x v="8"/>
    <m/>
    <m/>
    <m/>
    <m/>
    <m/>
    <m/>
    <m/>
    <m/>
    <m/>
    <m/>
    <m/>
    <m/>
    <m/>
    <m/>
    <m/>
    <m/>
    <m/>
    <s v="Нарушений не было"/>
    <m/>
    <m/>
    <m/>
  </r>
  <r>
    <x v="0"/>
    <x v="16"/>
    <s v="РН-ЭН"/>
    <x v="307"/>
    <m/>
    <m/>
    <m/>
    <m/>
    <m/>
    <m/>
    <m/>
    <x v="4"/>
    <m/>
    <x v="3"/>
    <x v="8"/>
    <m/>
    <m/>
    <m/>
    <m/>
    <m/>
    <m/>
    <m/>
    <m/>
    <m/>
    <m/>
    <m/>
    <m/>
    <m/>
    <m/>
    <m/>
    <m/>
    <m/>
    <s v="нарушений не было"/>
    <m/>
    <m/>
    <m/>
  </r>
  <r>
    <x v="0"/>
    <x v="16"/>
    <s v="РН-ЭН"/>
    <x v="0"/>
    <d v="1899-12-30T08:34:00"/>
    <d v="2014-01-09T00:00:00"/>
    <d v="1899-12-30T08:54:00"/>
    <d v="1899-12-30T00:20:00"/>
    <n v="27"/>
    <s v="МФТО"/>
    <s v="АПВН, РПВУ"/>
    <x v="5"/>
    <s v="ВЛ-35кВ Камбарка - Закамская&quot; 2ц.(ОАО &quot;Удмуртэнерго&quot;)"/>
    <x v="0"/>
    <x v="2"/>
    <s v="ПС35/6кВ &quot;Закамская&quot; Т-2, 2СШ-6кВ"/>
    <s v="В пролёте опор 21-22 схлёст проводов, из-за обледенения проводов, ремонт не требуется"/>
    <n v="3.4"/>
    <m/>
    <n v="3.4"/>
    <s v="ТЧ"/>
    <s v="нет данных"/>
    <s v="нет данных"/>
    <s v="нет данных"/>
    <s v="нет данных"/>
    <s v="нет данных"/>
    <s v="нет данных"/>
    <s v="нет данных"/>
    <s v="нет данных"/>
    <s v="КП18"/>
    <m/>
    <m/>
    <m/>
    <m/>
    <m/>
    <m/>
  </r>
  <r>
    <x v="0"/>
    <x v="16"/>
    <s v="РН-ЭН"/>
    <x v="0"/>
    <m/>
    <m/>
    <m/>
    <m/>
    <m/>
    <m/>
    <m/>
    <x v="4"/>
    <m/>
    <x v="3"/>
    <x v="8"/>
    <m/>
    <m/>
    <m/>
    <m/>
    <m/>
    <m/>
    <m/>
    <m/>
    <m/>
    <m/>
    <m/>
    <m/>
    <m/>
    <m/>
    <m/>
    <m/>
    <m/>
    <s v="нарушений не было"/>
    <m/>
    <m/>
    <m/>
  </r>
  <r>
    <x v="0"/>
    <x v="16"/>
    <s v="РН-ЭН"/>
    <x v="308"/>
    <m/>
    <m/>
    <m/>
    <m/>
    <m/>
    <m/>
    <m/>
    <x v="4"/>
    <m/>
    <x v="3"/>
    <x v="8"/>
    <m/>
    <m/>
    <m/>
    <m/>
    <m/>
    <m/>
    <m/>
    <m/>
    <m/>
    <m/>
    <m/>
    <m/>
    <m/>
    <m/>
    <m/>
    <m/>
    <m/>
    <s v="Нарушений не было"/>
    <m/>
    <m/>
    <m/>
  </r>
  <r>
    <x v="0"/>
    <x v="16"/>
    <s v="РН-ЭН"/>
    <x v="308"/>
    <m/>
    <m/>
    <m/>
    <m/>
    <m/>
    <m/>
    <m/>
    <x v="4"/>
    <m/>
    <x v="3"/>
    <x v="8"/>
    <m/>
    <m/>
    <m/>
    <m/>
    <m/>
    <m/>
    <m/>
    <m/>
    <m/>
    <m/>
    <m/>
    <m/>
    <m/>
    <m/>
    <m/>
    <m/>
    <m/>
    <s v="нарушений не было"/>
    <m/>
    <m/>
    <m/>
  </r>
  <r>
    <x v="0"/>
    <x v="16"/>
    <s v="РН-ЭН"/>
    <x v="309"/>
    <m/>
    <m/>
    <m/>
    <m/>
    <m/>
    <m/>
    <m/>
    <x v="4"/>
    <m/>
    <x v="3"/>
    <x v="8"/>
    <m/>
    <m/>
    <m/>
    <m/>
    <m/>
    <m/>
    <m/>
    <m/>
    <m/>
    <m/>
    <m/>
    <m/>
    <m/>
    <m/>
    <m/>
    <m/>
    <m/>
    <s v="Нарушений не было"/>
    <m/>
    <m/>
    <m/>
  </r>
  <r>
    <x v="0"/>
    <x v="16"/>
    <s v="РН-ЭН"/>
    <x v="309"/>
    <m/>
    <m/>
    <m/>
    <m/>
    <m/>
    <m/>
    <m/>
    <x v="4"/>
    <m/>
    <x v="3"/>
    <x v="8"/>
    <m/>
    <m/>
    <m/>
    <m/>
    <m/>
    <m/>
    <m/>
    <m/>
    <m/>
    <m/>
    <m/>
    <m/>
    <m/>
    <m/>
    <m/>
    <m/>
    <m/>
    <s v="нарушений не было"/>
    <m/>
    <m/>
    <m/>
  </r>
  <r>
    <x v="0"/>
    <x v="16"/>
    <s v="РН-ЭН"/>
    <x v="310"/>
    <d v="1899-12-30T14:56:00"/>
    <d v="2014-01-12T00:00:00"/>
    <d v="1899-12-30T16:16:00"/>
    <d v="1899-12-30T01:20:00"/>
    <n v="6"/>
    <s v="МФТО"/>
    <s v="АПВН, РПВН"/>
    <x v="2"/>
    <s v="ПС-35/6кВ БКНС-8 ф.1"/>
    <x v="2"/>
    <x v="2"/>
    <s v="ПС-35/6кВ БКНС-8 ф.1"/>
    <s v="Налипание мокрого снега,  падение дерева на провода в пролете опор № 8/31 - 8/32 из-за пределов охранной зоны. Дерево убрали. ВЛ без повреждений. "/>
    <n v="11.7"/>
    <m/>
    <n v="11.7"/>
    <s v="ТЧ"/>
    <n v="1976"/>
    <s v="АС-70"/>
    <s v="нет данных"/>
    <d v="2010-07-22T00:00:00"/>
    <n v="90"/>
    <d v="2014-07-22T00:00:00"/>
    <n v="1"/>
    <d v="2010-07-22T00:00:00"/>
    <s v="КП19"/>
    <m/>
    <m/>
    <m/>
    <m/>
    <m/>
    <m/>
  </r>
  <r>
    <x v="0"/>
    <x v="16"/>
    <s v="РН-ЭН"/>
    <x v="310"/>
    <m/>
    <m/>
    <m/>
    <m/>
    <m/>
    <m/>
    <m/>
    <x v="4"/>
    <m/>
    <x v="3"/>
    <x v="8"/>
    <m/>
    <m/>
    <m/>
    <m/>
    <m/>
    <m/>
    <m/>
    <m/>
    <m/>
    <m/>
    <m/>
    <m/>
    <m/>
    <m/>
    <m/>
    <m/>
    <m/>
    <s v="нарушений не было"/>
    <m/>
    <m/>
    <m/>
  </r>
  <r>
    <x v="0"/>
    <x v="16"/>
    <s v="РН-ЭН"/>
    <x v="30"/>
    <m/>
    <m/>
    <m/>
    <m/>
    <m/>
    <m/>
    <m/>
    <x v="4"/>
    <m/>
    <x v="3"/>
    <x v="8"/>
    <m/>
    <m/>
    <m/>
    <m/>
    <m/>
    <m/>
    <m/>
    <m/>
    <m/>
    <m/>
    <m/>
    <m/>
    <m/>
    <m/>
    <m/>
    <m/>
    <m/>
    <s v="Нарушений не было"/>
    <m/>
    <m/>
    <m/>
  </r>
  <r>
    <x v="0"/>
    <x v="16"/>
    <s v="РН-ЭН"/>
    <x v="30"/>
    <m/>
    <m/>
    <m/>
    <m/>
    <m/>
    <m/>
    <m/>
    <x v="4"/>
    <m/>
    <x v="3"/>
    <x v="8"/>
    <m/>
    <m/>
    <m/>
    <m/>
    <m/>
    <m/>
    <m/>
    <m/>
    <m/>
    <m/>
    <m/>
    <m/>
    <m/>
    <m/>
    <m/>
    <m/>
    <m/>
    <s v="нарушений не было"/>
    <m/>
    <m/>
    <m/>
  </r>
  <r>
    <x v="0"/>
    <x v="16"/>
    <s v="РН-ЭН"/>
    <x v="1"/>
    <d v="1899-12-30T07:19:00"/>
    <d v="2014-01-14T00:00:00"/>
    <d v="1899-12-30T11:02:00"/>
    <d v="1899-12-30T03:47:00"/>
    <n v="26"/>
    <s v="МФТО"/>
    <s v="АПВН, РПВН"/>
    <x v="2"/>
    <s v="ПС-35/6кВ БКНС-6 ф.2"/>
    <x v="2"/>
    <x v="2"/>
    <s v="ПС-35/6кВ БКНС-6 ф.2"/>
    <s v="В пролете опор № 38 - 39 падение  дерева на провода из-за пределов охранной зоны ВЛ-6 кВ. Дерево убрали. ВЛ без повреждений. Ремонт не требуется"/>
    <n v="15.4"/>
    <m/>
    <n v="15.4"/>
    <s v="ТЧ"/>
    <n v="1974"/>
    <s v="АС-70"/>
    <s v="нет данных"/>
    <d v="3013-02-27T00:00:00"/>
    <n v="100"/>
    <d v="3016-02-27T00:00:00"/>
    <n v="0"/>
    <d v="3013-02-27T00:00:00"/>
    <s v="КП19"/>
    <m/>
    <m/>
    <m/>
    <m/>
    <m/>
    <m/>
  </r>
  <r>
    <x v="0"/>
    <x v="16"/>
    <s v="РН-ЭН"/>
    <x v="1"/>
    <m/>
    <m/>
    <m/>
    <m/>
    <m/>
    <m/>
    <m/>
    <x v="4"/>
    <m/>
    <x v="3"/>
    <x v="8"/>
    <m/>
    <m/>
    <m/>
    <m/>
    <m/>
    <m/>
    <m/>
    <m/>
    <m/>
    <m/>
    <m/>
    <m/>
    <m/>
    <m/>
    <m/>
    <m/>
    <m/>
    <s v="нарушений не было"/>
    <m/>
    <m/>
    <m/>
  </r>
  <r>
    <x v="0"/>
    <x v="16"/>
    <s v="РН-ЭН"/>
    <x v="31"/>
    <m/>
    <m/>
    <m/>
    <m/>
    <m/>
    <m/>
    <m/>
    <x v="4"/>
    <m/>
    <x v="3"/>
    <x v="8"/>
    <m/>
    <m/>
    <m/>
    <m/>
    <m/>
    <m/>
    <m/>
    <m/>
    <m/>
    <m/>
    <m/>
    <m/>
    <m/>
    <m/>
    <m/>
    <m/>
    <m/>
    <s v="Нарушений не было"/>
    <m/>
    <m/>
    <m/>
  </r>
  <r>
    <x v="0"/>
    <x v="16"/>
    <s v="РН-ЭН"/>
    <x v="31"/>
    <m/>
    <m/>
    <m/>
    <m/>
    <m/>
    <m/>
    <m/>
    <x v="4"/>
    <m/>
    <x v="3"/>
    <x v="8"/>
    <m/>
    <m/>
    <m/>
    <m/>
    <m/>
    <m/>
    <m/>
    <m/>
    <m/>
    <m/>
    <m/>
    <m/>
    <m/>
    <m/>
    <m/>
    <m/>
    <m/>
    <s v="нарушений не было"/>
    <m/>
    <m/>
    <m/>
  </r>
  <r>
    <x v="0"/>
    <x v="16"/>
    <s v="РН-ЭН"/>
    <x v="32"/>
    <m/>
    <m/>
    <m/>
    <m/>
    <m/>
    <m/>
    <m/>
    <x v="4"/>
    <m/>
    <x v="3"/>
    <x v="8"/>
    <m/>
    <m/>
    <m/>
    <m/>
    <m/>
    <m/>
    <m/>
    <m/>
    <m/>
    <m/>
    <m/>
    <m/>
    <m/>
    <m/>
    <m/>
    <m/>
    <m/>
    <s v="Нарушений не было"/>
    <m/>
    <m/>
    <m/>
  </r>
  <r>
    <x v="0"/>
    <x v="16"/>
    <s v="РН-ЭН"/>
    <x v="32"/>
    <m/>
    <m/>
    <m/>
    <m/>
    <m/>
    <m/>
    <m/>
    <x v="4"/>
    <m/>
    <x v="3"/>
    <x v="8"/>
    <m/>
    <m/>
    <m/>
    <m/>
    <m/>
    <m/>
    <m/>
    <m/>
    <m/>
    <m/>
    <m/>
    <m/>
    <m/>
    <m/>
    <m/>
    <m/>
    <m/>
    <s v="нарушений не было"/>
    <m/>
    <m/>
    <m/>
  </r>
  <r>
    <x v="0"/>
    <x v="16"/>
    <s v="РН-ЭН"/>
    <x v="33"/>
    <d v="1899-12-30T22:07:00"/>
    <d v="2014-01-17T00:00:00"/>
    <d v="1899-12-30T22:07:00"/>
    <d v="1899-12-30T00:00:00"/>
    <n v="14"/>
    <s v="МФТО"/>
    <s v="АПВУ"/>
    <x v="5"/>
    <s v="ВЛ-35кВ &quot;Карсовай-Сергино&quot; (ОАО &quot;Удмуртэнерго&quot;)"/>
    <x v="0"/>
    <x v="2"/>
    <s v="ПС 110/35/10кВ &quot;Карсовай&quot; 2CШ-35, 10кВ (ОАО &quot;Удмуртэнерго&quot;)"/>
    <s v="В пролете опор 105 - 106 схлест проводов из-за падения наледи со снегом."/>
    <m/>
    <n v="11.2"/>
    <n v="11.2"/>
    <s v="ТЧ"/>
    <s v="нет данных"/>
    <s v="нет данных"/>
    <s v="нет данных"/>
    <s v="нет данных"/>
    <s v="нет данных"/>
    <s v="нет данных"/>
    <s v="нет данных"/>
    <s v="нет данных"/>
    <s v="КП18"/>
    <m/>
    <m/>
    <m/>
    <m/>
    <m/>
    <s v="неуч.вр."/>
  </r>
  <r>
    <x v="0"/>
    <x v="16"/>
    <s v="РН-ЭН"/>
    <x v="2"/>
    <m/>
    <m/>
    <m/>
    <m/>
    <m/>
    <m/>
    <m/>
    <x v="4"/>
    <m/>
    <x v="3"/>
    <x v="8"/>
    <m/>
    <m/>
    <m/>
    <m/>
    <m/>
    <m/>
    <m/>
    <m/>
    <m/>
    <m/>
    <m/>
    <m/>
    <m/>
    <m/>
    <m/>
    <m/>
    <m/>
    <s v="Нарушений не было"/>
    <m/>
    <m/>
    <m/>
  </r>
  <r>
    <x v="0"/>
    <x v="16"/>
    <s v="РН-ЭН"/>
    <x v="34"/>
    <m/>
    <m/>
    <m/>
    <m/>
    <m/>
    <m/>
    <m/>
    <x v="4"/>
    <m/>
    <x v="3"/>
    <x v="8"/>
    <m/>
    <m/>
    <m/>
    <m/>
    <m/>
    <m/>
    <m/>
    <m/>
    <m/>
    <m/>
    <m/>
    <m/>
    <m/>
    <m/>
    <m/>
    <m/>
    <m/>
    <s v="Нарушений не было"/>
    <m/>
    <m/>
    <m/>
  </r>
  <r>
    <x v="0"/>
    <x v="16"/>
    <s v="РН-ЭН"/>
    <x v="311"/>
    <m/>
    <m/>
    <m/>
    <m/>
    <m/>
    <m/>
    <m/>
    <x v="4"/>
    <m/>
    <x v="3"/>
    <x v="8"/>
    <m/>
    <m/>
    <m/>
    <m/>
    <m/>
    <m/>
    <m/>
    <m/>
    <m/>
    <m/>
    <m/>
    <m/>
    <m/>
    <m/>
    <m/>
    <m/>
    <m/>
    <s v="Нарушений не было"/>
    <m/>
    <m/>
    <m/>
  </r>
  <r>
    <x v="0"/>
    <x v="16"/>
    <s v="РН-ЭН"/>
    <x v="35"/>
    <m/>
    <m/>
    <m/>
    <m/>
    <m/>
    <m/>
    <m/>
    <x v="4"/>
    <m/>
    <x v="3"/>
    <x v="8"/>
    <m/>
    <m/>
    <m/>
    <m/>
    <m/>
    <m/>
    <m/>
    <m/>
    <m/>
    <m/>
    <m/>
    <m/>
    <m/>
    <m/>
    <m/>
    <m/>
    <m/>
    <s v="Нарушений не было"/>
    <m/>
    <m/>
    <m/>
  </r>
  <r>
    <x v="0"/>
    <x v="16"/>
    <s v="РН-ЭН"/>
    <x v="36"/>
    <m/>
    <m/>
    <m/>
    <m/>
    <m/>
    <m/>
    <m/>
    <x v="4"/>
    <m/>
    <x v="3"/>
    <x v="8"/>
    <m/>
    <m/>
    <m/>
    <m/>
    <m/>
    <m/>
    <m/>
    <m/>
    <m/>
    <m/>
    <m/>
    <m/>
    <m/>
    <m/>
    <m/>
    <m/>
    <m/>
    <s v="Нарушений не было"/>
    <m/>
    <m/>
    <m/>
  </r>
  <r>
    <x v="0"/>
    <x v="16"/>
    <s v="РН-ЭН"/>
    <x v="37"/>
    <m/>
    <m/>
    <m/>
    <m/>
    <m/>
    <m/>
    <m/>
    <x v="4"/>
    <m/>
    <x v="3"/>
    <x v="8"/>
    <m/>
    <m/>
    <m/>
    <m/>
    <m/>
    <m/>
    <m/>
    <m/>
    <m/>
    <m/>
    <m/>
    <m/>
    <m/>
    <m/>
    <m/>
    <m/>
    <m/>
    <s v="Нарушений не было"/>
    <m/>
    <m/>
    <m/>
  </r>
  <r>
    <x v="0"/>
    <x v="16"/>
    <s v="РН-ЭН"/>
    <x v="312"/>
    <m/>
    <m/>
    <m/>
    <m/>
    <m/>
    <m/>
    <m/>
    <x v="4"/>
    <m/>
    <x v="3"/>
    <x v="8"/>
    <m/>
    <m/>
    <m/>
    <m/>
    <m/>
    <m/>
    <m/>
    <m/>
    <m/>
    <m/>
    <m/>
    <m/>
    <m/>
    <m/>
    <m/>
    <m/>
    <m/>
    <s v="Нарушений не было"/>
    <m/>
    <m/>
    <m/>
  </r>
  <r>
    <x v="0"/>
    <x v="16"/>
    <s v="РН-ЭН"/>
    <x v="313"/>
    <m/>
    <m/>
    <m/>
    <m/>
    <m/>
    <m/>
    <m/>
    <x v="4"/>
    <m/>
    <x v="3"/>
    <x v="8"/>
    <m/>
    <m/>
    <m/>
    <m/>
    <m/>
    <m/>
    <m/>
    <m/>
    <m/>
    <m/>
    <m/>
    <m/>
    <m/>
    <m/>
    <m/>
    <m/>
    <m/>
    <s v="Нарушений не было"/>
    <m/>
    <m/>
    <m/>
  </r>
  <r>
    <x v="0"/>
    <x v="16"/>
    <s v="РН-ЭН"/>
    <x v="38"/>
    <m/>
    <m/>
    <m/>
    <m/>
    <m/>
    <m/>
    <m/>
    <x v="4"/>
    <m/>
    <x v="3"/>
    <x v="8"/>
    <m/>
    <m/>
    <m/>
    <m/>
    <m/>
    <m/>
    <m/>
    <m/>
    <m/>
    <m/>
    <m/>
    <m/>
    <m/>
    <m/>
    <m/>
    <m/>
    <m/>
    <s v="Нарушений не было"/>
    <m/>
    <m/>
    <m/>
  </r>
  <r>
    <x v="0"/>
    <x v="16"/>
    <s v="РН-ЭН"/>
    <x v="40"/>
    <m/>
    <m/>
    <m/>
    <m/>
    <m/>
    <m/>
    <m/>
    <x v="4"/>
    <m/>
    <x v="3"/>
    <x v="8"/>
    <m/>
    <m/>
    <m/>
    <m/>
    <m/>
    <m/>
    <m/>
    <m/>
    <m/>
    <m/>
    <m/>
    <m/>
    <m/>
    <m/>
    <m/>
    <m/>
    <m/>
    <s v="Нарушений не было"/>
    <m/>
    <m/>
    <m/>
  </r>
  <r>
    <x v="0"/>
    <x v="16"/>
    <s v="РН-ЭН"/>
    <x v="41"/>
    <m/>
    <m/>
    <m/>
    <m/>
    <m/>
    <m/>
    <m/>
    <x v="4"/>
    <m/>
    <x v="3"/>
    <x v="8"/>
    <m/>
    <m/>
    <m/>
    <m/>
    <m/>
    <m/>
    <m/>
    <m/>
    <m/>
    <m/>
    <m/>
    <m/>
    <m/>
    <m/>
    <m/>
    <m/>
    <m/>
    <s v="Нарушений не было"/>
    <m/>
    <m/>
    <m/>
  </r>
  <r>
    <x v="0"/>
    <x v="16"/>
    <s v="РН-ЭН"/>
    <x v="42"/>
    <m/>
    <m/>
    <m/>
    <m/>
    <m/>
    <m/>
    <m/>
    <x v="4"/>
    <m/>
    <x v="3"/>
    <x v="8"/>
    <m/>
    <m/>
    <m/>
    <m/>
    <m/>
    <m/>
    <m/>
    <m/>
    <m/>
    <m/>
    <m/>
    <m/>
    <m/>
    <m/>
    <m/>
    <m/>
    <m/>
    <s v="Нарушений не было"/>
    <m/>
    <m/>
    <m/>
  </r>
  <r>
    <x v="0"/>
    <x v="16"/>
    <s v="РН-ЭН"/>
    <x v="3"/>
    <m/>
    <m/>
    <m/>
    <m/>
    <m/>
    <m/>
    <m/>
    <x v="4"/>
    <m/>
    <x v="3"/>
    <x v="8"/>
    <m/>
    <m/>
    <m/>
    <m/>
    <m/>
    <m/>
    <m/>
    <m/>
    <m/>
    <m/>
    <m/>
    <m/>
    <m/>
    <m/>
    <m/>
    <m/>
    <m/>
    <s v="Нарушений не было"/>
    <m/>
    <m/>
    <m/>
  </r>
  <r>
    <x v="1"/>
    <x v="16"/>
    <s v="РН-ЭН"/>
    <x v="43"/>
    <m/>
    <m/>
    <m/>
    <m/>
    <m/>
    <m/>
    <m/>
    <x v="4"/>
    <m/>
    <x v="3"/>
    <x v="8"/>
    <m/>
    <m/>
    <m/>
    <m/>
    <m/>
    <m/>
    <m/>
    <m/>
    <m/>
    <m/>
    <m/>
    <m/>
    <m/>
    <m/>
    <m/>
    <m/>
    <m/>
    <s v="Нарушений не было"/>
    <m/>
    <m/>
    <m/>
  </r>
  <r>
    <x v="1"/>
    <x v="16"/>
    <s v="РН-ЭН"/>
    <x v="44"/>
    <m/>
    <m/>
    <m/>
    <m/>
    <m/>
    <m/>
    <m/>
    <x v="4"/>
    <m/>
    <x v="3"/>
    <x v="8"/>
    <m/>
    <m/>
    <m/>
    <m/>
    <m/>
    <m/>
    <m/>
    <m/>
    <m/>
    <m/>
    <m/>
    <m/>
    <m/>
    <m/>
    <m/>
    <m/>
    <m/>
    <s v="Нарушений не было"/>
    <m/>
    <m/>
    <m/>
  </r>
  <r>
    <x v="1"/>
    <x v="16"/>
    <s v="РН-ЭН"/>
    <x v="4"/>
    <m/>
    <m/>
    <m/>
    <m/>
    <m/>
    <m/>
    <m/>
    <x v="4"/>
    <m/>
    <x v="3"/>
    <x v="8"/>
    <m/>
    <m/>
    <m/>
    <m/>
    <m/>
    <m/>
    <m/>
    <m/>
    <m/>
    <m/>
    <m/>
    <m/>
    <m/>
    <m/>
    <m/>
    <m/>
    <m/>
    <s v="Нарушений не было"/>
    <m/>
    <m/>
    <m/>
  </r>
  <r>
    <x v="1"/>
    <x v="16"/>
    <s v="РН-ЭН"/>
    <x v="45"/>
    <d v="1899-12-30T10:45:00"/>
    <d v="2014-02-04T00:00:00"/>
    <d v="1899-12-30T14:05:00"/>
    <d v="1899-12-30T03:20:00"/>
    <n v="7"/>
    <s v="МФТО"/>
    <s v="АПВН, РПВН"/>
    <x v="2"/>
    <s v="ПС 35/6кВ &quot;Мишкино-4&quot; ф-410"/>
    <x v="2"/>
    <x v="2"/>
    <s v="ПС 35/6кВ &quot;Мишкино-4&quot; ф-410"/>
    <s v="В пролете опор № 14 - 15 падение  дерева на провода из-за пределов охранной зоны ВЛ-6 кВ. Дерево убрали. ВЛ без повреждений. Ремонт не требуется"/>
    <n v="4.4000000000000004"/>
    <m/>
    <n v="4.4000000000000004"/>
    <m/>
    <n v="1999"/>
    <s v="АС-70"/>
    <s v="нет данных"/>
    <d v="2012-07-16T00:00:00"/>
    <n v="90"/>
    <d v="2012-07-16T00:00:00"/>
    <n v="0"/>
    <d v="2012-07-16T00:00:00"/>
    <s v="КП19"/>
    <m/>
    <m/>
    <m/>
    <m/>
    <m/>
    <m/>
  </r>
  <r>
    <x v="1"/>
    <x v="16"/>
    <s v="РН-ЭН"/>
    <x v="46"/>
    <m/>
    <m/>
    <m/>
    <m/>
    <m/>
    <m/>
    <m/>
    <x v="4"/>
    <m/>
    <x v="3"/>
    <x v="8"/>
    <m/>
    <m/>
    <m/>
    <m/>
    <m/>
    <m/>
    <m/>
    <m/>
    <m/>
    <m/>
    <m/>
    <m/>
    <m/>
    <m/>
    <m/>
    <m/>
    <m/>
    <s v="Нарушений не было"/>
    <m/>
    <m/>
    <m/>
  </r>
  <r>
    <x v="1"/>
    <x v="16"/>
    <s v="РН-ЭН"/>
    <x v="5"/>
    <m/>
    <m/>
    <m/>
    <m/>
    <m/>
    <m/>
    <m/>
    <x v="4"/>
    <m/>
    <x v="3"/>
    <x v="8"/>
    <m/>
    <m/>
    <m/>
    <m/>
    <m/>
    <m/>
    <m/>
    <m/>
    <m/>
    <m/>
    <m/>
    <m/>
    <m/>
    <m/>
    <m/>
    <m/>
    <m/>
    <s v="Нарушений не было"/>
    <m/>
    <m/>
    <m/>
  </r>
  <r>
    <x v="1"/>
    <x v="16"/>
    <s v="РН-ЭН"/>
    <x v="47"/>
    <m/>
    <m/>
    <m/>
    <m/>
    <m/>
    <m/>
    <m/>
    <x v="4"/>
    <m/>
    <x v="3"/>
    <x v="8"/>
    <m/>
    <m/>
    <m/>
    <m/>
    <m/>
    <m/>
    <m/>
    <m/>
    <m/>
    <m/>
    <m/>
    <m/>
    <m/>
    <m/>
    <m/>
    <m/>
    <m/>
    <s v="Нарушений не было"/>
    <m/>
    <m/>
    <m/>
  </r>
  <r>
    <x v="1"/>
    <x v="16"/>
    <s v="РН-ЭН"/>
    <x v="48"/>
    <m/>
    <m/>
    <m/>
    <m/>
    <m/>
    <m/>
    <m/>
    <x v="4"/>
    <m/>
    <x v="3"/>
    <x v="8"/>
    <m/>
    <m/>
    <m/>
    <m/>
    <m/>
    <m/>
    <m/>
    <m/>
    <m/>
    <m/>
    <m/>
    <m/>
    <m/>
    <m/>
    <m/>
    <m/>
    <m/>
    <s v="Нарушений не было"/>
    <m/>
    <m/>
    <m/>
  </r>
  <r>
    <x v="1"/>
    <x v="16"/>
    <s v="РН-ЭН"/>
    <x v="49"/>
    <m/>
    <m/>
    <m/>
    <m/>
    <m/>
    <m/>
    <m/>
    <x v="4"/>
    <m/>
    <x v="3"/>
    <x v="8"/>
    <m/>
    <m/>
    <m/>
    <m/>
    <m/>
    <m/>
    <m/>
    <m/>
    <m/>
    <m/>
    <m/>
    <m/>
    <m/>
    <m/>
    <m/>
    <m/>
    <m/>
    <s v="Нарушений не было"/>
    <m/>
    <m/>
    <m/>
  </r>
  <r>
    <x v="1"/>
    <x v="16"/>
    <s v="РН-ЭН"/>
    <x v="50"/>
    <m/>
    <m/>
    <m/>
    <m/>
    <m/>
    <m/>
    <m/>
    <x v="4"/>
    <m/>
    <x v="3"/>
    <x v="8"/>
    <m/>
    <m/>
    <m/>
    <m/>
    <m/>
    <m/>
    <m/>
    <m/>
    <m/>
    <m/>
    <m/>
    <m/>
    <m/>
    <m/>
    <m/>
    <m/>
    <m/>
    <s v="Нарушений не было"/>
    <m/>
    <m/>
    <m/>
  </r>
  <r>
    <x v="1"/>
    <x v="16"/>
    <s v="РН-ЭН"/>
    <x v="51"/>
    <m/>
    <m/>
    <m/>
    <m/>
    <m/>
    <m/>
    <m/>
    <x v="4"/>
    <m/>
    <x v="3"/>
    <x v="8"/>
    <m/>
    <m/>
    <m/>
    <m/>
    <m/>
    <m/>
    <m/>
    <m/>
    <m/>
    <m/>
    <m/>
    <m/>
    <m/>
    <m/>
    <m/>
    <m/>
    <m/>
    <s v="Нарушений не было"/>
    <m/>
    <m/>
    <m/>
  </r>
  <r>
    <x v="1"/>
    <x v="16"/>
    <s v="РН-ЭН"/>
    <x v="6"/>
    <m/>
    <m/>
    <m/>
    <m/>
    <m/>
    <m/>
    <m/>
    <x v="4"/>
    <m/>
    <x v="3"/>
    <x v="8"/>
    <m/>
    <m/>
    <m/>
    <m/>
    <m/>
    <m/>
    <m/>
    <m/>
    <m/>
    <m/>
    <m/>
    <m/>
    <m/>
    <m/>
    <m/>
    <m/>
    <m/>
    <s v="Нарушений не было"/>
    <m/>
    <m/>
    <m/>
  </r>
  <r>
    <x v="1"/>
    <x v="16"/>
    <s v="РН-ЭН"/>
    <x v="52"/>
    <m/>
    <m/>
    <m/>
    <m/>
    <m/>
    <m/>
    <m/>
    <x v="4"/>
    <m/>
    <x v="3"/>
    <x v="8"/>
    <m/>
    <m/>
    <m/>
    <m/>
    <m/>
    <m/>
    <m/>
    <m/>
    <m/>
    <m/>
    <m/>
    <m/>
    <m/>
    <m/>
    <m/>
    <m/>
    <m/>
    <s v="Нарушений не было"/>
    <m/>
    <m/>
    <m/>
  </r>
  <r>
    <x v="1"/>
    <x v="16"/>
    <s v="РН-ЭН"/>
    <x v="53"/>
    <m/>
    <m/>
    <m/>
    <m/>
    <m/>
    <m/>
    <m/>
    <x v="4"/>
    <m/>
    <x v="3"/>
    <x v="8"/>
    <m/>
    <m/>
    <m/>
    <m/>
    <m/>
    <m/>
    <m/>
    <m/>
    <m/>
    <m/>
    <m/>
    <m/>
    <m/>
    <m/>
    <m/>
    <m/>
    <m/>
    <s v="Нарушений не было"/>
    <m/>
    <m/>
    <m/>
  </r>
  <r>
    <x v="1"/>
    <x v="16"/>
    <s v="РН-ЭН"/>
    <x v="54"/>
    <d v="1899-12-30T06:34:00"/>
    <d v="2014-02-15T00:00:00"/>
    <d v="1899-12-30T07:55:00"/>
    <d v="1899-12-30T01:21:00"/>
    <n v="9"/>
    <s v="МФТО"/>
    <s v="АПВН, РПВН"/>
    <x v="5"/>
    <s v="ПС 35/6кВ &quot;БКНС-4&quot; ВЛ-6 кВ Ф-14, отпайка на ОАО &quot;Белкамнефть&quot;"/>
    <x v="2"/>
    <x v="2"/>
    <s v="ПС 35/6кВ &quot;БКНС-4&quot; ВЛ-6 кВ Ф-14"/>
    <s v="На отпайке ОАО &quot;Белкамнефть&quot; в пролете опор № 16 - 17 падение  дерева на провода из-за налипания снега. Дерево убрали. ВЛ без повреждений."/>
    <n v="5.0999999999999996"/>
    <m/>
    <n v="5.0999999999999996"/>
    <s v="ТЧ"/>
    <n v="1977"/>
    <s v="АС-70"/>
    <s v="нет данных"/>
    <d v="2012-08-22T00:00:00"/>
    <n v="100"/>
    <d v="2015-08-22T00:00:00"/>
    <n v="0"/>
    <d v="2015-08-22T00:00:00"/>
    <s v="КП18"/>
    <m/>
    <m/>
    <m/>
    <m/>
    <m/>
    <m/>
  </r>
  <r>
    <x v="1"/>
    <x v="16"/>
    <s v="РН-ЭН"/>
    <x v="55"/>
    <d v="1899-12-30T14:45:00"/>
    <d v="2014-02-16T00:00:00"/>
    <d v="1899-12-30T14:50:00"/>
    <d v="1899-12-30T00:05:00"/>
    <n v="99"/>
    <s v="МФТО"/>
    <s v="АПВН, РПВУ"/>
    <x v="2"/>
    <s v="ВЛ-35кВ &quot;Кыква - ГЗУ-12 - БКНС-2&quot;"/>
    <x v="0"/>
    <x v="2"/>
    <s v="ВЛ-35кВ &quot;Кыква - ГЗУ-12 - БКНС-2&quot;"/>
    <s v="В пролете опор  №27-28 падение дерева из-за пределов охранной зоны ВЛ-35кВ &quot;ГЗУ-12 - БКНС-2&quot;. ВЛ без повреждений"/>
    <n v="1.8"/>
    <n v="8.3000000000000007"/>
    <n v="10.100000000000001"/>
    <s v="ТЧ"/>
    <n v="1977"/>
    <s v="АС-70"/>
    <s v="нет данных"/>
    <d v="2012-08-22T00:00:00"/>
    <n v="100"/>
    <d v="2015-08-22T00:00:00"/>
    <n v="0"/>
    <d v="2015-08-22T00:00:00"/>
    <s v="КП19"/>
    <m/>
    <m/>
    <m/>
    <m/>
    <m/>
    <m/>
  </r>
  <r>
    <x v="1"/>
    <x v="16"/>
    <s v="РН-ЭН"/>
    <x v="56"/>
    <m/>
    <m/>
    <m/>
    <m/>
    <m/>
    <m/>
    <m/>
    <x v="4"/>
    <m/>
    <x v="3"/>
    <x v="8"/>
    <m/>
    <m/>
    <m/>
    <m/>
    <m/>
    <m/>
    <m/>
    <m/>
    <m/>
    <m/>
    <m/>
    <m/>
    <m/>
    <m/>
    <m/>
    <m/>
    <m/>
    <s v="Нарушений не было"/>
    <m/>
    <m/>
    <m/>
  </r>
  <r>
    <x v="1"/>
    <x v="16"/>
    <s v="РН-ЭН"/>
    <x v="7"/>
    <m/>
    <m/>
    <m/>
    <m/>
    <m/>
    <m/>
    <m/>
    <x v="4"/>
    <m/>
    <x v="3"/>
    <x v="8"/>
    <m/>
    <m/>
    <m/>
    <m/>
    <m/>
    <m/>
    <m/>
    <m/>
    <m/>
    <m/>
    <m/>
    <m/>
    <m/>
    <m/>
    <m/>
    <m/>
    <m/>
    <s v="Нарушений не было"/>
    <m/>
    <m/>
    <m/>
  </r>
  <r>
    <x v="1"/>
    <x v="16"/>
    <s v="РН-ЭН"/>
    <x v="57"/>
    <m/>
    <m/>
    <m/>
    <m/>
    <m/>
    <m/>
    <m/>
    <x v="4"/>
    <m/>
    <x v="3"/>
    <x v="8"/>
    <m/>
    <m/>
    <m/>
    <m/>
    <m/>
    <m/>
    <m/>
    <m/>
    <m/>
    <m/>
    <m/>
    <m/>
    <m/>
    <m/>
    <m/>
    <m/>
    <m/>
    <s v="Нарушений не было"/>
    <m/>
    <m/>
    <m/>
  </r>
  <r>
    <x v="1"/>
    <x v="16"/>
    <s v="РН-ЭН"/>
    <x v="58"/>
    <m/>
    <m/>
    <m/>
    <m/>
    <m/>
    <m/>
    <m/>
    <x v="4"/>
    <m/>
    <x v="3"/>
    <x v="8"/>
    <m/>
    <m/>
    <m/>
    <m/>
    <m/>
    <m/>
    <m/>
    <m/>
    <m/>
    <m/>
    <m/>
    <m/>
    <m/>
    <m/>
    <m/>
    <m/>
    <m/>
    <s v="Нарушений не было"/>
    <m/>
    <m/>
    <m/>
  </r>
  <r>
    <x v="1"/>
    <x v="16"/>
    <s v="РН-ЭН"/>
    <x v="58"/>
    <m/>
    <m/>
    <m/>
    <m/>
    <m/>
    <m/>
    <m/>
    <x v="4"/>
    <m/>
    <x v="3"/>
    <x v="8"/>
    <m/>
    <m/>
    <m/>
    <m/>
    <m/>
    <m/>
    <m/>
    <m/>
    <m/>
    <m/>
    <m/>
    <m/>
    <m/>
    <m/>
    <m/>
    <m/>
    <m/>
    <s v="Нарушений не было"/>
    <m/>
    <m/>
    <m/>
  </r>
  <r>
    <x v="1"/>
    <x v="16"/>
    <s v="РН-ЭН"/>
    <x v="59"/>
    <m/>
    <m/>
    <m/>
    <m/>
    <m/>
    <m/>
    <m/>
    <x v="4"/>
    <m/>
    <x v="3"/>
    <x v="8"/>
    <m/>
    <m/>
    <m/>
    <m/>
    <m/>
    <m/>
    <m/>
    <m/>
    <m/>
    <m/>
    <m/>
    <m/>
    <m/>
    <m/>
    <m/>
    <m/>
    <m/>
    <s v="Нарушений не было"/>
    <m/>
    <m/>
    <m/>
  </r>
  <r>
    <x v="1"/>
    <x v="16"/>
    <s v="РН-ЭН"/>
    <x v="60"/>
    <m/>
    <m/>
    <m/>
    <m/>
    <m/>
    <m/>
    <m/>
    <x v="4"/>
    <m/>
    <x v="3"/>
    <x v="8"/>
    <m/>
    <m/>
    <m/>
    <m/>
    <m/>
    <m/>
    <m/>
    <m/>
    <m/>
    <m/>
    <m/>
    <m/>
    <m/>
    <m/>
    <m/>
    <m/>
    <m/>
    <s v="Нарушений не было"/>
    <m/>
    <m/>
    <m/>
  </r>
  <r>
    <x v="1"/>
    <x v="16"/>
    <s v="РН-ЭН"/>
    <x v="61"/>
    <m/>
    <m/>
    <m/>
    <m/>
    <m/>
    <m/>
    <m/>
    <x v="4"/>
    <m/>
    <x v="3"/>
    <x v="8"/>
    <m/>
    <m/>
    <m/>
    <m/>
    <m/>
    <m/>
    <m/>
    <m/>
    <m/>
    <m/>
    <m/>
    <m/>
    <m/>
    <m/>
    <m/>
    <m/>
    <m/>
    <s v="Нарушений не было"/>
    <m/>
    <m/>
    <m/>
  </r>
  <r>
    <x v="1"/>
    <x v="16"/>
    <s v="РН-ЭН"/>
    <x v="8"/>
    <d v="1899-12-30T04:08:00"/>
    <d v="2014-02-26T00:00:00"/>
    <d v="1899-12-30T05:18:00"/>
    <d v="1899-12-30T01:10:00"/>
    <n v="6"/>
    <s v="МФТО"/>
    <s v="АПВН, РПВУ"/>
    <x v="2"/>
    <s v="ПС 35/6кВ &quot;БКНС-8&quot; ВЛ-6 кВ Ф-1"/>
    <x v="2"/>
    <x v="2"/>
    <s v="ПС 35/6кВ &quot;БКНС-8&quot; ВЛ-6 кВ Ф-1"/>
    <s v="В пролете опор  №32-33 падение дерева из-за пределов охранной зоны. ВЛ без повреждений"/>
    <n v="3.9"/>
    <m/>
    <n v="3.9"/>
    <s v="ТЧ"/>
    <n v="1976"/>
    <s v="АС-70"/>
    <s v="нет данных"/>
    <d v="2010-07-22T00:00:00"/>
    <n v="80"/>
    <d v="2014-07-22T00:00:00"/>
    <n v="2"/>
    <d v="2010-07-22T00:00:00"/>
    <s v="КП19"/>
    <m/>
    <m/>
    <m/>
    <m/>
    <m/>
    <m/>
  </r>
  <r>
    <x v="2"/>
    <x v="16"/>
    <s v="РН-ЭН"/>
    <x v="62"/>
    <d v="1899-12-30T20:05:00"/>
    <d v="2014-03-06T00:00:00"/>
    <d v="1899-12-30T03:15:00"/>
    <d v="1899-12-30T07:10:00"/>
    <n v="16"/>
    <s v="МФТО"/>
    <s v="АПВН, РПВН"/>
    <x v="1"/>
    <s v="ПС 220/110/35/6кВ &quot;Сива&quot; ВЛ-6кВ Ф-18, Ф-26"/>
    <x v="2"/>
    <x v="2"/>
    <s v="РУ-6кВ &quot;Черепановка&quot; 1 и 2 с.ш. 6 кВ (Ф-3, 9, 10)"/>
    <s v="В пролете опор №43-47 самосвал &quot;Спецгазавтотранс&quot;поднятым кузовом порвал провода ВЛ-6кВ, сорваны изоляторы, погнуты траверсы. Восстановлены провода в пролете опор №43-47, заменены изоляторы 12шт., выправлены траверсы 4 шт. На ВЛ-6 кВ Ф-18 сломана опора №47, сорваны изоляторы  восстановительные работы перенесены на 06.03.14, РУ-6 кВ Черепановка запитали от ВЛ-6 кВ Ф-26 ПС Сива"/>
    <n v="31.3"/>
    <m/>
    <n v="31.3"/>
    <s v="ТЧ"/>
    <n v="2001"/>
    <s v="АС-95"/>
    <s v="нет данных"/>
    <d v="2013-09-26T00:00:00"/>
    <n v="100"/>
    <d v="2016-09-26T00:00:00"/>
    <n v="0"/>
    <d v="2013-09-26T00:00:00"/>
    <s v="КП20"/>
    <m/>
    <m/>
    <m/>
    <m/>
    <s v="с"/>
    <m/>
  </r>
  <r>
    <x v="2"/>
    <x v="16"/>
    <s v="РН-ЭН"/>
    <x v="63"/>
    <m/>
    <m/>
    <m/>
    <m/>
    <m/>
    <m/>
    <m/>
    <x v="4"/>
    <m/>
    <x v="3"/>
    <x v="8"/>
    <m/>
    <m/>
    <m/>
    <m/>
    <m/>
    <m/>
    <m/>
    <m/>
    <m/>
    <m/>
    <m/>
    <m/>
    <m/>
    <m/>
    <m/>
    <m/>
    <m/>
    <s v="Нарушений не было"/>
    <m/>
    <m/>
    <m/>
  </r>
  <r>
    <x v="2"/>
    <x v="16"/>
    <s v="РН-ЭН"/>
    <x v="64"/>
    <m/>
    <m/>
    <m/>
    <m/>
    <m/>
    <m/>
    <m/>
    <x v="4"/>
    <m/>
    <x v="3"/>
    <x v="8"/>
    <m/>
    <m/>
    <m/>
    <m/>
    <m/>
    <m/>
    <m/>
    <m/>
    <m/>
    <m/>
    <m/>
    <m/>
    <m/>
    <m/>
    <m/>
    <m/>
    <m/>
    <s v="Нарушений не было"/>
    <m/>
    <m/>
    <m/>
  </r>
  <r>
    <x v="2"/>
    <x v="16"/>
    <s v="РН-ЭН"/>
    <x v="65"/>
    <m/>
    <m/>
    <m/>
    <m/>
    <m/>
    <m/>
    <m/>
    <x v="4"/>
    <m/>
    <x v="3"/>
    <x v="8"/>
    <m/>
    <m/>
    <m/>
    <m/>
    <m/>
    <m/>
    <m/>
    <m/>
    <m/>
    <m/>
    <m/>
    <m/>
    <m/>
    <m/>
    <m/>
    <m/>
    <m/>
    <s v="Нарушений не было"/>
    <m/>
    <m/>
    <m/>
  </r>
  <r>
    <x v="2"/>
    <x v="16"/>
    <s v="РН-ЭН"/>
    <x v="66"/>
    <m/>
    <m/>
    <m/>
    <m/>
    <m/>
    <m/>
    <m/>
    <x v="4"/>
    <m/>
    <x v="3"/>
    <x v="8"/>
    <m/>
    <m/>
    <m/>
    <m/>
    <m/>
    <m/>
    <m/>
    <m/>
    <m/>
    <m/>
    <m/>
    <m/>
    <m/>
    <m/>
    <m/>
    <m/>
    <m/>
    <s v="Нарушений не было"/>
    <m/>
    <m/>
    <m/>
  </r>
  <r>
    <x v="2"/>
    <x v="16"/>
    <s v="РН-ЭН"/>
    <x v="67"/>
    <m/>
    <m/>
    <m/>
    <m/>
    <m/>
    <m/>
    <m/>
    <x v="4"/>
    <m/>
    <x v="3"/>
    <x v="8"/>
    <m/>
    <m/>
    <m/>
    <m/>
    <m/>
    <m/>
    <m/>
    <m/>
    <m/>
    <m/>
    <m/>
    <m/>
    <m/>
    <m/>
    <m/>
    <m/>
    <m/>
    <s v="Нарушений не было"/>
    <m/>
    <m/>
    <m/>
  </r>
  <r>
    <x v="2"/>
    <x v="16"/>
    <s v="РН-ЭН"/>
    <x v="68"/>
    <m/>
    <m/>
    <m/>
    <m/>
    <m/>
    <m/>
    <m/>
    <x v="4"/>
    <m/>
    <x v="3"/>
    <x v="8"/>
    <m/>
    <m/>
    <m/>
    <m/>
    <m/>
    <m/>
    <m/>
    <m/>
    <m/>
    <m/>
    <m/>
    <m/>
    <m/>
    <m/>
    <m/>
    <m/>
    <m/>
    <s v="Нарушений не было"/>
    <m/>
    <m/>
    <m/>
  </r>
  <r>
    <x v="2"/>
    <x v="16"/>
    <s v="РН-ЭН"/>
    <x v="69"/>
    <m/>
    <m/>
    <m/>
    <m/>
    <m/>
    <m/>
    <m/>
    <x v="4"/>
    <m/>
    <x v="3"/>
    <x v="8"/>
    <m/>
    <m/>
    <m/>
    <m/>
    <m/>
    <m/>
    <m/>
    <m/>
    <m/>
    <m/>
    <m/>
    <m/>
    <m/>
    <m/>
    <m/>
    <m/>
    <m/>
    <s v="Нарушений не было"/>
    <m/>
    <m/>
    <m/>
  </r>
  <r>
    <x v="2"/>
    <x v="16"/>
    <s v="РН-ЭН"/>
    <x v="70"/>
    <m/>
    <m/>
    <m/>
    <m/>
    <m/>
    <m/>
    <m/>
    <x v="4"/>
    <m/>
    <x v="3"/>
    <x v="8"/>
    <m/>
    <m/>
    <m/>
    <m/>
    <m/>
    <m/>
    <m/>
    <m/>
    <m/>
    <m/>
    <m/>
    <m/>
    <m/>
    <m/>
    <m/>
    <m/>
    <m/>
    <s v="Нарушений не было"/>
    <m/>
    <m/>
    <m/>
  </r>
  <r>
    <x v="2"/>
    <x v="16"/>
    <s v="РН-ЭН"/>
    <x v="71"/>
    <d v="1899-12-30T05:53:00"/>
    <d v="2014-03-14T00:00:00"/>
    <d v="1899-12-30T05:55:00"/>
    <d v="1899-12-30T00:02:00"/>
    <n v="52"/>
    <s v="МФТО"/>
    <s v="АПВН, РПВУ"/>
    <x v="5"/>
    <s v="ВЛ-35кВ&quot;Сива-Кивара&quot;  (ОАО &quot;Удмуртэнерго&quot;)"/>
    <x v="0"/>
    <x v="2"/>
    <s v="ВЛ-35кВ&quot;Сива-Кивара&quot;  (ОАО &quot;Удмуртэнерго&quot;)"/>
    <s v="Причина выясняется."/>
    <m/>
    <n v="21.4"/>
    <n v="21.4"/>
    <s v="ТЧ"/>
    <s v="нет данных"/>
    <s v="нет данных"/>
    <s v="нет данных"/>
    <s v="нет данных"/>
    <s v="нет данных"/>
    <s v="нет данных"/>
    <s v="нет данных"/>
    <s v="нет данных"/>
    <s v="КП18"/>
    <m/>
    <m/>
    <m/>
    <m/>
    <m/>
    <m/>
  </r>
  <r>
    <x v="2"/>
    <x v="16"/>
    <s v="РН-ЭН"/>
    <x v="72"/>
    <m/>
    <m/>
    <m/>
    <m/>
    <m/>
    <m/>
    <m/>
    <x v="4"/>
    <m/>
    <x v="3"/>
    <x v="8"/>
    <m/>
    <m/>
    <m/>
    <m/>
    <m/>
    <m/>
    <m/>
    <m/>
    <m/>
    <m/>
    <m/>
    <m/>
    <m/>
    <m/>
    <m/>
    <m/>
    <m/>
    <s v="Нарушений не было"/>
    <m/>
    <m/>
    <m/>
  </r>
  <r>
    <x v="2"/>
    <x v="16"/>
    <s v="РН-ЭН"/>
    <x v="73"/>
    <d v="1899-12-30T13:26:00"/>
    <d v="2014-03-16T00:00:00"/>
    <d v="1899-12-30T21:17:00"/>
    <d v="1899-12-30T07:51:00"/>
    <n v="19"/>
    <s v="МФТО"/>
    <s v="АПВН, РПВН"/>
    <x v="2"/>
    <s v="ПС 110/35/6кВ &quot;Сива&quot; ВЛ-6кВ ф-20"/>
    <x v="2"/>
    <x v="2"/>
    <s v="ПС 110/35/6кВ &quot;Сива&quot; ВЛ-6кВ ф-20"/>
    <s v="В пролёте опор №30-31 падение дерева на провода из-за пределов охр. зоны ВЛ. Оп.№27, №30 загнуты, в прол. оп.№25-36 обрыв проводов, разбиты изол., загнуты траверсы. В пролете опор №39-40 падение дерева на провода ВЛ, пролеты опор №38-40 порваны провода."/>
    <n v="42"/>
    <m/>
    <n v="42"/>
    <s v="ТЧ"/>
    <n v="1979"/>
    <s v="АС-50"/>
    <s v="нет данных"/>
    <d v="2011-08-03T00:00:00"/>
    <n v="90"/>
    <d v="2014-08-03T00:00:00"/>
    <n v="0"/>
    <d v="2011-08-03T00:00:00"/>
    <s v="КП19"/>
    <m/>
    <m/>
    <m/>
    <m/>
    <m/>
    <m/>
  </r>
  <r>
    <x v="2"/>
    <x v="16"/>
    <s v="РН-ЭН"/>
    <x v="73"/>
    <d v="1899-12-30T21:17:00"/>
    <m/>
    <m/>
    <m/>
    <m/>
    <m/>
    <m/>
    <x v="5"/>
    <s v="ПС 110/35/6кВ &quot;Сива&quot; МВ-6кВ ф-20"/>
    <x v="1"/>
    <x v="0"/>
    <s v="ПС 110/35/6кВ &quot;Сива&quot; МВ-6кВ ф-20"/>
    <s v="Неисправность МВ-6кВ ф-20, требуется замена. Резерва на ПС &quot;Сива&quot; нет. "/>
    <n v="60.7"/>
    <m/>
    <n v="60.7"/>
    <s v="В"/>
    <s v="нет данных"/>
    <s v="нет данных"/>
    <s v="нет данных"/>
    <s v="нет данных"/>
    <s v="нет данных"/>
    <s v="нет данных"/>
    <s v="нет данных"/>
    <s v="нет данных"/>
    <s v="КП18"/>
    <m/>
    <m/>
    <s v="потери переходящие на стороннюю организацию."/>
    <m/>
    <m/>
    <m/>
  </r>
  <r>
    <x v="2"/>
    <x v="16"/>
    <s v="РН-ЭН"/>
    <x v="74"/>
    <d v="1899-12-30T05:20:00"/>
    <d v="2014-03-17T00:00:00"/>
    <d v="1899-12-30T10:03:00"/>
    <d v="1899-12-30T04:43:00"/>
    <n v="17"/>
    <s v="МФТО"/>
    <s v="АПВН, РПВН"/>
    <x v="2"/>
    <s v="ПС 35/6кВ &quot;БКНС-5&quot; ВЛ-6кВ ф-25"/>
    <x v="2"/>
    <x v="2"/>
    <s v="ПС 35/6кВ &quot;БКНС-5&quot; ВЛ-6кВ ф-25"/>
    <s v="В пролете опор  №114-115 падение дерева из-за пределов охранной зоны. ВЛ без повреждений"/>
    <n v="17.100000000000001"/>
    <m/>
    <n v="17.100000000000001"/>
    <s v="ТЧ"/>
    <n v="1974"/>
    <s v="АС-70"/>
    <s v="нет данных"/>
    <d v="2012-07-06T00:00:00"/>
    <n v="100"/>
    <d v="2015-07-06T00:00:00"/>
    <n v="0"/>
    <d v="2012-07-06T00:00:00"/>
    <s v="КП19"/>
    <m/>
    <m/>
    <m/>
    <m/>
    <m/>
    <m/>
  </r>
  <r>
    <x v="2"/>
    <x v="16"/>
    <s v="РН-ЭН"/>
    <x v="75"/>
    <m/>
    <m/>
    <m/>
    <m/>
    <m/>
    <m/>
    <m/>
    <x v="4"/>
    <m/>
    <x v="3"/>
    <x v="8"/>
    <m/>
    <m/>
    <m/>
    <m/>
    <m/>
    <m/>
    <m/>
    <m/>
    <m/>
    <m/>
    <m/>
    <m/>
    <m/>
    <m/>
    <m/>
    <m/>
    <m/>
    <s v="Нарушений не было"/>
    <m/>
    <m/>
    <m/>
  </r>
  <r>
    <x v="2"/>
    <x v="16"/>
    <s v="РН-ЭН"/>
    <x v="76"/>
    <m/>
    <m/>
    <m/>
    <m/>
    <m/>
    <m/>
    <m/>
    <x v="4"/>
    <m/>
    <x v="3"/>
    <x v="8"/>
    <m/>
    <m/>
    <m/>
    <m/>
    <m/>
    <m/>
    <m/>
    <m/>
    <m/>
    <m/>
    <m/>
    <m/>
    <m/>
    <m/>
    <m/>
    <m/>
    <m/>
    <s v="Нарушений не было"/>
    <m/>
    <m/>
    <m/>
  </r>
  <r>
    <x v="2"/>
    <x v="16"/>
    <s v="РН-ЭН"/>
    <x v="77"/>
    <m/>
    <m/>
    <m/>
    <m/>
    <m/>
    <m/>
    <m/>
    <x v="4"/>
    <m/>
    <x v="3"/>
    <x v="8"/>
    <m/>
    <m/>
    <m/>
    <m/>
    <m/>
    <m/>
    <m/>
    <m/>
    <m/>
    <m/>
    <m/>
    <m/>
    <m/>
    <m/>
    <m/>
    <m/>
    <m/>
    <s v="Нарушений не было"/>
    <m/>
    <m/>
    <m/>
  </r>
  <r>
    <x v="2"/>
    <x v="16"/>
    <s v="РН-ЭН"/>
    <x v="78"/>
    <m/>
    <m/>
    <m/>
    <m/>
    <m/>
    <m/>
    <m/>
    <x v="4"/>
    <m/>
    <x v="3"/>
    <x v="8"/>
    <m/>
    <m/>
    <m/>
    <m/>
    <m/>
    <m/>
    <m/>
    <m/>
    <m/>
    <m/>
    <m/>
    <m/>
    <m/>
    <m/>
    <m/>
    <m/>
    <m/>
    <s v="Нарушений не было"/>
    <m/>
    <m/>
    <m/>
  </r>
  <r>
    <x v="2"/>
    <x v="16"/>
    <s v="РН-ЭН"/>
    <x v="9"/>
    <m/>
    <m/>
    <m/>
    <m/>
    <m/>
    <m/>
    <m/>
    <x v="4"/>
    <m/>
    <x v="3"/>
    <x v="8"/>
    <m/>
    <m/>
    <m/>
    <m/>
    <m/>
    <m/>
    <m/>
    <m/>
    <m/>
    <m/>
    <m/>
    <m/>
    <m/>
    <m/>
    <m/>
    <m/>
    <m/>
    <s v="Нарушений не было"/>
    <m/>
    <m/>
    <m/>
  </r>
  <r>
    <x v="2"/>
    <x v="16"/>
    <s v="РН-ЭН"/>
    <x v="79"/>
    <m/>
    <m/>
    <m/>
    <m/>
    <m/>
    <m/>
    <m/>
    <x v="4"/>
    <m/>
    <x v="3"/>
    <x v="8"/>
    <m/>
    <m/>
    <m/>
    <m/>
    <m/>
    <m/>
    <m/>
    <m/>
    <m/>
    <m/>
    <m/>
    <m/>
    <m/>
    <m/>
    <m/>
    <m/>
    <m/>
    <s v="Нарушений не было"/>
    <m/>
    <m/>
    <m/>
  </r>
  <r>
    <x v="2"/>
    <x v="16"/>
    <s v="РН-ЭН"/>
    <x v="80"/>
    <d v="1899-12-30T11:39:00"/>
    <d v="2014-03-24T00:00:00"/>
    <d v="1899-12-30T18:04:00"/>
    <d v="1899-12-30T06:43:00"/>
    <n v="88"/>
    <s v="1ст. ЗЗ"/>
    <s v="АПВН, РПВН"/>
    <x v="5"/>
    <s v="ВЛ-110кВ &quot;Звездная-Карсовай&quot;"/>
    <x v="1"/>
    <x v="2"/>
    <s v="ПС 110/10кВ &quot;Пызеп&quot;,                   ПС 110/35/10кВ &quot;Карсовай&quot; (ОАО &quot;Удмуртэнерго&quot;)"/>
    <s v="ПС 110/35/10 &quot;Карсовай&quot; запитали от ВЛ-35 кВ &quot;Кестым - Бурино - Наговицино - Карсовай&quot; в 12:16. На ВЛ-110 Звездная - Карсовай (ОАО &quot;Удмуртэнерго&quot;) в пролёте опор №35-36 падение дерева на ВЛ. Дерево убрали, ВЛ без поврежднний, включили в работу в 18:04 (запитали ПС 110/10 &quot;Пызеп&quot;)."/>
    <n v="91"/>
    <m/>
    <n v="91"/>
    <s v="ТЧ"/>
    <s v="нет данных"/>
    <s v="нет данных"/>
    <s v="нет данных"/>
    <s v="нет данных"/>
    <s v="нет данных"/>
    <s v="нет данных"/>
    <s v="нет данных"/>
    <s v="нет данных"/>
    <s v="КП18"/>
    <m/>
    <m/>
    <m/>
    <m/>
    <m/>
    <m/>
  </r>
  <r>
    <x v="2"/>
    <x v="16"/>
    <s v="РН-ЭН"/>
    <x v="10"/>
    <m/>
    <m/>
    <m/>
    <m/>
    <m/>
    <m/>
    <m/>
    <x v="4"/>
    <m/>
    <x v="3"/>
    <x v="8"/>
    <m/>
    <m/>
    <m/>
    <m/>
    <m/>
    <m/>
    <m/>
    <m/>
    <m/>
    <m/>
    <m/>
    <m/>
    <m/>
    <m/>
    <m/>
    <m/>
    <m/>
    <s v="Нарушений не было"/>
    <m/>
    <m/>
    <m/>
  </r>
  <r>
    <x v="2"/>
    <x v="16"/>
    <s v="РН-ЭН"/>
    <x v="81"/>
    <m/>
    <m/>
    <m/>
    <m/>
    <m/>
    <m/>
    <m/>
    <x v="4"/>
    <m/>
    <x v="3"/>
    <x v="8"/>
    <m/>
    <m/>
    <m/>
    <m/>
    <m/>
    <m/>
    <m/>
    <m/>
    <m/>
    <m/>
    <m/>
    <m/>
    <m/>
    <m/>
    <m/>
    <m/>
    <m/>
    <s v="Нарушений не было"/>
    <m/>
    <m/>
    <m/>
  </r>
  <r>
    <x v="2"/>
    <x v="16"/>
    <s v="РН-ЭН"/>
    <x v="82"/>
    <m/>
    <m/>
    <m/>
    <m/>
    <m/>
    <m/>
    <m/>
    <x v="4"/>
    <m/>
    <x v="3"/>
    <x v="8"/>
    <m/>
    <m/>
    <m/>
    <m/>
    <m/>
    <m/>
    <m/>
    <m/>
    <m/>
    <m/>
    <m/>
    <m/>
    <m/>
    <m/>
    <m/>
    <m/>
    <m/>
    <s v="Нарушений не было"/>
    <m/>
    <m/>
    <m/>
  </r>
  <r>
    <x v="2"/>
    <x v="16"/>
    <s v="РН-ЭН"/>
    <x v="83"/>
    <m/>
    <m/>
    <m/>
    <m/>
    <m/>
    <m/>
    <m/>
    <x v="4"/>
    <m/>
    <x v="3"/>
    <x v="8"/>
    <m/>
    <m/>
    <m/>
    <m/>
    <m/>
    <m/>
    <m/>
    <m/>
    <m/>
    <m/>
    <m/>
    <m/>
    <m/>
    <m/>
    <m/>
    <m/>
    <m/>
    <s v="Нарушений не было"/>
    <m/>
    <m/>
    <m/>
  </r>
  <r>
    <x v="2"/>
    <x v="16"/>
    <s v="РН-ЭН"/>
    <x v="84"/>
    <m/>
    <m/>
    <m/>
    <m/>
    <m/>
    <m/>
    <m/>
    <x v="4"/>
    <m/>
    <x v="3"/>
    <x v="8"/>
    <m/>
    <m/>
    <m/>
    <m/>
    <m/>
    <m/>
    <m/>
    <m/>
    <m/>
    <m/>
    <m/>
    <m/>
    <m/>
    <m/>
    <m/>
    <m/>
    <m/>
    <s v="Нарушений не было"/>
    <m/>
    <m/>
    <m/>
  </r>
  <r>
    <x v="2"/>
    <x v="16"/>
    <s v="РН-ЭН"/>
    <x v="85"/>
    <m/>
    <m/>
    <m/>
    <m/>
    <m/>
    <m/>
    <m/>
    <x v="4"/>
    <m/>
    <x v="3"/>
    <x v="8"/>
    <m/>
    <m/>
    <m/>
    <m/>
    <m/>
    <m/>
    <m/>
    <m/>
    <m/>
    <m/>
    <m/>
    <m/>
    <m/>
    <m/>
    <m/>
    <m/>
    <m/>
    <s v="Нарушений не было"/>
    <m/>
    <m/>
    <m/>
  </r>
  <r>
    <x v="2"/>
    <x v="16"/>
    <s v="РН-ЭН"/>
    <x v="86"/>
    <m/>
    <m/>
    <m/>
    <m/>
    <m/>
    <m/>
    <m/>
    <x v="4"/>
    <m/>
    <x v="3"/>
    <x v="8"/>
    <m/>
    <m/>
    <m/>
    <m/>
    <m/>
    <m/>
    <m/>
    <m/>
    <m/>
    <m/>
    <m/>
    <m/>
    <m/>
    <m/>
    <m/>
    <m/>
    <m/>
    <s v="Нарушений не было"/>
    <m/>
    <m/>
    <m/>
  </r>
  <r>
    <x v="3"/>
    <x v="16"/>
    <s v="РН-ЭН"/>
    <x v="11"/>
    <m/>
    <m/>
    <m/>
    <m/>
    <m/>
    <m/>
    <m/>
    <x v="4"/>
    <m/>
    <x v="3"/>
    <x v="8"/>
    <m/>
    <m/>
    <m/>
    <m/>
    <m/>
    <m/>
    <m/>
    <m/>
    <m/>
    <m/>
    <m/>
    <m/>
    <m/>
    <m/>
    <m/>
    <m/>
    <m/>
    <s v="Нарушений не было"/>
    <m/>
    <m/>
    <m/>
  </r>
  <r>
    <x v="3"/>
    <x v="16"/>
    <s v="РН-ЭН"/>
    <x v="87"/>
    <m/>
    <m/>
    <m/>
    <m/>
    <m/>
    <m/>
    <m/>
    <x v="4"/>
    <m/>
    <x v="3"/>
    <x v="8"/>
    <m/>
    <m/>
    <m/>
    <m/>
    <m/>
    <m/>
    <m/>
    <m/>
    <m/>
    <m/>
    <m/>
    <m/>
    <m/>
    <m/>
    <m/>
    <m/>
    <m/>
    <s v="Нарушений не было"/>
    <m/>
    <m/>
    <m/>
  </r>
  <r>
    <x v="3"/>
    <x v="16"/>
    <s v="РН-ЭН"/>
    <x v="88"/>
    <m/>
    <m/>
    <m/>
    <m/>
    <m/>
    <m/>
    <m/>
    <x v="4"/>
    <m/>
    <x v="3"/>
    <x v="8"/>
    <m/>
    <m/>
    <m/>
    <m/>
    <m/>
    <m/>
    <m/>
    <m/>
    <m/>
    <m/>
    <m/>
    <m/>
    <m/>
    <m/>
    <m/>
    <m/>
    <m/>
    <s v="Нарушений не было"/>
    <m/>
    <m/>
    <m/>
  </r>
  <r>
    <x v="3"/>
    <x v="16"/>
    <s v="РН-ЭН"/>
    <x v="89"/>
    <m/>
    <m/>
    <m/>
    <m/>
    <m/>
    <m/>
    <m/>
    <x v="4"/>
    <m/>
    <x v="3"/>
    <x v="8"/>
    <m/>
    <m/>
    <m/>
    <m/>
    <m/>
    <m/>
    <m/>
    <m/>
    <m/>
    <m/>
    <m/>
    <m/>
    <m/>
    <m/>
    <m/>
    <m/>
    <m/>
    <s v="Нарушений не было"/>
    <m/>
    <m/>
    <m/>
  </r>
  <r>
    <x v="3"/>
    <x v="16"/>
    <s v="РН-ЭН"/>
    <x v="90"/>
    <m/>
    <m/>
    <m/>
    <m/>
    <m/>
    <m/>
    <m/>
    <x v="4"/>
    <m/>
    <x v="3"/>
    <x v="8"/>
    <m/>
    <m/>
    <m/>
    <m/>
    <m/>
    <m/>
    <m/>
    <m/>
    <m/>
    <m/>
    <m/>
    <m/>
    <m/>
    <m/>
    <m/>
    <m/>
    <m/>
    <s v="Нарушений не было"/>
    <m/>
    <m/>
    <m/>
  </r>
  <r>
    <x v="3"/>
    <x v="16"/>
    <s v="РН-ЭН"/>
    <x v="91"/>
    <m/>
    <m/>
    <m/>
    <m/>
    <m/>
    <m/>
    <m/>
    <x v="4"/>
    <m/>
    <x v="3"/>
    <x v="8"/>
    <m/>
    <m/>
    <m/>
    <m/>
    <m/>
    <m/>
    <m/>
    <m/>
    <m/>
    <m/>
    <m/>
    <m/>
    <m/>
    <m/>
    <m/>
    <m/>
    <m/>
    <s v="Нарушений не было"/>
    <m/>
    <m/>
    <m/>
  </r>
  <r>
    <x v="3"/>
    <x v="16"/>
    <s v="РН-ЭН"/>
    <x v="92"/>
    <d v="1899-12-30T10:08:00"/>
    <d v="2014-04-07T00:00:00"/>
    <d v="1899-12-30T10:21:00"/>
    <d v="1899-12-30T00:13:00"/>
    <n v="11"/>
    <s v="ДЗШ"/>
    <s v="АПВН, РПВУ"/>
    <x v="5"/>
    <s v="ПС 220/110/10 &quot;Комсомольская&quot; II С.Ш. 110кВ"/>
    <x v="1"/>
    <x v="0"/>
    <s v="ПС 220/110/10 &quot;Комсомольская&quot; II С.Ш. 110кВ"/>
    <s v=" На ПС 220/110/10 &quot;Комсомольская&quot; - падение колонки изолятора ф.В на ШР-1-110кВ&quot;Кыква-2&quot;(ПС 110/35/10&quot;Зура, &quot;ПС 35/6&quot;Лоза&quot;, ПС 35/10&quot;Лоза-Люк&quot;, ПС 110/35/6 &quot;Башмаково&quot;, ПС 35/6 &quot;Менил&quot; - работа АВР 35/6кВ успешно  )"/>
    <m/>
    <n v="2.9"/>
    <n v="2.9"/>
    <s v="И"/>
    <m/>
    <m/>
    <m/>
    <m/>
    <m/>
    <m/>
    <m/>
    <m/>
    <s v="КП18"/>
    <m/>
    <m/>
    <m/>
    <m/>
    <m/>
    <m/>
  </r>
  <r>
    <x v="3"/>
    <x v="16"/>
    <s v="РН-ЭН"/>
    <x v="93"/>
    <m/>
    <m/>
    <m/>
    <m/>
    <m/>
    <m/>
    <m/>
    <x v="4"/>
    <m/>
    <x v="3"/>
    <x v="8"/>
    <m/>
    <m/>
    <m/>
    <m/>
    <m/>
    <m/>
    <m/>
    <m/>
    <m/>
    <m/>
    <m/>
    <m/>
    <m/>
    <m/>
    <m/>
    <m/>
    <m/>
    <s v="Нарушений не было"/>
    <m/>
    <m/>
    <m/>
  </r>
  <r>
    <x v="3"/>
    <x v="16"/>
    <s v="РН-ЭН"/>
    <x v="94"/>
    <m/>
    <m/>
    <m/>
    <m/>
    <m/>
    <m/>
    <m/>
    <x v="4"/>
    <m/>
    <x v="3"/>
    <x v="8"/>
    <m/>
    <m/>
    <m/>
    <m/>
    <m/>
    <m/>
    <m/>
    <m/>
    <m/>
    <m/>
    <m/>
    <m/>
    <m/>
    <m/>
    <m/>
    <m/>
    <m/>
    <s v="Нарушений не было"/>
    <m/>
    <m/>
    <m/>
  </r>
  <r>
    <x v="3"/>
    <x v="16"/>
    <s v="РН-ЭН"/>
    <x v="95"/>
    <m/>
    <m/>
    <m/>
    <m/>
    <m/>
    <m/>
    <m/>
    <x v="4"/>
    <m/>
    <x v="3"/>
    <x v="8"/>
    <m/>
    <m/>
    <m/>
    <m/>
    <m/>
    <m/>
    <m/>
    <m/>
    <m/>
    <m/>
    <m/>
    <m/>
    <m/>
    <m/>
    <m/>
    <m/>
    <m/>
    <s v="Нарушений не было"/>
    <m/>
    <m/>
    <m/>
  </r>
  <r>
    <x v="3"/>
    <x v="16"/>
    <s v="РН-ЭН"/>
    <x v="96"/>
    <m/>
    <m/>
    <m/>
    <m/>
    <m/>
    <m/>
    <m/>
    <x v="4"/>
    <m/>
    <x v="3"/>
    <x v="8"/>
    <m/>
    <m/>
    <m/>
    <m/>
    <m/>
    <m/>
    <m/>
    <m/>
    <m/>
    <m/>
    <m/>
    <m/>
    <m/>
    <m/>
    <m/>
    <m/>
    <m/>
    <s v="Нарушений не было"/>
    <m/>
    <m/>
    <m/>
  </r>
  <r>
    <x v="3"/>
    <x v="16"/>
    <s v="РН-ЭН"/>
    <x v="97"/>
    <m/>
    <m/>
    <m/>
    <m/>
    <m/>
    <m/>
    <m/>
    <x v="4"/>
    <m/>
    <x v="3"/>
    <x v="8"/>
    <m/>
    <m/>
    <m/>
    <m/>
    <m/>
    <m/>
    <m/>
    <m/>
    <m/>
    <m/>
    <m/>
    <m/>
    <m/>
    <m/>
    <m/>
    <m/>
    <m/>
    <s v="Нарушений не было"/>
    <m/>
    <m/>
    <m/>
  </r>
  <r>
    <x v="3"/>
    <x v="16"/>
    <s v="РН-ЭН"/>
    <x v="98"/>
    <m/>
    <m/>
    <m/>
    <m/>
    <m/>
    <m/>
    <m/>
    <x v="4"/>
    <m/>
    <x v="3"/>
    <x v="8"/>
    <m/>
    <m/>
    <m/>
    <m/>
    <m/>
    <m/>
    <m/>
    <m/>
    <m/>
    <m/>
    <m/>
    <m/>
    <m/>
    <m/>
    <m/>
    <m/>
    <m/>
    <s v="Нарушений не было"/>
    <m/>
    <m/>
    <m/>
  </r>
  <r>
    <x v="3"/>
    <x v="16"/>
    <s v="РН-ЭН"/>
    <x v="12"/>
    <m/>
    <m/>
    <m/>
    <m/>
    <m/>
    <m/>
    <m/>
    <x v="4"/>
    <m/>
    <x v="3"/>
    <x v="8"/>
    <m/>
    <m/>
    <m/>
    <m/>
    <m/>
    <m/>
    <m/>
    <m/>
    <m/>
    <m/>
    <m/>
    <m/>
    <m/>
    <m/>
    <m/>
    <m/>
    <m/>
    <s v="Нарушений не было"/>
    <m/>
    <m/>
    <m/>
  </r>
  <r>
    <x v="3"/>
    <x v="16"/>
    <s v="РН-ЭН"/>
    <x v="99"/>
    <m/>
    <m/>
    <m/>
    <m/>
    <m/>
    <m/>
    <m/>
    <x v="4"/>
    <m/>
    <x v="3"/>
    <x v="8"/>
    <m/>
    <m/>
    <m/>
    <m/>
    <m/>
    <m/>
    <m/>
    <m/>
    <m/>
    <m/>
    <m/>
    <m/>
    <m/>
    <m/>
    <m/>
    <m/>
    <m/>
    <s v="Нарушений не было"/>
    <m/>
    <m/>
    <m/>
  </r>
  <r>
    <x v="3"/>
    <x v="16"/>
    <s v="РН-ЭН"/>
    <x v="100"/>
    <m/>
    <m/>
    <m/>
    <m/>
    <m/>
    <m/>
    <m/>
    <x v="4"/>
    <m/>
    <x v="3"/>
    <x v="8"/>
    <m/>
    <m/>
    <m/>
    <m/>
    <m/>
    <m/>
    <m/>
    <m/>
    <m/>
    <m/>
    <m/>
    <m/>
    <m/>
    <m/>
    <m/>
    <m/>
    <m/>
    <s v="Нарушений не было"/>
    <m/>
    <m/>
    <m/>
  </r>
  <r>
    <x v="3"/>
    <x v="16"/>
    <s v="РН-ЭН"/>
    <x v="101"/>
    <m/>
    <m/>
    <m/>
    <m/>
    <m/>
    <m/>
    <m/>
    <x v="4"/>
    <m/>
    <x v="3"/>
    <x v="8"/>
    <m/>
    <m/>
    <m/>
    <m/>
    <m/>
    <m/>
    <m/>
    <m/>
    <m/>
    <m/>
    <m/>
    <m/>
    <m/>
    <m/>
    <m/>
    <m/>
    <m/>
    <s v="Нарушений не было"/>
    <m/>
    <m/>
    <m/>
  </r>
  <r>
    <x v="3"/>
    <x v="16"/>
    <s v="РН-ЭН"/>
    <x v="102"/>
    <m/>
    <m/>
    <m/>
    <m/>
    <m/>
    <m/>
    <m/>
    <x v="4"/>
    <m/>
    <x v="3"/>
    <x v="8"/>
    <m/>
    <m/>
    <m/>
    <m/>
    <m/>
    <m/>
    <m/>
    <m/>
    <m/>
    <m/>
    <m/>
    <m/>
    <m/>
    <m/>
    <m/>
    <m/>
    <m/>
    <s v="Нарушений не было"/>
    <m/>
    <m/>
    <m/>
  </r>
  <r>
    <x v="3"/>
    <x v="16"/>
    <s v="РН-ЭН"/>
    <x v="103"/>
    <m/>
    <m/>
    <m/>
    <m/>
    <m/>
    <m/>
    <m/>
    <x v="4"/>
    <m/>
    <x v="3"/>
    <x v="8"/>
    <m/>
    <m/>
    <m/>
    <m/>
    <m/>
    <m/>
    <m/>
    <m/>
    <m/>
    <m/>
    <m/>
    <m/>
    <m/>
    <m/>
    <m/>
    <m/>
    <m/>
    <s v="Нарушений не было"/>
    <m/>
    <m/>
    <m/>
  </r>
  <r>
    <x v="3"/>
    <x v="16"/>
    <s v="РН-ЭН"/>
    <x v="104"/>
    <d v="1899-12-30T15:12:00"/>
    <d v="2014-04-20T00:00:00"/>
    <d v="1899-12-30T16:18:00"/>
    <d v="1899-12-30T01:06:00"/>
    <n v="9"/>
    <s v="МТЗ"/>
    <s v="АПВН, РПВУ"/>
    <x v="0"/>
    <s v="ПС 35/10кВ Лоза-Люк ВЛ-10кВ Ф-7"/>
    <x v="2"/>
    <x v="2"/>
    <s v="ПС 35/10кВ Лоза-Люк ВЛ-10кВ Ф-7"/>
    <s v="Причина выявляется"/>
    <n v="1.8"/>
    <m/>
    <n v="1.8"/>
    <s v="ТЧ"/>
    <n v="1993"/>
    <s v="АС-70"/>
    <s v="нет данных"/>
    <n v="41605"/>
    <n v="90"/>
    <n v="41970"/>
    <n v="1"/>
    <n v="41605"/>
    <s v="КП19"/>
    <m/>
    <m/>
    <m/>
    <m/>
    <m/>
    <m/>
  </r>
  <r>
    <x v="3"/>
    <x v="16"/>
    <s v="РН-ЭН"/>
    <x v="105"/>
    <m/>
    <m/>
    <m/>
    <m/>
    <m/>
    <m/>
    <m/>
    <x v="4"/>
    <m/>
    <x v="3"/>
    <x v="8"/>
    <m/>
    <m/>
    <m/>
    <m/>
    <m/>
    <m/>
    <m/>
    <m/>
    <m/>
    <m/>
    <m/>
    <m/>
    <m/>
    <m/>
    <m/>
    <m/>
    <m/>
    <s v="Нарушений не было"/>
    <m/>
    <m/>
    <m/>
  </r>
  <r>
    <x v="3"/>
    <x v="16"/>
    <s v="РН-ЭН"/>
    <x v="13"/>
    <d v="1899-12-30T11:50:00"/>
    <d v="2014-04-22T00:00:00"/>
    <d v="1899-12-30T14:30:00"/>
    <d v="1899-12-30T02:40:00"/>
    <n v="20"/>
    <s v="МТЗ"/>
    <s v="АПВН, РПВН"/>
    <x v="2"/>
    <s v="ПС 110/35/6кВ ПС Башмаково ВЛ-6кВ Ф-18 "/>
    <x v="2"/>
    <x v="2"/>
    <s v="ПС 110/35/6кВ ПС Башмаково ВЛ-6кВ Ф-18 "/>
    <s v="в пр. оп. 131/10-131/11 падение сухого дерева из-за пределов охр. зоны ВЛ. Ветер. Дерево убрали. ВЛ без повреждений"/>
    <n v="15.3"/>
    <m/>
    <n v="15.3"/>
    <s v="ТЧ"/>
    <n v="1984"/>
    <s v="АС-70"/>
    <s v="нет данных"/>
    <d v="2012-10-28T00:00:00"/>
    <n v="90"/>
    <d v="2014-10-28T00:00:00"/>
    <n v="1"/>
    <d v="2014-01-21T00:00:00"/>
    <s v="КП19"/>
    <m/>
    <m/>
    <m/>
    <m/>
    <m/>
    <m/>
  </r>
  <r>
    <x v="3"/>
    <x v="16"/>
    <s v="РН-ЭН"/>
    <x v="106"/>
    <m/>
    <m/>
    <m/>
    <m/>
    <m/>
    <m/>
    <m/>
    <x v="4"/>
    <m/>
    <x v="3"/>
    <x v="8"/>
    <m/>
    <m/>
    <m/>
    <m/>
    <m/>
    <m/>
    <m/>
    <m/>
    <m/>
    <m/>
    <m/>
    <m/>
    <m/>
    <m/>
    <m/>
    <m/>
    <m/>
    <s v="Нарушений не было"/>
    <m/>
    <m/>
    <m/>
  </r>
  <r>
    <x v="3"/>
    <x v="16"/>
    <s v="РН-ЭН"/>
    <x v="107"/>
    <m/>
    <m/>
    <m/>
    <m/>
    <m/>
    <m/>
    <m/>
    <x v="4"/>
    <m/>
    <x v="3"/>
    <x v="8"/>
    <m/>
    <m/>
    <m/>
    <m/>
    <m/>
    <m/>
    <m/>
    <m/>
    <m/>
    <m/>
    <m/>
    <m/>
    <m/>
    <m/>
    <m/>
    <m/>
    <m/>
    <s v="Нарушений не было"/>
    <m/>
    <m/>
    <m/>
  </r>
  <r>
    <x v="3"/>
    <x v="16"/>
    <s v="РН-ЭН"/>
    <x v="108"/>
    <m/>
    <m/>
    <m/>
    <m/>
    <m/>
    <m/>
    <m/>
    <x v="4"/>
    <m/>
    <x v="3"/>
    <x v="8"/>
    <m/>
    <m/>
    <m/>
    <m/>
    <m/>
    <m/>
    <m/>
    <m/>
    <m/>
    <m/>
    <m/>
    <m/>
    <m/>
    <m/>
    <m/>
    <m/>
    <m/>
    <s v="Нарушений не было"/>
    <m/>
    <m/>
    <m/>
  </r>
  <r>
    <x v="3"/>
    <x v="16"/>
    <s v="РН-ЭН"/>
    <x v="109"/>
    <d v="1899-12-30T12:20:00"/>
    <d v="2014-04-26T00:00:00"/>
    <d v="1899-12-30T17:40:00"/>
    <d v="1899-12-30T05:20:00"/>
    <n v="23"/>
    <s v="МТЗ"/>
    <s v="АПВН, РПВН"/>
    <x v="2"/>
    <s v="ПС 110/6кВ ПС Николаевская ВЛ-6кВ Ф-4 "/>
    <x v="2"/>
    <x v="2"/>
    <s v="ПС 110/6кВ ПС Николаевская ВЛ-6кВ Ф-4 "/>
    <s v="Падение дерева из-за пределов охранной зоны ВЛ-6кВ от оп №28 до ЛР-18015. Порван один провод, загнуты штыри на траверсе. На КТП 510383 сорвало изоляторы ВЛ-0,4кВ на скв. 383.Дерево убрали. Произвели аварийно-восстановительные работы на ВЛ-6 кВ."/>
    <n v="19.2"/>
    <m/>
    <n v="19.2"/>
    <s v="ТЧ"/>
    <n v="1989"/>
    <s v="АС-95"/>
    <m/>
    <d v="2013-08-15T00:00:00"/>
    <n v="100"/>
    <d v="2014-08-15T00:00:00"/>
    <n v="1"/>
    <d v="2014-08-15T00:00:00"/>
    <s v="КП19"/>
    <m/>
    <m/>
    <m/>
    <m/>
    <m/>
    <m/>
  </r>
  <r>
    <x v="3"/>
    <x v="16"/>
    <s v="РН-ЭН"/>
    <x v="110"/>
    <m/>
    <m/>
    <m/>
    <m/>
    <m/>
    <m/>
    <m/>
    <x v="4"/>
    <m/>
    <x v="3"/>
    <x v="8"/>
    <m/>
    <m/>
    <m/>
    <m/>
    <m/>
    <m/>
    <m/>
    <m/>
    <m/>
    <m/>
    <m/>
    <m/>
    <m/>
    <m/>
    <m/>
    <m/>
    <m/>
    <s v="Нарушений не было"/>
    <m/>
    <m/>
    <m/>
  </r>
  <r>
    <x v="3"/>
    <x v="16"/>
    <s v="РН-ЭН"/>
    <x v="322"/>
    <m/>
    <m/>
    <m/>
    <m/>
    <m/>
    <m/>
    <m/>
    <x v="4"/>
    <m/>
    <x v="3"/>
    <x v="8"/>
    <m/>
    <m/>
    <m/>
    <m/>
    <m/>
    <m/>
    <m/>
    <m/>
    <m/>
    <m/>
    <m/>
    <m/>
    <m/>
    <m/>
    <m/>
    <m/>
    <m/>
    <s v="Нарушений не было"/>
    <m/>
    <m/>
    <m/>
  </r>
  <r>
    <x v="3"/>
    <x v="16"/>
    <s v="РН-ЭН"/>
    <x v="323"/>
    <d v="1899-12-30T09:59:00"/>
    <d v="2014-04-29T00:00:00"/>
    <d v="1899-12-30T09:59:00"/>
    <d v="1899-12-30T00:00:00"/>
    <n v="15"/>
    <s v="ВЧЗ"/>
    <s v="АПВУ"/>
    <x v="5"/>
    <s v="ВЛ-110кВ Сива - Газовая  2ц."/>
    <x v="1"/>
    <x v="2"/>
    <s v="ВЛ-110кВ Сива - Газовая  2ц."/>
    <s v="Опора  №4 отпайка на ПС 110/10кВ &quot;Малиновка&quot; (ОАО &quot;Удмуртэнерго&quot;) следы прекрытия на нижнем изоляторе и проводе ф.&quot;С&quot;. Ремонт не требуется. "/>
    <m/>
    <n v="9.48"/>
    <n v="9.48"/>
    <s v="ТЧ"/>
    <m/>
    <m/>
    <m/>
    <m/>
    <m/>
    <m/>
    <m/>
    <m/>
    <s v="КП18"/>
    <m/>
    <m/>
    <m/>
    <m/>
    <m/>
    <m/>
  </r>
  <r>
    <x v="3"/>
    <x v="16"/>
    <s v="РН-ЭН"/>
    <x v="324"/>
    <m/>
    <m/>
    <m/>
    <m/>
    <m/>
    <m/>
    <m/>
    <x v="4"/>
    <m/>
    <x v="3"/>
    <x v="8"/>
    <m/>
    <m/>
    <m/>
    <m/>
    <m/>
    <m/>
    <m/>
    <m/>
    <m/>
    <m/>
    <m/>
    <m/>
    <m/>
    <m/>
    <m/>
    <m/>
    <m/>
    <s v="Нарушений не было"/>
    <m/>
    <m/>
    <m/>
  </r>
  <r>
    <x v="4"/>
    <x v="16"/>
    <s v="РН-ЭН"/>
    <x v="14"/>
    <m/>
    <m/>
    <m/>
    <m/>
    <m/>
    <m/>
    <m/>
    <x v="4"/>
    <m/>
    <x v="3"/>
    <x v="8"/>
    <m/>
    <m/>
    <m/>
    <m/>
    <m/>
    <m/>
    <m/>
    <m/>
    <m/>
    <m/>
    <m/>
    <m/>
    <m/>
    <m/>
    <m/>
    <m/>
    <m/>
    <s v="Нарушений не было"/>
    <m/>
    <m/>
    <m/>
  </r>
  <r>
    <x v="4"/>
    <x v="16"/>
    <s v="РН-ЭН"/>
    <x v="15"/>
    <m/>
    <m/>
    <m/>
    <m/>
    <m/>
    <m/>
    <m/>
    <x v="4"/>
    <m/>
    <x v="3"/>
    <x v="8"/>
    <m/>
    <m/>
    <m/>
    <m/>
    <m/>
    <m/>
    <m/>
    <m/>
    <m/>
    <m/>
    <m/>
    <m/>
    <m/>
    <m/>
    <m/>
    <m/>
    <m/>
    <s v="Нарушений не было"/>
    <m/>
    <m/>
    <m/>
  </r>
  <r>
    <x v="4"/>
    <x v="16"/>
    <s v="РН-ЭН"/>
    <x v="325"/>
    <d v="1899-12-30T13:02:00"/>
    <d v="2014-05-03T00:00:00"/>
    <d v="1899-12-30T14:27:00"/>
    <d v="1899-12-30T01:25:00"/>
    <n v="20"/>
    <s v="МТЗ"/>
    <s v="АПВН, РПВН"/>
    <x v="2"/>
    <s v="ВЛ-6кВ Ф-18 ПС Башмаково"/>
    <x v="2"/>
    <x v="2"/>
    <s v="ВЛ-6кВ Ф-18 ПС Башмаково"/>
    <s v="Падение дерева в пролете опор 131/26-131/27 из-за пределов охранной зоны ВЛ. Порваны провода, сломана траверса, разбиты изоляторы. Отключили ЛР-11-074 отпайка на куст 40 и включили Ф-18 в работу. Выполнили аварийновосстановительные работы в пролетах опор 131/26 - 131/27"/>
    <n v="20.7"/>
    <m/>
    <n v="20.7"/>
    <s v="ТЧ"/>
    <n v="1984"/>
    <s v="АС-70"/>
    <s v="нет данных"/>
    <d v="2012-10-28T00:00:00"/>
    <n v="90"/>
    <d v="2014-10-28T00:00:00"/>
    <n v="1"/>
    <d v="2014-01-21T00:00:00"/>
    <s v="КП19"/>
    <m/>
    <m/>
    <m/>
    <m/>
    <m/>
    <m/>
  </r>
  <r>
    <x v="4"/>
    <x v="16"/>
    <s v="РН-ЭН"/>
    <x v="111"/>
    <d v="1899-12-30T04:31:00"/>
    <d v="2014-05-04T00:00:00"/>
    <d v="1899-12-30T04:31:00"/>
    <d v="1899-12-30T00:00:00"/>
    <n v="8"/>
    <s v="1ст. ЗЗ"/>
    <s v="АПВУ"/>
    <x v="5"/>
    <s v="ВЛ-110кВ &quot;Звездная-Карсовай&quot;"/>
    <x v="1"/>
    <x v="2"/>
    <s v="ПС 110/10кВ &quot;Пызеп&quot;,                   ПС 110/35/10кВ &quot;Карсовай&quot; (ОАО &quot;Удмуртэнерго&quot;)"/>
    <s v="На ВЛ-110 Звездная - Карсовай (ОАО &quot;Удмуртэнерго&quot;) в пролёте опор №21-22 падение дерева на ВЛ. ВЛ без поврежднний."/>
    <m/>
    <n v="13.8"/>
    <n v="13.8"/>
    <s v="ТЧ"/>
    <m/>
    <m/>
    <m/>
    <m/>
    <m/>
    <m/>
    <m/>
    <m/>
    <s v="КП18"/>
    <m/>
    <m/>
    <m/>
    <m/>
    <m/>
    <m/>
  </r>
  <r>
    <x v="4"/>
    <x v="16"/>
    <s v="РН-ЭН"/>
    <x v="112"/>
    <d v="1899-12-30T14:20:00"/>
    <d v="2014-05-05T00:00:00"/>
    <d v="1899-12-30T17:48:00"/>
    <d v="1899-12-30T03:28:00"/>
    <n v="4"/>
    <s v="МФТО"/>
    <s v="АПВН"/>
    <x v="1"/>
    <s v="ПС 35/6кВ &quot;Мишкино-4&quot; Ф-401"/>
    <x v="2"/>
    <x v="2"/>
    <s v="ПС 35/6кВ &quot;Мишкино-4&quot; Ф-401"/>
    <s v="При планировке дороги на базу отдыха &quot;Денежый ключ&quot; сбита опора №32  (ООО &quot;Техновек&quot;). Произведены ремонтно-восстановительные работы ВЛ-6кВ."/>
    <n v="3.3"/>
    <m/>
    <n v="3.3"/>
    <s v="СК"/>
    <s v="2013г."/>
    <s v="АС-70"/>
    <s v="нет данных"/>
    <s v="2013г."/>
    <n v="80"/>
    <s v="2015г."/>
    <n v="2"/>
    <s v="нет данных"/>
    <s v="КП20"/>
    <m/>
    <m/>
    <m/>
    <m/>
    <s v="с"/>
    <m/>
  </r>
  <r>
    <x v="4"/>
    <x v="16"/>
    <s v="РН-ЭН"/>
    <x v="113"/>
    <d v="1899-12-30T12:23:00"/>
    <d v="2014-05-06T00:00:00"/>
    <d v="1899-12-30T14:02:00"/>
    <d v="1899-12-30T01:39:00"/>
    <n v="12"/>
    <s v="МТЗ"/>
    <s v="АПВН, РПВН"/>
    <x v="2"/>
    <s v="ПС 35/6кВ &quot;БКНС-5&quot; ВЛ-6кВ ф-24"/>
    <x v="2"/>
    <x v="2"/>
    <s v="ПС 35/6кВ &quot;БКНС-5&quot; ВЛ-6кВ ф-24"/>
    <s v="Падение дерева в пролете опор 115-116 из-за пределов охранной зоны ВЛ. Порван провод ф &quot;С&quot;. Выполнили аварийно-восстановительные работы."/>
    <n v="9.1"/>
    <m/>
    <n v="9.1"/>
    <s v="ТЧ"/>
    <n v="1979"/>
    <s v="АС-70"/>
    <s v="нет данных"/>
    <d v="2012-07-06T00:00:00"/>
    <n v="100"/>
    <d v="2014-07-06T00:00:00"/>
    <n v="0"/>
    <d v="2013-10-22T00:00:00"/>
    <s v="КП19"/>
    <m/>
    <m/>
    <m/>
    <m/>
    <m/>
    <m/>
  </r>
  <r>
    <x v="4"/>
    <x v="16"/>
    <s v="РН-ЭН"/>
    <x v="114"/>
    <d v="1899-12-30T16:47:00"/>
    <d v="2014-05-07T00:00:00"/>
    <d v="1899-12-30T17:55:00"/>
    <d v="1899-12-30T01:08:00"/>
    <n v="52"/>
    <s v="МФТО"/>
    <s v="АПВН, РПВН"/>
    <x v="2"/>
    <s v="ВЛ-35кВ &quot;БКНС-3 - БКНС-2&quot;"/>
    <x v="0"/>
    <x v="2"/>
    <s v="ПС 35/6кВ &quot;БКНС-2&quot;"/>
    <s v="Падение дерева в пролете опор 32-33 из-за пределов охранной зоны ВЛ (порывы ветра до 15-18 м/с). Дерево убрали. ВЛ без повреждений. "/>
    <n v="40.4"/>
    <n v="5.4"/>
    <n v="45.8"/>
    <s v="ТЧ"/>
    <n v="1976"/>
    <s v="АС-95"/>
    <s v="нет данных"/>
    <d v="2012-09-09T00:00:00"/>
    <n v="90"/>
    <d v="2014-09-09T00:00:00"/>
    <n v="1"/>
    <d v="2014-03-15T00:00:00"/>
    <s v="КП19"/>
    <m/>
    <m/>
    <m/>
    <m/>
    <m/>
    <m/>
  </r>
  <r>
    <x v="4"/>
    <x v="16"/>
    <s v="РН-ЭН"/>
    <x v="115"/>
    <d v="1899-12-30T13:20:00"/>
    <d v="2014-05-08T00:00:00"/>
    <d v="1899-12-30T16:50:00"/>
    <d v="1899-12-30T03:30:00"/>
    <n v="7"/>
    <s v="МФТО"/>
    <s v="АПВН, РПВН"/>
    <x v="2"/>
    <s v="ПС 110/35/6кВ ПС Нефть ВЛ-6кВ Ф-6 "/>
    <x v="2"/>
    <x v="2"/>
    <s v="ПС 110/35/6кВ ПС Нефть ВЛ-6кВ Ф-6 "/>
    <s v="В пролете опор №109-110 бобры уронили дерево на провода из-за пределов охранной зоны ВЛ-6кВ. Дерево убрали, ВЛ-6кВ без повреждений."/>
    <n v="2.5"/>
    <m/>
    <n v="2.5"/>
    <s v="ТЧ"/>
    <n v="1976"/>
    <s v="АС-70"/>
    <s v="нет данных"/>
    <d v="2013-04-18T00:00:00"/>
    <n v="90"/>
    <d v="2015-04-18T00:00:00"/>
    <n v="1"/>
    <d v="2014-03-12T00:00:00"/>
    <s v="КП19"/>
    <m/>
    <m/>
    <m/>
    <m/>
    <m/>
    <m/>
  </r>
  <r>
    <x v="4"/>
    <x v="16"/>
    <s v="РН-ЭН"/>
    <x v="116"/>
    <d v="1899-12-30T11:45:00"/>
    <d v="2014-05-09T00:00:00"/>
    <d v="1899-12-30T14:11:00"/>
    <d v="1899-12-30T02:26:00"/>
    <n v="16"/>
    <s v="МТЗ"/>
    <s v="АПВН, РПВН"/>
    <x v="2"/>
    <s v="ПС 35/6кВ ПС &quot;ГЗУ-12&quot;ВЛ-6кВ Ф-8 "/>
    <x v="2"/>
    <x v="2"/>
    <s v="ПС 35/6кВ ПС &quot;ГЗУ-12&quot;ВЛ-6кВ Ф-8 "/>
    <s v="Падение дерева в пролете опор 9-10 отп на КТП 347  из-за пределов охранной зоны ВЛ. Дерево убрали. ВЛ без повреждений. "/>
    <n v="5.8"/>
    <m/>
    <n v="5.8"/>
    <s v="ТЧ"/>
    <n v="1977"/>
    <s v="АС-70"/>
    <s v="нет данных"/>
    <d v="2013-06-20T00:00:00"/>
    <n v="100"/>
    <d v="2015-06-20T00:00:00"/>
    <n v="0"/>
    <d v="2013-06-20T00:00:00"/>
    <s v="КП19"/>
    <m/>
    <m/>
    <m/>
    <m/>
    <m/>
    <m/>
  </r>
  <r>
    <x v="4"/>
    <x v="16"/>
    <s v="РН-ЭН"/>
    <x v="117"/>
    <m/>
    <m/>
    <m/>
    <m/>
    <m/>
    <m/>
    <m/>
    <x v="4"/>
    <m/>
    <x v="3"/>
    <x v="8"/>
    <m/>
    <m/>
    <m/>
    <m/>
    <m/>
    <m/>
    <m/>
    <m/>
    <m/>
    <m/>
    <m/>
    <m/>
    <m/>
    <m/>
    <m/>
    <m/>
    <m/>
    <s v="Нарушений не было"/>
    <m/>
    <m/>
    <m/>
  </r>
  <r>
    <x v="4"/>
    <x v="16"/>
    <s v="РН-ЭН"/>
    <x v="118"/>
    <m/>
    <m/>
    <m/>
    <m/>
    <m/>
    <m/>
    <m/>
    <x v="4"/>
    <m/>
    <x v="3"/>
    <x v="8"/>
    <m/>
    <m/>
    <m/>
    <m/>
    <m/>
    <m/>
    <m/>
    <m/>
    <m/>
    <m/>
    <m/>
    <m/>
    <m/>
    <m/>
    <m/>
    <m/>
    <m/>
    <s v="Нарушений не было"/>
    <m/>
    <m/>
    <m/>
  </r>
  <r>
    <x v="4"/>
    <x v="16"/>
    <s v="РН-ЭН"/>
    <x v="119"/>
    <m/>
    <m/>
    <m/>
    <m/>
    <m/>
    <m/>
    <m/>
    <x v="4"/>
    <m/>
    <x v="3"/>
    <x v="8"/>
    <m/>
    <m/>
    <m/>
    <m/>
    <m/>
    <m/>
    <m/>
    <m/>
    <m/>
    <m/>
    <m/>
    <m/>
    <m/>
    <m/>
    <m/>
    <m/>
    <m/>
    <s v="Нарушений не было"/>
    <m/>
    <m/>
    <m/>
  </r>
  <r>
    <x v="4"/>
    <x v="16"/>
    <s v="РН-ЭН"/>
    <x v="120"/>
    <m/>
    <m/>
    <m/>
    <m/>
    <m/>
    <m/>
    <m/>
    <x v="4"/>
    <m/>
    <x v="3"/>
    <x v="8"/>
    <m/>
    <m/>
    <m/>
    <m/>
    <m/>
    <m/>
    <m/>
    <m/>
    <m/>
    <m/>
    <m/>
    <m/>
    <m/>
    <m/>
    <m/>
    <m/>
    <m/>
    <s v="Нарушений не было"/>
    <m/>
    <m/>
    <m/>
  </r>
  <r>
    <x v="4"/>
    <x v="16"/>
    <s v="РН-ЭН"/>
    <x v="121"/>
    <d v="1899-12-30T14:00:00"/>
    <d v="2014-05-14T00:00:00"/>
    <d v="1899-12-30T15:18:00"/>
    <d v="1899-12-30T01:18:00"/>
    <n v="5"/>
    <s v="МТЗ-1 (отсечка)"/>
    <s v="АПВН, РПВН"/>
    <x v="2"/>
    <s v="ПС 110/35/6кВ Нефть ВЛ-6кВ Ф-2"/>
    <x v="2"/>
    <x v="2"/>
    <s v="ПС 110/35/6кВ Нефть ВЛ-6кВ Ф-2"/>
    <s v="Падение дерева в пролете опор №63-64 из-за пределов охр.зоны ВЛ. В 14:58 отключили ЛР-05-015 на опоре №56, в 15:18 Ф-2 включили вработу до опоры №56 (скв. 1038, 1037, 935). Дерево убрали. ВЛ без повреждений. Полностью ВЛ-6кВ Ф-2 включили в 16:12. "/>
    <n v="3.9"/>
    <m/>
    <n v="3.9"/>
    <s v="ТЧ"/>
    <n v="1975"/>
    <s v="АС-70"/>
    <s v="нет данных"/>
    <d v="2012-07-19T00:00:00"/>
    <n v="90"/>
    <d v="2014-07-19T00:00:00"/>
    <n v="1"/>
    <d v="2013-11-27T00:00:00"/>
    <s v="КП19"/>
    <m/>
    <m/>
    <m/>
    <m/>
    <m/>
    <m/>
  </r>
  <r>
    <x v="4"/>
    <x v="16"/>
    <s v="РН-ЭН"/>
    <x v="122"/>
    <m/>
    <m/>
    <m/>
    <m/>
    <m/>
    <m/>
    <m/>
    <x v="4"/>
    <m/>
    <x v="3"/>
    <x v="8"/>
    <m/>
    <m/>
    <m/>
    <m/>
    <m/>
    <m/>
    <m/>
    <m/>
    <m/>
    <m/>
    <m/>
    <m/>
    <m/>
    <m/>
    <m/>
    <m/>
    <m/>
    <s v="Нарушений не было"/>
    <m/>
    <m/>
    <m/>
  </r>
  <r>
    <x v="4"/>
    <x v="16"/>
    <s v="РН-ЭН"/>
    <x v="123"/>
    <d v="1899-12-30T22:20:00"/>
    <d v="2014-05-17T00:00:00"/>
    <d v="1899-12-31T00:43:00"/>
    <d v="1899-12-30T02:23:00"/>
    <n v="21"/>
    <s v="МТЗ"/>
    <s v="АПВН, РПВН"/>
    <x v="2"/>
    <s v="ПС 110/35/6 кВ  &quot;Башмаково&quot; ВЛ-6кВ Ф-18"/>
    <x v="2"/>
    <x v="2"/>
    <s v="ПС 110/35/6 кВ  &quot;Башмаково&quot; ВЛ-6кВ Ф-18"/>
    <s v="Падение сухого дерева в пролете опор 131/11-131/12 из-за пределов охранной зоны ВЛ. Дерево убрали. ВЛ без повреждений."/>
    <n v="16"/>
    <m/>
    <n v="16"/>
    <s v="ТЧ"/>
    <n v="1984"/>
    <s v="АС-70"/>
    <s v="нет данных"/>
    <d v="2012-10-28T00:00:00"/>
    <n v="90"/>
    <d v="2014-10-28T00:00:00"/>
    <n v="1"/>
    <d v="2014-01-21T00:00:00"/>
    <s v="КП19"/>
    <m/>
    <m/>
    <m/>
    <m/>
    <m/>
    <m/>
  </r>
  <r>
    <x v="4"/>
    <x v="16"/>
    <s v="РН-ЭН"/>
    <x v="327"/>
    <d v="1899-12-30T10:12:00"/>
    <d v="2014-05-19T00:00:00"/>
    <d v="1899-12-30T10:12:00"/>
    <d v="1899-12-30T00:00:00"/>
    <n v="18"/>
    <s v="МТЗ-1"/>
    <s v="АПВУ"/>
    <x v="2"/>
    <s v="ВЛ-110кВ Позимь - Донцовская 1ц."/>
    <x v="1"/>
    <x v="2"/>
    <s v="ВЛ-110кВ Позимь - Донцовская 1ц."/>
    <s v="Падение гнилого дерева в пролете опор 40-41 из-за пределов охранной зоны ВЛ. ВЛ без повреждений."/>
    <m/>
    <n v="4"/>
    <n v="4"/>
    <s v="ТЧ"/>
    <s v="1986г."/>
    <s v="АС-150"/>
    <s v="нет данных"/>
    <s v="14.02.2013г."/>
    <n v="1"/>
    <s v="14.02.2015г."/>
    <n v="0"/>
    <s v="14.02.2013г."/>
    <s v="КП19"/>
    <m/>
    <m/>
    <m/>
    <m/>
    <m/>
    <m/>
  </r>
  <r>
    <x v="4"/>
    <x v="16"/>
    <s v="РН-ЭН"/>
    <x v="124"/>
    <d v="1899-12-30T12:25:00"/>
    <d v="2014-05-20T00:00:00"/>
    <d v="1899-12-30T13:25:00"/>
    <d v="1899-12-30T01:00:00"/>
    <n v="23"/>
    <s v="ДЗШ"/>
    <s v="АПВН, РПВН"/>
    <x v="5"/>
    <s v="ПС 220/110/10 &quot;Кама&quot; I СШ-110кВ"/>
    <x v="1"/>
    <x v="0"/>
    <s v="ПС 220/110/10 &quot;Кама&quot; I СШ-110кВ  (ОАО &quot;ФСК ЕЭС &quot;Пермское ПМЭС)"/>
    <s v="Разрушение В-110кВ &quot;Уральская&quot;, с возгоранием; причина - падение дерева на ВЛ-110кВ, ВЛ-110кВ без повреждений. Повреждённый В-110кВ &quot;Уральская&quot; вывели в ремонт, 1СШ-110кВ включена в работу"/>
    <m/>
    <n v="23"/>
    <n v="22.6"/>
    <s v="ТЧ"/>
    <m/>
    <m/>
    <m/>
    <m/>
    <m/>
    <m/>
    <m/>
    <m/>
    <s v="КП18"/>
    <m/>
    <m/>
    <m/>
    <m/>
    <m/>
    <m/>
  </r>
  <r>
    <x v="4"/>
    <x v="16"/>
    <s v="РН-ЭН"/>
    <x v="17"/>
    <d v="1899-12-30T10:02:00"/>
    <d v="2014-05-23T00:00:00"/>
    <d v="1899-12-30T15:50:00"/>
    <d v="1899-12-30T05:48:00"/>
    <n v="9"/>
    <s v="МТЗ"/>
    <s v="АПВН, РПВН"/>
    <x v="2"/>
    <s v="ПС 35/6кВ БКНС-4 ВЛ-6кВ Ф-17"/>
    <x v="2"/>
    <x v="2"/>
    <s v="ПС 35/6кВ БКНС-4 ВЛ-6кВ Ф-17"/>
    <s v="Гроза, порывистый ветер. В пролете опор №124-125 упало дерево из-за пределов охр.зоны ВЛ. Порвало 2 провода. Выполнили аварийно-восстановительные работы."/>
    <n v="7"/>
    <m/>
    <n v="7"/>
    <s v="ТЧ"/>
    <n v="1976"/>
    <s v="АС-70"/>
    <s v="нет данных"/>
    <d v="2012-07-08T00:00:00"/>
    <n v="100"/>
    <d v="2014-07-08T00:00:00"/>
    <n v="0"/>
    <d v="2013-12-03T00:00:00"/>
    <s v="КП19"/>
    <m/>
    <m/>
    <m/>
    <m/>
    <m/>
    <m/>
  </r>
  <r>
    <x v="4"/>
    <x v="16"/>
    <s v="РН-ЭН"/>
    <x v="17"/>
    <d v="1899-12-30T11:46:00"/>
    <s v="23.05.14."/>
    <d v="1899-12-30T12:40:00"/>
    <d v="1899-12-30T01:06:00"/>
    <n v="41"/>
    <s v="блинкера не выпали"/>
    <m/>
    <x v="5"/>
    <s v="ПС 110/10кВ Сегедур (ОАО &quot;Удмуртэнерго&quot;) 2СШ-10кВ (Ф-14, Ф-15, Ф-16 ОАО &quot;Удмуртнефть&quot;)"/>
    <x v="1"/>
    <x v="0"/>
    <s v="ПС 110/10кВ Сегедур (ОАО &quot;Удмуртэнерго&quot;) МВ-10кВ Т-2, 2СШ-10кВ (Ф-14, Ф-15, Ф-16 ОАО &quot;Удмуртнефть&quot;)"/>
    <s v="Причина выясняется"/>
    <n v="14"/>
    <n v="0.8"/>
    <n v="14.8"/>
    <s v="В"/>
    <m/>
    <m/>
    <m/>
    <m/>
    <m/>
    <m/>
    <m/>
    <m/>
    <s v="КП18"/>
    <m/>
    <m/>
    <m/>
    <m/>
    <m/>
    <m/>
  </r>
  <r>
    <x v="4"/>
    <x v="16"/>
    <s v="РН-ЭН"/>
    <x v="330"/>
    <m/>
    <m/>
    <m/>
    <m/>
    <m/>
    <m/>
    <m/>
    <x v="4"/>
    <m/>
    <x v="3"/>
    <x v="8"/>
    <m/>
    <m/>
    <m/>
    <m/>
    <m/>
    <m/>
    <m/>
    <m/>
    <m/>
    <m/>
    <m/>
    <m/>
    <m/>
    <m/>
    <m/>
    <m/>
    <m/>
    <m/>
    <m/>
    <m/>
    <m/>
  </r>
  <r>
    <x v="4"/>
    <x v="16"/>
    <s v="РН-ЭН"/>
    <x v="330"/>
    <d v="1899-12-30T02:23:00"/>
    <d v="2014-05-25T00:00:00"/>
    <d v="1899-12-30T04:05:00"/>
    <d v="1899-12-30T01:42:00"/>
    <n v="16"/>
    <s v="МФТО"/>
    <s v="АПВН, РПВН"/>
    <x v="2"/>
    <s v="ПС БКНС-6 Ф-4 ВЛ-6кВ"/>
    <x v="2"/>
    <x v="2"/>
    <s v="ВЛ-6кВ Ф-4 ПС БКНС-6"/>
    <s v="На опору №19 упало дерево из-за пределов охр.зоны ВЛ. Дерево убрали. ВЛ без повреждений"/>
    <n v="6"/>
    <m/>
    <n v="6"/>
    <s v="ТЧ"/>
    <n v="1976"/>
    <s v="АС-70"/>
    <s v="нет данных"/>
    <s v="10.03.2013г."/>
    <n v="90"/>
    <s v="10.05.2013г."/>
    <n v="1"/>
    <s v="10.03.2013г."/>
    <s v="КП19"/>
    <m/>
    <m/>
    <m/>
    <m/>
    <m/>
    <m/>
  </r>
  <r>
    <x v="4"/>
    <x v="16"/>
    <s v="РН-ЭН"/>
    <x v="125"/>
    <d v="1899-12-30T10:06:00"/>
    <d v="2014-05-26T00:00:00"/>
    <d v="1899-12-30T12:40:00"/>
    <d v="1899-12-30T02:34:00"/>
    <n v="482"/>
    <s v="МТЗ"/>
    <s v="АПВН, РПВН"/>
    <x v="1"/>
    <s v="ВЛ-110кВ &quot;Позимь-Донцовская&quot; 1,2 ц"/>
    <x v="1"/>
    <x v="2"/>
    <s v="ПС 110/35/6кВ &quot;Донцовская&quot;, ПС 35/6кВ &quot;Гремиха-1&quot;, ПС 35/6кВ &quot;Гремиха-2&quot;, ПС 35/6кВ &quot;Гремиха-3&quot;"/>
    <s v="Падение дерева на ВЛ из-за пределов охранной зоны в пролетах опор 156-157 при несанкционированной вырубке неустановленными лицами. ВЛ без повреждений. "/>
    <n v="268.8"/>
    <n v="15.3"/>
    <n v="284.10000000000002"/>
    <s v="ТЧ"/>
    <s v="1986г."/>
    <s v="АС-150"/>
    <s v="нет данных"/>
    <s v="01.03.2013г."/>
    <n v="1"/>
    <s v="01.03.2015г."/>
    <n v="0"/>
    <s v="01.03.2013г."/>
    <s v="КП22"/>
    <m/>
    <m/>
    <m/>
    <m/>
    <s v="с"/>
    <m/>
  </r>
  <r>
    <x v="4"/>
    <x v="16"/>
    <s v="РН-ЭН"/>
    <x v="127"/>
    <d v="1899-12-30T11:54:00"/>
    <d v="2014-05-28T00:00:00"/>
    <d v="1899-12-30T12:23:00"/>
    <d v="1899-12-30T00:29:00"/>
    <n v="121"/>
    <s v="авар. откл."/>
    <s v="АПВН, РПВН"/>
    <x v="5"/>
    <s v="ПС 110/10кВ Арзамасцево (ОАО Удмуртэнерго) МВ-10кВ Ф-2"/>
    <x v="1"/>
    <x v="0"/>
    <s v="РУ-10кВ КНС-6 1СШ-10кВ (ф.2, 4, 6)"/>
    <s v="ПС 110/10кВ Арзамасцево (ОАО Удмуртэнерго) неисправность в цепях управления МВ-10кВ ф.2, нагрузка РУ-10кВ КНС-6 переведена на ф. 12 ПС 110/10кВ Арзамасцево в 12:23"/>
    <n v="16.3"/>
    <n v="6.1"/>
    <n v="22.4"/>
    <s v="В"/>
    <m/>
    <m/>
    <m/>
    <m/>
    <m/>
    <m/>
    <m/>
    <m/>
    <s v="КП18"/>
    <m/>
    <m/>
    <m/>
    <m/>
    <m/>
    <m/>
  </r>
  <r>
    <x v="4"/>
    <x v="16"/>
    <s v="РН-ЭН"/>
    <x v="128"/>
    <m/>
    <m/>
    <m/>
    <m/>
    <m/>
    <m/>
    <m/>
    <x v="4"/>
    <m/>
    <x v="3"/>
    <x v="8"/>
    <m/>
    <m/>
    <m/>
    <m/>
    <m/>
    <m/>
    <m/>
    <m/>
    <m/>
    <m/>
    <m/>
    <m/>
    <m/>
    <m/>
    <m/>
    <m/>
    <m/>
    <s v="Нарушений не было"/>
    <m/>
    <m/>
    <m/>
  </r>
  <r>
    <x v="4"/>
    <x v="16"/>
    <s v="РН-ЭН"/>
    <x v="129"/>
    <m/>
    <m/>
    <m/>
    <m/>
    <m/>
    <m/>
    <m/>
    <x v="4"/>
    <m/>
    <x v="3"/>
    <x v="8"/>
    <m/>
    <m/>
    <m/>
    <m/>
    <m/>
    <m/>
    <m/>
    <m/>
    <m/>
    <m/>
    <m/>
    <m/>
    <m/>
    <m/>
    <m/>
    <m/>
    <m/>
    <s v="Нарушений не было"/>
    <m/>
    <m/>
    <m/>
  </r>
  <r>
    <x v="4"/>
    <x v="16"/>
    <s v="РН-ЭН"/>
    <x v="130"/>
    <m/>
    <m/>
    <m/>
    <m/>
    <m/>
    <m/>
    <m/>
    <x v="4"/>
    <m/>
    <x v="3"/>
    <x v="8"/>
    <m/>
    <m/>
    <m/>
    <m/>
    <m/>
    <m/>
    <m/>
    <m/>
    <m/>
    <m/>
    <m/>
    <m/>
    <m/>
    <m/>
    <m/>
    <m/>
    <m/>
    <s v="Нарушений не было"/>
    <m/>
    <m/>
    <m/>
  </r>
  <r>
    <x v="5"/>
    <x v="16"/>
    <s v="РН-ЭН"/>
    <x v="131"/>
    <m/>
    <m/>
    <m/>
    <m/>
    <m/>
    <m/>
    <m/>
    <x v="4"/>
    <m/>
    <x v="3"/>
    <x v="8"/>
    <m/>
    <m/>
    <m/>
    <m/>
    <m/>
    <m/>
    <m/>
    <m/>
    <m/>
    <m/>
    <m/>
    <m/>
    <m/>
    <m/>
    <m/>
    <m/>
    <m/>
    <s v="Нарушений не было"/>
    <m/>
    <m/>
    <m/>
  </r>
  <r>
    <x v="5"/>
    <x v="16"/>
    <s v="РН-ЭН"/>
    <x v="132"/>
    <d v="1899-12-30T21:20:00"/>
    <d v="2014-06-03T00:00:00"/>
    <d v="1899-12-30T00:26:00"/>
    <d v="1899-12-30T03:06:00"/>
    <n v="20"/>
    <s v="МТЗ"/>
    <s v="АПВН, РПВН"/>
    <x v="2"/>
    <s v="ПС 35/6кВ БКНС-5 ВЛ-6кВ Ф-25"/>
    <x v="2"/>
    <x v="2"/>
    <s v="ПС 35/6кВ БКНС-5 ВЛ-6кВ Ф-25"/>
    <s v="Падение дерева в пролете опор 138-139 из-за пределов охранной зоны ВЛ. Дерево убрали. ВЛ без повреждений."/>
    <n v="18.7"/>
    <m/>
    <n v="18.7"/>
    <s v="ТЧ"/>
    <n v="1974"/>
    <s v="АС-70"/>
    <s v="нет данных"/>
    <d v="2012-07-06T00:00:00"/>
    <n v="100"/>
    <d v="2015-07-06T00:00:00"/>
    <n v="0"/>
    <d v="2012-07-06T00:00:00"/>
    <s v="КП19"/>
    <m/>
    <m/>
    <s v="Нарушений не было"/>
    <m/>
    <m/>
    <m/>
  </r>
  <r>
    <x v="5"/>
    <x v="16"/>
    <s v="РН-ЭН"/>
    <x v="133"/>
    <d v="1899-12-30T16:40:00"/>
    <d v="2014-06-03T00:00:00"/>
    <d v="1899-12-30T16:42:00"/>
    <d v="1899-12-30T00:02:00"/>
    <n v="8"/>
    <s v="МТЗ"/>
    <s v="АПВН, РПВУ"/>
    <x v="5"/>
    <s v="ВЛ-110кВ &quot;Кама-РП Мостовое&quot; 2ц."/>
    <x v="1"/>
    <x v="2"/>
    <s v="ПС 110/35/6кВ &quot;Соколовка&quot;, ПС 35/6кВ &quot;Ельниково&quot;, ПС 35/6кВ &quot;Апалиха&quot;, ПС 35/6кВ &quot;Кама&quot;, ПС 35/6кВ &quot;Ломовская&quot; "/>
    <s v="Падение дерева в пролете опор 18-19 из-за пределов охранной зоны ВЛ. ВЛ без повреждений."/>
    <m/>
    <n v="0.2"/>
    <n v="0.2"/>
    <s v="ТЧ"/>
    <m/>
    <m/>
    <m/>
    <m/>
    <m/>
    <m/>
    <m/>
    <m/>
    <s v="КП18"/>
    <m/>
    <m/>
    <m/>
    <m/>
    <m/>
    <m/>
  </r>
  <r>
    <x v="5"/>
    <x v="16"/>
    <s v="Удмуртэнергонефть"/>
    <x v="134"/>
    <m/>
    <m/>
    <m/>
    <m/>
    <m/>
    <m/>
    <m/>
    <x v="4"/>
    <m/>
    <x v="3"/>
    <x v="8"/>
    <m/>
    <m/>
    <m/>
    <m/>
    <m/>
    <m/>
    <m/>
    <m/>
    <m/>
    <m/>
    <m/>
    <m/>
    <m/>
    <m/>
    <m/>
    <m/>
    <m/>
    <s v="Нарушений не было"/>
    <m/>
    <m/>
    <m/>
  </r>
  <r>
    <x v="5"/>
    <x v="16"/>
    <s v="Удмуртэнергонефть"/>
    <x v="135"/>
    <m/>
    <m/>
    <m/>
    <m/>
    <m/>
    <m/>
    <m/>
    <x v="4"/>
    <m/>
    <x v="3"/>
    <x v="8"/>
    <m/>
    <m/>
    <m/>
    <m/>
    <m/>
    <m/>
    <m/>
    <m/>
    <m/>
    <m/>
    <m/>
    <m/>
    <m/>
    <m/>
    <m/>
    <m/>
    <m/>
    <s v="Нарушений не было"/>
    <m/>
    <m/>
    <m/>
  </r>
  <r>
    <x v="5"/>
    <x v="16"/>
    <s v="РН-ЭН"/>
    <x v="136"/>
    <d v="1899-12-30T18:10:00"/>
    <d v="2014-06-06T00:00:00"/>
    <d v="1899-12-30T20:33:00"/>
    <d v="1899-12-30T02:23:00"/>
    <n v="20"/>
    <s v="МТЗ"/>
    <s v="АПВН, РПВУ"/>
    <x v="2"/>
    <s v="ПС Лиственка Ф-15 ВЛ-6кВ"/>
    <x v="2"/>
    <x v="2"/>
    <s v="ВЛ-6кВ  Ф-15 ПС Лиственка"/>
    <s v="Падение дерева в пролете опор 55-56 из-за пределов охранной зоны ВЛ. Дерево убрали. Замена изоляторов на оп №56."/>
    <n v="14.5"/>
    <m/>
    <n v="14.5"/>
    <s v="ТЧ"/>
    <n v="1987"/>
    <s v="АС-70"/>
    <s v="нет данных"/>
    <d v="2012-10-16T00:00:00"/>
    <n v="90"/>
    <d v="2014-10-16T00:00:00"/>
    <n v="1"/>
    <d v="2014-03-16T00:00:00"/>
    <s v="КП19"/>
    <m/>
    <m/>
    <m/>
    <m/>
    <m/>
    <m/>
  </r>
  <r>
    <x v="5"/>
    <x v="16"/>
    <s v="Удмуртэнергонефть"/>
    <x v="137"/>
    <m/>
    <m/>
    <m/>
    <m/>
    <m/>
    <m/>
    <m/>
    <x v="4"/>
    <m/>
    <x v="3"/>
    <x v="8"/>
    <m/>
    <m/>
    <m/>
    <m/>
    <m/>
    <m/>
    <m/>
    <m/>
    <m/>
    <m/>
    <m/>
    <m/>
    <m/>
    <m/>
    <m/>
    <m/>
    <m/>
    <s v="Нарушений не было"/>
    <m/>
    <m/>
    <m/>
  </r>
  <r>
    <x v="5"/>
    <x v="16"/>
    <s v="Удмуртэнергонефть"/>
    <x v="138"/>
    <m/>
    <m/>
    <m/>
    <m/>
    <m/>
    <m/>
    <m/>
    <x v="4"/>
    <m/>
    <x v="3"/>
    <x v="8"/>
    <m/>
    <m/>
    <m/>
    <m/>
    <m/>
    <m/>
    <m/>
    <m/>
    <m/>
    <m/>
    <m/>
    <m/>
    <m/>
    <m/>
    <m/>
    <m/>
    <m/>
    <s v="Нарушений не было"/>
    <m/>
    <m/>
    <m/>
  </r>
  <r>
    <x v="5"/>
    <x v="16"/>
    <s v="РН-ЭН"/>
    <x v="332"/>
    <d v="1899-12-30T09:23:00"/>
    <d v="2014-06-09T00:00:00"/>
    <d v="1899-12-30T09:23:00"/>
    <d v="1899-12-30T00:00:00"/>
    <n v="9"/>
    <s v="МТЗ"/>
    <s v="АПВУ"/>
    <x v="5"/>
    <s v="ВЛ-35кВ Карсовай-Сергино&quot;"/>
    <x v="0"/>
    <x v="2"/>
    <s v="ВЛ-35кВ Карсовай-Сергино&quot;"/>
    <s v="гроза, ветер до 18м/с"/>
    <m/>
    <n v="2.7"/>
    <n v="2.7"/>
    <s v="ТЧ"/>
    <m/>
    <m/>
    <m/>
    <m/>
    <m/>
    <m/>
    <m/>
    <m/>
    <s v="КП18"/>
    <m/>
    <m/>
    <m/>
    <m/>
    <m/>
    <m/>
  </r>
  <r>
    <x v="5"/>
    <x v="16"/>
    <s v="РН-ЭН"/>
    <x v="332"/>
    <d v="1899-12-30T09:47:00"/>
    <d v="2014-06-09T00:00:00"/>
    <d v="1899-12-30T14:22:00"/>
    <d v="1899-12-30T04:35:00"/>
    <n v="63"/>
    <s v="МТЗ"/>
    <s v="АПВН, РПВН"/>
    <x v="2"/>
    <s v="ПС 110/10кВ &quot;Пызеп&quot; ф.5"/>
    <x v="2"/>
    <x v="2"/>
    <s v="ВЛ-10кВ ф.5 ПС 110/10кВ &quot;Пызеп&quot; "/>
    <s v="гроза, ветер до 18м/с; Падение дерева в пролете опор 32/5-32/6 из-за пределов охранной зоны ВЛ. Обрыв проводов двух фаз, сорваны изоляторы, погнута траверса на оп 32/6. Дерево убрали. Произвели ремонтно-восстановительные работы."/>
    <n v="59.4"/>
    <m/>
    <n v="59.4"/>
    <s v="ТЧ"/>
    <n v="2013"/>
    <s v="АС-95"/>
    <s v="нет данных"/>
    <s v="не подошел срок"/>
    <n v="100"/>
    <d v="2015-06-06T00:00:00"/>
    <n v="0"/>
    <d v="2013-10-02T00:00:00"/>
    <s v="КП19"/>
    <m/>
    <m/>
    <m/>
    <m/>
    <m/>
    <m/>
  </r>
  <r>
    <x v="5"/>
    <x v="16"/>
    <s v="РН-ЭН"/>
    <x v="333"/>
    <d v="1899-12-30T07:41:00"/>
    <d v="2014-06-10T00:00:00"/>
    <d v="1899-12-30T11:20:00"/>
    <d v="1899-12-30T03:39:00"/>
    <n v="10"/>
    <s v="МТЗ"/>
    <s v="АПВН, РПВН"/>
    <x v="2"/>
    <s v="ПС 35/6кВ Нязь Ф-22 ВЛ-6кВ"/>
    <x v="2"/>
    <x v="2"/>
    <s v="ВЛ-6кВ  Ф-22 ПС Нязь"/>
    <s v="гроза; падение дерева в пролете опор 33-34 из-за пределов охранной зоны ВЛ. Обрыв проводов одной фазы, сорваны изоляторы и погнута траверса на оп 33. Дерево убрали. Выполнены ремонтно-восстановительные работы."/>
    <n v="16.100000000000001"/>
    <m/>
    <n v="16.100000000000001"/>
    <s v="ТЧ"/>
    <n v="1988"/>
    <s v="АС-70"/>
    <s v="нет данных"/>
    <d v="2012-09-02T00:00:00"/>
    <n v="90"/>
    <d v="2014-09-02T00:00:00"/>
    <n v="1"/>
    <d v="2014-03-12T00:00:00"/>
    <s v="КП19"/>
    <m/>
    <m/>
    <m/>
    <m/>
    <m/>
    <m/>
  </r>
  <r>
    <x v="5"/>
    <x v="16"/>
    <s v="РН-ЭН"/>
    <x v="333"/>
    <d v="1899-12-30T11:20:00"/>
    <d v="2014-06-10T00:00:00"/>
    <d v="1899-12-30T12:08:00"/>
    <d v="1899-12-30T00:48:00"/>
    <n v="38"/>
    <s v="МТЗ"/>
    <s v="АПВН, РПВН"/>
    <x v="5"/>
    <s v="ВЛ-35кВ Нылга-Булай (ОАО Удмуртэнерго)"/>
    <x v="0"/>
    <x v="2"/>
    <s v="ВЛ-35кВ Нылга-Булай (ОАО Удмуртэнерго)"/>
    <s v="гроза, ветер до 18м/с. Опора №61 следы перекрытия по трём фазам."/>
    <m/>
    <n v="31.6"/>
    <n v="31.6"/>
    <s v="ТЧ"/>
    <m/>
    <m/>
    <m/>
    <m/>
    <m/>
    <m/>
    <m/>
    <m/>
    <s v="КП18"/>
    <m/>
    <m/>
    <m/>
    <m/>
    <m/>
    <m/>
  </r>
  <r>
    <x v="5"/>
    <x v="16"/>
    <s v="РН-ЭН"/>
    <x v="334"/>
    <d v="1899-12-30T05:30:00"/>
    <d v="2014-06-11T00:00:00"/>
    <d v="1899-12-30T07:17:00"/>
    <d v="1899-12-30T01:47:00"/>
    <n v="23"/>
    <s v="МТЗ"/>
    <s v="АПВН, РПВН"/>
    <x v="5"/>
    <s v="ПС 35/6кВ ПС БКНС-4 ф.14"/>
    <x v="2"/>
    <x v="2"/>
    <s v="ВЛ-6кВ ф.14 ПС 35/6кВ ПС БКНС-4 "/>
    <s v="включили в работу в 7:17 после отключения отпайки на ОАО &quot;Белкамнефть&quot;, в пролете опор 33/105 - 33/106 упало дерево на ВЛ. "/>
    <n v="8.1"/>
    <m/>
    <n v="8.1"/>
    <s v="ТЧ"/>
    <m/>
    <m/>
    <m/>
    <m/>
    <m/>
    <m/>
    <m/>
    <m/>
    <s v="КП18"/>
    <m/>
    <m/>
    <m/>
    <m/>
    <m/>
    <m/>
  </r>
  <r>
    <x v="5"/>
    <x v="16"/>
    <s v="Удмуртэнергонефть"/>
    <x v="18"/>
    <m/>
    <m/>
    <m/>
    <m/>
    <m/>
    <m/>
    <m/>
    <x v="4"/>
    <m/>
    <x v="3"/>
    <x v="8"/>
    <m/>
    <m/>
    <m/>
    <m/>
    <m/>
    <m/>
    <m/>
    <m/>
    <m/>
    <m/>
    <m/>
    <m/>
    <m/>
    <m/>
    <m/>
    <m/>
    <m/>
    <s v="Нарушений не было"/>
    <m/>
    <m/>
    <m/>
  </r>
  <r>
    <x v="5"/>
    <x v="16"/>
    <s v="Удмуртэнергонефть"/>
    <x v="335"/>
    <m/>
    <m/>
    <m/>
    <m/>
    <m/>
    <m/>
    <m/>
    <x v="4"/>
    <m/>
    <x v="3"/>
    <x v="8"/>
    <m/>
    <m/>
    <m/>
    <m/>
    <m/>
    <m/>
    <m/>
    <m/>
    <m/>
    <m/>
    <m/>
    <m/>
    <m/>
    <m/>
    <m/>
    <m/>
    <m/>
    <s v="Нарушений не было"/>
    <m/>
    <m/>
    <m/>
  </r>
  <r>
    <x v="5"/>
    <x v="16"/>
    <s v="Удмуртэнергонефть"/>
    <x v="139"/>
    <m/>
    <m/>
    <m/>
    <m/>
    <m/>
    <m/>
    <m/>
    <x v="4"/>
    <m/>
    <x v="3"/>
    <x v="8"/>
    <m/>
    <m/>
    <m/>
    <m/>
    <m/>
    <m/>
    <m/>
    <m/>
    <m/>
    <m/>
    <m/>
    <m/>
    <m/>
    <m/>
    <m/>
    <m/>
    <m/>
    <s v="Нарушений не было"/>
    <m/>
    <m/>
    <m/>
  </r>
  <r>
    <x v="5"/>
    <x v="16"/>
    <s v="Удмуртэнергонефть"/>
    <x v="140"/>
    <m/>
    <m/>
    <m/>
    <m/>
    <m/>
    <m/>
    <m/>
    <x v="4"/>
    <m/>
    <x v="3"/>
    <x v="8"/>
    <m/>
    <m/>
    <m/>
    <m/>
    <m/>
    <m/>
    <m/>
    <m/>
    <m/>
    <m/>
    <m/>
    <m/>
    <m/>
    <m/>
    <m/>
    <m/>
    <m/>
    <s v="Нарушений не было"/>
    <m/>
    <m/>
    <m/>
  </r>
  <r>
    <x v="5"/>
    <x v="16"/>
    <s v="РН-ЭН"/>
    <x v="141"/>
    <m/>
    <m/>
    <m/>
    <m/>
    <m/>
    <m/>
    <m/>
    <x v="4"/>
    <m/>
    <x v="3"/>
    <x v="8"/>
    <m/>
    <m/>
    <m/>
    <m/>
    <m/>
    <m/>
    <m/>
    <m/>
    <m/>
    <m/>
    <m/>
    <m/>
    <m/>
    <m/>
    <m/>
    <m/>
    <m/>
    <s v="Нарушений не было"/>
    <m/>
    <m/>
    <m/>
  </r>
  <r>
    <x v="5"/>
    <x v="16"/>
    <s v="РН-ЭН"/>
    <x v="142"/>
    <m/>
    <m/>
    <m/>
    <m/>
    <m/>
    <m/>
    <m/>
    <x v="4"/>
    <m/>
    <x v="3"/>
    <x v="8"/>
    <m/>
    <m/>
    <m/>
    <m/>
    <m/>
    <m/>
    <m/>
    <m/>
    <m/>
    <m/>
    <m/>
    <m/>
    <m/>
    <m/>
    <m/>
    <m/>
    <m/>
    <s v="Нарушений не было"/>
    <m/>
    <m/>
    <m/>
  </r>
  <r>
    <x v="5"/>
    <x v="16"/>
    <s v="РН-ЭН"/>
    <x v="143"/>
    <m/>
    <m/>
    <m/>
    <m/>
    <m/>
    <m/>
    <m/>
    <x v="4"/>
    <m/>
    <x v="3"/>
    <x v="8"/>
    <m/>
    <m/>
    <m/>
    <m/>
    <m/>
    <m/>
    <m/>
    <m/>
    <m/>
    <m/>
    <m/>
    <m/>
    <m/>
    <m/>
    <m/>
    <m/>
    <m/>
    <s v="Нарушений не было"/>
    <m/>
    <m/>
    <m/>
  </r>
  <r>
    <x v="5"/>
    <x v="16"/>
    <s v="РН-ЭН"/>
    <x v="144"/>
    <m/>
    <m/>
    <m/>
    <m/>
    <m/>
    <m/>
    <m/>
    <x v="4"/>
    <m/>
    <x v="3"/>
    <x v="8"/>
    <m/>
    <m/>
    <m/>
    <m/>
    <m/>
    <m/>
    <m/>
    <m/>
    <m/>
    <m/>
    <m/>
    <m/>
    <m/>
    <m/>
    <m/>
    <m/>
    <m/>
    <s v="Нарушений не было"/>
    <m/>
    <m/>
    <m/>
  </r>
  <r>
    <x v="5"/>
    <x v="16"/>
    <s v="РН-ЭН"/>
    <x v="145"/>
    <d v="1899-12-30T12:56:00"/>
    <d v="2014-06-20T00:00:00"/>
    <d v="1899-12-30T14:09:00"/>
    <d v="1899-12-30T01:13:00"/>
    <n v="27"/>
    <s v="МФТО"/>
    <s v="АПВН, РПВУ"/>
    <x v="2"/>
    <s v="ПС 110/10кВ &quot;Лынга&quot; ВЛ-10кВ ф-8"/>
    <x v="2"/>
    <x v="2"/>
    <s v="ПС 110/10кВ &quot;Лынга&quot; ВЛ-10кВ ф-8"/>
    <s v="В пролете опор 20-21 под ВЛ обнаружено дерево, упавшее из-за пределов охранной зоны ВЛ. Линия без повреждений."/>
    <n v="5.5"/>
    <n v="0.8"/>
    <n v="6.3"/>
    <s v="ТЧ"/>
    <n v="1997"/>
    <s v="АС-70"/>
    <s v="нет данных"/>
    <d v="2014-04-25T00:00:00"/>
    <n v="100"/>
    <d v="2016-04-25T00:00:00"/>
    <n v="0"/>
    <d v="2014-04-25T00:00:00"/>
    <s v="КП19"/>
    <m/>
    <m/>
    <m/>
    <m/>
    <m/>
    <m/>
  </r>
  <r>
    <x v="5"/>
    <x v="16"/>
    <s v="РН-ЭН"/>
    <x v="146"/>
    <m/>
    <m/>
    <m/>
    <m/>
    <m/>
    <m/>
    <m/>
    <x v="4"/>
    <m/>
    <x v="3"/>
    <x v="8"/>
    <m/>
    <m/>
    <m/>
    <m/>
    <m/>
    <m/>
    <m/>
    <m/>
    <m/>
    <m/>
    <m/>
    <m/>
    <m/>
    <m/>
    <m/>
    <m/>
    <m/>
    <s v="Нарушений не было"/>
    <m/>
    <m/>
    <m/>
  </r>
  <r>
    <x v="5"/>
    <x v="16"/>
    <s v="РН-ЭН"/>
    <x v="147"/>
    <d v="1899-12-30T14:00:00"/>
    <d v="2014-06-22T00:00:00"/>
    <d v="1899-12-30T18:10:00"/>
    <d v="1899-12-30T04:10:00"/>
    <n v="14"/>
    <s v="МФТО"/>
    <s v="АПВН, РПВН"/>
    <x v="2"/>
    <s v="ПС 35/6кВ &quot;Лиственка&quot; ВЛ-6кВ Ф-2"/>
    <x v="2"/>
    <x v="2"/>
    <s v="ПС 35/6кВ &quot;Лиственка&quot; ВЛ-6кВ Ф-2"/>
    <s v="Падение дерева в пролете опор 25-26 из-за пределов охранной зоны ВЛ.. Дерево убрали. ВЛ без повреждений."/>
    <n v="43.6"/>
    <m/>
    <n v="43.6"/>
    <s v="ТЧ"/>
    <n v="1985"/>
    <s v="АС-95"/>
    <s v="нет данных"/>
    <d v="2012-08-08T00:00:00"/>
    <n v="90"/>
    <d v="2014-08-08T00:00:00"/>
    <n v="1"/>
    <d v="2012-08-08T00:00:00"/>
    <s v="КП19"/>
    <m/>
    <m/>
    <m/>
    <m/>
    <m/>
    <m/>
  </r>
  <r>
    <x v="5"/>
    <x v="16"/>
    <s v="РН-ЭН"/>
    <x v="148"/>
    <m/>
    <m/>
    <m/>
    <m/>
    <m/>
    <m/>
    <m/>
    <x v="4"/>
    <m/>
    <x v="3"/>
    <x v="8"/>
    <m/>
    <m/>
    <m/>
    <m/>
    <m/>
    <m/>
    <m/>
    <m/>
    <m/>
    <m/>
    <m/>
    <m/>
    <m/>
    <m/>
    <m/>
    <m/>
    <m/>
    <s v="Нарушений не было"/>
    <m/>
    <m/>
    <m/>
  </r>
  <r>
    <x v="5"/>
    <x v="16"/>
    <s v="РН-ЭН"/>
    <x v="149"/>
    <m/>
    <m/>
    <m/>
    <m/>
    <m/>
    <m/>
    <m/>
    <x v="4"/>
    <m/>
    <x v="3"/>
    <x v="8"/>
    <m/>
    <m/>
    <m/>
    <m/>
    <m/>
    <m/>
    <m/>
    <m/>
    <m/>
    <m/>
    <m/>
    <m/>
    <m/>
    <m/>
    <m/>
    <m/>
    <m/>
    <s v="Нарушений не было"/>
    <m/>
    <m/>
    <m/>
  </r>
  <r>
    <x v="5"/>
    <x v="16"/>
    <s v="РН-ЭН"/>
    <x v="150"/>
    <m/>
    <m/>
    <m/>
    <m/>
    <m/>
    <m/>
    <m/>
    <x v="4"/>
    <m/>
    <x v="3"/>
    <x v="8"/>
    <m/>
    <m/>
    <m/>
    <m/>
    <m/>
    <m/>
    <m/>
    <m/>
    <m/>
    <m/>
    <m/>
    <m/>
    <m/>
    <m/>
    <m/>
    <m/>
    <m/>
    <s v="Нарушений не было"/>
    <m/>
    <m/>
    <m/>
  </r>
  <r>
    <x v="5"/>
    <x v="16"/>
    <s v="РН-ЭН"/>
    <x v="151"/>
    <d v="1899-12-30T03:18:00"/>
    <d v="2014-06-26T00:00:00"/>
    <d v="1899-12-30T03:18:00"/>
    <d v="1899-12-30T00:00:00"/>
    <n v="2"/>
    <s v="ЗЗ 1ст."/>
    <s v="АПВУ"/>
    <x v="2"/>
    <s v="ВЛ-110кВ &quot;Комсомольская-Кыква&quot; 1 ц"/>
    <x v="1"/>
    <x v="2"/>
    <s v="ВЛ-110кВ &quot;Комсомольская-Кыква&quot; 1 ц"/>
    <s v="В пролете опор 20-21 под ВЛ обнаружено дерево, упавшее из-за пределов охранной зоны ВЛ. Линия без повреждений."/>
    <m/>
    <n v="3.2"/>
    <n v="3.2"/>
    <s v="ТЧ"/>
    <n v="1996"/>
    <s v="АС-150"/>
    <s v="нет данных"/>
    <d v="2012-09-04T00:00:00"/>
    <n v="100"/>
    <d v="2014-09-04T00:00:00"/>
    <n v="0"/>
    <d v="2012-09-04T00:00:00"/>
    <s v="КП19"/>
    <m/>
    <m/>
    <m/>
    <m/>
    <m/>
    <m/>
  </r>
  <r>
    <x v="5"/>
    <x v="16"/>
    <s v="РН-ЭН"/>
    <x v="151"/>
    <d v="1899-12-30T07:45:00"/>
    <d v="2014-06-26T00:00:00"/>
    <d v="1899-12-30T12:15:00"/>
    <d v="1899-12-30T04:30:00"/>
    <n v="12"/>
    <s v="МФТО"/>
    <s v="АПВН, РПВН"/>
    <x v="1"/>
    <s v="ПС 35/6кВ &quot;Кама&quot; ВЛ-6кВ Ф-10 "/>
    <x v="2"/>
    <x v="2"/>
    <s v="ПС 35/6кВ &quot;Кама&quot; ВЛ-6кВ Ф-10 "/>
    <s v="В пролете опор №2-3 отп. на куст 33 грузовая техника &quot;Мостстрой&quot; порвала провода ВЛ-6кВ, сорваны изоляторы, погнуты траверсы.  Произвели ремонтно-восстановительные работы."/>
    <n v="48.4"/>
    <m/>
    <n v="48.4"/>
    <s v="ТЧ"/>
    <n v="1978"/>
    <s v="АС-95"/>
    <s v="нет данных"/>
    <s v="12.12.2012г."/>
    <n v="90"/>
    <s v="12.12.2014г."/>
    <n v="1"/>
    <s v="12.12.2012г."/>
    <s v="КП20"/>
    <m/>
    <m/>
    <m/>
    <m/>
    <s v="с"/>
    <m/>
  </r>
  <r>
    <x v="5"/>
    <x v="16"/>
    <s v="РН-ЭН"/>
    <x v="151"/>
    <d v="1899-12-30T12:04:00"/>
    <d v="2014-06-26T00:00:00"/>
    <d v="1899-12-30T12:04:00"/>
    <d v="1899-12-30T00:00:00"/>
    <n v="12"/>
    <s v="МТЗ"/>
    <s v="АПВУ"/>
    <x v="5"/>
    <s v="ВЛ-35кВ &quot;Нылга-Урал&quot;(ОАО Удмуртэнерго) "/>
    <x v="0"/>
    <x v="2"/>
    <s v="Посадка напряжения на ПС 35/6кВ &quot;Красное&quot;"/>
    <s v="гроза, ветер до 15-18м/с"/>
    <m/>
    <n v="4.5"/>
    <n v="4.5"/>
    <s v="ТЧ"/>
    <m/>
    <m/>
    <m/>
    <m/>
    <m/>
    <m/>
    <m/>
    <m/>
    <s v="КП18"/>
    <m/>
    <m/>
    <m/>
    <m/>
    <m/>
    <m/>
  </r>
  <r>
    <x v="5"/>
    <x v="16"/>
    <s v="РН-ЭН"/>
    <x v="151"/>
    <d v="1899-12-30T16:30:00"/>
    <d v="2014-06-26T00:00:00"/>
    <d v="1899-12-30T16:30:00"/>
    <d v="1899-12-30T00:00:00"/>
    <n v="19"/>
    <s v="МТЗ"/>
    <s v="АПВУ"/>
    <x v="5"/>
    <s v="ВЛ-110кВ &quot;ТЭЦ-2-Позимь&quot; 1ц"/>
    <x v="1"/>
    <x v="2"/>
    <s v="Посадка напряжения на ПС 110/35/6кВ &quot;Донцовская&quot;, ПС 35/6кВ &quot;Гремиха-1,2,3&quot; "/>
    <s v="гроза, ветер до 15-18м/с"/>
    <m/>
    <n v="11.5"/>
    <n v="11.5"/>
    <s v="ТЧ"/>
    <m/>
    <m/>
    <m/>
    <m/>
    <m/>
    <m/>
    <m/>
    <m/>
    <s v="КП18"/>
    <m/>
    <m/>
    <m/>
    <m/>
    <m/>
    <m/>
  </r>
  <r>
    <x v="5"/>
    <x v="16"/>
    <s v="РН-ЭН"/>
    <x v="152"/>
    <m/>
    <m/>
    <m/>
    <m/>
    <m/>
    <m/>
    <m/>
    <x v="4"/>
    <m/>
    <x v="3"/>
    <x v="8"/>
    <m/>
    <m/>
    <m/>
    <m/>
    <m/>
    <m/>
    <m/>
    <m/>
    <m/>
    <m/>
    <m/>
    <m/>
    <m/>
    <m/>
    <m/>
    <m/>
    <m/>
    <s v="Нарушений не было"/>
    <m/>
    <m/>
    <m/>
  </r>
  <r>
    <x v="5"/>
    <x v="16"/>
    <s v="РН-ЭН"/>
    <x v="153"/>
    <d v="1899-12-30T20:50:00"/>
    <s v="28.06.14."/>
    <d v="1899-12-30T04:29:00"/>
    <d v="1899-12-30T07:39:00"/>
    <n v="1"/>
    <s v="МТЗ"/>
    <s v="АПВН, РПВН"/>
    <x v="5"/>
    <s v="ПС 110/35/10кВ &quot;Карсовай&quot; (ОАО &quot;Удмуртэнерго&quot;) ВЛ-10кВ ф-5 (ОАО &quot;Удмуртнефть&quot; отп. на скв. 401)"/>
    <x v="2"/>
    <x v="2"/>
    <s v="ПС 110/35/10кВ &quot;Карсовай&quot; (ОАО &quot;Удмуртэнерго&quot;) ВЛ-10кВ ф-5 (ОАО &quot;Удмуртнефть&quot; отп. на скв. 401)"/>
    <s v="На опоре №10П порывом ветра сорвало крюк с изолятором, произошел схлест проводов, ОАО &quot;Удмуртэнерго&quot; произвели ремонт, после чего ВЛ включили в работу без замечаний "/>
    <n v="2.2999999999999998"/>
    <m/>
    <n v="2.2999999999999998"/>
    <s v="И"/>
    <m/>
    <m/>
    <m/>
    <m/>
    <m/>
    <m/>
    <m/>
    <m/>
    <s v="КП18"/>
    <m/>
    <m/>
    <m/>
    <m/>
    <m/>
    <m/>
  </r>
  <r>
    <x v="5"/>
    <x v="16"/>
    <s v="РН-ЭН"/>
    <x v="154"/>
    <m/>
    <m/>
    <m/>
    <m/>
    <m/>
    <m/>
    <m/>
    <x v="4"/>
    <m/>
    <x v="3"/>
    <x v="8"/>
    <m/>
    <m/>
    <m/>
    <m/>
    <m/>
    <m/>
    <m/>
    <m/>
    <m/>
    <m/>
    <m/>
    <m/>
    <m/>
    <m/>
    <m/>
    <m/>
    <m/>
    <s v="Нарушений не было"/>
    <m/>
    <m/>
    <m/>
  </r>
  <r>
    <x v="5"/>
    <x v="16"/>
    <s v="РН-ЭН"/>
    <x v="155"/>
    <m/>
    <m/>
    <m/>
    <m/>
    <m/>
    <m/>
    <m/>
    <x v="4"/>
    <m/>
    <x v="3"/>
    <x v="8"/>
    <m/>
    <m/>
    <m/>
    <m/>
    <m/>
    <m/>
    <m/>
    <m/>
    <m/>
    <m/>
    <m/>
    <m/>
    <m/>
    <m/>
    <m/>
    <m/>
    <m/>
    <s v="Нарушений не было"/>
    <m/>
    <m/>
    <m/>
  </r>
  <r>
    <x v="6"/>
    <x v="16"/>
    <s v="РН-ЭН"/>
    <x v="156"/>
    <m/>
    <m/>
    <m/>
    <m/>
    <m/>
    <m/>
    <m/>
    <x v="4"/>
    <m/>
    <x v="3"/>
    <x v="8"/>
    <m/>
    <m/>
    <m/>
    <m/>
    <m/>
    <m/>
    <m/>
    <m/>
    <m/>
    <m/>
    <m/>
    <m/>
    <m/>
    <m/>
    <m/>
    <m/>
    <m/>
    <s v="Нарушений не было"/>
    <m/>
    <m/>
    <m/>
  </r>
  <r>
    <x v="6"/>
    <x v="16"/>
    <s v="РН-ЭН"/>
    <x v="157"/>
    <m/>
    <m/>
    <m/>
    <m/>
    <m/>
    <m/>
    <m/>
    <x v="4"/>
    <m/>
    <x v="3"/>
    <x v="8"/>
    <m/>
    <m/>
    <m/>
    <m/>
    <m/>
    <m/>
    <m/>
    <m/>
    <m/>
    <m/>
    <m/>
    <m/>
    <m/>
    <m/>
    <m/>
    <m/>
    <m/>
    <s v="Нарушений не было"/>
    <m/>
    <m/>
    <m/>
  </r>
  <r>
    <x v="6"/>
    <x v="16"/>
    <s v="РН-ЭН"/>
    <x v="19"/>
    <m/>
    <m/>
    <m/>
    <m/>
    <m/>
    <m/>
    <m/>
    <x v="4"/>
    <m/>
    <x v="3"/>
    <x v="8"/>
    <m/>
    <m/>
    <m/>
    <m/>
    <m/>
    <m/>
    <m/>
    <m/>
    <m/>
    <m/>
    <m/>
    <m/>
    <m/>
    <m/>
    <m/>
    <m/>
    <m/>
    <s v="Нарушений не было"/>
    <m/>
    <m/>
    <m/>
  </r>
  <r>
    <x v="6"/>
    <x v="16"/>
    <s v="РН-ЭН"/>
    <x v="158"/>
    <d v="1899-12-30T16:36:00"/>
    <d v="2014-07-04T00:00:00"/>
    <d v="1899-12-30T16:36:00"/>
    <d v="1899-12-30T00:00:00"/>
    <n v="3"/>
    <s v="ВЧЗ"/>
    <s v="АПВУ"/>
    <x v="2"/>
    <s v="ВЛ-110кВ &quot;Комсомольская-Кыква&quot; 2ц."/>
    <x v="1"/>
    <x v="2"/>
    <s v="ВЛ-110кВ &quot;Комсомольская-Кыква&quot; 2ц."/>
    <s v="гроза, ветер до 18м/с"/>
    <m/>
    <n v="2.8"/>
    <n v="2.8"/>
    <s v="ТЧ"/>
    <n v="1993"/>
    <s v="АС-120"/>
    <s v="нет данных"/>
    <d v="2012-07-29T00:00:00"/>
    <n v="100"/>
    <d v="2014-08-29T00:00:00"/>
    <n v="0"/>
    <d v="2010-07-29T00:00:00"/>
    <s v="КП19"/>
    <m/>
    <m/>
    <m/>
    <m/>
    <m/>
    <m/>
  </r>
  <r>
    <x v="6"/>
    <x v="16"/>
    <s v="РН-ЭН"/>
    <x v="158"/>
    <d v="1899-12-30T17:17:00"/>
    <d v="2014-07-04T00:00:00"/>
    <d v="1899-12-30T18:00:00"/>
    <d v="1899-12-30T00:43:00"/>
    <n v="168"/>
    <s v="дуговая защита"/>
    <m/>
    <x v="5"/>
    <s v=" ПС 110/35/6кВ &quot;Сива&quot; 2СШ-6кВ (ППМЭС)"/>
    <x v="1"/>
    <x v="0"/>
    <s v="ВЛ-6кВ ф.20, 22, 24, 26, 28 ПС 110/35/6кВ &quot;Сива&quot; "/>
    <s v="гроза, ветер до 18м/с"/>
    <n v="54.2"/>
    <m/>
    <n v="54.2"/>
    <s v="РЗА"/>
    <m/>
    <m/>
    <m/>
    <m/>
    <m/>
    <m/>
    <m/>
    <m/>
    <s v="КП18"/>
    <m/>
    <m/>
    <m/>
    <m/>
    <m/>
    <m/>
  </r>
  <r>
    <x v="6"/>
    <x v="16"/>
    <s v="РН-ЭН"/>
    <x v="159"/>
    <d v="1899-12-30T15:55:00"/>
    <d v="2014-07-05T00:00:00"/>
    <d v="1899-12-30T15:55:00"/>
    <d v="1899-12-30T00:00:00"/>
    <n v="65"/>
    <s v="ВЧЗ"/>
    <s v="АПВУ"/>
    <x v="5"/>
    <s v="ВЛ-110кВ Сива - Газовая  2ц. (ОАО &quot;Удмуртэнергонефть&quot;)"/>
    <x v="1"/>
    <x v="2"/>
    <s v="ВЛ-110кВ Сива - Газовая  2ц. (ОАО &quot;Удмуртэнергонефть&quot;)"/>
    <s v="гроза, ветер до 18м/с"/>
    <m/>
    <n v="39.299999999999997"/>
    <n v="39.299999999999997"/>
    <s v="И"/>
    <m/>
    <m/>
    <m/>
    <m/>
    <m/>
    <m/>
    <m/>
    <m/>
    <s v="КП18"/>
    <m/>
    <m/>
    <m/>
    <m/>
    <m/>
    <m/>
  </r>
  <r>
    <x v="6"/>
    <x v="16"/>
    <s v="РН-ЭН"/>
    <x v="159"/>
    <d v="1899-12-30T16:59:00"/>
    <d v="2014-07-05T00:00:00"/>
    <d v="1899-12-30T18:55:00"/>
    <d v="1899-12-30T01:56:00"/>
    <n v="31"/>
    <s v="МТЗ"/>
    <s v="АПВН, РПВН"/>
    <x v="2"/>
    <s v="ПС 35/6кВ &quot;ГЗУ-12&quot; ВЛ-6кВ Ф-6"/>
    <x v="2"/>
    <x v="2"/>
    <s v="ПС 35/6кВ &quot;ГЗУ-12&quot; ВЛ-6кВ Ф-6"/>
    <s v="Падение дерева в пролете опор 154-155 из-за пределов охранной зоны ВЛ. Дерево убрали. Обрыв проводов одной фазы. Произвели ремонтно-восстановительные работы."/>
    <n v="10.4"/>
    <m/>
    <n v="10.4"/>
    <s v="ТЧ"/>
    <n v="1978"/>
    <s v="АС-70"/>
    <s v="нет данных"/>
    <d v="2013-09-13T00:00:00"/>
    <n v="80"/>
    <d v="2015-09-13T00:00:00"/>
    <n v="1"/>
    <s v="Осмотр 12.09.2013"/>
    <s v="КП19"/>
    <m/>
    <m/>
    <m/>
    <m/>
    <m/>
    <m/>
  </r>
  <r>
    <x v="6"/>
    <x v="16"/>
    <s v="РН-ЭН"/>
    <x v="160"/>
    <d v="1899-12-30T14:55:00"/>
    <d v="2014-07-06T00:00:00"/>
    <d v="1899-12-30T17:29:00"/>
    <d v="1899-12-30T02:34:00"/>
    <n v="33"/>
    <s v="МТЗ"/>
    <s v="АПВН, РПВН"/>
    <x v="2"/>
    <s v="ПС 110/35/6кВ &quot;Мишкино-3&quot; ВЛ-6кВ Ф-313"/>
    <x v="2"/>
    <x v="2"/>
    <s v="ВЛ-6кВ Ф-313 ПС 110/35/6кВ &quot;Мишкино-3&quot; "/>
    <s v="Падение дерева в пролете опор 10А-11А отп. на 12 ряд &quot;Север&quot;  из-за пределов охранной зоны ВЛ упало дерево, на опоре №9А сорваны 2 изолятора на ф.В. Дерево убрали. Произвели ремонтно-восстановительные работы."/>
    <n v="14.9"/>
    <m/>
    <n v="14.9"/>
    <s v="ТЧ"/>
    <n v="1976"/>
    <s v="АС-95"/>
    <s v="нет данных"/>
    <d v="2013-07-13T00:00:00"/>
    <n v="100"/>
    <d v="2015-07-13T00:00:00"/>
    <n v="0"/>
    <d v="2014-05-15T00:00:00"/>
    <s v="КП19"/>
    <m/>
    <m/>
    <m/>
    <m/>
    <m/>
    <m/>
  </r>
  <r>
    <x v="6"/>
    <x v="16"/>
    <s v="РН-ЭН"/>
    <x v="161"/>
    <m/>
    <m/>
    <m/>
    <m/>
    <m/>
    <m/>
    <m/>
    <x v="4"/>
    <m/>
    <x v="3"/>
    <x v="8"/>
    <m/>
    <m/>
    <m/>
    <m/>
    <m/>
    <m/>
    <m/>
    <m/>
    <m/>
    <m/>
    <m/>
    <m/>
    <m/>
    <m/>
    <m/>
    <m/>
    <m/>
    <s v="Нарушений не было"/>
    <m/>
    <m/>
    <m/>
  </r>
  <r>
    <x v="6"/>
    <x v="16"/>
    <s v="РН-ЭН"/>
    <x v="162"/>
    <d v="1899-12-30T03:30:00"/>
    <d v="2014-07-08T00:00:00"/>
    <d v="1899-12-30T06:34:00"/>
    <d v="1899-12-30T03:04:00"/>
    <n v="18"/>
    <s v="МТЗ"/>
    <s v="АПВН, РПВН"/>
    <x v="5"/>
    <s v="ПС 35/10кВ &quot;Промбаза&quot; ВЛ-10кВ Ф-14"/>
    <x v="2"/>
    <x v="2"/>
    <s v=" ВЛ-10кВ Ф-14 ПС 35/10кВ &quot;Промбаза&quot;"/>
    <s v="Падение дерева в пролете опор 260/67-260/68 отп. на  базу отдыха. (Обслуживает ООО &quot;ИЭК&quot;) "/>
    <n v="5.9"/>
    <m/>
    <n v="5.9"/>
    <s v="ТЧ"/>
    <n v="1997"/>
    <s v="АС-95"/>
    <s v="нет данных"/>
    <d v="2013-04-16T00:00:00"/>
    <n v="100"/>
    <d v="2015-04-16T00:00:00"/>
    <n v="0"/>
    <s v="Осмотр 16.08.2013"/>
    <s v="КП18"/>
    <m/>
    <m/>
    <m/>
    <m/>
    <m/>
    <m/>
  </r>
  <r>
    <x v="6"/>
    <x v="16"/>
    <s v="РН-ЭН"/>
    <x v="162"/>
    <d v="1899-12-30T09:25:00"/>
    <d v="2014-07-08T00:00:00"/>
    <d v="1899-12-30T11:22:00"/>
    <d v="1899-12-30T01:57:00"/>
    <n v="19"/>
    <s v="МТЗ"/>
    <s v="АПВН, РПВН"/>
    <x v="5"/>
    <s v="РУ-6кВ &quot;8-ряд&quot;  ф.1А"/>
    <x v="2"/>
    <x v="2"/>
    <s v="ВЛ-6кВ ф.1А РУ-6кВ &quot;8-ряд&quot; "/>
    <s v="Падение дерева на ВЛ-6кВ, отключен ВЛБ №224 (отп. ВЛ-6кВ обслуживает МУП &quot;Воткинские Городские ЭС&quot;)"/>
    <n v="11.1"/>
    <m/>
    <n v="11.1"/>
    <s v="ТЧ"/>
    <n v="1974"/>
    <s v="АС-70"/>
    <s v="нет данных"/>
    <d v="2013-02-20T00:00:00"/>
    <n v="100"/>
    <n v="2015"/>
    <n v="0"/>
    <s v="Осмотр 09.07.2013"/>
    <s v="КП18"/>
    <m/>
    <m/>
    <m/>
    <m/>
    <m/>
    <m/>
  </r>
  <r>
    <x v="6"/>
    <x v="16"/>
    <s v="РН-ЭН"/>
    <x v="163"/>
    <m/>
    <m/>
    <m/>
    <m/>
    <m/>
    <m/>
    <m/>
    <x v="4"/>
    <m/>
    <x v="3"/>
    <x v="8"/>
    <m/>
    <m/>
    <m/>
    <m/>
    <m/>
    <m/>
    <m/>
    <m/>
    <m/>
    <m/>
    <m/>
    <m/>
    <m/>
    <m/>
    <m/>
    <m/>
    <m/>
    <s v="Нарушений не было"/>
    <m/>
    <m/>
    <m/>
  </r>
  <r>
    <x v="6"/>
    <x v="16"/>
    <s v="Удмуртэнергонефть"/>
    <x v="164"/>
    <m/>
    <m/>
    <m/>
    <m/>
    <m/>
    <m/>
    <m/>
    <x v="4"/>
    <m/>
    <x v="3"/>
    <x v="8"/>
    <m/>
    <m/>
    <m/>
    <m/>
    <m/>
    <m/>
    <m/>
    <m/>
    <m/>
    <m/>
    <m/>
    <m/>
    <m/>
    <m/>
    <m/>
    <m/>
    <m/>
    <s v="Нарушений не было"/>
    <m/>
    <m/>
    <m/>
  </r>
  <r>
    <x v="6"/>
    <x v="16"/>
    <s v="Удмуртэнергонефть"/>
    <x v="165"/>
    <m/>
    <m/>
    <m/>
    <m/>
    <m/>
    <m/>
    <m/>
    <x v="4"/>
    <m/>
    <x v="3"/>
    <x v="8"/>
    <m/>
    <m/>
    <m/>
    <m/>
    <m/>
    <m/>
    <m/>
    <m/>
    <m/>
    <m/>
    <m/>
    <m/>
    <m/>
    <m/>
    <m/>
    <m/>
    <m/>
    <s v="Нарушений не было"/>
    <m/>
    <m/>
    <m/>
  </r>
  <r>
    <x v="6"/>
    <x v="16"/>
    <s v="Удмуртэнергонефть"/>
    <x v="166"/>
    <m/>
    <m/>
    <m/>
    <m/>
    <m/>
    <m/>
    <m/>
    <x v="4"/>
    <m/>
    <x v="3"/>
    <x v="8"/>
    <m/>
    <m/>
    <m/>
    <m/>
    <m/>
    <m/>
    <m/>
    <m/>
    <m/>
    <m/>
    <m/>
    <m/>
    <m/>
    <m/>
    <m/>
    <m/>
    <m/>
    <s v="Нарушений не было"/>
    <m/>
    <m/>
    <m/>
  </r>
  <r>
    <x v="6"/>
    <x v="16"/>
    <s v="Удмуртэнергонефть"/>
    <x v="167"/>
    <d v="1899-12-30T16:56:00"/>
    <d v="2014-07-13T00:00:00"/>
    <d v="1899-12-30T18:57:00"/>
    <d v="1899-12-30T02:03:00"/>
    <n v="21"/>
    <s v="МТЗ"/>
    <s v="АПВН, РПВН"/>
    <x v="2"/>
    <s v="ВЛ-6кВ Ф-18 ПС 110/35/6кВ Башмаково"/>
    <x v="2"/>
    <x v="2"/>
    <s v="ВЛ-6кВ Ф-18 ПС 110/35/6кВ Башмаково"/>
    <s v="В 17:59 отключили ЛР-11-074 на опоре №131 отпайка на К-40, 42, 42а и в 18:03 включили ф-18 в работу. Выполнили обход ВЛ. В пролете опор 131/14-131/15 упало дерево на провода из-за пределов охранной зоны ВЛ. Дерево убрали, ВЛ-6кВ без повреждений."/>
    <n v="8"/>
    <m/>
    <n v="8"/>
    <s v="ТЧ"/>
    <n v="1984"/>
    <s v="АС-70"/>
    <s v="нет данных"/>
    <d v="2012-10-28T00:00:00"/>
    <n v="90"/>
    <d v="2014-10-28T00:00:00"/>
    <n v="1"/>
    <s v="осмотр 21.01.2014"/>
    <s v="КП19"/>
    <m/>
    <m/>
    <m/>
    <m/>
    <m/>
    <m/>
  </r>
  <r>
    <x v="6"/>
    <x v="16"/>
    <s v="Удмуртэнергонефть"/>
    <x v="168"/>
    <m/>
    <m/>
    <m/>
    <m/>
    <m/>
    <m/>
    <m/>
    <x v="4"/>
    <m/>
    <x v="3"/>
    <x v="8"/>
    <m/>
    <m/>
    <m/>
    <m/>
    <m/>
    <m/>
    <m/>
    <m/>
    <m/>
    <m/>
    <m/>
    <m/>
    <m/>
    <m/>
    <m/>
    <m/>
    <m/>
    <s v="Нарушений не было"/>
    <m/>
    <m/>
    <m/>
  </r>
  <r>
    <x v="6"/>
    <x v="16"/>
    <s v="Удмуртэнергонефть"/>
    <x v="169"/>
    <m/>
    <m/>
    <m/>
    <m/>
    <m/>
    <m/>
    <m/>
    <x v="4"/>
    <m/>
    <x v="3"/>
    <x v="8"/>
    <m/>
    <m/>
    <m/>
    <m/>
    <m/>
    <m/>
    <m/>
    <m/>
    <m/>
    <m/>
    <m/>
    <m/>
    <m/>
    <m/>
    <m/>
    <m/>
    <m/>
    <s v="Нарушений не было"/>
    <m/>
    <m/>
    <m/>
  </r>
  <r>
    <x v="6"/>
    <x v="16"/>
    <s v="Удмуртэнергонефть"/>
    <x v="170"/>
    <d v="1899-12-30T22:20:00"/>
    <d v="2014-07-17T00:00:00"/>
    <d v="1899-12-30T12:00:00"/>
    <d v="1899-12-30T13:20:00"/>
    <n v="4"/>
    <s v="МТЗ"/>
    <s v="АПВН, РПВН"/>
    <x v="2"/>
    <s v="ПС 110/35/10кВ Зура ВЛ-10кВ Ф-23 "/>
    <x v="2"/>
    <x v="2"/>
    <s v="ВЛ-10кВ Ф-23 ПС 110/35/10кВ Зура"/>
    <s v="Гроза, ветер 17-22м/с. Падение дерева в пр.опор 28/10 -28/11 из-за пределов охранной зоны ВЛ, сломаная ель лежит под ВЛ, провода целые; на опоре №28/8 слетел верхний изолятор, в пр.опор 28/7-28/8, 28/8-28/9 схлест проводов. На опоре 28/10 погнута траверса, слетели три провода, тебуется замена траверсы. На опоре 28/11 слетели 2 провода, лежат на траверсе. Для безопасности работ требуется отключение ВЛ-10 Ф-15,16 ПС 35/10кВ &quot;Зура-Сельская&quot; (Глазовских Электрических Сетей ОАО &quot;Удмуртэнерго&quot;). В 9:33 Глазовские сети ВЛ-10 Ф-15,16 ПС 35/10кВ &quot;Зура-Сельская&quot;  вывели в ремонт, после чего произвели аварийно-восстановительные работы.   "/>
    <n v="9.1"/>
    <m/>
    <n v="9.1"/>
    <s v="ТЧ"/>
    <n v="1990"/>
    <s v="АС-70"/>
    <s v="нет данных"/>
    <d v="2013-07-06T00:00:00"/>
    <n v="90"/>
    <d v="2015-07-06T00:00:00"/>
    <n v="0"/>
    <s v="осмотр 13.11.2013"/>
    <s v="КП19"/>
    <m/>
    <m/>
    <m/>
    <m/>
    <m/>
    <m/>
  </r>
  <r>
    <x v="6"/>
    <x v="16"/>
    <s v="Удмуртэнергонефть"/>
    <x v="171"/>
    <m/>
    <m/>
    <m/>
    <m/>
    <m/>
    <m/>
    <m/>
    <x v="4"/>
    <m/>
    <x v="3"/>
    <x v="8"/>
    <m/>
    <m/>
    <m/>
    <m/>
    <m/>
    <m/>
    <m/>
    <m/>
    <m/>
    <m/>
    <m/>
    <m/>
    <m/>
    <m/>
    <m/>
    <m/>
    <m/>
    <s v="Нарушений не было"/>
    <m/>
    <m/>
    <m/>
  </r>
  <r>
    <x v="6"/>
    <x v="16"/>
    <s v="Удмуртэнергонефть"/>
    <x v="172"/>
    <m/>
    <m/>
    <m/>
    <m/>
    <m/>
    <m/>
    <m/>
    <x v="4"/>
    <m/>
    <x v="3"/>
    <x v="8"/>
    <m/>
    <m/>
    <m/>
    <m/>
    <m/>
    <m/>
    <m/>
    <m/>
    <m/>
    <m/>
    <m/>
    <m/>
    <m/>
    <m/>
    <m/>
    <m/>
    <m/>
    <s v="Нарушений не было"/>
    <m/>
    <m/>
    <m/>
  </r>
  <r>
    <x v="6"/>
    <x v="16"/>
    <s v="Удмуртэнергонефть"/>
    <x v="173"/>
    <m/>
    <m/>
    <m/>
    <m/>
    <m/>
    <m/>
    <m/>
    <x v="4"/>
    <m/>
    <x v="3"/>
    <x v="8"/>
    <m/>
    <m/>
    <m/>
    <m/>
    <m/>
    <m/>
    <m/>
    <m/>
    <m/>
    <m/>
    <m/>
    <m/>
    <m/>
    <m/>
    <m/>
    <m/>
    <m/>
    <s v="Нарушений не было"/>
    <m/>
    <m/>
    <m/>
  </r>
  <r>
    <x v="6"/>
    <x v="16"/>
    <s v="Удмуртэнергонефть"/>
    <x v="174"/>
    <m/>
    <m/>
    <m/>
    <m/>
    <m/>
    <m/>
    <m/>
    <x v="4"/>
    <m/>
    <x v="3"/>
    <x v="8"/>
    <m/>
    <m/>
    <m/>
    <m/>
    <m/>
    <m/>
    <m/>
    <m/>
    <m/>
    <m/>
    <m/>
    <m/>
    <m/>
    <m/>
    <m/>
    <m/>
    <m/>
    <s v="Нарушений не было"/>
    <m/>
    <m/>
    <m/>
  </r>
  <r>
    <x v="6"/>
    <x v="16"/>
    <s v="Удмуртэнергонефть"/>
    <x v="175"/>
    <m/>
    <m/>
    <m/>
    <m/>
    <m/>
    <m/>
    <m/>
    <x v="4"/>
    <m/>
    <x v="3"/>
    <x v="8"/>
    <m/>
    <m/>
    <m/>
    <m/>
    <m/>
    <m/>
    <m/>
    <m/>
    <m/>
    <m/>
    <m/>
    <m/>
    <m/>
    <m/>
    <m/>
    <m/>
    <m/>
    <s v="Нарушений не было"/>
    <m/>
    <m/>
    <m/>
  </r>
  <r>
    <x v="6"/>
    <x v="16"/>
    <s v="Удмуртэнергонефть"/>
    <x v="176"/>
    <m/>
    <m/>
    <m/>
    <m/>
    <m/>
    <m/>
    <m/>
    <x v="4"/>
    <m/>
    <x v="3"/>
    <x v="8"/>
    <m/>
    <m/>
    <m/>
    <m/>
    <m/>
    <m/>
    <m/>
    <m/>
    <m/>
    <m/>
    <m/>
    <m/>
    <m/>
    <m/>
    <m/>
    <m/>
    <m/>
    <s v="Нарушений не было"/>
    <m/>
    <m/>
    <m/>
  </r>
  <r>
    <x v="6"/>
    <x v="16"/>
    <s v="Удмуртэнергонефть"/>
    <x v="177"/>
    <m/>
    <m/>
    <m/>
    <m/>
    <m/>
    <m/>
    <m/>
    <x v="4"/>
    <m/>
    <x v="3"/>
    <x v="8"/>
    <m/>
    <m/>
    <m/>
    <m/>
    <m/>
    <m/>
    <m/>
    <m/>
    <m/>
    <m/>
    <m/>
    <m/>
    <m/>
    <m/>
    <m/>
    <m/>
    <m/>
    <s v="Нарушений не было"/>
    <m/>
    <m/>
    <m/>
  </r>
  <r>
    <x v="6"/>
    <x v="16"/>
    <s v="Удмуртэнергонефть"/>
    <x v="178"/>
    <m/>
    <m/>
    <m/>
    <m/>
    <m/>
    <m/>
    <m/>
    <x v="4"/>
    <m/>
    <x v="3"/>
    <x v="8"/>
    <m/>
    <m/>
    <m/>
    <m/>
    <m/>
    <m/>
    <m/>
    <m/>
    <m/>
    <m/>
    <m/>
    <m/>
    <m/>
    <m/>
    <m/>
    <m/>
    <m/>
    <s v="Нарушений не было"/>
    <m/>
    <m/>
    <m/>
  </r>
  <r>
    <x v="6"/>
    <x v="16"/>
    <s v="Удмуртэнергонефть"/>
    <x v="179"/>
    <m/>
    <m/>
    <m/>
    <m/>
    <m/>
    <m/>
    <m/>
    <x v="4"/>
    <m/>
    <x v="3"/>
    <x v="8"/>
    <m/>
    <m/>
    <m/>
    <m/>
    <m/>
    <m/>
    <m/>
    <m/>
    <m/>
    <m/>
    <m/>
    <m/>
    <m/>
    <m/>
    <m/>
    <m/>
    <m/>
    <s v="Нарушений не было"/>
    <m/>
    <m/>
    <m/>
  </r>
  <r>
    <x v="6"/>
    <x v="16"/>
    <s v="Удмуртэнергонефть"/>
    <x v="180"/>
    <m/>
    <m/>
    <m/>
    <m/>
    <m/>
    <m/>
    <m/>
    <x v="4"/>
    <m/>
    <x v="3"/>
    <x v="8"/>
    <m/>
    <m/>
    <m/>
    <m/>
    <m/>
    <m/>
    <m/>
    <m/>
    <m/>
    <m/>
    <m/>
    <m/>
    <m/>
    <m/>
    <m/>
    <m/>
    <m/>
    <s v="Нарушений не было"/>
    <m/>
    <m/>
    <m/>
  </r>
  <r>
    <x v="6"/>
    <x v="16"/>
    <s v="Удмуртэнергонефть"/>
    <x v="181"/>
    <m/>
    <m/>
    <m/>
    <m/>
    <m/>
    <m/>
    <m/>
    <x v="4"/>
    <m/>
    <x v="3"/>
    <x v="8"/>
    <m/>
    <m/>
    <m/>
    <m/>
    <m/>
    <m/>
    <m/>
    <m/>
    <m/>
    <m/>
    <m/>
    <m/>
    <m/>
    <m/>
    <m/>
    <m/>
    <m/>
    <s v="Нарушений не было"/>
    <m/>
    <m/>
    <m/>
  </r>
  <r>
    <x v="6"/>
    <x v="16"/>
    <s v="Удмуртэнергонефть"/>
    <x v="182"/>
    <m/>
    <m/>
    <m/>
    <m/>
    <m/>
    <m/>
    <m/>
    <x v="4"/>
    <m/>
    <x v="3"/>
    <x v="8"/>
    <m/>
    <m/>
    <m/>
    <m/>
    <m/>
    <m/>
    <m/>
    <m/>
    <m/>
    <m/>
    <m/>
    <m/>
    <m/>
    <m/>
    <m/>
    <m/>
    <m/>
    <s v="Нарушений не было"/>
    <m/>
    <m/>
    <m/>
  </r>
  <r>
    <x v="6"/>
    <x v="16"/>
    <s v="Удмуртэнергонефть"/>
    <x v="183"/>
    <m/>
    <m/>
    <m/>
    <m/>
    <m/>
    <m/>
    <m/>
    <x v="4"/>
    <m/>
    <x v="3"/>
    <x v="8"/>
    <m/>
    <m/>
    <m/>
    <m/>
    <m/>
    <m/>
    <m/>
    <m/>
    <m/>
    <m/>
    <m/>
    <m/>
    <m/>
    <m/>
    <m/>
    <m/>
    <m/>
    <s v="Нарушений не было"/>
    <m/>
    <m/>
    <m/>
  </r>
  <r>
    <x v="6"/>
    <x v="16"/>
    <s v="Удмуртэнергонефть"/>
    <x v="184"/>
    <m/>
    <m/>
    <m/>
    <m/>
    <m/>
    <m/>
    <m/>
    <x v="4"/>
    <m/>
    <x v="3"/>
    <x v="8"/>
    <m/>
    <m/>
    <m/>
    <m/>
    <m/>
    <m/>
    <m/>
    <m/>
    <m/>
    <m/>
    <m/>
    <m/>
    <m/>
    <m/>
    <m/>
    <m/>
    <m/>
    <s v="Нарушений не было"/>
    <m/>
    <m/>
    <m/>
  </r>
  <r>
    <x v="6"/>
    <x v="16"/>
    <s v="Удмуртэнергонефть"/>
    <x v="185"/>
    <m/>
    <m/>
    <m/>
    <m/>
    <m/>
    <m/>
    <m/>
    <x v="4"/>
    <m/>
    <x v="3"/>
    <x v="8"/>
    <m/>
    <m/>
    <m/>
    <m/>
    <m/>
    <m/>
    <m/>
    <m/>
    <m/>
    <m/>
    <m/>
    <m/>
    <m/>
    <m/>
    <m/>
    <m/>
    <m/>
    <s v="Нарушений не было"/>
    <m/>
    <m/>
    <m/>
  </r>
  <r>
    <x v="11"/>
    <x v="16"/>
    <s v="Удмуртэнергонефть"/>
    <x v="186"/>
    <m/>
    <m/>
    <m/>
    <m/>
    <m/>
    <m/>
    <m/>
    <x v="4"/>
    <m/>
    <x v="3"/>
    <x v="8"/>
    <m/>
    <m/>
    <m/>
    <m/>
    <m/>
    <m/>
    <m/>
    <m/>
    <m/>
    <m/>
    <m/>
    <m/>
    <m/>
    <m/>
    <m/>
    <m/>
    <m/>
    <s v="Нарушений не было"/>
    <m/>
    <m/>
    <m/>
  </r>
  <r>
    <x v="11"/>
    <x v="16"/>
    <s v="Удмуртэнергонефть"/>
    <x v="187"/>
    <m/>
    <m/>
    <m/>
    <m/>
    <m/>
    <m/>
    <m/>
    <x v="4"/>
    <m/>
    <x v="3"/>
    <x v="8"/>
    <m/>
    <m/>
    <m/>
    <m/>
    <m/>
    <m/>
    <m/>
    <m/>
    <m/>
    <m/>
    <m/>
    <m/>
    <m/>
    <m/>
    <m/>
    <m/>
    <m/>
    <s v="Нарушений не было"/>
    <m/>
    <m/>
    <m/>
  </r>
  <r>
    <x v="11"/>
    <x v="16"/>
    <s v="Удмуртэнергонефть"/>
    <x v="188"/>
    <m/>
    <m/>
    <m/>
    <m/>
    <m/>
    <m/>
    <m/>
    <x v="4"/>
    <m/>
    <x v="3"/>
    <x v="8"/>
    <m/>
    <m/>
    <m/>
    <m/>
    <m/>
    <m/>
    <m/>
    <m/>
    <m/>
    <m/>
    <m/>
    <m/>
    <m/>
    <m/>
    <m/>
    <m/>
    <m/>
    <s v="Нарушений не было"/>
    <m/>
    <m/>
    <m/>
  </r>
  <r>
    <x v="11"/>
    <x v="16"/>
    <s v="Удмуртэнергонефть"/>
    <x v="336"/>
    <m/>
    <m/>
    <m/>
    <m/>
    <m/>
    <m/>
    <m/>
    <x v="4"/>
    <m/>
    <x v="3"/>
    <x v="8"/>
    <m/>
    <m/>
    <m/>
    <m/>
    <m/>
    <m/>
    <m/>
    <m/>
    <m/>
    <m/>
    <m/>
    <m/>
    <m/>
    <m/>
    <m/>
    <m/>
    <m/>
    <s v="Нарушений не было"/>
    <m/>
    <m/>
    <m/>
  </r>
  <r>
    <x v="11"/>
    <x v="16"/>
    <s v="Удмуртэнергонефть"/>
    <x v="189"/>
    <m/>
    <m/>
    <m/>
    <m/>
    <m/>
    <m/>
    <m/>
    <x v="4"/>
    <m/>
    <x v="3"/>
    <x v="8"/>
    <m/>
    <m/>
    <m/>
    <m/>
    <m/>
    <m/>
    <m/>
    <m/>
    <m/>
    <m/>
    <m/>
    <m/>
    <m/>
    <m/>
    <m/>
    <m/>
    <m/>
    <s v="Нарушений не было"/>
    <m/>
    <m/>
    <m/>
  </r>
  <r>
    <x v="11"/>
    <x v="16"/>
    <s v="Удмуртэнергонефть"/>
    <x v="190"/>
    <d v="1899-12-30T02:29:00"/>
    <d v="2014-08-06T00:00:00"/>
    <d v="1899-12-30T05:16:00"/>
    <d v="1899-12-30T02:45:00"/>
    <n v="14"/>
    <s v="МФТО"/>
    <s v="АПВН, РПВН"/>
    <x v="2"/>
    <s v="Совместная подвеска проводов на опорах ВЛ-6кВ ф-105, 106 ПС 35/6кВ &quot;Мишкино-1&quot; "/>
    <x v="2"/>
    <x v="2"/>
    <s v="Совместная подвеска проводов на опорах ВЛ-6кВ ф-105, 106 ПС 35/6кВ &quot;Мишкино-1&quot; "/>
    <s v="В пролёте опор 14-15 ВЛ-6кВ ф-105, ф-106 ПС 35кВ &quot;Мишкино-1&quot; на ВЛ бобрами свалено дерево, из-за пределов охранной зоны ВЛ. Дерево сняли ВЛ без повреждений. "/>
    <n v="7.6"/>
    <m/>
    <n v="7.6"/>
    <s v="ТЧ"/>
    <n v="1978"/>
    <s v="АС-95"/>
    <s v="Нет данных"/>
    <d v="2014-08-12T00:00:00"/>
    <n v="100"/>
    <n v="2015"/>
    <n v="0"/>
    <d v="2014-08-12T00:00:00"/>
    <s v="КП19"/>
    <m/>
    <m/>
    <m/>
    <m/>
    <m/>
    <m/>
  </r>
  <r>
    <x v="11"/>
    <x v="16"/>
    <s v="Удмуртэнергонефть"/>
    <x v="191"/>
    <m/>
    <m/>
    <m/>
    <m/>
    <m/>
    <m/>
    <m/>
    <x v="4"/>
    <m/>
    <x v="3"/>
    <x v="8"/>
    <m/>
    <m/>
    <m/>
    <m/>
    <m/>
    <m/>
    <m/>
    <m/>
    <m/>
    <m/>
    <m/>
    <m/>
    <m/>
    <m/>
    <m/>
    <m/>
    <m/>
    <s v="Нарушений не было"/>
    <m/>
    <m/>
    <m/>
  </r>
  <r>
    <x v="11"/>
    <x v="16"/>
    <s v="Удмуртэнергонефть"/>
    <x v="192"/>
    <m/>
    <m/>
    <m/>
    <m/>
    <m/>
    <m/>
    <m/>
    <x v="4"/>
    <m/>
    <x v="3"/>
    <x v="8"/>
    <m/>
    <m/>
    <m/>
    <m/>
    <m/>
    <m/>
    <m/>
    <m/>
    <m/>
    <m/>
    <m/>
    <m/>
    <m/>
    <m/>
    <m/>
    <m/>
    <m/>
    <s v="Нарушений не было"/>
    <m/>
    <m/>
    <m/>
  </r>
  <r>
    <x v="11"/>
    <x v="16"/>
    <s v="Удмуртэнергонефть"/>
    <x v="193"/>
    <m/>
    <m/>
    <m/>
    <m/>
    <m/>
    <m/>
    <m/>
    <x v="4"/>
    <m/>
    <x v="3"/>
    <x v="8"/>
    <m/>
    <m/>
    <m/>
    <m/>
    <m/>
    <m/>
    <m/>
    <m/>
    <m/>
    <m/>
    <m/>
    <m/>
    <m/>
    <m/>
    <m/>
    <m/>
    <m/>
    <s v="Нарушений не было"/>
    <m/>
    <m/>
    <m/>
  </r>
  <r>
    <x v="11"/>
    <x v="16"/>
    <s v="Удмуртэнергонефть"/>
    <x v="194"/>
    <d v="1899-12-30T22:21:00"/>
    <d v="2014-08-10T00:00:00"/>
    <d v="1899-12-30T22:46:00"/>
    <d v="1899-12-30T00:25:00"/>
    <n v="15"/>
    <s v="МТЗ"/>
    <s v="АПВН, РПВу"/>
    <x v="2"/>
    <s v="ПС 35/6кВ ГЗУ-12 ВЛ-6кВ Ф-16"/>
    <x v="2"/>
    <x v="2"/>
    <s v="ВЛ-6кВ Ф-16 ПС 35/6кВ ГЗУ-12"/>
    <s v="Гроза, ветер 15-20м/с, причина выясняется"/>
    <n v="9.1999999999999993"/>
    <m/>
    <n v="9.1999999999999993"/>
    <s v="ТЧ"/>
    <n v="1996"/>
    <s v="АС-150"/>
    <s v="Нет данных"/>
    <d v="2014-05-08T00:00:00"/>
    <n v="100"/>
    <d v="2016-05-08T00:00:00"/>
    <n v="0"/>
    <d v="2014-05-08T00:00:00"/>
    <s v="КП19"/>
    <m/>
    <m/>
    <m/>
    <m/>
    <m/>
    <m/>
  </r>
  <r>
    <x v="11"/>
    <x v="16"/>
    <s v="Удмуртэнергонефть"/>
    <x v="194"/>
    <d v="1899-12-30T23:03:00"/>
    <d v="2014-08-10T00:00:00"/>
    <d v="1899-12-30T23:03:00"/>
    <d v="1899-12-30T00:00:00"/>
    <n v="12"/>
    <s v="ВЧЗ"/>
    <s v="АПВУ"/>
    <x v="5"/>
    <s v="ВЛ-110кВ Сива - Газовая  2ц. (ОАО &quot;Удмуртэнерго&quot;)"/>
    <x v="1"/>
    <x v="2"/>
    <s v="ВЛ-110кВ Сива - Газовая  2ц. (ОАО &quot;Удмуртэнерго&quot;)"/>
    <s v="Гроза, ветер 15-20м/с, причина выясняется"/>
    <m/>
    <n v="7.5"/>
    <n v="7.5"/>
    <s v="И"/>
    <m/>
    <m/>
    <m/>
    <m/>
    <m/>
    <m/>
    <m/>
    <m/>
    <s v="КП18"/>
    <m/>
    <m/>
    <m/>
    <m/>
    <m/>
    <m/>
  </r>
  <r>
    <x v="11"/>
    <x v="16"/>
    <s v="Удмуртэнергонефть"/>
    <x v="195"/>
    <m/>
    <m/>
    <m/>
    <m/>
    <m/>
    <m/>
    <m/>
    <x v="4"/>
    <m/>
    <x v="3"/>
    <x v="8"/>
    <m/>
    <m/>
    <m/>
    <m/>
    <m/>
    <m/>
    <m/>
    <m/>
    <m/>
    <m/>
    <m/>
    <m/>
    <m/>
    <m/>
    <m/>
    <m/>
    <m/>
    <s v="Нарушений не было"/>
    <m/>
    <m/>
    <m/>
  </r>
  <r>
    <x v="11"/>
    <x v="16"/>
    <s v="Удмуртэнергонефть"/>
    <x v="196"/>
    <m/>
    <m/>
    <m/>
    <m/>
    <m/>
    <m/>
    <m/>
    <x v="4"/>
    <m/>
    <x v="3"/>
    <x v="8"/>
    <m/>
    <m/>
    <m/>
    <m/>
    <m/>
    <m/>
    <m/>
    <m/>
    <m/>
    <m/>
    <m/>
    <m/>
    <m/>
    <m/>
    <m/>
    <m/>
    <m/>
    <s v="Нарушений не было"/>
    <m/>
    <m/>
    <m/>
  </r>
  <r>
    <x v="11"/>
    <x v="16"/>
    <s v="Удмуртэнергонефть"/>
    <x v="197"/>
    <m/>
    <m/>
    <m/>
    <m/>
    <m/>
    <m/>
    <m/>
    <x v="4"/>
    <m/>
    <x v="3"/>
    <x v="8"/>
    <m/>
    <m/>
    <m/>
    <m/>
    <m/>
    <m/>
    <m/>
    <m/>
    <m/>
    <m/>
    <m/>
    <m/>
    <m/>
    <m/>
    <m/>
    <m/>
    <m/>
    <s v="Нарушений не было"/>
    <m/>
    <m/>
    <m/>
  </r>
  <r>
    <x v="11"/>
    <x v="16"/>
    <s v="Удмуртэнергонефть"/>
    <x v="198"/>
    <m/>
    <m/>
    <m/>
    <m/>
    <m/>
    <m/>
    <m/>
    <x v="4"/>
    <m/>
    <x v="3"/>
    <x v="8"/>
    <m/>
    <m/>
    <m/>
    <m/>
    <m/>
    <m/>
    <m/>
    <m/>
    <m/>
    <m/>
    <m/>
    <m/>
    <m/>
    <m/>
    <m/>
    <m/>
    <m/>
    <s v="Нарушений не было"/>
    <m/>
    <m/>
    <m/>
  </r>
  <r>
    <x v="11"/>
    <x v="16"/>
    <s v="Удмуртэнергонефть"/>
    <x v="199"/>
    <m/>
    <m/>
    <m/>
    <m/>
    <m/>
    <m/>
    <m/>
    <x v="4"/>
    <m/>
    <x v="3"/>
    <x v="8"/>
    <m/>
    <m/>
    <m/>
    <m/>
    <m/>
    <m/>
    <m/>
    <m/>
    <m/>
    <m/>
    <m/>
    <m/>
    <m/>
    <m/>
    <m/>
    <m/>
    <m/>
    <s v="Нарушений не было"/>
    <m/>
    <m/>
    <m/>
  </r>
  <r>
    <x v="11"/>
    <x v="16"/>
    <s v="Удмуртэнергонефть"/>
    <x v="200"/>
    <d v="1899-12-30T02:50:00"/>
    <d v="2014-08-16T00:00:00"/>
    <d v="1899-12-30T11:01:00"/>
    <d v="1899-12-30T08:11:00"/>
    <n v="12"/>
    <s v="МТЗ"/>
    <s v="АПВН, РПВН"/>
    <x v="5"/>
    <s v="ПС 35/10кВ &quot;Промбаза&quot; ВЛ-10кВ Ф-15"/>
    <x v="2"/>
    <x v="2"/>
    <s v=" ВЛ-10кВ Ф-15 ПС 35/10кВ &quot;Промбаза&quot;"/>
    <s v="Гроза. Падение дерева в пролете опор 260/67-260/68 отп. на  базу отдыха. (Обслуживает ООО &quot;ИЭК&quot;) "/>
    <n v="11.6"/>
    <m/>
    <n v="11.6"/>
    <s v="ТЧ"/>
    <n v="1997"/>
    <s v="АС-95"/>
    <s v="Нет данных"/>
    <d v="2012-08-23T00:00:00"/>
    <n v="80"/>
    <n v="2015"/>
    <n v="0"/>
    <d v="2013-08-16T00:00:00"/>
    <s v="КП18"/>
    <m/>
    <m/>
    <m/>
    <m/>
    <m/>
    <m/>
  </r>
  <r>
    <x v="11"/>
    <x v="16"/>
    <s v="Удмуртэнергонефть"/>
    <x v="200"/>
    <d v="1899-12-30T22:47:00"/>
    <d v="2014-08-16T00:00:00"/>
    <d v="1899-12-30T22:47:00"/>
    <d v="1899-12-30T00:00:00"/>
    <n v="18"/>
    <s v="МТЗ"/>
    <s v="АПВУ"/>
    <x v="5"/>
    <s v="ВЛ-35кВ &quot;Урал - Красное&quot; (ОАО &quot;Удмуртэнерго&quot;)"/>
    <x v="0"/>
    <x v="2"/>
    <s v="ПС 35/6кВ Красное 1, 2СШ-35кВ"/>
    <s v="Гроза. Причина выясняется"/>
    <m/>
    <n v="7.8"/>
    <n v="7.8"/>
    <m/>
    <m/>
    <m/>
    <m/>
    <m/>
    <m/>
    <m/>
    <m/>
    <m/>
    <s v="КП18"/>
    <m/>
    <m/>
    <m/>
    <m/>
    <m/>
    <m/>
  </r>
  <r>
    <x v="11"/>
    <x v="16"/>
    <s v="Удмуртэнергонефть"/>
    <x v="201"/>
    <m/>
    <m/>
    <m/>
    <m/>
    <m/>
    <m/>
    <m/>
    <x v="4"/>
    <m/>
    <x v="3"/>
    <x v="8"/>
    <m/>
    <m/>
    <m/>
    <m/>
    <m/>
    <m/>
    <m/>
    <m/>
    <m/>
    <m/>
    <m/>
    <m/>
    <m/>
    <m/>
    <m/>
    <m/>
    <m/>
    <s v="Нарушений не было"/>
    <m/>
    <m/>
    <m/>
  </r>
  <r>
    <x v="11"/>
    <x v="16"/>
    <s v="Удмуртэнергонефть"/>
    <x v="202"/>
    <m/>
    <m/>
    <m/>
    <m/>
    <m/>
    <m/>
    <m/>
    <x v="4"/>
    <m/>
    <x v="3"/>
    <x v="8"/>
    <m/>
    <m/>
    <m/>
    <m/>
    <m/>
    <m/>
    <m/>
    <m/>
    <m/>
    <m/>
    <m/>
    <m/>
    <m/>
    <m/>
    <m/>
    <m/>
    <m/>
    <s v="Нарушений не было"/>
    <m/>
    <m/>
    <m/>
  </r>
  <r>
    <x v="11"/>
    <x v="16"/>
    <s v="Удмуртэнергонефть"/>
    <x v="203"/>
    <m/>
    <m/>
    <m/>
    <m/>
    <m/>
    <m/>
    <m/>
    <x v="4"/>
    <m/>
    <x v="3"/>
    <x v="8"/>
    <m/>
    <m/>
    <m/>
    <m/>
    <m/>
    <m/>
    <m/>
    <m/>
    <m/>
    <m/>
    <m/>
    <m/>
    <m/>
    <m/>
    <m/>
    <m/>
    <m/>
    <s v="Нарушений не было"/>
    <m/>
    <m/>
    <m/>
  </r>
  <r>
    <x v="11"/>
    <x v="16"/>
    <s v="Удмуртэнергонефть"/>
    <x v="204"/>
    <d v="1899-12-30T11:37:00"/>
    <d v="2014-08-20T00:00:00"/>
    <d v="1899-12-30T12:16:00"/>
    <d v="1899-12-30T00:39:00"/>
    <n v="60"/>
    <s v="МТЗ"/>
    <s v="АПВН, РПВН"/>
    <x v="5"/>
    <s v="Авар отключение ВЛ-110кВ &quot;Никольская-Нылга&quot;  (ОАО &quot;Удмуртэнерго&quot;). Полное погашение ПС 110/35/10кВ &quot;Никольская&quot; и &quot;Нылга&quot; (ОАО &quot;Удмуртэнерго&quot;)"/>
    <x v="1"/>
    <x v="0"/>
    <s v="ПС 35/6кВ Красное 1,2СШ-6кВ; ПС 35/10кВ Бураново 1,2СШ-10кВ"/>
    <s v=" ПС 110/35/10кВ &quot;Никольская&quot; авар откл СВ-110кВ при выведенном в ремонт Т-1 (ОАО &quot;Удмуртэнерго&quot;), авар откл ВЛ-110кВ &quot;Никольская-Нылга&quot;  (ОАО &quot;Удмуртэнерго&quot;) - на опоре №72 следы перекрытия по изоляторам фаза &quot;С&quot;"/>
    <n v="6"/>
    <n v="1.8"/>
    <n v="7.8"/>
    <s v="И"/>
    <m/>
    <m/>
    <m/>
    <m/>
    <m/>
    <m/>
    <m/>
    <m/>
    <s v="КП18"/>
    <m/>
    <m/>
    <m/>
    <m/>
    <m/>
    <m/>
  </r>
  <r>
    <x v="11"/>
    <x v="16"/>
    <s v="Удмуртэнергонефть"/>
    <x v="205"/>
    <m/>
    <m/>
    <m/>
    <m/>
    <m/>
    <m/>
    <m/>
    <x v="4"/>
    <m/>
    <x v="3"/>
    <x v="8"/>
    <m/>
    <m/>
    <m/>
    <m/>
    <m/>
    <m/>
    <m/>
    <m/>
    <m/>
    <m/>
    <m/>
    <m/>
    <m/>
    <m/>
    <m/>
    <m/>
    <m/>
    <s v="Нарушений не было"/>
    <m/>
    <m/>
    <m/>
  </r>
  <r>
    <x v="11"/>
    <x v="16"/>
    <s v="Удмуртэнергонефть"/>
    <x v="206"/>
    <m/>
    <m/>
    <m/>
    <m/>
    <m/>
    <m/>
    <m/>
    <x v="4"/>
    <m/>
    <x v="3"/>
    <x v="8"/>
    <m/>
    <m/>
    <m/>
    <m/>
    <m/>
    <m/>
    <m/>
    <m/>
    <m/>
    <m/>
    <m/>
    <m/>
    <m/>
    <m/>
    <m/>
    <m/>
    <m/>
    <s v="Нарушений не было"/>
    <m/>
    <m/>
    <m/>
  </r>
  <r>
    <x v="11"/>
    <x v="16"/>
    <s v="Удмуртэнергонефть"/>
    <x v="207"/>
    <m/>
    <m/>
    <m/>
    <m/>
    <m/>
    <m/>
    <m/>
    <x v="4"/>
    <m/>
    <x v="3"/>
    <x v="8"/>
    <m/>
    <m/>
    <m/>
    <m/>
    <m/>
    <m/>
    <m/>
    <m/>
    <m/>
    <m/>
    <m/>
    <m/>
    <m/>
    <m/>
    <m/>
    <m/>
    <m/>
    <s v="Нарушений не было"/>
    <m/>
    <m/>
    <m/>
  </r>
  <r>
    <x v="11"/>
    <x v="16"/>
    <s v="Удмуртэнергонефть"/>
    <x v="208"/>
    <m/>
    <m/>
    <m/>
    <m/>
    <m/>
    <m/>
    <m/>
    <x v="4"/>
    <m/>
    <x v="3"/>
    <x v="8"/>
    <m/>
    <m/>
    <m/>
    <m/>
    <m/>
    <m/>
    <m/>
    <m/>
    <m/>
    <m/>
    <m/>
    <m/>
    <m/>
    <m/>
    <m/>
    <m/>
    <m/>
    <s v="Нарушений не было"/>
    <m/>
    <m/>
    <m/>
  </r>
  <r>
    <x v="11"/>
    <x v="16"/>
    <s v="Удмуртэнергонефть"/>
    <x v="209"/>
    <m/>
    <m/>
    <m/>
    <m/>
    <m/>
    <m/>
    <m/>
    <x v="4"/>
    <m/>
    <x v="3"/>
    <x v="8"/>
    <m/>
    <m/>
    <m/>
    <m/>
    <m/>
    <m/>
    <m/>
    <m/>
    <m/>
    <m/>
    <m/>
    <m/>
    <m/>
    <m/>
    <m/>
    <m/>
    <m/>
    <s v="Нарушений не было"/>
    <m/>
    <m/>
    <m/>
  </r>
  <r>
    <x v="11"/>
    <x v="16"/>
    <s v="Удмуртэнергонефть"/>
    <x v="210"/>
    <d v="1899-12-30T23:18:00"/>
    <d v="2014-08-27T00:00:00"/>
    <d v="1899-12-30T00:18:00"/>
    <d v="1899-12-30T01:00:00"/>
    <n v="53"/>
    <s v="МТЗ"/>
    <s v="АПВН, РПВУ"/>
    <x v="5"/>
    <s v="ВЛ-110кВ &quot;Комсомольская- Мирноя&quot;1ц.(ОАО &quot;Удмуртэнерго&quot;)"/>
    <x v="1"/>
    <x v="2"/>
    <s v="ВЛ-110кВ &quot;Комсомольская- Мирноя&quot;1ц.(ОАО &quot;Удмуртэнерго&quot;)"/>
    <s v="Причина выясняется"/>
    <m/>
    <n v="6.2"/>
    <n v="6.2"/>
    <s v="И"/>
    <m/>
    <m/>
    <m/>
    <m/>
    <m/>
    <m/>
    <m/>
    <m/>
    <s v="КП18"/>
    <m/>
    <m/>
    <m/>
    <m/>
    <m/>
    <m/>
  </r>
  <r>
    <x v="11"/>
    <x v="16"/>
    <s v="Удмуртэнергонефть"/>
    <x v="211"/>
    <m/>
    <m/>
    <m/>
    <m/>
    <m/>
    <m/>
    <m/>
    <x v="4"/>
    <m/>
    <x v="3"/>
    <x v="8"/>
    <m/>
    <m/>
    <m/>
    <m/>
    <m/>
    <m/>
    <m/>
    <m/>
    <m/>
    <m/>
    <m/>
    <m/>
    <m/>
    <m/>
    <m/>
    <m/>
    <m/>
    <s v="Нарушений не было"/>
    <m/>
    <m/>
    <m/>
  </r>
  <r>
    <x v="11"/>
    <x v="16"/>
    <s v="Удмуртэнергонефть"/>
    <x v="212"/>
    <m/>
    <m/>
    <m/>
    <m/>
    <m/>
    <m/>
    <m/>
    <x v="4"/>
    <m/>
    <x v="3"/>
    <x v="8"/>
    <m/>
    <m/>
    <m/>
    <m/>
    <m/>
    <m/>
    <m/>
    <m/>
    <m/>
    <m/>
    <m/>
    <m/>
    <m/>
    <m/>
    <m/>
    <m/>
    <m/>
    <s v="Нарушений не было"/>
    <m/>
    <m/>
    <m/>
  </r>
  <r>
    <x v="11"/>
    <x v="16"/>
    <s v="Удмуртэнергонефть"/>
    <x v="213"/>
    <d v="1899-12-30T01:09:00"/>
    <d v="2014-08-29T00:00:00"/>
    <d v="1899-12-30T02:16:00"/>
    <d v="1899-12-30T01:07:00"/>
    <n v="3"/>
    <s v="МФТО"/>
    <s v="АПВН, РПВН"/>
    <x v="2"/>
    <s v="ПС &quot;Мишкино-1&quot; ВЛ-6кВ Ф-126"/>
    <x v="2"/>
    <x v="2"/>
    <s v=" ВЛ-6кВ Ф-126 ПС &quot;Мишкино-1&quot;"/>
    <s v="В пролете опор №10-11 падение дерева из-за пределов охранной зоны ВЛ. Дерево убрали, ВЛ без повреждений"/>
    <n v="1.5"/>
    <m/>
    <n v="1.5"/>
    <s v="ТЧ"/>
    <n v="1981"/>
    <s v="АС-95"/>
    <s v="Нет данных"/>
    <d v="2014-08-27T00:00:00"/>
    <n v="100"/>
    <n v="2015"/>
    <n v="0"/>
    <d v="2014-08-27T00:00:00"/>
    <s v="КП19"/>
    <m/>
    <m/>
    <m/>
    <m/>
    <m/>
    <m/>
  </r>
  <r>
    <x v="11"/>
    <x v="16"/>
    <s v="Удмуртэнергонефть"/>
    <x v="214"/>
    <d v="1899-12-30T03:15:00"/>
    <d v="2014-08-30T00:00:00"/>
    <d v="1899-12-30T04:14:00"/>
    <d v="1899-12-30T00:59:00"/>
    <n v="56"/>
    <s v="МТЗ"/>
    <m/>
    <x v="5"/>
    <s v="ПС 110/10кВ &quot;Сегедур&quot; МВ-10кВ Т-1, 1СШ-10кВ (Глазовские ЭС ОАО &quot;Удмуртэнерго&quot;)"/>
    <x v="2"/>
    <x v="2"/>
    <s v="ВЛ-10кВ Ф-5, 9, 10, 11 ПС&quot;Сегедур&quot; "/>
    <s v="Гроза. Причина выясняется."/>
    <n v="10.7"/>
    <m/>
    <n v="10.7"/>
    <s v="РЗА"/>
    <m/>
    <m/>
    <m/>
    <m/>
    <m/>
    <m/>
    <m/>
    <m/>
    <s v="КП18"/>
    <m/>
    <m/>
    <m/>
    <m/>
    <m/>
    <m/>
  </r>
  <r>
    <x v="11"/>
    <x v="16"/>
    <s v="Удмуртэнергонефть"/>
    <x v="215"/>
    <m/>
    <m/>
    <m/>
    <m/>
    <m/>
    <m/>
    <m/>
    <x v="4"/>
    <m/>
    <x v="3"/>
    <x v="8"/>
    <m/>
    <m/>
    <m/>
    <m/>
    <m/>
    <m/>
    <m/>
    <m/>
    <m/>
    <m/>
    <m/>
    <m/>
    <m/>
    <m/>
    <m/>
    <m/>
    <m/>
    <s v="Нарушений не было"/>
    <m/>
    <m/>
    <m/>
  </r>
  <r>
    <x v="7"/>
    <x v="16"/>
    <s v="Удмуртэнергонефть"/>
    <x v="216"/>
    <m/>
    <m/>
    <m/>
    <m/>
    <m/>
    <m/>
    <m/>
    <x v="4"/>
    <m/>
    <x v="3"/>
    <x v="8"/>
    <m/>
    <m/>
    <m/>
    <m/>
    <m/>
    <m/>
    <m/>
    <m/>
    <m/>
    <m/>
    <m/>
    <m/>
    <m/>
    <m/>
    <m/>
    <m/>
    <m/>
    <s v="Нарушений не было"/>
    <m/>
    <m/>
    <m/>
  </r>
  <r>
    <x v="7"/>
    <x v="16"/>
    <s v="Удмуртэнергонефть"/>
    <x v="20"/>
    <m/>
    <m/>
    <m/>
    <m/>
    <m/>
    <m/>
    <m/>
    <x v="4"/>
    <m/>
    <x v="3"/>
    <x v="8"/>
    <m/>
    <m/>
    <m/>
    <m/>
    <m/>
    <m/>
    <m/>
    <m/>
    <m/>
    <m/>
    <m/>
    <m/>
    <m/>
    <m/>
    <m/>
    <m/>
    <m/>
    <s v="Нарушений не было"/>
    <m/>
    <m/>
    <m/>
  </r>
  <r>
    <x v="7"/>
    <x v="16"/>
    <s v="Удмуртэнергонефть"/>
    <x v="217"/>
    <m/>
    <m/>
    <m/>
    <m/>
    <m/>
    <m/>
    <m/>
    <x v="4"/>
    <m/>
    <x v="3"/>
    <x v="8"/>
    <m/>
    <m/>
    <m/>
    <m/>
    <m/>
    <m/>
    <m/>
    <m/>
    <m/>
    <m/>
    <m/>
    <m/>
    <m/>
    <m/>
    <m/>
    <m/>
    <m/>
    <s v="Нарушений не было"/>
    <m/>
    <m/>
    <m/>
  </r>
  <r>
    <x v="7"/>
    <x v="16"/>
    <s v="Удмуртэнергонефть"/>
    <x v="218"/>
    <m/>
    <m/>
    <m/>
    <m/>
    <m/>
    <m/>
    <m/>
    <x v="4"/>
    <m/>
    <x v="3"/>
    <x v="8"/>
    <m/>
    <m/>
    <m/>
    <m/>
    <m/>
    <m/>
    <m/>
    <m/>
    <m/>
    <m/>
    <m/>
    <m/>
    <m/>
    <m/>
    <m/>
    <m/>
    <m/>
    <s v="Нарушений не было"/>
    <m/>
    <m/>
    <m/>
  </r>
  <r>
    <x v="7"/>
    <x v="16"/>
    <s v="Удмуртэнергонефть"/>
    <x v="219"/>
    <m/>
    <m/>
    <m/>
    <m/>
    <m/>
    <m/>
    <m/>
    <x v="4"/>
    <m/>
    <x v="3"/>
    <x v="8"/>
    <m/>
    <m/>
    <m/>
    <m/>
    <m/>
    <m/>
    <m/>
    <m/>
    <m/>
    <m/>
    <m/>
    <m/>
    <m/>
    <m/>
    <m/>
    <m/>
    <m/>
    <s v="Нарушений не было"/>
    <m/>
    <m/>
    <m/>
  </r>
  <r>
    <x v="7"/>
    <x v="16"/>
    <s v="Удмуртэнергонефть"/>
    <x v="220"/>
    <d v="1899-12-30T04:22:00"/>
    <d v="2014-09-06T00:00:00"/>
    <d v="1899-12-30T05:50:00"/>
    <d v="1899-12-30T01:28:00"/>
    <n v="1"/>
    <s v="МФТО"/>
    <s v="АПВН, РПВН"/>
    <x v="2"/>
    <s v="ПС &quot;БКНС-6&quot; ВЛ-6кВ Ф-5"/>
    <x v="2"/>
    <x v="2"/>
    <s v="ПС &quot;БКНС-6&quot; ВЛ-6кВ Ф-5"/>
    <s v="В пролете опор №9-10 бобры свалили дерево на ВЛ. Дерево убрали, ВЛ без повреждений"/>
    <n v="0.8"/>
    <m/>
    <n v="0.8"/>
    <s v="ТЧ"/>
    <n v="1976"/>
    <s v="АС-70"/>
    <s v="нет данных"/>
    <s v="10.03.2013г."/>
    <n v="90"/>
    <s v="10.05.2013г."/>
    <n v="1"/>
    <s v="10.03.2013г."/>
    <s v="КП19"/>
    <m/>
    <m/>
    <m/>
    <m/>
    <m/>
    <m/>
  </r>
  <r>
    <x v="7"/>
    <x v="16"/>
    <s v="Удмуртэнергонефть"/>
    <x v="221"/>
    <m/>
    <m/>
    <m/>
    <m/>
    <m/>
    <m/>
    <m/>
    <x v="4"/>
    <m/>
    <x v="3"/>
    <x v="8"/>
    <m/>
    <m/>
    <m/>
    <m/>
    <m/>
    <m/>
    <m/>
    <m/>
    <m/>
    <m/>
    <m/>
    <m/>
    <m/>
    <m/>
    <m/>
    <m/>
    <m/>
    <s v="Нарушений не было"/>
    <m/>
    <m/>
    <m/>
  </r>
  <r>
    <x v="7"/>
    <x v="16"/>
    <s v="Удмуртэнергонефть"/>
    <x v="222"/>
    <m/>
    <m/>
    <m/>
    <m/>
    <m/>
    <m/>
    <m/>
    <x v="4"/>
    <m/>
    <x v="3"/>
    <x v="8"/>
    <m/>
    <m/>
    <m/>
    <m/>
    <m/>
    <m/>
    <m/>
    <m/>
    <m/>
    <m/>
    <m/>
    <m/>
    <m/>
    <m/>
    <m/>
    <m/>
    <m/>
    <s v="Нарушений не было"/>
    <m/>
    <m/>
    <m/>
  </r>
  <r>
    <x v="7"/>
    <x v="16"/>
    <s v="Удмуртэнергонефть"/>
    <x v="223"/>
    <m/>
    <m/>
    <m/>
    <m/>
    <m/>
    <m/>
    <m/>
    <x v="4"/>
    <m/>
    <x v="3"/>
    <x v="8"/>
    <m/>
    <m/>
    <m/>
    <m/>
    <m/>
    <m/>
    <m/>
    <m/>
    <m/>
    <m/>
    <m/>
    <m/>
    <m/>
    <m/>
    <m/>
    <m/>
    <m/>
    <s v="Нарушений не было"/>
    <m/>
    <m/>
    <m/>
  </r>
  <r>
    <x v="7"/>
    <x v="16"/>
    <s v="Удмуртэнергонефть"/>
    <x v="224"/>
    <m/>
    <m/>
    <m/>
    <m/>
    <m/>
    <m/>
    <m/>
    <x v="4"/>
    <m/>
    <x v="3"/>
    <x v="8"/>
    <m/>
    <m/>
    <m/>
    <m/>
    <m/>
    <m/>
    <m/>
    <m/>
    <m/>
    <m/>
    <m/>
    <m/>
    <m/>
    <m/>
    <m/>
    <m/>
    <m/>
    <s v="Нарушений не было"/>
    <m/>
    <m/>
    <m/>
  </r>
  <r>
    <x v="7"/>
    <x v="16"/>
    <s v="Удмуртэнергонефть"/>
    <x v="225"/>
    <m/>
    <m/>
    <m/>
    <m/>
    <m/>
    <m/>
    <m/>
    <x v="4"/>
    <m/>
    <x v="3"/>
    <x v="8"/>
    <m/>
    <m/>
    <m/>
    <m/>
    <m/>
    <m/>
    <m/>
    <m/>
    <m/>
    <m/>
    <m/>
    <m/>
    <m/>
    <m/>
    <m/>
    <m/>
    <m/>
    <s v="Нарушений не было"/>
    <m/>
    <m/>
    <m/>
  </r>
  <r>
    <x v="7"/>
    <x v="16"/>
    <s v="Удмуртэнергонефть"/>
    <x v="226"/>
    <m/>
    <m/>
    <m/>
    <m/>
    <m/>
    <m/>
    <m/>
    <x v="4"/>
    <m/>
    <x v="3"/>
    <x v="8"/>
    <m/>
    <m/>
    <m/>
    <m/>
    <m/>
    <m/>
    <m/>
    <m/>
    <m/>
    <m/>
    <m/>
    <m/>
    <m/>
    <m/>
    <m/>
    <m/>
    <m/>
    <s v="Нарушений не было"/>
    <m/>
    <m/>
    <m/>
  </r>
  <r>
    <x v="7"/>
    <x v="16"/>
    <s v="Удмуртэнергонефть"/>
    <x v="227"/>
    <m/>
    <m/>
    <m/>
    <m/>
    <m/>
    <m/>
    <m/>
    <x v="4"/>
    <m/>
    <x v="3"/>
    <x v="8"/>
    <m/>
    <m/>
    <m/>
    <m/>
    <m/>
    <m/>
    <m/>
    <m/>
    <m/>
    <m/>
    <m/>
    <m/>
    <m/>
    <m/>
    <m/>
    <m/>
    <m/>
    <s v="Нарушений не было"/>
    <m/>
    <m/>
    <m/>
  </r>
  <r>
    <x v="7"/>
    <x v="16"/>
    <s v="Удмуртэнергонефть"/>
    <x v="228"/>
    <m/>
    <m/>
    <m/>
    <m/>
    <m/>
    <m/>
    <m/>
    <x v="4"/>
    <m/>
    <x v="3"/>
    <x v="8"/>
    <m/>
    <m/>
    <m/>
    <m/>
    <m/>
    <m/>
    <m/>
    <m/>
    <m/>
    <m/>
    <m/>
    <m/>
    <m/>
    <m/>
    <m/>
    <m/>
    <m/>
    <s v="Нарушений не было"/>
    <m/>
    <m/>
    <m/>
  </r>
  <r>
    <x v="7"/>
    <x v="16"/>
    <s v="Удмуртэнергонефть"/>
    <x v="229"/>
    <m/>
    <m/>
    <m/>
    <m/>
    <m/>
    <m/>
    <m/>
    <x v="4"/>
    <m/>
    <x v="3"/>
    <x v="8"/>
    <m/>
    <m/>
    <m/>
    <m/>
    <m/>
    <m/>
    <m/>
    <m/>
    <m/>
    <m/>
    <m/>
    <m/>
    <m/>
    <m/>
    <m/>
    <m/>
    <m/>
    <s v="Нарушений не было"/>
    <m/>
    <m/>
    <m/>
  </r>
  <r>
    <x v="7"/>
    <x v="16"/>
    <s v="Удмуртэнергонефть"/>
    <x v="230"/>
    <m/>
    <m/>
    <m/>
    <m/>
    <m/>
    <m/>
    <m/>
    <x v="4"/>
    <m/>
    <x v="3"/>
    <x v="8"/>
    <m/>
    <m/>
    <m/>
    <m/>
    <m/>
    <m/>
    <m/>
    <m/>
    <m/>
    <m/>
    <m/>
    <m/>
    <m/>
    <m/>
    <m/>
    <m/>
    <m/>
    <s v="Нарушений не было"/>
    <m/>
    <m/>
    <m/>
  </r>
  <r>
    <x v="7"/>
    <x v="16"/>
    <s v="Удмуртэнергонефть"/>
    <x v="231"/>
    <m/>
    <m/>
    <m/>
    <m/>
    <m/>
    <m/>
    <m/>
    <x v="4"/>
    <m/>
    <x v="3"/>
    <x v="8"/>
    <m/>
    <m/>
    <m/>
    <m/>
    <m/>
    <m/>
    <m/>
    <m/>
    <m/>
    <m/>
    <m/>
    <m/>
    <m/>
    <m/>
    <m/>
    <m/>
    <m/>
    <s v="Нарушений не было"/>
    <m/>
    <m/>
    <m/>
  </r>
  <r>
    <x v="7"/>
    <x v="16"/>
    <s v="Удмуртэнергонефть"/>
    <x v="232"/>
    <m/>
    <m/>
    <m/>
    <m/>
    <m/>
    <m/>
    <m/>
    <x v="4"/>
    <m/>
    <x v="3"/>
    <x v="8"/>
    <m/>
    <m/>
    <m/>
    <m/>
    <m/>
    <m/>
    <m/>
    <m/>
    <m/>
    <m/>
    <m/>
    <m/>
    <m/>
    <m/>
    <m/>
    <m/>
    <m/>
    <s v="Нарушений не было"/>
    <m/>
    <m/>
    <m/>
  </r>
  <r>
    <x v="7"/>
    <x v="16"/>
    <s v="Удмуртэнергонефть"/>
    <x v="233"/>
    <m/>
    <m/>
    <m/>
    <m/>
    <m/>
    <m/>
    <m/>
    <x v="4"/>
    <m/>
    <x v="3"/>
    <x v="8"/>
    <m/>
    <m/>
    <m/>
    <m/>
    <m/>
    <m/>
    <m/>
    <m/>
    <m/>
    <m/>
    <m/>
    <m/>
    <m/>
    <m/>
    <m/>
    <m/>
    <m/>
    <s v="Нарушений не было"/>
    <m/>
    <m/>
    <m/>
  </r>
  <r>
    <x v="7"/>
    <x v="16"/>
    <s v="Удмуртэнергонефть"/>
    <x v="234"/>
    <m/>
    <m/>
    <m/>
    <m/>
    <m/>
    <m/>
    <m/>
    <x v="4"/>
    <m/>
    <x v="3"/>
    <x v="8"/>
    <m/>
    <m/>
    <m/>
    <m/>
    <m/>
    <m/>
    <m/>
    <m/>
    <m/>
    <m/>
    <m/>
    <m/>
    <m/>
    <m/>
    <m/>
    <m/>
    <m/>
    <s v="Нарушений не было"/>
    <m/>
    <m/>
    <m/>
  </r>
  <r>
    <x v="7"/>
    <x v="16"/>
    <s v="Удмуртэнергонефть"/>
    <x v="235"/>
    <m/>
    <m/>
    <m/>
    <m/>
    <m/>
    <m/>
    <m/>
    <x v="4"/>
    <m/>
    <x v="3"/>
    <x v="8"/>
    <m/>
    <m/>
    <m/>
    <m/>
    <m/>
    <m/>
    <m/>
    <m/>
    <m/>
    <m/>
    <m/>
    <m/>
    <m/>
    <m/>
    <m/>
    <m/>
    <m/>
    <s v="Нарушений не было"/>
    <m/>
    <m/>
    <m/>
  </r>
  <r>
    <x v="7"/>
    <x v="16"/>
    <s v="Удмуртэнергонефть"/>
    <x v="21"/>
    <m/>
    <m/>
    <m/>
    <m/>
    <m/>
    <m/>
    <m/>
    <x v="4"/>
    <m/>
    <x v="3"/>
    <x v="8"/>
    <m/>
    <m/>
    <m/>
    <m/>
    <m/>
    <m/>
    <m/>
    <m/>
    <m/>
    <m/>
    <m/>
    <m/>
    <m/>
    <m/>
    <m/>
    <m/>
    <m/>
    <s v="Нарушений не было"/>
    <m/>
    <m/>
    <m/>
  </r>
  <r>
    <x v="7"/>
    <x v="16"/>
    <s v="Удмуртэнергонефть"/>
    <x v="236"/>
    <m/>
    <m/>
    <m/>
    <m/>
    <m/>
    <m/>
    <m/>
    <x v="4"/>
    <m/>
    <x v="3"/>
    <x v="8"/>
    <m/>
    <m/>
    <m/>
    <m/>
    <m/>
    <m/>
    <m/>
    <m/>
    <m/>
    <m/>
    <m/>
    <m/>
    <m/>
    <m/>
    <m/>
    <m/>
    <m/>
    <s v="Нарушений не было"/>
    <m/>
    <m/>
    <m/>
  </r>
  <r>
    <x v="7"/>
    <x v="16"/>
    <s v="Удмуртэнергонефть"/>
    <x v="237"/>
    <m/>
    <m/>
    <m/>
    <m/>
    <m/>
    <m/>
    <m/>
    <x v="4"/>
    <m/>
    <x v="3"/>
    <x v="8"/>
    <m/>
    <m/>
    <m/>
    <m/>
    <m/>
    <m/>
    <m/>
    <m/>
    <m/>
    <m/>
    <m/>
    <m/>
    <m/>
    <m/>
    <m/>
    <m/>
    <m/>
    <s v="Нарушений не было"/>
    <m/>
    <m/>
    <m/>
  </r>
  <r>
    <x v="7"/>
    <x v="16"/>
    <s v="Удмуртэнергонефть"/>
    <x v="238"/>
    <d v="1899-12-30T15:20:00"/>
    <d v="2014-09-25T00:00:00"/>
    <d v="1899-12-30T18:06:00"/>
    <d v="1899-12-30T02:46:00"/>
    <n v="35"/>
    <s v="МТЗ"/>
    <s v="АПВН, РПВН"/>
    <x v="1"/>
    <s v="ПС 110/35/6кВ &quot;Мишкино-3&quot; ВЛ-6кВ  ф.313"/>
    <x v="2"/>
    <x v="2"/>
    <s v="ВЛ-6кВ  ф.313 ПС &quot;Мишкино-3&quot; "/>
    <s v="при расчистке трассы трубопровода бульдозером ООО &quot;СТТ&quot; свалено дерево на ВЛ-6кВ в пролёте оп.24Б и КТП№521 из-за пределов охранной зоны."/>
    <n v="4.5999999999999996"/>
    <m/>
    <n v="4.5999999999999996"/>
    <s v="ТЧ"/>
    <n v="1976"/>
    <s v="АС-95"/>
    <s v="нет данных"/>
    <d v="2013-07-13T00:00:00"/>
    <n v="100"/>
    <d v="2015-07-13T00:00:00"/>
    <n v="0"/>
    <d v="2014-05-15T00:00:00"/>
    <s v="КП22"/>
    <m/>
    <m/>
    <m/>
    <m/>
    <m/>
    <m/>
  </r>
  <r>
    <x v="7"/>
    <x v="16"/>
    <s v="Удмуртэнергонефть"/>
    <x v="239"/>
    <d v="1899-12-30T15:30:00"/>
    <d v="2014-09-26T00:00:00"/>
    <d v="1899-12-30T16:24:00"/>
    <d v="1899-12-30T00:54:00"/>
    <n v="17"/>
    <s v="МТЗ"/>
    <s v="АПВН, РПВУ"/>
    <x v="2"/>
    <s v="ПС 35/6кВ &quot;ГЗУ-12&quot; ВЛ-6кВ  ф.6"/>
    <x v="2"/>
    <x v="2"/>
    <s v="ВЛ-6кВ  ф.6 ПС &quot;ГЗУ-12&quot; "/>
    <s v="в пр.опор 14-15 отп. скв.49З упало сухое дерево на ВЛ-6кВ из-за пределов охранной зоны, вскользь; повреждений ВЛ-6кВ нет."/>
    <n v="3.9"/>
    <n v="0.8"/>
    <n v="4.7"/>
    <s v="ТЧ"/>
    <n v="1978"/>
    <s v="АС-70"/>
    <s v="нет данных"/>
    <d v="2013-09-13T00:00:00"/>
    <n v="80"/>
    <d v="2015-09-13T00:00:00"/>
    <n v="0"/>
    <s v="Осмотр 05.07.2014"/>
    <s v="КП19"/>
    <m/>
    <m/>
    <m/>
    <m/>
    <m/>
    <m/>
  </r>
  <r>
    <x v="7"/>
    <x v="16"/>
    <s v="Удмуртэнергонефть"/>
    <x v="240"/>
    <m/>
    <m/>
    <m/>
    <m/>
    <m/>
    <m/>
    <m/>
    <x v="4"/>
    <m/>
    <x v="3"/>
    <x v="8"/>
    <m/>
    <m/>
    <m/>
    <m/>
    <m/>
    <m/>
    <m/>
    <m/>
    <m/>
    <m/>
    <m/>
    <m/>
    <m/>
    <m/>
    <m/>
    <m/>
    <m/>
    <s v="Нарушений не было"/>
    <m/>
    <m/>
    <m/>
  </r>
  <r>
    <x v="7"/>
    <x v="16"/>
    <s v="Удмуртэнергонефть"/>
    <x v="241"/>
    <m/>
    <m/>
    <m/>
    <m/>
    <m/>
    <m/>
    <m/>
    <x v="4"/>
    <m/>
    <x v="3"/>
    <x v="8"/>
    <m/>
    <m/>
    <m/>
    <m/>
    <m/>
    <m/>
    <m/>
    <m/>
    <m/>
    <m/>
    <m/>
    <m/>
    <m/>
    <m/>
    <m/>
    <m/>
    <m/>
    <s v="Нарушений не было"/>
    <m/>
    <m/>
    <m/>
  </r>
  <r>
    <x v="7"/>
    <x v="16"/>
    <s v="Удмуртэнергонефть"/>
    <x v="242"/>
    <m/>
    <m/>
    <m/>
    <m/>
    <m/>
    <m/>
    <m/>
    <x v="4"/>
    <m/>
    <x v="3"/>
    <x v="8"/>
    <m/>
    <m/>
    <m/>
    <m/>
    <m/>
    <m/>
    <m/>
    <m/>
    <m/>
    <m/>
    <m/>
    <m/>
    <m/>
    <m/>
    <m/>
    <m/>
    <m/>
    <s v="Нарушений не было"/>
    <m/>
    <m/>
    <s v="в"/>
  </r>
  <r>
    <x v="7"/>
    <x v="16"/>
    <s v="Удмуртэнергонефть"/>
    <x v="243"/>
    <m/>
    <m/>
    <m/>
    <m/>
    <m/>
    <m/>
    <m/>
    <x v="4"/>
    <m/>
    <x v="3"/>
    <x v="8"/>
    <m/>
    <m/>
    <m/>
    <m/>
    <m/>
    <m/>
    <m/>
    <m/>
    <m/>
    <m/>
    <m/>
    <m/>
    <m/>
    <m/>
    <m/>
    <m/>
    <m/>
    <s v="Нарушений не было"/>
    <m/>
    <m/>
    <s v="в"/>
  </r>
  <r>
    <x v="8"/>
    <x v="16"/>
    <s v="Удмуртэнергонефть"/>
    <x v="244"/>
    <m/>
    <m/>
    <m/>
    <m/>
    <m/>
    <m/>
    <m/>
    <x v="4"/>
    <m/>
    <x v="3"/>
    <x v="8"/>
    <m/>
    <m/>
    <m/>
    <m/>
    <m/>
    <m/>
    <m/>
    <m/>
    <m/>
    <m/>
    <m/>
    <m/>
    <m/>
    <m/>
    <m/>
    <m/>
    <m/>
    <s v="Нарушений не было"/>
    <m/>
    <m/>
    <m/>
  </r>
  <r>
    <x v="8"/>
    <x v="16"/>
    <s v="Удмуртэнергонефть"/>
    <x v="245"/>
    <m/>
    <m/>
    <m/>
    <m/>
    <m/>
    <m/>
    <m/>
    <x v="4"/>
    <m/>
    <x v="3"/>
    <x v="8"/>
    <m/>
    <m/>
    <m/>
    <m/>
    <m/>
    <m/>
    <m/>
    <m/>
    <m/>
    <m/>
    <m/>
    <m/>
    <m/>
    <m/>
    <m/>
    <m/>
    <m/>
    <s v="Нарушений не было"/>
    <m/>
    <m/>
    <m/>
  </r>
  <r>
    <x v="8"/>
    <x v="16"/>
    <s v="Удмуртэнергонефть"/>
    <x v="246"/>
    <m/>
    <m/>
    <m/>
    <m/>
    <m/>
    <m/>
    <m/>
    <x v="4"/>
    <m/>
    <x v="3"/>
    <x v="8"/>
    <m/>
    <m/>
    <m/>
    <m/>
    <m/>
    <m/>
    <m/>
    <m/>
    <m/>
    <m/>
    <m/>
    <m/>
    <m/>
    <m/>
    <m/>
    <m/>
    <m/>
    <s v="Нарушений не было"/>
    <m/>
    <m/>
    <m/>
  </r>
  <r>
    <x v="8"/>
    <x v="16"/>
    <s v="Удмуртэнергонефть"/>
    <x v="247"/>
    <m/>
    <m/>
    <m/>
    <m/>
    <m/>
    <m/>
    <m/>
    <x v="4"/>
    <m/>
    <x v="3"/>
    <x v="8"/>
    <m/>
    <m/>
    <m/>
    <m/>
    <m/>
    <m/>
    <m/>
    <m/>
    <m/>
    <m/>
    <m/>
    <m/>
    <m/>
    <m/>
    <m/>
    <m/>
    <m/>
    <s v="Нарушений не было"/>
    <m/>
    <m/>
    <m/>
  </r>
  <r>
    <x v="8"/>
    <x v="16"/>
    <s v="Удмуртэнергонефть"/>
    <x v="248"/>
    <m/>
    <m/>
    <m/>
    <m/>
    <m/>
    <m/>
    <m/>
    <x v="4"/>
    <m/>
    <x v="3"/>
    <x v="8"/>
    <m/>
    <m/>
    <m/>
    <m/>
    <m/>
    <m/>
    <m/>
    <m/>
    <m/>
    <m/>
    <m/>
    <m/>
    <m/>
    <m/>
    <m/>
    <m/>
    <m/>
    <s v="Нарушений не было"/>
    <m/>
    <m/>
    <m/>
  </r>
  <r>
    <x v="8"/>
    <x v="16"/>
    <s v="Удмуртэнергонефть"/>
    <x v="249"/>
    <m/>
    <m/>
    <m/>
    <m/>
    <m/>
    <m/>
    <m/>
    <x v="4"/>
    <m/>
    <x v="3"/>
    <x v="8"/>
    <m/>
    <m/>
    <m/>
    <m/>
    <m/>
    <m/>
    <m/>
    <m/>
    <m/>
    <m/>
    <m/>
    <m/>
    <m/>
    <m/>
    <m/>
    <m/>
    <m/>
    <s v="Нарушений не было"/>
    <m/>
    <m/>
    <m/>
  </r>
  <r>
    <x v="8"/>
    <x v="16"/>
    <s v="Удмуртэнергонефть"/>
    <x v="250"/>
    <m/>
    <m/>
    <m/>
    <m/>
    <m/>
    <m/>
    <m/>
    <x v="4"/>
    <m/>
    <x v="3"/>
    <x v="8"/>
    <m/>
    <m/>
    <m/>
    <m/>
    <m/>
    <m/>
    <m/>
    <m/>
    <m/>
    <m/>
    <m/>
    <m/>
    <m/>
    <m/>
    <m/>
    <m/>
    <m/>
    <s v="Нарушений не было"/>
    <m/>
    <m/>
    <m/>
  </r>
  <r>
    <x v="8"/>
    <x v="16"/>
    <s v="Удмуртэнергонефть"/>
    <x v="251"/>
    <d v="1899-12-30T02:55:00"/>
    <d v="2014-10-08T00:00:00"/>
    <d v="1899-12-30T05:59:00"/>
    <d v="1899-12-30T03:04:00"/>
    <n v="43"/>
    <s v="МТЗ-1"/>
    <s v="АПВН, РПВН"/>
    <x v="2"/>
    <s v="ПС 110/35/6кВ &quot;Башмаково&quot; ВЛ-10кВ ф-1"/>
    <x v="2"/>
    <x v="2"/>
    <s v="ПС 110/35/6кВ &quot;Башмаково&quot; ВЛ-10кВ ф-1"/>
    <s v="в пр.опор 67-68 бобрами свалено дерево на ВЛ-6кВ, дерево убрали, повреждений ВЛ-6кВ нет"/>
    <n v="24"/>
    <m/>
    <n v="24"/>
    <s v="ТЧ"/>
    <n v="1984"/>
    <s v="АС-70"/>
    <s v="нет данных"/>
    <d v="2012-10-28T00:00:00"/>
    <n v="90"/>
    <d v="2014-10-28T00:00:00"/>
    <n v="0"/>
    <s v="осмотр 21.01.2014"/>
    <s v="КП19"/>
    <m/>
    <m/>
    <m/>
    <m/>
    <m/>
    <m/>
  </r>
  <r>
    <x v="8"/>
    <x v="16"/>
    <s v="Удмуртэнергонефть"/>
    <x v="252"/>
    <m/>
    <m/>
    <m/>
    <m/>
    <m/>
    <m/>
    <m/>
    <x v="4"/>
    <m/>
    <x v="3"/>
    <x v="8"/>
    <m/>
    <m/>
    <m/>
    <m/>
    <m/>
    <m/>
    <m/>
    <m/>
    <m/>
    <m/>
    <m/>
    <m/>
    <m/>
    <m/>
    <m/>
    <m/>
    <m/>
    <s v="Нарушений не было"/>
    <m/>
    <m/>
    <m/>
  </r>
  <r>
    <x v="8"/>
    <x v="16"/>
    <s v="Удмуртэнергонефть"/>
    <x v="253"/>
    <m/>
    <m/>
    <m/>
    <m/>
    <m/>
    <m/>
    <m/>
    <x v="4"/>
    <m/>
    <x v="3"/>
    <x v="8"/>
    <m/>
    <m/>
    <m/>
    <m/>
    <m/>
    <m/>
    <m/>
    <m/>
    <m/>
    <m/>
    <m/>
    <m/>
    <m/>
    <m/>
    <m/>
    <m/>
    <m/>
    <s v="Нарушений не было"/>
    <m/>
    <m/>
    <m/>
  </r>
  <r>
    <x v="8"/>
    <x v="16"/>
    <s v="Удмуртэнергонефть"/>
    <x v="254"/>
    <m/>
    <m/>
    <m/>
    <m/>
    <m/>
    <m/>
    <m/>
    <x v="4"/>
    <m/>
    <x v="3"/>
    <x v="8"/>
    <m/>
    <m/>
    <m/>
    <m/>
    <m/>
    <m/>
    <m/>
    <m/>
    <m/>
    <m/>
    <m/>
    <m/>
    <m/>
    <m/>
    <m/>
    <m/>
    <m/>
    <s v="Нарушений не было"/>
    <m/>
    <m/>
    <m/>
  </r>
  <r>
    <x v="8"/>
    <x v="16"/>
    <s v="Удмуртэнергонефть"/>
    <x v="255"/>
    <m/>
    <m/>
    <m/>
    <m/>
    <m/>
    <m/>
    <m/>
    <x v="4"/>
    <m/>
    <x v="3"/>
    <x v="8"/>
    <m/>
    <m/>
    <m/>
    <m/>
    <m/>
    <m/>
    <m/>
    <m/>
    <m/>
    <m/>
    <m/>
    <m/>
    <m/>
    <m/>
    <m/>
    <m/>
    <m/>
    <s v="Нарушений не было"/>
    <m/>
    <m/>
    <m/>
  </r>
  <r>
    <x v="8"/>
    <x v="16"/>
    <s v="Удмуртэнергонефть"/>
    <x v="256"/>
    <m/>
    <m/>
    <m/>
    <m/>
    <m/>
    <m/>
    <m/>
    <x v="4"/>
    <m/>
    <x v="3"/>
    <x v="8"/>
    <m/>
    <m/>
    <m/>
    <m/>
    <m/>
    <m/>
    <m/>
    <m/>
    <m/>
    <m/>
    <m/>
    <m/>
    <m/>
    <m/>
    <m/>
    <m/>
    <m/>
    <s v="Нарушений не было"/>
    <m/>
    <m/>
    <m/>
  </r>
  <r>
    <x v="8"/>
    <x v="16"/>
    <s v="Удмуртэнергонефть"/>
    <x v="22"/>
    <m/>
    <m/>
    <m/>
    <m/>
    <m/>
    <m/>
    <m/>
    <x v="4"/>
    <m/>
    <x v="3"/>
    <x v="8"/>
    <m/>
    <m/>
    <m/>
    <m/>
    <m/>
    <m/>
    <m/>
    <m/>
    <m/>
    <m/>
    <m/>
    <m/>
    <m/>
    <m/>
    <m/>
    <m/>
    <m/>
    <s v="Нарушений не было"/>
    <m/>
    <m/>
    <m/>
  </r>
  <r>
    <x v="8"/>
    <x v="16"/>
    <s v="Удмуртэнергонефть"/>
    <x v="257"/>
    <m/>
    <m/>
    <m/>
    <m/>
    <m/>
    <m/>
    <m/>
    <x v="4"/>
    <m/>
    <x v="3"/>
    <x v="8"/>
    <m/>
    <m/>
    <m/>
    <m/>
    <m/>
    <m/>
    <m/>
    <m/>
    <m/>
    <m/>
    <m/>
    <m/>
    <m/>
    <m/>
    <m/>
    <m/>
    <m/>
    <s v="Нарушений не было"/>
    <m/>
    <m/>
    <m/>
  </r>
  <r>
    <x v="8"/>
    <x v="16"/>
    <s v="Удмуртэнергонефть"/>
    <x v="258"/>
    <m/>
    <m/>
    <m/>
    <m/>
    <m/>
    <m/>
    <m/>
    <x v="4"/>
    <m/>
    <x v="3"/>
    <x v="8"/>
    <m/>
    <m/>
    <m/>
    <m/>
    <m/>
    <m/>
    <m/>
    <m/>
    <m/>
    <m/>
    <m/>
    <m/>
    <m/>
    <m/>
    <m/>
    <m/>
    <m/>
    <s v="Нарушений не было"/>
    <m/>
    <m/>
    <m/>
  </r>
  <r>
    <x v="8"/>
    <x v="16"/>
    <s v="Удмуртэнергонефть"/>
    <x v="259"/>
    <m/>
    <m/>
    <m/>
    <m/>
    <m/>
    <m/>
    <m/>
    <x v="4"/>
    <m/>
    <x v="3"/>
    <x v="8"/>
    <m/>
    <m/>
    <m/>
    <m/>
    <m/>
    <m/>
    <m/>
    <m/>
    <m/>
    <m/>
    <m/>
    <m/>
    <m/>
    <m/>
    <m/>
    <m/>
    <m/>
    <s v="Нарушений не было"/>
    <m/>
    <m/>
    <m/>
  </r>
  <r>
    <x v="8"/>
    <x v="16"/>
    <s v="Удмуртэнергонефть"/>
    <x v="260"/>
    <m/>
    <m/>
    <m/>
    <m/>
    <m/>
    <m/>
    <m/>
    <x v="4"/>
    <m/>
    <x v="3"/>
    <x v="8"/>
    <m/>
    <m/>
    <m/>
    <m/>
    <m/>
    <m/>
    <m/>
    <m/>
    <m/>
    <m/>
    <m/>
    <m/>
    <m/>
    <m/>
    <m/>
    <m/>
    <m/>
    <s v="Нарушений не было"/>
    <m/>
    <m/>
    <m/>
  </r>
  <r>
    <x v="8"/>
    <x v="16"/>
    <s v="Удмуртэнергонефть"/>
    <x v="261"/>
    <m/>
    <m/>
    <m/>
    <m/>
    <m/>
    <m/>
    <m/>
    <x v="4"/>
    <m/>
    <x v="3"/>
    <x v="8"/>
    <m/>
    <m/>
    <m/>
    <m/>
    <m/>
    <m/>
    <m/>
    <m/>
    <m/>
    <m/>
    <m/>
    <m/>
    <m/>
    <m/>
    <m/>
    <m/>
    <m/>
    <s v="Нарушений не было"/>
    <m/>
    <m/>
    <m/>
  </r>
  <r>
    <x v="8"/>
    <x v="16"/>
    <s v="Удмуртэнергонефть"/>
    <x v="262"/>
    <m/>
    <m/>
    <m/>
    <m/>
    <m/>
    <m/>
    <m/>
    <x v="4"/>
    <m/>
    <x v="3"/>
    <x v="8"/>
    <m/>
    <m/>
    <m/>
    <m/>
    <m/>
    <m/>
    <m/>
    <m/>
    <m/>
    <m/>
    <m/>
    <m/>
    <m/>
    <m/>
    <m/>
    <m/>
    <m/>
    <s v="Нарушений не было"/>
    <m/>
    <m/>
    <m/>
  </r>
  <r>
    <x v="8"/>
    <x v="16"/>
    <s v="Удмуртэнергонефть"/>
    <x v="263"/>
    <m/>
    <m/>
    <m/>
    <m/>
    <m/>
    <m/>
    <m/>
    <x v="4"/>
    <m/>
    <x v="3"/>
    <x v="8"/>
    <m/>
    <m/>
    <m/>
    <m/>
    <m/>
    <m/>
    <m/>
    <m/>
    <m/>
    <m/>
    <m/>
    <m/>
    <m/>
    <m/>
    <m/>
    <m/>
    <m/>
    <s v="Нарушений не было"/>
    <m/>
    <m/>
    <m/>
  </r>
  <r>
    <x v="8"/>
    <x v="16"/>
    <s v="Удмуртэнергонефть"/>
    <x v="264"/>
    <m/>
    <m/>
    <m/>
    <m/>
    <m/>
    <m/>
    <m/>
    <x v="4"/>
    <m/>
    <x v="3"/>
    <x v="8"/>
    <m/>
    <m/>
    <m/>
    <m/>
    <m/>
    <m/>
    <m/>
    <m/>
    <m/>
    <m/>
    <m/>
    <m/>
    <m/>
    <m/>
    <m/>
    <m/>
    <m/>
    <s v="Нарушений не было"/>
    <m/>
    <m/>
    <m/>
  </r>
  <r>
    <x v="8"/>
    <x v="16"/>
    <s v="Удмуртэнергонефть"/>
    <x v="265"/>
    <m/>
    <m/>
    <m/>
    <m/>
    <m/>
    <m/>
    <m/>
    <x v="4"/>
    <m/>
    <x v="3"/>
    <x v="8"/>
    <m/>
    <m/>
    <m/>
    <m/>
    <m/>
    <m/>
    <m/>
    <m/>
    <m/>
    <m/>
    <m/>
    <m/>
    <m/>
    <m/>
    <m/>
    <m/>
    <m/>
    <s v="Нарушений не было"/>
    <m/>
    <m/>
    <m/>
  </r>
  <r>
    <x v="8"/>
    <x v="16"/>
    <s v="Удмуртэнергонефть"/>
    <x v="266"/>
    <m/>
    <m/>
    <m/>
    <m/>
    <m/>
    <m/>
    <m/>
    <x v="4"/>
    <m/>
    <x v="3"/>
    <x v="8"/>
    <m/>
    <m/>
    <m/>
    <m/>
    <m/>
    <m/>
    <m/>
    <m/>
    <m/>
    <m/>
    <m/>
    <m/>
    <m/>
    <m/>
    <m/>
    <m/>
    <m/>
    <s v="Нарушений не было"/>
    <m/>
    <m/>
    <m/>
  </r>
  <r>
    <x v="8"/>
    <x v="16"/>
    <s v="Удмуртэнергонефть"/>
    <x v="267"/>
    <m/>
    <m/>
    <m/>
    <m/>
    <m/>
    <m/>
    <m/>
    <x v="4"/>
    <m/>
    <x v="3"/>
    <x v="8"/>
    <m/>
    <m/>
    <m/>
    <m/>
    <m/>
    <m/>
    <m/>
    <m/>
    <m/>
    <m/>
    <m/>
    <m/>
    <m/>
    <m/>
    <m/>
    <m/>
    <m/>
    <s v="Нарушений не было"/>
    <m/>
    <m/>
    <m/>
  </r>
  <r>
    <x v="8"/>
    <x v="16"/>
    <s v="Удмуртэнергонефть"/>
    <x v="268"/>
    <m/>
    <m/>
    <m/>
    <m/>
    <m/>
    <m/>
    <m/>
    <x v="4"/>
    <m/>
    <x v="3"/>
    <x v="8"/>
    <m/>
    <m/>
    <m/>
    <m/>
    <m/>
    <m/>
    <m/>
    <m/>
    <m/>
    <m/>
    <m/>
    <m/>
    <m/>
    <m/>
    <m/>
    <m/>
    <m/>
    <s v="Нарушений не было"/>
    <m/>
    <m/>
    <m/>
  </r>
  <r>
    <x v="8"/>
    <x v="16"/>
    <s v="Удмуртэнергонефть"/>
    <x v="268"/>
    <m/>
    <m/>
    <m/>
    <m/>
    <m/>
    <m/>
    <m/>
    <x v="4"/>
    <m/>
    <x v="3"/>
    <x v="8"/>
    <m/>
    <m/>
    <m/>
    <m/>
    <m/>
    <m/>
    <m/>
    <m/>
    <m/>
    <m/>
    <m/>
    <m/>
    <m/>
    <m/>
    <m/>
    <m/>
    <m/>
    <s v="Нарушений не было"/>
    <m/>
    <m/>
    <m/>
  </r>
  <r>
    <x v="8"/>
    <x v="16"/>
    <s v="Удмуртэнергонефть"/>
    <x v="269"/>
    <m/>
    <m/>
    <m/>
    <m/>
    <m/>
    <m/>
    <m/>
    <x v="4"/>
    <m/>
    <x v="3"/>
    <x v="8"/>
    <m/>
    <m/>
    <m/>
    <m/>
    <m/>
    <m/>
    <m/>
    <m/>
    <m/>
    <m/>
    <m/>
    <m/>
    <m/>
    <m/>
    <m/>
    <m/>
    <m/>
    <s v="Нарушений не было"/>
    <m/>
    <m/>
    <m/>
  </r>
  <r>
    <x v="8"/>
    <x v="16"/>
    <s v="Удмуртэнергонефть"/>
    <x v="270"/>
    <m/>
    <m/>
    <m/>
    <m/>
    <m/>
    <m/>
    <m/>
    <x v="4"/>
    <m/>
    <x v="3"/>
    <x v="8"/>
    <m/>
    <m/>
    <m/>
    <m/>
    <m/>
    <m/>
    <m/>
    <m/>
    <m/>
    <m/>
    <m/>
    <m/>
    <m/>
    <m/>
    <m/>
    <m/>
    <m/>
    <s v="Нарушений не было"/>
    <m/>
    <m/>
    <m/>
  </r>
  <r>
    <x v="8"/>
    <x v="16"/>
    <s v="Удмуртэнергонефть"/>
    <x v="271"/>
    <m/>
    <m/>
    <m/>
    <m/>
    <m/>
    <m/>
    <m/>
    <x v="4"/>
    <m/>
    <x v="3"/>
    <x v="8"/>
    <m/>
    <m/>
    <m/>
    <m/>
    <m/>
    <m/>
    <m/>
    <m/>
    <m/>
    <m/>
    <m/>
    <m/>
    <m/>
    <m/>
    <m/>
    <m/>
    <m/>
    <s v="Нарушений не было"/>
    <m/>
    <m/>
    <m/>
  </r>
  <r>
    <x v="8"/>
    <x v="16"/>
    <s v="Удмуртэнергонефть"/>
    <x v="272"/>
    <m/>
    <m/>
    <m/>
    <m/>
    <m/>
    <m/>
    <m/>
    <x v="4"/>
    <m/>
    <x v="3"/>
    <x v="8"/>
    <m/>
    <m/>
    <m/>
    <m/>
    <m/>
    <m/>
    <m/>
    <m/>
    <m/>
    <m/>
    <m/>
    <m/>
    <m/>
    <m/>
    <m/>
    <m/>
    <m/>
    <s v="Нарушений не было"/>
    <m/>
    <m/>
    <m/>
  </r>
  <r>
    <x v="8"/>
    <x v="16"/>
    <s v="Удмуртэнергонефть"/>
    <x v="273"/>
    <m/>
    <m/>
    <m/>
    <m/>
    <m/>
    <m/>
    <m/>
    <x v="4"/>
    <m/>
    <x v="3"/>
    <x v="8"/>
    <m/>
    <m/>
    <m/>
    <m/>
    <m/>
    <m/>
    <m/>
    <m/>
    <m/>
    <m/>
    <m/>
    <m/>
    <m/>
    <m/>
    <m/>
    <m/>
    <m/>
    <s v="Нарушений не было"/>
    <m/>
    <m/>
    <m/>
  </r>
  <r>
    <x v="9"/>
    <x v="16"/>
    <s v="Удмуртэнергонефть"/>
    <x v="274"/>
    <m/>
    <m/>
    <m/>
    <m/>
    <m/>
    <m/>
    <m/>
    <x v="4"/>
    <m/>
    <x v="3"/>
    <x v="8"/>
    <m/>
    <m/>
    <m/>
    <m/>
    <m/>
    <m/>
    <m/>
    <m/>
    <m/>
    <m/>
    <m/>
    <m/>
    <m/>
    <m/>
    <m/>
    <m/>
    <m/>
    <s v="Нарушений не было"/>
    <m/>
    <m/>
    <m/>
  </r>
  <r>
    <x v="9"/>
    <x v="16"/>
    <s v="Удмуртэнергонефть"/>
    <x v="275"/>
    <m/>
    <m/>
    <m/>
    <m/>
    <m/>
    <m/>
    <m/>
    <x v="4"/>
    <m/>
    <x v="3"/>
    <x v="8"/>
    <m/>
    <m/>
    <m/>
    <m/>
    <m/>
    <m/>
    <m/>
    <m/>
    <m/>
    <m/>
    <m/>
    <m/>
    <m/>
    <m/>
    <m/>
    <m/>
    <m/>
    <s v="Нарушений не было"/>
    <m/>
    <m/>
    <m/>
  </r>
  <r>
    <x v="9"/>
    <x v="16"/>
    <s v="Удмуртэнергонефть"/>
    <x v="23"/>
    <m/>
    <m/>
    <m/>
    <m/>
    <m/>
    <m/>
    <m/>
    <x v="4"/>
    <m/>
    <x v="3"/>
    <x v="8"/>
    <m/>
    <m/>
    <m/>
    <m/>
    <m/>
    <m/>
    <m/>
    <m/>
    <m/>
    <m/>
    <m/>
    <m/>
    <m/>
    <m/>
    <m/>
    <m/>
    <m/>
    <s v="Нарушений не было"/>
    <m/>
    <m/>
    <m/>
  </r>
  <r>
    <x v="9"/>
    <x v="16"/>
    <s v="Удмуртэнергонефть"/>
    <x v="276"/>
    <m/>
    <m/>
    <m/>
    <m/>
    <m/>
    <m/>
    <m/>
    <x v="4"/>
    <m/>
    <x v="3"/>
    <x v="8"/>
    <m/>
    <m/>
    <m/>
    <m/>
    <m/>
    <m/>
    <m/>
    <m/>
    <m/>
    <m/>
    <m/>
    <m/>
    <m/>
    <m/>
    <m/>
    <m/>
    <m/>
    <s v="Нарушений не было"/>
    <m/>
    <m/>
    <m/>
  </r>
  <r>
    <x v="9"/>
    <x v="16"/>
    <s v="Удмуртэнергонефть"/>
    <x v="277"/>
    <m/>
    <m/>
    <m/>
    <m/>
    <m/>
    <m/>
    <m/>
    <x v="4"/>
    <m/>
    <x v="3"/>
    <x v="8"/>
    <m/>
    <m/>
    <m/>
    <m/>
    <m/>
    <m/>
    <m/>
    <m/>
    <m/>
    <m/>
    <m/>
    <m/>
    <m/>
    <m/>
    <m/>
    <m/>
    <m/>
    <s v="Нарушений не было"/>
    <m/>
    <m/>
    <m/>
  </r>
  <r>
    <x v="9"/>
    <x v="16"/>
    <s v="Удмуртэнергонефть"/>
    <x v="278"/>
    <m/>
    <m/>
    <m/>
    <m/>
    <m/>
    <m/>
    <m/>
    <x v="4"/>
    <m/>
    <x v="3"/>
    <x v="8"/>
    <m/>
    <m/>
    <m/>
    <m/>
    <m/>
    <m/>
    <m/>
    <m/>
    <m/>
    <m/>
    <m/>
    <m/>
    <m/>
    <m/>
    <m/>
    <m/>
    <m/>
    <s v="Нарушений не было"/>
    <m/>
    <m/>
    <m/>
  </r>
  <r>
    <x v="9"/>
    <x v="16"/>
    <s v="Удмуртэнергонефть"/>
    <x v="279"/>
    <m/>
    <m/>
    <m/>
    <m/>
    <m/>
    <m/>
    <m/>
    <x v="4"/>
    <m/>
    <x v="3"/>
    <x v="8"/>
    <m/>
    <m/>
    <m/>
    <m/>
    <m/>
    <m/>
    <m/>
    <m/>
    <m/>
    <m/>
    <m/>
    <m/>
    <m/>
    <m/>
    <m/>
    <m/>
    <m/>
    <s v="Нарушений не было"/>
    <m/>
    <m/>
    <m/>
  </r>
  <r>
    <x v="9"/>
    <x v="16"/>
    <s v="Удмуртэнергонефть"/>
    <x v="24"/>
    <m/>
    <m/>
    <m/>
    <m/>
    <m/>
    <m/>
    <m/>
    <x v="4"/>
    <m/>
    <x v="3"/>
    <x v="8"/>
    <m/>
    <m/>
    <m/>
    <m/>
    <m/>
    <m/>
    <m/>
    <m/>
    <m/>
    <m/>
    <m/>
    <m/>
    <m/>
    <m/>
    <m/>
    <m/>
    <m/>
    <s v="Нарушений не было"/>
    <m/>
    <m/>
    <m/>
  </r>
  <r>
    <x v="9"/>
    <x v="16"/>
    <s v="Удмуртэнергонефть"/>
    <x v="25"/>
    <m/>
    <m/>
    <m/>
    <m/>
    <m/>
    <m/>
    <m/>
    <x v="4"/>
    <m/>
    <x v="3"/>
    <x v="8"/>
    <m/>
    <m/>
    <m/>
    <m/>
    <m/>
    <m/>
    <m/>
    <m/>
    <m/>
    <m/>
    <m/>
    <m/>
    <m/>
    <m/>
    <m/>
    <m/>
    <m/>
    <s v="Нарушений не было"/>
    <m/>
    <m/>
    <m/>
  </r>
  <r>
    <x v="9"/>
    <x v="16"/>
    <s v="Удмуртэнергонефть"/>
    <x v="280"/>
    <m/>
    <m/>
    <m/>
    <m/>
    <m/>
    <m/>
    <m/>
    <x v="4"/>
    <m/>
    <x v="3"/>
    <x v="8"/>
    <m/>
    <m/>
    <m/>
    <m/>
    <m/>
    <m/>
    <m/>
    <m/>
    <m/>
    <m/>
    <m/>
    <m/>
    <m/>
    <m/>
    <m/>
    <m/>
    <m/>
    <s v="Нарушений не было"/>
    <m/>
    <m/>
    <m/>
  </r>
  <r>
    <x v="9"/>
    <x v="16"/>
    <s v="Удмуртэнергонефть"/>
    <x v="281"/>
    <m/>
    <m/>
    <m/>
    <m/>
    <m/>
    <m/>
    <m/>
    <x v="4"/>
    <m/>
    <x v="3"/>
    <x v="8"/>
    <m/>
    <m/>
    <m/>
    <m/>
    <m/>
    <m/>
    <m/>
    <m/>
    <m/>
    <m/>
    <m/>
    <m/>
    <m/>
    <m/>
    <m/>
    <m/>
    <m/>
    <s v="Нарушений не было"/>
    <m/>
    <m/>
    <m/>
  </r>
  <r>
    <x v="9"/>
    <x v="16"/>
    <s v="Удмуртэнергонефть"/>
    <x v="282"/>
    <m/>
    <m/>
    <m/>
    <m/>
    <m/>
    <m/>
    <m/>
    <x v="4"/>
    <m/>
    <x v="3"/>
    <x v="8"/>
    <m/>
    <m/>
    <m/>
    <m/>
    <m/>
    <m/>
    <m/>
    <m/>
    <m/>
    <m/>
    <m/>
    <m/>
    <m/>
    <m/>
    <m/>
    <m/>
    <m/>
    <s v="Нарушений не было"/>
    <m/>
    <m/>
    <m/>
  </r>
  <r>
    <x v="9"/>
    <x v="16"/>
    <s v="Удмуртэнергонефть"/>
    <x v="283"/>
    <m/>
    <m/>
    <m/>
    <m/>
    <m/>
    <m/>
    <m/>
    <x v="4"/>
    <m/>
    <x v="3"/>
    <x v="8"/>
    <m/>
    <m/>
    <m/>
    <m/>
    <m/>
    <m/>
    <m/>
    <m/>
    <m/>
    <m/>
    <m/>
    <m/>
    <m/>
    <m/>
    <m/>
    <m/>
    <m/>
    <s v="Нарушений не было"/>
    <m/>
    <m/>
    <m/>
  </r>
  <r>
    <x v="9"/>
    <x v="16"/>
    <s v="Удмуртэнергонефть"/>
    <x v="284"/>
    <m/>
    <m/>
    <m/>
    <m/>
    <m/>
    <m/>
    <m/>
    <x v="4"/>
    <m/>
    <x v="3"/>
    <x v="8"/>
    <m/>
    <m/>
    <m/>
    <m/>
    <m/>
    <m/>
    <m/>
    <m/>
    <m/>
    <m/>
    <m/>
    <m/>
    <m/>
    <m/>
    <m/>
    <m/>
    <m/>
    <s v="Нарушений не было"/>
    <m/>
    <m/>
    <m/>
  </r>
  <r>
    <x v="9"/>
    <x v="16"/>
    <s v="Удмуртэнергонефть"/>
    <x v="285"/>
    <m/>
    <m/>
    <m/>
    <m/>
    <m/>
    <m/>
    <m/>
    <x v="4"/>
    <m/>
    <x v="3"/>
    <x v="8"/>
    <m/>
    <m/>
    <m/>
    <m/>
    <m/>
    <m/>
    <m/>
    <m/>
    <m/>
    <m/>
    <m/>
    <m/>
    <m/>
    <m/>
    <m/>
    <m/>
    <m/>
    <s v="Нарушений не было"/>
    <m/>
    <m/>
    <m/>
  </r>
  <r>
    <x v="9"/>
    <x v="16"/>
    <s v="Удмуртэнергонефть"/>
    <x v="286"/>
    <m/>
    <m/>
    <m/>
    <m/>
    <m/>
    <m/>
    <m/>
    <x v="4"/>
    <m/>
    <x v="3"/>
    <x v="8"/>
    <m/>
    <m/>
    <m/>
    <m/>
    <m/>
    <m/>
    <m/>
    <m/>
    <m/>
    <m/>
    <m/>
    <m/>
    <m/>
    <m/>
    <m/>
    <m/>
    <m/>
    <s v="Нарушений не было"/>
    <m/>
    <m/>
    <m/>
  </r>
  <r>
    <x v="9"/>
    <x v="16"/>
    <s v="Удмуртэнергонефть"/>
    <x v="287"/>
    <m/>
    <m/>
    <m/>
    <m/>
    <m/>
    <m/>
    <m/>
    <x v="4"/>
    <m/>
    <x v="3"/>
    <x v="8"/>
    <m/>
    <m/>
    <m/>
    <m/>
    <m/>
    <m/>
    <m/>
    <m/>
    <m/>
    <m/>
    <m/>
    <m/>
    <m/>
    <m/>
    <m/>
    <m/>
    <m/>
    <s v="Нарушений не было"/>
    <m/>
    <m/>
    <m/>
  </r>
  <r>
    <x v="9"/>
    <x v="16"/>
    <s v="Удмуртэнергонефть"/>
    <x v="288"/>
    <m/>
    <m/>
    <m/>
    <m/>
    <m/>
    <m/>
    <m/>
    <x v="4"/>
    <m/>
    <x v="3"/>
    <x v="8"/>
    <m/>
    <m/>
    <m/>
    <m/>
    <m/>
    <m/>
    <m/>
    <m/>
    <m/>
    <m/>
    <m/>
    <m/>
    <m/>
    <m/>
    <m/>
    <m/>
    <m/>
    <s v="Нарушений не было"/>
    <m/>
    <m/>
    <m/>
  </r>
  <r>
    <x v="9"/>
    <x v="16"/>
    <s v="Удмуртэнергонефть"/>
    <x v="26"/>
    <m/>
    <m/>
    <m/>
    <m/>
    <m/>
    <m/>
    <m/>
    <x v="4"/>
    <m/>
    <x v="3"/>
    <x v="8"/>
    <m/>
    <m/>
    <m/>
    <m/>
    <m/>
    <m/>
    <m/>
    <m/>
    <m/>
    <m/>
    <m/>
    <m/>
    <m/>
    <m/>
    <m/>
    <m/>
    <m/>
    <s v="Нарушений не было"/>
    <m/>
    <m/>
    <m/>
  </r>
  <r>
    <x v="9"/>
    <x v="16"/>
    <s v="Удмуртэнергонефть"/>
    <x v="289"/>
    <m/>
    <m/>
    <m/>
    <m/>
    <m/>
    <m/>
    <m/>
    <x v="4"/>
    <m/>
    <x v="3"/>
    <x v="8"/>
    <m/>
    <m/>
    <m/>
    <m/>
    <m/>
    <m/>
    <m/>
    <m/>
    <m/>
    <m/>
    <m/>
    <m/>
    <m/>
    <m/>
    <m/>
    <m/>
    <m/>
    <s v="Нарушений не было"/>
    <m/>
    <m/>
    <m/>
  </r>
  <r>
    <x v="9"/>
    <x v="16"/>
    <s v="Удмуртэнергонефть"/>
    <x v="290"/>
    <m/>
    <m/>
    <m/>
    <m/>
    <m/>
    <m/>
    <m/>
    <x v="4"/>
    <m/>
    <x v="3"/>
    <x v="8"/>
    <m/>
    <m/>
    <m/>
    <m/>
    <m/>
    <m/>
    <m/>
    <m/>
    <m/>
    <m/>
    <m/>
    <m/>
    <m/>
    <m/>
    <m/>
    <m/>
    <m/>
    <s v="Нарушений не было"/>
    <m/>
    <m/>
    <m/>
  </r>
  <r>
    <x v="9"/>
    <x v="16"/>
    <s v="Удмуртэнергонефть"/>
    <x v="291"/>
    <m/>
    <m/>
    <m/>
    <m/>
    <m/>
    <m/>
    <m/>
    <x v="4"/>
    <m/>
    <x v="3"/>
    <x v="8"/>
    <m/>
    <m/>
    <m/>
    <m/>
    <m/>
    <m/>
    <m/>
    <m/>
    <m/>
    <m/>
    <m/>
    <m/>
    <m/>
    <m/>
    <m/>
    <m/>
    <m/>
    <s v="Нарушений не было"/>
    <m/>
    <m/>
    <m/>
  </r>
  <r>
    <x v="9"/>
    <x v="16"/>
    <s v="Удмуртэнергонефть"/>
    <x v="292"/>
    <m/>
    <m/>
    <m/>
    <m/>
    <m/>
    <m/>
    <m/>
    <x v="4"/>
    <m/>
    <x v="3"/>
    <x v="8"/>
    <m/>
    <m/>
    <m/>
    <m/>
    <m/>
    <m/>
    <m/>
    <m/>
    <m/>
    <m/>
    <m/>
    <m/>
    <m/>
    <m/>
    <m/>
    <m/>
    <m/>
    <s v="Нарушений не было"/>
    <m/>
    <m/>
    <m/>
  </r>
  <r>
    <x v="9"/>
    <x v="16"/>
    <s v="Удмуртэнергонефть"/>
    <x v="293"/>
    <m/>
    <m/>
    <m/>
    <m/>
    <m/>
    <m/>
    <m/>
    <x v="4"/>
    <m/>
    <x v="3"/>
    <x v="8"/>
    <m/>
    <m/>
    <m/>
    <m/>
    <m/>
    <m/>
    <m/>
    <m/>
    <m/>
    <m/>
    <m/>
    <m/>
    <m/>
    <m/>
    <m/>
    <m/>
    <m/>
    <s v="Нарушений не было"/>
    <m/>
    <m/>
    <m/>
  </r>
  <r>
    <x v="9"/>
    <x v="16"/>
    <s v="Удмуртэнергонефть"/>
    <x v="294"/>
    <m/>
    <m/>
    <m/>
    <m/>
    <m/>
    <m/>
    <m/>
    <x v="4"/>
    <m/>
    <x v="3"/>
    <x v="8"/>
    <m/>
    <m/>
    <m/>
    <m/>
    <m/>
    <m/>
    <m/>
    <m/>
    <m/>
    <m/>
    <m/>
    <m/>
    <m/>
    <m/>
    <m/>
    <m/>
    <m/>
    <s v="Нарушений не было"/>
    <m/>
    <m/>
    <m/>
  </r>
  <r>
    <x v="9"/>
    <x v="16"/>
    <s v="Удмуртэнергонефть"/>
    <x v="295"/>
    <m/>
    <m/>
    <m/>
    <m/>
    <m/>
    <m/>
    <m/>
    <x v="4"/>
    <m/>
    <x v="3"/>
    <x v="8"/>
    <m/>
    <m/>
    <m/>
    <m/>
    <m/>
    <m/>
    <m/>
    <m/>
    <m/>
    <m/>
    <m/>
    <m/>
    <m/>
    <m/>
    <m/>
    <m/>
    <m/>
    <s v="Нарушений не было"/>
    <m/>
    <m/>
    <m/>
  </r>
  <r>
    <x v="9"/>
    <x v="16"/>
    <s v="Удмуртэнергонефть"/>
    <x v="337"/>
    <m/>
    <m/>
    <m/>
    <m/>
    <m/>
    <m/>
    <m/>
    <x v="4"/>
    <m/>
    <x v="3"/>
    <x v="8"/>
    <m/>
    <m/>
    <m/>
    <m/>
    <m/>
    <m/>
    <m/>
    <m/>
    <m/>
    <m/>
    <m/>
    <m/>
    <m/>
    <m/>
    <m/>
    <m/>
    <m/>
    <s v="Нарушений не было"/>
    <m/>
    <m/>
    <m/>
  </r>
  <r>
    <x v="10"/>
    <x v="16"/>
    <s v="Удмуртэнергонефть"/>
    <x v="296"/>
    <m/>
    <m/>
    <m/>
    <m/>
    <m/>
    <m/>
    <m/>
    <x v="4"/>
    <m/>
    <x v="3"/>
    <x v="8"/>
    <m/>
    <m/>
    <m/>
    <m/>
    <m/>
    <m/>
    <m/>
    <m/>
    <m/>
    <m/>
    <m/>
    <m/>
    <m/>
    <m/>
    <m/>
    <m/>
    <m/>
    <s v="Нарушений не было"/>
    <m/>
    <m/>
    <m/>
  </r>
  <r>
    <x v="10"/>
    <x v="16"/>
    <s v="Удмуртэнергонефть"/>
    <x v="297"/>
    <m/>
    <m/>
    <m/>
    <m/>
    <m/>
    <m/>
    <m/>
    <x v="4"/>
    <m/>
    <x v="3"/>
    <x v="8"/>
    <m/>
    <m/>
    <m/>
    <m/>
    <m/>
    <m/>
    <m/>
    <m/>
    <m/>
    <m/>
    <m/>
    <m/>
    <m/>
    <m/>
    <m/>
    <m/>
    <m/>
    <s v="Нарушений не было"/>
    <m/>
    <m/>
    <m/>
  </r>
  <r>
    <x v="10"/>
    <x v="16"/>
    <s v="Удмуртэнергонефть"/>
    <x v="298"/>
    <m/>
    <m/>
    <m/>
    <m/>
    <m/>
    <m/>
    <m/>
    <x v="4"/>
    <m/>
    <x v="3"/>
    <x v="8"/>
    <m/>
    <m/>
    <m/>
    <m/>
    <m/>
    <m/>
    <m/>
    <m/>
    <m/>
    <m/>
    <m/>
    <m/>
    <m/>
    <m/>
    <m/>
    <m/>
    <m/>
    <s v="Нарушений не было"/>
    <m/>
    <m/>
    <m/>
  </r>
  <r>
    <x v="10"/>
    <x v="16"/>
    <s v="Удмуртэнергонефть"/>
    <x v="299"/>
    <m/>
    <m/>
    <m/>
    <m/>
    <m/>
    <m/>
    <m/>
    <x v="4"/>
    <m/>
    <x v="3"/>
    <x v="8"/>
    <m/>
    <m/>
    <m/>
    <m/>
    <m/>
    <m/>
    <m/>
    <m/>
    <m/>
    <m/>
    <m/>
    <m/>
    <m/>
    <m/>
    <m/>
    <m/>
    <m/>
    <s v="Нарушений не было"/>
    <m/>
    <m/>
    <m/>
  </r>
  <r>
    <x v="10"/>
    <x v="16"/>
    <s v="Удмуртэнергонефть"/>
    <x v="355"/>
    <m/>
    <m/>
    <m/>
    <m/>
    <m/>
    <m/>
    <m/>
    <x v="4"/>
    <m/>
    <x v="3"/>
    <x v="8"/>
    <m/>
    <m/>
    <m/>
    <m/>
    <m/>
    <m/>
    <m/>
    <m/>
    <m/>
    <m/>
    <m/>
    <m/>
    <m/>
    <m/>
    <m/>
    <m/>
    <m/>
    <s v="Нарушений не было"/>
    <m/>
    <m/>
    <m/>
  </r>
  <r>
    <x v="10"/>
    <x v="16"/>
    <s v="Удмуртэнергонефть"/>
    <x v="356"/>
    <m/>
    <m/>
    <m/>
    <m/>
    <m/>
    <m/>
    <m/>
    <x v="4"/>
    <m/>
    <x v="3"/>
    <x v="8"/>
    <m/>
    <m/>
    <m/>
    <m/>
    <m/>
    <m/>
    <m/>
    <m/>
    <m/>
    <m/>
    <m/>
    <m/>
    <m/>
    <m/>
    <m/>
    <m/>
    <m/>
    <s v="Нарушений не было"/>
    <m/>
    <m/>
    <m/>
  </r>
  <r>
    <x v="10"/>
    <x v="16"/>
    <s v="Удмуртэнергонефть"/>
    <x v="357"/>
    <m/>
    <m/>
    <m/>
    <m/>
    <m/>
    <m/>
    <m/>
    <x v="4"/>
    <m/>
    <x v="3"/>
    <x v="8"/>
    <m/>
    <m/>
    <m/>
    <m/>
    <m/>
    <m/>
    <m/>
    <m/>
    <m/>
    <m/>
    <m/>
    <m/>
    <m/>
    <m/>
    <m/>
    <m/>
    <m/>
    <s v="Нарушений не было"/>
    <m/>
    <m/>
    <m/>
  </r>
  <r>
    <x v="10"/>
    <x v="16"/>
    <s v="Удмуртэнергонефть"/>
    <x v="350"/>
    <d v="1899-12-30T03:35:00"/>
    <d v="2014-12-08T00:00:00"/>
    <d v="1899-12-30T07:34:00"/>
    <d v="1899-12-30T03:59:00"/>
    <n v="13"/>
    <s v="МФТО"/>
    <s v="АПВН, РПВН"/>
    <x v="1"/>
    <s v="ПС 35/6кВ &quot;Кама&quot; ВЛ-6кВ Ф-10 "/>
    <x v="2"/>
    <x v="2"/>
    <s v="ПС 35/6кВ &quot;Кама&quot; ВЛ-6кВ Ф-10"/>
    <s v="в пр.опор 2-3 отп. на К-33 сторонней организацией порван провод Ф&quot;С&quot;, погнута траверса на ВЛ-6кВ, провели аварийно-восстановительные работы"/>
    <n v="25.2"/>
    <m/>
    <n v="25.2"/>
    <s v="ТЧ"/>
    <n v="1978"/>
    <s v="АС-70"/>
    <s v="нет данных"/>
    <d v="2012-12-12T00:00:00"/>
    <n v="100"/>
    <d v="2014-10-28T00:00:00"/>
    <n v="0"/>
    <s v="осмотр 21.05.2014"/>
    <s v="КП20"/>
    <m/>
    <m/>
    <m/>
    <m/>
    <m/>
    <m/>
  </r>
  <r>
    <x v="10"/>
    <x v="16"/>
    <s v="Удмуртэнергонефть"/>
    <x v="351"/>
    <m/>
    <m/>
    <m/>
    <m/>
    <m/>
    <m/>
    <m/>
    <x v="4"/>
    <m/>
    <x v="3"/>
    <x v="8"/>
    <m/>
    <m/>
    <m/>
    <m/>
    <m/>
    <m/>
    <m/>
    <m/>
    <m/>
    <m/>
    <m/>
    <m/>
    <m/>
    <m/>
    <m/>
    <m/>
    <m/>
    <s v="Нарушений не было"/>
    <m/>
    <m/>
    <m/>
  </r>
  <r>
    <x v="10"/>
    <x v="16"/>
    <s v="Удмуртэнергонефть"/>
    <x v="352"/>
    <m/>
    <m/>
    <m/>
    <m/>
    <m/>
    <m/>
    <m/>
    <x v="4"/>
    <m/>
    <x v="3"/>
    <x v="8"/>
    <m/>
    <m/>
    <m/>
    <m/>
    <m/>
    <m/>
    <m/>
    <m/>
    <m/>
    <m/>
    <m/>
    <m/>
    <m/>
    <m/>
    <m/>
    <m/>
    <m/>
    <s v="Нарушений не было"/>
    <m/>
    <m/>
    <m/>
  </r>
  <r>
    <x v="10"/>
    <x v="16"/>
    <s v="Удмуртэнергонефть"/>
    <x v="353"/>
    <m/>
    <m/>
    <m/>
    <m/>
    <m/>
    <m/>
    <m/>
    <x v="4"/>
    <m/>
    <x v="3"/>
    <x v="8"/>
    <m/>
    <m/>
    <m/>
    <m/>
    <m/>
    <m/>
    <m/>
    <m/>
    <m/>
    <m/>
    <m/>
    <m/>
    <m/>
    <m/>
    <m/>
    <m/>
    <m/>
    <s v="Нарушений не было"/>
    <m/>
    <m/>
    <m/>
  </r>
  <r>
    <x v="10"/>
    <x v="16"/>
    <s v="Удмуртэнергонефть"/>
    <x v="343"/>
    <d v="1899-12-30T09:20:00"/>
    <d v="2014-12-24T00:00:00"/>
    <d v="1899-12-30T10:47:00"/>
    <d v="1899-12-30T01:27:00"/>
    <n v="13"/>
    <s v="МФТО"/>
    <s v="АПВН, РПВУ"/>
    <x v="2"/>
    <s v="ПС35/6кВ &quot;Апалиха&quot; ВЛ-6кВ Ф-7"/>
    <x v="2"/>
    <x v="2"/>
    <s v="ПС35/6кВ &quot;Апалиха&quot; ВЛ-6кВ Ф-7"/>
    <s v="В пр. опор 20-21 падение сухого дерева, из-за пределов охранной зоны, ВЛ-6кВ без повреждений"/>
    <n v="5"/>
    <m/>
    <n v="5"/>
    <s v="ТЧ"/>
    <n v="1983"/>
    <s v="АС-70"/>
    <s v="нет данных"/>
    <d v="2012-07-10T00:00:00"/>
    <n v="100"/>
    <d v="2014-10-28T00:00:00"/>
    <n v="0"/>
    <s v="осмотр 19.06.2014"/>
    <s v="КП19"/>
    <m/>
    <m/>
    <m/>
    <m/>
    <m/>
    <m/>
  </r>
  <r>
    <x v="0"/>
    <x v="17"/>
    <s v="РН-ЭН"/>
    <x v="28"/>
    <d v="1899-12-30T21:18:00"/>
    <d v="2014-01-03T00:00:00"/>
    <s v="2::00"/>
    <d v="1899-12-30T04:42:00"/>
    <n v="4"/>
    <s v="ТО"/>
    <s v="АПВН, РПВН"/>
    <x v="2"/>
    <s v="  ПС 35/6кВ 223      ВЛ-6 ф.223-08"/>
    <x v="2"/>
    <x v="2"/>
    <s v="ВЛ-6 ф.223-08"/>
    <s v="В результате резкого перепада температуры произошло «тяжение» провода, что привело к разрушению изолятора фазы «С» на опоре №18 и межфазному короткому замыканию проводов фаз «В» и «С». Повреждение устранено, фидер включен в работу. Tнв= -37°С."/>
    <n v="20.3"/>
    <m/>
    <n v="20.3"/>
    <s v="И"/>
    <n v="1985"/>
    <s v="ШС-10"/>
    <m/>
    <s v="09.03.2007г-ТР 08.12.2013г-ТО"/>
    <n v="90"/>
    <s v="март 2014г."/>
    <s v="Отказ в ТР_x000a_С марта 2008г. по март 2013г.."/>
    <m/>
    <s v="КП23"/>
    <m/>
    <m/>
    <m/>
    <m/>
    <m/>
    <m/>
  </r>
  <r>
    <x v="0"/>
    <x v="17"/>
    <s v="РН-ЭН"/>
    <x v="28"/>
    <d v="1899-12-30T23:30:00"/>
    <d v="2014-01-02T00:00:00"/>
    <d v="1899-12-30T23:30:00"/>
    <d v="1899-12-30T00:00:00"/>
    <n v="9"/>
    <s v="ГЗ"/>
    <s v="-"/>
    <x v="0"/>
    <s v="ПС 35/6кВ 5011   1Т"/>
    <x v="0"/>
    <x v="0"/>
    <s v="ВВ-35 1Т, ВВ-6 1Т"/>
    <s v="АВР-6 успешно. Неисправность МПУ «MUPASZ» В-35  1Т. Произвели замену. Tнв= -37°С."/>
    <m/>
    <n v="3.2"/>
    <n v="3.2"/>
    <s v="РЗА"/>
    <n v="2002"/>
    <s v=" VD-4012"/>
    <s v="Польша"/>
    <s v="03.05.2002г-ТР 09.11.2013г-ТО"/>
    <n v="90"/>
    <s v="август 2014г."/>
    <n v="0"/>
    <m/>
    <s v="КП24"/>
    <m/>
    <m/>
    <m/>
    <m/>
    <m/>
    <s v="неуч.вр."/>
  </r>
  <r>
    <x v="0"/>
    <x v="17"/>
    <s v="РН-ЭН"/>
    <x v="303"/>
    <d v="1899-12-30T13:18:00"/>
    <d v="2014-01-04T00:00:00"/>
    <d v="1899-12-30T16:00:00"/>
    <d v="1899-12-30T02:46:00"/>
    <n v="9"/>
    <s v="ТО"/>
    <s v="АПВН, РПВН"/>
    <x v="1"/>
    <s v="ПС 35/6№115, ВЛ-6 Ф.115-14"/>
    <x v="2"/>
    <x v="2"/>
    <s v="ф.115-14"/>
    <s v="Автомобиль( Тоёта-Камри) ударил оп.48 ф.115-14, сорвано с изоляторов 2 провода."/>
    <n v="8"/>
    <m/>
    <n v="8"/>
    <s v="СК"/>
    <n v="1987"/>
    <s v="промежуточная опора"/>
    <s v="СУЭР-4"/>
    <s v="29.01.2013 - ТР;_x000a_23.08.2013 - ТО"/>
    <n v="100"/>
    <n v="5.2013999999999996"/>
    <n v="0"/>
    <m/>
    <s v="КП20"/>
    <m/>
    <m/>
    <m/>
    <m/>
    <s v="с"/>
    <m/>
  </r>
  <r>
    <x v="0"/>
    <x v="17"/>
    <s v="РН-ЭН"/>
    <x v="304"/>
    <d v="1899-12-30T16:15:00"/>
    <d v="2014-01-04T00:00:00"/>
    <d v="1899-12-30T19:26:00"/>
    <d v="1899-12-30T03:11:00"/>
    <m/>
    <s v="ТО"/>
    <s v="РПВН (АПВ-нет)"/>
    <x v="1"/>
    <s v="ВЛ-6 кВ_x000a_ ф.5051-03_x000a_ф.5051-12 "/>
    <x v="2"/>
    <x v="2"/>
    <s v="ВВ-6 кВ_x000a_ ф.5051-03_x000a_ф.5051-12 "/>
    <s v="Экскаватор  ООО &quot;Промэнерго&quot; порвал провод в пролете опор №43-44"/>
    <m/>
    <m/>
    <m/>
    <s v="ТЧ"/>
    <d v="2002-07-01T00:00:00"/>
    <s v="А-95"/>
    <m/>
    <d v="2013-12-04T00:00:00"/>
    <n v="100"/>
    <d v="2015-12-01T00:00:00"/>
    <n v="0"/>
    <m/>
    <s v="КП20"/>
    <m/>
    <m/>
    <m/>
    <m/>
    <s v="с"/>
    <m/>
  </r>
  <r>
    <x v="0"/>
    <x v="17"/>
    <s v="РН-ЭН"/>
    <x v="308"/>
    <d v="1899-12-30T11:20:00"/>
    <d v="2014-01-10T00:00:00"/>
    <d v="1899-12-30T12:10:00"/>
    <d v="1899-12-30T00:50:00"/>
    <n v="8"/>
    <s v="ТО"/>
    <s v="АПВН, РПВУ"/>
    <x v="1"/>
    <s v="ПС 35/6кВ №313, ф.313-08"/>
    <x v="2"/>
    <x v="2"/>
    <s v="ВЛ-6кВ ф.313-08"/>
    <s v="В результате работы ЗАО &quot;ЭКОС&quot; в охранной зоне ВЛ-6кВ ф.313-08 по валке деревьев, произошло  падение дерева и схлест проводов ф.А и С в пролете оп.2-3, что привело к аварийному отключению ВЛ и   посадке напряжения на 2С-6кВ ПС 313."/>
    <m/>
    <n v="6"/>
    <n v="6"/>
    <s v="ТЧ"/>
    <n v="1983"/>
    <s v="А-95"/>
    <s v="Россия"/>
    <s v="11.09.13  ТР       23.12.13  ТО"/>
    <n v="70"/>
    <s v="Сентябрь 2014 г"/>
    <n v="0"/>
    <m/>
    <s v="КП20"/>
    <m/>
    <m/>
    <m/>
    <m/>
    <s v="с"/>
    <m/>
  </r>
  <r>
    <x v="0"/>
    <x v="17"/>
    <s v="РН-ЭН"/>
    <x v="309"/>
    <d v="1899-12-30T14:52:00"/>
    <d v="2014-01-11T00:00:00"/>
    <d v="1899-12-30T14:52:00"/>
    <d v="1899-12-30T00:00:00"/>
    <n v="11"/>
    <s v="МТЗ"/>
    <s v="АПВУ"/>
    <x v="1"/>
    <s v="ПС 35/6кВ  №241, ф.241-18"/>
    <x v="2"/>
    <x v="2"/>
    <s v="ВЛ-6 ф.241-18"/>
    <s v="      Задевание проводов техникой  ООО «МКРС» в пролете опор №4б-5б."/>
    <m/>
    <n v="2.2999999999999998"/>
    <n v="2.2999999999999998"/>
    <s v="ТЧ"/>
    <n v="1985"/>
    <m/>
    <m/>
    <s v="14.11.2013 ТО"/>
    <m/>
    <m/>
    <m/>
    <m/>
    <s v="КП20"/>
    <m/>
    <m/>
    <m/>
    <m/>
    <s v="с"/>
    <s v="неуч.вр."/>
  </r>
  <r>
    <x v="0"/>
    <x v="17"/>
    <s v="РН-ЭН"/>
    <x v="30"/>
    <d v="1899-12-30T00:59:00"/>
    <d v="2014-01-13T00:00:00"/>
    <d v="1899-12-30T00:59:00"/>
    <d v="1899-12-30T00:00:00"/>
    <n v="219"/>
    <s v="ДЗЛ, 3ст. Дист.защ"/>
    <s v="АПВН"/>
    <x v="0"/>
    <s v="ВЛ-110 ПриобскаяГТЭС-Монастырская-отп.Новая-1"/>
    <x v="1"/>
    <x v="2"/>
    <s v="ПС Монастырская: ЭВ-110 ПриобскаяГТЭС-1; ПС Новая: ВВ-35 Т-1"/>
    <s v="При послеаварийном обход-осмотре ВЛ-110 ПриобскаяГТЭС-1 обнаружено: обрыв шлейфа ф.А опора №3 и задевание проводом за тело опоры. При верховом осмотре: отгорание шлейфа в плашечном зажиме. Необходима замена шлейфа и плашечного зажима"/>
    <m/>
    <n v="380.6"/>
    <n v="380.6"/>
    <s v="ТЧ"/>
    <n v="2009"/>
    <s v="провод АС 240/32"/>
    <s v="    "/>
    <s v="ТО 16.09.2013  "/>
    <n v="100"/>
    <s v="ТО 12.09.2014                   ТР 17.03.2014"/>
    <m/>
    <s v="ТО 16.09.2013  "/>
    <s v="КП10"/>
    <m/>
    <m/>
    <s v="некачественная сварка шлейфа"/>
    <m/>
    <m/>
    <s v="неуч.вр."/>
  </r>
  <r>
    <x v="0"/>
    <x v="17"/>
    <s v="РН-ЭН"/>
    <x v="33"/>
    <d v="1899-12-30T19:38:00"/>
    <d v="2014-01-17T00:00:00"/>
    <d v="1899-12-30T19:38:00"/>
    <d v="1899-12-30T00:00:00"/>
    <n v="7"/>
    <s v="МТЗ"/>
    <s v="АПВУ"/>
    <x v="1"/>
    <s v="ПС 35/6 №180 ВЛ-6 ф.180-16"/>
    <x v="2"/>
    <x v="2"/>
    <s v="ф.180-16"/>
    <s v="Автомобиль-автокран на базе УРАЛ гос. № В 948 НА 86 регион при демонтаже оборудования  бур. ООО &quot;Башнефтьбурение&quot; на к.3А Омбинского м/р задел стрелой крана провода фаз &quot;А&quot;; &quot;С&quot; в пролете опор №86/1-86/2  "/>
    <m/>
    <n v="2.2000000000000002"/>
    <n v="2.2000000000000002"/>
    <s v="ТЧ"/>
    <d v="1905-06-10T00:00:00"/>
    <s v="Провод А-95"/>
    <m/>
    <s v="20.10.2010-ТР            06.01.2014-ТО"/>
    <m/>
    <n v="41821"/>
    <m/>
    <m/>
    <s v="КП20"/>
    <m/>
    <m/>
    <m/>
    <m/>
    <s v="с"/>
    <s v="неуч.вр."/>
  </r>
  <r>
    <x v="0"/>
    <x v="17"/>
    <s v="РН-ЭН"/>
    <x v="33"/>
    <d v="1899-12-30T23:12:00"/>
    <d v="2014-01-18T00:00:00"/>
    <d v="1899-12-30T01:55:00"/>
    <d v="1899-12-30T02:43:00"/>
    <n v="2"/>
    <s v="МТЗ"/>
    <s v="АПВН, РПВУ"/>
    <x v="3"/>
    <s v="ПС 35/6 №222 ВЛ-6 ф.222-05"/>
    <x v="2"/>
    <x v="2"/>
    <s v="ф.222-05"/>
    <s v=" Порыв водовода в районе к. 756 Мамонтовского м/р. Попадание воды на КТПН-6/0,4 кВ № 1 к.756, ЛР-6 кВ; опора № 88 разорвали шлейфа"/>
    <m/>
    <n v="8.1"/>
    <n v="8.1"/>
    <s v="ПЭ"/>
    <s v="1985г."/>
    <s v="А-95"/>
    <s v="Россия"/>
    <s v="ТО 10.10.2013г. ТР 03.07.13г."/>
    <n v="100"/>
    <s v="03.07.2014г."/>
    <s v="нет"/>
    <m/>
    <s v="КП24"/>
    <m/>
    <m/>
    <m/>
    <s v="т"/>
    <m/>
    <m/>
  </r>
  <r>
    <x v="0"/>
    <x v="17"/>
    <s v="РН-ЭН"/>
    <x v="35"/>
    <d v="1899-12-30T11:05:00"/>
    <d v="2014-01-21T00:00:00"/>
    <d v="1899-12-30T12:07:00"/>
    <d v="1899-12-30T01:02:00"/>
    <n v="23"/>
    <m/>
    <m/>
    <x v="0"/>
    <s v="ПС 35/6кВ №051"/>
    <x v="0"/>
    <x v="0"/>
    <s v="В-35кВ 2Т,             В-6кВ 2Т,                  В-6кВ 1Т"/>
    <s v="Повреждение контрольного кабеля в цепях управления В-35кВ 2Т; неисправность блока управления В-6кВ 1Т."/>
    <n v="13.3"/>
    <n v="3.3"/>
    <n v="16.600000000000001"/>
    <s v="ПЭ"/>
    <d v="1905-06-03T00:00:00"/>
    <s v="КВВГ"/>
    <m/>
    <n v="41508"/>
    <n v="100"/>
    <n v="2014"/>
    <m/>
    <m/>
    <s v="КП23"/>
    <m/>
    <m/>
    <m/>
    <m/>
    <m/>
    <m/>
  </r>
  <r>
    <x v="0"/>
    <x v="17"/>
    <s v="РН-ЭН"/>
    <x v="35"/>
    <d v="1899-12-30T15:53:00"/>
    <d v="2014-01-21T00:00:00"/>
    <d v="1899-12-30T19:09:00"/>
    <d v="1899-12-30T03:16:00"/>
    <n v="9"/>
    <s v="ТО"/>
    <s v="АПВН, РПВН"/>
    <x v="1"/>
    <s v="ЗРУ-6кВ КНС-16 ВЛ-6кВ ф.16К-11"/>
    <x v="2"/>
    <x v="2"/>
    <s v="ВЛ-6кВ ф.16К-11"/>
    <s v="При строительстве трубопровода трубоукладчик  ООО &quot;НГСК&quot; оборвал провода ф.А,В,С в пролете опор № 16-17."/>
    <m/>
    <n v="4.7"/>
    <n v="4.7"/>
    <s v="ТЧ"/>
    <n v="1981"/>
    <s v="А-120"/>
    <m/>
    <s v="ТР 25.12.2012"/>
    <n v="1"/>
    <s v="20.12.2014"/>
    <s v="ТР 11.12.2013"/>
    <m/>
    <s v="КП20"/>
    <m/>
    <m/>
    <m/>
    <m/>
    <s v="с"/>
    <m/>
  </r>
  <r>
    <x v="0"/>
    <x v="17"/>
    <s v="РН-ЭН"/>
    <x v="37"/>
    <d v="1899-12-30T22:11:00"/>
    <d v="2014-01-23T00:00:00"/>
    <d v="1899-12-30T22:11:00"/>
    <d v="1899-12-30T00:00:00"/>
    <n v="8"/>
    <s v="ТО"/>
    <s v="АПВУ"/>
    <x v="2"/>
    <s v="ПС 35/6 №102"/>
    <x v="2"/>
    <x v="2"/>
    <s v="ВЛ-6 ф.102-18"/>
    <s v="Произвели в ночное время осмотр КТПН к.76-1,2,3п; ВЛ-6-выход с ПС, в пределах видимости вдоль дороги, переход через дорогу-дефектов не обнаружено._x000a_Запланирован осмотр в светлое время суток. При осмотре в светлое время суток обнаружено; Перекрытие двух фаз ЛР-6 кВ на опоре № 45/2 птицей, птицу откинуло на заземляющие ножи ЛР-6 кВ."/>
    <m/>
    <n v="5.6"/>
    <n v="5.6"/>
    <s v="ТЧ"/>
    <n v="2011"/>
    <s v="Провод А-95"/>
    <m/>
    <s v="нет"/>
    <m/>
    <d v="2014-04-01T00:00:00"/>
    <m/>
    <m/>
    <s v="КП19"/>
    <m/>
    <m/>
    <m/>
    <m/>
    <m/>
    <s v="неуч.вр."/>
  </r>
  <r>
    <x v="0"/>
    <x v="17"/>
    <s v="РН-ЭН"/>
    <x v="312"/>
    <d v="1899-12-30T02:50:00"/>
    <d v="2014-01-24T00:00:00"/>
    <d v="1899-12-30T03:48:00"/>
    <d v="1899-12-30T00:58:00"/>
    <n v="19"/>
    <s v="ГЗ"/>
    <m/>
    <x v="0"/>
    <s v="ПС 35/6кВ №055"/>
    <x v="0"/>
    <x v="0"/>
    <s v="2Т"/>
    <s v="Течь масла. Повреждение резиновой прокладки проходного изолятора 6 кВ фазы «А» в следствии понижения температуры окружающего воздуха. "/>
    <n v="14.9"/>
    <n v="0.6"/>
    <n v="15.5"/>
    <s v="Т"/>
    <n v="2006"/>
    <s v="ТМН-6300кВА 35/6кВ"/>
    <s v="г. Чирчик"/>
    <n v="41610"/>
    <n v="100"/>
    <n v="41944"/>
    <m/>
    <m/>
    <s v="КП23"/>
    <m/>
    <m/>
    <m/>
    <m/>
    <m/>
    <m/>
  </r>
  <r>
    <x v="0"/>
    <x v="17"/>
    <s v="РН-ЭН"/>
    <x v="313"/>
    <d v="1899-12-30T09:55:00"/>
    <d v="2014-01-25T00:00:00"/>
    <d v="1899-12-30T11:06:00"/>
    <d v="1899-12-30T01:11:00"/>
    <n v="7"/>
    <s v="ТО"/>
    <s v="АПВН, РПВН"/>
    <x v="2"/>
    <s v="ф.351-14"/>
    <x v="2"/>
    <x v="2"/>
    <s v="ф.351-14"/>
    <s v="При низкой температуре произошло натяжение провода выше предельного значения между оп.51-52, что привело к разрыву провода ф.В и к схлесту проводов ф.А и В"/>
    <n v="4"/>
    <m/>
    <n v="4"/>
    <s v="ТЧ"/>
    <n v="1989"/>
    <s v="А-95"/>
    <s v="Россия"/>
    <s v="ТО 19.01.13                           ТР 10.05.11"/>
    <s v="100%                               10%"/>
    <n v="41730"/>
    <n v="2"/>
    <m/>
    <s v="КП24"/>
    <m/>
    <m/>
    <m/>
    <m/>
    <m/>
    <m/>
  </r>
  <r>
    <x v="0"/>
    <x v="17"/>
    <s v="РН-ЭН"/>
    <x v="38"/>
    <d v="1899-12-30T09:40:00"/>
    <d v="2014-01-26T00:00:00"/>
    <d v="1899-12-30T13:54:00"/>
    <d v="1899-12-30T04:14:00"/>
    <n v="8"/>
    <s v="МТЗ"/>
    <s v="АПВН, РПВН"/>
    <x v="2"/>
    <s v="ПС 35/6кВ 244, ВЛ-6кВ ф.244-18"/>
    <x v="2"/>
    <x v="2"/>
    <s v="ВЛ-6кВ ф.244-18"/>
    <s v="Разрушение изолятора фазы &quot;В&quot; на опоре №38, схлест проводов фаз &quot;А&quot; и &quot;В&quot; (-41ºС)"/>
    <n v="5.5"/>
    <m/>
    <n v="5.5"/>
    <s v="И"/>
    <n v="1991"/>
    <s v="Изолятор ШС-10"/>
    <m/>
    <s v="08.07.2013г."/>
    <m/>
    <m/>
    <m/>
    <m/>
    <s v="КП23"/>
    <m/>
    <m/>
    <m/>
    <m/>
    <m/>
    <m/>
  </r>
  <r>
    <x v="0"/>
    <x v="17"/>
    <s v="РН-ЭН"/>
    <x v="38"/>
    <d v="1899-12-30T14:18:00"/>
    <d v="2014-01-26T00:00:00"/>
    <d v="1899-12-30T16:05:00"/>
    <d v="1899-12-30T01:47:00"/>
    <n v="3"/>
    <s v="МТЗ"/>
    <s v="РПНУ (АПВ-нет)"/>
    <x v="0"/>
    <s v="ПС 35/6кВ 5058, КЛ-6кВ ф.5058-16"/>
    <x v="2"/>
    <x v="5"/>
    <s v="КЛ-6кВ ф.5058-16 L=0,2км"/>
    <s v="А.О.  ф.5058-16 действием МТЗ.  Повреждение оборудования в зоне эксплуатации &quot;ЮНГ-ЭН&quot; не выявлено. 16:05 подано U"/>
    <n v="8.6"/>
    <m/>
    <n v="8.6"/>
    <m/>
    <n v="2012"/>
    <s v="КТПН"/>
    <s v="Самара"/>
    <s v="25.01.2012."/>
    <m/>
    <m/>
    <s v="14.05.13.-отказ ЦИТУ; 08.11.13.- отказ ЦИТУ"/>
    <m/>
    <s v="КП24"/>
    <m/>
    <m/>
    <m/>
    <m/>
    <m/>
    <m/>
  </r>
  <r>
    <x v="0"/>
    <x v="17"/>
    <s v="РН-ЭН"/>
    <x v="39"/>
    <d v="1899-12-30T14:52:00"/>
    <d v="2014-01-27T00:00:00"/>
    <d v="1899-12-30T14:52:00"/>
    <d v="1899-12-30T00:00:00"/>
    <n v="11"/>
    <m/>
    <s v="АПВУ"/>
    <x v="0"/>
    <s v="К.299 работа от  ДГУ"/>
    <x v="5"/>
    <x v="10"/>
    <s v="ДГУ"/>
    <s v="К.299 работа от  ДГУ (ООО &quot;ЮНГ-Энергонефть&quot; не занимается эксплуацией ДГУ, и не связана с нашей сетью)"/>
    <m/>
    <n v="19.2"/>
    <n v="19.2"/>
    <m/>
    <m/>
    <m/>
    <m/>
    <m/>
    <m/>
    <m/>
    <m/>
    <m/>
    <s v="КП24"/>
    <m/>
    <m/>
    <m/>
    <m/>
    <m/>
    <s v="неуч.вр."/>
  </r>
  <r>
    <x v="0"/>
    <x v="17"/>
    <s v="РН-ЭН"/>
    <x v="39"/>
    <d v="1899-12-30T17:04:00"/>
    <d v="2014-01-28T00:00:00"/>
    <d v="1899-12-30T01:22:00"/>
    <d v="1899-12-30T08:18:00"/>
    <n v="2"/>
    <s v="ПК-6"/>
    <m/>
    <x v="0"/>
    <s v="к.98 ТП 4пол._x000a_"/>
    <x v="2"/>
    <x v="6"/>
    <s v="к.98 ТП 4пол."/>
    <s v="Замена разрушенного опорного изолятора ф.А и его крепления, замена сгоревшего ПК-6 ф.А, измерение сопротивления тр-ра. _x000a_Температура -40*. Персонал, согласно &quot;инструкции по охране труда при работах на открытом воздухе в холодное время года&quot; отогревалисьв а/машине, во иэбежания обморожения."/>
    <n v="9.5"/>
    <m/>
    <n v="9.5"/>
    <s v="ТЧ"/>
    <s v="2003г"/>
    <s v="КТПН 6/0.4"/>
    <s v="Барнаул"/>
    <s v="25.03.2012 - ТР;_x000a_21.06.2013 - ТО"/>
    <m/>
    <s v="апрель-2014г"/>
    <n v="1"/>
    <m/>
    <s v="КП9"/>
    <m/>
    <m/>
    <m/>
    <m/>
    <m/>
    <m/>
  </r>
  <r>
    <x v="0"/>
    <x v="17"/>
    <s v="РН-ЭН"/>
    <x v="40"/>
    <d v="1899-12-30T23:57:00"/>
    <d v="2014-01-28T00:00:00"/>
    <d v="1899-12-30T23:57:00"/>
    <d v="1899-12-30T00:00:00"/>
    <n v="14"/>
    <s v="ТО"/>
    <s v="АПВН, РПВН"/>
    <x v="2"/>
    <s v="ПС 110/35/6кВ Широковская, ВЛ-35кВ Полой-1"/>
    <x v="0"/>
    <x v="2"/>
    <s v="ВЛ-35кВ Полой-1"/>
    <s v=" В  связи с понижением температуры окружающей среды и проседания грунта произшло тяжение прововодов и обрыв провода ф. &quot;А&quot; в пролете опор №46-47."/>
    <m/>
    <n v="16.2"/>
    <n v="16.2"/>
    <s v="ТЧ"/>
    <s v="декабрь 2011г"/>
    <s v="АС-120/19"/>
    <m/>
    <s v="октябрь 2013г - ТО"/>
    <m/>
    <s v="декабрь 2015г"/>
    <m/>
    <m/>
    <s v="КП17"/>
    <m/>
    <m/>
    <m/>
    <m/>
    <m/>
    <s v="неуч.вр."/>
  </r>
  <r>
    <x v="0"/>
    <x v="17"/>
    <s v="РН-ЭН"/>
    <x v="41"/>
    <d v="1899-12-30T05:34:00"/>
    <d v="2014-01-29T00:00:00"/>
    <d v="1899-12-30T05:34:00"/>
    <d v="1899-12-30T00:00:00"/>
    <n v="23"/>
    <s v="ТО"/>
    <s v="РПНУ (АПВ-нет)"/>
    <x v="3"/>
    <s v="КНС-1А МБ ЭД-6 кВ №4"/>
    <x v="2"/>
    <x v="9"/>
    <s v="ЗРУ-6 кВ КНС-1 МБ яч.18"/>
    <s v="Порыв водовода на выкиде насоса №4, попадание сеномана на обмотку статора ЭД-6 кВ №4. Посадка &quot;U&quot; по 2Т ПС Малобалыкская."/>
    <m/>
    <n v="19.5"/>
    <n v="19.5"/>
    <s v="ПЭ"/>
    <n v="2000"/>
    <s v="СТД-1600"/>
    <s v="Россия"/>
    <s v="ТО: 20.01.2014              ТР: 05.12.2013"/>
    <n v="70"/>
    <d v="2014-03-01T00:00:00"/>
    <n v="0"/>
    <m/>
    <s v="КП24"/>
    <s v="ПУ9"/>
    <m/>
    <s v="МсЭС"/>
    <s v="т"/>
    <m/>
    <s v="неуч.вр."/>
  </r>
  <r>
    <x v="0"/>
    <x v="17"/>
    <s v="СОК &quot;Таежный&quot;"/>
    <x v="3"/>
    <d v="1899-12-30T16:37:00"/>
    <d v="2014-01-31T00:00:00"/>
    <d v="1899-12-30T17:06:00"/>
    <d v="1899-12-30T00:29:00"/>
    <n v="6"/>
    <s v="ТО"/>
    <s v="АПВН, РПВУ"/>
    <x v="5"/>
    <s v="ПС 35/6 268 ф.268-14"/>
    <x v="2"/>
    <x v="2"/>
    <s v="ф.268-14"/>
    <s v="КЗ в КТПН-6/0,4 кВ СОК &quot;Таежный&quot;"/>
    <m/>
    <n v="1.4"/>
    <n v="1.4"/>
    <m/>
    <m/>
    <m/>
    <m/>
    <m/>
    <m/>
    <m/>
    <m/>
    <m/>
    <s v="КП18"/>
    <m/>
    <m/>
    <m/>
    <m/>
    <m/>
    <m/>
  </r>
  <r>
    <x v="1"/>
    <x v="17"/>
    <s v="РН-ЭН"/>
    <x v="44"/>
    <d v="1899-12-30T09:46:00"/>
    <d v="2014-02-02T00:00:00"/>
    <d v="1899-12-30T12:03:00"/>
    <d v="1899-12-30T02:17:00"/>
    <n v="13"/>
    <s v="МТЗ"/>
    <s v="АПВУ"/>
    <x v="1"/>
    <s v="ПС 35/6кВ №248 ВЛ-6кВ ф.248-14"/>
    <x v="2"/>
    <x v="2"/>
    <s v="ВЛ-6кВ ф.248-14"/>
    <s v="В пролете оп.40-41 обрыв проводов ф.&quot;В,С&quot; поднятой стрелой трубоукладчика ООО &quot;Нефтегазконтрольсервис&quot;"/>
    <m/>
    <n v="23.7"/>
    <n v="23.7"/>
    <s v="ТЧ"/>
    <n v="1981"/>
    <s v="А-95"/>
    <m/>
    <s v="ТО-06.12.13              ТР-24.06.13."/>
    <n v="100"/>
    <s v="ТО-март 2014             ТР-июнь 2014"/>
    <s v="нет"/>
    <m/>
    <s v="КП20"/>
    <m/>
    <m/>
    <m/>
    <m/>
    <s v="с"/>
    <m/>
  </r>
  <r>
    <x v="1"/>
    <x v="17"/>
    <s v="РН-ЭН"/>
    <x v="45"/>
    <d v="1899-12-30T09:21:00"/>
    <d v="2014-02-04T00:00:00"/>
    <d v="1899-12-30T14:38:00"/>
    <d v="1899-12-30T05:17:00"/>
    <n v="4"/>
    <m/>
    <m/>
    <x v="0"/>
    <s v="ПС 35/6 №176, ВЛ-6 ф.176-05 КТПН-6/0.4 №1 к.51А"/>
    <x v="5"/>
    <x v="6"/>
    <s v="АВ-0.4 Ввод"/>
    <s v="КЗ АВ-0.4 скв.3318, разрушение трех опорных изоляторов по 0.4. Заменили АВ-0.4 скв.3318, опорные изоляторы, произвели чистку изоляции оборудованияя."/>
    <n v="14.7"/>
    <m/>
    <n v="14.7"/>
    <s v="ТЧ"/>
    <s v="14.01.2011г"/>
    <s v="ВАСЭЩ-630"/>
    <s v="Самара"/>
    <s v="ТО - 15.01.2014;_x000a_ТР - 14.01.2011"/>
    <m/>
    <s v="январь 2015г"/>
    <n v="3"/>
    <s v="14.01.2011г"/>
    <s v="КП23"/>
    <m/>
    <m/>
    <m/>
    <m/>
    <m/>
    <m/>
  </r>
  <r>
    <x v="1"/>
    <x v="17"/>
    <s v="РН-ЭН"/>
    <x v="46"/>
    <d v="1899-12-30T10:20:00"/>
    <d v="2014-02-05T00:00:00"/>
    <d v="1899-12-30T10:20:00"/>
    <d v="1899-12-30T00:00:00"/>
    <n v="12"/>
    <s v=".ТО"/>
    <s v="-"/>
    <x v="3"/>
    <s v="ПС 35/6кВ 054 ВЛ-6кВ ф.054-09 РУ-6кВ КНС -17    яч.19 агр.2    "/>
    <x v="2"/>
    <x v="3"/>
    <s v="СТД-1600 №2"/>
    <s v="Порыв водопровода,попадание влаги  на агр.2 и к.з.ЭД,пробой изоляции статора, остановка скважин по посадке напряжения 2с-6кВ ПС35/6кВ 054"/>
    <m/>
    <n v="1.3"/>
    <n v="1.3"/>
    <s v="ПЭ"/>
    <d v="2003-06-10T00:00:00"/>
    <s v="СТДМ-16002РУХЛ4"/>
    <s v="г.Лысьва ОАО&quot;Привод&quot;"/>
    <d v="2014-01-22T00:00:00"/>
    <n v="100"/>
    <d v="2014-02-28T00:00:00"/>
    <m/>
    <d v="2011-06-14T00:00:00"/>
    <s v="КП24"/>
    <m/>
    <m/>
    <m/>
    <s v="т"/>
    <m/>
    <s v="неуч.вр."/>
  </r>
  <r>
    <x v="1"/>
    <x v="17"/>
    <s v="Тюменьэнерго"/>
    <x v="47"/>
    <d v="1899-12-30T22:30:00"/>
    <d v="2014-02-07T00:00:00"/>
    <d v="1899-12-30T22:30:00"/>
    <d v="1899-12-30T00:00:00"/>
    <n v="69"/>
    <m/>
    <m/>
    <x v="5"/>
    <s v="ПС 110/35/6кВ Приразломная.МВ-35 Т2"/>
    <x v="0"/>
    <x v="0"/>
    <s v="МВ-35 Т2"/>
    <s v="Отключение НЮЭС. Остановка скважин от ПС 110/35/6кВ Приразломная.  Излом стопорного шплинта оси включающего_x000a_   рычага привода МВ-35 Т2._x000a_  (при включении в работу 2Т)."/>
    <m/>
    <n v="76.400000000000006"/>
    <n v="76.400000000000006"/>
    <m/>
    <m/>
    <m/>
    <m/>
    <m/>
    <m/>
    <m/>
    <m/>
    <m/>
    <s v="КП18"/>
    <m/>
    <m/>
    <m/>
    <m/>
    <m/>
    <s v="неуч.вр."/>
  </r>
  <r>
    <x v="1"/>
    <x v="17"/>
    <s v="РН-ЭН"/>
    <x v="48"/>
    <d v="1899-12-30T01:46:00"/>
    <d v="2014-02-08T00:00:00"/>
    <d v="1899-12-30T01:46:00"/>
    <d v="1899-12-30T00:00:00"/>
    <n v="17"/>
    <s v="МТЗ"/>
    <s v="АПВУ"/>
    <x v="1"/>
    <s v="ПС 35/6кВ 248 ВЛ-6кВ ф.248-16"/>
    <x v="2"/>
    <x v="2"/>
    <s v="ВЛ-6кВ ф.248-16"/>
    <s v="Обрыв провода ф. А в пролете опор №7-8 неустановленным транспортом. Отключали в ремонт с 1:56 до 5:22 для перетяжки провода."/>
    <m/>
    <n v="18.5"/>
    <n v="18.5"/>
    <s v="ТЧ"/>
    <d v="1905-06-08T00:00:00"/>
    <s v="А-120"/>
    <s v="Россия"/>
    <s v="Т.Р   27.09.14                  "/>
    <n v="100"/>
    <s v="Т.Р   .09.14                  Т.О  03.14.    "/>
    <s v="нет"/>
    <s v=" 06.12.13."/>
    <s v="КП20"/>
    <m/>
    <m/>
    <m/>
    <m/>
    <s v="с"/>
    <s v="неуч.вр."/>
  </r>
  <r>
    <x v="1"/>
    <x v="17"/>
    <s v="РН-ЭН"/>
    <x v="49"/>
    <d v="1899-12-30T13:03:00"/>
    <d v="2014-02-09T00:00:00"/>
    <d v="1899-12-30T13:43:00"/>
    <d v="1899-12-30T00:40:00"/>
    <n v="14"/>
    <s v="ТО"/>
    <s v="АПВН, РПВУ"/>
    <x v="1"/>
    <s v="ПС35/6кВ 126 ВЛ-6кВ ф. 126-08"/>
    <x v="2"/>
    <x v="2"/>
    <s v="ВЛ-6кВ ф.126-08"/>
    <s v="При заезде бр..№9 ЮКРС на К.72  3-е положение бригадным оборудованием (Вагон-дом)  задели провода ф.&quot;А&quot; и &quot;С&quot;, КЗ."/>
    <m/>
    <n v="4.2"/>
    <n v="4.2"/>
    <s v="ТЧ"/>
    <d v="1905-06-03T00:00:00"/>
    <s v="Провод А-95"/>
    <m/>
    <s v=" "/>
    <m/>
    <d v="2014-11-11T00:00:00"/>
    <m/>
    <m/>
    <s v="КП20"/>
    <m/>
    <m/>
    <m/>
    <m/>
    <s v="с"/>
    <m/>
  </r>
  <r>
    <x v="1"/>
    <x v="17"/>
    <s v="РН-ЭН"/>
    <x v="52"/>
    <d v="1899-12-30T15:31:00"/>
    <d v="2014-02-13T00:00:00"/>
    <d v="1899-12-30T15:31:00"/>
    <d v="1899-12-30T00:00:00"/>
    <n v="3"/>
    <s v="ТО"/>
    <s v="-"/>
    <x v="1"/>
    <s v="ПС 35/6кВ 8051 ВЛ-6кВ ф.8051-22"/>
    <x v="2"/>
    <x v="2"/>
    <s v="ф.8051-22"/>
    <s v="В пролете оп.24-25 повреждение провода ф.А,С сваебоем ООО &quot;Бонус+&quot; гос. номер 6225 МА/86. АВР-6 успешно в БКРУ к362. _x000a_."/>
    <m/>
    <n v="8.1999999999999993"/>
    <n v="8.1999999999999993"/>
    <s v="ТЧ"/>
    <d v="2013-05-30T00:00:00"/>
    <m/>
    <m/>
    <m/>
    <m/>
    <m/>
    <m/>
    <m/>
    <s v="КП20"/>
    <m/>
    <m/>
    <m/>
    <m/>
    <s v="с"/>
    <s v="неуч.вр."/>
  </r>
  <r>
    <x v="1"/>
    <x v="17"/>
    <s v="РН-ЭН"/>
    <x v="52"/>
    <d v="1899-12-30T19:50:00"/>
    <d v="2014-02-13T00:00:00"/>
    <d v="1899-12-30T23:01:00"/>
    <d v="1899-12-30T03:11:00"/>
    <n v="7"/>
    <s v="ВВ-6кВ не отключался"/>
    <m/>
    <x v="0"/>
    <s v="ПС 35/6кВ  № 269, ф.269-06"/>
    <x v="2"/>
    <x v="2"/>
    <s v="ПС 35/6кВ  № 269, ф.269-06"/>
    <s v="ВЛ-6кВ опора №61 сложная, переход с верхней траверсы на нижнюю, разрушился подставной изолятор ф&quot;В&quot;, провод касался штыря, перегорел. "/>
    <n v="11.4"/>
    <m/>
    <n v="11.4"/>
    <s v="И"/>
    <m/>
    <s v="ШС-10"/>
    <s v="Россия"/>
    <s v="09.08.13 ТР"/>
    <n v="100"/>
    <s v="ТО-январь, -                             - май,  -                                - ноябрь 2014.                ТР-август 2014 "/>
    <s v="нет"/>
    <d v="2013-11-28T00:00:00"/>
    <s v="КП23"/>
    <m/>
    <m/>
    <m/>
    <m/>
    <m/>
    <m/>
  </r>
  <r>
    <x v="1"/>
    <x v="17"/>
    <s v="РН-ЭН"/>
    <x v="53"/>
    <d v="1899-12-30T10:14:00"/>
    <d v="2014-02-14T00:00:00"/>
    <d v="1899-12-30T11:17:00"/>
    <d v="1899-12-30T01:03:00"/>
    <n v="6"/>
    <s v="ТО"/>
    <s v="АПВН, РПВУ"/>
    <x v="1"/>
    <s v="ПС №027          ВЛ-6 ф.027-01"/>
    <x v="2"/>
    <x v="2"/>
    <s v="ВЛ-6 ф.027-01"/>
    <s v="Задевание проводов в пролете опор №33-34 неустановленным транспортом. Обнаружены подгары проводов ф.А,В."/>
    <m/>
    <n v="3.7"/>
    <n v="3.7"/>
    <s v="ТЧ"/>
    <n v="1990"/>
    <s v="провод А-95"/>
    <s v="РФ"/>
    <s v="21.04.12г."/>
    <n v="100"/>
    <d v="2014-08-01T00:00:00"/>
    <s v="август 2012 г., август 2013 г. - отказ РИТУ , ЦИТУ в ППР"/>
    <s v="21.04.12г."/>
    <s v="КП20"/>
    <m/>
    <m/>
    <m/>
    <m/>
    <s v="с"/>
    <m/>
  </r>
  <r>
    <x v="1"/>
    <x v="17"/>
    <s v="Тюменьэнерго"/>
    <x v="53"/>
    <d v="1899-12-30T12:40:00"/>
    <d v="2014-02-14T00:00:00"/>
    <d v="1899-12-30T12:40:00"/>
    <d v="1899-12-30T00:00:00"/>
    <n v="74"/>
    <s v="ДФЗ, ЗЗ"/>
    <s v="АПВУ"/>
    <x v="5"/>
    <s v="ВЛ-110 Правдинская-Петелинская"/>
    <x v="1"/>
    <x v="2"/>
    <s v="ВЛ-110 Правдинская-Петелинская"/>
    <s v="Оп.122 ф.А перекрытие изоляции из-за загрязнения продуктами жизнедеятельности птиц"/>
    <m/>
    <n v="30.3"/>
    <n v="30.3"/>
    <m/>
    <m/>
    <m/>
    <m/>
    <m/>
    <m/>
    <m/>
    <m/>
    <m/>
    <s v="КП18"/>
    <m/>
    <m/>
    <m/>
    <m/>
    <m/>
    <s v="неуч.вр."/>
  </r>
  <r>
    <x v="1"/>
    <x v="17"/>
    <s v="РН-ЭН"/>
    <x v="53"/>
    <d v="1899-12-30T17:15:00"/>
    <d v="2014-02-14T00:00:00"/>
    <d v="1899-12-30T19:35:00"/>
    <d v="1899-12-30T02:20:00"/>
    <n v="14"/>
    <m/>
    <m/>
    <x v="0"/>
    <s v="ПС №154            ВЛ-6 ф.154-03"/>
    <x v="2"/>
    <x v="2"/>
    <s v="ВЛ-6 ф.154-03"/>
    <s v="На опоре №3  разрушение изолятора ф.А, перегорел провод в месте касания траверсы. Остановка скв. по дисбалансу, Фидер по аварийной заявке  выводили в ремонт."/>
    <m/>
    <n v="36"/>
    <n v="36"/>
    <s v="ТЧ"/>
    <n v="1983"/>
    <s v=" проводА-95"/>
    <m/>
    <s v="ТР: 07.04.2010_x000a_ТО: 07.04.2010"/>
    <m/>
    <s v="март 2014г"/>
    <s v="   _x000a_Отказы-  25.04.2011; 3,9,11,17,20,27.04.2012; 15.05.2012; 5.05.2012; 5.09.2013."/>
    <m/>
    <s v="КП23"/>
    <m/>
    <m/>
    <m/>
    <m/>
    <m/>
    <m/>
  </r>
  <r>
    <x v="1"/>
    <x v="17"/>
    <s v="РН-ЭН"/>
    <x v="53"/>
    <d v="1899-12-30T21:31:00"/>
    <d v="2014-02-14T00:00:00"/>
    <d v="1899-12-30T23:23:00"/>
    <d v="1899-12-30T01:52:00"/>
    <n v="10"/>
    <m/>
    <m/>
    <x v="0"/>
    <s v="ПС №248            ВЛ-6 ф.248-16"/>
    <x v="2"/>
    <x v="2"/>
    <s v="ВЛ-6 ф.248-16"/>
    <s v="На опоре №1  разрушение изолятора ф.С,  провод касался траверсы. Остановка скв. по дисбалансу, Фидер по аварийной заявке  выводили в ремонт."/>
    <n v="10.7"/>
    <m/>
    <n v="10.7"/>
    <s v="И"/>
    <n v="1986"/>
    <s v="А-120"/>
    <m/>
    <s v="Т.Р   27.09.14                  Т.О  06.12.13."/>
    <n v="100"/>
    <s v="Т.Р   .09.14                  Т.О  03.14.    "/>
    <m/>
    <m/>
    <s v="КП23"/>
    <m/>
    <m/>
    <m/>
    <m/>
    <m/>
    <m/>
  </r>
  <r>
    <x v="1"/>
    <x v="17"/>
    <s v="РН-ЭН"/>
    <x v="54"/>
    <d v="1899-12-30T15:11:00"/>
    <d v="2014-02-15T00:00:00"/>
    <d v="1899-12-30T16:07:00"/>
    <d v="1899-12-30T00:56:00"/>
    <n v="6"/>
    <s v="ТО"/>
    <s v="АПВН, РПВУ"/>
    <x v="1"/>
    <s v="ПС №027          ВЛ-6 ф.027-01"/>
    <x v="2"/>
    <x v="2"/>
    <s v="ВЛ-6 ф.027-01"/>
    <s v="В пролете опор №40А-41А обрыв провода ф.А и повреждение проводов ф.В,С неустановленным автотранспортом."/>
    <m/>
    <n v="3.2"/>
    <n v="3.2"/>
    <s v="ТЧ"/>
    <n v="1990"/>
    <s v="провод А-95"/>
    <s v="РФ"/>
    <s v="21.04.12г."/>
    <n v="100"/>
    <d v="2014-08-01T00:00:00"/>
    <s v="август 2012 г., август 2013 г. - отказ РИТУ , ЦИТУ в ППР"/>
    <s v="21.04.12г."/>
    <s v="КП20"/>
    <m/>
    <m/>
    <m/>
    <m/>
    <s v="с"/>
    <m/>
  </r>
  <r>
    <x v="1"/>
    <x v="17"/>
    <s v="РН-ЭН"/>
    <x v="55"/>
    <d v="1899-12-30T08:50:00"/>
    <d v="2014-02-16T00:00:00"/>
    <d v="1899-12-30T08:50:00"/>
    <d v="1899-12-30T00:00:00"/>
    <n v="17"/>
    <s v="МТЗ"/>
    <s v="АПВН"/>
    <x v="1"/>
    <s v="ПС 1013 ВЛ-6 ф.1013-08"/>
    <x v="2"/>
    <x v="2"/>
    <s v="ВЛ-6 ф.1013-08"/>
    <s v="При передвижении экскаватора марки «Hyundai» 220 HC гос. № 4907 УЕ, принадлежащего ООО «ЮНС» (ЮганскНефтеСтрой), произошло касание стрелой проводов ф. «А»,»С»  ВЛ-6 ф.1013-08 ,что привело к короткому замыканию с отключением линии."/>
    <m/>
    <n v="3.9"/>
    <n v="3.9"/>
    <s v="ТЧ"/>
    <s v="1993 г."/>
    <s v="провод А-95"/>
    <m/>
    <s v="ТО 30.09.2013 "/>
    <n v="100"/>
    <d v="2014-09-01T00:00:00"/>
    <m/>
    <s v="ТО 30.09.2013 "/>
    <s v="КП20"/>
    <m/>
    <m/>
    <m/>
    <m/>
    <s v="с"/>
    <s v="неуч.вр."/>
  </r>
  <r>
    <x v="1"/>
    <x v="17"/>
    <s v="РН-ЭН"/>
    <x v="7"/>
    <d v="1899-12-30T19:11:00"/>
    <d v="2014-02-18T00:00:00"/>
    <d v="1899-12-30T19:11:00"/>
    <d v="1899-12-30T00:00:00"/>
    <n v="10"/>
    <s v="ТО"/>
    <s v="-"/>
    <x v="3"/>
    <s v="ПС-35/6 кВ №378, ф.378-02; ЗРУ-6 кВ КНС-5 МБ яч.14 В-6кВ ЭД №4"/>
    <x v="2"/>
    <x v="9"/>
    <s v="ЗРУ-6 кВ КНС-5 МБ, яч.14 В-6кВ ЭД №4"/>
    <s v="К.З. в БРНО ЭД №4 КНС-5 МБ, повреждение обмотки  статора  фазы &quot;В&quot;, остановка скважин по посадке напряжения"/>
    <m/>
    <n v="15.8"/>
    <n v="15.8"/>
    <s v="ПЭ"/>
    <n v="2009"/>
    <s v="СТД-1600"/>
    <m/>
    <s v="ТР-25.09.2013г._x000a_"/>
    <n v="100"/>
    <m/>
    <m/>
    <m/>
    <s v="КП24"/>
    <m/>
    <m/>
    <m/>
    <s v="т"/>
    <m/>
    <s v="неуч.вр."/>
  </r>
  <r>
    <x v="1"/>
    <x v="17"/>
    <s v="Тюменьэнерго"/>
    <x v="57"/>
    <d v="1899-12-30T11:40:00"/>
    <d v="2014-02-19T00:00:00"/>
    <d v="1899-12-30T11:40:00"/>
    <d v="1899-12-30T00:00:00"/>
    <n v="42"/>
    <s v="ЗЗ-1,2 ст."/>
    <s v="АПВУ"/>
    <x v="5"/>
    <s v="ВЛ-110 Пыть-Ях-ПП Восточный "/>
    <x v="1"/>
    <x v="2"/>
    <s v="ВЛ-110 Пыть-Ях-ПП Восточный "/>
    <s v=" Отключение НЮЭС. Производится осмотр ВЛ L=100км"/>
    <m/>
    <n v="34.1"/>
    <n v="34.1"/>
    <m/>
    <m/>
    <m/>
    <m/>
    <m/>
    <m/>
    <m/>
    <m/>
    <m/>
    <s v="КП18"/>
    <m/>
    <m/>
    <m/>
    <m/>
    <m/>
    <s v="неуч.вр."/>
  </r>
  <r>
    <x v="1"/>
    <x v="17"/>
    <s v="РН-ЭН"/>
    <x v="57"/>
    <d v="1899-12-30T14:31:00"/>
    <d v="2014-02-19T00:00:00"/>
    <d v="1899-12-30T14:40:00"/>
    <d v="1899-12-30T00:09:00"/>
    <n v="10"/>
    <s v="ТО"/>
    <s v="АПВН, РПВУ"/>
    <x v="1"/>
    <s v="  ПС 35/6кВ 351      ф.351-05"/>
    <x v="2"/>
    <x v="2"/>
    <s v="ф.351-05"/>
    <s v="В следствие проезда  эксковатора  ООО               «Югра-Монолит» с поднятой стрелой под  ВЛ-6кВ ф.351-05 в пролете опор №46-№47, были задеты провода фазы «А», «С»,"/>
    <m/>
    <n v="1.6"/>
    <n v="1.6"/>
    <s v="ТЧ"/>
    <d v="1905-06-11T00:00:00"/>
    <s v="А-95"/>
    <s v="Россия"/>
    <s v="ТО 29.01.2014 ТР 30.10.13"/>
    <n v="100"/>
    <d v="2014-10-30T00:00:00"/>
    <s v="нет"/>
    <d v="2014-01-29T00:00:00"/>
    <s v="КП20"/>
    <m/>
    <m/>
    <s v="Экскаватор &quot;DOOSAN&quot; 4196 УЕ 86 Гимамов Ш.М."/>
    <m/>
    <s v="с"/>
    <m/>
  </r>
  <r>
    <x v="1"/>
    <x v="17"/>
    <s v="РН-ЭН"/>
    <x v="314"/>
    <d v="1899-12-30T07:21:00"/>
    <d v="2014-02-24T00:00:00"/>
    <d v="1899-12-30T07:21:00"/>
    <d v="1899-12-30T00:00:00"/>
    <n v="7"/>
    <s v="МТЗ"/>
    <s v="АПВУ"/>
    <x v="3"/>
    <s v="ПС 35/6кВ  № 274, ф.274-14"/>
    <x v="2"/>
    <x v="9"/>
    <s v=" ф.274-14"/>
    <s v="К.271, скв.30053-вышел из строя ПЭД"/>
    <m/>
    <n v="4.3"/>
    <n v="4.3"/>
    <s v="В"/>
    <n v="2001"/>
    <s v="КТПН 6/04кВ"/>
    <s v="Беларусь"/>
    <d v="2013-09-23T00:00:00"/>
    <n v="100"/>
    <d v="2014-11-01T00:00:00"/>
    <m/>
    <m/>
    <s v="КП24"/>
    <m/>
    <m/>
    <m/>
    <s v="т"/>
    <m/>
    <s v="неуч.вр."/>
  </r>
  <r>
    <x v="1"/>
    <x v="17"/>
    <s v="Тюменьэнерго"/>
    <x v="314"/>
    <d v="1899-12-30T16:13:00"/>
    <d v="2014-02-24T00:00:00"/>
    <d v="1899-12-30T16:13:00"/>
    <d v="1899-12-30T00:00:00"/>
    <n v="51"/>
    <s v="НВЧЗ"/>
    <s v="АПВН, РПВН"/>
    <x v="5"/>
    <s v="ВЛ-110 Ср. Балык-ПП Угутский-2"/>
    <x v="1"/>
    <x v="2"/>
    <s v="ВЛ-110 Ср. Балык-ПП Угутский-2"/>
    <s v="АВР-35 на ПС КНС-20 успешно. Повреждение провода ф.С в пролете опор №49-50."/>
    <m/>
    <n v="21.4"/>
    <n v="21.4"/>
    <m/>
    <m/>
    <m/>
    <m/>
    <m/>
    <m/>
    <m/>
    <m/>
    <m/>
    <s v="КП18"/>
    <m/>
    <m/>
    <m/>
    <m/>
    <m/>
    <s v="неуч.вр."/>
  </r>
  <r>
    <x v="1"/>
    <x v="17"/>
    <s v="РН-ЭН"/>
    <x v="315"/>
    <d v="1899-12-30T09:48:00"/>
    <d v="2014-02-25T00:00:00"/>
    <d v="1899-12-30T09:48:00"/>
    <d v="1899-12-30T00:00:00"/>
    <n v="38"/>
    <s v="ТО"/>
    <s v="АПВУ"/>
    <x v="2"/>
    <s v="ПС 110/35/6кВ Мамонтовская, ВЛ-35 Скриповская-1"/>
    <x v="0"/>
    <x v="2"/>
    <s v="ВЛ-35 Скриповская-1"/>
    <s v="В результате попадания птицы на ошиновку проходных изоляторов секущей ячейки «Скриповская-Паклиновская» со стороны ВЛ-35 кВ «Скриповская» 1 ц. , разрушение проходного изолятора фазы «В», следы межфазного короткого замыкания на шинопроводе, контактах ЗН, нарушение изоляции ОПН-35 кВ фаз «А», «В»."/>
    <m/>
    <n v="12.6"/>
    <n v="12.6"/>
    <s v="И"/>
    <n v="1985"/>
    <s v="АС-120"/>
    <m/>
    <s v="25.12.13 ТО       13.07.11 ТР"/>
    <n v="15"/>
    <s v="ТО-, -  февраль, -апрель, - июнь,-август,-октябрь,-декабрь    -  2014.                ТР-март 2014 "/>
    <n v="2"/>
    <d v="2013-12-25T00:00:00"/>
    <s v="КП19"/>
    <m/>
    <m/>
    <m/>
    <m/>
    <m/>
    <s v="неуч.вр."/>
  </r>
  <r>
    <x v="1"/>
    <x v="17"/>
    <s v="РН-ЭН"/>
    <x v="317"/>
    <d v="1899-12-30T10:35:00"/>
    <s v="28.02.14."/>
    <d v="1899-12-30T11:55:00"/>
    <d v="1899-12-30T01:20:00"/>
    <n v="10"/>
    <m/>
    <m/>
    <x v="2"/>
    <s v="ПС35/6 №180. ф.180-16."/>
    <x v="2"/>
    <x v="2"/>
    <s v="ф.180-16."/>
    <s v="Остановка скважин по дисбалансу напряжения. Оп. №27 разушение изолятора ф.&quot;В&quot;, обрыв провода.  Потребителей перевели на ф. 180-14. Произвели ремонт фидера  180-16. "/>
    <n v="12.2"/>
    <m/>
    <n v="12.2"/>
    <s v="ТЧ"/>
    <s v="1898г"/>
    <s v="ШС-10"/>
    <d v="2014-07-01T00:00:00"/>
    <s v="ТР - 20.10.2010;_x000a_ТО - 25.04.2013"/>
    <m/>
    <d v="2014-07-01T00:00:00"/>
    <n v="7"/>
    <s v=" 25.04.2013"/>
    <s v="КП23"/>
    <m/>
    <m/>
    <m/>
    <m/>
    <m/>
    <m/>
  </r>
  <r>
    <x v="2"/>
    <x v="17"/>
    <s v="РН-ЭН"/>
    <x v="318"/>
    <d v="1899-12-30T17:47:00"/>
    <d v="2014-03-01T00:00:00"/>
    <d v="1899-12-30T17:47:00"/>
    <d v="1899-12-30T00:00:00"/>
    <n v="7"/>
    <m/>
    <s v="-"/>
    <x v="2"/>
    <s v="ПС35/6 262   ТР-35 1Т"/>
    <x v="0"/>
    <x v="0"/>
    <s v="ТР-35"/>
    <s v="Остановка скважин по дисбалансу напряжения. Разрушение опорного изолятора ф.&quot;С&quot;."/>
    <m/>
    <n v="3.9"/>
    <n v="3.9"/>
    <s v="И"/>
    <s v="1976"/>
    <s v="ИОС-35кВ"/>
    <s v="Россия"/>
    <s v="ТР   03.09.2013             ТО  10.12.2013   "/>
    <n v="100"/>
    <s v="ТР  сентябрь 2015г.    ТО  март 2014, июнь2014,                сентябрь 2014"/>
    <m/>
    <d v="2013-05-13T00:00:00"/>
    <s v="КП23"/>
    <m/>
    <m/>
    <m/>
    <m/>
    <m/>
    <s v="неуч.вр."/>
  </r>
  <r>
    <x v="2"/>
    <x v="17"/>
    <s v="РН-ЭН"/>
    <x v="318"/>
    <d v="1899-12-30T11:25:00"/>
    <d v="2014-03-01T00:00:00"/>
    <d v="1899-12-30T11:25:00"/>
    <d v="1899-12-30T00:00:00"/>
    <n v="5"/>
    <s v="ТО"/>
    <s v="АПВУ"/>
    <x v="0"/>
    <s v="ПС35/6 030 ф.030-06"/>
    <x v="2"/>
    <x v="2"/>
    <s v="ф.030-06"/>
    <s v="На к.175 в КТПН 6/0,4  разрушение разрядника ф.В."/>
    <m/>
    <n v="3.5"/>
    <n v="3.5"/>
    <s v="ПЭ"/>
    <n v="1986"/>
    <m/>
    <m/>
    <s v="02.09.10 ТР                   "/>
    <m/>
    <m/>
    <s v="сентябрь 2011,2012,2013 ТР отказ"/>
    <d v="2013-06-20T00:00:00"/>
    <s v="КП23"/>
    <m/>
    <m/>
    <m/>
    <m/>
    <m/>
    <s v="неуч.вр."/>
  </r>
  <r>
    <x v="2"/>
    <x v="17"/>
    <s v="РН-ЭН"/>
    <x v="318"/>
    <d v="1899-12-30T16:30:00"/>
    <d v="2014-03-01T00:00:00"/>
    <d v="1899-12-30T16:30:00"/>
    <d v="1899-12-30T00:00:00"/>
    <n v="5"/>
    <s v="ТО"/>
    <s v="АПВУ"/>
    <x v="0"/>
    <s v="ПС35/6 030 ф.030-06"/>
    <x v="2"/>
    <x v="2"/>
    <s v="ф.030-06"/>
    <s v="На к.175 в КТПН 6/0,4  разрушение разрядника ф.В."/>
    <m/>
    <n v="1.8"/>
    <n v="1.8"/>
    <s v="ПЭ"/>
    <n v="1986"/>
    <m/>
    <m/>
    <s v="02.09.10 ТР            "/>
    <m/>
    <m/>
    <s v="сентябрь 2011,2012,2013 ТР отказ"/>
    <d v="2013-06-20T00:00:00"/>
    <s v="КП23"/>
    <m/>
    <m/>
    <m/>
    <m/>
    <m/>
    <s v="неуч.вр."/>
  </r>
  <r>
    <x v="2"/>
    <x v="17"/>
    <s v="РН-ЭН"/>
    <x v="319"/>
    <d v="1899-12-30T11:23:00"/>
    <d v="2014-03-02T00:00:00"/>
    <d v="1899-12-30T11:23:00"/>
    <d v="1899-12-30T00:00:00"/>
    <n v="61"/>
    <s v="МТЗ-1"/>
    <s v="АПВУ"/>
    <x v="0"/>
    <s v="ПС 220/110/35 Ленинская   ВЛ-35 Лесная-1"/>
    <x v="0"/>
    <x v="2"/>
    <s v="ВЛ-35 Лесная-1"/>
    <s v="Производится осмотр оборудования"/>
    <m/>
    <n v="33"/>
    <n v="33"/>
    <s v="ТЧ"/>
    <n v="1985"/>
    <s v="АС-185/24"/>
    <m/>
    <s v="ТР - 1.09.2010;_x000a_"/>
    <m/>
    <s v="ТР - февраль 2015;_x000a_ТО - май 2014"/>
    <n v="2"/>
    <d v="2014-02-20T00:00:00"/>
    <s v="КП12"/>
    <m/>
    <m/>
    <m/>
    <m/>
    <m/>
    <s v="неуч.вр."/>
  </r>
  <r>
    <x v="2"/>
    <x v="17"/>
    <s v="РН-ЭН"/>
    <x v="62"/>
    <d v="1899-12-30T10:30:00"/>
    <d v="2014-03-05T00:00:00"/>
    <d v="1899-12-30T00:00:00"/>
    <d v="1899-12-30T10:30:00"/>
    <n v="15"/>
    <s v="ТО"/>
    <s v="АПВУ"/>
    <x v="1"/>
    <s v="ПС 35/6кВ №1001 ВЛ-6кВ ф.1001-06"/>
    <x v="2"/>
    <x v="2"/>
    <s v="ВЛ-6кВ ф.1001-06"/>
    <s v="Неустановленный автотранспорт задел провода ф.В,С в пролете опор №4-5 ( отпайка на к.129)."/>
    <m/>
    <n v="4.0999999999999996"/>
    <n v="4.0999999999999996"/>
    <s v="ТЧ"/>
    <d v="1992-05-01T00:00:00"/>
    <s v="Провод А-95"/>
    <m/>
    <s v="ТО 17.02.2014"/>
    <n v="100"/>
    <d v="2014-05-01T00:00:00"/>
    <n v="0"/>
    <s v=" 17.02.2014"/>
    <s v="КП20"/>
    <m/>
    <m/>
    <m/>
    <m/>
    <s v="с"/>
    <m/>
  </r>
  <r>
    <x v="2"/>
    <x v="17"/>
    <s v="РН-ЭН"/>
    <x v="62"/>
    <d v="1899-12-30T19:44:00"/>
    <d v="2014-03-06T00:00:00"/>
    <d v="1899-12-30T04:10:00"/>
    <d v="1899-12-30T08:26:00"/>
    <n v="13"/>
    <s v="МТЗ"/>
    <s v="АПВН, РПВН"/>
    <x v="3"/>
    <s v="ПС 35/6кВ №241 ВЛ-6кВ ф.241-18"/>
    <x v="2"/>
    <x v="2"/>
    <s v="ВЛ-6кВ ф.241-18"/>
    <s v="Порыв водовода в пролете опор №3-5 ф.241-18 и ф.241-08 ( расположенны параллельно, отпайка в сторону С.Я-6кВ №7), на ф.241-08 оп.№4 сорваны изоляторы, в пролете опор.№3-5   обрыв проводов ф.&quot;А,В,С&quot;._x000a_ ф.241-08 отключали для безопасносного выполнения работ по устранению порыва и очистке проводов в пролете опор №3-5 от обледенения "/>
    <m/>
    <n v="51.7"/>
    <n v="51.7"/>
    <s v="ТЧ"/>
    <n v="1987"/>
    <s v="опоры:П-10-1Б,  изоляторы:ШС-10,                  провод-А-95"/>
    <m/>
    <s v=" Т-13.05.13г"/>
    <n v="100"/>
    <s v="ТО-08.14г.                          Т-05.14г."/>
    <m/>
    <s v="28.02.14г       "/>
    <s v="КП24"/>
    <m/>
    <m/>
    <m/>
    <s v="т"/>
    <m/>
    <m/>
  </r>
  <r>
    <x v="2"/>
    <x v="17"/>
    <s v="Тюменьэнерго"/>
    <x v="63"/>
    <d v="1899-12-30T18:24:00"/>
    <d v="2014-03-06T00:00:00"/>
    <d v="1899-12-30T21:49:00"/>
    <d v="1899-12-30T03:25:00"/>
    <n v="337"/>
    <s v="ТО, ЗЗ 1,2ст."/>
    <s v="АПВН, РПВН"/>
    <x v="5"/>
    <s v="ВЛ-110 Пыть-Ях-Парус-1"/>
    <x v="1"/>
    <x v="2"/>
    <s v="ПС Юганская, Парус."/>
    <s v="Обрыв провода 144-145 ф.А"/>
    <n v="784"/>
    <m/>
    <n v="784"/>
    <m/>
    <m/>
    <m/>
    <m/>
    <m/>
    <m/>
    <m/>
    <m/>
    <m/>
    <s v="КП18"/>
    <m/>
    <m/>
    <m/>
    <m/>
    <m/>
    <m/>
  </r>
  <r>
    <x v="2"/>
    <x v="17"/>
    <s v="РН-ЭН"/>
    <x v="65"/>
    <d v="1899-12-30T14:13:00"/>
    <d v="2014-03-08T00:00:00"/>
    <d v="1899-12-30T14:43:00"/>
    <d v="1899-12-30T00:30:00"/>
    <n v="14"/>
    <s v="ДЭМ"/>
    <m/>
    <x v="0"/>
    <s v="ПС-110/35/6 Корниловская РУ-6 ВЛ-6 ф.553-08"/>
    <x v="2"/>
    <x v="2"/>
    <s v="ВЛ-6 ф.553-08"/>
    <s v="Устранение замыкания на &quot;землю&quot;, оп.№41 замена изолятора ф.С"/>
    <n v="16.600000000000001"/>
    <m/>
    <n v="16.600000000000001"/>
    <s v="ТЧ"/>
    <s v="1986/2008"/>
    <m/>
    <m/>
    <d v="2012-07-01T00:00:00"/>
    <m/>
    <d v="2013-07-01T00:00:00"/>
    <n v="1"/>
    <d v="2014-02-01T00:00:00"/>
    <s v="КП24"/>
    <m/>
    <m/>
    <m/>
    <m/>
    <m/>
    <m/>
  </r>
  <r>
    <x v="2"/>
    <x v="17"/>
    <s v="РН-ЭН"/>
    <x v="65"/>
    <d v="1899-12-30T09:15:00"/>
    <d v="2014-03-08T00:00:00"/>
    <d v="1899-12-30T10:39:00"/>
    <d v="1899-12-30T01:24:00"/>
    <n v="57"/>
    <s v="МТЗ 1 ст."/>
    <m/>
    <x v="0"/>
    <s v="ПС-110/35/6 Корниловская РУ-6 Ввод №2"/>
    <x v="1"/>
    <x v="0"/>
    <s v="ПС-110/35/6 Корниловская РУ-6 Ввод №2"/>
    <s v="Разрушение проходных изоляторов ф.В, С  в яч.№14 ТН-2. Вывод в ремонт 2С, замена изоляторов, чистка ячейки от копоти"/>
    <n v="67.900000000000006"/>
    <m/>
    <n v="67.900000000000006"/>
    <s v="ТЧ"/>
    <n v="2008"/>
    <s v="Ячейка 6кВ типа К-63-24 з.н.1968"/>
    <s v="Самара Электрощит"/>
    <m/>
    <m/>
    <m/>
    <s v="2 -после ввода в эксплуатацию"/>
    <d v="2014-01-04T00:00:00"/>
    <s v="КП23"/>
    <m/>
    <m/>
    <m/>
    <m/>
    <m/>
    <m/>
  </r>
  <r>
    <x v="2"/>
    <x v="17"/>
    <s v="РН-ЭН"/>
    <x v="66"/>
    <d v="1899-12-30T14:04:00"/>
    <d v="2014-02-09T00:00:00"/>
    <d v="1899-12-30T14:04:00"/>
    <d v="1899-12-30T00:00:00"/>
    <n v="21"/>
    <s v="ТО"/>
    <s v="АПВУ"/>
    <x v="1"/>
    <s v="ПС35/6кВ 376 ВЛ-6кВ ф. 376-22"/>
    <x v="2"/>
    <x v="2"/>
    <s v="ВЛ-6кВ ф.376-22"/>
    <s v="Кран-трубоукладчик ООО СМУ-14 задел провода ф.А, В в пролете оп.№59-60 (КЗ, повреждение проводов)_x000a_Перетяжка провода ф.&quot;А&quot; и &quot;В&quot; в пролете оп.59-60 после аварийного отключения"/>
    <m/>
    <n v="33.799999999999997"/>
    <n v="33.799999999999997"/>
    <s v="ТЧ"/>
    <s v="12.1992г."/>
    <s v="АС-120"/>
    <m/>
    <s v="ТО 10.10.10, 25.03.12, 19.01.13, отказ 27.10.13; отказ ТР  12.04.11, 19.07.13, последний кап.ремонт 05.2007"/>
    <m/>
    <s v="ТО- 04.2014.                      ТР- 07.2014"/>
    <n v="7"/>
    <m/>
    <s v="КП20"/>
    <m/>
    <m/>
    <m/>
    <m/>
    <s v="с"/>
    <s v="неуч.вр."/>
  </r>
  <r>
    <x v="2"/>
    <x v="17"/>
    <s v="РН-ЭН"/>
    <x v="68"/>
    <d v="1899-12-30T11:54:00"/>
    <d v="2014-03-11T00:00:00"/>
    <d v="1899-12-30T16:12:00"/>
    <d v="1899-12-30T04:18:00"/>
    <n v="14"/>
    <s v="ТО"/>
    <s v="АПВН, РПВН"/>
    <x v="1"/>
    <s v="ПС 35/6кВ 170 ф.170-16"/>
    <x v="2"/>
    <x v="2"/>
    <s v="ф.17016"/>
    <s v=" В пролёте опор 63А-63Б следы тяжелой техники, оборван провод-лежит на земле, на опоре №63В сорвана вязка ф «А». Восстановили провод и вязки провода на изоляторах"/>
    <n v="38.6"/>
    <m/>
    <n v="38.6"/>
    <s v="ТЧ"/>
    <n v="1986"/>
    <s v="АС-95"/>
    <m/>
    <s v="ТР - 9.07.2012;_x000a_"/>
    <m/>
    <s v="ТР - апрель 2014;_x000a_ТО - апрель 2014"/>
    <n v="2"/>
    <d v="2014-01-30T00:00:00"/>
    <s v="КП20"/>
    <m/>
    <m/>
    <m/>
    <m/>
    <s v="с"/>
    <m/>
  </r>
  <r>
    <x v="2"/>
    <x v="17"/>
    <s v="СеверГидроМехСтрой"/>
    <x v="68"/>
    <d v="1899-12-30T18:10:00"/>
    <d v="1899-12-30T18:10:00"/>
    <d v="1899-12-30T00:00:00"/>
    <d v="1899-12-30T00:00:00"/>
    <n v="27"/>
    <s v="ТО"/>
    <s v="РПВН (АПВ-нет)"/>
    <x v="5"/>
    <s v="ПС 110/35/6кВ Лабытвор ВЛ-6 ф.99-09"/>
    <x v="2"/>
    <x v="5"/>
    <s v="ВЛ-6 ф.99-09"/>
    <s v="Посадка U. КЗ в кабельной муфте на оп.№1 (оборудование &quot;СеверГидроМехСтрой&quot;) "/>
    <m/>
    <n v="14.6"/>
    <n v="14.6"/>
    <s v="КС"/>
    <n v="2013"/>
    <m/>
    <m/>
    <m/>
    <m/>
    <m/>
    <m/>
    <m/>
    <s v="КП18"/>
    <m/>
    <m/>
    <s v="ВЛ-6 ф.99-09 принадлежит ООО &quot;СЕВЕРГИДРОМЕХСТРОЙ&quot;"/>
    <m/>
    <m/>
    <s v="неуч.вр."/>
  </r>
  <r>
    <x v="2"/>
    <x v="17"/>
    <s v="РН-ЭН"/>
    <x v="69"/>
    <d v="1899-12-30T10:28:00"/>
    <d v="2014-03-12T00:00:00"/>
    <d v="1899-12-30T10:28:00"/>
    <d v="1899-12-30T00:00:00"/>
    <n v="10"/>
    <m/>
    <s v="-"/>
    <x v="0"/>
    <s v="ПС 35/6кВ № 149 ВВ-6 Ввод 6-2"/>
    <x v="0"/>
    <x v="0"/>
    <s v="ПС№ 149 1С-6, 2С-6"/>
    <s v="Самопроизвольное откл, вкл, ВВ-6.По показаниям «SEPAM» установили, что  ВВ-6 Ввод 6-2 в 10:28 самопроизвольно отключился и включился. Неисправность МПУ, замена «SEPAM» ."/>
    <m/>
    <n v="11.6"/>
    <n v="11.6"/>
    <s v="РЗА"/>
    <d v="2006-04-07T00:00:00"/>
    <s v="Sepam"/>
    <s v="Франция"/>
    <s v="ТР-12.03.2010_x000a_ТО-13.10.2013"/>
    <m/>
    <d v="2015-03-01T00:00:00"/>
    <s v="нет"/>
    <m/>
    <s v="КП24"/>
    <m/>
    <m/>
    <m/>
    <m/>
    <m/>
    <s v="неуч.вр."/>
  </r>
  <r>
    <x v="2"/>
    <x v="17"/>
    <s v="РН-ЭН"/>
    <x v="69"/>
    <d v="1899-12-30T20:00:00"/>
    <d v="2014-03-12T00:00:00"/>
    <d v="1899-12-30T21:25:00"/>
    <d v="1899-12-30T01:25:00"/>
    <n v="11"/>
    <s v="МТЗ"/>
    <s v="АПВН, РПВН"/>
    <x v="0"/>
    <s v="ПС 35/6кВ №345       ф.345-07"/>
    <x v="2"/>
    <x v="2"/>
    <s v="ВЛ-6 ф.345-07"/>
    <s v="На оп.7 ф.А и на оп.9 ф.В разрушение изоляторов. Замена."/>
    <n v="4.5999999999999996"/>
    <m/>
    <n v="4.5999999999999996"/>
    <s v="И"/>
    <d v="1994-05-01T00:00:00"/>
    <s v="А-95"/>
    <s v="Россия"/>
    <s v="ТР-16.11.2006_x000a_ТО-06.02.2014"/>
    <n v="80"/>
    <d v="2014-11-01T00:00:00"/>
    <n v="5"/>
    <m/>
    <s v="КП23"/>
    <m/>
    <m/>
    <m/>
    <m/>
    <m/>
    <m/>
  </r>
  <r>
    <x v="2"/>
    <x v="17"/>
    <s v="РН-ЭН"/>
    <x v="71"/>
    <d v="1899-12-30T17:04:00"/>
    <d v="2014-03-14T00:00:00"/>
    <d v="1899-12-30T17:04:00"/>
    <d v="1899-12-30T00:00:00"/>
    <n v="9"/>
    <s v="МТЗ"/>
    <s v="-"/>
    <x v="0"/>
    <s v="ПС 35/6кВ №269               БСК-1"/>
    <x v="0"/>
    <x v="0"/>
    <s v="КЛ-6кВ ф.269-04"/>
    <s v="БСК-1 внутреннее повреждение. Посадка напряженя по 1с-6кВ ПС №269."/>
    <m/>
    <n v="9.8000000000000007"/>
    <n v="9.8000000000000007"/>
    <s v="КУ"/>
    <n v="2010"/>
    <s v="тип CPEFS 23-6,3/450/WF/3х36,1mF  УХЛ-1 2008 г."/>
    <s v="ЧССР"/>
    <s v="  Т.Р.- 17.02.2014"/>
    <n v="100"/>
    <s v="ТО-май 2014"/>
    <s v="нет"/>
    <s v=" 17.02.2014"/>
    <s v="КП23"/>
    <m/>
    <m/>
    <m/>
    <m/>
    <m/>
    <s v="неуч.вр."/>
  </r>
  <r>
    <x v="2"/>
    <x v="17"/>
    <s v="РН-ЭН"/>
    <x v="71"/>
    <d v="1899-12-30T22:07:00"/>
    <d v="2014-03-14T00:00:00"/>
    <d v="1899-12-30T22:07:00"/>
    <d v="1899-12-30T00:00:00"/>
    <n v="24"/>
    <s v="МТЗ"/>
    <s v="АПВУ"/>
    <x v="2"/>
    <s v="ПС 35/6кВ №1013    ВЛ-6 ф.1013-04 "/>
    <x v="2"/>
    <x v="2"/>
    <s v="  ВЛ-6 ф.1013-04 "/>
    <s v="Схлест проводов ф.А,С в пролете опор №49-50. Погодные условия: Ветер порывами до 18 м/с."/>
    <m/>
    <n v="9.3000000000000007"/>
    <n v="9.3000000000000007"/>
    <s v="ТЧ"/>
    <n v="1993"/>
    <s v="А-95"/>
    <m/>
    <s v="ТО - 03.02.2014             ТР - 12.10.2013"/>
    <n v="100"/>
    <s v="17.04.2014             21.10.2014"/>
    <n v="0"/>
    <m/>
    <s v="КП12"/>
    <m/>
    <m/>
    <m/>
    <m/>
    <m/>
    <s v="неуч.вр."/>
  </r>
  <r>
    <x v="2"/>
    <x v="17"/>
    <s v="РН-ЭН"/>
    <x v="72"/>
    <d v="1899-12-30T12:23:00"/>
    <d v="2014-03-15T00:00:00"/>
    <d v="1899-12-30T12:23:00"/>
    <d v="1899-12-30T00:00:00"/>
    <n v="6"/>
    <s v="ТО"/>
    <s v="-"/>
    <x v="0"/>
    <s v="ПС 35/6кВ №041 яч.19"/>
    <x v="0"/>
    <x v="0"/>
    <s v="БСК-6-2"/>
    <s v="Внутреннее повреждение БСК. Посадка напряжения на 2С-6кВ."/>
    <m/>
    <n v="1.8"/>
    <n v="1.8"/>
    <s v="КУ"/>
    <n v="2010"/>
    <s v="УКП 57-6,3-1350-У-3"/>
    <s v="Италия"/>
    <d v="2013-09-17T00:00:00"/>
    <n v="100"/>
    <m/>
    <m/>
    <m/>
    <s v="КП23"/>
    <m/>
    <m/>
    <m/>
    <m/>
    <m/>
    <s v="неуч.вр."/>
  </r>
  <r>
    <x v="2"/>
    <x v="17"/>
    <s v="РН-ЭН"/>
    <x v="74"/>
    <d v="1899-12-30T13:43:00"/>
    <d v="2014-03-17T00:00:00"/>
    <d v="1899-12-30T13:43:00"/>
    <d v="1899-12-30T00:00:00"/>
    <n v="7"/>
    <s v="ТО"/>
    <s v="АПВУ"/>
    <x v="0"/>
    <s v="ПС 35/6 кВ 151 ВЛ-6кВ ф.151-20"/>
    <x v="2"/>
    <x v="2"/>
    <s v="ВЛ-6кВ ф.151-20"/>
    <s v="Воздействие на провода сильного порывестого ветра привело к междуфазному замыканию фаз А и С в пролете опор 45-46. "/>
    <m/>
    <n v="3.4"/>
    <n v="3.4"/>
    <s v="ТЧ"/>
    <s v="май 1986г"/>
    <s v="А-95"/>
    <m/>
    <s v="ТР - 10.08.2012;_x000a_ТО - 10.12.2013"/>
    <n v="70"/>
    <s v="август 2014г"/>
    <n v="3"/>
    <s v="ТВК - май 2013"/>
    <s v="КП12"/>
    <m/>
    <m/>
    <m/>
    <m/>
    <m/>
    <s v="неуч.вр."/>
  </r>
  <r>
    <x v="2"/>
    <x v="17"/>
    <s v="РН-ЭН"/>
    <x v="76"/>
    <d v="1899-12-30T15:34:00"/>
    <s v="19.03.14."/>
    <d v="1899-12-30T16:58:00"/>
    <d v="1899-12-30T01:24:00"/>
    <n v="3"/>
    <s v="ЛЗШ"/>
    <m/>
    <x v="0"/>
    <s v="ПС 35/6 кВ №8047 ТН-6-2"/>
    <x v="0"/>
    <x v="0"/>
    <s v="ПС №8047 2С-6"/>
    <s v="Повреждение  ТН-6-2.  А.О. ВВ-6 Т-2 действием ЛЗШ( с блокировкой АВР-6)."/>
    <n v="2.5"/>
    <m/>
    <n v="2.5"/>
    <s v="ИЭ"/>
    <n v="2012"/>
    <s v="НАМИТ-10"/>
    <s v="Самара"/>
    <s v="03.2012г-ТР 07.12.2013г-ТО"/>
    <n v="90"/>
    <s v="март 2014г."/>
    <n v="0"/>
    <s v="03.2012г."/>
    <s v="КП24"/>
    <m/>
    <m/>
    <m/>
    <m/>
    <m/>
    <m/>
  </r>
  <r>
    <x v="2"/>
    <x v="17"/>
    <s v="РН-ЭН"/>
    <x v="76"/>
    <d v="1899-12-30T19:25:00"/>
    <d v="2014-03-19T00:00:00"/>
    <d v="1899-12-30T21:31:00"/>
    <d v="1899-12-30T02:06:00"/>
    <n v="7"/>
    <s v="МТЗ,АПВН"/>
    <s v="АПВН, РПВУ"/>
    <x v="2"/>
    <s v="ПС 35/6 кВ №281,          ф.281-20"/>
    <x v="2"/>
    <x v="6"/>
    <s v="ВЛ-6кВ ф.281-20"/>
    <s v="На к. 68 А КТПН-6/0,4 кВ на проходных изоляторах ф.&quot;А&quot;, &quot;В&quot; - птица , убрали ."/>
    <m/>
    <n v="12.5"/>
    <n v="12.5"/>
    <s v="И"/>
    <n v="1984"/>
    <s v="ИП"/>
    <s v="Венгрия"/>
    <s v="ТО - 31.01.2014г._x000a_ТР - 16.04.2009г."/>
    <n v="0.8"/>
    <s v="04.2014г."/>
    <n v="6"/>
    <s v="09.2013г."/>
    <s v="КП19"/>
    <m/>
    <m/>
    <m/>
    <m/>
    <m/>
    <m/>
  </r>
  <r>
    <x v="2"/>
    <x v="17"/>
    <s v="РН-ЭН"/>
    <x v="77"/>
    <d v="1899-12-30T04:47:00"/>
    <d v="2014-03-20T00:00:00"/>
    <d v="1899-12-30T07:43:00"/>
    <d v="1899-12-30T02:56:00"/>
    <n v="7"/>
    <s v="МТЗ,АПВН"/>
    <s v="АПВН, РПВУ"/>
    <x v="2"/>
    <s v="ПС 35/6 кВ №281, ф.281-20"/>
    <x v="2"/>
    <x v="6"/>
    <s v="ВЛ-6кВ ф.281-20"/>
    <s v="На к. 68 А КТПН-6/0,4 кВ №2 разрушение проходного изолятора ф.&quot;С&quot; и разрушение изолятора ф. &quot;В&quot; ф.281-13. Изоляторы заменили. "/>
    <n v="17.899999999999999"/>
    <m/>
    <n v="17.899999999999999"/>
    <s v="И"/>
    <n v="1984"/>
    <s v="ИП"/>
    <s v="Венгрия"/>
    <s v="ТО - 31.01.2014г._x000a_ТР - 16.04.2009г."/>
    <n v="0.8"/>
    <s v="04.2014г."/>
    <n v="6"/>
    <s v="09.2013г."/>
    <s v="КП23"/>
    <m/>
    <m/>
    <m/>
    <m/>
    <m/>
    <m/>
  </r>
  <r>
    <x v="2"/>
    <x v="17"/>
    <s v="РН-ЭН"/>
    <x v="9"/>
    <d v="1899-12-30T22:31:00"/>
    <d v="2014-03-22T00:00:00"/>
    <d v="1899-12-30T23:40:00"/>
    <d v="1899-12-30T01:09:00"/>
    <n v="8"/>
    <s v="МТЗ"/>
    <m/>
    <x v="0"/>
    <s v="ПС 35/6 кВ №076 БКРУ-6 к.233"/>
    <x v="2"/>
    <x v="3"/>
    <s v="ВВ-6 ввод №1"/>
    <s v="Предположительно неисправность блока управления выключателя. (По нормальной схеме БКРУ включено от ввода №1 (ф.076-03), ввод №2 отключен т.к. с ф.076-16 запитана БУ). Включили БКРУ от ввода №2."/>
    <n v="30.4"/>
    <m/>
    <n v="30.4"/>
    <s v="РЗА"/>
    <n v="2013"/>
    <m/>
    <m/>
    <m/>
    <m/>
    <m/>
    <m/>
    <m/>
    <s v="КП24"/>
    <m/>
    <m/>
    <m/>
    <m/>
    <m/>
    <m/>
  </r>
  <r>
    <x v="2"/>
    <x v="17"/>
    <s v="РН-ЭН"/>
    <x v="79"/>
    <d v="1899-12-30T00:35:00"/>
    <d v="2014-03-23T00:00:00"/>
    <d v="1899-12-30T00:35:00"/>
    <d v="1899-12-30T00:00:00"/>
    <n v="8"/>
    <m/>
    <s v="-"/>
    <x v="3"/>
    <s v="ПС 35/6 кВ №076 БКРУ-6 к.233"/>
    <x v="2"/>
    <x v="3"/>
    <m/>
    <s v="Остановка скважин по посадке напряжения из-за работы БУ. (БКРУ запитано от ввода №2 (ф.076-16)."/>
    <m/>
    <n v="21.2"/>
    <n v="21.2"/>
    <m/>
    <m/>
    <m/>
    <m/>
    <m/>
    <m/>
    <m/>
    <m/>
    <m/>
    <s v="КП24"/>
    <m/>
    <m/>
    <m/>
    <s v="т"/>
    <m/>
    <s v="неуч.вр."/>
  </r>
  <r>
    <x v="2"/>
    <x v="17"/>
    <s v="РН-ЭН"/>
    <x v="80"/>
    <d v="1899-12-30T10:46:00"/>
    <d v="2014-03-24T00:00:00"/>
    <d v="1899-12-30T12:05:00"/>
    <d v="1899-12-30T01:19:00"/>
    <n v="77"/>
    <m/>
    <m/>
    <x v="0"/>
    <s v="ПС 110/35/6кВ Мамонтовская В-35кВ Т-1"/>
    <x v="0"/>
    <x v="0"/>
    <s v="В-35 Т-1"/>
    <s v="Отключение ЭВ-110кВ Т-1 произошло из-за оставшихся замкнутыми контактов клемм №1, №2 при  переключении ключа 01.SA11 &quot;Блокировка отключения выключателя по стороне СН&quot;  вследствие механического излома шестеренки поворотного механизма КУ."/>
    <n v="12.5"/>
    <n v="25.9"/>
    <n v="38.4"/>
    <s v="РЗА"/>
    <s v="2012"/>
    <s v="ключ 01.SA11 панель 5Р"/>
    <s v="АВВ"/>
    <s v="17.01.2013 г."/>
    <n v="1"/>
    <s v="сентябрь 2014 г."/>
    <m/>
    <m/>
    <s v="КП24"/>
    <m/>
    <m/>
    <m/>
    <m/>
    <m/>
    <m/>
  </r>
  <r>
    <x v="2"/>
    <x v="17"/>
    <s v="РН-ЭН"/>
    <x v="80"/>
    <d v="1899-12-30T19:26:00"/>
    <d v="2014-03-24T00:00:00"/>
    <d v="1899-12-30T21:00:00"/>
    <d v="1899-12-30T01:34:00"/>
    <n v="9"/>
    <m/>
    <m/>
    <x v="0"/>
    <s v="ПС 35/6кВ 061     МВ-6 Т-1"/>
    <x v="0"/>
    <x v="0"/>
    <s v="ПС 35/6кВ 061     МВ-6 Т-1"/>
    <s v=" Отключение ВВ-6 Т-1 произошло вследствие неисправности подвижной части блок контактов концевого выключателя, ключа фиксации рабочего положения ВВ-6кВ, в следствии ослабления пружины из-за длительной эксплуатации элемента (1988 г. выпуска)."/>
    <n v="5.2"/>
    <m/>
    <n v="5.2"/>
    <s v="В"/>
    <n v="1988"/>
    <m/>
    <m/>
    <s v="02.07. 2012 (ТО) 19.07.2013 (Т)"/>
    <m/>
    <m/>
    <m/>
    <m/>
    <s v="КП23"/>
    <m/>
    <m/>
    <m/>
    <m/>
    <m/>
    <m/>
  </r>
  <r>
    <x v="2"/>
    <x v="17"/>
    <s v="РН-ЭН"/>
    <x v="10"/>
    <d v="1899-12-30T04:06:00"/>
    <d v="2014-03-25T00:00:00"/>
    <d v="1899-12-30T04:28:00"/>
    <d v="1899-12-30T00:22:00"/>
    <n v="15"/>
    <s v="ТО"/>
    <s v="АПВН, РПВУ"/>
    <x v="2"/>
    <s v="ПС 35/6кВ 066 ВЛ-6кВ ф.066-02"/>
    <x v="2"/>
    <x v="2"/>
    <s v="ВЛ-6кВ ф.066-02"/>
    <s v="Отключение ВЛ-6кВ ф. 066-02 произошло при сильном порывистом ветре, в следствии излома проволоки вязки провода ф. «В» на оп. №14, что привело к подхлесту провода ф. «С» ."/>
    <n v="3.6"/>
    <m/>
    <n v="3.6"/>
    <s v="ТЧ"/>
    <n v="1989"/>
    <m/>
    <m/>
    <s v="24.01.2014 (ТО) , 12.11. 2013 (Р)"/>
    <n v="100"/>
    <m/>
    <m/>
    <m/>
    <s v="КП12"/>
    <m/>
    <m/>
    <m/>
    <m/>
    <m/>
    <m/>
  </r>
  <r>
    <x v="2"/>
    <x v="17"/>
    <s v="РН-ЭН"/>
    <x v="81"/>
    <d v="1899-12-30T18:13:00"/>
    <d v="2014-03-26T00:00:00"/>
    <d v="1899-12-30T18:13:00"/>
    <d v="1899-12-30T00:00:00"/>
    <n v="68"/>
    <m/>
    <s v="-"/>
    <x v="0"/>
    <s v="ПС 110/35/6кВ Мамонтовская В-35кВ Т-1"/>
    <x v="0"/>
    <x v="0"/>
    <s v="В-35 Т-1"/>
    <s v="При производстве плановых переключений, вследствие оперирования ключом управления ЭВ-110 Т-1 (включение) прошел сигнал на отключение ВВ-35 Т-1 по причине двойной «Земли» в цепях РЗА. Контроль изоляции цепей управления в данном случае не работал, так как « земля» появилась при оперировании ключом управления с одной стороны и за катушкой отключения ВВ-35кВ Т-1 с другой стороны.  "/>
    <m/>
    <n v="50.2"/>
    <n v="50.2"/>
    <s v="РЗА"/>
    <s v="2012"/>
    <s v="провод 217, 337 "/>
    <m/>
    <s v="17.01.2013 г."/>
    <n v="1"/>
    <s v="сентябрь 2014 г."/>
    <s v="нет"/>
    <m/>
    <s v="КП23"/>
    <m/>
    <m/>
    <m/>
    <m/>
    <m/>
    <s v="неуч.вр."/>
  </r>
  <r>
    <x v="2"/>
    <x v="17"/>
    <s v="РН-ЭН"/>
    <x v="82"/>
    <d v="1899-12-30T04:21:00"/>
    <d v="2014-03-27T00:00:00"/>
    <d v="1899-12-30T05:00:00"/>
    <d v="1899-12-30T00:39:00"/>
    <n v="10"/>
    <s v=" ДЭМ ОВБ"/>
    <m/>
    <x v="0"/>
    <s v="ПС 35/6кВ 242 ВЛ-6кВ  ф.242-11"/>
    <x v="2"/>
    <x v="2"/>
    <s v="ВЛ-6кВ ф.242-11"/>
    <s v="оп.2 отпайка на к.38е разрушен изолятор фазы &quot;С&quot;. Отключали для замены изолятора."/>
    <n v="5"/>
    <m/>
    <n v="5"/>
    <s v="И"/>
    <s v="01.12.1995."/>
    <s v=" ШС-10"/>
    <m/>
    <s v="ТО- 25.11.2013._x000a_ТР-16.02.2012"/>
    <n v="1"/>
    <s v="10.11.2014."/>
    <n v="2"/>
    <m/>
    <s v="КП23"/>
    <m/>
    <m/>
    <m/>
    <m/>
    <m/>
    <m/>
  </r>
  <r>
    <x v="2"/>
    <x v="17"/>
    <s v="РН-ЭН"/>
    <x v="82"/>
    <d v="1899-12-30T20:33:00"/>
    <d v="2014-03-27T00:00:00"/>
    <d v="1899-12-30T20:33:00"/>
    <d v="1899-12-30T00:00:00"/>
    <n v="19"/>
    <m/>
    <s v="-"/>
    <x v="0"/>
    <s v="ПС Усть-Балык ВЛ-35 Остров-1,2"/>
    <x v="0"/>
    <x v="2"/>
    <s v="ПС 35/6кВ 161, 152"/>
    <s v="Причина выясняется"/>
    <m/>
    <n v="11.7"/>
    <n v="11.7"/>
    <m/>
    <m/>
    <m/>
    <m/>
    <m/>
    <m/>
    <m/>
    <m/>
    <m/>
    <s v="КП25"/>
    <m/>
    <m/>
    <m/>
    <m/>
    <m/>
    <s v="неуч.вр."/>
  </r>
  <r>
    <x v="2"/>
    <x v="17"/>
    <s v="РН-ЭН"/>
    <x v="85"/>
    <d v="1899-12-30T11:40:00"/>
    <d v="2014-03-30T00:00:00"/>
    <d v="1899-12-30T12:32:00"/>
    <d v="1899-12-30T00:52:00"/>
    <n v="1"/>
    <s v="ДЭМ"/>
    <m/>
    <x v="1"/>
    <s v="ПС 35/6кВ № 161 ВЛ-6кВ ф.161-08"/>
    <x v="2"/>
    <x v="2"/>
    <s v="  ф.161-08"/>
    <s v="Трубоукладчик ООО &quot;Юганскнефтестрой&quot; в пролете оп.№13-14 оборвал провод ф.А при прокладке трубопровода на к.65. Отключали в ремонт для устранения обрыва провода"/>
    <m/>
    <n v="4.0999999999999996"/>
    <n v="4.0999999999999996"/>
    <m/>
    <m/>
    <m/>
    <m/>
    <m/>
    <m/>
    <m/>
    <m/>
    <m/>
    <s v="КП20"/>
    <m/>
    <m/>
    <m/>
    <m/>
    <s v="с"/>
    <m/>
  </r>
  <r>
    <x v="3"/>
    <x v="17"/>
    <s v="РН-ЭН"/>
    <x v="11"/>
    <d v="1899-12-30T08:22:00"/>
    <d v="2014-04-01T00:00:00"/>
    <d v="1899-12-30T08:40:00"/>
    <d v="1899-12-30T00:18:00"/>
    <n v="11"/>
    <s v="ДЗТ"/>
    <m/>
    <x v="2"/>
    <s v="ПС 35/6кВ №054 Т-1 (ВВ-35 З. Салым-1, ВВ-6 Т-1)"/>
    <x v="0"/>
    <x v="0"/>
    <s v="Т-1 (ВВ-35 З. Салым-1, ВВ-6 Т-1)"/>
    <s v="Сильный порывистый ветер,_x000a_на ошиновку 35 кВ блока ВВ-35 кВ «З.Салым-1» был занесён посторонний металлический предмет (обрезок кровельного материала), что привело к межфазному короткому замыкаю в зоне действия ДЗТ"/>
    <m/>
    <n v="9.1"/>
    <n v="9.1"/>
    <s v="ТЧ"/>
    <n v="1990"/>
    <m/>
    <m/>
    <n v="41446"/>
    <n v="100"/>
    <m/>
    <m/>
    <m/>
    <s v="КП12"/>
    <m/>
    <m/>
    <m/>
    <m/>
    <m/>
    <m/>
  </r>
  <r>
    <x v="3"/>
    <x v="17"/>
    <s v="РН-ЭН"/>
    <x v="11"/>
    <d v="1899-12-30T02:11:00"/>
    <d v="2014-04-01T00:00:00"/>
    <d v="1899-12-30T06:45:00"/>
    <d v="1899-12-30T04:34:00"/>
    <n v="5"/>
    <s v="ДЭМ"/>
    <m/>
    <x v="2"/>
    <s v="ПС35/6 172 ф.172-16"/>
    <x v="2"/>
    <x v="2"/>
    <s v="В-6 ф.172-16"/>
    <s v="Опора №1 повреждение кабельной вставки ф.С, перевод нагрузки на ф. 173-26"/>
    <m/>
    <n v="9.6999999999999993"/>
    <n v="9.6999999999999993"/>
    <s v="ТЧ"/>
    <n v="1985"/>
    <s v="А-95"/>
    <m/>
    <s v="ТР - 25.05.2010;_x000a_ТО - 13.02.2014;"/>
    <m/>
    <s v="ТР - май 2014;_x000a_ТО - август 2014"/>
    <n v="3"/>
    <m/>
    <s v="КП12"/>
    <m/>
    <m/>
    <m/>
    <m/>
    <m/>
    <m/>
  </r>
  <r>
    <x v="3"/>
    <x v="17"/>
    <s v="РН-ЭН"/>
    <x v="11"/>
    <d v="1899-12-30T04:50:00"/>
    <d v="2014-04-01T00:00:00"/>
    <d v="1899-12-30T06:04:00"/>
    <d v="1899-12-30T01:14:00"/>
    <n v="2"/>
    <s v="МТЗ"/>
    <s v="АПВН, РПВУ"/>
    <x v="2"/>
    <s v="ПС 35/6кВ №016 ф.016-08"/>
    <x v="2"/>
    <x v="2"/>
    <s v="ф.016-08"/>
    <s v="Падение оп.44.   В результате воздействия сильного порывистого ветра (до28м/сек) "/>
    <n v="0.5"/>
    <m/>
    <n v="0.5"/>
    <s v="СК"/>
    <n v="1988"/>
    <m/>
    <m/>
    <d v="2013-09-13T00:00:00"/>
    <n v="100"/>
    <m/>
    <m/>
    <m/>
    <s v="КП12"/>
    <m/>
    <m/>
    <m/>
    <m/>
    <m/>
    <m/>
  </r>
  <r>
    <x v="3"/>
    <x v="17"/>
    <s v="РН-ЭН"/>
    <x v="11"/>
    <d v="1899-12-30T05:42:00"/>
    <d v="2014-04-01T00:00:00"/>
    <d v="1899-12-30T05:42:00"/>
    <d v="1899-12-30T00:00:00"/>
    <n v="258"/>
    <s v="ЗД, 1,2ст.ЗЗ, МФТО"/>
    <s v="АПВУ"/>
    <x v="2"/>
    <s v="ПС-220/110/35/6 кВ  &quot;Средний Балык&quot; ВЛ-110 Средний Балык-Солнечная -2ц"/>
    <x v="1"/>
    <x v="2"/>
    <s v="ВЛ-110 Средний Балык-Солнечная -2ц"/>
    <s v="Произошел схлест провода фазы «А» с телом опоры № 1-21. Воздействие сильного порывистого ветра (до28м/сек)"/>
    <m/>
    <n v="536.5"/>
    <n v="536.5"/>
    <s v="ТЧ"/>
    <n v="2010"/>
    <s v="провод           АС-150"/>
    <s v="Россия"/>
    <s v="12. 07.2010  ТР       11.10.2013  ТО"/>
    <s v="ТО 100%                           ТР  10%"/>
    <s v="апрель 2014 ТО октябрь 2015 ТР"/>
    <n v="0"/>
    <m/>
    <s v="КП12"/>
    <m/>
    <m/>
    <m/>
    <m/>
    <m/>
    <s v="неуч.вр."/>
  </r>
  <r>
    <x v="3"/>
    <x v="17"/>
    <s v="Тюменьэнерго"/>
    <x v="11"/>
    <d v="1899-12-30T06:21:00"/>
    <d v="2014-04-01T00:00:00"/>
    <d v="1899-12-30T18:30:00"/>
    <d v="1899-12-30T12:09:00"/>
    <n v="164"/>
    <s v="ДФЗ"/>
    <s v="АПВН, РПВУ"/>
    <x v="5"/>
    <s v="ВЛ-110 кВ Ленинская-Лосинка-1ц."/>
    <x v="1"/>
    <x v="2"/>
    <s v="ВЛ-110 кВ Ленинская-Лосинка-1ц."/>
    <s v="Сильный порывистый ветер"/>
    <m/>
    <n v="292.8"/>
    <n v="292.8"/>
    <m/>
    <m/>
    <m/>
    <m/>
    <m/>
    <m/>
    <m/>
    <m/>
    <m/>
    <s v="КП18"/>
    <m/>
    <m/>
    <m/>
    <m/>
    <m/>
    <m/>
  </r>
  <r>
    <x v="3"/>
    <x v="17"/>
    <s v="РН-ЭН"/>
    <x v="11"/>
    <d v="1899-12-30T06:27:00"/>
    <d v="2014-04-01T00:00:00"/>
    <d v="1899-12-30T06:27:00"/>
    <d v="1899-12-30T00:00:00"/>
    <n v="151"/>
    <s v="ДФЗ"/>
    <s v="АПВН, РПВУ"/>
    <x v="2"/>
    <s v="ВЛ-110 кВ Ленинская-Лосинка-2ц."/>
    <x v="1"/>
    <x v="2"/>
    <s v="ВЛ-110 кВ Ленинская-Лосинка-2ц."/>
    <s v="В результате оздействия сильного порывистого ветра (до28м/сек) Произошло приближение «корзины» ВЧЗ-110 ф.«А» к приемному порталу ПС-110/35/6кВ &quot;Бекмеметьевская&quot; на недопустимо близкое расстояние, в результате чего произошел пробой воздушного промежутка."/>
    <m/>
    <n v="277.60000000000002"/>
    <n v="277.60000000000002"/>
    <m/>
    <m/>
    <m/>
    <m/>
    <m/>
    <m/>
    <m/>
    <m/>
    <m/>
    <s v="КП12"/>
    <m/>
    <m/>
    <m/>
    <m/>
    <m/>
    <s v="неуч.вр."/>
  </r>
  <r>
    <x v="3"/>
    <x v="17"/>
    <s v="РН-ЭН"/>
    <x v="11"/>
    <d v="1899-12-30T07:00:00"/>
    <d v="2014-04-01T00:00:00"/>
    <d v="1899-12-30T12:05:00"/>
    <d v="1899-12-30T05:05:00"/>
    <n v="10"/>
    <s v="ТО"/>
    <s v="АПВН, РПВУ"/>
    <x v="2"/>
    <s v="ПС-35/6 кВ №351, ф351-04 Уг"/>
    <x v="2"/>
    <x v="2"/>
    <s v="ф.351-04 Уг"/>
    <s v="Сильный порывистый ветер, разрушение изолятора ф. А на опоре № 1"/>
    <m/>
    <n v="1.6"/>
    <n v="1.6"/>
    <s v="ТЧ"/>
    <s v="1988г."/>
    <s v="А-95 на Ж/Б опорах"/>
    <s v="Россия"/>
    <s v="ТО 29.01.14             ТР 10.10.11"/>
    <n v="0.2"/>
    <s v="ТО апрель 2014г                                                                                        ТР октябрь 2014г."/>
    <n v="2"/>
    <m/>
    <s v="КП12"/>
    <m/>
    <m/>
    <m/>
    <m/>
    <m/>
    <m/>
  </r>
  <r>
    <x v="3"/>
    <x v="17"/>
    <s v="РН-ЭН"/>
    <x v="11"/>
    <d v="1899-12-30T07:26:00"/>
    <d v="2014-04-01T00:00:00"/>
    <d v="1899-12-30T10:26:00"/>
    <d v="1899-12-30T03:00:00"/>
    <n v="21"/>
    <s v=" МТЗ "/>
    <s v="АПВН, РПВУ"/>
    <x v="2"/>
    <s v="ПС 35/6кВ №065 ф.065-12"/>
    <x v="2"/>
    <x v="2"/>
    <s v="ф.065-12"/>
    <s v="Сильный порывистый ветер, разрушение вязки  провода ф. «В» на пониженной подставной траверзе оп. №1д из-за воздействия силной ветровой нагрузки, что привело к неоднократным схлёстам проводов при сильных порывах ветра в пролете опор 1д-167е"/>
    <n v="63.7"/>
    <m/>
    <n v="63.7"/>
    <s v="ТЧ"/>
    <n v="1986"/>
    <m/>
    <m/>
    <s v="23.03.2014 (ТО)  28.05.2013 (ТР)"/>
    <n v="100"/>
    <m/>
    <m/>
    <m/>
    <s v="КП12"/>
    <m/>
    <m/>
    <m/>
    <m/>
    <m/>
    <m/>
  </r>
  <r>
    <x v="3"/>
    <x v="17"/>
    <s v="РН-ЭН"/>
    <x v="11"/>
    <d v="1899-12-30T07:27:00"/>
    <d v="2014-04-01T00:00:00"/>
    <d v="1899-12-30T07:27:00"/>
    <d v="1899-12-30T00:00:00"/>
    <n v="164"/>
    <s v="ТО"/>
    <s v="АПВУ"/>
    <x v="0"/>
    <s v="ПС 110/35/6кВ Куделинская ВЛ-35кВ Пойма-1"/>
    <x v="0"/>
    <x v="2"/>
    <s v="ВЛ-35кВ Пойма-1"/>
    <s v=" На ПС 35/6 кВ №2054 в результате разрушения пайки в месте соединения обмотки и шпильки ввода фазы «А» привело к возникновению дуги внутри бака трансформатора, и короткому замыканию. Разрушение предохранителя  привело к возникновению межфазного замыкания и отключению питающей ВЛ-35кВ Пойма-1. Произвели ремонт ТСН-35/0,4 №1."/>
    <m/>
    <n v="397.5"/>
    <n v="397.5"/>
    <s v="ТСН"/>
    <n v="39749"/>
    <s v="ТСН 35/0,4кВ "/>
    <s v="Белоруссия"/>
    <s v="ТО-06.10.13 _x000a_ТР-28.10.13"/>
    <s v="ТО-100% ТР-90%"/>
    <s v="ТР-28.10.13"/>
    <s v="ТР  10.09г., 10.10г., 11.12г."/>
    <s v="28.07.13г."/>
    <s v="КП24"/>
    <m/>
    <m/>
    <m/>
    <m/>
    <m/>
    <s v="неуч.вр."/>
  </r>
  <r>
    <x v="3"/>
    <x v="17"/>
    <s v="РН-ЭН"/>
    <x v="11"/>
    <d v="1899-12-30T07:58:00"/>
    <d v="2014-04-01T00:00:00"/>
    <d v="1899-12-30T08:03:00"/>
    <d v="1899-12-30T00:05:00"/>
    <n v="76"/>
    <s v="ТО "/>
    <s v="АПВН, РПВУ"/>
    <x v="2"/>
    <s v="ПС 110/35/6кВ &quot;Приразломная&quot;, ВЛ-35кВ Белый-Яр-1"/>
    <x v="0"/>
    <x v="2"/>
    <s v="ВЛ-35кВ Белый-Яр-1"/>
    <s v="Произошло сближение шлейфов проводов фаз «А» и «В»  на оп. 30а.  В данном пролёте ВЛ-35 кВ «Б.Яр» пересекает ВЛ-110 кВ «Правдинская-Меркурий», в связи с этим провода фаз А и В подвешены совместно на одной траверсе. Воздействие сильного порывистого ветра (до28м/сек)"/>
    <m/>
    <n v="91.9"/>
    <n v="91.9"/>
    <s v="ТЧ"/>
    <n v="1991"/>
    <m/>
    <m/>
    <s v="23.01.2014 (ТО) ,   24.04. 2013 (ТР)   "/>
    <n v="100"/>
    <m/>
    <m/>
    <m/>
    <s v="КП12"/>
    <m/>
    <m/>
    <m/>
    <m/>
    <m/>
    <m/>
  </r>
  <r>
    <x v="3"/>
    <x v="17"/>
    <s v="РН-ЭН"/>
    <x v="11"/>
    <d v="1899-12-30T08:11:00"/>
    <d v="2014-04-01T00:00:00"/>
    <d v="1899-12-30T13:20:00"/>
    <d v="1899-12-30T04:09:00"/>
    <n v="15"/>
    <s v=" МТЗ "/>
    <s v="АПВН, РПВУ"/>
    <x v="2"/>
    <s v="ПС 35/6кВ №069 ф.069-04"/>
    <x v="2"/>
    <x v="2"/>
    <s v="ф.069-04"/>
    <s v="Сильный порывистый ветер. Разрушение опорного изолятора ф-В на приемном портале КТП-3 к-20,к.з. проводов ф-В-С."/>
    <n v="43.5"/>
    <m/>
    <n v="43.5"/>
    <s v="И"/>
    <n v="1996"/>
    <m/>
    <m/>
    <s v="15.03.2014 (ТО)  14.06.2013 (Т)"/>
    <n v="100"/>
    <m/>
    <m/>
    <m/>
    <s v="КП12"/>
    <m/>
    <m/>
    <m/>
    <m/>
    <m/>
    <m/>
  </r>
  <r>
    <x v="3"/>
    <x v="17"/>
    <s v="РН-ЭН"/>
    <x v="11"/>
    <d v="1899-12-30T08:22:00"/>
    <d v="2014-04-01T00:00:00"/>
    <d v="1899-12-30T08:22:00"/>
    <d v="1899-12-30T00:00:00"/>
    <n v="20"/>
    <s v="МТЗ"/>
    <s v="АПВУ"/>
    <x v="2"/>
    <s v="ПС 35/6кВ №040 ф.040-06"/>
    <x v="2"/>
    <x v="2"/>
    <s v="ф.040-06"/>
    <s v="Сильный порывистый ветер. схлёст проводов  в пролёте опор  20 – 21.  На опоре 20 произошло ослабление вязки провода и его проскальзывание, в связи с этим увеличился провис провода в пролёт 20 – 21."/>
    <m/>
    <n v="16.600000000000001"/>
    <n v="16.600000000000001"/>
    <s v="ТЧ"/>
    <n v="1984"/>
    <m/>
    <m/>
    <s v="24.06.2013- отказ_x000a_08.11.2013-отказ"/>
    <m/>
    <m/>
    <m/>
    <m/>
    <s v="КП12"/>
    <m/>
    <m/>
    <m/>
    <m/>
    <m/>
    <s v="неуч.вр."/>
  </r>
  <r>
    <x v="3"/>
    <x v="17"/>
    <s v="РН-ЭН"/>
    <x v="11"/>
    <d v="1899-12-30T08:38:00"/>
    <d v="2014-04-01T00:00:00"/>
    <d v="1899-12-30T08:38:00"/>
    <d v="1899-12-30T00:00:00"/>
    <n v="17"/>
    <s v="МТЗ"/>
    <s v="АПВУ"/>
    <x v="2"/>
    <s v="ПС-110/35/6 кВ &quot;Промысловая&quot; ЗРУ-6 кВ КНС-1ЮБ, ф. 127 ЮБ"/>
    <x v="2"/>
    <x v="2"/>
    <s v="ф.127 ЮБ"/>
    <s v="В пролете оп. №1-9 и №1-10 ( отпайка на к.415 ЮБ) схлест проводов ф.А, В.  Воздействие сильного порывистого ветра (до28м/сек)"/>
    <m/>
    <n v="5.2"/>
    <n v="5.2"/>
    <s v="ТЧ"/>
    <s v="1988г."/>
    <s v="А-95 на Ж/Б опорах"/>
    <s v="Россия"/>
    <s v="ТО 29.01.14             ТР 10.10.11"/>
    <n v="0.2"/>
    <s v="ТО апрель 2014г                                                                                        ТР октябрь 2014г."/>
    <n v="2"/>
    <m/>
    <s v="КП12"/>
    <m/>
    <m/>
    <m/>
    <m/>
    <m/>
    <s v="неуч.вр."/>
  </r>
  <r>
    <x v="3"/>
    <x v="17"/>
    <s v="РН-ЭН"/>
    <x v="11"/>
    <d v="1899-12-30T09:16:00"/>
    <d v="2014-04-01T00:00:00"/>
    <d v="1899-12-30T09:16:00"/>
    <d v="1899-12-30T00:00:00"/>
    <n v="84"/>
    <s v="1,2ст.ЗЗ, МФТО"/>
    <s v="АПВУ"/>
    <x v="2"/>
    <s v="ПС-220/110/35/6 кВ  &quot;Средний Балык&quot; ВЛ-110 Средний Балык-Солнечная -2ц"/>
    <x v="1"/>
    <x v="2"/>
    <s v="ВЛ-110 Средний Балык-Солнечная -2ц"/>
    <s v="Произошел схлест провода фазы «А» с телом опоры № 1-21. Воздействие сильного порывистого ветра (до28м/сек)"/>
    <m/>
    <n v="37.6"/>
    <n v="37.6"/>
    <s v="ТЧ"/>
    <n v="2010"/>
    <s v="провод           АС-150"/>
    <s v="Россия"/>
    <s v="12. 07.2010  ТР       11.10.2013  ТО"/>
    <s v="ТО 100%                           ТР  10%"/>
    <s v="апрель 2014 ТО октябрь 2015 ТР"/>
    <n v="0"/>
    <m/>
    <s v="КП12"/>
    <m/>
    <m/>
    <m/>
    <m/>
    <m/>
    <s v="неуч.вр."/>
  </r>
  <r>
    <x v="3"/>
    <x v="17"/>
    <s v="РН-ЭН"/>
    <x v="11"/>
    <d v="1899-12-30T09:29:00"/>
    <d v="2014-04-01T00:00:00"/>
    <d v="1899-12-30T09:37:00"/>
    <d v="1899-12-30T00:08:00"/>
    <n v="250"/>
    <s v="1 ст ЗЗ"/>
    <s v="АПВН, РПВУ"/>
    <x v="2"/>
    <s v="ПС 110/35/6 Монастырская, ВЛ-110 Монастырская-Муратовская-1,2."/>
    <x v="1"/>
    <x v="2"/>
    <s v="ВЛ-110 Монастырская-Муратовская-1,2"/>
    <s v="Произошло недопустимое сближение токоведущих частей ВЛ-110 кВ (шлейфов провода) Монастырская-Муратовская-1,2 до заземлённых частей опоры № 10. Воздействие сильного порывистого ветра (до28м/сек)"/>
    <m/>
    <n v="759"/>
    <n v="759"/>
    <s v="ТЧ"/>
    <n v="2006"/>
    <s v="Провод АС 150/24"/>
    <m/>
    <s v="ТР-03.10.09    _x000a_ ТО-05.10.13"/>
    <s v="ТО-100% ТР-100%"/>
    <s v="ТР-01.10.14  _x000a_ ТО-25.04.13"/>
    <n v="0"/>
    <d v="2013-10-01T00:00:00"/>
    <s v="КП12"/>
    <m/>
    <m/>
    <m/>
    <m/>
    <m/>
    <m/>
  </r>
  <r>
    <x v="3"/>
    <x v="17"/>
    <s v="РН-ЭН"/>
    <x v="11"/>
    <d v="1899-12-30T09:42:00"/>
    <d v="2014-04-01T00:00:00"/>
    <d v="1899-12-30T13:01:00"/>
    <d v="1899-12-30T03:19:00"/>
    <n v="8"/>
    <s v="МТЗ"/>
    <s v="АПВН, РПВУ"/>
    <x v="2"/>
    <s v="ПС-35/6 кВ №333, ф.333-14  ф.333-16"/>
    <x v="2"/>
    <x v="2"/>
    <s v="ф.333-14,  ф.333-16"/>
    <s v="Срыв вязки провода фазы «С» на опоре №10 ф.333-16 и его падение на провода фаз «А», «В» и «С» ф.333-14 вследствие резких порывов ветра до 28 м/сек."/>
    <m/>
    <n v="16.600000000000001"/>
    <n v="16.600000000000001"/>
    <s v="ТЧ"/>
    <s v="ТЧ"/>
    <s v="ф.333-14-июнь 1987г, ф333-16 -июнь 1989г"/>
    <s v="Провод А-95"/>
    <s v="Россия"/>
    <s v="ф.333-14                     ТР -11.07.06. 2006г,  ТО- 12.01.14 ;                              ф.333-16  ТР-11.01.14, ТО-12.01.14           "/>
    <s v="ф333-14 ТР-20%,ТО-100%;                                  ф333-16 ТР-40%, ТО-100%"/>
    <s v="ф333-14 ТР- 01.06.2014 ТО -12.04.14.                                   ф 333-16 ТР-12.06.14, ТО-12.04.14."/>
    <s v="ф333-14 ТР- 7, ф333-16ТР- 0"/>
    <s v="КП12"/>
    <s v="КП12"/>
    <m/>
    <m/>
    <m/>
    <m/>
    <m/>
  </r>
  <r>
    <x v="3"/>
    <x v="17"/>
    <s v="РН-ЭН"/>
    <x v="11"/>
    <d v="1899-12-30T09:47:00"/>
    <d v="2014-04-01T00:00:00"/>
    <d v="1899-12-30T11:06:00"/>
    <d v="1899-12-30T01:19:00"/>
    <n v="5"/>
    <s v=" МТЗ "/>
    <s v="АПВН, РПВУ"/>
    <x v="2"/>
    <s v="ПС 35/6кВ №060 ф.060-06"/>
    <x v="2"/>
    <x v="2"/>
    <s v="ф.060-06"/>
    <s v="Произошло разрушение изолятора фазы В на опоре 122е. Провод фазы В лёг на провод фазы А, что привело к межфазному короткому замыканию."/>
    <n v="2.7"/>
    <m/>
    <n v="2.7"/>
    <s v="ТЧ"/>
    <n v="1988"/>
    <m/>
    <m/>
    <d v="2013-10-18T00:00:00"/>
    <n v="100"/>
    <m/>
    <m/>
    <m/>
    <s v="КП12"/>
    <m/>
    <m/>
    <m/>
    <m/>
    <m/>
    <m/>
  </r>
  <r>
    <x v="3"/>
    <x v="17"/>
    <s v="РН-ЭН"/>
    <x v="11"/>
    <d v="1899-12-30T09:47:00"/>
    <d v="2014-04-01T00:00:00"/>
    <d v="1899-12-30T09:47:00"/>
    <d v="1899-12-30T00:00:00"/>
    <n v="103"/>
    <s v="ТО"/>
    <s v="АПВУ"/>
    <x v="2"/>
    <s v="ПС110/35кВ Речная, ВЛ-35 кВ Горная-2ц."/>
    <x v="0"/>
    <x v="2"/>
    <s v=" ВЛ-35 кВ Горная-2ц."/>
    <s v="ПС35/6кВ №273 на шлейфе ВЛ-35кВ &quot;Горная 2ц&quot; от приемного портала до ЛР-35кВ &quot;Горная 2ц&quot; на фазе «В» произошел излом провода АС-120 в месте опрессовки аппаратного зажима. Воздействие сильного порывистого ветра (до28м/сек)"/>
    <m/>
    <n v="97.7"/>
    <n v="97.7"/>
    <s v="ТЧ"/>
    <n v="1989"/>
    <s v="АС-120/19"/>
    <s v="Россия"/>
    <s v="15.04.11-ТР     22.01.14-ТО         "/>
    <n v="100"/>
    <s v="04.2014-ТО         10.2014 -ТР       "/>
    <s v="нет"/>
    <d v="2013-12-11T00:00:00"/>
    <s v="КП12"/>
    <m/>
    <m/>
    <m/>
    <m/>
    <m/>
    <s v="неуч.вр."/>
  </r>
  <r>
    <x v="3"/>
    <x v="17"/>
    <s v="РН-ЭН"/>
    <x v="11"/>
    <d v="1899-12-30T10:07:00"/>
    <d v="2014-04-01T00:00:00"/>
    <d v="1899-12-30T13:55:00"/>
    <d v="1899-12-30T04:02:00"/>
    <n v="5"/>
    <s v="ТО"/>
    <s v="АПВН, РПВУ"/>
    <x v="2"/>
    <s v="ПС 35/6кВ 104. ф.104-01."/>
    <x v="2"/>
    <x v="2"/>
    <s v="ф.104-01."/>
    <s v="Падение опоры № 76 произошёл излом в месте сварного соединения у основания тела опоры.  Воздействие сильного порывистого ветра (до28м/сек)"/>
    <n v="5.7"/>
    <m/>
    <n v="5.7"/>
    <s v="ТЧ"/>
    <s v="ноябрь 1980г"/>
    <s v="металическая опора, провод А-95"/>
    <m/>
    <s v="ТР - 13.10.2010;_x000a_ТО - 21.01.2014"/>
    <m/>
    <s v="ТР - 2.10.2014;_x000a_ТО - апрель 2014г"/>
    <n v="3"/>
    <m/>
    <s v="КП12"/>
    <m/>
    <m/>
    <m/>
    <m/>
    <m/>
    <m/>
  </r>
  <r>
    <x v="3"/>
    <x v="17"/>
    <s v="Тюменьэнерго"/>
    <x v="11"/>
    <d v="1899-12-30T10:08:00"/>
    <d v="2014-04-01T00:00:00"/>
    <d v="1899-12-30T10:08:00"/>
    <d v="1899-12-30T00:00:00"/>
    <n v="63"/>
    <s v="3ст ЗЗ"/>
    <s v="АПВУ"/>
    <x v="5"/>
    <s v="ВЛ-110 Ленинская-Восточно-Сургутская"/>
    <x v="1"/>
    <x v="2"/>
    <s v="ВЛ-110 Ленинская-Восточно-Сургутская"/>
    <s v="Сильный порывистый ветер"/>
    <m/>
    <n v="78.2"/>
    <n v="78.2"/>
    <m/>
    <m/>
    <m/>
    <m/>
    <m/>
    <m/>
    <m/>
    <m/>
    <m/>
    <s v="КП18"/>
    <m/>
    <m/>
    <m/>
    <m/>
    <m/>
    <s v="неуч.вр."/>
  </r>
  <r>
    <x v="3"/>
    <x v="17"/>
    <s v="РН-ЭН"/>
    <x v="11"/>
    <d v="1899-12-30T10:44:00"/>
    <d v="2014-04-01T00:00:00"/>
    <d v="1899-12-30T12:14:00"/>
    <d v="1899-12-30T01:30:00"/>
    <n v="8"/>
    <s v="ТО"/>
    <s v="АПВН, РПВУ"/>
    <x v="2"/>
    <s v="ПС 35/6кВ №030ф.030-18"/>
    <x v="2"/>
    <x v="2"/>
    <s v="ф.030-18"/>
    <s v="Схлёст проводов  в пролёте опор  90 – 91. Стрела провиса провода в указанном пролёте более проектной в связи с наклоном опор (заболоченный участок). Воздействие сильного порывистого ветра (до28м/сек)"/>
    <n v="6"/>
    <m/>
    <n v="6"/>
    <s v="ТЧ"/>
    <n v="1995"/>
    <m/>
    <m/>
    <s v="14.09.2012     сентябрь 2013 - отказ РИТУ. ЦИТУ в ППР"/>
    <m/>
    <m/>
    <m/>
    <m/>
    <s v="КП12"/>
    <m/>
    <m/>
    <m/>
    <m/>
    <m/>
    <m/>
  </r>
  <r>
    <x v="3"/>
    <x v="17"/>
    <s v="РН-ЭН"/>
    <x v="11"/>
    <d v="1899-12-30T13:40:00"/>
    <d v="2014-04-01T00:00:00"/>
    <d v="1899-12-30T14:20:00"/>
    <d v="1899-12-30T00:40:00"/>
    <n v="8"/>
    <s v="ДЭМ"/>
    <m/>
    <x v="2"/>
    <s v="ПС35/6кВ №236 ф.236-18"/>
    <x v="2"/>
    <x v="2"/>
    <s v="ПС35/6кВ №236 ф.236-18"/>
    <s v="Произошло разрушение изолятора и касание провода фазы «А» траверсы анкерно-угловой опоры №34. Воздействие сильного порывистого ветра (до28м/сек)"/>
    <n v="2.7"/>
    <m/>
    <n v="2.7"/>
    <s v="ТЧ"/>
    <n v="1990"/>
    <s v="ШС-10"/>
    <s v="Россия"/>
    <s v="27.11.08-ТР     27.02.14-ТО         "/>
    <n v="90"/>
    <d v="2014-05-27T00:00:00"/>
    <s v="Отказ в ТР 2009г, 2010г, 2011г, 2012г, ноябрь 2013"/>
    <m/>
    <s v="КП12"/>
    <m/>
    <m/>
    <m/>
    <m/>
    <m/>
    <m/>
  </r>
  <r>
    <x v="3"/>
    <x v="17"/>
    <s v="РН-ЭН"/>
    <x v="11"/>
    <d v="1899-12-30T14:47:00"/>
    <d v="2014-04-01T00:00:00"/>
    <d v="1899-12-30T14:47:00"/>
    <d v="1899-12-30T00:00:00"/>
    <n v="10"/>
    <s v="ТО"/>
    <s v="АПВУ"/>
    <x v="2"/>
    <s v="ПС-35/6 кВ №351, ф.351-05 Уг"/>
    <x v="2"/>
    <x v="2"/>
    <s v="ф.351-05 Уг"/>
    <s v="Произошло  кратковременное схлестывание  двух  проводов фаз «В» и «С» в пролете опор № 4-1  и №5-13 отпайки на куст 7. Воздействие сильного порывистого ветра (до28м/сек)"/>
    <m/>
    <n v="1.4"/>
    <n v="1.4"/>
    <s v="ТЧ"/>
    <s v="1988г."/>
    <s v="А-95 на Ж/Б и метал. опорах"/>
    <s v="Россия"/>
    <s v="ТО 29.01.14             ТР 30.10.13"/>
    <n v="0.2"/>
    <s v="ТО апрель 2014г                                                                                        ТР октябрь 2014г."/>
    <m/>
    <m/>
    <s v="КП12"/>
    <m/>
    <m/>
    <m/>
    <m/>
    <m/>
    <s v="неуч.вр."/>
  </r>
  <r>
    <x v="3"/>
    <x v="17"/>
    <s v="РН-ЭН"/>
    <x v="11"/>
    <d v="1899-12-30T08:23:00"/>
    <d v="2014-04-01T00:00:00"/>
    <d v="1899-12-30T08:23:00"/>
    <d v="1899-12-30T00:00:00"/>
    <n v="71"/>
    <s v="НВЧЗ, 1ст ДЗ"/>
    <s v="АПВУ"/>
    <x v="2"/>
    <s v="ПС 220/110/35/6кВ Шубинская, ЭВ-220 АТ-4, ЭВ-220 АТ-3 МСЭВ-220"/>
    <x v="4"/>
    <x v="0"/>
    <s v="ЭВ-220 АТ-4, ЭВ-220 АТ-3 МСЭВ-220"/>
    <s v="ЭВ-220 АТ-3 АПВУ. КС-220 Пересвет ф В, С разрушение оголовников в результате сильного порывистого ветра"/>
    <m/>
    <n v="105.1"/>
    <n v="105.1"/>
    <s v="ТЧ"/>
    <n v="2006"/>
    <s v="СМАПВ-110/√3-6,4ХЛ1"/>
    <s v="Казахстан"/>
    <d v="2013-10-01T00:00:00"/>
    <m/>
    <m/>
    <m/>
    <m/>
    <s v="КП12"/>
    <m/>
    <m/>
    <m/>
    <m/>
    <m/>
    <s v="неуч.вр."/>
  </r>
  <r>
    <x v="3"/>
    <x v="17"/>
    <s v="РН-ЭН"/>
    <x v="87"/>
    <d v="1899-12-30T00:22:00"/>
    <d v="2014-04-02T00:00:00"/>
    <d v="1899-12-30T00:22:00"/>
    <d v="1899-12-30T00:00:00"/>
    <n v="18"/>
    <s v="АВР"/>
    <m/>
    <x v="0"/>
    <s v="ПС 110/35/6 кВ Лабытвор, ВВ-35 Т-2"/>
    <x v="0"/>
    <x v="0"/>
    <s v="ВВ-35 Т-2"/>
    <s v="Перегорание предохранителя ф.&quot;С&quot; ТН-35-2, ложное действие АВР-35."/>
    <m/>
    <n v="5"/>
    <n v="5"/>
    <s v="ИЭ"/>
    <n v="2012"/>
    <s v="НАМИ-35"/>
    <m/>
    <s v=" январь 2014"/>
    <m/>
    <m/>
    <m/>
    <m/>
    <s v="КП24"/>
    <m/>
    <m/>
    <m/>
    <m/>
    <m/>
    <s v="неуч.вр."/>
  </r>
  <r>
    <x v="3"/>
    <x v="17"/>
    <s v="РН-ЭН"/>
    <x v="87"/>
    <d v="1899-12-30T16:47:00"/>
    <d v="2014-04-02T00:00:00"/>
    <d v="1899-12-30T22:27:00"/>
    <d v="1899-12-30T05:40:00"/>
    <n v="7"/>
    <s v="ТО"/>
    <s v="АПВН, РПВУ"/>
    <x v="1"/>
    <s v="ПС 110/35/6кВ &quot;Иглинская&quot; ЗРУ-6кВ КНС-2ЮБ"/>
    <x v="2"/>
    <x v="2"/>
    <s v="ф.213ЮБ"/>
    <s v="оп.11-12 к.з. проводов ф. А и ф.В    при проезде негабаритного автотранспорта под ВЛ, в результате чего вышла из строя кабельная муфта на оп.№1 ,нагрузку перевели на ф.223 ЮБ ( оп.60 соединили шлейфа)"/>
    <m/>
    <n v="26.2"/>
    <n v="26.2"/>
    <s v="КС"/>
    <m/>
    <m/>
    <m/>
    <m/>
    <m/>
    <m/>
    <m/>
    <m/>
    <s v="КП20"/>
    <m/>
    <m/>
    <m/>
    <m/>
    <s v="с"/>
    <m/>
  </r>
  <r>
    <x v="3"/>
    <x v="17"/>
    <s v="РН-ЭН"/>
    <x v="88"/>
    <d v="1899-12-30T07:47:00"/>
    <d v="2014-04-03T00:00:00"/>
    <d v="1899-12-30T08:47:00"/>
    <d v="1899-12-30T01:00:00"/>
    <n v="7"/>
    <s v="ТО"/>
    <s v="АПВН, РПВУ"/>
    <x v="1"/>
    <s v="ПС-35/6кВ 345"/>
    <x v="2"/>
    <x v="2"/>
    <s v="ф.345-06"/>
    <s v="В пролете оп.№3 и оп.№4 следы КЗ и повреждение  провода ф.А и ф.С  при проезде  негабаритного автотранспорта под ВЛ-6кВ"/>
    <m/>
    <n v="6.5"/>
    <n v="6.5"/>
    <s v="ТЧ"/>
    <d v="1994-10-07T00:00:00"/>
    <s v="Провод А-95"/>
    <s v="Россия"/>
    <s v="ТО-06.02.14             ТР-22.11.05"/>
    <s v="ТО-100% ТР-90%"/>
    <s v="ТР-01.11.14"/>
    <s v="ТР-11.06г., 11.07г., 11.08г., 11.09г., 11.10г., 11.12г., 11.13г."/>
    <m/>
    <s v="КП20"/>
    <m/>
    <m/>
    <m/>
    <m/>
    <s v="с"/>
    <m/>
  </r>
  <r>
    <x v="3"/>
    <x v="17"/>
    <s v="РН-ЭН"/>
    <x v="88"/>
    <d v="1899-12-30T09:45:00"/>
    <d v="2014-04-03T00:00:00"/>
    <d v="1899-12-30T09:45:00"/>
    <d v="1899-12-30T00:00:00"/>
    <n v="5"/>
    <s v="ТО"/>
    <m/>
    <x v="0"/>
    <s v="ПС-35/6 кВ №5751, ф.5751-04;  ЗРУ-6 кВ  КНС-4  яч.14  В-6кВ ЭД №5"/>
    <x v="2"/>
    <x v="9"/>
    <s v="ЗРУ-6кВ КНС-4, яч.14 В-6кВ ЭД №5"/>
    <s v="К.З. в БРНО ЭД №5  КНС-4,  остановка скважин по посадке напряжения."/>
    <m/>
    <n v="6.1"/>
    <n v="6.1"/>
    <s v="ТЧ"/>
    <d v="1905-07-02T00:00:00"/>
    <s v="СДТМ-1600"/>
    <s v="Лысьва"/>
    <d v="2013-04-01T00:00:00"/>
    <m/>
    <m/>
    <m/>
    <m/>
    <s v="КП24"/>
    <m/>
    <m/>
    <m/>
    <m/>
    <m/>
    <s v="неуч.вр."/>
  </r>
  <r>
    <x v="3"/>
    <x v="17"/>
    <s v="РН-ЭН"/>
    <x v="88"/>
    <d v="1899-12-30T15:07:00"/>
    <d v="2014-04-03T00:00:00"/>
    <d v="1899-12-30T17:50:00"/>
    <d v="1899-12-30T02:43:00"/>
    <n v="6"/>
    <m/>
    <m/>
    <x v="0"/>
    <s v="ПС 35/6 №5013, ф.5013-09, ЗРУ-6 К-213бис В-6-1"/>
    <x v="2"/>
    <x v="3"/>
    <s v="ВВ-6-1С"/>
    <s v="Излишнее отключение ВВ-6-1"/>
    <n v="8.1"/>
    <m/>
    <n v="8.1"/>
    <s v="РЗА"/>
    <n v="2005"/>
    <s v="BU/TEL 100/220-12-03"/>
    <s v="Таврида Электрик"/>
    <d v="1905-07-05T00:00:00"/>
    <m/>
    <m/>
    <m/>
    <m/>
    <s v="КП9"/>
    <m/>
    <m/>
    <m/>
    <m/>
    <m/>
    <m/>
  </r>
  <r>
    <x v="3"/>
    <x v="17"/>
    <s v="РН-ЭН"/>
    <x v="90"/>
    <d v="1899-12-30T13:00:00"/>
    <d v="2014-04-05T00:00:00"/>
    <d v="1899-12-30T13:34:00"/>
    <d v="1899-12-30T00:34:00"/>
    <n v="5"/>
    <s v="ТО"/>
    <s v="АПВН, РПВУ"/>
    <x v="2"/>
    <s v="ПС35/6кВ №252 ф.252-13"/>
    <x v="2"/>
    <x v="2"/>
    <s v="ВЛ-6 ф.252-13"/>
    <s v="Оп.88-изоляторы ф.&quot;А&quot;., &quot;С&quot;-сорваны со штыря, висят на проводах."/>
    <n v="1.9"/>
    <m/>
    <n v="1.9"/>
    <s v="И"/>
    <n v="1990"/>
    <s v="КП-22 "/>
    <s v="Россия"/>
    <s v="ТО-13.02.2014           Т -22.05.13."/>
    <n v="100"/>
    <s v="ТО-08.14.                                 Т-05.14."/>
    <s v="нет"/>
    <m/>
    <s v="КП12"/>
    <m/>
    <m/>
    <m/>
    <m/>
    <m/>
    <m/>
  </r>
  <r>
    <x v="3"/>
    <x v="17"/>
    <s v="ООО &quot;Обьстрой&quot;"/>
    <x v="90"/>
    <d v="1899-12-30T16:00:00"/>
    <d v="2014-04-05T00:00:00"/>
    <d v="1899-12-30T16:30:00"/>
    <d v="1899-12-30T00:30:00"/>
    <n v="9"/>
    <s v="ТО"/>
    <s v="АПВН, РПВУ"/>
    <x v="5"/>
    <s v="ПС 35/6 №173 ф.173-21"/>
    <x v="2"/>
    <x v="2"/>
    <s v="ВЛ-6 ф.173-21"/>
    <s v="При осмотре отпаечных линий сторонних потребителей выявлены следы подгара на проводе ф. «А» и следы разворота неизвестной техники на отпайке стороннего потребителя ООО «Обьстрой» СОК «Экология», целостность проводов не нарушена. "/>
    <m/>
    <n v="3.1"/>
    <n v="3.1"/>
    <s v="ТЧ"/>
    <n v="1977"/>
    <m/>
    <m/>
    <m/>
    <m/>
    <m/>
    <m/>
    <m/>
    <s v="КП18"/>
    <m/>
    <m/>
    <m/>
    <m/>
    <m/>
    <m/>
  </r>
  <r>
    <x v="3"/>
    <x v="17"/>
    <s v="РН-ЭН"/>
    <x v="91"/>
    <d v="1899-12-30T16:30:00"/>
    <d v="2014-04-06T00:00:00"/>
    <d v="1899-12-30T17:29:00"/>
    <d v="1899-12-30T00:59:00"/>
    <n v="9"/>
    <s v="МТЗ"/>
    <s v="АПВН, РПВУ"/>
    <x v="3"/>
    <s v="ПС35/6 189 ф.189-15"/>
    <x v="2"/>
    <x v="2"/>
    <s v="В-6 ф.189-15"/>
    <s v="КЗ на СУ (ЭПУ &quot;Борец&quot;),скв.№ 1527  привело к откл.ВВ-6-1 В БКРУ-6 к.6-1 и ВВ-6 ф.189-15. "/>
    <m/>
    <n v="12.6"/>
    <n v="12.6"/>
    <m/>
    <m/>
    <m/>
    <m/>
    <m/>
    <m/>
    <m/>
    <m/>
    <m/>
    <s v="КП24"/>
    <m/>
    <m/>
    <m/>
    <s v="т"/>
    <m/>
    <m/>
  </r>
  <r>
    <x v="3"/>
    <x v="17"/>
    <s v="РН-ЭН"/>
    <x v="92"/>
    <d v="1899-12-30T16:30:00"/>
    <d v="2014-04-07T00:00:00"/>
    <d v="1899-12-30T18:00:00"/>
    <d v="1899-12-30T01:30:00"/>
    <n v="31"/>
    <s v="МТЗ"/>
    <m/>
    <x v="2"/>
    <s v="ПС 110/35/6кВ  &quot;Сев.Салым&quot;    РУ-6  яч.5    ввод №1"/>
    <x v="2"/>
    <x v="3"/>
    <s v="Ввод-6-1"/>
    <s v="Разрушение опорных изоляторов на С-6-1 в яч.13 агр.8 ДНС Сев.Салым из-за попадания воды (дождь). (01,07 04.14 частично повреждена крыша из-за сильного ветра)"/>
    <n v="4.4000000000000004"/>
    <n v="7.6"/>
    <n v="12"/>
    <m/>
    <m/>
    <m/>
    <m/>
    <m/>
    <m/>
    <m/>
    <m/>
    <m/>
    <s v="КП23"/>
    <m/>
    <m/>
    <m/>
    <m/>
    <m/>
    <m/>
  </r>
  <r>
    <x v="3"/>
    <x v="17"/>
    <s v="РН-ЭН"/>
    <x v="92"/>
    <d v="1899-12-30T08:00:00"/>
    <d v="2014-04-07T00:00:00"/>
    <d v="1899-12-30T09:10:00"/>
    <d v="1899-12-30T01:10:00"/>
    <n v="13"/>
    <s v="ТО"/>
    <s v="АПВН, РПВН"/>
    <x v="1"/>
    <s v=" ПС35/6 334 ф.334-16"/>
    <x v="2"/>
    <x v="2"/>
    <s v="ф.334-16"/>
    <s v="оп.58 упала в следствии строительных работ водовода"/>
    <n v="7.1"/>
    <m/>
    <n v="7.1"/>
    <s v="СК"/>
    <s v="ф.334-16-1990г."/>
    <s v="Провод А-95"/>
    <s v="Россия"/>
    <s v=" Тр.21.12.11.  ТО-19.03.14 .       "/>
    <s v="ТР-10,ТО-100%."/>
    <s v="ТР- 01.12.14 .ТО -17.04.14. "/>
    <s v="12.2012, 12.2013"/>
    <m/>
    <s v="КП20"/>
    <m/>
    <m/>
    <m/>
    <m/>
    <s v="с"/>
    <m/>
  </r>
  <r>
    <x v="3"/>
    <x v="17"/>
    <s v="РН-ЭН"/>
    <x v="92"/>
    <d v="1899-12-30T17:00:00"/>
    <d v="2014-04-07T00:00:00"/>
    <d v="1899-12-30T17:00:00"/>
    <d v="1899-12-30T00:00:00"/>
    <n v="24"/>
    <s v="МТЗ"/>
    <s v="АПВУ"/>
    <x v="2"/>
    <s v=" ПС 35/6 376 ф.376-21"/>
    <x v="2"/>
    <x v="2"/>
    <s v="ф.376-21"/>
    <s v="кратковременное схлестывание двух проводов ф.А и С в пролете оп.№57 и №58 (следы короткого замыкания, подгары)"/>
    <m/>
    <n v="4.4000000000000004"/>
    <n v="4.4000000000000004"/>
    <s v="ТЧ"/>
    <s v="ф.376-21-1992г."/>
    <s v="Провод А-95"/>
    <s v="Россия"/>
    <s v=" Тр.-18.09.13.,  ТО- 17.01.14;           "/>
    <s v="ТР-10,ТО-100%."/>
    <s v="ТР- 01.07.2014 ТО -17.04.14. "/>
    <s v="нет"/>
    <m/>
    <s v="КП15"/>
    <m/>
    <m/>
    <m/>
    <m/>
    <m/>
    <m/>
  </r>
  <r>
    <x v="3"/>
    <x v="17"/>
    <s v="РН-ЭН"/>
    <x v="93"/>
    <d v="1899-12-30T02:30:00"/>
    <d v="2014-04-08T00:00:00"/>
    <d v="1899-12-30T02:30:00"/>
    <d v="1899-12-30T00:00:00"/>
    <n v="6"/>
    <s v="ТО"/>
    <s v="АПВУ"/>
    <x v="2"/>
    <s v="ПС 347 ф.347-01"/>
    <x v="2"/>
    <x v="2"/>
    <s v="ф.347-01"/>
    <s v="Сильный порывистый ветер оп.140 схлест проводов на спусках КРУН-6-СВЛ к.615 МБ"/>
    <m/>
    <n v="4"/>
    <n v="4"/>
    <s v="ТЧ"/>
    <d v="2005-08-19T00:00:00"/>
    <s v="провод              А-95"/>
    <s v="Россия"/>
    <s v="02. 10.2013  ТР       28.01.2014  ТО"/>
    <s v="ТО 100%                           ТР  100%"/>
    <s v="апрель 2014 ТО октябрь 2014 ТР"/>
    <n v="0"/>
    <m/>
    <s v="КП12"/>
    <s v="ПУ9"/>
    <m/>
    <s v="ЦМсЭС"/>
    <m/>
    <m/>
    <m/>
  </r>
  <r>
    <x v="3"/>
    <x v="17"/>
    <s v="РН-ЭН"/>
    <x v="93"/>
    <d v="1899-12-30T02:58:00"/>
    <d v="2014-04-08T00:00:00"/>
    <d v="1899-12-30T02:58:00"/>
    <d v="1899-12-30T00:00:00"/>
    <n v="23"/>
    <s v="ТО"/>
    <s v="АПВУ"/>
    <x v="2"/>
    <s v="ПС 343ф.343-14"/>
    <x v="2"/>
    <x v="2"/>
    <s v="ф.343-14"/>
    <s v="Сильный порывистый ветер схлест проводов ф.А и С на спусках с оп.№1 к приемному порталу РУ-6кВ"/>
    <m/>
    <n v="17"/>
    <n v="17"/>
    <s v="ТЧ"/>
    <s v="1991г."/>
    <s v="Провод А-95"/>
    <s v="Россия"/>
    <s v=" Тр.14.11.07.  ТО-08.02.14 .       "/>
    <s v="ТР-20,ТО-100%."/>
    <s v="ТР- 27.11.08 .ТО -05.14г.. "/>
    <s v="ТР-27.11.08; 04.12.09; 24.12.10; 10.12.11;"/>
    <m/>
    <s v="КП12"/>
    <s v="ПУ9"/>
    <m/>
    <s v="ЦМсЭС"/>
    <m/>
    <m/>
    <m/>
  </r>
  <r>
    <x v="3"/>
    <x v="17"/>
    <s v="РН-ЭН"/>
    <x v="93"/>
    <d v="1899-12-30T05:00:00"/>
    <d v="2014-04-08T00:00:00"/>
    <d v="1899-12-30T05:00:00"/>
    <d v="1899-12-30T00:00:00"/>
    <n v="6"/>
    <s v="ТО"/>
    <s v="АПВУ"/>
    <x v="2"/>
    <s v="ПС 061ф.061-17"/>
    <x v="2"/>
    <x v="2"/>
    <s v="ф.061-17"/>
    <s v="Сильный порывистый ветер  Осмотрено 70% ВЛ,оставшийся участок с применением спецтехники."/>
    <m/>
    <n v="2.8"/>
    <n v="2.8"/>
    <s v="ТЧ"/>
    <n v="1988"/>
    <m/>
    <m/>
    <s v="06.03.14(Т.О.)"/>
    <n v="100"/>
    <m/>
    <m/>
    <m/>
    <s v="КП12"/>
    <m/>
    <m/>
    <m/>
    <m/>
    <m/>
    <m/>
  </r>
  <r>
    <x v="3"/>
    <x v="17"/>
    <s v="РН-ЭН"/>
    <x v="93"/>
    <d v="1899-12-30T05:00:00"/>
    <d v="2014-04-08T00:00:00"/>
    <d v="1899-12-30T09:45:00"/>
    <d v="1899-12-30T04:45:00"/>
    <n v="11"/>
    <s v="ТО"/>
    <s v="АПВН, РПВУ"/>
    <x v="2"/>
    <s v="ПС 180 ВЛ-6 ф.180-06"/>
    <x v="2"/>
    <x v="2"/>
    <s v="ВЛ-6 ф.180-06"/>
    <s v="Порывистый ветер до 18-20м/с. Отключили ЛР-6 на земснаряд УСГС. Схлест проводов оп.64-65 "/>
    <n v="41.3"/>
    <m/>
    <n v="41.3"/>
    <s v="ТЧ"/>
    <d v="1905-06-10T00:00:00"/>
    <s v="А-95"/>
    <m/>
    <s v="ТО - 5.11.2014;_x000a_ТР - 24.04.2013"/>
    <m/>
    <s v="ТО - апрель 2014;_x000a_ТР - июль 2014"/>
    <m/>
    <m/>
    <s v="КП12"/>
    <m/>
    <m/>
    <m/>
    <m/>
    <m/>
    <m/>
  </r>
  <r>
    <x v="3"/>
    <x v="17"/>
    <s v="РН-ЭН"/>
    <x v="93"/>
    <d v="1899-12-30T05:01:00"/>
    <d v="2014-04-08T00:00:00"/>
    <d v="1899-12-30T05:01:00"/>
    <d v="1899-12-30T00:00:00"/>
    <n v="9"/>
    <m/>
    <m/>
    <x v="2"/>
    <s v=" ПС 110/35/6 Среднеугутская РУ -6 КНС-1 СУ, ф.119 СУ,  БКРУ-6 к.13 СУ"/>
    <x v="2"/>
    <x v="2"/>
    <s v=" ф.119 СУ БКРУ-6 к.13 СУ"/>
    <s v="Произошло тяжение и деформация конструкции линейного разъединителя на оп. №2-1 ВЛ-6кВ и вследствие этого ухудшение контактного соединения на ножах ЛР-6кВ. Воздействие сильного порывистого ветра и мокрого снега (до26м/сек)"/>
    <m/>
    <n v="33.4"/>
    <n v="33.4"/>
    <s v="ТЧ"/>
    <d v="2010-02-01T00:00:00"/>
    <s v="провод А-95 на  метал. опорах"/>
    <s v="Россия"/>
    <s v="ТО 02.02.14                                 ТР 04.05.11"/>
    <s v="ТО 100%                                        ТР 25%"/>
    <s v="май 2014 ТР          август 2014 ТО"/>
    <s v="ТР 05.12; 23.05.13"/>
    <m/>
    <s v="КП12"/>
    <s v="ПУ9"/>
    <m/>
    <s v="ЦМсЭС"/>
    <m/>
    <m/>
    <m/>
  </r>
  <r>
    <x v="3"/>
    <x v="17"/>
    <s v="РН-ЭН"/>
    <x v="93"/>
    <d v="1899-12-30T05:20:00"/>
    <d v="2014-04-08T00:00:00"/>
    <d v="1899-12-30T05:20:00"/>
    <d v="1899-12-30T00:00:00"/>
    <n v="2"/>
    <s v="ТО"/>
    <s v="АПВУ"/>
    <x v="2"/>
    <s v="ПС 016ф.016-08"/>
    <x v="2"/>
    <x v="2"/>
    <s v="ф.016-08"/>
    <s v="Сильный порывистый ветер . Схлест проводов отпайки на з/сн ЭКО-СТРОЙ"/>
    <m/>
    <n v="0.1"/>
    <n v="0.1"/>
    <s v="ТЧ"/>
    <n v="1988"/>
    <m/>
    <m/>
    <d v="2013-09-13T00:00:00"/>
    <n v="100"/>
    <m/>
    <m/>
    <m/>
    <s v="КП12"/>
    <m/>
    <m/>
    <m/>
    <m/>
    <m/>
    <m/>
  </r>
  <r>
    <x v="3"/>
    <x v="17"/>
    <s v="РН-ЭН"/>
    <x v="93"/>
    <d v="1899-12-30T05:30:00"/>
    <d v="2014-04-08T00:00:00"/>
    <d v="1899-12-30T11:32:00"/>
    <d v="1899-12-30T06:02:00"/>
    <n v="5"/>
    <s v="ТО"/>
    <s v="АПВН, РПВУ"/>
    <x v="2"/>
    <s v="ПС 121 ВЛ-6 ф.121-06"/>
    <x v="2"/>
    <x v="2"/>
    <s v="ВЛ-6 ф.121-06"/>
    <s v="Произошло касание провода ф. «А» с проводом ф. «В» в пролете опор №26-27 в результате наклона опоры №26. Воздействие сильного порывистого ветра и мокрого снега (до 26м/сек)"/>
    <n v="30.8"/>
    <m/>
    <n v="30.8"/>
    <s v="ТЧ"/>
    <n v="1989"/>
    <s v="А-95"/>
    <m/>
    <s v="ТО - 23.03.2014;_x000a_ТР - 25.05.2012"/>
    <m/>
    <s v="ТО - сентябрь 2014;_x000a_ТР - июнь 2014"/>
    <n v="3"/>
    <m/>
    <s v="КП12"/>
    <m/>
    <m/>
    <m/>
    <m/>
    <m/>
    <m/>
  </r>
  <r>
    <x v="3"/>
    <x v="17"/>
    <s v="РН-ЭН"/>
    <x v="93"/>
    <d v="1899-12-30T05:35:00"/>
    <d v="2014-04-08T00:00:00"/>
    <d v="1899-12-30T06:00:00"/>
    <d v="1899-12-30T00:25:00"/>
    <n v="6"/>
    <s v="ТО"/>
    <s v="АПВН, РПВУ"/>
    <x v="2"/>
    <s v="ПС 124 ВЛ-6 ф.124-04"/>
    <x v="2"/>
    <x v="2"/>
    <s v="ВЛ-6 ф.124-04"/>
    <s v="Произошло касание провода фазы «В» с проводом фазы «А» в пролете опор №24-25. Воздействие сильного порывистого ветра и мокрого снега (до 26 м/сек)"/>
    <n v="16.399999999999999"/>
    <m/>
    <n v="16.399999999999999"/>
    <s v="ТЧ"/>
    <n v="34912"/>
    <s v="А-95"/>
    <m/>
    <s v="ТО - март 2014;_x000a_ТР - 04.12.2008"/>
    <m/>
    <s v="ТО - июнь 2014;_x000a_ТР - декабрь.2014"/>
    <n v="4"/>
    <m/>
    <s v="КП12"/>
    <m/>
    <m/>
    <m/>
    <m/>
    <m/>
    <m/>
  </r>
  <r>
    <x v="3"/>
    <x v="17"/>
    <s v="РН-ЭН"/>
    <x v="93"/>
    <d v="1899-12-30T06:29:00"/>
    <d v="2014-04-08T00:00:00"/>
    <d v="1899-12-30T10:29:00"/>
    <d v="1899-12-30T04:00:00"/>
    <n v="11"/>
    <s v="ТО"/>
    <s v="АПВН, РПВУ"/>
    <x v="2"/>
    <s v="ПС 133 ВЛ-6 ф.133-17"/>
    <x v="2"/>
    <x v="2"/>
    <s v="ВЛ-6 ф.133-17"/>
    <s v="Произошло касание провода фазы «А» с проводом фазы «В» в увеличенном пролете опор №24/23-24/24. Воздействие сильного порывистого ветра и мокрого снега (до 26 м/сек)"/>
    <n v="12.1"/>
    <m/>
    <n v="12.1"/>
    <s v="ТЧ"/>
    <n v="1989"/>
    <s v="А-95"/>
    <m/>
    <s v="ТО - 18.03.2014;_x000a_ТР - 11.07.2007 "/>
    <m/>
    <s v="ТО - 18.06.2014;_x000a_ТР - июнь 2014 "/>
    <n v="9"/>
    <m/>
    <s v="КП12"/>
    <m/>
    <m/>
    <m/>
    <m/>
    <m/>
    <m/>
  </r>
  <r>
    <x v="3"/>
    <x v="17"/>
    <s v="РН-ЭН"/>
    <x v="93"/>
    <d v="1899-12-30T06:35:00"/>
    <d v="2014-04-08T00:00:00"/>
    <d v="1899-12-30T08:21:00"/>
    <d v="1899-12-30T01:46:00"/>
    <n v="5"/>
    <s v="ТО"/>
    <s v="АПВН, РПВУ"/>
    <x v="2"/>
    <s v="ПС 113 ВЛ-6 ф.113-18"/>
    <x v="2"/>
    <x v="2"/>
    <s v="ВЛ-6 ф.113-18"/>
    <s v="Произошел схлест проводов ф. «В», «С» в пролете опор №67/1-67/2.  Воздействие сильного порывистого ветра и мокрого снега (до 26 м/сек)"/>
    <n v="36"/>
    <m/>
    <n v="36"/>
    <s v="ТЧ"/>
    <n v="1987"/>
    <s v="А-95"/>
    <m/>
    <s v="ТО - 9.01.2014;_x000a_ТР - 28.03.2012"/>
    <m/>
    <s v="ТО - апрель 2014;_x000a_ТР -сентябрь 2014"/>
    <n v="3"/>
    <m/>
    <s v="КП12"/>
    <m/>
    <m/>
    <m/>
    <m/>
    <m/>
    <m/>
  </r>
  <r>
    <x v="3"/>
    <x v="17"/>
    <s v="РН-ЭН"/>
    <x v="93"/>
    <d v="1899-12-30T06:40:00"/>
    <d v="2014-04-08T00:00:00"/>
    <d v="1899-12-30T16:22:00"/>
    <d v="1899-12-30T09:42:00"/>
    <n v="6"/>
    <s v="ТО"/>
    <s v="АПВН, РПВУ"/>
    <x v="2"/>
    <s v="ПС 124 ВЛ-6 ф.124-04"/>
    <x v="2"/>
    <x v="2"/>
    <s v="ВЛ-6 ф.124-04"/>
    <s v="Сильный порывистый ветер _x000a_В пролете оп.24-25 ф.А и В провис провода, схлест. Произвели перетяжку провода ф.А и В."/>
    <n v="44.5"/>
    <m/>
    <n v="44.5"/>
    <s v="ТЧ"/>
    <d v="1995-08-01T00:00:00"/>
    <s v="А-95"/>
    <m/>
    <s v="ТО - март 2014;_x000a_ТР - 4.12.2008"/>
    <m/>
    <s v="ТО - июнь 2014;_x000a_ТР - декабрь 2014"/>
    <n v="4"/>
    <m/>
    <s v="КП12"/>
    <m/>
    <m/>
    <m/>
    <m/>
    <m/>
    <m/>
  </r>
  <r>
    <x v="3"/>
    <x v="17"/>
    <s v="РН-ЭН"/>
    <x v="93"/>
    <d v="1899-12-30T04:11:00"/>
    <d v="2014-04-08T00:00:00"/>
    <d v="1899-12-30T04:50:00"/>
    <d v="1899-12-30T00:39:00"/>
    <n v="15"/>
    <s v="МТЗ"/>
    <s v="АПВН, РПВУ"/>
    <x v="2"/>
    <s v="ПС 352 ф.352-14"/>
    <x v="2"/>
    <x v="2"/>
    <s v="ф.352-14"/>
    <s v="Произошло кратковременное схлестывание  проводов фаз «А» и «В» в пролете опор №1-11 и _x000a_№3-1. Воздействие сильного порывистого ветра и мокрого снега (до 26 м/сек) перетянули провод"/>
    <m/>
    <n v="39.799999999999997"/>
    <n v="39.799999999999997"/>
    <s v="ТЧ"/>
    <s v="1988г."/>
    <s v="провод А-95 на Ж/Б и метал. опорах"/>
    <s v="Россия"/>
    <s v="ТО 01.09.13               ТР 31.10.13"/>
    <s v="ТО 100%                                        ТР 25%"/>
    <s v="май 2014 ТО          август 2014 ТР"/>
    <m/>
    <m/>
    <s v="КП12"/>
    <s v="ПУ9"/>
    <m/>
    <s v="ЦМсЭС"/>
    <m/>
    <m/>
    <m/>
  </r>
  <r>
    <x v="3"/>
    <x v="17"/>
    <s v="РН-ЭН"/>
    <x v="93"/>
    <d v="1899-12-30T07:01:00"/>
    <d v="2014-04-08T00:00:00"/>
    <d v="1899-12-30T08:34:00"/>
    <d v="1899-12-30T01:33:00"/>
    <n v="15"/>
    <s v="МТЗ"/>
    <s v="АПВН, РПВУ"/>
    <x v="2"/>
    <s v="ПС 162 ВЛ-6 ф.162-05"/>
    <x v="2"/>
    <x v="2"/>
    <s v="ВЛ-6 ф.162-05"/>
    <s v="Порывистый ветер до 18-20м/с. Схлест проводов оп.25-26- ч/з протоку"/>
    <n v="17"/>
    <m/>
    <n v="17"/>
    <s v="ТЧ"/>
    <n v="1982"/>
    <s v="А-95"/>
    <m/>
    <s v="ТО - 24.01.2014;_x000a_ТР - 27.05.2010 "/>
    <m/>
    <s v="ТО - 24.04.2014;_x000a_ТР - октябрь 2014"/>
    <n v="4"/>
    <m/>
    <s v="КП12"/>
    <m/>
    <m/>
    <m/>
    <m/>
    <m/>
    <m/>
  </r>
  <r>
    <x v="3"/>
    <x v="17"/>
    <s v="РН-ЭН"/>
    <x v="93"/>
    <d v="1899-12-30T07:11:00"/>
    <d v="2014-04-08T00:00:00"/>
    <d v="1899-12-30T07:11:00"/>
    <d v="1899-12-30T00:00:00"/>
    <n v="12"/>
    <s v="ТО"/>
    <s v="АПВУ"/>
    <x v="2"/>
    <s v="ПС 316 ф.316-04"/>
    <x v="2"/>
    <x v="2"/>
    <s v="ф.316-04"/>
    <s v="Сильный порывистый ветер схлест проводов ф.А и В на спусках с ЛР-6кВ оп.№10 к КТПН 6/0,4кВ 630кВА №3 к.13ЮБ"/>
    <m/>
    <n v="7.3"/>
    <n v="7.3"/>
    <s v="ТЧ"/>
    <n v="1979"/>
    <s v="Опоры метал. Провод А-120. Изоляторы ШС-10"/>
    <s v="Россия"/>
    <s v="ТО 27.02.14.               ТР 16.11.07."/>
    <s v="ТО 100%                                        ТР 25%"/>
    <s v="Ноябрь 2014.      "/>
    <s v="ТР 05.11.08; 03.11.09; 12.11.10; 08.11.11; 27.11.12; 11.11.13."/>
    <m/>
    <s v="КП12"/>
    <s v="ПУ9"/>
    <m/>
    <s v="ЦМсЭС"/>
    <m/>
    <m/>
    <m/>
  </r>
  <r>
    <x v="3"/>
    <x v="17"/>
    <s v="РН-ЭН"/>
    <x v="93"/>
    <d v="1899-12-30T09:08:00"/>
    <d v="2014-04-08T00:00:00"/>
    <d v="1899-12-30T09:08:00"/>
    <d v="1899-12-30T00:00:00"/>
    <n v="8"/>
    <s v="ТО_x000a_"/>
    <s v="АПВУ"/>
    <x v="2"/>
    <s v="ПС 143 ВЛ-6 ф.143-12"/>
    <x v="2"/>
    <x v="2"/>
    <s v="ВЛ-6 ф.143-12"/>
    <s v="Схлест проводов оп.59-60. Воздействие сильного порывистого ветра и мокрого снега (до 26 м/сек)"/>
    <m/>
    <n v="17.2"/>
    <n v="17.2"/>
    <s v="ТЧ"/>
    <d v="1991-11-01T00:00:00"/>
    <s v="АС-95"/>
    <m/>
    <s v="ТО - февраль 2014;_x000a_ТР - 21.06.2011"/>
    <m/>
    <s v="ТО - май 2014;_x000a_ТР - июнь 2014"/>
    <n v="2"/>
    <m/>
    <s v="КП12"/>
    <m/>
    <m/>
    <m/>
    <m/>
    <m/>
    <m/>
  </r>
  <r>
    <x v="3"/>
    <x v="17"/>
    <s v="РН-ЭН"/>
    <x v="93"/>
    <d v="1899-12-30T09:08:00"/>
    <d v="2014-04-08T00:00:00"/>
    <d v="1899-12-30T09:08:00"/>
    <d v="1899-12-30T00:00:00"/>
    <n v="3"/>
    <s v="ТО"/>
    <s v="АПВУ"/>
    <x v="2"/>
    <s v="ПС 143 ВЛ-6 ф.143-01"/>
    <x v="2"/>
    <x v="2"/>
    <s v="ВЛ-6 ф.143-01"/>
    <s v="Схлест проводов оп.41/21-41-22. При порывистом ветре из-за пределов охранной зоны ВЛ-6 произошел наброс на провода веток сухостоя."/>
    <m/>
    <n v="9"/>
    <n v="9"/>
    <s v="ТЧ"/>
    <n v="1991"/>
    <s v="АС-95"/>
    <m/>
    <s v="ТО - февраль 2014;_x000a_ТР - 10.02.2014"/>
    <m/>
    <s v="ТО - май 2014;_x000a_ТР - февраль 2015"/>
    <m/>
    <m/>
    <s v="КП12"/>
    <m/>
    <m/>
    <m/>
    <m/>
    <m/>
    <m/>
  </r>
  <r>
    <x v="3"/>
    <x v="17"/>
    <s v="РН-ЭН"/>
    <x v="93"/>
    <d v="1899-12-30T11:30:00"/>
    <d v="2014-04-08T00:00:00"/>
    <d v="1899-12-30T16:37:00"/>
    <d v="1899-12-30T05:07:00"/>
    <n v="10"/>
    <s v="ДЭМ"/>
    <m/>
    <x v="2"/>
    <s v="ПС 150 ВЛ-6 ф.150-14"/>
    <x v="2"/>
    <x v="2"/>
    <s v="ВЛ-6 ф.150-14"/>
    <s v="Сильный порывистый ветер_x000a_На ПС Асомкинская 2С-6 ф.С полная земля. При отключении ф.150-14 &quot;земля&quot; в РУ-150 и на ПС Асомкинская исчезла._x000a_На оп.10 ф.С изолятор сорван, провод на траверсе, оп.26 ф.С расколот изолятор-заменили."/>
    <n v="37.700000000000003"/>
    <m/>
    <n v="37.700000000000003"/>
    <s v="ТЧ"/>
    <d v="1991-04-01T00:00:00"/>
    <s v="ШС-10"/>
    <m/>
    <s v="ТО - 2.04.2014;_x000a_ТР - 04.04.2011"/>
    <m/>
    <s v="ТО - июль 2014;_x000a_ТР - апрель 2014"/>
    <n v="5"/>
    <m/>
    <s v="КП12"/>
    <m/>
    <m/>
    <m/>
    <m/>
    <m/>
    <m/>
  </r>
  <r>
    <x v="3"/>
    <x v="17"/>
    <s v="РН-ЭН"/>
    <x v="93"/>
    <d v="1899-12-30T09:37:00"/>
    <d v="2014-04-08T00:00:00"/>
    <d v="1899-12-30T09:37:00"/>
    <d v="1899-12-30T00:00:00"/>
    <n v="92"/>
    <s v="МФТО, ЗЗ"/>
    <s v="АПВУ"/>
    <x v="2"/>
    <s v="ВЛ-110 ПП Восточный-Широковская"/>
    <x v="1"/>
    <x v="2"/>
    <s v="ВЛ-110 ПП Восточный-Широковская"/>
    <s v="Произошло расплетение грозозащитного троса, с последующим замыканием проволоки грозозащитного троса на провод ф. «А» в пролете опор №122-123. Воздействие сильного порывистого ветра и мокрого снега (до 26 м/сек)"/>
    <m/>
    <n v="151.19999999999999"/>
    <n v="151.19999999999999"/>
    <s v="ТЧ"/>
    <d v="2006-07-01T00:00:00"/>
    <s v="АС-120/19"/>
    <m/>
    <s v="ТО - март 2014"/>
    <m/>
    <s v="ТР -май 2014"/>
    <m/>
    <m/>
    <s v="КП12"/>
    <m/>
    <m/>
    <m/>
    <m/>
    <m/>
    <m/>
  </r>
  <r>
    <x v="3"/>
    <x v="17"/>
    <s v="РН-ЭН"/>
    <x v="94"/>
    <d v="1899-12-30T05:52:00"/>
    <d v="2014-04-08T00:00:00"/>
    <d v="1899-12-30T05:52:00"/>
    <d v="1899-12-30T00:00:00"/>
    <n v="6"/>
    <s v="ТО"/>
    <s v="АПВУ"/>
    <x v="2"/>
    <s v="ПС35/6кВ №263 ф.263-05"/>
    <x v="2"/>
    <x v="2"/>
    <s v="ПС35/6кВ №263 ф.263-05"/>
    <s v="Схлест проводов в пролете оп. 21-22. Установлен подставной изолятор. Произвели перетяжку провода.  "/>
    <m/>
    <n v="6"/>
    <n v="6"/>
    <s v="ТЧ"/>
    <n v="1980"/>
    <s v="А-90"/>
    <s v="Россия"/>
    <s v="ТО-14.01.14               ТР-14.11.12"/>
    <n v="50"/>
    <s v="ТР-12.2014                 ТО-04.2014"/>
    <n v="1"/>
    <d v="2013-10-01T00:00:00"/>
    <s v="КП12"/>
    <m/>
    <m/>
    <m/>
    <m/>
    <m/>
    <m/>
  </r>
  <r>
    <x v="3"/>
    <x v="17"/>
    <s v="Тюменьэнерго"/>
    <x v="94"/>
    <d v="1899-12-30T06:24:00"/>
    <d v="2014-04-08T00:00:00"/>
    <d v="1899-12-30T06:24:00"/>
    <d v="1899-12-30T00:00:00"/>
    <n v="58"/>
    <s v="ЗЗ-4ст"/>
    <s v="АПВН, РПВУ"/>
    <x v="5"/>
    <s v="ВЛ-110кВ Средний Балык - ПП Угутская"/>
    <x v="1"/>
    <x v="2"/>
    <s v="ВЛ-110кВ Средний Балык - ПП Угутская"/>
    <s v="Сильный порывистый ветер ПС 110/35/6 КНС 20 АВР-35 успешно. Опора №42 обрыв шлейфа ф.А"/>
    <m/>
    <n v="114.8"/>
    <n v="114.8"/>
    <s v="ТЧ"/>
    <m/>
    <m/>
    <m/>
    <m/>
    <m/>
    <m/>
    <m/>
    <m/>
    <s v="КП18"/>
    <m/>
    <m/>
    <m/>
    <m/>
    <m/>
    <m/>
  </r>
  <r>
    <x v="3"/>
    <x v="17"/>
    <s v="РН-ЭН"/>
    <x v="94"/>
    <d v="1899-12-30T11:48:00"/>
    <d v="2014-04-09T00:00:00"/>
    <d v="1899-12-30T11:48:00"/>
    <d v="1899-12-30T00:00:00"/>
    <n v="8"/>
    <s v="МТЗ"/>
    <s v="АПВУ"/>
    <x v="0"/>
    <s v="КТПН 6/0,4 №2 куста 2Е"/>
    <x v="2"/>
    <x v="6"/>
    <s v="ф.241-08"/>
    <s v="В результате длительной эксплуатации произошла потеря диэлектрических свойств  РВО-6кВ на КТПН-6/0,4КВ №2 куста 2Е, что привело к пробою изоляции, возникновению «земли» на фазе «А» ВЛ-6кВ ф.241-08. В тоже время вследствие разрушения изолятора фазы «С» на опоре №32 ВЛ-6кВ ф.241-04 появилась вторая «земля» на С-6-2 ПС-35/6кВ №241, что привело к отключению МВ-6кВ ф.241-08 от действия МТЗ с успешным «АПВ»."/>
    <m/>
    <n v="0.7"/>
    <n v="0.7"/>
    <s v="ЗА"/>
    <n v="1987"/>
    <s v="РВО-6"/>
    <s v="Россия"/>
    <s v="ТО-28.02.2014          ТР-27.02.2013"/>
    <n v="1"/>
    <s v="ТО-05.2014                 ТР-02.2015"/>
    <n v="1"/>
    <m/>
    <s v="КП23"/>
    <m/>
    <m/>
    <m/>
    <m/>
    <m/>
    <m/>
  </r>
  <r>
    <x v="3"/>
    <x v="17"/>
    <s v="РН-ЭН"/>
    <x v="96"/>
    <d v="1899-12-30T10:00:00"/>
    <d v="2014-04-11T00:00:00"/>
    <d v="1899-12-30T13:57:00"/>
    <d v="1899-12-30T03:57:00"/>
    <n v="8"/>
    <s v="ТО,  _x000a_АПВН"/>
    <s v="АПВН, РПВН"/>
    <x v="1"/>
    <s v="ВЛ-6кВ Ф.12Б-23"/>
    <x v="2"/>
    <x v="2"/>
    <s v="ВЛ-6кВ Ф.12Б-23"/>
    <s v="На к.607 сбита оп.№36   автотранспортом &quot;НефтеХимСервис&quot;"/>
    <m/>
    <n v="20.100000000000001"/>
    <n v="20.100000000000001"/>
    <s v="СК"/>
    <n v="1990"/>
    <s v="МА-10-1"/>
    <s v="Россия"/>
    <s v="21.11.05-ТР     27.02.14-ТО         "/>
    <n v="0.9"/>
    <d v="2014-05-27T00:00:00"/>
    <s v="Отказ в ТР 2006г, 2007г, 2008г, 2009г, 2010г, 2011г, 2012г, ноябрь 2013"/>
    <m/>
    <s v="КП20"/>
    <m/>
    <m/>
    <m/>
    <m/>
    <s v="с"/>
    <m/>
  </r>
  <r>
    <x v="3"/>
    <x v="17"/>
    <s v="РН-ЭН"/>
    <x v="96"/>
    <d v="1899-12-30T15:40:00"/>
    <d v="2014-04-11T00:00:00"/>
    <d v="1899-12-30T18:30:00"/>
    <d v="1899-12-30T02:50:00"/>
    <n v="4"/>
    <s v="ТО,  _x000a_АПВН"/>
    <s v="АПВН, РПВН"/>
    <x v="1"/>
    <s v="ВЛ-6кВ Ф.268-08"/>
    <x v="2"/>
    <x v="2"/>
    <s v="ВЛ-6кВ Ф.268-08"/>
    <s v="ВЛ-6кВ ф.268-08 отпайка на узлы задвижек №10,11,12  трактор ООО&quot;Подряд&quot; оп.№6-8  сорвал провод ф&quot;.А&quot; с изоляторов "/>
    <m/>
    <n v="3.5"/>
    <n v="3.5"/>
    <m/>
    <n v="2007"/>
    <s v="АС-35"/>
    <s v="Россия"/>
    <s v="06.05.2013-ТР        03.02.2013-ТО"/>
    <n v="0.9"/>
    <d v="2014-05-20T00:00:00"/>
    <s v="Отказ в ТР , 2009г, 2010г, 20.05.2011г,  15.06. 2012"/>
    <m/>
    <s v="КП20"/>
    <m/>
    <m/>
    <m/>
    <m/>
    <s v="с"/>
    <m/>
  </r>
  <r>
    <x v="3"/>
    <x v="17"/>
    <s v="РН-ЭН"/>
    <x v="96"/>
    <d v="1899-12-30T17:17:00"/>
    <d v="2014-04-12T00:00:00"/>
    <d v="1899-12-30T00:47:00"/>
    <d v="1899-12-30T07:30:00"/>
    <n v="2"/>
    <s v="МТЗ"/>
    <m/>
    <x v="0"/>
    <s v="ПС-35/6 кВ №5044, ф.5044-08; К-244 КТПН №1"/>
    <x v="2"/>
    <x v="9"/>
    <s v="К-244 КТПН №1"/>
    <s v="КЗ на вводном рубильнике 0,4кВ ф.А и ф.В"/>
    <n v="13.6"/>
    <m/>
    <n v="13.6"/>
    <s v="ТЧ"/>
    <d v="2002-08-01T00:00:00"/>
    <m/>
    <s v="Самара"/>
    <d v="2013-07-31T00:00:00"/>
    <n v="1"/>
    <d v="2014-12-01T00:00:00"/>
    <n v="1"/>
    <s v="23.04.2013 (ТВК)"/>
    <s v="КП23"/>
    <m/>
    <m/>
    <m/>
    <m/>
    <m/>
    <m/>
  </r>
  <r>
    <x v="3"/>
    <x v="17"/>
    <s v="РН-ЭН"/>
    <x v="96"/>
    <d v="1899-12-30T19:05:00"/>
    <d v="2014-04-11T00:00:00"/>
    <d v="1899-12-30T19:05:00"/>
    <d v="1899-12-30T00:00:00"/>
    <n v="22"/>
    <s v="ДЗЛ"/>
    <s v="АПВУ"/>
    <x v="2"/>
    <s v="ВЛ-110Гагаринская-Приобская ГТЭС2"/>
    <x v="1"/>
    <x v="2"/>
    <s v="ВЛ-110Гагаринская-Приобская ГТЭС2"/>
    <s v="На оп.№79 птица замкнула провод ф.А на тело опоры."/>
    <m/>
    <n v="30.5"/>
    <n v="30.5"/>
    <s v="ТЧ"/>
    <s v="1998 (реконстркуция 2012)"/>
    <m/>
    <m/>
    <d v="2014-02-17T00:00:00"/>
    <n v="75"/>
    <d v="2014-07-01T00:00:00"/>
    <m/>
    <m/>
    <s v="КП19"/>
    <m/>
    <m/>
    <m/>
    <m/>
    <m/>
    <m/>
  </r>
  <r>
    <x v="3"/>
    <x v="17"/>
    <s v="Нефтьмонтаж"/>
    <x v="97"/>
    <d v="1899-12-30T22:58:00"/>
    <d v="2014-04-12T00:00:00"/>
    <d v="1899-12-30T00:36:00"/>
    <d v="1899-12-30T01:38:00"/>
    <n v="7"/>
    <s v="ТО"/>
    <s v="АПВН, РПВН"/>
    <x v="5"/>
    <s v="ПС 026, ф.026-02"/>
    <x v="2"/>
    <x v="2"/>
    <s v="ф.026-02"/>
    <s v="КЗ на ЛР-6 оп.31з находящемся в зоне обслуживания ООО НефтьМонтаж"/>
    <n v="4.7"/>
    <m/>
    <n v="4.7"/>
    <m/>
    <m/>
    <m/>
    <m/>
    <m/>
    <m/>
    <m/>
    <m/>
    <m/>
    <s v="КП18"/>
    <m/>
    <m/>
    <m/>
    <m/>
    <m/>
    <m/>
  </r>
  <r>
    <x v="3"/>
    <x v="17"/>
    <s v="РН-ЭН"/>
    <x v="98"/>
    <d v="1899-12-30T14:33:00"/>
    <d v="2014-04-14T00:00:00"/>
    <d v="1899-12-30T03:20:00"/>
    <d v="1899-12-30T12:47:00"/>
    <n v="9"/>
    <s v=" ТО "/>
    <s v="АПВУ"/>
    <x v="1"/>
    <s v="ПС 030, ф.030-02"/>
    <x v="2"/>
    <x v="2"/>
    <s v="ф.030-02"/>
    <s v="Неустановленный а/транспорт порвал провод ф.&quot;С&quot; в пролете оп.79-80  (в сторону к-201,204) к-201(2),204 включили от ф.030-18. К-201 КТПН 6/0,4 №1 замена трансформатора"/>
    <n v="43.9"/>
    <n v="13.100000000000001"/>
    <n v="57"/>
    <s v="ТЧ"/>
    <n v="1989"/>
    <m/>
    <m/>
    <s v="07-13.12.2010_x000a_(сентябрь 2011, сентябрь 2012, сентябрь 2013г отказы в проведении ППР)"/>
    <n v="100"/>
    <d v="2014-09-12T00:00:00"/>
    <m/>
    <m/>
    <s v="КП20"/>
    <m/>
    <m/>
    <m/>
    <m/>
    <s v="с"/>
    <m/>
  </r>
  <r>
    <x v="3"/>
    <x v="17"/>
    <s v="РН-ЭН"/>
    <x v="98"/>
    <d v="1899-12-30T18:36:00"/>
    <d v="2014-04-13T00:00:00"/>
    <d v="1899-12-30T19:00:00"/>
    <d v="1899-12-30T00:24:00"/>
    <n v="8"/>
    <s v="ТО "/>
    <s v="АПВН, РПВУ"/>
    <x v="0"/>
    <s v="ПС 030, ф.030-18"/>
    <x v="2"/>
    <x v="2"/>
    <s v="ф.030-18"/>
    <s v=" КЗ в трансформаторе  КТПН 6/0,4 №1 К-201 "/>
    <n v="1.2"/>
    <m/>
    <n v="1.2"/>
    <s v="Т"/>
    <n v="1989"/>
    <s v="ТМГ-10/630"/>
    <m/>
    <s v="06.09 2012   (Сентябрь 2013г отказ в проведении ППР)"/>
    <n v="100"/>
    <d v="2014-09-12T00:00:00"/>
    <m/>
    <m/>
    <s v="КП23"/>
    <m/>
    <m/>
    <m/>
    <m/>
    <m/>
    <m/>
  </r>
  <r>
    <x v="3"/>
    <x v="17"/>
    <s v="РН-ЭН"/>
    <x v="12"/>
    <d v="1899-12-30T17:16:00"/>
    <d v="2014-04-14T00:00:00"/>
    <d v="1899-12-30T19:23:00"/>
    <d v="1899-12-30T02:07:00"/>
    <n v="12"/>
    <m/>
    <m/>
    <x v="0"/>
    <s v="ПС 35/6 кВ № 082"/>
    <x v="0"/>
    <x v="0"/>
    <s v="УКРМ-6-2"/>
    <s v="Перегорание ПК-6кВ ф.С. В УКРМ-6-2 "/>
    <m/>
    <n v="38.700000000000003"/>
    <n v="38.700000000000003"/>
    <s v="КУ"/>
    <m/>
    <m/>
    <m/>
    <m/>
    <m/>
    <m/>
    <m/>
    <m/>
    <s v="КП23"/>
    <m/>
    <m/>
    <m/>
    <m/>
    <m/>
    <m/>
  </r>
  <r>
    <x v="3"/>
    <x v="17"/>
    <s v="РН-ЭН"/>
    <x v="100"/>
    <d v="1899-12-30T14:27:00"/>
    <d v="2014-03-16T00:00:00"/>
    <d v="1899-12-30T14:27:00"/>
    <d v="1899-12-30T00:00:00"/>
    <n v="11"/>
    <s v="ТО"/>
    <s v="АПВУ"/>
    <x v="1"/>
    <s v="ПС 35/6 №161,      ВЛ-6 ф.161-06"/>
    <x v="2"/>
    <x v="2"/>
    <s v="ВЛ-6 ф.161-06"/>
    <s v="в пролете опор №56 и №57 обнаружено  ф. «А» и ф. «С» следы термического воздействия при коротком замыкании в следствия кратковременного механического воздействия неустановленным транспортным средством. "/>
    <m/>
    <n v="3.8"/>
    <n v="3.8"/>
    <s v="ТЧ"/>
    <m/>
    <m/>
    <m/>
    <m/>
    <m/>
    <m/>
    <m/>
    <m/>
    <s v="КП20"/>
    <m/>
    <m/>
    <m/>
    <m/>
    <s v="с"/>
    <m/>
  </r>
  <r>
    <x v="3"/>
    <x v="17"/>
    <s v="РН-ЭН"/>
    <x v="100"/>
    <d v="1899-12-30T14:52:00"/>
    <d v="2014-03-16T00:00:00"/>
    <d v="1899-12-30T14:52:00"/>
    <d v="1899-12-30T00:00:00"/>
    <n v="64"/>
    <s v="ДЗТ"/>
    <m/>
    <x v="0"/>
    <s v="ПС 110/35/6 Евсеенковская 1Т"/>
    <x v="1"/>
    <x v="0"/>
    <s v="1Т"/>
    <s v="АВР-35 успешно. Внутреннее повреждение 1ТСН-6."/>
    <m/>
    <n v="43"/>
    <n v="43"/>
    <s v="ТСН"/>
    <m/>
    <m/>
    <m/>
    <m/>
    <m/>
    <m/>
    <m/>
    <m/>
    <s v="КП23"/>
    <m/>
    <m/>
    <m/>
    <m/>
    <m/>
    <m/>
  </r>
  <r>
    <x v="3"/>
    <x v="17"/>
    <s v="РН-ЭН"/>
    <x v="101"/>
    <d v="1899-12-30T12:45:00"/>
    <d v="2014-04-17T00:00:00"/>
    <d v="1899-12-30T16:30:00"/>
    <d v="1899-12-30T03:45:00"/>
    <n v="2"/>
    <s v="Т.О."/>
    <s v="АПВН, РПВН"/>
    <x v="1"/>
    <s v="ПС 35/6 № 002               ф.002-04"/>
    <x v="2"/>
    <x v="2"/>
    <s v="ВЛ-6 ф.002-04"/>
    <s v="Следы КЗ на проводах ф.А и С в пролете м/у оп.16-17, разрушен изолятор ф.А на оп.16. Под ВЛ-6кВ следы работы машины для измельчения древесины ООО&quot;Север-Лес&quot; (марка  а/м LAMTRAC гос.№ 2571 ТА 86). Акт СБ составлен. Предпологаемый виновник акт не подписал"/>
    <n v="4.4000000000000004"/>
    <m/>
    <n v="4.4000000000000004"/>
    <s v="И"/>
    <m/>
    <m/>
    <m/>
    <m/>
    <m/>
    <m/>
    <m/>
    <m/>
    <s v="КП20"/>
    <m/>
    <m/>
    <m/>
    <m/>
    <s v="с"/>
    <m/>
  </r>
  <r>
    <x v="3"/>
    <x v="17"/>
    <s v="РН-ЭН"/>
    <x v="101"/>
    <d v="1899-12-30T12:58:00"/>
    <d v="2014-04-17T00:00:00"/>
    <d v="1899-12-30T19:00:00"/>
    <d v="1899-12-30T06:02:00"/>
    <n v="7"/>
    <s v="ТО"/>
    <s v="АПВН, РПВН"/>
    <x v="1"/>
    <s v="ПС35/6 №252             ВЛ-6 ф.252-22"/>
    <x v="2"/>
    <x v="2"/>
    <s v="ВЛ-6 ф.252-22"/>
    <s v="В охранной зоне ф.252-22  &quot;Юганск НИПИ&quot; производили топографическую съемку, рубку дерева. Во время рубки, в результате порыва ветра произошло падение дерева на провода ВЛ-6кВ  в пролете оп.№27-28, оп.№28 сорвана вязка с изолятора, провод на траверсе. Схлест проводов ф.&quot;В,С&quot;. Устранили"/>
    <n v="7.1"/>
    <m/>
    <n v="7.1"/>
    <s v="ТЧ"/>
    <n v="1985"/>
    <s v="АС-120"/>
    <m/>
    <s v="ТР-05.04.2013                   ТО-15.01.2014"/>
    <n v="1"/>
    <s v="ТР-01.04.2015"/>
    <s v="Отказ ТР-08.04.2014"/>
    <m/>
    <s v="КП20"/>
    <m/>
    <m/>
    <m/>
    <m/>
    <s v="с"/>
    <m/>
  </r>
  <r>
    <x v="3"/>
    <x v="17"/>
    <s v="РН-ЭН"/>
    <x v="101"/>
    <d v="1899-12-30T14:29:00"/>
    <d v="2014-04-17T00:00:00"/>
    <d v="1899-12-30T16:58:00"/>
    <d v="1899-12-30T02:29:00"/>
    <n v="28"/>
    <s v="ДЭМ"/>
    <m/>
    <x v="0"/>
    <s v="ПС 35/6  №176 ВЛ-6 ф.176-15 "/>
    <x v="2"/>
    <x v="2"/>
    <s v="ВЛ-6 ф.176-15    "/>
    <s v="Остановка скважин.   На ВЛ-6 ф.176-15 наклонилась опора № 101, на опоре №100 разрушение изолятора ф.С. Устранили.  "/>
    <n v="30.3"/>
    <m/>
    <n v="30.3"/>
    <s v="И"/>
    <m/>
    <m/>
    <m/>
    <m/>
    <m/>
    <m/>
    <m/>
    <m/>
    <s v="КП23"/>
    <m/>
    <m/>
    <m/>
    <m/>
    <m/>
    <m/>
  </r>
  <r>
    <x v="3"/>
    <x v="17"/>
    <s v="РН-ЭН"/>
    <x v="101"/>
    <d v="1899-12-30T21:04:00"/>
    <d v="2014-04-17T00:00:00"/>
    <d v="1899-12-30T21:19:00"/>
    <d v="1899-12-30T00:15:00"/>
    <n v="10"/>
    <s v="ДЭМ"/>
    <m/>
    <x v="0"/>
    <s v="ПС 35/6 № 066                  ф.066-13"/>
    <x v="2"/>
    <x v="2"/>
    <s v="ВЛ-6 ф.066-13"/>
    <s v="ф.066-13 оп.4 разрушен изолятор ф.А. Отключили ф.066-13 в ремонт для замены изолятора. Нагрузка переведена на ф.066-02."/>
    <m/>
    <n v="3.8"/>
    <n v="3.8"/>
    <s v="И"/>
    <m/>
    <m/>
    <m/>
    <m/>
    <m/>
    <m/>
    <m/>
    <m/>
    <s v="КП23"/>
    <m/>
    <m/>
    <m/>
    <m/>
    <m/>
    <m/>
  </r>
  <r>
    <x v="3"/>
    <x v="17"/>
    <s v="РН-ЭН"/>
    <x v="102"/>
    <d v="1899-12-30T15:59:00"/>
    <d v="2014-04-18T00:00:00"/>
    <d v="1899-12-30T15:59:00"/>
    <d v="1899-12-30T00:00:00"/>
    <n v="31"/>
    <s v="ТО"/>
    <m/>
    <x v="0"/>
    <s v="КНС-1П, ЭД№3"/>
    <x v="2"/>
    <x v="5"/>
    <s v="В-6кВ ЭД №3 "/>
    <s v="К.З. в концевой муфте КЛ-6 электродвигателя №3 КНС-1П (ухудшение изоляционных свойств концевой муфты в связи с большим сроком эксплуатации).                                  Посадка напряжения по 2С-35 ПС 110/35/6 Петелинская."/>
    <m/>
    <n v="20.6"/>
    <n v="20.6"/>
    <s v="КМ"/>
    <n v="2000"/>
    <s v="ААБлУ (3*180) "/>
    <s v="Россия"/>
    <s v="Т.Р. 05.02.14г.              Т.О.  19.03.14г."/>
    <n v="0.6"/>
    <s v="ТР. 07.2014г.                 Т.О.  04.2014г."/>
    <s v="нет"/>
    <m/>
    <s v="КП23"/>
    <s v="ПУ5"/>
    <m/>
    <m/>
    <m/>
    <m/>
    <m/>
  </r>
  <r>
    <x v="3"/>
    <x v="17"/>
    <s v="РН-ЭН"/>
    <x v="105"/>
    <d v="1899-12-30T12:40:00"/>
    <d v="2014-04-21T00:00:00"/>
    <d v="1899-12-30T13:10:00"/>
    <d v="1899-12-30T00:30:00"/>
    <n v="10"/>
    <s v="МТЗ"/>
    <s v="АПВН, РПВУ"/>
    <x v="2"/>
    <s v="ПС 35/6кВ №061 ВЛ-6кВ ф.061-17"/>
    <x v="2"/>
    <x v="2"/>
    <s v="ВЛ-6кВ ф.061-17"/>
    <s v="Сильный порывистый ветер, для проведения осмотра требуется спец. техника, длина около 30 км "/>
    <n v="3.4"/>
    <n v="4.5"/>
    <n v="7.9"/>
    <s v="ТЧ"/>
    <n v="1997"/>
    <m/>
    <m/>
    <d v="2013-08-13T00:00:00"/>
    <m/>
    <m/>
    <m/>
    <m/>
    <s v="КП12"/>
    <m/>
    <m/>
    <m/>
    <m/>
    <m/>
    <m/>
  </r>
  <r>
    <x v="3"/>
    <x v="17"/>
    <s v="РН-ЭН"/>
    <x v="13"/>
    <d v="1899-12-30T02:05:00"/>
    <d v="2014-04-22T00:00:00"/>
    <d v="1899-12-30T02:05:00"/>
    <d v="1899-12-30T00:00:00"/>
    <n v="15"/>
    <s v="ТО"/>
    <s v="АПВУ"/>
    <x v="2"/>
    <s v="ПС 35/6кВ №073, ВЛ-6кВ ф.073-14"/>
    <x v="2"/>
    <x v="2"/>
    <s v="ВЛ-6кВ ф.073-14"/>
    <s v="Сильный порывистый ветер, падение дерева изза пределов охранной зоны в пролете опор 34-35, обрыв провода ф.А, отключили в ремонт"/>
    <m/>
    <n v="11.3"/>
    <n v="11.3"/>
    <s v="ТЧ"/>
    <m/>
    <m/>
    <m/>
    <m/>
    <m/>
    <m/>
    <m/>
    <m/>
    <s v="КП19"/>
    <m/>
    <m/>
    <m/>
    <m/>
    <m/>
    <m/>
  </r>
  <r>
    <x v="3"/>
    <x v="17"/>
    <s v="РН-ЭН"/>
    <x v="13"/>
    <d v="1899-12-30T02:37:00"/>
    <s v="22:04.14"/>
    <d v="1899-12-30T02:37:00"/>
    <d v="1899-12-30T00:00:00"/>
    <n v="7"/>
    <s v="ТО"/>
    <s v="АПВУ"/>
    <x v="2"/>
    <s v="ПС 35/6кВ № 109, ВЛ-6кВ ф.109-18"/>
    <x v="2"/>
    <x v="2"/>
    <s v="ВЛ-6кВ ф.109-18"/>
    <s v="Сильный порывистый ветер. Наклон опоры №12, провис проводов в пролете опор №12-13, схлест проводов."/>
    <m/>
    <n v="0.6"/>
    <n v="0.6"/>
    <s v="ТЧ"/>
    <n v="1981"/>
    <s v="А-95"/>
    <m/>
    <s v="ТО-21.01.14               ТР-14.01.10                   "/>
    <s v="ТО-100%                                        ТР-25%"/>
    <s v="ТО-07.2014                 ТР-01.2015            "/>
    <s v=" ТР-  18.01.11,26.01.12,11.01.13, 21.01.14, "/>
    <m/>
    <s v="КП12"/>
    <m/>
    <m/>
    <m/>
    <m/>
    <m/>
    <m/>
  </r>
  <r>
    <x v="3"/>
    <x v="17"/>
    <s v="ФСК ЕЭС"/>
    <x v="106"/>
    <d v="1899-12-30T01:19:00"/>
    <d v="2014-04-23T00:00:00"/>
    <d v="1899-12-30T01:19:00"/>
    <d v="1899-12-30T00:00:00"/>
    <n v="21"/>
    <s v="ДФЗ"/>
    <s v="АПВН, РПВН"/>
    <x v="5"/>
    <s v="ВЛ-220кВ Мегион-Сибирская-2"/>
    <x v="4"/>
    <x v="2"/>
    <s v="ВЛ-220кВ Мегион-Сибирская-2"/>
    <s v="Остановка скважин по посадке напряжения по Юганскому региону (АО ВЛ-220кВ Мегион-Сибирская-2 (МЭС ЗС))"/>
    <m/>
    <n v="28.7"/>
    <n v="53.2"/>
    <m/>
    <m/>
    <m/>
    <m/>
    <m/>
    <m/>
    <m/>
    <m/>
    <m/>
    <s v="КП18"/>
    <m/>
    <m/>
    <m/>
    <m/>
    <m/>
    <m/>
  </r>
  <r>
    <x v="3"/>
    <x v="17"/>
    <s v="РН-ЭН"/>
    <x v="107"/>
    <d v="1899-12-30T13:25:00"/>
    <d v="2014-04-24T00:00:00"/>
    <d v="1899-12-30T14:09:00"/>
    <d v="1899-12-30T00:44:00"/>
    <n v="12"/>
    <s v=" ТО"/>
    <s v="АПВН, РПВУ"/>
    <x v="1"/>
    <s v="  ВЛ-6кВ ф.374-09"/>
    <x v="2"/>
    <x v="2"/>
    <s v="ПС 35/6кВ №374 ВЛ-6кВ ф.374-09"/>
    <s v="Следы межфазного КЗ проводов фаз &quot;А&quot; и &quot;С&quot; в пролете оп.№63-64 -  касание проводов кузовом самосвала при отгрузке песка (виновник устанавливается)"/>
    <m/>
    <n v="6.5"/>
    <n v="6.5"/>
    <s v="ТЧ"/>
    <s v="Участками  1986;1991;2012;2013."/>
    <s v="Провод А-95"/>
    <s v="Россия"/>
    <s v="Т.О-28.01.14.   Т.Р-22.07.07 "/>
    <s v="Т.О-100%  Т.Р-25%"/>
    <s v="07.2014г."/>
    <s v="ТР-07.06г., 07.07г., 08.08г., 07.09г., 07.10г."/>
    <s v="-"/>
    <s v="КП20"/>
    <s v="ПУ8"/>
    <m/>
    <m/>
    <m/>
    <s v="с"/>
    <m/>
  </r>
  <r>
    <x v="3"/>
    <x v="17"/>
    <s v="РН-ЭН"/>
    <x v="109"/>
    <d v="1899-12-30T07:20:00"/>
    <d v="2014-04-26T00:00:00"/>
    <d v="1899-12-30T07:20:00"/>
    <d v="1899-12-30T00:00:00"/>
    <n v="10"/>
    <s v="ТО"/>
    <s v="РПВН (АПВ-нет)"/>
    <x v="0"/>
    <s v="ПС35/6кВ №5045 ВЛ-6кВ ф.5045-03"/>
    <x v="2"/>
    <x v="2"/>
    <s v="ВЛ-6кВ ф.5045-03"/>
    <s v=" АВР-6кВ в РУ-6кВ к.349 и РУ-6кВ к.346 успешно. Опора №25 разрушение опорного изолятора ф.С, схлест проводов ф. В,С, повреждение ЛР-6 ф.5045-03. Устранили"/>
    <m/>
    <n v="19.7"/>
    <n v="19.7"/>
    <s v="ТЧ"/>
    <d v="2012-02-25T00:00:00"/>
    <s v="ВЛ-6"/>
    <s v="Самара"/>
    <d v="2014-02-01T00:00:00"/>
    <n v="100"/>
    <d v="2014-05-01T00:00:00"/>
    <m/>
    <m/>
    <s v="КП23"/>
    <m/>
    <m/>
    <m/>
    <m/>
    <m/>
    <m/>
  </r>
  <r>
    <x v="3"/>
    <x v="17"/>
    <s v="РН-ЭН"/>
    <x v="110"/>
    <d v="1899-12-30T07:23:00"/>
    <d v="2014-04-27T00:00:00"/>
    <d v="1899-12-30T11:17:00"/>
    <d v="1899-12-30T03:54:00"/>
    <n v="0"/>
    <s v="ТО"/>
    <s v="РПВН (АПВ-нет)"/>
    <x v="1"/>
    <s v="ПС110/35/6 &quot;ПИРС&quot; ф. &quot;Меркур&quot;-1"/>
    <x v="2"/>
    <x v="2"/>
    <s v="ВВ-6"/>
    <s v="Наезд автомобилем марки «КАМАЗ» госномер 0557АВ принадлежащем ООО «Калина – Траст», на опору №60 ф. «Меркур-1» , разрушение изоляторов и повреждение провода (устранено)."/>
    <m/>
    <m/>
    <m/>
    <s v="В"/>
    <n v="2004"/>
    <s v="ВЛ-6"/>
    <s v="Самара"/>
    <d v="2014-03-01T00:00:00"/>
    <n v="100"/>
    <d v="2014-06-01T00:00:00"/>
    <m/>
    <m/>
    <s v="КП20"/>
    <m/>
    <m/>
    <m/>
    <m/>
    <s v="с"/>
    <m/>
  </r>
  <r>
    <x v="3"/>
    <x v="17"/>
    <s v="РН-ЭН"/>
    <x v="322"/>
    <d v="1899-12-30T15:50:00"/>
    <d v="2014-04-28T00:00:00"/>
    <d v="1899-12-30T16:32:00"/>
    <d v="1899-12-30T00:42:00"/>
    <n v="12"/>
    <s v="МТЗ"/>
    <s v="РПНУ (АПВ-нет)"/>
    <x v="0"/>
    <s v=" ЗРУ-6 КНС-545_x000a_Ввод-6-2"/>
    <x v="2"/>
    <x v="3"/>
    <s v="ПС 35/6кВ №211, ф.211-03, ЗРУ-6 КНС-545_x000a_Ввод-6-2"/>
    <s v="При вкатываниии тел-ки СР-6 после ППР оторвалась тяга  верхней шторки и перекрыла контакты ф.А и В , что привело к отключению_x000a_ ввода 6-2"/>
    <n v="6.4"/>
    <m/>
    <n v="6.4"/>
    <s v="ПЭ"/>
    <n v="1985"/>
    <s v="Шплинт"/>
    <s v="не определен"/>
    <s v="ТО- 14.01.2014._x000a_ТР-5.04.2012"/>
    <n v="1"/>
    <d v="2016-04-10T00:00:00"/>
    <n v="1"/>
    <m/>
    <s v="КП23"/>
    <m/>
    <m/>
    <m/>
    <m/>
    <m/>
    <m/>
  </r>
  <r>
    <x v="3"/>
    <x v="17"/>
    <s v="РН-ЭН"/>
    <x v="323"/>
    <d v="1899-12-30T09:47:00"/>
    <d v="2014-04-29T00:00:00"/>
    <d v="1899-12-30T09:47:00"/>
    <d v="1899-12-30T00:00:00"/>
    <n v="66"/>
    <s v="ТО"/>
    <s v="АПВУ"/>
    <x v="2"/>
    <s v="ПС 110/35/6кВ Надежная,  ВЛ-35кВ Тура-2"/>
    <x v="0"/>
    <x v="2"/>
    <s v="ВЛ-35кВ Тура-2"/>
    <s v="Производится осмотр ВЛ"/>
    <m/>
    <n v="100.1"/>
    <n v="100.1"/>
    <s v="ТЧ"/>
    <n v="2007"/>
    <m/>
    <m/>
    <d v="2013-07-01T00:00:00"/>
    <m/>
    <d v="2014-07-01T00:00:00"/>
    <m/>
    <m/>
    <s v="КП12"/>
    <m/>
    <m/>
    <m/>
    <m/>
    <m/>
    <m/>
  </r>
  <r>
    <x v="3"/>
    <x v="17"/>
    <s v="РН-ЭН"/>
    <x v="323"/>
    <d v="1899-12-30T09:55:00"/>
    <d v="2014-04-29T00:00:00"/>
    <d v="1899-12-30T09:55:00"/>
    <d v="1899-12-30T00:00:00"/>
    <n v="8"/>
    <s v="МТЗ"/>
    <s v="АПВН, РПВН"/>
    <x v="0"/>
    <s v="ПС 35/6кВ № 081 ВЛ-6кВ ф.081-14"/>
    <x v="2"/>
    <x v="2"/>
    <s v="ВЛ-6кВ ф.081-14"/>
    <s v="АВР-6кВ в РУ-6кВ к. 282 успешно. К.З. в результате разрушения изоляторов оп.№11а ф.В и оп.№20а ф.А. Устранили, ф.081-14 включен на Х.Х."/>
    <m/>
    <n v="22.1"/>
    <n v="22.1"/>
    <s v="ТЧ"/>
    <n v="2012"/>
    <s v="АС-95"/>
    <m/>
    <m/>
    <n v="100"/>
    <s v="06.2014 ТО        "/>
    <m/>
    <m/>
    <s v="КП23"/>
    <m/>
    <m/>
    <m/>
    <m/>
    <m/>
    <m/>
  </r>
  <r>
    <x v="3"/>
    <x v="17"/>
    <s v="РН-ЭН"/>
    <x v="324"/>
    <d v="1899-12-30T11:12:00"/>
    <d v="2014-04-30T00:00:00"/>
    <d v="1899-12-30T11:12:00"/>
    <d v="1899-12-30T00:00:00"/>
    <n v="6"/>
    <s v="ТО"/>
    <s v="АПВУ"/>
    <x v="0"/>
    <s v="ПС 35/6кВ № 083  ВЛ-6кВ ф.083-12"/>
    <x v="2"/>
    <x v="2"/>
    <s v="ВЛ-6кВ ф.083-12"/>
    <s v=" Межфазное короткое замыкание, возникшее при разрушении изолятора фазы В  на  опоре №16в. При падении провод ф.В коснулся ф.С, после чего лег на траверсу. Устранили."/>
    <m/>
    <n v="13"/>
    <n v="13"/>
    <s v="И"/>
    <n v="2013"/>
    <s v="ШС-10"/>
    <m/>
    <m/>
    <m/>
    <m/>
    <m/>
    <m/>
    <s v="КП23"/>
    <m/>
    <m/>
    <m/>
    <m/>
    <m/>
    <m/>
  </r>
  <r>
    <x v="3"/>
    <x v="17"/>
    <s v="РН-ЭН"/>
    <x v="324"/>
    <d v="1899-12-30T20:33:00"/>
    <d v="2014-04-30T00:00:00"/>
    <d v="1899-12-30T00:10:00"/>
    <d v="1899-12-30T03:37:00"/>
    <n v="7"/>
    <m/>
    <m/>
    <x v="0"/>
    <s v="ПС 35/6кВ № 227  ВЛ-6кВ ф.227-05"/>
    <x v="2"/>
    <x v="2"/>
    <s v="ВЛ-6кВ ф.227-05"/>
    <s v="Фидер не отключался. На опоре №19 (анкерная) разрушение изолятора ф.В, перегорел шлейф в месте касания штыря. Фидер выводили в ремонт для устранения."/>
    <n v="15.6"/>
    <m/>
    <n v="15.6"/>
    <s v="И"/>
    <n v="1990"/>
    <s v="ШС-10"/>
    <m/>
    <s v="ТО 15.04.2014_x000a_ТР 01.07.2013"/>
    <n v="1"/>
    <s v="ТО 15.10.2014_x000a_ТР 01.07.2014"/>
    <n v="0"/>
    <m/>
    <s v="КП23"/>
    <m/>
    <m/>
    <m/>
    <m/>
    <m/>
    <m/>
  </r>
  <r>
    <x v="4"/>
    <x v="17"/>
    <s v="РН-ЭН"/>
    <x v="15"/>
    <d v="1899-12-30T12:20:00"/>
    <d v="2014-05-02T00:00:00"/>
    <d v="1899-12-30T12:40:00"/>
    <d v="1899-12-30T00:20:00"/>
    <n v="7"/>
    <s v="МТЗ"/>
    <s v="АПВН, РПВУ"/>
    <x v="1"/>
    <s v="ВЛ-6 кВ                   ф.354-14"/>
    <x v="2"/>
    <x v="2"/>
    <s v="ПС-35/6 кВ №354 ВЛ-6 кВ ф.354-14"/>
    <s v="В пролете оп.№3-4 и оп.№3-5 отпайки на к.4  обрыв провода ф.А и  следы КЗ на проводе ф.С  в результате проезда  негабаритного автотранспорта под ВЛ-6кВ. Отключили ЛР-6 оп.№3-1 отп.на к.4, фидер ввели в работу. Восстановили провод ф.А в пролете оп.№3-4 и оп.№3-5 отпайки на к.4 и включили ЛР-6 оп.№3-1 отп.на к.4  Зап.Уг."/>
    <m/>
    <n v="4.2"/>
    <n v="4.2"/>
    <s v="ТЧ"/>
    <s v="ВЛ-6 кВ ф.354-14 -1989 г.           Отпайка на к.4 Зап.Уг- 1990г."/>
    <s v="А-95 на Ж/Б опорах"/>
    <s v="Россия"/>
    <s v="ТО 16.01.14                   КР 09.04.12"/>
    <s v="ТО-100% КР-75%"/>
    <s v="ТО май 2014г                                                                                        ТР ноябрь 2014г."/>
    <s v="отказ ТР-02.2013 г"/>
    <m/>
    <s v="КП20"/>
    <m/>
    <m/>
    <m/>
    <m/>
    <s v="с"/>
    <m/>
  </r>
  <r>
    <x v="4"/>
    <x v="17"/>
    <s v="РН-ЭН"/>
    <x v="111"/>
    <d v="1899-12-30T12:46:00"/>
    <d v="2014-05-04T00:00:00"/>
    <d v="1899-12-30T16:24:00"/>
    <d v="1899-12-30T03:38:00"/>
    <n v="4"/>
    <s v="МТЗ 1ст."/>
    <s v="АПВН, РПВН"/>
    <x v="1"/>
    <s v="ПС35/6кВ №276 ВЛ-6 ф.276-08"/>
    <x v="2"/>
    <x v="2"/>
    <s v="ВЛ-6 ф.276-08"/>
    <s v="Обрыв проводов ф.А,С в пролете опор №21-22 неустановленным автотранспортом."/>
    <m/>
    <n v="5.9"/>
    <n v="5.9"/>
    <s v="ТЧ"/>
    <n v="1987"/>
    <s v="А-95"/>
    <s v="Россия"/>
    <s v="ТО 26.03.14 _x000a_ТР 11.09.13"/>
    <n v="1"/>
    <s v="ТР 09.2014_x000a_ТО 06.2014"/>
    <m/>
    <d v="2013-10-01T00:00:00"/>
    <s v="КП20"/>
    <m/>
    <m/>
    <m/>
    <m/>
    <s v="с"/>
    <m/>
  </r>
  <r>
    <x v="4"/>
    <x v="17"/>
    <s v="РН-ЭН"/>
    <x v="111"/>
    <d v="1899-12-30T17:33:00"/>
    <d v="2014-05-04T00:00:00"/>
    <d v="1899-12-30T17:33:00"/>
    <d v="1899-12-30T00:00:00"/>
    <n v="36"/>
    <s v="МТЗ 1ст."/>
    <s v="АПВУ"/>
    <x v="2"/>
    <s v="ПС 110/35/6 Куделинская,                                 ВЛ-35 Пойма-2"/>
    <x v="0"/>
    <x v="2"/>
    <s v="ВЛ-35 Пойма-2"/>
    <s v="Гроза"/>
    <m/>
    <n v="40.4"/>
    <n v="40.4"/>
    <s v="ТЧ"/>
    <n v="2005"/>
    <s v="АС-120/19"/>
    <m/>
    <s v="ТО 04.2014г.   ТР 03.2013г."/>
    <n v="100"/>
    <s v="ТО 07.2014г.   ТР 03.2017г."/>
    <m/>
    <m/>
    <s v="КП11"/>
    <m/>
    <m/>
    <m/>
    <m/>
    <m/>
    <m/>
  </r>
  <r>
    <x v="4"/>
    <x v="17"/>
    <s v="РН-ЭН"/>
    <x v="111"/>
    <d v="1899-12-30T18:12:00"/>
    <d v="2014-05-04T00:00:00"/>
    <d v="1899-12-30T18:12:00"/>
    <d v="1899-12-30T00:00:00"/>
    <n v="66"/>
    <s v="МТЗ-1ст."/>
    <s v="АПВУ"/>
    <x v="2"/>
    <s v="ВЛ-35 кВ Летняя-1, 2ц"/>
    <x v="0"/>
    <x v="2"/>
    <s v="ПС-220/110/35 Средний Балык ВЛ-35 кВ Летняя-1,2ц."/>
    <s v="гроза"/>
    <m/>
    <n v="34.1"/>
    <n v="34.1"/>
    <s v="ТЧ"/>
    <n v="1984"/>
    <s v="АС-120/19"/>
    <s v="Россия"/>
    <s v="9/13.02.2012г."/>
    <m/>
    <s v="май. 2016г."/>
    <m/>
    <s v="05.05.13."/>
    <s v="КП11"/>
    <m/>
    <m/>
    <m/>
    <m/>
    <m/>
    <m/>
  </r>
  <r>
    <x v="4"/>
    <x v="17"/>
    <s v="РН-ЭН"/>
    <x v="111"/>
    <d v="1899-12-30T18:19:00"/>
    <d v="2014-05-04T00:00:00"/>
    <d v="1899-12-30T18:19:00"/>
    <d v="1899-12-30T00:00:00"/>
    <n v="120"/>
    <s v="МТЗ-1ст."/>
    <s v="АПВУ"/>
    <x v="2"/>
    <s v="ВЛ-35 кВ Майская-1, 2ц"/>
    <x v="0"/>
    <x v="2"/>
    <s v="ПС-110/35/6 Иглинская ВЛ-35 кА Майская-1,2ц"/>
    <s v="гроза"/>
    <m/>
    <n v="113.6"/>
    <n v="113.6"/>
    <s v="ТЧ"/>
    <n v="1987"/>
    <s v="АС-120/19"/>
    <s v="Россия"/>
    <s v="3/8.08.2011г."/>
    <m/>
    <s v="сентябрь. 2015г."/>
    <m/>
    <s v="05.05.13."/>
    <s v="КП11"/>
    <m/>
    <m/>
    <m/>
    <m/>
    <m/>
    <m/>
  </r>
  <r>
    <x v="4"/>
    <x v="17"/>
    <s v="РН-ЭН"/>
    <x v="111"/>
    <d v="1899-12-30T18:47:00"/>
    <d v="2014-05-04T00:00:00"/>
    <d v="1899-12-30T18:48:00"/>
    <d v="1899-12-30T00:01:00"/>
    <n v="196"/>
    <s v="ТО"/>
    <s v="АПВУ"/>
    <x v="2"/>
    <s v="ПС110/35/6кВ Очимкинская ВЛ-35кВ Пламя -1,2ц."/>
    <x v="0"/>
    <x v="2"/>
    <s v="ПС110/35/6кВ Очимкинская ВЛ-35кВ Пламя -1,2ц."/>
    <s v="Гроза.  ВЛ-35кВ Пламя -2ц. Опора №1 отгорел шлейф ф&quot;В&quot;. Линию вывели в ремонт с ограничением. Устранили 05.05.14 в 11:40."/>
    <m/>
    <n v="722.8"/>
    <n v="722.8"/>
    <s v="ТЧ"/>
    <n v="1992"/>
    <s v="А-120"/>
    <s v="Россия"/>
    <s v="ТО 18.04.14 _x000a_ТР 22.06.12"/>
    <n v="100"/>
    <s v="ТР 06.2016_x000a_ТО 05.2014"/>
    <m/>
    <m/>
    <s v="КП11"/>
    <m/>
    <m/>
    <m/>
    <m/>
    <m/>
    <m/>
  </r>
  <r>
    <x v="4"/>
    <x v="17"/>
    <s v="РН-ЭН"/>
    <x v="111"/>
    <d v="1899-12-30T18:58:00"/>
    <d v="2014-05-04T00:00:00"/>
    <d v="1899-12-30T18:59:00"/>
    <d v="1899-12-30T00:01:00"/>
    <n v="49"/>
    <s v="ТО"/>
    <s v="АПВУ"/>
    <x v="2"/>
    <s v="ПС110/35/6кВ Очимкинская ВЛ-35кВ Паклиновская-2ц."/>
    <x v="0"/>
    <x v="2"/>
    <s v="ПС110/35/6кВ Очимкинская ВЛ-35кВ Паклиновская-2ц."/>
    <s v="Гроза"/>
    <m/>
    <n v="34.1"/>
    <n v="34.1"/>
    <s v="ТЧ"/>
    <n v="1983"/>
    <s v="А-120"/>
    <s v="Россия"/>
    <s v="ТО 13.03.14 _x000a_ТР 29.06.12"/>
    <n v="100"/>
    <s v="ТР 05.2016_x000a_ТО 08.2014"/>
    <m/>
    <m/>
    <s v="КП11"/>
    <m/>
    <m/>
    <m/>
    <m/>
    <m/>
    <m/>
  </r>
  <r>
    <x v="4"/>
    <x v="17"/>
    <s v="РН-ЭН"/>
    <x v="111"/>
    <d v="1899-12-30T22:52:00"/>
    <d v="2014-05-04T00:00:00"/>
    <d v="1899-12-30T22:52:00"/>
    <d v="1899-12-30T00:00:00"/>
    <n v="6"/>
    <s v="ТО"/>
    <s v="АПВУ"/>
    <x v="2"/>
    <s v="ПС 35/6кВ №061 ф.061-17"/>
    <x v="2"/>
    <x v="2"/>
    <s v="ф.061-17"/>
    <s v="Сильный порывистый ветер(производится осмотр ВЛ-6)"/>
    <m/>
    <n v="3.8"/>
    <n v="3.8"/>
    <s v="ТЧ"/>
    <n v="1988"/>
    <m/>
    <m/>
    <s v="06.03.14(Т.О.)"/>
    <n v="100"/>
    <m/>
    <m/>
    <m/>
    <s v="КП11"/>
    <m/>
    <m/>
    <m/>
    <m/>
    <m/>
    <m/>
  </r>
  <r>
    <x v="4"/>
    <x v="17"/>
    <s v="РН-ЭН"/>
    <x v="111"/>
    <d v="1899-12-30T21:07:00"/>
    <d v="2014-05-04T00:00:00"/>
    <d v="1899-12-30T21:07:00"/>
    <d v="1899-12-30T00:00:00"/>
    <n v="11"/>
    <s v="ТО"/>
    <s v="АПВУ"/>
    <x v="2"/>
    <s v="ф.602-03"/>
    <x v="2"/>
    <x v="2"/>
    <s v="РУ-6 кВ ПС-110/35/6 кВ Солнечная ф.602-03"/>
    <s v="Гроза"/>
    <m/>
    <n v="5.6"/>
    <n v="5.6"/>
    <s v="ТЧ"/>
    <n v="2006"/>
    <s v="АС-95"/>
    <s v="Россия"/>
    <s v="ТО-12.04.14г._x000a_ТР-01.10.12г."/>
    <n v="100"/>
    <s v="ТО-12.07.14г._x000a_ТР-01.10.15г."/>
    <n v="2"/>
    <m/>
    <s v="КП11"/>
    <m/>
    <m/>
    <m/>
    <m/>
    <m/>
    <m/>
  </r>
  <r>
    <x v="4"/>
    <x v="17"/>
    <s v="РН-ЭН"/>
    <x v="111"/>
    <d v="1899-12-30T22:44:00"/>
    <d v="2014-05-04T00:00:00"/>
    <d v="1899-12-30T22:44:00"/>
    <d v="1899-12-30T00:00:00"/>
    <n v="25"/>
    <s v="ТО"/>
    <s v="АПВУ"/>
    <x v="2"/>
    <s v=" ВЛ-35 Уран-1"/>
    <x v="0"/>
    <x v="2"/>
    <s v="ПС 110/35/6 Гранит, ВЛ-35 Уран-1"/>
    <s v="Гроза"/>
    <m/>
    <n v="44.1"/>
    <n v="44.1"/>
    <s v="ТЧ"/>
    <m/>
    <m/>
    <m/>
    <m/>
    <m/>
    <m/>
    <m/>
    <m/>
    <s v="КП11"/>
    <m/>
    <m/>
    <m/>
    <m/>
    <m/>
    <m/>
  </r>
  <r>
    <x v="4"/>
    <x v="17"/>
    <s v="РН-ЭН"/>
    <x v="111"/>
    <d v="1899-12-30T18:43:00"/>
    <d v="2014-05-04T00:00:00"/>
    <d v="1899-12-30T18:43:00"/>
    <d v="1899-12-30T00:00:00"/>
    <n v="7"/>
    <s v="ТО"/>
    <s v="АПВУ"/>
    <x v="1"/>
    <s v="ф.173-18"/>
    <x v="2"/>
    <x v="2"/>
    <s v="ПС 173, ф.173-18"/>
    <s v="Проезд  неизвестной техники с завышенным габаритом под ВЛ-6кВ "/>
    <m/>
    <n v="1.3"/>
    <n v="1.3"/>
    <s v="ТЧ"/>
    <n v="1985"/>
    <s v="А-95"/>
    <m/>
    <s v="ТО - 2014;_x000a_ТР - 23.03.2004"/>
    <m/>
    <s v="ТО - 2014;_x000a_ТР - 2014"/>
    <n v="16"/>
    <m/>
    <s v="КП20"/>
    <m/>
    <m/>
    <m/>
    <m/>
    <s v="с"/>
    <m/>
  </r>
  <r>
    <x v="4"/>
    <x v="17"/>
    <s v="РН-ЭН"/>
    <x v="111"/>
    <d v="1899-12-30T19:07:00"/>
    <d v="2014-05-04T00:00:00"/>
    <d v="1899-12-30T19:07:00"/>
    <d v="1899-12-30T00:00:00"/>
    <n v="6"/>
    <s v="ТО"/>
    <s v="АПВУ"/>
    <x v="2"/>
    <s v="ф.189-15"/>
    <x v="2"/>
    <x v="2"/>
    <s v="ПС 189, ф.189-15"/>
    <s v="Гроза"/>
    <m/>
    <n v="7.9"/>
    <n v="7.9"/>
    <s v="ТЧ"/>
    <n v="2013"/>
    <s v="АС-120"/>
    <s v="Россия"/>
    <s v="ТО - 27.02.2014; _x000a_ТР-введен в работу в ноябре 2013г"/>
    <n v="0"/>
    <s v="ТО - май 2014_x000a_ТР - февраль 2015"/>
    <n v="1"/>
    <m/>
    <s v="КП11"/>
    <m/>
    <m/>
    <m/>
    <m/>
    <m/>
    <m/>
  </r>
  <r>
    <x v="4"/>
    <x v="17"/>
    <s v="РН-ЭН"/>
    <x v="112"/>
    <d v="1899-12-30T03:54:00"/>
    <d v="2014-05-05T00:00:00"/>
    <d v="1899-12-30T12:22:00"/>
    <d v="1899-12-30T08:28:00"/>
    <n v="13"/>
    <s v="МТЗ"/>
    <s v="АПВН, РПВН"/>
    <x v="2"/>
    <s v="ПС 35/6кВ №062 ф.062-17"/>
    <x v="2"/>
    <x v="2"/>
    <s v="ф.062-17"/>
    <s v=" _x000a_Повреждение проходного изолятора фазы &quot;В&quot; КТПН 6/0,4кВ №1 и опорного изолятора фазы &quot;С&quot; КТПН 6/0,4кВ №2 . Изоляторы заменены, оборудование введено в работу.         _x000a_"/>
    <n v="35.9"/>
    <m/>
    <n v="35.9"/>
    <s v="И"/>
    <n v="1992"/>
    <s v="ИП-10 , ИОР-10/400"/>
    <s v="Россия"/>
    <s v="25.10.2013-ТР        13.02.2014-ТО"/>
    <n v="1"/>
    <m/>
    <m/>
    <m/>
    <s v="КП23"/>
    <m/>
    <m/>
    <m/>
    <m/>
    <m/>
    <m/>
  </r>
  <r>
    <x v="4"/>
    <x v="17"/>
    <s v="РН-ЭН"/>
    <x v="112"/>
    <d v="1899-12-30T07:07:00"/>
    <d v="2014-05-05T00:00:00"/>
    <d v="1899-12-30T08:46:00"/>
    <d v="1899-12-30T01:39:00"/>
    <n v="5"/>
    <s v=" ДЭМ ОВБ"/>
    <m/>
    <x v="2"/>
    <s v="ПС 35/6кВ №173 ф.173-16"/>
    <x v="2"/>
    <x v="2"/>
    <s v=" ф.173-16"/>
    <s v="Отключали ЛР-6 на к.54, для устранения замыкания на &quot;землю&quot; - замены разрушенного изолятора ф.В на приемном портале КТПН 6/0,4кВ №1 к.54, после грозы"/>
    <n v="4.0999999999999996"/>
    <m/>
    <n v="4.0999999999999996"/>
    <s v="И"/>
    <n v="1986"/>
    <s v="ШС-10"/>
    <m/>
    <s v="ТО - 17.04.2014;_x000a_ТР - 27.03.2007"/>
    <m/>
    <s v="ТО - июль 2014г;_x000a_ТР - ноябрь 2014г"/>
    <n v="11"/>
    <m/>
    <s v="КП11"/>
    <m/>
    <m/>
    <m/>
    <m/>
    <m/>
    <m/>
  </r>
  <r>
    <x v="4"/>
    <x v="17"/>
    <s v="РН-ЭН"/>
    <x v="112"/>
    <d v="1899-12-30T16:00:00"/>
    <d v="2014-05-05T00:00:00"/>
    <d v="1899-12-30T18:00:00"/>
    <d v="1899-12-30T02:00:00"/>
    <n v="12"/>
    <s v=" ДЭМ ОВБ"/>
    <m/>
    <x v="2"/>
    <s v="ПС 35/6кВ №173 ф.173-16"/>
    <x v="2"/>
    <x v="2"/>
    <s v="ф.173-16"/>
    <s v="Отключали в ремонт для устранения замыкания на &quot;землю&quot; - замены разрушенного изолятора ф.В на оп.№20, после грозы"/>
    <n v="11.2"/>
    <m/>
    <n v="11.2"/>
    <s v="И"/>
    <n v="1986"/>
    <s v="ШС-10"/>
    <m/>
    <s v="ТО - 17.04.2014;_x000a_ТР - 27.03.2007"/>
    <m/>
    <s v="ТО - июль 2014г;_x000a_ТР - ноябрь 2014г"/>
    <n v="11"/>
    <m/>
    <s v="КП11"/>
    <m/>
    <m/>
    <m/>
    <m/>
    <m/>
    <m/>
  </r>
  <r>
    <x v="4"/>
    <x v="17"/>
    <s v="РН-ЭН"/>
    <x v="112"/>
    <d v="1899-12-30T16:10:00"/>
    <d v="2014-05-06T00:00:00"/>
    <d v="1899-12-30T05:05:00"/>
    <d v="1899-12-30T12:55:00"/>
    <n v="9"/>
    <s v="МТЗ"/>
    <s v="АПВН, РПВН"/>
    <x v="2"/>
    <s v="ПС 35/6кВ №248 ф.248-16"/>
    <x v="2"/>
    <x v="2"/>
    <s v="ф.248-16"/>
    <s v="Из-за  подвижки грунта и сильного  порывистого ветра произошло  разрушения с последующем падением   опоры №18,  что привело к разрушению и падению соседних опор №17,19. Включили в 5:05 6.05.14 по временной схеме."/>
    <n v="60.2"/>
    <m/>
    <n v="60.2"/>
    <s v="СК"/>
    <n v="1986"/>
    <s v="А-120"/>
    <m/>
    <s v="Т.Р   27.09.14                  Т.О  06.12.13."/>
    <n v="100"/>
    <s v="Т.Р   .09.14                  Т.О  03.14.    "/>
    <m/>
    <m/>
    <s v="КП17"/>
    <m/>
    <m/>
    <m/>
    <m/>
    <m/>
    <m/>
  </r>
  <r>
    <x v="4"/>
    <x v="17"/>
    <s v="РН-ЭН"/>
    <x v="112"/>
    <d v="1899-12-30T20:58:00"/>
    <d v="2014-05-05T00:00:00"/>
    <d v="1899-12-30T21:59:00"/>
    <d v="1899-12-30T01:01:00"/>
    <n v="7"/>
    <s v="  ДЭМ ОВБ"/>
    <m/>
    <x v="2"/>
    <s v="ПС 35/6кВ № 105 ф.105-13"/>
    <x v="2"/>
    <x v="2"/>
    <s v="ф.105-13"/>
    <s v="Отключали в ремонт для устранения замыкания на &quot;землю&quot; - замены разрушенного изолятора ф.С на оп.№72, после грозы"/>
    <n v="3.8"/>
    <m/>
    <n v="3.8"/>
    <s v="И"/>
    <n v="1978"/>
    <s v="ШФ-35"/>
    <s v="Россия"/>
    <s v="ТО - 12.02.2014;_x000a_ТР  - 12.08.2010"/>
    <s v="ТО-100% КР-50%"/>
    <s v="ТО - май 2014г;_x000a_ТР - август 2014г."/>
    <n v="3"/>
    <m/>
    <s v="КП11"/>
    <m/>
    <m/>
    <m/>
    <m/>
    <m/>
    <m/>
  </r>
  <r>
    <x v="4"/>
    <x v="17"/>
    <s v="РН-ЭН"/>
    <x v="113"/>
    <d v="1899-12-30T11:35:00"/>
    <d v="2014-05-06T00:00:00"/>
    <d v="1899-12-30T19:07:00"/>
    <d v="1899-12-30T07:32:00"/>
    <n v="3"/>
    <s v="ПК-6"/>
    <m/>
    <x v="0"/>
    <s v="ПС 35/6кВ №233 ф233-10, к.57а КТПН-6/0,4кВ 630кВА №3"/>
    <x v="2"/>
    <x v="6"/>
    <s v="КТПН-6/0,4кВ 630кВА"/>
    <s v="Внутреннее повреждение трансформатора, скважины включили от соседних КТПН 6/0.4кВ"/>
    <m/>
    <n v="11.2"/>
    <n v="11.2"/>
    <s v="Т"/>
    <n v="1972"/>
    <m/>
    <s v="ГДР"/>
    <s v="ТР 2004г"/>
    <n v="100"/>
    <m/>
    <n v="10"/>
    <d v="2013-09-01T00:00:00"/>
    <s v="КП23"/>
    <m/>
    <m/>
    <m/>
    <m/>
    <m/>
    <m/>
  </r>
  <r>
    <x v="4"/>
    <x v="17"/>
    <s v="РН-ЭН"/>
    <x v="113"/>
    <d v="1899-12-30T13:09:00"/>
    <d v="2014-05-06T00:00:00"/>
    <d v="1899-12-30T13:09:00"/>
    <d v="1899-12-30T00:00:00"/>
    <n v="6"/>
    <s v="МТЗ"/>
    <s v="АПВУ"/>
    <x v="1"/>
    <s v="ПС-35/6кВ №247 ф.247-05"/>
    <x v="2"/>
    <x v="2"/>
    <s v="ф.247-05"/>
    <s v="В пролете оп.96-97 на проводах ф.А,В,С следы КЗ в результате порезда неустановленного негабаритного автотранспорта."/>
    <m/>
    <n v="1.5"/>
    <n v="1.5"/>
    <s v="ТЧ"/>
    <n v="1979"/>
    <s v="А-95"/>
    <m/>
    <s v="ТР 02.07.13"/>
    <n v="100"/>
    <m/>
    <m/>
    <m/>
    <s v="КП20"/>
    <m/>
    <m/>
    <m/>
    <m/>
    <s v="с"/>
    <m/>
  </r>
  <r>
    <x v="4"/>
    <x v="17"/>
    <s v="РН-ЭН"/>
    <x v="113"/>
    <d v="1899-12-30T15:19:00"/>
    <d v="2014-05-06T00:00:00"/>
    <d v="1899-12-30T17:03:00"/>
    <d v="1899-12-30T01:44:00"/>
    <n v="6"/>
    <s v="ТО"/>
    <s v="РПНУ (АПВ-нет)"/>
    <x v="2"/>
    <s v="ПС 110/35/6 Малобалыкская ЗРУ-6 кВ КНС-1 МБ ф.135"/>
    <x v="2"/>
    <x v="2"/>
    <s v="ф.135"/>
    <s v="АПВ выведено (потребитель жилой городок ЦДНГ)  Обрыв провода ф&quot;В&quot; вместе с изолятором на оп.№5 и схлест проводов ф. &quot;В&quot;,&quot;С&quot; , посадка U по 1С ЗРУ-6 кВ КНС-1 МБ. Устранили."/>
    <m/>
    <n v="8.1999999999999993"/>
    <n v="8.1999999999999993"/>
    <s v="ТЧ"/>
    <d v="1986-03-15T00:00:00"/>
    <s v="Изолятор ШС-10,провод А-95."/>
    <s v="СССР"/>
    <s v="Т.О- 22.12.13                  Т.Р-22.06.13."/>
    <n v="50"/>
    <d v="2014-06-01T00:00:00"/>
    <m/>
    <m/>
    <s v="КП12"/>
    <m/>
    <m/>
    <m/>
    <m/>
    <m/>
    <m/>
  </r>
  <r>
    <x v="4"/>
    <x v="17"/>
    <s v="РН-ЭН"/>
    <x v="113"/>
    <d v="1899-12-30T15:16:00"/>
    <d v="2014-05-06T00:00:00"/>
    <d v="1899-12-30T15:16:00"/>
    <d v="1899-12-30T00:00:00"/>
    <n v="10"/>
    <s v="ТО"/>
    <s v="РПНУ (АПВ-нет)"/>
    <x v="5"/>
    <s v="ПС-35/6 кВ №372 ф.372-21,   РУ - 6 кВ к.621                       ф.621-05"/>
    <x v="2"/>
    <x v="2"/>
    <s v="ф.621-05"/>
    <s v="АПВ выведено (потребитель буровая установка) Посадка U по  1C РУ -6 кВ,  вследствии КЗ в ЯКНО б/у Башнефть-Бурение."/>
    <m/>
    <n v="4.5"/>
    <n v="4.5"/>
    <s v="ТЧ"/>
    <d v="2009-08-04T00:00:00"/>
    <m/>
    <s v="Россия"/>
    <s v="Т.О- 21.01.14                  Т.Р-20.04.14."/>
    <n v="30"/>
    <d v="2015-04-20T00:00:00"/>
    <m/>
    <m/>
    <s v="КП18"/>
    <m/>
    <m/>
    <m/>
    <m/>
    <m/>
    <m/>
  </r>
  <r>
    <x v="4"/>
    <x v="17"/>
    <s v="РН-ЭН"/>
    <x v="113"/>
    <d v="1899-12-30T17:33:00"/>
    <d v="2014-05-06T00:00:00"/>
    <d v="1899-12-30T18:07:00"/>
    <d v="1899-12-30T00:34:00"/>
    <n v="6"/>
    <s v="ТО"/>
    <s v="АПВН, РПВУ"/>
    <x v="0"/>
    <s v="ПС-35/6кВ №211 ф.211-08"/>
    <x v="2"/>
    <x v="2"/>
    <s v="ф.211-08"/>
    <s v="Уменьшение допустимых расстояний между проводами фаз «А» и «С» вследствие наклона опоры №16, что при ветровой нагрузке привело к их касанию и возникновению КЗ.Наклон опоры №16 в линию вызван выдавливанием свайного основания, вследствие воздействия сил морозного пучения грунта."/>
    <m/>
    <n v="5.8"/>
    <n v="5.8"/>
    <s v="СК"/>
    <n v="1988"/>
    <s v="А-95"/>
    <s v="Россия"/>
    <s v="Т.Р   28.11.04                 Т.О  14.02.14"/>
    <n v="100"/>
    <s v="  Т.Р 11.14                   Т.О  05.14"/>
    <n v="9"/>
    <m/>
    <s v="КП17"/>
    <m/>
    <m/>
    <m/>
    <m/>
    <m/>
    <m/>
  </r>
  <r>
    <x v="4"/>
    <x v="17"/>
    <s v="РН-ЭН"/>
    <x v="114"/>
    <d v="1899-12-30T07:46:00"/>
    <d v="2014-05-07T00:00:00"/>
    <d v="1899-12-30T09:40:00"/>
    <d v="1899-12-30T01:54:00"/>
    <n v="32"/>
    <s v="АЧР-1"/>
    <m/>
    <x v="0"/>
    <s v="ПС 35/6кВ №203 ф.203-05,07,10,13,18,19,21,22"/>
    <x v="0"/>
    <x v="0"/>
    <s v=" ф.203-05,07,10,13,18,19,21,22"/>
    <s v="Выход из строя ТН-6-2, плата РЧ-1, работа АЧР"/>
    <n v="29"/>
    <m/>
    <n v="29"/>
    <s v="ИЭ"/>
    <n v="1978"/>
    <s v="НТМИ-6-66"/>
    <s v="Россия"/>
    <s v="Т.Р   25.01.12                 Т.О  20.01.14"/>
    <n v="100"/>
    <s v="Т.Р   07.14                   Т.О  10.14"/>
    <m/>
    <m/>
    <s v="КП23"/>
    <m/>
    <m/>
    <m/>
    <m/>
    <m/>
    <m/>
  </r>
  <r>
    <x v="4"/>
    <x v="17"/>
    <s v="РН-ЭН"/>
    <x v="114"/>
    <d v="1899-12-30T10:33:00"/>
    <d v="2014-05-07T00:00:00"/>
    <d v="1899-12-30T12:10:00"/>
    <d v="1899-12-30T01:37:00"/>
    <n v="10"/>
    <s v="МТЗ"/>
    <m/>
    <x v="2"/>
    <s v="ПС 35/6 №127 вв-6№2"/>
    <x v="0"/>
    <x v="0"/>
    <s v="ВЛ-6 ф.127-16"/>
    <s v="При сильном ветре разрушение изоляторов на ф.12716, ф.12714. Межфазное кз на секции шин."/>
    <n v="3.7"/>
    <m/>
    <n v="3.7"/>
    <s v="ТЧ"/>
    <n v="1985"/>
    <s v="А-95"/>
    <s v="СССР"/>
    <s v="ТО-20.03.2014                    ТР-24.12.2013"/>
    <m/>
    <s v="ТО-06.2014                    ТР-12.2014"/>
    <n v="0"/>
    <m/>
    <s v="КП12"/>
    <m/>
    <m/>
    <m/>
    <m/>
    <m/>
    <m/>
  </r>
  <r>
    <x v="4"/>
    <x v="17"/>
    <s v="Тюменьэнерго"/>
    <x v="114"/>
    <d v="1899-12-30T15:39:00"/>
    <d v="2014-05-07T00:00:00"/>
    <d v="1899-12-30T15:56:00"/>
    <d v="1899-12-30T00:17:00"/>
    <n v="127"/>
    <s v="ЗЗ 2ст"/>
    <s v="АПВН, РПВУ"/>
    <x v="5"/>
    <s v="ВЛ-110 ПП Восточный-Восточно-Сургутская"/>
    <x v="1"/>
    <x v="2"/>
    <s v="ВЛ-110"/>
    <s v="Оп.143 в результате ветровой нагрузки произошел пробой воздушного промежутка между проводом ф. «А» и телом опоры."/>
    <m/>
    <n v="100.2"/>
    <n v="100.2"/>
    <s v="ТЧ"/>
    <m/>
    <m/>
    <m/>
    <m/>
    <m/>
    <m/>
    <m/>
    <m/>
    <s v="КП18"/>
    <m/>
    <m/>
    <m/>
    <m/>
    <m/>
    <m/>
  </r>
  <r>
    <x v="4"/>
    <x v="17"/>
    <s v="РН-ЭН"/>
    <x v="114"/>
    <d v="1899-12-30T18:13:00"/>
    <d v="2014-05-07T00:00:00"/>
    <d v="1899-12-30T20:31:00"/>
    <d v="1899-12-30T02:18:00"/>
    <n v="11"/>
    <s v="ТО"/>
    <s v="АПВН, РПВУ"/>
    <x v="2"/>
    <s v="ПС-110/35/6 Очимкинская ЗРУ-6кВ-7р ф.7р-28"/>
    <x v="2"/>
    <x v="2"/>
    <s v="ф.7р-28"/>
    <s v="В результате ветровой нагрузки произошло касание между проводом ф. «А» и проводом ф. «С» в пролете опор №43-44, в результате наклона опоры №43"/>
    <n v="16.2"/>
    <m/>
    <n v="16.2"/>
    <s v="ТЧ"/>
    <n v="1982"/>
    <s v="А-95"/>
    <s v="Россия"/>
    <s v="Т.Р   27.09.07                 Т.О  27.03.14"/>
    <n v="100"/>
    <s v="Т.Р   09.14                   Т.О  06.14"/>
    <n v="5"/>
    <m/>
    <s v="КП12"/>
    <m/>
    <m/>
    <m/>
    <m/>
    <m/>
    <m/>
  </r>
  <r>
    <x v="4"/>
    <x v="17"/>
    <s v="РН-ЭН"/>
    <x v="115"/>
    <d v="1899-12-30T14:39:00"/>
    <d v="2014-05-08T00:00:00"/>
    <d v="1899-12-30T14:39:00"/>
    <d v="1899-12-30T00:00:00"/>
    <n v="5"/>
    <m/>
    <m/>
    <x v="2"/>
    <s v="ПС 35/6кВ №351"/>
    <x v="0"/>
    <x v="0"/>
    <s v="2С-6 кВ"/>
    <s v="Гроза, порывы ветра до 23 м/с (согласно сводке погоды)"/>
    <m/>
    <n v="0.8"/>
    <n v="0.8"/>
    <s v="ПЭ"/>
    <m/>
    <m/>
    <m/>
    <m/>
    <m/>
    <m/>
    <m/>
    <m/>
    <s v="КП11"/>
    <m/>
    <m/>
    <m/>
    <m/>
    <m/>
    <m/>
  </r>
  <r>
    <x v="4"/>
    <x v="17"/>
    <s v="РН-ЭН"/>
    <x v="115"/>
    <d v="1899-12-30T01:50:00"/>
    <d v="2014-05-08T00:00:00"/>
    <d v="1899-12-30T01:50:00"/>
    <d v="1899-12-30T00:00:00"/>
    <n v="8"/>
    <s v="ТО"/>
    <s v="АПВН"/>
    <x v="2"/>
    <s v="ПС-35/6кВ №203 ф.203-10"/>
    <x v="2"/>
    <x v="2"/>
    <s v="ф.203-10"/>
    <s v="Оп. 60 ж/б сломана у основания сваи, лежит на земле, по посадке напр. по 2С-6 ПС 203 остановилось 8скв."/>
    <n v="1.8"/>
    <m/>
    <n v="1.8"/>
    <s v="СК"/>
    <n v="1985"/>
    <s v="А-95"/>
    <s v="Россия"/>
    <s v="Т.Р   16.08.13                Т.О  03.03.14"/>
    <n v="100"/>
    <s v="Т.Р   08.14                   Т.О  05.14"/>
    <m/>
    <m/>
    <s v="КП12"/>
    <m/>
    <m/>
    <m/>
    <m/>
    <m/>
    <m/>
  </r>
  <r>
    <x v="4"/>
    <x v="17"/>
    <s v="РН-ЭН"/>
    <x v="115"/>
    <d v="1899-12-30T02:14:00"/>
    <d v="2014-05-08T00:00:00"/>
    <d v="1899-12-30T04:10:00"/>
    <d v="1899-12-30T01:56:00"/>
    <n v="3"/>
    <s v="МТЗ"/>
    <s v="АПВН, РПВН"/>
    <x v="2"/>
    <s v="ПС 35/6кВ №011 ф.011-18"/>
    <x v="2"/>
    <x v="2"/>
    <s v="Ф.011-18"/>
    <s v="Произведен осмотр ВЛ(кроме отпайки на к-80 -болотистая местность), КТП. Видимых повреждений не обнаружено. Отключен ЛР-6 оп.8б -отпайка на к-80(нет рабочих скв)Ф.011-18 включен в работу. После осмотра ВЛ-6кВ  обнаружили, что на оп.100 ф.А, оп.101 ф.В, оп.106 ф.В разрушены изоляторы. Заменили."/>
    <n v="2.5"/>
    <m/>
    <n v="2.5"/>
    <s v="И"/>
    <n v="1984"/>
    <s v="ШС-10"/>
    <s v="Россия"/>
    <s v="11.03.11  ТР    04.12,04.13,04.14 отказ"/>
    <n v="100"/>
    <d v="2015-04-01T00:00:00"/>
    <n v="3"/>
    <d v="2014-04-01T00:00:00"/>
    <s v="КП23"/>
    <m/>
    <m/>
    <m/>
    <m/>
    <m/>
    <m/>
  </r>
  <r>
    <x v="4"/>
    <x v="17"/>
    <s v="РН-ЭН"/>
    <x v="115"/>
    <d v="1899-12-30T15:52:00"/>
    <d v="2014-05-08T00:00:00"/>
    <d v="1899-12-30T15:52:00"/>
    <d v="1899-12-30T00:00:00"/>
    <n v="8"/>
    <s v="МТЗ"/>
    <s v="АПВУ"/>
    <x v="2"/>
    <s v="ПС-35/6кВ №230 ф.230-13"/>
    <x v="2"/>
    <x v="2"/>
    <s v="ф.230-13"/>
    <s v="Сильный ветер-17-23м/с"/>
    <m/>
    <n v="0.4"/>
    <n v="0.4"/>
    <s v="ТЧ"/>
    <n v="1985"/>
    <s v="А-95"/>
    <s v="Россия"/>
    <s v="21.01.2008г-ТР 21.01.2014г-ТО"/>
    <n v="100"/>
    <s v="январь 2015г"/>
    <n v="6"/>
    <m/>
    <s v="КП12"/>
    <m/>
    <m/>
    <m/>
    <m/>
    <m/>
    <m/>
  </r>
  <r>
    <x v="4"/>
    <x v="17"/>
    <s v="РН-ЭН"/>
    <x v="115"/>
    <d v="1899-12-30T16:01:00"/>
    <d v="2014-05-08T00:00:00"/>
    <d v="1899-12-30T18:06:00"/>
    <d v="1899-12-30T02:05:00"/>
    <n v="8"/>
    <s v="ТО"/>
    <s v="АПВН, РПВУ"/>
    <x v="2"/>
    <s v="ПС-35/6кВ №242 ф.К2Е-15"/>
    <x v="2"/>
    <x v="2"/>
    <s v="ф.К2Е-15"/>
    <s v="Сильный ветер-17-23м/с"/>
    <n v="8.8000000000000007"/>
    <m/>
    <n v="8.8000000000000007"/>
    <s v="ТЧ"/>
    <n v="1983"/>
    <s v="ВЛ"/>
    <m/>
    <s v="ТР-30.01.2013               ТО-11.04.2014"/>
    <n v="0"/>
    <s v="ТР-01.2015                     ТО-07.2014"/>
    <n v="1"/>
    <m/>
    <s v="КП12"/>
    <m/>
    <m/>
    <m/>
    <m/>
    <m/>
    <m/>
  </r>
  <r>
    <x v="4"/>
    <x v="17"/>
    <s v="РН-ЭН"/>
    <x v="115"/>
    <d v="1899-12-30T16:31:00"/>
    <d v="2014-05-08T00:00:00"/>
    <d v="1899-12-30T16:31:00"/>
    <d v="1899-12-30T00:00:00"/>
    <n v="11"/>
    <s v="ТО"/>
    <s v="АПВУ"/>
    <x v="2"/>
    <s v="ПС 110/35/6 Очимкинская, РУ-6кВ 7Р,                   ф.7Р-01"/>
    <x v="2"/>
    <x v="2"/>
    <s v="ф.7Р-01"/>
    <s v="Сильный ветер-17-23м/с"/>
    <m/>
    <n v="2.2999999999999998"/>
    <n v="2.2999999999999998"/>
    <s v="ТЧ"/>
    <n v="1980"/>
    <s v="А-120"/>
    <s v="Россия"/>
    <s v="Т.Р   22.05.13                Т.О  24.02.14"/>
    <n v="100"/>
    <s v="Т.Р   05.14                   Т.О  08.14"/>
    <m/>
    <m/>
    <s v="КП12"/>
    <m/>
    <m/>
    <m/>
    <m/>
    <m/>
    <m/>
  </r>
  <r>
    <x v="4"/>
    <x v="17"/>
    <s v="РН-ЭН"/>
    <x v="115"/>
    <d v="1899-12-30T16:45:00"/>
    <d v="2014-05-08T00:00:00"/>
    <d v="1899-12-30T17:12:00"/>
    <d v="1899-12-30T00:27:00"/>
    <n v="23"/>
    <s v="ТО"/>
    <s v="АПВН, РПВУ"/>
    <x v="2"/>
    <s v="ПС 35/6кВ № 066 ф.066-02"/>
    <x v="2"/>
    <x v="2"/>
    <s v="ф.066-02"/>
    <s v="Сильный порывистый ветер 17-23 м/с. Произошло межфазное короткое замыкание возникшее при сближениях проводов ф. «С» с ф «В» в месте спуска провода ф. «С» на подставную траверсу оп. №7; в пролёте опор №№ 42 – 41 из-за провиса провода, возникшего в следствии  разрушения изолятора на пониженной траверсе опоры №42.  "/>
    <n v="9.8000000000000007"/>
    <m/>
    <n v="9.8000000000000007"/>
    <s v="ТЧ"/>
    <m/>
    <m/>
    <m/>
    <m/>
    <m/>
    <m/>
    <m/>
    <m/>
    <s v="КП12"/>
    <m/>
    <m/>
    <m/>
    <m/>
    <m/>
    <m/>
  </r>
  <r>
    <x v="4"/>
    <x v="17"/>
    <s v="РН-ЭН"/>
    <x v="115"/>
    <d v="1899-12-30T19:06:00"/>
    <d v="2014-05-08T00:00:00"/>
    <d v="1899-12-30T19:06:00"/>
    <d v="1899-12-30T00:00:00"/>
    <n v="6"/>
    <m/>
    <m/>
    <x v="2"/>
    <s v="ПС 35/6кВ № 082"/>
    <x v="2"/>
    <x v="2"/>
    <m/>
    <s v="Отключений не было. Сильный ветер 17-23м/с"/>
    <m/>
    <n v="30.3"/>
    <n v="30.3"/>
    <m/>
    <m/>
    <m/>
    <m/>
    <m/>
    <m/>
    <m/>
    <m/>
    <m/>
    <s v="КП12"/>
    <m/>
    <m/>
    <m/>
    <m/>
    <m/>
    <m/>
  </r>
  <r>
    <x v="4"/>
    <x v="17"/>
    <s v="РН-ЭН"/>
    <x v="117"/>
    <d v="1899-12-30T18:00:00"/>
    <d v="2014-05-10T00:00:00"/>
    <d v="1899-12-30T20:05:00"/>
    <d v="1899-12-30T02:05:00"/>
    <n v="7"/>
    <s v="МТЗ"/>
    <s v="АПВН, РПВН"/>
    <x v="1"/>
    <s v="ПС-35/6кВ №201 ф.201-03"/>
    <x v="2"/>
    <x v="2"/>
    <s v="ПС-35/6кВ №201 ф.201-03"/>
    <s v="Отпайка на к. 513-оп.42-43-транспортом скручены провода ф.&quot;А&quot; и &quot;С&quot;."/>
    <n v="13.3"/>
    <m/>
    <n v="13.3"/>
    <s v="ТЧ"/>
    <n v="1979"/>
    <s v="А-95"/>
    <s v="Россия"/>
    <s v="Т.Р   25.06.13                Т.О  15.04.14"/>
    <n v="100"/>
    <s v="Т.Р   06.14                   Т.О  12.14"/>
    <n v="1"/>
    <m/>
    <s v="КП20"/>
    <m/>
    <m/>
    <m/>
    <m/>
    <s v="с"/>
    <m/>
  </r>
  <r>
    <x v="4"/>
    <x v="17"/>
    <s v="РН-ЭН"/>
    <x v="119"/>
    <d v="1899-12-30T23:16:00"/>
    <d v="2014-05-12T00:00:00"/>
    <d v="1899-12-30T23:16:00"/>
    <d v="1899-12-30T00:00:00"/>
    <n v="5"/>
    <s v="Т.О."/>
    <s v="АПВУ"/>
    <x v="2"/>
    <s v="ПС 35/6кВ №064 ф.064-07"/>
    <x v="2"/>
    <x v="2"/>
    <s v="ф.064-07"/>
    <s v="Гроза. Сильный порывистый ветер."/>
    <m/>
    <n v="1.2"/>
    <n v="1.2"/>
    <s v="ТЧ"/>
    <m/>
    <m/>
    <s v="Россия"/>
    <m/>
    <m/>
    <m/>
    <m/>
    <m/>
    <s v="КП11"/>
    <m/>
    <m/>
    <m/>
    <m/>
    <m/>
    <m/>
  </r>
  <r>
    <x v="4"/>
    <x v="17"/>
    <s v="РН-ЭН"/>
    <x v="119"/>
    <d v="1899-12-30T23:20:00"/>
    <d v="2014-05-12T00:00:00"/>
    <d v="1899-12-30T23:58:00"/>
    <d v="1899-12-30T00:38:00"/>
    <n v="10"/>
    <s v="МТЗ"/>
    <s v="АПВН, РПВУ"/>
    <x v="2"/>
    <s v="ПС 35/6кВ №062 ф.062-17"/>
    <x v="2"/>
    <x v="2"/>
    <s v="ф.062-17"/>
    <s v="Гроза. Сильный порывистый ветер."/>
    <n v="3.4"/>
    <m/>
    <n v="3.4"/>
    <s v="ТЧ"/>
    <n v="1992"/>
    <m/>
    <s v="Россия"/>
    <s v="25.10.2013-ТР        13.02.2014-ТО"/>
    <n v="1"/>
    <m/>
    <m/>
    <m/>
    <s v="КП11"/>
    <m/>
    <m/>
    <m/>
    <m/>
    <m/>
    <m/>
  </r>
  <r>
    <x v="4"/>
    <x v="17"/>
    <s v="ФСК ЕЭС"/>
    <x v="120"/>
    <d v="1899-12-30T14:14:00"/>
    <d v="2014-05-13T00:00:00"/>
    <d v="1899-12-30T14:14:00"/>
    <d v="1899-12-30T00:00:00"/>
    <n v="653"/>
    <s v="ДФЗ"/>
    <s v="АПВУ"/>
    <x v="5"/>
    <s v="СГРЭС-2 "/>
    <x v="6"/>
    <x v="2"/>
    <s v="ВЛ-500 СГРЭС-2 - Сомкинская"/>
    <s v="Обрыв шлейфа ф.&quot;А&quot; от ВЧЗ в сторону линейной сборки на СГРЭС-2."/>
    <m/>
    <n v="597.5"/>
    <n v="597.5"/>
    <m/>
    <m/>
    <m/>
    <m/>
    <m/>
    <m/>
    <m/>
    <m/>
    <m/>
    <s v="КП18"/>
    <m/>
    <m/>
    <m/>
    <m/>
    <m/>
    <m/>
  </r>
  <r>
    <x v="4"/>
    <x v="17"/>
    <s v="РН-ЭН"/>
    <x v="122"/>
    <d v="1899-12-30T03:40:00"/>
    <d v="2014-05-15T00:00:00"/>
    <d v="1899-12-30T04:27:00"/>
    <d v="1899-12-30T00:47:00"/>
    <n v="2"/>
    <s v="ТО"/>
    <s v="АПВН, РПВН"/>
    <x v="0"/>
    <s v="ПС35/6 016 Ф.016-08"/>
    <x v="2"/>
    <x v="3"/>
    <s v="Ф.016-08"/>
    <s v="оп.36 разрушение изол. Ф &quot;С&quot; схлест  проводов"/>
    <n v="0.4"/>
    <m/>
    <n v="0.4"/>
    <s v="И"/>
    <n v="1987"/>
    <s v="ШС-10"/>
    <s v="РФ"/>
    <d v="2013-09-11T00:00:00"/>
    <n v="100"/>
    <d v="2014-09-11T00:00:00"/>
    <n v="0"/>
    <d v="2013-12-05T00:00:00"/>
    <s v="КП23"/>
    <m/>
    <m/>
    <m/>
    <m/>
    <m/>
    <m/>
  </r>
  <r>
    <x v="4"/>
    <x v="17"/>
    <s v="РН-ЭН"/>
    <x v="122"/>
    <d v="1899-12-30T17:09:00"/>
    <d v="2014-05-15T00:00:00"/>
    <d v="1899-12-30T17:09:00"/>
    <d v="1899-12-30T00:00:00"/>
    <n v="75"/>
    <s v="ТО"/>
    <s v="АПВУ"/>
    <x v="2"/>
    <s v="ПС110 &quot;Водозабор&quot;"/>
    <x v="0"/>
    <x v="2"/>
    <s v="ВЛ-35 Зап.Салым-2"/>
    <s v="Гроза"/>
    <m/>
    <n v="25.6"/>
    <n v="25.6"/>
    <s v="ТЧ"/>
    <m/>
    <m/>
    <m/>
    <m/>
    <m/>
    <m/>
    <m/>
    <m/>
    <s v="КП11"/>
    <m/>
    <m/>
    <m/>
    <m/>
    <m/>
    <m/>
  </r>
  <r>
    <x v="4"/>
    <x v="17"/>
    <s v="РН-ЭН"/>
    <x v="122"/>
    <d v="1899-12-30T18:15:00"/>
    <d v="2014-05-15T00:00:00"/>
    <d v="1899-12-30T18:15:00"/>
    <d v="1899-12-30T00:00:00"/>
    <n v="5"/>
    <s v="МТЗ"/>
    <s v="АПВУ"/>
    <x v="2"/>
    <s v="ПС 35/6кВ №252 ф.252-25"/>
    <x v="2"/>
    <x v="2"/>
    <s v="ф.252-25"/>
    <s v="Гроза"/>
    <m/>
    <n v="1"/>
    <n v="1"/>
    <s v="ТЧ"/>
    <m/>
    <m/>
    <m/>
    <m/>
    <m/>
    <m/>
    <m/>
    <m/>
    <s v="КП11"/>
    <m/>
    <m/>
    <m/>
    <m/>
    <m/>
    <m/>
  </r>
  <r>
    <x v="4"/>
    <x v="17"/>
    <s v="Тюменьэнерго"/>
    <x v="122"/>
    <d v="1899-12-30T20:11:00"/>
    <d v="2014-05-15T00:00:00"/>
    <d v="1899-12-30T20:11:00"/>
    <d v="1899-12-30T00:00:00"/>
    <n v="227"/>
    <s v="НВЧЗ"/>
    <s v="АПВУ"/>
    <x v="5"/>
    <s v="ВЛ-110 &quot;Восточный - Угутский&quot;-1,2ц"/>
    <x v="1"/>
    <x v="2"/>
    <s v="ВЛ-110 &quot;Восточный - Угутский&quot;-1,2ц"/>
    <s v="Гроза"/>
    <m/>
    <n v="274.7"/>
    <n v="274.7"/>
    <s v="ТЧ"/>
    <m/>
    <m/>
    <m/>
    <m/>
    <m/>
    <m/>
    <m/>
    <m/>
    <s v="КП18"/>
    <m/>
    <m/>
    <m/>
    <m/>
    <m/>
    <m/>
  </r>
  <r>
    <x v="4"/>
    <x v="17"/>
    <s v="РН-ЭН"/>
    <x v="123"/>
    <d v="1899-12-30T04:58:00"/>
    <d v="2014-05-16T00:00:00"/>
    <d v="1899-12-30T04:58:00"/>
    <d v="1899-12-30T00:00:00"/>
    <n v="9"/>
    <s v="ТО"/>
    <s v="АПВУ"/>
    <x v="2"/>
    <s v="ПС-35/6кВ №211 ф.211-08"/>
    <x v="2"/>
    <x v="2"/>
    <s v="ф.211-08"/>
    <s v="Схлест проводов в пролете оп. 16- 17 из-за наклона оп. 16. Вспучивание грунта."/>
    <m/>
    <n v="8.9"/>
    <n v="8.9"/>
    <s v="ТЧ"/>
    <n v="1988"/>
    <s v="А-95"/>
    <s v="Россия"/>
    <s v="Т.Р   28.11.04                 Т.О  14.02.14"/>
    <n v="100"/>
    <s v="  Т.Р 11.14                   Т.О  05.14"/>
    <n v="9"/>
    <m/>
    <s v="КП17"/>
    <m/>
    <m/>
    <m/>
    <m/>
    <m/>
    <m/>
  </r>
  <r>
    <x v="4"/>
    <x v="17"/>
    <s v="РН-ЭН"/>
    <x v="326"/>
    <d v="1899-12-30T17:55:00"/>
    <d v="2014-05-18T00:00:00"/>
    <d v="1899-12-30T17:55:00"/>
    <d v="1899-12-30T00:00:00"/>
    <n v="11"/>
    <s v="min U"/>
    <m/>
    <x v="0"/>
    <s v="ПС-35/6кВ №332 УКРМ-1"/>
    <x v="2"/>
    <x v="9"/>
    <s v="ПС-35/6кВ №332 УКРМ-1"/>
    <s v="Разрушение трансформатора тока ф.А"/>
    <m/>
    <n v="5.4"/>
    <n v="5.4"/>
    <s v="КУ"/>
    <n v="1992"/>
    <s v="АВК-10"/>
    <s v="Россия"/>
    <s v="ТО-10.03.14.;               ТР-07.01.14"/>
    <s v="ТО-100%,ТР-50%"/>
    <s v="ТО-10.06.14;                       ТР-07.01.15."/>
    <m/>
    <d v="2014-01-07T00:00:00"/>
    <s v="КП23"/>
    <m/>
    <m/>
    <m/>
    <m/>
    <m/>
    <m/>
  </r>
  <r>
    <x v="4"/>
    <x v="17"/>
    <s v="РН-ЭН"/>
    <x v="124"/>
    <d v="1899-12-30T18:24:00"/>
    <d v="2014-05-20T00:00:00"/>
    <d v="1899-12-30T19:07:00"/>
    <d v="1899-12-30T00:43:00"/>
    <n v="88"/>
    <s v="МТЗ-1 В-35 Связная-2, МТЗ-2 В-35 Т-2, Т-4"/>
    <s v="АПВУ"/>
    <x v="0"/>
    <s v="ПС-220/110/35кВ Усть-Балык 2С-35"/>
    <x v="0"/>
    <x v="2"/>
    <s v="В-35 Т-2, Т-4 ПС Усть-Балык"/>
    <s v="ПС35/6 №192 РВС-35-2 разрушен разрядник ф.В, КЗ  между ф.А, В, С."/>
    <n v="76"/>
    <n v="18.8"/>
    <n v="94.8"/>
    <s v="ТЧ"/>
    <s v="1977г"/>
    <s v="РВС III – 5 – 35/40,5/I/У1"/>
    <s v="СССР"/>
    <s v="ТР - май 2013;_x000a_ТО - май 2014"/>
    <n v="100"/>
    <s v="ТР - май 2015;_x000a_ТО - август 2014"/>
    <n v="0"/>
    <m/>
    <s v="КП23"/>
    <m/>
    <m/>
    <m/>
    <m/>
    <m/>
    <m/>
  </r>
  <r>
    <x v="4"/>
    <x v="17"/>
    <s v="Тюменьэнерго"/>
    <x v="328"/>
    <d v="1899-12-30T11:40:00"/>
    <d v="2014-05-21T00:00:00"/>
    <d v="1899-12-30T11:40:00"/>
    <d v="1899-12-30T00:00:00"/>
    <n v="42"/>
    <m/>
    <m/>
    <x v="5"/>
    <s v="ПС 110/35/6кВ &quot;Северный Салым&quot; (НЮЭС),                   СВ-35"/>
    <x v="0"/>
    <x v="0"/>
    <s v="2С-35"/>
    <s v="Отключение СВ-35.                    2Т находился в ремонте. Повреждение изоляции кабеля управления СВ-35кВ."/>
    <m/>
    <n v="12.8"/>
    <n v="12.8"/>
    <m/>
    <m/>
    <m/>
    <m/>
    <m/>
    <m/>
    <m/>
    <m/>
    <m/>
    <s v="КП18"/>
    <m/>
    <m/>
    <m/>
    <m/>
    <m/>
    <m/>
  </r>
  <r>
    <x v="4"/>
    <x v="17"/>
    <s v="РН-ЭН"/>
    <x v="328"/>
    <d v="1899-12-30T12:24:00"/>
    <d v="2014-05-21T00:00:00"/>
    <d v="1899-12-30T13:23:00"/>
    <d v="1899-12-30T00:59:00"/>
    <n v="47"/>
    <s v="ДЗТ"/>
    <m/>
    <x v="0"/>
    <s v="ПС-35/6 №348,            1Т"/>
    <x v="0"/>
    <x v="0"/>
    <s v=" 1Т"/>
    <s v="Разрушение проходных изоляторов  в ячейке ввода 6кВ №1. Устранено."/>
    <n v="52.9"/>
    <m/>
    <n v="52.9"/>
    <s v="Т"/>
    <n v="2008"/>
    <s v="ТМН-6,3/35-УХЛ1"/>
    <s v="Узбекистан"/>
    <s v="19.01.14 - ТО,    19.07.12 - ТР"/>
    <s v="20%-ТР, 100%-ТО"/>
    <s v="07.2014-ТР,         05.2014-ТО"/>
    <s v="Отказов в проведении ТО, ТР - нет (по паспорту)"/>
    <d v="2013-01-24T00:00:00"/>
    <s v="КП23"/>
    <m/>
    <m/>
    <m/>
    <m/>
    <m/>
    <m/>
  </r>
  <r>
    <x v="4"/>
    <x v="17"/>
    <s v="РН-ЭН"/>
    <x v="328"/>
    <d v="1899-12-30T16:15:00"/>
    <d v="2014-05-21T00:00:00"/>
    <d v="1899-12-30T20:06:00"/>
    <d v="1899-12-30T03:51:00"/>
    <n v="21"/>
    <m/>
    <m/>
    <x v="2"/>
    <s v="ПС 35/6 №344,  ф.344-04"/>
    <x v="2"/>
    <x v="2"/>
    <s v=" ф.344-04"/>
    <s v="Раскол опорного изолятора  фазы «А» на опоре № 34  с отгоранием провода и его падением на землю, в результате натяжения провода из-за наклона опоры №35 установленной на болотистой местности. Отключали в ремонт."/>
    <n v="52.3"/>
    <m/>
    <n v="52.3"/>
    <s v="ТЧ"/>
    <n v="2002"/>
    <s v="ВЛ-6 кВ ф.344-04, провод А-95"/>
    <s v="нет данных"/>
    <s v="28.04.2013-ТО, 26.07.2005-ТР"/>
    <s v="25%-ТР, 100%-ТО"/>
    <s v="08.2015-ТР,         02.2015-ТО"/>
    <s v="ТО отказы - 24.02.14г.,                  ТР отказы - 08.08.13г. , 08.10г., 08.08г., 15.05.07г., 23.05.04г."/>
    <s v="нет данных"/>
    <s v="КП17"/>
    <m/>
    <m/>
    <m/>
    <m/>
    <m/>
    <m/>
  </r>
  <r>
    <x v="4"/>
    <x v="17"/>
    <s v="РН-ЭН"/>
    <x v="17"/>
    <d v="1899-12-30T14:21:00"/>
    <d v="2014-05-23T00:00:00"/>
    <d v="1899-12-30T14:21:00"/>
    <d v="1899-12-30T00:00:00"/>
    <n v="10"/>
    <s v="ТО"/>
    <s v="АПВУ"/>
    <x v="1"/>
    <s v="ПС-35/6 №325  яч.№6"/>
    <x v="2"/>
    <x v="2"/>
    <s v="ф.325-06"/>
    <s v="схлест проводов ф.А и С в результате падения дерева при валке деревьев на территории ЦТОРТ-3"/>
    <m/>
    <n v="2.1"/>
    <n v="2.1"/>
    <s v="ТЧ"/>
    <s v="ВЛ-1978г., отпайка на ЦТОРТ-1989г."/>
    <s v="провод А-95"/>
    <s v="РФ"/>
    <s v="                                        ТР-16.03.11г."/>
    <s v="ТО-100% ТР-20%"/>
    <s v="ТО-08.14г. ТР-02.15г."/>
    <s v="ТР-15.02.12г.,11.02.13г.,20.02.14г."/>
    <m/>
    <s v="КП20"/>
    <m/>
    <m/>
    <m/>
    <m/>
    <s v="с"/>
    <m/>
  </r>
  <r>
    <x v="4"/>
    <x v="17"/>
    <s v="РН-ЭН"/>
    <x v="331"/>
    <d v="1899-12-30T16:01:00"/>
    <d v="2014-05-25T00:00:00"/>
    <d v="1899-12-30T16:01:00"/>
    <d v="1899-12-30T00:00:00"/>
    <n v="15"/>
    <s v="ТО"/>
    <m/>
    <x v="0"/>
    <s v="ПС-35/6кВ №375 УКРМ-1"/>
    <x v="0"/>
    <x v="0"/>
    <s v=" Ф.375-01 "/>
    <s v="УКРМ-1 900квар внутреннее повреждение ф.А и С, посадка U на ПС-375,344."/>
    <m/>
    <n v="3.5"/>
    <n v="3.5"/>
    <s v="КУ"/>
    <n v="2010"/>
    <s v="УКРМ-6,3-1350-К УХЛ1"/>
    <s v="Самара-Электрощит"/>
    <s v="ТО - 05.03.2014_x000a_ТР - 11.03.2013"/>
    <n v="0.5"/>
    <s v="ТО - 10.06.2014_x000a_ТР - 11.03.2015"/>
    <s v="ТО - 0_x000a_ТР - 1"/>
    <m/>
    <s v="КП23"/>
    <m/>
    <m/>
    <m/>
    <m/>
    <m/>
    <m/>
  </r>
  <r>
    <x v="4"/>
    <x v="17"/>
    <s v="РН-ЭН"/>
    <x v="127"/>
    <d v="1899-12-30T20:50:00"/>
    <d v="2014-05-28T00:00:00"/>
    <d v="1899-12-30T22:25:00"/>
    <d v="1899-12-30T01:35:00"/>
    <n v="15"/>
    <s v="ТО"/>
    <s v="АПВН, РПВН"/>
    <x v="0"/>
    <s v="ПС-35/6кВ №203 ВЛ-6кВ ф.203-22"/>
    <x v="2"/>
    <x v="2"/>
    <s v="ф.203-22"/>
    <s v="оп.34 разрушение изолятора ф.&quot;В&quot;-провод упал на траверсу"/>
    <n v="0.3"/>
    <n v="7.3"/>
    <n v="7.6"/>
    <s v="И"/>
    <n v="1984"/>
    <s v="ШС-10Д"/>
    <s v="Россия"/>
    <s v="Т.Р  12 .03.08                 Т.О  13.03.14"/>
    <n v="12"/>
    <s v="  Т.Р 03.15                   Т.О  06.14"/>
    <n v="6"/>
    <m/>
    <s v="КП23"/>
    <m/>
    <m/>
    <m/>
    <m/>
    <m/>
    <m/>
  </r>
  <r>
    <x v="4"/>
    <x v="17"/>
    <s v="РН-ЭН"/>
    <x v="128"/>
    <d v="1899-12-30T09:52:00"/>
    <d v="2014-05-29T00:00:00"/>
    <d v="1899-12-30T09:52:00"/>
    <d v="1899-12-30T00:00:00"/>
    <n v="5"/>
    <s v="min U"/>
    <m/>
    <x v="5"/>
    <s v="ПС-35/6кВ №351 яч.№16"/>
    <x v="2"/>
    <x v="2"/>
    <s v="ПС-35/6кВ №351 яч.№16"/>
    <s v="КЗ кабеля в БРНО ЭД-6 кВ на  з/сн №22 &quot;Сибгидрострой&quot;, посадка U по 2С-6 кВ ПС-351"/>
    <m/>
    <n v="0.7"/>
    <n v="0.7"/>
    <s v="ТЧ"/>
    <m/>
    <m/>
    <m/>
    <m/>
    <m/>
    <m/>
    <m/>
    <m/>
    <s v="КП18"/>
    <m/>
    <m/>
    <m/>
    <m/>
    <m/>
    <m/>
  </r>
  <r>
    <x v="4"/>
    <x v="17"/>
    <s v="РН-ЭН"/>
    <x v="128"/>
    <d v="1899-12-30T10:31:00"/>
    <d v="2014-05-29T00:00:00"/>
    <d v="1899-12-30T16:50:00"/>
    <d v="1899-12-30T06:19:00"/>
    <n v="1"/>
    <s v="ТО"/>
    <s v="АПВН, РПВН"/>
    <x v="2"/>
    <s v="ПС-35/6кВ №203 ВЛ-6кВ ф.203-22"/>
    <x v="2"/>
    <x v="2"/>
    <s v="ф.203-22"/>
    <s v="оп.34 разрушение изолятора ф.&quot;В&quot;-провод упал на траверсу"/>
    <m/>
    <n v="1.1000000000000001"/>
    <n v="1.1000000000000001"/>
    <m/>
    <m/>
    <m/>
    <m/>
    <m/>
    <m/>
    <m/>
    <m/>
    <m/>
    <s v="КП23"/>
    <m/>
    <m/>
    <m/>
    <m/>
    <m/>
    <m/>
  </r>
  <r>
    <x v="4"/>
    <x v="17"/>
    <s v="РН-ЭН"/>
    <x v="128"/>
    <d v="1899-12-30T10:31:00"/>
    <d v="2014-05-29T00:00:00"/>
    <d v="1899-12-30T16:50:00"/>
    <d v="1899-12-30T06:19:00"/>
    <n v="1"/>
    <s v="МТЗ"/>
    <s v="АПВН, РПВН"/>
    <x v="0"/>
    <s v="ПС-35/6кВ №203 ВЛ-6кВ ф.203-12"/>
    <x v="2"/>
    <x v="2"/>
    <s v=" ф.203-12"/>
    <s v="оп.15-16 ( в пойме)  разрушение изолятора ф.А, провод в воде "/>
    <m/>
    <n v="8.9"/>
    <n v="8.9"/>
    <s v="И"/>
    <n v="1984"/>
    <s v="А-95"/>
    <s v="Россия"/>
    <s v="Т.Р  05 .07.13              Т.О  17.04.14"/>
    <n v="12"/>
    <s v="  Т.Р 07 .14                   Т.О  10.14"/>
    <n v="0"/>
    <m/>
    <s v="КП23"/>
    <m/>
    <m/>
    <m/>
    <m/>
    <m/>
    <m/>
  </r>
  <r>
    <x v="4"/>
    <x v="17"/>
    <s v="Тюменьэнерго"/>
    <x v="128"/>
    <d v="1899-12-30T10:07:00"/>
    <d v="2014-05-29T00:00:00"/>
    <d v="1899-12-30T10:41:00"/>
    <d v="1899-12-30T00:34:00"/>
    <n v="125"/>
    <s v="УРОВ В-110 1Т                   ДЗ В-35 2Т"/>
    <m/>
    <x v="5"/>
    <s v="ПС-110/35/6 СИБИРЬ 1Т, 2Т"/>
    <x v="1"/>
    <x v="0"/>
    <s v="ПС-110/35/6 СИБИРЬ 1Т, 2Т"/>
    <s v="Т-2: Перекрытие контактов колодки выходного реле ЗДЗ 2С-6."/>
    <m/>
    <n v="398.1"/>
    <n v="398.1"/>
    <m/>
    <m/>
    <m/>
    <m/>
    <m/>
    <m/>
    <m/>
    <m/>
    <m/>
    <s v="КП18"/>
    <m/>
    <m/>
    <m/>
    <m/>
    <m/>
    <m/>
  </r>
  <r>
    <x v="4"/>
    <x v="17"/>
    <s v="РН-ЭН"/>
    <x v="130"/>
    <d v="1899-12-30T17:12:00"/>
    <d v="2014-05-31T00:00:00"/>
    <d v="1899-12-30T17:12:00"/>
    <d v="1899-12-30T00:00:00"/>
    <n v="7"/>
    <m/>
    <s v="РПВУ (АПВ-нет)"/>
    <x v="0"/>
    <s v="ПС 110/35/6кВ Монастырская ВВ-35 кВ Волна-2"/>
    <x v="0"/>
    <x v="0"/>
    <s v=" ВЛ-35 кВ Волна-2"/>
    <s v="ВВ-35кВ Волна-2 – термическое повреждение силовых контактов пускателя электромагнита включения ВВ-35кВ Волна-2, что привело к недовключение подвижных контактов ВВ-35кВ Волна-2."/>
    <m/>
    <n v="12.3"/>
    <n v="12.3"/>
    <s v="В"/>
    <n v="2009"/>
    <s v="НКАИ.65635.004-14 "/>
    <s v="АВВ LISTED Франция"/>
    <s v="ТО 05.2014г.   ТР 07.2013г."/>
    <n v="100"/>
    <s v="ТО 11.2014г.   ТР 07.2014г."/>
    <m/>
    <m/>
    <s v="КП9"/>
    <m/>
    <m/>
    <m/>
    <m/>
    <m/>
    <m/>
  </r>
  <r>
    <x v="5"/>
    <x v="17"/>
    <s v="РН-ЭН"/>
    <x v="132"/>
    <d v="1899-12-30T09:36:00"/>
    <d v="2014-06-02T00:00:00"/>
    <d v="1899-12-30T09:36:00"/>
    <d v="1899-12-30T00:00:00"/>
    <n v="6"/>
    <s v="ТО"/>
    <s v="АПВУ"/>
    <x v="2"/>
    <s v="ПС 35/6кВ №180,                  ВЛ-6 ф.180-08"/>
    <x v="2"/>
    <x v="2"/>
    <s v="ВЛ-6 ф.180-08"/>
    <s v="В результате сильного  порывистого ветра около 17 м/с , ветровой нагрузки произошел схлест проводов ф. «А» и  ф. «В» в пролете опор № 20/8/1-20/8/2, в результате наклона опоры №20/8/2. Наклон опоры №20/8/2 вызван выдавливанием свайного основания, вследствие воздействия сил  пучения грунта"/>
    <m/>
    <n v="4.2"/>
    <n v="4.2"/>
    <s v="ТЧ"/>
    <n v="1987"/>
    <s v="А-95"/>
    <s v="СССР"/>
    <s v="ТР - октябрь 2010;_x000a_ТО - 22.04.2014"/>
    <m/>
    <s v="ТР - октябрь 2014;_x000a_ТО - июль 2014"/>
    <n v="3"/>
    <m/>
    <s v="КП17"/>
    <m/>
    <m/>
    <m/>
    <m/>
    <m/>
    <m/>
  </r>
  <r>
    <x v="5"/>
    <x v="17"/>
    <s v="РН-ЭН"/>
    <x v="132"/>
    <d v="1899-12-30T16:50:00"/>
    <d v="2014-06-02T00:00:00"/>
    <d v="1899-12-30T18:00:00"/>
    <d v="1899-12-30T01:10:00"/>
    <n v="3"/>
    <s v="ТО"/>
    <s v="АПВН, РПВУ"/>
    <x v="2"/>
    <s v="ПС 35/6кВ №123,                  ВЛ-6 ф.123-08"/>
    <x v="2"/>
    <x v="2"/>
    <s v="ВЛ-6 ф.123-08"/>
    <s v="Причиной аварийного отключения МВ-6 ф. 12308 на ПС 35/6кВ №123       явилось   межфазное короткое замыкание на шинном мосту 6кВ КТПН 6/0,4кВ 630кВА куста добычи №24А-3, крыльями птицы."/>
    <n v="1.5"/>
    <m/>
    <n v="1.5"/>
    <s v="ТЧ"/>
    <n v="1984"/>
    <s v="А-120"/>
    <s v="СССР"/>
    <s v="ТО-16.05.14                       ТР-18.08.2010"/>
    <m/>
    <s v="ТО-август.2014                           ТР-август.2014"/>
    <n v="3"/>
    <s v="27.08.2004 измерение сопративления заземляющих устройств"/>
    <s v="КП19"/>
    <m/>
    <m/>
    <m/>
    <m/>
    <m/>
    <m/>
  </r>
  <r>
    <x v="5"/>
    <x v="17"/>
    <s v="РН-ЭН"/>
    <x v="132"/>
    <d v="1899-12-30T17:21:00"/>
    <d v="2014-06-02T00:00:00"/>
    <d v="1899-12-30T17:21:00"/>
    <d v="1899-12-30T00:00:00"/>
    <n v="13"/>
    <s v="ТО"/>
    <s v="АПВУ"/>
    <x v="2"/>
    <s v="ПС 35/6кВ №173,                  ВЛ-6 ф.173-05"/>
    <x v="2"/>
    <x v="2"/>
    <s v="ВЛ-6 ф.173-05"/>
    <s v="межфазное короткое замыкание проводов ф. «В» и «С» на спусках к ТП-6/0,4кВ к.28А , в результате наклона опоры №38/2 при сильном ветре до 17м/сек. Наклон опоры №38/2 вызван выдавливанием свайного основания, вследствие воздействия сил  пучения грунта"/>
    <m/>
    <n v="4.0999999999999996"/>
    <n v="4.0999999999999996"/>
    <s v="ТЧ"/>
    <n v="1984"/>
    <s v="А-95"/>
    <s v="СССР"/>
    <s v="ТО-15.05.14                       ТР-13.01.2005"/>
    <m/>
    <s v="ТО - август 2014                           ТР- ноябрь 2014"/>
    <n v="8"/>
    <m/>
    <s v="КП17"/>
    <m/>
    <m/>
    <m/>
    <m/>
    <m/>
    <m/>
  </r>
  <r>
    <x v="5"/>
    <x v="17"/>
    <s v="РН-ЭН"/>
    <x v="132"/>
    <d v="1899-12-30T20:55:00"/>
    <d v="2014-06-02T00:00:00"/>
    <d v="1899-12-30T20:55:00"/>
    <d v="1899-12-30T00:00:00"/>
    <n v="7"/>
    <m/>
    <m/>
    <x v="3"/>
    <s v="ПС 35/6 №124; 129"/>
    <x v="2"/>
    <x v="9"/>
    <m/>
    <s v="Выборочная остановка 7скв. на к.86(ф.124-14); к.176;179 (ф.129-18); к.175 (ф.129-04); к.181(ф.129-16)   Отключений на оборудовании ООО ЮНГ-Энергонефть нет."/>
    <m/>
    <n v="8.1"/>
    <n v="8.1"/>
    <s v="ПЭ"/>
    <m/>
    <m/>
    <m/>
    <m/>
    <m/>
    <m/>
    <m/>
    <m/>
    <s v="КП24"/>
    <m/>
    <m/>
    <m/>
    <s v="т"/>
    <m/>
    <m/>
  </r>
  <r>
    <x v="5"/>
    <x v="17"/>
    <s v="РН-ЭН"/>
    <x v="132"/>
    <d v="1899-12-30T21:53:00"/>
    <d v="2014-06-02T00:00:00"/>
    <d v="1899-12-30T21:53:00"/>
    <d v="1899-12-30T00:00:00"/>
    <n v="4"/>
    <m/>
    <m/>
    <x v="3"/>
    <s v="ПС 35/6 № 104 ф.104-01; 104-05"/>
    <x v="2"/>
    <x v="9"/>
    <m/>
    <s v=" Выборочная остановка 4скв. на к.90; к.125 (ф.104-01); к.124 (ф104-05). Отключений на оборудовании ООО ЮНГ-Энергонефть нет."/>
    <m/>
    <n v="3.7"/>
    <n v="3.7"/>
    <s v="ПЭ"/>
    <m/>
    <m/>
    <m/>
    <m/>
    <m/>
    <m/>
    <m/>
    <m/>
    <s v="КП24"/>
    <m/>
    <m/>
    <m/>
    <s v="т"/>
    <m/>
    <m/>
  </r>
  <r>
    <x v="5"/>
    <x v="17"/>
    <s v="РН-ЭН"/>
    <x v="132"/>
    <d v="1899-12-30T22:09:00"/>
    <d v="2014-06-02T00:00:00"/>
    <d v="1899-12-30T22:39:00"/>
    <d v="1899-12-30T00:30:00"/>
    <n v="3"/>
    <s v="ТО"/>
    <s v="АПВН, РПВУ"/>
    <x v="2"/>
    <s v="ПС 35/6 №206,      ВЛ-6 ф.206-10"/>
    <x v="2"/>
    <x v="2"/>
    <s v="ВЛ-6 ф.206-10"/>
    <s v="Гроза"/>
    <m/>
    <n v="3.9"/>
    <n v="3.9"/>
    <s v="ТЧ"/>
    <n v="1978"/>
    <s v="А-95"/>
    <s v="Россия"/>
    <s v="Т.Р   08.10.13                 Т.О  15.04.14"/>
    <n v="20"/>
    <s v="  Т.Р 10.14                   Т.О  07.14"/>
    <n v="0"/>
    <m/>
    <s v="КП11"/>
    <m/>
    <m/>
    <m/>
    <m/>
    <m/>
    <m/>
  </r>
  <r>
    <x v="5"/>
    <x v="17"/>
    <s v="РН-ЭН"/>
    <x v="133"/>
    <d v="1899-12-30T06:56:00"/>
    <d v="2014-06-03T00:00:00"/>
    <d v="1899-12-30T06:56:00"/>
    <d v="1899-12-30T00:00:00"/>
    <n v="9"/>
    <s v="ТО"/>
    <s v="АПВУ"/>
    <x v="2"/>
    <s v="ПС-35/6кВ №211 ф.211-08"/>
    <x v="2"/>
    <x v="2"/>
    <s v="ф.211-08"/>
    <s v="Уменьшение допустимых расстояний между проводами фаз «А» и «С» вследствие наклона опоры №16, что при ветровой нагрузке привело к их касанию и возникновению КЗ.Наклон опоры №16 в линию вызван выдавливанием свайного основания, вследствие воздействия сил морозного пучения грунта."/>
    <m/>
    <n v="8.9"/>
    <n v="8.9"/>
    <s v="ТЧ"/>
    <n v="1988"/>
    <s v="А-95"/>
    <s v="Россия"/>
    <s v="Т.Р   28.11.04                 Т.О  14.02.14"/>
    <n v="100"/>
    <s v="  Т.Р 11.14                   Т.О  05.14"/>
    <n v="9"/>
    <m/>
    <s v="КП17"/>
    <m/>
    <m/>
    <m/>
    <m/>
    <m/>
    <m/>
  </r>
  <r>
    <x v="5"/>
    <x v="17"/>
    <s v="РН-ЭН"/>
    <x v="136"/>
    <d v="1899-12-30T12:01:00"/>
    <d v="2014-06-06T00:00:00"/>
    <d v="1899-12-30T12:01:00"/>
    <d v="1899-12-30T00:00:00"/>
    <n v="8"/>
    <s v="ГЗ 2 ст"/>
    <m/>
    <x v="0"/>
    <s v="ПС-35/6 №312  1Т"/>
    <x v="0"/>
    <x v="0"/>
    <s v="ПС-35/6 №312  1Т"/>
    <s v="АВР-6кВ успешно. К.З.кабеля, приходящего на блок-контакты газового реле"/>
    <m/>
    <n v="3.8"/>
    <n v="3.8"/>
    <s v="Т"/>
    <n v="1986"/>
    <s v="ВВБвГ-10х1,5"/>
    <m/>
    <s v="ТО 17.04.2014                    ТР-07.12"/>
    <n v="0.25"/>
    <s v="ТО 10.2014                    ТР-07.14"/>
    <m/>
    <m/>
    <s v="КП23"/>
    <m/>
    <m/>
    <m/>
    <m/>
    <m/>
    <m/>
  </r>
  <r>
    <x v="5"/>
    <x v="17"/>
    <s v="РН-ЭН"/>
    <x v="136"/>
    <d v="1899-12-30T12:26:00"/>
    <d v="2014-06-06T00:00:00"/>
    <d v="1899-12-30T12:26:00"/>
    <d v="1899-12-30T00:00:00"/>
    <n v="12"/>
    <s v="ТО"/>
    <s v="АПВУ"/>
    <x v="2"/>
    <s v="ПС 35/6кВ №062 ф.062-17"/>
    <x v="2"/>
    <x v="2"/>
    <s v="ф.062-17"/>
    <s v="Оп.2д разрушение изолятора подвижной колонки ф.В на ЛР-6кВ; провис провода и подхлест провода ф.А при порывистом ветре."/>
    <m/>
    <n v="3"/>
    <n v="3"/>
    <s v="ТЧ"/>
    <n v="1992"/>
    <m/>
    <s v="Россия"/>
    <s v="25.10.2013-ТР        13.02.2014-ТО"/>
    <n v="100"/>
    <s v="11.2014(ТР)"/>
    <m/>
    <m/>
    <s v="КП23"/>
    <m/>
    <m/>
    <m/>
    <m/>
    <m/>
    <m/>
  </r>
  <r>
    <x v="5"/>
    <x v="17"/>
    <s v="РН-ЭН"/>
    <x v="137"/>
    <d v="1899-12-30T02:30:00"/>
    <d v="2014-06-07T00:00:00"/>
    <d v="1899-12-30T05:20:00"/>
    <d v="1899-12-30T02:50:00"/>
    <n v="9"/>
    <s v="ТО"/>
    <s v="АПВН, РПВУ"/>
    <x v="2"/>
    <s v="ПС 35/6 кВ №336 ф.336-14"/>
    <x v="2"/>
    <x v="2"/>
    <s v=" ф.336-14"/>
    <s v="Оп. №47 (в болоте, наклонена) обрыв провода ф.А, к.з. проводов ф.А,В"/>
    <n v="20.9"/>
    <m/>
    <n v="20.9"/>
    <s v="ТЧ"/>
    <n v="1988"/>
    <s v="А-95"/>
    <s v="Россия"/>
    <s v="ТО-12.04.14,                     ТР-22.10.10."/>
    <s v="ТО-100%,ТР-20%"/>
    <s v="20.10.2014."/>
    <s v="ТР-4 "/>
    <m/>
    <s v="КП17"/>
    <m/>
    <m/>
    <m/>
    <m/>
    <m/>
    <m/>
  </r>
  <r>
    <x v="5"/>
    <x v="17"/>
    <s v="РН-ЭН"/>
    <x v="137"/>
    <d v="1899-12-30T13:35:00"/>
    <d v="2014-06-07T00:00:00"/>
    <d v="1899-12-30T19:00:00"/>
    <d v="1899-12-30T05:25:00"/>
    <n v="7"/>
    <s v="ТО"/>
    <s v="АПВН, РПВН"/>
    <x v="2"/>
    <s v="ПС 35/6 кВ №252_x000a_ф.252-13"/>
    <x v="2"/>
    <x v="2"/>
    <s v="ф.252-13"/>
    <s v="Обрыв провода ф.А ф.252-13 в пролете опор №55-56,   ф.252-25  оп..№52 выдавило сваю,оп.№52 наклонилась в сторону ф.252-13 и касается проводов в пролете оп.№55-56 ф.252-13"/>
    <n v="12.3"/>
    <n v="3.4"/>
    <n v="15.7"/>
    <s v="ТЧ"/>
    <n v="1989"/>
    <s v="А-95"/>
    <s v="Россия"/>
    <s v="ТО-13.02.14,.                    ТР-13.05.14."/>
    <n v="1"/>
    <s v="ТО-08.2014.                    ТР-05.2015"/>
    <n v="0"/>
    <m/>
    <s v="КП17"/>
    <m/>
    <m/>
    <m/>
    <m/>
    <m/>
    <m/>
  </r>
  <r>
    <x v="5"/>
    <x v="17"/>
    <s v="Тюменьэнерго"/>
    <x v="138"/>
    <d v="1899-12-30T10:02:00"/>
    <d v="2014-06-08T00:00:00"/>
    <d v="1899-12-30T10:02:00"/>
    <d v="1899-12-30T00:00:00"/>
    <n v="95"/>
    <s v="ТЗНП 1ст"/>
    <s v="АПВН, РПВН"/>
    <x v="5"/>
    <s v="ВЛ-110 Ленинская-Широковская"/>
    <x v="1"/>
    <x v="2"/>
    <s v="ВЛ-110 Ленинская-Широковская"/>
    <s v="Разрушение полимерного изолятора ф.&quot;А&quot; на оп.145."/>
    <m/>
    <n v="69.900000000000006"/>
    <n v="69.900000000000006"/>
    <m/>
    <m/>
    <m/>
    <m/>
    <m/>
    <m/>
    <m/>
    <m/>
    <m/>
    <s v="КП18"/>
    <m/>
    <m/>
    <m/>
    <m/>
    <m/>
    <m/>
  </r>
  <r>
    <x v="5"/>
    <x v="17"/>
    <s v="РН-ЭН"/>
    <x v="332"/>
    <d v="1899-12-30T20:41:00"/>
    <d v="2014-06-09T00:00:00"/>
    <d v="1899-12-30T21:47:00"/>
    <d v="1899-12-30T01:06:00"/>
    <n v="8"/>
    <s v="ДЭМ"/>
    <m/>
    <x v="0"/>
    <s v="ПС 35/6№248_x000a_ф.248-14"/>
    <x v="2"/>
    <x v="2"/>
    <s v=" ВЛ-6кВ_x000a_ ф.248-14"/>
    <s v=" Фидер не отключался. На опоре №1 разрушение изолятора ф.&quot;С&quot; и перегорание провода ф.&quot;С&quot; в месте касания с опорой. Фидер выводили в ремонт для устранения."/>
    <n v="11.2"/>
    <m/>
    <n v="11.2"/>
    <m/>
    <m/>
    <m/>
    <m/>
    <m/>
    <m/>
    <m/>
    <m/>
    <m/>
    <s v="КП23"/>
    <m/>
    <m/>
    <m/>
    <m/>
    <m/>
    <m/>
  </r>
  <r>
    <x v="5"/>
    <x v="17"/>
    <s v="РН-ЭН"/>
    <x v="333"/>
    <d v="1899-12-30T02:10:00"/>
    <d v="2014-06-10T00:00:00"/>
    <d v="1899-12-30T02:10:00"/>
    <d v="1899-12-30T00:00:00"/>
    <n v="8"/>
    <s v="ТО"/>
    <s v="АПВУ"/>
    <x v="0"/>
    <s v="ПС 35/6№211_x000a_ф.211-08"/>
    <x v="0"/>
    <x v="0"/>
    <s v="ВЛ-6кВ_x000a_ф.211-08"/>
    <s v="Неисправность блока управления В-6кВ"/>
    <m/>
    <n v="2.2999999999999998"/>
    <n v="2.2999999999999998"/>
    <s v="В"/>
    <n v="39912"/>
    <s v="БУ/ТЭL"/>
    <m/>
    <d v="2014-06-04T00:00:00"/>
    <n v="100"/>
    <d v="2014-11-01T00:00:00"/>
    <m/>
    <m/>
    <s v="КП24"/>
    <m/>
    <m/>
    <m/>
    <m/>
    <m/>
    <m/>
  </r>
  <r>
    <x v="5"/>
    <x v="17"/>
    <s v="Тюменьэнерго"/>
    <x v="18"/>
    <d v="1899-12-30T11:43:00"/>
    <d v="2014-06-12T00:00:00"/>
    <d v="1899-12-30T11:43:00"/>
    <d v="1899-12-30T00:00:00"/>
    <n v="85"/>
    <s v="ТЗНП-1"/>
    <s v="АПВУ"/>
    <x v="5"/>
    <s v="ВЛ-110 Ленинская-Широковская, пролёт оп.72-73"/>
    <x v="1"/>
    <x v="2"/>
    <s v="ВЛ-110 Ленинская-Широковская."/>
    <s v="Рыбак задел удочкой провод ф.&quot;С&quot;"/>
    <m/>
    <n v="66.8"/>
    <n v="66.8"/>
    <m/>
    <m/>
    <m/>
    <m/>
    <m/>
    <m/>
    <m/>
    <m/>
    <m/>
    <s v="КП18"/>
    <m/>
    <m/>
    <m/>
    <m/>
    <m/>
    <m/>
  </r>
  <r>
    <x v="5"/>
    <x v="17"/>
    <s v="РН-ЭН"/>
    <x v="335"/>
    <d v="1899-12-30T17:39:00"/>
    <d v="2014-06-13T00:00:00"/>
    <d v="1899-12-30T18:06:00"/>
    <d v="1899-12-30T00:27:00"/>
    <n v="9"/>
    <s v=" ДЭМ "/>
    <m/>
    <x v="0"/>
    <s v="ПС 35/6 кВ№243_x000a_ ф.243-05"/>
    <x v="2"/>
    <x v="2"/>
    <s v="ВЛ- 6 кВ_x000a_ ф.243-05"/>
    <s v="На опоре №72 (анкерная) разрушение изолятора ф.А, повреждение шлейфа в месте касания штыря."/>
    <n v="15.1"/>
    <n v="1"/>
    <n v="16.100000000000001"/>
    <s v="И"/>
    <s v="1990г."/>
    <s v="ШС-10"/>
    <s v="Россия"/>
    <s v="ТО 07.05.2014_x000a_ТР 22.08.2013"/>
    <n v="1"/>
    <s v="август 2014 г."/>
    <m/>
    <m/>
    <s v="КП23"/>
    <m/>
    <m/>
    <m/>
    <m/>
    <m/>
    <m/>
  </r>
  <r>
    <x v="5"/>
    <x v="17"/>
    <s v="РН-ЭН"/>
    <x v="139"/>
    <d v="1899-12-30T11:05:00"/>
    <d v="2014-06-14T00:00:00"/>
    <d v="1899-12-30T11:45:00"/>
    <d v="1899-12-30T00:40:00"/>
    <n v="17"/>
    <s v="ТО"/>
    <s v="АПВН, РПВУ"/>
    <x v="1"/>
    <s v="ф.345-18"/>
    <x v="2"/>
    <x v="2"/>
    <s v="ф.345-18"/>
    <s v="Трубоукладчик  ООО&quot;СМУ-14&quot; задел провода ф. &quot;В&quot; , &quot;С&quot; в пролете оп.№2-3"/>
    <m/>
    <n v="4.9000000000000004"/>
    <n v="4.9000000000000004"/>
    <s v="ТЧ"/>
    <s v="20.06.1995г."/>
    <s v="провод  А-95"/>
    <m/>
    <s v="ТО-25.05.13;             ТР-20.06.95 (перед вводом в работу)"/>
    <s v="ТО-100%;                       ТР-100%(20.06.95г.)"/>
    <s v="ТО-05.2015г.;              ТР-11.2014г."/>
    <s v="ТО-0 отказов;        ТР-7отказов"/>
    <m/>
    <s v="КП20"/>
    <m/>
    <m/>
    <m/>
    <m/>
    <s v="с"/>
    <m/>
  </r>
  <r>
    <x v="5"/>
    <x v="17"/>
    <s v="РН-ЭН"/>
    <x v="139"/>
    <d v="1899-12-30T13:25:00"/>
    <d v="2014-06-14T00:00:00"/>
    <d v="1899-12-30T16:17:00"/>
    <d v="1899-12-30T02:52:00"/>
    <n v="22"/>
    <s v="ТО"/>
    <s v="АПВН, РПВУ"/>
    <x v="2"/>
    <s v="ф.323-16"/>
    <x v="2"/>
    <x v="2"/>
    <s v="ф.323-16"/>
    <s v="возгарание сухой травы и поросли в пролете опор №6-7"/>
    <m/>
    <n v="27.7"/>
    <n v="27.7"/>
    <s v="ТЧ"/>
    <s v="06.1984г"/>
    <s v="провод А-95, изолятор ШС-10Г"/>
    <m/>
    <s v="ТО 19.12.13.               ТР 13.03.14."/>
    <m/>
    <s v="МТЗ"/>
    <m/>
    <m/>
    <s v="КП21"/>
    <m/>
    <m/>
    <m/>
    <m/>
    <m/>
    <m/>
  </r>
  <r>
    <x v="5"/>
    <x v="17"/>
    <s v="РН-ЭН"/>
    <x v="139"/>
    <d v="1899-12-30T19:21:00"/>
    <d v="2014-06-14T00:00:00"/>
    <d v="1899-12-30T20:04:00"/>
    <d v="1899-12-30T00:43:00"/>
    <n v="22"/>
    <s v="ДЭМ"/>
    <m/>
    <x v="0"/>
    <s v="ф.344-04"/>
    <x v="2"/>
    <x v="2"/>
    <s v="ф.344-04"/>
    <s v="Разрушение изолятора ф.А оп.№60, повреждение провода"/>
    <m/>
    <n v="31.1"/>
    <n v="31.1"/>
    <s v="ТЧ"/>
    <n v="2002"/>
    <s v=" провод А-95"/>
    <m/>
    <s v="28.04.2013-ТО, 26.07.2005-ТР"/>
    <s v="25%-ТР, 100%-ТО"/>
    <s v="08.2015-ТР,         02.2015-ТО"/>
    <s v="ТО отказы - 24.02.14г.,                  ТР отказы - 08.08.13г. , 08.10г., 08.08г., 15.05.07г., 23.05.04г."/>
    <m/>
    <s v="КП23"/>
    <m/>
    <m/>
    <m/>
    <m/>
    <m/>
    <m/>
  </r>
  <r>
    <x v="5"/>
    <x v="17"/>
    <s v="РН-ЭН"/>
    <x v="140"/>
    <d v="1899-12-30T13:45:00"/>
    <d v="2014-06-15T00:00:00"/>
    <d v="1899-12-30T13:45:00"/>
    <d v="1899-12-30T00:00:00"/>
    <n v="12"/>
    <s v="МТЗ"/>
    <s v="АПВУ"/>
    <x v="2"/>
    <s v="ПС 35/6№203_x000a_ф.203-20"/>
    <x v="2"/>
    <x v="2"/>
    <s v="ВЛ-6кВ_x000a_ф.203-20"/>
    <s v="Причиной аварийного отключения ВЛ-6кВ ф.203-20 явилось  разрушение изолятора фазы «А» на опоре №31, что привело к уменьшению допустимых расстояний между проводами фаз «А» и «В» вызвавший КЗ.  ВЛ находится в затапливаемой пойменной части р. Большой Балык. Разрушение изолятора вызвано тяжением провода вследствие выдавливания сваи опоры."/>
    <m/>
    <n v="3"/>
    <n v="3"/>
    <s v="ТЧ"/>
    <n v="1985"/>
    <s v="А-95"/>
    <s v="Россия"/>
    <s v="ТО-07.05.14,                    ТР-12.02.14."/>
    <n v="100"/>
    <s v="ТО-08.2014.                    ТР-02.2015"/>
    <n v="0"/>
    <m/>
    <s v="КП17"/>
    <m/>
    <m/>
    <m/>
    <m/>
    <m/>
    <m/>
  </r>
  <r>
    <x v="5"/>
    <x v="17"/>
    <s v="РН-ЭН"/>
    <x v="140"/>
    <d v="1899-12-30T15:39:00"/>
    <d v="2014-06-15T00:00:00"/>
    <d v="1899-12-30T21:07:00"/>
    <d v="1899-12-30T05:28:00"/>
    <n v="12"/>
    <s v="МТЗ"/>
    <s v="АПВН, РПВУ"/>
    <x v="2"/>
    <s v="ПС 35/6№203_x000a_ф.203-20"/>
    <x v="2"/>
    <x v="2"/>
    <s v="ВЛ-6кВ_x000a_ф.203-20"/>
    <s v="Причиной аварийного отключения ВЛ-6кВ ф.203-20 явилось  разрушение изолятора фазы «А» на опоре №31, что привело к уменьшению допустимых расстояний между проводами фаз «А» и «В» вызвавший КЗ.  ВЛ находится в затапливаемой пойменной части р. Большой Балык. Разрушение изолятора вызвано тяжением провода вследствие выдавливания сваи опоры."/>
    <n v="40.5"/>
    <m/>
    <n v="40.5"/>
    <s v="ТЧ"/>
    <n v="1985"/>
    <s v="А-95"/>
    <s v="Россия"/>
    <s v="ТО-07.05.14,                    ТР-12.02.14."/>
    <n v="100"/>
    <s v="ТО-08.2014.                    ТР-02.2015"/>
    <n v="0"/>
    <m/>
    <s v="КП17"/>
    <m/>
    <m/>
    <m/>
    <m/>
    <m/>
    <m/>
  </r>
  <r>
    <x v="5"/>
    <x v="17"/>
    <s v="РН-ЭН"/>
    <x v="141"/>
    <d v="1899-12-30T14:42:00"/>
    <d v="2014-06-16T00:00:00"/>
    <d v="1899-12-30T14:42:00"/>
    <d v="1899-12-30T00:00:00"/>
    <n v="30"/>
    <s v="Диф.защ"/>
    <m/>
    <x v="0"/>
    <s v="ПС-35/6кВ №105 Т-1"/>
    <x v="0"/>
    <x v="0"/>
    <s v="Т-1 "/>
    <s v="Межвитковое повреждение обмоток ТСН-1 по стороне ВН ф.&quot;С&quot; . АВР-6 успешно."/>
    <m/>
    <n v="16.3"/>
    <n v="16.3"/>
    <s v="ТСН"/>
    <n v="1980"/>
    <s v="ТМ-100кВА"/>
    <s v="Самара"/>
    <s v="ТО - 23.03.2014_x000a_ТР - 26.04.2009"/>
    <m/>
    <s v="ТО - июнь.2014_x000a_ТР - март 2016"/>
    <n v="3"/>
    <m/>
    <s v="КП23"/>
    <m/>
    <m/>
    <m/>
    <m/>
    <m/>
    <m/>
  </r>
  <r>
    <x v="5"/>
    <x v="17"/>
    <s v="РН-ЭН"/>
    <x v="141"/>
    <d v="1899-12-30T05:53:00"/>
    <d v="2014-06-16T00:00:00"/>
    <d v="1899-12-30T11:36:00"/>
    <d v="1899-12-30T05:17:00"/>
    <n v="5"/>
    <s v="МТЗ"/>
    <s v="АПВН, РПВУ"/>
    <x v="2"/>
    <s v="ПС 35/6кВ 276 ф.276-16"/>
    <x v="2"/>
    <x v="2"/>
    <s v="ВЛ- 6 кВ_x000a_ ф.276-16"/>
    <s v="Прохождение грозового фронта, порывы ветра до 20 м/с"/>
    <n v="9.6"/>
    <n v="1.3"/>
    <n v="10.9"/>
    <s v="И"/>
    <n v="1978"/>
    <s v="ШС-10"/>
    <s v="Россия"/>
    <s v="24.03.14 - ТО        26.09.12- ТР      "/>
    <n v="0.5"/>
    <s v="июнь -ТО             сентябрь-ТР"/>
    <d v="2013-09-17T00:00:00"/>
    <s v="октябрь 2013"/>
    <s v="КП11"/>
    <m/>
    <m/>
    <m/>
    <m/>
    <m/>
    <m/>
  </r>
  <r>
    <x v="5"/>
    <x v="17"/>
    <s v="РН-ЭН"/>
    <x v="141"/>
    <d v="1899-12-30T16:15:00"/>
    <d v="2014-06-16T00:00:00"/>
    <d v="1899-12-30T19:24:00"/>
    <d v="1899-12-30T03:09:00"/>
    <n v="8"/>
    <s v="МТЗ"/>
    <s v="АПВН, РПВУ"/>
    <x v="2"/>
    <s v="ПС 35/6 кВ  274_x000a_ ф.274-08"/>
    <x v="2"/>
    <x v="2"/>
    <s v="ВЛ- 6 кВ_x000a_ ф.274-08"/>
    <s v=" Оп.146 разрушение изолятора ф.&quot;В&quot; и падение провода ф.&quot;В&quot; на провод ф.&quot;А&quot;"/>
    <n v="7.6"/>
    <m/>
    <n v="7.6"/>
    <s v="И"/>
    <n v="1986"/>
    <s v="ШС-10"/>
    <s v="Россия"/>
    <s v="12.03.14- ТО      12.05.14- ТР"/>
    <n v="100"/>
    <s v="август-ТО                        май 2015-ТР            "/>
    <m/>
    <s v="октябрь 2013"/>
    <s v="КП11"/>
    <m/>
    <m/>
    <m/>
    <m/>
    <m/>
    <m/>
  </r>
  <r>
    <x v="5"/>
    <x v="17"/>
    <s v="РН-ЭН"/>
    <x v="141"/>
    <d v="1899-12-30T16:20:00"/>
    <d v="2014-06-16T00:00:00"/>
    <d v="1899-12-30T16:20:00"/>
    <d v="1899-12-30T00:00:00"/>
    <n v="8"/>
    <s v="МТЗ"/>
    <s v="АПВУ"/>
    <x v="2"/>
    <s v="ПС 35/6 кВ 269_x000a_ ф.269-11"/>
    <x v="2"/>
    <x v="2"/>
    <s v="ВЛ- 6 кВ_x000a_ ф.269-11 "/>
    <s v="гроза,порывы ветра до 20м/с_x000a_"/>
    <m/>
    <n v="4"/>
    <n v="4"/>
    <s v="СК"/>
    <n v="1985"/>
    <s v="А-95"/>
    <s v="Россия"/>
    <s v="05.05.14-ТО     04.10.13- Р"/>
    <n v="0.9"/>
    <s v="август-ТО                 февраль 2015 -ТР"/>
    <d v="2014-05-06T00:00:00"/>
    <s v="октябрь 2013"/>
    <s v="КП17"/>
    <m/>
    <m/>
    <m/>
    <m/>
    <m/>
    <m/>
  </r>
  <r>
    <x v="5"/>
    <x v="17"/>
    <s v="РН-ЭН"/>
    <x v="141"/>
    <d v="1899-12-30T18:15:00"/>
    <d v="2014-06-16T00:00:00"/>
    <d v="1899-12-30T18:45:00"/>
    <d v="1899-12-30T00:30:00"/>
    <n v="6"/>
    <s v="ТО"/>
    <s v="АПВН, РПВУ"/>
    <x v="2"/>
    <s v="ПС 35/6кВ 229_x000a_ ф.229-06"/>
    <x v="2"/>
    <x v="2"/>
    <s v="ВЛ- 6 кВ_x000a_ ф.229-06 "/>
    <s v="гроза,порывы ветра до 20м/с_x000a_Оп.17 разрушение изолятора ф.&quot;А&quot;"/>
    <n v="0.6"/>
    <m/>
    <n v="0.6"/>
    <s v="И"/>
    <n v="1989"/>
    <s v="ШС-10"/>
    <s v="Россия"/>
    <s v="21.04.14 - ТО        25.07.12- ТР      "/>
    <n v="0.7"/>
    <s v="октябрь -ТО                июль-ТР"/>
    <d v="2013-07-11T00:00:00"/>
    <m/>
    <s v="КП11"/>
    <m/>
    <m/>
    <m/>
    <m/>
    <m/>
    <m/>
  </r>
  <r>
    <x v="5"/>
    <x v="17"/>
    <s v="РН-ЭН"/>
    <x v="141"/>
    <d v="1899-12-30T21:34:00"/>
    <d v="2014-06-17T00:00:00"/>
    <d v="1899-12-30T01:00:00"/>
    <d v="1899-12-30T03:26:00"/>
    <n v="6"/>
    <s v="ТО"/>
    <s v="АПВН, РПВУ"/>
    <x v="2"/>
    <s v="ПС 35/6кВ 229_x000a_ ф.229-06"/>
    <x v="2"/>
    <x v="2"/>
    <s v="ВЛ- 6 кВ_x000a_ ф.229-06 "/>
    <s v="гроза, порыви ветра до 20м/с, оп17-1а схлёстпровода._x000a_"/>
    <n v="7.4"/>
    <n v="6.1"/>
    <n v="13.5"/>
    <s v="И"/>
    <n v="1989"/>
    <s v="ШС-10"/>
    <s v="Россия"/>
    <s v="21.04.14 - ТО        25.07.12- ТР      "/>
    <n v="0.7"/>
    <s v="октябрь -ТО                июль-ТР"/>
    <d v="2013-07-11T00:00:00"/>
    <m/>
    <s v="КП11"/>
    <m/>
    <m/>
    <m/>
    <m/>
    <m/>
    <m/>
  </r>
  <r>
    <x v="5"/>
    <x v="17"/>
    <s v="РН-ЭН"/>
    <x v="141"/>
    <d v="1899-12-30T15:40:00"/>
    <d v="2014-06-16T00:00:00"/>
    <d v="1899-12-30T15:40:00"/>
    <d v="1899-12-30T00:00:00"/>
    <n v="26"/>
    <m/>
    <m/>
    <x v="2"/>
    <s v="скважины Петелинского месторождения"/>
    <x v="3"/>
    <x v="9"/>
    <s v="СУ"/>
    <s v="Прохождение грозового фронта, порывы ветра до 20 м/с"/>
    <m/>
    <n v="25.2"/>
    <n v="25.2"/>
    <s v="ПЭ"/>
    <m/>
    <m/>
    <m/>
    <m/>
    <m/>
    <m/>
    <m/>
    <m/>
    <s v="КП11"/>
    <m/>
    <m/>
    <m/>
    <m/>
    <m/>
    <m/>
  </r>
  <r>
    <x v="5"/>
    <x v="17"/>
    <s v="РН-ЭН"/>
    <x v="141"/>
    <d v="1899-12-30T17:01:00"/>
    <d v="2014-06-16T00:00:00"/>
    <d v="1899-12-30T17:01:00"/>
    <d v="1899-12-30T00:00:00"/>
    <n v="21"/>
    <m/>
    <m/>
    <x v="2"/>
    <s v="скважины Угутского месторождения"/>
    <x v="3"/>
    <x v="9"/>
    <s v="СУ"/>
    <s v="Прохождение грозового фронта, порывы ветра до 20 м/с"/>
    <m/>
    <n v="6.6"/>
    <n v="6.6"/>
    <s v="ПЭ"/>
    <m/>
    <m/>
    <m/>
    <m/>
    <m/>
    <m/>
    <m/>
    <m/>
    <s v="КП11"/>
    <m/>
    <m/>
    <m/>
    <m/>
    <m/>
    <m/>
  </r>
  <r>
    <x v="5"/>
    <x v="17"/>
    <s v="РН-ЭН"/>
    <x v="141"/>
    <d v="1899-12-30T17:44:00"/>
    <d v="2014-06-16T00:00:00"/>
    <d v="1899-12-30T23:58:00"/>
    <d v="1899-12-30T06:14:00"/>
    <n v="8"/>
    <s v="ТО"/>
    <s v="АПВН, РПВУ"/>
    <x v="2"/>
    <s v="ф.332-12"/>
    <x v="2"/>
    <x v="2"/>
    <s v="ф.332-12"/>
    <s v="Порывы верта до 20 м/с, падение оп.№25 "/>
    <m/>
    <n v="26.4"/>
    <n v="26.4"/>
    <s v="СК"/>
    <s v="1995 г."/>
    <s v="Ж/б"/>
    <m/>
    <s v="ТО-09.04.14           ТР-17.09.2007 г."/>
    <s v="ТО-100%                      ТР-50%"/>
    <s v="ТО-09.2014                     ТР-09.2014"/>
    <s v="ТО-0              ТР-7 отказов"/>
    <m/>
    <s v="КП12"/>
    <m/>
    <m/>
    <m/>
    <m/>
    <m/>
    <m/>
  </r>
  <r>
    <x v="5"/>
    <x v="17"/>
    <s v="Севергидромехстрой"/>
    <x v="141"/>
    <d v="1899-12-30T17:08:00"/>
    <d v="2014-06-16T00:00:00"/>
    <d v="1899-12-30T17:08:00"/>
    <d v="1899-12-30T00:00:00"/>
    <n v="3"/>
    <m/>
    <m/>
    <x v="5"/>
    <s v="ПС №106 ф.10606"/>
    <x v="2"/>
    <x v="9"/>
    <m/>
    <s v="Сильный ветер. Межфазное короткое замыкание на отпайке ВЛ-6 находящейся в эксплуатационной ответственности ООО “Севергидромехстрой”. Подмыв опор при наступлении паводка (затоплении) послужил причиной наклона опор и уменьшению расстояния между проводами, что привело к схлёсту проводов при усилении ветра."/>
    <m/>
    <n v="0.7"/>
    <n v="0.7"/>
    <s v="ПЭ"/>
    <m/>
    <m/>
    <m/>
    <s v="ТО - 8.04.2014;_x000a_ТР - 12.04.2007"/>
    <m/>
    <s v="ТО - июль 2014;_x000a_ТР - апрель 2015"/>
    <n v="6"/>
    <m/>
    <s v="КП18"/>
    <m/>
    <m/>
    <m/>
    <m/>
    <m/>
    <m/>
  </r>
  <r>
    <x v="5"/>
    <x v="17"/>
    <s v="РН-ЭН"/>
    <x v="141"/>
    <d v="1899-12-30T15:33:00"/>
    <d v="2014-06-16T00:00:00"/>
    <d v="1899-12-30T16:06:00"/>
    <d v="1899-12-30T00:33:00"/>
    <n v="9"/>
    <s v="ТО"/>
    <s v="АПВН, РПВУ"/>
    <x v="2"/>
    <s v="ПС 35/6кВ №069 ф.069-14"/>
    <x v="2"/>
    <x v="2"/>
    <s v="ф.069-14"/>
    <s v="гроза,ветер до 20 м/с. Неуспешная работа АПВ по причине выхода из строя электромагнита включения выключателя. "/>
    <m/>
    <n v="7.6"/>
    <n v="7.6"/>
    <s v="ТЧ"/>
    <n v="1996"/>
    <m/>
    <m/>
    <s v="29.04.14 ТО           01.07.13 ТР"/>
    <n v="100"/>
    <m/>
    <m/>
    <m/>
    <s v="КП11"/>
    <m/>
    <m/>
    <m/>
    <m/>
    <m/>
    <m/>
  </r>
  <r>
    <x v="5"/>
    <x v="17"/>
    <s v="РН-ЭН"/>
    <x v="141"/>
    <d v="1899-12-30T15:39:00"/>
    <d v="2014-06-16T00:00:00"/>
    <d v="1899-12-30T15:39:00"/>
    <d v="1899-12-30T00:00:00"/>
    <n v="7"/>
    <s v="ТО"/>
    <s v="АПВУ"/>
    <x v="2"/>
    <s v="ПС 35/6кВ №067 ф.067-17"/>
    <x v="2"/>
    <x v="2"/>
    <s v="ф.067-17"/>
    <s v="гроза,ветер до 20 м/с"/>
    <m/>
    <n v="3.7"/>
    <n v="3.7"/>
    <s v="ТЧ"/>
    <n v="1992"/>
    <m/>
    <m/>
    <s v="02.05.14 ТО            26.03.14 ТР"/>
    <n v="100"/>
    <m/>
    <m/>
    <m/>
    <s v="КП11"/>
    <m/>
    <m/>
    <m/>
    <m/>
    <m/>
    <m/>
  </r>
  <r>
    <x v="5"/>
    <x v="17"/>
    <s v="РН-ЭН"/>
    <x v="141"/>
    <d v="1899-12-30T15:37:00"/>
    <d v="2014-06-16T00:00:00"/>
    <d v="1899-12-30T15:37:00"/>
    <d v="1899-12-30T00:00:00"/>
    <n v="11"/>
    <s v="ТО"/>
    <s v="АПВУ"/>
    <x v="2"/>
    <s v="ПС 35/6кВ №066 ф.066-17"/>
    <x v="2"/>
    <x v="2"/>
    <s v="ф066-17"/>
    <s v="гроза,ветер до 20 м/с"/>
    <m/>
    <n v="4.8"/>
    <n v="4.8"/>
    <s v="ТЧ"/>
    <n v="1991"/>
    <m/>
    <m/>
    <s v="19.04.14 ТО          25.11.13 ТР            "/>
    <n v="100"/>
    <m/>
    <m/>
    <m/>
    <s v="КП11"/>
    <m/>
    <m/>
    <m/>
    <m/>
    <m/>
    <m/>
  </r>
  <r>
    <x v="5"/>
    <x v="17"/>
    <s v="РН-ЭН"/>
    <x v="141"/>
    <d v="1899-12-30T15:33:00"/>
    <d v="2014-06-16T00:00:00"/>
    <d v="1899-12-30T15:33:00"/>
    <d v="1899-12-30T00:00:00"/>
    <n v="16"/>
    <s v="ТО"/>
    <s v="АПВУ"/>
    <x v="2"/>
    <s v="ПС 35/6кВ №064 ф.064-07"/>
    <x v="2"/>
    <x v="2"/>
    <s v="ф.064-07"/>
    <s v="гроза,ветер до 20 м/с"/>
    <m/>
    <n v="10.6"/>
    <n v="10.6"/>
    <s v="ТЧ"/>
    <n v="1989"/>
    <m/>
    <m/>
    <s v="15.03.14 ТО       04.09.13  ТР   "/>
    <n v="100"/>
    <m/>
    <m/>
    <m/>
    <s v="КП11"/>
    <m/>
    <m/>
    <m/>
    <m/>
    <m/>
    <m/>
  </r>
  <r>
    <x v="5"/>
    <x v="17"/>
    <s v="РН-ЭН"/>
    <x v="141"/>
    <d v="1899-12-30T15:30:00"/>
    <d v="2014-06-16T00:00:00"/>
    <d v="1899-12-30T16:45:00"/>
    <d v="1899-12-30T01:15:00"/>
    <n v="9"/>
    <s v="МТЗ"/>
    <s v="АПВН, РПВН"/>
    <x v="2"/>
    <s v="ПС 35/6кВ №073 ф.073-13"/>
    <x v="2"/>
    <x v="2"/>
    <s v="ф-073-13"/>
    <s v="Гроза, порывистый ветер. Падение дерева из-за пределов охранной зоны между оп.71-73, обрыв проводов 3-х фаз. Кусты перевели на ф-073-14"/>
    <m/>
    <n v="24.5"/>
    <n v="24.5"/>
    <s v="ТЧ"/>
    <n v="2011"/>
    <s v="ШС-10"/>
    <s v="Россия"/>
    <s v="23.02.14 ТО          10.02.14 ТР"/>
    <n v="100"/>
    <m/>
    <m/>
    <m/>
    <s v="КП19"/>
    <m/>
    <m/>
    <m/>
    <m/>
    <m/>
    <m/>
  </r>
  <r>
    <x v="5"/>
    <x v="17"/>
    <s v="РН-ЭН"/>
    <x v="141"/>
    <d v="1899-12-30T15:36:00"/>
    <d v="2014-06-16T00:00:00"/>
    <d v="1899-12-30T17:20:00"/>
    <d v="1899-12-30T01:44:00"/>
    <n v="7"/>
    <s v="ТО"/>
    <s v="АПВН, РПВН"/>
    <x v="2"/>
    <s v="ПС 35/6кВ №073 ф.073-09"/>
    <x v="2"/>
    <x v="2"/>
    <s v="ф-073-09"/>
    <s v="Гроза,порывистый ветер. Падение дерева из-за охранной зоны между оп.6-7, обрыв проводов 3-х фаз. Кусты перевели на ф-073-09"/>
    <m/>
    <n v="6.2"/>
    <n v="6.2"/>
    <s v="ТЧ"/>
    <n v="2010"/>
    <s v="ШС-10"/>
    <s v="Россия"/>
    <s v="18.05.14 ТО          22.08.13 ТР"/>
    <n v="100"/>
    <m/>
    <m/>
    <m/>
    <s v="КП19"/>
    <m/>
    <m/>
    <m/>
    <m/>
    <m/>
    <m/>
  </r>
  <r>
    <x v="5"/>
    <x v="17"/>
    <s v="РН-ЭН"/>
    <x v="141"/>
    <d v="1899-12-30T15:36:00"/>
    <d v="2014-06-16T00:00:00"/>
    <d v="1899-12-30T17:45:00"/>
    <d v="1899-12-30T02:09:00"/>
    <n v="1"/>
    <s v="МТЗ"/>
    <s v="АПВН, РПВН"/>
    <x v="2"/>
    <s v="ПС 35/6кВ №078 ф.078-12"/>
    <x v="2"/>
    <x v="2"/>
    <s v="ф-078-12"/>
    <s v="Гроза, обнаружено опора № 24  разрушение изолятора фазы «В»    обрыв провода  фазы «В»  в пролёте опор 24 – 25, провод фазы «В» лежит на проводе фазы « А».кусты перевели на ф-078-11"/>
    <m/>
    <n v="1.8"/>
    <n v="1.8"/>
    <s v="ТЧ"/>
    <n v="2010"/>
    <s v="ШС-10"/>
    <s v="Россия"/>
    <s v="26.02.14 ТР               26.04.14  ТО"/>
    <n v="100"/>
    <m/>
    <m/>
    <m/>
    <s v="КП11"/>
    <m/>
    <m/>
    <m/>
    <m/>
    <m/>
    <m/>
  </r>
  <r>
    <x v="5"/>
    <x v="17"/>
    <s v="РН-ЭН"/>
    <x v="141"/>
    <d v="1899-12-30T15:28:00"/>
    <d v="2014-06-16T00:00:00"/>
    <d v="1899-12-30T16:01:00"/>
    <d v="1899-12-30T00:33:00"/>
    <n v="4"/>
    <s v="ТО"/>
    <s v="АПВН, РПВН"/>
    <x v="2"/>
    <s v="ПС 35/6кВ №075 ф.075-16"/>
    <x v="2"/>
    <x v="2"/>
    <s v="ф-075-16"/>
    <s v="Гроза, При осмотре ВЛ-6 кВ фидера 075-16  обнаружено разрушение изоляторов  фаз А и В на опоре 2б. кусты перевели на ф-075-11"/>
    <m/>
    <n v="5.5"/>
    <n v="5.5"/>
    <s v="ТЧ"/>
    <n v="2011"/>
    <s v="ШС-10"/>
    <s v="Россия"/>
    <s v="28.08.13 ТР           02.05.14 ТО"/>
    <n v="100"/>
    <m/>
    <m/>
    <m/>
    <s v="КП11"/>
    <m/>
    <m/>
    <m/>
    <m/>
    <m/>
    <m/>
  </r>
  <r>
    <x v="5"/>
    <x v="17"/>
    <s v="РН-ЭН"/>
    <x v="142"/>
    <d v="1899-12-30T00:17:00"/>
    <d v="2014-06-17T00:00:00"/>
    <d v="1899-12-30T00:17:00"/>
    <d v="1899-12-30T00:00:00"/>
    <n v="14"/>
    <s v="МТЗ"/>
    <s v="АПВУ"/>
    <x v="0"/>
    <s v="ПС 35/6кВ №1001, ВВ-6кВ ф.1001-06"/>
    <x v="0"/>
    <x v="0"/>
    <s v=" ф.1001-06"/>
    <s v="При осмотре отпайки ВЛ-6 кВ ф.1001-06 на кустовую площадку №109 под ЛР-6кВ оп.№29 обнаружена мертвая птица с подгоревшим оперением."/>
    <m/>
    <n v="5.0999999999999996"/>
    <n v="5.0999999999999996"/>
    <s v="ТЧ"/>
    <n v="2006"/>
    <s v="РЛНД-10"/>
    <m/>
    <n v="2013"/>
    <m/>
    <m/>
    <m/>
    <m/>
    <s v="КП19"/>
    <m/>
    <m/>
    <m/>
    <m/>
    <m/>
    <m/>
  </r>
  <r>
    <x v="5"/>
    <x v="17"/>
    <s v="РН-ЭН"/>
    <x v="142"/>
    <d v="1899-12-30T13:47:00"/>
    <d v="2014-06-17T00:00:00"/>
    <d v="1899-12-30T13:47:00"/>
    <d v="1899-12-30T00:00:00"/>
    <n v="36"/>
    <s v="ТО,ЗМН"/>
    <m/>
    <x v="3"/>
    <s v="ПС 110/35/6кВ Приразломная ЗРУ-6кВ ГТЭС яч.11, ЗРУ-6кВ № 1 ЦПС Прир яч.45 вв-2, яч.17 вв-1 НСВП , яч.33 вв-2 НСВП"/>
    <x v="2"/>
    <x v="9"/>
    <s v="ЗРУ-6кВ ГТЭС яч.11, ЗРУ-6кВ № 1 ЦПС Прир яч.45 вв-2, яч.17 вв-1 НСВП , яч.33 вв-2 НСВП"/>
    <s v="При проведении СКО на трубопроводе Ду300 от ЦПС ЦППН-6 на КНС-15(один из двух трубопроводов), произошла разгерметизация трубопровода и тех. жидкость попала на эл.оборудование НСВП, что привело к короткому замыканию. Снижение напряжения на шинах питающей ПС привело к частичной остановке скважин. "/>
    <m/>
    <n v="16.399999999999999"/>
    <n v="16.399999999999999"/>
    <s v="И"/>
    <n v="1987"/>
    <s v="ШС-10"/>
    <s v="Россия"/>
    <s v="27.03.2014 - отказ_x000a_04.06.2014 - отказ"/>
    <n v="0"/>
    <m/>
    <m/>
    <m/>
    <s v="КП24"/>
    <m/>
    <m/>
    <m/>
    <s v="т"/>
    <m/>
    <m/>
  </r>
  <r>
    <x v="5"/>
    <x v="17"/>
    <s v="РН-ЭН"/>
    <x v="142"/>
    <d v="1899-12-30T10:25:00"/>
    <d v="2014-06-17T00:00:00"/>
    <d v="1899-12-30T10:25:00"/>
    <d v="1899-12-30T00:00:00"/>
    <n v="17"/>
    <s v="&quot;Дисбаланс I &quot; на СУ"/>
    <m/>
    <x v="2"/>
    <s v="ПС 110/35/6 кВ Речная "/>
    <x v="0"/>
    <x v="2"/>
    <s v="ВЛ- 35 кВ_x000a_Горная-1,2 ц."/>
    <s v="Гроза,порывистый ветер. Падение дерева из-за пределов охранной зоны. Оп. 36,38-разрушены изоляторы, провод на земле. "/>
    <m/>
    <n v="7.8"/>
    <n v="7.8"/>
    <s v="И"/>
    <n v="1982"/>
    <m/>
    <s v="Россия"/>
    <s v="15.04.2014-ТО               01.04.2011- ТР"/>
    <n v="100"/>
    <s v="июль-ТО                    апрель 2016-ТР"/>
    <m/>
    <m/>
    <s v="КП19"/>
    <m/>
    <m/>
    <m/>
    <m/>
    <m/>
    <m/>
  </r>
  <r>
    <x v="5"/>
    <x v="17"/>
    <s v="РН-ЭН"/>
    <x v="143"/>
    <d v="1899-12-30T10:42:00"/>
    <d v="2014-06-18T00:00:00"/>
    <d v="1899-12-30T10:42:00"/>
    <d v="1899-12-30T00:00:00"/>
    <n v="40"/>
    <s v="1,2 ст.ЗЗ, ТО"/>
    <s v="АПВУ"/>
    <x v="2"/>
    <s v="ВЛ-110 кВ &quot;Магистральная-Спутник&quot; - 1 цепь."/>
    <x v="1"/>
    <x v="2"/>
    <s v="ВЛ-110 кВ &quot;Магистральная-Спутник&quot; - 1 цепь."/>
    <s v="Повреждение ОПН-110 на опоре № 28."/>
    <m/>
    <n v="31.1"/>
    <n v="31.1"/>
    <s v="ЗА"/>
    <d v="2013-09-17T00:00:00"/>
    <s v="МОПН-110кВ"/>
    <m/>
    <s v="ТО-29.04.2014;             ТР-17.09.2013 (перед вводом в работу)"/>
    <s v="ТО-100%;                       ТР-25%"/>
    <s v="09.2015-ТР,         04.2015-ТО"/>
    <s v="ТО-1 отказов;        ТР-1 отказов"/>
    <d v="2014-03-06T00:00:00"/>
    <s v="КП23"/>
    <m/>
    <m/>
    <m/>
    <m/>
    <m/>
    <m/>
  </r>
  <r>
    <x v="5"/>
    <x v="17"/>
    <s v="РН-ЭН"/>
    <x v="143"/>
    <d v="1899-12-30T15:34:00"/>
    <d v="2014-06-18T00:00:00"/>
    <d v="1899-12-30T15:34:00"/>
    <d v="1899-12-30T00:00:00"/>
    <n v="6"/>
    <s v="МТЗ"/>
    <s v="АПВУ"/>
    <x v="0"/>
    <s v="ПС35/6кВ №030 ф.030-18"/>
    <x v="2"/>
    <x v="2"/>
    <s v="ВЛ-6кВ ф.030-18"/>
    <s v="Причина выясняется. L=9.4 км"/>
    <m/>
    <n v="0.4"/>
    <n v="0.4"/>
    <s v="И"/>
    <d v="1905-06-09T00:00:00"/>
    <s v="ШС-10"/>
    <s v="Россия"/>
    <s v="23.09.2013 ТР"/>
    <n v="100"/>
    <m/>
    <m/>
    <m/>
    <s v="КП23"/>
    <m/>
    <m/>
    <m/>
    <m/>
    <m/>
    <m/>
  </r>
  <r>
    <x v="5"/>
    <x v="17"/>
    <s v="РН-ЭН"/>
    <x v="144"/>
    <d v="1899-12-30T00:15:00"/>
    <d v="2014-06-19T00:00:00"/>
    <d v="1899-12-30T01:30:00"/>
    <d v="1899-12-30T01:15:00"/>
    <n v="10"/>
    <s v="Дуг.защ"/>
    <m/>
    <x v="0"/>
    <s v="ПС35/6кВ №079 ВВ-6 Т-1"/>
    <x v="0"/>
    <x v="0"/>
    <s v=" ВВ-6 Т-1"/>
    <s v="К.З.кабельной муфты в яч.№11( ф.079-11)"/>
    <n v="33.200000000000003"/>
    <m/>
    <n v="33.200000000000003"/>
    <s v="КС"/>
    <d v="1905-07-04T00:00:00"/>
    <s v="10ПКВТпО-1"/>
    <s v="Россия"/>
    <m/>
    <m/>
    <m/>
    <m/>
    <m/>
    <s v="КП23"/>
    <m/>
    <m/>
    <m/>
    <m/>
    <m/>
    <m/>
  </r>
  <r>
    <x v="5"/>
    <x v="17"/>
    <s v="РН-ЭН"/>
    <x v="144"/>
    <d v="1899-12-30T02:04:00"/>
    <d v="2014-06-19T00:00:00"/>
    <d v="1899-12-30T02:04:00"/>
    <d v="1899-12-30T00:00:00"/>
    <n v="65"/>
    <s v="ТО"/>
    <s v="АПВУ"/>
    <x v="2"/>
    <s v="ВЛ-110 кВ &quot;Магистральная-Спутник&quot; - 1 цепь."/>
    <x v="1"/>
    <x v="2"/>
    <s v="ВЛ-110 кВ &quot;Магистральная-Спутник&quot; - 1 цепь."/>
    <s v="Повреждение ОПН-110 ф.&quot;С&quot; на опоре № 11."/>
    <m/>
    <n v="47.6"/>
    <n v="47.6"/>
    <s v="ЗА"/>
    <d v="2013-09-17T00:00:00"/>
    <s v="МОПН-110кВ"/>
    <m/>
    <s v="ТО-29.04.2014;             ТР-17.09.2013 (перед вводом в работу)"/>
    <s v="ТО-100%;                       ТР-25%"/>
    <s v="09.2015-ТР,         04.2015-ТО"/>
    <s v="ТО-1 отказов;        ТР-1 отказов"/>
    <d v="2014-03-06T00:00:00"/>
    <s v="КП23"/>
    <m/>
    <m/>
    <s v="нет"/>
    <m/>
    <m/>
    <m/>
  </r>
  <r>
    <x v="5"/>
    <x v="17"/>
    <s v="РН-ЭН"/>
    <x v="145"/>
    <d v="1899-12-30T11:07:00"/>
    <d v="2014-06-20T00:00:00"/>
    <d v="1899-12-30T11:07:00"/>
    <d v="1899-12-30T00:00:00"/>
    <n v="66"/>
    <s v="2ст ТНЗНП"/>
    <s v="АПВУ"/>
    <x v="2"/>
    <s v="ВЛ-110кВ Шубинская-ЦПС-2"/>
    <x v="1"/>
    <x v="2"/>
    <s v="ВЛ-110кВ Шубинская-ЦПС-2"/>
    <s v="Обрыв шлейфа ф.С в месте сварки на оп.№5.                     (Ветер порывами 17-22 м/с.)"/>
    <m/>
    <n v="81.599999999999994"/>
    <n v="81.599999999999994"/>
    <s v="ТЧ"/>
    <n v="2002"/>
    <s v="АС 150/24"/>
    <s v="Екатеринбургский завод металлоизделий (провод)"/>
    <m/>
    <m/>
    <m/>
    <m/>
    <m/>
    <s v="КП12"/>
    <m/>
    <m/>
    <m/>
    <m/>
    <m/>
    <m/>
  </r>
  <r>
    <x v="5"/>
    <x v="17"/>
    <s v="РН-ЭН"/>
    <x v="145"/>
    <d v="1899-12-30T18:14:00"/>
    <d v="2014-06-20T00:00:00"/>
    <d v="1899-12-30T18:14:00"/>
    <d v="1899-12-30T00:00:00"/>
    <n v="74"/>
    <m/>
    <m/>
    <x v="2"/>
    <m/>
    <x v="0"/>
    <x v="3"/>
    <m/>
    <s v="Отключений не было.  Остановка скважин из-за посадки напряжения на шинах РП-35 Ефремовский. Причина выясняется.         (Ветер порывами 17-22 м/с)."/>
    <m/>
    <n v="43"/>
    <n v="43"/>
    <s v="ЗА"/>
    <n v="2012"/>
    <s v="ОПНп-35/550/37-10-111-УХЛ1"/>
    <s v="н/д"/>
    <s v="ТО-07.04.14,                    ТР-нет"/>
    <n v="100"/>
    <s v="ТО-07.2014,                    ТР-11.2018"/>
    <n v="0"/>
    <m/>
    <s v="КП23"/>
    <m/>
    <m/>
    <m/>
    <m/>
    <m/>
    <m/>
  </r>
  <r>
    <x v="5"/>
    <x v="17"/>
    <s v="РН-ЭН"/>
    <x v="149"/>
    <d v="1899-12-30T13:04:00"/>
    <d v="2014-06-24T00:00:00"/>
    <d v="1899-12-30T13:04:00"/>
    <d v="1899-12-30T00:00:00"/>
    <n v="3"/>
    <s v="ТО"/>
    <s v="АПВУ"/>
    <x v="0"/>
    <s v="ПС 35/6 кВ №272_x000a_ ф.272-16"/>
    <x v="2"/>
    <x v="2"/>
    <s v="_x000a_ ф.272-16"/>
    <s v="Пролет опор №39-40, падение дерева из-за пределов охранной зоны ВЛ, задевание проводов ф.А,В "/>
    <m/>
    <n v="0.3"/>
    <n v="0.3"/>
    <s v="ТЧ"/>
    <n v="1977"/>
    <s v="А-95"/>
    <s v="Россия"/>
    <s v="05.02.14-ТО                           30.05.14-Т Р"/>
    <n v="100"/>
    <s v="август -ТО            февраль 2015 -ТР"/>
    <m/>
    <m/>
    <s v="КП19"/>
    <m/>
    <m/>
    <m/>
    <m/>
    <m/>
    <m/>
  </r>
  <r>
    <x v="5"/>
    <x v="17"/>
    <s v="РН-ЭН"/>
    <x v="149"/>
    <d v="1899-12-30T13:34:00"/>
    <d v="2014-06-24T00:00:00"/>
    <d v="1899-12-30T14:11:00"/>
    <d v="1899-12-30T00:37:00"/>
    <n v="3"/>
    <m/>
    <m/>
    <x v="3"/>
    <s v="КТПН-6/0,4 400кВА К-27 2пол. ТП №2"/>
    <x v="5"/>
    <x v="6"/>
    <s v="КТПН-6/0,4 кВ 400кВА К-27 2пол ТП №2"/>
    <s v="Причиной аварийного отключения явилось увеличение тока нагрузки на АВ-0,4 Ввод-0,4 до тока срабатывания защит при изменении частоты на скважине._x000a_Неконтролируемое изменение частоты частотным преобразователем со-трудниками ЦДНГ-2 "/>
    <n v="2.8"/>
    <m/>
    <n v="2.8"/>
    <s v="ПЭ"/>
    <n v="2001"/>
    <s v="А-37 / 630 А"/>
    <m/>
    <s v="Т.Р - 28.04.2009             Т.О -22.04.14                    ( Т.Р - отказ)"/>
    <s v="Т.О- 100%   Т.Р - 0%"/>
    <s v="Т.О- 07.14                          Т.Р- 04.15"/>
    <s v="Т.Р- 5 отказов"/>
    <d v="2001-04-10T00:00:00"/>
    <s v="КП24"/>
    <m/>
    <m/>
    <m/>
    <s v="т"/>
    <m/>
    <m/>
  </r>
  <r>
    <x v="5"/>
    <x v="17"/>
    <s v="Тюменьэнерго"/>
    <x v="149"/>
    <d v="1899-12-30T19:51:00"/>
    <d v="2014-06-24T00:00:00"/>
    <d v="1899-12-30T21:18:00"/>
    <d v="1899-12-30T01:27:00"/>
    <n v="65"/>
    <s v="ДФЗ"/>
    <s v="АПВН, РПВУ"/>
    <x v="5"/>
    <s v=" В-110 ВЛ Ленинская-Лосинка-1"/>
    <x v="1"/>
    <x v="2"/>
    <s v=" В-110 ВЛ Ленинская-Лосинка-1"/>
    <s v="Гроза, АВР-35 успешно"/>
    <m/>
    <n v="64.900000000000006"/>
    <n v="64.900000000000006"/>
    <m/>
    <m/>
    <m/>
    <m/>
    <m/>
    <m/>
    <m/>
    <m/>
    <m/>
    <s v="КП18"/>
    <m/>
    <m/>
    <m/>
    <m/>
    <m/>
    <m/>
  </r>
  <r>
    <x v="5"/>
    <x v="17"/>
    <s v="РН-ЭН"/>
    <x v="149"/>
    <d v="1899-12-30T20:48:00"/>
    <d v="2014-06-24T00:00:00"/>
    <d v="1899-12-30T20:48:00"/>
    <d v="1899-12-30T00:00:00"/>
    <n v="30"/>
    <s v="МТЗ-1ст"/>
    <s v="АПВУ"/>
    <x v="2"/>
    <s v="ВЛ-35 Дожимная-2"/>
    <x v="0"/>
    <x v="2"/>
    <s v="ВЛ-35 Дожимная-2"/>
    <s v="Гроза опора 16 ф.&quot;А&quot; разрушение изолятора, повреждение провода."/>
    <m/>
    <n v="6.8"/>
    <n v="6.8"/>
    <s v="ТЧ"/>
    <n v="1989"/>
    <s v="АС-120"/>
    <s v="РФ"/>
    <s v="ТР-29.07.11 ТО-14.04.14."/>
    <s v="ТО-50%  ТР-50%"/>
    <s v="ТР- 2015г.   ТО-07.14."/>
    <m/>
    <m/>
    <s v="КП11"/>
    <m/>
    <m/>
    <m/>
    <m/>
    <m/>
    <m/>
  </r>
  <r>
    <x v="5"/>
    <x v="17"/>
    <s v="Тюменьэнерго"/>
    <x v="149"/>
    <d v="1899-12-30T21:19:00"/>
    <d v="2014-06-24T00:00:00"/>
    <d v="1899-12-30T21:19:00"/>
    <d v="1899-12-30T00:00:00"/>
    <n v="44"/>
    <s v="НВЧЗ,1ст ЗЗ"/>
    <s v="АПВУ"/>
    <x v="5"/>
    <s v="ВЛ-110 Пыть-Ях - ПП Восточный, Пыть-Ях- ПП Угутский"/>
    <x v="1"/>
    <x v="2"/>
    <s v="ВЛ-110 Пыть-Ях - ПП Восточный, Пыть-Ях- ПП Угутский"/>
    <s v="Гроза"/>
    <m/>
    <n v="27.6"/>
    <n v="27.6"/>
    <m/>
    <m/>
    <m/>
    <m/>
    <m/>
    <m/>
    <m/>
    <m/>
    <m/>
    <s v="КП18"/>
    <m/>
    <m/>
    <m/>
    <m/>
    <m/>
    <m/>
  </r>
  <r>
    <x v="5"/>
    <x v="17"/>
    <s v="РН-ЭН"/>
    <x v="149"/>
    <d v="1899-12-30T23:15:00"/>
    <d v="2014-06-24T00:00:00"/>
    <d v="1899-12-30T23:15:00"/>
    <d v="1899-12-30T00:00:00"/>
    <n v="50"/>
    <m/>
    <m/>
    <x v="2"/>
    <m/>
    <x v="5"/>
    <x v="9"/>
    <m/>
    <s v="Гроза, выборочная остановка скв. по посадке U (откл не было) на МБ и СБ"/>
    <m/>
    <n v="26.1"/>
    <n v="26.1"/>
    <s v="ПЭ"/>
    <m/>
    <m/>
    <m/>
    <m/>
    <m/>
    <m/>
    <m/>
    <m/>
    <s v="КП11"/>
    <m/>
    <m/>
    <m/>
    <m/>
    <m/>
    <m/>
  </r>
  <r>
    <x v="5"/>
    <x v="17"/>
    <s v="РН-ЭН"/>
    <x v="149"/>
    <d v="1899-12-30T21:11:00"/>
    <d v="2014-06-24T00:00:00"/>
    <d v="1899-12-30T00:17:00"/>
    <d v="1899-12-30T04:06:00"/>
    <n v="6"/>
    <s v="ТО"/>
    <s v="АПВН, РПВН"/>
    <x v="2"/>
    <s v="ПС-35/6кВ №206 ф.206-04"/>
    <x v="2"/>
    <x v="2"/>
    <s v="ф.206-04"/>
    <s v="Гроза. Обрыв провода ф.В в пролете оп.5-6, в результате прямого попадания молнии в провод "/>
    <n v="30"/>
    <m/>
    <n v="30"/>
    <s v="ТЧ"/>
    <n v="1987"/>
    <s v="А-95"/>
    <s v="Россия"/>
    <s v="18.04.14-ТО                           4.10.07-Т Р"/>
    <n v="100"/>
    <s v="июль -ТО            октябрь 2015 -ТР"/>
    <m/>
    <m/>
    <s v="КП11"/>
    <m/>
    <m/>
    <m/>
    <m/>
    <m/>
    <m/>
  </r>
  <r>
    <x v="5"/>
    <x v="17"/>
    <s v="РН-ЭН"/>
    <x v="149"/>
    <d v="1899-12-30T22:11:00"/>
    <d v="2014-06-24T00:00:00"/>
    <d v="1899-12-30T00:06:00"/>
    <d v="1899-12-30T01:55:00"/>
    <n v="7"/>
    <s v="ДЭМ"/>
    <m/>
    <x v="2"/>
    <s v="ПС 35/6 кВ №105_x000a_ ф.103-05"/>
    <x v="2"/>
    <x v="2"/>
    <s v="ф.103-05"/>
    <s v="Гроза_x000a_разрушение двух изоляторов ф. «А» на оп.51._x000a_Разрушение изоляторов произошло при прямом попадании молнии"/>
    <n v="6.3"/>
    <m/>
    <n v="6.3"/>
    <s v="ТЧ"/>
    <n v="1983"/>
    <s v="ШФ-10"/>
    <s v="Россия"/>
    <s v="ТО - 18.04.2014;_x000a_ТР - 6.07.2011"/>
    <m/>
    <m/>
    <s v="ТО - август 2014;_x000a_ТР - май 2015"/>
    <m/>
    <s v="КП11"/>
    <m/>
    <m/>
    <m/>
    <m/>
    <m/>
    <m/>
  </r>
  <r>
    <x v="5"/>
    <x v="17"/>
    <s v="РН-ЭН"/>
    <x v="149"/>
    <d v="1899-12-30T22:07:00"/>
    <d v="2014-06-25T00:00:00"/>
    <d v="1899-12-30T04:37:00"/>
    <d v="1899-12-30T06:30:00"/>
    <n v="11"/>
    <s v="ДЭМ"/>
    <m/>
    <x v="2"/>
    <s v="ПС 35/6 316 ф.316-04"/>
    <x v="2"/>
    <x v="2"/>
    <s v="ф.316-04"/>
    <s v="Гроза,остановка скв. по дисбалансу,оп. 5 разрушение  шлейфа ф.&quot;А&quot;"/>
    <m/>
    <n v="47.2"/>
    <n v="47.2"/>
    <s v="ТЧ"/>
    <n v="1979"/>
    <s v="АС-95"/>
    <s v="РФ"/>
    <s v="ТР-16.11.07 ТО-27.02.14."/>
    <s v="ТО-50%  ТР-50%"/>
    <s v="ТР- 11.14г.   ТО-08.14."/>
    <s v="ТР-11.08г, 11.09г,11.10г,11.13г. "/>
    <m/>
    <s v="КП11"/>
    <m/>
    <m/>
    <m/>
    <m/>
    <m/>
    <m/>
  </r>
  <r>
    <x v="5"/>
    <x v="17"/>
    <s v="РН-ЭН"/>
    <x v="150"/>
    <d v="1899-12-30T03:30:00"/>
    <d v="2014-06-25T00:00:00"/>
    <d v="1899-12-30T11:04:00"/>
    <d v="1899-12-30T07:34:00"/>
    <n v="8"/>
    <s v="ДЭМ"/>
    <m/>
    <x v="2"/>
    <s v="ПС-35/6кВ №274 ф.274-08"/>
    <x v="2"/>
    <x v="2"/>
    <s v="ф.274-08"/>
    <s v="Гроза_x000a_Оп. 141-разрушен изолятор ф.&quot;В&quot;, провод упал на траверсу, отгорел и упал на землю."/>
    <n v="18.8"/>
    <n v="2"/>
    <n v="20.8"/>
    <s v="И"/>
    <n v="1986"/>
    <s v="ШС-10"/>
    <s v="Россия"/>
    <s v="12.03.14- ТО      12.05.14- ТР"/>
    <n v="100"/>
    <s v="август-ТО                        май 2015-ТР            "/>
    <m/>
    <s v="октябрь 2013"/>
    <s v="КП11"/>
    <m/>
    <m/>
    <m/>
    <m/>
    <m/>
    <m/>
  </r>
  <r>
    <x v="5"/>
    <x v="17"/>
    <s v="РН-ЭН"/>
    <x v="150"/>
    <d v="1899-12-30T03:34:00"/>
    <d v="2014-06-25T00:00:00"/>
    <d v="1899-12-30T03:34:00"/>
    <d v="1899-12-30T00:00:00"/>
    <n v="54"/>
    <s v="МТЗ 1ст."/>
    <s v="АПВУ"/>
    <x v="2"/>
    <s v="ПС-110/35/6 Лосинка ВЛ-35 Искра-1"/>
    <x v="0"/>
    <x v="2"/>
    <s v="ВЛ-35 Искра-1"/>
    <s v="Гроза"/>
    <m/>
    <n v="21.5"/>
    <n v="21.5"/>
    <s v="ТЧ"/>
    <n v="1984"/>
    <s v="АС-120"/>
    <s v="Россия"/>
    <s v="16.05.14.-ТО        27.08.13-ТР"/>
    <n v="100"/>
    <s v="август 2014-ТО      август 2018-ТР"/>
    <m/>
    <m/>
    <s v="КП11"/>
    <m/>
    <m/>
    <m/>
    <m/>
    <m/>
    <m/>
  </r>
  <r>
    <x v="5"/>
    <x v="17"/>
    <s v="РН-ЭН"/>
    <x v="150"/>
    <d v="1899-12-30T03:45:00"/>
    <d v="2014-06-25T00:00:00"/>
    <d v="1899-12-30T03:45:00"/>
    <d v="1899-12-30T00:00:00"/>
    <n v="34"/>
    <s v="ТО"/>
    <s v="АПВУ"/>
    <x v="2"/>
    <s v="ПС Парус ВЛ-35 Суперблок-2"/>
    <x v="0"/>
    <x v="2"/>
    <s v="ПС Парус ВЛ-35 Суперблок-2"/>
    <s v="Гроза"/>
    <m/>
    <n v="119.7"/>
    <n v="119.7"/>
    <s v="ТЧ"/>
    <n v="1983"/>
    <s v="АС-120/19"/>
    <s v="Россия"/>
    <s v="ТО - 13.05.2014;_x000a_ТР - 19.03.2014"/>
    <m/>
    <m/>
    <s v="ТО - июль 2014;_x000a_ТР - июль 2014"/>
    <m/>
    <s v="КП11"/>
    <m/>
    <m/>
    <m/>
    <m/>
    <m/>
    <m/>
  </r>
  <r>
    <x v="5"/>
    <x v="17"/>
    <s v="РН-ЭН"/>
    <x v="150"/>
    <d v="1899-12-30T04:16:00"/>
    <d v="2014-06-25T00:00:00"/>
    <d v="1899-12-30T04:16:00"/>
    <d v="1899-12-30T00:00:00"/>
    <n v="126"/>
    <s v="1ст МТЗ"/>
    <s v="АПВУ"/>
    <x v="2"/>
    <s v="ПС Ленинская ВЛ-35 Самарская-1,2"/>
    <x v="0"/>
    <x v="2"/>
    <s v="ПС Ленинская ВЛ-35 Самарская-1,2"/>
    <s v="Гроза"/>
    <m/>
    <n v="256.60000000000002"/>
    <n v="256.60000000000002"/>
    <s v="ТЧ"/>
    <n v="1980"/>
    <s v="АС-120/19"/>
    <s v="Россия"/>
    <s v="ТО - 17.04.2014;_x000a_ТР - март 2012"/>
    <m/>
    <m/>
    <s v="ТО - июль 2014;_x000a_ТР - март 2016"/>
    <m/>
    <s v="КП11"/>
    <m/>
    <m/>
    <m/>
    <m/>
    <m/>
    <m/>
  </r>
  <r>
    <x v="5"/>
    <x v="17"/>
    <s v="РН-ЭН"/>
    <x v="150"/>
    <d v="1899-12-30T04:16:00"/>
    <d v="2014-06-25T00:00:00"/>
    <d v="1899-12-30T04:16:00"/>
    <d v="1899-12-30T00:00:00"/>
    <n v="32"/>
    <s v="1ст МТЗ"/>
    <s v="АПВУ"/>
    <x v="2"/>
    <s v="ПС Ленинская ВЛ-35 Сибирская-2"/>
    <x v="0"/>
    <x v="2"/>
    <s v="ПС Ленинская ВЛ-35 Сибирская-2"/>
    <s v="Гроза"/>
    <m/>
    <n v="72.8"/>
    <n v="72.8"/>
    <s v="ТЧ"/>
    <n v="1983"/>
    <s v="АС-120/19"/>
    <s v="Россия"/>
    <s v="ТО - 19.06.2014;_x000a_ТР - июнь 2011"/>
    <m/>
    <m/>
    <s v="ТО - август 2014;_x000a_ТР - июнь 2015"/>
    <m/>
    <s v="КП11"/>
    <m/>
    <m/>
    <m/>
    <m/>
    <m/>
    <m/>
  </r>
  <r>
    <x v="5"/>
    <x v="17"/>
    <s v="Тюменьэнерго"/>
    <x v="150"/>
    <d v="1899-12-30T04:28:00"/>
    <d v="2014-06-25T00:00:00"/>
    <d v="1899-12-30T04:42:00"/>
    <d v="1899-12-30T00:14:00"/>
    <n v="247"/>
    <s v="1,2ст ЗЗ"/>
    <s v="АПВН, РПВУ"/>
    <x v="5"/>
    <s v="ВЛ-110 Пыть-Ях-Парус-1"/>
    <x v="1"/>
    <x v="2"/>
    <s v="ВЛ-110 Пыть-ях-Парус-1"/>
    <s v="Гроза"/>
    <m/>
    <n v="376.1"/>
    <n v="376.1"/>
    <m/>
    <m/>
    <m/>
    <m/>
    <m/>
    <m/>
    <m/>
    <m/>
    <m/>
    <s v="КП18"/>
    <m/>
    <m/>
    <m/>
    <m/>
    <m/>
    <m/>
  </r>
  <r>
    <x v="5"/>
    <x v="17"/>
    <s v="РН-ЭН"/>
    <x v="150"/>
    <d v="1899-12-30T09:02:00"/>
    <d v="2014-06-25T00:00:00"/>
    <d v="1899-12-30T09:02:00"/>
    <d v="1899-12-30T00:00:00"/>
    <n v="7"/>
    <s v="ТО"/>
    <s v="АПВУ"/>
    <x v="2"/>
    <s v="ПС35/6 №103_x000a_ф.103-05"/>
    <x v="2"/>
    <x v="2"/>
    <s v="ф.103-05"/>
    <s v="Гроза"/>
    <m/>
    <n v="7.9"/>
    <n v="7.9"/>
    <s v="ТЧ"/>
    <n v="1983"/>
    <s v="ШФ-10"/>
    <s v="Россия"/>
    <s v="ТО - 18.04.2014;_x000a_ТР - 6.07.2011"/>
    <m/>
    <m/>
    <s v="ТО - июль 2014;_x000a_ТР - июль 2014"/>
    <m/>
    <s v="КП11"/>
    <m/>
    <m/>
    <m/>
    <m/>
    <m/>
    <m/>
  </r>
  <r>
    <x v="5"/>
    <x v="17"/>
    <s v="Тюменьэнерго"/>
    <x v="150"/>
    <d v="1899-12-30T09:27:00"/>
    <d v="2014-06-25T00:00:00"/>
    <d v="1899-12-30T09:27:00"/>
    <d v="1899-12-30T00:00:00"/>
    <n v="18"/>
    <s v="ТО"/>
    <s v="АПВУ"/>
    <x v="5"/>
    <s v="ВЛ-110кВ &quot;ПП-Восточный-Чистинная&quot;-1ц"/>
    <x v="1"/>
    <x v="2"/>
    <s v="ВЛ-110кВ &quot;ПП-Восточный-Чистинная&quot;-1ц"/>
    <s v="Гроза"/>
    <m/>
    <n v="7.4"/>
    <n v="7.4"/>
    <m/>
    <m/>
    <m/>
    <m/>
    <m/>
    <m/>
    <m/>
    <m/>
    <m/>
    <s v="КП18"/>
    <m/>
    <m/>
    <m/>
    <m/>
    <m/>
    <m/>
  </r>
  <r>
    <x v="5"/>
    <x v="17"/>
    <s v="РН-ЭН"/>
    <x v="150"/>
    <d v="1899-12-30T11:28:00"/>
    <d v="2014-06-25T00:00:00"/>
    <d v="1899-12-30T11:28:00"/>
    <d v="1899-12-30T00:00:00"/>
    <n v="12"/>
    <s v="ТО"/>
    <s v="АПВУ"/>
    <x v="1"/>
    <s v="ПС 35/6  №325  ф.325-06"/>
    <x v="2"/>
    <x v="2"/>
    <s v="ф.325-06"/>
    <s v="Пролет опор №28-29: экскаватор ООО &quot;НГСК&quot; задел провода ф.А,С"/>
    <m/>
    <n v="2.2000000000000002"/>
    <n v="2.2000000000000002"/>
    <s v="ТЧ"/>
    <n v="2003"/>
    <s v="А-95"/>
    <s v="РФ"/>
    <s v="КР-18.11.13г.  ТО-02.14г."/>
    <s v="ТР-70%  ТО-80%"/>
    <s v="ТР-02.15г.  ТО-07.14г."/>
    <s v="ТР-02.12г. 02.13г.,02.14г. "/>
    <m/>
    <s v="КП20"/>
    <m/>
    <m/>
    <m/>
    <m/>
    <s v="с"/>
    <m/>
  </r>
  <r>
    <x v="5"/>
    <x v="17"/>
    <s v="РН-ЭН"/>
    <x v="150"/>
    <d v="1899-12-30T14:46:00"/>
    <d v="2014-06-25T00:00:00"/>
    <d v="1899-12-30T14:46:00"/>
    <d v="1899-12-30T00:00:00"/>
    <n v="7"/>
    <s v="ТО"/>
    <s v="АПВУ"/>
    <x v="2"/>
    <s v="ПС-35/6кВ №241 ф.241-16"/>
    <x v="2"/>
    <x v="2"/>
    <s v="ф.241-16"/>
    <s v="Гроза"/>
    <m/>
    <n v="1.1000000000000001"/>
    <n v="1.1000000000000001"/>
    <s v="И"/>
    <n v="1993"/>
    <s v="ШС-10"/>
    <s v="Россия"/>
    <s v="24.06.2014-ТО_x000a_21.03.2014-ТР"/>
    <n v="100"/>
    <s v="сантябрь 2014-ТО_x000a_март 2015-ТР"/>
    <m/>
    <m/>
    <s v="КП11"/>
    <m/>
    <m/>
    <m/>
    <m/>
    <m/>
    <m/>
  </r>
  <r>
    <x v="5"/>
    <x v="17"/>
    <s v="РН-ЭН"/>
    <x v="150"/>
    <d v="1899-12-30T18:09:00"/>
    <d v="2014-06-25T00:00:00"/>
    <d v="1899-12-30T18:09:00"/>
    <d v="1899-12-30T00:00:00"/>
    <n v="169"/>
    <s v="ТО"/>
    <s v="АПВУ"/>
    <x v="2"/>
    <s v="ПС 110/35/6 Приразломная ВЛ-35 Б.ЯР-2"/>
    <x v="0"/>
    <x v="2"/>
    <s v="ВЛ-35 Белый Яр-2"/>
    <s v="гроза(ВЛ-35 Б.Яр-1 выведена в ремонт по заявке НЮЭС)"/>
    <m/>
    <n v="123.4"/>
    <n v="123.4"/>
    <s v="ТЧ"/>
    <n v="1991"/>
    <m/>
    <m/>
    <s v="13.01.2014 ТО_x000a_22.04.2014 ТР"/>
    <n v="100"/>
    <m/>
    <m/>
    <m/>
    <s v="КП11"/>
    <m/>
    <m/>
    <m/>
    <m/>
    <m/>
    <m/>
  </r>
  <r>
    <x v="5"/>
    <x v="17"/>
    <s v="РН-ЭН"/>
    <x v="150"/>
    <d v="1899-12-30T18:12:00"/>
    <d v="2014-06-25T00:00:00"/>
    <d v="1899-12-30T18:12:00"/>
    <d v="1899-12-30T00:00:00"/>
    <n v="78"/>
    <s v="МТЗ"/>
    <s v="АПВУ"/>
    <x v="2"/>
    <s v="ПС 110/35/6 Евсеенковская  ВЛ-35 Гром-1,2"/>
    <x v="0"/>
    <x v="2"/>
    <s v=" ВЛ-35 Гром-1,2"/>
    <s v="Гроза"/>
    <m/>
    <n v="75.900000000000006"/>
    <n v="75.900000000000006"/>
    <s v="ТЧ"/>
    <n v="1995"/>
    <m/>
    <m/>
    <s v="02.05.2014 ТО_x000a_17.03.2013 ТР"/>
    <n v="100"/>
    <m/>
    <m/>
    <m/>
    <s v="КП11"/>
    <m/>
    <m/>
    <m/>
    <m/>
    <m/>
    <m/>
  </r>
  <r>
    <x v="5"/>
    <x v="17"/>
    <s v="РН-ЭН"/>
    <x v="150"/>
    <d v="1899-12-30T19:21:00"/>
    <d v="2014-06-25T00:00:00"/>
    <d v="1899-12-30T19:21:00"/>
    <d v="1899-12-30T00:00:00"/>
    <n v="70"/>
    <s v="ТО"/>
    <s v="АПВУ"/>
    <x v="2"/>
    <s v="ПС 110/35/6 Водозабор    ВЛ-35 Западный Салым-1"/>
    <x v="0"/>
    <x v="2"/>
    <s v=" ВЛ-35 Западный Салым-1"/>
    <s v="Гроза"/>
    <m/>
    <n v="75.900000000000006"/>
    <n v="75.900000000000006"/>
    <s v="ТЧ"/>
    <n v="1983"/>
    <m/>
    <m/>
    <s v="17.09.2013 ТР"/>
    <n v="100"/>
    <m/>
    <m/>
    <m/>
    <s v="КП11"/>
    <m/>
    <m/>
    <m/>
    <m/>
    <m/>
    <m/>
  </r>
  <r>
    <x v="5"/>
    <x v="17"/>
    <s v="РН-ЭН"/>
    <x v="151"/>
    <d v="1899-12-30T10:46:00"/>
    <d v="2014-06-26T00:00:00"/>
    <d v="1899-12-30T10:46:00"/>
    <d v="1899-12-30T00:00:00"/>
    <n v="20"/>
    <m/>
    <m/>
    <x v="0"/>
    <s v="ПС 35/6кВ № 126 2С-6кВ "/>
    <x v="0"/>
    <x v="0"/>
    <s v="ПС 35/6кВ № 126 2С-6кВ "/>
    <s v="Заводской дефект ВВ-6 Ввод-6-2 явился причиной обрыва контакта внутри дугогасительной камеры по ф. «С» вакуумного выключателя Ввод-6-2."/>
    <m/>
    <n v="16"/>
    <n v="16"/>
    <s v="В"/>
    <d v="2009-04-13T00:00:00"/>
    <s v="ВВ/TEL-10-20/1000У2"/>
    <s v="ЗАО “НПО ТЭЛ” Йошкар-Ола"/>
    <s v="ТО - 16.04.2014_x000a_ТР - 29.07.2013"/>
    <m/>
    <s v="ТО -  июль 2014;_x000a_ТР - октябрь 2014"/>
    <m/>
    <m/>
    <s v="КП9"/>
    <m/>
    <m/>
    <m/>
    <m/>
    <m/>
    <m/>
  </r>
  <r>
    <x v="5"/>
    <x v="17"/>
    <s v="РН-ЭН"/>
    <x v="151"/>
    <d v="1899-12-30T04:40:00"/>
    <d v="2014-06-26T00:00:00"/>
    <d v="1899-12-30T07:10:00"/>
    <d v="1899-12-30T02:30:00"/>
    <n v="5"/>
    <s v="ДЭМ"/>
    <m/>
    <x v="2"/>
    <s v="ПС 35/6 кВ             № 106                  ф.106-11                "/>
    <x v="2"/>
    <x v="2"/>
    <s v="ф.106-11"/>
    <s v="При прохождении грозового фронта произошел удар молнии в провод ф.&quot;В&quot; в пролете оп. 44-45. _x000a_В результате прямого попадания молнии произошел обрыв  провода ф.&quot;В&quot; в пролете оп. 44-45 ."/>
    <n v="16.2"/>
    <m/>
    <n v="16.2"/>
    <s v="ТЧ"/>
    <n v="2002"/>
    <s v="А-95"/>
    <s v="Россия"/>
    <s v="ТО - 8.04.2014;_x000a_ТР - 17.04.2007"/>
    <m/>
    <s v="ТО - июль 2014;_x000a_ТР - апрель 2015"/>
    <n v="6"/>
    <m/>
    <s v="КП11"/>
    <m/>
    <m/>
    <s v="АЗС Лукойл-Югра, ф/х Сенченко "/>
    <m/>
    <m/>
    <m/>
  </r>
  <r>
    <x v="5"/>
    <x v="17"/>
    <s v="РН-ЭН"/>
    <x v="151"/>
    <d v="1899-12-30T06:34:00"/>
    <d v="2014-06-26T00:00:00"/>
    <d v="1899-12-30T11:32:00"/>
    <d v="1899-12-30T04:58:00"/>
    <n v="11"/>
    <s v="МТЗ"/>
    <s v="АПВН, РПВН"/>
    <x v="2"/>
    <s v="ПС 35/6 кВ             № 062                      ф.062-17"/>
    <x v="2"/>
    <x v="2"/>
    <s v="ф.062-17"/>
    <s v="Оп. 3В ЛР-6кВ К-73 опорный изолятор ф. А поврежден, оп.11А опорный изолятор ф.В разрушен. Изоляторы заменили. Гроза."/>
    <n v="32.5"/>
    <m/>
    <n v="32.5"/>
    <s v="ТЧ"/>
    <n v="1992"/>
    <s v="ШФ-10"/>
    <s v="Россия"/>
    <s v="25.10.2013-ТР        13.02.2014-ТО"/>
    <n v="100"/>
    <s v="11.2014(ТР)"/>
    <m/>
    <m/>
    <s v="КП11"/>
    <m/>
    <m/>
    <m/>
    <m/>
    <m/>
    <m/>
  </r>
  <r>
    <x v="5"/>
    <x v="17"/>
    <s v="РН-ЭН"/>
    <x v="151"/>
    <d v="1899-12-30T15:59:00"/>
    <d v="2014-06-26T00:00:00"/>
    <d v="1899-12-30T17:22:00"/>
    <d v="1899-12-30T01:23:00"/>
    <n v="10"/>
    <s v="МТЗ"/>
    <s v="АПВН, РПВУ"/>
    <x v="1"/>
    <s v="ПС 35/6 кВ             № 266                  ф.266-16                   "/>
    <x v="2"/>
    <x v="2"/>
    <s v="ф.266-16"/>
    <s v="Экскаватор ООО &quot;ЛЭП Энергострой&quot; задел провода ВЛ в пролете оп.62-63."/>
    <n v="6.6"/>
    <n v="1.2"/>
    <n v="7.8"/>
    <s v="ТЧ"/>
    <n v="1993"/>
    <m/>
    <s v="Россия"/>
    <s v="ТО-04.06.2014_x000a_ТР-28.03.2012"/>
    <n v="0"/>
    <s v="ТО-сентябрь 2014_x000a_ТР-март 2015"/>
    <s v="28.03.2013_x000a_19.03.2014"/>
    <d v="2014-06-01T00:00:00"/>
    <s v="КП20"/>
    <m/>
    <m/>
    <m/>
    <m/>
    <s v="с"/>
    <m/>
  </r>
  <r>
    <x v="5"/>
    <x v="17"/>
    <s v="РН-ЭН"/>
    <x v="152"/>
    <d v="1899-12-30T08:58:00"/>
    <d v="2014-06-27T00:00:00"/>
    <d v="1899-12-30T11:43:00"/>
    <d v="1899-12-30T02:45:00"/>
    <n v="7"/>
    <s v="МТЗ"/>
    <s v="АПВН, РПВУ"/>
    <x v="2"/>
    <s v="ПС 35/6 кВ             № 020  ф.020-16"/>
    <x v="2"/>
    <x v="2"/>
    <s v="ф.020-16"/>
    <s v="Повреждение разрядников ф.А,В на ТП-4 к.4ВП.       "/>
    <n v="6.5"/>
    <m/>
    <n v="6.5"/>
    <s v="И"/>
    <n v="1993"/>
    <s v="РВО-6"/>
    <s v="Россия"/>
    <s v="26.06.13 ТР              22.04.14 ТО"/>
    <n v="100"/>
    <s v="30.06.14 ТР"/>
    <m/>
    <m/>
    <s v="КП11"/>
    <m/>
    <m/>
    <m/>
    <m/>
    <m/>
    <m/>
  </r>
  <r>
    <x v="5"/>
    <x v="17"/>
    <s v="РН-ЭН"/>
    <x v="152"/>
    <d v="1899-12-30T12:33:00"/>
    <d v="2014-06-27T00:00:00"/>
    <d v="1899-12-30T12:33:00"/>
    <d v="1899-12-30T00:00:00"/>
    <n v="7"/>
    <s v="ТО"/>
    <s v="АПВУ"/>
    <x v="2"/>
    <s v="ПС 35/6 кВ             № 066  ф.066-17"/>
    <x v="2"/>
    <x v="2"/>
    <s v="ф.066-17"/>
    <s v="Причиной отключения ВЛ-6кВ фидера 066-17 явилось перекрытие линейной изоляции при ударе молнии. "/>
    <m/>
    <n v="1.5"/>
    <n v="1.5"/>
    <s v="ТЧ"/>
    <n v="1991"/>
    <m/>
    <s v="Россия"/>
    <s v="15.11.13 ТР           21.03.14 ТО"/>
    <n v="100"/>
    <s v="11.2014 (ТР)"/>
    <m/>
    <m/>
    <s v="КП11"/>
    <m/>
    <m/>
    <m/>
    <m/>
    <m/>
    <m/>
  </r>
  <r>
    <x v="5"/>
    <x v="17"/>
    <s v="БЛПХ"/>
    <x v="152"/>
    <d v="1899-12-30T12:53:00"/>
    <d v="2014-06-27T00:00:00"/>
    <d v="1899-12-30T12:53:00"/>
    <d v="1899-12-30T00:00:00"/>
    <n v="6"/>
    <s v="ТО"/>
    <s v="АПВУ"/>
    <x v="5"/>
    <s v="КНС-12Б РУ-6кВ №1  ф.12б-22"/>
    <x v="2"/>
    <x v="2"/>
    <s v="ф.12б-22"/>
    <s v="Падение дерева на ВЛ на отпайке принадлежащей БЛПХ. Отключена СЯ-6 кВ №9. "/>
    <m/>
    <n v="1.6"/>
    <n v="1.6"/>
    <s v="ТЧ"/>
    <s v="1985г."/>
    <m/>
    <m/>
    <s v="26.03.14 - ТО        21.06.13- ТР      "/>
    <n v="0.7"/>
    <s v="сентябрь -ТО                июнь-ТР"/>
    <d v="2014-06-10T00:00:00"/>
    <m/>
    <s v="КП18"/>
    <m/>
    <m/>
    <m/>
    <m/>
    <m/>
    <m/>
  </r>
  <r>
    <x v="5"/>
    <x v="17"/>
    <s v="РН-ЭН"/>
    <x v="152"/>
    <d v="1899-12-30T12:50:00"/>
    <d v="2014-06-27T00:00:00"/>
    <d v="1899-12-30T12:50:00"/>
    <d v="1899-12-30T00:00:00"/>
    <n v="7"/>
    <s v="МТЗ"/>
    <s v="АПВУ"/>
    <x v="2"/>
    <s v="ПС 35/6 кВ             № 103  ф.103-05"/>
    <x v="2"/>
    <x v="2"/>
    <s v="ф.103-05"/>
    <s v="Гроза. "/>
    <m/>
    <n v="2"/>
    <n v="2"/>
    <s v="ТЧ"/>
    <m/>
    <m/>
    <m/>
    <s v="ТО - 18.04.2014;_x000a_ТР - 6.07.2011"/>
    <m/>
    <m/>
    <s v="ТО - июль 2014;_x000a_ТР - июль 2014"/>
    <m/>
    <s v="КП11"/>
    <m/>
    <m/>
    <m/>
    <m/>
    <m/>
    <m/>
  </r>
  <r>
    <x v="5"/>
    <x v="17"/>
    <s v="РН-ЭН"/>
    <x v="152"/>
    <d v="1899-12-30T14:50:00"/>
    <d v="2014-06-27T00:00:00"/>
    <d v="1899-12-30T15:50:00"/>
    <d v="1899-12-30T01:00:00"/>
    <n v="6"/>
    <s v="МТЗ"/>
    <s v="АПВН, РПВУ"/>
    <x v="1"/>
    <s v="ПС 35/6 кВ             № 152  ф.152-15"/>
    <x v="2"/>
    <x v="2"/>
    <s v="ф.152-15"/>
    <s v="Сбит укос на опоре №26 неустановленной техникой , целостность проводов не нарушена"/>
    <n v="7.5"/>
    <m/>
    <n v="7.5"/>
    <s v="ТЧ"/>
    <m/>
    <m/>
    <m/>
    <s v="ТО - 05.06.2014;_x000a_ТР - 12.12.2011"/>
    <m/>
    <s v="ТО - сентябрь 2014;_x000a_ТР - июнь 2015"/>
    <n v="2"/>
    <m/>
    <s v="КП20"/>
    <m/>
    <m/>
    <m/>
    <m/>
    <s v="с"/>
    <m/>
  </r>
  <r>
    <x v="5"/>
    <x v="17"/>
    <s v="РН-ЭН"/>
    <x v="152"/>
    <d v="1899-12-30T15:05:00"/>
    <d v="2014-06-27T00:00:00"/>
    <d v="1899-12-30T15:05:00"/>
    <d v="1899-12-30T00:00:00"/>
    <n v="6"/>
    <s v="ТО"/>
    <s v="АПВУ"/>
    <x v="2"/>
    <s v="ПС 35/6 кВ             № 238  ф.238-08"/>
    <x v="2"/>
    <x v="2"/>
    <s v="ф.238-08"/>
    <s v="воздействие порывистого ветра приведшего к  схлёсту проводов фаз «А и С» в  пролёте опор №57-58, что привело к межфазному короткому замыканию. Выдавливание свайного основания и наклон опоры №57 в линию вызванное подвижкой грунта."/>
    <m/>
    <n v="0.5"/>
    <n v="0.5"/>
    <s v="ТЧ"/>
    <s v="1989 г."/>
    <m/>
    <m/>
    <s v="31.03.14 - ТО        19.12.07- ТР      "/>
    <n v="0.7"/>
    <s v="июнь 2014 -ТО                декабрь 2014-ТР"/>
    <s v="декабрь 2008, декабрь 2009, декабрь 2010, декабрь 2011, декабрь 2012, декабрь 2013"/>
    <m/>
    <s v="КП17"/>
    <m/>
    <m/>
    <m/>
    <m/>
    <m/>
    <m/>
  </r>
  <r>
    <x v="5"/>
    <x v="17"/>
    <s v="РН-ЭН"/>
    <x v="152"/>
    <d v="1899-12-30T23:09:00"/>
    <d v="2014-06-27T00:00:00"/>
    <d v="1899-12-30T23:09:00"/>
    <d v="1899-12-30T00:00:00"/>
    <n v="132"/>
    <s v="1з ДЗ,       1,2ст. ЗЗ"/>
    <s v="АПВУ"/>
    <x v="2"/>
    <s v="ВЛ-110 кВ &quot;Магистральная-Спутник&quot; - 1 цепь."/>
    <x v="1"/>
    <x v="2"/>
    <s v="ВЛ-110 кВ &quot;Магистральная-Спутник&quot; - 1 цепь."/>
    <s v="Разрушение ОПН-110 ф.&quot;С&quot; на оп.13"/>
    <m/>
    <n v="84.9"/>
    <n v="84.9"/>
    <s v="ЗА"/>
    <d v="2013-09-17T00:00:00"/>
    <s v="МОПН-110кВ"/>
    <m/>
    <s v="ТО-29.04.2014;             ТР-17.09.2013 (перед вводом в работу)"/>
    <s v="ТО-100%;                       ТР-25%"/>
    <s v="09.2015-ТР,         04.2015-ТО"/>
    <s v="ТО-1 отказов;        ТР-1 отказов"/>
    <d v="2014-03-06T00:00:00"/>
    <s v="КП23"/>
    <m/>
    <m/>
    <m/>
    <m/>
    <m/>
    <m/>
  </r>
  <r>
    <x v="5"/>
    <x v="17"/>
    <s v="РН-ЭН"/>
    <x v="153"/>
    <d v="1899-12-30T12:40:00"/>
    <d v="2014-06-28T00:00:00"/>
    <d v="1899-12-30T12:40:00"/>
    <d v="1899-12-30T00:00:00"/>
    <n v="9"/>
    <s v="МТЗ"/>
    <s v="АПВУ"/>
    <x v="2"/>
    <s v="ПС-35/6кВ №208 Ф. 208-06"/>
    <x v="2"/>
    <x v="2"/>
    <s v="ВЛ-6 кВ_x000a_ ф. 208-06"/>
    <s v="Оп.№ 10  ( в районе к.479А) выдавило сваю ,наклон в сторону ВЛ ,провис проводов ,ветер западный 8-13 м/с."/>
    <m/>
    <n v="5.4"/>
    <n v="5.4"/>
    <s v="ТЧ"/>
    <n v="1984"/>
    <s v="АС-95"/>
    <s v="Россия"/>
    <s v="21.02.14- ТО      12.05.12- ТР"/>
    <n v="1"/>
    <s v="август-ТО                        май 2015-ТР            "/>
    <m/>
    <m/>
    <s v="КП17"/>
    <m/>
    <m/>
    <m/>
    <m/>
    <m/>
    <m/>
  </r>
  <r>
    <x v="5"/>
    <x v="17"/>
    <s v="РН-ЭН"/>
    <x v="153"/>
    <d v="1899-12-30T14:55:00"/>
    <d v="2014-06-28T00:00:00"/>
    <d v="1899-12-30T18:11:00"/>
    <d v="1899-12-30T03:16:00"/>
    <n v="7"/>
    <s v="МТЗ,ТО"/>
    <s v="АПВН, РПВН"/>
    <x v="1"/>
    <s v="ПС-35/6кВ №277 Ф. 277-17"/>
    <x v="2"/>
    <x v="2"/>
    <s v="ВЛ-6 кВ_x000a_ ф. 277-17"/>
    <s v="Обрыв проводов ф.&quot;А&quot; и &quot;С&quot; автотранспортом ООО &quot;Ламор-Югра&quot; в пролёте опор № 22-23 (в районе к.52К производят отсыпку). РПВУ после устраниния."/>
    <m/>
    <n v="11.2"/>
    <n v="11.2"/>
    <s v="ТЧ"/>
    <n v="1989"/>
    <s v="А-95"/>
    <s v="Россия"/>
    <s v="ТО-24.04.2014_x000a_ТР-21.02.2012"/>
    <n v="0"/>
    <s v="ТО-июль 2014_x000a_ТР-октябрь 2015"/>
    <d v="2013-10-02T00:00:00"/>
    <d v="2014-06-01T00:00:00"/>
    <s v="КП20"/>
    <m/>
    <m/>
    <m/>
    <m/>
    <s v="с"/>
    <m/>
  </r>
  <r>
    <x v="5"/>
    <x v="17"/>
    <s v="РН-ЭН"/>
    <x v="154"/>
    <d v="1899-12-30T20:35:00"/>
    <d v="2014-06-29T00:00:00"/>
    <d v="1899-12-30T20:35:00"/>
    <d v="1899-12-30T00:00:00"/>
    <n v="187"/>
    <s v="ТО, ДЗ-1, ТЗНП-1,2"/>
    <s v="АПВУ"/>
    <x v="2"/>
    <s v="ВЛ-110 Шубинская-Пирс-2"/>
    <x v="1"/>
    <x v="2"/>
    <s v="ПС Шубинская, ВЛ-110 Пирс-2"/>
    <s v="Перекрытие изоляции гирлянды подвесных изоляторов ф. «С»  оп. №37 ВЛ-110 кВ Шубинская-Пирс-2 с отпайкой на ПС Надёжная инородным веществом (помёт большой птицы)"/>
    <m/>
    <n v="361.9"/>
    <n v="361.9"/>
    <s v="И"/>
    <n v="2009"/>
    <s v="ПС70Е"/>
    <m/>
    <m/>
    <m/>
    <m/>
    <m/>
    <m/>
    <s v="КП19"/>
    <m/>
    <m/>
    <m/>
    <m/>
    <m/>
    <m/>
  </r>
  <r>
    <x v="5"/>
    <x v="17"/>
    <s v="РН-ЭН"/>
    <x v="155"/>
    <d v="1899-12-30T06:03:00"/>
    <d v="2014-06-30T00:00:00"/>
    <d v="1899-12-30T08:10:00"/>
    <d v="1899-12-30T02:07:00"/>
    <n v="15"/>
    <s v="ДЭМ"/>
    <m/>
    <x v="2"/>
    <s v="ПС 35/6 №189,  ф.189-15"/>
    <x v="2"/>
    <x v="2"/>
    <s v="ВЛ-6 ф.189-15"/>
    <s v="Последствия прохождения грозового фронта. В результате частичного перегорания шлейфа ф.&quot;В&quot; (более 50%) 25.06.2014г, под действием ветровых  и токовых нагрузок 30.06.2014г произошел обрыв  шлейфа ф.&quot;В&quot; на портале П- 10Г в пролете оп. 10-11 ."/>
    <n v="62.5"/>
    <m/>
    <n v="62.5"/>
    <s v="ТЧ"/>
    <n v="2013"/>
    <s v="АС-120"/>
    <s v="Россия"/>
    <s v="ТО - 02.05.2014;_x000a_ТР - введен в 2013г"/>
    <m/>
    <s v="ТО - август 2014;_x000a_ТР - февраль 2015"/>
    <n v="1"/>
    <m/>
    <s v="КП11"/>
    <m/>
    <m/>
    <m/>
    <m/>
    <m/>
    <m/>
  </r>
  <r>
    <x v="5"/>
    <x v="17"/>
    <s v="РН-ЭН"/>
    <x v="155"/>
    <d v="1899-12-30T16:17:00"/>
    <d v="2014-06-30T00:00:00"/>
    <d v="1899-12-30T16:17:00"/>
    <d v="1899-12-30T00:00:00"/>
    <n v="28"/>
    <s v="МТЗ"/>
    <s v="АПВУ"/>
    <x v="3"/>
    <s v="ПС Средний Балык                   ВЛ-35 Южный Балык-1"/>
    <x v="0"/>
    <x v="2"/>
    <s v="ВЛ-35 Южный Балык-1"/>
    <s v="Межфазное КЗ вследствии попадания жидкости на изоляцию ВЛ в пролете оп.№77-78"/>
    <m/>
    <n v="10.1"/>
    <n v="10.1"/>
    <s v="ТЧ"/>
    <n v="1983"/>
    <s v="АС-120"/>
    <m/>
    <s v="ТО-24.0314               ТР-21.06.11"/>
    <s v="ТО-100%                      ТР-50%"/>
    <s v="ТО- 12.2014                          ТР-06.2015"/>
    <s v="нет"/>
    <m/>
    <s v="КП24"/>
    <m/>
    <m/>
    <m/>
    <s v="т"/>
    <m/>
    <m/>
  </r>
  <r>
    <x v="5"/>
    <x v="17"/>
    <s v="РН-ЭН"/>
    <x v="155"/>
    <d v="1899-12-30T16:20:00"/>
    <d v="2014-06-30T00:00:00"/>
    <d v="1899-12-30T16:20:00"/>
    <d v="1899-12-30T00:00:00"/>
    <n v="41"/>
    <s v="ТО"/>
    <s v="АПВУ"/>
    <x v="2"/>
    <s v="ПС35/6кВ №069 ВЛ-6 ф. 069-14"/>
    <x v="2"/>
    <x v="2"/>
    <s v="ВЛ-6 ф. 069-14"/>
    <s v="При осмотре ВЛ-6 кВ фидер 069-14 на опоре  24 обнаружено разрушение штыревого изолятора фазы В от воздействия грозовых перенапряжений, пережёг провода в месте соприкосновения с заземлённым элементом конструкции опоры. В пролёте опор 23 – 25 провод на земле. На проводах фаз А и С следы короткого замыкания. Выполнена замена изолятора и восстановление провода."/>
    <m/>
    <n v="42.7"/>
    <n v="42.7"/>
    <s v="ТЧ"/>
    <n v="1991"/>
    <s v="ШС-10"/>
    <s v="Россия"/>
    <s v="29.04.14ТО             01.07.13ТР"/>
    <n v="100"/>
    <m/>
    <m/>
    <m/>
    <s v="КП11"/>
    <m/>
    <m/>
    <m/>
    <m/>
    <m/>
    <m/>
  </r>
  <r>
    <x v="5"/>
    <x v="17"/>
    <s v="РН-ЭН"/>
    <x v="155"/>
    <d v="1899-12-30T05:46:00"/>
    <d v="2014-06-30T00:00:00"/>
    <d v="1899-12-30T05:46:00"/>
    <d v="1899-12-30T00:00:00"/>
    <n v="53"/>
    <s v="ТО"/>
    <s v="АПВУ"/>
    <x v="2"/>
    <s v="ПС 110/35/6кВ ЦПС                                            ВЛ-35 Тополь-1"/>
    <x v="0"/>
    <x v="2"/>
    <s v="ВЛ-35 Тополь-1"/>
    <s v="Гроза"/>
    <m/>
    <n v="31.9"/>
    <n v="31.9"/>
    <s v="ТЧ"/>
    <m/>
    <m/>
    <m/>
    <m/>
    <m/>
    <m/>
    <m/>
    <m/>
    <s v="КП11"/>
    <m/>
    <m/>
    <m/>
    <m/>
    <m/>
    <m/>
  </r>
  <r>
    <x v="6"/>
    <x v="17"/>
    <s v="РН-ЭН"/>
    <x v="19"/>
    <d v="1899-12-30T14:46:00"/>
    <d v="2014-07-03T00:00:00"/>
    <d v="1899-12-30T15:27:00"/>
    <d v="1899-12-30T00:43:00"/>
    <n v="14"/>
    <s v="МТЗ"/>
    <s v="АПВН, РПВУ"/>
    <x v="0"/>
    <s v="ПС 35/6 кВ№245_x000a_ ф.245-09"/>
    <x v="2"/>
    <x v="2"/>
    <s v="ВЛ- 6 кВ_x000a_ ф.245-09"/>
    <s v="Причиной аварийного отключения ВЛ-6кВ ф.245-09 явилось падение дерева из-за территории охранной зоны ВЛ в пролете опор № 18-19 , что привело к схлёсту проводов между фазами «А» «В», возникновению КЗ и отключению ВЛ-6кВ."/>
    <n v="5.6"/>
    <m/>
    <n v="5.6"/>
    <s v="ТЧ"/>
    <n v="1976"/>
    <s v="А-95"/>
    <s v="Россия"/>
    <s v="ТО - 01.04.2014_x000a_ТР - 21.06.2013"/>
    <n v="1"/>
    <s v="ТО -07.2014_x000a_ТР - 06.2015"/>
    <s v="ТО - 0_x000a_ТР - 1"/>
    <m/>
    <s v="КП19"/>
    <m/>
    <m/>
    <m/>
    <m/>
    <m/>
    <m/>
  </r>
  <r>
    <x v="6"/>
    <x v="17"/>
    <s v="РН-ЭН"/>
    <x v="19"/>
    <d v="1899-12-30T14:46:00"/>
    <d v="2014-07-03T00:00:00"/>
    <d v="1899-12-30T15:27:00"/>
    <d v="1899-12-30T00:43:00"/>
    <n v="14"/>
    <s v="МТЗ"/>
    <s v="АПВН, РПВУ"/>
    <x v="0"/>
    <s v="ПС 35/6 кВ№245_x000a_ ф.245-11"/>
    <x v="2"/>
    <x v="2"/>
    <s v="ВЛ- 6 кВ_x000a_ ф.245-11"/>
    <s v="Причиной аварийного отключения ВЛ-6кВ ф.245-11 явилось падение дерева из-за территории охранной зоны ВЛ в пролете опор № 17-18 , что привело к схлёсту проводов между фазами «А» «В», возникновению КЗ и отключению ВЛ-6кВ."/>
    <n v="2.2999999999999998"/>
    <m/>
    <n v="2.2999999999999998"/>
    <s v="ТЧ"/>
    <n v="1976"/>
    <s v="А-95"/>
    <s v="Россия"/>
    <s v="ТО - 01.04.2014_x000a_ТР - 22.10.2013"/>
    <n v="1"/>
    <s v="ТО -07.2014_x000a_ТР - 10.2014"/>
    <s v="ТО - 0_x000a_ТР - 0"/>
    <m/>
    <s v="КП19"/>
    <m/>
    <m/>
    <m/>
    <m/>
    <m/>
    <m/>
  </r>
  <r>
    <x v="6"/>
    <x v="17"/>
    <s v="РН-ЭН"/>
    <x v="19"/>
    <d v="1899-12-30T17:42:00"/>
    <d v="2014-07-03T00:00:00"/>
    <d v="1899-12-30T17:42:00"/>
    <d v="1899-12-30T00:00:00"/>
    <n v="36"/>
    <s v="МТЗ 2ст"/>
    <s v="АПВУ"/>
    <x v="3"/>
    <s v="ПС 220/110/35/6кВ &quot;СБ&quot; ВЛ-35кВ &quot;ЮБ&quot;-1ц"/>
    <x v="0"/>
    <x v="2"/>
    <s v=" ВЛ-35кВ &quot;ЮБ&quot;-1ц"/>
    <s v="Тяжелый пуск ЭД-6кВ КНС-4ЮБ, КНС-1АЮБ после технологической остановки"/>
    <m/>
    <n v="7.5"/>
    <n v="7.5"/>
    <s v="ТЧ"/>
    <n v="1983"/>
    <s v="провод АС-120 изолятор ПС70Е"/>
    <s v="СССР"/>
    <s v="Т.Р.-21.06,11.        ТО-24.03.14."/>
    <n v="0.4"/>
    <s v="06.2015."/>
    <s v="нет"/>
    <m/>
    <s v="КП24"/>
    <m/>
    <m/>
    <m/>
    <s v="т"/>
    <m/>
    <m/>
  </r>
  <r>
    <x v="6"/>
    <x v="17"/>
    <s v="ООО&quot;Уралсибгидрострой&quot;"/>
    <x v="159"/>
    <d v="1899-12-30T08:01:00"/>
    <d v="2014-07-05T00:00:00"/>
    <d v="1899-12-30T08:01:00"/>
    <d v="1899-12-30T00:00:00"/>
    <n v="8"/>
    <s v="ТО"/>
    <m/>
    <x v="5"/>
    <s v=" ВЛ-6 ф.351-16"/>
    <x v="2"/>
    <x v="2"/>
    <s v=" ВЛ-6 ф.351-16"/>
    <s v="К.З. на ЛР-6 карьер 1СГ ООО&quot;Уралсибгидрострой&quot;.(ВЛ-6 принадлежит ООО&quot;Сибгидрострой&quot;).      Остановка скважин по посадке напряжения.  "/>
    <m/>
    <n v="1.5"/>
    <n v="1.5"/>
    <m/>
    <m/>
    <m/>
    <m/>
    <m/>
    <m/>
    <m/>
    <m/>
    <m/>
    <s v="КП18"/>
    <m/>
    <m/>
    <m/>
    <m/>
    <s v="с"/>
    <m/>
  </r>
  <r>
    <x v="6"/>
    <x v="17"/>
    <s v="РН-ЭН"/>
    <x v="159"/>
    <d v="1899-12-30T20:50:00"/>
    <d v="2014-07-05T00:00:00"/>
    <d v="1899-12-30T20:50:00"/>
    <d v="1899-12-30T00:00:00"/>
    <n v="46"/>
    <s v="1з ДЗ, 2ст ЗЗ, ТО"/>
    <s v="АПВУ"/>
    <x v="0"/>
    <s v="ВЛ-110 кВ &quot;Магистральная-Спутник&quot; - 2 цепь."/>
    <x v="1"/>
    <x v="2"/>
    <s v="ВЛ-110 кВ &quot;Магистральная-Спутник&quot; - 2 цепь."/>
    <s v="Опора №14 разрушение ОПН ф.&quot;С&quot;."/>
    <m/>
    <n v="32.200000000000003"/>
    <n v="32.200000000000003"/>
    <s v="ЗА"/>
    <n v="41534"/>
    <s v="МОПН-110кВ"/>
    <m/>
    <s v="ТО-29.04.2014;             ТР-17.09.2013 (перед вводом в работу)"/>
    <s v="ТО-100%;                       ТР-25%"/>
    <s v="09.2015-ТР,         04.2015-ТО"/>
    <s v="ТО-1 отказ;                       ТР-1 отказ"/>
    <n v="41704"/>
    <s v="КП23"/>
    <m/>
    <m/>
    <m/>
    <m/>
    <m/>
    <m/>
  </r>
  <r>
    <x v="6"/>
    <x v="17"/>
    <s v="РН-ЭН"/>
    <x v="160"/>
    <d v="1899-12-30T17:19:00"/>
    <d v="2014-07-06T00:00:00"/>
    <d v="1899-12-30T17:19:00"/>
    <d v="1899-12-30T00:00:00"/>
    <n v="117"/>
    <s v="1з ДЗ, 2ст ЗЗ, ТО"/>
    <s v="АПВУ"/>
    <x v="0"/>
    <s v="ВЛ-110 кВ &quot;Магистральная-Спутник&quot; - 2 цепь."/>
    <x v="1"/>
    <x v="2"/>
    <s v="ВЛ-110 кВ &quot;Магистральная-Спутник&quot; - 2 цепь."/>
    <s v="Опора №11 разрушение ОПН ф.&quot;А&quot;."/>
    <m/>
    <n v="63.4"/>
    <n v="63.4"/>
    <s v="ЗА"/>
    <n v="41534"/>
    <s v="МОПН-110кВ"/>
    <m/>
    <s v="ТО-29.04.2014;             ТР-17.09.2013 (перед вводом в работу)"/>
    <s v="ТО-100%;                       ТР-25%"/>
    <s v="09.2015-ТР,         04.2015-ТО"/>
    <s v="ТО-1 отказ;                       ТР-1 отказ"/>
    <n v="41704"/>
    <s v="КП23"/>
    <m/>
    <m/>
    <m/>
    <m/>
    <m/>
    <m/>
  </r>
  <r>
    <x v="6"/>
    <x v="17"/>
    <s v="Запсибтранс"/>
    <x v="161"/>
    <d v="1899-12-30T13:47:00"/>
    <d v="2014-07-07T00:00:00"/>
    <d v="1899-12-30T13:47:00"/>
    <d v="1899-12-30T00:00:00"/>
    <n v="4"/>
    <s v="МТЗ"/>
    <m/>
    <x v="5"/>
    <s v="ПС 35/6кВ №360 ф.360-13"/>
    <x v="2"/>
    <x v="2"/>
    <s v="ф.360-13"/>
    <s v="К.З. на оборудовании ООО &quot;Запсибтрансгаз&quot;, (ВЛ-6 принадлежит ООО &quot;Запсибтрансгаз&quot;). Остановка скважин по посадке напряжения. "/>
    <m/>
    <n v="4.0999999999999996"/>
    <n v="4.0999999999999996"/>
    <s v="ТЧ"/>
    <m/>
    <m/>
    <m/>
    <m/>
    <m/>
    <m/>
    <m/>
    <m/>
    <s v="КП18"/>
    <m/>
    <m/>
    <m/>
    <m/>
    <m/>
    <m/>
  </r>
  <r>
    <x v="6"/>
    <x v="17"/>
    <s v="РН-ЭН"/>
    <x v="161"/>
    <d v="1899-12-30T23:32:00"/>
    <d v="2014-07-07T00:00:00"/>
    <d v="1899-12-30T23:32:00"/>
    <d v="1899-12-30T00:00:00"/>
    <n v="134"/>
    <s v="1,2ст ЗЗ, ТО"/>
    <s v="АПВУ"/>
    <x v="0"/>
    <s v="ВЛ-110 кВ &quot;Магистральная-Спутник&quot; - 2 цепь."/>
    <x v="1"/>
    <x v="2"/>
    <s v="ВЛ-110 кВ &quot;Магистральная-Спутник&quot; - 2 цепь."/>
    <s v="Опора №14 разрушение ОПН ф.&quot;В&quot;"/>
    <m/>
    <n v="76.400000000000006"/>
    <n v="76.400000000000006"/>
    <s v="ЗА"/>
    <d v="2013-09-17T00:00:00"/>
    <s v="МОПН-110кВ"/>
    <m/>
    <s v="ТО-29.04.2014;             ТР-17.09.2013 (перед вводом в работу)"/>
    <s v="ТО-100%;                       ТР-25%"/>
    <s v="09.2015-ТР,         04.2015-ТО"/>
    <s v="ТО-1 отказ;                       ТР-1 отказ"/>
    <d v="2014-03-06T00:00:00"/>
    <s v="КП23"/>
    <m/>
    <m/>
    <s v="ЦМЭС"/>
    <m/>
    <m/>
    <m/>
  </r>
  <r>
    <x v="6"/>
    <x v="17"/>
    <s v="РН-ЭН"/>
    <x v="162"/>
    <d v="1899-12-30T00:05:00"/>
    <d v="2014-07-08T00:00:00"/>
    <d v="1899-12-30T00:57:00"/>
    <d v="1899-12-30T00:52:00"/>
    <n v="14"/>
    <s v="ТО"/>
    <s v="АПВН, РПВУ"/>
    <x v="2"/>
    <s v="ф.352-16"/>
    <x v="2"/>
    <x v="2"/>
    <s v="ф.352-16"/>
    <s v="При прохождениигрозового  фронта и удара молнии в приемный портал ф.352-16 произошло                                                   разрушение опорных изоляторов ф.А и ф.В, что привело к  межфазному                                                                                   короткому замыканию"/>
    <m/>
    <n v="3.5"/>
    <n v="3.5"/>
    <m/>
    <n v="1990"/>
    <s v="А-95"/>
    <m/>
    <s v="ТО-09.05.14, ТР-18.04.14"/>
    <s v="ТО-100%, ТР-10%, "/>
    <s v="ТР-08.2014г,                         ТО 11.2014г"/>
    <m/>
    <d v="2014-05-09T00:00:00"/>
    <s v="КП11"/>
    <m/>
    <m/>
    <m/>
    <m/>
    <m/>
    <m/>
  </r>
  <r>
    <x v="6"/>
    <x v="17"/>
    <s v="РН-ЭН"/>
    <x v="162"/>
    <d v="1899-12-30T10:32:00"/>
    <d v="2014-07-08T00:00:00"/>
    <d v="1899-12-30T10:32:00"/>
    <d v="1899-12-30T00:00:00"/>
    <m/>
    <s v="ТО"/>
    <s v="АПВУ"/>
    <x v="2"/>
    <s v="ПС 35/6 №332,     ВЛ-6кВ ф.332-01"/>
    <x v="2"/>
    <x v="2"/>
    <s v="ВЛ-6кВ ф.332-01"/>
    <s v="Схлёст проводов в пролёте опор № 61-62. Ветер порывами до 18 м/с. Оп. №61 находится в болотистой местности, произошло механическое воздействие почвы на опору (выдавливание)."/>
    <m/>
    <n v="3.6"/>
    <n v="3.6"/>
    <m/>
    <n v="1995"/>
    <s v="А-95"/>
    <m/>
    <s v="Т.О.  09.04.2014            Т.Р. 10.06.13."/>
    <s v="Т.О. 100%                          Т.Р. 60%"/>
    <s v="Т.О. 12.07.2014           Т.Р.10.06.15"/>
    <s v="Т.Р.-1"/>
    <m/>
    <s v="КП12"/>
    <m/>
    <m/>
    <m/>
    <m/>
    <m/>
    <m/>
  </r>
  <r>
    <x v="6"/>
    <x v="17"/>
    <s v="РН-ЭН"/>
    <x v="162"/>
    <d v="1899-12-30T21:50:00"/>
    <d v="2014-07-08T00:00:00"/>
    <d v="1899-12-30T22:53:00"/>
    <d v="1899-12-30T01:03:00"/>
    <n v="10"/>
    <s v="МТЗ"/>
    <s v="АПВН, РПВН"/>
    <x v="0"/>
    <s v="ПС 35/6 №214,     ВЛ-6кВ ф.214-06,     КТПН 6/0,4кВ №3"/>
    <x v="2"/>
    <x v="2"/>
    <s v="ВЛ-6кВ ф.214-06"/>
    <s v="Из-за разрушения ТТ скв. №3007 в КТПН №3 к.394 произошло перекрытие шин 0,4кВ. (Скважина №3007 работает с R=0 без УКИ). Скважины перевели на другие КТПН."/>
    <n v="14.5"/>
    <m/>
    <n v="14.5"/>
    <s v="ИЭ"/>
    <d v="2005-11-15T00:00:00"/>
    <s v="КТПН6/0,4  1000кВА"/>
    <s v="Тула"/>
    <s v="ТР 06.09.13  ТО 6.06.14"/>
    <n v="100"/>
    <s v="ТР  09.14 "/>
    <m/>
    <m/>
    <s v="КП23"/>
    <m/>
    <m/>
    <m/>
    <m/>
    <m/>
    <m/>
  </r>
  <r>
    <x v="6"/>
    <x v="17"/>
    <s v="РН-ЭН"/>
    <x v="163"/>
    <d v="1899-12-30T08:30:00"/>
    <d v="2014-07-09T00:00:00"/>
    <d v="1899-12-30T08:30:00"/>
    <d v="1899-12-30T00:00:00"/>
    <n v="9"/>
    <s v="ТО"/>
    <m/>
    <x v="0"/>
    <s v="ПС 35/6№276_x000a_УКРМ-1"/>
    <x v="0"/>
    <x v="0"/>
    <s v="ПС 35/6№276_x000a_УКРМ-1"/>
    <s v="К.З. в УКРМ-1, посадка &quot;U&quot;"/>
    <m/>
    <n v="2.6"/>
    <n v="2.6"/>
    <s v="КУ"/>
    <n v="2011"/>
    <s v="СРЕFS23-6,3/450/WF/3х36,1mF УХЛ-1"/>
    <s v="ЧССР"/>
    <s v="ТО-27.03.14              ТР-17.12.13"/>
    <n v="1"/>
    <s v="ТО -06.2014_x000a_ТР - 12.2014"/>
    <s v="ТО - 0_x000a_ТР - 0"/>
    <d v="2011-12-01T00:00:00"/>
    <s v="КП23"/>
    <m/>
    <m/>
    <m/>
    <m/>
    <m/>
    <m/>
  </r>
  <r>
    <x v="6"/>
    <x v="17"/>
    <s v="РН-ЭН"/>
    <x v="163"/>
    <d v="1899-12-30T16:38:00"/>
    <d v="2014-07-09T00:00:00"/>
    <d v="1899-12-30T16:38:00"/>
    <d v="1899-12-30T00:00:00"/>
    <n v="15"/>
    <s v="ТО"/>
    <s v="АПВУ"/>
    <x v="1"/>
    <s v="ВЛ-6 ф.376-22"/>
    <x v="2"/>
    <x v="2"/>
    <s v="ВЛ-6 ф.376-22"/>
    <s v="Трубоукладчик &quot;Юганскнефтестрой&quot; задел провода в пролёте оп.1/1-1/2, отп. на  ДНС-4."/>
    <m/>
    <n v="0.7"/>
    <n v="0.7"/>
    <s v="ТЧ"/>
    <m/>
    <m/>
    <m/>
    <m/>
    <m/>
    <m/>
    <m/>
    <m/>
    <s v="КП20"/>
    <m/>
    <m/>
    <m/>
    <m/>
    <s v="с"/>
    <m/>
  </r>
  <r>
    <x v="6"/>
    <x v="17"/>
    <s v="РН-ЭН"/>
    <x v="165"/>
    <d v="1899-12-30T21:45:00"/>
    <d v="2014-07-11T00:00:00"/>
    <d v="1899-12-30T21:45:00"/>
    <d v="1899-12-30T00:00:00"/>
    <n v="7"/>
    <s v="МТЗ"/>
    <s v="АПВУ"/>
    <x v="1"/>
    <s v="ПС 35/6 №233,     ВЛ-6кВ ф.12б-23    "/>
    <x v="2"/>
    <x v="2"/>
    <s v="ВЛ-6кВ _x000a_ф.12б-23"/>
    <s v="При переезде на к.607 бр№1КРС зацепили провода в пролете оп.34-1г"/>
    <m/>
    <n v="1"/>
    <n v="1"/>
    <s v="ТЧ"/>
    <s v="1990г."/>
    <s v="А-95"/>
    <m/>
    <s v="ТО-26.05.2014г.      ТР-22.11.2005г."/>
    <n v="1"/>
    <s v="ТО-август  2014г.        ТР-ноябрь 2014г."/>
    <s v=" 07.11.2006г.-ТР отказ   27.11.2007г.-ТР отказ 17.11.2008г.-ТР отказ   30.11.2009г.-ТР отказ   15.11.2010г.-ТР отказ   15.11.2011г.-ТР отказ   23.11.2012г.-ТР отказ  22.11.2013г.-ТР отказ "/>
    <m/>
    <s v="КП20"/>
    <m/>
    <m/>
    <m/>
    <m/>
    <s v="с"/>
    <m/>
  </r>
  <r>
    <x v="6"/>
    <x v="17"/>
    <s v="РН-ЭН"/>
    <x v="166"/>
    <d v="1899-12-30T18:21:00"/>
    <d v="2014-07-12T00:00:00"/>
    <d v="1899-12-30T18:21:00"/>
    <d v="1899-12-30T00:00:00"/>
    <n v="34"/>
    <s v="ЛЗШ-35"/>
    <m/>
    <x v="2"/>
    <s v="ПС 110/35/6кВ Монастырская   ВВ-35 2Т"/>
    <x v="1"/>
    <x v="0"/>
    <s v="ВВ-35 2Т"/>
    <s v="АВР-6 на ПС 35/6кВ успешно. Отрыв шлейфа ОПН-35 кВ ф.А ВЛ-35 кВ Алтай-2 на концевой оп.№14 в месте присоединения к ОПН из-за шквалистых порывов ветра с дальнейшим попаданием оторванного конца шлейфа на тело опоры и шлейф нижней траверсы (ф.В). Что привело к однофазному замыканию на землю ф.А переходящему в двухфазное КЗ (ф. А,В). ПС 110/35/6 кВ «Монастырская» излишнее отключение ВВ-35 кВ Т-2 действием ЛЗШ, из-за дефекта в схеме ЛЗШ. СВВ-35 кВ запрет АВР-35 от ЛЗШ и остановка скважин на к-282, 282бис, 285, 296."/>
    <m/>
    <n v="107.1"/>
    <n v="107.1"/>
    <s v="В"/>
    <n v="2009"/>
    <s v="ВР35НС-35-20/1600 УХЛ1"/>
    <s v="ООО &quot;РЗВА-Электрик&quot;"/>
    <d v="2014-05-30T00:00:00"/>
    <n v="1"/>
    <d v="2015-05-30T00:00:00"/>
    <d v="1899-12-30T00:00:00"/>
    <d v="2014-05-30T00:00:00"/>
    <s v="КП12"/>
    <m/>
    <m/>
    <m/>
    <m/>
    <m/>
    <m/>
  </r>
  <r>
    <x v="6"/>
    <x v="17"/>
    <s v="РН-ЭН"/>
    <x v="166"/>
    <d v="1899-12-30T18:53:00"/>
    <d v="2014-07-12T00:00:00"/>
    <d v="1899-12-30T18:53:00"/>
    <d v="1899-12-30T00:00:00"/>
    <n v="17"/>
    <s v="МТЗ"/>
    <m/>
    <x v="5"/>
    <s v="ПС 35/6 №5041       Т-2"/>
    <x v="0"/>
    <x v="0"/>
    <s v="Т-2"/>
    <s v="Причина выясняется. АВР-6 успешно."/>
    <m/>
    <n v="26.9"/>
    <n v="26.9"/>
    <m/>
    <m/>
    <m/>
    <m/>
    <m/>
    <m/>
    <m/>
    <m/>
    <m/>
    <s v="КП18"/>
    <m/>
    <m/>
    <m/>
    <m/>
    <m/>
    <m/>
  </r>
  <r>
    <x v="6"/>
    <x v="17"/>
    <s v="РН-ЭН"/>
    <x v="166"/>
    <d v="1899-12-30T13:38:00"/>
    <d v="2014-07-12T00:00:00"/>
    <d v="1899-12-30T17:34:00"/>
    <d v="1899-12-30T03:56:00"/>
    <n v="14"/>
    <s v="ТО"/>
    <s v="АПВН, РПВУ"/>
    <x v="2"/>
    <s v="ПС 35/6кВ №344 ф.344-06 МБ"/>
    <x v="2"/>
    <x v="2"/>
    <s v="ф.344-06 МБ"/>
    <s v="КЗ проводов ф.А и ф.В в пролете опор №23 – 2-1   из-за срыва изолятора фазы В на опоре №2-1  в результате резкого порыва ветра . "/>
    <m/>
    <n v="38.799999999999997"/>
    <n v="38.799999999999997"/>
    <s v="ТЧ"/>
    <n v="1994"/>
    <s v="ШС-10"/>
    <m/>
    <s v="08.08.05."/>
    <n v="30"/>
    <d v="2014-08-01T00:00:00"/>
    <n v="7"/>
    <s v="29.06.13."/>
    <s v="КП12"/>
    <m/>
    <m/>
    <m/>
    <m/>
    <m/>
    <m/>
  </r>
  <r>
    <x v="6"/>
    <x v="17"/>
    <s v="РН-ЭН"/>
    <x v="166"/>
    <d v="1899-12-30T14:40:00"/>
    <d v="2014-07-12T00:00:00"/>
    <d v="1899-12-30T16:55:00"/>
    <d v="1899-12-30T02:15:00"/>
    <n v="6"/>
    <s v="МТЗ"/>
    <s v="АПВН, РПВУ"/>
    <x v="2"/>
    <s v="ПС 35/6кВ №030 ф.030-18"/>
    <x v="2"/>
    <x v="2"/>
    <s v="ф.030-18"/>
    <s v=" Гроза. Оп.№28 разрушение изолятора ф. «А», в результате провис проводов между оп. 27-29, касание ф.А и С. Сильный порывистый ветер 20м/с."/>
    <n v="4"/>
    <m/>
    <n v="4"/>
    <s v="И"/>
    <n v="1995"/>
    <s v="ШС-10"/>
    <s v="РФ"/>
    <s v="то - 07.07.2014_x000a_тр - 14.01.2014 "/>
    <n v="1"/>
    <s v="то- 07.10.2014_x000a_тр - 14.01.2015"/>
    <m/>
    <m/>
    <s v="КП11"/>
    <m/>
    <m/>
    <m/>
    <m/>
    <m/>
    <m/>
  </r>
  <r>
    <x v="6"/>
    <x v="17"/>
    <s v="РН-ЭН"/>
    <x v="166"/>
    <d v="1899-12-30T14:59:00"/>
    <d v="2014-07-12T00:00:00"/>
    <d v="1899-12-30T18:02:00"/>
    <d v="1899-12-30T03:03:00"/>
    <n v="5"/>
    <s v="ПК-6"/>
    <m/>
    <x v="2"/>
    <s v="КТПН 6/0,4кВ №2 куста 14Уг"/>
    <x v="2"/>
    <x v="6"/>
    <s v="КТПН 6/0,4кВ №2 куста 14Уг"/>
    <s v=" Вышел из строя трансформатор 6/0,4кВ  -Замена"/>
    <m/>
    <n v="9.3000000000000007"/>
    <n v="9.3000000000000007"/>
    <s v="ТЧ"/>
    <n v="2005"/>
    <s v="ТМ 630/6"/>
    <s v="Россия"/>
    <s v="ТР 21.04.14.                                                   ТО 18.06.14."/>
    <n v="30"/>
    <d v="2015-04-01T00:00:00"/>
    <n v="0"/>
    <d v="2014-04-21T00:00:00"/>
    <s v="КП11"/>
    <m/>
    <m/>
    <m/>
    <m/>
    <m/>
    <m/>
  </r>
  <r>
    <x v="6"/>
    <x v="17"/>
    <s v="РН-ЭН"/>
    <x v="166"/>
    <d v="1899-12-30T15:03:00"/>
    <d v="2014-07-12T00:00:00"/>
    <d v="1899-12-30T15:30:00"/>
    <d v="1899-12-30T00:27:00"/>
    <n v="7"/>
    <s v="ТО"/>
    <s v="РПВУ (АПВ-нет)"/>
    <x v="2"/>
    <s v="ПС 35/6 №152        ВЛ-6 ф.152-15"/>
    <x v="2"/>
    <x v="2"/>
    <s v="ВЛ-6 ф.152-15"/>
    <s v="Причиной аварийного отключения ВЛ 6кВ ф.152-15 явилось межфазное к.з.,  в результате ветровой нагрузки произошло касание между проводами                ф. «В» и ф. «С» на спусках к КТПН-6/0,4 скв.328, в результате наклона опоры №24/9"/>
    <m/>
    <n v="3.3"/>
    <n v="3.3"/>
    <s v="ТЧ"/>
    <s v="1986г"/>
    <s v="А-95"/>
    <s v="Прочие отеч. Заводы"/>
    <s v="ТО - 10.06.2014;_x000a_ТР - 27.07.2010"/>
    <s v=" "/>
    <s v="ТО - 10.09.2014;_x000a_ТР -  июнь 2015"/>
    <s v="10.062014, 21.11.2013, 26.11.2013, 3.12.2013, 27.06.2012, 29.06.2012"/>
    <m/>
    <s v="КП12"/>
    <m/>
    <m/>
    <m/>
    <m/>
    <m/>
    <m/>
  </r>
  <r>
    <x v="6"/>
    <x v="17"/>
    <s v="ФСК"/>
    <x v="166"/>
    <d v="1899-12-30T15:08:00"/>
    <d v="2014-07-12T00:00:00"/>
    <d v="1899-12-30T15:08:00"/>
    <d v="1899-12-30T00:00:00"/>
    <n v="118"/>
    <s v="НДЗ"/>
    <s v="АПВН, РПВН"/>
    <x v="5"/>
    <s v="ВЛ-500кВ &quot;Магистральная-Сомкинская&quot;"/>
    <x v="6"/>
    <x v="2"/>
    <s v="ВЛ-500кВ &quot;Магистральная-Сомкинская&quot;"/>
    <s v="Падение опоры 131."/>
    <m/>
    <n v="164.20000000000002"/>
    <n v="164.20000000000002"/>
    <m/>
    <m/>
    <m/>
    <m/>
    <m/>
    <m/>
    <m/>
    <m/>
    <m/>
    <s v="КП18"/>
    <m/>
    <m/>
    <m/>
    <m/>
    <m/>
    <m/>
  </r>
  <r>
    <x v="6"/>
    <x v="17"/>
    <s v="РН-ЭН"/>
    <x v="166"/>
    <d v="1899-12-30T15:08:00"/>
    <d v="2014-07-12T00:00:00"/>
    <d v="1899-12-30T15:08:00"/>
    <d v="1899-12-30T00:00:00"/>
    <n v="258"/>
    <s v="ТО, ДЗ 1ст, 1,2 ст.ЗЗ,"/>
    <s v="АПВУ"/>
    <x v="2"/>
    <s v="ПС 220/110/35/6кВ &quot;Средний Балык&quot; ВЛ-110кВ &quot;СБ-Солнечная&quot;-2ц"/>
    <x v="1"/>
    <x v="2"/>
    <s v="ВЛ-110кВ &quot;СБ-Солнечная&quot;-2ц"/>
    <s v="Падение дерева из-за пределов охранной зоны ВЛ и задевание провода ф.В в  пролете оп.1-20 и 1-21 "/>
    <m/>
    <n v="356.6"/>
    <n v="356.6"/>
    <s v="ТЧ"/>
    <d v="2010-07-22T00:00:00"/>
    <s v="Провод АС-150/24"/>
    <m/>
    <d v="2014-04-02T00:00:00"/>
    <n v="40"/>
    <d v="2015-04-01T00:00:00"/>
    <n v="0"/>
    <d v="2014-04-02T00:00:00"/>
    <s v="КП19"/>
    <m/>
    <m/>
    <m/>
    <m/>
    <m/>
    <m/>
  </r>
  <r>
    <x v="6"/>
    <x v="17"/>
    <s v="РН-ЭН"/>
    <x v="166"/>
    <d v="1899-12-30T15:39:00"/>
    <d v="2014-07-12T00:00:00"/>
    <d v="1899-12-30T17:55:00"/>
    <d v="1899-12-30T01:45:00"/>
    <n v="25"/>
    <s v="ТО"/>
    <s v="АПВН, РПВН"/>
    <x v="2"/>
    <s v="ВЛ-6 ф.1013-14"/>
    <x v="2"/>
    <x v="2"/>
    <s v="ВЛ-6 ф.1013-14"/>
    <s v="В результате вспучивания и подвижки грунта произошло выдавливание опоры  № 37/15 с последующим падением, вследствие штормовых порывов ветра 20-24 м/с, что привело к межфазному КЗ, обрыв проводов, потребителей перевели на ф. 1013-06"/>
    <m/>
    <n v="51.7"/>
    <n v="51.7"/>
    <s v="СК"/>
    <n v="2003"/>
    <s v="провод А-95"/>
    <m/>
    <s v="ТР 24.06.2014"/>
    <n v="1"/>
    <s v="июнь 2015"/>
    <m/>
    <s v="ТО 15.03.2014"/>
    <s v="КП17"/>
    <m/>
    <m/>
    <m/>
    <m/>
    <m/>
    <m/>
  </r>
  <r>
    <x v="6"/>
    <x v="17"/>
    <s v="РН-ЭН"/>
    <x v="166"/>
    <d v="1899-12-30T16:48:00"/>
    <d v="2014-07-12T00:00:00"/>
    <d v="1899-12-30T17:36:00"/>
    <d v="1899-12-30T00:48:00"/>
    <n v="6"/>
    <s v="ТО"/>
    <s v="АПВН, РПВУ"/>
    <x v="2"/>
    <s v="ПС 35/6кВ 011 Ф.011-07"/>
    <x v="2"/>
    <x v="2"/>
    <s v="Ф.011-07"/>
    <s v="Сильный порывистый ветер, гроза"/>
    <n v="2.4"/>
    <m/>
    <n v="2.4"/>
    <s v="ТЧ"/>
    <n v="1988"/>
    <s v="ШС-10"/>
    <s v="РФ"/>
    <s v="то - 18.06.2014_x000a_тр - 14.09.2012 _x000a_отказ 09.2013"/>
    <n v="1"/>
    <s v="то- 18.09.2014_x000a_тр - 14.09.2014"/>
    <m/>
    <m/>
    <s v="КП12"/>
    <m/>
    <m/>
    <m/>
    <m/>
    <m/>
    <m/>
  </r>
  <r>
    <x v="6"/>
    <x v="17"/>
    <s v="РН-ЭН"/>
    <x v="166"/>
    <d v="1899-12-30T16:58:00"/>
    <d v="2014-07-12T00:00:00"/>
    <d v="1899-12-30T20:20:00"/>
    <d v="1899-12-30T01:45:00"/>
    <n v="20"/>
    <s v="ДЭМ"/>
    <m/>
    <x v="2"/>
    <s v="ПС 110/35/6 Новая ВЛ-35 Зенит-2"/>
    <x v="0"/>
    <x v="2"/>
    <s v="ВЛ-35 Зенит-2"/>
    <s v="При штормовом порывистом ветре до 24 м/с, произошло скручивание провода, что привело к электродуговому повреждению и обрыву шлейфа ф.В ВЛ-35 кВ Зенит-2 на приемном портале ПС 2039. Остановка скважин по неполнофазному режиму. "/>
    <m/>
    <n v="47.9"/>
    <n v="47.9"/>
    <s v="ТЧ"/>
    <n v="2009"/>
    <s v="провод АС-150"/>
    <m/>
    <s v="ТР 27.03.2014"/>
    <n v="1"/>
    <s v="март 2015"/>
    <m/>
    <s v="ТО 19.06.2014  "/>
    <s v="КП12"/>
    <m/>
    <m/>
    <m/>
    <m/>
    <m/>
    <m/>
  </r>
  <r>
    <x v="6"/>
    <x v="17"/>
    <s v="РН-ЭН"/>
    <x v="166"/>
    <d v="1899-12-30T16:59:00"/>
    <d v="2014-07-12T00:00:00"/>
    <d v="1899-12-30T16:59:00"/>
    <d v="1899-12-30T00:00:00"/>
    <n v="37"/>
    <s v="ТО"/>
    <s v="АПВУ"/>
    <x v="2"/>
    <s v="ПС 110/35/6 Пирс                  ВЛ-35 Берег-1"/>
    <x v="0"/>
    <x v="2"/>
    <s v=" ВЛ-35 Берег-1"/>
    <s v="Из-за сильных порывов ветра и ливневого дождя произошло отклонение проходных шлейфов ф.«А» и ф.«В» ВЛ-35 «Берег-1» на приёмном портале ПС 35/6 кВ №5051, что привело к уменьшению габарита провода от металлических конструкции приёмного портала, пробою воздушного промежутка, к возникновению межфазного замыкания, электродуговое повреждение двух жил.  "/>
    <m/>
    <n v="24.1"/>
    <n v="24.1"/>
    <s v="ТЧ"/>
    <n v="2002"/>
    <s v="АС-120/19"/>
    <s v="ЗАО&quot;ВПМК&quot;"/>
    <d v="2014-05-01T00:00:00"/>
    <n v="1"/>
    <d v="2014-08-01T00:00:00"/>
    <s v="Отключения предоставлены в соответствии срокам ППР."/>
    <d v="2014-05-01T00:00:00"/>
    <s v="КП12"/>
    <m/>
    <m/>
    <m/>
    <m/>
    <m/>
    <m/>
  </r>
  <r>
    <x v="6"/>
    <x v="17"/>
    <s v="РН-ЭН"/>
    <x v="166"/>
    <d v="1899-12-30T17:18:00"/>
    <d v="2014-07-12T00:00:00"/>
    <d v="1899-12-30T18:07:00"/>
    <d v="1899-12-30T01:11:00"/>
    <n v="19"/>
    <s v="ТО"/>
    <s v="АПВН, РПВУ"/>
    <x v="2"/>
    <s v="ПС 110/35/6 Мушкино              ВЛ-35 КНС-4-1"/>
    <x v="0"/>
    <x v="2"/>
    <s v="ВЛ-35 КНС-4-1"/>
    <s v="Перекрытие линейной изоляции при ударе молнии. "/>
    <m/>
    <n v="24.7"/>
    <n v="24.7"/>
    <s v="ТЧ"/>
    <n v="1987"/>
    <m/>
    <s v="РФ"/>
    <s v="то - 22.04.2014_x000a_тр - 23.10.2010"/>
    <n v="100"/>
    <s v="то - 22.07.2014_x000a_тр - 23.10.2014 "/>
    <m/>
    <m/>
    <s v="КП11"/>
    <m/>
    <m/>
    <m/>
    <m/>
    <m/>
    <m/>
  </r>
  <r>
    <x v="6"/>
    <x v="17"/>
    <s v="РН-ЭН"/>
    <x v="166"/>
    <d v="1899-12-30T17:18:00"/>
    <d v="2014-07-12T00:00:00"/>
    <d v="1899-12-30T17:18:00"/>
    <d v="1899-12-30T00:00:00"/>
    <n v="16"/>
    <s v="ТО"/>
    <s v="АПВУ"/>
    <x v="2"/>
    <s v="ПС 35/6кВ 040 Ф.040-16"/>
    <x v="2"/>
    <x v="2"/>
    <s v="Ф.040-16"/>
    <s v="Сильный порывистый ветер, гроза"/>
    <m/>
    <n v="5.9"/>
    <n v="5.9"/>
    <s v="ТЧ"/>
    <n v="1986"/>
    <m/>
    <m/>
    <s v="21.11.2012г-ТР 13.11.2013г-ТР-отказ"/>
    <n v="0"/>
    <m/>
    <m/>
    <m/>
    <s v="КП12"/>
    <m/>
    <m/>
    <m/>
    <m/>
    <m/>
    <m/>
  </r>
  <r>
    <x v="6"/>
    <x v="17"/>
    <s v="РН-ЭН"/>
    <x v="166"/>
    <d v="1899-12-30T17:25:00"/>
    <d v="2014-07-12T00:00:00"/>
    <d v="1899-12-30T23:45:00"/>
    <d v="1899-12-30T06:20:00"/>
    <n v="5"/>
    <s v="ТО"/>
    <s v="АПВН, РПВН"/>
    <x v="2"/>
    <s v="ПС 35/6 кВ№252_x000a_ ф.252-16"/>
    <x v="2"/>
    <x v="2"/>
    <s v="ПС 35/6 кВ№252_x000a_ ф.252-16"/>
    <s v="Сильный порывистый ветер, гроза. Оп.76-разрушены изоляторы ф. А и В, провода скручены и лежат на земле. Повреждение устранено."/>
    <n v="45.3"/>
    <m/>
    <n v="45.3"/>
    <s v="И"/>
    <n v="1985"/>
    <s v="А-120"/>
    <m/>
    <s v="Т.Р. - 09.02.2011   Т.О. - 26.05.2014"/>
    <n v="100"/>
    <s v="Т.Р. - 02.2015              Т.О. - 08.2014"/>
    <s v="Т.Р. - 3"/>
    <m/>
    <s v="КП11"/>
    <m/>
    <m/>
    <m/>
    <m/>
    <m/>
    <m/>
  </r>
  <r>
    <x v="6"/>
    <x v="17"/>
    <s v="РН-ЭН"/>
    <x v="166"/>
    <d v="1899-12-30T17:27:00"/>
    <d v="2014-07-12T00:00:00"/>
    <d v="1899-12-30T17:27:00"/>
    <d v="1899-12-30T00:00:00"/>
    <n v="8"/>
    <s v="МТЗ"/>
    <s v="АПВУ"/>
    <x v="2"/>
    <s v="ПС 35/6 кВ№274_x000a_ ф.274-08"/>
    <x v="2"/>
    <x v="2"/>
    <s v="ПС 35/6 кВ№274_x000a_ ф.274-08"/>
    <s v="Гроза. Разрушение изолятора фазы «В» на опоре №78 привело к кратковременному схлесту проводов фаз «В», «А»"/>
    <m/>
    <n v="0.4"/>
    <n v="0.4"/>
    <s v="И"/>
    <n v="1986"/>
    <s v="ШС-10"/>
    <s v="Россия"/>
    <s v="16.06.14- ТО      12.05.14- ТР"/>
    <n v="1"/>
    <s v="август-ТО                        май 2015-ТР            "/>
    <m/>
    <s v="октябрь 2013"/>
    <s v="КП12"/>
    <m/>
    <m/>
    <m/>
    <m/>
    <m/>
    <m/>
  </r>
  <r>
    <x v="6"/>
    <x v="17"/>
    <s v="РН-ЭН"/>
    <x v="166"/>
    <d v="1899-12-30T18:13:00"/>
    <d v="2014-07-12T00:00:00"/>
    <d v="1899-12-30T18:13:00"/>
    <d v="1899-12-30T00:00:00"/>
    <n v="0"/>
    <s v="ТО"/>
    <s v="АПВУ"/>
    <x v="2"/>
    <s v="ПС 220/110/35/10 Усть-Балык ВЛ-35 Связная-1"/>
    <x v="0"/>
    <x v="2"/>
    <s v="ВЛ-35 Связная-1"/>
    <s v="Сильный порывистый ветер,гроза"/>
    <m/>
    <m/>
    <m/>
    <m/>
    <m/>
    <m/>
    <m/>
    <m/>
    <m/>
    <m/>
    <m/>
    <m/>
    <m/>
    <m/>
    <m/>
    <m/>
    <m/>
    <m/>
    <m/>
  </r>
  <r>
    <x v="6"/>
    <x v="17"/>
    <s v="РН-ЭН"/>
    <x v="166"/>
    <d v="1899-12-30T18:17:00"/>
    <d v="2014-07-12T00:00:00"/>
    <d v="1899-12-30T18:17:00"/>
    <d v="1899-12-30T00:00:00"/>
    <n v="101"/>
    <s v="ТО"/>
    <s v="АПВУ"/>
    <x v="2"/>
    <s v="ПС 110/35/6 Пойковская            ВЛ-35 КНС-6-1,2"/>
    <x v="0"/>
    <x v="2"/>
    <s v="ВЛ-35 КНС-6-1,2"/>
    <s v="Сильный порывистый ветер,гроза"/>
    <m/>
    <n v="83.3"/>
    <n v="83.3"/>
    <s v="ЗА"/>
    <n v="1990"/>
    <m/>
    <s v="РФ"/>
    <s v="то -23.04.2014_x000a_тр - 14.04.2011 "/>
    <n v="100"/>
    <s v="то- 23.07.2014_x000a_тр - 14.04.2015"/>
    <m/>
    <m/>
    <s v="КП11"/>
    <m/>
    <m/>
    <m/>
    <m/>
    <m/>
    <m/>
  </r>
  <r>
    <x v="6"/>
    <x v="17"/>
    <s v="РН-ЭН"/>
    <x v="166"/>
    <d v="1899-12-30T18:17:00"/>
    <d v="2014-07-12T00:00:00"/>
    <d v="1899-12-30T18:17:00"/>
    <d v="1899-12-30T00:00:00"/>
    <n v="4"/>
    <s v="ТО"/>
    <s v="АПВУ"/>
    <x v="2"/>
    <s v="ПС 110/35/6кВ С.Салым,  РУ-6кВ  ф.1-28"/>
    <x v="2"/>
    <x v="2"/>
    <s v="ф.1-28"/>
    <s v="Сильный порывистый ветер,гроза"/>
    <m/>
    <n v="1.4"/>
    <n v="1.4"/>
    <s v="ТЧ"/>
    <n v="1986"/>
    <m/>
    <m/>
    <s v="25.04.2014г-ТР"/>
    <n v="100"/>
    <m/>
    <m/>
    <m/>
    <s v="КП12"/>
    <m/>
    <m/>
    <m/>
    <m/>
    <m/>
    <m/>
  </r>
  <r>
    <x v="6"/>
    <x v="17"/>
    <s v="РН-ЭН"/>
    <x v="166"/>
    <d v="1899-12-30T18:21:00"/>
    <d v="2014-07-12T00:00:00"/>
    <d v="1899-12-30T23:33:00"/>
    <d v="1899-12-30T05:12:00"/>
    <n v="4"/>
    <s v="ТО"/>
    <s v="РПВН (АПВ-нет)"/>
    <x v="2"/>
    <s v="ПС № 175 ВЛ-6 ф.175-16"/>
    <x v="2"/>
    <x v="2"/>
    <s v="ВЛ-6 ф.175-16 к.32А-1 КТПН 6/0.4 1000 кВА производства &quot;Самара&quot;"/>
    <s v="Вышел из строя трансформатор в КТПН 6/0.4  куста 32А-1. Скважины переведены на ТП №2."/>
    <n v="16.899999999999999"/>
    <m/>
    <n v="16.899999999999999"/>
    <s v="ТЧ"/>
    <n v="40284"/>
    <s v="КТПН-6/0,4, зав.№1625, дата выпуска 2009г, инв.№ 14191601"/>
    <s v="Самара"/>
    <s v="ТО - 16.06.2014;_x000a_ТР - 3.09.2013_x000a_КТПН к.32А-1"/>
    <m/>
    <s v="ТО - сентябрь 2014;_x000a_ТР - сентябрь 2014_x000a_КТПН к.32А-1"/>
    <m/>
    <m/>
    <s v="КП11"/>
    <m/>
    <m/>
    <m/>
    <m/>
    <m/>
    <m/>
  </r>
  <r>
    <x v="6"/>
    <x v="17"/>
    <s v="РН-ЭН"/>
    <x v="166"/>
    <d v="1899-12-30T18:27:00"/>
    <d v="2014-07-12T00:00:00"/>
    <d v="1899-12-30T18:27:00"/>
    <d v="1899-12-30T00:00:00"/>
    <n v="1"/>
    <m/>
    <m/>
    <x v="2"/>
    <m/>
    <x v="5"/>
    <x v="9"/>
    <s v="СУ"/>
    <s v="Остановка одной скважины на к.96 во время грозы. Отключений электооборудования ЦЮЭС не было. "/>
    <m/>
    <n v="0.3"/>
    <n v="0.3"/>
    <m/>
    <m/>
    <m/>
    <m/>
    <m/>
    <m/>
    <m/>
    <m/>
    <m/>
    <s v="КП11"/>
    <m/>
    <m/>
    <m/>
    <m/>
    <m/>
    <m/>
  </r>
  <r>
    <x v="6"/>
    <x v="17"/>
    <s v="РН-ЭН"/>
    <x v="166"/>
    <d v="1899-12-30T18:48:00"/>
    <d v="2014-07-12T00:00:00"/>
    <d v="1899-12-30T19:20:00"/>
    <d v="1899-12-30T00:32:00"/>
    <n v="18"/>
    <s v="ТО"/>
    <s v="АПВН, РПВУ"/>
    <x v="2"/>
    <s v="ПС № 125                 ВЛ-6 ф.125-18"/>
    <x v="2"/>
    <x v="2"/>
    <s v="ВЛ-6 ф.125-18"/>
    <s v="Перекрытие                линейной изоляции вследствие грозового перенапряжения, вызванного  ударом  молнии вблизи линии."/>
    <m/>
    <n v="14.9"/>
    <n v="14.9"/>
    <s v="ТЧ"/>
    <n v="1979"/>
    <s v="А-95"/>
    <m/>
    <s v="ТО - 11.04.2014_x000a_ТР - 19.07.2011"/>
    <m/>
    <s v="ТО - июль 2014;_x000a_ТР - 16.07.2014"/>
    <s v="6.06.2013, 25.07.2013, 27.07.2012, "/>
    <s v="измерение сопротивления заземляющих устр-в 17.09.2012"/>
    <s v="КП11"/>
    <m/>
    <m/>
    <m/>
    <m/>
    <m/>
    <m/>
  </r>
  <r>
    <x v="6"/>
    <x v="17"/>
    <s v="РН-ЭН"/>
    <x v="166"/>
    <d v="1899-12-30T19:37:00"/>
    <d v="2014-07-12T00:00:00"/>
    <d v="1899-12-30T19:37:00"/>
    <d v="1899-12-30T00:00:00"/>
    <n v="64"/>
    <s v="МТЗ"/>
    <s v="АПВУ"/>
    <x v="2"/>
    <s v="ПС 110/35/6кВ &quot;Тайга&quot;                         ВЛ-35кВ &quot;Промысловая&quot;-2ц"/>
    <x v="0"/>
    <x v="0"/>
    <s v="ВЛ-35 кВ &quot;Промысловая&quot;-2ц"/>
    <s v="КЗ при попадании птицы в отсек ОПН-35кВ-2 на ПС-35/6кВ №353"/>
    <m/>
    <n v="38.299999999999997"/>
    <n v="38.299999999999997"/>
    <s v="ТЧ"/>
    <n v="1997"/>
    <s v="Блок ОПН-35"/>
    <s v="Польша"/>
    <s v="ТР 21.08.2013                                              ТО 27.02.2014"/>
    <n v="80"/>
    <d v="2015-08-01T00:00:00"/>
    <n v="0"/>
    <s v=" 21.08.2013"/>
    <s v="КП19"/>
    <m/>
    <m/>
    <m/>
    <m/>
    <m/>
    <m/>
  </r>
  <r>
    <x v="6"/>
    <x v="17"/>
    <s v="РН-ЭН"/>
    <x v="166"/>
    <d v="1899-12-30T20:31:00"/>
    <d v="2014-07-12T00:00:00"/>
    <d v="1899-12-30T23:35:00"/>
    <d v="1899-12-30T03:04:00"/>
    <n v="4"/>
    <m/>
    <m/>
    <x v="3"/>
    <s v="ПС 35/6кВ 081 Ф.081-15 КТП 6/0.4 №3 к-287"/>
    <x v="5"/>
    <x v="6"/>
    <s v="КТП 6/0.4 №3 к-287 АВ-0,4  вводной"/>
    <s v="Отключение АВ-0.4 кВ вводной в КТП-3  К-287 при запуске скв 7492 (клин скважины)"/>
    <n v="5.6"/>
    <m/>
    <n v="5.6"/>
    <s v="ЗА"/>
    <n v="2013"/>
    <s v="ВА-СЭЩ LBA-A-N-10D3  630A"/>
    <s v="Самара"/>
    <s v="04.2014 (ТО)_x000a_01.2014 (ТР)"/>
    <n v="100"/>
    <s v="07.2014 (ТО)_x000a_01.2015 (ТР)"/>
    <m/>
    <m/>
    <s v="КП24"/>
    <m/>
    <m/>
    <m/>
    <s v="т"/>
    <m/>
    <m/>
  </r>
  <r>
    <x v="6"/>
    <x v="17"/>
    <s v="РН-ЭН"/>
    <x v="166"/>
    <d v="1899-12-30T20:31:00"/>
    <d v="2014-07-12T00:00:00"/>
    <d v="1899-12-30T22:44:00"/>
    <d v="1899-12-30T02:13:00"/>
    <n v="24"/>
    <s v="ТО"/>
    <s v="АПВН, РПВН"/>
    <x v="2"/>
    <s v="ПС 35/6кВ 066  Ф.066-13"/>
    <x v="2"/>
    <x v="2"/>
    <s v=" Ф.066-13"/>
    <s v="Сильный порывистый ветер,гроза Потребителей перевели на ф.066-02."/>
    <n v="23.7"/>
    <m/>
    <n v="23.7"/>
    <s v="ТЧ"/>
    <n v="1991"/>
    <s v="провод А-95"/>
    <m/>
    <s v="ТО - 11.05.2014_x000a_ТР - 23.07.2014"/>
    <n v="100"/>
    <m/>
    <m/>
    <m/>
    <s v="КП12"/>
    <m/>
    <m/>
    <m/>
    <m/>
    <m/>
    <m/>
  </r>
  <r>
    <x v="6"/>
    <x v="17"/>
    <s v="РН-ЭН"/>
    <x v="166"/>
    <d v="1899-12-30T20:55:00"/>
    <d v="2014-07-12T00:00:00"/>
    <d v="1899-12-30T20:55:00"/>
    <d v="1899-12-30T00:00:00"/>
    <n v="15"/>
    <s v="ТО"/>
    <s v="АПВУ"/>
    <x v="2"/>
    <s v="ПС 35/6кВ 323     ф.323-16"/>
    <x v="2"/>
    <x v="2"/>
    <s v="ф.323-16"/>
    <s v="Сильный порывистый ветер, гроза. КЗ                                  проводов ф.А и ф.В в пролете опор №10 – 11 из-за срыва изолятора фазы В на опоре №10  в результате прямого попадания молнии в опору №10. "/>
    <m/>
    <n v="9.1999999999999993"/>
    <n v="9.1999999999999993"/>
    <s v="ТЧ"/>
    <n v="1984"/>
    <s v="Опора метал. Провод А-95. Изолятор ШС-10."/>
    <s v="Россия"/>
    <s v="ТО 19.12.13.            ТР 13.03.14."/>
    <n v="50"/>
    <d v="2015-03-01T00:00:00"/>
    <s v="нет"/>
    <m/>
    <s v="КП11"/>
    <m/>
    <m/>
    <m/>
    <m/>
    <m/>
    <m/>
  </r>
  <r>
    <x v="6"/>
    <x v="17"/>
    <s v="РН-ЭН"/>
    <x v="166"/>
    <d v="1899-12-30T21:12:00"/>
    <d v="2014-07-12T00:00:00"/>
    <d v="1899-12-30T21:12:00"/>
    <d v="1899-12-30T00:00:00"/>
    <n v="15"/>
    <m/>
    <m/>
    <x v="2"/>
    <s v="скв. Киняминского, Ср.Угутского и Угутского м.рождений"/>
    <x v="5"/>
    <x v="9"/>
    <s v="СУ"/>
    <s v="Посадка напряжения по ПС 110/35/6кВ &quot;Киняминская&quot;, &quot;Среднеугутская&quot;, &quot;Тайга&quot;"/>
    <m/>
    <n v="8"/>
    <n v="8"/>
    <m/>
    <m/>
    <m/>
    <m/>
    <m/>
    <m/>
    <m/>
    <m/>
    <m/>
    <s v="КП11"/>
    <m/>
    <m/>
    <m/>
    <m/>
    <m/>
    <m/>
  </r>
  <r>
    <x v="6"/>
    <x v="17"/>
    <s v="РН-ЭН"/>
    <x v="166"/>
    <d v="1899-12-30T21:25:00"/>
    <d v="2014-07-12T00:00:00"/>
    <d v="1899-12-30T22:40:00"/>
    <d v="1899-12-30T00:00:00"/>
    <n v="15"/>
    <s v="ТО"/>
    <s v="АПВУ"/>
    <x v="2"/>
    <s v="ПС 35/6кВ 1013    ВЛ-6 ф.1013-16"/>
    <x v="2"/>
    <x v="2"/>
    <s v="ВЛ-6 ф.1013-16"/>
    <s v="Падение опоры №15, в результате сильного порыва ветра, обрыв проводов, потребителей перевели на ф. 1013-06"/>
    <m/>
    <n v="18.7"/>
    <n v="18.7"/>
    <s v="КС"/>
    <n v="2003"/>
    <s v="провод А-95"/>
    <m/>
    <s v="ТР 24.06.2014"/>
    <n v="1"/>
    <s v="июнь 2015"/>
    <m/>
    <s v=" 15.03.2014"/>
    <s v="КП17"/>
    <m/>
    <m/>
    <m/>
    <m/>
    <m/>
    <m/>
  </r>
  <r>
    <x v="6"/>
    <x v="17"/>
    <s v="РН-ЭН"/>
    <x v="166"/>
    <d v="1899-12-30T21:56:00"/>
    <d v="2014-07-12T00:00:00"/>
    <d v="1899-12-30T21:56:00"/>
    <d v="1899-12-30T00:00:00"/>
    <n v="12"/>
    <s v="ТО"/>
    <s v="АПВУ"/>
    <x v="2"/>
    <s v="ПС 35/6кВ 066  Ф.066-17"/>
    <x v="2"/>
    <x v="2"/>
    <s v="  Ф.066-17"/>
    <s v="Сильный порывистый ветер,гроза"/>
    <m/>
    <n v="5.3"/>
    <n v="5.3"/>
    <s v="ТЧ"/>
    <n v="1991"/>
    <m/>
    <m/>
    <s v="ТО - 17.05.2014_x000a_ТР - 03.07.2014"/>
    <n v="100"/>
    <m/>
    <m/>
    <m/>
    <s v="КП12"/>
    <m/>
    <m/>
    <m/>
    <m/>
    <m/>
    <m/>
  </r>
  <r>
    <x v="6"/>
    <x v="17"/>
    <s v="РН-ЭН"/>
    <x v="167"/>
    <d v="1899-12-30T01:10:00"/>
    <d v="2014-07-13T00:00:00"/>
    <d v="1899-12-30T01:10:00"/>
    <d v="1899-12-30T00:00:00"/>
    <n v="5"/>
    <m/>
    <m/>
    <x v="0"/>
    <s v="ПС 35/6 №109 Т-2"/>
    <x v="0"/>
    <x v="0"/>
    <s v="ПС 35/6 №109 Т-2"/>
    <s v=" КЗ в цепях управления В-35 2Т(попадание влаги).АВР-6 успешно.  "/>
    <m/>
    <n v="1.3"/>
    <n v="1.3"/>
    <s v="ПЭ"/>
    <n v="2004"/>
    <m/>
    <m/>
    <s v="ТО - 07.06.2014_x000a_ТР - 14.03.2014"/>
    <n v="100"/>
    <m/>
    <m/>
    <s v="ТВО 04.07.2014"/>
    <s v="КП24"/>
    <m/>
    <m/>
    <m/>
    <m/>
    <m/>
    <m/>
  </r>
  <r>
    <x v="6"/>
    <x v="17"/>
    <s v="РН-ЭН"/>
    <x v="167"/>
    <d v="1899-12-30T00:17:00"/>
    <d v="2014-07-13T00:00:00"/>
    <d v="1899-12-30T00:17:00"/>
    <d v="1899-12-30T00:00:00"/>
    <n v="4"/>
    <m/>
    <m/>
    <x v="3"/>
    <s v="Прирозломное месторождений"/>
    <x v="5"/>
    <x v="9"/>
    <s v="СУ"/>
    <s v="Остановка 4-х скв на К-18 Прир м-я. Отключения эл.оборудования  не было. Клин скв. №5571."/>
    <m/>
    <n v="4.8"/>
    <n v="4.8"/>
    <s v="ЗА"/>
    <n v="1985"/>
    <m/>
    <s v="Куйбышев"/>
    <s v="ТО - июнь 2014_x000a_ТР - 19.04.2013"/>
    <m/>
    <s v="ТО - сентябрь 2014;_x000a_ТР - июнь 2015"/>
    <m/>
    <m/>
    <s v="КП24"/>
    <m/>
    <m/>
    <m/>
    <s v="т"/>
    <m/>
    <m/>
  </r>
  <r>
    <x v="6"/>
    <x v="17"/>
    <s v="РН-ЭН"/>
    <x v="167"/>
    <d v="1899-12-30T14:49:00"/>
    <d v="2014-07-13T00:00:00"/>
    <d v="1899-12-30T14:49:00"/>
    <d v="1899-12-30T00:00:00"/>
    <n v="4"/>
    <s v="ТО"/>
    <m/>
    <x v="0"/>
    <s v="ПС 35/6 5049 ф.5049-08"/>
    <x v="2"/>
    <x v="2"/>
    <s v="ф.5049-08"/>
    <s v="АО ф.5049-08( потребитель БУ К-265) Посадка U по 2С-6кВ на ПС 5049."/>
    <m/>
    <s v="3,5"/>
    <s v="3,5"/>
    <s v="ПЭ"/>
    <m/>
    <m/>
    <m/>
    <m/>
    <m/>
    <m/>
    <m/>
    <m/>
    <s v="КП24"/>
    <m/>
    <m/>
    <m/>
    <m/>
    <m/>
    <m/>
  </r>
  <r>
    <x v="6"/>
    <x v="17"/>
    <s v="РН-ЭН"/>
    <x v="169"/>
    <d v="1899-12-30T09:27:00"/>
    <d v="2014-07-15T00:00:00"/>
    <d v="1899-12-30T09:55:00"/>
    <d v="1899-12-30T00:28:00"/>
    <n v="6"/>
    <s v="ТО"/>
    <s v="АПВН, РПВН"/>
    <x v="1"/>
    <s v="ПС 35/6кВ №1001  ВЛ-6кВ ф.1001-15"/>
    <x v="2"/>
    <x v="2"/>
    <s v="ВЛ-6кВ ф.1001-15"/>
    <s v="Экскаватор ООО &quot;Ортек&quot; задел провода ф.В, С в пролете оп.4-5. Потребители переведены на ф.1001-06."/>
    <n v="0.5"/>
    <m/>
    <n v="0.5"/>
    <s v="ТЧ"/>
    <n v="2006"/>
    <s v="провод А-95"/>
    <m/>
    <s v="ТР 24.06.2014"/>
    <n v="1"/>
    <s v="июнь 2015"/>
    <m/>
    <s v=" 15.03.2014  "/>
    <s v="КП20"/>
    <m/>
    <m/>
    <m/>
    <m/>
    <s v="с"/>
    <m/>
  </r>
  <r>
    <x v="6"/>
    <x v="17"/>
    <s v="РН-ЭН"/>
    <x v="172"/>
    <d v="1899-12-30T05:08:00"/>
    <d v="2014-07-18T00:00:00"/>
    <d v="1899-12-30T07:49:00"/>
    <d v="1899-12-30T02:41:00"/>
    <n v="19"/>
    <s v="ДЭМ"/>
    <m/>
    <x v="2"/>
    <s v="ПС 35/6 №174 ВЛ-6 Ф.174-13"/>
    <x v="2"/>
    <x v="2"/>
    <s v="ВЛ-6 ф.174-13"/>
    <s v="При прохождении грозового фронта произошло разрушение изолятора на ВЛ-6 ф.174-13 ф&quot;С&quot; оп.№ 37 и обрыв провода. Дефекты устранили."/>
    <n v="25.5"/>
    <m/>
    <n v="25.5"/>
    <s v="ТЧ"/>
    <n v="1985"/>
    <s v="А-95"/>
    <s v="Отечественные производители"/>
    <s v="ТО - 14.05.2014_x000a_ТР - 12.05.2006"/>
    <m/>
    <s v="ТО - август 2014;_x000a_ТР - февраль 2015"/>
    <s v="11.02.2014; 19.02.2013; 15.02.2013; 17.02.2012; 24.08.2011; 9.02.2011; 8.02.2010; 24.08.2009; 6.02.2009; 15.02.2008."/>
    <m/>
    <s v="КП23"/>
    <m/>
    <m/>
    <m/>
    <m/>
    <m/>
    <m/>
  </r>
  <r>
    <x v="6"/>
    <x v="17"/>
    <s v="РН-ЭН"/>
    <x v="172"/>
    <d v="1899-12-30T22:32:00"/>
    <d v="2014-07-18T00:00:00"/>
    <d v="1899-12-30T02:00:00"/>
    <d v="1899-12-30T03:28:00"/>
    <n v="12"/>
    <s v="ДЭМ"/>
    <m/>
    <x v="2"/>
    <s v="ПС 203, ф.203-20"/>
    <x v="2"/>
    <x v="2"/>
    <s v="ВЛ-6 ф.203-20"/>
    <s v="Выдавливание свайного основания опоры №46, что вызвало тяжение провода и разрушение изолятора фазы &quot;В&quot; на опоре №47. Привело к перегоранию провода в месте касания с траверсой и падению его в воду."/>
    <n v="111.8"/>
    <m/>
    <n v="111.8"/>
    <s v="ТЧ"/>
    <n v="1985"/>
    <s v="А-95"/>
    <s v="Россия"/>
    <s v="ТО-07.05.14,                    ТР-12.02.14."/>
    <n v="1"/>
    <s v="ТО-08.2014.                    ТР-02.2015"/>
    <n v="0"/>
    <m/>
    <s v="КП17"/>
    <m/>
    <m/>
    <m/>
    <m/>
    <m/>
    <m/>
  </r>
  <r>
    <x v="6"/>
    <x v="17"/>
    <s v="РН-ЭН"/>
    <x v="173"/>
    <d v="1899-12-30T15:08:00"/>
    <d v="2014-07-19T00:00:00"/>
    <d v="1899-12-30T15:08:00"/>
    <d v="1899-12-30T00:00:00"/>
    <n v="8"/>
    <s v="ТО"/>
    <m/>
    <x v="0"/>
    <s v="ПС-35/6 кВ №311, ЗРУ-6 кВ ЦПС яч.№19 УКРМ-2"/>
    <x v="2"/>
    <x v="9"/>
    <s v="ПС-35/6 кВ №311, ЗРУ-6 кВ ЦПС яч.№19 УКРМ-2"/>
    <s v="Повреждение УКРМ"/>
    <m/>
    <n v="4"/>
    <n v="4"/>
    <s v="КУ"/>
    <s v="08.2010г."/>
    <s v="УКП-57-6,3-1350У3(У1)"/>
    <m/>
    <s v="Т.Р. 13.05.2014г."/>
    <n v="50"/>
    <s v="Т.О. 08.2014г."/>
    <m/>
    <s v="16.06.2014г."/>
    <s v="КП23"/>
    <m/>
    <m/>
    <m/>
    <m/>
    <m/>
    <m/>
  </r>
  <r>
    <x v="6"/>
    <x v="17"/>
    <s v="РН-ЭН"/>
    <x v="175"/>
    <d v="1899-12-30T00:17:00"/>
    <d v="2014-07-21T00:00:00"/>
    <d v="1899-12-30T02:00:00"/>
    <d v="1899-12-30T01:43:00"/>
    <n v="10"/>
    <s v="ДЭМ"/>
    <m/>
    <x v="0"/>
    <s v="ПС 277, ф.277-01"/>
    <x v="2"/>
    <x v="2"/>
    <s v="ВЛ-6 кВ_x000a_ф.277-01"/>
    <s v="Разрушение изолятора ф.&quot;А&quot; на оп.1, провод отгорел в месте касания траверсы. Разрушение изолятора фазы «А» на опоре  № 1 вызвано тяжением провода вследствие выдавливания сваи опоры №2."/>
    <n v="16.100000000000001"/>
    <m/>
    <n v="16.100000000000001"/>
    <s v="И"/>
    <n v="1988"/>
    <s v="ШФ-10"/>
    <s v="Россия"/>
    <s v="04.07.14-ТО      13.01.14-ТР"/>
    <n v="100"/>
    <s v="октябрь 2014 -ТО  июль 2015 -ТР"/>
    <m/>
    <d v="2014-03-13T00:00:00"/>
    <s v="КП17"/>
    <m/>
    <m/>
    <m/>
    <m/>
    <m/>
    <m/>
  </r>
  <r>
    <x v="6"/>
    <x v="17"/>
    <s v="РН-ЭН"/>
    <x v="175"/>
    <d v="1899-12-30T02:05:00"/>
    <d v="2014-07-21T00:00:00"/>
    <d v="1899-12-30T06:04:00"/>
    <d v="1899-12-30T03:59:00"/>
    <n v="12"/>
    <s v="ТО"/>
    <s v="АПВН, РПВН"/>
    <x v="0"/>
    <s v="ПС 314, ф314-14"/>
    <x v="2"/>
    <x v="2"/>
    <s v="ВЛ-6кВ ф 314-14"/>
    <s v="На оп. №1 ф.А отгорел шлейф, схлест с ф.С -устранили. "/>
    <n v="20.3"/>
    <m/>
    <n v="20.3"/>
    <s v="ТЧ"/>
    <n v="1985"/>
    <s v="А 120                          А 95"/>
    <m/>
    <s v="ТР  07.11.2012                    ТО  23.05.2014"/>
    <n v="0.3"/>
    <s v="11.2014  Т.Р                                08.2014 Т.О"/>
    <n v="1"/>
    <m/>
    <s v="КП23"/>
    <m/>
    <m/>
    <m/>
    <m/>
    <m/>
    <m/>
  </r>
  <r>
    <x v="6"/>
    <x v="17"/>
    <s v="РН-ЭН"/>
    <x v="176"/>
    <d v="1899-12-30T00:44:00"/>
    <d v="2014-07-22T00:00:00"/>
    <d v="1899-12-30T01:38:00"/>
    <d v="1899-12-30T00:54:00"/>
    <n v="9"/>
    <s v="МТЗ"/>
    <s v="АПВН, РПВУ"/>
    <x v="2"/>
    <s v="ПС35/6кВ 208   ф.208-06"/>
    <x v="2"/>
    <x v="2"/>
    <s v="ВЛ-6 кВ_x000a_ ф.208-06"/>
    <s v="Воздействие порывистого ветра приведшего к  схлёсту проводов фаз «А и С» в  пролёте опор №31-32, что привело к межфазному короткому замыканию. Выдавливание свайного основания и наклон опоры №31 в линию вызванное подвижкой грунта."/>
    <m/>
    <n v="10"/>
    <n v="10"/>
    <s v="ТЧ"/>
    <n v="1984"/>
    <s v="АС-95"/>
    <s v="Россия"/>
    <s v="21.02.14- ТО      12.05.12- ТР"/>
    <n v="1"/>
    <s v="август-ТО                        май 2015-ТР            "/>
    <m/>
    <m/>
    <s v="КП17"/>
    <m/>
    <m/>
    <m/>
    <m/>
    <m/>
    <m/>
  </r>
  <r>
    <x v="6"/>
    <x v="17"/>
    <s v="РН-ЭН"/>
    <x v="176"/>
    <d v="1899-12-30T00:52:00"/>
    <d v="2014-07-22T00:00:00"/>
    <d v="1899-12-30T00:52:00"/>
    <d v="1899-12-30T00:00:00"/>
    <n v="15"/>
    <m/>
    <m/>
    <x v="2"/>
    <m/>
    <x v="5"/>
    <x v="9"/>
    <m/>
    <s v="Юганский регион. Сильный порывистый ветер, гроза.                              Отключений основного электрооборудования не было, производится осмотр. "/>
    <m/>
    <n v="6.9"/>
    <n v="6.9"/>
    <s v="ПЭ"/>
    <m/>
    <m/>
    <m/>
    <m/>
    <m/>
    <m/>
    <m/>
    <m/>
    <s v="КП11"/>
    <m/>
    <m/>
    <m/>
    <m/>
    <m/>
    <m/>
  </r>
  <r>
    <x v="6"/>
    <x v="17"/>
    <s v="РН-ЭН"/>
    <x v="176"/>
    <d v="1899-12-30T01:02:00"/>
    <d v="2014-07-22T00:00:00"/>
    <d v="1899-12-30T01:02:00"/>
    <d v="1899-12-30T00:00:00"/>
    <n v="51"/>
    <s v="ТО"/>
    <s v="АПВУ"/>
    <x v="2"/>
    <s v="ПС 110/35/6 Евсеенковская          ВЛ-35 Гром-1,2"/>
    <x v="0"/>
    <x v="2"/>
    <s v="ВЛ-35 Гром-1,2"/>
    <s v="Гроза. Сильный порывистый ветер.  При осмотре обнаружено: по 1ц- разрушение изоляторов на опорах №57 ф. &quot;А&quot;, №23а ф. &quot;С&quot;, по 2 ц.- разрушение изоляторов на опоре 23а ф. &quot;В, С&quot; "/>
    <m/>
    <n v="116.5"/>
    <n v="116.5"/>
    <s v="ТЧ"/>
    <m/>
    <m/>
    <m/>
    <s v="то 24.06.2014._x000a_тр 03.09.2012"/>
    <m/>
    <m/>
    <m/>
    <m/>
    <s v="КП11"/>
    <m/>
    <m/>
    <m/>
    <m/>
    <m/>
    <m/>
  </r>
  <r>
    <x v="6"/>
    <x v="17"/>
    <s v="РН-ЭН"/>
    <x v="176"/>
    <d v="1899-12-30T03:33:00"/>
    <d v="2014-07-22T00:00:00"/>
    <d v="1899-12-30T03:33:00"/>
    <d v="1899-12-30T00:00:00"/>
    <n v="13"/>
    <s v="ТО"/>
    <s v="АПВУ"/>
    <x v="2"/>
    <s v="Ф.051-10"/>
    <x v="2"/>
    <x v="2"/>
    <s v="Ф.051-10"/>
    <s v="Сильный порывистый ветер, гроза.                                                     Разрушение изолятора ф.А, обрыв провода на оп. 99А, схлест с ф.С. "/>
    <m/>
    <n v="24.1"/>
    <n v="24.1"/>
    <s v="И"/>
    <n v="1978"/>
    <s v="А-95"/>
    <m/>
    <s v="ТО - 06.2014_x000a_ТР - 14.09.2013"/>
    <n v="100"/>
    <s v="ТО - 09.2014_x000a_ТР -09.2014"/>
    <m/>
    <m/>
    <s v="КП12"/>
    <m/>
    <m/>
    <m/>
    <m/>
    <m/>
    <m/>
  </r>
  <r>
    <x v="6"/>
    <x v="17"/>
    <s v="РН-ЭН"/>
    <x v="176"/>
    <d v="1899-12-30T08:57:00"/>
    <d v="2014-07-22T00:00:00"/>
    <d v="1899-12-30T08:57:00"/>
    <d v="1899-12-30T00:00:00"/>
    <n v="0"/>
    <s v="НВЧЗ"/>
    <s v="АПВУ"/>
    <x v="2"/>
    <s v="ПС Шубинская, ВЛ-220 Пересвет"/>
    <x v="4"/>
    <x v="2"/>
    <s v="ПС Шубинская, ВЛ-220 Пересвет"/>
    <s v="Гроза"/>
    <m/>
    <m/>
    <m/>
    <m/>
    <m/>
    <m/>
    <m/>
    <m/>
    <m/>
    <m/>
    <m/>
    <m/>
    <s v="КП11"/>
    <m/>
    <m/>
    <m/>
    <m/>
    <m/>
    <m/>
  </r>
  <r>
    <x v="6"/>
    <x v="17"/>
    <s v="РН-ЭН"/>
    <x v="176"/>
    <d v="1899-12-30T08:58:00"/>
    <d v="2014-07-22T00:00:00"/>
    <m/>
    <d v="1899-12-30T00:00:00"/>
    <n v="31"/>
    <s v="МТЗ-1"/>
    <s v="АПВН, РПВН"/>
    <x v="2"/>
    <s v="ПС Усть-Балык, ВЛ-35 Сваязная-2"/>
    <x v="0"/>
    <x v="2"/>
    <s v="ПС Усть-Балык,  ВЛ -35 Сваязная-2"/>
    <s v="Гроза, посадка &quot;U&quot; по ПС Усть-Балык"/>
    <m/>
    <n v="19.7"/>
    <n v="19.7"/>
    <s v="ТЧ"/>
    <n v="1977"/>
    <s v="АС-185"/>
    <m/>
    <s v="ТО - 4.06.2014_x000a_ТР - 30.05.2013"/>
    <m/>
    <s v="ТО - сентябрь 2014;_x000a_ТР - март 2015"/>
    <m/>
    <s v="измерение сопротивления заземляющих устр-в апрель 2014"/>
    <s v="КП11"/>
    <m/>
    <m/>
    <m/>
    <m/>
    <m/>
    <m/>
  </r>
  <r>
    <x v="6"/>
    <x v="17"/>
    <s v="РН-ЭН"/>
    <x v="176"/>
    <d v="1899-12-30T09:00:00"/>
    <d v="2014-07-22T00:00:00"/>
    <d v="1899-12-30T08:58:00"/>
    <d v="1899-12-30T00:00:00"/>
    <n v="6"/>
    <s v="ТО"/>
    <m/>
    <x v="2"/>
    <s v="ПС 5047, ВЛ-35 Байкал-1"/>
    <x v="0"/>
    <x v="2"/>
    <s v="ПС 5047, ВЛ-35 Байкал-1"/>
    <s v="Гроза, АВР-6 успешно."/>
    <m/>
    <n v="6.7"/>
    <n v="6.7"/>
    <s v="ТЧ"/>
    <d v="2014-04-07T00:00:00"/>
    <s v="ВВУ"/>
    <s v="Карченский завод &quot;Электромашстрой&quot;"/>
    <d v="2012-06-01T00:00:00"/>
    <n v="1"/>
    <d v="2014-06-01T00:00:00"/>
    <s v="Отключения предоставлены в соответствии срокам ППР."/>
    <d v="2014-06-01T00:00:00"/>
    <s v="КП11"/>
    <m/>
    <m/>
    <m/>
    <m/>
    <m/>
    <m/>
  </r>
  <r>
    <x v="6"/>
    <x v="17"/>
    <s v="РН-ЭН"/>
    <x v="176"/>
    <d v="1899-12-30T14:02:00"/>
    <m/>
    <m/>
    <d v="1899-12-30T00:00:00"/>
    <n v="3"/>
    <m/>
    <m/>
    <x v="2"/>
    <m/>
    <x v="5"/>
    <x v="9"/>
    <s v="СУ"/>
    <s v="  Остановка 3скв. на к.100 (ф.051-05); к.102 (ф.057-15). Отключений на оборудовании ООО ЮНГ-Энергонефть нет."/>
    <m/>
    <n v="1.2"/>
    <n v="1.2"/>
    <s v="ПЭ"/>
    <m/>
    <m/>
    <m/>
    <m/>
    <m/>
    <m/>
    <m/>
    <m/>
    <s v="КП11"/>
    <m/>
    <m/>
    <m/>
    <m/>
    <m/>
    <m/>
  </r>
  <r>
    <x v="6"/>
    <x v="17"/>
    <s v="РН-ЭН"/>
    <x v="176"/>
    <d v="1899-12-30T14:36:00"/>
    <m/>
    <m/>
    <d v="1899-12-30T00:00:00"/>
    <n v="6"/>
    <m/>
    <m/>
    <x v="2"/>
    <s v=" "/>
    <x v="5"/>
    <x v="9"/>
    <s v="СУ"/>
    <s v="  Остановка 6скв. на к.241 (ф.072-06); к.242 (ф.072-15);к.238 (ф.072-17);к.247 (ф.072-10). Отключений на оборудовании ООО ЮНГ-Энергонефть нет.(заявки не было)"/>
    <m/>
    <n v="4.0999999999999996"/>
    <n v="4.0999999999999996"/>
    <s v="ПЭ"/>
    <m/>
    <m/>
    <m/>
    <m/>
    <m/>
    <m/>
    <m/>
    <m/>
    <s v="КП11"/>
    <m/>
    <m/>
    <m/>
    <m/>
    <m/>
    <m/>
  </r>
  <r>
    <x v="6"/>
    <x v="17"/>
    <s v="РН-ЭН"/>
    <x v="176"/>
    <d v="1899-12-30T15:23:00"/>
    <m/>
    <m/>
    <d v="1899-12-30T00:00:00"/>
    <n v="10"/>
    <m/>
    <m/>
    <x v="2"/>
    <m/>
    <x v="5"/>
    <x v="9"/>
    <s v="СУ"/>
    <s v="  Остановка 10 скв. на к.248 (ф.074-13); к.253 (ф.074-13);к.238 (ф.072-17);к.259 (ф.080-05). Отключений на оборудовании ООО ЮНГ-Энергонефть нет.(заявки не было)"/>
    <m/>
    <n v="19.899999999999999"/>
    <n v="19.899999999999999"/>
    <s v="ПЭ"/>
    <m/>
    <m/>
    <m/>
    <m/>
    <m/>
    <m/>
    <m/>
    <m/>
    <s v="КП11"/>
    <m/>
    <m/>
    <m/>
    <m/>
    <m/>
    <m/>
  </r>
  <r>
    <x v="6"/>
    <x v="17"/>
    <s v="РН-ЭН"/>
    <x v="176"/>
    <d v="1899-12-30T18:06:00"/>
    <d v="2014-07-22T00:00:00"/>
    <d v="1899-12-30T18:52:00"/>
    <d v="1899-12-30T00:46:00"/>
    <n v="3"/>
    <s v="МТЗ"/>
    <s v="РПВУ (АПВ-нет)"/>
    <x v="5"/>
    <s v="ПС 35/6 Город  ВЛ-6 ф.Г-06 (ЮТЭК-Пыть-Ях)"/>
    <x v="2"/>
    <x v="2"/>
    <s v="ВЛ-6 ф.Г-06"/>
    <s v="Гроза"/>
    <n v="1.3"/>
    <m/>
    <n v="1.3"/>
    <s v="ТЧ"/>
    <m/>
    <m/>
    <m/>
    <m/>
    <m/>
    <m/>
    <m/>
    <m/>
    <s v="КП18"/>
    <m/>
    <m/>
    <m/>
    <m/>
    <m/>
    <m/>
  </r>
  <r>
    <x v="6"/>
    <x v="17"/>
    <s v="РН-ЭН"/>
    <x v="176"/>
    <d v="1899-12-30T18:07:00"/>
    <d v="2014-07-22T00:00:00"/>
    <d v="1899-12-30T18:07:00"/>
    <d v="1899-12-30T00:00:00"/>
    <n v="6"/>
    <s v="МТЗ "/>
    <s v="АПВУ"/>
    <x v="2"/>
    <s v="ВЛ-6 ф.242-10"/>
    <x v="2"/>
    <x v="2"/>
    <s v="ВЛ-6 ф.242-10"/>
    <s v="Гроза. Опора 84 разрушение изолятора фазы &quot;C&quot;, схлест с фазой &quot;В&quot;."/>
    <m/>
    <n v="2.2000000000000002"/>
    <n v="2.2000000000000002"/>
    <s v="И"/>
    <n v="1989"/>
    <s v="ШС-10"/>
    <m/>
    <s v="Т.О. - 15.07.2014      Т.Р. - 13.08.2013"/>
    <n v="1"/>
    <s v="Т.О. - 10.2014                  Т.Р. - 04.2015"/>
    <s v="Т.Р. - 1"/>
    <m/>
    <s v="КП11"/>
    <m/>
    <m/>
    <m/>
    <m/>
    <m/>
    <m/>
  </r>
  <r>
    <x v="6"/>
    <x v="17"/>
    <s v="Тюменьэнерго"/>
    <x v="176"/>
    <d v="1899-12-30T18:15:00"/>
    <d v="2014-07-22T00:00:00"/>
    <d v="1899-12-30T18:15:00"/>
    <d v="1899-12-30T00:00:00"/>
    <n v="73"/>
    <s v="ДФЗ"/>
    <s v="АПВУ"/>
    <x v="5"/>
    <s v="ВЛ-110 Ленинская-Лосинка-1,2"/>
    <x v="1"/>
    <x v="2"/>
    <s v="ВЛ-110 Ленинская-Лосинка-1,2"/>
    <s v="Гроза"/>
    <m/>
    <n v="56.7"/>
    <n v="56.7"/>
    <s v="ТЧ"/>
    <m/>
    <m/>
    <m/>
    <m/>
    <m/>
    <m/>
    <m/>
    <m/>
    <s v="КП18"/>
    <m/>
    <m/>
    <m/>
    <m/>
    <m/>
    <m/>
  </r>
  <r>
    <x v="6"/>
    <x v="17"/>
    <s v="РН-ЭН"/>
    <x v="177"/>
    <d v="1899-12-30T05:18:00"/>
    <d v="2014-07-23T00:00:00"/>
    <d v="1899-12-30T07:18:00"/>
    <d v="1899-12-30T02:00:00"/>
    <n v="4"/>
    <s v="ТО"/>
    <s v="АПВН, РПВУ"/>
    <x v="2"/>
    <s v="ПС 35/6 №142          ВЛ-6 ф.142-06"/>
    <x v="2"/>
    <x v="2"/>
    <s v="ВЛ-6 ф.142-06"/>
    <s v="Гроза. В КТПН куста №14 вышел из строя трансформатор 6/0,4кВ (400кВА) "/>
    <n v="4.8"/>
    <m/>
    <n v="4.8"/>
    <s v="Т"/>
    <d v="2001-01-01T00:00:00"/>
    <m/>
    <m/>
    <s v="ТО - 19.07.2014_x000a_ТР - 2.10.2013"/>
    <m/>
    <s v="ТО - сентябрь.2014_x000a_ТР - октябрь 2014"/>
    <m/>
    <m/>
    <s v="КП11"/>
    <m/>
    <m/>
    <m/>
    <m/>
    <m/>
    <m/>
  </r>
  <r>
    <x v="6"/>
    <x v="17"/>
    <s v="РН-ЭН"/>
    <x v="177"/>
    <d v="1899-12-30T06:22:00"/>
    <d v="2014-07-23T00:00:00"/>
    <d v="1899-12-30T06:22:00"/>
    <d v="1899-12-30T00:00:00"/>
    <n v="60"/>
    <s v=" ЗЗ -1ст, -  ЗЗ - 2ст"/>
    <s v="АПВУ"/>
    <x v="2"/>
    <s v="ВЛ-110 Восточный - Широковская"/>
    <x v="1"/>
    <x v="2"/>
    <s v="ВЛ-110 Восточный - Широковская"/>
    <s v=" Перекрытие линейной изоляции вследствие грозового перенапряжения, вызванного  ударом  молнии вблизи линии."/>
    <m/>
    <n v="52"/>
    <n v="52"/>
    <s v="ТЧ"/>
    <n v="2007"/>
    <s v="АС-120/19"/>
    <s v="Россия"/>
    <s v="ТО - 22.03.2014_x000a_ТР - 2011"/>
    <m/>
    <s v="ТО -сентябрь 2014_x000a_ТР - сентябрь 2015"/>
    <m/>
    <m/>
    <s v="КП11"/>
    <m/>
    <m/>
    <m/>
    <m/>
    <m/>
    <m/>
  </r>
  <r>
    <x v="6"/>
    <x v="17"/>
    <s v="РН-ЭН"/>
    <x v="178"/>
    <d v="1899-12-30T08:30:00"/>
    <d v="2014-07-24T00:00:00"/>
    <d v="1899-12-30T10:36:00"/>
    <d v="1899-12-30T02:36:00"/>
    <n v="3"/>
    <s v="ТО"/>
    <s v="АПВН, РПВН"/>
    <x v="5"/>
    <s v="ПС 35/6кВ №106_x000a_ ф.106-06"/>
    <x v="2"/>
    <x v="2"/>
    <s v="_x000a_ ф.106-06"/>
    <s v="Замыкание на ЛР-6 оп.63/1 крыльями птицы, на отпайке на земснаряд ООО СеверГидроМехСтрой."/>
    <n v="3.9"/>
    <m/>
    <n v="3.9"/>
    <s v="ТЧ"/>
    <n v="1982"/>
    <s v="А-95"/>
    <s v="Россия"/>
    <s v="ТО - 24.07.2014_x000a_ТР - 12.04.2007"/>
    <n v="1"/>
    <s v="ТО -10.2014_x000a_ТР - 04.2015"/>
    <s v="ТО - 0_x000a_ТР - 7"/>
    <s v="14.04.-17.04.2014 тех. осведетельствование"/>
    <s v="КП18"/>
    <m/>
    <m/>
    <m/>
    <m/>
    <m/>
    <m/>
  </r>
  <r>
    <x v="6"/>
    <x v="17"/>
    <s v="РН-ЭН"/>
    <x v="178"/>
    <d v="1899-12-30T10:57:00"/>
    <d v="2014-07-24T00:00:00"/>
    <d v="1899-12-30T10:57:00"/>
    <d v="1899-12-30T00:00:00"/>
    <n v="12"/>
    <s v="МТЗ"/>
    <s v="АПВУ"/>
    <x v="2"/>
    <s v="ПС 35/6кВ №304              ф.304-16"/>
    <x v="2"/>
    <x v="2"/>
    <s v="ф.304-16"/>
    <s v="Гроза. Попадание грозового разряда в траверсу опоры № 51 ВЛ-6кВ ф. 304-16. В результате чего произошло оплавление полиэтиленовых колпачков и ча-стичное оплавление штыревых опорных изоляторов ШС-10  ф.  «А», «С» и  трехфазное КЗ."/>
    <m/>
    <n v="17.100000000000001"/>
    <n v="17.100000000000001"/>
    <s v="ТЧ"/>
    <d v="2012-10-31T00:00:00"/>
    <m/>
    <m/>
    <s v="ТО 08.07.2014            ТР 31.10.2014"/>
    <s v="ТО 100%                         ТР 0%"/>
    <s v="ТО 10.2014                   ТР 2015"/>
    <n v="0"/>
    <m/>
    <s v="КП11"/>
    <m/>
    <m/>
    <m/>
    <m/>
    <m/>
    <m/>
  </r>
  <r>
    <x v="6"/>
    <x v="17"/>
    <s v="РН-ЭН"/>
    <x v="178"/>
    <d v="1899-12-30T13:16:00"/>
    <d v="2014-07-24T00:00:00"/>
    <d v="1899-12-30T13:16:00"/>
    <d v="1899-12-30T00:00:00"/>
    <n v="0"/>
    <s v="ДЗТ"/>
    <m/>
    <x v="2"/>
    <s v="ПС 110/35/6кВ Бекмеметьевская"/>
    <x v="1"/>
    <x v="0"/>
    <s v="1Т"/>
    <s v="В результате внутреннего к.з. шунтирующих резисторов произошел пробой изоляции в баке РПН _x000a_Нарушение контакта в обмотках РПН Т-1 "/>
    <m/>
    <m/>
    <m/>
    <s v="Т"/>
    <n v="2013"/>
    <s v="ТДТН-40000 _x000a_РПН - CVIII-350Y/72.5-10191W"/>
    <s v="ЧТЗ Узбекистан"/>
    <s v="ТО - 09.05.2014_x000a_ТР -вновь введеный"/>
    <m/>
    <s v="ТО -август 2014_x000a_ТР - август 2014"/>
    <m/>
    <s v="9.04.2014 - ТВК"/>
    <s v="КП11"/>
    <m/>
    <m/>
    <m/>
    <m/>
    <m/>
    <m/>
  </r>
  <r>
    <x v="6"/>
    <x v="17"/>
    <s v="РН-ЭН"/>
    <x v="178"/>
    <d v="1899-12-30T13:45:00"/>
    <d v="2014-07-24T00:00:00"/>
    <d v="1899-12-30T14:32:00"/>
    <d v="1899-12-30T00:47:00"/>
    <n v="2"/>
    <s v="ТО"/>
    <s v="АПВН, РПВУ"/>
    <x v="2"/>
    <s v="ПС 35/6кВ №153_x000a_ ф.153-14"/>
    <x v="2"/>
    <x v="2"/>
    <s v="ф.153-14"/>
    <s v="Гроза._x000a_На оп.№40 обнаружено повреждение изоляторов ф.А, ф.С, предположительно вследствие попадания молнии в ВЛ. "/>
    <n v="1.4"/>
    <m/>
    <n v="1.4"/>
    <s v="И"/>
    <n v="1981"/>
    <s v="А-95"/>
    <m/>
    <s v="ТО - 08.05.2014_x000a_ТР - 08.02.2013"/>
    <n v="1"/>
    <s v="ТО -08.2014_x000a_ТР - 02.2015"/>
    <s v="ТО - 0_x000a_ТР - 1"/>
    <d v="2014-05-08T00:00:00"/>
    <s v="КП11"/>
    <m/>
    <m/>
    <m/>
    <m/>
    <m/>
    <m/>
  </r>
  <r>
    <x v="6"/>
    <x v="17"/>
    <s v="РН-ЭН"/>
    <x v="178"/>
    <d v="1899-12-30T14:25:00"/>
    <d v="2014-07-24T00:00:00"/>
    <d v="1899-12-30T14:25:00"/>
    <d v="1899-12-30T00:00:00"/>
    <n v="4"/>
    <m/>
    <m/>
    <x v="3"/>
    <m/>
    <x v="3"/>
    <x v="9"/>
    <m/>
    <s v="Гроза._x000a_Выборочная остановка 4 скв на к. 31(ф.14306); к.69(ф.14809); к.19,к.20(ф.14418)._x000a_Отключений основного электрооборудования не было."/>
    <m/>
    <n v="1.9"/>
    <n v="1.9"/>
    <s v="ПЭ"/>
    <m/>
    <m/>
    <m/>
    <m/>
    <m/>
    <m/>
    <m/>
    <m/>
    <s v="КП24"/>
    <m/>
    <m/>
    <m/>
    <s v="т"/>
    <m/>
    <m/>
  </r>
  <r>
    <x v="6"/>
    <x v="17"/>
    <s v="РН-ЭН"/>
    <x v="178"/>
    <d v="1899-12-30T16:21:00"/>
    <d v="2014-07-24T00:00:00"/>
    <d v="1899-12-30T16:21:00"/>
    <d v="1899-12-30T00:00:00"/>
    <n v="11"/>
    <s v="ТО"/>
    <s v="АПВУ"/>
    <x v="2"/>
    <s v="ПС 35/6кВ №353                       ф.353-04"/>
    <x v="2"/>
    <x v="2"/>
    <s v="ф.353-04"/>
    <s v="Гроза. Попадание грозового разряда в оп. №4-11 фаза «В» разрушение изолятора ШС-10  и на оп. №4-17 фаза «А» подгорание изолятора, оплавление провода. "/>
    <m/>
    <n v="2.5"/>
    <n v="2.5"/>
    <s v="ТЧ"/>
    <n v="1991"/>
    <s v="Изолятор ШС-10"/>
    <s v="Россия"/>
    <s v="ТО 19.02.2014            ТР 27.02.2012"/>
    <s v="ТО 100%                         ТР 50%"/>
    <s v="ТО 08.2014                   ТР 02.2015"/>
    <s v="ТО-0                                            ТР-2"/>
    <m/>
    <s v="КП11"/>
    <m/>
    <m/>
    <m/>
    <m/>
    <m/>
    <m/>
  </r>
  <r>
    <x v="6"/>
    <x v="17"/>
    <s v="РН-ЭН"/>
    <x v="178"/>
    <d v="1899-12-30T16:52:00"/>
    <d v="2014-07-24T00:00:00"/>
    <d v="1899-12-30T16:52:00"/>
    <d v="1899-12-30T00:00:00"/>
    <n v="4"/>
    <s v="ТО"/>
    <s v="АПВУ"/>
    <x v="2"/>
    <s v="ПС 35/6кВ №360                 ф.360-10"/>
    <x v="2"/>
    <x v="2"/>
    <s v="ф.360-10"/>
    <s v="Гроза. КЗ проводов ф.С и ф.В в пролете опор №58 – 59  в результате попадания молнии в провод . "/>
    <m/>
    <n v="1.1000000000000001"/>
    <n v="1.1000000000000001"/>
    <s v="ТЧ"/>
    <n v="2006"/>
    <m/>
    <m/>
    <s v="ТО 04.06.14               ТР 03.09.13"/>
    <s v="ТО 100%                         ТР 50%"/>
    <s v="ТО 07.13.                      ТР 10.14"/>
    <n v="0"/>
    <m/>
    <s v="КП11"/>
    <m/>
    <m/>
    <m/>
    <m/>
    <m/>
    <m/>
  </r>
  <r>
    <x v="6"/>
    <x v="17"/>
    <s v="РН-ЭН"/>
    <x v="179"/>
    <d v="1899-12-30T06:22:00"/>
    <d v="2014-07-25T00:00:00"/>
    <d v="1899-12-30T08:29:00"/>
    <d v="1899-12-30T02:07:00"/>
    <n v="12"/>
    <s v="ТО"/>
    <s v="АПВН, РПВН"/>
    <x v="0"/>
    <s v="ПС 110/35/6кВ ЦПС                    ВЛ-35 Светлая-1,2"/>
    <x v="1"/>
    <x v="0"/>
    <s v="ВЛ-35 Светлая-1,2"/>
    <s v="На ПС 35/6 № 5010 в ячейке 35кВ ТСН-1 (в эксплуатации с 2001 года),  из-за снижения изоляции обмотки сухого трансформатора собственных нужд, вследствие перепада температур, образования микротрещин, произошло межвитковое  замыкание вторичной обмотки ф. «А». Выделявшиеся из обмотки ТСН-1 продукты горения от электрической дуги, постепенно заполнявшие ЗРУ-35кВ ПС 35/6кВ №5010, в последствии привели к снижению изоляции ошиновки 35кВ и, как следствие, короткому замыканию в ячейках 35кВ и аварийному отключению на ПС 110/35/6кВ ЦПС ВВ-35кВ Светлая 2 и ВВ-35кВ Светлая 1."/>
    <n v="99.8"/>
    <m/>
    <n v="99.8"/>
    <s v="ТСН"/>
    <n v="2001"/>
    <s v="TZE-100/35"/>
    <s v="Польша"/>
    <d v="2012-07-06T00:00:00"/>
    <m/>
    <d v="2014-10-01T00:00:00"/>
    <n v="0"/>
    <m/>
    <s v="КП23"/>
    <m/>
    <m/>
    <m/>
    <m/>
    <m/>
    <m/>
  </r>
  <r>
    <x v="6"/>
    <x v="17"/>
    <s v="РН-ЭН"/>
    <x v="181"/>
    <d v="1899-12-30T06:34:00"/>
    <d v="2014-07-27T00:00:00"/>
    <d v="1899-12-30T06:34:00"/>
    <d v="1899-12-30T00:00:00"/>
    <n v="10"/>
    <s v="ТО"/>
    <m/>
    <x v="0"/>
    <s v="ПС 35/6 кВ№276_x000a_УКРМ-2"/>
    <x v="2"/>
    <x v="9"/>
    <s v="ПС 35/6 кВ№276_x000a_УКРМ-2"/>
    <s v="Пробой изоляции между обкладок конденсатора привело к внутреннему повреждению, межфазному короткому замыканию и посадке напряжения на С-6-1 ПС-35/6кВ №276"/>
    <m/>
    <n v="7"/>
    <n v="7"/>
    <s v="КУ"/>
    <n v="2011"/>
    <s v="СРЕFS23-6,3/450/WF/3х36,1mF УХЛ-1"/>
    <s v="ЧССР"/>
    <s v="ТО-27.03.14              ТР-17.12.13"/>
    <n v="1"/>
    <s v="ТО -06.2014_x000a_ТР - 12.2014"/>
    <s v="ТО - 0_x000a_ТР - 0"/>
    <d v="2011-12-01T00:00:00"/>
    <s v="КП23"/>
    <m/>
    <m/>
    <m/>
    <m/>
    <m/>
    <m/>
  </r>
  <r>
    <x v="6"/>
    <x v="17"/>
    <s v="РН-ЭН"/>
    <x v="181"/>
    <d v="1899-12-30T16:17:00"/>
    <d v="2014-07-27T00:00:00"/>
    <d v="1899-12-30T16:17:00"/>
    <d v="1899-12-30T00:00:00"/>
    <n v="7"/>
    <s v="МТЗ"/>
    <s v="АПВУ"/>
    <x v="2"/>
    <s v="ПС Лабытвор, ф.6кВ 39/33-01"/>
    <x v="2"/>
    <x v="2"/>
    <s v="ПС Лабытвор, ф.6кВ 39/33-01"/>
    <s v="Гроза. Пробой воздушного промежутка опоры № 12"/>
    <m/>
    <n v="7"/>
    <n v="7"/>
    <s v="ТЧ"/>
    <n v="2012"/>
    <s v="Провод  АС 120/19"/>
    <s v="Южноуральск"/>
    <d v="2014-05-01T00:00:00"/>
    <n v="100"/>
    <d v="2014-08-01T00:00:00"/>
    <n v="0"/>
    <m/>
    <s v="КП11"/>
    <m/>
    <m/>
    <m/>
    <m/>
    <m/>
    <m/>
  </r>
  <r>
    <x v="6"/>
    <x v="17"/>
    <s v="РН-ЭН"/>
    <x v="182"/>
    <d v="1899-12-30T16:40:00"/>
    <d v="2014-07-28T00:00:00"/>
    <d v="1899-12-30T17:30:00"/>
    <d v="1899-12-30T00:50:00"/>
    <n v="4"/>
    <s v="ТО"/>
    <s v="АПВН, РПВУ"/>
    <x v="2"/>
    <s v="ПС 35/6 кВ №222 ф.222-02"/>
    <x v="2"/>
    <x v="2"/>
    <s v="ПС 35/6 кВ №222 ф.222-02"/>
    <s v="Гроза. Разрушение изоляторов фаз «А и В» на опоре №45"/>
    <n v="1.7"/>
    <m/>
    <n v="1.7"/>
    <s v="И"/>
    <s v="1981"/>
    <s v="ШС-10Д"/>
    <m/>
    <s v="11.03.2014г.-ТО    09.06.2006г.-ТР"/>
    <n v="100"/>
    <s v="сентябрь 2014г.-ТО июнь 2015г.-ТР"/>
    <s v="07.06.2007-отказ 06.06.2008-отказ 17.06.2009-отказ 01.06.2010-отказ  02.06.2011-отказ 13.06.2012-отказ 03.06.2013-отказ 03.06.2014-отказ"/>
    <m/>
    <s v="КП11"/>
    <m/>
    <m/>
    <m/>
    <m/>
    <m/>
    <m/>
  </r>
  <r>
    <x v="6"/>
    <x v="17"/>
    <s v="РН-ЭН"/>
    <x v="182"/>
    <d v="1899-12-30T16:45:00"/>
    <d v="2014-07-28T00:00:00"/>
    <d v="1899-12-30T16:45:00"/>
    <d v="1899-12-30T00:00:00"/>
    <n v="49"/>
    <s v="МТЗ-1ст"/>
    <s v="АПВУ"/>
    <x v="2"/>
    <s v="ПС 110/35/6кВ Промысловая  ВЛ-35кВ &quot;Таёжная&quot;-1ц"/>
    <x v="0"/>
    <x v="2"/>
    <s v="ВЛ-35кВ &quot;Таёжная&quot;-1ц"/>
    <s v="Гроза. Перекрытие линейной изоляции между ф.А и ф.В опоры №2-6 отпайка на ПС-35/6кВ №317"/>
    <m/>
    <n v="27.3"/>
    <n v="27.3"/>
    <s v="И"/>
    <m/>
    <m/>
    <m/>
    <m/>
    <m/>
    <m/>
    <m/>
    <m/>
    <s v="КП11"/>
    <m/>
    <m/>
    <m/>
    <m/>
    <m/>
    <m/>
  </r>
  <r>
    <x v="6"/>
    <x v="17"/>
    <s v="РН-ЭН"/>
    <x v="182"/>
    <d v="1899-12-30T17:48:00"/>
    <d v="2014-07-28T00:00:00"/>
    <d v="1899-12-30T17:48:00"/>
    <d v="1899-12-30T00:00:00"/>
    <n v="4"/>
    <s v="ТО"/>
    <s v="АПВУ"/>
    <x v="2"/>
    <s v="ПС 35/6кВ №311 ф.311-06"/>
    <x v="2"/>
    <x v="2"/>
    <s v="ф.311-06"/>
    <s v="Гроза. Перекрытие линейной изоляции между ф.В и ф.С на опоре №73 в результате прямого попадания молнии в опору №73."/>
    <m/>
    <n v="1.8"/>
    <n v="1.8"/>
    <s v="И"/>
    <m/>
    <m/>
    <m/>
    <m/>
    <m/>
    <m/>
    <m/>
    <m/>
    <s v="КП11"/>
    <m/>
    <m/>
    <m/>
    <m/>
    <m/>
    <m/>
  </r>
  <r>
    <x v="6"/>
    <x v="17"/>
    <s v="РН-ЭН"/>
    <x v="183"/>
    <d v="1899-12-30T07:35:00"/>
    <d v="2014-06-29T00:00:00"/>
    <d v="1899-12-30T09:10:00"/>
    <d v="1899-12-30T01:35:00"/>
    <n v="4"/>
    <m/>
    <m/>
    <x v="0"/>
    <s v="ВЛ-6кВ ф. 2060-20 ТП-2 к.160, 1 пол.ВВ АВ-0.4-1600А"/>
    <x v="5"/>
    <x v="6"/>
    <s v="ТП-2 к.160, 1 пол.ВВ АВ-0.4-1600А"/>
    <s v="Замыкание контактов в указательном реле однофазного короткого замыкания на «землю», которая собрала цепь на отключение вводного АВ 0,4 кВ, что привело к ложному отключению вводного АВ 0,4 кВ."/>
    <m/>
    <n v="7.2"/>
    <n v="7.2"/>
    <s v="РЗА"/>
    <d v="2014-07-22T00:00:00"/>
    <s v="ВА-СЭЩ-В АN-16D3-16H-1600A"/>
    <s v="Самара                 « Электрощит»"/>
    <d v="2014-07-22T00:00:00"/>
    <n v="1"/>
    <s v="июль 2015"/>
    <s v="-"/>
    <d v="2014-07-22T00:00:00"/>
    <s v="КП24"/>
    <m/>
    <m/>
    <m/>
    <m/>
    <m/>
    <m/>
  </r>
  <r>
    <x v="6"/>
    <x v="17"/>
    <s v="РН-ЭН"/>
    <x v="183"/>
    <d v="1899-12-30T09:59:00"/>
    <d v="2014-07-29T00:00:00"/>
    <d v="1899-12-30T09:59:00"/>
    <d v="1899-12-30T00:00:00"/>
    <n v="12"/>
    <s v="ТО"/>
    <s v="АПВУ"/>
    <x v="2"/>
    <s v="ПС 35/6кВ 222, ф.222-04"/>
    <x v="2"/>
    <x v="2"/>
    <s v="ВЛ-6 ф.222-04"/>
    <s v="Схлест проводов ф. А,С в пролете опор 31-32. Опора 32 выдавило основание, наклон опоры."/>
    <m/>
    <n v="2.2999999999999998"/>
    <n v="2.2999999999999998"/>
    <s v="ТЧ"/>
    <s v="1985"/>
    <s v="А-95"/>
    <m/>
    <s v="04.06.14 - ТО        09.09.13- ТР      "/>
    <n v="100"/>
    <s v="декабрь 2014г -ТО                сентябрь 2014г.-ТР"/>
    <m/>
    <m/>
    <s v="КП17"/>
    <m/>
    <m/>
    <m/>
    <m/>
    <m/>
    <m/>
  </r>
  <r>
    <x v="11"/>
    <x v="17"/>
    <s v="РН-ЭН"/>
    <x v="188"/>
    <d v="1899-12-30T12:39:00"/>
    <d v="2014-08-03T00:00:00"/>
    <d v="1899-12-30T12:39:00"/>
    <d v="1899-12-30T00:00:00"/>
    <n v="15"/>
    <s v="ТО"/>
    <s v="АПВН, РПВН"/>
    <x v="0"/>
    <s v="ПС 203, 2С-6кВ;_x000a_ф.203-18"/>
    <x v="2"/>
    <x v="5"/>
    <s v="ПС 203,2С-6кВ;_x000a_ф.203-18"/>
    <s v="Посадка U,остановка скв.  Оп.№1 - к.з. кабельной воронки."/>
    <m/>
    <n v="17.899999999999999"/>
    <n v="17.899999999999999"/>
    <s v="КС"/>
    <n v="1985"/>
    <s v="КС"/>
    <s v="Россия"/>
    <s v="ТО 18.07.14               ТР 18.04.14          "/>
    <n v="100"/>
    <s v="ТО 10.14                       ТР 04.15          "/>
    <n v="0"/>
    <m/>
    <s v="КП23"/>
    <m/>
    <m/>
    <m/>
    <m/>
    <m/>
    <m/>
  </r>
  <r>
    <x v="11"/>
    <x v="17"/>
    <s v="ООО Сибгидромехстрой"/>
    <x v="336"/>
    <d v="1899-12-30T14:05:00"/>
    <d v="2014-08-04T00:00:00"/>
    <d v="1899-12-30T14:05:00"/>
    <d v="1899-12-30T00:00:00"/>
    <n v="12"/>
    <s v="ТО"/>
    <m/>
    <x v="5"/>
    <s v="ПС 6051 КЛ-6кВ ф.6051-22 "/>
    <x v="2"/>
    <x v="5"/>
    <s v="КЛ-6кВ ф.6051-22"/>
    <s v="Гроза, к.з. К.Л.-6 ф.6051-22 ( Принадлежит ООО Сибгидромехстрой)"/>
    <m/>
    <n v="2.5"/>
    <n v="2.5"/>
    <s v="КС"/>
    <d v="2014-05-24T00:00:00"/>
    <m/>
    <m/>
    <m/>
    <m/>
    <m/>
    <m/>
    <m/>
    <s v="КП18"/>
    <m/>
    <m/>
    <m/>
    <m/>
    <m/>
    <m/>
  </r>
  <r>
    <x v="11"/>
    <x v="17"/>
    <s v="РН-ЭН"/>
    <x v="336"/>
    <d v="1899-12-30T15:24:00"/>
    <d v="2014-08-04T00:00:00"/>
    <d v="1899-12-30T15:24:00"/>
    <d v="1899-12-30T00:00:00"/>
    <n v="30"/>
    <s v="МТЗ-1ст"/>
    <s v="АПВУ"/>
    <x v="2"/>
    <s v="ПС 220/35/10 Усть-Балык ВЛ-35 Остров-2"/>
    <x v="0"/>
    <x v="2"/>
    <s v="ВЛ-35 Остров-2"/>
    <s v="В результате прямого  попадании молнии в провод ф.А в пролёте опор №40-41 ВЛ-35 Остров-2 произошло перекрытие линейной арматуры, что вызвало КЗ."/>
    <m/>
    <n v="9.6"/>
    <n v="9.6"/>
    <s v="ТЧ"/>
    <n v="1969"/>
    <s v="АС-120/19"/>
    <s v="Отечественный производитель"/>
    <s v="ТР - 7.04.2011"/>
    <m/>
    <s v="ТО - август.2014;_x000a_ТР -  ноябрь 2014"/>
    <m/>
    <s v="15.05.2014;"/>
    <s v="КП11"/>
    <m/>
    <m/>
    <m/>
    <m/>
    <m/>
    <m/>
  </r>
  <r>
    <x v="11"/>
    <x v="17"/>
    <s v="РН-ЭН"/>
    <x v="336"/>
    <d v="1899-12-30T15:43:00"/>
    <d v="2014-08-04T00:00:00"/>
    <d v="1899-12-30T15:43:00"/>
    <d v="1899-12-30T00:00:00"/>
    <n v="22"/>
    <s v="ТО"/>
    <s v="АПВУ"/>
    <x v="2"/>
    <s v="ПС 1013 ВЛ-6кВ ф 1013-14"/>
    <x v="2"/>
    <x v="2"/>
    <s v="ВЛ-6кВ ф 1013-14"/>
    <s v="Гроза. Разрушение изолятора ф С на опоре № 35"/>
    <m/>
    <n v="87.4"/>
    <n v="87.4"/>
    <s v="И"/>
    <n v="2003"/>
    <s v="Изолятор ШС 10Д"/>
    <m/>
    <s v="ТР 24.06.2014"/>
    <n v="1"/>
    <s v="июнь 2015"/>
    <m/>
    <m/>
    <s v="КП11"/>
    <m/>
    <m/>
    <m/>
    <m/>
    <m/>
    <m/>
  </r>
  <r>
    <x v="11"/>
    <x v="17"/>
    <s v="РН-ЭН"/>
    <x v="336"/>
    <d v="1899-12-30T15:48:00"/>
    <d v="2014-08-04T00:00:00"/>
    <d v="1899-12-30T15:48:00"/>
    <d v="1899-12-30T00:00:00"/>
    <n v="82"/>
    <s v="МТЗ-1ст "/>
    <s v="АПВУ"/>
    <x v="2"/>
    <s v="ПС 220/35/10 Усть-Балык ВЛ-35 Остров-1; Остров-2"/>
    <x v="0"/>
    <x v="2"/>
    <s v="ВЛ-35 Остров-1; ВЛ-35 Остров-2"/>
    <s v="Причиной аварийного отключения явилось прямое  попадание молнии в оп. №43 ВЛ-35 Остров-1 и оп. №10 ВЛ-35 Остров-2 "/>
    <m/>
    <n v="46.8"/>
    <n v="46.8"/>
    <s v="ТЧ"/>
    <n v="1969"/>
    <s v="АС-120/19"/>
    <s v="Отечественный производитель"/>
    <s v="ТР - 7.04.2011"/>
    <m/>
    <s v="ТО - август.2014;_x000a_ТР -  ноябрь 2014"/>
    <m/>
    <s v="15.05.2014;"/>
    <s v="КП11"/>
    <m/>
    <m/>
    <m/>
    <m/>
    <m/>
    <m/>
  </r>
  <r>
    <x v="11"/>
    <x v="17"/>
    <s v="МЭС"/>
    <x v="336"/>
    <d v="1899-12-30T15:59:00"/>
    <d v="2014-08-04T00:00:00"/>
    <d v="1899-12-30T16:28:00"/>
    <d v="1899-12-30T00:29:00"/>
    <n v="0"/>
    <s v="ТНЗНП 1ст"/>
    <m/>
    <x v="5"/>
    <s v="ВЛ-220кВ Росляковская-Югра 1ц."/>
    <x v="4"/>
    <x v="2"/>
    <s v="ВЛ-220кВ Росляковская-Югра 1ц."/>
    <s v="Гроза. "/>
    <m/>
    <m/>
    <m/>
    <s v="ТЧ"/>
    <m/>
    <m/>
    <m/>
    <m/>
    <m/>
    <m/>
    <m/>
    <m/>
    <s v="КП18"/>
    <m/>
    <m/>
    <m/>
    <m/>
    <m/>
    <m/>
  </r>
  <r>
    <x v="11"/>
    <x v="17"/>
    <s v="РН-ЭН"/>
    <x v="336"/>
    <d v="1899-12-30T16:13:00"/>
    <d v="2014-08-04T00:00:00"/>
    <d v="1899-12-30T16:13:00"/>
    <d v="1899-12-30T00:00:00"/>
    <n v="93"/>
    <s v="МТЗ"/>
    <s v="АПВУ"/>
    <x v="2"/>
    <s v="ПС 110/35/6кВ Водозабор ВЛ-35кВ З.Салым-1, ВЛ-35 З.Салым-2"/>
    <x v="0"/>
    <x v="2"/>
    <s v="ВЛ-35кВ З.Салым-1, ВЛ-35 З.Салым-2"/>
    <s v="Гроза.сильный порывистый ветер."/>
    <m/>
    <n v="44.4"/>
    <n v="44.4"/>
    <s v="И"/>
    <n v="1989"/>
    <s v="А-95, ШС-10"/>
    <m/>
    <s v="      30.04.2014-ТР"/>
    <n v="100"/>
    <m/>
    <m/>
    <d v="2014-04-01T00:00:00"/>
    <s v="КП11"/>
    <m/>
    <m/>
    <m/>
    <m/>
    <m/>
    <m/>
  </r>
  <r>
    <x v="11"/>
    <x v="17"/>
    <s v="РН-ЭН"/>
    <x v="336"/>
    <d v="1899-12-30T16:18:00"/>
    <d v="2014-08-04T00:00:00"/>
    <d v="1899-12-30T16:18:00"/>
    <d v="1899-12-30T00:00:00"/>
    <n v="152"/>
    <s v="МТЗ"/>
    <s v="АПВУ"/>
    <x v="2"/>
    <s v="ПС 110/35/6кВ Парус ВЛ-35 Суперблок-1, ВЛ-35 Суперблок-2 "/>
    <x v="0"/>
    <x v="2"/>
    <s v="ВЛ-35 Суперблок-1, ВЛ-35 Суперблок-2 "/>
    <s v="Гроза. В результате прямого попадания молнии в опору №37 ВЛ-35 Суперблок-1,2  произошло перекрытие линейной арматуры , что вызвало к.з."/>
    <m/>
    <n v="87.5"/>
    <n v="87.5"/>
    <s v="ТЧ"/>
    <n v="1983"/>
    <s v="АС-120/19"/>
    <s v="Отечественные производители"/>
    <s v="ТР - 24.08-6.09.2012"/>
    <m/>
    <s v="ТО - август.2014;_x000a_ТР - 2015г"/>
    <m/>
    <s v=" 13.05.2014;"/>
    <s v="КП11"/>
    <m/>
    <m/>
    <m/>
    <m/>
    <m/>
    <m/>
  </r>
  <r>
    <x v="11"/>
    <x v="17"/>
    <s v="РН-ЭН"/>
    <x v="336"/>
    <d v="1899-12-30T19:00:00"/>
    <d v="2014-08-04T00:00:00"/>
    <d v="1899-12-30T21:15:00"/>
    <d v="1899-12-30T02:15:00"/>
    <n v="58"/>
    <s v="ДЭМ"/>
    <m/>
    <x v="0"/>
    <s v="ПС 1013 ВЛ-6кВ ф 1013-14,1013-04"/>
    <x v="2"/>
    <x v="2"/>
    <s v=" ВЛ-6кВ ф 1013-14, 1013-04"/>
    <s v="Отключение по согласованной заявке. Разрушение изоляторов на опорах №35 ф.1013-14 (ф&quot;С&quot;) , №33  ф.1013-04 (ф&quot;С&quot;)"/>
    <m/>
    <n v="95.6"/>
    <n v="95.6"/>
    <m/>
    <m/>
    <m/>
    <m/>
    <m/>
    <m/>
    <m/>
    <m/>
    <m/>
    <s v="КП23"/>
    <m/>
    <m/>
    <m/>
    <m/>
    <m/>
    <m/>
  </r>
  <r>
    <x v="11"/>
    <x v="17"/>
    <s v="РН-ЭН"/>
    <x v="336"/>
    <d v="1899-12-30T14:07:00"/>
    <d v="2014-08-04T00:00:00"/>
    <d v="1899-12-30T14:07:00"/>
    <d v="1899-12-30T00:00:00"/>
    <n v="1"/>
    <m/>
    <m/>
    <x v="2"/>
    <s v=" СУ к.207 ЦПрЭС"/>
    <x v="5"/>
    <x v="9"/>
    <s v="СУ"/>
    <s v="Гроза,  остановка станции управления. Отключений на оборудовании ООО ЮНГ-Энергонефть не было"/>
    <m/>
    <n v="1.6"/>
    <n v="1.6"/>
    <m/>
    <m/>
    <m/>
    <m/>
    <m/>
    <m/>
    <m/>
    <m/>
    <m/>
    <s v="КП11"/>
    <m/>
    <m/>
    <m/>
    <m/>
    <m/>
    <m/>
  </r>
  <r>
    <x v="11"/>
    <x v="17"/>
    <s v="РН-ЭН"/>
    <x v="336"/>
    <d v="1899-12-30T14:10:00"/>
    <d v="2014-08-04T00:00:00"/>
    <d v="1899-12-30T14:10:00"/>
    <d v="1899-12-30T00:00:00"/>
    <n v="4"/>
    <m/>
    <m/>
    <x v="2"/>
    <s v="СУ к.249б,250 ЦПрЭС"/>
    <x v="5"/>
    <x v="9"/>
    <s v="СУ"/>
    <s v="Гроза,  остановка станции управления Отключений на оборудовании ООО ЮНГ-Энергонефть не было"/>
    <m/>
    <n v="11.4"/>
    <n v="11.4"/>
    <m/>
    <m/>
    <m/>
    <m/>
    <m/>
    <m/>
    <m/>
    <m/>
    <m/>
    <s v="КП11"/>
    <m/>
    <m/>
    <m/>
    <m/>
    <m/>
    <m/>
  </r>
  <r>
    <x v="11"/>
    <x v="17"/>
    <s v="РН-ЭН"/>
    <x v="336"/>
    <d v="1899-12-30T14:47:00"/>
    <d v="2014-08-04T00:00:00"/>
    <d v="1899-12-30T14:47:00"/>
    <d v="1899-12-30T00:00:00"/>
    <n v="41"/>
    <m/>
    <m/>
    <x v="2"/>
    <s v="СУ к.251, 248,242,241 ЦПрЭС"/>
    <x v="5"/>
    <x v="9"/>
    <s v="СУ"/>
    <s v="Гроза,  остановка станции управления. Отключений на оборудовании ООО ЮНГ-Энергонефть не было"/>
    <m/>
    <n v="27.5"/>
    <n v="27.54"/>
    <m/>
    <m/>
    <m/>
    <m/>
    <m/>
    <m/>
    <m/>
    <m/>
    <m/>
    <s v="КП11"/>
    <m/>
    <m/>
    <m/>
    <m/>
    <m/>
    <m/>
  </r>
  <r>
    <x v="11"/>
    <x v="17"/>
    <s v="РН-ЭН"/>
    <x v="336"/>
    <d v="1899-12-30T14:47:00"/>
    <d v="2014-08-04T00:00:00"/>
    <d v="1899-12-30T14:47:00"/>
    <d v="1899-12-30T00:00:00"/>
    <n v="17"/>
    <m/>
    <m/>
    <x v="2"/>
    <s v="СУ к.249а,249б, 265 ЦПрЭС"/>
    <x v="5"/>
    <x v="9"/>
    <s v="СУ"/>
    <s v="Гроза,  остановка станции управления. Отключений на оборудовании ООО ЮНГ-Энергонефть не было"/>
    <m/>
    <n v="28.2"/>
    <n v="28.2"/>
    <m/>
    <m/>
    <m/>
    <m/>
    <m/>
    <m/>
    <m/>
    <m/>
    <m/>
    <s v="КП11"/>
    <m/>
    <m/>
    <m/>
    <m/>
    <m/>
    <m/>
  </r>
  <r>
    <x v="11"/>
    <x v="17"/>
    <s v="РН-ЭН"/>
    <x v="336"/>
    <d v="1899-12-30T15:22:00"/>
    <d v="2014-08-04T00:00:00"/>
    <d v="1899-12-30T15:22:00"/>
    <d v="1899-12-30T00:00:00"/>
    <n v="10"/>
    <m/>
    <m/>
    <x v="2"/>
    <s v="СУ к.175,177,178,149 ЦЛЭС"/>
    <x v="5"/>
    <x v="9"/>
    <s v="СУ"/>
    <s v="Гроза,  остановка станции управления . Отключений на оборудовании ООО ЮНГ-Энергонефть не было"/>
    <m/>
    <n v="8.6999999999999993"/>
    <n v="8.6999999999999993"/>
    <m/>
    <m/>
    <m/>
    <m/>
    <m/>
    <m/>
    <m/>
    <m/>
    <m/>
    <s v="КП11"/>
    <m/>
    <m/>
    <m/>
    <m/>
    <m/>
    <m/>
  </r>
  <r>
    <x v="11"/>
    <x v="17"/>
    <s v="РН-ЭН"/>
    <x v="189"/>
    <d v="1899-12-30T14:14:00"/>
    <d v="2014-08-05T00:00:00"/>
    <d v="1899-12-30T14:14:00"/>
    <d v="1899-12-30T00:00:00"/>
    <n v="99"/>
    <s v="МТЗ 2ст."/>
    <s v="АПВУ"/>
    <x v="0"/>
    <s v="ПС 110/35 Парус ВЛ-35 Суперблок-2"/>
    <x v="0"/>
    <x v="2"/>
    <s v="ВЛ-35 Суперблок-2"/>
    <s v="Произведен осмотр ВЛ-35 Суперблок-2, ПС 35/6кВ №171, №174, №176, №181, дефектов способствующих                   аварийному отключению не выявлено."/>
    <m/>
    <n v="48.5"/>
    <n v="48.5"/>
    <s v="ТЧ"/>
    <n v="1983"/>
    <s v="АС-120/19"/>
    <s v="Отечественные производители"/>
    <s v="_x000a_ТР - 24.08-6.09.2012"/>
    <m/>
    <s v="ТО - август.2014;_x000a_ТР - 2015г"/>
    <m/>
    <s v="13.05.2014;"/>
    <s v="КП25"/>
    <m/>
    <m/>
    <m/>
    <m/>
    <m/>
    <m/>
  </r>
  <r>
    <x v="11"/>
    <x v="17"/>
    <s v="РН-ЭН"/>
    <x v="191"/>
    <d v="1899-12-30T04:20:00"/>
    <d v="2014-08-07T00:00:00"/>
    <d v="1899-12-30T06:01:00"/>
    <d v="1899-12-30T01:41:00"/>
    <n v="8"/>
    <s v="ДЭМ"/>
    <m/>
    <x v="0"/>
    <s v="ПС 069 ф.069-04"/>
    <x v="2"/>
    <x v="2"/>
    <s v="ПС 069 ф.069-04"/>
    <s v="Остановка скв.по дисбалансу U. Опора 80к разрушение изолятора ф. С, провод на земле в пролете опор 79к-80к. Устранили"/>
    <n v="13.8"/>
    <m/>
    <n v="13.9"/>
    <s v="И"/>
    <n v="1991"/>
    <s v="А-95, ШС-10"/>
    <m/>
    <s v="03.11.2013 ТР"/>
    <n v="100"/>
    <s v="10.2014 ТО                   07.2014 ТР"/>
    <m/>
    <d v="2014-05-12T00:00:00"/>
    <s v="КП23"/>
    <m/>
    <m/>
    <m/>
    <m/>
    <m/>
    <m/>
  </r>
  <r>
    <x v="11"/>
    <x v="17"/>
    <s v="РН-ЭН"/>
    <x v="191"/>
    <d v="1899-12-30T09:35:00"/>
    <d v="2014-08-07T00:00:00"/>
    <d v="1899-12-30T13:38:00"/>
    <d v="1899-12-30T04:03:00"/>
    <n v="6"/>
    <s v="МТЗ"/>
    <s v="РПВН (АПВ-нет)"/>
    <x v="1"/>
    <s v="ВЛ 6 кВ ф.5009-12"/>
    <x v="2"/>
    <x v="2"/>
    <s v="ВЛ 6 кВ ф.5009-12"/>
    <s v="Эскаватор  ООО&quot;Югра-Неон&quot; задел провода ф. &quot;А&quot; , &quot;С&quot; в пролете оп.№67-68"/>
    <n v="11.5"/>
    <m/>
    <n v="11.5"/>
    <s v="ТЧ"/>
    <d v="2011-05-19T00:00:00"/>
    <s v="А-95"/>
    <s v="Россия"/>
    <s v="ТР-11.03.14."/>
    <n v="1"/>
    <s v="ТО 09.2014                    ТР-03.15"/>
    <n v="0"/>
    <s v="19.06.14,  "/>
    <s v="КП20"/>
    <m/>
    <m/>
    <m/>
    <m/>
    <s v="с"/>
    <m/>
  </r>
  <r>
    <x v="11"/>
    <x v="17"/>
    <s v="Тюменьэнерго"/>
    <x v="193"/>
    <d v="1899-12-30T05:44:00"/>
    <d v="2014-08-09T00:00:00"/>
    <d v="1899-12-30T05:44:00"/>
    <d v="1899-12-30T00:00:00"/>
    <n v="50"/>
    <s v="НВЧЗ"/>
    <s v="АПВУ"/>
    <x v="5"/>
    <s v="Ср.Балык-ПП Угутский-1"/>
    <x v="1"/>
    <x v="2"/>
    <s v="Ср.Балык-ПП Угутский-1"/>
    <s v="Оп. 208 ф.С Перекрытие изоляторов при попадании птицы"/>
    <m/>
    <n v="45.6"/>
    <n v="45.6"/>
    <m/>
    <m/>
    <m/>
    <m/>
    <m/>
    <m/>
    <m/>
    <m/>
    <m/>
    <s v="КП18"/>
    <m/>
    <m/>
    <m/>
    <m/>
    <m/>
    <m/>
  </r>
  <r>
    <x v="11"/>
    <x v="17"/>
    <s v="РН-ЭН"/>
    <x v="193"/>
    <d v="1899-12-30T00:01:00"/>
    <d v="2014-08-09T00:00:00"/>
    <d v="1899-12-30T00:01:00"/>
    <d v="1899-12-30T00:00:00"/>
    <n v="7"/>
    <s v="ТО"/>
    <s v="АПВУ"/>
    <x v="2"/>
    <s v="ПС-35/6кВ №333              фид.333-18"/>
    <x v="2"/>
    <x v="2"/>
    <s v="ВЛ 6 кВ ф.333-18"/>
    <s v="Гроза, сильные порывы ветра.Оп №.9 ф.&quot;С&quot; и оп.№28 ф.&quot;А&quot;-раскол изолятора, ПС-333 приемный портал яч.18- ф.&quot;В&quot;-следы К.З. Устранили"/>
    <m/>
    <n v="2.5"/>
    <n v="2.5"/>
    <s v="И"/>
    <d v="1989-06-01T00:00:00"/>
    <s v="ШС-10Г,                      ПС-70Д"/>
    <s v="Россия"/>
    <s v="ТР-18.01.2011"/>
    <s v="Т0-100%                                                ТР-30%               "/>
    <s v="ТР-01.2015"/>
    <n v="3"/>
    <d v="2014-07-25T00:00:00"/>
    <s v="КП11"/>
    <m/>
    <m/>
    <m/>
    <m/>
    <m/>
    <m/>
  </r>
  <r>
    <x v="11"/>
    <x v="17"/>
    <s v="РН-ЭН"/>
    <x v="193"/>
    <d v="1899-12-30T00:14:00"/>
    <d v="2014-08-09T00:00:00"/>
    <d v="1899-12-30T01:27:00"/>
    <d v="1899-12-30T01:13:00"/>
    <n v="3"/>
    <s v="ТО"/>
    <s v="АПВН, РПВУ"/>
    <x v="2"/>
    <s v="ПС 35/6 кВ №113_x000a_ ф.113-18"/>
    <x v="2"/>
    <x v="2"/>
    <s v="ВЛ 6 кВ ф.113-18"/>
    <s v="Гроза. Межфазное короткое замыкание между проводами ф. «А» и ф. «В», в пролете опор № 33-34, вызвано падением ветки дерева из-за предела границ охранной зоны при ветровых нагрузках"/>
    <n v="2.2000000000000002"/>
    <m/>
    <n v="2.2000000000000002"/>
    <s v="ТЧ"/>
    <n v="1987"/>
    <s v="А-95"/>
    <s v="Отечественные производители"/>
    <s v="ТР - 28.02.2012"/>
    <m/>
    <s v="ТО - октябрь 2014;_x000a_ТР - апрель 2015г"/>
    <s v="Отказы: 25.09.2013, 17.04.2014, 21.04.2014, 28.04.2014"/>
    <s v="июль 2014;"/>
    <s v="КП11"/>
    <m/>
    <m/>
    <m/>
    <m/>
    <m/>
    <m/>
  </r>
  <r>
    <x v="11"/>
    <x v="17"/>
    <s v="РН-ЭН"/>
    <x v="193"/>
    <d v="1899-12-30T00:37:00"/>
    <d v="2014-08-10T00:00:00"/>
    <d v="1899-12-30T10:40:00"/>
    <d v="1899-12-30T10:03:00"/>
    <n v="19"/>
    <s v="МТЗ"/>
    <s v="АПВН, РПВУ"/>
    <x v="2"/>
    <s v="ПС-35/6кВ ф.321-05"/>
    <x v="2"/>
    <x v="2"/>
    <s v="ВЛ 6 кВ ф.321-05"/>
    <s v="Гроза. ВЛ-6, отпайка на скв.4041. Разрушение изолятора на оп.1-131 ф &quot;А&quot; и разрушение изолятора  и обрыв провода оп.1-107 ф &quot;С&quot; .Устранили"/>
    <m/>
    <n v="33.700000000000003"/>
    <n v="33.700000000000003"/>
    <s v="И"/>
    <s v="1987 и отпайка на скв. 4041 2013г."/>
    <s v="ШС-10"/>
    <s v="Россия"/>
    <s v="ТР 27.01.09"/>
    <s v="ТО-100%                                 ТР-50%"/>
    <s v="ТР-03.15."/>
    <n v="5"/>
    <s v="24.06.14. "/>
    <s v="КП11"/>
    <m/>
    <m/>
    <m/>
    <m/>
    <m/>
    <m/>
  </r>
  <r>
    <x v="11"/>
    <x v="17"/>
    <s v="РН-ЭН"/>
    <x v="193"/>
    <d v="1899-12-30T00:45:00"/>
    <d v="2014-08-09T00:00:00"/>
    <d v="1899-12-30T00:45:00"/>
    <d v="1899-12-30T00:00:00"/>
    <n v="41"/>
    <s v="МТЗ-1ст"/>
    <s v="АПВУ"/>
    <x v="2"/>
    <s v="ПС 220/35/10 Усть-Балык ВЛ-35 Пим-1,2"/>
    <x v="0"/>
    <x v="2"/>
    <s v=" ВЛ-35 Пим-1,2"/>
    <s v="В результате прямого  попадании молнии в опоры №28, 43/15 ВЛ-35 Пим-1-2 произошло перекрытие линейной арматуры, что вызвало КЗ"/>
    <m/>
    <n v="80.400000000000006"/>
    <n v="80.400000000000006"/>
    <s v="ТЧ"/>
    <n v="1971"/>
    <s v="АС-120/19"/>
    <s v="Отечественные производители"/>
    <s v="_x000a_ТР - 15.08-17.08.2011"/>
    <m/>
    <s v="ТО - октябрь 2014;_x000a_ТР - 2015г"/>
    <m/>
    <s v=" 29.07.2014;"/>
    <s v="КП11"/>
    <m/>
    <m/>
    <m/>
    <m/>
    <m/>
    <m/>
  </r>
  <r>
    <x v="11"/>
    <x v="17"/>
    <s v="РН-ЭН"/>
    <x v="193"/>
    <d v="1899-12-30T00:50:00"/>
    <d v="2014-08-09T00:00:00"/>
    <d v="1899-12-30T01:36:00"/>
    <d v="1899-12-30T00:46:00"/>
    <n v="7"/>
    <s v="ТО"/>
    <s v="АПВН, РПВУ"/>
    <x v="2"/>
    <s v="ПС 110/35/6кВ Иглинская ЗРУ-6кВ КНС-2 ЮБ ф.212"/>
    <x v="2"/>
    <x v="2"/>
    <s v="ВЛ 6 кВ ф.212"/>
    <s v="Гроза, сильные порывы ветра. ВЛ-6 кВ,  разрушение изоляторов оп.№18 ф. &quot;С&quot;, оп №86 ф.&quot;В&quot;. Устранили"/>
    <m/>
    <n v="2.7"/>
    <n v="2.7"/>
    <s v="И"/>
    <n v="1981"/>
    <s v="ШС-10"/>
    <s v="Россия"/>
    <s v="        ТР 01.13г"/>
    <s v="ТО-100%                        ТР-50%"/>
    <s v="ТР-01.15г."/>
    <n v="1"/>
    <s v=" 10.04.14        "/>
    <s v="КП11"/>
    <m/>
    <m/>
    <m/>
    <m/>
    <m/>
    <m/>
  </r>
  <r>
    <x v="11"/>
    <x v="17"/>
    <s v="РН-ЭН"/>
    <x v="193"/>
    <d v="1899-12-30T00:59:00"/>
    <d v="2014-08-09T00:00:00"/>
    <d v="1899-12-30T00:59:00"/>
    <d v="1899-12-30T00:00:00"/>
    <n v="86"/>
    <s v="МТЗ-1ст"/>
    <s v="АПВУ"/>
    <x v="2"/>
    <s v="ПС 220/35/10 Усть-Балык ВЛ-35 Север-1,2"/>
    <x v="0"/>
    <x v="2"/>
    <s v=" ВЛ-35 Север-1,2"/>
    <s v="В результате прямого  попадании молнии в опоры №53, 59, 4/10 ВЛ-35 Север-1-2 произошло перекрытие линейной арматуры, что вызвало КЗ"/>
    <m/>
    <n v="61.8"/>
    <n v="61.8"/>
    <s v="ТЧ"/>
    <n v="1983"/>
    <s v="АС-120/19"/>
    <s v="Отечественные производители"/>
    <s v="_x000a_ТР - 18.08-20.08.2011"/>
    <m/>
    <s v="ТО - август 2014;_x000a_ТР - 2015г"/>
    <m/>
    <s v="16.05.2014;"/>
    <s v="КП11"/>
    <m/>
    <m/>
    <m/>
    <m/>
    <m/>
    <m/>
  </r>
  <r>
    <x v="11"/>
    <x v="17"/>
    <s v="РН-ЭН"/>
    <x v="193"/>
    <d v="1899-12-30T00:59:00"/>
    <d v="2014-08-09T00:00:00"/>
    <d v="1899-12-30T00:59:00"/>
    <d v="1899-12-30T00:00:00"/>
    <n v="10"/>
    <s v="МТЗ"/>
    <s v="АПВУ"/>
    <x v="2"/>
    <s v="ПС 110/35/6 Восточно Сургутская ВЛ-35 Уфимская-2"/>
    <x v="0"/>
    <x v="2"/>
    <s v=" ВЛ-35 Уфимская-2"/>
    <s v="Гроза. В результате прямого  попадании молнии в опору №34 ВЛ-35 Уфимская-2,  произошло перекрытие линейной арматуры, что вызвало к.з."/>
    <m/>
    <n v="13.5"/>
    <n v="13.5"/>
    <s v="ТЧ"/>
    <n v="1985"/>
    <s v="АС-120/19"/>
    <s v="Отечественные производители"/>
    <s v="_x000a_ТР - 14.02.2012"/>
    <m/>
    <s v="ТО - август 2014;_x000a_ТР - фквраль 2016г"/>
    <m/>
    <s v="16.05.2014;"/>
    <s v="КП11"/>
    <m/>
    <m/>
    <m/>
    <m/>
    <m/>
    <m/>
  </r>
  <r>
    <x v="11"/>
    <x v="17"/>
    <s v="РН-ЭН"/>
    <x v="193"/>
    <d v="1899-12-30T00:59:00"/>
    <d v="2014-08-10T00:00:00"/>
    <d v="1899-12-30T03:21:00"/>
    <d v="1899-12-30T02:22:00"/>
    <n v="16"/>
    <s v="МТЗ"/>
    <s v="АПВН, РПВУ"/>
    <x v="2"/>
    <s v="ПС 110/35/6 Восточно Сургутская ВЛ-35 Уфимская-1"/>
    <x v="0"/>
    <x v="2"/>
    <s v=" ВЛ-35 Уфимская-1"/>
    <s v="Гроза. В результате прямого  попадании молнии в опору №34 ВЛ-35 Уфимская-1,  произошло перекрытие линейной арматуры, что вызвало к.з."/>
    <n v="11.3"/>
    <m/>
    <n v="11.3"/>
    <s v="ТЧ"/>
    <n v="1985"/>
    <s v="АС-120/19"/>
    <s v="Отечественные производители"/>
    <s v="_x000a_ТР - 14.02.2012"/>
    <m/>
    <s v="ТО - август 2014;_x000a_ТР - фквраль 2016г"/>
    <m/>
    <s v="16.05.2014;"/>
    <s v="КП11"/>
    <m/>
    <m/>
    <m/>
    <m/>
    <m/>
    <m/>
  </r>
  <r>
    <x v="11"/>
    <x v="17"/>
    <s v="РН-ЭН"/>
    <x v="194"/>
    <d v="1899-12-30T02:25:00"/>
    <d v="2014-08-10T00:00:00"/>
    <d v="1899-12-30T02:25:00"/>
    <d v="1899-12-30T00:00:00"/>
    <n v="14"/>
    <m/>
    <m/>
    <x v="2"/>
    <s v="СУ к.47,48,27 Асомкинское м/р"/>
    <x v="5"/>
    <x v="9"/>
    <s v="СУ"/>
    <s v="Гроза,  остановка станций управления . Отключений на оборудовании ООО ЮНГ-Энергонефть не было"/>
    <m/>
    <n v="7.8"/>
    <n v="7.8"/>
    <s v="ПЭ"/>
    <m/>
    <m/>
    <m/>
    <m/>
    <m/>
    <m/>
    <m/>
    <m/>
    <s v="КП11"/>
    <m/>
    <m/>
    <m/>
    <m/>
    <m/>
    <m/>
  </r>
  <r>
    <x v="11"/>
    <x v="17"/>
    <s v="РН-ЭН"/>
    <x v="194"/>
    <d v="1899-12-30T18:29:00"/>
    <d v="2014-08-10T00:00:00"/>
    <d v="1899-12-30T19:05:00"/>
    <d v="1899-12-30T00:36:00"/>
    <n v="19"/>
    <s v="ТО"/>
    <s v="АПВН, РПВУ"/>
    <x v="1"/>
    <s v="ПС35/6 333 ф.333-04"/>
    <x v="2"/>
    <x v="2"/>
    <s v="ВЛ 6 кВ ф.333-04"/>
    <s v="ВЛ-6кВ пролет опор №10-11 следы КЗ , повреждение провода марка А-95 на 50% при проезде трубоукладчика №3216УВ ООО&quot;Юганск Нефтестрой&quot;."/>
    <m/>
    <n v="8.5"/>
    <n v="8.5"/>
    <s v="ТЧ"/>
    <n v="1989"/>
    <s v="А-95"/>
    <s v="Россия"/>
    <s v="     ТР 20.10.08."/>
    <s v="ТО-100%                                 ТР-30%"/>
    <s v="ТР-06.15."/>
    <n v="6"/>
    <s v=" 25.07.14.        "/>
    <s v="КП20"/>
    <m/>
    <m/>
    <m/>
    <m/>
    <s v="с"/>
    <m/>
  </r>
  <r>
    <x v="11"/>
    <x v="17"/>
    <s v="РН-ЭН"/>
    <x v="196"/>
    <d v="1899-12-30T09:31:00"/>
    <d v="2014-08-12T00:00:00"/>
    <d v="1899-12-30T10:21:00"/>
    <d v="1899-12-30T00:50:00"/>
    <n v="15"/>
    <m/>
    <m/>
    <x v="0"/>
    <s v="ПС 35/6 №125 ВВ-6 Т-1"/>
    <x v="0"/>
    <x v="0"/>
    <s v="ПС № 125 ВВ-6 Т-1"/>
    <s v="Неисправность блока управления &quot;БУ/TEL&quot; ВВ-6 Т-1 прошла ложная команда на отключение. Блок управления заменили."/>
    <n v="6.4"/>
    <m/>
    <n v="6.4"/>
    <s v="В"/>
    <n v="2006"/>
    <s v="Блок управления БУ/ТЕL -12-03(03А)  "/>
    <s v="ООО «Нижегородские ЭТЗ»"/>
    <s v="_x000a_ТР - 22.01.2013"/>
    <m/>
    <s v="ТО - октябрь 2014;_x000a_ТР - январь 2015"/>
    <n v="0"/>
    <s v="28.07.2014;"/>
    <s v="КП24"/>
    <m/>
    <m/>
    <m/>
    <m/>
    <m/>
    <m/>
  </r>
  <r>
    <x v="11"/>
    <x v="17"/>
    <s v="РН-ЭН"/>
    <x v="196"/>
    <d v="1899-12-30T06:03:00"/>
    <d v="2014-08-12T00:00:00"/>
    <d v="1899-12-30T06:03:00"/>
    <d v="1899-12-30T00:00:00"/>
    <n v="4"/>
    <s v="ТО"/>
    <m/>
    <x v="0"/>
    <s v="ПС 5017 ф.5017-08 РУ-6 к.217бис. В-6 УКРМ-6-1"/>
    <x v="2"/>
    <x v="3"/>
    <s v="В-6 УКРМ-6-1"/>
    <s v="Повреждение УКРМ-6-1"/>
    <m/>
    <n v="1.5"/>
    <n v="1.5"/>
    <s v="ЗА"/>
    <d v="2005-06-10T00:00:00"/>
    <s v="ПТ 12-6-50-31,5Y3"/>
    <s v="ООО ЭЛЗ"/>
    <d v="2014-08-11T00:00:00"/>
    <n v="100"/>
    <d v="2015-08-01T00:00:00"/>
    <n v="0"/>
    <m/>
    <s v="КП25"/>
    <m/>
    <m/>
    <m/>
    <m/>
    <m/>
    <m/>
  </r>
  <r>
    <x v="11"/>
    <x v="17"/>
    <s v="РН-ЭН"/>
    <x v="199"/>
    <d v="1899-12-30T19:12:00"/>
    <d v="2014-08-15T00:00:00"/>
    <d v="1899-12-30T19:12:00"/>
    <d v="1899-12-30T00:00:00"/>
    <n v="12"/>
    <s v="ТО"/>
    <s v="РПНУ (АПВ-нет)"/>
    <x v="0"/>
    <s v="ПС-35/6 кВ №1001, ф.1001-16; 2 КТПН общежитие ГТЭС"/>
    <x v="2"/>
    <x v="6"/>
    <s v="ПС-35/6 кВ №1001, ф.1001-16"/>
    <s v="Остановка скважин по посадке напряжения . На 2КТПН Общежитие ГТЭС произошло перекрыпие ТСН ОЛСП-1,25/6,3У2 что привело к межфазному К.З."/>
    <m/>
    <n v="6.8"/>
    <n v="6.8"/>
    <s v="ТСН"/>
    <s v="19.07.2009 г."/>
    <s v="ТСН ОЛСП-0,63/6-У2"/>
    <s v="г.Тула"/>
    <s v="ТР-октябрь 2013 г.,     ТО- июль 2014 г.     "/>
    <n v="1"/>
    <s v="ТР-октябрь 2014 г.,     ТО- январь 2015 г.     "/>
    <s v="Нет"/>
    <s v="июль 2014 г.     "/>
    <s v="КП23"/>
    <m/>
    <m/>
    <m/>
    <m/>
    <m/>
    <m/>
  </r>
  <r>
    <x v="11"/>
    <x v="17"/>
    <s v="РН-ЭН"/>
    <x v="201"/>
    <d v="1899-12-30T18:00:00"/>
    <d v="2014-08-17T00:00:00"/>
    <d v="1899-12-30T19:08:00"/>
    <d v="1899-12-30T01:08:00"/>
    <n v="4"/>
    <s v="ТО"/>
    <m/>
    <x v="0"/>
    <s v="ПС-35/6 № 3085 ф.3085-16, КЛ-6кВ"/>
    <x v="2"/>
    <x v="5"/>
    <s v="ПС-35/6 № 3085 ф.3085-16"/>
    <s v="Пробой изоляции, к.з. в концевой муфте КЛ-6 ф.3085-16 в КТПН 6/0,4 кВ №2 к.285"/>
    <n v="11.1"/>
    <m/>
    <n v="11.1"/>
    <s v="КС"/>
    <n v="2008"/>
    <s v="АПвВнг 1х70мм"/>
    <s v="нет"/>
    <s v="ТО-04.03.2014_x000a_ТР-17.07.2010_x000a_18.01.2014 отказ"/>
    <m/>
    <s v="ТО-11.2014_x000a_ТР-01.2015"/>
    <n v="4"/>
    <s v="Тепловизионный осмотр 28.06.2014"/>
    <s v="КП23"/>
    <m/>
    <m/>
    <m/>
    <m/>
    <m/>
    <m/>
  </r>
  <r>
    <x v="11"/>
    <x v="17"/>
    <s v="РН-ЭН"/>
    <x v="201"/>
    <d v="1899-12-30T21:43:00"/>
    <d v="2014-08-17T00:00:00"/>
    <d v="1899-12-30T21:43:00"/>
    <d v="1899-12-30T00:00:00"/>
    <n v="16"/>
    <s v="ТО"/>
    <s v="АПВУ"/>
    <x v="2"/>
    <s v="ПС-35/6 № 333  ф.333-08"/>
    <x v="2"/>
    <x v="2"/>
    <s v="ПС-35/6 № 333  ф.333-08"/>
    <s v="двух фазное К.З. -вследствие удара молнии в оп. №1-26 и перекрытие линейной изоляции фаз «А» и «В» в пролете оп.№1-25 и №1-26."/>
    <m/>
    <n v="10.3"/>
    <n v="10.3"/>
    <s v="ТЧ"/>
    <s v="1988г"/>
    <m/>
    <m/>
    <s v="Т.Р.28.07.2007г"/>
    <s v="Т.О.-100%                   Т.Р.-50%"/>
    <s v="Т.О-10.2014г              Т.Р.-04.2015г"/>
    <s v="Т.Р.-7"/>
    <s v=" 25.07.2014г       "/>
    <s v="КП11"/>
    <m/>
    <m/>
    <m/>
    <m/>
    <m/>
    <m/>
  </r>
  <r>
    <x v="11"/>
    <x v="17"/>
    <s v="РН-ЭН"/>
    <x v="201"/>
    <d v="1899-12-30T22:42:00"/>
    <d v="2014-08-17T00:00:00"/>
    <d v="1899-12-30T22:42:00"/>
    <d v="1899-12-30T00:00:00"/>
    <n v="222"/>
    <s v="МТЗ-1"/>
    <s v="АПВУ"/>
    <x v="2"/>
    <s v="ПС-110/35/6 Ср.Балык, ВЛ-35 КНС-2 МБ-1"/>
    <x v="0"/>
    <x v="2"/>
    <s v="ПС-110/35/6 Ср.Балык ВЛ-35 КНС-2 МБ-1"/>
    <s v="В результате воздействия грозового разряда произошло двухфазное К.З.  фаз «А» и «В» на опоре №1 отпайка на ПС-35/6 кВ №376.                                                   "/>
    <m/>
    <n v="151"/>
    <n v="151"/>
    <s v="ТЧ"/>
    <s v="2012"/>
    <s v="АС-120/19"/>
    <s v="Россия"/>
    <m/>
    <s v="Т.О.-100%                   "/>
    <s v="Т.О-09.2014г              "/>
    <m/>
    <s v="18.04.2014г       "/>
    <s v="КП11"/>
    <m/>
    <m/>
    <m/>
    <m/>
    <m/>
    <m/>
  </r>
  <r>
    <x v="11"/>
    <x v="17"/>
    <s v="РН-ЭН"/>
    <x v="201"/>
    <d v="1899-12-30T22:58:00"/>
    <d v="2014-08-17T00:00:00"/>
    <d v="1899-12-30T22:58:00"/>
    <d v="1899-12-30T00:00:00"/>
    <n v="150"/>
    <s v="МТЗ-1"/>
    <s v="АПВУ"/>
    <x v="2"/>
    <s v="ПС 110/35/6 Ср.Балык, ВЛ-35 Летняя-1"/>
    <x v="0"/>
    <x v="2"/>
    <s v="ПС 110/35/6 Ср.Балык, ВЛ-35 Летняя-1"/>
    <s v="2х фазное К.З. произошло из-за перекрытия линейной изоляции ВЛ вследствие прорыва молнии мимо грозотроса на фазные провода фаз «А» и «В» лпора №3 (сопровождение появления на проводе грозового перенапряжения и далее его приход в распределительное устройство)."/>
    <m/>
    <n v="61.8"/>
    <n v="61.8"/>
    <s v="ТЧ"/>
    <s v="1981г"/>
    <m/>
    <m/>
    <s v="Т.Р.13.02.2012г"/>
    <s v="Т.О.-100%                   Т.Р.-70%"/>
    <s v="Т.О-11.2014г              Т.Р.-02.2016г"/>
    <m/>
    <s v=" 20.08.2014г       "/>
    <s v="КП11"/>
    <m/>
    <m/>
    <m/>
    <m/>
    <m/>
    <m/>
  </r>
  <r>
    <x v="11"/>
    <x v="17"/>
    <s v="РН-ЭН"/>
    <x v="201"/>
    <d v="1899-12-30T22:58:00"/>
    <d v="2014-08-17T00:00:00"/>
    <d v="1899-12-30T22:58:00"/>
    <d v="1899-12-30T00:00:00"/>
    <n v="62"/>
    <s v="МТЗ-1"/>
    <s v="АПВУ"/>
    <x v="2"/>
    <s v="ПС 110/35/6 Иглинская, ВЛ-35 Майская-2"/>
    <x v="0"/>
    <x v="2"/>
    <s v="ПС 110/35/6 Иглинская, ВЛ-35 Майская-2"/>
    <s v="2хфазное К.З. произошло из-за перекрытия линейной изоляции ВЛ вследствие прорыва молнии мимо грозотроса на фазные провода фаз «А» и «В» опора №2 (сопровождение появления на проводе грозового перенапряжения и далее его приход в распределительное устройство)."/>
    <m/>
    <n v="40.4"/>
    <n v="40.4"/>
    <s v="ТЧ"/>
    <s v="1981г"/>
    <m/>
    <m/>
    <s v="Т.Р.05.08.2011г"/>
    <s v="Т.О.-100%                   Т.Р.-70%"/>
    <s v="Т.О-11.2014г              Т.Р.-08.2015г"/>
    <m/>
    <s v=" 20.08.2014г       "/>
    <s v="КП11"/>
    <m/>
    <m/>
    <m/>
    <m/>
    <m/>
    <m/>
  </r>
  <r>
    <x v="11"/>
    <x v="17"/>
    <s v="РН-ЭН"/>
    <x v="201"/>
    <d v="1899-12-30T23:02:00"/>
    <d v="2014-08-17T00:00:00"/>
    <d v="1899-12-30T23:02:00"/>
    <d v="1899-12-30T00:00:00"/>
    <n v="125"/>
    <s v="МТЗ-1"/>
    <s v="АПВУ"/>
    <x v="2"/>
    <s v="ПС 110/35/6 Солнечная, ВЛ-35 Волга-2"/>
    <x v="0"/>
    <x v="2"/>
    <s v="ПС 110/35/6 Солнечная, ВЛ-35 Волга-2"/>
    <s v="В результате воздействия грозового разряда произошло двухфазное К.З на фазе «А» и фазе «В» оп.№3. "/>
    <m/>
    <n v="227.6"/>
    <n v="227.6"/>
    <s v="ТЧ"/>
    <n v="2009"/>
    <s v="АС-150/24"/>
    <s v="Россия"/>
    <s v="Т.Р.22.11.2013г   "/>
    <s v="Т.О.-100%                   Т.Р.-00%"/>
    <s v="Т.О. 11.2014г.             Т.Р. 05.2016г."/>
    <m/>
    <s v=" 30.05.2014г    "/>
    <s v="КП11"/>
    <m/>
    <m/>
    <m/>
    <m/>
    <m/>
    <m/>
  </r>
  <r>
    <x v="11"/>
    <x v="17"/>
    <s v="РН-ЭН"/>
    <x v="201"/>
    <d v="1899-12-30T23:53:00"/>
    <d v="2014-08-17T00:00:00"/>
    <d v="1899-12-30T23:53:00"/>
    <d v="1899-12-30T00:00:00"/>
    <n v="158"/>
    <s v="НВЧЗ"/>
    <s v="АПВУ"/>
    <x v="5"/>
    <s v="ВЛ-110 Ср.Балык-Угутский-1,2"/>
    <x v="1"/>
    <x v="2"/>
    <s v="ВЛ-110 Ср.Балык-Угутский-1,2"/>
    <s v="Гроза"/>
    <m/>
    <n v="191.2"/>
    <n v="191.2"/>
    <m/>
    <m/>
    <m/>
    <m/>
    <m/>
    <m/>
    <m/>
    <m/>
    <m/>
    <s v="КП18"/>
    <m/>
    <m/>
    <m/>
    <m/>
    <m/>
    <m/>
  </r>
  <r>
    <x v="11"/>
    <x v="17"/>
    <s v="РН-ЭН"/>
    <x v="201"/>
    <d v="1899-12-30T23:18:00"/>
    <d v="2014-08-17T00:00:00"/>
    <d v="1899-12-30T23:18:00"/>
    <d v="1899-12-30T00:00:00"/>
    <n v="65"/>
    <s v="МТЗ-1"/>
    <s v="АПВУ"/>
    <x v="2"/>
    <s v="ПС 110/35/6 КНС-18, ВЛ-35 ДНС-19-2"/>
    <x v="0"/>
    <x v="2"/>
    <s v="ПС 110/35/6 КНС-18, ВЛ-35 ДНС-19-2"/>
    <s v="Гроза. Произвели осмотр оборудования ПС 35/6 кВ № 232, 238, 236, КНС-18р - замечаний нет."/>
    <m/>
    <n v="80.400000000000006"/>
    <n v="80.400000000000006"/>
    <s v="ТЧ"/>
    <n v="1987"/>
    <s v="АС-120/19"/>
    <s v="Россия"/>
    <s v="31.08.11- ТР   "/>
    <n v="100"/>
    <s v="08.14 -ТО                      08.15-ТР"/>
    <n v="0"/>
    <d v="2014-05-27T00:00:00"/>
    <s v="КП11"/>
    <m/>
    <m/>
    <m/>
    <m/>
    <m/>
    <m/>
  </r>
  <r>
    <x v="11"/>
    <x v="17"/>
    <s v="РН-ЭН"/>
    <x v="201"/>
    <d v="1899-12-30T23:50:00"/>
    <d v="2014-08-17T00:00:00"/>
    <d v="1899-12-30T23:50:00"/>
    <d v="1899-12-30T00:00:00"/>
    <n v="42"/>
    <s v="МТЗ-1"/>
    <s v="АПВУ"/>
    <x v="2"/>
    <s v="ПС 110/35/6 Иглинская, ВЛ-35 Юговосток-1.2"/>
    <x v="0"/>
    <x v="2"/>
    <s v="ПС 110/35/6 Иглинская, ВЛ-35 Юговосток-1.2"/>
    <s v="Гроза"/>
    <m/>
    <n v="55.400000000000006"/>
    <n v="55.400000000000006"/>
    <s v="ТЧ"/>
    <n v="1980"/>
    <m/>
    <m/>
    <s v="Т.Р. - 03.09.2013         "/>
    <n v="100"/>
    <s v="Т.Р.- 09.2017                 Т.О. - 09.2014"/>
    <m/>
    <s v=" 30.12.2013"/>
    <s v="КП11"/>
    <m/>
    <m/>
    <m/>
    <m/>
    <m/>
    <m/>
  </r>
  <r>
    <x v="11"/>
    <x v="17"/>
    <s v="РН-ЭН"/>
    <x v="202"/>
    <d v="1899-12-30T14:10:00"/>
    <d v="2014-08-18T00:00:00"/>
    <d v="1899-12-30T14:10:00"/>
    <d v="1899-12-30T00:00:00"/>
    <n v="6"/>
    <s v="МТЗ"/>
    <s v="АПВУ"/>
    <x v="2"/>
    <s v="ПС 35/6кВ 043 Ф.043-14"/>
    <x v="2"/>
    <x v="2"/>
    <s v="Ф.043-14"/>
    <s v="Гроза, град."/>
    <m/>
    <n v="0.5"/>
    <n v="0.5"/>
    <m/>
    <n v="1985"/>
    <m/>
    <m/>
    <s v="_x000a_ТР-25.02.2013."/>
    <n v="100"/>
    <s v="ТО-10.2014_x000a_ТР- 01.2015"/>
    <s v="ТР-21.01.14 - отказано"/>
    <d v="2014-04-17T00:00:00"/>
    <s v="КП11"/>
    <m/>
    <m/>
    <m/>
    <m/>
    <m/>
    <m/>
  </r>
  <r>
    <x v="11"/>
    <x v="17"/>
    <s v="РН-ЭН"/>
    <x v="203"/>
    <d v="1899-12-30T13:53:00"/>
    <d v="2014-08-19T00:00:00"/>
    <d v="1899-12-30T13:53:00"/>
    <d v="1899-12-30T00:00:00"/>
    <n v="4"/>
    <s v="ЗП"/>
    <m/>
    <x v="2"/>
    <s v="ПС 35/6 278"/>
    <x v="5"/>
    <x v="9"/>
    <s v="СУ"/>
    <s v="Гроза,  остановка станции управления. Отключений на оборудовании ООО ЮНГ-Энергонефть не было"/>
    <m/>
    <n v="1.1000000000000001"/>
    <n v="1.1000000000000001"/>
    <s v="ПЭ"/>
    <m/>
    <m/>
    <m/>
    <m/>
    <m/>
    <m/>
    <m/>
    <m/>
    <s v="КП11"/>
    <m/>
    <m/>
    <m/>
    <m/>
    <m/>
    <m/>
  </r>
  <r>
    <x v="11"/>
    <x v="17"/>
    <s v="РН-ЭН"/>
    <x v="203"/>
    <d v="1899-12-30T15:48:00"/>
    <d v="2014-08-19T00:00:00"/>
    <d v="1899-12-30T16:53:00"/>
    <d v="1899-12-30T01:05:00"/>
    <n v="4"/>
    <s v="ТО"/>
    <s v="АПВН, РПВУ"/>
    <x v="2"/>
    <s v="ПС 35/6 263_x000a_ф.263-08"/>
    <x v="2"/>
    <x v="2"/>
    <s v="ф.263-08"/>
    <s v="Гроза. На опоре №20 разрушение 2-х изоляторов фаз «В» и «С»."/>
    <m/>
    <n v="3.5"/>
    <n v="3.5"/>
    <s v="ТЧ"/>
    <n v="1986"/>
    <s v="А-95"/>
    <s v="россия"/>
    <s v=" ТР-12.04.12"/>
    <n v="50"/>
    <s v="ТО-Октябрь 2014        ТР-Апрель 2015"/>
    <n v="1"/>
    <s v="03.07.14.  "/>
    <s v="КП11"/>
    <m/>
    <m/>
    <m/>
    <m/>
    <m/>
    <m/>
  </r>
  <r>
    <x v="11"/>
    <x v="17"/>
    <s v="РН-ЭН"/>
    <x v="203"/>
    <d v="1899-12-30T16:58:00"/>
    <d v="2014-08-19T00:00:00"/>
    <d v="1899-12-30T18:13:00"/>
    <d v="1899-12-30T01:15:00"/>
    <n v="2"/>
    <s v="МТЗ"/>
    <s v="АПВН, РПВУ"/>
    <x v="2"/>
    <s v="ПС 35/6 225_x000a_ф.225-04"/>
    <x v="2"/>
    <x v="2"/>
    <s v="ф.225-04"/>
    <s v="Гроза. опора №37 разрушение изолятора фазы «В», провод лежит на траверсе, опора №61 разрушение изолятора фазы «А», провод на траверсе."/>
    <m/>
    <n v="1.8"/>
    <n v="1.8"/>
    <s v="ТЧ"/>
    <n v="1976"/>
    <s v="А-95"/>
    <s v="Россия"/>
    <s v="      03.04.13- ТР   "/>
    <n v="100"/>
    <s v="06.14 -ТО                      04.15-ТР"/>
    <s v="1-ТР (04.04.2014)"/>
    <d v="2014-01-22T00:00:00"/>
    <s v="КП11"/>
    <m/>
    <m/>
    <m/>
    <m/>
    <m/>
    <m/>
  </r>
  <r>
    <x v="11"/>
    <x v="17"/>
    <s v="РН-ЭН"/>
    <x v="203"/>
    <d v="1899-12-30T13:53:00"/>
    <d v="2014-08-19T00:00:00"/>
    <d v="1899-12-30T13:53:00"/>
    <d v="1899-12-30T00:00:00"/>
    <n v="2"/>
    <s v="ЗП"/>
    <m/>
    <x v="2"/>
    <s v="ПС 35/6 209_x000a_"/>
    <x v="5"/>
    <x v="9"/>
    <s v="СУ"/>
    <s v="Гроза,  остановка станции управления. Отключений на оборудовании ООО ЮНГ-Энергонефть не было"/>
    <m/>
    <n v="0.2"/>
    <n v="0.2"/>
    <s v="ПЭ"/>
    <m/>
    <m/>
    <m/>
    <m/>
    <m/>
    <m/>
    <m/>
    <m/>
    <s v="КП11"/>
    <m/>
    <m/>
    <m/>
    <m/>
    <m/>
    <m/>
  </r>
  <r>
    <x v="11"/>
    <x v="17"/>
    <s v="РН-ЭН"/>
    <x v="203"/>
    <d v="1899-12-30T13:30:00"/>
    <d v="2014-08-19T00:00:00"/>
    <d v="1899-12-30T14:48:00"/>
    <d v="1899-12-30T01:18:00"/>
    <n v="7"/>
    <s v="ТО"/>
    <s v="АПВН, РПВУ"/>
    <x v="2"/>
    <s v="ПС-35/6 кВ №374 ф.374-09"/>
    <x v="2"/>
    <x v="2"/>
    <s v=" ф.374-09"/>
    <s v="выдавливанием сваи опоры №71 и её наклоном, из за вспучивания грунта у основания опоры  в связи, с чем произошло увеличение провиса и схлёстывания проводов фаз «А» и «В» в пролёте опор №71 и №72.. (болотистая почва, песчаная отсыпка)."/>
    <n v="4.5"/>
    <m/>
    <n v="4.5"/>
    <s v="ТЧ"/>
    <s v="От опоры №1 до оп. №4 2012г. От оп. №5 до оп. №7 1991г. От оп. №8 до оп. №9 2014г. От оп. №10 до оп. №52 2013г. От оп. №53 до оп. №78 1986г."/>
    <s v="А-95"/>
    <s v="Россия"/>
    <s v="ТР 26.07.2014   отказ             "/>
    <n v="0.2"/>
    <s v="ТР 26.07.2015                             ТО 28.10.2014"/>
    <m/>
    <s v=" 28.01.2014"/>
    <s v="КП17"/>
    <m/>
    <m/>
    <s v="ЦМсЭС"/>
    <m/>
    <m/>
    <m/>
  </r>
  <r>
    <x v="11"/>
    <x v="17"/>
    <s v="РН-ЭН"/>
    <x v="203"/>
    <d v="1899-12-30T15:18:00"/>
    <d v="2014-08-19T00:00:00"/>
    <d v="1899-12-30T15:18:00"/>
    <d v="1899-12-30T00:00:00"/>
    <n v="37"/>
    <s v="ДЗТ"/>
    <m/>
    <x v="2"/>
    <s v="ПС-35/6 №367  Т-1 (запитана д.Кин)"/>
    <x v="0"/>
    <x v="0"/>
    <s v=" Т-1"/>
    <s v="3-х К.З. в пролете оп .№49 и оп.№51 фаз «А» и «С». Отгоранием шлейфа ф.«А» на оп. №50 с разрушением гирлянды натяжного изолятора со стороны оп.№49; отгоранием шлейфа ф.«С»  оп. №50 с разрушением гирлянды натяжных изоляторов со стороны оп. 49 и №51. Вследствие воздействия грозового перенапряжения при ударе молнии в оп.№50. Посадка U по ВЛ-35 кВ Муравская-2"/>
    <m/>
    <n v="40.700000000000003"/>
    <n v="40.700000000000003"/>
    <s v="ТЧ"/>
    <n v="2002"/>
    <s v="SPN-8-10-630"/>
    <s v="ПНР"/>
    <s v="ТР 21.02.14                "/>
    <n v="0.5"/>
    <s v="ТР 21.02.15                   ТО 23.08.14           "/>
    <m/>
    <d v="2014-08-08T00:00:00"/>
    <s v="КП11"/>
    <m/>
    <m/>
    <s v="ЦМсЭС"/>
    <m/>
    <m/>
    <m/>
  </r>
  <r>
    <x v="11"/>
    <x v="17"/>
    <s v="РН-ЭН"/>
    <x v="203"/>
    <d v="1899-12-30T15:45:00"/>
    <d v="2014-08-19T00:00:00"/>
    <d v="1899-12-30T15:45:00"/>
    <d v="1899-12-30T00:00:00"/>
    <n v="43"/>
    <s v="ТО"/>
    <s v="АПВУ"/>
    <x v="2"/>
    <s v="ПС-110/35/6 Киняминская ВЛ-35 Урал-1"/>
    <x v="0"/>
    <x v="2"/>
    <s v="ВЛ-35 Урал-1"/>
    <s v="Произведен  частичный осмотр ВЛ-35 кВ Урал – 1 цепь (от опоры №1 до опоры №33)"/>
    <m/>
    <n v="27.8"/>
    <n v="27.8"/>
    <s v="ТЧ"/>
    <s v="От опоры №1 до оп.№73 2006г. Отпайка на ПС №363 2007. отпайка на ПС №361 2009г. Отпайка на ПС №362 2010г. "/>
    <s v="АС-120/19"/>
    <s v="Россия"/>
    <s v="ТР 21.05.14               "/>
    <n v="1"/>
    <s v="ТР октябрь 2014         ТО январь 2015    "/>
    <m/>
    <d v="2014-07-28T00:00:00"/>
    <s v="КП11"/>
    <m/>
    <m/>
    <s v="ЦМсЭС"/>
    <m/>
    <m/>
    <m/>
  </r>
  <r>
    <x v="11"/>
    <x v="17"/>
    <s v="РН-ЭН"/>
    <x v="205"/>
    <d v="1899-12-30T12:46:00"/>
    <d v="2014-08-21T00:00:00"/>
    <d v="1899-12-30T12:46:00"/>
    <d v="1899-12-30T00:00:00"/>
    <n v="4"/>
    <m/>
    <m/>
    <x v="5"/>
    <s v="ПС 360, ф. 360-13"/>
    <x v="2"/>
    <x v="2"/>
    <s v="СУ к.547, 547А, 586 Киняминского м/р. ЦМсЭС"/>
    <s v="  Повреждение на оборудовании ООО &quot;Запсибтрансгаз&quot; (ВЛ-6 принадлежит ООО &quot;Запсибтрансгаз&quot;). Остановка скважин по посадке U на ПС-360"/>
    <m/>
    <n v="6.4"/>
    <n v="6.4"/>
    <s v="ПЭ"/>
    <m/>
    <m/>
    <m/>
    <m/>
    <m/>
    <m/>
    <m/>
    <m/>
    <s v="КП18"/>
    <m/>
    <m/>
    <m/>
    <m/>
    <s v="с"/>
    <m/>
  </r>
  <r>
    <x v="11"/>
    <x v="17"/>
    <s v="РН-ЭН"/>
    <x v="205"/>
    <d v="1899-12-30T16:28:00"/>
    <d v="2014-08-21T00:00:00"/>
    <d v="1899-12-30T16:28:00"/>
    <d v="1899-12-30T00:00:00"/>
    <n v="11"/>
    <s v="МТЗ"/>
    <s v="АПВУ"/>
    <x v="1"/>
    <s v="ПС-35/6кВ №345 ф.345-06"/>
    <x v="2"/>
    <x v="2"/>
    <s v="ф.345-06"/>
    <s v="касание ВЛ фаз «А», «В» и «С» при проезде неуст. транспорта в пролёте оп.№20-оп.№21"/>
    <m/>
    <n v="3.1"/>
    <n v="3.1"/>
    <s v="ТЧ"/>
    <s v="Опоры с оп. №1 по оп. №47 1994г. С оп №2-1 по оп.№2-97 2007г. С оп №3-1 по оп. №3-65 2014г."/>
    <s v="А-95"/>
    <s v="Россия"/>
    <s v="ТР 22.11.2005г.                       ТР 13.11.2013г. Отказ"/>
    <n v="0.2"/>
    <s v="ТР 13.11.2014                  ТО 26.08.2014г."/>
    <n v="9"/>
    <s v="20.05.2014г."/>
    <s v="КП20"/>
    <m/>
    <m/>
    <m/>
    <m/>
    <m/>
    <m/>
  </r>
  <r>
    <x v="11"/>
    <x v="17"/>
    <s v="РН-ЭН"/>
    <x v="206"/>
    <d v="1899-12-30T02:35:00"/>
    <d v="2014-08-22T00:00:00"/>
    <d v="1899-12-30T04:45:00"/>
    <d v="1899-12-30T02:10:00"/>
    <n v="13"/>
    <s v="ТО"/>
    <s v="АПВН, РПВУ"/>
    <x v="2"/>
    <s v="ПС 35/6 №109 ВЛ-6 ф.10906"/>
    <x v="2"/>
    <x v="2"/>
    <s v="ВЛ-6 ф.109-06"/>
    <s v="ТП &quot;эл.задв.№9&quot; межфазное к.з. ф.А и ф.В  в контактах РВО-6 (крыльями птицы)"/>
    <n v="11.1"/>
    <n v="2.2999999999999998"/>
    <n v="13.399999999999999"/>
    <s v="ТЧ"/>
    <n v="1987"/>
    <s v="АС-95"/>
    <s v="СССР"/>
    <s v="ТР-11.05.2011          "/>
    <n v="70"/>
    <s v="ТО-27.08.14_x000a_ТР-май 2015"/>
    <s v="Отказы ТР 17.05.12, 27.05.13, 26.05.14"/>
    <d v="2014-05-26T00:00:00"/>
    <s v="КП19"/>
    <m/>
    <m/>
    <m/>
    <m/>
    <m/>
    <m/>
  </r>
  <r>
    <x v="11"/>
    <x v="17"/>
    <s v="РН-ЭН      ЦПЭС"/>
    <x v="206"/>
    <d v="1899-12-30T11:37:00"/>
    <d v="2014-08-22T00:00:00"/>
    <d v="1899-12-30T11:37:00"/>
    <d v="1899-12-30T00:00:00"/>
    <n v="6"/>
    <s v="ТО"/>
    <s v="АПВУ"/>
    <x v="2"/>
    <s v="ф.030-18"/>
    <x v="2"/>
    <x v="2"/>
    <s v="ф.030-18"/>
    <s v="Оп.107 отп. на К-203 произошла просадка грунта (болото) и натяжение провода ф.А, вседствии чего разрушился один из изоляторов (двойная вязка) и срыв провода с изоляторов. При срыве провода произошел подхлест м/у ф.А и С."/>
    <m/>
    <n v="0.6"/>
    <n v="0.6"/>
    <s v="СК"/>
    <n v="1995"/>
    <m/>
    <m/>
    <d v="2012-09-14T00:00:00"/>
    <n v="0"/>
    <d v="2014-09-01T00:00:00"/>
    <s v="сентябрь 2013 отказ РИТУ,ЦИТУ в ППР"/>
    <m/>
    <s v="КП17"/>
    <m/>
    <m/>
    <m/>
    <m/>
    <m/>
    <m/>
  </r>
  <r>
    <x v="11"/>
    <x v="17"/>
    <s v="РН-ЭН"/>
    <x v="207"/>
    <d v="1899-12-30T09:57:00"/>
    <d v="2014-08-23T00:00:00"/>
    <d v="1899-12-30T09:57:00"/>
    <d v="1899-12-30T00:00:00"/>
    <n v="12"/>
    <s v="МТЗ"/>
    <s v="АПВУ"/>
    <x v="1"/>
    <s v="ПС 35/6кВ 1802, ф.1802-23"/>
    <x v="2"/>
    <x v="2"/>
    <s v="ф.1802-23"/>
    <s v="Касание ф.&quot;А&quot;, &quot;С&quot; на оп.№12(отпайка на куст 104) ВЛ-6 ф.1802-23  экскаватором (принадлежность устанавливается)"/>
    <m/>
    <n v="11.1"/>
    <n v="11.1"/>
    <s v="ТЧ"/>
    <n v="2004"/>
    <m/>
    <m/>
    <d v="2014-03-17T00:00:00"/>
    <m/>
    <m/>
    <m/>
    <m/>
    <s v="КП20"/>
    <m/>
    <m/>
    <m/>
    <m/>
    <m/>
    <m/>
  </r>
  <r>
    <x v="11"/>
    <x v="17"/>
    <s v="РН-ЭН"/>
    <x v="207"/>
    <d v="1899-12-30T21:42:00"/>
    <d v="2014-08-23T00:00:00"/>
    <d v="1899-12-30T21:42:00"/>
    <d v="1899-12-30T00:00:00"/>
    <n v="5"/>
    <m/>
    <m/>
    <x v="0"/>
    <s v="СУ к.8,12,21 Угутского м/р,   к.6,7  Средне-Угутского м/р ЦМсЭС"/>
    <x v="5"/>
    <x v="9"/>
    <s v="СУ"/>
    <s v=" Остановка станции управления . Отключений на оборудовании ООО ЮНГ-Энергонефть не было"/>
    <m/>
    <n v="2.5"/>
    <n v="2.5"/>
    <m/>
    <m/>
    <m/>
    <m/>
    <m/>
    <m/>
    <m/>
    <m/>
    <m/>
    <s v="КП24"/>
    <m/>
    <m/>
    <m/>
    <m/>
    <m/>
    <m/>
  </r>
  <r>
    <x v="11"/>
    <x v="17"/>
    <s v="РН-ЭН"/>
    <x v="208"/>
    <d v="1899-12-30T14:28:00"/>
    <d v="2014-08-24T00:00:00"/>
    <d v="1899-12-30T14:28:00"/>
    <d v="1899-12-30T00:00:00"/>
    <n v="12"/>
    <m/>
    <m/>
    <x v="1"/>
    <s v="ПС-35/6кВ №325 фид.325-06"/>
    <x v="2"/>
    <x v="2"/>
    <s v="фид.325-06"/>
    <s v="касание ВЛ фазы «А» и фазы «С»  при раскатке провода при подготовительных работ к монтажу ВЛ-10кВ КС-ЮБ организацией ООО «НГСК» в пролете между опорами №19 и №20 (работа в Охр. зоне, без согласования)"/>
    <m/>
    <n v="1"/>
    <n v="1"/>
    <s v="ТЧ"/>
    <n v="1978"/>
    <m/>
    <m/>
    <s v="К.Р.18.11.2013г"/>
    <s v="Т.О.-100%                   К.Р.-100%"/>
    <s v="Т.О-11.2014г              Т.Р.-02.2015г"/>
    <s v="Т.Р.-3"/>
    <s v=" 06.08.2014г       "/>
    <s v="КП20"/>
    <m/>
    <m/>
    <m/>
    <m/>
    <m/>
    <m/>
  </r>
  <r>
    <x v="11"/>
    <x v="17"/>
    <s v="РН-ЭН"/>
    <x v="208"/>
    <d v="1899-12-30T16:56:00"/>
    <d v="2014-08-24T00:00:00"/>
    <d v="1899-12-30T16:56:00"/>
    <d v="1899-12-30T00:00:00"/>
    <n v="5"/>
    <s v="ТО"/>
    <s v="АПВУ"/>
    <x v="2"/>
    <s v="ПС-35/6кВ №351 фид.351-04"/>
    <x v="2"/>
    <x v="2"/>
    <s v="фид.351-04"/>
    <s v="2х фазное К.З. произошло вследствие удара молнии в оп. №4-1 ВЛ-6 кВ ф.351-04 и перекрытие линейной изоляции фаз «В» и «С» в пролете оп. №4-1 ф.351-04 и оп. №1-16 ф.351-14"/>
    <m/>
    <n v="0.5"/>
    <n v="0.5"/>
    <s v="ТЧ"/>
    <d v="1905-06-11T00:00:00"/>
    <s v="Опора Ж/б"/>
    <m/>
    <d v="2012-05-25T00:00:00"/>
    <n v="60"/>
    <s v="10.2014г"/>
    <s v="10.2013г-отказ"/>
    <d v="2014-01-30T00:00:00"/>
    <s v="КП11"/>
    <m/>
    <m/>
    <m/>
    <m/>
    <m/>
    <m/>
  </r>
  <r>
    <x v="11"/>
    <x v="17"/>
    <s v="РН-ЭН"/>
    <x v="208"/>
    <d v="1899-12-30T14:54:00"/>
    <d v="2014-08-24T00:00:00"/>
    <d v="1899-12-30T14:54:00"/>
    <d v="1899-12-30T00:00:00"/>
    <n v="129"/>
    <s v="МТЗ-1"/>
    <s v="АПВУ"/>
    <x v="2"/>
    <s v="ПС-110/35/6 кВ Корниловская ВЛ-35кВ Энергия -2ц"/>
    <x v="0"/>
    <x v="2"/>
    <s v="ВЛ-35кВ Энергия - 2ц"/>
    <s v="Гроза"/>
    <m/>
    <n v="61.4"/>
    <n v="61.4"/>
    <s v="ТЧ"/>
    <n v="1985"/>
    <s v="АС 150/24"/>
    <s v="Россия"/>
    <m/>
    <m/>
    <s v="Т.О. 09.14"/>
    <n v="1"/>
    <d v="2014-04-18T00:00:00"/>
    <s v="КП11"/>
    <m/>
    <m/>
    <m/>
    <m/>
    <m/>
    <m/>
  </r>
  <r>
    <x v="11"/>
    <x v="17"/>
    <s v="РН-ЭН"/>
    <x v="208"/>
    <d v="1899-12-30T15:36:00"/>
    <d v="2014-08-24T00:00:00"/>
    <d v="1899-12-30T15:36:00"/>
    <d v="1899-12-30T00:00:00"/>
    <n v="66"/>
    <s v="МТЗ-1"/>
    <s v="АПВУ"/>
    <x v="2"/>
    <s v="ПС Гранит, ВЛ-35 Янтарь-1,2"/>
    <x v="0"/>
    <x v="2"/>
    <s v="ВЛ-35 Янтарь-1,2"/>
    <s v="Гроза"/>
    <m/>
    <n v="32.1"/>
    <n v="32.1"/>
    <s v="ТЧ"/>
    <m/>
    <m/>
    <m/>
    <m/>
    <m/>
    <m/>
    <m/>
    <m/>
    <s v="КП11"/>
    <m/>
    <m/>
    <m/>
    <m/>
    <m/>
    <m/>
  </r>
  <r>
    <x v="11"/>
    <x v="17"/>
    <s v="РН-ЭН"/>
    <x v="209"/>
    <d v="1899-12-30T00:43:00"/>
    <d v="2014-08-25T00:00:00"/>
    <d v="1899-12-30T16:55:00"/>
    <d v="1899-12-30T16:12:00"/>
    <n v="4"/>
    <s v="ТО"/>
    <s v="АПВН, РПВН"/>
    <x v="2"/>
    <s v="ПС 35/6 238_x000a_ф.238-03"/>
    <x v="2"/>
    <x v="2"/>
    <s v="ф.238-03"/>
    <s v="Гроза, ф. 238-03 оп.36 разрушение изолятора ф.А,  С-6-2 ПС-238 пробой проходного изолятора ф.В на СШМ-6 со стороны С-6-2, ф.238-05 оп.1 пробой КМ ф.В. Устранили. Переходящие с 24.08.2014"/>
    <n v="25.5"/>
    <n v="3.1"/>
    <n v="28.6"/>
    <s v="И"/>
    <n v="1986"/>
    <s v="ШС, ИП-10"/>
    <s v="Россия"/>
    <s v=" ТР-ф.238-03-23.05.06,    2С-6-1986г"/>
    <n v="100"/>
    <s v="ноябрь 2014г-ТО     май 2015г-ТР"/>
    <s v="29.05.2007г-отказ  16.05.2008г-отказ 15.05.2009г-отказ 25.05.2010г-отказ 30.05.2011г-отказ 29.05.2012г-отказ 31.05.2013г-отказ 29.05.2014г-отказ"/>
    <s v="ф.238-03-28.02.14"/>
    <s v="КП11"/>
    <m/>
    <m/>
    <m/>
    <m/>
    <m/>
    <m/>
  </r>
  <r>
    <x v="11"/>
    <x v="17"/>
    <s v="РН-ЭН"/>
    <x v="209"/>
    <d v="1899-12-30T08:05:00"/>
    <d v="2014-08-25T00:00:00"/>
    <d v="1899-12-30T08:05:00"/>
    <d v="1899-12-30T00:00:00"/>
    <n v="15"/>
    <s v="ТО"/>
    <s v="АПВН, РПВН"/>
    <x v="1"/>
    <s v="ПС-35/6кВ №066 ф.066-13"/>
    <x v="2"/>
    <x v="2"/>
    <s v="ф.066-13"/>
    <s v="ВЛ-6кВ ф.066-13 оп.40 наезд автотранспорта,  Схлест проводов трех фаз;  остановка скв. по посадке  напряжения"/>
    <m/>
    <n v="6.5"/>
    <n v="6.5"/>
    <s v="СК"/>
    <n v="1989"/>
    <s v="А-95, ШС-10"/>
    <m/>
    <s v="18.04.2014       19.04.2014"/>
    <n v="100"/>
    <m/>
    <n v="0"/>
    <m/>
    <s v="КП20"/>
    <m/>
    <m/>
    <m/>
    <m/>
    <m/>
    <m/>
  </r>
  <r>
    <x v="11"/>
    <x v="17"/>
    <s v="РН-ЭН"/>
    <x v="209"/>
    <d v="1899-12-30T14:08:00"/>
    <d v="2014-08-25T00:00:00"/>
    <d v="1899-12-30T14:08:00"/>
    <d v="1899-12-30T00:00:00"/>
    <n v="64"/>
    <s v="МТЗ"/>
    <m/>
    <x v="0"/>
    <s v="ЗРУ-6кВ КНС-3бис, 2С-6кВ, РВМГ-10"/>
    <x v="2"/>
    <x v="3"/>
    <s v="ПС-110/35/6кВ Юганская, ф.6кВ КНС-3бис-2"/>
    <s v="Разрушение разрядников 6кВ ф.А,В,С, остановка скважин по посадке напряжения"/>
    <m/>
    <n v="57.2"/>
    <n v="57.2"/>
    <s v="ЗА"/>
    <n v="1987"/>
    <s v="РВРД-6"/>
    <s v="Отечественные производители"/>
    <s v="ТР-21.04.2014_x000a_"/>
    <m/>
    <s v="ТР-январь 2015          _x000a_ТО-октябрь 2014"/>
    <m/>
    <d v="2014-07-14T00:00:00"/>
    <s v="КП23"/>
    <m/>
    <m/>
    <m/>
    <m/>
    <m/>
    <m/>
  </r>
  <r>
    <x v="11"/>
    <x v="17"/>
    <s v="РН-ЭН"/>
    <x v="210"/>
    <d v="1899-12-30T06:43:00"/>
    <d v="2014-08-26T00:00:00"/>
    <d v="1899-12-30T06:43:00"/>
    <d v="1899-12-30T00:00:00"/>
    <n v="9"/>
    <s v="МТЗ"/>
    <s v="АПВУ"/>
    <x v="0"/>
    <s v="ПС 35/6 182, ф.182-01"/>
    <x v="2"/>
    <x v="2"/>
    <s v="ПС 35/6 182, ф.182-01"/>
    <s v="Межфазное короткое замыкание на ЛР-6кВ ТП к.44А"/>
    <m/>
    <n v="5.2"/>
    <n v="5.2"/>
    <s v="Р"/>
    <n v="1979"/>
    <s v="А-95"/>
    <s v="Отечественные производители"/>
    <s v="ТР-11.06.2008_x000a_"/>
    <m/>
    <s v="ТР-апрель 2015          _x000a_ТО-октябрь 2014"/>
    <s v="Отказы ТР - 15.04.2014, 2.04.2013, 6.04.2012, 6.04.2011, 8.06.2010, 1.04.2010, 6.04.2009"/>
    <d v="2014-07-03T00:00:00"/>
    <s v="КП19"/>
    <m/>
    <m/>
    <m/>
    <m/>
    <m/>
    <m/>
  </r>
  <r>
    <x v="11"/>
    <x v="17"/>
    <s v="РН-ЭН"/>
    <x v="210"/>
    <d v="1899-12-30T19:22:00"/>
    <d v="2014-08-26T00:00:00"/>
    <d v="1899-12-30T19:22:00"/>
    <d v="1899-12-30T00:00:00"/>
    <n v="6"/>
    <s v="НВЧЗ"/>
    <s v="АПВУ"/>
    <x v="5"/>
    <s v="ВЛ-110кВ ПП Угутский - ПП Восточный - 4"/>
    <x v="1"/>
    <x v="2"/>
    <s v="ВЛ-110кВ ПП Угутский - ПП Восточный-4"/>
    <s v="Выборочная остановка СУ на Угутском  м/р. При осмотре -отключенного оборудования ЦМсЭС не обнаружено"/>
    <m/>
    <n v="2.9"/>
    <n v="2.9"/>
    <m/>
    <m/>
    <m/>
    <m/>
    <m/>
    <m/>
    <m/>
    <m/>
    <m/>
    <s v="КП18"/>
    <m/>
    <m/>
    <m/>
    <m/>
    <m/>
    <m/>
  </r>
  <r>
    <x v="11"/>
    <x v="17"/>
    <s v="РН-ЭН"/>
    <x v="211"/>
    <d v="1899-12-30T00:29:00"/>
    <d v="2014-08-27T00:00:00"/>
    <d v="1899-12-30T01:45:00"/>
    <d v="1899-12-30T01:16:00"/>
    <n v="12"/>
    <s v="ЛЗШ"/>
    <m/>
    <x v="0"/>
    <s v="ПС-35/6кВ 5049, ввод 6кВ №2"/>
    <x v="0"/>
    <x v="0"/>
    <s v="ПС-35/6кВ 5049, ввод 6кВ №2"/>
    <s v="неисправность Sepam. Заменили"/>
    <n v="18.899999999999999"/>
    <m/>
    <n v="18.899999999999999"/>
    <m/>
    <m/>
    <m/>
    <m/>
    <m/>
    <m/>
    <m/>
    <m/>
    <m/>
    <s v="КП9"/>
    <m/>
    <m/>
    <m/>
    <m/>
    <m/>
    <m/>
  </r>
  <r>
    <x v="11"/>
    <x v="17"/>
    <s v="РН-ЭН"/>
    <x v="212"/>
    <d v="1899-12-30T13:20:00"/>
    <d v="2014-08-28T00:00:00"/>
    <d v="1899-12-30T14:07:00"/>
    <d v="1899-12-30T00:47:00"/>
    <n v="10"/>
    <s v="МТЗ"/>
    <s v="АПВН, РПВУ"/>
    <x v="0"/>
    <s v="ПС 35/6 №225,         РУ-6 КНС-20А,       ВЛ-6 ф.20К-11"/>
    <x v="2"/>
    <x v="2"/>
    <s v="ВЛ-6 ф.20К-11"/>
    <s v="Производится осмотр ВЛ."/>
    <n v="13.9"/>
    <m/>
    <n v="13.9"/>
    <s v="Р"/>
    <n v="1985"/>
    <s v="РЛНД-10/400"/>
    <s v="Россия"/>
    <s v="08.10.2012г.-ТР"/>
    <n v="100"/>
    <s v="январь 2015г.-ТО    октябрь 2014г.-ТР"/>
    <s v="30.10.2013г.-Отказ"/>
    <s v="28.07.2014г  "/>
    <s v="КП19"/>
    <m/>
    <m/>
    <m/>
    <m/>
    <m/>
    <m/>
  </r>
  <r>
    <x v="11"/>
    <x v="17"/>
    <s v="РН-ЭН"/>
    <x v="212"/>
    <d v="1899-12-30T13:52:00"/>
    <d v="2014-08-28T00:00:00"/>
    <d v="1899-12-30T13:52:00"/>
    <d v="1899-12-30T00:00:00"/>
    <n v="2"/>
    <s v="МТЗ"/>
    <m/>
    <x v="0"/>
    <s v="РУ-6 к.213бис, ф.213бис-07"/>
    <x v="2"/>
    <x v="2"/>
    <s v="РУ-6 к.213бис, ф.213бис-07"/>
    <s v="К.з. на ТТ-0,4 ввода ТП-3 к.213бис."/>
    <m/>
    <n v="2.4"/>
    <n v="2.4"/>
    <m/>
    <m/>
    <m/>
    <m/>
    <m/>
    <m/>
    <m/>
    <m/>
    <m/>
    <s v="КП23"/>
    <m/>
    <m/>
    <m/>
    <m/>
    <m/>
    <m/>
  </r>
  <r>
    <x v="11"/>
    <x v="17"/>
    <s v="РН-ЭН"/>
    <x v="213"/>
    <d v="1899-12-30T14:23:00"/>
    <d v="2014-08-29T00:00:00"/>
    <d v="1899-12-30T14:23:00"/>
    <d v="1899-12-30T00:00:00"/>
    <n v="9"/>
    <s v="ТО"/>
    <s v="АПВУ"/>
    <x v="0"/>
    <s v="ПС 35/6 231  Ф.057-12"/>
    <x v="2"/>
    <x v="2"/>
    <s v="Ф.057-12"/>
    <s v="КТП-6/0.4кВ №2 куста 120 вышел из строя ТН-6кВ"/>
    <m/>
    <n v="2.8"/>
    <n v="2.8"/>
    <s v="ИЭ"/>
    <n v="2014"/>
    <s v="ОЛС-СЭЩ-1.25/6 У2_x000a_"/>
    <s v="ОАО &quot;Электрощит&quot; Самара"/>
    <m/>
    <m/>
    <m/>
    <m/>
    <m/>
    <s v="КП23"/>
    <m/>
    <m/>
    <m/>
    <m/>
    <m/>
    <m/>
  </r>
  <r>
    <x v="11"/>
    <x v="17"/>
    <s v="Компания СА"/>
    <x v="213"/>
    <d v="1899-12-30T11:44:00"/>
    <d v="2014-08-29T00:00:00"/>
    <d v="1899-12-30T13:00:00"/>
    <d v="1899-12-30T01:16:00"/>
    <n v="7"/>
    <s v="ТО"/>
    <s v="АПВН, РПВН"/>
    <x v="5"/>
    <s v="ПС 35/6 231_x000a_ф.231-14"/>
    <x v="2"/>
    <x v="2"/>
    <s v="ф.231-14"/>
    <s v="Причина выясняется.  Отключили ЛР-6кВ  отпайка на ТП6/0,4кВ &quot;Компания СА&quot;"/>
    <m/>
    <n v="7.3"/>
    <n v="7.3"/>
    <s v="ТЧ"/>
    <n v="1990"/>
    <m/>
    <m/>
    <s v="04.06.2014г.-ТР  "/>
    <n v="100"/>
    <s v="июнь 2015г.-ТР  сентябрь 2014г.-ТО"/>
    <m/>
    <s v="19.03.2014г"/>
    <s v="КП18"/>
    <m/>
    <m/>
    <m/>
    <m/>
    <m/>
    <m/>
  </r>
  <r>
    <x v="11"/>
    <x v="17"/>
    <s v="РН-ЭН"/>
    <x v="214"/>
    <d v="1899-12-30T14:54:00"/>
    <d v="2014-08-30T00:00:00"/>
    <d v="1899-12-30T14:55:00"/>
    <d v="1899-12-30T00:01:00"/>
    <n v="9"/>
    <s v="ТО"/>
    <s v="АПВУ"/>
    <x v="2"/>
    <s v="ПС 35/6 222_x000a_ф.222-21"/>
    <x v="2"/>
    <x v="2"/>
    <s v="_x000a_ф.222-21"/>
    <s v="Гроза. Порывистый ветер."/>
    <m/>
    <n v="3"/>
    <n v="3"/>
    <s v="И"/>
    <n v="1985"/>
    <s v="ШС-10"/>
    <m/>
    <s v="14.01.2013г.-ТР"/>
    <n v="100"/>
    <s v="октябрь 2014г.-ТО   январь 2015г.-ТР"/>
    <s v="15.01 2014г.-отказ   "/>
    <s v="08.07.2014г. "/>
    <s v="КП11"/>
    <m/>
    <m/>
    <m/>
    <m/>
    <m/>
    <m/>
  </r>
  <r>
    <x v="11"/>
    <x v="17"/>
    <s v="РН-ЭН"/>
    <x v="214"/>
    <d v="1899-12-30T15:02:00"/>
    <d v="2014-08-30T00:00:00"/>
    <d v="1899-12-30T15:52:00"/>
    <d v="1899-12-30T00:50:00"/>
    <n v="8"/>
    <s v="МТЗ"/>
    <s v="АПВН, РПВУ"/>
    <x v="2"/>
    <s v="ПС 35/6 232_x000a_ф.232-03"/>
    <x v="2"/>
    <x v="2"/>
    <s v="_x000a_ф.232-03"/>
    <s v="Гроза. Порывистый ветер."/>
    <n v="4.7"/>
    <m/>
    <n v="4.7"/>
    <s v="И"/>
    <n v="1986"/>
    <s v="ШС-10"/>
    <m/>
    <s v="08.02.2006г.-ТР"/>
    <n v="100"/>
    <s v="ноябрь 2014г.-ТО   февраль 2015г.-ТР"/>
    <s v="14.02 2007г.-отказ  18.02 2008г.-отказ 17.02 2009г.-отказ 12.02 2010г.-отказ 16.02 2011г.-отказ 06.02 2012г.-отказ 25.02 2013г.-отказ 14.02 2014г.-отказ"/>
    <s v="08.08.2014г. "/>
    <s v="КП11"/>
    <m/>
    <m/>
    <m/>
    <m/>
    <m/>
    <m/>
  </r>
  <r>
    <x v="11"/>
    <x v="17"/>
    <s v="РН-ЭН"/>
    <x v="214"/>
    <d v="1899-12-30T17:57:00"/>
    <d v="2014-08-30T00:00:00"/>
    <d v="1899-12-30T17:57:00"/>
    <d v="1899-12-30T00:00:00"/>
    <n v="7"/>
    <s v="ТО"/>
    <s v="АПВУ"/>
    <x v="2"/>
    <s v="ПС 023, ф.023-14"/>
    <x v="2"/>
    <x v="2"/>
    <s v="ф.023-14"/>
    <s v="Гроза. Порывистый ветер."/>
    <m/>
    <n v="2.1"/>
    <n v="2.1"/>
    <s v="И"/>
    <n v="1986"/>
    <s v="ШС-10"/>
    <s v="РФ"/>
    <s v="21.03.2013 текущий ремонт по графику ППР._x000a_(03.2014 отказ)_x000a_27.06.2014 текущий осмотр по графику ППР."/>
    <n v="100"/>
    <d v="2015-03-01T00:00:00"/>
    <s v="1 отказ РИТУ, ЦИТУ 03.20104 г"/>
    <m/>
    <s v="КП11"/>
    <m/>
    <m/>
    <m/>
    <m/>
    <m/>
    <m/>
  </r>
  <r>
    <x v="11"/>
    <x v="17"/>
    <s v="РН-ЭН"/>
    <x v="214"/>
    <d v="1899-12-30T20:16:00"/>
    <d v="2014-08-30T00:00:00"/>
    <d v="1899-12-30T20:16:00"/>
    <d v="1899-12-30T00:00:00"/>
    <n v="23"/>
    <s v="ТО"/>
    <s v="АПВУ"/>
    <x v="1"/>
    <s v="ПС 1001, ф.1001-06"/>
    <x v="2"/>
    <x v="2"/>
    <s v="ф.1001-06"/>
    <s v="касание ВЛ-6 Ф.1001-06 ф.А, С неустановленным транспортом"/>
    <m/>
    <n v="16.3"/>
    <n v="16.3"/>
    <s v="ТЧ"/>
    <m/>
    <m/>
    <m/>
    <m/>
    <m/>
    <m/>
    <m/>
    <m/>
    <s v="КП20"/>
    <m/>
    <m/>
    <m/>
    <m/>
    <m/>
    <m/>
  </r>
  <r>
    <x v="11"/>
    <x v="17"/>
    <s v="МЭС ЗС"/>
    <x v="215"/>
    <d v="1899-12-30T16:45:00"/>
    <d v="2014-08-31T00:00:00"/>
    <d v="1899-12-30T16:45:00"/>
    <d v="1899-12-30T00:00:00"/>
    <n v="545"/>
    <s v="ДЗШ"/>
    <s v="АПВУ"/>
    <x v="5"/>
    <s v="ПС 500/220/110/35 Пыть-Ях,                                2СШ-110"/>
    <x v="6"/>
    <x v="0"/>
    <s v="2СШ-110"/>
    <s v="Подхлест шлейфа ф.А спуск с портала к 2ШР-110 ШСВ."/>
    <m/>
    <n v="500.79999999999995"/>
    <n v="500.79999999999995"/>
    <m/>
    <m/>
    <m/>
    <m/>
    <m/>
    <m/>
    <m/>
    <m/>
    <m/>
    <s v="КП18"/>
    <m/>
    <m/>
    <m/>
    <m/>
    <m/>
    <m/>
  </r>
  <r>
    <x v="7"/>
    <x v="17"/>
    <s v="РН-ЭН"/>
    <x v="216"/>
    <d v="1899-12-30T13:06:00"/>
    <d v="2014-09-01T00:00:00"/>
    <d v="1899-12-30T13:06:00"/>
    <d v="1899-12-30T00:00:00"/>
    <n v="6"/>
    <m/>
    <m/>
    <x v="0"/>
    <s v="ПС 35/6 №369       1Т"/>
    <x v="0"/>
    <x v="0"/>
    <s v="1Т"/>
    <s v="Излишняя работа газовой защиты обусловлена повреждением изоляции и замыканием жил контрольного кабеля газового реле о кромку кабельного лотка,  произошедшего в следствии проседания стоек кабельной эстакады"/>
    <m/>
    <n v="8.4"/>
    <n v="8.4"/>
    <s v="ТЧ"/>
    <n v="2003"/>
    <s v="КВВГ5х2.5"/>
    <s v="Россия"/>
    <d v="2013-06-01T00:00:00"/>
    <n v="0.5"/>
    <s v=" ТР 01.07.2015          ТО 5.09.14"/>
    <n v="0"/>
    <s v="10.06.2014г"/>
    <s v="КП9"/>
    <m/>
    <m/>
    <m/>
    <m/>
    <m/>
    <m/>
  </r>
  <r>
    <x v="7"/>
    <x v="17"/>
    <s v="РН-ЭН"/>
    <x v="20"/>
    <d v="1899-12-30T07:08:00"/>
    <d v="2014-09-02T00:00:00"/>
    <d v="1899-12-30T07:08:00"/>
    <d v="1899-12-30T00:00:00"/>
    <n v="8"/>
    <s v="ТО"/>
    <s v="АПВУ"/>
    <x v="1"/>
    <s v="ПС35/6 № 214  ф.214-02"/>
    <x v="2"/>
    <x v="2"/>
    <s v="ф.214-02"/>
    <s v="Несанкционированный проезд экскаватора с поднятой стрелой под проводами в пролёте опор 60-61, что привело к межфазному КЗ, обрыву провода фазы &quot;В&quot; и частичному разрушению проводов фазы &quot;А&quot;,&quot;С&quot;. Произведена замена проводов фазы &quot;А&quot;,&quot;В&quot;,&quot;С&quot; в пролете опор 60-61."/>
    <m/>
    <n v="13.6"/>
    <n v="13.6"/>
    <s v="ТЧ"/>
    <n v="1990"/>
    <s v=" А-95"/>
    <m/>
    <s v="     ТР-14.08.2006"/>
    <n v="100"/>
    <s v="ТО - ноябрь 2014      ТР-август 2015"/>
    <n v="8"/>
    <d v="2014-05-27T00:00:00"/>
    <s v="КП20"/>
    <m/>
    <m/>
    <m/>
    <m/>
    <m/>
    <m/>
  </r>
  <r>
    <x v="7"/>
    <x v="17"/>
    <s v="РН-ЭН"/>
    <x v="217"/>
    <d v="1899-12-30T14:17:00"/>
    <d v="2014-09-03T00:00:00"/>
    <d v="1899-12-30T15:36:00"/>
    <d v="1899-12-30T01:19:00"/>
    <n v="3"/>
    <s v="ТО"/>
    <s v="АПВН, РПВУ"/>
    <x v="5"/>
    <s v="ПС103, ф.103-06"/>
    <x v="2"/>
    <x v="2"/>
    <s v="ПС 103, ф.103-06"/>
    <s v="Схлёст в пролёте оп.18-19, отпайка на земснаряд."/>
    <m/>
    <n v="1.9"/>
    <n v="1.9"/>
    <s v="ТЧ"/>
    <n v="1982"/>
    <s v="А-95"/>
    <s v="СССР"/>
    <s v="ТР - 12.04.2007;_x000a_"/>
    <m/>
    <s v="ТР - апрель 2015;_x000a_ТО - сентябрь 2014"/>
    <s v="08.04.2008, 10.04.2009, 12.04.2010, 12.04.2011, 26.04.2012, 03.04.2013, 08.04.2014."/>
    <d v="2014-07-08T00:00:00"/>
    <s v="КП18"/>
    <m/>
    <m/>
    <m/>
    <m/>
    <m/>
    <m/>
  </r>
  <r>
    <x v="7"/>
    <x v="17"/>
    <s v="РН-ЭН"/>
    <x v="217"/>
    <d v="1899-12-30T15:13:00"/>
    <d v="2014-09-03T00:00:00"/>
    <d v="1899-12-30T15:43:00"/>
    <d v="1899-12-30T00:30:00"/>
    <n v="6"/>
    <s v="ТО"/>
    <s v="АПВН, РПВУ"/>
    <x v="1"/>
    <s v="ПС 35/6 №334 ф.334-14"/>
    <x v="2"/>
    <x v="2"/>
    <s v="ВЛ-6кВ                      ф.334-14"/>
    <s v="Обрыв провода ф.А в пролете оп.№1-3 и 1-4 отп. на к.41 трубоукладчиком &quot;УМГА&quot;  г.Омск, захлест проводов"/>
    <m/>
    <n v="3.9"/>
    <n v="3.9"/>
    <s v="ТЧ"/>
    <n v="1990"/>
    <s v="А-95"/>
    <s v="Россия"/>
    <s v="       ТР 11.03.2014"/>
    <s v="100%                        50%"/>
    <s v="ТО 31.09.2014         ТР 01.03.2015"/>
    <n v="0"/>
    <s v="ТО 24.06.2014"/>
    <s v="КП20"/>
    <m/>
    <m/>
    <m/>
    <m/>
    <m/>
    <m/>
  </r>
  <r>
    <x v="7"/>
    <x v="17"/>
    <s v="РН-ЭН"/>
    <x v="218"/>
    <d v="1899-12-30T00:16:00"/>
    <d v="2014-09-04T00:00:00"/>
    <d v="1899-12-30T01:59:00"/>
    <d v="1899-12-30T01:43:00"/>
    <n v="68"/>
    <s v="ТО"/>
    <s v="АПВН, РПВН"/>
    <x v="1"/>
    <s v="ПС Шубинская, ВЛ-35 Новосёловская-2"/>
    <x v="0"/>
    <x v="2"/>
    <s v="ПС Шубинская, ВЛ-35 Новосёловская-2"/>
    <s v="При проезде неустановленного негабаритного транспорта в месте пересечения с автодорогой (габарит ВЛ над дорогой  8м) был поврежден и оборван провод фазы «С» в пролете опор №№13-15. В результате внешнего механического воздействия, при разрыве провода, произошел динамический удар с отбросом поврежденного провода (ф. «С») на недопустимое расстояние до среднего провода ф. &quot;В&quot; и, как следствие, межфазное КЗ и аварийное отключение данной ВЛ-35."/>
    <n v="212.8"/>
    <m/>
    <n v="212.8"/>
    <s v="ТЧ"/>
    <n v="2000"/>
    <m/>
    <m/>
    <d v="2014-07-11T00:00:00"/>
    <m/>
    <n v="2015"/>
    <m/>
    <m/>
    <s v="КП20"/>
    <m/>
    <m/>
    <m/>
    <m/>
    <m/>
    <m/>
  </r>
  <r>
    <x v="7"/>
    <x v="17"/>
    <s v="РН-ЭН"/>
    <x v="220"/>
    <d v="1899-12-30T11:15:00"/>
    <d v="2014-09-06T00:00:00"/>
    <d v="1899-12-30T12:12:00"/>
    <d v="1899-12-30T00:57:00"/>
    <n v="6"/>
    <s v="МТЗ"/>
    <s v="АПВН, РПВУ"/>
    <x v="1"/>
    <s v="ПС 35/6кВ №262 ф.262-04"/>
    <x v="2"/>
    <x v="2"/>
    <s v="ф.262-04"/>
    <s v="Несанкционированный проезд экскаватора с поднятой стрелой под проводами в пролёте опор №29-30, что привело к межфазному КЗ, отключению ф.262-04, частичному разрушению проводов фазы &quot;А&quot;,&quot;С&quot;.  Экскаватор &quot;Хундай&quot;  без гос. №.  ЗАО &quot;ЭКОС&quot; РН ЮНГ.  Тракторист Павлов И.А. Засыпают песком разлив нефти в охранной зоне ВЛ-6кВ."/>
    <m/>
    <n v="4.7"/>
    <n v="4.7"/>
    <s v="ТЧ"/>
    <n v="1981"/>
    <s v="Провод А-95"/>
    <s v="Россия"/>
    <s v="        ТР 05.12.13.г"/>
    <m/>
    <s v="декабрь 2014г."/>
    <s v="16.07.14г."/>
    <s v="05.06.14.г     "/>
    <s v="КП20"/>
    <m/>
    <m/>
    <m/>
    <m/>
    <s v="с"/>
    <m/>
  </r>
  <r>
    <x v="7"/>
    <x v="17"/>
    <s v="РН-ЭН"/>
    <x v="222"/>
    <d v="1899-12-30T02:33:00"/>
    <d v="2014-09-08T00:00:00"/>
    <d v="1899-12-30T02:33:00"/>
    <d v="1899-12-30T00:00:00"/>
    <n v="19"/>
    <s v="ДЗЛ"/>
    <s v="АПВУ"/>
    <x v="2"/>
    <s v="ВЛ-110 Приоб.ГТЭС-Гагаринская-1"/>
    <x v="1"/>
    <x v="2"/>
    <s v="ВЛ-110 Приоб.ГТЭС-Гагаринская-1"/>
    <s v="При приближении птицы на недопустимое расстояние к токоведущей части (провод) ВЛ-110кВ (Приобская ГТЭС-Гагаринская I цепь, опора №46) произошло перекрытие  изоляции между проводом фазы «С» и нижней траверсой, что привело к  отключению данной ВЛ. "/>
    <m/>
    <n v="22.7"/>
    <n v="22.7"/>
    <m/>
    <m/>
    <m/>
    <m/>
    <m/>
    <m/>
    <m/>
    <m/>
    <m/>
    <s v="КП19"/>
    <m/>
    <m/>
    <m/>
    <m/>
    <m/>
    <m/>
  </r>
  <r>
    <x v="7"/>
    <x v="17"/>
    <s v="РН-ЭН"/>
    <x v="222"/>
    <d v="1899-12-30T14:12:00"/>
    <d v="2014-09-08T00:00:00"/>
    <d v="1899-12-30T15:22:00"/>
    <d v="1899-12-30T01:10:00"/>
    <n v="23"/>
    <m/>
    <s v="АПВН, РПВН"/>
    <x v="0"/>
    <s v="ПС 1001 ВЛ-6 ф.1001-06"/>
    <x v="2"/>
    <x v="2"/>
    <s v="ВЛ-6 ф.1001-06"/>
    <s v="неисправность блока управления BB TEL ВВ-6 ф.1001-06 "/>
    <n v="24.6"/>
    <m/>
    <n v="24.6"/>
    <s v="В"/>
    <n v="2011"/>
    <s v="BB TEL"/>
    <s v="Таврида Электрик"/>
    <s v="ТР 14.04.14; ТО 13.07.14"/>
    <n v="100"/>
    <s v="ТР 14.04.15; ТО 13.10.14"/>
    <n v="0"/>
    <s v="ТР 14.04.14; ТО 13.07.14"/>
    <s v="КП24"/>
    <m/>
    <m/>
    <m/>
    <m/>
    <m/>
    <m/>
  </r>
  <r>
    <x v="7"/>
    <x v="17"/>
    <s v="РН-ЭН"/>
    <x v="226"/>
    <d v="1899-12-30T04:44:00"/>
    <d v="2014-09-12T00:00:00"/>
    <d v="1899-12-30T07:18:00"/>
    <d v="1899-12-30T02:34:00"/>
    <n v="21"/>
    <s v="ДЭМ"/>
    <m/>
    <x v="0"/>
    <s v="ПС 35/6 344   ф.344-04"/>
    <x v="2"/>
    <x v="2"/>
    <s v="ВЛ-6 ф.344-04"/>
    <s v="Причиной остановки СУ по дисбалансу напряжения явилось разрушение одного из двух изоляторов (двойная вязка – переход через автодорогу) отгорание провода на изоляторе фазы «В» на опоре №61 (провод остался висеть на вязке второго изолятора). Изолятор и провода были частично повреждены от грозы ранее (видны следы от прохождения разряда- нарушение изоляционного слоя изолятора)"/>
    <n v="30.6"/>
    <m/>
    <n v="30.6"/>
    <s v="И"/>
    <n v="2002"/>
    <s v="А-95"/>
    <s v="Россия"/>
    <s v="Т.Р 26.07.05               "/>
    <s v="Т.О 100%                     Т.Р 20%              "/>
    <s v="Т.О 10.11.14             Т.Р 10.08.15"/>
    <s v="отказ Т.Р 04.08.14; 08.08.13; 09.08.10; 04.08.08. "/>
    <s v="Т.О 24.02.14            "/>
    <s v="КП23"/>
    <m/>
    <m/>
    <m/>
    <m/>
    <m/>
    <m/>
  </r>
  <r>
    <x v="7"/>
    <x v="17"/>
    <s v="РН-ЭН"/>
    <x v="226"/>
    <d v="1899-12-30T05:42:00"/>
    <d v="2014-09-12T00:00:00"/>
    <d v="1899-12-30T08:37:00"/>
    <d v="1899-12-30T02:55:00"/>
    <n v="5"/>
    <s v="ТО"/>
    <m/>
    <x v="0"/>
    <s v="ПС 35/6 №5053, ВЛ-6 ф.5053-15,  К-253 КТПН №6"/>
    <x v="2"/>
    <x v="2"/>
    <s v=" ВЛ-6 ф.5053-15"/>
    <s v="К-253 КТПН №6 КЗ в кабельной вставке на приемном портале. Произвели замену кабельной перемычки. 8:37 подано U"/>
    <n v="25.7"/>
    <m/>
    <n v="25.7"/>
    <s v="КМ"/>
    <n v="2007"/>
    <s v="XRUHAKXS"/>
    <s v="Польша"/>
    <d v="1905-06-29T00:00:00"/>
    <n v="0"/>
    <d v="1905-07-07T00:00:00"/>
    <n v="7"/>
    <m/>
    <s v="КП23"/>
    <m/>
    <m/>
    <m/>
    <m/>
    <m/>
    <m/>
  </r>
  <r>
    <x v="7"/>
    <x v="17"/>
    <s v="РН-ЭН"/>
    <x v="226"/>
    <d v="1899-12-30T07:28:00"/>
    <d v="2014-09-12T00:00:00"/>
    <d v="1899-12-30T11:26:00"/>
    <d v="1899-12-30T03:58:00"/>
    <n v="12"/>
    <s v="ДЭМ"/>
    <m/>
    <x v="2"/>
    <s v="ПС 35/6кВ 203 ВЛ-6 ф.203-20"/>
    <x v="2"/>
    <x v="2"/>
    <s v="ВЛ-6 ф.203-20"/>
    <s v="В результате воздействия сил пучения грунта произошло выдавливание свайного основания опоры № 3 и её наклон в створ линии, что привело к натяжению провода по фазе «В» и разрушению изолятора 6 кВ фазы «В»._x000a_При разрушении изолятора произошло падение провода на траверсу опоры № 3 и его перегорание, вследствии однофазного короткого замыкания на «землю»._x000a_"/>
    <n v="33.9"/>
    <m/>
    <n v="33.9"/>
    <s v="ТЧ"/>
    <n v="1985"/>
    <s v="изолятор       ШС-10 провод А-95"/>
    <s v="Россия"/>
    <s v="12.02.14.тр"/>
    <m/>
    <d v="2015-02-01T00:00:00"/>
    <s v="-"/>
    <s v="07.08.14 то    "/>
    <s v="КП17"/>
    <m/>
    <m/>
    <m/>
    <m/>
    <m/>
    <m/>
  </r>
  <r>
    <x v="7"/>
    <x v="17"/>
    <s v="РН-ЭН"/>
    <x v="226"/>
    <d v="1899-12-30T14:16:00"/>
    <d v="2014-09-12T00:00:00"/>
    <d v="1899-12-30T15:14:00"/>
    <d v="1899-12-30T00:58:00"/>
    <n v="6"/>
    <s v="ТО;МТЗ;"/>
    <s v="АПВН, РПВУ"/>
    <x v="2"/>
    <s v="ПС 35/6кВ 051 ф.051-10"/>
    <x v="2"/>
    <x v="2"/>
    <s v="ВЛ-6 ф.051-10"/>
    <s v="Произошло падение дерева из-за границ охранной зоны на провода ВЛ-6кВ ф. 051-10 в пролете опор №2д-3д. "/>
    <n v="3.6"/>
    <m/>
    <n v="3.6"/>
    <s v="ТЧ"/>
    <s v="1987год"/>
    <m/>
    <m/>
    <s v="11.09.2014 отказ в ППР  (планировалась вырубка опасных деревьев  в том числе)"/>
    <n v="0"/>
    <n v="2014"/>
    <m/>
    <m/>
    <s v="КП19"/>
    <m/>
    <m/>
    <m/>
    <m/>
    <s v=" "/>
    <m/>
  </r>
  <r>
    <x v="7"/>
    <x v="17"/>
    <s v="РН-ЭН"/>
    <x v="227"/>
    <d v="1899-12-30T03:21:00"/>
    <d v="2014-09-13T00:00:00"/>
    <d v="1899-12-30T03:21:00"/>
    <d v="1899-12-30T00:00:00"/>
    <n v="7"/>
    <m/>
    <m/>
    <x v="0"/>
    <s v="ПС 35/6 №3086  1Т"/>
    <x v="0"/>
    <x v="0"/>
    <s v="В-35 1Т"/>
    <s v="АВР-6 успешно.Сгорела плата управления привода. Устранено."/>
    <m/>
    <n v="8.8000000000000007"/>
    <n v="8.8000000000000007"/>
    <s v="В"/>
    <n v="2006"/>
    <s v="ВР35НС-35"/>
    <s v="Украина "/>
    <s v="ТР 19.07.14;"/>
    <n v="100"/>
    <s v="ТР 19.07.16; ТО 18.08.14"/>
    <n v="0"/>
    <s v=" ТО 18.05.14"/>
    <s v="КП24"/>
    <m/>
    <m/>
    <m/>
    <m/>
    <m/>
    <m/>
  </r>
  <r>
    <x v="7"/>
    <x v="17"/>
    <s v="ООО Борец - Сервис"/>
    <x v="230"/>
    <d v="1899-12-30T12:15:00"/>
    <d v="2014-09-16T00:00:00"/>
    <d v="1899-12-30T12:15:00"/>
    <d v="1899-12-30T00:00:00"/>
    <n v="8"/>
    <s v="МТЗ"/>
    <s v="АПВУ"/>
    <x v="5"/>
    <s v="ПС 35/6 №212              ф.212-01"/>
    <x v="2"/>
    <x v="2"/>
    <s v="ВЛ-6 ф.212-01"/>
    <s v="Повреждение на  эл.оборудовании, находящемся в эксплуатации &quot;ООО Борец - Сервис&quot;             ( скв.6235 )."/>
    <m/>
    <n v="9.1999999999999993"/>
    <n v="9.1999999999999993"/>
    <s v="ПЭ"/>
    <n v="1989"/>
    <m/>
    <m/>
    <s v="_x000a_ 12.07.12- тр                "/>
    <m/>
    <d v="2015-03-07T00:00:00"/>
    <m/>
    <s v="17.06.14- то"/>
    <s v="КП18"/>
    <m/>
    <m/>
    <m/>
    <m/>
    <m/>
    <m/>
  </r>
  <r>
    <x v="7"/>
    <x v="17"/>
    <s v="РН-ЭН"/>
    <x v="232"/>
    <d v="1899-12-30T16:27:00"/>
    <d v="2014-09-18T00:00:00"/>
    <d v="1899-12-30T17:40:00"/>
    <d v="1899-12-30T01:13:00"/>
    <n v="15"/>
    <m/>
    <m/>
    <x v="0"/>
    <s v="К-303 БКРУ-6кВ (Правдинское месторождение)                           ввод-6кВ №1 "/>
    <x v="2"/>
    <x v="3"/>
    <s v="к-303 БКРУ-6кВ ввод-6кВ №1"/>
    <s v="ввод-6кВ №1- неисправен блок управления БМРЗ"/>
    <n v="47.4"/>
    <m/>
    <n v="47.4"/>
    <s v="РЗА"/>
    <n v="2011"/>
    <m/>
    <m/>
    <s v="25.01.2013 отказ"/>
    <n v="0"/>
    <n v="2015"/>
    <m/>
    <m/>
    <s v="КП24"/>
    <m/>
    <m/>
    <m/>
    <m/>
    <m/>
    <m/>
  </r>
  <r>
    <x v="7"/>
    <x v="17"/>
    <s v="РН-ЭН"/>
    <x v="233"/>
    <d v="1899-12-30T15:19:00"/>
    <d v="2014-09-19T00:00:00"/>
    <d v="1899-12-30T15:47:00"/>
    <d v="1899-12-30T00:28:00"/>
    <n v="4"/>
    <s v="МТЗ"/>
    <s v="АПВН, РПВУ"/>
    <x v="0"/>
    <s v="ПС 35/6кВ 201, ф.201-18"/>
    <x v="2"/>
    <x v="2"/>
    <s v="ВЛ-6 ф.201-18"/>
    <s v="На отпаечной опоре № 20 на куст № 572 произошел срыв провода с изоля-тором ШС-10 ф. «С» с места крепления и касание его с проводом ф. «А»._x000a_При касании проводов фаз «А» и «С» произошло межфазное короткое за-мыкание, что привело к аварийному отключению ВЛ-6 кВ.   Длительная эксплуатация крепежного элемента, штыревого изолятора 6 кВ, привела к его разрушению и ослаблению механической прочности в месте крепления. _x000a_"/>
    <n v="1.5"/>
    <m/>
    <n v="1.5"/>
    <s v="И"/>
    <d v="1905-06-16T00:00:00"/>
    <s v="ШС-10Д"/>
    <s v="Россия"/>
    <s v="_x000a_ТР - 25.04.14."/>
    <n v="100"/>
    <s v="ТО - ноябрь.14_x000a_ТР - апрель15."/>
    <n v="0"/>
    <s v="ТО - 01.08.14"/>
    <s v="КП23"/>
    <m/>
    <m/>
    <m/>
    <m/>
    <m/>
    <m/>
  </r>
  <r>
    <x v="7"/>
    <x v="17"/>
    <s v="РН-ЭН"/>
    <x v="234"/>
    <d v="1899-12-30T07:37:00"/>
    <d v="2014-09-20T00:00:00"/>
    <d v="1899-12-30T16:39:00"/>
    <d v="1899-12-30T09:02:00"/>
    <n v="1"/>
    <s v="ДЭМ"/>
    <m/>
    <x v="2"/>
    <s v="ПС 35/6 №161 ф.161-16 "/>
    <x v="2"/>
    <x v="2"/>
    <s v="ВЛ-6  ф.161-16"/>
    <s v="Порывистый ветер 12-17 м/с. Разрушение изолятора оп.№ 45 и обрыв провода в пролетах оп.№ 44-45-46. Разрушение  изоляторов на оп.№ 27; 40  по ф.161-16 ф.&quot;В&quot;. Провод восстановили, дефектные изоляторы заменили."/>
    <n v="22.7"/>
    <m/>
    <n v="22.7"/>
    <s v="ТЧ"/>
    <n v="1987"/>
    <s v="А-95; ШС-10"/>
    <s v="СССР"/>
    <s v="ТР - 17.01.2012;_x000a_"/>
    <m/>
    <s v="ТР - январь 2015;_x000a_ТО - октябрь 2014"/>
    <s v="15.01.2014, 28.01.2013, 26.12.2012"/>
    <s v="ТО - июнь 2014"/>
    <s v="КП12"/>
    <m/>
    <m/>
    <m/>
    <m/>
    <m/>
    <m/>
  </r>
  <r>
    <x v="7"/>
    <x v="17"/>
    <s v="РН-ЭН"/>
    <x v="234"/>
    <d v="1899-12-30T19:35:00"/>
    <d v="2014-09-20T00:00:00"/>
    <d v="1899-12-30T20:57:00"/>
    <d v="1899-12-30T01:35:00"/>
    <n v="5"/>
    <s v="ТО"/>
    <s v="АПВН, РПВУ"/>
    <x v="2"/>
    <s v="ПС 35/6 №153   ф.153-15 "/>
    <x v="2"/>
    <x v="2"/>
    <s v="ВЛ-6 ф.153-15"/>
    <s v="Порывистый ветер 12-17 м/с. _x000a_Произведен осмотр КТПН, ВЛ-6 переходы через дорогу. Для выявления причины отключения необходим вывод в ремонт ф.153-15. "/>
    <n v="7.6"/>
    <m/>
    <n v="7.6"/>
    <s v="ТЧ"/>
    <n v="1970"/>
    <s v="А-95"/>
    <s v="СССР"/>
    <s v="ТР - 18.08.2011;_x000a_"/>
    <m/>
    <s v="ТР - август 2015;_x000a_ТО - ноябрь 2014"/>
    <s v="15.01.2014, 28.01.2013, 26.12.2012"/>
    <s v="ТО - август 2014"/>
    <s v="КП12"/>
    <m/>
    <m/>
    <m/>
    <m/>
    <m/>
    <m/>
  </r>
  <r>
    <x v="7"/>
    <x v="17"/>
    <s v="РН-ЭН"/>
    <x v="236"/>
    <d v="1899-12-30T02:58:00"/>
    <d v="2014-09-23T00:00:00"/>
    <d v="1899-12-30T04:48:00"/>
    <d v="1899-12-30T01:50:00"/>
    <n v="16"/>
    <m/>
    <m/>
    <x v="0"/>
    <s v="ПС-35/6кВ 027  1Т"/>
    <x v="0"/>
    <x v="0"/>
    <s v="МВ-35кВ Т-1     "/>
    <s v="Механический износ удерживающей защелки ПП-67."/>
    <n v="16.100000000000001"/>
    <m/>
    <n v="16.100000000000001"/>
    <s v="В"/>
    <n v="1988"/>
    <s v="С-35М-630"/>
    <s v="Чирчик"/>
    <d v="2014-08-20T00:00:00"/>
    <n v="100"/>
    <d v="2015-08-20T00:00:00"/>
    <n v="0"/>
    <m/>
    <s v="КП23"/>
    <m/>
    <m/>
    <m/>
    <m/>
    <m/>
    <m/>
  </r>
  <r>
    <x v="7"/>
    <x v="17"/>
    <s v=" ООО НДРСУ"/>
    <x v="236"/>
    <d v="1899-12-30T23:38:00"/>
    <d v="2014-09-23T00:00:00"/>
    <d v="1899-12-30T23:38:00"/>
    <d v="1899-12-30T00:00:00"/>
    <n v="8"/>
    <s v="ТО"/>
    <m/>
    <x v="5"/>
    <s v="ПС-35/6кВ №367  ф.367-04."/>
    <x v="2"/>
    <x v="2"/>
    <s v="ВЛ-6  ф.367-04."/>
    <s v=" Посадка &quot;U&quot; по ВЛ-35кВ Муравская-2ц, остановка скв. Срыв изолятора ф.В на опоре №8 с касанием провода ф.А. ф.367-04. ВЛ-6кВ принадлежит ООО НДРСУ"/>
    <m/>
    <n v="5.6"/>
    <n v="5.6"/>
    <s v="ТЧ"/>
    <n v="2002"/>
    <m/>
    <m/>
    <m/>
    <m/>
    <m/>
    <m/>
    <m/>
    <s v="КП18"/>
    <m/>
    <m/>
    <m/>
    <m/>
    <m/>
    <m/>
  </r>
  <r>
    <x v="7"/>
    <x v="17"/>
    <s v="РН-ЭН"/>
    <x v="237"/>
    <d v="1899-12-30T02:02:00"/>
    <d v="2014-09-24T00:00:00"/>
    <d v="1899-12-30T05:42:00"/>
    <d v="1899-12-30T03:40:00"/>
    <n v="13"/>
    <s v="ДЭМ"/>
    <m/>
    <x v="0"/>
    <s v="ПС-35/6кВ 336  ф.336-18"/>
    <x v="2"/>
    <x v="2"/>
    <s v="ВЛ-6 ф.336-18"/>
    <s v="Опора 1-13 повреждение изолятора, обрыв провода ф&quot;А&quot;. Замена изолятора, восстановление провода на оп.1-13; перетяжка провода в пролете оп.1-13 и 1-14 ф.&quot;В&quot; и &quot;С&quot;"/>
    <n v="23"/>
    <m/>
    <n v="23"/>
    <s v="ТЧ"/>
    <n v="1986"/>
    <s v="А95"/>
    <s v="СССР"/>
    <s v="       Т.Р.27.10.2010г"/>
    <s v="Т.О.100%                   Т.Р.30%"/>
    <s v="Т.О.12.10.2014г         Т.Р.27.10.2015г"/>
    <s v="Т.О-0                             Т.Р.-3"/>
    <s v="Т.О.12.07.2014г  "/>
    <s v="КП23"/>
    <m/>
    <m/>
    <m/>
    <m/>
    <m/>
    <m/>
  </r>
  <r>
    <x v="7"/>
    <x v="17"/>
    <s v="РН-ЭН"/>
    <x v="241"/>
    <d v="1899-12-30T08:27:00"/>
    <d v="2014-09-28T00:00:00"/>
    <d v="1899-12-30T08:27:00"/>
    <d v="1899-12-30T00:00:00"/>
    <n v="8"/>
    <s v="ТО"/>
    <s v="АПВУ"/>
    <x v="2"/>
    <s v="ВЛ-110кВ Приобская ГТЭС-Елыково-1"/>
    <x v="1"/>
    <x v="2"/>
    <s v="ВЛ-110кВ Приобская ГТЭС-Елыково-1"/>
    <s v="Замыкание на землю фаза &quot;А&quot;. Обнаружена птица оп. №17."/>
    <m/>
    <n v="37.5"/>
    <n v="37.5"/>
    <m/>
    <m/>
    <m/>
    <m/>
    <m/>
    <m/>
    <m/>
    <m/>
    <m/>
    <s v="КП19"/>
    <m/>
    <m/>
    <m/>
    <m/>
    <m/>
    <m/>
  </r>
  <r>
    <x v="7"/>
    <x v="17"/>
    <s v="РН-ЭН"/>
    <x v="241"/>
    <d v="1899-12-30T10:57:00"/>
    <d v="2014-09-28T00:00:00"/>
    <d v="1899-12-30T10:57:00"/>
    <d v="1899-12-30T00:00:00"/>
    <n v="32"/>
    <s v="ТО"/>
    <s v="АПВУ"/>
    <x v="2"/>
    <s v="ПС 35/6 №344              ф.344-06"/>
    <x v="2"/>
    <x v="2"/>
    <s v="ВЛ-6кВ ф.344-06"/>
    <s v="Произошло падение дерева из-за границ охранной зоны на провода ВЛ в пролете оп.1-23 и 1-24, отпайка на к.575 МБ."/>
    <m/>
    <n v="4.0999999999999996"/>
    <n v="4.0999999999999996"/>
    <s v="ТЧ"/>
    <n v="1991"/>
    <s v="провод А-95"/>
    <s v="СССР"/>
    <s v="ТО - май 2014          ТР-  август 2005"/>
    <s v="ТО - 100%                               ТР - 50%"/>
    <s v="ТР- август 2015           ТО - ноябрь 2014"/>
    <s v="12 раз"/>
    <s v="не проводилось"/>
    <s v="КП19"/>
    <m/>
    <m/>
    <m/>
    <m/>
    <m/>
    <m/>
  </r>
  <r>
    <x v="7"/>
    <x v="17"/>
    <s v="РН-ЭН"/>
    <x v="241"/>
    <d v="1899-12-30T13:57:00"/>
    <d v="2014-09-28T00:00:00"/>
    <d v="1899-12-30T13:57:00"/>
    <d v="1899-12-30T00:00:00"/>
    <n v="12"/>
    <s v="ТО"/>
    <s v="АПВУ"/>
    <x v="1"/>
    <s v="ПС 35/6 №128       ф.128-03"/>
    <x v="2"/>
    <x v="2"/>
    <s v="ВЛ-6кВ ф.128-03"/>
    <s v="В пролёте опор 13-14 трактор ТБТ-20.01 ООО &quot;Синергия&quot; при погрузочных работах приблизился на недопустимое расстояние к проводам ВЛ-6 ф.12803, коснулся проводов, произошло межфазное короткое замыкание"/>
    <m/>
    <n v="1.8"/>
    <n v="1.8"/>
    <s v="ТЧ"/>
    <s v="декабрь 1982г"/>
    <s v="А-95"/>
    <s v="СССР"/>
    <s v="ТР - 12.04.2007;_x000a_"/>
    <m/>
    <s v="ТР - апрель 2015;_x000a_ТО - октябрь 2014"/>
    <s v="08.04.2008, 10.04.2009, 12.04.2010, 12.04.2011, 26.04.2012, 03.04.2013, 08.04.2014."/>
    <s v="ТО - июль 2014"/>
    <s v="КП20"/>
    <m/>
    <m/>
    <m/>
    <m/>
    <m/>
    <m/>
  </r>
  <r>
    <x v="7"/>
    <x v="17"/>
    <s v="РН-ЭН"/>
    <x v="242"/>
    <d v="1899-12-30T18:42:00"/>
    <d v="2014-09-29T00:00:00"/>
    <d v="1899-12-30T18:42:00"/>
    <d v="1899-12-30T00:00:00"/>
    <n v="7"/>
    <m/>
    <m/>
    <x v="0"/>
    <s v="ПС-35/6№ 134 ф.134-08"/>
    <x v="2"/>
    <x v="2"/>
    <s v="ВЛ-6кВ ф.134-08"/>
    <s v="Остановка по посадке напряжения 7скважин на ЮС м/р. Причина выясняется."/>
    <m/>
    <n v="1.4"/>
    <n v="1.4"/>
    <s v="ТЧ"/>
    <n v="1979"/>
    <s v="А-95"/>
    <s v="СССР"/>
    <s v="ТР - 1.11.2010;_x000a_ТО - 25.07.2014"/>
    <m/>
    <s v="ТР - октябрь 2014;_x000a_ТО - октябрь 2014"/>
    <s v="26.10.2012, 24.10.2013"/>
    <m/>
    <s v="КП24"/>
    <m/>
    <m/>
    <m/>
    <m/>
    <m/>
    <s v="в"/>
  </r>
  <r>
    <x v="8"/>
    <x v="17"/>
    <s v="РН-ЭН"/>
    <x v="246"/>
    <d v="1899-12-30T16:07:00"/>
    <d v="2014-10-03T00:00:00"/>
    <d v="1899-12-30T16:07:00"/>
    <d v="1899-12-30T00:00:00"/>
    <n v="16"/>
    <s v="ТО"/>
    <m/>
    <x v="0"/>
    <s v="ПС35/6  №238 ЗРУ-6 кВ №2 КНС-18Р            "/>
    <x v="2"/>
    <x v="9"/>
    <s v="ПС35/6  №238 ЗРУ-6 кВ №2 КНС-18Р            ВВ-6 кВ  ЭД.№7"/>
    <s v="КЗ в ЭД.№7 на КНС-18Р, остановка скважин по посадке напряжения."/>
    <m/>
    <n v="6.7"/>
    <n v="6.7"/>
    <s v="КМ"/>
    <n v="1982"/>
    <s v="3ПКВТО-10"/>
    <s v="Россия"/>
    <s v="ТР-11.02.14"/>
    <n v="100"/>
    <s v="ТО-21.11.2014               ТР-11.02.15"/>
    <s v="ТР-14.08.2014"/>
    <d v="2014-05-21T00:00:00"/>
    <s v="КП23"/>
    <m/>
    <m/>
    <m/>
    <m/>
    <m/>
    <s v="неуч.вр."/>
  </r>
  <r>
    <x v="8"/>
    <x v="17"/>
    <s v="РН-ЭН"/>
    <x v="253"/>
    <d v="1899-12-30T11:35:00"/>
    <d v="2014-10-10T00:00:00"/>
    <d v="1899-12-30T11:35:00"/>
    <d v="1899-12-30T00:00:00"/>
    <n v="16"/>
    <s v="ТО"/>
    <m/>
    <x v="0"/>
    <s v="ПС 35/6 кВ № 277 ВВ-6 кВ УКРМ-1"/>
    <x v="0"/>
    <x v="0"/>
    <s v="ПС 35/6 кВ № 277 ВВ-6 кВ УКРМ-1"/>
    <s v="посадка напряжения по ПС 277 из-за выхода из строя банки УКРМ-1 450 кВАр."/>
    <m/>
    <n v="2.4"/>
    <n v="2.4"/>
    <s v="КУ"/>
    <s v="07.2010."/>
    <s v="СРЕFS 23-6,3/450  450 kvar"/>
    <s v=" ЧЕХИЯ"/>
    <s v="15.04.2014.(ТО)             04.07.2014.(ТР)"/>
    <n v="100"/>
    <s v="29.05.2014.(ТО)  04.07.2015(ТР)"/>
    <s v="-"/>
    <d v="2013-03-01T00:00:00"/>
    <s v="КП23"/>
    <m/>
    <m/>
    <m/>
    <m/>
    <m/>
    <s v="неуч.вр."/>
  </r>
  <r>
    <x v="8"/>
    <x v="17"/>
    <s v="РН-ЭН"/>
    <x v="253"/>
    <d v="1899-12-30T18:20:00"/>
    <d v="2014-10-10T00:00:00"/>
    <d v="1899-12-30T18:20:00"/>
    <d v="1899-12-30T00:00:00"/>
    <n v="22"/>
    <s v="ТО"/>
    <m/>
    <x v="3"/>
    <s v="ПС220/110/35/6кВ СБ ЗРУ-6кВ КНС-2СБ яч.20"/>
    <x v="2"/>
    <x v="5"/>
    <s v="КНС-2СБ                    ЭД-6кВ агр.№4"/>
    <s v="К.З. КЛ-6кВ ЭД-6кВ №4, посадка напряжения по ПС 110/35/6кВ СБ"/>
    <m/>
    <n v="10.1"/>
    <n v="10.1"/>
    <s v="КС"/>
    <d v="2006-11-30T00:00:00"/>
    <s v="ААБлу(3х180)"/>
    <s v="СССР"/>
    <s v="Т.Р. 06.09.2014 г. Т.О. 06.06.2014 г. "/>
    <n v="0.9"/>
    <s v="09.2015 г."/>
    <s v="нет"/>
    <s v="нет"/>
    <s v="КП23"/>
    <m/>
    <m/>
    <m/>
    <m/>
    <m/>
    <s v="неуч.вр."/>
  </r>
  <r>
    <x v="8"/>
    <x v="17"/>
    <s v="РН-ЭН"/>
    <x v="254"/>
    <d v="1899-12-30T02:32:00"/>
    <d v="2014-10-11T00:00:00"/>
    <d v="1899-12-30T04:32:00"/>
    <d v="1899-12-30T02:00:00"/>
    <n v="8"/>
    <s v="МТЗ"/>
    <s v="АПВН, РПВН"/>
    <x v="2"/>
    <s v="ПС 35/6 №061     ф.061-18"/>
    <x v="2"/>
    <x v="2"/>
    <s v="ВЛ-6кВ ф.061-18"/>
    <s v="Из-за попадания влаги в микротрещины и перепада температур(с переходом через ноль) произошло разрушение изоляторов на ф.061-18 оп.40 ф.А и на ф.061-17 оп. 38 ф. С. Это привело к возникновению двух фазного замыкания на &quot;землю&quot; на 2С-6кВ и аварийному отключению ф.061-18. Изоляторы заменены."/>
    <n v="9.5"/>
    <m/>
    <n v="9.5"/>
    <s v="И"/>
    <s v="ф.061-17 1988_x000a_ф.061-18 1989"/>
    <s v="ШФ-10"/>
    <s v="Россия"/>
    <s v="ф.061-17 20.06.14 ТО_x000a_ф.061-17 18.07.13 ТР_x000a_ф.061-18 14.06.14 ТО_x000a_ф.061-18 11.09.14 ТР"/>
    <n v="100"/>
    <d v="2014-12-01T00:00:00"/>
    <m/>
    <m/>
    <s v="КП23"/>
    <m/>
    <m/>
    <m/>
    <m/>
    <m/>
    <m/>
  </r>
  <r>
    <x v="8"/>
    <x v="17"/>
    <s v="РН-ЭН"/>
    <x v="255"/>
    <d v="1899-12-30T13:33:00"/>
    <d v="2014-10-12T00:00:00"/>
    <d v="1899-12-30T13:33:00"/>
    <d v="1899-12-30T00:00:00"/>
    <n v="10"/>
    <s v="ТО"/>
    <s v="АПВУ"/>
    <x v="1"/>
    <s v="ПС 110/35/6 Промысловая,     ЗРУ-6 КНС-1ЮБ,     ВЛ-6 ф.111ЮБ"/>
    <x v="2"/>
    <x v="2"/>
    <s v="ВЛ-6 ф.111ЮБ"/>
    <s v="Задевание проводов ф.А, С в полете опор №37-38 неустановленным автотранспортом. "/>
    <m/>
    <n v="2.6"/>
    <n v="2.6"/>
    <s v="ТЧ"/>
    <n v="1978"/>
    <s v="А-120"/>
    <s v="СССР"/>
    <s v="Т.Р. 16.09.2010 г. Т.О. 23.07.2014 г. "/>
    <n v="0.95"/>
    <s v="04.2015 г."/>
    <s v="Т.Р.2008, 2009, 2011, 2012, 2013, 2014."/>
    <s v="нет"/>
    <s v="КП20"/>
    <m/>
    <m/>
    <m/>
    <m/>
    <m/>
    <s v="неуч.вр."/>
  </r>
  <r>
    <x v="8"/>
    <x v="17"/>
    <s v="РН-ЭН"/>
    <x v="22"/>
    <d v="1899-12-30T20:40:00"/>
    <d v="2014-10-14T00:00:00"/>
    <d v="1899-12-30T20:40:00"/>
    <d v="1899-12-30T00:00:00"/>
    <n v="234"/>
    <s v="ТО"/>
    <s v="АПВН, РПВН"/>
    <x v="3"/>
    <s v=" ЦМсЭС ПС 110/35/6 кВ Корниловская ВЛ-35 кВ Энергия-1, 2 ц"/>
    <x v="0"/>
    <x v="2"/>
    <s v="ВЛ-35 кВ Энергия-1, 2 ц"/>
    <s v="Порыв водовода в районе к.555 Малобалыкского м/р, АО ВЛ-35 Энергия-1,2 ( от нее вкл. ПС 342 -питает КНС-2МБ, ДНС-2МБ) в результате попадание воды на оп.8, посадка напряжения на 1с и 2с-35 ПС 110/35/6 Корниловская"/>
    <m/>
    <n v="400.5"/>
    <n v="400.5"/>
    <s v="ТЧ"/>
    <s v="1985г"/>
    <s v="АС-150/24"/>
    <s v="СССР"/>
    <s v="ТО-09.2014г.                ТР-05.2011г."/>
    <n v="0.95"/>
    <s v="ТО-12.2014г.                    ТР-09.2017г."/>
    <s v="нет"/>
    <s v="нет"/>
    <s v="КП24"/>
    <m/>
    <m/>
    <m/>
    <m/>
    <m/>
    <s v="неуч.вр."/>
  </r>
  <r>
    <x v="8"/>
    <x v="17"/>
    <s v="РН-ЭН"/>
    <x v="258"/>
    <d v="1899-12-30T12:36:00"/>
    <d v="2014-10-16T00:00:00"/>
    <d v="1899-12-30T12:36:00"/>
    <d v="1899-12-30T00:00:00"/>
    <n v="6"/>
    <s v="МТЗ"/>
    <s v="АПВУ"/>
    <x v="1"/>
    <s v="ПС 110/35/6кВ Петелинская ЗРУ-6кВ КНС-1П ф.112Пет"/>
    <x v="2"/>
    <x v="2"/>
    <s v="ВЛ-6кВ ф.112Пет"/>
    <s v="Касание ВЛ фаз «А» и сближение её с фазой «С» при проезде неустановленного транспорта в пролёте оп.№3-14-оп.№3-16 (поиском нарушителя занимается СБ).  К.З. и термическое повреждение проводов фаз «А» в пролёте оп.№3-14-оп.№3-16."/>
    <m/>
    <n v="2.4"/>
    <n v="2.4"/>
    <s v="ТЧ"/>
    <s v="февраль 1989г."/>
    <s v="А-95"/>
    <s v="СССР"/>
    <s v="ТО-13.08.2014г.                ТР-09.08.2007г."/>
    <n v="0.95"/>
    <s v="ТО-11.2014г.                ТР-08.2015г."/>
    <s v="ТР-14.08.2014, 09.08.2013, 08.2012, 08.2011, 08.2010"/>
    <s v="нет"/>
    <s v="КП20"/>
    <m/>
    <m/>
    <m/>
    <m/>
    <m/>
    <s v="неуч.вр."/>
  </r>
  <r>
    <x v="8"/>
    <x v="17"/>
    <s v="РН-ЭН"/>
    <x v="261"/>
    <d v="1899-12-30T18:05:00"/>
    <d v="2014-10-19T00:00:00"/>
    <d v="1899-12-30T19:26:00"/>
    <d v="1899-12-30T01:21:00"/>
    <n v="22"/>
    <s v="газовая защита"/>
    <m/>
    <x v="0"/>
    <s v="ПС 35/6 № 073, ВВ-35 Т-1, ВВ-6 Т-1"/>
    <x v="0"/>
    <x v="0"/>
    <s v="Т-1"/>
    <s v="Горючий газ в газовом реле. обрыв обмотки ВН между ф.В и ф.С"/>
    <n v="33.9"/>
    <m/>
    <n v="33.9"/>
    <s v="Т"/>
    <n v="1989"/>
    <s v="TONb-4000"/>
    <s v="Польша"/>
    <s v="_x000a_ТР - 13.03.2014"/>
    <n v="100"/>
    <m/>
    <m/>
    <s v=" 10.06.2014"/>
    <s v="КП23"/>
    <m/>
    <m/>
    <m/>
    <m/>
    <m/>
    <s v="неуч.вр."/>
  </r>
  <r>
    <x v="8"/>
    <x v="17"/>
    <s v="РН-ЭН"/>
    <x v="261"/>
    <d v="1899-12-30T18:50:00"/>
    <d v="2014-10-19T00:00:00"/>
    <d v="1899-12-30T19:27:00"/>
    <d v="1899-12-30T00:37:00"/>
    <n v="4"/>
    <s v="ТО"/>
    <s v="АПВН, РПВУ"/>
    <x v="0"/>
    <s v="ПС 35/6 №069  ф.069-06"/>
    <x v="2"/>
    <x v="2"/>
    <s v="ВЛ-6кВ ф.069-06"/>
    <s v="При осмотре ВЛ-6кВ фидера 069-06 в пролете от оп.82-83 обнаружены следы схлеста проводов ф.А и ф.С. При строительстве ВЛ для крепления проводов на анкерных опорах применены штыревые изоляторы. Данные элементы конструкции ВЛ не обеспечивают сохранение проектных значений  стрел провеса при длительной эксплуатации. Увеличенная длина анкерного пролёта – 2 км."/>
    <n v="2.4"/>
    <m/>
    <n v="2.4"/>
    <s v="ТЧ"/>
    <n v="1996"/>
    <m/>
    <m/>
    <s v="_x000a_ТР - 03.07.2014"/>
    <n v="100"/>
    <m/>
    <m/>
    <d v="2014-04-29T00:00:00"/>
    <s v="КП23"/>
    <m/>
    <m/>
    <m/>
    <m/>
    <m/>
    <s v="неуч.вр."/>
  </r>
  <r>
    <x v="8"/>
    <x v="17"/>
    <s v="РН-ЭН"/>
    <x v="261"/>
    <d v="1899-12-30T18:22:00"/>
    <d v="2014-10-19T00:00:00"/>
    <d v="1899-12-30T18:22:00"/>
    <d v="1899-12-30T00:00:00"/>
    <n v="4"/>
    <s v="МТЗ"/>
    <s v="АПВУ"/>
    <x v="0"/>
    <s v="ПС 35/6 №011  ф.011-18"/>
    <x v="2"/>
    <x v="2"/>
    <s v="ВЛ-6кВ ф.011-18"/>
    <s v="Оперативным персоналом РЭС-1 произведен осмотр ВЛ-6кВ фидера 011-18. При осмотре обнаружено: на угловой_x000a_анкерной  оп.10д  со штыря сорван штыревой изолятор двойной вязки ф. «С» типа  ШС-10, вследствие чего_x000a_увеличился провис провода в пролете оп. 10д-11д, на проводах ф. «А» и «С» след схлеста. Применение при строительстве ВЛ для подмотки крепления изоляторов на штырях  шнура и  штырей без проточки. Данные материалы и узлы не обеспечивают надёжности крепления при длительной эксплуатации."/>
    <m/>
    <n v="0.6"/>
    <n v="0.6"/>
    <s v="ТЧ"/>
    <n v="1988"/>
    <s v="А-95"/>
    <s v="РФ"/>
    <s v="11.03.2011- ТР_x000a_04.2012, 04.2013, 04.2014 отказ в проведении ППР._x000a_"/>
    <n v="100"/>
    <n v="4.2015000000000002"/>
    <n v="3"/>
    <d v="2014-10-03T00:00:00"/>
    <s v="КП23"/>
    <m/>
    <m/>
    <m/>
    <m/>
    <m/>
    <m/>
  </r>
  <r>
    <x v="8"/>
    <x v="17"/>
    <s v="РН-ЭН"/>
    <x v="261"/>
    <d v="1899-12-30T18:41:00"/>
    <d v="2014-10-19T00:00:00"/>
    <d v="1899-12-30T18:41:00"/>
    <d v="1899-12-30T00:00:00"/>
    <n v="37"/>
    <s v="МТЗ"/>
    <s v="АПВУ"/>
    <x v="2"/>
    <s v="ВЛ-35 Пим-1"/>
    <x v="0"/>
    <x v="2"/>
    <s v="ВЛ-35 Пим-1"/>
    <s v="В период  прохождения гроз  провод ф..А был поврежден молнией и начал расплетаться.  _x000a_ Расплетенная  проволока   ф.А приблизилась на недопустимое расстояние к ф. С и при  возникшем коротком замыкании проволока отгорела. При этом отключился В- 35кВ «Пим-1»"/>
    <m/>
    <n v="40.5"/>
    <n v="40.5"/>
    <s v="ТЧ"/>
    <n v="1971"/>
    <s v="АС-120/19"/>
    <s v="Отечественный производитель"/>
    <s v="ТО - 29.07.2014_x000a_ТР - 15.08.2011"/>
    <m/>
    <s v="ТО - октябрь 2014_x000a_ТР - 2015"/>
    <m/>
    <m/>
    <s v="КП12"/>
    <m/>
    <m/>
    <m/>
    <m/>
    <m/>
    <m/>
  </r>
  <r>
    <x v="8"/>
    <x v="17"/>
    <s v="МРСК"/>
    <x v="262"/>
    <d v="1899-12-30T13:37:00"/>
    <d v="2014-10-20T00:00:00"/>
    <d v="1899-12-30T13:37:00"/>
    <d v="1899-12-30T00:00:00"/>
    <n v="234"/>
    <s v="1ст. ДЗ"/>
    <s v="АПВУ"/>
    <x v="5"/>
    <s v="ПП 110 кВ Восточный В-110 Покамасовская-2"/>
    <x v="1"/>
    <x v="2"/>
    <s v="В-110 Покамасовская-2"/>
    <s v="АО ВЛ-110 Восточный- Покамасовская-2 ( Принадлежит НЭС, обслуживает КЭС), посадка напряжения на ПП Восточный, остановка скважин по ЦЮЭС и ЦМсЭС"/>
    <m/>
    <n v="193.6"/>
    <n v="193.6"/>
    <m/>
    <m/>
    <m/>
    <m/>
    <m/>
    <m/>
    <m/>
    <m/>
    <m/>
    <s v="КП18"/>
    <m/>
    <m/>
    <m/>
    <m/>
    <m/>
    <m/>
  </r>
  <r>
    <x v="8"/>
    <x v="17"/>
    <s v="РН-ЭН"/>
    <x v="263"/>
    <d v="1899-12-30T11:44:00"/>
    <d v="2014-10-21T00:00:00"/>
    <d v="1899-12-30T17:14:00"/>
    <d v="1899-12-30T05:30:00"/>
    <n v="8"/>
    <s v="ТО"/>
    <s v="АПВН, РПВН"/>
    <x v="3"/>
    <s v="ПС 35/6 №242       ЗРУ-6кВ КНС-2Е          ВЛ-6 ф.2ЕК-11"/>
    <x v="2"/>
    <x v="2"/>
    <s v="      ВЛ-6 ф.2ЕК-11"/>
    <s v="Попадание  воды на провода, из-за порыва водовода, привело к аварийному откл. ВЛ и обледенению проводов в пролете м/д оп.6-7. Наледь убрали."/>
    <m/>
    <n v="25.9"/>
    <n v="25.9"/>
    <s v="ТЧ"/>
    <n v="1988"/>
    <s v="А-95"/>
    <s v="Россия"/>
    <s v="       Т.Р. - 19.08.2013"/>
    <n v="1"/>
    <s v="Т.О. - 11.2014               Т.Р. - 08.2015"/>
    <s v="Т.Р. - 21.08.2014"/>
    <s v="Т.О. - 28.05.2014  "/>
    <s v="КП24"/>
    <m/>
    <m/>
    <m/>
    <m/>
    <m/>
    <m/>
  </r>
  <r>
    <x v="8"/>
    <x v="17"/>
    <s v="РН-ЭН"/>
    <x v="264"/>
    <d v="1899-12-30T00:42:00"/>
    <d v="2014-10-22T00:00:00"/>
    <d v="1899-12-30T05:21:00"/>
    <d v="1899-12-30T04:39:00"/>
    <n v="54"/>
    <s v="ТО"/>
    <s v="АПВН, РПВН"/>
    <x v="3"/>
    <s v="ПС 110/35/6кВ ЦПС ВЛ-35кВ Светлая-2"/>
    <x v="0"/>
    <x v="2"/>
    <s v="ВЛ-35кВ Светлая-2"/>
    <s v="Порыв нефтепровода в районе куста 210. На  ПС 5810 залило 1Т, 1С-35, 6кВ (1Т отключился от ДЗТ)"/>
    <n v="7.7"/>
    <n v="51"/>
    <n v="58.7"/>
    <s v="ТЧ"/>
    <n v="2003"/>
    <s v="ПС70Е"/>
    <s v="Россия"/>
    <d v="2014-07-01T00:00:00"/>
    <n v="1"/>
    <d v="2019-07-01T00:00:00"/>
    <m/>
    <m/>
    <s v="КП24"/>
    <m/>
    <m/>
    <m/>
    <m/>
    <m/>
    <m/>
  </r>
  <r>
    <x v="8"/>
    <x v="17"/>
    <s v="РН-ЭН"/>
    <x v="264"/>
    <d v="1899-12-30T09:16:00"/>
    <d v="2014-10-22T00:00:00"/>
    <d v="1899-12-30T12:41:00"/>
    <d v="1899-12-30T03:25:00"/>
    <n v="6"/>
    <s v="МТЗ"/>
    <s v="АПВН, РПВН"/>
    <x v="3"/>
    <s v=" ЦПЭС ПС 35/6 кВ №011 ВЛ-6кВ ф.011-07"/>
    <x v="2"/>
    <x v="2"/>
    <s v="ВЛ-6кВ ф.011-07"/>
    <s v="Порыв водовода в районе К-111Б Правдинского м/р, обледенение оп.32г и  проводов м/у оп.32г-33г Устранили."/>
    <m/>
    <n v="8"/>
    <n v="8"/>
    <s v="ТЧ"/>
    <n v="1988"/>
    <s v="А-95"/>
    <s v="РФ"/>
    <s v="09.03.2011-ТР        04.2012, 04.2013, 04.2014 отказ в ППР 0310.2014 ТО"/>
    <n v="100"/>
    <d v="2015-04-01T00:00:00"/>
    <n v="3"/>
    <m/>
    <s v="КП24"/>
    <m/>
    <m/>
    <m/>
    <m/>
    <m/>
    <m/>
  </r>
  <r>
    <x v="8"/>
    <x v="17"/>
    <s v="РН-ЭН"/>
    <x v="264"/>
    <d v="1899-12-30T10:51:00"/>
    <d v="2014-10-22T00:00:00"/>
    <d v="1899-12-30T14:40:00"/>
    <d v="1899-12-30T03:49:00"/>
    <n v="8"/>
    <s v="ТО"/>
    <s v="АПВН, РПВН"/>
    <x v="1"/>
    <s v="  ЦМЭС ПС 35/6кВ №203 ВЛ-6кВ _x000a_ф.203-20"/>
    <x v="2"/>
    <x v="2"/>
    <s v="ВЛ-6кВ _x000a_ф.203-20"/>
    <s v="Обрыв проводов ф.А,С в пролете опор №76-77  транспортом ООО &quot;Ремстроймастер&quot;"/>
    <m/>
    <n v="35.6"/>
    <n v="35.6"/>
    <s v="ТЧ"/>
    <n v="1985"/>
    <s v="изолятор       ШС-10 провод А-95"/>
    <s v="Россия"/>
    <s v="12.02.14.ТР_x000a_"/>
    <m/>
    <d v="2015-02-01T00:00:00"/>
    <s v="-"/>
    <d v="2014-08-07T00:00:00"/>
    <s v="КП20"/>
    <m/>
    <m/>
    <m/>
    <m/>
    <m/>
    <m/>
  </r>
  <r>
    <x v="8"/>
    <x v="17"/>
    <s v="РН-ЭН"/>
    <x v="264"/>
    <d v="1899-12-30T15:10:00"/>
    <d v="2014-10-22T00:00:00"/>
    <d v="1899-12-30T15:10:00"/>
    <d v="1899-12-30T00:00:00"/>
    <n v="18"/>
    <s v="ДЗТ"/>
    <m/>
    <x v="0"/>
    <s v="ЦПрЭС ПС 35/6кВ № 5044 ВВ-35 Т-1, ВВ-6 Т-1"/>
    <x v="0"/>
    <x v="0"/>
    <s v="Т-1"/>
    <s v="АВР-6 успешно, АО Т-1, посадка напряжения по ВЛ-35 Тобол-1. В результате старения изоляции произошло межвитковое короткое замыкание  ф.А."/>
    <m/>
    <n v="45.7"/>
    <n v="45.7"/>
    <s v="Т"/>
    <n v="2003"/>
    <s v="TZE-6300/35"/>
    <s v="Польша"/>
    <d v="2014-08-01T00:00:00"/>
    <n v="100"/>
    <d v="2014-11-01T00:00:00"/>
    <m/>
    <m/>
    <s v="КП23"/>
    <m/>
    <m/>
    <m/>
    <m/>
    <m/>
    <m/>
  </r>
  <r>
    <x v="8"/>
    <x v="17"/>
    <s v="РН-ЭН"/>
    <x v="265"/>
    <d v="1899-12-30T10:50:00"/>
    <d v="2014-10-23T00:00:00"/>
    <d v="1899-12-30T15:25:00"/>
    <d v="1899-12-30T04:35:00"/>
    <n v="6"/>
    <s v="МТЗ"/>
    <s v="АПВН, РПВН"/>
    <x v="3"/>
    <s v="ПС 35/6 кВ 241_x000a_ф.241-08"/>
    <x v="2"/>
    <x v="2"/>
    <s v="ВЛ-6кВ _x000a_ф.241-08"/>
    <s v="Порыв водовода, водой залита оп.47 и ТП-1 к.4Е"/>
    <m/>
    <n v="11.6"/>
    <n v="11.6"/>
    <s v="СК"/>
    <n v="1987"/>
    <s v="А-95"/>
    <m/>
    <s v="Т.О. - 12.08.2014        Т.Р. - 27.02.2013"/>
    <n v="100"/>
    <s v="Т.О. - 11.2014             Т.Р. - 02.2015"/>
    <s v="Т.Р. - 28.02.2014"/>
    <m/>
    <s v="КП24"/>
    <m/>
    <m/>
    <m/>
    <m/>
    <m/>
    <m/>
  </r>
  <r>
    <x v="8"/>
    <x v="17"/>
    <s v="РН-ЭН"/>
    <x v="265"/>
    <d v="1899-12-30T12:18:00"/>
    <d v="2014-10-23T00:00:00"/>
    <d v="1899-12-30T12:18:00"/>
    <d v="1899-12-30T00:00:00"/>
    <n v="53"/>
    <s v="ТО, _x000a_АВР-6"/>
    <s v="АПВН, РПВН"/>
    <x v="2"/>
    <s v="ПС 110/35/6 кВ Мамонтовская_x000a_ВЛ-35 кВ Егоровская-1ц"/>
    <x v="0"/>
    <x v="2"/>
    <s v="ВЛ-35 кВ Егоровская-1ц"/>
    <s v="ПС 234-ЛР-35 кВ Егоровская-1ц-сломался опорный изолятор ф.&quot;В&quot; и упал на опорный изолятор ф.&quot;С&quot; со стороны ВЛ"/>
    <m/>
    <n v="30.4"/>
    <n v="30.4"/>
    <s v="И"/>
    <n v="1990"/>
    <s v="ИОС-35-1000-1"/>
    <s v="Россия"/>
    <s v="ТО – 08.08.2014               ТР – 11.05.2012"/>
    <n v="100"/>
    <s v="ТО – 11.2014                   ТР – 05.2015"/>
    <s v="ТР – 28.05.2014"/>
    <m/>
    <s v="КП23"/>
    <m/>
    <m/>
    <m/>
    <m/>
    <m/>
    <m/>
  </r>
  <r>
    <x v="8"/>
    <x v="17"/>
    <s v="РН-ЭН"/>
    <x v="266"/>
    <d v="1899-12-30T09:20:00"/>
    <d v="2014-10-24T00:00:00"/>
    <d v="1899-12-30T16:08:00"/>
    <d v="1899-12-30T06:48:00"/>
    <n v="5"/>
    <s v="МТЗ"/>
    <s v="АПВН, РПВН"/>
    <x v="3"/>
    <s v="ПС35/6 №242 ф.242-06"/>
    <x v="2"/>
    <x v="2"/>
    <s v="ВЛ-6кВ ф.242-06"/>
    <s v="Порыв водовода, водой залило оп. 10-14 и ТП №1,2 куста 6Е."/>
    <m/>
    <n v="24.3"/>
    <n v="24.3"/>
    <s v="ТЧ"/>
    <n v="1988"/>
    <s v="А-95"/>
    <m/>
    <s v="_x000a_ТР – 04.10.13._x000a_"/>
    <n v="100"/>
    <s v="ТО – 10.01.15._x000a_ТР – 04.10.15._x000a_"/>
    <s v="Т.Р. - 04.10.2014"/>
    <s v="10.10.14."/>
    <s v="КП24"/>
    <m/>
    <m/>
    <m/>
    <m/>
    <m/>
    <m/>
  </r>
  <r>
    <x v="8"/>
    <x v="17"/>
    <s v="РН-ЭН"/>
    <x v="266"/>
    <d v="1899-12-30T15:16:00"/>
    <d v="2014-10-24T00:00:00"/>
    <d v="1899-12-30T15:16:00"/>
    <d v="1899-12-30T00:00:00"/>
    <n v="20"/>
    <s v="ТО"/>
    <s v="АПВУ"/>
    <x v="2"/>
    <s v="ПС 220/110/35/6 Усть-Балык                   ВЛ-35 Пим-1"/>
    <x v="0"/>
    <x v="2"/>
    <s v="ВЛ-35 Пим-1"/>
    <s v="На проводах спуска с оп.50 на приёмный портал ПС-35/6кВ № 153 следы от термического воздействия при схлёсте проводов ф «А» и ф «В». В следствие бокового порывистого ветра произошло сближение проводов   на не допустимое расстояние"/>
    <m/>
    <n v="12"/>
    <n v="12"/>
    <s v="ТЧ"/>
    <n v="1971"/>
    <s v="АС-120/19"/>
    <s v="Отечественный производитель"/>
    <s v="ТО - 29.07.2014_x000a_ТР - 15.08.2011"/>
    <m/>
    <s v="ТО - октябрь 2014_x000a_ТР - 2015"/>
    <m/>
    <m/>
    <s v="КП12"/>
    <m/>
    <m/>
    <m/>
    <m/>
    <m/>
    <m/>
  </r>
  <r>
    <x v="8"/>
    <x v="17"/>
    <s v="РН-ЭН"/>
    <x v="266"/>
    <d v="1899-12-30T16:40:00"/>
    <d v="2014-10-24T00:00:00"/>
    <d v="1899-12-30T16:40:00"/>
    <d v="1899-12-30T00:00:00"/>
    <n v="36"/>
    <s v="ДЗТ, ГЗ-1,2"/>
    <m/>
    <x v="0"/>
    <s v="ПС35/6 №071               2Т"/>
    <x v="0"/>
    <x v="0"/>
    <s v="2Т"/>
    <s v="АВР-6 успешно. Вышел из строя 2Т. На крышке трансформатора следы внутреннего К.З.(обугливание краски)."/>
    <m/>
    <n v="46.5"/>
    <n v="46.5"/>
    <s v="Т"/>
    <d v="2004-04-10T00:00:00"/>
    <s v="ТМН 4000/35У1"/>
    <s v="Куйбышев"/>
    <d v="2014-09-13T00:00:00"/>
    <n v="1"/>
    <s v="ТО – 10.01.15._x000a_ТР – 04.07.15._x000a_"/>
    <m/>
    <m/>
    <s v="КП23"/>
    <m/>
    <m/>
    <m/>
    <m/>
    <m/>
    <m/>
  </r>
  <r>
    <x v="8"/>
    <x v="17"/>
    <s v="РН-ЭН"/>
    <x v="268"/>
    <d v="1899-12-30T21:51:00"/>
    <d v="2014-10-26T00:00:00"/>
    <d v="1899-12-30T23:07:00"/>
    <d v="1899-12-30T01:08:00"/>
    <n v="13"/>
    <s v="МТЗ"/>
    <s v="АПВН, РПВУ"/>
    <x v="3"/>
    <s v="ПС 35/6 кВ 236_x000a_ф.236-17"/>
    <x v="2"/>
    <x v="2"/>
    <s v="ВЛ-6кВ _x000a_ф.236-17"/>
    <s v="Порыв водовода,  водой залиты к.308А ТП 400кВА -1 пол., оп.3, ЛР-6кВ, ВЛ-6кВ."/>
    <m/>
    <n v="13.4"/>
    <n v="13.4"/>
    <s v="ТЧ"/>
    <n v="1988"/>
    <s v="А-95"/>
    <s v="Россия "/>
    <s v="20.08.2013-ТР     28.05.2014-ТО"/>
    <n v="100"/>
    <s v="август 2015г.-ТР ноябрь 2014г.-ТО"/>
    <s v="01.08.2014г.-отказ ТР"/>
    <m/>
    <s v="КП24"/>
    <m/>
    <m/>
    <m/>
    <m/>
    <m/>
    <m/>
  </r>
  <r>
    <x v="8"/>
    <x v="17"/>
    <s v="РН-ЭН"/>
    <x v="269"/>
    <d v="1899-12-30T10:31:00"/>
    <d v="2014-10-27T00:00:00"/>
    <d v="1899-12-30T10:55:00"/>
    <d v="1899-12-30T00:24:00"/>
    <n v="7"/>
    <s v="ТО"/>
    <s v="АПВН, РПВУ"/>
    <x v="1"/>
    <s v="ПС-35/6кВ №351 ф.351-14"/>
    <x v="2"/>
    <x v="2"/>
    <s v="ВЛ-6кВ ф.351-14"/>
    <s v="Машинист Гутов С.П. управляя а/м  марки «MAN» гос. №0363 УР 86 без разрешительных документов работы в Охранной зоне, произвел зацеп кузовом а/м  проводов ф.«А» и «С», что к схлесту проводов  в пролете оп. №1-13 и оп. №1-14 и двухфазному К.З. на ВЛ."/>
    <m/>
    <n v="1.9"/>
    <n v="1.9"/>
    <s v="ТЧ"/>
    <n v="1993"/>
    <s v="А-95"/>
    <s v="СССР"/>
    <s v="ТО -30.07.14г; ТР -24.05.12"/>
    <s v="ТО 100%, ТР-60%"/>
    <s v="ТО11.2014, ТР-04.2015              "/>
    <s v="ТР 04.2011, 10.2013, 04.2014"/>
    <s v="нет"/>
    <s v="КП20"/>
    <m/>
    <m/>
    <m/>
    <m/>
    <m/>
    <m/>
  </r>
  <r>
    <x v="8"/>
    <x v="17"/>
    <s v="РН-ЭН"/>
    <x v="271"/>
    <d v="1899-12-30T11:03:00"/>
    <d v="2014-10-29T00:00:00"/>
    <d v="1899-12-30T15:10:00"/>
    <d v="1899-12-30T04:07:00"/>
    <n v="3"/>
    <s v="МТЗ"/>
    <s v="АПВН, РПВН"/>
    <x v="2"/>
    <s v="ПС35/6 №106 ф.106-06"/>
    <x v="2"/>
    <x v="2"/>
    <s v="ВЛ-6кВ ф.106-06"/>
    <s v="В результате касания крыльями птицы контактов  ЛР- 6кВ ф. «А» и ф. «В»на оп.64/1, произошло перекрытие линейной арматуры, что вызвало к.з."/>
    <n v="5.6"/>
    <m/>
    <n v="5.6"/>
    <s v="ТЧ"/>
    <n v="1982"/>
    <m/>
    <m/>
    <s v="ТО - 7.10.2014;_x000a_ТР-12.04.2007"/>
    <m/>
    <s v="ТО – январь 2015._x000a_ТР – апрель 2015._x000a_"/>
    <s v="8.04.2008; 10.04.2009; 12.04.2010; 12.04.2011; 26.04.2012; 3.04.2013; 8.04.2014"/>
    <s v="10.10.14."/>
    <s v="КП19"/>
    <m/>
    <m/>
    <m/>
    <m/>
    <m/>
    <m/>
  </r>
  <r>
    <x v="8"/>
    <x v="17"/>
    <s v="РН-ЭН"/>
    <x v="273"/>
    <d v="1899-12-30T18:29:00"/>
    <d v="2014-10-31T00:00:00"/>
    <d v="1899-12-30T18:29:00"/>
    <d v="1899-12-30T00:00:00"/>
    <n v="9"/>
    <s v="ДЗШ"/>
    <m/>
    <x v="0"/>
    <s v="Приобская ГТЭС, 3СШ-110"/>
    <x v="1"/>
    <x v="2"/>
    <s v="ВЛ-110 Елыково-1"/>
    <s v="При включении новой ВЛ-110 Меркурий-1 на ГТЭС Приобская отключилась 3СШ-110, ВЛ-110 Елыково-1. Ложная работа ДЗШ."/>
    <m/>
    <n v="34"/>
    <n v="34"/>
    <s v="В"/>
    <n v="2014"/>
    <m/>
    <m/>
    <m/>
    <m/>
    <m/>
    <m/>
    <m/>
    <s v="КП2"/>
    <m/>
    <m/>
    <m/>
    <m/>
    <m/>
    <m/>
  </r>
  <r>
    <x v="9"/>
    <x v="17"/>
    <m/>
    <x v="282"/>
    <m/>
    <m/>
    <m/>
    <m/>
    <m/>
    <m/>
    <m/>
    <x v="4"/>
    <m/>
    <x v="3"/>
    <x v="8"/>
    <m/>
    <m/>
    <m/>
    <m/>
    <m/>
    <m/>
    <m/>
    <m/>
    <m/>
    <m/>
    <m/>
    <m/>
    <m/>
    <m/>
    <m/>
    <m/>
    <m/>
    <m/>
    <m/>
    <m/>
    <m/>
  </r>
  <r>
    <x v="9"/>
    <x v="17"/>
    <m/>
    <x v="287"/>
    <m/>
    <m/>
    <m/>
    <m/>
    <m/>
    <m/>
    <m/>
    <x v="4"/>
    <m/>
    <x v="3"/>
    <x v="8"/>
    <m/>
    <m/>
    <m/>
    <m/>
    <m/>
    <m/>
    <m/>
    <m/>
    <m/>
    <m/>
    <m/>
    <m/>
    <m/>
    <m/>
    <m/>
    <m/>
    <m/>
    <m/>
    <m/>
    <m/>
    <m/>
  </r>
  <r>
    <x v="9"/>
    <x v="17"/>
    <s v="РН-ЭН"/>
    <x v="287"/>
    <d v="1899-12-30T15:30:00"/>
    <d v="2014-11-17T00:00:00"/>
    <d v="1899-12-30T22:23:00"/>
    <d v="1899-12-30T06:53:00"/>
    <n v="8"/>
    <s v="ДЭМ"/>
    <m/>
    <x v="0"/>
    <s v="РУ-6кВ Приобское ВЛ-6кВ ф.110 к. 108.  КТПН 6/0.4кВ №4"/>
    <x v="2"/>
    <x v="6"/>
    <s v="ф. 110 к. 108.  КТПН 6/0,4кВ №4"/>
    <s v=" При осмотре КТПН 6/0,4 №4 обнаружили термическое  разрушение  изолятора НН 0,4кВ ф.В. При обработке трансформатора обнаружили межвитковое замыкание обмотки. "/>
    <n v="44.5"/>
    <m/>
    <n v="44.5"/>
    <s v="ТЧ"/>
    <n v="1992"/>
    <s v="TOHb-250/10"/>
    <s v="Польша"/>
    <s v="ТР 06.04.2011                 ТО 11.09.2014"/>
    <n v="100"/>
    <d v="2014-12-01T00:00:00"/>
    <m/>
    <d v="2011-04-06T00:00:00"/>
    <s v="КП23"/>
    <m/>
    <m/>
    <m/>
    <m/>
    <m/>
    <m/>
  </r>
  <r>
    <x v="9"/>
    <x v="17"/>
    <s v="РН-ЭН"/>
    <x v="287"/>
    <d v="1899-12-30T17:02:00"/>
    <d v="2014-11-17T00:00:00"/>
    <d v="1899-12-30T17:02:00"/>
    <d v="1899-12-30T00:00:00"/>
    <n v="45"/>
    <s v="МТЗ"/>
    <m/>
    <x v="0"/>
    <s v="ПС 110/35/6кВ Приобская Т-2"/>
    <x v="1"/>
    <x v="0"/>
    <s v=" Ввод 6 №2 в ЗРУ-6кВ Приобскское."/>
    <s v="Повреждение Ввод 6 №2 в ЗРУ-6кВ Приобскское.  АВР-35 кВ."/>
    <m/>
    <n v="25.1"/>
    <n v="25.1"/>
    <s v="ТЧ"/>
    <n v="1997"/>
    <s v="ВБКЭ-10-20/1500"/>
    <s v="Самара"/>
    <s v="ТР 05.10.2014        ТО 03.07.2014"/>
    <n v="100"/>
    <d v="2015-01-01T00:00:00"/>
    <m/>
    <d v="2014-10-05T00:00:00"/>
    <s v="КП23"/>
    <m/>
    <m/>
    <m/>
    <m/>
    <m/>
    <m/>
  </r>
  <r>
    <x v="9"/>
    <x v="17"/>
    <s v="РН-ЭН"/>
    <x v="288"/>
    <m/>
    <m/>
    <m/>
    <m/>
    <m/>
    <m/>
    <m/>
    <x v="4"/>
    <m/>
    <x v="3"/>
    <x v="8"/>
    <m/>
    <m/>
    <m/>
    <m/>
    <m/>
    <m/>
    <m/>
    <m/>
    <m/>
    <m/>
    <m/>
    <m/>
    <m/>
    <m/>
    <m/>
    <m/>
    <m/>
    <m/>
    <m/>
    <m/>
    <m/>
  </r>
  <r>
    <x v="9"/>
    <x v="17"/>
    <s v="РН-ЭН"/>
    <x v="290"/>
    <d v="1899-12-30T15:07:00"/>
    <d v="2014-11-21T00:00:00"/>
    <d v="1899-12-30T15:07:00"/>
    <d v="1899-12-30T00:00:00"/>
    <n v="50"/>
    <s v="ТО"/>
    <s v="АПВН, РПВН"/>
    <x v="2"/>
    <s v="ПС 110/35/6кВ Гранит, ВЛ-35кВ  Уран -1"/>
    <x v="0"/>
    <x v="2"/>
    <s v="ВЛ-35кВ Уран -1."/>
    <s v="Штормовой ветер со снегом 21-26 м/с. ПС  35/6 5038, 5138, 5139 работа АВР-6. В месте переустройства ВЛ-35 кВ на пересечении с ВЛ-6 кВ ф.5139-13 и ф.5139-20 на куст 269 в районе куста 239 бис произошёл схлёст двух проводов фазы «В» и «С» в середине пролёта опор №73-74, и в следствие межфазное короткое замыкание с последующим отключением ВВ-35кВ Уран-1."/>
    <m/>
    <n v="33.700000000000003"/>
    <n v="33.700000000000003"/>
    <s v="ТЧ"/>
    <n v="2008"/>
    <s v="АС120/19"/>
    <s v="ЗАО &quot;Арматурно-изоляторный завод&quot; г. Лыткарино"/>
    <d v="2014-08-25T00:00:00"/>
    <n v="100"/>
    <s v="2015 год"/>
    <n v="0"/>
    <s v="октябрь 2014г."/>
    <s v="КП12"/>
    <m/>
    <m/>
    <m/>
    <m/>
    <m/>
    <m/>
  </r>
  <r>
    <x v="9"/>
    <x v="17"/>
    <s v="РН-ЭН"/>
    <x v="290"/>
    <d v="1899-12-30T14:50:00"/>
    <d v="2014-11-21T00:00:00"/>
    <d v="1899-12-30T18:01:00"/>
    <d v="1899-12-30T03:11:00"/>
    <n v="24"/>
    <s v="ТО"/>
    <s v="АПВН, РПВН"/>
    <x v="2"/>
    <s v="ПС 110/35/6кВ ЦПС ВЛ-35кВ Луговая-2"/>
    <x v="0"/>
    <x v="2"/>
    <s v="ВЛ-35кВ Луговая-2"/>
    <s v="Штормовой ветер со снегом 21-26 м/с. Работа АВР-6 на ПС 5712, 5012. Микротрещины на фарфоровой изоляции под воздействием очень сильных ветровых нагрузок  привели к разрушению предохранителя ф. «В» 1ТСН 35/0,4 кВ на ПС-35/6кВ №5712, при этом произошло приближению части корпуса с плавкой вставкой на недопустимое расстояние к предохранителю ф. «С» вследствие короткое межфазное замыкание с последующим аварийным отключением ВВ-35 «Луговая-2»."/>
    <m/>
    <n v="24.5"/>
    <n v="24.5"/>
    <s v="И"/>
    <s v="Предохранитель ПТ 1.1-35—3,2-8У1 1ТСН 3/0,4 кВ "/>
    <n v="2012"/>
    <s v="Самара"/>
    <s v="ТР-июль 2012,        ТО-октябрь 2014."/>
    <n v="100"/>
    <s v="2015 год"/>
    <n v="0"/>
    <m/>
    <s v="КП12"/>
    <m/>
    <m/>
    <m/>
    <m/>
    <m/>
    <m/>
  </r>
  <r>
    <x v="9"/>
    <x v="17"/>
    <s v="РН-ЭН"/>
    <x v="290"/>
    <d v="1899-12-30T15:10:00"/>
    <d v="2014-11-21T00:00:00"/>
    <d v="1899-12-30T15:10:00"/>
    <d v="1899-12-30T00:00:00"/>
    <n v="67"/>
    <s v="ДФЗ"/>
    <s v="АПВУ"/>
    <x v="2"/>
    <s v="ВЛ-110кВ Ленинская-Лосинка-2 "/>
    <x v="1"/>
    <x v="2"/>
    <s v="ВЛ-110кВ Ленинская-Лосинка-2 "/>
    <s v="Порывистый ветер 21-26м/с, При осмотре ВЛ-110 Ленинская-Лосинка-2 бригадой ОВБ обнаружены следы от термического воздействия  на шлейфе ф. «В» опора 67/27. Однофазное замыкание произошло вследствие касания шлейфа ф. «В» тела опоры при сильном боковом порыве ветра"/>
    <m/>
    <n v="97.6"/>
    <n v="97.6"/>
    <s v="ТЧ"/>
    <n v="2013"/>
    <s v="АС-150/24"/>
    <s v="Россия"/>
    <s v="ТО -8.11.2014;_x000a_ТР - вновь введёная"/>
    <m/>
    <s v="ТО - ноябрь 2015;_x000a_ТР - декабрь 2023"/>
    <s v="5.11.2011, 7.11.2014 , 8.11.14"/>
    <m/>
    <s v="КП12"/>
    <m/>
    <m/>
    <m/>
    <m/>
    <m/>
    <m/>
  </r>
  <r>
    <x v="9"/>
    <x v="17"/>
    <s v="ФСК"/>
    <x v="290"/>
    <d v="1899-12-30T15:15:00"/>
    <d v="2014-11-21T00:00:00"/>
    <d v="1899-12-30T17:09:00"/>
    <d v="1899-12-30T01:54:00"/>
    <n v="104"/>
    <s v="ДЗШ"/>
    <m/>
    <x v="5"/>
    <s v="ПС 220/35/10кВ Усть-Балык 2СШ-35"/>
    <x v="0"/>
    <x v="0"/>
    <s v="2СШ-35"/>
    <s v="Порывистый ветер 21-26 м/с, метель, повреждение на оборудовании Филиала ОАО «ФСК ЕЭС» МЭС Западной.   "/>
    <m/>
    <n v="260.60000000000002"/>
    <n v="260.60000000000002"/>
    <m/>
    <m/>
    <m/>
    <m/>
    <m/>
    <m/>
    <m/>
    <m/>
    <m/>
    <s v="КП18"/>
    <m/>
    <m/>
    <m/>
    <m/>
    <m/>
    <m/>
  </r>
  <r>
    <x v="9"/>
    <x v="17"/>
    <s v="РН-ЭН"/>
    <x v="290"/>
    <d v="1899-12-30T15:50:00"/>
    <d v="2014-11-21T00:00:00"/>
    <d v="1899-12-30T16:25:00"/>
    <d v="1899-12-30T00:35:00"/>
    <n v="7"/>
    <s v="ТО"/>
    <s v="АПВН, РПВУ"/>
    <x v="2"/>
    <s v="ПС 35/6кВ № 076 ВЛ-6кВ ф.076-16"/>
    <x v="2"/>
    <x v="2"/>
    <s v="ВЛ-6кВ ф.076-16"/>
    <s v="Сильный порывистый ветер 21-26 м/с."/>
    <n v="18.5"/>
    <m/>
    <n v="18.5"/>
    <s v="ТЧ"/>
    <n v="2013"/>
    <s v="А-120"/>
    <m/>
    <d v="2014-08-10T00:00:00"/>
    <n v="100"/>
    <d v="2015-01-01T00:00:00"/>
    <m/>
    <m/>
    <s v="КП12"/>
    <m/>
    <m/>
    <m/>
    <m/>
    <m/>
    <m/>
  </r>
  <r>
    <x v="9"/>
    <x v="17"/>
    <s v="РН-ЭН"/>
    <x v="290"/>
    <d v="1899-12-30T15:07:00"/>
    <d v="2014-11-21T00:00:00"/>
    <d v="1899-12-30T18:26:00"/>
    <d v="1899-12-30T03:19:00"/>
    <n v="11"/>
    <s v="ТО"/>
    <s v="АПВН, РПВН"/>
    <x v="2"/>
    <s v="ПС 35/6кВ № 023 ВЛ-6кВ ф.023-18"/>
    <x v="2"/>
    <x v="2"/>
    <s v="ВЛ-6кВ ф.023-18"/>
    <s v="Сильный порывистый ветер 21-26 м/с. Нагрузка переведена на ф.023-04"/>
    <n v="20.100000000000001"/>
    <m/>
    <n v="20.100000000000001"/>
    <s v="ТЧ"/>
    <n v="1988"/>
    <s v="А-95"/>
    <m/>
    <s v="20.10.12-ТР            01.09.14-ТО"/>
    <n v="100"/>
    <m/>
    <m/>
    <m/>
    <s v="КП12"/>
    <m/>
    <m/>
    <m/>
    <m/>
    <m/>
    <m/>
  </r>
  <r>
    <x v="9"/>
    <x v="17"/>
    <s v="ФСК"/>
    <x v="290"/>
    <d v="1899-12-30T15:50:00"/>
    <s v=" "/>
    <m/>
    <m/>
    <m/>
    <s v="АРЛ"/>
    <m/>
    <x v="5"/>
    <s v="ВЛ-500кВ Пыть-Ях-СГРЭС-1"/>
    <x v="6"/>
    <x v="2"/>
    <s v="ВЛ-500кВ Пыть-Ях-СГРЭС-1"/>
    <s v="Сильный порывистый ветер 21-26 м/с. Оп. 110 (переходящяя через р. Юганская Обь) ф.С следы перекрытия со шлейфа на тело опоры. "/>
    <m/>
    <m/>
    <m/>
    <s v="ТЧ"/>
    <m/>
    <m/>
    <m/>
    <m/>
    <m/>
    <m/>
    <m/>
    <m/>
    <s v="КП18"/>
    <m/>
    <m/>
    <m/>
    <m/>
    <m/>
    <m/>
  </r>
  <r>
    <x v="9"/>
    <x v="17"/>
    <s v="РН-ЭН"/>
    <x v="290"/>
    <d v="1899-12-30T16:22:00"/>
    <d v="2014-11-21T00:00:00"/>
    <d v="1899-12-30T16:36:00"/>
    <d v="1899-12-30T00:15:00"/>
    <n v="156"/>
    <s v="НВЧЗ"/>
    <s v="АПВН, РПВУ"/>
    <x v="2"/>
    <s v="ВЛ-110кВ Восточный-Угутский-1 "/>
    <x v="1"/>
    <x v="2"/>
    <s v="ВЛ-110кВ Восточный-Угутский-1 "/>
    <s v="Порывистый ветер 21-26 м/с, метель. Причиной аварийного отключения ВЛ-110 кВ Восточный –Угутский – 1 цепь явилось одно фазное К.З. фазы «А» на приёмном портале со стороны _x000a_ЛР-110 кВ  на ПС-110/35/6 кВ Киняминская. 1.К.З. произошло вследствие касания шлейфа  фазы «А» _x000a_ВЛ-110 кВ Восточный –Угутский – 1 цепь конструкции приёмного портала ПС-110/35/6 кВ Киняминская.   _x000a_2.Касание шлейфа произошло вследствие ослабления узла крепления типа НБ-2-6а (натяжной болтовой зажим) фазы «А» ВЛ-110 кВ Восточный –Угутский – 1 цепь  на приёмном портале со стороны ЛР-110 кВ _x000a_ПС-110/35/6 кВ Киняминская_x000a__x000a_"/>
    <m/>
    <n v="90.8"/>
    <n v="90.8"/>
    <s v="ТЧ"/>
    <n v="2004"/>
    <s v="НБ-2-6а"/>
    <m/>
    <s v=" 18.07.2014-ТО       15.07.2010-ТР"/>
    <n v="100"/>
    <s v="12.12.14-ТО           июль 2016-ТР"/>
    <m/>
    <m/>
    <s v="КП12"/>
    <m/>
    <m/>
    <m/>
    <m/>
    <m/>
    <m/>
  </r>
  <r>
    <x v="9"/>
    <x v="17"/>
    <s v="РН-ЭН"/>
    <x v="290"/>
    <d v="1899-12-30T15:50:00"/>
    <d v="2014-11-21T00:00:00"/>
    <d v="1899-12-30T16:37:00"/>
    <d v="1899-12-30T00:47:00"/>
    <n v="5"/>
    <s v="ТО"/>
    <s v="АПВН, РПВУ"/>
    <x v="2"/>
    <s v="ПС 35/6кВ №072 ВЛ-6кВ ф.072-19"/>
    <x v="2"/>
    <x v="2"/>
    <s v="ВЛ-6кВ ф.072-19"/>
    <s v="Сильный порывистый ветер 21-26 м/с."/>
    <n v="3.9"/>
    <m/>
    <n v="3.9"/>
    <s v="ТЧ"/>
    <n v="2013"/>
    <s v="А-120"/>
    <m/>
    <d v="2014-08-10T00:00:00"/>
    <n v="100"/>
    <d v="2015-01-01T00:00:00"/>
    <m/>
    <m/>
    <s v="КП12"/>
    <m/>
    <m/>
    <m/>
    <m/>
    <m/>
    <m/>
  </r>
  <r>
    <x v="9"/>
    <x v="17"/>
    <s v="РН-ЭН"/>
    <x v="290"/>
    <d v="1899-12-30T15:32:00"/>
    <d v="2014-11-21T00:00:00"/>
    <d v="1899-12-30T16:22:00"/>
    <d v="1899-12-30T00:50:00"/>
    <n v="2"/>
    <s v="ТО"/>
    <s v="АПВН, РПВУ"/>
    <x v="2"/>
    <s v="ПС 35/6кВ № 016 ВЛ-6кВ ф.016-08"/>
    <x v="2"/>
    <x v="2"/>
    <s v="ВЛ-6кВ ф.016-08"/>
    <s v="Сильный порывистый ветер 21-26 м/с."/>
    <n v="0.4"/>
    <m/>
    <n v="0.4"/>
    <s v="ТЧ"/>
    <n v="1987"/>
    <s v="А-95"/>
    <m/>
    <s v="16.08.14-ТР  16.06.14-ТО"/>
    <n v="100"/>
    <m/>
    <s v="март 2013 и 2014"/>
    <m/>
    <s v="КП12"/>
    <m/>
    <m/>
    <m/>
    <m/>
    <m/>
    <m/>
  </r>
  <r>
    <x v="9"/>
    <x v="17"/>
    <s v="РН-ЭН"/>
    <x v="290"/>
    <d v="1899-12-30T15:07:00"/>
    <d v="2014-11-21T00:00:00"/>
    <d v="1899-12-30T15:07:00"/>
    <d v="1899-12-30T00:00:00"/>
    <n v="4"/>
    <s v="ТО"/>
    <s v="АПВУ"/>
    <x v="2"/>
    <s v="ПС 35/6кВ № 025 ВЛ-6кВ ф.025-09"/>
    <x v="2"/>
    <x v="2"/>
    <s v="ВЛ-6кВ ф.025-09"/>
    <s v="Сильный порывистый ветер 21-26 м/с."/>
    <m/>
    <n v="0.7"/>
    <n v="0.7"/>
    <s v="ТЧ"/>
    <n v="2013"/>
    <s v="А-95"/>
    <m/>
    <s v="01.08.14-ТО"/>
    <n v="100"/>
    <m/>
    <m/>
    <m/>
    <s v="КП12"/>
    <m/>
    <m/>
    <m/>
    <m/>
    <m/>
    <m/>
  </r>
  <r>
    <x v="9"/>
    <x v="17"/>
    <s v="РН-ЭН"/>
    <x v="290"/>
    <d v="1899-12-30T15:29:00"/>
    <d v="2014-11-21T00:00:00"/>
    <d v="1899-12-30T15:29:00"/>
    <d v="1899-12-30T00:00:00"/>
    <n v="5"/>
    <s v="ТО"/>
    <s v="АПВУ"/>
    <x v="2"/>
    <s v="ПС 35/6кВ № 025 ВЛ-6кВ ф.025-13"/>
    <x v="2"/>
    <x v="2"/>
    <s v="ВЛ-6кВ ф.025-13"/>
    <s v="Сильный порывистый ветер 21-26 м/с."/>
    <m/>
    <n v="2"/>
    <n v="2"/>
    <s v="ТЧ"/>
    <n v="2013"/>
    <s v="А-95"/>
    <m/>
    <s v="01.08.14-ТО"/>
    <n v="100"/>
    <m/>
    <m/>
    <m/>
    <s v="КП12"/>
    <m/>
    <m/>
    <m/>
    <m/>
    <m/>
    <m/>
  </r>
  <r>
    <x v="9"/>
    <x v="17"/>
    <s v="РН-ЭН"/>
    <x v="290"/>
    <d v="1899-12-30T16:21:00"/>
    <d v="2014-11-21T00:00:00"/>
    <d v="1899-12-30T21:40:00"/>
    <d v="1899-12-30T05:19:00"/>
    <n v="22"/>
    <s v="МТЗ"/>
    <s v="АПВН, РПВН"/>
    <x v="2"/>
    <s v="ПС 35/6 кВ 203_x000a_ф.203-20"/>
    <x v="2"/>
    <x v="2"/>
    <s v="ВЛ-6кВ _x000a_ф.203-20"/>
    <s v="Оп.№46 разрушен изолятор ф.&quot;В&quot; и провод ф.&quot;В&quot; упал на ф.&quot;А&quot;. Устранили"/>
    <m/>
    <n v="74"/>
    <n v="74"/>
    <s v="И"/>
    <n v="1985"/>
    <s v="А-95"/>
    <m/>
    <s v="ТО – 14.11.14._x000a_ТР – 12.02.14._x000a_"/>
    <n v="100"/>
    <s v="ТО – 01.2015_x000a_ТР – 02.2016._x000a_"/>
    <n v="0"/>
    <m/>
    <s v="КП12"/>
    <m/>
    <m/>
    <m/>
    <m/>
    <m/>
    <m/>
  </r>
  <r>
    <x v="9"/>
    <x v="17"/>
    <s v="РН-ЭН"/>
    <x v="290"/>
    <d v="1899-12-30T15:30:00"/>
    <d v="2014-11-21T00:00:00"/>
    <d v="1899-12-30T22:20:00"/>
    <d v="1899-12-30T06:50:00"/>
    <n v="22"/>
    <s v="МТЗ"/>
    <s v="АПВН, РПВН"/>
    <x v="2"/>
    <s v="ПС 35/6 кВ 274_x000a_ф.274-08"/>
    <x v="2"/>
    <x v="2"/>
    <s v="ВЛ-6кВ _x000a_ф.274-08"/>
    <s v="Оп.№20-21 обрыв  провода ф.&quot;С&quot;  ( упало дерево из-за пределов охранной зоны) Устранили."/>
    <m/>
    <n v="34.5"/>
    <n v="34.5"/>
    <s v="ТЧ"/>
    <n v="1986"/>
    <s v="А-95"/>
    <s v="Россия"/>
    <s v="ТО 05.08.14                ТР 12.05.14"/>
    <n v="100"/>
    <s v="ТО ноябрь 2014          ТР сентябрь  2016                       "/>
    <m/>
    <d v="2014-10-01T00:00:00"/>
    <s v="КП19"/>
    <m/>
    <m/>
    <m/>
    <m/>
    <m/>
    <m/>
  </r>
  <r>
    <x v="9"/>
    <x v="17"/>
    <s v="РН-ЭН"/>
    <x v="290"/>
    <d v="1899-12-30T18:00:00"/>
    <d v="2014-11-21T00:00:00"/>
    <d v="1899-12-30T18:47:00"/>
    <d v="1899-12-30T00:47:00"/>
    <n v="17"/>
    <s v="МТЗ"/>
    <s v="АПВУ"/>
    <x v="2"/>
    <s v="ПС 35/6 кВ 233_x000a_ф.233-10"/>
    <x v="2"/>
    <x v="2"/>
    <s v="ВЛ-6кВ _x000a_ф.233-10"/>
    <s v="Отпайка на к.57А оп.№1 разрушен изолятор  ф.&quot;А&quot;, обрыв провода,  устранили."/>
    <m/>
    <n v="39.700000000000003"/>
    <n v="39.700000000000003"/>
    <s v="И"/>
    <n v="1985"/>
    <s v="Изолятор ШС-10, провод А-95"/>
    <s v="Н/д"/>
    <s v="ТО - 23.08.14._x000a_ТР - 07.08.13."/>
    <n v="100"/>
    <s v="ТО - 11.2014._x000a_ТР - 08.2015."/>
    <s v="28.08.2014."/>
    <m/>
    <s v="КП12"/>
    <m/>
    <m/>
    <m/>
    <m/>
    <m/>
    <m/>
  </r>
  <r>
    <x v="9"/>
    <x v="17"/>
    <s v="РН-ЭН"/>
    <x v="290"/>
    <d v="1899-12-30T18:35:00"/>
    <d v="2014-11-21T00:00:00"/>
    <d v="1899-12-30T18:35:00"/>
    <d v="1899-12-30T00:00:00"/>
    <n v="17"/>
    <s v="ТО"/>
    <s v="АПВУ"/>
    <x v="2"/>
    <s v="ПС 1013, ф.1013-08"/>
    <x v="2"/>
    <x v="2"/>
    <s v="ВЛ-6кВ ф.1013-08"/>
    <s v="Штормовой ветер, метель. В пролете опор № 18-19 (отп. на УЗ №9) на провода ф.В,С попала ветка. "/>
    <m/>
    <n v="16.2"/>
    <n v="16.2"/>
    <s v="ТЧ"/>
    <n v="1992"/>
    <s v="провод А 95"/>
    <s v="Не установлен"/>
    <s v="18.09.2014г"/>
    <n v="100"/>
    <d v="2015-07-01T00:00:00"/>
    <m/>
    <d v="2014-07-12T00:00:00"/>
    <s v="КП12"/>
    <m/>
    <m/>
    <m/>
    <m/>
    <m/>
    <m/>
  </r>
  <r>
    <x v="9"/>
    <x v="17"/>
    <s v="РН-ЭН"/>
    <x v="293"/>
    <d v="1899-12-30T03:41:00"/>
    <d v="2014-11-24T00:00:00"/>
    <d v="1899-12-30T03:41:00"/>
    <d v="1899-12-30T00:00:00"/>
    <n v="7"/>
    <s v="ТО"/>
    <s v="АПВУ"/>
    <x v="2"/>
    <s v="ПС 35/6кВ_x000a_ф.103-05"/>
    <x v="2"/>
    <x v="2"/>
    <s v="ВЛ-6кВ ф.103-05"/>
    <s v="Межфазное короткое замыкание проводов ф. «А» и ф. «В», в пролете опор №32-33, вызвано сближением проводов веткой дерева, сорванной порывом сильного ветра из- за пределов охранной зоны"/>
    <m/>
    <n v="2.9"/>
    <n v="2.9"/>
    <s v="ТЧ"/>
    <s v="март 1979г"/>
    <s v="А-95"/>
    <s v="Отечественный производитель"/>
    <s v="ТО - 7.10.2014;_x000a_ТР-6.07.2011"/>
    <m/>
    <s v="ТО - январь 2015;_x000a_ТР-июль 2015"/>
    <s v="4.07.2012,  4.07.2013,  7.07.2014"/>
    <m/>
    <s v="КП12"/>
    <m/>
    <m/>
    <m/>
    <m/>
    <m/>
    <m/>
  </r>
  <r>
    <x v="9"/>
    <x v="17"/>
    <s v="РН-ЭН"/>
    <x v="295"/>
    <d v="1899-12-30T19:04:00"/>
    <d v="2014-11-26T00:00:00"/>
    <d v="1899-12-30T19:04:00"/>
    <d v="1899-12-30T00:00:00"/>
    <n v="5"/>
    <s v="ТО"/>
    <s v="АПВУ"/>
    <x v="1"/>
    <s v="ПС 351, ф.351-14"/>
    <x v="2"/>
    <x v="2"/>
    <s v="ВЛ-6кВ  ф.351-14"/>
    <s v="Неустановленный транспорт задел провода в пролёте оп. 4-13 - 4-14, отп. на к.20"/>
    <m/>
    <n v="0.9"/>
    <n v="0.9"/>
    <s v="ТЧ"/>
    <n v="1993"/>
    <s v="А-95"/>
    <s v="СССР"/>
    <s v="ТО -30.07.14г; ТР -24.05.12"/>
    <s v="ТО 100%, ТР-60%"/>
    <s v="ТО11.2014, ТР-04.2015              "/>
    <s v="ТР 04.2011, 10.2013, 04.2014"/>
    <s v="нет"/>
    <s v="КП20"/>
    <m/>
    <m/>
    <m/>
    <m/>
    <m/>
    <m/>
  </r>
  <r>
    <x v="9"/>
    <x v="17"/>
    <s v="РН-ЭН"/>
    <x v="337"/>
    <d v="1899-12-30T09:45:00"/>
    <d v="2014-11-27T00:00:00"/>
    <d v="1899-12-30T10:20:00"/>
    <d v="1899-12-30T00:35:00"/>
    <n v="1"/>
    <s v="ТО"/>
    <s v="РПВУ (АПВ-нет)"/>
    <x v="1"/>
    <s v="ПС-168 ф.168-10 "/>
    <x v="2"/>
    <x v="2"/>
    <s v="ВЛ-6кВ ф.168-10"/>
    <s v="Проезд  неизвестной техники с завышенным габаритом под ВЛ-6кВ в пролёте опор 4-5"/>
    <n v="0.6"/>
    <m/>
    <n v="0.6"/>
    <s v="ТЧ"/>
    <s v="1989г"/>
    <s v="А-95"/>
    <s v="Отечественный прогизводитель"/>
    <s v="ТО - 22.08.2014;_x000a_ТР-26.04.2013"/>
    <m/>
    <s v="ТО -  февраль 2015;_x000a_ТР- август 2015"/>
    <s v="22.04.2014;  12.09.2014"/>
    <m/>
    <s v="КП20"/>
    <m/>
    <m/>
    <m/>
    <m/>
    <m/>
    <m/>
  </r>
  <r>
    <x v="10"/>
    <x v="17"/>
    <s v="РН-ЭН"/>
    <x v="297"/>
    <d v="1899-12-30T22:01:00"/>
    <d v="2014-12-02T00:00:00"/>
    <d v="1899-12-30T23:00:00"/>
    <d v="1899-12-30T00:59:00"/>
    <n v="5"/>
    <m/>
    <m/>
    <x v="0"/>
    <s v="ПС-35/6 №180 ф.180-16"/>
    <x v="2"/>
    <x v="2"/>
    <s v="ВЛ-6кВ ф.180-16"/>
    <s v="На оп.83 на ЛР-6кВ отгорел нож ф.В. Остановка скважин по неполнофазному режиму"/>
    <n v="4.0999999999999996"/>
    <m/>
    <n v="4.0999999999999996"/>
    <s v="Р"/>
    <n v="2009"/>
    <s v="РЛК-10СЭЩ"/>
    <s v="Россия"/>
    <s v="ТО - 10.10.2014;_x000a_ТР - 20.10.2010"/>
    <m/>
    <s v="ТО - февраль 2015;_x000a_ТР - март  2015"/>
    <s v="29.10.2011, 3.10.2012, 26.04.2013, 30.10.2013, 22.07.2014, 27.07.2014"/>
    <m/>
    <s v="КП23"/>
    <m/>
    <m/>
    <m/>
    <m/>
    <m/>
    <m/>
  </r>
  <r>
    <x v="10"/>
    <x v="17"/>
    <s v="РН-ЭН"/>
    <x v="297"/>
    <d v="1899-12-30T23:20:00"/>
    <d v="2014-12-02T00:00:00"/>
    <d v="1899-12-30T01:55:00"/>
    <d v="1899-12-30T02:35:00"/>
    <n v="12"/>
    <m/>
    <m/>
    <x v="0"/>
    <s v="ПС 35/6 № 323 ф.323-14"/>
    <x v="2"/>
    <x v="2"/>
    <s v="ПС 35/6 № 323 ф.323-14"/>
    <s v="На оп.№1 отгорел шлейф ф.С. Остановка скважин по неполнофазному режиму"/>
    <m/>
    <n v="16.899999999999999"/>
    <n v="16.899999999999999"/>
    <s v="ТЧ"/>
    <n v="1987"/>
    <s v=" Провод А-95. Изоляторы ШС-10."/>
    <s v="Россия"/>
    <s v="ТР 22.12.11.                           ТО 24.10.14."/>
    <n v="0.7"/>
    <s v="ТР 04.15."/>
    <s v="3-04.12; 04.13; 04.14;"/>
    <s v="нет"/>
    <s v="КП23"/>
    <m/>
    <m/>
    <m/>
    <m/>
    <m/>
    <m/>
  </r>
  <r>
    <x v="10"/>
    <x v="17"/>
    <s v="РН-ЭН"/>
    <x v="298"/>
    <d v="1899-12-30T16:22:00"/>
    <d v="2014-12-03T00:00:00"/>
    <d v="1899-12-30T16:58:00"/>
    <d v="1899-12-30T00:36:00"/>
    <n v="17"/>
    <s v="ТО"/>
    <s v="АПВН, РПВУ"/>
    <x v="1"/>
    <s v="ПС-35/6кВ №322 ф.322-16"/>
    <x v="2"/>
    <x v="2"/>
    <s v="ВЛ-6кВ ф.322-16"/>
    <s v="Следы КЗ в пролете оп.№21-22 (въезд на раст.узел), в результате проезда неустановленного а/тр-та. Занимается СБ"/>
    <n v="14.6"/>
    <m/>
    <n v="14.6"/>
    <s v="ТЧ"/>
    <n v="1987"/>
    <s v="Опоры металлические. Провод А-95. Изоляторы ШС-10."/>
    <s v="Россия"/>
    <s v="ТР 15.08.13.                           ТО 15.10.14."/>
    <n v="0.7"/>
    <s v="ТР 08.15."/>
    <s v="1- 08.14."/>
    <s v="нет"/>
    <s v="КП20"/>
    <m/>
    <m/>
    <m/>
    <m/>
    <m/>
    <m/>
  </r>
  <r>
    <x v="10"/>
    <x v="17"/>
    <s v="РН-ЭН"/>
    <x v="355"/>
    <d v="1899-12-30T06:15:00"/>
    <d v="2014-12-05T00:00:00"/>
    <d v="1899-12-30T07:20:00"/>
    <d v="1899-12-30T01:05:00"/>
    <n v="10"/>
    <s v="ТО"/>
    <s v="АПВН, РПВН"/>
    <x v="0"/>
    <s v="ПС 35/6 № 325 ф.325-06"/>
    <x v="2"/>
    <x v="2"/>
    <s v="ВЛ-6кВ ф.325-06"/>
    <s v="3-х фазное к.з. на проходных изоляторах КТП-6/0,4кВ 400кВА пос.БПО"/>
    <n v="3"/>
    <m/>
    <n v="3"/>
    <s v="ТЧ"/>
    <d v="1905-06-09T00:00:00"/>
    <s v="КТП-6/0,4 кВ 400 кВА.                 Проходной изолятор SPN-10-400 "/>
    <s v="Польша"/>
    <s v="ТР 05.05.14.              ТО 07.11.14."/>
    <n v="100"/>
    <s v="ТР  05.15.              "/>
    <s v="нет"/>
    <s v="нет"/>
    <s v="КП23"/>
    <m/>
    <m/>
    <m/>
    <m/>
    <m/>
    <m/>
  </r>
  <r>
    <x v="10"/>
    <x v="17"/>
    <s v="ООО &quot;Газпромпереработка&quot;"/>
    <x v="355"/>
    <d v="1899-12-30T16:45:00"/>
    <d v="2014-12-05T00:00:00"/>
    <d v="1899-12-30T16:45:00"/>
    <d v="1899-12-30T00:00:00"/>
    <n v="5"/>
    <s v="МТЗ"/>
    <s v="АПВУ"/>
    <x v="5"/>
    <s v="ПС 35/6 № 209          ф. 209-02"/>
    <x v="2"/>
    <x v="2"/>
    <s v="ВЛ-6кВ ф. 209-02"/>
    <s v="оп.175 сорван изолятор ф.А следы КЗ на проводах ф.А и ф.В (отпаечная ВЛ-6,  находящаяся в эксплуатационной ответственности  УТЖУ ООО &quot;Газпромпереработка&quot;)"/>
    <m/>
    <n v="3.1"/>
    <n v="3.1"/>
    <s v="ТЧ"/>
    <n v="1986"/>
    <s v="А-95"/>
    <m/>
    <s v=" то 14.10.2014 тек.рем 6.09.2008"/>
    <n v="100"/>
    <s v="09.2015 г."/>
    <n v="6"/>
    <m/>
    <s v="КП18"/>
    <m/>
    <m/>
    <m/>
    <m/>
    <m/>
    <m/>
  </r>
  <r>
    <x v="10"/>
    <x v="17"/>
    <s v="ООО &quot;Газпромпереработка&quot;"/>
    <x v="356"/>
    <d v="1899-12-30T15:49:00"/>
    <d v="2014-12-06T00:00:00"/>
    <d v="1899-12-30T16:20:00"/>
    <d v="1899-12-30T00:31:00"/>
    <n v="5"/>
    <s v="ТО"/>
    <s v="АПВН, РПВУ"/>
    <x v="5"/>
    <s v="ПС-35/6 №209 ВЛ-6 ф.209-02"/>
    <x v="2"/>
    <x v="2"/>
    <s v="ВЛ-6кВ ф. 209-02"/>
    <s v="Отпаечная ВЛ-6 с оп.63,  находящаяся в эксплуатационной ответственности  УТЖУ ООО &quot;Газпромпереработка&quot;, разрушение проходных изоляторов в секущей ячейке 6кВ. На оп.1 С.Я.- 6кВ отключили ЛР-6, ввели ф.209-02 в работу. "/>
    <m/>
    <n v="5.0999999999999996"/>
    <n v="5.0999999999999996"/>
    <s v="ТЧ"/>
    <n v="1986"/>
    <s v="А-95"/>
    <m/>
    <s v=" то 14.10.2014 тек.рем 6.09.2008"/>
    <n v="100"/>
    <s v="09.2015 г."/>
    <n v="6"/>
    <m/>
    <s v="КП18"/>
    <m/>
    <m/>
    <m/>
    <m/>
    <m/>
    <m/>
  </r>
  <r>
    <x v="10"/>
    <x v="17"/>
    <s v="РН-ЭН"/>
    <x v="350"/>
    <d v="1899-12-30T22:35:00"/>
    <d v="2014-12-08T00:00:00"/>
    <d v="1899-12-30T22:35:00"/>
    <d v="1899-12-30T00:00:00"/>
    <n v="16"/>
    <s v="МТЗ"/>
    <s v="АПВУ"/>
    <x v="0"/>
    <s v="ПС-35/6 №076     ВЛ-6 ф.076-03"/>
    <x v="2"/>
    <x v="2"/>
    <s v="ВЛ-6 ф.076-03"/>
    <s v="На оп. 34 был разрушен изолятор ф.В, м/у оп.34-35 видны следы схлеста. Изолятор заменили."/>
    <m/>
    <n v="40.9"/>
    <n v="40.9"/>
    <s v="ТЧ"/>
    <n v="2012"/>
    <s v="А-120"/>
    <m/>
    <s v="08.07.2014 ТО 27.10.2014 ТР"/>
    <m/>
    <s v="01.04.2015 ТО"/>
    <m/>
    <m/>
    <s v="КП23"/>
    <m/>
    <m/>
    <m/>
    <m/>
    <m/>
    <m/>
  </r>
  <r>
    <x v="10"/>
    <x v="17"/>
    <s v="РН-ЭН"/>
    <x v="353"/>
    <d v="1899-12-30T13:58:00"/>
    <d v="2014-12-11T00:00:00"/>
    <d v="1899-12-30T19:40:00"/>
    <d v="1899-12-30T05:42:00"/>
    <n v="6"/>
    <s v="ТО"/>
    <s v="АПВН, РПВН"/>
    <x v="3"/>
    <s v="ПС-35/6 №233 ВЛ-6 ф.12б-24"/>
    <x v="2"/>
    <x v="2"/>
    <s v="ВЛ-6кВ ф. 12б-24"/>
    <s v="Порыв водовода в пролете оп.58-59, обледенение проводов и изоляции."/>
    <m/>
    <n v="17.2"/>
    <n v="17.2"/>
    <s v="ТЧ"/>
    <n v="1983"/>
    <s v="Шзоляторы_x000a_ ШС-10,_x000a_Провод А-95"/>
    <s v="Россия"/>
    <s v="ТО - 06.10.14._x000a_ТР - 05.04.12."/>
    <n v="100"/>
    <s v="ТО - 10.2015._x000a_ТР - 04.2016."/>
    <n v="2"/>
    <m/>
    <s v="КП24"/>
    <m/>
    <m/>
    <m/>
    <m/>
    <m/>
    <m/>
  </r>
  <r>
    <x v="10"/>
    <x v="17"/>
    <s v="МРСК"/>
    <x v="358"/>
    <d v="1899-12-30T10:25:00"/>
    <d v="2014-12-12T00:00:00"/>
    <d v="1899-12-30T10:25:00"/>
    <d v="1899-12-30T00:00:00"/>
    <n v="25"/>
    <s v="ДФЗ,           ТО ф.А,           ЗЗ-1ст."/>
    <s v="АПВУ"/>
    <x v="5"/>
    <s v="ВЛ-110кВ Ленинская-Лосинка-2ц."/>
    <x v="1"/>
    <x v="2"/>
    <s v="ВЛ-110кВ Ленинская-Лосинка-2ц."/>
    <s v="ВЛ-110 принадлежит НЮЭС. Нашу отпайку  (11.85км)  на ПС-110/35/6кВ Бекмеметьевская осмотрели, замечаний нет."/>
    <m/>
    <n v="68.7"/>
    <n v="68.7"/>
    <m/>
    <m/>
    <m/>
    <m/>
    <m/>
    <m/>
    <m/>
    <m/>
    <m/>
    <s v="КП18"/>
    <m/>
    <m/>
    <m/>
    <m/>
    <m/>
    <m/>
  </r>
  <r>
    <x v="10"/>
    <x v="17"/>
    <s v="РН-ЭН"/>
    <x v="27"/>
    <d v="1899-12-30T08:53:00"/>
    <d v="2014-12-17T00:00:00"/>
    <d v="1899-12-30T16:33:00"/>
    <d v="1899-12-30T07:40:00"/>
    <n v="9"/>
    <s v="ТО"/>
    <s v="АПВН, РПВН"/>
    <x v="3"/>
    <s v="ПС-35/6 №225 ВЛ-6 ф.20к-11"/>
    <x v="2"/>
    <x v="2"/>
    <s v="ВЛ-6кВ ф. 20к-11"/>
    <s v="Порыв водовода в пролете оп.8-9, обледенение проводов и изоляции."/>
    <m/>
    <n v="55.9"/>
    <n v="55.9"/>
    <s v="ТЧ"/>
    <n v="1985"/>
    <s v="Изолятор _x000a_ШС-10_x000a_Провод А-95"/>
    <s v="н/д"/>
    <s v="ТО-03.10.2014             ТР-08.10.2012"/>
    <n v="1"/>
    <s v="ТО-01.04.2014             ТР-01.10.2016"/>
    <s v="ТР-30.10.2013             ТР-03.10.2014"/>
    <m/>
    <s v="КП24"/>
    <m/>
    <m/>
    <m/>
    <m/>
    <m/>
    <m/>
  </r>
  <r>
    <x v="10"/>
    <x v="17"/>
    <s v="РН-ЭН"/>
    <x v="301"/>
    <d v="1899-12-30T15:28:00"/>
    <d v="2014-12-23T00:00:00"/>
    <d v="1899-12-30T16:55:00"/>
    <d v="1899-12-30T01:27:00"/>
    <n v="8"/>
    <s v="ТО"/>
    <s v="АПВН, РПВН"/>
    <x v="1"/>
    <s v="ВЛ-6 кВ ф.114Уг"/>
    <x v="2"/>
    <x v="2"/>
    <s v="ВЛ-6 кВ ф.114Уг"/>
    <s v="2-х фазное к.з. ф.А и С в пролете оп.№1-2 и №1-3 отпайки на к.8Уг в результате зацепа стрелой экскаватора ( принадлежит ООО &quot;Строймастер&quot;)"/>
    <m/>
    <n v="3.5"/>
    <n v="3.5"/>
    <s v="ТЧ"/>
    <n v="1989"/>
    <s v="А-95"/>
    <s v="РСФСР"/>
    <s v="ТО-06.11.14                    ТР-18.10.12"/>
    <n v="0.5"/>
    <s v="ТО-02.2015                 ТР-08.2015"/>
    <s v="ТР- 02.2014, 05.2013"/>
    <s v="ТО-06.11.2014"/>
    <s v="КП20"/>
    <m/>
    <m/>
    <m/>
    <m/>
    <m/>
    <m/>
  </r>
  <r>
    <x v="10"/>
    <x v="17"/>
    <s v="РН-ЭН"/>
    <x v="343"/>
    <d v="1899-12-30T01:02:00"/>
    <d v="2014-12-24T00:00:00"/>
    <d v="1899-12-30T01:02:00"/>
    <d v="1899-12-30T00:00:00"/>
    <n v="19"/>
    <s v="МТО"/>
    <s v="АПВУ"/>
    <x v="0"/>
    <s v="ПС-35/6кВ №344 фид.344-16"/>
    <x v="2"/>
    <x v="2"/>
    <s v="ВЛ-6кВ ф.344-16"/>
    <s v="2-х фазное к.з. ф.С оп.25 и ф.В оп.45 вследствие разрушения 2-х штыревых изоляторов"/>
    <m/>
    <n v="7"/>
    <n v="7"/>
    <s v="И"/>
    <n v="1994"/>
    <s v="А-95"/>
    <s v="РСФСР"/>
    <s v="ТО-25.05.12                    ТР-02.08.06"/>
    <n v="0.6"/>
    <s v="ТО-02.2015                 ТР-08.2015"/>
    <s v="ТР- 08.2013, 08.2010, 08.2007."/>
    <s v="ТО-25.05.2012"/>
    <s v="КП23"/>
    <m/>
    <m/>
    <m/>
    <m/>
    <m/>
    <m/>
  </r>
  <r>
    <x v="10"/>
    <x v="17"/>
    <s v="РН-ЭН"/>
    <x v="345"/>
    <d v="1899-12-30T13:30:00"/>
    <d v="2014-12-26T00:00:00"/>
    <d v="1899-12-30T13:30:00"/>
    <d v="1899-12-30T00:00:00"/>
    <n v="11"/>
    <s v="ТО"/>
    <m/>
    <x v="0"/>
    <s v="ПС-35/6кВ №5754 КНС-254 ЭД-6№1"/>
    <x v="2"/>
    <x v="9"/>
    <s v="КНС-254 ЭД-6 №1"/>
    <s v=" КЗ в ЭД-6, посадка напряжения по 1Т ПС Надёжная."/>
    <m/>
    <n v="6"/>
    <n v="6"/>
    <s v="ПЭ"/>
    <n v="2011"/>
    <s v="СТДМ-1600"/>
    <s v="г.Лысьва"/>
    <d v="2014-11-17T00:00:00"/>
    <n v="100"/>
    <d v="2015-07-01T00:00:00"/>
    <n v="0"/>
    <d v="2015-07-01T00:00:00"/>
    <s v="КП23"/>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r>
    <x v="12"/>
    <x v="18"/>
    <m/>
    <x v="365"/>
    <m/>
    <m/>
    <m/>
    <m/>
    <m/>
    <m/>
    <m/>
    <x v="4"/>
    <m/>
    <x v="3"/>
    <x v="8"/>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СводнаяТаблица1" cacheId="0" applyNumberFormats="0" applyBorderFormats="0" applyFontFormats="0" applyPatternFormats="0" applyAlignmentFormats="0" applyWidthHeightFormats="1" dataCaption="Значения" updatedVersion="3" minRefreshableVersion="3" showCalcMbrs="0" useAutoFormatting="1" itemPrintTitles="1" createdVersion="3" indent="0" outline="1" outlineData="1" multipleFieldFilters="0">
  <location ref="A6:O15" firstHeaderRow="1" firstDataRow="2" firstDataCol="1" rowPageCount="1" colPageCount="1"/>
  <pivotFields count="36">
    <pivotField axis="axisCol" multipleItemSelectionAllowed="1" showAll="0">
      <items count="14">
        <item x="0"/>
        <item x="1"/>
        <item x="2"/>
        <item x="3"/>
        <item x="4"/>
        <item x="5"/>
        <item x="6"/>
        <item x="11"/>
        <item x="7"/>
        <item x="8"/>
        <item x="9"/>
        <item x="10"/>
        <item x="12"/>
        <item t="default"/>
      </items>
    </pivotField>
    <pivotField axis="axisPage" multipleItemSelectionAllowed="1" showAll="0">
      <items count="22">
        <item m="1" x="19"/>
        <item x="0"/>
        <item x="1"/>
        <item x="2"/>
        <item x="3"/>
        <item x="6"/>
        <item x="7"/>
        <item x="9"/>
        <item x="10"/>
        <item x="11"/>
        <item x="12"/>
        <item x="13"/>
        <item h="1" x="14"/>
        <item x="15"/>
        <item x="16"/>
        <item x="17"/>
        <item x="4"/>
        <item x="8"/>
        <item m="1" x="20"/>
        <item x="5"/>
        <item x="18"/>
        <item t="default"/>
      </items>
    </pivotField>
    <pivotField showAll="0"/>
    <pivotField multipleItemSelectionAllowed="1" showAll="0">
      <items count="367">
        <item x="302"/>
        <item x="28"/>
        <item x="29"/>
        <item x="303"/>
        <item x="304"/>
        <item x="305"/>
        <item x="306"/>
        <item x="307"/>
        <item x="0"/>
        <item x="308"/>
        <item x="309"/>
        <item x="310"/>
        <item x="30"/>
        <item x="1"/>
        <item x="31"/>
        <item x="32"/>
        <item x="33"/>
        <item x="2"/>
        <item x="34"/>
        <item x="311"/>
        <item x="35"/>
        <item x="36"/>
        <item x="37"/>
        <item x="312"/>
        <item x="313"/>
        <item x="38"/>
        <item x="39"/>
        <item x="40"/>
        <item x="41"/>
        <item x="42"/>
        <item x="3"/>
        <item x="43"/>
        <item x="44"/>
        <item x="4"/>
        <item x="45"/>
        <item x="46"/>
        <item x="5"/>
        <item x="47"/>
        <item x="48"/>
        <item x="49"/>
        <item x="50"/>
        <item x="51"/>
        <item x="6"/>
        <item x="52"/>
        <item x="53"/>
        <item x="54"/>
        <item x="55"/>
        <item x="56"/>
        <item x="7"/>
        <item x="57"/>
        <item x="58"/>
        <item x="59"/>
        <item x="60"/>
        <item x="61"/>
        <item x="314"/>
        <item x="315"/>
        <item x="8"/>
        <item x="316"/>
        <item x="317"/>
        <item x="318"/>
        <item x="319"/>
        <item x="320"/>
        <item x="321"/>
        <item x="62"/>
        <item x="63"/>
        <item x="64"/>
        <item x="65"/>
        <item x="66"/>
        <item x="67"/>
        <item x="68"/>
        <item x="69"/>
        <item x="70"/>
        <item x="71"/>
        <item x="72"/>
        <item x="73"/>
        <item x="74"/>
        <item x="75"/>
        <item x="76"/>
        <item x="77"/>
        <item x="78"/>
        <item x="9"/>
        <item x="79"/>
        <item x="80"/>
        <item x="10"/>
        <item x="81"/>
        <item x="82"/>
        <item x="83"/>
        <item x="84"/>
        <item x="85"/>
        <item x="86"/>
        <item x="11"/>
        <item x="87"/>
        <item x="88"/>
        <item x="89"/>
        <item x="90"/>
        <item x="91"/>
        <item x="92"/>
        <item x="93"/>
        <item x="94"/>
        <item x="95"/>
        <item x="96"/>
        <item x="97"/>
        <item x="98"/>
        <item x="12"/>
        <item x="99"/>
        <item x="100"/>
        <item x="101"/>
        <item x="102"/>
        <item x="103"/>
        <item x="104"/>
        <item x="105"/>
        <item x="13"/>
        <item x="106"/>
        <item x="107"/>
        <item x="108"/>
        <item x="109"/>
        <item x="110"/>
        <item x="322"/>
        <item x="323"/>
        <item x="324"/>
        <item x="14"/>
        <item x="15"/>
        <item x="325"/>
        <item x="111"/>
        <item x="112"/>
        <item x="113"/>
        <item x="114"/>
        <item x="115"/>
        <item x="116"/>
        <item x="117"/>
        <item x="118"/>
        <item x="119"/>
        <item x="120"/>
        <item x="121"/>
        <item x="122"/>
        <item x="123"/>
        <item x="16"/>
        <item x="326"/>
        <item x="327"/>
        <item x="124"/>
        <item x="328"/>
        <item x="329"/>
        <item x="17"/>
        <item x="330"/>
        <item x="331"/>
        <item x="125"/>
        <item x="126"/>
        <item x="127"/>
        <item x="128"/>
        <item x="129"/>
        <item x="130"/>
        <item x="131"/>
        <item x="132"/>
        <item x="133"/>
        <item x="134"/>
        <item x="135"/>
        <item x="136"/>
        <item x="137"/>
        <item x="138"/>
        <item x="332"/>
        <item x="333"/>
        <item x="334"/>
        <item x="18"/>
        <item x="335"/>
        <item x="139"/>
        <item x="140"/>
        <item x="141"/>
        <item x="142"/>
        <item x="143"/>
        <item x="144"/>
        <item x="145"/>
        <item x="146"/>
        <item x="147"/>
        <item x="148"/>
        <item x="149"/>
        <item x="150"/>
        <item x="151"/>
        <item x="152"/>
        <item x="153"/>
        <item x="154"/>
        <item x="155"/>
        <item x="156"/>
        <item x="157"/>
        <item x="19"/>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336"/>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0"/>
        <item x="217"/>
        <item x="218"/>
        <item x="219"/>
        <item x="220"/>
        <item x="221"/>
        <item x="222"/>
        <item x="223"/>
        <item x="224"/>
        <item x="225"/>
        <item x="226"/>
        <item x="227"/>
        <item x="228"/>
        <item x="229"/>
        <item x="230"/>
        <item x="231"/>
        <item x="232"/>
        <item x="233"/>
        <item x="234"/>
        <item x="235"/>
        <item x="21"/>
        <item x="236"/>
        <item x="237"/>
        <item x="238"/>
        <item x="239"/>
        <item x="240"/>
        <item x="241"/>
        <item x="242"/>
        <item x="243"/>
        <item x="244"/>
        <item x="245"/>
        <item x="246"/>
        <item x="247"/>
        <item x="248"/>
        <item x="249"/>
        <item x="250"/>
        <item x="251"/>
        <item x="252"/>
        <item x="253"/>
        <item x="254"/>
        <item x="255"/>
        <item x="256"/>
        <item x="22"/>
        <item x="257"/>
        <item x="258"/>
        <item x="259"/>
        <item x="260"/>
        <item x="261"/>
        <item x="262"/>
        <item x="263"/>
        <item x="264"/>
        <item x="265"/>
        <item x="266"/>
        <item x="267"/>
        <item x="268"/>
        <item x="269"/>
        <item x="270"/>
        <item x="271"/>
        <item x="272"/>
        <item x="273"/>
        <item x="274"/>
        <item x="275"/>
        <item x="23"/>
        <item x="276"/>
        <item x="277"/>
        <item x="278"/>
        <item x="279"/>
        <item x="24"/>
        <item x="25"/>
        <item x="280"/>
        <item x="281"/>
        <item x="282"/>
        <item x="283"/>
        <item x="284"/>
        <item x="285"/>
        <item x="286"/>
        <item x="287"/>
        <item x="288"/>
        <item x="26"/>
        <item x="289"/>
        <item x="290"/>
        <item x="291"/>
        <item x="292"/>
        <item x="293"/>
        <item x="294"/>
        <item x="295"/>
        <item x="337"/>
        <item x="363"/>
        <item x="364"/>
        <item x="339"/>
        <item x="296"/>
        <item x="297"/>
        <item x="298"/>
        <item x="299"/>
        <item x="355"/>
        <item x="356"/>
        <item x="357"/>
        <item x="350"/>
        <item x="351"/>
        <item x="352"/>
        <item x="353"/>
        <item x="358"/>
        <item x="354"/>
        <item x="300"/>
        <item x="359"/>
        <item x="360"/>
        <item x="27"/>
        <item x="340"/>
        <item x="341"/>
        <item x="361"/>
        <item x="342"/>
        <item x="362"/>
        <item x="301"/>
        <item x="343"/>
        <item x="344"/>
        <item x="345"/>
        <item x="346"/>
        <item x="347"/>
        <item x="348"/>
        <item x="349"/>
        <item x="338"/>
        <item x="365"/>
        <item t="default"/>
      </items>
    </pivotField>
    <pivotField showAll="0"/>
    <pivotField showAll="0"/>
    <pivotField showAll="0"/>
    <pivotField showAll="0"/>
    <pivotField showAll="0"/>
    <pivotField showAll="0"/>
    <pivotField showAll="0"/>
    <pivotField axis="axisRow" multipleItemSelectionAllowed="1" showAll="0">
      <items count="10">
        <item x="6"/>
        <item x="3"/>
        <item x="1"/>
        <item x="2"/>
        <item x="0"/>
        <item x="4"/>
        <item m="1" x="7"/>
        <item m="1" x="8"/>
        <item x="5"/>
        <item t="default"/>
      </items>
    </pivotField>
    <pivotField showAll="0"/>
    <pivotField showAll="0">
      <items count="9">
        <item x="5"/>
        <item x="2"/>
        <item x="0"/>
        <item x="1"/>
        <item x="4"/>
        <item x="6"/>
        <item x="7"/>
        <item x="3"/>
        <item t="default"/>
      </items>
    </pivotField>
    <pivotField showAll="0">
      <items count="15">
        <item x="0"/>
        <item x="6"/>
        <item x="3"/>
        <item x="8"/>
        <item x="2"/>
        <item x="12"/>
        <item x="5"/>
        <item x="4"/>
        <item x="1"/>
        <item m="1" x="13"/>
        <item x="11"/>
        <item x="10"/>
        <item x="9"/>
        <item x="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s>
  <rowFields count="1">
    <field x="11"/>
  </rowFields>
  <rowItems count="8">
    <i>
      <x/>
    </i>
    <i>
      <x v="1"/>
    </i>
    <i>
      <x v="2"/>
    </i>
    <i>
      <x v="3"/>
    </i>
    <i>
      <x v="4"/>
    </i>
    <i>
      <x v="5"/>
    </i>
    <i>
      <x v="8"/>
    </i>
    <i t="grand">
      <x/>
    </i>
  </rowItems>
  <colFields count="1">
    <field x="0"/>
  </colFields>
  <colItems count="14">
    <i>
      <x/>
    </i>
    <i>
      <x v="1"/>
    </i>
    <i>
      <x v="2"/>
    </i>
    <i>
      <x v="3"/>
    </i>
    <i>
      <x v="4"/>
    </i>
    <i>
      <x v="5"/>
    </i>
    <i>
      <x v="6"/>
    </i>
    <i>
      <x v="7"/>
    </i>
    <i>
      <x v="8"/>
    </i>
    <i>
      <x v="9"/>
    </i>
    <i>
      <x v="10"/>
    </i>
    <i>
      <x v="11"/>
    </i>
    <i>
      <x v="12"/>
    </i>
    <i t="grand">
      <x/>
    </i>
  </colItems>
  <pageFields count="1">
    <pageField fld="1" hier="-1"/>
  </pageFields>
  <dataFields count="1">
    <dataField name="Сумма по полю Всего" fld="19" baseField="0" baseItem="0"/>
  </dataFields>
  <formats count="3">
    <format dxfId="5">
      <pivotArea dataOnly="0" labelOnly="1" grandRow="1" outline="0" fieldPosition="0"/>
    </format>
    <format dxfId="4">
      <pivotArea grandRow="1" outline="0" collapsedLevelsAreSubtotals="1" fieldPosition="0"/>
    </format>
    <format dxfId="3">
      <pivotArea dataOnly="0" labelOnly="1" grandCol="1" outline="0"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Таблица1" displayName="Таблица1" ref="A1:AJ2" insertRow="1" totalsRowShown="0">
  <autoFilter ref="A1:AJ2" xr:uid="{00000000-0009-0000-0100-000001000000}"/>
  <tableColumns count="36">
    <tableColumn id="1" xr3:uid="{00000000-0010-0000-0000-000001000000}" name="№ п.п."/>
    <tableColumn id="2" xr3:uid="{00000000-0010-0000-0000-000002000000}" name="Общество Группы"/>
    <tableColumn id="3" xr3:uid="{00000000-0010-0000-0000-000003000000}" name="Сервисная (обслуживающая) организация"/>
    <tableColumn id="4" xr3:uid="{00000000-0010-0000-0000-000004000000}" name="Дата откл."/>
    <tableColumn id="5" xr3:uid="{00000000-0010-0000-0000-000005000000}" name="Время откл., час:мин"/>
    <tableColumn id="6" xr3:uid="{00000000-0010-0000-0000-000006000000}" name="Дата подачи напр."/>
    <tableColumn id="7" xr3:uid="{00000000-0010-0000-0000-000007000000}" name="Время подачи напр., час:мин"/>
    <tableColumn id="8" xr3:uid="{00000000-0010-0000-0000-000008000000}" name="Время простоя, час:мин"/>
    <tableColumn id="9" xr3:uid="{00000000-0010-0000-0000-000009000000}" name="Кол-во отключенных скважин, шт"/>
    <tableColumn id="10" xr3:uid="{00000000-0010-0000-0000-00000A000000}" name="Состав работавших устройств РЗ и ПА"/>
    <tableColumn id="11" xr3:uid="{00000000-0010-0000-0000-00000B000000}" name="Информация о повторном включении ВЛ"/>
    <tableColumn id="12" xr3:uid="{00000000-0010-0000-0000-00000C000000}" name="Первопричина нарушения"/>
    <tableColumn id="13" xr3:uid="{00000000-0010-0000-0000-00000D000000}" name="Диспетчерское наименование оборудования"/>
    <tableColumn id="14" xr3:uid="{00000000-0010-0000-0000-00000E000000}" name="Класс напряжения оборудования, кВ"/>
    <tableColumn id="15" xr3:uid="{00000000-0010-0000-0000-00000F000000}" name="Вид оборудования"/>
    <tableColumn id="16" xr3:uid="{00000000-0010-0000-0000-000010000000}" name="Основное отключенное оборудование (диспетчерские наименования оборудования)"/>
    <tableColumn id="17" xr3:uid="{00000000-0010-0000-0000-000011000000}" name="Предварительная информация о нарушении, сведения о ликвидации"/>
    <tableColumn id="18" xr3:uid="{00000000-0010-0000-0000-000012000000}" name="Прямые"/>
    <tableColumn id="19" xr3:uid="{00000000-0010-0000-0000-000013000000}" name="Косв."/>
    <tableColumn id="20" xr3:uid="{00000000-0010-0000-0000-000014000000}" name="Всего"/>
    <tableColumn id="21" xr3:uid="{00000000-0010-0000-0000-000015000000}" name="Элемент (узел) оборудования"/>
    <tableColumn id="22" xr3:uid="{00000000-0010-0000-0000-000016000000}" name="Год ввода в эксплуатацию элемента (узла) оборудования (21)"/>
    <tableColumn id="23" xr3:uid="{00000000-0010-0000-0000-000017000000}" name="Тип (марка) элемента (узла) оборудования (21)"/>
    <tableColumn id="24" xr3:uid="{00000000-0010-0000-0000-000018000000}" name="Производитель элемента (узла) оборудования (21)"/>
    <tableColumn id="25" xr3:uid="{00000000-0010-0000-0000-000019000000}" name="Дата проведения последнего ТОиР на оборудовании (21)"/>
    <tableColumn id="26" xr3:uid="{00000000-0010-0000-0000-00001A000000}" name="Доля предоставленного времени (от заявки) при проведении последнего ТОиР (25), %"/>
    <tableColumn id="27" xr3:uid="{00000000-0010-0000-0000-00001B000000}" name="Дата следующего после (24) запланированного ремонта после ТОиР - следующая заявка а ТОиР"/>
    <tableColumn id="28" xr3:uid="{00000000-0010-0000-0000-00001C000000}" name="Количество непредоставленных отключений для ТОиР после (25)"/>
    <tableColumn id="29" xr3:uid="{00000000-0010-0000-0000-00001D000000}" name="Дата проведения последней диагностики элемента (узла) оборудования (21)"/>
    <tableColumn id="30" xr3:uid="{00000000-0010-0000-0000-00001E000000}" name="Коренная причина  нарушения"/>
    <tableColumn id="31" xr3:uid="{00000000-0010-0000-0000-00001F000000}" name="Причины увеличения масштабов  нарушения №1"/>
    <tableColumn id="32" xr3:uid="{00000000-0010-0000-0000-000020000000}" name="Причины увеличения масштабов  нарушения №2"/>
    <tableColumn id="33" xr3:uid="{00000000-0010-0000-0000-000021000000}" name="Примечание "/>
    <tableColumn id="34" xr3:uid="{00000000-0010-0000-0000-000022000000}" name="технология"/>
    <tableColumn id="35" xr3:uid="{00000000-0010-0000-0000-000023000000}" name="сторонние"/>
    <tableColumn id="36" xr3:uid="{00000000-0010-0000-0000-000024000000}" name="выборка"/>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Таблица2" displayName="Таблица2" ref="A1:AJ4526" totalsRowShown="0">
  <autoFilter ref="A1:AJ4526" xr:uid="{00000000-0009-0000-0100-000002000000}"/>
  <tableColumns count="36">
    <tableColumn id="1" xr3:uid="{00000000-0010-0000-0100-000001000000}" name="№ п.п."/>
    <tableColumn id="2" xr3:uid="{00000000-0010-0000-0100-000002000000}" name="Общество Группы"/>
    <tableColumn id="3" xr3:uid="{00000000-0010-0000-0100-000003000000}" name="Сервисная (обслуживающая) организация"/>
    <tableColumn id="4" xr3:uid="{00000000-0010-0000-0100-000004000000}" name="Дата откл." dataDxfId="6"/>
    <tableColumn id="5" xr3:uid="{00000000-0010-0000-0100-000005000000}" name="Время откл., час:мин"/>
    <tableColumn id="6" xr3:uid="{00000000-0010-0000-0100-000006000000}" name="Дата подачи напр."/>
    <tableColumn id="7" xr3:uid="{00000000-0010-0000-0100-000007000000}" name="Время подачи напр., час:мин"/>
    <tableColumn id="8" xr3:uid="{00000000-0010-0000-0100-000008000000}" name="Время простоя, час:мин"/>
    <tableColumn id="9" xr3:uid="{00000000-0010-0000-0100-000009000000}" name="Кол-во отключенных скважин, шт"/>
    <tableColumn id="10" xr3:uid="{00000000-0010-0000-0100-00000A000000}" name="Состав работавших устройств РЗ и ПА"/>
    <tableColumn id="11" xr3:uid="{00000000-0010-0000-0100-00000B000000}" name="Информация о повторном включении ВЛ"/>
    <tableColumn id="12" xr3:uid="{00000000-0010-0000-0100-00000C000000}" name="Первопричина нарушения"/>
    <tableColumn id="13" xr3:uid="{00000000-0010-0000-0100-00000D000000}" name="Диспетчерское наименование оборудования"/>
    <tableColumn id="14" xr3:uid="{00000000-0010-0000-0100-00000E000000}" name="Класс напряжения оборудования, кВ"/>
    <tableColumn id="15" xr3:uid="{00000000-0010-0000-0100-00000F000000}" name="Вид оборудования"/>
    <tableColumn id="16" xr3:uid="{00000000-0010-0000-0100-000010000000}" name="Основное отключенное оборудование (диспетчерские наименования оборудования)"/>
    <tableColumn id="17" xr3:uid="{00000000-0010-0000-0100-000011000000}" name="Предварительная информация о нарушении, сведения о ликвидации"/>
    <tableColumn id="18" xr3:uid="{00000000-0010-0000-0100-000012000000}" name="Прямые"/>
    <tableColumn id="19" xr3:uid="{00000000-0010-0000-0100-000013000000}" name="Косв."/>
    <tableColumn id="20" xr3:uid="{00000000-0010-0000-0100-000014000000}" name="Всего"/>
    <tableColumn id="21" xr3:uid="{00000000-0010-0000-0100-000015000000}" name="Элемент (узел) оборудования"/>
    <tableColumn id="22" xr3:uid="{00000000-0010-0000-0100-000016000000}" name="Год ввода в эксплуатацию элемента (узла) оборудования (21)"/>
    <tableColumn id="23" xr3:uid="{00000000-0010-0000-0100-000017000000}" name="Тип (марка) элемента (узла) оборудования (21)"/>
    <tableColumn id="24" xr3:uid="{00000000-0010-0000-0100-000018000000}" name="Производитель элемента (узла) оборудования (21)"/>
    <tableColumn id="25" xr3:uid="{00000000-0010-0000-0100-000019000000}" name="Дата проведения последнего ТОиР на оборудовании (21)"/>
    <tableColumn id="26" xr3:uid="{00000000-0010-0000-0100-00001A000000}" name="Доля предоставленного времени (от заявки) при проведении последнего ТОиР (25), %"/>
    <tableColumn id="27" xr3:uid="{00000000-0010-0000-0100-00001B000000}" name="Дата следующего после (24) запланированного ремонта после ТОиР - следующая заявка а ТОиР"/>
    <tableColumn id="28" xr3:uid="{00000000-0010-0000-0100-00001C000000}" name="Количество непредоставленных отключений для ТОиР после (25)"/>
    <tableColumn id="29" xr3:uid="{00000000-0010-0000-0100-00001D000000}" name="Дата проведения последней диагностики элемента (узла) оборудования (21)"/>
    <tableColumn id="30" xr3:uid="{00000000-0010-0000-0100-00001E000000}" name="Коренная причина  нарушения"/>
    <tableColumn id="31" xr3:uid="{00000000-0010-0000-0100-00001F000000}" name="Причины увеличения масштабов  нарушения №1"/>
    <tableColumn id="32" xr3:uid="{00000000-0010-0000-0100-000020000000}" name="Причины увеличения масштабов  нарушения №2"/>
    <tableColumn id="33" xr3:uid="{00000000-0010-0000-0100-000021000000}" name="Примечание "/>
    <tableColumn id="34" xr3:uid="{00000000-0010-0000-0100-000022000000}" name="технология"/>
    <tableColumn id="35" xr3:uid="{00000000-0010-0000-0100-000023000000}" name="сторонние"/>
    <tableColumn id="36" xr3:uid="{00000000-0010-0000-0100-000024000000}" name="выборка"/>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
  <sheetViews>
    <sheetView workbookViewId="0">
      <selection sqref="A1:AJ2"/>
    </sheetView>
  </sheetViews>
  <sheetFormatPr defaultRowHeight="12.75" x14ac:dyDescent="0.2"/>
  <cols>
    <col min="2" max="2" width="20" customWidth="1"/>
    <col min="3" max="3" width="43.28515625" customWidth="1"/>
    <col min="4" max="4" width="12.85546875" customWidth="1"/>
    <col min="5" max="5" width="23" customWidth="1"/>
    <col min="6" max="6" width="20.7109375" customWidth="1"/>
    <col min="7" max="7" width="30.85546875" customWidth="1"/>
    <col min="8" max="8" width="25.85546875" customWidth="1"/>
    <col min="9" max="9" width="35" customWidth="1"/>
    <col min="10" max="10" width="39.42578125" customWidth="1"/>
    <col min="11" max="11" width="42.140625" customWidth="1"/>
    <col min="12" max="12" width="28" customWidth="1"/>
    <col min="13" max="13" width="46" customWidth="1"/>
    <col min="14" max="14" width="38.42578125" customWidth="1"/>
    <col min="15" max="15" width="20.85546875" customWidth="1"/>
    <col min="16" max="16" width="73.42578125" customWidth="1"/>
    <col min="17" max="17" width="69.28515625" customWidth="1"/>
    <col min="18" max="18" width="10.7109375" customWidth="1"/>
    <col min="21" max="21" width="31.28515625" customWidth="1"/>
    <col min="22" max="22" width="61.5703125" customWidth="1"/>
    <col min="23" max="23" width="47.28515625" customWidth="1"/>
    <col min="24" max="24" width="51" customWidth="1"/>
    <col min="25" max="25" width="57.28515625" customWidth="1"/>
    <col min="26" max="27" width="73.42578125" customWidth="1"/>
    <col min="28" max="28" width="65.5703125" customWidth="1"/>
    <col min="29" max="29" width="73.42578125" customWidth="1"/>
    <col min="30" max="30" width="32.42578125" customWidth="1"/>
    <col min="31" max="32" width="49.5703125" customWidth="1"/>
    <col min="33" max="33" width="15.42578125" customWidth="1"/>
    <col min="34" max="34" width="13.85546875" customWidth="1"/>
    <col min="35" max="35" width="13" customWidth="1"/>
    <col min="36" max="36" width="11.42578125" customWidth="1"/>
  </cols>
  <sheetData>
    <row r="1" spans="1:36" x14ac:dyDescent="0.2">
      <c r="A1" t="s">
        <v>1</v>
      </c>
      <c r="B1" t="s">
        <v>33</v>
      </c>
      <c r="C1" t="s">
        <v>34</v>
      </c>
      <c r="D1" t="s">
        <v>19</v>
      </c>
      <c r="E1" t="s">
        <v>22</v>
      </c>
      <c r="F1" t="s">
        <v>20</v>
      </c>
      <c r="G1" t="s">
        <v>23</v>
      </c>
      <c r="H1" t="s">
        <v>11</v>
      </c>
      <c r="I1" t="s">
        <v>24</v>
      </c>
      <c r="J1" t="s">
        <v>25</v>
      </c>
      <c r="K1" t="s">
        <v>131</v>
      </c>
      <c r="L1" t="s">
        <v>12</v>
      </c>
      <c r="M1" t="s">
        <v>27</v>
      </c>
      <c r="N1" t="s">
        <v>104</v>
      </c>
      <c r="O1" t="s">
        <v>7</v>
      </c>
      <c r="P1" t="s">
        <v>17</v>
      </c>
      <c r="Q1" t="s">
        <v>18</v>
      </c>
      <c r="R1" t="s">
        <v>10</v>
      </c>
      <c r="S1" t="s">
        <v>28</v>
      </c>
      <c r="T1" t="s">
        <v>0</v>
      </c>
      <c r="U1" t="s">
        <v>30</v>
      </c>
      <c r="V1" t="s">
        <v>137</v>
      </c>
      <c r="W1" t="s">
        <v>138</v>
      </c>
      <c r="X1" t="s">
        <v>139</v>
      </c>
      <c r="Y1" t="s">
        <v>140</v>
      </c>
      <c r="Z1" t="s">
        <v>141</v>
      </c>
      <c r="AA1" t="s">
        <v>31</v>
      </c>
      <c r="AB1" t="s">
        <v>142</v>
      </c>
      <c r="AC1" t="s">
        <v>143</v>
      </c>
      <c r="AD1" t="s">
        <v>15</v>
      </c>
      <c r="AE1" t="s">
        <v>389</v>
      </c>
      <c r="AF1" t="s">
        <v>390</v>
      </c>
      <c r="AG1" t="s">
        <v>9</v>
      </c>
      <c r="AH1" t="s">
        <v>385</v>
      </c>
      <c r="AI1" t="s">
        <v>386</v>
      </c>
      <c r="AJ1" t="s">
        <v>2260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4526"/>
  <sheetViews>
    <sheetView topLeftCell="A4495" workbookViewId="0">
      <selection activeCell="R4509" sqref="A4509:XFD4511"/>
    </sheetView>
  </sheetViews>
  <sheetFormatPr defaultRowHeight="12.75" x14ac:dyDescent="0.2"/>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2.5703125" customWidth="1"/>
    <col min="35" max="35" width="11.85546875" customWidth="1"/>
    <col min="36" max="36" width="10.28515625" customWidth="1"/>
  </cols>
  <sheetData>
    <row r="1" spans="1:36" x14ac:dyDescent="0.2">
      <c r="A1" t="s">
        <v>1</v>
      </c>
      <c r="B1" t="s">
        <v>33</v>
      </c>
      <c r="C1" t="s">
        <v>34</v>
      </c>
      <c r="D1" t="s">
        <v>19</v>
      </c>
      <c r="E1" t="s">
        <v>22</v>
      </c>
      <c r="F1" t="s">
        <v>20</v>
      </c>
      <c r="G1" t="s">
        <v>23</v>
      </c>
      <c r="H1" t="s">
        <v>11</v>
      </c>
      <c r="I1" t="s">
        <v>24</v>
      </c>
      <c r="J1" t="s">
        <v>25</v>
      </c>
      <c r="K1" t="s">
        <v>131</v>
      </c>
      <c r="L1" t="s">
        <v>12</v>
      </c>
      <c r="M1" t="s">
        <v>27</v>
      </c>
      <c r="N1" t="s">
        <v>104</v>
      </c>
      <c r="O1" t="s">
        <v>7</v>
      </c>
      <c r="P1" t="s">
        <v>17</v>
      </c>
      <c r="Q1" t="s">
        <v>18</v>
      </c>
      <c r="R1" t="s">
        <v>10</v>
      </c>
      <c r="S1" t="s">
        <v>28</v>
      </c>
      <c r="T1" t="s">
        <v>0</v>
      </c>
      <c r="U1" t="s">
        <v>30</v>
      </c>
      <c r="V1" t="s">
        <v>137</v>
      </c>
      <c r="W1" t="s">
        <v>138</v>
      </c>
      <c r="X1" t="s">
        <v>139</v>
      </c>
      <c r="Y1" t="s">
        <v>140</v>
      </c>
      <c r="Z1" t="s">
        <v>141</v>
      </c>
      <c r="AA1" t="s">
        <v>31</v>
      </c>
      <c r="AB1" t="s">
        <v>142</v>
      </c>
      <c r="AC1" t="s">
        <v>143</v>
      </c>
      <c r="AD1" t="s">
        <v>15</v>
      </c>
      <c r="AE1" t="s">
        <v>389</v>
      </c>
      <c r="AF1" t="s">
        <v>390</v>
      </c>
      <c r="AG1" t="s">
        <v>9</v>
      </c>
      <c r="AH1" t="s">
        <v>385</v>
      </c>
      <c r="AI1" t="s">
        <v>386</v>
      </c>
      <c r="AJ1" t="s">
        <v>2260</v>
      </c>
    </row>
    <row r="44" spans="1:33" x14ac:dyDescent="0.2">
      <c r="A44" t="s">
        <v>2028</v>
      </c>
      <c r="B44" t="s">
        <v>4</v>
      </c>
      <c r="D44" s="1936">
        <v>41652</v>
      </c>
      <c r="AG44" t="s">
        <v>202</v>
      </c>
    </row>
    <row r="45" spans="1:33" x14ac:dyDescent="0.2">
      <c r="A45" t="s">
        <v>2028</v>
      </c>
      <c r="B45" t="s">
        <v>4</v>
      </c>
      <c r="D45" s="1936">
        <v>41653</v>
      </c>
      <c r="AG45" t="s">
        <v>202</v>
      </c>
    </row>
    <row r="46" spans="1:33" x14ac:dyDescent="0.2">
      <c r="A46" t="s">
        <v>2028</v>
      </c>
      <c r="B46" t="s">
        <v>4</v>
      </c>
      <c r="D46" s="1936">
        <v>41654</v>
      </c>
      <c r="AG46" t="s">
        <v>202</v>
      </c>
    </row>
    <row r="47" spans="1:33" x14ac:dyDescent="0.2">
      <c r="A47" t="s">
        <v>2028</v>
      </c>
      <c r="B47" t="s">
        <v>4</v>
      </c>
      <c r="D47" s="1936">
        <v>41655</v>
      </c>
      <c r="AG47" t="s">
        <v>202</v>
      </c>
    </row>
    <row r="48" spans="1:33" x14ac:dyDescent="0.2">
      <c r="A48" t="s">
        <v>2028</v>
      </c>
      <c r="B48" t="s">
        <v>4</v>
      </c>
      <c r="D48" s="1936">
        <v>41656</v>
      </c>
      <c r="AG48" t="s">
        <v>202</v>
      </c>
    </row>
    <row r="49" spans="1:33" x14ac:dyDescent="0.2">
      <c r="A49" t="s">
        <v>2028</v>
      </c>
      <c r="B49" t="s">
        <v>4</v>
      </c>
      <c r="D49" s="1936">
        <v>41657</v>
      </c>
      <c r="AG49" t="s">
        <v>202</v>
      </c>
    </row>
    <row r="50" spans="1:33" x14ac:dyDescent="0.2">
      <c r="A50" t="s">
        <v>2028</v>
      </c>
      <c r="B50" t="s">
        <v>4</v>
      </c>
      <c r="D50" s="1936">
        <v>41658</v>
      </c>
      <c r="AG50" t="s">
        <v>202</v>
      </c>
    </row>
    <row r="51" spans="1:33" x14ac:dyDescent="0.2">
      <c r="A51" t="s">
        <v>2028</v>
      </c>
      <c r="B51" t="s">
        <v>4</v>
      </c>
      <c r="D51" s="1936">
        <v>41660</v>
      </c>
      <c r="AG51" t="s">
        <v>202</v>
      </c>
    </row>
    <row r="52" spans="1:33" x14ac:dyDescent="0.2">
      <c r="A52" t="s">
        <v>2028</v>
      </c>
      <c r="B52" t="s">
        <v>4</v>
      </c>
      <c r="D52" s="1936">
        <v>41661</v>
      </c>
      <c r="AG52" t="s">
        <v>202</v>
      </c>
    </row>
    <row r="53" spans="1:33" x14ac:dyDescent="0.2">
      <c r="A53" t="s">
        <v>2028</v>
      </c>
      <c r="B53" t="s">
        <v>4</v>
      </c>
      <c r="D53" s="1936">
        <v>41662</v>
      </c>
      <c r="AG53" t="s">
        <v>202</v>
      </c>
    </row>
    <row r="54" spans="1:33" x14ac:dyDescent="0.2">
      <c r="A54" t="s">
        <v>2028</v>
      </c>
      <c r="B54" t="s">
        <v>4</v>
      </c>
      <c r="D54" s="1936">
        <v>41665</v>
      </c>
      <c r="AG54" t="s">
        <v>202</v>
      </c>
    </row>
    <row r="55" spans="1:33" x14ac:dyDescent="0.2">
      <c r="A55" t="s">
        <v>2028</v>
      </c>
      <c r="B55" t="s">
        <v>4</v>
      </c>
      <c r="D55" s="1936">
        <v>41666</v>
      </c>
      <c r="AG55" t="s">
        <v>202</v>
      </c>
    </row>
    <row r="56" spans="1:33" x14ac:dyDescent="0.2">
      <c r="A56" t="s">
        <v>2028</v>
      </c>
      <c r="B56" t="s">
        <v>4</v>
      </c>
      <c r="D56" s="1936">
        <v>41667</v>
      </c>
      <c r="AG56" t="s">
        <v>202</v>
      </c>
    </row>
    <row r="57" spans="1:33" x14ac:dyDescent="0.2">
      <c r="A57" t="s">
        <v>2028</v>
      </c>
      <c r="B57" t="s">
        <v>4</v>
      </c>
      <c r="D57" s="1936">
        <v>41668</v>
      </c>
      <c r="AG57" t="s">
        <v>202</v>
      </c>
    </row>
    <row r="58" spans="1:33" x14ac:dyDescent="0.2">
      <c r="A58" t="s">
        <v>2028</v>
      </c>
      <c r="B58" t="s">
        <v>4</v>
      </c>
      <c r="D58" s="1936">
        <v>41669</v>
      </c>
      <c r="AG58" t="s">
        <v>202</v>
      </c>
    </row>
    <row r="59" spans="1:33" x14ac:dyDescent="0.2">
      <c r="A59" t="s">
        <v>2028</v>
      </c>
      <c r="B59" t="s">
        <v>4</v>
      </c>
      <c r="D59" s="1936">
        <v>41670</v>
      </c>
      <c r="AG59" t="s">
        <v>202</v>
      </c>
    </row>
    <row r="60" spans="1:33" x14ac:dyDescent="0.2">
      <c r="A60" t="s">
        <v>2029</v>
      </c>
      <c r="B60" t="s">
        <v>4</v>
      </c>
      <c r="D60" s="1936">
        <v>41671</v>
      </c>
      <c r="AG60" t="s">
        <v>202</v>
      </c>
    </row>
    <row r="61" spans="1:33" x14ac:dyDescent="0.2">
      <c r="A61" t="s">
        <v>2029</v>
      </c>
      <c r="B61" t="s">
        <v>4</v>
      </c>
      <c r="D61" s="1936">
        <v>41672</v>
      </c>
      <c r="AG61" t="s">
        <v>202</v>
      </c>
    </row>
    <row r="62" spans="1:33" x14ac:dyDescent="0.2">
      <c r="A62" t="s">
        <v>2029</v>
      </c>
      <c r="B62" t="s">
        <v>4</v>
      </c>
      <c r="D62" s="1936">
        <v>41673</v>
      </c>
      <c r="AG62" t="s">
        <v>202</v>
      </c>
    </row>
    <row r="63" spans="1:33" x14ac:dyDescent="0.2">
      <c r="A63" t="s">
        <v>2029</v>
      </c>
      <c r="B63" t="s">
        <v>4</v>
      </c>
      <c r="D63" s="1936">
        <v>41674</v>
      </c>
      <c r="AG63" t="s">
        <v>202</v>
      </c>
    </row>
    <row r="64" spans="1:33" x14ac:dyDescent="0.2">
      <c r="A64" t="s">
        <v>2029</v>
      </c>
      <c r="B64" t="s">
        <v>4</v>
      </c>
      <c r="D64" s="1936">
        <v>41675</v>
      </c>
      <c r="AG64" t="s">
        <v>202</v>
      </c>
    </row>
    <row r="65" spans="1:33" x14ac:dyDescent="0.2">
      <c r="A65" t="s">
        <v>2029</v>
      </c>
      <c r="B65" t="s">
        <v>4</v>
      </c>
      <c r="D65" s="1936">
        <v>41676</v>
      </c>
      <c r="AG65" t="s">
        <v>202</v>
      </c>
    </row>
    <row r="66" spans="1:33" x14ac:dyDescent="0.2">
      <c r="A66" t="s">
        <v>2029</v>
      </c>
      <c r="B66" t="s">
        <v>4</v>
      </c>
      <c r="D66" s="1936">
        <v>41677</v>
      </c>
      <c r="AG66" t="s">
        <v>202</v>
      </c>
    </row>
    <row r="67" spans="1:33" x14ac:dyDescent="0.2">
      <c r="A67" t="s">
        <v>2029</v>
      </c>
      <c r="B67" t="s">
        <v>4</v>
      </c>
      <c r="D67" s="1936">
        <v>41678</v>
      </c>
      <c r="AG67" t="s">
        <v>202</v>
      </c>
    </row>
    <row r="68" spans="1:33" x14ac:dyDescent="0.2">
      <c r="A68" t="s">
        <v>2029</v>
      </c>
      <c r="B68" t="s">
        <v>4</v>
      </c>
      <c r="D68" s="1936">
        <v>41679</v>
      </c>
      <c r="AG68" t="s">
        <v>202</v>
      </c>
    </row>
    <row r="69" spans="1:33" x14ac:dyDescent="0.2">
      <c r="A69" t="s">
        <v>2029</v>
      </c>
      <c r="B69" t="s">
        <v>4</v>
      </c>
      <c r="D69" s="1936">
        <v>41680</v>
      </c>
      <c r="AG69" t="s">
        <v>202</v>
      </c>
    </row>
    <row r="70" spans="1:33" x14ac:dyDescent="0.2">
      <c r="A70" t="s">
        <v>2029</v>
      </c>
      <c r="B70" t="s">
        <v>4</v>
      </c>
      <c r="D70" s="1936">
        <v>41681</v>
      </c>
      <c r="AG70" t="s">
        <v>202</v>
      </c>
    </row>
    <row r="71" spans="1:33" x14ac:dyDescent="0.2">
      <c r="A71" t="s">
        <v>2029</v>
      </c>
      <c r="B71" t="s">
        <v>4</v>
      </c>
      <c r="D71" s="1936">
        <v>41682</v>
      </c>
      <c r="AG71" t="s">
        <v>202</v>
      </c>
    </row>
    <row r="72" spans="1:33" x14ac:dyDescent="0.2">
      <c r="A72" t="s">
        <v>2029</v>
      </c>
      <c r="B72" t="s">
        <v>4</v>
      </c>
      <c r="D72" s="1936">
        <v>41683</v>
      </c>
      <c r="AG72" t="s">
        <v>202</v>
      </c>
    </row>
    <row r="73" spans="1:33" x14ac:dyDescent="0.2">
      <c r="A73" t="s">
        <v>2029</v>
      </c>
      <c r="B73" t="s">
        <v>4</v>
      </c>
      <c r="D73" s="1936">
        <v>41684</v>
      </c>
      <c r="AG73" t="s">
        <v>202</v>
      </c>
    </row>
    <row r="74" spans="1:33" x14ac:dyDescent="0.2">
      <c r="A74" t="s">
        <v>2029</v>
      </c>
      <c r="B74" t="s">
        <v>4</v>
      </c>
      <c r="D74" s="1936">
        <v>41685</v>
      </c>
      <c r="AG74" t="s">
        <v>202</v>
      </c>
    </row>
    <row r="75" spans="1:33" x14ac:dyDescent="0.2">
      <c r="A75" t="s">
        <v>2029</v>
      </c>
      <c r="B75" t="s">
        <v>4</v>
      </c>
      <c r="D75" s="1936">
        <v>41686</v>
      </c>
      <c r="AG75" t="s">
        <v>202</v>
      </c>
    </row>
    <row r="76" spans="1:33" x14ac:dyDescent="0.2">
      <c r="A76" t="s">
        <v>2029</v>
      </c>
      <c r="B76" t="s">
        <v>4</v>
      </c>
      <c r="D76" s="1936">
        <v>41687</v>
      </c>
      <c r="AG76" t="s">
        <v>202</v>
      </c>
    </row>
    <row r="77" spans="1:33" x14ac:dyDescent="0.2">
      <c r="A77" t="s">
        <v>2029</v>
      </c>
      <c r="B77" t="s">
        <v>4</v>
      </c>
      <c r="D77" s="1936">
        <v>41688</v>
      </c>
      <c r="AG77" t="s">
        <v>202</v>
      </c>
    </row>
    <row r="78" spans="1:33" x14ac:dyDescent="0.2">
      <c r="A78" t="s">
        <v>2029</v>
      </c>
      <c r="B78" t="s">
        <v>4</v>
      </c>
      <c r="D78" s="1936">
        <v>41689</v>
      </c>
      <c r="AG78" t="s">
        <v>202</v>
      </c>
    </row>
    <row r="79" spans="1:33" x14ac:dyDescent="0.2">
      <c r="A79" t="s">
        <v>2029</v>
      </c>
      <c r="B79" t="s">
        <v>4</v>
      </c>
      <c r="D79" s="1936">
        <v>41690</v>
      </c>
      <c r="AG79" t="s">
        <v>202</v>
      </c>
    </row>
    <row r="80" spans="1:33" x14ac:dyDescent="0.2">
      <c r="A80" t="s">
        <v>2029</v>
      </c>
      <c r="B80" t="s">
        <v>4</v>
      </c>
      <c r="D80" s="1936">
        <v>41691</v>
      </c>
      <c r="AG80" t="s">
        <v>202</v>
      </c>
    </row>
    <row r="81" spans="1:33" x14ac:dyDescent="0.2">
      <c r="A81" t="s">
        <v>2029</v>
      </c>
      <c r="B81" t="s">
        <v>4</v>
      </c>
      <c r="D81" s="1936">
        <v>41692</v>
      </c>
      <c r="AG81" t="s">
        <v>202</v>
      </c>
    </row>
    <row r="82" spans="1:33" x14ac:dyDescent="0.2">
      <c r="A82" t="s">
        <v>2029</v>
      </c>
      <c r="B82" t="s">
        <v>4</v>
      </c>
      <c r="D82" s="1936">
        <v>41693</v>
      </c>
      <c r="AG82" t="s">
        <v>202</v>
      </c>
    </row>
    <row r="84" spans="1:33" x14ac:dyDescent="0.2">
      <c r="A84" t="s">
        <v>2030</v>
      </c>
      <c r="B84" t="s">
        <v>4</v>
      </c>
      <c r="D84" s="1936">
        <v>41704</v>
      </c>
      <c r="AG84" t="s">
        <v>202</v>
      </c>
    </row>
    <row r="86" spans="1:33" x14ac:dyDescent="0.2">
      <c r="A86" t="s">
        <v>2030</v>
      </c>
      <c r="B86" t="s">
        <v>4</v>
      </c>
      <c r="D86" s="1936">
        <v>41706</v>
      </c>
      <c r="AG86" t="s">
        <v>202</v>
      </c>
    </row>
    <row r="87" spans="1:33" x14ac:dyDescent="0.2">
      <c r="A87" t="s">
        <v>2030</v>
      </c>
      <c r="B87" t="s">
        <v>4</v>
      </c>
      <c r="D87" s="1936">
        <v>41707</v>
      </c>
      <c r="AG87" t="s">
        <v>202</v>
      </c>
    </row>
    <row r="88" spans="1:33" x14ac:dyDescent="0.2">
      <c r="A88" t="s">
        <v>2030</v>
      </c>
      <c r="B88" t="s">
        <v>4</v>
      </c>
      <c r="D88" s="1936">
        <v>41708</v>
      </c>
      <c r="AG88" t="s">
        <v>202</v>
      </c>
    </row>
    <row r="89" spans="1:33" x14ac:dyDescent="0.2">
      <c r="A89" t="s">
        <v>2030</v>
      </c>
      <c r="B89" t="s">
        <v>4</v>
      </c>
      <c r="D89" s="1936">
        <v>41709</v>
      </c>
      <c r="AG89" t="s">
        <v>202</v>
      </c>
    </row>
    <row r="90" spans="1:33" x14ac:dyDescent="0.2">
      <c r="A90" t="s">
        <v>2030</v>
      </c>
      <c r="B90" t="s">
        <v>4</v>
      </c>
      <c r="D90" s="1936">
        <v>41710</v>
      </c>
      <c r="AG90" t="s">
        <v>202</v>
      </c>
    </row>
    <row r="91" spans="1:33" x14ac:dyDescent="0.2">
      <c r="A91" t="s">
        <v>2030</v>
      </c>
      <c r="B91" t="s">
        <v>4</v>
      </c>
      <c r="D91" s="1936">
        <v>41711</v>
      </c>
      <c r="AG91" t="s">
        <v>202</v>
      </c>
    </row>
    <row r="93" spans="1:33" x14ac:dyDescent="0.2">
      <c r="A93" t="s">
        <v>2030</v>
      </c>
      <c r="B93" t="s">
        <v>4</v>
      </c>
      <c r="D93" s="1936">
        <v>41713</v>
      </c>
      <c r="AG93" t="s">
        <v>202</v>
      </c>
    </row>
    <row r="95" spans="1:33" x14ac:dyDescent="0.2">
      <c r="A95" t="s">
        <v>2030</v>
      </c>
      <c r="B95" t="s">
        <v>4</v>
      </c>
      <c r="D95" s="1936">
        <v>41715</v>
      </c>
      <c r="AG95" t="s">
        <v>202</v>
      </c>
    </row>
    <row r="96" spans="1:33" x14ac:dyDescent="0.2">
      <c r="A96" t="s">
        <v>2030</v>
      </c>
      <c r="B96" t="s">
        <v>4</v>
      </c>
      <c r="D96" s="1936">
        <v>41716</v>
      </c>
      <c r="AG96" t="s">
        <v>202</v>
      </c>
    </row>
    <row r="97" spans="1:33" x14ac:dyDescent="0.2">
      <c r="A97" t="s">
        <v>2030</v>
      </c>
      <c r="B97" t="s">
        <v>4</v>
      </c>
      <c r="D97" s="1936">
        <v>41717</v>
      </c>
      <c r="AG97" t="s">
        <v>202</v>
      </c>
    </row>
    <row r="98" spans="1:33" x14ac:dyDescent="0.2">
      <c r="A98" t="s">
        <v>2030</v>
      </c>
      <c r="B98" t="s">
        <v>4</v>
      </c>
      <c r="D98" s="1936">
        <v>41718</v>
      </c>
      <c r="AG98" t="s">
        <v>202</v>
      </c>
    </row>
    <row r="99" spans="1:33" x14ac:dyDescent="0.2">
      <c r="A99" t="s">
        <v>2030</v>
      </c>
      <c r="B99" t="s">
        <v>4</v>
      </c>
      <c r="D99" s="1936">
        <v>41719</v>
      </c>
      <c r="AG99" t="s">
        <v>202</v>
      </c>
    </row>
    <row r="100" spans="1:33" x14ac:dyDescent="0.2">
      <c r="A100" t="s">
        <v>2030</v>
      </c>
      <c r="B100" t="s">
        <v>4</v>
      </c>
      <c r="D100" s="1936">
        <v>41720</v>
      </c>
      <c r="AG100" t="s">
        <v>202</v>
      </c>
    </row>
    <row r="101" spans="1:33" x14ac:dyDescent="0.2">
      <c r="A101" t="s">
        <v>2030</v>
      </c>
      <c r="B101" t="s">
        <v>4</v>
      </c>
      <c r="D101" s="1936">
        <v>41721</v>
      </c>
      <c r="AG101" t="s">
        <v>202</v>
      </c>
    </row>
    <row r="102" spans="1:33" x14ac:dyDescent="0.2">
      <c r="A102" t="s">
        <v>2030</v>
      </c>
      <c r="B102" t="s">
        <v>4</v>
      </c>
      <c r="D102" s="1936">
        <v>41722</v>
      </c>
      <c r="AG102" t="s">
        <v>202</v>
      </c>
    </row>
    <row r="104" spans="1:33" x14ac:dyDescent="0.2">
      <c r="A104" t="s">
        <v>2030</v>
      </c>
      <c r="B104" t="s">
        <v>4</v>
      </c>
      <c r="D104" s="1936">
        <v>41724</v>
      </c>
      <c r="AG104" t="s">
        <v>202</v>
      </c>
    </row>
    <row r="105" spans="1:33" x14ac:dyDescent="0.2">
      <c r="A105" t="s">
        <v>2030</v>
      </c>
      <c r="B105" t="s">
        <v>4</v>
      </c>
      <c r="D105" s="1936">
        <v>41725</v>
      </c>
      <c r="AG105" t="s">
        <v>202</v>
      </c>
    </row>
    <row r="106" spans="1:33" x14ac:dyDescent="0.2">
      <c r="A106" t="s">
        <v>2030</v>
      </c>
      <c r="B106" t="s">
        <v>4</v>
      </c>
      <c r="D106" s="1936">
        <v>41726</v>
      </c>
      <c r="AG106" t="s">
        <v>202</v>
      </c>
    </row>
    <row r="107" spans="1:33" x14ac:dyDescent="0.2">
      <c r="A107" t="s">
        <v>2030</v>
      </c>
      <c r="B107" t="s">
        <v>4</v>
      </c>
      <c r="D107" s="1936">
        <v>41727</v>
      </c>
      <c r="AG107" t="s">
        <v>202</v>
      </c>
    </row>
    <row r="108" spans="1:33" x14ac:dyDescent="0.2">
      <c r="A108" t="s">
        <v>2030</v>
      </c>
      <c r="B108" t="s">
        <v>4</v>
      </c>
      <c r="D108" s="1936">
        <v>41728</v>
      </c>
      <c r="AG108" t="s">
        <v>202</v>
      </c>
    </row>
    <row r="109" spans="1:33" x14ac:dyDescent="0.2">
      <c r="A109" t="s">
        <v>2030</v>
      </c>
      <c r="B109" t="s">
        <v>4</v>
      </c>
      <c r="D109" s="1936">
        <v>41729</v>
      </c>
      <c r="AG109" t="s">
        <v>202</v>
      </c>
    </row>
    <row r="113" spans="1:33" x14ac:dyDescent="0.2">
      <c r="A113" t="s">
        <v>2104</v>
      </c>
      <c r="B113" t="s">
        <v>4</v>
      </c>
      <c r="D113" s="1936">
        <v>41731</v>
      </c>
      <c r="AG113" t="s">
        <v>202</v>
      </c>
    </row>
    <row r="115" spans="1:33" x14ac:dyDescent="0.2">
      <c r="A115" t="s">
        <v>2104</v>
      </c>
      <c r="B115" t="s">
        <v>4</v>
      </c>
      <c r="D115" s="1936">
        <v>41733</v>
      </c>
      <c r="AG115" t="s">
        <v>202</v>
      </c>
    </row>
    <row r="117" spans="1:33" x14ac:dyDescent="0.2">
      <c r="A117" t="s">
        <v>2104</v>
      </c>
      <c r="B117" t="s">
        <v>4</v>
      </c>
      <c r="D117" s="1936">
        <v>41735</v>
      </c>
      <c r="AG117" t="s">
        <v>202</v>
      </c>
    </row>
    <row r="137" spans="1:33" x14ac:dyDescent="0.2">
      <c r="A137" t="s">
        <v>2104</v>
      </c>
      <c r="B137" t="s">
        <v>4</v>
      </c>
      <c r="D137" s="1936">
        <v>41739</v>
      </c>
      <c r="AG137" t="s">
        <v>202</v>
      </c>
    </row>
    <row r="138" spans="1:33" x14ac:dyDescent="0.2">
      <c r="A138" t="s">
        <v>2104</v>
      </c>
      <c r="B138" t="s">
        <v>4</v>
      </c>
      <c r="D138" s="1936">
        <v>41740</v>
      </c>
      <c r="AG138" t="s">
        <v>202</v>
      </c>
    </row>
    <row r="139" spans="1:33" x14ac:dyDescent="0.2">
      <c r="A139" t="s">
        <v>2104</v>
      </c>
      <c r="B139" t="s">
        <v>4</v>
      </c>
      <c r="D139" s="1936">
        <v>41741</v>
      </c>
      <c r="AG139" t="s">
        <v>202</v>
      </c>
    </row>
    <row r="140" spans="1:33" x14ac:dyDescent="0.2">
      <c r="A140" t="s">
        <v>2104</v>
      </c>
      <c r="B140" t="s">
        <v>4</v>
      </c>
      <c r="D140" s="1936">
        <v>41742</v>
      </c>
      <c r="AG140" t="s">
        <v>202</v>
      </c>
    </row>
    <row r="141" spans="1:33" x14ac:dyDescent="0.2">
      <c r="A141" t="s">
        <v>2104</v>
      </c>
      <c r="B141" t="s">
        <v>4</v>
      </c>
      <c r="D141" s="1936">
        <v>41743</v>
      </c>
      <c r="AG141" t="s">
        <v>202</v>
      </c>
    </row>
    <row r="144" spans="1:33" x14ac:dyDescent="0.2">
      <c r="A144" t="s">
        <v>2104</v>
      </c>
      <c r="B144" t="s">
        <v>4</v>
      </c>
      <c r="D144" s="1936">
        <v>41745</v>
      </c>
      <c r="AG144" t="s">
        <v>202</v>
      </c>
    </row>
    <row r="145" spans="1:33" x14ac:dyDescent="0.2">
      <c r="A145" t="s">
        <v>2104</v>
      </c>
      <c r="B145" t="s">
        <v>4</v>
      </c>
      <c r="D145" s="1936">
        <v>41746</v>
      </c>
      <c r="AG145" t="s">
        <v>202</v>
      </c>
    </row>
    <row r="146" spans="1:33" x14ac:dyDescent="0.2">
      <c r="A146" t="s">
        <v>2104</v>
      </c>
      <c r="B146" t="s">
        <v>4</v>
      </c>
      <c r="D146" s="1936">
        <v>41747</v>
      </c>
      <c r="AG146" t="s">
        <v>202</v>
      </c>
    </row>
    <row r="147" spans="1:33" x14ac:dyDescent="0.2">
      <c r="A147" t="s">
        <v>2104</v>
      </c>
      <c r="B147" t="s">
        <v>4</v>
      </c>
      <c r="D147" s="1936">
        <v>41748</v>
      </c>
      <c r="AG147" t="s">
        <v>202</v>
      </c>
    </row>
    <row r="148" spans="1:33" x14ac:dyDescent="0.2">
      <c r="A148" t="s">
        <v>2104</v>
      </c>
      <c r="B148" t="s">
        <v>4</v>
      </c>
      <c r="D148" s="1936">
        <v>41749</v>
      </c>
      <c r="AG148" t="s">
        <v>202</v>
      </c>
    </row>
    <row r="154" spans="1:33" x14ac:dyDescent="0.2">
      <c r="A154" t="s">
        <v>2104</v>
      </c>
      <c r="B154" t="s">
        <v>4</v>
      </c>
      <c r="D154" s="1936">
        <v>41751</v>
      </c>
      <c r="H154" s="1937">
        <v>0</v>
      </c>
      <c r="AG154" t="s">
        <v>202</v>
      </c>
    </row>
    <row r="157" spans="1:33" x14ac:dyDescent="0.2">
      <c r="A157" t="s">
        <v>2104</v>
      </c>
      <c r="B157" t="s">
        <v>4</v>
      </c>
      <c r="D157" s="1936">
        <v>41754</v>
      </c>
      <c r="AG157" t="s">
        <v>202</v>
      </c>
    </row>
    <row r="158" spans="1:33" x14ac:dyDescent="0.2">
      <c r="A158" t="s">
        <v>2104</v>
      </c>
      <c r="B158" t="s">
        <v>4</v>
      </c>
      <c r="D158" s="1936">
        <v>41755</v>
      </c>
      <c r="AG158" t="s">
        <v>202</v>
      </c>
    </row>
    <row r="159" spans="1:33" x14ac:dyDescent="0.2">
      <c r="A159" t="s">
        <v>2104</v>
      </c>
      <c r="B159" t="s">
        <v>4</v>
      </c>
      <c r="D159" s="1936">
        <v>41756</v>
      </c>
      <c r="AG159" t="s">
        <v>202</v>
      </c>
    </row>
    <row r="167" spans="1:33" x14ac:dyDescent="0.2">
      <c r="A167" t="s">
        <v>3297</v>
      </c>
      <c r="B167" t="s">
        <v>4</v>
      </c>
      <c r="D167" s="1936">
        <v>41765</v>
      </c>
      <c r="H167" s="1937">
        <v>0</v>
      </c>
      <c r="AG167" t="s">
        <v>202</v>
      </c>
    </row>
    <row r="168" spans="1:33" x14ac:dyDescent="0.2">
      <c r="A168" t="s">
        <v>3297</v>
      </c>
      <c r="B168" t="s">
        <v>4</v>
      </c>
      <c r="D168" s="1936">
        <v>41766</v>
      </c>
      <c r="H168" s="1937">
        <v>0</v>
      </c>
      <c r="AG168" t="s">
        <v>202</v>
      </c>
    </row>
    <row r="169" spans="1:33" x14ac:dyDescent="0.2">
      <c r="A169" t="s">
        <v>3297</v>
      </c>
      <c r="B169" t="s">
        <v>4</v>
      </c>
      <c r="D169" s="1936">
        <v>41767</v>
      </c>
      <c r="H169" s="1937">
        <v>0</v>
      </c>
      <c r="AG169" t="s">
        <v>202</v>
      </c>
    </row>
    <row r="170" spans="1:33" x14ac:dyDescent="0.2">
      <c r="A170" t="s">
        <v>3297</v>
      </c>
      <c r="B170" t="s">
        <v>4</v>
      </c>
      <c r="D170" s="1936">
        <v>41768</v>
      </c>
      <c r="H170" s="1937">
        <v>0</v>
      </c>
      <c r="AG170" t="s">
        <v>202</v>
      </c>
    </row>
    <row r="171" spans="1:33" x14ac:dyDescent="0.2">
      <c r="A171" t="s">
        <v>3297</v>
      </c>
      <c r="B171" t="s">
        <v>4</v>
      </c>
      <c r="D171" s="1936">
        <v>41769</v>
      </c>
      <c r="H171" s="1937">
        <v>0</v>
      </c>
      <c r="AG171" t="s">
        <v>202</v>
      </c>
    </row>
    <row r="172" spans="1:33" x14ac:dyDescent="0.2">
      <c r="A172" t="s">
        <v>3297</v>
      </c>
      <c r="B172" t="s">
        <v>4</v>
      </c>
      <c r="D172" s="1936">
        <v>41770</v>
      </c>
      <c r="H172" s="1937">
        <v>0</v>
      </c>
      <c r="AG172" t="s">
        <v>202</v>
      </c>
    </row>
    <row r="173" spans="1:33" x14ac:dyDescent="0.2">
      <c r="A173" t="s">
        <v>3297</v>
      </c>
      <c r="B173" t="s">
        <v>4</v>
      </c>
      <c r="D173" s="1936">
        <v>41771</v>
      </c>
      <c r="H173" s="1937">
        <v>0</v>
      </c>
      <c r="AG173" t="s">
        <v>202</v>
      </c>
    </row>
    <row r="175" spans="1:33" x14ac:dyDescent="0.2">
      <c r="A175" t="s">
        <v>3297</v>
      </c>
      <c r="B175" t="s">
        <v>4</v>
      </c>
      <c r="D175" s="1936">
        <v>41773</v>
      </c>
      <c r="H175" s="1937">
        <v>0</v>
      </c>
      <c r="AG175" t="s">
        <v>202</v>
      </c>
    </row>
    <row r="176" spans="1:33" x14ac:dyDescent="0.2">
      <c r="A176" t="s">
        <v>3297</v>
      </c>
      <c r="B176" t="s">
        <v>4</v>
      </c>
      <c r="D176" s="1936">
        <v>41774</v>
      </c>
      <c r="H176" s="1937">
        <v>0</v>
      </c>
      <c r="AG176" t="s">
        <v>202</v>
      </c>
    </row>
    <row r="180" spans="1:33" x14ac:dyDescent="0.2">
      <c r="A180" t="s">
        <v>3297</v>
      </c>
      <c r="B180" t="s">
        <v>4</v>
      </c>
      <c r="D180" s="1936">
        <v>41786</v>
      </c>
      <c r="H180" s="1937">
        <v>0</v>
      </c>
      <c r="AG180" t="s">
        <v>202</v>
      </c>
    </row>
    <row r="181" spans="1:33" x14ac:dyDescent="0.2">
      <c r="A181" t="s">
        <v>3297</v>
      </c>
      <c r="B181" t="s">
        <v>4</v>
      </c>
      <c r="D181" s="1936">
        <v>41787</v>
      </c>
      <c r="H181" s="1937">
        <v>0</v>
      </c>
      <c r="AG181" t="s">
        <v>202</v>
      </c>
    </row>
    <row r="182" spans="1:33" x14ac:dyDescent="0.2">
      <c r="A182" t="s">
        <v>3297</v>
      </c>
      <c r="B182" t="s">
        <v>4</v>
      </c>
      <c r="D182" s="1936">
        <v>41788</v>
      </c>
      <c r="H182" s="1937">
        <v>0</v>
      </c>
      <c r="AG182" t="s">
        <v>202</v>
      </c>
    </row>
    <row r="185" spans="1:33" x14ac:dyDescent="0.2">
      <c r="A185" t="s">
        <v>4114</v>
      </c>
      <c r="B185" t="s">
        <v>4</v>
      </c>
      <c r="D185" s="1936">
        <v>41791</v>
      </c>
      <c r="F185" s="1936">
        <v>41791</v>
      </c>
      <c r="H185" s="1937">
        <v>0</v>
      </c>
      <c r="AG185" t="s">
        <v>202</v>
      </c>
    </row>
    <row r="188" spans="1:33" x14ac:dyDescent="0.2">
      <c r="A188" t="s">
        <v>4114</v>
      </c>
      <c r="B188" t="s">
        <v>4</v>
      </c>
      <c r="D188" s="1936">
        <v>41794</v>
      </c>
      <c r="H188" s="1937">
        <v>0</v>
      </c>
      <c r="AG188" t="s">
        <v>202</v>
      </c>
    </row>
    <row r="190" spans="1:33" x14ac:dyDescent="0.2">
      <c r="A190" t="s">
        <v>4114</v>
      </c>
      <c r="B190" t="s">
        <v>4</v>
      </c>
      <c r="D190" s="1936">
        <v>41796</v>
      </c>
      <c r="AG190" t="s">
        <v>202</v>
      </c>
    </row>
    <row r="191" spans="1:33" x14ac:dyDescent="0.2">
      <c r="A191" t="s">
        <v>4114</v>
      </c>
      <c r="B191" t="s">
        <v>4</v>
      </c>
      <c r="D191" s="1936">
        <v>41797</v>
      </c>
      <c r="AG191" t="s">
        <v>202</v>
      </c>
    </row>
    <row r="192" spans="1:33" x14ac:dyDescent="0.2">
      <c r="A192" t="s">
        <v>4114</v>
      </c>
      <c r="B192" t="s">
        <v>4</v>
      </c>
      <c r="D192" s="1936">
        <v>41798</v>
      </c>
      <c r="AG192" t="s">
        <v>202</v>
      </c>
    </row>
    <row r="199" spans="1:33" x14ac:dyDescent="0.2">
      <c r="A199" t="s">
        <v>4114</v>
      </c>
      <c r="B199" t="s">
        <v>4</v>
      </c>
      <c r="D199" s="1936">
        <v>41808</v>
      </c>
      <c r="AG199" t="s">
        <v>202</v>
      </c>
    </row>
    <row r="200" spans="1:33" x14ac:dyDescent="0.2">
      <c r="A200" t="s">
        <v>4114</v>
      </c>
      <c r="B200" t="s">
        <v>4</v>
      </c>
      <c r="D200" s="1936">
        <v>41809</v>
      </c>
      <c r="AG200" t="s">
        <v>202</v>
      </c>
    </row>
    <row r="201" spans="1:33" x14ac:dyDescent="0.2">
      <c r="A201" t="s">
        <v>4114</v>
      </c>
      <c r="B201" t="s">
        <v>4</v>
      </c>
      <c r="D201" s="1936">
        <v>41810</v>
      </c>
      <c r="AG201" t="s">
        <v>202</v>
      </c>
    </row>
    <row r="202" spans="1:33" x14ac:dyDescent="0.2">
      <c r="A202" t="s">
        <v>4114</v>
      </c>
      <c r="B202" t="s">
        <v>4</v>
      </c>
      <c r="D202" s="1936">
        <v>41811</v>
      </c>
      <c r="AG202" t="s">
        <v>202</v>
      </c>
    </row>
    <row r="203" spans="1:33" x14ac:dyDescent="0.2">
      <c r="A203" t="s">
        <v>4114</v>
      </c>
      <c r="B203" t="s">
        <v>4</v>
      </c>
      <c r="D203" s="1936">
        <v>41812</v>
      </c>
      <c r="AG203" t="s">
        <v>202</v>
      </c>
    </row>
    <row r="204" spans="1:33" x14ac:dyDescent="0.2">
      <c r="A204" t="s">
        <v>4114</v>
      </c>
      <c r="B204" t="s">
        <v>4</v>
      </c>
      <c r="D204" s="1936">
        <v>41813</v>
      </c>
      <c r="H204" s="1937">
        <v>0</v>
      </c>
      <c r="AG204" t="s">
        <v>202</v>
      </c>
    </row>
    <row r="205" spans="1:33" x14ac:dyDescent="0.2">
      <c r="A205" t="s">
        <v>4114</v>
      </c>
      <c r="B205" t="s">
        <v>4</v>
      </c>
      <c r="D205" s="1936">
        <v>41814</v>
      </c>
      <c r="H205" s="1937">
        <v>0</v>
      </c>
      <c r="AG205" t="s">
        <v>202</v>
      </c>
    </row>
    <row r="212" spans="1:33" x14ac:dyDescent="0.2">
      <c r="A212" t="s">
        <v>4114</v>
      </c>
      <c r="B212" t="s">
        <v>4</v>
      </c>
      <c r="D212" s="1936">
        <v>41817</v>
      </c>
      <c r="AG212" t="s">
        <v>202</v>
      </c>
    </row>
    <row r="213" spans="1:33" x14ac:dyDescent="0.2">
      <c r="A213" t="s">
        <v>4114</v>
      </c>
      <c r="B213" t="s">
        <v>4</v>
      </c>
      <c r="D213" s="1936">
        <v>41818</v>
      </c>
      <c r="AG213" t="s">
        <v>202</v>
      </c>
    </row>
    <row r="214" spans="1:33" x14ac:dyDescent="0.2">
      <c r="A214" t="s">
        <v>4114</v>
      </c>
      <c r="B214" t="s">
        <v>4</v>
      </c>
      <c r="D214" s="1936">
        <v>41819</v>
      </c>
      <c r="AG214" t="s">
        <v>202</v>
      </c>
    </row>
    <row r="215" spans="1:33" x14ac:dyDescent="0.2">
      <c r="A215" t="s">
        <v>4114</v>
      </c>
      <c r="B215" t="s">
        <v>4</v>
      </c>
      <c r="D215" s="1936">
        <v>41820</v>
      </c>
      <c r="AG215" t="s">
        <v>202</v>
      </c>
    </row>
    <row r="216" spans="1:33" x14ac:dyDescent="0.2">
      <c r="A216" t="s">
        <v>5144</v>
      </c>
      <c r="B216" t="s">
        <v>4</v>
      </c>
      <c r="D216" s="1936">
        <v>41821</v>
      </c>
      <c r="AG216" t="s">
        <v>202</v>
      </c>
    </row>
    <row r="217" spans="1:33" x14ac:dyDescent="0.2">
      <c r="A217" t="s">
        <v>5144</v>
      </c>
      <c r="B217" t="s">
        <v>4</v>
      </c>
      <c r="D217" s="1936">
        <v>41822</v>
      </c>
      <c r="AG217" t="s">
        <v>202</v>
      </c>
    </row>
    <row r="218" spans="1:33" x14ac:dyDescent="0.2">
      <c r="A218" t="s">
        <v>5144</v>
      </c>
      <c r="B218" t="s">
        <v>4</v>
      </c>
      <c r="D218" s="1936">
        <v>41823</v>
      </c>
      <c r="AG218" t="s">
        <v>202</v>
      </c>
    </row>
    <row r="219" spans="1:33" x14ac:dyDescent="0.2">
      <c r="A219" t="s">
        <v>5144</v>
      </c>
      <c r="B219" t="s">
        <v>4</v>
      </c>
      <c r="D219" s="1936">
        <v>41824</v>
      </c>
      <c r="AG219" t="s">
        <v>202</v>
      </c>
    </row>
    <row r="220" spans="1:33" x14ac:dyDescent="0.2">
      <c r="A220" t="s">
        <v>5144</v>
      </c>
      <c r="B220" t="s">
        <v>4</v>
      </c>
      <c r="D220" s="1936">
        <v>41825</v>
      </c>
      <c r="AG220" t="s">
        <v>202</v>
      </c>
    </row>
    <row r="221" spans="1:33" x14ac:dyDescent="0.2">
      <c r="A221" t="s">
        <v>5144</v>
      </c>
      <c r="B221" t="s">
        <v>4</v>
      </c>
      <c r="D221" s="1936">
        <v>41826</v>
      </c>
      <c r="AG221" t="s">
        <v>202</v>
      </c>
    </row>
    <row r="234" spans="1:33" x14ac:dyDescent="0.2">
      <c r="A234" t="s">
        <v>5144</v>
      </c>
      <c r="B234" t="s">
        <v>4</v>
      </c>
      <c r="D234" s="1936">
        <v>41829</v>
      </c>
      <c r="H234" s="1937">
        <v>0</v>
      </c>
      <c r="AG234" t="s">
        <v>202</v>
      </c>
    </row>
    <row r="236" spans="1:33" x14ac:dyDescent="0.2">
      <c r="A236" t="s">
        <v>5144</v>
      </c>
      <c r="B236" t="s">
        <v>4</v>
      </c>
      <c r="D236" s="1936">
        <v>41831</v>
      </c>
      <c r="H236" s="1937">
        <v>0</v>
      </c>
      <c r="AG236" t="s">
        <v>202</v>
      </c>
    </row>
    <row r="246" spans="1:33" x14ac:dyDescent="0.2">
      <c r="A246" t="s">
        <v>5144</v>
      </c>
      <c r="B246" t="s">
        <v>4</v>
      </c>
      <c r="D246" s="1936">
        <v>41834</v>
      </c>
      <c r="AG246" t="s">
        <v>202</v>
      </c>
    </row>
    <row r="247" spans="1:33" x14ac:dyDescent="0.2">
      <c r="A247" t="s">
        <v>5144</v>
      </c>
      <c r="B247" t="s">
        <v>4</v>
      </c>
      <c r="D247" s="1936">
        <v>41835</v>
      </c>
      <c r="AG247" t="s">
        <v>202</v>
      </c>
    </row>
    <row r="249" spans="1:33" x14ac:dyDescent="0.2">
      <c r="A249" t="s">
        <v>5144</v>
      </c>
      <c r="B249" t="s">
        <v>4</v>
      </c>
      <c r="D249" s="1936">
        <v>41837</v>
      </c>
      <c r="AG249" t="s">
        <v>202</v>
      </c>
    </row>
    <row r="250" spans="1:33" x14ac:dyDescent="0.2">
      <c r="A250" t="s">
        <v>5144</v>
      </c>
      <c r="B250" t="s">
        <v>4</v>
      </c>
      <c r="D250" s="1936">
        <v>41838</v>
      </c>
      <c r="AG250" t="s">
        <v>202</v>
      </c>
    </row>
    <row r="251" spans="1:33" x14ac:dyDescent="0.2">
      <c r="A251" t="s">
        <v>5144</v>
      </c>
      <c r="B251" t="s">
        <v>4</v>
      </c>
      <c r="D251" s="1936">
        <v>41839</v>
      </c>
      <c r="AG251" t="s">
        <v>202</v>
      </c>
    </row>
    <row r="252" spans="1:33" x14ac:dyDescent="0.2">
      <c r="A252" t="s">
        <v>5144</v>
      </c>
      <c r="B252" t="s">
        <v>4</v>
      </c>
      <c r="D252" s="1936">
        <v>41840</v>
      </c>
      <c r="AG252" t="s">
        <v>202</v>
      </c>
    </row>
    <row r="253" spans="1:33" x14ac:dyDescent="0.2">
      <c r="A253" t="s">
        <v>5144</v>
      </c>
      <c r="B253" t="s">
        <v>4</v>
      </c>
      <c r="D253" s="1936">
        <v>41841</v>
      </c>
      <c r="AG253" t="s">
        <v>202</v>
      </c>
    </row>
    <row r="262" spans="1:33" x14ac:dyDescent="0.2">
      <c r="A262" t="s">
        <v>5144</v>
      </c>
      <c r="B262" t="s">
        <v>4</v>
      </c>
      <c r="D262" s="1936">
        <v>41845</v>
      </c>
      <c r="AG262" t="s">
        <v>202</v>
      </c>
    </row>
    <row r="263" spans="1:33" x14ac:dyDescent="0.2">
      <c r="A263" t="s">
        <v>5144</v>
      </c>
      <c r="B263" t="s">
        <v>4</v>
      </c>
      <c r="D263" s="1936">
        <v>41846</v>
      </c>
      <c r="AG263" t="s">
        <v>202</v>
      </c>
    </row>
    <row r="264" spans="1:33" x14ac:dyDescent="0.2">
      <c r="A264" t="s">
        <v>5144</v>
      </c>
      <c r="B264" t="s">
        <v>4</v>
      </c>
      <c r="D264" s="1936">
        <v>41847</v>
      </c>
      <c r="AG264" t="s">
        <v>202</v>
      </c>
    </row>
    <row r="272" spans="1:33" x14ac:dyDescent="0.2">
      <c r="A272" t="s">
        <v>5144</v>
      </c>
      <c r="B272" t="s">
        <v>4</v>
      </c>
      <c r="D272" s="1936">
        <v>41850</v>
      </c>
      <c r="H272" s="1937">
        <v>0</v>
      </c>
      <c r="AG272" t="s">
        <v>202</v>
      </c>
    </row>
    <row r="273" spans="1:33" x14ac:dyDescent="0.2">
      <c r="A273" t="s">
        <v>5144</v>
      </c>
      <c r="B273" t="s">
        <v>4</v>
      </c>
      <c r="D273" s="1936">
        <v>41851</v>
      </c>
      <c r="H273" s="1937">
        <v>0</v>
      </c>
      <c r="AG273" t="s">
        <v>202</v>
      </c>
    </row>
    <row r="274" spans="1:33" x14ac:dyDescent="0.2">
      <c r="A274" t="s">
        <v>7617</v>
      </c>
      <c r="B274" t="s">
        <v>4</v>
      </c>
      <c r="D274" s="1936">
        <v>41852</v>
      </c>
      <c r="H274" s="1937">
        <v>0</v>
      </c>
      <c r="AG274" t="s">
        <v>202</v>
      </c>
    </row>
    <row r="275" spans="1:33" x14ac:dyDescent="0.2">
      <c r="A275" t="s">
        <v>7617</v>
      </c>
      <c r="B275" t="s">
        <v>4</v>
      </c>
      <c r="D275" s="1936">
        <v>41853</v>
      </c>
      <c r="H275" s="1937">
        <v>0</v>
      </c>
      <c r="AG275" t="s">
        <v>202</v>
      </c>
    </row>
    <row r="276" spans="1:33" x14ac:dyDescent="0.2">
      <c r="A276" t="s">
        <v>7617</v>
      </c>
      <c r="B276" t="s">
        <v>4</v>
      </c>
      <c r="D276" s="1936">
        <v>41854</v>
      </c>
      <c r="H276" s="1937">
        <v>0</v>
      </c>
      <c r="AG276" t="s">
        <v>202</v>
      </c>
    </row>
    <row r="277" spans="1:33" x14ac:dyDescent="0.2">
      <c r="A277" t="s">
        <v>7617</v>
      </c>
      <c r="B277" t="s">
        <v>4</v>
      </c>
      <c r="D277" s="1936">
        <v>41856</v>
      </c>
      <c r="H277" s="1937">
        <v>0</v>
      </c>
      <c r="AG277" t="s">
        <v>202</v>
      </c>
    </row>
    <row r="278" spans="1:33" x14ac:dyDescent="0.2">
      <c r="A278" t="s">
        <v>7617</v>
      </c>
      <c r="B278" t="s">
        <v>4</v>
      </c>
      <c r="D278" s="1936">
        <v>41857</v>
      </c>
      <c r="H278" s="1937">
        <v>0</v>
      </c>
      <c r="AG278" t="s">
        <v>202</v>
      </c>
    </row>
    <row r="279" spans="1:33" x14ac:dyDescent="0.2">
      <c r="A279" t="s">
        <v>7617</v>
      </c>
      <c r="B279" t="s">
        <v>4</v>
      </c>
      <c r="D279" s="1936">
        <v>41858</v>
      </c>
      <c r="H279" s="1937">
        <v>0</v>
      </c>
      <c r="AG279" t="s">
        <v>202</v>
      </c>
    </row>
    <row r="280" spans="1:33" x14ac:dyDescent="0.2">
      <c r="A280" t="s">
        <v>7617</v>
      </c>
      <c r="B280" t="s">
        <v>4</v>
      </c>
      <c r="D280" s="1936">
        <v>41859</v>
      </c>
      <c r="H280" s="1937">
        <v>0</v>
      </c>
      <c r="AG280" t="s">
        <v>202</v>
      </c>
    </row>
    <row r="281" spans="1:33" x14ac:dyDescent="0.2">
      <c r="A281" t="s">
        <v>7617</v>
      </c>
      <c r="B281" t="s">
        <v>4</v>
      </c>
      <c r="D281" s="1936">
        <v>41860</v>
      </c>
      <c r="H281" s="1937">
        <v>0</v>
      </c>
      <c r="AG281" t="s">
        <v>202</v>
      </c>
    </row>
    <row r="285" spans="1:33" x14ac:dyDescent="0.2">
      <c r="A285" t="s">
        <v>7617</v>
      </c>
      <c r="B285" t="s">
        <v>4</v>
      </c>
      <c r="D285" s="1936">
        <v>41862</v>
      </c>
      <c r="H285" s="1937">
        <v>0</v>
      </c>
      <c r="AG285" t="s">
        <v>202</v>
      </c>
    </row>
    <row r="286" spans="1:33" x14ac:dyDescent="0.2">
      <c r="A286" t="s">
        <v>7617</v>
      </c>
      <c r="B286" t="s">
        <v>4</v>
      </c>
      <c r="D286" s="1936">
        <v>41863</v>
      </c>
      <c r="H286" s="1937">
        <v>0</v>
      </c>
      <c r="AG286" t="s">
        <v>202</v>
      </c>
    </row>
    <row r="287" spans="1:33" x14ac:dyDescent="0.2">
      <c r="A287" t="s">
        <v>7617</v>
      </c>
      <c r="B287" t="s">
        <v>4</v>
      </c>
      <c r="D287" s="1936">
        <v>41864</v>
      </c>
      <c r="H287" s="1937">
        <v>0</v>
      </c>
      <c r="AG287" t="s">
        <v>202</v>
      </c>
    </row>
    <row r="288" spans="1:33" x14ac:dyDescent="0.2">
      <c r="A288" t="s">
        <v>7617</v>
      </c>
      <c r="B288" t="s">
        <v>4</v>
      </c>
      <c r="D288" s="1936">
        <v>41865</v>
      </c>
      <c r="H288" s="1937">
        <v>0</v>
      </c>
      <c r="AG288" t="s">
        <v>202</v>
      </c>
    </row>
    <row r="289" spans="1:33" x14ac:dyDescent="0.2">
      <c r="A289" t="s">
        <v>7617</v>
      </c>
      <c r="B289" t="s">
        <v>4</v>
      </c>
      <c r="D289" s="1936">
        <v>41866</v>
      </c>
      <c r="H289" s="1937">
        <v>0</v>
      </c>
      <c r="AG289" t="s">
        <v>202</v>
      </c>
    </row>
    <row r="290" spans="1:33" x14ac:dyDescent="0.2">
      <c r="A290" t="s">
        <v>7617</v>
      </c>
      <c r="B290" t="s">
        <v>4</v>
      </c>
      <c r="D290" s="1936">
        <v>41867</v>
      </c>
      <c r="H290" s="1937">
        <v>0</v>
      </c>
      <c r="AG290" t="s">
        <v>202</v>
      </c>
    </row>
    <row r="291" spans="1:33" x14ac:dyDescent="0.2">
      <c r="A291" t="s">
        <v>7617</v>
      </c>
      <c r="B291" t="s">
        <v>4</v>
      </c>
      <c r="D291" s="1936">
        <v>41868</v>
      </c>
      <c r="H291" s="1937">
        <v>0</v>
      </c>
      <c r="AG291" t="s">
        <v>202</v>
      </c>
    </row>
    <row r="300" spans="1:33" x14ac:dyDescent="0.2">
      <c r="A300" t="s">
        <v>7617</v>
      </c>
      <c r="B300" t="s">
        <v>4</v>
      </c>
      <c r="D300" s="1936">
        <v>41871</v>
      </c>
      <c r="F300" s="1936">
        <v>41871</v>
      </c>
      <c r="H300" s="1937">
        <v>0</v>
      </c>
      <c r="AG300" t="s">
        <v>202</v>
      </c>
    </row>
    <row r="301" spans="1:33" x14ac:dyDescent="0.2">
      <c r="A301" t="s">
        <v>7617</v>
      </c>
      <c r="B301" t="s">
        <v>4</v>
      </c>
      <c r="D301" s="1936">
        <v>41872</v>
      </c>
      <c r="F301" s="1936">
        <v>41872</v>
      </c>
      <c r="H301" s="1937">
        <v>0</v>
      </c>
      <c r="AG301" t="s">
        <v>202</v>
      </c>
    </row>
    <row r="302" spans="1:33" x14ac:dyDescent="0.2">
      <c r="A302" t="s">
        <v>7617</v>
      </c>
      <c r="B302" t="s">
        <v>4</v>
      </c>
      <c r="D302" s="1936">
        <v>41873</v>
      </c>
      <c r="F302" s="1936">
        <v>41873</v>
      </c>
      <c r="H302" s="1937">
        <v>0</v>
      </c>
      <c r="AG302" t="s">
        <v>202</v>
      </c>
    </row>
    <row r="307" spans="1:33" x14ac:dyDescent="0.2">
      <c r="A307" t="s">
        <v>7617</v>
      </c>
      <c r="B307" t="s">
        <v>4</v>
      </c>
      <c r="D307" s="1936">
        <v>41877</v>
      </c>
      <c r="H307" s="1937">
        <v>0</v>
      </c>
      <c r="AG307" t="s">
        <v>202</v>
      </c>
    </row>
    <row r="308" spans="1:33" x14ac:dyDescent="0.2">
      <c r="A308" t="s">
        <v>7617</v>
      </c>
      <c r="B308" t="s">
        <v>4</v>
      </c>
      <c r="D308" s="1936">
        <v>41878</v>
      </c>
      <c r="H308" s="1937">
        <v>0</v>
      </c>
      <c r="AG308" t="s">
        <v>202</v>
      </c>
    </row>
    <row r="309" spans="1:33" x14ac:dyDescent="0.2">
      <c r="A309" t="s">
        <v>7617</v>
      </c>
      <c r="B309" t="s">
        <v>4</v>
      </c>
      <c r="D309" s="1936">
        <v>41879</v>
      </c>
      <c r="H309" s="1937">
        <v>0</v>
      </c>
      <c r="AG309" t="s">
        <v>202</v>
      </c>
    </row>
    <row r="312" spans="1:33" x14ac:dyDescent="0.2">
      <c r="A312" t="s">
        <v>7617</v>
      </c>
      <c r="B312" t="s">
        <v>4</v>
      </c>
      <c r="D312" s="1936">
        <v>41882</v>
      </c>
      <c r="H312" s="1937">
        <v>0</v>
      </c>
      <c r="AG312" t="s">
        <v>202</v>
      </c>
    </row>
    <row r="313" spans="1:33" x14ac:dyDescent="0.2">
      <c r="A313" t="s">
        <v>8717</v>
      </c>
      <c r="B313" t="s">
        <v>4</v>
      </c>
      <c r="D313" s="1936">
        <v>41883</v>
      </c>
      <c r="H313" s="1937">
        <v>0</v>
      </c>
      <c r="AG313" t="s">
        <v>202</v>
      </c>
    </row>
    <row r="314" spans="1:33" x14ac:dyDescent="0.2">
      <c r="A314" t="s">
        <v>8717</v>
      </c>
      <c r="B314" t="s">
        <v>4</v>
      </c>
      <c r="D314" s="1936">
        <v>41884</v>
      </c>
      <c r="H314" s="1937">
        <v>0</v>
      </c>
      <c r="AG314" t="s">
        <v>202</v>
      </c>
    </row>
    <row r="316" spans="1:33" x14ac:dyDescent="0.2">
      <c r="A316" t="s">
        <v>8717</v>
      </c>
      <c r="B316" t="s">
        <v>4</v>
      </c>
      <c r="D316" s="1936">
        <v>41886</v>
      </c>
      <c r="H316" s="1937">
        <v>0</v>
      </c>
      <c r="AG316" t="s">
        <v>202</v>
      </c>
    </row>
    <row r="318" spans="1:33" x14ac:dyDescent="0.2">
      <c r="A318" t="s">
        <v>8717</v>
      </c>
      <c r="B318" t="s">
        <v>4</v>
      </c>
      <c r="D318" s="1936">
        <v>41888</v>
      </c>
      <c r="H318" s="1937">
        <v>0</v>
      </c>
      <c r="AG318" t="s">
        <v>202</v>
      </c>
    </row>
    <row r="319" spans="1:33" x14ac:dyDescent="0.2">
      <c r="A319" t="s">
        <v>8717</v>
      </c>
      <c r="B319" t="s">
        <v>4</v>
      </c>
      <c r="D319" s="1936">
        <v>41889</v>
      </c>
      <c r="H319" s="1937">
        <v>0</v>
      </c>
      <c r="AG319" t="s">
        <v>202</v>
      </c>
    </row>
    <row r="321" spans="1:33" x14ac:dyDescent="0.2">
      <c r="A321" t="s">
        <v>8717</v>
      </c>
      <c r="B321" t="s">
        <v>4</v>
      </c>
      <c r="D321" s="1936">
        <v>41891</v>
      </c>
      <c r="H321" s="1937">
        <v>0</v>
      </c>
      <c r="AG321" t="s">
        <v>202</v>
      </c>
    </row>
    <row r="322" spans="1:33" x14ac:dyDescent="0.2">
      <c r="A322" t="s">
        <v>8717</v>
      </c>
      <c r="B322" t="s">
        <v>4</v>
      </c>
      <c r="D322" s="1936">
        <v>41892</v>
      </c>
      <c r="H322" s="1937">
        <v>0</v>
      </c>
      <c r="AG322" t="s">
        <v>202</v>
      </c>
    </row>
    <row r="323" spans="1:33" x14ac:dyDescent="0.2">
      <c r="A323" t="s">
        <v>8717</v>
      </c>
      <c r="B323" t="s">
        <v>4</v>
      </c>
      <c r="D323" s="1936">
        <v>41893</v>
      </c>
      <c r="H323" s="1937">
        <v>0</v>
      </c>
      <c r="AG323" t="s">
        <v>202</v>
      </c>
    </row>
    <row r="324" spans="1:33" x14ac:dyDescent="0.2">
      <c r="A324" t="s">
        <v>8717</v>
      </c>
      <c r="B324" t="s">
        <v>4</v>
      </c>
      <c r="D324" s="1936">
        <v>41894</v>
      </c>
      <c r="H324" s="1937">
        <v>0</v>
      </c>
      <c r="AG324" t="s">
        <v>202</v>
      </c>
    </row>
    <row r="325" spans="1:33" x14ac:dyDescent="0.2">
      <c r="A325" t="s">
        <v>8717</v>
      </c>
      <c r="B325" t="s">
        <v>4</v>
      </c>
      <c r="D325" s="1936">
        <v>41895</v>
      </c>
      <c r="H325" s="1937">
        <v>0</v>
      </c>
      <c r="AG325" t="s">
        <v>202</v>
      </c>
    </row>
    <row r="326" spans="1:33" x14ac:dyDescent="0.2">
      <c r="A326" t="s">
        <v>8717</v>
      </c>
      <c r="B326" t="s">
        <v>4</v>
      </c>
      <c r="D326" s="1936">
        <v>41896</v>
      </c>
      <c r="H326" s="1937">
        <v>0</v>
      </c>
      <c r="AG326" t="s">
        <v>202</v>
      </c>
    </row>
    <row r="327" spans="1:33" x14ac:dyDescent="0.2">
      <c r="A327" t="s">
        <v>8717</v>
      </c>
      <c r="B327" t="s">
        <v>4</v>
      </c>
      <c r="D327" s="1936">
        <v>41897</v>
      </c>
      <c r="H327" s="1937">
        <v>0</v>
      </c>
      <c r="AG327" t="s">
        <v>202</v>
      </c>
    </row>
    <row r="328" spans="1:33" x14ac:dyDescent="0.2">
      <c r="A328" t="s">
        <v>8717</v>
      </c>
      <c r="B328" t="s">
        <v>4</v>
      </c>
      <c r="D328" s="1936">
        <v>41898</v>
      </c>
      <c r="H328" s="1937">
        <v>0</v>
      </c>
      <c r="AG328" t="s">
        <v>202</v>
      </c>
    </row>
    <row r="329" spans="1:33" x14ac:dyDescent="0.2">
      <c r="A329" t="s">
        <v>8717</v>
      </c>
      <c r="B329" t="s">
        <v>4</v>
      </c>
      <c r="D329" s="1936">
        <v>41899</v>
      </c>
      <c r="H329" s="1937">
        <v>0</v>
      </c>
      <c r="AG329" t="s">
        <v>202</v>
      </c>
    </row>
    <row r="330" spans="1:33" x14ac:dyDescent="0.2">
      <c r="A330" t="s">
        <v>8717</v>
      </c>
      <c r="B330" t="s">
        <v>4</v>
      </c>
      <c r="D330" s="1936">
        <v>41900</v>
      </c>
      <c r="H330" s="1937">
        <v>0</v>
      </c>
      <c r="AG330" t="s">
        <v>202</v>
      </c>
    </row>
    <row r="331" spans="1:33" x14ac:dyDescent="0.2">
      <c r="A331" t="s">
        <v>8717</v>
      </c>
      <c r="B331" t="s">
        <v>4</v>
      </c>
      <c r="D331" s="1936">
        <v>41901</v>
      </c>
      <c r="H331" s="1937">
        <v>0</v>
      </c>
      <c r="AG331" t="s">
        <v>202</v>
      </c>
    </row>
    <row r="332" spans="1:33" x14ac:dyDescent="0.2">
      <c r="A332" t="s">
        <v>8717</v>
      </c>
      <c r="B332" t="s">
        <v>4</v>
      </c>
      <c r="D332" s="1936">
        <v>41902</v>
      </c>
      <c r="H332" s="1937">
        <v>0</v>
      </c>
      <c r="AG332" t="s">
        <v>202</v>
      </c>
    </row>
    <row r="333" spans="1:33" x14ac:dyDescent="0.2">
      <c r="A333" t="s">
        <v>8717</v>
      </c>
      <c r="B333" t="s">
        <v>4</v>
      </c>
      <c r="D333" s="1936">
        <v>41903</v>
      </c>
      <c r="H333" s="1937">
        <v>0</v>
      </c>
      <c r="AG333" t="s">
        <v>202</v>
      </c>
    </row>
    <row r="334" spans="1:33" x14ac:dyDescent="0.2">
      <c r="A334" t="s">
        <v>8717</v>
      </c>
      <c r="B334" t="s">
        <v>4</v>
      </c>
      <c r="D334" s="1936">
        <v>41904</v>
      </c>
      <c r="H334" s="1937">
        <v>0</v>
      </c>
      <c r="AG334" t="s">
        <v>202</v>
      </c>
    </row>
    <row r="335" spans="1:33" x14ac:dyDescent="0.2">
      <c r="A335" t="s">
        <v>8717</v>
      </c>
      <c r="B335" t="s">
        <v>4</v>
      </c>
      <c r="D335" s="1936">
        <v>41905</v>
      </c>
      <c r="H335" s="1937">
        <v>0</v>
      </c>
      <c r="AG335" t="s">
        <v>202</v>
      </c>
    </row>
    <row r="336" spans="1:33" x14ac:dyDescent="0.2">
      <c r="A336" t="s">
        <v>8717</v>
      </c>
      <c r="B336" t="s">
        <v>4</v>
      </c>
      <c r="D336" s="1936">
        <v>41906</v>
      </c>
      <c r="H336" s="1937">
        <v>0</v>
      </c>
      <c r="AG336" t="s">
        <v>202</v>
      </c>
    </row>
    <row r="337" spans="1:36" x14ac:dyDescent="0.2">
      <c r="A337" t="s">
        <v>8717</v>
      </c>
      <c r="B337" t="s">
        <v>4</v>
      </c>
      <c r="D337" s="1936">
        <v>41907</v>
      </c>
      <c r="H337" s="1937">
        <v>0</v>
      </c>
      <c r="AG337" t="s">
        <v>202</v>
      </c>
    </row>
    <row r="338" spans="1:36" x14ac:dyDescent="0.2">
      <c r="A338" t="s">
        <v>8717</v>
      </c>
      <c r="B338" t="s">
        <v>4</v>
      </c>
      <c r="D338" s="1936">
        <v>41908</v>
      </c>
      <c r="H338" s="1937">
        <v>0</v>
      </c>
      <c r="AG338" t="s">
        <v>202</v>
      </c>
    </row>
    <row r="339" spans="1:36" x14ac:dyDescent="0.2">
      <c r="A339" t="s">
        <v>8717</v>
      </c>
      <c r="B339" t="s">
        <v>4</v>
      </c>
      <c r="D339" s="1936">
        <v>41909</v>
      </c>
      <c r="H339" s="1937">
        <v>0</v>
      </c>
      <c r="AG339" t="s">
        <v>202</v>
      </c>
    </row>
    <row r="340" spans="1:36" x14ac:dyDescent="0.2">
      <c r="A340" t="s">
        <v>8717</v>
      </c>
      <c r="B340" t="s">
        <v>4</v>
      </c>
      <c r="D340" s="1936">
        <v>41910</v>
      </c>
      <c r="H340" s="1937">
        <v>0</v>
      </c>
      <c r="AG340" t="s">
        <v>202</v>
      </c>
    </row>
    <row r="341" spans="1:36" x14ac:dyDescent="0.2">
      <c r="A341" t="s">
        <v>8717</v>
      </c>
      <c r="B341" t="s">
        <v>4</v>
      </c>
      <c r="D341" s="1936">
        <v>41911</v>
      </c>
      <c r="H341" s="1937">
        <v>0</v>
      </c>
      <c r="AG341" t="s">
        <v>202</v>
      </c>
      <c r="AJ341" t="s">
        <v>8795</v>
      </c>
    </row>
    <row r="342" spans="1:36" x14ac:dyDescent="0.2">
      <c r="A342" t="s">
        <v>8717</v>
      </c>
      <c r="B342" t="s">
        <v>4</v>
      </c>
      <c r="D342" s="1936">
        <v>41912</v>
      </c>
      <c r="H342" s="1937">
        <v>0</v>
      </c>
      <c r="AG342" t="s">
        <v>202</v>
      </c>
      <c r="AJ342" t="s">
        <v>8795</v>
      </c>
    </row>
    <row r="343" spans="1:36" x14ac:dyDescent="0.2">
      <c r="A343" t="s">
        <v>9031</v>
      </c>
      <c r="B343" t="s">
        <v>4</v>
      </c>
      <c r="D343" s="1936">
        <v>41913</v>
      </c>
      <c r="H343" s="1937">
        <v>0</v>
      </c>
      <c r="AG343" t="s">
        <v>202</v>
      </c>
      <c r="AJ343" t="s">
        <v>2261</v>
      </c>
    </row>
    <row r="344" spans="1:36" x14ac:dyDescent="0.2">
      <c r="A344" t="s">
        <v>9031</v>
      </c>
      <c r="B344" t="s">
        <v>4</v>
      </c>
      <c r="D344" s="1936">
        <v>41914</v>
      </c>
      <c r="H344" s="1937">
        <v>0</v>
      </c>
      <c r="AG344" t="s">
        <v>202</v>
      </c>
      <c r="AJ344" t="s">
        <v>2261</v>
      </c>
    </row>
    <row r="345" spans="1:36" x14ac:dyDescent="0.2">
      <c r="A345" t="s">
        <v>9031</v>
      </c>
      <c r="B345" t="s">
        <v>4</v>
      </c>
      <c r="D345" s="1936">
        <v>41915</v>
      </c>
      <c r="H345" s="1937">
        <v>0</v>
      </c>
      <c r="AG345" t="s">
        <v>202</v>
      </c>
      <c r="AJ345" t="s">
        <v>2261</v>
      </c>
    </row>
    <row r="346" spans="1:36" x14ac:dyDescent="0.2">
      <c r="A346" t="s">
        <v>9031</v>
      </c>
      <c r="B346" t="s">
        <v>4</v>
      </c>
      <c r="D346" s="1936">
        <v>41916</v>
      </c>
      <c r="H346" s="1937">
        <v>0</v>
      </c>
      <c r="AG346" t="s">
        <v>202</v>
      </c>
      <c r="AJ346" t="s">
        <v>2261</v>
      </c>
    </row>
    <row r="347" spans="1:36" x14ac:dyDescent="0.2">
      <c r="A347" t="s">
        <v>9031</v>
      </c>
      <c r="B347" t="s">
        <v>4</v>
      </c>
      <c r="D347" s="1936">
        <v>41917</v>
      </c>
      <c r="H347" s="1937">
        <v>0</v>
      </c>
      <c r="AG347" t="s">
        <v>202</v>
      </c>
      <c r="AJ347" t="s">
        <v>2261</v>
      </c>
    </row>
    <row r="348" spans="1:36" x14ac:dyDescent="0.2">
      <c r="A348" t="s">
        <v>9031</v>
      </c>
      <c r="B348" t="s">
        <v>4</v>
      </c>
      <c r="D348" s="1936">
        <v>41918</v>
      </c>
      <c r="H348" s="1937">
        <v>0</v>
      </c>
      <c r="AG348" t="s">
        <v>202</v>
      </c>
      <c r="AJ348" t="s">
        <v>2261</v>
      </c>
    </row>
    <row r="349" spans="1:36" x14ac:dyDescent="0.2">
      <c r="A349" t="s">
        <v>9031</v>
      </c>
      <c r="B349" t="s">
        <v>4</v>
      </c>
      <c r="D349" s="1936">
        <v>41919</v>
      </c>
      <c r="H349" s="1937">
        <v>0</v>
      </c>
      <c r="AG349" t="s">
        <v>202</v>
      </c>
      <c r="AJ349" t="s">
        <v>2261</v>
      </c>
    </row>
    <row r="350" spans="1:36" x14ac:dyDescent="0.2">
      <c r="A350" t="s">
        <v>9031</v>
      </c>
      <c r="B350" t="s">
        <v>4</v>
      </c>
      <c r="D350" s="1936">
        <v>41920</v>
      </c>
      <c r="H350" s="1937">
        <v>0</v>
      </c>
      <c r="AG350" t="s">
        <v>202</v>
      </c>
      <c r="AJ350" t="s">
        <v>2261</v>
      </c>
    </row>
    <row r="352" spans="1:36" x14ac:dyDescent="0.2">
      <c r="A352" t="s">
        <v>9031</v>
      </c>
      <c r="B352" t="s">
        <v>4</v>
      </c>
      <c r="D352" s="1936">
        <v>41922</v>
      </c>
      <c r="H352" s="1937">
        <v>0</v>
      </c>
      <c r="AG352" t="s">
        <v>202</v>
      </c>
      <c r="AJ352" t="s">
        <v>2261</v>
      </c>
    </row>
    <row r="353" spans="1:36" x14ac:dyDescent="0.2">
      <c r="A353" t="s">
        <v>9031</v>
      </c>
      <c r="B353" t="s">
        <v>4</v>
      </c>
      <c r="D353" s="1936">
        <v>41923</v>
      </c>
      <c r="H353" s="1937">
        <v>0</v>
      </c>
      <c r="AG353" t="s">
        <v>202</v>
      </c>
      <c r="AJ353" t="s">
        <v>2261</v>
      </c>
    </row>
    <row r="354" spans="1:36" x14ac:dyDescent="0.2">
      <c r="A354" t="s">
        <v>9031</v>
      </c>
      <c r="B354" t="s">
        <v>4</v>
      </c>
      <c r="D354" s="1936">
        <v>41924</v>
      </c>
      <c r="H354" s="1937">
        <v>0</v>
      </c>
      <c r="AG354" t="s">
        <v>202</v>
      </c>
      <c r="AJ354" t="s">
        <v>2261</v>
      </c>
    </row>
    <row r="355" spans="1:36" x14ac:dyDescent="0.2">
      <c r="A355" t="s">
        <v>9031</v>
      </c>
      <c r="B355" t="s">
        <v>4</v>
      </c>
      <c r="D355" s="1936">
        <v>41925</v>
      </c>
      <c r="H355" s="1937">
        <v>0</v>
      </c>
      <c r="AG355" t="s">
        <v>202</v>
      </c>
      <c r="AJ355" t="s">
        <v>2261</v>
      </c>
    </row>
    <row r="356" spans="1:36" x14ac:dyDescent="0.2">
      <c r="A356" t="s">
        <v>9031</v>
      </c>
      <c r="B356" t="s">
        <v>4</v>
      </c>
      <c r="D356" s="1936">
        <v>41926</v>
      </c>
      <c r="H356" s="1937">
        <v>0</v>
      </c>
      <c r="AG356" t="s">
        <v>202</v>
      </c>
      <c r="AJ356" t="s">
        <v>2261</v>
      </c>
    </row>
    <row r="358" spans="1:36" x14ac:dyDescent="0.2">
      <c r="A358" t="s">
        <v>9031</v>
      </c>
      <c r="B358" t="s">
        <v>4</v>
      </c>
      <c r="D358" s="1936">
        <v>41928</v>
      </c>
      <c r="H358" s="1937">
        <v>0</v>
      </c>
      <c r="AG358" t="s">
        <v>202</v>
      </c>
      <c r="AJ358" t="s">
        <v>2261</v>
      </c>
    </row>
    <row r="359" spans="1:36" x14ac:dyDescent="0.2">
      <c r="A359" t="s">
        <v>9031</v>
      </c>
      <c r="B359" t="s">
        <v>4</v>
      </c>
      <c r="D359" s="1936">
        <v>41929</v>
      </c>
      <c r="H359" s="1937">
        <v>0</v>
      </c>
      <c r="AG359" t="s">
        <v>202</v>
      </c>
      <c r="AJ359" t="s">
        <v>2261</v>
      </c>
    </row>
    <row r="360" spans="1:36" x14ac:dyDescent="0.2">
      <c r="A360" t="s">
        <v>9031</v>
      </c>
      <c r="B360" t="s">
        <v>4</v>
      </c>
      <c r="D360" s="1936">
        <v>41930</v>
      </c>
      <c r="H360" s="1937">
        <v>0</v>
      </c>
      <c r="AG360" t="s">
        <v>202</v>
      </c>
      <c r="AJ360" t="s">
        <v>2261</v>
      </c>
    </row>
    <row r="361" spans="1:36" x14ac:dyDescent="0.2">
      <c r="A361" t="s">
        <v>9031</v>
      </c>
      <c r="B361" t="s">
        <v>4</v>
      </c>
      <c r="D361" s="1936">
        <v>41931</v>
      </c>
      <c r="H361" s="1937">
        <v>0</v>
      </c>
      <c r="AG361" t="s">
        <v>202</v>
      </c>
      <c r="AJ361" t="s">
        <v>2261</v>
      </c>
    </row>
    <row r="362" spans="1:36" x14ac:dyDescent="0.2">
      <c r="A362" t="s">
        <v>9031</v>
      </c>
      <c r="B362" t="s">
        <v>4</v>
      </c>
      <c r="D362" s="1936">
        <v>41932</v>
      </c>
      <c r="H362" s="1937">
        <v>0</v>
      </c>
      <c r="AG362" t="s">
        <v>202</v>
      </c>
    </row>
    <row r="363" spans="1:36" x14ac:dyDescent="0.2">
      <c r="A363" t="s">
        <v>9031</v>
      </c>
      <c r="B363" t="s">
        <v>4</v>
      </c>
      <c r="D363" s="1936">
        <v>41933</v>
      </c>
      <c r="H363" s="1937">
        <v>0</v>
      </c>
      <c r="AG363" t="s">
        <v>202</v>
      </c>
    </row>
    <row r="364" spans="1:36" x14ac:dyDescent="0.2">
      <c r="A364" t="s">
        <v>9031</v>
      </c>
      <c r="B364" t="s">
        <v>4</v>
      </c>
      <c r="D364" s="1936">
        <v>41934</v>
      </c>
      <c r="H364" s="1937">
        <v>0</v>
      </c>
      <c r="AG364" t="s">
        <v>202</v>
      </c>
    </row>
    <row r="365" spans="1:36" x14ac:dyDescent="0.2">
      <c r="A365" t="s">
        <v>9031</v>
      </c>
      <c r="B365" t="s">
        <v>4</v>
      </c>
      <c r="D365" s="1936">
        <v>41935</v>
      </c>
      <c r="H365" s="1937">
        <v>0</v>
      </c>
      <c r="AG365" t="s">
        <v>202</v>
      </c>
    </row>
    <row r="366" spans="1:36" x14ac:dyDescent="0.2">
      <c r="A366" t="s">
        <v>9031</v>
      </c>
      <c r="B366" t="s">
        <v>4</v>
      </c>
      <c r="D366" s="1936">
        <v>41936</v>
      </c>
      <c r="H366" s="1937">
        <v>0</v>
      </c>
      <c r="AG366" t="s">
        <v>202</v>
      </c>
    </row>
    <row r="367" spans="1:36" x14ac:dyDescent="0.2">
      <c r="A367" t="s">
        <v>9031</v>
      </c>
      <c r="B367" t="s">
        <v>4</v>
      </c>
      <c r="D367" s="1936">
        <v>41937</v>
      </c>
      <c r="H367" s="1937">
        <v>0</v>
      </c>
      <c r="AG367" t="s">
        <v>202</v>
      </c>
    </row>
    <row r="368" spans="1:36" x14ac:dyDescent="0.2">
      <c r="A368" t="s">
        <v>9031</v>
      </c>
      <c r="B368" t="s">
        <v>4</v>
      </c>
      <c r="D368" s="1936">
        <v>41938</v>
      </c>
      <c r="H368" s="1937">
        <v>0</v>
      </c>
      <c r="AG368" t="s">
        <v>202</v>
      </c>
    </row>
    <row r="369" spans="1:33" x14ac:dyDescent="0.2">
      <c r="A369" t="s">
        <v>9031</v>
      </c>
      <c r="B369" t="s">
        <v>4</v>
      </c>
      <c r="D369" s="1936">
        <v>41939</v>
      </c>
      <c r="H369" s="1937">
        <v>0</v>
      </c>
      <c r="AG369" t="s">
        <v>202</v>
      </c>
    </row>
    <row r="370" spans="1:33" x14ac:dyDescent="0.2">
      <c r="A370" t="s">
        <v>9031</v>
      </c>
      <c r="B370" t="s">
        <v>4</v>
      </c>
      <c r="D370" s="1936">
        <v>41940</v>
      </c>
      <c r="H370" s="1937">
        <v>0</v>
      </c>
      <c r="AG370" t="s">
        <v>202</v>
      </c>
    </row>
    <row r="371" spans="1:33" x14ac:dyDescent="0.2">
      <c r="A371" t="s">
        <v>9031</v>
      </c>
      <c r="B371" t="s">
        <v>4</v>
      </c>
      <c r="D371" s="1936">
        <v>41941</v>
      </c>
      <c r="H371" s="1937">
        <v>0</v>
      </c>
      <c r="AG371" t="s">
        <v>202</v>
      </c>
    </row>
    <row r="372" spans="1:33" x14ac:dyDescent="0.2">
      <c r="A372" t="s">
        <v>9031</v>
      </c>
      <c r="B372" t="s">
        <v>4</v>
      </c>
      <c r="D372" s="1936">
        <v>41942</v>
      </c>
      <c r="H372" s="1937">
        <v>0</v>
      </c>
      <c r="AG372" t="s">
        <v>202</v>
      </c>
    </row>
    <row r="373" spans="1:33" x14ac:dyDescent="0.2">
      <c r="A373" t="s">
        <v>9031</v>
      </c>
      <c r="B373" t="s">
        <v>4</v>
      </c>
      <c r="D373" s="1936">
        <v>41943</v>
      </c>
      <c r="H373" s="1937">
        <v>0</v>
      </c>
      <c r="AG373" t="s">
        <v>202</v>
      </c>
    </row>
    <row r="374" spans="1:33" x14ac:dyDescent="0.2">
      <c r="A374" t="s">
        <v>10168</v>
      </c>
      <c r="B374" t="s">
        <v>4</v>
      </c>
      <c r="D374" s="1936">
        <v>41944</v>
      </c>
      <c r="H374" s="1937">
        <v>0</v>
      </c>
      <c r="AG374" t="s">
        <v>202</v>
      </c>
    </row>
    <row r="375" spans="1:33" x14ac:dyDescent="0.2">
      <c r="A375" t="s">
        <v>10168</v>
      </c>
      <c r="B375" t="s">
        <v>4</v>
      </c>
      <c r="D375" s="1936">
        <v>41945</v>
      </c>
      <c r="H375" s="1937">
        <v>0</v>
      </c>
      <c r="AG375" t="s">
        <v>202</v>
      </c>
    </row>
    <row r="376" spans="1:33" x14ac:dyDescent="0.2">
      <c r="A376" t="s">
        <v>10168</v>
      </c>
      <c r="B376" t="s">
        <v>4</v>
      </c>
      <c r="D376" s="1936">
        <v>41946</v>
      </c>
      <c r="H376" s="1937">
        <v>0</v>
      </c>
      <c r="AG376" t="s">
        <v>202</v>
      </c>
    </row>
    <row r="377" spans="1:33" x14ac:dyDescent="0.2">
      <c r="A377" t="s">
        <v>10168</v>
      </c>
      <c r="B377" t="s">
        <v>4</v>
      </c>
      <c r="D377" s="1936">
        <v>41947</v>
      </c>
      <c r="H377" s="1937">
        <v>0</v>
      </c>
      <c r="AG377" t="s">
        <v>202</v>
      </c>
    </row>
    <row r="378" spans="1:33" x14ac:dyDescent="0.2">
      <c r="A378" t="s">
        <v>10168</v>
      </c>
      <c r="B378" t="s">
        <v>4</v>
      </c>
      <c r="D378" s="1936">
        <v>41948</v>
      </c>
      <c r="H378" s="1937">
        <v>0</v>
      </c>
      <c r="AG378" t="s">
        <v>202</v>
      </c>
    </row>
    <row r="379" spans="1:33" x14ac:dyDescent="0.2">
      <c r="A379" t="s">
        <v>10168</v>
      </c>
      <c r="B379" t="s">
        <v>4</v>
      </c>
      <c r="D379" s="1936">
        <v>41949</v>
      </c>
      <c r="H379" s="1937">
        <v>0</v>
      </c>
      <c r="AG379" t="s">
        <v>202</v>
      </c>
    </row>
    <row r="380" spans="1:33" x14ac:dyDescent="0.2">
      <c r="A380" t="s">
        <v>10168</v>
      </c>
      <c r="B380" t="s">
        <v>4</v>
      </c>
      <c r="D380" s="1936">
        <v>41950</v>
      </c>
      <c r="H380" s="1937">
        <v>0</v>
      </c>
      <c r="AG380" t="s">
        <v>202</v>
      </c>
    </row>
    <row r="381" spans="1:33" x14ac:dyDescent="0.2">
      <c r="A381" t="s">
        <v>10168</v>
      </c>
      <c r="B381" t="s">
        <v>4</v>
      </c>
      <c r="D381" s="1936">
        <v>41951</v>
      </c>
      <c r="H381" s="1937">
        <v>0</v>
      </c>
      <c r="AG381" t="s">
        <v>202</v>
      </c>
    </row>
    <row r="382" spans="1:33" x14ac:dyDescent="0.2">
      <c r="A382" t="s">
        <v>10168</v>
      </c>
      <c r="B382" t="s">
        <v>4</v>
      </c>
      <c r="D382" s="1936">
        <v>41952</v>
      </c>
      <c r="H382" s="1937">
        <v>0</v>
      </c>
      <c r="AG382" t="s">
        <v>202</v>
      </c>
    </row>
    <row r="383" spans="1:33" x14ac:dyDescent="0.2">
      <c r="A383" t="s">
        <v>10168</v>
      </c>
      <c r="B383" t="s">
        <v>4</v>
      </c>
      <c r="D383" s="1936">
        <v>41953</v>
      </c>
      <c r="H383" s="1937">
        <v>0</v>
      </c>
      <c r="AG383" t="s">
        <v>202</v>
      </c>
    </row>
    <row r="384" spans="1:33" x14ac:dyDescent="0.2">
      <c r="A384" t="s">
        <v>10168</v>
      </c>
      <c r="B384" t="s">
        <v>4</v>
      </c>
      <c r="D384" s="1936">
        <v>41954</v>
      </c>
      <c r="H384" s="1937">
        <v>0</v>
      </c>
      <c r="AG384" t="s">
        <v>202</v>
      </c>
    </row>
    <row r="385" spans="1:33" x14ac:dyDescent="0.2">
      <c r="A385" t="s">
        <v>10168</v>
      </c>
      <c r="B385" t="s">
        <v>4</v>
      </c>
      <c r="D385" s="1936">
        <v>41955</v>
      </c>
      <c r="H385" s="1937">
        <v>0</v>
      </c>
      <c r="AG385" t="s">
        <v>202</v>
      </c>
    </row>
    <row r="386" spans="1:33" x14ac:dyDescent="0.2">
      <c r="A386" t="s">
        <v>10168</v>
      </c>
      <c r="B386" t="s">
        <v>4</v>
      </c>
      <c r="D386" s="1936">
        <v>41956</v>
      </c>
      <c r="H386" s="1937">
        <v>0</v>
      </c>
      <c r="AG386" t="s">
        <v>202</v>
      </c>
    </row>
    <row r="387" spans="1:33" x14ac:dyDescent="0.2">
      <c r="A387" t="s">
        <v>10168</v>
      </c>
      <c r="B387" t="s">
        <v>4</v>
      </c>
      <c r="D387" s="1936">
        <v>41957</v>
      </c>
      <c r="H387" s="1937">
        <v>0</v>
      </c>
      <c r="AG387" t="s">
        <v>202</v>
      </c>
    </row>
    <row r="388" spans="1:33" x14ac:dyDescent="0.2">
      <c r="A388" t="s">
        <v>10168</v>
      </c>
      <c r="B388" t="s">
        <v>4</v>
      </c>
      <c r="D388" s="1936">
        <v>41958</v>
      </c>
      <c r="H388" s="1937">
        <v>0</v>
      </c>
      <c r="AG388" t="s">
        <v>202</v>
      </c>
    </row>
    <row r="389" spans="1:33" x14ac:dyDescent="0.2">
      <c r="A389" t="s">
        <v>10168</v>
      </c>
      <c r="B389" t="s">
        <v>4</v>
      </c>
      <c r="D389" s="1936">
        <v>41959</v>
      </c>
      <c r="H389" s="1937">
        <v>0</v>
      </c>
      <c r="AG389" t="s">
        <v>202</v>
      </c>
    </row>
    <row r="390" spans="1:33" x14ac:dyDescent="0.2">
      <c r="A390" t="s">
        <v>10168</v>
      </c>
      <c r="B390" t="s">
        <v>4</v>
      </c>
      <c r="D390" s="1936">
        <v>41960</v>
      </c>
      <c r="H390" s="1937">
        <v>0</v>
      </c>
      <c r="AG390" t="s">
        <v>202</v>
      </c>
    </row>
    <row r="391" spans="1:33" x14ac:dyDescent="0.2">
      <c r="A391" t="s">
        <v>10168</v>
      </c>
      <c r="B391" t="s">
        <v>4</v>
      </c>
      <c r="D391" s="1936">
        <v>41961</v>
      </c>
      <c r="H391" s="1937">
        <v>0</v>
      </c>
      <c r="AG391" t="s">
        <v>202</v>
      </c>
    </row>
    <row r="393" spans="1:33" x14ac:dyDescent="0.2">
      <c r="A393" t="s">
        <v>10168</v>
      </c>
      <c r="B393" t="s">
        <v>4</v>
      </c>
      <c r="D393" s="1936">
        <v>41963</v>
      </c>
      <c r="H393" s="1937">
        <v>0</v>
      </c>
      <c r="AG393" t="s">
        <v>202</v>
      </c>
    </row>
    <row r="397" spans="1:33" x14ac:dyDescent="0.2">
      <c r="A397" t="s">
        <v>10168</v>
      </c>
      <c r="B397" t="s">
        <v>4</v>
      </c>
      <c r="D397" s="1936">
        <v>41965</v>
      </c>
      <c r="H397" s="1937">
        <v>0</v>
      </c>
      <c r="AG397" t="s">
        <v>202</v>
      </c>
    </row>
    <row r="400" spans="1:33" x14ac:dyDescent="0.2">
      <c r="A400" t="s">
        <v>10168</v>
      </c>
      <c r="B400" t="s">
        <v>4</v>
      </c>
      <c r="D400" s="1936">
        <v>41968</v>
      </c>
      <c r="H400" s="1937">
        <v>0</v>
      </c>
      <c r="AG400" t="s">
        <v>202</v>
      </c>
    </row>
    <row r="402" spans="1:33" x14ac:dyDescent="0.2">
      <c r="A402" t="s">
        <v>10799</v>
      </c>
      <c r="B402" t="s">
        <v>4</v>
      </c>
      <c r="D402" s="1936">
        <v>41974</v>
      </c>
      <c r="H402" s="1937">
        <v>0</v>
      </c>
      <c r="AG402" t="s">
        <v>202</v>
      </c>
    </row>
    <row r="403" spans="1:33" x14ac:dyDescent="0.2">
      <c r="A403" t="s">
        <v>10799</v>
      </c>
      <c r="B403" t="s">
        <v>4</v>
      </c>
      <c r="D403" s="1936">
        <v>41975</v>
      </c>
      <c r="H403" s="1937">
        <v>0</v>
      </c>
      <c r="AG403" t="s">
        <v>202</v>
      </c>
    </row>
    <row r="404" spans="1:33" x14ac:dyDescent="0.2">
      <c r="A404" t="s">
        <v>10799</v>
      </c>
      <c r="B404" t="s">
        <v>4</v>
      </c>
      <c r="D404" s="1936">
        <v>41976</v>
      </c>
      <c r="H404" s="1937">
        <v>0</v>
      </c>
      <c r="AG404" t="s">
        <v>202</v>
      </c>
    </row>
    <row r="408" spans="1:33" x14ac:dyDescent="0.2">
      <c r="A408" t="s">
        <v>2028</v>
      </c>
      <c r="B408" t="s">
        <v>120</v>
      </c>
      <c r="C408" t="s">
        <v>37</v>
      </c>
      <c r="D408" s="1936">
        <v>41640</v>
      </c>
      <c r="AG408" t="s">
        <v>202</v>
      </c>
    </row>
    <row r="409" spans="1:33" x14ac:dyDescent="0.2">
      <c r="A409" t="s">
        <v>2028</v>
      </c>
      <c r="B409" t="s">
        <v>120</v>
      </c>
      <c r="C409" t="s">
        <v>37</v>
      </c>
      <c r="D409" s="1936">
        <v>41641</v>
      </c>
      <c r="AG409" t="s">
        <v>202</v>
      </c>
    </row>
    <row r="410" spans="1:33" x14ac:dyDescent="0.2">
      <c r="A410" t="s">
        <v>2028</v>
      </c>
      <c r="B410" t="s">
        <v>120</v>
      </c>
      <c r="C410" t="s">
        <v>37</v>
      </c>
      <c r="D410" s="1936">
        <v>41642</v>
      </c>
      <c r="AG410" t="s">
        <v>202</v>
      </c>
    </row>
    <row r="411" spans="1:33" x14ac:dyDescent="0.2">
      <c r="A411" t="s">
        <v>2028</v>
      </c>
      <c r="B411" t="s">
        <v>120</v>
      </c>
      <c r="C411" t="s">
        <v>37</v>
      </c>
      <c r="D411" s="1936">
        <v>41643</v>
      </c>
      <c r="AG411" t="s">
        <v>202</v>
      </c>
    </row>
    <row r="412" spans="1:33" x14ac:dyDescent="0.2">
      <c r="A412" t="s">
        <v>2028</v>
      </c>
      <c r="B412" t="s">
        <v>120</v>
      </c>
      <c r="C412" t="s">
        <v>37</v>
      </c>
      <c r="D412" s="1936">
        <v>41644</v>
      </c>
      <c r="AG412" t="s">
        <v>202</v>
      </c>
    </row>
    <row r="413" spans="1:33" x14ac:dyDescent="0.2">
      <c r="A413" t="s">
        <v>2028</v>
      </c>
      <c r="B413" t="s">
        <v>120</v>
      </c>
      <c r="C413" t="s">
        <v>37</v>
      </c>
      <c r="D413" s="1936">
        <v>41645</v>
      </c>
      <c r="AG413" t="s">
        <v>202</v>
      </c>
    </row>
    <row r="414" spans="1:33" x14ac:dyDescent="0.2">
      <c r="A414" t="s">
        <v>2028</v>
      </c>
      <c r="B414" t="s">
        <v>120</v>
      </c>
      <c r="C414" t="s">
        <v>37</v>
      </c>
      <c r="D414" s="1936">
        <v>41646</v>
      </c>
      <c r="AG414" t="s">
        <v>202</v>
      </c>
    </row>
    <row r="415" spans="1:33" x14ac:dyDescent="0.2">
      <c r="A415" t="s">
        <v>2028</v>
      </c>
      <c r="B415" t="s">
        <v>120</v>
      </c>
      <c r="C415" t="s">
        <v>37</v>
      </c>
      <c r="D415" s="1936">
        <v>41647</v>
      </c>
      <c r="AG415" t="s">
        <v>202</v>
      </c>
    </row>
    <row r="416" spans="1:33" x14ac:dyDescent="0.2">
      <c r="A416" t="s">
        <v>2028</v>
      </c>
      <c r="B416" t="s">
        <v>120</v>
      </c>
      <c r="C416" t="s">
        <v>37</v>
      </c>
      <c r="D416" s="1936">
        <v>41648</v>
      </c>
      <c r="AG416" t="s">
        <v>202</v>
      </c>
    </row>
    <row r="417" spans="1:33" x14ac:dyDescent="0.2">
      <c r="A417" t="s">
        <v>2028</v>
      </c>
      <c r="B417" t="s">
        <v>120</v>
      </c>
      <c r="C417" t="s">
        <v>37</v>
      </c>
      <c r="D417" s="1936">
        <v>41649</v>
      </c>
      <c r="AG417" t="s">
        <v>202</v>
      </c>
    </row>
    <row r="418" spans="1:33" x14ac:dyDescent="0.2">
      <c r="A418" t="s">
        <v>2028</v>
      </c>
      <c r="B418" t="s">
        <v>120</v>
      </c>
      <c r="C418" t="s">
        <v>37</v>
      </c>
      <c r="D418" s="1936">
        <v>41650</v>
      </c>
      <c r="AG418" t="s">
        <v>202</v>
      </c>
    </row>
    <row r="419" spans="1:33" x14ac:dyDescent="0.2">
      <c r="A419" t="s">
        <v>2028</v>
      </c>
      <c r="B419" t="s">
        <v>120</v>
      </c>
      <c r="C419" t="s">
        <v>37</v>
      </c>
      <c r="D419" s="1936">
        <v>41651</v>
      </c>
      <c r="AG419" t="s">
        <v>202</v>
      </c>
    </row>
    <row r="420" spans="1:33" x14ac:dyDescent="0.2">
      <c r="A420" t="s">
        <v>2028</v>
      </c>
      <c r="B420" t="s">
        <v>120</v>
      </c>
      <c r="C420" t="s">
        <v>37</v>
      </c>
      <c r="D420" s="1936">
        <v>41652</v>
      </c>
      <c r="AG420" t="s">
        <v>202</v>
      </c>
    </row>
    <row r="421" spans="1:33" x14ac:dyDescent="0.2">
      <c r="A421" t="s">
        <v>2028</v>
      </c>
      <c r="B421" t="s">
        <v>120</v>
      </c>
      <c r="C421" t="s">
        <v>37</v>
      </c>
      <c r="D421" s="1936">
        <v>41653</v>
      </c>
      <c r="AG421" t="s">
        <v>202</v>
      </c>
    </row>
    <row r="422" spans="1:33" x14ac:dyDescent="0.2">
      <c r="A422" t="s">
        <v>2028</v>
      </c>
      <c r="B422" t="s">
        <v>120</v>
      </c>
      <c r="C422" t="s">
        <v>37</v>
      </c>
      <c r="D422" s="1936">
        <v>41654</v>
      </c>
      <c r="AG422" t="s">
        <v>202</v>
      </c>
    </row>
    <row r="423" spans="1:33" x14ac:dyDescent="0.2">
      <c r="A423" t="s">
        <v>2028</v>
      </c>
      <c r="B423" t="s">
        <v>120</v>
      </c>
      <c r="C423" t="s">
        <v>37</v>
      </c>
      <c r="D423" s="1936">
        <v>41655</v>
      </c>
      <c r="AG423" t="s">
        <v>202</v>
      </c>
    </row>
    <row r="424" spans="1:33" x14ac:dyDescent="0.2">
      <c r="A424" t="s">
        <v>2028</v>
      </c>
      <c r="B424" t="s">
        <v>120</v>
      </c>
      <c r="C424" t="s">
        <v>37</v>
      </c>
      <c r="D424" s="1936">
        <v>41656</v>
      </c>
      <c r="AG424" t="s">
        <v>202</v>
      </c>
    </row>
    <row r="425" spans="1:33" x14ac:dyDescent="0.2">
      <c r="A425" t="s">
        <v>2028</v>
      </c>
      <c r="B425" t="s">
        <v>120</v>
      </c>
      <c r="C425" t="s">
        <v>37</v>
      </c>
      <c r="D425" s="1936">
        <v>41657</v>
      </c>
      <c r="AG425" t="s">
        <v>202</v>
      </c>
    </row>
    <row r="426" spans="1:33" x14ac:dyDescent="0.2">
      <c r="A426" t="s">
        <v>2028</v>
      </c>
      <c r="B426" t="s">
        <v>120</v>
      </c>
      <c r="C426" t="s">
        <v>37</v>
      </c>
      <c r="D426" s="1936">
        <v>41658</v>
      </c>
      <c r="AG426" t="s">
        <v>202</v>
      </c>
    </row>
    <row r="427" spans="1:33" x14ac:dyDescent="0.2">
      <c r="A427" t="s">
        <v>2028</v>
      </c>
      <c r="B427" t="s">
        <v>120</v>
      </c>
      <c r="C427" t="s">
        <v>37</v>
      </c>
      <c r="D427" s="1936">
        <v>41659</v>
      </c>
      <c r="AG427" t="s">
        <v>202</v>
      </c>
    </row>
    <row r="428" spans="1:33" x14ac:dyDescent="0.2">
      <c r="A428" t="s">
        <v>2028</v>
      </c>
      <c r="B428" t="s">
        <v>120</v>
      </c>
      <c r="C428" t="s">
        <v>37</v>
      </c>
      <c r="D428" s="1936">
        <v>41660</v>
      </c>
      <c r="AG428" t="s">
        <v>202</v>
      </c>
    </row>
    <row r="429" spans="1:33" x14ac:dyDescent="0.2">
      <c r="A429" t="s">
        <v>2028</v>
      </c>
      <c r="B429" t="s">
        <v>120</v>
      </c>
      <c r="C429" t="s">
        <v>37</v>
      </c>
      <c r="D429" s="1936">
        <v>41661</v>
      </c>
      <c r="AG429" t="s">
        <v>202</v>
      </c>
    </row>
    <row r="430" spans="1:33" x14ac:dyDescent="0.2">
      <c r="A430" t="s">
        <v>2028</v>
      </c>
      <c r="B430" t="s">
        <v>120</v>
      </c>
      <c r="C430" t="s">
        <v>37</v>
      </c>
      <c r="D430" s="1936">
        <v>41662</v>
      </c>
      <c r="AG430" t="s">
        <v>202</v>
      </c>
    </row>
    <row r="431" spans="1:33" x14ac:dyDescent="0.2">
      <c r="A431" t="s">
        <v>2028</v>
      </c>
      <c r="B431" t="s">
        <v>120</v>
      </c>
      <c r="C431" t="s">
        <v>37</v>
      </c>
      <c r="D431" s="1936">
        <v>41663</v>
      </c>
      <c r="AG431" t="s">
        <v>202</v>
      </c>
    </row>
    <row r="432" spans="1:33" x14ac:dyDescent="0.2">
      <c r="A432" t="s">
        <v>2028</v>
      </c>
      <c r="B432" t="s">
        <v>120</v>
      </c>
      <c r="C432" t="s">
        <v>37</v>
      </c>
      <c r="D432" s="1936">
        <v>41664</v>
      </c>
      <c r="AG432" t="s">
        <v>202</v>
      </c>
    </row>
    <row r="433" spans="1:33" x14ac:dyDescent="0.2">
      <c r="A433" t="s">
        <v>2028</v>
      </c>
      <c r="B433" t="s">
        <v>120</v>
      </c>
      <c r="C433" t="s">
        <v>37</v>
      </c>
      <c r="D433" s="1936">
        <v>41665</v>
      </c>
      <c r="AG433" t="s">
        <v>202</v>
      </c>
    </row>
    <row r="434" spans="1:33" x14ac:dyDescent="0.2">
      <c r="A434" t="s">
        <v>2028</v>
      </c>
      <c r="B434" t="s">
        <v>120</v>
      </c>
      <c r="C434" t="s">
        <v>37</v>
      </c>
      <c r="D434" s="1936">
        <v>41666</v>
      </c>
      <c r="AG434" t="s">
        <v>202</v>
      </c>
    </row>
    <row r="435" spans="1:33" x14ac:dyDescent="0.2">
      <c r="A435" t="s">
        <v>2028</v>
      </c>
      <c r="B435" t="s">
        <v>120</v>
      </c>
      <c r="C435" t="s">
        <v>37</v>
      </c>
      <c r="D435" s="1936">
        <v>41667</v>
      </c>
      <c r="AG435" t="s">
        <v>202</v>
      </c>
    </row>
    <row r="436" spans="1:33" x14ac:dyDescent="0.2">
      <c r="A436" t="s">
        <v>2028</v>
      </c>
      <c r="B436" t="s">
        <v>120</v>
      </c>
      <c r="C436" t="s">
        <v>37</v>
      </c>
      <c r="D436" s="1936">
        <v>41668</v>
      </c>
      <c r="AG436" t="s">
        <v>202</v>
      </c>
    </row>
    <row r="437" spans="1:33" x14ac:dyDescent="0.2">
      <c r="A437" t="s">
        <v>2028</v>
      </c>
      <c r="B437" t="s">
        <v>120</v>
      </c>
      <c r="C437" t="s">
        <v>37</v>
      </c>
      <c r="D437" s="1936">
        <v>41669</v>
      </c>
      <c r="AG437" t="s">
        <v>202</v>
      </c>
    </row>
    <row r="438" spans="1:33" x14ac:dyDescent="0.2">
      <c r="A438" t="s">
        <v>2028</v>
      </c>
      <c r="B438" t="s">
        <v>120</v>
      </c>
      <c r="C438" t="s">
        <v>37</v>
      </c>
      <c r="D438" s="1936">
        <v>41670</v>
      </c>
      <c r="AG438" t="s">
        <v>202</v>
      </c>
    </row>
    <row r="439" spans="1:33" x14ac:dyDescent="0.2">
      <c r="A439" t="s">
        <v>2029</v>
      </c>
      <c r="B439" t="s">
        <v>120</v>
      </c>
      <c r="C439" t="s">
        <v>37</v>
      </c>
      <c r="D439" s="1936">
        <v>41671</v>
      </c>
      <c r="AG439" t="s">
        <v>202</v>
      </c>
    </row>
    <row r="440" spans="1:33" x14ac:dyDescent="0.2">
      <c r="A440" t="s">
        <v>2029</v>
      </c>
      <c r="B440" t="s">
        <v>120</v>
      </c>
      <c r="C440" t="s">
        <v>37</v>
      </c>
      <c r="D440" s="1936">
        <v>41672</v>
      </c>
      <c r="AG440" t="s">
        <v>202</v>
      </c>
    </row>
    <row r="441" spans="1:33" x14ac:dyDescent="0.2">
      <c r="A441" t="s">
        <v>2029</v>
      </c>
      <c r="B441" t="s">
        <v>120</v>
      </c>
      <c r="C441" t="s">
        <v>37</v>
      </c>
      <c r="D441" s="1936">
        <v>41673</v>
      </c>
      <c r="AG441" t="s">
        <v>202</v>
      </c>
    </row>
    <row r="442" spans="1:33" x14ac:dyDescent="0.2">
      <c r="A442" t="s">
        <v>2029</v>
      </c>
      <c r="B442" t="s">
        <v>120</v>
      </c>
      <c r="C442" t="s">
        <v>37</v>
      </c>
      <c r="D442" s="1936">
        <v>41674</v>
      </c>
      <c r="AG442" t="s">
        <v>202</v>
      </c>
    </row>
    <row r="443" spans="1:33" x14ac:dyDescent="0.2">
      <c r="A443" t="s">
        <v>2029</v>
      </c>
      <c r="B443" t="s">
        <v>120</v>
      </c>
      <c r="C443" t="s">
        <v>37</v>
      </c>
      <c r="D443" s="1936">
        <v>41675</v>
      </c>
      <c r="AG443" t="s">
        <v>202</v>
      </c>
    </row>
    <row r="444" spans="1:33" x14ac:dyDescent="0.2">
      <c r="A444" t="s">
        <v>2029</v>
      </c>
      <c r="B444" t="s">
        <v>120</v>
      </c>
      <c r="C444" t="s">
        <v>37</v>
      </c>
      <c r="D444" s="1936">
        <v>41676</v>
      </c>
      <c r="AG444" t="s">
        <v>202</v>
      </c>
    </row>
    <row r="445" spans="1:33" x14ac:dyDescent="0.2">
      <c r="A445" t="s">
        <v>2029</v>
      </c>
      <c r="B445" t="s">
        <v>120</v>
      </c>
      <c r="C445" t="s">
        <v>37</v>
      </c>
      <c r="D445" s="1936">
        <v>41677</v>
      </c>
      <c r="AG445" t="s">
        <v>202</v>
      </c>
    </row>
    <row r="446" spans="1:33" x14ac:dyDescent="0.2">
      <c r="A446" t="s">
        <v>2029</v>
      </c>
      <c r="B446" t="s">
        <v>120</v>
      </c>
      <c r="C446" t="s">
        <v>37</v>
      </c>
      <c r="D446" s="1936">
        <v>41678</v>
      </c>
      <c r="AG446" t="s">
        <v>202</v>
      </c>
    </row>
    <row r="447" spans="1:33" x14ac:dyDescent="0.2">
      <c r="A447" t="s">
        <v>2029</v>
      </c>
      <c r="B447" t="s">
        <v>120</v>
      </c>
      <c r="C447" t="s">
        <v>37</v>
      </c>
      <c r="D447" s="1936">
        <v>41679</v>
      </c>
      <c r="AG447" t="s">
        <v>202</v>
      </c>
    </row>
    <row r="448" spans="1:33" x14ac:dyDescent="0.2">
      <c r="A448" t="s">
        <v>2029</v>
      </c>
      <c r="B448" t="s">
        <v>120</v>
      </c>
      <c r="C448" t="s">
        <v>37</v>
      </c>
      <c r="D448" s="1936">
        <v>41680</v>
      </c>
      <c r="AG448" t="s">
        <v>202</v>
      </c>
    </row>
    <row r="449" spans="1:33" x14ac:dyDescent="0.2">
      <c r="A449" t="s">
        <v>2029</v>
      </c>
      <c r="B449" t="s">
        <v>120</v>
      </c>
      <c r="C449" t="s">
        <v>37</v>
      </c>
      <c r="D449" s="1936">
        <v>41681</v>
      </c>
      <c r="AG449" t="s">
        <v>202</v>
      </c>
    </row>
    <row r="450" spans="1:33" x14ac:dyDescent="0.2">
      <c r="A450" t="s">
        <v>2029</v>
      </c>
      <c r="B450" t="s">
        <v>120</v>
      </c>
      <c r="C450" t="s">
        <v>37</v>
      </c>
      <c r="D450" s="1936">
        <v>41682</v>
      </c>
      <c r="AG450" t="s">
        <v>202</v>
      </c>
    </row>
    <row r="451" spans="1:33" x14ac:dyDescent="0.2">
      <c r="A451" t="s">
        <v>2029</v>
      </c>
      <c r="B451" t="s">
        <v>120</v>
      </c>
      <c r="C451" t="s">
        <v>37</v>
      </c>
      <c r="D451" s="1936">
        <v>41683</v>
      </c>
      <c r="AG451" t="s">
        <v>202</v>
      </c>
    </row>
    <row r="452" spans="1:33" x14ac:dyDescent="0.2">
      <c r="A452" t="s">
        <v>2029</v>
      </c>
      <c r="B452" t="s">
        <v>120</v>
      </c>
      <c r="C452" t="s">
        <v>37</v>
      </c>
      <c r="D452" s="1936">
        <v>41684</v>
      </c>
      <c r="AG452" t="s">
        <v>202</v>
      </c>
    </row>
    <row r="453" spans="1:33" x14ac:dyDescent="0.2">
      <c r="A453" t="s">
        <v>2029</v>
      </c>
      <c r="B453" t="s">
        <v>120</v>
      </c>
      <c r="C453" t="s">
        <v>37</v>
      </c>
      <c r="D453" s="1936">
        <v>41685</v>
      </c>
      <c r="AG453" t="s">
        <v>202</v>
      </c>
    </row>
    <row r="454" spans="1:33" x14ac:dyDescent="0.2">
      <c r="A454" t="s">
        <v>2029</v>
      </c>
      <c r="B454" t="s">
        <v>120</v>
      </c>
      <c r="C454" t="s">
        <v>37</v>
      </c>
      <c r="D454" s="1936">
        <v>41686</v>
      </c>
      <c r="AG454" t="s">
        <v>202</v>
      </c>
    </row>
    <row r="455" spans="1:33" x14ac:dyDescent="0.2">
      <c r="A455" t="s">
        <v>2029</v>
      </c>
      <c r="B455" t="s">
        <v>120</v>
      </c>
      <c r="C455" t="s">
        <v>37</v>
      </c>
      <c r="D455" s="1936">
        <v>41687</v>
      </c>
      <c r="AG455" t="s">
        <v>202</v>
      </c>
    </row>
    <row r="456" spans="1:33" x14ac:dyDescent="0.2">
      <c r="A456" t="s">
        <v>2029</v>
      </c>
      <c r="B456" t="s">
        <v>120</v>
      </c>
      <c r="C456" t="s">
        <v>37</v>
      </c>
      <c r="D456" s="1936">
        <v>41688</v>
      </c>
      <c r="AG456" t="s">
        <v>202</v>
      </c>
    </row>
    <row r="457" spans="1:33" x14ac:dyDescent="0.2">
      <c r="A457" t="s">
        <v>2029</v>
      </c>
      <c r="B457" t="s">
        <v>120</v>
      </c>
      <c r="C457" t="s">
        <v>37</v>
      </c>
      <c r="D457" s="1936">
        <v>41689</v>
      </c>
      <c r="AG457" t="s">
        <v>202</v>
      </c>
    </row>
    <row r="458" spans="1:33" x14ac:dyDescent="0.2">
      <c r="A458" t="s">
        <v>2029</v>
      </c>
      <c r="B458" t="s">
        <v>120</v>
      </c>
      <c r="C458" t="s">
        <v>37</v>
      </c>
      <c r="D458" s="1936">
        <v>41690</v>
      </c>
      <c r="AG458" t="s">
        <v>202</v>
      </c>
    </row>
    <row r="459" spans="1:33" x14ac:dyDescent="0.2">
      <c r="A459" t="s">
        <v>2029</v>
      </c>
      <c r="B459" t="s">
        <v>120</v>
      </c>
      <c r="C459" t="s">
        <v>37</v>
      </c>
      <c r="D459" s="1936">
        <v>41691</v>
      </c>
      <c r="AG459" t="s">
        <v>202</v>
      </c>
    </row>
    <row r="460" spans="1:33" x14ac:dyDescent="0.2">
      <c r="A460" t="s">
        <v>2029</v>
      </c>
      <c r="B460" t="s">
        <v>120</v>
      </c>
      <c r="C460" t="s">
        <v>37</v>
      </c>
      <c r="D460" s="1936">
        <v>41692</v>
      </c>
      <c r="AG460" t="s">
        <v>202</v>
      </c>
    </row>
    <row r="461" spans="1:33" x14ac:dyDescent="0.2">
      <c r="A461" t="s">
        <v>2029</v>
      </c>
      <c r="B461" t="s">
        <v>120</v>
      </c>
      <c r="C461" t="s">
        <v>37</v>
      </c>
      <c r="D461" s="1936">
        <v>41693</v>
      </c>
      <c r="AG461" t="s">
        <v>202</v>
      </c>
    </row>
    <row r="462" spans="1:33" x14ac:dyDescent="0.2">
      <c r="A462" t="s">
        <v>2029</v>
      </c>
      <c r="B462" t="s">
        <v>120</v>
      </c>
      <c r="C462" t="s">
        <v>37</v>
      </c>
      <c r="D462" s="1936">
        <v>41694</v>
      </c>
      <c r="AG462" t="s">
        <v>202</v>
      </c>
    </row>
    <row r="463" spans="1:33" x14ac:dyDescent="0.2">
      <c r="A463" t="s">
        <v>2029</v>
      </c>
      <c r="B463" t="s">
        <v>120</v>
      </c>
      <c r="C463" t="s">
        <v>37</v>
      </c>
      <c r="D463" s="1936">
        <v>41695</v>
      </c>
      <c r="AG463" t="s">
        <v>202</v>
      </c>
    </row>
    <row r="464" spans="1:33" x14ac:dyDescent="0.2">
      <c r="A464" t="s">
        <v>2029</v>
      </c>
      <c r="B464" t="s">
        <v>120</v>
      </c>
      <c r="C464" t="s">
        <v>37</v>
      </c>
      <c r="D464" s="1936">
        <v>41696</v>
      </c>
      <c r="AG464" t="s">
        <v>202</v>
      </c>
    </row>
    <row r="465" spans="1:33" x14ac:dyDescent="0.2">
      <c r="A465" t="s">
        <v>2029</v>
      </c>
      <c r="B465" t="s">
        <v>120</v>
      </c>
      <c r="C465" t="s">
        <v>37</v>
      </c>
      <c r="D465" s="1936">
        <v>41697</v>
      </c>
      <c r="AG465" t="s">
        <v>202</v>
      </c>
    </row>
    <row r="466" spans="1:33" x14ac:dyDescent="0.2">
      <c r="A466" t="s">
        <v>2029</v>
      </c>
      <c r="B466" t="s">
        <v>120</v>
      </c>
      <c r="C466" t="s">
        <v>37</v>
      </c>
      <c r="D466" s="1936">
        <v>41698</v>
      </c>
      <c r="AG466" t="s">
        <v>202</v>
      </c>
    </row>
    <row r="467" spans="1:33" x14ac:dyDescent="0.2">
      <c r="A467" t="s">
        <v>2030</v>
      </c>
      <c r="B467" t="s">
        <v>120</v>
      </c>
      <c r="C467" t="s">
        <v>37</v>
      </c>
      <c r="D467" s="1936">
        <v>41699</v>
      </c>
      <c r="AG467" t="s">
        <v>202</v>
      </c>
    </row>
    <row r="468" spans="1:33" x14ac:dyDescent="0.2">
      <c r="A468" t="s">
        <v>2030</v>
      </c>
      <c r="B468" t="s">
        <v>120</v>
      </c>
      <c r="C468" t="s">
        <v>37</v>
      </c>
      <c r="D468" s="1936">
        <v>41700</v>
      </c>
      <c r="AG468" t="s">
        <v>202</v>
      </c>
    </row>
    <row r="469" spans="1:33" x14ac:dyDescent="0.2">
      <c r="A469" t="s">
        <v>2030</v>
      </c>
      <c r="B469" t="s">
        <v>120</v>
      </c>
      <c r="C469" t="s">
        <v>37</v>
      </c>
      <c r="D469" s="1936">
        <v>41701</v>
      </c>
      <c r="AG469" t="s">
        <v>202</v>
      </c>
    </row>
    <row r="470" spans="1:33" x14ac:dyDescent="0.2">
      <c r="A470" t="s">
        <v>2030</v>
      </c>
      <c r="B470" t="s">
        <v>120</v>
      </c>
      <c r="C470" t="s">
        <v>37</v>
      </c>
      <c r="D470" s="1936">
        <v>41702</v>
      </c>
      <c r="AG470" t="s">
        <v>202</v>
      </c>
    </row>
    <row r="471" spans="1:33" x14ac:dyDescent="0.2">
      <c r="A471" t="s">
        <v>2030</v>
      </c>
      <c r="B471" t="s">
        <v>120</v>
      </c>
      <c r="C471" t="s">
        <v>37</v>
      </c>
      <c r="D471" s="1936">
        <v>41703</v>
      </c>
      <c r="AG471" t="s">
        <v>202</v>
      </c>
    </row>
    <row r="472" spans="1:33" x14ac:dyDescent="0.2">
      <c r="A472" t="s">
        <v>2030</v>
      </c>
      <c r="B472" t="s">
        <v>120</v>
      </c>
      <c r="C472" t="s">
        <v>37</v>
      </c>
      <c r="D472" s="1936">
        <v>41704</v>
      </c>
      <c r="AG472" t="s">
        <v>202</v>
      </c>
    </row>
    <row r="473" spans="1:33" x14ac:dyDescent="0.2">
      <c r="A473" t="s">
        <v>2030</v>
      </c>
      <c r="B473" t="s">
        <v>120</v>
      </c>
      <c r="C473" t="s">
        <v>37</v>
      </c>
      <c r="D473" s="1936">
        <v>41705</v>
      </c>
      <c r="AG473" t="s">
        <v>202</v>
      </c>
    </row>
    <row r="474" spans="1:33" x14ac:dyDescent="0.2">
      <c r="A474" t="s">
        <v>2030</v>
      </c>
      <c r="B474" t="s">
        <v>120</v>
      </c>
      <c r="C474" t="s">
        <v>37</v>
      </c>
      <c r="D474" s="1936">
        <v>41706</v>
      </c>
      <c r="AG474" t="s">
        <v>202</v>
      </c>
    </row>
    <row r="475" spans="1:33" x14ac:dyDescent="0.2">
      <c r="A475" t="s">
        <v>2030</v>
      </c>
      <c r="B475" t="s">
        <v>120</v>
      </c>
      <c r="C475" t="s">
        <v>37</v>
      </c>
      <c r="D475" s="1936">
        <v>41707</v>
      </c>
      <c r="AG475" t="s">
        <v>202</v>
      </c>
    </row>
    <row r="476" spans="1:33" x14ac:dyDescent="0.2">
      <c r="A476" t="s">
        <v>2030</v>
      </c>
      <c r="B476" t="s">
        <v>120</v>
      </c>
      <c r="C476" t="s">
        <v>37</v>
      </c>
      <c r="D476" s="1936">
        <v>41708</v>
      </c>
      <c r="AG476" t="s">
        <v>202</v>
      </c>
    </row>
    <row r="477" spans="1:33" x14ac:dyDescent="0.2">
      <c r="A477" t="s">
        <v>2030</v>
      </c>
      <c r="B477" t="s">
        <v>120</v>
      </c>
      <c r="C477" t="s">
        <v>37</v>
      </c>
      <c r="D477" s="1936">
        <v>41709</v>
      </c>
      <c r="AG477" t="s">
        <v>202</v>
      </c>
    </row>
    <row r="478" spans="1:33" x14ac:dyDescent="0.2">
      <c r="A478" t="s">
        <v>2030</v>
      </c>
      <c r="B478" t="s">
        <v>120</v>
      </c>
      <c r="C478" t="s">
        <v>37</v>
      </c>
      <c r="D478" s="1936">
        <v>41710</v>
      </c>
      <c r="AG478" t="s">
        <v>202</v>
      </c>
    </row>
    <row r="480" spans="1:33" x14ac:dyDescent="0.2">
      <c r="A480" t="s">
        <v>2030</v>
      </c>
      <c r="B480" t="s">
        <v>120</v>
      </c>
      <c r="C480" t="s">
        <v>37</v>
      </c>
      <c r="D480" s="1936">
        <v>41712</v>
      </c>
      <c r="AG480" t="s">
        <v>202</v>
      </c>
    </row>
    <row r="481" spans="1:33" x14ac:dyDescent="0.2">
      <c r="A481" t="s">
        <v>2030</v>
      </c>
      <c r="B481" t="s">
        <v>120</v>
      </c>
      <c r="C481" t="s">
        <v>37</v>
      </c>
      <c r="D481" s="1936">
        <v>41713</v>
      </c>
      <c r="AG481" t="s">
        <v>202</v>
      </c>
    </row>
    <row r="482" spans="1:33" x14ac:dyDescent="0.2">
      <c r="A482" t="s">
        <v>2030</v>
      </c>
      <c r="B482" t="s">
        <v>120</v>
      </c>
      <c r="C482" t="s">
        <v>37</v>
      </c>
      <c r="D482" s="1936">
        <v>41714</v>
      </c>
      <c r="AG482" t="s">
        <v>202</v>
      </c>
    </row>
    <row r="486" spans="1:33" x14ac:dyDescent="0.2">
      <c r="A486" t="s">
        <v>2030</v>
      </c>
      <c r="B486" t="s">
        <v>120</v>
      </c>
      <c r="C486" t="s">
        <v>37</v>
      </c>
      <c r="D486" s="1936">
        <v>41724</v>
      </c>
      <c r="AG486" t="s">
        <v>202</v>
      </c>
    </row>
    <row r="487" spans="1:33" x14ac:dyDescent="0.2">
      <c r="A487" t="s">
        <v>2030</v>
      </c>
      <c r="B487" t="s">
        <v>120</v>
      </c>
      <c r="C487" t="s">
        <v>37</v>
      </c>
      <c r="D487" s="1936">
        <v>41725</v>
      </c>
      <c r="AG487" t="s">
        <v>202</v>
      </c>
    </row>
    <row r="489" spans="1:33" x14ac:dyDescent="0.2">
      <c r="A489" t="s">
        <v>2030</v>
      </c>
      <c r="B489" t="s">
        <v>120</v>
      </c>
      <c r="C489" t="s">
        <v>37</v>
      </c>
      <c r="D489" s="1936">
        <v>41727</v>
      </c>
      <c r="AG489" t="s">
        <v>202</v>
      </c>
    </row>
    <row r="490" spans="1:33" x14ac:dyDescent="0.2">
      <c r="A490" t="s">
        <v>2030</v>
      </c>
      <c r="B490" t="s">
        <v>120</v>
      </c>
      <c r="C490" t="s">
        <v>37</v>
      </c>
      <c r="D490" s="1936">
        <v>41728</v>
      </c>
      <c r="AG490" t="s">
        <v>202</v>
      </c>
    </row>
    <row r="491" spans="1:33" x14ac:dyDescent="0.2">
      <c r="A491" t="s">
        <v>2030</v>
      </c>
      <c r="B491" t="s">
        <v>120</v>
      </c>
      <c r="C491" t="s">
        <v>37</v>
      </c>
      <c r="D491" s="1936">
        <v>41729</v>
      </c>
      <c r="AG491" t="s">
        <v>202</v>
      </c>
    </row>
    <row r="492" spans="1:33" x14ac:dyDescent="0.2">
      <c r="A492" t="s">
        <v>2104</v>
      </c>
      <c r="B492" t="s">
        <v>120</v>
      </c>
      <c r="C492" t="s">
        <v>37</v>
      </c>
      <c r="D492" s="1936">
        <v>41731</v>
      </c>
      <c r="AG492" t="s">
        <v>202</v>
      </c>
    </row>
    <row r="495" spans="1:33" x14ac:dyDescent="0.2">
      <c r="A495" t="s">
        <v>2104</v>
      </c>
      <c r="B495" t="s">
        <v>120</v>
      </c>
      <c r="C495" t="s">
        <v>37</v>
      </c>
      <c r="D495" s="1936">
        <v>41733</v>
      </c>
      <c r="AG495" t="s">
        <v>202</v>
      </c>
    </row>
    <row r="496" spans="1:33" x14ac:dyDescent="0.2">
      <c r="A496" t="s">
        <v>2104</v>
      </c>
      <c r="B496" t="s">
        <v>120</v>
      </c>
      <c r="C496" t="s">
        <v>37</v>
      </c>
      <c r="D496" s="1936">
        <v>41733</v>
      </c>
      <c r="AG496" t="s">
        <v>202</v>
      </c>
    </row>
    <row r="497" spans="1:33" x14ac:dyDescent="0.2">
      <c r="A497" t="s">
        <v>2104</v>
      </c>
      <c r="B497" t="s">
        <v>120</v>
      </c>
      <c r="C497" t="s">
        <v>37</v>
      </c>
      <c r="D497" s="1936">
        <v>41734</v>
      </c>
      <c r="AG497" t="s">
        <v>202</v>
      </c>
    </row>
    <row r="498" spans="1:33" x14ac:dyDescent="0.2">
      <c r="A498" t="s">
        <v>2104</v>
      </c>
      <c r="B498" t="s">
        <v>120</v>
      </c>
      <c r="C498" t="s">
        <v>37</v>
      </c>
      <c r="D498" s="1936">
        <v>41734</v>
      </c>
      <c r="AG498" t="s">
        <v>202</v>
      </c>
    </row>
    <row r="499" spans="1:33" x14ac:dyDescent="0.2">
      <c r="A499" t="s">
        <v>2104</v>
      </c>
      <c r="B499" t="s">
        <v>120</v>
      </c>
      <c r="C499" t="s">
        <v>37</v>
      </c>
      <c r="D499" s="1936">
        <v>41735</v>
      </c>
      <c r="AG499" t="s">
        <v>202</v>
      </c>
    </row>
    <row r="500" spans="1:33" x14ac:dyDescent="0.2">
      <c r="A500" t="s">
        <v>2104</v>
      </c>
      <c r="B500" t="s">
        <v>120</v>
      </c>
      <c r="C500" t="s">
        <v>37</v>
      </c>
      <c r="D500" s="1936">
        <v>41735</v>
      </c>
      <c r="AG500" t="s">
        <v>202</v>
      </c>
    </row>
    <row r="501" spans="1:33" x14ac:dyDescent="0.2">
      <c r="A501" t="s">
        <v>2104</v>
      </c>
      <c r="B501" t="s">
        <v>120</v>
      </c>
      <c r="C501" t="s">
        <v>37</v>
      </c>
      <c r="D501" s="1936">
        <v>41736</v>
      </c>
      <c r="AG501" t="s">
        <v>202</v>
      </c>
    </row>
    <row r="502" spans="1:33" x14ac:dyDescent="0.2">
      <c r="A502" t="s">
        <v>2104</v>
      </c>
      <c r="B502" t="s">
        <v>120</v>
      </c>
      <c r="C502" t="s">
        <v>37</v>
      </c>
      <c r="D502" s="1936">
        <v>41737</v>
      </c>
      <c r="AG502" t="s">
        <v>202</v>
      </c>
    </row>
    <row r="503" spans="1:33" x14ac:dyDescent="0.2">
      <c r="A503" t="s">
        <v>2104</v>
      </c>
      <c r="B503" t="s">
        <v>120</v>
      </c>
      <c r="C503" t="s">
        <v>37</v>
      </c>
      <c r="D503" s="1936">
        <v>41738</v>
      </c>
      <c r="AG503" t="s">
        <v>202</v>
      </c>
    </row>
    <row r="504" spans="1:33" x14ac:dyDescent="0.2">
      <c r="A504" t="s">
        <v>2104</v>
      </c>
      <c r="B504" t="s">
        <v>120</v>
      </c>
      <c r="C504" t="s">
        <v>37</v>
      </c>
      <c r="D504" s="1936">
        <v>41739</v>
      </c>
      <c r="AG504" t="s">
        <v>202</v>
      </c>
    </row>
    <row r="505" spans="1:33" x14ac:dyDescent="0.2">
      <c r="A505" t="s">
        <v>2104</v>
      </c>
      <c r="B505" t="s">
        <v>120</v>
      </c>
      <c r="C505" t="s">
        <v>37</v>
      </c>
      <c r="D505" s="1936">
        <v>41740</v>
      </c>
      <c r="AG505" t="s">
        <v>202</v>
      </c>
    </row>
    <row r="506" spans="1:33" x14ac:dyDescent="0.2">
      <c r="A506" t="s">
        <v>2104</v>
      </c>
      <c r="B506" t="s">
        <v>120</v>
      </c>
      <c r="C506" t="s">
        <v>37</v>
      </c>
      <c r="D506" s="1936">
        <v>41741</v>
      </c>
      <c r="AG506" t="s">
        <v>202</v>
      </c>
    </row>
    <row r="507" spans="1:33" x14ac:dyDescent="0.2">
      <c r="A507" t="s">
        <v>2104</v>
      </c>
      <c r="B507" t="s">
        <v>120</v>
      </c>
      <c r="C507" t="s">
        <v>37</v>
      </c>
      <c r="D507" s="1936">
        <v>41742</v>
      </c>
      <c r="AG507" t="s">
        <v>202</v>
      </c>
    </row>
    <row r="508" spans="1:33" x14ac:dyDescent="0.2">
      <c r="A508" t="s">
        <v>2104</v>
      </c>
      <c r="B508" t="s">
        <v>120</v>
      </c>
      <c r="C508" t="s">
        <v>37</v>
      </c>
      <c r="D508" s="1936">
        <v>41743</v>
      </c>
      <c r="AG508" t="s">
        <v>202</v>
      </c>
    </row>
    <row r="509" spans="1:33" x14ac:dyDescent="0.2">
      <c r="A509" t="s">
        <v>2104</v>
      </c>
      <c r="B509" t="s">
        <v>120</v>
      </c>
      <c r="C509" t="s">
        <v>37</v>
      </c>
      <c r="D509" s="1936">
        <v>41744</v>
      </c>
      <c r="AG509" t="s">
        <v>202</v>
      </c>
    </row>
    <row r="510" spans="1:33" x14ac:dyDescent="0.2">
      <c r="A510" t="s">
        <v>2104</v>
      </c>
      <c r="B510" t="s">
        <v>120</v>
      </c>
      <c r="C510" t="s">
        <v>37</v>
      </c>
      <c r="D510" s="1936">
        <v>41745</v>
      </c>
      <c r="AG510" t="s">
        <v>202</v>
      </c>
    </row>
    <row r="511" spans="1:33" x14ac:dyDescent="0.2">
      <c r="A511" t="s">
        <v>2104</v>
      </c>
      <c r="B511" t="s">
        <v>120</v>
      </c>
      <c r="C511" t="s">
        <v>37</v>
      </c>
      <c r="D511" s="1936">
        <v>41746</v>
      </c>
      <c r="AG511" t="s">
        <v>202</v>
      </c>
    </row>
    <row r="512" spans="1:33" x14ac:dyDescent="0.2">
      <c r="A512" t="s">
        <v>2104</v>
      </c>
      <c r="B512" t="s">
        <v>120</v>
      </c>
      <c r="C512" t="s">
        <v>37</v>
      </c>
      <c r="D512" s="1936">
        <v>41747</v>
      </c>
      <c r="AG512" t="s">
        <v>202</v>
      </c>
    </row>
    <row r="513" spans="1:33" x14ac:dyDescent="0.2">
      <c r="A513" t="s">
        <v>2104</v>
      </c>
      <c r="B513" t="s">
        <v>120</v>
      </c>
      <c r="C513" t="s">
        <v>37</v>
      </c>
      <c r="D513" s="1936">
        <v>41748</v>
      </c>
      <c r="AG513" t="s">
        <v>202</v>
      </c>
    </row>
    <row r="514" spans="1:33" x14ac:dyDescent="0.2">
      <c r="A514" t="s">
        <v>2104</v>
      </c>
      <c r="B514" t="s">
        <v>120</v>
      </c>
      <c r="C514" t="s">
        <v>37</v>
      </c>
      <c r="D514" s="1936">
        <v>41749</v>
      </c>
      <c r="AG514" t="s">
        <v>202</v>
      </c>
    </row>
    <row r="515" spans="1:33" x14ac:dyDescent="0.2">
      <c r="A515" t="s">
        <v>2104</v>
      </c>
      <c r="B515" t="s">
        <v>120</v>
      </c>
      <c r="C515" t="s">
        <v>37</v>
      </c>
      <c r="D515" s="1936">
        <v>41750</v>
      </c>
      <c r="AG515" t="s">
        <v>202</v>
      </c>
    </row>
    <row r="516" spans="1:33" x14ac:dyDescent="0.2">
      <c r="A516" t="s">
        <v>2104</v>
      </c>
      <c r="B516" t="s">
        <v>120</v>
      </c>
      <c r="C516" t="s">
        <v>37</v>
      </c>
      <c r="D516" s="1936">
        <v>41751</v>
      </c>
      <c r="AG516" t="s">
        <v>202</v>
      </c>
    </row>
    <row r="517" spans="1:33" x14ac:dyDescent="0.2">
      <c r="A517" t="s">
        <v>2104</v>
      </c>
      <c r="B517" t="s">
        <v>120</v>
      </c>
      <c r="C517" t="s">
        <v>37</v>
      </c>
      <c r="D517" s="1936">
        <v>41752</v>
      </c>
      <c r="AG517" t="s">
        <v>202</v>
      </c>
    </row>
    <row r="518" spans="1:33" x14ac:dyDescent="0.2">
      <c r="A518" t="s">
        <v>2104</v>
      </c>
      <c r="B518" t="s">
        <v>120</v>
      </c>
      <c r="C518" t="s">
        <v>37</v>
      </c>
      <c r="D518" s="1936">
        <v>41753</v>
      </c>
      <c r="AG518" t="s">
        <v>202</v>
      </c>
    </row>
    <row r="519" spans="1:33" x14ac:dyDescent="0.2">
      <c r="A519" t="s">
        <v>2104</v>
      </c>
      <c r="B519" t="s">
        <v>120</v>
      </c>
      <c r="C519" t="s">
        <v>37</v>
      </c>
      <c r="D519" s="1936">
        <v>41754</v>
      </c>
      <c r="AG519" t="s">
        <v>202</v>
      </c>
    </row>
    <row r="520" spans="1:33" x14ac:dyDescent="0.2">
      <c r="A520" t="s">
        <v>2104</v>
      </c>
      <c r="B520" t="s">
        <v>120</v>
      </c>
      <c r="C520" t="s">
        <v>37</v>
      </c>
      <c r="D520" s="1936">
        <v>41755</v>
      </c>
      <c r="AG520" t="s">
        <v>202</v>
      </c>
    </row>
    <row r="521" spans="1:33" x14ac:dyDescent="0.2">
      <c r="A521" t="s">
        <v>2104</v>
      </c>
      <c r="B521" t="s">
        <v>120</v>
      </c>
      <c r="C521" t="s">
        <v>37</v>
      </c>
      <c r="D521" s="1936">
        <v>41756</v>
      </c>
      <c r="AG521" t="s">
        <v>202</v>
      </c>
    </row>
    <row r="522" spans="1:33" x14ac:dyDescent="0.2">
      <c r="A522" t="s">
        <v>2104</v>
      </c>
      <c r="B522" t="s">
        <v>120</v>
      </c>
      <c r="C522" t="s">
        <v>37</v>
      </c>
      <c r="D522" s="1936">
        <v>41757</v>
      </c>
      <c r="AG522" t="s">
        <v>202</v>
      </c>
    </row>
    <row r="523" spans="1:33" x14ac:dyDescent="0.2">
      <c r="A523" t="s">
        <v>2104</v>
      </c>
      <c r="B523" t="s">
        <v>120</v>
      </c>
      <c r="C523" t="s">
        <v>37</v>
      </c>
      <c r="D523" s="1936">
        <v>41758</v>
      </c>
      <c r="AG523" t="s">
        <v>202</v>
      </c>
    </row>
    <row r="524" spans="1:33" x14ac:dyDescent="0.2">
      <c r="A524" t="s">
        <v>2104</v>
      </c>
      <c r="B524" t="s">
        <v>120</v>
      </c>
      <c r="C524" t="s">
        <v>37</v>
      </c>
      <c r="D524" s="1936">
        <v>41759</v>
      </c>
      <c r="AG524" t="s">
        <v>202</v>
      </c>
    </row>
    <row r="525" spans="1:33" x14ac:dyDescent="0.2">
      <c r="A525" t="s">
        <v>3297</v>
      </c>
      <c r="B525" t="s">
        <v>120</v>
      </c>
      <c r="C525" t="s">
        <v>37</v>
      </c>
      <c r="D525" s="1936">
        <v>41760</v>
      </c>
      <c r="AG525" t="s">
        <v>202</v>
      </c>
    </row>
    <row r="526" spans="1:33" x14ac:dyDescent="0.2">
      <c r="A526" t="s">
        <v>3297</v>
      </c>
      <c r="B526" t="s">
        <v>120</v>
      </c>
      <c r="C526" t="s">
        <v>37</v>
      </c>
      <c r="D526" s="1936">
        <v>41761</v>
      </c>
      <c r="AG526" t="s">
        <v>202</v>
      </c>
    </row>
    <row r="527" spans="1:33" x14ac:dyDescent="0.2">
      <c r="A527" t="s">
        <v>3297</v>
      </c>
      <c r="B527" t="s">
        <v>120</v>
      </c>
      <c r="C527" t="s">
        <v>37</v>
      </c>
      <c r="D527" s="1936">
        <v>41762</v>
      </c>
      <c r="AG527" t="s">
        <v>202</v>
      </c>
    </row>
    <row r="528" spans="1:33" x14ac:dyDescent="0.2">
      <c r="A528" t="s">
        <v>3297</v>
      </c>
      <c r="B528" t="s">
        <v>120</v>
      </c>
      <c r="C528" t="s">
        <v>37</v>
      </c>
      <c r="D528" s="1936">
        <v>41763</v>
      </c>
      <c r="AG528" t="s">
        <v>202</v>
      </c>
    </row>
    <row r="529" spans="1:33" x14ac:dyDescent="0.2">
      <c r="A529" t="s">
        <v>3297</v>
      </c>
      <c r="B529" t="s">
        <v>120</v>
      </c>
      <c r="C529" t="s">
        <v>37</v>
      </c>
      <c r="D529" s="1936">
        <v>41764</v>
      </c>
      <c r="AG529" t="s">
        <v>202</v>
      </c>
    </row>
    <row r="530" spans="1:33" x14ac:dyDescent="0.2">
      <c r="A530" t="s">
        <v>3297</v>
      </c>
      <c r="B530" t="s">
        <v>120</v>
      </c>
      <c r="C530" t="s">
        <v>37</v>
      </c>
      <c r="D530" s="1936">
        <v>41765</v>
      </c>
      <c r="AG530" t="s">
        <v>202</v>
      </c>
    </row>
    <row r="531" spans="1:33" x14ac:dyDescent="0.2">
      <c r="A531" t="s">
        <v>3297</v>
      </c>
      <c r="B531" t="s">
        <v>120</v>
      </c>
      <c r="C531" t="s">
        <v>37</v>
      </c>
      <c r="D531" s="1936">
        <v>41766</v>
      </c>
      <c r="AG531" t="s">
        <v>202</v>
      </c>
    </row>
    <row r="532" spans="1:33" x14ac:dyDescent="0.2">
      <c r="A532" t="s">
        <v>3297</v>
      </c>
      <c r="B532" t="s">
        <v>120</v>
      </c>
      <c r="C532" t="s">
        <v>37</v>
      </c>
      <c r="D532" s="1936">
        <v>41767</v>
      </c>
      <c r="AG532" t="s">
        <v>202</v>
      </c>
    </row>
    <row r="533" spans="1:33" x14ac:dyDescent="0.2">
      <c r="A533" t="s">
        <v>3297</v>
      </c>
      <c r="B533" t="s">
        <v>120</v>
      </c>
      <c r="C533" t="s">
        <v>37</v>
      </c>
      <c r="D533" s="1936">
        <v>41768</v>
      </c>
      <c r="AG533" t="s">
        <v>202</v>
      </c>
    </row>
    <row r="536" spans="1:33" x14ac:dyDescent="0.2">
      <c r="A536" t="s">
        <v>3297</v>
      </c>
      <c r="B536" t="s">
        <v>120</v>
      </c>
      <c r="C536" t="s">
        <v>37</v>
      </c>
      <c r="D536" s="1936">
        <v>41770</v>
      </c>
      <c r="AG536" t="s">
        <v>202</v>
      </c>
    </row>
    <row r="537" spans="1:33" x14ac:dyDescent="0.2">
      <c r="A537" t="s">
        <v>3297</v>
      </c>
      <c r="B537" t="s">
        <v>120</v>
      </c>
      <c r="C537" t="s">
        <v>37</v>
      </c>
      <c r="D537" s="1936">
        <v>41771</v>
      </c>
      <c r="AG537" t="s">
        <v>202</v>
      </c>
    </row>
    <row r="538" spans="1:33" x14ac:dyDescent="0.2">
      <c r="A538" t="s">
        <v>3297</v>
      </c>
      <c r="B538" t="s">
        <v>120</v>
      </c>
      <c r="C538" t="s">
        <v>37</v>
      </c>
      <c r="D538" s="1936">
        <v>41772</v>
      </c>
      <c r="AG538" t="s">
        <v>202</v>
      </c>
    </row>
    <row r="539" spans="1:33" x14ac:dyDescent="0.2">
      <c r="A539" t="s">
        <v>3297</v>
      </c>
      <c r="B539" t="s">
        <v>120</v>
      </c>
      <c r="C539" t="s">
        <v>37</v>
      </c>
      <c r="D539" s="1936">
        <v>41773</v>
      </c>
      <c r="AG539" t="s">
        <v>202</v>
      </c>
    </row>
    <row r="540" spans="1:33" x14ac:dyDescent="0.2">
      <c r="A540" t="s">
        <v>3297</v>
      </c>
      <c r="B540" t="s">
        <v>120</v>
      </c>
      <c r="C540" t="s">
        <v>37</v>
      </c>
      <c r="D540" s="1936">
        <v>41774</v>
      </c>
      <c r="AG540" t="s">
        <v>202</v>
      </c>
    </row>
    <row r="541" spans="1:33" x14ac:dyDescent="0.2">
      <c r="A541" t="s">
        <v>3297</v>
      </c>
      <c r="B541" t="s">
        <v>120</v>
      </c>
      <c r="C541" t="s">
        <v>37</v>
      </c>
      <c r="D541" s="1936">
        <v>41775</v>
      </c>
      <c r="AG541" t="s">
        <v>202</v>
      </c>
    </row>
    <row r="542" spans="1:33" x14ac:dyDescent="0.2">
      <c r="A542" t="s">
        <v>3297</v>
      </c>
      <c r="B542" t="s">
        <v>120</v>
      </c>
      <c r="C542" t="s">
        <v>37</v>
      </c>
      <c r="D542" s="1936">
        <v>41776</v>
      </c>
      <c r="AG542" t="s">
        <v>202</v>
      </c>
    </row>
    <row r="543" spans="1:33" x14ac:dyDescent="0.2">
      <c r="A543" t="s">
        <v>3297</v>
      </c>
      <c r="B543" t="s">
        <v>120</v>
      </c>
      <c r="C543" t="s">
        <v>37</v>
      </c>
      <c r="D543" s="1936">
        <v>41777</v>
      </c>
      <c r="AG543" t="s">
        <v>202</v>
      </c>
    </row>
    <row r="544" spans="1:33" x14ac:dyDescent="0.2">
      <c r="A544" t="s">
        <v>3297</v>
      </c>
      <c r="B544" t="s">
        <v>120</v>
      </c>
      <c r="C544" t="s">
        <v>37</v>
      </c>
      <c r="D544" s="1936">
        <v>41778</v>
      </c>
      <c r="AG544" t="s">
        <v>202</v>
      </c>
    </row>
    <row r="545" spans="1:33" x14ac:dyDescent="0.2">
      <c r="A545" t="s">
        <v>3297</v>
      </c>
      <c r="B545" t="s">
        <v>120</v>
      </c>
      <c r="C545" t="s">
        <v>37</v>
      </c>
      <c r="D545" s="1936">
        <v>41779</v>
      </c>
      <c r="AG545" t="s">
        <v>202</v>
      </c>
    </row>
    <row r="546" spans="1:33" x14ac:dyDescent="0.2">
      <c r="A546" t="s">
        <v>3297</v>
      </c>
      <c r="B546" t="s">
        <v>120</v>
      </c>
      <c r="C546" t="s">
        <v>37</v>
      </c>
      <c r="D546" s="1936">
        <v>41780</v>
      </c>
      <c r="AG546" t="s">
        <v>202</v>
      </c>
    </row>
    <row r="547" spans="1:33" x14ac:dyDescent="0.2">
      <c r="A547" t="s">
        <v>3297</v>
      </c>
      <c r="B547" t="s">
        <v>120</v>
      </c>
      <c r="C547" t="s">
        <v>37</v>
      </c>
      <c r="D547" s="1936">
        <v>41781</v>
      </c>
      <c r="AG547" t="s">
        <v>202</v>
      </c>
    </row>
    <row r="548" spans="1:33" x14ac:dyDescent="0.2">
      <c r="A548" t="s">
        <v>3297</v>
      </c>
      <c r="B548" t="s">
        <v>120</v>
      </c>
      <c r="C548" t="s">
        <v>37</v>
      </c>
      <c r="D548" s="1936">
        <v>41782</v>
      </c>
      <c r="AG548" t="s">
        <v>202</v>
      </c>
    </row>
    <row r="549" spans="1:33" x14ac:dyDescent="0.2">
      <c r="A549" t="s">
        <v>3297</v>
      </c>
      <c r="B549" t="s">
        <v>120</v>
      </c>
      <c r="C549" t="s">
        <v>37</v>
      </c>
      <c r="D549" s="1936">
        <v>41783</v>
      </c>
      <c r="AG549" t="s">
        <v>202</v>
      </c>
    </row>
    <row r="550" spans="1:33" x14ac:dyDescent="0.2">
      <c r="A550" t="s">
        <v>3297</v>
      </c>
      <c r="B550" t="s">
        <v>120</v>
      </c>
      <c r="C550" t="s">
        <v>37</v>
      </c>
      <c r="D550" s="1936">
        <v>41784</v>
      </c>
      <c r="AG550" t="s">
        <v>202</v>
      </c>
    </row>
    <row r="551" spans="1:33" x14ac:dyDescent="0.2">
      <c r="A551" t="s">
        <v>3297</v>
      </c>
      <c r="B551" t="s">
        <v>120</v>
      </c>
      <c r="C551" t="s">
        <v>37</v>
      </c>
      <c r="D551" s="1936">
        <v>41785</v>
      </c>
      <c r="AG551" t="s">
        <v>202</v>
      </c>
    </row>
    <row r="552" spans="1:33" x14ac:dyDescent="0.2">
      <c r="A552" t="s">
        <v>3297</v>
      </c>
      <c r="B552" t="s">
        <v>120</v>
      </c>
      <c r="C552" t="s">
        <v>37</v>
      </c>
      <c r="D552" s="1936">
        <v>41786</v>
      </c>
      <c r="AG552" t="s">
        <v>202</v>
      </c>
    </row>
    <row r="553" spans="1:33" x14ac:dyDescent="0.2">
      <c r="A553" t="s">
        <v>3297</v>
      </c>
      <c r="B553" t="s">
        <v>120</v>
      </c>
      <c r="C553" t="s">
        <v>37</v>
      </c>
      <c r="D553" s="1936">
        <v>41787</v>
      </c>
      <c r="AG553" t="s">
        <v>202</v>
      </c>
    </row>
    <row r="554" spans="1:33" x14ac:dyDescent="0.2">
      <c r="A554" t="s">
        <v>3297</v>
      </c>
      <c r="B554" t="s">
        <v>120</v>
      </c>
      <c r="C554" t="s">
        <v>37</v>
      </c>
      <c r="D554" s="1936">
        <v>41788</v>
      </c>
      <c r="AG554" t="s">
        <v>202</v>
      </c>
    </row>
    <row r="555" spans="1:33" x14ac:dyDescent="0.2">
      <c r="A555" t="s">
        <v>3297</v>
      </c>
      <c r="B555" t="s">
        <v>120</v>
      </c>
      <c r="C555" t="s">
        <v>37</v>
      </c>
      <c r="D555" s="1936">
        <v>41789</v>
      </c>
      <c r="AG555" t="s">
        <v>202</v>
      </c>
    </row>
    <row r="556" spans="1:33" x14ac:dyDescent="0.2">
      <c r="A556" t="s">
        <v>3297</v>
      </c>
      <c r="B556" t="s">
        <v>120</v>
      </c>
      <c r="C556" t="s">
        <v>37</v>
      </c>
      <c r="D556" s="1936">
        <v>41790</v>
      </c>
      <c r="AG556" t="s">
        <v>202</v>
      </c>
    </row>
    <row r="557" spans="1:33" x14ac:dyDescent="0.2">
      <c r="A557" t="s">
        <v>4114</v>
      </c>
      <c r="B557" t="s">
        <v>120</v>
      </c>
      <c r="C557" t="s">
        <v>37</v>
      </c>
      <c r="D557" s="1936">
        <v>41791</v>
      </c>
      <c r="AG557" t="s">
        <v>202</v>
      </c>
    </row>
    <row r="558" spans="1:33" x14ac:dyDescent="0.2">
      <c r="A558" t="s">
        <v>4114</v>
      </c>
      <c r="B558" t="s">
        <v>120</v>
      </c>
      <c r="C558" t="s">
        <v>37</v>
      </c>
      <c r="D558" s="1936">
        <v>41792</v>
      </c>
      <c r="AG558" t="s">
        <v>202</v>
      </c>
    </row>
    <row r="559" spans="1:33" x14ac:dyDescent="0.2">
      <c r="A559" t="s">
        <v>4114</v>
      </c>
      <c r="B559" t="s">
        <v>120</v>
      </c>
      <c r="C559" t="s">
        <v>37</v>
      </c>
      <c r="D559" s="1936">
        <v>41793</v>
      </c>
      <c r="AG559" t="s">
        <v>202</v>
      </c>
    </row>
    <row r="560" spans="1:33" x14ac:dyDescent="0.2">
      <c r="A560" t="s">
        <v>4114</v>
      </c>
      <c r="B560" t="s">
        <v>120</v>
      </c>
      <c r="C560" t="s">
        <v>37</v>
      </c>
      <c r="D560" s="1936">
        <v>41794</v>
      </c>
      <c r="AG560" t="s">
        <v>202</v>
      </c>
    </row>
    <row r="561" spans="1:33" x14ac:dyDescent="0.2">
      <c r="A561" t="s">
        <v>4114</v>
      </c>
      <c r="B561" t="s">
        <v>120</v>
      </c>
      <c r="C561" t="s">
        <v>37</v>
      </c>
      <c r="D561" s="1936">
        <v>41795</v>
      </c>
      <c r="AG561" t="s">
        <v>202</v>
      </c>
    </row>
    <row r="562" spans="1:33" x14ac:dyDescent="0.2">
      <c r="A562" t="s">
        <v>4114</v>
      </c>
      <c r="B562" t="s">
        <v>120</v>
      </c>
      <c r="C562" t="s">
        <v>37</v>
      </c>
      <c r="D562" s="1936">
        <v>41796</v>
      </c>
      <c r="AG562" t="s">
        <v>202</v>
      </c>
    </row>
    <row r="563" spans="1:33" x14ac:dyDescent="0.2">
      <c r="A563" t="s">
        <v>4114</v>
      </c>
      <c r="B563" t="s">
        <v>120</v>
      </c>
      <c r="C563" t="s">
        <v>37</v>
      </c>
      <c r="D563" s="1936">
        <v>41797</v>
      </c>
      <c r="AG563" t="s">
        <v>202</v>
      </c>
    </row>
    <row r="564" spans="1:33" x14ac:dyDescent="0.2">
      <c r="A564" t="s">
        <v>4114</v>
      </c>
      <c r="B564" t="s">
        <v>120</v>
      </c>
      <c r="C564" t="s">
        <v>37</v>
      </c>
      <c r="D564" s="1936">
        <v>41798</v>
      </c>
      <c r="AG564" t="s">
        <v>202</v>
      </c>
    </row>
    <row r="565" spans="1:33" x14ac:dyDescent="0.2">
      <c r="A565" t="s">
        <v>4114</v>
      </c>
      <c r="B565" t="s">
        <v>120</v>
      </c>
      <c r="C565" t="s">
        <v>37</v>
      </c>
      <c r="D565" s="1936">
        <v>41799</v>
      </c>
      <c r="AG565" t="s">
        <v>202</v>
      </c>
    </row>
    <row r="566" spans="1:33" x14ac:dyDescent="0.2">
      <c r="A566" t="s">
        <v>4114</v>
      </c>
      <c r="B566" t="s">
        <v>120</v>
      </c>
      <c r="C566" t="s">
        <v>37</v>
      </c>
      <c r="D566" s="1936">
        <v>41800</v>
      </c>
      <c r="AG566" t="s">
        <v>202</v>
      </c>
    </row>
    <row r="567" spans="1:33" x14ac:dyDescent="0.2">
      <c r="A567" t="s">
        <v>4114</v>
      </c>
      <c r="B567" t="s">
        <v>120</v>
      </c>
      <c r="C567" t="s">
        <v>37</v>
      </c>
      <c r="D567" s="1936">
        <v>41801</v>
      </c>
      <c r="AG567" t="s">
        <v>202</v>
      </c>
    </row>
    <row r="568" spans="1:33" x14ac:dyDescent="0.2">
      <c r="A568" t="s">
        <v>4114</v>
      </c>
      <c r="B568" t="s">
        <v>120</v>
      </c>
      <c r="C568" t="s">
        <v>37</v>
      </c>
      <c r="D568" s="1936">
        <v>41802</v>
      </c>
      <c r="AG568" t="s">
        <v>202</v>
      </c>
    </row>
    <row r="569" spans="1:33" x14ac:dyDescent="0.2">
      <c r="A569" t="s">
        <v>4114</v>
      </c>
      <c r="B569" t="s">
        <v>120</v>
      </c>
      <c r="C569" t="s">
        <v>37</v>
      </c>
      <c r="D569" s="1936">
        <v>41803</v>
      </c>
      <c r="AG569" t="s">
        <v>202</v>
      </c>
    </row>
    <row r="570" spans="1:33" x14ac:dyDescent="0.2">
      <c r="A570" t="s">
        <v>4114</v>
      </c>
      <c r="B570" t="s">
        <v>120</v>
      </c>
      <c r="C570" t="s">
        <v>37</v>
      </c>
      <c r="D570" s="1936">
        <v>41804</v>
      </c>
      <c r="AG570" t="s">
        <v>202</v>
      </c>
    </row>
    <row r="571" spans="1:33" x14ac:dyDescent="0.2">
      <c r="A571" t="s">
        <v>4114</v>
      </c>
      <c r="B571" t="s">
        <v>120</v>
      </c>
      <c r="C571" t="s">
        <v>37</v>
      </c>
      <c r="D571" s="1936">
        <v>41805</v>
      </c>
      <c r="AG571" t="s">
        <v>202</v>
      </c>
    </row>
    <row r="572" spans="1:33" x14ac:dyDescent="0.2">
      <c r="A572" t="s">
        <v>4114</v>
      </c>
      <c r="B572" t="s">
        <v>120</v>
      </c>
      <c r="C572" t="s">
        <v>37</v>
      </c>
      <c r="D572" s="1936">
        <v>41806</v>
      </c>
      <c r="AG572" t="s">
        <v>202</v>
      </c>
    </row>
    <row r="573" spans="1:33" x14ac:dyDescent="0.2">
      <c r="A573" t="s">
        <v>4114</v>
      </c>
      <c r="B573" t="s">
        <v>120</v>
      </c>
      <c r="C573" t="s">
        <v>37</v>
      </c>
      <c r="D573" s="1936">
        <v>41807</v>
      </c>
      <c r="AG573" t="s">
        <v>202</v>
      </c>
    </row>
    <row r="574" spans="1:33" x14ac:dyDescent="0.2">
      <c r="A574" t="s">
        <v>4114</v>
      </c>
      <c r="B574" t="s">
        <v>120</v>
      </c>
      <c r="C574" t="s">
        <v>37</v>
      </c>
      <c r="D574" s="1936">
        <v>41808</v>
      </c>
      <c r="AG574" t="s">
        <v>202</v>
      </c>
    </row>
    <row r="575" spans="1:33" x14ac:dyDescent="0.2">
      <c r="A575" t="s">
        <v>4114</v>
      </c>
      <c r="B575" t="s">
        <v>120</v>
      </c>
      <c r="C575" t="s">
        <v>37</v>
      </c>
      <c r="D575" s="1936">
        <v>41809</v>
      </c>
      <c r="AG575" t="s">
        <v>202</v>
      </c>
    </row>
    <row r="576" spans="1:33" x14ac:dyDescent="0.2">
      <c r="A576" t="s">
        <v>4114</v>
      </c>
      <c r="B576" t="s">
        <v>120</v>
      </c>
      <c r="C576" t="s">
        <v>37</v>
      </c>
      <c r="D576" s="1936">
        <v>41810</v>
      </c>
      <c r="AG576" t="s">
        <v>202</v>
      </c>
    </row>
    <row r="577" spans="1:33" x14ac:dyDescent="0.2">
      <c r="A577" t="s">
        <v>4114</v>
      </c>
      <c r="B577" t="s">
        <v>120</v>
      </c>
      <c r="C577" t="s">
        <v>37</v>
      </c>
      <c r="D577" s="1936">
        <v>41811</v>
      </c>
      <c r="AG577" t="s">
        <v>202</v>
      </c>
    </row>
    <row r="578" spans="1:33" x14ac:dyDescent="0.2">
      <c r="A578" t="s">
        <v>4114</v>
      </c>
      <c r="B578" t="s">
        <v>120</v>
      </c>
      <c r="C578" t="s">
        <v>37</v>
      </c>
      <c r="D578" s="1936">
        <v>41812</v>
      </c>
      <c r="AG578" t="s">
        <v>202</v>
      </c>
    </row>
    <row r="579" spans="1:33" x14ac:dyDescent="0.2">
      <c r="A579" t="s">
        <v>4114</v>
      </c>
      <c r="B579" t="s">
        <v>120</v>
      </c>
      <c r="C579" t="s">
        <v>37</v>
      </c>
      <c r="D579" s="1936">
        <v>41813</v>
      </c>
      <c r="AG579" t="s">
        <v>202</v>
      </c>
    </row>
    <row r="580" spans="1:33" x14ac:dyDescent="0.2">
      <c r="A580" t="s">
        <v>4114</v>
      </c>
      <c r="B580" t="s">
        <v>120</v>
      </c>
      <c r="C580" t="s">
        <v>37</v>
      </c>
      <c r="D580" s="1936">
        <v>41814</v>
      </c>
      <c r="AG580" t="s">
        <v>202</v>
      </c>
    </row>
    <row r="581" spans="1:33" x14ac:dyDescent="0.2">
      <c r="A581" t="s">
        <v>4114</v>
      </c>
      <c r="B581" t="s">
        <v>120</v>
      </c>
      <c r="C581" t="s">
        <v>37</v>
      </c>
      <c r="D581" s="1936">
        <v>41815</v>
      </c>
      <c r="AG581" t="s">
        <v>202</v>
      </c>
    </row>
    <row r="582" spans="1:33" x14ac:dyDescent="0.2">
      <c r="A582" t="s">
        <v>4114</v>
      </c>
      <c r="B582" t="s">
        <v>120</v>
      </c>
      <c r="C582" t="s">
        <v>37</v>
      </c>
      <c r="D582" s="1936">
        <v>41816</v>
      </c>
      <c r="AG582" t="s">
        <v>202</v>
      </c>
    </row>
    <row r="583" spans="1:33" x14ac:dyDescent="0.2">
      <c r="A583" t="s">
        <v>4114</v>
      </c>
      <c r="B583" t="s">
        <v>120</v>
      </c>
      <c r="C583" t="s">
        <v>37</v>
      </c>
      <c r="D583" s="1936">
        <v>41817</v>
      </c>
      <c r="AG583" t="s">
        <v>202</v>
      </c>
    </row>
    <row r="584" spans="1:33" x14ac:dyDescent="0.2">
      <c r="A584" t="s">
        <v>4114</v>
      </c>
      <c r="B584" t="s">
        <v>120</v>
      </c>
      <c r="C584" t="s">
        <v>37</v>
      </c>
      <c r="D584" s="1936">
        <v>41818</v>
      </c>
      <c r="AG584" t="s">
        <v>202</v>
      </c>
    </row>
    <row r="585" spans="1:33" x14ac:dyDescent="0.2">
      <c r="A585" t="s">
        <v>4114</v>
      </c>
      <c r="B585" t="s">
        <v>120</v>
      </c>
      <c r="C585" t="s">
        <v>37</v>
      </c>
      <c r="D585" s="1936">
        <v>41819</v>
      </c>
      <c r="AG585" t="s">
        <v>202</v>
      </c>
    </row>
    <row r="586" spans="1:33" x14ac:dyDescent="0.2">
      <c r="A586" t="s">
        <v>4114</v>
      </c>
      <c r="B586" t="s">
        <v>120</v>
      </c>
      <c r="C586" t="s">
        <v>37</v>
      </c>
      <c r="D586" s="1936">
        <v>41820</v>
      </c>
      <c r="AG586" t="s">
        <v>202</v>
      </c>
    </row>
    <row r="587" spans="1:33" x14ac:dyDescent="0.2">
      <c r="A587" t="s">
        <v>5144</v>
      </c>
      <c r="B587" t="s">
        <v>120</v>
      </c>
      <c r="C587" t="s">
        <v>37</v>
      </c>
      <c r="D587" s="1936">
        <v>41821</v>
      </c>
      <c r="AG587" t="s">
        <v>202</v>
      </c>
    </row>
    <row r="588" spans="1:33" x14ac:dyDescent="0.2">
      <c r="A588" t="s">
        <v>5144</v>
      </c>
      <c r="B588" t="s">
        <v>120</v>
      </c>
      <c r="C588" t="s">
        <v>37</v>
      </c>
      <c r="D588" s="1936">
        <v>41822</v>
      </c>
      <c r="AG588" t="s">
        <v>202</v>
      </c>
    </row>
    <row r="589" spans="1:33" x14ac:dyDescent="0.2">
      <c r="A589" t="s">
        <v>5144</v>
      </c>
      <c r="B589" t="s">
        <v>120</v>
      </c>
      <c r="C589" t="s">
        <v>37</v>
      </c>
      <c r="D589" s="1936">
        <v>41823</v>
      </c>
      <c r="AG589" t="s">
        <v>202</v>
      </c>
    </row>
    <row r="590" spans="1:33" x14ac:dyDescent="0.2">
      <c r="A590" t="s">
        <v>5144</v>
      </c>
      <c r="B590" t="s">
        <v>120</v>
      </c>
      <c r="C590" t="s">
        <v>37</v>
      </c>
      <c r="D590" s="1936">
        <v>41824</v>
      </c>
      <c r="AG590" t="s">
        <v>202</v>
      </c>
    </row>
    <row r="591" spans="1:33" x14ac:dyDescent="0.2">
      <c r="A591" t="s">
        <v>5144</v>
      </c>
      <c r="B591" t="s">
        <v>120</v>
      </c>
      <c r="C591" t="s">
        <v>37</v>
      </c>
      <c r="D591" s="1936">
        <v>41825</v>
      </c>
      <c r="AG591" t="s">
        <v>202</v>
      </c>
    </row>
    <row r="592" spans="1:33" x14ac:dyDescent="0.2">
      <c r="A592" t="s">
        <v>5144</v>
      </c>
      <c r="B592" t="s">
        <v>120</v>
      </c>
      <c r="C592" t="s">
        <v>37</v>
      </c>
      <c r="D592" s="1936">
        <v>41826</v>
      </c>
      <c r="AG592" t="s">
        <v>202</v>
      </c>
    </row>
    <row r="593" spans="1:33" x14ac:dyDescent="0.2">
      <c r="A593" t="s">
        <v>5144</v>
      </c>
      <c r="B593" t="s">
        <v>120</v>
      </c>
      <c r="C593" t="s">
        <v>37</v>
      </c>
      <c r="D593" s="1936">
        <v>41827</v>
      </c>
      <c r="AG593" t="s">
        <v>202</v>
      </c>
    </row>
    <row r="594" spans="1:33" x14ac:dyDescent="0.2">
      <c r="A594" t="s">
        <v>5144</v>
      </c>
      <c r="B594" t="s">
        <v>120</v>
      </c>
      <c r="C594" t="s">
        <v>37</v>
      </c>
      <c r="D594" s="1936">
        <v>41828</v>
      </c>
      <c r="AG594" t="s">
        <v>202</v>
      </c>
    </row>
    <row r="595" spans="1:33" x14ac:dyDescent="0.2">
      <c r="A595" t="s">
        <v>5144</v>
      </c>
      <c r="B595" t="s">
        <v>120</v>
      </c>
      <c r="C595" t="s">
        <v>37</v>
      </c>
      <c r="D595" s="1936">
        <v>41829</v>
      </c>
      <c r="AG595" t="s">
        <v>202</v>
      </c>
    </row>
    <row r="596" spans="1:33" x14ac:dyDescent="0.2">
      <c r="A596" t="s">
        <v>5144</v>
      </c>
      <c r="B596" t="s">
        <v>120</v>
      </c>
      <c r="C596" t="s">
        <v>37</v>
      </c>
      <c r="D596" s="1936">
        <v>41830</v>
      </c>
      <c r="AG596" t="s">
        <v>202</v>
      </c>
    </row>
    <row r="597" spans="1:33" x14ac:dyDescent="0.2">
      <c r="A597" t="s">
        <v>5144</v>
      </c>
      <c r="B597" t="s">
        <v>120</v>
      </c>
      <c r="C597" t="s">
        <v>37</v>
      </c>
      <c r="D597" s="1936">
        <v>41831</v>
      </c>
      <c r="AG597" t="s">
        <v>202</v>
      </c>
    </row>
    <row r="598" spans="1:33" x14ac:dyDescent="0.2">
      <c r="A598" t="s">
        <v>5144</v>
      </c>
      <c r="B598" t="s">
        <v>120</v>
      </c>
      <c r="C598" t="s">
        <v>37</v>
      </c>
      <c r="D598" s="1936">
        <v>41832</v>
      </c>
      <c r="AG598" t="s">
        <v>202</v>
      </c>
    </row>
    <row r="599" spans="1:33" x14ac:dyDescent="0.2">
      <c r="A599" t="s">
        <v>5144</v>
      </c>
      <c r="B599" t="s">
        <v>120</v>
      </c>
      <c r="C599" t="s">
        <v>37</v>
      </c>
      <c r="D599" s="1936">
        <v>41833</v>
      </c>
      <c r="AG599" t="s">
        <v>202</v>
      </c>
    </row>
    <row r="600" spans="1:33" x14ac:dyDescent="0.2">
      <c r="A600" t="s">
        <v>5144</v>
      </c>
      <c r="B600" t="s">
        <v>120</v>
      </c>
      <c r="C600" t="s">
        <v>37</v>
      </c>
      <c r="D600" s="1936">
        <v>41834</v>
      </c>
      <c r="AG600" t="s">
        <v>202</v>
      </c>
    </row>
    <row r="601" spans="1:33" x14ac:dyDescent="0.2">
      <c r="A601" t="s">
        <v>5144</v>
      </c>
      <c r="B601" t="s">
        <v>120</v>
      </c>
      <c r="C601" t="s">
        <v>37</v>
      </c>
      <c r="D601" s="1936">
        <v>41835</v>
      </c>
      <c r="AG601" t="s">
        <v>202</v>
      </c>
    </row>
    <row r="602" spans="1:33" x14ac:dyDescent="0.2">
      <c r="A602" t="s">
        <v>5144</v>
      </c>
      <c r="B602" t="s">
        <v>120</v>
      </c>
      <c r="C602" t="s">
        <v>37</v>
      </c>
      <c r="D602" s="1936">
        <v>41836</v>
      </c>
      <c r="AG602" t="s">
        <v>202</v>
      </c>
    </row>
    <row r="603" spans="1:33" x14ac:dyDescent="0.2">
      <c r="A603" t="s">
        <v>5144</v>
      </c>
      <c r="B603" t="s">
        <v>120</v>
      </c>
      <c r="C603" t="s">
        <v>37</v>
      </c>
      <c r="D603" s="1936">
        <v>41837</v>
      </c>
      <c r="AG603" t="s">
        <v>202</v>
      </c>
    </row>
    <row r="604" spans="1:33" x14ac:dyDescent="0.2">
      <c r="A604" t="s">
        <v>5144</v>
      </c>
      <c r="B604" t="s">
        <v>120</v>
      </c>
      <c r="C604" t="s">
        <v>37</v>
      </c>
      <c r="D604" s="1936">
        <v>41838</v>
      </c>
      <c r="AG604" t="s">
        <v>202</v>
      </c>
    </row>
    <row r="605" spans="1:33" x14ac:dyDescent="0.2">
      <c r="A605" t="s">
        <v>5144</v>
      </c>
      <c r="B605" t="s">
        <v>120</v>
      </c>
      <c r="C605" t="s">
        <v>37</v>
      </c>
      <c r="D605" s="1936">
        <v>41839</v>
      </c>
      <c r="AG605" t="s">
        <v>202</v>
      </c>
    </row>
    <row r="606" spans="1:33" x14ac:dyDescent="0.2">
      <c r="A606" t="s">
        <v>5144</v>
      </c>
      <c r="B606" t="s">
        <v>120</v>
      </c>
      <c r="C606" t="s">
        <v>37</v>
      </c>
      <c r="D606" s="1936">
        <v>41840</v>
      </c>
      <c r="AG606" t="s">
        <v>202</v>
      </c>
    </row>
    <row r="607" spans="1:33" x14ac:dyDescent="0.2">
      <c r="A607" t="s">
        <v>5144</v>
      </c>
      <c r="B607" t="s">
        <v>120</v>
      </c>
      <c r="C607" t="s">
        <v>37</v>
      </c>
      <c r="D607" s="1936">
        <v>41841</v>
      </c>
      <c r="AG607" t="s">
        <v>202</v>
      </c>
    </row>
    <row r="608" spans="1:33" x14ac:dyDescent="0.2">
      <c r="A608" t="s">
        <v>5144</v>
      </c>
      <c r="B608" t="s">
        <v>120</v>
      </c>
      <c r="C608" t="s">
        <v>37</v>
      </c>
      <c r="D608" s="1936">
        <v>41842</v>
      </c>
      <c r="AG608" t="s">
        <v>202</v>
      </c>
    </row>
    <row r="609" spans="1:33" x14ac:dyDescent="0.2">
      <c r="A609" t="s">
        <v>5144</v>
      </c>
      <c r="B609" t="s">
        <v>120</v>
      </c>
      <c r="C609" t="s">
        <v>37</v>
      </c>
      <c r="D609" s="1936">
        <v>41843</v>
      </c>
      <c r="AG609" t="s">
        <v>202</v>
      </c>
    </row>
    <row r="610" spans="1:33" x14ac:dyDescent="0.2">
      <c r="A610" t="s">
        <v>5144</v>
      </c>
      <c r="B610" t="s">
        <v>120</v>
      </c>
      <c r="C610" t="s">
        <v>37</v>
      </c>
      <c r="D610" s="1936">
        <v>41844</v>
      </c>
      <c r="AG610" t="s">
        <v>202</v>
      </c>
    </row>
    <row r="611" spans="1:33" x14ac:dyDescent="0.2">
      <c r="A611" t="s">
        <v>5144</v>
      </c>
      <c r="B611" t="s">
        <v>120</v>
      </c>
      <c r="C611" t="s">
        <v>37</v>
      </c>
      <c r="D611" s="1936">
        <v>41845</v>
      </c>
      <c r="AG611" t="s">
        <v>202</v>
      </c>
    </row>
    <row r="612" spans="1:33" x14ac:dyDescent="0.2">
      <c r="A612" t="s">
        <v>5144</v>
      </c>
      <c r="B612" t="s">
        <v>120</v>
      </c>
      <c r="C612" t="s">
        <v>37</v>
      </c>
      <c r="D612" s="1936">
        <v>41846</v>
      </c>
      <c r="AG612" t="s">
        <v>202</v>
      </c>
    </row>
    <row r="613" spans="1:33" x14ac:dyDescent="0.2">
      <c r="A613" t="s">
        <v>5144</v>
      </c>
      <c r="B613" t="s">
        <v>120</v>
      </c>
      <c r="C613" t="s">
        <v>37</v>
      </c>
      <c r="D613" s="1936">
        <v>41847</v>
      </c>
      <c r="AG613" t="s">
        <v>202</v>
      </c>
    </row>
    <row r="614" spans="1:33" x14ac:dyDescent="0.2">
      <c r="A614" t="s">
        <v>5144</v>
      </c>
      <c r="B614" t="s">
        <v>120</v>
      </c>
      <c r="C614" t="s">
        <v>37</v>
      </c>
      <c r="D614" s="1936">
        <v>41848</v>
      </c>
      <c r="AG614" t="s">
        <v>202</v>
      </c>
    </row>
    <row r="615" spans="1:33" x14ac:dyDescent="0.2">
      <c r="A615" t="s">
        <v>5144</v>
      </c>
      <c r="B615" t="s">
        <v>120</v>
      </c>
      <c r="C615" t="s">
        <v>37</v>
      </c>
      <c r="D615" s="1936">
        <v>41849</v>
      </c>
      <c r="AG615" t="s">
        <v>202</v>
      </c>
    </row>
    <row r="616" spans="1:33" x14ac:dyDescent="0.2">
      <c r="A616" t="s">
        <v>5144</v>
      </c>
      <c r="B616" t="s">
        <v>120</v>
      </c>
      <c r="C616" t="s">
        <v>37</v>
      </c>
      <c r="D616" s="1936">
        <v>41850</v>
      </c>
      <c r="AG616" t="s">
        <v>202</v>
      </c>
    </row>
    <row r="617" spans="1:33" x14ac:dyDescent="0.2">
      <c r="A617" t="s">
        <v>5144</v>
      </c>
      <c r="B617" t="s">
        <v>120</v>
      </c>
      <c r="C617" t="s">
        <v>37</v>
      </c>
      <c r="D617" s="1936">
        <v>41851</v>
      </c>
      <c r="AG617" t="s">
        <v>202</v>
      </c>
    </row>
    <row r="618" spans="1:33" x14ac:dyDescent="0.2">
      <c r="A618" t="s">
        <v>7617</v>
      </c>
      <c r="B618" t="s">
        <v>120</v>
      </c>
      <c r="C618" t="s">
        <v>37</v>
      </c>
      <c r="D618" s="1936">
        <v>41852</v>
      </c>
      <c r="AG618" t="s">
        <v>202</v>
      </c>
    </row>
    <row r="619" spans="1:33" x14ac:dyDescent="0.2">
      <c r="A619" t="s">
        <v>7617</v>
      </c>
      <c r="B619" t="s">
        <v>120</v>
      </c>
      <c r="C619" t="s">
        <v>37</v>
      </c>
      <c r="D619" s="1936">
        <v>41853</v>
      </c>
      <c r="AG619" t="s">
        <v>202</v>
      </c>
    </row>
    <row r="620" spans="1:33" x14ac:dyDescent="0.2">
      <c r="A620" t="s">
        <v>7617</v>
      </c>
      <c r="B620" t="s">
        <v>120</v>
      </c>
      <c r="C620" t="s">
        <v>37</v>
      </c>
      <c r="D620" s="1936">
        <v>41854</v>
      </c>
      <c r="AG620" t="s">
        <v>202</v>
      </c>
    </row>
    <row r="621" spans="1:33" x14ac:dyDescent="0.2">
      <c r="A621" t="s">
        <v>7617</v>
      </c>
      <c r="B621" t="s">
        <v>120</v>
      </c>
      <c r="C621" t="s">
        <v>37</v>
      </c>
      <c r="D621" s="1936">
        <v>41855</v>
      </c>
      <c r="AG621" t="s">
        <v>202</v>
      </c>
    </row>
    <row r="622" spans="1:33" x14ac:dyDescent="0.2">
      <c r="A622" t="s">
        <v>7617</v>
      </c>
      <c r="B622" t="s">
        <v>120</v>
      </c>
      <c r="C622" t="s">
        <v>37</v>
      </c>
      <c r="D622" s="1936">
        <v>41856</v>
      </c>
      <c r="AG622" t="s">
        <v>202</v>
      </c>
    </row>
    <row r="623" spans="1:33" x14ac:dyDescent="0.2">
      <c r="A623" t="s">
        <v>7617</v>
      </c>
      <c r="B623" t="s">
        <v>120</v>
      </c>
      <c r="C623" t="s">
        <v>37</v>
      </c>
      <c r="D623" s="1936">
        <v>41857</v>
      </c>
      <c r="AG623" t="s">
        <v>202</v>
      </c>
    </row>
    <row r="624" spans="1:33" x14ac:dyDescent="0.2">
      <c r="A624" t="s">
        <v>7617</v>
      </c>
      <c r="B624" t="s">
        <v>120</v>
      </c>
      <c r="C624" t="s">
        <v>37</v>
      </c>
      <c r="D624" s="1936">
        <v>41858</v>
      </c>
      <c r="AG624" t="s">
        <v>202</v>
      </c>
    </row>
    <row r="625" spans="1:33" x14ac:dyDescent="0.2">
      <c r="A625" t="s">
        <v>7617</v>
      </c>
      <c r="B625" t="s">
        <v>120</v>
      </c>
      <c r="C625" t="s">
        <v>37</v>
      </c>
      <c r="D625" s="1936">
        <v>41859</v>
      </c>
      <c r="AG625" t="s">
        <v>202</v>
      </c>
    </row>
    <row r="626" spans="1:33" x14ac:dyDescent="0.2">
      <c r="A626" t="s">
        <v>7617</v>
      </c>
      <c r="B626" t="s">
        <v>120</v>
      </c>
      <c r="C626" t="s">
        <v>37</v>
      </c>
      <c r="D626" s="1936">
        <v>41860</v>
      </c>
      <c r="AG626" t="s">
        <v>202</v>
      </c>
    </row>
    <row r="627" spans="1:33" x14ac:dyDescent="0.2">
      <c r="A627" t="s">
        <v>7617</v>
      </c>
      <c r="B627" t="s">
        <v>120</v>
      </c>
      <c r="C627" t="s">
        <v>37</v>
      </c>
      <c r="D627" s="1936">
        <v>41861</v>
      </c>
      <c r="AG627" t="s">
        <v>202</v>
      </c>
    </row>
    <row r="628" spans="1:33" x14ac:dyDescent="0.2">
      <c r="A628" t="s">
        <v>7617</v>
      </c>
      <c r="B628" t="s">
        <v>120</v>
      </c>
      <c r="C628" t="s">
        <v>37</v>
      </c>
      <c r="D628" s="1936">
        <v>41862</v>
      </c>
      <c r="AG628" t="s">
        <v>202</v>
      </c>
    </row>
    <row r="629" spans="1:33" x14ac:dyDescent="0.2">
      <c r="A629" t="s">
        <v>7617</v>
      </c>
      <c r="B629" t="s">
        <v>120</v>
      </c>
      <c r="C629" t="s">
        <v>37</v>
      </c>
      <c r="D629" s="1936">
        <v>41863</v>
      </c>
      <c r="AG629" t="s">
        <v>202</v>
      </c>
    </row>
    <row r="630" spans="1:33" x14ac:dyDescent="0.2">
      <c r="A630" t="s">
        <v>7617</v>
      </c>
      <c r="B630" t="s">
        <v>120</v>
      </c>
      <c r="C630" t="s">
        <v>37</v>
      </c>
      <c r="D630" s="1936">
        <v>41864</v>
      </c>
      <c r="AG630" t="s">
        <v>202</v>
      </c>
    </row>
    <row r="631" spans="1:33" x14ac:dyDescent="0.2">
      <c r="A631" t="s">
        <v>7617</v>
      </c>
      <c r="B631" t="s">
        <v>120</v>
      </c>
      <c r="C631" t="s">
        <v>37</v>
      </c>
      <c r="D631" s="1936">
        <v>41865</v>
      </c>
      <c r="AG631" t="s">
        <v>202</v>
      </c>
    </row>
    <row r="632" spans="1:33" x14ac:dyDescent="0.2">
      <c r="A632" t="s">
        <v>7617</v>
      </c>
      <c r="B632" t="s">
        <v>120</v>
      </c>
      <c r="C632" t="s">
        <v>37</v>
      </c>
      <c r="D632" s="1936">
        <v>41866</v>
      </c>
      <c r="AG632" t="s">
        <v>202</v>
      </c>
    </row>
    <row r="633" spans="1:33" x14ac:dyDescent="0.2">
      <c r="A633" t="s">
        <v>7617</v>
      </c>
      <c r="B633" t="s">
        <v>120</v>
      </c>
      <c r="C633" t="s">
        <v>37</v>
      </c>
      <c r="D633" s="1936">
        <v>41867</v>
      </c>
      <c r="AG633" t="s">
        <v>202</v>
      </c>
    </row>
    <row r="634" spans="1:33" x14ac:dyDescent="0.2">
      <c r="A634" t="s">
        <v>7617</v>
      </c>
      <c r="B634" t="s">
        <v>120</v>
      </c>
      <c r="C634" t="s">
        <v>37</v>
      </c>
      <c r="D634" s="1936">
        <v>41868</v>
      </c>
      <c r="AG634" t="s">
        <v>202</v>
      </c>
    </row>
    <row r="635" spans="1:33" x14ac:dyDescent="0.2">
      <c r="A635" t="s">
        <v>7617</v>
      </c>
      <c r="B635" t="s">
        <v>120</v>
      </c>
      <c r="C635" t="s">
        <v>37</v>
      </c>
      <c r="D635" s="1936">
        <v>41869</v>
      </c>
      <c r="AG635" t="s">
        <v>202</v>
      </c>
    </row>
    <row r="636" spans="1:33" x14ac:dyDescent="0.2">
      <c r="A636" t="s">
        <v>7617</v>
      </c>
      <c r="B636" t="s">
        <v>120</v>
      </c>
      <c r="C636" t="s">
        <v>37</v>
      </c>
      <c r="D636" s="1936">
        <v>41870</v>
      </c>
      <c r="AG636" t="s">
        <v>202</v>
      </c>
    </row>
    <row r="637" spans="1:33" x14ac:dyDescent="0.2">
      <c r="A637" t="s">
        <v>7617</v>
      </c>
      <c r="B637" t="s">
        <v>120</v>
      </c>
      <c r="C637" t="s">
        <v>37</v>
      </c>
      <c r="D637" s="1936">
        <v>41871</v>
      </c>
      <c r="AG637" t="s">
        <v>202</v>
      </c>
    </row>
    <row r="638" spans="1:33" x14ac:dyDescent="0.2">
      <c r="A638" t="s">
        <v>7617</v>
      </c>
      <c r="B638" t="s">
        <v>120</v>
      </c>
      <c r="C638" t="s">
        <v>37</v>
      </c>
      <c r="D638" s="1936">
        <v>41872</v>
      </c>
      <c r="AG638" t="s">
        <v>202</v>
      </c>
    </row>
    <row r="639" spans="1:33" x14ac:dyDescent="0.2">
      <c r="A639" t="s">
        <v>7617</v>
      </c>
      <c r="B639" t="s">
        <v>120</v>
      </c>
      <c r="C639" t="s">
        <v>37</v>
      </c>
      <c r="D639" s="1936">
        <v>41873</v>
      </c>
      <c r="AG639" t="s">
        <v>202</v>
      </c>
    </row>
    <row r="640" spans="1:33" x14ac:dyDescent="0.2">
      <c r="A640" t="s">
        <v>7617</v>
      </c>
      <c r="B640" t="s">
        <v>120</v>
      </c>
      <c r="C640" t="s">
        <v>37</v>
      </c>
      <c r="D640" s="1936">
        <v>41874</v>
      </c>
      <c r="AG640" t="s">
        <v>202</v>
      </c>
    </row>
    <row r="641" spans="1:33" x14ac:dyDescent="0.2">
      <c r="A641" t="s">
        <v>7617</v>
      </c>
      <c r="B641" t="s">
        <v>120</v>
      </c>
      <c r="C641" t="s">
        <v>37</v>
      </c>
      <c r="D641" s="1936">
        <v>41875</v>
      </c>
      <c r="AG641" t="s">
        <v>202</v>
      </c>
    </row>
    <row r="642" spans="1:33" x14ac:dyDescent="0.2">
      <c r="A642" t="s">
        <v>7617</v>
      </c>
      <c r="B642" t="s">
        <v>120</v>
      </c>
      <c r="C642" t="s">
        <v>37</v>
      </c>
      <c r="D642" s="1936">
        <v>41876</v>
      </c>
      <c r="AG642" t="s">
        <v>202</v>
      </c>
    </row>
    <row r="643" spans="1:33" x14ac:dyDescent="0.2">
      <c r="A643" t="s">
        <v>7617</v>
      </c>
      <c r="B643" t="s">
        <v>120</v>
      </c>
      <c r="C643" t="s">
        <v>37</v>
      </c>
      <c r="D643" s="1936">
        <v>41877</v>
      </c>
      <c r="AG643" t="s">
        <v>202</v>
      </c>
    </row>
    <row r="644" spans="1:33" x14ac:dyDescent="0.2">
      <c r="A644" t="s">
        <v>7617</v>
      </c>
      <c r="B644" t="s">
        <v>120</v>
      </c>
      <c r="C644" t="s">
        <v>37</v>
      </c>
      <c r="D644" s="1936">
        <v>41878</v>
      </c>
      <c r="AG644" t="s">
        <v>202</v>
      </c>
    </row>
    <row r="645" spans="1:33" x14ac:dyDescent="0.2">
      <c r="A645" t="s">
        <v>7617</v>
      </c>
      <c r="B645" t="s">
        <v>120</v>
      </c>
      <c r="C645" t="s">
        <v>37</v>
      </c>
      <c r="D645" s="1936">
        <v>41879</v>
      </c>
      <c r="AG645" t="s">
        <v>202</v>
      </c>
    </row>
    <row r="646" spans="1:33" x14ac:dyDescent="0.2">
      <c r="A646" t="s">
        <v>7617</v>
      </c>
      <c r="B646" t="s">
        <v>120</v>
      </c>
      <c r="C646" t="s">
        <v>37</v>
      </c>
      <c r="D646" s="1936">
        <v>41880</v>
      </c>
      <c r="AG646" t="s">
        <v>202</v>
      </c>
    </row>
    <row r="647" spans="1:33" x14ac:dyDescent="0.2">
      <c r="A647" t="s">
        <v>7617</v>
      </c>
      <c r="B647" t="s">
        <v>120</v>
      </c>
      <c r="C647" t="s">
        <v>37</v>
      </c>
      <c r="D647" s="1936">
        <v>41881</v>
      </c>
      <c r="AG647" t="s">
        <v>202</v>
      </c>
    </row>
    <row r="648" spans="1:33" x14ac:dyDescent="0.2">
      <c r="A648" t="s">
        <v>7617</v>
      </c>
      <c r="B648" t="s">
        <v>120</v>
      </c>
      <c r="C648" t="s">
        <v>37</v>
      </c>
      <c r="D648" s="1936">
        <v>41882</v>
      </c>
      <c r="AG648" t="s">
        <v>202</v>
      </c>
    </row>
    <row r="649" spans="1:33" x14ac:dyDescent="0.2">
      <c r="A649" t="s">
        <v>8717</v>
      </c>
      <c r="B649" t="s">
        <v>120</v>
      </c>
      <c r="C649" t="s">
        <v>37</v>
      </c>
      <c r="D649" s="1936">
        <v>41883</v>
      </c>
      <c r="AG649" t="s">
        <v>202</v>
      </c>
    </row>
    <row r="650" spans="1:33" x14ac:dyDescent="0.2">
      <c r="A650" t="s">
        <v>8717</v>
      </c>
      <c r="B650" t="s">
        <v>120</v>
      </c>
      <c r="C650" t="s">
        <v>37</v>
      </c>
      <c r="D650" s="1936">
        <v>41884</v>
      </c>
      <c r="AG650" t="s">
        <v>202</v>
      </c>
    </row>
    <row r="651" spans="1:33" x14ac:dyDescent="0.2">
      <c r="A651" t="s">
        <v>8717</v>
      </c>
      <c r="B651" t="s">
        <v>120</v>
      </c>
      <c r="C651" t="s">
        <v>37</v>
      </c>
      <c r="D651" s="1936">
        <v>41885</v>
      </c>
      <c r="AG651" t="s">
        <v>202</v>
      </c>
    </row>
    <row r="652" spans="1:33" x14ac:dyDescent="0.2">
      <c r="A652" t="s">
        <v>8717</v>
      </c>
      <c r="B652" t="s">
        <v>120</v>
      </c>
      <c r="C652" t="s">
        <v>37</v>
      </c>
      <c r="D652" s="1936">
        <v>41886</v>
      </c>
      <c r="AG652" t="s">
        <v>202</v>
      </c>
    </row>
    <row r="653" spans="1:33" x14ac:dyDescent="0.2">
      <c r="A653" t="s">
        <v>8717</v>
      </c>
      <c r="B653" t="s">
        <v>120</v>
      </c>
      <c r="C653" t="s">
        <v>37</v>
      </c>
      <c r="D653" s="1936">
        <v>41887</v>
      </c>
      <c r="AG653" t="s">
        <v>202</v>
      </c>
    </row>
    <row r="654" spans="1:33" x14ac:dyDescent="0.2">
      <c r="A654" t="s">
        <v>8717</v>
      </c>
      <c r="B654" t="s">
        <v>120</v>
      </c>
      <c r="C654" t="s">
        <v>37</v>
      </c>
      <c r="D654" s="1936">
        <v>41888</v>
      </c>
      <c r="AG654" t="s">
        <v>202</v>
      </c>
    </row>
    <row r="655" spans="1:33" x14ac:dyDescent="0.2">
      <c r="A655" t="s">
        <v>8717</v>
      </c>
      <c r="B655" t="s">
        <v>120</v>
      </c>
      <c r="C655" t="s">
        <v>37</v>
      </c>
      <c r="D655" s="1936">
        <v>41889</v>
      </c>
      <c r="AG655" t="s">
        <v>202</v>
      </c>
    </row>
    <row r="656" spans="1:33" x14ac:dyDescent="0.2">
      <c r="A656" t="s">
        <v>8717</v>
      </c>
      <c r="B656" t="s">
        <v>120</v>
      </c>
      <c r="C656" t="s">
        <v>37</v>
      </c>
      <c r="D656" s="1936">
        <v>41890</v>
      </c>
      <c r="AG656" t="s">
        <v>202</v>
      </c>
    </row>
    <row r="657" spans="1:33" x14ac:dyDescent="0.2">
      <c r="A657" t="s">
        <v>8717</v>
      </c>
      <c r="B657" t="s">
        <v>120</v>
      </c>
      <c r="C657" t="s">
        <v>37</v>
      </c>
      <c r="D657" s="1936">
        <v>41891</v>
      </c>
      <c r="AG657" t="s">
        <v>202</v>
      </c>
    </row>
    <row r="659" spans="1:33" x14ac:dyDescent="0.2">
      <c r="A659" t="s">
        <v>8717</v>
      </c>
      <c r="B659" t="s">
        <v>120</v>
      </c>
      <c r="C659" t="s">
        <v>37</v>
      </c>
      <c r="D659" s="1936">
        <v>41893</v>
      </c>
      <c r="AG659" t="s">
        <v>202</v>
      </c>
    </row>
    <row r="660" spans="1:33" x14ac:dyDescent="0.2">
      <c r="A660" t="s">
        <v>8717</v>
      </c>
      <c r="B660" t="s">
        <v>120</v>
      </c>
      <c r="C660" t="s">
        <v>37</v>
      </c>
      <c r="D660" s="1936">
        <v>41894</v>
      </c>
      <c r="AG660" t="s">
        <v>202</v>
      </c>
    </row>
    <row r="661" spans="1:33" x14ac:dyDescent="0.2">
      <c r="A661" t="s">
        <v>8717</v>
      </c>
      <c r="B661" t="s">
        <v>120</v>
      </c>
      <c r="C661" t="s">
        <v>37</v>
      </c>
      <c r="D661" s="1936">
        <v>41895</v>
      </c>
      <c r="AG661" t="s">
        <v>202</v>
      </c>
    </row>
    <row r="662" spans="1:33" x14ac:dyDescent="0.2">
      <c r="A662" t="s">
        <v>8717</v>
      </c>
      <c r="B662" t="s">
        <v>120</v>
      </c>
      <c r="C662" t="s">
        <v>37</v>
      </c>
      <c r="D662" s="1936">
        <v>41896</v>
      </c>
      <c r="AG662" t="s">
        <v>202</v>
      </c>
    </row>
    <row r="663" spans="1:33" x14ac:dyDescent="0.2">
      <c r="A663" t="s">
        <v>8717</v>
      </c>
      <c r="B663" t="s">
        <v>120</v>
      </c>
      <c r="C663" t="s">
        <v>37</v>
      </c>
      <c r="D663" s="1936">
        <v>41897</v>
      </c>
      <c r="AG663" t="s">
        <v>202</v>
      </c>
    </row>
    <row r="664" spans="1:33" x14ac:dyDescent="0.2">
      <c r="A664" t="s">
        <v>8717</v>
      </c>
      <c r="B664" t="s">
        <v>120</v>
      </c>
      <c r="C664" t="s">
        <v>37</v>
      </c>
      <c r="D664" s="1936">
        <v>41898</v>
      </c>
      <c r="AG664" t="s">
        <v>202</v>
      </c>
    </row>
    <row r="665" spans="1:33" x14ac:dyDescent="0.2">
      <c r="A665" t="s">
        <v>8717</v>
      </c>
      <c r="B665" t="s">
        <v>120</v>
      </c>
      <c r="C665" t="s">
        <v>37</v>
      </c>
      <c r="D665" s="1936">
        <v>41899</v>
      </c>
      <c r="AG665" t="s">
        <v>202</v>
      </c>
    </row>
    <row r="666" spans="1:33" x14ac:dyDescent="0.2">
      <c r="A666" t="s">
        <v>8717</v>
      </c>
      <c r="B666" t="s">
        <v>120</v>
      </c>
      <c r="C666" t="s">
        <v>37</v>
      </c>
      <c r="D666" s="1936">
        <v>41900</v>
      </c>
      <c r="AG666" t="s">
        <v>202</v>
      </c>
    </row>
    <row r="667" spans="1:33" x14ac:dyDescent="0.2">
      <c r="A667" t="s">
        <v>8717</v>
      </c>
      <c r="B667" t="s">
        <v>120</v>
      </c>
      <c r="C667" t="s">
        <v>37</v>
      </c>
      <c r="D667" s="1936">
        <v>41901</v>
      </c>
      <c r="AG667" t="s">
        <v>202</v>
      </c>
    </row>
    <row r="668" spans="1:33" x14ac:dyDescent="0.2">
      <c r="A668" t="s">
        <v>8717</v>
      </c>
      <c r="B668" t="s">
        <v>120</v>
      </c>
      <c r="C668" t="s">
        <v>37</v>
      </c>
      <c r="D668" s="1936">
        <v>41902</v>
      </c>
      <c r="AG668" t="s">
        <v>202</v>
      </c>
    </row>
    <row r="669" spans="1:33" x14ac:dyDescent="0.2">
      <c r="A669" t="s">
        <v>8717</v>
      </c>
      <c r="B669" t="s">
        <v>120</v>
      </c>
      <c r="C669" t="s">
        <v>37</v>
      </c>
      <c r="D669" s="1936">
        <v>41903</v>
      </c>
      <c r="AG669" t="s">
        <v>202</v>
      </c>
    </row>
    <row r="670" spans="1:33" x14ac:dyDescent="0.2">
      <c r="A670" t="s">
        <v>8717</v>
      </c>
      <c r="B670" t="s">
        <v>120</v>
      </c>
      <c r="C670" t="s">
        <v>37</v>
      </c>
      <c r="D670" s="1936">
        <v>41904</v>
      </c>
      <c r="AG670" t="s">
        <v>202</v>
      </c>
    </row>
    <row r="671" spans="1:33" x14ac:dyDescent="0.2">
      <c r="A671" t="s">
        <v>8717</v>
      </c>
      <c r="B671" t="s">
        <v>120</v>
      </c>
      <c r="C671" t="s">
        <v>37</v>
      </c>
      <c r="D671" s="1936">
        <v>41905</v>
      </c>
      <c r="AG671" t="s">
        <v>202</v>
      </c>
    </row>
    <row r="672" spans="1:33" x14ac:dyDescent="0.2">
      <c r="A672" t="s">
        <v>8717</v>
      </c>
      <c r="B672" t="s">
        <v>120</v>
      </c>
      <c r="C672" t="s">
        <v>37</v>
      </c>
      <c r="D672" s="1936">
        <v>41906</v>
      </c>
      <c r="AG672" t="s">
        <v>202</v>
      </c>
    </row>
    <row r="673" spans="1:36" x14ac:dyDescent="0.2">
      <c r="A673" t="s">
        <v>8717</v>
      </c>
      <c r="B673" t="s">
        <v>120</v>
      </c>
      <c r="C673" t="s">
        <v>37</v>
      </c>
      <c r="D673" s="1936">
        <v>41907</v>
      </c>
      <c r="AG673" t="s">
        <v>202</v>
      </c>
    </row>
    <row r="674" spans="1:36" x14ac:dyDescent="0.2">
      <c r="A674" t="s">
        <v>8717</v>
      </c>
      <c r="B674" t="s">
        <v>120</v>
      </c>
      <c r="C674" t="s">
        <v>37</v>
      </c>
      <c r="D674" s="1936">
        <v>41908</v>
      </c>
      <c r="AG674" t="s">
        <v>202</v>
      </c>
    </row>
    <row r="675" spans="1:36" x14ac:dyDescent="0.2">
      <c r="A675" t="s">
        <v>8717</v>
      </c>
      <c r="B675" t="s">
        <v>120</v>
      </c>
      <c r="C675" t="s">
        <v>37</v>
      </c>
      <c r="D675" s="1936">
        <v>41909</v>
      </c>
      <c r="AG675" t="s">
        <v>202</v>
      </c>
    </row>
    <row r="676" spans="1:36" x14ac:dyDescent="0.2">
      <c r="A676" t="s">
        <v>8717</v>
      </c>
      <c r="B676" t="s">
        <v>120</v>
      </c>
      <c r="C676" t="s">
        <v>37</v>
      </c>
      <c r="D676" s="1936">
        <v>41910</v>
      </c>
      <c r="AG676" t="s">
        <v>202</v>
      </c>
    </row>
    <row r="677" spans="1:36" x14ac:dyDescent="0.2">
      <c r="A677" t="s">
        <v>8717</v>
      </c>
      <c r="B677" t="s">
        <v>120</v>
      </c>
      <c r="C677" t="s">
        <v>37</v>
      </c>
      <c r="D677" s="1936">
        <v>41911</v>
      </c>
      <c r="AG677" t="s">
        <v>202</v>
      </c>
      <c r="AJ677" t="s">
        <v>8795</v>
      </c>
    </row>
    <row r="678" spans="1:36" x14ac:dyDescent="0.2">
      <c r="A678" t="s">
        <v>8717</v>
      </c>
      <c r="B678" t="s">
        <v>120</v>
      </c>
      <c r="C678" t="s">
        <v>37</v>
      </c>
      <c r="D678" s="1936">
        <v>41912</v>
      </c>
      <c r="AG678" t="s">
        <v>202</v>
      </c>
      <c r="AJ678" t="s">
        <v>8795</v>
      </c>
    </row>
    <row r="679" spans="1:36" x14ac:dyDescent="0.2">
      <c r="A679" t="s">
        <v>9031</v>
      </c>
      <c r="B679" t="s">
        <v>120</v>
      </c>
      <c r="C679" t="s">
        <v>37</v>
      </c>
      <c r="D679" s="1936">
        <v>41913</v>
      </c>
      <c r="AG679" t="s">
        <v>202</v>
      </c>
    </row>
    <row r="680" spans="1:36" x14ac:dyDescent="0.2">
      <c r="A680" t="s">
        <v>9031</v>
      </c>
      <c r="B680" t="s">
        <v>120</v>
      </c>
      <c r="C680" t="s">
        <v>37</v>
      </c>
      <c r="D680" s="1936">
        <v>41914</v>
      </c>
      <c r="AG680" t="s">
        <v>202</v>
      </c>
    </row>
    <row r="681" spans="1:36" x14ac:dyDescent="0.2">
      <c r="A681" t="s">
        <v>9031</v>
      </c>
      <c r="B681" t="s">
        <v>120</v>
      </c>
      <c r="C681" t="s">
        <v>37</v>
      </c>
      <c r="D681" s="1936">
        <v>41915</v>
      </c>
      <c r="AG681" t="s">
        <v>202</v>
      </c>
    </row>
    <row r="682" spans="1:36" x14ac:dyDescent="0.2">
      <c r="A682" t="s">
        <v>9031</v>
      </c>
      <c r="B682" t="s">
        <v>120</v>
      </c>
      <c r="C682" t="s">
        <v>37</v>
      </c>
      <c r="D682" s="1936">
        <v>41916</v>
      </c>
      <c r="AG682" t="s">
        <v>202</v>
      </c>
    </row>
    <row r="683" spans="1:36" x14ac:dyDescent="0.2">
      <c r="A683" t="s">
        <v>9031</v>
      </c>
      <c r="B683" t="s">
        <v>120</v>
      </c>
      <c r="C683" t="s">
        <v>37</v>
      </c>
      <c r="D683" s="1936">
        <v>41917</v>
      </c>
      <c r="AG683" t="s">
        <v>202</v>
      </c>
    </row>
    <row r="684" spans="1:36" x14ac:dyDescent="0.2">
      <c r="A684" t="s">
        <v>9031</v>
      </c>
      <c r="B684" t="s">
        <v>120</v>
      </c>
      <c r="C684" t="s">
        <v>37</v>
      </c>
      <c r="D684" s="1936">
        <v>41918</v>
      </c>
      <c r="AG684" t="s">
        <v>202</v>
      </c>
    </row>
    <row r="685" spans="1:36" x14ac:dyDescent="0.2">
      <c r="A685" t="s">
        <v>9031</v>
      </c>
      <c r="B685" t="s">
        <v>120</v>
      </c>
      <c r="C685" t="s">
        <v>37</v>
      </c>
      <c r="D685" s="1936">
        <v>41919</v>
      </c>
      <c r="AG685" t="s">
        <v>202</v>
      </c>
    </row>
    <row r="686" spans="1:36" x14ac:dyDescent="0.2">
      <c r="A686" t="s">
        <v>9031</v>
      </c>
      <c r="B686" t="s">
        <v>120</v>
      </c>
      <c r="C686" t="s">
        <v>37</v>
      </c>
      <c r="D686" s="1936">
        <v>41920</v>
      </c>
      <c r="AG686" t="s">
        <v>202</v>
      </c>
    </row>
    <row r="687" spans="1:36" x14ac:dyDescent="0.2">
      <c r="A687" t="s">
        <v>9031</v>
      </c>
      <c r="B687" t="s">
        <v>120</v>
      </c>
      <c r="C687" t="s">
        <v>37</v>
      </c>
      <c r="D687" s="1936">
        <v>41921</v>
      </c>
      <c r="AG687" t="s">
        <v>202</v>
      </c>
    </row>
    <row r="688" spans="1:36" x14ac:dyDescent="0.2">
      <c r="A688" t="s">
        <v>9031</v>
      </c>
      <c r="B688" t="s">
        <v>120</v>
      </c>
      <c r="C688" t="s">
        <v>37</v>
      </c>
      <c r="D688" s="1936">
        <v>41922</v>
      </c>
      <c r="AG688" t="s">
        <v>202</v>
      </c>
    </row>
    <row r="689" spans="1:33" x14ac:dyDescent="0.2">
      <c r="A689" t="s">
        <v>9031</v>
      </c>
      <c r="B689" t="s">
        <v>120</v>
      </c>
      <c r="C689" t="s">
        <v>37</v>
      </c>
      <c r="D689" s="1936">
        <v>41923</v>
      </c>
      <c r="AG689" t="s">
        <v>202</v>
      </c>
    </row>
    <row r="690" spans="1:33" x14ac:dyDescent="0.2">
      <c r="A690" t="s">
        <v>9031</v>
      </c>
      <c r="B690" t="s">
        <v>120</v>
      </c>
      <c r="C690" t="s">
        <v>37</v>
      </c>
      <c r="D690" s="1936">
        <v>41924</v>
      </c>
      <c r="AG690" t="s">
        <v>202</v>
      </c>
    </row>
    <row r="691" spans="1:33" x14ac:dyDescent="0.2">
      <c r="A691" t="s">
        <v>9031</v>
      </c>
      <c r="B691" t="s">
        <v>120</v>
      </c>
      <c r="C691" t="s">
        <v>37</v>
      </c>
      <c r="D691" s="1936">
        <v>41925</v>
      </c>
      <c r="AG691" t="s">
        <v>202</v>
      </c>
    </row>
    <row r="692" spans="1:33" x14ac:dyDescent="0.2">
      <c r="A692" t="s">
        <v>9031</v>
      </c>
      <c r="B692" t="s">
        <v>120</v>
      </c>
      <c r="C692" t="s">
        <v>37</v>
      </c>
      <c r="D692" s="1936">
        <v>41926</v>
      </c>
      <c r="AG692" t="s">
        <v>202</v>
      </c>
    </row>
    <row r="693" spans="1:33" x14ac:dyDescent="0.2">
      <c r="A693" t="s">
        <v>9031</v>
      </c>
      <c r="B693" t="s">
        <v>120</v>
      </c>
      <c r="C693" t="s">
        <v>37</v>
      </c>
      <c r="D693" s="1936">
        <v>41927</v>
      </c>
      <c r="AG693" t="s">
        <v>202</v>
      </c>
    </row>
    <row r="694" spans="1:33" x14ac:dyDescent="0.2">
      <c r="A694" t="s">
        <v>9031</v>
      </c>
      <c r="B694" t="s">
        <v>120</v>
      </c>
      <c r="C694" t="s">
        <v>37</v>
      </c>
      <c r="D694" s="1936">
        <v>41927</v>
      </c>
      <c r="AG694" t="s">
        <v>202</v>
      </c>
    </row>
    <row r="695" spans="1:33" x14ac:dyDescent="0.2">
      <c r="A695" t="s">
        <v>9031</v>
      </c>
      <c r="B695" t="s">
        <v>120</v>
      </c>
      <c r="C695" t="s">
        <v>37</v>
      </c>
      <c r="D695" s="1936">
        <v>41928</v>
      </c>
      <c r="AG695" t="s">
        <v>202</v>
      </c>
    </row>
    <row r="696" spans="1:33" x14ac:dyDescent="0.2">
      <c r="A696" t="s">
        <v>9031</v>
      </c>
      <c r="B696" t="s">
        <v>120</v>
      </c>
      <c r="C696" t="s">
        <v>37</v>
      </c>
      <c r="D696" s="1936">
        <v>41929</v>
      </c>
      <c r="AG696" t="s">
        <v>202</v>
      </c>
    </row>
    <row r="697" spans="1:33" x14ac:dyDescent="0.2">
      <c r="A697" t="s">
        <v>9031</v>
      </c>
      <c r="B697" t="s">
        <v>120</v>
      </c>
      <c r="C697" t="s">
        <v>37</v>
      </c>
      <c r="D697" s="1936">
        <v>41930</v>
      </c>
      <c r="AG697" t="s">
        <v>202</v>
      </c>
    </row>
    <row r="698" spans="1:33" x14ac:dyDescent="0.2">
      <c r="A698" t="s">
        <v>9031</v>
      </c>
      <c r="B698" t="s">
        <v>120</v>
      </c>
      <c r="C698" t="s">
        <v>37</v>
      </c>
      <c r="D698" s="1936">
        <v>41931</v>
      </c>
      <c r="AG698" t="s">
        <v>202</v>
      </c>
    </row>
    <row r="699" spans="1:33" x14ac:dyDescent="0.2">
      <c r="A699" t="s">
        <v>9031</v>
      </c>
      <c r="B699" t="s">
        <v>120</v>
      </c>
      <c r="C699" t="s">
        <v>37</v>
      </c>
      <c r="D699" s="1936">
        <v>41932</v>
      </c>
      <c r="AG699" t="s">
        <v>202</v>
      </c>
    </row>
    <row r="700" spans="1:33" x14ac:dyDescent="0.2">
      <c r="A700" t="s">
        <v>9031</v>
      </c>
      <c r="B700" t="s">
        <v>120</v>
      </c>
      <c r="C700" t="s">
        <v>37</v>
      </c>
      <c r="D700" s="1936">
        <v>41933</v>
      </c>
      <c r="AG700" t="s">
        <v>202</v>
      </c>
    </row>
    <row r="701" spans="1:33" x14ac:dyDescent="0.2">
      <c r="A701" t="s">
        <v>9031</v>
      </c>
      <c r="B701" t="s">
        <v>120</v>
      </c>
      <c r="C701" t="s">
        <v>37</v>
      </c>
      <c r="D701" s="1936">
        <v>41934</v>
      </c>
      <c r="AG701" t="s">
        <v>202</v>
      </c>
    </row>
    <row r="702" spans="1:33" x14ac:dyDescent="0.2">
      <c r="A702" t="s">
        <v>9031</v>
      </c>
      <c r="B702" t="s">
        <v>120</v>
      </c>
      <c r="C702" t="s">
        <v>37</v>
      </c>
      <c r="D702" s="1936">
        <v>41935</v>
      </c>
      <c r="AG702" t="s">
        <v>202</v>
      </c>
    </row>
    <row r="703" spans="1:33" x14ac:dyDescent="0.2">
      <c r="A703" t="s">
        <v>9031</v>
      </c>
      <c r="B703" t="s">
        <v>120</v>
      </c>
      <c r="C703" t="s">
        <v>37</v>
      </c>
      <c r="D703" s="1936">
        <v>41936</v>
      </c>
      <c r="AG703" t="s">
        <v>202</v>
      </c>
    </row>
    <row r="704" spans="1:33" x14ac:dyDescent="0.2">
      <c r="A704" t="s">
        <v>9031</v>
      </c>
      <c r="B704" t="s">
        <v>120</v>
      </c>
      <c r="C704" t="s">
        <v>37</v>
      </c>
      <c r="D704" s="1936">
        <v>41937</v>
      </c>
      <c r="AG704" t="s">
        <v>202</v>
      </c>
    </row>
    <row r="705" spans="1:33" x14ac:dyDescent="0.2">
      <c r="A705" t="s">
        <v>9031</v>
      </c>
      <c r="B705" t="s">
        <v>120</v>
      </c>
      <c r="C705" t="s">
        <v>37</v>
      </c>
      <c r="D705" s="1936">
        <v>41938</v>
      </c>
      <c r="AG705" t="s">
        <v>202</v>
      </c>
    </row>
    <row r="706" spans="1:33" x14ac:dyDescent="0.2">
      <c r="A706" t="s">
        <v>9031</v>
      </c>
      <c r="B706" t="s">
        <v>120</v>
      </c>
      <c r="C706" t="s">
        <v>37</v>
      </c>
      <c r="D706" s="1936">
        <v>41939</v>
      </c>
      <c r="AG706" t="s">
        <v>202</v>
      </c>
    </row>
    <row r="707" spans="1:33" x14ac:dyDescent="0.2">
      <c r="A707" t="s">
        <v>9031</v>
      </c>
      <c r="B707" t="s">
        <v>120</v>
      </c>
      <c r="C707" t="s">
        <v>37</v>
      </c>
      <c r="D707" s="1936">
        <v>41940</v>
      </c>
      <c r="AG707" t="s">
        <v>202</v>
      </c>
    </row>
    <row r="708" spans="1:33" x14ac:dyDescent="0.2">
      <c r="A708" t="s">
        <v>9031</v>
      </c>
      <c r="B708" t="s">
        <v>120</v>
      </c>
      <c r="C708" t="s">
        <v>37</v>
      </c>
      <c r="D708" s="1936">
        <v>41941</v>
      </c>
      <c r="AG708" t="s">
        <v>202</v>
      </c>
    </row>
    <row r="709" spans="1:33" x14ac:dyDescent="0.2">
      <c r="A709" t="s">
        <v>9031</v>
      </c>
      <c r="B709" t="s">
        <v>120</v>
      </c>
      <c r="C709" t="s">
        <v>37</v>
      </c>
      <c r="D709" s="1936">
        <v>41942</v>
      </c>
      <c r="AG709" t="s">
        <v>202</v>
      </c>
    </row>
    <row r="710" spans="1:33" x14ac:dyDescent="0.2">
      <c r="A710" t="s">
        <v>9031</v>
      </c>
      <c r="B710" t="s">
        <v>120</v>
      </c>
      <c r="C710" t="s">
        <v>37</v>
      </c>
      <c r="D710" s="1936">
        <v>41943</v>
      </c>
      <c r="AG710" t="s">
        <v>202</v>
      </c>
    </row>
    <row r="711" spans="1:33" x14ac:dyDescent="0.2">
      <c r="A711" t="s">
        <v>10168</v>
      </c>
      <c r="B711" t="s">
        <v>120</v>
      </c>
      <c r="C711" t="s">
        <v>37</v>
      </c>
      <c r="D711" s="1936">
        <v>41944</v>
      </c>
      <c r="AG711" t="s">
        <v>202</v>
      </c>
    </row>
    <row r="712" spans="1:33" x14ac:dyDescent="0.2">
      <c r="A712" t="s">
        <v>10168</v>
      </c>
      <c r="B712" t="s">
        <v>120</v>
      </c>
      <c r="C712" t="s">
        <v>37</v>
      </c>
      <c r="D712" s="1936">
        <v>41945</v>
      </c>
      <c r="AG712" t="s">
        <v>202</v>
      </c>
    </row>
    <row r="713" spans="1:33" x14ac:dyDescent="0.2">
      <c r="A713" t="s">
        <v>10168</v>
      </c>
      <c r="B713" t="s">
        <v>120</v>
      </c>
      <c r="C713" t="s">
        <v>37</v>
      </c>
      <c r="D713" s="1936">
        <v>41946</v>
      </c>
      <c r="AG713" t="s">
        <v>202</v>
      </c>
    </row>
    <row r="714" spans="1:33" x14ac:dyDescent="0.2">
      <c r="A714" t="s">
        <v>10168</v>
      </c>
      <c r="B714" t="s">
        <v>120</v>
      </c>
      <c r="C714" t="s">
        <v>37</v>
      </c>
      <c r="D714" s="1936">
        <v>41947</v>
      </c>
      <c r="AG714" t="s">
        <v>202</v>
      </c>
    </row>
    <row r="715" spans="1:33" x14ac:dyDescent="0.2">
      <c r="A715" t="s">
        <v>10168</v>
      </c>
      <c r="B715" t="s">
        <v>120</v>
      </c>
      <c r="C715" t="s">
        <v>37</v>
      </c>
      <c r="D715" s="1936">
        <v>41948</v>
      </c>
      <c r="AG715" t="s">
        <v>202</v>
      </c>
    </row>
    <row r="716" spans="1:33" x14ac:dyDescent="0.2">
      <c r="A716" t="s">
        <v>10168</v>
      </c>
      <c r="B716" t="s">
        <v>120</v>
      </c>
      <c r="C716" t="s">
        <v>37</v>
      </c>
      <c r="D716" s="1936">
        <v>41949</v>
      </c>
      <c r="AG716" t="s">
        <v>202</v>
      </c>
    </row>
    <row r="717" spans="1:33" x14ac:dyDescent="0.2">
      <c r="A717" t="s">
        <v>10168</v>
      </c>
      <c r="B717" t="s">
        <v>120</v>
      </c>
      <c r="C717" t="s">
        <v>37</v>
      </c>
      <c r="D717" s="1936">
        <v>41950</v>
      </c>
      <c r="AG717" t="s">
        <v>202</v>
      </c>
    </row>
    <row r="718" spans="1:33" x14ac:dyDescent="0.2">
      <c r="A718" t="s">
        <v>10168</v>
      </c>
      <c r="B718" t="s">
        <v>120</v>
      </c>
      <c r="C718" t="s">
        <v>37</v>
      </c>
      <c r="D718" s="1936">
        <v>41951</v>
      </c>
      <c r="AG718" t="s">
        <v>202</v>
      </c>
    </row>
    <row r="719" spans="1:33" x14ac:dyDescent="0.2">
      <c r="A719" t="s">
        <v>10168</v>
      </c>
      <c r="B719" t="s">
        <v>120</v>
      </c>
      <c r="C719" t="s">
        <v>37</v>
      </c>
      <c r="D719" s="1936">
        <v>41952</v>
      </c>
      <c r="AG719" t="s">
        <v>202</v>
      </c>
    </row>
    <row r="720" spans="1:33" x14ac:dyDescent="0.2">
      <c r="A720" t="s">
        <v>10168</v>
      </c>
      <c r="B720" t="s">
        <v>120</v>
      </c>
      <c r="C720" t="s">
        <v>37</v>
      </c>
      <c r="D720" s="1936">
        <v>41953</v>
      </c>
      <c r="AG720" t="s">
        <v>202</v>
      </c>
    </row>
    <row r="721" spans="1:33" x14ac:dyDescent="0.2">
      <c r="A721" t="s">
        <v>10168</v>
      </c>
      <c r="B721" t="s">
        <v>120</v>
      </c>
      <c r="C721" t="s">
        <v>37</v>
      </c>
      <c r="D721" s="1936">
        <v>41954</v>
      </c>
      <c r="AG721" t="s">
        <v>202</v>
      </c>
    </row>
    <row r="722" spans="1:33" x14ac:dyDescent="0.2">
      <c r="A722" t="s">
        <v>10168</v>
      </c>
      <c r="B722" t="s">
        <v>120</v>
      </c>
      <c r="C722" t="s">
        <v>37</v>
      </c>
      <c r="D722" s="1936">
        <v>41955</v>
      </c>
      <c r="AG722" t="s">
        <v>202</v>
      </c>
    </row>
    <row r="723" spans="1:33" x14ac:dyDescent="0.2">
      <c r="A723" t="s">
        <v>10168</v>
      </c>
      <c r="B723" t="s">
        <v>120</v>
      </c>
      <c r="C723" t="s">
        <v>37</v>
      </c>
      <c r="D723" s="1936">
        <v>41956</v>
      </c>
      <c r="AG723" t="s">
        <v>202</v>
      </c>
    </row>
    <row r="724" spans="1:33" x14ac:dyDescent="0.2">
      <c r="A724" t="s">
        <v>10168</v>
      </c>
      <c r="B724" t="s">
        <v>120</v>
      </c>
      <c r="C724" t="s">
        <v>37</v>
      </c>
      <c r="D724" s="1936">
        <v>41957</v>
      </c>
      <c r="AG724" t="s">
        <v>202</v>
      </c>
    </row>
    <row r="725" spans="1:33" x14ac:dyDescent="0.2">
      <c r="A725" t="s">
        <v>10168</v>
      </c>
      <c r="B725" t="s">
        <v>120</v>
      </c>
      <c r="C725" t="s">
        <v>37</v>
      </c>
      <c r="D725" s="1936">
        <v>41958</v>
      </c>
      <c r="AG725" t="s">
        <v>202</v>
      </c>
    </row>
    <row r="726" spans="1:33" x14ac:dyDescent="0.2">
      <c r="A726" t="s">
        <v>10168</v>
      </c>
      <c r="B726" t="s">
        <v>120</v>
      </c>
      <c r="C726" t="s">
        <v>37</v>
      </c>
      <c r="D726" s="1936">
        <v>41959</v>
      </c>
      <c r="AG726" t="s">
        <v>202</v>
      </c>
    </row>
    <row r="727" spans="1:33" x14ac:dyDescent="0.2">
      <c r="A727" t="s">
        <v>10168</v>
      </c>
      <c r="B727" t="s">
        <v>120</v>
      </c>
      <c r="C727" t="s">
        <v>37</v>
      </c>
      <c r="D727" s="1936">
        <v>41960</v>
      </c>
      <c r="AG727" t="s">
        <v>202</v>
      </c>
    </row>
    <row r="728" spans="1:33" x14ac:dyDescent="0.2">
      <c r="A728" t="s">
        <v>10168</v>
      </c>
      <c r="B728" t="s">
        <v>120</v>
      </c>
      <c r="C728" t="s">
        <v>37</v>
      </c>
      <c r="D728" s="1936">
        <v>41961</v>
      </c>
      <c r="AG728" t="s">
        <v>202</v>
      </c>
    </row>
    <row r="729" spans="1:33" x14ac:dyDescent="0.2">
      <c r="A729" t="s">
        <v>10168</v>
      </c>
      <c r="B729" t="s">
        <v>120</v>
      </c>
      <c r="C729" t="s">
        <v>37</v>
      </c>
      <c r="D729" s="1936">
        <v>41962</v>
      </c>
      <c r="AG729" t="s">
        <v>202</v>
      </c>
    </row>
    <row r="730" spans="1:33" x14ac:dyDescent="0.2">
      <c r="A730" t="s">
        <v>10168</v>
      </c>
      <c r="B730" t="s">
        <v>120</v>
      </c>
      <c r="C730" t="s">
        <v>37</v>
      </c>
      <c r="D730" s="1936">
        <v>41963</v>
      </c>
      <c r="AG730" t="s">
        <v>202</v>
      </c>
    </row>
    <row r="731" spans="1:33" x14ac:dyDescent="0.2">
      <c r="A731" t="s">
        <v>10168</v>
      </c>
      <c r="B731" t="s">
        <v>120</v>
      </c>
      <c r="C731" t="s">
        <v>37</v>
      </c>
      <c r="D731" s="1936">
        <v>41964</v>
      </c>
      <c r="AG731" t="s">
        <v>202</v>
      </c>
    </row>
    <row r="732" spans="1:33" x14ac:dyDescent="0.2">
      <c r="A732" t="s">
        <v>10168</v>
      </c>
      <c r="B732" t="s">
        <v>120</v>
      </c>
      <c r="C732" t="s">
        <v>37</v>
      </c>
      <c r="D732" s="1936">
        <v>41965</v>
      </c>
      <c r="AG732" t="s">
        <v>202</v>
      </c>
    </row>
    <row r="733" spans="1:33" x14ac:dyDescent="0.2">
      <c r="A733" t="s">
        <v>10168</v>
      </c>
      <c r="B733" t="s">
        <v>120</v>
      </c>
      <c r="C733" t="s">
        <v>37</v>
      </c>
      <c r="D733" s="1936">
        <v>41966</v>
      </c>
      <c r="AG733" t="s">
        <v>202</v>
      </c>
    </row>
    <row r="734" spans="1:33" x14ac:dyDescent="0.2">
      <c r="A734" t="s">
        <v>10168</v>
      </c>
      <c r="B734" t="s">
        <v>120</v>
      </c>
      <c r="C734" t="s">
        <v>37</v>
      </c>
      <c r="D734" s="1936">
        <v>41967</v>
      </c>
      <c r="AG734" t="s">
        <v>202</v>
      </c>
    </row>
    <row r="735" spans="1:33" x14ac:dyDescent="0.2">
      <c r="A735" t="s">
        <v>10168</v>
      </c>
      <c r="B735" t="s">
        <v>120</v>
      </c>
      <c r="C735" t="s">
        <v>37</v>
      </c>
      <c r="D735" s="1936">
        <v>41968</v>
      </c>
      <c r="AG735" t="s">
        <v>202</v>
      </c>
    </row>
    <row r="736" spans="1:33" x14ac:dyDescent="0.2">
      <c r="A736" t="s">
        <v>10168</v>
      </c>
      <c r="B736" t="s">
        <v>120</v>
      </c>
      <c r="C736" t="s">
        <v>37</v>
      </c>
      <c r="D736" s="1936">
        <v>41969</v>
      </c>
      <c r="AG736" t="s">
        <v>202</v>
      </c>
    </row>
    <row r="737" spans="1:33" x14ac:dyDescent="0.2">
      <c r="A737" t="s">
        <v>10168</v>
      </c>
      <c r="B737" t="s">
        <v>120</v>
      </c>
      <c r="C737" t="s">
        <v>37</v>
      </c>
      <c r="D737" s="1936">
        <v>41970</v>
      </c>
      <c r="AG737" t="s">
        <v>202</v>
      </c>
    </row>
    <row r="738" spans="1:33" x14ac:dyDescent="0.2">
      <c r="A738" t="s">
        <v>10799</v>
      </c>
      <c r="B738" t="s">
        <v>120</v>
      </c>
      <c r="C738" t="s">
        <v>37</v>
      </c>
      <c r="D738" s="1936">
        <v>42004</v>
      </c>
      <c r="AG738" t="s">
        <v>202</v>
      </c>
    </row>
    <row r="739" spans="1:33" x14ac:dyDescent="0.2">
      <c r="A739" t="s">
        <v>2028</v>
      </c>
      <c r="B739" t="s">
        <v>108</v>
      </c>
      <c r="C739" t="s">
        <v>36</v>
      </c>
      <c r="D739" s="1936">
        <v>41640</v>
      </c>
      <c r="AG739" t="s">
        <v>202</v>
      </c>
    </row>
    <row r="740" spans="1:33" x14ac:dyDescent="0.2">
      <c r="A740" t="s">
        <v>2028</v>
      </c>
      <c r="B740" t="s">
        <v>108</v>
      </c>
      <c r="C740" t="s">
        <v>36</v>
      </c>
      <c r="D740" s="1936">
        <v>41641</v>
      </c>
      <c r="AG740" t="s">
        <v>203</v>
      </c>
    </row>
    <row r="744" spans="1:33" x14ac:dyDescent="0.2">
      <c r="A744" t="s">
        <v>2028</v>
      </c>
      <c r="B744" t="s">
        <v>108</v>
      </c>
      <c r="C744" t="s">
        <v>36</v>
      </c>
      <c r="D744" s="1936">
        <v>41643</v>
      </c>
      <c r="AG744" t="s">
        <v>203</v>
      </c>
    </row>
    <row r="745" spans="1:33" x14ac:dyDescent="0.2">
      <c r="A745" t="s">
        <v>2028</v>
      </c>
      <c r="B745" t="s">
        <v>108</v>
      </c>
      <c r="C745" t="s">
        <v>36</v>
      </c>
      <c r="D745" s="1936">
        <v>41644</v>
      </c>
      <c r="AG745" t="s">
        <v>203</v>
      </c>
    </row>
    <row r="746" spans="1:33" x14ac:dyDescent="0.2">
      <c r="A746" t="s">
        <v>2028</v>
      </c>
      <c r="B746" t="s">
        <v>108</v>
      </c>
      <c r="C746" t="s">
        <v>36</v>
      </c>
      <c r="D746" s="1936">
        <v>41645</v>
      </c>
      <c r="AG746" t="s">
        <v>203</v>
      </c>
    </row>
    <row r="747" spans="1:33" x14ac:dyDescent="0.2">
      <c r="A747" t="s">
        <v>2028</v>
      </c>
      <c r="B747" t="s">
        <v>108</v>
      </c>
      <c r="C747" t="s">
        <v>36</v>
      </c>
      <c r="D747" s="1936">
        <v>41646</v>
      </c>
      <c r="AG747" t="s">
        <v>203</v>
      </c>
    </row>
    <row r="748" spans="1:33" x14ac:dyDescent="0.2">
      <c r="A748" t="s">
        <v>2028</v>
      </c>
      <c r="B748" t="s">
        <v>108</v>
      </c>
      <c r="C748" t="s">
        <v>36</v>
      </c>
      <c r="D748" s="1936">
        <v>41647</v>
      </c>
      <c r="AG748" t="s">
        <v>203</v>
      </c>
    </row>
    <row r="749" spans="1:33" x14ac:dyDescent="0.2">
      <c r="A749" t="s">
        <v>2028</v>
      </c>
      <c r="B749" t="s">
        <v>108</v>
      </c>
      <c r="C749" t="s">
        <v>36</v>
      </c>
      <c r="D749" s="1936">
        <v>41648</v>
      </c>
      <c r="AG749" t="s">
        <v>203</v>
      </c>
    </row>
    <row r="750" spans="1:33" x14ac:dyDescent="0.2">
      <c r="A750" t="s">
        <v>2028</v>
      </c>
      <c r="B750" t="s">
        <v>108</v>
      </c>
      <c r="C750" t="s">
        <v>36</v>
      </c>
      <c r="D750" s="1936">
        <v>41649</v>
      </c>
      <c r="AG750" t="s">
        <v>203</v>
      </c>
    </row>
    <row r="751" spans="1:33" x14ac:dyDescent="0.2">
      <c r="A751" t="s">
        <v>2028</v>
      </c>
      <c r="B751" t="s">
        <v>108</v>
      </c>
      <c r="C751" t="s">
        <v>36</v>
      </c>
      <c r="D751" s="1936">
        <v>41650</v>
      </c>
      <c r="AG751" t="s">
        <v>203</v>
      </c>
    </row>
    <row r="752" spans="1:33" x14ac:dyDescent="0.2">
      <c r="A752" t="s">
        <v>2028</v>
      </c>
      <c r="B752" t="s">
        <v>108</v>
      </c>
      <c r="C752" t="s">
        <v>36</v>
      </c>
      <c r="D752" s="1936">
        <v>41651</v>
      </c>
      <c r="AG752" t="s">
        <v>203</v>
      </c>
    </row>
    <row r="753" spans="1:33" x14ac:dyDescent="0.2">
      <c r="A753" t="s">
        <v>2028</v>
      </c>
      <c r="B753" t="s">
        <v>108</v>
      </c>
      <c r="C753" t="s">
        <v>36</v>
      </c>
      <c r="D753" s="1936">
        <v>41652</v>
      </c>
      <c r="AG753" t="s">
        <v>203</v>
      </c>
    </row>
    <row r="757" spans="1:33" x14ac:dyDescent="0.2">
      <c r="A757" t="s">
        <v>2028</v>
      </c>
      <c r="B757" t="s">
        <v>108</v>
      </c>
      <c r="C757" t="s">
        <v>36</v>
      </c>
      <c r="D757" s="1936">
        <v>41653</v>
      </c>
      <c r="AG757" t="s">
        <v>203</v>
      </c>
    </row>
    <row r="758" spans="1:33" x14ac:dyDescent="0.2">
      <c r="A758" t="s">
        <v>2028</v>
      </c>
      <c r="B758" t="s">
        <v>108</v>
      </c>
      <c r="C758" t="s">
        <v>36</v>
      </c>
      <c r="D758" s="1936">
        <v>41654</v>
      </c>
      <c r="AG758" t="s">
        <v>203</v>
      </c>
    </row>
    <row r="759" spans="1:33" x14ac:dyDescent="0.2">
      <c r="A759" t="s">
        <v>2028</v>
      </c>
      <c r="B759" t="s">
        <v>108</v>
      </c>
      <c r="C759" t="s">
        <v>36</v>
      </c>
      <c r="D759" s="1936">
        <v>41655</v>
      </c>
      <c r="AG759" t="s">
        <v>203</v>
      </c>
    </row>
    <row r="760" spans="1:33" x14ac:dyDescent="0.2">
      <c r="A760" t="s">
        <v>2028</v>
      </c>
      <c r="B760" t="s">
        <v>108</v>
      </c>
      <c r="C760" t="s">
        <v>36</v>
      </c>
      <c r="D760" s="1936">
        <v>41656</v>
      </c>
      <c r="AG760" t="s">
        <v>203</v>
      </c>
    </row>
    <row r="762" spans="1:33" x14ac:dyDescent="0.2">
      <c r="A762" t="s">
        <v>2028</v>
      </c>
      <c r="B762" t="s">
        <v>108</v>
      </c>
      <c r="C762" t="s">
        <v>36</v>
      </c>
      <c r="D762" s="1936">
        <v>41658</v>
      </c>
      <c r="AG762" t="s">
        <v>203</v>
      </c>
    </row>
    <row r="763" spans="1:33" x14ac:dyDescent="0.2">
      <c r="A763" t="s">
        <v>2028</v>
      </c>
      <c r="B763" t="s">
        <v>108</v>
      </c>
      <c r="C763" t="s">
        <v>36</v>
      </c>
      <c r="D763" s="1936">
        <v>41659</v>
      </c>
      <c r="AG763" t="s">
        <v>203</v>
      </c>
    </row>
    <row r="782" spans="1:33" x14ac:dyDescent="0.2">
      <c r="A782" t="s">
        <v>2028</v>
      </c>
      <c r="B782" t="s">
        <v>108</v>
      </c>
      <c r="C782" t="s">
        <v>36</v>
      </c>
      <c r="D782" s="1936">
        <v>41661</v>
      </c>
      <c r="AG782" t="s">
        <v>203</v>
      </c>
    </row>
    <row r="783" spans="1:33" x14ac:dyDescent="0.2">
      <c r="A783" t="s">
        <v>2028</v>
      </c>
      <c r="B783" t="s">
        <v>108</v>
      </c>
      <c r="C783" t="s">
        <v>36</v>
      </c>
      <c r="D783" s="1936">
        <v>41662</v>
      </c>
      <c r="AG783" t="s">
        <v>203</v>
      </c>
    </row>
    <row r="796" spans="1:33" x14ac:dyDescent="0.2">
      <c r="A796" t="s">
        <v>2028</v>
      </c>
      <c r="B796" t="s">
        <v>108</v>
      </c>
      <c r="C796" t="s">
        <v>36</v>
      </c>
      <c r="D796" s="1936">
        <v>41663</v>
      </c>
      <c r="AG796" t="s">
        <v>203</v>
      </c>
    </row>
    <row r="798" spans="1:33" x14ac:dyDescent="0.2">
      <c r="A798" t="s">
        <v>2028</v>
      </c>
      <c r="B798" t="s">
        <v>108</v>
      </c>
      <c r="C798" t="s">
        <v>36</v>
      </c>
      <c r="D798" s="1936">
        <v>41664</v>
      </c>
      <c r="AG798" t="s">
        <v>203</v>
      </c>
    </row>
    <row r="808" spans="1:33" x14ac:dyDescent="0.2">
      <c r="A808" t="s">
        <v>2028</v>
      </c>
      <c r="B808" t="s">
        <v>108</v>
      </c>
      <c r="C808" t="s">
        <v>36</v>
      </c>
      <c r="D808" s="1936">
        <v>41666</v>
      </c>
      <c r="AG808" t="s">
        <v>203</v>
      </c>
    </row>
    <row r="812" spans="1:33" x14ac:dyDescent="0.2">
      <c r="A812" t="s">
        <v>2028</v>
      </c>
      <c r="B812" t="s">
        <v>108</v>
      </c>
      <c r="C812" t="s">
        <v>36</v>
      </c>
      <c r="D812" s="1936">
        <v>41667</v>
      </c>
      <c r="AG812" t="s">
        <v>203</v>
      </c>
    </row>
    <row r="822" spans="1:33" x14ac:dyDescent="0.2">
      <c r="A822" t="s">
        <v>2029</v>
      </c>
      <c r="B822" t="s">
        <v>108</v>
      </c>
      <c r="C822" t="s">
        <v>36</v>
      </c>
      <c r="D822" s="1936">
        <v>41672</v>
      </c>
      <c r="AG822" t="s">
        <v>203</v>
      </c>
    </row>
    <row r="823" spans="1:33" x14ac:dyDescent="0.2">
      <c r="A823" t="s">
        <v>2029</v>
      </c>
      <c r="B823" t="s">
        <v>108</v>
      </c>
      <c r="C823" t="s">
        <v>36</v>
      </c>
      <c r="D823" s="1936">
        <v>41673</v>
      </c>
      <c r="AG823" t="s">
        <v>203</v>
      </c>
    </row>
    <row r="824" spans="1:33" x14ac:dyDescent="0.2">
      <c r="A824" t="s">
        <v>2029</v>
      </c>
      <c r="B824" t="s">
        <v>108</v>
      </c>
      <c r="C824" t="s">
        <v>36</v>
      </c>
      <c r="D824" s="1936">
        <v>41674</v>
      </c>
      <c r="AG824" t="s">
        <v>203</v>
      </c>
    </row>
    <row r="825" spans="1:33" x14ac:dyDescent="0.2">
      <c r="A825" t="s">
        <v>2029</v>
      </c>
      <c r="B825" t="s">
        <v>108</v>
      </c>
      <c r="C825" t="s">
        <v>36</v>
      </c>
      <c r="D825" s="1936">
        <v>41675</v>
      </c>
      <c r="AG825" t="s">
        <v>203</v>
      </c>
    </row>
    <row r="826" spans="1:33" x14ac:dyDescent="0.2">
      <c r="A826" t="s">
        <v>2029</v>
      </c>
      <c r="B826" t="s">
        <v>108</v>
      </c>
      <c r="C826" t="s">
        <v>36</v>
      </c>
      <c r="D826" s="1936">
        <v>41676</v>
      </c>
      <c r="AG826" t="s">
        <v>203</v>
      </c>
    </row>
    <row r="828" spans="1:33" x14ac:dyDescent="0.2">
      <c r="A828" t="s">
        <v>2029</v>
      </c>
      <c r="B828" t="s">
        <v>108</v>
      </c>
      <c r="C828" t="s">
        <v>36</v>
      </c>
      <c r="D828" s="1936">
        <v>41677</v>
      </c>
      <c r="AG828" t="s">
        <v>203</v>
      </c>
    </row>
    <row r="829" spans="1:33" x14ac:dyDescent="0.2">
      <c r="A829" t="s">
        <v>2029</v>
      </c>
      <c r="B829" t="s">
        <v>108</v>
      </c>
      <c r="C829" t="s">
        <v>36</v>
      </c>
      <c r="D829" s="1936">
        <v>41678</v>
      </c>
      <c r="AG829" t="s">
        <v>203</v>
      </c>
    </row>
    <row r="830" spans="1:33" x14ac:dyDescent="0.2">
      <c r="A830" t="s">
        <v>2029</v>
      </c>
      <c r="B830" t="s">
        <v>108</v>
      </c>
      <c r="C830" t="s">
        <v>36</v>
      </c>
      <c r="D830" s="1936">
        <v>41679</v>
      </c>
      <c r="AG830" t="s">
        <v>203</v>
      </c>
    </row>
    <row r="831" spans="1:33" x14ac:dyDescent="0.2">
      <c r="A831" t="s">
        <v>2029</v>
      </c>
      <c r="B831" t="s">
        <v>108</v>
      </c>
      <c r="C831" t="s">
        <v>36</v>
      </c>
      <c r="D831" s="1936">
        <v>41680</v>
      </c>
      <c r="AG831" t="s">
        <v>203</v>
      </c>
    </row>
    <row r="835" spans="1:33" x14ac:dyDescent="0.2">
      <c r="A835" t="s">
        <v>2029</v>
      </c>
      <c r="B835" t="s">
        <v>108</v>
      </c>
      <c r="C835" t="s">
        <v>36</v>
      </c>
      <c r="D835" s="1936">
        <v>41681</v>
      </c>
      <c r="AG835" t="s">
        <v>203</v>
      </c>
    </row>
    <row r="836" spans="1:33" x14ac:dyDescent="0.2">
      <c r="A836" t="s">
        <v>2029</v>
      </c>
      <c r="B836" t="s">
        <v>108</v>
      </c>
      <c r="C836" t="s">
        <v>36</v>
      </c>
      <c r="D836" s="1936">
        <v>41682</v>
      </c>
      <c r="AG836" t="s">
        <v>203</v>
      </c>
    </row>
    <row r="839" spans="1:33" x14ac:dyDescent="0.2">
      <c r="A839" t="s">
        <v>2029</v>
      </c>
      <c r="B839" t="s">
        <v>108</v>
      </c>
      <c r="C839" t="s">
        <v>36</v>
      </c>
      <c r="D839" s="1936">
        <v>41683</v>
      </c>
      <c r="AG839" t="s">
        <v>203</v>
      </c>
    </row>
    <row r="840" spans="1:33" x14ac:dyDescent="0.2">
      <c r="A840" t="s">
        <v>2029</v>
      </c>
      <c r="B840" t="s">
        <v>108</v>
      </c>
      <c r="C840" t="s">
        <v>36</v>
      </c>
      <c r="D840" s="1936">
        <v>41684</v>
      </c>
      <c r="AG840" t="s">
        <v>203</v>
      </c>
    </row>
    <row r="841" spans="1:33" x14ac:dyDescent="0.2">
      <c r="A841" t="s">
        <v>2029</v>
      </c>
      <c r="B841" t="s">
        <v>108</v>
      </c>
      <c r="C841" t="s">
        <v>36</v>
      </c>
      <c r="D841" s="1936">
        <v>41685</v>
      </c>
      <c r="AG841" t="s">
        <v>203</v>
      </c>
    </row>
    <row r="842" spans="1:33" x14ac:dyDescent="0.2">
      <c r="A842" t="s">
        <v>2029</v>
      </c>
      <c r="B842" t="s">
        <v>108</v>
      </c>
      <c r="C842" t="s">
        <v>36</v>
      </c>
      <c r="D842" s="1936">
        <v>41686</v>
      </c>
      <c r="AG842" t="s">
        <v>203</v>
      </c>
    </row>
    <row r="843" spans="1:33" x14ac:dyDescent="0.2">
      <c r="A843" t="s">
        <v>2029</v>
      </c>
      <c r="B843" t="s">
        <v>108</v>
      </c>
      <c r="C843" t="s">
        <v>36</v>
      </c>
      <c r="D843" s="1936">
        <v>41687</v>
      </c>
      <c r="AG843" t="s">
        <v>203</v>
      </c>
    </row>
    <row r="845" spans="1:33" x14ac:dyDescent="0.2">
      <c r="A845" t="s">
        <v>2029</v>
      </c>
      <c r="B845" t="s">
        <v>108</v>
      </c>
      <c r="C845" t="s">
        <v>36</v>
      </c>
      <c r="D845" s="1936">
        <v>41689</v>
      </c>
      <c r="AG845" t="s">
        <v>203</v>
      </c>
    </row>
    <row r="857" spans="1:33" x14ac:dyDescent="0.2">
      <c r="A857" t="s">
        <v>2029</v>
      </c>
      <c r="B857" t="s">
        <v>108</v>
      </c>
      <c r="C857" t="s">
        <v>36</v>
      </c>
      <c r="D857" s="1936">
        <v>41691</v>
      </c>
      <c r="AG857" t="s">
        <v>203</v>
      </c>
    </row>
    <row r="859" spans="1:33" x14ac:dyDescent="0.2">
      <c r="A859" t="s">
        <v>2029</v>
      </c>
      <c r="B859" t="s">
        <v>108</v>
      </c>
      <c r="C859" t="s">
        <v>36</v>
      </c>
      <c r="D859" s="1936">
        <v>41692</v>
      </c>
      <c r="AG859" t="s">
        <v>203</v>
      </c>
    </row>
    <row r="860" spans="1:33" x14ac:dyDescent="0.2">
      <c r="A860" t="s">
        <v>2029</v>
      </c>
      <c r="B860" t="s">
        <v>108</v>
      </c>
      <c r="C860" t="s">
        <v>36</v>
      </c>
      <c r="D860" s="1936">
        <v>41693</v>
      </c>
      <c r="AG860" t="s">
        <v>203</v>
      </c>
    </row>
    <row r="867" spans="1:33" x14ac:dyDescent="0.2">
      <c r="A867" t="s">
        <v>2030</v>
      </c>
      <c r="B867" t="s">
        <v>108</v>
      </c>
      <c r="C867" t="s">
        <v>36</v>
      </c>
      <c r="D867" s="1936">
        <v>41705</v>
      </c>
      <c r="AG867" t="s">
        <v>203</v>
      </c>
    </row>
    <row r="868" spans="1:33" x14ac:dyDescent="0.2">
      <c r="A868" t="s">
        <v>2030</v>
      </c>
      <c r="B868" t="s">
        <v>108</v>
      </c>
      <c r="C868" t="s">
        <v>36</v>
      </c>
      <c r="D868" s="1936">
        <v>41706</v>
      </c>
      <c r="AG868" t="s">
        <v>203</v>
      </c>
    </row>
    <row r="869" spans="1:33" x14ac:dyDescent="0.2">
      <c r="A869" t="s">
        <v>2030</v>
      </c>
      <c r="B869" t="s">
        <v>108</v>
      </c>
      <c r="C869" t="s">
        <v>36</v>
      </c>
      <c r="D869" s="1936">
        <v>41707</v>
      </c>
      <c r="AG869" t="s">
        <v>203</v>
      </c>
    </row>
    <row r="870" spans="1:33" x14ac:dyDescent="0.2">
      <c r="A870" t="s">
        <v>2030</v>
      </c>
      <c r="B870" t="s">
        <v>108</v>
      </c>
      <c r="C870" t="s">
        <v>36</v>
      </c>
      <c r="D870" s="1936">
        <v>41708</v>
      </c>
      <c r="AG870" t="s">
        <v>203</v>
      </c>
    </row>
    <row r="871" spans="1:33" x14ac:dyDescent="0.2">
      <c r="A871" t="s">
        <v>2030</v>
      </c>
      <c r="B871" t="s">
        <v>108</v>
      </c>
      <c r="C871" t="s">
        <v>36</v>
      </c>
      <c r="D871" s="1936">
        <v>41709</v>
      </c>
      <c r="AG871" t="s">
        <v>203</v>
      </c>
    </row>
    <row r="872" spans="1:33" x14ac:dyDescent="0.2">
      <c r="A872" t="s">
        <v>2030</v>
      </c>
      <c r="B872" t="s">
        <v>108</v>
      </c>
      <c r="C872" t="s">
        <v>36</v>
      </c>
      <c r="D872" s="1936">
        <v>41710</v>
      </c>
      <c r="AG872" t="s">
        <v>203</v>
      </c>
    </row>
    <row r="873" spans="1:33" x14ac:dyDescent="0.2">
      <c r="A873" t="s">
        <v>2030</v>
      </c>
      <c r="B873" t="s">
        <v>108</v>
      </c>
      <c r="C873" t="s">
        <v>36</v>
      </c>
      <c r="D873" s="1936">
        <v>41711</v>
      </c>
      <c r="AG873" t="s">
        <v>203</v>
      </c>
    </row>
    <row r="874" spans="1:33" x14ac:dyDescent="0.2">
      <c r="A874" t="s">
        <v>2030</v>
      </c>
      <c r="B874" t="s">
        <v>108</v>
      </c>
      <c r="C874" t="s">
        <v>36</v>
      </c>
      <c r="D874" s="1936">
        <v>41712</v>
      </c>
      <c r="AG874" t="s">
        <v>203</v>
      </c>
    </row>
    <row r="876" spans="1:33" x14ac:dyDescent="0.2">
      <c r="A876" t="s">
        <v>2030</v>
      </c>
      <c r="B876" t="s">
        <v>108</v>
      </c>
      <c r="C876" t="s">
        <v>36</v>
      </c>
      <c r="D876" s="1936">
        <v>41713</v>
      </c>
      <c r="AG876" t="s">
        <v>203</v>
      </c>
    </row>
    <row r="893" spans="1:33" x14ac:dyDescent="0.2">
      <c r="A893" t="s">
        <v>2030</v>
      </c>
      <c r="B893" t="s">
        <v>108</v>
      </c>
      <c r="C893" t="s">
        <v>36</v>
      </c>
      <c r="D893" s="1936">
        <v>41717</v>
      </c>
      <c r="AG893" t="s">
        <v>203</v>
      </c>
    </row>
    <row r="902" spans="1:33" x14ac:dyDescent="0.2">
      <c r="A902" t="s">
        <v>2030</v>
      </c>
      <c r="B902" t="s">
        <v>108</v>
      </c>
      <c r="C902" t="s">
        <v>36</v>
      </c>
      <c r="D902" s="1936">
        <v>41719</v>
      </c>
      <c r="AG902" t="s">
        <v>203</v>
      </c>
    </row>
    <row r="904" spans="1:33" x14ac:dyDescent="0.2">
      <c r="A904" t="s">
        <v>2030</v>
      </c>
      <c r="B904" t="s">
        <v>108</v>
      </c>
      <c r="C904" t="s">
        <v>36</v>
      </c>
      <c r="D904" s="1936">
        <v>41720</v>
      </c>
      <c r="AG904" t="s">
        <v>203</v>
      </c>
    </row>
    <row r="905" spans="1:33" x14ac:dyDescent="0.2">
      <c r="A905" t="s">
        <v>2030</v>
      </c>
      <c r="B905" t="s">
        <v>108</v>
      </c>
      <c r="C905" t="s">
        <v>36</v>
      </c>
      <c r="D905" s="1936">
        <v>41721</v>
      </c>
      <c r="AG905" t="s">
        <v>203</v>
      </c>
    </row>
    <row r="907" spans="1:33" x14ac:dyDescent="0.2">
      <c r="A907" t="s">
        <v>2030</v>
      </c>
      <c r="B907" t="s">
        <v>108</v>
      </c>
      <c r="C907" t="s">
        <v>36</v>
      </c>
      <c r="D907" s="1936">
        <v>41723</v>
      </c>
      <c r="AG907" t="s">
        <v>203</v>
      </c>
    </row>
    <row r="908" spans="1:33" x14ac:dyDescent="0.2">
      <c r="A908" t="s">
        <v>2030</v>
      </c>
      <c r="B908" t="s">
        <v>108</v>
      </c>
      <c r="C908" t="s">
        <v>36</v>
      </c>
      <c r="D908" s="1936">
        <v>41724</v>
      </c>
      <c r="AG908" t="s">
        <v>203</v>
      </c>
    </row>
    <row r="910" spans="1:33" x14ac:dyDescent="0.2">
      <c r="A910" t="s">
        <v>2030</v>
      </c>
      <c r="B910" t="s">
        <v>108</v>
      </c>
      <c r="C910" t="s">
        <v>36</v>
      </c>
      <c r="D910" s="1936">
        <v>41726</v>
      </c>
      <c r="AG910" t="s">
        <v>203</v>
      </c>
    </row>
    <row r="913" spans="1:33" x14ac:dyDescent="0.2">
      <c r="A913" t="s">
        <v>2030</v>
      </c>
      <c r="B913" t="s">
        <v>108</v>
      </c>
      <c r="C913" t="s">
        <v>36</v>
      </c>
      <c r="D913" s="1936">
        <v>41727</v>
      </c>
      <c r="AG913" t="s">
        <v>203</v>
      </c>
    </row>
    <row r="915" spans="1:33" x14ac:dyDescent="0.2">
      <c r="A915" t="s">
        <v>2030</v>
      </c>
      <c r="B915" t="s">
        <v>108</v>
      </c>
      <c r="C915" t="s">
        <v>36</v>
      </c>
      <c r="D915" s="1936">
        <v>41728</v>
      </c>
      <c r="AG915" t="s">
        <v>203</v>
      </c>
    </row>
    <row r="919" spans="1:33" x14ac:dyDescent="0.2">
      <c r="A919" t="s">
        <v>2030</v>
      </c>
      <c r="B919" t="s">
        <v>108</v>
      </c>
      <c r="C919" t="s">
        <v>36</v>
      </c>
      <c r="D919" s="1936">
        <v>41729</v>
      </c>
      <c r="AG919" t="s">
        <v>203</v>
      </c>
    </row>
    <row r="925" spans="1:33" x14ac:dyDescent="0.2">
      <c r="A925" t="s">
        <v>2104</v>
      </c>
      <c r="B925" t="s">
        <v>108</v>
      </c>
      <c r="C925" t="s">
        <v>36</v>
      </c>
      <c r="D925" s="1936">
        <v>41731</v>
      </c>
      <c r="AG925" t="s">
        <v>203</v>
      </c>
    </row>
    <row r="926" spans="1:33" x14ac:dyDescent="0.2">
      <c r="A926" t="s">
        <v>2104</v>
      </c>
      <c r="B926" t="s">
        <v>108</v>
      </c>
      <c r="C926" t="s">
        <v>36</v>
      </c>
      <c r="D926" s="1936">
        <v>41732</v>
      </c>
      <c r="AG926" t="s">
        <v>203</v>
      </c>
    </row>
    <row r="927" spans="1:33" x14ac:dyDescent="0.2">
      <c r="A927" t="s">
        <v>2104</v>
      </c>
      <c r="B927" t="s">
        <v>108</v>
      </c>
      <c r="C927" t="s">
        <v>36</v>
      </c>
      <c r="D927" s="1936">
        <v>41733</v>
      </c>
      <c r="AG927" t="s">
        <v>203</v>
      </c>
    </row>
    <row r="928" spans="1:33" x14ac:dyDescent="0.2">
      <c r="A928" t="s">
        <v>2104</v>
      </c>
      <c r="B928" t="s">
        <v>108</v>
      </c>
      <c r="C928" t="s">
        <v>36</v>
      </c>
      <c r="D928" s="1936">
        <v>41734</v>
      </c>
      <c r="AG928" t="s">
        <v>203</v>
      </c>
    </row>
    <row r="929" spans="1:33" x14ac:dyDescent="0.2">
      <c r="A929" t="s">
        <v>2104</v>
      </c>
      <c r="B929" t="s">
        <v>108</v>
      </c>
      <c r="C929" t="s">
        <v>36</v>
      </c>
      <c r="D929" s="1936">
        <v>41735</v>
      </c>
      <c r="AG929" t="s">
        <v>203</v>
      </c>
    </row>
    <row r="931" spans="1:33" x14ac:dyDescent="0.2">
      <c r="A931" t="s">
        <v>2104</v>
      </c>
      <c r="B931" t="s">
        <v>108</v>
      </c>
      <c r="C931" t="s">
        <v>36</v>
      </c>
      <c r="D931" s="1936">
        <v>41736</v>
      </c>
      <c r="AG931" t="s">
        <v>203</v>
      </c>
    </row>
    <row r="933" spans="1:33" x14ac:dyDescent="0.2">
      <c r="A933" t="s">
        <v>2104</v>
      </c>
      <c r="B933" t="s">
        <v>108</v>
      </c>
      <c r="C933" t="s">
        <v>36</v>
      </c>
      <c r="D933" s="1936">
        <v>41737</v>
      </c>
      <c r="AG933" t="s">
        <v>203</v>
      </c>
    </row>
    <row r="935" spans="1:33" x14ac:dyDescent="0.2">
      <c r="A935" t="s">
        <v>2104</v>
      </c>
      <c r="B935" t="s">
        <v>108</v>
      </c>
      <c r="C935" t="s">
        <v>36</v>
      </c>
      <c r="D935" s="1936">
        <v>41738</v>
      </c>
      <c r="AG935" t="s">
        <v>203</v>
      </c>
    </row>
    <row r="937" spans="1:33" x14ac:dyDescent="0.2">
      <c r="A937" t="s">
        <v>2104</v>
      </c>
      <c r="B937" t="s">
        <v>108</v>
      </c>
      <c r="C937" t="s">
        <v>36</v>
      </c>
      <c r="D937" s="1936">
        <v>41739</v>
      </c>
      <c r="AG937" t="s">
        <v>203</v>
      </c>
    </row>
    <row r="938" spans="1:33" x14ac:dyDescent="0.2">
      <c r="A938" t="s">
        <v>2104</v>
      </c>
      <c r="B938" t="s">
        <v>108</v>
      </c>
      <c r="C938" t="s">
        <v>36</v>
      </c>
      <c r="D938" s="1936">
        <v>41740</v>
      </c>
      <c r="AG938" t="s">
        <v>203</v>
      </c>
    </row>
    <row r="941" spans="1:33" x14ac:dyDescent="0.2">
      <c r="A941" t="s">
        <v>2104</v>
      </c>
      <c r="B941" t="s">
        <v>108</v>
      </c>
      <c r="C941" t="s">
        <v>36</v>
      </c>
      <c r="D941" s="1936">
        <v>41741</v>
      </c>
      <c r="AG941" t="s">
        <v>203</v>
      </c>
    </row>
    <row r="942" spans="1:33" x14ac:dyDescent="0.2">
      <c r="A942" t="s">
        <v>2104</v>
      </c>
      <c r="B942" t="s">
        <v>108</v>
      </c>
      <c r="C942" t="s">
        <v>36</v>
      </c>
      <c r="D942" s="1936">
        <v>41742</v>
      </c>
      <c r="AG942" t="s">
        <v>203</v>
      </c>
    </row>
    <row r="944" spans="1:33" x14ac:dyDescent="0.2">
      <c r="A944" t="s">
        <v>2104</v>
      </c>
      <c r="B944" t="s">
        <v>108</v>
      </c>
      <c r="C944" t="s">
        <v>36</v>
      </c>
      <c r="D944" s="1936">
        <v>41743</v>
      </c>
      <c r="AG944" t="s">
        <v>203</v>
      </c>
    </row>
    <row r="946" spans="1:33" x14ac:dyDescent="0.2">
      <c r="A946" t="s">
        <v>2104</v>
      </c>
      <c r="B946" t="s">
        <v>108</v>
      </c>
      <c r="C946" t="s">
        <v>36</v>
      </c>
      <c r="D946" s="1936">
        <v>41744</v>
      </c>
      <c r="AG946" t="s">
        <v>203</v>
      </c>
    </row>
    <row r="947" spans="1:33" x14ac:dyDescent="0.2">
      <c r="A947" t="s">
        <v>2104</v>
      </c>
      <c r="B947" t="s">
        <v>108</v>
      </c>
      <c r="C947" t="s">
        <v>36</v>
      </c>
      <c r="D947" s="1936">
        <v>41745</v>
      </c>
      <c r="AG947" t="s">
        <v>203</v>
      </c>
    </row>
    <row r="949" spans="1:33" x14ac:dyDescent="0.2">
      <c r="A949" t="s">
        <v>2104</v>
      </c>
      <c r="B949" t="s">
        <v>108</v>
      </c>
      <c r="C949" t="s">
        <v>36</v>
      </c>
      <c r="D949" s="1936">
        <v>41746</v>
      </c>
      <c r="AG949" t="s">
        <v>203</v>
      </c>
    </row>
    <row r="951" spans="1:33" x14ac:dyDescent="0.2">
      <c r="A951" t="s">
        <v>2104</v>
      </c>
      <c r="B951" t="s">
        <v>108</v>
      </c>
      <c r="C951" t="s">
        <v>36</v>
      </c>
      <c r="D951" s="1936">
        <v>41747</v>
      </c>
      <c r="AG951" t="s">
        <v>203</v>
      </c>
    </row>
    <row r="953" spans="1:33" x14ac:dyDescent="0.2">
      <c r="A953" t="s">
        <v>2104</v>
      </c>
      <c r="B953" t="s">
        <v>108</v>
      </c>
      <c r="C953" t="s">
        <v>36</v>
      </c>
      <c r="D953" s="1936">
        <v>41748</v>
      </c>
      <c r="AG953" t="s">
        <v>203</v>
      </c>
    </row>
    <row r="954" spans="1:33" x14ac:dyDescent="0.2">
      <c r="A954" t="s">
        <v>2104</v>
      </c>
      <c r="B954" t="s">
        <v>108</v>
      </c>
      <c r="C954" t="s">
        <v>36</v>
      </c>
      <c r="D954" s="1936">
        <v>41749</v>
      </c>
      <c r="AG954" t="s">
        <v>203</v>
      </c>
    </row>
    <row r="955" spans="1:33" x14ac:dyDescent="0.2">
      <c r="A955" t="s">
        <v>2104</v>
      </c>
      <c r="B955" t="s">
        <v>108</v>
      </c>
      <c r="C955" t="s">
        <v>36</v>
      </c>
      <c r="D955" s="1936">
        <v>41750</v>
      </c>
      <c r="AG955" t="s">
        <v>203</v>
      </c>
    </row>
    <row r="956" spans="1:33" x14ac:dyDescent="0.2">
      <c r="A956" t="s">
        <v>2104</v>
      </c>
      <c r="B956" t="s">
        <v>108</v>
      </c>
      <c r="C956" t="s">
        <v>36</v>
      </c>
      <c r="D956" s="1936">
        <v>41751</v>
      </c>
      <c r="AG956" t="s">
        <v>203</v>
      </c>
    </row>
    <row r="957" spans="1:33" x14ac:dyDescent="0.2">
      <c r="A957" t="s">
        <v>2104</v>
      </c>
      <c r="B957" t="s">
        <v>108</v>
      </c>
      <c r="C957" t="s">
        <v>36</v>
      </c>
      <c r="D957" s="1936">
        <v>41752</v>
      </c>
      <c r="AG957" t="s">
        <v>203</v>
      </c>
    </row>
    <row r="958" spans="1:33" x14ac:dyDescent="0.2">
      <c r="A958" t="s">
        <v>2104</v>
      </c>
      <c r="B958" t="s">
        <v>108</v>
      </c>
      <c r="C958" t="s">
        <v>36</v>
      </c>
      <c r="D958" s="1936">
        <v>41753</v>
      </c>
      <c r="AG958" t="s">
        <v>203</v>
      </c>
    </row>
    <row r="959" spans="1:33" x14ac:dyDescent="0.2">
      <c r="A959" t="s">
        <v>2104</v>
      </c>
      <c r="B959" t="s">
        <v>108</v>
      </c>
      <c r="C959" t="s">
        <v>36</v>
      </c>
      <c r="D959" s="1936">
        <v>41754</v>
      </c>
      <c r="AG959" t="s">
        <v>203</v>
      </c>
    </row>
    <row r="960" spans="1:33" x14ac:dyDescent="0.2">
      <c r="A960" t="s">
        <v>2104</v>
      </c>
      <c r="B960" t="s">
        <v>108</v>
      </c>
      <c r="C960" t="s">
        <v>36</v>
      </c>
      <c r="D960" s="1936">
        <v>41755</v>
      </c>
      <c r="AG960" t="s">
        <v>203</v>
      </c>
    </row>
    <row r="961" spans="1:33" x14ac:dyDescent="0.2">
      <c r="A961" t="s">
        <v>2104</v>
      </c>
      <c r="B961" t="s">
        <v>108</v>
      </c>
      <c r="C961" t="s">
        <v>36</v>
      </c>
      <c r="D961" s="1936">
        <v>41756</v>
      </c>
      <c r="AG961" t="s">
        <v>203</v>
      </c>
    </row>
    <row r="962" spans="1:33" x14ac:dyDescent="0.2">
      <c r="A962" t="s">
        <v>2104</v>
      </c>
      <c r="B962" t="s">
        <v>108</v>
      </c>
      <c r="C962" t="s">
        <v>36</v>
      </c>
      <c r="D962" s="1936">
        <v>41757</v>
      </c>
      <c r="AG962" t="s">
        <v>203</v>
      </c>
    </row>
    <row r="966" spans="1:33" x14ac:dyDescent="0.2">
      <c r="A966" t="s">
        <v>2104</v>
      </c>
      <c r="B966" t="s">
        <v>108</v>
      </c>
      <c r="C966" t="s">
        <v>36</v>
      </c>
      <c r="D966" s="1936">
        <v>41759</v>
      </c>
      <c r="AG966" t="s">
        <v>203</v>
      </c>
    </row>
    <row r="969" spans="1:33" x14ac:dyDescent="0.2">
      <c r="A969" t="s">
        <v>3297</v>
      </c>
      <c r="B969" t="s">
        <v>108</v>
      </c>
      <c r="C969" t="s">
        <v>36</v>
      </c>
      <c r="D969" s="1936">
        <v>41760</v>
      </c>
      <c r="AG969" t="s">
        <v>203</v>
      </c>
    </row>
    <row r="970" spans="1:33" x14ac:dyDescent="0.2">
      <c r="A970" t="s">
        <v>3297</v>
      </c>
      <c r="B970" t="s">
        <v>108</v>
      </c>
      <c r="C970" t="s">
        <v>36</v>
      </c>
      <c r="D970" s="1936">
        <v>41761</v>
      </c>
      <c r="AG970" t="s">
        <v>203</v>
      </c>
    </row>
    <row r="971" spans="1:33" x14ac:dyDescent="0.2">
      <c r="A971" t="s">
        <v>3297</v>
      </c>
      <c r="B971" t="s">
        <v>108</v>
      </c>
      <c r="C971" t="s">
        <v>36</v>
      </c>
      <c r="D971" s="1936">
        <v>41762</v>
      </c>
      <c r="AG971" t="s">
        <v>203</v>
      </c>
    </row>
    <row r="972" spans="1:33" x14ac:dyDescent="0.2">
      <c r="A972" t="s">
        <v>3297</v>
      </c>
      <c r="B972" t="s">
        <v>108</v>
      </c>
      <c r="C972" t="s">
        <v>36</v>
      </c>
      <c r="D972" s="1936">
        <v>41763</v>
      </c>
      <c r="AG972" t="s">
        <v>203</v>
      </c>
    </row>
    <row r="973" spans="1:33" x14ac:dyDescent="0.2">
      <c r="A973" t="s">
        <v>3297</v>
      </c>
      <c r="B973" t="s">
        <v>108</v>
      </c>
      <c r="C973" t="s">
        <v>36</v>
      </c>
      <c r="D973" s="1936">
        <v>41764</v>
      </c>
      <c r="AG973" t="s">
        <v>203</v>
      </c>
    </row>
    <row r="975" spans="1:33" x14ac:dyDescent="0.2">
      <c r="A975" t="s">
        <v>3297</v>
      </c>
      <c r="B975" t="s">
        <v>108</v>
      </c>
      <c r="C975" t="s">
        <v>36</v>
      </c>
      <c r="D975" s="1936">
        <v>41765</v>
      </c>
      <c r="AG975" t="s">
        <v>203</v>
      </c>
    </row>
    <row r="976" spans="1:33" x14ac:dyDescent="0.2">
      <c r="A976" t="s">
        <v>3297</v>
      </c>
      <c r="B976" t="s">
        <v>108</v>
      </c>
      <c r="C976" t="s">
        <v>36</v>
      </c>
      <c r="D976" s="1936">
        <v>41766</v>
      </c>
      <c r="AG976" t="s">
        <v>203</v>
      </c>
    </row>
    <row r="978" spans="1:33" x14ac:dyDescent="0.2">
      <c r="A978" t="s">
        <v>3297</v>
      </c>
      <c r="B978" t="s">
        <v>108</v>
      </c>
      <c r="C978" t="s">
        <v>36</v>
      </c>
      <c r="D978" s="1936">
        <v>41767</v>
      </c>
      <c r="AG978" t="s">
        <v>203</v>
      </c>
    </row>
    <row r="980" spans="1:33" x14ac:dyDescent="0.2">
      <c r="A980" t="s">
        <v>3297</v>
      </c>
      <c r="B980" t="s">
        <v>108</v>
      </c>
      <c r="C980" t="s">
        <v>36</v>
      </c>
      <c r="D980" s="1936">
        <v>41768</v>
      </c>
      <c r="AG980" t="s">
        <v>203</v>
      </c>
    </row>
    <row r="981" spans="1:33" x14ac:dyDescent="0.2">
      <c r="A981" t="s">
        <v>3297</v>
      </c>
      <c r="B981" t="s">
        <v>108</v>
      </c>
      <c r="C981" t="s">
        <v>36</v>
      </c>
      <c r="D981" s="1936">
        <v>41769</v>
      </c>
      <c r="AG981" t="s">
        <v>203</v>
      </c>
    </row>
    <row r="983" spans="1:33" x14ac:dyDescent="0.2">
      <c r="A983" t="s">
        <v>3297</v>
      </c>
      <c r="B983" t="s">
        <v>108</v>
      </c>
      <c r="C983" t="s">
        <v>36</v>
      </c>
      <c r="D983" s="1936">
        <v>41770</v>
      </c>
      <c r="AG983" t="s">
        <v>203</v>
      </c>
    </row>
    <row r="987" spans="1:33" x14ac:dyDescent="0.2">
      <c r="A987" t="s">
        <v>3297</v>
      </c>
      <c r="B987" t="s">
        <v>108</v>
      </c>
      <c r="C987" t="s">
        <v>36</v>
      </c>
      <c r="D987" s="1936">
        <v>41771</v>
      </c>
      <c r="AG987" t="s">
        <v>203</v>
      </c>
    </row>
    <row r="988" spans="1:33" x14ac:dyDescent="0.2">
      <c r="A988" t="s">
        <v>3297</v>
      </c>
      <c r="B988" t="s">
        <v>108</v>
      </c>
      <c r="C988" t="s">
        <v>36</v>
      </c>
      <c r="D988" s="1936">
        <v>41772</v>
      </c>
      <c r="AG988" t="s">
        <v>203</v>
      </c>
    </row>
    <row r="1007" spans="1:33" x14ac:dyDescent="0.2">
      <c r="A1007" t="s">
        <v>3297</v>
      </c>
      <c r="B1007" t="s">
        <v>108</v>
      </c>
      <c r="C1007" t="s">
        <v>36</v>
      </c>
      <c r="D1007" s="1936">
        <v>41788</v>
      </c>
      <c r="AG1007" t="s">
        <v>203</v>
      </c>
    </row>
    <row r="1014" spans="1:33" x14ac:dyDescent="0.2">
      <c r="A1014" t="s">
        <v>3297</v>
      </c>
      <c r="B1014" t="s">
        <v>108</v>
      </c>
      <c r="C1014" t="s">
        <v>36</v>
      </c>
      <c r="D1014" s="1936">
        <v>41790</v>
      </c>
      <c r="AG1014" t="s">
        <v>203</v>
      </c>
    </row>
    <row r="1015" spans="1:33" x14ac:dyDescent="0.2">
      <c r="A1015" t="s">
        <v>4114</v>
      </c>
      <c r="B1015" t="s">
        <v>108</v>
      </c>
      <c r="C1015" t="s">
        <v>36</v>
      </c>
      <c r="D1015" s="1936">
        <v>41791</v>
      </c>
      <c r="AG1015" t="s">
        <v>203</v>
      </c>
    </row>
    <row r="1016" spans="1:33" x14ac:dyDescent="0.2">
      <c r="A1016" t="s">
        <v>4114</v>
      </c>
      <c r="B1016" t="s">
        <v>108</v>
      </c>
      <c r="C1016" t="s">
        <v>36</v>
      </c>
      <c r="D1016" s="1936">
        <v>41792</v>
      </c>
      <c r="AG1016" t="s">
        <v>203</v>
      </c>
    </row>
    <row r="1019" spans="1:33" x14ac:dyDescent="0.2">
      <c r="A1019" t="s">
        <v>4114</v>
      </c>
      <c r="B1019" t="s">
        <v>108</v>
      </c>
      <c r="C1019" t="s">
        <v>36</v>
      </c>
      <c r="D1019" s="1936">
        <v>41793</v>
      </c>
      <c r="AG1019" t="s">
        <v>203</v>
      </c>
    </row>
    <row r="1020" spans="1:33" x14ac:dyDescent="0.2">
      <c r="A1020" t="s">
        <v>4114</v>
      </c>
      <c r="B1020" t="s">
        <v>108</v>
      </c>
      <c r="C1020" t="s">
        <v>36</v>
      </c>
      <c r="D1020" s="1936">
        <v>41794</v>
      </c>
      <c r="AG1020" t="s">
        <v>203</v>
      </c>
    </row>
    <row r="1022" spans="1:33" x14ac:dyDescent="0.2">
      <c r="A1022" t="s">
        <v>4114</v>
      </c>
      <c r="B1022" t="s">
        <v>108</v>
      </c>
      <c r="C1022" t="s">
        <v>36</v>
      </c>
      <c r="D1022" s="1936">
        <v>41795</v>
      </c>
      <c r="AG1022" t="s">
        <v>203</v>
      </c>
    </row>
    <row r="1029" spans="1:33" x14ac:dyDescent="0.2">
      <c r="A1029" t="s">
        <v>4114</v>
      </c>
      <c r="B1029" t="s">
        <v>108</v>
      </c>
      <c r="C1029" t="s">
        <v>36</v>
      </c>
      <c r="D1029" s="1936">
        <v>41798</v>
      </c>
      <c r="AG1029" t="s">
        <v>203</v>
      </c>
    </row>
    <row r="1032" spans="1:33" x14ac:dyDescent="0.2">
      <c r="A1032" t="s">
        <v>4114</v>
      </c>
      <c r="B1032" t="s">
        <v>108</v>
      </c>
      <c r="C1032" t="s">
        <v>36</v>
      </c>
      <c r="D1032" s="1936">
        <v>41800</v>
      </c>
      <c r="AG1032" t="s">
        <v>203</v>
      </c>
    </row>
    <row r="1039" spans="1:33" x14ac:dyDescent="0.2">
      <c r="A1039" t="s">
        <v>4114</v>
      </c>
      <c r="B1039" t="s">
        <v>108</v>
      </c>
      <c r="C1039" t="s">
        <v>36</v>
      </c>
      <c r="D1039" s="1936">
        <v>41803</v>
      </c>
      <c r="AG1039" t="s">
        <v>203</v>
      </c>
    </row>
    <row r="1044" spans="1:33" x14ac:dyDescent="0.2">
      <c r="A1044" t="s">
        <v>4114</v>
      </c>
      <c r="B1044" t="s">
        <v>108</v>
      </c>
      <c r="C1044" t="s">
        <v>36</v>
      </c>
      <c r="D1044" s="1936">
        <v>41807</v>
      </c>
      <c r="AG1044" t="s">
        <v>203</v>
      </c>
    </row>
    <row r="1048" spans="1:33" x14ac:dyDescent="0.2">
      <c r="A1048" t="s">
        <v>4114</v>
      </c>
      <c r="B1048" t="s">
        <v>108</v>
      </c>
      <c r="C1048" t="s">
        <v>36</v>
      </c>
      <c r="D1048" s="1936">
        <v>41808</v>
      </c>
      <c r="AG1048" t="s">
        <v>203</v>
      </c>
    </row>
    <row r="1049" spans="1:33" x14ac:dyDescent="0.2">
      <c r="A1049" t="s">
        <v>4114</v>
      </c>
      <c r="B1049" t="s">
        <v>108</v>
      </c>
      <c r="C1049" t="s">
        <v>36</v>
      </c>
      <c r="D1049" s="1936">
        <v>41809</v>
      </c>
      <c r="AG1049" t="s">
        <v>203</v>
      </c>
    </row>
    <row r="1053" spans="1:33" x14ac:dyDescent="0.2">
      <c r="A1053" t="s">
        <v>4114</v>
      </c>
      <c r="B1053" t="s">
        <v>108</v>
      </c>
      <c r="C1053" t="s">
        <v>36</v>
      </c>
      <c r="D1053" s="1936">
        <v>41811</v>
      </c>
      <c r="AG1053" t="s">
        <v>203</v>
      </c>
    </row>
    <row r="1054" spans="1:33" x14ac:dyDescent="0.2">
      <c r="A1054" t="s">
        <v>4114</v>
      </c>
      <c r="B1054" t="s">
        <v>108</v>
      </c>
      <c r="C1054" t="s">
        <v>36</v>
      </c>
      <c r="D1054" s="1936">
        <v>41812</v>
      </c>
      <c r="AG1054" t="s">
        <v>203</v>
      </c>
    </row>
    <row r="1055" spans="1:33" x14ac:dyDescent="0.2">
      <c r="A1055" t="s">
        <v>4114</v>
      </c>
      <c r="B1055" t="s">
        <v>108</v>
      </c>
      <c r="C1055" t="s">
        <v>36</v>
      </c>
      <c r="D1055" s="1936">
        <v>41813</v>
      </c>
      <c r="AG1055" t="s">
        <v>203</v>
      </c>
    </row>
    <row r="1056" spans="1:33" x14ac:dyDescent="0.2">
      <c r="A1056" t="s">
        <v>4114</v>
      </c>
      <c r="B1056" t="s">
        <v>108</v>
      </c>
      <c r="C1056" t="s">
        <v>36</v>
      </c>
      <c r="D1056" s="1936">
        <v>41814</v>
      </c>
      <c r="AG1056" t="s">
        <v>203</v>
      </c>
    </row>
    <row r="1057" spans="1:33" x14ac:dyDescent="0.2">
      <c r="A1057" t="s">
        <v>4114</v>
      </c>
      <c r="B1057" t="s">
        <v>108</v>
      </c>
      <c r="C1057" t="s">
        <v>36</v>
      </c>
      <c r="D1057" s="1936">
        <v>41815</v>
      </c>
      <c r="AG1057" t="s">
        <v>203</v>
      </c>
    </row>
    <row r="1058" spans="1:33" x14ac:dyDescent="0.2">
      <c r="A1058" t="s">
        <v>4114</v>
      </c>
      <c r="B1058" t="s">
        <v>108</v>
      </c>
      <c r="C1058" t="s">
        <v>36</v>
      </c>
      <c r="D1058" s="1936">
        <v>41816</v>
      </c>
      <c r="AG1058" t="s">
        <v>203</v>
      </c>
    </row>
    <row r="1061" spans="1:33" x14ac:dyDescent="0.2">
      <c r="A1061" t="s">
        <v>4114</v>
      </c>
      <c r="B1061" t="s">
        <v>108</v>
      </c>
      <c r="C1061" t="s">
        <v>36</v>
      </c>
      <c r="D1061" s="1936">
        <v>41817</v>
      </c>
      <c r="AG1061" t="s">
        <v>203</v>
      </c>
    </row>
    <row r="1068" spans="1:33" x14ac:dyDescent="0.2">
      <c r="A1068" t="s">
        <v>4114</v>
      </c>
      <c r="B1068" t="s">
        <v>108</v>
      </c>
      <c r="C1068" t="s">
        <v>36</v>
      </c>
      <c r="D1068" s="1936">
        <v>41819</v>
      </c>
      <c r="AG1068" t="s">
        <v>203</v>
      </c>
    </row>
    <row r="1070" spans="1:33" x14ac:dyDescent="0.2">
      <c r="A1070" t="s">
        <v>4114</v>
      </c>
      <c r="B1070" t="s">
        <v>108</v>
      </c>
      <c r="C1070" t="s">
        <v>36</v>
      </c>
      <c r="D1070" s="1936">
        <v>41820</v>
      </c>
      <c r="AG1070" t="s">
        <v>203</v>
      </c>
    </row>
    <row r="1071" spans="1:33" x14ac:dyDescent="0.2">
      <c r="A1071" t="s">
        <v>5144</v>
      </c>
      <c r="B1071" t="s">
        <v>108</v>
      </c>
      <c r="C1071" t="s">
        <v>36</v>
      </c>
      <c r="D1071" s="1936">
        <v>41821</v>
      </c>
      <c r="AG1071" t="s">
        <v>203</v>
      </c>
    </row>
    <row r="1072" spans="1:33" x14ac:dyDescent="0.2">
      <c r="A1072" t="s">
        <v>5144</v>
      </c>
      <c r="B1072" t="s">
        <v>108</v>
      </c>
      <c r="C1072" t="s">
        <v>36</v>
      </c>
      <c r="D1072" s="1936">
        <v>41822</v>
      </c>
      <c r="AG1072" t="s">
        <v>203</v>
      </c>
    </row>
    <row r="1075" spans="1:33" x14ac:dyDescent="0.2">
      <c r="A1075" t="s">
        <v>5144</v>
      </c>
      <c r="B1075" t="s">
        <v>108</v>
      </c>
      <c r="C1075" t="s">
        <v>36</v>
      </c>
      <c r="D1075" s="1936">
        <v>41823</v>
      </c>
      <c r="AG1075" t="s">
        <v>203</v>
      </c>
    </row>
    <row r="1077" spans="1:33" x14ac:dyDescent="0.2">
      <c r="A1077" t="s">
        <v>5144</v>
      </c>
      <c r="B1077" t="s">
        <v>108</v>
      </c>
      <c r="C1077" t="s">
        <v>36</v>
      </c>
      <c r="D1077" s="1936">
        <v>41824</v>
      </c>
      <c r="AG1077" t="s">
        <v>203</v>
      </c>
    </row>
    <row r="1079" spans="1:33" x14ac:dyDescent="0.2">
      <c r="A1079" t="s">
        <v>5144</v>
      </c>
      <c r="B1079" t="s">
        <v>108</v>
      </c>
      <c r="C1079" t="s">
        <v>36</v>
      </c>
      <c r="D1079" s="1936">
        <v>41825</v>
      </c>
      <c r="AG1079" t="s">
        <v>203</v>
      </c>
    </row>
    <row r="1080" spans="1:33" x14ac:dyDescent="0.2">
      <c r="A1080" t="s">
        <v>5144</v>
      </c>
      <c r="B1080" t="s">
        <v>108</v>
      </c>
      <c r="C1080" t="s">
        <v>36</v>
      </c>
      <c r="D1080" s="1936">
        <v>41826</v>
      </c>
      <c r="AG1080" t="s">
        <v>203</v>
      </c>
    </row>
    <row r="1082" spans="1:33" x14ac:dyDescent="0.2">
      <c r="A1082" t="s">
        <v>5144</v>
      </c>
      <c r="B1082" t="s">
        <v>108</v>
      </c>
      <c r="C1082" t="s">
        <v>36</v>
      </c>
      <c r="D1082" s="1936">
        <v>41827</v>
      </c>
      <c r="AG1082" t="s">
        <v>203</v>
      </c>
    </row>
    <row r="1084" spans="1:33" x14ac:dyDescent="0.2">
      <c r="A1084" t="s">
        <v>5144</v>
      </c>
      <c r="B1084" t="s">
        <v>108</v>
      </c>
      <c r="C1084" t="s">
        <v>36</v>
      </c>
      <c r="D1084" s="1936">
        <v>41828</v>
      </c>
      <c r="AG1084" t="s">
        <v>203</v>
      </c>
    </row>
    <row r="1088" spans="1:33" x14ac:dyDescent="0.2">
      <c r="A1088" t="s">
        <v>5144</v>
      </c>
      <c r="B1088" t="s">
        <v>108</v>
      </c>
      <c r="C1088" t="s">
        <v>36</v>
      </c>
      <c r="D1088" s="1936">
        <v>41830</v>
      </c>
      <c r="AG1088" t="s">
        <v>203</v>
      </c>
    </row>
    <row r="1089" spans="1:33" x14ac:dyDescent="0.2">
      <c r="A1089" t="s">
        <v>5144</v>
      </c>
      <c r="B1089" t="s">
        <v>108</v>
      </c>
      <c r="C1089" t="s">
        <v>36</v>
      </c>
      <c r="D1089" s="1936">
        <v>41831</v>
      </c>
      <c r="AG1089" t="s">
        <v>203</v>
      </c>
    </row>
    <row r="1093" spans="1:33" x14ac:dyDescent="0.2">
      <c r="A1093" t="s">
        <v>5144</v>
      </c>
      <c r="B1093" t="s">
        <v>108</v>
      </c>
      <c r="C1093" t="s">
        <v>36</v>
      </c>
      <c r="D1093" s="1936">
        <v>41832</v>
      </c>
      <c r="AG1093" t="s">
        <v>203</v>
      </c>
    </row>
    <row r="1094" spans="1:33" x14ac:dyDescent="0.2">
      <c r="A1094" t="s">
        <v>5144</v>
      </c>
      <c r="B1094" t="s">
        <v>108</v>
      </c>
      <c r="C1094" t="s">
        <v>36</v>
      </c>
      <c r="D1094" s="1936">
        <v>41833</v>
      </c>
      <c r="AG1094" t="s">
        <v>203</v>
      </c>
    </row>
    <row r="1097" spans="1:33" x14ac:dyDescent="0.2">
      <c r="A1097" t="s">
        <v>5144</v>
      </c>
      <c r="B1097" t="s">
        <v>108</v>
      </c>
      <c r="C1097" t="s">
        <v>36</v>
      </c>
      <c r="D1097" s="1936">
        <v>41835</v>
      </c>
      <c r="AG1097" t="s">
        <v>203</v>
      </c>
    </row>
    <row r="1099" spans="1:33" x14ac:dyDescent="0.2">
      <c r="A1099" t="s">
        <v>5144</v>
      </c>
      <c r="B1099" t="s">
        <v>108</v>
      </c>
      <c r="C1099" t="s">
        <v>36</v>
      </c>
      <c r="D1099" s="1936">
        <v>41836</v>
      </c>
      <c r="AG1099" t="s">
        <v>203</v>
      </c>
    </row>
    <row r="1104" spans="1:33" x14ac:dyDescent="0.2">
      <c r="A1104" t="s">
        <v>5144</v>
      </c>
      <c r="B1104" t="s">
        <v>108</v>
      </c>
      <c r="C1104" t="s">
        <v>36</v>
      </c>
      <c r="D1104" s="1936">
        <v>41840</v>
      </c>
      <c r="AG1104" t="s">
        <v>203</v>
      </c>
    </row>
    <row r="1105" spans="1:33" x14ac:dyDescent="0.2">
      <c r="A1105" t="s">
        <v>5144</v>
      </c>
      <c r="B1105" t="s">
        <v>108</v>
      </c>
      <c r="C1105" t="s">
        <v>36</v>
      </c>
      <c r="D1105" s="1936">
        <v>41841</v>
      </c>
      <c r="AG1105" t="s">
        <v>203</v>
      </c>
    </row>
    <row r="1110" spans="1:33" x14ac:dyDescent="0.2">
      <c r="A1110" t="s">
        <v>5144</v>
      </c>
      <c r="B1110" t="s">
        <v>108</v>
      </c>
      <c r="C1110" t="s">
        <v>36</v>
      </c>
      <c r="D1110" s="1936">
        <v>41843</v>
      </c>
      <c r="AG1110" t="s">
        <v>203</v>
      </c>
    </row>
    <row r="1111" spans="1:33" x14ac:dyDescent="0.2">
      <c r="A1111" t="s">
        <v>5144</v>
      </c>
      <c r="B1111" t="s">
        <v>108</v>
      </c>
      <c r="C1111" t="s">
        <v>36</v>
      </c>
      <c r="D1111" s="1936">
        <v>41844</v>
      </c>
      <c r="AG1111" t="s">
        <v>203</v>
      </c>
    </row>
    <row r="1115" spans="1:33" x14ac:dyDescent="0.2">
      <c r="A1115" t="s">
        <v>5144</v>
      </c>
      <c r="B1115" t="s">
        <v>108</v>
      </c>
      <c r="C1115" t="s">
        <v>36</v>
      </c>
      <c r="D1115" s="1936">
        <v>41846</v>
      </c>
      <c r="AG1115" t="s">
        <v>203</v>
      </c>
    </row>
    <row r="1119" spans="1:33" x14ac:dyDescent="0.2">
      <c r="A1119" t="s">
        <v>5144</v>
      </c>
      <c r="B1119" t="s">
        <v>108</v>
      </c>
      <c r="C1119" t="s">
        <v>36</v>
      </c>
      <c r="D1119" s="1936">
        <v>41847</v>
      </c>
      <c r="AG1119" t="s">
        <v>203</v>
      </c>
    </row>
    <row r="1120" spans="1:33" x14ac:dyDescent="0.2">
      <c r="A1120" t="s">
        <v>5144</v>
      </c>
      <c r="B1120" t="s">
        <v>108</v>
      </c>
      <c r="C1120" t="s">
        <v>36</v>
      </c>
      <c r="D1120" s="1936">
        <v>41848</v>
      </c>
      <c r="AG1120" t="s">
        <v>203</v>
      </c>
    </row>
    <row r="1121" spans="1:33" x14ac:dyDescent="0.2">
      <c r="A1121" t="s">
        <v>5144</v>
      </c>
      <c r="B1121" t="s">
        <v>108</v>
      </c>
      <c r="C1121" t="s">
        <v>36</v>
      </c>
      <c r="D1121" s="1936">
        <v>41849</v>
      </c>
      <c r="AG1121" t="s">
        <v>203</v>
      </c>
    </row>
    <row r="1122" spans="1:33" x14ac:dyDescent="0.2">
      <c r="A1122" t="s">
        <v>5144</v>
      </c>
      <c r="B1122" t="s">
        <v>108</v>
      </c>
      <c r="C1122" t="s">
        <v>36</v>
      </c>
      <c r="D1122" s="1936">
        <v>41850</v>
      </c>
      <c r="AG1122" t="s">
        <v>203</v>
      </c>
    </row>
    <row r="1123" spans="1:33" x14ac:dyDescent="0.2">
      <c r="A1123" t="s">
        <v>5144</v>
      </c>
      <c r="B1123" t="s">
        <v>108</v>
      </c>
      <c r="C1123" t="s">
        <v>36</v>
      </c>
      <c r="D1123" s="1936">
        <v>41851</v>
      </c>
      <c r="AG1123" t="s">
        <v>203</v>
      </c>
    </row>
    <row r="1124" spans="1:33" x14ac:dyDescent="0.2">
      <c r="A1124" t="s">
        <v>7617</v>
      </c>
      <c r="B1124" t="s">
        <v>108</v>
      </c>
      <c r="C1124" t="s">
        <v>36</v>
      </c>
      <c r="D1124" s="1936">
        <v>41852</v>
      </c>
      <c r="AG1124" t="s">
        <v>203</v>
      </c>
    </row>
    <row r="1126" spans="1:33" x14ac:dyDescent="0.2">
      <c r="A1126" t="s">
        <v>7617</v>
      </c>
      <c r="B1126" t="s">
        <v>108</v>
      </c>
      <c r="C1126" t="s">
        <v>36</v>
      </c>
      <c r="D1126" s="1936">
        <v>41853</v>
      </c>
      <c r="AG1126" t="s">
        <v>203</v>
      </c>
    </row>
    <row r="1129" spans="1:33" x14ac:dyDescent="0.2">
      <c r="A1129" t="s">
        <v>7617</v>
      </c>
      <c r="B1129" t="s">
        <v>108</v>
      </c>
      <c r="C1129" t="s">
        <v>36</v>
      </c>
      <c r="D1129" s="1936">
        <v>41854</v>
      </c>
      <c r="AG1129" t="s">
        <v>203</v>
      </c>
    </row>
    <row r="1130" spans="1:33" x14ac:dyDescent="0.2">
      <c r="A1130" t="s">
        <v>7617</v>
      </c>
      <c r="B1130" t="s">
        <v>108</v>
      </c>
      <c r="C1130" t="s">
        <v>36</v>
      </c>
      <c r="D1130" s="1936">
        <v>41855</v>
      </c>
      <c r="AG1130" t="s">
        <v>203</v>
      </c>
    </row>
    <row r="1132" spans="1:33" x14ac:dyDescent="0.2">
      <c r="A1132" t="s">
        <v>7617</v>
      </c>
      <c r="B1132" t="s">
        <v>108</v>
      </c>
      <c r="C1132" t="s">
        <v>36</v>
      </c>
      <c r="D1132" s="1936">
        <v>41856</v>
      </c>
      <c r="AG1132" t="s">
        <v>203</v>
      </c>
    </row>
    <row r="1133" spans="1:33" x14ac:dyDescent="0.2">
      <c r="A1133" t="s">
        <v>7617</v>
      </c>
      <c r="B1133" t="s">
        <v>108</v>
      </c>
      <c r="C1133" t="s">
        <v>36</v>
      </c>
      <c r="D1133" s="1936">
        <v>41857</v>
      </c>
      <c r="AG1133" t="s">
        <v>203</v>
      </c>
    </row>
    <row r="1135" spans="1:33" x14ac:dyDescent="0.2">
      <c r="A1135" t="s">
        <v>7617</v>
      </c>
      <c r="B1135" t="s">
        <v>108</v>
      </c>
      <c r="C1135" t="s">
        <v>36</v>
      </c>
      <c r="D1135" s="1936">
        <v>41858</v>
      </c>
      <c r="AG1135" t="s">
        <v>203</v>
      </c>
    </row>
    <row r="1137" spans="1:33" x14ac:dyDescent="0.2">
      <c r="A1137" t="s">
        <v>7617</v>
      </c>
      <c r="B1137" t="s">
        <v>108</v>
      </c>
      <c r="C1137" t="s">
        <v>36</v>
      </c>
      <c r="D1137" s="1936">
        <v>41860</v>
      </c>
      <c r="AG1137" t="s">
        <v>203</v>
      </c>
    </row>
    <row r="1138" spans="1:33" x14ac:dyDescent="0.2">
      <c r="A1138" t="s">
        <v>7617</v>
      </c>
      <c r="B1138" t="s">
        <v>108</v>
      </c>
      <c r="C1138" t="s">
        <v>36</v>
      </c>
      <c r="D1138" s="1936">
        <v>41861</v>
      </c>
      <c r="AG1138" t="s">
        <v>203</v>
      </c>
    </row>
    <row r="1139" spans="1:33" x14ac:dyDescent="0.2">
      <c r="A1139" t="s">
        <v>7617</v>
      </c>
      <c r="B1139" t="s">
        <v>108</v>
      </c>
      <c r="C1139" t="s">
        <v>36</v>
      </c>
      <c r="D1139" s="1936">
        <v>41862</v>
      </c>
      <c r="AG1139" t="s">
        <v>203</v>
      </c>
    </row>
    <row r="1141" spans="1:33" x14ac:dyDescent="0.2">
      <c r="A1141" t="s">
        <v>7617</v>
      </c>
      <c r="B1141" t="s">
        <v>108</v>
      </c>
      <c r="C1141" t="s">
        <v>36</v>
      </c>
      <c r="D1141" s="1936">
        <v>41864</v>
      </c>
      <c r="AG1141" t="s">
        <v>203</v>
      </c>
    </row>
    <row r="1143" spans="1:33" x14ac:dyDescent="0.2">
      <c r="A1143" t="s">
        <v>7617</v>
      </c>
      <c r="B1143" t="s">
        <v>108</v>
      </c>
      <c r="C1143" t="s">
        <v>36</v>
      </c>
      <c r="D1143" s="1936">
        <v>41866</v>
      </c>
      <c r="AG1143" t="s">
        <v>203</v>
      </c>
    </row>
    <row r="1145" spans="1:33" x14ac:dyDescent="0.2">
      <c r="A1145" t="s">
        <v>7617</v>
      </c>
      <c r="B1145" t="s">
        <v>108</v>
      </c>
      <c r="C1145" t="s">
        <v>36</v>
      </c>
      <c r="D1145" s="1936">
        <v>41867</v>
      </c>
      <c r="AG1145" t="s">
        <v>203</v>
      </c>
    </row>
    <row r="1148" spans="1:33" x14ac:dyDescent="0.2">
      <c r="A1148" t="s">
        <v>7617</v>
      </c>
      <c r="B1148" t="s">
        <v>108</v>
      </c>
      <c r="C1148" t="s">
        <v>36</v>
      </c>
      <c r="D1148" s="1936">
        <v>41868</v>
      </c>
      <c r="AG1148" t="s">
        <v>203</v>
      </c>
    </row>
    <row r="1151" spans="1:33" x14ac:dyDescent="0.2">
      <c r="A1151" t="s">
        <v>7617</v>
      </c>
      <c r="B1151" t="s">
        <v>108</v>
      </c>
      <c r="C1151" t="s">
        <v>36</v>
      </c>
      <c r="D1151" s="1936">
        <v>41870</v>
      </c>
      <c r="AG1151" t="s">
        <v>203</v>
      </c>
    </row>
    <row r="1154" spans="1:33" x14ac:dyDescent="0.2">
      <c r="A1154" t="s">
        <v>7617</v>
      </c>
      <c r="B1154" t="s">
        <v>108</v>
      </c>
      <c r="C1154" t="s">
        <v>36</v>
      </c>
      <c r="D1154" s="1936">
        <v>41871</v>
      </c>
      <c r="AG1154" t="s">
        <v>203</v>
      </c>
    </row>
    <row r="1155" spans="1:33" x14ac:dyDescent="0.2">
      <c r="A1155" t="s">
        <v>7617</v>
      </c>
      <c r="B1155" t="s">
        <v>108</v>
      </c>
      <c r="C1155" t="s">
        <v>36</v>
      </c>
      <c r="D1155" s="1936">
        <v>41872</v>
      </c>
      <c r="AG1155" t="s">
        <v>203</v>
      </c>
    </row>
    <row r="1156" spans="1:33" x14ac:dyDescent="0.2">
      <c r="A1156" t="s">
        <v>7617</v>
      </c>
      <c r="B1156" t="s">
        <v>108</v>
      </c>
      <c r="C1156" t="s">
        <v>36</v>
      </c>
      <c r="D1156" s="1936">
        <v>41873</v>
      </c>
      <c r="AG1156" t="s">
        <v>203</v>
      </c>
    </row>
    <row r="1157" spans="1:33" x14ac:dyDescent="0.2">
      <c r="A1157" t="s">
        <v>7617</v>
      </c>
      <c r="B1157" t="s">
        <v>108</v>
      </c>
      <c r="C1157" t="s">
        <v>36</v>
      </c>
      <c r="D1157" s="1936">
        <v>41874</v>
      </c>
      <c r="AG1157" t="s">
        <v>203</v>
      </c>
    </row>
    <row r="1158" spans="1:33" x14ac:dyDescent="0.2">
      <c r="A1158" t="s">
        <v>7617</v>
      </c>
      <c r="B1158" t="s">
        <v>108</v>
      </c>
      <c r="C1158" t="s">
        <v>36</v>
      </c>
      <c r="D1158" s="1936">
        <v>41875</v>
      </c>
      <c r="AG1158" t="s">
        <v>203</v>
      </c>
    </row>
    <row r="1159" spans="1:33" x14ac:dyDescent="0.2">
      <c r="A1159" t="s">
        <v>7617</v>
      </c>
      <c r="B1159" t="s">
        <v>108</v>
      </c>
      <c r="C1159" t="s">
        <v>36</v>
      </c>
      <c r="D1159" s="1936">
        <v>41876</v>
      </c>
      <c r="AG1159" t="s">
        <v>203</v>
      </c>
    </row>
    <row r="1162" spans="1:33" x14ac:dyDescent="0.2">
      <c r="A1162" t="s">
        <v>7617</v>
      </c>
      <c r="B1162" t="s">
        <v>108</v>
      </c>
      <c r="C1162" t="s">
        <v>36</v>
      </c>
      <c r="D1162" s="1936">
        <v>41878</v>
      </c>
      <c r="AG1162" t="s">
        <v>203</v>
      </c>
    </row>
    <row r="1163" spans="1:33" x14ac:dyDescent="0.2">
      <c r="A1163" t="s">
        <v>7617</v>
      </c>
      <c r="B1163" t="s">
        <v>108</v>
      </c>
      <c r="C1163" t="s">
        <v>36</v>
      </c>
      <c r="D1163" s="1936">
        <v>41879</v>
      </c>
      <c r="AG1163" t="s">
        <v>203</v>
      </c>
    </row>
    <row r="1164" spans="1:33" x14ac:dyDescent="0.2">
      <c r="A1164" t="s">
        <v>7617</v>
      </c>
      <c r="B1164" t="s">
        <v>108</v>
      </c>
      <c r="C1164" t="s">
        <v>36</v>
      </c>
      <c r="D1164" s="1936">
        <v>41880</v>
      </c>
      <c r="AG1164" t="s">
        <v>203</v>
      </c>
    </row>
    <row r="1165" spans="1:33" x14ac:dyDescent="0.2">
      <c r="A1165" t="s">
        <v>7617</v>
      </c>
      <c r="B1165" t="s">
        <v>108</v>
      </c>
      <c r="C1165" t="s">
        <v>36</v>
      </c>
      <c r="D1165" s="1936">
        <v>41881</v>
      </c>
    </row>
    <row r="1166" spans="1:33" x14ac:dyDescent="0.2">
      <c r="A1166" t="s">
        <v>7617</v>
      </c>
      <c r="B1166" t="s">
        <v>108</v>
      </c>
      <c r="C1166" t="s">
        <v>36</v>
      </c>
      <c r="D1166" s="1936">
        <v>41882</v>
      </c>
      <c r="AG1166" t="s">
        <v>203</v>
      </c>
    </row>
    <row r="1167" spans="1:33" x14ac:dyDescent="0.2">
      <c r="A1167" t="s">
        <v>8717</v>
      </c>
      <c r="B1167" t="s">
        <v>108</v>
      </c>
      <c r="C1167" t="s">
        <v>36</v>
      </c>
      <c r="D1167" s="1936">
        <v>41883</v>
      </c>
      <c r="AG1167" t="s">
        <v>203</v>
      </c>
    </row>
    <row r="1168" spans="1:33" x14ac:dyDescent="0.2">
      <c r="A1168" t="s">
        <v>8717</v>
      </c>
      <c r="B1168" t="s">
        <v>108</v>
      </c>
      <c r="C1168" t="s">
        <v>36</v>
      </c>
      <c r="D1168" s="1936">
        <v>41884</v>
      </c>
      <c r="AG1168" t="s">
        <v>203</v>
      </c>
    </row>
    <row r="1169" spans="1:33" x14ac:dyDescent="0.2">
      <c r="A1169" t="s">
        <v>8717</v>
      </c>
      <c r="B1169" t="s">
        <v>108</v>
      </c>
      <c r="C1169" t="s">
        <v>36</v>
      </c>
      <c r="D1169" s="1936">
        <v>41885</v>
      </c>
      <c r="AG1169" t="s">
        <v>203</v>
      </c>
    </row>
    <row r="1171" spans="1:33" x14ac:dyDescent="0.2">
      <c r="A1171" t="s">
        <v>8717</v>
      </c>
      <c r="B1171" t="s">
        <v>108</v>
      </c>
      <c r="C1171" t="s">
        <v>36</v>
      </c>
      <c r="D1171" s="1936">
        <v>41886</v>
      </c>
      <c r="AG1171" t="s">
        <v>203</v>
      </c>
    </row>
    <row r="1172" spans="1:33" x14ac:dyDescent="0.2">
      <c r="A1172" t="s">
        <v>8717</v>
      </c>
      <c r="B1172" t="s">
        <v>108</v>
      </c>
      <c r="C1172" t="s">
        <v>36</v>
      </c>
      <c r="D1172" s="1936">
        <v>41887</v>
      </c>
      <c r="AG1172" t="s">
        <v>203</v>
      </c>
    </row>
    <row r="1175" spans="1:33" x14ac:dyDescent="0.2">
      <c r="A1175" t="s">
        <v>8717</v>
      </c>
      <c r="B1175" t="s">
        <v>108</v>
      </c>
      <c r="C1175" t="s">
        <v>36</v>
      </c>
      <c r="D1175" s="1936">
        <v>41888</v>
      </c>
      <c r="AG1175" t="s">
        <v>203</v>
      </c>
    </row>
    <row r="1185" spans="1:33" x14ac:dyDescent="0.2">
      <c r="A1185" t="s">
        <v>8717</v>
      </c>
      <c r="B1185" t="s">
        <v>108</v>
      </c>
      <c r="C1185" t="s">
        <v>36</v>
      </c>
      <c r="D1185" s="1936">
        <v>41892</v>
      </c>
      <c r="AG1185" t="s">
        <v>203</v>
      </c>
    </row>
    <row r="1191" spans="1:33" x14ac:dyDescent="0.2">
      <c r="A1191" t="s">
        <v>8717</v>
      </c>
      <c r="B1191" t="s">
        <v>108</v>
      </c>
      <c r="C1191" t="s">
        <v>36</v>
      </c>
      <c r="D1191" s="1936">
        <v>41894</v>
      </c>
      <c r="AG1191" t="s">
        <v>203</v>
      </c>
    </row>
    <row r="1193" spans="1:33" x14ac:dyDescent="0.2">
      <c r="A1193" t="s">
        <v>8717</v>
      </c>
      <c r="B1193" t="s">
        <v>108</v>
      </c>
      <c r="C1193" t="s">
        <v>36</v>
      </c>
      <c r="D1193" s="1936">
        <v>41895</v>
      </c>
      <c r="AG1193" t="s">
        <v>203</v>
      </c>
    </row>
    <row r="1194" spans="1:33" x14ac:dyDescent="0.2">
      <c r="A1194" t="s">
        <v>8717</v>
      </c>
      <c r="B1194" t="s">
        <v>108</v>
      </c>
      <c r="C1194" t="s">
        <v>36</v>
      </c>
      <c r="D1194" s="1936">
        <v>41896</v>
      </c>
      <c r="AG1194" t="s">
        <v>203</v>
      </c>
    </row>
    <row r="1198" spans="1:33" x14ac:dyDescent="0.2">
      <c r="A1198" t="s">
        <v>8717</v>
      </c>
      <c r="B1198" t="s">
        <v>108</v>
      </c>
      <c r="C1198" t="s">
        <v>36</v>
      </c>
      <c r="D1198" s="1936">
        <v>41898</v>
      </c>
      <c r="AG1198" t="s">
        <v>203</v>
      </c>
    </row>
    <row r="1199" spans="1:33" x14ac:dyDescent="0.2">
      <c r="A1199" t="s">
        <v>8717</v>
      </c>
      <c r="B1199" t="s">
        <v>108</v>
      </c>
      <c r="C1199" t="s">
        <v>36</v>
      </c>
      <c r="D1199" s="1936">
        <v>41899</v>
      </c>
      <c r="AG1199" t="s">
        <v>203</v>
      </c>
    </row>
    <row r="1204" spans="1:33" x14ac:dyDescent="0.2">
      <c r="A1204" t="s">
        <v>8717</v>
      </c>
      <c r="B1204" t="s">
        <v>108</v>
      </c>
      <c r="C1204" t="s">
        <v>36</v>
      </c>
      <c r="D1204" s="1936">
        <v>41901</v>
      </c>
      <c r="AG1204" t="s">
        <v>203</v>
      </c>
    </row>
    <row r="1206" spans="1:33" x14ac:dyDescent="0.2">
      <c r="A1206" t="s">
        <v>8717</v>
      </c>
      <c r="B1206" t="s">
        <v>108</v>
      </c>
      <c r="C1206" t="s">
        <v>36</v>
      </c>
      <c r="D1206" s="1936">
        <v>41902</v>
      </c>
      <c r="AG1206" t="s">
        <v>203</v>
      </c>
    </row>
    <row r="1207" spans="1:33" x14ac:dyDescent="0.2">
      <c r="A1207" t="s">
        <v>8717</v>
      </c>
      <c r="B1207" t="s">
        <v>108</v>
      </c>
      <c r="C1207" t="s">
        <v>36</v>
      </c>
      <c r="D1207" s="1936">
        <v>41903</v>
      </c>
      <c r="AG1207" t="s">
        <v>203</v>
      </c>
    </row>
    <row r="1208" spans="1:33" x14ac:dyDescent="0.2">
      <c r="A1208" t="s">
        <v>8717</v>
      </c>
      <c r="B1208" t="s">
        <v>108</v>
      </c>
      <c r="C1208" t="s">
        <v>36</v>
      </c>
      <c r="D1208" s="1936">
        <v>41904</v>
      </c>
      <c r="AG1208" t="s">
        <v>203</v>
      </c>
    </row>
    <row r="1214" spans="1:33" x14ac:dyDescent="0.2">
      <c r="A1214" t="s">
        <v>8717</v>
      </c>
      <c r="B1214" t="s">
        <v>108</v>
      </c>
      <c r="C1214" t="s">
        <v>36</v>
      </c>
      <c r="D1214" s="1936">
        <v>41907</v>
      </c>
      <c r="AG1214" t="s">
        <v>203</v>
      </c>
    </row>
    <row r="1216" spans="1:33" x14ac:dyDescent="0.2">
      <c r="A1216" t="s">
        <v>8717</v>
      </c>
      <c r="B1216" t="s">
        <v>108</v>
      </c>
      <c r="C1216" t="s">
        <v>36</v>
      </c>
      <c r="D1216" s="1936">
        <v>41908</v>
      </c>
      <c r="AG1216" t="s">
        <v>203</v>
      </c>
    </row>
    <row r="1217" spans="1:36" x14ac:dyDescent="0.2">
      <c r="A1217" t="s">
        <v>8717</v>
      </c>
      <c r="B1217" t="s">
        <v>108</v>
      </c>
      <c r="C1217" t="s">
        <v>36</v>
      </c>
      <c r="D1217" s="1936">
        <v>41909</v>
      </c>
      <c r="AG1217" t="s">
        <v>203</v>
      </c>
    </row>
    <row r="1218" spans="1:36" x14ac:dyDescent="0.2">
      <c r="A1218" t="s">
        <v>8717</v>
      </c>
      <c r="B1218" t="s">
        <v>108</v>
      </c>
      <c r="C1218" t="s">
        <v>36</v>
      </c>
      <c r="D1218" s="1936">
        <v>41910</v>
      </c>
      <c r="AG1218" t="s">
        <v>203</v>
      </c>
    </row>
    <row r="1219" spans="1:36" x14ac:dyDescent="0.2">
      <c r="A1219" t="s">
        <v>8717</v>
      </c>
      <c r="B1219" t="s">
        <v>108</v>
      </c>
      <c r="C1219" t="s">
        <v>36</v>
      </c>
      <c r="D1219" s="1936">
        <v>41911</v>
      </c>
      <c r="AG1219" t="s">
        <v>203</v>
      </c>
      <c r="AJ1219" t="s">
        <v>8795</v>
      </c>
    </row>
    <row r="1220" spans="1:36" x14ac:dyDescent="0.2">
      <c r="A1220" t="s">
        <v>8717</v>
      </c>
      <c r="B1220" t="s">
        <v>108</v>
      </c>
      <c r="C1220" t="s">
        <v>36</v>
      </c>
      <c r="D1220" s="1936">
        <v>41912</v>
      </c>
      <c r="AG1220" t="s">
        <v>203</v>
      </c>
      <c r="AJ1220" t="s">
        <v>8795</v>
      </c>
    </row>
    <row r="1221" spans="1:36" x14ac:dyDescent="0.2">
      <c r="A1221" t="s">
        <v>9031</v>
      </c>
      <c r="B1221" t="s">
        <v>108</v>
      </c>
      <c r="C1221" t="s">
        <v>36</v>
      </c>
      <c r="D1221" s="1936">
        <v>41913</v>
      </c>
      <c r="AG1221" t="s">
        <v>203</v>
      </c>
    </row>
    <row r="1222" spans="1:36" x14ac:dyDescent="0.2">
      <c r="A1222" t="s">
        <v>9031</v>
      </c>
      <c r="B1222" t="s">
        <v>108</v>
      </c>
      <c r="C1222" t="s">
        <v>36</v>
      </c>
      <c r="D1222" s="1936">
        <v>41914</v>
      </c>
      <c r="AG1222" t="s">
        <v>203</v>
      </c>
    </row>
    <row r="1225" spans="1:36" x14ac:dyDescent="0.2">
      <c r="A1225" t="s">
        <v>9031</v>
      </c>
      <c r="B1225" t="s">
        <v>108</v>
      </c>
      <c r="C1225" t="s">
        <v>36</v>
      </c>
      <c r="D1225" s="1936">
        <v>41915</v>
      </c>
      <c r="AG1225" t="s">
        <v>203</v>
      </c>
    </row>
    <row r="1228" spans="1:36" x14ac:dyDescent="0.2">
      <c r="A1228" t="s">
        <v>9031</v>
      </c>
      <c r="B1228" t="s">
        <v>108</v>
      </c>
      <c r="C1228" t="s">
        <v>36</v>
      </c>
      <c r="D1228" s="1936">
        <v>41916</v>
      </c>
      <c r="AG1228" t="s">
        <v>203</v>
      </c>
    </row>
    <row r="1230" spans="1:36" x14ac:dyDescent="0.2">
      <c r="A1230" t="s">
        <v>9031</v>
      </c>
      <c r="B1230" t="s">
        <v>108</v>
      </c>
      <c r="C1230" t="s">
        <v>36</v>
      </c>
      <c r="D1230" s="1936">
        <v>41917</v>
      </c>
      <c r="AG1230" t="s">
        <v>203</v>
      </c>
    </row>
    <row r="1231" spans="1:36" x14ac:dyDescent="0.2">
      <c r="A1231" t="s">
        <v>9031</v>
      </c>
      <c r="B1231" t="s">
        <v>108</v>
      </c>
      <c r="C1231" t="s">
        <v>36</v>
      </c>
      <c r="D1231" s="1936">
        <v>41918</v>
      </c>
      <c r="AG1231" t="s">
        <v>203</v>
      </c>
    </row>
    <row r="1232" spans="1:36" x14ac:dyDescent="0.2">
      <c r="A1232" t="s">
        <v>9031</v>
      </c>
      <c r="B1232" t="s">
        <v>108</v>
      </c>
      <c r="C1232" t="s">
        <v>36</v>
      </c>
      <c r="D1232" s="1936">
        <v>41919</v>
      </c>
      <c r="AG1232" t="s">
        <v>203</v>
      </c>
    </row>
    <row r="1234" spans="1:33" x14ac:dyDescent="0.2">
      <c r="A1234" t="s">
        <v>9031</v>
      </c>
      <c r="B1234" t="s">
        <v>108</v>
      </c>
      <c r="C1234" t="s">
        <v>36</v>
      </c>
      <c r="D1234" s="1936">
        <v>41920</v>
      </c>
      <c r="AG1234" t="s">
        <v>203</v>
      </c>
    </row>
    <row r="1236" spans="1:33" x14ac:dyDescent="0.2">
      <c r="A1236" t="s">
        <v>9031</v>
      </c>
      <c r="B1236" t="s">
        <v>108</v>
      </c>
      <c r="C1236" t="s">
        <v>36</v>
      </c>
      <c r="D1236" s="1936">
        <v>41921</v>
      </c>
      <c r="AG1236" t="s">
        <v>203</v>
      </c>
    </row>
    <row r="1237" spans="1:33" x14ac:dyDescent="0.2">
      <c r="A1237" t="s">
        <v>9031</v>
      </c>
      <c r="B1237" t="s">
        <v>108</v>
      </c>
      <c r="C1237" t="s">
        <v>36</v>
      </c>
      <c r="D1237" s="1936">
        <v>41922</v>
      </c>
      <c r="AG1237" t="s">
        <v>203</v>
      </c>
    </row>
    <row r="1238" spans="1:33" x14ac:dyDescent="0.2">
      <c r="A1238" t="s">
        <v>9031</v>
      </c>
      <c r="B1238" t="s">
        <v>108</v>
      </c>
      <c r="C1238" t="s">
        <v>36</v>
      </c>
      <c r="D1238" s="1936">
        <v>41923</v>
      </c>
      <c r="AG1238" t="s">
        <v>203</v>
      </c>
    </row>
    <row r="1239" spans="1:33" x14ac:dyDescent="0.2">
      <c r="A1239" t="s">
        <v>9031</v>
      </c>
      <c r="B1239" t="s">
        <v>108</v>
      </c>
      <c r="C1239" t="s">
        <v>36</v>
      </c>
      <c r="D1239" s="1936">
        <v>41924</v>
      </c>
      <c r="AG1239" t="s">
        <v>203</v>
      </c>
    </row>
    <row r="1241" spans="1:33" x14ac:dyDescent="0.2">
      <c r="A1241" t="s">
        <v>9031</v>
      </c>
      <c r="B1241" t="s">
        <v>108</v>
      </c>
      <c r="C1241" t="s">
        <v>36</v>
      </c>
      <c r="D1241" s="1936">
        <v>41926</v>
      </c>
      <c r="AG1241" t="s">
        <v>203</v>
      </c>
    </row>
    <row r="1242" spans="1:33" x14ac:dyDescent="0.2">
      <c r="A1242" t="s">
        <v>9031</v>
      </c>
      <c r="B1242" t="s">
        <v>108</v>
      </c>
      <c r="C1242" t="s">
        <v>36</v>
      </c>
      <c r="D1242" s="1936">
        <v>41927</v>
      </c>
      <c r="AG1242" t="s">
        <v>203</v>
      </c>
    </row>
    <row r="1243" spans="1:33" x14ac:dyDescent="0.2">
      <c r="A1243" t="s">
        <v>9031</v>
      </c>
      <c r="B1243" t="s">
        <v>108</v>
      </c>
      <c r="C1243" t="s">
        <v>36</v>
      </c>
      <c r="D1243" s="1936">
        <v>41928</v>
      </c>
      <c r="AG1243" t="s">
        <v>203</v>
      </c>
    </row>
    <row r="1247" spans="1:33" x14ac:dyDescent="0.2">
      <c r="A1247" t="s">
        <v>9031</v>
      </c>
      <c r="B1247" t="s">
        <v>108</v>
      </c>
      <c r="C1247" t="s">
        <v>36</v>
      </c>
      <c r="D1247" s="1936">
        <v>41930</v>
      </c>
      <c r="AG1247" t="s">
        <v>203</v>
      </c>
    </row>
    <row r="1249" spans="1:33" x14ac:dyDescent="0.2">
      <c r="A1249" t="s">
        <v>9031</v>
      </c>
      <c r="B1249" t="s">
        <v>108</v>
      </c>
      <c r="C1249" t="s">
        <v>36</v>
      </c>
      <c r="D1249" s="1936">
        <v>41931</v>
      </c>
      <c r="AG1249" t="s">
        <v>203</v>
      </c>
    </row>
    <row r="1252" spans="1:33" x14ac:dyDescent="0.2">
      <c r="A1252" t="s">
        <v>9031</v>
      </c>
      <c r="B1252" t="s">
        <v>108</v>
      </c>
      <c r="C1252" t="s">
        <v>36</v>
      </c>
      <c r="D1252" s="1936">
        <v>41932</v>
      </c>
      <c r="AG1252" t="s">
        <v>203</v>
      </c>
    </row>
    <row r="1253" spans="1:33" x14ac:dyDescent="0.2">
      <c r="A1253" t="s">
        <v>9031</v>
      </c>
      <c r="B1253" t="s">
        <v>108</v>
      </c>
      <c r="C1253" t="s">
        <v>36</v>
      </c>
      <c r="D1253" s="1936">
        <v>41933</v>
      </c>
      <c r="AG1253" t="s">
        <v>203</v>
      </c>
    </row>
    <row r="1258" spans="1:33" x14ac:dyDescent="0.2">
      <c r="A1258" t="s">
        <v>9031</v>
      </c>
      <c r="B1258" t="s">
        <v>108</v>
      </c>
      <c r="C1258" t="s">
        <v>36</v>
      </c>
      <c r="D1258" s="1936">
        <v>41936</v>
      </c>
      <c r="AG1258" t="s">
        <v>203</v>
      </c>
    </row>
    <row r="1264" spans="1:33" x14ac:dyDescent="0.2">
      <c r="A1264" t="s">
        <v>9031</v>
      </c>
      <c r="B1264" t="s">
        <v>108</v>
      </c>
      <c r="C1264" t="s">
        <v>36</v>
      </c>
      <c r="D1264" s="1936">
        <v>41938</v>
      </c>
      <c r="AG1264" t="s">
        <v>203</v>
      </c>
    </row>
    <row r="1266" spans="1:33" x14ac:dyDescent="0.2">
      <c r="A1266" t="s">
        <v>9031</v>
      </c>
      <c r="B1266" t="s">
        <v>108</v>
      </c>
      <c r="C1266" t="s">
        <v>36</v>
      </c>
      <c r="D1266" s="1936">
        <v>41939</v>
      </c>
      <c r="AG1266" t="s">
        <v>203</v>
      </c>
    </row>
    <row r="1267" spans="1:33" x14ac:dyDescent="0.2">
      <c r="A1267" t="s">
        <v>9031</v>
      </c>
      <c r="B1267" t="s">
        <v>108</v>
      </c>
      <c r="C1267" t="s">
        <v>36</v>
      </c>
      <c r="D1267" s="1936">
        <v>41940</v>
      </c>
      <c r="AG1267" t="s">
        <v>203</v>
      </c>
    </row>
    <row r="1269" spans="1:33" x14ac:dyDescent="0.2">
      <c r="A1269" t="s">
        <v>9031</v>
      </c>
      <c r="B1269" t="s">
        <v>108</v>
      </c>
      <c r="C1269" t="s">
        <v>36</v>
      </c>
      <c r="D1269" s="1936">
        <v>41941</v>
      </c>
      <c r="AG1269" t="s">
        <v>203</v>
      </c>
    </row>
    <row r="1274" spans="1:33" x14ac:dyDescent="0.2">
      <c r="A1274" t="s">
        <v>10168</v>
      </c>
      <c r="B1274" t="s">
        <v>108</v>
      </c>
      <c r="C1274" t="s">
        <v>36</v>
      </c>
      <c r="D1274" s="1936">
        <v>41944</v>
      </c>
      <c r="AG1274" t="s">
        <v>203</v>
      </c>
    </row>
    <row r="1275" spans="1:33" x14ac:dyDescent="0.2">
      <c r="A1275" t="s">
        <v>10168</v>
      </c>
      <c r="B1275" t="s">
        <v>108</v>
      </c>
      <c r="C1275" t="s">
        <v>36</v>
      </c>
      <c r="D1275" s="1936">
        <v>41945</v>
      </c>
      <c r="AG1275" t="s">
        <v>203</v>
      </c>
    </row>
    <row r="1276" spans="1:33" x14ac:dyDescent="0.2">
      <c r="A1276" t="s">
        <v>10168</v>
      </c>
      <c r="B1276" t="s">
        <v>108</v>
      </c>
      <c r="C1276" t="s">
        <v>36</v>
      </c>
      <c r="D1276" s="1936">
        <v>41946</v>
      </c>
      <c r="AG1276" t="s">
        <v>203</v>
      </c>
    </row>
    <row r="1278" spans="1:33" x14ac:dyDescent="0.2">
      <c r="A1278" t="s">
        <v>10168</v>
      </c>
      <c r="B1278" t="s">
        <v>108</v>
      </c>
      <c r="C1278" t="s">
        <v>36</v>
      </c>
      <c r="D1278" s="1936">
        <v>41948</v>
      </c>
      <c r="AG1278" t="s">
        <v>203</v>
      </c>
    </row>
    <row r="1282" spans="1:33" x14ac:dyDescent="0.2">
      <c r="A1282" t="s">
        <v>10168</v>
      </c>
      <c r="B1282" t="s">
        <v>108</v>
      </c>
      <c r="C1282" t="s">
        <v>36</v>
      </c>
      <c r="D1282" s="1936">
        <v>41949</v>
      </c>
      <c r="AG1282" t="s">
        <v>203</v>
      </c>
    </row>
    <row r="1283" spans="1:33" x14ac:dyDescent="0.2">
      <c r="A1283" t="s">
        <v>10168</v>
      </c>
      <c r="B1283" t="s">
        <v>108</v>
      </c>
      <c r="C1283" t="s">
        <v>36</v>
      </c>
      <c r="D1283" s="1936">
        <v>41950</v>
      </c>
      <c r="AG1283" t="s">
        <v>203</v>
      </c>
    </row>
    <row r="1284" spans="1:33" x14ac:dyDescent="0.2">
      <c r="A1284" t="s">
        <v>10168</v>
      </c>
      <c r="B1284" t="s">
        <v>108</v>
      </c>
      <c r="C1284" t="s">
        <v>36</v>
      </c>
      <c r="D1284" s="1936">
        <v>41951</v>
      </c>
      <c r="AG1284" t="s">
        <v>203</v>
      </c>
    </row>
    <row r="1286" spans="1:33" x14ac:dyDescent="0.2">
      <c r="A1286" t="s">
        <v>10168</v>
      </c>
      <c r="B1286" t="s">
        <v>108</v>
      </c>
      <c r="C1286" t="s">
        <v>36</v>
      </c>
      <c r="D1286" s="1936">
        <v>41952</v>
      </c>
      <c r="AG1286" t="s">
        <v>203</v>
      </c>
    </row>
    <row r="1287" spans="1:33" x14ac:dyDescent="0.2">
      <c r="A1287" t="s">
        <v>10168</v>
      </c>
      <c r="B1287" t="s">
        <v>108</v>
      </c>
      <c r="C1287" t="s">
        <v>36</v>
      </c>
      <c r="D1287" s="1936">
        <v>41953</v>
      </c>
      <c r="AG1287" t="s">
        <v>203</v>
      </c>
    </row>
    <row r="1288" spans="1:33" x14ac:dyDescent="0.2">
      <c r="A1288" t="s">
        <v>10168</v>
      </c>
      <c r="B1288" t="s">
        <v>108</v>
      </c>
      <c r="C1288" t="s">
        <v>36</v>
      </c>
      <c r="D1288" s="1936">
        <v>41954</v>
      </c>
      <c r="AG1288" t="s">
        <v>203</v>
      </c>
    </row>
    <row r="1289" spans="1:33" x14ac:dyDescent="0.2">
      <c r="A1289" t="s">
        <v>10168</v>
      </c>
      <c r="B1289" t="s">
        <v>108</v>
      </c>
      <c r="C1289" t="s">
        <v>36</v>
      </c>
      <c r="D1289" s="1936">
        <v>41955</v>
      </c>
      <c r="AG1289" t="s">
        <v>203</v>
      </c>
    </row>
    <row r="1290" spans="1:33" x14ac:dyDescent="0.2">
      <c r="A1290" t="s">
        <v>10168</v>
      </c>
      <c r="B1290" t="s">
        <v>108</v>
      </c>
      <c r="C1290" t="s">
        <v>36</v>
      </c>
      <c r="D1290" s="1936">
        <v>41956</v>
      </c>
      <c r="AG1290" t="s">
        <v>203</v>
      </c>
    </row>
    <row r="1292" spans="1:33" x14ac:dyDescent="0.2">
      <c r="A1292" t="s">
        <v>10168</v>
      </c>
      <c r="B1292" t="s">
        <v>108</v>
      </c>
      <c r="C1292" t="s">
        <v>36</v>
      </c>
      <c r="D1292" s="1936">
        <v>41957</v>
      </c>
      <c r="AG1292" t="s">
        <v>203</v>
      </c>
    </row>
    <row r="1293" spans="1:33" x14ac:dyDescent="0.2">
      <c r="A1293" t="s">
        <v>10168</v>
      </c>
      <c r="B1293" t="s">
        <v>108</v>
      </c>
      <c r="C1293" t="s">
        <v>36</v>
      </c>
      <c r="D1293" s="1936">
        <v>41958</v>
      </c>
      <c r="AG1293" t="s">
        <v>203</v>
      </c>
    </row>
    <row r="1294" spans="1:33" x14ac:dyDescent="0.2">
      <c r="A1294" t="s">
        <v>10168</v>
      </c>
      <c r="B1294" t="s">
        <v>108</v>
      </c>
      <c r="C1294" t="s">
        <v>36</v>
      </c>
      <c r="D1294" s="1936">
        <v>41959</v>
      </c>
      <c r="AG1294" t="s">
        <v>203</v>
      </c>
    </row>
    <row r="1295" spans="1:33" x14ac:dyDescent="0.2">
      <c r="A1295" t="s">
        <v>10168</v>
      </c>
      <c r="B1295" t="s">
        <v>108</v>
      </c>
      <c r="C1295" t="s">
        <v>36</v>
      </c>
      <c r="D1295" s="1936">
        <v>41960</v>
      </c>
      <c r="AG1295" t="s">
        <v>203</v>
      </c>
    </row>
    <row r="1296" spans="1:33" x14ac:dyDescent="0.2">
      <c r="A1296" t="s">
        <v>10168</v>
      </c>
      <c r="B1296" t="s">
        <v>108</v>
      </c>
      <c r="C1296" t="s">
        <v>36</v>
      </c>
      <c r="D1296" s="1936">
        <v>41961</v>
      </c>
      <c r="AG1296" t="s">
        <v>203</v>
      </c>
    </row>
    <row r="1297" spans="1:33" x14ac:dyDescent="0.2">
      <c r="A1297" t="s">
        <v>10168</v>
      </c>
      <c r="B1297" t="s">
        <v>108</v>
      </c>
      <c r="C1297" t="s">
        <v>36</v>
      </c>
      <c r="D1297" s="1936">
        <v>41962</v>
      </c>
      <c r="AG1297" t="s">
        <v>203</v>
      </c>
    </row>
    <row r="1298" spans="1:33" x14ac:dyDescent="0.2">
      <c r="A1298" t="s">
        <v>10168</v>
      </c>
      <c r="B1298" t="s">
        <v>108</v>
      </c>
      <c r="C1298" t="s">
        <v>36</v>
      </c>
      <c r="D1298" s="1936">
        <v>41963</v>
      </c>
      <c r="AG1298" t="s">
        <v>203</v>
      </c>
    </row>
    <row r="1299" spans="1:33" x14ac:dyDescent="0.2">
      <c r="A1299" t="s">
        <v>10168</v>
      </c>
      <c r="B1299" t="s">
        <v>108</v>
      </c>
      <c r="C1299" t="s">
        <v>36</v>
      </c>
      <c r="D1299" s="1936">
        <v>41964</v>
      </c>
      <c r="AG1299" t="s">
        <v>203</v>
      </c>
    </row>
    <row r="1300" spans="1:33" x14ac:dyDescent="0.2">
      <c r="A1300" t="s">
        <v>10168</v>
      </c>
      <c r="B1300" t="s">
        <v>108</v>
      </c>
      <c r="C1300" t="s">
        <v>36</v>
      </c>
      <c r="D1300" s="1936">
        <v>41965</v>
      </c>
      <c r="AG1300" t="s">
        <v>203</v>
      </c>
    </row>
    <row r="1301" spans="1:33" x14ac:dyDescent="0.2">
      <c r="A1301" t="s">
        <v>10168</v>
      </c>
      <c r="B1301" t="s">
        <v>108</v>
      </c>
      <c r="C1301" t="s">
        <v>36</v>
      </c>
      <c r="D1301" s="1936">
        <v>41966</v>
      </c>
      <c r="AG1301" t="s">
        <v>203</v>
      </c>
    </row>
    <row r="1302" spans="1:33" x14ac:dyDescent="0.2">
      <c r="A1302" t="s">
        <v>10168</v>
      </c>
      <c r="B1302" t="s">
        <v>108</v>
      </c>
      <c r="C1302" t="s">
        <v>36</v>
      </c>
      <c r="D1302" s="1936">
        <v>41967</v>
      </c>
      <c r="AG1302" t="s">
        <v>203</v>
      </c>
    </row>
    <row r="1304" spans="1:33" x14ac:dyDescent="0.2">
      <c r="A1304" t="s">
        <v>10168</v>
      </c>
      <c r="B1304" t="s">
        <v>108</v>
      </c>
      <c r="C1304" t="s">
        <v>36</v>
      </c>
      <c r="D1304" s="1936">
        <v>41969</v>
      </c>
      <c r="AG1304" t="s">
        <v>203</v>
      </c>
    </row>
    <row r="1341" spans="1:33" x14ac:dyDescent="0.2">
      <c r="A1341" t="s">
        <v>2028</v>
      </c>
      <c r="B1341" t="s">
        <v>371</v>
      </c>
      <c r="C1341" t="s">
        <v>37</v>
      </c>
      <c r="D1341" s="1936">
        <v>41640</v>
      </c>
      <c r="AG1341" t="s">
        <v>202</v>
      </c>
    </row>
    <row r="1342" spans="1:33" x14ac:dyDescent="0.2">
      <c r="A1342" t="s">
        <v>2028</v>
      </c>
      <c r="B1342" t="s">
        <v>371</v>
      </c>
      <c r="C1342" t="s">
        <v>37</v>
      </c>
      <c r="D1342" s="1936">
        <v>41641</v>
      </c>
      <c r="AG1342" t="s">
        <v>202</v>
      </c>
    </row>
    <row r="1343" spans="1:33" x14ac:dyDescent="0.2">
      <c r="A1343" t="s">
        <v>2028</v>
      </c>
      <c r="B1343" t="s">
        <v>371</v>
      </c>
      <c r="C1343" t="s">
        <v>37</v>
      </c>
      <c r="D1343" s="1936">
        <v>41642</v>
      </c>
      <c r="AG1343" t="s">
        <v>202</v>
      </c>
    </row>
    <row r="1344" spans="1:33" x14ac:dyDescent="0.2">
      <c r="A1344" t="s">
        <v>2028</v>
      </c>
      <c r="B1344" t="s">
        <v>371</v>
      </c>
      <c r="C1344" t="s">
        <v>37</v>
      </c>
      <c r="D1344" s="1936">
        <v>41643</v>
      </c>
      <c r="AG1344" t="s">
        <v>202</v>
      </c>
    </row>
    <row r="1345" spans="1:33" x14ac:dyDescent="0.2">
      <c r="A1345" t="s">
        <v>2028</v>
      </c>
      <c r="B1345" t="s">
        <v>371</v>
      </c>
      <c r="C1345" t="s">
        <v>37</v>
      </c>
      <c r="D1345" s="1936">
        <v>41644</v>
      </c>
      <c r="AG1345" t="s">
        <v>202</v>
      </c>
    </row>
    <row r="1346" spans="1:33" x14ac:dyDescent="0.2">
      <c r="A1346" t="s">
        <v>2028</v>
      </c>
      <c r="B1346" t="s">
        <v>371</v>
      </c>
      <c r="C1346" t="s">
        <v>37</v>
      </c>
      <c r="D1346" s="1936">
        <v>41645</v>
      </c>
      <c r="AG1346" t="s">
        <v>202</v>
      </c>
    </row>
    <row r="1347" spans="1:33" x14ac:dyDescent="0.2">
      <c r="A1347" t="s">
        <v>2028</v>
      </c>
      <c r="B1347" t="s">
        <v>371</v>
      </c>
      <c r="C1347" t="s">
        <v>37</v>
      </c>
      <c r="D1347" s="1936">
        <v>41646</v>
      </c>
      <c r="AG1347" t="s">
        <v>202</v>
      </c>
    </row>
    <row r="1349" spans="1:33" x14ac:dyDescent="0.2">
      <c r="A1349" t="s">
        <v>2028</v>
      </c>
      <c r="B1349" t="s">
        <v>371</v>
      </c>
      <c r="C1349" t="s">
        <v>37</v>
      </c>
      <c r="D1349" s="1936">
        <v>41648</v>
      </c>
      <c r="AG1349" t="s">
        <v>202</v>
      </c>
    </row>
    <row r="1350" spans="1:33" x14ac:dyDescent="0.2">
      <c r="A1350" t="s">
        <v>2028</v>
      </c>
      <c r="B1350" t="s">
        <v>371</v>
      </c>
      <c r="C1350" t="s">
        <v>37</v>
      </c>
      <c r="D1350" s="1936">
        <v>41649</v>
      </c>
      <c r="AG1350" t="s">
        <v>202</v>
      </c>
    </row>
    <row r="1351" spans="1:33" x14ac:dyDescent="0.2">
      <c r="A1351" t="s">
        <v>2028</v>
      </c>
      <c r="B1351" t="s">
        <v>371</v>
      </c>
      <c r="C1351" t="s">
        <v>37</v>
      </c>
      <c r="D1351" s="1936">
        <v>41650</v>
      </c>
      <c r="AG1351" t="s">
        <v>202</v>
      </c>
    </row>
    <row r="1352" spans="1:33" x14ac:dyDescent="0.2">
      <c r="A1352" t="s">
        <v>2028</v>
      </c>
      <c r="B1352" t="s">
        <v>371</v>
      </c>
      <c r="C1352" t="s">
        <v>37</v>
      </c>
      <c r="D1352" s="1936">
        <v>41651</v>
      </c>
      <c r="AG1352" t="s">
        <v>202</v>
      </c>
    </row>
    <row r="1355" spans="1:33" x14ac:dyDescent="0.2">
      <c r="A1355" t="s">
        <v>2028</v>
      </c>
      <c r="B1355" t="s">
        <v>371</v>
      </c>
      <c r="C1355" t="s">
        <v>37</v>
      </c>
      <c r="D1355" s="1936">
        <v>41653</v>
      </c>
      <c r="AG1355" t="s">
        <v>202</v>
      </c>
    </row>
    <row r="1356" spans="1:33" x14ac:dyDescent="0.2">
      <c r="A1356" t="s">
        <v>2028</v>
      </c>
      <c r="B1356" t="s">
        <v>371</v>
      </c>
      <c r="C1356" t="s">
        <v>37</v>
      </c>
      <c r="D1356" s="1936">
        <v>41654</v>
      </c>
      <c r="AG1356" t="s">
        <v>202</v>
      </c>
    </row>
    <row r="1357" spans="1:33" x14ac:dyDescent="0.2">
      <c r="A1357" t="s">
        <v>2028</v>
      </c>
      <c r="B1357" t="s">
        <v>371</v>
      </c>
      <c r="C1357" t="s">
        <v>37</v>
      </c>
      <c r="D1357" s="1936">
        <v>41655</v>
      </c>
      <c r="AG1357" t="s">
        <v>202</v>
      </c>
    </row>
    <row r="1358" spans="1:33" x14ac:dyDescent="0.2">
      <c r="A1358" t="s">
        <v>2028</v>
      </c>
      <c r="B1358" t="s">
        <v>371</v>
      </c>
      <c r="C1358" t="s">
        <v>37</v>
      </c>
      <c r="D1358" s="1936">
        <v>41656</v>
      </c>
      <c r="AG1358" t="s">
        <v>202</v>
      </c>
    </row>
    <row r="1359" spans="1:33" x14ac:dyDescent="0.2">
      <c r="A1359" t="s">
        <v>2028</v>
      </c>
      <c r="B1359" t="s">
        <v>371</v>
      </c>
      <c r="C1359" t="s">
        <v>37</v>
      </c>
      <c r="D1359" s="1936">
        <v>41657</v>
      </c>
      <c r="AG1359" t="s">
        <v>202</v>
      </c>
    </row>
    <row r="1360" spans="1:33" x14ac:dyDescent="0.2">
      <c r="A1360" t="s">
        <v>2028</v>
      </c>
      <c r="B1360" t="s">
        <v>371</v>
      </c>
      <c r="C1360" t="s">
        <v>37</v>
      </c>
      <c r="D1360" s="1936">
        <v>41658</v>
      </c>
      <c r="AG1360" t="s">
        <v>202</v>
      </c>
    </row>
    <row r="1361" spans="1:33" x14ac:dyDescent="0.2">
      <c r="A1361" t="s">
        <v>2028</v>
      </c>
      <c r="B1361" t="s">
        <v>371</v>
      </c>
      <c r="C1361" t="s">
        <v>37</v>
      </c>
      <c r="D1361" s="1936">
        <v>41659</v>
      </c>
      <c r="AG1361" t="s">
        <v>202</v>
      </c>
    </row>
    <row r="1362" spans="1:33" x14ac:dyDescent="0.2">
      <c r="A1362" t="s">
        <v>2028</v>
      </c>
      <c r="B1362" t="s">
        <v>371</v>
      </c>
      <c r="C1362" t="s">
        <v>37</v>
      </c>
      <c r="D1362" s="1936">
        <v>41660</v>
      </c>
      <c r="AG1362" t="s">
        <v>202</v>
      </c>
    </row>
    <row r="1363" spans="1:33" x14ac:dyDescent="0.2">
      <c r="A1363" t="s">
        <v>2028</v>
      </c>
      <c r="B1363" t="s">
        <v>371</v>
      </c>
      <c r="C1363" t="s">
        <v>37</v>
      </c>
      <c r="D1363" s="1936">
        <v>41661</v>
      </c>
      <c r="AG1363" t="s">
        <v>202</v>
      </c>
    </row>
    <row r="1364" spans="1:33" x14ac:dyDescent="0.2">
      <c r="A1364" t="s">
        <v>2028</v>
      </c>
      <c r="B1364" t="s">
        <v>371</v>
      </c>
      <c r="C1364" t="s">
        <v>37</v>
      </c>
      <c r="D1364" s="1936">
        <v>41662</v>
      </c>
      <c r="AG1364" t="s">
        <v>202</v>
      </c>
    </row>
    <row r="1366" spans="1:33" x14ac:dyDescent="0.2">
      <c r="A1366" t="s">
        <v>2028</v>
      </c>
      <c r="B1366" t="s">
        <v>371</v>
      </c>
      <c r="C1366" t="s">
        <v>37</v>
      </c>
      <c r="D1366" s="1936">
        <v>41664</v>
      </c>
      <c r="AG1366" t="s">
        <v>202</v>
      </c>
    </row>
    <row r="1367" spans="1:33" x14ac:dyDescent="0.2">
      <c r="A1367" t="s">
        <v>2028</v>
      </c>
      <c r="B1367" t="s">
        <v>371</v>
      </c>
      <c r="C1367" t="s">
        <v>37</v>
      </c>
      <c r="D1367" s="1936">
        <v>41665</v>
      </c>
      <c r="AG1367" t="s">
        <v>202</v>
      </c>
    </row>
    <row r="1368" spans="1:33" x14ac:dyDescent="0.2">
      <c r="A1368" t="s">
        <v>2028</v>
      </c>
      <c r="B1368" t="s">
        <v>371</v>
      </c>
      <c r="C1368" t="s">
        <v>37</v>
      </c>
      <c r="D1368" s="1936">
        <v>41666</v>
      </c>
      <c r="AG1368" t="s">
        <v>202</v>
      </c>
    </row>
    <row r="1369" spans="1:33" x14ac:dyDescent="0.2">
      <c r="A1369" t="s">
        <v>2028</v>
      </c>
      <c r="B1369" t="s">
        <v>371</v>
      </c>
      <c r="C1369" t="s">
        <v>37</v>
      </c>
      <c r="D1369" s="1936">
        <v>41667</v>
      </c>
      <c r="AG1369" t="s">
        <v>202</v>
      </c>
    </row>
    <row r="1371" spans="1:33" x14ac:dyDescent="0.2">
      <c r="A1371" t="s">
        <v>2028</v>
      </c>
      <c r="B1371" t="s">
        <v>371</v>
      </c>
      <c r="C1371" t="s">
        <v>37</v>
      </c>
      <c r="D1371" s="1936">
        <v>41669</v>
      </c>
      <c r="AG1371" t="s">
        <v>202</v>
      </c>
    </row>
    <row r="1372" spans="1:33" x14ac:dyDescent="0.2">
      <c r="A1372" t="s">
        <v>2028</v>
      </c>
      <c r="B1372" t="s">
        <v>371</v>
      </c>
      <c r="C1372" t="s">
        <v>37</v>
      </c>
      <c r="D1372" s="1936">
        <v>41670</v>
      </c>
      <c r="AG1372" t="s">
        <v>202</v>
      </c>
    </row>
    <row r="1373" spans="1:33" x14ac:dyDescent="0.2">
      <c r="A1373" t="s">
        <v>2029</v>
      </c>
      <c r="B1373" t="s">
        <v>371</v>
      </c>
      <c r="C1373" t="s">
        <v>37</v>
      </c>
      <c r="D1373" s="1936">
        <v>41671</v>
      </c>
      <c r="AG1373" t="s">
        <v>202</v>
      </c>
    </row>
    <row r="1374" spans="1:33" x14ac:dyDescent="0.2">
      <c r="A1374" t="s">
        <v>2029</v>
      </c>
      <c r="B1374" t="s">
        <v>371</v>
      </c>
      <c r="C1374" t="s">
        <v>37</v>
      </c>
      <c r="D1374" s="1936">
        <v>41672</v>
      </c>
      <c r="AG1374" t="s">
        <v>202</v>
      </c>
    </row>
    <row r="1375" spans="1:33" x14ac:dyDescent="0.2">
      <c r="A1375" t="s">
        <v>2029</v>
      </c>
      <c r="B1375" t="s">
        <v>371</v>
      </c>
      <c r="C1375" t="s">
        <v>37</v>
      </c>
      <c r="D1375" s="1936">
        <v>41673</v>
      </c>
      <c r="AG1375" t="s">
        <v>202</v>
      </c>
    </row>
    <row r="1376" spans="1:33" x14ac:dyDescent="0.2">
      <c r="A1376" t="s">
        <v>2029</v>
      </c>
      <c r="B1376" t="s">
        <v>371</v>
      </c>
      <c r="C1376" t="s">
        <v>37</v>
      </c>
      <c r="D1376" s="1936">
        <v>41674</v>
      </c>
      <c r="AG1376" t="s">
        <v>202</v>
      </c>
    </row>
    <row r="1378" spans="1:33" x14ac:dyDescent="0.2">
      <c r="A1378" t="s">
        <v>2029</v>
      </c>
      <c r="B1378" t="s">
        <v>371</v>
      </c>
      <c r="C1378" t="s">
        <v>37</v>
      </c>
      <c r="D1378" s="1936">
        <v>41676</v>
      </c>
      <c r="AG1378" t="s">
        <v>202</v>
      </c>
    </row>
    <row r="1379" spans="1:33" x14ac:dyDescent="0.2">
      <c r="A1379" t="s">
        <v>2029</v>
      </c>
      <c r="B1379" t="s">
        <v>371</v>
      </c>
      <c r="C1379" t="s">
        <v>37</v>
      </c>
      <c r="D1379" s="1936">
        <v>41677</v>
      </c>
      <c r="AG1379" t="s">
        <v>202</v>
      </c>
    </row>
    <row r="1381" spans="1:33" x14ac:dyDescent="0.2">
      <c r="A1381" t="s">
        <v>2029</v>
      </c>
      <c r="B1381" t="s">
        <v>371</v>
      </c>
      <c r="C1381" t="s">
        <v>37</v>
      </c>
      <c r="D1381" s="1936">
        <v>41679</v>
      </c>
      <c r="AG1381" t="s">
        <v>202</v>
      </c>
    </row>
    <row r="1382" spans="1:33" x14ac:dyDescent="0.2">
      <c r="A1382" t="s">
        <v>2029</v>
      </c>
      <c r="B1382" t="s">
        <v>371</v>
      </c>
      <c r="C1382" t="s">
        <v>37</v>
      </c>
      <c r="D1382" s="1936">
        <v>41680</v>
      </c>
      <c r="AG1382" t="s">
        <v>202</v>
      </c>
    </row>
    <row r="1383" spans="1:33" x14ac:dyDescent="0.2">
      <c r="A1383" t="s">
        <v>2029</v>
      </c>
      <c r="B1383" t="s">
        <v>371</v>
      </c>
      <c r="C1383" t="s">
        <v>37</v>
      </c>
      <c r="D1383" s="1936">
        <v>41681</v>
      </c>
      <c r="AG1383" t="s">
        <v>202</v>
      </c>
    </row>
    <row r="1384" spans="1:33" x14ac:dyDescent="0.2">
      <c r="A1384" t="s">
        <v>2029</v>
      </c>
      <c r="B1384" t="s">
        <v>371</v>
      </c>
      <c r="C1384" t="s">
        <v>37</v>
      </c>
      <c r="D1384" s="1936">
        <v>41682</v>
      </c>
      <c r="AG1384" t="s">
        <v>202</v>
      </c>
    </row>
    <row r="1385" spans="1:33" x14ac:dyDescent="0.2">
      <c r="A1385" t="s">
        <v>2029</v>
      </c>
      <c r="B1385" t="s">
        <v>371</v>
      </c>
      <c r="C1385" t="s">
        <v>37</v>
      </c>
      <c r="D1385" s="1936">
        <v>41683</v>
      </c>
      <c r="AG1385" t="s">
        <v>202</v>
      </c>
    </row>
    <row r="1386" spans="1:33" x14ac:dyDescent="0.2">
      <c r="A1386" t="s">
        <v>2029</v>
      </c>
      <c r="B1386" t="s">
        <v>371</v>
      </c>
      <c r="C1386" t="s">
        <v>37</v>
      </c>
      <c r="D1386" s="1936">
        <v>41684</v>
      </c>
      <c r="AG1386" t="s">
        <v>202</v>
      </c>
    </row>
    <row r="1387" spans="1:33" x14ac:dyDescent="0.2">
      <c r="A1387" t="s">
        <v>2029</v>
      </c>
      <c r="B1387" t="s">
        <v>371</v>
      </c>
      <c r="C1387" t="s">
        <v>37</v>
      </c>
      <c r="D1387" s="1936">
        <v>41685</v>
      </c>
      <c r="AG1387" t="s">
        <v>202</v>
      </c>
    </row>
    <row r="1388" spans="1:33" x14ac:dyDescent="0.2">
      <c r="A1388" t="s">
        <v>2029</v>
      </c>
      <c r="B1388" t="s">
        <v>371</v>
      </c>
      <c r="C1388" t="s">
        <v>37</v>
      </c>
      <c r="D1388" s="1936">
        <v>41686</v>
      </c>
      <c r="AG1388" t="s">
        <v>202</v>
      </c>
    </row>
    <row r="1393" spans="1:33" x14ac:dyDescent="0.2">
      <c r="A1393" t="s">
        <v>2029</v>
      </c>
      <c r="B1393" t="s">
        <v>371</v>
      </c>
      <c r="C1393" t="s">
        <v>37</v>
      </c>
      <c r="D1393" s="1936">
        <v>41689</v>
      </c>
      <c r="AG1393" t="s">
        <v>202</v>
      </c>
    </row>
    <row r="1394" spans="1:33" x14ac:dyDescent="0.2">
      <c r="A1394" t="s">
        <v>2029</v>
      </c>
      <c r="B1394" t="s">
        <v>371</v>
      </c>
      <c r="C1394" t="s">
        <v>37</v>
      </c>
      <c r="D1394" s="1936">
        <v>41690</v>
      </c>
      <c r="AG1394" t="s">
        <v>202</v>
      </c>
    </row>
    <row r="1395" spans="1:33" x14ac:dyDescent="0.2">
      <c r="A1395" t="s">
        <v>2029</v>
      </c>
      <c r="B1395" t="s">
        <v>371</v>
      </c>
      <c r="C1395" t="s">
        <v>37</v>
      </c>
      <c r="D1395" s="1936">
        <v>41691</v>
      </c>
      <c r="AG1395" t="s">
        <v>202</v>
      </c>
    </row>
    <row r="1396" spans="1:33" x14ac:dyDescent="0.2">
      <c r="A1396" t="s">
        <v>2029</v>
      </c>
      <c r="B1396" t="s">
        <v>371</v>
      </c>
      <c r="C1396" t="s">
        <v>37</v>
      </c>
      <c r="D1396" s="1936">
        <v>41692</v>
      </c>
      <c r="AG1396" t="s">
        <v>202</v>
      </c>
    </row>
    <row r="1397" spans="1:33" x14ac:dyDescent="0.2">
      <c r="A1397" t="s">
        <v>2029</v>
      </c>
      <c r="B1397" t="s">
        <v>371</v>
      </c>
      <c r="C1397" t="s">
        <v>37</v>
      </c>
      <c r="D1397" s="1936">
        <v>41693</v>
      </c>
      <c r="AG1397" t="s">
        <v>202</v>
      </c>
    </row>
    <row r="1398" spans="1:33" x14ac:dyDescent="0.2">
      <c r="A1398" t="s">
        <v>2029</v>
      </c>
      <c r="B1398" t="s">
        <v>371</v>
      </c>
      <c r="C1398" t="s">
        <v>37</v>
      </c>
      <c r="D1398" s="1936">
        <v>41694</v>
      </c>
      <c r="AG1398" t="s">
        <v>202</v>
      </c>
    </row>
    <row r="1403" spans="1:33" x14ac:dyDescent="0.2">
      <c r="A1403" t="s">
        <v>2030</v>
      </c>
      <c r="B1403" t="s">
        <v>371</v>
      </c>
      <c r="C1403" t="s">
        <v>37</v>
      </c>
      <c r="D1403" s="1936">
        <v>41699</v>
      </c>
      <c r="AG1403" t="s">
        <v>202</v>
      </c>
    </row>
    <row r="1404" spans="1:33" x14ac:dyDescent="0.2">
      <c r="A1404" t="s">
        <v>2030</v>
      </c>
      <c r="B1404" t="s">
        <v>371</v>
      </c>
      <c r="C1404" t="s">
        <v>37</v>
      </c>
      <c r="D1404" s="1936">
        <v>41700</v>
      </c>
      <c r="AG1404" t="s">
        <v>202</v>
      </c>
    </row>
    <row r="1405" spans="1:33" x14ac:dyDescent="0.2">
      <c r="A1405" t="s">
        <v>2030</v>
      </c>
      <c r="B1405" t="s">
        <v>371</v>
      </c>
      <c r="C1405" t="s">
        <v>37</v>
      </c>
      <c r="D1405" s="1936">
        <v>41701</v>
      </c>
      <c r="AG1405" t="s">
        <v>202</v>
      </c>
    </row>
    <row r="1406" spans="1:33" x14ac:dyDescent="0.2">
      <c r="A1406" t="s">
        <v>2030</v>
      </c>
      <c r="B1406" t="s">
        <v>371</v>
      </c>
      <c r="C1406" t="s">
        <v>37</v>
      </c>
      <c r="D1406" s="1936">
        <v>41702</v>
      </c>
      <c r="AG1406" t="s">
        <v>202</v>
      </c>
    </row>
    <row r="1407" spans="1:33" x14ac:dyDescent="0.2">
      <c r="A1407" t="s">
        <v>2030</v>
      </c>
      <c r="B1407" t="s">
        <v>371</v>
      </c>
      <c r="C1407" t="s">
        <v>37</v>
      </c>
      <c r="D1407" s="1936">
        <v>41703</v>
      </c>
      <c r="AG1407" t="s">
        <v>202</v>
      </c>
    </row>
    <row r="1408" spans="1:33" x14ac:dyDescent="0.2">
      <c r="A1408" t="s">
        <v>2030</v>
      </c>
      <c r="B1408" t="s">
        <v>371</v>
      </c>
      <c r="C1408" t="s">
        <v>37</v>
      </c>
      <c r="D1408" s="1936">
        <v>41704</v>
      </c>
    </row>
    <row r="1409" spans="1:33" x14ac:dyDescent="0.2">
      <c r="A1409" t="s">
        <v>2030</v>
      </c>
      <c r="B1409" t="s">
        <v>371</v>
      </c>
      <c r="C1409" t="s">
        <v>37</v>
      </c>
      <c r="D1409" s="1936">
        <v>41705</v>
      </c>
    </row>
    <row r="1410" spans="1:33" x14ac:dyDescent="0.2">
      <c r="A1410" t="s">
        <v>2030</v>
      </c>
      <c r="B1410" t="s">
        <v>371</v>
      </c>
      <c r="C1410" t="s">
        <v>37</v>
      </c>
      <c r="D1410" s="1936">
        <v>41706</v>
      </c>
    </row>
    <row r="1411" spans="1:33" x14ac:dyDescent="0.2">
      <c r="A1411" t="s">
        <v>2030</v>
      </c>
      <c r="B1411" t="s">
        <v>371</v>
      </c>
      <c r="C1411" t="s">
        <v>37</v>
      </c>
      <c r="D1411" s="1936">
        <v>41707</v>
      </c>
    </row>
    <row r="1413" spans="1:33" x14ac:dyDescent="0.2">
      <c r="A1413" t="s">
        <v>2030</v>
      </c>
      <c r="B1413" t="s">
        <v>371</v>
      </c>
      <c r="C1413" t="s">
        <v>37</v>
      </c>
      <c r="D1413" s="1936">
        <v>41709</v>
      </c>
      <c r="AG1413" t="s">
        <v>202</v>
      </c>
    </row>
    <row r="1414" spans="1:33" x14ac:dyDescent="0.2">
      <c r="A1414" t="s">
        <v>2030</v>
      </c>
      <c r="B1414" t="s">
        <v>371</v>
      </c>
      <c r="C1414" t="s">
        <v>37</v>
      </c>
      <c r="D1414" s="1936">
        <v>41710</v>
      </c>
      <c r="AG1414" t="s">
        <v>202</v>
      </c>
    </row>
    <row r="1415" spans="1:33" x14ac:dyDescent="0.2">
      <c r="A1415" t="s">
        <v>2030</v>
      </c>
      <c r="B1415" t="s">
        <v>371</v>
      </c>
      <c r="C1415" t="s">
        <v>37</v>
      </c>
      <c r="D1415" s="1936">
        <v>41711</v>
      </c>
      <c r="AG1415" t="s">
        <v>202</v>
      </c>
    </row>
    <row r="1416" spans="1:33" x14ac:dyDescent="0.2">
      <c r="A1416" t="s">
        <v>2030</v>
      </c>
      <c r="B1416" t="s">
        <v>371</v>
      </c>
      <c r="C1416" t="s">
        <v>37</v>
      </c>
      <c r="D1416" s="1936">
        <v>41712</v>
      </c>
      <c r="AG1416" t="s">
        <v>202</v>
      </c>
    </row>
    <row r="1417" spans="1:33" x14ac:dyDescent="0.2">
      <c r="A1417" t="s">
        <v>2030</v>
      </c>
      <c r="B1417" t="s">
        <v>371</v>
      </c>
      <c r="C1417" t="s">
        <v>37</v>
      </c>
      <c r="D1417" s="1936">
        <v>41713</v>
      </c>
      <c r="AG1417" t="s">
        <v>202</v>
      </c>
    </row>
    <row r="1418" spans="1:33" x14ac:dyDescent="0.2">
      <c r="A1418" t="s">
        <v>2030</v>
      </c>
      <c r="B1418" t="s">
        <v>371</v>
      </c>
      <c r="C1418" t="s">
        <v>37</v>
      </c>
      <c r="D1418" s="1936">
        <v>41714</v>
      </c>
      <c r="AG1418" t="s">
        <v>202</v>
      </c>
    </row>
    <row r="1421" spans="1:33" x14ac:dyDescent="0.2">
      <c r="A1421" t="s">
        <v>2030</v>
      </c>
      <c r="B1421" t="s">
        <v>371</v>
      </c>
      <c r="C1421" t="s">
        <v>37</v>
      </c>
      <c r="D1421" s="1936">
        <v>41716</v>
      </c>
      <c r="AG1421" t="s">
        <v>202</v>
      </c>
    </row>
    <row r="1422" spans="1:33" x14ac:dyDescent="0.2">
      <c r="A1422" t="s">
        <v>2030</v>
      </c>
      <c r="B1422" t="s">
        <v>371</v>
      </c>
      <c r="C1422" t="s">
        <v>37</v>
      </c>
      <c r="D1422" s="1936">
        <v>41717</v>
      </c>
      <c r="AG1422" t="s">
        <v>202</v>
      </c>
    </row>
    <row r="1423" spans="1:33" x14ac:dyDescent="0.2">
      <c r="A1423" t="s">
        <v>2030</v>
      </c>
      <c r="B1423" t="s">
        <v>371</v>
      </c>
      <c r="C1423" t="s">
        <v>37</v>
      </c>
      <c r="D1423" s="1936">
        <v>41718</v>
      </c>
    </row>
    <row r="1424" spans="1:33" x14ac:dyDescent="0.2">
      <c r="A1424" t="s">
        <v>2030</v>
      </c>
      <c r="B1424" t="s">
        <v>371</v>
      </c>
      <c r="C1424" t="s">
        <v>37</v>
      </c>
      <c r="D1424" s="1936">
        <v>41719</v>
      </c>
      <c r="AG1424" t="s">
        <v>202</v>
      </c>
    </row>
    <row r="1425" spans="1:33" x14ac:dyDescent="0.2">
      <c r="A1425" t="s">
        <v>2030</v>
      </c>
      <c r="B1425" t="s">
        <v>371</v>
      </c>
      <c r="C1425" t="s">
        <v>37</v>
      </c>
      <c r="D1425" s="1936">
        <v>41720</v>
      </c>
      <c r="AG1425" t="s">
        <v>202</v>
      </c>
    </row>
    <row r="1426" spans="1:33" x14ac:dyDescent="0.2">
      <c r="A1426" t="s">
        <v>2030</v>
      </c>
      <c r="B1426" t="s">
        <v>371</v>
      </c>
      <c r="C1426" t="s">
        <v>37</v>
      </c>
      <c r="D1426" s="1936">
        <v>41721</v>
      </c>
      <c r="AG1426" t="s">
        <v>202</v>
      </c>
    </row>
    <row r="1427" spans="1:33" x14ac:dyDescent="0.2">
      <c r="A1427" t="s">
        <v>2030</v>
      </c>
      <c r="B1427" t="s">
        <v>371</v>
      </c>
      <c r="C1427" t="s">
        <v>37</v>
      </c>
      <c r="D1427" s="1936">
        <v>41722</v>
      </c>
      <c r="AG1427" t="s">
        <v>202</v>
      </c>
    </row>
    <row r="1428" spans="1:33" x14ac:dyDescent="0.2">
      <c r="A1428" t="s">
        <v>2030</v>
      </c>
      <c r="B1428" t="s">
        <v>371</v>
      </c>
      <c r="C1428" t="s">
        <v>37</v>
      </c>
      <c r="D1428" s="1936">
        <v>41723</v>
      </c>
      <c r="AG1428" t="s">
        <v>202</v>
      </c>
    </row>
    <row r="1429" spans="1:33" x14ac:dyDescent="0.2">
      <c r="A1429" t="s">
        <v>2030</v>
      </c>
      <c r="B1429" t="s">
        <v>371</v>
      </c>
      <c r="C1429" t="s">
        <v>37</v>
      </c>
      <c r="D1429" s="1936">
        <v>41724</v>
      </c>
      <c r="AG1429" t="s">
        <v>202</v>
      </c>
    </row>
    <row r="1430" spans="1:33" x14ac:dyDescent="0.2">
      <c r="A1430" t="s">
        <v>2030</v>
      </c>
      <c r="B1430" t="s">
        <v>371</v>
      </c>
      <c r="C1430" t="s">
        <v>37</v>
      </c>
      <c r="D1430" s="1936">
        <v>41725</v>
      </c>
      <c r="AG1430" t="s">
        <v>202</v>
      </c>
    </row>
    <row r="1431" spans="1:33" x14ac:dyDescent="0.2">
      <c r="A1431" t="s">
        <v>2030</v>
      </c>
      <c r="B1431" t="s">
        <v>371</v>
      </c>
      <c r="C1431" t="s">
        <v>37</v>
      </c>
      <c r="D1431" s="1936">
        <v>41726</v>
      </c>
      <c r="AG1431" t="s">
        <v>202</v>
      </c>
    </row>
    <row r="1432" spans="1:33" x14ac:dyDescent="0.2">
      <c r="A1432" t="s">
        <v>2030</v>
      </c>
      <c r="B1432" t="s">
        <v>371</v>
      </c>
      <c r="C1432" t="s">
        <v>37</v>
      </c>
      <c r="D1432" s="1936">
        <v>41727</v>
      </c>
      <c r="AG1432" t="s">
        <v>202</v>
      </c>
    </row>
    <row r="1433" spans="1:33" x14ac:dyDescent="0.2">
      <c r="A1433" t="s">
        <v>2030</v>
      </c>
      <c r="B1433" t="s">
        <v>371</v>
      </c>
      <c r="C1433" t="s">
        <v>37</v>
      </c>
      <c r="D1433" s="1936">
        <v>41728</v>
      </c>
      <c r="AG1433" t="s">
        <v>202</v>
      </c>
    </row>
    <row r="1434" spans="1:33" x14ac:dyDescent="0.2">
      <c r="A1434" t="s">
        <v>2030</v>
      </c>
      <c r="B1434" t="s">
        <v>371</v>
      </c>
      <c r="C1434" t="s">
        <v>37</v>
      </c>
      <c r="D1434" s="1936">
        <v>41729</v>
      </c>
      <c r="AG1434" t="s">
        <v>202</v>
      </c>
    </row>
    <row r="1435" spans="1:33" x14ac:dyDescent="0.2">
      <c r="A1435" t="s">
        <v>2104</v>
      </c>
      <c r="B1435" t="s">
        <v>371</v>
      </c>
      <c r="C1435" t="s">
        <v>37</v>
      </c>
      <c r="D1435" s="1936">
        <v>41730</v>
      </c>
      <c r="AG1435" t="s">
        <v>202</v>
      </c>
    </row>
    <row r="1436" spans="1:33" x14ac:dyDescent="0.2">
      <c r="A1436" t="s">
        <v>2104</v>
      </c>
      <c r="B1436" t="s">
        <v>371</v>
      </c>
      <c r="C1436" t="s">
        <v>37</v>
      </c>
      <c r="D1436" s="1936">
        <v>41731</v>
      </c>
      <c r="AG1436" t="s">
        <v>202</v>
      </c>
    </row>
    <row r="1437" spans="1:33" x14ac:dyDescent="0.2">
      <c r="A1437" t="s">
        <v>2104</v>
      </c>
      <c r="B1437" t="s">
        <v>371</v>
      </c>
      <c r="C1437" t="s">
        <v>37</v>
      </c>
      <c r="D1437" s="1936">
        <v>41732</v>
      </c>
      <c r="AG1437" t="s">
        <v>202</v>
      </c>
    </row>
    <row r="1438" spans="1:33" x14ac:dyDescent="0.2">
      <c r="A1438" t="s">
        <v>2104</v>
      </c>
      <c r="B1438" t="s">
        <v>371</v>
      </c>
      <c r="C1438" t="s">
        <v>37</v>
      </c>
      <c r="D1438" s="1936">
        <v>41733</v>
      </c>
      <c r="AG1438" t="s">
        <v>202</v>
      </c>
    </row>
    <row r="1439" spans="1:33" x14ac:dyDescent="0.2">
      <c r="A1439" t="s">
        <v>2104</v>
      </c>
      <c r="B1439" t="s">
        <v>371</v>
      </c>
      <c r="C1439" t="s">
        <v>37</v>
      </c>
      <c r="D1439" s="1936">
        <v>41734</v>
      </c>
      <c r="AG1439" t="s">
        <v>202</v>
      </c>
    </row>
    <row r="1441" spans="1:33" x14ac:dyDescent="0.2">
      <c r="A1441" t="s">
        <v>2104</v>
      </c>
      <c r="B1441" t="s">
        <v>371</v>
      </c>
      <c r="C1441" t="s">
        <v>37</v>
      </c>
      <c r="D1441" s="1936">
        <v>41736</v>
      </c>
      <c r="AG1441" t="s">
        <v>202</v>
      </c>
    </row>
    <row r="1442" spans="1:33" x14ac:dyDescent="0.2">
      <c r="A1442" t="s">
        <v>2104</v>
      </c>
      <c r="B1442" t="s">
        <v>371</v>
      </c>
      <c r="C1442" t="s">
        <v>37</v>
      </c>
      <c r="D1442" s="1936">
        <v>41737</v>
      </c>
      <c r="AG1442" t="s">
        <v>202</v>
      </c>
    </row>
    <row r="1443" spans="1:33" x14ac:dyDescent="0.2">
      <c r="A1443" t="s">
        <v>2104</v>
      </c>
      <c r="B1443" t="s">
        <v>371</v>
      </c>
      <c r="C1443" t="s">
        <v>37</v>
      </c>
      <c r="D1443" s="1936">
        <v>41738</v>
      </c>
      <c r="AG1443" t="s">
        <v>202</v>
      </c>
    </row>
    <row r="1444" spans="1:33" x14ac:dyDescent="0.2">
      <c r="A1444" t="s">
        <v>2104</v>
      </c>
      <c r="B1444" t="s">
        <v>371</v>
      </c>
      <c r="C1444" t="s">
        <v>37</v>
      </c>
      <c r="D1444" s="1936">
        <v>41739</v>
      </c>
      <c r="AG1444" t="s">
        <v>202</v>
      </c>
    </row>
    <row r="1445" spans="1:33" x14ac:dyDescent="0.2">
      <c r="A1445" t="s">
        <v>2104</v>
      </c>
      <c r="B1445" t="s">
        <v>371</v>
      </c>
      <c r="C1445" t="s">
        <v>37</v>
      </c>
      <c r="D1445" s="1936">
        <v>41740</v>
      </c>
      <c r="AG1445" t="s">
        <v>202</v>
      </c>
    </row>
    <row r="1446" spans="1:33" x14ac:dyDescent="0.2">
      <c r="A1446" t="s">
        <v>2104</v>
      </c>
      <c r="B1446" t="s">
        <v>371</v>
      </c>
      <c r="C1446" t="s">
        <v>37</v>
      </c>
      <c r="D1446" s="1936">
        <v>41741</v>
      </c>
      <c r="AG1446" t="s">
        <v>202</v>
      </c>
    </row>
    <row r="1447" spans="1:33" x14ac:dyDescent="0.2">
      <c r="A1447" t="s">
        <v>2104</v>
      </c>
      <c r="B1447" t="s">
        <v>371</v>
      </c>
      <c r="C1447" t="s">
        <v>37</v>
      </c>
      <c r="D1447" s="1936">
        <v>41742</v>
      </c>
      <c r="AG1447" t="s">
        <v>202</v>
      </c>
    </row>
    <row r="1448" spans="1:33" x14ac:dyDescent="0.2">
      <c r="A1448" t="s">
        <v>2104</v>
      </c>
      <c r="B1448" t="s">
        <v>371</v>
      </c>
      <c r="C1448" t="s">
        <v>37</v>
      </c>
      <c r="D1448" s="1936">
        <v>41743</v>
      </c>
      <c r="AG1448" t="s">
        <v>202</v>
      </c>
    </row>
    <row r="1449" spans="1:33" x14ac:dyDescent="0.2">
      <c r="A1449" t="s">
        <v>2104</v>
      </c>
      <c r="B1449" t="s">
        <v>371</v>
      </c>
      <c r="C1449" t="s">
        <v>37</v>
      </c>
      <c r="D1449" s="1936">
        <v>41744</v>
      </c>
      <c r="AG1449" t="s">
        <v>202</v>
      </c>
    </row>
    <row r="1450" spans="1:33" x14ac:dyDescent="0.2">
      <c r="A1450" t="s">
        <v>2104</v>
      </c>
      <c r="B1450" t="s">
        <v>371</v>
      </c>
      <c r="C1450" t="s">
        <v>37</v>
      </c>
      <c r="D1450" s="1936">
        <v>41745</v>
      </c>
      <c r="AG1450" t="s">
        <v>202</v>
      </c>
    </row>
    <row r="1451" spans="1:33" x14ac:dyDescent="0.2">
      <c r="A1451" t="s">
        <v>2104</v>
      </c>
      <c r="B1451" t="s">
        <v>371</v>
      </c>
      <c r="C1451" t="s">
        <v>37</v>
      </c>
      <c r="D1451" s="1936">
        <v>41746</v>
      </c>
      <c r="AG1451" t="s">
        <v>202</v>
      </c>
    </row>
    <row r="1452" spans="1:33" x14ac:dyDescent="0.2">
      <c r="A1452" t="s">
        <v>2104</v>
      </c>
      <c r="B1452" t="s">
        <v>371</v>
      </c>
      <c r="C1452" t="s">
        <v>37</v>
      </c>
      <c r="D1452" s="1936">
        <v>41747</v>
      </c>
      <c r="AG1452" t="s">
        <v>202</v>
      </c>
    </row>
    <row r="1453" spans="1:33" x14ac:dyDescent="0.2">
      <c r="A1453" t="s">
        <v>2104</v>
      </c>
      <c r="B1453" t="s">
        <v>371</v>
      </c>
      <c r="C1453" t="s">
        <v>37</v>
      </c>
      <c r="D1453" s="1936">
        <v>41748</v>
      </c>
      <c r="AG1453" t="s">
        <v>202</v>
      </c>
    </row>
    <row r="1455" spans="1:33" x14ac:dyDescent="0.2">
      <c r="A1455" t="s">
        <v>2104</v>
      </c>
      <c r="B1455" t="s">
        <v>371</v>
      </c>
      <c r="C1455" t="s">
        <v>37</v>
      </c>
      <c r="D1455" s="1936">
        <v>41750</v>
      </c>
      <c r="AG1455" t="s">
        <v>202</v>
      </c>
    </row>
    <row r="1456" spans="1:33" x14ac:dyDescent="0.2">
      <c r="A1456" t="s">
        <v>2104</v>
      </c>
      <c r="B1456" t="s">
        <v>371</v>
      </c>
      <c r="C1456" t="s">
        <v>37</v>
      </c>
      <c r="D1456" s="1936">
        <v>41751</v>
      </c>
      <c r="AG1456" t="s">
        <v>202</v>
      </c>
    </row>
    <row r="1457" spans="1:33" x14ac:dyDescent="0.2">
      <c r="A1457" t="s">
        <v>2104</v>
      </c>
      <c r="B1457" t="s">
        <v>371</v>
      </c>
      <c r="C1457" t="s">
        <v>37</v>
      </c>
      <c r="D1457" s="1936">
        <v>41752</v>
      </c>
      <c r="AG1457" t="s">
        <v>202</v>
      </c>
    </row>
    <row r="1458" spans="1:33" x14ac:dyDescent="0.2">
      <c r="A1458" t="s">
        <v>2104</v>
      </c>
      <c r="B1458" t="s">
        <v>371</v>
      </c>
      <c r="C1458" t="s">
        <v>37</v>
      </c>
      <c r="D1458" s="1936">
        <v>41753</v>
      </c>
      <c r="AG1458" t="s">
        <v>202</v>
      </c>
    </row>
    <row r="1459" spans="1:33" x14ac:dyDescent="0.2">
      <c r="A1459" t="s">
        <v>2104</v>
      </c>
      <c r="B1459" t="s">
        <v>371</v>
      </c>
      <c r="C1459" t="s">
        <v>37</v>
      </c>
      <c r="D1459" s="1936">
        <v>41754</v>
      </c>
      <c r="AG1459" t="s">
        <v>202</v>
      </c>
    </row>
    <row r="1462" spans="1:33" x14ac:dyDescent="0.2">
      <c r="A1462" t="s">
        <v>2104</v>
      </c>
      <c r="B1462" t="s">
        <v>371</v>
      </c>
      <c r="C1462" t="s">
        <v>37</v>
      </c>
      <c r="D1462" s="1936">
        <v>41756</v>
      </c>
      <c r="AG1462" t="s">
        <v>202</v>
      </c>
    </row>
    <row r="1463" spans="1:33" x14ac:dyDescent="0.2">
      <c r="A1463" t="s">
        <v>2104</v>
      </c>
      <c r="B1463" t="s">
        <v>371</v>
      </c>
      <c r="C1463" t="s">
        <v>37</v>
      </c>
      <c r="D1463" s="1936">
        <v>41757</v>
      </c>
      <c r="AG1463" t="s">
        <v>202</v>
      </c>
    </row>
    <row r="1474" spans="1:33" x14ac:dyDescent="0.2">
      <c r="A1474" t="s">
        <v>3297</v>
      </c>
      <c r="B1474" t="s">
        <v>371</v>
      </c>
      <c r="C1474" t="s">
        <v>37</v>
      </c>
      <c r="D1474" s="1936">
        <v>41764</v>
      </c>
      <c r="AG1474" t="s">
        <v>202</v>
      </c>
    </row>
    <row r="1475" spans="1:33" x14ac:dyDescent="0.2">
      <c r="A1475" t="s">
        <v>3297</v>
      </c>
      <c r="B1475" t="s">
        <v>371</v>
      </c>
      <c r="C1475" t="s">
        <v>37</v>
      </c>
      <c r="D1475" s="1936">
        <v>41765</v>
      </c>
      <c r="AG1475" t="s">
        <v>202</v>
      </c>
    </row>
    <row r="1476" spans="1:33" x14ac:dyDescent="0.2">
      <c r="A1476" t="s">
        <v>3297</v>
      </c>
      <c r="B1476" t="s">
        <v>371</v>
      </c>
      <c r="C1476" t="s">
        <v>37</v>
      </c>
      <c r="D1476" s="1936">
        <v>41766</v>
      </c>
      <c r="AG1476" t="s">
        <v>202</v>
      </c>
    </row>
    <row r="1478" spans="1:33" x14ac:dyDescent="0.2">
      <c r="A1478" t="s">
        <v>3297</v>
      </c>
      <c r="B1478" t="s">
        <v>371</v>
      </c>
      <c r="C1478" t="s">
        <v>37</v>
      </c>
      <c r="D1478" s="1936">
        <v>41768</v>
      </c>
      <c r="AG1478" t="s">
        <v>202</v>
      </c>
    </row>
    <row r="1480" spans="1:33" x14ac:dyDescent="0.2">
      <c r="A1480" t="s">
        <v>3297</v>
      </c>
      <c r="B1480" t="s">
        <v>371</v>
      </c>
      <c r="C1480" t="s">
        <v>37</v>
      </c>
      <c r="D1480" s="1936">
        <v>41770</v>
      </c>
      <c r="AG1480" t="s">
        <v>202</v>
      </c>
    </row>
    <row r="1483" spans="1:33" x14ac:dyDescent="0.2">
      <c r="A1483" t="s">
        <v>3297</v>
      </c>
      <c r="B1483" t="s">
        <v>371</v>
      </c>
      <c r="C1483" t="s">
        <v>37</v>
      </c>
      <c r="D1483" s="1936">
        <v>41772</v>
      </c>
      <c r="AG1483" t="s">
        <v>202</v>
      </c>
    </row>
    <row r="1487" spans="1:33" x14ac:dyDescent="0.2">
      <c r="A1487" t="s">
        <v>3297</v>
      </c>
      <c r="B1487" t="s">
        <v>371</v>
      </c>
      <c r="C1487" t="s">
        <v>37</v>
      </c>
      <c r="D1487" s="1936">
        <v>41776</v>
      </c>
      <c r="AG1487" t="s">
        <v>202</v>
      </c>
    </row>
    <row r="1491" spans="1:33" x14ac:dyDescent="0.2">
      <c r="A1491" t="s">
        <v>3297</v>
      </c>
      <c r="B1491" t="s">
        <v>371</v>
      </c>
      <c r="C1491" t="s">
        <v>37</v>
      </c>
      <c r="D1491" s="1936">
        <v>41779</v>
      </c>
      <c r="AG1491" t="s">
        <v>202</v>
      </c>
    </row>
    <row r="1492" spans="1:33" x14ac:dyDescent="0.2">
      <c r="A1492" t="s">
        <v>3297</v>
      </c>
      <c r="B1492" t="s">
        <v>371</v>
      </c>
      <c r="C1492" t="s">
        <v>37</v>
      </c>
      <c r="D1492" s="1936">
        <v>41780</v>
      </c>
      <c r="AG1492" t="s">
        <v>202</v>
      </c>
    </row>
    <row r="1493" spans="1:33" x14ac:dyDescent="0.2">
      <c r="A1493" t="s">
        <v>3297</v>
      </c>
      <c r="B1493" t="s">
        <v>371</v>
      </c>
      <c r="C1493" t="s">
        <v>37</v>
      </c>
      <c r="D1493" s="1936">
        <v>41781</v>
      </c>
      <c r="AG1493" t="s">
        <v>202</v>
      </c>
    </row>
    <row r="1494" spans="1:33" x14ac:dyDescent="0.2">
      <c r="A1494" t="s">
        <v>3297</v>
      </c>
      <c r="B1494" t="s">
        <v>371</v>
      </c>
      <c r="C1494" t="s">
        <v>37</v>
      </c>
      <c r="D1494" s="1936">
        <v>41782</v>
      </c>
      <c r="AG1494" t="s">
        <v>202</v>
      </c>
    </row>
    <row r="1495" spans="1:33" x14ac:dyDescent="0.2">
      <c r="A1495" t="s">
        <v>3297</v>
      </c>
      <c r="B1495" t="s">
        <v>371</v>
      </c>
      <c r="C1495" t="s">
        <v>37</v>
      </c>
      <c r="D1495" s="1936">
        <v>41783</v>
      </c>
      <c r="AG1495" t="s">
        <v>202</v>
      </c>
    </row>
    <row r="1496" spans="1:33" x14ac:dyDescent="0.2">
      <c r="A1496" t="s">
        <v>3297</v>
      </c>
      <c r="B1496" t="s">
        <v>371</v>
      </c>
      <c r="C1496" t="s">
        <v>37</v>
      </c>
      <c r="D1496" s="1936">
        <v>41784</v>
      </c>
      <c r="AG1496" t="s">
        <v>202</v>
      </c>
    </row>
    <row r="1497" spans="1:33" x14ac:dyDescent="0.2">
      <c r="A1497" t="s">
        <v>3297</v>
      </c>
      <c r="B1497" t="s">
        <v>371</v>
      </c>
      <c r="C1497" t="s">
        <v>37</v>
      </c>
      <c r="D1497" s="1936">
        <v>41785</v>
      </c>
      <c r="AG1497" t="s">
        <v>202</v>
      </c>
    </row>
    <row r="1498" spans="1:33" x14ac:dyDescent="0.2">
      <c r="A1498" t="s">
        <v>3297</v>
      </c>
      <c r="B1498" t="s">
        <v>371</v>
      </c>
      <c r="C1498" t="s">
        <v>37</v>
      </c>
      <c r="D1498" s="1936">
        <v>41786</v>
      </c>
      <c r="AG1498" t="s">
        <v>202</v>
      </c>
    </row>
    <row r="1499" spans="1:33" x14ac:dyDescent="0.2">
      <c r="A1499" t="s">
        <v>3297</v>
      </c>
      <c r="B1499" t="s">
        <v>371</v>
      </c>
      <c r="C1499" t="s">
        <v>37</v>
      </c>
      <c r="D1499" s="1936">
        <v>41787</v>
      </c>
      <c r="AG1499" t="s">
        <v>202</v>
      </c>
    </row>
    <row r="1500" spans="1:33" x14ac:dyDescent="0.2">
      <c r="A1500" t="s">
        <v>3297</v>
      </c>
      <c r="B1500" t="s">
        <v>371</v>
      </c>
      <c r="C1500" t="s">
        <v>37</v>
      </c>
      <c r="D1500" s="1936">
        <v>41788</v>
      </c>
      <c r="AG1500" t="s">
        <v>202</v>
      </c>
    </row>
    <row r="1501" spans="1:33" x14ac:dyDescent="0.2">
      <c r="A1501" t="s">
        <v>3297</v>
      </c>
      <c r="B1501" t="s">
        <v>371</v>
      </c>
      <c r="C1501" t="s">
        <v>37</v>
      </c>
      <c r="D1501" s="1936">
        <v>41789</v>
      </c>
      <c r="AG1501" t="s">
        <v>202</v>
      </c>
    </row>
    <row r="1502" spans="1:33" x14ac:dyDescent="0.2">
      <c r="A1502" t="s">
        <v>3297</v>
      </c>
      <c r="B1502" t="s">
        <v>371</v>
      </c>
      <c r="C1502" t="s">
        <v>37</v>
      </c>
      <c r="D1502" s="1936">
        <v>41790</v>
      </c>
      <c r="AG1502" t="s">
        <v>202</v>
      </c>
    </row>
    <row r="1503" spans="1:33" x14ac:dyDescent="0.2">
      <c r="A1503" t="s">
        <v>4114</v>
      </c>
      <c r="B1503" t="s">
        <v>371</v>
      </c>
      <c r="C1503" t="s">
        <v>37</v>
      </c>
      <c r="D1503" s="1936">
        <v>41791</v>
      </c>
      <c r="AG1503" t="s">
        <v>202</v>
      </c>
    </row>
    <row r="1504" spans="1:33" x14ac:dyDescent="0.2">
      <c r="A1504" t="s">
        <v>4114</v>
      </c>
      <c r="B1504" t="s">
        <v>371</v>
      </c>
      <c r="C1504" t="s">
        <v>37</v>
      </c>
      <c r="D1504" s="1936">
        <v>41792</v>
      </c>
      <c r="AG1504" t="s">
        <v>202</v>
      </c>
    </row>
    <row r="1505" spans="1:33" x14ac:dyDescent="0.2">
      <c r="A1505" t="s">
        <v>4114</v>
      </c>
      <c r="B1505" t="s">
        <v>371</v>
      </c>
      <c r="C1505" t="s">
        <v>37</v>
      </c>
      <c r="D1505" s="1936">
        <v>41793</v>
      </c>
      <c r="AG1505" t="s">
        <v>202</v>
      </c>
    </row>
    <row r="1506" spans="1:33" x14ac:dyDescent="0.2">
      <c r="A1506" t="s">
        <v>4114</v>
      </c>
      <c r="B1506" t="s">
        <v>371</v>
      </c>
      <c r="C1506" t="s">
        <v>37</v>
      </c>
      <c r="D1506" s="1936">
        <v>41794</v>
      </c>
      <c r="AG1506" t="s">
        <v>202</v>
      </c>
    </row>
    <row r="1507" spans="1:33" x14ac:dyDescent="0.2">
      <c r="A1507" t="s">
        <v>4114</v>
      </c>
      <c r="B1507" t="s">
        <v>371</v>
      </c>
      <c r="C1507" t="s">
        <v>37</v>
      </c>
      <c r="D1507" s="1936">
        <v>41795</v>
      </c>
      <c r="AG1507" t="s">
        <v>202</v>
      </c>
    </row>
    <row r="1508" spans="1:33" x14ac:dyDescent="0.2">
      <c r="A1508" t="s">
        <v>4114</v>
      </c>
      <c r="B1508" t="s">
        <v>371</v>
      </c>
      <c r="C1508" t="s">
        <v>37</v>
      </c>
      <c r="D1508" s="1936">
        <v>41796</v>
      </c>
      <c r="AG1508" t="s">
        <v>202</v>
      </c>
    </row>
    <row r="1509" spans="1:33" x14ac:dyDescent="0.2">
      <c r="A1509" t="s">
        <v>4114</v>
      </c>
      <c r="B1509" t="s">
        <v>371</v>
      </c>
      <c r="C1509" t="s">
        <v>37</v>
      </c>
      <c r="D1509" s="1936">
        <v>41797</v>
      </c>
      <c r="AG1509" t="s">
        <v>202</v>
      </c>
    </row>
    <row r="1510" spans="1:33" x14ac:dyDescent="0.2">
      <c r="A1510" t="s">
        <v>4114</v>
      </c>
      <c r="B1510" t="s">
        <v>371</v>
      </c>
      <c r="C1510" t="s">
        <v>37</v>
      </c>
      <c r="D1510" s="1936">
        <v>41798</v>
      </c>
      <c r="AG1510" t="s">
        <v>202</v>
      </c>
    </row>
    <row r="1511" spans="1:33" x14ac:dyDescent="0.2">
      <c r="A1511" t="s">
        <v>4114</v>
      </c>
      <c r="B1511" t="s">
        <v>371</v>
      </c>
      <c r="C1511" t="s">
        <v>37</v>
      </c>
      <c r="D1511" s="1936">
        <v>41799</v>
      </c>
      <c r="AG1511" t="s">
        <v>202</v>
      </c>
    </row>
    <row r="1512" spans="1:33" x14ac:dyDescent="0.2">
      <c r="A1512" t="s">
        <v>4114</v>
      </c>
      <c r="B1512" t="s">
        <v>371</v>
      </c>
      <c r="C1512" t="s">
        <v>37</v>
      </c>
      <c r="D1512" s="1936">
        <v>41800</v>
      </c>
      <c r="AG1512" t="s">
        <v>202</v>
      </c>
    </row>
    <row r="1513" spans="1:33" x14ac:dyDescent="0.2">
      <c r="A1513" t="s">
        <v>4114</v>
      </c>
      <c r="B1513" t="s">
        <v>371</v>
      </c>
      <c r="C1513" t="s">
        <v>37</v>
      </c>
      <c r="D1513" s="1936">
        <v>41801</v>
      </c>
      <c r="AG1513" t="s">
        <v>202</v>
      </c>
    </row>
    <row r="1514" spans="1:33" x14ac:dyDescent="0.2">
      <c r="A1514" t="s">
        <v>4114</v>
      </c>
      <c r="B1514" t="s">
        <v>371</v>
      </c>
      <c r="C1514" t="s">
        <v>37</v>
      </c>
      <c r="D1514" s="1936">
        <v>41802</v>
      </c>
      <c r="AG1514" t="s">
        <v>202</v>
      </c>
    </row>
    <row r="1515" spans="1:33" x14ac:dyDescent="0.2">
      <c r="A1515" t="s">
        <v>4114</v>
      </c>
      <c r="B1515" t="s">
        <v>371</v>
      </c>
      <c r="C1515" t="s">
        <v>37</v>
      </c>
      <c r="D1515" s="1936">
        <v>41803</v>
      </c>
      <c r="AG1515" t="s">
        <v>202</v>
      </c>
    </row>
    <row r="1516" spans="1:33" x14ac:dyDescent="0.2">
      <c r="A1516" t="s">
        <v>4114</v>
      </c>
      <c r="B1516" t="s">
        <v>371</v>
      </c>
      <c r="C1516" t="s">
        <v>37</v>
      </c>
      <c r="D1516" s="1936">
        <v>41804</v>
      </c>
      <c r="AG1516" t="s">
        <v>202</v>
      </c>
    </row>
    <row r="1522" spans="1:33" x14ac:dyDescent="0.2">
      <c r="A1522" t="s">
        <v>4114</v>
      </c>
      <c r="B1522" t="s">
        <v>371</v>
      </c>
      <c r="C1522" t="s">
        <v>37</v>
      </c>
      <c r="D1522" s="1936">
        <v>41807</v>
      </c>
      <c r="AG1522" t="s">
        <v>202</v>
      </c>
    </row>
    <row r="1523" spans="1:33" x14ac:dyDescent="0.2">
      <c r="A1523" t="s">
        <v>4114</v>
      </c>
      <c r="B1523" t="s">
        <v>371</v>
      </c>
      <c r="C1523" t="s">
        <v>37</v>
      </c>
      <c r="D1523" s="1936">
        <v>41808</v>
      </c>
      <c r="AG1523" t="s">
        <v>202</v>
      </c>
    </row>
    <row r="1524" spans="1:33" x14ac:dyDescent="0.2">
      <c r="A1524" t="s">
        <v>4114</v>
      </c>
      <c r="B1524" t="s">
        <v>371</v>
      </c>
      <c r="C1524" t="s">
        <v>37</v>
      </c>
      <c r="D1524" s="1936">
        <v>41809</v>
      </c>
      <c r="AG1524" t="s">
        <v>202</v>
      </c>
    </row>
    <row r="1527" spans="1:33" x14ac:dyDescent="0.2">
      <c r="A1527" t="s">
        <v>4114</v>
      </c>
      <c r="B1527" t="s">
        <v>371</v>
      </c>
      <c r="C1527" t="s">
        <v>37</v>
      </c>
      <c r="D1527" s="1936">
        <v>41811</v>
      </c>
      <c r="AG1527" t="s">
        <v>202</v>
      </c>
    </row>
    <row r="1528" spans="1:33" x14ac:dyDescent="0.2">
      <c r="A1528" t="s">
        <v>4114</v>
      </c>
      <c r="B1528" t="s">
        <v>371</v>
      </c>
      <c r="C1528" t="s">
        <v>37</v>
      </c>
      <c r="D1528" s="1936">
        <v>41812</v>
      </c>
      <c r="AG1528" t="s">
        <v>202</v>
      </c>
    </row>
    <row r="1529" spans="1:33" x14ac:dyDescent="0.2">
      <c r="A1529" t="s">
        <v>4114</v>
      </c>
      <c r="B1529" t="s">
        <v>371</v>
      </c>
      <c r="C1529" t="s">
        <v>37</v>
      </c>
      <c r="D1529" s="1936">
        <v>41813</v>
      </c>
      <c r="AG1529" t="s">
        <v>202</v>
      </c>
    </row>
    <row r="1530" spans="1:33" x14ac:dyDescent="0.2">
      <c r="A1530" t="s">
        <v>4114</v>
      </c>
      <c r="B1530" t="s">
        <v>371</v>
      </c>
      <c r="C1530" t="s">
        <v>37</v>
      </c>
      <c r="D1530" s="1936">
        <v>41814</v>
      </c>
      <c r="AG1530" t="s">
        <v>202</v>
      </c>
    </row>
    <row r="1531" spans="1:33" x14ac:dyDescent="0.2">
      <c r="A1531" t="s">
        <v>4114</v>
      </c>
      <c r="B1531" t="s">
        <v>371</v>
      </c>
      <c r="C1531" t="s">
        <v>37</v>
      </c>
      <c r="D1531" s="1936">
        <v>41815</v>
      </c>
      <c r="AG1531" t="s">
        <v>202</v>
      </c>
    </row>
    <row r="1532" spans="1:33" x14ac:dyDescent="0.2">
      <c r="A1532" t="s">
        <v>4114</v>
      </c>
      <c r="B1532" t="s">
        <v>371</v>
      </c>
      <c r="C1532" t="s">
        <v>37</v>
      </c>
      <c r="D1532" s="1936">
        <v>41816</v>
      </c>
      <c r="AG1532" t="s">
        <v>202</v>
      </c>
    </row>
    <row r="1533" spans="1:33" x14ac:dyDescent="0.2">
      <c r="A1533" t="s">
        <v>4114</v>
      </c>
      <c r="B1533" t="s">
        <v>371</v>
      </c>
      <c r="C1533" t="s">
        <v>37</v>
      </c>
      <c r="D1533" s="1936">
        <v>41817</v>
      </c>
      <c r="AG1533" t="s">
        <v>202</v>
      </c>
    </row>
    <row r="1534" spans="1:33" x14ac:dyDescent="0.2">
      <c r="A1534" t="s">
        <v>4114</v>
      </c>
      <c r="B1534" t="s">
        <v>371</v>
      </c>
      <c r="C1534" t="s">
        <v>37</v>
      </c>
      <c r="D1534" s="1936">
        <v>41818</v>
      </c>
      <c r="AG1534" t="s">
        <v>202</v>
      </c>
    </row>
    <row r="1535" spans="1:33" x14ac:dyDescent="0.2">
      <c r="A1535" t="s">
        <v>4114</v>
      </c>
      <c r="B1535" t="s">
        <v>371</v>
      </c>
      <c r="C1535" t="s">
        <v>37</v>
      </c>
      <c r="D1535" s="1936">
        <v>41819</v>
      </c>
      <c r="AG1535" t="s">
        <v>202</v>
      </c>
    </row>
    <row r="1536" spans="1:33" x14ac:dyDescent="0.2">
      <c r="A1536" t="s">
        <v>4114</v>
      </c>
      <c r="B1536" t="s">
        <v>371</v>
      </c>
      <c r="C1536" t="s">
        <v>37</v>
      </c>
      <c r="D1536" s="1936">
        <v>41820</v>
      </c>
      <c r="AG1536" t="s">
        <v>202</v>
      </c>
    </row>
    <row r="1537" spans="1:33" x14ac:dyDescent="0.2">
      <c r="A1537" t="s">
        <v>5144</v>
      </c>
      <c r="B1537" t="s">
        <v>371</v>
      </c>
      <c r="C1537" t="s">
        <v>37</v>
      </c>
      <c r="D1537" s="1936">
        <v>41821</v>
      </c>
      <c r="AG1537" t="s">
        <v>202</v>
      </c>
    </row>
    <row r="1539" spans="1:33" x14ac:dyDescent="0.2">
      <c r="A1539" t="s">
        <v>5144</v>
      </c>
      <c r="B1539" t="s">
        <v>371</v>
      </c>
      <c r="C1539" t="s">
        <v>37</v>
      </c>
      <c r="D1539" s="1936">
        <v>41823</v>
      </c>
      <c r="AG1539" t="s">
        <v>202</v>
      </c>
    </row>
    <row r="1541" spans="1:33" x14ac:dyDescent="0.2">
      <c r="A1541" t="s">
        <v>5144</v>
      </c>
      <c r="B1541" t="s">
        <v>371</v>
      </c>
      <c r="C1541" t="s">
        <v>37</v>
      </c>
      <c r="D1541" s="1936">
        <v>41825</v>
      </c>
    </row>
    <row r="1553" spans="1:33" x14ac:dyDescent="0.2">
      <c r="A1553" t="s">
        <v>5144</v>
      </c>
      <c r="B1553" t="s">
        <v>371</v>
      </c>
      <c r="C1553" t="s">
        <v>37</v>
      </c>
      <c r="D1553" s="1936">
        <v>41828</v>
      </c>
      <c r="AG1553" t="s">
        <v>202</v>
      </c>
    </row>
    <row r="1554" spans="1:33" x14ac:dyDescent="0.2">
      <c r="A1554" t="s">
        <v>5144</v>
      </c>
      <c r="B1554" t="s">
        <v>371</v>
      </c>
      <c r="C1554" t="s">
        <v>37</v>
      </c>
      <c r="D1554" s="1936">
        <v>41829</v>
      </c>
      <c r="AG1554" t="s">
        <v>202</v>
      </c>
    </row>
    <row r="1555" spans="1:33" x14ac:dyDescent="0.2">
      <c r="A1555" t="s">
        <v>5144</v>
      </c>
      <c r="B1555" t="s">
        <v>371</v>
      </c>
      <c r="C1555" t="s">
        <v>37</v>
      </c>
      <c r="D1555" s="1936">
        <v>41830</v>
      </c>
      <c r="AG1555" t="s">
        <v>202</v>
      </c>
    </row>
    <row r="1556" spans="1:33" x14ac:dyDescent="0.2">
      <c r="A1556" t="s">
        <v>5144</v>
      </c>
      <c r="B1556" t="s">
        <v>371</v>
      </c>
      <c r="C1556" t="s">
        <v>37</v>
      </c>
      <c r="D1556" s="1936">
        <v>41831</v>
      </c>
      <c r="AG1556" t="s">
        <v>202</v>
      </c>
    </row>
    <row r="1559" spans="1:33" x14ac:dyDescent="0.2">
      <c r="A1559" t="s">
        <v>5144</v>
      </c>
      <c r="B1559" t="s">
        <v>371</v>
      </c>
      <c r="C1559" t="s">
        <v>37</v>
      </c>
      <c r="D1559" s="1936">
        <v>41834</v>
      </c>
      <c r="AG1559" t="s">
        <v>202</v>
      </c>
    </row>
    <row r="1560" spans="1:33" x14ac:dyDescent="0.2">
      <c r="A1560" t="s">
        <v>5144</v>
      </c>
      <c r="B1560" t="s">
        <v>371</v>
      </c>
      <c r="C1560" t="s">
        <v>37</v>
      </c>
      <c r="D1560" s="1936">
        <v>41835</v>
      </c>
      <c r="AG1560" t="s">
        <v>202</v>
      </c>
    </row>
    <row r="1561" spans="1:33" x14ac:dyDescent="0.2">
      <c r="A1561" t="s">
        <v>5144</v>
      </c>
      <c r="B1561" t="s">
        <v>371</v>
      </c>
      <c r="C1561" t="s">
        <v>37</v>
      </c>
      <c r="D1561" s="1936">
        <v>41836</v>
      </c>
      <c r="AG1561" t="s">
        <v>202</v>
      </c>
    </row>
    <row r="1563" spans="1:33" x14ac:dyDescent="0.2">
      <c r="A1563" t="s">
        <v>5144</v>
      </c>
      <c r="B1563" t="s">
        <v>371</v>
      </c>
      <c r="C1563" t="s">
        <v>37</v>
      </c>
      <c r="D1563" s="1936">
        <v>41838</v>
      </c>
      <c r="AG1563" t="s">
        <v>202</v>
      </c>
    </row>
    <row r="1564" spans="1:33" x14ac:dyDescent="0.2">
      <c r="A1564" t="s">
        <v>5144</v>
      </c>
      <c r="B1564" t="s">
        <v>371</v>
      </c>
      <c r="C1564" t="s">
        <v>37</v>
      </c>
      <c r="D1564" s="1936">
        <v>41839</v>
      </c>
      <c r="AG1564" t="s">
        <v>202</v>
      </c>
    </row>
    <row r="1566" spans="1:33" x14ac:dyDescent="0.2">
      <c r="A1566" t="s">
        <v>5144</v>
      </c>
      <c r="B1566" t="s">
        <v>371</v>
      </c>
      <c r="C1566" t="s">
        <v>37</v>
      </c>
      <c r="D1566" s="1936">
        <v>41841</v>
      </c>
      <c r="AG1566" t="s">
        <v>202</v>
      </c>
    </row>
    <row r="1572" spans="1:33" x14ac:dyDescent="0.2">
      <c r="A1572" t="s">
        <v>5144</v>
      </c>
      <c r="B1572" t="s">
        <v>371</v>
      </c>
      <c r="C1572" t="s">
        <v>37</v>
      </c>
      <c r="D1572" s="1936">
        <v>41844</v>
      </c>
      <c r="AG1572" t="s">
        <v>202</v>
      </c>
    </row>
    <row r="1573" spans="1:33" x14ac:dyDescent="0.2">
      <c r="A1573" t="s">
        <v>5144</v>
      </c>
      <c r="B1573" t="s">
        <v>371</v>
      </c>
      <c r="C1573" t="s">
        <v>37</v>
      </c>
      <c r="D1573" s="1936">
        <v>41845</v>
      </c>
      <c r="AG1573" t="s">
        <v>202</v>
      </c>
    </row>
    <row r="1574" spans="1:33" x14ac:dyDescent="0.2">
      <c r="A1574" t="s">
        <v>5144</v>
      </c>
      <c r="B1574" t="s">
        <v>371</v>
      </c>
      <c r="C1574" t="s">
        <v>37</v>
      </c>
      <c r="D1574" s="1936">
        <v>41846</v>
      </c>
      <c r="AG1574" t="s">
        <v>202</v>
      </c>
    </row>
    <row r="1578" spans="1:33" x14ac:dyDescent="0.2">
      <c r="A1578" t="s">
        <v>5144</v>
      </c>
      <c r="B1578" t="s">
        <v>371</v>
      </c>
      <c r="C1578" t="s">
        <v>37</v>
      </c>
      <c r="D1578" s="1936">
        <v>41848</v>
      </c>
      <c r="AG1578" t="s">
        <v>202</v>
      </c>
    </row>
    <row r="1580" spans="1:33" x14ac:dyDescent="0.2">
      <c r="A1580" t="s">
        <v>5144</v>
      </c>
      <c r="B1580" t="s">
        <v>371</v>
      </c>
      <c r="C1580" t="s">
        <v>37</v>
      </c>
      <c r="D1580" s="1936">
        <v>41850</v>
      </c>
      <c r="AG1580" t="s">
        <v>202</v>
      </c>
    </row>
    <row r="1582" spans="1:33" x14ac:dyDescent="0.2">
      <c r="A1582" t="s">
        <v>7617</v>
      </c>
      <c r="B1582" t="s">
        <v>371</v>
      </c>
      <c r="C1582" t="s">
        <v>37</v>
      </c>
      <c r="D1582" s="1936">
        <v>41852</v>
      </c>
      <c r="AG1582" t="s">
        <v>202</v>
      </c>
    </row>
    <row r="1583" spans="1:33" x14ac:dyDescent="0.2">
      <c r="A1583" t="s">
        <v>7617</v>
      </c>
      <c r="B1583" t="s">
        <v>371</v>
      </c>
      <c r="C1583" t="s">
        <v>37</v>
      </c>
      <c r="D1583" s="1936">
        <v>41853</v>
      </c>
      <c r="AG1583" t="s">
        <v>202</v>
      </c>
    </row>
    <row r="1584" spans="1:33" x14ac:dyDescent="0.2">
      <c r="A1584" t="s">
        <v>7617</v>
      </c>
      <c r="B1584" t="s">
        <v>371</v>
      </c>
      <c r="C1584" t="s">
        <v>37</v>
      </c>
      <c r="D1584" s="1936">
        <v>41854</v>
      </c>
      <c r="AG1584" t="s">
        <v>202</v>
      </c>
    </row>
    <row r="1585" spans="1:33" x14ac:dyDescent="0.2">
      <c r="A1585" t="s">
        <v>7617</v>
      </c>
      <c r="B1585" t="s">
        <v>371</v>
      </c>
      <c r="C1585" t="s">
        <v>37</v>
      </c>
      <c r="D1585" s="1936">
        <v>41855</v>
      </c>
      <c r="AG1585" t="s">
        <v>202</v>
      </c>
    </row>
    <row r="1588" spans="1:33" x14ac:dyDescent="0.2">
      <c r="A1588" t="s">
        <v>7617</v>
      </c>
      <c r="B1588" t="s">
        <v>371</v>
      </c>
      <c r="C1588" t="s">
        <v>37</v>
      </c>
      <c r="D1588" s="1936">
        <v>41858</v>
      </c>
      <c r="AG1588" t="s">
        <v>202</v>
      </c>
    </row>
    <row r="1592" spans="1:33" x14ac:dyDescent="0.2">
      <c r="A1592" t="s">
        <v>7617</v>
      </c>
      <c r="B1592" t="s">
        <v>371</v>
      </c>
      <c r="C1592" t="s">
        <v>37</v>
      </c>
      <c r="D1592" s="1936">
        <v>41860</v>
      </c>
      <c r="AG1592" t="s">
        <v>202</v>
      </c>
    </row>
    <row r="1597" spans="1:33" x14ac:dyDescent="0.2">
      <c r="A1597" t="s">
        <v>7617</v>
      </c>
      <c r="B1597" t="s">
        <v>371</v>
      </c>
      <c r="C1597" t="s">
        <v>37</v>
      </c>
      <c r="D1597" s="1936">
        <v>41863</v>
      </c>
      <c r="AG1597" t="s">
        <v>202</v>
      </c>
    </row>
    <row r="1599" spans="1:33" x14ac:dyDescent="0.2">
      <c r="A1599" t="s">
        <v>7617</v>
      </c>
      <c r="B1599" t="s">
        <v>371</v>
      </c>
      <c r="C1599" t="s">
        <v>37</v>
      </c>
      <c r="D1599" s="1936">
        <v>41865</v>
      </c>
      <c r="AG1599" t="s">
        <v>202</v>
      </c>
    </row>
    <row r="1600" spans="1:33" x14ac:dyDescent="0.2">
      <c r="A1600" t="s">
        <v>7617</v>
      </c>
      <c r="B1600" t="s">
        <v>371</v>
      </c>
      <c r="C1600" t="s">
        <v>37</v>
      </c>
      <c r="D1600" s="1936">
        <v>41866</v>
      </c>
      <c r="AG1600" t="s">
        <v>202</v>
      </c>
    </row>
    <row r="1601" spans="1:33" x14ac:dyDescent="0.2">
      <c r="A1601" t="s">
        <v>7617</v>
      </c>
      <c r="B1601" t="s">
        <v>371</v>
      </c>
      <c r="C1601" t="s">
        <v>37</v>
      </c>
      <c r="D1601" s="1936">
        <v>41867</v>
      </c>
      <c r="AG1601" t="s">
        <v>202</v>
      </c>
    </row>
    <row r="1602" spans="1:33" x14ac:dyDescent="0.2">
      <c r="A1602" t="s">
        <v>7617</v>
      </c>
      <c r="B1602" t="s">
        <v>371</v>
      </c>
      <c r="C1602" t="s">
        <v>37</v>
      </c>
      <c r="D1602" s="1936">
        <v>41868</v>
      </c>
      <c r="AG1602" t="s">
        <v>202</v>
      </c>
    </row>
    <row r="1603" spans="1:33" x14ac:dyDescent="0.2">
      <c r="A1603" t="s">
        <v>7617</v>
      </c>
      <c r="B1603" t="s">
        <v>371</v>
      </c>
      <c r="C1603" t="s">
        <v>37</v>
      </c>
      <c r="D1603" s="1936">
        <v>41869</v>
      </c>
      <c r="AG1603" t="s">
        <v>202</v>
      </c>
    </row>
    <row r="1604" spans="1:33" x14ac:dyDescent="0.2">
      <c r="A1604" t="s">
        <v>7617</v>
      </c>
      <c r="B1604" t="s">
        <v>371</v>
      </c>
      <c r="C1604" t="s">
        <v>37</v>
      </c>
      <c r="D1604" s="1936">
        <v>41870</v>
      </c>
      <c r="AG1604" t="s">
        <v>202</v>
      </c>
    </row>
    <row r="1605" spans="1:33" x14ac:dyDescent="0.2">
      <c r="A1605" t="s">
        <v>7617</v>
      </c>
      <c r="B1605" t="s">
        <v>371</v>
      </c>
      <c r="C1605" t="s">
        <v>37</v>
      </c>
      <c r="D1605" s="1936">
        <v>41871</v>
      </c>
      <c r="AG1605" t="s">
        <v>202</v>
      </c>
    </row>
    <row r="1606" spans="1:33" x14ac:dyDescent="0.2">
      <c r="A1606" t="s">
        <v>7617</v>
      </c>
      <c r="B1606" t="s">
        <v>371</v>
      </c>
      <c r="C1606" t="s">
        <v>37</v>
      </c>
      <c r="D1606" s="1936">
        <v>41872</v>
      </c>
      <c r="AG1606" t="s">
        <v>202</v>
      </c>
    </row>
    <row r="1608" spans="1:33" x14ac:dyDescent="0.2">
      <c r="A1608" t="s">
        <v>7617</v>
      </c>
      <c r="B1608" t="s">
        <v>371</v>
      </c>
      <c r="C1608" t="s">
        <v>37</v>
      </c>
      <c r="D1608" s="1936">
        <v>41874</v>
      </c>
      <c r="AG1608" t="s">
        <v>202</v>
      </c>
    </row>
    <row r="1609" spans="1:33" x14ac:dyDescent="0.2">
      <c r="A1609" t="s">
        <v>7617</v>
      </c>
      <c r="B1609" t="s">
        <v>371</v>
      </c>
      <c r="C1609" t="s">
        <v>37</v>
      </c>
      <c r="D1609" s="1936">
        <v>41875</v>
      </c>
      <c r="AG1609" t="s">
        <v>202</v>
      </c>
    </row>
    <row r="1610" spans="1:33" x14ac:dyDescent="0.2">
      <c r="A1610" t="s">
        <v>7617</v>
      </c>
      <c r="B1610" t="s">
        <v>371</v>
      </c>
      <c r="C1610" t="s">
        <v>37</v>
      </c>
      <c r="D1610" s="1936">
        <v>41876</v>
      </c>
      <c r="AG1610" t="s">
        <v>202</v>
      </c>
    </row>
    <row r="1611" spans="1:33" x14ac:dyDescent="0.2">
      <c r="A1611" t="s">
        <v>7617</v>
      </c>
      <c r="B1611" t="s">
        <v>371</v>
      </c>
      <c r="C1611" t="s">
        <v>37</v>
      </c>
      <c r="D1611" s="1936">
        <v>41877</v>
      </c>
      <c r="AG1611" t="s">
        <v>202</v>
      </c>
    </row>
    <row r="1612" spans="1:33" x14ac:dyDescent="0.2">
      <c r="A1612" t="s">
        <v>7617</v>
      </c>
      <c r="B1612" t="s">
        <v>371</v>
      </c>
      <c r="C1612" t="s">
        <v>37</v>
      </c>
      <c r="D1612" s="1936">
        <v>41878</v>
      </c>
      <c r="AG1612" t="s">
        <v>202</v>
      </c>
    </row>
    <row r="1613" spans="1:33" x14ac:dyDescent="0.2">
      <c r="A1613" t="s">
        <v>7617</v>
      </c>
      <c r="B1613" t="s">
        <v>371</v>
      </c>
      <c r="C1613" t="s">
        <v>37</v>
      </c>
      <c r="D1613" s="1936">
        <v>41879</v>
      </c>
      <c r="AG1613" t="s">
        <v>202</v>
      </c>
    </row>
    <row r="1614" spans="1:33" x14ac:dyDescent="0.2">
      <c r="A1614" t="s">
        <v>7617</v>
      </c>
      <c r="B1614" t="s">
        <v>371</v>
      </c>
      <c r="C1614" t="s">
        <v>37</v>
      </c>
      <c r="D1614" s="1936">
        <v>41880</v>
      </c>
      <c r="AG1614" t="s">
        <v>202</v>
      </c>
    </row>
    <row r="1619" spans="1:33" x14ac:dyDescent="0.2">
      <c r="A1619" t="s">
        <v>7617</v>
      </c>
      <c r="B1619" t="s">
        <v>371</v>
      </c>
      <c r="C1619" t="s">
        <v>37</v>
      </c>
      <c r="D1619" s="1936">
        <v>41882</v>
      </c>
      <c r="AG1619" t="s">
        <v>202</v>
      </c>
    </row>
    <row r="1622" spans="1:33" x14ac:dyDescent="0.2">
      <c r="A1622" t="s">
        <v>8717</v>
      </c>
      <c r="B1622" t="s">
        <v>371</v>
      </c>
      <c r="C1622" t="s">
        <v>37</v>
      </c>
      <c r="D1622" s="1936">
        <v>41885</v>
      </c>
      <c r="AG1622" t="s">
        <v>202</v>
      </c>
    </row>
    <row r="1623" spans="1:33" x14ac:dyDescent="0.2">
      <c r="A1623" t="s">
        <v>8717</v>
      </c>
      <c r="B1623" t="s">
        <v>371</v>
      </c>
      <c r="C1623" t="s">
        <v>37</v>
      </c>
      <c r="D1623" s="1936">
        <v>41886</v>
      </c>
      <c r="AG1623" t="s">
        <v>202</v>
      </c>
    </row>
    <row r="1624" spans="1:33" x14ac:dyDescent="0.2">
      <c r="A1624" t="s">
        <v>8717</v>
      </c>
      <c r="B1624" t="s">
        <v>371</v>
      </c>
      <c r="C1624" t="s">
        <v>37</v>
      </c>
      <c r="D1624" s="1936">
        <v>41887</v>
      </c>
      <c r="AG1624" t="s">
        <v>202</v>
      </c>
    </row>
    <row r="1631" spans="1:33" x14ac:dyDescent="0.2">
      <c r="A1631" t="s">
        <v>8717</v>
      </c>
      <c r="B1631" t="s">
        <v>371</v>
      </c>
      <c r="C1631" t="s">
        <v>37</v>
      </c>
      <c r="D1631" s="1936">
        <v>41890</v>
      </c>
      <c r="AG1631" t="s">
        <v>202</v>
      </c>
    </row>
    <row r="1632" spans="1:33" x14ac:dyDescent="0.2">
      <c r="A1632" t="s">
        <v>8717</v>
      </c>
      <c r="B1632" t="s">
        <v>371</v>
      </c>
      <c r="C1632" t="s">
        <v>37</v>
      </c>
      <c r="D1632" s="1936">
        <v>41891</v>
      </c>
      <c r="AG1632" t="s">
        <v>202</v>
      </c>
    </row>
    <row r="1633" spans="1:33" x14ac:dyDescent="0.2">
      <c r="A1633" t="s">
        <v>8717</v>
      </c>
      <c r="B1633" t="s">
        <v>371</v>
      </c>
      <c r="C1633" t="s">
        <v>37</v>
      </c>
      <c r="D1633" s="1936">
        <v>41892</v>
      </c>
      <c r="AG1633" t="s">
        <v>202</v>
      </c>
    </row>
    <row r="1634" spans="1:33" x14ac:dyDescent="0.2">
      <c r="A1634" t="s">
        <v>8717</v>
      </c>
      <c r="B1634" t="s">
        <v>371</v>
      </c>
      <c r="C1634" t="s">
        <v>37</v>
      </c>
      <c r="D1634" s="1936">
        <v>41893</v>
      </c>
      <c r="AG1634" t="s">
        <v>202</v>
      </c>
    </row>
    <row r="1635" spans="1:33" x14ac:dyDescent="0.2">
      <c r="A1635" t="s">
        <v>8717</v>
      </c>
      <c r="B1635" t="s">
        <v>371</v>
      </c>
      <c r="C1635" t="s">
        <v>37</v>
      </c>
      <c r="D1635" s="1936">
        <v>41894</v>
      </c>
      <c r="AG1635" t="s">
        <v>202</v>
      </c>
    </row>
    <row r="1636" spans="1:33" x14ac:dyDescent="0.2">
      <c r="A1636" t="s">
        <v>8717</v>
      </c>
      <c r="B1636" t="s">
        <v>371</v>
      </c>
      <c r="C1636" t="s">
        <v>37</v>
      </c>
      <c r="D1636" s="1936">
        <v>41895</v>
      </c>
      <c r="AG1636" t="s">
        <v>202</v>
      </c>
    </row>
    <row r="1637" spans="1:33" x14ac:dyDescent="0.2">
      <c r="A1637" t="s">
        <v>8717</v>
      </c>
      <c r="B1637" t="s">
        <v>371</v>
      </c>
      <c r="C1637" t="s">
        <v>37</v>
      </c>
      <c r="D1637" s="1936">
        <v>41896</v>
      </c>
      <c r="AG1637" t="s">
        <v>202</v>
      </c>
    </row>
    <row r="1638" spans="1:33" x14ac:dyDescent="0.2">
      <c r="A1638" t="s">
        <v>8717</v>
      </c>
      <c r="B1638" t="s">
        <v>371</v>
      </c>
      <c r="C1638" t="s">
        <v>37</v>
      </c>
      <c r="D1638" s="1936">
        <v>41897</v>
      </c>
      <c r="AG1638" t="s">
        <v>202</v>
      </c>
    </row>
    <row r="1639" spans="1:33" x14ac:dyDescent="0.2">
      <c r="A1639" t="s">
        <v>8717</v>
      </c>
      <c r="B1639" t="s">
        <v>371</v>
      </c>
      <c r="C1639" t="s">
        <v>37</v>
      </c>
      <c r="D1639" s="1936">
        <v>41898</v>
      </c>
      <c r="AG1639" t="s">
        <v>202</v>
      </c>
    </row>
    <row r="1640" spans="1:33" x14ac:dyDescent="0.2">
      <c r="A1640" t="s">
        <v>8717</v>
      </c>
      <c r="B1640" t="s">
        <v>371</v>
      </c>
      <c r="C1640" t="s">
        <v>37</v>
      </c>
      <c r="D1640" s="1936">
        <v>41899</v>
      </c>
    </row>
    <row r="1652" spans="1:36" x14ac:dyDescent="0.2">
      <c r="A1652" t="s">
        <v>8717</v>
      </c>
      <c r="B1652" t="s">
        <v>371</v>
      </c>
      <c r="C1652" t="s">
        <v>37</v>
      </c>
      <c r="D1652" s="1936">
        <v>41901</v>
      </c>
      <c r="AG1652" t="s">
        <v>202</v>
      </c>
    </row>
    <row r="1653" spans="1:36" x14ac:dyDescent="0.2">
      <c r="A1653" t="s">
        <v>8717</v>
      </c>
      <c r="B1653" t="s">
        <v>371</v>
      </c>
      <c r="C1653" t="s">
        <v>37</v>
      </c>
      <c r="D1653" s="1936">
        <v>41902</v>
      </c>
      <c r="AG1653" t="s">
        <v>202</v>
      </c>
    </row>
    <row r="1654" spans="1:36" x14ac:dyDescent="0.2">
      <c r="A1654" t="s">
        <v>8717</v>
      </c>
      <c r="B1654" t="s">
        <v>371</v>
      </c>
      <c r="C1654" t="s">
        <v>37</v>
      </c>
      <c r="D1654" s="1936">
        <v>41903</v>
      </c>
      <c r="AG1654" t="s">
        <v>202</v>
      </c>
    </row>
    <row r="1655" spans="1:36" x14ac:dyDescent="0.2">
      <c r="A1655" t="s">
        <v>8717</v>
      </c>
      <c r="B1655" t="s">
        <v>371</v>
      </c>
      <c r="C1655" t="s">
        <v>37</v>
      </c>
      <c r="D1655" s="1936">
        <v>41904</v>
      </c>
      <c r="AG1655" t="s">
        <v>202</v>
      </c>
    </row>
    <row r="1656" spans="1:36" x14ac:dyDescent="0.2">
      <c r="A1656" t="s">
        <v>8717</v>
      </c>
      <c r="B1656" t="s">
        <v>371</v>
      </c>
      <c r="C1656" t="s">
        <v>37</v>
      </c>
      <c r="D1656" s="1936">
        <v>41905</v>
      </c>
      <c r="AG1656" t="s">
        <v>202</v>
      </c>
    </row>
    <row r="1657" spans="1:36" x14ac:dyDescent="0.2">
      <c r="A1657" t="s">
        <v>8717</v>
      </c>
      <c r="B1657" t="s">
        <v>371</v>
      </c>
      <c r="C1657" t="s">
        <v>37</v>
      </c>
      <c r="D1657" s="1936">
        <v>41906</v>
      </c>
      <c r="AG1657" t="s">
        <v>202</v>
      </c>
    </row>
    <row r="1659" spans="1:36" x14ac:dyDescent="0.2">
      <c r="A1659" t="s">
        <v>8717</v>
      </c>
      <c r="B1659" t="s">
        <v>371</v>
      </c>
      <c r="C1659" t="s">
        <v>37</v>
      </c>
      <c r="D1659" s="1936">
        <v>41908</v>
      </c>
      <c r="AG1659" t="s">
        <v>202</v>
      </c>
    </row>
    <row r="1660" spans="1:36" x14ac:dyDescent="0.2">
      <c r="A1660" t="s">
        <v>8717</v>
      </c>
      <c r="B1660" t="s">
        <v>371</v>
      </c>
      <c r="C1660" t="s">
        <v>37</v>
      </c>
      <c r="D1660" s="1936">
        <v>41909</v>
      </c>
      <c r="AG1660" t="s">
        <v>202</v>
      </c>
    </row>
    <row r="1661" spans="1:36" x14ac:dyDescent="0.2">
      <c r="A1661" t="s">
        <v>8717</v>
      </c>
      <c r="B1661" t="s">
        <v>371</v>
      </c>
      <c r="C1661" t="s">
        <v>37</v>
      </c>
      <c r="D1661" s="1936">
        <v>41910</v>
      </c>
      <c r="AG1661" t="s">
        <v>202</v>
      </c>
    </row>
    <row r="1662" spans="1:36" x14ac:dyDescent="0.2">
      <c r="A1662" t="s">
        <v>8717</v>
      </c>
      <c r="B1662" t="s">
        <v>371</v>
      </c>
      <c r="C1662" t="s">
        <v>37</v>
      </c>
      <c r="D1662" s="1936">
        <v>41911</v>
      </c>
      <c r="AG1662" t="s">
        <v>202</v>
      </c>
      <c r="AJ1662" t="s">
        <v>8795</v>
      </c>
    </row>
    <row r="1664" spans="1:36" x14ac:dyDescent="0.2">
      <c r="A1664" t="s">
        <v>9031</v>
      </c>
      <c r="B1664" t="s">
        <v>371</v>
      </c>
      <c r="C1664" t="s">
        <v>37</v>
      </c>
      <c r="D1664" s="1936">
        <v>41913</v>
      </c>
      <c r="AG1664" t="s">
        <v>202</v>
      </c>
    </row>
    <row r="1667" spans="1:33" x14ac:dyDescent="0.2">
      <c r="A1667" t="s">
        <v>9031</v>
      </c>
      <c r="B1667" t="s">
        <v>371</v>
      </c>
      <c r="C1667" t="s">
        <v>37</v>
      </c>
      <c r="D1667" s="1936">
        <v>41915</v>
      </c>
      <c r="AG1667" t="s">
        <v>202</v>
      </c>
    </row>
    <row r="1668" spans="1:33" x14ac:dyDescent="0.2">
      <c r="A1668" t="s">
        <v>9031</v>
      </c>
      <c r="B1668" t="s">
        <v>371</v>
      </c>
      <c r="C1668" t="s">
        <v>37</v>
      </c>
      <c r="D1668" s="1936">
        <v>41916</v>
      </c>
      <c r="AG1668" t="s">
        <v>202</v>
      </c>
    </row>
    <row r="1669" spans="1:33" x14ac:dyDescent="0.2">
      <c r="A1669" t="s">
        <v>9031</v>
      </c>
      <c r="B1669" t="s">
        <v>371</v>
      </c>
      <c r="C1669" t="s">
        <v>37</v>
      </c>
      <c r="D1669" s="1936">
        <v>41917</v>
      </c>
      <c r="AG1669" t="s">
        <v>202</v>
      </c>
    </row>
    <row r="1670" spans="1:33" x14ac:dyDescent="0.2">
      <c r="A1670" t="s">
        <v>9031</v>
      </c>
      <c r="B1670" t="s">
        <v>371</v>
      </c>
      <c r="C1670" t="s">
        <v>37</v>
      </c>
      <c r="D1670" s="1936">
        <v>41918</v>
      </c>
      <c r="AG1670" t="s">
        <v>202</v>
      </c>
    </row>
    <row r="1673" spans="1:33" x14ac:dyDescent="0.2">
      <c r="A1673" t="s">
        <v>9031</v>
      </c>
      <c r="B1673" t="s">
        <v>371</v>
      </c>
      <c r="C1673" t="s">
        <v>37</v>
      </c>
      <c r="D1673" s="1936">
        <v>41921</v>
      </c>
      <c r="AG1673" t="s">
        <v>202</v>
      </c>
    </row>
    <row r="1675" spans="1:33" x14ac:dyDescent="0.2">
      <c r="A1675" t="s">
        <v>9031</v>
      </c>
      <c r="B1675" t="s">
        <v>371</v>
      </c>
      <c r="C1675" t="s">
        <v>37</v>
      </c>
      <c r="D1675" s="1936">
        <v>41923</v>
      </c>
      <c r="AG1675" t="s">
        <v>202</v>
      </c>
    </row>
    <row r="1676" spans="1:33" x14ac:dyDescent="0.2">
      <c r="A1676" t="s">
        <v>9031</v>
      </c>
      <c r="B1676" t="s">
        <v>371</v>
      </c>
      <c r="C1676" t="s">
        <v>37</v>
      </c>
      <c r="D1676" s="1936">
        <v>41924</v>
      </c>
      <c r="AG1676" t="s">
        <v>202</v>
      </c>
    </row>
    <row r="1677" spans="1:33" x14ac:dyDescent="0.2">
      <c r="A1677" t="s">
        <v>9031</v>
      </c>
      <c r="B1677" t="s">
        <v>371</v>
      </c>
      <c r="C1677" t="s">
        <v>37</v>
      </c>
      <c r="D1677" s="1936">
        <v>41925</v>
      </c>
      <c r="AG1677" t="s">
        <v>202</v>
      </c>
    </row>
    <row r="1678" spans="1:33" x14ac:dyDescent="0.2">
      <c r="A1678" t="s">
        <v>9031</v>
      </c>
      <c r="B1678" t="s">
        <v>371</v>
      </c>
      <c r="C1678" t="s">
        <v>37</v>
      </c>
      <c r="D1678" s="1936">
        <v>41926</v>
      </c>
      <c r="AG1678" t="s">
        <v>202</v>
      </c>
    </row>
    <row r="1679" spans="1:33" x14ac:dyDescent="0.2">
      <c r="A1679" t="s">
        <v>9031</v>
      </c>
      <c r="B1679" t="s">
        <v>371</v>
      </c>
      <c r="C1679" t="s">
        <v>37</v>
      </c>
      <c r="D1679" s="1936">
        <v>41927</v>
      </c>
      <c r="AG1679" t="s">
        <v>202</v>
      </c>
    </row>
    <row r="1680" spans="1:33" x14ac:dyDescent="0.2">
      <c r="A1680" t="s">
        <v>9031</v>
      </c>
      <c r="B1680" t="s">
        <v>371</v>
      </c>
      <c r="C1680" t="s">
        <v>37</v>
      </c>
      <c r="D1680" s="1936">
        <v>41928</v>
      </c>
      <c r="AG1680" t="s">
        <v>202</v>
      </c>
    </row>
    <row r="1683" spans="1:33" x14ac:dyDescent="0.2">
      <c r="A1683" t="s">
        <v>9031</v>
      </c>
      <c r="B1683" t="s">
        <v>371</v>
      </c>
      <c r="C1683" t="s">
        <v>37</v>
      </c>
      <c r="D1683" s="1936">
        <v>41930</v>
      </c>
      <c r="AG1683" t="s">
        <v>202</v>
      </c>
    </row>
    <row r="1685" spans="1:33" x14ac:dyDescent="0.2">
      <c r="A1685" t="s">
        <v>9031</v>
      </c>
      <c r="B1685" t="s">
        <v>371</v>
      </c>
      <c r="C1685" t="s">
        <v>37</v>
      </c>
      <c r="D1685" s="1936">
        <v>41932</v>
      </c>
      <c r="AG1685" t="s">
        <v>202</v>
      </c>
    </row>
    <row r="1686" spans="1:33" x14ac:dyDescent="0.2">
      <c r="A1686" t="s">
        <v>9031</v>
      </c>
      <c r="B1686" t="s">
        <v>371</v>
      </c>
      <c r="C1686" t="s">
        <v>37</v>
      </c>
      <c r="D1686" s="1936">
        <v>41933</v>
      </c>
      <c r="AG1686" t="s">
        <v>202</v>
      </c>
    </row>
    <row r="1687" spans="1:33" x14ac:dyDescent="0.2">
      <c r="A1687" t="s">
        <v>9031</v>
      </c>
      <c r="B1687" t="s">
        <v>371</v>
      </c>
      <c r="C1687" t="s">
        <v>37</v>
      </c>
      <c r="D1687" s="1936">
        <v>41934</v>
      </c>
      <c r="AG1687" t="s">
        <v>202</v>
      </c>
    </row>
    <row r="1691" spans="1:33" x14ac:dyDescent="0.2">
      <c r="A1691" t="s">
        <v>9031</v>
      </c>
      <c r="B1691" t="s">
        <v>371</v>
      </c>
      <c r="C1691" t="s">
        <v>37</v>
      </c>
      <c r="D1691" s="1936">
        <v>41939</v>
      </c>
      <c r="AG1691" t="s">
        <v>202</v>
      </c>
    </row>
    <row r="1692" spans="1:33" x14ac:dyDescent="0.2">
      <c r="A1692" t="s">
        <v>9031</v>
      </c>
      <c r="B1692" t="s">
        <v>371</v>
      </c>
      <c r="C1692" t="s">
        <v>37</v>
      </c>
      <c r="D1692" s="1936">
        <v>41940</v>
      </c>
      <c r="AG1692" t="s">
        <v>202</v>
      </c>
    </row>
    <row r="1695" spans="1:33" x14ac:dyDescent="0.2">
      <c r="A1695" t="s">
        <v>9031</v>
      </c>
      <c r="B1695" t="s">
        <v>371</v>
      </c>
      <c r="C1695" t="s">
        <v>37</v>
      </c>
      <c r="D1695" s="1936">
        <v>41942</v>
      </c>
      <c r="AG1695" t="s">
        <v>202</v>
      </c>
    </row>
    <row r="1696" spans="1:33" x14ac:dyDescent="0.2">
      <c r="A1696" t="s">
        <v>9031</v>
      </c>
      <c r="B1696" t="s">
        <v>371</v>
      </c>
      <c r="C1696" t="s">
        <v>37</v>
      </c>
      <c r="D1696" s="1936">
        <v>41943</v>
      </c>
      <c r="AG1696" t="s">
        <v>202</v>
      </c>
    </row>
    <row r="1697" spans="1:33" x14ac:dyDescent="0.2">
      <c r="A1697" t="s">
        <v>10168</v>
      </c>
      <c r="B1697" t="s">
        <v>371</v>
      </c>
      <c r="C1697" t="s">
        <v>37</v>
      </c>
      <c r="D1697" s="1936">
        <v>41944</v>
      </c>
      <c r="AG1697" t="s">
        <v>202</v>
      </c>
    </row>
    <row r="1698" spans="1:33" x14ac:dyDescent="0.2">
      <c r="A1698" t="s">
        <v>10168</v>
      </c>
      <c r="B1698" t="s">
        <v>371</v>
      </c>
      <c r="C1698" t="s">
        <v>37</v>
      </c>
      <c r="D1698" s="1936">
        <v>41945</v>
      </c>
      <c r="AG1698" t="s">
        <v>202</v>
      </c>
    </row>
    <row r="1699" spans="1:33" x14ac:dyDescent="0.2">
      <c r="A1699" t="s">
        <v>10168</v>
      </c>
      <c r="B1699" t="s">
        <v>371</v>
      </c>
      <c r="C1699" t="s">
        <v>37</v>
      </c>
      <c r="D1699" s="1936">
        <v>41946</v>
      </c>
      <c r="AG1699" t="s">
        <v>202</v>
      </c>
    </row>
    <row r="1700" spans="1:33" x14ac:dyDescent="0.2">
      <c r="A1700" t="s">
        <v>10168</v>
      </c>
      <c r="B1700" t="s">
        <v>371</v>
      </c>
      <c r="C1700" t="s">
        <v>37</v>
      </c>
      <c r="D1700" s="1936">
        <v>41947</v>
      </c>
      <c r="AG1700" t="s">
        <v>202</v>
      </c>
    </row>
    <row r="1701" spans="1:33" x14ac:dyDescent="0.2">
      <c r="A1701" t="s">
        <v>10168</v>
      </c>
      <c r="B1701" t="s">
        <v>371</v>
      </c>
      <c r="C1701" t="s">
        <v>37</v>
      </c>
      <c r="D1701" s="1936">
        <v>41948</v>
      </c>
      <c r="AG1701" t="s">
        <v>202</v>
      </c>
    </row>
    <row r="1705" spans="1:33" x14ac:dyDescent="0.2">
      <c r="A1705" t="s">
        <v>10168</v>
      </c>
      <c r="B1705" t="s">
        <v>371</v>
      </c>
      <c r="C1705" t="s">
        <v>37</v>
      </c>
      <c r="D1705" s="1936">
        <v>41951</v>
      </c>
      <c r="AG1705" t="s">
        <v>202</v>
      </c>
    </row>
    <row r="1706" spans="1:33" x14ac:dyDescent="0.2">
      <c r="A1706" t="s">
        <v>10168</v>
      </c>
      <c r="B1706" t="s">
        <v>371</v>
      </c>
      <c r="C1706" t="s">
        <v>37</v>
      </c>
      <c r="D1706" s="1936">
        <v>41952</v>
      </c>
      <c r="AG1706" t="s">
        <v>202</v>
      </c>
    </row>
    <row r="1707" spans="1:33" x14ac:dyDescent="0.2">
      <c r="A1707" t="s">
        <v>10168</v>
      </c>
      <c r="B1707" t="s">
        <v>371</v>
      </c>
      <c r="C1707" t="s">
        <v>37</v>
      </c>
      <c r="D1707" s="1936">
        <v>41953</v>
      </c>
      <c r="AG1707" t="s">
        <v>202</v>
      </c>
    </row>
    <row r="1708" spans="1:33" x14ac:dyDescent="0.2">
      <c r="A1708" t="s">
        <v>10168</v>
      </c>
      <c r="B1708" t="s">
        <v>371</v>
      </c>
      <c r="C1708" t="s">
        <v>37</v>
      </c>
      <c r="D1708" s="1936">
        <v>41954</v>
      </c>
      <c r="AG1708" t="s">
        <v>202</v>
      </c>
    </row>
    <row r="1709" spans="1:33" x14ac:dyDescent="0.2">
      <c r="A1709" t="s">
        <v>10168</v>
      </c>
      <c r="B1709" t="s">
        <v>371</v>
      </c>
      <c r="C1709" t="s">
        <v>37</v>
      </c>
      <c r="D1709" s="1936">
        <v>41955</v>
      </c>
      <c r="AG1709" t="s">
        <v>202</v>
      </c>
    </row>
    <row r="1710" spans="1:33" x14ac:dyDescent="0.2">
      <c r="A1710" t="s">
        <v>10168</v>
      </c>
      <c r="B1710" t="s">
        <v>371</v>
      </c>
      <c r="C1710" t="s">
        <v>37</v>
      </c>
      <c r="D1710" s="1936">
        <v>41956</v>
      </c>
      <c r="AG1710" t="s">
        <v>202</v>
      </c>
    </row>
    <row r="1711" spans="1:33" x14ac:dyDescent="0.2">
      <c r="A1711" t="s">
        <v>10168</v>
      </c>
      <c r="B1711" t="s">
        <v>371</v>
      </c>
      <c r="C1711" t="s">
        <v>37</v>
      </c>
      <c r="D1711" s="1936">
        <v>41957</v>
      </c>
      <c r="AG1711" t="s">
        <v>202</v>
      </c>
    </row>
    <row r="1712" spans="1:33" x14ac:dyDescent="0.2">
      <c r="A1712" t="s">
        <v>10168</v>
      </c>
      <c r="B1712" t="s">
        <v>371</v>
      </c>
      <c r="C1712" t="s">
        <v>37</v>
      </c>
      <c r="D1712" s="1936">
        <v>41958</v>
      </c>
      <c r="AG1712" t="s">
        <v>202</v>
      </c>
    </row>
    <row r="1713" spans="1:33" x14ac:dyDescent="0.2">
      <c r="A1713" t="s">
        <v>10168</v>
      </c>
      <c r="B1713" t="s">
        <v>371</v>
      </c>
      <c r="C1713" t="s">
        <v>37</v>
      </c>
      <c r="D1713" s="1936">
        <v>41959</v>
      </c>
      <c r="AG1713" t="s">
        <v>202</v>
      </c>
    </row>
    <row r="1714" spans="1:33" x14ac:dyDescent="0.2">
      <c r="A1714" t="s">
        <v>10168</v>
      </c>
      <c r="B1714" t="s">
        <v>371</v>
      </c>
      <c r="C1714" t="s">
        <v>37</v>
      </c>
      <c r="D1714" s="1936">
        <v>41960</v>
      </c>
      <c r="AG1714" t="s">
        <v>202</v>
      </c>
    </row>
    <row r="1715" spans="1:33" x14ac:dyDescent="0.2">
      <c r="A1715" t="s">
        <v>10168</v>
      </c>
      <c r="B1715" t="s">
        <v>371</v>
      </c>
      <c r="C1715" t="s">
        <v>37</v>
      </c>
      <c r="D1715" s="1936">
        <v>41961</v>
      </c>
      <c r="AG1715" t="s">
        <v>202</v>
      </c>
    </row>
    <row r="1720" spans="1:33" x14ac:dyDescent="0.2">
      <c r="A1720" t="s">
        <v>10168</v>
      </c>
      <c r="B1720" t="s">
        <v>371</v>
      </c>
      <c r="C1720" t="s">
        <v>37</v>
      </c>
      <c r="D1720" s="1936">
        <v>41965</v>
      </c>
      <c r="AC1720" t="s">
        <v>202</v>
      </c>
    </row>
    <row r="1721" spans="1:33" x14ac:dyDescent="0.2">
      <c r="A1721" t="s">
        <v>10168</v>
      </c>
      <c r="B1721" t="s">
        <v>371</v>
      </c>
      <c r="C1721" t="s">
        <v>37</v>
      </c>
      <c r="D1721" s="1936">
        <v>41966</v>
      </c>
      <c r="AC1721" t="s">
        <v>202</v>
      </c>
    </row>
    <row r="1722" spans="1:33" x14ac:dyDescent="0.2">
      <c r="A1722" t="s">
        <v>10168</v>
      </c>
      <c r="B1722" t="s">
        <v>371</v>
      </c>
      <c r="C1722" t="s">
        <v>37</v>
      </c>
      <c r="D1722" s="1936">
        <v>41967</v>
      </c>
      <c r="AG1722" t="s">
        <v>202</v>
      </c>
    </row>
    <row r="1723" spans="1:33" x14ac:dyDescent="0.2">
      <c r="A1723" t="s">
        <v>10168</v>
      </c>
      <c r="B1723" t="s">
        <v>371</v>
      </c>
      <c r="C1723" t="s">
        <v>37</v>
      </c>
      <c r="D1723" s="1936">
        <v>41968</v>
      </c>
      <c r="AG1723" t="s">
        <v>202</v>
      </c>
    </row>
    <row r="1726" spans="1:33" x14ac:dyDescent="0.2">
      <c r="A1726" t="s">
        <v>10799</v>
      </c>
      <c r="B1726" t="s">
        <v>371</v>
      </c>
      <c r="C1726" t="s">
        <v>37</v>
      </c>
      <c r="D1726" s="1936">
        <v>41974</v>
      </c>
      <c r="AG1726" t="s">
        <v>202</v>
      </c>
    </row>
    <row r="1727" spans="1:33" x14ac:dyDescent="0.2">
      <c r="A1727" t="s">
        <v>10799</v>
      </c>
      <c r="B1727" t="s">
        <v>371</v>
      </c>
      <c r="C1727" t="s">
        <v>37</v>
      </c>
      <c r="D1727" s="1936">
        <v>41975</v>
      </c>
      <c r="AG1727" t="s">
        <v>202</v>
      </c>
    </row>
    <row r="1728" spans="1:33" x14ac:dyDescent="0.2">
      <c r="A1728" t="s">
        <v>10799</v>
      </c>
      <c r="B1728" t="s">
        <v>371</v>
      </c>
      <c r="C1728" t="s">
        <v>37</v>
      </c>
      <c r="D1728" s="1936">
        <v>41976</v>
      </c>
      <c r="AG1728" t="s">
        <v>202</v>
      </c>
    </row>
    <row r="1729" spans="1:33" x14ac:dyDescent="0.2">
      <c r="A1729" t="s">
        <v>10799</v>
      </c>
      <c r="B1729" t="s">
        <v>371</v>
      </c>
      <c r="C1729" t="s">
        <v>37</v>
      </c>
      <c r="D1729" s="1936">
        <v>41976</v>
      </c>
      <c r="AG1729" t="s">
        <v>202</v>
      </c>
    </row>
    <row r="1731" spans="1:33" x14ac:dyDescent="0.2">
      <c r="A1731" t="s">
        <v>10799</v>
      </c>
      <c r="B1731" t="s">
        <v>371</v>
      </c>
      <c r="C1731" t="s">
        <v>37</v>
      </c>
      <c r="D1731" s="1936">
        <v>41982</v>
      </c>
      <c r="AG1731" t="s">
        <v>202</v>
      </c>
    </row>
    <row r="1733" spans="1:33" x14ac:dyDescent="0.2">
      <c r="A1733" t="s">
        <v>10799</v>
      </c>
      <c r="B1733" t="s">
        <v>371</v>
      </c>
      <c r="C1733" t="s">
        <v>37</v>
      </c>
      <c r="D1733" s="1936">
        <v>41984</v>
      </c>
      <c r="AG1733" t="s">
        <v>202</v>
      </c>
    </row>
    <row r="1736" spans="1:33" x14ac:dyDescent="0.2">
      <c r="A1736" t="s">
        <v>2028</v>
      </c>
      <c r="B1736" t="s">
        <v>441</v>
      </c>
      <c r="C1736" t="s">
        <v>442</v>
      </c>
      <c r="D1736" s="1936">
        <v>41640</v>
      </c>
      <c r="AG1736" t="s">
        <v>200</v>
      </c>
    </row>
    <row r="1737" spans="1:33" x14ac:dyDescent="0.2">
      <c r="A1737" t="s">
        <v>2028</v>
      </c>
      <c r="B1737" t="s">
        <v>441</v>
      </c>
      <c r="C1737" t="s">
        <v>442</v>
      </c>
      <c r="D1737" s="1936">
        <v>41641</v>
      </c>
      <c r="AG1737" t="s">
        <v>200</v>
      </c>
    </row>
    <row r="1738" spans="1:33" x14ac:dyDescent="0.2">
      <c r="A1738" t="s">
        <v>2028</v>
      </c>
      <c r="B1738" t="s">
        <v>441</v>
      </c>
      <c r="C1738" t="s">
        <v>442</v>
      </c>
      <c r="D1738" s="1936">
        <v>41642</v>
      </c>
      <c r="AG1738" t="s">
        <v>200</v>
      </c>
    </row>
    <row r="1739" spans="1:33" x14ac:dyDescent="0.2">
      <c r="A1739" t="s">
        <v>2028</v>
      </c>
      <c r="B1739" t="s">
        <v>441</v>
      </c>
      <c r="C1739" t="s">
        <v>442</v>
      </c>
      <c r="D1739" s="1936">
        <v>41643</v>
      </c>
      <c r="AG1739" t="s">
        <v>200</v>
      </c>
    </row>
    <row r="1740" spans="1:33" x14ac:dyDescent="0.2">
      <c r="A1740" t="s">
        <v>2028</v>
      </c>
      <c r="B1740" t="s">
        <v>441</v>
      </c>
      <c r="C1740" t="s">
        <v>442</v>
      </c>
      <c r="D1740" s="1936">
        <v>41644</v>
      </c>
      <c r="AG1740" t="s">
        <v>200</v>
      </c>
    </row>
    <row r="1741" spans="1:33" x14ac:dyDescent="0.2">
      <c r="A1741" t="s">
        <v>2028</v>
      </c>
      <c r="B1741" t="s">
        <v>441</v>
      </c>
      <c r="C1741" t="s">
        <v>442</v>
      </c>
      <c r="D1741" s="1936">
        <v>41645</v>
      </c>
      <c r="AG1741" t="s">
        <v>200</v>
      </c>
    </row>
    <row r="1742" spans="1:33" x14ac:dyDescent="0.2">
      <c r="A1742" t="s">
        <v>2028</v>
      </c>
      <c r="B1742" t="s">
        <v>441</v>
      </c>
      <c r="C1742" t="s">
        <v>442</v>
      </c>
      <c r="D1742" s="1936">
        <v>41646</v>
      </c>
      <c r="AG1742" t="s">
        <v>200</v>
      </c>
    </row>
    <row r="1743" spans="1:33" x14ac:dyDescent="0.2">
      <c r="A1743" t="s">
        <v>2028</v>
      </c>
      <c r="B1743" t="s">
        <v>441</v>
      </c>
      <c r="C1743" t="s">
        <v>442</v>
      </c>
      <c r="D1743" s="1936">
        <v>41647</v>
      </c>
      <c r="AG1743" t="s">
        <v>200</v>
      </c>
    </row>
    <row r="1744" spans="1:33" x14ac:dyDescent="0.2">
      <c r="A1744" t="s">
        <v>2028</v>
      </c>
      <c r="B1744" t="s">
        <v>441</v>
      </c>
      <c r="C1744" t="s">
        <v>442</v>
      </c>
      <c r="D1744" s="1936">
        <v>41648</v>
      </c>
      <c r="AG1744" t="s">
        <v>200</v>
      </c>
    </row>
    <row r="1745" spans="1:33" x14ac:dyDescent="0.2">
      <c r="A1745" t="s">
        <v>2028</v>
      </c>
      <c r="B1745" t="s">
        <v>441</v>
      </c>
      <c r="C1745" t="s">
        <v>442</v>
      </c>
      <c r="D1745" s="1936">
        <v>41649</v>
      </c>
      <c r="AG1745" t="s">
        <v>200</v>
      </c>
    </row>
    <row r="1746" spans="1:33" x14ac:dyDescent="0.2">
      <c r="A1746" t="s">
        <v>2028</v>
      </c>
      <c r="B1746" t="s">
        <v>441</v>
      </c>
      <c r="C1746" t="s">
        <v>442</v>
      </c>
      <c r="D1746" s="1936">
        <v>41650</v>
      </c>
      <c r="AG1746" t="s">
        <v>200</v>
      </c>
    </row>
    <row r="1747" spans="1:33" x14ac:dyDescent="0.2">
      <c r="A1747" t="s">
        <v>2028</v>
      </c>
      <c r="B1747" t="s">
        <v>441</v>
      </c>
      <c r="C1747" t="s">
        <v>442</v>
      </c>
      <c r="D1747" s="1936">
        <v>41651</v>
      </c>
      <c r="AG1747" t="s">
        <v>200</v>
      </c>
    </row>
    <row r="1748" spans="1:33" x14ac:dyDescent="0.2">
      <c r="A1748" t="s">
        <v>2028</v>
      </c>
      <c r="B1748" t="s">
        <v>441</v>
      </c>
      <c r="C1748" t="s">
        <v>442</v>
      </c>
      <c r="D1748" s="1936">
        <v>41652</v>
      </c>
      <c r="AG1748" t="s">
        <v>200</v>
      </c>
    </row>
    <row r="1749" spans="1:33" x14ac:dyDescent="0.2">
      <c r="A1749" t="s">
        <v>2028</v>
      </c>
      <c r="B1749" t="s">
        <v>441</v>
      </c>
      <c r="C1749" t="s">
        <v>442</v>
      </c>
      <c r="D1749" s="1936">
        <v>41653</v>
      </c>
      <c r="AG1749" t="s">
        <v>200</v>
      </c>
    </row>
    <row r="1750" spans="1:33" x14ac:dyDescent="0.2">
      <c r="A1750" t="s">
        <v>2028</v>
      </c>
      <c r="B1750" t="s">
        <v>441</v>
      </c>
      <c r="C1750" t="s">
        <v>442</v>
      </c>
      <c r="D1750" s="1936">
        <v>41654</v>
      </c>
      <c r="AG1750" t="s">
        <v>200</v>
      </c>
    </row>
    <row r="1751" spans="1:33" x14ac:dyDescent="0.2">
      <c r="A1751" t="s">
        <v>2028</v>
      </c>
      <c r="B1751" t="s">
        <v>441</v>
      </c>
      <c r="C1751" t="s">
        <v>442</v>
      </c>
      <c r="D1751" s="1936">
        <v>41655</v>
      </c>
    </row>
    <row r="1752" spans="1:33" x14ac:dyDescent="0.2">
      <c r="A1752" t="s">
        <v>2028</v>
      </c>
      <c r="B1752" t="s">
        <v>441</v>
      </c>
      <c r="C1752" t="s">
        <v>442</v>
      </c>
      <c r="D1752" s="1936">
        <v>41656</v>
      </c>
    </row>
    <row r="1753" spans="1:33" x14ac:dyDescent="0.2">
      <c r="A1753" t="s">
        <v>2028</v>
      </c>
      <c r="B1753" t="s">
        <v>441</v>
      </c>
      <c r="C1753" t="s">
        <v>442</v>
      </c>
      <c r="D1753" s="1936">
        <v>41657</v>
      </c>
    </row>
    <row r="1754" spans="1:33" x14ac:dyDescent="0.2">
      <c r="A1754" t="s">
        <v>2028</v>
      </c>
      <c r="B1754" t="s">
        <v>441</v>
      </c>
      <c r="C1754" t="s">
        <v>442</v>
      </c>
      <c r="D1754" s="1936">
        <v>41658</v>
      </c>
    </row>
    <row r="1755" spans="1:33" x14ac:dyDescent="0.2">
      <c r="A1755" t="s">
        <v>2028</v>
      </c>
      <c r="B1755" t="s">
        <v>441</v>
      </c>
      <c r="C1755" t="s">
        <v>442</v>
      </c>
      <c r="D1755" s="1936">
        <v>41659</v>
      </c>
    </row>
    <row r="1756" spans="1:33" x14ac:dyDescent="0.2">
      <c r="A1756" t="s">
        <v>2028</v>
      </c>
      <c r="B1756" t="s">
        <v>441</v>
      </c>
      <c r="C1756" t="s">
        <v>442</v>
      </c>
      <c r="D1756" s="1936">
        <v>41660</v>
      </c>
    </row>
    <row r="1757" spans="1:33" x14ac:dyDescent="0.2">
      <c r="A1757" t="s">
        <v>2028</v>
      </c>
      <c r="B1757" t="s">
        <v>441</v>
      </c>
      <c r="C1757" t="s">
        <v>442</v>
      </c>
      <c r="D1757" s="1936">
        <v>41661</v>
      </c>
    </row>
    <row r="1758" spans="1:33" x14ac:dyDescent="0.2">
      <c r="A1758" t="s">
        <v>2028</v>
      </c>
      <c r="B1758" t="s">
        <v>441</v>
      </c>
      <c r="C1758" t="s">
        <v>442</v>
      </c>
      <c r="D1758" s="1936">
        <v>41662</v>
      </c>
    </row>
    <row r="1759" spans="1:33" x14ac:dyDescent="0.2">
      <c r="A1759" t="s">
        <v>2028</v>
      </c>
      <c r="B1759" t="s">
        <v>441</v>
      </c>
      <c r="C1759" t="s">
        <v>442</v>
      </c>
      <c r="D1759" s="1936">
        <v>41663</v>
      </c>
    </row>
    <row r="1760" spans="1:33" x14ac:dyDescent="0.2">
      <c r="A1760" t="s">
        <v>2028</v>
      </c>
      <c r="B1760" t="s">
        <v>441</v>
      </c>
      <c r="C1760" t="s">
        <v>442</v>
      </c>
      <c r="D1760" s="1936">
        <v>41664</v>
      </c>
    </row>
    <row r="1761" spans="1:4" x14ac:dyDescent="0.2">
      <c r="A1761" t="s">
        <v>2028</v>
      </c>
      <c r="B1761" t="s">
        <v>441</v>
      </c>
      <c r="C1761" t="s">
        <v>442</v>
      </c>
      <c r="D1761" s="1936">
        <v>41665</v>
      </c>
    </row>
    <row r="2689" spans="1:33" x14ac:dyDescent="0.2">
      <c r="A2689" t="s">
        <v>2028</v>
      </c>
      <c r="B2689" t="s">
        <v>109</v>
      </c>
      <c r="C2689" t="s">
        <v>36</v>
      </c>
      <c r="D2689" s="1936">
        <v>41640</v>
      </c>
      <c r="AG2689" t="s">
        <v>200</v>
      </c>
    </row>
    <row r="2690" spans="1:33" x14ac:dyDescent="0.2">
      <c r="A2690" t="s">
        <v>2028</v>
      </c>
      <c r="B2690" t="s">
        <v>109</v>
      </c>
      <c r="C2690" t="s">
        <v>36</v>
      </c>
      <c r="D2690" s="1936">
        <v>41641</v>
      </c>
      <c r="AG2690" t="s">
        <v>200</v>
      </c>
    </row>
    <row r="2691" spans="1:33" x14ac:dyDescent="0.2">
      <c r="A2691" t="s">
        <v>2028</v>
      </c>
      <c r="B2691" t="s">
        <v>109</v>
      </c>
      <c r="C2691" t="s">
        <v>36</v>
      </c>
      <c r="D2691" s="1936">
        <v>41642</v>
      </c>
      <c r="AG2691" t="s">
        <v>200</v>
      </c>
    </row>
    <row r="2693" spans="1:33" x14ac:dyDescent="0.2">
      <c r="A2693" t="s">
        <v>2028</v>
      </c>
      <c r="B2693" t="s">
        <v>109</v>
      </c>
      <c r="C2693" t="s">
        <v>36</v>
      </c>
      <c r="D2693" s="1936">
        <v>41644</v>
      </c>
      <c r="AG2693" t="s">
        <v>200</v>
      </c>
    </row>
    <row r="2694" spans="1:33" x14ac:dyDescent="0.2">
      <c r="A2694" t="s">
        <v>2028</v>
      </c>
      <c r="B2694" t="s">
        <v>109</v>
      </c>
      <c r="C2694" t="s">
        <v>36</v>
      </c>
      <c r="D2694" s="1936">
        <v>41645</v>
      </c>
      <c r="AG2694" t="s">
        <v>200</v>
      </c>
    </row>
    <row r="2695" spans="1:33" x14ac:dyDescent="0.2">
      <c r="A2695" t="s">
        <v>2028</v>
      </c>
      <c r="B2695" t="s">
        <v>109</v>
      </c>
      <c r="C2695" t="s">
        <v>36</v>
      </c>
      <c r="D2695" s="1936">
        <v>41646</v>
      </c>
      <c r="AG2695" t="s">
        <v>200</v>
      </c>
    </row>
    <row r="2696" spans="1:33" x14ac:dyDescent="0.2">
      <c r="A2696" t="s">
        <v>2028</v>
      </c>
      <c r="B2696" t="s">
        <v>109</v>
      </c>
      <c r="C2696" t="s">
        <v>36</v>
      </c>
      <c r="D2696" s="1936">
        <v>41647</v>
      </c>
      <c r="AG2696" t="s">
        <v>200</v>
      </c>
    </row>
    <row r="2697" spans="1:33" x14ac:dyDescent="0.2">
      <c r="A2697" t="s">
        <v>2028</v>
      </c>
      <c r="B2697" t="s">
        <v>109</v>
      </c>
      <c r="C2697" t="s">
        <v>36</v>
      </c>
      <c r="D2697" s="1936">
        <v>41648</v>
      </c>
      <c r="AG2697" t="s">
        <v>200</v>
      </c>
    </row>
    <row r="2698" spans="1:33" x14ac:dyDescent="0.2">
      <c r="A2698" t="s">
        <v>2028</v>
      </c>
      <c r="B2698" t="s">
        <v>109</v>
      </c>
      <c r="C2698" t="s">
        <v>36</v>
      </c>
      <c r="D2698" s="1936">
        <v>41649</v>
      </c>
      <c r="AG2698" t="s">
        <v>200</v>
      </c>
    </row>
    <row r="2699" spans="1:33" x14ac:dyDescent="0.2">
      <c r="A2699" t="s">
        <v>2028</v>
      </c>
      <c r="B2699" t="s">
        <v>109</v>
      </c>
      <c r="C2699" t="s">
        <v>36</v>
      </c>
      <c r="D2699" s="1936">
        <v>41650</v>
      </c>
      <c r="AG2699" t="s">
        <v>200</v>
      </c>
    </row>
    <row r="2700" spans="1:33" x14ac:dyDescent="0.2">
      <c r="A2700" t="s">
        <v>2028</v>
      </c>
      <c r="B2700" t="s">
        <v>109</v>
      </c>
      <c r="C2700" t="s">
        <v>36</v>
      </c>
      <c r="D2700" s="1936">
        <v>41651</v>
      </c>
      <c r="AG2700" t="s">
        <v>200</v>
      </c>
    </row>
    <row r="2701" spans="1:33" x14ac:dyDescent="0.2">
      <c r="A2701" t="s">
        <v>2028</v>
      </c>
      <c r="B2701" t="s">
        <v>109</v>
      </c>
      <c r="C2701" t="s">
        <v>36</v>
      </c>
      <c r="D2701" s="1936">
        <v>41652</v>
      </c>
      <c r="AG2701" t="s">
        <v>200</v>
      </c>
    </row>
    <row r="2702" spans="1:33" x14ac:dyDescent="0.2">
      <c r="A2702" t="s">
        <v>2028</v>
      </c>
      <c r="B2702" t="s">
        <v>109</v>
      </c>
      <c r="C2702" t="s">
        <v>36</v>
      </c>
      <c r="D2702" s="1936">
        <v>41653</v>
      </c>
      <c r="AG2702" t="s">
        <v>200</v>
      </c>
    </row>
    <row r="2703" spans="1:33" x14ac:dyDescent="0.2">
      <c r="A2703" t="s">
        <v>2028</v>
      </c>
      <c r="B2703" t="s">
        <v>109</v>
      </c>
      <c r="C2703" t="s">
        <v>36</v>
      </c>
      <c r="D2703" s="1936">
        <v>41654</v>
      </c>
      <c r="AG2703" t="s">
        <v>200</v>
      </c>
    </row>
    <row r="2704" spans="1:33" x14ac:dyDescent="0.2">
      <c r="A2704" t="s">
        <v>2028</v>
      </c>
      <c r="B2704" t="s">
        <v>109</v>
      </c>
      <c r="C2704" t="s">
        <v>36</v>
      </c>
      <c r="D2704" s="1936">
        <v>41655</v>
      </c>
      <c r="AG2704" t="s">
        <v>200</v>
      </c>
    </row>
    <row r="2705" spans="1:33" x14ac:dyDescent="0.2">
      <c r="A2705" t="s">
        <v>2028</v>
      </c>
      <c r="B2705" t="s">
        <v>109</v>
      </c>
      <c r="C2705" t="s">
        <v>36</v>
      </c>
      <c r="D2705" s="1936">
        <v>41656</v>
      </c>
      <c r="AG2705" t="s">
        <v>200</v>
      </c>
    </row>
    <row r="2706" spans="1:33" x14ac:dyDescent="0.2">
      <c r="A2706" t="s">
        <v>2028</v>
      </c>
      <c r="B2706" t="s">
        <v>109</v>
      </c>
      <c r="C2706" t="s">
        <v>36</v>
      </c>
      <c r="D2706" s="1936">
        <v>41657</v>
      </c>
      <c r="AG2706" t="s">
        <v>200</v>
      </c>
    </row>
    <row r="2707" spans="1:33" x14ac:dyDescent="0.2">
      <c r="A2707" t="s">
        <v>2028</v>
      </c>
      <c r="B2707" t="s">
        <v>109</v>
      </c>
      <c r="C2707" t="s">
        <v>36</v>
      </c>
      <c r="D2707" s="1936">
        <v>41658</v>
      </c>
      <c r="AG2707" t="s">
        <v>200</v>
      </c>
    </row>
    <row r="2708" spans="1:33" x14ac:dyDescent="0.2">
      <c r="A2708" t="s">
        <v>2028</v>
      </c>
      <c r="B2708" t="s">
        <v>109</v>
      </c>
      <c r="C2708" t="s">
        <v>36</v>
      </c>
      <c r="D2708" s="1936">
        <v>41659</v>
      </c>
      <c r="AG2708" t="s">
        <v>200</v>
      </c>
    </row>
    <row r="2709" spans="1:33" x14ac:dyDescent="0.2">
      <c r="A2709" t="s">
        <v>2028</v>
      </c>
      <c r="B2709" t="s">
        <v>109</v>
      </c>
      <c r="C2709" t="s">
        <v>36</v>
      </c>
      <c r="D2709" s="1936">
        <v>41660</v>
      </c>
      <c r="AG2709" t="s">
        <v>200</v>
      </c>
    </row>
    <row r="2710" spans="1:33" x14ac:dyDescent="0.2">
      <c r="A2710" t="s">
        <v>2028</v>
      </c>
      <c r="B2710" t="s">
        <v>109</v>
      </c>
      <c r="C2710" t="s">
        <v>36</v>
      </c>
      <c r="D2710" s="1936">
        <v>41661</v>
      </c>
      <c r="AG2710" t="s">
        <v>200</v>
      </c>
    </row>
    <row r="2711" spans="1:33" x14ac:dyDescent="0.2">
      <c r="A2711" t="s">
        <v>2028</v>
      </c>
      <c r="B2711" t="s">
        <v>109</v>
      </c>
      <c r="C2711" t="s">
        <v>36</v>
      </c>
      <c r="D2711" s="1936">
        <v>41662</v>
      </c>
      <c r="AG2711" t="s">
        <v>200</v>
      </c>
    </row>
    <row r="2713" spans="1:33" x14ac:dyDescent="0.2">
      <c r="A2713" t="s">
        <v>2028</v>
      </c>
      <c r="B2713" t="s">
        <v>109</v>
      </c>
      <c r="C2713" t="s">
        <v>36</v>
      </c>
      <c r="D2713" s="1936">
        <v>41664</v>
      </c>
      <c r="AG2713" t="s">
        <v>200</v>
      </c>
    </row>
    <row r="2714" spans="1:33" x14ac:dyDescent="0.2">
      <c r="A2714" t="s">
        <v>2028</v>
      </c>
      <c r="B2714" t="s">
        <v>109</v>
      </c>
      <c r="C2714" t="s">
        <v>36</v>
      </c>
      <c r="D2714" s="1936">
        <v>41665</v>
      </c>
      <c r="AG2714" t="s">
        <v>200</v>
      </c>
    </row>
    <row r="2715" spans="1:33" x14ac:dyDescent="0.2">
      <c r="A2715" t="s">
        <v>2028</v>
      </c>
      <c r="B2715" t="s">
        <v>109</v>
      </c>
      <c r="C2715" t="s">
        <v>36</v>
      </c>
      <c r="D2715" s="1936">
        <v>41666</v>
      </c>
      <c r="AG2715" t="s">
        <v>200</v>
      </c>
    </row>
    <row r="2716" spans="1:33" x14ac:dyDescent="0.2">
      <c r="A2716" t="s">
        <v>2028</v>
      </c>
      <c r="B2716" t="s">
        <v>109</v>
      </c>
      <c r="C2716" t="s">
        <v>36</v>
      </c>
      <c r="D2716" s="1936">
        <v>41667</v>
      </c>
      <c r="AG2716" t="s">
        <v>200</v>
      </c>
    </row>
    <row r="2717" spans="1:33" x14ac:dyDescent="0.2">
      <c r="A2717" t="s">
        <v>2028</v>
      </c>
      <c r="B2717" t="s">
        <v>109</v>
      </c>
      <c r="C2717" t="s">
        <v>36</v>
      </c>
      <c r="D2717" s="1936">
        <v>41668</v>
      </c>
      <c r="AG2717" t="s">
        <v>200</v>
      </c>
    </row>
    <row r="2718" spans="1:33" x14ac:dyDescent="0.2">
      <c r="A2718" t="s">
        <v>2028</v>
      </c>
      <c r="B2718" t="s">
        <v>109</v>
      </c>
      <c r="C2718" t="s">
        <v>36</v>
      </c>
      <c r="D2718" s="1936">
        <v>41669</v>
      </c>
      <c r="AG2718" t="s">
        <v>200</v>
      </c>
    </row>
    <row r="2719" spans="1:33" x14ac:dyDescent="0.2">
      <c r="A2719" t="s">
        <v>2028</v>
      </c>
      <c r="B2719" t="s">
        <v>109</v>
      </c>
      <c r="C2719" t="s">
        <v>36</v>
      </c>
      <c r="D2719" s="1936">
        <v>41670</v>
      </c>
      <c r="AG2719" t="s">
        <v>200</v>
      </c>
    </row>
    <row r="2720" spans="1:33" x14ac:dyDescent="0.2">
      <c r="A2720" t="s">
        <v>2029</v>
      </c>
      <c r="B2720" t="s">
        <v>109</v>
      </c>
      <c r="C2720" t="s">
        <v>36</v>
      </c>
      <c r="D2720" s="1936">
        <v>41671</v>
      </c>
      <c r="AG2720" t="s">
        <v>200</v>
      </c>
    </row>
    <row r="2721" spans="1:33" x14ac:dyDescent="0.2">
      <c r="A2721" t="s">
        <v>2029</v>
      </c>
      <c r="B2721" t="s">
        <v>109</v>
      </c>
      <c r="C2721" t="s">
        <v>36</v>
      </c>
      <c r="D2721" s="1936">
        <v>41673</v>
      </c>
      <c r="AG2721" t="s">
        <v>200</v>
      </c>
    </row>
    <row r="2722" spans="1:33" x14ac:dyDescent="0.2">
      <c r="A2722" t="s">
        <v>2029</v>
      </c>
      <c r="B2722" t="s">
        <v>109</v>
      </c>
      <c r="C2722" t="s">
        <v>36</v>
      </c>
      <c r="D2722" s="1936">
        <v>41674</v>
      </c>
      <c r="AG2722" t="s">
        <v>200</v>
      </c>
    </row>
    <row r="2723" spans="1:33" x14ac:dyDescent="0.2">
      <c r="A2723" t="s">
        <v>2029</v>
      </c>
      <c r="B2723" t="s">
        <v>109</v>
      </c>
      <c r="C2723" t="s">
        <v>36</v>
      </c>
      <c r="D2723" s="1936">
        <v>41675</v>
      </c>
      <c r="AG2723" t="s">
        <v>200</v>
      </c>
    </row>
    <row r="2724" spans="1:33" x14ac:dyDescent="0.2">
      <c r="A2724" t="s">
        <v>2029</v>
      </c>
      <c r="B2724" t="s">
        <v>109</v>
      </c>
      <c r="C2724" t="s">
        <v>36</v>
      </c>
      <c r="D2724" s="1936">
        <v>41676</v>
      </c>
      <c r="AG2724" t="s">
        <v>200</v>
      </c>
    </row>
    <row r="2726" spans="1:33" x14ac:dyDescent="0.2">
      <c r="A2726" t="s">
        <v>2029</v>
      </c>
      <c r="B2726" t="s">
        <v>109</v>
      </c>
      <c r="C2726" t="s">
        <v>36</v>
      </c>
      <c r="D2726" s="1936">
        <v>41678</v>
      </c>
      <c r="AG2726" t="s">
        <v>200</v>
      </c>
    </row>
    <row r="2727" spans="1:33" x14ac:dyDescent="0.2">
      <c r="A2727" t="s">
        <v>2029</v>
      </c>
      <c r="B2727" t="s">
        <v>109</v>
      </c>
      <c r="C2727" t="s">
        <v>36</v>
      </c>
      <c r="D2727" s="1936">
        <v>41679</v>
      </c>
      <c r="AG2727" t="s">
        <v>200</v>
      </c>
    </row>
    <row r="2728" spans="1:33" x14ac:dyDescent="0.2">
      <c r="A2728" t="s">
        <v>2029</v>
      </c>
      <c r="B2728" t="s">
        <v>109</v>
      </c>
      <c r="C2728" t="s">
        <v>36</v>
      </c>
      <c r="D2728" s="1936">
        <v>41680</v>
      </c>
      <c r="AG2728" t="s">
        <v>200</v>
      </c>
    </row>
    <row r="2729" spans="1:33" x14ac:dyDescent="0.2">
      <c r="A2729" t="s">
        <v>2029</v>
      </c>
      <c r="B2729" t="s">
        <v>109</v>
      </c>
      <c r="C2729" t="s">
        <v>36</v>
      </c>
      <c r="D2729" s="1936">
        <v>41681</v>
      </c>
      <c r="AG2729" t="s">
        <v>200</v>
      </c>
    </row>
    <row r="2731" spans="1:33" x14ac:dyDescent="0.2">
      <c r="A2731" t="s">
        <v>2029</v>
      </c>
      <c r="B2731" t="s">
        <v>109</v>
      </c>
      <c r="C2731" t="s">
        <v>36</v>
      </c>
      <c r="D2731" s="1936">
        <v>41683</v>
      </c>
      <c r="AG2731" t="s">
        <v>200</v>
      </c>
    </row>
    <row r="2734" spans="1:33" x14ac:dyDescent="0.2">
      <c r="A2734" t="s">
        <v>2029</v>
      </c>
      <c r="B2734" t="s">
        <v>109</v>
      </c>
      <c r="C2734" t="s">
        <v>36</v>
      </c>
      <c r="D2734" s="1936">
        <v>41686</v>
      </c>
      <c r="AG2734" t="s">
        <v>200</v>
      </c>
    </row>
    <row r="2735" spans="1:33" x14ac:dyDescent="0.2">
      <c r="A2735" t="s">
        <v>2029</v>
      </c>
      <c r="B2735" t="s">
        <v>109</v>
      </c>
      <c r="C2735" t="s">
        <v>36</v>
      </c>
      <c r="D2735" s="1936">
        <v>41687</v>
      </c>
      <c r="AG2735" t="s">
        <v>200</v>
      </c>
    </row>
    <row r="2736" spans="1:33" x14ac:dyDescent="0.2">
      <c r="A2736" t="s">
        <v>2029</v>
      </c>
      <c r="B2736" t="s">
        <v>109</v>
      </c>
      <c r="C2736" t="s">
        <v>36</v>
      </c>
      <c r="D2736" s="1936">
        <v>41688</v>
      </c>
      <c r="AG2736" t="s">
        <v>200</v>
      </c>
    </row>
    <row r="2738" spans="1:33" x14ac:dyDescent="0.2">
      <c r="A2738" t="s">
        <v>2029</v>
      </c>
      <c r="B2738" t="s">
        <v>109</v>
      </c>
      <c r="C2738" t="s">
        <v>36</v>
      </c>
      <c r="D2738" s="1936">
        <v>41690</v>
      </c>
      <c r="AG2738" t="s">
        <v>200</v>
      </c>
    </row>
    <row r="2739" spans="1:33" x14ac:dyDescent="0.2">
      <c r="A2739" t="s">
        <v>2029</v>
      </c>
      <c r="B2739" t="s">
        <v>109</v>
      </c>
      <c r="C2739" t="s">
        <v>36</v>
      </c>
      <c r="D2739" s="1936">
        <v>41691</v>
      </c>
      <c r="AG2739" t="s">
        <v>200</v>
      </c>
    </row>
    <row r="2740" spans="1:33" x14ac:dyDescent="0.2">
      <c r="A2740" t="s">
        <v>2029</v>
      </c>
      <c r="B2740" t="s">
        <v>109</v>
      </c>
      <c r="C2740" t="s">
        <v>36</v>
      </c>
      <c r="D2740" s="1936">
        <v>41692</v>
      </c>
      <c r="AG2740" t="s">
        <v>200</v>
      </c>
    </row>
    <row r="2741" spans="1:33" x14ac:dyDescent="0.2">
      <c r="A2741" t="s">
        <v>2029</v>
      </c>
      <c r="B2741" t="s">
        <v>109</v>
      </c>
      <c r="C2741" t="s">
        <v>36</v>
      </c>
      <c r="D2741" s="1936">
        <v>41693</v>
      </c>
      <c r="AG2741" t="s">
        <v>200</v>
      </c>
    </row>
    <row r="2742" spans="1:33" x14ac:dyDescent="0.2">
      <c r="A2742" t="s">
        <v>2029</v>
      </c>
      <c r="B2742" t="s">
        <v>109</v>
      </c>
      <c r="C2742" t="s">
        <v>36</v>
      </c>
      <c r="D2742" s="1936">
        <v>41694</v>
      </c>
      <c r="AG2742" t="s">
        <v>200</v>
      </c>
    </row>
    <row r="2743" spans="1:33" x14ac:dyDescent="0.2">
      <c r="A2743" t="s">
        <v>2029</v>
      </c>
      <c r="B2743" t="s">
        <v>109</v>
      </c>
      <c r="C2743" t="s">
        <v>36</v>
      </c>
      <c r="D2743" s="1936">
        <v>41695</v>
      </c>
      <c r="AG2743" t="s">
        <v>200</v>
      </c>
    </row>
    <row r="2744" spans="1:33" x14ac:dyDescent="0.2">
      <c r="A2744" t="s">
        <v>2029</v>
      </c>
      <c r="B2744" t="s">
        <v>109</v>
      </c>
      <c r="C2744" t="s">
        <v>36</v>
      </c>
      <c r="D2744" s="1936">
        <v>41696</v>
      </c>
      <c r="AG2744" t="s">
        <v>200</v>
      </c>
    </row>
    <row r="2745" spans="1:33" x14ac:dyDescent="0.2">
      <c r="A2745" t="s">
        <v>2029</v>
      </c>
      <c r="B2745" t="s">
        <v>109</v>
      </c>
      <c r="C2745" t="s">
        <v>36</v>
      </c>
      <c r="D2745" s="1936">
        <v>41697</v>
      </c>
      <c r="AG2745" t="s">
        <v>200</v>
      </c>
    </row>
    <row r="2747" spans="1:33" x14ac:dyDescent="0.2">
      <c r="A2747" t="s">
        <v>2030</v>
      </c>
      <c r="B2747" t="s">
        <v>109</v>
      </c>
      <c r="C2747" t="s">
        <v>36</v>
      </c>
      <c r="D2747" s="1936">
        <v>41700</v>
      </c>
      <c r="AG2747" t="s">
        <v>200</v>
      </c>
    </row>
    <row r="2748" spans="1:33" x14ac:dyDescent="0.2">
      <c r="A2748" t="s">
        <v>2030</v>
      </c>
      <c r="B2748" t="s">
        <v>109</v>
      </c>
      <c r="C2748" t="s">
        <v>36</v>
      </c>
      <c r="D2748" s="1936">
        <v>41701</v>
      </c>
      <c r="AG2748" t="s">
        <v>200</v>
      </c>
    </row>
    <row r="2749" spans="1:33" x14ac:dyDescent="0.2">
      <c r="A2749" t="s">
        <v>2030</v>
      </c>
      <c r="B2749" t="s">
        <v>109</v>
      </c>
      <c r="C2749" t="s">
        <v>36</v>
      </c>
      <c r="D2749" s="1936">
        <v>41702</v>
      </c>
      <c r="AG2749" t="s">
        <v>200</v>
      </c>
    </row>
    <row r="2750" spans="1:33" x14ac:dyDescent="0.2">
      <c r="A2750" t="s">
        <v>2030</v>
      </c>
      <c r="B2750" t="s">
        <v>109</v>
      </c>
      <c r="C2750" t="s">
        <v>36</v>
      </c>
      <c r="D2750" s="1936">
        <v>41703</v>
      </c>
      <c r="AG2750" t="s">
        <v>200</v>
      </c>
    </row>
    <row r="2751" spans="1:33" x14ac:dyDescent="0.2">
      <c r="A2751" t="s">
        <v>2030</v>
      </c>
      <c r="B2751" t="s">
        <v>109</v>
      </c>
      <c r="C2751" t="s">
        <v>36</v>
      </c>
      <c r="D2751" s="1936">
        <v>41704</v>
      </c>
      <c r="AG2751" t="s">
        <v>200</v>
      </c>
    </row>
    <row r="2753" spans="1:33" x14ac:dyDescent="0.2">
      <c r="A2753" t="s">
        <v>2030</v>
      </c>
      <c r="B2753" t="s">
        <v>109</v>
      </c>
      <c r="C2753" t="s">
        <v>36</v>
      </c>
      <c r="D2753" s="1936">
        <v>41706</v>
      </c>
      <c r="AG2753" t="s">
        <v>200</v>
      </c>
    </row>
    <row r="2754" spans="1:33" x14ac:dyDescent="0.2">
      <c r="A2754" t="s">
        <v>2030</v>
      </c>
      <c r="B2754" t="s">
        <v>109</v>
      </c>
      <c r="C2754" t="s">
        <v>36</v>
      </c>
      <c r="D2754" s="1936">
        <v>41707</v>
      </c>
      <c r="AG2754" t="s">
        <v>200</v>
      </c>
    </row>
    <row r="2755" spans="1:33" x14ac:dyDescent="0.2">
      <c r="A2755" t="s">
        <v>2030</v>
      </c>
      <c r="B2755" t="s">
        <v>109</v>
      </c>
      <c r="C2755" t="s">
        <v>36</v>
      </c>
      <c r="D2755" s="1936">
        <v>41708</v>
      </c>
      <c r="AG2755" t="s">
        <v>200</v>
      </c>
    </row>
    <row r="2759" spans="1:33" x14ac:dyDescent="0.2">
      <c r="A2759" t="s">
        <v>2030</v>
      </c>
      <c r="B2759" t="s">
        <v>109</v>
      </c>
      <c r="C2759" t="s">
        <v>36</v>
      </c>
      <c r="D2759" s="1936">
        <v>41711</v>
      </c>
      <c r="AG2759" t="s">
        <v>200</v>
      </c>
    </row>
    <row r="2762" spans="1:33" x14ac:dyDescent="0.2">
      <c r="A2762" t="s">
        <v>2030</v>
      </c>
      <c r="B2762" t="s">
        <v>109</v>
      </c>
      <c r="C2762" t="s">
        <v>36</v>
      </c>
      <c r="D2762" s="1936">
        <v>41713</v>
      </c>
      <c r="AG2762" t="s">
        <v>200</v>
      </c>
    </row>
    <row r="2763" spans="1:33" x14ac:dyDescent="0.2">
      <c r="A2763" t="s">
        <v>2030</v>
      </c>
      <c r="B2763" t="s">
        <v>109</v>
      </c>
      <c r="C2763" t="s">
        <v>36</v>
      </c>
      <c r="D2763" s="1936">
        <v>41714</v>
      </c>
      <c r="AG2763" t="s">
        <v>200</v>
      </c>
    </row>
    <row r="2765" spans="1:33" x14ac:dyDescent="0.2">
      <c r="A2765" t="s">
        <v>2030</v>
      </c>
      <c r="B2765" t="s">
        <v>109</v>
      </c>
      <c r="C2765" t="s">
        <v>36</v>
      </c>
      <c r="D2765" s="1936">
        <v>41716</v>
      </c>
      <c r="AG2765" t="s">
        <v>200</v>
      </c>
    </row>
    <row r="2766" spans="1:33" x14ac:dyDescent="0.2">
      <c r="A2766" t="s">
        <v>2030</v>
      </c>
      <c r="B2766" t="s">
        <v>109</v>
      </c>
      <c r="C2766" t="s">
        <v>36</v>
      </c>
      <c r="D2766" s="1936">
        <v>41717</v>
      </c>
      <c r="AG2766" t="s">
        <v>200</v>
      </c>
    </row>
    <row r="2768" spans="1:33" x14ac:dyDescent="0.2">
      <c r="A2768" t="s">
        <v>2030</v>
      </c>
      <c r="B2768" t="s">
        <v>109</v>
      </c>
      <c r="C2768" t="s">
        <v>36</v>
      </c>
      <c r="D2768" s="1936">
        <v>41719</v>
      </c>
      <c r="AG2768" t="s">
        <v>200</v>
      </c>
    </row>
    <row r="2769" spans="1:33" x14ac:dyDescent="0.2">
      <c r="A2769" t="s">
        <v>2030</v>
      </c>
      <c r="B2769" t="s">
        <v>109</v>
      </c>
      <c r="C2769" t="s">
        <v>36</v>
      </c>
      <c r="D2769" s="1936">
        <v>41720</v>
      </c>
      <c r="AG2769" t="s">
        <v>200</v>
      </c>
    </row>
    <row r="2770" spans="1:33" x14ac:dyDescent="0.2">
      <c r="A2770" t="s">
        <v>2030</v>
      </c>
      <c r="B2770" t="s">
        <v>109</v>
      </c>
      <c r="C2770" t="s">
        <v>36</v>
      </c>
      <c r="D2770" s="1936">
        <v>41721</v>
      </c>
      <c r="AG2770" t="s">
        <v>200</v>
      </c>
    </row>
    <row r="2771" spans="1:33" x14ac:dyDescent="0.2">
      <c r="A2771" t="s">
        <v>2030</v>
      </c>
      <c r="B2771" t="s">
        <v>109</v>
      </c>
      <c r="C2771" t="s">
        <v>36</v>
      </c>
      <c r="D2771" s="1936">
        <v>41722</v>
      </c>
      <c r="AG2771" t="s">
        <v>200</v>
      </c>
    </row>
    <row r="2772" spans="1:33" x14ac:dyDescent="0.2">
      <c r="A2772" t="s">
        <v>2030</v>
      </c>
      <c r="B2772" t="s">
        <v>109</v>
      </c>
      <c r="C2772" t="s">
        <v>36</v>
      </c>
      <c r="D2772" s="1936">
        <v>41723</v>
      </c>
      <c r="AG2772" t="s">
        <v>200</v>
      </c>
    </row>
    <row r="2773" spans="1:33" x14ac:dyDescent="0.2">
      <c r="A2773" t="s">
        <v>2030</v>
      </c>
      <c r="B2773" t="s">
        <v>109</v>
      </c>
      <c r="C2773" t="s">
        <v>36</v>
      </c>
      <c r="D2773" s="1936">
        <v>41724</v>
      </c>
      <c r="AG2773" t="s">
        <v>200</v>
      </c>
    </row>
    <row r="2775" spans="1:33" x14ac:dyDescent="0.2">
      <c r="A2775" t="s">
        <v>2030</v>
      </c>
      <c r="B2775" t="s">
        <v>109</v>
      </c>
      <c r="C2775" t="s">
        <v>36</v>
      </c>
      <c r="D2775" s="1936">
        <v>41726</v>
      </c>
      <c r="AG2775" t="s">
        <v>200</v>
      </c>
    </row>
    <row r="2777" spans="1:33" x14ac:dyDescent="0.2">
      <c r="A2777" t="s">
        <v>2030</v>
      </c>
      <c r="B2777" t="s">
        <v>109</v>
      </c>
      <c r="C2777" t="s">
        <v>36</v>
      </c>
      <c r="D2777" s="1936">
        <v>41728</v>
      </c>
      <c r="AG2777" t="s">
        <v>200</v>
      </c>
    </row>
    <row r="2778" spans="1:33" x14ac:dyDescent="0.2">
      <c r="A2778" t="s">
        <v>2030</v>
      </c>
      <c r="B2778" t="s">
        <v>109</v>
      </c>
      <c r="C2778" t="s">
        <v>36</v>
      </c>
      <c r="D2778" s="1936">
        <v>41729</v>
      </c>
      <c r="AG2778" t="s">
        <v>200</v>
      </c>
    </row>
    <row r="2788" spans="1:33" x14ac:dyDescent="0.2">
      <c r="A2788" t="s">
        <v>2104</v>
      </c>
      <c r="B2788" t="s">
        <v>109</v>
      </c>
      <c r="C2788" t="s">
        <v>36</v>
      </c>
      <c r="D2788" s="1936">
        <v>41731</v>
      </c>
      <c r="AG2788" t="s">
        <v>200</v>
      </c>
    </row>
    <row r="2789" spans="1:33" x14ac:dyDescent="0.2">
      <c r="A2789" t="s">
        <v>2104</v>
      </c>
      <c r="B2789" t="s">
        <v>109</v>
      </c>
      <c r="C2789" t="s">
        <v>36</v>
      </c>
      <c r="D2789" s="1936">
        <v>41732</v>
      </c>
      <c r="AG2789" t="s">
        <v>200</v>
      </c>
    </row>
    <row r="2790" spans="1:33" x14ac:dyDescent="0.2">
      <c r="A2790" t="s">
        <v>2104</v>
      </c>
      <c r="B2790" t="s">
        <v>109</v>
      </c>
      <c r="C2790" t="s">
        <v>36</v>
      </c>
      <c r="D2790" s="1936">
        <v>41733</v>
      </c>
      <c r="AG2790" t="s">
        <v>200</v>
      </c>
    </row>
    <row r="2791" spans="1:33" x14ac:dyDescent="0.2">
      <c r="A2791" t="s">
        <v>2104</v>
      </c>
      <c r="B2791" t="s">
        <v>109</v>
      </c>
      <c r="C2791" t="s">
        <v>36</v>
      </c>
      <c r="D2791" s="1936">
        <v>41734</v>
      </c>
      <c r="AG2791" t="s">
        <v>200</v>
      </c>
    </row>
    <row r="2792" spans="1:33" x14ac:dyDescent="0.2">
      <c r="A2792" t="s">
        <v>2104</v>
      </c>
      <c r="B2792" t="s">
        <v>109</v>
      </c>
      <c r="C2792" t="s">
        <v>36</v>
      </c>
      <c r="D2792" s="1936">
        <v>41735</v>
      </c>
      <c r="AG2792" t="s">
        <v>200</v>
      </c>
    </row>
    <row r="2793" spans="1:33" x14ac:dyDescent="0.2">
      <c r="A2793" t="s">
        <v>2104</v>
      </c>
      <c r="B2793" t="s">
        <v>109</v>
      </c>
      <c r="C2793" t="s">
        <v>36</v>
      </c>
      <c r="D2793" s="1936">
        <v>41736</v>
      </c>
      <c r="AG2793" t="s">
        <v>200</v>
      </c>
    </row>
    <row r="2794" spans="1:33" x14ac:dyDescent="0.2">
      <c r="A2794" t="s">
        <v>2104</v>
      </c>
      <c r="B2794" t="s">
        <v>109</v>
      </c>
      <c r="C2794" t="s">
        <v>36</v>
      </c>
      <c r="D2794" s="1936">
        <v>41737</v>
      </c>
      <c r="AG2794" t="s">
        <v>200</v>
      </c>
    </row>
    <row r="2796" spans="1:33" x14ac:dyDescent="0.2">
      <c r="A2796" t="s">
        <v>2104</v>
      </c>
      <c r="B2796" t="s">
        <v>109</v>
      </c>
      <c r="C2796" t="s">
        <v>36</v>
      </c>
      <c r="D2796" s="1936">
        <v>41739</v>
      </c>
      <c r="AG2796" t="s">
        <v>200</v>
      </c>
    </row>
    <row r="2798" spans="1:33" x14ac:dyDescent="0.2">
      <c r="A2798" t="s">
        <v>2104</v>
      </c>
      <c r="B2798" t="s">
        <v>109</v>
      </c>
      <c r="C2798" t="s">
        <v>36</v>
      </c>
      <c r="D2798" s="1936">
        <v>41741</v>
      </c>
      <c r="AG2798" t="s">
        <v>200</v>
      </c>
    </row>
    <row r="2799" spans="1:33" x14ac:dyDescent="0.2">
      <c r="A2799" t="s">
        <v>2104</v>
      </c>
      <c r="B2799" t="s">
        <v>109</v>
      </c>
      <c r="C2799" t="s">
        <v>36</v>
      </c>
      <c r="D2799" s="1936">
        <v>41742</v>
      </c>
      <c r="AG2799" t="s">
        <v>200</v>
      </c>
    </row>
    <row r="2800" spans="1:33" x14ac:dyDescent="0.2">
      <c r="A2800" t="s">
        <v>2104</v>
      </c>
      <c r="B2800" t="s">
        <v>109</v>
      </c>
      <c r="C2800" t="s">
        <v>36</v>
      </c>
      <c r="D2800" s="1936">
        <v>41743</v>
      </c>
      <c r="AG2800" t="s">
        <v>200</v>
      </c>
    </row>
    <row r="2801" spans="1:33" x14ac:dyDescent="0.2">
      <c r="A2801" t="s">
        <v>2104</v>
      </c>
      <c r="B2801" t="s">
        <v>109</v>
      </c>
      <c r="C2801" t="s">
        <v>36</v>
      </c>
      <c r="D2801" s="1936">
        <v>41744</v>
      </c>
      <c r="AG2801" t="s">
        <v>200</v>
      </c>
    </row>
    <row r="2802" spans="1:33" x14ac:dyDescent="0.2">
      <c r="A2802" t="s">
        <v>2104</v>
      </c>
      <c r="B2802" t="s">
        <v>109</v>
      </c>
      <c r="C2802" t="s">
        <v>36</v>
      </c>
      <c r="D2802" s="1936">
        <v>41745</v>
      </c>
      <c r="AG2802" t="s">
        <v>200</v>
      </c>
    </row>
    <row r="2803" spans="1:33" x14ac:dyDescent="0.2">
      <c r="A2803" t="s">
        <v>2104</v>
      </c>
      <c r="B2803" t="s">
        <v>109</v>
      </c>
      <c r="C2803" t="s">
        <v>36</v>
      </c>
      <c r="D2803" s="1936">
        <v>41746</v>
      </c>
      <c r="AG2803" t="s">
        <v>200</v>
      </c>
    </row>
    <row r="2804" spans="1:33" x14ac:dyDescent="0.2">
      <c r="A2804" t="s">
        <v>2104</v>
      </c>
      <c r="B2804" t="s">
        <v>109</v>
      </c>
      <c r="C2804" t="s">
        <v>36</v>
      </c>
      <c r="D2804" s="1936">
        <v>41747</v>
      </c>
      <c r="AG2804" t="s">
        <v>200</v>
      </c>
    </row>
    <row r="2806" spans="1:33" x14ac:dyDescent="0.2">
      <c r="A2806" t="s">
        <v>2104</v>
      </c>
      <c r="B2806" t="s">
        <v>109</v>
      </c>
      <c r="C2806" t="s">
        <v>36</v>
      </c>
      <c r="D2806" s="1936">
        <v>41749</v>
      </c>
      <c r="AG2806" t="s">
        <v>200</v>
      </c>
    </row>
    <row r="2809" spans="1:33" x14ac:dyDescent="0.2">
      <c r="A2809" t="s">
        <v>2104</v>
      </c>
      <c r="B2809" t="s">
        <v>109</v>
      </c>
      <c r="C2809" t="s">
        <v>36</v>
      </c>
      <c r="D2809" s="1936">
        <v>41751</v>
      </c>
      <c r="AG2809" t="s">
        <v>200</v>
      </c>
    </row>
    <row r="2814" spans="1:33" x14ac:dyDescent="0.2">
      <c r="A2814" t="s">
        <v>2104</v>
      </c>
      <c r="B2814" t="s">
        <v>109</v>
      </c>
      <c r="C2814" t="s">
        <v>36</v>
      </c>
      <c r="D2814" s="1936">
        <v>41753</v>
      </c>
      <c r="AG2814" t="s">
        <v>200</v>
      </c>
    </row>
    <row r="2815" spans="1:33" x14ac:dyDescent="0.2">
      <c r="A2815" t="s">
        <v>2104</v>
      </c>
      <c r="B2815" t="s">
        <v>109</v>
      </c>
      <c r="C2815" t="s">
        <v>36</v>
      </c>
      <c r="D2815" s="1936">
        <v>41754</v>
      </c>
      <c r="AG2815" t="s">
        <v>200</v>
      </c>
    </row>
    <row r="2817" spans="1:33" x14ac:dyDescent="0.2">
      <c r="A2817" t="s">
        <v>2104</v>
      </c>
      <c r="B2817" t="s">
        <v>109</v>
      </c>
      <c r="C2817" t="s">
        <v>36</v>
      </c>
      <c r="D2817" s="1936">
        <v>41756</v>
      </c>
      <c r="AG2817" t="s">
        <v>200</v>
      </c>
    </row>
    <row r="2818" spans="1:33" x14ac:dyDescent="0.2">
      <c r="A2818" t="s">
        <v>2104</v>
      </c>
      <c r="B2818" t="s">
        <v>109</v>
      </c>
      <c r="C2818" t="s">
        <v>36</v>
      </c>
      <c r="D2818" s="1936">
        <v>41757</v>
      </c>
      <c r="AG2818" t="s">
        <v>200</v>
      </c>
    </row>
    <row r="2819" spans="1:33" x14ac:dyDescent="0.2">
      <c r="A2819" t="s">
        <v>2104</v>
      </c>
      <c r="B2819" t="s">
        <v>109</v>
      </c>
      <c r="C2819" t="s">
        <v>36</v>
      </c>
      <c r="D2819" s="1936">
        <v>41758</v>
      </c>
      <c r="AG2819" t="s">
        <v>200</v>
      </c>
    </row>
    <row r="2820" spans="1:33" x14ac:dyDescent="0.2">
      <c r="A2820" t="s">
        <v>2104</v>
      </c>
      <c r="B2820" t="s">
        <v>109</v>
      </c>
      <c r="C2820" t="s">
        <v>36</v>
      </c>
      <c r="D2820" s="1936">
        <v>41759</v>
      </c>
      <c r="AG2820" t="s">
        <v>200</v>
      </c>
    </row>
    <row r="2821" spans="1:33" x14ac:dyDescent="0.2">
      <c r="A2821" t="s">
        <v>3297</v>
      </c>
      <c r="B2821" t="s">
        <v>109</v>
      </c>
      <c r="C2821" t="s">
        <v>36</v>
      </c>
      <c r="D2821" s="1936">
        <v>41760</v>
      </c>
      <c r="AG2821" t="s">
        <v>200</v>
      </c>
    </row>
    <row r="2825" spans="1:33" x14ac:dyDescent="0.2">
      <c r="A2825" t="s">
        <v>3297</v>
      </c>
      <c r="B2825" t="s">
        <v>109</v>
      </c>
      <c r="C2825" t="s">
        <v>36</v>
      </c>
      <c r="D2825" s="1936">
        <v>41762</v>
      </c>
      <c r="AG2825" t="s">
        <v>200</v>
      </c>
    </row>
    <row r="2826" spans="1:33" x14ac:dyDescent="0.2">
      <c r="A2826" t="s">
        <v>3297</v>
      </c>
      <c r="B2826" t="s">
        <v>109</v>
      </c>
      <c r="C2826" t="s">
        <v>36</v>
      </c>
      <c r="D2826" s="1936">
        <v>41763</v>
      </c>
      <c r="AG2826" t="s">
        <v>200</v>
      </c>
    </row>
    <row r="2838" spans="1:33" x14ac:dyDescent="0.2">
      <c r="A2838" t="s">
        <v>3297</v>
      </c>
      <c r="B2838" t="s">
        <v>109</v>
      </c>
      <c r="C2838" t="s">
        <v>36</v>
      </c>
      <c r="D2838" s="1936">
        <v>41768</v>
      </c>
      <c r="AG2838" t="s">
        <v>200</v>
      </c>
    </row>
    <row r="2841" spans="1:33" x14ac:dyDescent="0.2">
      <c r="A2841" t="s">
        <v>3297</v>
      </c>
      <c r="B2841" t="s">
        <v>109</v>
      </c>
      <c r="C2841" t="s">
        <v>36</v>
      </c>
      <c r="D2841" s="1936">
        <v>41771</v>
      </c>
      <c r="AG2841" t="s">
        <v>200</v>
      </c>
    </row>
    <row r="2844" spans="1:33" x14ac:dyDescent="0.2">
      <c r="A2844" t="s">
        <v>3297</v>
      </c>
      <c r="B2844" t="s">
        <v>109</v>
      </c>
      <c r="C2844" t="s">
        <v>36</v>
      </c>
      <c r="D2844" s="1936">
        <v>41773</v>
      </c>
      <c r="AG2844" t="s">
        <v>200</v>
      </c>
    </row>
    <row r="2845" spans="1:33" x14ac:dyDescent="0.2">
      <c r="A2845" t="s">
        <v>3297</v>
      </c>
      <c r="B2845" t="s">
        <v>109</v>
      </c>
      <c r="C2845" t="s">
        <v>36</v>
      </c>
      <c r="D2845" s="1936">
        <v>41774</v>
      </c>
      <c r="AG2845" t="s">
        <v>200</v>
      </c>
    </row>
    <row r="2849" spans="1:33" x14ac:dyDescent="0.2">
      <c r="A2849" t="s">
        <v>3297</v>
      </c>
      <c r="B2849" t="s">
        <v>109</v>
      </c>
      <c r="C2849" t="s">
        <v>36</v>
      </c>
      <c r="D2849" s="1936">
        <v>41787</v>
      </c>
    </row>
    <row r="2851" spans="1:33" x14ac:dyDescent="0.2">
      <c r="A2851" t="s">
        <v>3297</v>
      </c>
      <c r="B2851" t="s">
        <v>109</v>
      </c>
      <c r="C2851" t="s">
        <v>36</v>
      </c>
      <c r="D2851" s="1936">
        <v>41789</v>
      </c>
      <c r="AG2851" t="s">
        <v>200</v>
      </c>
    </row>
    <row r="2852" spans="1:33" x14ac:dyDescent="0.2">
      <c r="A2852" t="s">
        <v>3297</v>
      </c>
      <c r="B2852" t="s">
        <v>109</v>
      </c>
      <c r="C2852" t="s">
        <v>36</v>
      </c>
      <c r="D2852" s="1936">
        <v>41790</v>
      </c>
      <c r="AG2852" t="s">
        <v>200</v>
      </c>
    </row>
    <row r="2853" spans="1:33" x14ac:dyDescent="0.2">
      <c r="A2853" t="s">
        <v>4114</v>
      </c>
      <c r="B2853" t="s">
        <v>109</v>
      </c>
      <c r="C2853" t="s">
        <v>36</v>
      </c>
      <c r="D2853" s="1936">
        <v>41791</v>
      </c>
      <c r="AG2853" t="s">
        <v>200</v>
      </c>
    </row>
    <row r="2854" spans="1:33" x14ac:dyDescent="0.2">
      <c r="A2854" t="s">
        <v>4114</v>
      </c>
      <c r="B2854" t="s">
        <v>109</v>
      </c>
      <c r="C2854" t="s">
        <v>36</v>
      </c>
      <c r="D2854" s="1936">
        <v>41792</v>
      </c>
      <c r="AG2854" t="s">
        <v>200</v>
      </c>
    </row>
    <row r="2856" spans="1:33" x14ac:dyDescent="0.2">
      <c r="A2856" t="s">
        <v>4114</v>
      </c>
      <c r="B2856" t="s">
        <v>109</v>
      </c>
      <c r="C2856" t="s">
        <v>36</v>
      </c>
      <c r="D2856" s="1936">
        <v>41794</v>
      </c>
      <c r="AG2856" t="s">
        <v>200</v>
      </c>
    </row>
    <row r="2858" spans="1:33" x14ac:dyDescent="0.2">
      <c r="A2858" t="s">
        <v>4114</v>
      </c>
      <c r="B2858" t="s">
        <v>109</v>
      </c>
      <c r="C2858" t="s">
        <v>36</v>
      </c>
      <c r="D2858" s="1936">
        <v>41796</v>
      </c>
      <c r="AG2858" t="s">
        <v>200</v>
      </c>
    </row>
    <row r="2859" spans="1:33" x14ac:dyDescent="0.2">
      <c r="A2859" t="s">
        <v>4114</v>
      </c>
      <c r="B2859" t="s">
        <v>109</v>
      </c>
      <c r="C2859" t="s">
        <v>36</v>
      </c>
      <c r="D2859" s="1936">
        <v>41797</v>
      </c>
      <c r="AG2859" t="s">
        <v>200</v>
      </c>
    </row>
    <row r="2860" spans="1:33" x14ac:dyDescent="0.2">
      <c r="A2860" t="s">
        <v>4114</v>
      </c>
      <c r="B2860" t="s">
        <v>109</v>
      </c>
      <c r="C2860" t="s">
        <v>36</v>
      </c>
      <c r="D2860" s="1936">
        <v>41798</v>
      </c>
      <c r="AG2860" t="s">
        <v>200</v>
      </c>
    </row>
    <row r="2861" spans="1:33" x14ac:dyDescent="0.2">
      <c r="A2861" t="s">
        <v>4114</v>
      </c>
      <c r="B2861" t="s">
        <v>109</v>
      </c>
      <c r="C2861" t="s">
        <v>36</v>
      </c>
      <c r="D2861" s="1936">
        <v>41799</v>
      </c>
      <c r="AG2861" t="s">
        <v>200</v>
      </c>
    </row>
    <row r="2862" spans="1:33" x14ac:dyDescent="0.2">
      <c r="A2862" t="s">
        <v>4114</v>
      </c>
      <c r="B2862" t="s">
        <v>109</v>
      </c>
      <c r="C2862" t="s">
        <v>36</v>
      </c>
      <c r="D2862" s="1936">
        <v>41800</v>
      </c>
      <c r="AG2862" t="s">
        <v>200</v>
      </c>
    </row>
    <row r="2863" spans="1:33" x14ac:dyDescent="0.2">
      <c r="A2863" t="s">
        <v>4114</v>
      </c>
      <c r="B2863" t="s">
        <v>109</v>
      </c>
      <c r="C2863" t="s">
        <v>36</v>
      </c>
      <c r="D2863" s="1936">
        <v>41801</v>
      </c>
      <c r="AG2863" t="s">
        <v>200</v>
      </c>
    </row>
    <row r="2864" spans="1:33" x14ac:dyDescent="0.2">
      <c r="A2864" t="s">
        <v>4114</v>
      </c>
      <c r="B2864" t="s">
        <v>109</v>
      </c>
      <c r="C2864" t="s">
        <v>36</v>
      </c>
      <c r="D2864" s="1936">
        <v>41802</v>
      </c>
      <c r="AG2864" t="s">
        <v>200</v>
      </c>
    </row>
    <row r="2865" spans="1:33" x14ac:dyDescent="0.2">
      <c r="A2865" t="s">
        <v>4114</v>
      </c>
      <c r="B2865" t="s">
        <v>109</v>
      </c>
      <c r="C2865" t="s">
        <v>36</v>
      </c>
      <c r="D2865" s="1936">
        <v>41803</v>
      </c>
      <c r="AG2865" t="s">
        <v>200</v>
      </c>
    </row>
    <row r="2867" spans="1:33" x14ac:dyDescent="0.2">
      <c r="A2867" t="s">
        <v>4114</v>
      </c>
      <c r="B2867" t="s">
        <v>109</v>
      </c>
      <c r="C2867" t="s">
        <v>36</v>
      </c>
      <c r="D2867" s="1936">
        <v>41805</v>
      </c>
      <c r="AG2867" t="s">
        <v>200</v>
      </c>
    </row>
    <row r="2868" spans="1:33" x14ac:dyDescent="0.2">
      <c r="A2868" t="s">
        <v>4114</v>
      </c>
      <c r="B2868" t="s">
        <v>109</v>
      </c>
      <c r="C2868" t="s">
        <v>36</v>
      </c>
      <c r="D2868" s="1936">
        <v>41805</v>
      </c>
      <c r="AG2868" t="s">
        <v>200</v>
      </c>
    </row>
    <row r="2869" spans="1:33" x14ac:dyDescent="0.2">
      <c r="A2869" t="s">
        <v>4114</v>
      </c>
      <c r="B2869" t="s">
        <v>109</v>
      </c>
      <c r="C2869" t="s">
        <v>36</v>
      </c>
      <c r="D2869" s="1936">
        <v>41806</v>
      </c>
      <c r="AG2869" t="s">
        <v>200</v>
      </c>
    </row>
    <row r="2874" spans="1:33" x14ac:dyDescent="0.2">
      <c r="A2874" t="s">
        <v>4114</v>
      </c>
      <c r="B2874" t="s">
        <v>109</v>
      </c>
      <c r="C2874" t="s">
        <v>36</v>
      </c>
      <c r="D2874" s="1936">
        <v>41808</v>
      </c>
      <c r="AG2874" t="s">
        <v>200</v>
      </c>
    </row>
    <row r="2875" spans="1:33" x14ac:dyDescent="0.2">
      <c r="A2875" t="s">
        <v>4114</v>
      </c>
      <c r="B2875" t="s">
        <v>109</v>
      </c>
      <c r="C2875" t="s">
        <v>36</v>
      </c>
      <c r="D2875" s="1936">
        <v>41809</v>
      </c>
      <c r="AG2875" t="s">
        <v>200</v>
      </c>
    </row>
    <row r="2876" spans="1:33" x14ac:dyDescent="0.2">
      <c r="A2876" t="s">
        <v>4114</v>
      </c>
      <c r="B2876" t="s">
        <v>109</v>
      </c>
      <c r="C2876" t="s">
        <v>36</v>
      </c>
      <c r="D2876" s="1936">
        <v>41810</v>
      </c>
      <c r="AG2876" t="s">
        <v>200</v>
      </c>
    </row>
    <row r="2877" spans="1:33" x14ac:dyDescent="0.2">
      <c r="A2877" t="s">
        <v>4114</v>
      </c>
      <c r="B2877" t="s">
        <v>109</v>
      </c>
      <c r="C2877" t="s">
        <v>36</v>
      </c>
      <c r="D2877" s="1936">
        <v>41811</v>
      </c>
      <c r="AG2877" t="s">
        <v>200</v>
      </c>
    </row>
    <row r="2879" spans="1:33" x14ac:dyDescent="0.2">
      <c r="A2879" t="s">
        <v>4114</v>
      </c>
      <c r="B2879" t="s">
        <v>109</v>
      </c>
      <c r="C2879" t="s">
        <v>36</v>
      </c>
      <c r="D2879" s="1936">
        <v>41813</v>
      </c>
      <c r="AG2879" t="s">
        <v>200</v>
      </c>
    </row>
    <row r="2880" spans="1:33" x14ac:dyDescent="0.2">
      <c r="A2880" t="s">
        <v>4114</v>
      </c>
      <c r="B2880" t="s">
        <v>109</v>
      </c>
      <c r="C2880" t="s">
        <v>36</v>
      </c>
      <c r="D2880" s="1936">
        <v>41814</v>
      </c>
      <c r="AG2880" t="s">
        <v>200</v>
      </c>
    </row>
    <row r="2895" spans="1:33" x14ac:dyDescent="0.2">
      <c r="A2895" t="s">
        <v>4114</v>
      </c>
      <c r="B2895" t="s">
        <v>109</v>
      </c>
      <c r="C2895" t="s">
        <v>36</v>
      </c>
      <c r="D2895" s="1936">
        <v>41820</v>
      </c>
      <c r="AG2895" t="s">
        <v>200</v>
      </c>
    </row>
    <row r="2896" spans="1:33" x14ac:dyDescent="0.2">
      <c r="A2896" t="s">
        <v>5144</v>
      </c>
      <c r="B2896" t="s">
        <v>109</v>
      </c>
      <c r="C2896" t="s">
        <v>36</v>
      </c>
      <c r="D2896" s="1936">
        <v>41821</v>
      </c>
      <c r="AG2896" t="s">
        <v>200</v>
      </c>
    </row>
    <row r="2897" spans="1:33" x14ac:dyDescent="0.2">
      <c r="A2897" t="s">
        <v>5144</v>
      </c>
      <c r="B2897" t="s">
        <v>109</v>
      </c>
      <c r="C2897" t="s">
        <v>36</v>
      </c>
      <c r="D2897" s="1936">
        <v>41822</v>
      </c>
      <c r="AG2897" t="s">
        <v>200</v>
      </c>
    </row>
    <row r="2898" spans="1:33" x14ac:dyDescent="0.2">
      <c r="A2898" t="s">
        <v>5144</v>
      </c>
      <c r="B2898" t="s">
        <v>109</v>
      </c>
      <c r="C2898" t="s">
        <v>36</v>
      </c>
      <c r="D2898" s="1936">
        <v>41823</v>
      </c>
      <c r="AG2898" t="s">
        <v>200</v>
      </c>
    </row>
    <row r="2900" spans="1:33" x14ac:dyDescent="0.2">
      <c r="A2900" t="s">
        <v>5144</v>
      </c>
      <c r="B2900" t="s">
        <v>109</v>
      </c>
      <c r="C2900" t="s">
        <v>36</v>
      </c>
      <c r="D2900" s="1936">
        <v>41825</v>
      </c>
      <c r="AG2900" t="s">
        <v>200</v>
      </c>
    </row>
    <row r="2901" spans="1:33" x14ac:dyDescent="0.2">
      <c r="A2901" t="s">
        <v>5144</v>
      </c>
      <c r="B2901" t="s">
        <v>109</v>
      </c>
      <c r="C2901" t="s">
        <v>36</v>
      </c>
      <c r="D2901" s="1936">
        <v>41826</v>
      </c>
      <c r="AG2901" t="s">
        <v>200</v>
      </c>
    </row>
    <row r="2906" spans="1:33" x14ac:dyDescent="0.2">
      <c r="A2906" t="s">
        <v>5144</v>
      </c>
      <c r="B2906" t="s">
        <v>109</v>
      </c>
      <c r="C2906" t="s">
        <v>36</v>
      </c>
      <c r="D2906" s="1936">
        <v>41828</v>
      </c>
      <c r="AG2906" t="s">
        <v>200</v>
      </c>
    </row>
    <row r="2907" spans="1:33" x14ac:dyDescent="0.2">
      <c r="A2907" t="s">
        <v>5144</v>
      </c>
      <c r="B2907" t="s">
        <v>109</v>
      </c>
      <c r="C2907" t="s">
        <v>36</v>
      </c>
      <c r="D2907" s="1936">
        <v>41829</v>
      </c>
      <c r="AG2907" t="s">
        <v>200</v>
      </c>
    </row>
    <row r="2908" spans="1:33" x14ac:dyDescent="0.2">
      <c r="A2908" t="s">
        <v>5144</v>
      </c>
      <c r="B2908" t="s">
        <v>109</v>
      </c>
      <c r="C2908" t="s">
        <v>36</v>
      </c>
      <c r="D2908" s="1936">
        <v>41830</v>
      </c>
      <c r="AG2908" t="s">
        <v>200</v>
      </c>
    </row>
    <row r="2909" spans="1:33" x14ac:dyDescent="0.2">
      <c r="A2909" t="s">
        <v>5144</v>
      </c>
      <c r="B2909" t="s">
        <v>109</v>
      </c>
      <c r="C2909" t="s">
        <v>36</v>
      </c>
      <c r="D2909" s="1936">
        <v>41831</v>
      </c>
      <c r="AG2909" t="s">
        <v>200</v>
      </c>
    </row>
    <row r="2910" spans="1:33" x14ac:dyDescent="0.2">
      <c r="A2910" t="s">
        <v>5144</v>
      </c>
      <c r="B2910" t="s">
        <v>109</v>
      </c>
      <c r="C2910" t="s">
        <v>36</v>
      </c>
      <c r="D2910" s="1936">
        <v>41832</v>
      </c>
      <c r="AG2910" t="s">
        <v>200</v>
      </c>
    </row>
    <row r="2911" spans="1:33" x14ac:dyDescent="0.2">
      <c r="A2911" t="s">
        <v>5144</v>
      </c>
      <c r="B2911" t="s">
        <v>109</v>
      </c>
      <c r="C2911" t="s">
        <v>36</v>
      </c>
      <c r="D2911" s="1936">
        <v>41833</v>
      </c>
      <c r="AG2911" t="s">
        <v>200</v>
      </c>
    </row>
    <row r="2917" spans="1:33" x14ac:dyDescent="0.2">
      <c r="A2917" t="s">
        <v>5144</v>
      </c>
      <c r="B2917" t="s">
        <v>109</v>
      </c>
      <c r="C2917" t="s">
        <v>36</v>
      </c>
      <c r="D2917" s="1936">
        <v>41839</v>
      </c>
      <c r="AG2917" t="s">
        <v>200</v>
      </c>
    </row>
    <row r="2919" spans="1:33" x14ac:dyDescent="0.2">
      <c r="A2919" t="s">
        <v>5144</v>
      </c>
      <c r="B2919" t="s">
        <v>109</v>
      </c>
      <c r="C2919" t="s">
        <v>36</v>
      </c>
      <c r="D2919" s="1936">
        <v>41841</v>
      </c>
      <c r="AG2919" t="s">
        <v>200</v>
      </c>
    </row>
    <row r="2930" spans="1:33" x14ac:dyDescent="0.2">
      <c r="A2930" t="s">
        <v>5144</v>
      </c>
      <c r="B2930" t="s">
        <v>109</v>
      </c>
      <c r="C2930" t="s">
        <v>36</v>
      </c>
      <c r="D2930" s="1936">
        <v>41846</v>
      </c>
      <c r="AG2930" t="s">
        <v>200</v>
      </c>
    </row>
    <row r="2931" spans="1:33" x14ac:dyDescent="0.2">
      <c r="A2931" t="s">
        <v>5144</v>
      </c>
      <c r="B2931" t="s">
        <v>109</v>
      </c>
      <c r="C2931" t="s">
        <v>36</v>
      </c>
      <c r="D2931" s="1936">
        <v>41846</v>
      </c>
      <c r="AG2931" t="s">
        <v>200</v>
      </c>
    </row>
    <row r="2932" spans="1:33" x14ac:dyDescent="0.2">
      <c r="A2932" t="s">
        <v>5144</v>
      </c>
      <c r="B2932" t="s">
        <v>109</v>
      </c>
      <c r="C2932" t="s">
        <v>36</v>
      </c>
      <c r="D2932" s="1936">
        <v>41847</v>
      </c>
      <c r="AG2932" t="s">
        <v>200</v>
      </c>
    </row>
    <row r="2933" spans="1:33" x14ac:dyDescent="0.2">
      <c r="A2933" t="s">
        <v>5144</v>
      </c>
      <c r="B2933" t="s">
        <v>109</v>
      </c>
      <c r="C2933" t="s">
        <v>36</v>
      </c>
      <c r="D2933" s="1936">
        <v>41847</v>
      </c>
      <c r="AG2933" t="s">
        <v>200</v>
      </c>
    </row>
    <row r="2934" spans="1:33" x14ac:dyDescent="0.2">
      <c r="A2934" t="s">
        <v>5144</v>
      </c>
      <c r="B2934" t="s">
        <v>109</v>
      </c>
      <c r="C2934" t="s">
        <v>36</v>
      </c>
      <c r="D2934" s="1936">
        <v>41848</v>
      </c>
      <c r="AG2934" t="s">
        <v>200</v>
      </c>
    </row>
    <row r="2935" spans="1:33" x14ac:dyDescent="0.2">
      <c r="A2935" t="s">
        <v>5144</v>
      </c>
      <c r="B2935" t="s">
        <v>109</v>
      </c>
      <c r="C2935" t="s">
        <v>36</v>
      </c>
      <c r="D2935" s="1936">
        <v>41849</v>
      </c>
      <c r="AG2935" t="s">
        <v>200</v>
      </c>
    </row>
    <row r="2936" spans="1:33" x14ac:dyDescent="0.2">
      <c r="A2936" t="s">
        <v>5144</v>
      </c>
      <c r="B2936" t="s">
        <v>109</v>
      </c>
      <c r="C2936" t="s">
        <v>36</v>
      </c>
      <c r="D2936" s="1936">
        <v>41850</v>
      </c>
      <c r="AG2936" t="s">
        <v>200</v>
      </c>
    </row>
    <row r="2937" spans="1:33" x14ac:dyDescent="0.2">
      <c r="A2937" t="s">
        <v>5144</v>
      </c>
      <c r="B2937" t="s">
        <v>109</v>
      </c>
      <c r="C2937" t="s">
        <v>36</v>
      </c>
      <c r="D2937" s="1936">
        <v>41851</v>
      </c>
      <c r="AG2937" t="s">
        <v>200</v>
      </c>
    </row>
    <row r="2938" spans="1:33" x14ac:dyDescent="0.2">
      <c r="A2938" t="s">
        <v>7617</v>
      </c>
      <c r="B2938" t="s">
        <v>109</v>
      </c>
      <c r="C2938" t="s">
        <v>36</v>
      </c>
      <c r="D2938" s="1936">
        <v>41852</v>
      </c>
      <c r="AG2938" t="s">
        <v>200</v>
      </c>
    </row>
    <row r="2939" spans="1:33" x14ac:dyDescent="0.2">
      <c r="A2939" t="s">
        <v>7617</v>
      </c>
      <c r="B2939" t="s">
        <v>109</v>
      </c>
      <c r="C2939" t="s">
        <v>36</v>
      </c>
      <c r="D2939" s="1936">
        <v>41853</v>
      </c>
      <c r="AG2939" t="s">
        <v>200</v>
      </c>
    </row>
    <row r="2940" spans="1:33" x14ac:dyDescent="0.2">
      <c r="A2940" t="s">
        <v>7617</v>
      </c>
      <c r="B2940" t="s">
        <v>109</v>
      </c>
      <c r="C2940" t="s">
        <v>36</v>
      </c>
      <c r="D2940" s="1936">
        <v>41854</v>
      </c>
      <c r="AG2940" t="s">
        <v>200</v>
      </c>
    </row>
    <row r="2941" spans="1:33" x14ac:dyDescent="0.2">
      <c r="A2941" t="s">
        <v>7617</v>
      </c>
      <c r="B2941" t="s">
        <v>109</v>
      </c>
      <c r="C2941" t="s">
        <v>36</v>
      </c>
      <c r="D2941" s="1936">
        <v>41855</v>
      </c>
      <c r="AG2941" t="s">
        <v>200</v>
      </c>
    </row>
    <row r="2942" spans="1:33" x14ac:dyDescent="0.2">
      <c r="A2942" t="s">
        <v>7617</v>
      </c>
      <c r="B2942" t="s">
        <v>109</v>
      </c>
      <c r="C2942" t="s">
        <v>36</v>
      </c>
      <c r="D2942" s="1936">
        <v>41856</v>
      </c>
      <c r="AG2942" t="s">
        <v>200</v>
      </c>
    </row>
    <row r="2948" spans="1:33" x14ac:dyDescent="0.2">
      <c r="A2948" t="s">
        <v>7617</v>
      </c>
      <c r="B2948" t="s">
        <v>109</v>
      </c>
      <c r="C2948" t="s">
        <v>36</v>
      </c>
      <c r="D2948" s="1936">
        <v>41858</v>
      </c>
      <c r="AG2948" t="s">
        <v>200</v>
      </c>
    </row>
    <row r="2949" spans="1:33" x14ac:dyDescent="0.2">
      <c r="A2949" t="s">
        <v>7617</v>
      </c>
      <c r="B2949" t="s">
        <v>109</v>
      </c>
      <c r="C2949" t="s">
        <v>36</v>
      </c>
      <c r="D2949" s="1936">
        <v>41859</v>
      </c>
      <c r="AG2949" t="s">
        <v>200</v>
      </c>
    </row>
    <row r="2950" spans="1:33" x14ac:dyDescent="0.2">
      <c r="A2950" t="s">
        <v>7617</v>
      </c>
      <c r="B2950" t="s">
        <v>109</v>
      </c>
      <c r="C2950" t="s">
        <v>36</v>
      </c>
      <c r="D2950" s="1936">
        <v>41860</v>
      </c>
      <c r="AG2950" t="s">
        <v>200</v>
      </c>
    </row>
    <row r="2952" spans="1:33" x14ac:dyDescent="0.2">
      <c r="A2952" t="s">
        <v>7617</v>
      </c>
      <c r="B2952" t="s">
        <v>109</v>
      </c>
      <c r="C2952" t="s">
        <v>36</v>
      </c>
      <c r="D2952" s="1936">
        <v>41862</v>
      </c>
      <c r="AG2952" t="s">
        <v>200</v>
      </c>
    </row>
    <row r="2954" spans="1:33" x14ac:dyDescent="0.2">
      <c r="A2954" t="s">
        <v>7617</v>
      </c>
      <c r="B2954" t="s">
        <v>109</v>
      </c>
      <c r="C2954" t="s">
        <v>36</v>
      </c>
      <c r="D2954" s="1936">
        <v>41864</v>
      </c>
      <c r="AG2954" t="s">
        <v>200</v>
      </c>
    </row>
    <row r="2955" spans="1:33" x14ac:dyDescent="0.2">
      <c r="A2955" t="s">
        <v>7617</v>
      </c>
      <c r="B2955" t="s">
        <v>109</v>
      </c>
      <c r="C2955" t="s">
        <v>36</v>
      </c>
      <c r="D2955" s="1936">
        <v>41864</v>
      </c>
      <c r="AG2955" t="s">
        <v>200</v>
      </c>
    </row>
    <row r="2956" spans="1:33" x14ac:dyDescent="0.2">
      <c r="A2956" t="s">
        <v>7617</v>
      </c>
      <c r="B2956" t="s">
        <v>109</v>
      </c>
      <c r="C2956" t="s">
        <v>36</v>
      </c>
      <c r="D2956" s="1936">
        <v>41865</v>
      </c>
      <c r="AG2956" t="s">
        <v>200</v>
      </c>
    </row>
    <row r="2958" spans="1:33" x14ac:dyDescent="0.2">
      <c r="A2958" t="s">
        <v>7617</v>
      </c>
      <c r="B2958" t="s">
        <v>109</v>
      </c>
      <c r="C2958" t="s">
        <v>36</v>
      </c>
      <c r="D2958" s="1936">
        <v>41867</v>
      </c>
      <c r="AG2958" t="s">
        <v>200</v>
      </c>
    </row>
    <row r="2959" spans="1:33" x14ac:dyDescent="0.2">
      <c r="A2959" t="s">
        <v>7617</v>
      </c>
      <c r="B2959" t="s">
        <v>109</v>
      </c>
      <c r="C2959" t="s">
        <v>36</v>
      </c>
      <c r="D2959" s="1936">
        <v>41868</v>
      </c>
      <c r="AG2959" t="s">
        <v>200</v>
      </c>
    </row>
    <row r="2960" spans="1:33" x14ac:dyDescent="0.2">
      <c r="A2960" t="s">
        <v>7617</v>
      </c>
      <c r="B2960" t="s">
        <v>109</v>
      </c>
      <c r="C2960" t="s">
        <v>36</v>
      </c>
      <c r="D2960" s="1936">
        <v>41869</v>
      </c>
      <c r="AG2960" t="s">
        <v>200</v>
      </c>
    </row>
    <row r="2964" spans="1:33" x14ac:dyDescent="0.2">
      <c r="A2964" t="s">
        <v>7617</v>
      </c>
      <c r="B2964" t="s">
        <v>109</v>
      </c>
      <c r="C2964" t="s">
        <v>36</v>
      </c>
      <c r="D2964" s="1936">
        <v>41872</v>
      </c>
      <c r="AG2964" t="s">
        <v>200</v>
      </c>
    </row>
    <row r="2970" spans="1:33" x14ac:dyDescent="0.2">
      <c r="A2970" t="s">
        <v>7617</v>
      </c>
      <c r="B2970" t="s">
        <v>109</v>
      </c>
      <c r="C2970" t="s">
        <v>36</v>
      </c>
      <c r="D2970" s="1936">
        <v>41876</v>
      </c>
      <c r="AG2970" t="s">
        <v>200</v>
      </c>
    </row>
    <row r="2971" spans="1:33" x14ac:dyDescent="0.2">
      <c r="A2971" t="s">
        <v>7617</v>
      </c>
      <c r="B2971" t="s">
        <v>109</v>
      </c>
      <c r="C2971" t="s">
        <v>36</v>
      </c>
      <c r="D2971" s="1936">
        <v>41877</v>
      </c>
      <c r="AG2971" t="s">
        <v>200</v>
      </c>
    </row>
    <row r="2973" spans="1:33" x14ac:dyDescent="0.2">
      <c r="A2973" t="s">
        <v>7617</v>
      </c>
      <c r="B2973" t="s">
        <v>109</v>
      </c>
      <c r="C2973" t="s">
        <v>36</v>
      </c>
      <c r="D2973" s="1936">
        <v>41879</v>
      </c>
      <c r="AG2973" t="s">
        <v>200</v>
      </c>
    </row>
    <row r="2976" spans="1:33" x14ac:dyDescent="0.2">
      <c r="A2976" t="s">
        <v>7617</v>
      </c>
      <c r="B2976" t="s">
        <v>109</v>
      </c>
      <c r="C2976" t="s">
        <v>36</v>
      </c>
      <c r="D2976" s="1936">
        <v>41882</v>
      </c>
      <c r="AG2976" t="s">
        <v>200</v>
      </c>
    </row>
    <row r="2977" spans="1:33" x14ac:dyDescent="0.2">
      <c r="A2977" t="s">
        <v>8717</v>
      </c>
      <c r="B2977" t="s">
        <v>109</v>
      </c>
      <c r="C2977" t="s">
        <v>36</v>
      </c>
      <c r="D2977" s="1936">
        <v>41883</v>
      </c>
      <c r="AG2977" t="s">
        <v>200</v>
      </c>
    </row>
    <row r="2979" spans="1:33" x14ac:dyDescent="0.2">
      <c r="A2979" t="s">
        <v>8717</v>
      </c>
      <c r="B2979" t="s">
        <v>109</v>
      </c>
      <c r="C2979" t="s">
        <v>36</v>
      </c>
      <c r="D2979" s="1936">
        <v>41885</v>
      </c>
      <c r="AG2979" t="s">
        <v>200</v>
      </c>
    </row>
    <row r="2980" spans="1:33" x14ac:dyDescent="0.2">
      <c r="A2980" t="s">
        <v>8717</v>
      </c>
      <c r="B2980" t="s">
        <v>109</v>
      </c>
      <c r="C2980" t="s">
        <v>36</v>
      </c>
      <c r="D2980" s="1936">
        <v>41886</v>
      </c>
      <c r="AG2980" t="s">
        <v>200</v>
      </c>
    </row>
    <row r="2981" spans="1:33" x14ac:dyDescent="0.2">
      <c r="A2981" t="s">
        <v>8717</v>
      </c>
      <c r="B2981" t="s">
        <v>109</v>
      </c>
      <c r="C2981" t="s">
        <v>36</v>
      </c>
      <c r="D2981" s="1936">
        <v>41887</v>
      </c>
      <c r="AG2981" t="s">
        <v>200</v>
      </c>
    </row>
    <row r="2982" spans="1:33" x14ac:dyDescent="0.2">
      <c r="A2982" t="s">
        <v>8717</v>
      </c>
      <c r="B2982" t="s">
        <v>109</v>
      </c>
      <c r="C2982" t="s">
        <v>36</v>
      </c>
      <c r="D2982" s="1936">
        <v>41888</v>
      </c>
      <c r="AG2982" t="s">
        <v>200</v>
      </c>
    </row>
    <row r="2983" spans="1:33" x14ac:dyDescent="0.2">
      <c r="A2983" t="s">
        <v>8717</v>
      </c>
      <c r="B2983" t="s">
        <v>109</v>
      </c>
      <c r="C2983" t="s">
        <v>36</v>
      </c>
      <c r="D2983" s="1936">
        <v>41889</v>
      </c>
      <c r="AG2983" t="s">
        <v>200</v>
      </c>
    </row>
    <row r="2985" spans="1:33" x14ac:dyDescent="0.2">
      <c r="A2985" t="s">
        <v>8717</v>
      </c>
      <c r="B2985" t="s">
        <v>109</v>
      </c>
      <c r="C2985" t="s">
        <v>36</v>
      </c>
      <c r="D2985" s="1936">
        <v>41891</v>
      </c>
      <c r="AG2985" t="s">
        <v>200</v>
      </c>
    </row>
    <row r="2986" spans="1:33" x14ac:dyDescent="0.2">
      <c r="A2986" t="s">
        <v>8717</v>
      </c>
      <c r="B2986" t="s">
        <v>109</v>
      </c>
      <c r="C2986" t="s">
        <v>36</v>
      </c>
      <c r="D2986" s="1936">
        <v>41892</v>
      </c>
      <c r="AG2986" t="s">
        <v>200</v>
      </c>
    </row>
    <row r="2987" spans="1:33" x14ac:dyDescent="0.2">
      <c r="A2987" t="s">
        <v>8717</v>
      </c>
      <c r="B2987" t="s">
        <v>109</v>
      </c>
      <c r="C2987" t="s">
        <v>36</v>
      </c>
      <c r="D2987" s="1936">
        <v>41893</v>
      </c>
      <c r="AG2987" t="s">
        <v>200</v>
      </c>
    </row>
    <row r="2988" spans="1:33" x14ac:dyDescent="0.2">
      <c r="A2988" t="s">
        <v>8717</v>
      </c>
      <c r="B2988" t="s">
        <v>109</v>
      </c>
      <c r="C2988" t="s">
        <v>36</v>
      </c>
      <c r="D2988" s="1936">
        <v>41894</v>
      </c>
      <c r="AG2988" t="s">
        <v>200</v>
      </c>
    </row>
    <row r="2989" spans="1:33" x14ac:dyDescent="0.2">
      <c r="A2989" t="s">
        <v>8717</v>
      </c>
      <c r="B2989" t="s">
        <v>109</v>
      </c>
      <c r="C2989" t="s">
        <v>36</v>
      </c>
      <c r="D2989" s="1936">
        <v>41895</v>
      </c>
      <c r="AG2989" t="s">
        <v>200</v>
      </c>
    </row>
    <row r="2990" spans="1:33" x14ac:dyDescent="0.2">
      <c r="A2990" t="s">
        <v>8717</v>
      </c>
      <c r="B2990" t="s">
        <v>109</v>
      </c>
      <c r="C2990" t="s">
        <v>36</v>
      </c>
      <c r="D2990" s="1936">
        <v>41896</v>
      </c>
      <c r="AG2990" t="s">
        <v>200</v>
      </c>
    </row>
    <row r="2991" spans="1:33" x14ac:dyDescent="0.2">
      <c r="A2991" t="s">
        <v>8717</v>
      </c>
      <c r="B2991" t="s">
        <v>109</v>
      </c>
      <c r="C2991" t="s">
        <v>36</v>
      </c>
      <c r="D2991" s="1936">
        <v>41897</v>
      </c>
      <c r="AG2991" t="s">
        <v>200</v>
      </c>
    </row>
    <row r="2992" spans="1:33" x14ac:dyDescent="0.2">
      <c r="A2992" t="s">
        <v>8717</v>
      </c>
      <c r="B2992" t="s">
        <v>109</v>
      </c>
      <c r="C2992" t="s">
        <v>36</v>
      </c>
      <c r="D2992" s="1936">
        <v>41898</v>
      </c>
      <c r="AG2992" t="s">
        <v>200</v>
      </c>
    </row>
    <row r="2993" spans="1:33" x14ac:dyDescent="0.2">
      <c r="A2993" t="s">
        <v>8717</v>
      </c>
      <c r="B2993" t="s">
        <v>109</v>
      </c>
      <c r="C2993" t="s">
        <v>36</v>
      </c>
      <c r="D2993" s="1936">
        <v>41899</v>
      </c>
      <c r="AG2993" t="s">
        <v>200</v>
      </c>
    </row>
    <row r="2994" spans="1:33" x14ac:dyDescent="0.2">
      <c r="A2994" t="s">
        <v>8717</v>
      </c>
      <c r="B2994" t="s">
        <v>109</v>
      </c>
      <c r="C2994" t="s">
        <v>36</v>
      </c>
      <c r="D2994" s="1936">
        <v>41900</v>
      </c>
      <c r="AG2994" t="s">
        <v>200</v>
      </c>
    </row>
    <row r="3003" spans="1:33" x14ac:dyDescent="0.2">
      <c r="A3003" t="s">
        <v>8717</v>
      </c>
      <c r="B3003" t="s">
        <v>109</v>
      </c>
      <c r="C3003" t="s">
        <v>36</v>
      </c>
      <c r="D3003" s="1936">
        <v>41903</v>
      </c>
      <c r="AG3003" t="s">
        <v>200</v>
      </c>
    </row>
    <row r="3004" spans="1:33" x14ac:dyDescent="0.2">
      <c r="A3004" t="s">
        <v>8717</v>
      </c>
      <c r="B3004" t="s">
        <v>109</v>
      </c>
      <c r="C3004" t="s">
        <v>36</v>
      </c>
      <c r="D3004" s="1936">
        <v>41904</v>
      </c>
      <c r="H3004" t="s">
        <v>1022</v>
      </c>
      <c r="AG3004" t="s">
        <v>200</v>
      </c>
    </row>
    <row r="3006" spans="1:33" x14ac:dyDescent="0.2">
      <c r="A3006" t="s">
        <v>8717</v>
      </c>
      <c r="B3006" t="s">
        <v>109</v>
      </c>
      <c r="C3006" t="s">
        <v>36</v>
      </c>
      <c r="D3006" s="1936">
        <v>41906</v>
      </c>
      <c r="H3006" t="s">
        <v>1022</v>
      </c>
      <c r="AG3006" t="s">
        <v>200</v>
      </c>
    </row>
    <row r="3008" spans="1:33" x14ac:dyDescent="0.2">
      <c r="A3008" t="s">
        <v>8717</v>
      </c>
      <c r="B3008" t="s">
        <v>109</v>
      </c>
      <c r="C3008" t="s">
        <v>36</v>
      </c>
      <c r="D3008" s="1936">
        <v>41908</v>
      </c>
      <c r="H3008" t="s">
        <v>1022</v>
      </c>
      <c r="AG3008" t="s">
        <v>200</v>
      </c>
    </row>
    <row r="3009" spans="1:36" x14ac:dyDescent="0.2">
      <c r="A3009" t="s">
        <v>8717</v>
      </c>
      <c r="B3009" t="s">
        <v>109</v>
      </c>
      <c r="C3009" t="s">
        <v>36</v>
      </c>
      <c r="D3009" s="1936">
        <v>41909</v>
      </c>
      <c r="H3009" t="s">
        <v>1022</v>
      </c>
      <c r="AG3009" t="s">
        <v>200</v>
      </c>
    </row>
    <row r="3010" spans="1:36" x14ac:dyDescent="0.2">
      <c r="A3010" t="s">
        <v>8717</v>
      </c>
      <c r="B3010" t="s">
        <v>109</v>
      </c>
      <c r="C3010" t="s">
        <v>36</v>
      </c>
      <c r="D3010" s="1936">
        <v>41910</v>
      </c>
      <c r="H3010" t="s">
        <v>1022</v>
      </c>
      <c r="AG3010" t="s">
        <v>200</v>
      </c>
    </row>
    <row r="3011" spans="1:36" x14ac:dyDescent="0.2">
      <c r="A3011" t="s">
        <v>8717</v>
      </c>
      <c r="B3011" t="s">
        <v>109</v>
      </c>
      <c r="C3011" t="s">
        <v>36</v>
      </c>
      <c r="D3011" s="1936">
        <v>41911</v>
      </c>
      <c r="H3011" t="s">
        <v>1022</v>
      </c>
      <c r="AG3011" t="s">
        <v>200</v>
      </c>
      <c r="AJ3011" t="s">
        <v>8795</v>
      </c>
    </row>
    <row r="3012" spans="1:36" x14ac:dyDescent="0.2">
      <c r="A3012" t="s">
        <v>8717</v>
      </c>
      <c r="B3012" t="s">
        <v>109</v>
      </c>
      <c r="C3012" t="s">
        <v>36</v>
      </c>
      <c r="D3012" s="1936">
        <v>41912</v>
      </c>
      <c r="H3012" t="s">
        <v>1022</v>
      </c>
      <c r="AG3012" t="s">
        <v>200</v>
      </c>
      <c r="AJ3012" t="s">
        <v>8795</v>
      </c>
    </row>
    <row r="3013" spans="1:36" x14ac:dyDescent="0.2">
      <c r="A3013" t="s">
        <v>9031</v>
      </c>
      <c r="B3013" t="s">
        <v>109</v>
      </c>
      <c r="C3013" t="s">
        <v>36</v>
      </c>
      <c r="D3013" s="1936">
        <v>41913</v>
      </c>
      <c r="H3013" t="s">
        <v>1022</v>
      </c>
      <c r="AG3013" t="s">
        <v>200</v>
      </c>
    </row>
    <row r="3017" spans="1:36" x14ac:dyDescent="0.2">
      <c r="A3017" t="s">
        <v>9031</v>
      </c>
      <c r="B3017" t="s">
        <v>109</v>
      </c>
      <c r="C3017" t="s">
        <v>36</v>
      </c>
      <c r="D3017" s="1936">
        <v>41917</v>
      </c>
      <c r="H3017" t="s">
        <v>1022</v>
      </c>
      <c r="AG3017" t="s">
        <v>200</v>
      </c>
    </row>
    <row r="3018" spans="1:36" x14ac:dyDescent="0.2">
      <c r="A3018" t="s">
        <v>9031</v>
      </c>
      <c r="B3018" t="s">
        <v>109</v>
      </c>
      <c r="C3018" t="s">
        <v>36</v>
      </c>
      <c r="D3018" s="1936">
        <v>41918</v>
      </c>
      <c r="AG3018" t="s">
        <v>200</v>
      </c>
    </row>
    <row r="3019" spans="1:36" x14ac:dyDescent="0.2">
      <c r="A3019" t="s">
        <v>9031</v>
      </c>
      <c r="B3019" t="s">
        <v>109</v>
      </c>
      <c r="C3019" t="s">
        <v>36</v>
      </c>
      <c r="D3019" s="1936">
        <v>41919</v>
      </c>
      <c r="AG3019" t="s">
        <v>200</v>
      </c>
    </row>
    <row r="3020" spans="1:36" x14ac:dyDescent="0.2">
      <c r="A3020" t="s">
        <v>9031</v>
      </c>
      <c r="B3020" t="s">
        <v>109</v>
      </c>
      <c r="C3020" t="s">
        <v>36</v>
      </c>
      <c r="D3020" s="1936">
        <v>41920</v>
      </c>
      <c r="AG3020" t="s">
        <v>200</v>
      </c>
    </row>
    <row r="3021" spans="1:36" x14ac:dyDescent="0.2">
      <c r="A3021" t="s">
        <v>9031</v>
      </c>
      <c r="B3021" t="s">
        <v>109</v>
      </c>
      <c r="C3021" t="s">
        <v>36</v>
      </c>
      <c r="D3021" s="1936">
        <v>41921</v>
      </c>
      <c r="AG3021" t="s">
        <v>200</v>
      </c>
    </row>
    <row r="3022" spans="1:36" x14ac:dyDescent="0.2">
      <c r="A3022" t="s">
        <v>9031</v>
      </c>
      <c r="B3022" t="s">
        <v>109</v>
      </c>
      <c r="C3022" t="s">
        <v>36</v>
      </c>
      <c r="D3022" s="1936">
        <v>41922</v>
      </c>
      <c r="AG3022" t="s">
        <v>200</v>
      </c>
    </row>
    <row r="3023" spans="1:36" x14ac:dyDescent="0.2">
      <c r="A3023" t="s">
        <v>9031</v>
      </c>
      <c r="B3023" t="s">
        <v>109</v>
      </c>
      <c r="C3023" t="s">
        <v>36</v>
      </c>
      <c r="D3023" s="1936">
        <v>41923</v>
      </c>
      <c r="AG3023" t="s">
        <v>200</v>
      </c>
    </row>
    <row r="3024" spans="1:36" x14ac:dyDescent="0.2">
      <c r="A3024" t="s">
        <v>9031</v>
      </c>
      <c r="B3024" t="s">
        <v>109</v>
      </c>
      <c r="C3024" t="s">
        <v>36</v>
      </c>
      <c r="D3024" s="1936">
        <v>41924</v>
      </c>
      <c r="AG3024" t="s">
        <v>200</v>
      </c>
    </row>
    <row r="3025" spans="1:33" x14ac:dyDescent="0.2">
      <c r="A3025" t="s">
        <v>9031</v>
      </c>
      <c r="B3025" t="s">
        <v>109</v>
      </c>
      <c r="C3025" t="s">
        <v>36</v>
      </c>
      <c r="D3025" s="1936">
        <v>41925</v>
      </c>
      <c r="AG3025" t="s">
        <v>200</v>
      </c>
    </row>
    <row r="3026" spans="1:33" x14ac:dyDescent="0.2">
      <c r="A3026" t="s">
        <v>9031</v>
      </c>
      <c r="B3026" t="s">
        <v>109</v>
      </c>
      <c r="C3026" t="s">
        <v>36</v>
      </c>
      <c r="D3026" s="1936">
        <v>41926</v>
      </c>
      <c r="AG3026" t="s">
        <v>200</v>
      </c>
    </row>
    <row r="3027" spans="1:33" x14ac:dyDescent="0.2">
      <c r="A3027" t="s">
        <v>9031</v>
      </c>
      <c r="B3027" t="s">
        <v>109</v>
      </c>
      <c r="C3027" t="s">
        <v>36</v>
      </c>
      <c r="D3027" s="1936">
        <v>41927</v>
      </c>
      <c r="AG3027" t="s">
        <v>200</v>
      </c>
    </row>
    <row r="3028" spans="1:33" x14ac:dyDescent="0.2">
      <c r="A3028" t="s">
        <v>9031</v>
      </c>
      <c r="B3028" t="s">
        <v>109</v>
      </c>
      <c r="C3028" t="s">
        <v>36</v>
      </c>
      <c r="D3028" s="1936">
        <v>41928</v>
      </c>
      <c r="AG3028" t="s">
        <v>200</v>
      </c>
    </row>
    <row r="3029" spans="1:33" x14ac:dyDescent="0.2">
      <c r="A3029" t="s">
        <v>9031</v>
      </c>
      <c r="B3029" t="s">
        <v>109</v>
      </c>
      <c r="C3029" t="s">
        <v>36</v>
      </c>
      <c r="D3029" s="1936">
        <v>41929</v>
      </c>
      <c r="AG3029" t="s">
        <v>200</v>
      </c>
    </row>
    <row r="3030" spans="1:33" x14ac:dyDescent="0.2">
      <c r="A3030" t="s">
        <v>9031</v>
      </c>
      <c r="B3030" t="s">
        <v>109</v>
      </c>
      <c r="C3030" t="s">
        <v>36</v>
      </c>
      <c r="D3030" s="1936">
        <v>41930</v>
      </c>
      <c r="AG3030" t="s">
        <v>200</v>
      </c>
    </row>
    <row r="3031" spans="1:33" x14ac:dyDescent="0.2">
      <c r="A3031" t="s">
        <v>9031</v>
      </c>
      <c r="B3031" t="s">
        <v>109</v>
      </c>
      <c r="C3031" t="s">
        <v>36</v>
      </c>
      <c r="D3031" s="1936">
        <v>41931</v>
      </c>
      <c r="AG3031" t="s">
        <v>200</v>
      </c>
    </row>
    <row r="3032" spans="1:33" x14ac:dyDescent="0.2">
      <c r="A3032" t="s">
        <v>9031</v>
      </c>
      <c r="B3032" t="s">
        <v>109</v>
      </c>
      <c r="C3032" t="s">
        <v>36</v>
      </c>
      <c r="D3032" s="1936">
        <v>41932</v>
      </c>
      <c r="AG3032" t="s">
        <v>200</v>
      </c>
    </row>
    <row r="3033" spans="1:33" x14ac:dyDescent="0.2">
      <c r="A3033" t="s">
        <v>9031</v>
      </c>
      <c r="B3033" t="s">
        <v>109</v>
      </c>
      <c r="C3033" t="s">
        <v>36</v>
      </c>
      <c r="D3033" s="1936">
        <v>41933</v>
      </c>
      <c r="AG3033" t="s">
        <v>200</v>
      </c>
    </row>
    <row r="3034" spans="1:33" x14ac:dyDescent="0.2">
      <c r="A3034" t="s">
        <v>9031</v>
      </c>
      <c r="B3034" t="s">
        <v>109</v>
      </c>
      <c r="C3034" t="s">
        <v>36</v>
      </c>
      <c r="D3034" s="1936">
        <v>41934</v>
      </c>
      <c r="AG3034" t="s">
        <v>200</v>
      </c>
    </row>
    <row r="3035" spans="1:33" x14ac:dyDescent="0.2">
      <c r="A3035" t="s">
        <v>9031</v>
      </c>
      <c r="B3035" t="s">
        <v>109</v>
      </c>
      <c r="C3035" t="s">
        <v>36</v>
      </c>
      <c r="D3035" s="1936">
        <v>41935</v>
      </c>
      <c r="AG3035" t="s">
        <v>200</v>
      </c>
    </row>
    <row r="3036" spans="1:33" x14ac:dyDescent="0.2">
      <c r="A3036" t="s">
        <v>9031</v>
      </c>
      <c r="B3036" t="s">
        <v>109</v>
      </c>
      <c r="C3036" t="s">
        <v>36</v>
      </c>
      <c r="D3036" s="1936">
        <v>41936</v>
      </c>
      <c r="AG3036" t="s">
        <v>200</v>
      </c>
    </row>
    <row r="3037" spans="1:33" x14ac:dyDescent="0.2">
      <c r="A3037" t="s">
        <v>9031</v>
      </c>
      <c r="B3037" t="s">
        <v>109</v>
      </c>
      <c r="C3037" t="s">
        <v>36</v>
      </c>
      <c r="D3037" s="1936">
        <v>41937</v>
      </c>
      <c r="AG3037" t="s">
        <v>200</v>
      </c>
    </row>
    <row r="3038" spans="1:33" x14ac:dyDescent="0.2">
      <c r="A3038" t="s">
        <v>9031</v>
      </c>
      <c r="B3038" t="s">
        <v>109</v>
      </c>
      <c r="C3038" t="s">
        <v>36</v>
      </c>
      <c r="D3038" s="1936">
        <v>41938</v>
      </c>
      <c r="AG3038" t="s">
        <v>200</v>
      </c>
    </row>
    <row r="3041" spans="1:33" x14ac:dyDescent="0.2">
      <c r="A3041" t="s">
        <v>9031</v>
      </c>
      <c r="B3041" t="s">
        <v>109</v>
      </c>
      <c r="C3041" t="s">
        <v>36</v>
      </c>
      <c r="D3041" s="1936">
        <v>41942</v>
      </c>
      <c r="AG3041" t="s">
        <v>200</v>
      </c>
    </row>
    <row r="3042" spans="1:33" x14ac:dyDescent="0.2">
      <c r="A3042" t="s">
        <v>9031</v>
      </c>
      <c r="B3042" t="s">
        <v>109</v>
      </c>
      <c r="C3042" t="s">
        <v>36</v>
      </c>
      <c r="D3042" s="1936">
        <v>41943</v>
      </c>
      <c r="AG3042" t="s">
        <v>200</v>
      </c>
    </row>
    <row r="3044" spans="1:33" x14ac:dyDescent="0.2">
      <c r="A3044" t="s">
        <v>10168</v>
      </c>
      <c r="B3044" t="s">
        <v>109</v>
      </c>
      <c r="C3044" t="s">
        <v>36</v>
      </c>
      <c r="D3044" s="1936">
        <v>41945</v>
      </c>
      <c r="AG3044" t="s">
        <v>200</v>
      </c>
    </row>
    <row r="3045" spans="1:33" x14ac:dyDescent="0.2">
      <c r="A3045" t="s">
        <v>10168</v>
      </c>
      <c r="B3045" t="s">
        <v>109</v>
      </c>
      <c r="C3045" t="s">
        <v>36</v>
      </c>
      <c r="D3045" s="1936">
        <v>41946</v>
      </c>
      <c r="AG3045" t="s">
        <v>200</v>
      </c>
    </row>
    <row r="3047" spans="1:33" x14ac:dyDescent="0.2">
      <c r="A3047" t="s">
        <v>10168</v>
      </c>
      <c r="B3047" t="s">
        <v>109</v>
      </c>
      <c r="C3047" t="s">
        <v>36</v>
      </c>
      <c r="D3047" s="1936">
        <v>41948</v>
      </c>
      <c r="AG3047" t="s">
        <v>200</v>
      </c>
    </row>
    <row r="3048" spans="1:33" x14ac:dyDescent="0.2">
      <c r="A3048" t="s">
        <v>10168</v>
      </c>
      <c r="B3048" t="s">
        <v>109</v>
      </c>
      <c r="C3048" t="s">
        <v>36</v>
      </c>
      <c r="D3048" s="1936">
        <v>41949</v>
      </c>
      <c r="AG3048" t="s">
        <v>200</v>
      </c>
    </row>
    <row r="3049" spans="1:33" x14ac:dyDescent="0.2">
      <c r="A3049" t="s">
        <v>10168</v>
      </c>
      <c r="B3049" t="s">
        <v>109</v>
      </c>
      <c r="C3049" t="s">
        <v>36</v>
      </c>
      <c r="D3049" s="1936">
        <v>41950</v>
      </c>
      <c r="AG3049" t="s">
        <v>200</v>
      </c>
    </row>
    <row r="3050" spans="1:33" x14ac:dyDescent="0.2">
      <c r="A3050" t="s">
        <v>10168</v>
      </c>
      <c r="B3050" t="s">
        <v>109</v>
      </c>
      <c r="C3050" t="s">
        <v>36</v>
      </c>
      <c r="D3050" s="1936">
        <v>41951</v>
      </c>
      <c r="AG3050" t="s">
        <v>200</v>
      </c>
    </row>
    <row r="3051" spans="1:33" x14ac:dyDescent="0.2">
      <c r="A3051" t="s">
        <v>10168</v>
      </c>
      <c r="B3051" t="s">
        <v>109</v>
      </c>
      <c r="C3051" t="s">
        <v>36</v>
      </c>
      <c r="D3051" s="1936">
        <v>41952</v>
      </c>
      <c r="AG3051" t="s">
        <v>200</v>
      </c>
    </row>
    <row r="3052" spans="1:33" x14ac:dyDescent="0.2">
      <c r="A3052" t="s">
        <v>10168</v>
      </c>
      <c r="B3052" t="s">
        <v>109</v>
      </c>
      <c r="C3052" t="s">
        <v>36</v>
      </c>
      <c r="D3052" s="1936">
        <v>41953</v>
      </c>
      <c r="AG3052" t="s">
        <v>200</v>
      </c>
    </row>
    <row r="3053" spans="1:33" x14ac:dyDescent="0.2">
      <c r="A3053" t="s">
        <v>10168</v>
      </c>
      <c r="B3053" t="s">
        <v>109</v>
      </c>
      <c r="C3053" t="s">
        <v>36</v>
      </c>
      <c r="D3053" s="1936">
        <v>41954</v>
      </c>
      <c r="AG3053" t="s">
        <v>200</v>
      </c>
    </row>
    <row r="3054" spans="1:33" x14ac:dyDescent="0.2">
      <c r="A3054" t="s">
        <v>10168</v>
      </c>
      <c r="B3054" t="s">
        <v>109</v>
      </c>
      <c r="C3054" t="s">
        <v>36</v>
      </c>
      <c r="D3054" s="1936">
        <v>41955</v>
      </c>
      <c r="AG3054" t="s">
        <v>200</v>
      </c>
    </row>
    <row r="3055" spans="1:33" x14ac:dyDescent="0.2">
      <c r="A3055" t="s">
        <v>10168</v>
      </c>
      <c r="B3055" t="s">
        <v>109</v>
      </c>
      <c r="C3055" t="s">
        <v>36</v>
      </c>
      <c r="D3055" s="1936">
        <v>41956</v>
      </c>
      <c r="AG3055" t="s">
        <v>200</v>
      </c>
    </row>
    <row r="3056" spans="1:33" x14ac:dyDescent="0.2">
      <c r="A3056" t="s">
        <v>10168</v>
      </c>
      <c r="B3056" t="s">
        <v>109</v>
      </c>
      <c r="C3056" t="s">
        <v>36</v>
      </c>
      <c r="D3056" s="1936">
        <v>41957</v>
      </c>
      <c r="AG3056" t="s">
        <v>200</v>
      </c>
    </row>
    <row r="3058" spans="1:33" x14ac:dyDescent="0.2">
      <c r="A3058" t="s">
        <v>10168</v>
      </c>
      <c r="B3058" t="s">
        <v>109</v>
      </c>
      <c r="C3058" t="s">
        <v>36</v>
      </c>
      <c r="D3058" s="1936">
        <v>41959</v>
      </c>
      <c r="AG3058" t="s">
        <v>200</v>
      </c>
    </row>
    <row r="3059" spans="1:33" x14ac:dyDescent="0.2">
      <c r="A3059" t="s">
        <v>10168</v>
      </c>
      <c r="B3059" t="s">
        <v>109</v>
      </c>
      <c r="C3059" t="s">
        <v>36</v>
      </c>
      <c r="D3059" s="1936">
        <v>41960</v>
      </c>
      <c r="AG3059" t="s">
        <v>200</v>
      </c>
    </row>
    <row r="3060" spans="1:33" x14ac:dyDescent="0.2">
      <c r="A3060" t="s">
        <v>10168</v>
      </c>
      <c r="B3060" t="s">
        <v>109</v>
      </c>
      <c r="C3060" t="s">
        <v>36</v>
      </c>
      <c r="D3060" s="1936">
        <v>41961</v>
      </c>
      <c r="AG3060" t="s">
        <v>200</v>
      </c>
    </row>
    <row r="3061" spans="1:33" x14ac:dyDescent="0.2">
      <c r="A3061" t="s">
        <v>10168</v>
      </c>
      <c r="B3061" t="s">
        <v>109</v>
      </c>
      <c r="C3061" t="s">
        <v>36</v>
      </c>
      <c r="D3061" s="1936">
        <v>41962</v>
      </c>
      <c r="AG3061" t="s">
        <v>200</v>
      </c>
    </row>
    <row r="3062" spans="1:33" x14ac:dyDescent="0.2">
      <c r="A3062" t="s">
        <v>10168</v>
      </c>
      <c r="B3062" t="s">
        <v>109</v>
      </c>
      <c r="C3062" t="s">
        <v>36</v>
      </c>
      <c r="D3062" s="1936">
        <v>41963</v>
      </c>
      <c r="AG3062" t="s">
        <v>200</v>
      </c>
    </row>
    <row r="3063" spans="1:33" x14ac:dyDescent="0.2">
      <c r="A3063" t="s">
        <v>10168</v>
      </c>
      <c r="B3063" t="s">
        <v>109</v>
      </c>
      <c r="C3063" t="s">
        <v>36</v>
      </c>
      <c r="D3063" s="1936">
        <v>41964</v>
      </c>
      <c r="AG3063" t="s">
        <v>200</v>
      </c>
    </row>
    <row r="3064" spans="1:33" x14ac:dyDescent="0.2">
      <c r="A3064" t="s">
        <v>10168</v>
      </c>
      <c r="B3064" t="s">
        <v>109</v>
      </c>
      <c r="C3064" t="s">
        <v>36</v>
      </c>
      <c r="D3064" s="1936">
        <v>41965</v>
      </c>
      <c r="AG3064" t="s">
        <v>200</v>
      </c>
    </row>
    <row r="3065" spans="1:33" x14ac:dyDescent="0.2">
      <c r="A3065" t="s">
        <v>10168</v>
      </c>
      <c r="B3065" t="s">
        <v>109</v>
      </c>
      <c r="C3065" t="s">
        <v>36</v>
      </c>
      <c r="D3065" s="1936">
        <v>41966</v>
      </c>
      <c r="AG3065" t="s">
        <v>200</v>
      </c>
    </row>
    <row r="3066" spans="1:33" x14ac:dyDescent="0.2">
      <c r="A3066" t="s">
        <v>10168</v>
      </c>
      <c r="B3066" t="s">
        <v>109</v>
      </c>
      <c r="C3066" t="s">
        <v>36</v>
      </c>
      <c r="D3066" s="1936">
        <v>41967</v>
      </c>
      <c r="AG3066" t="s">
        <v>200</v>
      </c>
    </row>
    <row r="3067" spans="1:33" x14ac:dyDescent="0.2">
      <c r="A3067" t="s">
        <v>10168</v>
      </c>
      <c r="B3067" t="s">
        <v>109</v>
      </c>
      <c r="C3067" t="s">
        <v>36</v>
      </c>
      <c r="D3067" s="1936">
        <v>41968</v>
      </c>
      <c r="AG3067" t="s">
        <v>200</v>
      </c>
    </row>
    <row r="3069" spans="1:33" x14ac:dyDescent="0.2">
      <c r="A3069" t="s">
        <v>10168</v>
      </c>
      <c r="B3069" t="s">
        <v>109</v>
      </c>
      <c r="C3069" t="s">
        <v>36</v>
      </c>
      <c r="D3069" s="1936">
        <v>41970</v>
      </c>
      <c r="AG3069" t="s">
        <v>200</v>
      </c>
    </row>
    <row r="3070" spans="1:33" x14ac:dyDescent="0.2">
      <c r="A3070" t="s">
        <v>10168</v>
      </c>
      <c r="B3070" t="s">
        <v>109</v>
      </c>
      <c r="C3070" t="s">
        <v>36</v>
      </c>
      <c r="D3070" s="1936">
        <v>41971</v>
      </c>
      <c r="AG3070" t="s">
        <v>200</v>
      </c>
    </row>
    <row r="3075" spans="1:33" x14ac:dyDescent="0.2">
      <c r="A3075" t="s">
        <v>2028</v>
      </c>
      <c r="B3075" t="s">
        <v>440</v>
      </c>
      <c r="C3075" t="s">
        <v>36</v>
      </c>
      <c r="D3075" s="1936">
        <v>41640</v>
      </c>
      <c r="AG3075" t="s">
        <v>200</v>
      </c>
    </row>
    <row r="3076" spans="1:33" x14ac:dyDescent="0.2">
      <c r="A3076" t="s">
        <v>2028</v>
      </c>
      <c r="B3076" t="s">
        <v>440</v>
      </c>
      <c r="C3076" t="s">
        <v>36</v>
      </c>
      <c r="D3076" s="1936">
        <v>41641</v>
      </c>
      <c r="AG3076" t="s">
        <v>200</v>
      </c>
    </row>
    <row r="3077" spans="1:33" x14ac:dyDescent="0.2">
      <c r="A3077" t="s">
        <v>2028</v>
      </c>
      <c r="B3077" t="s">
        <v>440</v>
      </c>
      <c r="C3077" t="s">
        <v>36</v>
      </c>
      <c r="D3077" s="1936">
        <v>41642</v>
      </c>
      <c r="AG3077" t="s">
        <v>200</v>
      </c>
    </row>
    <row r="3078" spans="1:33" x14ac:dyDescent="0.2">
      <c r="A3078" t="s">
        <v>2028</v>
      </c>
      <c r="B3078" t="s">
        <v>440</v>
      </c>
      <c r="C3078" t="s">
        <v>36</v>
      </c>
      <c r="D3078" s="1936">
        <v>41643</v>
      </c>
      <c r="AG3078" t="s">
        <v>200</v>
      </c>
    </row>
    <row r="3079" spans="1:33" x14ac:dyDescent="0.2">
      <c r="A3079" t="s">
        <v>2028</v>
      </c>
      <c r="B3079" t="s">
        <v>440</v>
      </c>
      <c r="C3079" t="s">
        <v>36</v>
      </c>
      <c r="D3079" s="1936">
        <v>41644</v>
      </c>
      <c r="AG3079" t="s">
        <v>200</v>
      </c>
    </row>
    <row r="3080" spans="1:33" x14ac:dyDescent="0.2">
      <c r="A3080" t="s">
        <v>2028</v>
      </c>
      <c r="B3080" t="s">
        <v>440</v>
      </c>
      <c r="C3080" t="s">
        <v>36</v>
      </c>
      <c r="D3080" s="1936">
        <v>41645</v>
      </c>
      <c r="AG3080" t="s">
        <v>200</v>
      </c>
    </row>
    <row r="3081" spans="1:33" x14ac:dyDescent="0.2">
      <c r="A3081" t="s">
        <v>2028</v>
      </c>
      <c r="B3081" t="s">
        <v>440</v>
      </c>
      <c r="C3081" t="s">
        <v>36</v>
      </c>
      <c r="D3081" s="1936">
        <v>41646</v>
      </c>
      <c r="AG3081" t="s">
        <v>200</v>
      </c>
    </row>
    <row r="3082" spans="1:33" x14ac:dyDescent="0.2">
      <c r="A3082" t="s">
        <v>2028</v>
      </c>
      <c r="B3082" t="s">
        <v>440</v>
      </c>
      <c r="C3082" t="s">
        <v>36</v>
      </c>
      <c r="D3082" s="1936">
        <v>41647</v>
      </c>
      <c r="AG3082" t="s">
        <v>200</v>
      </c>
    </row>
    <row r="3083" spans="1:33" x14ac:dyDescent="0.2">
      <c r="A3083" t="s">
        <v>2028</v>
      </c>
      <c r="B3083" t="s">
        <v>440</v>
      </c>
      <c r="C3083" t="s">
        <v>36</v>
      </c>
      <c r="D3083" s="1936">
        <v>41648</v>
      </c>
      <c r="AG3083" t="s">
        <v>200</v>
      </c>
    </row>
    <row r="3084" spans="1:33" x14ac:dyDescent="0.2">
      <c r="A3084" t="s">
        <v>2028</v>
      </c>
      <c r="B3084" t="s">
        <v>440</v>
      </c>
      <c r="C3084" t="s">
        <v>36</v>
      </c>
      <c r="D3084" s="1936">
        <v>41649</v>
      </c>
      <c r="AG3084" t="s">
        <v>200</v>
      </c>
    </row>
    <row r="3085" spans="1:33" x14ac:dyDescent="0.2">
      <c r="A3085" t="s">
        <v>2028</v>
      </c>
      <c r="B3085" t="s">
        <v>440</v>
      </c>
      <c r="C3085" t="s">
        <v>36</v>
      </c>
      <c r="D3085" s="1936">
        <v>41650</v>
      </c>
      <c r="AG3085" t="s">
        <v>200</v>
      </c>
    </row>
    <row r="3086" spans="1:33" x14ac:dyDescent="0.2">
      <c r="A3086" t="s">
        <v>2028</v>
      </c>
      <c r="B3086" t="s">
        <v>440</v>
      </c>
      <c r="C3086" t="s">
        <v>36</v>
      </c>
      <c r="D3086" s="1936">
        <v>41651</v>
      </c>
      <c r="AG3086" t="s">
        <v>200</v>
      </c>
    </row>
    <row r="3087" spans="1:33" x14ac:dyDescent="0.2">
      <c r="A3087" t="s">
        <v>2028</v>
      </c>
      <c r="B3087" t="s">
        <v>440</v>
      </c>
      <c r="C3087" t="s">
        <v>36</v>
      </c>
      <c r="D3087" s="1936">
        <v>41652</v>
      </c>
      <c r="AG3087" t="s">
        <v>200</v>
      </c>
    </row>
    <row r="3088" spans="1:33" x14ac:dyDescent="0.2">
      <c r="A3088" t="s">
        <v>2028</v>
      </c>
      <c r="B3088" t="s">
        <v>440</v>
      </c>
      <c r="C3088" t="s">
        <v>36</v>
      </c>
      <c r="D3088" s="1936">
        <v>41653</v>
      </c>
      <c r="AG3088" t="s">
        <v>200</v>
      </c>
    </row>
    <row r="3089" spans="1:33" x14ac:dyDescent="0.2">
      <c r="A3089" t="s">
        <v>2028</v>
      </c>
      <c r="B3089" t="s">
        <v>440</v>
      </c>
      <c r="C3089" t="s">
        <v>36</v>
      </c>
      <c r="D3089" s="1936">
        <v>41654</v>
      </c>
      <c r="AG3089" t="s">
        <v>200</v>
      </c>
    </row>
    <row r="3090" spans="1:33" x14ac:dyDescent="0.2">
      <c r="A3090" t="s">
        <v>2028</v>
      </c>
      <c r="B3090" t="s">
        <v>440</v>
      </c>
      <c r="C3090" t="s">
        <v>36</v>
      </c>
      <c r="D3090" s="1936">
        <v>41655</v>
      </c>
      <c r="AG3090" t="s">
        <v>200</v>
      </c>
    </row>
    <row r="3091" spans="1:33" x14ac:dyDescent="0.2">
      <c r="A3091" t="s">
        <v>2028</v>
      </c>
      <c r="B3091" t="s">
        <v>440</v>
      </c>
      <c r="C3091" t="s">
        <v>36</v>
      </c>
      <c r="D3091" s="1936">
        <v>41656</v>
      </c>
      <c r="AG3091" t="s">
        <v>200</v>
      </c>
    </row>
    <row r="3092" spans="1:33" x14ac:dyDescent="0.2">
      <c r="A3092" t="s">
        <v>2028</v>
      </c>
      <c r="B3092" t="s">
        <v>440</v>
      </c>
      <c r="C3092" t="s">
        <v>36</v>
      </c>
      <c r="D3092" s="1936">
        <v>41657</v>
      </c>
      <c r="AG3092" t="s">
        <v>200</v>
      </c>
    </row>
    <row r="3093" spans="1:33" x14ac:dyDescent="0.2">
      <c r="A3093" t="s">
        <v>2028</v>
      </c>
      <c r="B3093" t="s">
        <v>440</v>
      </c>
      <c r="C3093" t="s">
        <v>36</v>
      </c>
      <c r="D3093" s="1936">
        <v>41658</v>
      </c>
      <c r="AG3093" t="s">
        <v>200</v>
      </c>
    </row>
    <row r="3094" spans="1:33" x14ac:dyDescent="0.2">
      <c r="A3094" t="s">
        <v>2028</v>
      </c>
      <c r="B3094" t="s">
        <v>440</v>
      </c>
      <c r="C3094" t="s">
        <v>36</v>
      </c>
      <c r="D3094" s="1936">
        <v>41659</v>
      </c>
      <c r="AG3094" t="s">
        <v>200</v>
      </c>
    </row>
    <row r="3095" spans="1:33" x14ac:dyDescent="0.2">
      <c r="A3095" t="s">
        <v>2028</v>
      </c>
      <c r="B3095" t="s">
        <v>440</v>
      </c>
      <c r="C3095" t="s">
        <v>36</v>
      </c>
      <c r="D3095" s="1936">
        <v>41660</v>
      </c>
      <c r="AG3095" t="s">
        <v>200</v>
      </c>
    </row>
    <row r="3096" spans="1:33" x14ac:dyDescent="0.2">
      <c r="A3096" t="s">
        <v>2028</v>
      </c>
      <c r="B3096" t="s">
        <v>440</v>
      </c>
      <c r="C3096" t="s">
        <v>36</v>
      </c>
      <c r="D3096" s="1936">
        <v>41661</v>
      </c>
      <c r="AG3096" t="s">
        <v>200</v>
      </c>
    </row>
    <row r="3097" spans="1:33" x14ac:dyDescent="0.2">
      <c r="A3097" t="s">
        <v>2028</v>
      </c>
      <c r="B3097" t="s">
        <v>440</v>
      </c>
      <c r="C3097" t="s">
        <v>36</v>
      </c>
      <c r="D3097" s="1936">
        <v>41662</v>
      </c>
      <c r="AG3097" t="s">
        <v>200</v>
      </c>
    </row>
    <row r="3098" spans="1:33" x14ac:dyDescent="0.2">
      <c r="A3098" t="s">
        <v>2028</v>
      </c>
      <c r="B3098" t="s">
        <v>440</v>
      </c>
      <c r="C3098" t="s">
        <v>36</v>
      </c>
      <c r="D3098" s="1936">
        <v>41663</v>
      </c>
      <c r="AG3098" t="s">
        <v>200</v>
      </c>
    </row>
    <row r="3099" spans="1:33" x14ac:dyDescent="0.2">
      <c r="A3099" t="s">
        <v>2028</v>
      </c>
      <c r="B3099" t="s">
        <v>440</v>
      </c>
      <c r="C3099" t="s">
        <v>36</v>
      </c>
      <c r="D3099" s="1936">
        <v>41664</v>
      </c>
      <c r="AG3099" t="s">
        <v>200</v>
      </c>
    </row>
    <row r="3100" spans="1:33" x14ac:dyDescent="0.2">
      <c r="A3100" t="s">
        <v>2028</v>
      </c>
      <c r="B3100" t="s">
        <v>440</v>
      </c>
      <c r="C3100" t="s">
        <v>36</v>
      </c>
      <c r="D3100" s="1936">
        <v>41665</v>
      </c>
      <c r="AG3100" t="s">
        <v>200</v>
      </c>
    </row>
    <row r="3101" spans="1:33" x14ac:dyDescent="0.2">
      <c r="A3101" t="s">
        <v>2028</v>
      </c>
      <c r="B3101" t="s">
        <v>440</v>
      </c>
      <c r="C3101" t="s">
        <v>36</v>
      </c>
      <c r="D3101" s="1936">
        <v>41666</v>
      </c>
      <c r="AG3101" t="s">
        <v>200</v>
      </c>
    </row>
    <row r="3102" spans="1:33" x14ac:dyDescent="0.2">
      <c r="A3102" t="s">
        <v>2028</v>
      </c>
      <c r="B3102" t="s">
        <v>440</v>
      </c>
      <c r="C3102" t="s">
        <v>36</v>
      </c>
      <c r="D3102" s="1936">
        <v>41667</v>
      </c>
      <c r="AG3102" t="s">
        <v>200</v>
      </c>
    </row>
    <row r="3103" spans="1:33" x14ac:dyDescent="0.2">
      <c r="A3103" t="s">
        <v>2028</v>
      </c>
      <c r="B3103" t="s">
        <v>440</v>
      </c>
      <c r="C3103" t="s">
        <v>36</v>
      </c>
      <c r="D3103" s="1936">
        <v>41668</v>
      </c>
      <c r="AG3103" t="s">
        <v>200</v>
      </c>
    </row>
    <row r="3104" spans="1:33" x14ac:dyDescent="0.2">
      <c r="A3104" t="s">
        <v>2028</v>
      </c>
      <c r="B3104" t="s">
        <v>440</v>
      </c>
      <c r="C3104" t="s">
        <v>36</v>
      </c>
      <c r="D3104" s="1936">
        <v>41669</v>
      </c>
      <c r="AG3104" t="s">
        <v>200</v>
      </c>
    </row>
    <row r="3105" spans="1:33" x14ac:dyDescent="0.2">
      <c r="A3105" t="s">
        <v>2028</v>
      </c>
      <c r="B3105" t="s">
        <v>440</v>
      </c>
      <c r="C3105" t="s">
        <v>36</v>
      </c>
      <c r="D3105" s="1936">
        <v>41670</v>
      </c>
      <c r="AG3105" t="s">
        <v>200</v>
      </c>
    </row>
    <row r="3106" spans="1:33" x14ac:dyDescent="0.2">
      <c r="A3106" t="s">
        <v>2029</v>
      </c>
      <c r="B3106" t="s">
        <v>440</v>
      </c>
      <c r="C3106" t="s">
        <v>36</v>
      </c>
      <c r="D3106" s="1936">
        <v>41671</v>
      </c>
      <c r="AG3106" t="s">
        <v>200</v>
      </c>
    </row>
    <row r="3107" spans="1:33" x14ac:dyDescent="0.2">
      <c r="A3107" t="s">
        <v>2029</v>
      </c>
      <c r="B3107" t="s">
        <v>440</v>
      </c>
      <c r="C3107" t="s">
        <v>36</v>
      </c>
      <c r="D3107" s="1936">
        <v>41672</v>
      </c>
      <c r="AG3107" t="s">
        <v>200</v>
      </c>
    </row>
    <row r="3108" spans="1:33" x14ac:dyDescent="0.2">
      <c r="A3108" t="s">
        <v>2029</v>
      </c>
      <c r="B3108" t="s">
        <v>440</v>
      </c>
      <c r="C3108" t="s">
        <v>36</v>
      </c>
      <c r="D3108" s="1936">
        <v>41673</v>
      </c>
      <c r="AG3108" t="s">
        <v>200</v>
      </c>
    </row>
    <row r="3109" spans="1:33" x14ac:dyDescent="0.2">
      <c r="A3109" t="s">
        <v>2029</v>
      </c>
      <c r="B3109" t="s">
        <v>440</v>
      </c>
      <c r="C3109" t="s">
        <v>36</v>
      </c>
      <c r="D3109" s="1936">
        <v>41674</v>
      </c>
      <c r="AG3109" t="s">
        <v>200</v>
      </c>
    </row>
    <row r="3110" spans="1:33" x14ac:dyDescent="0.2">
      <c r="A3110" t="s">
        <v>2029</v>
      </c>
      <c r="B3110" t="s">
        <v>440</v>
      </c>
      <c r="C3110" t="s">
        <v>36</v>
      </c>
      <c r="D3110" s="1936">
        <v>41675</v>
      </c>
      <c r="AG3110" t="s">
        <v>200</v>
      </c>
    </row>
    <row r="3111" spans="1:33" x14ac:dyDescent="0.2">
      <c r="A3111" t="s">
        <v>2029</v>
      </c>
      <c r="B3111" t="s">
        <v>440</v>
      </c>
      <c r="C3111" t="s">
        <v>36</v>
      </c>
      <c r="D3111" s="1936">
        <v>41676</v>
      </c>
      <c r="AG3111" t="s">
        <v>200</v>
      </c>
    </row>
    <row r="3112" spans="1:33" x14ac:dyDescent="0.2">
      <c r="A3112" t="s">
        <v>2029</v>
      </c>
      <c r="B3112" t="s">
        <v>440</v>
      </c>
      <c r="C3112" t="s">
        <v>36</v>
      </c>
      <c r="D3112" s="1936">
        <v>41677</v>
      </c>
      <c r="AG3112" t="s">
        <v>200</v>
      </c>
    </row>
    <row r="3113" spans="1:33" x14ac:dyDescent="0.2">
      <c r="A3113" t="s">
        <v>2029</v>
      </c>
      <c r="B3113" t="s">
        <v>440</v>
      </c>
      <c r="C3113" t="s">
        <v>36</v>
      </c>
      <c r="D3113" s="1936">
        <v>41678</v>
      </c>
      <c r="AG3113" t="s">
        <v>200</v>
      </c>
    </row>
    <row r="3114" spans="1:33" x14ac:dyDescent="0.2">
      <c r="A3114" t="s">
        <v>2029</v>
      </c>
      <c r="B3114" t="s">
        <v>440</v>
      </c>
      <c r="C3114" t="s">
        <v>36</v>
      </c>
      <c r="D3114" s="1936">
        <v>41679</v>
      </c>
      <c r="AG3114" t="s">
        <v>200</v>
      </c>
    </row>
    <row r="3115" spans="1:33" x14ac:dyDescent="0.2">
      <c r="A3115" t="s">
        <v>2029</v>
      </c>
      <c r="B3115" t="s">
        <v>440</v>
      </c>
      <c r="C3115" t="s">
        <v>36</v>
      </c>
      <c r="D3115" s="1936">
        <v>41680</v>
      </c>
      <c r="AG3115" t="s">
        <v>200</v>
      </c>
    </row>
    <row r="3116" spans="1:33" x14ac:dyDescent="0.2">
      <c r="A3116" t="s">
        <v>2029</v>
      </c>
      <c r="B3116" t="s">
        <v>440</v>
      </c>
      <c r="C3116" t="s">
        <v>36</v>
      </c>
      <c r="D3116" s="1936">
        <v>41681</v>
      </c>
      <c r="AG3116" t="s">
        <v>200</v>
      </c>
    </row>
    <row r="3117" spans="1:33" x14ac:dyDescent="0.2">
      <c r="A3117" t="s">
        <v>2029</v>
      </c>
      <c r="B3117" t="s">
        <v>440</v>
      </c>
      <c r="C3117" t="s">
        <v>36</v>
      </c>
      <c r="D3117" s="1936">
        <v>41682</v>
      </c>
      <c r="AG3117" t="s">
        <v>200</v>
      </c>
    </row>
    <row r="3231" spans="1:4" x14ac:dyDescent="0.2">
      <c r="A3231" t="s">
        <v>10168</v>
      </c>
      <c r="B3231" t="s">
        <v>110</v>
      </c>
      <c r="C3231" t="s">
        <v>36</v>
      </c>
      <c r="D3231" s="1936">
        <v>41961</v>
      </c>
    </row>
    <row r="3232" spans="1:4" x14ac:dyDescent="0.2">
      <c r="A3232" t="s">
        <v>10168</v>
      </c>
      <c r="B3232" t="s">
        <v>110</v>
      </c>
      <c r="D3232" s="1936">
        <v>41960</v>
      </c>
    </row>
    <row r="3233" spans="1:33" x14ac:dyDescent="0.2">
      <c r="A3233" t="s">
        <v>10168</v>
      </c>
      <c r="B3233" t="s">
        <v>110</v>
      </c>
      <c r="D3233" s="1936">
        <v>41955</v>
      </c>
    </row>
    <row r="3234" spans="1:33" x14ac:dyDescent="0.2">
      <c r="A3234" t="s">
        <v>10799</v>
      </c>
      <c r="B3234" t="s">
        <v>117</v>
      </c>
      <c r="C3234" t="s">
        <v>4221</v>
      </c>
      <c r="D3234" s="1936">
        <v>41984</v>
      </c>
      <c r="AG3234" t="s">
        <v>202</v>
      </c>
    </row>
    <row r="3235" spans="1:33" x14ac:dyDescent="0.2">
      <c r="A3235" t="s">
        <v>10799</v>
      </c>
      <c r="B3235" t="s">
        <v>117</v>
      </c>
      <c r="C3235" t="s">
        <v>4221</v>
      </c>
      <c r="D3235" s="1936">
        <v>41983</v>
      </c>
      <c r="AG3235" t="s">
        <v>202</v>
      </c>
    </row>
    <row r="3236" spans="1:33" x14ac:dyDescent="0.2">
      <c r="A3236" t="s">
        <v>10799</v>
      </c>
      <c r="B3236" t="s">
        <v>117</v>
      </c>
      <c r="C3236" t="s">
        <v>4221</v>
      </c>
      <c r="D3236" s="1936">
        <v>41982</v>
      </c>
      <c r="AG3236" t="s">
        <v>202</v>
      </c>
    </row>
    <row r="3237" spans="1:33" x14ac:dyDescent="0.2">
      <c r="A3237" t="s">
        <v>10799</v>
      </c>
      <c r="B3237" t="s">
        <v>117</v>
      </c>
      <c r="C3237" t="s">
        <v>4221</v>
      </c>
      <c r="D3237" s="1936">
        <v>41980</v>
      </c>
      <c r="AG3237" t="s">
        <v>202</v>
      </c>
    </row>
    <row r="3238" spans="1:33" x14ac:dyDescent="0.2">
      <c r="A3238" t="s">
        <v>10799</v>
      </c>
      <c r="B3238" t="s">
        <v>117</v>
      </c>
      <c r="C3238" t="s">
        <v>4221</v>
      </c>
      <c r="D3238" s="1936">
        <v>41979</v>
      </c>
      <c r="AG3238" t="s">
        <v>202</v>
      </c>
    </row>
    <row r="3239" spans="1:33" x14ac:dyDescent="0.2">
      <c r="A3239" t="s">
        <v>10799</v>
      </c>
      <c r="B3239" t="s">
        <v>117</v>
      </c>
      <c r="C3239" t="s">
        <v>4221</v>
      </c>
      <c r="D3239" s="1936">
        <v>41978</v>
      </c>
      <c r="AG3239" t="s">
        <v>202</v>
      </c>
    </row>
    <row r="3240" spans="1:33" x14ac:dyDescent="0.2">
      <c r="A3240" t="s">
        <v>10799</v>
      </c>
      <c r="B3240" t="s">
        <v>117</v>
      </c>
      <c r="C3240" t="s">
        <v>4221</v>
      </c>
      <c r="D3240" s="1936">
        <v>41977</v>
      </c>
      <c r="AG3240" t="s">
        <v>202</v>
      </c>
    </row>
    <row r="3241" spans="1:33" x14ac:dyDescent="0.2">
      <c r="A3241" t="s">
        <v>10799</v>
      </c>
      <c r="B3241" t="s">
        <v>117</v>
      </c>
      <c r="C3241" t="s">
        <v>4221</v>
      </c>
      <c r="D3241" s="1936">
        <v>41976</v>
      </c>
      <c r="AG3241" t="s">
        <v>202</v>
      </c>
    </row>
    <row r="3242" spans="1:33" x14ac:dyDescent="0.2">
      <c r="A3242" t="s">
        <v>10799</v>
      </c>
      <c r="B3242" t="s">
        <v>117</v>
      </c>
      <c r="C3242" t="s">
        <v>4221</v>
      </c>
      <c r="D3242" s="1936">
        <v>41975</v>
      </c>
      <c r="AG3242" t="s">
        <v>202</v>
      </c>
    </row>
    <row r="3243" spans="1:33" x14ac:dyDescent="0.2">
      <c r="A3243" t="s">
        <v>10799</v>
      </c>
      <c r="B3243" t="s">
        <v>117</v>
      </c>
      <c r="C3243" t="s">
        <v>4221</v>
      </c>
      <c r="D3243" s="1936">
        <v>41974</v>
      </c>
      <c r="AG3243" t="s">
        <v>202</v>
      </c>
    </row>
    <row r="3244" spans="1:33" x14ac:dyDescent="0.2">
      <c r="A3244" t="s">
        <v>10168</v>
      </c>
      <c r="B3244" t="s">
        <v>117</v>
      </c>
      <c r="C3244" t="s">
        <v>4221</v>
      </c>
      <c r="D3244" s="1936">
        <v>41970</v>
      </c>
      <c r="AG3244" t="s">
        <v>202</v>
      </c>
    </row>
    <row r="3245" spans="1:33" x14ac:dyDescent="0.2">
      <c r="A3245" t="s">
        <v>10168</v>
      </c>
      <c r="B3245" t="s">
        <v>117</v>
      </c>
      <c r="C3245" t="s">
        <v>4221</v>
      </c>
      <c r="D3245" s="1936">
        <v>41969</v>
      </c>
      <c r="AG3245" t="s">
        <v>202</v>
      </c>
    </row>
    <row r="3246" spans="1:33" x14ac:dyDescent="0.2">
      <c r="A3246" t="s">
        <v>10168</v>
      </c>
      <c r="B3246" t="s">
        <v>117</v>
      </c>
      <c r="C3246" t="s">
        <v>4221</v>
      </c>
      <c r="D3246" s="1936">
        <v>41968</v>
      </c>
      <c r="AG3246" t="s">
        <v>202</v>
      </c>
    </row>
    <row r="3247" spans="1:33" x14ac:dyDescent="0.2">
      <c r="A3247" t="s">
        <v>10168</v>
      </c>
      <c r="B3247" t="s">
        <v>117</v>
      </c>
      <c r="C3247" t="s">
        <v>4221</v>
      </c>
      <c r="D3247" s="1936">
        <v>41967</v>
      </c>
      <c r="AG3247" t="s">
        <v>202</v>
      </c>
    </row>
    <row r="3248" spans="1:33" x14ac:dyDescent="0.2">
      <c r="A3248" t="s">
        <v>10168</v>
      </c>
      <c r="B3248" t="s">
        <v>117</v>
      </c>
      <c r="C3248" t="s">
        <v>4221</v>
      </c>
      <c r="D3248" s="1936">
        <v>41966</v>
      </c>
      <c r="AG3248" t="s">
        <v>202</v>
      </c>
    </row>
    <row r="3249" spans="1:33" x14ac:dyDescent="0.2">
      <c r="A3249" t="s">
        <v>10168</v>
      </c>
      <c r="B3249" t="s">
        <v>117</v>
      </c>
      <c r="C3249" t="s">
        <v>4221</v>
      </c>
      <c r="D3249" s="1936">
        <v>41965</v>
      </c>
      <c r="AG3249" t="s">
        <v>202</v>
      </c>
    </row>
    <row r="3250" spans="1:33" x14ac:dyDescent="0.2">
      <c r="A3250" t="s">
        <v>10168</v>
      </c>
      <c r="B3250" t="s">
        <v>117</v>
      </c>
      <c r="C3250" t="s">
        <v>4221</v>
      </c>
      <c r="D3250" s="1936">
        <v>41964</v>
      </c>
      <c r="AG3250" t="s">
        <v>202</v>
      </c>
    </row>
    <row r="3251" spans="1:33" x14ac:dyDescent="0.2">
      <c r="A3251" t="s">
        <v>10168</v>
      </c>
      <c r="B3251" t="s">
        <v>117</v>
      </c>
      <c r="C3251" t="s">
        <v>4221</v>
      </c>
      <c r="D3251" s="1936">
        <v>41963</v>
      </c>
      <c r="AG3251" t="s">
        <v>202</v>
      </c>
    </row>
    <row r="3252" spans="1:33" x14ac:dyDescent="0.2">
      <c r="A3252" t="s">
        <v>10168</v>
      </c>
      <c r="B3252" t="s">
        <v>117</v>
      </c>
      <c r="C3252" t="s">
        <v>4221</v>
      </c>
      <c r="D3252" s="1936">
        <v>41962</v>
      </c>
      <c r="AG3252" t="s">
        <v>202</v>
      </c>
    </row>
    <row r="3253" spans="1:33" x14ac:dyDescent="0.2">
      <c r="A3253" t="s">
        <v>10168</v>
      </c>
      <c r="B3253" t="s">
        <v>117</v>
      </c>
      <c r="C3253" t="s">
        <v>4221</v>
      </c>
      <c r="D3253" s="1936">
        <v>41961</v>
      </c>
      <c r="AG3253" t="s">
        <v>202</v>
      </c>
    </row>
    <row r="3254" spans="1:33" x14ac:dyDescent="0.2">
      <c r="A3254" t="s">
        <v>10168</v>
      </c>
      <c r="B3254" t="s">
        <v>117</v>
      </c>
      <c r="C3254" t="s">
        <v>4221</v>
      </c>
      <c r="D3254" s="1936">
        <v>41960</v>
      </c>
      <c r="AG3254" t="s">
        <v>202</v>
      </c>
    </row>
    <row r="3255" spans="1:33" x14ac:dyDescent="0.2">
      <c r="A3255" t="s">
        <v>10168</v>
      </c>
      <c r="B3255" t="s">
        <v>117</v>
      </c>
      <c r="C3255" t="s">
        <v>4221</v>
      </c>
      <c r="D3255" s="1936">
        <v>41959</v>
      </c>
      <c r="AG3255" t="s">
        <v>202</v>
      </c>
    </row>
    <row r="3256" spans="1:33" x14ac:dyDescent="0.2">
      <c r="A3256" t="s">
        <v>10168</v>
      </c>
      <c r="B3256" t="s">
        <v>117</v>
      </c>
      <c r="C3256" t="s">
        <v>4221</v>
      </c>
      <c r="D3256" s="1936">
        <v>41958</v>
      </c>
      <c r="AG3256" t="s">
        <v>202</v>
      </c>
    </row>
    <row r="3257" spans="1:33" x14ac:dyDescent="0.2">
      <c r="A3257" t="s">
        <v>10168</v>
      </c>
      <c r="B3257" t="s">
        <v>117</v>
      </c>
      <c r="C3257" t="s">
        <v>4221</v>
      </c>
      <c r="D3257" s="1936">
        <v>41957</v>
      </c>
      <c r="AG3257" t="s">
        <v>202</v>
      </c>
    </row>
    <row r="3258" spans="1:33" x14ac:dyDescent="0.2">
      <c r="A3258" t="s">
        <v>10168</v>
      </c>
      <c r="B3258" t="s">
        <v>117</v>
      </c>
      <c r="C3258" t="s">
        <v>4221</v>
      </c>
      <c r="D3258" s="1936">
        <v>41956</v>
      </c>
      <c r="AG3258" t="s">
        <v>202</v>
      </c>
    </row>
    <row r="3259" spans="1:33" x14ac:dyDescent="0.2">
      <c r="A3259" t="s">
        <v>10168</v>
      </c>
      <c r="B3259" t="s">
        <v>117</v>
      </c>
      <c r="C3259" t="s">
        <v>4221</v>
      </c>
      <c r="D3259" s="1936">
        <v>41955</v>
      </c>
      <c r="AG3259" t="s">
        <v>202</v>
      </c>
    </row>
    <row r="3260" spans="1:33" x14ac:dyDescent="0.2">
      <c r="A3260" t="s">
        <v>10168</v>
      </c>
      <c r="B3260" t="s">
        <v>117</v>
      </c>
      <c r="C3260" t="s">
        <v>4221</v>
      </c>
      <c r="D3260" s="1936">
        <v>41954</v>
      </c>
      <c r="AG3260" t="s">
        <v>202</v>
      </c>
    </row>
    <row r="3261" spans="1:33" x14ac:dyDescent="0.2">
      <c r="A3261" t="s">
        <v>10168</v>
      </c>
      <c r="B3261" t="s">
        <v>117</v>
      </c>
      <c r="C3261" t="s">
        <v>4221</v>
      </c>
      <c r="D3261" s="1936">
        <v>41953</v>
      </c>
      <c r="AG3261" t="s">
        <v>202</v>
      </c>
    </row>
    <row r="3262" spans="1:33" x14ac:dyDescent="0.2">
      <c r="A3262" t="s">
        <v>10168</v>
      </c>
      <c r="B3262" t="s">
        <v>117</v>
      </c>
      <c r="C3262" t="s">
        <v>4221</v>
      </c>
      <c r="D3262" s="1936">
        <v>41952</v>
      </c>
      <c r="AG3262" t="s">
        <v>202</v>
      </c>
    </row>
    <row r="3263" spans="1:33" x14ac:dyDescent="0.2">
      <c r="A3263" t="s">
        <v>10168</v>
      </c>
      <c r="B3263" t="s">
        <v>117</v>
      </c>
      <c r="C3263" t="s">
        <v>4221</v>
      </c>
      <c r="D3263" s="1936">
        <v>41951</v>
      </c>
      <c r="AG3263" t="s">
        <v>202</v>
      </c>
    </row>
    <row r="3264" spans="1:33" x14ac:dyDescent="0.2">
      <c r="A3264" t="s">
        <v>10168</v>
      </c>
      <c r="B3264" t="s">
        <v>117</v>
      </c>
      <c r="C3264" t="s">
        <v>4221</v>
      </c>
      <c r="D3264" s="1936">
        <v>41950</v>
      </c>
      <c r="AG3264" t="s">
        <v>202</v>
      </c>
    </row>
    <row r="3265" spans="1:33" x14ac:dyDescent="0.2">
      <c r="A3265" t="s">
        <v>10168</v>
      </c>
      <c r="B3265" t="s">
        <v>117</v>
      </c>
      <c r="C3265" t="s">
        <v>4221</v>
      </c>
      <c r="D3265" s="1936">
        <v>41949</v>
      </c>
      <c r="AG3265" t="s">
        <v>202</v>
      </c>
    </row>
    <row r="3266" spans="1:33" x14ac:dyDescent="0.2">
      <c r="A3266" t="s">
        <v>10168</v>
      </c>
      <c r="B3266" t="s">
        <v>117</v>
      </c>
      <c r="C3266" t="s">
        <v>4221</v>
      </c>
      <c r="D3266" s="1936">
        <v>41948</v>
      </c>
      <c r="AG3266" t="s">
        <v>202</v>
      </c>
    </row>
    <row r="3267" spans="1:33" x14ac:dyDescent="0.2">
      <c r="A3267" t="s">
        <v>10168</v>
      </c>
      <c r="B3267" t="s">
        <v>117</v>
      </c>
      <c r="C3267" t="s">
        <v>4221</v>
      </c>
      <c r="D3267" s="1936">
        <v>41947</v>
      </c>
      <c r="AG3267" t="s">
        <v>202</v>
      </c>
    </row>
    <row r="3268" spans="1:33" x14ac:dyDescent="0.2">
      <c r="A3268" t="s">
        <v>10168</v>
      </c>
      <c r="B3268" t="s">
        <v>117</v>
      </c>
      <c r="C3268" t="s">
        <v>4221</v>
      </c>
      <c r="D3268" s="1936">
        <v>41946</v>
      </c>
      <c r="AG3268" t="s">
        <v>202</v>
      </c>
    </row>
    <row r="3269" spans="1:33" x14ac:dyDescent="0.2">
      <c r="A3269" t="s">
        <v>10168</v>
      </c>
      <c r="B3269" t="s">
        <v>117</v>
      </c>
      <c r="C3269" t="s">
        <v>4221</v>
      </c>
      <c r="D3269" s="1936">
        <v>41945</v>
      </c>
      <c r="AG3269" t="s">
        <v>202</v>
      </c>
    </row>
    <row r="3270" spans="1:33" x14ac:dyDescent="0.2">
      <c r="A3270" t="s">
        <v>10168</v>
      </c>
      <c r="B3270" t="s">
        <v>117</v>
      </c>
      <c r="C3270" t="s">
        <v>4221</v>
      </c>
      <c r="D3270" s="1936">
        <v>41944</v>
      </c>
      <c r="AG3270" t="s">
        <v>202</v>
      </c>
    </row>
    <row r="3271" spans="1:33" x14ac:dyDescent="0.2">
      <c r="A3271" t="s">
        <v>9031</v>
      </c>
      <c r="B3271" t="s">
        <v>117</v>
      </c>
      <c r="C3271" t="s">
        <v>4221</v>
      </c>
      <c r="D3271" s="1936">
        <v>41943</v>
      </c>
      <c r="AG3271" t="s">
        <v>202</v>
      </c>
    </row>
    <row r="3272" spans="1:33" x14ac:dyDescent="0.2">
      <c r="A3272" t="s">
        <v>9031</v>
      </c>
      <c r="B3272" t="s">
        <v>117</v>
      </c>
      <c r="C3272" t="s">
        <v>4221</v>
      </c>
      <c r="D3272" s="1936">
        <v>41942</v>
      </c>
      <c r="AG3272" t="s">
        <v>202</v>
      </c>
    </row>
    <row r="3273" spans="1:33" x14ac:dyDescent="0.2">
      <c r="A3273" t="s">
        <v>9031</v>
      </c>
      <c r="B3273" t="s">
        <v>117</v>
      </c>
      <c r="C3273" t="s">
        <v>4221</v>
      </c>
      <c r="D3273" s="1936">
        <v>41941</v>
      </c>
      <c r="AG3273" t="s">
        <v>202</v>
      </c>
    </row>
    <row r="3274" spans="1:33" x14ac:dyDescent="0.2">
      <c r="A3274" t="s">
        <v>9031</v>
      </c>
      <c r="B3274" t="s">
        <v>117</v>
      </c>
      <c r="C3274" t="s">
        <v>4221</v>
      </c>
      <c r="D3274" s="1936">
        <v>41940</v>
      </c>
      <c r="AG3274" t="s">
        <v>202</v>
      </c>
    </row>
    <row r="3275" spans="1:33" x14ac:dyDescent="0.2">
      <c r="A3275" t="s">
        <v>9031</v>
      </c>
      <c r="B3275" t="s">
        <v>117</v>
      </c>
      <c r="C3275" t="s">
        <v>4221</v>
      </c>
      <c r="D3275" s="1936">
        <v>41939</v>
      </c>
      <c r="AG3275" t="s">
        <v>202</v>
      </c>
    </row>
    <row r="3276" spans="1:33" x14ac:dyDescent="0.2">
      <c r="A3276" t="s">
        <v>9031</v>
      </c>
      <c r="B3276" t="s">
        <v>117</v>
      </c>
      <c r="C3276" t="s">
        <v>4221</v>
      </c>
      <c r="D3276" s="1936">
        <v>41938</v>
      </c>
      <c r="AG3276" t="s">
        <v>202</v>
      </c>
    </row>
    <row r="3277" spans="1:33" x14ac:dyDescent="0.2">
      <c r="A3277" t="s">
        <v>9031</v>
      </c>
      <c r="B3277" t="s">
        <v>117</v>
      </c>
      <c r="C3277" t="s">
        <v>4221</v>
      </c>
      <c r="D3277" s="1936">
        <v>41938</v>
      </c>
      <c r="AG3277" t="s">
        <v>202</v>
      </c>
    </row>
    <row r="3278" spans="1:33" x14ac:dyDescent="0.2">
      <c r="A3278" t="s">
        <v>9031</v>
      </c>
      <c r="B3278" t="s">
        <v>117</v>
      </c>
      <c r="C3278" t="s">
        <v>4221</v>
      </c>
      <c r="D3278" s="1936">
        <v>41937</v>
      </c>
      <c r="AG3278" t="s">
        <v>202</v>
      </c>
    </row>
    <row r="3279" spans="1:33" x14ac:dyDescent="0.2">
      <c r="A3279" t="s">
        <v>9031</v>
      </c>
      <c r="B3279" t="s">
        <v>117</v>
      </c>
      <c r="C3279" t="s">
        <v>4221</v>
      </c>
      <c r="D3279" s="1936">
        <v>41936</v>
      </c>
      <c r="AG3279" t="s">
        <v>202</v>
      </c>
    </row>
    <row r="3280" spans="1:33" x14ac:dyDescent="0.2">
      <c r="A3280" t="s">
        <v>9031</v>
      </c>
      <c r="B3280" t="s">
        <v>117</v>
      </c>
      <c r="C3280" t="s">
        <v>4221</v>
      </c>
      <c r="D3280" s="1936">
        <v>41935</v>
      </c>
      <c r="AG3280" t="s">
        <v>202</v>
      </c>
    </row>
    <row r="3281" spans="1:33" x14ac:dyDescent="0.2">
      <c r="A3281" t="s">
        <v>9031</v>
      </c>
      <c r="B3281" t="s">
        <v>117</v>
      </c>
      <c r="C3281" t="s">
        <v>4221</v>
      </c>
      <c r="D3281" s="1936">
        <v>41934</v>
      </c>
      <c r="AG3281" t="s">
        <v>202</v>
      </c>
    </row>
    <row r="3282" spans="1:33" x14ac:dyDescent="0.2">
      <c r="A3282" t="s">
        <v>9031</v>
      </c>
      <c r="B3282" t="s">
        <v>117</v>
      </c>
      <c r="C3282" t="s">
        <v>4221</v>
      </c>
      <c r="D3282" s="1936">
        <v>41933</v>
      </c>
      <c r="AG3282" t="s">
        <v>202</v>
      </c>
    </row>
    <row r="3283" spans="1:33" x14ac:dyDescent="0.2">
      <c r="A3283" t="s">
        <v>9031</v>
      </c>
      <c r="B3283" t="s">
        <v>117</v>
      </c>
      <c r="C3283" t="s">
        <v>4221</v>
      </c>
      <c r="D3283" s="1936">
        <v>41932</v>
      </c>
      <c r="AG3283" t="s">
        <v>202</v>
      </c>
    </row>
    <row r="3284" spans="1:33" x14ac:dyDescent="0.2">
      <c r="A3284" t="s">
        <v>9031</v>
      </c>
      <c r="B3284" t="s">
        <v>117</v>
      </c>
      <c r="C3284" t="s">
        <v>4221</v>
      </c>
      <c r="D3284" s="1936">
        <v>41931</v>
      </c>
      <c r="AG3284" t="s">
        <v>202</v>
      </c>
    </row>
    <row r="3285" spans="1:33" x14ac:dyDescent="0.2">
      <c r="A3285" t="s">
        <v>9031</v>
      </c>
      <c r="B3285" t="s">
        <v>117</v>
      </c>
      <c r="C3285" t="s">
        <v>4221</v>
      </c>
      <c r="D3285" s="1936">
        <v>41930</v>
      </c>
      <c r="AG3285" t="s">
        <v>202</v>
      </c>
    </row>
    <row r="3286" spans="1:33" x14ac:dyDescent="0.2">
      <c r="A3286" t="s">
        <v>9031</v>
      </c>
      <c r="B3286" t="s">
        <v>117</v>
      </c>
      <c r="C3286" t="s">
        <v>4221</v>
      </c>
      <c r="D3286" s="1936">
        <v>41929</v>
      </c>
      <c r="AG3286" t="s">
        <v>202</v>
      </c>
    </row>
    <row r="3287" spans="1:33" x14ac:dyDescent="0.2">
      <c r="A3287" t="s">
        <v>9031</v>
      </c>
      <c r="B3287" t="s">
        <v>117</v>
      </c>
      <c r="C3287" t="s">
        <v>4221</v>
      </c>
      <c r="D3287" s="1936">
        <v>41928</v>
      </c>
      <c r="AG3287" t="s">
        <v>202</v>
      </c>
    </row>
    <row r="3288" spans="1:33" x14ac:dyDescent="0.2">
      <c r="A3288" t="s">
        <v>9031</v>
      </c>
      <c r="B3288" t="s">
        <v>117</v>
      </c>
      <c r="C3288" t="s">
        <v>4221</v>
      </c>
      <c r="D3288" s="1936">
        <v>41927</v>
      </c>
      <c r="AG3288" t="s">
        <v>202</v>
      </c>
    </row>
    <row r="3289" spans="1:33" x14ac:dyDescent="0.2">
      <c r="A3289" t="s">
        <v>9031</v>
      </c>
      <c r="B3289" t="s">
        <v>117</v>
      </c>
      <c r="C3289" t="s">
        <v>4221</v>
      </c>
      <c r="D3289" s="1936">
        <v>41926</v>
      </c>
      <c r="AG3289" t="s">
        <v>202</v>
      </c>
    </row>
    <row r="3290" spans="1:33" x14ac:dyDescent="0.2">
      <c r="A3290" t="s">
        <v>9031</v>
      </c>
      <c r="B3290" t="s">
        <v>117</v>
      </c>
      <c r="C3290" t="s">
        <v>4221</v>
      </c>
      <c r="D3290" s="1936">
        <v>41925</v>
      </c>
      <c r="AG3290" t="s">
        <v>202</v>
      </c>
    </row>
    <row r="3291" spans="1:33" x14ac:dyDescent="0.2">
      <c r="A3291" t="s">
        <v>9031</v>
      </c>
      <c r="B3291" t="s">
        <v>117</v>
      </c>
      <c r="C3291" t="s">
        <v>4221</v>
      </c>
      <c r="D3291" s="1936">
        <v>41924</v>
      </c>
      <c r="AG3291" t="s">
        <v>202</v>
      </c>
    </row>
    <row r="3292" spans="1:33" x14ac:dyDescent="0.2">
      <c r="A3292" t="s">
        <v>9031</v>
      </c>
      <c r="B3292" t="s">
        <v>117</v>
      </c>
      <c r="C3292" t="s">
        <v>4221</v>
      </c>
      <c r="D3292" s="1936">
        <v>41923</v>
      </c>
      <c r="AG3292" t="s">
        <v>202</v>
      </c>
    </row>
    <row r="3293" spans="1:33" x14ac:dyDescent="0.2">
      <c r="A3293" t="s">
        <v>9031</v>
      </c>
      <c r="B3293" t="s">
        <v>117</v>
      </c>
      <c r="C3293" t="s">
        <v>4221</v>
      </c>
      <c r="D3293" s="1936">
        <v>41922</v>
      </c>
      <c r="AG3293" t="s">
        <v>202</v>
      </c>
    </row>
    <row r="3294" spans="1:33" x14ac:dyDescent="0.2">
      <c r="A3294" t="s">
        <v>9031</v>
      </c>
      <c r="B3294" t="s">
        <v>117</v>
      </c>
      <c r="C3294" t="s">
        <v>4221</v>
      </c>
      <c r="D3294" s="1936">
        <v>41921</v>
      </c>
      <c r="AG3294" t="s">
        <v>202</v>
      </c>
    </row>
    <row r="3295" spans="1:33" x14ac:dyDescent="0.2">
      <c r="A3295" t="s">
        <v>9031</v>
      </c>
      <c r="B3295" t="s">
        <v>117</v>
      </c>
      <c r="C3295" t="s">
        <v>4221</v>
      </c>
      <c r="D3295" s="1936">
        <v>41919</v>
      </c>
      <c r="AG3295" t="s">
        <v>202</v>
      </c>
    </row>
    <row r="3296" spans="1:33" x14ac:dyDescent="0.2">
      <c r="A3296" t="s">
        <v>9031</v>
      </c>
      <c r="B3296" t="s">
        <v>117</v>
      </c>
      <c r="C3296" t="s">
        <v>4221</v>
      </c>
      <c r="D3296" s="1936">
        <v>41918</v>
      </c>
      <c r="AG3296" t="s">
        <v>202</v>
      </c>
    </row>
    <row r="3297" spans="1:36" x14ac:dyDescent="0.2">
      <c r="A3297" t="s">
        <v>9031</v>
      </c>
      <c r="B3297" t="s">
        <v>117</v>
      </c>
      <c r="C3297" t="s">
        <v>4221</v>
      </c>
      <c r="D3297" s="1936">
        <v>41917</v>
      </c>
      <c r="AG3297" t="s">
        <v>202</v>
      </c>
    </row>
    <row r="3298" spans="1:36" x14ac:dyDescent="0.2">
      <c r="A3298" t="s">
        <v>9031</v>
      </c>
      <c r="B3298" t="s">
        <v>117</v>
      </c>
      <c r="C3298" t="s">
        <v>4221</v>
      </c>
      <c r="D3298" s="1936">
        <v>41916</v>
      </c>
      <c r="AG3298" t="s">
        <v>202</v>
      </c>
    </row>
    <row r="3299" spans="1:36" x14ac:dyDescent="0.2">
      <c r="A3299" t="s">
        <v>9031</v>
      </c>
      <c r="B3299" t="s">
        <v>117</v>
      </c>
      <c r="C3299" t="s">
        <v>4221</v>
      </c>
      <c r="D3299" s="1936">
        <v>41915</v>
      </c>
      <c r="AG3299" t="s">
        <v>202</v>
      </c>
    </row>
    <row r="3300" spans="1:36" x14ac:dyDescent="0.2">
      <c r="A3300" t="s">
        <v>9031</v>
      </c>
      <c r="B3300" t="s">
        <v>117</v>
      </c>
      <c r="C3300" t="s">
        <v>4221</v>
      </c>
      <c r="D3300" s="1936">
        <v>41914</v>
      </c>
      <c r="AG3300" t="s">
        <v>202</v>
      </c>
    </row>
    <row r="3301" spans="1:36" x14ac:dyDescent="0.2">
      <c r="A3301" t="s">
        <v>9031</v>
      </c>
      <c r="B3301" t="s">
        <v>117</v>
      </c>
      <c r="C3301" t="s">
        <v>4221</v>
      </c>
      <c r="D3301" s="1936">
        <v>41913</v>
      </c>
      <c r="AG3301" t="s">
        <v>202</v>
      </c>
    </row>
    <row r="3302" spans="1:36" x14ac:dyDescent="0.2">
      <c r="A3302" t="s">
        <v>8717</v>
      </c>
      <c r="B3302" t="s">
        <v>117</v>
      </c>
      <c r="C3302" t="s">
        <v>4221</v>
      </c>
      <c r="D3302" s="1936">
        <v>41912</v>
      </c>
      <c r="AG3302" t="s">
        <v>202</v>
      </c>
      <c r="AJ3302" t="s">
        <v>8795</v>
      </c>
    </row>
    <row r="3303" spans="1:36" x14ac:dyDescent="0.2">
      <c r="A3303" t="s">
        <v>8717</v>
      </c>
      <c r="B3303" t="s">
        <v>117</v>
      </c>
      <c r="C3303" t="s">
        <v>4221</v>
      </c>
      <c r="D3303" s="1936">
        <v>41911</v>
      </c>
      <c r="AG3303" t="s">
        <v>202</v>
      </c>
      <c r="AJ3303" t="s">
        <v>8795</v>
      </c>
    </row>
    <row r="3304" spans="1:36" x14ac:dyDescent="0.2">
      <c r="A3304" t="s">
        <v>8717</v>
      </c>
      <c r="B3304" t="s">
        <v>117</v>
      </c>
      <c r="C3304" t="s">
        <v>4221</v>
      </c>
      <c r="D3304" s="1936">
        <v>41910</v>
      </c>
      <c r="AG3304" t="s">
        <v>202</v>
      </c>
    </row>
    <row r="3305" spans="1:36" x14ac:dyDescent="0.2">
      <c r="A3305" t="s">
        <v>8717</v>
      </c>
      <c r="B3305" t="s">
        <v>117</v>
      </c>
      <c r="C3305" t="s">
        <v>4221</v>
      </c>
      <c r="D3305" s="1936">
        <v>41909</v>
      </c>
      <c r="AG3305" t="s">
        <v>202</v>
      </c>
    </row>
    <row r="3306" spans="1:36" x14ac:dyDescent="0.2">
      <c r="A3306" t="s">
        <v>8717</v>
      </c>
      <c r="B3306" t="s">
        <v>117</v>
      </c>
      <c r="C3306" t="s">
        <v>4221</v>
      </c>
      <c r="D3306" s="1936">
        <v>41906</v>
      </c>
      <c r="AG3306" t="s">
        <v>202</v>
      </c>
    </row>
    <row r="3307" spans="1:36" x14ac:dyDescent="0.2">
      <c r="A3307" t="s">
        <v>8717</v>
      </c>
      <c r="B3307" t="s">
        <v>117</v>
      </c>
      <c r="C3307" t="s">
        <v>4221</v>
      </c>
      <c r="D3307" s="1936">
        <v>41905</v>
      </c>
      <c r="AG3307" t="s">
        <v>202</v>
      </c>
    </row>
    <row r="3308" spans="1:36" x14ac:dyDescent="0.2">
      <c r="A3308" t="s">
        <v>8717</v>
      </c>
      <c r="B3308" t="s">
        <v>117</v>
      </c>
      <c r="C3308" t="s">
        <v>4221</v>
      </c>
      <c r="D3308" s="1936">
        <v>41904</v>
      </c>
      <c r="AG3308" t="s">
        <v>202</v>
      </c>
    </row>
    <row r="3309" spans="1:36" x14ac:dyDescent="0.2">
      <c r="A3309" t="s">
        <v>8717</v>
      </c>
      <c r="B3309" t="s">
        <v>117</v>
      </c>
      <c r="C3309" t="s">
        <v>4221</v>
      </c>
      <c r="D3309" s="1936">
        <v>41903</v>
      </c>
      <c r="AG3309" t="s">
        <v>202</v>
      </c>
    </row>
    <row r="3310" spans="1:36" x14ac:dyDescent="0.2">
      <c r="A3310" t="s">
        <v>8717</v>
      </c>
      <c r="B3310" t="s">
        <v>117</v>
      </c>
      <c r="C3310" t="s">
        <v>4221</v>
      </c>
      <c r="D3310" s="1936">
        <v>41902</v>
      </c>
      <c r="AG3310" t="s">
        <v>202</v>
      </c>
    </row>
    <row r="3311" spans="1:36" x14ac:dyDescent="0.2">
      <c r="A3311" t="s">
        <v>8717</v>
      </c>
      <c r="B3311" t="s">
        <v>117</v>
      </c>
      <c r="C3311" t="s">
        <v>4221</v>
      </c>
      <c r="D3311" s="1936">
        <v>41901</v>
      </c>
      <c r="AG3311" t="s">
        <v>202</v>
      </c>
    </row>
    <row r="3312" spans="1:36" x14ac:dyDescent="0.2">
      <c r="A3312" t="s">
        <v>8717</v>
      </c>
      <c r="B3312" t="s">
        <v>117</v>
      </c>
      <c r="C3312" t="s">
        <v>4221</v>
      </c>
      <c r="D3312" s="1936">
        <v>41900</v>
      </c>
      <c r="AG3312" t="s">
        <v>202</v>
      </c>
    </row>
    <row r="3313" spans="1:33" x14ac:dyDescent="0.2">
      <c r="A3313" t="s">
        <v>8717</v>
      </c>
      <c r="B3313" t="s">
        <v>117</v>
      </c>
      <c r="C3313" t="s">
        <v>4221</v>
      </c>
      <c r="D3313" s="1936">
        <v>41899</v>
      </c>
      <c r="AG3313" t="s">
        <v>202</v>
      </c>
    </row>
    <row r="3314" spans="1:33" x14ac:dyDescent="0.2">
      <c r="A3314" t="s">
        <v>8717</v>
      </c>
      <c r="B3314" t="s">
        <v>117</v>
      </c>
      <c r="C3314" t="s">
        <v>4221</v>
      </c>
      <c r="D3314" s="1936">
        <v>41898</v>
      </c>
      <c r="AG3314" t="s">
        <v>202</v>
      </c>
    </row>
    <row r="3315" spans="1:33" x14ac:dyDescent="0.2">
      <c r="A3315" t="s">
        <v>8717</v>
      </c>
      <c r="B3315" t="s">
        <v>117</v>
      </c>
      <c r="C3315" t="s">
        <v>4221</v>
      </c>
      <c r="D3315" s="1936">
        <v>41897</v>
      </c>
      <c r="AG3315" t="s">
        <v>202</v>
      </c>
    </row>
    <row r="3316" spans="1:33" x14ac:dyDescent="0.2">
      <c r="A3316" t="s">
        <v>8717</v>
      </c>
      <c r="B3316" t="s">
        <v>117</v>
      </c>
      <c r="C3316" t="s">
        <v>4221</v>
      </c>
      <c r="D3316" s="1936">
        <v>41896</v>
      </c>
      <c r="AG3316" t="s">
        <v>202</v>
      </c>
    </row>
    <row r="3317" spans="1:33" x14ac:dyDescent="0.2">
      <c r="A3317" t="s">
        <v>8717</v>
      </c>
      <c r="B3317" t="s">
        <v>117</v>
      </c>
      <c r="C3317" t="s">
        <v>4221</v>
      </c>
      <c r="D3317" s="1936">
        <v>41895</v>
      </c>
      <c r="AG3317" t="s">
        <v>202</v>
      </c>
    </row>
    <row r="3318" spans="1:33" x14ac:dyDescent="0.2">
      <c r="A3318" t="s">
        <v>8717</v>
      </c>
      <c r="B3318" t="s">
        <v>117</v>
      </c>
      <c r="C3318" t="s">
        <v>4221</v>
      </c>
      <c r="D3318" s="1936">
        <v>41894</v>
      </c>
      <c r="AG3318" t="s">
        <v>202</v>
      </c>
    </row>
    <row r="3319" spans="1:33" x14ac:dyDescent="0.2">
      <c r="A3319" t="s">
        <v>8717</v>
      </c>
      <c r="B3319" t="s">
        <v>117</v>
      </c>
      <c r="C3319" t="s">
        <v>4221</v>
      </c>
      <c r="D3319" s="1936">
        <v>41893</v>
      </c>
      <c r="AG3319" t="s">
        <v>202</v>
      </c>
    </row>
    <row r="3320" spans="1:33" x14ac:dyDescent="0.2">
      <c r="A3320" t="s">
        <v>8717</v>
      </c>
      <c r="B3320" t="s">
        <v>117</v>
      </c>
      <c r="C3320" t="s">
        <v>4221</v>
      </c>
      <c r="D3320" s="1936">
        <v>41892</v>
      </c>
      <c r="AG3320" t="s">
        <v>202</v>
      </c>
    </row>
    <row r="3321" spans="1:33" x14ac:dyDescent="0.2">
      <c r="A3321" t="s">
        <v>8717</v>
      </c>
      <c r="B3321" t="s">
        <v>117</v>
      </c>
      <c r="C3321" t="s">
        <v>4221</v>
      </c>
      <c r="D3321" s="1936">
        <v>41891</v>
      </c>
      <c r="AG3321" t="s">
        <v>202</v>
      </c>
    </row>
    <row r="3322" spans="1:33" x14ac:dyDescent="0.2">
      <c r="A3322" t="s">
        <v>8717</v>
      </c>
      <c r="B3322" t="s">
        <v>117</v>
      </c>
      <c r="C3322" t="s">
        <v>4221</v>
      </c>
      <c r="D3322" s="1936">
        <v>41890</v>
      </c>
      <c r="AG3322" t="s">
        <v>202</v>
      </c>
    </row>
    <row r="3323" spans="1:33" x14ac:dyDescent="0.2">
      <c r="A3323" t="s">
        <v>8717</v>
      </c>
      <c r="B3323" t="s">
        <v>117</v>
      </c>
      <c r="C3323" t="s">
        <v>4221</v>
      </c>
      <c r="D3323" s="1936">
        <v>41889</v>
      </c>
      <c r="AG3323" t="s">
        <v>202</v>
      </c>
    </row>
    <row r="3324" spans="1:33" x14ac:dyDescent="0.2">
      <c r="A3324" t="s">
        <v>8717</v>
      </c>
      <c r="B3324" t="s">
        <v>117</v>
      </c>
      <c r="C3324" t="s">
        <v>4221</v>
      </c>
      <c r="D3324" s="1936">
        <v>41887</v>
      </c>
      <c r="AG3324" t="s">
        <v>202</v>
      </c>
    </row>
    <row r="3325" spans="1:33" x14ac:dyDescent="0.2">
      <c r="A3325" t="s">
        <v>8717</v>
      </c>
      <c r="B3325" t="s">
        <v>117</v>
      </c>
      <c r="C3325" t="s">
        <v>4221</v>
      </c>
      <c r="D3325" s="1936">
        <v>41886</v>
      </c>
      <c r="AG3325" t="s">
        <v>202</v>
      </c>
    </row>
    <row r="3326" spans="1:33" x14ac:dyDescent="0.2">
      <c r="A3326" t="s">
        <v>8717</v>
      </c>
      <c r="B3326" t="s">
        <v>117</v>
      </c>
      <c r="C3326" t="s">
        <v>4221</v>
      </c>
      <c r="D3326" s="1936">
        <v>41885</v>
      </c>
      <c r="AG3326" t="s">
        <v>202</v>
      </c>
    </row>
    <row r="3327" spans="1:33" x14ac:dyDescent="0.2">
      <c r="A3327" t="s">
        <v>8717</v>
      </c>
      <c r="B3327" t="s">
        <v>117</v>
      </c>
      <c r="C3327" t="s">
        <v>4221</v>
      </c>
      <c r="D3327" s="1936">
        <v>41884</v>
      </c>
      <c r="AG3327" t="s">
        <v>202</v>
      </c>
    </row>
    <row r="3328" spans="1:33" x14ac:dyDescent="0.2">
      <c r="A3328" t="s">
        <v>8717</v>
      </c>
      <c r="B3328" t="s">
        <v>117</v>
      </c>
      <c r="C3328" t="s">
        <v>4221</v>
      </c>
      <c r="D3328" s="1936">
        <v>41883</v>
      </c>
      <c r="AG3328" t="s">
        <v>202</v>
      </c>
    </row>
    <row r="3329" spans="1:33" x14ac:dyDescent="0.2">
      <c r="A3329" t="s">
        <v>7617</v>
      </c>
      <c r="B3329" t="s">
        <v>117</v>
      </c>
      <c r="C3329" t="s">
        <v>4221</v>
      </c>
      <c r="D3329" s="1936">
        <v>41882</v>
      </c>
      <c r="AG3329" t="s">
        <v>202</v>
      </c>
    </row>
    <row r="3330" spans="1:33" x14ac:dyDescent="0.2">
      <c r="A3330" t="s">
        <v>7617</v>
      </c>
      <c r="B3330" t="s">
        <v>117</v>
      </c>
      <c r="C3330" t="s">
        <v>4221</v>
      </c>
      <c r="D3330" s="1936">
        <v>41879</v>
      </c>
      <c r="AG3330" t="s">
        <v>202</v>
      </c>
    </row>
    <row r="3331" spans="1:33" x14ac:dyDescent="0.2">
      <c r="A3331" t="s">
        <v>7617</v>
      </c>
      <c r="B3331" t="s">
        <v>117</v>
      </c>
      <c r="C3331" t="s">
        <v>4221</v>
      </c>
      <c r="D3331" s="1936">
        <v>41878</v>
      </c>
      <c r="AG3331" t="s">
        <v>202</v>
      </c>
    </row>
    <row r="3332" spans="1:33" x14ac:dyDescent="0.2">
      <c r="A3332" t="s">
        <v>7617</v>
      </c>
      <c r="B3332" t="s">
        <v>117</v>
      </c>
      <c r="C3332" t="s">
        <v>4221</v>
      </c>
      <c r="D3332" s="1936">
        <v>41876</v>
      </c>
      <c r="AG3332" t="s">
        <v>202</v>
      </c>
    </row>
    <row r="3333" spans="1:33" x14ac:dyDescent="0.2">
      <c r="A3333" t="s">
        <v>7617</v>
      </c>
      <c r="B3333" t="s">
        <v>117</v>
      </c>
      <c r="C3333" t="s">
        <v>4221</v>
      </c>
      <c r="D3333" s="1936">
        <v>41875</v>
      </c>
      <c r="AG3333" t="s">
        <v>202</v>
      </c>
    </row>
    <row r="3334" spans="1:33" x14ac:dyDescent="0.2">
      <c r="A3334" t="s">
        <v>7617</v>
      </c>
      <c r="B3334" t="s">
        <v>117</v>
      </c>
      <c r="C3334" t="s">
        <v>4221</v>
      </c>
      <c r="D3334" s="1936">
        <v>41874</v>
      </c>
      <c r="AG3334" t="s">
        <v>202</v>
      </c>
    </row>
    <row r="3335" spans="1:33" x14ac:dyDescent="0.2">
      <c r="A3335" t="s">
        <v>7617</v>
      </c>
      <c r="B3335" t="s">
        <v>117</v>
      </c>
      <c r="C3335" t="s">
        <v>4221</v>
      </c>
      <c r="D3335" s="1936">
        <v>41873</v>
      </c>
      <c r="AG3335" t="s">
        <v>202</v>
      </c>
    </row>
    <row r="3336" spans="1:33" x14ac:dyDescent="0.2">
      <c r="A3336" t="s">
        <v>7617</v>
      </c>
      <c r="B3336" t="s">
        <v>117</v>
      </c>
      <c r="C3336" t="s">
        <v>4221</v>
      </c>
      <c r="D3336" s="1936">
        <v>41872</v>
      </c>
      <c r="AG3336" t="s">
        <v>202</v>
      </c>
    </row>
    <row r="3337" spans="1:33" x14ac:dyDescent="0.2">
      <c r="A3337" t="s">
        <v>7617</v>
      </c>
      <c r="B3337" t="s">
        <v>117</v>
      </c>
      <c r="C3337" t="s">
        <v>4221</v>
      </c>
      <c r="D3337" s="1936">
        <v>41870</v>
      </c>
      <c r="AG3337" t="s">
        <v>202</v>
      </c>
    </row>
    <row r="3338" spans="1:33" x14ac:dyDescent="0.2">
      <c r="A3338" t="s">
        <v>7617</v>
      </c>
      <c r="B3338" t="s">
        <v>117</v>
      </c>
      <c r="C3338" t="s">
        <v>4221</v>
      </c>
      <c r="D3338" s="1936">
        <v>41869</v>
      </c>
      <c r="AG3338" t="s">
        <v>202</v>
      </c>
    </row>
    <row r="3339" spans="1:33" x14ac:dyDescent="0.2">
      <c r="A3339" t="s">
        <v>7617</v>
      </c>
      <c r="B3339" t="s">
        <v>117</v>
      </c>
      <c r="C3339" t="s">
        <v>4221</v>
      </c>
      <c r="D3339" s="1936">
        <v>41868</v>
      </c>
      <c r="AG3339" t="s">
        <v>202</v>
      </c>
    </row>
    <row r="3340" spans="1:33" x14ac:dyDescent="0.2">
      <c r="A3340" t="s">
        <v>7617</v>
      </c>
      <c r="B3340" t="s">
        <v>117</v>
      </c>
      <c r="C3340" t="s">
        <v>4221</v>
      </c>
      <c r="D3340" s="1936">
        <v>41866</v>
      </c>
      <c r="AG3340" t="s">
        <v>202</v>
      </c>
    </row>
    <row r="3341" spans="1:33" x14ac:dyDescent="0.2">
      <c r="A3341" t="s">
        <v>7617</v>
      </c>
      <c r="B3341" t="s">
        <v>117</v>
      </c>
      <c r="C3341" t="s">
        <v>4221</v>
      </c>
      <c r="D3341" s="1936">
        <v>41865</v>
      </c>
      <c r="AG3341" t="s">
        <v>202</v>
      </c>
    </row>
    <row r="3342" spans="1:33" x14ac:dyDescent="0.2">
      <c r="A3342" t="s">
        <v>7617</v>
      </c>
      <c r="B3342" t="s">
        <v>117</v>
      </c>
      <c r="C3342" t="s">
        <v>4221</v>
      </c>
      <c r="D3342" s="1936">
        <v>41864</v>
      </c>
      <c r="AG3342" t="s">
        <v>202</v>
      </c>
    </row>
    <row r="3343" spans="1:33" x14ac:dyDescent="0.2">
      <c r="A3343" t="s">
        <v>7617</v>
      </c>
      <c r="B3343" t="s">
        <v>117</v>
      </c>
      <c r="C3343" t="s">
        <v>4221</v>
      </c>
      <c r="D3343" s="1936">
        <v>41863</v>
      </c>
      <c r="AG3343" t="s">
        <v>202</v>
      </c>
    </row>
    <row r="3344" spans="1:33" x14ac:dyDescent="0.2">
      <c r="A3344" t="s">
        <v>7617</v>
      </c>
      <c r="B3344" t="s">
        <v>117</v>
      </c>
      <c r="C3344" t="s">
        <v>4221</v>
      </c>
      <c r="D3344" s="1936">
        <v>41862</v>
      </c>
      <c r="AG3344" t="s">
        <v>202</v>
      </c>
    </row>
    <row r="3345" spans="1:33" x14ac:dyDescent="0.2">
      <c r="A3345" t="s">
        <v>7617</v>
      </c>
      <c r="B3345" t="s">
        <v>117</v>
      </c>
      <c r="C3345" t="s">
        <v>4221</v>
      </c>
      <c r="D3345" s="1936">
        <v>41860</v>
      </c>
      <c r="AG3345" t="s">
        <v>202</v>
      </c>
    </row>
    <row r="3346" spans="1:33" x14ac:dyDescent="0.2">
      <c r="A3346" t="s">
        <v>7617</v>
      </c>
      <c r="B3346" t="s">
        <v>117</v>
      </c>
      <c r="C3346" t="s">
        <v>4221</v>
      </c>
      <c r="D3346" s="1936">
        <v>41859</v>
      </c>
      <c r="AG3346" t="s">
        <v>202</v>
      </c>
    </row>
    <row r="3347" spans="1:33" x14ac:dyDescent="0.2">
      <c r="A3347" t="s">
        <v>7617</v>
      </c>
      <c r="B3347" t="s">
        <v>117</v>
      </c>
      <c r="C3347" t="s">
        <v>4221</v>
      </c>
      <c r="D3347" s="1936">
        <v>41858</v>
      </c>
      <c r="AG3347" t="s">
        <v>202</v>
      </c>
    </row>
    <row r="3348" spans="1:33" x14ac:dyDescent="0.2">
      <c r="A3348" t="s">
        <v>7617</v>
      </c>
      <c r="B3348" t="s">
        <v>117</v>
      </c>
      <c r="C3348" t="s">
        <v>4221</v>
      </c>
      <c r="D3348" s="1936">
        <v>41856</v>
      </c>
      <c r="AG3348" t="s">
        <v>202</v>
      </c>
    </row>
    <row r="3349" spans="1:33" x14ac:dyDescent="0.2">
      <c r="A3349" t="s">
        <v>7617</v>
      </c>
      <c r="B3349" t="s">
        <v>117</v>
      </c>
      <c r="C3349" t="s">
        <v>4221</v>
      </c>
      <c r="D3349" s="1936">
        <v>41855</v>
      </c>
      <c r="AG3349" t="s">
        <v>202</v>
      </c>
    </row>
    <row r="3350" spans="1:33" x14ac:dyDescent="0.2">
      <c r="A3350" t="s">
        <v>7617</v>
      </c>
      <c r="B3350" t="s">
        <v>117</v>
      </c>
      <c r="C3350" t="s">
        <v>4221</v>
      </c>
      <c r="D3350" s="1936">
        <v>41854</v>
      </c>
      <c r="AG3350" t="s">
        <v>202</v>
      </c>
    </row>
    <row r="3351" spans="1:33" x14ac:dyDescent="0.2">
      <c r="A3351" t="s">
        <v>7617</v>
      </c>
      <c r="B3351" t="s">
        <v>117</v>
      </c>
      <c r="C3351" t="s">
        <v>4221</v>
      </c>
      <c r="D3351" s="1936">
        <v>41853</v>
      </c>
      <c r="AG3351" t="s">
        <v>202</v>
      </c>
    </row>
    <row r="3352" spans="1:33" x14ac:dyDescent="0.2">
      <c r="A3352" t="s">
        <v>7617</v>
      </c>
      <c r="B3352" t="s">
        <v>117</v>
      </c>
      <c r="C3352" t="s">
        <v>4221</v>
      </c>
      <c r="D3352" s="1936">
        <v>41852</v>
      </c>
      <c r="AG3352" t="s">
        <v>202</v>
      </c>
    </row>
    <row r="3353" spans="1:33" x14ac:dyDescent="0.2">
      <c r="A3353" t="s">
        <v>5144</v>
      </c>
      <c r="B3353" t="s">
        <v>117</v>
      </c>
      <c r="C3353" t="s">
        <v>4221</v>
      </c>
      <c r="D3353" s="1936">
        <v>41851</v>
      </c>
      <c r="AG3353" t="s">
        <v>202</v>
      </c>
    </row>
    <row r="3354" spans="1:33" x14ac:dyDescent="0.2">
      <c r="A3354" t="s">
        <v>5144</v>
      </c>
      <c r="B3354" t="s">
        <v>117</v>
      </c>
      <c r="C3354" t="s">
        <v>4221</v>
      </c>
      <c r="D3354" s="1936">
        <v>41850</v>
      </c>
      <c r="AG3354" t="s">
        <v>202</v>
      </c>
    </row>
    <row r="3355" spans="1:33" x14ac:dyDescent="0.2">
      <c r="A3355" t="s">
        <v>5144</v>
      </c>
      <c r="B3355" t="s">
        <v>117</v>
      </c>
      <c r="C3355" t="s">
        <v>4221</v>
      </c>
      <c r="D3355" s="1936">
        <v>41849</v>
      </c>
      <c r="AG3355" t="s">
        <v>202</v>
      </c>
    </row>
    <row r="3356" spans="1:33" x14ac:dyDescent="0.2">
      <c r="A3356" t="s">
        <v>5144</v>
      </c>
      <c r="B3356" t="s">
        <v>117</v>
      </c>
      <c r="C3356" t="s">
        <v>4221</v>
      </c>
      <c r="D3356" s="1936">
        <v>41848</v>
      </c>
      <c r="AG3356" t="s">
        <v>202</v>
      </c>
    </row>
    <row r="3357" spans="1:33" x14ac:dyDescent="0.2">
      <c r="A3357" t="s">
        <v>5144</v>
      </c>
      <c r="B3357" t="s">
        <v>117</v>
      </c>
      <c r="C3357" t="s">
        <v>4221</v>
      </c>
      <c r="D3357" s="1936">
        <v>41847</v>
      </c>
      <c r="AG3357" t="s">
        <v>202</v>
      </c>
    </row>
    <row r="3358" spans="1:33" x14ac:dyDescent="0.2">
      <c r="A3358" t="s">
        <v>5144</v>
      </c>
      <c r="B3358" t="s">
        <v>117</v>
      </c>
      <c r="C3358" t="s">
        <v>4221</v>
      </c>
      <c r="D3358" s="1936">
        <v>41846</v>
      </c>
      <c r="AG3358" t="s">
        <v>202</v>
      </c>
    </row>
    <row r="3359" spans="1:33" x14ac:dyDescent="0.2">
      <c r="A3359" t="s">
        <v>5144</v>
      </c>
      <c r="B3359" t="s">
        <v>117</v>
      </c>
      <c r="C3359" t="s">
        <v>4221</v>
      </c>
      <c r="D3359" s="1936">
        <v>41845</v>
      </c>
      <c r="AG3359" t="s">
        <v>202</v>
      </c>
    </row>
    <row r="3360" spans="1:33" x14ac:dyDescent="0.2">
      <c r="A3360" t="s">
        <v>5144</v>
      </c>
      <c r="B3360" t="s">
        <v>117</v>
      </c>
      <c r="C3360" t="s">
        <v>4221</v>
      </c>
      <c r="D3360" s="1936">
        <v>41844</v>
      </c>
      <c r="AG3360" t="s">
        <v>202</v>
      </c>
    </row>
    <row r="3361" spans="1:33" x14ac:dyDescent="0.2">
      <c r="A3361" t="s">
        <v>5144</v>
      </c>
      <c r="B3361" t="s">
        <v>117</v>
      </c>
      <c r="C3361" t="s">
        <v>4221</v>
      </c>
      <c r="D3361" s="1936">
        <v>41843</v>
      </c>
      <c r="AG3361" t="s">
        <v>202</v>
      </c>
    </row>
    <row r="3362" spans="1:33" x14ac:dyDescent="0.2">
      <c r="A3362" t="s">
        <v>5144</v>
      </c>
      <c r="B3362" t="s">
        <v>117</v>
      </c>
      <c r="C3362" t="s">
        <v>4221</v>
      </c>
      <c r="D3362" s="1936">
        <v>41842</v>
      </c>
      <c r="AG3362" t="s">
        <v>202</v>
      </c>
    </row>
    <row r="3363" spans="1:33" x14ac:dyDescent="0.2">
      <c r="A3363" t="s">
        <v>5144</v>
      </c>
      <c r="B3363" t="s">
        <v>117</v>
      </c>
      <c r="C3363" t="s">
        <v>4221</v>
      </c>
      <c r="D3363" s="1936">
        <v>41841</v>
      </c>
      <c r="AG3363" t="s">
        <v>202</v>
      </c>
    </row>
    <row r="3364" spans="1:33" x14ac:dyDescent="0.2">
      <c r="A3364" t="s">
        <v>5144</v>
      </c>
      <c r="B3364" t="s">
        <v>117</v>
      </c>
      <c r="C3364" t="s">
        <v>4221</v>
      </c>
      <c r="D3364" s="1936">
        <v>41840</v>
      </c>
      <c r="AG3364" t="s">
        <v>202</v>
      </c>
    </row>
    <row r="3365" spans="1:33" x14ac:dyDescent="0.2">
      <c r="A3365" t="s">
        <v>5144</v>
      </c>
      <c r="B3365" t="s">
        <v>117</v>
      </c>
      <c r="C3365" t="s">
        <v>4221</v>
      </c>
      <c r="D3365" s="1936">
        <v>41839</v>
      </c>
      <c r="AG3365" t="s">
        <v>202</v>
      </c>
    </row>
    <row r="3366" spans="1:33" x14ac:dyDescent="0.2">
      <c r="A3366" t="s">
        <v>5144</v>
      </c>
      <c r="B3366" t="s">
        <v>117</v>
      </c>
      <c r="C3366" t="s">
        <v>4221</v>
      </c>
      <c r="D3366" s="1936">
        <v>41838</v>
      </c>
      <c r="AG3366" t="s">
        <v>202</v>
      </c>
    </row>
    <row r="3367" spans="1:33" x14ac:dyDescent="0.2">
      <c r="A3367" t="s">
        <v>5144</v>
      </c>
      <c r="B3367" t="s">
        <v>117</v>
      </c>
      <c r="C3367" t="s">
        <v>4221</v>
      </c>
      <c r="D3367" s="1936">
        <v>41837</v>
      </c>
      <c r="AG3367" t="s">
        <v>202</v>
      </c>
    </row>
    <row r="3368" spans="1:33" x14ac:dyDescent="0.2">
      <c r="A3368" t="s">
        <v>5144</v>
      </c>
      <c r="B3368" t="s">
        <v>117</v>
      </c>
      <c r="C3368" t="s">
        <v>4221</v>
      </c>
      <c r="D3368" s="1936">
        <v>41835</v>
      </c>
      <c r="AG3368" t="s">
        <v>202</v>
      </c>
    </row>
    <row r="3369" spans="1:33" x14ac:dyDescent="0.2">
      <c r="A3369" t="s">
        <v>5144</v>
      </c>
      <c r="B3369" t="s">
        <v>117</v>
      </c>
      <c r="C3369" t="s">
        <v>4221</v>
      </c>
      <c r="D3369" s="1936">
        <v>41834</v>
      </c>
      <c r="AG3369" t="s">
        <v>202</v>
      </c>
    </row>
    <row r="3370" spans="1:33" x14ac:dyDescent="0.2">
      <c r="A3370" t="s">
        <v>5144</v>
      </c>
      <c r="B3370" t="s">
        <v>117</v>
      </c>
      <c r="C3370" t="s">
        <v>4221</v>
      </c>
      <c r="D3370" s="1936">
        <v>41832</v>
      </c>
      <c r="AG3370" t="s">
        <v>202</v>
      </c>
    </row>
    <row r="3371" spans="1:33" x14ac:dyDescent="0.2">
      <c r="A3371" t="s">
        <v>5144</v>
      </c>
      <c r="B3371" t="s">
        <v>117</v>
      </c>
      <c r="C3371" t="s">
        <v>4221</v>
      </c>
      <c r="D3371" s="1936">
        <v>41831</v>
      </c>
      <c r="AG3371" t="s">
        <v>202</v>
      </c>
    </row>
    <row r="3372" spans="1:33" x14ac:dyDescent="0.2">
      <c r="A3372" t="s">
        <v>5144</v>
      </c>
      <c r="B3372" t="s">
        <v>117</v>
      </c>
      <c r="C3372" t="s">
        <v>4221</v>
      </c>
      <c r="D3372" s="1936">
        <v>41830</v>
      </c>
      <c r="AG3372" t="s">
        <v>202</v>
      </c>
    </row>
    <row r="3373" spans="1:33" x14ac:dyDescent="0.2">
      <c r="A3373" t="s">
        <v>5144</v>
      </c>
      <c r="B3373" t="s">
        <v>117</v>
      </c>
      <c r="C3373" t="s">
        <v>36</v>
      </c>
      <c r="D3373" s="1936">
        <v>41829</v>
      </c>
      <c r="AG3373" t="s">
        <v>202</v>
      </c>
    </row>
    <row r="3374" spans="1:33" x14ac:dyDescent="0.2">
      <c r="A3374" t="s">
        <v>5144</v>
      </c>
      <c r="B3374" t="s">
        <v>117</v>
      </c>
      <c r="C3374" t="s">
        <v>36</v>
      </c>
      <c r="D3374" s="1936">
        <v>41827</v>
      </c>
      <c r="AG3374" t="s">
        <v>202</v>
      </c>
    </row>
    <row r="3375" spans="1:33" x14ac:dyDescent="0.2">
      <c r="A3375" t="s">
        <v>5144</v>
      </c>
      <c r="B3375" t="s">
        <v>117</v>
      </c>
      <c r="C3375" t="s">
        <v>36</v>
      </c>
      <c r="D3375" s="1936">
        <v>41823</v>
      </c>
      <c r="AG3375" t="s">
        <v>202</v>
      </c>
    </row>
    <row r="3376" spans="1:33" x14ac:dyDescent="0.2">
      <c r="A3376" t="s">
        <v>5144</v>
      </c>
      <c r="B3376" t="s">
        <v>117</v>
      </c>
      <c r="C3376" t="s">
        <v>36</v>
      </c>
      <c r="D3376" s="1936">
        <v>41822</v>
      </c>
      <c r="AG3376" t="s">
        <v>202</v>
      </c>
    </row>
    <row r="3377" spans="1:33" x14ac:dyDescent="0.2">
      <c r="A3377" t="s">
        <v>5144</v>
      </c>
      <c r="B3377" t="s">
        <v>117</v>
      </c>
      <c r="C3377" t="s">
        <v>36</v>
      </c>
      <c r="D3377" s="1936">
        <v>41821</v>
      </c>
      <c r="AG3377" t="s">
        <v>202</v>
      </c>
    </row>
    <row r="3378" spans="1:33" x14ac:dyDescent="0.2">
      <c r="A3378" t="s">
        <v>4114</v>
      </c>
      <c r="B3378" t="s">
        <v>117</v>
      </c>
      <c r="C3378" t="s">
        <v>36</v>
      </c>
      <c r="D3378" s="1936">
        <v>41820</v>
      </c>
      <c r="AG3378" t="s">
        <v>202</v>
      </c>
    </row>
    <row r="3379" spans="1:33" x14ac:dyDescent="0.2">
      <c r="A3379" t="s">
        <v>4114</v>
      </c>
      <c r="B3379" t="s">
        <v>117</v>
      </c>
      <c r="C3379" t="s">
        <v>36</v>
      </c>
      <c r="D3379" s="1936">
        <v>41819</v>
      </c>
      <c r="AG3379" t="s">
        <v>202</v>
      </c>
    </row>
    <row r="3380" spans="1:33" x14ac:dyDescent="0.2">
      <c r="A3380" t="s">
        <v>4114</v>
      </c>
      <c r="B3380" t="s">
        <v>117</v>
      </c>
      <c r="C3380" t="s">
        <v>36</v>
      </c>
      <c r="D3380" s="1936">
        <v>41817</v>
      </c>
      <c r="AG3380" t="s">
        <v>202</v>
      </c>
    </row>
    <row r="3381" spans="1:33" x14ac:dyDescent="0.2">
      <c r="A3381" t="s">
        <v>4114</v>
      </c>
      <c r="B3381" t="s">
        <v>117</v>
      </c>
      <c r="C3381" t="s">
        <v>36</v>
      </c>
      <c r="D3381" s="1936">
        <v>41815</v>
      </c>
      <c r="AG3381" t="s">
        <v>202</v>
      </c>
    </row>
    <row r="3382" spans="1:33" x14ac:dyDescent="0.2">
      <c r="A3382" t="s">
        <v>4114</v>
      </c>
      <c r="B3382" t="s">
        <v>117</v>
      </c>
      <c r="C3382" t="s">
        <v>36</v>
      </c>
      <c r="D3382" s="1936">
        <v>41814</v>
      </c>
      <c r="AG3382" t="s">
        <v>202</v>
      </c>
    </row>
    <row r="3383" spans="1:33" x14ac:dyDescent="0.2">
      <c r="A3383" t="s">
        <v>4114</v>
      </c>
      <c r="B3383" t="s">
        <v>117</v>
      </c>
      <c r="C3383" t="s">
        <v>36</v>
      </c>
      <c r="D3383" s="1936">
        <v>41813</v>
      </c>
      <c r="AG3383" t="s">
        <v>202</v>
      </c>
    </row>
    <row r="3384" spans="1:33" x14ac:dyDescent="0.2">
      <c r="A3384" t="s">
        <v>4114</v>
      </c>
      <c r="B3384" t="s">
        <v>117</v>
      </c>
      <c r="C3384" t="s">
        <v>36</v>
      </c>
      <c r="D3384" s="1936">
        <v>41811</v>
      </c>
      <c r="AG3384" t="s">
        <v>202</v>
      </c>
    </row>
    <row r="3385" spans="1:33" x14ac:dyDescent="0.2">
      <c r="A3385" t="s">
        <v>4114</v>
      </c>
      <c r="B3385" t="s">
        <v>117</v>
      </c>
      <c r="C3385" t="s">
        <v>36</v>
      </c>
      <c r="D3385" s="1936">
        <v>41809</v>
      </c>
      <c r="AG3385" t="s">
        <v>202</v>
      </c>
    </row>
    <row r="3386" spans="1:33" x14ac:dyDescent="0.2">
      <c r="A3386" t="s">
        <v>4114</v>
      </c>
      <c r="B3386" t="s">
        <v>117</v>
      </c>
      <c r="C3386" t="s">
        <v>36</v>
      </c>
      <c r="D3386" s="1936">
        <v>41808</v>
      </c>
      <c r="AG3386" t="s">
        <v>202</v>
      </c>
    </row>
    <row r="3387" spans="1:33" x14ac:dyDescent="0.2">
      <c r="A3387" t="s">
        <v>4114</v>
      </c>
      <c r="B3387" t="s">
        <v>117</v>
      </c>
      <c r="C3387" t="s">
        <v>36</v>
      </c>
      <c r="D3387" s="1936">
        <v>41807</v>
      </c>
      <c r="AG3387" t="s">
        <v>202</v>
      </c>
    </row>
    <row r="3388" spans="1:33" x14ac:dyDescent="0.2">
      <c r="A3388" t="s">
        <v>4114</v>
      </c>
      <c r="B3388" t="s">
        <v>117</v>
      </c>
      <c r="C3388" t="s">
        <v>36</v>
      </c>
      <c r="D3388" s="1936">
        <v>41806</v>
      </c>
      <c r="AG3388" t="s">
        <v>202</v>
      </c>
    </row>
    <row r="3389" spans="1:33" x14ac:dyDescent="0.2">
      <c r="A3389" t="s">
        <v>4114</v>
      </c>
      <c r="B3389" t="s">
        <v>117</v>
      </c>
      <c r="C3389" t="s">
        <v>4221</v>
      </c>
      <c r="D3389" s="1936">
        <v>41805</v>
      </c>
      <c r="AG3389" t="s">
        <v>202</v>
      </c>
    </row>
    <row r="3390" spans="1:33" x14ac:dyDescent="0.2">
      <c r="A3390" t="s">
        <v>4114</v>
      </c>
      <c r="B3390" t="s">
        <v>117</v>
      </c>
      <c r="C3390" t="s">
        <v>4221</v>
      </c>
      <c r="D3390" s="1936">
        <v>41804</v>
      </c>
      <c r="AG3390" t="s">
        <v>202</v>
      </c>
    </row>
    <row r="3391" spans="1:33" x14ac:dyDescent="0.2">
      <c r="A3391" t="s">
        <v>4114</v>
      </c>
      <c r="B3391" t="s">
        <v>117</v>
      </c>
      <c r="C3391" t="s">
        <v>4221</v>
      </c>
      <c r="D3391" s="1936">
        <v>41803</v>
      </c>
      <c r="AG3391" t="s">
        <v>202</v>
      </c>
    </row>
    <row r="3392" spans="1:33" x14ac:dyDescent="0.2">
      <c r="A3392" t="s">
        <v>4114</v>
      </c>
      <c r="B3392" t="s">
        <v>117</v>
      </c>
      <c r="C3392" t="s">
        <v>4221</v>
      </c>
      <c r="D3392" s="1936">
        <v>41802</v>
      </c>
      <c r="AG3392" t="s">
        <v>202</v>
      </c>
    </row>
    <row r="3393" spans="1:33" x14ac:dyDescent="0.2">
      <c r="A3393" t="s">
        <v>4114</v>
      </c>
      <c r="B3393" t="s">
        <v>117</v>
      </c>
      <c r="C3393" t="s">
        <v>4221</v>
      </c>
      <c r="D3393" s="1936">
        <v>41798</v>
      </c>
      <c r="AG3393" t="s">
        <v>202</v>
      </c>
    </row>
    <row r="3394" spans="1:33" x14ac:dyDescent="0.2">
      <c r="A3394" t="s">
        <v>4114</v>
      </c>
      <c r="B3394" t="s">
        <v>117</v>
      </c>
      <c r="C3394" t="s">
        <v>4221</v>
      </c>
      <c r="D3394" s="1936">
        <v>41797</v>
      </c>
      <c r="AG3394" t="s">
        <v>202</v>
      </c>
    </row>
    <row r="3395" spans="1:33" x14ac:dyDescent="0.2">
      <c r="A3395" t="s">
        <v>4114</v>
      </c>
      <c r="B3395" t="s">
        <v>117</v>
      </c>
      <c r="C3395" t="s">
        <v>4221</v>
      </c>
      <c r="D3395" s="1936">
        <v>41795</v>
      </c>
      <c r="AG3395" t="s">
        <v>202</v>
      </c>
    </row>
    <row r="3396" spans="1:33" x14ac:dyDescent="0.2">
      <c r="A3396" t="s">
        <v>4114</v>
      </c>
      <c r="B3396" t="s">
        <v>117</v>
      </c>
      <c r="C3396" t="s">
        <v>4221</v>
      </c>
      <c r="D3396" s="1936">
        <v>41794</v>
      </c>
      <c r="AG3396" t="s">
        <v>202</v>
      </c>
    </row>
    <row r="3397" spans="1:33" x14ac:dyDescent="0.2">
      <c r="A3397" t="s">
        <v>4114</v>
      </c>
      <c r="B3397" t="s">
        <v>117</v>
      </c>
      <c r="C3397" t="s">
        <v>36</v>
      </c>
      <c r="D3397" s="1936">
        <v>41791</v>
      </c>
      <c r="AG3397" t="s">
        <v>202</v>
      </c>
    </row>
    <row r="3398" spans="1:33" x14ac:dyDescent="0.2">
      <c r="A3398" t="s">
        <v>3297</v>
      </c>
      <c r="B3398" t="s">
        <v>117</v>
      </c>
      <c r="C3398" t="s">
        <v>36</v>
      </c>
      <c r="D3398" s="1936">
        <v>41790</v>
      </c>
      <c r="AG3398" t="s">
        <v>202</v>
      </c>
    </row>
    <row r="3399" spans="1:33" x14ac:dyDescent="0.2">
      <c r="A3399" t="s">
        <v>3297</v>
      </c>
      <c r="B3399" t="s">
        <v>117</v>
      </c>
      <c r="C3399" t="s">
        <v>36</v>
      </c>
      <c r="D3399" s="1936">
        <v>41789</v>
      </c>
      <c r="AG3399" t="s">
        <v>202</v>
      </c>
    </row>
    <row r="3400" spans="1:33" x14ac:dyDescent="0.2">
      <c r="A3400" t="s">
        <v>3297</v>
      </c>
      <c r="B3400" t="s">
        <v>117</v>
      </c>
      <c r="C3400" t="s">
        <v>36</v>
      </c>
      <c r="D3400" s="1936">
        <v>41788</v>
      </c>
      <c r="AG3400" t="s">
        <v>202</v>
      </c>
    </row>
    <row r="3401" spans="1:33" x14ac:dyDescent="0.2">
      <c r="A3401" t="s">
        <v>3297</v>
      </c>
      <c r="B3401" t="s">
        <v>117</v>
      </c>
      <c r="C3401" t="s">
        <v>36</v>
      </c>
      <c r="D3401" s="1936">
        <v>41783</v>
      </c>
    </row>
    <row r="3402" spans="1:33" x14ac:dyDescent="0.2">
      <c r="A3402" t="s">
        <v>3297</v>
      </c>
      <c r="B3402" t="s">
        <v>117</v>
      </c>
      <c r="C3402" t="s">
        <v>36</v>
      </c>
      <c r="D3402" s="1936">
        <v>41774</v>
      </c>
      <c r="AG3402" t="s">
        <v>202</v>
      </c>
    </row>
    <row r="3403" spans="1:33" x14ac:dyDescent="0.2">
      <c r="A3403" t="s">
        <v>3297</v>
      </c>
      <c r="B3403" t="s">
        <v>117</v>
      </c>
      <c r="C3403" t="s">
        <v>36</v>
      </c>
      <c r="D3403" s="1936">
        <v>41772</v>
      </c>
      <c r="AG3403" t="s">
        <v>202</v>
      </c>
    </row>
    <row r="3404" spans="1:33" x14ac:dyDescent="0.2">
      <c r="A3404" t="s">
        <v>3297</v>
      </c>
      <c r="B3404" t="s">
        <v>117</v>
      </c>
      <c r="C3404" t="s">
        <v>36</v>
      </c>
      <c r="D3404" s="1936">
        <v>41771</v>
      </c>
      <c r="AG3404" t="s">
        <v>202</v>
      </c>
    </row>
    <row r="3405" spans="1:33" x14ac:dyDescent="0.2">
      <c r="A3405" t="s">
        <v>3297</v>
      </c>
      <c r="B3405" t="s">
        <v>117</v>
      </c>
      <c r="C3405" t="s">
        <v>36</v>
      </c>
      <c r="D3405" s="1936">
        <v>41770</v>
      </c>
      <c r="AG3405" t="s">
        <v>202</v>
      </c>
    </row>
    <row r="3406" spans="1:33" x14ac:dyDescent="0.2">
      <c r="A3406" t="s">
        <v>3297</v>
      </c>
      <c r="B3406" t="s">
        <v>117</v>
      </c>
      <c r="C3406" t="s">
        <v>36</v>
      </c>
      <c r="D3406" s="1936">
        <v>41769</v>
      </c>
      <c r="AG3406" t="s">
        <v>202</v>
      </c>
    </row>
    <row r="3407" spans="1:33" x14ac:dyDescent="0.2">
      <c r="A3407" t="s">
        <v>3297</v>
      </c>
      <c r="B3407" t="s">
        <v>117</v>
      </c>
      <c r="C3407" t="s">
        <v>36</v>
      </c>
      <c r="D3407" s="1936">
        <v>41761</v>
      </c>
      <c r="AG3407" t="s">
        <v>202</v>
      </c>
    </row>
    <row r="3408" spans="1:33" x14ac:dyDescent="0.2">
      <c r="A3408" t="s">
        <v>3297</v>
      </c>
      <c r="B3408" t="s">
        <v>117</v>
      </c>
      <c r="C3408" t="s">
        <v>36</v>
      </c>
      <c r="D3408" s="1936">
        <v>41760</v>
      </c>
      <c r="AG3408" t="s">
        <v>202</v>
      </c>
    </row>
    <row r="3409" spans="1:33" x14ac:dyDescent="0.2">
      <c r="A3409" t="s">
        <v>2104</v>
      </c>
      <c r="B3409" t="s">
        <v>117</v>
      </c>
      <c r="C3409" t="s">
        <v>36</v>
      </c>
      <c r="D3409" s="1936">
        <v>41759</v>
      </c>
      <c r="AG3409" t="s">
        <v>202</v>
      </c>
    </row>
    <row r="3410" spans="1:33" x14ac:dyDescent="0.2">
      <c r="A3410" t="s">
        <v>2104</v>
      </c>
      <c r="B3410" t="s">
        <v>117</v>
      </c>
      <c r="C3410" t="s">
        <v>36</v>
      </c>
      <c r="D3410" s="1936">
        <v>41757</v>
      </c>
      <c r="AG3410" t="s">
        <v>202</v>
      </c>
    </row>
    <row r="3411" spans="1:33" x14ac:dyDescent="0.2">
      <c r="A3411" t="s">
        <v>2104</v>
      </c>
      <c r="B3411" t="s">
        <v>117</v>
      </c>
      <c r="C3411" t="s">
        <v>36</v>
      </c>
      <c r="D3411" s="1936">
        <v>41756</v>
      </c>
      <c r="AG3411" t="s">
        <v>202</v>
      </c>
    </row>
    <row r="3412" spans="1:33" x14ac:dyDescent="0.2">
      <c r="A3412" t="s">
        <v>2104</v>
      </c>
      <c r="B3412" t="s">
        <v>117</v>
      </c>
      <c r="C3412" t="s">
        <v>36</v>
      </c>
      <c r="D3412" s="1936">
        <v>41754</v>
      </c>
      <c r="AG3412" t="s">
        <v>202</v>
      </c>
    </row>
    <row r="3413" spans="1:33" x14ac:dyDescent="0.2">
      <c r="A3413" t="s">
        <v>2104</v>
      </c>
      <c r="B3413" t="s">
        <v>117</v>
      </c>
      <c r="C3413" t="s">
        <v>36</v>
      </c>
      <c r="D3413" s="1936">
        <v>41753</v>
      </c>
      <c r="AG3413" t="s">
        <v>202</v>
      </c>
    </row>
    <row r="3414" spans="1:33" x14ac:dyDescent="0.2">
      <c r="A3414" t="s">
        <v>2104</v>
      </c>
      <c r="B3414" t="s">
        <v>117</v>
      </c>
      <c r="C3414" t="s">
        <v>36</v>
      </c>
      <c r="D3414" s="1936">
        <v>41752</v>
      </c>
      <c r="AG3414" t="s">
        <v>202</v>
      </c>
    </row>
    <row r="3415" spans="1:33" x14ac:dyDescent="0.2">
      <c r="A3415" t="s">
        <v>2104</v>
      </c>
      <c r="B3415" t="s">
        <v>117</v>
      </c>
      <c r="C3415" t="s">
        <v>36</v>
      </c>
      <c r="D3415" s="1936">
        <v>41750</v>
      </c>
      <c r="AG3415" t="s">
        <v>202</v>
      </c>
    </row>
    <row r="3416" spans="1:33" x14ac:dyDescent="0.2">
      <c r="A3416" t="s">
        <v>2104</v>
      </c>
      <c r="B3416" t="s">
        <v>117</v>
      </c>
      <c r="C3416" t="s">
        <v>36</v>
      </c>
      <c r="D3416" s="1936">
        <v>41748</v>
      </c>
      <c r="AG3416" t="s">
        <v>202</v>
      </c>
    </row>
    <row r="3417" spans="1:33" x14ac:dyDescent="0.2">
      <c r="A3417" t="s">
        <v>2104</v>
      </c>
      <c r="B3417" t="s">
        <v>117</v>
      </c>
      <c r="C3417" t="s">
        <v>36</v>
      </c>
      <c r="D3417" s="1936">
        <v>41747</v>
      </c>
      <c r="AG3417" t="s">
        <v>202</v>
      </c>
    </row>
    <row r="3418" spans="1:33" x14ac:dyDescent="0.2">
      <c r="A3418" t="s">
        <v>2104</v>
      </c>
      <c r="B3418" t="s">
        <v>117</v>
      </c>
      <c r="C3418" t="s">
        <v>36</v>
      </c>
      <c r="D3418" s="1936">
        <v>41746</v>
      </c>
      <c r="AG3418" t="s">
        <v>202</v>
      </c>
    </row>
    <row r="3419" spans="1:33" x14ac:dyDescent="0.2">
      <c r="A3419" t="s">
        <v>2104</v>
      </c>
      <c r="B3419" t="s">
        <v>117</v>
      </c>
      <c r="C3419" t="s">
        <v>36</v>
      </c>
      <c r="D3419" s="1936">
        <v>41745</v>
      </c>
      <c r="AG3419" t="s">
        <v>202</v>
      </c>
    </row>
    <row r="3420" spans="1:33" x14ac:dyDescent="0.2">
      <c r="A3420" t="s">
        <v>2104</v>
      </c>
      <c r="B3420" t="s">
        <v>117</v>
      </c>
      <c r="C3420" t="s">
        <v>36</v>
      </c>
      <c r="D3420" s="1936">
        <v>41744</v>
      </c>
      <c r="AG3420" t="s">
        <v>202</v>
      </c>
    </row>
    <row r="3421" spans="1:33" x14ac:dyDescent="0.2">
      <c r="A3421" t="s">
        <v>2104</v>
      </c>
      <c r="B3421" t="s">
        <v>117</v>
      </c>
      <c r="C3421" t="s">
        <v>36</v>
      </c>
      <c r="D3421" s="1936">
        <v>41743</v>
      </c>
      <c r="AG3421" t="s">
        <v>202</v>
      </c>
    </row>
    <row r="3422" spans="1:33" x14ac:dyDescent="0.2">
      <c r="A3422" t="s">
        <v>2104</v>
      </c>
      <c r="B3422" t="s">
        <v>117</v>
      </c>
      <c r="C3422" t="s">
        <v>36</v>
      </c>
      <c r="D3422" s="1936">
        <v>41742</v>
      </c>
      <c r="AG3422" t="s">
        <v>202</v>
      </c>
    </row>
    <row r="3423" spans="1:33" x14ac:dyDescent="0.2">
      <c r="A3423" t="s">
        <v>2104</v>
      </c>
      <c r="B3423" t="s">
        <v>117</v>
      </c>
      <c r="C3423" t="s">
        <v>36</v>
      </c>
      <c r="D3423" s="1936">
        <v>41741</v>
      </c>
      <c r="AG3423" t="s">
        <v>202</v>
      </c>
    </row>
    <row r="3424" spans="1:33" x14ac:dyDescent="0.2">
      <c r="A3424" t="s">
        <v>2104</v>
      </c>
      <c r="B3424" t="s">
        <v>117</v>
      </c>
      <c r="C3424" t="s">
        <v>36</v>
      </c>
      <c r="D3424" s="1936">
        <v>41740</v>
      </c>
      <c r="AG3424" t="s">
        <v>202</v>
      </c>
    </row>
    <row r="3425" spans="1:33" x14ac:dyDescent="0.2">
      <c r="A3425" t="s">
        <v>2104</v>
      </c>
      <c r="B3425" t="s">
        <v>117</v>
      </c>
      <c r="C3425" t="s">
        <v>36</v>
      </c>
      <c r="D3425" s="1936">
        <v>41739</v>
      </c>
      <c r="AG3425" t="s">
        <v>202</v>
      </c>
    </row>
    <row r="3426" spans="1:33" x14ac:dyDescent="0.2">
      <c r="A3426" t="s">
        <v>2104</v>
      </c>
      <c r="B3426" t="s">
        <v>117</v>
      </c>
      <c r="C3426" t="s">
        <v>36</v>
      </c>
      <c r="D3426" s="1936">
        <v>41738</v>
      </c>
      <c r="AG3426" t="s">
        <v>202</v>
      </c>
    </row>
    <row r="3427" spans="1:33" x14ac:dyDescent="0.2">
      <c r="A3427" t="s">
        <v>2104</v>
      </c>
      <c r="B3427" t="s">
        <v>117</v>
      </c>
      <c r="C3427" t="s">
        <v>36</v>
      </c>
      <c r="D3427" s="1936">
        <v>41737</v>
      </c>
      <c r="AG3427" t="s">
        <v>202</v>
      </c>
    </row>
    <row r="3428" spans="1:33" x14ac:dyDescent="0.2">
      <c r="A3428" t="s">
        <v>2104</v>
      </c>
      <c r="B3428" t="s">
        <v>117</v>
      </c>
      <c r="C3428" t="s">
        <v>36</v>
      </c>
      <c r="D3428" s="1936">
        <v>41735</v>
      </c>
      <c r="AG3428" t="s">
        <v>202</v>
      </c>
    </row>
    <row r="3429" spans="1:33" x14ac:dyDescent="0.2">
      <c r="A3429" t="s">
        <v>2104</v>
      </c>
      <c r="B3429" t="s">
        <v>117</v>
      </c>
      <c r="C3429" t="s">
        <v>36</v>
      </c>
      <c r="D3429" s="1936">
        <v>41734</v>
      </c>
      <c r="AG3429" t="s">
        <v>202</v>
      </c>
    </row>
    <row r="3430" spans="1:33" x14ac:dyDescent="0.2">
      <c r="A3430" t="s">
        <v>2104</v>
      </c>
      <c r="B3430" t="s">
        <v>117</v>
      </c>
      <c r="C3430" t="s">
        <v>36</v>
      </c>
      <c r="D3430" s="1936">
        <v>41733</v>
      </c>
      <c r="AG3430" t="s">
        <v>202</v>
      </c>
    </row>
    <row r="3431" spans="1:33" x14ac:dyDescent="0.2">
      <c r="A3431" t="s">
        <v>2104</v>
      </c>
      <c r="B3431" t="s">
        <v>117</v>
      </c>
      <c r="C3431" t="s">
        <v>36</v>
      </c>
      <c r="D3431" s="1936">
        <v>41732</v>
      </c>
      <c r="AG3431" t="s">
        <v>202</v>
      </c>
    </row>
    <row r="3432" spans="1:33" x14ac:dyDescent="0.2">
      <c r="A3432" t="s">
        <v>2104</v>
      </c>
      <c r="B3432" t="s">
        <v>117</v>
      </c>
      <c r="C3432" t="s">
        <v>36</v>
      </c>
      <c r="D3432" s="1936">
        <v>41731</v>
      </c>
      <c r="AG3432" t="s">
        <v>202</v>
      </c>
    </row>
    <row r="3433" spans="1:33" x14ac:dyDescent="0.2">
      <c r="A3433" t="s">
        <v>2104</v>
      </c>
      <c r="B3433" t="s">
        <v>117</v>
      </c>
      <c r="C3433" t="s">
        <v>36</v>
      </c>
      <c r="D3433" s="1936">
        <v>41730</v>
      </c>
      <c r="AG3433" t="s">
        <v>202</v>
      </c>
    </row>
    <row r="3434" spans="1:33" x14ac:dyDescent="0.2">
      <c r="A3434" t="s">
        <v>2030</v>
      </c>
      <c r="B3434" t="s">
        <v>117</v>
      </c>
      <c r="C3434" t="s">
        <v>36</v>
      </c>
      <c r="D3434" s="1936">
        <v>41729</v>
      </c>
      <c r="AG3434" t="s">
        <v>202</v>
      </c>
    </row>
    <row r="3435" spans="1:33" x14ac:dyDescent="0.2">
      <c r="A3435" t="s">
        <v>2030</v>
      </c>
      <c r="B3435" t="s">
        <v>117</v>
      </c>
      <c r="C3435" t="s">
        <v>36</v>
      </c>
      <c r="D3435" s="1936">
        <v>41728</v>
      </c>
      <c r="AG3435" t="s">
        <v>202</v>
      </c>
    </row>
    <row r="3436" spans="1:33" x14ac:dyDescent="0.2">
      <c r="A3436" t="s">
        <v>2030</v>
      </c>
      <c r="B3436" t="s">
        <v>117</v>
      </c>
      <c r="C3436" t="s">
        <v>36</v>
      </c>
      <c r="D3436" s="1936">
        <v>41727</v>
      </c>
      <c r="AG3436" t="s">
        <v>202</v>
      </c>
    </row>
    <row r="3437" spans="1:33" x14ac:dyDescent="0.2">
      <c r="A3437" t="s">
        <v>2030</v>
      </c>
      <c r="B3437" t="s">
        <v>117</v>
      </c>
      <c r="C3437" t="s">
        <v>36</v>
      </c>
      <c r="D3437" s="1936">
        <v>41726</v>
      </c>
      <c r="AG3437" t="s">
        <v>202</v>
      </c>
    </row>
    <row r="3438" spans="1:33" x14ac:dyDescent="0.2">
      <c r="A3438" t="s">
        <v>2030</v>
      </c>
      <c r="B3438" t="s">
        <v>117</v>
      </c>
      <c r="C3438" t="s">
        <v>36</v>
      </c>
      <c r="D3438" s="1936">
        <v>41725</v>
      </c>
      <c r="AG3438" t="s">
        <v>202</v>
      </c>
    </row>
    <row r="3439" spans="1:33" x14ac:dyDescent="0.2">
      <c r="A3439" t="s">
        <v>2030</v>
      </c>
      <c r="B3439" t="s">
        <v>117</v>
      </c>
      <c r="C3439" t="s">
        <v>36</v>
      </c>
      <c r="D3439" s="1936">
        <v>41724</v>
      </c>
      <c r="AG3439" t="s">
        <v>202</v>
      </c>
    </row>
    <row r="3440" spans="1:33" x14ac:dyDescent="0.2">
      <c r="A3440" t="s">
        <v>2030</v>
      </c>
      <c r="B3440" t="s">
        <v>117</v>
      </c>
      <c r="C3440" t="s">
        <v>36</v>
      </c>
      <c r="D3440" s="1936">
        <v>41723</v>
      </c>
      <c r="AG3440" t="s">
        <v>202</v>
      </c>
    </row>
    <row r="3441" spans="1:33" x14ac:dyDescent="0.2">
      <c r="A3441" t="s">
        <v>2030</v>
      </c>
      <c r="B3441" t="s">
        <v>117</v>
      </c>
      <c r="C3441" t="s">
        <v>36</v>
      </c>
      <c r="D3441" s="1936">
        <v>41721</v>
      </c>
      <c r="AG3441" t="s">
        <v>202</v>
      </c>
    </row>
    <row r="3442" spans="1:33" x14ac:dyDescent="0.2">
      <c r="A3442" t="s">
        <v>2030</v>
      </c>
      <c r="B3442" t="s">
        <v>117</v>
      </c>
      <c r="C3442" t="s">
        <v>36</v>
      </c>
      <c r="D3442" s="1936">
        <v>41720</v>
      </c>
      <c r="AG3442" t="s">
        <v>202</v>
      </c>
    </row>
    <row r="3443" spans="1:33" x14ac:dyDescent="0.2">
      <c r="A3443" t="s">
        <v>2030</v>
      </c>
      <c r="B3443" t="s">
        <v>117</v>
      </c>
      <c r="C3443" t="s">
        <v>36</v>
      </c>
      <c r="D3443" s="1936">
        <v>41719</v>
      </c>
      <c r="AG3443" t="s">
        <v>202</v>
      </c>
    </row>
    <row r="3444" spans="1:33" x14ac:dyDescent="0.2">
      <c r="A3444" t="s">
        <v>2030</v>
      </c>
      <c r="B3444" t="s">
        <v>117</v>
      </c>
      <c r="C3444" t="s">
        <v>36</v>
      </c>
      <c r="D3444" s="1936">
        <v>41718</v>
      </c>
      <c r="AG3444" t="s">
        <v>202</v>
      </c>
    </row>
    <row r="3445" spans="1:33" x14ac:dyDescent="0.2">
      <c r="A3445" t="s">
        <v>2030</v>
      </c>
      <c r="B3445" t="s">
        <v>117</v>
      </c>
      <c r="C3445" t="s">
        <v>36</v>
      </c>
      <c r="D3445" s="1936">
        <v>41717</v>
      </c>
      <c r="AG3445" t="s">
        <v>202</v>
      </c>
    </row>
    <row r="3446" spans="1:33" x14ac:dyDescent="0.2">
      <c r="A3446" t="s">
        <v>2030</v>
      </c>
      <c r="B3446" t="s">
        <v>117</v>
      </c>
      <c r="C3446" t="s">
        <v>36</v>
      </c>
      <c r="D3446" s="1936">
        <v>41716</v>
      </c>
      <c r="AG3446" t="s">
        <v>202</v>
      </c>
    </row>
    <row r="3447" spans="1:33" x14ac:dyDescent="0.2">
      <c r="A3447" t="s">
        <v>2030</v>
      </c>
      <c r="B3447" t="s">
        <v>117</v>
      </c>
      <c r="C3447" t="s">
        <v>36</v>
      </c>
      <c r="D3447" s="1936">
        <v>41713</v>
      </c>
      <c r="AG3447" t="s">
        <v>202</v>
      </c>
    </row>
    <row r="3448" spans="1:33" x14ac:dyDescent="0.2">
      <c r="A3448" t="s">
        <v>2030</v>
      </c>
      <c r="B3448" t="s">
        <v>117</v>
      </c>
      <c r="C3448" t="s">
        <v>36</v>
      </c>
      <c r="D3448" s="1936">
        <v>41711</v>
      </c>
      <c r="AG3448" t="s">
        <v>202</v>
      </c>
    </row>
    <row r="3449" spans="1:33" x14ac:dyDescent="0.2">
      <c r="A3449" t="s">
        <v>2030</v>
      </c>
      <c r="B3449" t="s">
        <v>117</v>
      </c>
      <c r="C3449" t="s">
        <v>36</v>
      </c>
      <c r="D3449" s="1936">
        <v>41710</v>
      </c>
      <c r="AG3449" t="s">
        <v>202</v>
      </c>
    </row>
    <row r="3450" spans="1:33" x14ac:dyDescent="0.2">
      <c r="A3450" t="s">
        <v>2030</v>
      </c>
      <c r="B3450" t="s">
        <v>117</v>
      </c>
      <c r="C3450" t="s">
        <v>36</v>
      </c>
      <c r="D3450" s="1936">
        <v>41709</v>
      </c>
      <c r="AG3450" t="s">
        <v>202</v>
      </c>
    </row>
    <row r="3451" spans="1:33" x14ac:dyDescent="0.2">
      <c r="A3451" t="s">
        <v>2030</v>
      </c>
      <c r="B3451" t="s">
        <v>117</v>
      </c>
      <c r="C3451" t="s">
        <v>36</v>
      </c>
      <c r="D3451" s="1936">
        <v>41708</v>
      </c>
      <c r="AG3451" t="s">
        <v>202</v>
      </c>
    </row>
    <row r="3452" spans="1:33" x14ac:dyDescent="0.2">
      <c r="A3452" t="s">
        <v>2030</v>
      </c>
      <c r="B3452" t="s">
        <v>117</v>
      </c>
      <c r="C3452" t="s">
        <v>36</v>
      </c>
      <c r="D3452" s="1936">
        <v>41707</v>
      </c>
      <c r="AG3452" t="s">
        <v>202</v>
      </c>
    </row>
    <row r="3453" spans="1:33" x14ac:dyDescent="0.2">
      <c r="A3453" t="s">
        <v>2030</v>
      </c>
      <c r="B3453" t="s">
        <v>117</v>
      </c>
      <c r="C3453" t="s">
        <v>36</v>
      </c>
      <c r="D3453" s="1936">
        <v>41706</v>
      </c>
      <c r="AG3453" t="s">
        <v>202</v>
      </c>
    </row>
    <row r="3454" spans="1:33" x14ac:dyDescent="0.2">
      <c r="A3454" t="s">
        <v>2030</v>
      </c>
      <c r="B3454" t="s">
        <v>117</v>
      </c>
      <c r="C3454" t="s">
        <v>36</v>
      </c>
      <c r="D3454" s="1936">
        <v>41705</v>
      </c>
      <c r="AG3454" t="s">
        <v>202</v>
      </c>
    </row>
    <row r="3455" spans="1:33" x14ac:dyDescent="0.2">
      <c r="A3455" t="s">
        <v>2030</v>
      </c>
      <c r="B3455" t="s">
        <v>117</v>
      </c>
      <c r="C3455" t="s">
        <v>36</v>
      </c>
      <c r="D3455" s="1936">
        <v>41704</v>
      </c>
      <c r="AG3455" t="s">
        <v>202</v>
      </c>
    </row>
    <row r="3456" spans="1:33" x14ac:dyDescent="0.2">
      <c r="A3456" t="s">
        <v>2029</v>
      </c>
      <c r="B3456" t="s">
        <v>117</v>
      </c>
      <c r="C3456" t="s">
        <v>36</v>
      </c>
      <c r="D3456" s="1936">
        <v>41693</v>
      </c>
      <c r="AG3456" t="s">
        <v>202</v>
      </c>
    </row>
    <row r="3457" spans="1:33" x14ac:dyDescent="0.2">
      <c r="A3457" t="s">
        <v>2029</v>
      </c>
      <c r="B3457" t="s">
        <v>117</v>
      </c>
      <c r="C3457" t="s">
        <v>36</v>
      </c>
      <c r="D3457" s="1936">
        <v>41692</v>
      </c>
      <c r="AG3457" t="s">
        <v>202</v>
      </c>
    </row>
    <row r="3458" spans="1:33" x14ac:dyDescent="0.2">
      <c r="A3458" t="s">
        <v>2029</v>
      </c>
      <c r="B3458" t="s">
        <v>117</v>
      </c>
      <c r="C3458" t="s">
        <v>36</v>
      </c>
      <c r="D3458" s="1936">
        <v>41691</v>
      </c>
      <c r="AG3458" t="s">
        <v>202</v>
      </c>
    </row>
    <row r="3459" spans="1:33" x14ac:dyDescent="0.2">
      <c r="A3459" t="s">
        <v>2029</v>
      </c>
      <c r="B3459" t="s">
        <v>117</v>
      </c>
      <c r="C3459" t="s">
        <v>36</v>
      </c>
      <c r="D3459" s="1936">
        <v>41690</v>
      </c>
      <c r="AG3459" t="s">
        <v>202</v>
      </c>
    </row>
    <row r="3460" spans="1:33" x14ac:dyDescent="0.2">
      <c r="A3460" t="s">
        <v>2029</v>
      </c>
      <c r="B3460" t="s">
        <v>117</v>
      </c>
      <c r="C3460" t="s">
        <v>36</v>
      </c>
      <c r="D3460" s="1936">
        <v>41690</v>
      </c>
      <c r="AG3460" t="s">
        <v>202</v>
      </c>
    </row>
    <row r="3461" spans="1:33" x14ac:dyDescent="0.2">
      <c r="A3461" t="s">
        <v>2029</v>
      </c>
      <c r="B3461" t="s">
        <v>117</v>
      </c>
      <c r="C3461" t="s">
        <v>36</v>
      </c>
      <c r="D3461" s="1936">
        <v>41689</v>
      </c>
      <c r="AG3461" t="s">
        <v>202</v>
      </c>
    </row>
    <row r="3462" spans="1:33" x14ac:dyDescent="0.2">
      <c r="A3462" t="s">
        <v>2029</v>
      </c>
      <c r="B3462" t="s">
        <v>117</v>
      </c>
      <c r="C3462" t="s">
        <v>36</v>
      </c>
      <c r="D3462" s="1936">
        <v>41688</v>
      </c>
      <c r="AG3462" t="s">
        <v>202</v>
      </c>
    </row>
    <row r="3463" spans="1:33" x14ac:dyDescent="0.2">
      <c r="A3463" t="s">
        <v>2029</v>
      </c>
      <c r="B3463" t="s">
        <v>117</v>
      </c>
      <c r="C3463" t="s">
        <v>36</v>
      </c>
      <c r="D3463" s="1936">
        <v>41687</v>
      </c>
      <c r="AG3463" t="s">
        <v>202</v>
      </c>
    </row>
    <row r="3464" spans="1:33" x14ac:dyDescent="0.2">
      <c r="A3464" t="s">
        <v>2029</v>
      </c>
      <c r="B3464" t="s">
        <v>117</v>
      </c>
      <c r="C3464" t="s">
        <v>36</v>
      </c>
      <c r="D3464" s="1936">
        <v>41684</v>
      </c>
      <c r="AG3464" t="s">
        <v>202</v>
      </c>
    </row>
    <row r="3465" spans="1:33" x14ac:dyDescent="0.2">
      <c r="A3465" t="s">
        <v>2029</v>
      </c>
      <c r="B3465" t="s">
        <v>117</v>
      </c>
      <c r="C3465" t="s">
        <v>36</v>
      </c>
      <c r="D3465" s="1936">
        <v>41683</v>
      </c>
      <c r="AG3465" t="s">
        <v>202</v>
      </c>
    </row>
    <row r="3466" spans="1:33" x14ac:dyDescent="0.2">
      <c r="A3466" t="s">
        <v>2029</v>
      </c>
      <c r="B3466" t="s">
        <v>117</v>
      </c>
      <c r="C3466" t="s">
        <v>36</v>
      </c>
      <c r="D3466" s="1936">
        <v>41682</v>
      </c>
      <c r="AG3466" t="s">
        <v>202</v>
      </c>
    </row>
    <row r="3467" spans="1:33" x14ac:dyDescent="0.2">
      <c r="A3467" t="s">
        <v>2029</v>
      </c>
      <c r="B3467" t="s">
        <v>117</v>
      </c>
      <c r="C3467" t="s">
        <v>36</v>
      </c>
      <c r="D3467" s="1936">
        <v>41681</v>
      </c>
      <c r="AG3467" t="s">
        <v>202</v>
      </c>
    </row>
    <row r="3468" spans="1:33" x14ac:dyDescent="0.2">
      <c r="A3468" t="s">
        <v>2029</v>
      </c>
      <c r="B3468" t="s">
        <v>117</v>
      </c>
      <c r="C3468" t="s">
        <v>36</v>
      </c>
      <c r="D3468" s="1936">
        <v>41680</v>
      </c>
      <c r="AG3468" t="s">
        <v>202</v>
      </c>
    </row>
    <row r="3469" spans="1:33" x14ac:dyDescent="0.2">
      <c r="A3469" t="s">
        <v>2029</v>
      </c>
      <c r="B3469" t="s">
        <v>117</v>
      </c>
      <c r="C3469" t="s">
        <v>36</v>
      </c>
      <c r="D3469" s="1936">
        <v>41679</v>
      </c>
      <c r="AG3469" t="s">
        <v>202</v>
      </c>
    </row>
    <row r="3470" spans="1:33" x14ac:dyDescent="0.2">
      <c r="A3470" t="s">
        <v>2029</v>
      </c>
      <c r="B3470" t="s">
        <v>117</v>
      </c>
      <c r="C3470" t="s">
        <v>36</v>
      </c>
      <c r="D3470" s="1936">
        <v>41678</v>
      </c>
      <c r="AG3470" t="s">
        <v>202</v>
      </c>
    </row>
    <row r="3471" spans="1:33" x14ac:dyDescent="0.2">
      <c r="A3471" t="s">
        <v>2029</v>
      </c>
      <c r="B3471" t="s">
        <v>117</v>
      </c>
      <c r="C3471" t="s">
        <v>36</v>
      </c>
      <c r="D3471" s="1936">
        <v>41677</v>
      </c>
      <c r="AG3471" t="s">
        <v>202</v>
      </c>
    </row>
    <row r="3472" spans="1:33" x14ac:dyDescent="0.2">
      <c r="A3472" t="s">
        <v>2029</v>
      </c>
      <c r="B3472" t="s">
        <v>117</v>
      </c>
      <c r="C3472" t="s">
        <v>36</v>
      </c>
      <c r="D3472" s="1936">
        <v>41676</v>
      </c>
      <c r="AG3472" t="s">
        <v>202</v>
      </c>
    </row>
    <row r="3473" spans="1:33" x14ac:dyDescent="0.2">
      <c r="A3473" t="s">
        <v>2029</v>
      </c>
      <c r="B3473" t="s">
        <v>117</v>
      </c>
      <c r="C3473" t="s">
        <v>36</v>
      </c>
      <c r="D3473" s="1936">
        <v>41675</v>
      </c>
      <c r="AG3473" t="s">
        <v>202</v>
      </c>
    </row>
    <row r="3474" spans="1:33" x14ac:dyDescent="0.2">
      <c r="A3474" t="s">
        <v>2029</v>
      </c>
      <c r="B3474" t="s">
        <v>117</v>
      </c>
      <c r="C3474" t="s">
        <v>36</v>
      </c>
      <c r="D3474" s="1936">
        <v>41673</v>
      </c>
      <c r="AG3474" t="s">
        <v>202</v>
      </c>
    </row>
    <row r="3475" spans="1:33" x14ac:dyDescent="0.2">
      <c r="A3475" t="s">
        <v>2029</v>
      </c>
      <c r="B3475" t="s">
        <v>117</v>
      </c>
      <c r="C3475" t="s">
        <v>36</v>
      </c>
      <c r="D3475" s="1936">
        <v>41672</v>
      </c>
      <c r="AG3475" t="s">
        <v>202</v>
      </c>
    </row>
    <row r="3476" spans="1:33" x14ac:dyDescent="0.2">
      <c r="A3476" t="s">
        <v>2029</v>
      </c>
      <c r="B3476" t="s">
        <v>117</v>
      </c>
      <c r="C3476" t="s">
        <v>36</v>
      </c>
      <c r="D3476" s="1936">
        <v>41671</v>
      </c>
      <c r="AG3476" t="s">
        <v>202</v>
      </c>
    </row>
    <row r="3477" spans="1:33" x14ac:dyDescent="0.2">
      <c r="A3477" t="s">
        <v>2028</v>
      </c>
      <c r="B3477" t="s">
        <v>117</v>
      </c>
      <c r="C3477" t="s">
        <v>36</v>
      </c>
      <c r="D3477" s="1936">
        <v>41670</v>
      </c>
      <c r="AG3477" t="s">
        <v>202</v>
      </c>
    </row>
    <row r="3478" spans="1:33" x14ac:dyDescent="0.2">
      <c r="A3478" t="s">
        <v>2028</v>
      </c>
      <c r="B3478" t="s">
        <v>117</v>
      </c>
      <c r="C3478" t="s">
        <v>36</v>
      </c>
      <c r="D3478" s="1936">
        <v>41669</v>
      </c>
      <c r="AG3478" t="s">
        <v>202</v>
      </c>
    </row>
    <row r="3479" spans="1:33" x14ac:dyDescent="0.2">
      <c r="A3479" t="s">
        <v>2028</v>
      </c>
      <c r="B3479" t="s">
        <v>117</v>
      </c>
      <c r="C3479" t="s">
        <v>36</v>
      </c>
      <c r="D3479" s="1936">
        <v>41668</v>
      </c>
      <c r="AG3479" t="s">
        <v>202</v>
      </c>
    </row>
    <row r="3480" spans="1:33" x14ac:dyDescent="0.2">
      <c r="A3480" t="s">
        <v>2028</v>
      </c>
      <c r="B3480" t="s">
        <v>117</v>
      </c>
      <c r="C3480" t="s">
        <v>36</v>
      </c>
      <c r="D3480" s="1936">
        <v>41667</v>
      </c>
      <c r="AG3480" t="s">
        <v>202</v>
      </c>
    </row>
    <row r="3481" spans="1:33" x14ac:dyDescent="0.2">
      <c r="A3481" t="s">
        <v>2028</v>
      </c>
      <c r="B3481" t="s">
        <v>117</v>
      </c>
      <c r="C3481" t="s">
        <v>36</v>
      </c>
      <c r="D3481" s="1936">
        <v>41665</v>
      </c>
      <c r="AG3481" t="s">
        <v>202</v>
      </c>
    </row>
    <row r="3482" spans="1:33" x14ac:dyDescent="0.2">
      <c r="A3482" t="s">
        <v>2028</v>
      </c>
      <c r="B3482" t="s">
        <v>117</v>
      </c>
      <c r="C3482" t="s">
        <v>36</v>
      </c>
      <c r="D3482" s="1936">
        <v>41664</v>
      </c>
      <c r="AG3482" t="s">
        <v>202</v>
      </c>
    </row>
    <row r="3483" spans="1:33" x14ac:dyDescent="0.2">
      <c r="A3483" t="s">
        <v>2028</v>
      </c>
      <c r="B3483" t="s">
        <v>117</v>
      </c>
      <c r="C3483" t="s">
        <v>36</v>
      </c>
      <c r="D3483" s="1936">
        <v>41663</v>
      </c>
      <c r="AG3483" t="s">
        <v>202</v>
      </c>
    </row>
    <row r="3484" spans="1:33" x14ac:dyDescent="0.2">
      <c r="A3484" t="s">
        <v>2028</v>
      </c>
      <c r="B3484" t="s">
        <v>117</v>
      </c>
      <c r="C3484" t="s">
        <v>36</v>
      </c>
      <c r="D3484" s="1936">
        <v>41662</v>
      </c>
      <c r="AG3484" t="s">
        <v>202</v>
      </c>
    </row>
    <row r="3485" spans="1:33" x14ac:dyDescent="0.2">
      <c r="A3485" t="s">
        <v>2028</v>
      </c>
      <c r="B3485" t="s">
        <v>117</v>
      </c>
      <c r="C3485" t="s">
        <v>36</v>
      </c>
      <c r="D3485" s="1936">
        <v>41661</v>
      </c>
      <c r="AG3485" t="s">
        <v>202</v>
      </c>
    </row>
    <row r="3486" spans="1:33" x14ac:dyDescent="0.2">
      <c r="A3486" t="s">
        <v>2028</v>
      </c>
      <c r="B3486" t="s">
        <v>117</v>
      </c>
      <c r="C3486" t="s">
        <v>36</v>
      </c>
      <c r="D3486" s="1936">
        <v>41660</v>
      </c>
      <c r="AG3486" t="s">
        <v>202</v>
      </c>
    </row>
    <row r="3487" spans="1:33" x14ac:dyDescent="0.2">
      <c r="A3487" t="s">
        <v>2028</v>
      </c>
      <c r="B3487" t="s">
        <v>117</v>
      </c>
      <c r="C3487" t="s">
        <v>36</v>
      </c>
      <c r="D3487" s="1936">
        <v>41659</v>
      </c>
      <c r="AG3487" t="s">
        <v>202</v>
      </c>
    </row>
    <row r="3488" spans="1:33" x14ac:dyDescent="0.2">
      <c r="A3488" t="s">
        <v>2028</v>
      </c>
      <c r="B3488" t="s">
        <v>117</v>
      </c>
      <c r="C3488" t="s">
        <v>36</v>
      </c>
      <c r="D3488" s="1936">
        <v>41658</v>
      </c>
      <c r="AG3488" t="s">
        <v>202</v>
      </c>
    </row>
    <row r="3489" spans="1:33" x14ac:dyDescent="0.2">
      <c r="A3489" t="s">
        <v>2028</v>
      </c>
      <c r="B3489" t="s">
        <v>117</v>
      </c>
      <c r="C3489" t="s">
        <v>36</v>
      </c>
      <c r="D3489" s="1936">
        <v>41657</v>
      </c>
      <c r="AG3489" t="s">
        <v>202</v>
      </c>
    </row>
    <row r="3490" spans="1:33" x14ac:dyDescent="0.2">
      <c r="A3490" t="s">
        <v>2028</v>
      </c>
      <c r="B3490" t="s">
        <v>117</v>
      </c>
      <c r="C3490" t="s">
        <v>36</v>
      </c>
      <c r="D3490" s="1936">
        <v>41655</v>
      </c>
      <c r="AG3490" t="s">
        <v>200</v>
      </c>
    </row>
    <row r="3491" spans="1:33" x14ac:dyDescent="0.2">
      <c r="A3491" t="s">
        <v>2028</v>
      </c>
      <c r="B3491" t="s">
        <v>117</v>
      </c>
      <c r="C3491" t="s">
        <v>36</v>
      </c>
      <c r="D3491" s="1936">
        <v>41655</v>
      </c>
      <c r="AG3491" t="s">
        <v>202</v>
      </c>
    </row>
    <row r="3492" spans="1:33" x14ac:dyDescent="0.2">
      <c r="A3492" t="s">
        <v>2028</v>
      </c>
      <c r="B3492" t="s">
        <v>117</v>
      </c>
      <c r="C3492" t="s">
        <v>36</v>
      </c>
      <c r="D3492" s="1936">
        <v>41654</v>
      </c>
      <c r="AG3492" t="s">
        <v>200</v>
      </c>
    </row>
    <row r="3493" spans="1:33" x14ac:dyDescent="0.2">
      <c r="A3493" t="s">
        <v>2028</v>
      </c>
      <c r="B3493" t="s">
        <v>117</v>
      </c>
      <c r="C3493" t="s">
        <v>36</v>
      </c>
      <c r="D3493" s="1936">
        <v>41654</v>
      </c>
      <c r="AG3493" t="s">
        <v>202</v>
      </c>
    </row>
    <row r="3494" spans="1:33" x14ac:dyDescent="0.2">
      <c r="A3494" t="s">
        <v>2028</v>
      </c>
      <c r="B3494" t="s">
        <v>117</v>
      </c>
      <c r="C3494" t="s">
        <v>36</v>
      </c>
      <c r="D3494" s="1936">
        <v>41653</v>
      </c>
      <c r="AG3494" t="s">
        <v>200</v>
      </c>
    </row>
    <row r="3495" spans="1:33" x14ac:dyDescent="0.2">
      <c r="A3495" t="s">
        <v>2028</v>
      </c>
      <c r="B3495" t="s">
        <v>117</v>
      </c>
      <c r="C3495" t="s">
        <v>36</v>
      </c>
      <c r="D3495" s="1936">
        <v>41652</v>
      </c>
      <c r="AG3495" t="s">
        <v>200</v>
      </c>
    </row>
    <row r="3496" spans="1:33" x14ac:dyDescent="0.2">
      <c r="A3496" t="s">
        <v>2028</v>
      </c>
      <c r="B3496" t="s">
        <v>117</v>
      </c>
      <c r="C3496" t="s">
        <v>36</v>
      </c>
      <c r="D3496" s="1936">
        <v>41652</v>
      </c>
      <c r="AG3496" t="s">
        <v>202</v>
      </c>
    </row>
    <row r="3497" spans="1:33" x14ac:dyDescent="0.2">
      <c r="A3497" t="s">
        <v>2028</v>
      </c>
      <c r="B3497" t="s">
        <v>117</v>
      </c>
      <c r="C3497" t="s">
        <v>36</v>
      </c>
      <c r="D3497" s="1936">
        <v>41651</v>
      </c>
      <c r="AG3497" t="s">
        <v>200</v>
      </c>
    </row>
    <row r="3498" spans="1:33" x14ac:dyDescent="0.2">
      <c r="A3498" t="s">
        <v>2028</v>
      </c>
      <c r="B3498" t="s">
        <v>117</v>
      </c>
      <c r="C3498" t="s">
        <v>36</v>
      </c>
      <c r="D3498" s="1936">
        <v>41650</v>
      </c>
      <c r="AG3498" t="s">
        <v>200</v>
      </c>
    </row>
    <row r="3499" spans="1:33" x14ac:dyDescent="0.2">
      <c r="A3499" t="s">
        <v>2028</v>
      </c>
      <c r="B3499" t="s">
        <v>117</v>
      </c>
      <c r="C3499" t="s">
        <v>36</v>
      </c>
      <c r="D3499" s="1936">
        <v>41650</v>
      </c>
      <c r="AG3499" t="s">
        <v>202</v>
      </c>
    </row>
    <row r="3500" spans="1:33" x14ac:dyDescent="0.2">
      <c r="A3500" t="s">
        <v>2028</v>
      </c>
      <c r="B3500" t="s">
        <v>117</v>
      </c>
      <c r="C3500" t="s">
        <v>36</v>
      </c>
      <c r="D3500" s="1936">
        <v>41649</v>
      </c>
      <c r="AG3500" t="s">
        <v>200</v>
      </c>
    </row>
    <row r="3501" spans="1:33" x14ac:dyDescent="0.2">
      <c r="A3501" t="s">
        <v>2028</v>
      </c>
      <c r="B3501" t="s">
        <v>117</v>
      </c>
      <c r="C3501" t="s">
        <v>36</v>
      </c>
      <c r="D3501" s="1936">
        <v>41649</v>
      </c>
      <c r="AG3501" t="s">
        <v>202</v>
      </c>
    </row>
    <row r="3502" spans="1:33" x14ac:dyDescent="0.2">
      <c r="A3502" t="s">
        <v>2028</v>
      </c>
      <c r="B3502" t="s">
        <v>117</v>
      </c>
      <c r="C3502" t="s">
        <v>36</v>
      </c>
      <c r="D3502" s="1936">
        <v>41648</v>
      </c>
      <c r="AG3502" t="s">
        <v>200</v>
      </c>
    </row>
    <row r="3503" spans="1:33" x14ac:dyDescent="0.2">
      <c r="A3503" t="s">
        <v>2028</v>
      </c>
      <c r="B3503" t="s">
        <v>117</v>
      </c>
      <c r="C3503" t="s">
        <v>36</v>
      </c>
      <c r="D3503" s="1936">
        <v>41647</v>
      </c>
      <c r="AG3503" t="s">
        <v>200</v>
      </c>
    </row>
    <row r="3504" spans="1:33" x14ac:dyDescent="0.2">
      <c r="A3504" t="s">
        <v>2028</v>
      </c>
      <c r="B3504" t="s">
        <v>117</v>
      </c>
      <c r="C3504" t="s">
        <v>36</v>
      </c>
      <c r="D3504" s="1936">
        <v>41647</v>
      </c>
      <c r="AG3504" t="s">
        <v>202</v>
      </c>
    </row>
    <row r="3505" spans="1:33" x14ac:dyDescent="0.2">
      <c r="A3505" t="s">
        <v>2028</v>
      </c>
      <c r="B3505" t="s">
        <v>117</v>
      </c>
      <c r="C3505" t="s">
        <v>36</v>
      </c>
      <c r="D3505" s="1936">
        <v>41646</v>
      </c>
      <c r="AG3505" t="s">
        <v>200</v>
      </c>
    </row>
    <row r="3506" spans="1:33" x14ac:dyDescent="0.2">
      <c r="A3506" t="s">
        <v>2028</v>
      </c>
      <c r="B3506" t="s">
        <v>117</v>
      </c>
      <c r="C3506" t="s">
        <v>36</v>
      </c>
      <c r="D3506" s="1936">
        <v>41645</v>
      </c>
      <c r="AG3506" t="s">
        <v>200</v>
      </c>
    </row>
    <row r="3507" spans="1:33" x14ac:dyDescent="0.2">
      <c r="A3507" t="s">
        <v>2028</v>
      </c>
      <c r="B3507" t="s">
        <v>117</v>
      </c>
      <c r="C3507" t="s">
        <v>36</v>
      </c>
      <c r="D3507" s="1936">
        <v>41645</v>
      </c>
      <c r="AG3507" t="s">
        <v>202</v>
      </c>
    </row>
    <row r="3508" spans="1:33" x14ac:dyDescent="0.2">
      <c r="A3508" t="s">
        <v>2028</v>
      </c>
      <c r="B3508" t="s">
        <v>117</v>
      </c>
      <c r="C3508" t="s">
        <v>36</v>
      </c>
      <c r="D3508" s="1936">
        <v>41644</v>
      </c>
      <c r="AG3508" t="s">
        <v>200</v>
      </c>
    </row>
    <row r="3509" spans="1:33" x14ac:dyDescent="0.2">
      <c r="A3509" t="s">
        <v>2028</v>
      </c>
      <c r="B3509" t="s">
        <v>117</v>
      </c>
      <c r="C3509" t="s">
        <v>36</v>
      </c>
      <c r="D3509" s="1936">
        <v>41644</v>
      </c>
      <c r="AG3509" t="s">
        <v>202</v>
      </c>
    </row>
    <row r="3510" spans="1:33" x14ac:dyDescent="0.2">
      <c r="A3510" t="s">
        <v>2028</v>
      </c>
      <c r="B3510" t="s">
        <v>117</v>
      </c>
      <c r="C3510" t="s">
        <v>36</v>
      </c>
      <c r="D3510" s="1936">
        <v>41643</v>
      </c>
      <c r="AG3510" t="s">
        <v>200</v>
      </c>
    </row>
    <row r="3511" spans="1:33" x14ac:dyDescent="0.2">
      <c r="A3511" t="s">
        <v>2028</v>
      </c>
      <c r="B3511" t="s">
        <v>117</v>
      </c>
      <c r="C3511" t="s">
        <v>36</v>
      </c>
      <c r="D3511" s="1936">
        <v>41643</v>
      </c>
      <c r="AG3511" t="s">
        <v>202</v>
      </c>
    </row>
    <row r="3512" spans="1:33" x14ac:dyDescent="0.2">
      <c r="A3512" t="s">
        <v>2028</v>
      </c>
      <c r="B3512" t="s">
        <v>117</v>
      </c>
      <c r="C3512" t="s">
        <v>36</v>
      </c>
      <c r="D3512" s="1936">
        <v>41642</v>
      </c>
      <c r="AG3512" t="s">
        <v>200</v>
      </c>
    </row>
    <row r="3513" spans="1:33" x14ac:dyDescent="0.2">
      <c r="A3513" t="s">
        <v>2028</v>
      </c>
      <c r="B3513" t="s">
        <v>117</v>
      </c>
      <c r="C3513" t="s">
        <v>36</v>
      </c>
      <c r="D3513" s="1936">
        <v>41641</v>
      </c>
      <c r="AG3513" t="s">
        <v>200</v>
      </c>
    </row>
    <row r="3514" spans="1:33" x14ac:dyDescent="0.2">
      <c r="A3514" t="s">
        <v>2028</v>
      </c>
      <c r="B3514" t="s">
        <v>117</v>
      </c>
      <c r="C3514" t="s">
        <v>36</v>
      </c>
      <c r="D3514" s="1936">
        <v>41641</v>
      </c>
      <c r="AG3514" t="s">
        <v>202</v>
      </c>
    </row>
    <row r="3515" spans="1:33" x14ac:dyDescent="0.2">
      <c r="A3515" t="s">
        <v>2028</v>
      </c>
      <c r="B3515" t="s">
        <v>117</v>
      </c>
      <c r="C3515" t="s">
        <v>36</v>
      </c>
      <c r="D3515" s="1936">
        <v>41640</v>
      </c>
      <c r="AG3515" t="s">
        <v>200</v>
      </c>
    </row>
    <row r="3516" spans="1:33" x14ac:dyDescent="0.2">
      <c r="A3516" t="s">
        <v>2028</v>
      </c>
      <c r="B3516" t="s">
        <v>117</v>
      </c>
      <c r="C3516" t="s">
        <v>36</v>
      </c>
      <c r="D3516" s="1936">
        <v>41640</v>
      </c>
      <c r="AG3516" t="s">
        <v>202</v>
      </c>
    </row>
    <row r="3517" spans="1:33" x14ac:dyDescent="0.2">
      <c r="A3517" t="s">
        <v>10799</v>
      </c>
      <c r="B3517" t="s">
        <v>118</v>
      </c>
      <c r="C3517" t="s">
        <v>337</v>
      </c>
      <c r="D3517" s="1936">
        <v>41984</v>
      </c>
      <c r="V3517" t="s">
        <v>183</v>
      </c>
      <c r="W3517" t="s">
        <v>183</v>
      </c>
      <c r="X3517" t="s">
        <v>183</v>
      </c>
      <c r="Y3517" t="s">
        <v>183</v>
      </c>
      <c r="Z3517" t="s">
        <v>183</v>
      </c>
      <c r="AA3517" t="s">
        <v>183</v>
      </c>
      <c r="AB3517" t="s">
        <v>183</v>
      </c>
      <c r="AC3517" t="s">
        <v>183</v>
      </c>
      <c r="AD3517" t="s">
        <v>183</v>
      </c>
      <c r="AE3517" t="s">
        <v>183</v>
      </c>
      <c r="AF3517" t="s">
        <v>183</v>
      </c>
      <c r="AG3517" t="s">
        <v>200</v>
      </c>
    </row>
    <row r="3518" spans="1:33" x14ac:dyDescent="0.2">
      <c r="A3518" t="s">
        <v>5144</v>
      </c>
      <c r="B3518" t="s">
        <v>118</v>
      </c>
      <c r="C3518" t="s">
        <v>337</v>
      </c>
      <c r="D3518" s="1936">
        <v>41847</v>
      </c>
      <c r="AG3518" t="s">
        <v>200</v>
      </c>
    </row>
    <row r="3519" spans="1:33" x14ac:dyDescent="0.2">
      <c r="A3519" t="s">
        <v>5144</v>
      </c>
      <c r="B3519" t="s">
        <v>118</v>
      </c>
      <c r="C3519" t="s">
        <v>337</v>
      </c>
      <c r="D3519" s="1936">
        <v>41846</v>
      </c>
      <c r="AG3519" t="s">
        <v>200</v>
      </c>
    </row>
    <row r="3520" spans="1:33" x14ac:dyDescent="0.2">
      <c r="A3520" t="s">
        <v>5144</v>
      </c>
      <c r="B3520" t="s">
        <v>118</v>
      </c>
      <c r="C3520" t="s">
        <v>337</v>
      </c>
      <c r="D3520" s="1936">
        <v>41839</v>
      </c>
    </row>
    <row r="3521" spans="1:33" x14ac:dyDescent="0.2">
      <c r="A3521" t="s">
        <v>5144</v>
      </c>
      <c r="B3521" t="s">
        <v>118</v>
      </c>
      <c r="C3521" t="s">
        <v>337</v>
      </c>
      <c r="D3521" s="1936">
        <v>41837</v>
      </c>
      <c r="AG3521" t="s">
        <v>200</v>
      </c>
    </row>
    <row r="3522" spans="1:33" x14ac:dyDescent="0.2">
      <c r="A3522" t="s">
        <v>5144</v>
      </c>
      <c r="B3522" t="s">
        <v>118</v>
      </c>
      <c r="C3522" t="s">
        <v>337</v>
      </c>
      <c r="D3522" s="1936">
        <v>41836</v>
      </c>
      <c r="AG3522" t="s">
        <v>200</v>
      </c>
    </row>
    <row r="3523" spans="1:33" x14ac:dyDescent="0.2">
      <c r="A3523" t="s">
        <v>5144</v>
      </c>
      <c r="B3523" t="s">
        <v>118</v>
      </c>
      <c r="C3523" t="s">
        <v>337</v>
      </c>
      <c r="D3523" s="1936">
        <v>41829</v>
      </c>
      <c r="U3523" t="s">
        <v>183</v>
      </c>
      <c r="V3523" t="s">
        <v>183</v>
      </c>
      <c r="W3523" t="s">
        <v>183</v>
      </c>
      <c r="X3523" t="s">
        <v>183</v>
      </c>
      <c r="Y3523" t="s">
        <v>183</v>
      </c>
      <c r="Z3523" t="s">
        <v>183</v>
      </c>
      <c r="AA3523" t="s">
        <v>183</v>
      </c>
      <c r="AB3523" t="s">
        <v>183</v>
      </c>
      <c r="AC3523" t="s">
        <v>183</v>
      </c>
      <c r="AD3523" t="s">
        <v>183</v>
      </c>
      <c r="AG3523" t="s">
        <v>200</v>
      </c>
    </row>
    <row r="3524" spans="1:33" x14ac:dyDescent="0.2">
      <c r="A3524" t="s">
        <v>4114</v>
      </c>
      <c r="B3524" t="s">
        <v>118</v>
      </c>
      <c r="C3524" t="s">
        <v>337</v>
      </c>
      <c r="D3524" s="1936">
        <v>41803</v>
      </c>
      <c r="E3524" t="s">
        <v>183</v>
      </c>
      <c r="F3524" t="s">
        <v>183</v>
      </c>
      <c r="G3524" t="s">
        <v>183</v>
      </c>
      <c r="H3524" t="s">
        <v>183</v>
      </c>
      <c r="I3524" t="s">
        <v>183</v>
      </c>
      <c r="J3524" t="s">
        <v>183</v>
      </c>
      <c r="K3524" t="s">
        <v>183</v>
      </c>
      <c r="L3524" t="s">
        <v>183</v>
      </c>
      <c r="M3524" t="s">
        <v>183</v>
      </c>
      <c r="N3524" t="s">
        <v>183</v>
      </c>
      <c r="P3524" t="s">
        <v>183</v>
      </c>
      <c r="Q3524" t="s">
        <v>183</v>
      </c>
      <c r="U3524" t="s">
        <v>183</v>
      </c>
      <c r="V3524" t="s">
        <v>183</v>
      </c>
      <c r="W3524" t="s">
        <v>183</v>
      </c>
      <c r="X3524" t="s">
        <v>183</v>
      </c>
      <c r="Y3524" t="s">
        <v>183</v>
      </c>
      <c r="Z3524" t="s">
        <v>183</v>
      </c>
      <c r="AA3524" t="s">
        <v>183</v>
      </c>
      <c r="AB3524" t="s">
        <v>183</v>
      </c>
      <c r="AC3524" t="s">
        <v>183</v>
      </c>
      <c r="AD3524" t="s">
        <v>183</v>
      </c>
      <c r="AE3524" t="s">
        <v>183</v>
      </c>
      <c r="AF3524" t="s">
        <v>183</v>
      </c>
      <c r="AG3524" t="s">
        <v>200</v>
      </c>
    </row>
    <row r="3525" spans="1:33" x14ac:dyDescent="0.2">
      <c r="A3525" t="s">
        <v>4114</v>
      </c>
      <c r="B3525" t="s">
        <v>118</v>
      </c>
      <c r="C3525" t="s">
        <v>337</v>
      </c>
      <c r="D3525" s="1936">
        <v>41797</v>
      </c>
      <c r="E3525" t="s">
        <v>183</v>
      </c>
      <c r="F3525" t="s">
        <v>183</v>
      </c>
      <c r="G3525" t="s">
        <v>183</v>
      </c>
      <c r="H3525" t="s">
        <v>183</v>
      </c>
      <c r="I3525" t="s">
        <v>183</v>
      </c>
      <c r="J3525" t="s">
        <v>183</v>
      </c>
      <c r="K3525" t="s">
        <v>183</v>
      </c>
      <c r="L3525" t="s">
        <v>183</v>
      </c>
      <c r="M3525" t="s">
        <v>183</v>
      </c>
      <c r="N3525" t="s">
        <v>183</v>
      </c>
      <c r="P3525" t="s">
        <v>183</v>
      </c>
      <c r="Q3525" t="s">
        <v>183</v>
      </c>
      <c r="U3525" t="s">
        <v>183</v>
      </c>
      <c r="V3525" t="s">
        <v>183</v>
      </c>
      <c r="W3525" t="s">
        <v>183</v>
      </c>
      <c r="X3525" t="s">
        <v>183</v>
      </c>
      <c r="Y3525" t="s">
        <v>183</v>
      </c>
      <c r="Z3525" t="s">
        <v>183</v>
      </c>
      <c r="AA3525" t="s">
        <v>183</v>
      </c>
      <c r="AB3525" t="s">
        <v>183</v>
      </c>
      <c r="AC3525" t="s">
        <v>183</v>
      </c>
      <c r="AD3525" t="s">
        <v>183</v>
      </c>
      <c r="AE3525" t="s">
        <v>183</v>
      </c>
      <c r="AF3525" t="s">
        <v>183</v>
      </c>
      <c r="AG3525" t="s">
        <v>200</v>
      </c>
    </row>
    <row r="3526" spans="1:33" x14ac:dyDescent="0.2">
      <c r="A3526" t="s">
        <v>4114</v>
      </c>
      <c r="B3526" t="s">
        <v>118</v>
      </c>
      <c r="C3526" t="s">
        <v>337</v>
      </c>
      <c r="D3526" s="1936">
        <v>41791</v>
      </c>
      <c r="E3526" t="s">
        <v>183</v>
      </c>
      <c r="F3526" t="s">
        <v>183</v>
      </c>
      <c r="G3526" t="s">
        <v>183</v>
      </c>
      <c r="H3526" t="s">
        <v>183</v>
      </c>
      <c r="I3526" t="s">
        <v>183</v>
      </c>
      <c r="J3526" t="s">
        <v>183</v>
      </c>
      <c r="K3526" t="s">
        <v>183</v>
      </c>
      <c r="L3526" t="s">
        <v>183</v>
      </c>
      <c r="M3526" t="s">
        <v>183</v>
      </c>
      <c r="N3526" t="s">
        <v>183</v>
      </c>
      <c r="P3526" t="s">
        <v>183</v>
      </c>
      <c r="Q3526" t="s">
        <v>183</v>
      </c>
      <c r="U3526" t="s">
        <v>183</v>
      </c>
    </row>
    <row r="3527" spans="1:33" x14ac:dyDescent="0.2">
      <c r="A3527" t="s">
        <v>3297</v>
      </c>
      <c r="B3527" t="s">
        <v>118</v>
      </c>
      <c r="C3527" t="s">
        <v>337</v>
      </c>
      <c r="D3527" s="1936">
        <v>41790</v>
      </c>
      <c r="E3527" t="s">
        <v>183</v>
      </c>
      <c r="F3527" t="s">
        <v>183</v>
      </c>
      <c r="G3527" t="s">
        <v>183</v>
      </c>
      <c r="H3527" t="s">
        <v>183</v>
      </c>
      <c r="I3527" t="s">
        <v>183</v>
      </c>
      <c r="J3527" t="s">
        <v>183</v>
      </c>
      <c r="K3527" t="s">
        <v>183</v>
      </c>
      <c r="L3527" t="s">
        <v>183</v>
      </c>
      <c r="M3527" t="s">
        <v>183</v>
      </c>
      <c r="N3527" t="s">
        <v>183</v>
      </c>
      <c r="P3527" t="s">
        <v>183</v>
      </c>
      <c r="Q3527" t="s">
        <v>183</v>
      </c>
      <c r="U3527" t="s">
        <v>183</v>
      </c>
    </row>
    <row r="3528" spans="1:33" x14ac:dyDescent="0.2">
      <c r="A3528" t="s">
        <v>3297</v>
      </c>
      <c r="B3528" t="s">
        <v>118</v>
      </c>
      <c r="C3528" t="s">
        <v>337</v>
      </c>
      <c r="D3528" s="1936">
        <v>41773</v>
      </c>
      <c r="E3528" t="s">
        <v>183</v>
      </c>
      <c r="F3528" t="s">
        <v>183</v>
      </c>
      <c r="G3528" t="s">
        <v>183</v>
      </c>
      <c r="H3528" t="s">
        <v>183</v>
      </c>
      <c r="I3528" t="s">
        <v>183</v>
      </c>
      <c r="J3528" t="s">
        <v>183</v>
      </c>
      <c r="K3528" t="s">
        <v>183</v>
      </c>
      <c r="L3528" t="s">
        <v>183</v>
      </c>
      <c r="M3528" t="s">
        <v>183</v>
      </c>
      <c r="N3528" t="s">
        <v>183</v>
      </c>
      <c r="P3528" t="s">
        <v>183</v>
      </c>
      <c r="Q3528" t="s">
        <v>183</v>
      </c>
      <c r="U3528" t="s">
        <v>183</v>
      </c>
      <c r="V3528" t="s">
        <v>183</v>
      </c>
      <c r="W3528" t="s">
        <v>183</v>
      </c>
      <c r="X3528" t="s">
        <v>183</v>
      </c>
      <c r="Y3528" t="s">
        <v>183</v>
      </c>
      <c r="Z3528" t="s">
        <v>183</v>
      </c>
      <c r="AA3528" t="s">
        <v>183</v>
      </c>
      <c r="AB3528" t="s">
        <v>183</v>
      </c>
      <c r="AC3528" t="s">
        <v>183</v>
      </c>
      <c r="AE3528" t="s">
        <v>183</v>
      </c>
      <c r="AF3528" t="s">
        <v>183</v>
      </c>
    </row>
    <row r="3529" spans="1:33" x14ac:dyDescent="0.2">
      <c r="A3529" t="s">
        <v>3297</v>
      </c>
      <c r="B3529" t="s">
        <v>118</v>
      </c>
      <c r="C3529" t="s">
        <v>337</v>
      </c>
      <c r="D3529" s="1936">
        <v>41770</v>
      </c>
      <c r="E3529" t="s">
        <v>183</v>
      </c>
      <c r="F3529" t="s">
        <v>183</v>
      </c>
      <c r="G3529" t="s">
        <v>183</v>
      </c>
      <c r="H3529" t="s">
        <v>183</v>
      </c>
      <c r="I3529" t="s">
        <v>183</v>
      </c>
      <c r="J3529" t="s">
        <v>183</v>
      </c>
      <c r="K3529" t="s">
        <v>183</v>
      </c>
      <c r="L3529" t="s">
        <v>183</v>
      </c>
      <c r="M3529" t="s">
        <v>183</v>
      </c>
      <c r="N3529" t="s">
        <v>183</v>
      </c>
      <c r="P3529" t="s">
        <v>183</v>
      </c>
      <c r="Q3529" t="s">
        <v>183</v>
      </c>
      <c r="U3529" t="s">
        <v>183</v>
      </c>
      <c r="V3529" t="s">
        <v>183</v>
      </c>
      <c r="W3529" t="s">
        <v>183</v>
      </c>
      <c r="X3529" t="s">
        <v>183</v>
      </c>
      <c r="Y3529" t="s">
        <v>183</v>
      </c>
      <c r="Z3529" t="s">
        <v>183</v>
      </c>
      <c r="AA3529" t="s">
        <v>183</v>
      </c>
      <c r="AB3529" t="s">
        <v>183</v>
      </c>
      <c r="AC3529" t="s">
        <v>183</v>
      </c>
      <c r="AE3529" t="s">
        <v>183</v>
      </c>
      <c r="AF3529" t="s">
        <v>183</v>
      </c>
    </row>
    <row r="3530" spans="1:33" x14ac:dyDescent="0.2">
      <c r="A3530" t="s">
        <v>3297</v>
      </c>
      <c r="B3530" t="s">
        <v>118</v>
      </c>
      <c r="C3530" t="s">
        <v>337</v>
      </c>
      <c r="D3530" s="1936">
        <v>41768</v>
      </c>
      <c r="E3530" t="s">
        <v>183</v>
      </c>
      <c r="F3530" t="s">
        <v>183</v>
      </c>
      <c r="G3530" t="s">
        <v>183</v>
      </c>
      <c r="H3530" t="s">
        <v>183</v>
      </c>
      <c r="I3530" t="s">
        <v>183</v>
      </c>
      <c r="J3530" t="s">
        <v>183</v>
      </c>
      <c r="K3530" t="s">
        <v>183</v>
      </c>
      <c r="L3530" t="s">
        <v>183</v>
      </c>
      <c r="M3530" t="s">
        <v>183</v>
      </c>
      <c r="N3530" t="s">
        <v>183</v>
      </c>
      <c r="P3530" t="s">
        <v>183</v>
      </c>
      <c r="Q3530" t="s">
        <v>183</v>
      </c>
      <c r="U3530" t="s">
        <v>183</v>
      </c>
      <c r="V3530" t="s">
        <v>183</v>
      </c>
      <c r="W3530" t="s">
        <v>183</v>
      </c>
      <c r="X3530" t="s">
        <v>183</v>
      </c>
      <c r="Y3530" t="s">
        <v>183</v>
      </c>
      <c r="Z3530" t="s">
        <v>183</v>
      </c>
      <c r="AA3530" t="s">
        <v>183</v>
      </c>
      <c r="AB3530" t="s">
        <v>183</v>
      </c>
      <c r="AC3530" t="s">
        <v>183</v>
      </c>
      <c r="AE3530" t="s">
        <v>183</v>
      </c>
      <c r="AF3530" t="s">
        <v>183</v>
      </c>
    </row>
    <row r="3531" spans="1:33" x14ac:dyDescent="0.2">
      <c r="A3531" t="s">
        <v>3297</v>
      </c>
      <c r="B3531" t="s">
        <v>118</v>
      </c>
      <c r="C3531" t="s">
        <v>337</v>
      </c>
      <c r="D3531" s="1936">
        <v>41765</v>
      </c>
      <c r="E3531" t="s">
        <v>183</v>
      </c>
      <c r="F3531" t="s">
        <v>183</v>
      </c>
      <c r="G3531" t="s">
        <v>183</v>
      </c>
      <c r="H3531" t="s">
        <v>183</v>
      </c>
      <c r="I3531" t="s">
        <v>183</v>
      </c>
      <c r="J3531" t="s">
        <v>183</v>
      </c>
      <c r="K3531" t="s">
        <v>183</v>
      </c>
      <c r="L3531" t="s">
        <v>183</v>
      </c>
      <c r="M3531" t="s">
        <v>183</v>
      </c>
      <c r="N3531" t="s">
        <v>183</v>
      </c>
      <c r="P3531" t="s">
        <v>183</v>
      </c>
      <c r="Q3531" t="s">
        <v>183</v>
      </c>
      <c r="U3531" t="s">
        <v>183</v>
      </c>
      <c r="V3531" t="s">
        <v>183</v>
      </c>
      <c r="W3531" t="s">
        <v>183</v>
      </c>
      <c r="X3531" t="s">
        <v>183</v>
      </c>
      <c r="Y3531" t="s">
        <v>183</v>
      </c>
      <c r="Z3531" t="s">
        <v>183</v>
      </c>
      <c r="AA3531" t="s">
        <v>183</v>
      </c>
      <c r="AB3531" t="s">
        <v>183</v>
      </c>
      <c r="AC3531" t="s">
        <v>183</v>
      </c>
      <c r="AE3531" t="s">
        <v>183</v>
      </c>
      <c r="AF3531" t="s">
        <v>183</v>
      </c>
      <c r="AG3531" t="s">
        <v>200</v>
      </c>
    </row>
    <row r="3532" spans="1:33" x14ac:dyDescent="0.2">
      <c r="A3532" t="s">
        <v>2104</v>
      </c>
      <c r="B3532" t="s">
        <v>118</v>
      </c>
      <c r="C3532" t="s">
        <v>337</v>
      </c>
      <c r="D3532" s="1936">
        <v>41759</v>
      </c>
      <c r="E3532" t="s">
        <v>183</v>
      </c>
      <c r="F3532" t="s">
        <v>183</v>
      </c>
      <c r="G3532" t="s">
        <v>183</v>
      </c>
      <c r="H3532" t="s">
        <v>183</v>
      </c>
      <c r="I3532" t="s">
        <v>183</v>
      </c>
      <c r="J3532" t="s">
        <v>183</v>
      </c>
      <c r="K3532" t="s">
        <v>183</v>
      </c>
      <c r="L3532" t="s">
        <v>183</v>
      </c>
      <c r="M3532" t="s">
        <v>183</v>
      </c>
      <c r="N3532" t="s">
        <v>183</v>
      </c>
      <c r="P3532" t="s">
        <v>183</v>
      </c>
      <c r="Q3532" t="s">
        <v>183</v>
      </c>
      <c r="U3532" t="s">
        <v>183</v>
      </c>
      <c r="V3532" t="s">
        <v>183</v>
      </c>
      <c r="W3532" t="s">
        <v>183</v>
      </c>
      <c r="X3532" t="s">
        <v>183</v>
      </c>
      <c r="Y3532" t="s">
        <v>183</v>
      </c>
      <c r="Z3532" t="s">
        <v>183</v>
      </c>
      <c r="AA3532" t="s">
        <v>183</v>
      </c>
      <c r="AB3532" t="s">
        <v>183</v>
      </c>
      <c r="AC3532" t="s">
        <v>183</v>
      </c>
      <c r="AD3532" t="s">
        <v>183</v>
      </c>
      <c r="AE3532" t="s">
        <v>183</v>
      </c>
      <c r="AF3532" t="s">
        <v>183</v>
      </c>
      <c r="AG3532" t="s">
        <v>200</v>
      </c>
    </row>
    <row r="3533" spans="1:33" x14ac:dyDescent="0.2">
      <c r="A3533" t="s">
        <v>2104</v>
      </c>
      <c r="B3533" t="s">
        <v>118</v>
      </c>
      <c r="C3533" t="s">
        <v>337</v>
      </c>
      <c r="D3533" s="1936">
        <v>41753</v>
      </c>
      <c r="E3533" t="s">
        <v>183</v>
      </c>
      <c r="F3533" t="s">
        <v>183</v>
      </c>
      <c r="G3533" t="s">
        <v>183</v>
      </c>
      <c r="H3533" t="s">
        <v>183</v>
      </c>
      <c r="I3533" t="s">
        <v>183</v>
      </c>
      <c r="J3533" t="s">
        <v>183</v>
      </c>
      <c r="K3533" t="s">
        <v>183</v>
      </c>
      <c r="L3533" t="s">
        <v>183</v>
      </c>
      <c r="M3533" t="s">
        <v>183</v>
      </c>
      <c r="N3533" t="s">
        <v>183</v>
      </c>
      <c r="P3533" t="s">
        <v>183</v>
      </c>
      <c r="Q3533" t="s">
        <v>183</v>
      </c>
      <c r="U3533" t="s">
        <v>183</v>
      </c>
      <c r="V3533" t="s">
        <v>183</v>
      </c>
      <c r="W3533" t="s">
        <v>183</v>
      </c>
      <c r="X3533" t="s">
        <v>183</v>
      </c>
      <c r="Y3533" t="s">
        <v>183</v>
      </c>
      <c r="Z3533" t="s">
        <v>183</v>
      </c>
      <c r="AA3533" t="s">
        <v>183</v>
      </c>
      <c r="AB3533" t="s">
        <v>183</v>
      </c>
      <c r="AC3533" t="s">
        <v>183</v>
      </c>
      <c r="AE3533" t="s">
        <v>183</v>
      </c>
      <c r="AF3533" t="s">
        <v>183</v>
      </c>
      <c r="AG3533" t="s">
        <v>200</v>
      </c>
    </row>
    <row r="3534" spans="1:33" x14ac:dyDescent="0.2">
      <c r="A3534" t="s">
        <v>2104</v>
      </c>
      <c r="B3534" t="s">
        <v>118</v>
      </c>
      <c r="C3534" t="s">
        <v>337</v>
      </c>
      <c r="D3534" s="1936">
        <v>41745</v>
      </c>
      <c r="E3534" t="s">
        <v>183</v>
      </c>
      <c r="F3534" t="s">
        <v>183</v>
      </c>
      <c r="G3534" t="s">
        <v>183</v>
      </c>
      <c r="H3534" t="s">
        <v>183</v>
      </c>
      <c r="I3534" t="s">
        <v>183</v>
      </c>
      <c r="J3534" t="s">
        <v>183</v>
      </c>
      <c r="K3534" t="s">
        <v>183</v>
      </c>
      <c r="L3534" t="s">
        <v>183</v>
      </c>
      <c r="M3534" t="s">
        <v>183</v>
      </c>
      <c r="N3534" t="s">
        <v>183</v>
      </c>
      <c r="P3534" t="s">
        <v>183</v>
      </c>
      <c r="Q3534" t="s">
        <v>183</v>
      </c>
      <c r="U3534" t="s">
        <v>183</v>
      </c>
      <c r="V3534" t="s">
        <v>183</v>
      </c>
      <c r="W3534" t="s">
        <v>183</v>
      </c>
      <c r="X3534" t="s">
        <v>183</v>
      </c>
      <c r="Y3534" t="s">
        <v>183</v>
      </c>
      <c r="Z3534" t="s">
        <v>183</v>
      </c>
      <c r="AA3534" t="s">
        <v>183</v>
      </c>
      <c r="AB3534" t="s">
        <v>183</v>
      </c>
      <c r="AC3534" t="s">
        <v>183</v>
      </c>
      <c r="AD3534" t="s">
        <v>183</v>
      </c>
      <c r="AE3534" t="s">
        <v>183</v>
      </c>
      <c r="AF3534" t="s">
        <v>183</v>
      </c>
    </row>
    <row r="3535" spans="1:33" x14ac:dyDescent="0.2">
      <c r="A3535" t="s">
        <v>2104</v>
      </c>
      <c r="B3535" t="s">
        <v>118</v>
      </c>
      <c r="C3535" t="s">
        <v>337</v>
      </c>
      <c r="D3535" s="1936">
        <v>41741</v>
      </c>
      <c r="E3535" t="s">
        <v>183</v>
      </c>
      <c r="F3535" t="s">
        <v>183</v>
      </c>
      <c r="G3535" t="s">
        <v>183</v>
      </c>
      <c r="H3535" t="s">
        <v>183</v>
      </c>
      <c r="I3535" t="s">
        <v>183</v>
      </c>
      <c r="J3535" t="s">
        <v>183</v>
      </c>
      <c r="K3535" t="s">
        <v>183</v>
      </c>
      <c r="L3535" t="s">
        <v>183</v>
      </c>
      <c r="M3535" t="s">
        <v>183</v>
      </c>
      <c r="N3535" t="s">
        <v>183</v>
      </c>
      <c r="P3535" t="s">
        <v>183</v>
      </c>
      <c r="Q3535" t="s">
        <v>183</v>
      </c>
      <c r="U3535" t="s">
        <v>183</v>
      </c>
      <c r="V3535" t="s">
        <v>183</v>
      </c>
      <c r="W3535" t="s">
        <v>183</v>
      </c>
      <c r="X3535" t="s">
        <v>183</v>
      </c>
      <c r="Y3535" t="s">
        <v>183</v>
      </c>
      <c r="Z3535" t="s">
        <v>183</v>
      </c>
      <c r="AA3535" t="s">
        <v>183</v>
      </c>
      <c r="AB3535" t="s">
        <v>183</v>
      </c>
      <c r="AC3535" t="s">
        <v>183</v>
      </c>
      <c r="AD3535" t="s">
        <v>183</v>
      </c>
      <c r="AE3535" t="s">
        <v>183</v>
      </c>
      <c r="AF3535" t="s">
        <v>183</v>
      </c>
    </row>
    <row r="3536" spans="1:33" x14ac:dyDescent="0.2">
      <c r="A3536" t="s">
        <v>2104</v>
      </c>
      <c r="B3536" t="s">
        <v>118</v>
      </c>
      <c r="C3536" t="s">
        <v>337</v>
      </c>
      <c r="D3536" s="1936">
        <v>41740</v>
      </c>
      <c r="E3536" t="s">
        <v>183</v>
      </c>
      <c r="F3536" t="s">
        <v>183</v>
      </c>
      <c r="G3536" t="s">
        <v>183</v>
      </c>
      <c r="H3536" t="s">
        <v>183</v>
      </c>
      <c r="I3536" t="s">
        <v>183</v>
      </c>
      <c r="J3536" t="s">
        <v>183</v>
      </c>
      <c r="K3536" t="s">
        <v>183</v>
      </c>
      <c r="L3536" t="s">
        <v>183</v>
      </c>
      <c r="M3536" t="s">
        <v>183</v>
      </c>
      <c r="N3536" t="s">
        <v>183</v>
      </c>
      <c r="P3536" t="s">
        <v>183</v>
      </c>
      <c r="Q3536" t="s">
        <v>183</v>
      </c>
      <c r="U3536" t="s">
        <v>183</v>
      </c>
      <c r="V3536" t="s">
        <v>183</v>
      </c>
      <c r="W3536" t="s">
        <v>183</v>
      </c>
      <c r="X3536" t="s">
        <v>183</v>
      </c>
      <c r="Y3536" t="s">
        <v>183</v>
      </c>
      <c r="Z3536" t="s">
        <v>183</v>
      </c>
      <c r="AA3536" t="s">
        <v>183</v>
      </c>
      <c r="AB3536" t="s">
        <v>183</v>
      </c>
      <c r="AC3536" t="s">
        <v>183</v>
      </c>
      <c r="AD3536" t="s">
        <v>183</v>
      </c>
      <c r="AE3536" t="s">
        <v>183</v>
      </c>
      <c r="AF3536" t="s">
        <v>183</v>
      </c>
    </row>
    <row r="3537" spans="1:33" x14ac:dyDescent="0.2">
      <c r="A3537" t="s">
        <v>2104</v>
      </c>
      <c r="B3537" t="s">
        <v>118</v>
      </c>
      <c r="C3537" t="s">
        <v>337</v>
      </c>
      <c r="D3537" s="1936">
        <v>41735</v>
      </c>
      <c r="E3537" t="s">
        <v>183</v>
      </c>
      <c r="F3537" t="s">
        <v>183</v>
      </c>
      <c r="G3537" t="s">
        <v>183</v>
      </c>
      <c r="I3537" t="s">
        <v>183</v>
      </c>
      <c r="J3537" t="s">
        <v>183</v>
      </c>
      <c r="K3537" t="s">
        <v>183</v>
      </c>
      <c r="L3537" t="s">
        <v>183</v>
      </c>
      <c r="M3537" t="s">
        <v>183</v>
      </c>
      <c r="N3537" t="s">
        <v>183</v>
      </c>
      <c r="P3537" t="s">
        <v>183</v>
      </c>
      <c r="Q3537" t="s">
        <v>183</v>
      </c>
      <c r="U3537" t="s">
        <v>183</v>
      </c>
      <c r="V3537" t="s">
        <v>183</v>
      </c>
      <c r="W3537" t="s">
        <v>183</v>
      </c>
      <c r="X3537" t="s">
        <v>183</v>
      </c>
      <c r="Y3537" t="s">
        <v>183</v>
      </c>
      <c r="Z3537" t="s">
        <v>183</v>
      </c>
      <c r="AA3537" t="s">
        <v>183</v>
      </c>
      <c r="AB3537" t="s">
        <v>183</v>
      </c>
      <c r="AC3537" t="s">
        <v>183</v>
      </c>
      <c r="AD3537" t="s">
        <v>183</v>
      </c>
      <c r="AE3537" t="s">
        <v>183</v>
      </c>
      <c r="AF3537" t="s">
        <v>183</v>
      </c>
      <c r="AG3537" t="s">
        <v>200</v>
      </c>
    </row>
    <row r="3538" spans="1:33" x14ac:dyDescent="0.2">
      <c r="A3538" t="s">
        <v>2104</v>
      </c>
      <c r="B3538" t="s">
        <v>118</v>
      </c>
      <c r="C3538" t="s">
        <v>337</v>
      </c>
      <c r="D3538" s="1936">
        <v>41734</v>
      </c>
      <c r="E3538" t="s">
        <v>183</v>
      </c>
      <c r="F3538" t="s">
        <v>183</v>
      </c>
      <c r="G3538" t="s">
        <v>183</v>
      </c>
      <c r="I3538" t="s">
        <v>183</v>
      </c>
      <c r="J3538" t="s">
        <v>183</v>
      </c>
      <c r="K3538" t="s">
        <v>183</v>
      </c>
      <c r="L3538" t="s">
        <v>183</v>
      </c>
      <c r="M3538" t="s">
        <v>183</v>
      </c>
      <c r="N3538" t="s">
        <v>183</v>
      </c>
      <c r="P3538" t="s">
        <v>183</v>
      </c>
      <c r="Q3538" t="s">
        <v>183</v>
      </c>
      <c r="U3538" t="s">
        <v>183</v>
      </c>
      <c r="V3538" t="s">
        <v>183</v>
      </c>
      <c r="W3538" t="s">
        <v>183</v>
      </c>
      <c r="X3538" t="s">
        <v>183</v>
      </c>
      <c r="Y3538" t="s">
        <v>183</v>
      </c>
      <c r="Z3538" t="s">
        <v>183</v>
      </c>
      <c r="AA3538" t="s">
        <v>183</v>
      </c>
      <c r="AB3538" t="s">
        <v>183</v>
      </c>
      <c r="AC3538" t="s">
        <v>183</v>
      </c>
      <c r="AD3538" t="s">
        <v>183</v>
      </c>
      <c r="AE3538" t="s">
        <v>183</v>
      </c>
      <c r="AF3538" t="s">
        <v>183</v>
      </c>
      <c r="AG3538" t="s">
        <v>200</v>
      </c>
    </row>
    <row r="3539" spans="1:33" x14ac:dyDescent="0.2">
      <c r="A3539" t="s">
        <v>2104</v>
      </c>
      <c r="B3539" t="s">
        <v>118</v>
      </c>
      <c r="C3539" t="s">
        <v>337</v>
      </c>
      <c r="D3539" s="1936">
        <v>41732</v>
      </c>
      <c r="E3539" t="s">
        <v>183</v>
      </c>
      <c r="F3539" t="s">
        <v>183</v>
      </c>
      <c r="G3539" t="s">
        <v>183</v>
      </c>
      <c r="I3539" t="s">
        <v>183</v>
      </c>
      <c r="J3539" t="s">
        <v>183</v>
      </c>
      <c r="K3539" t="s">
        <v>183</v>
      </c>
      <c r="L3539" t="s">
        <v>183</v>
      </c>
      <c r="M3539" t="s">
        <v>183</v>
      </c>
      <c r="N3539" t="s">
        <v>183</v>
      </c>
      <c r="P3539" t="s">
        <v>183</v>
      </c>
      <c r="Q3539" t="s">
        <v>183</v>
      </c>
      <c r="U3539" t="s">
        <v>183</v>
      </c>
      <c r="V3539" t="s">
        <v>183</v>
      </c>
      <c r="W3539" t="s">
        <v>183</v>
      </c>
      <c r="X3539" t="s">
        <v>183</v>
      </c>
      <c r="Y3539" t="s">
        <v>183</v>
      </c>
      <c r="Z3539" t="s">
        <v>183</v>
      </c>
      <c r="AA3539" t="s">
        <v>183</v>
      </c>
      <c r="AB3539" t="s">
        <v>183</v>
      </c>
      <c r="AC3539" t="s">
        <v>183</v>
      </c>
      <c r="AD3539" t="s">
        <v>183</v>
      </c>
      <c r="AE3539" t="s">
        <v>183</v>
      </c>
      <c r="AF3539" t="s">
        <v>183</v>
      </c>
      <c r="AG3539" t="s">
        <v>200</v>
      </c>
    </row>
    <row r="3540" spans="1:33" x14ac:dyDescent="0.2">
      <c r="A3540" t="s">
        <v>2030</v>
      </c>
      <c r="B3540" t="s">
        <v>118</v>
      </c>
      <c r="C3540" t="s">
        <v>337</v>
      </c>
      <c r="D3540" s="1936">
        <v>41726</v>
      </c>
      <c r="E3540" t="s">
        <v>183</v>
      </c>
      <c r="F3540" t="s">
        <v>183</v>
      </c>
      <c r="G3540" t="s">
        <v>183</v>
      </c>
      <c r="I3540" t="s">
        <v>183</v>
      </c>
      <c r="J3540" t="s">
        <v>183</v>
      </c>
      <c r="K3540" t="s">
        <v>183</v>
      </c>
      <c r="L3540" t="s">
        <v>183</v>
      </c>
      <c r="M3540" t="s">
        <v>183</v>
      </c>
      <c r="N3540" t="s">
        <v>183</v>
      </c>
      <c r="P3540" t="s">
        <v>183</v>
      </c>
      <c r="Q3540" t="s">
        <v>183</v>
      </c>
      <c r="U3540" t="s">
        <v>183</v>
      </c>
      <c r="V3540" t="s">
        <v>183</v>
      </c>
      <c r="W3540" t="s">
        <v>183</v>
      </c>
      <c r="X3540" t="s">
        <v>183</v>
      </c>
      <c r="Y3540" t="s">
        <v>183</v>
      </c>
      <c r="Z3540" t="s">
        <v>183</v>
      </c>
      <c r="AA3540" t="s">
        <v>183</v>
      </c>
      <c r="AB3540" t="s">
        <v>183</v>
      </c>
      <c r="AC3540" t="s">
        <v>183</v>
      </c>
      <c r="AD3540" t="s">
        <v>183</v>
      </c>
      <c r="AE3540" t="s">
        <v>183</v>
      </c>
      <c r="AF3540" t="s">
        <v>183</v>
      </c>
      <c r="AG3540" t="s">
        <v>200</v>
      </c>
    </row>
    <row r="3541" spans="1:33" x14ac:dyDescent="0.2">
      <c r="A3541" t="s">
        <v>2030</v>
      </c>
      <c r="B3541" t="s">
        <v>118</v>
      </c>
      <c r="C3541" t="s">
        <v>337</v>
      </c>
      <c r="D3541" s="1936">
        <v>41719</v>
      </c>
      <c r="E3541" t="s">
        <v>183</v>
      </c>
      <c r="F3541" t="s">
        <v>183</v>
      </c>
      <c r="G3541" t="s">
        <v>183</v>
      </c>
      <c r="I3541" t="s">
        <v>183</v>
      </c>
      <c r="J3541" t="s">
        <v>183</v>
      </c>
      <c r="K3541" t="s">
        <v>183</v>
      </c>
      <c r="L3541" t="s">
        <v>183</v>
      </c>
      <c r="M3541" t="s">
        <v>183</v>
      </c>
      <c r="N3541" t="s">
        <v>183</v>
      </c>
      <c r="P3541" t="s">
        <v>183</v>
      </c>
      <c r="Q3541" t="s">
        <v>183</v>
      </c>
      <c r="U3541" t="s">
        <v>183</v>
      </c>
      <c r="V3541" t="s">
        <v>183</v>
      </c>
      <c r="W3541" t="s">
        <v>183</v>
      </c>
      <c r="X3541" t="s">
        <v>183</v>
      </c>
      <c r="Y3541" t="s">
        <v>183</v>
      </c>
      <c r="Z3541" t="s">
        <v>183</v>
      </c>
      <c r="AA3541" t="s">
        <v>183</v>
      </c>
      <c r="AB3541" t="s">
        <v>183</v>
      </c>
      <c r="AC3541" t="s">
        <v>183</v>
      </c>
      <c r="AD3541" t="s">
        <v>183</v>
      </c>
      <c r="AE3541" t="s">
        <v>183</v>
      </c>
      <c r="AF3541" t="s">
        <v>183</v>
      </c>
      <c r="AG3541" t="s">
        <v>200</v>
      </c>
    </row>
    <row r="3542" spans="1:33" x14ac:dyDescent="0.2">
      <c r="A3542" t="s">
        <v>2030</v>
      </c>
      <c r="B3542" t="s">
        <v>118</v>
      </c>
      <c r="C3542" t="s">
        <v>337</v>
      </c>
      <c r="D3542" s="1936">
        <v>41718</v>
      </c>
      <c r="E3542" t="s">
        <v>183</v>
      </c>
      <c r="F3542" t="s">
        <v>183</v>
      </c>
      <c r="G3542" t="s">
        <v>183</v>
      </c>
      <c r="I3542" t="s">
        <v>183</v>
      </c>
      <c r="J3542" t="s">
        <v>183</v>
      </c>
      <c r="K3542" t="s">
        <v>183</v>
      </c>
      <c r="L3542" t="s">
        <v>183</v>
      </c>
      <c r="M3542" t="s">
        <v>183</v>
      </c>
      <c r="N3542" t="s">
        <v>183</v>
      </c>
      <c r="P3542" t="s">
        <v>183</v>
      </c>
      <c r="Q3542" t="s">
        <v>183</v>
      </c>
      <c r="U3542" t="s">
        <v>183</v>
      </c>
      <c r="V3542" t="s">
        <v>183</v>
      </c>
      <c r="W3542" t="s">
        <v>183</v>
      </c>
      <c r="X3542" t="s">
        <v>183</v>
      </c>
      <c r="Y3542" t="s">
        <v>183</v>
      </c>
      <c r="Z3542" t="s">
        <v>183</v>
      </c>
      <c r="AA3542" t="s">
        <v>183</v>
      </c>
      <c r="AB3542" t="s">
        <v>183</v>
      </c>
      <c r="AC3542" t="s">
        <v>183</v>
      </c>
      <c r="AD3542" t="s">
        <v>183</v>
      </c>
      <c r="AE3542" t="s">
        <v>183</v>
      </c>
      <c r="AF3542" t="s">
        <v>183</v>
      </c>
      <c r="AG3542" t="s">
        <v>200</v>
      </c>
    </row>
    <row r="3543" spans="1:33" x14ac:dyDescent="0.2">
      <c r="A3543" t="s">
        <v>2030</v>
      </c>
      <c r="B3543" t="s">
        <v>118</v>
      </c>
      <c r="C3543" t="s">
        <v>337</v>
      </c>
      <c r="D3543" s="1936">
        <v>41714</v>
      </c>
      <c r="E3543" t="s">
        <v>183</v>
      </c>
      <c r="F3543" t="s">
        <v>183</v>
      </c>
      <c r="G3543" t="s">
        <v>183</v>
      </c>
      <c r="I3543" t="s">
        <v>183</v>
      </c>
      <c r="J3543" t="s">
        <v>183</v>
      </c>
      <c r="K3543" t="s">
        <v>183</v>
      </c>
      <c r="L3543" t="s">
        <v>183</v>
      </c>
      <c r="M3543" t="s">
        <v>183</v>
      </c>
      <c r="N3543" t="s">
        <v>183</v>
      </c>
      <c r="P3543" t="s">
        <v>183</v>
      </c>
      <c r="Q3543" t="s">
        <v>183</v>
      </c>
      <c r="U3543" t="s">
        <v>183</v>
      </c>
      <c r="V3543" t="s">
        <v>183</v>
      </c>
      <c r="W3543" t="s">
        <v>183</v>
      </c>
      <c r="X3543" t="s">
        <v>183</v>
      </c>
      <c r="Y3543" t="s">
        <v>183</v>
      </c>
      <c r="Z3543" t="s">
        <v>183</v>
      </c>
      <c r="AA3543" t="s">
        <v>183</v>
      </c>
      <c r="AB3543" t="s">
        <v>183</v>
      </c>
      <c r="AC3543" t="s">
        <v>183</v>
      </c>
      <c r="AD3543" t="s">
        <v>183</v>
      </c>
      <c r="AE3543" t="s">
        <v>183</v>
      </c>
      <c r="AF3543" t="s">
        <v>183</v>
      </c>
      <c r="AG3543" t="s">
        <v>200</v>
      </c>
    </row>
    <row r="3544" spans="1:33" x14ac:dyDescent="0.2">
      <c r="A3544" t="s">
        <v>2030</v>
      </c>
      <c r="B3544" t="s">
        <v>118</v>
      </c>
      <c r="C3544" t="s">
        <v>337</v>
      </c>
      <c r="D3544" s="1936">
        <v>41709</v>
      </c>
      <c r="E3544" t="s">
        <v>183</v>
      </c>
      <c r="F3544" t="s">
        <v>183</v>
      </c>
      <c r="G3544" t="s">
        <v>183</v>
      </c>
      <c r="I3544" t="s">
        <v>183</v>
      </c>
      <c r="J3544" t="s">
        <v>183</v>
      </c>
      <c r="K3544" t="s">
        <v>183</v>
      </c>
      <c r="L3544" t="s">
        <v>183</v>
      </c>
      <c r="M3544" t="s">
        <v>183</v>
      </c>
      <c r="N3544" t="s">
        <v>183</v>
      </c>
      <c r="P3544" t="s">
        <v>183</v>
      </c>
      <c r="Q3544" t="s">
        <v>183</v>
      </c>
      <c r="U3544" t="s">
        <v>183</v>
      </c>
      <c r="V3544" t="s">
        <v>183</v>
      </c>
      <c r="W3544" t="s">
        <v>183</v>
      </c>
      <c r="X3544" t="s">
        <v>183</v>
      </c>
      <c r="Y3544" t="s">
        <v>183</v>
      </c>
      <c r="Z3544" t="s">
        <v>183</v>
      </c>
      <c r="AA3544" t="s">
        <v>183</v>
      </c>
      <c r="AB3544" t="s">
        <v>183</v>
      </c>
      <c r="AC3544" t="s">
        <v>183</v>
      </c>
      <c r="AD3544" t="s">
        <v>183</v>
      </c>
      <c r="AE3544" t="s">
        <v>183</v>
      </c>
      <c r="AF3544" t="s">
        <v>183</v>
      </c>
      <c r="AG3544" t="s">
        <v>200</v>
      </c>
    </row>
    <row r="3545" spans="1:33" x14ac:dyDescent="0.2">
      <c r="A3545" t="s">
        <v>2030</v>
      </c>
      <c r="B3545" t="s">
        <v>118</v>
      </c>
      <c r="C3545" t="s">
        <v>337</v>
      </c>
      <c r="D3545" s="1936">
        <v>41707</v>
      </c>
      <c r="E3545" t="s">
        <v>183</v>
      </c>
      <c r="F3545" t="s">
        <v>183</v>
      </c>
      <c r="G3545" t="s">
        <v>183</v>
      </c>
      <c r="I3545" t="s">
        <v>183</v>
      </c>
      <c r="J3545" t="s">
        <v>183</v>
      </c>
      <c r="K3545" t="s">
        <v>183</v>
      </c>
      <c r="L3545" t="s">
        <v>183</v>
      </c>
      <c r="M3545" t="s">
        <v>183</v>
      </c>
      <c r="N3545" t="s">
        <v>183</v>
      </c>
      <c r="P3545" t="s">
        <v>183</v>
      </c>
      <c r="Q3545" t="s">
        <v>183</v>
      </c>
      <c r="U3545" t="s">
        <v>183</v>
      </c>
      <c r="V3545" t="s">
        <v>183</v>
      </c>
      <c r="W3545" t="s">
        <v>183</v>
      </c>
      <c r="X3545" t="s">
        <v>183</v>
      </c>
      <c r="Y3545" t="s">
        <v>183</v>
      </c>
      <c r="Z3545" t="s">
        <v>183</v>
      </c>
      <c r="AA3545" t="s">
        <v>183</v>
      </c>
      <c r="AB3545" t="s">
        <v>183</v>
      </c>
      <c r="AC3545" t="s">
        <v>183</v>
      </c>
      <c r="AD3545" t="s">
        <v>183</v>
      </c>
      <c r="AE3545" t="s">
        <v>183</v>
      </c>
      <c r="AF3545" t="s">
        <v>183</v>
      </c>
      <c r="AG3545" t="s">
        <v>200</v>
      </c>
    </row>
    <row r="3546" spans="1:33" x14ac:dyDescent="0.2">
      <c r="A3546" t="s">
        <v>2029</v>
      </c>
      <c r="B3546" t="s">
        <v>118</v>
      </c>
      <c r="C3546" t="s">
        <v>337</v>
      </c>
      <c r="D3546" s="1936">
        <v>41689</v>
      </c>
      <c r="E3546" t="s">
        <v>183</v>
      </c>
      <c r="G3546" t="s">
        <v>183</v>
      </c>
      <c r="I3546" t="s">
        <v>183</v>
      </c>
      <c r="J3546" t="s">
        <v>183</v>
      </c>
      <c r="K3546" t="s">
        <v>183</v>
      </c>
      <c r="L3546" t="s">
        <v>183</v>
      </c>
      <c r="M3546" t="s">
        <v>183</v>
      </c>
      <c r="N3546" t="s">
        <v>183</v>
      </c>
      <c r="P3546" t="s">
        <v>183</v>
      </c>
      <c r="Q3546" t="s">
        <v>183</v>
      </c>
      <c r="U3546" t="s">
        <v>183</v>
      </c>
      <c r="V3546" t="s">
        <v>183</v>
      </c>
      <c r="W3546" t="s">
        <v>183</v>
      </c>
      <c r="X3546" t="s">
        <v>183</v>
      </c>
      <c r="Y3546" t="s">
        <v>183</v>
      </c>
      <c r="Z3546" t="s">
        <v>183</v>
      </c>
      <c r="AA3546" t="s">
        <v>183</v>
      </c>
      <c r="AB3546" t="s">
        <v>183</v>
      </c>
      <c r="AC3546" t="s">
        <v>183</v>
      </c>
      <c r="AE3546" t="s">
        <v>183</v>
      </c>
      <c r="AF3546" t="s">
        <v>183</v>
      </c>
      <c r="AG3546" t="s">
        <v>200</v>
      </c>
    </row>
    <row r="3547" spans="1:33" x14ac:dyDescent="0.2">
      <c r="A3547" t="s">
        <v>2029</v>
      </c>
      <c r="B3547" t="s">
        <v>118</v>
      </c>
      <c r="C3547" t="s">
        <v>337</v>
      </c>
      <c r="D3547" s="1936">
        <v>41682</v>
      </c>
      <c r="E3547" t="s">
        <v>183</v>
      </c>
      <c r="G3547" t="s">
        <v>183</v>
      </c>
      <c r="I3547" t="s">
        <v>183</v>
      </c>
      <c r="J3547" t="s">
        <v>183</v>
      </c>
      <c r="K3547" t="s">
        <v>183</v>
      </c>
      <c r="L3547" t="s">
        <v>183</v>
      </c>
      <c r="M3547" t="s">
        <v>183</v>
      </c>
      <c r="N3547" t="s">
        <v>183</v>
      </c>
      <c r="P3547" t="s">
        <v>183</v>
      </c>
      <c r="Q3547" t="s">
        <v>183</v>
      </c>
      <c r="U3547" t="s">
        <v>183</v>
      </c>
      <c r="V3547" t="s">
        <v>183</v>
      </c>
      <c r="W3547" t="s">
        <v>183</v>
      </c>
      <c r="X3547" t="s">
        <v>183</v>
      </c>
      <c r="Y3547" t="s">
        <v>183</v>
      </c>
      <c r="Z3547" t="s">
        <v>183</v>
      </c>
      <c r="AA3547" t="s">
        <v>183</v>
      </c>
      <c r="AB3547" t="s">
        <v>183</v>
      </c>
      <c r="AC3547" t="s">
        <v>183</v>
      </c>
      <c r="AE3547" t="s">
        <v>183</v>
      </c>
      <c r="AF3547" t="s">
        <v>183</v>
      </c>
      <c r="AG3547" t="s">
        <v>200</v>
      </c>
    </row>
    <row r="3548" spans="1:33" x14ac:dyDescent="0.2">
      <c r="A3548" t="s">
        <v>2029</v>
      </c>
      <c r="B3548" t="s">
        <v>118</v>
      </c>
      <c r="C3548" t="s">
        <v>337</v>
      </c>
      <c r="D3548" s="1936">
        <v>41678</v>
      </c>
      <c r="E3548" t="s">
        <v>183</v>
      </c>
      <c r="G3548" t="s">
        <v>183</v>
      </c>
      <c r="I3548" t="s">
        <v>183</v>
      </c>
      <c r="J3548" t="s">
        <v>183</v>
      </c>
      <c r="K3548" t="s">
        <v>183</v>
      </c>
      <c r="L3548" t="s">
        <v>183</v>
      </c>
      <c r="M3548" t="s">
        <v>183</v>
      </c>
      <c r="N3548" t="s">
        <v>183</v>
      </c>
      <c r="P3548" t="s">
        <v>183</v>
      </c>
      <c r="Q3548" t="s">
        <v>183</v>
      </c>
      <c r="U3548" t="s">
        <v>183</v>
      </c>
      <c r="V3548" t="s">
        <v>183</v>
      </c>
      <c r="W3548" t="s">
        <v>183</v>
      </c>
      <c r="X3548" t="s">
        <v>183</v>
      </c>
      <c r="Y3548" t="s">
        <v>183</v>
      </c>
      <c r="Z3548" t="s">
        <v>183</v>
      </c>
      <c r="AA3548" t="s">
        <v>183</v>
      </c>
      <c r="AB3548" t="s">
        <v>183</v>
      </c>
      <c r="AC3548" t="s">
        <v>183</v>
      </c>
      <c r="AD3548" t="s">
        <v>183</v>
      </c>
      <c r="AE3548" t="s">
        <v>183</v>
      </c>
      <c r="AF3548" t="s">
        <v>183</v>
      </c>
      <c r="AG3548" t="s">
        <v>200</v>
      </c>
    </row>
    <row r="3549" spans="1:33" x14ac:dyDescent="0.2">
      <c r="A3549" t="s">
        <v>2029</v>
      </c>
      <c r="B3549" t="s">
        <v>118</v>
      </c>
      <c r="C3549" t="s">
        <v>337</v>
      </c>
      <c r="D3549" s="1936">
        <v>41677</v>
      </c>
      <c r="E3549" t="s">
        <v>183</v>
      </c>
      <c r="G3549" t="s">
        <v>183</v>
      </c>
      <c r="I3549" t="s">
        <v>183</v>
      </c>
      <c r="J3549" t="s">
        <v>183</v>
      </c>
      <c r="K3549" t="s">
        <v>183</v>
      </c>
      <c r="L3549" t="s">
        <v>183</v>
      </c>
      <c r="M3549" t="s">
        <v>183</v>
      </c>
      <c r="N3549" t="s">
        <v>183</v>
      </c>
      <c r="P3549" t="s">
        <v>183</v>
      </c>
      <c r="Q3549" t="s">
        <v>183</v>
      </c>
      <c r="U3549" t="s">
        <v>183</v>
      </c>
      <c r="V3549" t="s">
        <v>183</v>
      </c>
      <c r="W3549" t="s">
        <v>183</v>
      </c>
      <c r="X3549" t="s">
        <v>183</v>
      </c>
      <c r="Y3549" t="s">
        <v>183</v>
      </c>
      <c r="Z3549" t="s">
        <v>183</v>
      </c>
      <c r="AA3549" t="s">
        <v>183</v>
      </c>
      <c r="AB3549" t="s">
        <v>183</v>
      </c>
      <c r="AC3549" t="s">
        <v>183</v>
      </c>
      <c r="AD3549" t="s">
        <v>183</v>
      </c>
      <c r="AE3549" t="s">
        <v>183</v>
      </c>
      <c r="AF3549" t="s">
        <v>183</v>
      </c>
      <c r="AG3549" t="s">
        <v>200</v>
      </c>
    </row>
    <row r="3550" spans="1:33" x14ac:dyDescent="0.2">
      <c r="A3550" t="s">
        <v>2029</v>
      </c>
      <c r="B3550" t="s">
        <v>118</v>
      </c>
      <c r="C3550" t="s">
        <v>337</v>
      </c>
      <c r="D3550" s="1936">
        <v>41674</v>
      </c>
      <c r="E3550" t="s">
        <v>183</v>
      </c>
      <c r="G3550" t="s">
        <v>183</v>
      </c>
      <c r="I3550" t="s">
        <v>183</v>
      </c>
      <c r="J3550" t="s">
        <v>183</v>
      </c>
      <c r="K3550" t="s">
        <v>183</v>
      </c>
      <c r="L3550" t="s">
        <v>183</v>
      </c>
      <c r="M3550" t="s">
        <v>183</v>
      </c>
      <c r="N3550" t="s">
        <v>183</v>
      </c>
      <c r="P3550" t="s">
        <v>183</v>
      </c>
      <c r="Q3550" t="s">
        <v>183</v>
      </c>
      <c r="U3550" t="s">
        <v>183</v>
      </c>
      <c r="V3550" t="s">
        <v>183</v>
      </c>
      <c r="W3550" t="s">
        <v>183</v>
      </c>
      <c r="X3550" t="s">
        <v>183</v>
      </c>
      <c r="Y3550" t="s">
        <v>183</v>
      </c>
      <c r="Z3550" t="s">
        <v>183</v>
      </c>
      <c r="AA3550" t="s">
        <v>183</v>
      </c>
      <c r="AB3550" t="s">
        <v>183</v>
      </c>
      <c r="AC3550" t="s">
        <v>183</v>
      </c>
      <c r="AD3550" t="s">
        <v>183</v>
      </c>
      <c r="AE3550" t="s">
        <v>183</v>
      </c>
      <c r="AF3550" t="s">
        <v>183</v>
      </c>
      <c r="AG3550" t="s">
        <v>200</v>
      </c>
    </row>
    <row r="3551" spans="1:33" x14ac:dyDescent="0.2">
      <c r="A3551" t="s">
        <v>2029</v>
      </c>
      <c r="B3551" t="s">
        <v>118</v>
      </c>
      <c r="C3551" t="s">
        <v>337</v>
      </c>
      <c r="D3551" s="1936">
        <v>41671</v>
      </c>
      <c r="E3551" t="s">
        <v>183</v>
      </c>
      <c r="G3551" t="s">
        <v>183</v>
      </c>
      <c r="I3551" t="s">
        <v>183</v>
      </c>
      <c r="J3551" t="s">
        <v>183</v>
      </c>
      <c r="K3551" t="s">
        <v>183</v>
      </c>
      <c r="L3551" t="s">
        <v>183</v>
      </c>
      <c r="M3551" t="s">
        <v>183</v>
      </c>
      <c r="N3551" t="s">
        <v>183</v>
      </c>
      <c r="P3551" t="s">
        <v>183</v>
      </c>
      <c r="Q3551" t="s">
        <v>183</v>
      </c>
      <c r="U3551" t="s">
        <v>183</v>
      </c>
      <c r="V3551" t="s">
        <v>183</v>
      </c>
      <c r="W3551" t="s">
        <v>183</v>
      </c>
      <c r="X3551" t="s">
        <v>183</v>
      </c>
      <c r="Y3551" t="s">
        <v>183</v>
      </c>
      <c r="Z3551" t="s">
        <v>183</v>
      </c>
      <c r="AA3551" t="s">
        <v>183</v>
      </c>
      <c r="AB3551" t="s">
        <v>183</v>
      </c>
      <c r="AC3551" t="s">
        <v>183</v>
      </c>
      <c r="AD3551" t="s">
        <v>183</v>
      </c>
      <c r="AE3551" t="s">
        <v>183</v>
      </c>
      <c r="AF3551" t="s">
        <v>183</v>
      </c>
      <c r="AG3551" t="s">
        <v>200</v>
      </c>
    </row>
    <row r="3552" spans="1:33" x14ac:dyDescent="0.2">
      <c r="A3552" t="s">
        <v>2028</v>
      </c>
      <c r="B3552" t="s">
        <v>118</v>
      </c>
      <c r="C3552" t="s">
        <v>337</v>
      </c>
      <c r="D3552" s="1936">
        <v>41665</v>
      </c>
      <c r="E3552" t="s">
        <v>183</v>
      </c>
      <c r="G3552" t="s">
        <v>183</v>
      </c>
      <c r="J3552" t="s">
        <v>183</v>
      </c>
      <c r="K3552" t="s">
        <v>183</v>
      </c>
      <c r="L3552" t="s">
        <v>183</v>
      </c>
      <c r="M3552" t="s">
        <v>183</v>
      </c>
      <c r="N3552" t="s">
        <v>183</v>
      </c>
      <c r="P3552" t="s">
        <v>183</v>
      </c>
      <c r="Q3552" t="s">
        <v>183</v>
      </c>
      <c r="U3552" t="s">
        <v>183</v>
      </c>
      <c r="V3552" t="s">
        <v>183</v>
      </c>
      <c r="W3552" t="s">
        <v>183</v>
      </c>
      <c r="X3552" t="s">
        <v>183</v>
      </c>
      <c r="Y3552" t="s">
        <v>183</v>
      </c>
      <c r="Z3552" t="s">
        <v>183</v>
      </c>
      <c r="AA3552" t="s">
        <v>183</v>
      </c>
      <c r="AB3552" t="s">
        <v>183</v>
      </c>
      <c r="AC3552" t="s">
        <v>183</v>
      </c>
      <c r="AD3552" t="s">
        <v>183</v>
      </c>
      <c r="AE3552" t="s">
        <v>183</v>
      </c>
      <c r="AF3552" t="s">
        <v>183</v>
      </c>
      <c r="AG3552" t="s">
        <v>200</v>
      </c>
    </row>
    <row r="3553" spans="1:33" x14ac:dyDescent="0.2">
      <c r="A3553" t="s">
        <v>2028</v>
      </c>
      <c r="B3553" t="s">
        <v>118</v>
      </c>
      <c r="C3553" t="s">
        <v>337</v>
      </c>
      <c r="D3553" s="1936">
        <v>41664</v>
      </c>
      <c r="E3553" t="s">
        <v>183</v>
      </c>
      <c r="G3553" t="s">
        <v>183</v>
      </c>
      <c r="J3553" t="s">
        <v>183</v>
      </c>
      <c r="K3553" t="s">
        <v>183</v>
      </c>
      <c r="L3553" t="s">
        <v>183</v>
      </c>
      <c r="M3553" t="s">
        <v>183</v>
      </c>
      <c r="N3553" t="s">
        <v>183</v>
      </c>
      <c r="P3553" t="s">
        <v>183</v>
      </c>
      <c r="Q3553" t="s">
        <v>183</v>
      </c>
      <c r="U3553" t="s">
        <v>183</v>
      </c>
      <c r="V3553" t="s">
        <v>183</v>
      </c>
      <c r="W3553" t="s">
        <v>183</v>
      </c>
      <c r="X3553" t="s">
        <v>183</v>
      </c>
      <c r="Y3553" t="s">
        <v>183</v>
      </c>
      <c r="Z3553" t="s">
        <v>183</v>
      </c>
      <c r="AA3553" t="s">
        <v>183</v>
      </c>
      <c r="AB3553" t="s">
        <v>183</v>
      </c>
      <c r="AC3553" t="s">
        <v>183</v>
      </c>
      <c r="AD3553" t="s">
        <v>183</v>
      </c>
      <c r="AE3553" t="s">
        <v>183</v>
      </c>
      <c r="AF3553" t="s">
        <v>183</v>
      </c>
      <c r="AG3553" t="s">
        <v>200</v>
      </c>
    </row>
    <row r="3554" spans="1:33" x14ac:dyDescent="0.2">
      <c r="A3554" t="s">
        <v>2028</v>
      </c>
      <c r="B3554" t="s">
        <v>118</v>
      </c>
      <c r="C3554" t="s">
        <v>337</v>
      </c>
      <c r="D3554" s="1936">
        <v>41662</v>
      </c>
      <c r="E3554" t="s">
        <v>183</v>
      </c>
      <c r="G3554" t="s">
        <v>183</v>
      </c>
      <c r="J3554" t="s">
        <v>183</v>
      </c>
      <c r="K3554" t="s">
        <v>183</v>
      </c>
      <c r="L3554" t="s">
        <v>183</v>
      </c>
      <c r="M3554" t="s">
        <v>183</v>
      </c>
      <c r="N3554" t="s">
        <v>183</v>
      </c>
      <c r="P3554" t="s">
        <v>183</v>
      </c>
      <c r="Q3554" t="s">
        <v>183</v>
      </c>
      <c r="U3554" t="s">
        <v>183</v>
      </c>
      <c r="V3554" t="s">
        <v>183</v>
      </c>
      <c r="W3554" t="s">
        <v>183</v>
      </c>
      <c r="X3554" t="s">
        <v>183</v>
      </c>
      <c r="Y3554" t="s">
        <v>183</v>
      </c>
      <c r="Z3554" t="s">
        <v>183</v>
      </c>
      <c r="AA3554" t="s">
        <v>183</v>
      </c>
      <c r="AB3554" t="s">
        <v>183</v>
      </c>
      <c r="AC3554" t="s">
        <v>183</v>
      </c>
      <c r="AD3554" t="s">
        <v>183</v>
      </c>
      <c r="AE3554" t="s">
        <v>183</v>
      </c>
      <c r="AF3554" t="s">
        <v>183</v>
      </c>
      <c r="AG3554" t="s">
        <v>200</v>
      </c>
    </row>
    <row r="3555" spans="1:33" x14ac:dyDescent="0.2">
      <c r="A3555" t="s">
        <v>2028</v>
      </c>
      <c r="B3555" t="s">
        <v>118</v>
      </c>
      <c r="C3555" t="s">
        <v>337</v>
      </c>
      <c r="D3555" s="1936">
        <v>41661</v>
      </c>
      <c r="E3555" t="s">
        <v>183</v>
      </c>
      <c r="G3555" t="s">
        <v>183</v>
      </c>
      <c r="J3555" t="s">
        <v>183</v>
      </c>
      <c r="K3555" t="s">
        <v>183</v>
      </c>
      <c r="L3555" t="s">
        <v>183</v>
      </c>
      <c r="M3555" t="s">
        <v>183</v>
      </c>
      <c r="N3555" t="s">
        <v>183</v>
      </c>
      <c r="P3555" t="s">
        <v>183</v>
      </c>
      <c r="Q3555" t="s">
        <v>183</v>
      </c>
      <c r="U3555" t="s">
        <v>183</v>
      </c>
      <c r="V3555" t="s">
        <v>183</v>
      </c>
      <c r="W3555" t="s">
        <v>183</v>
      </c>
      <c r="X3555" t="s">
        <v>183</v>
      </c>
      <c r="Y3555" t="s">
        <v>183</v>
      </c>
      <c r="Z3555" t="s">
        <v>183</v>
      </c>
      <c r="AA3555" t="s">
        <v>183</v>
      </c>
      <c r="AB3555" t="s">
        <v>183</v>
      </c>
      <c r="AC3555" t="s">
        <v>183</v>
      </c>
      <c r="AD3555" t="s">
        <v>183</v>
      </c>
      <c r="AE3555" t="s">
        <v>183</v>
      </c>
      <c r="AF3555" t="s">
        <v>183</v>
      </c>
      <c r="AG3555" t="s">
        <v>200</v>
      </c>
    </row>
    <row r="3556" spans="1:33" x14ac:dyDescent="0.2">
      <c r="A3556" t="s">
        <v>2028</v>
      </c>
      <c r="B3556" t="s">
        <v>118</v>
      </c>
      <c r="C3556" t="s">
        <v>337</v>
      </c>
      <c r="D3556" s="1936">
        <v>41659</v>
      </c>
      <c r="E3556" t="s">
        <v>183</v>
      </c>
      <c r="G3556" t="s">
        <v>183</v>
      </c>
      <c r="J3556" t="s">
        <v>183</v>
      </c>
      <c r="K3556" t="s">
        <v>183</v>
      </c>
      <c r="L3556" t="s">
        <v>183</v>
      </c>
      <c r="M3556" t="s">
        <v>183</v>
      </c>
      <c r="N3556" t="s">
        <v>183</v>
      </c>
      <c r="P3556" t="s">
        <v>183</v>
      </c>
      <c r="Q3556" t="s">
        <v>183</v>
      </c>
      <c r="U3556" t="s">
        <v>183</v>
      </c>
      <c r="V3556" t="s">
        <v>183</v>
      </c>
      <c r="W3556" t="s">
        <v>183</v>
      </c>
      <c r="X3556" t="s">
        <v>183</v>
      </c>
      <c r="Y3556" t="s">
        <v>183</v>
      </c>
      <c r="Z3556" t="s">
        <v>183</v>
      </c>
      <c r="AA3556" t="s">
        <v>183</v>
      </c>
      <c r="AB3556" t="s">
        <v>183</v>
      </c>
      <c r="AC3556" t="s">
        <v>183</v>
      </c>
      <c r="AD3556" t="s">
        <v>183</v>
      </c>
      <c r="AE3556" t="s">
        <v>183</v>
      </c>
      <c r="AF3556" t="s">
        <v>183</v>
      </c>
      <c r="AG3556" t="s">
        <v>200</v>
      </c>
    </row>
    <row r="3557" spans="1:33" x14ac:dyDescent="0.2">
      <c r="A3557" t="s">
        <v>2028</v>
      </c>
      <c r="B3557" t="s">
        <v>118</v>
      </c>
      <c r="C3557" t="s">
        <v>337</v>
      </c>
      <c r="D3557" s="1936">
        <v>41658</v>
      </c>
      <c r="AG3557" t="s">
        <v>200</v>
      </c>
    </row>
    <row r="3558" spans="1:33" x14ac:dyDescent="0.2">
      <c r="A3558" t="s">
        <v>2028</v>
      </c>
      <c r="B3558" t="s">
        <v>118</v>
      </c>
      <c r="C3558" t="s">
        <v>337</v>
      </c>
      <c r="D3558" s="1936">
        <v>41657</v>
      </c>
      <c r="AG3558" t="s">
        <v>200</v>
      </c>
    </row>
    <row r="3559" spans="1:33" x14ac:dyDescent="0.2">
      <c r="A3559" t="s">
        <v>2028</v>
      </c>
      <c r="B3559" t="s">
        <v>118</v>
      </c>
      <c r="C3559" t="s">
        <v>337</v>
      </c>
      <c r="D3559" s="1936">
        <v>41652</v>
      </c>
      <c r="AG3559" t="s">
        <v>200</v>
      </c>
    </row>
    <row r="3560" spans="1:33" x14ac:dyDescent="0.2">
      <c r="A3560" t="s">
        <v>2028</v>
      </c>
      <c r="B3560" t="s">
        <v>118</v>
      </c>
      <c r="C3560" t="s">
        <v>337</v>
      </c>
      <c r="D3560" s="1936">
        <v>41650</v>
      </c>
      <c r="L3560" t="s">
        <v>183</v>
      </c>
      <c r="AG3560" t="s">
        <v>200</v>
      </c>
    </row>
    <row r="3561" spans="1:33" x14ac:dyDescent="0.2">
      <c r="A3561" t="s">
        <v>2028</v>
      </c>
      <c r="B3561" t="s">
        <v>118</v>
      </c>
      <c r="C3561" t="s">
        <v>337</v>
      </c>
      <c r="D3561" s="1936">
        <v>41646</v>
      </c>
      <c r="AG3561" t="s">
        <v>200</v>
      </c>
    </row>
    <row r="3562" spans="1:33" x14ac:dyDescent="0.2">
      <c r="A3562" t="s">
        <v>2028</v>
      </c>
      <c r="B3562" t="s">
        <v>118</v>
      </c>
      <c r="C3562" t="s">
        <v>337</v>
      </c>
      <c r="D3562" s="1936">
        <v>41645</v>
      </c>
      <c r="AG3562" t="s">
        <v>200</v>
      </c>
    </row>
    <row r="3563" spans="1:33" x14ac:dyDescent="0.2">
      <c r="A3563" t="s">
        <v>2028</v>
      </c>
      <c r="B3563" t="s">
        <v>118</v>
      </c>
      <c r="C3563" t="s">
        <v>337</v>
      </c>
      <c r="D3563" s="1936">
        <v>41643</v>
      </c>
      <c r="AG3563" t="s">
        <v>200</v>
      </c>
    </row>
    <row r="3564" spans="1:33" x14ac:dyDescent="0.2">
      <c r="A3564" t="s">
        <v>10799</v>
      </c>
      <c r="B3564" t="s">
        <v>112</v>
      </c>
      <c r="C3564" t="s">
        <v>36</v>
      </c>
      <c r="D3564" s="1936">
        <v>41984</v>
      </c>
      <c r="H3564" s="1937">
        <v>0</v>
      </c>
      <c r="AG3564" t="s">
        <v>200</v>
      </c>
    </row>
    <row r="3565" spans="1:33" x14ac:dyDescent="0.2">
      <c r="A3565" t="s">
        <v>10799</v>
      </c>
      <c r="B3565" t="s">
        <v>112</v>
      </c>
      <c r="C3565" t="s">
        <v>36</v>
      </c>
      <c r="D3565" s="1936">
        <v>41983</v>
      </c>
      <c r="H3565" s="1937">
        <v>0</v>
      </c>
      <c r="AG3565" t="s">
        <v>200</v>
      </c>
    </row>
    <row r="3566" spans="1:33" x14ac:dyDescent="0.2">
      <c r="A3566" t="s">
        <v>10168</v>
      </c>
      <c r="B3566" t="s">
        <v>112</v>
      </c>
      <c r="C3566" t="s">
        <v>36</v>
      </c>
      <c r="D3566" s="1936">
        <v>41970</v>
      </c>
      <c r="H3566" s="1937">
        <v>0</v>
      </c>
      <c r="AG3566" t="s">
        <v>200</v>
      </c>
    </row>
    <row r="3567" spans="1:33" x14ac:dyDescent="0.2">
      <c r="A3567" t="s">
        <v>10168</v>
      </c>
      <c r="B3567" t="s">
        <v>112</v>
      </c>
      <c r="C3567" t="s">
        <v>36</v>
      </c>
      <c r="D3567" s="1936">
        <v>41969</v>
      </c>
      <c r="H3567" s="1937">
        <v>0</v>
      </c>
      <c r="AG3567" t="s">
        <v>200</v>
      </c>
    </row>
    <row r="3568" spans="1:33" x14ac:dyDescent="0.2">
      <c r="A3568" t="s">
        <v>10168</v>
      </c>
      <c r="B3568" t="s">
        <v>112</v>
      </c>
      <c r="C3568" t="s">
        <v>36</v>
      </c>
      <c r="D3568" s="1936">
        <v>41968</v>
      </c>
      <c r="H3568" s="1937">
        <v>0</v>
      </c>
      <c r="AG3568" t="s">
        <v>200</v>
      </c>
    </row>
    <row r="3569" spans="1:33" x14ac:dyDescent="0.2">
      <c r="A3569" t="s">
        <v>10168</v>
      </c>
      <c r="B3569" t="s">
        <v>112</v>
      </c>
      <c r="C3569" t="s">
        <v>36</v>
      </c>
      <c r="D3569" s="1936">
        <v>41966</v>
      </c>
      <c r="H3569" s="1937">
        <v>0</v>
      </c>
      <c r="AG3569" t="s">
        <v>200</v>
      </c>
    </row>
    <row r="3570" spans="1:33" x14ac:dyDescent="0.2">
      <c r="A3570" t="s">
        <v>10168</v>
      </c>
      <c r="B3570" t="s">
        <v>112</v>
      </c>
      <c r="C3570" t="s">
        <v>36</v>
      </c>
      <c r="D3570" s="1936">
        <v>41965</v>
      </c>
      <c r="H3570" s="1937">
        <v>0</v>
      </c>
      <c r="AG3570" t="s">
        <v>200</v>
      </c>
    </row>
    <row r="3571" spans="1:33" x14ac:dyDescent="0.2">
      <c r="A3571" t="s">
        <v>10168</v>
      </c>
      <c r="B3571" t="s">
        <v>112</v>
      </c>
      <c r="C3571" t="s">
        <v>36</v>
      </c>
      <c r="D3571" s="1936">
        <v>41964</v>
      </c>
      <c r="H3571" s="1937">
        <v>0</v>
      </c>
      <c r="AG3571" t="s">
        <v>200</v>
      </c>
    </row>
    <row r="3572" spans="1:33" x14ac:dyDescent="0.2">
      <c r="A3572" t="s">
        <v>10168</v>
      </c>
      <c r="B3572" t="s">
        <v>112</v>
      </c>
      <c r="C3572" t="s">
        <v>36</v>
      </c>
      <c r="D3572" s="1936">
        <v>41963</v>
      </c>
      <c r="H3572" s="1937">
        <v>0</v>
      </c>
      <c r="AG3572" t="s">
        <v>200</v>
      </c>
    </row>
    <row r="3573" spans="1:33" x14ac:dyDescent="0.2">
      <c r="A3573" t="s">
        <v>10168</v>
      </c>
      <c r="B3573" t="s">
        <v>112</v>
      </c>
      <c r="C3573" t="s">
        <v>36</v>
      </c>
      <c r="D3573" s="1936">
        <v>41962</v>
      </c>
      <c r="H3573" s="1937">
        <v>0</v>
      </c>
      <c r="AG3573" t="s">
        <v>200</v>
      </c>
    </row>
    <row r="3574" spans="1:33" x14ac:dyDescent="0.2">
      <c r="A3574" t="s">
        <v>10168</v>
      </c>
      <c r="B3574" t="s">
        <v>112</v>
      </c>
      <c r="C3574" t="s">
        <v>36</v>
      </c>
      <c r="D3574" s="1936">
        <v>41949</v>
      </c>
      <c r="H3574" s="1937">
        <v>0</v>
      </c>
      <c r="AG3574" t="s">
        <v>200</v>
      </c>
    </row>
    <row r="3575" spans="1:33" x14ac:dyDescent="0.2">
      <c r="A3575" t="s">
        <v>10168</v>
      </c>
      <c r="B3575" t="s">
        <v>112</v>
      </c>
      <c r="C3575" t="s">
        <v>36</v>
      </c>
      <c r="D3575" s="1936">
        <v>41948</v>
      </c>
      <c r="H3575" s="1937">
        <v>0</v>
      </c>
      <c r="AG3575" t="s">
        <v>200</v>
      </c>
    </row>
    <row r="3576" spans="1:33" x14ac:dyDescent="0.2">
      <c r="A3576" t="s">
        <v>10168</v>
      </c>
      <c r="B3576" t="s">
        <v>112</v>
      </c>
      <c r="C3576" t="s">
        <v>36</v>
      </c>
      <c r="D3576" s="1936">
        <v>41945</v>
      </c>
      <c r="H3576" s="1937">
        <v>0</v>
      </c>
      <c r="AG3576" t="s">
        <v>200</v>
      </c>
    </row>
    <row r="3577" spans="1:33" x14ac:dyDescent="0.2">
      <c r="A3577" t="s">
        <v>10168</v>
      </c>
      <c r="B3577" t="s">
        <v>112</v>
      </c>
      <c r="C3577" t="s">
        <v>36</v>
      </c>
      <c r="D3577" s="1936">
        <v>41944</v>
      </c>
      <c r="H3577" s="1937">
        <v>0</v>
      </c>
      <c r="AG3577" t="s">
        <v>200</v>
      </c>
    </row>
    <row r="3578" spans="1:33" x14ac:dyDescent="0.2">
      <c r="A3578" t="s">
        <v>9031</v>
      </c>
      <c r="B3578" t="s">
        <v>112</v>
      </c>
      <c r="C3578" t="s">
        <v>36</v>
      </c>
      <c r="D3578" s="1936">
        <v>41943</v>
      </c>
      <c r="H3578" s="1937">
        <v>0</v>
      </c>
      <c r="AG3578" t="s">
        <v>200</v>
      </c>
    </row>
    <row r="3579" spans="1:33" x14ac:dyDescent="0.2">
      <c r="A3579" t="s">
        <v>9031</v>
      </c>
      <c r="B3579" t="s">
        <v>112</v>
      </c>
      <c r="C3579" t="s">
        <v>36</v>
      </c>
      <c r="D3579" s="1936">
        <v>41942</v>
      </c>
      <c r="AG3579" t="s">
        <v>200</v>
      </c>
    </row>
    <row r="3580" spans="1:33" x14ac:dyDescent="0.2">
      <c r="A3580" t="s">
        <v>9031</v>
      </c>
      <c r="B3580" t="s">
        <v>112</v>
      </c>
      <c r="C3580" t="s">
        <v>36</v>
      </c>
      <c r="D3580" s="1936">
        <v>41941</v>
      </c>
      <c r="AG3580" t="s">
        <v>200</v>
      </c>
    </row>
    <row r="3581" spans="1:33" x14ac:dyDescent="0.2">
      <c r="A3581" t="s">
        <v>9031</v>
      </c>
      <c r="B3581" t="s">
        <v>112</v>
      </c>
      <c r="C3581" t="s">
        <v>36</v>
      </c>
      <c r="D3581" s="1936">
        <v>41940</v>
      </c>
      <c r="AG3581" t="s">
        <v>200</v>
      </c>
    </row>
    <row r="3582" spans="1:33" x14ac:dyDescent="0.2">
      <c r="A3582" t="s">
        <v>9031</v>
      </c>
      <c r="B3582" t="s">
        <v>112</v>
      </c>
      <c r="C3582" t="s">
        <v>36</v>
      </c>
      <c r="D3582" s="1936">
        <v>41939</v>
      </c>
      <c r="AG3582" t="s">
        <v>200</v>
      </c>
    </row>
    <row r="3583" spans="1:33" x14ac:dyDescent="0.2">
      <c r="A3583" t="s">
        <v>9031</v>
      </c>
      <c r="B3583" t="s">
        <v>112</v>
      </c>
      <c r="C3583" t="s">
        <v>36</v>
      </c>
      <c r="D3583" s="1936">
        <v>41938</v>
      </c>
      <c r="AG3583" t="s">
        <v>200</v>
      </c>
    </row>
    <row r="3584" spans="1:33" x14ac:dyDescent="0.2">
      <c r="A3584" t="s">
        <v>9031</v>
      </c>
      <c r="B3584" t="s">
        <v>112</v>
      </c>
      <c r="C3584" t="s">
        <v>36</v>
      </c>
      <c r="D3584" s="1936">
        <v>41936</v>
      </c>
      <c r="H3584" s="1937">
        <v>0</v>
      </c>
      <c r="AG3584" t="s">
        <v>200</v>
      </c>
    </row>
    <row r="3585" spans="1:36" x14ac:dyDescent="0.2">
      <c r="A3585" t="s">
        <v>9031</v>
      </c>
      <c r="B3585" t="s">
        <v>112</v>
      </c>
      <c r="C3585" t="s">
        <v>36</v>
      </c>
      <c r="D3585" s="1936">
        <v>41935</v>
      </c>
      <c r="H3585" s="1937">
        <v>0</v>
      </c>
      <c r="AG3585" t="s">
        <v>200</v>
      </c>
    </row>
    <row r="3586" spans="1:36" x14ac:dyDescent="0.2">
      <c r="A3586" t="s">
        <v>9031</v>
      </c>
      <c r="B3586" t="s">
        <v>112</v>
      </c>
      <c r="C3586" t="s">
        <v>36</v>
      </c>
      <c r="D3586" s="1936">
        <v>41934</v>
      </c>
      <c r="H3586" s="1937">
        <v>0</v>
      </c>
      <c r="AG3586" t="s">
        <v>200</v>
      </c>
    </row>
    <row r="3587" spans="1:36" x14ac:dyDescent="0.2">
      <c r="A3587" t="s">
        <v>9031</v>
      </c>
      <c r="B3587" t="s">
        <v>112</v>
      </c>
      <c r="C3587" t="s">
        <v>36</v>
      </c>
      <c r="D3587" s="1936">
        <v>41933</v>
      </c>
      <c r="H3587" s="1937">
        <v>0</v>
      </c>
      <c r="AG3587" t="s">
        <v>200</v>
      </c>
    </row>
    <row r="3588" spans="1:36" x14ac:dyDescent="0.2">
      <c r="A3588" t="s">
        <v>9031</v>
      </c>
      <c r="B3588" t="s">
        <v>112</v>
      </c>
      <c r="C3588" t="s">
        <v>36</v>
      </c>
      <c r="D3588" s="1936">
        <v>41932</v>
      </c>
      <c r="H3588" s="1937">
        <v>0</v>
      </c>
      <c r="AG3588" t="s">
        <v>200</v>
      </c>
    </row>
    <row r="3589" spans="1:36" x14ac:dyDescent="0.2">
      <c r="A3589" t="s">
        <v>9031</v>
      </c>
      <c r="B3589" t="s">
        <v>112</v>
      </c>
      <c r="C3589" t="s">
        <v>36</v>
      </c>
      <c r="D3589" s="1936">
        <v>41931</v>
      </c>
      <c r="H3589" s="1937">
        <v>0</v>
      </c>
      <c r="AG3589" t="s">
        <v>200</v>
      </c>
      <c r="AJ3589" t="s">
        <v>2261</v>
      </c>
    </row>
    <row r="3590" spans="1:36" x14ac:dyDescent="0.2">
      <c r="A3590" t="s">
        <v>9031</v>
      </c>
      <c r="B3590" t="s">
        <v>112</v>
      </c>
      <c r="C3590" t="s">
        <v>36</v>
      </c>
      <c r="D3590" s="1936">
        <v>41930</v>
      </c>
      <c r="H3590" s="1937">
        <v>0</v>
      </c>
      <c r="AG3590" t="s">
        <v>200</v>
      </c>
      <c r="AJ3590" t="s">
        <v>2261</v>
      </c>
    </row>
    <row r="3591" spans="1:36" x14ac:dyDescent="0.2">
      <c r="A3591" t="s">
        <v>9031</v>
      </c>
      <c r="B3591" t="s">
        <v>112</v>
      </c>
      <c r="C3591" t="s">
        <v>36</v>
      </c>
      <c r="D3591" s="1936">
        <v>41929</v>
      </c>
      <c r="H3591" s="1937">
        <v>0</v>
      </c>
      <c r="AG3591" t="s">
        <v>200</v>
      </c>
      <c r="AJ3591" t="s">
        <v>2261</v>
      </c>
    </row>
    <row r="3592" spans="1:36" x14ac:dyDescent="0.2">
      <c r="A3592" t="s">
        <v>9031</v>
      </c>
      <c r="B3592" t="s">
        <v>112</v>
      </c>
      <c r="C3592" t="s">
        <v>36</v>
      </c>
      <c r="D3592" s="1936">
        <v>41928</v>
      </c>
      <c r="H3592" s="1937">
        <v>0</v>
      </c>
      <c r="AG3592" t="s">
        <v>200</v>
      </c>
      <c r="AJ3592" t="s">
        <v>2261</v>
      </c>
    </row>
    <row r="3593" spans="1:36" x14ac:dyDescent="0.2">
      <c r="A3593" t="s">
        <v>9031</v>
      </c>
      <c r="B3593" t="s">
        <v>112</v>
      </c>
      <c r="C3593" t="s">
        <v>36</v>
      </c>
      <c r="D3593" s="1936">
        <v>41927</v>
      </c>
      <c r="H3593" s="1937">
        <v>0</v>
      </c>
      <c r="AG3593" t="s">
        <v>200</v>
      </c>
      <c r="AJ3593" t="s">
        <v>2261</v>
      </c>
    </row>
    <row r="3594" spans="1:36" x14ac:dyDescent="0.2">
      <c r="A3594" t="s">
        <v>9031</v>
      </c>
      <c r="B3594" t="s">
        <v>112</v>
      </c>
      <c r="C3594" t="s">
        <v>36</v>
      </c>
      <c r="D3594" s="1936">
        <v>41926</v>
      </c>
      <c r="H3594" s="1937">
        <v>0</v>
      </c>
      <c r="AG3594" t="s">
        <v>200</v>
      </c>
      <c r="AJ3594" t="s">
        <v>2261</v>
      </c>
    </row>
    <row r="3595" spans="1:36" x14ac:dyDescent="0.2">
      <c r="A3595" t="s">
        <v>9031</v>
      </c>
      <c r="B3595" t="s">
        <v>112</v>
      </c>
      <c r="C3595" t="s">
        <v>36</v>
      </c>
      <c r="D3595" s="1936">
        <v>41925</v>
      </c>
      <c r="H3595" s="1937">
        <v>0</v>
      </c>
      <c r="AG3595" t="s">
        <v>200</v>
      </c>
      <c r="AJ3595" t="s">
        <v>2261</v>
      </c>
    </row>
    <row r="3596" spans="1:36" x14ac:dyDescent="0.2">
      <c r="A3596" t="s">
        <v>9031</v>
      </c>
      <c r="B3596" t="s">
        <v>112</v>
      </c>
      <c r="C3596" t="s">
        <v>36</v>
      </c>
      <c r="D3596" s="1936">
        <v>41924</v>
      </c>
      <c r="H3596" s="1937">
        <v>0</v>
      </c>
      <c r="AG3596" t="s">
        <v>200</v>
      </c>
      <c r="AJ3596" t="s">
        <v>2261</v>
      </c>
    </row>
    <row r="3597" spans="1:36" x14ac:dyDescent="0.2">
      <c r="A3597" t="s">
        <v>9031</v>
      </c>
      <c r="B3597" t="s">
        <v>112</v>
      </c>
      <c r="C3597" t="s">
        <v>36</v>
      </c>
      <c r="D3597" s="1936">
        <v>41923</v>
      </c>
      <c r="H3597" s="1937">
        <v>0</v>
      </c>
      <c r="AG3597" t="s">
        <v>200</v>
      </c>
      <c r="AJ3597" t="s">
        <v>2261</v>
      </c>
    </row>
    <row r="3598" spans="1:36" x14ac:dyDescent="0.2">
      <c r="A3598" t="s">
        <v>9031</v>
      </c>
      <c r="B3598" t="s">
        <v>112</v>
      </c>
      <c r="C3598" t="s">
        <v>36</v>
      </c>
      <c r="D3598" s="1936">
        <v>41922</v>
      </c>
      <c r="H3598" s="1937">
        <v>0</v>
      </c>
      <c r="AG3598" t="s">
        <v>200</v>
      </c>
      <c r="AJ3598" t="s">
        <v>2261</v>
      </c>
    </row>
    <row r="3599" spans="1:36" x14ac:dyDescent="0.2">
      <c r="A3599" t="s">
        <v>9031</v>
      </c>
      <c r="B3599" t="s">
        <v>112</v>
      </c>
      <c r="C3599" t="s">
        <v>36</v>
      </c>
      <c r="D3599" s="1936">
        <v>41921</v>
      </c>
      <c r="H3599" s="1937">
        <v>0</v>
      </c>
      <c r="AG3599" t="s">
        <v>200</v>
      </c>
      <c r="AJ3599" t="s">
        <v>2261</v>
      </c>
    </row>
    <row r="3600" spans="1:36" x14ac:dyDescent="0.2">
      <c r="A3600" t="s">
        <v>9031</v>
      </c>
      <c r="B3600" t="s">
        <v>112</v>
      </c>
      <c r="C3600" t="s">
        <v>36</v>
      </c>
      <c r="D3600" s="1936">
        <v>41920</v>
      </c>
      <c r="H3600" s="1937">
        <v>0</v>
      </c>
      <c r="AG3600" t="s">
        <v>200</v>
      </c>
      <c r="AJ3600" t="s">
        <v>2261</v>
      </c>
    </row>
    <row r="3601" spans="1:36" x14ac:dyDescent="0.2">
      <c r="A3601" t="s">
        <v>9031</v>
      </c>
      <c r="B3601" t="s">
        <v>112</v>
      </c>
      <c r="C3601" t="s">
        <v>36</v>
      </c>
      <c r="D3601" s="1936">
        <v>41919</v>
      </c>
      <c r="H3601" s="1937">
        <v>0</v>
      </c>
      <c r="AG3601" t="s">
        <v>200</v>
      </c>
      <c r="AJ3601" t="s">
        <v>2261</v>
      </c>
    </row>
    <row r="3602" spans="1:36" x14ac:dyDescent="0.2">
      <c r="A3602" t="s">
        <v>9031</v>
      </c>
      <c r="B3602" t="s">
        <v>112</v>
      </c>
      <c r="C3602" t="s">
        <v>36</v>
      </c>
      <c r="D3602" s="1936">
        <v>41918</v>
      </c>
      <c r="H3602" s="1937">
        <v>0</v>
      </c>
      <c r="AG3602" t="s">
        <v>200</v>
      </c>
      <c r="AJ3602" t="s">
        <v>2261</v>
      </c>
    </row>
    <row r="3603" spans="1:36" x14ac:dyDescent="0.2">
      <c r="A3603" t="s">
        <v>9031</v>
      </c>
      <c r="B3603" t="s">
        <v>112</v>
      </c>
      <c r="C3603" t="s">
        <v>36</v>
      </c>
      <c r="D3603" s="1936">
        <v>41917</v>
      </c>
      <c r="H3603" s="1937">
        <v>0</v>
      </c>
      <c r="AG3603" t="s">
        <v>200</v>
      </c>
      <c r="AJ3603" t="s">
        <v>2261</v>
      </c>
    </row>
    <row r="3604" spans="1:36" x14ac:dyDescent="0.2">
      <c r="A3604" t="s">
        <v>9031</v>
      </c>
      <c r="B3604" t="s">
        <v>112</v>
      </c>
      <c r="C3604" t="s">
        <v>36</v>
      </c>
      <c r="D3604" s="1936">
        <v>41916</v>
      </c>
      <c r="H3604" s="1937">
        <v>0</v>
      </c>
      <c r="AG3604" t="s">
        <v>200</v>
      </c>
      <c r="AJ3604" t="s">
        <v>2261</v>
      </c>
    </row>
    <row r="3605" spans="1:36" x14ac:dyDescent="0.2">
      <c r="A3605" t="s">
        <v>9031</v>
      </c>
      <c r="B3605" t="s">
        <v>112</v>
      </c>
      <c r="C3605" t="s">
        <v>36</v>
      </c>
      <c r="D3605" s="1936">
        <v>41915</v>
      </c>
      <c r="H3605" s="1937">
        <v>0</v>
      </c>
      <c r="AG3605" t="s">
        <v>200</v>
      </c>
      <c r="AJ3605" t="s">
        <v>2261</v>
      </c>
    </row>
    <row r="3606" spans="1:36" x14ac:dyDescent="0.2">
      <c r="A3606" t="s">
        <v>9031</v>
      </c>
      <c r="B3606" t="s">
        <v>112</v>
      </c>
      <c r="C3606" t="s">
        <v>36</v>
      </c>
      <c r="D3606" s="1936">
        <v>41914</v>
      </c>
      <c r="H3606" s="1937">
        <v>0</v>
      </c>
      <c r="AG3606" t="s">
        <v>200</v>
      </c>
      <c r="AJ3606" t="s">
        <v>2261</v>
      </c>
    </row>
    <row r="3607" spans="1:36" x14ac:dyDescent="0.2">
      <c r="A3607" t="s">
        <v>9031</v>
      </c>
      <c r="B3607" t="s">
        <v>112</v>
      </c>
      <c r="C3607" t="s">
        <v>36</v>
      </c>
      <c r="D3607" s="1936">
        <v>41913</v>
      </c>
      <c r="H3607" s="1937">
        <v>0</v>
      </c>
      <c r="AG3607" t="s">
        <v>200</v>
      </c>
      <c r="AJ3607" t="s">
        <v>2261</v>
      </c>
    </row>
    <row r="3608" spans="1:36" x14ac:dyDescent="0.2">
      <c r="A3608" t="s">
        <v>8717</v>
      </c>
      <c r="B3608" t="s">
        <v>112</v>
      </c>
      <c r="C3608" t="s">
        <v>36</v>
      </c>
      <c r="D3608" s="1936">
        <v>41910</v>
      </c>
      <c r="H3608" s="1937">
        <v>0</v>
      </c>
      <c r="AG3608" t="s">
        <v>200</v>
      </c>
    </row>
    <row r="3609" spans="1:36" x14ac:dyDescent="0.2">
      <c r="A3609" t="s">
        <v>8717</v>
      </c>
      <c r="B3609" t="s">
        <v>112</v>
      </c>
      <c r="C3609" t="s">
        <v>36</v>
      </c>
      <c r="D3609" s="1936">
        <v>41909</v>
      </c>
      <c r="H3609" s="1937">
        <v>0</v>
      </c>
      <c r="AG3609" t="s">
        <v>200</v>
      </c>
    </row>
    <row r="3610" spans="1:36" x14ac:dyDescent="0.2">
      <c r="A3610" t="s">
        <v>8717</v>
      </c>
      <c r="B3610" t="s">
        <v>112</v>
      </c>
      <c r="C3610" t="s">
        <v>36</v>
      </c>
      <c r="D3610" s="1936">
        <v>41908</v>
      </c>
      <c r="H3610" s="1937">
        <v>0</v>
      </c>
      <c r="AG3610" t="s">
        <v>200</v>
      </c>
    </row>
    <row r="3611" spans="1:36" x14ac:dyDescent="0.2">
      <c r="A3611" t="s">
        <v>8717</v>
      </c>
      <c r="B3611" t="s">
        <v>112</v>
      </c>
      <c r="C3611" t="s">
        <v>36</v>
      </c>
      <c r="D3611" s="1936">
        <v>41907</v>
      </c>
      <c r="H3611" s="1937">
        <v>0</v>
      </c>
      <c r="AG3611" t="s">
        <v>200</v>
      </c>
    </row>
    <row r="3612" spans="1:36" x14ac:dyDescent="0.2">
      <c r="A3612" t="s">
        <v>8717</v>
      </c>
      <c r="B3612" t="s">
        <v>112</v>
      </c>
      <c r="C3612" t="s">
        <v>36</v>
      </c>
      <c r="D3612" s="1936">
        <v>41906</v>
      </c>
      <c r="H3612" s="1937">
        <v>0</v>
      </c>
      <c r="AG3612" t="s">
        <v>200</v>
      </c>
    </row>
    <row r="3613" spans="1:36" x14ac:dyDescent="0.2">
      <c r="A3613" t="s">
        <v>8717</v>
      </c>
      <c r="B3613" t="s">
        <v>112</v>
      </c>
      <c r="C3613" t="s">
        <v>36</v>
      </c>
      <c r="D3613" s="1936">
        <v>41904</v>
      </c>
      <c r="H3613" s="1937">
        <v>0</v>
      </c>
      <c r="AG3613" t="s">
        <v>200</v>
      </c>
    </row>
    <row r="3614" spans="1:36" x14ac:dyDescent="0.2">
      <c r="A3614" t="s">
        <v>8717</v>
      </c>
      <c r="B3614" t="s">
        <v>112</v>
      </c>
      <c r="C3614" t="s">
        <v>36</v>
      </c>
      <c r="D3614" s="1936">
        <v>41903</v>
      </c>
      <c r="H3614" s="1937">
        <v>0</v>
      </c>
      <c r="AG3614" t="s">
        <v>200</v>
      </c>
    </row>
    <row r="3615" spans="1:36" x14ac:dyDescent="0.2">
      <c r="A3615" t="s">
        <v>8717</v>
      </c>
      <c r="B3615" t="s">
        <v>112</v>
      </c>
      <c r="C3615" t="s">
        <v>36</v>
      </c>
      <c r="D3615" s="1936">
        <v>41902</v>
      </c>
      <c r="H3615" s="1937">
        <v>0</v>
      </c>
      <c r="AG3615" t="s">
        <v>200</v>
      </c>
    </row>
    <row r="3616" spans="1:36" x14ac:dyDescent="0.2">
      <c r="A3616" t="s">
        <v>8717</v>
      </c>
      <c r="B3616" t="s">
        <v>112</v>
      </c>
      <c r="C3616" t="s">
        <v>36</v>
      </c>
      <c r="D3616" s="1936">
        <v>41901</v>
      </c>
      <c r="H3616" s="1937">
        <v>0</v>
      </c>
      <c r="AG3616" t="s">
        <v>200</v>
      </c>
    </row>
    <row r="3617" spans="1:33" x14ac:dyDescent="0.2">
      <c r="A3617" t="s">
        <v>8717</v>
      </c>
      <c r="B3617" t="s">
        <v>112</v>
      </c>
      <c r="C3617" t="s">
        <v>36</v>
      </c>
      <c r="D3617" s="1936">
        <v>41900</v>
      </c>
      <c r="H3617" s="1937">
        <v>0</v>
      </c>
      <c r="AG3617" t="s">
        <v>200</v>
      </c>
    </row>
    <row r="3618" spans="1:33" x14ac:dyDescent="0.2">
      <c r="A3618" t="s">
        <v>8717</v>
      </c>
      <c r="B3618" t="s">
        <v>112</v>
      </c>
      <c r="C3618" t="s">
        <v>36</v>
      </c>
      <c r="D3618" s="1936">
        <v>41899</v>
      </c>
      <c r="H3618" s="1937">
        <v>0</v>
      </c>
      <c r="AG3618" t="s">
        <v>200</v>
      </c>
    </row>
    <row r="3619" spans="1:33" x14ac:dyDescent="0.2">
      <c r="A3619" t="s">
        <v>8717</v>
      </c>
      <c r="B3619" t="s">
        <v>112</v>
      </c>
      <c r="C3619" t="s">
        <v>36</v>
      </c>
      <c r="D3619" s="1936">
        <v>41897</v>
      </c>
      <c r="H3619" s="1937">
        <v>0</v>
      </c>
      <c r="AG3619" t="s">
        <v>200</v>
      </c>
    </row>
    <row r="3620" spans="1:33" x14ac:dyDescent="0.2">
      <c r="A3620" t="s">
        <v>8717</v>
      </c>
      <c r="B3620" t="s">
        <v>112</v>
      </c>
      <c r="C3620" t="s">
        <v>36</v>
      </c>
      <c r="D3620" s="1936">
        <v>41896</v>
      </c>
      <c r="H3620" s="1937">
        <v>0</v>
      </c>
      <c r="AG3620" t="s">
        <v>200</v>
      </c>
    </row>
    <row r="3621" spans="1:33" x14ac:dyDescent="0.2">
      <c r="A3621" t="s">
        <v>8717</v>
      </c>
      <c r="B3621" t="s">
        <v>112</v>
      </c>
      <c r="C3621" t="s">
        <v>36</v>
      </c>
      <c r="D3621" s="1936">
        <v>41894</v>
      </c>
      <c r="H3621" s="1937">
        <v>0</v>
      </c>
      <c r="AG3621" t="s">
        <v>200</v>
      </c>
    </row>
    <row r="3622" spans="1:33" x14ac:dyDescent="0.2">
      <c r="A3622" t="s">
        <v>8717</v>
      </c>
      <c r="B3622" t="s">
        <v>112</v>
      </c>
      <c r="C3622" t="s">
        <v>36</v>
      </c>
      <c r="D3622" s="1936">
        <v>41893</v>
      </c>
      <c r="H3622" s="1937">
        <v>0</v>
      </c>
      <c r="AG3622" t="s">
        <v>200</v>
      </c>
    </row>
    <row r="3623" spans="1:33" x14ac:dyDescent="0.2">
      <c r="A3623" t="s">
        <v>8717</v>
      </c>
      <c r="B3623" t="s">
        <v>112</v>
      </c>
      <c r="C3623" t="s">
        <v>36</v>
      </c>
      <c r="D3623" s="1936">
        <v>41892</v>
      </c>
      <c r="H3623" s="1937">
        <v>0</v>
      </c>
      <c r="AG3623" t="s">
        <v>200</v>
      </c>
    </row>
    <row r="3624" spans="1:33" x14ac:dyDescent="0.2">
      <c r="A3624" t="s">
        <v>8717</v>
      </c>
      <c r="B3624" t="s">
        <v>112</v>
      </c>
      <c r="C3624" t="s">
        <v>36</v>
      </c>
      <c r="D3624" s="1936">
        <v>41891</v>
      </c>
      <c r="H3624" s="1937">
        <v>0</v>
      </c>
      <c r="AG3624" t="s">
        <v>200</v>
      </c>
    </row>
    <row r="3625" spans="1:33" x14ac:dyDescent="0.2">
      <c r="A3625" t="s">
        <v>8717</v>
      </c>
      <c r="B3625" t="s">
        <v>112</v>
      </c>
      <c r="C3625" t="s">
        <v>36</v>
      </c>
      <c r="D3625" s="1936">
        <v>41890</v>
      </c>
      <c r="H3625" s="1937">
        <v>0</v>
      </c>
      <c r="AG3625" t="s">
        <v>200</v>
      </c>
    </row>
    <row r="3626" spans="1:33" x14ac:dyDescent="0.2">
      <c r="A3626" t="s">
        <v>8717</v>
      </c>
      <c r="B3626" t="s">
        <v>112</v>
      </c>
      <c r="C3626" t="s">
        <v>36</v>
      </c>
      <c r="D3626" s="1936">
        <v>41889</v>
      </c>
      <c r="H3626" s="1937">
        <v>0</v>
      </c>
      <c r="AG3626" t="s">
        <v>200</v>
      </c>
    </row>
    <row r="3627" spans="1:33" x14ac:dyDescent="0.2">
      <c r="A3627" t="s">
        <v>8717</v>
      </c>
      <c r="B3627" t="s">
        <v>112</v>
      </c>
      <c r="C3627" t="s">
        <v>36</v>
      </c>
      <c r="D3627" s="1936">
        <v>41888</v>
      </c>
      <c r="H3627" s="1937">
        <v>0</v>
      </c>
      <c r="AG3627" t="s">
        <v>200</v>
      </c>
    </row>
    <row r="3628" spans="1:33" x14ac:dyDescent="0.2">
      <c r="A3628" t="s">
        <v>8717</v>
      </c>
      <c r="B3628" t="s">
        <v>112</v>
      </c>
      <c r="C3628" t="s">
        <v>36</v>
      </c>
      <c r="D3628" s="1936">
        <v>41886</v>
      </c>
      <c r="H3628" s="1937">
        <v>0</v>
      </c>
      <c r="AG3628" t="s">
        <v>200</v>
      </c>
    </row>
    <row r="3629" spans="1:33" x14ac:dyDescent="0.2">
      <c r="A3629" t="s">
        <v>8717</v>
      </c>
      <c r="B3629" t="s">
        <v>112</v>
      </c>
      <c r="C3629" t="s">
        <v>36</v>
      </c>
      <c r="D3629" s="1936">
        <v>41885</v>
      </c>
      <c r="H3629" s="1937">
        <v>0</v>
      </c>
      <c r="AG3629" t="s">
        <v>200</v>
      </c>
    </row>
    <row r="3630" spans="1:33" x14ac:dyDescent="0.2">
      <c r="A3630" t="s">
        <v>8717</v>
      </c>
      <c r="B3630" t="s">
        <v>112</v>
      </c>
      <c r="C3630" t="s">
        <v>36</v>
      </c>
      <c r="D3630" s="1936">
        <v>41884</v>
      </c>
      <c r="H3630" s="1937">
        <v>0</v>
      </c>
      <c r="AG3630" t="s">
        <v>200</v>
      </c>
    </row>
    <row r="3631" spans="1:33" x14ac:dyDescent="0.2">
      <c r="A3631" t="s">
        <v>8717</v>
      </c>
      <c r="B3631" t="s">
        <v>112</v>
      </c>
      <c r="C3631" t="s">
        <v>36</v>
      </c>
      <c r="D3631" s="1936">
        <v>41883</v>
      </c>
      <c r="H3631" s="1937">
        <v>0</v>
      </c>
      <c r="AG3631" t="s">
        <v>200</v>
      </c>
    </row>
    <row r="3632" spans="1:33" x14ac:dyDescent="0.2">
      <c r="A3632" t="s">
        <v>7617</v>
      </c>
      <c r="B3632" t="s">
        <v>112</v>
      </c>
      <c r="C3632" t="s">
        <v>36</v>
      </c>
      <c r="D3632" s="1936">
        <v>41882</v>
      </c>
      <c r="H3632" s="1937">
        <v>0</v>
      </c>
      <c r="AG3632" t="s">
        <v>200</v>
      </c>
    </row>
    <row r="3633" spans="1:33" x14ac:dyDescent="0.2">
      <c r="A3633" t="s">
        <v>7617</v>
      </c>
      <c r="B3633" t="s">
        <v>112</v>
      </c>
      <c r="C3633" t="s">
        <v>36</v>
      </c>
      <c r="D3633" s="1936">
        <v>41881</v>
      </c>
      <c r="H3633" s="1937">
        <v>0</v>
      </c>
      <c r="AG3633" t="s">
        <v>200</v>
      </c>
    </row>
    <row r="3634" spans="1:33" x14ac:dyDescent="0.2">
      <c r="A3634" t="s">
        <v>7617</v>
      </c>
      <c r="B3634" t="s">
        <v>112</v>
      </c>
      <c r="C3634" t="s">
        <v>36</v>
      </c>
      <c r="D3634" s="1936">
        <v>41880</v>
      </c>
      <c r="H3634" s="1937">
        <v>0</v>
      </c>
      <c r="AG3634" t="s">
        <v>200</v>
      </c>
    </row>
    <row r="3635" spans="1:33" x14ac:dyDescent="0.2">
      <c r="A3635" t="s">
        <v>7617</v>
      </c>
      <c r="B3635" t="s">
        <v>112</v>
      </c>
      <c r="C3635" t="s">
        <v>36</v>
      </c>
      <c r="D3635" s="1936">
        <v>41879</v>
      </c>
      <c r="H3635" s="1937">
        <v>0</v>
      </c>
      <c r="AG3635" t="s">
        <v>200</v>
      </c>
    </row>
    <row r="3636" spans="1:33" x14ac:dyDescent="0.2">
      <c r="A3636" t="s">
        <v>7617</v>
      </c>
      <c r="B3636" t="s">
        <v>112</v>
      </c>
      <c r="C3636" t="s">
        <v>36</v>
      </c>
      <c r="D3636" s="1936">
        <v>41878</v>
      </c>
      <c r="H3636" s="1937">
        <v>0</v>
      </c>
      <c r="AG3636" t="s">
        <v>200</v>
      </c>
    </row>
    <row r="3637" spans="1:33" x14ac:dyDescent="0.2">
      <c r="A3637" t="s">
        <v>7617</v>
      </c>
      <c r="B3637" t="s">
        <v>112</v>
      </c>
      <c r="C3637" t="s">
        <v>36</v>
      </c>
      <c r="D3637" s="1936">
        <v>41877</v>
      </c>
      <c r="H3637" s="1937">
        <v>0</v>
      </c>
      <c r="AG3637" t="s">
        <v>200</v>
      </c>
    </row>
    <row r="3638" spans="1:33" x14ac:dyDescent="0.2">
      <c r="A3638" t="s">
        <v>7617</v>
      </c>
      <c r="B3638" t="s">
        <v>112</v>
      </c>
      <c r="C3638" t="s">
        <v>36</v>
      </c>
      <c r="D3638" s="1936">
        <v>41876</v>
      </c>
      <c r="H3638" s="1937">
        <v>0</v>
      </c>
      <c r="AG3638" t="s">
        <v>200</v>
      </c>
    </row>
    <row r="3639" spans="1:33" x14ac:dyDescent="0.2">
      <c r="A3639" t="s">
        <v>7617</v>
      </c>
      <c r="B3639" t="s">
        <v>112</v>
      </c>
      <c r="C3639" t="s">
        <v>36</v>
      </c>
      <c r="D3639" s="1936">
        <v>41874</v>
      </c>
      <c r="H3639" s="1937">
        <v>0</v>
      </c>
      <c r="AG3639" t="s">
        <v>200</v>
      </c>
    </row>
    <row r="3640" spans="1:33" x14ac:dyDescent="0.2">
      <c r="A3640" t="s">
        <v>7617</v>
      </c>
      <c r="B3640" t="s">
        <v>112</v>
      </c>
      <c r="C3640" t="s">
        <v>36</v>
      </c>
      <c r="D3640" s="1936">
        <v>41873</v>
      </c>
      <c r="H3640" s="1937">
        <v>0</v>
      </c>
      <c r="AG3640" t="s">
        <v>200</v>
      </c>
    </row>
    <row r="3641" spans="1:33" x14ac:dyDescent="0.2">
      <c r="A3641" t="s">
        <v>7617</v>
      </c>
      <c r="B3641" t="s">
        <v>112</v>
      </c>
      <c r="C3641" t="s">
        <v>36</v>
      </c>
      <c r="D3641" s="1936">
        <v>41872</v>
      </c>
      <c r="H3641" s="1937">
        <v>0</v>
      </c>
      <c r="AG3641" t="s">
        <v>200</v>
      </c>
    </row>
    <row r="3642" spans="1:33" x14ac:dyDescent="0.2">
      <c r="A3642" t="s">
        <v>2028</v>
      </c>
      <c r="B3642" t="s">
        <v>2</v>
      </c>
      <c r="C3642" t="s">
        <v>35</v>
      </c>
      <c r="D3642" s="1936">
        <v>41659</v>
      </c>
      <c r="AG3642" t="s">
        <v>202</v>
      </c>
    </row>
    <row r="3643" spans="1:33" x14ac:dyDescent="0.2">
      <c r="A3643" t="s">
        <v>7617</v>
      </c>
      <c r="B3643" t="s">
        <v>112</v>
      </c>
      <c r="C3643" t="s">
        <v>36</v>
      </c>
      <c r="D3643" s="1936">
        <v>41871</v>
      </c>
      <c r="H3643" s="1937">
        <v>0</v>
      </c>
      <c r="AG3643" t="s">
        <v>200</v>
      </c>
    </row>
    <row r="3644" spans="1:33" x14ac:dyDescent="0.2">
      <c r="A3644" t="s">
        <v>7617</v>
      </c>
      <c r="B3644" t="s">
        <v>112</v>
      </c>
      <c r="C3644" t="s">
        <v>36</v>
      </c>
      <c r="D3644" s="1936">
        <v>41870</v>
      </c>
      <c r="H3644" s="1937">
        <v>0</v>
      </c>
      <c r="AG3644" t="s">
        <v>200</v>
      </c>
    </row>
    <row r="3645" spans="1:33" x14ac:dyDescent="0.2">
      <c r="A3645" t="s">
        <v>2028</v>
      </c>
      <c r="B3645" t="s">
        <v>2</v>
      </c>
      <c r="C3645" t="s">
        <v>35</v>
      </c>
      <c r="D3645" s="1936">
        <v>41664</v>
      </c>
      <c r="AG3645" t="s">
        <v>202</v>
      </c>
    </row>
    <row r="3646" spans="1:33" x14ac:dyDescent="0.2">
      <c r="A3646" t="s">
        <v>7617</v>
      </c>
      <c r="B3646" t="s">
        <v>112</v>
      </c>
      <c r="C3646" t="s">
        <v>36</v>
      </c>
      <c r="D3646" s="1936">
        <v>41869</v>
      </c>
      <c r="H3646" s="1937">
        <v>0</v>
      </c>
      <c r="AG3646" t="s">
        <v>200</v>
      </c>
    </row>
    <row r="3647" spans="1:33" x14ac:dyDescent="0.2">
      <c r="A3647" t="s">
        <v>7617</v>
      </c>
      <c r="B3647" t="s">
        <v>112</v>
      </c>
      <c r="C3647" t="s">
        <v>36</v>
      </c>
      <c r="D3647" s="1936">
        <v>41868</v>
      </c>
      <c r="H3647" s="1937">
        <v>0</v>
      </c>
      <c r="AG3647" t="s">
        <v>200</v>
      </c>
    </row>
    <row r="3648" spans="1:33" x14ac:dyDescent="0.2">
      <c r="A3648" t="s">
        <v>7617</v>
      </c>
      <c r="B3648" t="s">
        <v>112</v>
      </c>
      <c r="C3648" t="s">
        <v>36</v>
      </c>
      <c r="D3648" s="1936">
        <v>41867</v>
      </c>
      <c r="H3648" s="1937">
        <v>0</v>
      </c>
      <c r="AG3648" t="s">
        <v>200</v>
      </c>
    </row>
    <row r="3649" spans="1:33" x14ac:dyDescent="0.2">
      <c r="A3649" t="s">
        <v>7617</v>
      </c>
      <c r="B3649" t="s">
        <v>112</v>
      </c>
      <c r="C3649" t="s">
        <v>36</v>
      </c>
      <c r="D3649" s="1936">
        <v>41866</v>
      </c>
      <c r="H3649" s="1937">
        <v>0</v>
      </c>
      <c r="AG3649" t="s">
        <v>200</v>
      </c>
    </row>
    <row r="3650" spans="1:33" x14ac:dyDescent="0.2">
      <c r="A3650" t="s">
        <v>7617</v>
      </c>
      <c r="B3650" t="s">
        <v>112</v>
      </c>
      <c r="C3650" t="s">
        <v>36</v>
      </c>
      <c r="D3650" s="1936">
        <v>41863</v>
      </c>
      <c r="H3650" s="1937">
        <v>0</v>
      </c>
      <c r="AG3650" t="s">
        <v>200</v>
      </c>
    </row>
    <row r="3651" spans="1:33" x14ac:dyDescent="0.2">
      <c r="A3651" t="s">
        <v>7617</v>
      </c>
      <c r="B3651" t="s">
        <v>112</v>
      </c>
      <c r="C3651" t="s">
        <v>36</v>
      </c>
      <c r="D3651" s="1936">
        <v>41860</v>
      </c>
      <c r="H3651" s="1937">
        <v>0</v>
      </c>
      <c r="AG3651" t="s">
        <v>200</v>
      </c>
    </row>
    <row r="3652" spans="1:33" x14ac:dyDescent="0.2">
      <c r="A3652" t="s">
        <v>7617</v>
      </c>
      <c r="B3652" t="s">
        <v>112</v>
      </c>
      <c r="C3652" t="s">
        <v>36</v>
      </c>
      <c r="D3652" s="1936">
        <v>41859</v>
      </c>
      <c r="H3652" s="1937">
        <v>0</v>
      </c>
      <c r="AG3652" t="s">
        <v>200</v>
      </c>
    </row>
    <row r="3653" spans="1:33" x14ac:dyDescent="0.2">
      <c r="A3653" t="s">
        <v>7617</v>
      </c>
      <c r="B3653" t="s">
        <v>112</v>
      </c>
      <c r="C3653" t="s">
        <v>36</v>
      </c>
      <c r="D3653" s="1936">
        <v>41858</v>
      </c>
      <c r="H3653" s="1937">
        <v>0</v>
      </c>
      <c r="AG3653" t="s">
        <v>200</v>
      </c>
    </row>
    <row r="3654" spans="1:33" x14ac:dyDescent="0.2">
      <c r="A3654" t="s">
        <v>7617</v>
      </c>
      <c r="B3654" t="s">
        <v>112</v>
      </c>
      <c r="C3654" t="s">
        <v>36</v>
      </c>
      <c r="D3654" s="1936">
        <v>41857</v>
      </c>
      <c r="H3654" s="1937">
        <v>0</v>
      </c>
      <c r="AG3654" t="s">
        <v>200</v>
      </c>
    </row>
    <row r="3655" spans="1:33" x14ac:dyDescent="0.2">
      <c r="A3655" t="s">
        <v>7617</v>
      </c>
      <c r="B3655" t="s">
        <v>112</v>
      </c>
      <c r="C3655" t="s">
        <v>36</v>
      </c>
      <c r="D3655" s="1936">
        <v>41856</v>
      </c>
      <c r="H3655" s="1937">
        <v>0</v>
      </c>
      <c r="AG3655" t="s">
        <v>200</v>
      </c>
    </row>
    <row r="3656" spans="1:33" x14ac:dyDescent="0.2">
      <c r="A3656" t="s">
        <v>7617</v>
      </c>
      <c r="B3656" t="s">
        <v>112</v>
      </c>
      <c r="C3656" t="s">
        <v>36</v>
      </c>
      <c r="D3656" s="1936">
        <v>41854</v>
      </c>
      <c r="H3656" s="1937">
        <v>0</v>
      </c>
      <c r="AG3656" t="s">
        <v>200</v>
      </c>
    </row>
    <row r="3657" spans="1:33" x14ac:dyDescent="0.2">
      <c r="A3657" t="s">
        <v>7617</v>
      </c>
      <c r="B3657" t="s">
        <v>112</v>
      </c>
      <c r="C3657" t="s">
        <v>36</v>
      </c>
      <c r="D3657" s="1936">
        <v>41853</v>
      </c>
      <c r="H3657" s="1937">
        <v>0</v>
      </c>
      <c r="AG3657" t="s">
        <v>200</v>
      </c>
    </row>
    <row r="3658" spans="1:33" x14ac:dyDescent="0.2">
      <c r="A3658" t="s">
        <v>7617</v>
      </c>
      <c r="B3658" t="s">
        <v>112</v>
      </c>
      <c r="C3658" t="s">
        <v>36</v>
      </c>
      <c r="D3658" s="1936">
        <v>41852</v>
      </c>
      <c r="H3658" s="1937">
        <v>0</v>
      </c>
      <c r="AG3658" t="s">
        <v>200</v>
      </c>
    </row>
    <row r="3659" spans="1:33" x14ac:dyDescent="0.2">
      <c r="A3659" t="s">
        <v>5144</v>
      </c>
      <c r="B3659" t="s">
        <v>112</v>
      </c>
      <c r="C3659" t="s">
        <v>36</v>
      </c>
      <c r="D3659" s="1936">
        <v>41851</v>
      </c>
      <c r="H3659" s="1937">
        <v>0</v>
      </c>
      <c r="AG3659" t="s">
        <v>200</v>
      </c>
    </row>
    <row r="3660" spans="1:33" x14ac:dyDescent="0.2">
      <c r="A3660" t="s">
        <v>5144</v>
      </c>
      <c r="B3660" t="s">
        <v>112</v>
      </c>
      <c r="C3660" t="s">
        <v>36</v>
      </c>
      <c r="D3660" s="1936">
        <v>41850</v>
      </c>
      <c r="H3660" s="1937">
        <v>0</v>
      </c>
      <c r="AG3660" t="s">
        <v>200</v>
      </c>
    </row>
    <row r="3661" spans="1:33" x14ac:dyDescent="0.2">
      <c r="A3661" t="s">
        <v>5144</v>
      </c>
      <c r="B3661" t="s">
        <v>112</v>
      </c>
      <c r="C3661" t="s">
        <v>36</v>
      </c>
      <c r="D3661" s="1936">
        <v>41849</v>
      </c>
      <c r="H3661" s="1937">
        <v>0</v>
      </c>
      <c r="AG3661" t="s">
        <v>200</v>
      </c>
    </row>
    <row r="3662" spans="1:33" x14ac:dyDescent="0.2">
      <c r="A3662" t="s">
        <v>5144</v>
      </c>
      <c r="B3662" t="s">
        <v>112</v>
      </c>
      <c r="C3662" t="s">
        <v>36</v>
      </c>
      <c r="D3662" s="1936">
        <v>41848</v>
      </c>
      <c r="H3662" s="1937">
        <v>0</v>
      </c>
      <c r="AG3662" t="s">
        <v>200</v>
      </c>
    </row>
    <row r="3663" spans="1:33" x14ac:dyDescent="0.2">
      <c r="A3663" t="s">
        <v>5144</v>
      </c>
      <c r="B3663" t="s">
        <v>112</v>
      </c>
      <c r="C3663" t="s">
        <v>36</v>
      </c>
      <c r="D3663" s="1936">
        <v>41847</v>
      </c>
      <c r="H3663" s="1937">
        <v>0</v>
      </c>
      <c r="AG3663" t="s">
        <v>200</v>
      </c>
    </row>
    <row r="3664" spans="1:33" x14ac:dyDescent="0.2">
      <c r="A3664" t="s">
        <v>5144</v>
      </c>
      <c r="B3664" t="s">
        <v>112</v>
      </c>
      <c r="C3664" t="s">
        <v>36</v>
      </c>
      <c r="D3664" s="1936">
        <v>41846</v>
      </c>
      <c r="H3664" s="1937">
        <v>0</v>
      </c>
      <c r="AG3664" t="s">
        <v>200</v>
      </c>
    </row>
    <row r="3665" spans="1:33" x14ac:dyDescent="0.2">
      <c r="A3665" t="s">
        <v>5144</v>
      </c>
      <c r="B3665" t="s">
        <v>112</v>
      </c>
      <c r="C3665" t="s">
        <v>36</v>
      </c>
      <c r="D3665" s="1936">
        <v>41845</v>
      </c>
      <c r="H3665" s="1937">
        <v>0</v>
      </c>
      <c r="AG3665" t="s">
        <v>200</v>
      </c>
    </row>
    <row r="3666" spans="1:33" x14ac:dyDescent="0.2">
      <c r="A3666" t="s">
        <v>5144</v>
      </c>
      <c r="B3666" t="s">
        <v>112</v>
      </c>
      <c r="C3666" t="s">
        <v>36</v>
      </c>
      <c r="D3666" s="1936">
        <v>41844</v>
      </c>
      <c r="H3666" s="1937">
        <v>0</v>
      </c>
      <c r="AG3666" t="s">
        <v>200</v>
      </c>
    </row>
    <row r="3667" spans="1:33" x14ac:dyDescent="0.2">
      <c r="A3667" t="s">
        <v>5144</v>
      </c>
      <c r="B3667" t="s">
        <v>112</v>
      </c>
      <c r="C3667" t="s">
        <v>36</v>
      </c>
      <c r="D3667" s="1936">
        <v>41843</v>
      </c>
      <c r="H3667" s="1937">
        <v>0</v>
      </c>
      <c r="AG3667" t="s">
        <v>200</v>
      </c>
    </row>
    <row r="3668" spans="1:33" x14ac:dyDescent="0.2">
      <c r="A3668" t="s">
        <v>5144</v>
      </c>
      <c r="B3668" t="s">
        <v>112</v>
      </c>
      <c r="C3668" t="s">
        <v>36</v>
      </c>
      <c r="D3668" s="1936">
        <v>41841</v>
      </c>
      <c r="H3668" s="1937">
        <v>0</v>
      </c>
      <c r="AG3668" t="s">
        <v>200</v>
      </c>
    </row>
    <row r="3669" spans="1:33" x14ac:dyDescent="0.2">
      <c r="A3669" t="s">
        <v>5144</v>
      </c>
      <c r="B3669" t="s">
        <v>112</v>
      </c>
      <c r="C3669" t="s">
        <v>36</v>
      </c>
      <c r="D3669" s="1936">
        <v>41840</v>
      </c>
      <c r="H3669" s="1937">
        <v>0</v>
      </c>
      <c r="AG3669" t="s">
        <v>200</v>
      </c>
    </row>
    <row r="3670" spans="1:33" x14ac:dyDescent="0.2">
      <c r="A3670" t="s">
        <v>5144</v>
      </c>
      <c r="B3670" t="s">
        <v>112</v>
      </c>
      <c r="C3670" t="s">
        <v>36</v>
      </c>
      <c r="D3670" s="1936">
        <v>41839</v>
      </c>
      <c r="H3670" s="1937">
        <v>0</v>
      </c>
      <c r="AG3670" t="s">
        <v>200</v>
      </c>
    </row>
    <row r="3671" spans="1:33" x14ac:dyDescent="0.2">
      <c r="A3671" t="s">
        <v>5144</v>
      </c>
      <c r="B3671" t="s">
        <v>112</v>
      </c>
      <c r="C3671" t="s">
        <v>36</v>
      </c>
      <c r="D3671" s="1936">
        <v>41837</v>
      </c>
      <c r="H3671" s="1937">
        <v>0</v>
      </c>
      <c r="AG3671" t="s">
        <v>200</v>
      </c>
    </row>
    <row r="3672" spans="1:33" x14ac:dyDescent="0.2">
      <c r="A3672" t="s">
        <v>5144</v>
      </c>
      <c r="B3672" t="s">
        <v>112</v>
      </c>
      <c r="C3672" t="s">
        <v>36</v>
      </c>
      <c r="D3672" s="1936">
        <v>41836</v>
      </c>
      <c r="H3672" s="1937">
        <v>0</v>
      </c>
      <c r="AG3672" t="s">
        <v>200</v>
      </c>
    </row>
    <row r="3673" spans="1:33" x14ac:dyDescent="0.2">
      <c r="A3673" t="s">
        <v>5144</v>
      </c>
      <c r="B3673" t="s">
        <v>112</v>
      </c>
      <c r="C3673" t="s">
        <v>36</v>
      </c>
      <c r="D3673" s="1936">
        <v>41835</v>
      </c>
      <c r="H3673" s="1937">
        <v>0</v>
      </c>
      <c r="AG3673" t="s">
        <v>200</v>
      </c>
    </row>
    <row r="3674" spans="1:33" x14ac:dyDescent="0.2">
      <c r="A3674" t="s">
        <v>5144</v>
      </c>
      <c r="B3674" t="s">
        <v>112</v>
      </c>
      <c r="C3674" t="s">
        <v>36</v>
      </c>
      <c r="D3674" s="1936">
        <v>41834</v>
      </c>
      <c r="H3674" s="1937">
        <v>0</v>
      </c>
      <c r="AG3674" t="s">
        <v>200</v>
      </c>
    </row>
    <row r="3675" spans="1:33" x14ac:dyDescent="0.2">
      <c r="A3675" t="s">
        <v>5144</v>
      </c>
      <c r="B3675" t="s">
        <v>112</v>
      </c>
      <c r="C3675" t="s">
        <v>36</v>
      </c>
      <c r="D3675" s="1936">
        <v>41833</v>
      </c>
      <c r="H3675" s="1937">
        <v>0</v>
      </c>
      <c r="AG3675" t="s">
        <v>200</v>
      </c>
    </row>
    <row r="3676" spans="1:33" x14ac:dyDescent="0.2">
      <c r="A3676" t="s">
        <v>5144</v>
      </c>
      <c r="B3676" t="s">
        <v>112</v>
      </c>
      <c r="C3676" t="s">
        <v>36</v>
      </c>
      <c r="D3676" s="1936">
        <v>41832</v>
      </c>
      <c r="H3676" s="1937">
        <v>0</v>
      </c>
      <c r="AG3676" t="s">
        <v>200</v>
      </c>
    </row>
    <row r="3677" spans="1:33" x14ac:dyDescent="0.2">
      <c r="A3677" t="s">
        <v>2104</v>
      </c>
      <c r="B3677" t="s">
        <v>2</v>
      </c>
      <c r="C3677" t="s">
        <v>36</v>
      </c>
      <c r="D3677" s="1936">
        <v>41731</v>
      </c>
      <c r="AG3677" t="s">
        <v>200</v>
      </c>
    </row>
    <row r="3678" spans="1:33" x14ac:dyDescent="0.2">
      <c r="A3678" t="s">
        <v>2104</v>
      </c>
      <c r="B3678" t="s">
        <v>2</v>
      </c>
      <c r="C3678" t="s">
        <v>36</v>
      </c>
      <c r="D3678" s="1936">
        <v>41732</v>
      </c>
      <c r="AG3678" t="s">
        <v>200</v>
      </c>
    </row>
    <row r="3679" spans="1:33" x14ac:dyDescent="0.2">
      <c r="A3679" t="s">
        <v>2104</v>
      </c>
      <c r="B3679" t="s">
        <v>2</v>
      </c>
      <c r="C3679" t="s">
        <v>36</v>
      </c>
      <c r="D3679" s="1936">
        <v>41733</v>
      </c>
      <c r="AG3679" t="s">
        <v>200</v>
      </c>
    </row>
    <row r="3680" spans="1:33" x14ac:dyDescent="0.2">
      <c r="A3680" t="s">
        <v>2104</v>
      </c>
      <c r="B3680" t="s">
        <v>2</v>
      </c>
      <c r="C3680" t="s">
        <v>36</v>
      </c>
      <c r="D3680" s="1936">
        <v>41734</v>
      </c>
      <c r="AG3680" t="s">
        <v>200</v>
      </c>
    </row>
    <row r="3681" spans="1:33" x14ac:dyDescent="0.2">
      <c r="A3681" t="s">
        <v>2104</v>
      </c>
      <c r="B3681" t="s">
        <v>2</v>
      </c>
      <c r="C3681" t="s">
        <v>36</v>
      </c>
      <c r="D3681" s="1936">
        <v>41735</v>
      </c>
      <c r="AG3681" t="s">
        <v>200</v>
      </c>
    </row>
    <row r="3682" spans="1:33" x14ac:dyDescent="0.2">
      <c r="A3682" t="s">
        <v>5144</v>
      </c>
      <c r="B3682" t="s">
        <v>112</v>
      </c>
      <c r="C3682" t="s">
        <v>36</v>
      </c>
      <c r="D3682" s="1936">
        <v>41831</v>
      </c>
      <c r="H3682" s="1937">
        <v>0</v>
      </c>
      <c r="AG3682" t="s">
        <v>200</v>
      </c>
    </row>
    <row r="3683" spans="1:33" x14ac:dyDescent="0.2">
      <c r="A3683" t="s">
        <v>5144</v>
      </c>
      <c r="B3683" t="s">
        <v>112</v>
      </c>
      <c r="C3683" t="s">
        <v>36</v>
      </c>
      <c r="D3683" s="1936">
        <v>41830</v>
      </c>
      <c r="H3683" s="1937">
        <v>0</v>
      </c>
      <c r="AG3683" t="s">
        <v>200</v>
      </c>
    </row>
    <row r="3684" spans="1:33" x14ac:dyDescent="0.2">
      <c r="A3684" t="s">
        <v>5144</v>
      </c>
      <c r="B3684" t="s">
        <v>112</v>
      </c>
      <c r="C3684" t="s">
        <v>36</v>
      </c>
      <c r="D3684" s="1936">
        <v>41829</v>
      </c>
      <c r="H3684" s="1937">
        <v>0</v>
      </c>
      <c r="AG3684" t="s">
        <v>200</v>
      </c>
    </row>
    <row r="3685" spans="1:33" x14ac:dyDescent="0.2">
      <c r="A3685" t="s">
        <v>5144</v>
      </c>
      <c r="B3685" t="s">
        <v>112</v>
      </c>
      <c r="C3685" t="s">
        <v>36</v>
      </c>
      <c r="D3685" s="1936">
        <v>41827</v>
      </c>
      <c r="H3685" s="1937">
        <v>0</v>
      </c>
      <c r="AG3685" t="s">
        <v>200</v>
      </c>
    </row>
    <row r="3686" spans="1:33" x14ac:dyDescent="0.2">
      <c r="A3686" t="s">
        <v>5144</v>
      </c>
      <c r="B3686" t="s">
        <v>112</v>
      </c>
      <c r="C3686" t="s">
        <v>36</v>
      </c>
      <c r="D3686" s="1936">
        <v>41824</v>
      </c>
      <c r="AG3686" t="s">
        <v>200</v>
      </c>
    </row>
    <row r="3687" spans="1:33" x14ac:dyDescent="0.2">
      <c r="A3687" t="s">
        <v>5144</v>
      </c>
      <c r="B3687" t="s">
        <v>112</v>
      </c>
      <c r="C3687" t="s">
        <v>36</v>
      </c>
      <c r="D3687" s="1936">
        <v>41823</v>
      </c>
      <c r="AG3687" t="s">
        <v>200</v>
      </c>
    </row>
    <row r="3688" spans="1:33" x14ac:dyDescent="0.2">
      <c r="A3688" t="s">
        <v>5144</v>
      </c>
      <c r="B3688" t="s">
        <v>112</v>
      </c>
      <c r="C3688" t="s">
        <v>36</v>
      </c>
      <c r="D3688" s="1936">
        <v>41822</v>
      </c>
      <c r="AG3688" t="s">
        <v>200</v>
      </c>
    </row>
    <row r="3689" spans="1:33" x14ac:dyDescent="0.2">
      <c r="A3689" t="s">
        <v>5144</v>
      </c>
      <c r="B3689" t="s">
        <v>112</v>
      </c>
      <c r="C3689" t="s">
        <v>36</v>
      </c>
      <c r="D3689" s="1936">
        <v>41821</v>
      </c>
      <c r="AG3689" t="s">
        <v>200</v>
      </c>
    </row>
    <row r="3690" spans="1:33" x14ac:dyDescent="0.2">
      <c r="A3690" t="s">
        <v>4114</v>
      </c>
      <c r="B3690" t="s">
        <v>112</v>
      </c>
      <c r="C3690" t="s">
        <v>36</v>
      </c>
      <c r="D3690" s="1936">
        <v>41820</v>
      </c>
      <c r="AG3690" t="s">
        <v>200</v>
      </c>
    </row>
    <row r="3691" spans="1:33" x14ac:dyDescent="0.2">
      <c r="A3691" t="s">
        <v>4114</v>
      </c>
      <c r="B3691" t="s">
        <v>112</v>
      </c>
      <c r="C3691" t="s">
        <v>36</v>
      </c>
      <c r="D3691" s="1936">
        <v>41818</v>
      </c>
      <c r="AG3691" t="s">
        <v>200</v>
      </c>
    </row>
    <row r="3692" spans="1:33" x14ac:dyDescent="0.2">
      <c r="A3692" t="s">
        <v>4114</v>
      </c>
      <c r="B3692" t="s">
        <v>112</v>
      </c>
      <c r="C3692" t="s">
        <v>36</v>
      </c>
      <c r="D3692" s="1936">
        <v>41817</v>
      </c>
      <c r="AG3692" t="s">
        <v>200</v>
      </c>
    </row>
    <row r="3693" spans="1:33" x14ac:dyDescent="0.2">
      <c r="A3693" t="s">
        <v>4114</v>
      </c>
      <c r="B3693" t="s">
        <v>112</v>
      </c>
      <c r="C3693" t="s">
        <v>36</v>
      </c>
      <c r="D3693" s="1936">
        <v>41816</v>
      </c>
      <c r="AG3693" t="s">
        <v>200</v>
      </c>
    </row>
    <row r="3694" spans="1:33" x14ac:dyDescent="0.2">
      <c r="A3694" t="s">
        <v>4114</v>
      </c>
      <c r="B3694" t="s">
        <v>112</v>
      </c>
      <c r="C3694" t="s">
        <v>36</v>
      </c>
      <c r="D3694" s="1936">
        <v>41815</v>
      </c>
      <c r="AG3694" t="s">
        <v>200</v>
      </c>
    </row>
    <row r="3695" spans="1:33" x14ac:dyDescent="0.2">
      <c r="A3695" t="s">
        <v>4114</v>
      </c>
      <c r="B3695" t="s">
        <v>112</v>
      </c>
      <c r="C3695" t="s">
        <v>36</v>
      </c>
      <c r="D3695" s="1936">
        <v>41814</v>
      </c>
      <c r="AG3695" t="s">
        <v>200</v>
      </c>
    </row>
    <row r="3696" spans="1:33" x14ac:dyDescent="0.2">
      <c r="A3696" t="s">
        <v>4114</v>
      </c>
      <c r="B3696" t="s">
        <v>112</v>
      </c>
      <c r="C3696" t="s">
        <v>36</v>
      </c>
      <c r="D3696" s="1936">
        <v>41813</v>
      </c>
      <c r="AG3696" t="s">
        <v>200</v>
      </c>
    </row>
    <row r="3697" spans="1:33" x14ac:dyDescent="0.2">
      <c r="A3697" t="s">
        <v>4114</v>
      </c>
      <c r="B3697" t="s">
        <v>112</v>
      </c>
      <c r="C3697" t="s">
        <v>36</v>
      </c>
      <c r="D3697" s="1936">
        <v>41812</v>
      </c>
      <c r="AG3697" t="s">
        <v>200</v>
      </c>
    </row>
    <row r="3698" spans="1:33" x14ac:dyDescent="0.2">
      <c r="A3698" t="s">
        <v>4114</v>
      </c>
      <c r="B3698" t="s">
        <v>112</v>
      </c>
      <c r="C3698" t="s">
        <v>36</v>
      </c>
      <c r="D3698" s="1936">
        <v>41810</v>
      </c>
      <c r="AG3698" t="s">
        <v>200</v>
      </c>
    </row>
    <row r="3699" spans="1:33" x14ac:dyDescent="0.2">
      <c r="A3699" t="s">
        <v>4114</v>
      </c>
      <c r="B3699" t="s">
        <v>112</v>
      </c>
      <c r="C3699" t="s">
        <v>36</v>
      </c>
      <c r="D3699" s="1936">
        <v>41809</v>
      </c>
      <c r="AG3699" t="s">
        <v>200</v>
      </c>
    </row>
    <row r="3700" spans="1:33" x14ac:dyDescent="0.2">
      <c r="A3700" t="s">
        <v>4114</v>
      </c>
      <c r="B3700" t="s">
        <v>112</v>
      </c>
      <c r="C3700" t="s">
        <v>36</v>
      </c>
      <c r="D3700" s="1936">
        <v>41807</v>
      </c>
      <c r="AG3700" t="s">
        <v>200</v>
      </c>
    </row>
    <row r="3701" spans="1:33" x14ac:dyDescent="0.2">
      <c r="A3701" t="s">
        <v>4114</v>
      </c>
      <c r="B3701" t="s">
        <v>112</v>
      </c>
      <c r="C3701" t="s">
        <v>36</v>
      </c>
      <c r="D3701" s="1936">
        <v>41806</v>
      </c>
      <c r="AG3701" t="s">
        <v>200</v>
      </c>
    </row>
    <row r="3702" spans="1:33" x14ac:dyDescent="0.2">
      <c r="A3702" t="s">
        <v>4114</v>
      </c>
      <c r="B3702" t="s">
        <v>112</v>
      </c>
      <c r="C3702" t="s">
        <v>36</v>
      </c>
      <c r="D3702" s="1936">
        <v>41803</v>
      </c>
      <c r="AG3702" t="s">
        <v>200</v>
      </c>
    </row>
    <row r="3703" spans="1:33" x14ac:dyDescent="0.2">
      <c r="A3703" t="s">
        <v>4114</v>
      </c>
      <c r="B3703" t="s">
        <v>112</v>
      </c>
      <c r="C3703" t="s">
        <v>36</v>
      </c>
      <c r="D3703" s="1936">
        <v>41802</v>
      </c>
      <c r="AG3703" t="s">
        <v>200</v>
      </c>
    </row>
    <row r="3704" spans="1:33" x14ac:dyDescent="0.2">
      <c r="A3704" t="s">
        <v>4114</v>
      </c>
      <c r="B3704" t="s">
        <v>112</v>
      </c>
      <c r="C3704" t="s">
        <v>36</v>
      </c>
      <c r="D3704" s="1936">
        <v>41801</v>
      </c>
      <c r="AG3704" t="s">
        <v>200</v>
      </c>
    </row>
    <row r="3705" spans="1:33" x14ac:dyDescent="0.2">
      <c r="A3705" t="s">
        <v>4114</v>
      </c>
      <c r="B3705" t="s">
        <v>112</v>
      </c>
      <c r="C3705" t="s">
        <v>36</v>
      </c>
      <c r="D3705" s="1936">
        <v>41800</v>
      </c>
      <c r="AG3705" t="s">
        <v>200</v>
      </c>
    </row>
    <row r="3706" spans="1:33" x14ac:dyDescent="0.2">
      <c r="A3706" t="s">
        <v>4114</v>
      </c>
      <c r="B3706" t="s">
        <v>112</v>
      </c>
      <c r="C3706" t="s">
        <v>36</v>
      </c>
      <c r="D3706" s="1936">
        <v>41799</v>
      </c>
      <c r="H3706" s="1937">
        <v>0</v>
      </c>
      <c r="AG3706" t="s">
        <v>200</v>
      </c>
    </row>
    <row r="3707" spans="1:33" x14ac:dyDescent="0.2">
      <c r="A3707" t="s">
        <v>4114</v>
      </c>
      <c r="B3707" t="s">
        <v>112</v>
      </c>
      <c r="C3707" t="s">
        <v>36</v>
      </c>
      <c r="D3707" s="1936">
        <v>41794</v>
      </c>
      <c r="AG3707" t="s">
        <v>200</v>
      </c>
    </row>
    <row r="3708" spans="1:33" x14ac:dyDescent="0.2">
      <c r="A3708" t="s">
        <v>2104</v>
      </c>
      <c r="B3708" t="s">
        <v>2</v>
      </c>
      <c r="C3708" t="s">
        <v>36</v>
      </c>
      <c r="D3708" s="1936">
        <v>41738</v>
      </c>
      <c r="AG3708" t="s">
        <v>200</v>
      </c>
    </row>
    <row r="3709" spans="1:33" x14ac:dyDescent="0.2">
      <c r="A3709" t="s">
        <v>2104</v>
      </c>
      <c r="B3709" t="s">
        <v>2</v>
      </c>
      <c r="C3709" t="s">
        <v>36</v>
      </c>
      <c r="D3709" s="1936">
        <v>41739</v>
      </c>
      <c r="AG3709" t="s">
        <v>200</v>
      </c>
    </row>
    <row r="3710" spans="1:33" x14ac:dyDescent="0.2">
      <c r="A3710" t="s">
        <v>3297</v>
      </c>
      <c r="B3710" t="s">
        <v>112</v>
      </c>
      <c r="C3710" t="s">
        <v>36</v>
      </c>
      <c r="D3710" s="1936">
        <v>41790</v>
      </c>
      <c r="H3710" s="1937">
        <v>0</v>
      </c>
      <c r="AG3710" t="s">
        <v>200</v>
      </c>
    </row>
    <row r="3711" spans="1:33" x14ac:dyDescent="0.2">
      <c r="A3711" t="s">
        <v>3297</v>
      </c>
      <c r="B3711" t="s">
        <v>112</v>
      </c>
      <c r="C3711" t="s">
        <v>36</v>
      </c>
      <c r="D3711" s="1936">
        <v>41789</v>
      </c>
      <c r="H3711" s="1937">
        <v>0</v>
      </c>
      <c r="AG3711" t="s">
        <v>200</v>
      </c>
    </row>
    <row r="3712" spans="1:33" x14ac:dyDescent="0.2">
      <c r="A3712" t="s">
        <v>2104</v>
      </c>
      <c r="B3712" t="s">
        <v>2</v>
      </c>
      <c r="C3712" t="s">
        <v>36</v>
      </c>
      <c r="D3712" s="1936">
        <v>41741</v>
      </c>
      <c r="AG3712" t="s">
        <v>200</v>
      </c>
    </row>
    <row r="3713" spans="1:33" x14ac:dyDescent="0.2">
      <c r="A3713" t="s">
        <v>2104</v>
      </c>
      <c r="B3713" t="s">
        <v>2</v>
      </c>
      <c r="C3713" t="s">
        <v>36</v>
      </c>
      <c r="D3713" s="1936">
        <v>41742</v>
      </c>
      <c r="AG3713" t="s">
        <v>200</v>
      </c>
    </row>
    <row r="3714" spans="1:33" x14ac:dyDescent="0.2">
      <c r="A3714" t="s">
        <v>2104</v>
      </c>
      <c r="B3714" t="s">
        <v>2</v>
      </c>
      <c r="C3714" t="s">
        <v>36</v>
      </c>
      <c r="D3714" s="1936">
        <v>41743</v>
      </c>
      <c r="AG3714" t="s">
        <v>200</v>
      </c>
    </row>
    <row r="3715" spans="1:33" x14ac:dyDescent="0.2">
      <c r="A3715" t="s">
        <v>2104</v>
      </c>
      <c r="B3715" t="s">
        <v>2</v>
      </c>
      <c r="C3715" t="s">
        <v>36</v>
      </c>
      <c r="D3715" s="1936">
        <v>41744</v>
      </c>
      <c r="AG3715" t="s">
        <v>200</v>
      </c>
    </row>
    <row r="3716" spans="1:33" x14ac:dyDescent="0.2">
      <c r="A3716" t="s">
        <v>2104</v>
      </c>
      <c r="B3716" t="s">
        <v>2</v>
      </c>
      <c r="C3716" t="s">
        <v>36</v>
      </c>
      <c r="D3716" s="1936">
        <v>41745</v>
      </c>
      <c r="AG3716" t="s">
        <v>200</v>
      </c>
    </row>
    <row r="3717" spans="1:33" x14ac:dyDescent="0.2">
      <c r="A3717" t="s">
        <v>2104</v>
      </c>
      <c r="B3717" t="s">
        <v>2</v>
      </c>
      <c r="C3717" t="s">
        <v>36</v>
      </c>
      <c r="D3717" s="1936">
        <v>41746</v>
      </c>
      <c r="AG3717" t="s">
        <v>200</v>
      </c>
    </row>
    <row r="3718" spans="1:33" x14ac:dyDescent="0.2">
      <c r="A3718" t="s">
        <v>2104</v>
      </c>
      <c r="B3718" t="s">
        <v>2</v>
      </c>
      <c r="C3718" t="s">
        <v>36</v>
      </c>
      <c r="D3718" s="1936">
        <v>41747</v>
      </c>
      <c r="Z3718" t="s">
        <v>200</v>
      </c>
    </row>
    <row r="3719" spans="1:33" x14ac:dyDescent="0.2">
      <c r="A3719" t="s">
        <v>3297</v>
      </c>
      <c r="B3719" t="s">
        <v>112</v>
      </c>
      <c r="C3719" t="s">
        <v>36</v>
      </c>
      <c r="D3719" s="1936">
        <v>41788</v>
      </c>
      <c r="H3719" s="1937">
        <v>0</v>
      </c>
      <c r="AG3719" t="s">
        <v>200</v>
      </c>
    </row>
    <row r="3720" spans="1:33" x14ac:dyDescent="0.2">
      <c r="A3720" t="s">
        <v>2104</v>
      </c>
      <c r="B3720" t="s">
        <v>2</v>
      </c>
      <c r="C3720" t="s">
        <v>36</v>
      </c>
      <c r="D3720" s="1936">
        <v>41749</v>
      </c>
      <c r="AG3720" t="s">
        <v>200</v>
      </c>
    </row>
    <row r="3721" spans="1:33" x14ac:dyDescent="0.2">
      <c r="A3721" t="s">
        <v>3297</v>
      </c>
      <c r="B3721" t="s">
        <v>112</v>
      </c>
      <c r="C3721" t="s">
        <v>36</v>
      </c>
      <c r="D3721" s="1936">
        <v>41787</v>
      </c>
      <c r="H3721" s="1937">
        <v>0</v>
      </c>
      <c r="AG3721" t="s">
        <v>200</v>
      </c>
    </row>
    <row r="3722" spans="1:33" x14ac:dyDescent="0.2">
      <c r="A3722" t="s">
        <v>3297</v>
      </c>
      <c r="B3722" t="s">
        <v>112</v>
      </c>
      <c r="C3722" t="s">
        <v>36</v>
      </c>
      <c r="D3722" s="1936">
        <v>41786</v>
      </c>
      <c r="H3722" s="1937">
        <v>0</v>
      </c>
      <c r="AG3722" t="s">
        <v>200</v>
      </c>
    </row>
    <row r="3723" spans="1:33" x14ac:dyDescent="0.2">
      <c r="A3723" t="s">
        <v>3297</v>
      </c>
      <c r="B3723" t="s">
        <v>112</v>
      </c>
      <c r="C3723" t="s">
        <v>36</v>
      </c>
      <c r="D3723" s="1936">
        <v>41774</v>
      </c>
      <c r="H3723" s="1937">
        <v>0</v>
      </c>
      <c r="AG3723" t="s">
        <v>200</v>
      </c>
    </row>
    <row r="3724" spans="1:33" x14ac:dyDescent="0.2">
      <c r="A3724" t="s">
        <v>3297</v>
      </c>
      <c r="B3724" t="s">
        <v>112</v>
      </c>
      <c r="C3724" t="s">
        <v>36</v>
      </c>
      <c r="D3724" s="1936">
        <v>41773</v>
      </c>
      <c r="H3724" s="1937">
        <v>0</v>
      </c>
      <c r="AG3724" t="s">
        <v>200</v>
      </c>
    </row>
    <row r="3725" spans="1:33" x14ac:dyDescent="0.2">
      <c r="A3725" t="s">
        <v>3297</v>
      </c>
      <c r="B3725" t="s">
        <v>112</v>
      </c>
      <c r="C3725" t="s">
        <v>36</v>
      </c>
      <c r="D3725" s="1936">
        <v>41772</v>
      </c>
      <c r="H3725" s="1937">
        <v>0</v>
      </c>
      <c r="AG3725" t="s">
        <v>200</v>
      </c>
    </row>
    <row r="3726" spans="1:33" x14ac:dyDescent="0.2">
      <c r="A3726" t="s">
        <v>3297</v>
      </c>
      <c r="B3726" t="s">
        <v>112</v>
      </c>
      <c r="C3726" t="s">
        <v>36</v>
      </c>
      <c r="D3726" s="1936">
        <v>41771</v>
      </c>
      <c r="H3726" s="1937">
        <v>0</v>
      </c>
      <c r="AG3726" t="s">
        <v>200</v>
      </c>
    </row>
    <row r="3727" spans="1:33" x14ac:dyDescent="0.2">
      <c r="A3727" t="s">
        <v>3297</v>
      </c>
      <c r="B3727" t="s">
        <v>112</v>
      </c>
      <c r="C3727" t="s">
        <v>36</v>
      </c>
      <c r="D3727" s="1936">
        <v>41770</v>
      </c>
      <c r="H3727" s="1937">
        <v>0</v>
      </c>
      <c r="AG3727" t="s">
        <v>200</v>
      </c>
    </row>
    <row r="3728" spans="1:33" x14ac:dyDescent="0.2">
      <c r="A3728" t="s">
        <v>3297</v>
      </c>
      <c r="B3728" t="s">
        <v>112</v>
      </c>
      <c r="C3728" t="s">
        <v>36</v>
      </c>
      <c r="D3728" s="1936">
        <v>41769</v>
      </c>
      <c r="H3728" s="1937">
        <v>0</v>
      </c>
      <c r="AG3728" t="s">
        <v>200</v>
      </c>
    </row>
    <row r="3729" spans="1:33" x14ac:dyDescent="0.2">
      <c r="A3729" t="s">
        <v>3297</v>
      </c>
      <c r="B3729" t="s">
        <v>112</v>
      </c>
      <c r="C3729" t="s">
        <v>36</v>
      </c>
      <c r="D3729" s="1936">
        <v>41768</v>
      </c>
      <c r="H3729" s="1937">
        <v>0</v>
      </c>
      <c r="AG3729" t="s">
        <v>200</v>
      </c>
    </row>
    <row r="3730" spans="1:33" x14ac:dyDescent="0.2">
      <c r="A3730" t="s">
        <v>3297</v>
      </c>
      <c r="B3730" t="s">
        <v>112</v>
      </c>
      <c r="C3730" t="s">
        <v>36</v>
      </c>
      <c r="D3730" s="1936">
        <v>41767</v>
      </c>
      <c r="H3730" s="1937">
        <v>0</v>
      </c>
      <c r="AG3730" t="s">
        <v>200</v>
      </c>
    </row>
    <row r="3731" spans="1:33" x14ac:dyDescent="0.2">
      <c r="A3731" t="s">
        <v>3297</v>
      </c>
      <c r="B3731" t="s">
        <v>112</v>
      </c>
      <c r="C3731" t="s">
        <v>36</v>
      </c>
      <c r="D3731" s="1936">
        <v>41766</v>
      </c>
      <c r="H3731" s="1937">
        <v>0</v>
      </c>
    </row>
    <row r="3732" spans="1:33" x14ac:dyDescent="0.2">
      <c r="A3732" t="s">
        <v>3297</v>
      </c>
      <c r="B3732" t="s">
        <v>112</v>
      </c>
      <c r="C3732" t="s">
        <v>36</v>
      </c>
      <c r="D3732" s="1936">
        <v>41765</v>
      </c>
      <c r="H3732" s="1937">
        <v>0</v>
      </c>
    </row>
    <row r="3733" spans="1:33" x14ac:dyDescent="0.2">
      <c r="A3733" t="s">
        <v>3297</v>
      </c>
      <c r="B3733" t="s">
        <v>112</v>
      </c>
      <c r="C3733" t="s">
        <v>36</v>
      </c>
      <c r="D3733" s="1936">
        <v>41764</v>
      </c>
      <c r="H3733" s="1937">
        <v>0</v>
      </c>
    </row>
    <row r="3734" spans="1:33" x14ac:dyDescent="0.2">
      <c r="A3734" t="s">
        <v>3297</v>
      </c>
      <c r="B3734" t="s">
        <v>112</v>
      </c>
      <c r="C3734" t="s">
        <v>36</v>
      </c>
      <c r="D3734" s="1936">
        <v>41763</v>
      </c>
      <c r="H3734" s="1937">
        <v>0</v>
      </c>
    </row>
    <row r="3735" spans="1:33" x14ac:dyDescent="0.2">
      <c r="A3735" t="s">
        <v>3297</v>
      </c>
      <c r="B3735" t="s">
        <v>112</v>
      </c>
      <c r="C3735" t="s">
        <v>36</v>
      </c>
      <c r="D3735" s="1936">
        <v>41760</v>
      </c>
      <c r="H3735" s="1937">
        <v>0</v>
      </c>
      <c r="AG3735" t="s">
        <v>200</v>
      </c>
    </row>
    <row r="3736" spans="1:33" x14ac:dyDescent="0.2">
      <c r="A3736" t="s">
        <v>2104</v>
      </c>
      <c r="B3736" t="s">
        <v>112</v>
      </c>
      <c r="C3736" t="s">
        <v>36</v>
      </c>
      <c r="D3736" s="1936">
        <v>41759</v>
      </c>
      <c r="H3736" s="1937">
        <v>0</v>
      </c>
      <c r="AG3736" t="s">
        <v>200</v>
      </c>
    </row>
    <row r="3737" spans="1:33" x14ac:dyDescent="0.2">
      <c r="A3737" t="s">
        <v>2104</v>
      </c>
      <c r="B3737" t="s">
        <v>112</v>
      </c>
      <c r="C3737" t="s">
        <v>36</v>
      </c>
      <c r="D3737" s="1936">
        <v>41758</v>
      </c>
      <c r="H3737" s="1937">
        <v>0</v>
      </c>
      <c r="AG3737" t="s">
        <v>200</v>
      </c>
    </row>
    <row r="3738" spans="1:33" x14ac:dyDescent="0.2">
      <c r="A3738" t="s">
        <v>2104</v>
      </c>
      <c r="B3738" t="s">
        <v>112</v>
      </c>
      <c r="C3738" t="s">
        <v>36</v>
      </c>
      <c r="D3738" s="1936">
        <v>41756</v>
      </c>
      <c r="H3738" s="1937">
        <v>0</v>
      </c>
      <c r="AG3738" t="s">
        <v>200</v>
      </c>
    </row>
    <row r="3739" spans="1:33" x14ac:dyDescent="0.2">
      <c r="A3739" t="s">
        <v>2104</v>
      </c>
      <c r="B3739" t="s">
        <v>112</v>
      </c>
      <c r="C3739" t="s">
        <v>36</v>
      </c>
      <c r="D3739" s="1936">
        <v>41755</v>
      </c>
      <c r="H3739" s="1937">
        <v>0</v>
      </c>
      <c r="AG3739" t="s">
        <v>200</v>
      </c>
    </row>
    <row r="3740" spans="1:33" x14ac:dyDescent="0.2">
      <c r="A3740" t="s">
        <v>2104</v>
      </c>
      <c r="B3740" t="s">
        <v>112</v>
      </c>
      <c r="C3740" t="s">
        <v>36</v>
      </c>
      <c r="D3740" s="1936">
        <v>41754</v>
      </c>
      <c r="H3740" s="1937">
        <v>0</v>
      </c>
      <c r="AG3740" t="s">
        <v>200</v>
      </c>
    </row>
    <row r="3741" spans="1:33" x14ac:dyDescent="0.2">
      <c r="A3741" t="s">
        <v>2104</v>
      </c>
      <c r="B3741" t="s">
        <v>112</v>
      </c>
      <c r="C3741" t="s">
        <v>36</v>
      </c>
      <c r="D3741" s="1936">
        <v>41750</v>
      </c>
      <c r="H3741" s="1937">
        <v>0</v>
      </c>
      <c r="AG3741" t="s">
        <v>200</v>
      </c>
    </row>
    <row r="3742" spans="1:33" x14ac:dyDescent="0.2">
      <c r="A3742" t="s">
        <v>2104</v>
      </c>
      <c r="B3742" t="s">
        <v>112</v>
      </c>
      <c r="C3742" t="s">
        <v>36</v>
      </c>
      <c r="D3742" s="1936">
        <v>41749</v>
      </c>
      <c r="AG3742" t="s">
        <v>200</v>
      </c>
    </row>
    <row r="3743" spans="1:33" x14ac:dyDescent="0.2">
      <c r="A3743" t="s">
        <v>2104</v>
      </c>
      <c r="B3743" t="s">
        <v>112</v>
      </c>
      <c r="C3743" t="s">
        <v>36</v>
      </c>
      <c r="D3743" s="1936">
        <v>41748</v>
      </c>
      <c r="AG3743" t="s">
        <v>200</v>
      </c>
    </row>
    <row r="3744" spans="1:33" x14ac:dyDescent="0.2">
      <c r="A3744" t="s">
        <v>2104</v>
      </c>
      <c r="B3744" t="s">
        <v>112</v>
      </c>
      <c r="C3744" t="s">
        <v>36</v>
      </c>
      <c r="D3744" s="1936">
        <v>41747</v>
      </c>
      <c r="AG3744" t="s">
        <v>200</v>
      </c>
    </row>
    <row r="3745" spans="1:36" x14ac:dyDescent="0.2">
      <c r="A3745" t="s">
        <v>2104</v>
      </c>
      <c r="B3745" t="s">
        <v>112</v>
      </c>
      <c r="C3745" t="s">
        <v>36</v>
      </c>
      <c r="D3745" s="1936">
        <v>41746</v>
      </c>
      <c r="AG3745" t="s">
        <v>200</v>
      </c>
    </row>
    <row r="3746" spans="1:36" x14ac:dyDescent="0.2">
      <c r="A3746" t="s">
        <v>2104</v>
      </c>
      <c r="B3746" t="s">
        <v>112</v>
      </c>
      <c r="C3746" t="s">
        <v>36</v>
      </c>
      <c r="D3746" s="1936">
        <v>41745</v>
      </c>
      <c r="AG3746" t="s">
        <v>200</v>
      </c>
    </row>
    <row r="3747" spans="1:36" x14ac:dyDescent="0.2">
      <c r="A3747" t="s">
        <v>2104</v>
      </c>
      <c r="B3747" t="s">
        <v>112</v>
      </c>
      <c r="C3747" t="s">
        <v>36</v>
      </c>
      <c r="D3747" s="1936">
        <v>41744</v>
      </c>
      <c r="AG3747" t="s">
        <v>200</v>
      </c>
    </row>
    <row r="3748" spans="1:36" x14ac:dyDescent="0.2">
      <c r="A3748" t="s">
        <v>2104</v>
      </c>
      <c r="B3748" t="s">
        <v>112</v>
      </c>
      <c r="C3748" t="s">
        <v>36</v>
      </c>
      <c r="D3748" s="1936">
        <v>41743</v>
      </c>
      <c r="AG3748" t="s">
        <v>200</v>
      </c>
    </row>
    <row r="3749" spans="1:36" x14ac:dyDescent="0.2">
      <c r="A3749" t="s">
        <v>2104</v>
      </c>
      <c r="B3749" t="s">
        <v>112</v>
      </c>
      <c r="C3749" t="s">
        <v>36</v>
      </c>
      <c r="D3749" s="1936">
        <v>41742</v>
      </c>
      <c r="AG3749" t="s">
        <v>200</v>
      </c>
    </row>
    <row r="3750" spans="1:36" x14ac:dyDescent="0.2">
      <c r="A3750" t="s">
        <v>2104</v>
      </c>
      <c r="B3750" t="s">
        <v>112</v>
      </c>
      <c r="C3750" t="s">
        <v>36</v>
      </c>
      <c r="D3750" s="1936">
        <v>41741</v>
      </c>
      <c r="AG3750" t="s">
        <v>200</v>
      </c>
    </row>
    <row r="3751" spans="1:36" x14ac:dyDescent="0.2">
      <c r="A3751" t="s">
        <v>2104</v>
      </c>
      <c r="B3751" t="s">
        <v>112</v>
      </c>
      <c r="C3751" t="s">
        <v>36</v>
      </c>
      <c r="D3751" s="1936">
        <v>41740</v>
      </c>
      <c r="AG3751" t="s">
        <v>200</v>
      </c>
    </row>
    <row r="3752" spans="1:36" x14ac:dyDescent="0.2">
      <c r="A3752" t="s">
        <v>2104</v>
      </c>
      <c r="B3752" t="s">
        <v>112</v>
      </c>
      <c r="C3752" t="s">
        <v>36</v>
      </c>
      <c r="D3752" s="1936">
        <v>41739</v>
      </c>
      <c r="AG3752" t="s">
        <v>200</v>
      </c>
    </row>
    <row r="3753" spans="1:36" x14ac:dyDescent="0.2">
      <c r="A3753" t="s">
        <v>2104</v>
      </c>
      <c r="B3753" t="s">
        <v>112</v>
      </c>
      <c r="C3753" t="s">
        <v>36</v>
      </c>
      <c r="D3753" s="1936">
        <v>41738</v>
      </c>
      <c r="AG3753" t="s">
        <v>200</v>
      </c>
    </row>
    <row r="3754" spans="1:36" x14ac:dyDescent="0.2">
      <c r="A3754" t="s">
        <v>2104</v>
      </c>
      <c r="B3754" t="s">
        <v>112</v>
      </c>
      <c r="C3754" t="s">
        <v>36</v>
      </c>
      <c r="D3754" s="1936">
        <v>41737</v>
      </c>
      <c r="AG3754" t="s">
        <v>200</v>
      </c>
    </row>
    <row r="3755" spans="1:36" x14ac:dyDescent="0.2">
      <c r="A3755" t="s">
        <v>2104</v>
      </c>
      <c r="B3755" t="s">
        <v>112</v>
      </c>
      <c r="C3755" t="s">
        <v>36</v>
      </c>
      <c r="D3755" s="1936">
        <v>41736</v>
      </c>
      <c r="AG3755" t="s">
        <v>200</v>
      </c>
    </row>
    <row r="3756" spans="1:36" x14ac:dyDescent="0.2">
      <c r="A3756" t="s">
        <v>2104</v>
      </c>
      <c r="B3756" t="s">
        <v>112</v>
      </c>
      <c r="C3756" t="s">
        <v>36</v>
      </c>
      <c r="D3756" s="1936">
        <v>41735</v>
      </c>
      <c r="AG3756" t="s">
        <v>200</v>
      </c>
    </row>
    <row r="3757" spans="1:36" x14ac:dyDescent="0.2">
      <c r="A3757" t="s">
        <v>2104</v>
      </c>
      <c r="B3757" t="s">
        <v>112</v>
      </c>
      <c r="C3757" t="s">
        <v>36</v>
      </c>
      <c r="D3757" s="1936">
        <v>41735</v>
      </c>
      <c r="AG3757" t="s">
        <v>200</v>
      </c>
      <c r="AJ3757" t="s">
        <v>2261</v>
      </c>
    </row>
    <row r="3758" spans="1:36" x14ac:dyDescent="0.2">
      <c r="A3758" t="s">
        <v>2104</v>
      </c>
      <c r="B3758" t="s">
        <v>112</v>
      </c>
      <c r="C3758" t="s">
        <v>36</v>
      </c>
      <c r="D3758" s="1936">
        <v>41733</v>
      </c>
      <c r="H3758" s="1937">
        <v>0</v>
      </c>
      <c r="AG3758" t="s">
        <v>200</v>
      </c>
      <c r="AJ3758" t="s">
        <v>2261</v>
      </c>
    </row>
    <row r="3759" spans="1:36" x14ac:dyDescent="0.2">
      <c r="A3759" t="s">
        <v>2104</v>
      </c>
      <c r="B3759" t="s">
        <v>112</v>
      </c>
      <c r="C3759" t="s">
        <v>36</v>
      </c>
      <c r="D3759" s="1936">
        <v>41732</v>
      </c>
      <c r="AG3759" t="s">
        <v>200</v>
      </c>
      <c r="AJ3759" t="s">
        <v>2261</v>
      </c>
    </row>
    <row r="3760" spans="1:36" x14ac:dyDescent="0.2">
      <c r="A3760" t="s">
        <v>2104</v>
      </c>
      <c r="B3760" t="s">
        <v>112</v>
      </c>
      <c r="C3760" t="s">
        <v>36</v>
      </c>
      <c r="D3760" s="1936">
        <v>41731</v>
      </c>
      <c r="AG3760" t="s">
        <v>200</v>
      </c>
      <c r="AJ3760" t="s">
        <v>2261</v>
      </c>
    </row>
    <row r="3761" spans="1:36" x14ac:dyDescent="0.2">
      <c r="A3761" t="s">
        <v>2030</v>
      </c>
      <c r="B3761" t="s">
        <v>112</v>
      </c>
      <c r="C3761" t="s">
        <v>36</v>
      </c>
      <c r="D3761" s="1936">
        <v>41729</v>
      </c>
      <c r="AG3761" t="s">
        <v>200</v>
      </c>
      <c r="AJ3761" t="s">
        <v>2261</v>
      </c>
    </row>
    <row r="3762" spans="1:36" x14ac:dyDescent="0.2">
      <c r="A3762" t="s">
        <v>2030</v>
      </c>
      <c r="B3762" t="s">
        <v>112</v>
      </c>
      <c r="C3762" t="s">
        <v>36</v>
      </c>
      <c r="D3762" s="1936">
        <v>41728</v>
      </c>
      <c r="AG3762" t="s">
        <v>200</v>
      </c>
      <c r="AJ3762" t="s">
        <v>2261</v>
      </c>
    </row>
    <row r="3763" spans="1:36" x14ac:dyDescent="0.2">
      <c r="A3763" t="s">
        <v>2030</v>
      </c>
      <c r="B3763" t="s">
        <v>112</v>
      </c>
      <c r="C3763" t="s">
        <v>36</v>
      </c>
      <c r="D3763" s="1936">
        <v>41727</v>
      </c>
      <c r="AG3763" t="s">
        <v>200</v>
      </c>
      <c r="AJ3763" t="s">
        <v>2261</v>
      </c>
    </row>
    <row r="3764" spans="1:36" x14ac:dyDescent="0.2">
      <c r="A3764" t="s">
        <v>2030</v>
      </c>
      <c r="B3764" t="s">
        <v>112</v>
      </c>
      <c r="C3764" t="s">
        <v>36</v>
      </c>
      <c r="D3764" s="1936">
        <v>41725</v>
      </c>
      <c r="AG3764" t="s">
        <v>200</v>
      </c>
      <c r="AJ3764" t="s">
        <v>2261</v>
      </c>
    </row>
    <row r="3765" spans="1:36" x14ac:dyDescent="0.2">
      <c r="A3765" t="s">
        <v>2030</v>
      </c>
      <c r="B3765" t="s">
        <v>112</v>
      </c>
      <c r="C3765" t="s">
        <v>36</v>
      </c>
      <c r="D3765" s="1936">
        <v>41724</v>
      </c>
      <c r="AG3765" t="s">
        <v>200</v>
      </c>
      <c r="AJ3765" t="s">
        <v>2261</v>
      </c>
    </row>
    <row r="3766" spans="1:36" x14ac:dyDescent="0.2">
      <c r="A3766" t="s">
        <v>2030</v>
      </c>
      <c r="B3766" t="s">
        <v>112</v>
      </c>
      <c r="C3766" t="s">
        <v>36</v>
      </c>
      <c r="D3766" s="1936">
        <v>41723</v>
      </c>
      <c r="AG3766" t="s">
        <v>200</v>
      </c>
      <c r="AJ3766" t="s">
        <v>2261</v>
      </c>
    </row>
    <row r="3767" spans="1:36" x14ac:dyDescent="0.2">
      <c r="A3767" t="s">
        <v>2030</v>
      </c>
      <c r="B3767" t="s">
        <v>112</v>
      </c>
      <c r="C3767" t="s">
        <v>36</v>
      </c>
      <c r="D3767" s="1936">
        <v>41722</v>
      </c>
      <c r="AG3767" t="s">
        <v>200</v>
      </c>
      <c r="AJ3767" t="s">
        <v>2261</v>
      </c>
    </row>
    <row r="3768" spans="1:36" x14ac:dyDescent="0.2">
      <c r="A3768" t="s">
        <v>2030</v>
      </c>
      <c r="B3768" t="s">
        <v>112</v>
      </c>
      <c r="C3768" t="s">
        <v>36</v>
      </c>
      <c r="D3768" s="1936">
        <v>41720</v>
      </c>
      <c r="AG3768" t="s">
        <v>200</v>
      </c>
    </row>
    <row r="3769" spans="1:36" x14ac:dyDescent="0.2">
      <c r="A3769" t="s">
        <v>2030</v>
      </c>
      <c r="B3769" t="s">
        <v>112</v>
      </c>
      <c r="C3769" t="s">
        <v>36</v>
      </c>
      <c r="D3769" s="1936">
        <v>41717</v>
      </c>
      <c r="AG3769" t="s">
        <v>200</v>
      </c>
      <c r="AJ3769" t="s">
        <v>2261</v>
      </c>
    </row>
    <row r="3770" spans="1:36" x14ac:dyDescent="0.2">
      <c r="A3770" t="s">
        <v>2030</v>
      </c>
      <c r="B3770" t="s">
        <v>112</v>
      </c>
      <c r="C3770" t="s">
        <v>36</v>
      </c>
      <c r="D3770" s="1936">
        <v>41713</v>
      </c>
      <c r="AG3770" t="s">
        <v>200</v>
      </c>
      <c r="AJ3770" t="s">
        <v>2261</v>
      </c>
    </row>
    <row r="3771" spans="1:36" x14ac:dyDescent="0.2">
      <c r="A3771" t="s">
        <v>2030</v>
      </c>
      <c r="B3771" t="s">
        <v>112</v>
      </c>
      <c r="C3771" t="s">
        <v>36</v>
      </c>
      <c r="D3771" s="1936">
        <v>41708</v>
      </c>
      <c r="AG3771" t="s">
        <v>200</v>
      </c>
      <c r="AJ3771" t="s">
        <v>2261</v>
      </c>
    </row>
    <row r="3772" spans="1:36" x14ac:dyDescent="0.2">
      <c r="A3772" t="s">
        <v>2030</v>
      </c>
      <c r="B3772" t="s">
        <v>112</v>
      </c>
      <c r="C3772" t="s">
        <v>36</v>
      </c>
      <c r="D3772" s="1936">
        <v>41706</v>
      </c>
      <c r="AG3772" t="s">
        <v>200</v>
      </c>
      <c r="AJ3772" t="s">
        <v>2261</v>
      </c>
    </row>
    <row r="3773" spans="1:36" x14ac:dyDescent="0.2">
      <c r="A3773" t="s">
        <v>2030</v>
      </c>
      <c r="B3773" t="s">
        <v>112</v>
      </c>
      <c r="C3773" t="s">
        <v>36</v>
      </c>
      <c r="D3773" s="1936">
        <v>41705</v>
      </c>
      <c r="AG3773" t="s">
        <v>200</v>
      </c>
      <c r="AJ3773" t="s">
        <v>2261</v>
      </c>
    </row>
    <row r="3774" spans="1:36" x14ac:dyDescent="0.2">
      <c r="A3774" t="s">
        <v>2030</v>
      </c>
      <c r="B3774" t="s">
        <v>112</v>
      </c>
      <c r="C3774" t="s">
        <v>36</v>
      </c>
      <c r="D3774" s="1936">
        <v>41704</v>
      </c>
      <c r="AG3774" t="s">
        <v>200</v>
      </c>
      <c r="AJ3774" t="s">
        <v>2261</v>
      </c>
    </row>
    <row r="3775" spans="1:36" x14ac:dyDescent="0.2">
      <c r="A3775" t="s">
        <v>2030</v>
      </c>
      <c r="B3775" t="s">
        <v>112</v>
      </c>
      <c r="C3775" t="s">
        <v>36</v>
      </c>
      <c r="D3775" s="1936">
        <v>41703</v>
      </c>
      <c r="AG3775" t="s">
        <v>200</v>
      </c>
      <c r="AJ3775" t="s">
        <v>2261</v>
      </c>
    </row>
    <row r="3776" spans="1:36" x14ac:dyDescent="0.2">
      <c r="A3776" t="s">
        <v>2030</v>
      </c>
      <c r="B3776" t="s">
        <v>112</v>
      </c>
      <c r="C3776" t="s">
        <v>36</v>
      </c>
      <c r="D3776" s="1936">
        <v>41702</v>
      </c>
      <c r="AG3776" t="s">
        <v>200</v>
      </c>
      <c r="AJ3776" t="s">
        <v>2261</v>
      </c>
    </row>
    <row r="3777" spans="1:36" x14ac:dyDescent="0.2">
      <c r="A3777" t="s">
        <v>2030</v>
      </c>
      <c r="B3777" t="s">
        <v>112</v>
      </c>
      <c r="C3777" t="s">
        <v>36</v>
      </c>
      <c r="D3777" s="1936">
        <v>41701</v>
      </c>
      <c r="AG3777" t="s">
        <v>200</v>
      </c>
      <c r="AJ3777" t="s">
        <v>2261</v>
      </c>
    </row>
    <row r="3778" spans="1:36" x14ac:dyDescent="0.2">
      <c r="A3778" t="s">
        <v>2030</v>
      </c>
      <c r="B3778" t="s">
        <v>112</v>
      </c>
      <c r="C3778" t="s">
        <v>36</v>
      </c>
      <c r="D3778" s="1936">
        <v>41700</v>
      </c>
      <c r="AG3778" t="s">
        <v>200</v>
      </c>
      <c r="AJ3778" t="s">
        <v>2261</v>
      </c>
    </row>
    <row r="3779" spans="1:36" x14ac:dyDescent="0.2">
      <c r="A3779" t="s">
        <v>2030</v>
      </c>
      <c r="B3779" t="s">
        <v>112</v>
      </c>
      <c r="C3779" t="s">
        <v>36</v>
      </c>
      <c r="D3779" s="1936">
        <v>41699</v>
      </c>
      <c r="AG3779" t="s">
        <v>200</v>
      </c>
      <c r="AJ3779" t="s">
        <v>2261</v>
      </c>
    </row>
    <row r="3780" spans="1:36" x14ac:dyDescent="0.2">
      <c r="A3780" t="s">
        <v>2029</v>
      </c>
      <c r="B3780" t="s">
        <v>112</v>
      </c>
      <c r="C3780" t="s">
        <v>36</v>
      </c>
      <c r="D3780" s="1936">
        <v>41698</v>
      </c>
      <c r="AG3780" t="s">
        <v>200</v>
      </c>
      <c r="AJ3780" t="s">
        <v>2261</v>
      </c>
    </row>
    <row r="3781" spans="1:36" x14ac:dyDescent="0.2">
      <c r="A3781" t="s">
        <v>2029</v>
      </c>
      <c r="B3781" t="s">
        <v>112</v>
      </c>
      <c r="C3781" t="s">
        <v>36</v>
      </c>
      <c r="D3781" s="1936">
        <v>41697</v>
      </c>
      <c r="AG3781" t="s">
        <v>200</v>
      </c>
      <c r="AJ3781" t="s">
        <v>2261</v>
      </c>
    </row>
    <row r="3782" spans="1:36" x14ac:dyDescent="0.2">
      <c r="A3782" t="s">
        <v>2029</v>
      </c>
      <c r="B3782" t="s">
        <v>112</v>
      </c>
      <c r="C3782" t="s">
        <v>36</v>
      </c>
      <c r="D3782" s="1936">
        <v>41696</v>
      </c>
      <c r="AG3782" t="s">
        <v>200</v>
      </c>
      <c r="AJ3782" t="s">
        <v>2261</v>
      </c>
    </row>
    <row r="3783" spans="1:36" x14ac:dyDescent="0.2">
      <c r="A3783" t="s">
        <v>2029</v>
      </c>
      <c r="B3783" t="s">
        <v>112</v>
      </c>
      <c r="C3783" t="s">
        <v>36</v>
      </c>
      <c r="D3783" s="1936">
        <v>41692</v>
      </c>
      <c r="AG3783" t="s">
        <v>200</v>
      </c>
      <c r="AJ3783" t="s">
        <v>2261</v>
      </c>
    </row>
    <row r="3784" spans="1:36" x14ac:dyDescent="0.2">
      <c r="A3784" t="s">
        <v>2029</v>
      </c>
      <c r="B3784" t="s">
        <v>112</v>
      </c>
      <c r="C3784" t="s">
        <v>36</v>
      </c>
      <c r="D3784" s="1936">
        <v>41690</v>
      </c>
      <c r="AG3784" t="s">
        <v>200</v>
      </c>
      <c r="AJ3784" t="s">
        <v>2261</v>
      </c>
    </row>
    <row r="3785" spans="1:36" x14ac:dyDescent="0.2">
      <c r="A3785" t="s">
        <v>2029</v>
      </c>
      <c r="B3785" t="s">
        <v>112</v>
      </c>
      <c r="C3785" t="s">
        <v>36</v>
      </c>
      <c r="D3785" s="1936">
        <v>41689</v>
      </c>
      <c r="AG3785" t="s">
        <v>200</v>
      </c>
      <c r="AJ3785" t="s">
        <v>2261</v>
      </c>
    </row>
    <row r="3786" spans="1:36" x14ac:dyDescent="0.2">
      <c r="A3786" t="s">
        <v>2029</v>
      </c>
      <c r="B3786" t="s">
        <v>112</v>
      </c>
      <c r="C3786" t="s">
        <v>36</v>
      </c>
      <c r="D3786" s="1936">
        <v>41688</v>
      </c>
      <c r="AG3786" t="s">
        <v>200</v>
      </c>
      <c r="AJ3786" t="s">
        <v>2261</v>
      </c>
    </row>
    <row r="3787" spans="1:36" x14ac:dyDescent="0.2">
      <c r="A3787" t="s">
        <v>2029</v>
      </c>
      <c r="B3787" t="s">
        <v>112</v>
      </c>
      <c r="C3787" t="s">
        <v>36</v>
      </c>
      <c r="D3787" s="1936">
        <v>41686</v>
      </c>
      <c r="AG3787" t="s">
        <v>200</v>
      </c>
    </row>
    <row r="3788" spans="1:36" x14ac:dyDescent="0.2">
      <c r="A3788" t="s">
        <v>2029</v>
      </c>
      <c r="B3788" t="s">
        <v>112</v>
      </c>
      <c r="C3788" t="s">
        <v>36</v>
      </c>
      <c r="D3788" s="1936">
        <v>41685</v>
      </c>
      <c r="AG3788" t="s">
        <v>200</v>
      </c>
    </row>
    <row r="3789" spans="1:36" x14ac:dyDescent="0.2">
      <c r="A3789" t="s">
        <v>2029</v>
      </c>
      <c r="B3789" t="s">
        <v>112</v>
      </c>
      <c r="C3789" t="s">
        <v>36</v>
      </c>
      <c r="D3789" s="1936">
        <v>41684</v>
      </c>
      <c r="AG3789" t="s">
        <v>200</v>
      </c>
    </row>
    <row r="3790" spans="1:36" x14ac:dyDescent="0.2">
      <c r="A3790" t="s">
        <v>2029</v>
      </c>
      <c r="B3790" t="s">
        <v>112</v>
      </c>
      <c r="C3790" t="s">
        <v>36</v>
      </c>
      <c r="D3790" s="1936">
        <v>41682</v>
      </c>
      <c r="AG3790" t="s">
        <v>200</v>
      </c>
      <c r="AJ3790" t="s">
        <v>2261</v>
      </c>
    </row>
    <row r="3791" spans="1:36" x14ac:dyDescent="0.2">
      <c r="A3791" t="s">
        <v>2029</v>
      </c>
      <c r="B3791" t="s">
        <v>112</v>
      </c>
      <c r="C3791" t="s">
        <v>36</v>
      </c>
      <c r="D3791" s="1936">
        <v>41681</v>
      </c>
      <c r="AG3791" t="s">
        <v>200</v>
      </c>
      <c r="AJ3791" t="s">
        <v>2261</v>
      </c>
    </row>
    <row r="3792" spans="1:36" x14ac:dyDescent="0.2">
      <c r="A3792" t="s">
        <v>2029</v>
      </c>
      <c r="B3792" t="s">
        <v>112</v>
      </c>
      <c r="C3792" t="s">
        <v>36</v>
      </c>
      <c r="D3792" s="1936">
        <v>41680</v>
      </c>
      <c r="AG3792" t="s">
        <v>200</v>
      </c>
      <c r="AJ3792" t="s">
        <v>2261</v>
      </c>
    </row>
    <row r="3793" spans="1:36" x14ac:dyDescent="0.2">
      <c r="A3793" t="s">
        <v>2029</v>
      </c>
      <c r="B3793" t="s">
        <v>112</v>
      </c>
      <c r="C3793" t="s">
        <v>36</v>
      </c>
      <c r="D3793" s="1936">
        <v>41679</v>
      </c>
      <c r="AG3793" t="s">
        <v>200</v>
      </c>
      <c r="AJ3793" t="s">
        <v>2261</v>
      </c>
    </row>
    <row r="3794" spans="1:36" x14ac:dyDescent="0.2">
      <c r="A3794" t="s">
        <v>2029</v>
      </c>
      <c r="B3794" t="s">
        <v>112</v>
      </c>
      <c r="C3794" t="s">
        <v>36</v>
      </c>
      <c r="D3794" s="1936">
        <v>41678</v>
      </c>
      <c r="AG3794" t="s">
        <v>200</v>
      </c>
      <c r="AJ3794" t="s">
        <v>2261</v>
      </c>
    </row>
    <row r="3795" spans="1:36" x14ac:dyDescent="0.2">
      <c r="A3795" t="s">
        <v>2029</v>
      </c>
      <c r="B3795" t="s">
        <v>112</v>
      </c>
      <c r="C3795" t="s">
        <v>36</v>
      </c>
      <c r="D3795" s="1936">
        <v>41677</v>
      </c>
      <c r="AG3795" t="s">
        <v>200</v>
      </c>
      <c r="AJ3795" t="s">
        <v>2261</v>
      </c>
    </row>
    <row r="3796" spans="1:36" x14ac:dyDescent="0.2">
      <c r="A3796" t="s">
        <v>2029</v>
      </c>
      <c r="B3796" t="s">
        <v>112</v>
      </c>
      <c r="C3796" t="s">
        <v>36</v>
      </c>
      <c r="D3796" s="1936">
        <v>41676</v>
      </c>
      <c r="AG3796" t="s">
        <v>200</v>
      </c>
      <c r="AJ3796" t="s">
        <v>2261</v>
      </c>
    </row>
    <row r="3797" spans="1:36" x14ac:dyDescent="0.2">
      <c r="A3797" t="s">
        <v>2029</v>
      </c>
      <c r="B3797" t="s">
        <v>112</v>
      </c>
      <c r="C3797" t="s">
        <v>36</v>
      </c>
      <c r="D3797" s="1936">
        <v>41673</v>
      </c>
      <c r="AG3797" t="s">
        <v>200</v>
      </c>
      <c r="AJ3797" t="s">
        <v>2261</v>
      </c>
    </row>
    <row r="3798" spans="1:36" x14ac:dyDescent="0.2">
      <c r="A3798" t="s">
        <v>2029</v>
      </c>
      <c r="B3798" t="s">
        <v>112</v>
      </c>
      <c r="C3798" t="s">
        <v>36</v>
      </c>
      <c r="D3798" s="1936">
        <v>41672</v>
      </c>
      <c r="AG3798" t="s">
        <v>200</v>
      </c>
      <c r="AJ3798" t="s">
        <v>2261</v>
      </c>
    </row>
    <row r="3799" spans="1:36" x14ac:dyDescent="0.2">
      <c r="A3799" t="s">
        <v>2028</v>
      </c>
      <c r="B3799" t="s">
        <v>112</v>
      </c>
      <c r="C3799" t="s">
        <v>36</v>
      </c>
      <c r="D3799" s="1936">
        <v>41670</v>
      </c>
      <c r="AG3799" t="s">
        <v>200</v>
      </c>
      <c r="AJ3799" t="s">
        <v>2261</v>
      </c>
    </row>
    <row r="3800" spans="1:36" x14ac:dyDescent="0.2">
      <c r="A3800" t="s">
        <v>2028</v>
      </c>
      <c r="B3800" t="s">
        <v>112</v>
      </c>
      <c r="C3800" t="s">
        <v>36</v>
      </c>
      <c r="D3800" s="1936">
        <v>41668</v>
      </c>
      <c r="AG3800" t="s">
        <v>200</v>
      </c>
      <c r="AJ3800" t="s">
        <v>2261</v>
      </c>
    </row>
    <row r="3801" spans="1:36" x14ac:dyDescent="0.2">
      <c r="A3801" t="s">
        <v>2028</v>
      </c>
      <c r="B3801" t="s">
        <v>112</v>
      </c>
      <c r="C3801" t="s">
        <v>36</v>
      </c>
      <c r="D3801" s="1936">
        <v>41665</v>
      </c>
      <c r="AG3801" t="s">
        <v>200</v>
      </c>
      <c r="AJ3801" t="s">
        <v>2261</v>
      </c>
    </row>
    <row r="3802" spans="1:36" x14ac:dyDescent="0.2">
      <c r="A3802" t="s">
        <v>2028</v>
      </c>
      <c r="B3802" t="s">
        <v>112</v>
      </c>
      <c r="C3802" t="s">
        <v>36</v>
      </c>
      <c r="D3802" s="1936">
        <v>41664</v>
      </c>
      <c r="AG3802" t="s">
        <v>200</v>
      </c>
      <c r="AJ3802" t="s">
        <v>2261</v>
      </c>
    </row>
    <row r="3803" spans="1:36" x14ac:dyDescent="0.2">
      <c r="A3803" t="s">
        <v>2028</v>
      </c>
      <c r="B3803" t="s">
        <v>112</v>
      </c>
      <c r="C3803" t="s">
        <v>36</v>
      </c>
      <c r="D3803" s="1936">
        <v>41663</v>
      </c>
      <c r="AJ3803" t="s">
        <v>2261</v>
      </c>
    </row>
    <row r="3804" spans="1:36" x14ac:dyDescent="0.2">
      <c r="A3804" t="s">
        <v>2028</v>
      </c>
      <c r="B3804" t="s">
        <v>112</v>
      </c>
      <c r="C3804" t="s">
        <v>36</v>
      </c>
      <c r="D3804" s="1936">
        <v>41662</v>
      </c>
      <c r="AG3804" t="s">
        <v>200</v>
      </c>
      <c r="AJ3804" t="s">
        <v>2261</v>
      </c>
    </row>
    <row r="3805" spans="1:36" x14ac:dyDescent="0.2">
      <c r="A3805" t="s">
        <v>2028</v>
      </c>
      <c r="B3805" t="s">
        <v>112</v>
      </c>
      <c r="C3805" t="s">
        <v>36</v>
      </c>
      <c r="D3805" s="1936">
        <v>41660</v>
      </c>
      <c r="AG3805" t="s">
        <v>200</v>
      </c>
      <c r="AJ3805" t="s">
        <v>2261</v>
      </c>
    </row>
    <row r="3806" spans="1:36" x14ac:dyDescent="0.2">
      <c r="A3806" t="s">
        <v>2028</v>
      </c>
      <c r="B3806" t="s">
        <v>112</v>
      </c>
      <c r="C3806" t="s">
        <v>36</v>
      </c>
      <c r="D3806" s="1936">
        <v>41659</v>
      </c>
      <c r="AG3806" t="s">
        <v>200</v>
      </c>
      <c r="AJ3806" t="s">
        <v>2261</v>
      </c>
    </row>
    <row r="3807" spans="1:36" x14ac:dyDescent="0.2">
      <c r="A3807" t="s">
        <v>2028</v>
      </c>
      <c r="B3807" t="s">
        <v>112</v>
      </c>
      <c r="C3807" t="s">
        <v>36</v>
      </c>
      <c r="D3807" s="1936">
        <v>41657</v>
      </c>
      <c r="AG3807" t="s">
        <v>200</v>
      </c>
      <c r="AJ3807" t="s">
        <v>2261</v>
      </c>
    </row>
    <row r="3808" spans="1:36" x14ac:dyDescent="0.2">
      <c r="A3808" t="s">
        <v>2028</v>
      </c>
      <c r="B3808" t="s">
        <v>112</v>
      </c>
      <c r="C3808" t="s">
        <v>36</v>
      </c>
      <c r="D3808" s="1936">
        <v>41655</v>
      </c>
      <c r="AG3808" t="s">
        <v>200</v>
      </c>
    </row>
    <row r="3809" spans="1:33" x14ac:dyDescent="0.2">
      <c r="A3809" t="s">
        <v>2028</v>
      </c>
      <c r="B3809" t="s">
        <v>112</v>
      </c>
      <c r="C3809" t="s">
        <v>36</v>
      </c>
      <c r="D3809" s="1936">
        <v>41654</v>
      </c>
      <c r="AG3809" t="s">
        <v>200</v>
      </c>
    </row>
    <row r="3810" spans="1:33" x14ac:dyDescent="0.2">
      <c r="A3810" t="s">
        <v>2028</v>
      </c>
      <c r="B3810" t="s">
        <v>112</v>
      </c>
      <c r="C3810" t="s">
        <v>36</v>
      </c>
      <c r="D3810" s="1936">
        <v>41653</v>
      </c>
      <c r="AG3810" t="s">
        <v>200</v>
      </c>
    </row>
    <row r="3811" spans="1:33" x14ac:dyDescent="0.2">
      <c r="A3811" t="s">
        <v>2028</v>
      </c>
      <c r="B3811" t="s">
        <v>112</v>
      </c>
      <c r="C3811" t="s">
        <v>36</v>
      </c>
      <c r="D3811" s="1936">
        <v>41652</v>
      </c>
      <c r="AG3811" t="s">
        <v>200</v>
      </c>
    </row>
    <row r="3812" spans="1:33" x14ac:dyDescent="0.2">
      <c r="A3812" t="s">
        <v>2028</v>
      </c>
      <c r="B3812" t="s">
        <v>112</v>
      </c>
      <c r="C3812" t="s">
        <v>36</v>
      </c>
      <c r="D3812" s="1936">
        <v>41651</v>
      </c>
      <c r="AG3812" t="s">
        <v>200</v>
      </c>
    </row>
    <row r="3813" spans="1:33" x14ac:dyDescent="0.2">
      <c r="A3813" t="s">
        <v>2028</v>
      </c>
      <c r="B3813" t="s">
        <v>112</v>
      </c>
      <c r="C3813" t="s">
        <v>36</v>
      </c>
      <c r="D3813" s="1936">
        <v>41650</v>
      </c>
      <c r="AG3813" t="s">
        <v>200</v>
      </c>
    </row>
    <row r="3814" spans="1:33" x14ac:dyDescent="0.2">
      <c r="A3814" t="s">
        <v>2028</v>
      </c>
      <c r="B3814" t="s">
        <v>112</v>
      </c>
      <c r="C3814" t="s">
        <v>36</v>
      </c>
      <c r="D3814" s="1936">
        <v>41649</v>
      </c>
      <c r="AG3814" t="s">
        <v>200</v>
      </c>
    </row>
    <row r="3815" spans="1:33" x14ac:dyDescent="0.2">
      <c r="A3815" t="s">
        <v>2028</v>
      </c>
      <c r="B3815" t="s">
        <v>112</v>
      </c>
      <c r="C3815" t="s">
        <v>36</v>
      </c>
      <c r="D3815" s="1936">
        <v>41648</v>
      </c>
      <c r="AG3815" t="s">
        <v>200</v>
      </c>
    </row>
    <row r="3816" spans="1:33" x14ac:dyDescent="0.2">
      <c r="A3816" t="s">
        <v>2028</v>
      </c>
      <c r="B3816" t="s">
        <v>112</v>
      </c>
      <c r="C3816" t="s">
        <v>36</v>
      </c>
      <c r="D3816" s="1936">
        <v>41647</v>
      </c>
      <c r="AG3816" t="s">
        <v>200</v>
      </c>
    </row>
    <row r="3817" spans="1:33" x14ac:dyDescent="0.2">
      <c r="A3817" t="s">
        <v>2028</v>
      </c>
      <c r="B3817" t="s">
        <v>112</v>
      </c>
      <c r="C3817" t="s">
        <v>36</v>
      </c>
      <c r="D3817" s="1936">
        <v>41646</v>
      </c>
      <c r="AG3817" t="s">
        <v>200</v>
      </c>
    </row>
    <row r="3818" spans="1:33" x14ac:dyDescent="0.2">
      <c r="A3818" t="s">
        <v>2028</v>
      </c>
      <c r="B3818" t="s">
        <v>112</v>
      </c>
      <c r="C3818" t="s">
        <v>36</v>
      </c>
      <c r="D3818" s="1936">
        <v>41645</v>
      </c>
      <c r="AG3818" t="s">
        <v>200</v>
      </c>
    </row>
    <row r="3819" spans="1:33" x14ac:dyDescent="0.2">
      <c r="A3819" t="s">
        <v>2028</v>
      </c>
      <c r="B3819" t="s">
        <v>112</v>
      </c>
      <c r="C3819" t="s">
        <v>36</v>
      </c>
      <c r="D3819" s="1936">
        <v>41644</v>
      </c>
      <c r="AG3819" t="s">
        <v>200</v>
      </c>
    </row>
    <row r="3820" spans="1:33" x14ac:dyDescent="0.2">
      <c r="A3820" t="s">
        <v>2028</v>
      </c>
      <c r="B3820" t="s">
        <v>112</v>
      </c>
      <c r="C3820" t="s">
        <v>36</v>
      </c>
      <c r="D3820" s="1936">
        <v>41643</v>
      </c>
      <c r="AG3820" t="s">
        <v>200</v>
      </c>
    </row>
    <row r="3821" spans="1:33" x14ac:dyDescent="0.2">
      <c r="A3821" t="s">
        <v>2104</v>
      </c>
      <c r="B3821" t="s">
        <v>2</v>
      </c>
      <c r="C3821" t="s">
        <v>36</v>
      </c>
      <c r="D3821" s="1936">
        <v>41753</v>
      </c>
      <c r="AG3821" t="s">
        <v>200</v>
      </c>
    </row>
    <row r="3822" spans="1:33" x14ac:dyDescent="0.2">
      <c r="A3822" t="s">
        <v>2104</v>
      </c>
      <c r="B3822" t="s">
        <v>2</v>
      </c>
      <c r="C3822" t="s">
        <v>36</v>
      </c>
      <c r="D3822" s="1936">
        <v>41754</v>
      </c>
      <c r="AG3822" t="s">
        <v>200</v>
      </c>
    </row>
    <row r="3823" spans="1:33" x14ac:dyDescent="0.2">
      <c r="A3823" t="s">
        <v>2104</v>
      </c>
      <c r="B3823" t="s">
        <v>2</v>
      </c>
      <c r="C3823" t="s">
        <v>36</v>
      </c>
      <c r="D3823" s="1936">
        <v>41755</v>
      </c>
      <c r="AG3823" t="s">
        <v>200</v>
      </c>
    </row>
    <row r="3824" spans="1:33" x14ac:dyDescent="0.2">
      <c r="A3824" t="s">
        <v>2104</v>
      </c>
      <c r="B3824" t="s">
        <v>2</v>
      </c>
      <c r="C3824" t="s">
        <v>36</v>
      </c>
      <c r="D3824" s="1936">
        <v>41756</v>
      </c>
      <c r="AG3824" t="s">
        <v>200</v>
      </c>
    </row>
    <row r="3825" spans="1:33" x14ac:dyDescent="0.2">
      <c r="A3825" t="s">
        <v>2104</v>
      </c>
      <c r="B3825" t="s">
        <v>2</v>
      </c>
      <c r="C3825" t="s">
        <v>36</v>
      </c>
      <c r="D3825" s="1936">
        <v>41757</v>
      </c>
      <c r="AG3825" t="s">
        <v>200</v>
      </c>
    </row>
    <row r="3826" spans="1:33" x14ac:dyDescent="0.2">
      <c r="A3826" t="s">
        <v>2104</v>
      </c>
      <c r="B3826" t="s">
        <v>2</v>
      </c>
      <c r="C3826" t="s">
        <v>36</v>
      </c>
      <c r="D3826" s="1936">
        <v>41758</v>
      </c>
      <c r="AG3826" t="s">
        <v>200</v>
      </c>
    </row>
    <row r="3827" spans="1:33" x14ac:dyDescent="0.2">
      <c r="A3827" t="s">
        <v>2104</v>
      </c>
      <c r="B3827" t="s">
        <v>2</v>
      </c>
      <c r="C3827" t="s">
        <v>36</v>
      </c>
      <c r="D3827" s="1936">
        <v>41759</v>
      </c>
      <c r="AG3827" t="s">
        <v>200</v>
      </c>
    </row>
    <row r="3828" spans="1:33" x14ac:dyDescent="0.2">
      <c r="A3828" t="s">
        <v>3297</v>
      </c>
      <c r="B3828" t="s">
        <v>2</v>
      </c>
      <c r="C3828" t="s">
        <v>36</v>
      </c>
      <c r="D3828" s="1936">
        <v>41760</v>
      </c>
      <c r="AG3828" t="s">
        <v>200</v>
      </c>
    </row>
    <row r="3829" spans="1:33" x14ac:dyDescent="0.2">
      <c r="A3829" t="s">
        <v>3297</v>
      </c>
      <c r="B3829" t="s">
        <v>2</v>
      </c>
      <c r="C3829" t="s">
        <v>36</v>
      </c>
      <c r="D3829" s="1936">
        <v>41761</v>
      </c>
      <c r="AG3829" t="s">
        <v>200</v>
      </c>
    </row>
    <row r="3830" spans="1:33" x14ac:dyDescent="0.2">
      <c r="A3830" t="s">
        <v>2028</v>
      </c>
      <c r="B3830" t="s">
        <v>112</v>
      </c>
      <c r="C3830" t="s">
        <v>36</v>
      </c>
      <c r="D3830" s="1936">
        <v>41642</v>
      </c>
      <c r="AG3830" t="s">
        <v>200</v>
      </c>
    </row>
    <row r="3831" spans="1:33" x14ac:dyDescent="0.2">
      <c r="A3831" t="s">
        <v>2028</v>
      </c>
      <c r="B3831" t="s">
        <v>112</v>
      </c>
      <c r="C3831" t="s">
        <v>36</v>
      </c>
      <c r="D3831" s="1936">
        <v>41641</v>
      </c>
      <c r="AG3831" t="s">
        <v>200</v>
      </c>
    </row>
    <row r="3832" spans="1:33" x14ac:dyDescent="0.2">
      <c r="A3832" t="s">
        <v>2028</v>
      </c>
      <c r="B3832" t="s">
        <v>112</v>
      </c>
      <c r="C3832" t="s">
        <v>36</v>
      </c>
      <c r="D3832" s="1936">
        <v>41640</v>
      </c>
      <c r="AG3832" t="s">
        <v>200</v>
      </c>
    </row>
    <row r="3833" spans="1:33" x14ac:dyDescent="0.2">
      <c r="A3833" t="s">
        <v>10168</v>
      </c>
      <c r="B3833" t="s">
        <v>111</v>
      </c>
      <c r="D3833" s="1936">
        <v>41969</v>
      </c>
      <c r="AG3833" t="s">
        <v>202</v>
      </c>
    </row>
    <row r="3834" spans="1:33" x14ac:dyDescent="0.2">
      <c r="A3834" t="s">
        <v>10168</v>
      </c>
      <c r="B3834" t="s">
        <v>111</v>
      </c>
      <c r="D3834" s="1936">
        <v>41968</v>
      </c>
      <c r="AG3834" t="s">
        <v>202</v>
      </c>
    </row>
    <row r="3835" spans="1:33" x14ac:dyDescent="0.2">
      <c r="A3835" t="s">
        <v>10168</v>
      </c>
      <c r="B3835" t="s">
        <v>111</v>
      </c>
      <c r="D3835" s="1936">
        <v>41967</v>
      </c>
      <c r="AG3835" t="s">
        <v>202</v>
      </c>
    </row>
    <row r="3836" spans="1:33" x14ac:dyDescent="0.2">
      <c r="A3836" t="s">
        <v>10168</v>
      </c>
      <c r="B3836" t="s">
        <v>111</v>
      </c>
      <c r="D3836" s="1936">
        <v>41966</v>
      </c>
      <c r="AG3836" t="s">
        <v>202</v>
      </c>
    </row>
    <row r="3837" spans="1:33" x14ac:dyDescent="0.2">
      <c r="A3837" t="s">
        <v>3297</v>
      </c>
      <c r="B3837" t="s">
        <v>2</v>
      </c>
      <c r="C3837" t="s">
        <v>2571</v>
      </c>
      <c r="D3837" s="1936">
        <v>41765</v>
      </c>
    </row>
    <row r="3838" spans="1:33" x14ac:dyDescent="0.2">
      <c r="A3838" t="s">
        <v>10168</v>
      </c>
      <c r="B3838" t="s">
        <v>111</v>
      </c>
      <c r="D3838" s="1936">
        <v>41965</v>
      </c>
      <c r="AG3838" t="s">
        <v>202</v>
      </c>
    </row>
    <row r="3839" spans="1:33" x14ac:dyDescent="0.2">
      <c r="A3839" t="s">
        <v>10168</v>
      </c>
      <c r="B3839" t="s">
        <v>111</v>
      </c>
      <c r="D3839" s="1936">
        <v>41964</v>
      </c>
      <c r="AG3839" t="s">
        <v>202</v>
      </c>
    </row>
    <row r="3840" spans="1:33" x14ac:dyDescent="0.2">
      <c r="A3840" t="s">
        <v>3297</v>
      </c>
      <c r="B3840" t="s">
        <v>2</v>
      </c>
      <c r="C3840" t="s">
        <v>2571</v>
      </c>
      <c r="D3840" s="1936">
        <v>41766</v>
      </c>
    </row>
    <row r="3841" spans="1:33" x14ac:dyDescent="0.2">
      <c r="A3841" t="s">
        <v>3297</v>
      </c>
      <c r="B3841" t="s">
        <v>2</v>
      </c>
      <c r="C3841" t="s">
        <v>36</v>
      </c>
      <c r="D3841" s="1936">
        <v>41766</v>
      </c>
      <c r="AG3841" t="s">
        <v>200</v>
      </c>
    </row>
    <row r="3842" spans="1:33" x14ac:dyDescent="0.2">
      <c r="A3842" t="s">
        <v>3297</v>
      </c>
      <c r="B3842" t="s">
        <v>2</v>
      </c>
      <c r="C3842" t="s">
        <v>2571</v>
      </c>
      <c r="D3842" s="1936">
        <v>41767</v>
      </c>
    </row>
    <row r="3843" spans="1:33" x14ac:dyDescent="0.2">
      <c r="A3843" t="s">
        <v>3297</v>
      </c>
      <c r="B3843" t="s">
        <v>2</v>
      </c>
      <c r="C3843" t="s">
        <v>36</v>
      </c>
      <c r="D3843" s="1936">
        <v>41767</v>
      </c>
      <c r="AG3843" t="s">
        <v>200</v>
      </c>
    </row>
    <row r="3844" spans="1:33" x14ac:dyDescent="0.2">
      <c r="A3844" t="s">
        <v>3297</v>
      </c>
      <c r="B3844" t="s">
        <v>2</v>
      </c>
      <c r="C3844" t="s">
        <v>2571</v>
      </c>
      <c r="D3844" s="1936">
        <v>41768</v>
      </c>
    </row>
    <row r="3845" spans="1:33" x14ac:dyDescent="0.2">
      <c r="A3845" t="s">
        <v>3297</v>
      </c>
      <c r="B3845" t="s">
        <v>2</v>
      </c>
      <c r="C3845" t="s">
        <v>36</v>
      </c>
      <c r="D3845" s="1936">
        <v>41768</v>
      </c>
      <c r="AG3845" t="s">
        <v>200</v>
      </c>
    </row>
    <row r="3846" spans="1:33" x14ac:dyDescent="0.2">
      <c r="A3846" t="s">
        <v>3297</v>
      </c>
      <c r="B3846" t="s">
        <v>2</v>
      </c>
      <c r="C3846" t="s">
        <v>2571</v>
      </c>
      <c r="D3846" s="1936">
        <v>41769</v>
      </c>
    </row>
    <row r="3847" spans="1:33" x14ac:dyDescent="0.2">
      <c r="A3847" t="s">
        <v>3297</v>
      </c>
      <c r="B3847" t="s">
        <v>2</v>
      </c>
      <c r="C3847" t="s">
        <v>36</v>
      </c>
      <c r="D3847" s="1936">
        <v>41769</v>
      </c>
      <c r="AG3847" t="s">
        <v>200</v>
      </c>
    </row>
    <row r="3848" spans="1:33" x14ac:dyDescent="0.2">
      <c r="A3848" t="s">
        <v>3297</v>
      </c>
      <c r="B3848" t="s">
        <v>2</v>
      </c>
      <c r="C3848" t="s">
        <v>2571</v>
      </c>
      <c r="D3848" s="1936">
        <v>41770</v>
      </c>
    </row>
    <row r="3849" spans="1:33" x14ac:dyDescent="0.2">
      <c r="A3849" t="s">
        <v>3297</v>
      </c>
      <c r="B3849" t="s">
        <v>2</v>
      </c>
      <c r="C3849" t="s">
        <v>36</v>
      </c>
      <c r="D3849" s="1936">
        <v>41770</v>
      </c>
      <c r="AG3849" t="s">
        <v>200</v>
      </c>
    </row>
    <row r="3850" spans="1:33" x14ac:dyDescent="0.2">
      <c r="A3850" t="s">
        <v>10168</v>
      </c>
      <c r="B3850" t="s">
        <v>111</v>
      </c>
      <c r="D3850" s="1936">
        <v>41963</v>
      </c>
      <c r="AG3850" t="s">
        <v>202</v>
      </c>
    </row>
    <row r="3851" spans="1:33" x14ac:dyDescent="0.2">
      <c r="A3851" t="s">
        <v>10168</v>
      </c>
      <c r="B3851" t="s">
        <v>111</v>
      </c>
      <c r="D3851" s="1936">
        <v>41962</v>
      </c>
      <c r="AG3851" t="s">
        <v>202</v>
      </c>
    </row>
    <row r="3852" spans="1:33" x14ac:dyDescent="0.2">
      <c r="A3852" t="s">
        <v>10168</v>
      </c>
      <c r="B3852" t="s">
        <v>111</v>
      </c>
      <c r="D3852" s="1936">
        <v>41961</v>
      </c>
      <c r="AG3852" t="s">
        <v>202</v>
      </c>
    </row>
    <row r="3853" spans="1:33" x14ac:dyDescent="0.2">
      <c r="A3853" t="s">
        <v>10168</v>
      </c>
      <c r="B3853" t="s">
        <v>111</v>
      </c>
      <c r="D3853" s="1936">
        <v>41960</v>
      </c>
      <c r="AG3853" t="s">
        <v>202</v>
      </c>
    </row>
    <row r="3854" spans="1:33" x14ac:dyDescent="0.2">
      <c r="A3854" t="s">
        <v>10168</v>
      </c>
      <c r="B3854" t="s">
        <v>111</v>
      </c>
      <c r="D3854" s="1936">
        <v>41959</v>
      </c>
      <c r="AG3854" t="s">
        <v>202</v>
      </c>
    </row>
    <row r="3855" spans="1:33" x14ac:dyDescent="0.2">
      <c r="A3855" t="s">
        <v>3297</v>
      </c>
      <c r="B3855" t="s">
        <v>2</v>
      </c>
      <c r="C3855" t="s">
        <v>36</v>
      </c>
      <c r="D3855" s="1936">
        <v>41773</v>
      </c>
      <c r="AG3855" t="s">
        <v>200</v>
      </c>
    </row>
    <row r="3856" spans="1:33" x14ac:dyDescent="0.2">
      <c r="A3856" t="s">
        <v>10168</v>
      </c>
      <c r="B3856" t="s">
        <v>111</v>
      </c>
      <c r="D3856" s="1936">
        <v>41958</v>
      </c>
      <c r="AG3856" t="s">
        <v>202</v>
      </c>
    </row>
    <row r="3857" spans="1:33" x14ac:dyDescent="0.2">
      <c r="A3857" t="s">
        <v>10168</v>
      </c>
      <c r="B3857" t="s">
        <v>111</v>
      </c>
      <c r="D3857" s="1936">
        <v>41957</v>
      </c>
      <c r="AG3857" t="s">
        <v>202</v>
      </c>
    </row>
    <row r="3858" spans="1:33" x14ac:dyDescent="0.2">
      <c r="A3858" t="s">
        <v>10168</v>
      </c>
      <c r="B3858" t="s">
        <v>111</v>
      </c>
      <c r="D3858" s="1936">
        <v>41956</v>
      </c>
      <c r="AG3858" t="s">
        <v>202</v>
      </c>
    </row>
    <row r="3859" spans="1:33" x14ac:dyDescent="0.2">
      <c r="A3859" t="s">
        <v>10168</v>
      </c>
      <c r="B3859" t="s">
        <v>111</v>
      </c>
      <c r="D3859" s="1936">
        <v>41955</v>
      </c>
      <c r="AG3859" t="s">
        <v>202</v>
      </c>
    </row>
    <row r="3860" spans="1:33" x14ac:dyDescent="0.2">
      <c r="A3860" t="s">
        <v>3297</v>
      </c>
      <c r="B3860" t="s">
        <v>2</v>
      </c>
      <c r="C3860" t="s">
        <v>36</v>
      </c>
      <c r="D3860" s="1936">
        <v>41789</v>
      </c>
      <c r="AG3860" t="s">
        <v>200</v>
      </c>
    </row>
    <row r="3861" spans="1:33" x14ac:dyDescent="0.2">
      <c r="A3861" t="s">
        <v>3297</v>
      </c>
      <c r="B3861" t="s">
        <v>2</v>
      </c>
      <c r="C3861" t="s">
        <v>36</v>
      </c>
      <c r="D3861" s="1936">
        <v>41790</v>
      </c>
      <c r="AG3861" t="s">
        <v>200</v>
      </c>
    </row>
    <row r="3862" spans="1:33" x14ac:dyDescent="0.2">
      <c r="A3862" t="s">
        <v>4114</v>
      </c>
      <c r="B3862" t="s">
        <v>2</v>
      </c>
      <c r="C3862" t="s">
        <v>36</v>
      </c>
      <c r="D3862" s="1936">
        <v>41791</v>
      </c>
      <c r="AG3862" t="s">
        <v>200</v>
      </c>
    </row>
    <row r="3863" spans="1:33" x14ac:dyDescent="0.2">
      <c r="A3863" t="s">
        <v>10168</v>
      </c>
      <c r="B3863" t="s">
        <v>111</v>
      </c>
      <c r="D3863" s="1936">
        <v>41954</v>
      </c>
      <c r="AG3863" t="s">
        <v>202</v>
      </c>
    </row>
    <row r="3864" spans="1:33" x14ac:dyDescent="0.2">
      <c r="A3864" t="s">
        <v>10168</v>
      </c>
      <c r="B3864" t="s">
        <v>111</v>
      </c>
      <c r="D3864" s="1936">
        <v>41953</v>
      </c>
      <c r="AG3864" t="s">
        <v>202</v>
      </c>
    </row>
    <row r="3865" spans="1:33" x14ac:dyDescent="0.2">
      <c r="A3865" t="s">
        <v>10168</v>
      </c>
      <c r="B3865" t="s">
        <v>111</v>
      </c>
      <c r="D3865" s="1936">
        <v>41952</v>
      </c>
      <c r="AG3865" t="s">
        <v>202</v>
      </c>
    </row>
    <row r="3866" spans="1:33" x14ac:dyDescent="0.2">
      <c r="A3866" t="s">
        <v>10168</v>
      </c>
      <c r="B3866" t="s">
        <v>111</v>
      </c>
      <c r="D3866" s="1936">
        <v>41951</v>
      </c>
      <c r="AG3866" t="s">
        <v>202</v>
      </c>
    </row>
    <row r="3867" spans="1:33" x14ac:dyDescent="0.2">
      <c r="A3867" t="s">
        <v>10168</v>
      </c>
      <c r="B3867" t="s">
        <v>111</v>
      </c>
      <c r="D3867" s="1936">
        <v>41950</v>
      </c>
      <c r="AG3867" t="s">
        <v>202</v>
      </c>
    </row>
    <row r="3868" spans="1:33" x14ac:dyDescent="0.2">
      <c r="A3868" t="s">
        <v>10168</v>
      </c>
      <c r="B3868" t="s">
        <v>111</v>
      </c>
      <c r="D3868" s="1936">
        <v>41949</v>
      </c>
      <c r="AG3868" t="s">
        <v>202</v>
      </c>
    </row>
    <row r="3869" spans="1:33" x14ac:dyDescent="0.2">
      <c r="A3869" t="s">
        <v>10168</v>
      </c>
      <c r="B3869" t="s">
        <v>111</v>
      </c>
      <c r="D3869" s="1936">
        <v>41948</v>
      </c>
      <c r="AG3869" t="s">
        <v>202</v>
      </c>
    </row>
    <row r="3870" spans="1:33" x14ac:dyDescent="0.2">
      <c r="A3870" t="s">
        <v>4114</v>
      </c>
      <c r="B3870" t="s">
        <v>2</v>
      </c>
      <c r="C3870" t="s">
        <v>36</v>
      </c>
      <c r="D3870" s="1936">
        <v>41793</v>
      </c>
      <c r="AG3870" t="s">
        <v>200</v>
      </c>
    </row>
    <row r="3871" spans="1:33" x14ac:dyDescent="0.2">
      <c r="A3871" t="s">
        <v>4114</v>
      </c>
      <c r="B3871" t="s">
        <v>2</v>
      </c>
      <c r="C3871" t="s">
        <v>36</v>
      </c>
      <c r="D3871" s="1936">
        <v>41794</v>
      </c>
      <c r="AG3871" t="s">
        <v>200</v>
      </c>
    </row>
    <row r="3872" spans="1:33" x14ac:dyDescent="0.2">
      <c r="A3872" t="s">
        <v>10168</v>
      </c>
      <c r="B3872" t="s">
        <v>111</v>
      </c>
      <c r="D3872" s="1936">
        <v>41947</v>
      </c>
      <c r="AG3872" t="s">
        <v>202</v>
      </c>
    </row>
    <row r="3873" spans="1:33" x14ac:dyDescent="0.2">
      <c r="A3873" t="s">
        <v>10168</v>
      </c>
      <c r="B3873" t="s">
        <v>111</v>
      </c>
      <c r="D3873" s="1936">
        <v>41946</v>
      </c>
      <c r="AG3873" t="s">
        <v>202</v>
      </c>
    </row>
    <row r="3874" spans="1:33" x14ac:dyDescent="0.2">
      <c r="A3874" t="s">
        <v>4114</v>
      </c>
      <c r="B3874" t="s">
        <v>2</v>
      </c>
      <c r="C3874" t="s">
        <v>36</v>
      </c>
      <c r="D3874" s="1936">
        <v>41796</v>
      </c>
      <c r="AG3874" t="s">
        <v>200</v>
      </c>
    </row>
    <row r="3875" spans="1:33" x14ac:dyDescent="0.2">
      <c r="A3875" t="s">
        <v>4114</v>
      </c>
      <c r="B3875" t="s">
        <v>2</v>
      </c>
      <c r="C3875" t="s">
        <v>36</v>
      </c>
      <c r="D3875" s="1936">
        <v>41797</v>
      </c>
      <c r="AG3875" t="s">
        <v>200</v>
      </c>
    </row>
    <row r="3876" spans="1:33" x14ac:dyDescent="0.2">
      <c r="A3876" t="s">
        <v>10168</v>
      </c>
      <c r="B3876" t="s">
        <v>111</v>
      </c>
      <c r="D3876" s="1936">
        <v>41945</v>
      </c>
      <c r="AG3876" t="s">
        <v>202</v>
      </c>
    </row>
    <row r="3877" spans="1:33" x14ac:dyDescent="0.2">
      <c r="A3877" t="s">
        <v>4114</v>
      </c>
      <c r="B3877" t="s">
        <v>2</v>
      </c>
      <c r="C3877" t="s">
        <v>36</v>
      </c>
      <c r="D3877" s="1936">
        <v>41799</v>
      </c>
      <c r="AG3877" t="s">
        <v>200</v>
      </c>
    </row>
    <row r="3878" spans="1:33" x14ac:dyDescent="0.2">
      <c r="A3878" t="s">
        <v>4114</v>
      </c>
      <c r="B3878" t="s">
        <v>2</v>
      </c>
      <c r="C3878" t="s">
        <v>36</v>
      </c>
      <c r="D3878" s="1936">
        <v>41800</v>
      </c>
      <c r="AG3878" t="s">
        <v>200</v>
      </c>
    </row>
    <row r="3879" spans="1:33" x14ac:dyDescent="0.2">
      <c r="A3879" t="s">
        <v>10168</v>
      </c>
      <c r="B3879" t="s">
        <v>111</v>
      </c>
      <c r="D3879" s="1936">
        <v>41944</v>
      </c>
      <c r="AG3879" t="s">
        <v>202</v>
      </c>
    </row>
    <row r="3880" spans="1:33" x14ac:dyDescent="0.2">
      <c r="A3880" t="s">
        <v>4114</v>
      </c>
      <c r="B3880" t="s">
        <v>2</v>
      </c>
      <c r="C3880" t="s">
        <v>36</v>
      </c>
      <c r="D3880" s="1936">
        <v>41802</v>
      </c>
      <c r="AG3880" t="s">
        <v>200</v>
      </c>
    </row>
    <row r="3881" spans="1:33" x14ac:dyDescent="0.2">
      <c r="A3881" t="s">
        <v>4114</v>
      </c>
      <c r="B3881" t="s">
        <v>2</v>
      </c>
      <c r="C3881" t="s">
        <v>36</v>
      </c>
      <c r="D3881" s="1936">
        <v>41803</v>
      </c>
      <c r="AG3881" t="s">
        <v>200</v>
      </c>
    </row>
    <row r="3882" spans="1:33" x14ac:dyDescent="0.2">
      <c r="A3882" t="s">
        <v>9031</v>
      </c>
      <c r="B3882" t="s">
        <v>111</v>
      </c>
      <c r="D3882" s="1936">
        <v>41943</v>
      </c>
      <c r="AG3882" t="s">
        <v>202</v>
      </c>
    </row>
    <row r="3883" spans="1:33" x14ac:dyDescent="0.2">
      <c r="A3883" t="s">
        <v>9031</v>
      </c>
      <c r="B3883" t="s">
        <v>111</v>
      </c>
      <c r="D3883" s="1936">
        <v>41942</v>
      </c>
      <c r="AG3883" t="s">
        <v>202</v>
      </c>
    </row>
    <row r="3884" spans="1:33" x14ac:dyDescent="0.2">
      <c r="A3884" t="s">
        <v>9031</v>
      </c>
      <c r="B3884" t="s">
        <v>111</v>
      </c>
      <c r="D3884" s="1936">
        <v>41941</v>
      </c>
      <c r="AG3884" t="s">
        <v>202</v>
      </c>
    </row>
    <row r="3885" spans="1:33" x14ac:dyDescent="0.2">
      <c r="A3885" t="s">
        <v>9031</v>
      </c>
      <c r="B3885" t="s">
        <v>111</v>
      </c>
      <c r="D3885" s="1936">
        <v>41940</v>
      </c>
      <c r="AG3885" t="s">
        <v>202</v>
      </c>
    </row>
    <row r="3886" spans="1:33" x14ac:dyDescent="0.2">
      <c r="A3886" t="s">
        <v>4114</v>
      </c>
      <c r="B3886" t="s">
        <v>2</v>
      </c>
      <c r="C3886" t="s">
        <v>36</v>
      </c>
      <c r="D3886" s="1936">
        <v>41805</v>
      </c>
      <c r="AG3886" t="s">
        <v>200</v>
      </c>
    </row>
    <row r="3887" spans="1:33" x14ac:dyDescent="0.2">
      <c r="A3887" t="s">
        <v>4114</v>
      </c>
      <c r="B3887" t="s">
        <v>2</v>
      </c>
      <c r="C3887" t="s">
        <v>36</v>
      </c>
      <c r="D3887" s="1936">
        <v>41805</v>
      </c>
      <c r="AG3887" t="s">
        <v>200</v>
      </c>
    </row>
    <row r="3888" spans="1:33" x14ac:dyDescent="0.2">
      <c r="A3888" t="s">
        <v>4114</v>
      </c>
      <c r="B3888" t="s">
        <v>2</v>
      </c>
      <c r="C3888" t="s">
        <v>36</v>
      </c>
      <c r="D3888" s="1936">
        <v>41806</v>
      </c>
      <c r="AG3888" t="s">
        <v>200</v>
      </c>
    </row>
    <row r="3889" spans="1:33" x14ac:dyDescent="0.2">
      <c r="A3889" t="s">
        <v>4114</v>
      </c>
      <c r="B3889" t="s">
        <v>2</v>
      </c>
      <c r="C3889" t="s">
        <v>36</v>
      </c>
      <c r="D3889" s="1936">
        <v>41807</v>
      </c>
      <c r="AG3889" t="s">
        <v>200</v>
      </c>
    </row>
    <row r="3890" spans="1:33" x14ac:dyDescent="0.2">
      <c r="A3890" t="s">
        <v>9031</v>
      </c>
      <c r="B3890" t="s">
        <v>111</v>
      </c>
      <c r="D3890" s="1936">
        <v>41939</v>
      </c>
      <c r="AG3890" t="s">
        <v>202</v>
      </c>
    </row>
    <row r="3891" spans="1:33" x14ac:dyDescent="0.2">
      <c r="A3891" t="s">
        <v>4114</v>
      </c>
      <c r="B3891" t="s">
        <v>2</v>
      </c>
      <c r="C3891" t="s">
        <v>36</v>
      </c>
      <c r="D3891" s="1936">
        <v>41808</v>
      </c>
      <c r="AG3891" t="s">
        <v>200</v>
      </c>
    </row>
    <row r="3892" spans="1:33" x14ac:dyDescent="0.2">
      <c r="A3892" t="s">
        <v>9031</v>
      </c>
      <c r="B3892" t="s">
        <v>111</v>
      </c>
      <c r="D3892" s="1936">
        <v>41938</v>
      </c>
      <c r="AG3892" t="s">
        <v>202</v>
      </c>
    </row>
    <row r="3893" spans="1:33" x14ac:dyDescent="0.2">
      <c r="A3893" t="s">
        <v>9031</v>
      </c>
      <c r="B3893" t="s">
        <v>111</v>
      </c>
      <c r="D3893" s="1936">
        <v>41937</v>
      </c>
      <c r="AG3893" t="s">
        <v>202</v>
      </c>
    </row>
    <row r="3894" spans="1:33" x14ac:dyDescent="0.2">
      <c r="A3894" t="s">
        <v>4114</v>
      </c>
      <c r="B3894" t="s">
        <v>2</v>
      </c>
      <c r="C3894" t="s">
        <v>36</v>
      </c>
      <c r="D3894" s="1936">
        <v>41810</v>
      </c>
      <c r="AG3894" t="s">
        <v>200</v>
      </c>
    </row>
    <row r="3895" spans="1:33" x14ac:dyDescent="0.2">
      <c r="A3895" t="s">
        <v>4114</v>
      </c>
      <c r="B3895" t="s">
        <v>2</v>
      </c>
      <c r="C3895" t="s">
        <v>36</v>
      </c>
      <c r="D3895" s="1936">
        <v>41811</v>
      </c>
      <c r="AG3895" t="s">
        <v>200</v>
      </c>
    </row>
    <row r="3896" spans="1:33" x14ac:dyDescent="0.2">
      <c r="A3896" t="s">
        <v>4114</v>
      </c>
      <c r="B3896" t="s">
        <v>2</v>
      </c>
      <c r="C3896" t="s">
        <v>36</v>
      </c>
      <c r="D3896" s="1936">
        <v>41812</v>
      </c>
      <c r="AG3896" t="s">
        <v>200</v>
      </c>
    </row>
    <row r="3897" spans="1:33" x14ac:dyDescent="0.2">
      <c r="A3897" t="s">
        <v>9031</v>
      </c>
      <c r="B3897" t="s">
        <v>111</v>
      </c>
      <c r="D3897" s="1936">
        <v>41936</v>
      </c>
      <c r="AG3897" t="s">
        <v>202</v>
      </c>
    </row>
    <row r="3898" spans="1:33" x14ac:dyDescent="0.2">
      <c r="A3898" t="s">
        <v>4114</v>
      </c>
      <c r="B3898" t="s">
        <v>2</v>
      </c>
      <c r="C3898" t="s">
        <v>36</v>
      </c>
      <c r="D3898" s="1936">
        <v>41814</v>
      </c>
      <c r="AG3898" t="s">
        <v>200</v>
      </c>
    </row>
    <row r="3899" spans="1:33" x14ac:dyDescent="0.2">
      <c r="A3899" t="s">
        <v>9031</v>
      </c>
      <c r="B3899" t="s">
        <v>111</v>
      </c>
      <c r="D3899" s="1936">
        <v>41935</v>
      </c>
      <c r="AG3899" t="s">
        <v>202</v>
      </c>
    </row>
    <row r="3900" spans="1:33" x14ac:dyDescent="0.2">
      <c r="A3900" t="s">
        <v>9031</v>
      </c>
      <c r="B3900" t="s">
        <v>111</v>
      </c>
      <c r="D3900" s="1936">
        <v>41934</v>
      </c>
      <c r="AG3900" t="s">
        <v>202</v>
      </c>
    </row>
    <row r="3901" spans="1:33" x14ac:dyDescent="0.2">
      <c r="A3901" t="s">
        <v>9031</v>
      </c>
      <c r="B3901" t="s">
        <v>111</v>
      </c>
      <c r="D3901" s="1936">
        <v>41933</v>
      </c>
      <c r="AG3901" t="s">
        <v>202</v>
      </c>
    </row>
    <row r="3902" spans="1:33" x14ac:dyDescent="0.2">
      <c r="A3902" t="s">
        <v>9031</v>
      </c>
      <c r="B3902" t="s">
        <v>111</v>
      </c>
      <c r="D3902" s="1936">
        <v>41932</v>
      </c>
      <c r="AG3902" t="s">
        <v>202</v>
      </c>
    </row>
    <row r="3903" spans="1:33" x14ac:dyDescent="0.2">
      <c r="A3903" t="s">
        <v>9031</v>
      </c>
      <c r="B3903" t="s">
        <v>111</v>
      </c>
      <c r="D3903" s="1936">
        <v>41931</v>
      </c>
      <c r="AG3903" t="s">
        <v>202</v>
      </c>
    </row>
    <row r="3904" spans="1:33" x14ac:dyDescent="0.2">
      <c r="A3904" t="s">
        <v>9031</v>
      </c>
      <c r="B3904" t="s">
        <v>111</v>
      </c>
      <c r="D3904" s="1936">
        <v>41930</v>
      </c>
      <c r="AG3904" t="s">
        <v>202</v>
      </c>
    </row>
    <row r="3905" spans="1:33" x14ac:dyDescent="0.2">
      <c r="A3905" t="s">
        <v>9031</v>
      </c>
      <c r="B3905" t="s">
        <v>111</v>
      </c>
      <c r="D3905" s="1936">
        <v>41929</v>
      </c>
      <c r="AG3905" t="s">
        <v>202</v>
      </c>
    </row>
    <row r="3906" spans="1:33" x14ac:dyDescent="0.2">
      <c r="A3906" t="s">
        <v>9031</v>
      </c>
      <c r="B3906" t="s">
        <v>111</v>
      </c>
      <c r="D3906" s="1936">
        <v>41928</v>
      </c>
      <c r="AG3906" t="s">
        <v>202</v>
      </c>
    </row>
    <row r="3907" spans="1:33" x14ac:dyDescent="0.2">
      <c r="A3907" t="s">
        <v>9031</v>
      </c>
      <c r="B3907" t="s">
        <v>111</v>
      </c>
      <c r="D3907" s="1936">
        <v>41927</v>
      </c>
      <c r="AG3907" t="s">
        <v>202</v>
      </c>
    </row>
    <row r="3908" spans="1:33" x14ac:dyDescent="0.2">
      <c r="A3908" t="s">
        <v>9031</v>
      </c>
      <c r="B3908" t="s">
        <v>111</v>
      </c>
      <c r="D3908" s="1936">
        <v>41926</v>
      </c>
      <c r="AG3908" t="s">
        <v>202</v>
      </c>
    </row>
    <row r="3909" spans="1:33" x14ac:dyDescent="0.2">
      <c r="A3909" t="s">
        <v>4114</v>
      </c>
      <c r="B3909" t="s">
        <v>2</v>
      </c>
      <c r="C3909" t="s">
        <v>36</v>
      </c>
      <c r="D3909" s="1936">
        <v>41816</v>
      </c>
      <c r="AG3909" t="s">
        <v>200</v>
      </c>
    </row>
    <row r="3910" spans="1:33" x14ac:dyDescent="0.2">
      <c r="A3910" t="s">
        <v>9031</v>
      </c>
      <c r="B3910" t="s">
        <v>111</v>
      </c>
      <c r="D3910" s="1936">
        <v>41925</v>
      </c>
      <c r="AG3910" t="s">
        <v>202</v>
      </c>
    </row>
    <row r="3911" spans="1:33" x14ac:dyDescent="0.2">
      <c r="A3911" t="s">
        <v>9031</v>
      </c>
      <c r="B3911" t="s">
        <v>111</v>
      </c>
      <c r="D3911" s="1936">
        <v>41924</v>
      </c>
      <c r="AG3911" t="s">
        <v>202</v>
      </c>
    </row>
    <row r="3912" spans="1:33" x14ac:dyDescent="0.2">
      <c r="A3912" t="s">
        <v>9031</v>
      </c>
      <c r="B3912" t="s">
        <v>111</v>
      </c>
      <c r="D3912" s="1936">
        <v>41923</v>
      </c>
      <c r="AG3912" t="s">
        <v>202</v>
      </c>
    </row>
    <row r="3913" spans="1:33" x14ac:dyDescent="0.2">
      <c r="A3913" t="s">
        <v>9031</v>
      </c>
      <c r="B3913" t="s">
        <v>111</v>
      </c>
      <c r="D3913" s="1936">
        <v>41922</v>
      </c>
      <c r="AG3913" t="s">
        <v>202</v>
      </c>
    </row>
    <row r="3914" spans="1:33" x14ac:dyDescent="0.2">
      <c r="A3914" t="s">
        <v>5144</v>
      </c>
      <c r="B3914" t="s">
        <v>2</v>
      </c>
      <c r="C3914" t="s">
        <v>36</v>
      </c>
      <c r="D3914" s="1936">
        <v>41821</v>
      </c>
      <c r="AG3914" t="s">
        <v>200</v>
      </c>
    </row>
    <row r="3915" spans="1:33" x14ac:dyDescent="0.2">
      <c r="A3915" t="s">
        <v>5144</v>
      </c>
      <c r="B3915" t="s">
        <v>2</v>
      </c>
      <c r="C3915" t="s">
        <v>36</v>
      </c>
      <c r="D3915" s="1936">
        <v>41822</v>
      </c>
      <c r="AG3915" t="s">
        <v>200</v>
      </c>
    </row>
    <row r="3916" spans="1:33" x14ac:dyDescent="0.2">
      <c r="A3916" t="s">
        <v>5144</v>
      </c>
      <c r="B3916" t="s">
        <v>2</v>
      </c>
      <c r="C3916" t="s">
        <v>36</v>
      </c>
      <c r="D3916" s="1936">
        <v>41823</v>
      </c>
      <c r="AG3916" t="s">
        <v>200</v>
      </c>
    </row>
    <row r="3917" spans="1:33" x14ac:dyDescent="0.2">
      <c r="A3917" t="s">
        <v>5144</v>
      </c>
      <c r="B3917" t="s">
        <v>2</v>
      </c>
      <c r="C3917" t="s">
        <v>36</v>
      </c>
      <c r="D3917" s="1936">
        <v>41824</v>
      </c>
      <c r="AG3917" t="s">
        <v>200</v>
      </c>
    </row>
    <row r="3918" spans="1:33" x14ac:dyDescent="0.2">
      <c r="A3918" t="s">
        <v>5144</v>
      </c>
      <c r="B3918" t="s">
        <v>2</v>
      </c>
      <c r="C3918" t="s">
        <v>36</v>
      </c>
      <c r="D3918" s="1936">
        <v>41825</v>
      </c>
      <c r="AG3918" t="s">
        <v>200</v>
      </c>
    </row>
    <row r="3919" spans="1:33" x14ac:dyDescent="0.2">
      <c r="A3919" t="s">
        <v>5144</v>
      </c>
      <c r="B3919" t="s">
        <v>2</v>
      </c>
      <c r="C3919" t="s">
        <v>36</v>
      </c>
      <c r="D3919" s="1936">
        <v>41826</v>
      </c>
      <c r="AG3919" t="s">
        <v>200</v>
      </c>
    </row>
    <row r="3920" spans="1:33" x14ac:dyDescent="0.2">
      <c r="A3920" t="s">
        <v>9031</v>
      </c>
      <c r="B3920" t="s">
        <v>111</v>
      </c>
      <c r="D3920" s="1936">
        <v>41921</v>
      </c>
      <c r="AG3920" t="s">
        <v>202</v>
      </c>
    </row>
    <row r="3921" spans="1:36" x14ac:dyDescent="0.2">
      <c r="A3921" t="s">
        <v>9031</v>
      </c>
      <c r="B3921" t="s">
        <v>111</v>
      </c>
      <c r="D3921" s="1936">
        <v>41920</v>
      </c>
      <c r="AG3921" t="s">
        <v>202</v>
      </c>
    </row>
    <row r="3922" spans="1:36" x14ac:dyDescent="0.2">
      <c r="A3922" t="s">
        <v>9031</v>
      </c>
      <c r="B3922" t="s">
        <v>111</v>
      </c>
      <c r="D3922" s="1936">
        <v>41919</v>
      </c>
      <c r="AG3922" t="s">
        <v>202</v>
      </c>
    </row>
    <row r="3923" spans="1:36" x14ac:dyDescent="0.2">
      <c r="A3923" t="s">
        <v>9031</v>
      </c>
      <c r="B3923" t="s">
        <v>111</v>
      </c>
      <c r="D3923" s="1936">
        <v>41918</v>
      </c>
      <c r="AG3923" t="s">
        <v>202</v>
      </c>
    </row>
    <row r="3924" spans="1:36" x14ac:dyDescent="0.2">
      <c r="A3924" t="s">
        <v>9031</v>
      </c>
      <c r="B3924" t="s">
        <v>111</v>
      </c>
      <c r="D3924" s="1936">
        <v>41917</v>
      </c>
      <c r="AG3924" t="s">
        <v>202</v>
      </c>
    </row>
    <row r="3925" spans="1:36" x14ac:dyDescent="0.2">
      <c r="A3925" t="s">
        <v>9031</v>
      </c>
      <c r="B3925" t="s">
        <v>111</v>
      </c>
      <c r="D3925" s="1936">
        <v>41916</v>
      </c>
      <c r="AG3925" t="s">
        <v>202</v>
      </c>
    </row>
    <row r="3926" spans="1:36" x14ac:dyDescent="0.2">
      <c r="A3926" t="s">
        <v>5144</v>
      </c>
      <c r="B3926" t="s">
        <v>2</v>
      </c>
      <c r="C3926" t="s">
        <v>36</v>
      </c>
      <c r="D3926" s="1936">
        <v>41828</v>
      </c>
      <c r="AG3926" t="s">
        <v>200</v>
      </c>
    </row>
    <row r="3927" spans="1:36" x14ac:dyDescent="0.2">
      <c r="A3927" t="s">
        <v>5144</v>
      </c>
      <c r="B3927" t="s">
        <v>2</v>
      </c>
      <c r="C3927" t="s">
        <v>36</v>
      </c>
      <c r="D3927" s="1936">
        <v>41829</v>
      </c>
      <c r="AG3927" t="s">
        <v>200</v>
      </c>
    </row>
    <row r="3928" spans="1:36" x14ac:dyDescent="0.2">
      <c r="A3928" t="s">
        <v>9031</v>
      </c>
      <c r="B3928" t="s">
        <v>111</v>
      </c>
      <c r="D3928" s="1936">
        <v>41914</v>
      </c>
      <c r="AG3928" t="s">
        <v>202</v>
      </c>
    </row>
    <row r="3929" spans="1:36" x14ac:dyDescent="0.2">
      <c r="A3929" t="s">
        <v>9031</v>
      </c>
      <c r="B3929" t="s">
        <v>111</v>
      </c>
      <c r="D3929" s="1936">
        <v>41913</v>
      </c>
      <c r="AG3929" t="s">
        <v>202</v>
      </c>
    </row>
    <row r="3930" spans="1:36" x14ac:dyDescent="0.2">
      <c r="A3930" t="s">
        <v>8717</v>
      </c>
      <c r="B3930" t="s">
        <v>111</v>
      </c>
      <c r="D3930" s="1936">
        <v>41912</v>
      </c>
      <c r="AG3930" t="s">
        <v>202</v>
      </c>
      <c r="AJ3930" t="s">
        <v>8795</v>
      </c>
    </row>
    <row r="3931" spans="1:36" x14ac:dyDescent="0.2">
      <c r="A3931" t="s">
        <v>8717</v>
      </c>
      <c r="B3931" t="s">
        <v>111</v>
      </c>
      <c r="D3931" s="1936">
        <v>41911</v>
      </c>
      <c r="AG3931" t="s">
        <v>202</v>
      </c>
      <c r="AJ3931" t="s">
        <v>8795</v>
      </c>
    </row>
    <row r="3932" spans="1:36" x14ac:dyDescent="0.2">
      <c r="A3932" t="s">
        <v>8717</v>
      </c>
      <c r="B3932" t="s">
        <v>111</v>
      </c>
      <c r="D3932" s="1936">
        <v>41910</v>
      </c>
      <c r="AG3932" t="s">
        <v>202</v>
      </c>
    </row>
    <row r="3933" spans="1:36" x14ac:dyDescent="0.2">
      <c r="A3933" t="s">
        <v>8717</v>
      </c>
      <c r="B3933" t="s">
        <v>111</v>
      </c>
      <c r="D3933" s="1936">
        <v>41909</v>
      </c>
      <c r="AG3933" t="s">
        <v>202</v>
      </c>
    </row>
    <row r="3934" spans="1:36" x14ac:dyDescent="0.2">
      <c r="A3934" t="s">
        <v>8717</v>
      </c>
      <c r="B3934" t="s">
        <v>111</v>
      </c>
      <c r="D3934" s="1936">
        <v>41908</v>
      </c>
      <c r="AG3934" t="s">
        <v>202</v>
      </c>
    </row>
    <row r="3935" spans="1:36" x14ac:dyDescent="0.2">
      <c r="A3935" t="s">
        <v>8717</v>
      </c>
      <c r="B3935" t="s">
        <v>111</v>
      </c>
      <c r="D3935" s="1936">
        <v>41907</v>
      </c>
      <c r="AG3935" t="s">
        <v>202</v>
      </c>
    </row>
    <row r="3936" spans="1:36" x14ac:dyDescent="0.2">
      <c r="A3936" t="s">
        <v>8717</v>
      </c>
      <c r="B3936" t="s">
        <v>111</v>
      </c>
      <c r="D3936" s="1936">
        <v>41906</v>
      </c>
      <c r="AG3936" t="s">
        <v>202</v>
      </c>
    </row>
    <row r="3937" spans="1:33" x14ac:dyDescent="0.2">
      <c r="A3937" t="s">
        <v>8717</v>
      </c>
      <c r="B3937" t="s">
        <v>111</v>
      </c>
      <c r="D3937" s="1936">
        <v>41905</v>
      </c>
      <c r="AG3937" t="s">
        <v>202</v>
      </c>
    </row>
    <row r="3938" spans="1:33" x14ac:dyDescent="0.2">
      <c r="A3938" t="s">
        <v>8717</v>
      </c>
      <c r="B3938" t="s">
        <v>111</v>
      </c>
      <c r="D3938" s="1936">
        <v>41904</v>
      </c>
      <c r="AG3938" t="s">
        <v>202</v>
      </c>
    </row>
    <row r="3939" spans="1:33" x14ac:dyDescent="0.2">
      <c r="A3939" t="s">
        <v>8717</v>
      </c>
      <c r="B3939" t="s">
        <v>111</v>
      </c>
      <c r="D3939" s="1936">
        <v>41903</v>
      </c>
      <c r="AG3939" t="s">
        <v>202</v>
      </c>
    </row>
    <row r="3940" spans="1:33" x14ac:dyDescent="0.2">
      <c r="A3940" t="s">
        <v>8717</v>
      </c>
      <c r="B3940" t="s">
        <v>111</v>
      </c>
      <c r="D3940" s="1936">
        <v>41902</v>
      </c>
      <c r="AG3940" t="s">
        <v>202</v>
      </c>
    </row>
    <row r="3941" spans="1:33" x14ac:dyDescent="0.2">
      <c r="A3941" t="s">
        <v>8717</v>
      </c>
      <c r="B3941" t="s">
        <v>111</v>
      </c>
      <c r="D3941" s="1936">
        <v>41901</v>
      </c>
      <c r="AG3941" t="s">
        <v>202</v>
      </c>
    </row>
    <row r="3942" spans="1:33" x14ac:dyDescent="0.2">
      <c r="A3942" t="s">
        <v>8717</v>
      </c>
      <c r="B3942" t="s">
        <v>111</v>
      </c>
      <c r="D3942" s="1936">
        <v>41900</v>
      </c>
      <c r="AG3942" t="s">
        <v>202</v>
      </c>
    </row>
    <row r="3943" spans="1:33" x14ac:dyDescent="0.2">
      <c r="A3943" t="s">
        <v>8717</v>
      </c>
      <c r="B3943" t="s">
        <v>111</v>
      </c>
      <c r="D3943" s="1936">
        <v>41899</v>
      </c>
      <c r="AG3943" t="s">
        <v>202</v>
      </c>
    </row>
    <row r="3944" spans="1:33" x14ac:dyDescent="0.2">
      <c r="A3944" t="s">
        <v>8717</v>
      </c>
      <c r="B3944" t="s">
        <v>111</v>
      </c>
      <c r="D3944" s="1936">
        <v>41898</v>
      </c>
      <c r="AG3944" t="s">
        <v>202</v>
      </c>
    </row>
    <row r="3945" spans="1:33" x14ac:dyDescent="0.2">
      <c r="A3945" t="s">
        <v>8717</v>
      </c>
      <c r="B3945" t="s">
        <v>111</v>
      </c>
      <c r="D3945" s="1936">
        <v>41897</v>
      </c>
      <c r="AG3945" t="s">
        <v>202</v>
      </c>
    </row>
    <row r="3946" spans="1:33" x14ac:dyDescent="0.2">
      <c r="A3946" t="s">
        <v>8717</v>
      </c>
      <c r="B3946" t="s">
        <v>111</v>
      </c>
      <c r="D3946" s="1936">
        <v>41896</v>
      </c>
      <c r="AG3946" t="s">
        <v>202</v>
      </c>
    </row>
    <row r="3947" spans="1:33" x14ac:dyDescent="0.2">
      <c r="A3947" t="s">
        <v>8717</v>
      </c>
      <c r="B3947" t="s">
        <v>111</v>
      </c>
      <c r="D3947" s="1936">
        <v>41895</v>
      </c>
      <c r="AG3947" t="s">
        <v>202</v>
      </c>
    </row>
    <row r="3948" spans="1:33" x14ac:dyDescent="0.2">
      <c r="A3948" t="s">
        <v>8717</v>
      </c>
      <c r="B3948" t="s">
        <v>111</v>
      </c>
      <c r="D3948" s="1936">
        <v>41894</v>
      </c>
      <c r="AG3948" t="s">
        <v>202</v>
      </c>
    </row>
    <row r="3949" spans="1:33" x14ac:dyDescent="0.2">
      <c r="A3949" t="s">
        <v>8717</v>
      </c>
      <c r="B3949" t="s">
        <v>111</v>
      </c>
      <c r="D3949" s="1936">
        <v>41893</v>
      </c>
      <c r="AG3949" t="s">
        <v>202</v>
      </c>
    </row>
    <row r="3950" spans="1:33" x14ac:dyDescent="0.2">
      <c r="A3950" t="s">
        <v>8717</v>
      </c>
      <c r="B3950" t="s">
        <v>111</v>
      </c>
      <c r="D3950" s="1936">
        <v>41892</v>
      </c>
      <c r="AG3950" t="s">
        <v>202</v>
      </c>
    </row>
    <row r="3951" spans="1:33" x14ac:dyDescent="0.2">
      <c r="A3951" t="s">
        <v>8717</v>
      </c>
      <c r="B3951" t="s">
        <v>111</v>
      </c>
      <c r="D3951" s="1936">
        <v>41891</v>
      </c>
      <c r="AG3951" t="s">
        <v>202</v>
      </c>
    </row>
    <row r="3952" spans="1:33" x14ac:dyDescent="0.2">
      <c r="A3952" t="s">
        <v>5144</v>
      </c>
      <c r="B3952" t="s">
        <v>2</v>
      </c>
      <c r="C3952" t="s">
        <v>36</v>
      </c>
      <c r="D3952" s="1936">
        <v>41833</v>
      </c>
      <c r="AG3952" t="s">
        <v>200</v>
      </c>
    </row>
    <row r="3953" spans="1:33" x14ac:dyDescent="0.2">
      <c r="A3953" t="s">
        <v>5144</v>
      </c>
      <c r="B3953" t="s">
        <v>2</v>
      </c>
      <c r="C3953" t="s">
        <v>36</v>
      </c>
      <c r="D3953" s="1936">
        <v>41834</v>
      </c>
      <c r="AG3953" t="s">
        <v>200</v>
      </c>
    </row>
    <row r="3954" spans="1:33" x14ac:dyDescent="0.2">
      <c r="A3954" t="s">
        <v>5144</v>
      </c>
      <c r="B3954" t="s">
        <v>2</v>
      </c>
      <c r="C3954" t="s">
        <v>36</v>
      </c>
      <c r="D3954" s="1936">
        <v>41835</v>
      </c>
      <c r="AG3954" t="s">
        <v>200</v>
      </c>
    </row>
    <row r="3955" spans="1:33" x14ac:dyDescent="0.2">
      <c r="A3955" t="s">
        <v>5144</v>
      </c>
      <c r="B3955" t="s">
        <v>2</v>
      </c>
      <c r="C3955" t="s">
        <v>36</v>
      </c>
      <c r="D3955" s="1936">
        <v>41836</v>
      </c>
      <c r="AG3955" t="s">
        <v>200</v>
      </c>
    </row>
    <row r="3956" spans="1:33" x14ac:dyDescent="0.2">
      <c r="A3956" t="s">
        <v>8717</v>
      </c>
      <c r="B3956" t="s">
        <v>111</v>
      </c>
      <c r="D3956" s="1936">
        <v>41889</v>
      </c>
      <c r="AG3956" t="s">
        <v>202</v>
      </c>
    </row>
    <row r="3957" spans="1:33" x14ac:dyDescent="0.2">
      <c r="A3957" t="s">
        <v>8717</v>
      </c>
      <c r="B3957" t="s">
        <v>111</v>
      </c>
      <c r="D3957" s="1936">
        <v>41888</v>
      </c>
      <c r="AG3957" t="s">
        <v>202</v>
      </c>
    </row>
    <row r="3958" spans="1:33" x14ac:dyDescent="0.2">
      <c r="A3958" t="s">
        <v>5144</v>
      </c>
      <c r="B3958" t="s">
        <v>2</v>
      </c>
      <c r="C3958" t="s">
        <v>36</v>
      </c>
      <c r="D3958" s="1936">
        <v>41838</v>
      </c>
      <c r="AG3958" t="s">
        <v>200</v>
      </c>
    </row>
    <row r="3959" spans="1:33" x14ac:dyDescent="0.2">
      <c r="A3959" t="s">
        <v>8717</v>
      </c>
      <c r="B3959" t="s">
        <v>111</v>
      </c>
      <c r="D3959" s="1936">
        <v>41887</v>
      </c>
      <c r="AG3959" t="s">
        <v>202</v>
      </c>
    </row>
    <row r="3960" spans="1:33" x14ac:dyDescent="0.2">
      <c r="A3960" t="s">
        <v>8717</v>
      </c>
      <c r="B3960" t="s">
        <v>111</v>
      </c>
      <c r="D3960" s="1936">
        <v>41886</v>
      </c>
    </row>
    <row r="3961" spans="1:33" x14ac:dyDescent="0.2">
      <c r="A3961" t="s">
        <v>5144</v>
      </c>
      <c r="B3961" t="s">
        <v>2</v>
      </c>
      <c r="C3961" t="s">
        <v>36</v>
      </c>
      <c r="D3961" s="1936">
        <v>41840</v>
      </c>
      <c r="AG3961" t="s">
        <v>200</v>
      </c>
    </row>
    <row r="3962" spans="1:33" x14ac:dyDescent="0.2">
      <c r="A3962" t="s">
        <v>5144</v>
      </c>
      <c r="B3962" t="s">
        <v>2</v>
      </c>
      <c r="C3962" t="s">
        <v>36</v>
      </c>
      <c r="D3962" s="1936">
        <v>41841</v>
      </c>
      <c r="AG3962" t="s">
        <v>200</v>
      </c>
    </row>
    <row r="3963" spans="1:33" x14ac:dyDescent="0.2">
      <c r="A3963" t="s">
        <v>8717</v>
      </c>
      <c r="B3963" t="s">
        <v>111</v>
      </c>
      <c r="D3963" s="1936">
        <v>41885</v>
      </c>
      <c r="AG3963" t="s">
        <v>202</v>
      </c>
    </row>
    <row r="3964" spans="1:33" x14ac:dyDescent="0.2">
      <c r="A3964" t="s">
        <v>8717</v>
      </c>
      <c r="B3964" t="s">
        <v>111</v>
      </c>
      <c r="D3964" s="1936">
        <v>41884</v>
      </c>
      <c r="AG3964" t="s">
        <v>202</v>
      </c>
    </row>
    <row r="3965" spans="1:33" x14ac:dyDescent="0.2">
      <c r="A3965" t="s">
        <v>8717</v>
      </c>
      <c r="B3965" t="s">
        <v>111</v>
      </c>
      <c r="D3965" s="1936">
        <v>41883</v>
      </c>
      <c r="AG3965" t="s">
        <v>202</v>
      </c>
    </row>
    <row r="3966" spans="1:33" x14ac:dyDescent="0.2">
      <c r="A3966" t="s">
        <v>7617</v>
      </c>
      <c r="B3966" t="s">
        <v>111</v>
      </c>
      <c r="D3966" s="1936">
        <v>41882</v>
      </c>
      <c r="AG3966" t="s">
        <v>202</v>
      </c>
    </row>
    <row r="3967" spans="1:33" x14ac:dyDescent="0.2">
      <c r="A3967" t="s">
        <v>7617</v>
      </c>
      <c r="B3967" t="s">
        <v>111</v>
      </c>
      <c r="D3967" s="1936">
        <v>41881</v>
      </c>
      <c r="AG3967" t="s">
        <v>202</v>
      </c>
    </row>
    <row r="3968" spans="1:33" x14ac:dyDescent="0.2">
      <c r="A3968" t="s">
        <v>7617</v>
      </c>
      <c r="B3968" t="s">
        <v>111</v>
      </c>
      <c r="D3968" s="1936">
        <v>41880</v>
      </c>
      <c r="AG3968" t="s">
        <v>202</v>
      </c>
    </row>
    <row r="3969" spans="1:33" x14ac:dyDescent="0.2">
      <c r="A3969" t="s">
        <v>7617</v>
      </c>
      <c r="B3969" t="s">
        <v>111</v>
      </c>
      <c r="D3969" s="1936">
        <v>41879</v>
      </c>
      <c r="AG3969" t="s">
        <v>202</v>
      </c>
    </row>
    <row r="3970" spans="1:33" x14ac:dyDescent="0.2">
      <c r="A3970" t="s">
        <v>7617</v>
      </c>
      <c r="B3970" t="s">
        <v>111</v>
      </c>
      <c r="D3970" s="1936">
        <v>41878</v>
      </c>
      <c r="AG3970" t="s">
        <v>202</v>
      </c>
    </row>
    <row r="3971" spans="1:33" x14ac:dyDescent="0.2">
      <c r="A3971" t="s">
        <v>5144</v>
      </c>
      <c r="B3971" t="s">
        <v>2</v>
      </c>
      <c r="C3971" t="s">
        <v>36</v>
      </c>
      <c r="D3971" s="1936">
        <v>41843</v>
      </c>
      <c r="AG3971" t="s">
        <v>200</v>
      </c>
    </row>
    <row r="3972" spans="1:33" x14ac:dyDescent="0.2">
      <c r="A3972" t="s">
        <v>7617</v>
      </c>
      <c r="B3972" t="s">
        <v>111</v>
      </c>
      <c r="D3972" s="1936">
        <v>41877</v>
      </c>
      <c r="AG3972" t="s">
        <v>202</v>
      </c>
    </row>
    <row r="3973" spans="1:33" x14ac:dyDescent="0.2">
      <c r="A3973" t="s">
        <v>5144</v>
      </c>
      <c r="B3973" t="s">
        <v>2</v>
      </c>
      <c r="C3973" t="s">
        <v>36</v>
      </c>
      <c r="D3973" s="1936">
        <v>41844</v>
      </c>
      <c r="AG3973" t="s">
        <v>200</v>
      </c>
    </row>
    <row r="3974" spans="1:33" x14ac:dyDescent="0.2">
      <c r="A3974" t="s">
        <v>7617</v>
      </c>
      <c r="B3974" t="s">
        <v>111</v>
      </c>
      <c r="D3974" s="1936">
        <v>41876</v>
      </c>
      <c r="AG3974" t="s">
        <v>202</v>
      </c>
    </row>
    <row r="3975" spans="1:33" x14ac:dyDescent="0.2">
      <c r="A3975" t="s">
        <v>5144</v>
      </c>
      <c r="B3975" t="s">
        <v>2</v>
      </c>
      <c r="C3975" t="s">
        <v>36</v>
      </c>
      <c r="D3975" s="1936">
        <v>41845</v>
      </c>
      <c r="AG3975" t="s">
        <v>200</v>
      </c>
    </row>
    <row r="3976" spans="1:33" x14ac:dyDescent="0.2">
      <c r="A3976" t="s">
        <v>5144</v>
      </c>
      <c r="B3976" t="s">
        <v>2</v>
      </c>
      <c r="C3976" t="s">
        <v>36</v>
      </c>
      <c r="D3976" s="1936">
        <v>41846</v>
      </c>
      <c r="AG3976" t="s">
        <v>200</v>
      </c>
    </row>
    <row r="3977" spans="1:33" x14ac:dyDescent="0.2">
      <c r="A3977" t="s">
        <v>5144</v>
      </c>
      <c r="B3977" t="s">
        <v>2</v>
      </c>
      <c r="C3977" t="s">
        <v>36</v>
      </c>
      <c r="D3977" s="1936">
        <v>41847</v>
      </c>
      <c r="AG3977" t="s">
        <v>200</v>
      </c>
    </row>
    <row r="3978" spans="1:33" x14ac:dyDescent="0.2">
      <c r="A3978" t="s">
        <v>7617</v>
      </c>
      <c r="B3978" t="s">
        <v>111</v>
      </c>
      <c r="D3978" s="1936">
        <v>41875</v>
      </c>
      <c r="AG3978" t="s">
        <v>202</v>
      </c>
    </row>
    <row r="3979" spans="1:33" x14ac:dyDescent="0.2">
      <c r="A3979" t="s">
        <v>5144</v>
      </c>
      <c r="B3979" t="s">
        <v>2</v>
      </c>
      <c r="C3979" t="s">
        <v>36</v>
      </c>
      <c r="D3979" s="1936">
        <v>41848</v>
      </c>
      <c r="AG3979" t="s">
        <v>200</v>
      </c>
    </row>
    <row r="3980" spans="1:33" x14ac:dyDescent="0.2">
      <c r="A3980" t="s">
        <v>5144</v>
      </c>
      <c r="B3980" t="s">
        <v>2</v>
      </c>
      <c r="C3980" t="s">
        <v>36</v>
      </c>
      <c r="D3980" s="1936">
        <v>41849</v>
      </c>
      <c r="AG3980" t="s">
        <v>200</v>
      </c>
    </row>
    <row r="3981" spans="1:33" x14ac:dyDescent="0.2">
      <c r="A3981" t="s">
        <v>5144</v>
      </c>
      <c r="B3981" t="s">
        <v>2</v>
      </c>
      <c r="C3981" t="s">
        <v>2571</v>
      </c>
      <c r="D3981" s="1936">
        <v>41850</v>
      </c>
      <c r="AG3981" t="s">
        <v>200</v>
      </c>
    </row>
    <row r="3982" spans="1:33" x14ac:dyDescent="0.2">
      <c r="A3982" t="s">
        <v>5144</v>
      </c>
      <c r="B3982" t="s">
        <v>2</v>
      </c>
      <c r="C3982" t="s">
        <v>36</v>
      </c>
      <c r="D3982" s="1936">
        <v>41850</v>
      </c>
      <c r="AG3982" t="s">
        <v>200</v>
      </c>
    </row>
    <row r="3983" spans="1:33" x14ac:dyDescent="0.2">
      <c r="A3983" t="s">
        <v>5144</v>
      </c>
      <c r="B3983" t="s">
        <v>2</v>
      </c>
      <c r="C3983" t="s">
        <v>2571</v>
      </c>
      <c r="D3983" s="1936">
        <v>41851</v>
      </c>
      <c r="AG3983" t="s">
        <v>200</v>
      </c>
    </row>
    <row r="3984" spans="1:33" x14ac:dyDescent="0.2">
      <c r="A3984" t="s">
        <v>5144</v>
      </c>
      <c r="B3984" t="s">
        <v>2</v>
      </c>
      <c r="C3984" t="s">
        <v>36</v>
      </c>
      <c r="D3984" s="1936">
        <v>41851</v>
      </c>
      <c r="AG3984" t="s">
        <v>200</v>
      </c>
    </row>
    <row r="3985" spans="1:33" x14ac:dyDescent="0.2">
      <c r="A3985" t="s">
        <v>7617</v>
      </c>
      <c r="B3985" t="s">
        <v>2</v>
      </c>
      <c r="C3985" t="s">
        <v>2571</v>
      </c>
      <c r="D3985" s="1936">
        <v>41852</v>
      </c>
      <c r="AG3985" t="s">
        <v>200</v>
      </c>
    </row>
    <row r="3986" spans="1:33" x14ac:dyDescent="0.2">
      <c r="A3986" t="s">
        <v>7617</v>
      </c>
      <c r="B3986" t="s">
        <v>111</v>
      </c>
      <c r="D3986" s="1936">
        <v>41874</v>
      </c>
      <c r="AG3986" t="s">
        <v>202</v>
      </c>
    </row>
    <row r="3987" spans="1:33" x14ac:dyDescent="0.2">
      <c r="A3987" t="s">
        <v>7617</v>
      </c>
      <c r="B3987" t="s">
        <v>2</v>
      </c>
      <c r="C3987" t="s">
        <v>2571</v>
      </c>
      <c r="D3987" s="1936">
        <v>41853</v>
      </c>
      <c r="AG3987" t="s">
        <v>200</v>
      </c>
    </row>
    <row r="3988" spans="1:33" x14ac:dyDescent="0.2">
      <c r="A3988" t="s">
        <v>7617</v>
      </c>
      <c r="B3988" t="s">
        <v>2</v>
      </c>
      <c r="C3988" t="s">
        <v>36</v>
      </c>
      <c r="D3988" s="1936">
        <v>41853</v>
      </c>
      <c r="AG3988" t="s">
        <v>200</v>
      </c>
    </row>
    <row r="3989" spans="1:33" x14ac:dyDescent="0.2">
      <c r="A3989" t="s">
        <v>7617</v>
      </c>
      <c r="B3989" t="s">
        <v>2</v>
      </c>
      <c r="C3989" t="s">
        <v>2571</v>
      </c>
      <c r="D3989" s="1936">
        <v>41854</v>
      </c>
      <c r="AG3989" t="s">
        <v>200</v>
      </c>
    </row>
    <row r="3990" spans="1:33" x14ac:dyDescent="0.2">
      <c r="A3990" t="s">
        <v>7617</v>
      </c>
      <c r="B3990" t="s">
        <v>111</v>
      </c>
      <c r="D3990" s="1936">
        <v>41872</v>
      </c>
      <c r="AG3990" t="s">
        <v>202</v>
      </c>
    </row>
    <row r="3991" spans="1:33" x14ac:dyDescent="0.2">
      <c r="A3991" t="s">
        <v>7617</v>
      </c>
      <c r="B3991" t="s">
        <v>111</v>
      </c>
      <c r="D3991" s="1936">
        <v>41871</v>
      </c>
      <c r="AG3991" t="s">
        <v>202</v>
      </c>
    </row>
    <row r="3992" spans="1:33" x14ac:dyDescent="0.2">
      <c r="A3992" t="s">
        <v>7617</v>
      </c>
      <c r="B3992" t="s">
        <v>2</v>
      </c>
      <c r="C3992" t="s">
        <v>2571</v>
      </c>
      <c r="D3992" s="1936">
        <v>41855</v>
      </c>
      <c r="AG3992" t="s">
        <v>200</v>
      </c>
    </row>
    <row r="3993" spans="1:33" x14ac:dyDescent="0.2">
      <c r="A3993" t="s">
        <v>7617</v>
      </c>
      <c r="B3993" t="s">
        <v>111</v>
      </c>
      <c r="D3993" s="1936">
        <v>41870</v>
      </c>
      <c r="AG3993" t="s">
        <v>202</v>
      </c>
    </row>
    <row r="3994" spans="1:33" x14ac:dyDescent="0.2">
      <c r="A3994" t="s">
        <v>7617</v>
      </c>
      <c r="B3994" t="s">
        <v>2</v>
      </c>
      <c r="C3994" t="s">
        <v>2571</v>
      </c>
      <c r="D3994" s="1936">
        <v>41856</v>
      </c>
      <c r="AG3994" t="s">
        <v>200</v>
      </c>
    </row>
    <row r="3995" spans="1:33" x14ac:dyDescent="0.2">
      <c r="A3995" t="s">
        <v>7617</v>
      </c>
      <c r="B3995" t="s">
        <v>2</v>
      </c>
      <c r="C3995" t="s">
        <v>36</v>
      </c>
      <c r="D3995" s="1936">
        <v>41856</v>
      </c>
      <c r="AG3995" t="s">
        <v>200</v>
      </c>
    </row>
    <row r="3996" spans="1:33" x14ac:dyDescent="0.2">
      <c r="A3996" t="s">
        <v>7617</v>
      </c>
      <c r="B3996" t="s">
        <v>111</v>
      </c>
      <c r="D3996" s="1936">
        <v>41869</v>
      </c>
      <c r="AG3996" t="s">
        <v>202</v>
      </c>
    </row>
    <row r="3997" spans="1:33" x14ac:dyDescent="0.2">
      <c r="A3997" t="s">
        <v>7617</v>
      </c>
      <c r="B3997" t="s">
        <v>111</v>
      </c>
      <c r="D3997" s="1936">
        <v>41868</v>
      </c>
      <c r="AG3997" t="s">
        <v>202</v>
      </c>
    </row>
    <row r="3998" spans="1:33" x14ac:dyDescent="0.2">
      <c r="A3998" t="s">
        <v>7617</v>
      </c>
      <c r="B3998" t="s">
        <v>111</v>
      </c>
      <c r="D3998" s="1936">
        <v>41867</v>
      </c>
      <c r="AG3998" t="s">
        <v>202</v>
      </c>
    </row>
    <row r="3999" spans="1:33" x14ac:dyDescent="0.2">
      <c r="A3999" t="s">
        <v>7617</v>
      </c>
      <c r="B3999" t="s">
        <v>2</v>
      </c>
      <c r="C3999" t="s">
        <v>2571</v>
      </c>
      <c r="D3999" s="1936">
        <v>41858</v>
      </c>
      <c r="AG3999" t="s">
        <v>200</v>
      </c>
    </row>
    <row r="4000" spans="1:33" x14ac:dyDescent="0.2">
      <c r="A4000" t="s">
        <v>7617</v>
      </c>
      <c r="B4000" t="s">
        <v>2</v>
      </c>
      <c r="C4000" t="s">
        <v>36</v>
      </c>
      <c r="D4000" s="1936">
        <v>41858</v>
      </c>
      <c r="AG4000" t="s">
        <v>200</v>
      </c>
    </row>
    <row r="4001" spans="1:33" x14ac:dyDescent="0.2">
      <c r="A4001" t="s">
        <v>7617</v>
      </c>
      <c r="B4001" t="s">
        <v>2</v>
      </c>
      <c r="C4001" t="s">
        <v>2571</v>
      </c>
      <c r="D4001" s="1936">
        <v>41859</v>
      </c>
      <c r="AG4001" t="s">
        <v>200</v>
      </c>
    </row>
    <row r="4002" spans="1:33" x14ac:dyDescent="0.2">
      <c r="A4002" t="s">
        <v>7617</v>
      </c>
      <c r="B4002" t="s">
        <v>111</v>
      </c>
      <c r="D4002" s="1936">
        <v>41866</v>
      </c>
      <c r="AG4002" t="s">
        <v>202</v>
      </c>
    </row>
    <row r="4003" spans="1:33" x14ac:dyDescent="0.2">
      <c r="A4003" t="s">
        <v>7617</v>
      </c>
      <c r="B4003" t="s">
        <v>2</v>
      </c>
      <c r="C4003" t="s">
        <v>2571</v>
      </c>
      <c r="D4003" s="1936">
        <v>41860</v>
      </c>
      <c r="AG4003" t="s">
        <v>200</v>
      </c>
    </row>
    <row r="4004" spans="1:33" x14ac:dyDescent="0.2">
      <c r="A4004" t="s">
        <v>7617</v>
      </c>
      <c r="B4004" t="s">
        <v>2</v>
      </c>
      <c r="C4004" t="s">
        <v>36</v>
      </c>
      <c r="D4004" s="1936">
        <v>41860</v>
      </c>
      <c r="AG4004" t="s">
        <v>200</v>
      </c>
    </row>
    <row r="4005" spans="1:33" x14ac:dyDescent="0.2">
      <c r="A4005" t="s">
        <v>7617</v>
      </c>
      <c r="B4005" t="s">
        <v>111</v>
      </c>
      <c r="D4005" s="1936">
        <v>41865</v>
      </c>
      <c r="AG4005" t="s">
        <v>202</v>
      </c>
    </row>
    <row r="4006" spans="1:33" x14ac:dyDescent="0.2">
      <c r="A4006" t="s">
        <v>7617</v>
      </c>
      <c r="B4006" t="s">
        <v>111</v>
      </c>
      <c r="D4006" s="1936">
        <v>41864</v>
      </c>
      <c r="AG4006" t="s">
        <v>202</v>
      </c>
    </row>
    <row r="4007" spans="1:33" x14ac:dyDescent="0.2">
      <c r="A4007" t="s">
        <v>7617</v>
      </c>
      <c r="B4007" t="s">
        <v>111</v>
      </c>
      <c r="D4007" s="1936">
        <v>41863</v>
      </c>
      <c r="AG4007" t="s">
        <v>202</v>
      </c>
    </row>
    <row r="4008" spans="1:33" x14ac:dyDescent="0.2">
      <c r="A4008" t="s">
        <v>7617</v>
      </c>
      <c r="B4008" t="s">
        <v>111</v>
      </c>
      <c r="D4008" s="1936">
        <v>41862</v>
      </c>
      <c r="AG4008" t="s">
        <v>202</v>
      </c>
    </row>
    <row r="4009" spans="1:33" x14ac:dyDescent="0.2">
      <c r="A4009" t="s">
        <v>7617</v>
      </c>
      <c r="B4009" t="s">
        <v>111</v>
      </c>
      <c r="D4009" s="1936">
        <v>41861</v>
      </c>
      <c r="AG4009" t="s">
        <v>202</v>
      </c>
    </row>
    <row r="4010" spans="1:33" x14ac:dyDescent="0.2">
      <c r="A4010" t="s">
        <v>7617</v>
      </c>
      <c r="B4010" t="s">
        <v>111</v>
      </c>
      <c r="D4010" s="1936">
        <v>41860</v>
      </c>
      <c r="AG4010" t="s">
        <v>202</v>
      </c>
    </row>
    <row r="4011" spans="1:33" x14ac:dyDescent="0.2">
      <c r="A4011" t="s">
        <v>7617</v>
      </c>
      <c r="B4011" t="s">
        <v>111</v>
      </c>
      <c r="D4011" s="1936">
        <v>41858</v>
      </c>
      <c r="AG4011" t="s">
        <v>202</v>
      </c>
    </row>
    <row r="4012" spans="1:33" x14ac:dyDescent="0.2">
      <c r="A4012" t="s">
        <v>7617</v>
      </c>
      <c r="B4012" t="s">
        <v>111</v>
      </c>
      <c r="D4012" s="1936">
        <v>41857</v>
      </c>
      <c r="AG4012" t="s">
        <v>202</v>
      </c>
    </row>
    <row r="4013" spans="1:33" x14ac:dyDescent="0.2">
      <c r="A4013" t="s">
        <v>7617</v>
      </c>
      <c r="B4013" t="s">
        <v>111</v>
      </c>
      <c r="D4013" s="1936">
        <v>41856</v>
      </c>
      <c r="AG4013" t="s">
        <v>202</v>
      </c>
    </row>
    <row r="4014" spans="1:33" x14ac:dyDescent="0.2">
      <c r="A4014" t="s">
        <v>7617</v>
      </c>
      <c r="B4014" t="s">
        <v>111</v>
      </c>
      <c r="D4014" s="1936">
        <v>41855</v>
      </c>
      <c r="AG4014" t="s">
        <v>202</v>
      </c>
    </row>
    <row r="4015" spans="1:33" x14ac:dyDescent="0.2">
      <c r="A4015" t="s">
        <v>7617</v>
      </c>
      <c r="B4015" t="s">
        <v>111</v>
      </c>
      <c r="D4015" s="1936">
        <v>41854</v>
      </c>
      <c r="AG4015" t="s">
        <v>202</v>
      </c>
    </row>
    <row r="4016" spans="1:33" x14ac:dyDescent="0.2">
      <c r="A4016" t="s">
        <v>7617</v>
      </c>
      <c r="B4016" t="s">
        <v>111</v>
      </c>
      <c r="D4016" s="1936">
        <v>41853</v>
      </c>
      <c r="AG4016" t="s">
        <v>202</v>
      </c>
    </row>
    <row r="4017" spans="1:33" x14ac:dyDescent="0.2">
      <c r="A4017" t="s">
        <v>7617</v>
      </c>
      <c r="B4017" t="s">
        <v>111</v>
      </c>
      <c r="D4017" s="1936">
        <v>41852</v>
      </c>
      <c r="AG4017" t="s">
        <v>202</v>
      </c>
    </row>
    <row r="4018" spans="1:33" x14ac:dyDescent="0.2">
      <c r="A4018" t="s">
        <v>5144</v>
      </c>
      <c r="B4018" t="s">
        <v>111</v>
      </c>
      <c r="D4018" s="1936">
        <v>41851</v>
      </c>
      <c r="AG4018" t="s">
        <v>202</v>
      </c>
    </row>
    <row r="4019" spans="1:33" x14ac:dyDescent="0.2">
      <c r="A4019" t="s">
        <v>5144</v>
      </c>
      <c r="B4019" t="s">
        <v>111</v>
      </c>
      <c r="D4019" s="1936">
        <v>41850</v>
      </c>
      <c r="AG4019" t="s">
        <v>202</v>
      </c>
    </row>
    <row r="4020" spans="1:33" x14ac:dyDescent="0.2">
      <c r="A4020" t="s">
        <v>5144</v>
      </c>
      <c r="B4020" t="s">
        <v>111</v>
      </c>
      <c r="D4020" s="1936">
        <v>41848</v>
      </c>
      <c r="AG4020" t="s">
        <v>202</v>
      </c>
    </row>
    <row r="4021" spans="1:33" x14ac:dyDescent="0.2">
      <c r="A4021" t="s">
        <v>5144</v>
      </c>
      <c r="B4021" t="s">
        <v>111</v>
      </c>
      <c r="D4021" s="1936">
        <v>41847</v>
      </c>
      <c r="AG4021" t="s">
        <v>202</v>
      </c>
    </row>
    <row r="4022" spans="1:33" x14ac:dyDescent="0.2">
      <c r="A4022" t="s">
        <v>5144</v>
      </c>
      <c r="B4022" t="s">
        <v>111</v>
      </c>
      <c r="D4022" s="1936">
        <v>41846</v>
      </c>
      <c r="AG4022" t="s">
        <v>202</v>
      </c>
    </row>
    <row r="4023" spans="1:33" x14ac:dyDescent="0.2">
      <c r="A4023" t="s">
        <v>5144</v>
      </c>
      <c r="B4023" t="s">
        <v>111</v>
      </c>
      <c r="D4023" s="1936">
        <v>41845</v>
      </c>
      <c r="AG4023" t="s">
        <v>202</v>
      </c>
    </row>
    <row r="4024" spans="1:33" x14ac:dyDescent="0.2">
      <c r="A4024" t="s">
        <v>5144</v>
      </c>
      <c r="B4024" t="s">
        <v>111</v>
      </c>
      <c r="D4024" s="1936">
        <v>41844</v>
      </c>
      <c r="AG4024" t="s">
        <v>202</v>
      </c>
    </row>
    <row r="4025" spans="1:33" x14ac:dyDescent="0.2">
      <c r="A4025" t="s">
        <v>7617</v>
      </c>
      <c r="B4025" t="s">
        <v>2</v>
      </c>
      <c r="C4025" t="s">
        <v>2571</v>
      </c>
      <c r="D4025" s="1936">
        <v>41862</v>
      </c>
      <c r="AG4025" t="s">
        <v>200</v>
      </c>
    </row>
    <row r="4026" spans="1:33" x14ac:dyDescent="0.2">
      <c r="A4026" t="s">
        <v>7617</v>
      </c>
      <c r="B4026" t="s">
        <v>2</v>
      </c>
      <c r="C4026" t="s">
        <v>36</v>
      </c>
      <c r="D4026" s="1936">
        <v>41862</v>
      </c>
      <c r="AG4026" t="s">
        <v>200</v>
      </c>
    </row>
    <row r="4027" spans="1:33" x14ac:dyDescent="0.2">
      <c r="A4027" t="s">
        <v>7617</v>
      </c>
      <c r="B4027" t="s">
        <v>2</v>
      </c>
      <c r="C4027" t="s">
        <v>36</v>
      </c>
      <c r="D4027" s="1936">
        <v>41863</v>
      </c>
      <c r="AG4027" t="s">
        <v>200</v>
      </c>
    </row>
    <row r="4028" spans="1:33" x14ac:dyDescent="0.2">
      <c r="A4028" t="s">
        <v>5144</v>
      </c>
      <c r="B4028" t="s">
        <v>111</v>
      </c>
      <c r="D4028" s="1936">
        <v>41843</v>
      </c>
      <c r="AG4028" t="s">
        <v>202</v>
      </c>
    </row>
    <row r="4029" spans="1:33" x14ac:dyDescent="0.2">
      <c r="A4029" t="s">
        <v>5144</v>
      </c>
      <c r="B4029" t="s">
        <v>111</v>
      </c>
      <c r="D4029" s="1936">
        <v>41842</v>
      </c>
      <c r="AG4029" t="s">
        <v>202</v>
      </c>
    </row>
    <row r="4030" spans="1:33" x14ac:dyDescent="0.2">
      <c r="A4030" t="s">
        <v>7617</v>
      </c>
      <c r="B4030" t="s">
        <v>2</v>
      </c>
      <c r="C4030" t="s">
        <v>36</v>
      </c>
      <c r="D4030" s="1936">
        <v>41864</v>
      </c>
      <c r="AG4030" t="s">
        <v>200</v>
      </c>
    </row>
    <row r="4031" spans="1:33" x14ac:dyDescent="0.2">
      <c r="A4031" t="s">
        <v>7617</v>
      </c>
      <c r="B4031" t="s">
        <v>2</v>
      </c>
      <c r="C4031" t="s">
        <v>2571</v>
      </c>
      <c r="D4031" s="1936">
        <v>41864</v>
      </c>
      <c r="AG4031" t="s">
        <v>200</v>
      </c>
    </row>
    <row r="4032" spans="1:33" x14ac:dyDescent="0.2">
      <c r="A4032" t="s">
        <v>7617</v>
      </c>
      <c r="B4032" t="s">
        <v>2</v>
      </c>
      <c r="C4032" t="s">
        <v>36</v>
      </c>
      <c r="D4032" s="1936">
        <v>41865</v>
      </c>
      <c r="AG4032" t="s">
        <v>200</v>
      </c>
    </row>
    <row r="4033" spans="1:33" x14ac:dyDescent="0.2">
      <c r="A4033" t="s">
        <v>7617</v>
      </c>
      <c r="B4033" t="s">
        <v>2</v>
      </c>
      <c r="C4033" t="s">
        <v>2571</v>
      </c>
      <c r="D4033" s="1936">
        <v>41865</v>
      </c>
      <c r="AG4033" t="s">
        <v>200</v>
      </c>
    </row>
    <row r="4034" spans="1:33" x14ac:dyDescent="0.2">
      <c r="A4034" t="s">
        <v>7617</v>
      </c>
      <c r="B4034" t="s">
        <v>2</v>
      </c>
      <c r="C4034" t="s">
        <v>36</v>
      </c>
      <c r="D4034" s="1936">
        <v>41866</v>
      </c>
      <c r="AG4034" t="s">
        <v>200</v>
      </c>
    </row>
    <row r="4035" spans="1:33" x14ac:dyDescent="0.2">
      <c r="A4035" t="s">
        <v>7617</v>
      </c>
      <c r="B4035" t="s">
        <v>2</v>
      </c>
      <c r="C4035" t="s">
        <v>2571</v>
      </c>
      <c r="D4035" s="1936">
        <v>41866</v>
      </c>
      <c r="AG4035" t="s">
        <v>200</v>
      </c>
    </row>
    <row r="4036" spans="1:33" x14ac:dyDescent="0.2">
      <c r="A4036" t="s">
        <v>7617</v>
      </c>
      <c r="B4036" t="s">
        <v>2</v>
      </c>
      <c r="C4036" t="s">
        <v>36</v>
      </c>
      <c r="D4036" s="1936">
        <v>41867</v>
      </c>
      <c r="AG4036" t="s">
        <v>200</v>
      </c>
    </row>
    <row r="4037" spans="1:33" x14ac:dyDescent="0.2">
      <c r="A4037" t="s">
        <v>7617</v>
      </c>
      <c r="B4037" t="s">
        <v>2</v>
      </c>
      <c r="C4037" t="s">
        <v>2571</v>
      </c>
      <c r="D4037" s="1936">
        <v>41867</v>
      </c>
      <c r="AG4037" t="s">
        <v>200</v>
      </c>
    </row>
    <row r="4038" spans="1:33" x14ac:dyDescent="0.2">
      <c r="A4038" t="s">
        <v>5144</v>
      </c>
      <c r="B4038" t="s">
        <v>111</v>
      </c>
      <c r="D4038" s="1936">
        <v>41841</v>
      </c>
      <c r="AG4038" t="s">
        <v>202</v>
      </c>
    </row>
    <row r="4039" spans="1:33" x14ac:dyDescent="0.2">
      <c r="A4039" t="s">
        <v>7617</v>
      </c>
      <c r="B4039" t="s">
        <v>2</v>
      </c>
      <c r="C4039" t="s">
        <v>2571</v>
      </c>
      <c r="D4039" s="1936">
        <v>41868</v>
      </c>
      <c r="AG4039" t="s">
        <v>200</v>
      </c>
    </row>
    <row r="4040" spans="1:33" x14ac:dyDescent="0.2">
      <c r="A4040" t="s">
        <v>5144</v>
      </c>
      <c r="B4040" t="s">
        <v>111</v>
      </c>
      <c r="D4040" s="1936">
        <v>41840</v>
      </c>
      <c r="AG4040" t="s">
        <v>202</v>
      </c>
    </row>
    <row r="4041" spans="1:33" x14ac:dyDescent="0.2">
      <c r="A4041" t="s">
        <v>7617</v>
      </c>
      <c r="B4041" t="s">
        <v>2</v>
      </c>
      <c r="C4041" t="s">
        <v>2571</v>
      </c>
      <c r="D4041" s="1936">
        <v>41869</v>
      </c>
      <c r="AG4041" t="s">
        <v>200</v>
      </c>
    </row>
    <row r="4042" spans="1:33" x14ac:dyDescent="0.2">
      <c r="A4042" t="s">
        <v>5144</v>
      </c>
      <c r="B4042" t="s">
        <v>111</v>
      </c>
      <c r="D4042" s="1936">
        <v>41839</v>
      </c>
      <c r="AG4042" t="s">
        <v>202</v>
      </c>
    </row>
    <row r="4043" spans="1:33" x14ac:dyDescent="0.2">
      <c r="A4043" t="s">
        <v>5144</v>
      </c>
      <c r="B4043" t="s">
        <v>111</v>
      </c>
      <c r="D4043" s="1936">
        <v>41838</v>
      </c>
      <c r="AG4043" t="s">
        <v>202</v>
      </c>
    </row>
    <row r="4044" spans="1:33" x14ac:dyDescent="0.2">
      <c r="A4044" t="s">
        <v>7617</v>
      </c>
      <c r="B4044" t="s">
        <v>2</v>
      </c>
      <c r="C4044" t="s">
        <v>36</v>
      </c>
      <c r="D4044" s="1936">
        <v>41870</v>
      </c>
      <c r="AG4044" t="s">
        <v>200</v>
      </c>
    </row>
    <row r="4045" spans="1:33" x14ac:dyDescent="0.2">
      <c r="A4045" t="s">
        <v>5144</v>
      </c>
      <c r="B4045" t="s">
        <v>111</v>
      </c>
      <c r="D4045" s="1936">
        <v>41837</v>
      </c>
      <c r="AG4045" t="s">
        <v>202</v>
      </c>
    </row>
    <row r="4046" spans="1:33" x14ac:dyDescent="0.2">
      <c r="A4046" t="s">
        <v>5144</v>
      </c>
      <c r="B4046" t="s">
        <v>111</v>
      </c>
      <c r="D4046" s="1936">
        <v>41836</v>
      </c>
      <c r="AG4046" t="s">
        <v>202</v>
      </c>
    </row>
    <row r="4047" spans="1:33" x14ac:dyDescent="0.2">
      <c r="A4047" t="s">
        <v>7617</v>
      </c>
      <c r="B4047" t="s">
        <v>2</v>
      </c>
      <c r="C4047" t="s">
        <v>2571</v>
      </c>
      <c r="D4047" s="1936">
        <v>41871</v>
      </c>
      <c r="AG4047" t="s">
        <v>200</v>
      </c>
    </row>
    <row r="4048" spans="1:33" x14ac:dyDescent="0.2">
      <c r="A4048" t="s">
        <v>5144</v>
      </c>
      <c r="B4048" t="s">
        <v>111</v>
      </c>
      <c r="D4048" s="1936">
        <v>41835</v>
      </c>
      <c r="AG4048" t="s">
        <v>202</v>
      </c>
    </row>
    <row r="4049" spans="1:33" x14ac:dyDescent="0.2">
      <c r="A4049" t="s">
        <v>7617</v>
      </c>
      <c r="B4049" t="s">
        <v>2</v>
      </c>
      <c r="C4049" t="s">
        <v>2571</v>
      </c>
      <c r="D4049" s="1936">
        <v>41872</v>
      </c>
      <c r="AG4049" t="s">
        <v>200</v>
      </c>
    </row>
    <row r="4050" spans="1:33" x14ac:dyDescent="0.2">
      <c r="A4050" t="s">
        <v>7617</v>
      </c>
      <c r="B4050" t="s">
        <v>2</v>
      </c>
      <c r="C4050" t="s">
        <v>36</v>
      </c>
      <c r="D4050" s="1936">
        <v>41873</v>
      </c>
      <c r="AG4050" t="s">
        <v>200</v>
      </c>
    </row>
    <row r="4051" spans="1:33" x14ac:dyDescent="0.2">
      <c r="A4051" t="s">
        <v>7617</v>
      </c>
      <c r="B4051" t="s">
        <v>2</v>
      </c>
      <c r="C4051" t="s">
        <v>36</v>
      </c>
      <c r="D4051" s="1936">
        <v>41873</v>
      </c>
      <c r="AG4051" t="s">
        <v>200</v>
      </c>
    </row>
    <row r="4052" spans="1:33" x14ac:dyDescent="0.2">
      <c r="A4052" t="s">
        <v>5144</v>
      </c>
      <c r="B4052" t="s">
        <v>111</v>
      </c>
      <c r="D4052" s="1936">
        <v>41834</v>
      </c>
      <c r="AG4052" t="s">
        <v>202</v>
      </c>
    </row>
    <row r="4053" spans="1:33" x14ac:dyDescent="0.2">
      <c r="A4053" t="s">
        <v>5144</v>
      </c>
      <c r="B4053" t="s">
        <v>111</v>
      </c>
      <c r="D4053" s="1936">
        <v>41833</v>
      </c>
      <c r="AG4053" t="s">
        <v>202</v>
      </c>
    </row>
    <row r="4054" spans="1:33" x14ac:dyDescent="0.2">
      <c r="A4054" t="s">
        <v>5144</v>
      </c>
      <c r="B4054" t="s">
        <v>111</v>
      </c>
      <c r="D4054" s="1936">
        <v>41832</v>
      </c>
      <c r="AG4054" t="s">
        <v>202</v>
      </c>
    </row>
    <row r="4055" spans="1:33" x14ac:dyDescent="0.2">
      <c r="A4055" t="s">
        <v>5144</v>
      </c>
      <c r="B4055" t="s">
        <v>111</v>
      </c>
      <c r="D4055" s="1936">
        <v>41831</v>
      </c>
      <c r="AG4055" t="s">
        <v>202</v>
      </c>
    </row>
    <row r="4056" spans="1:33" x14ac:dyDescent="0.2">
      <c r="A4056" t="s">
        <v>7617</v>
      </c>
      <c r="B4056" t="s">
        <v>2</v>
      </c>
      <c r="C4056" t="s">
        <v>36</v>
      </c>
      <c r="D4056" s="1936">
        <v>41876</v>
      </c>
      <c r="AG4056" t="s">
        <v>200</v>
      </c>
    </row>
    <row r="4057" spans="1:33" x14ac:dyDescent="0.2">
      <c r="A4057" t="s">
        <v>7617</v>
      </c>
      <c r="B4057" t="s">
        <v>2</v>
      </c>
      <c r="C4057" t="s">
        <v>2571</v>
      </c>
      <c r="D4057" s="1936">
        <v>41876</v>
      </c>
      <c r="AG4057" t="s">
        <v>200</v>
      </c>
    </row>
    <row r="4058" spans="1:33" x14ac:dyDescent="0.2">
      <c r="A4058" t="s">
        <v>7617</v>
      </c>
      <c r="B4058" t="s">
        <v>2</v>
      </c>
      <c r="C4058" t="s">
        <v>36</v>
      </c>
      <c r="D4058" s="1936">
        <v>41877</v>
      </c>
      <c r="AG4058" t="s">
        <v>200</v>
      </c>
    </row>
    <row r="4059" spans="1:33" x14ac:dyDescent="0.2">
      <c r="A4059" t="s">
        <v>7617</v>
      </c>
      <c r="B4059" t="s">
        <v>2</v>
      </c>
      <c r="C4059" t="s">
        <v>2571</v>
      </c>
      <c r="D4059" s="1936">
        <v>41877</v>
      </c>
      <c r="AG4059" t="s">
        <v>200</v>
      </c>
    </row>
    <row r="4060" spans="1:33" x14ac:dyDescent="0.2">
      <c r="A4060" t="s">
        <v>7617</v>
      </c>
      <c r="B4060" t="s">
        <v>2</v>
      </c>
      <c r="C4060" t="s">
        <v>36</v>
      </c>
      <c r="D4060" s="1936">
        <v>41878</v>
      </c>
      <c r="AG4060" t="s">
        <v>200</v>
      </c>
    </row>
    <row r="4061" spans="1:33" x14ac:dyDescent="0.2">
      <c r="A4061" t="s">
        <v>7617</v>
      </c>
      <c r="B4061" t="s">
        <v>2</v>
      </c>
      <c r="C4061" t="s">
        <v>2571</v>
      </c>
      <c r="D4061" s="1936">
        <v>41878</v>
      </c>
      <c r="AG4061" t="s">
        <v>200</v>
      </c>
    </row>
    <row r="4062" spans="1:33" x14ac:dyDescent="0.2">
      <c r="A4062" t="s">
        <v>7617</v>
      </c>
      <c r="B4062" t="s">
        <v>2</v>
      </c>
      <c r="C4062" t="s">
        <v>36</v>
      </c>
      <c r="D4062" s="1936">
        <v>41879</v>
      </c>
      <c r="AG4062" t="s">
        <v>200</v>
      </c>
    </row>
    <row r="4063" spans="1:33" x14ac:dyDescent="0.2">
      <c r="A4063" t="s">
        <v>7617</v>
      </c>
      <c r="B4063" t="s">
        <v>2</v>
      </c>
      <c r="C4063" t="s">
        <v>2571</v>
      </c>
      <c r="D4063" s="1936">
        <v>41879</v>
      </c>
      <c r="AG4063" t="s">
        <v>200</v>
      </c>
    </row>
    <row r="4064" spans="1:33" x14ac:dyDescent="0.2">
      <c r="A4064" t="s">
        <v>7617</v>
      </c>
      <c r="B4064" t="s">
        <v>2</v>
      </c>
      <c r="C4064" t="s">
        <v>36</v>
      </c>
      <c r="D4064" s="1936">
        <v>41880</v>
      </c>
      <c r="AG4064" t="s">
        <v>200</v>
      </c>
    </row>
    <row r="4065" spans="1:33" x14ac:dyDescent="0.2">
      <c r="A4065" t="s">
        <v>7617</v>
      </c>
      <c r="B4065" t="s">
        <v>2</v>
      </c>
      <c r="C4065" t="s">
        <v>2571</v>
      </c>
      <c r="D4065" s="1936">
        <v>41880</v>
      </c>
      <c r="AG4065" t="s">
        <v>200</v>
      </c>
    </row>
    <row r="4066" spans="1:33" x14ac:dyDescent="0.2">
      <c r="A4066" t="s">
        <v>5144</v>
      </c>
      <c r="B4066" t="s">
        <v>111</v>
      </c>
      <c r="D4066" s="1936">
        <v>41830</v>
      </c>
      <c r="AG4066" t="s">
        <v>202</v>
      </c>
    </row>
    <row r="4067" spans="1:33" x14ac:dyDescent="0.2">
      <c r="A4067" t="s">
        <v>5144</v>
      </c>
      <c r="B4067" t="s">
        <v>111</v>
      </c>
      <c r="D4067" s="1936">
        <v>41829</v>
      </c>
      <c r="AG4067" t="s">
        <v>202</v>
      </c>
    </row>
    <row r="4068" spans="1:33" x14ac:dyDescent="0.2">
      <c r="A4068" t="s">
        <v>5144</v>
      </c>
      <c r="B4068" t="s">
        <v>111</v>
      </c>
      <c r="D4068" s="1936">
        <v>41828</v>
      </c>
      <c r="AG4068" t="s">
        <v>202</v>
      </c>
    </row>
    <row r="4069" spans="1:33" x14ac:dyDescent="0.2">
      <c r="A4069" t="s">
        <v>7617</v>
      </c>
      <c r="B4069" t="s">
        <v>2</v>
      </c>
      <c r="C4069" t="s">
        <v>2571</v>
      </c>
      <c r="D4069" s="1936">
        <v>41882</v>
      </c>
      <c r="AG4069" t="s">
        <v>200</v>
      </c>
    </row>
    <row r="4070" spans="1:33" x14ac:dyDescent="0.2">
      <c r="A4070" t="s">
        <v>5144</v>
      </c>
      <c r="B4070" t="s">
        <v>111</v>
      </c>
      <c r="D4070" s="1936">
        <v>41827</v>
      </c>
      <c r="AG4070" t="s">
        <v>202</v>
      </c>
    </row>
    <row r="4071" spans="1:33" x14ac:dyDescent="0.2">
      <c r="A4071" t="s">
        <v>8717</v>
      </c>
      <c r="B4071" t="s">
        <v>2</v>
      </c>
      <c r="C4071" t="s">
        <v>2571</v>
      </c>
      <c r="D4071" s="1936">
        <v>41883</v>
      </c>
      <c r="AG4071" t="s">
        <v>200</v>
      </c>
    </row>
    <row r="4072" spans="1:33" x14ac:dyDescent="0.2">
      <c r="A4072" t="s">
        <v>5144</v>
      </c>
      <c r="B4072" t="s">
        <v>111</v>
      </c>
      <c r="D4072" s="1936">
        <v>41826</v>
      </c>
      <c r="AG4072" t="s">
        <v>202</v>
      </c>
    </row>
    <row r="4073" spans="1:33" x14ac:dyDescent="0.2">
      <c r="A4073" t="s">
        <v>8717</v>
      </c>
      <c r="B4073" t="s">
        <v>2</v>
      </c>
      <c r="C4073" t="s">
        <v>2571</v>
      </c>
      <c r="D4073" s="1936">
        <v>41884</v>
      </c>
      <c r="AG4073" t="s">
        <v>200</v>
      </c>
    </row>
    <row r="4074" spans="1:33" x14ac:dyDescent="0.2">
      <c r="A4074" t="s">
        <v>8717</v>
      </c>
      <c r="B4074" t="s">
        <v>2</v>
      </c>
      <c r="C4074" t="s">
        <v>36</v>
      </c>
      <c r="D4074" s="1936">
        <v>41885</v>
      </c>
      <c r="AG4074" t="s">
        <v>200</v>
      </c>
    </row>
    <row r="4075" spans="1:33" x14ac:dyDescent="0.2">
      <c r="A4075" t="s">
        <v>8717</v>
      </c>
      <c r="B4075" t="s">
        <v>2</v>
      </c>
      <c r="C4075" t="s">
        <v>2571</v>
      </c>
      <c r="D4075" s="1936">
        <v>41885</v>
      </c>
      <c r="AG4075" t="s">
        <v>200</v>
      </c>
    </row>
    <row r="4076" spans="1:33" x14ac:dyDescent="0.2">
      <c r="A4076" t="s">
        <v>8717</v>
      </c>
      <c r="B4076" t="s">
        <v>2</v>
      </c>
      <c r="C4076" t="s">
        <v>36</v>
      </c>
      <c r="D4076" s="1936">
        <v>41886</v>
      </c>
      <c r="AG4076" t="s">
        <v>200</v>
      </c>
    </row>
    <row r="4077" spans="1:33" x14ac:dyDescent="0.2">
      <c r="A4077" t="s">
        <v>8717</v>
      </c>
      <c r="B4077" t="s">
        <v>2</v>
      </c>
      <c r="C4077" t="s">
        <v>2571</v>
      </c>
      <c r="D4077" s="1936">
        <v>41886</v>
      </c>
      <c r="AG4077" t="s">
        <v>200</v>
      </c>
    </row>
    <row r="4078" spans="1:33" x14ac:dyDescent="0.2">
      <c r="A4078" t="s">
        <v>8717</v>
      </c>
      <c r="B4078" t="s">
        <v>2</v>
      </c>
      <c r="C4078" t="s">
        <v>36</v>
      </c>
      <c r="D4078" s="1936">
        <v>41887</v>
      </c>
      <c r="AG4078" t="s">
        <v>200</v>
      </c>
    </row>
    <row r="4079" spans="1:33" x14ac:dyDescent="0.2">
      <c r="A4079" t="s">
        <v>8717</v>
      </c>
      <c r="B4079" t="s">
        <v>2</v>
      </c>
      <c r="C4079" t="s">
        <v>2571</v>
      </c>
      <c r="D4079" s="1936">
        <v>41887</v>
      </c>
      <c r="AG4079" t="s">
        <v>200</v>
      </c>
    </row>
    <row r="4080" spans="1:33" x14ac:dyDescent="0.2">
      <c r="A4080" t="s">
        <v>8717</v>
      </c>
      <c r="B4080" t="s">
        <v>2</v>
      </c>
      <c r="C4080" t="s">
        <v>36</v>
      </c>
      <c r="D4080" s="1936">
        <v>41888</v>
      </c>
      <c r="AG4080" t="s">
        <v>200</v>
      </c>
    </row>
    <row r="4081" spans="1:33" x14ac:dyDescent="0.2">
      <c r="A4081" t="s">
        <v>8717</v>
      </c>
      <c r="B4081" t="s">
        <v>2</v>
      </c>
      <c r="C4081" t="s">
        <v>2571</v>
      </c>
      <c r="D4081" s="1936">
        <v>41888</v>
      </c>
      <c r="AG4081" t="s">
        <v>200</v>
      </c>
    </row>
    <row r="4082" spans="1:33" x14ac:dyDescent="0.2">
      <c r="A4082" t="s">
        <v>5144</v>
      </c>
      <c r="B4082" t="s">
        <v>111</v>
      </c>
      <c r="D4082" s="1936">
        <v>41825</v>
      </c>
      <c r="AG4082" t="s">
        <v>202</v>
      </c>
    </row>
    <row r="4083" spans="1:33" x14ac:dyDescent="0.2">
      <c r="A4083" t="s">
        <v>8717</v>
      </c>
      <c r="B4083" t="s">
        <v>2</v>
      </c>
      <c r="C4083" t="s">
        <v>2571</v>
      </c>
      <c r="D4083" s="1936">
        <v>41889</v>
      </c>
      <c r="AG4083" t="s">
        <v>200</v>
      </c>
    </row>
    <row r="4084" spans="1:33" x14ac:dyDescent="0.2">
      <c r="A4084" t="s">
        <v>8717</v>
      </c>
      <c r="B4084" t="s">
        <v>2</v>
      </c>
      <c r="C4084" t="s">
        <v>36</v>
      </c>
      <c r="D4084" s="1936">
        <v>41890</v>
      </c>
      <c r="AG4084" t="s">
        <v>200</v>
      </c>
    </row>
    <row r="4085" spans="1:33" x14ac:dyDescent="0.2">
      <c r="A4085" t="s">
        <v>8717</v>
      </c>
      <c r="B4085" t="s">
        <v>2</v>
      </c>
      <c r="C4085" t="s">
        <v>2571</v>
      </c>
      <c r="D4085" s="1936">
        <v>41890</v>
      </c>
      <c r="AG4085" t="s">
        <v>200</v>
      </c>
    </row>
    <row r="4086" spans="1:33" x14ac:dyDescent="0.2">
      <c r="A4086" t="s">
        <v>8717</v>
      </c>
      <c r="B4086" t="s">
        <v>2</v>
      </c>
      <c r="C4086" t="s">
        <v>36</v>
      </c>
      <c r="D4086" s="1936">
        <v>41891</v>
      </c>
      <c r="AG4086" t="s">
        <v>200</v>
      </c>
    </row>
    <row r="4087" spans="1:33" x14ac:dyDescent="0.2">
      <c r="A4087" t="s">
        <v>8717</v>
      </c>
      <c r="B4087" t="s">
        <v>2</v>
      </c>
      <c r="C4087" t="s">
        <v>2571</v>
      </c>
      <c r="D4087" s="1936">
        <v>41891</v>
      </c>
      <c r="AG4087" t="s">
        <v>200</v>
      </c>
    </row>
    <row r="4088" spans="1:33" x14ac:dyDescent="0.2">
      <c r="A4088" t="s">
        <v>8717</v>
      </c>
      <c r="B4088" t="s">
        <v>2</v>
      </c>
      <c r="C4088" t="s">
        <v>36</v>
      </c>
      <c r="D4088" s="1936">
        <v>41892</v>
      </c>
      <c r="AG4088" t="s">
        <v>200</v>
      </c>
    </row>
    <row r="4089" spans="1:33" x14ac:dyDescent="0.2">
      <c r="A4089" t="s">
        <v>8717</v>
      </c>
      <c r="B4089" t="s">
        <v>2</v>
      </c>
      <c r="C4089" t="s">
        <v>2571</v>
      </c>
      <c r="D4089" s="1936">
        <v>41892</v>
      </c>
      <c r="AG4089" t="s">
        <v>200</v>
      </c>
    </row>
    <row r="4090" spans="1:33" x14ac:dyDescent="0.2">
      <c r="A4090" t="s">
        <v>8717</v>
      </c>
      <c r="B4090" t="s">
        <v>2</v>
      </c>
      <c r="C4090" t="s">
        <v>36</v>
      </c>
      <c r="D4090" s="1936">
        <v>41893</v>
      </c>
      <c r="AG4090" t="s">
        <v>200</v>
      </c>
    </row>
    <row r="4091" spans="1:33" x14ac:dyDescent="0.2">
      <c r="A4091" t="s">
        <v>8717</v>
      </c>
      <c r="B4091" t="s">
        <v>2</v>
      </c>
      <c r="C4091" t="s">
        <v>2571</v>
      </c>
      <c r="D4091" s="1936">
        <v>41893</v>
      </c>
      <c r="AG4091" t="s">
        <v>200</v>
      </c>
    </row>
    <row r="4092" spans="1:33" x14ac:dyDescent="0.2">
      <c r="A4092" t="s">
        <v>8717</v>
      </c>
      <c r="B4092" t="s">
        <v>2</v>
      </c>
      <c r="C4092" t="s">
        <v>36</v>
      </c>
      <c r="D4092" s="1936">
        <v>41894</v>
      </c>
      <c r="AG4092" t="s">
        <v>200</v>
      </c>
    </row>
    <row r="4093" spans="1:33" x14ac:dyDescent="0.2">
      <c r="A4093" t="s">
        <v>8717</v>
      </c>
      <c r="B4093" t="s">
        <v>2</v>
      </c>
      <c r="C4093" t="s">
        <v>2571</v>
      </c>
      <c r="D4093" s="1936">
        <v>41894</v>
      </c>
      <c r="AG4093" t="s">
        <v>200</v>
      </c>
    </row>
    <row r="4094" spans="1:33" x14ac:dyDescent="0.2">
      <c r="A4094" t="s">
        <v>8717</v>
      </c>
      <c r="B4094" t="s">
        <v>2</v>
      </c>
      <c r="C4094" t="s">
        <v>36</v>
      </c>
      <c r="D4094" s="1936">
        <v>41895</v>
      </c>
      <c r="AG4094" t="s">
        <v>200</v>
      </c>
    </row>
    <row r="4095" spans="1:33" x14ac:dyDescent="0.2">
      <c r="A4095" t="s">
        <v>8717</v>
      </c>
      <c r="B4095" t="s">
        <v>2</v>
      </c>
      <c r="C4095" t="s">
        <v>2571</v>
      </c>
      <c r="D4095" s="1936">
        <v>41895</v>
      </c>
      <c r="AG4095" t="s">
        <v>200</v>
      </c>
    </row>
    <row r="4096" spans="1:33" x14ac:dyDescent="0.2">
      <c r="A4096" t="s">
        <v>8717</v>
      </c>
      <c r="B4096" t="s">
        <v>2</v>
      </c>
      <c r="C4096" t="s">
        <v>36</v>
      </c>
      <c r="D4096" s="1936">
        <v>41896</v>
      </c>
      <c r="AG4096" t="s">
        <v>200</v>
      </c>
    </row>
    <row r="4097" spans="1:33" x14ac:dyDescent="0.2">
      <c r="A4097" t="s">
        <v>8717</v>
      </c>
      <c r="B4097" t="s">
        <v>2</v>
      </c>
      <c r="C4097" t="s">
        <v>2571</v>
      </c>
      <c r="D4097" s="1936">
        <v>41896</v>
      </c>
      <c r="AG4097" t="s">
        <v>200</v>
      </c>
    </row>
    <row r="4098" spans="1:33" x14ac:dyDescent="0.2">
      <c r="A4098" t="s">
        <v>8717</v>
      </c>
      <c r="B4098" t="s">
        <v>2</v>
      </c>
      <c r="C4098" t="s">
        <v>36</v>
      </c>
      <c r="D4098" s="1936">
        <v>41897</v>
      </c>
      <c r="AG4098" t="s">
        <v>200</v>
      </c>
    </row>
    <row r="4099" spans="1:33" x14ac:dyDescent="0.2">
      <c r="A4099" t="s">
        <v>5144</v>
      </c>
      <c r="B4099" t="s">
        <v>111</v>
      </c>
      <c r="D4099" s="1936">
        <v>41823</v>
      </c>
      <c r="AG4099" t="s">
        <v>202</v>
      </c>
    </row>
    <row r="4100" spans="1:33" x14ac:dyDescent="0.2">
      <c r="A4100" t="s">
        <v>8717</v>
      </c>
      <c r="B4100" t="s">
        <v>2</v>
      </c>
      <c r="C4100" t="s">
        <v>36</v>
      </c>
      <c r="D4100" s="1936">
        <v>41898</v>
      </c>
      <c r="AG4100" t="s">
        <v>200</v>
      </c>
    </row>
    <row r="4101" spans="1:33" x14ac:dyDescent="0.2">
      <c r="A4101" t="s">
        <v>8717</v>
      </c>
      <c r="B4101" t="s">
        <v>2</v>
      </c>
      <c r="C4101" t="s">
        <v>2571</v>
      </c>
      <c r="D4101" s="1936">
        <v>41898</v>
      </c>
      <c r="AG4101" t="s">
        <v>200</v>
      </c>
    </row>
    <row r="4102" spans="1:33" x14ac:dyDescent="0.2">
      <c r="A4102" t="s">
        <v>5144</v>
      </c>
      <c r="B4102" t="s">
        <v>111</v>
      </c>
      <c r="D4102" s="1936">
        <v>41822</v>
      </c>
      <c r="AG4102" t="s">
        <v>202</v>
      </c>
    </row>
    <row r="4103" spans="1:33" x14ac:dyDescent="0.2">
      <c r="A4103" t="s">
        <v>5144</v>
      </c>
      <c r="B4103" t="s">
        <v>111</v>
      </c>
      <c r="D4103" s="1936">
        <v>41821</v>
      </c>
      <c r="AG4103" t="s">
        <v>202</v>
      </c>
    </row>
    <row r="4104" spans="1:33" x14ac:dyDescent="0.2">
      <c r="A4104" t="s">
        <v>8717</v>
      </c>
      <c r="B4104" t="s">
        <v>2</v>
      </c>
      <c r="C4104" t="s">
        <v>36</v>
      </c>
      <c r="D4104" s="1936">
        <v>41900</v>
      </c>
      <c r="AG4104" t="s">
        <v>200</v>
      </c>
    </row>
    <row r="4105" spans="1:33" x14ac:dyDescent="0.2">
      <c r="A4105" t="s">
        <v>8717</v>
      </c>
      <c r="B4105" t="s">
        <v>2</v>
      </c>
      <c r="C4105" t="s">
        <v>2571</v>
      </c>
      <c r="D4105" s="1936">
        <v>41900</v>
      </c>
      <c r="AG4105" t="s">
        <v>200</v>
      </c>
    </row>
    <row r="4106" spans="1:33" x14ac:dyDescent="0.2">
      <c r="A4106" t="s">
        <v>8717</v>
      </c>
      <c r="B4106" t="s">
        <v>2</v>
      </c>
      <c r="C4106" t="s">
        <v>36</v>
      </c>
      <c r="D4106" s="1936">
        <v>41901</v>
      </c>
      <c r="AG4106" t="s">
        <v>200</v>
      </c>
    </row>
    <row r="4107" spans="1:33" x14ac:dyDescent="0.2">
      <c r="A4107" t="s">
        <v>8717</v>
      </c>
      <c r="B4107" t="s">
        <v>2</v>
      </c>
      <c r="C4107" t="s">
        <v>2571</v>
      </c>
      <c r="D4107" s="1936">
        <v>41901</v>
      </c>
      <c r="AG4107" t="s">
        <v>200</v>
      </c>
    </row>
    <row r="4108" spans="1:33" x14ac:dyDescent="0.2">
      <c r="A4108" t="s">
        <v>4114</v>
      </c>
      <c r="B4108" t="s">
        <v>111</v>
      </c>
      <c r="D4108" s="1936">
        <v>41820</v>
      </c>
      <c r="AG4108" t="s">
        <v>202</v>
      </c>
    </row>
    <row r="4109" spans="1:33" x14ac:dyDescent="0.2">
      <c r="A4109" t="s">
        <v>8717</v>
      </c>
      <c r="B4109" t="s">
        <v>2</v>
      </c>
      <c r="C4109" t="s">
        <v>2571</v>
      </c>
      <c r="D4109" s="1936">
        <v>41902</v>
      </c>
      <c r="AG4109" t="s">
        <v>200</v>
      </c>
    </row>
    <row r="4110" spans="1:33" x14ac:dyDescent="0.2">
      <c r="A4110" t="s">
        <v>8717</v>
      </c>
      <c r="B4110" t="s">
        <v>2</v>
      </c>
      <c r="C4110" t="s">
        <v>36</v>
      </c>
      <c r="D4110" s="1936">
        <v>41903</v>
      </c>
      <c r="AG4110" t="s">
        <v>200</v>
      </c>
    </row>
    <row r="4111" spans="1:33" x14ac:dyDescent="0.2">
      <c r="A4111" t="s">
        <v>8717</v>
      </c>
      <c r="B4111" t="s">
        <v>2</v>
      </c>
      <c r="C4111" t="s">
        <v>2571</v>
      </c>
      <c r="D4111" s="1936">
        <v>41903</v>
      </c>
      <c r="AG4111" t="s">
        <v>200</v>
      </c>
    </row>
    <row r="4112" spans="1:33" x14ac:dyDescent="0.2">
      <c r="A4112" t="s">
        <v>8717</v>
      </c>
      <c r="B4112" t="s">
        <v>2</v>
      </c>
      <c r="C4112" t="s">
        <v>36</v>
      </c>
      <c r="D4112" s="1936">
        <v>41904</v>
      </c>
      <c r="AG4112" t="s">
        <v>200</v>
      </c>
    </row>
    <row r="4113" spans="1:36" x14ac:dyDescent="0.2">
      <c r="A4113" t="s">
        <v>8717</v>
      </c>
      <c r="B4113" t="s">
        <v>2</v>
      </c>
      <c r="C4113" t="s">
        <v>2571</v>
      </c>
      <c r="D4113" s="1936">
        <v>41904</v>
      </c>
      <c r="AG4113" t="s">
        <v>200</v>
      </c>
    </row>
    <row r="4114" spans="1:36" x14ac:dyDescent="0.2">
      <c r="A4114" t="s">
        <v>8717</v>
      </c>
      <c r="B4114" t="s">
        <v>2</v>
      </c>
      <c r="C4114" t="s">
        <v>36</v>
      </c>
      <c r="D4114" s="1936">
        <v>41905</v>
      </c>
      <c r="AG4114" t="s">
        <v>200</v>
      </c>
    </row>
    <row r="4115" spans="1:36" x14ac:dyDescent="0.2">
      <c r="A4115" t="s">
        <v>8717</v>
      </c>
      <c r="B4115" t="s">
        <v>2</v>
      </c>
      <c r="C4115" t="s">
        <v>2571</v>
      </c>
      <c r="D4115" s="1936">
        <v>41905</v>
      </c>
      <c r="AG4115" t="s">
        <v>200</v>
      </c>
    </row>
    <row r="4116" spans="1:36" x14ac:dyDescent="0.2">
      <c r="A4116" t="s">
        <v>8717</v>
      </c>
      <c r="B4116" t="s">
        <v>2</v>
      </c>
      <c r="C4116" t="s">
        <v>36</v>
      </c>
      <c r="D4116" s="1936">
        <v>41906</v>
      </c>
      <c r="AG4116" t="s">
        <v>200</v>
      </c>
    </row>
    <row r="4117" spans="1:36" x14ac:dyDescent="0.2">
      <c r="A4117" t="s">
        <v>8717</v>
      </c>
      <c r="B4117" t="s">
        <v>2</v>
      </c>
      <c r="C4117" t="s">
        <v>2571</v>
      </c>
      <c r="D4117" s="1936">
        <v>41906</v>
      </c>
      <c r="AG4117" t="s">
        <v>200</v>
      </c>
    </row>
    <row r="4118" spans="1:36" x14ac:dyDescent="0.2">
      <c r="A4118" t="s">
        <v>4114</v>
      </c>
      <c r="B4118" t="s">
        <v>111</v>
      </c>
      <c r="D4118" s="1936">
        <v>41819</v>
      </c>
      <c r="AG4118" t="s">
        <v>202</v>
      </c>
    </row>
    <row r="4119" spans="1:36" x14ac:dyDescent="0.2">
      <c r="A4119" t="s">
        <v>8717</v>
      </c>
      <c r="B4119" t="s">
        <v>2</v>
      </c>
      <c r="C4119" t="s">
        <v>2571</v>
      </c>
      <c r="D4119" s="1936">
        <v>41907</v>
      </c>
      <c r="AG4119" t="s">
        <v>200</v>
      </c>
    </row>
    <row r="4120" spans="1:36" x14ac:dyDescent="0.2">
      <c r="A4120" t="s">
        <v>8717</v>
      </c>
      <c r="B4120" t="s">
        <v>2</v>
      </c>
      <c r="C4120" t="s">
        <v>36</v>
      </c>
      <c r="D4120" s="1936">
        <v>41908</v>
      </c>
      <c r="AG4120" t="s">
        <v>200</v>
      </c>
    </row>
    <row r="4121" spans="1:36" x14ac:dyDescent="0.2">
      <c r="A4121" t="s">
        <v>8717</v>
      </c>
      <c r="B4121" t="s">
        <v>2</v>
      </c>
      <c r="C4121" t="s">
        <v>2571</v>
      </c>
      <c r="D4121" s="1936">
        <v>41908</v>
      </c>
      <c r="AG4121" t="s">
        <v>200</v>
      </c>
    </row>
    <row r="4122" spans="1:36" x14ac:dyDescent="0.2">
      <c r="A4122" t="s">
        <v>8717</v>
      </c>
      <c r="B4122" t="s">
        <v>2</v>
      </c>
      <c r="C4122" t="s">
        <v>36</v>
      </c>
      <c r="D4122" s="1936">
        <v>41909</v>
      </c>
      <c r="AG4122" t="s">
        <v>200</v>
      </c>
    </row>
    <row r="4123" spans="1:36" x14ac:dyDescent="0.2">
      <c r="A4123" t="s">
        <v>8717</v>
      </c>
      <c r="B4123" t="s">
        <v>2</v>
      </c>
      <c r="C4123" t="s">
        <v>2571</v>
      </c>
      <c r="D4123" s="1936">
        <v>41909</v>
      </c>
      <c r="AG4123" t="s">
        <v>200</v>
      </c>
    </row>
    <row r="4124" spans="1:36" x14ac:dyDescent="0.2">
      <c r="A4124" t="s">
        <v>8717</v>
      </c>
      <c r="B4124" t="s">
        <v>2</v>
      </c>
      <c r="C4124" t="s">
        <v>36</v>
      </c>
      <c r="D4124" s="1936">
        <v>41910</v>
      </c>
      <c r="AG4124" t="s">
        <v>200</v>
      </c>
    </row>
    <row r="4125" spans="1:36" x14ac:dyDescent="0.2">
      <c r="A4125" t="s">
        <v>8717</v>
      </c>
      <c r="B4125" t="s">
        <v>2</v>
      </c>
      <c r="C4125" t="s">
        <v>2571</v>
      </c>
      <c r="D4125" s="1936">
        <v>41910</v>
      </c>
      <c r="AG4125" t="s">
        <v>200</v>
      </c>
    </row>
    <row r="4126" spans="1:36" x14ac:dyDescent="0.2">
      <c r="A4126" t="s">
        <v>8717</v>
      </c>
      <c r="B4126" t="s">
        <v>2</v>
      </c>
      <c r="C4126" t="s">
        <v>36</v>
      </c>
      <c r="D4126" s="1936">
        <v>41911</v>
      </c>
      <c r="AG4126" t="s">
        <v>200</v>
      </c>
      <c r="AJ4126" t="s">
        <v>8795</v>
      </c>
    </row>
    <row r="4127" spans="1:36" x14ac:dyDescent="0.2">
      <c r="A4127" t="s">
        <v>8717</v>
      </c>
      <c r="B4127" t="s">
        <v>2</v>
      </c>
      <c r="C4127" t="s">
        <v>2571</v>
      </c>
      <c r="D4127" s="1936">
        <v>41911</v>
      </c>
      <c r="AG4127" t="s">
        <v>200</v>
      </c>
      <c r="AJ4127" t="s">
        <v>8795</v>
      </c>
    </row>
    <row r="4128" spans="1:36" x14ac:dyDescent="0.2">
      <c r="A4128" t="s">
        <v>8717</v>
      </c>
      <c r="B4128" t="s">
        <v>2</v>
      </c>
      <c r="C4128" t="s">
        <v>36</v>
      </c>
      <c r="D4128" s="1936">
        <v>41912</v>
      </c>
      <c r="AG4128" t="s">
        <v>200</v>
      </c>
      <c r="AJ4128" t="s">
        <v>8795</v>
      </c>
    </row>
    <row r="4129" spans="1:36" x14ac:dyDescent="0.2">
      <c r="A4129" t="s">
        <v>8717</v>
      </c>
      <c r="B4129" t="s">
        <v>2</v>
      </c>
      <c r="C4129" t="s">
        <v>2571</v>
      </c>
      <c r="D4129" s="1936">
        <v>41912</v>
      </c>
      <c r="AG4129" t="s">
        <v>200</v>
      </c>
      <c r="AJ4129" t="s">
        <v>8795</v>
      </c>
    </row>
    <row r="4130" spans="1:36" x14ac:dyDescent="0.2">
      <c r="A4130" t="s">
        <v>9031</v>
      </c>
      <c r="B4130" t="s">
        <v>2</v>
      </c>
      <c r="C4130" t="s">
        <v>36</v>
      </c>
      <c r="D4130" s="1936">
        <v>41913</v>
      </c>
      <c r="AG4130" t="s">
        <v>200</v>
      </c>
    </row>
    <row r="4131" spans="1:36" x14ac:dyDescent="0.2">
      <c r="A4131" t="s">
        <v>9031</v>
      </c>
      <c r="B4131" t="s">
        <v>2</v>
      </c>
      <c r="C4131" t="s">
        <v>2571</v>
      </c>
      <c r="D4131" s="1936">
        <v>41913</v>
      </c>
      <c r="AG4131" t="s">
        <v>200</v>
      </c>
    </row>
    <row r="4132" spans="1:36" x14ac:dyDescent="0.2">
      <c r="A4132" t="s">
        <v>9031</v>
      </c>
      <c r="B4132" t="s">
        <v>2</v>
      </c>
      <c r="C4132" t="s">
        <v>36</v>
      </c>
      <c r="D4132" s="1936">
        <v>41914</v>
      </c>
      <c r="AG4132" t="s">
        <v>200</v>
      </c>
    </row>
    <row r="4133" spans="1:36" x14ac:dyDescent="0.2">
      <c r="A4133" t="s">
        <v>9031</v>
      </c>
      <c r="B4133" t="s">
        <v>2</v>
      </c>
      <c r="C4133" t="s">
        <v>2571</v>
      </c>
      <c r="D4133" s="1936">
        <v>41914</v>
      </c>
      <c r="AG4133" t="s">
        <v>200</v>
      </c>
    </row>
    <row r="4134" spans="1:36" x14ac:dyDescent="0.2">
      <c r="A4134" t="s">
        <v>4114</v>
      </c>
      <c r="B4134" t="s">
        <v>111</v>
      </c>
      <c r="D4134" s="1936">
        <v>41818</v>
      </c>
      <c r="AG4134" t="s">
        <v>202</v>
      </c>
    </row>
    <row r="4135" spans="1:36" x14ac:dyDescent="0.2">
      <c r="A4135" t="s">
        <v>9031</v>
      </c>
      <c r="B4135" t="s">
        <v>2</v>
      </c>
      <c r="C4135" t="s">
        <v>2571</v>
      </c>
      <c r="D4135" s="1936">
        <v>41915</v>
      </c>
      <c r="AG4135" t="s">
        <v>200</v>
      </c>
    </row>
    <row r="4136" spans="1:36" x14ac:dyDescent="0.2">
      <c r="A4136" t="s">
        <v>9031</v>
      </c>
      <c r="B4136" t="s">
        <v>2</v>
      </c>
      <c r="C4136" t="s">
        <v>36</v>
      </c>
      <c r="D4136" s="1936">
        <v>41916</v>
      </c>
      <c r="AG4136" t="s">
        <v>200</v>
      </c>
    </row>
    <row r="4137" spans="1:36" x14ac:dyDescent="0.2">
      <c r="A4137" t="s">
        <v>9031</v>
      </c>
      <c r="B4137" t="s">
        <v>2</v>
      </c>
      <c r="C4137" t="s">
        <v>2571</v>
      </c>
      <c r="D4137" s="1936">
        <v>41916</v>
      </c>
      <c r="AG4137" t="s">
        <v>200</v>
      </c>
    </row>
    <row r="4138" spans="1:36" x14ac:dyDescent="0.2">
      <c r="A4138" t="s">
        <v>9031</v>
      </c>
      <c r="B4138" t="s">
        <v>2</v>
      </c>
      <c r="C4138" t="s">
        <v>36</v>
      </c>
      <c r="D4138" s="1936">
        <v>41917</v>
      </c>
      <c r="AG4138" t="s">
        <v>200</v>
      </c>
    </row>
    <row r="4139" spans="1:36" x14ac:dyDescent="0.2">
      <c r="A4139" t="s">
        <v>9031</v>
      </c>
      <c r="B4139" t="s">
        <v>2</v>
      </c>
      <c r="C4139" t="s">
        <v>2571</v>
      </c>
      <c r="D4139" s="1936">
        <v>41917</v>
      </c>
      <c r="AG4139" t="s">
        <v>200</v>
      </c>
    </row>
    <row r="4140" spans="1:36" x14ac:dyDescent="0.2">
      <c r="A4140" t="s">
        <v>10168</v>
      </c>
      <c r="B4140" t="s">
        <v>2</v>
      </c>
      <c r="C4140" t="s">
        <v>2571</v>
      </c>
      <c r="D4140" s="1936">
        <v>41917</v>
      </c>
      <c r="AG4140" t="s">
        <v>200</v>
      </c>
    </row>
    <row r="4141" spans="1:36" x14ac:dyDescent="0.2">
      <c r="A4141" t="s">
        <v>9031</v>
      </c>
      <c r="B4141" t="s">
        <v>2</v>
      </c>
      <c r="C4141" t="s">
        <v>36</v>
      </c>
      <c r="D4141" s="1936">
        <v>41918</v>
      </c>
      <c r="AG4141" t="s">
        <v>200</v>
      </c>
    </row>
    <row r="4142" spans="1:36" x14ac:dyDescent="0.2">
      <c r="A4142" t="s">
        <v>9031</v>
      </c>
      <c r="B4142" t="s">
        <v>2</v>
      </c>
      <c r="C4142" t="s">
        <v>2571</v>
      </c>
      <c r="D4142" s="1936">
        <v>41918</v>
      </c>
      <c r="AG4142" t="s">
        <v>200</v>
      </c>
    </row>
    <row r="4143" spans="1:36" x14ac:dyDescent="0.2">
      <c r="A4143" t="s">
        <v>9031</v>
      </c>
      <c r="B4143" t="s">
        <v>2</v>
      </c>
      <c r="C4143" t="s">
        <v>36</v>
      </c>
      <c r="D4143" s="1936">
        <v>41919</v>
      </c>
      <c r="AG4143" t="s">
        <v>200</v>
      </c>
    </row>
    <row r="4144" spans="1:36" x14ac:dyDescent="0.2">
      <c r="A4144" t="s">
        <v>9031</v>
      </c>
      <c r="B4144" t="s">
        <v>2</v>
      </c>
      <c r="C4144" t="s">
        <v>2571</v>
      </c>
      <c r="D4144" s="1936">
        <v>41919</v>
      </c>
      <c r="AG4144" t="s">
        <v>200</v>
      </c>
    </row>
    <row r="4145" spans="1:33" x14ac:dyDescent="0.2">
      <c r="A4145" t="s">
        <v>4114</v>
      </c>
      <c r="B4145" t="s">
        <v>111</v>
      </c>
      <c r="D4145" s="1936">
        <v>41816</v>
      </c>
      <c r="AG4145" t="s">
        <v>202</v>
      </c>
    </row>
    <row r="4146" spans="1:33" x14ac:dyDescent="0.2">
      <c r="A4146" t="s">
        <v>9031</v>
      </c>
      <c r="B4146" t="s">
        <v>2</v>
      </c>
      <c r="C4146" t="s">
        <v>2571</v>
      </c>
      <c r="D4146" s="1936">
        <v>41920</v>
      </c>
      <c r="AG4146" t="s">
        <v>200</v>
      </c>
    </row>
    <row r="4147" spans="1:33" x14ac:dyDescent="0.2">
      <c r="A4147" t="s">
        <v>9031</v>
      </c>
      <c r="B4147" t="s">
        <v>2</v>
      </c>
      <c r="C4147" t="s">
        <v>36</v>
      </c>
      <c r="D4147" s="1936">
        <v>41921</v>
      </c>
      <c r="AG4147" t="s">
        <v>200</v>
      </c>
    </row>
    <row r="4148" spans="1:33" x14ac:dyDescent="0.2">
      <c r="A4148" t="s">
        <v>9031</v>
      </c>
      <c r="B4148" t="s">
        <v>2</v>
      </c>
      <c r="C4148" t="s">
        <v>2571</v>
      </c>
      <c r="D4148" s="1936">
        <v>41921</v>
      </c>
      <c r="AG4148" t="s">
        <v>200</v>
      </c>
    </row>
    <row r="4149" spans="1:33" x14ac:dyDescent="0.2">
      <c r="A4149" t="s">
        <v>9031</v>
      </c>
      <c r="B4149" t="s">
        <v>2</v>
      </c>
      <c r="C4149" t="s">
        <v>36</v>
      </c>
      <c r="D4149" s="1936">
        <v>41922</v>
      </c>
      <c r="AG4149" t="s">
        <v>200</v>
      </c>
    </row>
    <row r="4150" spans="1:33" x14ac:dyDescent="0.2">
      <c r="A4150" t="s">
        <v>9031</v>
      </c>
      <c r="B4150" t="s">
        <v>2</v>
      </c>
      <c r="C4150" t="s">
        <v>2571</v>
      </c>
      <c r="D4150" s="1936">
        <v>41922</v>
      </c>
      <c r="AG4150" t="s">
        <v>200</v>
      </c>
    </row>
    <row r="4151" spans="1:33" x14ac:dyDescent="0.2">
      <c r="A4151" t="s">
        <v>4114</v>
      </c>
      <c r="B4151" t="s">
        <v>111</v>
      </c>
      <c r="D4151" s="1936">
        <v>41815</v>
      </c>
      <c r="AG4151" t="s">
        <v>202</v>
      </c>
    </row>
    <row r="4152" spans="1:33" x14ac:dyDescent="0.2">
      <c r="A4152" t="s">
        <v>9031</v>
      </c>
      <c r="B4152" t="s">
        <v>2</v>
      </c>
      <c r="C4152" t="s">
        <v>2571</v>
      </c>
      <c r="D4152" s="1936">
        <v>41923</v>
      </c>
      <c r="AG4152" t="s">
        <v>200</v>
      </c>
    </row>
    <row r="4153" spans="1:33" x14ac:dyDescent="0.2">
      <c r="A4153" t="s">
        <v>9031</v>
      </c>
      <c r="B4153" t="s">
        <v>2</v>
      </c>
      <c r="C4153" t="s">
        <v>36</v>
      </c>
      <c r="D4153" s="1936">
        <v>41924</v>
      </c>
      <c r="AG4153" t="s">
        <v>200</v>
      </c>
    </row>
    <row r="4154" spans="1:33" x14ac:dyDescent="0.2">
      <c r="A4154" t="s">
        <v>9031</v>
      </c>
      <c r="B4154" t="s">
        <v>2</v>
      </c>
      <c r="C4154" t="s">
        <v>2571</v>
      </c>
      <c r="D4154" s="1936">
        <v>41924</v>
      </c>
      <c r="AG4154" t="s">
        <v>200</v>
      </c>
    </row>
    <row r="4155" spans="1:33" x14ac:dyDescent="0.2">
      <c r="A4155" t="s">
        <v>9031</v>
      </c>
      <c r="B4155" t="s">
        <v>2</v>
      </c>
      <c r="C4155" t="s">
        <v>36</v>
      </c>
      <c r="D4155" s="1936">
        <v>41925</v>
      </c>
      <c r="AG4155" t="s">
        <v>200</v>
      </c>
    </row>
    <row r="4156" spans="1:33" x14ac:dyDescent="0.2">
      <c r="A4156" t="s">
        <v>9031</v>
      </c>
      <c r="B4156" t="s">
        <v>2</v>
      </c>
      <c r="C4156" t="s">
        <v>2571</v>
      </c>
      <c r="D4156" s="1936">
        <v>41925</v>
      </c>
      <c r="AG4156" t="s">
        <v>200</v>
      </c>
    </row>
    <row r="4157" spans="1:33" x14ac:dyDescent="0.2">
      <c r="A4157" t="s">
        <v>4114</v>
      </c>
      <c r="B4157" t="s">
        <v>111</v>
      </c>
      <c r="D4157" s="1936">
        <v>41814</v>
      </c>
      <c r="AG4157" t="s">
        <v>202</v>
      </c>
    </row>
    <row r="4158" spans="1:33" x14ac:dyDescent="0.2">
      <c r="A4158" t="s">
        <v>9031</v>
      </c>
      <c r="B4158" t="s">
        <v>2</v>
      </c>
      <c r="C4158" t="s">
        <v>2571</v>
      </c>
      <c r="D4158" s="1936">
        <v>41926</v>
      </c>
      <c r="AG4158" t="s">
        <v>200</v>
      </c>
    </row>
    <row r="4159" spans="1:33" x14ac:dyDescent="0.2">
      <c r="A4159" t="s">
        <v>9031</v>
      </c>
      <c r="B4159" t="s">
        <v>2</v>
      </c>
      <c r="C4159" t="s">
        <v>36</v>
      </c>
      <c r="D4159" s="1936">
        <v>41927</v>
      </c>
      <c r="AG4159" t="s">
        <v>200</v>
      </c>
    </row>
    <row r="4160" spans="1:33" x14ac:dyDescent="0.2">
      <c r="A4160" t="s">
        <v>9031</v>
      </c>
      <c r="B4160" t="s">
        <v>2</v>
      </c>
      <c r="C4160" t="s">
        <v>2571</v>
      </c>
      <c r="D4160" s="1936">
        <v>41927</v>
      </c>
      <c r="AG4160" t="s">
        <v>200</v>
      </c>
    </row>
    <row r="4161" spans="1:33" x14ac:dyDescent="0.2">
      <c r="A4161" t="s">
        <v>4114</v>
      </c>
      <c r="B4161" t="s">
        <v>111</v>
      </c>
      <c r="D4161" s="1936">
        <v>41813</v>
      </c>
      <c r="AG4161" t="s">
        <v>202</v>
      </c>
    </row>
    <row r="4162" spans="1:33" x14ac:dyDescent="0.2">
      <c r="A4162" t="s">
        <v>9031</v>
      </c>
      <c r="B4162" t="s">
        <v>2</v>
      </c>
      <c r="C4162" t="s">
        <v>2571</v>
      </c>
      <c r="D4162" s="1936">
        <v>41928</v>
      </c>
      <c r="AG4162" t="s">
        <v>200</v>
      </c>
    </row>
    <row r="4163" spans="1:33" x14ac:dyDescent="0.2">
      <c r="A4163" t="s">
        <v>9031</v>
      </c>
      <c r="B4163" t="s">
        <v>2</v>
      </c>
      <c r="C4163" t="s">
        <v>36</v>
      </c>
      <c r="D4163" s="1936">
        <v>41929</v>
      </c>
      <c r="AG4163" t="s">
        <v>200</v>
      </c>
    </row>
    <row r="4164" spans="1:33" x14ac:dyDescent="0.2">
      <c r="A4164" t="s">
        <v>9031</v>
      </c>
      <c r="B4164" t="s">
        <v>2</v>
      </c>
      <c r="C4164" t="s">
        <v>2571</v>
      </c>
      <c r="D4164" s="1936">
        <v>41929</v>
      </c>
      <c r="AG4164" t="s">
        <v>200</v>
      </c>
    </row>
    <row r="4165" spans="1:33" x14ac:dyDescent="0.2">
      <c r="A4165" t="s">
        <v>9031</v>
      </c>
      <c r="B4165" t="s">
        <v>2</v>
      </c>
      <c r="C4165" t="s">
        <v>36</v>
      </c>
      <c r="D4165" s="1936">
        <v>41930</v>
      </c>
      <c r="AG4165" t="s">
        <v>200</v>
      </c>
    </row>
    <row r="4166" spans="1:33" x14ac:dyDescent="0.2">
      <c r="A4166" t="s">
        <v>9031</v>
      </c>
      <c r="B4166" t="s">
        <v>2</v>
      </c>
      <c r="C4166" t="s">
        <v>2571</v>
      </c>
      <c r="D4166" s="1936">
        <v>41930</v>
      </c>
      <c r="AG4166" t="s">
        <v>200</v>
      </c>
    </row>
    <row r="4167" spans="1:33" x14ac:dyDescent="0.2">
      <c r="A4167" t="s">
        <v>4114</v>
      </c>
      <c r="B4167" t="s">
        <v>111</v>
      </c>
      <c r="D4167" s="1936">
        <v>41812</v>
      </c>
      <c r="AG4167" t="s">
        <v>202</v>
      </c>
    </row>
    <row r="4168" spans="1:33" x14ac:dyDescent="0.2">
      <c r="A4168" t="s">
        <v>4114</v>
      </c>
      <c r="B4168" t="s">
        <v>111</v>
      </c>
      <c r="D4168" s="1936">
        <v>41811</v>
      </c>
      <c r="AG4168" t="s">
        <v>202</v>
      </c>
    </row>
    <row r="4169" spans="1:33" x14ac:dyDescent="0.2">
      <c r="A4169" t="s">
        <v>9031</v>
      </c>
      <c r="B4169" t="s">
        <v>2</v>
      </c>
      <c r="C4169" t="s">
        <v>2571</v>
      </c>
      <c r="D4169" s="1936">
        <v>41931</v>
      </c>
      <c r="AG4169" t="s">
        <v>200</v>
      </c>
    </row>
    <row r="4170" spans="1:33" x14ac:dyDescent="0.2">
      <c r="A4170" t="s">
        <v>9031</v>
      </c>
      <c r="B4170" t="s">
        <v>2</v>
      </c>
      <c r="C4170" t="s">
        <v>36</v>
      </c>
      <c r="D4170" s="1936">
        <v>41932</v>
      </c>
      <c r="AG4170" t="s">
        <v>200</v>
      </c>
    </row>
    <row r="4171" spans="1:33" x14ac:dyDescent="0.2">
      <c r="A4171" t="s">
        <v>9031</v>
      </c>
      <c r="B4171" t="s">
        <v>2</v>
      </c>
      <c r="C4171" t="s">
        <v>2571</v>
      </c>
      <c r="D4171" s="1936">
        <v>41932</v>
      </c>
      <c r="AG4171" t="s">
        <v>200</v>
      </c>
    </row>
    <row r="4172" spans="1:33" x14ac:dyDescent="0.2">
      <c r="A4172" t="s">
        <v>9031</v>
      </c>
      <c r="B4172" t="s">
        <v>2</v>
      </c>
      <c r="C4172" t="s">
        <v>36</v>
      </c>
      <c r="D4172" s="1936">
        <v>41933</v>
      </c>
      <c r="AG4172" t="s">
        <v>200</v>
      </c>
    </row>
    <row r="4173" spans="1:33" x14ac:dyDescent="0.2">
      <c r="A4173" t="s">
        <v>9031</v>
      </c>
      <c r="B4173" t="s">
        <v>2</v>
      </c>
      <c r="C4173" t="s">
        <v>2571</v>
      </c>
      <c r="D4173" s="1936">
        <v>41933</v>
      </c>
      <c r="AG4173" t="s">
        <v>200</v>
      </c>
    </row>
    <row r="4174" spans="1:33" x14ac:dyDescent="0.2">
      <c r="A4174" t="s">
        <v>9031</v>
      </c>
      <c r="B4174" t="s">
        <v>2</v>
      </c>
      <c r="C4174" t="s">
        <v>36</v>
      </c>
      <c r="D4174" s="1936">
        <v>41934</v>
      </c>
      <c r="AG4174" t="s">
        <v>200</v>
      </c>
    </row>
    <row r="4175" spans="1:33" x14ac:dyDescent="0.2">
      <c r="A4175" t="s">
        <v>9031</v>
      </c>
      <c r="B4175" t="s">
        <v>2</v>
      </c>
      <c r="C4175" t="s">
        <v>2571</v>
      </c>
      <c r="D4175" s="1936">
        <v>41934</v>
      </c>
      <c r="AG4175" t="s">
        <v>200</v>
      </c>
    </row>
    <row r="4176" spans="1:33" x14ac:dyDescent="0.2">
      <c r="A4176" t="s">
        <v>9031</v>
      </c>
      <c r="B4176" t="s">
        <v>2</v>
      </c>
      <c r="C4176" t="s">
        <v>36</v>
      </c>
      <c r="D4176" s="1936">
        <v>41935</v>
      </c>
      <c r="AG4176" t="s">
        <v>200</v>
      </c>
    </row>
    <row r="4177" spans="1:33" x14ac:dyDescent="0.2">
      <c r="A4177" t="s">
        <v>9031</v>
      </c>
      <c r="B4177" t="s">
        <v>2</v>
      </c>
      <c r="C4177" t="s">
        <v>2571</v>
      </c>
      <c r="D4177" s="1936">
        <v>41935</v>
      </c>
      <c r="AG4177" t="s">
        <v>200</v>
      </c>
    </row>
    <row r="4178" spans="1:33" x14ac:dyDescent="0.2">
      <c r="A4178" t="s">
        <v>9031</v>
      </c>
      <c r="B4178" t="s">
        <v>2</v>
      </c>
      <c r="C4178" t="s">
        <v>36</v>
      </c>
      <c r="D4178" s="1936">
        <v>41936</v>
      </c>
      <c r="AG4178" t="s">
        <v>200</v>
      </c>
    </row>
    <row r="4179" spans="1:33" x14ac:dyDescent="0.2">
      <c r="A4179" t="s">
        <v>9031</v>
      </c>
      <c r="B4179" t="s">
        <v>2</v>
      </c>
      <c r="C4179" t="s">
        <v>2571</v>
      </c>
      <c r="D4179" s="1936">
        <v>41936</v>
      </c>
      <c r="AG4179" t="s">
        <v>200</v>
      </c>
    </row>
    <row r="4180" spans="1:33" x14ac:dyDescent="0.2">
      <c r="A4180" t="s">
        <v>4114</v>
      </c>
      <c r="B4180" t="s">
        <v>111</v>
      </c>
      <c r="D4180" s="1936">
        <v>41810</v>
      </c>
      <c r="AG4180" t="s">
        <v>202</v>
      </c>
    </row>
    <row r="4181" spans="1:33" x14ac:dyDescent="0.2">
      <c r="A4181" t="s">
        <v>9031</v>
      </c>
      <c r="B4181" t="s">
        <v>2</v>
      </c>
      <c r="C4181" t="s">
        <v>36</v>
      </c>
      <c r="D4181" s="1936">
        <v>41938</v>
      </c>
      <c r="AG4181" t="s">
        <v>200</v>
      </c>
    </row>
    <row r="4182" spans="1:33" x14ac:dyDescent="0.2">
      <c r="A4182" t="s">
        <v>9031</v>
      </c>
      <c r="B4182" t="s">
        <v>2</v>
      </c>
      <c r="C4182" t="s">
        <v>2571</v>
      </c>
      <c r="D4182" s="1936">
        <v>41938</v>
      </c>
      <c r="AG4182" t="s">
        <v>200</v>
      </c>
    </row>
    <row r="4183" spans="1:33" x14ac:dyDescent="0.2">
      <c r="A4183" t="s">
        <v>9031</v>
      </c>
      <c r="B4183" t="s">
        <v>2</v>
      </c>
      <c r="C4183" t="s">
        <v>36</v>
      </c>
      <c r="D4183" s="1936">
        <v>41939</v>
      </c>
      <c r="AG4183" t="s">
        <v>200</v>
      </c>
    </row>
    <row r="4184" spans="1:33" x14ac:dyDescent="0.2">
      <c r="A4184" t="s">
        <v>9031</v>
      </c>
      <c r="B4184" t="s">
        <v>2</v>
      </c>
      <c r="C4184" t="s">
        <v>2571</v>
      </c>
      <c r="D4184" s="1936">
        <v>41939</v>
      </c>
      <c r="AG4184" t="s">
        <v>200</v>
      </c>
    </row>
    <row r="4185" spans="1:33" x14ac:dyDescent="0.2">
      <c r="A4185" t="s">
        <v>9031</v>
      </c>
      <c r="B4185" t="s">
        <v>2</v>
      </c>
      <c r="C4185" t="s">
        <v>36</v>
      </c>
      <c r="D4185" s="1936">
        <v>41940</v>
      </c>
      <c r="AG4185" t="s">
        <v>200</v>
      </c>
    </row>
    <row r="4186" spans="1:33" x14ac:dyDescent="0.2">
      <c r="A4186" t="s">
        <v>9031</v>
      </c>
      <c r="B4186" t="s">
        <v>2</v>
      </c>
      <c r="C4186" t="s">
        <v>2571</v>
      </c>
      <c r="D4186" s="1936">
        <v>41940</v>
      </c>
      <c r="AG4186" t="s">
        <v>200</v>
      </c>
    </row>
    <row r="4187" spans="1:33" x14ac:dyDescent="0.2">
      <c r="A4187" t="s">
        <v>9031</v>
      </c>
      <c r="B4187" t="s">
        <v>2</v>
      </c>
      <c r="C4187" t="s">
        <v>36</v>
      </c>
      <c r="D4187" s="1936">
        <v>41941</v>
      </c>
      <c r="AG4187" t="s">
        <v>200</v>
      </c>
    </row>
    <row r="4188" spans="1:33" x14ac:dyDescent="0.2">
      <c r="A4188" t="s">
        <v>9031</v>
      </c>
      <c r="B4188" t="s">
        <v>2</v>
      </c>
      <c r="C4188" t="s">
        <v>2571</v>
      </c>
      <c r="D4188" s="1936">
        <v>41941</v>
      </c>
      <c r="AG4188" t="s">
        <v>200</v>
      </c>
    </row>
    <row r="4189" spans="1:33" x14ac:dyDescent="0.2">
      <c r="A4189" t="s">
        <v>9031</v>
      </c>
      <c r="B4189" t="s">
        <v>2</v>
      </c>
      <c r="C4189" t="s">
        <v>36</v>
      </c>
      <c r="D4189" s="1936">
        <v>41942</v>
      </c>
      <c r="AG4189" t="s">
        <v>200</v>
      </c>
    </row>
    <row r="4190" spans="1:33" x14ac:dyDescent="0.2">
      <c r="A4190" t="s">
        <v>9031</v>
      </c>
      <c r="B4190" t="s">
        <v>2</v>
      </c>
      <c r="C4190" t="s">
        <v>2571</v>
      </c>
      <c r="D4190" s="1936">
        <v>41942</v>
      </c>
      <c r="AG4190" t="s">
        <v>200</v>
      </c>
    </row>
    <row r="4191" spans="1:33" x14ac:dyDescent="0.2">
      <c r="A4191" t="s">
        <v>4114</v>
      </c>
      <c r="B4191" t="s">
        <v>111</v>
      </c>
      <c r="D4191" s="1936">
        <v>41809</v>
      </c>
      <c r="AG4191" t="s">
        <v>202</v>
      </c>
    </row>
    <row r="4192" spans="1:33" x14ac:dyDescent="0.2">
      <c r="A4192" t="s">
        <v>10168</v>
      </c>
      <c r="B4192" t="s">
        <v>2</v>
      </c>
      <c r="C4192" t="s">
        <v>36</v>
      </c>
      <c r="D4192" s="1936">
        <v>41944</v>
      </c>
      <c r="AG4192" t="s">
        <v>200</v>
      </c>
    </row>
    <row r="4193" spans="1:33" x14ac:dyDescent="0.2">
      <c r="A4193" t="s">
        <v>10168</v>
      </c>
      <c r="B4193" t="s">
        <v>2</v>
      </c>
      <c r="C4193" t="s">
        <v>36</v>
      </c>
      <c r="D4193" s="1936">
        <v>41945</v>
      </c>
      <c r="AG4193" t="s">
        <v>200</v>
      </c>
    </row>
    <row r="4194" spans="1:33" x14ac:dyDescent="0.2">
      <c r="A4194" t="s">
        <v>10168</v>
      </c>
      <c r="B4194" t="s">
        <v>2</v>
      </c>
      <c r="C4194" t="s">
        <v>36</v>
      </c>
      <c r="D4194" s="1936">
        <v>41946</v>
      </c>
      <c r="AG4194" t="s">
        <v>200</v>
      </c>
    </row>
    <row r="4195" spans="1:33" x14ac:dyDescent="0.2">
      <c r="A4195" t="s">
        <v>10168</v>
      </c>
      <c r="B4195" t="s">
        <v>2</v>
      </c>
      <c r="C4195" t="s">
        <v>36</v>
      </c>
      <c r="D4195" s="1936">
        <v>41947</v>
      </c>
      <c r="AG4195" t="s">
        <v>200</v>
      </c>
    </row>
    <row r="4196" spans="1:33" x14ac:dyDescent="0.2">
      <c r="A4196" t="s">
        <v>10168</v>
      </c>
      <c r="B4196" t="s">
        <v>2</v>
      </c>
      <c r="C4196" t="s">
        <v>36</v>
      </c>
      <c r="D4196" s="1936">
        <v>41948</v>
      </c>
      <c r="AG4196" t="s">
        <v>200</v>
      </c>
    </row>
    <row r="4197" spans="1:33" x14ac:dyDescent="0.2">
      <c r="A4197" t="s">
        <v>4114</v>
      </c>
      <c r="B4197" t="s">
        <v>111</v>
      </c>
      <c r="D4197" s="1936">
        <v>41808</v>
      </c>
      <c r="AG4197" t="s">
        <v>202</v>
      </c>
    </row>
    <row r="4198" spans="1:33" x14ac:dyDescent="0.2">
      <c r="A4198" t="s">
        <v>10168</v>
      </c>
      <c r="B4198" t="s">
        <v>2</v>
      </c>
      <c r="C4198" t="s">
        <v>2571</v>
      </c>
      <c r="D4198" s="1936">
        <v>41949</v>
      </c>
      <c r="AG4198" t="s">
        <v>200</v>
      </c>
    </row>
    <row r="4199" spans="1:33" x14ac:dyDescent="0.2">
      <c r="A4199" t="s">
        <v>10168</v>
      </c>
      <c r="B4199" t="s">
        <v>2</v>
      </c>
      <c r="C4199" t="s">
        <v>10511</v>
      </c>
      <c r="D4199" s="1936">
        <v>41950</v>
      </c>
      <c r="AG4199" t="s">
        <v>200</v>
      </c>
    </row>
    <row r="4200" spans="1:33" x14ac:dyDescent="0.2">
      <c r="A4200" t="s">
        <v>10168</v>
      </c>
      <c r="B4200" t="s">
        <v>2</v>
      </c>
      <c r="C4200" t="s">
        <v>2571</v>
      </c>
      <c r="D4200" s="1936">
        <v>41950</v>
      </c>
      <c r="AG4200" t="s">
        <v>200</v>
      </c>
    </row>
    <row r="4201" spans="1:33" x14ac:dyDescent="0.2">
      <c r="A4201" t="s">
        <v>10168</v>
      </c>
      <c r="B4201" t="s">
        <v>2</v>
      </c>
      <c r="C4201" t="s">
        <v>2571</v>
      </c>
      <c r="D4201" s="1936">
        <v>41951</v>
      </c>
      <c r="AG4201" t="s">
        <v>200</v>
      </c>
    </row>
    <row r="4202" spans="1:33" x14ac:dyDescent="0.2">
      <c r="A4202" t="s">
        <v>4114</v>
      </c>
      <c r="B4202" t="s">
        <v>111</v>
      </c>
      <c r="D4202" s="1936">
        <v>41807</v>
      </c>
      <c r="AG4202" t="s">
        <v>202</v>
      </c>
    </row>
    <row r="4203" spans="1:33" x14ac:dyDescent="0.2">
      <c r="A4203" t="s">
        <v>10168</v>
      </c>
      <c r="B4203" t="s">
        <v>2</v>
      </c>
      <c r="C4203" t="s">
        <v>2571</v>
      </c>
      <c r="D4203" s="1936">
        <v>41952</v>
      </c>
      <c r="AG4203" t="s">
        <v>200</v>
      </c>
    </row>
    <row r="4204" spans="1:33" x14ac:dyDescent="0.2">
      <c r="A4204" t="s">
        <v>10168</v>
      </c>
      <c r="B4204" t="s">
        <v>2</v>
      </c>
      <c r="C4204" t="s">
        <v>10511</v>
      </c>
      <c r="D4204" s="1936">
        <v>41952</v>
      </c>
      <c r="AG4204" t="s">
        <v>200</v>
      </c>
    </row>
    <row r="4205" spans="1:33" x14ac:dyDescent="0.2">
      <c r="A4205" t="s">
        <v>4114</v>
      </c>
      <c r="B4205" t="s">
        <v>111</v>
      </c>
      <c r="D4205" s="1936">
        <v>41806</v>
      </c>
      <c r="AG4205" t="s">
        <v>202</v>
      </c>
    </row>
    <row r="4206" spans="1:33" x14ac:dyDescent="0.2">
      <c r="A4206" t="s">
        <v>10168</v>
      </c>
      <c r="B4206" t="s">
        <v>2</v>
      </c>
      <c r="C4206" t="s">
        <v>2571</v>
      </c>
      <c r="D4206" s="1936">
        <v>41953</v>
      </c>
      <c r="AG4206" t="s">
        <v>200</v>
      </c>
    </row>
    <row r="4207" spans="1:33" x14ac:dyDescent="0.2">
      <c r="A4207" t="s">
        <v>4114</v>
      </c>
      <c r="B4207" t="s">
        <v>111</v>
      </c>
      <c r="D4207" s="1936">
        <v>41805</v>
      </c>
      <c r="AG4207" t="s">
        <v>202</v>
      </c>
    </row>
    <row r="4208" spans="1:33" x14ac:dyDescent="0.2">
      <c r="A4208" t="s">
        <v>4114</v>
      </c>
      <c r="B4208" t="s">
        <v>111</v>
      </c>
      <c r="D4208" s="1936">
        <v>41805</v>
      </c>
      <c r="AG4208" t="s">
        <v>202</v>
      </c>
    </row>
    <row r="4209" spans="1:33" x14ac:dyDescent="0.2">
      <c r="A4209" t="s">
        <v>10168</v>
      </c>
      <c r="B4209" t="s">
        <v>2</v>
      </c>
      <c r="C4209" t="s">
        <v>2571</v>
      </c>
      <c r="D4209" s="1936">
        <v>41954</v>
      </c>
      <c r="AG4209" t="s">
        <v>200</v>
      </c>
    </row>
    <row r="4210" spans="1:33" x14ac:dyDescent="0.2">
      <c r="A4210" t="s">
        <v>10168</v>
      </c>
      <c r="B4210" t="s">
        <v>2</v>
      </c>
      <c r="C4210" t="s">
        <v>10511</v>
      </c>
      <c r="D4210" s="1936">
        <v>41955</v>
      </c>
      <c r="AG4210" t="s">
        <v>200</v>
      </c>
    </row>
    <row r="4211" spans="1:33" x14ac:dyDescent="0.2">
      <c r="A4211" t="s">
        <v>4114</v>
      </c>
      <c r="B4211" t="s">
        <v>111</v>
      </c>
      <c r="D4211" s="1936">
        <v>41804</v>
      </c>
      <c r="AG4211" t="s">
        <v>202</v>
      </c>
    </row>
    <row r="4212" spans="1:33" x14ac:dyDescent="0.2">
      <c r="A4212" t="s">
        <v>10168</v>
      </c>
      <c r="B4212" t="s">
        <v>2</v>
      </c>
      <c r="C4212" t="s">
        <v>2571</v>
      </c>
      <c r="D4212" s="1936">
        <v>41956</v>
      </c>
      <c r="AG4212" t="s">
        <v>200</v>
      </c>
    </row>
    <row r="4213" spans="1:33" x14ac:dyDescent="0.2">
      <c r="A4213" t="s">
        <v>4114</v>
      </c>
      <c r="B4213" t="s">
        <v>111</v>
      </c>
      <c r="D4213" s="1936">
        <v>41804</v>
      </c>
      <c r="AG4213" t="s">
        <v>202</v>
      </c>
    </row>
    <row r="4214" spans="1:33" x14ac:dyDescent="0.2">
      <c r="A4214" t="s">
        <v>10168</v>
      </c>
      <c r="B4214" t="s">
        <v>2</v>
      </c>
      <c r="C4214" t="s">
        <v>10511</v>
      </c>
      <c r="D4214" s="1936">
        <v>41958</v>
      </c>
      <c r="AG4214" t="s">
        <v>200</v>
      </c>
    </row>
    <row r="4215" spans="1:33" x14ac:dyDescent="0.2">
      <c r="A4215" t="s">
        <v>4114</v>
      </c>
      <c r="B4215" t="s">
        <v>111</v>
      </c>
      <c r="D4215" s="1936">
        <v>41803</v>
      </c>
      <c r="AG4215" t="s">
        <v>202</v>
      </c>
    </row>
    <row r="4216" spans="1:33" x14ac:dyDescent="0.2">
      <c r="A4216" t="s">
        <v>10168</v>
      </c>
      <c r="B4216" t="s">
        <v>2</v>
      </c>
      <c r="C4216" t="s">
        <v>10511</v>
      </c>
      <c r="D4216" s="1936">
        <v>41959</v>
      </c>
      <c r="AG4216" t="s">
        <v>200</v>
      </c>
    </row>
    <row r="4217" spans="1:33" x14ac:dyDescent="0.2">
      <c r="A4217" t="s">
        <v>10168</v>
      </c>
      <c r="B4217" t="s">
        <v>2</v>
      </c>
      <c r="C4217" t="s">
        <v>10511</v>
      </c>
      <c r="D4217" s="1936">
        <v>41960</v>
      </c>
      <c r="AG4217" t="s">
        <v>200</v>
      </c>
    </row>
    <row r="4218" spans="1:33" x14ac:dyDescent="0.2">
      <c r="A4218" t="s">
        <v>10168</v>
      </c>
      <c r="B4218" t="s">
        <v>2</v>
      </c>
      <c r="C4218" t="s">
        <v>2571</v>
      </c>
      <c r="D4218" s="1936">
        <v>41960</v>
      </c>
      <c r="AG4218" t="s">
        <v>200</v>
      </c>
    </row>
    <row r="4219" spans="1:33" x14ac:dyDescent="0.2">
      <c r="A4219" t="s">
        <v>10168</v>
      </c>
      <c r="B4219" t="s">
        <v>2</v>
      </c>
      <c r="C4219" t="s">
        <v>10511</v>
      </c>
      <c r="D4219" s="1936">
        <v>41961</v>
      </c>
      <c r="AG4219" t="s">
        <v>200</v>
      </c>
    </row>
    <row r="4220" spans="1:33" x14ac:dyDescent="0.2">
      <c r="A4220" t="s">
        <v>10168</v>
      </c>
      <c r="B4220" t="s">
        <v>2</v>
      </c>
      <c r="C4220" t="s">
        <v>2571</v>
      </c>
      <c r="D4220" s="1936">
        <v>41961</v>
      </c>
      <c r="AG4220" t="s">
        <v>200</v>
      </c>
    </row>
    <row r="4221" spans="1:33" x14ac:dyDescent="0.2">
      <c r="A4221" t="s">
        <v>10168</v>
      </c>
      <c r="B4221" t="s">
        <v>2</v>
      </c>
      <c r="C4221" t="s">
        <v>10511</v>
      </c>
      <c r="D4221" s="1936">
        <v>41962</v>
      </c>
      <c r="AG4221" t="s">
        <v>200</v>
      </c>
    </row>
    <row r="4222" spans="1:33" x14ac:dyDescent="0.2">
      <c r="A4222" t="s">
        <v>10168</v>
      </c>
      <c r="B4222" t="s">
        <v>2</v>
      </c>
      <c r="C4222" t="s">
        <v>2571</v>
      </c>
      <c r="D4222" s="1936">
        <v>41962</v>
      </c>
      <c r="AG4222" t="s">
        <v>200</v>
      </c>
    </row>
    <row r="4223" spans="1:33" x14ac:dyDescent="0.2">
      <c r="A4223" t="s">
        <v>4114</v>
      </c>
      <c r="B4223" t="s">
        <v>111</v>
      </c>
      <c r="D4223" s="1936">
        <v>41803</v>
      </c>
      <c r="AG4223" t="s">
        <v>202</v>
      </c>
    </row>
    <row r="4224" spans="1:33" x14ac:dyDescent="0.2">
      <c r="A4224" t="s">
        <v>10168</v>
      </c>
      <c r="B4224" t="s">
        <v>2</v>
      </c>
      <c r="C4224" t="s">
        <v>10511</v>
      </c>
      <c r="D4224" s="1936">
        <v>41963</v>
      </c>
      <c r="AG4224" t="s">
        <v>200</v>
      </c>
    </row>
    <row r="4225" spans="1:33" x14ac:dyDescent="0.2">
      <c r="A4225" t="s">
        <v>4114</v>
      </c>
      <c r="B4225" t="s">
        <v>111</v>
      </c>
      <c r="D4225" s="1936">
        <v>41802</v>
      </c>
      <c r="AG4225" t="s">
        <v>202</v>
      </c>
    </row>
    <row r="4226" spans="1:33" x14ac:dyDescent="0.2">
      <c r="A4226" t="s">
        <v>10168</v>
      </c>
      <c r="B4226" t="s">
        <v>2</v>
      </c>
      <c r="C4226" t="s">
        <v>10511</v>
      </c>
      <c r="D4226" s="1936">
        <v>41965</v>
      </c>
      <c r="AG4226" t="s">
        <v>200</v>
      </c>
    </row>
    <row r="4227" spans="1:33" x14ac:dyDescent="0.2">
      <c r="A4227" t="s">
        <v>10168</v>
      </c>
      <c r="B4227" t="s">
        <v>2</v>
      </c>
      <c r="C4227" t="s">
        <v>10511</v>
      </c>
      <c r="D4227" s="1936">
        <v>41966</v>
      </c>
      <c r="AG4227" t="s">
        <v>200</v>
      </c>
    </row>
    <row r="4228" spans="1:33" x14ac:dyDescent="0.2">
      <c r="A4228" t="s">
        <v>10168</v>
      </c>
      <c r="B4228" t="s">
        <v>2</v>
      </c>
      <c r="C4228" t="s">
        <v>10511</v>
      </c>
      <c r="D4228" s="1936">
        <v>41967</v>
      </c>
      <c r="AG4228" t="s">
        <v>200</v>
      </c>
    </row>
    <row r="4229" spans="1:33" x14ac:dyDescent="0.2">
      <c r="A4229" t="s">
        <v>10168</v>
      </c>
      <c r="B4229" t="s">
        <v>2</v>
      </c>
      <c r="C4229" t="s">
        <v>2571</v>
      </c>
      <c r="D4229" s="1936">
        <v>41967</v>
      </c>
      <c r="AG4229" t="s">
        <v>200</v>
      </c>
    </row>
    <row r="4230" spans="1:33" x14ac:dyDescent="0.2">
      <c r="A4230" t="s">
        <v>10168</v>
      </c>
      <c r="B4230" t="s">
        <v>2</v>
      </c>
      <c r="C4230" t="s">
        <v>10511</v>
      </c>
      <c r="D4230" s="1936">
        <v>41968</v>
      </c>
      <c r="AG4230" t="s">
        <v>200</v>
      </c>
    </row>
    <row r="4231" spans="1:33" x14ac:dyDescent="0.2">
      <c r="A4231" t="s">
        <v>10168</v>
      </c>
      <c r="B4231" t="s">
        <v>2</v>
      </c>
      <c r="C4231" t="s">
        <v>2571</v>
      </c>
      <c r="D4231" s="1936">
        <v>41968</v>
      </c>
      <c r="AG4231" t="s">
        <v>200</v>
      </c>
    </row>
    <row r="4232" spans="1:33" x14ac:dyDescent="0.2">
      <c r="A4232" t="s">
        <v>10168</v>
      </c>
      <c r="B4232" t="s">
        <v>2</v>
      </c>
      <c r="C4232" t="s">
        <v>10511</v>
      </c>
      <c r="D4232" s="1936">
        <v>41969</v>
      </c>
      <c r="AG4232" t="s">
        <v>200</v>
      </c>
    </row>
    <row r="4233" spans="1:33" x14ac:dyDescent="0.2">
      <c r="A4233" t="s">
        <v>10168</v>
      </c>
      <c r="B4233" t="s">
        <v>2</v>
      </c>
      <c r="C4233" t="s">
        <v>2571</v>
      </c>
      <c r="D4233" s="1936">
        <v>41969</v>
      </c>
      <c r="AG4233" t="s">
        <v>200</v>
      </c>
    </row>
    <row r="4234" spans="1:33" x14ac:dyDescent="0.2">
      <c r="A4234" t="s">
        <v>10168</v>
      </c>
      <c r="B4234" t="s">
        <v>2</v>
      </c>
      <c r="C4234" t="s">
        <v>10511</v>
      </c>
      <c r="D4234" s="1936">
        <v>41970</v>
      </c>
      <c r="AG4234" t="s">
        <v>200</v>
      </c>
    </row>
    <row r="4235" spans="1:33" x14ac:dyDescent="0.2">
      <c r="A4235" t="s">
        <v>10168</v>
      </c>
      <c r="B4235" t="s">
        <v>2</v>
      </c>
      <c r="C4235" t="s">
        <v>2571</v>
      </c>
      <c r="D4235" s="1936">
        <v>41970</v>
      </c>
      <c r="AG4235" t="s">
        <v>200</v>
      </c>
    </row>
    <row r="4236" spans="1:33" x14ac:dyDescent="0.2">
      <c r="A4236" t="s">
        <v>10799</v>
      </c>
      <c r="B4236" t="s">
        <v>2</v>
      </c>
      <c r="C4236" t="s">
        <v>2571</v>
      </c>
      <c r="D4236" s="1936">
        <v>41974</v>
      </c>
      <c r="AG4236" t="s">
        <v>200</v>
      </c>
    </row>
    <row r="4237" spans="1:33" x14ac:dyDescent="0.2">
      <c r="A4237" t="s">
        <v>4114</v>
      </c>
      <c r="B4237" t="s">
        <v>111</v>
      </c>
      <c r="D4237" s="1936">
        <v>41802</v>
      </c>
      <c r="AG4237" t="s">
        <v>202</v>
      </c>
    </row>
    <row r="4238" spans="1:33" x14ac:dyDescent="0.2">
      <c r="A4238" t="s">
        <v>10799</v>
      </c>
      <c r="B4238" t="s">
        <v>2</v>
      </c>
      <c r="C4238" t="s">
        <v>10511</v>
      </c>
      <c r="D4238" s="1936">
        <v>41975</v>
      </c>
      <c r="AG4238" t="s">
        <v>200</v>
      </c>
    </row>
    <row r="4239" spans="1:33" x14ac:dyDescent="0.2">
      <c r="A4239" t="s">
        <v>10799</v>
      </c>
      <c r="B4239" t="s">
        <v>2</v>
      </c>
      <c r="C4239" t="s">
        <v>2571</v>
      </c>
      <c r="D4239" s="1936">
        <v>41975</v>
      </c>
      <c r="AG4239" t="s">
        <v>200</v>
      </c>
    </row>
    <row r="4240" spans="1:33" x14ac:dyDescent="0.2">
      <c r="A4240" t="s">
        <v>10799</v>
      </c>
      <c r="B4240" t="s">
        <v>2</v>
      </c>
      <c r="C4240" t="s">
        <v>10511</v>
      </c>
      <c r="D4240" s="1936">
        <v>41976</v>
      </c>
      <c r="AG4240" t="s">
        <v>200</v>
      </c>
    </row>
    <row r="4241" spans="1:33" x14ac:dyDescent="0.2">
      <c r="A4241" t="s">
        <v>10799</v>
      </c>
      <c r="B4241" t="s">
        <v>2</v>
      </c>
      <c r="C4241" t="s">
        <v>2571</v>
      </c>
      <c r="D4241" s="1936">
        <v>41976</v>
      </c>
      <c r="AG4241" t="s">
        <v>200</v>
      </c>
    </row>
    <row r="4242" spans="1:33" x14ac:dyDescent="0.2">
      <c r="A4242" t="s">
        <v>10799</v>
      </c>
      <c r="B4242" t="s">
        <v>2</v>
      </c>
      <c r="C4242" t="s">
        <v>10511</v>
      </c>
      <c r="D4242" s="1936">
        <v>41977</v>
      </c>
      <c r="AG4242" t="s">
        <v>200</v>
      </c>
    </row>
    <row r="4243" spans="1:33" x14ac:dyDescent="0.2">
      <c r="A4243" t="s">
        <v>10799</v>
      </c>
      <c r="B4243" t="s">
        <v>2</v>
      </c>
      <c r="C4243" t="s">
        <v>2571</v>
      </c>
      <c r="D4243" s="1936">
        <v>41977</v>
      </c>
      <c r="AG4243" t="s">
        <v>200</v>
      </c>
    </row>
    <row r="4244" spans="1:33" x14ac:dyDescent="0.2">
      <c r="A4244" t="s">
        <v>4114</v>
      </c>
      <c r="B4244" t="s">
        <v>111</v>
      </c>
      <c r="D4244" s="1936">
        <v>41801</v>
      </c>
      <c r="AG4244" t="s">
        <v>202</v>
      </c>
    </row>
    <row r="4245" spans="1:33" x14ac:dyDescent="0.2">
      <c r="A4245" t="s">
        <v>4114</v>
      </c>
      <c r="B4245" t="s">
        <v>111</v>
      </c>
      <c r="D4245" s="1936">
        <v>41801</v>
      </c>
      <c r="AG4245" t="s">
        <v>202</v>
      </c>
    </row>
    <row r="4246" spans="1:33" x14ac:dyDescent="0.2">
      <c r="A4246" t="s">
        <v>4114</v>
      </c>
      <c r="B4246" t="s">
        <v>111</v>
      </c>
      <c r="D4246" s="1936">
        <v>41800</v>
      </c>
      <c r="AG4246" t="s">
        <v>202</v>
      </c>
    </row>
    <row r="4247" spans="1:33" x14ac:dyDescent="0.2">
      <c r="A4247" t="s">
        <v>4114</v>
      </c>
      <c r="B4247" t="s">
        <v>111</v>
      </c>
      <c r="D4247" s="1936">
        <v>41800</v>
      </c>
      <c r="AG4247" t="s">
        <v>202</v>
      </c>
    </row>
    <row r="4248" spans="1:33" x14ac:dyDescent="0.2">
      <c r="A4248" t="s">
        <v>4114</v>
      </c>
      <c r="B4248" t="s">
        <v>111</v>
      </c>
      <c r="D4248" s="1936">
        <v>41799</v>
      </c>
      <c r="AG4248" t="s">
        <v>202</v>
      </c>
    </row>
    <row r="4249" spans="1:33" x14ac:dyDescent="0.2">
      <c r="A4249" t="s">
        <v>4114</v>
      </c>
      <c r="B4249" t="s">
        <v>111</v>
      </c>
      <c r="D4249" s="1936">
        <v>41799</v>
      </c>
      <c r="AG4249" t="s">
        <v>202</v>
      </c>
    </row>
    <row r="4250" spans="1:33" x14ac:dyDescent="0.2">
      <c r="A4250" t="s">
        <v>4114</v>
      </c>
      <c r="B4250" t="s">
        <v>111</v>
      </c>
      <c r="D4250" s="1936">
        <v>41798</v>
      </c>
      <c r="AG4250" t="s">
        <v>202</v>
      </c>
    </row>
    <row r="4251" spans="1:33" x14ac:dyDescent="0.2">
      <c r="A4251" t="s">
        <v>2028</v>
      </c>
      <c r="B4251" t="s">
        <v>115</v>
      </c>
      <c r="C4251" t="s">
        <v>36</v>
      </c>
      <c r="D4251" s="1936">
        <v>41641</v>
      </c>
      <c r="AG4251" t="s">
        <v>201</v>
      </c>
    </row>
    <row r="4252" spans="1:33" x14ac:dyDescent="0.2">
      <c r="A4252" t="s">
        <v>2028</v>
      </c>
      <c r="B4252" t="s">
        <v>115</v>
      </c>
      <c r="C4252" t="s">
        <v>36</v>
      </c>
      <c r="D4252" s="1936">
        <v>41642</v>
      </c>
      <c r="AG4252" t="s">
        <v>201</v>
      </c>
    </row>
    <row r="4253" spans="1:33" x14ac:dyDescent="0.2">
      <c r="A4253" t="s">
        <v>2028</v>
      </c>
      <c r="B4253" t="s">
        <v>115</v>
      </c>
      <c r="C4253" t="s">
        <v>36</v>
      </c>
      <c r="D4253" s="1936">
        <v>41643</v>
      </c>
      <c r="AG4253" t="s">
        <v>201</v>
      </c>
    </row>
    <row r="4254" spans="1:33" x14ac:dyDescent="0.2">
      <c r="A4254" t="s">
        <v>4114</v>
      </c>
      <c r="B4254" t="s">
        <v>111</v>
      </c>
      <c r="D4254" s="1936">
        <v>41798</v>
      </c>
      <c r="AG4254" t="s">
        <v>202</v>
      </c>
    </row>
    <row r="4255" spans="1:33" x14ac:dyDescent="0.2">
      <c r="A4255" t="s">
        <v>4114</v>
      </c>
      <c r="B4255" t="s">
        <v>111</v>
      </c>
      <c r="D4255" s="1936">
        <v>41797</v>
      </c>
      <c r="AG4255" t="s">
        <v>202</v>
      </c>
    </row>
    <row r="4256" spans="1:33" x14ac:dyDescent="0.2">
      <c r="A4256" t="s">
        <v>4114</v>
      </c>
      <c r="B4256" t="s">
        <v>111</v>
      </c>
      <c r="D4256" s="1936">
        <v>41797</v>
      </c>
      <c r="AG4256" t="s">
        <v>202</v>
      </c>
    </row>
    <row r="4257" spans="1:33" x14ac:dyDescent="0.2">
      <c r="A4257" t="s">
        <v>4114</v>
      </c>
      <c r="B4257" t="s">
        <v>111</v>
      </c>
      <c r="D4257" s="1936">
        <v>41796</v>
      </c>
      <c r="AG4257" t="s">
        <v>202</v>
      </c>
    </row>
    <row r="4258" spans="1:33" x14ac:dyDescent="0.2">
      <c r="A4258" t="s">
        <v>4114</v>
      </c>
      <c r="B4258" t="s">
        <v>111</v>
      </c>
      <c r="D4258" s="1936">
        <v>41796</v>
      </c>
      <c r="AG4258" t="s">
        <v>202</v>
      </c>
    </row>
    <row r="4259" spans="1:33" x14ac:dyDescent="0.2">
      <c r="A4259" t="s">
        <v>2028</v>
      </c>
      <c r="B4259" t="s">
        <v>115</v>
      </c>
      <c r="C4259" t="s">
        <v>36</v>
      </c>
      <c r="D4259" s="1936">
        <v>41649</v>
      </c>
      <c r="AG4259" t="s">
        <v>201</v>
      </c>
    </row>
    <row r="4260" spans="1:33" x14ac:dyDescent="0.2">
      <c r="A4260" t="s">
        <v>2028</v>
      </c>
      <c r="B4260" t="s">
        <v>115</v>
      </c>
      <c r="C4260" t="s">
        <v>36</v>
      </c>
      <c r="D4260" s="1936">
        <v>41650</v>
      </c>
      <c r="AG4260" t="s">
        <v>201</v>
      </c>
    </row>
    <row r="4261" spans="1:33" x14ac:dyDescent="0.2">
      <c r="A4261" t="s">
        <v>2028</v>
      </c>
      <c r="B4261" t="s">
        <v>115</v>
      </c>
      <c r="C4261" t="s">
        <v>36</v>
      </c>
      <c r="D4261" s="1936">
        <v>41651</v>
      </c>
      <c r="AG4261" t="s">
        <v>201</v>
      </c>
    </row>
    <row r="4262" spans="1:33" x14ac:dyDescent="0.2">
      <c r="A4262" t="s">
        <v>4114</v>
      </c>
      <c r="B4262" t="s">
        <v>111</v>
      </c>
      <c r="D4262" s="1936">
        <v>41795</v>
      </c>
      <c r="AG4262" t="s">
        <v>202</v>
      </c>
    </row>
    <row r="4263" spans="1:33" x14ac:dyDescent="0.2">
      <c r="A4263" t="s">
        <v>4114</v>
      </c>
      <c r="B4263" t="s">
        <v>111</v>
      </c>
      <c r="D4263" s="1936">
        <v>41795</v>
      </c>
      <c r="AG4263" t="s">
        <v>202</v>
      </c>
    </row>
    <row r="4264" spans="1:33" x14ac:dyDescent="0.2">
      <c r="A4264" t="s">
        <v>2028</v>
      </c>
      <c r="B4264" t="s">
        <v>115</v>
      </c>
      <c r="C4264" t="s">
        <v>36</v>
      </c>
      <c r="D4264" s="1936">
        <v>41654</v>
      </c>
      <c r="AG4264" t="s">
        <v>201</v>
      </c>
    </row>
    <row r="4265" spans="1:33" x14ac:dyDescent="0.2">
      <c r="A4265" t="s">
        <v>4114</v>
      </c>
      <c r="B4265" t="s">
        <v>111</v>
      </c>
      <c r="D4265" s="1936">
        <v>41794</v>
      </c>
      <c r="AG4265" t="s">
        <v>202</v>
      </c>
    </row>
    <row r="4266" spans="1:33" x14ac:dyDescent="0.2">
      <c r="A4266" t="s">
        <v>4114</v>
      </c>
      <c r="B4266" t="s">
        <v>111</v>
      </c>
      <c r="D4266" s="1936">
        <v>41794</v>
      </c>
      <c r="AG4266" t="s">
        <v>202</v>
      </c>
    </row>
    <row r="4267" spans="1:33" x14ac:dyDescent="0.2">
      <c r="A4267" t="s">
        <v>4114</v>
      </c>
      <c r="B4267" t="s">
        <v>111</v>
      </c>
      <c r="D4267" s="1936">
        <v>41792</v>
      </c>
      <c r="AG4267" t="s">
        <v>202</v>
      </c>
    </row>
    <row r="4268" spans="1:33" x14ac:dyDescent="0.2">
      <c r="A4268" t="s">
        <v>4114</v>
      </c>
      <c r="B4268" t="s">
        <v>111</v>
      </c>
      <c r="D4268" s="1936">
        <v>41791</v>
      </c>
      <c r="AG4268" t="s">
        <v>202</v>
      </c>
    </row>
    <row r="4269" spans="1:33" x14ac:dyDescent="0.2">
      <c r="A4269" t="s">
        <v>2028</v>
      </c>
      <c r="B4269" t="s">
        <v>115</v>
      </c>
      <c r="C4269" t="s">
        <v>36</v>
      </c>
      <c r="D4269" s="1936">
        <v>41657</v>
      </c>
      <c r="AG4269" t="s">
        <v>201</v>
      </c>
    </row>
    <row r="4270" spans="1:33" x14ac:dyDescent="0.2">
      <c r="A4270" t="s">
        <v>3297</v>
      </c>
      <c r="B4270" t="s">
        <v>111</v>
      </c>
      <c r="D4270" s="1936">
        <v>41790</v>
      </c>
      <c r="AG4270" t="s">
        <v>202</v>
      </c>
    </row>
    <row r="4271" spans="1:33" x14ac:dyDescent="0.2">
      <c r="A4271" t="s">
        <v>2028</v>
      </c>
      <c r="B4271" t="s">
        <v>115</v>
      </c>
      <c r="C4271" t="s">
        <v>36</v>
      </c>
      <c r="D4271" s="1936">
        <v>41659</v>
      </c>
      <c r="AG4271" t="s">
        <v>201</v>
      </c>
    </row>
    <row r="4272" spans="1:33" x14ac:dyDescent="0.2">
      <c r="A4272" t="s">
        <v>2028</v>
      </c>
      <c r="B4272" t="s">
        <v>115</v>
      </c>
      <c r="C4272" t="s">
        <v>36</v>
      </c>
      <c r="D4272" s="1936">
        <v>41660</v>
      </c>
      <c r="AG4272" t="s">
        <v>201</v>
      </c>
    </row>
    <row r="4273" spans="1:33" x14ac:dyDescent="0.2">
      <c r="A4273" t="s">
        <v>3297</v>
      </c>
      <c r="B4273" t="s">
        <v>111</v>
      </c>
      <c r="D4273" s="1936">
        <v>41789</v>
      </c>
      <c r="AG4273" t="s">
        <v>202</v>
      </c>
    </row>
    <row r="4274" spans="1:33" x14ac:dyDescent="0.2">
      <c r="A4274" t="s">
        <v>2028</v>
      </c>
      <c r="B4274" t="s">
        <v>115</v>
      </c>
      <c r="C4274" t="s">
        <v>36</v>
      </c>
      <c r="D4274" s="1936">
        <v>41662</v>
      </c>
      <c r="AG4274" t="s">
        <v>201</v>
      </c>
    </row>
    <row r="4275" spans="1:33" x14ac:dyDescent="0.2">
      <c r="A4275" t="s">
        <v>3297</v>
      </c>
      <c r="B4275" t="s">
        <v>111</v>
      </c>
      <c r="D4275" s="1936">
        <v>41788</v>
      </c>
      <c r="AG4275" t="s">
        <v>202</v>
      </c>
    </row>
    <row r="4276" spans="1:33" x14ac:dyDescent="0.2">
      <c r="A4276" t="s">
        <v>3297</v>
      </c>
      <c r="B4276" t="s">
        <v>111</v>
      </c>
      <c r="D4276" s="1936">
        <v>41787</v>
      </c>
      <c r="AG4276" t="s">
        <v>202</v>
      </c>
    </row>
    <row r="4277" spans="1:33" x14ac:dyDescent="0.2">
      <c r="A4277" t="s">
        <v>3297</v>
      </c>
      <c r="B4277" t="s">
        <v>111</v>
      </c>
      <c r="D4277" s="1936">
        <v>41786</v>
      </c>
      <c r="AG4277" t="s">
        <v>202</v>
      </c>
    </row>
    <row r="4278" spans="1:33" x14ac:dyDescent="0.2">
      <c r="A4278" t="s">
        <v>3297</v>
      </c>
      <c r="B4278" t="s">
        <v>111</v>
      </c>
      <c r="D4278" s="1936">
        <v>41785</v>
      </c>
      <c r="AG4278" t="s">
        <v>202</v>
      </c>
    </row>
    <row r="4279" spans="1:33" x14ac:dyDescent="0.2">
      <c r="A4279" t="s">
        <v>3297</v>
      </c>
      <c r="B4279" t="s">
        <v>111</v>
      </c>
      <c r="D4279" s="1936">
        <v>41784</v>
      </c>
      <c r="AG4279" t="s">
        <v>202</v>
      </c>
    </row>
    <row r="4280" spans="1:33" x14ac:dyDescent="0.2">
      <c r="A4280" t="s">
        <v>2028</v>
      </c>
      <c r="B4280" t="s">
        <v>115</v>
      </c>
      <c r="C4280" t="s">
        <v>36</v>
      </c>
      <c r="D4280" s="1936">
        <v>41666</v>
      </c>
      <c r="AG4280" t="s">
        <v>201</v>
      </c>
    </row>
    <row r="4281" spans="1:33" x14ac:dyDescent="0.2">
      <c r="A4281" t="s">
        <v>2028</v>
      </c>
      <c r="B4281" t="s">
        <v>115</v>
      </c>
      <c r="C4281" t="s">
        <v>36</v>
      </c>
      <c r="D4281" s="1936">
        <v>41667</v>
      </c>
      <c r="AG4281" t="s">
        <v>201</v>
      </c>
    </row>
    <row r="4282" spans="1:33" x14ac:dyDescent="0.2">
      <c r="A4282" t="s">
        <v>2028</v>
      </c>
      <c r="B4282" t="s">
        <v>115</v>
      </c>
      <c r="C4282" t="s">
        <v>36</v>
      </c>
      <c r="D4282" s="1936">
        <v>41668</v>
      </c>
      <c r="AG4282" t="s">
        <v>201</v>
      </c>
    </row>
    <row r="4283" spans="1:33" x14ac:dyDescent="0.2">
      <c r="A4283" t="s">
        <v>3297</v>
      </c>
      <c r="B4283" t="s">
        <v>111</v>
      </c>
      <c r="D4283" s="1936">
        <v>41783</v>
      </c>
      <c r="AG4283" t="s">
        <v>202</v>
      </c>
    </row>
    <row r="4284" spans="1:33" x14ac:dyDescent="0.2">
      <c r="A4284" t="s">
        <v>2028</v>
      </c>
      <c r="B4284" t="s">
        <v>115</v>
      </c>
      <c r="C4284" t="s">
        <v>36</v>
      </c>
      <c r="D4284" s="1936">
        <v>41670</v>
      </c>
      <c r="AG4284" t="s">
        <v>201</v>
      </c>
    </row>
    <row r="4285" spans="1:33" x14ac:dyDescent="0.2">
      <c r="A4285" t="s">
        <v>2029</v>
      </c>
      <c r="B4285" t="s">
        <v>115</v>
      </c>
      <c r="C4285" t="s">
        <v>36</v>
      </c>
      <c r="D4285" s="1936">
        <v>41671</v>
      </c>
      <c r="AG4285" t="s">
        <v>201</v>
      </c>
    </row>
    <row r="4286" spans="1:33" x14ac:dyDescent="0.2">
      <c r="A4286" t="s">
        <v>2029</v>
      </c>
      <c r="B4286" t="s">
        <v>115</v>
      </c>
      <c r="C4286" t="s">
        <v>36</v>
      </c>
      <c r="D4286" s="1936">
        <v>41672</v>
      </c>
      <c r="AG4286" t="s">
        <v>201</v>
      </c>
    </row>
    <row r="4287" spans="1:33" x14ac:dyDescent="0.2">
      <c r="A4287" t="s">
        <v>3297</v>
      </c>
      <c r="B4287" t="s">
        <v>111</v>
      </c>
      <c r="D4287" s="1936">
        <v>41782</v>
      </c>
      <c r="AG4287" t="s">
        <v>202</v>
      </c>
    </row>
    <row r="4288" spans="1:33" x14ac:dyDescent="0.2">
      <c r="A4288" t="s">
        <v>3297</v>
      </c>
      <c r="B4288" t="s">
        <v>111</v>
      </c>
      <c r="D4288" s="1936">
        <v>41781</v>
      </c>
      <c r="AG4288" t="s">
        <v>202</v>
      </c>
    </row>
    <row r="4289" spans="1:33" x14ac:dyDescent="0.2">
      <c r="A4289" t="s">
        <v>3297</v>
      </c>
      <c r="B4289" t="s">
        <v>111</v>
      </c>
      <c r="D4289" s="1936">
        <v>41780</v>
      </c>
      <c r="AG4289" t="s">
        <v>202</v>
      </c>
    </row>
    <row r="4290" spans="1:33" x14ac:dyDescent="0.2">
      <c r="A4290" t="s">
        <v>3297</v>
      </c>
      <c r="B4290" t="s">
        <v>111</v>
      </c>
      <c r="D4290" s="1936">
        <v>41779</v>
      </c>
      <c r="AG4290" t="s">
        <v>202</v>
      </c>
    </row>
    <row r="4291" spans="1:33" x14ac:dyDescent="0.2">
      <c r="A4291" t="s">
        <v>3297</v>
      </c>
      <c r="B4291" t="s">
        <v>111</v>
      </c>
      <c r="D4291" s="1936">
        <v>41778</v>
      </c>
      <c r="AG4291" t="s">
        <v>202</v>
      </c>
    </row>
    <row r="4292" spans="1:33" x14ac:dyDescent="0.2">
      <c r="A4292" t="s">
        <v>3297</v>
      </c>
      <c r="B4292" t="s">
        <v>111</v>
      </c>
      <c r="D4292" s="1936">
        <v>41777</v>
      </c>
      <c r="AG4292" t="s">
        <v>202</v>
      </c>
    </row>
    <row r="4293" spans="1:33" x14ac:dyDescent="0.2">
      <c r="A4293" t="s">
        <v>3297</v>
      </c>
      <c r="B4293" t="s">
        <v>111</v>
      </c>
      <c r="D4293" s="1936">
        <v>41776</v>
      </c>
      <c r="AG4293" t="s">
        <v>202</v>
      </c>
    </row>
    <row r="4294" spans="1:33" x14ac:dyDescent="0.2">
      <c r="A4294" t="s">
        <v>3297</v>
      </c>
      <c r="B4294" t="s">
        <v>111</v>
      </c>
      <c r="D4294" s="1936">
        <v>41774</v>
      </c>
      <c r="AG4294" t="s">
        <v>202</v>
      </c>
    </row>
    <row r="4295" spans="1:33" x14ac:dyDescent="0.2">
      <c r="A4295" t="s">
        <v>3297</v>
      </c>
      <c r="B4295" t="s">
        <v>111</v>
      </c>
      <c r="D4295" s="1936">
        <v>41773</v>
      </c>
      <c r="AG4295" t="s">
        <v>202</v>
      </c>
    </row>
    <row r="4296" spans="1:33" x14ac:dyDescent="0.2">
      <c r="A4296" t="s">
        <v>3297</v>
      </c>
      <c r="B4296" t="s">
        <v>111</v>
      </c>
      <c r="D4296" s="1936">
        <v>41772</v>
      </c>
      <c r="AG4296" t="s">
        <v>202</v>
      </c>
    </row>
    <row r="4297" spans="1:33" x14ac:dyDescent="0.2">
      <c r="A4297" t="s">
        <v>3297</v>
      </c>
      <c r="B4297" t="s">
        <v>111</v>
      </c>
      <c r="D4297" s="1936">
        <v>41771</v>
      </c>
      <c r="AG4297" t="s">
        <v>202</v>
      </c>
    </row>
    <row r="4298" spans="1:33" x14ac:dyDescent="0.2">
      <c r="A4298" t="s">
        <v>3297</v>
      </c>
      <c r="B4298" t="s">
        <v>111</v>
      </c>
      <c r="D4298" s="1936">
        <v>41770</v>
      </c>
      <c r="AG4298" t="s">
        <v>202</v>
      </c>
    </row>
    <row r="4299" spans="1:33" x14ac:dyDescent="0.2">
      <c r="A4299" t="s">
        <v>3297</v>
      </c>
      <c r="B4299" t="s">
        <v>111</v>
      </c>
      <c r="D4299" s="1936">
        <v>41769</v>
      </c>
      <c r="AG4299" t="s">
        <v>202</v>
      </c>
    </row>
    <row r="4300" spans="1:33" x14ac:dyDescent="0.2">
      <c r="A4300" t="s">
        <v>3297</v>
      </c>
      <c r="B4300" t="s">
        <v>111</v>
      </c>
      <c r="D4300" s="1936">
        <v>41768</v>
      </c>
      <c r="AG4300" t="s">
        <v>202</v>
      </c>
    </row>
    <row r="4301" spans="1:33" x14ac:dyDescent="0.2">
      <c r="A4301" t="s">
        <v>3297</v>
      </c>
      <c r="B4301" t="s">
        <v>111</v>
      </c>
      <c r="D4301" s="1936">
        <v>41767</v>
      </c>
      <c r="AG4301" t="s">
        <v>202</v>
      </c>
    </row>
    <row r="4302" spans="1:33" x14ac:dyDescent="0.2">
      <c r="A4302" t="s">
        <v>3297</v>
      </c>
      <c r="B4302" t="s">
        <v>111</v>
      </c>
      <c r="D4302" s="1936">
        <v>41766</v>
      </c>
      <c r="AG4302" t="s">
        <v>202</v>
      </c>
    </row>
    <row r="4303" spans="1:33" x14ac:dyDescent="0.2">
      <c r="A4303" t="s">
        <v>3297</v>
      </c>
      <c r="B4303" t="s">
        <v>111</v>
      </c>
      <c r="D4303" s="1936">
        <v>41765</v>
      </c>
      <c r="AG4303" t="s">
        <v>202</v>
      </c>
    </row>
    <row r="4304" spans="1:33" x14ac:dyDescent="0.2">
      <c r="A4304" t="s">
        <v>3297</v>
      </c>
      <c r="B4304" t="s">
        <v>111</v>
      </c>
      <c r="D4304" s="1936">
        <v>41764</v>
      </c>
      <c r="AG4304" t="s">
        <v>202</v>
      </c>
    </row>
    <row r="4305" spans="1:33" x14ac:dyDescent="0.2">
      <c r="A4305" t="s">
        <v>3297</v>
      </c>
      <c r="B4305" t="s">
        <v>111</v>
      </c>
      <c r="D4305" s="1936">
        <v>41763</v>
      </c>
      <c r="AG4305" t="s">
        <v>202</v>
      </c>
    </row>
    <row r="4306" spans="1:33" x14ac:dyDescent="0.2">
      <c r="A4306" t="s">
        <v>3297</v>
      </c>
      <c r="B4306" t="s">
        <v>111</v>
      </c>
      <c r="D4306" s="1936">
        <v>41762</v>
      </c>
      <c r="AG4306" t="s">
        <v>202</v>
      </c>
    </row>
    <row r="4307" spans="1:33" x14ac:dyDescent="0.2">
      <c r="A4307" t="s">
        <v>3297</v>
      </c>
      <c r="B4307" t="s">
        <v>111</v>
      </c>
      <c r="D4307" s="1936">
        <v>41761</v>
      </c>
      <c r="AG4307" t="s">
        <v>202</v>
      </c>
    </row>
    <row r="4308" spans="1:33" x14ac:dyDescent="0.2">
      <c r="A4308" t="s">
        <v>3297</v>
      </c>
      <c r="B4308" t="s">
        <v>111</v>
      </c>
      <c r="D4308" s="1936">
        <v>41760</v>
      </c>
      <c r="AG4308" t="s">
        <v>202</v>
      </c>
    </row>
    <row r="4309" spans="1:33" x14ac:dyDescent="0.2">
      <c r="A4309" t="s">
        <v>2104</v>
      </c>
      <c r="B4309" t="s">
        <v>111</v>
      </c>
      <c r="D4309" s="1936">
        <v>41759</v>
      </c>
      <c r="AG4309" t="s">
        <v>202</v>
      </c>
    </row>
    <row r="4310" spans="1:33" x14ac:dyDescent="0.2">
      <c r="A4310" t="s">
        <v>2104</v>
      </c>
      <c r="B4310" t="s">
        <v>111</v>
      </c>
      <c r="D4310" s="1936">
        <v>41757</v>
      </c>
      <c r="AG4310" t="s">
        <v>202</v>
      </c>
    </row>
    <row r="4311" spans="1:33" x14ac:dyDescent="0.2">
      <c r="A4311" t="s">
        <v>2104</v>
      </c>
      <c r="B4311" t="s">
        <v>111</v>
      </c>
      <c r="D4311" s="1936">
        <v>41756</v>
      </c>
      <c r="AG4311" t="s">
        <v>202</v>
      </c>
    </row>
    <row r="4312" spans="1:33" x14ac:dyDescent="0.2">
      <c r="A4312" t="s">
        <v>2104</v>
      </c>
      <c r="B4312" t="s">
        <v>111</v>
      </c>
      <c r="D4312" s="1936">
        <v>41755</v>
      </c>
      <c r="AG4312" t="s">
        <v>202</v>
      </c>
    </row>
    <row r="4313" spans="1:33" x14ac:dyDescent="0.2">
      <c r="A4313" t="s">
        <v>2104</v>
      </c>
      <c r="B4313" t="s">
        <v>111</v>
      </c>
      <c r="D4313" s="1936">
        <v>41754</v>
      </c>
      <c r="AG4313" t="s">
        <v>202</v>
      </c>
    </row>
    <row r="4314" spans="1:33" x14ac:dyDescent="0.2">
      <c r="A4314" t="s">
        <v>2104</v>
      </c>
      <c r="B4314" t="s">
        <v>111</v>
      </c>
      <c r="D4314" s="1936">
        <v>41753</v>
      </c>
      <c r="AG4314" t="s">
        <v>202</v>
      </c>
    </row>
    <row r="4315" spans="1:33" x14ac:dyDescent="0.2">
      <c r="A4315" t="s">
        <v>2104</v>
      </c>
      <c r="B4315" t="s">
        <v>111</v>
      </c>
      <c r="D4315" s="1936">
        <v>41752</v>
      </c>
      <c r="AG4315" t="s">
        <v>202</v>
      </c>
    </row>
    <row r="4316" spans="1:33" x14ac:dyDescent="0.2">
      <c r="A4316" t="s">
        <v>2104</v>
      </c>
      <c r="B4316" t="s">
        <v>111</v>
      </c>
      <c r="D4316" s="1936">
        <v>41751</v>
      </c>
      <c r="AG4316" t="s">
        <v>202</v>
      </c>
    </row>
    <row r="4317" spans="1:33" x14ac:dyDescent="0.2">
      <c r="A4317" t="s">
        <v>2104</v>
      </c>
      <c r="B4317" t="s">
        <v>111</v>
      </c>
      <c r="D4317" s="1936">
        <v>41750</v>
      </c>
      <c r="AG4317" t="s">
        <v>202</v>
      </c>
    </row>
    <row r="4318" spans="1:33" x14ac:dyDescent="0.2">
      <c r="A4318" t="s">
        <v>2104</v>
      </c>
      <c r="B4318" t="s">
        <v>111</v>
      </c>
      <c r="D4318" s="1936">
        <v>41749</v>
      </c>
      <c r="AG4318" t="s">
        <v>202</v>
      </c>
    </row>
    <row r="4319" spans="1:33" x14ac:dyDescent="0.2">
      <c r="A4319" t="s">
        <v>2104</v>
      </c>
      <c r="B4319" t="s">
        <v>111</v>
      </c>
      <c r="D4319" s="1936">
        <v>41748</v>
      </c>
      <c r="AG4319" t="s">
        <v>202</v>
      </c>
    </row>
    <row r="4320" spans="1:33" x14ac:dyDescent="0.2">
      <c r="A4320" t="s">
        <v>2104</v>
      </c>
      <c r="B4320" t="s">
        <v>111</v>
      </c>
      <c r="D4320" s="1936">
        <v>41747</v>
      </c>
      <c r="AG4320" t="s">
        <v>202</v>
      </c>
    </row>
    <row r="4321" spans="1:33" x14ac:dyDescent="0.2">
      <c r="A4321" t="s">
        <v>2104</v>
      </c>
      <c r="B4321" t="s">
        <v>111</v>
      </c>
      <c r="D4321" s="1936">
        <v>41746</v>
      </c>
      <c r="AG4321" t="s">
        <v>202</v>
      </c>
    </row>
    <row r="4322" spans="1:33" x14ac:dyDescent="0.2">
      <c r="A4322" t="s">
        <v>2104</v>
      </c>
      <c r="B4322" t="s">
        <v>111</v>
      </c>
      <c r="D4322" s="1936">
        <v>41745</v>
      </c>
      <c r="AG4322" t="s">
        <v>202</v>
      </c>
    </row>
    <row r="4323" spans="1:33" x14ac:dyDescent="0.2">
      <c r="A4323" t="s">
        <v>2104</v>
      </c>
      <c r="B4323" t="s">
        <v>111</v>
      </c>
      <c r="D4323" s="1936">
        <v>41744</v>
      </c>
      <c r="AG4323" t="s">
        <v>202</v>
      </c>
    </row>
    <row r="4324" spans="1:33" x14ac:dyDescent="0.2">
      <c r="A4324" t="s">
        <v>2104</v>
      </c>
      <c r="B4324" t="s">
        <v>111</v>
      </c>
      <c r="D4324" s="1936">
        <v>41743</v>
      </c>
      <c r="AG4324" t="s">
        <v>202</v>
      </c>
    </row>
    <row r="4325" spans="1:33" x14ac:dyDescent="0.2">
      <c r="A4325" t="s">
        <v>2104</v>
      </c>
      <c r="B4325" t="s">
        <v>111</v>
      </c>
      <c r="D4325" s="1936">
        <v>41742</v>
      </c>
      <c r="AG4325" t="s">
        <v>202</v>
      </c>
    </row>
    <row r="4326" spans="1:33" x14ac:dyDescent="0.2">
      <c r="A4326" t="s">
        <v>2104</v>
      </c>
      <c r="B4326" t="s">
        <v>111</v>
      </c>
      <c r="D4326" s="1936">
        <v>41740</v>
      </c>
      <c r="AG4326" t="s">
        <v>202</v>
      </c>
    </row>
    <row r="4327" spans="1:33" x14ac:dyDescent="0.2">
      <c r="A4327" t="s">
        <v>2104</v>
      </c>
      <c r="B4327" t="s">
        <v>111</v>
      </c>
      <c r="D4327" s="1936">
        <v>41739</v>
      </c>
    </row>
    <row r="4328" spans="1:33" x14ac:dyDescent="0.2">
      <c r="A4328" t="s">
        <v>2029</v>
      </c>
      <c r="B4328" t="s">
        <v>115</v>
      </c>
      <c r="C4328" t="s">
        <v>36</v>
      </c>
      <c r="D4328" s="1936">
        <v>41680</v>
      </c>
      <c r="AG4328" t="s">
        <v>201</v>
      </c>
    </row>
    <row r="4329" spans="1:33" x14ac:dyDescent="0.2">
      <c r="A4329" t="s">
        <v>2029</v>
      </c>
      <c r="B4329" t="s">
        <v>115</v>
      </c>
      <c r="C4329" t="s">
        <v>36</v>
      </c>
      <c r="D4329" s="1936">
        <v>41681</v>
      </c>
      <c r="AG4329" t="s">
        <v>201</v>
      </c>
    </row>
    <row r="4330" spans="1:33" x14ac:dyDescent="0.2">
      <c r="A4330" t="s">
        <v>2104</v>
      </c>
      <c r="B4330" t="s">
        <v>111</v>
      </c>
      <c r="D4330" s="1936">
        <v>41738</v>
      </c>
      <c r="AG4330" t="s">
        <v>202</v>
      </c>
    </row>
    <row r="4331" spans="1:33" x14ac:dyDescent="0.2">
      <c r="A4331" t="s">
        <v>2104</v>
      </c>
      <c r="B4331" t="s">
        <v>111</v>
      </c>
      <c r="D4331" s="1936">
        <v>41737</v>
      </c>
      <c r="AG4331" t="s">
        <v>202</v>
      </c>
    </row>
    <row r="4332" spans="1:33" x14ac:dyDescent="0.2">
      <c r="A4332" t="s">
        <v>2104</v>
      </c>
      <c r="B4332" t="s">
        <v>111</v>
      </c>
      <c r="D4332" s="1936">
        <v>41736</v>
      </c>
      <c r="AG4332" t="s">
        <v>202</v>
      </c>
    </row>
    <row r="4333" spans="1:33" x14ac:dyDescent="0.2">
      <c r="A4333" t="s">
        <v>2029</v>
      </c>
      <c r="B4333" t="s">
        <v>115</v>
      </c>
      <c r="C4333" t="s">
        <v>36</v>
      </c>
      <c r="D4333" s="1936">
        <v>41685</v>
      </c>
      <c r="AG4333" t="s">
        <v>201</v>
      </c>
    </row>
    <row r="4334" spans="1:33" x14ac:dyDescent="0.2">
      <c r="A4334" t="s">
        <v>2029</v>
      </c>
      <c r="B4334" t="s">
        <v>115</v>
      </c>
      <c r="C4334" t="s">
        <v>36</v>
      </c>
      <c r="D4334" s="1936">
        <v>41686</v>
      </c>
      <c r="AG4334" t="s">
        <v>201</v>
      </c>
    </row>
    <row r="4335" spans="1:33" x14ac:dyDescent="0.2">
      <c r="A4335" t="s">
        <v>2029</v>
      </c>
      <c r="B4335" t="s">
        <v>115</v>
      </c>
      <c r="C4335" t="s">
        <v>36</v>
      </c>
      <c r="D4335" s="1936">
        <v>41687</v>
      </c>
      <c r="AG4335" t="s">
        <v>201</v>
      </c>
    </row>
    <row r="4336" spans="1:33" x14ac:dyDescent="0.2">
      <c r="A4336" t="s">
        <v>2104</v>
      </c>
      <c r="B4336" t="s">
        <v>111</v>
      </c>
      <c r="D4336" s="1936">
        <v>41735</v>
      </c>
      <c r="AG4336" t="s">
        <v>202</v>
      </c>
    </row>
    <row r="4337" spans="1:33" x14ac:dyDescent="0.2">
      <c r="A4337" t="s">
        <v>2029</v>
      </c>
      <c r="B4337" t="s">
        <v>115</v>
      </c>
      <c r="C4337" t="s">
        <v>36</v>
      </c>
      <c r="D4337" s="1936">
        <v>41689</v>
      </c>
      <c r="AG4337" t="s">
        <v>201</v>
      </c>
    </row>
    <row r="4338" spans="1:33" x14ac:dyDescent="0.2">
      <c r="A4338" t="s">
        <v>2104</v>
      </c>
      <c r="B4338" t="s">
        <v>111</v>
      </c>
      <c r="D4338" s="1936">
        <v>41734</v>
      </c>
      <c r="AG4338" t="s">
        <v>202</v>
      </c>
    </row>
    <row r="4339" spans="1:33" x14ac:dyDescent="0.2">
      <c r="A4339" t="s">
        <v>2029</v>
      </c>
      <c r="B4339" t="s">
        <v>115</v>
      </c>
      <c r="C4339" t="s">
        <v>36</v>
      </c>
      <c r="D4339" s="1936">
        <v>41691</v>
      </c>
      <c r="AG4339" t="s">
        <v>201</v>
      </c>
    </row>
    <row r="4340" spans="1:33" x14ac:dyDescent="0.2">
      <c r="A4340" t="s">
        <v>2029</v>
      </c>
      <c r="B4340" t="s">
        <v>115</v>
      </c>
      <c r="C4340" t="s">
        <v>36</v>
      </c>
      <c r="D4340" s="1936">
        <v>41692</v>
      </c>
      <c r="AG4340" t="s">
        <v>201</v>
      </c>
    </row>
    <row r="4341" spans="1:33" x14ac:dyDescent="0.2">
      <c r="A4341" t="s">
        <v>2029</v>
      </c>
      <c r="B4341" t="s">
        <v>115</v>
      </c>
      <c r="C4341" t="s">
        <v>36</v>
      </c>
      <c r="D4341" s="1936">
        <v>41693</v>
      </c>
      <c r="AG4341" t="s">
        <v>201</v>
      </c>
    </row>
    <row r="4342" spans="1:33" x14ac:dyDescent="0.2">
      <c r="A4342" t="s">
        <v>2104</v>
      </c>
      <c r="B4342" t="s">
        <v>111</v>
      </c>
      <c r="D4342" s="1936">
        <v>41733</v>
      </c>
      <c r="AG4342" t="s">
        <v>202</v>
      </c>
    </row>
    <row r="4343" spans="1:33" x14ac:dyDescent="0.2">
      <c r="A4343" t="s">
        <v>2104</v>
      </c>
      <c r="B4343" t="s">
        <v>111</v>
      </c>
      <c r="D4343" s="1936">
        <v>41732</v>
      </c>
      <c r="AG4343" t="s">
        <v>202</v>
      </c>
    </row>
    <row r="4344" spans="1:33" x14ac:dyDescent="0.2">
      <c r="A4344" t="s">
        <v>2104</v>
      </c>
      <c r="B4344" t="s">
        <v>111</v>
      </c>
      <c r="D4344" s="1936">
        <v>41731</v>
      </c>
      <c r="AG4344" t="s">
        <v>202</v>
      </c>
    </row>
    <row r="4345" spans="1:33" x14ac:dyDescent="0.2">
      <c r="A4345" t="s">
        <v>2029</v>
      </c>
      <c r="B4345" t="s">
        <v>115</v>
      </c>
      <c r="C4345" t="s">
        <v>36</v>
      </c>
      <c r="D4345" s="1936">
        <v>41696</v>
      </c>
      <c r="AG4345" t="s">
        <v>201</v>
      </c>
    </row>
    <row r="4346" spans="1:33" x14ac:dyDescent="0.2">
      <c r="A4346" t="s">
        <v>2029</v>
      </c>
      <c r="B4346" t="s">
        <v>115</v>
      </c>
      <c r="C4346" t="s">
        <v>36</v>
      </c>
      <c r="D4346" s="1936">
        <v>41697</v>
      </c>
      <c r="AG4346" t="s">
        <v>201</v>
      </c>
    </row>
    <row r="4347" spans="1:33" x14ac:dyDescent="0.2">
      <c r="A4347" t="s">
        <v>2104</v>
      </c>
      <c r="B4347" t="s">
        <v>111</v>
      </c>
      <c r="D4347" s="1936">
        <v>41730</v>
      </c>
      <c r="AG4347" t="s">
        <v>202</v>
      </c>
    </row>
    <row r="4348" spans="1:33" x14ac:dyDescent="0.2">
      <c r="A4348" t="s">
        <v>2030</v>
      </c>
      <c r="B4348" t="s">
        <v>111</v>
      </c>
      <c r="D4348" s="1936">
        <v>41729</v>
      </c>
      <c r="AG4348" t="s">
        <v>202</v>
      </c>
    </row>
    <row r="4349" spans="1:33" x14ac:dyDescent="0.2">
      <c r="A4349" t="s">
        <v>2030</v>
      </c>
      <c r="B4349" t="s">
        <v>111</v>
      </c>
      <c r="D4349" s="1936">
        <v>41728</v>
      </c>
      <c r="AG4349" t="s">
        <v>202</v>
      </c>
    </row>
    <row r="4350" spans="1:33" x14ac:dyDescent="0.2">
      <c r="A4350" t="s">
        <v>2030</v>
      </c>
      <c r="B4350" t="s">
        <v>111</v>
      </c>
      <c r="D4350" s="1936">
        <v>41727</v>
      </c>
      <c r="AG4350" t="s">
        <v>202</v>
      </c>
    </row>
    <row r="4351" spans="1:33" x14ac:dyDescent="0.2">
      <c r="A4351" t="s">
        <v>2030</v>
      </c>
      <c r="B4351" t="s">
        <v>111</v>
      </c>
      <c r="D4351" s="1936">
        <v>41725</v>
      </c>
      <c r="AG4351" t="s">
        <v>202</v>
      </c>
    </row>
    <row r="4352" spans="1:33" x14ac:dyDescent="0.2">
      <c r="A4352" t="s">
        <v>2030</v>
      </c>
      <c r="B4352" t="s">
        <v>111</v>
      </c>
      <c r="D4352" s="1936">
        <v>41724</v>
      </c>
      <c r="AG4352" t="s">
        <v>202</v>
      </c>
    </row>
    <row r="4353" spans="1:33" x14ac:dyDescent="0.2">
      <c r="A4353" t="s">
        <v>2030</v>
      </c>
      <c r="B4353" t="s">
        <v>111</v>
      </c>
      <c r="D4353" s="1936">
        <v>41723</v>
      </c>
      <c r="AG4353" t="s">
        <v>202</v>
      </c>
    </row>
    <row r="4354" spans="1:33" x14ac:dyDescent="0.2">
      <c r="A4354" t="s">
        <v>2030</v>
      </c>
      <c r="B4354" t="s">
        <v>111</v>
      </c>
      <c r="D4354" s="1936">
        <v>41722</v>
      </c>
      <c r="AG4354" t="s">
        <v>202</v>
      </c>
    </row>
    <row r="4355" spans="1:33" x14ac:dyDescent="0.2">
      <c r="A4355" t="s">
        <v>2030</v>
      </c>
      <c r="B4355" t="s">
        <v>111</v>
      </c>
      <c r="D4355" s="1936">
        <v>41721</v>
      </c>
      <c r="AG4355" t="s">
        <v>202</v>
      </c>
    </row>
    <row r="4356" spans="1:33" x14ac:dyDescent="0.2">
      <c r="A4356" t="s">
        <v>2030</v>
      </c>
      <c r="B4356" t="s">
        <v>111</v>
      </c>
      <c r="D4356" s="1936">
        <v>41720</v>
      </c>
      <c r="AG4356" t="s">
        <v>202</v>
      </c>
    </row>
    <row r="4357" spans="1:33" x14ac:dyDescent="0.2">
      <c r="A4357" t="s">
        <v>2030</v>
      </c>
      <c r="B4357" t="s">
        <v>111</v>
      </c>
      <c r="D4357" s="1936">
        <v>41719</v>
      </c>
      <c r="AG4357" t="s">
        <v>202</v>
      </c>
    </row>
    <row r="4358" spans="1:33" x14ac:dyDescent="0.2">
      <c r="A4358" t="s">
        <v>2030</v>
      </c>
      <c r="B4358" t="s">
        <v>111</v>
      </c>
      <c r="D4358" s="1936">
        <v>41718</v>
      </c>
      <c r="AG4358" t="s">
        <v>202</v>
      </c>
    </row>
    <row r="4359" spans="1:33" x14ac:dyDescent="0.2">
      <c r="A4359" t="s">
        <v>2030</v>
      </c>
      <c r="B4359" t="s">
        <v>111</v>
      </c>
      <c r="D4359" s="1936">
        <v>41717</v>
      </c>
      <c r="AG4359" t="s">
        <v>202</v>
      </c>
    </row>
    <row r="4360" spans="1:33" x14ac:dyDescent="0.2">
      <c r="A4360" t="s">
        <v>2030</v>
      </c>
      <c r="B4360" t="s">
        <v>111</v>
      </c>
      <c r="D4360" s="1936">
        <v>41716</v>
      </c>
      <c r="AG4360" t="s">
        <v>202</v>
      </c>
    </row>
    <row r="4361" spans="1:33" x14ac:dyDescent="0.2">
      <c r="A4361" t="s">
        <v>2030</v>
      </c>
      <c r="B4361" t="s">
        <v>111</v>
      </c>
      <c r="D4361" s="1936">
        <v>41714</v>
      </c>
      <c r="AG4361" t="s">
        <v>202</v>
      </c>
    </row>
    <row r="4362" spans="1:33" x14ac:dyDescent="0.2">
      <c r="A4362" t="s">
        <v>2030</v>
      </c>
      <c r="B4362" t="s">
        <v>111</v>
      </c>
      <c r="D4362" s="1936">
        <v>41713</v>
      </c>
      <c r="AG4362" t="s">
        <v>202</v>
      </c>
    </row>
    <row r="4363" spans="1:33" x14ac:dyDescent="0.2">
      <c r="A4363" t="s">
        <v>2030</v>
      </c>
      <c r="B4363" t="s">
        <v>111</v>
      </c>
      <c r="D4363" s="1936">
        <v>41712</v>
      </c>
      <c r="AG4363" t="s">
        <v>202</v>
      </c>
    </row>
    <row r="4364" spans="1:33" x14ac:dyDescent="0.2">
      <c r="A4364" t="s">
        <v>2030</v>
      </c>
      <c r="B4364" t="s">
        <v>111</v>
      </c>
      <c r="D4364" s="1936">
        <v>41711</v>
      </c>
      <c r="AG4364" t="s">
        <v>202</v>
      </c>
    </row>
    <row r="4365" spans="1:33" x14ac:dyDescent="0.2">
      <c r="A4365" t="s">
        <v>2030</v>
      </c>
      <c r="B4365" t="s">
        <v>111</v>
      </c>
      <c r="D4365" s="1936">
        <v>41710</v>
      </c>
      <c r="AG4365" t="s">
        <v>202</v>
      </c>
    </row>
    <row r="4366" spans="1:33" x14ac:dyDescent="0.2">
      <c r="A4366" t="s">
        <v>2030</v>
      </c>
      <c r="B4366" t="s">
        <v>111</v>
      </c>
      <c r="D4366" s="1936">
        <v>41709</v>
      </c>
      <c r="AG4366" t="s">
        <v>202</v>
      </c>
    </row>
    <row r="4367" spans="1:33" x14ac:dyDescent="0.2">
      <c r="A4367" t="s">
        <v>2030</v>
      </c>
      <c r="B4367" t="s">
        <v>111</v>
      </c>
      <c r="D4367" s="1936">
        <v>41708</v>
      </c>
      <c r="AG4367" t="s">
        <v>202</v>
      </c>
    </row>
    <row r="4368" spans="1:33" x14ac:dyDescent="0.2">
      <c r="A4368" t="s">
        <v>2030</v>
      </c>
      <c r="B4368" t="s">
        <v>111</v>
      </c>
      <c r="D4368" s="1936">
        <v>41707</v>
      </c>
      <c r="AG4368" t="s">
        <v>202</v>
      </c>
    </row>
    <row r="4369" spans="1:33" x14ac:dyDescent="0.2">
      <c r="A4369" t="s">
        <v>2030</v>
      </c>
      <c r="B4369" t="s">
        <v>111</v>
      </c>
      <c r="D4369" s="1936">
        <v>41706</v>
      </c>
      <c r="AG4369" t="s">
        <v>202</v>
      </c>
    </row>
    <row r="4370" spans="1:33" x14ac:dyDescent="0.2">
      <c r="A4370" t="s">
        <v>2030</v>
      </c>
      <c r="B4370" t="s">
        <v>111</v>
      </c>
      <c r="D4370" s="1936">
        <v>41705</v>
      </c>
      <c r="AG4370" t="s">
        <v>202</v>
      </c>
    </row>
    <row r="4371" spans="1:33" x14ac:dyDescent="0.2">
      <c r="A4371" t="s">
        <v>2030</v>
      </c>
      <c r="B4371" t="s">
        <v>111</v>
      </c>
      <c r="D4371" s="1936">
        <v>41704</v>
      </c>
      <c r="AG4371" t="s">
        <v>202</v>
      </c>
    </row>
    <row r="4372" spans="1:33" x14ac:dyDescent="0.2">
      <c r="A4372" t="s">
        <v>2030</v>
      </c>
      <c r="B4372" t="s">
        <v>115</v>
      </c>
      <c r="C4372" t="s">
        <v>36</v>
      </c>
      <c r="D4372" s="1936">
        <v>41706</v>
      </c>
      <c r="AG4372" t="s">
        <v>201</v>
      </c>
    </row>
    <row r="4373" spans="1:33" x14ac:dyDescent="0.2">
      <c r="A4373" t="s">
        <v>2030</v>
      </c>
      <c r="B4373" t="s">
        <v>115</v>
      </c>
      <c r="C4373" t="s">
        <v>36</v>
      </c>
      <c r="D4373" s="1936">
        <v>41707</v>
      </c>
      <c r="AG4373" t="s">
        <v>201</v>
      </c>
    </row>
    <row r="4374" spans="1:33" x14ac:dyDescent="0.2">
      <c r="A4374" t="s">
        <v>2030</v>
      </c>
      <c r="B4374" t="s">
        <v>115</v>
      </c>
      <c r="C4374" t="s">
        <v>36</v>
      </c>
      <c r="D4374" s="1936">
        <v>41708</v>
      </c>
      <c r="AG4374" t="s">
        <v>201</v>
      </c>
    </row>
    <row r="4375" spans="1:33" x14ac:dyDescent="0.2">
      <c r="A4375" t="s">
        <v>2030</v>
      </c>
      <c r="B4375" t="s">
        <v>111</v>
      </c>
      <c r="D4375" s="1936">
        <v>41703</v>
      </c>
      <c r="AG4375" t="s">
        <v>202</v>
      </c>
    </row>
    <row r="4376" spans="1:33" x14ac:dyDescent="0.2">
      <c r="A4376" t="s">
        <v>2030</v>
      </c>
      <c r="B4376" t="s">
        <v>111</v>
      </c>
      <c r="D4376" s="1936">
        <v>41702</v>
      </c>
      <c r="AG4376" t="s">
        <v>202</v>
      </c>
    </row>
    <row r="4377" spans="1:33" x14ac:dyDescent="0.2">
      <c r="A4377" t="s">
        <v>2030</v>
      </c>
      <c r="B4377" t="s">
        <v>111</v>
      </c>
      <c r="D4377" s="1936">
        <v>41701</v>
      </c>
      <c r="AG4377" t="s">
        <v>202</v>
      </c>
    </row>
    <row r="4378" spans="1:33" x14ac:dyDescent="0.2">
      <c r="A4378" t="s">
        <v>2030</v>
      </c>
      <c r="B4378" t="s">
        <v>111</v>
      </c>
      <c r="D4378" s="1936">
        <v>41700</v>
      </c>
      <c r="AG4378" t="s">
        <v>202</v>
      </c>
    </row>
    <row r="4379" spans="1:33" x14ac:dyDescent="0.2">
      <c r="A4379" t="s">
        <v>2030</v>
      </c>
      <c r="B4379" t="s">
        <v>111</v>
      </c>
      <c r="D4379" s="1936">
        <v>41699</v>
      </c>
      <c r="AG4379" t="s">
        <v>202</v>
      </c>
    </row>
    <row r="4380" spans="1:33" x14ac:dyDescent="0.2">
      <c r="A4380" t="s">
        <v>2030</v>
      </c>
      <c r="B4380" t="s">
        <v>115</v>
      </c>
      <c r="C4380" t="s">
        <v>36</v>
      </c>
      <c r="D4380" s="1936">
        <v>41713</v>
      </c>
      <c r="AG4380" t="s">
        <v>201</v>
      </c>
    </row>
    <row r="4381" spans="1:33" x14ac:dyDescent="0.2">
      <c r="A4381" t="s">
        <v>2030</v>
      </c>
      <c r="B4381" t="s">
        <v>115</v>
      </c>
      <c r="C4381" t="s">
        <v>36</v>
      </c>
      <c r="D4381" s="1936">
        <v>41714</v>
      </c>
      <c r="AG4381" t="s">
        <v>201</v>
      </c>
    </row>
    <row r="4382" spans="1:33" x14ac:dyDescent="0.2">
      <c r="A4382" t="s">
        <v>2029</v>
      </c>
      <c r="B4382" t="s">
        <v>111</v>
      </c>
      <c r="D4382" s="1936">
        <v>41698</v>
      </c>
      <c r="AG4382" t="s">
        <v>202</v>
      </c>
    </row>
    <row r="4383" spans="1:33" x14ac:dyDescent="0.2">
      <c r="A4383" t="s">
        <v>2030</v>
      </c>
      <c r="B4383" t="s">
        <v>115</v>
      </c>
      <c r="C4383" t="s">
        <v>36</v>
      </c>
      <c r="D4383" s="1936">
        <v>41716</v>
      </c>
      <c r="AG4383" t="s">
        <v>201</v>
      </c>
    </row>
    <row r="4384" spans="1:33" x14ac:dyDescent="0.2">
      <c r="A4384" t="s">
        <v>2029</v>
      </c>
      <c r="B4384" t="s">
        <v>111</v>
      </c>
      <c r="D4384" s="1936">
        <v>41697</v>
      </c>
      <c r="AG4384" t="s">
        <v>202</v>
      </c>
    </row>
    <row r="4385" spans="1:33" x14ac:dyDescent="0.2">
      <c r="A4385" t="s">
        <v>2029</v>
      </c>
      <c r="B4385" t="s">
        <v>111</v>
      </c>
      <c r="D4385" s="1936">
        <v>41696</v>
      </c>
      <c r="AG4385" t="s">
        <v>202</v>
      </c>
    </row>
    <row r="4386" spans="1:33" x14ac:dyDescent="0.2">
      <c r="A4386" t="s">
        <v>2030</v>
      </c>
      <c r="B4386" t="s">
        <v>115</v>
      </c>
      <c r="C4386" t="s">
        <v>36</v>
      </c>
      <c r="D4386" s="1936">
        <v>41719</v>
      </c>
      <c r="AG4386" t="s">
        <v>201</v>
      </c>
    </row>
    <row r="4387" spans="1:33" x14ac:dyDescent="0.2">
      <c r="A4387" t="s">
        <v>2030</v>
      </c>
      <c r="B4387" t="s">
        <v>115</v>
      </c>
      <c r="C4387" t="s">
        <v>36</v>
      </c>
      <c r="D4387" s="1936">
        <v>41720</v>
      </c>
      <c r="AG4387" t="s">
        <v>201</v>
      </c>
    </row>
    <row r="4388" spans="1:33" x14ac:dyDescent="0.2">
      <c r="A4388" t="s">
        <v>2030</v>
      </c>
      <c r="B4388" t="s">
        <v>115</v>
      </c>
      <c r="C4388" t="s">
        <v>36</v>
      </c>
      <c r="D4388" s="1936">
        <v>41721</v>
      </c>
      <c r="AG4388" t="s">
        <v>201</v>
      </c>
    </row>
    <row r="4389" spans="1:33" x14ac:dyDescent="0.2">
      <c r="A4389" t="s">
        <v>2030</v>
      </c>
      <c r="B4389" t="s">
        <v>115</v>
      </c>
      <c r="C4389" t="s">
        <v>36</v>
      </c>
      <c r="D4389" s="1936">
        <v>41722</v>
      </c>
      <c r="AG4389" t="s">
        <v>201</v>
      </c>
    </row>
    <row r="4390" spans="1:33" x14ac:dyDescent="0.2">
      <c r="A4390" t="s">
        <v>2029</v>
      </c>
      <c r="B4390" t="s">
        <v>111</v>
      </c>
      <c r="C4390" t="s">
        <v>36</v>
      </c>
      <c r="D4390" s="1936">
        <v>41693</v>
      </c>
    </row>
    <row r="4391" spans="1:33" x14ac:dyDescent="0.2">
      <c r="A4391" t="s">
        <v>2030</v>
      </c>
      <c r="B4391" t="s">
        <v>115</v>
      </c>
      <c r="C4391" t="s">
        <v>36</v>
      </c>
      <c r="D4391" s="1936">
        <v>41724</v>
      </c>
      <c r="AG4391" t="s">
        <v>201</v>
      </c>
    </row>
    <row r="4392" spans="1:33" x14ac:dyDescent="0.2">
      <c r="A4392" t="s">
        <v>2030</v>
      </c>
      <c r="B4392" t="s">
        <v>115</v>
      </c>
      <c r="C4392" t="s">
        <v>36</v>
      </c>
      <c r="D4392" s="1936">
        <v>41725</v>
      </c>
      <c r="AG4392" t="s">
        <v>201</v>
      </c>
    </row>
    <row r="4393" spans="1:33" x14ac:dyDescent="0.2">
      <c r="A4393" t="s">
        <v>2030</v>
      </c>
      <c r="B4393" t="s">
        <v>115</v>
      </c>
      <c r="C4393" t="s">
        <v>36</v>
      </c>
      <c r="D4393" s="1936">
        <v>41726</v>
      </c>
      <c r="AG4393" t="s">
        <v>201</v>
      </c>
    </row>
    <row r="4394" spans="1:33" x14ac:dyDescent="0.2">
      <c r="A4394" t="s">
        <v>2030</v>
      </c>
      <c r="B4394" t="s">
        <v>115</v>
      </c>
      <c r="C4394" t="s">
        <v>36</v>
      </c>
      <c r="D4394" s="1936">
        <v>41727</v>
      </c>
      <c r="AG4394" t="s">
        <v>201</v>
      </c>
    </row>
    <row r="4395" spans="1:33" x14ac:dyDescent="0.2">
      <c r="A4395" t="s">
        <v>2029</v>
      </c>
      <c r="B4395" t="s">
        <v>111</v>
      </c>
      <c r="C4395" t="s">
        <v>36</v>
      </c>
      <c r="D4395" s="1936">
        <v>41692</v>
      </c>
      <c r="AG4395" t="s">
        <v>202</v>
      </c>
    </row>
    <row r="4396" spans="1:33" x14ac:dyDescent="0.2">
      <c r="A4396" t="s">
        <v>2030</v>
      </c>
      <c r="B4396" t="s">
        <v>115</v>
      </c>
      <c r="C4396" t="s">
        <v>36</v>
      </c>
      <c r="D4396" s="1936">
        <v>41729</v>
      </c>
      <c r="AG4396" t="s">
        <v>201</v>
      </c>
    </row>
    <row r="4397" spans="1:33" x14ac:dyDescent="0.2">
      <c r="A4397" t="s">
        <v>2029</v>
      </c>
      <c r="B4397" t="s">
        <v>111</v>
      </c>
      <c r="C4397" t="s">
        <v>36</v>
      </c>
      <c r="D4397" s="1936">
        <v>41691</v>
      </c>
      <c r="AG4397" t="s">
        <v>202</v>
      </c>
    </row>
    <row r="4398" spans="1:33" x14ac:dyDescent="0.2">
      <c r="A4398" t="s">
        <v>2029</v>
      </c>
      <c r="B4398" t="s">
        <v>111</v>
      </c>
      <c r="C4398" t="s">
        <v>36</v>
      </c>
      <c r="D4398" s="1936">
        <v>41690</v>
      </c>
    </row>
    <row r="4399" spans="1:33" x14ac:dyDescent="0.2">
      <c r="A4399" t="s">
        <v>2104</v>
      </c>
      <c r="B4399" t="s">
        <v>115</v>
      </c>
      <c r="C4399" t="s">
        <v>36</v>
      </c>
      <c r="D4399" s="1936">
        <v>41732</v>
      </c>
      <c r="AG4399" t="s">
        <v>201</v>
      </c>
    </row>
    <row r="4400" spans="1:33" x14ac:dyDescent="0.2">
      <c r="A4400" t="s">
        <v>2029</v>
      </c>
      <c r="B4400" t="s">
        <v>111</v>
      </c>
      <c r="C4400" t="s">
        <v>36</v>
      </c>
      <c r="D4400" s="1936">
        <v>41689</v>
      </c>
      <c r="AG4400" t="s">
        <v>202</v>
      </c>
    </row>
    <row r="4401" spans="1:33" x14ac:dyDescent="0.2">
      <c r="A4401" t="s">
        <v>2029</v>
      </c>
      <c r="B4401" t="s">
        <v>111</v>
      </c>
      <c r="C4401" t="s">
        <v>36</v>
      </c>
      <c r="D4401" s="1936">
        <v>41688</v>
      </c>
      <c r="AG4401" t="s">
        <v>202</v>
      </c>
    </row>
    <row r="4402" spans="1:33" x14ac:dyDescent="0.2">
      <c r="A4402" t="s">
        <v>2029</v>
      </c>
      <c r="B4402" t="s">
        <v>111</v>
      </c>
      <c r="C4402" t="s">
        <v>36</v>
      </c>
      <c r="D4402" s="1936">
        <v>41687</v>
      </c>
      <c r="AG4402" t="s">
        <v>202</v>
      </c>
    </row>
    <row r="4403" spans="1:33" x14ac:dyDescent="0.2">
      <c r="A4403" t="s">
        <v>2029</v>
      </c>
      <c r="B4403" t="s">
        <v>111</v>
      </c>
      <c r="C4403" t="s">
        <v>36</v>
      </c>
      <c r="D4403" s="1936">
        <v>41686</v>
      </c>
      <c r="AG4403" t="s">
        <v>202</v>
      </c>
    </row>
    <row r="4404" spans="1:33" x14ac:dyDescent="0.2">
      <c r="A4404" t="s">
        <v>2029</v>
      </c>
      <c r="B4404" t="s">
        <v>111</v>
      </c>
      <c r="C4404" t="s">
        <v>36</v>
      </c>
      <c r="D4404" s="1936">
        <v>41685</v>
      </c>
      <c r="AG4404" t="s">
        <v>202</v>
      </c>
    </row>
    <row r="4405" spans="1:33" x14ac:dyDescent="0.2">
      <c r="A4405" t="s">
        <v>2104</v>
      </c>
      <c r="B4405" t="s">
        <v>115</v>
      </c>
      <c r="C4405" t="s">
        <v>36</v>
      </c>
      <c r="D4405" s="1936">
        <v>41736</v>
      </c>
      <c r="AG4405" t="s">
        <v>201</v>
      </c>
    </row>
    <row r="4406" spans="1:33" x14ac:dyDescent="0.2">
      <c r="A4406" t="s">
        <v>2029</v>
      </c>
      <c r="B4406" t="s">
        <v>111</v>
      </c>
      <c r="C4406" t="s">
        <v>36</v>
      </c>
      <c r="D4406" s="1936">
        <v>41684</v>
      </c>
      <c r="AG4406" t="s">
        <v>202</v>
      </c>
    </row>
    <row r="4407" spans="1:33" x14ac:dyDescent="0.2">
      <c r="A4407" t="s">
        <v>2029</v>
      </c>
      <c r="B4407" t="s">
        <v>111</v>
      </c>
      <c r="C4407" t="s">
        <v>36</v>
      </c>
      <c r="D4407" s="1936">
        <v>41682</v>
      </c>
      <c r="AG4407" t="s">
        <v>202</v>
      </c>
    </row>
    <row r="4408" spans="1:33" x14ac:dyDescent="0.2">
      <c r="A4408" t="s">
        <v>2104</v>
      </c>
      <c r="B4408" t="s">
        <v>115</v>
      </c>
      <c r="C4408" t="s">
        <v>36</v>
      </c>
      <c r="D4408" s="1936">
        <v>41738</v>
      </c>
      <c r="AG4408" t="s">
        <v>201</v>
      </c>
    </row>
    <row r="4409" spans="1:33" x14ac:dyDescent="0.2">
      <c r="A4409" t="s">
        <v>2104</v>
      </c>
      <c r="B4409" t="s">
        <v>115</v>
      </c>
      <c r="C4409" t="s">
        <v>36</v>
      </c>
      <c r="D4409" s="1936">
        <v>41739</v>
      </c>
      <c r="AG4409" t="s">
        <v>201</v>
      </c>
    </row>
    <row r="4410" spans="1:33" x14ac:dyDescent="0.2">
      <c r="A4410" t="s">
        <v>2104</v>
      </c>
      <c r="B4410" t="s">
        <v>115</v>
      </c>
      <c r="C4410" t="s">
        <v>36</v>
      </c>
      <c r="D4410" s="1936">
        <v>41740</v>
      </c>
      <c r="AG4410" t="s">
        <v>201</v>
      </c>
    </row>
    <row r="4411" spans="1:33" x14ac:dyDescent="0.2">
      <c r="A4411" t="s">
        <v>2029</v>
      </c>
      <c r="B4411" t="s">
        <v>111</v>
      </c>
      <c r="C4411" t="s">
        <v>36</v>
      </c>
      <c r="D4411" s="1936">
        <v>41681</v>
      </c>
      <c r="AG4411" t="s">
        <v>202</v>
      </c>
    </row>
    <row r="4412" spans="1:33" x14ac:dyDescent="0.2">
      <c r="A4412" t="s">
        <v>2104</v>
      </c>
      <c r="B4412" t="s">
        <v>115</v>
      </c>
      <c r="C4412" t="s">
        <v>36</v>
      </c>
      <c r="D4412" s="1936">
        <v>41742</v>
      </c>
      <c r="AG4412" t="s">
        <v>201</v>
      </c>
    </row>
    <row r="4413" spans="1:33" x14ac:dyDescent="0.2">
      <c r="A4413" t="s">
        <v>2104</v>
      </c>
      <c r="B4413" t="s">
        <v>115</v>
      </c>
      <c r="C4413" t="s">
        <v>36</v>
      </c>
      <c r="D4413" s="1936">
        <v>41743</v>
      </c>
      <c r="AG4413" t="s">
        <v>201</v>
      </c>
    </row>
    <row r="4414" spans="1:33" x14ac:dyDescent="0.2">
      <c r="A4414" t="s">
        <v>2104</v>
      </c>
      <c r="B4414" t="s">
        <v>115</v>
      </c>
      <c r="C4414" t="s">
        <v>36</v>
      </c>
      <c r="D4414" s="1936">
        <v>41744</v>
      </c>
      <c r="AG4414" t="s">
        <v>201</v>
      </c>
    </row>
    <row r="4415" spans="1:33" x14ac:dyDescent="0.2">
      <c r="A4415" t="s">
        <v>2029</v>
      </c>
      <c r="B4415" t="s">
        <v>111</v>
      </c>
      <c r="C4415" t="s">
        <v>36</v>
      </c>
      <c r="D4415" s="1936">
        <v>41680</v>
      </c>
      <c r="AG4415" t="s">
        <v>202</v>
      </c>
    </row>
    <row r="4416" spans="1:33" x14ac:dyDescent="0.2">
      <c r="A4416" t="s">
        <v>2104</v>
      </c>
      <c r="B4416" t="s">
        <v>115</v>
      </c>
      <c r="C4416" t="s">
        <v>36</v>
      </c>
      <c r="D4416" s="1936">
        <v>41746</v>
      </c>
      <c r="AG4416" t="s">
        <v>201</v>
      </c>
    </row>
    <row r="4417" spans="1:33" x14ac:dyDescent="0.2">
      <c r="A4417" t="s">
        <v>2104</v>
      </c>
      <c r="B4417" t="s">
        <v>115</v>
      </c>
      <c r="C4417" t="s">
        <v>36</v>
      </c>
      <c r="D4417" s="1936">
        <v>41747</v>
      </c>
      <c r="AG4417" t="s">
        <v>201</v>
      </c>
    </row>
    <row r="4418" spans="1:33" x14ac:dyDescent="0.2">
      <c r="A4418" t="s">
        <v>2104</v>
      </c>
      <c r="B4418" t="s">
        <v>115</v>
      </c>
      <c r="C4418" t="s">
        <v>36</v>
      </c>
      <c r="D4418" s="1936">
        <v>41748</v>
      </c>
      <c r="AG4418" t="s">
        <v>201</v>
      </c>
    </row>
    <row r="4419" spans="1:33" x14ac:dyDescent="0.2">
      <c r="A4419" t="s">
        <v>2104</v>
      </c>
      <c r="B4419" t="s">
        <v>115</v>
      </c>
      <c r="C4419" t="s">
        <v>36</v>
      </c>
      <c r="D4419" s="1936">
        <v>41749</v>
      </c>
      <c r="AG4419" t="s">
        <v>201</v>
      </c>
    </row>
    <row r="4420" spans="1:33" x14ac:dyDescent="0.2">
      <c r="A4420" t="s">
        <v>2104</v>
      </c>
      <c r="B4420" t="s">
        <v>115</v>
      </c>
      <c r="C4420" t="s">
        <v>36</v>
      </c>
      <c r="D4420" s="1936">
        <v>41750</v>
      </c>
      <c r="AG4420" t="s">
        <v>201</v>
      </c>
    </row>
    <row r="4421" spans="1:33" x14ac:dyDescent="0.2">
      <c r="A4421" t="s">
        <v>2104</v>
      </c>
      <c r="B4421" t="s">
        <v>115</v>
      </c>
      <c r="C4421" t="s">
        <v>36</v>
      </c>
      <c r="D4421" s="1936">
        <v>41751</v>
      </c>
      <c r="AG4421" t="s">
        <v>201</v>
      </c>
    </row>
    <row r="4422" spans="1:33" x14ac:dyDescent="0.2">
      <c r="A4422" t="s">
        <v>2029</v>
      </c>
      <c r="B4422" t="s">
        <v>111</v>
      </c>
      <c r="C4422" t="s">
        <v>36</v>
      </c>
      <c r="D4422" s="1936">
        <v>41679</v>
      </c>
      <c r="AG4422" t="s">
        <v>202</v>
      </c>
    </row>
    <row r="4423" spans="1:33" x14ac:dyDescent="0.2">
      <c r="A4423" t="s">
        <v>2029</v>
      </c>
      <c r="B4423" t="s">
        <v>111</v>
      </c>
      <c r="C4423" t="s">
        <v>36</v>
      </c>
      <c r="D4423" s="1936">
        <v>41678</v>
      </c>
      <c r="AG4423" t="s">
        <v>202</v>
      </c>
    </row>
    <row r="4424" spans="1:33" x14ac:dyDescent="0.2">
      <c r="A4424" t="s">
        <v>2029</v>
      </c>
      <c r="B4424" t="s">
        <v>111</v>
      </c>
      <c r="C4424" t="s">
        <v>36</v>
      </c>
      <c r="D4424" s="1936">
        <v>41678</v>
      </c>
      <c r="AG4424" t="s">
        <v>202</v>
      </c>
    </row>
    <row r="4425" spans="1:33" x14ac:dyDescent="0.2">
      <c r="A4425" t="s">
        <v>2104</v>
      </c>
      <c r="B4425" t="s">
        <v>115</v>
      </c>
      <c r="C4425" t="s">
        <v>3257</v>
      </c>
      <c r="D4425" s="1936">
        <v>41754</v>
      </c>
      <c r="AG4425" t="s">
        <v>3258</v>
      </c>
    </row>
    <row r="4426" spans="1:33" x14ac:dyDescent="0.2">
      <c r="A4426" t="s">
        <v>2029</v>
      </c>
      <c r="B4426" t="s">
        <v>111</v>
      </c>
      <c r="C4426" t="s">
        <v>36</v>
      </c>
      <c r="D4426" s="1936">
        <v>41677</v>
      </c>
      <c r="AG4426" t="s">
        <v>202</v>
      </c>
    </row>
    <row r="4427" spans="1:33" x14ac:dyDescent="0.2">
      <c r="A4427" t="s">
        <v>2104</v>
      </c>
      <c r="B4427" t="s">
        <v>115</v>
      </c>
      <c r="C4427" t="s">
        <v>3262</v>
      </c>
      <c r="D4427" s="1936">
        <v>41756</v>
      </c>
      <c r="AG4427" t="s">
        <v>3258</v>
      </c>
    </row>
    <row r="4428" spans="1:33" x14ac:dyDescent="0.2">
      <c r="A4428" t="s">
        <v>2029</v>
      </c>
      <c r="B4428" t="s">
        <v>111</v>
      </c>
      <c r="C4428" t="s">
        <v>36</v>
      </c>
      <c r="D4428" s="1936">
        <v>41676</v>
      </c>
      <c r="AG4428" t="s">
        <v>202</v>
      </c>
    </row>
    <row r="4429" spans="1:33" x14ac:dyDescent="0.2">
      <c r="A4429" t="s">
        <v>2104</v>
      </c>
      <c r="B4429" t="s">
        <v>115</v>
      </c>
      <c r="C4429" t="s">
        <v>36</v>
      </c>
      <c r="D4429" s="1936">
        <v>41757</v>
      </c>
      <c r="AG4429" t="s">
        <v>201</v>
      </c>
    </row>
    <row r="4430" spans="1:33" x14ac:dyDescent="0.2">
      <c r="A4430" t="s">
        <v>2029</v>
      </c>
      <c r="B4430" t="s">
        <v>111</v>
      </c>
      <c r="C4430" t="s">
        <v>36</v>
      </c>
      <c r="D4430" s="1936">
        <v>41675</v>
      </c>
      <c r="AG4430" t="s">
        <v>202</v>
      </c>
    </row>
    <row r="4431" spans="1:33" x14ac:dyDescent="0.2">
      <c r="A4431" t="s">
        <v>2029</v>
      </c>
      <c r="B4431" t="s">
        <v>111</v>
      </c>
      <c r="C4431" t="s">
        <v>36</v>
      </c>
      <c r="D4431" s="1936">
        <v>41674</v>
      </c>
      <c r="AG4431" t="s">
        <v>202</v>
      </c>
    </row>
    <row r="4432" spans="1:33" x14ac:dyDescent="0.2">
      <c r="A4432" t="s">
        <v>2104</v>
      </c>
      <c r="B4432" t="s">
        <v>115</v>
      </c>
      <c r="C4432" t="s">
        <v>36</v>
      </c>
      <c r="D4432" s="1936">
        <v>41759</v>
      </c>
      <c r="AG4432" t="s">
        <v>201</v>
      </c>
    </row>
    <row r="4433" spans="1:33" x14ac:dyDescent="0.2">
      <c r="A4433" t="s">
        <v>2029</v>
      </c>
      <c r="B4433" t="s">
        <v>111</v>
      </c>
      <c r="C4433" t="s">
        <v>36</v>
      </c>
      <c r="D4433" s="1936">
        <v>41673</v>
      </c>
      <c r="AG4433" t="s">
        <v>202</v>
      </c>
    </row>
    <row r="4434" spans="1:33" x14ac:dyDescent="0.2">
      <c r="A4434" t="s">
        <v>2029</v>
      </c>
      <c r="B4434" t="s">
        <v>111</v>
      </c>
      <c r="C4434" t="s">
        <v>36</v>
      </c>
      <c r="D4434" s="1936">
        <v>41672</v>
      </c>
      <c r="AG4434" t="s">
        <v>202</v>
      </c>
    </row>
    <row r="4435" spans="1:33" x14ac:dyDescent="0.2">
      <c r="A4435" t="s">
        <v>3297</v>
      </c>
      <c r="B4435" t="s">
        <v>115</v>
      </c>
      <c r="C4435" t="s">
        <v>36</v>
      </c>
      <c r="D4435" s="1936">
        <v>41762</v>
      </c>
      <c r="AG4435" t="s">
        <v>201</v>
      </c>
    </row>
    <row r="4436" spans="1:33" x14ac:dyDescent="0.2">
      <c r="A4436" t="s">
        <v>2029</v>
      </c>
      <c r="B4436" t="s">
        <v>111</v>
      </c>
      <c r="C4436" t="s">
        <v>36</v>
      </c>
      <c r="D4436" s="1936">
        <v>41671</v>
      </c>
      <c r="AG4436" t="s">
        <v>202</v>
      </c>
    </row>
    <row r="4437" spans="1:33" x14ac:dyDescent="0.2">
      <c r="A4437" t="s">
        <v>2028</v>
      </c>
      <c r="B4437" t="s">
        <v>111</v>
      </c>
      <c r="C4437" t="s">
        <v>36</v>
      </c>
      <c r="D4437" s="1936">
        <v>41670</v>
      </c>
      <c r="AG4437" t="s">
        <v>202</v>
      </c>
    </row>
    <row r="4438" spans="1:33" x14ac:dyDescent="0.2">
      <c r="A4438" t="s">
        <v>2028</v>
      </c>
      <c r="B4438" t="s">
        <v>111</v>
      </c>
      <c r="C4438" t="s">
        <v>36</v>
      </c>
      <c r="D4438" s="1936">
        <v>41669</v>
      </c>
      <c r="AG4438" t="s">
        <v>202</v>
      </c>
    </row>
    <row r="4439" spans="1:33" x14ac:dyDescent="0.2">
      <c r="A4439" t="s">
        <v>2028</v>
      </c>
      <c r="B4439" t="s">
        <v>111</v>
      </c>
      <c r="C4439" t="s">
        <v>36</v>
      </c>
      <c r="D4439" s="1936">
        <v>41668</v>
      </c>
      <c r="AG4439" t="s">
        <v>202</v>
      </c>
    </row>
    <row r="4440" spans="1:33" x14ac:dyDescent="0.2">
      <c r="A4440" t="s">
        <v>2028</v>
      </c>
      <c r="B4440" t="s">
        <v>111</v>
      </c>
      <c r="C4440" t="s">
        <v>36</v>
      </c>
      <c r="D4440" s="1936">
        <v>41667</v>
      </c>
      <c r="AG4440" t="s">
        <v>202</v>
      </c>
    </row>
    <row r="4441" spans="1:33" x14ac:dyDescent="0.2">
      <c r="A4441" t="s">
        <v>2028</v>
      </c>
      <c r="B4441" t="s">
        <v>111</v>
      </c>
      <c r="C4441" t="s">
        <v>36</v>
      </c>
      <c r="D4441" s="1936">
        <v>41666</v>
      </c>
      <c r="AG4441" t="s">
        <v>202</v>
      </c>
    </row>
    <row r="4442" spans="1:33" x14ac:dyDescent="0.2">
      <c r="A4442" t="s">
        <v>2028</v>
      </c>
      <c r="B4442" t="s">
        <v>111</v>
      </c>
      <c r="C4442" t="s">
        <v>36</v>
      </c>
      <c r="D4442" s="1936">
        <v>41665</v>
      </c>
      <c r="AG4442" t="s">
        <v>202</v>
      </c>
    </row>
    <row r="4443" spans="1:33" x14ac:dyDescent="0.2">
      <c r="A4443" t="s">
        <v>2028</v>
      </c>
      <c r="B4443" t="s">
        <v>111</v>
      </c>
      <c r="C4443" t="s">
        <v>36</v>
      </c>
      <c r="D4443" s="1936">
        <v>41664</v>
      </c>
      <c r="AG4443" t="s">
        <v>202</v>
      </c>
    </row>
    <row r="4444" spans="1:33" x14ac:dyDescent="0.2">
      <c r="A4444" t="s">
        <v>2028</v>
      </c>
      <c r="B4444" t="s">
        <v>111</v>
      </c>
      <c r="C4444" t="s">
        <v>36</v>
      </c>
      <c r="D4444" s="1936">
        <v>41663</v>
      </c>
      <c r="AG4444" t="s">
        <v>202</v>
      </c>
    </row>
    <row r="4445" spans="1:33" x14ac:dyDescent="0.2">
      <c r="A4445" t="s">
        <v>2028</v>
      </c>
      <c r="B4445" t="s">
        <v>111</v>
      </c>
      <c r="C4445" t="s">
        <v>36</v>
      </c>
      <c r="D4445" s="1936">
        <v>41662</v>
      </c>
      <c r="AG4445" t="s">
        <v>202</v>
      </c>
    </row>
    <row r="4446" spans="1:33" x14ac:dyDescent="0.2">
      <c r="A4446" t="s">
        <v>2028</v>
      </c>
      <c r="B4446" t="s">
        <v>111</v>
      </c>
      <c r="C4446" t="s">
        <v>36</v>
      </c>
      <c r="D4446" s="1936">
        <v>41661</v>
      </c>
      <c r="AG4446" t="s">
        <v>202</v>
      </c>
    </row>
    <row r="4447" spans="1:33" x14ac:dyDescent="0.2">
      <c r="A4447" t="s">
        <v>2028</v>
      </c>
      <c r="B4447" t="s">
        <v>111</v>
      </c>
      <c r="C4447" t="s">
        <v>36</v>
      </c>
      <c r="D4447" s="1936">
        <v>41660</v>
      </c>
      <c r="AG4447" t="s">
        <v>202</v>
      </c>
    </row>
    <row r="4448" spans="1:33" x14ac:dyDescent="0.2">
      <c r="A4448" t="s">
        <v>2028</v>
      </c>
      <c r="B4448" t="s">
        <v>111</v>
      </c>
      <c r="C4448" t="s">
        <v>36</v>
      </c>
      <c r="D4448" s="1936">
        <v>41659</v>
      </c>
      <c r="AG4448" t="s">
        <v>202</v>
      </c>
    </row>
    <row r="4449" spans="1:33" x14ac:dyDescent="0.2">
      <c r="A4449" t="s">
        <v>2028</v>
      </c>
      <c r="B4449" t="s">
        <v>111</v>
      </c>
      <c r="C4449" t="s">
        <v>36</v>
      </c>
      <c r="D4449" s="1936">
        <v>41658</v>
      </c>
      <c r="AG4449" t="s">
        <v>202</v>
      </c>
    </row>
    <row r="4450" spans="1:33" x14ac:dyDescent="0.2">
      <c r="A4450" t="s">
        <v>2028</v>
      </c>
      <c r="B4450" t="s">
        <v>111</v>
      </c>
      <c r="C4450" t="s">
        <v>36</v>
      </c>
      <c r="D4450" s="1936">
        <v>41657</v>
      </c>
      <c r="AG4450" t="s">
        <v>202</v>
      </c>
    </row>
    <row r="4451" spans="1:33" x14ac:dyDescent="0.2">
      <c r="A4451" t="s">
        <v>2028</v>
      </c>
      <c r="B4451" t="s">
        <v>111</v>
      </c>
      <c r="C4451" t="s">
        <v>36</v>
      </c>
      <c r="D4451" s="1936">
        <v>41656</v>
      </c>
      <c r="AG4451" t="s">
        <v>202</v>
      </c>
    </row>
    <row r="4452" spans="1:33" x14ac:dyDescent="0.2">
      <c r="A4452" t="s">
        <v>2028</v>
      </c>
      <c r="B4452" t="s">
        <v>111</v>
      </c>
      <c r="C4452" t="s">
        <v>36</v>
      </c>
      <c r="D4452" s="1936">
        <v>41655</v>
      </c>
      <c r="AG4452" t="s">
        <v>202</v>
      </c>
    </row>
    <row r="4453" spans="1:33" x14ac:dyDescent="0.2">
      <c r="A4453" t="s">
        <v>2028</v>
      </c>
      <c r="B4453" t="s">
        <v>111</v>
      </c>
      <c r="C4453" t="s">
        <v>36</v>
      </c>
      <c r="D4453" s="1936">
        <v>41654</v>
      </c>
      <c r="AG4453" t="s">
        <v>202</v>
      </c>
    </row>
    <row r="4454" spans="1:33" x14ac:dyDescent="0.2">
      <c r="A4454" t="s">
        <v>2028</v>
      </c>
      <c r="B4454" t="s">
        <v>111</v>
      </c>
      <c r="C4454" t="s">
        <v>36</v>
      </c>
      <c r="D4454" s="1936">
        <v>41653</v>
      </c>
      <c r="AG4454" t="s">
        <v>202</v>
      </c>
    </row>
    <row r="4455" spans="1:33" x14ac:dyDescent="0.2">
      <c r="A4455" t="s">
        <v>2028</v>
      </c>
      <c r="B4455" t="s">
        <v>111</v>
      </c>
      <c r="C4455" t="s">
        <v>36</v>
      </c>
      <c r="D4455" s="1936">
        <v>41651</v>
      </c>
      <c r="AG4455" t="s">
        <v>202</v>
      </c>
    </row>
    <row r="4456" spans="1:33" x14ac:dyDescent="0.2">
      <c r="A4456" t="s">
        <v>2028</v>
      </c>
      <c r="B4456" t="s">
        <v>111</v>
      </c>
      <c r="C4456" t="s">
        <v>36</v>
      </c>
      <c r="D4456" s="1936">
        <v>41650</v>
      </c>
      <c r="AG4456" t="s">
        <v>202</v>
      </c>
    </row>
    <row r="4457" spans="1:33" x14ac:dyDescent="0.2">
      <c r="A4457" t="s">
        <v>2028</v>
      </c>
      <c r="B4457" t="s">
        <v>111</v>
      </c>
      <c r="C4457" t="s">
        <v>36</v>
      </c>
      <c r="D4457" s="1936">
        <v>41649</v>
      </c>
      <c r="AG4457" t="s">
        <v>202</v>
      </c>
    </row>
    <row r="4458" spans="1:33" x14ac:dyDescent="0.2">
      <c r="A4458" t="s">
        <v>3297</v>
      </c>
      <c r="B4458" t="s">
        <v>115</v>
      </c>
      <c r="C4458" t="s">
        <v>36</v>
      </c>
      <c r="D4458" s="1936">
        <v>41788</v>
      </c>
      <c r="AG4458" t="s">
        <v>201</v>
      </c>
    </row>
    <row r="4459" spans="1:33" x14ac:dyDescent="0.2">
      <c r="A4459" t="s">
        <v>2028</v>
      </c>
      <c r="B4459" t="s">
        <v>111</v>
      </c>
      <c r="C4459" t="s">
        <v>36</v>
      </c>
      <c r="D4459" s="1936">
        <v>41648</v>
      </c>
      <c r="AG4459" t="s">
        <v>202</v>
      </c>
    </row>
    <row r="4460" spans="1:33" x14ac:dyDescent="0.2">
      <c r="A4460" t="s">
        <v>3297</v>
      </c>
      <c r="B4460" t="s">
        <v>115</v>
      </c>
      <c r="C4460" t="s">
        <v>36</v>
      </c>
      <c r="D4460" s="1936">
        <v>41790</v>
      </c>
      <c r="AG4460" t="s">
        <v>201</v>
      </c>
    </row>
    <row r="4461" spans="1:33" x14ac:dyDescent="0.2">
      <c r="A4461" t="s">
        <v>2028</v>
      </c>
      <c r="B4461" t="s">
        <v>111</v>
      </c>
      <c r="C4461" t="s">
        <v>36</v>
      </c>
      <c r="D4461" s="1936">
        <v>41647</v>
      </c>
      <c r="AG4461" t="s">
        <v>202</v>
      </c>
    </row>
    <row r="4462" spans="1:33" x14ac:dyDescent="0.2">
      <c r="A4462" t="s">
        <v>2028</v>
      </c>
      <c r="B4462" t="s">
        <v>111</v>
      </c>
      <c r="C4462" t="s">
        <v>36</v>
      </c>
      <c r="D4462" s="1936">
        <v>41646</v>
      </c>
      <c r="AG4462" t="s">
        <v>202</v>
      </c>
    </row>
    <row r="4463" spans="1:33" x14ac:dyDescent="0.2">
      <c r="A4463" t="s">
        <v>2028</v>
      </c>
      <c r="B4463" t="s">
        <v>111</v>
      </c>
      <c r="C4463" t="s">
        <v>36</v>
      </c>
      <c r="D4463" s="1936">
        <v>41645</v>
      </c>
      <c r="AG4463" t="s">
        <v>202</v>
      </c>
    </row>
    <row r="4464" spans="1:33" x14ac:dyDescent="0.2">
      <c r="A4464" t="s">
        <v>2028</v>
      </c>
      <c r="B4464" t="s">
        <v>111</v>
      </c>
      <c r="C4464" t="s">
        <v>36</v>
      </c>
      <c r="D4464" s="1936">
        <v>41644</v>
      </c>
      <c r="AG4464" t="s">
        <v>202</v>
      </c>
    </row>
    <row r="4465" spans="1:33" x14ac:dyDescent="0.2">
      <c r="A4465" t="s">
        <v>2028</v>
      </c>
      <c r="B4465" t="s">
        <v>111</v>
      </c>
      <c r="C4465" t="s">
        <v>36</v>
      </c>
      <c r="D4465" s="1936">
        <v>41643</v>
      </c>
      <c r="AG4465" t="s">
        <v>202</v>
      </c>
    </row>
    <row r="4466" spans="1:33" x14ac:dyDescent="0.2">
      <c r="A4466" t="s">
        <v>2028</v>
      </c>
      <c r="B4466" t="s">
        <v>111</v>
      </c>
      <c r="C4466" t="s">
        <v>36</v>
      </c>
      <c r="D4466" s="1936">
        <v>41642</v>
      </c>
      <c r="AG4466" t="s">
        <v>202</v>
      </c>
    </row>
    <row r="4467" spans="1:33" x14ac:dyDescent="0.2">
      <c r="A4467" t="s">
        <v>4114</v>
      </c>
      <c r="B4467" t="s">
        <v>115</v>
      </c>
      <c r="C4467" t="s">
        <v>36</v>
      </c>
      <c r="D4467" s="1936">
        <v>41795</v>
      </c>
      <c r="AG4467" t="s">
        <v>201</v>
      </c>
    </row>
    <row r="4468" spans="1:33" x14ac:dyDescent="0.2">
      <c r="A4468" t="s">
        <v>2028</v>
      </c>
      <c r="B4468" t="s">
        <v>111</v>
      </c>
      <c r="C4468" t="s">
        <v>36</v>
      </c>
      <c r="D4468" s="1936">
        <v>41641</v>
      </c>
      <c r="AG4468" t="s">
        <v>202</v>
      </c>
    </row>
    <row r="4469" spans="1:33" x14ac:dyDescent="0.2">
      <c r="A4469" t="s">
        <v>2028</v>
      </c>
      <c r="B4469" t="s">
        <v>111</v>
      </c>
      <c r="C4469" t="s">
        <v>36</v>
      </c>
      <c r="D4469" s="1936">
        <v>41640</v>
      </c>
      <c r="AG4469" t="s">
        <v>202</v>
      </c>
    </row>
    <row r="4470" spans="1:33" x14ac:dyDescent="0.2">
      <c r="A4470" t="s">
        <v>4114</v>
      </c>
      <c r="B4470" t="s">
        <v>115</v>
      </c>
      <c r="C4470" t="s">
        <v>36</v>
      </c>
      <c r="D4470" s="1936">
        <v>41797</v>
      </c>
      <c r="AG4470" t="s">
        <v>201</v>
      </c>
    </row>
    <row r="4471" spans="1:33" x14ac:dyDescent="0.2">
      <c r="A4471" t="s">
        <v>10799</v>
      </c>
      <c r="B4471" t="s">
        <v>115</v>
      </c>
      <c r="C4471" t="s">
        <v>36</v>
      </c>
      <c r="D4471" s="1936">
        <v>41986</v>
      </c>
      <c r="X4471" t="s">
        <v>201</v>
      </c>
    </row>
    <row r="4472" spans="1:33" x14ac:dyDescent="0.2">
      <c r="A4472" t="s">
        <v>10799</v>
      </c>
      <c r="B4472" t="s">
        <v>115</v>
      </c>
      <c r="C4472" t="s">
        <v>36</v>
      </c>
      <c r="D4472" s="1936">
        <v>41985</v>
      </c>
      <c r="X4472" t="s">
        <v>201</v>
      </c>
    </row>
    <row r="4473" spans="1:33" x14ac:dyDescent="0.2">
      <c r="A4473" t="s">
        <v>10799</v>
      </c>
      <c r="B4473" t="s">
        <v>115</v>
      </c>
      <c r="C4473" t="s">
        <v>36</v>
      </c>
      <c r="D4473" s="1936">
        <v>41984</v>
      </c>
      <c r="X4473" t="s">
        <v>201</v>
      </c>
    </row>
    <row r="4474" spans="1:33" x14ac:dyDescent="0.2">
      <c r="A4474" t="s">
        <v>10799</v>
      </c>
      <c r="B4474" t="s">
        <v>115</v>
      </c>
      <c r="C4474" t="s">
        <v>36</v>
      </c>
      <c r="D4474" s="1936">
        <v>41983</v>
      </c>
      <c r="X4474" t="s">
        <v>201</v>
      </c>
    </row>
    <row r="4475" spans="1:33" x14ac:dyDescent="0.2">
      <c r="A4475" t="s">
        <v>4114</v>
      </c>
      <c r="B4475" t="s">
        <v>115</v>
      </c>
      <c r="C4475" t="s">
        <v>36</v>
      </c>
      <c r="D4475" s="1936">
        <v>41801</v>
      </c>
      <c r="AG4475" t="s">
        <v>201</v>
      </c>
    </row>
    <row r="4476" spans="1:33" x14ac:dyDescent="0.2">
      <c r="A4476" t="s">
        <v>4114</v>
      </c>
      <c r="B4476" t="s">
        <v>115</v>
      </c>
      <c r="C4476" t="s">
        <v>36</v>
      </c>
      <c r="D4476" s="1936">
        <v>41802</v>
      </c>
      <c r="AG4476" t="s">
        <v>201</v>
      </c>
    </row>
    <row r="4477" spans="1:33" x14ac:dyDescent="0.2">
      <c r="A4477" t="s">
        <v>4114</v>
      </c>
      <c r="B4477" t="s">
        <v>115</v>
      </c>
      <c r="C4477" t="s">
        <v>36</v>
      </c>
      <c r="D4477" s="1936">
        <v>41803</v>
      </c>
      <c r="AG4477" t="s">
        <v>201</v>
      </c>
    </row>
    <row r="4478" spans="1:33" x14ac:dyDescent="0.2">
      <c r="A4478" t="s">
        <v>10799</v>
      </c>
      <c r="B4478" t="s">
        <v>115</v>
      </c>
      <c r="C4478" t="s">
        <v>36</v>
      </c>
      <c r="D4478" s="1936">
        <v>41982</v>
      </c>
      <c r="X4478" t="s">
        <v>201</v>
      </c>
    </row>
    <row r="4479" spans="1:33" x14ac:dyDescent="0.2">
      <c r="A4479" t="s">
        <v>10799</v>
      </c>
      <c r="B4479" t="s">
        <v>115</v>
      </c>
      <c r="C4479" t="s">
        <v>36</v>
      </c>
      <c r="D4479" s="1936">
        <v>41981</v>
      </c>
      <c r="X4479" t="s">
        <v>201</v>
      </c>
    </row>
    <row r="4480" spans="1:33" x14ac:dyDescent="0.2">
      <c r="A4480" t="s">
        <v>10799</v>
      </c>
      <c r="B4480" t="s">
        <v>115</v>
      </c>
      <c r="C4480" t="s">
        <v>36</v>
      </c>
      <c r="D4480" s="1936">
        <v>41980</v>
      </c>
      <c r="X4480" t="s">
        <v>201</v>
      </c>
    </row>
    <row r="4481" spans="1:33" x14ac:dyDescent="0.2">
      <c r="A4481" t="s">
        <v>4114</v>
      </c>
      <c r="B4481" t="s">
        <v>115</v>
      </c>
      <c r="C4481" t="s">
        <v>36</v>
      </c>
      <c r="D4481" s="1936">
        <v>41806</v>
      </c>
      <c r="AG4481" t="s">
        <v>201</v>
      </c>
    </row>
    <row r="4482" spans="1:33" x14ac:dyDescent="0.2">
      <c r="A4482" t="s">
        <v>4114</v>
      </c>
      <c r="B4482" t="s">
        <v>115</v>
      </c>
      <c r="C4482" t="s">
        <v>36</v>
      </c>
      <c r="D4482" s="1936">
        <v>41807</v>
      </c>
      <c r="AG4482" t="s">
        <v>201</v>
      </c>
    </row>
    <row r="4483" spans="1:33" x14ac:dyDescent="0.2">
      <c r="A4483" t="s">
        <v>4114</v>
      </c>
      <c r="B4483" t="s">
        <v>115</v>
      </c>
      <c r="C4483" t="s">
        <v>36</v>
      </c>
      <c r="D4483" s="1936">
        <v>41808</v>
      </c>
      <c r="AG4483" t="s">
        <v>201</v>
      </c>
    </row>
    <row r="4484" spans="1:33" x14ac:dyDescent="0.2">
      <c r="A4484" t="s">
        <v>10168</v>
      </c>
      <c r="B4484" t="s">
        <v>115</v>
      </c>
      <c r="C4484" t="s">
        <v>36</v>
      </c>
      <c r="D4484" s="1936">
        <v>41970</v>
      </c>
      <c r="AG4484" t="s">
        <v>201</v>
      </c>
    </row>
    <row r="4485" spans="1:33" x14ac:dyDescent="0.2">
      <c r="A4485" t="s">
        <v>10168</v>
      </c>
      <c r="B4485" t="s">
        <v>115</v>
      </c>
      <c r="C4485" t="s">
        <v>36</v>
      </c>
      <c r="D4485" s="1936">
        <v>41968</v>
      </c>
      <c r="AG4485" t="s">
        <v>201</v>
      </c>
    </row>
    <row r="4486" spans="1:33" x14ac:dyDescent="0.2">
      <c r="A4486" t="s">
        <v>10168</v>
      </c>
      <c r="B4486" t="s">
        <v>115</v>
      </c>
      <c r="C4486" t="s">
        <v>36</v>
      </c>
      <c r="D4486" s="1936">
        <v>41967</v>
      </c>
      <c r="AG4486" t="s">
        <v>201</v>
      </c>
    </row>
    <row r="4487" spans="1:33" x14ac:dyDescent="0.2">
      <c r="A4487" t="s">
        <v>10168</v>
      </c>
      <c r="B4487" t="s">
        <v>115</v>
      </c>
      <c r="C4487" t="s">
        <v>36</v>
      </c>
      <c r="D4487" s="1936">
        <v>41965</v>
      </c>
      <c r="AG4487" t="s">
        <v>201</v>
      </c>
    </row>
    <row r="4488" spans="1:33" x14ac:dyDescent="0.2">
      <c r="A4488" t="s">
        <v>10168</v>
      </c>
      <c r="B4488" t="s">
        <v>115</v>
      </c>
      <c r="C4488" t="s">
        <v>36</v>
      </c>
      <c r="D4488" s="1936">
        <v>41962</v>
      </c>
      <c r="AG4488" t="s">
        <v>201</v>
      </c>
    </row>
    <row r="4489" spans="1:33" x14ac:dyDescent="0.2">
      <c r="A4489" t="s">
        <v>10168</v>
      </c>
      <c r="B4489" t="s">
        <v>115</v>
      </c>
      <c r="C4489" t="s">
        <v>36</v>
      </c>
      <c r="D4489" s="1936">
        <v>41961</v>
      </c>
      <c r="AG4489" t="s">
        <v>201</v>
      </c>
    </row>
    <row r="4490" spans="1:33" x14ac:dyDescent="0.2">
      <c r="A4490" t="s">
        <v>4114</v>
      </c>
      <c r="B4490" t="s">
        <v>115</v>
      </c>
      <c r="C4490" t="s">
        <v>36</v>
      </c>
      <c r="D4490" s="1936">
        <v>41812</v>
      </c>
      <c r="AG4490" t="s">
        <v>201</v>
      </c>
    </row>
    <row r="4491" spans="1:33" x14ac:dyDescent="0.2">
      <c r="A4491" t="s">
        <v>10168</v>
      </c>
      <c r="B4491" t="s">
        <v>115</v>
      </c>
      <c r="C4491" t="s">
        <v>36</v>
      </c>
      <c r="D4491" s="1936">
        <v>41944</v>
      </c>
      <c r="AG4491" t="s">
        <v>201</v>
      </c>
    </row>
    <row r="4492" spans="1:33" x14ac:dyDescent="0.2">
      <c r="A4492" t="s">
        <v>9031</v>
      </c>
      <c r="B4492" t="s">
        <v>115</v>
      </c>
      <c r="C4492" t="s">
        <v>36</v>
      </c>
      <c r="D4492" s="1936">
        <v>41941</v>
      </c>
      <c r="X4492" t="s">
        <v>201</v>
      </c>
    </row>
    <row r="4493" spans="1:33" x14ac:dyDescent="0.2">
      <c r="A4493" t="s">
        <v>9031</v>
      </c>
      <c r="B4493" t="s">
        <v>115</v>
      </c>
      <c r="C4493" t="s">
        <v>36</v>
      </c>
      <c r="D4493" s="1936">
        <v>41937</v>
      </c>
      <c r="X4493" t="s">
        <v>201</v>
      </c>
    </row>
    <row r="4494" spans="1:33" x14ac:dyDescent="0.2">
      <c r="A4494" t="s">
        <v>9031</v>
      </c>
      <c r="B4494" t="s">
        <v>115</v>
      </c>
      <c r="C4494" t="s">
        <v>36</v>
      </c>
      <c r="D4494" s="1936">
        <v>41930</v>
      </c>
      <c r="X4494" t="s">
        <v>201</v>
      </c>
    </row>
    <row r="4495" spans="1:33" x14ac:dyDescent="0.2">
      <c r="A4495" t="s">
        <v>9031</v>
      </c>
      <c r="B4495" t="s">
        <v>115</v>
      </c>
      <c r="C4495" t="s">
        <v>36</v>
      </c>
      <c r="D4495" s="1936">
        <v>41919</v>
      </c>
      <c r="X4495" t="s">
        <v>201</v>
      </c>
    </row>
    <row r="4496" spans="1:33" x14ac:dyDescent="0.2">
      <c r="A4496" t="s">
        <v>4114</v>
      </c>
      <c r="B4496" t="s">
        <v>115</v>
      </c>
      <c r="C4496" t="s">
        <v>36</v>
      </c>
      <c r="D4496" s="1936">
        <v>41816</v>
      </c>
      <c r="AG4496" t="s">
        <v>201</v>
      </c>
    </row>
    <row r="4497" spans="1:33" x14ac:dyDescent="0.2">
      <c r="A4497" t="s">
        <v>9031</v>
      </c>
      <c r="B4497" t="s">
        <v>115</v>
      </c>
      <c r="C4497" t="s">
        <v>36</v>
      </c>
      <c r="D4497" s="1936">
        <v>41914</v>
      </c>
      <c r="X4497" t="s">
        <v>201</v>
      </c>
    </row>
    <row r="4498" spans="1:33" x14ac:dyDescent="0.2">
      <c r="A4498" t="s">
        <v>8717</v>
      </c>
      <c r="B4498" t="s">
        <v>115</v>
      </c>
      <c r="C4498" t="s">
        <v>36</v>
      </c>
      <c r="D4498" s="1936">
        <v>41910</v>
      </c>
      <c r="AG4498" t="s">
        <v>201</v>
      </c>
    </row>
    <row r="4499" spans="1:33" x14ac:dyDescent="0.2">
      <c r="A4499" t="s">
        <v>4114</v>
      </c>
      <c r="B4499" t="s">
        <v>115</v>
      </c>
      <c r="C4499" t="s">
        <v>36</v>
      </c>
      <c r="D4499" s="1936">
        <v>41818</v>
      </c>
      <c r="AG4499" t="s">
        <v>201</v>
      </c>
    </row>
    <row r="4500" spans="1:33" x14ac:dyDescent="0.2">
      <c r="A4500" t="s">
        <v>4114</v>
      </c>
      <c r="B4500" t="s">
        <v>115</v>
      </c>
      <c r="C4500" t="s">
        <v>36</v>
      </c>
      <c r="D4500" s="1936">
        <v>41819</v>
      </c>
      <c r="AG4500" t="s">
        <v>201</v>
      </c>
    </row>
    <row r="4501" spans="1:33" x14ac:dyDescent="0.2">
      <c r="A4501" t="s">
        <v>5144</v>
      </c>
      <c r="B4501" t="s">
        <v>115</v>
      </c>
      <c r="C4501" t="s">
        <v>36</v>
      </c>
      <c r="D4501" s="1936">
        <v>41821</v>
      </c>
      <c r="AG4501" t="s">
        <v>201</v>
      </c>
    </row>
    <row r="4502" spans="1:33" x14ac:dyDescent="0.2">
      <c r="A4502" t="s">
        <v>8717</v>
      </c>
      <c r="B4502" t="s">
        <v>115</v>
      </c>
      <c r="C4502" t="s">
        <v>36</v>
      </c>
      <c r="D4502" s="1936">
        <v>41909</v>
      </c>
      <c r="AG4502" t="s">
        <v>201</v>
      </c>
    </row>
    <row r="4503" spans="1:33" x14ac:dyDescent="0.2">
      <c r="A4503" t="s">
        <v>8717</v>
      </c>
      <c r="B4503" t="s">
        <v>115</v>
      </c>
      <c r="C4503" t="s">
        <v>36</v>
      </c>
      <c r="D4503" s="1936">
        <v>41905</v>
      </c>
      <c r="AG4503" t="s">
        <v>201</v>
      </c>
    </row>
    <row r="4504" spans="1:33" x14ac:dyDescent="0.2">
      <c r="A4504" t="s">
        <v>8717</v>
      </c>
      <c r="B4504" t="s">
        <v>115</v>
      </c>
      <c r="C4504" t="s">
        <v>36</v>
      </c>
      <c r="D4504" s="1936">
        <v>41898</v>
      </c>
      <c r="AG4504" t="s">
        <v>201</v>
      </c>
    </row>
    <row r="4505" spans="1:33" x14ac:dyDescent="0.2">
      <c r="A4505" t="s">
        <v>8717</v>
      </c>
      <c r="B4505" t="s">
        <v>115</v>
      </c>
      <c r="C4505" t="s">
        <v>36</v>
      </c>
      <c r="D4505" s="1936">
        <v>41897</v>
      </c>
      <c r="AG4505" t="s">
        <v>201</v>
      </c>
    </row>
    <row r="4506" spans="1:33" x14ac:dyDescent="0.2">
      <c r="A4506" t="s">
        <v>5144</v>
      </c>
      <c r="B4506" t="s">
        <v>115</v>
      </c>
      <c r="C4506" t="s">
        <v>36</v>
      </c>
      <c r="D4506" s="1936">
        <v>41824</v>
      </c>
      <c r="AG4506" t="s">
        <v>201</v>
      </c>
    </row>
    <row r="4507" spans="1:33" x14ac:dyDescent="0.2">
      <c r="A4507" t="s">
        <v>8717</v>
      </c>
      <c r="B4507" t="s">
        <v>115</v>
      </c>
      <c r="C4507" t="s">
        <v>36</v>
      </c>
      <c r="D4507" s="1936">
        <v>41893</v>
      </c>
      <c r="F4507" s="1936">
        <v>41893</v>
      </c>
      <c r="AG4507" t="s">
        <v>201</v>
      </c>
    </row>
    <row r="4508" spans="1:33" x14ac:dyDescent="0.2">
      <c r="A4508" t="s">
        <v>5144</v>
      </c>
      <c r="B4508" t="s">
        <v>115</v>
      </c>
      <c r="C4508" t="s">
        <v>36</v>
      </c>
      <c r="D4508" s="1936">
        <v>41826</v>
      </c>
      <c r="AG4508" t="s">
        <v>201</v>
      </c>
    </row>
    <row r="4509" spans="1:33" x14ac:dyDescent="0.2">
      <c r="A4509" t="s">
        <v>8717</v>
      </c>
      <c r="B4509" t="s">
        <v>115</v>
      </c>
      <c r="C4509" t="s">
        <v>36</v>
      </c>
      <c r="D4509" s="1936">
        <v>41891</v>
      </c>
      <c r="E4509" s="1938">
        <v>41891.390277777777</v>
      </c>
      <c r="F4509" s="1936">
        <v>41891</v>
      </c>
      <c r="G4509" s="1938">
        <v>41891.459722222222</v>
      </c>
      <c r="H4509" s="1937">
        <v>6.9444444444444434E-2</v>
      </c>
      <c r="I4509">
        <v>299</v>
      </c>
      <c r="L4509" t="s">
        <v>125</v>
      </c>
      <c r="M4509" t="s">
        <v>7544</v>
      </c>
      <c r="P4509" t="s">
        <v>8854</v>
      </c>
      <c r="Q4509" t="s">
        <v>8855</v>
      </c>
      <c r="R4509">
        <v>73.099999999999994</v>
      </c>
      <c r="S4509">
        <v>64.8</v>
      </c>
      <c r="T4509">
        <v>137.89999999999998</v>
      </c>
      <c r="AD4509" t="s">
        <v>55</v>
      </c>
    </row>
    <row r="4510" spans="1:33" x14ac:dyDescent="0.2">
      <c r="A4510" t="s">
        <v>8717</v>
      </c>
      <c r="B4510" t="s">
        <v>115</v>
      </c>
      <c r="C4510" t="s">
        <v>36</v>
      </c>
      <c r="D4510" s="1936">
        <v>41890</v>
      </c>
      <c r="F4510" s="1936">
        <v>41890</v>
      </c>
      <c r="AG4510" t="s">
        <v>201</v>
      </c>
    </row>
    <row r="4511" spans="1:33" x14ac:dyDescent="0.2">
      <c r="A4511" t="s">
        <v>8717</v>
      </c>
      <c r="B4511" t="s">
        <v>115</v>
      </c>
      <c r="C4511" t="s">
        <v>36</v>
      </c>
      <c r="D4511" s="1936">
        <v>41888</v>
      </c>
      <c r="E4511" s="1937">
        <v>0.73263888888888884</v>
      </c>
      <c r="F4511" s="1936">
        <v>41888</v>
      </c>
      <c r="G4511" s="1937">
        <v>0.73333333333333339</v>
      </c>
      <c r="H4511" s="1937">
        <v>6.9444444444444447E-4</v>
      </c>
      <c r="I4511">
        <v>10</v>
      </c>
      <c r="L4511" t="s">
        <v>125</v>
      </c>
      <c r="M4511" t="s">
        <v>7544</v>
      </c>
      <c r="P4511" t="s">
        <v>8850</v>
      </c>
      <c r="Q4511" t="s">
        <v>8851</v>
      </c>
      <c r="R4511">
        <v>0.1</v>
      </c>
      <c r="S4511">
        <v>9.6999999999999993</v>
      </c>
      <c r="T4511">
        <v>9.8000000000000007</v>
      </c>
      <c r="AD4511" t="s">
        <v>55</v>
      </c>
    </row>
    <row r="4512" spans="1:33" x14ac:dyDescent="0.2">
      <c r="A4512" t="s">
        <v>8717</v>
      </c>
      <c r="B4512" t="s">
        <v>115</v>
      </c>
      <c r="C4512" t="s">
        <v>36</v>
      </c>
      <c r="D4512" s="1936">
        <v>41887</v>
      </c>
      <c r="AG4512" t="s">
        <v>201</v>
      </c>
    </row>
    <row r="4513" spans="1:33" x14ac:dyDescent="0.2">
      <c r="A4513" t="s">
        <v>8717</v>
      </c>
      <c r="B4513" t="s">
        <v>115</v>
      </c>
      <c r="C4513" t="s">
        <v>36</v>
      </c>
      <c r="D4513" s="1936">
        <v>41883</v>
      </c>
      <c r="F4513" s="1936">
        <v>41883</v>
      </c>
      <c r="AG4513" t="s">
        <v>201</v>
      </c>
    </row>
    <row r="4514" spans="1:33" x14ac:dyDescent="0.2">
      <c r="A4514" t="s">
        <v>7617</v>
      </c>
      <c r="B4514" t="s">
        <v>115</v>
      </c>
      <c r="C4514" t="s">
        <v>36</v>
      </c>
      <c r="D4514" s="1936">
        <v>41877</v>
      </c>
      <c r="F4514" s="1936">
        <v>41877</v>
      </c>
      <c r="AG4514" t="s">
        <v>201</v>
      </c>
    </row>
    <row r="4515" spans="1:33" x14ac:dyDescent="0.2">
      <c r="A4515" t="s">
        <v>7617</v>
      </c>
      <c r="B4515" t="s">
        <v>115</v>
      </c>
      <c r="C4515" t="s">
        <v>36</v>
      </c>
      <c r="D4515" s="1936">
        <v>41876</v>
      </c>
      <c r="F4515" s="1936">
        <v>41876</v>
      </c>
      <c r="AG4515" t="s">
        <v>201</v>
      </c>
    </row>
    <row r="4516" spans="1:33" x14ac:dyDescent="0.2">
      <c r="A4516" t="s">
        <v>7617</v>
      </c>
      <c r="B4516" t="s">
        <v>115</v>
      </c>
      <c r="C4516" t="s">
        <v>36</v>
      </c>
      <c r="D4516" s="1936">
        <v>41875</v>
      </c>
      <c r="F4516" s="1936">
        <v>41875</v>
      </c>
      <c r="AG4516" t="s">
        <v>201</v>
      </c>
    </row>
    <row r="4517" spans="1:33" x14ac:dyDescent="0.2">
      <c r="A4517" t="s">
        <v>5144</v>
      </c>
      <c r="B4517" t="s">
        <v>115</v>
      </c>
      <c r="C4517" t="s">
        <v>36</v>
      </c>
      <c r="D4517" s="1936">
        <v>41832</v>
      </c>
      <c r="AG4517" t="s">
        <v>201</v>
      </c>
    </row>
    <row r="4518" spans="1:33" x14ac:dyDescent="0.2">
      <c r="A4518" t="s">
        <v>7617</v>
      </c>
      <c r="B4518" t="s">
        <v>115</v>
      </c>
      <c r="C4518" t="s">
        <v>36</v>
      </c>
      <c r="D4518" s="1936">
        <v>41874</v>
      </c>
      <c r="F4518" s="1936">
        <v>41874</v>
      </c>
      <c r="AG4518" t="s">
        <v>201</v>
      </c>
    </row>
    <row r="4519" spans="1:33" x14ac:dyDescent="0.2">
      <c r="A4519" t="s">
        <v>7617</v>
      </c>
      <c r="B4519" t="s">
        <v>115</v>
      </c>
      <c r="C4519" t="s">
        <v>36</v>
      </c>
      <c r="D4519" s="1936">
        <v>41866</v>
      </c>
      <c r="F4519" s="1936">
        <v>41866</v>
      </c>
      <c r="AG4519" t="s">
        <v>201</v>
      </c>
    </row>
    <row r="4520" spans="1:33" x14ac:dyDescent="0.2">
      <c r="A4520" t="s">
        <v>7617</v>
      </c>
      <c r="B4520" t="s">
        <v>115</v>
      </c>
      <c r="C4520" t="s">
        <v>36</v>
      </c>
      <c r="D4520" s="1936">
        <v>41861</v>
      </c>
      <c r="AG4520" t="s">
        <v>201</v>
      </c>
    </row>
    <row r="4521" spans="1:33" x14ac:dyDescent="0.2">
      <c r="A4521" t="s">
        <v>7617</v>
      </c>
      <c r="B4521" t="s">
        <v>115</v>
      </c>
      <c r="C4521" t="s">
        <v>36</v>
      </c>
      <c r="D4521" s="1936">
        <v>41853</v>
      </c>
      <c r="AG4521" t="s">
        <v>201</v>
      </c>
    </row>
    <row r="4522" spans="1:33" x14ac:dyDescent="0.2">
      <c r="A4522" t="s">
        <v>5144</v>
      </c>
      <c r="B4522" t="s">
        <v>115</v>
      </c>
      <c r="C4522" t="s">
        <v>36</v>
      </c>
      <c r="D4522" s="1936">
        <v>41850</v>
      </c>
      <c r="AG4522" t="s">
        <v>201</v>
      </c>
    </row>
    <row r="4523" spans="1:33" x14ac:dyDescent="0.2">
      <c r="A4523" t="s">
        <v>5144</v>
      </c>
      <c r="B4523" t="s">
        <v>115</v>
      </c>
      <c r="C4523" t="s">
        <v>36</v>
      </c>
      <c r="D4523" s="1936">
        <v>41845</v>
      </c>
      <c r="AG4523" t="s">
        <v>201</v>
      </c>
    </row>
    <row r="4524" spans="1:33" x14ac:dyDescent="0.2">
      <c r="A4524" t="s">
        <v>5144</v>
      </c>
      <c r="B4524" t="s">
        <v>115</v>
      </c>
      <c r="C4524" t="s">
        <v>36</v>
      </c>
      <c r="D4524" s="1936">
        <v>41839</v>
      </c>
      <c r="AG4524" t="s">
        <v>201</v>
      </c>
    </row>
    <row r="4525" spans="1:33" x14ac:dyDescent="0.2">
      <c r="A4525" t="s">
        <v>5144</v>
      </c>
      <c r="B4525" t="s">
        <v>115</v>
      </c>
      <c r="C4525" t="s">
        <v>36</v>
      </c>
      <c r="D4525" s="1936">
        <v>41838</v>
      </c>
      <c r="AG4525" t="s">
        <v>201</v>
      </c>
    </row>
    <row r="4526" spans="1:33" x14ac:dyDescent="0.2">
      <c r="A4526" t="s">
        <v>5144</v>
      </c>
      <c r="B4526" t="s">
        <v>115</v>
      </c>
      <c r="C4526" t="s">
        <v>36</v>
      </c>
      <c r="D4526" s="1936">
        <v>41837</v>
      </c>
      <c r="AG4526" t="s">
        <v>201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1"/>
  <dimension ref="A4:V15"/>
  <sheetViews>
    <sheetView workbookViewId="0">
      <selection activeCell="O15" sqref="O15"/>
    </sheetView>
  </sheetViews>
  <sheetFormatPr defaultRowHeight="12.75" x14ac:dyDescent="0.2"/>
  <cols>
    <col min="1" max="1" width="27.7109375" customWidth="1"/>
    <col min="2" max="2" width="23" customWidth="1"/>
    <col min="3" max="3" width="9.5703125" customWidth="1"/>
    <col min="4" max="4" width="9" customWidth="1"/>
    <col min="5" max="6" width="10" customWidth="1"/>
    <col min="7" max="7" width="12" customWidth="1"/>
    <col min="8" max="9" width="10" customWidth="1"/>
    <col min="10" max="10" width="9.7109375" customWidth="1"/>
    <col min="11" max="11" width="10" customWidth="1"/>
    <col min="12" max="12" width="9" customWidth="1"/>
    <col min="13" max="13" width="11" customWidth="1"/>
    <col min="14" max="14" width="7.28515625" customWidth="1"/>
    <col min="15" max="15" width="12" customWidth="1"/>
    <col min="16" max="16" width="9" bestFit="1" customWidth="1"/>
    <col min="17" max="18" width="8" bestFit="1" customWidth="1"/>
    <col min="19" max="19" width="9" bestFit="1" customWidth="1"/>
    <col min="20" max="21" width="12" bestFit="1" customWidth="1"/>
    <col min="22" max="22" width="5.42578125" customWidth="1"/>
    <col min="23" max="23" width="7.85546875" customWidth="1"/>
    <col min="24" max="24" width="4.5703125" customWidth="1"/>
    <col min="25" max="26" width="6" customWidth="1"/>
    <col min="27" max="27" width="6.85546875" customWidth="1"/>
    <col min="28" max="28" width="23.42578125" bestFit="1" customWidth="1"/>
    <col min="29" max="29" width="32.28515625" bestFit="1" customWidth="1"/>
    <col min="30" max="30" width="9.5703125" customWidth="1"/>
    <col min="31" max="31" width="5.42578125" customWidth="1"/>
    <col min="32" max="32" width="7.85546875" customWidth="1"/>
    <col min="33" max="33" width="4.5703125" customWidth="1"/>
    <col min="34" max="35" width="6" customWidth="1"/>
    <col min="36" max="36" width="6.85546875" customWidth="1"/>
    <col min="37" max="37" width="34.85546875" bestFit="1" customWidth="1"/>
    <col min="38" max="38" width="9.42578125" customWidth="1"/>
    <col min="39" max="39" width="9.5703125" customWidth="1"/>
    <col min="40" max="40" width="5.42578125" customWidth="1"/>
    <col min="41" max="41" width="7.85546875" customWidth="1"/>
    <col min="42" max="42" width="4.5703125" customWidth="1"/>
    <col min="43" max="44" width="6" customWidth="1"/>
    <col min="45" max="45" width="6.85546875" customWidth="1"/>
    <col min="46" max="46" width="7.28515625" customWidth="1"/>
    <col min="47" max="47" width="11.85546875" customWidth="1"/>
    <col min="48" max="48" width="5" customWidth="1"/>
    <col min="49" max="49" width="17.28515625" bestFit="1" customWidth="1"/>
    <col min="50" max="50" width="22" bestFit="1" customWidth="1"/>
    <col min="51" max="51" width="17" bestFit="1" customWidth="1"/>
    <col min="52" max="52" width="21.5703125" bestFit="1" customWidth="1"/>
    <col min="53" max="53" width="12.5703125" bestFit="1" customWidth="1"/>
    <col min="54" max="54" width="13.7109375" bestFit="1" customWidth="1"/>
    <col min="55" max="55" width="16.85546875" bestFit="1" customWidth="1"/>
    <col min="56" max="56" width="10" customWidth="1"/>
    <col min="57" max="57" width="19.140625" bestFit="1" customWidth="1"/>
    <col min="58" max="58" width="19.28515625" bestFit="1" customWidth="1"/>
    <col min="59" max="59" width="19" bestFit="1" customWidth="1"/>
    <col min="60" max="60" width="26.5703125" bestFit="1" customWidth="1"/>
    <col min="61" max="61" width="16" bestFit="1" customWidth="1"/>
    <col min="62" max="62" width="17.5703125" bestFit="1" customWidth="1"/>
    <col min="63" max="63" width="5.85546875" customWidth="1"/>
    <col min="64" max="64" width="14" bestFit="1" customWidth="1"/>
    <col min="65" max="65" width="20.28515625" bestFit="1" customWidth="1"/>
    <col min="66" max="66" width="13.42578125" bestFit="1" customWidth="1"/>
    <col min="67" max="67" width="17.28515625" bestFit="1" customWidth="1"/>
    <col min="68" max="68" width="22" bestFit="1" customWidth="1"/>
    <col min="69" max="69" width="17" bestFit="1" customWidth="1"/>
    <col min="70" max="70" width="21.5703125" bestFit="1" customWidth="1"/>
    <col min="71" max="71" width="12.5703125" bestFit="1" customWidth="1"/>
    <col min="72" max="72" width="13.7109375" bestFit="1" customWidth="1"/>
    <col min="73" max="73" width="16.85546875" bestFit="1" customWidth="1"/>
    <col min="74" max="74" width="12.42578125" bestFit="1" customWidth="1"/>
    <col min="75" max="75" width="19.140625" bestFit="1" customWidth="1"/>
    <col min="76" max="76" width="19.28515625" bestFit="1" customWidth="1"/>
    <col min="77" max="77" width="19" bestFit="1" customWidth="1"/>
    <col min="78" max="78" width="26.5703125" bestFit="1" customWidth="1"/>
    <col min="79" max="79" width="16" bestFit="1" customWidth="1"/>
    <col min="80" max="80" width="17.5703125" bestFit="1" customWidth="1"/>
    <col min="81" max="81" width="5.85546875" customWidth="1"/>
    <col min="82" max="82" width="14" bestFit="1" customWidth="1"/>
    <col min="83" max="83" width="20.28515625" bestFit="1" customWidth="1"/>
    <col min="84" max="84" width="13.42578125" bestFit="1" customWidth="1"/>
    <col min="85" max="85" width="17.28515625" bestFit="1" customWidth="1"/>
    <col min="86" max="86" width="22" bestFit="1" customWidth="1"/>
    <col min="87" max="87" width="17" bestFit="1" customWidth="1"/>
    <col min="88" max="88" width="21.5703125" bestFit="1" customWidth="1"/>
    <col min="89" max="89" width="12.5703125" bestFit="1" customWidth="1"/>
    <col min="90" max="90" width="13.7109375" bestFit="1" customWidth="1"/>
    <col min="91" max="91" width="16.85546875" bestFit="1" customWidth="1"/>
    <col min="92" max="92" width="10" customWidth="1"/>
    <col min="93" max="93" width="19.140625" bestFit="1" customWidth="1"/>
    <col min="94" max="94" width="19.28515625" bestFit="1" customWidth="1"/>
    <col min="95" max="95" width="19" bestFit="1" customWidth="1"/>
    <col min="96" max="96" width="26.5703125" bestFit="1" customWidth="1"/>
    <col min="97" max="97" width="16" bestFit="1" customWidth="1"/>
    <col min="98" max="98" width="17.5703125" bestFit="1" customWidth="1"/>
    <col min="99" max="99" width="5.85546875" customWidth="1"/>
    <col min="100" max="100" width="14" bestFit="1" customWidth="1"/>
    <col min="101" max="101" width="20.28515625" bestFit="1" customWidth="1"/>
    <col min="102" max="102" width="13.42578125" bestFit="1" customWidth="1"/>
    <col min="103" max="103" width="17.28515625" bestFit="1" customWidth="1"/>
    <col min="104" max="104" width="22" bestFit="1" customWidth="1"/>
    <col min="105" max="105" width="17" bestFit="1" customWidth="1"/>
    <col min="106" max="106" width="21.5703125" bestFit="1" customWidth="1"/>
    <col min="107" max="107" width="12.5703125" bestFit="1" customWidth="1"/>
    <col min="108" max="108" width="13.7109375" bestFit="1" customWidth="1"/>
    <col min="109" max="109" width="16.85546875" bestFit="1" customWidth="1"/>
    <col min="110" max="110" width="12" bestFit="1" customWidth="1"/>
    <col min="111" max="111" width="19.140625" bestFit="1" customWidth="1"/>
    <col min="112" max="112" width="19.28515625" bestFit="1" customWidth="1"/>
    <col min="113" max="113" width="19" bestFit="1" customWidth="1"/>
    <col min="114" max="114" width="26.5703125" bestFit="1" customWidth="1"/>
    <col min="115" max="115" width="16" bestFit="1" customWidth="1"/>
    <col min="116" max="116" width="17.5703125" bestFit="1" customWidth="1"/>
    <col min="117" max="117" width="5.85546875" customWidth="1"/>
    <col min="118" max="118" width="14" bestFit="1" customWidth="1"/>
    <col min="119" max="119" width="20.28515625" bestFit="1" customWidth="1"/>
    <col min="120" max="120" width="13.42578125" bestFit="1" customWidth="1"/>
    <col min="121" max="121" width="17.28515625" bestFit="1" customWidth="1"/>
    <col min="122" max="122" width="22" bestFit="1" customWidth="1"/>
    <col min="123" max="123" width="17" bestFit="1" customWidth="1"/>
    <col min="124" max="124" width="21.5703125" bestFit="1" customWidth="1"/>
    <col min="125" max="125" width="12.5703125" bestFit="1" customWidth="1"/>
    <col min="126" max="126" width="13.7109375" bestFit="1" customWidth="1"/>
    <col min="127" max="127" width="16.85546875" bestFit="1" customWidth="1"/>
    <col min="128" max="128" width="10.5703125" bestFit="1" customWidth="1"/>
    <col min="129" max="129" width="19.140625" bestFit="1" customWidth="1"/>
    <col min="130" max="130" width="19.28515625" bestFit="1" customWidth="1"/>
    <col min="131" max="131" width="19" bestFit="1" customWidth="1"/>
    <col min="132" max="132" width="26.5703125" bestFit="1" customWidth="1"/>
    <col min="133" max="133" width="16" bestFit="1" customWidth="1"/>
    <col min="134" max="134" width="17.5703125" bestFit="1" customWidth="1"/>
    <col min="135" max="135" width="5.85546875" customWidth="1"/>
    <col min="136" max="136" width="20.28515625" bestFit="1" customWidth="1"/>
    <col min="137" max="137" width="13.42578125" bestFit="1" customWidth="1"/>
    <col min="138" max="138" width="17.28515625" bestFit="1" customWidth="1"/>
    <col min="139" max="139" width="22" bestFit="1" customWidth="1"/>
    <col min="140" max="140" width="17" bestFit="1" customWidth="1"/>
    <col min="141" max="141" width="21.5703125" bestFit="1" customWidth="1"/>
    <col min="142" max="142" width="12.5703125" bestFit="1" customWidth="1"/>
    <col min="143" max="143" width="13.7109375" bestFit="1" customWidth="1"/>
    <col min="144" max="144" width="16.85546875" bestFit="1" customWidth="1"/>
    <col min="145" max="145" width="11.42578125" bestFit="1" customWidth="1"/>
    <col min="146" max="146" width="9.42578125" customWidth="1"/>
    <col min="147" max="147" width="11.85546875" bestFit="1" customWidth="1"/>
    <col min="148" max="148" width="12" bestFit="1" customWidth="1"/>
    <col min="149" max="199" width="10.140625" bestFit="1" customWidth="1"/>
    <col min="200" max="200" width="3.28515625" customWidth="1"/>
  </cols>
  <sheetData>
    <row r="4" spans="1:22" x14ac:dyDescent="0.2">
      <c r="A4" s="479" t="s">
        <v>33</v>
      </c>
      <c r="B4" t="s">
        <v>12258</v>
      </c>
    </row>
    <row r="6" spans="1:22" x14ac:dyDescent="0.2">
      <c r="A6" s="479" t="s">
        <v>12713</v>
      </c>
      <c r="B6" s="479" t="s">
        <v>12712</v>
      </c>
      <c r="V6" s="272"/>
    </row>
    <row r="7" spans="1:22" ht="57.75" x14ac:dyDescent="0.2">
      <c r="A7" s="479" t="s">
        <v>1047</v>
      </c>
      <c r="B7" t="s">
        <v>2028</v>
      </c>
      <c r="C7" t="s">
        <v>2029</v>
      </c>
      <c r="D7" t="s">
        <v>2030</v>
      </c>
      <c r="E7" t="s">
        <v>2104</v>
      </c>
      <c r="F7" t="s">
        <v>3297</v>
      </c>
      <c r="G7" t="s">
        <v>4114</v>
      </c>
      <c r="H7" t="s">
        <v>5144</v>
      </c>
      <c r="I7" t="s">
        <v>7617</v>
      </c>
      <c r="J7" t="s">
        <v>8717</v>
      </c>
      <c r="K7" t="s">
        <v>9031</v>
      </c>
      <c r="L7" t="s">
        <v>10168</v>
      </c>
      <c r="M7" t="s">
        <v>10799</v>
      </c>
      <c r="N7" t="s">
        <v>12711</v>
      </c>
      <c r="O7" s="272" t="s">
        <v>1048</v>
      </c>
    </row>
    <row r="8" spans="1:22" x14ac:dyDescent="0.2">
      <c r="A8" s="133" t="s">
        <v>183</v>
      </c>
      <c r="B8" s="480"/>
      <c r="C8" s="480"/>
      <c r="D8" s="480"/>
      <c r="E8" s="480"/>
      <c r="F8" s="480"/>
      <c r="G8" s="480"/>
      <c r="H8" s="480"/>
      <c r="I8" s="480"/>
      <c r="J8" s="480"/>
      <c r="K8" s="480"/>
      <c r="L8" s="480"/>
      <c r="M8" s="480"/>
      <c r="N8" s="480"/>
      <c r="O8" s="480"/>
    </row>
    <row r="9" spans="1:22" x14ac:dyDescent="0.2">
      <c r="A9" s="133" t="s">
        <v>126</v>
      </c>
      <c r="B9" s="480">
        <v>1179.0839999999998</v>
      </c>
      <c r="C9" s="480">
        <v>245.202</v>
      </c>
      <c r="D9" s="480">
        <v>263.33799999999997</v>
      </c>
      <c r="E9" s="480">
        <v>52.590999999999994</v>
      </c>
      <c r="F9" s="480">
        <v>165.93199999999999</v>
      </c>
      <c r="G9" s="480">
        <v>81.693999999999988</v>
      </c>
      <c r="H9" s="480">
        <v>3067.7669999999985</v>
      </c>
      <c r="I9" s="480">
        <v>55.561000000000028</v>
      </c>
      <c r="J9" s="480">
        <v>43.474999999999987</v>
      </c>
      <c r="K9" s="480">
        <v>1530.8290000000011</v>
      </c>
      <c r="L9" s="480">
        <v>2417.866</v>
      </c>
      <c r="M9" s="480">
        <v>146.0275</v>
      </c>
      <c r="N9" s="480"/>
      <c r="O9" s="480">
        <v>9249.3665000000001</v>
      </c>
    </row>
    <row r="10" spans="1:22" x14ac:dyDescent="0.2">
      <c r="A10" s="133" t="s">
        <v>127</v>
      </c>
      <c r="B10" s="480">
        <v>399.59199999999993</v>
      </c>
      <c r="C10" s="480">
        <v>147.98899999999998</v>
      </c>
      <c r="D10" s="480">
        <v>1422.7399999999998</v>
      </c>
      <c r="E10" s="480">
        <v>344.83000000000004</v>
      </c>
      <c r="F10" s="480">
        <v>8700.58</v>
      </c>
      <c r="G10" s="480">
        <v>3084.087</v>
      </c>
      <c r="H10" s="480">
        <v>62.160000000000004</v>
      </c>
      <c r="I10" s="480">
        <v>4910.612000000001</v>
      </c>
      <c r="J10" s="480">
        <v>322.77999999999997</v>
      </c>
      <c r="K10" s="480">
        <v>120.02000000000001</v>
      </c>
      <c r="L10" s="480">
        <v>60.02</v>
      </c>
      <c r="M10" s="480">
        <v>757.22</v>
      </c>
      <c r="N10" s="480"/>
      <c r="O10" s="480">
        <v>20332.63</v>
      </c>
    </row>
    <row r="11" spans="1:22" x14ac:dyDescent="0.2">
      <c r="A11" s="133" t="s">
        <v>128</v>
      </c>
      <c r="B11" s="480">
        <v>6249.2739999999976</v>
      </c>
      <c r="C11" s="480">
        <v>481.13799999999992</v>
      </c>
      <c r="D11" s="480">
        <v>1667.93</v>
      </c>
      <c r="E11" s="480">
        <v>6162.7929999999988</v>
      </c>
      <c r="F11" s="480">
        <v>4657.9680000000017</v>
      </c>
      <c r="G11" s="480">
        <v>5812.8209999999972</v>
      </c>
      <c r="H11" s="480">
        <v>4105.4440000000022</v>
      </c>
      <c r="I11" s="480">
        <v>4489.9639999999999</v>
      </c>
      <c r="J11" s="480">
        <v>1940.6420000000001</v>
      </c>
      <c r="K11" s="480">
        <v>11117.899999999996</v>
      </c>
      <c r="L11" s="480">
        <v>920.6500000000002</v>
      </c>
      <c r="M11" s="480">
        <v>7134.2690000000002</v>
      </c>
      <c r="N11" s="480"/>
      <c r="O11" s="480">
        <v>54740.792999999991</v>
      </c>
    </row>
    <row r="12" spans="1:22" x14ac:dyDescent="0.2">
      <c r="A12" s="133" t="s">
        <v>130</v>
      </c>
      <c r="B12" s="480">
        <v>3251.8909999999987</v>
      </c>
      <c r="C12" s="480">
        <v>704.59099999999967</v>
      </c>
      <c r="D12" s="480">
        <v>1945.7850000000003</v>
      </c>
      <c r="E12" s="480">
        <v>1745.8669999999997</v>
      </c>
      <c r="F12" s="480">
        <v>21300.084999999995</v>
      </c>
      <c r="G12" s="480">
        <v>974.94636111111072</v>
      </c>
      <c r="H12" s="480">
        <v>1457.1770000000001</v>
      </c>
      <c r="I12" s="480">
        <v>2639.9880000000003</v>
      </c>
      <c r="J12" s="480">
        <v>2245.4099999999989</v>
      </c>
      <c r="K12" s="480">
        <v>1475.7360000000003</v>
      </c>
      <c r="L12" s="480">
        <v>3157.2</v>
      </c>
      <c r="M12" s="480">
        <v>3593.5209999999984</v>
      </c>
      <c r="N12" s="480"/>
      <c r="O12" s="480">
        <v>44492.197361111095</v>
      </c>
    </row>
    <row r="13" spans="1:22" x14ac:dyDescent="0.2">
      <c r="A13" s="133" t="s">
        <v>12711</v>
      </c>
      <c r="B13" s="480"/>
      <c r="C13" s="480"/>
      <c r="D13" s="480"/>
      <c r="E13" s="480"/>
      <c r="F13" s="480"/>
      <c r="G13" s="480"/>
      <c r="H13" s="480"/>
      <c r="I13" s="480"/>
      <c r="J13" s="480"/>
      <c r="K13" s="480"/>
      <c r="L13" s="480"/>
      <c r="M13" s="480"/>
      <c r="N13" s="480"/>
      <c r="O13" s="480"/>
    </row>
    <row r="14" spans="1:22" x14ac:dyDescent="0.2">
      <c r="A14" s="133" t="s">
        <v>125</v>
      </c>
      <c r="B14" s="480">
        <v>1529.4510000000005</v>
      </c>
      <c r="C14" s="480">
        <v>474.74000000000007</v>
      </c>
      <c r="D14" s="480">
        <v>3017.5540000000001</v>
      </c>
      <c r="E14" s="480">
        <v>4592.1470000000008</v>
      </c>
      <c r="F14" s="480">
        <v>4274.88</v>
      </c>
      <c r="G14" s="480">
        <v>13101.455</v>
      </c>
      <c r="H14" s="480">
        <v>5306.0129999999999</v>
      </c>
      <c r="I14" s="480">
        <v>4523.2660000000005</v>
      </c>
      <c r="J14" s="480">
        <v>2991.8849999999993</v>
      </c>
      <c r="K14" s="480">
        <v>1251.607</v>
      </c>
      <c r="L14" s="480">
        <v>1893.6320000000001</v>
      </c>
      <c r="M14" s="480">
        <v>3307.8509999999992</v>
      </c>
      <c r="N14" s="480"/>
      <c r="O14" s="480">
        <v>46264.481000000007</v>
      </c>
    </row>
    <row r="15" spans="1:22" x14ac:dyDescent="0.2">
      <c r="A15" s="133" t="s">
        <v>1048</v>
      </c>
      <c r="B15" s="851">
        <v>12609.291999999998</v>
      </c>
      <c r="C15" s="851">
        <v>2053.66</v>
      </c>
      <c r="D15" s="851">
        <v>8317.3469999999998</v>
      </c>
      <c r="E15" s="851">
        <v>12898.227999999999</v>
      </c>
      <c r="F15" s="851">
        <v>39099.445</v>
      </c>
      <c r="G15" s="851">
        <v>23055.003361111107</v>
      </c>
      <c r="H15" s="851">
        <v>13998.561000000002</v>
      </c>
      <c r="I15" s="851">
        <v>16619.391</v>
      </c>
      <c r="J15" s="851">
        <v>7544.1919999999982</v>
      </c>
      <c r="K15" s="851">
        <v>15496.091999999997</v>
      </c>
      <c r="L15" s="851">
        <v>8449.3680000000004</v>
      </c>
      <c r="M15" s="851">
        <v>14938.888499999997</v>
      </c>
      <c r="N15" s="851"/>
      <c r="O15" s="851">
        <v>175079.46786111107</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2" filterMode="1">
    <tabColor indexed="11"/>
    <pageSetUpPr fitToPage="1"/>
  </sheetPr>
  <dimension ref="A1:DI9128"/>
  <sheetViews>
    <sheetView tabSelected="1" topLeftCell="A29" zoomScale="55" zoomScaleNormal="55" workbookViewId="0">
      <pane ySplit="7" topLeftCell="A4121" activePane="bottomLeft" state="frozen"/>
      <selection activeCell="A29" sqref="A29"/>
      <selection pane="bottomLeft" activeCell="L4390" sqref="L4390:L4496"/>
    </sheetView>
  </sheetViews>
  <sheetFormatPr defaultColWidth="9.140625" defaultRowHeight="15.75" outlineLevelRow="1" x14ac:dyDescent="0.2"/>
  <cols>
    <col min="1" max="1" width="14.42578125" style="24" customWidth="1"/>
    <col min="2" max="2" width="22.140625" style="22" customWidth="1"/>
    <col min="3" max="3" width="21.140625" style="22" customWidth="1"/>
    <col min="4" max="7" width="13" style="22" customWidth="1"/>
    <col min="8" max="8" width="12.5703125" style="22" customWidth="1"/>
    <col min="9" max="9" width="16" style="22" customWidth="1"/>
    <col min="10" max="11" width="14.85546875" style="22" customWidth="1"/>
    <col min="12" max="12" width="21.5703125" style="22" customWidth="1"/>
    <col min="13" max="13" width="17.140625" style="22" customWidth="1"/>
    <col min="14" max="14" width="18.28515625" style="22" customWidth="1"/>
    <col min="15" max="15" width="16" style="22" customWidth="1"/>
    <col min="16" max="16" width="16.42578125" style="22" customWidth="1"/>
    <col min="17" max="17" width="39.140625" style="6" customWidth="1"/>
    <col min="18" max="18" width="10.28515625" style="23" customWidth="1"/>
    <col min="19" max="19" width="13.7109375" style="23" customWidth="1"/>
    <col min="20" max="20" width="15.85546875" style="23" customWidth="1"/>
    <col min="21" max="24" width="17" style="24" customWidth="1"/>
    <col min="25" max="25" width="21.7109375" style="24" customWidth="1"/>
    <col min="26" max="26" width="24.5703125" style="24" customWidth="1"/>
    <col min="27" max="27" width="23.28515625" style="24" customWidth="1"/>
    <col min="28" max="28" width="20.7109375" style="24" customWidth="1"/>
    <col min="29" max="29" width="18.28515625" style="24" customWidth="1"/>
    <col min="30" max="30" width="15.28515625" style="6" customWidth="1"/>
    <col min="31" max="32" width="17" style="24" customWidth="1"/>
    <col min="33" max="33" width="25.28515625" style="25" customWidth="1"/>
    <col min="34" max="35" width="12.85546875" style="22" customWidth="1"/>
    <col min="36" max="36" width="11.28515625" style="22" customWidth="1"/>
    <col min="37" max="16384" width="9.140625" style="22"/>
  </cols>
  <sheetData>
    <row r="1" spans="1:33" s="3" customFormat="1" hidden="1" outlineLevel="1" x14ac:dyDescent="0.2">
      <c r="D1" s="6"/>
      <c r="E1" s="6"/>
      <c r="F1" s="6"/>
      <c r="G1" s="6"/>
      <c r="H1" s="6"/>
      <c r="I1" s="6"/>
      <c r="J1" s="6"/>
      <c r="K1" s="6"/>
      <c r="L1" s="6"/>
      <c r="M1" s="6"/>
      <c r="N1" s="6"/>
      <c r="O1" s="6"/>
      <c r="Q1" s="6"/>
      <c r="R1" s="20"/>
      <c r="S1" s="20"/>
      <c r="T1" s="20"/>
      <c r="U1" s="6"/>
      <c r="V1" s="6"/>
      <c r="W1" s="6"/>
      <c r="X1" s="6"/>
      <c r="Y1" s="6"/>
      <c r="Z1" s="6"/>
      <c r="AA1" s="6"/>
      <c r="AB1" s="6"/>
      <c r="AC1" s="6"/>
      <c r="AD1" s="6"/>
      <c r="AE1" s="6"/>
      <c r="AF1" s="6"/>
      <c r="AG1" s="21"/>
    </row>
    <row r="2" spans="1:33" s="3" customFormat="1" ht="67.5" hidden="1" customHeight="1" outlineLevel="1" x14ac:dyDescent="0.2">
      <c r="A2" s="9"/>
      <c r="B2" s="12" t="s">
        <v>33</v>
      </c>
      <c r="C2" s="29" t="s">
        <v>34</v>
      </c>
      <c r="D2" s="9"/>
      <c r="E2" s="9"/>
      <c r="F2" s="9"/>
      <c r="G2" s="9"/>
      <c r="H2" s="9"/>
      <c r="I2" s="9"/>
      <c r="J2" s="9"/>
      <c r="K2" s="7" t="s">
        <v>131</v>
      </c>
      <c r="L2" s="12" t="s">
        <v>12</v>
      </c>
      <c r="M2" s="9"/>
      <c r="N2" s="12" t="s">
        <v>14</v>
      </c>
      <c r="O2" s="12" t="s">
        <v>7</v>
      </c>
      <c r="P2" s="9"/>
      <c r="Q2" s="9"/>
      <c r="R2" s="10"/>
      <c r="S2" s="10"/>
      <c r="T2" s="10"/>
      <c r="U2" s="15" t="s">
        <v>30</v>
      </c>
      <c r="V2" s="11"/>
      <c r="W2" s="11"/>
      <c r="X2" s="11"/>
      <c r="Y2" s="11"/>
      <c r="Z2" s="11"/>
      <c r="AA2" s="11"/>
      <c r="AB2" s="11"/>
      <c r="AC2" s="11"/>
      <c r="AD2" s="15" t="s">
        <v>15</v>
      </c>
      <c r="AE2" s="15" t="s">
        <v>13</v>
      </c>
      <c r="AF2" s="15" t="s">
        <v>13</v>
      </c>
      <c r="AG2" s="19"/>
    </row>
    <row r="3" spans="1:33" s="3" customFormat="1" hidden="1" outlineLevel="1" x14ac:dyDescent="0.2">
      <c r="A3" s="9"/>
      <c r="B3" s="7" t="s">
        <v>110</v>
      </c>
      <c r="C3" s="8" t="s">
        <v>36</v>
      </c>
      <c r="D3" s="9"/>
      <c r="E3" s="9"/>
      <c r="F3" s="9"/>
      <c r="G3" s="9"/>
      <c r="H3" s="9"/>
      <c r="I3" s="9"/>
      <c r="J3" s="9"/>
      <c r="K3" s="7" t="s">
        <v>132</v>
      </c>
      <c r="L3" s="7" t="s">
        <v>125</v>
      </c>
      <c r="M3" s="9"/>
      <c r="N3" s="7">
        <v>0.4</v>
      </c>
      <c r="O3" s="7" t="s">
        <v>63</v>
      </c>
      <c r="P3" s="9"/>
      <c r="Q3" s="9"/>
      <c r="R3" s="10"/>
      <c r="S3" s="10"/>
      <c r="T3" s="9"/>
      <c r="U3" s="17" t="s">
        <v>73</v>
      </c>
      <c r="V3" s="11"/>
      <c r="W3" s="11"/>
      <c r="X3" s="11"/>
      <c r="Y3" s="11"/>
      <c r="Z3" s="11"/>
      <c r="AA3" s="11"/>
      <c r="AB3" s="11"/>
      <c r="AC3" s="11"/>
      <c r="AD3" s="14" t="s">
        <v>38</v>
      </c>
      <c r="AE3" s="14" t="s">
        <v>94</v>
      </c>
      <c r="AF3" s="14" t="s">
        <v>94</v>
      </c>
      <c r="AG3" s="13"/>
    </row>
    <row r="4" spans="1:33" s="3" customFormat="1" hidden="1" outlineLevel="1" x14ac:dyDescent="0.2">
      <c r="B4" s="28" t="s">
        <v>5</v>
      </c>
      <c r="C4" s="8" t="s">
        <v>35</v>
      </c>
      <c r="D4" s="2"/>
      <c r="E4" s="2"/>
      <c r="F4" s="2"/>
      <c r="G4" s="2"/>
      <c r="H4" s="2"/>
      <c r="I4" s="2"/>
      <c r="J4" s="2"/>
      <c r="K4" s="7" t="s">
        <v>133</v>
      </c>
      <c r="L4" s="7" t="s">
        <v>126</v>
      </c>
      <c r="M4" s="2"/>
      <c r="N4" s="7" t="s">
        <v>103</v>
      </c>
      <c r="O4" s="1" t="s">
        <v>64</v>
      </c>
      <c r="Q4" s="6"/>
      <c r="R4" s="20"/>
      <c r="S4" s="20"/>
      <c r="T4" s="20"/>
      <c r="U4" s="17" t="s">
        <v>74</v>
      </c>
      <c r="V4" s="6"/>
      <c r="W4" s="6"/>
      <c r="X4" s="6"/>
      <c r="Y4" s="6"/>
      <c r="Z4" s="6"/>
      <c r="AA4" s="6"/>
      <c r="AB4" s="6"/>
      <c r="AC4" s="6"/>
      <c r="AD4" s="17" t="s">
        <v>39</v>
      </c>
      <c r="AE4" s="17" t="s">
        <v>95</v>
      </c>
      <c r="AF4" s="17" t="s">
        <v>95</v>
      </c>
      <c r="AG4" s="16"/>
    </row>
    <row r="5" spans="1:33" s="3" customFormat="1" hidden="1" outlineLevel="1" x14ac:dyDescent="0.2">
      <c r="B5" s="1" t="s">
        <v>116</v>
      </c>
      <c r="C5" s="8" t="s">
        <v>105</v>
      </c>
      <c r="D5" s="2"/>
      <c r="E5" s="2"/>
      <c r="F5" s="2"/>
      <c r="G5" s="2"/>
      <c r="H5" s="2"/>
      <c r="I5" s="2"/>
      <c r="J5" s="2"/>
      <c r="K5" s="7" t="s">
        <v>134</v>
      </c>
      <c r="L5" s="7" t="s">
        <v>127</v>
      </c>
      <c r="M5" s="2"/>
      <c r="N5" s="7">
        <v>35</v>
      </c>
      <c r="O5" s="1" t="s">
        <v>65</v>
      </c>
      <c r="Q5" s="6"/>
      <c r="R5" s="20"/>
      <c r="S5" s="20"/>
      <c r="T5" s="20"/>
      <c r="U5" s="17" t="s">
        <v>75</v>
      </c>
      <c r="V5" s="6"/>
      <c r="W5" s="6"/>
      <c r="X5" s="6"/>
      <c r="Y5" s="6"/>
      <c r="Z5" s="6"/>
      <c r="AA5" s="6"/>
      <c r="AB5" s="6"/>
      <c r="AC5" s="6"/>
      <c r="AD5" s="17" t="s">
        <v>40</v>
      </c>
      <c r="AE5" s="17" t="s">
        <v>96</v>
      </c>
      <c r="AF5" s="17" t="s">
        <v>96</v>
      </c>
      <c r="AG5" s="16"/>
    </row>
    <row r="6" spans="1:33" s="3" customFormat="1" ht="31.5" hidden="1" outlineLevel="1" x14ac:dyDescent="0.2">
      <c r="B6" s="1" t="s">
        <v>115</v>
      </c>
      <c r="C6" s="8" t="s">
        <v>106</v>
      </c>
      <c r="K6" s="7" t="s">
        <v>135</v>
      </c>
      <c r="L6" s="7" t="s">
        <v>128</v>
      </c>
      <c r="N6" s="7">
        <v>110</v>
      </c>
      <c r="O6" s="1" t="s">
        <v>66</v>
      </c>
      <c r="Q6" s="6"/>
      <c r="R6" s="20"/>
      <c r="S6" s="20"/>
      <c r="T6" s="20"/>
      <c r="U6" s="17" t="s">
        <v>76</v>
      </c>
      <c r="V6" s="6"/>
      <c r="W6" s="6"/>
      <c r="X6" s="6"/>
      <c r="Y6" s="6"/>
      <c r="Z6" s="6"/>
      <c r="AA6" s="6"/>
      <c r="AB6" s="6"/>
      <c r="AC6" s="6"/>
      <c r="AD6" s="17" t="s">
        <v>41</v>
      </c>
      <c r="AE6" s="17" t="s">
        <v>97</v>
      </c>
      <c r="AF6" s="17" t="s">
        <v>97</v>
      </c>
      <c r="AG6" s="16"/>
    </row>
    <row r="7" spans="1:33" s="3" customFormat="1" ht="31.5" hidden="1" outlineLevel="1" x14ac:dyDescent="0.2">
      <c r="B7" s="28" t="s">
        <v>2</v>
      </c>
      <c r="C7" s="8" t="s">
        <v>37</v>
      </c>
      <c r="K7" s="7" t="s">
        <v>136</v>
      </c>
      <c r="L7" s="7" t="s">
        <v>130</v>
      </c>
      <c r="N7" s="7">
        <v>220</v>
      </c>
      <c r="O7" s="1" t="s">
        <v>67</v>
      </c>
      <c r="Q7" s="6"/>
      <c r="R7" s="20"/>
      <c r="S7" s="20"/>
      <c r="T7" s="20"/>
      <c r="U7" s="17" t="s">
        <v>77</v>
      </c>
      <c r="V7" s="6"/>
      <c r="W7" s="6"/>
      <c r="X7" s="6"/>
      <c r="Y7" s="6"/>
      <c r="Z7" s="6"/>
      <c r="AA7" s="6"/>
      <c r="AB7" s="6"/>
      <c r="AC7" s="6"/>
      <c r="AD7" s="17" t="s">
        <v>42</v>
      </c>
      <c r="AE7" s="17" t="s">
        <v>98</v>
      </c>
      <c r="AF7" s="17" t="s">
        <v>98</v>
      </c>
      <c r="AG7" s="16"/>
    </row>
    <row r="8" spans="1:33" s="3" customFormat="1" ht="31.5" hidden="1" outlineLevel="1" x14ac:dyDescent="0.2">
      <c r="B8" s="28" t="s">
        <v>3</v>
      </c>
      <c r="N8" s="7">
        <v>500</v>
      </c>
      <c r="O8" s="1" t="s">
        <v>68</v>
      </c>
      <c r="Q8" s="6"/>
      <c r="R8" s="20"/>
      <c r="S8" s="20"/>
      <c r="T8" s="20"/>
      <c r="U8" s="17" t="s">
        <v>78</v>
      </c>
      <c r="V8" s="6"/>
      <c r="W8" s="6"/>
      <c r="X8" s="6"/>
      <c r="Y8" s="6"/>
      <c r="Z8" s="6"/>
      <c r="AA8" s="6"/>
      <c r="AB8" s="6"/>
      <c r="AC8" s="6"/>
      <c r="AD8" s="17" t="s">
        <v>43</v>
      </c>
      <c r="AE8" s="17" t="s">
        <v>99</v>
      </c>
      <c r="AF8" s="17" t="s">
        <v>99</v>
      </c>
      <c r="AG8" s="16"/>
    </row>
    <row r="9" spans="1:33" s="3" customFormat="1" hidden="1" outlineLevel="1" x14ac:dyDescent="0.2">
      <c r="B9" s="28" t="s">
        <v>124</v>
      </c>
      <c r="O9" s="1" t="s">
        <v>69</v>
      </c>
      <c r="Q9" s="6"/>
      <c r="R9" s="20"/>
      <c r="S9" s="20"/>
      <c r="T9" s="20"/>
      <c r="U9" s="17" t="s">
        <v>79</v>
      </c>
      <c r="V9" s="6"/>
      <c r="W9" s="6"/>
      <c r="X9" s="6"/>
      <c r="Y9" s="6"/>
      <c r="Z9" s="6"/>
      <c r="AA9" s="6"/>
      <c r="AB9" s="6"/>
      <c r="AC9" s="6"/>
      <c r="AD9" s="17" t="s">
        <v>44</v>
      </c>
      <c r="AE9" s="17" t="s">
        <v>100</v>
      </c>
      <c r="AF9" s="17" t="s">
        <v>100</v>
      </c>
      <c r="AG9" s="16"/>
    </row>
    <row r="10" spans="1:33" s="3" customFormat="1" hidden="1" outlineLevel="1" x14ac:dyDescent="0.2">
      <c r="B10" s="28" t="s">
        <v>4</v>
      </c>
      <c r="O10" s="1" t="s">
        <v>70</v>
      </c>
      <c r="Q10" s="6"/>
      <c r="R10" s="20"/>
      <c r="S10" s="20"/>
      <c r="T10" s="20"/>
      <c r="U10" s="17" t="s">
        <v>80</v>
      </c>
      <c r="V10" s="6"/>
      <c r="W10" s="6"/>
      <c r="X10" s="6"/>
      <c r="Y10" s="6"/>
      <c r="Z10" s="6"/>
      <c r="AA10" s="6"/>
      <c r="AB10" s="6"/>
      <c r="AC10" s="6"/>
      <c r="AD10" s="17" t="s">
        <v>45</v>
      </c>
      <c r="AE10" s="17" t="s">
        <v>101</v>
      </c>
      <c r="AF10" s="17" t="s">
        <v>101</v>
      </c>
      <c r="AG10" s="16"/>
    </row>
    <row r="11" spans="1:33" s="3" customFormat="1" hidden="1" outlineLevel="1" x14ac:dyDescent="0.2">
      <c r="B11" s="1" t="s">
        <v>109</v>
      </c>
      <c r="O11" s="1" t="s">
        <v>71</v>
      </c>
      <c r="Q11" s="6"/>
      <c r="R11" s="20"/>
      <c r="S11" s="20"/>
      <c r="T11" s="20"/>
      <c r="U11" s="17" t="s">
        <v>81</v>
      </c>
      <c r="V11" s="6"/>
      <c r="W11" s="6"/>
      <c r="X11" s="6"/>
      <c r="Y11" s="6"/>
      <c r="Z11" s="6"/>
      <c r="AA11" s="6"/>
      <c r="AB11" s="6"/>
      <c r="AC11" s="6"/>
      <c r="AD11" s="17" t="s">
        <v>46</v>
      </c>
      <c r="AE11" s="17" t="s">
        <v>102</v>
      </c>
      <c r="AF11" s="17" t="s">
        <v>102</v>
      </c>
      <c r="AG11" s="16"/>
    </row>
    <row r="12" spans="1:33" s="3" customFormat="1" hidden="1" outlineLevel="1" x14ac:dyDescent="0.2">
      <c r="B12" s="28" t="s">
        <v>117</v>
      </c>
      <c r="O12" s="1" t="s">
        <v>72</v>
      </c>
      <c r="Q12" s="6"/>
      <c r="R12" s="20"/>
      <c r="S12" s="20"/>
      <c r="T12" s="20"/>
      <c r="U12" s="17" t="s">
        <v>82</v>
      </c>
      <c r="V12" s="6"/>
      <c r="W12" s="6"/>
      <c r="X12" s="6"/>
      <c r="Y12" s="6"/>
      <c r="Z12" s="6"/>
      <c r="AA12" s="6"/>
      <c r="AB12" s="6"/>
      <c r="AC12" s="6"/>
      <c r="AD12" s="17" t="s">
        <v>47</v>
      </c>
      <c r="AE12" s="6"/>
      <c r="AF12" s="6"/>
      <c r="AG12" s="21"/>
    </row>
    <row r="13" spans="1:33" hidden="1" outlineLevel="1" x14ac:dyDescent="0.2">
      <c r="A13" s="22"/>
      <c r="B13" s="1" t="s">
        <v>107</v>
      </c>
      <c r="U13" s="18" t="s">
        <v>83</v>
      </c>
      <c r="AD13" s="18" t="s">
        <v>48</v>
      </c>
    </row>
    <row r="14" spans="1:33" hidden="1" outlineLevel="1" x14ac:dyDescent="0.2">
      <c r="A14" s="22"/>
      <c r="B14" s="1" t="s">
        <v>111</v>
      </c>
      <c r="U14" s="18" t="s">
        <v>84</v>
      </c>
      <c r="AD14" s="18" t="s">
        <v>49</v>
      </c>
    </row>
    <row r="15" spans="1:33" hidden="1" outlineLevel="1" x14ac:dyDescent="0.2">
      <c r="A15" s="22"/>
      <c r="B15" s="28" t="s">
        <v>118</v>
      </c>
      <c r="U15" s="18" t="s">
        <v>85</v>
      </c>
      <c r="AD15" s="18" t="s">
        <v>50</v>
      </c>
    </row>
    <row r="16" spans="1:33" hidden="1" outlineLevel="1" x14ac:dyDescent="0.2">
      <c r="A16" s="22"/>
      <c r="B16" s="1" t="s">
        <v>112</v>
      </c>
      <c r="U16" s="18" t="s">
        <v>86</v>
      </c>
      <c r="AD16" s="18" t="s">
        <v>51</v>
      </c>
    </row>
    <row r="17" spans="1:106" hidden="1" outlineLevel="1" x14ac:dyDescent="0.2">
      <c r="A17" s="22"/>
      <c r="B17" s="1" t="s">
        <v>108</v>
      </c>
      <c r="U17" s="18" t="s">
        <v>87</v>
      </c>
      <c r="AD17" s="18" t="s">
        <v>52</v>
      </c>
    </row>
    <row r="18" spans="1:106" hidden="1" outlineLevel="1" x14ac:dyDescent="0.2">
      <c r="A18" s="22"/>
      <c r="B18" s="28" t="s">
        <v>6</v>
      </c>
      <c r="U18" s="18" t="s">
        <v>88</v>
      </c>
      <c r="AD18" s="18" t="s">
        <v>53</v>
      </c>
    </row>
    <row r="19" spans="1:106" hidden="1" outlineLevel="1" x14ac:dyDescent="0.2">
      <c r="A19" s="22"/>
      <c r="B19" s="28" t="s">
        <v>120</v>
      </c>
      <c r="U19" s="18" t="s">
        <v>89</v>
      </c>
      <c r="AD19" s="18" t="s">
        <v>54</v>
      </c>
    </row>
    <row r="20" spans="1:106" hidden="1" outlineLevel="1" x14ac:dyDescent="0.2">
      <c r="A20" s="22"/>
      <c r="B20" s="28" t="s">
        <v>123</v>
      </c>
      <c r="U20" s="18" t="s">
        <v>90</v>
      </c>
      <c r="AD20" s="18" t="s">
        <v>55</v>
      </c>
    </row>
    <row r="21" spans="1:106" hidden="1" outlineLevel="1" x14ac:dyDescent="0.2">
      <c r="A21" s="22"/>
      <c r="B21" s="28" t="s">
        <v>121</v>
      </c>
      <c r="U21" s="18" t="s">
        <v>91</v>
      </c>
      <c r="AD21" s="18" t="s">
        <v>56</v>
      </c>
    </row>
    <row r="22" spans="1:106" hidden="1" outlineLevel="1" x14ac:dyDescent="0.2">
      <c r="A22" s="22"/>
      <c r="B22" s="1" t="s">
        <v>113</v>
      </c>
      <c r="U22" s="18" t="s">
        <v>92</v>
      </c>
      <c r="AD22" s="18" t="s">
        <v>56</v>
      </c>
    </row>
    <row r="23" spans="1:106" hidden="1" outlineLevel="1" x14ac:dyDescent="0.2">
      <c r="A23" s="22"/>
      <c r="B23" s="28" t="s">
        <v>122</v>
      </c>
      <c r="U23" s="18" t="s">
        <v>93</v>
      </c>
      <c r="AD23" s="18" t="s">
        <v>57</v>
      </c>
    </row>
    <row r="24" spans="1:106" hidden="1" outlineLevel="1" x14ac:dyDescent="0.2">
      <c r="A24" s="22"/>
      <c r="B24" s="1" t="s">
        <v>114</v>
      </c>
      <c r="AD24" s="18" t="s">
        <v>58</v>
      </c>
    </row>
    <row r="25" spans="1:106" hidden="1" outlineLevel="1" x14ac:dyDescent="0.2">
      <c r="A25" s="22"/>
      <c r="B25" s="28" t="s">
        <v>119</v>
      </c>
      <c r="AD25" s="18" t="s">
        <v>59</v>
      </c>
    </row>
    <row r="26" spans="1:106" hidden="1" outlineLevel="1" x14ac:dyDescent="0.2">
      <c r="A26" s="22"/>
      <c r="AD26" s="18" t="s">
        <v>60</v>
      </c>
    </row>
    <row r="27" spans="1:106" hidden="1" outlineLevel="1" x14ac:dyDescent="0.2">
      <c r="A27" s="22"/>
      <c r="AD27" s="18" t="s">
        <v>61</v>
      </c>
    </row>
    <row r="28" spans="1:106" hidden="1" outlineLevel="1" x14ac:dyDescent="0.2">
      <c r="A28" s="22"/>
      <c r="AD28" s="18" t="s">
        <v>62</v>
      </c>
    </row>
    <row r="29" spans="1:106" s="27" customFormat="1" collapsed="1" x14ac:dyDescent="0.25">
      <c r="A29" s="794"/>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row>
    <row r="30" spans="1:106" s="27" customFormat="1" ht="23.45" customHeight="1" x14ac:dyDescent="0.25">
      <c r="A30" s="795" t="s">
        <v>32</v>
      </c>
      <c r="B30" s="4"/>
      <c r="C30" s="4"/>
      <c r="D30" s="4"/>
      <c r="E30" s="4"/>
      <c r="F30" s="4"/>
      <c r="G30" s="4"/>
      <c r="H30" s="4"/>
      <c r="I30" s="4"/>
      <c r="J30" s="4"/>
      <c r="K30" s="4"/>
      <c r="L30" s="4"/>
      <c r="M30" s="4"/>
      <c r="N30" s="4"/>
      <c r="O30" s="4"/>
      <c r="P30" s="4"/>
      <c r="Q30" s="4"/>
      <c r="R30" s="4"/>
      <c r="S30" s="854" t="s">
        <v>11908</v>
      </c>
      <c r="T30" s="854" t="s">
        <v>11907</v>
      </c>
      <c r="U30" s="4"/>
      <c r="V30" s="4"/>
      <c r="W30" s="4"/>
      <c r="X30" s="4"/>
      <c r="Y30" s="4"/>
      <c r="Z30" s="4"/>
      <c r="AA30" s="4"/>
      <c r="AB30" s="4"/>
      <c r="AC30" s="4"/>
      <c r="AD30" s="267"/>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row>
    <row r="31" spans="1:106" s="27" customFormat="1" ht="21.6" customHeight="1" x14ac:dyDescent="0.25">
      <c r="A31" s="795" t="s">
        <v>129</v>
      </c>
      <c r="B31" s="4"/>
      <c r="C31" s="4"/>
      <c r="D31" s="4"/>
      <c r="E31" s="4"/>
      <c r="F31" s="4"/>
      <c r="G31" s="4"/>
      <c r="H31" s="4"/>
      <c r="I31" s="4"/>
      <c r="J31" s="4"/>
      <c r="K31" s="4"/>
      <c r="L31" s="4"/>
      <c r="M31" s="4"/>
      <c r="N31" s="4"/>
      <c r="O31" s="4"/>
      <c r="P31" s="4"/>
      <c r="Q31" s="4"/>
      <c r="R31" s="4"/>
      <c r="S31" s="852">
        <f>SUBTOTAL(3,T36:T7142)</f>
        <v>6</v>
      </c>
      <c r="T31" s="853">
        <f>SUBTOTAL(9,T36:T7142)</f>
        <v>275</v>
      </c>
      <c r="U31" s="4"/>
      <c r="V31" s="4"/>
      <c r="W31" s="4"/>
      <c r="X31" s="4"/>
      <c r="Y31" s="4"/>
      <c r="Z31" s="4"/>
      <c r="AA31" s="4"/>
      <c r="AB31" s="4"/>
      <c r="AC31" s="4"/>
      <c r="AD31" s="267"/>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row>
    <row r="32" spans="1:106" x14ac:dyDescent="0.2">
      <c r="B32" s="3"/>
      <c r="C32" s="3"/>
      <c r="D32" s="3"/>
      <c r="E32" s="3"/>
      <c r="F32" s="3"/>
      <c r="G32" s="3"/>
      <c r="H32" s="3"/>
      <c r="I32" s="3"/>
      <c r="J32" s="3"/>
      <c r="K32" s="3"/>
      <c r="L32" s="3"/>
      <c r="M32" s="3"/>
      <c r="N32" s="3"/>
      <c r="O32" s="3"/>
      <c r="P32" s="3"/>
      <c r="R32" s="20"/>
      <c r="S32" s="20"/>
      <c r="T32" s="20"/>
      <c r="U32" s="6"/>
      <c r="V32" s="6"/>
      <c r="W32" s="6"/>
      <c r="X32" s="6"/>
      <c r="Y32" s="6"/>
      <c r="Z32" s="6"/>
      <c r="AA32" s="6"/>
      <c r="AB32" s="6"/>
      <c r="AC32" s="6"/>
      <c r="AE32" s="6"/>
      <c r="AF32" s="6"/>
    </row>
    <row r="33" spans="1:36" ht="54.75" customHeight="1" x14ac:dyDescent="0.2">
      <c r="A33" s="1939" t="s">
        <v>8</v>
      </c>
      <c r="B33" s="1939"/>
      <c r="C33" s="1939"/>
      <c r="D33" s="1939"/>
      <c r="E33" s="1939"/>
      <c r="F33" s="1939"/>
      <c r="G33" s="1939"/>
      <c r="H33" s="1939"/>
      <c r="I33" s="1939"/>
      <c r="J33" s="1939"/>
      <c r="K33" s="1939"/>
      <c r="L33" s="1939"/>
      <c r="M33" s="1939"/>
      <c r="N33" s="1939"/>
      <c r="O33" s="1939"/>
      <c r="P33" s="1939"/>
      <c r="Q33" s="1939"/>
      <c r="R33" s="1939"/>
      <c r="S33" s="1939"/>
      <c r="T33" s="1939"/>
      <c r="U33" s="1939" t="s">
        <v>16</v>
      </c>
      <c r="V33" s="1939"/>
      <c r="W33" s="1939"/>
      <c r="X33" s="1939"/>
      <c r="Y33" s="1939"/>
      <c r="Z33" s="1939"/>
      <c r="AA33" s="1939"/>
      <c r="AB33" s="1939"/>
      <c r="AC33" s="1939"/>
      <c r="AD33" s="1940"/>
      <c r="AE33" s="1939"/>
      <c r="AF33" s="1939"/>
      <c r="AG33" s="1939"/>
    </row>
    <row r="34" spans="1:36" ht="33.75" customHeight="1" x14ac:dyDescent="0.2">
      <c r="A34" s="33" t="s">
        <v>1</v>
      </c>
      <c r="B34" s="33" t="s">
        <v>33</v>
      </c>
      <c r="C34" s="33" t="s">
        <v>34</v>
      </c>
      <c r="D34" s="33" t="s">
        <v>21</v>
      </c>
      <c r="E34" s="33"/>
      <c r="F34" s="33"/>
      <c r="G34" s="33"/>
      <c r="H34" s="33" t="s">
        <v>11</v>
      </c>
      <c r="I34" s="33" t="s">
        <v>24</v>
      </c>
      <c r="J34" s="33" t="s">
        <v>25</v>
      </c>
      <c r="K34" s="34" t="s">
        <v>131</v>
      </c>
      <c r="L34" s="33" t="s">
        <v>12</v>
      </c>
      <c r="M34" s="33" t="s">
        <v>26</v>
      </c>
      <c r="N34" s="33"/>
      <c r="O34" s="33"/>
      <c r="P34" s="33" t="s">
        <v>17</v>
      </c>
      <c r="Q34" s="33" t="s">
        <v>18</v>
      </c>
      <c r="R34" s="35" t="s">
        <v>144</v>
      </c>
      <c r="S34" s="35"/>
      <c r="T34" s="35"/>
      <c r="U34" s="32" t="s">
        <v>29</v>
      </c>
      <c r="V34" s="32"/>
      <c r="W34" s="32"/>
      <c r="X34" s="32"/>
      <c r="Y34" s="32"/>
      <c r="Z34" s="32"/>
      <c r="AA34" s="32"/>
      <c r="AB34" s="32"/>
      <c r="AC34" s="32"/>
      <c r="AD34" s="59" t="s">
        <v>15</v>
      </c>
      <c r="AE34" s="32" t="s">
        <v>13</v>
      </c>
      <c r="AF34" s="32"/>
      <c r="AG34" s="33" t="s">
        <v>9</v>
      </c>
    </row>
    <row r="35" spans="1:36" ht="99.75" customHeight="1" x14ac:dyDescent="0.2">
      <c r="A35" s="33" t="s">
        <v>1</v>
      </c>
      <c r="B35" s="33" t="s">
        <v>33</v>
      </c>
      <c r="C35" s="33" t="s">
        <v>34</v>
      </c>
      <c r="D35" s="33" t="s">
        <v>19</v>
      </c>
      <c r="E35" s="33" t="s">
        <v>22</v>
      </c>
      <c r="F35" s="33" t="s">
        <v>20</v>
      </c>
      <c r="G35" s="33" t="s">
        <v>23</v>
      </c>
      <c r="H35" s="33" t="s">
        <v>11</v>
      </c>
      <c r="I35" s="33" t="s">
        <v>24</v>
      </c>
      <c r="J35" s="33" t="s">
        <v>25</v>
      </c>
      <c r="K35" s="34" t="s">
        <v>131</v>
      </c>
      <c r="L35" s="33" t="s">
        <v>12</v>
      </c>
      <c r="M35" s="5" t="s">
        <v>27</v>
      </c>
      <c r="N35" s="33" t="s">
        <v>104</v>
      </c>
      <c r="O35" s="33" t="s">
        <v>7</v>
      </c>
      <c r="P35" s="33" t="s">
        <v>17</v>
      </c>
      <c r="Q35" s="33" t="s">
        <v>18</v>
      </c>
      <c r="R35" s="35" t="s">
        <v>10</v>
      </c>
      <c r="S35" s="35" t="s">
        <v>28</v>
      </c>
      <c r="T35" s="33" t="s">
        <v>0</v>
      </c>
      <c r="U35" s="32" t="s">
        <v>30</v>
      </c>
      <c r="V35" s="32" t="s">
        <v>137</v>
      </c>
      <c r="W35" s="32" t="s">
        <v>138</v>
      </c>
      <c r="X35" s="32" t="s">
        <v>139</v>
      </c>
      <c r="Y35" s="32" t="s">
        <v>140</v>
      </c>
      <c r="Z35" s="32" t="s">
        <v>141</v>
      </c>
      <c r="AA35" s="32" t="s">
        <v>31</v>
      </c>
      <c r="AB35" s="32" t="s">
        <v>142</v>
      </c>
      <c r="AC35" s="32" t="s">
        <v>143</v>
      </c>
      <c r="AD35" s="59" t="s">
        <v>15</v>
      </c>
      <c r="AE35" s="32" t="s">
        <v>389</v>
      </c>
      <c r="AF35" s="32" t="s">
        <v>390</v>
      </c>
      <c r="AG35" s="33" t="s">
        <v>9</v>
      </c>
      <c r="AH35" s="32" t="s">
        <v>385</v>
      </c>
      <c r="AI35" s="32" t="s">
        <v>386</v>
      </c>
      <c r="AJ35" s="32" t="s">
        <v>2260</v>
      </c>
    </row>
    <row r="36" spans="1:36" s="3" customFormat="1" ht="31.5" hidden="1" customHeight="1" x14ac:dyDescent="0.2">
      <c r="A36" s="36" t="s">
        <v>2028</v>
      </c>
      <c r="B36" s="87" t="s">
        <v>107</v>
      </c>
      <c r="C36" s="87" t="s">
        <v>36</v>
      </c>
      <c r="D36" s="37">
        <v>41648</v>
      </c>
      <c r="E36" s="88">
        <v>0.36736111111111108</v>
      </c>
      <c r="F36" s="37">
        <v>41648</v>
      </c>
      <c r="G36" s="88">
        <v>0.38472222222222219</v>
      </c>
      <c r="H36" s="200">
        <f>G36-E36</f>
        <v>1.7361111111111105E-2</v>
      </c>
      <c r="I36" s="87">
        <v>71</v>
      </c>
      <c r="J36" s="87" t="s">
        <v>367</v>
      </c>
      <c r="K36" s="87"/>
      <c r="L36" s="87" t="s">
        <v>130</v>
      </c>
      <c r="M36" s="87" t="s">
        <v>368</v>
      </c>
      <c r="N36" s="87">
        <v>35</v>
      </c>
      <c r="O36" s="87" t="s">
        <v>63</v>
      </c>
      <c r="P36" s="87" t="s">
        <v>369</v>
      </c>
      <c r="Q36" s="87" t="s">
        <v>6660</v>
      </c>
      <c r="R36" s="87">
        <v>95.6</v>
      </c>
      <c r="S36" s="87">
        <v>346.4</v>
      </c>
      <c r="T36" s="36">
        <f>R36+S36</f>
        <v>442</v>
      </c>
      <c r="U36" s="87" t="s">
        <v>73</v>
      </c>
      <c r="V36" s="87">
        <v>2011</v>
      </c>
      <c r="W36" s="87" t="s">
        <v>6659</v>
      </c>
      <c r="X36" s="87" t="s">
        <v>4016</v>
      </c>
      <c r="Y36" s="221">
        <v>41629</v>
      </c>
      <c r="Z36" s="87">
        <v>100</v>
      </c>
      <c r="AA36" s="136">
        <v>41699</v>
      </c>
      <c r="AB36" s="486" t="s">
        <v>183</v>
      </c>
      <c r="AC36" s="496">
        <f>Y36</f>
        <v>41629</v>
      </c>
      <c r="AD36" s="87" t="s">
        <v>61</v>
      </c>
      <c r="AE36" s="87" t="s">
        <v>445</v>
      </c>
      <c r="AF36" s="87" t="s">
        <v>445</v>
      </c>
      <c r="AG36" s="87"/>
      <c r="AH36" s="89"/>
      <c r="AI36" s="89"/>
      <c r="AJ36" s="89"/>
    </row>
    <row r="37" spans="1:36" s="3" customFormat="1" ht="31.5" hidden="1" customHeight="1" x14ac:dyDescent="0.2">
      <c r="A37" s="36" t="s">
        <v>2028</v>
      </c>
      <c r="B37" s="87" t="s">
        <v>107</v>
      </c>
      <c r="C37" s="87" t="s">
        <v>36</v>
      </c>
      <c r="D37" s="37">
        <v>41653</v>
      </c>
      <c r="E37" s="88">
        <v>0.3972222222222222</v>
      </c>
      <c r="F37" s="37">
        <v>41653</v>
      </c>
      <c r="G37" s="88">
        <v>0.41666666666666669</v>
      </c>
      <c r="H37" s="200">
        <v>1.9444444444444486E-2</v>
      </c>
      <c r="I37" s="87"/>
      <c r="J37" s="87" t="s">
        <v>436</v>
      </c>
      <c r="K37" s="410"/>
      <c r="L37" s="87" t="s">
        <v>130</v>
      </c>
      <c r="M37" s="87" t="s">
        <v>437</v>
      </c>
      <c r="N37" s="87">
        <v>110</v>
      </c>
      <c r="O37" s="87" t="s">
        <v>63</v>
      </c>
      <c r="P37" s="87" t="s">
        <v>438</v>
      </c>
      <c r="Q37" s="87" t="s">
        <v>439</v>
      </c>
      <c r="R37" s="87"/>
      <c r="S37" s="87"/>
      <c r="T37" s="36"/>
      <c r="U37" s="87"/>
      <c r="V37" s="87"/>
      <c r="W37" s="87"/>
      <c r="X37" s="87"/>
      <c r="Y37" s="87"/>
      <c r="Z37" s="87"/>
      <c r="AA37" s="87"/>
      <c r="AB37" s="87"/>
      <c r="AC37" s="87"/>
      <c r="AD37" s="87"/>
      <c r="AE37" s="87"/>
      <c r="AF37" s="87"/>
      <c r="AG37" s="87"/>
      <c r="AH37" s="89"/>
      <c r="AI37" s="89"/>
      <c r="AJ37" s="89"/>
    </row>
    <row r="38" spans="1:36" s="3" customFormat="1" ht="31.5" hidden="1" customHeight="1" x14ac:dyDescent="0.2">
      <c r="A38" s="36" t="s">
        <v>2028</v>
      </c>
      <c r="B38" s="87" t="s">
        <v>107</v>
      </c>
      <c r="C38" s="87" t="s">
        <v>36</v>
      </c>
      <c r="D38" s="37">
        <v>41657</v>
      </c>
      <c r="E38" s="88" t="s">
        <v>482</v>
      </c>
      <c r="F38" s="37">
        <v>41657</v>
      </c>
      <c r="G38" s="88" t="s">
        <v>483</v>
      </c>
      <c r="H38" s="200">
        <v>2.2222222222222199E-2</v>
      </c>
      <c r="I38" s="87"/>
      <c r="J38" s="87" t="s">
        <v>484</v>
      </c>
      <c r="K38" s="87"/>
      <c r="L38" s="87" t="s">
        <v>130</v>
      </c>
      <c r="M38" s="87" t="s">
        <v>485</v>
      </c>
      <c r="N38" s="87" t="s">
        <v>103</v>
      </c>
      <c r="O38" s="36" t="s">
        <v>69</v>
      </c>
      <c r="P38" s="87" t="s">
        <v>486</v>
      </c>
      <c r="Q38" s="87" t="s">
        <v>487</v>
      </c>
      <c r="R38" s="87"/>
      <c r="S38" s="87"/>
      <c r="T38" s="36"/>
      <c r="U38" s="87"/>
      <c r="V38" s="87"/>
      <c r="W38" s="87"/>
      <c r="X38" s="87"/>
      <c r="Y38" s="87"/>
      <c r="Z38" s="87"/>
      <c r="AA38" s="87"/>
      <c r="AB38" s="87"/>
      <c r="AC38" s="87"/>
      <c r="AD38" s="87"/>
      <c r="AE38" s="87"/>
      <c r="AF38" s="87"/>
      <c r="AG38" s="87"/>
      <c r="AH38" s="89"/>
      <c r="AI38" s="89"/>
      <c r="AJ38" s="89"/>
    </row>
    <row r="39" spans="1:36" s="3" customFormat="1" ht="62.25" hidden="1" customHeight="1" x14ac:dyDescent="0.2">
      <c r="A39" s="36" t="s">
        <v>2028</v>
      </c>
      <c r="B39" s="87" t="s">
        <v>107</v>
      </c>
      <c r="C39" s="87" t="s">
        <v>36</v>
      </c>
      <c r="D39" s="37">
        <v>41670</v>
      </c>
      <c r="E39" s="88">
        <v>0.21736111111111112</v>
      </c>
      <c r="F39" s="37"/>
      <c r="G39" s="88"/>
      <c r="H39" s="200"/>
      <c r="I39" s="87">
        <v>0</v>
      </c>
      <c r="J39" s="87" t="s">
        <v>870</v>
      </c>
      <c r="K39" s="87"/>
      <c r="L39" s="87" t="s">
        <v>130</v>
      </c>
      <c r="M39" s="87" t="s">
        <v>871</v>
      </c>
      <c r="N39" s="87">
        <v>110</v>
      </c>
      <c r="O39" s="87" t="s">
        <v>66</v>
      </c>
      <c r="P39" s="87" t="s">
        <v>872</v>
      </c>
      <c r="Q39" s="87" t="s">
        <v>873</v>
      </c>
      <c r="R39" s="87"/>
      <c r="S39" s="87"/>
      <c r="T39" s="36"/>
      <c r="U39" s="87"/>
      <c r="V39" s="87"/>
      <c r="W39" s="87"/>
      <c r="X39" s="87"/>
      <c r="Y39" s="87"/>
      <c r="Z39" s="87"/>
      <c r="AA39" s="87"/>
      <c r="AB39" s="87"/>
      <c r="AC39" s="87"/>
      <c r="AD39" s="87"/>
      <c r="AE39" s="87"/>
      <c r="AF39" s="87"/>
      <c r="AG39" s="87"/>
      <c r="AH39" s="89"/>
      <c r="AI39" s="89"/>
      <c r="AJ39" s="89"/>
    </row>
    <row r="40" spans="1:36" s="3" customFormat="1" ht="31.5" hidden="1" customHeight="1" x14ac:dyDescent="0.2">
      <c r="A40" s="36" t="s">
        <v>2029</v>
      </c>
      <c r="B40" s="87" t="s">
        <v>107</v>
      </c>
      <c r="C40" s="87" t="s">
        <v>36</v>
      </c>
      <c r="D40" s="37">
        <v>41673</v>
      </c>
      <c r="E40" s="88" t="s">
        <v>999</v>
      </c>
      <c r="F40" s="37">
        <v>41673</v>
      </c>
      <c r="G40" s="88" t="s">
        <v>1000</v>
      </c>
      <c r="H40" s="200">
        <v>8.3333333333333332E-3</v>
      </c>
      <c r="I40" s="87">
        <v>0</v>
      </c>
      <c r="J40" s="87" t="s">
        <v>1001</v>
      </c>
      <c r="K40" s="87"/>
      <c r="L40" s="87" t="s">
        <v>130</v>
      </c>
      <c r="M40" s="87" t="s">
        <v>1002</v>
      </c>
      <c r="N40" s="87">
        <v>110</v>
      </c>
      <c r="O40" s="87" t="s">
        <v>63</v>
      </c>
      <c r="P40" s="87" t="s">
        <v>1003</v>
      </c>
      <c r="Q40" s="87" t="s">
        <v>1001</v>
      </c>
      <c r="R40" s="87"/>
      <c r="S40" s="87"/>
      <c r="T40" s="36"/>
      <c r="U40" s="87"/>
      <c r="V40" s="87"/>
      <c r="W40" s="87"/>
      <c r="X40" s="87"/>
      <c r="Y40" s="87"/>
      <c r="Z40" s="87"/>
      <c r="AA40" s="87"/>
      <c r="AB40" s="87"/>
      <c r="AC40" s="87"/>
      <c r="AD40" s="87"/>
      <c r="AE40" s="87"/>
      <c r="AF40" s="87"/>
      <c r="AG40" s="87"/>
      <c r="AH40" s="89"/>
      <c r="AI40" s="89"/>
      <c r="AJ40" s="89"/>
    </row>
    <row r="41" spans="1:36" s="3" customFormat="1" ht="31.5" hidden="1" customHeight="1" x14ac:dyDescent="0.2">
      <c r="A41" s="36" t="s">
        <v>2029</v>
      </c>
      <c r="B41" s="87" t="s">
        <v>107</v>
      </c>
      <c r="C41" s="87" t="s">
        <v>36</v>
      </c>
      <c r="D41" s="37">
        <v>41676</v>
      </c>
      <c r="E41" s="88">
        <v>0.65972222222222221</v>
      </c>
      <c r="F41" s="37">
        <v>41676</v>
      </c>
      <c r="G41" s="88">
        <v>0.68541666666666667</v>
      </c>
      <c r="H41" s="200">
        <v>2.5694444444444447E-2</v>
      </c>
      <c r="I41" s="87">
        <v>8</v>
      </c>
      <c r="J41" s="87" t="s">
        <v>1004</v>
      </c>
      <c r="K41" s="913"/>
      <c r="L41" s="87" t="s">
        <v>130</v>
      </c>
      <c r="M41" s="919" t="s">
        <v>1005</v>
      </c>
      <c r="N41" s="87" t="s">
        <v>103</v>
      </c>
      <c r="O41" s="87" t="s">
        <v>65</v>
      </c>
      <c r="P41" s="919" t="s">
        <v>6661</v>
      </c>
      <c r="Q41" s="919" t="s">
        <v>6662</v>
      </c>
      <c r="R41" s="486">
        <v>19.399999999999999</v>
      </c>
      <c r="S41" s="486">
        <v>46.7</v>
      </c>
      <c r="T41" s="486">
        <v>66.099999999999994</v>
      </c>
      <c r="U41" s="87" t="s">
        <v>73</v>
      </c>
      <c r="V41" s="244" t="s">
        <v>6663</v>
      </c>
      <c r="W41" s="244" t="s">
        <v>6664</v>
      </c>
      <c r="X41" s="244" t="s">
        <v>6665</v>
      </c>
      <c r="Y41" s="244" t="s">
        <v>6666</v>
      </c>
      <c r="Z41" s="244">
        <v>100</v>
      </c>
      <c r="AA41" s="244" t="s">
        <v>6667</v>
      </c>
      <c r="AB41" s="486" t="s">
        <v>183</v>
      </c>
      <c r="AC41" s="244" t="s">
        <v>6668</v>
      </c>
      <c r="AD41" s="87" t="s">
        <v>57</v>
      </c>
      <c r="AE41" s="87" t="s">
        <v>445</v>
      </c>
      <c r="AF41" s="87" t="s">
        <v>445</v>
      </c>
      <c r="AG41" s="87"/>
      <c r="AH41" s="89"/>
      <c r="AI41" s="89"/>
      <c r="AJ41" s="89"/>
    </row>
    <row r="42" spans="1:36" s="3" customFormat="1" ht="215.25" hidden="1" customHeight="1" x14ac:dyDescent="0.2">
      <c r="A42" s="36" t="s">
        <v>2029</v>
      </c>
      <c r="B42" s="121" t="s">
        <v>107</v>
      </c>
      <c r="C42" s="121" t="s">
        <v>36</v>
      </c>
      <c r="D42" s="37">
        <v>41682</v>
      </c>
      <c r="E42" s="122">
        <v>0.3756944444444445</v>
      </c>
      <c r="F42" s="128"/>
      <c r="G42" s="122"/>
      <c r="H42" s="201"/>
      <c r="I42" s="121">
        <v>0</v>
      </c>
      <c r="J42" s="121" t="s">
        <v>870</v>
      </c>
      <c r="K42" s="121" t="s">
        <v>134</v>
      </c>
      <c r="L42" s="121" t="s">
        <v>130</v>
      </c>
      <c r="M42" s="121" t="s">
        <v>1080</v>
      </c>
      <c r="N42" s="121">
        <v>110</v>
      </c>
      <c r="O42" s="121" t="s">
        <v>66</v>
      </c>
      <c r="P42" s="121" t="s">
        <v>872</v>
      </c>
      <c r="Q42" s="121" t="s">
        <v>1081</v>
      </c>
      <c r="R42" s="121"/>
      <c r="S42" s="121"/>
      <c r="T42" s="121"/>
      <c r="U42" s="121" t="s">
        <v>82</v>
      </c>
      <c r="V42" s="121">
        <v>2011</v>
      </c>
      <c r="W42" s="121" t="s">
        <v>1082</v>
      </c>
      <c r="X42" s="121" t="s">
        <v>183</v>
      </c>
      <c r="Y42" s="993">
        <v>41609</v>
      </c>
      <c r="Z42" s="121">
        <v>100</v>
      </c>
      <c r="AA42" s="993">
        <v>41699</v>
      </c>
      <c r="AB42" s="274">
        <v>0</v>
      </c>
      <c r="AC42" s="121" t="s">
        <v>183</v>
      </c>
      <c r="AD42" s="121" t="s">
        <v>61</v>
      </c>
      <c r="AE42" s="121" t="s">
        <v>445</v>
      </c>
      <c r="AF42" s="121" t="s">
        <v>445</v>
      </c>
      <c r="AG42" s="121"/>
      <c r="AH42" s="89"/>
      <c r="AI42" s="89"/>
      <c r="AJ42" s="89"/>
    </row>
    <row r="43" spans="1:36" s="3" customFormat="1" ht="395.25" hidden="1" customHeight="1" x14ac:dyDescent="0.2">
      <c r="A43" s="36" t="s">
        <v>2029</v>
      </c>
      <c r="B43" s="65" t="s">
        <v>107</v>
      </c>
      <c r="C43" s="87" t="s">
        <v>36</v>
      </c>
      <c r="D43" s="37">
        <v>41688</v>
      </c>
      <c r="E43" s="88">
        <v>0.4069444444444445</v>
      </c>
      <c r="F43" s="37">
        <v>41688</v>
      </c>
      <c r="G43" s="88">
        <v>0.48958333333333331</v>
      </c>
      <c r="H43" s="200">
        <v>8.2638888888888887E-2</v>
      </c>
      <c r="I43" s="87">
        <v>0</v>
      </c>
      <c r="J43" s="87" t="s">
        <v>1205</v>
      </c>
      <c r="K43" s="87"/>
      <c r="L43" s="87" t="s">
        <v>130</v>
      </c>
      <c r="M43" s="87" t="s">
        <v>1206</v>
      </c>
      <c r="N43" s="87" t="s">
        <v>103</v>
      </c>
      <c r="O43" s="87" t="s">
        <v>68</v>
      </c>
      <c r="P43" s="87" t="s">
        <v>1207</v>
      </c>
      <c r="Q43" s="87" t="s">
        <v>1208</v>
      </c>
      <c r="R43" s="87"/>
      <c r="S43" s="87"/>
      <c r="T43" s="87"/>
      <c r="U43" s="87"/>
      <c r="V43" s="87"/>
      <c r="W43" s="87"/>
      <c r="X43" s="87"/>
      <c r="Y43" s="87"/>
      <c r="Z43" s="87"/>
      <c r="AA43" s="87"/>
      <c r="AB43" s="87"/>
      <c r="AC43" s="87"/>
      <c r="AD43" s="87"/>
      <c r="AE43" s="87"/>
      <c r="AF43" s="87"/>
      <c r="AG43" s="87"/>
      <c r="AH43" s="89"/>
      <c r="AI43" s="89"/>
      <c r="AJ43" s="89"/>
    </row>
    <row r="44" spans="1:36" ht="191.25" hidden="1" customHeight="1" x14ac:dyDescent="0.2">
      <c r="A44" s="36" t="s">
        <v>2029</v>
      </c>
      <c r="B44" s="87" t="s">
        <v>107</v>
      </c>
      <c r="C44" s="87" t="s">
        <v>36</v>
      </c>
      <c r="D44" s="37">
        <v>41696</v>
      </c>
      <c r="E44" s="88">
        <v>0.33263888888888887</v>
      </c>
      <c r="F44" s="37">
        <v>41697</v>
      </c>
      <c r="G44" s="88">
        <v>0.69374999999999998</v>
      </c>
      <c r="H44" s="200">
        <v>1.3611111111111109</v>
      </c>
      <c r="I44" s="87">
        <v>0</v>
      </c>
      <c r="J44" s="87" t="s">
        <v>1299</v>
      </c>
      <c r="K44" s="87" t="s">
        <v>134</v>
      </c>
      <c r="L44" s="87" t="s">
        <v>130</v>
      </c>
      <c r="M44" s="87" t="s">
        <v>1300</v>
      </c>
      <c r="N44" s="87">
        <v>110</v>
      </c>
      <c r="O44" s="87" t="s">
        <v>66</v>
      </c>
      <c r="P44" s="87" t="s">
        <v>1300</v>
      </c>
      <c r="Q44" s="87" t="s">
        <v>1301</v>
      </c>
      <c r="R44" s="87"/>
      <c r="S44" s="87"/>
      <c r="T44" s="87"/>
      <c r="U44" s="87"/>
      <c r="V44" s="87"/>
      <c r="W44" s="87"/>
      <c r="X44" s="87"/>
      <c r="Y44" s="87"/>
      <c r="Z44" s="87"/>
      <c r="AA44" s="87"/>
      <c r="AB44" s="87"/>
      <c r="AC44" s="87"/>
      <c r="AD44" s="87"/>
      <c r="AE44" s="87"/>
      <c r="AF44" s="87"/>
      <c r="AG44" s="87"/>
      <c r="AH44" s="89"/>
      <c r="AI44" s="89"/>
      <c r="AJ44" s="89"/>
    </row>
    <row r="45" spans="1:36" ht="140.25" hidden="1" customHeight="1" x14ac:dyDescent="0.2">
      <c r="A45" s="36" t="s">
        <v>2030</v>
      </c>
      <c r="B45" s="87" t="s">
        <v>107</v>
      </c>
      <c r="C45" s="87" t="s">
        <v>36</v>
      </c>
      <c r="D45" s="37">
        <v>41720</v>
      </c>
      <c r="E45" s="88">
        <v>1.1805555555555555E-2</v>
      </c>
      <c r="F45" s="37" t="s">
        <v>1900</v>
      </c>
      <c r="G45" s="88" t="s">
        <v>1901</v>
      </c>
      <c r="H45" s="200">
        <v>1.1111111111111112E-2</v>
      </c>
      <c r="I45" s="87">
        <v>149</v>
      </c>
      <c r="J45" s="87" t="s">
        <v>1902</v>
      </c>
      <c r="K45" s="87"/>
      <c r="L45" s="87" t="s">
        <v>127</v>
      </c>
      <c r="M45" s="87" t="s">
        <v>1903</v>
      </c>
      <c r="N45" s="52">
        <v>110</v>
      </c>
      <c r="O45" s="87" t="s">
        <v>66</v>
      </c>
      <c r="P45" s="87" t="s">
        <v>1904</v>
      </c>
      <c r="Q45" s="87" t="s">
        <v>1905</v>
      </c>
      <c r="R45" s="87"/>
      <c r="S45" s="87">
        <v>992.5</v>
      </c>
      <c r="T45" s="87">
        <v>992.5</v>
      </c>
      <c r="U45" s="87" t="s">
        <v>78</v>
      </c>
      <c r="V45" s="87">
        <v>2009</v>
      </c>
      <c r="W45" s="87" t="s">
        <v>6669</v>
      </c>
      <c r="X45" s="87" t="s">
        <v>6670</v>
      </c>
      <c r="Y45" s="87" t="s">
        <v>183</v>
      </c>
      <c r="Z45" s="87" t="s">
        <v>183</v>
      </c>
      <c r="AA45" s="87" t="s">
        <v>183</v>
      </c>
      <c r="AB45" s="486" t="s">
        <v>183</v>
      </c>
      <c r="AC45" s="87" t="s">
        <v>183</v>
      </c>
      <c r="AD45" s="87" t="s">
        <v>57</v>
      </c>
      <c r="AE45" s="87" t="s">
        <v>445</v>
      </c>
      <c r="AF45" s="87" t="s">
        <v>445</v>
      </c>
      <c r="AG45" s="87"/>
      <c r="AH45" s="89"/>
      <c r="AI45" s="89" t="s">
        <v>387</v>
      </c>
      <c r="AJ45" s="89"/>
    </row>
    <row r="46" spans="1:36" ht="140.25" hidden="1" customHeight="1" x14ac:dyDescent="0.2">
      <c r="A46" s="36" t="s">
        <v>2030</v>
      </c>
      <c r="B46" s="87" t="s">
        <v>107</v>
      </c>
      <c r="C46" s="87" t="s">
        <v>36</v>
      </c>
      <c r="D46" s="37">
        <v>41723</v>
      </c>
      <c r="E46" s="88">
        <v>0.40138888888888885</v>
      </c>
      <c r="F46" s="37">
        <v>41723</v>
      </c>
      <c r="G46" s="88">
        <v>0.40138888888888885</v>
      </c>
      <c r="H46" s="200">
        <v>0</v>
      </c>
      <c r="I46" s="87">
        <v>16</v>
      </c>
      <c r="J46" s="87" t="s">
        <v>445</v>
      </c>
      <c r="K46" s="87" t="s">
        <v>136</v>
      </c>
      <c r="L46" s="87" t="s">
        <v>130</v>
      </c>
      <c r="M46" s="87" t="s">
        <v>1971</v>
      </c>
      <c r="N46" s="87">
        <v>35</v>
      </c>
      <c r="O46" s="87" t="s">
        <v>63</v>
      </c>
      <c r="P46" s="87" t="s">
        <v>1972</v>
      </c>
      <c r="Q46" s="87" t="s">
        <v>1973</v>
      </c>
      <c r="R46" s="486"/>
      <c r="S46" s="486">
        <v>81</v>
      </c>
      <c r="T46" s="486">
        <v>81</v>
      </c>
      <c r="U46" s="87" t="s">
        <v>73</v>
      </c>
      <c r="V46" s="486" t="s">
        <v>183</v>
      </c>
      <c r="W46" s="486" t="s">
        <v>183</v>
      </c>
      <c r="X46" s="486" t="s">
        <v>183</v>
      </c>
      <c r="Y46" s="486" t="s">
        <v>183</v>
      </c>
      <c r="Z46" s="486" t="s">
        <v>183</v>
      </c>
      <c r="AA46" s="486" t="s">
        <v>183</v>
      </c>
      <c r="AB46" s="486" t="s">
        <v>183</v>
      </c>
      <c r="AC46" s="486" t="s">
        <v>183</v>
      </c>
      <c r="AD46" s="87" t="s">
        <v>38</v>
      </c>
      <c r="AE46" s="87" t="s">
        <v>445</v>
      </c>
      <c r="AF46" s="87" t="s">
        <v>445</v>
      </c>
      <c r="AG46" s="87"/>
      <c r="AH46" s="89"/>
      <c r="AI46" s="89"/>
      <c r="AJ46" s="3" t="s">
        <v>2261</v>
      </c>
    </row>
    <row r="47" spans="1:36" ht="140.25" hidden="1" customHeight="1" x14ac:dyDescent="0.2">
      <c r="A47" s="87" t="s">
        <v>2104</v>
      </c>
      <c r="B47" s="87" t="s">
        <v>107</v>
      </c>
      <c r="C47" s="87" t="s">
        <v>36</v>
      </c>
      <c r="D47" s="37">
        <v>41730</v>
      </c>
      <c r="E47" s="88">
        <v>0.38819444444444445</v>
      </c>
      <c r="F47" s="37">
        <v>41730</v>
      </c>
      <c r="G47" s="88">
        <v>0.72430555555555554</v>
      </c>
      <c r="H47" s="200">
        <v>0.33611111111111108</v>
      </c>
      <c r="I47" s="87">
        <v>3</v>
      </c>
      <c r="J47" s="87" t="s">
        <v>1004</v>
      </c>
      <c r="K47" s="87"/>
      <c r="L47" s="87" t="s">
        <v>127</v>
      </c>
      <c r="M47" s="87" t="s">
        <v>2176</v>
      </c>
      <c r="N47" s="87" t="s">
        <v>103</v>
      </c>
      <c r="O47" s="87" t="s">
        <v>66</v>
      </c>
      <c r="P47" s="87" t="s">
        <v>2177</v>
      </c>
      <c r="Q47" s="87" t="s">
        <v>2178</v>
      </c>
      <c r="R47" s="87"/>
      <c r="S47" s="87">
        <v>9.6999999999999993</v>
      </c>
      <c r="T47" s="144">
        <f>R47+S47</f>
        <v>9.6999999999999993</v>
      </c>
      <c r="U47" s="486" t="s">
        <v>75</v>
      </c>
      <c r="V47" s="486">
        <v>2009</v>
      </c>
      <c r="W47" s="486" t="s">
        <v>2287</v>
      </c>
      <c r="X47" s="486" t="s">
        <v>183</v>
      </c>
      <c r="Y47" s="486" t="s">
        <v>6671</v>
      </c>
      <c r="Z47" s="486">
        <v>100</v>
      </c>
      <c r="AA47" s="486" t="s">
        <v>6672</v>
      </c>
      <c r="AB47" s="486" t="s">
        <v>183</v>
      </c>
      <c r="AC47" s="486" t="s">
        <v>183</v>
      </c>
      <c r="AD47" s="486" t="s">
        <v>57</v>
      </c>
      <c r="AE47" s="486" t="s">
        <v>445</v>
      </c>
      <c r="AF47" s="486" t="s">
        <v>445</v>
      </c>
      <c r="AG47" s="87"/>
      <c r="AH47" s="89"/>
      <c r="AI47" s="89" t="s">
        <v>387</v>
      </c>
      <c r="AJ47" s="89"/>
    </row>
    <row r="48" spans="1:36" ht="63.75" hidden="1" customHeight="1" x14ac:dyDescent="0.2">
      <c r="A48" s="87" t="s">
        <v>2104</v>
      </c>
      <c r="B48" s="87" t="s">
        <v>107</v>
      </c>
      <c r="C48" s="87" t="s">
        <v>36</v>
      </c>
      <c r="D48" s="37">
        <v>41730</v>
      </c>
      <c r="E48" s="88">
        <v>0.78125</v>
      </c>
      <c r="F48" s="37">
        <v>41730</v>
      </c>
      <c r="G48" s="88">
        <v>0.78125</v>
      </c>
      <c r="H48" s="200">
        <v>0</v>
      </c>
      <c r="I48" s="87"/>
      <c r="J48" s="87" t="s">
        <v>2179</v>
      </c>
      <c r="K48" s="87" t="s">
        <v>132</v>
      </c>
      <c r="L48" s="87" t="s">
        <v>130</v>
      </c>
      <c r="M48" s="87" t="s">
        <v>2180</v>
      </c>
      <c r="N48" s="87">
        <v>110</v>
      </c>
      <c r="O48" s="87" t="s">
        <v>66</v>
      </c>
      <c r="P48" s="87" t="s">
        <v>872</v>
      </c>
      <c r="Q48" s="87" t="s">
        <v>2181</v>
      </c>
      <c r="R48" s="87"/>
      <c r="S48" s="87"/>
      <c r="T48" s="144"/>
      <c r="U48" s="87"/>
      <c r="V48" s="87"/>
      <c r="W48" s="87"/>
      <c r="X48" s="87"/>
      <c r="Y48" s="87"/>
      <c r="Z48" s="87"/>
      <c r="AA48" s="87"/>
      <c r="AB48" s="87"/>
      <c r="AC48" s="87"/>
      <c r="AD48" s="87"/>
      <c r="AE48" s="87"/>
      <c r="AF48" s="87"/>
      <c r="AG48" s="87"/>
      <c r="AH48" s="89"/>
      <c r="AI48" s="89"/>
      <c r="AJ48" s="3" t="s">
        <v>2261</v>
      </c>
    </row>
    <row r="49" spans="1:36" ht="140.25" hidden="1" customHeight="1" x14ac:dyDescent="0.2">
      <c r="A49" s="87" t="s">
        <v>2104</v>
      </c>
      <c r="B49" s="87" t="s">
        <v>107</v>
      </c>
      <c r="C49" s="87" t="s">
        <v>36</v>
      </c>
      <c r="D49" s="37">
        <v>41730</v>
      </c>
      <c r="E49" s="88">
        <v>0.81458333333333333</v>
      </c>
      <c r="F49" s="37">
        <v>41730</v>
      </c>
      <c r="G49" s="88">
        <v>0.81458333333333333</v>
      </c>
      <c r="H49" s="200">
        <v>0</v>
      </c>
      <c r="I49" s="87"/>
      <c r="J49" s="87" t="s">
        <v>2179</v>
      </c>
      <c r="K49" s="87" t="s">
        <v>132</v>
      </c>
      <c r="L49" s="87" t="s">
        <v>130</v>
      </c>
      <c r="M49" s="87" t="s">
        <v>2180</v>
      </c>
      <c r="N49" s="87">
        <v>110</v>
      </c>
      <c r="O49" s="87" t="s">
        <v>66</v>
      </c>
      <c r="P49" s="87" t="s">
        <v>872</v>
      </c>
      <c r="Q49" s="87" t="s">
        <v>2181</v>
      </c>
      <c r="R49" s="87"/>
      <c r="S49" s="87"/>
      <c r="T49" s="144"/>
      <c r="U49" s="87"/>
      <c r="V49" s="87"/>
      <c r="W49" s="87"/>
      <c r="X49" s="87"/>
      <c r="Y49" s="87"/>
      <c r="Z49" s="87"/>
      <c r="AA49" s="87"/>
      <c r="AB49" s="87"/>
      <c r="AC49" s="87"/>
      <c r="AD49" s="87"/>
      <c r="AE49" s="87"/>
      <c r="AF49" s="87"/>
      <c r="AG49" s="87"/>
      <c r="AH49" s="89"/>
      <c r="AI49" s="89"/>
      <c r="AJ49" s="3" t="s">
        <v>2261</v>
      </c>
    </row>
    <row r="50" spans="1:36" ht="63.75" hidden="1" customHeight="1" x14ac:dyDescent="0.2">
      <c r="A50" s="87" t="s">
        <v>2104</v>
      </c>
      <c r="B50" s="87" t="s">
        <v>107</v>
      </c>
      <c r="C50" s="87" t="s">
        <v>36</v>
      </c>
      <c r="D50" s="37">
        <v>41743</v>
      </c>
      <c r="E50" s="88">
        <v>0.74513888888888891</v>
      </c>
      <c r="F50" s="37">
        <v>41743</v>
      </c>
      <c r="G50" s="88">
        <v>0.9159722222222223</v>
      </c>
      <c r="H50" s="88">
        <v>0.17083333333333331</v>
      </c>
      <c r="I50" s="87">
        <v>2</v>
      </c>
      <c r="J50" s="87" t="s">
        <v>445</v>
      </c>
      <c r="K50" s="87"/>
      <c r="L50" s="87" t="s">
        <v>130</v>
      </c>
      <c r="M50" s="87" t="s">
        <v>2858</v>
      </c>
      <c r="N50" s="87" t="s">
        <v>103</v>
      </c>
      <c r="O50" s="87" t="s">
        <v>65</v>
      </c>
      <c r="P50" s="87" t="s">
        <v>2859</v>
      </c>
      <c r="Q50" s="87" t="s">
        <v>2860</v>
      </c>
      <c r="R50" s="87">
        <v>56.4</v>
      </c>
      <c r="S50" s="87">
        <v>4.8</v>
      </c>
      <c r="T50" s="87">
        <v>61.2</v>
      </c>
      <c r="U50" s="486" t="s">
        <v>78</v>
      </c>
      <c r="V50" s="486">
        <v>2014</v>
      </c>
      <c r="W50" s="486" t="s">
        <v>6673</v>
      </c>
      <c r="X50" s="492" t="s">
        <v>6674</v>
      </c>
      <c r="Y50" s="486" t="s">
        <v>183</v>
      </c>
      <c r="Z50" s="486" t="s">
        <v>183</v>
      </c>
      <c r="AA50" s="486" t="s">
        <v>183</v>
      </c>
      <c r="AB50" s="486" t="s">
        <v>183</v>
      </c>
      <c r="AC50" s="486">
        <v>2014</v>
      </c>
      <c r="AD50" s="486" t="s">
        <v>47</v>
      </c>
      <c r="AE50" s="486" t="s">
        <v>445</v>
      </c>
      <c r="AF50" s="486" t="s">
        <v>445</v>
      </c>
      <c r="AG50" s="87"/>
      <c r="AH50" s="89"/>
      <c r="AI50" s="89"/>
      <c r="AJ50" s="89"/>
    </row>
    <row r="51" spans="1:36" ht="89.25" hidden="1" customHeight="1" x14ac:dyDescent="0.2">
      <c r="A51" s="87" t="s">
        <v>2104</v>
      </c>
      <c r="B51" s="87" t="s">
        <v>107</v>
      </c>
      <c r="C51" s="87" t="s">
        <v>36</v>
      </c>
      <c r="D51" s="37">
        <v>41751</v>
      </c>
      <c r="E51" s="88">
        <v>0.49791666666666662</v>
      </c>
      <c r="F51" s="37"/>
      <c r="G51" s="88"/>
      <c r="H51" s="88"/>
      <c r="I51" s="87">
        <v>6</v>
      </c>
      <c r="J51" s="87" t="s">
        <v>1004</v>
      </c>
      <c r="K51" s="87"/>
      <c r="L51" s="87" t="s">
        <v>127</v>
      </c>
      <c r="M51" s="87" t="s">
        <v>3065</v>
      </c>
      <c r="N51" s="87" t="s">
        <v>103</v>
      </c>
      <c r="O51" s="87" t="s">
        <v>67</v>
      </c>
      <c r="P51" s="87" t="s">
        <v>445</v>
      </c>
      <c r="Q51" s="87" t="s">
        <v>3066</v>
      </c>
      <c r="R51" s="87"/>
      <c r="S51" s="87">
        <v>32.5</v>
      </c>
      <c r="T51" s="87">
        <v>32.5</v>
      </c>
      <c r="U51" s="486" t="s">
        <v>76</v>
      </c>
      <c r="V51" s="486" t="s">
        <v>183</v>
      </c>
      <c r="W51" s="486" t="s">
        <v>6675</v>
      </c>
      <c r="X51" s="486" t="s">
        <v>183</v>
      </c>
      <c r="Y51" s="486" t="s">
        <v>183</v>
      </c>
      <c r="Z51" s="486" t="s">
        <v>183</v>
      </c>
      <c r="AA51" s="486" t="s">
        <v>183</v>
      </c>
      <c r="AB51" s="486" t="s">
        <v>183</v>
      </c>
      <c r="AC51" s="496">
        <v>41724</v>
      </c>
      <c r="AD51" s="486" t="s">
        <v>47</v>
      </c>
      <c r="AE51" s="486" t="s">
        <v>445</v>
      </c>
      <c r="AF51" s="486" t="s">
        <v>445</v>
      </c>
      <c r="AG51" s="87"/>
      <c r="AH51" s="89"/>
      <c r="AI51" s="89" t="s">
        <v>387</v>
      </c>
      <c r="AJ51" s="89"/>
    </row>
    <row r="52" spans="1:36" ht="63.75" hidden="1" customHeight="1" x14ac:dyDescent="0.2">
      <c r="A52" s="87" t="s">
        <v>3297</v>
      </c>
      <c r="B52" s="116" t="s">
        <v>107</v>
      </c>
      <c r="C52" s="116" t="s">
        <v>36</v>
      </c>
      <c r="D52" s="37">
        <v>41760</v>
      </c>
      <c r="E52" s="884">
        <v>0.10694444444444444</v>
      </c>
      <c r="F52" s="37"/>
      <c r="G52" s="88"/>
      <c r="H52" s="88"/>
      <c r="I52" s="87">
        <v>0</v>
      </c>
      <c r="J52" s="87" t="s">
        <v>3361</v>
      </c>
      <c r="K52" s="87"/>
      <c r="L52" s="87" t="s">
        <v>130</v>
      </c>
      <c r="M52" s="87" t="s">
        <v>3362</v>
      </c>
      <c r="N52" s="87">
        <v>110</v>
      </c>
      <c r="O52" s="87" t="s">
        <v>67</v>
      </c>
      <c r="P52" s="87" t="s">
        <v>3363</v>
      </c>
      <c r="Q52" s="87" t="s">
        <v>3364</v>
      </c>
      <c r="R52" s="87"/>
      <c r="S52" s="87"/>
      <c r="T52" s="87"/>
      <c r="U52" s="87"/>
      <c r="V52" s="87"/>
      <c r="W52" s="87"/>
      <c r="X52" s="87"/>
      <c r="Y52" s="87"/>
      <c r="Z52" s="87"/>
      <c r="AA52" s="87"/>
      <c r="AB52" s="87"/>
      <c r="AC52" s="87"/>
      <c r="AD52" s="87"/>
      <c r="AE52" s="87"/>
      <c r="AF52" s="87"/>
      <c r="AG52" s="87"/>
      <c r="AH52" s="89"/>
      <c r="AI52" s="89"/>
      <c r="AJ52" s="89"/>
    </row>
    <row r="53" spans="1:36" ht="102" hidden="1" customHeight="1" x14ac:dyDescent="0.2">
      <c r="A53" s="87" t="s">
        <v>3297</v>
      </c>
      <c r="B53" s="116" t="s">
        <v>107</v>
      </c>
      <c r="C53" s="116" t="s">
        <v>36</v>
      </c>
      <c r="D53" s="37">
        <v>41760</v>
      </c>
      <c r="E53" s="884">
        <v>0.10694444444444444</v>
      </c>
      <c r="F53" s="37"/>
      <c r="G53" s="88"/>
      <c r="H53" s="88"/>
      <c r="I53" s="87">
        <v>0</v>
      </c>
      <c r="J53" s="87" t="s">
        <v>1004</v>
      </c>
      <c r="K53" s="87"/>
      <c r="L53" s="87" t="s">
        <v>130</v>
      </c>
      <c r="M53" s="87" t="s">
        <v>3365</v>
      </c>
      <c r="N53" s="87" t="s">
        <v>103</v>
      </c>
      <c r="O53" s="87" t="s">
        <v>64</v>
      </c>
      <c r="P53" s="87" t="s">
        <v>3366</v>
      </c>
      <c r="Q53" s="87" t="s">
        <v>3367</v>
      </c>
      <c r="R53" s="87"/>
      <c r="S53" s="87"/>
      <c r="T53" s="87"/>
      <c r="U53" s="87"/>
      <c r="V53" s="87"/>
      <c r="W53" s="87"/>
      <c r="X53" s="87"/>
      <c r="Y53" s="87"/>
      <c r="Z53" s="87"/>
      <c r="AA53" s="87"/>
      <c r="AB53" s="87"/>
      <c r="AC53" s="87"/>
      <c r="AD53" s="87"/>
      <c r="AE53" s="87"/>
      <c r="AF53" s="87"/>
      <c r="AG53" s="87"/>
      <c r="AH53" s="89"/>
      <c r="AI53" s="89"/>
      <c r="AJ53" s="89"/>
    </row>
    <row r="54" spans="1:36" ht="204" hidden="1" customHeight="1" thickBot="1" x14ac:dyDescent="0.25">
      <c r="A54" s="276" t="s">
        <v>3297</v>
      </c>
      <c r="B54" s="864" t="s">
        <v>107</v>
      </c>
      <c r="C54" s="864" t="s">
        <v>36</v>
      </c>
      <c r="D54" s="37">
        <v>41760</v>
      </c>
      <c r="E54" s="882">
        <v>0.1111111111111111</v>
      </c>
      <c r="F54" s="37">
        <v>41760</v>
      </c>
      <c r="G54" s="882">
        <v>0.14583333333333334</v>
      </c>
      <c r="H54" s="882">
        <v>3.4722222222222224E-2</v>
      </c>
      <c r="I54" s="864">
        <v>291</v>
      </c>
      <c r="J54" s="276" t="s">
        <v>3368</v>
      </c>
      <c r="K54" s="276"/>
      <c r="L54" s="276" t="s">
        <v>130</v>
      </c>
      <c r="M54" s="276" t="s">
        <v>3369</v>
      </c>
      <c r="N54" s="276" t="s">
        <v>103</v>
      </c>
      <c r="O54" s="276" t="s">
        <v>12710</v>
      </c>
      <c r="P54" s="864" t="s">
        <v>6677</v>
      </c>
      <c r="Q54" s="486" t="s">
        <v>6676</v>
      </c>
      <c r="R54" s="864">
        <v>1963.5</v>
      </c>
      <c r="S54" s="864">
        <v>2563.1</v>
      </c>
      <c r="T54" s="864">
        <v>4526.6000000000004</v>
      </c>
      <c r="U54" s="486" t="s">
        <v>78</v>
      </c>
      <c r="V54" s="486" t="s">
        <v>183</v>
      </c>
      <c r="W54" s="486" t="s">
        <v>183</v>
      </c>
      <c r="X54" s="486" t="s">
        <v>183</v>
      </c>
      <c r="Y54" s="486" t="s">
        <v>183</v>
      </c>
      <c r="Z54" s="486" t="s">
        <v>183</v>
      </c>
      <c r="AA54" s="486" t="s">
        <v>183</v>
      </c>
      <c r="AB54" s="486" t="s">
        <v>183</v>
      </c>
      <c r="AC54" s="486" t="s">
        <v>183</v>
      </c>
      <c r="AD54" s="486" t="s">
        <v>47</v>
      </c>
      <c r="AE54" s="486" t="s">
        <v>99</v>
      </c>
      <c r="AF54" s="486" t="s">
        <v>100</v>
      </c>
      <c r="AG54" s="276"/>
      <c r="AH54" s="277"/>
      <c r="AI54" s="277"/>
      <c r="AJ54" s="277" t="s">
        <v>4662</v>
      </c>
    </row>
    <row r="55" spans="1:36" s="3" customFormat="1" ht="114.75" hidden="1" customHeight="1" x14ac:dyDescent="0.2">
      <c r="A55" s="87" t="s">
        <v>3297</v>
      </c>
      <c r="B55" s="116" t="s">
        <v>107</v>
      </c>
      <c r="C55" s="116" t="s">
        <v>36</v>
      </c>
      <c r="D55" s="37">
        <v>41761</v>
      </c>
      <c r="E55" s="88">
        <v>0.48958333333333331</v>
      </c>
      <c r="F55" s="37"/>
      <c r="G55" s="88"/>
      <c r="H55" s="88"/>
      <c r="I55" s="87">
        <v>0</v>
      </c>
      <c r="J55" s="87" t="s">
        <v>1004</v>
      </c>
      <c r="K55" s="87"/>
      <c r="L55" s="87" t="s">
        <v>130</v>
      </c>
      <c r="M55" s="87" t="s">
        <v>3371</v>
      </c>
      <c r="N55" s="87">
        <v>35</v>
      </c>
      <c r="O55" s="87" t="s">
        <v>63</v>
      </c>
      <c r="P55" s="87" t="s">
        <v>3372</v>
      </c>
      <c r="Q55" s="932" t="s">
        <v>10055</v>
      </c>
      <c r="R55" s="87"/>
      <c r="S55" s="87"/>
      <c r="T55" s="87"/>
      <c r="U55" s="87"/>
      <c r="V55" s="87"/>
      <c r="W55" s="87"/>
      <c r="X55" s="87"/>
      <c r="Y55" s="87"/>
      <c r="Z55" s="87"/>
      <c r="AA55" s="87"/>
      <c r="AB55" s="87"/>
      <c r="AC55" s="87"/>
      <c r="AD55" s="87"/>
      <c r="AE55" s="87"/>
      <c r="AF55" s="87"/>
      <c r="AG55" s="87"/>
      <c r="AH55" s="89"/>
      <c r="AI55" s="89"/>
      <c r="AJ55" s="89"/>
    </row>
    <row r="56" spans="1:36" s="3" customFormat="1" ht="47.25" hidden="1" customHeight="1" x14ac:dyDescent="0.2">
      <c r="A56" s="87" t="s">
        <v>3297</v>
      </c>
      <c r="B56" s="87" t="s">
        <v>107</v>
      </c>
      <c r="C56" s="87" t="s">
        <v>36</v>
      </c>
      <c r="D56" s="37">
        <v>41761</v>
      </c>
      <c r="E56" s="88">
        <v>0.51527777777777783</v>
      </c>
      <c r="F56" s="37"/>
      <c r="G56" s="88"/>
      <c r="H56" s="88"/>
      <c r="I56" s="87">
        <v>0</v>
      </c>
      <c r="J56" s="87" t="s">
        <v>1004</v>
      </c>
      <c r="K56" s="87"/>
      <c r="L56" s="87" t="s">
        <v>130</v>
      </c>
      <c r="M56" s="87" t="s">
        <v>3375</v>
      </c>
      <c r="N56" s="87">
        <v>35</v>
      </c>
      <c r="O56" s="87" t="s">
        <v>63</v>
      </c>
      <c r="P56" s="87" t="s">
        <v>3376</v>
      </c>
      <c r="Q56" s="486" t="s">
        <v>3862</v>
      </c>
      <c r="R56" s="87"/>
      <c r="S56" s="87"/>
      <c r="T56" s="87"/>
      <c r="U56" s="87"/>
      <c r="V56" s="87"/>
      <c r="W56" s="87"/>
      <c r="X56" s="87"/>
      <c r="Y56" s="87"/>
      <c r="Z56" s="87"/>
      <c r="AA56" s="87"/>
      <c r="AB56" s="87"/>
      <c r="AC56" s="87"/>
      <c r="AD56" s="87"/>
      <c r="AE56" s="87"/>
      <c r="AF56" s="87"/>
      <c r="AG56" s="87"/>
      <c r="AH56" s="89"/>
      <c r="AI56" s="89"/>
      <c r="AJ56" s="89"/>
    </row>
    <row r="57" spans="1:36" s="3" customFormat="1" ht="31.5" hidden="1" customHeight="1" x14ac:dyDescent="0.2">
      <c r="A57" s="276" t="s">
        <v>3297</v>
      </c>
      <c r="B57" s="864" t="s">
        <v>107</v>
      </c>
      <c r="C57" s="864" t="s">
        <v>36</v>
      </c>
      <c r="D57" s="37">
        <v>41761</v>
      </c>
      <c r="E57" s="882">
        <v>0.4909722222222222</v>
      </c>
      <c r="F57" s="37">
        <v>41761</v>
      </c>
      <c r="G57" s="882">
        <v>0.51041666666666663</v>
      </c>
      <c r="H57" s="882">
        <v>1.9444444444444445E-2</v>
      </c>
      <c r="I57" s="864">
        <v>289</v>
      </c>
      <c r="J57" s="276" t="s">
        <v>3373</v>
      </c>
      <c r="K57" s="276"/>
      <c r="L57" s="276" t="s">
        <v>130</v>
      </c>
      <c r="M57" s="276" t="s">
        <v>3374</v>
      </c>
      <c r="N57" s="276" t="s">
        <v>103</v>
      </c>
      <c r="O57" s="276" t="s">
        <v>12710</v>
      </c>
      <c r="P57" s="864" t="s">
        <v>6678</v>
      </c>
      <c r="Q57" s="486" t="s">
        <v>6679</v>
      </c>
      <c r="R57" s="486">
        <v>1086</v>
      </c>
      <c r="S57" s="486">
        <v>2751</v>
      </c>
      <c r="T57" s="486">
        <v>3837</v>
      </c>
      <c r="U57" s="486" t="s">
        <v>78</v>
      </c>
      <c r="V57" s="486" t="s">
        <v>183</v>
      </c>
      <c r="W57" s="486" t="s">
        <v>183</v>
      </c>
      <c r="X57" s="486" t="s">
        <v>183</v>
      </c>
      <c r="Y57" s="486" t="s">
        <v>183</v>
      </c>
      <c r="Z57" s="486" t="s">
        <v>183</v>
      </c>
      <c r="AA57" s="486" t="s">
        <v>183</v>
      </c>
      <c r="AB57" s="486" t="s">
        <v>183</v>
      </c>
      <c r="AC57" s="486" t="s">
        <v>183</v>
      </c>
      <c r="AD57" s="486" t="s">
        <v>47</v>
      </c>
      <c r="AE57" s="486" t="s">
        <v>99</v>
      </c>
      <c r="AF57" s="486" t="s">
        <v>445</v>
      </c>
      <c r="AG57" s="276"/>
      <c r="AH57" s="277"/>
      <c r="AI57" s="277"/>
      <c r="AJ57" s="277" t="s">
        <v>4662</v>
      </c>
    </row>
    <row r="58" spans="1:36" s="3" customFormat="1" ht="31.5" hidden="1" customHeight="1" thickBot="1" x14ac:dyDescent="0.25">
      <c r="A58" s="28" t="s">
        <v>3297</v>
      </c>
      <c r="B58" s="87" t="s">
        <v>107</v>
      </c>
      <c r="C58" s="87" t="s">
        <v>36</v>
      </c>
      <c r="D58" s="37">
        <v>41776</v>
      </c>
      <c r="E58" s="88">
        <v>0.87083333333333324</v>
      </c>
      <c r="F58" s="37">
        <v>41776</v>
      </c>
      <c r="G58" s="88">
        <v>0.90625</v>
      </c>
      <c r="H58" s="88">
        <v>3.5416666666666666E-2</v>
      </c>
      <c r="I58" s="87">
        <v>232</v>
      </c>
      <c r="J58" s="87" t="s">
        <v>3863</v>
      </c>
      <c r="K58" s="87"/>
      <c r="L58" s="87" t="s">
        <v>130</v>
      </c>
      <c r="M58" s="87" t="s">
        <v>3864</v>
      </c>
      <c r="N58" s="87">
        <v>110</v>
      </c>
      <c r="O58" s="87" t="s">
        <v>12710</v>
      </c>
      <c r="P58" s="87" t="s">
        <v>6681</v>
      </c>
      <c r="Q58" s="87" t="s">
        <v>6680</v>
      </c>
      <c r="R58" s="87">
        <v>1927</v>
      </c>
      <c r="S58" s="87">
        <v>2320</v>
      </c>
      <c r="T58" s="87">
        <v>4247</v>
      </c>
      <c r="U58" s="36"/>
      <c r="V58" s="36"/>
      <c r="W58" s="36"/>
      <c r="X58" s="36"/>
      <c r="Y58" s="36"/>
      <c r="Z58" s="36"/>
      <c r="AA58" s="36"/>
      <c r="AB58" s="36"/>
      <c r="AC58" s="36"/>
      <c r="AD58" s="211" t="s">
        <v>46</v>
      </c>
      <c r="AE58" s="36"/>
      <c r="AF58" s="36"/>
      <c r="AG58" s="100"/>
      <c r="AH58" s="22"/>
      <c r="AI58" s="22"/>
      <c r="AJ58" s="22"/>
    </row>
    <row r="59" spans="1:36" s="3" customFormat="1" ht="31.5" hidden="1" customHeight="1" x14ac:dyDescent="0.2">
      <c r="A59" s="28" t="s">
        <v>3297</v>
      </c>
      <c r="B59" s="87" t="s">
        <v>107</v>
      </c>
      <c r="C59" s="87" t="s">
        <v>36</v>
      </c>
      <c r="D59" s="37">
        <v>41776</v>
      </c>
      <c r="E59" s="88">
        <v>0.87083333333333324</v>
      </c>
      <c r="F59" s="37">
        <v>41776</v>
      </c>
      <c r="G59" s="88">
        <v>0.90833333333333333</v>
      </c>
      <c r="H59" s="514" t="s">
        <v>3856</v>
      </c>
      <c r="I59" s="87">
        <v>0</v>
      </c>
      <c r="J59" s="87" t="s">
        <v>3770</v>
      </c>
      <c r="K59" s="87"/>
      <c r="L59" s="87" t="s">
        <v>130</v>
      </c>
      <c r="M59" s="87" t="s">
        <v>3857</v>
      </c>
      <c r="N59" s="87" t="s">
        <v>103</v>
      </c>
      <c r="O59" s="87" t="s">
        <v>65</v>
      </c>
      <c r="P59" s="87" t="s">
        <v>3858</v>
      </c>
      <c r="Q59" s="938" t="s">
        <v>10054</v>
      </c>
      <c r="R59" s="87"/>
      <c r="S59" s="87"/>
      <c r="T59" s="87"/>
      <c r="U59" s="938" t="s">
        <v>73</v>
      </c>
      <c r="V59" s="938">
        <v>2012</v>
      </c>
      <c r="W59" s="938" t="s">
        <v>10052</v>
      </c>
      <c r="X59" s="938" t="s">
        <v>5753</v>
      </c>
      <c r="Y59" s="988">
        <v>41760</v>
      </c>
      <c r="Z59" s="938">
        <v>100</v>
      </c>
      <c r="AA59" s="938" t="s">
        <v>183</v>
      </c>
      <c r="AB59" s="932" t="s">
        <v>445</v>
      </c>
      <c r="AC59" s="938" t="s">
        <v>183</v>
      </c>
      <c r="AD59" s="932" t="s">
        <v>46</v>
      </c>
      <c r="AE59" s="932" t="s">
        <v>445</v>
      </c>
      <c r="AF59" s="932" t="s">
        <v>445</v>
      </c>
      <c r="AG59" s="1014" t="s">
        <v>10053</v>
      </c>
      <c r="AH59" s="22"/>
      <c r="AI59" s="22"/>
      <c r="AJ59" s="22"/>
    </row>
    <row r="60" spans="1:36" s="3" customFormat="1" ht="31.5" hidden="1" customHeight="1" x14ac:dyDescent="0.2">
      <c r="A60" s="28" t="s">
        <v>3297</v>
      </c>
      <c r="B60" s="87" t="s">
        <v>107</v>
      </c>
      <c r="C60" s="87" t="s">
        <v>36</v>
      </c>
      <c r="D60" s="37">
        <v>41776</v>
      </c>
      <c r="E60" s="88">
        <v>0.87083333333333324</v>
      </c>
      <c r="F60" s="37">
        <v>41776</v>
      </c>
      <c r="G60" s="88">
        <v>0.89861111111111114</v>
      </c>
      <c r="H60" s="514" t="s">
        <v>3859</v>
      </c>
      <c r="I60" s="87">
        <v>0</v>
      </c>
      <c r="J60" s="87" t="s">
        <v>3860</v>
      </c>
      <c r="K60" s="87"/>
      <c r="L60" s="87" t="s">
        <v>130</v>
      </c>
      <c r="M60" s="87" t="s">
        <v>3861</v>
      </c>
      <c r="N60" s="87" t="s">
        <v>103</v>
      </c>
      <c r="O60" s="87" t="s">
        <v>68</v>
      </c>
      <c r="P60" s="87" t="s">
        <v>3370</v>
      </c>
      <c r="Q60" s="87" t="s">
        <v>3862</v>
      </c>
      <c r="R60" s="87"/>
      <c r="S60" s="87"/>
      <c r="T60" s="87"/>
      <c r="U60" s="486" t="s">
        <v>89</v>
      </c>
      <c r="V60" s="486" t="s">
        <v>10043</v>
      </c>
      <c r="W60" s="486" t="s">
        <v>10044</v>
      </c>
      <c r="X60" s="486" t="s">
        <v>10045</v>
      </c>
      <c r="Y60" s="486" t="s">
        <v>10046</v>
      </c>
      <c r="Z60" s="486">
        <v>100</v>
      </c>
      <c r="AA60" s="486">
        <v>2015</v>
      </c>
      <c r="AB60" s="486" t="s">
        <v>445</v>
      </c>
      <c r="AC60" s="486" t="s">
        <v>10047</v>
      </c>
      <c r="AD60" s="486" t="s">
        <v>45</v>
      </c>
      <c r="AE60" s="486" t="s">
        <v>445</v>
      </c>
      <c r="AF60" s="486" t="s">
        <v>445</v>
      </c>
      <c r="AG60" s="1013" t="s">
        <v>10051</v>
      </c>
      <c r="AH60" s="22"/>
      <c r="AI60" s="22"/>
      <c r="AJ60" s="22"/>
    </row>
    <row r="61" spans="1:36" s="3" customFormat="1" ht="31.5" hidden="1" customHeight="1" x14ac:dyDescent="0.2">
      <c r="A61" s="858" t="s">
        <v>3297</v>
      </c>
      <c r="B61" s="276" t="s">
        <v>107</v>
      </c>
      <c r="C61" s="276" t="s">
        <v>36</v>
      </c>
      <c r="D61" s="37">
        <v>41782</v>
      </c>
      <c r="E61" s="279">
        <v>7.5694444444444439E-2</v>
      </c>
      <c r="F61" s="37">
        <v>41782</v>
      </c>
      <c r="G61" s="279">
        <v>8.6805555555555566E-2</v>
      </c>
      <c r="H61" s="279">
        <v>1.1111111111111127E-2</v>
      </c>
      <c r="I61" s="276">
        <v>284</v>
      </c>
      <c r="J61" s="276" t="s">
        <v>3863</v>
      </c>
      <c r="K61" s="276"/>
      <c r="L61" s="276" t="s">
        <v>130</v>
      </c>
      <c r="M61" s="276" t="s">
        <v>3925</v>
      </c>
      <c r="N61" s="276" t="s">
        <v>103</v>
      </c>
      <c r="O61" s="276" t="s">
        <v>12710</v>
      </c>
      <c r="P61" s="276" t="s">
        <v>1206</v>
      </c>
      <c r="Q61" s="87" t="s">
        <v>6682</v>
      </c>
      <c r="R61" s="486">
        <v>1056</v>
      </c>
      <c r="S61" s="486">
        <v>2593</v>
      </c>
      <c r="T61" s="486">
        <v>3649</v>
      </c>
      <c r="U61" s="486" t="s">
        <v>78</v>
      </c>
      <c r="V61" s="486" t="s">
        <v>183</v>
      </c>
      <c r="W61" s="486" t="s">
        <v>183</v>
      </c>
      <c r="X61" s="486" t="s">
        <v>183</v>
      </c>
      <c r="Y61" s="486" t="s">
        <v>183</v>
      </c>
      <c r="Z61" s="486" t="s">
        <v>183</v>
      </c>
      <c r="AA61" s="486" t="s">
        <v>183</v>
      </c>
      <c r="AB61" s="486" t="s">
        <v>183</v>
      </c>
      <c r="AC61" s="486" t="s">
        <v>183</v>
      </c>
      <c r="AD61" s="486" t="s">
        <v>61</v>
      </c>
      <c r="AE61" s="486" t="s">
        <v>99</v>
      </c>
      <c r="AF61" s="486" t="s">
        <v>100</v>
      </c>
      <c r="AG61" s="366"/>
      <c r="AH61" s="278"/>
      <c r="AI61" s="278"/>
      <c r="AJ61" s="278" t="s">
        <v>4662</v>
      </c>
    </row>
    <row r="62" spans="1:36" s="3" customFormat="1" ht="31.5" hidden="1" customHeight="1" x14ac:dyDescent="0.2">
      <c r="A62" s="28" t="s">
        <v>3297</v>
      </c>
      <c r="B62" s="87" t="s">
        <v>107</v>
      </c>
      <c r="C62" s="87" t="s">
        <v>36</v>
      </c>
      <c r="D62" s="37">
        <v>41782</v>
      </c>
      <c r="E62" s="88">
        <v>7.3611111111111113E-2</v>
      </c>
      <c r="F62" s="37">
        <v>41782</v>
      </c>
      <c r="G62" s="88">
        <v>0.17847222222222223</v>
      </c>
      <c r="H62" s="88">
        <v>0.10486111111111111</v>
      </c>
      <c r="I62" s="87">
        <v>0</v>
      </c>
      <c r="J62" s="87" t="s">
        <v>3922</v>
      </c>
      <c r="K62" s="87"/>
      <c r="L62" s="87" t="s">
        <v>130</v>
      </c>
      <c r="M62" s="87" t="s">
        <v>3923</v>
      </c>
      <c r="N62" s="87" t="s">
        <v>103</v>
      </c>
      <c r="O62" s="87" t="s">
        <v>68</v>
      </c>
      <c r="P62" s="87" t="s">
        <v>3370</v>
      </c>
      <c r="Q62" s="87" t="s">
        <v>3922</v>
      </c>
      <c r="R62" s="87"/>
      <c r="S62" s="87"/>
      <c r="T62" s="87"/>
      <c r="U62" s="968" t="s">
        <v>92</v>
      </c>
      <c r="V62" s="968">
        <v>2012</v>
      </c>
      <c r="W62" s="968" t="s">
        <v>10048</v>
      </c>
      <c r="X62" s="968" t="s">
        <v>10049</v>
      </c>
      <c r="Y62" s="987">
        <v>41766</v>
      </c>
      <c r="Z62" s="968">
        <v>100</v>
      </c>
      <c r="AA62" s="968">
        <v>2014</v>
      </c>
      <c r="AB62" s="1000" t="s">
        <v>445</v>
      </c>
      <c r="AC62" s="1000" t="s">
        <v>183</v>
      </c>
      <c r="AD62" s="1000" t="s">
        <v>62</v>
      </c>
      <c r="AE62" s="1000" t="s">
        <v>445</v>
      </c>
      <c r="AF62" s="1000" t="s">
        <v>445</v>
      </c>
      <c r="AG62" s="1013" t="s">
        <v>10050</v>
      </c>
      <c r="AH62" s="22"/>
      <c r="AI62" s="22"/>
      <c r="AJ62" s="22"/>
    </row>
    <row r="63" spans="1:36" s="3" customFormat="1" ht="47.25" hidden="1" customHeight="1" thickBot="1" x14ac:dyDescent="0.25">
      <c r="A63" s="28" t="s">
        <v>3297</v>
      </c>
      <c r="B63" s="87" t="s">
        <v>107</v>
      </c>
      <c r="C63" s="87" t="s">
        <v>36</v>
      </c>
      <c r="D63" s="37">
        <v>41782</v>
      </c>
      <c r="E63" s="88">
        <v>7.5694444444444439E-2</v>
      </c>
      <c r="F63" s="37">
        <v>41782</v>
      </c>
      <c r="G63" s="88">
        <v>0.10277777777777779</v>
      </c>
      <c r="H63" s="88">
        <v>2.7083333333333348E-2</v>
      </c>
      <c r="I63" s="87">
        <v>0</v>
      </c>
      <c r="J63" s="87" t="s">
        <v>3860</v>
      </c>
      <c r="K63" s="87"/>
      <c r="L63" s="87" t="s">
        <v>130</v>
      </c>
      <c r="M63" s="87" t="s">
        <v>3924</v>
      </c>
      <c r="N63" s="87" t="s">
        <v>103</v>
      </c>
      <c r="O63" s="87" t="s">
        <v>68</v>
      </c>
      <c r="P63" s="87" t="s">
        <v>3370</v>
      </c>
      <c r="Q63" s="87" t="s">
        <v>3860</v>
      </c>
      <c r="R63" s="87"/>
      <c r="S63" s="87"/>
      <c r="T63" s="87"/>
      <c r="U63" s="486" t="s">
        <v>89</v>
      </c>
      <c r="V63" s="486" t="s">
        <v>10043</v>
      </c>
      <c r="W63" s="486" t="s">
        <v>10044</v>
      </c>
      <c r="X63" s="486" t="s">
        <v>10045</v>
      </c>
      <c r="Y63" s="486" t="s">
        <v>10046</v>
      </c>
      <c r="Z63" s="486">
        <v>100</v>
      </c>
      <c r="AA63" s="486">
        <v>2015</v>
      </c>
      <c r="AB63" s="486" t="s">
        <v>445</v>
      </c>
      <c r="AC63" s="486" t="s">
        <v>10047</v>
      </c>
      <c r="AD63" s="486" t="s">
        <v>45</v>
      </c>
      <c r="AE63" s="486" t="s">
        <v>445</v>
      </c>
      <c r="AF63" s="486" t="s">
        <v>445</v>
      </c>
      <c r="AG63" s="1013" t="s">
        <v>10051</v>
      </c>
      <c r="AH63" s="22"/>
      <c r="AI63" s="22"/>
      <c r="AJ63" s="22"/>
    </row>
    <row r="64" spans="1:36" s="3" customFormat="1" ht="31.5" hidden="1" customHeight="1" x14ac:dyDescent="0.2">
      <c r="A64" s="87" t="s">
        <v>4114</v>
      </c>
      <c r="B64" s="87" t="s">
        <v>107</v>
      </c>
      <c r="C64" s="87" t="s">
        <v>36</v>
      </c>
      <c r="D64" s="37">
        <v>41802</v>
      </c>
      <c r="E64" s="88">
        <v>0.76736111111111116</v>
      </c>
      <c r="F64" s="37">
        <v>41802</v>
      </c>
      <c r="G64" s="88">
        <v>0.79166666666666663</v>
      </c>
      <c r="H64" s="88">
        <v>2.4305555555555556E-2</v>
      </c>
      <c r="I64" s="87">
        <v>49</v>
      </c>
      <c r="J64" s="87" t="s">
        <v>4521</v>
      </c>
      <c r="K64" s="87"/>
      <c r="L64" s="87" t="s">
        <v>128</v>
      </c>
      <c r="M64" s="87" t="s">
        <v>4522</v>
      </c>
      <c r="N64" s="87">
        <v>35</v>
      </c>
      <c r="O64" s="87" t="s">
        <v>66</v>
      </c>
      <c r="P64" s="87" t="s">
        <v>3370</v>
      </c>
      <c r="Q64" s="87" t="s">
        <v>6683</v>
      </c>
      <c r="R64" s="951">
        <v>18.600000000000001</v>
      </c>
      <c r="S64" s="951">
        <v>265.39999999999998</v>
      </c>
      <c r="T64" s="87">
        <v>284</v>
      </c>
      <c r="U64" s="938" t="s">
        <v>78</v>
      </c>
      <c r="V64" s="938" t="s">
        <v>183</v>
      </c>
      <c r="W64" s="932" t="s">
        <v>183</v>
      </c>
      <c r="X64" s="932" t="s">
        <v>183</v>
      </c>
      <c r="Y64" s="932" t="s">
        <v>183</v>
      </c>
      <c r="Z64" s="932" t="s">
        <v>183</v>
      </c>
      <c r="AA64" s="932" t="s">
        <v>183</v>
      </c>
      <c r="AB64" s="932" t="s">
        <v>445</v>
      </c>
      <c r="AC64" s="932" t="s">
        <v>183</v>
      </c>
      <c r="AD64" s="938" t="s">
        <v>47</v>
      </c>
      <c r="AE64" s="932" t="s">
        <v>445</v>
      </c>
      <c r="AF64" s="932" t="s">
        <v>445</v>
      </c>
      <c r="AG64" s="1014" t="s">
        <v>10042</v>
      </c>
      <c r="AH64" s="274"/>
      <c r="AI64" s="274"/>
      <c r="AJ64" s="274"/>
    </row>
    <row r="65" spans="1:36" s="3" customFormat="1" ht="47.25" hidden="1" customHeight="1" thickBot="1" x14ac:dyDescent="0.25">
      <c r="A65" s="87" t="s">
        <v>4114</v>
      </c>
      <c r="B65" s="87" t="s">
        <v>107</v>
      </c>
      <c r="C65" s="87" t="s">
        <v>36</v>
      </c>
      <c r="D65" s="37">
        <v>41802</v>
      </c>
      <c r="E65" s="88">
        <v>0.76944444444444438</v>
      </c>
      <c r="F65" s="37">
        <v>41802</v>
      </c>
      <c r="G65" s="88">
        <v>0.77569444444444446</v>
      </c>
      <c r="H65" s="88">
        <v>6.2499999999999995E-3</v>
      </c>
      <c r="I65" s="87">
        <v>0</v>
      </c>
      <c r="J65" s="87" t="s">
        <v>4523</v>
      </c>
      <c r="K65" s="87"/>
      <c r="L65" s="87" t="s">
        <v>130</v>
      </c>
      <c r="M65" s="87" t="s">
        <v>4524</v>
      </c>
      <c r="N65" s="87" t="s">
        <v>103</v>
      </c>
      <c r="O65" s="87" t="s">
        <v>68</v>
      </c>
      <c r="P65" s="87" t="s">
        <v>4525</v>
      </c>
      <c r="Q65" s="87" t="s">
        <v>370</v>
      </c>
      <c r="R65" s="87"/>
      <c r="S65" s="87"/>
      <c r="T65" s="87"/>
      <c r="U65" s="967" t="s">
        <v>85</v>
      </c>
      <c r="V65" s="972" t="s">
        <v>10043</v>
      </c>
      <c r="W65" s="977" t="s">
        <v>10044</v>
      </c>
      <c r="X65" s="977" t="s">
        <v>10045</v>
      </c>
      <c r="Y65" s="977" t="s">
        <v>10046</v>
      </c>
      <c r="Z65" s="977">
        <v>100</v>
      </c>
      <c r="AA65" s="977">
        <v>2015</v>
      </c>
      <c r="AB65" s="977" t="s">
        <v>445</v>
      </c>
      <c r="AC65" s="977" t="s">
        <v>10047</v>
      </c>
      <c r="AD65" s="977" t="s">
        <v>445</v>
      </c>
      <c r="AE65" s="977" t="s">
        <v>445</v>
      </c>
      <c r="AF65" s="977" t="s">
        <v>445</v>
      </c>
      <c r="AG65" s="1011"/>
      <c r="AH65" s="274"/>
      <c r="AI65" s="274"/>
      <c r="AJ65" s="274"/>
    </row>
    <row r="66" spans="1:36" s="3" customFormat="1" ht="47.25" hidden="1" customHeight="1" thickBot="1" x14ac:dyDescent="0.25">
      <c r="A66" s="36" t="s">
        <v>5144</v>
      </c>
      <c r="B66" s="87" t="s">
        <v>107</v>
      </c>
      <c r="C66" s="87" t="s">
        <v>36</v>
      </c>
      <c r="D66" s="37">
        <v>41823</v>
      </c>
      <c r="E66" s="88">
        <v>0.77638888888888891</v>
      </c>
      <c r="F66" s="300">
        <v>41823</v>
      </c>
      <c r="G66" s="88">
        <v>0.8534722222222223</v>
      </c>
      <c r="H66" s="88">
        <v>7.7083333333333337E-2</v>
      </c>
      <c r="I66" s="87">
        <v>3</v>
      </c>
      <c r="J66" s="87" t="s">
        <v>1004</v>
      </c>
      <c r="K66" s="87"/>
      <c r="L66" s="87" t="s">
        <v>130</v>
      </c>
      <c r="M66" s="87" t="s">
        <v>5156</v>
      </c>
      <c r="N66" s="87" t="s">
        <v>103</v>
      </c>
      <c r="O66" s="87" t="s">
        <v>66</v>
      </c>
      <c r="P66" s="87" t="s">
        <v>5157</v>
      </c>
      <c r="Q66" s="87" t="s">
        <v>5158</v>
      </c>
      <c r="R66" s="87"/>
      <c r="S66" s="958">
        <v>31.2</v>
      </c>
      <c r="T66" s="958">
        <v>31.2</v>
      </c>
      <c r="U66" s="958" t="s">
        <v>75</v>
      </c>
      <c r="V66" s="958">
        <v>2009</v>
      </c>
      <c r="W66" s="958" t="s">
        <v>1526</v>
      </c>
      <c r="X66" s="958" t="s">
        <v>175</v>
      </c>
      <c r="Y66" s="989">
        <v>41699</v>
      </c>
      <c r="Z66" s="958">
        <v>100</v>
      </c>
      <c r="AA66" s="989">
        <v>41883</v>
      </c>
      <c r="AB66" s="958" t="s">
        <v>183</v>
      </c>
      <c r="AC66" s="958" t="s">
        <v>183</v>
      </c>
      <c r="AD66" s="958" t="s">
        <v>56</v>
      </c>
      <c r="AE66" s="1005" t="s">
        <v>445</v>
      </c>
      <c r="AF66" s="1005" t="s">
        <v>445</v>
      </c>
      <c r="AG66" s="1016" t="s">
        <v>10041</v>
      </c>
      <c r="AH66" s="274"/>
      <c r="AI66" s="274"/>
      <c r="AJ66" s="274"/>
    </row>
    <row r="67" spans="1:36" s="3" customFormat="1" ht="47.25" hidden="1" customHeight="1" thickBot="1" x14ac:dyDescent="0.25">
      <c r="A67" s="87" t="s">
        <v>8717</v>
      </c>
      <c r="B67" s="87" t="s">
        <v>107</v>
      </c>
      <c r="C67" s="87" t="s">
        <v>36</v>
      </c>
      <c r="D67" s="37">
        <v>41884</v>
      </c>
      <c r="E67" s="88">
        <v>0.63541666666666663</v>
      </c>
      <c r="F67" s="300">
        <v>41884</v>
      </c>
      <c r="G67" s="88"/>
      <c r="H67" s="88" t="s">
        <v>445</v>
      </c>
      <c r="I67" s="87" t="s">
        <v>445</v>
      </c>
      <c r="J67" s="570" t="s">
        <v>8760</v>
      </c>
      <c r="K67" s="87"/>
      <c r="L67" s="87" t="s">
        <v>130</v>
      </c>
      <c r="M67" s="87" t="s">
        <v>8761</v>
      </c>
      <c r="N67" s="87">
        <v>110</v>
      </c>
      <c r="O67" s="486" t="s">
        <v>63</v>
      </c>
      <c r="P67" s="87" t="s">
        <v>8761</v>
      </c>
      <c r="Q67" s="87" t="s">
        <v>8762</v>
      </c>
      <c r="R67" s="87"/>
      <c r="S67" s="87"/>
      <c r="T67" s="87"/>
      <c r="U67" s="958" t="s">
        <v>78</v>
      </c>
      <c r="V67" s="958">
        <v>2010</v>
      </c>
      <c r="W67" s="958" t="s">
        <v>10038</v>
      </c>
      <c r="X67" s="958" t="s">
        <v>10039</v>
      </c>
      <c r="Y67" s="990">
        <v>41752</v>
      </c>
      <c r="Z67" s="958">
        <v>100</v>
      </c>
      <c r="AA67" s="989">
        <v>41913</v>
      </c>
      <c r="AB67" s="958" t="s">
        <v>445</v>
      </c>
      <c r="AC67" s="990">
        <v>41752</v>
      </c>
      <c r="AD67" s="958" t="s">
        <v>62</v>
      </c>
      <c r="AE67" s="1005" t="s">
        <v>445</v>
      </c>
      <c r="AF67" s="1005" t="s">
        <v>445</v>
      </c>
      <c r="AG67" s="1016" t="s">
        <v>10040</v>
      </c>
      <c r="AH67" s="274"/>
      <c r="AI67" s="274"/>
      <c r="AJ67" s="22"/>
    </row>
    <row r="68" spans="1:36" s="3" customFormat="1" ht="283.5" hidden="1" customHeight="1" x14ac:dyDescent="0.2">
      <c r="A68" s="860" t="s">
        <v>8717</v>
      </c>
      <c r="B68" s="860" t="s">
        <v>107</v>
      </c>
      <c r="C68" s="860" t="s">
        <v>36</v>
      </c>
      <c r="D68" s="869">
        <v>41904</v>
      </c>
      <c r="E68" s="883">
        <v>0.99722222222222223</v>
      </c>
      <c r="F68" s="869">
        <v>41905</v>
      </c>
      <c r="G68" s="883">
        <v>5.0694444444444452E-2</v>
      </c>
      <c r="H68" s="883">
        <v>5.347222222222222E-2</v>
      </c>
      <c r="I68" s="860">
        <v>96</v>
      </c>
      <c r="J68" s="860" t="s">
        <v>9233</v>
      </c>
      <c r="K68" s="860"/>
      <c r="L68" s="860" t="s">
        <v>130</v>
      </c>
      <c r="M68" s="860" t="s">
        <v>9234</v>
      </c>
      <c r="N68" s="860" t="s">
        <v>103</v>
      </c>
      <c r="O68" s="922" t="s">
        <v>68</v>
      </c>
      <c r="P68" s="860" t="s">
        <v>9235</v>
      </c>
      <c r="Q68" s="860" t="s">
        <v>9236</v>
      </c>
      <c r="R68" s="860">
        <v>914</v>
      </c>
      <c r="S68" s="860">
        <v>343</v>
      </c>
      <c r="T68" s="860">
        <v>1257</v>
      </c>
      <c r="U68" s="860" t="s">
        <v>78</v>
      </c>
      <c r="V68" s="860">
        <v>2011</v>
      </c>
      <c r="W68" s="860" t="s">
        <v>9237</v>
      </c>
      <c r="X68" s="860" t="s">
        <v>9238</v>
      </c>
      <c r="Y68" s="985">
        <v>41696</v>
      </c>
      <c r="Z68" s="860">
        <v>100</v>
      </c>
      <c r="AA68" s="860"/>
      <c r="AB68" s="860" t="s">
        <v>445</v>
      </c>
      <c r="AC68" s="985">
        <v>41696</v>
      </c>
      <c r="AD68" s="860" t="s">
        <v>62</v>
      </c>
      <c r="AE68" s="922" t="s">
        <v>100</v>
      </c>
      <c r="AF68" s="922" t="s">
        <v>445</v>
      </c>
      <c r="AG68" s="922" t="s">
        <v>9239</v>
      </c>
      <c r="AH68" s="274"/>
      <c r="AI68" s="274"/>
      <c r="AJ68" s="274"/>
    </row>
    <row r="69" spans="1:36" s="3" customFormat="1" ht="31.5" hidden="1" customHeight="1" x14ac:dyDescent="0.2">
      <c r="A69" s="781" t="s">
        <v>9031</v>
      </c>
      <c r="B69" s="781" t="s">
        <v>107</v>
      </c>
      <c r="C69" s="781" t="s">
        <v>36</v>
      </c>
      <c r="D69" s="782">
        <v>41926</v>
      </c>
      <c r="E69" s="783">
        <v>0.65277777777777779</v>
      </c>
      <c r="F69" s="782"/>
      <c r="G69" s="784"/>
      <c r="H69" s="613"/>
      <c r="I69" s="781">
        <v>98</v>
      </c>
      <c r="J69" s="701" t="s">
        <v>10108</v>
      </c>
      <c r="K69" s="701"/>
      <c r="L69" s="701" t="s">
        <v>130</v>
      </c>
      <c r="M69" s="781" t="s">
        <v>10109</v>
      </c>
      <c r="N69" s="781" t="s">
        <v>103</v>
      </c>
      <c r="O69" s="785" t="s">
        <v>68</v>
      </c>
      <c r="P69" s="781" t="s">
        <v>10110</v>
      </c>
      <c r="Q69" s="781" t="s">
        <v>11737</v>
      </c>
      <c r="R69" s="781">
        <v>676</v>
      </c>
      <c r="S69" s="781"/>
      <c r="T69" s="781">
        <v>676</v>
      </c>
      <c r="U69" s="781" t="s">
        <v>81</v>
      </c>
      <c r="V69" s="781">
        <v>2009</v>
      </c>
      <c r="W69" s="781" t="s">
        <v>11731</v>
      </c>
      <c r="X69" s="781" t="s">
        <v>11732</v>
      </c>
      <c r="Y69" s="786">
        <v>41783</v>
      </c>
      <c r="Z69" s="781">
        <v>100</v>
      </c>
      <c r="AA69" s="781" t="s">
        <v>183</v>
      </c>
      <c r="AB69" s="781" t="s">
        <v>445</v>
      </c>
      <c r="AC69" s="786">
        <v>41783</v>
      </c>
      <c r="AD69" s="781" t="s">
        <v>42</v>
      </c>
      <c r="AE69" s="781" t="s">
        <v>100</v>
      </c>
      <c r="AF69" s="785" t="s">
        <v>445</v>
      </c>
      <c r="AG69" s="787" t="s">
        <v>11733</v>
      </c>
      <c r="AH69" s="594"/>
      <c r="AI69" s="594"/>
      <c r="AJ69" s="594"/>
    </row>
    <row r="70" spans="1:36" s="3" customFormat="1" ht="31.5" hidden="1" customHeight="1" x14ac:dyDescent="0.2">
      <c r="A70" s="781" t="s">
        <v>10168</v>
      </c>
      <c r="B70" s="781" t="s">
        <v>107</v>
      </c>
      <c r="C70" s="781" t="s">
        <v>36</v>
      </c>
      <c r="D70" s="782">
        <v>41946</v>
      </c>
      <c r="E70" s="783">
        <v>0.52569444444444446</v>
      </c>
      <c r="F70" s="788" t="s">
        <v>10461</v>
      </c>
      <c r="G70" s="783">
        <v>0.52569444444444446</v>
      </c>
      <c r="H70" s="783" t="s">
        <v>1960</v>
      </c>
      <c r="I70" s="781">
        <v>25</v>
      </c>
      <c r="J70" s="789" t="s">
        <v>10462</v>
      </c>
      <c r="K70" s="701"/>
      <c r="L70" s="701" t="s">
        <v>130</v>
      </c>
      <c r="M70" s="701" t="s">
        <v>10463</v>
      </c>
      <c r="N70" s="781">
        <v>35</v>
      </c>
      <c r="O70" s="781" t="s">
        <v>67</v>
      </c>
      <c r="P70" s="781" t="s">
        <v>10464</v>
      </c>
      <c r="Q70" s="785" t="s">
        <v>11738</v>
      </c>
      <c r="R70" s="781">
        <v>29.5</v>
      </c>
      <c r="S70" s="781">
        <v>87.4</v>
      </c>
      <c r="T70" s="781">
        <v>116.9</v>
      </c>
      <c r="U70" s="781" t="s">
        <v>75</v>
      </c>
      <c r="V70" s="781">
        <v>2012</v>
      </c>
      <c r="W70" s="781" t="s">
        <v>11734</v>
      </c>
      <c r="X70" s="781" t="s">
        <v>11735</v>
      </c>
      <c r="Y70" s="786">
        <v>41883</v>
      </c>
      <c r="Z70" s="781">
        <v>100</v>
      </c>
      <c r="AA70" s="786">
        <v>42064</v>
      </c>
      <c r="AB70" s="781" t="s">
        <v>445</v>
      </c>
      <c r="AC70" s="786">
        <v>41716</v>
      </c>
      <c r="AD70" s="785" t="s">
        <v>47</v>
      </c>
      <c r="AE70" s="785" t="s">
        <v>445</v>
      </c>
      <c r="AF70" s="785" t="s">
        <v>445</v>
      </c>
      <c r="AG70" s="790" t="s">
        <v>11736</v>
      </c>
      <c r="AH70" s="594"/>
      <c r="AI70" s="594"/>
      <c r="AJ70" s="594"/>
    </row>
    <row r="71" spans="1:36" s="3" customFormat="1" ht="63" hidden="1" customHeight="1" x14ac:dyDescent="0.2">
      <c r="A71" s="781" t="s">
        <v>10168</v>
      </c>
      <c r="B71" s="781" t="s">
        <v>107</v>
      </c>
      <c r="C71" s="781" t="s">
        <v>36</v>
      </c>
      <c r="D71" s="788">
        <v>41951</v>
      </c>
      <c r="E71" s="783">
        <v>0.59027777777777779</v>
      </c>
      <c r="F71" s="788">
        <v>41951</v>
      </c>
      <c r="G71" s="783">
        <v>0.62152777777777779</v>
      </c>
      <c r="H71" s="783">
        <v>3.125E-2</v>
      </c>
      <c r="I71" s="781" t="s">
        <v>445</v>
      </c>
      <c r="J71" s="789" t="s">
        <v>1004</v>
      </c>
      <c r="K71" s="701"/>
      <c r="L71" s="781" t="s">
        <v>128</v>
      </c>
      <c r="M71" s="781" t="s">
        <v>10530</v>
      </c>
      <c r="N71" s="781" t="s">
        <v>103</v>
      </c>
      <c r="O71" s="781" t="s">
        <v>66</v>
      </c>
      <c r="P71" s="701" t="s">
        <v>10531</v>
      </c>
      <c r="Q71" s="781" t="s">
        <v>11739</v>
      </c>
      <c r="R71" s="781"/>
      <c r="S71" s="781"/>
      <c r="T71" s="781"/>
      <c r="U71" s="781" t="s">
        <v>75</v>
      </c>
      <c r="V71" s="781">
        <v>2009</v>
      </c>
      <c r="W71" s="781" t="s">
        <v>11740</v>
      </c>
      <c r="X71" s="781" t="s">
        <v>183</v>
      </c>
      <c r="Y71" s="781">
        <v>2014</v>
      </c>
      <c r="Z71" s="781">
        <v>100</v>
      </c>
      <c r="AA71" s="781">
        <v>2015</v>
      </c>
      <c r="AB71" s="781" t="s">
        <v>445</v>
      </c>
      <c r="AC71" s="781">
        <v>2009</v>
      </c>
      <c r="AD71" s="781" t="s">
        <v>52</v>
      </c>
      <c r="AE71" s="785" t="s">
        <v>445</v>
      </c>
      <c r="AF71" s="785" t="s">
        <v>445</v>
      </c>
      <c r="AG71" s="790" t="s">
        <v>11741</v>
      </c>
      <c r="AH71" s="594"/>
      <c r="AI71" s="594"/>
      <c r="AJ71" s="594"/>
    </row>
    <row r="72" spans="1:36" s="3" customFormat="1" ht="63" hidden="1" customHeight="1" x14ac:dyDescent="0.2">
      <c r="A72" s="781" t="s">
        <v>10168</v>
      </c>
      <c r="B72" s="781" t="s">
        <v>107</v>
      </c>
      <c r="C72" s="781" t="s">
        <v>36</v>
      </c>
      <c r="D72" s="788">
        <v>41951</v>
      </c>
      <c r="E72" s="783">
        <v>0.64374999999999993</v>
      </c>
      <c r="F72" s="788">
        <v>41951</v>
      </c>
      <c r="G72" s="783">
        <v>0.6694444444444444</v>
      </c>
      <c r="H72" s="783">
        <v>2.5694444444444447E-2</v>
      </c>
      <c r="I72" s="781" t="s">
        <v>445</v>
      </c>
      <c r="J72" s="789" t="s">
        <v>1004</v>
      </c>
      <c r="K72" s="701"/>
      <c r="L72" s="781" t="s">
        <v>128</v>
      </c>
      <c r="M72" s="781" t="s">
        <v>10530</v>
      </c>
      <c r="N72" s="781" t="s">
        <v>103</v>
      </c>
      <c r="O72" s="781" t="s">
        <v>66</v>
      </c>
      <c r="P72" s="701" t="s">
        <v>10531</v>
      </c>
      <c r="Q72" s="781" t="s">
        <v>11739</v>
      </c>
      <c r="R72" s="781"/>
      <c r="S72" s="781"/>
      <c r="T72" s="781"/>
      <c r="U72" s="781" t="s">
        <v>75</v>
      </c>
      <c r="V72" s="781">
        <v>2009</v>
      </c>
      <c r="W72" s="781" t="s">
        <v>11740</v>
      </c>
      <c r="X72" s="781" t="s">
        <v>183</v>
      </c>
      <c r="Y72" s="781">
        <v>2014</v>
      </c>
      <c r="Z72" s="781">
        <v>100</v>
      </c>
      <c r="AA72" s="781">
        <v>2015</v>
      </c>
      <c r="AB72" s="781" t="s">
        <v>445</v>
      </c>
      <c r="AC72" s="781">
        <v>2009</v>
      </c>
      <c r="AD72" s="781" t="s">
        <v>52</v>
      </c>
      <c r="AE72" s="785" t="s">
        <v>445</v>
      </c>
      <c r="AF72" s="785" t="s">
        <v>445</v>
      </c>
      <c r="AG72" s="790" t="s">
        <v>11741</v>
      </c>
      <c r="AH72" s="594"/>
      <c r="AI72" s="594"/>
      <c r="AJ72" s="594"/>
    </row>
    <row r="73" spans="1:36" s="3" customFormat="1" ht="63" hidden="1" customHeight="1" x14ac:dyDescent="0.2">
      <c r="A73" s="781" t="s">
        <v>10168</v>
      </c>
      <c r="B73" s="781" t="s">
        <v>107</v>
      </c>
      <c r="C73" s="781" t="s">
        <v>36</v>
      </c>
      <c r="D73" s="788">
        <v>41952</v>
      </c>
      <c r="E73" s="783">
        <v>0.63680555555555551</v>
      </c>
      <c r="F73" s="788">
        <v>41952</v>
      </c>
      <c r="G73" s="783">
        <v>0.63680555555555551</v>
      </c>
      <c r="H73" s="783" t="s">
        <v>1960</v>
      </c>
      <c r="I73" s="781">
        <v>2</v>
      </c>
      <c r="J73" s="789" t="s">
        <v>1004</v>
      </c>
      <c r="K73" s="701"/>
      <c r="L73" s="781" t="s">
        <v>130</v>
      </c>
      <c r="M73" s="781" t="s">
        <v>10542</v>
      </c>
      <c r="N73" s="781" t="s">
        <v>103</v>
      </c>
      <c r="O73" s="781" t="s">
        <v>67</v>
      </c>
      <c r="P73" s="781" t="s">
        <v>10543</v>
      </c>
      <c r="Q73" s="781" t="s">
        <v>11742</v>
      </c>
      <c r="R73" s="781"/>
      <c r="S73" s="781">
        <v>3.5</v>
      </c>
      <c r="T73" s="781">
        <v>3.5</v>
      </c>
      <c r="U73" s="781" t="s">
        <v>75</v>
      </c>
      <c r="V73" s="781">
        <v>2009</v>
      </c>
      <c r="W73" s="781" t="s">
        <v>11740</v>
      </c>
      <c r="X73" s="781" t="s">
        <v>183</v>
      </c>
      <c r="Y73" s="781">
        <v>2014</v>
      </c>
      <c r="Z73" s="781">
        <v>100</v>
      </c>
      <c r="AA73" s="781">
        <v>2015</v>
      </c>
      <c r="AB73" s="781" t="s">
        <v>445</v>
      </c>
      <c r="AC73" s="781">
        <v>2009</v>
      </c>
      <c r="AD73" s="781" t="s">
        <v>38</v>
      </c>
      <c r="AE73" s="785" t="s">
        <v>445</v>
      </c>
      <c r="AF73" s="785" t="s">
        <v>445</v>
      </c>
      <c r="AG73" s="790" t="s">
        <v>11743</v>
      </c>
      <c r="AH73" s="594"/>
      <c r="AI73" s="594"/>
      <c r="AJ73" s="594"/>
    </row>
    <row r="74" spans="1:36" s="3" customFormat="1" ht="63" hidden="1" customHeight="1" x14ac:dyDescent="0.2">
      <c r="A74" s="781" t="s">
        <v>10168</v>
      </c>
      <c r="B74" s="781" t="s">
        <v>107</v>
      </c>
      <c r="C74" s="781" t="s">
        <v>36</v>
      </c>
      <c r="D74" s="788">
        <v>41962</v>
      </c>
      <c r="E74" s="783">
        <v>0.64444444444444449</v>
      </c>
      <c r="F74" s="788">
        <v>41962</v>
      </c>
      <c r="G74" s="783">
        <v>0.64444444444444449</v>
      </c>
      <c r="H74" s="783">
        <v>0</v>
      </c>
      <c r="I74" s="781">
        <v>30</v>
      </c>
      <c r="J74" s="789" t="s">
        <v>445</v>
      </c>
      <c r="K74" s="701"/>
      <c r="L74" s="781" t="s">
        <v>130</v>
      </c>
      <c r="M74" s="781" t="s">
        <v>10625</v>
      </c>
      <c r="N74" s="781">
        <v>35</v>
      </c>
      <c r="O74" s="781" t="s">
        <v>66</v>
      </c>
      <c r="P74" s="781" t="s">
        <v>10626</v>
      </c>
      <c r="Q74" s="781" t="s">
        <v>10627</v>
      </c>
      <c r="R74" s="781"/>
      <c r="S74" s="781">
        <v>111</v>
      </c>
      <c r="T74" s="781">
        <v>111</v>
      </c>
      <c r="U74" s="781" t="s">
        <v>75</v>
      </c>
      <c r="V74" s="781">
        <v>2010</v>
      </c>
      <c r="W74" s="781" t="s">
        <v>11740</v>
      </c>
      <c r="X74" s="781" t="s">
        <v>183</v>
      </c>
      <c r="Y74" s="781">
        <v>2014</v>
      </c>
      <c r="Z74" s="781">
        <v>100</v>
      </c>
      <c r="AA74" s="781">
        <v>2015</v>
      </c>
      <c r="AB74" s="781" t="s">
        <v>445</v>
      </c>
      <c r="AC74" s="781">
        <v>2010</v>
      </c>
      <c r="AD74" s="781" t="s">
        <v>40</v>
      </c>
      <c r="AE74" s="785" t="s">
        <v>445</v>
      </c>
      <c r="AF74" s="785" t="s">
        <v>445</v>
      </c>
      <c r="AG74" s="781" t="s">
        <v>11744</v>
      </c>
      <c r="AH74" s="594"/>
      <c r="AI74" s="594"/>
      <c r="AJ74" s="594"/>
    </row>
    <row r="75" spans="1:36" s="3" customFormat="1" ht="63" hidden="1" customHeight="1" x14ac:dyDescent="0.2">
      <c r="A75" s="785" t="s">
        <v>10799</v>
      </c>
      <c r="B75" s="785" t="s">
        <v>107</v>
      </c>
      <c r="C75" s="785" t="s">
        <v>36</v>
      </c>
      <c r="D75" s="791">
        <v>41990</v>
      </c>
      <c r="E75" s="792">
        <v>0.77361111111111114</v>
      </c>
      <c r="F75" s="791">
        <v>41990</v>
      </c>
      <c r="G75" s="792">
        <v>0.7895833333333333</v>
      </c>
      <c r="H75" s="792">
        <v>1.5972222222222224E-2</v>
      </c>
      <c r="I75" s="785">
        <v>106</v>
      </c>
      <c r="J75" s="790" t="s">
        <v>445</v>
      </c>
      <c r="K75" s="785"/>
      <c r="L75" s="785" t="s">
        <v>127</v>
      </c>
      <c r="M75" s="785" t="s">
        <v>11062</v>
      </c>
      <c r="N75" s="785">
        <v>110</v>
      </c>
      <c r="O75" s="785" t="s">
        <v>68</v>
      </c>
      <c r="P75" s="785" t="s">
        <v>11063</v>
      </c>
      <c r="Q75" s="781" t="s">
        <v>11064</v>
      </c>
      <c r="R75" s="781">
        <v>226</v>
      </c>
      <c r="S75" s="781">
        <v>400.9</v>
      </c>
      <c r="T75" s="781">
        <f>R75+S75</f>
        <v>626.9</v>
      </c>
      <c r="U75" s="781" t="s">
        <v>78</v>
      </c>
      <c r="V75" s="781">
        <v>2011</v>
      </c>
      <c r="W75" s="781" t="s">
        <v>1082</v>
      </c>
      <c r="X75" s="781" t="s">
        <v>183</v>
      </c>
      <c r="Y75" s="793">
        <v>41609</v>
      </c>
      <c r="Z75" s="781">
        <v>100</v>
      </c>
      <c r="AA75" s="793">
        <v>41699</v>
      </c>
      <c r="AB75" s="785" t="s">
        <v>445</v>
      </c>
      <c r="AC75" s="781" t="s">
        <v>183</v>
      </c>
      <c r="AD75" s="785" t="s">
        <v>60</v>
      </c>
      <c r="AE75" s="785" t="s">
        <v>445</v>
      </c>
      <c r="AF75" s="785" t="s">
        <v>445</v>
      </c>
      <c r="AG75" s="781" t="s">
        <v>11745</v>
      </c>
      <c r="AH75" s="594"/>
      <c r="AI75" s="594"/>
      <c r="AJ75" s="594"/>
    </row>
    <row r="76" spans="1:36" s="3" customFormat="1" ht="31.5" hidden="1" customHeight="1" x14ac:dyDescent="0.2">
      <c r="A76" s="771" t="s">
        <v>2028</v>
      </c>
      <c r="B76" s="774" t="s">
        <v>4</v>
      </c>
      <c r="C76" s="774" t="s">
        <v>35</v>
      </c>
      <c r="D76" s="772">
        <v>41641</v>
      </c>
      <c r="E76" s="889">
        <v>0.70486111111111116</v>
      </c>
      <c r="F76" s="772">
        <v>41641</v>
      </c>
      <c r="G76" s="889">
        <v>0.73472222222222217</v>
      </c>
      <c r="H76" s="905">
        <f>G76-E76</f>
        <v>2.9861111111111005E-2</v>
      </c>
      <c r="I76" s="774">
        <v>241</v>
      </c>
      <c r="J76" s="774"/>
      <c r="K76" s="774"/>
      <c r="L76" s="774" t="s">
        <v>126</v>
      </c>
      <c r="M76" s="774" t="s">
        <v>68</v>
      </c>
      <c r="N76" s="774"/>
      <c r="O76" s="774" t="s">
        <v>68</v>
      </c>
      <c r="P76" s="774" t="s">
        <v>376</v>
      </c>
      <c r="Q76" s="774" t="s">
        <v>377</v>
      </c>
      <c r="R76" s="774">
        <v>171.3</v>
      </c>
      <c r="S76" s="774"/>
      <c r="T76" s="771">
        <f>R76+S76</f>
        <v>171.3</v>
      </c>
      <c r="U76" s="774" t="s">
        <v>89</v>
      </c>
      <c r="V76" s="778"/>
      <c r="W76" s="774" t="s">
        <v>378</v>
      </c>
      <c r="X76" s="774"/>
      <c r="Y76" s="992"/>
      <c r="Z76" s="774"/>
      <c r="AA76" s="992"/>
      <c r="AB76" s="774"/>
      <c r="AC76" s="992"/>
      <c r="AD76" s="771" t="s">
        <v>61</v>
      </c>
      <c r="AE76" s="774"/>
      <c r="AF76" s="774"/>
      <c r="AG76" s="774" t="s">
        <v>2676</v>
      </c>
      <c r="AH76" s="3" t="s">
        <v>388</v>
      </c>
    </row>
    <row r="77" spans="1:36" s="3" customFormat="1" ht="31.5" hidden="1" customHeight="1" x14ac:dyDescent="0.2">
      <c r="A77" s="36" t="s">
        <v>2028</v>
      </c>
      <c r="B77" s="28" t="s">
        <v>4</v>
      </c>
      <c r="C77" s="28" t="s">
        <v>379</v>
      </c>
      <c r="D77" s="37">
        <v>41642</v>
      </c>
      <c r="E77" s="30">
        <v>0.15833333333333333</v>
      </c>
      <c r="F77" s="37">
        <v>41642</v>
      </c>
      <c r="G77" s="30">
        <v>0.44791666666666669</v>
      </c>
      <c r="H77" s="196">
        <f>G77-E77</f>
        <v>0.28958333333333336</v>
      </c>
      <c r="I77" s="28">
        <v>3</v>
      </c>
      <c r="J77" s="28"/>
      <c r="K77" s="28" t="s">
        <v>133</v>
      </c>
      <c r="L77" s="28" t="s">
        <v>130</v>
      </c>
      <c r="M77" s="28" t="s">
        <v>380</v>
      </c>
      <c r="N77" s="28" t="s">
        <v>103</v>
      </c>
      <c r="O77" s="28" t="s">
        <v>66</v>
      </c>
      <c r="P77" s="28" t="s">
        <v>380</v>
      </c>
      <c r="Q77" s="28" t="s">
        <v>381</v>
      </c>
      <c r="R77" s="28">
        <v>4</v>
      </c>
      <c r="S77" s="28"/>
      <c r="T77" s="36">
        <f>R77+S77</f>
        <v>4</v>
      </c>
      <c r="U77" s="28" t="s">
        <v>75</v>
      </c>
      <c r="V77" s="36" t="s">
        <v>382</v>
      </c>
      <c r="W77" s="28"/>
      <c r="X77" s="28"/>
      <c r="Y77" s="28" t="s">
        <v>383</v>
      </c>
      <c r="Z77" s="28"/>
      <c r="AA77" s="28" t="s">
        <v>384</v>
      </c>
      <c r="AB77" s="28"/>
      <c r="AC77" s="28"/>
      <c r="AD77" s="28" t="s">
        <v>62</v>
      </c>
      <c r="AE77" s="28"/>
      <c r="AF77" s="28"/>
      <c r="AG77" s="28"/>
    </row>
    <row r="78" spans="1:36" s="3" customFormat="1" ht="47.25" hidden="1" customHeight="1" x14ac:dyDescent="0.2">
      <c r="A78" s="36" t="s">
        <v>2028</v>
      </c>
      <c r="B78" s="28" t="s">
        <v>4</v>
      </c>
      <c r="C78" s="28"/>
      <c r="D78" s="37">
        <v>41652</v>
      </c>
      <c r="E78" s="30"/>
      <c r="F78" s="37"/>
      <c r="G78" s="30"/>
      <c r="H78" s="196"/>
      <c r="I78" s="28"/>
      <c r="J78" s="28"/>
      <c r="K78" s="28"/>
      <c r="L78" s="28"/>
      <c r="M78" s="28"/>
      <c r="N78" s="28"/>
      <c r="O78" s="28"/>
      <c r="P78" s="28"/>
      <c r="Q78" s="28"/>
      <c r="R78" s="28"/>
      <c r="S78" s="28"/>
      <c r="T78" s="36"/>
      <c r="U78" s="28"/>
      <c r="V78" s="28"/>
      <c r="W78" s="28"/>
      <c r="X78" s="28"/>
      <c r="Y78" s="28"/>
      <c r="Z78" s="28"/>
      <c r="AA78" s="28"/>
      <c r="AB78" s="28"/>
      <c r="AC78" s="28"/>
      <c r="AD78" s="28"/>
      <c r="AE78" s="28"/>
      <c r="AF78" s="28"/>
      <c r="AG78" s="28" t="s">
        <v>202</v>
      </c>
    </row>
    <row r="79" spans="1:36" ht="63" hidden="1" customHeight="1" x14ac:dyDescent="0.2">
      <c r="A79" s="36" t="s">
        <v>2028</v>
      </c>
      <c r="B79" s="28" t="s">
        <v>4</v>
      </c>
      <c r="C79" s="28"/>
      <c r="D79" s="37">
        <v>41653</v>
      </c>
      <c r="E79" s="30"/>
      <c r="F79" s="37"/>
      <c r="G79" s="30"/>
      <c r="H79" s="196"/>
      <c r="I79" s="28"/>
      <c r="J79" s="28"/>
      <c r="K79" s="28"/>
      <c r="L79" s="28"/>
      <c r="M79" s="28"/>
      <c r="N79" s="28"/>
      <c r="O79" s="28"/>
      <c r="P79" s="28"/>
      <c r="Q79" s="28"/>
      <c r="R79" s="28"/>
      <c r="S79" s="28"/>
      <c r="T79" s="36"/>
      <c r="U79" s="28"/>
      <c r="V79" s="28"/>
      <c r="W79" s="28"/>
      <c r="X79" s="28"/>
      <c r="Y79" s="28"/>
      <c r="Z79" s="28"/>
      <c r="AA79" s="28"/>
      <c r="AB79" s="28"/>
      <c r="AC79" s="28"/>
      <c r="AD79" s="28"/>
      <c r="AE79" s="28"/>
      <c r="AF79" s="28"/>
      <c r="AG79" s="28" t="s">
        <v>202</v>
      </c>
      <c r="AH79" s="3"/>
      <c r="AI79" s="3"/>
      <c r="AJ79" s="3"/>
    </row>
    <row r="80" spans="1:36" ht="63" hidden="1" customHeight="1" x14ac:dyDescent="0.2">
      <c r="A80" s="36" t="s">
        <v>2028</v>
      </c>
      <c r="B80" s="28" t="s">
        <v>4</v>
      </c>
      <c r="C80" s="28"/>
      <c r="D80" s="37">
        <v>41654</v>
      </c>
      <c r="E80" s="30"/>
      <c r="F80" s="37"/>
      <c r="G80" s="30"/>
      <c r="H80" s="196"/>
      <c r="I80" s="28"/>
      <c r="J80" s="28"/>
      <c r="K80" s="28"/>
      <c r="L80" s="28"/>
      <c r="M80" s="28"/>
      <c r="N80" s="28"/>
      <c r="O80" s="28"/>
      <c r="P80" s="28"/>
      <c r="Q80" s="28"/>
      <c r="R80" s="28"/>
      <c r="S80" s="28"/>
      <c r="T80" s="36"/>
      <c r="U80" s="28"/>
      <c r="V80" s="28"/>
      <c r="W80" s="28"/>
      <c r="X80" s="28"/>
      <c r="Y80" s="28"/>
      <c r="Z80" s="28"/>
      <c r="AA80" s="28"/>
      <c r="AB80" s="28"/>
      <c r="AC80" s="28"/>
      <c r="AD80" s="28"/>
      <c r="AE80" s="28"/>
      <c r="AF80" s="28"/>
      <c r="AG80" s="28" t="s">
        <v>202</v>
      </c>
      <c r="AH80" s="3"/>
      <c r="AI80" s="3"/>
      <c r="AJ80" s="3"/>
    </row>
    <row r="81" spans="1:36" ht="110.25" hidden="1" customHeight="1" x14ac:dyDescent="0.2">
      <c r="A81" s="36" t="s">
        <v>2028</v>
      </c>
      <c r="B81" s="28" t="s">
        <v>4</v>
      </c>
      <c r="C81" s="28"/>
      <c r="D81" s="37">
        <v>41655</v>
      </c>
      <c r="E81" s="30"/>
      <c r="F81" s="37"/>
      <c r="G81" s="30"/>
      <c r="H81" s="196"/>
      <c r="I81" s="28"/>
      <c r="J81" s="28"/>
      <c r="K81" s="28"/>
      <c r="L81" s="28"/>
      <c r="M81" s="28"/>
      <c r="N81" s="28"/>
      <c r="O81" s="28"/>
      <c r="P81" s="28"/>
      <c r="Q81" s="28"/>
      <c r="R81" s="28"/>
      <c r="S81" s="28"/>
      <c r="T81" s="36"/>
      <c r="U81" s="28"/>
      <c r="V81" s="28"/>
      <c r="W81" s="28"/>
      <c r="X81" s="28"/>
      <c r="Y81" s="28"/>
      <c r="Z81" s="28"/>
      <c r="AA81" s="28"/>
      <c r="AB81" s="28"/>
      <c r="AC81" s="28"/>
      <c r="AD81" s="28"/>
      <c r="AE81" s="28"/>
      <c r="AF81" s="28"/>
      <c r="AG81" s="28" t="s">
        <v>202</v>
      </c>
      <c r="AH81" s="3"/>
      <c r="AI81" s="3"/>
      <c r="AJ81" s="3"/>
    </row>
    <row r="82" spans="1:36" ht="63" hidden="1" customHeight="1" x14ac:dyDescent="0.2">
      <c r="A82" s="36" t="s">
        <v>2028</v>
      </c>
      <c r="B82" s="28" t="s">
        <v>4</v>
      </c>
      <c r="C82" s="28"/>
      <c r="D82" s="37">
        <v>41656</v>
      </c>
      <c r="E82" s="30"/>
      <c r="F82" s="37"/>
      <c r="G82" s="30"/>
      <c r="H82" s="196"/>
      <c r="I82" s="28"/>
      <c r="J82" s="28"/>
      <c r="K82" s="28"/>
      <c r="L82" s="28"/>
      <c r="M82" s="28"/>
      <c r="N82" s="28"/>
      <c r="O82" s="28"/>
      <c r="P82" s="28"/>
      <c r="Q82" s="28"/>
      <c r="R82" s="28"/>
      <c r="S82" s="28"/>
      <c r="T82" s="36"/>
      <c r="U82" s="28"/>
      <c r="V82" s="28"/>
      <c r="W82" s="28"/>
      <c r="X82" s="28"/>
      <c r="Y82" s="28"/>
      <c r="Z82" s="28"/>
      <c r="AA82" s="28"/>
      <c r="AB82" s="28"/>
      <c r="AC82" s="28"/>
      <c r="AD82" s="28"/>
      <c r="AE82" s="28"/>
      <c r="AF82" s="28"/>
      <c r="AG82" s="28" t="s">
        <v>202</v>
      </c>
      <c r="AH82" s="3"/>
      <c r="AI82" s="3"/>
      <c r="AJ82" s="3"/>
    </row>
    <row r="83" spans="1:36" ht="47.25" hidden="1" customHeight="1" x14ac:dyDescent="0.2">
      <c r="A83" s="36" t="s">
        <v>2028</v>
      </c>
      <c r="B83" s="28" t="s">
        <v>4</v>
      </c>
      <c r="C83" s="28"/>
      <c r="D83" s="37">
        <v>41657</v>
      </c>
      <c r="E83" s="30"/>
      <c r="F83" s="37"/>
      <c r="G83" s="30"/>
      <c r="H83" s="196"/>
      <c r="I83" s="28"/>
      <c r="J83" s="28"/>
      <c r="K83" s="28"/>
      <c r="L83" s="28"/>
      <c r="M83" s="28"/>
      <c r="N83" s="28"/>
      <c r="O83" s="28"/>
      <c r="P83" s="28"/>
      <c r="Q83" s="28"/>
      <c r="R83" s="28"/>
      <c r="S83" s="28"/>
      <c r="T83" s="36"/>
      <c r="U83" s="28"/>
      <c r="V83" s="28"/>
      <c r="W83" s="28"/>
      <c r="X83" s="28"/>
      <c r="Y83" s="28"/>
      <c r="Z83" s="28"/>
      <c r="AA83" s="28"/>
      <c r="AB83" s="28"/>
      <c r="AC83" s="28"/>
      <c r="AD83" s="28"/>
      <c r="AE83" s="28"/>
      <c r="AF83" s="28"/>
      <c r="AG83" s="28" t="s">
        <v>202</v>
      </c>
      <c r="AH83" s="3"/>
      <c r="AI83" s="3"/>
      <c r="AJ83" s="3"/>
    </row>
    <row r="84" spans="1:36" ht="63" hidden="1" customHeight="1" x14ac:dyDescent="0.2">
      <c r="A84" s="36" t="s">
        <v>2028</v>
      </c>
      <c r="B84" s="28" t="s">
        <v>4</v>
      </c>
      <c r="C84" s="28"/>
      <c r="D84" s="37">
        <v>41658</v>
      </c>
      <c r="E84" s="30"/>
      <c r="F84" s="37"/>
      <c r="G84" s="30"/>
      <c r="H84" s="196"/>
      <c r="I84" s="28"/>
      <c r="J84" s="28"/>
      <c r="K84" s="28"/>
      <c r="L84" s="28"/>
      <c r="M84" s="28"/>
      <c r="N84" s="28"/>
      <c r="O84" s="28"/>
      <c r="P84" s="28"/>
      <c r="Q84" s="28"/>
      <c r="R84" s="28"/>
      <c r="S84" s="28"/>
      <c r="T84" s="36"/>
      <c r="U84" s="28"/>
      <c r="V84" s="28"/>
      <c r="W84" s="28"/>
      <c r="X84" s="28"/>
      <c r="Y84" s="28"/>
      <c r="Z84" s="28"/>
      <c r="AA84" s="28"/>
      <c r="AB84" s="28"/>
      <c r="AC84" s="28"/>
      <c r="AD84" s="28"/>
      <c r="AE84" s="28"/>
      <c r="AF84" s="28"/>
      <c r="AG84" s="28" t="s">
        <v>202</v>
      </c>
      <c r="AH84" s="3"/>
      <c r="AI84" s="3"/>
      <c r="AJ84" s="3"/>
    </row>
    <row r="85" spans="1:36" ht="78.75" hidden="1" customHeight="1" x14ac:dyDescent="0.2">
      <c r="A85" s="36" t="s">
        <v>2028</v>
      </c>
      <c r="B85" s="28" t="s">
        <v>4</v>
      </c>
      <c r="C85" s="28"/>
      <c r="D85" s="37">
        <v>41660</v>
      </c>
      <c r="E85" s="30"/>
      <c r="F85" s="37"/>
      <c r="G85" s="30"/>
      <c r="H85" s="196"/>
      <c r="I85" s="28"/>
      <c r="J85" s="28"/>
      <c r="K85" s="28"/>
      <c r="L85" s="28"/>
      <c r="M85" s="28"/>
      <c r="N85" s="28"/>
      <c r="O85" s="28"/>
      <c r="P85" s="28"/>
      <c r="Q85" s="28"/>
      <c r="R85" s="28"/>
      <c r="S85" s="28"/>
      <c r="T85" s="36"/>
      <c r="U85" s="28"/>
      <c r="V85" s="28"/>
      <c r="W85" s="28"/>
      <c r="X85" s="28"/>
      <c r="Y85" s="28"/>
      <c r="Z85" s="28"/>
      <c r="AA85" s="28"/>
      <c r="AB85" s="28"/>
      <c r="AC85" s="28"/>
      <c r="AD85" s="28"/>
      <c r="AE85" s="28"/>
      <c r="AF85" s="28"/>
      <c r="AG85" s="28" t="s">
        <v>202</v>
      </c>
      <c r="AH85" s="3"/>
      <c r="AI85" s="3"/>
      <c r="AJ85" s="3"/>
    </row>
    <row r="86" spans="1:36" ht="78.75" hidden="1" customHeight="1" x14ac:dyDescent="0.2">
      <c r="A86" s="36" t="s">
        <v>2028</v>
      </c>
      <c r="B86" s="28" t="s">
        <v>4</v>
      </c>
      <c r="C86" s="28"/>
      <c r="D86" s="37">
        <v>41661</v>
      </c>
      <c r="E86" s="30"/>
      <c r="F86" s="37"/>
      <c r="G86" s="30"/>
      <c r="H86" s="196"/>
      <c r="I86" s="28"/>
      <c r="J86" s="28"/>
      <c r="K86" s="28"/>
      <c r="L86" s="28"/>
      <c r="M86" s="28"/>
      <c r="N86" s="28"/>
      <c r="O86" s="28"/>
      <c r="P86" s="28"/>
      <c r="Q86" s="28"/>
      <c r="R86" s="28"/>
      <c r="S86" s="28"/>
      <c r="T86" s="36"/>
      <c r="U86" s="28"/>
      <c r="V86" s="28"/>
      <c r="W86" s="28"/>
      <c r="X86" s="28"/>
      <c r="Y86" s="28"/>
      <c r="Z86" s="28"/>
      <c r="AA86" s="28"/>
      <c r="AB86" s="28"/>
      <c r="AC86" s="28"/>
      <c r="AD86" s="28"/>
      <c r="AE86" s="28"/>
      <c r="AF86" s="28"/>
      <c r="AG86" s="28" t="s">
        <v>202</v>
      </c>
      <c r="AH86" s="3"/>
      <c r="AI86" s="3"/>
      <c r="AJ86" s="3"/>
    </row>
    <row r="87" spans="1:36" ht="78.75" hidden="1" customHeight="1" x14ac:dyDescent="0.2">
      <c r="A87" s="36" t="s">
        <v>2028</v>
      </c>
      <c r="B87" s="28" t="s">
        <v>4</v>
      </c>
      <c r="C87" s="28"/>
      <c r="D87" s="37">
        <v>41662</v>
      </c>
      <c r="E87" s="30"/>
      <c r="F87" s="37"/>
      <c r="G87" s="30"/>
      <c r="H87" s="196"/>
      <c r="I87" s="28"/>
      <c r="J87" s="28"/>
      <c r="K87" s="28"/>
      <c r="L87" s="28"/>
      <c r="M87" s="28"/>
      <c r="N87" s="28"/>
      <c r="O87" s="28"/>
      <c r="P87" s="28"/>
      <c r="Q87" s="28"/>
      <c r="R87" s="28"/>
      <c r="S87" s="28"/>
      <c r="T87" s="36"/>
      <c r="U87" s="28"/>
      <c r="V87" s="28"/>
      <c r="W87" s="28"/>
      <c r="X87" s="28"/>
      <c r="Y87" s="28"/>
      <c r="Z87" s="28"/>
      <c r="AA87" s="28"/>
      <c r="AB87" s="28"/>
      <c r="AC87" s="28"/>
      <c r="AD87" s="28"/>
      <c r="AE87" s="28"/>
      <c r="AF87" s="28"/>
      <c r="AG87" s="28" t="s">
        <v>202</v>
      </c>
      <c r="AH87" s="3"/>
      <c r="AI87" s="3"/>
      <c r="AJ87" s="3"/>
    </row>
    <row r="88" spans="1:36" ht="126" hidden="1" customHeight="1" x14ac:dyDescent="0.2">
      <c r="A88" s="36" t="s">
        <v>2028</v>
      </c>
      <c r="B88" s="28" t="s">
        <v>4</v>
      </c>
      <c r="C88" s="28"/>
      <c r="D88" s="37">
        <v>41665</v>
      </c>
      <c r="E88" s="30"/>
      <c r="F88" s="37"/>
      <c r="G88" s="30"/>
      <c r="H88" s="196"/>
      <c r="I88" s="28"/>
      <c r="J88" s="28"/>
      <c r="K88" s="28"/>
      <c r="L88" s="28"/>
      <c r="M88" s="28"/>
      <c r="N88" s="28"/>
      <c r="O88" s="28"/>
      <c r="P88" s="28"/>
      <c r="Q88" s="28"/>
      <c r="R88" s="28"/>
      <c r="S88" s="28"/>
      <c r="T88" s="36"/>
      <c r="U88" s="28"/>
      <c r="V88" s="28"/>
      <c r="W88" s="28"/>
      <c r="X88" s="28"/>
      <c r="Y88" s="28"/>
      <c r="Z88" s="28"/>
      <c r="AA88" s="28"/>
      <c r="AB88" s="28"/>
      <c r="AC88" s="28"/>
      <c r="AD88" s="28"/>
      <c r="AE88" s="28"/>
      <c r="AF88" s="28"/>
      <c r="AG88" s="28" t="s">
        <v>202</v>
      </c>
      <c r="AH88" s="3"/>
      <c r="AI88" s="3"/>
      <c r="AJ88" s="3"/>
    </row>
    <row r="89" spans="1:36" ht="47.25" hidden="1" customHeight="1" x14ac:dyDescent="0.2">
      <c r="A89" s="36" t="s">
        <v>2028</v>
      </c>
      <c r="B89" s="28" t="s">
        <v>4</v>
      </c>
      <c r="C89" s="28"/>
      <c r="D89" s="37">
        <v>41666</v>
      </c>
      <c r="E89" s="30"/>
      <c r="F89" s="37"/>
      <c r="G89" s="30"/>
      <c r="H89" s="196"/>
      <c r="I89" s="28"/>
      <c r="J89" s="28"/>
      <c r="K89" s="28"/>
      <c r="L89" s="28"/>
      <c r="M89" s="28"/>
      <c r="N89" s="28"/>
      <c r="O89" s="28"/>
      <c r="P89" s="28"/>
      <c r="Q89" s="28"/>
      <c r="R89" s="28"/>
      <c r="S89" s="28"/>
      <c r="T89" s="36"/>
      <c r="U89" s="28"/>
      <c r="V89" s="28"/>
      <c r="W89" s="28"/>
      <c r="X89" s="28"/>
      <c r="Y89" s="28"/>
      <c r="Z89" s="28"/>
      <c r="AA89" s="28"/>
      <c r="AB89" s="28"/>
      <c r="AC89" s="28"/>
      <c r="AD89" s="28"/>
      <c r="AE89" s="28"/>
      <c r="AF89" s="28"/>
      <c r="AG89" s="28" t="s">
        <v>202</v>
      </c>
      <c r="AH89" s="3"/>
      <c r="AI89" s="3"/>
      <c r="AJ89" s="3"/>
    </row>
    <row r="90" spans="1:36" ht="31.5" hidden="1" customHeight="1" x14ac:dyDescent="0.2">
      <c r="A90" s="36" t="s">
        <v>2028</v>
      </c>
      <c r="B90" s="28" t="s">
        <v>4</v>
      </c>
      <c r="C90" s="28"/>
      <c r="D90" s="37">
        <v>41667</v>
      </c>
      <c r="E90" s="30"/>
      <c r="F90" s="37"/>
      <c r="G90" s="30"/>
      <c r="H90" s="196"/>
      <c r="I90" s="28"/>
      <c r="J90" s="28"/>
      <c r="K90" s="28"/>
      <c r="L90" s="28"/>
      <c r="M90" s="28"/>
      <c r="N90" s="28"/>
      <c r="O90" s="28"/>
      <c r="P90" s="28"/>
      <c r="Q90" s="28"/>
      <c r="R90" s="28"/>
      <c r="S90" s="28"/>
      <c r="T90" s="36"/>
      <c r="U90" s="28"/>
      <c r="V90" s="28"/>
      <c r="W90" s="28"/>
      <c r="X90" s="28"/>
      <c r="Y90" s="28"/>
      <c r="Z90" s="28"/>
      <c r="AA90" s="28"/>
      <c r="AB90" s="28"/>
      <c r="AC90" s="28"/>
      <c r="AD90" s="28"/>
      <c r="AE90" s="28"/>
      <c r="AF90" s="28"/>
      <c r="AG90" s="28" t="s">
        <v>202</v>
      </c>
      <c r="AH90" s="3"/>
      <c r="AI90" s="3"/>
      <c r="AJ90" s="3"/>
    </row>
    <row r="91" spans="1:36" s="3" customFormat="1" ht="31.5" hidden="1" customHeight="1" x14ac:dyDescent="0.2">
      <c r="A91" s="36" t="s">
        <v>2028</v>
      </c>
      <c r="B91" s="28" t="s">
        <v>4</v>
      </c>
      <c r="C91" s="28"/>
      <c r="D91" s="37">
        <v>41668</v>
      </c>
      <c r="E91" s="30"/>
      <c r="F91" s="37"/>
      <c r="G91" s="30"/>
      <c r="H91" s="196"/>
      <c r="I91" s="28"/>
      <c r="J91" s="28"/>
      <c r="K91" s="28"/>
      <c r="L91" s="28"/>
      <c r="M91" s="28"/>
      <c r="N91" s="28"/>
      <c r="O91" s="28"/>
      <c r="P91" s="28"/>
      <c r="Q91" s="28"/>
      <c r="R91" s="28"/>
      <c r="S91" s="28"/>
      <c r="T91" s="36"/>
      <c r="U91" s="28"/>
      <c r="V91" s="28"/>
      <c r="W91" s="28"/>
      <c r="X91" s="28"/>
      <c r="Y91" s="28"/>
      <c r="Z91" s="28"/>
      <c r="AA91" s="28"/>
      <c r="AB91" s="28"/>
      <c r="AC91" s="28"/>
      <c r="AD91" s="28"/>
      <c r="AE91" s="28"/>
      <c r="AF91" s="28"/>
      <c r="AG91" s="28" t="s">
        <v>202</v>
      </c>
    </row>
    <row r="92" spans="1:36" s="3" customFormat="1" ht="31.5" hidden="1" customHeight="1" x14ac:dyDescent="0.2">
      <c r="A92" s="36" t="s">
        <v>2028</v>
      </c>
      <c r="B92" s="28" t="s">
        <v>4</v>
      </c>
      <c r="C92" s="28"/>
      <c r="D92" s="37">
        <v>41669</v>
      </c>
      <c r="E92" s="30"/>
      <c r="F92" s="37"/>
      <c r="G92" s="30"/>
      <c r="H92" s="196"/>
      <c r="I92" s="28"/>
      <c r="J92" s="28"/>
      <c r="K92" s="28"/>
      <c r="L92" s="28"/>
      <c r="M92" s="28"/>
      <c r="N92" s="28"/>
      <c r="O92" s="28"/>
      <c r="P92" s="28"/>
      <c r="Q92" s="28"/>
      <c r="R92" s="28"/>
      <c r="S92" s="28"/>
      <c r="T92" s="36"/>
      <c r="U92" s="28"/>
      <c r="V92" s="28"/>
      <c r="W92" s="28"/>
      <c r="X92" s="28"/>
      <c r="Y92" s="28"/>
      <c r="Z92" s="28"/>
      <c r="AA92" s="28"/>
      <c r="AB92" s="28"/>
      <c r="AC92" s="28"/>
      <c r="AD92" s="28"/>
      <c r="AE92" s="28"/>
      <c r="AF92" s="28"/>
      <c r="AG92" s="28" t="s">
        <v>202</v>
      </c>
    </row>
    <row r="93" spans="1:36" s="3" customFormat="1" ht="31.5" hidden="1" customHeight="1" x14ac:dyDescent="0.2">
      <c r="A93" s="36" t="s">
        <v>2028</v>
      </c>
      <c r="B93" s="28" t="s">
        <v>4</v>
      </c>
      <c r="C93" s="28"/>
      <c r="D93" s="37">
        <v>41670</v>
      </c>
      <c r="E93" s="30"/>
      <c r="F93" s="37"/>
      <c r="G93" s="30"/>
      <c r="H93" s="196"/>
      <c r="I93" s="28"/>
      <c r="J93" s="28"/>
      <c r="K93" s="28"/>
      <c r="L93" s="28"/>
      <c r="M93" s="28"/>
      <c r="N93" s="28"/>
      <c r="O93" s="28"/>
      <c r="P93" s="28"/>
      <c r="Q93" s="28"/>
      <c r="R93" s="28"/>
      <c r="S93" s="28"/>
      <c r="T93" s="36"/>
      <c r="U93" s="28"/>
      <c r="V93" s="28"/>
      <c r="W93" s="28"/>
      <c r="X93" s="28"/>
      <c r="Y93" s="28"/>
      <c r="Z93" s="28"/>
      <c r="AA93" s="28"/>
      <c r="AB93" s="28"/>
      <c r="AC93" s="28"/>
      <c r="AD93" s="28"/>
      <c r="AE93" s="28"/>
      <c r="AF93" s="28"/>
      <c r="AG93" s="28" t="s">
        <v>202</v>
      </c>
    </row>
    <row r="94" spans="1:36" s="3" customFormat="1" ht="31.5" hidden="1" customHeight="1" x14ac:dyDescent="0.2">
      <c r="A94" s="36" t="s">
        <v>2029</v>
      </c>
      <c r="B94" s="28" t="s">
        <v>4</v>
      </c>
      <c r="C94" s="28"/>
      <c r="D94" s="37">
        <v>41671</v>
      </c>
      <c r="E94" s="30"/>
      <c r="F94" s="37"/>
      <c r="G94" s="30"/>
      <c r="H94" s="196"/>
      <c r="I94" s="28"/>
      <c r="J94" s="28"/>
      <c r="K94" s="28"/>
      <c r="L94" s="28"/>
      <c r="M94" s="28"/>
      <c r="N94" s="28"/>
      <c r="O94" s="28"/>
      <c r="P94" s="28"/>
      <c r="Q94" s="28"/>
      <c r="R94" s="28"/>
      <c r="S94" s="28"/>
      <c r="T94" s="36"/>
      <c r="U94" s="28"/>
      <c r="V94" s="28"/>
      <c r="W94" s="28"/>
      <c r="X94" s="28"/>
      <c r="Y94" s="28"/>
      <c r="Z94" s="28"/>
      <c r="AA94" s="28"/>
      <c r="AB94" s="28"/>
      <c r="AC94" s="28"/>
      <c r="AD94" s="28"/>
      <c r="AE94" s="28"/>
      <c r="AF94" s="28"/>
      <c r="AG94" s="28" t="s">
        <v>202</v>
      </c>
    </row>
    <row r="95" spans="1:36" s="3" customFormat="1" ht="31.5" hidden="1" customHeight="1" x14ac:dyDescent="0.2">
      <c r="A95" s="36" t="s">
        <v>2029</v>
      </c>
      <c r="B95" s="28" t="s">
        <v>4</v>
      </c>
      <c r="C95" s="28"/>
      <c r="D95" s="37">
        <v>41672</v>
      </c>
      <c r="E95" s="30"/>
      <c r="F95" s="37"/>
      <c r="G95" s="30"/>
      <c r="H95" s="196"/>
      <c r="I95" s="28"/>
      <c r="J95" s="28"/>
      <c r="K95" s="28"/>
      <c r="L95" s="28"/>
      <c r="M95" s="28"/>
      <c r="N95" s="28"/>
      <c r="O95" s="28"/>
      <c r="P95" s="28"/>
      <c r="Q95" s="28"/>
      <c r="R95" s="28"/>
      <c r="S95" s="28"/>
      <c r="T95" s="36"/>
      <c r="U95" s="28"/>
      <c r="V95" s="28"/>
      <c r="W95" s="28"/>
      <c r="X95" s="28"/>
      <c r="Y95" s="28"/>
      <c r="Z95" s="28"/>
      <c r="AA95" s="28"/>
      <c r="AB95" s="28"/>
      <c r="AC95" s="28"/>
      <c r="AD95" s="28"/>
      <c r="AE95" s="28"/>
      <c r="AF95" s="28"/>
      <c r="AG95" s="28" t="s">
        <v>202</v>
      </c>
    </row>
    <row r="96" spans="1:36" s="3" customFormat="1" ht="63.75" hidden="1" customHeight="1" x14ac:dyDescent="0.2">
      <c r="A96" s="36" t="s">
        <v>2029</v>
      </c>
      <c r="B96" s="28" t="s">
        <v>4</v>
      </c>
      <c r="C96" s="28"/>
      <c r="D96" s="37">
        <v>41673</v>
      </c>
      <c r="E96" s="30"/>
      <c r="F96" s="37"/>
      <c r="G96" s="30"/>
      <c r="H96" s="196"/>
      <c r="I96" s="28"/>
      <c r="J96" s="28"/>
      <c r="K96" s="28"/>
      <c r="L96" s="28"/>
      <c r="M96" s="28"/>
      <c r="N96" s="28"/>
      <c r="O96" s="28"/>
      <c r="P96" s="28"/>
      <c r="Q96" s="28"/>
      <c r="R96" s="28"/>
      <c r="S96" s="28"/>
      <c r="T96" s="36"/>
      <c r="U96" s="28"/>
      <c r="V96" s="28"/>
      <c r="W96" s="28"/>
      <c r="X96" s="28"/>
      <c r="Y96" s="28"/>
      <c r="Z96" s="28"/>
      <c r="AA96" s="28"/>
      <c r="AB96" s="28"/>
      <c r="AC96" s="28"/>
      <c r="AD96" s="28"/>
      <c r="AE96" s="28"/>
      <c r="AF96" s="28"/>
      <c r="AG96" s="28" t="s">
        <v>202</v>
      </c>
    </row>
    <row r="97" spans="1:36" s="3" customFormat="1" ht="153" hidden="1" customHeight="1" x14ac:dyDescent="0.2">
      <c r="A97" s="36" t="s">
        <v>2029</v>
      </c>
      <c r="B97" s="28" t="s">
        <v>4</v>
      </c>
      <c r="C97" s="28"/>
      <c r="D97" s="37">
        <v>41674</v>
      </c>
      <c r="E97" s="30"/>
      <c r="F97" s="37"/>
      <c r="G97" s="30"/>
      <c r="H97" s="196"/>
      <c r="I97" s="28"/>
      <c r="J97" s="28"/>
      <c r="K97" s="28"/>
      <c r="L97" s="28"/>
      <c r="M97" s="28"/>
      <c r="N97" s="28"/>
      <c r="O97" s="28"/>
      <c r="P97" s="28"/>
      <c r="Q97" s="28"/>
      <c r="R97" s="28"/>
      <c r="S97" s="28"/>
      <c r="T97" s="36"/>
      <c r="U97" s="28"/>
      <c r="V97" s="28"/>
      <c r="W97" s="28"/>
      <c r="X97" s="28"/>
      <c r="Y97" s="28"/>
      <c r="Z97" s="28"/>
      <c r="AA97" s="28"/>
      <c r="AB97" s="28"/>
      <c r="AC97" s="28"/>
      <c r="AD97" s="28"/>
      <c r="AE97" s="28"/>
      <c r="AF97" s="28"/>
      <c r="AG97" s="28" t="s">
        <v>202</v>
      </c>
    </row>
    <row r="98" spans="1:36" s="3" customFormat="1" ht="39" hidden="1" customHeight="1" x14ac:dyDescent="0.2">
      <c r="A98" s="36" t="s">
        <v>2029</v>
      </c>
      <c r="B98" s="28" t="s">
        <v>4</v>
      </c>
      <c r="C98" s="28"/>
      <c r="D98" s="37">
        <v>41675</v>
      </c>
      <c r="E98" s="30"/>
      <c r="F98" s="37"/>
      <c r="G98" s="30"/>
      <c r="H98" s="196"/>
      <c r="I98" s="28"/>
      <c r="J98" s="28"/>
      <c r="K98" s="28"/>
      <c r="L98" s="28"/>
      <c r="M98" s="28"/>
      <c r="N98" s="28"/>
      <c r="O98" s="28"/>
      <c r="P98" s="28"/>
      <c r="Q98" s="28"/>
      <c r="R98" s="28"/>
      <c r="S98" s="28"/>
      <c r="T98" s="36"/>
      <c r="U98" s="28"/>
      <c r="V98" s="28"/>
      <c r="W98" s="28"/>
      <c r="X98" s="28"/>
      <c r="Y98" s="28"/>
      <c r="Z98" s="28"/>
      <c r="AA98" s="28"/>
      <c r="AB98" s="28"/>
      <c r="AC98" s="28"/>
      <c r="AD98" s="28"/>
      <c r="AE98" s="28"/>
      <c r="AF98" s="28"/>
      <c r="AG98" s="28" t="s">
        <v>202</v>
      </c>
    </row>
    <row r="99" spans="1:36" s="3" customFormat="1" ht="63.75" hidden="1" customHeight="1" x14ac:dyDescent="0.2">
      <c r="A99" s="36" t="s">
        <v>2029</v>
      </c>
      <c r="B99" s="28" t="s">
        <v>4</v>
      </c>
      <c r="C99" s="28"/>
      <c r="D99" s="37">
        <v>41676</v>
      </c>
      <c r="E99" s="30"/>
      <c r="F99" s="37"/>
      <c r="G99" s="30"/>
      <c r="H99" s="196"/>
      <c r="I99" s="28"/>
      <c r="J99" s="28"/>
      <c r="K99" s="28"/>
      <c r="L99" s="28"/>
      <c r="M99" s="28"/>
      <c r="N99" s="28"/>
      <c r="O99" s="28"/>
      <c r="P99" s="28"/>
      <c r="Q99" s="28"/>
      <c r="R99" s="28"/>
      <c r="S99" s="28"/>
      <c r="T99" s="36"/>
      <c r="U99" s="28"/>
      <c r="V99" s="28"/>
      <c r="W99" s="28"/>
      <c r="X99" s="28"/>
      <c r="Y99" s="28"/>
      <c r="Z99" s="28"/>
      <c r="AA99" s="28"/>
      <c r="AB99" s="28"/>
      <c r="AC99" s="28"/>
      <c r="AD99" s="28"/>
      <c r="AE99" s="28"/>
      <c r="AF99" s="28"/>
      <c r="AG99" s="28" t="s">
        <v>202</v>
      </c>
    </row>
    <row r="100" spans="1:36" s="3" customFormat="1" ht="153" hidden="1" customHeight="1" x14ac:dyDescent="0.2">
      <c r="A100" s="36" t="s">
        <v>2029</v>
      </c>
      <c r="B100" s="28" t="s">
        <v>4</v>
      </c>
      <c r="C100" s="28"/>
      <c r="D100" s="37">
        <v>41677</v>
      </c>
      <c r="E100" s="30"/>
      <c r="F100" s="37"/>
      <c r="G100" s="30"/>
      <c r="H100" s="196"/>
      <c r="I100" s="28"/>
      <c r="J100" s="28"/>
      <c r="K100" s="28"/>
      <c r="L100" s="28"/>
      <c r="M100" s="28"/>
      <c r="N100" s="28"/>
      <c r="O100" s="28"/>
      <c r="P100" s="28"/>
      <c r="Q100" s="28"/>
      <c r="R100" s="28"/>
      <c r="S100" s="28"/>
      <c r="T100" s="36"/>
      <c r="U100" s="28"/>
      <c r="V100" s="28"/>
      <c r="W100" s="28"/>
      <c r="X100" s="28"/>
      <c r="Y100" s="28"/>
      <c r="Z100" s="28"/>
      <c r="AA100" s="28"/>
      <c r="AB100" s="28"/>
      <c r="AC100" s="28"/>
      <c r="AD100" s="28"/>
      <c r="AE100" s="28"/>
      <c r="AF100" s="28"/>
      <c r="AG100" s="28" t="s">
        <v>202</v>
      </c>
    </row>
    <row r="101" spans="1:36" s="3" customFormat="1" ht="51" hidden="1" customHeight="1" x14ac:dyDescent="0.2">
      <c r="A101" s="36" t="s">
        <v>2029</v>
      </c>
      <c r="B101" s="28" t="s">
        <v>4</v>
      </c>
      <c r="C101" s="28"/>
      <c r="D101" s="37">
        <v>41678</v>
      </c>
      <c r="E101" s="30"/>
      <c r="F101" s="37"/>
      <c r="G101" s="30"/>
      <c r="H101" s="196"/>
      <c r="I101" s="28"/>
      <c r="J101" s="28"/>
      <c r="K101" s="28"/>
      <c r="L101" s="28"/>
      <c r="M101" s="28"/>
      <c r="N101" s="28"/>
      <c r="O101" s="28"/>
      <c r="P101" s="28"/>
      <c r="Q101" s="28"/>
      <c r="R101" s="28"/>
      <c r="S101" s="28"/>
      <c r="T101" s="36"/>
      <c r="U101" s="28"/>
      <c r="V101" s="28"/>
      <c r="W101" s="28"/>
      <c r="X101" s="28"/>
      <c r="Y101" s="28"/>
      <c r="Z101" s="28"/>
      <c r="AA101" s="28"/>
      <c r="AB101" s="28"/>
      <c r="AC101" s="28"/>
      <c r="AD101" s="28"/>
      <c r="AE101" s="28"/>
      <c r="AF101" s="28"/>
      <c r="AG101" s="28" t="s">
        <v>202</v>
      </c>
    </row>
    <row r="102" spans="1:36" s="3" customFormat="1" ht="127.5" hidden="1" customHeight="1" x14ac:dyDescent="0.2">
      <c r="A102" s="36" t="s">
        <v>2029</v>
      </c>
      <c r="B102" s="28" t="s">
        <v>4</v>
      </c>
      <c r="C102" s="28"/>
      <c r="D102" s="37">
        <v>41679</v>
      </c>
      <c r="E102" s="30"/>
      <c r="F102" s="37"/>
      <c r="G102" s="30"/>
      <c r="H102" s="196"/>
      <c r="I102" s="28"/>
      <c r="J102" s="28"/>
      <c r="K102" s="28"/>
      <c r="L102" s="28"/>
      <c r="M102" s="28"/>
      <c r="N102" s="28"/>
      <c r="O102" s="28"/>
      <c r="P102" s="28"/>
      <c r="Q102" s="28"/>
      <c r="R102" s="28"/>
      <c r="S102" s="28"/>
      <c r="T102" s="36"/>
      <c r="U102" s="28"/>
      <c r="V102" s="28"/>
      <c r="W102" s="28"/>
      <c r="X102" s="28"/>
      <c r="Y102" s="28"/>
      <c r="Z102" s="28"/>
      <c r="AA102" s="28"/>
      <c r="AB102" s="28"/>
      <c r="AC102" s="28"/>
      <c r="AD102" s="28"/>
      <c r="AE102" s="28"/>
      <c r="AF102" s="28"/>
      <c r="AG102" s="28" t="s">
        <v>202</v>
      </c>
    </row>
    <row r="103" spans="1:36" ht="89.25" hidden="1" customHeight="1" x14ac:dyDescent="0.2">
      <c r="A103" s="36" t="s">
        <v>2029</v>
      </c>
      <c r="B103" s="28" t="s">
        <v>4</v>
      </c>
      <c r="C103" s="28"/>
      <c r="D103" s="37">
        <v>41680</v>
      </c>
      <c r="E103" s="30"/>
      <c r="F103" s="37"/>
      <c r="G103" s="30"/>
      <c r="H103" s="196"/>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t="s">
        <v>202</v>
      </c>
      <c r="AH103" s="3"/>
      <c r="AI103" s="3"/>
      <c r="AJ103" s="3"/>
    </row>
    <row r="104" spans="1:36" s="3" customFormat="1" ht="114.75" hidden="1" customHeight="1" x14ac:dyDescent="0.2">
      <c r="A104" s="36" t="s">
        <v>2029</v>
      </c>
      <c r="B104" s="28" t="s">
        <v>4</v>
      </c>
      <c r="C104" s="28"/>
      <c r="D104" s="37">
        <v>41681</v>
      </c>
      <c r="E104" s="30"/>
      <c r="F104" s="37"/>
      <c r="G104" s="30"/>
      <c r="H104" s="196"/>
      <c r="I104" s="28"/>
      <c r="J104" s="28"/>
      <c r="K104" s="399"/>
      <c r="L104" s="28"/>
      <c r="M104" s="28"/>
      <c r="N104" s="399"/>
      <c r="O104" s="28"/>
      <c r="P104" s="28"/>
      <c r="Q104" s="28"/>
      <c r="R104" s="28"/>
      <c r="S104" s="28"/>
      <c r="T104" s="28"/>
      <c r="U104" s="28"/>
      <c r="V104" s="28"/>
      <c r="W104" s="28"/>
      <c r="X104" s="28"/>
      <c r="Y104" s="28"/>
      <c r="Z104" s="28"/>
      <c r="AA104" s="28"/>
      <c r="AB104" s="28"/>
      <c r="AC104" s="28"/>
      <c r="AD104" s="28"/>
      <c r="AE104" s="28"/>
      <c r="AF104" s="28"/>
      <c r="AG104" s="28" t="s">
        <v>202</v>
      </c>
    </row>
    <row r="105" spans="1:36" s="3" customFormat="1" ht="31.5" hidden="1" customHeight="1" x14ac:dyDescent="0.2">
      <c r="A105" s="36" t="s">
        <v>2029</v>
      </c>
      <c r="B105" s="28" t="s">
        <v>4</v>
      </c>
      <c r="C105" s="28"/>
      <c r="D105" s="37">
        <v>41682</v>
      </c>
      <c r="E105" s="30"/>
      <c r="F105" s="37"/>
      <c r="G105" s="30"/>
      <c r="H105" s="196"/>
      <c r="I105" s="28"/>
      <c r="J105" s="28"/>
      <c r="K105" s="28"/>
      <c r="L105" s="28"/>
      <c r="M105" s="28"/>
      <c r="N105" s="28"/>
      <c r="O105" s="28"/>
      <c r="P105" s="28"/>
      <c r="Q105" s="399"/>
      <c r="R105" s="28"/>
      <c r="S105" s="28"/>
      <c r="T105" s="28"/>
      <c r="U105" s="28"/>
      <c r="V105" s="28"/>
      <c r="W105" s="28"/>
      <c r="X105" s="28"/>
      <c r="Y105" s="28"/>
      <c r="Z105" s="28"/>
      <c r="AA105" s="28"/>
      <c r="AB105" s="28"/>
      <c r="AC105" s="28"/>
      <c r="AD105" s="28"/>
      <c r="AE105" s="28"/>
      <c r="AF105" s="28"/>
      <c r="AG105" s="28" t="s">
        <v>202</v>
      </c>
    </row>
    <row r="106" spans="1:36" s="3" customFormat="1" ht="31.5" hidden="1" customHeight="1" x14ac:dyDescent="0.2">
      <c r="A106" s="36" t="s">
        <v>2029</v>
      </c>
      <c r="B106" s="28" t="s">
        <v>4</v>
      </c>
      <c r="C106" s="28"/>
      <c r="D106" s="37">
        <v>41683</v>
      </c>
      <c r="E106" s="30"/>
      <c r="F106" s="37"/>
      <c r="G106" s="30"/>
      <c r="H106" s="196"/>
      <c r="I106" s="399"/>
      <c r="J106" s="28"/>
      <c r="K106" s="399"/>
      <c r="L106" s="28"/>
      <c r="M106" s="28"/>
      <c r="N106" s="399"/>
      <c r="O106" s="399"/>
      <c r="P106" s="399"/>
      <c r="Q106" s="28"/>
      <c r="R106" s="28"/>
      <c r="S106" s="28"/>
      <c r="T106" s="28"/>
      <c r="U106" s="28"/>
      <c r="V106" s="28"/>
      <c r="W106" s="28"/>
      <c r="X106" s="28"/>
      <c r="Y106" s="28"/>
      <c r="Z106" s="28"/>
      <c r="AA106" s="28"/>
      <c r="AB106" s="354"/>
      <c r="AC106" s="28"/>
      <c r="AD106" s="28"/>
      <c r="AE106" s="28"/>
      <c r="AF106" s="28"/>
      <c r="AG106" s="28" t="s">
        <v>202</v>
      </c>
    </row>
    <row r="107" spans="1:36" s="3" customFormat="1" ht="31.5" hidden="1" customHeight="1" x14ac:dyDescent="0.2">
      <c r="A107" s="36" t="s">
        <v>2029</v>
      </c>
      <c r="B107" s="65" t="s">
        <v>4</v>
      </c>
      <c r="C107" s="28"/>
      <c r="D107" s="37">
        <v>41684</v>
      </c>
      <c r="E107" s="30"/>
      <c r="F107" s="37"/>
      <c r="G107" s="30"/>
      <c r="H107" s="196"/>
      <c r="I107" s="399"/>
      <c r="J107" s="28"/>
      <c r="K107" s="399"/>
      <c r="L107" s="28"/>
      <c r="M107" s="28"/>
      <c r="N107" s="399"/>
      <c r="O107" s="399"/>
      <c r="P107" s="399"/>
      <c r="Q107" s="28"/>
      <c r="R107" s="28"/>
      <c r="S107" s="28"/>
      <c r="T107" s="28"/>
      <c r="U107" s="28"/>
      <c r="V107" s="28"/>
      <c r="W107" s="28"/>
      <c r="X107" s="28"/>
      <c r="Y107" s="28"/>
      <c r="Z107" s="28"/>
      <c r="AA107" s="28"/>
      <c r="AB107" s="354"/>
      <c r="AC107" s="28"/>
      <c r="AD107" s="28"/>
      <c r="AE107" s="28"/>
      <c r="AF107" s="28"/>
      <c r="AG107" s="28" t="s">
        <v>202</v>
      </c>
    </row>
    <row r="108" spans="1:36" s="3" customFormat="1" ht="141.75" hidden="1" customHeight="1" x14ac:dyDescent="0.2">
      <c r="A108" s="36" t="s">
        <v>2029</v>
      </c>
      <c r="B108" s="65" t="s">
        <v>4</v>
      </c>
      <c r="C108" s="28"/>
      <c r="D108" s="37">
        <v>41685</v>
      </c>
      <c r="E108" s="30"/>
      <c r="F108" s="37"/>
      <c r="G108" s="30"/>
      <c r="H108" s="196"/>
      <c r="I108" s="28"/>
      <c r="J108" s="28"/>
      <c r="K108" s="399"/>
      <c r="L108" s="28"/>
      <c r="M108" s="28"/>
      <c r="N108" s="399"/>
      <c r="O108" s="28"/>
      <c r="P108" s="28"/>
      <c r="Q108" s="28"/>
      <c r="R108" s="28"/>
      <c r="S108" s="28"/>
      <c r="T108" s="28"/>
      <c r="U108" s="28"/>
      <c r="V108" s="28"/>
      <c r="W108" s="28"/>
      <c r="X108" s="28"/>
      <c r="Y108" s="28"/>
      <c r="Z108" s="28"/>
      <c r="AA108" s="28"/>
      <c r="AB108" s="354"/>
      <c r="AC108" s="28"/>
      <c r="AD108" s="28"/>
      <c r="AE108" s="28"/>
      <c r="AF108" s="28"/>
      <c r="AG108" s="28" t="s">
        <v>202</v>
      </c>
    </row>
    <row r="109" spans="1:36" s="3" customFormat="1" ht="31.5" hidden="1" customHeight="1" x14ac:dyDescent="0.2">
      <c r="A109" s="36" t="s">
        <v>2029</v>
      </c>
      <c r="B109" s="65" t="s">
        <v>4</v>
      </c>
      <c r="C109" s="28"/>
      <c r="D109" s="37">
        <v>41686</v>
      </c>
      <c r="E109" s="30"/>
      <c r="F109" s="37"/>
      <c r="G109" s="30"/>
      <c r="H109" s="196"/>
      <c r="I109" s="399"/>
      <c r="J109" s="28"/>
      <c r="K109" s="28"/>
      <c r="L109" s="28"/>
      <c r="M109" s="28"/>
      <c r="N109" s="28"/>
      <c r="O109" s="28"/>
      <c r="P109" s="28"/>
      <c r="Q109" s="399"/>
      <c r="R109" s="28"/>
      <c r="S109" s="28"/>
      <c r="T109" s="28"/>
      <c r="U109" s="28"/>
      <c r="V109" s="28"/>
      <c r="W109" s="28"/>
      <c r="X109" s="28"/>
      <c r="Y109" s="28"/>
      <c r="Z109" s="28"/>
      <c r="AA109" s="28"/>
      <c r="AB109" s="28"/>
      <c r="AC109" s="28"/>
      <c r="AD109" s="28"/>
      <c r="AE109" s="28"/>
      <c r="AF109" s="28"/>
      <c r="AG109" s="28" t="s">
        <v>202</v>
      </c>
    </row>
    <row r="110" spans="1:36" s="3" customFormat="1" ht="31.5" hidden="1" customHeight="1" x14ac:dyDescent="0.2">
      <c r="A110" s="36" t="s">
        <v>2029</v>
      </c>
      <c r="B110" s="65" t="s">
        <v>4</v>
      </c>
      <c r="C110" s="28"/>
      <c r="D110" s="37">
        <v>41687</v>
      </c>
      <c r="E110" s="30"/>
      <c r="F110" s="37"/>
      <c r="G110" s="30"/>
      <c r="H110" s="196"/>
      <c r="I110" s="28"/>
      <c r="J110" s="28"/>
      <c r="K110" s="399"/>
      <c r="L110" s="28"/>
      <c r="M110" s="28"/>
      <c r="N110" s="28"/>
      <c r="O110" s="28"/>
      <c r="P110" s="28"/>
      <c r="Q110" s="28"/>
      <c r="R110" s="28"/>
      <c r="S110" s="28"/>
      <c r="T110" s="28"/>
      <c r="U110" s="28"/>
      <c r="V110" s="28"/>
      <c r="W110" s="28"/>
      <c r="X110" s="28"/>
      <c r="Y110" s="28"/>
      <c r="Z110" s="28"/>
      <c r="AA110" s="28"/>
      <c r="AB110" s="354"/>
      <c r="AC110" s="28"/>
      <c r="AD110" s="28"/>
      <c r="AE110" s="28"/>
      <c r="AF110" s="28"/>
      <c r="AG110" s="28" t="s">
        <v>202</v>
      </c>
    </row>
    <row r="111" spans="1:36" s="3" customFormat="1" ht="31.5" hidden="1" customHeight="1" x14ac:dyDescent="0.2">
      <c r="A111" s="36" t="s">
        <v>2029</v>
      </c>
      <c r="B111" s="65" t="s">
        <v>4</v>
      </c>
      <c r="C111" s="28"/>
      <c r="D111" s="37">
        <v>41688</v>
      </c>
      <c r="E111" s="30"/>
      <c r="F111" s="37"/>
      <c r="G111" s="30"/>
      <c r="H111" s="196"/>
      <c r="I111" s="399"/>
      <c r="J111" s="28"/>
      <c r="K111" s="28"/>
      <c r="L111" s="28"/>
      <c r="M111" s="28"/>
      <c r="N111" s="399"/>
      <c r="O111" s="399"/>
      <c r="P111" s="399"/>
      <c r="Q111" s="28"/>
      <c r="R111" s="28"/>
      <c r="S111" s="28"/>
      <c r="T111" s="28"/>
      <c r="U111" s="28"/>
      <c r="V111" s="28"/>
      <c r="W111" s="28"/>
      <c r="X111" s="28"/>
      <c r="Y111" s="28"/>
      <c r="Z111" s="28"/>
      <c r="AA111" s="28"/>
      <c r="AB111" s="28"/>
      <c r="AC111" s="28"/>
      <c r="AD111" s="28"/>
      <c r="AE111" s="28"/>
      <c r="AF111" s="28"/>
      <c r="AG111" s="28" t="s">
        <v>202</v>
      </c>
    </row>
    <row r="112" spans="1:36" s="3" customFormat="1" ht="94.5" hidden="1" customHeight="1" x14ac:dyDescent="0.2">
      <c r="A112" s="36" t="s">
        <v>2029</v>
      </c>
      <c r="B112" s="65" t="s">
        <v>4</v>
      </c>
      <c r="C112" s="28"/>
      <c r="D112" s="37">
        <v>41689</v>
      </c>
      <c r="E112" s="30"/>
      <c r="F112" s="37"/>
      <c r="G112" s="30"/>
      <c r="H112" s="196"/>
      <c r="I112" s="28"/>
      <c r="J112" s="28"/>
      <c r="K112" s="399"/>
      <c r="L112" s="28"/>
      <c r="M112" s="28"/>
      <c r="N112" s="28"/>
      <c r="O112" s="28"/>
      <c r="P112" s="28"/>
      <c r="Q112" s="28"/>
      <c r="R112" s="28"/>
      <c r="S112" s="28"/>
      <c r="T112" s="28"/>
      <c r="U112" s="28"/>
      <c r="V112" s="28"/>
      <c r="W112" s="28"/>
      <c r="X112" s="28"/>
      <c r="Y112" s="28"/>
      <c r="Z112" s="28"/>
      <c r="AA112" s="28"/>
      <c r="AB112" s="354"/>
      <c r="AC112" s="28"/>
      <c r="AD112" s="28"/>
      <c r="AE112" s="28"/>
      <c r="AF112" s="28"/>
      <c r="AG112" s="28" t="s">
        <v>202</v>
      </c>
    </row>
    <row r="113" spans="1:36" s="3" customFormat="1" ht="31.5" hidden="1" customHeight="1" x14ac:dyDescent="0.2">
      <c r="A113" s="36" t="s">
        <v>2029</v>
      </c>
      <c r="B113" s="65" t="s">
        <v>4</v>
      </c>
      <c r="C113" s="28"/>
      <c r="D113" s="37">
        <v>41690</v>
      </c>
      <c r="E113" s="30"/>
      <c r="F113" s="37"/>
      <c r="G113" s="30"/>
      <c r="H113" s="196"/>
      <c r="I113" s="907"/>
      <c r="J113" s="28"/>
      <c r="K113" s="399"/>
      <c r="L113" s="28"/>
      <c r="M113" s="28"/>
      <c r="N113" s="28"/>
      <c r="O113" s="28"/>
      <c r="P113" s="399"/>
      <c r="Q113" s="28"/>
      <c r="R113" s="28"/>
      <c r="S113" s="28"/>
      <c r="T113" s="28"/>
      <c r="U113" s="28"/>
      <c r="V113" s="28"/>
      <c r="W113" s="28"/>
      <c r="X113" s="28"/>
      <c r="Y113" s="28"/>
      <c r="Z113" s="28"/>
      <c r="AA113" s="28"/>
      <c r="AB113" s="28"/>
      <c r="AC113" s="28"/>
      <c r="AD113" s="28"/>
      <c r="AE113" s="28"/>
      <c r="AF113" s="28"/>
      <c r="AG113" s="28" t="s">
        <v>202</v>
      </c>
    </row>
    <row r="114" spans="1:36" s="3" customFormat="1" ht="63" hidden="1" customHeight="1" x14ac:dyDescent="0.2">
      <c r="A114" s="36" t="s">
        <v>2029</v>
      </c>
      <c r="B114" s="28" t="s">
        <v>4</v>
      </c>
      <c r="C114" s="28"/>
      <c r="D114" s="37">
        <v>41691</v>
      </c>
      <c r="E114" s="30"/>
      <c r="F114" s="37"/>
      <c r="G114" s="30"/>
      <c r="H114" s="196"/>
      <c r="I114" s="907"/>
      <c r="J114" s="28"/>
      <c r="K114" s="28"/>
      <c r="L114" s="28"/>
      <c r="M114" s="28"/>
      <c r="N114" s="28"/>
      <c r="O114" s="28"/>
      <c r="P114" s="28"/>
      <c r="Q114" s="399"/>
      <c r="R114" s="28"/>
      <c r="S114" s="28"/>
      <c r="T114" s="28"/>
      <c r="U114" s="28"/>
      <c r="V114" s="28"/>
      <c r="W114" s="28"/>
      <c r="X114" s="28"/>
      <c r="Y114" s="28"/>
      <c r="Z114" s="28"/>
      <c r="AA114" s="28"/>
      <c r="AB114" s="28"/>
      <c r="AC114" s="28"/>
      <c r="AD114" s="28"/>
      <c r="AE114" s="28"/>
      <c r="AF114" s="28"/>
      <c r="AG114" s="28" t="s">
        <v>202</v>
      </c>
    </row>
    <row r="115" spans="1:36" s="69" customFormat="1" ht="31.5" hidden="1" customHeight="1" x14ac:dyDescent="0.2">
      <c r="A115" s="36" t="s">
        <v>2029</v>
      </c>
      <c r="B115" s="28" t="s">
        <v>4</v>
      </c>
      <c r="C115" s="28"/>
      <c r="D115" s="37">
        <v>41692</v>
      </c>
      <c r="E115" s="30"/>
      <c r="F115" s="37"/>
      <c r="G115" s="30"/>
      <c r="H115" s="196"/>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t="s">
        <v>202</v>
      </c>
      <c r="AH115" s="1"/>
      <c r="AI115" s="1"/>
      <c r="AJ115" s="3"/>
    </row>
    <row r="116" spans="1:36" s="69" customFormat="1" ht="180.75" hidden="1" customHeight="1" x14ac:dyDescent="0.2">
      <c r="A116" s="36" t="s">
        <v>2029</v>
      </c>
      <c r="B116" s="28" t="s">
        <v>4</v>
      </c>
      <c r="C116" s="28"/>
      <c r="D116" s="37">
        <v>41693</v>
      </c>
      <c r="E116" s="30"/>
      <c r="F116" s="37"/>
      <c r="G116" s="30"/>
      <c r="H116" s="196"/>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t="s">
        <v>202</v>
      </c>
      <c r="AH116" s="1"/>
      <c r="AI116" s="1"/>
      <c r="AJ116" s="3"/>
    </row>
    <row r="117" spans="1:36" s="69" customFormat="1" ht="31.5" hidden="1" customHeight="1" x14ac:dyDescent="0.2">
      <c r="A117" s="36" t="s">
        <v>2030</v>
      </c>
      <c r="B117" s="28" t="s">
        <v>4</v>
      </c>
      <c r="C117" s="28"/>
      <c r="D117" s="37">
        <v>41703</v>
      </c>
      <c r="E117" s="30">
        <v>0.28611111111111115</v>
      </c>
      <c r="F117" s="37">
        <v>41703</v>
      </c>
      <c r="G117" s="30">
        <v>0.38541666666666669</v>
      </c>
      <c r="H117" s="196">
        <f>G117-E117</f>
        <v>9.9305555555555536E-2</v>
      </c>
      <c r="I117" s="28">
        <v>3</v>
      </c>
      <c r="J117" s="28"/>
      <c r="K117" s="28"/>
      <c r="L117" s="28" t="s">
        <v>130</v>
      </c>
      <c r="M117" s="28" t="s">
        <v>1393</v>
      </c>
      <c r="N117" s="36">
        <v>35</v>
      </c>
      <c r="O117" s="36" t="s">
        <v>63</v>
      </c>
      <c r="P117" s="28" t="s">
        <v>1394</v>
      </c>
      <c r="Q117" s="28" t="s">
        <v>1395</v>
      </c>
      <c r="R117" s="28"/>
      <c r="S117" s="28"/>
      <c r="T117" s="28">
        <v>1.4</v>
      </c>
      <c r="U117" s="28" t="s">
        <v>87</v>
      </c>
      <c r="V117" s="1" t="s">
        <v>382</v>
      </c>
      <c r="W117" s="1" t="s">
        <v>2677</v>
      </c>
      <c r="X117" s="28"/>
      <c r="Y117" s="28" t="s">
        <v>2678</v>
      </c>
      <c r="Z117" s="28"/>
      <c r="AA117" s="28" t="s">
        <v>2679</v>
      </c>
      <c r="AB117" s="28"/>
      <c r="AC117" s="28"/>
      <c r="AD117" s="28" t="s">
        <v>60</v>
      </c>
      <c r="AE117" s="28"/>
      <c r="AF117" s="28"/>
      <c r="AG117" s="28"/>
      <c r="AH117" s="28"/>
      <c r="AI117" s="28"/>
      <c r="AJ117" s="22"/>
    </row>
    <row r="118" spans="1:36" s="69" customFormat="1" ht="31.5" hidden="1" customHeight="1" x14ac:dyDescent="0.2">
      <c r="A118" s="36" t="s">
        <v>2030</v>
      </c>
      <c r="B118" s="28" t="s">
        <v>4</v>
      </c>
      <c r="C118" s="28"/>
      <c r="D118" s="37">
        <v>41704</v>
      </c>
      <c r="E118" s="30"/>
      <c r="F118" s="37"/>
      <c r="G118" s="30"/>
      <c r="H118" s="196"/>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t="s">
        <v>202</v>
      </c>
      <c r="AH118" s="28"/>
      <c r="AI118" s="28"/>
      <c r="AJ118" s="22"/>
    </row>
    <row r="119" spans="1:36" s="69" customFormat="1" ht="31.5" hidden="1" customHeight="1" x14ac:dyDescent="0.2">
      <c r="A119" s="36" t="s">
        <v>2030</v>
      </c>
      <c r="B119" s="28" t="s">
        <v>4</v>
      </c>
      <c r="C119" s="28"/>
      <c r="D119" s="37">
        <v>41705</v>
      </c>
      <c r="E119" s="30">
        <v>0.59375</v>
      </c>
      <c r="F119" s="37">
        <v>41705</v>
      </c>
      <c r="G119" s="30">
        <v>0.63541666666666663</v>
      </c>
      <c r="H119" s="196">
        <f>G119-E119</f>
        <v>4.166666666666663E-2</v>
      </c>
      <c r="I119" s="28">
        <v>1</v>
      </c>
      <c r="J119" s="28"/>
      <c r="K119" s="28"/>
      <c r="L119" s="28" t="s">
        <v>130</v>
      </c>
      <c r="M119" s="28" t="s">
        <v>1489</v>
      </c>
      <c r="N119" s="28" t="s">
        <v>103</v>
      </c>
      <c r="O119" s="28" t="s">
        <v>64</v>
      </c>
      <c r="P119" s="28" t="s">
        <v>1489</v>
      </c>
      <c r="Q119" s="28" t="s">
        <v>1490</v>
      </c>
      <c r="R119" s="28"/>
      <c r="S119" s="28"/>
      <c r="T119" s="28">
        <v>0.6</v>
      </c>
      <c r="U119" s="28" t="s">
        <v>87</v>
      </c>
      <c r="V119" s="1">
        <v>1986</v>
      </c>
      <c r="W119" s="1"/>
      <c r="X119" s="1"/>
      <c r="Y119" s="1" t="s">
        <v>2680</v>
      </c>
      <c r="Z119" s="1"/>
      <c r="AA119" s="1"/>
      <c r="AB119" s="1"/>
      <c r="AC119" s="28"/>
      <c r="AD119" s="28" t="s">
        <v>60</v>
      </c>
      <c r="AE119" s="28"/>
      <c r="AF119" s="28"/>
      <c r="AG119" s="28" t="s">
        <v>2681</v>
      </c>
      <c r="AH119" s="28"/>
      <c r="AI119" s="28"/>
      <c r="AJ119" s="22"/>
    </row>
    <row r="120" spans="1:36" s="69" customFormat="1" ht="138" hidden="1" customHeight="1" x14ac:dyDescent="0.2">
      <c r="A120" s="36" t="s">
        <v>2030</v>
      </c>
      <c r="B120" s="28" t="s">
        <v>4</v>
      </c>
      <c r="C120" s="28"/>
      <c r="D120" s="37">
        <v>41706</v>
      </c>
      <c r="E120" s="30"/>
      <c r="F120" s="37"/>
      <c r="G120" s="30"/>
      <c r="H120" s="196"/>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t="s">
        <v>202</v>
      </c>
      <c r="AH120" s="28"/>
      <c r="AI120" s="28"/>
      <c r="AJ120" s="28"/>
    </row>
    <row r="121" spans="1:36" s="69" customFormat="1" ht="138" hidden="1" customHeight="1" x14ac:dyDescent="0.2">
      <c r="A121" s="36" t="s">
        <v>2030</v>
      </c>
      <c r="B121" s="28" t="s">
        <v>4</v>
      </c>
      <c r="C121" s="28"/>
      <c r="D121" s="37">
        <v>41707</v>
      </c>
      <c r="E121" s="30"/>
      <c r="F121" s="37"/>
      <c r="G121" s="30"/>
      <c r="H121" s="196"/>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t="s">
        <v>202</v>
      </c>
      <c r="AH121" s="28"/>
      <c r="AI121" s="28"/>
      <c r="AJ121" s="22"/>
    </row>
    <row r="122" spans="1:36" s="69" customFormat="1" ht="47.25" hidden="1" customHeight="1" x14ac:dyDescent="0.2">
      <c r="A122" s="36" t="s">
        <v>2030</v>
      </c>
      <c r="B122" s="28" t="s">
        <v>4</v>
      </c>
      <c r="C122" s="28"/>
      <c r="D122" s="37">
        <v>41708</v>
      </c>
      <c r="E122" s="30"/>
      <c r="F122" s="37"/>
      <c r="G122" s="30"/>
      <c r="H122" s="196"/>
      <c r="I122" s="28"/>
      <c r="J122" s="28"/>
      <c r="K122" s="28"/>
      <c r="L122" s="28"/>
      <c r="M122" s="28"/>
      <c r="N122" s="28"/>
      <c r="O122" s="28"/>
      <c r="P122" s="22"/>
      <c r="Q122" s="28"/>
      <c r="R122" s="28"/>
      <c r="S122" s="28"/>
      <c r="T122" s="28"/>
      <c r="U122" s="28"/>
      <c r="V122" s="28"/>
      <c r="W122" s="28"/>
      <c r="X122" s="28"/>
      <c r="Y122" s="28"/>
      <c r="Z122" s="28"/>
      <c r="AA122" s="28"/>
      <c r="AB122" s="28"/>
      <c r="AC122" s="28"/>
      <c r="AD122" s="28"/>
      <c r="AE122" s="28"/>
      <c r="AF122" s="28"/>
      <c r="AG122" s="28" t="s">
        <v>202</v>
      </c>
      <c r="AH122" s="28"/>
      <c r="AI122" s="28"/>
      <c r="AJ122" s="22"/>
    </row>
    <row r="123" spans="1:36" s="69" customFormat="1" ht="31.5" hidden="1" customHeight="1" x14ac:dyDescent="0.2">
      <c r="A123" s="36" t="s">
        <v>2030</v>
      </c>
      <c r="B123" s="28" t="s">
        <v>4</v>
      </c>
      <c r="C123" s="28"/>
      <c r="D123" s="37">
        <v>41709</v>
      </c>
      <c r="E123" s="30"/>
      <c r="F123" s="37"/>
      <c r="G123" s="30"/>
      <c r="H123" s="196"/>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t="s">
        <v>202</v>
      </c>
      <c r="AH123" s="28"/>
      <c r="AI123" s="28"/>
      <c r="AJ123" s="22"/>
    </row>
    <row r="124" spans="1:36" s="69" customFormat="1" ht="31.5" hidden="1" customHeight="1" x14ac:dyDescent="0.2">
      <c r="A124" s="36" t="s">
        <v>2030</v>
      </c>
      <c r="B124" s="28" t="s">
        <v>4</v>
      </c>
      <c r="C124" s="28"/>
      <c r="D124" s="37">
        <v>41710</v>
      </c>
      <c r="E124" s="30"/>
      <c r="F124" s="37"/>
      <c r="G124" s="30"/>
      <c r="H124" s="196"/>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t="s">
        <v>202</v>
      </c>
      <c r="AH124" s="28"/>
      <c r="AI124" s="28"/>
      <c r="AJ124" s="22"/>
    </row>
    <row r="125" spans="1:36" s="69" customFormat="1" ht="31.5" hidden="1" customHeight="1" x14ac:dyDescent="0.2">
      <c r="A125" s="36" t="s">
        <v>2030</v>
      </c>
      <c r="B125" s="28" t="s">
        <v>4</v>
      </c>
      <c r="C125" s="28"/>
      <c r="D125" s="37">
        <v>41711</v>
      </c>
      <c r="E125" s="30"/>
      <c r="F125" s="37"/>
      <c r="G125" s="30"/>
      <c r="H125" s="196"/>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t="s">
        <v>202</v>
      </c>
      <c r="AH125" s="28"/>
      <c r="AI125" s="28"/>
      <c r="AJ125" s="22"/>
    </row>
    <row r="126" spans="1:36" s="69" customFormat="1" ht="31.5" hidden="1" customHeight="1" x14ac:dyDescent="0.2">
      <c r="A126" s="36" t="s">
        <v>2030</v>
      </c>
      <c r="B126" s="28" t="s">
        <v>4</v>
      </c>
      <c r="C126" s="28"/>
      <c r="D126" s="37">
        <v>41712</v>
      </c>
      <c r="E126" s="30">
        <v>0.50416666666666665</v>
      </c>
      <c r="F126" s="37">
        <v>41712</v>
      </c>
      <c r="G126" s="30">
        <v>0.61805555555555558</v>
      </c>
      <c r="H126" s="196">
        <f>G126-E126</f>
        <v>0.11388888888888893</v>
      </c>
      <c r="I126" s="28">
        <v>12</v>
      </c>
      <c r="J126" s="28"/>
      <c r="K126" s="28" t="s">
        <v>133</v>
      </c>
      <c r="L126" s="28" t="s">
        <v>130</v>
      </c>
      <c r="M126" s="28" t="s">
        <v>1679</v>
      </c>
      <c r="N126" s="28" t="s">
        <v>103</v>
      </c>
      <c r="O126" s="28" t="s">
        <v>66</v>
      </c>
      <c r="P126" s="28" t="s">
        <v>1679</v>
      </c>
      <c r="Q126" s="28" t="s">
        <v>1680</v>
      </c>
      <c r="R126" s="28"/>
      <c r="S126" s="28"/>
      <c r="T126" s="28">
        <v>6.7</v>
      </c>
      <c r="U126" s="28" t="s">
        <v>84</v>
      </c>
      <c r="V126" s="52">
        <v>1988</v>
      </c>
      <c r="W126" s="1" t="s">
        <v>150</v>
      </c>
      <c r="X126" s="1"/>
      <c r="Y126" s="1" t="s">
        <v>2682</v>
      </c>
      <c r="Z126" s="1"/>
      <c r="AA126" s="1"/>
      <c r="AB126" s="1" t="s">
        <v>2683</v>
      </c>
      <c r="AC126" s="28"/>
      <c r="AD126" s="28" t="s">
        <v>49</v>
      </c>
      <c r="AE126" s="28"/>
      <c r="AF126" s="28"/>
      <c r="AG126" s="28" t="s">
        <v>2684</v>
      </c>
      <c r="AH126" s="28"/>
      <c r="AI126" s="28"/>
      <c r="AJ126" s="22"/>
    </row>
    <row r="127" spans="1:36" s="69" customFormat="1" ht="94.5" hidden="1" customHeight="1" x14ac:dyDescent="0.2">
      <c r="A127" s="36" t="s">
        <v>2030</v>
      </c>
      <c r="B127" s="28" t="s">
        <v>4</v>
      </c>
      <c r="C127" s="28"/>
      <c r="D127" s="37">
        <v>41713</v>
      </c>
      <c r="E127" s="30"/>
      <c r="F127" s="37"/>
      <c r="G127" s="30"/>
      <c r="H127" s="196"/>
      <c r="I127" s="28"/>
      <c r="J127" s="28"/>
      <c r="K127" s="28"/>
      <c r="L127" s="28"/>
      <c r="M127" s="28"/>
      <c r="N127" s="28"/>
      <c r="O127" s="28"/>
      <c r="P127" s="28"/>
      <c r="Q127" s="28"/>
      <c r="R127" s="28"/>
      <c r="S127" s="28"/>
      <c r="T127" s="28"/>
      <c r="U127" s="28"/>
      <c r="V127" s="52"/>
      <c r="W127" s="1"/>
      <c r="X127" s="1"/>
      <c r="Y127" s="1"/>
      <c r="Z127" s="1"/>
      <c r="AA127" s="1"/>
      <c r="AB127" s="1"/>
      <c r="AC127" s="28"/>
      <c r="AD127" s="28"/>
      <c r="AE127" s="28"/>
      <c r="AF127" s="28"/>
      <c r="AG127" s="28" t="s">
        <v>202</v>
      </c>
      <c r="AH127" s="28"/>
      <c r="AI127" s="28"/>
      <c r="AJ127" s="22"/>
    </row>
    <row r="128" spans="1:36" s="69" customFormat="1" ht="78.75" hidden="1" customHeight="1" x14ac:dyDescent="0.2">
      <c r="A128" s="36" t="s">
        <v>2030</v>
      </c>
      <c r="B128" s="28" t="s">
        <v>4</v>
      </c>
      <c r="C128" s="28"/>
      <c r="D128" s="37">
        <v>41714</v>
      </c>
      <c r="E128" s="30">
        <v>0.68402777777777779</v>
      </c>
      <c r="F128" s="37">
        <v>41714</v>
      </c>
      <c r="G128" s="30">
        <v>0.78819444444444453</v>
      </c>
      <c r="H128" s="196">
        <f>G128-E128</f>
        <v>0.10416666666666674</v>
      </c>
      <c r="I128" s="28">
        <v>11</v>
      </c>
      <c r="J128" s="28"/>
      <c r="K128" s="28"/>
      <c r="L128" s="28" t="s">
        <v>128</v>
      </c>
      <c r="M128" s="28" t="s">
        <v>1681</v>
      </c>
      <c r="N128" s="28" t="s">
        <v>103</v>
      </c>
      <c r="O128" s="28" t="s">
        <v>66</v>
      </c>
      <c r="P128" s="28" t="s">
        <v>1681</v>
      </c>
      <c r="Q128" s="28" t="s">
        <v>1252</v>
      </c>
      <c r="R128" s="28"/>
      <c r="S128" s="28"/>
      <c r="T128" s="28">
        <v>6.9</v>
      </c>
      <c r="U128" s="28" t="s">
        <v>84</v>
      </c>
      <c r="V128" s="52">
        <v>1993</v>
      </c>
      <c r="W128" s="1" t="s">
        <v>150</v>
      </c>
      <c r="X128" s="1"/>
      <c r="Y128" s="527" t="s">
        <v>2685</v>
      </c>
      <c r="Z128" s="1"/>
      <c r="AA128" s="1"/>
      <c r="AB128" s="1"/>
      <c r="AC128" s="28"/>
      <c r="AD128" s="28" t="s">
        <v>60</v>
      </c>
      <c r="AE128" s="28"/>
      <c r="AF128" s="28"/>
      <c r="AG128" s="28"/>
      <c r="AH128" s="28"/>
      <c r="AI128" s="28"/>
      <c r="AJ128" s="22"/>
    </row>
    <row r="129" spans="1:36" s="69" customFormat="1" ht="126" hidden="1" customHeight="1" x14ac:dyDescent="0.2">
      <c r="A129" s="36" t="s">
        <v>2030</v>
      </c>
      <c r="B129" s="28" t="s">
        <v>4</v>
      </c>
      <c r="C129" s="28"/>
      <c r="D129" s="37">
        <v>41715</v>
      </c>
      <c r="E129" s="30"/>
      <c r="F129" s="37"/>
      <c r="G129" s="30"/>
      <c r="H129" s="196"/>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t="s">
        <v>202</v>
      </c>
      <c r="AH129" s="28"/>
      <c r="AI129" s="28"/>
      <c r="AJ129" s="22"/>
    </row>
    <row r="130" spans="1:36" s="69" customFormat="1" ht="63" hidden="1" customHeight="1" x14ac:dyDescent="0.2">
      <c r="A130" s="36" t="s">
        <v>2030</v>
      </c>
      <c r="B130" s="28" t="s">
        <v>4</v>
      </c>
      <c r="C130" s="28"/>
      <c r="D130" s="37">
        <v>41716</v>
      </c>
      <c r="E130" s="30"/>
      <c r="F130" s="37"/>
      <c r="G130" s="30"/>
      <c r="H130" s="196"/>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t="s">
        <v>202</v>
      </c>
      <c r="AH130" s="28"/>
      <c r="AI130" s="28"/>
      <c r="AJ130" s="22"/>
    </row>
    <row r="131" spans="1:36" s="69" customFormat="1" ht="63" hidden="1" customHeight="1" x14ac:dyDescent="0.2">
      <c r="A131" s="36" t="s">
        <v>2030</v>
      </c>
      <c r="B131" s="28" t="s">
        <v>4</v>
      </c>
      <c r="C131" s="28"/>
      <c r="D131" s="37">
        <v>41717</v>
      </c>
      <c r="E131" s="30"/>
      <c r="F131" s="37"/>
      <c r="G131" s="30"/>
      <c r="H131" s="196"/>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t="s">
        <v>202</v>
      </c>
      <c r="AH131" s="28"/>
      <c r="AI131" s="28"/>
      <c r="AJ131" s="22"/>
    </row>
    <row r="132" spans="1:36" s="69" customFormat="1" ht="78.75" hidden="1" customHeight="1" x14ac:dyDescent="0.2">
      <c r="A132" s="36" t="s">
        <v>2030</v>
      </c>
      <c r="B132" s="28" t="s">
        <v>4</v>
      </c>
      <c r="C132" s="28"/>
      <c r="D132" s="37">
        <v>41718</v>
      </c>
      <c r="E132" s="30"/>
      <c r="F132" s="37"/>
      <c r="G132" s="30"/>
      <c r="H132" s="196"/>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t="s">
        <v>202</v>
      </c>
      <c r="AH132" s="28"/>
      <c r="AI132" s="28"/>
      <c r="AJ132" s="22"/>
    </row>
    <row r="133" spans="1:36" s="69" customFormat="1" ht="31.5" hidden="1" customHeight="1" x14ac:dyDescent="0.2">
      <c r="A133" s="36" t="s">
        <v>2030</v>
      </c>
      <c r="B133" s="28" t="s">
        <v>4</v>
      </c>
      <c r="C133" s="28"/>
      <c r="D133" s="37">
        <v>41719</v>
      </c>
      <c r="E133" s="30"/>
      <c r="F133" s="37"/>
      <c r="G133" s="30"/>
      <c r="H133" s="196"/>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t="s">
        <v>202</v>
      </c>
      <c r="AH133" s="28"/>
      <c r="AI133" s="28"/>
      <c r="AJ133" s="22"/>
    </row>
    <row r="134" spans="1:36" s="69" customFormat="1" ht="31.5" hidden="1" customHeight="1" x14ac:dyDescent="0.2">
      <c r="A134" s="36" t="s">
        <v>2030</v>
      </c>
      <c r="B134" s="28" t="s">
        <v>4</v>
      </c>
      <c r="C134" s="28"/>
      <c r="D134" s="37">
        <v>41720</v>
      </c>
      <c r="E134" s="30"/>
      <c r="F134" s="37"/>
      <c r="G134" s="30"/>
      <c r="H134" s="196"/>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t="s">
        <v>202</v>
      </c>
      <c r="AH134" s="28"/>
      <c r="AI134" s="28"/>
      <c r="AJ134" s="22"/>
    </row>
    <row r="135" spans="1:36" s="69" customFormat="1" ht="31.5" hidden="1" customHeight="1" x14ac:dyDescent="0.2">
      <c r="A135" s="36" t="s">
        <v>2030</v>
      </c>
      <c r="B135" s="28" t="s">
        <v>4</v>
      </c>
      <c r="C135" s="28"/>
      <c r="D135" s="37">
        <v>41721</v>
      </c>
      <c r="E135" s="30"/>
      <c r="F135" s="37"/>
      <c r="G135" s="30"/>
      <c r="H135" s="196"/>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t="s">
        <v>202</v>
      </c>
      <c r="AH135" s="28"/>
      <c r="AI135" s="28"/>
      <c r="AJ135" s="22"/>
    </row>
    <row r="136" spans="1:36" s="69" customFormat="1" ht="31.5" hidden="1" customHeight="1" x14ac:dyDescent="0.2">
      <c r="A136" s="36" t="s">
        <v>2030</v>
      </c>
      <c r="B136" s="28" t="s">
        <v>4</v>
      </c>
      <c r="C136" s="28"/>
      <c r="D136" s="37">
        <v>41722</v>
      </c>
      <c r="E136" s="30"/>
      <c r="F136" s="37"/>
      <c r="G136" s="30"/>
      <c r="H136" s="196"/>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t="s">
        <v>202</v>
      </c>
      <c r="AH136" s="28"/>
      <c r="AI136" s="28"/>
      <c r="AJ136" s="22"/>
    </row>
    <row r="137" spans="1:36" s="69" customFormat="1" ht="31.5" hidden="1" customHeight="1" x14ac:dyDescent="0.2">
      <c r="A137" s="36" t="s">
        <v>2030</v>
      </c>
      <c r="B137" s="28" t="s">
        <v>4</v>
      </c>
      <c r="C137" s="28" t="s">
        <v>379</v>
      </c>
      <c r="D137" s="37">
        <v>41723</v>
      </c>
      <c r="E137" s="30">
        <v>0.75</v>
      </c>
      <c r="F137" s="37">
        <v>41723</v>
      </c>
      <c r="G137" s="30">
        <v>0.79166666666666663</v>
      </c>
      <c r="H137" s="196">
        <f>G137-E137</f>
        <v>4.166666666666663E-2</v>
      </c>
      <c r="I137" s="28">
        <v>2</v>
      </c>
      <c r="J137" s="28"/>
      <c r="K137" s="28"/>
      <c r="L137" s="28" t="s">
        <v>130</v>
      </c>
      <c r="M137" s="28" t="s">
        <v>1977</v>
      </c>
      <c r="N137" s="28" t="s">
        <v>103</v>
      </c>
      <c r="O137" s="28" t="s">
        <v>64</v>
      </c>
      <c r="P137" s="28" t="s">
        <v>1978</v>
      </c>
      <c r="Q137" s="28" t="s">
        <v>1979</v>
      </c>
      <c r="R137" s="28"/>
      <c r="S137" s="28"/>
      <c r="T137" s="28">
        <v>0.8</v>
      </c>
      <c r="U137" s="28" t="s">
        <v>84</v>
      </c>
      <c r="V137" s="1" t="s">
        <v>2686</v>
      </c>
      <c r="W137" s="1"/>
      <c r="X137" s="1"/>
      <c r="Y137" s="1" t="s">
        <v>2686</v>
      </c>
      <c r="Z137" s="1"/>
      <c r="AA137" s="1"/>
      <c r="AB137" s="1"/>
      <c r="AC137" s="28"/>
      <c r="AD137" s="28" t="s">
        <v>60</v>
      </c>
      <c r="AE137" s="28"/>
      <c r="AF137" s="28"/>
      <c r="AG137" s="28"/>
      <c r="AH137" s="28"/>
      <c r="AI137" s="28"/>
      <c r="AJ137" s="22"/>
    </row>
    <row r="138" spans="1:36" s="69" customFormat="1" ht="31.5" hidden="1" customHeight="1" x14ac:dyDescent="0.2">
      <c r="A138" s="36" t="s">
        <v>2030</v>
      </c>
      <c r="B138" s="28" t="s">
        <v>4</v>
      </c>
      <c r="C138" s="28"/>
      <c r="D138" s="37">
        <v>41724</v>
      </c>
      <c r="E138" s="30"/>
      <c r="F138" s="37"/>
      <c r="G138" s="30"/>
      <c r="H138" s="196"/>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t="s">
        <v>202</v>
      </c>
      <c r="AH138" s="28"/>
      <c r="AI138" s="28"/>
      <c r="AJ138" s="22"/>
    </row>
    <row r="139" spans="1:36" s="69" customFormat="1" ht="126" hidden="1" customHeight="1" x14ac:dyDescent="0.2">
      <c r="A139" s="36" t="s">
        <v>2030</v>
      </c>
      <c r="B139" s="28" t="s">
        <v>4</v>
      </c>
      <c r="C139" s="28"/>
      <c r="D139" s="37">
        <v>41725</v>
      </c>
      <c r="E139" s="30"/>
      <c r="F139" s="37"/>
      <c r="G139" s="30"/>
      <c r="H139" s="196"/>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t="s">
        <v>202</v>
      </c>
      <c r="AH139" s="28"/>
      <c r="AI139" s="28"/>
      <c r="AJ139" s="22"/>
    </row>
    <row r="140" spans="1:36" s="69" customFormat="1" ht="94.5" hidden="1" customHeight="1" x14ac:dyDescent="0.2">
      <c r="A140" s="36" t="s">
        <v>2030</v>
      </c>
      <c r="B140" s="28" t="s">
        <v>4</v>
      </c>
      <c r="C140" s="28"/>
      <c r="D140" s="37">
        <v>41726</v>
      </c>
      <c r="E140" s="30"/>
      <c r="F140" s="37"/>
      <c r="G140" s="30"/>
      <c r="H140" s="196"/>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t="s">
        <v>202</v>
      </c>
      <c r="AH140" s="28"/>
      <c r="AI140" s="28"/>
      <c r="AJ140" s="22"/>
    </row>
    <row r="141" spans="1:36" s="69" customFormat="1" ht="47.25" hidden="1" customHeight="1" x14ac:dyDescent="0.2">
      <c r="A141" s="36" t="s">
        <v>2030</v>
      </c>
      <c r="B141" s="28" t="s">
        <v>4</v>
      </c>
      <c r="C141" s="28"/>
      <c r="D141" s="37">
        <v>41727</v>
      </c>
      <c r="E141" s="30"/>
      <c r="F141" s="37"/>
      <c r="G141" s="30"/>
      <c r="H141" s="196"/>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t="s">
        <v>202</v>
      </c>
      <c r="AH141" s="28"/>
      <c r="AI141" s="28"/>
      <c r="AJ141" s="22"/>
    </row>
    <row r="142" spans="1:36" s="69" customFormat="1" ht="94.5" hidden="1" customHeight="1" x14ac:dyDescent="0.2">
      <c r="A142" s="36" t="s">
        <v>2030</v>
      </c>
      <c r="B142" s="28" t="s">
        <v>4</v>
      </c>
      <c r="C142" s="28"/>
      <c r="D142" s="37">
        <v>41728</v>
      </c>
      <c r="E142" s="30"/>
      <c r="F142" s="37"/>
      <c r="G142" s="30"/>
      <c r="H142" s="196"/>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t="s">
        <v>202</v>
      </c>
      <c r="AH142" s="28"/>
      <c r="AI142" s="28"/>
      <c r="AJ142" s="22"/>
    </row>
    <row r="143" spans="1:36" s="69" customFormat="1" ht="57" hidden="1" customHeight="1" x14ac:dyDescent="0.2">
      <c r="A143" s="36" t="s">
        <v>2030</v>
      </c>
      <c r="B143" s="28" t="s">
        <v>4</v>
      </c>
      <c r="C143" s="28"/>
      <c r="D143" s="37">
        <v>41729</v>
      </c>
      <c r="E143" s="30"/>
      <c r="F143" s="37"/>
      <c r="G143" s="30"/>
      <c r="H143" s="196"/>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t="s">
        <v>202</v>
      </c>
      <c r="AH143" s="28"/>
      <c r="AI143" s="28"/>
      <c r="AJ143" s="22"/>
    </row>
    <row r="144" spans="1:36" s="69" customFormat="1" ht="46.5" hidden="1" customHeight="1" x14ac:dyDescent="0.2">
      <c r="A144" s="28" t="s">
        <v>2104</v>
      </c>
      <c r="B144" s="28" t="s">
        <v>4</v>
      </c>
      <c r="C144" s="28" t="s">
        <v>2191</v>
      </c>
      <c r="D144" s="37">
        <v>41730</v>
      </c>
      <c r="E144" s="30">
        <v>0.16666666666666666</v>
      </c>
      <c r="F144" s="37">
        <v>41730</v>
      </c>
      <c r="G144" s="30">
        <v>0.16689814814814816</v>
      </c>
      <c r="H144" s="196">
        <f>G144-E144</f>
        <v>2.3148148148149916E-4</v>
      </c>
      <c r="I144" s="28">
        <v>7</v>
      </c>
      <c r="J144" s="28"/>
      <c r="K144" s="1" t="s">
        <v>132</v>
      </c>
      <c r="L144" s="28" t="s">
        <v>128</v>
      </c>
      <c r="M144" s="28" t="s">
        <v>2192</v>
      </c>
      <c r="N144" s="28" t="s">
        <v>103</v>
      </c>
      <c r="O144" s="28" t="s">
        <v>66</v>
      </c>
      <c r="P144" s="28" t="s">
        <v>2192</v>
      </c>
      <c r="Q144" s="28" t="s">
        <v>1252</v>
      </c>
      <c r="R144" s="28"/>
      <c r="S144" s="28"/>
      <c r="T144" s="28">
        <v>2.8</v>
      </c>
      <c r="U144" s="28"/>
      <c r="V144" s="211" t="s">
        <v>2582</v>
      </c>
      <c r="W144" s="211" t="s">
        <v>6916</v>
      </c>
      <c r="X144" s="211"/>
      <c r="Y144" s="211" t="s">
        <v>6917</v>
      </c>
      <c r="Z144" s="211"/>
      <c r="AA144" s="211"/>
      <c r="AB144" s="211"/>
      <c r="AC144" s="211"/>
      <c r="AD144" s="211" t="s">
        <v>49</v>
      </c>
      <c r="AE144" s="211"/>
      <c r="AF144" s="211"/>
      <c r="AG144" s="211" t="s">
        <v>5500</v>
      </c>
      <c r="AH144" s="28"/>
      <c r="AI144" s="28"/>
      <c r="AJ144" s="3" t="s">
        <v>2261</v>
      </c>
    </row>
    <row r="145" spans="1:36" s="75" customFormat="1" ht="31.5" hidden="1" customHeight="1" x14ac:dyDescent="0.2">
      <c r="A145" s="28" t="s">
        <v>2104</v>
      </c>
      <c r="B145" s="28" t="s">
        <v>4</v>
      </c>
      <c r="C145" s="28" t="s">
        <v>2191</v>
      </c>
      <c r="D145" s="37">
        <v>41730</v>
      </c>
      <c r="E145" s="30">
        <v>0.34861111111111115</v>
      </c>
      <c r="F145" s="37">
        <v>41730</v>
      </c>
      <c r="G145" s="30">
        <v>0.34884259259259259</v>
      </c>
      <c r="H145" s="196">
        <f>G145-E145</f>
        <v>2.3148148148144365E-4</v>
      </c>
      <c r="I145" s="28">
        <v>7</v>
      </c>
      <c r="J145" s="28"/>
      <c r="K145" s="1" t="s">
        <v>132</v>
      </c>
      <c r="L145" s="28" t="s">
        <v>128</v>
      </c>
      <c r="M145" s="28" t="s">
        <v>2192</v>
      </c>
      <c r="N145" s="28" t="s">
        <v>103</v>
      </c>
      <c r="O145" s="28" t="s">
        <v>66</v>
      </c>
      <c r="P145" s="28" t="s">
        <v>2192</v>
      </c>
      <c r="Q145" s="28" t="s">
        <v>2193</v>
      </c>
      <c r="R145" s="28"/>
      <c r="S145" s="28"/>
      <c r="T145" s="28">
        <v>1.7</v>
      </c>
      <c r="U145" s="28"/>
      <c r="V145" s="211" t="s">
        <v>2577</v>
      </c>
      <c r="W145" s="211" t="s">
        <v>6916</v>
      </c>
      <c r="X145" s="211"/>
      <c r="Y145" s="211" t="s">
        <v>6917</v>
      </c>
      <c r="Z145" s="211"/>
      <c r="AA145" s="211"/>
      <c r="AB145" s="211"/>
      <c r="AC145" s="211"/>
      <c r="AD145" s="211" t="s">
        <v>49</v>
      </c>
      <c r="AE145" s="211"/>
      <c r="AF145" s="211"/>
      <c r="AG145" s="211" t="s">
        <v>5500</v>
      </c>
      <c r="AH145" s="28"/>
      <c r="AI145" s="28"/>
      <c r="AJ145" s="3" t="s">
        <v>2261</v>
      </c>
    </row>
    <row r="146" spans="1:36" s="75" customFormat="1" ht="105.75" hidden="1" customHeight="1" x14ac:dyDescent="0.2">
      <c r="A146" s="28" t="s">
        <v>2104</v>
      </c>
      <c r="B146" s="28" t="s">
        <v>4</v>
      </c>
      <c r="C146" s="28" t="s">
        <v>2191</v>
      </c>
      <c r="D146" s="37">
        <v>41730</v>
      </c>
      <c r="E146" s="30">
        <v>0.82986111111111116</v>
      </c>
      <c r="F146" s="37">
        <v>41730</v>
      </c>
      <c r="G146" s="30">
        <v>0.83009259259259249</v>
      </c>
      <c r="H146" s="196">
        <f>G146-E146</f>
        <v>2.3148148148133263E-4</v>
      </c>
      <c r="I146" s="28">
        <v>9</v>
      </c>
      <c r="J146" s="28"/>
      <c r="K146" s="1" t="s">
        <v>132</v>
      </c>
      <c r="L146" s="28" t="s">
        <v>128</v>
      </c>
      <c r="M146" s="28" t="s">
        <v>2194</v>
      </c>
      <c r="N146" s="28" t="s">
        <v>103</v>
      </c>
      <c r="O146" s="28" t="s">
        <v>66</v>
      </c>
      <c r="P146" s="28" t="s">
        <v>2194</v>
      </c>
      <c r="Q146" s="28" t="s">
        <v>1252</v>
      </c>
      <c r="R146" s="28"/>
      <c r="S146" s="28"/>
      <c r="T146" s="28">
        <v>0.9</v>
      </c>
      <c r="U146" s="28"/>
      <c r="V146" s="211" t="s">
        <v>2577</v>
      </c>
      <c r="W146" s="211" t="s">
        <v>6916</v>
      </c>
      <c r="X146" s="211"/>
      <c r="Y146" s="211" t="s">
        <v>6918</v>
      </c>
      <c r="Z146" s="211"/>
      <c r="AA146" s="211"/>
      <c r="AB146" s="211"/>
      <c r="AC146" s="211"/>
      <c r="AD146" s="211" t="s">
        <v>49</v>
      </c>
      <c r="AE146" s="211"/>
      <c r="AF146" s="211"/>
      <c r="AG146" s="211" t="s">
        <v>5500</v>
      </c>
      <c r="AH146" s="28"/>
      <c r="AI146" s="28"/>
      <c r="AJ146" s="3" t="s">
        <v>2261</v>
      </c>
    </row>
    <row r="147" spans="1:36" s="75" customFormat="1" ht="68.25" hidden="1" customHeight="1" x14ac:dyDescent="0.2">
      <c r="A147" s="28" t="s">
        <v>2104</v>
      </c>
      <c r="B147" s="28" t="s">
        <v>4</v>
      </c>
      <c r="C147" s="28"/>
      <c r="D147" s="37">
        <v>41731</v>
      </c>
      <c r="E147" s="30"/>
      <c r="F147" s="37"/>
      <c r="G147" s="30"/>
      <c r="H147" s="196"/>
      <c r="I147" s="28"/>
      <c r="J147" s="28"/>
      <c r="K147" s="28"/>
      <c r="L147" s="28"/>
      <c r="M147" s="28"/>
      <c r="N147" s="28"/>
      <c r="O147" s="28"/>
      <c r="P147" s="28"/>
      <c r="Q147" s="28"/>
      <c r="R147" s="28"/>
      <c r="S147" s="28"/>
      <c r="T147" s="144"/>
      <c r="U147" s="28"/>
      <c r="V147" s="28"/>
      <c r="W147" s="28"/>
      <c r="X147" s="28"/>
      <c r="Y147" s="28"/>
      <c r="Z147" s="28"/>
      <c r="AA147" s="28"/>
      <c r="AB147" s="28"/>
      <c r="AC147" s="28"/>
      <c r="AD147" s="28"/>
      <c r="AE147" s="28"/>
      <c r="AF147" s="28"/>
      <c r="AG147" s="28" t="s">
        <v>202</v>
      </c>
      <c r="AH147" s="28"/>
      <c r="AI147" s="28"/>
      <c r="AJ147" s="22"/>
    </row>
    <row r="148" spans="1:36" s="75" customFormat="1" ht="66.75" hidden="1" customHeight="1" x14ac:dyDescent="0.2">
      <c r="A148" s="28" t="s">
        <v>2104</v>
      </c>
      <c r="B148" s="28" t="s">
        <v>4</v>
      </c>
      <c r="C148" s="28" t="s">
        <v>2195</v>
      </c>
      <c r="D148" s="37">
        <v>41732</v>
      </c>
      <c r="E148" s="30">
        <v>0.58333333333333337</v>
      </c>
      <c r="F148" s="37">
        <v>41732</v>
      </c>
      <c r="G148" s="30">
        <v>0.67708333333333337</v>
      </c>
      <c r="H148" s="196">
        <f>G148-E148</f>
        <v>9.375E-2</v>
      </c>
      <c r="I148" s="28">
        <v>5</v>
      </c>
      <c r="J148" s="28"/>
      <c r="K148" s="28"/>
      <c r="L148" s="28" t="s">
        <v>130</v>
      </c>
      <c r="M148" s="28" t="s">
        <v>2196</v>
      </c>
      <c r="N148" s="28" t="s">
        <v>103</v>
      </c>
      <c r="O148" s="28" t="s">
        <v>64</v>
      </c>
      <c r="P148" s="28" t="s">
        <v>2196</v>
      </c>
      <c r="Q148" s="28" t="s">
        <v>2197</v>
      </c>
      <c r="R148" s="28"/>
      <c r="S148" s="28"/>
      <c r="T148" s="28">
        <v>2.2999999999999998</v>
      </c>
      <c r="U148" s="28"/>
      <c r="V148" s="28">
        <v>1988</v>
      </c>
      <c r="W148" s="28" t="s">
        <v>3786</v>
      </c>
      <c r="X148" s="28"/>
      <c r="Y148" s="28" t="s">
        <v>6919</v>
      </c>
      <c r="Z148" s="28"/>
      <c r="AA148" s="28" t="s">
        <v>6920</v>
      </c>
      <c r="AB148" s="28">
        <v>0</v>
      </c>
      <c r="AC148" s="28" t="s">
        <v>6920</v>
      </c>
      <c r="AD148" s="28" t="s">
        <v>60</v>
      </c>
      <c r="AE148" s="28"/>
      <c r="AF148" s="28"/>
      <c r="AG148" s="28" t="s">
        <v>6921</v>
      </c>
      <c r="AH148" s="28"/>
      <c r="AI148" s="28"/>
      <c r="AJ148" s="22"/>
    </row>
    <row r="149" spans="1:36" s="75" customFormat="1" ht="127.5" hidden="1" customHeight="1" x14ac:dyDescent="0.2">
      <c r="A149" s="28" t="s">
        <v>2104</v>
      </c>
      <c r="B149" s="28" t="s">
        <v>4</v>
      </c>
      <c r="C149" s="28"/>
      <c r="D149" s="37">
        <v>41733</v>
      </c>
      <c r="E149" s="30"/>
      <c r="F149" s="37"/>
      <c r="G149" s="30"/>
      <c r="H149" s="196"/>
      <c r="I149" s="28"/>
      <c r="J149" s="28"/>
      <c r="K149" s="28"/>
      <c r="L149" s="28"/>
      <c r="M149" s="28"/>
      <c r="N149" s="28"/>
      <c r="O149" s="28"/>
      <c r="P149" s="28"/>
      <c r="Q149" s="28"/>
      <c r="R149" s="28"/>
      <c r="S149" s="28"/>
      <c r="T149" s="144"/>
      <c r="U149" s="28"/>
      <c r="V149" s="28"/>
      <c r="W149" s="28"/>
      <c r="X149" s="28"/>
      <c r="Y149" s="28"/>
      <c r="Z149" s="28"/>
      <c r="AA149" s="28"/>
      <c r="AB149" s="28"/>
      <c r="AC149" s="28"/>
      <c r="AD149" s="28"/>
      <c r="AE149" s="28"/>
      <c r="AF149" s="28"/>
      <c r="AG149" s="28" t="s">
        <v>202</v>
      </c>
      <c r="AH149" s="28"/>
      <c r="AI149" s="28"/>
      <c r="AJ149" s="22"/>
    </row>
    <row r="150" spans="1:36" s="75" customFormat="1" ht="89.25" hidden="1" customHeight="1" x14ac:dyDescent="0.2">
      <c r="A150" s="36" t="s">
        <v>2104</v>
      </c>
      <c r="B150" s="28" t="s">
        <v>4</v>
      </c>
      <c r="C150" s="28" t="s">
        <v>36</v>
      </c>
      <c r="D150" s="37">
        <v>41734</v>
      </c>
      <c r="E150" s="30">
        <v>0.47152777777777777</v>
      </c>
      <c r="F150" s="37">
        <v>41734</v>
      </c>
      <c r="G150" s="30">
        <v>0.54652777777777783</v>
      </c>
      <c r="H150" s="196">
        <v>7.4999999999999997E-2</v>
      </c>
      <c r="I150" s="28">
        <v>31</v>
      </c>
      <c r="J150" s="28" t="s">
        <v>178</v>
      </c>
      <c r="K150" s="28" t="s">
        <v>133</v>
      </c>
      <c r="L150" s="28" t="s">
        <v>125</v>
      </c>
      <c r="M150" s="28" t="s">
        <v>2256</v>
      </c>
      <c r="N150" s="28" t="s">
        <v>103</v>
      </c>
      <c r="O150" s="28" t="s">
        <v>72</v>
      </c>
      <c r="P150" s="28" t="s">
        <v>2257</v>
      </c>
      <c r="Q150" s="28" t="s">
        <v>2259</v>
      </c>
      <c r="R150" s="28">
        <v>42.2</v>
      </c>
      <c r="S150" s="28">
        <v>23.9</v>
      </c>
      <c r="T150" s="28">
        <v>66.099999999999994</v>
      </c>
      <c r="U150" s="28"/>
      <c r="V150" s="28"/>
      <c r="W150" s="28"/>
      <c r="X150" s="28"/>
      <c r="Y150" s="28"/>
      <c r="Z150" s="28"/>
      <c r="AA150" s="28"/>
      <c r="AB150" s="28"/>
      <c r="AC150" s="28"/>
      <c r="AD150" s="28" t="s">
        <v>55</v>
      </c>
      <c r="AE150" s="28"/>
      <c r="AF150" s="28"/>
      <c r="AG150" s="28" t="s">
        <v>2258</v>
      </c>
      <c r="AH150" s="28"/>
      <c r="AI150" s="28"/>
      <c r="AJ150" s="22"/>
    </row>
    <row r="151" spans="1:36" s="75" customFormat="1" ht="84" hidden="1" customHeight="1" x14ac:dyDescent="0.2">
      <c r="A151" s="28" t="s">
        <v>2104</v>
      </c>
      <c r="B151" s="28" t="s">
        <v>4</v>
      </c>
      <c r="C151" s="28"/>
      <c r="D151" s="37">
        <v>41735</v>
      </c>
      <c r="E151" s="30"/>
      <c r="F151" s="37"/>
      <c r="G151" s="30"/>
      <c r="H151" s="196"/>
      <c r="I151" s="28"/>
      <c r="J151" s="28"/>
      <c r="K151" s="28"/>
      <c r="L151" s="28"/>
      <c r="M151" s="28"/>
      <c r="N151" s="28"/>
      <c r="O151" s="28"/>
      <c r="P151" s="28"/>
      <c r="Q151" s="28"/>
      <c r="R151" s="28"/>
      <c r="S151" s="28"/>
      <c r="T151" s="144"/>
      <c r="U151" s="28"/>
      <c r="V151" s="28"/>
      <c r="W151" s="28"/>
      <c r="X151" s="28"/>
      <c r="Y151" s="28"/>
      <c r="Z151" s="28"/>
      <c r="AA151" s="28"/>
      <c r="AB151" s="28"/>
      <c r="AC151" s="28"/>
      <c r="AD151" s="28"/>
      <c r="AE151" s="28"/>
      <c r="AF151" s="28"/>
      <c r="AG151" s="28" t="s">
        <v>202</v>
      </c>
      <c r="AH151" s="28"/>
      <c r="AI151" s="28"/>
      <c r="AJ151" s="22"/>
    </row>
    <row r="152" spans="1:36" s="75" customFormat="1" ht="73.5" hidden="1" customHeight="1" x14ac:dyDescent="0.2">
      <c r="A152" s="36" t="s">
        <v>2104</v>
      </c>
      <c r="B152" s="28" t="s">
        <v>4</v>
      </c>
      <c r="C152" s="28" t="s">
        <v>2244</v>
      </c>
      <c r="D152" s="37">
        <v>41736</v>
      </c>
      <c r="E152" s="30">
        <v>0.33819444444444446</v>
      </c>
      <c r="F152" s="37">
        <v>41736</v>
      </c>
      <c r="G152" s="30">
        <v>0.33842592592592591</v>
      </c>
      <c r="H152" s="30">
        <f t="shared" ref="H152:H170" si="0">G152-E152</f>
        <v>2.3148148148144365E-4</v>
      </c>
      <c r="I152" s="28">
        <v>140</v>
      </c>
      <c r="J152" s="28"/>
      <c r="K152" s="28" t="s">
        <v>132</v>
      </c>
      <c r="L152" s="28" t="s">
        <v>125</v>
      </c>
      <c r="M152" s="28" t="s">
        <v>2510</v>
      </c>
      <c r="N152" s="28">
        <v>110</v>
      </c>
      <c r="O152" s="28" t="s">
        <v>66</v>
      </c>
      <c r="P152" s="28" t="s">
        <v>2510</v>
      </c>
      <c r="Q152" s="28" t="s">
        <v>2511</v>
      </c>
      <c r="R152" s="28"/>
      <c r="S152" s="28"/>
      <c r="T152" s="28">
        <v>76</v>
      </c>
      <c r="U152" s="28"/>
      <c r="V152" s="28"/>
      <c r="W152" s="28"/>
      <c r="X152" s="28"/>
      <c r="Y152" s="28"/>
      <c r="Z152" s="28"/>
      <c r="AA152" s="28"/>
      <c r="AB152" s="28"/>
      <c r="AC152" s="28"/>
      <c r="AD152" s="28" t="s">
        <v>55</v>
      </c>
      <c r="AE152" s="28"/>
      <c r="AF152" s="28"/>
      <c r="AG152" s="28" t="s">
        <v>2512</v>
      </c>
      <c r="AH152" s="28"/>
      <c r="AI152" s="28"/>
      <c r="AJ152" s="22"/>
    </row>
    <row r="153" spans="1:36" s="75" customFormat="1" ht="210.75" hidden="1" customHeight="1" x14ac:dyDescent="0.2">
      <c r="A153" s="36" t="s">
        <v>2104</v>
      </c>
      <c r="B153" s="28" t="s">
        <v>4</v>
      </c>
      <c r="C153" s="28" t="s">
        <v>2191</v>
      </c>
      <c r="D153" s="37">
        <v>41736</v>
      </c>
      <c r="E153" s="30">
        <v>0.89583333333333337</v>
      </c>
      <c r="F153" s="37">
        <v>41736</v>
      </c>
      <c r="G153" s="30">
        <v>0.89583333333333337</v>
      </c>
      <c r="H153" s="30">
        <f t="shared" si="0"/>
        <v>0</v>
      </c>
      <c r="I153" s="28">
        <v>25</v>
      </c>
      <c r="J153" s="28"/>
      <c r="K153" s="28"/>
      <c r="L153" s="28" t="s">
        <v>128</v>
      </c>
      <c r="M153" s="28" t="s">
        <v>2513</v>
      </c>
      <c r="N153" s="28" t="s">
        <v>103</v>
      </c>
      <c r="O153" s="28" t="s">
        <v>66</v>
      </c>
      <c r="P153" s="28" t="s">
        <v>2513</v>
      </c>
      <c r="Q153" s="28" t="s">
        <v>2514</v>
      </c>
      <c r="R153" s="28"/>
      <c r="S153" s="28"/>
      <c r="T153" s="28">
        <v>6.8</v>
      </c>
      <c r="U153" s="28"/>
      <c r="V153" s="28" t="s">
        <v>2778</v>
      </c>
      <c r="W153" s="28" t="s">
        <v>6916</v>
      </c>
      <c r="X153" s="28"/>
      <c r="Y153" s="28" t="s">
        <v>6922</v>
      </c>
      <c r="Z153" s="28"/>
      <c r="AA153" s="28"/>
      <c r="AB153" s="28"/>
      <c r="AC153" s="28"/>
      <c r="AD153" s="28" t="s">
        <v>49</v>
      </c>
      <c r="AE153" s="28"/>
      <c r="AF153" s="28"/>
      <c r="AG153" s="28" t="s">
        <v>6923</v>
      </c>
      <c r="AH153" s="28"/>
      <c r="AI153" s="28"/>
      <c r="AJ153" s="22"/>
    </row>
    <row r="154" spans="1:36" s="75" customFormat="1" ht="186" hidden="1" customHeight="1" x14ac:dyDescent="0.2">
      <c r="A154" s="36" t="s">
        <v>2104</v>
      </c>
      <c r="B154" s="28" t="s">
        <v>4</v>
      </c>
      <c r="C154" s="28" t="s">
        <v>2244</v>
      </c>
      <c r="D154" s="37">
        <v>41737</v>
      </c>
      <c r="E154" s="30">
        <v>0.72430555555555554</v>
      </c>
      <c r="F154" s="37">
        <v>41737</v>
      </c>
      <c r="G154" s="30">
        <v>0.75555555555555554</v>
      </c>
      <c r="H154" s="30">
        <f t="shared" si="0"/>
        <v>3.125E-2</v>
      </c>
      <c r="I154" s="28">
        <v>134</v>
      </c>
      <c r="J154" s="28"/>
      <c r="K154" s="28" t="s">
        <v>132</v>
      </c>
      <c r="L154" s="28" t="s">
        <v>125</v>
      </c>
      <c r="M154" s="28" t="s">
        <v>2515</v>
      </c>
      <c r="N154" s="28">
        <v>110</v>
      </c>
      <c r="O154" s="28" t="s">
        <v>66</v>
      </c>
      <c r="P154" s="28" t="s">
        <v>2516</v>
      </c>
      <c r="Q154" s="28" t="s">
        <v>1252</v>
      </c>
      <c r="R154" s="28"/>
      <c r="S154" s="28"/>
      <c r="T154" s="28">
        <v>84.3</v>
      </c>
      <c r="U154" s="28"/>
      <c r="V154" s="28"/>
      <c r="W154" s="28"/>
      <c r="X154" s="28"/>
      <c r="Y154" s="28"/>
      <c r="Z154" s="28"/>
      <c r="AA154" s="28"/>
      <c r="AB154" s="28"/>
      <c r="AC154" s="28"/>
      <c r="AD154" s="28" t="s">
        <v>55</v>
      </c>
      <c r="AE154" s="28"/>
      <c r="AF154" s="28"/>
      <c r="AG154" s="28"/>
      <c r="AH154" s="28"/>
      <c r="AI154" s="28"/>
      <c r="AJ154" s="22"/>
    </row>
    <row r="155" spans="1:36" s="75" customFormat="1" ht="72" hidden="1" customHeight="1" x14ac:dyDescent="0.2">
      <c r="A155" s="36" t="s">
        <v>2104</v>
      </c>
      <c r="B155" s="28" t="s">
        <v>4</v>
      </c>
      <c r="C155" s="28" t="s">
        <v>2191</v>
      </c>
      <c r="D155" s="37">
        <v>41737</v>
      </c>
      <c r="E155" s="30">
        <v>0.29166666666666669</v>
      </c>
      <c r="F155" s="37">
        <v>41737</v>
      </c>
      <c r="G155" s="30">
        <v>0.29166666666666669</v>
      </c>
      <c r="H155" s="30">
        <f t="shared" si="0"/>
        <v>0</v>
      </c>
      <c r="I155" s="28">
        <v>1</v>
      </c>
      <c r="J155" s="28"/>
      <c r="K155" s="28" t="s">
        <v>132</v>
      </c>
      <c r="L155" s="28" t="s">
        <v>128</v>
      </c>
      <c r="M155" s="28" t="s">
        <v>2517</v>
      </c>
      <c r="N155" s="28" t="s">
        <v>103</v>
      </c>
      <c r="O155" s="28" t="s">
        <v>66</v>
      </c>
      <c r="P155" s="28" t="s">
        <v>2517</v>
      </c>
      <c r="Q155" s="1" t="s">
        <v>1252</v>
      </c>
      <c r="R155" s="28"/>
      <c r="S155" s="28"/>
      <c r="T155" s="28">
        <v>0.8</v>
      </c>
      <c r="U155" s="28"/>
      <c r="V155" s="28" t="s">
        <v>4373</v>
      </c>
      <c r="W155" s="28" t="s">
        <v>6916</v>
      </c>
      <c r="X155" s="28"/>
      <c r="Y155" s="28" t="s">
        <v>6924</v>
      </c>
      <c r="Z155" s="28"/>
      <c r="AA155" s="28"/>
      <c r="AB155" s="28"/>
      <c r="AC155" s="28"/>
      <c r="AD155" s="28" t="s">
        <v>49</v>
      </c>
      <c r="AE155" s="28"/>
      <c r="AF155" s="28"/>
      <c r="AG155" s="28" t="s">
        <v>6925</v>
      </c>
      <c r="AH155" s="28"/>
      <c r="AI155" s="28"/>
      <c r="AJ155" s="22"/>
    </row>
    <row r="156" spans="1:36" s="75" customFormat="1" ht="61.5" hidden="1" customHeight="1" x14ac:dyDescent="0.2">
      <c r="A156" s="36" t="s">
        <v>2104</v>
      </c>
      <c r="B156" s="28" t="s">
        <v>4</v>
      </c>
      <c r="C156" s="28" t="s">
        <v>2191</v>
      </c>
      <c r="D156" s="37">
        <v>41737</v>
      </c>
      <c r="E156" s="30">
        <v>0.29166666666666669</v>
      </c>
      <c r="F156" s="37">
        <v>41737</v>
      </c>
      <c r="G156" s="30">
        <v>0.35416666666666669</v>
      </c>
      <c r="H156" s="30">
        <f t="shared" si="0"/>
        <v>6.25E-2</v>
      </c>
      <c r="I156" s="28">
        <v>53</v>
      </c>
      <c r="J156" s="28"/>
      <c r="K156" s="28" t="s">
        <v>133</v>
      </c>
      <c r="L156" s="28" t="s">
        <v>128</v>
      </c>
      <c r="M156" s="28" t="s">
        <v>2518</v>
      </c>
      <c r="N156" s="28" t="s">
        <v>103</v>
      </c>
      <c r="O156" s="28" t="s">
        <v>66</v>
      </c>
      <c r="P156" s="28" t="s">
        <v>2518</v>
      </c>
      <c r="Q156" s="28" t="s">
        <v>2519</v>
      </c>
      <c r="R156" s="28"/>
      <c r="S156" s="28"/>
      <c r="T156" s="28">
        <v>40.299999999999997</v>
      </c>
      <c r="U156" s="28"/>
      <c r="V156" s="28" t="s">
        <v>2778</v>
      </c>
      <c r="W156" s="28" t="s">
        <v>6916</v>
      </c>
      <c r="X156" s="28"/>
      <c r="Y156" s="28" t="s">
        <v>6926</v>
      </c>
      <c r="Z156" s="28"/>
      <c r="AA156" s="28"/>
      <c r="AB156" s="28"/>
      <c r="AC156" s="28"/>
      <c r="AD156" s="28" t="s">
        <v>49</v>
      </c>
      <c r="AE156" s="28"/>
      <c r="AF156" s="28"/>
      <c r="AG156" s="28" t="s">
        <v>6927</v>
      </c>
      <c r="AH156" s="28"/>
      <c r="AI156" s="28"/>
      <c r="AJ156" s="22"/>
    </row>
    <row r="157" spans="1:36" s="75" customFormat="1" ht="75" hidden="1" customHeight="1" x14ac:dyDescent="0.2">
      <c r="A157" s="36" t="s">
        <v>2104</v>
      </c>
      <c r="B157" s="28" t="s">
        <v>4</v>
      </c>
      <c r="C157" s="28" t="s">
        <v>36</v>
      </c>
      <c r="D157" s="37">
        <v>41737</v>
      </c>
      <c r="E157" s="98">
        <v>0.14652777777777778</v>
      </c>
      <c r="F157" s="37">
        <v>41737</v>
      </c>
      <c r="G157" s="30">
        <v>0.22083333333333333</v>
      </c>
      <c r="H157" s="30">
        <f t="shared" si="0"/>
        <v>7.4305555555555541E-2</v>
      </c>
      <c r="I157" s="28">
        <v>10</v>
      </c>
      <c r="J157" s="28"/>
      <c r="K157" s="28" t="s">
        <v>134</v>
      </c>
      <c r="L157" s="28" t="s">
        <v>128</v>
      </c>
      <c r="M157" s="28" t="s">
        <v>2520</v>
      </c>
      <c r="N157" s="28" t="s">
        <v>103</v>
      </c>
      <c r="O157" s="28" t="s">
        <v>66</v>
      </c>
      <c r="P157" s="28" t="s">
        <v>2520</v>
      </c>
      <c r="Q157" s="28" t="s">
        <v>2521</v>
      </c>
      <c r="R157" s="28"/>
      <c r="S157" s="28"/>
      <c r="T157" s="28">
        <v>6.3</v>
      </c>
      <c r="U157" s="28"/>
      <c r="V157" s="28">
        <v>1987</v>
      </c>
      <c r="W157" s="28" t="s">
        <v>6916</v>
      </c>
      <c r="X157" s="28"/>
      <c r="Y157" s="28" t="s">
        <v>6928</v>
      </c>
      <c r="Z157" s="28"/>
      <c r="AA157" s="28"/>
      <c r="AB157" s="28"/>
      <c r="AC157" s="28"/>
      <c r="AD157" s="28" t="s">
        <v>49</v>
      </c>
      <c r="AE157" s="28"/>
      <c r="AF157" s="28"/>
      <c r="AG157" s="28" t="s">
        <v>6929</v>
      </c>
      <c r="AH157" s="28"/>
      <c r="AI157" s="28"/>
      <c r="AJ157" s="22"/>
    </row>
    <row r="158" spans="1:36" s="75" customFormat="1" ht="79.5" hidden="1" customHeight="1" x14ac:dyDescent="0.2">
      <c r="A158" s="36" t="s">
        <v>2104</v>
      </c>
      <c r="B158" s="28" t="s">
        <v>4</v>
      </c>
      <c r="C158" s="28" t="s">
        <v>36</v>
      </c>
      <c r="D158" s="37">
        <v>41737</v>
      </c>
      <c r="E158" s="393">
        <v>0.28055555555555556</v>
      </c>
      <c r="F158" s="37">
        <v>41737</v>
      </c>
      <c r="G158" s="30">
        <v>0.28055555555555556</v>
      </c>
      <c r="H158" s="30">
        <f t="shared" si="0"/>
        <v>0</v>
      </c>
      <c r="I158" s="28">
        <v>51</v>
      </c>
      <c r="J158" s="28"/>
      <c r="K158" s="28" t="s">
        <v>132</v>
      </c>
      <c r="L158" s="28" t="s">
        <v>128</v>
      </c>
      <c r="M158" s="28" t="s">
        <v>2522</v>
      </c>
      <c r="N158" s="28" t="s">
        <v>103</v>
      </c>
      <c r="O158" s="28" t="s">
        <v>66</v>
      </c>
      <c r="P158" s="28" t="s">
        <v>2522</v>
      </c>
      <c r="Q158" s="28" t="s">
        <v>2523</v>
      </c>
      <c r="R158" s="28"/>
      <c r="S158" s="28"/>
      <c r="T158" s="28">
        <v>22.9</v>
      </c>
      <c r="U158" s="28"/>
      <c r="V158" s="28" t="s">
        <v>6930</v>
      </c>
      <c r="W158" s="28" t="s">
        <v>6916</v>
      </c>
      <c r="X158" s="28"/>
      <c r="Y158" s="28" t="s">
        <v>6931</v>
      </c>
      <c r="Z158" s="28"/>
      <c r="AA158" s="28"/>
      <c r="AB158" s="28"/>
      <c r="AC158" s="28"/>
      <c r="AD158" s="28" t="s">
        <v>49</v>
      </c>
      <c r="AE158" s="28"/>
      <c r="AF158" s="28"/>
      <c r="AG158" s="28" t="s">
        <v>6929</v>
      </c>
      <c r="AH158" s="28"/>
      <c r="AI158" s="28"/>
      <c r="AJ158" s="22"/>
    </row>
    <row r="159" spans="1:36" s="75" customFormat="1" ht="70.5" hidden="1" customHeight="1" x14ac:dyDescent="0.2">
      <c r="A159" s="36" t="s">
        <v>2104</v>
      </c>
      <c r="B159" s="28" t="s">
        <v>4</v>
      </c>
      <c r="C159" s="28" t="s">
        <v>36</v>
      </c>
      <c r="D159" s="37">
        <v>41737</v>
      </c>
      <c r="E159" s="393">
        <v>0.39444444444444443</v>
      </c>
      <c r="F159" s="37">
        <v>41737</v>
      </c>
      <c r="G159" s="30">
        <v>0.39444444444444443</v>
      </c>
      <c r="H159" s="30">
        <f t="shared" si="0"/>
        <v>0</v>
      </c>
      <c r="I159" s="28">
        <v>60</v>
      </c>
      <c r="J159" s="28"/>
      <c r="K159" s="28" t="s">
        <v>132</v>
      </c>
      <c r="L159" s="28" t="s">
        <v>128</v>
      </c>
      <c r="M159" s="28" t="s">
        <v>2524</v>
      </c>
      <c r="N159" s="28" t="s">
        <v>103</v>
      </c>
      <c r="O159" s="28" t="s">
        <v>66</v>
      </c>
      <c r="P159" s="28" t="s">
        <v>2524</v>
      </c>
      <c r="Q159" s="28" t="s">
        <v>2523</v>
      </c>
      <c r="R159" s="28"/>
      <c r="S159" s="28"/>
      <c r="T159" s="28">
        <v>39.9</v>
      </c>
      <c r="U159" s="28"/>
      <c r="V159" s="28">
        <v>2000</v>
      </c>
      <c r="W159" s="28" t="s">
        <v>6916</v>
      </c>
      <c r="X159" s="28"/>
      <c r="Y159" s="28" t="s">
        <v>6932</v>
      </c>
      <c r="Z159" s="28"/>
      <c r="AA159" s="28"/>
      <c r="AB159" s="28"/>
      <c r="AC159" s="28"/>
      <c r="AD159" s="28" t="s">
        <v>49</v>
      </c>
      <c r="AE159" s="28"/>
      <c r="AF159" s="28"/>
      <c r="AG159" s="28" t="s">
        <v>6929</v>
      </c>
      <c r="AH159" s="28"/>
      <c r="AI159" s="28"/>
      <c r="AJ159" s="22"/>
    </row>
    <row r="160" spans="1:36" s="75" customFormat="1" ht="57" hidden="1" customHeight="1" x14ac:dyDescent="0.2">
      <c r="A160" s="36" t="s">
        <v>2104</v>
      </c>
      <c r="B160" s="28" t="s">
        <v>4</v>
      </c>
      <c r="C160" s="28" t="s">
        <v>36</v>
      </c>
      <c r="D160" s="37">
        <v>41737</v>
      </c>
      <c r="E160" s="30">
        <v>0.47916666666666669</v>
      </c>
      <c r="F160" s="37">
        <v>41737</v>
      </c>
      <c r="G160" s="30">
        <v>0.47916666666666669</v>
      </c>
      <c r="H160" s="30">
        <f t="shared" si="0"/>
        <v>0</v>
      </c>
      <c r="I160" s="28">
        <v>9</v>
      </c>
      <c r="J160" s="28"/>
      <c r="K160" s="28" t="s">
        <v>132</v>
      </c>
      <c r="L160" s="28" t="s">
        <v>128</v>
      </c>
      <c r="M160" s="28" t="s">
        <v>2525</v>
      </c>
      <c r="N160" s="28" t="s">
        <v>103</v>
      </c>
      <c r="O160" s="28" t="s">
        <v>66</v>
      </c>
      <c r="P160" s="28" t="s">
        <v>2525</v>
      </c>
      <c r="Q160" s="28" t="s">
        <v>2523</v>
      </c>
      <c r="R160" s="28"/>
      <c r="S160" s="28"/>
      <c r="T160" s="28">
        <v>10.1</v>
      </c>
      <c r="U160" s="28"/>
      <c r="V160" s="28">
        <v>1988</v>
      </c>
      <c r="W160" s="28" t="s">
        <v>6916</v>
      </c>
      <c r="X160" s="28"/>
      <c r="Y160" s="28" t="s">
        <v>6933</v>
      </c>
      <c r="Z160" s="28"/>
      <c r="AA160" s="28"/>
      <c r="AB160" s="28"/>
      <c r="AC160" s="28"/>
      <c r="AD160" s="28" t="s">
        <v>49</v>
      </c>
      <c r="AE160" s="28"/>
      <c r="AF160" s="28"/>
      <c r="AG160" s="28" t="s">
        <v>6934</v>
      </c>
      <c r="AH160" s="28"/>
      <c r="AI160" s="28"/>
      <c r="AJ160" s="22"/>
    </row>
    <row r="161" spans="1:36" s="75" customFormat="1" ht="70.5" hidden="1" customHeight="1" x14ac:dyDescent="0.2">
      <c r="A161" s="36" t="s">
        <v>2104</v>
      </c>
      <c r="B161" s="28" t="s">
        <v>4</v>
      </c>
      <c r="C161" s="28" t="s">
        <v>36</v>
      </c>
      <c r="D161" s="37">
        <v>41737</v>
      </c>
      <c r="E161" s="30">
        <v>0.17916666666666667</v>
      </c>
      <c r="F161" s="37">
        <v>41737</v>
      </c>
      <c r="G161" s="30">
        <v>0.17916666666666667</v>
      </c>
      <c r="H161" s="30">
        <f t="shared" si="0"/>
        <v>0</v>
      </c>
      <c r="I161" s="28">
        <v>70</v>
      </c>
      <c r="J161" s="28"/>
      <c r="K161" s="28" t="s">
        <v>133</v>
      </c>
      <c r="L161" s="28" t="s">
        <v>128</v>
      </c>
      <c r="M161" s="28" t="s">
        <v>2526</v>
      </c>
      <c r="N161" s="28" t="s">
        <v>103</v>
      </c>
      <c r="O161" s="28" t="s">
        <v>66</v>
      </c>
      <c r="P161" s="28" t="s">
        <v>2526</v>
      </c>
      <c r="Q161" s="28" t="s">
        <v>2527</v>
      </c>
      <c r="R161" s="28"/>
      <c r="S161" s="28"/>
      <c r="T161" s="28">
        <v>95.2</v>
      </c>
      <c r="U161" s="28"/>
      <c r="V161" s="28">
        <v>1986</v>
      </c>
      <c r="W161" s="28" t="s">
        <v>6916</v>
      </c>
      <c r="X161" s="28"/>
      <c r="Y161" s="28" t="s">
        <v>6935</v>
      </c>
      <c r="Z161" s="28"/>
      <c r="AA161" s="28"/>
      <c r="AB161" s="28"/>
      <c r="AC161" s="28"/>
      <c r="AD161" s="28" t="s">
        <v>49</v>
      </c>
      <c r="AE161" s="28"/>
      <c r="AF161" s="28"/>
      <c r="AG161" s="28" t="s">
        <v>6936</v>
      </c>
      <c r="AH161" s="28"/>
      <c r="AI161" s="28"/>
      <c r="AJ161" s="22"/>
    </row>
    <row r="162" spans="1:36" s="75" customFormat="1" ht="78.75" hidden="1" customHeight="1" x14ac:dyDescent="0.2">
      <c r="A162" s="36" t="s">
        <v>2104</v>
      </c>
      <c r="B162" s="28" t="s">
        <v>4</v>
      </c>
      <c r="C162" s="28" t="s">
        <v>36</v>
      </c>
      <c r="D162" s="37">
        <v>41737</v>
      </c>
      <c r="E162" s="30">
        <v>0.53749999999999998</v>
      </c>
      <c r="F162" s="37">
        <v>41737</v>
      </c>
      <c r="G162" s="30">
        <v>0.53749999999999998</v>
      </c>
      <c r="H162" s="30">
        <f t="shared" si="0"/>
        <v>0</v>
      </c>
      <c r="I162" s="28">
        <v>23</v>
      </c>
      <c r="J162" s="28"/>
      <c r="K162" s="28" t="s">
        <v>132</v>
      </c>
      <c r="L162" s="28" t="s">
        <v>128</v>
      </c>
      <c r="M162" s="28" t="s">
        <v>2528</v>
      </c>
      <c r="N162" s="28" t="s">
        <v>103</v>
      </c>
      <c r="O162" s="28" t="s">
        <v>66</v>
      </c>
      <c r="P162" s="28" t="s">
        <v>2528</v>
      </c>
      <c r="Q162" s="28" t="s">
        <v>2523</v>
      </c>
      <c r="R162" s="28"/>
      <c r="S162" s="28"/>
      <c r="T162" s="28">
        <v>15.4</v>
      </c>
      <c r="U162" s="28"/>
      <c r="V162" s="28">
        <v>1986</v>
      </c>
      <c r="W162" s="28" t="s">
        <v>6916</v>
      </c>
      <c r="X162" s="28"/>
      <c r="Y162" s="28" t="s">
        <v>6937</v>
      </c>
      <c r="Z162" s="28"/>
      <c r="AA162" s="28"/>
      <c r="AB162" s="28"/>
      <c r="AC162" s="28"/>
      <c r="AD162" s="28" t="s">
        <v>49</v>
      </c>
      <c r="AE162" s="28"/>
      <c r="AF162" s="28"/>
      <c r="AG162" s="28" t="s">
        <v>6936</v>
      </c>
      <c r="AH162" s="28"/>
      <c r="AI162" s="28"/>
      <c r="AJ162" s="22"/>
    </row>
    <row r="163" spans="1:36" s="75" customFormat="1" ht="78.75" hidden="1" customHeight="1" x14ac:dyDescent="0.2">
      <c r="A163" s="36" t="s">
        <v>2104</v>
      </c>
      <c r="B163" s="28" t="s">
        <v>4</v>
      </c>
      <c r="C163" s="28" t="s">
        <v>2244</v>
      </c>
      <c r="D163" s="37">
        <v>41737</v>
      </c>
      <c r="E163" s="30">
        <v>0.34027777777777773</v>
      </c>
      <c r="F163" s="37">
        <v>41737</v>
      </c>
      <c r="G163" s="30">
        <v>0.43472222222222223</v>
      </c>
      <c r="H163" s="30">
        <f t="shared" si="0"/>
        <v>9.4444444444444497E-2</v>
      </c>
      <c r="I163" s="28">
        <v>46</v>
      </c>
      <c r="J163" s="28"/>
      <c r="K163" s="28" t="s">
        <v>132</v>
      </c>
      <c r="L163" s="28" t="s">
        <v>125</v>
      </c>
      <c r="M163" s="28" t="s">
        <v>2529</v>
      </c>
      <c r="N163" s="28">
        <v>110</v>
      </c>
      <c r="O163" s="28" t="s">
        <v>66</v>
      </c>
      <c r="P163" s="28" t="s">
        <v>2529</v>
      </c>
      <c r="Q163" s="28" t="s">
        <v>2523</v>
      </c>
      <c r="R163" s="28"/>
      <c r="S163" s="28"/>
      <c r="T163" s="28">
        <v>94</v>
      </c>
      <c r="U163" s="28"/>
      <c r="V163" s="28"/>
      <c r="W163" s="28"/>
      <c r="X163" s="28"/>
      <c r="Y163" s="28"/>
      <c r="Z163" s="28"/>
      <c r="AA163" s="28"/>
      <c r="AB163" s="28"/>
      <c r="AC163" s="28"/>
      <c r="AD163" s="28" t="s">
        <v>55</v>
      </c>
      <c r="AE163" s="28"/>
      <c r="AF163" s="28"/>
      <c r="AG163" s="28"/>
      <c r="AH163" s="28"/>
      <c r="AI163" s="28"/>
      <c r="AJ163" s="22"/>
    </row>
    <row r="164" spans="1:36" s="75" customFormat="1" ht="54" hidden="1" customHeight="1" x14ac:dyDescent="0.2">
      <c r="A164" s="36" t="s">
        <v>2104</v>
      </c>
      <c r="B164" s="28" t="s">
        <v>4</v>
      </c>
      <c r="C164" s="28" t="s">
        <v>2244</v>
      </c>
      <c r="D164" s="37">
        <v>41737</v>
      </c>
      <c r="E164" s="30">
        <v>0.58333333333333337</v>
      </c>
      <c r="F164" s="37">
        <v>41737</v>
      </c>
      <c r="G164" s="30">
        <v>0.67013888888888884</v>
      </c>
      <c r="H164" s="30">
        <f t="shared" si="0"/>
        <v>8.6805555555555469E-2</v>
      </c>
      <c r="I164" s="28">
        <v>18</v>
      </c>
      <c r="J164" s="28"/>
      <c r="K164" s="28" t="s">
        <v>132</v>
      </c>
      <c r="L164" s="28" t="s">
        <v>125</v>
      </c>
      <c r="M164" s="28" t="s">
        <v>2530</v>
      </c>
      <c r="N164" s="28">
        <v>220</v>
      </c>
      <c r="O164" s="28" t="s">
        <v>66</v>
      </c>
      <c r="P164" s="28" t="s">
        <v>2530</v>
      </c>
      <c r="Q164" s="28" t="s">
        <v>2523</v>
      </c>
      <c r="R164" s="28"/>
      <c r="S164" s="28"/>
      <c r="T164" s="28">
        <v>53</v>
      </c>
      <c r="U164" s="28"/>
      <c r="V164" s="28"/>
      <c r="W164" s="28"/>
      <c r="X164" s="28"/>
      <c r="Y164" s="28"/>
      <c r="Z164" s="28"/>
      <c r="AA164" s="28"/>
      <c r="AB164" s="28"/>
      <c r="AC164" s="28"/>
      <c r="AD164" s="28" t="s">
        <v>55</v>
      </c>
      <c r="AE164" s="28"/>
      <c r="AF164" s="28"/>
      <c r="AG164" s="28"/>
      <c r="AH164" s="28"/>
      <c r="AI164" s="28"/>
      <c r="AJ164" s="22"/>
    </row>
    <row r="165" spans="1:36" s="75" customFormat="1" ht="138" hidden="1" customHeight="1" x14ac:dyDescent="0.2">
      <c r="A165" s="36" t="s">
        <v>2104</v>
      </c>
      <c r="B165" s="28" t="s">
        <v>4</v>
      </c>
      <c r="C165" s="28" t="s">
        <v>379</v>
      </c>
      <c r="D165" s="37">
        <v>41737</v>
      </c>
      <c r="E165" s="30">
        <v>0.54861111111111105</v>
      </c>
      <c r="F165" s="37">
        <v>41737</v>
      </c>
      <c r="G165" s="30">
        <v>0.54861111111111105</v>
      </c>
      <c r="H165" s="30">
        <f t="shared" si="0"/>
        <v>0</v>
      </c>
      <c r="I165" s="28">
        <v>7</v>
      </c>
      <c r="J165" s="28"/>
      <c r="K165" s="28" t="s">
        <v>132</v>
      </c>
      <c r="L165" s="28" t="s">
        <v>128</v>
      </c>
      <c r="M165" s="28" t="s">
        <v>2531</v>
      </c>
      <c r="N165" s="28" t="s">
        <v>103</v>
      </c>
      <c r="O165" s="28" t="s">
        <v>66</v>
      </c>
      <c r="P165" s="28" t="s">
        <v>2531</v>
      </c>
      <c r="Q165" s="28" t="s">
        <v>2523</v>
      </c>
      <c r="R165" s="28"/>
      <c r="S165" s="28"/>
      <c r="T165" s="28">
        <v>5.4</v>
      </c>
      <c r="U165" s="28"/>
      <c r="V165" s="28"/>
      <c r="W165" s="28"/>
      <c r="X165" s="28"/>
      <c r="Y165" s="28"/>
      <c r="Z165" s="28"/>
      <c r="AA165" s="28"/>
      <c r="AB165" s="28"/>
      <c r="AC165" s="28"/>
      <c r="AD165" s="28" t="s">
        <v>48</v>
      </c>
      <c r="AE165" s="28"/>
      <c r="AF165" s="28"/>
      <c r="AG165" s="28"/>
      <c r="AH165" s="28"/>
      <c r="AI165" s="28"/>
      <c r="AJ165" s="22"/>
    </row>
    <row r="166" spans="1:36" s="75" customFormat="1" ht="68.25" hidden="1" customHeight="1" x14ac:dyDescent="0.2">
      <c r="A166" s="36" t="s">
        <v>2104</v>
      </c>
      <c r="B166" s="28" t="s">
        <v>4</v>
      </c>
      <c r="C166" s="28" t="s">
        <v>379</v>
      </c>
      <c r="D166" s="37">
        <v>41737</v>
      </c>
      <c r="E166" s="30">
        <v>0.48680555555555555</v>
      </c>
      <c r="F166" s="37">
        <v>41737</v>
      </c>
      <c r="G166" s="30">
        <v>0.48680555555555555</v>
      </c>
      <c r="H166" s="30">
        <f t="shared" si="0"/>
        <v>0</v>
      </c>
      <c r="I166" s="28">
        <v>18</v>
      </c>
      <c r="J166" s="28"/>
      <c r="K166" s="28" t="s">
        <v>132</v>
      </c>
      <c r="L166" s="28" t="s">
        <v>128</v>
      </c>
      <c r="M166" s="28" t="s">
        <v>2532</v>
      </c>
      <c r="N166" s="28" t="s">
        <v>103</v>
      </c>
      <c r="O166" s="28" t="s">
        <v>66</v>
      </c>
      <c r="P166" s="28" t="s">
        <v>2532</v>
      </c>
      <c r="Q166" s="28" t="s">
        <v>2523</v>
      </c>
      <c r="R166" s="28"/>
      <c r="S166" s="28"/>
      <c r="T166" s="28">
        <v>61.7</v>
      </c>
      <c r="U166" s="28"/>
      <c r="V166" s="28"/>
      <c r="W166" s="28"/>
      <c r="X166" s="28"/>
      <c r="Y166" s="28"/>
      <c r="Z166" s="28"/>
      <c r="AA166" s="28"/>
      <c r="AB166" s="28"/>
      <c r="AC166" s="28"/>
      <c r="AD166" s="28" t="s">
        <v>48</v>
      </c>
      <c r="AE166" s="28"/>
      <c r="AF166" s="28"/>
      <c r="AG166" s="28"/>
      <c r="AH166" s="28"/>
      <c r="AI166" s="28"/>
      <c r="AJ166" s="22"/>
    </row>
    <row r="167" spans="1:36" s="75" customFormat="1" ht="55.5" hidden="1" customHeight="1" x14ac:dyDescent="0.2">
      <c r="A167" s="36" t="s">
        <v>2104</v>
      </c>
      <c r="B167" s="28" t="s">
        <v>4</v>
      </c>
      <c r="C167" s="28" t="s">
        <v>2244</v>
      </c>
      <c r="D167" s="37">
        <v>41737</v>
      </c>
      <c r="E167" s="30">
        <v>0.61319444444444449</v>
      </c>
      <c r="F167" s="37">
        <v>41737</v>
      </c>
      <c r="G167" s="30">
        <v>0.69791666666666663</v>
      </c>
      <c r="H167" s="30">
        <f t="shared" si="0"/>
        <v>8.4722222222222143E-2</v>
      </c>
      <c r="I167" s="28">
        <v>21</v>
      </c>
      <c r="J167" s="28"/>
      <c r="K167" s="28" t="s">
        <v>132</v>
      </c>
      <c r="L167" s="28" t="s">
        <v>125</v>
      </c>
      <c r="M167" s="28" t="s">
        <v>2533</v>
      </c>
      <c r="N167" s="28">
        <v>220</v>
      </c>
      <c r="O167" s="28" t="s">
        <v>66</v>
      </c>
      <c r="P167" s="28" t="s">
        <v>2533</v>
      </c>
      <c r="Q167" s="28" t="s">
        <v>2523</v>
      </c>
      <c r="R167" s="28"/>
      <c r="S167" s="28"/>
      <c r="T167" s="28">
        <v>32</v>
      </c>
      <c r="U167" s="28"/>
      <c r="V167" s="28"/>
      <c r="W167" s="28"/>
      <c r="X167" s="28"/>
      <c r="Y167" s="28"/>
      <c r="Z167" s="28"/>
      <c r="AA167" s="28"/>
      <c r="AB167" s="28"/>
      <c r="AC167" s="28"/>
      <c r="AD167" s="28" t="s">
        <v>55</v>
      </c>
      <c r="AE167" s="28"/>
      <c r="AF167" s="28"/>
      <c r="AG167" s="28"/>
      <c r="AH167" s="28"/>
      <c r="AI167" s="28"/>
      <c r="AJ167" s="22"/>
    </row>
    <row r="168" spans="1:36" s="75" customFormat="1" ht="31.5" hidden="1" customHeight="1" x14ac:dyDescent="0.2">
      <c r="A168" s="36" t="s">
        <v>2104</v>
      </c>
      <c r="B168" s="28" t="s">
        <v>4</v>
      </c>
      <c r="C168" s="28" t="s">
        <v>2244</v>
      </c>
      <c r="D168" s="37">
        <v>41737</v>
      </c>
      <c r="E168" s="30">
        <v>0.72361111111111109</v>
      </c>
      <c r="F168" s="37">
        <v>41737</v>
      </c>
      <c r="G168" s="30">
        <v>0.78472222222222221</v>
      </c>
      <c r="H168" s="30">
        <f t="shared" si="0"/>
        <v>6.1111111111111116E-2</v>
      </c>
      <c r="I168" s="28">
        <v>32</v>
      </c>
      <c r="J168" s="28"/>
      <c r="K168" s="28" t="s">
        <v>132</v>
      </c>
      <c r="L168" s="28" t="s">
        <v>125</v>
      </c>
      <c r="M168" s="28" t="s">
        <v>2534</v>
      </c>
      <c r="N168" s="28">
        <v>110</v>
      </c>
      <c r="O168" s="28" t="s">
        <v>66</v>
      </c>
      <c r="P168" s="28" t="s">
        <v>2534</v>
      </c>
      <c r="Q168" s="28" t="s">
        <v>2523</v>
      </c>
      <c r="R168" s="28"/>
      <c r="S168" s="28"/>
      <c r="T168" s="28">
        <v>24.5</v>
      </c>
      <c r="U168" s="28"/>
      <c r="V168" s="28"/>
      <c r="W168" s="28"/>
      <c r="X168" s="28"/>
      <c r="Y168" s="28"/>
      <c r="Z168" s="28"/>
      <c r="AA168" s="28"/>
      <c r="AB168" s="28"/>
      <c r="AC168" s="28"/>
      <c r="AD168" s="28" t="s">
        <v>55</v>
      </c>
      <c r="AE168" s="28"/>
      <c r="AF168" s="28"/>
      <c r="AG168" s="28"/>
      <c r="AH168" s="28"/>
      <c r="AI168" s="28"/>
      <c r="AJ168" s="22"/>
    </row>
    <row r="169" spans="1:36" ht="31.5" hidden="1" customHeight="1" x14ac:dyDescent="0.2">
      <c r="A169" s="36" t="s">
        <v>2104</v>
      </c>
      <c r="B169" s="28" t="s">
        <v>4</v>
      </c>
      <c r="C169" s="28" t="s">
        <v>379</v>
      </c>
      <c r="D169" s="37">
        <v>41737</v>
      </c>
      <c r="E169" s="30">
        <v>0.80763888888888891</v>
      </c>
      <c r="F169" s="37">
        <v>41737</v>
      </c>
      <c r="G169" s="30">
        <v>0.92013888888888884</v>
      </c>
      <c r="H169" s="30">
        <f t="shared" si="0"/>
        <v>0.11249999999999993</v>
      </c>
      <c r="I169" s="349">
        <v>5</v>
      </c>
      <c r="J169" s="349"/>
      <c r="K169" s="349" t="s">
        <v>133</v>
      </c>
      <c r="L169" s="28" t="s">
        <v>128</v>
      </c>
      <c r="M169" s="349" t="s">
        <v>2535</v>
      </c>
      <c r="N169" s="28" t="s">
        <v>103</v>
      </c>
      <c r="O169" s="28" t="s">
        <v>66</v>
      </c>
      <c r="P169" s="349" t="s">
        <v>2535</v>
      </c>
      <c r="Q169" s="28" t="s">
        <v>2536</v>
      </c>
      <c r="R169" s="28"/>
      <c r="S169" s="28"/>
      <c r="T169" s="28">
        <v>5.3</v>
      </c>
      <c r="U169" s="28"/>
      <c r="V169" s="349"/>
      <c r="W169" s="349"/>
      <c r="X169" s="349"/>
      <c r="Y169" s="349"/>
      <c r="Z169" s="349"/>
      <c r="AA169" s="349"/>
      <c r="AB169" s="349"/>
      <c r="AC169" s="349"/>
      <c r="AD169" s="354" t="s">
        <v>48</v>
      </c>
      <c r="AE169" s="349"/>
      <c r="AF169" s="349"/>
      <c r="AG169" s="28"/>
    </row>
    <row r="170" spans="1:36" ht="31.5" hidden="1" customHeight="1" x14ac:dyDescent="0.2">
      <c r="A170" s="36" t="s">
        <v>2104</v>
      </c>
      <c r="B170" s="28" t="s">
        <v>4</v>
      </c>
      <c r="C170" s="28" t="s">
        <v>36</v>
      </c>
      <c r="D170" s="37">
        <v>41738</v>
      </c>
      <c r="E170" s="30">
        <v>0.31944444444444448</v>
      </c>
      <c r="F170" s="37">
        <v>41648</v>
      </c>
      <c r="G170" s="30">
        <v>0.41805555555555557</v>
      </c>
      <c r="H170" s="30">
        <f t="shared" si="0"/>
        <v>9.8611111111111094E-2</v>
      </c>
      <c r="I170" s="349">
        <v>15</v>
      </c>
      <c r="J170" s="349"/>
      <c r="K170" s="349" t="s">
        <v>133</v>
      </c>
      <c r="L170" s="28" t="s">
        <v>128</v>
      </c>
      <c r="M170" s="349" t="s">
        <v>2537</v>
      </c>
      <c r="N170" s="28" t="s">
        <v>103</v>
      </c>
      <c r="O170" s="28" t="s">
        <v>66</v>
      </c>
      <c r="P170" s="349" t="s">
        <v>2537</v>
      </c>
      <c r="Q170" s="28" t="s">
        <v>2538</v>
      </c>
      <c r="R170" s="28"/>
      <c r="S170" s="28"/>
      <c r="T170" s="28">
        <v>11.9</v>
      </c>
      <c r="U170" s="28"/>
      <c r="V170" s="156">
        <v>1991</v>
      </c>
      <c r="W170" s="156" t="s">
        <v>6916</v>
      </c>
      <c r="X170" s="156"/>
      <c r="Y170" s="672" t="s">
        <v>6938</v>
      </c>
      <c r="Z170" s="156"/>
      <c r="AA170" s="156"/>
      <c r="AB170" s="156"/>
      <c r="AC170" s="156"/>
      <c r="AD170" s="58" t="s">
        <v>49</v>
      </c>
      <c r="AE170" s="349"/>
      <c r="AF170" s="349"/>
      <c r="AG170" s="28" t="s">
        <v>2539</v>
      </c>
    </row>
    <row r="171" spans="1:36" ht="89.25" hidden="1" customHeight="1" x14ac:dyDescent="0.2">
      <c r="A171" s="36" t="s">
        <v>2104</v>
      </c>
      <c r="B171" s="28" t="s">
        <v>4</v>
      </c>
      <c r="C171" s="28"/>
      <c r="D171" s="37">
        <v>41739</v>
      </c>
      <c r="E171" s="30"/>
      <c r="F171" s="37"/>
      <c r="G171" s="30"/>
      <c r="H171" s="30"/>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t="s">
        <v>202</v>
      </c>
    </row>
    <row r="172" spans="1:36" ht="140.25" hidden="1" customHeight="1" x14ac:dyDescent="0.2">
      <c r="A172" s="36" t="s">
        <v>2104</v>
      </c>
      <c r="B172" s="28" t="s">
        <v>4</v>
      </c>
      <c r="C172" s="28"/>
      <c r="D172" s="37">
        <v>41740</v>
      </c>
      <c r="E172" s="30"/>
      <c r="F172" s="37"/>
      <c r="G172" s="30"/>
      <c r="H172" s="30"/>
      <c r="I172" s="28"/>
      <c r="J172" s="349"/>
      <c r="K172" s="349"/>
      <c r="L172" s="28"/>
      <c r="M172" s="357"/>
      <c r="N172" s="28"/>
      <c r="O172" s="28"/>
      <c r="P172" s="357"/>
      <c r="Q172" s="28"/>
      <c r="R172" s="28"/>
      <c r="S172" s="28"/>
      <c r="T172" s="28"/>
      <c r="U172" s="28"/>
      <c r="V172" s="28"/>
      <c r="W172" s="28"/>
      <c r="X172" s="28"/>
      <c r="Y172" s="28"/>
      <c r="Z172" s="28"/>
      <c r="AA172" s="28"/>
      <c r="AB172" s="28"/>
      <c r="AC172" s="28"/>
      <c r="AD172" s="28"/>
      <c r="AE172" s="28"/>
      <c r="AF172" s="28"/>
      <c r="AG172" s="28" t="s">
        <v>202</v>
      </c>
    </row>
    <row r="173" spans="1:36" ht="89.25" hidden="1" customHeight="1" x14ac:dyDescent="0.2">
      <c r="A173" s="36" t="s">
        <v>2104</v>
      </c>
      <c r="B173" s="28" t="s">
        <v>4</v>
      </c>
      <c r="C173" s="28"/>
      <c r="D173" s="37">
        <v>41741</v>
      </c>
      <c r="E173" s="30"/>
      <c r="F173" s="37"/>
      <c r="G173" s="30"/>
      <c r="H173" s="30"/>
      <c r="I173" s="28"/>
      <c r="J173" s="357"/>
      <c r="K173" s="357"/>
      <c r="L173" s="28"/>
      <c r="M173" s="357"/>
      <c r="N173" s="28"/>
      <c r="O173" s="28"/>
      <c r="P173" s="357"/>
      <c r="Q173" s="28"/>
      <c r="R173" s="28"/>
      <c r="S173" s="28"/>
      <c r="T173" s="28"/>
      <c r="U173" s="28"/>
      <c r="V173" s="28"/>
      <c r="W173" s="28"/>
      <c r="X173" s="28"/>
      <c r="Y173" s="28"/>
      <c r="Z173" s="28"/>
      <c r="AA173" s="28"/>
      <c r="AB173" s="28"/>
      <c r="AC173" s="28"/>
      <c r="AD173" s="28"/>
      <c r="AE173" s="28"/>
      <c r="AF173" s="28"/>
      <c r="AG173" s="28" t="s">
        <v>202</v>
      </c>
    </row>
    <row r="174" spans="1:36" ht="31.5" hidden="1" customHeight="1" x14ac:dyDescent="0.2">
      <c r="A174" s="36" t="s">
        <v>2104</v>
      </c>
      <c r="B174" s="28" t="s">
        <v>4</v>
      </c>
      <c r="C174" s="28"/>
      <c r="D174" s="37">
        <v>41742</v>
      </c>
      <c r="E174" s="30"/>
      <c r="F174" s="37"/>
      <c r="G174" s="30"/>
      <c r="H174" s="30"/>
      <c r="I174" s="28"/>
      <c r="J174" s="349"/>
      <c r="K174" s="349"/>
      <c r="L174" s="28"/>
      <c r="M174" s="28"/>
      <c r="N174" s="28"/>
      <c r="O174" s="28"/>
      <c r="P174" s="28"/>
      <c r="Q174" s="28"/>
      <c r="R174" s="28"/>
      <c r="S174" s="28"/>
      <c r="T174" s="28"/>
      <c r="U174" s="28"/>
      <c r="V174" s="28"/>
      <c r="W174" s="28"/>
      <c r="X174" s="28"/>
      <c r="Y174" s="28"/>
      <c r="Z174" s="28"/>
      <c r="AA174" s="28"/>
      <c r="AB174" s="28"/>
      <c r="AC174" s="28"/>
      <c r="AD174" s="28"/>
      <c r="AE174" s="28"/>
      <c r="AF174" s="28"/>
      <c r="AG174" s="28" t="s">
        <v>202</v>
      </c>
    </row>
    <row r="175" spans="1:36" ht="31.5" hidden="1" customHeight="1" x14ac:dyDescent="0.2">
      <c r="A175" s="28" t="s">
        <v>2104</v>
      </c>
      <c r="B175" s="371" t="s">
        <v>4</v>
      </c>
      <c r="C175" s="371"/>
      <c r="D175" s="37">
        <v>41743</v>
      </c>
      <c r="E175" s="878"/>
      <c r="F175" s="37"/>
      <c r="G175" s="878"/>
      <c r="H175" s="878"/>
      <c r="I175" s="359"/>
      <c r="J175" s="359"/>
      <c r="K175" s="359"/>
      <c r="L175" s="359"/>
      <c r="M175" s="359"/>
      <c r="N175" s="359"/>
      <c r="O175" s="359"/>
      <c r="P175" s="359"/>
      <c r="Q175" s="371"/>
      <c r="R175" s="359"/>
      <c r="S175" s="359"/>
      <c r="T175" s="28"/>
      <c r="U175" s="359"/>
      <c r="V175" s="359"/>
      <c r="W175" s="359"/>
      <c r="X175" s="359"/>
      <c r="Y175" s="359"/>
      <c r="Z175" s="359"/>
      <c r="AA175" s="359"/>
      <c r="AB175" s="359"/>
      <c r="AC175" s="359"/>
      <c r="AD175" s="359"/>
      <c r="AE175" s="359"/>
      <c r="AF175" s="359"/>
      <c r="AG175" s="371" t="s">
        <v>202</v>
      </c>
    </row>
    <row r="176" spans="1:36" ht="31.5" hidden="1" customHeight="1" x14ac:dyDescent="0.2">
      <c r="A176" s="28" t="s">
        <v>2104</v>
      </c>
      <c r="B176" s="28" t="s">
        <v>4</v>
      </c>
      <c r="C176" s="28" t="s">
        <v>36</v>
      </c>
      <c r="D176" s="37">
        <v>41744</v>
      </c>
      <c r="E176" s="30">
        <v>0.69444444444444453</v>
      </c>
      <c r="F176" s="37">
        <v>41744</v>
      </c>
      <c r="G176" s="30">
        <v>0.70138888888888884</v>
      </c>
      <c r="H176" s="30">
        <f>G176-E176</f>
        <v>6.9444444444443088E-3</v>
      </c>
      <c r="I176" s="349">
        <v>127</v>
      </c>
      <c r="J176" s="349"/>
      <c r="K176" s="349" t="s">
        <v>135</v>
      </c>
      <c r="L176" s="28" t="s">
        <v>130</v>
      </c>
      <c r="M176" s="28" t="s">
        <v>2861</v>
      </c>
      <c r="N176" s="28">
        <v>35</v>
      </c>
      <c r="O176" s="28" t="s">
        <v>66</v>
      </c>
      <c r="P176" s="28" t="s">
        <v>2862</v>
      </c>
      <c r="Q176" s="28" t="s">
        <v>6939</v>
      </c>
      <c r="R176" s="28"/>
      <c r="S176" s="28"/>
      <c r="T176" s="28">
        <v>72.5</v>
      </c>
      <c r="U176" s="349"/>
      <c r="V176" s="349">
        <v>2002</v>
      </c>
      <c r="W176" s="349" t="s">
        <v>6940</v>
      </c>
      <c r="X176" s="349"/>
      <c r="Y176" s="349" t="s">
        <v>6941</v>
      </c>
      <c r="Z176" s="349"/>
      <c r="AA176" s="349"/>
      <c r="AB176" s="349"/>
      <c r="AC176" s="349"/>
      <c r="AD176" s="354" t="s">
        <v>62</v>
      </c>
      <c r="AE176" s="349"/>
      <c r="AF176" s="349"/>
      <c r="AG176" s="28" t="s">
        <v>6929</v>
      </c>
    </row>
    <row r="177" spans="1:36" ht="31.5" hidden="1" customHeight="1" x14ac:dyDescent="0.2">
      <c r="A177" s="28" t="s">
        <v>2104</v>
      </c>
      <c r="B177" s="28" t="s">
        <v>4</v>
      </c>
      <c r="C177" s="28" t="s">
        <v>36</v>
      </c>
      <c r="D177" s="37">
        <v>41744</v>
      </c>
      <c r="E177" s="879">
        <v>0.81458333333333333</v>
      </c>
      <c r="F177" s="37">
        <v>41744</v>
      </c>
      <c r="G177" s="879">
        <v>0.83958333333333324</v>
      </c>
      <c r="H177" s="879">
        <f>G177-E177</f>
        <v>2.4999999999999911E-2</v>
      </c>
      <c r="I177" s="349">
        <v>151</v>
      </c>
      <c r="J177" s="349"/>
      <c r="K177" s="349" t="s">
        <v>135</v>
      </c>
      <c r="L177" s="349" t="s">
        <v>130</v>
      </c>
      <c r="M177" s="349" t="s">
        <v>2863</v>
      </c>
      <c r="N177" s="349">
        <v>35</v>
      </c>
      <c r="O177" s="349" t="s">
        <v>66</v>
      </c>
      <c r="P177" s="349" t="s">
        <v>2864</v>
      </c>
      <c r="Q177" s="28" t="s">
        <v>2865</v>
      </c>
      <c r="R177" s="349"/>
      <c r="S177" s="349"/>
      <c r="T177" s="28">
        <v>90.9</v>
      </c>
      <c r="U177" s="349"/>
      <c r="V177" s="349">
        <v>1996</v>
      </c>
      <c r="W177" s="349" t="s">
        <v>6942</v>
      </c>
      <c r="X177" s="349"/>
      <c r="Y177" s="349" t="s">
        <v>6943</v>
      </c>
      <c r="Z177" s="349"/>
      <c r="AA177" s="349"/>
      <c r="AB177" s="349"/>
      <c r="AC177" s="349"/>
      <c r="AD177" s="349" t="s">
        <v>62</v>
      </c>
      <c r="AE177" s="349"/>
      <c r="AF177" s="349"/>
      <c r="AG177" s="28" t="s">
        <v>6929</v>
      </c>
    </row>
    <row r="178" spans="1:36" ht="31.5" hidden="1" customHeight="1" x14ac:dyDescent="0.2">
      <c r="A178" s="28" t="s">
        <v>2104</v>
      </c>
      <c r="B178" s="28" t="s">
        <v>4</v>
      </c>
      <c r="C178" s="28"/>
      <c r="D178" s="37">
        <v>41745</v>
      </c>
      <c r="E178" s="381"/>
      <c r="F178" s="37"/>
      <c r="G178" s="381"/>
      <c r="H178" s="381"/>
      <c r="I178" s="349"/>
      <c r="J178" s="349"/>
      <c r="K178" s="349"/>
      <c r="L178" s="349"/>
      <c r="M178" s="349"/>
      <c r="N178" s="349"/>
      <c r="O178" s="349"/>
      <c r="P178" s="349"/>
      <c r="Q178" s="28"/>
      <c r="R178" s="349"/>
      <c r="S178" s="349"/>
      <c r="T178" s="28"/>
      <c r="U178" s="349"/>
      <c r="V178" s="349"/>
      <c r="W178" s="349"/>
      <c r="X178" s="349"/>
      <c r="Y178" s="349"/>
      <c r="Z178" s="349"/>
      <c r="AA178" s="349"/>
      <c r="AB178" s="349"/>
      <c r="AC178" s="349"/>
      <c r="AD178" s="349"/>
      <c r="AE178" s="349"/>
      <c r="AF178" s="349"/>
      <c r="AG178" s="28" t="s">
        <v>202</v>
      </c>
    </row>
    <row r="179" spans="1:36" ht="31.5" hidden="1" customHeight="1" x14ac:dyDescent="0.2">
      <c r="A179" s="28" t="s">
        <v>2104</v>
      </c>
      <c r="B179" s="28" t="s">
        <v>4</v>
      </c>
      <c r="C179" s="28"/>
      <c r="D179" s="37">
        <v>41746</v>
      </c>
      <c r="E179" s="30"/>
      <c r="F179" s="37"/>
      <c r="G179" s="30"/>
      <c r="H179" s="30"/>
      <c r="I179" s="405"/>
      <c r="J179" s="349"/>
      <c r="K179" s="349"/>
      <c r="L179" s="28"/>
      <c r="M179" s="28"/>
      <c r="N179" s="28"/>
      <c r="O179" s="28"/>
      <c r="P179" s="349"/>
      <c r="Q179" s="420"/>
      <c r="R179" s="357"/>
      <c r="S179" s="357"/>
      <c r="T179" s="28"/>
      <c r="U179" s="349"/>
      <c r="V179" s="349"/>
      <c r="W179" s="349"/>
      <c r="X179" s="349"/>
      <c r="Y179" s="349"/>
      <c r="Z179" s="349"/>
      <c r="AA179" s="349"/>
      <c r="AB179" s="349"/>
      <c r="AC179" s="349"/>
      <c r="AD179" s="349"/>
      <c r="AE179" s="349"/>
      <c r="AF179" s="349"/>
      <c r="AG179" s="28" t="s">
        <v>202</v>
      </c>
    </row>
    <row r="180" spans="1:36" ht="409.5" hidden="1" customHeight="1" x14ac:dyDescent="0.2">
      <c r="A180" s="28" t="s">
        <v>2104</v>
      </c>
      <c r="B180" s="28" t="s">
        <v>4</v>
      </c>
      <c r="C180" s="28"/>
      <c r="D180" s="37">
        <v>41747</v>
      </c>
      <c r="E180" s="30"/>
      <c r="F180" s="37"/>
      <c r="G180" s="30"/>
      <c r="H180" s="30"/>
      <c r="I180" s="28"/>
      <c r="J180" s="349"/>
      <c r="K180" s="349"/>
      <c r="L180" s="28"/>
      <c r="M180" s="349"/>
      <c r="N180" s="28"/>
      <c r="O180" s="28"/>
      <c r="P180" s="349"/>
      <c r="Q180" s="28"/>
      <c r="R180" s="28"/>
      <c r="S180" s="28"/>
      <c r="T180" s="28"/>
      <c r="U180" s="28"/>
      <c r="V180" s="359"/>
      <c r="W180" s="359"/>
      <c r="X180" s="359"/>
      <c r="Y180" s="359"/>
      <c r="Z180" s="359"/>
      <c r="AA180" s="359"/>
      <c r="AB180" s="359"/>
      <c r="AC180" s="359"/>
      <c r="AD180" s="354"/>
      <c r="AE180" s="359"/>
      <c r="AF180" s="359"/>
      <c r="AG180" s="28" t="s">
        <v>202</v>
      </c>
    </row>
    <row r="181" spans="1:36" ht="78.75" hidden="1" customHeight="1" x14ac:dyDescent="0.2">
      <c r="A181" s="28" t="s">
        <v>2104</v>
      </c>
      <c r="B181" s="28" t="s">
        <v>4</v>
      </c>
      <c r="C181" s="28"/>
      <c r="D181" s="37">
        <v>41748</v>
      </c>
      <c r="E181" s="30"/>
      <c r="F181" s="37"/>
      <c r="G181" s="30"/>
      <c r="H181" s="30"/>
      <c r="I181" s="28"/>
      <c r="J181" s="349"/>
      <c r="K181" s="349"/>
      <c r="L181" s="28"/>
      <c r="M181" s="349"/>
      <c r="N181" s="28"/>
      <c r="O181" s="28"/>
      <c r="P181" s="349"/>
      <c r="Q181" s="28"/>
      <c r="R181" s="28"/>
      <c r="S181" s="28"/>
      <c r="T181" s="28"/>
      <c r="U181" s="28"/>
      <c r="V181" s="349"/>
      <c r="W181" s="349"/>
      <c r="X181" s="349"/>
      <c r="Y181" s="349"/>
      <c r="Z181" s="349"/>
      <c r="AA181" s="349"/>
      <c r="AB181" s="349"/>
      <c r="AC181" s="349"/>
      <c r="AD181" s="354"/>
      <c r="AE181" s="349"/>
      <c r="AF181" s="349"/>
      <c r="AG181" s="28" t="s">
        <v>202</v>
      </c>
    </row>
    <row r="182" spans="1:36" ht="47.25" hidden="1" customHeight="1" x14ac:dyDescent="0.2">
      <c r="A182" s="28" t="s">
        <v>2104</v>
      </c>
      <c r="B182" s="28" t="s">
        <v>4</v>
      </c>
      <c r="C182" s="28"/>
      <c r="D182" s="37">
        <v>41749</v>
      </c>
      <c r="E182" s="30"/>
      <c r="F182" s="37"/>
      <c r="G182" s="30"/>
      <c r="H182" s="30"/>
      <c r="I182" s="28"/>
      <c r="J182" s="349"/>
      <c r="K182" s="349"/>
      <c r="L182" s="28"/>
      <c r="M182" s="28"/>
      <c r="N182" s="28"/>
      <c r="O182" s="28"/>
      <c r="P182" s="349"/>
      <c r="Q182" s="28"/>
      <c r="R182" s="28"/>
      <c r="S182" s="28"/>
      <c r="T182" s="28"/>
      <c r="U182" s="349"/>
      <c r="V182" s="349"/>
      <c r="W182" s="349"/>
      <c r="X182" s="349"/>
      <c r="Y182" s="349"/>
      <c r="Z182" s="349"/>
      <c r="AA182" s="349"/>
      <c r="AB182" s="349"/>
      <c r="AC182" s="349"/>
      <c r="AD182" s="354"/>
      <c r="AE182" s="349"/>
      <c r="AF182" s="349"/>
      <c r="AG182" s="28" t="s">
        <v>202</v>
      </c>
    </row>
    <row r="183" spans="1:36" ht="53.25" hidden="1" customHeight="1" x14ac:dyDescent="0.2">
      <c r="A183" s="28" t="s">
        <v>2104</v>
      </c>
      <c r="B183" s="28" t="s">
        <v>4</v>
      </c>
      <c r="C183" s="28" t="s">
        <v>36</v>
      </c>
      <c r="D183" s="37">
        <v>41750</v>
      </c>
      <c r="E183" s="30">
        <v>0.38125000000000003</v>
      </c>
      <c r="F183" s="37">
        <v>41750</v>
      </c>
      <c r="G183" s="30">
        <v>0.38148148148148148</v>
      </c>
      <c r="H183" s="30">
        <f t="shared" ref="H183:H190" si="1">G183-E183</f>
        <v>2.3148148148144365E-4</v>
      </c>
      <c r="I183" s="28">
        <v>31</v>
      </c>
      <c r="J183" s="349"/>
      <c r="K183" s="349" t="s">
        <v>132</v>
      </c>
      <c r="L183" s="28" t="s">
        <v>128</v>
      </c>
      <c r="M183" s="28" t="s">
        <v>3164</v>
      </c>
      <c r="N183" s="28" t="s">
        <v>103</v>
      </c>
      <c r="O183" s="28" t="s">
        <v>66</v>
      </c>
      <c r="P183" s="349" t="s">
        <v>3164</v>
      </c>
      <c r="Q183" s="28" t="s">
        <v>1252</v>
      </c>
      <c r="R183" s="414"/>
      <c r="S183" s="28"/>
      <c r="T183" s="28">
        <v>24.4</v>
      </c>
      <c r="U183" s="349"/>
      <c r="V183" s="349">
        <v>1986</v>
      </c>
      <c r="W183" s="349" t="s">
        <v>6916</v>
      </c>
      <c r="X183" s="349"/>
      <c r="Y183" s="349" t="s">
        <v>6935</v>
      </c>
      <c r="Z183" s="349"/>
      <c r="AA183" s="349"/>
      <c r="AB183" s="349"/>
      <c r="AC183" s="349"/>
      <c r="AD183" s="28" t="s">
        <v>49</v>
      </c>
      <c r="AE183" s="349"/>
      <c r="AF183" s="349"/>
      <c r="AG183" s="28" t="s">
        <v>6944</v>
      </c>
    </row>
    <row r="184" spans="1:36" ht="31.5" hidden="1" customHeight="1" x14ac:dyDescent="0.2">
      <c r="A184" s="28" t="s">
        <v>2104</v>
      </c>
      <c r="B184" s="28" t="s">
        <v>4</v>
      </c>
      <c r="C184" s="28" t="s">
        <v>36</v>
      </c>
      <c r="D184" s="37">
        <v>41750</v>
      </c>
      <c r="E184" s="887">
        <v>0.3743055555555555</v>
      </c>
      <c r="F184" s="37">
        <v>41750</v>
      </c>
      <c r="G184" s="381">
        <v>0.37453703703703706</v>
      </c>
      <c r="H184" s="381">
        <f t="shared" si="1"/>
        <v>2.3148148148155467E-4</v>
      </c>
      <c r="I184" s="349">
        <v>75</v>
      </c>
      <c r="J184" s="349"/>
      <c r="K184" s="349" t="s">
        <v>132</v>
      </c>
      <c r="L184" s="349" t="s">
        <v>128</v>
      </c>
      <c r="M184" s="349" t="s">
        <v>3165</v>
      </c>
      <c r="N184" s="349" t="s">
        <v>103</v>
      </c>
      <c r="O184" s="349" t="s">
        <v>66</v>
      </c>
      <c r="P184" s="349" t="s">
        <v>3165</v>
      </c>
      <c r="Q184" s="28" t="s">
        <v>3166</v>
      </c>
      <c r="R184" s="349"/>
      <c r="S184" s="349"/>
      <c r="T184" s="28">
        <v>50.1</v>
      </c>
      <c r="U184" s="349"/>
      <c r="V184" s="349">
        <v>1991</v>
      </c>
      <c r="W184" s="349" t="s">
        <v>6916</v>
      </c>
      <c r="X184" s="349"/>
      <c r="Y184" s="349" t="s">
        <v>6938</v>
      </c>
      <c r="Z184" s="349"/>
      <c r="AA184" s="349"/>
      <c r="AB184" s="349"/>
      <c r="AC184" s="349"/>
      <c r="AD184" s="349" t="s">
        <v>49</v>
      </c>
      <c r="AE184" s="349"/>
      <c r="AF184" s="349"/>
      <c r="AG184" s="28" t="s">
        <v>6929</v>
      </c>
    </row>
    <row r="185" spans="1:36" ht="31.5" hidden="1" customHeight="1" x14ac:dyDescent="0.2">
      <c r="A185" s="28" t="s">
        <v>2104</v>
      </c>
      <c r="B185" s="28" t="s">
        <v>4</v>
      </c>
      <c r="C185" s="28" t="s">
        <v>2191</v>
      </c>
      <c r="D185" s="37">
        <v>41750</v>
      </c>
      <c r="E185" s="30">
        <v>0.25694444444444448</v>
      </c>
      <c r="F185" s="37">
        <v>41750</v>
      </c>
      <c r="G185" s="30">
        <v>0.25717592592592592</v>
      </c>
      <c r="H185" s="30">
        <f t="shared" si="1"/>
        <v>2.3148148148144365E-4</v>
      </c>
      <c r="I185" s="28">
        <v>26</v>
      </c>
      <c r="J185" s="349"/>
      <c r="K185" s="349" t="s">
        <v>132</v>
      </c>
      <c r="L185" s="28" t="s">
        <v>128</v>
      </c>
      <c r="M185" s="349" t="s">
        <v>3167</v>
      </c>
      <c r="N185" s="28" t="s">
        <v>103</v>
      </c>
      <c r="O185" s="28" t="s">
        <v>66</v>
      </c>
      <c r="P185" s="349" t="s">
        <v>3167</v>
      </c>
      <c r="Q185" s="28" t="s">
        <v>1252</v>
      </c>
      <c r="R185" s="28"/>
      <c r="S185" s="28"/>
      <c r="T185" s="28">
        <v>7.6</v>
      </c>
      <c r="U185" s="28"/>
      <c r="V185" s="359"/>
      <c r="W185" s="359"/>
      <c r="X185" s="359"/>
      <c r="Y185" s="359"/>
      <c r="Z185" s="359"/>
      <c r="AA185" s="359"/>
      <c r="AB185" s="359"/>
      <c r="AC185" s="359"/>
      <c r="AD185" s="354" t="s">
        <v>49</v>
      </c>
      <c r="AE185" s="359"/>
      <c r="AF185" s="359"/>
      <c r="AG185" s="28" t="s">
        <v>5500</v>
      </c>
    </row>
    <row r="186" spans="1:36" ht="31.5" hidden="1" customHeight="1" x14ac:dyDescent="0.2">
      <c r="A186" s="28" t="s">
        <v>2104</v>
      </c>
      <c r="B186" s="28" t="s">
        <v>4</v>
      </c>
      <c r="C186" s="28" t="s">
        <v>2195</v>
      </c>
      <c r="D186" s="37">
        <v>41750</v>
      </c>
      <c r="E186" s="30">
        <v>0.27083333333333331</v>
      </c>
      <c r="F186" s="37">
        <v>41750</v>
      </c>
      <c r="G186" s="30">
        <v>0.27083333333333331</v>
      </c>
      <c r="H186" s="30">
        <f t="shared" si="1"/>
        <v>0</v>
      </c>
      <c r="I186" s="28">
        <v>4</v>
      </c>
      <c r="J186" s="349"/>
      <c r="K186" s="349"/>
      <c r="L186" s="28" t="s">
        <v>128</v>
      </c>
      <c r="M186" s="28" t="s">
        <v>3168</v>
      </c>
      <c r="N186" s="28" t="s">
        <v>103</v>
      </c>
      <c r="O186" s="28" t="s">
        <v>66</v>
      </c>
      <c r="P186" s="349" t="s">
        <v>3168</v>
      </c>
      <c r="Q186" s="28" t="s">
        <v>3169</v>
      </c>
      <c r="R186" s="28"/>
      <c r="S186" s="28"/>
      <c r="T186" s="28">
        <v>1.3</v>
      </c>
      <c r="U186" s="349"/>
      <c r="V186" s="349">
        <v>1988</v>
      </c>
      <c r="W186" s="349" t="s">
        <v>402</v>
      </c>
      <c r="X186" s="349"/>
      <c r="Y186" s="349" t="s">
        <v>6945</v>
      </c>
      <c r="Z186" s="349"/>
      <c r="AA186" s="349" t="s">
        <v>6946</v>
      </c>
      <c r="AB186" s="349">
        <v>4</v>
      </c>
      <c r="AC186" s="349" t="s">
        <v>6947</v>
      </c>
      <c r="AD186" s="349" t="s">
        <v>49</v>
      </c>
      <c r="AE186" s="349"/>
      <c r="AF186" s="349"/>
      <c r="AG186" s="28" t="s">
        <v>6948</v>
      </c>
    </row>
    <row r="187" spans="1:36" s="89" customFormat="1" ht="31.5" hidden="1" customHeight="1" x14ac:dyDescent="0.2">
      <c r="A187" s="28" t="s">
        <v>2104</v>
      </c>
      <c r="B187" s="28" t="s">
        <v>4</v>
      </c>
      <c r="C187" s="28" t="s">
        <v>2195</v>
      </c>
      <c r="D187" s="37">
        <v>41750</v>
      </c>
      <c r="E187" s="30">
        <v>0.27083333333333331</v>
      </c>
      <c r="F187" s="37">
        <v>41750</v>
      </c>
      <c r="G187" s="30">
        <v>0.27083333333333331</v>
      </c>
      <c r="H187" s="30">
        <f t="shared" si="1"/>
        <v>0</v>
      </c>
      <c r="I187" s="28">
        <v>34</v>
      </c>
      <c r="J187" s="28"/>
      <c r="K187" s="28"/>
      <c r="L187" s="28" t="s">
        <v>128</v>
      </c>
      <c r="M187" s="28" t="s">
        <v>3170</v>
      </c>
      <c r="N187" s="28" t="s">
        <v>103</v>
      </c>
      <c r="O187" s="28" t="s">
        <v>66</v>
      </c>
      <c r="P187" s="28" t="s">
        <v>3170</v>
      </c>
      <c r="Q187" s="28" t="s">
        <v>3169</v>
      </c>
      <c r="R187" s="28"/>
      <c r="S187" s="28"/>
      <c r="T187" s="28">
        <v>24.9</v>
      </c>
      <c r="U187" s="28"/>
      <c r="V187" s="28">
        <v>1993</v>
      </c>
      <c r="W187" s="28" t="s">
        <v>402</v>
      </c>
      <c r="X187" s="28"/>
      <c r="Y187" s="28" t="s">
        <v>6946</v>
      </c>
      <c r="Z187" s="28"/>
      <c r="AA187" s="28" t="s">
        <v>6947</v>
      </c>
      <c r="AB187" s="28">
        <v>2</v>
      </c>
      <c r="AC187" s="28" t="s">
        <v>6949</v>
      </c>
      <c r="AD187" s="28" t="s">
        <v>49</v>
      </c>
      <c r="AE187" s="28"/>
      <c r="AF187" s="28"/>
      <c r="AG187" s="28" t="s">
        <v>5487</v>
      </c>
      <c r="AH187" s="22"/>
      <c r="AI187" s="22"/>
      <c r="AJ187" s="22"/>
    </row>
    <row r="188" spans="1:36" s="3" customFormat="1" ht="31.5" hidden="1" customHeight="1" x14ac:dyDescent="0.2">
      <c r="A188" s="28" t="s">
        <v>2104</v>
      </c>
      <c r="B188" s="28" t="s">
        <v>4</v>
      </c>
      <c r="C188" s="28"/>
      <c r="D188" s="37">
        <v>41751</v>
      </c>
      <c r="E188" s="30"/>
      <c r="F188" s="37"/>
      <c r="G188" s="30"/>
      <c r="H188" s="30">
        <f t="shared" si="1"/>
        <v>0</v>
      </c>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t="s">
        <v>202</v>
      </c>
      <c r="AH188" s="22"/>
      <c r="AI188" s="22"/>
      <c r="AJ188" s="22"/>
    </row>
    <row r="189" spans="1:36" s="3" customFormat="1" ht="31.5" hidden="1" customHeight="1" x14ac:dyDescent="0.2">
      <c r="A189" s="28" t="s">
        <v>2104</v>
      </c>
      <c r="B189" s="246" t="s">
        <v>4</v>
      </c>
      <c r="C189" s="246" t="s">
        <v>2244</v>
      </c>
      <c r="D189" s="37">
        <v>41752</v>
      </c>
      <c r="E189" s="247">
        <v>5.486111111111111E-2</v>
      </c>
      <c r="F189" s="37">
        <v>41752</v>
      </c>
      <c r="G189" s="247">
        <v>5.486111111111111E-2</v>
      </c>
      <c r="H189" s="30">
        <f t="shared" si="1"/>
        <v>0</v>
      </c>
      <c r="I189" s="245">
        <v>387</v>
      </c>
      <c r="J189" s="244"/>
      <c r="K189" s="244" t="s">
        <v>134</v>
      </c>
      <c r="L189" s="248" t="s">
        <v>125</v>
      </c>
      <c r="M189" s="184" t="s">
        <v>3160</v>
      </c>
      <c r="N189" s="246">
        <v>220</v>
      </c>
      <c r="O189" s="246" t="s">
        <v>66</v>
      </c>
      <c r="P189" s="184" t="s">
        <v>3160</v>
      </c>
      <c r="Q189" s="184" t="s">
        <v>3171</v>
      </c>
      <c r="R189" s="244"/>
      <c r="S189" s="244"/>
      <c r="T189" s="245">
        <v>399.13</v>
      </c>
      <c r="U189" s="184"/>
      <c r="V189" s="184"/>
      <c r="W189" s="244"/>
      <c r="X189" s="184"/>
      <c r="Y189" s="184"/>
      <c r="Z189" s="184"/>
      <c r="AA189" s="28"/>
      <c r="AB189" s="28"/>
      <c r="AC189" s="28"/>
      <c r="AD189" s="244" t="s">
        <v>55</v>
      </c>
      <c r="AE189" s="28"/>
      <c r="AF189" s="28"/>
      <c r="AG189" s="28" t="s">
        <v>3172</v>
      </c>
      <c r="AH189" s="22"/>
      <c r="AI189" s="22"/>
      <c r="AJ189" s="22"/>
    </row>
    <row r="190" spans="1:36" s="3" customFormat="1" ht="178.5" hidden="1" customHeight="1" x14ac:dyDescent="0.2">
      <c r="A190" s="28" t="s">
        <v>2104</v>
      </c>
      <c r="B190" s="28" t="s">
        <v>4</v>
      </c>
      <c r="C190" s="28" t="s">
        <v>36</v>
      </c>
      <c r="D190" s="37">
        <v>41753</v>
      </c>
      <c r="E190" s="874" t="s">
        <v>3173</v>
      </c>
      <c r="F190" s="37">
        <v>41753</v>
      </c>
      <c r="G190" s="874" t="s">
        <v>3174</v>
      </c>
      <c r="H190" s="30">
        <f t="shared" si="1"/>
        <v>3.7499999999999978E-2</v>
      </c>
      <c r="I190" s="874">
        <v>52</v>
      </c>
      <c r="J190" s="28"/>
      <c r="K190" s="36" t="s">
        <v>133</v>
      </c>
      <c r="L190" s="28" t="s">
        <v>130</v>
      </c>
      <c r="M190" s="28" t="s">
        <v>3175</v>
      </c>
      <c r="N190" s="28" t="s">
        <v>103</v>
      </c>
      <c r="O190" s="246" t="s">
        <v>66</v>
      </c>
      <c r="P190" s="28" t="s">
        <v>3175</v>
      </c>
      <c r="Q190" s="28" t="s">
        <v>3176</v>
      </c>
      <c r="R190" s="28"/>
      <c r="S190" s="28"/>
      <c r="T190" s="249">
        <v>32.200000000000003</v>
      </c>
      <c r="U190" s="28"/>
      <c r="V190" s="28">
        <v>1988</v>
      </c>
      <c r="W190" s="28" t="s">
        <v>6916</v>
      </c>
      <c r="X190" s="28"/>
      <c r="Y190" s="28" t="s">
        <v>6950</v>
      </c>
      <c r="Z190" s="28"/>
      <c r="AA190" s="28"/>
      <c r="AB190" s="28"/>
      <c r="AC190" s="28"/>
      <c r="AD190" s="36" t="s">
        <v>56</v>
      </c>
      <c r="AE190" s="28"/>
      <c r="AF190" s="28"/>
      <c r="AG190" s="28" t="s">
        <v>6929</v>
      </c>
      <c r="AH190" s="22"/>
      <c r="AI190" s="22"/>
      <c r="AJ190" s="22"/>
    </row>
    <row r="191" spans="1:36" s="3" customFormat="1" ht="31.5" hidden="1" customHeight="1" x14ac:dyDescent="0.2">
      <c r="A191" s="28" t="s">
        <v>2104</v>
      </c>
      <c r="B191" s="28" t="s">
        <v>4</v>
      </c>
      <c r="C191" s="28"/>
      <c r="D191" s="37">
        <v>41754</v>
      </c>
      <c r="E191" s="30"/>
      <c r="F191" s="37"/>
      <c r="G191" s="30"/>
      <c r="H191" s="30"/>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t="s">
        <v>202</v>
      </c>
      <c r="AH191" s="22"/>
      <c r="AI191" s="22"/>
      <c r="AJ191" s="22"/>
    </row>
    <row r="192" spans="1:36" s="3" customFormat="1" ht="31.5" hidden="1" customHeight="1" x14ac:dyDescent="0.2">
      <c r="A192" s="28" t="s">
        <v>2104</v>
      </c>
      <c r="B192" s="28" t="s">
        <v>4</v>
      </c>
      <c r="C192" s="28"/>
      <c r="D192" s="37">
        <v>41755</v>
      </c>
      <c r="E192" s="30"/>
      <c r="F192" s="37"/>
      <c r="G192" s="30"/>
      <c r="H192" s="30"/>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t="s">
        <v>202</v>
      </c>
      <c r="AH192" s="22"/>
      <c r="AI192" s="22"/>
      <c r="AJ192" s="22"/>
    </row>
    <row r="193" spans="1:36" s="3" customFormat="1" ht="31.5" hidden="1" customHeight="1" x14ac:dyDescent="0.2">
      <c r="A193" s="28" t="s">
        <v>2104</v>
      </c>
      <c r="B193" s="28" t="s">
        <v>4</v>
      </c>
      <c r="C193" s="28"/>
      <c r="D193" s="37">
        <v>41756</v>
      </c>
      <c r="E193" s="30"/>
      <c r="F193" s="37"/>
      <c r="G193" s="30"/>
      <c r="H193" s="30"/>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t="s">
        <v>202</v>
      </c>
      <c r="AH193" s="22"/>
      <c r="AI193" s="22"/>
      <c r="AJ193" s="22"/>
    </row>
    <row r="194" spans="1:36" s="3" customFormat="1" ht="31.5" hidden="1" customHeight="1" x14ac:dyDescent="0.2">
      <c r="A194" s="28" t="s">
        <v>3297</v>
      </c>
      <c r="B194" s="28" t="s">
        <v>4</v>
      </c>
      <c r="C194" s="28" t="s">
        <v>36</v>
      </c>
      <c r="D194" s="37">
        <v>41763</v>
      </c>
      <c r="E194" s="30">
        <v>0.93611111111111101</v>
      </c>
      <c r="F194" s="37">
        <v>41763</v>
      </c>
      <c r="G194" s="30">
        <v>0.98472222222222217</v>
      </c>
      <c r="H194" s="30">
        <f>G194-E194</f>
        <v>4.861111111111116E-2</v>
      </c>
      <c r="I194" s="28">
        <v>41</v>
      </c>
      <c r="J194" s="28"/>
      <c r="K194" s="36" t="s">
        <v>133</v>
      </c>
      <c r="L194" s="28" t="s">
        <v>128</v>
      </c>
      <c r="M194" s="28" t="s">
        <v>3485</v>
      </c>
      <c r="N194" s="28" t="s">
        <v>103</v>
      </c>
      <c r="O194" s="246" t="s">
        <v>66</v>
      </c>
      <c r="P194" s="28" t="s">
        <v>3485</v>
      </c>
      <c r="Q194" s="28" t="s">
        <v>3433</v>
      </c>
      <c r="R194" s="28"/>
      <c r="S194" s="28"/>
      <c r="T194" s="28">
        <v>23.4</v>
      </c>
      <c r="U194" s="28"/>
      <c r="V194" s="28">
        <v>2000</v>
      </c>
      <c r="W194" s="28" t="s">
        <v>6951</v>
      </c>
      <c r="X194" s="28"/>
      <c r="Y194" s="28" t="s">
        <v>6952</v>
      </c>
      <c r="Z194" s="28"/>
      <c r="AA194" s="28"/>
      <c r="AB194" s="28"/>
      <c r="AC194" s="28"/>
      <c r="AD194" s="239" t="s">
        <v>48</v>
      </c>
      <c r="AE194" s="28"/>
      <c r="AF194" s="28"/>
      <c r="AG194" s="28" t="s">
        <v>5485</v>
      </c>
      <c r="AH194" s="22"/>
      <c r="AI194" s="22"/>
      <c r="AJ194" s="22"/>
    </row>
    <row r="195" spans="1:36" s="3" customFormat="1" ht="31.5" hidden="1" customHeight="1" x14ac:dyDescent="0.2">
      <c r="A195" s="28" t="s">
        <v>3297</v>
      </c>
      <c r="B195" s="28" t="s">
        <v>4</v>
      </c>
      <c r="C195" s="28" t="s">
        <v>2195</v>
      </c>
      <c r="D195" s="37">
        <v>41763</v>
      </c>
      <c r="E195" s="30">
        <v>0.90972222222222221</v>
      </c>
      <c r="F195" s="37">
        <v>41763</v>
      </c>
      <c r="G195" s="30">
        <v>0.92361111111111116</v>
      </c>
      <c r="H195" s="30">
        <f>G195-E195</f>
        <v>1.3888888888888951E-2</v>
      </c>
      <c r="I195" s="28">
        <v>44</v>
      </c>
      <c r="J195" s="28"/>
      <c r="K195" s="36" t="s">
        <v>133</v>
      </c>
      <c r="L195" s="28" t="s">
        <v>128</v>
      </c>
      <c r="M195" s="318" t="s">
        <v>3486</v>
      </c>
      <c r="N195" s="28" t="s">
        <v>103</v>
      </c>
      <c r="O195" s="246" t="s">
        <v>66</v>
      </c>
      <c r="P195" s="318" t="s">
        <v>3486</v>
      </c>
      <c r="Q195" s="28" t="s">
        <v>3433</v>
      </c>
      <c r="R195" s="28"/>
      <c r="S195" s="28"/>
      <c r="T195" s="28">
        <v>45</v>
      </c>
      <c r="U195" s="28"/>
      <c r="V195" s="28"/>
      <c r="W195" s="28"/>
      <c r="X195" s="28"/>
      <c r="Y195" s="28"/>
      <c r="Z195" s="28"/>
      <c r="AA195" s="28"/>
      <c r="AB195" s="28"/>
      <c r="AC195" s="28"/>
      <c r="AD195" s="239" t="s">
        <v>48</v>
      </c>
      <c r="AE195" s="28"/>
      <c r="AF195" s="28"/>
      <c r="AG195" s="28" t="s">
        <v>2539</v>
      </c>
      <c r="AH195" s="22"/>
      <c r="AI195" s="22"/>
      <c r="AJ195" s="22"/>
    </row>
    <row r="196" spans="1:36" s="3" customFormat="1" ht="31.5" hidden="1" customHeight="1" x14ac:dyDescent="0.2">
      <c r="A196" s="28" t="s">
        <v>3297</v>
      </c>
      <c r="B196" s="28" t="s">
        <v>4</v>
      </c>
      <c r="C196" s="22" t="s">
        <v>379</v>
      </c>
      <c r="D196" s="37">
        <v>41763</v>
      </c>
      <c r="E196" s="30">
        <v>0.66875000000000007</v>
      </c>
      <c r="F196" s="37">
        <v>41763</v>
      </c>
      <c r="G196" s="30">
        <v>0.76388888888888884</v>
      </c>
      <c r="H196" s="30">
        <f>G196-E196</f>
        <v>9.5138888888888773E-2</v>
      </c>
      <c r="I196" s="28">
        <v>7</v>
      </c>
      <c r="J196" s="28"/>
      <c r="K196" s="28" t="s">
        <v>132</v>
      </c>
      <c r="L196" s="28" t="s">
        <v>128</v>
      </c>
      <c r="M196" s="318" t="s">
        <v>3487</v>
      </c>
      <c r="N196" s="28" t="s">
        <v>103</v>
      </c>
      <c r="O196" s="246" t="s">
        <v>66</v>
      </c>
      <c r="P196" s="318" t="s">
        <v>3487</v>
      </c>
      <c r="Q196" s="28" t="s">
        <v>3433</v>
      </c>
      <c r="R196" s="28"/>
      <c r="S196" s="28"/>
      <c r="T196" s="28">
        <v>1.95</v>
      </c>
      <c r="U196" s="28"/>
      <c r="V196" s="28"/>
      <c r="W196" s="28"/>
      <c r="X196" s="28"/>
      <c r="Y196" s="28"/>
      <c r="Z196" s="28"/>
      <c r="AA196" s="28"/>
      <c r="AB196" s="28"/>
      <c r="AC196" s="28"/>
      <c r="AD196" s="239" t="s">
        <v>48</v>
      </c>
      <c r="AE196" s="28"/>
      <c r="AF196" s="28"/>
      <c r="AG196" s="28" t="s">
        <v>3488</v>
      </c>
      <c r="AH196" s="22"/>
      <c r="AI196" s="22"/>
      <c r="AJ196" s="22"/>
    </row>
    <row r="197" spans="1:36" s="3" customFormat="1" ht="31.5" hidden="1" customHeight="1" x14ac:dyDescent="0.2">
      <c r="A197" s="28" t="s">
        <v>3297</v>
      </c>
      <c r="B197" s="28" t="s">
        <v>4</v>
      </c>
      <c r="C197" s="28" t="s">
        <v>379</v>
      </c>
      <c r="D197" s="37">
        <v>41763</v>
      </c>
      <c r="E197" s="30">
        <v>0.9506944444444444</v>
      </c>
      <c r="F197" s="37">
        <v>41763</v>
      </c>
      <c r="G197" s="30">
        <v>0</v>
      </c>
      <c r="H197" s="30">
        <v>4.9305555555555554E-2</v>
      </c>
      <c r="I197" s="28">
        <v>4</v>
      </c>
      <c r="J197" s="28"/>
      <c r="K197" s="36" t="s">
        <v>133</v>
      </c>
      <c r="L197" s="28" t="s">
        <v>128</v>
      </c>
      <c r="M197" s="318" t="s">
        <v>3489</v>
      </c>
      <c r="N197" s="28" t="s">
        <v>103</v>
      </c>
      <c r="O197" s="246" t="s">
        <v>66</v>
      </c>
      <c r="P197" s="318" t="s">
        <v>3489</v>
      </c>
      <c r="Q197" s="28" t="s">
        <v>3433</v>
      </c>
      <c r="R197" s="28"/>
      <c r="S197" s="28"/>
      <c r="T197" s="28">
        <v>1.1000000000000001</v>
      </c>
      <c r="U197" s="28"/>
      <c r="V197" s="28"/>
      <c r="W197" s="28"/>
      <c r="X197" s="28"/>
      <c r="Y197" s="28"/>
      <c r="Z197" s="28"/>
      <c r="AA197" s="28"/>
      <c r="AB197" s="28"/>
      <c r="AC197" s="28"/>
      <c r="AD197" s="239" t="s">
        <v>48</v>
      </c>
      <c r="AE197" s="28"/>
      <c r="AF197" s="28"/>
      <c r="AG197" s="28" t="s">
        <v>3490</v>
      </c>
      <c r="AH197" s="22"/>
      <c r="AI197" s="22"/>
      <c r="AJ197" s="22"/>
    </row>
    <row r="198" spans="1:36" s="3" customFormat="1" ht="31.5" hidden="1" customHeight="1" x14ac:dyDescent="0.2">
      <c r="A198" s="28" t="s">
        <v>3297</v>
      </c>
      <c r="B198" s="28" t="s">
        <v>4</v>
      </c>
      <c r="C198" s="28" t="s">
        <v>2191</v>
      </c>
      <c r="D198" s="37">
        <v>41764</v>
      </c>
      <c r="E198" s="30">
        <v>0.17361111111111113</v>
      </c>
      <c r="F198" s="37">
        <v>41764</v>
      </c>
      <c r="G198" s="30">
        <v>0.1875</v>
      </c>
      <c r="H198" s="30">
        <f>G198-E198</f>
        <v>1.3888888888888867E-2</v>
      </c>
      <c r="I198" s="28">
        <v>7</v>
      </c>
      <c r="J198" s="28"/>
      <c r="K198" s="28" t="s">
        <v>132</v>
      </c>
      <c r="L198" s="28" t="s">
        <v>128</v>
      </c>
      <c r="M198" s="914" t="s">
        <v>3622</v>
      </c>
      <c r="N198" s="28" t="s">
        <v>103</v>
      </c>
      <c r="O198" s="246" t="s">
        <v>66</v>
      </c>
      <c r="P198" s="914" t="s">
        <v>3622</v>
      </c>
      <c r="Q198" s="28" t="s">
        <v>3623</v>
      </c>
      <c r="R198" s="28"/>
      <c r="S198" s="28"/>
      <c r="T198" s="28">
        <v>2.6</v>
      </c>
      <c r="U198" s="28"/>
      <c r="V198" s="28"/>
      <c r="W198" s="28"/>
      <c r="X198" s="28"/>
      <c r="Y198" s="28"/>
      <c r="Z198" s="28"/>
      <c r="AA198" s="28"/>
      <c r="AB198" s="28"/>
      <c r="AC198" s="28"/>
      <c r="AD198" s="120" t="s">
        <v>49</v>
      </c>
      <c r="AE198" s="28"/>
      <c r="AF198" s="28"/>
      <c r="AG198" s="914" t="s">
        <v>3624</v>
      </c>
      <c r="AH198" s="22"/>
      <c r="AI198" s="22"/>
      <c r="AJ198" s="22"/>
    </row>
    <row r="199" spans="1:36" s="3" customFormat="1" ht="31.5" hidden="1" customHeight="1" x14ac:dyDescent="0.2">
      <c r="A199" s="28" t="s">
        <v>3297</v>
      </c>
      <c r="B199" s="28" t="s">
        <v>4</v>
      </c>
      <c r="C199" s="28" t="s">
        <v>2191</v>
      </c>
      <c r="D199" s="37">
        <v>41764</v>
      </c>
      <c r="E199" s="30">
        <v>0.27083333333333331</v>
      </c>
      <c r="F199" s="37">
        <v>41764</v>
      </c>
      <c r="G199" s="30">
        <v>0.30208333333333331</v>
      </c>
      <c r="H199" s="30">
        <f>G199-E199</f>
        <v>3.125E-2</v>
      </c>
      <c r="I199" s="28">
        <v>7</v>
      </c>
      <c r="J199" s="28"/>
      <c r="K199" s="28" t="s">
        <v>134</v>
      </c>
      <c r="L199" s="28" t="s">
        <v>128</v>
      </c>
      <c r="M199" s="914" t="s">
        <v>3622</v>
      </c>
      <c r="N199" s="28" t="s">
        <v>103</v>
      </c>
      <c r="O199" s="246" t="s">
        <v>66</v>
      </c>
      <c r="P199" s="914" t="s">
        <v>3622</v>
      </c>
      <c r="Q199" s="28" t="s">
        <v>3623</v>
      </c>
      <c r="R199" s="28"/>
      <c r="S199" s="28"/>
      <c r="T199" s="28">
        <v>3.4</v>
      </c>
      <c r="U199" s="28"/>
      <c r="V199" s="28"/>
      <c r="W199" s="28"/>
      <c r="X199" s="28"/>
      <c r="Y199" s="28"/>
      <c r="Z199" s="28"/>
      <c r="AA199" s="28"/>
      <c r="AB199" s="28"/>
      <c r="AC199" s="28"/>
      <c r="AD199" s="120" t="s">
        <v>49</v>
      </c>
      <c r="AE199" s="28"/>
      <c r="AF199" s="28"/>
      <c r="AG199" s="914" t="s">
        <v>3624</v>
      </c>
      <c r="AH199" s="22"/>
      <c r="AI199" s="22"/>
      <c r="AJ199" s="22"/>
    </row>
    <row r="200" spans="1:36" s="3" customFormat="1" ht="31.5" hidden="1" customHeight="1" x14ac:dyDescent="0.2">
      <c r="A200" s="28" t="s">
        <v>3297</v>
      </c>
      <c r="B200" s="28" t="s">
        <v>4</v>
      </c>
      <c r="C200" s="28" t="s">
        <v>379</v>
      </c>
      <c r="D200" s="37">
        <v>41764</v>
      </c>
      <c r="E200" s="30">
        <v>3.4027777777777775E-2</v>
      </c>
      <c r="F200" s="37">
        <v>41764</v>
      </c>
      <c r="G200" s="30">
        <v>8.3333333333333329E-2</v>
      </c>
      <c r="H200" s="30">
        <f>G200-E200</f>
        <v>4.9305555555555554E-2</v>
      </c>
      <c r="I200" s="28">
        <v>4</v>
      </c>
      <c r="J200" s="28"/>
      <c r="K200" s="28" t="s">
        <v>132</v>
      </c>
      <c r="L200" s="28" t="s">
        <v>128</v>
      </c>
      <c r="M200" s="914" t="s">
        <v>3625</v>
      </c>
      <c r="N200" s="28" t="s">
        <v>103</v>
      </c>
      <c r="O200" s="246" t="s">
        <v>66</v>
      </c>
      <c r="P200" s="914" t="s">
        <v>3625</v>
      </c>
      <c r="Q200" s="28" t="s">
        <v>3409</v>
      </c>
      <c r="R200" s="28"/>
      <c r="S200" s="28"/>
      <c r="T200" s="28">
        <v>1.1000000000000001</v>
      </c>
      <c r="U200" s="28"/>
      <c r="V200" s="28"/>
      <c r="W200" s="28"/>
      <c r="X200" s="28"/>
      <c r="Y200" s="28"/>
      <c r="Z200" s="28"/>
      <c r="AA200" s="28"/>
      <c r="AB200" s="28"/>
      <c r="AC200" s="28"/>
      <c r="AD200" s="239" t="s">
        <v>48</v>
      </c>
      <c r="AE200" s="28"/>
      <c r="AF200" s="28"/>
      <c r="AG200" s="28" t="s">
        <v>3626</v>
      </c>
      <c r="AH200" s="22"/>
      <c r="AI200" s="22"/>
      <c r="AJ200" s="22"/>
    </row>
    <row r="201" spans="1:36" s="3" customFormat="1" ht="31.5" hidden="1" customHeight="1" x14ac:dyDescent="0.2">
      <c r="A201" s="28" t="s">
        <v>3297</v>
      </c>
      <c r="B201" s="28" t="s">
        <v>4</v>
      </c>
      <c r="C201" s="28"/>
      <c r="D201" s="37">
        <v>41765</v>
      </c>
      <c r="E201" s="30"/>
      <c r="F201" s="37"/>
      <c r="G201" s="30"/>
      <c r="H201" s="30">
        <v>0</v>
      </c>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t="s">
        <v>202</v>
      </c>
      <c r="AH201" s="22"/>
      <c r="AI201" s="22"/>
      <c r="AJ201" s="22"/>
    </row>
    <row r="202" spans="1:36" s="3" customFormat="1" ht="78.75" hidden="1" customHeight="1" x14ac:dyDescent="0.2">
      <c r="A202" s="28" t="s">
        <v>3297</v>
      </c>
      <c r="B202" s="28" t="s">
        <v>4</v>
      </c>
      <c r="C202" s="28"/>
      <c r="D202" s="37">
        <v>41766</v>
      </c>
      <c r="E202" s="30"/>
      <c r="F202" s="37"/>
      <c r="G202" s="30"/>
      <c r="H202" s="30">
        <v>0</v>
      </c>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t="s">
        <v>202</v>
      </c>
      <c r="AH202" s="22"/>
      <c r="AI202" s="22"/>
      <c r="AJ202" s="22"/>
    </row>
    <row r="203" spans="1:36" s="3" customFormat="1" ht="31.5" hidden="1" customHeight="1" x14ac:dyDescent="0.2">
      <c r="A203" s="28" t="s">
        <v>3297</v>
      </c>
      <c r="B203" s="28" t="s">
        <v>4</v>
      </c>
      <c r="C203" s="28"/>
      <c r="D203" s="37">
        <v>41767</v>
      </c>
      <c r="E203" s="30"/>
      <c r="F203" s="37"/>
      <c r="G203" s="30"/>
      <c r="H203" s="30">
        <v>0</v>
      </c>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t="s">
        <v>202</v>
      </c>
      <c r="AH203" s="22"/>
      <c r="AI203" s="22"/>
      <c r="AJ203" s="22"/>
    </row>
    <row r="204" spans="1:36" s="3" customFormat="1" ht="31.5" hidden="1" customHeight="1" x14ac:dyDescent="0.2">
      <c r="A204" s="28" t="s">
        <v>3297</v>
      </c>
      <c r="B204" s="28" t="s">
        <v>4</v>
      </c>
      <c r="C204" s="28"/>
      <c r="D204" s="37">
        <v>41768</v>
      </c>
      <c r="E204" s="30"/>
      <c r="F204" s="37"/>
      <c r="G204" s="30"/>
      <c r="H204" s="30">
        <v>0</v>
      </c>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t="s">
        <v>202</v>
      </c>
      <c r="AH204" s="22"/>
      <c r="AI204" s="22"/>
      <c r="AJ204" s="22"/>
    </row>
    <row r="205" spans="1:36" s="3" customFormat="1" ht="31.5" hidden="1" customHeight="1" x14ac:dyDescent="0.2">
      <c r="A205" s="28" t="s">
        <v>3297</v>
      </c>
      <c r="B205" s="28" t="s">
        <v>4</v>
      </c>
      <c r="C205" s="28"/>
      <c r="D205" s="37">
        <v>41769</v>
      </c>
      <c r="E205" s="30"/>
      <c r="F205" s="37"/>
      <c r="G205" s="30"/>
      <c r="H205" s="30">
        <v>0</v>
      </c>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t="s">
        <v>202</v>
      </c>
      <c r="AH205" s="22"/>
      <c r="AI205" s="22"/>
      <c r="AJ205" s="22"/>
    </row>
    <row r="206" spans="1:36" s="3" customFormat="1" ht="31.5" hidden="1" customHeight="1" x14ac:dyDescent="0.2">
      <c r="A206" s="28" t="s">
        <v>3297</v>
      </c>
      <c r="B206" s="28" t="s">
        <v>4</v>
      </c>
      <c r="C206" s="28"/>
      <c r="D206" s="37">
        <v>41770</v>
      </c>
      <c r="E206" s="30"/>
      <c r="F206" s="37"/>
      <c r="G206" s="30"/>
      <c r="H206" s="30">
        <v>0</v>
      </c>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t="s">
        <v>202</v>
      </c>
      <c r="AH206" s="22"/>
      <c r="AI206" s="22"/>
      <c r="AJ206" s="22"/>
    </row>
    <row r="207" spans="1:36" s="3" customFormat="1" ht="31.5" hidden="1" customHeight="1" x14ac:dyDescent="0.2">
      <c r="A207" s="28" t="s">
        <v>3297</v>
      </c>
      <c r="B207" s="28" t="s">
        <v>4</v>
      </c>
      <c r="C207" s="28"/>
      <c r="D207" s="37">
        <v>41771</v>
      </c>
      <c r="E207" s="30"/>
      <c r="F207" s="37"/>
      <c r="G207" s="30"/>
      <c r="H207" s="30">
        <v>0</v>
      </c>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t="s">
        <v>202</v>
      </c>
      <c r="AH207" s="22"/>
      <c r="AI207" s="22"/>
      <c r="AJ207" s="22"/>
    </row>
    <row r="208" spans="1:36" s="3" customFormat="1" ht="31.5" hidden="1" customHeight="1" x14ac:dyDescent="0.2">
      <c r="A208" s="28" t="s">
        <v>3297</v>
      </c>
      <c r="B208" s="28" t="s">
        <v>4</v>
      </c>
      <c r="C208" s="28" t="s">
        <v>2191</v>
      </c>
      <c r="D208" s="37">
        <v>41772</v>
      </c>
      <c r="E208" s="30">
        <v>0.77083333333333337</v>
      </c>
      <c r="F208" s="37">
        <v>41772</v>
      </c>
      <c r="G208" s="30">
        <v>0.80902777777777779</v>
      </c>
      <c r="H208" s="30">
        <f>G208-E208</f>
        <v>3.819444444444442E-2</v>
      </c>
      <c r="I208" s="28">
        <v>4</v>
      </c>
      <c r="J208" s="28"/>
      <c r="K208" s="28" t="s">
        <v>133</v>
      </c>
      <c r="L208" s="28" t="s">
        <v>128</v>
      </c>
      <c r="M208" s="914" t="s">
        <v>3781</v>
      </c>
      <c r="N208" s="28" t="s">
        <v>103</v>
      </c>
      <c r="O208" s="28" t="s">
        <v>66</v>
      </c>
      <c r="P208" s="914" t="s">
        <v>3781</v>
      </c>
      <c r="Q208" s="28" t="s">
        <v>3782</v>
      </c>
      <c r="R208" s="28"/>
      <c r="S208" s="28"/>
      <c r="T208" s="28">
        <v>1.8</v>
      </c>
      <c r="U208" s="28"/>
      <c r="V208" s="28"/>
      <c r="W208" s="28"/>
      <c r="X208" s="28"/>
      <c r="Y208" s="28"/>
      <c r="Z208" s="28"/>
      <c r="AA208" s="28"/>
      <c r="AB208" s="28"/>
      <c r="AC208" s="28"/>
      <c r="AD208" s="36" t="s">
        <v>56</v>
      </c>
      <c r="AE208" s="28"/>
      <c r="AF208" s="28"/>
      <c r="AG208" s="28" t="s">
        <v>3783</v>
      </c>
      <c r="AH208" s="22"/>
      <c r="AI208" s="22"/>
      <c r="AJ208" s="22"/>
    </row>
    <row r="209" spans="1:36" s="3" customFormat="1" ht="47.25" hidden="1" customHeight="1" x14ac:dyDescent="0.2">
      <c r="A209" s="28" t="s">
        <v>3297</v>
      </c>
      <c r="B209" s="28" t="s">
        <v>4</v>
      </c>
      <c r="C209" s="28"/>
      <c r="D209" s="37">
        <v>41773</v>
      </c>
      <c r="E209" s="30"/>
      <c r="F209" s="37"/>
      <c r="G209" s="30"/>
      <c r="H209" s="30">
        <v>0</v>
      </c>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t="s">
        <v>202</v>
      </c>
      <c r="AH209" s="22"/>
      <c r="AI209" s="22"/>
      <c r="AJ209" s="22"/>
    </row>
    <row r="210" spans="1:36" s="3" customFormat="1" ht="47.25" hidden="1" customHeight="1" x14ac:dyDescent="0.2">
      <c r="A210" s="28" t="s">
        <v>3297</v>
      </c>
      <c r="B210" s="28" t="s">
        <v>4</v>
      </c>
      <c r="C210" s="28"/>
      <c r="D210" s="37">
        <v>41774</v>
      </c>
      <c r="E210" s="30"/>
      <c r="F210" s="37"/>
      <c r="G210" s="30"/>
      <c r="H210" s="30">
        <v>0</v>
      </c>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t="s">
        <v>202</v>
      </c>
      <c r="AH210" s="22"/>
      <c r="AI210" s="22"/>
      <c r="AJ210" s="22"/>
    </row>
    <row r="211" spans="1:36" s="3" customFormat="1" ht="31.5" hidden="1" customHeight="1" x14ac:dyDescent="0.2">
      <c r="A211" s="28" t="s">
        <v>3297</v>
      </c>
      <c r="B211" s="28" t="s">
        <v>4</v>
      </c>
      <c r="C211" s="28" t="s">
        <v>379</v>
      </c>
      <c r="D211" s="37">
        <v>41775</v>
      </c>
      <c r="E211" s="30">
        <v>3.472222222222222E-3</v>
      </c>
      <c r="F211" s="37">
        <v>41775</v>
      </c>
      <c r="G211" s="30">
        <v>8.3333333333333329E-2</v>
      </c>
      <c r="H211" s="30">
        <f>G211-E211</f>
        <v>7.9861111111111105E-2</v>
      </c>
      <c r="I211" s="28">
        <v>5</v>
      </c>
      <c r="J211" s="28"/>
      <c r="K211" s="28" t="s">
        <v>134</v>
      </c>
      <c r="L211" s="28" t="s">
        <v>128</v>
      </c>
      <c r="M211" s="914" t="s">
        <v>3816</v>
      </c>
      <c r="N211" s="28" t="s">
        <v>103</v>
      </c>
      <c r="O211" s="28" t="s">
        <v>66</v>
      </c>
      <c r="P211" s="914" t="s">
        <v>3816</v>
      </c>
      <c r="Q211" s="28" t="s">
        <v>3817</v>
      </c>
      <c r="R211" s="28"/>
      <c r="S211" s="28"/>
      <c r="T211" s="28">
        <v>3.07</v>
      </c>
      <c r="U211" s="28"/>
      <c r="V211" s="28"/>
      <c r="W211" s="28"/>
      <c r="X211" s="28"/>
      <c r="Y211" s="28"/>
      <c r="Z211" s="28"/>
      <c r="AA211" s="28"/>
      <c r="AB211" s="28"/>
      <c r="AC211" s="28"/>
      <c r="AD211" s="36" t="s">
        <v>62</v>
      </c>
      <c r="AE211" s="28"/>
      <c r="AF211" s="28"/>
      <c r="AG211" s="28" t="s">
        <v>3818</v>
      </c>
      <c r="AH211" s="22"/>
      <c r="AI211" s="22"/>
      <c r="AJ211" s="22"/>
    </row>
    <row r="212" spans="1:36" s="3" customFormat="1" ht="31.5" hidden="1" customHeight="1" x14ac:dyDescent="0.2">
      <c r="A212" s="28" t="s">
        <v>3297</v>
      </c>
      <c r="B212" s="28" t="s">
        <v>4</v>
      </c>
      <c r="C212" s="246" t="s">
        <v>2244</v>
      </c>
      <c r="D212" s="37">
        <v>41779</v>
      </c>
      <c r="E212" s="30">
        <v>0.3125</v>
      </c>
      <c r="F212" s="37">
        <v>41779</v>
      </c>
      <c r="G212" s="30">
        <v>0.32916666666666666</v>
      </c>
      <c r="H212" s="30">
        <f>G212-E212</f>
        <v>1.6666666666666663E-2</v>
      </c>
      <c r="I212" s="28">
        <v>388</v>
      </c>
      <c r="J212" s="28"/>
      <c r="K212" s="28" t="s">
        <v>132</v>
      </c>
      <c r="L212" s="28" t="s">
        <v>125</v>
      </c>
      <c r="M212" s="28" t="s">
        <v>4087</v>
      </c>
      <c r="N212" s="18">
        <v>35</v>
      </c>
      <c r="O212" s="28" t="s">
        <v>66</v>
      </c>
      <c r="P212" s="28" t="s">
        <v>4087</v>
      </c>
      <c r="Q212" s="28" t="s">
        <v>4088</v>
      </c>
      <c r="R212" s="28"/>
      <c r="S212" s="28"/>
      <c r="T212" s="28">
        <v>89</v>
      </c>
      <c r="U212" s="36"/>
      <c r="V212" s="36"/>
      <c r="W212" s="36"/>
      <c r="X212" s="36"/>
      <c r="Y212" s="36"/>
      <c r="Z212" s="36"/>
      <c r="AA212" s="36"/>
      <c r="AB212" s="36"/>
      <c r="AC212" s="36"/>
      <c r="AD212" s="28" t="s">
        <v>55</v>
      </c>
      <c r="AE212" s="36"/>
      <c r="AF212" s="36"/>
      <c r="AG212" s="100"/>
      <c r="AH212" s="22"/>
      <c r="AI212" s="22"/>
      <c r="AJ212" s="22"/>
    </row>
    <row r="213" spans="1:36" s="3" customFormat="1" ht="31.5" hidden="1" customHeight="1" x14ac:dyDescent="0.2">
      <c r="A213" s="28" t="s">
        <v>3297</v>
      </c>
      <c r="B213" s="28" t="s">
        <v>4</v>
      </c>
      <c r="C213" s="28" t="s">
        <v>379</v>
      </c>
      <c r="D213" s="37">
        <v>41785</v>
      </c>
      <c r="E213" s="30">
        <v>0.59027777777777779</v>
      </c>
      <c r="F213" s="37">
        <v>41785</v>
      </c>
      <c r="G213" s="30">
        <v>0.69444444444444453</v>
      </c>
      <c r="H213" s="30">
        <f>G213-E213</f>
        <v>0.10416666666666674</v>
      </c>
      <c r="I213" s="28">
        <v>1</v>
      </c>
      <c r="J213" s="28"/>
      <c r="K213" s="28"/>
      <c r="L213" s="28" t="s">
        <v>130</v>
      </c>
      <c r="M213" s="28" t="s">
        <v>4089</v>
      </c>
      <c r="N213" s="28" t="s">
        <v>103</v>
      </c>
      <c r="O213" s="28" t="s">
        <v>64</v>
      </c>
      <c r="P213" s="28" t="s">
        <v>4089</v>
      </c>
      <c r="Q213" s="28" t="s">
        <v>4090</v>
      </c>
      <c r="R213" s="28"/>
      <c r="S213" s="28"/>
      <c r="T213" s="28">
        <v>0.2</v>
      </c>
      <c r="U213" s="36"/>
      <c r="V213" s="36"/>
      <c r="W213" s="36"/>
      <c r="X213" s="36"/>
      <c r="Y213" s="36"/>
      <c r="Z213" s="36"/>
      <c r="AA213" s="36"/>
      <c r="AB213" s="36"/>
      <c r="AC213" s="36"/>
      <c r="AD213" s="211" t="s">
        <v>40</v>
      </c>
      <c r="AE213" s="36"/>
      <c r="AF213" s="36"/>
      <c r="AG213" s="100"/>
      <c r="AH213" s="22"/>
      <c r="AI213" s="22"/>
      <c r="AJ213" s="22"/>
    </row>
    <row r="214" spans="1:36" ht="31.5" hidden="1" customHeight="1" x14ac:dyDescent="0.2">
      <c r="A214" s="28" t="s">
        <v>3297</v>
      </c>
      <c r="B214" s="28" t="s">
        <v>4</v>
      </c>
      <c r="C214" s="28"/>
      <c r="D214" s="37">
        <v>41786</v>
      </c>
      <c r="E214" s="30"/>
      <c r="F214" s="37"/>
      <c r="G214" s="30"/>
      <c r="H214" s="30">
        <v>0</v>
      </c>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t="s">
        <v>202</v>
      </c>
    </row>
    <row r="215" spans="1:36" ht="31.5" hidden="1" customHeight="1" x14ac:dyDescent="0.2">
      <c r="A215" s="28" t="s">
        <v>3297</v>
      </c>
      <c r="B215" s="28" t="s">
        <v>4</v>
      </c>
      <c r="C215" s="28"/>
      <c r="D215" s="37">
        <v>41787</v>
      </c>
      <c r="E215" s="30"/>
      <c r="F215" s="37"/>
      <c r="G215" s="30"/>
      <c r="H215" s="30">
        <v>0</v>
      </c>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t="s">
        <v>202</v>
      </c>
    </row>
    <row r="216" spans="1:36" ht="31.5" hidden="1" customHeight="1" x14ac:dyDescent="0.2">
      <c r="A216" s="28" t="s">
        <v>3297</v>
      </c>
      <c r="B216" s="28" t="s">
        <v>4</v>
      </c>
      <c r="C216" s="28"/>
      <c r="D216" s="37">
        <v>41788</v>
      </c>
      <c r="E216" s="30"/>
      <c r="F216" s="37"/>
      <c r="G216" s="30"/>
      <c r="H216" s="30">
        <v>0</v>
      </c>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t="s">
        <v>202</v>
      </c>
    </row>
    <row r="217" spans="1:36" ht="63.75" hidden="1" customHeight="1" x14ac:dyDescent="0.2">
      <c r="A217" s="28" t="s">
        <v>3297</v>
      </c>
      <c r="B217" s="28" t="s">
        <v>4</v>
      </c>
      <c r="C217" s="246" t="s">
        <v>2244</v>
      </c>
      <c r="D217" s="37">
        <v>41789</v>
      </c>
      <c r="E217" s="30">
        <v>0.54652777777777783</v>
      </c>
      <c r="F217" s="37">
        <v>41789</v>
      </c>
      <c r="G217" s="30">
        <v>0.66666666666666663</v>
      </c>
      <c r="H217" s="30">
        <f>G217-E217</f>
        <v>0.1201388888888888</v>
      </c>
      <c r="I217" s="28">
        <v>12</v>
      </c>
      <c r="J217" s="28"/>
      <c r="K217" s="28" t="s">
        <v>132</v>
      </c>
      <c r="L217" s="28" t="s">
        <v>125</v>
      </c>
      <c r="M217" s="28" t="s">
        <v>4128</v>
      </c>
      <c r="N217" s="28">
        <v>110</v>
      </c>
      <c r="O217" s="28" t="s">
        <v>66</v>
      </c>
      <c r="P217" s="28" t="s">
        <v>4128</v>
      </c>
      <c r="Q217" s="28" t="s">
        <v>4129</v>
      </c>
      <c r="R217" s="28"/>
      <c r="S217" s="28"/>
      <c r="T217" s="28">
        <v>6.9</v>
      </c>
      <c r="U217" s="28"/>
      <c r="V217" s="28"/>
      <c r="W217" s="28"/>
      <c r="X217" s="28"/>
      <c r="Y217" s="28"/>
      <c r="Z217" s="28"/>
      <c r="AA217" s="28"/>
      <c r="AB217" s="28"/>
      <c r="AC217" s="28"/>
      <c r="AD217" s="120" t="s">
        <v>55</v>
      </c>
      <c r="AE217" s="28"/>
      <c r="AF217" s="28"/>
      <c r="AG217" s="28" t="s">
        <v>1252</v>
      </c>
    </row>
    <row r="218" spans="1:36" s="3" customFormat="1" ht="63.75" hidden="1" customHeight="1" x14ac:dyDescent="0.2">
      <c r="A218" s="28" t="s">
        <v>3297</v>
      </c>
      <c r="B218" s="28" t="s">
        <v>4</v>
      </c>
      <c r="C218" s="246" t="s">
        <v>379</v>
      </c>
      <c r="D218" s="37">
        <v>41790</v>
      </c>
      <c r="E218" s="30">
        <v>0.60416666666666663</v>
      </c>
      <c r="F218" s="37">
        <v>41790</v>
      </c>
      <c r="G218" s="30">
        <v>0.6875</v>
      </c>
      <c r="H218" s="30">
        <f>G218-E218</f>
        <v>8.333333333333337E-2</v>
      </c>
      <c r="I218" s="28">
        <v>24</v>
      </c>
      <c r="J218" s="28"/>
      <c r="K218" s="28"/>
      <c r="L218" s="28" t="s">
        <v>130</v>
      </c>
      <c r="M218" s="28" t="s">
        <v>4130</v>
      </c>
      <c r="N218" s="28" t="s">
        <v>103</v>
      </c>
      <c r="O218" s="28" t="s">
        <v>66</v>
      </c>
      <c r="P218" s="28" t="s">
        <v>4130</v>
      </c>
      <c r="Q218" s="28" t="s">
        <v>4131</v>
      </c>
      <c r="R218" s="28"/>
      <c r="S218" s="28"/>
      <c r="T218" s="28">
        <v>21.9</v>
      </c>
      <c r="U218" s="28"/>
      <c r="V218" s="28">
        <v>2004</v>
      </c>
      <c r="W218" s="28" t="s">
        <v>6738</v>
      </c>
      <c r="X218" s="28"/>
      <c r="Y218" s="28">
        <v>41790</v>
      </c>
      <c r="Z218" s="28"/>
      <c r="AA218" s="28" t="s">
        <v>6034</v>
      </c>
      <c r="AB218" s="28"/>
      <c r="AC218" s="28">
        <v>41790</v>
      </c>
      <c r="AD218" s="28" t="s">
        <v>61</v>
      </c>
      <c r="AE218" s="28"/>
      <c r="AF218" s="28"/>
      <c r="AG218" s="28" t="s">
        <v>6953</v>
      </c>
      <c r="AH218" s="22"/>
      <c r="AI218" s="22"/>
      <c r="AJ218" s="22"/>
    </row>
    <row r="219" spans="1:36" s="3" customFormat="1" ht="76.5" hidden="1" customHeight="1" x14ac:dyDescent="0.2">
      <c r="A219" s="28" t="s">
        <v>4114</v>
      </c>
      <c r="B219" s="28" t="s">
        <v>4</v>
      </c>
      <c r="C219" s="28"/>
      <c r="D219" s="37">
        <v>41791</v>
      </c>
      <c r="E219" s="30"/>
      <c r="F219" s="37">
        <v>41791</v>
      </c>
      <c r="G219" s="30"/>
      <c r="H219" s="30">
        <v>0</v>
      </c>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t="s">
        <v>202</v>
      </c>
      <c r="AH219" s="22"/>
      <c r="AI219" s="22"/>
      <c r="AJ219" s="22"/>
    </row>
    <row r="220" spans="1:36" s="3" customFormat="1" ht="47.25" hidden="1" customHeight="1" x14ac:dyDescent="0.2">
      <c r="A220" s="28" t="s">
        <v>4114</v>
      </c>
      <c r="B220" s="28" t="s">
        <v>4</v>
      </c>
      <c r="C220" s="246" t="s">
        <v>2244</v>
      </c>
      <c r="D220" s="37">
        <v>41792</v>
      </c>
      <c r="E220" s="30">
        <v>0.41319444444444442</v>
      </c>
      <c r="F220" s="37">
        <v>41792</v>
      </c>
      <c r="G220" s="30">
        <v>0.56180555555555556</v>
      </c>
      <c r="H220" s="30">
        <f>G220-E220</f>
        <v>0.14861111111111114</v>
      </c>
      <c r="I220" s="28">
        <v>20</v>
      </c>
      <c r="J220" s="28"/>
      <c r="K220" s="28" t="s">
        <v>132</v>
      </c>
      <c r="L220" s="28" t="s">
        <v>125</v>
      </c>
      <c r="M220" s="28" t="s">
        <v>4253</v>
      </c>
      <c r="N220" s="28">
        <v>110</v>
      </c>
      <c r="O220" s="28" t="s">
        <v>66</v>
      </c>
      <c r="P220" s="28" t="s">
        <v>4253</v>
      </c>
      <c r="Q220" s="28" t="s">
        <v>4254</v>
      </c>
      <c r="R220" s="28"/>
      <c r="S220" s="28"/>
      <c r="T220" s="28">
        <v>4.57</v>
      </c>
      <c r="U220" s="28"/>
      <c r="V220" s="28"/>
      <c r="W220" s="28"/>
      <c r="X220" s="28"/>
      <c r="Y220" s="28"/>
      <c r="Z220" s="28"/>
      <c r="AA220" s="28"/>
      <c r="AB220" s="28"/>
      <c r="AC220" s="28"/>
      <c r="AD220" s="36" t="s">
        <v>55</v>
      </c>
      <c r="AE220" s="28"/>
      <c r="AF220" s="28"/>
      <c r="AG220" s="28" t="s">
        <v>4255</v>
      </c>
      <c r="AH220" s="22"/>
      <c r="AI220" s="22"/>
      <c r="AJ220" s="22"/>
    </row>
    <row r="221" spans="1:36" s="3" customFormat="1" ht="47.25" hidden="1" customHeight="1" x14ac:dyDescent="0.2">
      <c r="A221" s="28" t="s">
        <v>4114</v>
      </c>
      <c r="B221" s="28" t="s">
        <v>4</v>
      </c>
      <c r="C221" s="246" t="s">
        <v>379</v>
      </c>
      <c r="D221" s="37">
        <v>41793</v>
      </c>
      <c r="E221" s="30">
        <v>0</v>
      </c>
      <c r="F221" s="37">
        <v>41793</v>
      </c>
      <c r="G221" s="30">
        <v>9.3055555555555558E-2</v>
      </c>
      <c r="H221" s="30">
        <f>G221-E221</f>
        <v>9.3055555555555558E-2</v>
      </c>
      <c r="I221" s="28">
        <v>6</v>
      </c>
      <c r="J221" s="28"/>
      <c r="K221" s="28" t="s">
        <v>132</v>
      </c>
      <c r="L221" s="28" t="s">
        <v>128</v>
      </c>
      <c r="M221" s="28" t="s">
        <v>4256</v>
      </c>
      <c r="N221" s="28" t="s">
        <v>103</v>
      </c>
      <c r="O221" s="28" t="s">
        <v>66</v>
      </c>
      <c r="P221" s="28" t="s">
        <v>4256</v>
      </c>
      <c r="Q221" s="28" t="s">
        <v>4257</v>
      </c>
      <c r="R221" s="28"/>
      <c r="S221" s="28"/>
      <c r="T221" s="28">
        <v>2.5099999999999998</v>
      </c>
      <c r="U221" s="28"/>
      <c r="V221" s="28"/>
      <c r="W221" s="28"/>
      <c r="X221" s="28"/>
      <c r="Y221" s="28"/>
      <c r="Z221" s="28"/>
      <c r="AA221" s="28"/>
      <c r="AB221" s="28"/>
      <c r="AC221" s="28"/>
      <c r="AD221" s="244" t="s">
        <v>48</v>
      </c>
      <c r="AE221" s="28"/>
      <c r="AF221" s="28"/>
      <c r="AG221" s="28" t="s">
        <v>3626</v>
      </c>
      <c r="AH221" s="22"/>
      <c r="AI221" s="22"/>
      <c r="AJ221" s="22"/>
    </row>
    <row r="222" spans="1:36" s="3" customFormat="1" ht="31.5" hidden="1" customHeight="1" x14ac:dyDescent="0.2">
      <c r="A222" s="28" t="s">
        <v>4114</v>
      </c>
      <c r="B222" s="28" t="s">
        <v>4</v>
      </c>
      <c r="C222" s="28"/>
      <c r="D222" s="37">
        <v>41794</v>
      </c>
      <c r="E222" s="30"/>
      <c r="F222" s="37"/>
      <c r="G222" s="30"/>
      <c r="H222" s="30">
        <v>0</v>
      </c>
      <c r="I222" s="28"/>
      <c r="J222" s="28"/>
      <c r="K222" s="28"/>
      <c r="L222" s="28"/>
      <c r="M222" s="28"/>
      <c r="N222" s="28"/>
      <c r="O222" s="28"/>
      <c r="P222" s="28"/>
      <c r="Q222" s="28"/>
      <c r="R222" s="28"/>
      <c r="S222" s="28"/>
      <c r="T222" s="28"/>
      <c r="U222" s="28"/>
      <c r="V222" s="28"/>
      <c r="W222" s="28"/>
      <c r="X222" s="28"/>
      <c r="Y222" s="28"/>
      <c r="Z222" s="28"/>
      <c r="AA222" s="28"/>
      <c r="AB222" s="28"/>
      <c r="AC222" s="28"/>
      <c r="AD222" s="36"/>
      <c r="AE222" s="28"/>
      <c r="AF222" s="28"/>
      <c r="AG222" s="28" t="s">
        <v>202</v>
      </c>
      <c r="AH222" s="22"/>
      <c r="AI222" s="22"/>
      <c r="AJ222" s="22"/>
    </row>
    <row r="223" spans="1:36" s="3" customFormat="1" ht="129.75" hidden="1" customHeight="1" x14ac:dyDescent="0.2">
      <c r="A223" s="28" t="s">
        <v>4114</v>
      </c>
      <c r="B223" s="28" t="s">
        <v>4</v>
      </c>
      <c r="C223" s="246" t="s">
        <v>2244</v>
      </c>
      <c r="D223" s="37">
        <v>41795</v>
      </c>
      <c r="E223" s="30">
        <v>0.62013888888888891</v>
      </c>
      <c r="F223" s="37">
        <v>41795</v>
      </c>
      <c r="G223" s="30">
        <v>0.6777777777777777</v>
      </c>
      <c r="H223" s="30">
        <f>G223-E223</f>
        <v>5.7638888888888795E-2</v>
      </c>
      <c r="I223" s="28">
        <v>107</v>
      </c>
      <c r="J223" s="28"/>
      <c r="K223" s="28" t="s">
        <v>132</v>
      </c>
      <c r="L223" s="28" t="s">
        <v>125</v>
      </c>
      <c r="M223" s="28" t="s">
        <v>4258</v>
      </c>
      <c r="N223" s="28">
        <v>110</v>
      </c>
      <c r="O223" s="28" t="s">
        <v>66</v>
      </c>
      <c r="P223" s="28" t="s">
        <v>4258</v>
      </c>
      <c r="Q223" s="28" t="s">
        <v>5134</v>
      </c>
      <c r="R223" s="28"/>
      <c r="S223" s="28"/>
      <c r="T223" s="28">
        <v>93.5</v>
      </c>
      <c r="U223" s="28"/>
      <c r="V223" s="28"/>
      <c r="W223" s="28"/>
      <c r="X223" s="28"/>
      <c r="Y223" s="28"/>
      <c r="Z223" s="28"/>
      <c r="AA223" s="28"/>
      <c r="AB223" s="28"/>
      <c r="AC223" s="28"/>
      <c r="AD223" s="244" t="s">
        <v>55</v>
      </c>
      <c r="AE223" s="28"/>
      <c r="AF223" s="28"/>
      <c r="AG223" s="28" t="s">
        <v>4259</v>
      </c>
      <c r="AH223" s="22"/>
      <c r="AI223" s="22"/>
      <c r="AJ223" s="22"/>
    </row>
    <row r="224" spans="1:36" s="3" customFormat="1" ht="31.5" hidden="1" customHeight="1" x14ac:dyDescent="0.2">
      <c r="A224" s="28" t="s">
        <v>4114</v>
      </c>
      <c r="B224" s="28" t="s">
        <v>4</v>
      </c>
      <c r="C224" s="28"/>
      <c r="D224" s="37">
        <v>41796</v>
      </c>
      <c r="E224" s="30"/>
      <c r="F224" s="37"/>
      <c r="G224" s="30"/>
      <c r="H224" s="30"/>
      <c r="I224" s="28"/>
      <c r="J224" s="28"/>
      <c r="K224" s="28"/>
      <c r="L224" s="28"/>
      <c r="M224" s="28"/>
      <c r="N224" s="28"/>
      <c r="O224" s="28"/>
      <c r="P224" s="28"/>
      <c r="Q224" s="28"/>
      <c r="R224" s="28"/>
      <c r="S224" s="28"/>
      <c r="T224" s="28"/>
      <c r="U224" s="28"/>
      <c r="V224" s="28"/>
      <c r="W224" s="28"/>
      <c r="X224" s="28"/>
      <c r="Y224" s="28"/>
      <c r="Z224" s="28"/>
      <c r="AA224" s="28"/>
      <c r="AB224" s="28"/>
      <c r="AC224" s="28"/>
      <c r="AD224" s="36"/>
      <c r="AE224" s="28"/>
      <c r="AF224" s="28"/>
      <c r="AG224" s="28" t="s">
        <v>202</v>
      </c>
      <c r="AH224" s="22"/>
      <c r="AI224" s="22"/>
      <c r="AJ224" s="22"/>
    </row>
    <row r="225" spans="1:36" s="3" customFormat="1" ht="31.5" hidden="1" customHeight="1" x14ac:dyDescent="0.2">
      <c r="A225" s="28" t="s">
        <v>4114</v>
      </c>
      <c r="B225" s="28" t="s">
        <v>4</v>
      </c>
      <c r="C225" s="28"/>
      <c r="D225" s="37">
        <v>41797</v>
      </c>
      <c r="E225" s="30"/>
      <c r="F225" s="37"/>
      <c r="G225" s="30"/>
      <c r="H225" s="30"/>
      <c r="I225" s="28"/>
      <c r="J225" s="28"/>
      <c r="K225" s="28"/>
      <c r="L225" s="28"/>
      <c r="M225" s="28"/>
      <c r="N225" s="28"/>
      <c r="O225" s="28"/>
      <c r="P225" s="28"/>
      <c r="Q225" s="28"/>
      <c r="R225" s="28"/>
      <c r="S225" s="28"/>
      <c r="T225" s="28"/>
      <c r="U225" s="28"/>
      <c r="V225" s="28"/>
      <c r="W225" s="28"/>
      <c r="X225" s="28"/>
      <c r="Y225" s="28"/>
      <c r="Z225" s="28"/>
      <c r="AA225" s="28"/>
      <c r="AB225" s="28"/>
      <c r="AC225" s="28"/>
      <c r="AD225" s="36"/>
      <c r="AE225" s="28"/>
      <c r="AF225" s="28"/>
      <c r="AG225" s="28" t="s">
        <v>202</v>
      </c>
      <c r="AH225" s="22"/>
      <c r="AI225" s="22"/>
      <c r="AJ225" s="22"/>
    </row>
    <row r="226" spans="1:36" s="3" customFormat="1" ht="31.5" hidden="1" customHeight="1" x14ac:dyDescent="0.2">
      <c r="A226" s="28" t="s">
        <v>4114</v>
      </c>
      <c r="B226" s="28" t="s">
        <v>4</v>
      </c>
      <c r="C226" s="28"/>
      <c r="D226" s="37">
        <v>41798</v>
      </c>
      <c r="E226" s="30"/>
      <c r="F226" s="37"/>
      <c r="G226" s="30"/>
      <c r="H226" s="30"/>
      <c r="I226" s="28"/>
      <c r="J226" s="28"/>
      <c r="K226" s="28"/>
      <c r="L226" s="28"/>
      <c r="M226" s="28"/>
      <c r="N226" s="28"/>
      <c r="O226" s="28"/>
      <c r="P226" s="28"/>
      <c r="Q226" s="28"/>
      <c r="R226" s="28"/>
      <c r="S226" s="28"/>
      <c r="T226" s="28"/>
      <c r="U226" s="28"/>
      <c r="V226" s="28"/>
      <c r="W226" s="28"/>
      <c r="X226" s="28"/>
      <c r="Y226" s="28"/>
      <c r="Z226" s="28"/>
      <c r="AA226" s="28"/>
      <c r="AB226" s="28"/>
      <c r="AC226" s="28"/>
      <c r="AD226" s="36"/>
      <c r="AE226" s="28"/>
      <c r="AF226" s="28"/>
      <c r="AG226" s="28" t="s">
        <v>202</v>
      </c>
      <c r="AH226" s="22"/>
      <c r="AI226" s="22"/>
      <c r="AJ226" s="22"/>
    </row>
    <row r="227" spans="1:36" ht="31.5" hidden="1" customHeight="1" x14ac:dyDescent="0.2">
      <c r="A227" s="28" t="s">
        <v>4114</v>
      </c>
      <c r="B227" s="28" t="s">
        <v>4</v>
      </c>
      <c r="C227" s="246" t="s">
        <v>2244</v>
      </c>
      <c r="D227" s="37">
        <v>41804</v>
      </c>
      <c r="E227" s="30">
        <v>0.54652777777777783</v>
      </c>
      <c r="F227" s="37">
        <v>41804</v>
      </c>
      <c r="G227" s="30">
        <v>0.61458333333333337</v>
      </c>
      <c r="H227" s="30">
        <f t="shared" ref="H227:H232" si="2">G227-E227</f>
        <v>6.8055555555555536E-2</v>
      </c>
      <c r="I227" s="28">
        <v>99</v>
      </c>
      <c r="J227" s="28"/>
      <c r="K227" s="28" t="s">
        <v>134</v>
      </c>
      <c r="L227" s="28" t="s">
        <v>125</v>
      </c>
      <c r="M227" s="28" t="s">
        <v>4653</v>
      </c>
      <c r="N227" s="28">
        <v>220</v>
      </c>
      <c r="O227" s="28" t="s">
        <v>66</v>
      </c>
      <c r="P227" s="28" t="s">
        <v>4653</v>
      </c>
      <c r="Q227" s="28" t="s">
        <v>5135</v>
      </c>
      <c r="R227" s="28"/>
      <c r="S227" s="28"/>
      <c r="T227" s="28">
        <v>77.599999999999994</v>
      </c>
      <c r="U227" s="28"/>
      <c r="V227" s="28"/>
      <c r="W227" s="28"/>
      <c r="X227" s="28"/>
      <c r="Y227" s="28"/>
      <c r="Z227" s="28"/>
      <c r="AA227" s="28"/>
      <c r="AB227" s="28"/>
      <c r="AC227" s="28"/>
      <c r="AD227" s="36" t="s">
        <v>55</v>
      </c>
      <c r="AE227" s="28"/>
      <c r="AF227" s="28"/>
      <c r="AG227" s="28" t="s">
        <v>4654</v>
      </c>
    </row>
    <row r="228" spans="1:36" ht="31.5" hidden="1" customHeight="1" x14ac:dyDescent="0.2">
      <c r="A228" s="28" t="s">
        <v>4114</v>
      </c>
      <c r="B228" s="28" t="s">
        <v>4</v>
      </c>
      <c r="C228" s="28" t="s">
        <v>36</v>
      </c>
      <c r="D228" s="37">
        <v>41804</v>
      </c>
      <c r="E228" s="30">
        <v>0.8979166666666667</v>
      </c>
      <c r="F228" s="37">
        <v>41804</v>
      </c>
      <c r="G228" s="30">
        <v>0.97916666666666663</v>
      </c>
      <c r="H228" s="30">
        <f t="shared" si="2"/>
        <v>8.1249999999999933E-2</v>
      </c>
      <c r="I228" s="28">
        <v>12</v>
      </c>
      <c r="J228" s="28"/>
      <c r="K228" s="28" t="s">
        <v>132</v>
      </c>
      <c r="L228" s="28" t="s">
        <v>130</v>
      </c>
      <c r="M228" s="28" t="s">
        <v>4655</v>
      </c>
      <c r="N228" s="28" t="s">
        <v>103</v>
      </c>
      <c r="O228" s="28" t="s">
        <v>66</v>
      </c>
      <c r="P228" s="28" t="s">
        <v>4655</v>
      </c>
      <c r="Q228" s="28" t="s">
        <v>6954</v>
      </c>
      <c r="R228" s="28"/>
      <c r="S228" s="28"/>
      <c r="T228" s="28">
        <v>9.1</v>
      </c>
      <c r="U228" s="28"/>
      <c r="V228" s="28">
        <v>1987</v>
      </c>
      <c r="W228" s="28" t="s">
        <v>6916</v>
      </c>
      <c r="X228" s="28"/>
      <c r="Y228" s="28" t="s">
        <v>6955</v>
      </c>
      <c r="Z228" s="28"/>
      <c r="AA228" s="28"/>
      <c r="AB228" s="28"/>
      <c r="AC228" s="28"/>
      <c r="AD228" s="36" t="s">
        <v>56</v>
      </c>
      <c r="AE228" s="28"/>
      <c r="AF228" s="28"/>
      <c r="AG228" s="28" t="s">
        <v>6929</v>
      </c>
    </row>
    <row r="229" spans="1:36" ht="31.5" hidden="1" customHeight="1" x14ac:dyDescent="0.2">
      <c r="A229" s="28" t="s">
        <v>4114</v>
      </c>
      <c r="B229" s="28" t="s">
        <v>4</v>
      </c>
      <c r="C229" s="28" t="s">
        <v>379</v>
      </c>
      <c r="D229" s="37">
        <v>41805</v>
      </c>
      <c r="E229" s="30">
        <v>0.76041666666666663</v>
      </c>
      <c r="F229" s="37">
        <v>41805</v>
      </c>
      <c r="G229" s="30">
        <v>0.80208333333333337</v>
      </c>
      <c r="H229" s="30">
        <f t="shared" si="2"/>
        <v>4.1666666666666741E-2</v>
      </c>
      <c r="I229" s="28">
        <v>3</v>
      </c>
      <c r="J229" s="28"/>
      <c r="K229" s="28"/>
      <c r="L229" s="28" t="s">
        <v>130</v>
      </c>
      <c r="M229" s="28" t="s">
        <v>4656</v>
      </c>
      <c r="N229" s="28">
        <v>35</v>
      </c>
      <c r="O229" s="28" t="s">
        <v>63</v>
      </c>
      <c r="P229" s="28" t="s">
        <v>4656</v>
      </c>
      <c r="Q229" s="28" t="s">
        <v>4657</v>
      </c>
      <c r="R229" s="28"/>
      <c r="S229" s="28"/>
      <c r="T229" s="28">
        <v>1.8</v>
      </c>
      <c r="U229" s="28"/>
      <c r="V229" s="28"/>
      <c r="W229" s="28" t="s">
        <v>6956</v>
      </c>
      <c r="X229" s="28"/>
      <c r="Y229" s="28"/>
      <c r="Z229" s="28"/>
      <c r="AA229" s="28"/>
      <c r="AB229" s="28"/>
      <c r="AC229" s="28"/>
      <c r="AD229" s="36" t="s">
        <v>60</v>
      </c>
      <c r="AE229" s="28"/>
      <c r="AF229" s="28"/>
      <c r="AG229" s="28" t="s">
        <v>4658</v>
      </c>
    </row>
    <row r="230" spans="1:36" ht="31.5" hidden="1" customHeight="1" x14ac:dyDescent="0.2">
      <c r="A230" s="28" t="s">
        <v>4114</v>
      </c>
      <c r="B230" s="28" t="s">
        <v>4</v>
      </c>
      <c r="C230" s="28" t="s">
        <v>2191</v>
      </c>
      <c r="D230" s="37">
        <v>41806</v>
      </c>
      <c r="E230" s="30">
        <v>6.25E-2</v>
      </c>
      <c r="F230" s="37">
        <v>41806</v>
      </c>
      <c r="G230" s="30">
        <v>0.79166666666666663</v>
      </c>
      <c r="H230" s="30">
        <f t="shared" si="2"/>
        <v>0.72916666666666663</v>
      </c>
      <c r="I230" s="28">
        <v>3</v>
      </c>
      <c r="J230" s="28"/>
      <c r="K230" s="28" t="s">
        <v>134</v>
      </c>
      <c r="L230" s="28" t="s">
        <v>130</v>
      </c>
      <c r="M230" s="28" t="s">
        <v>4772</v>
      </c>
      <c r="N230" s="28" t="s">
        <v>103</v>
      </c>
      <c r="O230" s="28" t="s">
        <v>66</v>
      </c>
      <c r="P230" s="28" t="s">
        <v>4772</v>
      </c>
      <c r="Q230" s="28" t="s">
        <v>6957</v>
      </c>
      <c r="R230" s="28"/>
      <c r="S230" s="28"/>
      <c r="T230" s="28">
        <v>8.3000000000000007</v>
      </c>
      <c r="U230" s="28"/>
      <c r="V230" s="28"/>
      <c r="W230" s="28"/>
      <c r="X230" s="28"/>
      <c r="Y230" s="28"/>
      <c r="Z230" s="28"/>
      <c r="AA230" s="28"/>
      <c r="AB230" s="28"/>
      <c r="AC230" s="28"/>
      <c r="AD230" s="36" t="s">
        <v>58</v>
      </c>
      <c r="AE230" s="28"/>
      <c r="AF230" s="28"/>
      <c r="AG230" s="28" t="s">
        <v>5500</v>
      </c>
    </row>
    <row r="231" spans="1:36" s="3" customFormat="1" ht="31.5" hidden="1" customHeight="1" x14ac:dyDescent="0.2">
      <c r="A231" s="28" t="s">
        <v>4114</v>
      </c>
      <c r="B231" s="28" t="s">
        <v>4</v>
      </c>
      <c r="C231" s="28" t="s">
        <v>36</v>
      </c>
      <c r="D231" s="37">
        <v>41807</v>
      </c>
      <c r="E231" s="30">
        <v>0.58333333333333337</v>
      </c>
      <c r="F231" s="37">
        <v>41807</v>
      </c>
      <c r="G231" s="30">
        <v>0.62638888888888888</v>
      </c>
      <c r="H231" s="30">
        <f t="shared" si="2"/>
        <v>4.3055555555555514E-2</v>
      </c>
      <c r="I231" s="28">
        <v>25</v>
      </c>
      <c r="J231" s="28"/>
      <c r="K231" s="28" t="s">
        <v>133</v>
      </c>
      <c r="L231" s="28" t="s">
        <v>130</v>
      </c>
      <c r="M231" s="28" t="s">
        <v>4773</v>
      </c>
      <c r="N231" s="28" t="s">
        <v>103</v>
      </c>
      <c r="O231" s="28" t="s">
        <v>66</v>
      </c>
      <c r="P231" s="28" t="s">
        <v>4773</v>
      </c>
      <c r="Q231" s="28" t="s">
        <v>3626</v>
      </c>
      <c r="R231" s="28"/>
      <c r="S231" s="28"/>
      <c r="T231" s="28">
        <v>17.8</v>
      </c>
      <c r="U231" s="28"/>
      <c r="V231" s="28" t="s">
        <v>6958</v>
      </c>
      <c r="W231" s="28" t="s">
        <v>6916</v>
      </c>
      <c r="X231" s="28"/>
      <c r="Y231" s="28" t="s">
        <v>6959</v>
      </c>
      <c r="Z231" s="28"/>
      <c r="AA231" s="28"/>
      <c r="AB231" s="28"/>
      <c r="AC231" s="28"/>
      <c r="AD231" s="36" t="s">
        <v>49</v>
      </c>
      <c r="AE231" s="28"/>
      <c r="AF231" s="28"/>
      <c r="AG231" s="28" t="s">
        <v>6944</v>
      </c>
      <c r="AH231" s="22"/>
      <c r="AI231" s="22"/>
      <c r="AJ231" s="22"/>
    </row>
    <row r="232" spans="1:36" s="3" customFormat="1" ht="42.75" hidden="1" customHeight="1" x14ac:dyDescent="0.2">
      <c r="A232" s="28" t="s">
        <v>4114</v>
      </c>
      <c r="B232" s="28" t="s">
        <v>4</v>
      </c>
      <c r="C232" s="28" t="s">
        <v>379</v>
      </c>
      <c r="D232" s="37">
        <v>41807</v>
      </c>
      <c r="E232" s="30">
        <v>0.52777777777777779</v>
      </c>
      <c r="F232" s="37">
        <v>41807</v>
      </c>
      <c r="G232" s="30">
        <v>0.63541666666666663</v>
      </c>
      <c r="H232" s="30">
        <f t="shared" si="2"/>
        <v>0.10763888888888884</v>
      </c>
      <c r="I232" s="28">
        <v>21</v>
      </c>
      <c r="J232" s="28"/>
      <c r="K232" s="28" t="s">
        <v>132</v>
      </c>
      <c r="L232" s="28" t="s">
        <v>128</v>
      </c>
      <c r="M232" s="28" t="s">
        <v>4774</v>
      </c>
      <c r="N232" s="28" t="s">
        <v>103</v>
      </c>
      <c r="O232" s="28" t="s">
        <v>66</v>
      </c>
      <c r="P232" s="28" t="s">
        <v>4774</v>
      </c>
      <c r="Q232" s="28" t="s">
        <v>3626</v>
      </c>
      <c r="R232" s="28"/>
      <c r="S232" s="28"/>
      <c r="T232" s="28">
        <v>10.9</v>
      </c>
      <c r="U232" s="28"/>
      <c r="V232" s="28"/>
      <c r="W232" s="28"/>
      <c r="X232" s="28"/>
      <c r="Y232" s="28"/>
      <c r="Z232" s="28"/>
      <c r="AA232" s="28"/>
      <c r="AB232" s="28"/>
      <c r="AC232" s="28"/>
      <c r="AD232" s="36" t="s">
        <v>48</v>
      </c>
      <c r="AE232" s="28"/>
      <c r="AF232" s="28"/>
      <c r="AG232" s="28" t="s">
        <v>5503</v>
      </c>
      <c r="AH232" s="22"/>
      <c r="AI232" s="22"/>
      <c r="AJ232" s="22"/>
    </row>
    <row r="233" spans="1:36" s="3" customFormat="1" ht="63.75" hidden="1" customHeight="1" x14ac:dyDescent="0.2">
      <c r="A233" s="28" t="s">
        <v>4114</v>
      </c>
      <c r="B233" s="28" t="s">
        <v>4</v>
      </c>
      <c r="C233" s="28"/>
      <c r="D233" s="37">
        <v>41808</v>
      </c>
      <c r="E233" s="30"/>
      <c r="F233" s="37"/>
      <c r="G233" s="30"/>
      <c r="H233" s="30"/>
      <c r="I233" s="28"/>
      <c r="J233" s="28"/>
      <c r="K233" s="28"/>
      <c r="L233" s="28"/>
      <c r="M233" s="28"/>
      <c r="N233" s="28"/>
      <c r="O233" s="28"/>
      <c r="P233" s="28"/>
      <c r="Q233" s="28"/>
      <c r="R233" s="28"/>
      <c r="S233" s="28"/>
      <c r="T233" s="28"/>
      <c r="U233" s="28"/>
      <c r="V233" s="28"/>
      <c r="W233" s="28"/>
      <c r="X233" s="28"/>
      <c r="Y233" s="28"/>
      <c r="Z233" s="28"/>
      <c r="AA233" s="28"/>
      <c r="AB233" s="28"/>
      <c r="AC233" s="28"/>
      <c r="AD233" s="36"/>
      <c r="AE233" s="28"/>
      <c r="AF233" s="28"/>
      <c r="AG233" s="28" t="s">
        <v>202</v>
      </c>
      <c r="AH233" s="22"/>
      <c r="AI233" s="22"/>
      <c r="AJ233" s="22"/>
    </row>
    <row r="234" spans="1:36" s="3" customFormat="1" ht="140.25" hidden="1" customHeight="1" x14ac:dyDescent="0.2">
      <c r="A234" s="28" t="s">
        <v>4114</v>
      </c>
      <c r="B234" s="28" t="s">
        <v>4</v>
      </c>
      <c r="C234" s="28"/>
      <c r="D234" s="37">
        <v>41809</v>
      </c>
      <c r="E234" s="30"/>
      <c r="F234" s="37"/>
      <c r="G234" s="30"/>
      <c r="H234" s="30"/>
      <c r="I234" s="28"/>
      <c r="J234" s="28"/>
      <c r="K234" s="28"/>
      <c r="L234" s="28"/>
      <c r="M234" s="28"/>
      <c r="N234" s="28"/>
      <c r="O234" s="28"/>
      <c r="P234" s="28"/>
      <c r="Q234" s="28"/>
      <c r="R234" s="28"/>
      <c r="S234" s="28"/>
      <c r="T234" s="28"/>
      <c r="U234" s="28"/>
      <c r="V234" s="28"/>
      <c r="W234" s="28"/>
      <c r="X234" s="28"/>
      <c r="Y234" s="28"/>
      <c r="Z234" s="28"/>
      <c r="AA234" s="28"/>
      <c r="AB234" s="28"/>
      <c r="AC234" s="28"/>
      <c r="AD234" s="36"/>
      <c r="AE234" s="28"/>
      <c r="AF234" s="28"/>
      <c r="AG234" s="28" t="s">
        <v>202</v>
      </c>
      <c r="AH234" s="22"/>
      <c r="AI234" s="22"/>
      <c r="AJ234" s="22"/>
    </row>
    <row r="235" spans="1:36" s="3" customFormat="1" ht="216.75" hidden="1" customHeight="1" x14ac:dyDescent="0.2">
      <c r="A235" s="28" t="s">
        <v>4114</v>
      </c>
      <c r="B235" s="28" t="s">
        <v>4</v>
      </c>
      <c r="C235" s="28"/>
      <c r="D235" s="37">
        <v>41810</v>
      </c>
      <c r="E235" s="30"/>
      <c r="F235" s="37"/>
      <c r="G235" s="30"/>
      <c r="H235" s="30"/>
      <c r="I235" s="907"/>
      <c r="J235" s="28"/>
      <c r="K235" s="399"/>
      <c r="L235" s="28"/>
      <c r="M235" s="28"/>
      <c r="N235" s="399"/>
      <c r="O235" s="399"/>
      <c r="P235" s="399"/>
      <c r="Q235" s="28"/>
      <c r="R235" s="28"/>
      <c r="S235" s="28"/>
      <c r="T235" s="28"/>
      <c r="U235" s="28"/>
      <c r="V235" s="28"/>
      <c r="W235" s="28"/>
      <c r="X235" s="28"/>
      <c r="Y235" s="28"/>
      <c r="Z235" s="28"/>
      <c r="AA235" s="28"/>
      <c r="AB235" s="28"/>
      <c r="AC235" s="28"/>
      <c r="AD235" s="36"/>
      <c r="AE235" s="28"/>
      <c r="AF235" s="28"/>
      <c r="AG235" s="28" t="s">
        <v>202</v>
      </c>
      <c r="AH235" s="22"/>
      <c r="AI235" s="22"/>
      <c r="AJ235" s="22"/>
    </row>
    <row r="236" spans="1:36" s="3" customFormat="1" ht="47.25" hidden="1" customHeight="1" x14ac:dyDescent="0.2">
      <c r="A236" s="28" t="s">
        <v>4114</v>
      </c>
      <c r="B236" s="28" t="s">
        <v>4</v>
      </c>
      <c r="C236" s="28"/>
      <c r="D236" s="37">
        <v>41811</v>
      </c>
      <c r="E236" s="30"/>
      <c r="F236" s="37"/>
      <c r="G236" s="30"/>
      <c r="H236" s="30"/>
      <c r="I236" s="354"/>
      <c r="J236" s="28"/>
      <c r="K236" s="28"/>
      <c r="L236" s="28"/>
      <c r="M236" s="28"/>
      <c r="N236" s="28"/>
      <c r="O236" s="28"/>
      <c r="P236" s="28"/>
      <c r="Q236" s="399"/>
      <c r="R236" s="28"/>
      <c r="S236" s="28"/>
      <c r="T236" s="28"/>
      <c r="U236" s="28"/>
      <c r="V236" s="28"/>
      <c r="W236" s="28"/>
      <c r="X236" s="28"/>
      <c r="Y236" s="28"/>
      <c r="Z236" s="28"/>
      <c r="AA236" s="28"/>
      <c r="AB236" s="28"/>
      <c r="AC236" s="28"/>
      <c r="AD236" s="36"/>
      <c r="AE236" s="28"/>
      <c r="AF236" s="28"/>
      <c r="AG236" s="28" t="s">
        <v>202</v>
      </c>
      <c r="AH236" s="22"/>
      <c r="AI236" s="22"/>
      <c r="AJ236" s="22"/>
    </row>
    <row r="237" spans="1:36" s="3" customFormat="1" ht="78.75" hidden="1" customHeight="1" x14ac:dyDescent="0.2">
      <c r="A237" s="28" t="s">
        <v>4114</v>
      </c>
      <c r="B237" s="28" t="s">
        <v>4</v>
      </c>
      <c r="C237" s="28"/>
      <c r="D237" s="37">
        <v>41812</v>
      </c>
      <c r="E237" s="30"/>
      <c r="F237" s="37"/>
      <c r="G237" s="30"/>
      <c r="H237" s="30"/>
      <c r="I237" s="907"/>
      <c r="J237" s="28"/>
      <c r="K237" s="399"/>
      <c r="L237" s="28"/>
      <c r="M237" s="28"/>
      <c r="N237" s="399"/>
      <c r="O237" s="399"/>
      <c r="P237" s="399"/>
      <c r="Q237" s="28"/>
      <c r="R237" s="28"/>
      <c r="S237" s="28"/>
      <c r="T237" s="28"/>
      <c r="U237" s="28"/>
      <c r="V237" s="28"/>
      <c r="W237" s="28"/>
      <c r="X237" s="28"/>
      <c r="Y237" s="28"/>
      <c r="Z237" s="28"/>
      <c r="AA237" s="28"/>
      <c r="AB237" s="28"/>
      <c r="AC237" s="28"/>
      <c r="AD237" s="36"/>
      <c r="AE237" s="28"/>
      <c r="AF237" s="28"/>
      <c r="AG237" s="28" t="s">
        <v>202</v>
      </c>
      <c r="AH237" s="22"/>
      <c r="AI237" s="22"/>
      <c r="AJ237" s="22"/>
    </row>
    <row r="238" spans="1:36" s="3" customFormat="1" ht="31.5" hidden="1" customHeight="1" x14ac:dyDescent="0.2">
      <c r="A238" s="28" t="s">
        <v>4114</v>
      </c>
      <c r="B238" s="28" t="s">
        <v>4</v>
      </c>
      <c r="C238" s="28"/>
      <c r="D238" s="37">
        <v>41813</v>
      </c>
      <c r="E238" s="30"/>
      <c r="F238" s="289"/>
      <c r="G238" s="30"/>
      <c r="H238" s="30">
        <v>0</v>
      </c>
      <c r="I238" s="28"/>
      <c r="J238" s="371"/>
      <c r="K238" s="399"/>
      <c r="L238" s="28"/>
      <c r="M238" s="28"/>
      <c r="N238" s="28"/>
      <c r="O238" s="28"/>
      <c r="P238" s="163"/>
      <c r="Q238" s="163"/>
      <c r="R238" s="28"/>
      <c r="S238" s="28"/>
      <c r="T238" s="28"/>
      <c r="U238" s="163"/>
      <c r="V238" s="163"/>
      <c r="W238" s="163"/>
      <c r="X238" s="163"/>
      <c r="Y238" s="163"/>
      <c r="Z238" s="163"/>
      <c r="AA238" s="163"/>
      <c r="AB238" s="163"/>
      <c r="AC238" s="163"/>
      <c r="AD238" s="162"/>
      <c r="AE238" s="163"/>
      <c r="AF238" s="163"/>
      <c r="AG238" s="28" t="s">
        <v>202</v>
      </c>
      <c r="AH238" s="22"/>
      <c r="AI238" s="22"/>
      <c r="AJ238" s="22"/>
    </row>
    <row r="239" spans="1:36" s="75" customFormat="1" ht="31.5" hidden="1" customHeight="1" x14ac:dyDescent="0.2">
      <c r="A239" s="28" t="s">
        <v>4114</v>
      </c>
      <c r="B239" s="28" t="s">
        <v>4</v>
      </c>
      <c r="C239" s="28"/>
      <c r="D239" s="37">
        <v>41814</v>
      </c>
      <c r="E239" s="30"/>
      <c r="F239" s="289"/>
      <c r="G239" s="30"/>
      <c r="H239" s="30">
        <v>0</v>
      </c>
      <c r="I239" s="28"/>
      <c r="J239" s="28"/>
      <c r="K239" s="28"/>
      <c r="L239" s="28"/>
      <c r="M239" s="28"/>
      <c r="N239" s="28"/>
      <c r="O239" s="28"/>
      <c r="P239" s="28"/>
      <c r="Q239" s="28"/>
      <c r="R239" s="28"/>
      <c r="S239" s="28"/>
      <c r="T239" s="28"/>
      <c r="U239" s="28"/>
      <c r="V239" s="28"/>
      <c r="W239" s="28"/>
      <c r="X239" s="28"/>
      <c r="Y239" s="28"/>
      <c r="Z239" s="28"/>
      <c r="AA239" s="28"/>
      <c r="AB239" s="28"/>
      <c r="AC239" s="28"/>
      <c r="AD239" s="36"/>
      <c r="AE239" s="28"/>
      <c r="AF239" s="28"/>
      <c r="AG239" s="28" t="s">
        <v>202</v>
      </c>
      <c r="AH239" s="28"/>
      <c r="AI239" s="28"/>
      <c r="AJ239" s="22"/>
    </row>
    <row r="240" spans="1:36" s="75" customFormat="1" ht="48" hidden="1" customHeight="1" x14ac:dyDescent="0.2">
      <c r="A240" s="28" t="s">
        <v>4114</v>
      </c>
      <c r="B240" s="28" t="s">
        <v>4</v>
      </c>
      <c r="C240" s="246" t="s">
        <v>2244</v>
      </c>
      <c r="D240" s="37">
        <v>41815</v>
      </c>
      <c r="E240" s="30">
        <v>0.6479166666666667</v>
      </c>
      <c r="F240" s="289">
        <v>41815</v>
      </c>
      <c r="G240" s="30">
        <v>0.66666666666666663</v>
      </c>
      <c r="H240" s="30">
        <f t="shared" ref="H240:H245" si="3">G240-E240</f>
        <v>1.8749999999999933E-2</v>
      </c>
      <c r="I240" s="28">
        <v>125</v>
      </c>
      <c r="J240" s="28"/>
      <c r="K240" s="28" t="s">
        <v>132</v>
      </c>
      <c r="L240" s="28" t="s">
        <v>125</v>
      </c>
      <c r="M240" s="28" t="s">
        <v>4965</v>
      </c>
      <c r="N240" s="28">
        <v>35</v>
      </c>
      <c r="O240" s="28" t="s">
        <v>66</v>
      </c>
      <c r="P240" s="28" t="s">
        <v>4965</v>
      </c>
      <c r="Q240" s="28" t="s">
        <v>5136</v>
      </c>
      <c r="R240" s="28"/>
      <c r="S240" s="28"/>
      <c r="T240" s="28">
        <v>41.4</v>
      </c>
      <c r="U240" s="28"/>
      <c r="V240" s="28"/>
      <c r="W240" s="28"/>
      <c r="X240" s="28"/>
      <c r="Y240" s="28"/>
      <c r="Z240" s="28"/>
      <c r="AA240" s="28"/>
      <c r="AB240" s="28"/>
      <c r="AC240" s="28"/>
      <c r="AD240" s="36" t="s">
        <v>55</v>
      </c>
      <c r="AE240" s="28"/>
      <c r="AF240" s="28"/>
      <c r="AG240" s="28" t="s">
        <v>4966</v>
      </c>
      <c r="AH240" s="28"/>
      <c r="AI240" s="28"/>
      <c r="AJ240" s="22"/>
    </row>
    <row r="241" spans="1:36" s="75" customFormat="1" ht="87.75" hidden="1" customHeight="1" x14ac:dyDescent="0.2">
      <c r="A241" s="28" t="s">
        <v>4114</v>
      </c>
      <c r="B241" s="28" t="s">
        <v>4</v>
      </c>
      <c r="C241" s="246" t="s">
        <v>2244</v>
      </c>
      <c r="D241" s="37">
        <v>41815</v>
      </c>
      <c r="E241" s="30">
        <v>0.55833333333333335</v>
      </c>
      <c r="F241" s="289">
        <v>41815</v>
      </c>
      <c r="G241" s="30">
        <v>0.77083333333333337</v>
      </c>
      <c r="H241" s="30">
        <f t="shared" si="3"/>
        <v>0.21250000000000002</v>
      </c>
      <c r="I241" s="28">
        <v>130</v>
      </c>
      <c r="J241" s="28"/>
      <c r="K241" s="28" t="s">
        <v>132</v>
      </c>
      <c r="L241" s="28" t="s">
        <v>125</v>
      </c>
      <c r="M241" s="28" t="s">
        <v>4955</v>
      </c>
      <c r="N241" s="28">
        <v>220</v>
      </c>
      <c r="O241" s="28" t="s">
        <v>66</v>
      </c>
      <c r="P241" s="28" t="s">
        <v>4955</v>
      </c>
      <c r="Q241" s="28" t="s">
        <v>5136</v>
      </c>
      <c r="R241" s="28"/>
      <c r="S241" s="28"/>
      <c r="T241" s="28">
        <v>132.69999999999999</v>
      </c>
      <c r="U241" s="28"/>
      <c r="V241" s="28"/>
      <c r="W241" s="28"/>
      <c r="X241" s="28"/>
      <c r="Y241" s="28"/>
      <c r="Z241" s="28"/>
      <c r="AA241" s="28"/>
      <c r="AB241" s="28"/>
      <c r="AC241" s="28"/>
      <c r="AD241" s="36" t="s">
        <v>55</v>
      </c>
      <c r="AE241" s="28"/>
      <c r="AF241" s="28"/>
      <c r="AG241" s="28" t="s">
        <v>4967</v>
      </c>
      <c r="AH241" s="28"/>
      <c r="AI241" s="28"/>
      <c r="AJ241" s="22"/>
    </row>
    <row r="242" spans="1:36" s="75" customFormat="1" ht="93.75" hidden="1" customHeight="1" x14ac:dyDescent="0.2">
      <c r="A242" s="28" t="s">
        <v>4114</v>
      </c>
      <c r="B242" s="28" t="s">
        <v>4</v>
      </c>
      <c r="C242" s="246" t="s">
        <v>2244</v>
      </c>
      <c r="D242" s="37">
        <v>41815</v>
      </c>
      <c r="E242" s="30">
        <v>0.62361111111111112</v>
      </c>
      <c r="F242" s="289">
        <v>41815</v>
      </c>
      <c r="G242" s="30">
        <v>0.78125</v>
      </c>
      <c r="H242" s="30">
        <f t="shared" si="3"/>
        <v>0.15763888888888888</v>
      </c>
      <c r="I242" s="28">
        <v>123</v>
      </c>
      <c r="J242" s="28"/>
      <c r="K242" s="28" t="s">
        <v>132</v>
      </c>
      <c r="L242" s="28" t="s">
        <v>125</v>
      </c>
      <c r="M242" s="294" t="s">
        <v>4968</v>
      </c>
      <c r="N242" s="28">
        <v>110</v>
      </c>
      <c r="O242" s="28" t="s">
        <v>66</v>
      </c>
      <c r="P242" s="294" t="s">
        <v>4968</v>
      </c>
      <c r="Q242" s="28" t="s">
        <v>5136</v>
      </c>
      <c r="R242" s="28"/>
      <c r="S242" s="28"/>
      <c r="T242" s="28">
        <v>163.19999999999999</v>
      </c>
      <c r="U242" s="28"/>
      <c r="V242" s="28"/>
      <c r="W242" s="28"/>
      <c r="X242" s="28"/>
      <c r="Y242" s="28"/>
      <c r="Z242" s="28"/>
      <c r="AA242" s="28"/>
      <c r="AB242" s="28"/>
      <c r="AC242" s="28"/>
      <c r="AD242" s="36" t="s">
        <v>55</v>
      </c>
      <c r="AE242" s="28"/>
      <c r="AF242" s="28"/>
      <c r="AG242" s="28" t="s">
        <v>4969</v>
      </c>
      <c r="AH242" s="28"/>
      <c r="AI242" s="28"/>
      <c r="AJ242" s="22"/>
    </row>
    <row r="243" spans="1:36" s="75" customFormat="1" ht="84.75" hidden="1" customHeight="1" x14ac:dyDescent="0.2">
      <c r="A243" s="28" t="s">
        <v>4114</v>
      </c>
      <c r="B243" s="28" t="s">
        <v>4</v>
      </c>
      <c r="C243" s="246" t="s">
        <v>2244</v>
      </c>
      <c r="D243" s="37">
        <v>41815</v>
      </c>
      <c r="E243" s="30">
        <v>0.71458333333333324</v>
      </c>
      <c r="F243" s="289">
        <v>41815</v>
      </c>
      <c r="G243" s="30">
        <v>0.79166666666666663</v>
      </c>
      <c r="H243" s="30">
        <f t="shared" si="3"/>
        <v>7.7083333333333393E-2</v>
      </c>
      <c r="I243" s="28">
        <v>62</v>
      </c>
      <c r="J243" s="28"/>
      <c r="K243" s="28" t="s">
        <v>132</v>
      </c>
      <c r="L243" s="28" t="s">
        <v>125</v>
      </c>
      <c r="M243" s="28" t="s">
        <v>4970</v>
      </c>
      <c r="N243" s="28">
        <v>110</v>
      </c>
      <c r="O243" s="28" t="s">
        <v>66</v>
      </c>
      <c r="P243" s="28" t="s">
        <v>4970</v>
      </c>
      <c r="Q243" s="28" t="s">
        <v>3626</v>
      </c>
      <c r="R243" s="28"/>
      <c r="S243" s="28"/>
      <c r="T243" s="28">
        <v>67.2</v>
      </c>
      <c r="U243" s="28"/>
      <c r="V243" s="28"/>
      <c r="W243" s="28"/>
      <c r="X243" s="28"/>
      <c r="Y243" s="28"/>
      <c r="Z243" s="28"/>
      <c r="AA243" s="28"/>
      <c r="AB243" s="28"/>
      <c r="AC243" s="28"/>
      <c r="AD243" s="36" t="s">
        <v>55</v>
      </c>
      <c r="AE243" s="28"/>
      <c r="AF243" s="28"/>
      <c r="AG243" s="28" t="s">
        <v>4971</v>
      </c>
      <c r="AH243" s="28"/>
      <c r="AI243" s="28"/>
      <c r="AJ243" s="22"/>
    </row>
    <row r="244" spans="1:36" s="75" customFormat="1" ht="45" hidden="1" customHeight="1" x14ac:dyDescent="0.2">
      <c r="A244" s="28" t="s">
        <v>4114</v>
      </c>
      <c r="B244" s="28" t="s">
        <v>4</v>
      </c>
      <c r="C244" s="28" t="s">
        <v>36</v>
      </c>
      <c r="D244" s="37">
        <v>41816</v>
      </c>
      <c r="E244" s="30">
        <v>0.62152777777777779</v>
      </c>
      <c r="F244" s="289">
        <v>41816</v>
      </c>
      <c r="G244" s="30">
        <v>0.74097222222222225</v>
      </c>
      <c r="H244" s="30">
        <f t="shared" si="3"/>
        <v>0.11944444444444446</v>
      </c>
      <c r="I244" s="28">
        <v>6</v>
      </c>
      <c r="J244" s="28"/>
      <c r="K244" s="28"/>
      <c r="L244" s="28" t="s">
        <v>130</v>
      </c>
      <c r="M244" s="294" t="s">
        <v>4972</v>
      </c>
      <c r="N244" s="28" t="s">
        <v>103</v>
      </c>
      <c r="O244" s="28" t="s">
        <v>66</v>
      </c>
      <c r="P244" s="294" t="s">
        <v>4973</v>
      </c>
      <c r="Q244" s="28" t="s">
        <v>4974</v>
      </c>
      <c r="R244" s="28"/>
      <c r="S244" s="28"/>
      <c r="T244" s="28">
        <v>3.8</v>
      </c>
      <c r="U244" s="28"/>
      <c r="V244" s="28">
        <v>1987</v>
      </c>
      <c r="W244" s="28" t="s">
        <v>6916</v>
      </c>
      <c r="X244" s="28"/>
      <c r="Y244" s="28" t="s">
        <v>2680</v>
      </c>
      <c r="Z244" s="28"/>
      <c r="AA244" s="28"/>
      <c r="AB244" s="28"/>
      <c r="AC244" s="28"/>
      <c r="AD244" s="36" t="s">
        <v>47</v>
      </c>
      <c r="AE244" s="28"/>
      <c r="AF244" s="28"/>
      <c r="AG244" s="28" t="s">
        <v>4975</v>
      </c>
      <c r="AH244" s="28"/>
      <c r="AI244" s="28"/>
      <c r="AJ244" s="22"/>
    </row>
    <row r="245" spans="1:36" s="75" customFormat="1" ht="49.5" hidden="1" customHeight="1" x14ac:dyDescent="0.2">
      <c r="A245" s="28" t="s">
        <v>4114</v>
      </c>
      <c r="B245" s="28" t="s">
        <v>4</v>
      </c>
      <c r="C245" s="28" t="s">
        <v>379</v>
      </c>
      <c r="D245" s="37">
        <v>41816</v>
      </c>
      <c r="E245" s="30">
        <v>0.58750000000000002</v>
      </c>
      <c r="F245" s="289">
        <v>41816</v>
      </c>
      <c r="G245" s="30">
        <v>0.67638888888888893</v>
      </c>
      <c r="H245" s="30">
        <f t="shared" si="3"/>
        <v>8.8888888888888906E-2</v>
      </c>
      <c r="I245" s="28">
        <v>8</v>
      </c>
      <c r="J245" s="28"/>
      <c r="K245" s="28" t="s">
        <v>132</v>
      </c>
      <c r="L245" s="28" t="s">
        <v>128</v>
      </c>
      <c r="M245" s="294" t="s">
        <v>4976</v>
      </c>
      <c r="N245" s="28" t="s">
        <v>103</v>
      </c>
      <c r="O245" s="28" t="s">
        <v>66</v>
      </c>
      <c r="P245" s="294" t="s">
        <v>4976</v>
      </c>
      <c r="Q245" s="28" t="s">
        <v>5136</v>
      </c>
      <c r="R245" s="28"/>
      <c r="S245" s="28"/>
      <c r="T245" s="28">
        <v>7.7</v>
      </c>
      <c r="U245" s="28"/>
      <c r="V245" s="28"/>
      <c r="W245" s="28"/>
      <c r="X245" s="28"/>
      <c r="Y245" s="28"/>
      <c r="Z245" s="28"/>
      <c r="AA245" s="28"/>
      <c r="AB245" s="28"/>
      <c r="AC245" s="28"/>
      <c r="AD245" s="36" t="s">
        <v>48</v>
      </c>
      <c r="AE245" s="28"/>
      <c r="AF245" s="28"/>
      <c r="AG245" s="28" t="s">
        <v>4977</v>
      </c>
      <c r="AH245" s="28"/>
      <c r="AI245" s="28"/>
      <c r="AJ245" s="22"/>
    </row>
    <row r="246" spans="1:36" s="75" customFormat="1" ht="48" hidden="1" customHeight="1" x14ac:dyDescent="0.2">
      <c r="A246" s="28" t="s">
        <v>4114</v>
      </c>
      <c r="B246" s="28" t="s">
        <v>4</v>
      </c>
      <c r="C246" s="28"/>
      <c r="D246" s="37">
        <v>41817</v>
      </c>
      <c r="E246" s="30"/>
      <c r="F246" s="289"/>
      <c r="G246" s="30"/>
      <c r="H246" s="30"/>
      <c r="I246" s="28"/>
      <c r="J246" s="28"/>
      <c r="K246" s="28"/>
      <c r="L246" s="28"/>
      <c r="M246" s="28"/>
      <c r="N246" s="28"/>
      <c r="O246" s="28"/>
      <c r="P246" s="28"/>
      <c r="Q246" s="28"/>
      <c r="R246" s="28"/>
      <c r="S246" s="28"/>
      <c r="T246" s="28"/>
      <c r="U246" s="28"/>
      <c r="V246" s="28"/>
      <c r="W246" s="28"/>
      <c r="X246" s="28"/>
      <c r="Y246" s="28"/>
      <c r="Z246" s="28"/>
      <c r="AA246" s="28"/>
      <c r="AB246" s="28"/>
      <c r="AC246" s="28"/>
      <c r="AD246" s="36"/>
      <c r="AE246" s="28"/>
      <c r="AF246" s="28"/>
      <c r="AG246" s="28" t="s">
        <v>202</v>
      </c>
      <c r="AH246" s="28"/>
      <c r="AI246" s="28"/>
      <c r="AJ246" s="22"/>
    </row>
    <row r="247" spans="1:36" ht="31.5" hidden="1" customHeight="1" x14ac:dyDescent="0.2">
      <c r="A247" s="28" t="s">
        <v>4114</v>
      </c>
      <c r="B247" s="28" t="s">
        <v>4</v>
      </c>
      <c r="C247" s="28"/>
      <c r="D247" s="37">
        <v>41818</v>
      </c>
      <c r="E247" s="381"/>
      <c r="F247" s="289"/>
      <c r="G247" s="381"/>
      <c r="H247" s="381"/>
      <c r="I247" s="349"/>
      <c r="J247" s="349"/>
      <c r="K247" s="349"/>
      <c r="L247" s="349"/>
      <c r="M247" s="349"/>
      <c r="N247" s="349"/>
      <c r="O247" s="349"/>
      <c r="P247" s="349"/>
      <c r="Q247" s="28"/>
      <c r="R247" s="349"/>
      <c r="S247" s="349"/>
      <c r="T247" s="28"/>
      <c r="U247" s="349"/>
      <c r="V247" s="349"/>
      <c r="W247" s="349"/>
      <c r="X247" s="349"/>
      <c r="Y247" s="349"/>
      <c r="Z247" s="349"/>
      <c r="AA247" s="349"/>
      <c r="AB247" s="349"/>
      <c r="AC247" s="349"/>
      <c r="AD247" s="350"/>
      <c r="AE247" s="349"/>
      <c r="AF247" s="349"/>
      <c r="AG247" s="28" t="s">
        <v>202</v>
      </c>
    </row>
    <row r="248" spans="1:36" ht="31.5" hidden="1" customHeight="1" x14ac:dyDescent="0.2">
      <c r="A248" s="28" t="s">
        <v>4114</v>
      </c>
      <c r="B248" s="28" t="s">
        <v>4</v>
      </c>
      <c r="C248" s="28"/>
      <c r="D248" s="37">
        <v>41819</v>
      </c>
      <c r="E248" s="30"/>
      <c r="F248" s="289"/>
      <c r="G248" s="30"/>
      <c r="H248" s="30"/>
      <c r="I248" s="28"/>
      <c r="J248" s="28"/>
      <c r="K248" s="28"/>
      <c r="L248" s="28"/>
      <c r="M248" s="28"/>
      <c r="N248" s="28"/>
      <c r="O248" s="28"/>
      <c r="P248" s="28"/>
      <c r="Q248" s="28"/>
      <c r="R248" s="28"/>
      <c r="S248" s="28"/>
      <c r="T248" s="28"/>
      <c r="U248" s="28"/>
      <c r="V248" s="349"/>
      <c r="W248" s="349"/>
      <c r="X248" s="349"/>
      <c r="Y248" s="349"/>
      <c r="Z248" s="349"/>
      <c r="AA248" s="349"/>
      <c r="AB248" s="349"/>
      <c r="AC248" s="349"/>
      <c r="AD248" s="350"/>
      <c r="AE248" s="349"/>
      <c r="AF248" s="349"/>
      <c r="AG248" s="28" t="s">
        <v>202</v>
      </c>
    </row>
    <row r="249" spans="1:36" ht="53.25" hidden="1" customHeight="1" x14ac:dyDescent="0.2">
      <c r="A249" s="36" t="s">
        <v>4114</v>
      </c>
      <c r="B249" s="1" t="s">
        <v>4</v>
      </c>
      <c r="C249" s="1"/>
      <c r="D249" s="37">
        <v>41820</v>
      </c>
      <c r="E249" s="137"/>
      <c r="F249" s="292"/>
      <c r="G249" s="893"/>
      <c r="H249" s="137"/>
      <c r="I249" s="1"/>
      <c r="J249" s="572"/>
      <c r="K249" s="572"/>
      <c r="L249" s="1"/>
      <c r="M249" s="294"/>
      <c r="N249" s="1"/>
      <c r="O249" s="1"/>
      <c r="P249" s="920"/>
      <c r="Q249" s="1"/>
      <c r="R249" s="943"/>
      <c r="S249" s="1"/>
      <c r="T249" s="1"/>
      <c r="U249" s="572"/>
      <c r="V249" s="572"/>
      <c r="W249" s="572"/>
      <c r="X249" s="572"/>
      <c r="Y249" s="572"/>
      <c r="Z249" s="572"/>
      <c r="AA249" s="572"/>
      <c r="AB249" s="572"/>
      <c r="AC249" s="572"/>
      <c r="AD249" s="156"/>
      <c r="AE249" s="572"/>
      <c r="AF249" s="572"/>
      <c r="AG249" s="1" t="s">
        <v>202</v>
      </c>
      <c r="AH249" s="3"/>
      <c r="AI249" s="3"/>
      <c r="AJ249" s="3"/>
    </row>
    <row r="250" spans="1:36" ht="53.25" hidden="1" customHeight="1" x14ac:dyDescent="0.2">
      <c r="A250" s="36" t="s">
        <v>5144</v>
      </c>
      <c r="B250" s="1" t="s">
        <v>4</v>
      </c>
      <c r="C250" s="28"/>
      <c r="D250" s="37">
        <v>41821</v>
      </c>
      <c r="E250" s="877"/>
      <c r="F250" s="289"/>
      <c r="G250" s="386"/>
      <c r="H250" s="137"/>
      <c r="I250" s="28"/>
      <c r="J250" s="349"/>
      <c r="K250" s="349"/>
      <c r="L250" s="28"/>
      <c r="M250" s="294"/>
      <c r="N250" s="28"/>
      <c r="O250" s="28"/>
      <c r="P250" s="920"/>
      <c r="Q250" s="28"/>
      <c r="R250" s="414"/>
      <c r="S250" s="28"/>
      <c r="T250" s="28"/>
      <c r="U250" s="349"/>
      <c r="V250" s="349"/>
      <c r="W250" s="349"/>
      <c r="X250" s="349"/>
      <c r="Y250" s="349"/>
      <c r="Z250" s="349"/>
      <c r="AA250" s="349"/>
      <c r="AB250" s="349"/>
      <c r="AC250" s="349"/>
      <c r="AD250" s="350"/>
      <c r="AE250" s="349"/>
      <c r="AF250" s="349"/>
      <c r="AG250" s="1" t="s">
        <v>202</v>
      </c>
    </row>
    <row r="251" spans="1:36" ht="78.75" hidden="1" customHeight="1" x14ac:dyDescent="0.2">
      <c r="A251" s="36" t="s">
        <v>5144</v>
      </c>
      <c r="B251" s="1" t="s">
        <v>4</v>
      </c>
      <c r="C251" s="28"/>
      <c r="D251" s="37">
        <v>41822</v>
      </c>
      <c r="E251" s="30"/>
      <c r="F251" s="289"/>
      <c r="G251" s="30"/>
      <c r="H251" s="137"/>
      <c r="I251" s="28"/>
      <c r="J251" s="349"/>
      <c r="K251" s="349"/>
      <c r="L251" s="28"/>
      <c r="M251" s="920"/>
      <c r="N251" s="28"/>
      <c r="O251" s="28"/>
      <c r="P251" s="920"/>
      <c r="Q251" s="28"/>
      <c r="R251" s="28"/>
      <c r="S251" s="28"/>
      <c r="T251" s="28"/>
      <c r="U251" s="28"/>
      <c r="V251" s="359"/>
      <c r="W251" s="359"/>
      <c r="X251" s="359"/>
      <c r="Y251" s="359"/>
      <c r="Z251" s="359"/>
      <c r="AA251" s="359"/>
      <c r="AB251" s="359"/>
      <c r="AC251" s="359"/>
      <c r="AD251" s="42"/>
      <c r="AE251" s="359"/>
      <c r="AF251" s="359"/>
      <c r="AG251" s="1" t="s">
        <v>202</v>
      </c>
    </row>
    <row r="252" spans="1:36" s="89" customFormat="1" ht="47.25" hidden="1" customHeight="1" x14ac:dyDescent="0.2">
      <c r="A252" s="36" t="s">
        <v>5144</v>
      </c>
      <c r="B252" s="1" t="s">
        <v>4</v>
      </c>
      <c r="C252" s="28"/>
      <c r="D252" s="37">
        <v>41823</v>
      </c>
      <c r="E252" s="30"/>
      <c r="F252" s="289"/>
      <c r="G252" s="30"/>
      <c r="H252" s="137"/>
      <c r="I252" s="28"/>
      <c r="J252" s="28"/>
      <c r="K252" s="28"/>
      <c r="L252" s="28"/>
      <c r="M252" s="294"/>
      <c r="N252" s="28"/>
      <c r="O252" s="28"/>
      <c r="P252" s="294"/>
      <c r="Q252" s="28"/>
      <c r="R252" s="28"/>
      <c r="S252" s="28"/>
      <c r="T252" s="28"/>
      <c r="U252" s="28"/>
      <c r="V252" s="28"/>
      <c r="W252" s="28"/>
      <c r="X252" s="28"/>
      <c r="Y252" s="28"/>
      <c r="Z252" s="28"/>
      <c r="AA252" s="28"/>
      <c r="AB252" s="28"/>
      <c r="AC252" s="28"/>
      <c r="AD252" s="36"/>
      <c r="AE252" s="28"/>
      <c r="AF252" s="28"/>
      <c r="AG252" s="1" t="s">
        <v>202</v>
      </c>
      <c r="AH252" s="22"/>
      <c r="AI252" s="22"/>
      <c r="AJ252" s="22"/>
    </row>
    <row r="253" spans="1:36" s="3" customFormat="1" ht="31.5" hidden="1" customHeight="1" x14ac:dyDescent="0.2">
      <c r="A253" s="36" t="s">
        <v>5144</v>
      </c>
      <c r="B253" s="1" t="s">
        <v>4</v>
      </c>
      <c r="C253" s="28"/>
      <c r="D253" s="37">
        <v>41824</v>
      </c>
      <c r="E253" s="30"/>
      <c r="F253" s="289"/>
      <c r="G253" s="30"/>
      <c r="H253" s="137"/>
      <c r="I253" s="28"/>
      <c r="J253" s="28"/>
      <c r="K253" s="28"/>
      <c r="L253" s="28"/>
      <c r="M253" s="294"/>
      <c r="N253" s="28"/>
      <c r="O253" s="28"/>
      <c r="P253" s="294"/>
      <c r="Q253" s="28"/>
      <c r="R253" s="28"/>
      <c r="S253" s="28"/>
      <c r="T253" s="28"/>
      <c r="U253" s="28"/>
      <c r="V253" s="28"/>
      <c r="W253" s="28"/>
      <c r="X253" s="28"/>
      <c r="Y253" s="28"/>
      <c r="Z253" s="28"/>
      <c r="AA253" s="28"/>
      <c r="AB253" s="28"/>
      <c r="AC253" s="28"/>
      <c r="AD253" s="36"/>
      <c r="AE253" s="28"/>
      <c r="AF253" s="28"/>
      <c r="AG253" s="1" t="s">
        <v>202</v>
      </c>
      <c r="AH253" s="22"/>
      <c r="AI253" s="22"/>
      <c r="AJ253" s="22"/>
    </row>
    <row r="254" spans="1:36" s="3" customFormat="1" ht="126" hidden="1" customHeight="1" x14ac:dyDescent="0.2">
      <c r="A254" s="36" t="s">
        <v>5144</v>
      </c>
      <c r="B254" s="1" t="s">
        <v>4</v>
      </c>
      <c r="C254" s="28"/>
      <c r="D254" s="37">
        <v>41825</v>
      </c>
      <c r="E254" s="30"/>
      <c r="F254" s="289"/>
      <c r="G254" s="30"/>
      <c r="H254" s="137"/>
      <c r="I254" s="28"/>
      <c r="J254" s="28"/>
      <c r="K254" s="28"/>
      <c r="L254" s="28"/>
      <c r="M254" s="294"/>
      <c r="N254" s="28"/>
      <c r="O254" s="28"/>
      <c r="P254" s="294"/>
      <c r="Q254" s="28"/>
      <c r="R254" s="28"/>
      <c r="S254" s="28"/>
      <c r="T254" s="28"/>
      <c r="U254" s="28"/>
      <c r="V254" s="28"/>
      <c r="W254" s="28"/>
      <c r="X254" s="28"/>
      <c r="Y254" s="28"/>
      <c r="Z254" s="28"/>
      <c r="AA254" s="28"/>
      <c r="AB254" s="28"/>
      <c r="AC254" s="28"/>
      <c r="AD254" s="36"/>
      <c r="AE254" s="28"/>
      <c r="AF254" s="28"/>
      <c r="AG254" s="1" t="s">
        <v>202</v>
      </c>
      <c r="AH254" s="22"/>
      <c r="AI254" s="22"/>
      <c r="AJ254" s="22"/>
    </row>
    <row r="255" spans="1:36" s="3" customFormat="1" ht="31.5" hidden="1" customHeight="1" x14ac:dyDescent="0.2">
      <c r="A255" s="36" t="s">
        <v>5144</v>
      </c>
      <c r="B255" s="1" t="s">
        <v>4</v>
      </c>
      <c r="C255" s="28"/>
      <c r="D255" s="37">
        <v>41826</v>
      </c>
      <c r="E255" s="30"/>
      <c r="F255" s="289"/>
      <c r="G255" s="30"/>
      <c r="H255" s="137"/>
      <c r="I255" s="28"/>
      <c r="J255" s="28"/>
      <c r="K255" s="28"/>
      <c r="L255" s="28"/>
      <c r="M255" s="294"/>
      <c r="N255" s="28"/>
      <c r="O255" s="28"/>
      <c r="P255" s="294"/>
      <c r="Q255" s="28"/>
      <c r="R255" s="28"/>
      <c r="S255" s="28"/>
      <c r="T255" s="28"/>
      <c r="U255" s="28"/>
      <c r="V255" s="28"/>
      <c r="W255" s="28"/>
      <c r="X255" s="28"/>
      <c r="Y255" s="28"/>
      <c r="Z255" s="28"/>
      <c r="AA255" s="28"/>
      <c r="AB255" s="28"/>
      <c r="AC255" s="28"/>
      <c r="AD255" s="36"/>
      <c r="AE255" s="28"/>
      <c r="AF255" s="28"/>
      <c r="AG255" s="1" t="s">
        <v>202</v>
      </c>
      <c r="AH255" s="22"/>
      <c r="AI255" s="22"/>
      <c r="AJ255" s="22"/>
    </row>
    <row r="256" spans="1:36" s="3" customFormat="1" ht="31.5" hidden="1" customHeight="1" x14ac:dyDescent="0.2">
      <c r="A256" s="36" t="s">
        <v>5144</v>
      </c>
      <c r="B256" s="1" t="s">
        <v>4</v>
      </c>
      <c r="C256" s="291" t="s">
        <v>2244</v>
      </c>
      <c r="D256" s="37">
        <v>41827</v>
      </c>
      <c r="E256" s="30">
        <v>0.61319444444444449</v>
      </c>
      <c r="F256" s="289">
        <v>41827</v>
      </c>
      <c r="G256" s="30">
        <v>0.63055555555555554</v>
      </c>
      <c r="H256" s="137">
        <f t="shared" ref="H256:H267" si="4">G256-E256</f>
        <v>1.7361111111111049E-2</v>
      </c>
      <c r="I256" s="28">
        <v>390</v>
      </c>
      <c r="J256" s="28"/>
      <c r="K256" s="1" t="s">
        <v>132</v>
      </c>
      <c r="L256" s="1" t="s">
        <v>125</v>
      </c>
      <c r="M256" s="318" t="s">
        <v>5477</v>
      </c>
      <c r="N256" s="28">
        <v>35</v>
      </c>
      <c r="O256" s="28" t="s">
        <v>66</v>
      </c>
      <c r="P256" s="294" t="s">
        <v>5477</v>
      </c>
      <c r="Q256" s="1" t="s">
        <v>3626</v>
      </c>
      <c r="R256" s="28">
        <v>86.2</v>
      </c>
      <c r="S256" s="28"/>
      <c r="T256" s="28">
        <v>86.2</v>
      </c>
      <c r="U256" s="36"/>
      <c r="V256" s="36"/>
      <c r="W256" s="36"/>
      <c r="X256" s="36"/>
      <c r="Y256" s="36"/>
      <c r="Z256" s="36"/>
      <c r="AA256" s="36"/>
      <c r="AB256" s="36"/>
      <c r="AC256" s="36"/>
      <c r="AD256" s="36" t="s">
        <v>55</v>
      </c>
      <c r="AE256" s="36"/>
      <c r="AF256" s="36"/>
      <c r="AG256" s="36" t="s">
        <v>5478</v>
      </c>
      <c r="AH256" s="22"/>
      <c r="AI256" s="22"/>
      <c r="AJ256" s="22"/>
    </row>
    <row r="257" spans="1:36" s="3" customFormat="1" ht="31.5" hidden="1" customHeight="1" x14ac:dyDescent="0.2">
      <c r="A257" s="36" t="s">
        <v>5144</v>
      </c>
      <c r="B257" s="140" t="s">
        <v>4</v>
      </c>
      <c r="C257" s="140" t="s">
        <v>36</v>
      </c>
      <c r="D257" s="37">
        <v>41827</v>
      </c>
      <c r="E257" s="320">
        <v>0.70138888888888884</v>
      </c>
      <c r="F257" s="319">
        <v>41827</v>
      </c>
      <c r="G257" s="320">
        <v>0.72916666666666663</v>
      </c>
      <c r="H257" s="320">
        <f t="shared" si="4"/>
        <v>2.777777777777779E-2</v>
      </c>
      <c r="I257" s="140">
        <v>16</v>
      </c>
      <c r="J257" s="140"/>
      <c r="K257" s="912" t="s">
        <v>133</v>
      </c>
      <c r="L257" s="140" t="s">
        <v>128</v>
      </c>
      <c r="M257" s="140" t="s">
        <v>5479</v>
      </c>
      <c r="N257" s="921" t="s">
        <v>103</v>
      </c>
      <c r="O257" s="140" t="s">
        <v>66</v>
      </c>
      <c r="P257" s="140" t="s">
        <v>5480</v>
      </c>
      <c r="Q257" s="140" t="s">
        <v>5481</v>
      </c>
      <c r="R257" s="140">
        <v>5.0999999999999996</v>
      </c>
      <c r="S257" s="140"/>
      <c r="T257" s="140">
        <v>5.0999999999999996</v>
      </c>
      <c r="U257" s="45"/>
      <c r="V257" s="45"/>
      <c r="W257" s="45"/>
      <c r="X257" s="45"/>
      <c r="Y257" s="45"/>
      <c r="Z257" s="45"/>
      <c r="AA257" s="45"/>
      <c r="AB257" s="417"/>
      <c r="AC257" s="45"/>
      <c r="AD257" s="45" t="s">
        <v>48</v>
      </c>
      <c r="AE257" s="45"/>
      <c r="AF257" s="45"/>
      <c r="AG257" s="45" t="s">
        <v>5482</v>
      </c>
      <c r="AH257" s="230"/>
      <c r="AI257" s="230"/>
      <c r="AJ257" s="230"/>
    </row>
    <row r="258" spans="1:36" s="3" customFormat="1" ht="31.5" hidden="1" customHeight="1" x14ac:dyDescent="0.2">
      <c r="A258" s="36" t="s">
        <v>5144</v>
      </c>
      <c r="B258" s="140" t="s">
        <v>4</v>
      </c>
      <c r="C258" s="140" t="s">
        <v>36</v>
      </c>
      <c r="D258" s="37">
        <v>41827</v>
      </c>
      <c r="E258" s="320">
        <v>0.70138888888888884</v>
      </c>
      <c r="F258" s="319">
        <v>41827</v>
      </c>
      <c r="G258" s="320">
        <v>0.72569444444444453</v>
      </c>
      <c r="H258" s="320">
        <f t="shared" si="4"/>
        <v>2.4305555555555691E-2</v>
      </c>
      <c r="I258" s="140">
        <v>11</v>
      </c>
      <c r="J258" s="140"/>
      <c r="K258" s="912" t="s">
        <v>132</v>
      </c>
      <c r="L258" s="140" t="s">
        <v>128</v>
      </c>
      <c r="M258" s="140" t="s">
        <v>5483</v>
      </c>
      <c r="N258" s="921" t="s">
        <v>103</v>
      </c>
      <c r="O258" s="140" t="s">
        <v>66</v>
      </c>
      <c r="P258" s="140" t="s">
        <v>5484</v>
      </c>
      <c r="Q258" s="140" t="s">
        <v>3626</v>
      </c>
      <c r="R258" s="140">
        <v>2.7</v>
      </c>
      <c r="S258" s="140"/>
      <c r="T258" s="321">
        <v>2.7</v>
      </c>
      <c r="U258" s="45"/>
      <c r="V258" s="45"/>
      <c r="W258" s="45"/>
      <c r="X258" s="45"/>
      <c r="Y258" s="45"/>
      <c r="Z258" s="45"/>
      <c r="AA258" s="45"/>
      <c r="AB258" s="417"/>
      <c r="AC258" s="45"/>
      <c r="AD258" s="45" t="s">
        <v>48</v>
      </c>
      <c r="AE258" s="45"/>
      <c r="AF258" s="45"/>
      <c r="AG258" s="45" t="s">
        <v>5485</v>
      </c>
      <c r="AH258" s="230"/>
      <c r="AI258" s="230"/>
      <c r="AJ258" s="230"/>
    </row>
    <row r="259" spans="1:36" s="3" customFormat="1" ht="31.5" hidden="1" customHeight="1" x14ac:dyDescent="0.2">
      <c r="A259" s="36" t="s">
        <v>5144</v>
      </c>
      <c r="B259" s="140" t="s">
        <v>4</v>
      </c>
      <c r="C259" s="28" t="s">
        <v>2195</v>
      </c>
      <c r="D259" s="37">
        <v>41827</v>
      </c>
      <c r="E259" s="320">
        <v>0.5625</v>
      </c>
      <c r="F259" s="319">
        <v>41827</v>
      </c>
      <c r="G259" s="320">
        <v>0.59027777777777779</v>
      </c>
      <c r="H259" s="320">
        <f t="shared" si="4"/>
        <v>2.777777777777779E-2</v>
      </c>
      <c r="I259" s="140">
        <v>9</v>
      </c>
      <c r="J259" s="140"/>
      <c r="K259" s="912" t="s">
        <v>132</v>
      </c>
      <c r="L259" s="140" t="s">
        <v>128</v>
      </c>
      <c r="M259" s="294" t="s">
        <v>5486</v>
      </c>
      <c r="N259" s="921" t="s">
        <v>103</v>
      </c>
      <c r="O259" s="140" t="s">
        <v>66</v>
      </c>
      <c r="P259" s="294" t="s">
        <v>5486</v>
      </c>
      <c r="Q259" s="140" t="s">
        <v>3626</v>
      </c>
      <c r="R259" s="140">
        <v>31.8</v>
      </c>
      <c r="S259" s="140"/>
      <c r="T259" s="321">
        <v>31.8</v>
      </c>
      <c r="U259" s="45"/>
      <c r="V259" s="45"/>
      <c r="W259" s="45"/>
      <c r="X259" s="45"/>
      <c r="Y259" s="45"/>
      <c r="Z259" s="45"/>
      <c r="AA259" s="45"/>
      <c r="AB259" s="417"/>
      <c r="AC259" s="45"/>
      <c r="AD259" s="45" t="s">
        <v>48</v>
      </c>
      <c r="AE259" s="45"/>
      <c r="AF259" s="45"/>
      <c r="AG259" s="45" t="s">
        <v>5487</v>
      </c>
      <c r="AH259" s="230"/>
      <c r="AI259" s="230"/>
      <c r="AJ259" s="230"/>
    </row>
    <row r="260" spans="1:36" ht="31.5" hidden="1" customHeight="1" x14ac:dyDescent="0.2">
      <c r="A260" s="36" t="s">
        <v>5144</v>
      </c>
      <c r="B260" s="140" t="s">
        <v>4</v>
      </c>
      <c r="C260" s="291" t="s">
        <v>2244</v>
      </c>
      <c r="D260" s="37">
        <v>41827</v>
      </c>
      <c r="E260" s="320">
        <v>0.59722222222222221</v>
      </c>
      <c r="F260" s="319">
        <v>41827</v>
      </c>
      <c r="G260" s="320">
        <v>0.61458333333333337</v>
      </c>
      <c r="H260" s="320">
        <f t="shared" si="4"/>
        <v>1.736111111111116E-2</v>
      </c>
      <c r="I260" s="140">
        <v>29</v>
      </c>
      <c r="J260" s="140"/>
      <c r="K260" s="45" t="s">
        <v>132</v>
      </c>
      <c r="L260" s="140" t="s">
        <v>128</v>
      </c>
      <c r="M260" s="140" t="s">
        <v>5488</v>
      </c>
      <c r="N260" s="140">
        <v>110</v>
      </c>
      <c r="O260" s="140" t="s">
        <v>66</v>
      </c>
      <c r="P260" s="140" t="s">
        <v>5488</v>
      </c>
      <c r="Q260" s="140" t="s">
        <v>3626</v>
      </c>
      <c r="R260" s="140">
        <v>57.4</v>
      </c>
      <c r="S260" s="140"/>
      <c r="T260" s="321">
        <v>57.4</v>
      </c>
      <c r="U260" s="45"/>
      <c r="V260" s="45"/>
      <c r="W260" s="45"/>
      <c r="X260" s="45"/>
      <c r="Y260" s="45"/>
      <c r="Z260" s="45"/>
      <c r="AA260" s="45"/>
      <c r="AB260" s="45"/>
      <c r="AC260" s="45"/>
      <c r="AD260" s="45" t="s">
        <v>48</v>
      </c>
      <c r="AE260" s="45"/>
      <c r="AF260" s="45"/>
      <c r="AG260" s="45" t="s">
        <v>5489</v>
      </c>
      <c r="AH260" s="230"/>
      <c r="AI260" s="230"/>
      <c r="AJ260" s="230"/>
    </row>
    <row r="261" spans="1:36" ht="78.75" hidden="1" customHeight="1" x14ac:dyDescent="0.2">
      <c r="A261" s="36" t="s">
        <v>5144</v>
      </c>
      <c r="B261" s="140" t="s">
        <v>4</v>
      </c>
      <c r="C261" s="291" t="s">
        <v>2244</v>
      </c>
      <c r="D261" s="37">
        <v>41827</v>
      </c>
      <c r="E261" s="320">
        <v>0.78611111111111109</v>
      </c>
      <c r="F261" s="319">
        <v>41827</v>
      </c>
      <c r="G261" s="320">
        <v>0.78680555555555554</v>
      </c>
      <c r="H261" s="320">
        <f t="shared" si="4"/>
        <v>6.9444444444444198E-4</v>
      </c>
      <c r="I261" s="140">
        <v>12</v>
      </c>
      <c r="J261" s="140"/>
      <c r="K261" s="45" t="s">
        <v>132</v>
      </c>
      <c r="L261" s="140" t="s">
        <v>128</v>
      </c>
      <c r="M261" s="318" t="s">
        <v>5490</v>
      </c>
      <c r="N261" s="140">
        <v>35</v>
      </c>
      <c r="O261" s="140" t="s">
        <v>66</v>
      </c>
      <c r="P261" s="294" t="s">
        <v>5490</v>
      </c>
      <c r="Q261" s="140" t="s">
        <v>3626</v>
      </c>
      <c r="R261" s="140">
        <v>5.7</v>
      </c>
      <c r="S261" s="140"/>
      <c r="T261" s="321">
        <v>5.7</v>
      </c>
      <c r="U261" s="45"/>
      <c r="V261" s="45"/>
      <c r="W261" s="45"/>
      <c r="X261" s="45"/>
      <c r="Y261" s="45"/>
      <c r="Z261" s="45"/>
      <c r="AA261" s="45"/>
      <c r="AB261" s="45"/>
      <c r="AC261" s="45"/>
      <c r="AD261" s="45" t="s">
        <v>48</v>
      </c>
      <c r="AE261" s="45"/>
      <c r="AF261" s="45"/>
      <c r="AG261" s="45" t="s">
        <v>5491</v>
      </c>
      <c r="AH261" s="230"/>
      <c r="AI261" s="230"/>
      <c r="AJ261" s="230"/>
    </row>
    <row r="262" spans="1:36" ht="31.5" hidden="1" customHeight="1" x14ac:dyDescent="0.2">
      <c r="A262" s="36" t="s">
        <v>5144</v>
      </c>
      <c r="B262" s="140" t="s">
        <v>4</v>
      </c>
      <c r="C262" s="140" t="s">
        <v>36</v>
      </c>
      <c r="D262" s="37">
        <v>41828</v>
      </c>
      <c r="E262" s="320">
        <v>0.19513888888888889</v>
      </c>
      <c r="F262" s="319">
        <v>41828</v>
      </c>
      <c r="G262" s="320">
        <v>0.23402777777777781</v>
      </c>
      <c r="H262" s="320">
        <f t="shared" si="4"/>
        <v>3.8888888888888917E-2</v>
      </c>
      <c r="I262" s="140">
        <v>21</v>
      </c>
      <c r="J262" s="140"/>
      <c r="K262" s="45" t="s">
        <v>132</v>
      </c>
      <c r="L262" s="140" t="s">
        <v>128</v>
      </c>
      <c r="M262" s="140" t="s">
        <v>5492</v>
      </c>
      <c r="N262" s="140" t="s">
        <v>103</v>
      </c>
      <c r="O262" s="140" t="s">
        <v>66</v>
      </c>
      <c r="P262" s="140" t="s">
        <v>5492</v>
      </c>
      <c r="Q262" s="140" t="s">
        <v>3626</v>
      </c>
      <c r="R262" s="140">
        <v>33</v>
      </c>
      <c r="S262" s="140"/>
      <c r="T262" s="321">
        <v>33</v>
      </c>
      <c r="U262" s="45"/>
      <c r="V262" s="45"/>
      <c r="W262" s="45"/>
      <c r="X262" s="45"/>
      <c r="Y262" s="45"/>
      <c r="Z262" s="45"/>
      <c r="AA262" s="45"/>
      <c r="AB262" s="45"/>
      <c r="AC262" s="45"/>
      <c r="AD262" s="45" t="s">
        <v>48</v>
      </c>
      <c r="AE262" s="45"/>
      <c r="AF262" s="45"/>
      <c r="AG262" s="45" t="s">
        <v>5493</v>
      </c>
      <c r="AH262" s="230"/>
      <c r="AI262" s="230"/>
      <c r="AJ262" s="230"/>
    </row>
    <row r="263" spans="1:36" ht="31.5" hidden="1" customHeight="1" x14ac:dyDescent="0.2">
      <c r="A263" s="36" t="s">
        <v>5144</v>
      </c>
      <c r="B263" s="140" t="s">
        <v>4</v>
      </c>
      <c r="C263" s="140" t="s">
        <v>36</v>
      </c>
      <c r="D263" s="37">
        <v>41828</v>
      </c>
      <c r="E263" s="320">
        <v>0.20208333333333331</v>
      </c>
      <c r="F263" s="319">
        <v>41828</v>
      </c>
      <c r="G263" s="320">
        <v>0.28611111111111115</v>
      </c>
      <c r="H263" s="320">
        <f t="shared" si="4"/>
        <v>8.402777777777784E-2</v>
      </c>
      <c r="I263" s="140">
        <v>15</v>
      </c>
      <c r="J263" s="140"/>
      <c r="K263" s="45" t="s">
        <v>133</v>
      </c>
      <c r="L263" s="140" t="s">
        <v>128</v>
      </c>
      <c r="M263" s="140" t="s">
        <v>5494</v>
      </c>
      <c r="N263" s="140" t="s">
        <v>103</v>
      </c>
      <c r="O263" s="140" t="s">
        <v>66</v>
      </c>
      <c r="P263" s="140" t="s">
        <v>5494</v>
      </c>
      <c r="Q263" s="140" t="s">
        <v>5495</v>
      </c>
      <c r="R263" s="140">
        <v>6.6</v>
      </c>
      <c r="S263" s="140"/>
      <c r="T263" s="321">
        <v>6.6</v>
      </c>
      <c r="U263" s="45"/>
      <c r="V263" s="45"/>
      <c r="W263" s="45"/>
      <c r="X263" s="45"/>
      <c r="Y263" s="45"/>
      <c r="Z263" s="45"/>
      <c r="AA263" s="45"/>
      <c r="AB263" s="45"/>
      <c r="AC263" s="45"/>
      <c r="AD263" s="45" t="s">
        <v>48</v>
      </c>
      <c r="AE263" s="45"/>
      <c r="AF263" s="45"/>
      <c r="AG263" s="45" t="s">
        <v>5496</v>
      </c>
      <c r="AH263" s="230"/>
      <c r="AI263" s="230"/>
      <c r="AJ263" s="230"/>
    </row>
    <row r="264" spans="1:36" ht="31.5" hidden="1" customHeight="1" x14ac:dyDescent="0.2">
      <c r="A264" s="36" t="s">
        <v>5144</v>
      </c>
      <c r="B264" s="140" t="s">
        <v>4</v>
      </c>
      <c r="C264" s="140" t="s">
        <v>36</v>
      </c>
      <c r="D264" s="37">
        <v>41828</v>
      </c>
      <c r="E264" s="320">
        <v>0.20208333333333331</v>
      </c>
      <c r="F264" s="319">
        <v>41828</v>
      </c>
      <c r="G264" s="320">
        <v>0.28611111111111115</v>
      </c>
      <c r="H264" s="320">
        <f t="shared" si="4"/>
        <v>8.402777777777784E-2</v>
      </c>
      <c r="I264" s="140">
        <v>10</v>
      </c>
      <c r="J264" s="140"/>
      <c r="K264" s="45" t="s">
        <v>132</v>
      </c>
      <c r="L264" s="140" t="s">
        <v>128</v>
      </c>
      <c r="M264" s="140" t="s">
        <v>5497</v>
      </c>
      <c r="N264" s="140" t="s">
        <v>103</v>
      </c>
      <c r="O264" s="140" t="s">
        <v>66</v>
      </c>
      <c r="P264" s="140" t="s">
        <v>5497</v>
      </c>
      <c r="Q264" s="140" t="s">
        <v>3626</v>
      </c>
      <c r="R264" s="140">
        <v>5.5</v>
      </c>
      <c r="S264" s="140"/>
      <c r="T264" s="321">
        <v>5.5</v>
      </c>
      <c r="U264" s="45"/>
      <c r="V264" s="45"/>
      <c r="W264" s="45"/>
      <c r="X264" s="45"/>
      <c r="Y264" s="45"/>
      <c r="Z264" s="45"/>
      <c r="AA264" s="45"/>
      <c r="AB264" s="45"/>
      <c r="AC264" s="45"/>
      <c r="AD264" s="45" t="s">
        <v>48</v>
      </c>
      <c r="AE264" s="45"/>
      <c r="AF264" s="45"/>
      <c r="AG264" s="45" t="s">
        <v>5498</v>
      </c>
      <c r="AH264" s="230"/>
      <c r="AI264" s="230"/>
      <c r="AJ264" s="230"/>
    </row>
    <row r="265" spans="1:36" ht="31.5" hidden="1" customHeight="1" x14ac:dyDescent="0.2">
      <c r="A265" s="36" t="s">
        <v>5144</v>
      </c>
      <c r="B265" s="140" t="s">
        <v>4</v>
      </c>
      <c r="C265" s="1" t="s">
        <v>2191</v>
      </c>
      <c r="D265" s="37">
        <v>41828</v>
      </c>
      <c r="E265" s="320">
        <v>7.1527777777777787E-2</v>
      </c>
      <c r="F265" s="319">
        <v>41828</v>
      </c>
      <c r="G265" s="320">
        <v>8.8888888888888892E-2</v>
      </c>
      <c r="H265" s="320">
        <f t="shared" si="4"/>
        <v>1.7361111111111105E-2</v>
      </c>
      <c r="I265" s="140">
        <v>31</v>
      </c>
      <c r="J265" s="140"/>
      <c r="K265" s="45" t="s">
        <v>132</v>
      </c>
      <c r="L265" s="140" t="s">
        <v>128</v>
      </c>
      <c r="M265" s="140" t="s">
        <v>5499</v>
      </c>
      <c r="N265" s="140" t="s">
        <v>103</v>
      </c>
      <c r="O265" s="140" t="s">
        <v>66</v>
      </c>
      <c r="P265" s="140" t="s">
        <v>5499</v>
      </c>
      <c r="Q265" s="140" t="s">
        <v>3626</v>
      </c>
      <c r="R265" s="140">
        <v>3.2</v>
      </c>
      <c r="S265" s="140"/>
      <c r="T265" s="321">
        <v>3.2</v>
      </c>
      <c r="U265" s="45"/>
      <c r="V265" s="45"/>
      <c r="W265" s="45"/>
      <c r="X265" s="45"/>
      <c r="Y265" s="45"/>
      <c r="Z265" s="45"/>
      <c r="AA265" s="45"/>
      <c r="AB265" s="45"/>
      <c r="AC265" s="45"/>
      <c r="AD265" s="45" t="s">
        <v>48</v>
      </c>
      <c r="AE265" s="45"/>
      <c r="AF265" s="45"/>
      <c r="AG265" s="45" t="s">
        <v>5500</v>
      </c>
      <c r="AH265" s="230"/>
      <c r="AI265" s="230"/>
      <c r="AJ265" s="230"/>
    </row>
    <row r="266" spans="1:36" ht="31.5" hidden="1" customHeight="1" x14ac:dyDescent="0.2">
      <c r="A266" s="36" t="s">
        <v>5144</v>
      </c>
      <c r="B266" s="140" t="s">
        <v>4</v>
      </c>
      <c r="C266" s="1" t="s">
        <v>2191</v>
      </c>
      <c r="D266" s="37">
        <v>41828</v>
      </c>
      <c r="E266" s="320">
        <v>0.8208333333333333</v>
      </c>
      <c r="F266" s="319">
        <v>41828</v>
      </c>
      <c r="G266" s="320">
        <v>0.93333333333333324</v>
      </c>
      <c r="H266" s="320">
        <f t="shared" si="4"/>
        <v>0.11249999999999993</v>
      </c>
      <c r="I266" s="140">
        <v>9</v>
      </c>
      <c r="J266" s="140"/>
      <c r="K266" s="45" t="s">
        <v>132</v>
      </c>
      <c r="L266" s="140" t="s">
        <v>128</v>
      </c>
      <c r="M266" s="140" t="s">
        <v>5501</v>
      </c>
      <c r="N266" s="140" t="s">
        <v>103</v>
      </c>
      <c r="O266" s="140" t="s">
        <v>66</v>
      </c>
      <c r="P266" s="140" t="s">
        <v>5501</v>
      </c>
      <c r="Q266" s="140" t="s">
        <v>3626</v>
      </c>
      <c r="R266" s="140">
        <v>4.2</v>
      </c>
      <c r="S266" s="140"/>
      <c r="T266" s="321">
        <v>4.2</v>
      </c>
      <c r="U266" s="45"/>
      <c r="V266" s="45"/>
      <c r="W266" s="45"/>
      <c r="X266" s="45"/>
      <c r="Y266" s="45"/>
      <c r="Z266" s="45"/>
      <c r="AA266" s="45"/>
      <c r="AB266" s="45"/>
      <c r="AC266" s="45"/>
      <c r="AD266" s="45" t="s">
        <v>48</v>
      </c>
      <c r="AE266" s="45"/>
      <c r="AF266" s="45"/>
      <c r="AG266" s="45" t="s">
        <v>5500</v>
      </c>
      <c r="AH266" s="230"/>
      <c r="AI266" s="230"/>
      <c r="AJ266" s="230"/>
    </row>
    <row r="267" spans="1:36" ht="47.25" hidden="1" customHeight="1" x14ac:dyDescent="0.2">
      <c r="A267" s="36" t="s">
        <v>5144</v>
      </c>
      <c r="B267" s="140" t="s">
        <v>4</v>
      </c>
      <c r="C267" s="1" t="s">
        <v>379</v>
      </c>
      <c r="D267" s="37">
        <v>41828</v>
      </c>
      <c r="E267" s="320">
        <v>0.67986111111111114</v>
      </c>
      <c r="F267" s="319">
        <v>41828</v>
      </c>
      <c r="G267" s="320">
        <v>0.79166666666666663</v>
      </c>
      <c r="H267" s="320">
        <f t="shared" si="4"/>
        <v>0.11180555555555549</v>
      </c>
      <c r="I267" s="140">
        <v>30</v>
      </c>
      <c r="J267" s="140"/>
      <c r="K267" s="45" t="s">
        <v>132</v>
      </c>
      <c r="L267" s="140" t="s">
        <v>125</v>
      </c>
      <c r="M267" s="322" t="s">
        <v>5502</v>
      </c>
      <c r="N267" s="140">
        <v>35</v>
      </c>
      <c r="O267" s="140" t="s">
        <v>66</v>
      </c>
      <c r="P267" s="322" t="s">
        <v>5502</v>
      </c>
      <c r="Q267" s="140" t="s">
        <v>3626</v>
      </c>
      <c r="R267" s="140">
        <v>18.8</v>
      </c>
      <c r="S267" s="140"/>
      <c r="T267" s="321">
        <v>18.8</v>
      </c>
      <c r="U267" s="45"/>
      <c r="V267" s="45"/>
      <c r="W267" s="45"/>
      <c r="X267" s="45"/>
      <c r="Y267" s="45"/>
      <c r="Z267" s="45"/>
      <c r="AA267" s="45"/>
      <c r="AB267" s="45"/>
      <c r="AC267" s="45"/>
      <c r="AD267" s="36" t="s">
        <v>55</v>
      </c>
      <c r="AE267" s="45"/>
      <c r="AF267" s="45"/>
      <c r="AG267" s="45" t="s">
        <v>5503</v>
      </c>
      <c r="AH267" s="230"/>
      <c r="AI267" s="230"/>
      <c r="AJ267" s="230"/>
    </row>
    <row r="268" spans="1:36" ht="47.25" hidden="1" customHeight="1" x14ac:dyDescent="0.2">
      <c r="A268" s="36" t="s">
        <v>5144</v>
      </c>
      <c r="B268" s="140" t="s">
        <v>4</v>
      </c>
      <c r="C268" s="45"/>
      <c r="D268" s="37">
        <v>41829</v>
      </c>
      <c r="E268" s="320"/>
      <c r="F268" s="319"/>
      <c r="G268" s="320"/>
      <c r="H268" s="320">
        <v>0</v>
      </c>
      <c r="I268" s="140"/>
      <c r="J268" s="140"/>
      <c r="K268" s="45"/>
      <c r="L268" s="140"/>
      <c r="M268" s="140"/>
      <c r="N268" s="140"/>
      <c r="O268" s="140"/>
      <c r="P268" s="140"/>
      <c r="Q268" s="140"/>
      <c r="R268" s="140"/>
      <c r="S268" s="140"/>
      <c r="T268" s="321"/>
      <c r="U268" s="45"/>
      <c r="V268" s="45"/>
      <c r="W268" s="45"/>
      <c r="X268" s="45"/>
      <c r="Y268" s="45"/>
      <c r="Z268" s="45"/>
      <c r="AA268" s="45"/>
      <c r="AB268" s="45"/>
      <c r="AC268" s="45"/>
      <c r="AD268" s="45"/>
      <c r="AE268" s="45"/>
      <c r="AF268" s="45"/>
      <c r="AG268" s="52" t="s">
        <v>202</v>
      </c>
      <c r="AH268" s="230"/>
      <c r="AI268" s="230"/>
      <c r="AJ268" s="230"/>
    </row>
    <row r="269" spans="1:36" ht="47.25" hidden="1" customHeight="1" x14ac:dyDescent="0.2">
      <c r="A269" s="36" t="s">
        <v>5144</v>
      </c>
      <c r="B269" s="140" t="s">
        <v>4</v>
      </c>
      <c r="C269" s="1" t="s">
        <v>2191</v>
      </c>
      <c r="D269" s="37">
        <v>41830</v>
      </c>
      <c r="E269" s="320">
        <v>0.63888888888888895</v>
      </c>
      <c r="F269" s="319">
        <v>41830</v>
      </c>
      <c r="G269" s="320">
        <v>0.65555555555555556</v>
      </c>
      <c r="H269" s="320">
        <f t="shared" ref="H269:H279" si="5">G269-E269</f>
        <v>1.6666666666666607E-2</v>
      </c>
      <c r="I269" s="140">
        <v>55</v>
      </c>
      <c r="J269" s="140"/>
      <c r="K269" s="45"/>
      <c r="L269" s="323" t="s">
        <v>128</v>
      </c>
      <c r="M269" s="323" t="s">
        <v>5504</v>
      </c>
      <c r="N269" s="323" t="s">
        <v>103</v>
      </c>
      <c r="O269" s="323" t="s">
        <v>67</v>
      </c>
      <c r="P269" s="323" t="s">
        <v>5504</v>
      </c>
      <c r="Q269" s="940" t="s">
        <v>5505</v>
      </c>
      <c r="R269" s="140">
        <v>13.6</v>
      </c>
      <c r="S269" s="140"/>
      <c r="T269" s="321">
        <v>13.6</v>
      </c>
      <c r="U269" s="45"/>
      <c r="V269" s="45"/>
      <c r="W269" s="45"/>
      <c r="X269" s="45"/>
      <c r="Y269" s="45"/>
      <c r="Z269" s="45"/>
      <c r="AA269" s="45"/>
      <c r="AB269" s="45"/>
      <c r="AC269" s="45"/>
      <c r="AD269" s="45" t="s">
        <v>60</v>
      </c>
      <c r="AE269" s="45"/>
      <c r="AF269" s="45"/>
      <c r="AG269" s="45" t="s">
        <v>5500</v>
      </c>
      <c r="AH269" s="230"/>
      <c r="AI269" s="230"/>
      <c r="AJ269" s="230"/>
    </row>
    <row r="270" spans="1:36" ht="31.5" hidden="1" customHeight="1" x14ac:dyDescent="0.2">
      <c r="A270" s="36" t="s">
        <v>5144</v>
      </c>
      <c r="B270" s="140" t="s">
        <v>4</v>
      </c>
      <c r="C270" s="45"/>
      <c r="D270" s="37">
        <v>41831</v>
      </c>
      <c r="E270" s="320"/>
      <c r="F270" s="319"/>
      <c r="G270" s="320"/>
      <c r="H270" s="320">
        <f t="shared" si="5"/>
        <v>0</v>
      </c>
      <c r="I270" s="140"/>
      <c r="J270" s="140"/>
      <c r="K270" s="45"/>
      <c r="L270" s="140"/>
      <c r="M270" s="140"/>
      <c r="N270" s="140"/>
      <c r="O270" s="140"/>
      <c r="P270" s="140"/>
      <c r="Q270" s="140"/>
      <c r="R270" s="140"/>
      <c r="S270" s="140"/>
      <c r="T270" s="321"/>
      <c r="U270" s="45"/>
      <c r="V270" s="45"/>
      <c r="W270" s="45"/>
      <c r="X270" s="45"/>
      <c r="Y270" s="45"/>
      <c r="Z270" s="45"/>
      <c r="AA270" s="45"/>
      <c r="AB270" s="45"/>
      <c r="AC270" s="45"/>
      <c r="AD270" s="45"/>
      <c r="AE270" s="45"/>
      <c r="AF270" s="45"/>
      <c r="AG270" s="36" t="s">
        <v>202</v>
      </c>
      <c r="AH270" s="230"/>
      <c r="AI270" s="230"/>
      <c r="AJ270" s="230"/>
    </row>
    <row r="271" spans="1:36" ht="31.5" hidden="1" customHeight="1" x14ac:dyDescent="0.2">
      <c r="A271" s="36" t="s">
        <v>5144</v>
      </c>
      <c r="B271" s="36" t="s">
        <v>4</v>
      </c>
      <c r="C271" s="36" t="s">
        <v>36</v>
      </c>
      <c r="D271" s="37">
        <v>41832</v>
      </c>
      <c r="E271" s="38">
        <v>0.55208333333333337</v>
      </c>
      <c r="F271" s="37">
        <v>41832</v>
      </c>
      <c r="G271" s="38">
        <v>0.55208333333333337</v>
      </c>
      <c r="H271" s="320">
        <f t="shared" si="5"/>
        <v>0</v>
      </c>
      <c r="I271" s="36">
        <v>67</v>
      </c>
      <c r="J271" s="36" t="s">
        <v>3410</v>
      </c>
      <c r="K271" s="36" t="s">
        <v>132</v>
      </c>
      <c r="L271" s="28" t="s">
        <v>125</v>
      </c>
      <c r="M271" s="28" t="s">
        <v>5653</v>
      </c>
      <c r="N271" s="36">
        <v>35</v>
      </c>
      <c r="O271" s="52" t="s">
        <v>66</v>
      </c>
      <c r="P271" s="28" t="s">
        <v>5653</v>
      </c>
      <c r="Q271" s="1" t="s">
        <v>5654</v>
      </c>
      <c r="R271" s="52"/>
      <c r="S271" s="52"/>
      <c r="T271" s="52">
        <v>35.5</v>
      </c>
      <c r="U271" s="52" t="s">
        <v>75</v>
      </c>
      <c r="V271" s="1"/>
      <c r="W271" s="1"/>
      <c r="X271" s="1"/>
      <c r="Y271" s="1"/>
      <c r="Z271" s="1"/>
      <c r="AA271" s="1"/>
      <c r="AB271" s="1"/>
      <c r="AC271" s="1"/>
      <c r="AD271" s="36" t="s">
        <v>55</v>
      </c>
      <c r="AE271" s="1"/>
      <c r="AF271" s="1"/>
      <c r="AG271" s="1" t="s">
        <v>5655</v>
      </c>
      <c r="AH271" s="230"/>
      <c r="AI271" s="230"/>
      <c r="AJ271" s="230"/>
    </row>
    <row r="272" spans="1:36" ht="31.5" hidden="1" customHeight="1" x14ac:dyDescent="0.2">
      <c r="A272" s="36" t="s">
        <v>5144</v>
      </c>
      <c r="B272" s="36" t="s">
        <v>4</v>
      </c>
      <c r="C272" s="36" t="s">
        <v>36</v>
      </c>
      <c r="D272" s="37">
        <v>41832</v>
      </c>
      <c r="E272" s="38">
        <v>0.70277777777777783</v>
      </c>
      <c r="F272" s="37">
        <v>41832</v>
      </c>
      <c r="G272" s="38">
        <v>0.70277777777777783</v>
      </c>
      <c r="H272" s="320">
        <f t="shared" si="5"/>
        <v>0</v>
      </c>
      <c r="I272" s="36">
        <v>99</v>
      </c>
      <c r="J272" s="36" t="s">
        <v>3410</v>
      </c>
      <c r="K272" s="36" t="s">
        <v>132</v>
      </c>
      <c r="L272" s="28" t="s">
        <v>125</v>
      </c>
      <c r="M272" s="28" t="s">
        <v>5653</v>
      </c>
      <c r="N272" s="36">
        <v>35</v>
      </c>
      <c r="O272" s="52" t="s">
        <v>66</v>
      </c>
      <c r="P272" s="28" t="s">
        <v>5653</v>
      </c>
      <c r="Q272" s="1" t="s">
        <v>5654</v>
      </c>
      <c r="R272" s="52"/>
      <c r="S272" s="52"/>
      <c r="T272" s="52">
        <v>93.5</v>
      </c>
      <c r="U272" s="52" t="s">
        <v>75</v>
      </c>
      <c r="V272" s="1"/>
      <c r="W272" s="1"/>
      <c r="X272" s="1"/>
      <c r="Y272" s="1"/>
      <c r="Z272" s="1"/>
      <c r="AA272" s="1"/>
      <c r="AB272" s="1"/>
      <c r="AC272" s="1"/>
      <c r="AD272" s="36" t="s">
        <v>55</v>
      </c>
      <c r="AE272" s="1"/>
      <c r="AF272" s="1"/>
      <c r="AG272" s="1" t="s">
        <v>5655</v>
      </c>
      <c r="AH272" s="230"/>
      <c r="AI272" s="230"/>
      <c r="AJ272" s="230"/>
    </row>
    <row r="273" spans="1:36" s="3" customFormat="1" ht="94.5" hidden="1" customHeight="1" x14ac:dyDescent="0.2">
      <c r="A273" s="36" t="s">
        <v>5144</v>
      </c>
      <c r="B273" s="36" t="s">
        <v>4</v>
      </c>
      <c r="C273" s="36" t="s">
        <v>36</v>
      </c>
      <c r="D273" s="37">
        <v>41832</v>
      </c>
      <c r="E273" s="38">
        <v>0.73055555555555562</v>
      </c>
      <c r="F273" s="37">
        <v>41832</v>
      </c>
      <c r="G273" s="38">
        <v>0.88541666666666663</v>
      </c>
      <c r="H273" s="320">
        <f t="shared" si="5"/>
        <v>0.15486111111111101</v>
      </c>
      <c r="I273" s="36">
        <v>41</v>
      </c>
      <c r="J273" s="36" t="s">
        <v>1617</v>
      </c>
      <c r="K273" s="36" t="s">
        <v>134</v>
      </c>
      <c r="L273" s="28" t="s">
        <v>128</v>
      </c>
      <c r="M273" s="28" t="s">
        <v>5656</v>
      </c>
      <c r="N273" s="36" t="s">
        <v>103</v>
      </c>
      <c r="O273" s="52" t="s">
        <v>66</v>
      </c>
      <c r="P273" s="28" t="s">
        <v>5656</v>
      </c>
      <c r="Q273" s="1" t="s">
        <v>5657</v>
      </c>
      <c r="R273" s="52"/>
      <c r="S273" s="52"/>
      <c r="T273" s="52">
        <v>58</v>
      </c>
      <c r="U273" s="52" t="s">
        <v>75</v>
      </c>
      <c r="V273" s="1"/>
      <c r="W273" s="1"/>
      <c r="X273" s="1"/>
      <c r="Y273" s="1"/>
      <c r="Z273" s="1"/>
      <c r="AA273" s="1"/>
      <c r="AB273" s="1"/>
      <c r="AC273" s="1"/>
      <c r="AD273" s="52" t="s">
        <v>48</v>
      </c>
      <c r="AE273" s="1"/>
      <c r="AF273" s="1"/>
      <c r="AG273" s="1" t="s">
        <v>5630</v>
      </c>
      <c r="AH273" s="230"/>
      <c r="AI273" s="230"/>
      <c r="AJ273" s="230"/>
    </row>
    <row r="274" spans="1:36" s="3" customFormat="1" ht="31.5" hidden="1" customHeight="1" x14ac:dyDescent="0.2">
      <c r="A274" s="36" t="s">
        <v>5144</v>
      </c>
      <c r="B274" s="335" t="s">
        <v>4</v>
      </c>
      <c r="C274" s="335" t="s">
        <v>5658</v>
      </c>
      <c r="D274" s="37">
        <v>41832</v>
      </c>
      <c r="E274" s="534">
        <v>0.8833333333333333</v>
      </c>
      <c r="F274" s="535">
        <v>41832</v>
      </c>
      <c r="G274" s="534">
        <v>0.8833333333333333</v>
      </c>
      <c r="H274" s="320">
        <f t="shared" si="5"/>
        <v>0</v>
      </c>
      <c r="I274" s="335">
        <v>372</v>
      </c>
      <c r="J274" s="335"/>
      <c r="K274" s="335" t="s">
        <v>132</v>
      </c>
      <c r="L274" s="335" t="s">
        <v>128</v>
      </c>
      <c r="M274" s="335" t="s">
        <v>5659</v>
      </c>
      <c r="N274" s="536">
        <v>110</v>
      </c>
      <c r="O274" s="335" t="s">
        <v>66</v>
      </c>
      <c r="P274" s="335" t="s">
        <v>5659</v>
      </c>
      <c r="Q274" s="140" t="s">
        <v>3626</v>
      </c>
      <c r="R274" s="335"/>
      <c r="S274" s="335"/>
      <c r="T274" s="335">
        <v>85.2</v>
      </c>
      <c r="U274" s="335" t="s">
        <v>75</v>
      </c>
      <c r="V274" s="335"/>
      <c r="W274" s="335"/>
      <c r="X274" s="335"/>
      <c r="Y274" s="335"/>
      <c r="Z274" s="335"/>
      <c r="AA274" s="335"/>
      <c r="AB274" s="335"/>
      <c r="AC274" s="335"/>
      <c r="AD274" s="336" t="s">
        <v>48</v>
      </c>
      <c r="AE274" s="335"/>
      <c r="AF274" s="335"/>
      <c r="AG274" s="335"/>
      <c r="AH274" s="230"/>
      <c r="AI274" s="230"/>
      <c r="AJ274" s="230"/>
    </row>
    <row r="275" spans="1:36" s="3" customFormat="1" ht="63" hidden="1" customHeight="1" x14ac:dyDescent="0.2">
      <c r="A275" s="36" t="s">
        <v>5144</v>
      </c>
      <c r="B275" s="335" t="s">
        <v>4</v>
      </c>
      <c r="C275" s="1" t="s">
        <v>379</v>
      </c>
      <c r="D275" s="37">
        <v>41832</v>
      </c>
      <c r="E275" s="320">
        <v>0.90347222222222223</v>
      </c>
      <c r="F275" s="319">
        <v>41832</v>
      </c>
      <c r="G275" s="320">
        <v>0.90370370370370379</v>
      </c>
      <c r="H275" s="320">
        <f t="shared" si="5"/>
        <v>2.3148148148155467E-4</v>
      </c>
      <c r="I275" s="140">
        <v>191</v>
      </c>
      <c r="J275" s="36" t="s">
        <v>3410</v>
      </c>
      <c r="K275" s="45" t="s">
        <v>132</v>
      </c>
      <c r="L275" s="335" t="s">
        <v>128</v>
      </c>
      <c r="M275" s="140" t="s">
        <v>5660</v>
      </c>
      <c r="N275" s="140">
        <v>110</v>
      </c>
      <c r="O275" s="140" t="s">
        <v>66</v>
      </c>
      <c r="P275" s="140" t="s">
        <v>5660</v>
      </c>
      <c r="Q275" s="140" t="s">
        <v>3626</v>
      </c>
      <c r="R275" s="140"/>
      <c r="S275" s="140"/>
      <c r="T275" s="321">
        <v>146.80000000000001</v>
      </c>
      <c r="U275" s="335" t="s">
        <v>75</v>
      </c>
      <c r="V275" s="45"/>
      <c r="W275" s="45"/>
      <c r="X275" s="45"/>
      <c r="Y275" s="45"/>
      <c r="Z275" s="45"/>
      <c r="AA275" s="45"/>
      <c r="AB275" s="45"/>
      <c r="AC275" s="45"/>
      <c r="AD275" s="336" t="s">
        <v>48</v>
      </c>
      <c r="AE275" s="45"/>
      <c r="AF275" s="45"/>
      <c r="AG275" s="45"/>
      <c r="AH275" s="230"/>
      <c r="AI275" s="230"/>
      <c r="AJ275" s="230"/>
    </row>
    <row r="276" spans="1:36" s="3" customFormat="1" ht="47.25" hidden="1" customHeight="1" x14ac:dyDescent="0.25">
      <c r="A276" s="529" t="s">
        <v>5144</v>
      </c>
      <c r="B276" s="530" t="s">
        <v>4</v>
      </c>
      <c r="C276" s="45" t="s">
        <v>2244</v>
      </c>
      <c r="D276" s="319">
        <v>41833</v>
      </c>
      <c r="E276" s="320">
        <v>0.43402777777777773</v>
      </c>
      <c r="F276" s="319">
        <v>41833</v>
      </c>
      <c r="G276" s="320">
        <v>0.44444444444444442</v>
      </c>
      <c r="H276" s="320">
        <f t="shared" si="5"/>
        <v>1.0416666666666685E-2</v>
      </c>
      <c r="I276" s="45"/>
      <c r="J276" s="45"/>
      <c r="K276" s="45"/>
      <c r="L276" s="530" t="s">
        <v>125</v>
      </c>
      <c r="M276" s="140" t="s">
        <v>8494</v>
      </c>
      <c r="N276" s="140"/>
      <c r="O276" s="140" t="s">
        <v>63</v>
      </c>
      <c r="P276" s="140" t="s">
        <v>8494</v>
      </c>
      <c r="Q276" s="140" t="s">
        <v>8495</v>
      </c>
      <c r="R276" s="321">
        <v>106.6</v>
      </c>
      <c r="S276" s="140"/>
      <c r="T276" s="140">
        <f>SUM(R276:S276)</f>
        <v>106.6</v>
      </c>
      <c r="U276" s="140"/>
      <c r="V276" s="45"/>
      <c r="W276" s="140"/>
      <c r="X276" s="45"/>
      <c r="Y276" s="45"/>
      <c r="Z276" s="45"/>
      <c r="AA276" s="45"/>
      <c r="AB276" s="45"/>
      <c r="AC276" s="45"/>
      <c r="AD276" s="45" t="s">
        <v>55</v>
      </c>
      <c r="AE276" s="45"/>
      <c r="AF276" s="45"/>
      <c r="AG276" s="45" t="s">
        <v>8340</v>
      </c>
      <c r="AH276" s="230"/>
      <c r="AI276" s="230"/>
      <c r="AJ276" s="230"/>
    </row>
    <row r="277" spans="1:36" s="3" customFormat="1" ht="31.5" hidden="1" customHeight="1" x14ac:dyDescent="0.25">
      <c r="A277" s="529" t="s">
        <v>5144</v>
      </c>
      <c r="B277" s="530" t="s">
        <v>4</v>
      </c>
      <c r="C277" s="45" t="s">
        <v>379</v>
      </c>
      <c r="D277" s="319">
        <v>41833</v>
      </c>
      <c r="E277" s="320">
        <v>7.6388888888888895E-2</v>
      </c>
      <c r="F277" s="319">
        <v>41833</v>
      </c>
      <c r="G277" s="320">
        <v>0.15972222222222224</v>
      </c>
      <c r="H277" s="320">
        <f t="shared" si="5"/>
        <v>8.3333333333333343E-2</v>
      </c>
      <c r="I277" s="45">
        <v>6</v>
      </c>
      <c r="J277" s="45"/>
      <c r="K277" s="45" t="s">
        <v>133</v>
      </c>
      <c r="L277" s="530" t="s">
        <v>128</v>
      </c>
      <c r="M277" s="533" t="s">
        <v>8496</v>
      </c>
      <c r="N277" s="140" t="s">
        <v>103</v>
      </c>
      <c r="O277" s="140" t="s">
        <v>66</v>
      </c>
      <c r="P277" s="533" t="s">
        <v>8497</v>
      </c>
      <c r="Q277" s="140" t="s">
        <v>8498</v>
      </c>
      <c r="R277" s="321">
        <v>11.3</v>
      </c>
      <c r="S277" s="140"/>
      <c r="T277" s="140">
        <f>SUM(R277:S277)</f>
        <v>11.3</v>
      </c>
      <c r="U277" s="140"/>
      <c r="V277" s="45"/>
      <c r="W277" s="140"/>
      <c r="X277" s="45"/>
      <c r="Y277" s="45"/>
      <c r="Z277" s="45"/>
      <c r="AA277" s="45"/>
      <c r="AB277" s="45"/>
      <c r="AC277" s="45"/>
      <c r="AD277" s="531" t="s">
        <v>49</v>
      </c>
      <c r="AE277" s="45"/>
      <c r="AF277" s="45"/>
      <c r="AG277" s="45" t="s">
        <v>5503</v>
      </c>
      <c r="AH277" s="230"/>
      <c r="AI277" s="230"/>
      <c r="AJ277" s="230"/>
    </row>
    <row r="278" spans="1:36" s="3" customFormat="1" ht="31.5" hidden="1" customHeight="1" x14ac:dyDescent="0.25">
      <c r="A278" s="529" t="s">
        <v>5144</v>
      </c>
      <c r="B278" s="530" t="s">
        <v>4</v>
      </c>
      <c r="C278" s="45" t="s">
        <v>379</v>
      </c>
      <c r="D278" s="319">
        <v>41833</v>
      </c>
      <c r="E278" s="320">
        <v>0.20347222222222219</v>
      </c>
      <c r="F278" s="319">
        <v>41833</v>
      </c>
      <c r="G278" s="320">
        <v>0.375</v>
      </c>
      <c r="H278" s="320">
        <f t="shared" si="5"/>
        <v>0.17152777777777781</v>
      </c>
      <c r="I278" s="45">
        <v>3</v>
      </c>
      <c r="J278" s="140"/>
      <c r="K278" s="140" t="s">
        <v>133</v>
      </c>
      <c r="L278" s="140" t="s">
        <v>128</v>
      </c>
      <c r="M278" s="533" t="s">
        <v>8499</v>
      </c>
      <c r="N278" s="140" t="s">
        <v>103</v>
      </c>
      <c r="O278" s="140" t="s">
        <v>66</v>
      </c>
      <c r="P278" s="533" t="s">
        <v>8499</v>
      </c>
      <c r="Q278" s="140" t="s">
        <v>8500</v>
      </c>
      <c r="R278" s="140">
        <v>2.88</v>
      </c>
      <c r="S278" s="140"/>
      <c r="T278" s="140">
        <f>SUM(R278:S278)</f>
        <v>2.88</v>
      </c>
      <c r="U278" s="45"/>
      <c r="V278" s="45"/>
      <c r="W278" s="45"/>
      <c r="X278" s="45"/>
      <c r="Y278" s="45"/>
      <c r="Z278" s="45"/>
      <c r="AA278" s="45"/>
      <c r="AB278" s="45"/>
      <c r="AC278" s="45"/>
      <c r="AD278" s="531" t="s">
        <v>49</v>
      </c>
      <c r="AE278" s="45"/>
      <c r="AF278" s="45"/>
      <c r="AG278" s="45" t="s">
        <v>5503</v>
      </c>
      <c r="AH278" s="230"/>
      <c r="AI278" s="230"/>
      <c r="AJ278" s="230"/>
    </row>
    <row r="279" spans="1:36" s="3" customFormat="1" ht="31.5" hidden="1" customHeight="1" x14ac:dyDescent="0.25">
      <c r="A279" s="529" t="s">
        <v>5144</v>
      </c>
      <c r="B279" s="530" t="s">
        <v>4</v>
      </c>
      <c r="C279" s="45" t="s">
        <v>2195</v>
      </c>
      <c r="D279" s="37">
        <v>41833</v>
      </c>
      <c r="E279" s="320">
        <v>6.9444444444444447E-4</v>
      </c>
      <c r="F279" s="319">
        <v>41833</v>
      </c>
      <c r="G279" s="320">
        <v>1.4583333333333332E-2</v>
      </c>
      <c r="H279" s="320">
        <f t="shared" si="5"/>
        <v>1.3888888888888888E-2</v>
      </c>
      <c r="I279" s="45">
        <v>25</v>
      </c>
      <c r="J279" s="45"/>
      <c r="K279" s="45" t="s">
        <v>132</v>
      </c>
      <c r="L279" s="530" t="s">
        <v>128</v>
      </c>
      <c r="M279" s="140" t="s">
        <v>8339</v>
      </c>
      <c r="N279" s="140" t="s">
        <v>103</v>
      </c>
      <c r="O279" s="140" t="s">
        <v>66</v>
      </c>
      <c r="P279" s="140" t="s">
        <v>8339</v>
      </c>
      <c r="Q279" s="140" t="s">
        <v>3626</v>
      </c>
      <c r="R279" s="321">
        <v>31.5</v>
      </c>
      <c r="S279" s="140"/>
      <c r="T279" s="140">
        <f>SUM(R279:S279)</f>
        <v>31.5</v>
      </c>
      <c r="U279" s="140"/>
      <c r="V279" s="45"/>
      <c r="W279" s="140"/>
      <c r="X279" s="45"/>
      <c r="Y279" s="45"/>
      <c r="Z279" s="45"/>
      <c r="AA279" s="45"/>
      <c r="AB279" s="45"/>
      <c r="AC279" s="45"/>
      <c r="AD279" s="531" t="s">
        <v>48</v>
      </c>
      <c r="AE279" s="45"/>
      <c r="AF279" s="45"/>
      <c r="AG279" s="45" t="s">
        <v>8340</v>
      </c>
      <c r="AH279" s="230"/>
      <c r="AI279" s="230"/>
      <c r="AJ279" s="230"/>
    </row>
    <row r="280" spans="1:36" s="3" customFormat="1" ht="31.5" hidden="1" customHeight="1" x14ac:dyDescent="0.2">
      <c r="A280" s="36" t="s">
        <v>5144</v>
      </c>
      <c r="B280" s="335" t="s">
        <v>4</v>
      </c>
      <c r="C280" s="28"/>
      <c r="D280" s="37">
        <v>41834</v>
      </c>
      <c r="E280" s="30"/>
      <c r="F280" s="289"/>
      <c r="G280" s="30"/>
      <c r="H280" s="320"/>
      <c r="I280" s="28"/>
      <c r="J280" s="28"/>
      <c r="K280" s="28"/>
      <c r="L280" s="28"/>
      <c r="M280" s="28"/>
      <c r="N280" s="28"/>
      <c r="O280" s="28"/>
      <c r="P280" s="28"/>
      <c r="Q280" s="28"/>
      <c r="R280" s="28"/>
      <c r="S280" s="28"/>
      <c r="T280" s="28"/>
      <c r="U280" s="36"/>
      <c r="V280" s="36"/>
      <c r="W280" s="36"/>
      <c r="X280" s="36"/>
      <c r="Y280" s="36"/>
      <c r="Z280" s="36"/>
      <c r="AA280" s="36"/>
      <c r="AB280" s="36"/>
      <c r="AC280" s="36"/>
      <c r="AD280" s="36"/>
      <c r="AE280" s="36"/>
      <c r="AF280" s="36"/>
      <c r="AG280" s="52" t="s">
        <v>202</v>
      </c>
      <c r="AH280" s="22"/>
      <c r="AI280" s="22"/>
      <c r="AJ280" s="22"/>
    </row>
    <row r="281" spans="1:36" s="3" customFormat="1" ht="31.5" hidden="1" customHeight="1" x14ac:dyDescent="0.2">
      <c r="A281" s="36" t="s">
        <v>5144</v>
      </c>
      <c r="B281" s="335" t="s">
        <v>4</v>
      </c>
      <c r="C281" s="28"/>
      <c r="D281" s="37">
        <v>41835</v>
      </c>
      <c r="E281" s="30"/>
      <c r="F281" s="289"/>
      <c r="G281" s="30"/>
      <c r="H281" s="320"/>
      <c r="I281" s="28"/>
      <c r="J281" s="28"/>
      <c r="K281" s="28"/>
      <c r="L281" s="28"/>
      <c r="M281" s="28"/>
      <c r="N281" s="28"/>
      <c r="O281" s="28"/>
      <c r="P281" s="28"/>
      <c r="Q281" s="28"/>
      <c r="R281" s="28"/>
      <c r="S281" s="28"/>
      <c r="T281" s="28"/>
      <c r="U281" s="36"/>
      <c r="V281" s="36"/>
      <c r="W281" s="36"/>
      <c r="X281" s="36"/>
      <c r="Y281" s="36"/>
      <c r="Z281" s="36"/>
      <c r="AA281" s="36"/>
      <c r="AB281" s="36"/>
      <c r="AC281" s="36"/>
      <c r="AD281" s="36"/>
      <c r="AE281" s="36"/>
      <c r="AF281" s="36"/>
      <c r="AG281" s="52" t="s">
        <v>202</v>
      </c>
      <c r="AH281" s="22"/>
      <c r="AI281" s="22"/>
      <c r="AJ281" s="22"/>
    </row>
    <row r="282" spans="1:36" s="3" customFormat="1" ht="31.5" hidden="1" customHeight="1" x14ac:dyDescent="0.2">
      <c r="A282" s="36" t="s">
        <v>5144</v>
      </c>
      <c r="B282" s="335" t="s">
        <v>4</v>
      </c>
      <c r="C282" s="1" t="s">
        <v>379</v>
      </c>
      <c r="D282" s="37">
        <v>41836</v>
      </c>
      <c r="E282" s="30">
        <v>0.43055555555555558</v>
      </c>
      <c r="F282" s="289">
        <v>41836</v>
      </c>
      <c r="G282" s="30">
        <v>0.57291666666666663</v>
      </c>
      <c r="H282" s="320">
        <f>G282-E282</f>
        <v>0.14236111111111105</v>
      </c>
      <c r="I282" s="28">
        <v>3</v>
      </c>
      <c r="J282" s="28"/>
      <c r="K282" s="28"/>
      <c r="L282" s="28" t="s">
        <v>130</v>
      </c>
      <c r="M282" s="28" t="s">
        <v>7225</v>
      </c>
      <c r="N282" s="28" t="s">
        <v>103</v>
      </c>
      <c r="O282" s="28" t="s">
        <v>66</v>
      </c>
      <c r="P282" s="28" t="s">
        <v>7225</v>
      </c>
      <c r="Q282" s="140" t="s">
        <v>10057</v>
      </c>
      <c r="R282" s="28"/>
      <c r="S282" s="28"/>
      <c r="T282" s="28">
        <v>1.52</v>
      </c>
      <c r="U282" s="36"/>
      <c r="V282" s="36"/>
      <c r="W282" s="36"/>
      <c r="X282" s="36"/>
      <c r="Y282" s="36"/>
      <c r="Z282" s="36"/>
      <c r="AA282" s="36"/>
      <c r="AB282" s="36"/>
      <c r="AC282" s="36"/>
      <c r="AD282" s="36" t="s">
        <v>60</v>
      </c>
      <c r="AE282" s="36"/>
      <c r="AF282" s="36"/>
      <c r="AG282" s="36"/>
      <c r="AH282" s="22"/>
      <c r="AI282" s="22"/>
      <c r="AJ282" s="22"/>
    </row>
    <row r="283" spans="1:36" s="3" customFormat="1" ht="63.75" hidden="1" customHeight="1" x14ac:dyDescent="0.2">
      <c r="A283" s="36" t="s">
        <v>5144</v>
      </c>
      <c r="B283" s="335" t="s">
        <v>4</v>
      </c>
      <c r="C283" s="28"/>
      <c r="D283" s="37">
        <v>41837</v>
      </c>
      <c r="E283" s="30"/>
      <c r="F283" s="289"/>
      <c r="G283" s="30"/>
      <c r="H283" s="320"/>
      <c r="I283" s="28"/>
      <c r="J283" s="28"/>
      <c r="K283" s="28"/>
      <c r="L283" s="28"/>
      <c r="M283" s="28"/>
      <c r="N283" s="28"/>
      <c r="O283" s="28"/>
      <c r="P283" s="28"/>
      <c r="Q283" s="28"/>
      <c r="R283" s="28"/>
      <c r="S283" s="28"/>
      <c r="T283" s="28"/>
      <c r="U283" s="36"/>
      <c r="V283" s="36"/>
      <c r="W283" s="36"/>
      <c r="X283" s="36"/>
      <c r="Y283" s="36"/>
      <c r="Z283" s="36"/>
      <c r="AA283" s="36"/>
      <c r="AB283" s="36"/>
      <c r="AC283" s="36"/>
      <c r="AD283" s="36"/>
      <c r="AE283" s="36"/>
      <c r="AF283" s="36"/>
      <c r="AG283" s="52" t="s">
        <v>202</v>
      </c>
      <c r="AH283" s="22"/>
      <c r="AI283" s="22"/>
      <c r="AJ283" s="22"/>
    </row>
    <row r="284" spans="1:36" s="3" customFormat="1" ht="63.75" hidden="1" customHeight="1" x14ac:dyDescent="0.2">
      <c r="A284" s="36" t="s">
        <v>5144</v>
      </c>
      <c r="B284" s="335" t="s">
        <v>4</v>
      </c>
      <c r="C284" s="28"/>
      <c r="D284" s="37">
        <v>41838</v>
      </c>
      <c r="E284" s="30"/>
      <c r="F284" s="289"/>
      <c r="G284" s="30"/>
      <c r="H284" s="320"/>
      <c r="I284" s="28"/>
      <c r="J284" s="28"/>
      <c r="K284" s="28"/>
      <c r="L284" s="28"/>
      <c r="M284" s="28"/>
      <c r="N284" s="28"/>
      <c r="O284" s="28"/>
      <c r="P284" s="28"/>
      <c r="Q284" s="28"/>
      <c r="R284" s="28"/>
      <c r="S284" s="28"/>
      <c r="T284" s="28"/>
      <c r="U284" s="36"/>
      <c r="V284" s="36"/>
      <c r="W284" s="36"/>
      <c r="X284" s="36"/>
      <c r="Y284" s="36"/>
      <c r="Z284" s="36"/>
      <c r="AA284" s="36"/>
      <c r="AB284" s="36"/>
      <c r="AC284" s="36"/>
      <c r="AD284" s="36"/>
      <c r="AE284" s="36"/>
      <c r="AF284" s="36"/>
      <c r="AG284" s="52" t="s">
        <v>202</v>
      </c>
      <c r="AH284" s="22"/>
      <c r="AI284" s="22"/>
      <c r="AJ284" s="22"/>
    </row>
    <row r="285" spans="1:36" s="3" customFormat="1" ht="76.5" hidden="1" customHeight="1" x14ac:dyDescent="0.2">
      <c r="A285" s="36" t="s">
        <v>5144</v>
      </c>
      <c r="B285" s="335" t="s">
        <v>4</v>
      </c>
      <c r="C285" s="28"/>
      <c r="D285" s="37">
        <v>41839</v>
      </c>
      <c r="E285" s="30"/>
      <c r="F285" s="289"/>
      <c r="G285" s="30"/>
      <c r="H285" s="320"/>
      <c r="I285" s="28"/>
      <c r="J285" s="28"/>
      <c r="K285" s="28"/>
      <c r="L285" s="28"/>
      <c r="M285" s="28"/>
      <c r="N285" s="28"/>
      <c r="O285" s="28"/>
      <c r="P285" s="28"/>
      <c r="Q285" s="28"/>
      <c r="R285" s="28"/>
      <c r="S285" s="28"/>
      <c r="T285" s="28"/>
      <c r="U285" s="36"/>
      <c r="V285" s="36"/>
      <c r="W285" s="36"/>
      <c r="X285" s="36"/>
      <c r="Y285" s="36"/>
      <c r="Z285" s="36"/>
      <c r="AA285" s="36"/>
      <c r="AB285" s="36"/>
      <c r="AC285" s="36"/>
      <c r="AD285" s="36"/>
      <c r="AE285" s="36"/>
      <c r="AF285" s="36"/>
      <c r="AG285" s="52" t="s">
        <v>202</v>
      </c>
      <c r="AH285" s="22"/>
      <c r="AI285" s="22"/>
      <c r="AJ285" s="22"/>
    </row>
    <row r="286" spans="1:36" s="3" customFormat="1" ht="178.5" hidden="1" customHeight="1" x14ac:dyDescent="0.2">
      <c r="A286" s="36" t="s">
        <v>5144</v>
      </c>
      <c r="B286" s="335" t="s">
        <v>4</v>
      </c>
      <c r="C286" s="28"/>
      <c r="D286" s="37">
        <v>41840</v>
      </c>
      <c r="E286" s="30"/>
      <c r="F286" s="289"/>
      <c r="G286" s="30"/>
      <c r="H286" s="320"/>
      <c r="I286" s="28"/>
      <c r="J286" s="28"/>
      <c r="K286" s="28"/>
      <c r="L286" s="28"/>
      <c r="M286" s="28"/>
      <c r="N286" s="28"/>
      <c r="O286" s="28"/>
      <c r="P286" s="28"/>
      <c r="Q286" s="28"/>
      <c r="R286" s="28"/>
      <c r="S286" s="28"/>
      <c r="T286" s="28"/>
      <c r="U286" s="36"/>
      <c r="V286" s="36"/>
      <c r="W286" s="36"/>
      <c r="X286" s="36"/>
      <c r="Y286" s="36"/>
      <c r="Z286" s="36"/>
      <c r="AA286" s="36"/>
      <c r="AB286" s="36"/>
      <c r="AC286" s="36"/>
      <c r="AD286" s="36"/>
      <c r="AE286" s="36"/>
      <c r="AF286" s="36"/>
      <c r="AG286" s="52" t="s">
        <v>202</v>
      </c>
      <c r="AH286" s="22"/>
      <c r="AI286" s="22"/>
      <c r="AJ286" s="22"/>
    </row>
    <row r="287" spans="1:36" s="3" customFormat="1" ht="229.5" hidden="1" customHeight="1" x14ac:dyDescent="0.2">
      <c r="A287" s="36" t="s">
        <v>5144</v>
      </c>
      <c r="B287" s="335" t="s">
        <v>4</v>
      </c>
      <c r="C287" s="36"/>
      <c r="D287" s="37">
        <v>41841</v>
      </c>
      <c r="E287" s="30"/>
      <c r="F287" s="289"/>
      <c r="G287" s="30"/>
      <c r="H287" s="320"/>
      <c r="I287" s="36"/>
      <c r="J287" s="28"/>
      <c r="K287" s="28"/>
      <c r="L287" s="28"/>
      <c r="M287" s="28"/>
      <c r="N287" s="28"/>
      <c r="O287" s="28"/>
      <c r="P287" s="28"/>
      <c r="Q287" s="28"/>
      <c r="R287" s="28"/>
      <c r="S287" s="28"/>
      <c r="T287" s="28"/>
      <c r="U287" s="36"/>
      <c r="V287" s="36"/>
      <c r="W287" s="36"/>
      <c r="X287" s="36"/>
      <c r="Y287" s="36"/>
      <c r="Z287" s="36"/>
      <c r="AA287" s="36"/>
      <c r="AB287" s="36"/>
      <c r="AC287" s="36"/>
      <c r="AD287" s="36"/>
      <c r="AE287" s="36"/>
      <c r="AF287" s="36"/>
      <c r="AG287" s="52" t="s">
        <v>202</v>
      </c>
      <c r="AH287" s="22"/>
      <c r="AI287" s="22"/>
      <c r="AJ287" s="22"/>
    </row>
    <row r="288" spans="1:36" s="3" customFormat="1" ht="76.5" hidden="1" customHeight="1" x14ac:dyDescent="0.2">
      <c r="A288" s="36" t="s">
        <v>5144</v>
      </c>
      <c r="B288" s="28" t="s">
        <v>4</v>
      </c>
      <c r="C288" s="36" t="s">
        <v>2244</v>
      </c>
      <c r="D288" s="37">
        <v>41842</v>
      </c>
      <c r="E288" s="30">
        <v>0.25833333333333336</v>
      </c>
      <c r="F288" s="289">
        <v>41842</v>
      </c>
      <c r="G288" s="30">
        <v>0.29375000000000001</v>
      </c>
      <c r="H288" s="320">
        <f t="shared" ref="H288:H295" si="6">G288-E288</f>
        <v>3.5416666666666652E-2</v>
      </c>
      <c r="I288" s="36">
        <v>76</v>
      </c>
      <c r="J288" s="28"/>
      <c r="K288" s="28" t="s">
        <v>133</v>
      </c>
      <c r="L288" s="28" t="s">
        <v>125</v>
      </c>
      <c r="M288" s="28" t="s">
        <v>7460</v>
      </c>
      <c r="N288" s="18">
        <v>110</v>
      </c>
      <c r="O288" s="28" t="s">
        <v>66</v>
      </c>
      <c r="P288" s="28" t="s">
        <v>7461</v>
      </c>
      <c r="Q288" s="36" t="s">
        <v>7462</v>
      </c>
      <c r="R288" s="28"/>
      <c r="S288" s="28"/>
      <c r="T288" s="28">
        <v>24.2</v>
      </c>
      <c r="U288" s="36" t="s">
        <v>75</v>
      </c>
      <c r="V288" s="28"/>
      <c r="W288" s="28"/>
      <c r="X288" s="28"/>
      <c r="Y288" s="28"/>
      <c r="Z288" s="28"/>
      <c r="AA288" s="28"/>
      <c r="AB288" s="28"/>
      <c r="AC288" s="28"/>
      <c r="AD288" s="36" t="s">
        <v>55</v>
      </c>
      <c r="AE288" s="28"/>
      <c r="AF288" s="28"/>
      <c r="AG288" s="28"/>
    </row>
    <row r="289" spans="1:36" s="3" customFormat="1" ht="51" hidden="1" customHeight="1" x14ac:dyDescent="0.2">
      <c r="A289" s="36" t="s">
        <v>5144</v>
      </c>
      <c r="B289" s="28" t="s">
        <v>4</v>
      </c>
      <c r="C289" s="36" t="s">
        <v>5658</v>
      </c>
      <c r="D289" s="37">
        <v>41842</v>
      </c>
      <c r="E289" s="30">
        <v>0.39513888888888887</v>
      </c>
      <c r="F289" s="289">
        <v>41842</v>
      </c>
      <c r="G289" s="30">
        <v>0.39513888888888887</v>
      </c>
      <c r="H289" s="320">
        <f t="shared" si="6"/>
        <v>0</v>
      </c>
      <c r="I289" s="36">
        <v>390</v>
      </c>
      <c r="J289" s="28" t="s">
        <v>7463</v>
      </c>
      <c r="K289" s="28" t="s">
        <v>132</v>
      </c>
      <c r="L289" s="28" t="s">
        <v>128</v>
      </c>
      <c r="M289" s="28" t="s">
        <v>7464</v>
      </c>
      <c r="N289" s="18">
        <v>35</v>
      </c>
      <c r="O289" s="28" t="s">
        <v>66</v>
      </c>
      <c r="P289" s="28" t="s">
        <v>7465</v>
      </c>
      <c r="Q289" s="36" t="s">
        <v>7462</v>
      </c>
      <c r="R289" s="28"/>
      <c r="S289" s="28"/>
      <c r="T289" s="28">
        <v>86.2</v>
      </c>
      <c r="U289" s="36" t="s">
        <v>75</v>
      </c>
      <c r="V289" s="36"/>
      <c r="W289" s="28"/>
      <c r="X289" s="28"/>
      <c r="Y289" s="36"/>
      <c r="Z289" s="28"/>
      <c r="AA289" s="28"/>
      <c r="AB289" s="28"/>
      <c r="AC289" s="28"/>
      <c r="AD289" s="36" t="s">
        <v>48</v>
      </c>
      <c r="AE289" s="28"/>
      <c r="AF289" s="28"/>
      <c r="AG289" s="28"/>
    </row>
    <row r="290" spans="1:36" s="3" customFormat="1" ht="114.75" hidden="1" customHeight="1" x14ac:dyDescent="0.2">
      <c r="A290" s="36" t="s">
        <v>5144</v>
      </c>
      <c r="B290" s="28" t="s">
        <v>4</v>
      </c>
      <c r="C290" s="36" t="s">
        <v>2244</v>
      </c>
      <c r="D290" s="37">
        <v>41842</v>
      </c>
      <c r="E290" s="30">
        <v>0.82291666666666663</v>
      </c>
      <c r="F290" s="289">
        <v>41842</v>
      </c>
      <c r="G290" s="30">
        <v>0.82314814814814818</v>
      </c>
      <c r="H290" s="320">
        <f t="shared" si="6"/>
        <v>2.3148148148155467E-4</v>
      </c>
      <c r="I290" s="36">
        <v>365</v>
      </c>
      <c r="J290" s="28"/>
      <c r="K290" s="28" t="s">
        <v>132</v>
      </c>
      <c r="L290" s="28" t="s">
        <v>125</v>
      </c>
      <c r="M290" s="28" t="s">
        <v>7466</v>
      </c>
      <c r="N290" s="18">
        <v>110</v>
      </c>
      <c r="O290" s="28" t="s">
        <v>66</v>
      </c>
      <c r="P290" s="28" t="s">
        <v>7466</v>
      </c>
      <c r="Q290" s="28" t="s">
        <v>7467</v>
      </c>
      <c r="R290" s="28"/>
      <c r="S290" s="28"/>
      <c r="T290" s="28">
        <v>336.9</v>
      </c>
      <c r="U290" s="36" t="s">
        <v>75</v>
      </c>
      <c r="V290" s="36"/>
      <c r="W290" s="36"/>
      <c r="X290" s="36"/>
      <c r="Y290" s="36"/>
      <c r="Z290" s="36"/>
      <c r="AA290" s="36"/>
      <c r="AB290" s="36"/>
      <c r="AC290" s="36"/>
      <c r="AD290" s="36" t="s">
        <v>55</v>
      </c>
      <c r="AE290" s="36"/>
      <c r="AF290" s="36"/>
      <c r="AG290" s="36" t="s">
        <v>7468</v>
      </c>
      <c r="AH290" s="22"/>
      <c r="AI290" s="22"/>
      <c r="AJ290" s="22"/>
    </row>
    <row r="291" spans="1:36" s="3" customFormat="1" ht="63.75" hidden="1" customHeight="1" x14ac:dyDescent="0.2">
      <c r="A291" s="36" t="s">
        <v>5144</v>
      </c>
      <c r="B291" s="28" t="s">
        <v>4</v>
      </c>
      <c r="C291" s="36" t="s">
        <v>36</v>
      </c>
      <c r="D291" s="37">
        <v>41843</v>
      </c>
      <c r="E291" s="38">
        <v>0.87152777777777779</v>
      </c>
      <c r="F291" s="37">
        <v>41843</v>
      </c>
      <c r="G291" s="38">
        <v>0.87152777777777779</v>
      </c>
      <c r="H291" s="320">
        <f t="shared" si="6"/>
        <v>0</v>
      </c>
      <c r="I291" s="36">
        <v>14</v>
      </c>
      <c r="J291" s="36" t="s">
        <v>297</v>
      </c>
      <c r="K291" s="36" t="s">
        <v>132</v>
      </c>
      <c r="L291" s="36" t="s">
        <v>128</v>
      </c>
      <c r="M291" s="28" t="s">
        <v>7469</v>
      </c>
      <c r="N291" s="36" t="s">
        <v>103</v>
      </c>
      <c r="O291" s="28" t="s">
        <v>66</v>
      </c>
      <c r="P291" s="28" t="s">
        <v>7470</v>
      </c>
      <c r="Q291" s="28" t="s">
        <v>7471</v>
      </c>
      <c r="R291" s="36"/>
      <c r="S291" s="36"/>
      <c r="T291" s="36">
        <v>4.9000000000000004</v>
      </c>
      <c r="U291" s="36" t="s">
        <v>75</v>
      </c>
      <c r="V291" s="28"/>
      <c r="W291" s="28"/>
      <c r="X291" s="28"/>
      <c r="Y291" s="31"/>
      <c r="Z291" s="28"/>
      <c r="AA291" s="28"/>
      <c r="AB291" s="28"/>
      <c r="AC291" s="28"/>
      <c r="AD291" s="36" t="s">
        <v>48</v>
      </c>
      <c r="AE291" s="28"/>
      <c r="AF291" s="28"/>
      <c r="AG291" s="28" t="s">
        <v>7472</v>
      </c>
      <c r="AH291" s="22"/>
      <c r="AI291" s="22"/>
      <c r="AJ291" s="22"/>
    </row>
    <row r="292" spans="1:36" s="3" customFormat="1" ht="63.75" hidden="1" customHeight="1" x14ac:dyDescent="0.2">
      <c r="A292" s="36" t="s">
        <v>5144</v>
      </c>
      <c r="B292" s="503" t="s">
        <v>4</v>
      </c>
      <c r="C292" s="504" t="s">
        <v>2244</v>
      </c>
      <c r="D292" s="37">
        <v>41844</v>
      </c>
      <c r="E292" s="506">
        <v>0.59236111111111112</v>
      </c>
      <c r="F292" s="505">
        <v>41844</v>
      </c>
      <c r="G292" s="506">
        <v>0.59236111111111112</v>
      </c>
      <c r="H292" s="320">
        <f t="shared" si="6"/>
        <v>0</v>
      </c>
      <c r="I292" s="504">
        <v>390</v>
      </c>
      <c r="J292" s="503"/>
      <c r="K292" s="503" t="s">
        <v>132</v>
      </c>
      <c r="L292" s="503" t="s">
        <v>125</v>
      </c>
      <c r="M292" s="503" t="s">
        <v>7473</v>
      </c>
      <c r="N292" s="507">
        <v>110</v>
      </c>
      <c r="O292" s="503" t="s">
        <v>66</v>
      </c>
      <c r="P292" s="503" t="s">
        <v>7473</v>
      </c>
      <c r="Q292" s="507" t="s">
        <v>7462</v>
      </c>
      <c r="R292" s="503"/>
      <c r="S292" s="503"/>
      <c r="T292" s="503">
        <v>86.2</v>
      </c>
      <c r="U292" s="504" t="s">
        <v>75</v>
      </c>
      <c r="V292" s="503"/>
      <c r="W292" s="503"/>
      <c r="X292" s="503"/>
      <c r="Y292" s="503"/>
      <c r="Z292" s="503"/>
      <c r="AA292" s="503"/>
      <c r="AB292" s="503"/>
      <c r="AC292" s="503"/>
      <c r="AD292" s="36" t="s">
        <v>55</v>
      </c>
      <c r="AE292" s="503"/>
      <c r="AF292" s="503"/>
      <c r="AG292" s="503"/>
      <c r="AH292" s="22"/>
      <c r="AI292" s="22"/>
      <c r="AJ292" s="22"/>
    </row>
    <row r="293" spans="1:36" s="96" customFormat="1" ht="253.5" hidden="1" customHeight="1" x14ac:dyDescent="0.2">
      <c r="A293" s="36" t="s">
        <v>5144</v>
      </c>
      <c r="B293" s="503" t="s">
        <v>4</v>
      </c>
      <c r="C293" s="55" t="s">
        <v>379</v>
      </c>
      <c r="D293" s="37">
        <v>41844</v>
      </c>
      <c r="E293" s="137">
        <v>0.88958333333333339</v>
      </c>
      <c r="F293" s="505">
        <v>41844</v>
      </c>
      <c r="G293" s="137">
        <v>0.88958333333333339</v>
      </c>
      <c r="H293" s="320">
        <f t="shared" si="6"/>
        <v>0</v>
      </c>
      <c r="I293" s="36">
        <v>27</v>
      </c>
      <c r="J293" s="28"/>
      <c r="K293" s="52" t="s">
        <v>132</v>
      </c>
      <c r="L293" s="503" t="s">
        <v>128</v>
      </c>
      <c r="M293" s="1" t="s">
        <v>7474</v>
      </c>
      <c r="N293" s="52">
        <v>35</v>
      </c>
      <c r="O293" s="503" t="s">
        <v>66</v>
      </c>
      <c r="P293" s="1" t="s">
        <v>7474</v>
      </c>
      <c r="Q293" s="507" t="s">
        <v>7462</v>
      </c>
      <c r="R293" s="28"/>
      <c r="S293" s="28"/>
      <c r="T293" s="28">
        <v>53.9</v>
      </c>
      <c r="U293" s="504" t="s">
        <v>75</v>
      </c>
      <c r="V293" s="36"/>
      <c r="W293" s="36"/>
      <c r="X293" s="36"/>
      <c r="Y293" s="36"/>
      <c r="Z293" s="36"/>
      <c r="AA293" s="36"/>
      <c r="AB293" s="36"/>
      <c r="AC293" s="36"/>
      <c r="AD293" s="36" t="s">
        <v>48</v>
      </c>
      <c r="AE293" s="36"/>
      <c r="AF293" s="36"/>
      <c r="AG293" s="36"/>
      <c r="AH293" s="22"/>
      <c r="AI293" s="22"/>
      <c r="AJ293" s="22"/>
    </row>
    <row r="294" spans="1:36" s="96" customFormat="1" ht="253.5" hidden="1" customHeight="1" x14ac:dyDescent="0.2">
      <c r="A294" s="36" t="s">
        <v>5144</v>
      </c>
      <c r="B294" s="503" t="s">
        <v>4</v>
      </c>
      <c r="C294" s="55" t="s">
        <v>379</v>
      </c>
      <c r="D294" s="37">
        <v>41844</v>
      </c>
      <c r="E294" s="137">
        <v>0.95624999999999993</v>
      </c>
      <c r="F294" s="505">
        <v>41844</v>
      </c>
      <c r="G294" s="137">
        <v>0.95624999999999993</v>
      </c>
      <c r="H294" s="320">
        <f t="shared" si="6"/>
        <v>0</v>
      </c>
      <c r="I294" s="36">
        <v>31</v>
      </c>
      <c r="J294" s="28"/>
      <c r="K294" s="52" t="s">
        <v>132</v>
      </c>
      <c r="L294" s="503" t="s">
        <v>128</v>
      </c>
      <c r="M294" s="1" t="s">
        <v>7475</v>
      </c>
      <c r="N294" s="52">
        <v>35</v>
      </c>
      <c r="O294" s="503" t="s">
        <v>66</v>
      </c>
      <c r="P294" s="1" t="s">
        <v>7475</v>
      </c>
      <c r="Q294" s="507" t="s">
        <v>7462</v>
      </c>
      <c r="R294" s="28"/>
      <c r="S294" s="28"/>
      <c r="T294" s="28">
        <v>15.4</v>
      </c>
      <c r="U294" s="504" t="s">
        <v>75</v>
      </c>
      <c r="V294" s="36"/>
      <c r="W294" s="36"/>
      <c r="X294" s="36"/>
      <c r="Y294" s="36"/>
      <c r="Z294" s="36"/>
      <c r="AA294" s="36"/>
      <c r="AB294" s="36"/>
      <c r="AC294" s="36"/>
      <c r="AD294" s="36" t="s">
        <v>48</v>
      </c>
      <c r="AE294" s="36"/>
      <c r="AF294" s="36"/>
      <c r="AG294" s="36"/>
      <c r="AH294" s="22"/>
      <c r="AI294" s="22"/>
      <c r="AJ294" s="22"/>
    </row>
    <row r="295" spans="1:36" s="96" customFormat="1" ht="253.5" hidden="1" customHeight="1" x14ac:dyDescent="0.2">
      <c r="A295" s="36" t="s">
        <v>5144</v>
      </c>
      <c r="B295" s="503" t="s">
        <v>4</v>
      </c>
      <c r="C295" s="55" t="s">
        <v>379</v>
      </c>
      <c r="D295" s="37">
        <v>41844</v>
      </c>
      <c r="E295" s="137">
        <v>0.95624999999999993</v>
      </c>
      <c r="F295" s="505">
        <v>41844</v>
      </c>
      <c r="G295" s="137">
        <v>0.9590277777777777</v>
      </c>
      <c r="H295" s="320">
        <f t="shared" si="6"/>
        <v>2.7777777777777679E-3</v>
      </c>
      <c r="I295" s="36">
        <v>46</v>
      </c>
      <c r="J295" s="28"/>
      <c r="K295" s="52" t="s">
        <v>133</v>
      </c>
      <c r="L295" s="503" t="s">
        <v>128</v>
      </c>
      <c r="M295" s="1" t="s">
        <v>7476</v>
      </c>
      <c r="N295" s="52">
        <v>35</v>
      </c>
      <c r="O295" s="503" t="s">
        <v>66</v>
      </c>
      <c r="P295" s="1" t="s">
        <v>7476</v>
      </c>
      <c r="Q295" s="507" t="s">
        <v>7462</v>
      </c>
      <c r="R295" s="28"/>
      <c r="S295" s="28"/>
      <c r="T295" s="28">
        <v>10.7</v>
      </c>
      <c r="U295" s="504" t="s">
        <v>75</v>
      </c>
      <c r="V295" s="36"/>
      <c r="W295" s="36"/>
      <c r="X295" s="36"/>
      <c r="Y295" s="36"/>
      <c r="Z295" s="36"/>
      <c r="AA295" s="36"/>
      <c r="AB295" s="36"/>
      <c r="AC295" s="36"/>
      <c r="AD295" s="36" t="s">
        <v>48</v>
      </c>
      <c r="AE295" s="36"/>
      <c r="AF295" s="36"/>
      <c r="AG295" s="36"/>
      <c r="AH295" s="22"/>
      <c r="AI295" s="22"/>
      <c r="AJ295" s="22"/>
    </row>
    <row r="296" spans="1:36" s="3" customFormat="1" ht="31.5" hidden="1" customHeight="1" x14ac:dyDescent="0.2">
      <c r="A296" s="36" t="s">
        <v>5144</v>
      </c>
      <c r="B296" s="335" t="s">
        <v>4</v>
      </c>
      <c r="C296" s="36"/>
      <c r="D296" s="37">
        <v>41845</v>
      </c>
      <c r="E296" s="30"/>
      <c r="F296" s="289"/>
      <c r="G296" s="30"/>
      <c r="H296" s="320"/>
      <c r="I296" s="36"/>
      <c r="J296" s="28"/>
      <c r="K296" s="28"/>
      <c r="L296" s="28"/>
      <c r="M296" s="28"/>
      <c r="N296" s="28"/>
      <c r="O296" s="28"/>
      <c r="P296" s="28"/>
      <c r="Q296" s="28"/>
      <c r="R296" s="28"/>
      <c r="S296" s="28"/>
      <c r="T296" s="28"/>
      <c r="U296" s="36"/>
      <c r="V296" s="36"/>
      <c r="W296" s="36"/>
      <c r="X296" s="36"/>
      <c r="Y296" s="36"/>
      <c r="Z296" s="36"/>
      <c r="AA296" s="36"/>
      <c r="AB296" s="36"/>
      <c r="AC296" s="36"/>
      <c r="AD296" s="36"/>
      <c r="AE296" s="36"/>
      <c r="AF296" s="36"/>
      <c r="AG296" s="52" t="s">
        <v>202</v>
      </c>
      <c r="AH296" s="22"/>
      <c r="AI296" s="22"/>
      <c r="AJ296" s="22"/>
    </row>
    <row r="297" spans="1:36" s="3" customFormat="1" ht="31.5" hidden="1" customHeight="1" x14ac:dyDescent="0.2">
      <c r="A297" s="36" t="s">
        <v>5144</v>
      </c>
      <c r="B297" s="335" t="s">
        <v>4</v>
      </c>
      <c r="C297" s="36"/>
      <c r="D297" s="37">
        <v>41846</v>
      </c>
      <c r="E297" s="30"/>
      <c r="F297" s="289"/>
      <c r="G297" s="30"/>
      <c r="H297" s="320"/>
      <c r="I297" s="36"/>
      <c r="J297" s="28"/>
      <c r="K297" s="28"/>
      <c r="L297" s="28"/>
      <c r="M297" s="28"/>
      <c r="N297" s="28"/>
      <c r="O297" s="28"/>
      <c r="P297" s="28"/>
      <c r="Q297" s="28"/>
      <c r="R297" s="28"/>
      <c r="S297" s="28"/>
      <c r="T297" s="28"/>
      <c r="U297" s="36"/>
      <c r="V297" s="36"/>
      <c r="W297" s="36"/>
      <c r="X297" s="36"/>
      <c r="Y297" s="36"/>
      <c r="Z297" s="36"/>
      <c r="AA297" s="36"/>
      <c r="AB297" s="36"/>
      <c r="AC297" s="36"/>
      <c r="AD297" s="36"/>
      <c r="AE297" s="36"/>
      <c r="AF297" s="36"/>
      <c r="AG297" s="52" t="s">
        <v>202</v>
      </c>
      <c r="AH297" s="22"/>
      <c r="AI297" s="22"/>
      <c r="AJ297" s="22"/>
    </row>
    <row r="298" spans="1:36" s="3" customFormat="1" ht="31.5" hidden="1" customHeight="1" x14ac:dyDescent="0.2">
      <c r="A298" s="36" t="s">
        <v>5144</v>
      </c>
      <c r="B298" s="335" t="s">
        <v>4</v>
      </c>
      <c r="C298" s="36"/>
      <c r="D298" s="37">
        <v>41847</v>
      </c>
      <c r="E298" s="30"/>
      <c r="F298" s="289"/>
      <c r="G298" s="30"/>
      <c r="H298" s="320"/>
      <c r="I298" s="36"/>
      <c r="J298" s="28"/>
      <c r="K298" s="28"/>
      <c r="L298" s="28"/>
      <c r="M298" s="28"/>
      <c r="N298" s="28"/>
      <c r="O298" s="28"/>
      <c r="P298" s="28"/>
      <c r="Q298" s="28"/>
      <c r="R298" s="28"/>
      <c r="S298" s="28"/>
      <c r="T298" s="28"/>
      <c r="U298" s="36"/>
      <c r="V298" s="36"/>
      <c r="W298" s="36"/>
      <c r="X298" s="36"/>
      <c r="Y298" s="36"/>
      <c r="Z298" s="36"/>
      <c r="AA298" s="36"/>
      <c r="AB298" s="36"/>
      <c r="AC298" s="36"/>
      <c r="AD298" s="36"/>
      <c r="AE298" s="36"/>
      <c r="AF298" s="36"/>
      <c r="AG298" s="52" t="s">
        <v>202</v>
      </c>
      <c r="AH298" s="22"/>
      <c r="AI298" s="22"/>
      <c r="AJ298" s="22"/>
    </row>
    <row r="299" spans="1:36" s="3" customFormat="1" ht="31.5" hidden="1" customHeight="1" x14ac:dyDescent="0.25">
      <c r="A299" s="185" t="s">
        <v>5144</v>
      </c>
      <c r="B299" s="503" t="s">
        <v>4</v>
      </c>
      <c r="C299" s="55" t="s">
        <v>379</v>
      </c>
      <c r="D299" s="37">
        <v>41848</v>
      </c>
      <c r="E299" s="30">
        <v>0.50069444444444444</v>
      </c>
      <c r="F299" s="289">
        <v>41848</v>
      </c>
      <c r="G299" s="30">
        <v>0.54999999999999993</v>
      </c>
      <c r="H299" s="320">
        <f t="shared" ref="H299:H305" si="7">G299-E299</f>
        <v>4.9305555555555491E-2</v>
      </c>
      <c r="I299" s="36">
        <v>54</v>
      </c>
      <c r="J299" s="28"/>
      <c r="K299" s="28"/>
      <c r="L299" s="28" t="s">
        <v>130</v>
      </c>
      <c r="M299" s="28" t="s">
        <v>7556</v>
      </c>
      <c r="N299" s="28"/>
      <c r="O299" s="28" t="s">
        <v>63</v>
      </c>
      <c r="P299" s="28" t="s">
        <v>7556</v>
      </c>
      <c r="Q299" s="28" t="s">
        <v>7557</v>
      </c>
      <c r="R299" s="28"/>
      <c r="S299" s="28"/>
      <c r="T299" s="28">
        <v>40.6</v>
      </c>
      <c r="U299" s="125"/>
      <c r="V299" s="125"/>
      <c r="W299" s="125"/>
      <c r="X299" s="125"/>
      <c r="Y299" s="125"/>
      <c r="Z299" s="125"/>
      <c r="AA299" s="125"/>
      <c r="AB299" s="125"/>
      <c r="AC299" s="125"/>
      <c r="AD299" s="125" t="s">
        <v>61</v>
      </c>
      <c r="AE299" s="36"/>
      <c r="AF299" s="36"/>
      <c r="AG299" s="36" t="s">
        <v>7558</v>
      </c>
      <c r="AH299" s="22"/>
      <c r="AI299" s="22"/>
      <c r="AJ299" s="22"/>
    </row>
    <row r="300" spans="1:36" ht="31.5" hidden="1" customHeight="1" x14ac:dyDescent="0.25">
      <c r="A300" s="509" t="s">
        <v>5144</v>
      </c>
      <c r="B300" s="503" t="s">
        <v>4</v>
      </c>
      <c r="C300" s="36" t="s">
        <v>2244</v>
      </c>
      <c r="D300" s="37">
        <v>41848</v>
      </c>
      <c r="E300" s="30">
        <v>0.64583333333333337</v>
      </c>
      <c r="F300" s="289">
        <v>41848</v>
      </c>
      <c r="G300" s="30">
        <v>0.70833333333333337</v>
      </c>
      <c r="H300" s="320">
        <f t="shared" si="7"/>
        <v>6.25E-2</v>
      </c>
      <c r="I300" s="36">
        <v>127</v>
      </c>
      <c r="J300" s="28"/>
      <c r="K300" s="28" t="s">
        <v>132</v>
      </c>
      <c r="L300" s="28" t="s">
        <v>126</v>
      </c>
      <c r="M300" s="322" t="s">
        <v>7559</v>
      </c>
      <c r="N300" s="28">
        <v>35</v>
      </c>
      <c r="O300" s="28" t="s">
        <v>63</v>
      </c>
      <c r="P300" s="322" t="s">
        <v>7559</v>
      </c>
      <c r="Q300" s="322" t="s">
        <v>7560</v>
      </c>
      <c r="R300" s="28"/>
      <c r="S300" s="28"/>
      <c r="T300" s="28">
        <v>98.7</v>
      </c>
      <c r="U300" s="36"/>
      <c r="V300" s="36"/>
      <c r="W300" s="36"/>
      <c r="X300" s="36"/>
      <c r="Y300" s="36"/>
      <c r="Z300" s="36"/>
      <c r="AA300" s="36"/>
      <c r="AB300" s="36"/>
      <c r="AC300" s="36"/>
      <c r="AD300" s="36" t="s">
        <v>61</v>
      </c>
      <c r="AE300" s="36"/>
      <c r="AF300" s="36"/>
      <c r="AG300" s="36" t="s">
        <v>7558</v>
      </c>
      <c r="AH300" s="22" t="s">
        <v>388</v>
      </c>
    </row>
    <row r="301" spans="1:36" ht="110.25" hidden="1" customHeight="1" x14ac:dyDescent="0.25">
      <c r="A301" s="185" t="s">
        <v>5144</v>
      </c>
      <c r="B301" s="503" t="s">
        <v>4</v>
      </c>
      <c r="C301" s="55" t="s">
        <v>379</v>
      </c>
      <c r="D301" s="37">
        <v>41848</v>
      </c>
      <c r="E301" s="30">
        <v>0.72222222222222221</v>
      </c>
      <c r="F301" s="289">
        <v>41848</v>
      </c>
      <c r="G301" s="30">
        <v>0.77083333333333337</v>
      </c>
      <c r="H301" s="320">
        <f t="shared" si="7"/>
        <v>4.861111111111116E-2</v>
      </c>
      <c r="I301" s="36">
        <v>55</v>
      </c>
      <c r="J301" s="28"/>
      <c r="K301" s="28" t="s">
        <v>132</v>
      </c>
      <c r="L301" s="28" t="s">
        <v>126</v>
      </c>
      <c r="M301" s="322" t="s">
        <v>7561</v>
      </c>
      <c r="N301" s="28"/>
      <c r="O301" s="28" t="s">
        <v>63</v>
      </c>
      <c r="P301" s="322" t="s">
        <v>7561</v>
      </c>
      <c r="Q301" s="322" t="s">
        <v>7562</v>
      </c>
      <c r="R301" s="28"/>
      <c r="S301" s="28"/>
      <c r="T301" s="28">
        <v>41.4</v>
      </c>
      <c r="U301" s="36"/>
      <c r="V301" s="36"/>
      <c r="W301" s="36"/>
      <c r="X301" s="36"/>
      <c r="Y301" s="36"/>
      <c r="Z301" s="36"/>
      <c r="AA301" s="36"/>
      <c r="AB301" s="36"/>
      <c r="AC301" s="36"/>
      <c r="AD301" s="36" t="s">
        <v>61</v>
      </c>
      <c r="AE301" s="36"/>
      <c r="AF301" s="36"/>
      <c r="AG301" s="36" t="s">
        <v>7558</v>
      </c>
      <c r="AH301" s="22" t="s">
        <v>388</v>
      </c>
    </row>
    <row r="302" spans="1:36" ht="63" hidden="1" customHeight="1" x14ac:dyDescent="0.25">
      <c r="A302" s="509" t="s">
        <v>5144</v>
      </c>
      <c r="B302" s="503" t="s">
        <v>4</v>
      </c>
      <c r="C302" s="55" t="s">
        <v>379</v>
      </c>
      <c r="D302" s="37">
        <v>41848</v>
      </c>
      <c r="E302" s="30">
        <v>0.81597222222222221</v>
      </c>
      <c r="F302" s="289">
        <v>41848</v>
      </c>
      <c r="G302" s="30">
        <v>0.99930555555555556</v>
      </c>
      <c r="H302" s="320">
        <f t="shared" si="7"/>
        <v>0.18333333333333335</v>
      </c>
      <c r="I302" s="36">
        <v>55</v>
      </c>
      <c r="J302" s="28"/>
      <c r="K302" s="28"/>
      <c r="L302" s="28" t="s">
        <v>126</v>
      </c>
      <c r="M302" s="322" t="s">
        <v>7561</v>
      </c>
      <c r="N302" s="28"/>
      <c r="O302" s="28" t="s">
        <v>63</v>
      </c>
      <c r="P302" s="322" t="s">
        <v>7561</v>
      </c>
      <c r="Q302" s="322" t="s">
        <v>7562</v>
      </c>
      <c r="R302" s="28"/>
      <c r="S302" s="28"/>
      <c r="T302" s="28">
        <v>146.69999999999999</v>
      </c>
      <c r="U302" s="36"/>
      <c r="V302" s="36"/>
      <c r="W302" s="36"/>
      <c r="X302" s="36"/>
      <c r="Y302" s="36"/>
      <c r="Z302" s="36"/>
      <c r="AA302" s="36"/>
      <c r="AB302" s="36"/>
      <c r="AC302" s="36"/>
      <c r="AD302" s="36" t="s">
        <v>61</v>
      </c>
      <c r="AE302" s="36"/>
      <c r="AF302" s="36"/>
      <c r="AG302" s="36" t="s">
        <v>7558</v>
      </c>
      <c r="AH302" s="22" t="s">
        <v>388</v>
      </c>
    </row>
    <row r="303" spans="1:36" s="3" customFormat="1" ht="63" hidden="1" customHeight="1" x14ac:dyDescent="0.25">
      <c r="A303" s="185" t="s">
        <v>5144</v>
      </c>
      <c r="B303" s="503" t="s">
        <v>4</v>
      </c>
      <c r="C303" s="55" t="s">
        <v>379</v>
      </c>
      <c r="D303" s="37">
        <v>41849</v>
      </c>
      <c r="E303" s="30">
        <v>0.22847222222222222</v>
      </c>
      <c r="F303" s="289">
        <v>41849</v>
      </c>
      <c r="G303" s="30">
        <v>0.52777777777777779</v>
      </c>
      <c r="H303" s="320">
        <f t="shared" si="7"/>
        <v>0.2993055555555556</v>
      </c>
      <c r="I303" s="36">
        <v>9</v>
      </c>
      <c r="J303" s="28"/>
      <c r="K303" s="28" t="s">
        <v>134</v>
      </c>
      <c r="L303" s="28" t="s">
        <v>126</v>
      </c>
      <c r="M303" s="322" t="s">
        <v>7559</v>
      </c>
      <c r="N303" s="28">
        <v>35</v>
      </c>
      <c r="O303" s="28" t="s">
        <v>66</v>
      </c>
      <c r="P303" s="322" t="s">
        <v>7559</v>
      </c>
      <c r="Q303" s="28" t="s">
        <v>7563</v>
      </c>
      <c r="R303" s="28"/>
      <c r="S303" s="28"/>
      <c r="T303" s="28">
        <v>58.7</v>
      </c>
      <c r="U303" s="36"/>
      <c r="V303" s="36"/>
      <c r="W303" s="36"/>
      <c r="X303" s="36"/>
      <c r="Y303" s="36"/>
      <c r="Z303" s="36"/>
      <c r="AA303" s="36"/>
      <c r="AB303" s="36"/>
      <c r="AC303" s="36"/>
      <c r="AD303" s="36" t="s">
        <v>61</v>
      </c>
      <c r="AE303" s="36"/>
      <c r="AF303" s="36"/>
      <c r="AG303" s="36" t="s">
        <v>7564</v>
      </c>
      <c r="AH303" s="22" t="s">
        <v>388</v>
      </c>
      <c r="AI303" s="22"/>
      <c r="AJ303" s="22"/>
    </row>
    <row r="304" spans="1:36" s="3" customFormat="1" ht="63" hidden="1" customHeight="1" x14ac:dyDescent="0.25">
      <c r="A304" s="509" t="s">
        <v>5144</v>
      </c>
      <c r="B304" s="503" t="s">
        <v>4</v>
      </c>
      <c r="C304" s="55" t="s">
        <v>379</v>
      </c>
      <c r="D304" s="37">
        <v>41849</v>
      </c>
      <c r="E304" s="30">
        <v>0.17777777777777778</v>
      </c>
      <c r="F304" s="289">
        <v>41849</v>
      </c>
      <c r="G304" s="30">
        <v>0.22222222222222221</v>
      </c>
      <c r="H304" s="320">
        <f t="shared" si="7"/>
        <v>4.4444444444444425E-2</v>
      </c>
      <c r="I304" s="36">
        <v>35</v>
      </c>
      <c r="J304" s="28"/>
      <c r="K304" s="28"/>
      <c r="L304" s="28" t="s">
        <v>130</v>
      </c>
      <c r="M304" s="322" t="s">
        <v>7561</v>
      </c>
      <c r="N304" s="28"/>
      <c r="O304" s="28" t="s">
        <v>63</v>
      </c>
      <c r="P304" s="322" t="s">
        <v>7561</v>
      </c>
      <c r="Q304" s="28" t="s">
        <v>7565</v>
      </c>
      <c r="R304" s="28"/>
      <c r="S304" s="28"/>
      <c r="T304" s="28">
        <v>28.3</v>
      </c>
      <c r="U304" s="36"/>
      <c r="V304" s="36"/>
      <c r="W304" s="36"/>
      <c r="X304" s="36"/>
      <c r="Y304" s="36"/>
      <c r="Z304" s="36"/>
      <c r="AA304" s="36"/>
      <c r="AB304" s="36"/>
      <c r="AC304" s="36"/>
      <c r="AD304" s="36" t="s">
        <v>61</v>
      </c>
      <c r="AE304" s="36"/>
      <c r="AF304" s="36"/>
      <c r="AG304" s="36" t="s">
        <v>7558</v>
      </c>
      <c r="AH304" s="22"/>
      <c r="AI304" s="22"/>
      <c r="AJ304" s="22"/>
    </row>
    <row r="305" spans="1:36" s="3" customFormat="1" ht="63" hidden="1" customHeight="1" x14ac:dyDescent="0.25">
      <c r="A305" s="185" t="s">
        <v>5144</v>
      </c>
      <c r="B305" s="503" t="s">
        <v>4</v>
      </c>
      <c r="C305" s="55" t="s">
        <v>379</v>
      </c>
      <c r="D305" s="37">
        <v>41849</v>
      </c>
      <c r="E305" s="30">
        <v>0.22847222222222222</v>
      </c>
      <c r="F305" s="289">
        <v>41849</v>
      </c>
      <c r="G305" s="30">
        <v>0.99930555555555556</v>
      </c>
      <c r="H305" s="320">
        <f t="shared" si="7"/>
        <v>0.77083333333333337</v>
      </c>
      <c r="I305" s="36">
        <v>200</v>
      </c>
      <c r="J305" s="28"/>
      <c r="K305" s="28" t="s">
        <v>134</v>
      </c>
      <c r="L305" s="28" t="s">
        <v>126</v>
      </c>
      <c r="M305" s="322" t="s">
        <v>7559</v>
      </c>
      <c r="N305" s="28">
        <v>35</v>
      </c>
      <c r="O305" s="28" t="s">
        <v>66</v>
      </c>
      <c r="P305" s="322" t="s">
        <v>7559</v>
      </c>
      <c r="Q305" s="28" t="s">
        <v>7563</v>
      </c>
      <c r="R305" s="28"/>
      <c r="S305" s="28"/>
      <c r="T305" s="510">
        <v>1063.9000000000001</v>
      </c>
      <c r="U305" s="36"/>
      <c r="V305" s="36"/>
      <c r="W305" s="36"/>
      <c r="X305" s="36"/>
      <c r="Y305" s="36"/>
      <c r="Z305" s="36"/>
      <c r="AA305" s="36"/>
      <c r="AB305" s="36"/>
      <c r="AC305" s="36"/>
      <c r="AD305" s="36" t="s">
        <v>61</v>
      </c>
      <c r="AE305" s="36"/>
      <c r="AF305" s="36"/>
      <c r="AG305" s="36" t="s">
        <v>7566</v>
      </c>
      <c r="AH305" s="22" t="s">
        <v>388</v>
      </c>
      <c r="AI305" s="22"/>
      <c r="AJ305" s="22"/>
    </row>
    <row r="306" spans="1:36" s="3" customFormat="1" ht="299.25" hidden="1" customHeight="1" x14ac:dyDescent="0.25">
      <c r="A306" s="185" t="s">
        <v>5144</v>
      </c>
      <c r="B306" s="503" t="s">
        <v>4</v>
      </c>
      <c r="C306" s="55"/>
      <c r="D306" s="289">
        <v>41850</v>
      </c>
      <c r="E306" s="30"/>
      <c r="F306" s="289"/>
      <c r="G306" s="30"/>
      <c r="H306" s="320">
        <v>0</v>
      </c>
      <c r="I306" s="36"/>
      <c r="J306" s="28"/>
      <c r="K306" s="28"/>
      <c r="L306" s="28"/>
      <c r="M306" s="28"/>
      <c r="N306" s="28"/>
      <c r="O306" s="28"/>
      <c r="P306" s="28"/>
      <c r="Q306" s="28"/>
      <c r="R306" s="28"/>
      <c r="S306" s="28"/>
      <c r="T306" s="28"/>
      <c r="U306" s="36"/>
      <c r="V306" s="36"/>
      <c r="W306" s="36"/>
      <c r="X306" s="36"/>
      <c r="Y306" s="36"/>
      <c r="Z306" s="36"/>
      <c r="AA306" s="36"/>
      <c r="AB306" s="36"/>
      <c r="AC306" s="36"/>
      <c r="AD306" s="36"/>
      <c r="AE306" s="36"/>
      <c r="AF306" s="36"/>
      <c r="AG306" s="52" t="s">
        <v>202</v>
      </c>
      <c r="AH306" s="22"/>
      <c r="AI306" s="22"/>
      <c r="AJ306" s="22"/>
    </row>
    <row r="307" spans="1:36" s="3" customFormat="1" ht="126" hidden="1" customHeight="1" x14ac:dyDescent="0.25">
      <c r="A307" s="185" t="s">
        <v>5144</v>
      </c>
      <c r="B307" s="503" t="s">
        <v>4</v>
      </c>
      <c r="C307" s="55"/>
      <c r="D307" s="37">
        <v>41851</v>
      </c>
      <c r="E307" s="30"/>
      <c r="F307" s="289"/>
      <c r="G307" s="30"/>
      <c r="H307" s="320">
        <v>0</v>
      </c>
      <c r="I307" s="36"/>
      <c r="J307" s="28"/>
      <c r="K307" s="28"/>
      <c r="L307" s="28"/>
      <c r="M307" s="28"/>
      <c r="N307" s="28"/>
      <c r="O307" s="28"/>
      <c r="P307" s="28"/>
      <c r="Q307" s="28"/>
      <c r="R307" s="28"/>
      <c r="S307" s="28"/>
      <c r="T307" s="28"/>
      <c r="U307" s="36"/>
      <c r="V307" s="36"/>
      <c r="W307" s="36"/>
      <c r="X307" s="36"/>
      <c r="Y307" s="36"/>
      <c r="Z307" s="36"/>
      <c r="AA307" s="36"/>
      <c r="AB307" s="36"/>
      <c r="AC307" s="36"/>
      <c r="AD307" s="36"/>
      <c r="AE307" s="36"/>
      <c r="AF307" s="36"/>
      <c r="AG307" s="52" t="s">
        <v>202</v>
      </c>
      <c r="AH307" s="22"/>
      <c r="AI307" s="22"/>
      <c r="AJ307" s="22"/>
    </row>
    <row r="308" spans="1:36" s="3" customFormat="1" ht="31.5" hidden="1" customHeight="1" x14ac:dyDescent="0.25">
      <c r="A308" s="185" t="s">
        <v>7617</v>
      </c>
      <c r="B308" s="503" t="s">
        <v>4</v>
      </c>
      <c r="C308" s="55"/>
      <c r="D308" s="37">
        <v>41852</v>
      </c>
      <c r="E308" s="30"/>
      <c r="F308" s="289"/>
      <c r="G308" s="30"/>
      <c r="H308" s="320">
        <v>0</v>
      </c>
      <c r="I308" s="36"/>
      <c r="J308" s="28"/>
      <c r="K308" s="28"/>
      <c r="L308" s="28"/>
      <c r="M308" s="28"/>
      <c r="N308" s="28"/>
      <c r="O308" s="28"/>
      <c r="P308" s="28"/>
      <c r="Q308" s="28"/>
      <c r="R308" s="28"/>
      <c r="S308" s="28"/>
      <c r="T308" s="28"/>
      <c r="U308" s="36"/>
      <c r="V308" s="36"/>
      <c r="W308" s="36"/>
      <c r="X308" s="36"/>
      <c r="Y308" s="36"/>
      <c r="Z308" s="36"/>
      <c r="AA308" s="36"/>
      <c r="AB308" s="36"/>
      <c r="AC308" s="36"/>
      <c r="AD308" s="36"/>
      <c r="AE308" s="36"/>
      <c r="AF308" s="36"/>
      <c r="AG308" s="52" t="s">
        <v>202</v>
      </c>
      <c r="AH308" s="22"/>
      <c r="AI308" s="22"/>
      <c r="AJ308" s="22"/>
    </row>
    <row r="309" spans="1:36" s="3" customFormat="1" ht="31.5" hidden="1" customHeight="1" x14ac:dyDescent="0.25">
      <c r="A309" s="185" t="s">
        <v>7617</v>
      </c>
      <c r="B309" s="503" t="s">
        <v>4</v>
      </c>
      <c r="C309" s="55"/>
      <c r="D309" s="37">
        <v>41853</v>
      </c>
      <c r="E309" s="30"/>
      <c r="F309" s="289"/>
      <c r="G309" s="30"/>
      <c r="H309" s="320">
        <v>0</v>
      </c>
      <c r="I309" s="36"/>
      <c r="J309" s="28"/>
      <c r="K309" s="28"/>
      <c r="L309" s="28"/>
      <c r="M309" s="28"/>
      <c r="N309" s="28"/>
      <c r="O309" s="28"/>
      <c r="P309" s="28"/>
      <c r="Q309" s="28"/>
      <c r="R309" s="28"/>
      <c r="S309" s="28"/>
      <c r="T309" s="28"/>
      <c r="U309" s="36"/>
      <c r="V309" s="36"/>
      <c r="W309" s="36"/>
      <c r="X309" s="36"/>
      <c r="Y309" s="36"/>
      <c r="Z309" s="36"/>
      <c r="AA309" s="36"/>
      <c r="AB309" s="36"/>
      <c r="AC309" s="36"/>
      <c r="AD309" s="36"/>
      <c r="AE309" s="36"/>
      <c r="AF309" s="36"/>
      <c r="AG309" s="52" t="s">
        <v>202</v>
      </c>
      <c r="AH309" s="22"/>
      <c r="AI309" s="22"/>
      <c r="AJ309" s="22"/>
    </row>
    <row r="310" spans="1:36" s="3" customFormat="1" ht="51.75" hidden="1" customHeight="1" x14ac:dyDescent="0.25">
      <c r="A310" s="185" t="s">
        <v>7617</v>
      </c>
      <c r="B310" s="503" t="s">
        <v>4</v>
      </c>
      <c r="C310" s="55"/>
      <c r="D310" s="37">
        <v>41854</v>
      </c>
      <c r="E310" s="30"/>
      <c r="F310" s="289"/>
      <c r="G310" s="30"/>
      <c r="H310" s="320">
        <v>0</v>
      </c>
      <c r="I310" s="106"/>
      <c r="J310" s="28"/>
      <c r="K310" s="399"/>
      <c r="L310" s="28"/>
      <c r="M310" s="28"/>
      <c r="N310" s="399"/>
      <c r="O310" s="399"/>
      <c r="P310" s="28"/>
      <c r="Q310" s="28"/>
      <c r="R310" s="28"/>
      <c r="S310" s="28"/>
      <c r="T310" s="28"/>
      <c r="U310" s="36"/>
      <c r="V310" s="36"/>
      <c r="W310" s="36"/>
      <c r="X310" s="36"/>
      <c r="Y310" s="36"/>
      <c r="Z310" s="36"/>
      <c r="AA310" s="36"/>
      <c r="AB310" s="36"/>
      <c r="AC310" s="36"/>
      <c r="AD310" s="36"/>
      <c r="AE310" s="36"/>
      <c r="AF310" s="36"/>
      <c r="AG310" s="52" t="s">
        <v>202</v>
      </c>
      <c r="AH310" s="22"/>
      <c r="AI310" s="22"/>
      <c r="AJ310" s="22"/>
    </row>
    <row r="311" spans="1:36" s="3" customFormat="1" ht="31.5" hidden="1" customHeight="1" x14ac:dyDescent="0.25">
      <c r="A311" s="509" t="s">
        <v>7617</v>
      </c>
      <c r="B311" s="503" t="s">
        <v>4</v>
      </c>
      <c r="C311" s="36"/>
      <c r="D311" s="37">
        <v>41856</v>
      </c>
      <c r="E311" s="28"/>
      <c r="F311" s="28"/>
      <c r="G311" s="28"/>
      <c r="H311" s="320">
        <v>0</v>
      </c>
      <c r="I311" s="36"/>
      <c r="J311" s="371"/>
      <c r="K311" s="399"/>
      <c r="L311" s="28"/>
      <c r="M311" s="28"/>
      <c r="N311" s="28"/>
      <c r="O311" s="28"/>
      <c r="P311" s="28"/>
      <c r="Q311" s="52"/>
      <c r="R311" s="99"/>
      <c r="S311" s="99"/>
      <c r="T311" s="99"/>
      <c r="U311" s="36"/>
      <c r="V311" s="36"/>
      <c r="W311" s="36"/>
      <c r="X311" s="36"/>
      <c r="Y311" s="36"/>
      <c r="Z311" s="36"/>
      <c r="AA311" s="36"/>
      <c r="AB311" s="36"/>
      <c r="AC311" s="36"/>
      <c r="AD311" s="36"/>
      <c r="AE311" s="36"/>
      <c r="AF311" s="36"/>
      <c r="AG311" s="52" t="s">
        <v>202</v>
      </c>
      <c r="AH311" s="22"/>
      <c r="AI311" s="22"/>
      <c r="AJ311" s="22"/>
    </row>
    <row r="312" spans="1:36" s="3" customFormat="1" ht="47.25" hidden="1" customHeight="1" x14ac:dyDescent="0.25">
      <c r="A312" s="509" t="s">
        <v>7617</v>
      </c>
      <c r="B312" s="503" t="s">
        <v>4</v>
      </c>
      <c r="C312" s="36"/>
      <c r="D312" s="37">
        <v>41857</v>
      </c>
      <c r="E312" s="28"/>
      <c r="F312" s="28"/>
      <c r="G312" s="28"/>
      <c r="H312" s="320">
        <v>0</v>
      </c>
      <c r="I312" s="36"/>
      <c r="J312" s="28"/>
      <c r="K312" s="28"/>
      <c r="L312" s="28"/>
      <c r="M312" s="28"/>
      <c r="N312" s="28"/>
      <c r="O312" s="28"/>
      <c r="P312" s="28"/>
      <c r="Q312" s="52"/>
      <c r="R312" s="99"/>
      <c r="S312" s="99"/>
      <c r="T312" s="99"/>
      <c r="U312" s="36"/>
      <c r="V312" s="36"/>
      <c r="W312" s="36"/>
      <c r="X312" s="36"/>
      <c r="Y312" s="36"/>
      <c r="Z312" s="36"/>
      <c r="AA312" s="36"/>
      <c r="AB312" s="36"/>
      <c r="AC312" s="36"/>
      <c r="AD312" s="36"/>
      <c r="AE312" s="36"/>
      <c r="AF312" s="36"/>
      <c r="AG312" s="52" t="s">
        <v>202</v>
      </c>
      <c r="AH312" s="22"/>
      <c r="AI312" s="22"/>
      <c r="AJ312" s="22"/>
    </row>
    <row r="313" spans="1:36" s="75" customFormat="1" ht="44.25" hidden="1" customHeight="1" x14ac:dyDescent="0.25">
      <c r="A313" s="509" t="s">
        <v>7617</v>
      </c>
      <c r="B313" s="503" t="s">
        <v>4</v>
      </c>
      <c r="C313" s="36"/>
      <c r="D313" s="37">
        <v>41858</v>
      </c>
      <c r="E313" s="28"/>
      <c r="F313" s="28"/>
      <c r="G313" s="28"/>
      <c r="H313" s="320">
        <v>0</v>
      </c>
      <c r="I313" s="36"/>
      <c r="J313" s="28"/>
      <c r="K313" s="28"/>
      <c r="L313" s="28"/>
      <c r="M313" s="28"/>
      <c r="N313" s="28"/>
      <c r="O313" s="28"/>
      <c r="P313" s="28"/>
      <c r="Q313" s="52"/>
      <c r="R313" s="99"/>
      <c r="S313" s="99"/>
      <c r="T313" s="99"/>
      <c r="U313" s="36"/>
      <c r="V313" s="36"/>
      <c r="W313" s="36"/>
      <c r="X313" s="36"/>
      <c r="Y313" s="36"/>
      <c r="Z313" s="36"/>
      <c r="AA313" s="36"/>
      <c r="AB313" s="36"/>
      <c r="AC313" s="36"/>
      <c r="AD313" s="36"/>
      <c r="AE313" s="36"/>
      <c r="AF313" s="36"/>
      <c r="AG313" s="52" t="s">
        <v>202</v>
      </c>
      <c r="AH313" s="28"/>
      <c r="AI313" s="28"/>
      <c r="AJ313" s="22"/>
    </row>
    <row r="314" spans="1:36" s="75" customFormat="1" ht="31.5" hidden="1" customHeight="1" x14ac:dyDescent="0.25">
      <c r="A314" s="509" t="s">
        <v>7617</v>
      </c>
      <c r="B314" s="503" t="s">
        <v>4</v>
      </c>
      <c r="C314" s="36"/>
      <c r="D314" s="37">
        <v>41859</v>
      </c>
      <c r="E314" s="28"/>
      <c r="F314" s="28"/>
      <c r="G314" s="28"/>
      <c r="H314" s="320">
        <v>0</v>
      </c>
      <c r="I314" s="36"/>
      <c r="J314" s="28"/>
      <c r="K314" s="28"/>
      <c r="L314" s="28"/>
      <c r="M314" s="22"/>
      <c r="N314" s="28"/>
      <c r="O314" s="28"/>
      <c r="P314" s="28"/>
      <c r="Q314" s="52"/>
      <c r="R314" s="99"/>
      <c r="S314" s="99"/>
      <c r="T314" s="99"/>
      <c r="U314" s="36"/>
      <c r="V314" s="36"/>
      <c r="W314" s="36"/>
      <c r="X314" s="36"/>
      <c r="Y314" s="36"/>
      <c r="Z314" s="36"/>
      <c r="AA314" s="36"/>
      <c r="AB314" s="36"/>
      <c r="AC314" s="36"/>
      <c r="AD314" s="36"/>
      <c r="AE314" s="36"/>
      <c r="AF314" s="36"/>
      <c r="AG314" s="52" t="s">
        <v>202</v>
      </c>
      <c r="AH314" s="28"/>
      <c r="AI314" s="28"/>
      <c r="AJ314" s="22"/>
    </row>
    <row r="315" spans="1:36" s="75" customFormat="1" ht="135" hidden="1" customHeight="1" x14ac:dyDescent="0.25">
      <c r="A315" s="509" t="s">
        <v>7617</v>
      </c>
      <c r="B315" s="503" t="s">
        <v>4</v>
      </c>
      <c r="C315" s="36"/>
      <c r="D315" s="37">
        <v>41860</v>
      </c>
      <c r="E315" s="28"/>
      <c r="F315" s="28"/>
      <c r="G315" s="28"/>
      <c r="H315" s="320">
        <v>0</v>
      </c>
      <c r="I315" s="36"/>
      <c r="J315" s="28"/>
      <c r="K315" s="28"/>
      <c r="L315" s="28"/>
      <c r="M315" s="28"/>
      <c r="N315" s="28"/>
      <c r="O315" s="28"/>
      <c r="P315" s="28"/>
      <c r="Q315" s="52"/>
      <c r="R315" s="99"/>
      <c r="S315" s="99"/>
      <c r="T315" s="99"/>
      <c r="U315" s="36"/>
      <c r="V315" s="36"/>
      <c r="W315" s="36"/>
      <c r="X315" s="36"/>
      <c r="Y315" s="36"/>
      <c r="Z315" s="36"/>
      <c r="AA315" s="36"/>
      <c r="AB315" s="36"/>
      <c r="AC315" s="36"/>
      <c r="AD315" s="36"/>
      <c r="AE315" s="36"/>
      <c r="AF315" s="36"/>
      <c r="AG315" s="52" t="s">
        <v>202</v>
      </c>
      <c r="AH315" s="28"/>
      <c r="AI315" s="28"/>
      <c r="AJ315" s="22"/>
    </row>
    <row r="316" spans="1:36" s="75" customFormat="1" ht="47.25" hidden="1" customHeight="1" x14ac:dyDescent="0.25">
      <c r="A316" s="509" t="s">
        <v>7617</v>
      </c>
      <c r="B316" s="503" t="s">
        <v>4</v>
      </c>
      <c r="C316" s="36" t="s">
        <v>5658</v>
      </c>
      <c r="D316" s="37">
        <v>41861</v>
      </c>
      <c r="E316" s="98">
        <v>0.60347222222222219</v>
      </c>
      <c r="F316" s="31">
        <v>41861</v>
      </c>
      <c r="G316" s="98">
        <v>0.61736111111111114</v>
      </c>
      <c r="H316" s="320">
        <f>G316-E316</f>
        <v>1.3888888888888951E-2</v>
      </c>
      <c r="I316" s="36">
        <v>390</v>
      </c>
      <c r="J316" s="28"/>
      <c r="K316" s="28" t="s">
        <v>132</v>
      </c>
      <c r="L316" s="28" t="s">
        <v>125</v>
      </c>
      <c r="M316" s="322" t="s">
        <v>8038</v>
      </c>
      <c r="N316" s="36">
        <v>35</v>
      </c>
      <c r="O316" s="28" t="s">
        <v>66</v>
      </c>
      <c r="P316" s="322" t="s">
        <v>8039</v>
      </c>
      <c r="Q316" s="140" t="s">
        <v>3626</v>
      </c>
      <c r="R316" s="99">
        <v>85.6</v>
      </c>
      <c r="S316" s="28"/>
      <c r="T316" s="99">
        <v>85.6</v>
      </c>
      <c r="U316" s="36"/>
      <c r="V316" s="36"/>
      <c r="W316" s="36"/>
      <c r="X316" s="36"/>
      <c r="Y316" s="36"/>
      <c r="Z316" s="36"/>
      <c r="AA316" s="36"/>
      <c r="AB316" s="36"/>
      <c r="AC316" s="36"/>
      <c r="AD316" s="45" t="s">
        <v>55</v>
      </c>
      <c r="AE316" s="36"/>
      <c r="AF316" s="36"/>
      <c r="AG316" s="52" t="s">
        <v>8040</v>
      </c>
      <c r="AH316" s="28"/>
      <c r="AI316" s="28"/>
      <c r="AJ316" s="22"/>
    </row>
    <row r="317" spans="1:36" s="75" customFormat="1" ht="31.5" hidden="1" customHeight="1" x14ac:dyDescent="0.25">
      <c r="A317" s="509" t="s">
        <v>7617</v>
      </c>
      <c r="B317" s="503" t="s">
        <v>4</v>
      </c>
      <c r="C317" s="45" t="s">
        <v>36</v>
      </c>
      <c r="D317" s="37">
        <v>41861</v>
      </c>
      <c r="E317" s="98">
        <v>0.15277777777777776</v>
      </c>
      <c r="F317" s="31">
        <v>41861</v>
      </c>
      <c r="G317" s="98">
        <v>0.30555555555555552</v>
      </c>
      <c r="H317" s="320">
        <f>G317-E317</f>
        <v>0.15277777777777776</v>
      </c>
      <c r="I317" s="36">
        <v>32</v>
      </c>
      <c r="J317" s="28"/>
      <c r="K317" s="28" t="s">
        <v>133</v>
      </c>
      <c r="L317" s="28" t="s">
        <v>130</v>
      </c>
      <c r="M317" s="322" t="s">
        <v>8041</v>
      </c>
      <c r="N317" s="36" t="s">
        <v>103</v>
      </c>
      <c r="O317" s="28" t="s">
        <v>66</v>
      </c>
      <c r="P317" s="322" t="s">
        <v>8042</v>
      </c>
      <c r="Q317" s="52" t="s">
        <v>8043</v>
      </c>
      <c r="R317" s="99">
        <v>61.1</v>
      </c>
      <c r="S317" s="99"/>
      <c r="T317" s="99">
        <v>61.1</v>
      </c>
      <c r="U317" s="36"/>
      <c r="V317" s="36"/>
      <c r="W317" s="36"/>
      <c r="X317" s="36"/>
      <c r="Y317" s="36"/>
      <c r="Z317" s="36"/>
      <c r="AA317" s="36"/>
      <c r="AB317" s="36"/>
      <c r="AC317" s="36"/>
      <c r="AD317" s="36" t="s">
        <v>48</v>
      </c>
      <c r="AE317" s="36"/>
      <c r="AF317" s="36"/>
      <c r="AG317" s="52" t="s">
        <v>6944</v>
      </c>
      <c r="AH317" s="28"/>
      <c r="AI317" s="28"/>
      <c r="AJ317" s="22"/>
    </row>
    <row r="318" spans="1:36" ht="46.5" hidden="1" customHeight="1" x14ac:dyDescent="0.25">
      <c r="A318" s="509" t="s">
        <v>7617</v>
      </c>
      <c r="B318" s="503" t="s">
        <v>4</v>
      </c>
      <c r="C318" s="45" t="s">
        <v>2195</v>
      </c>
      <c r="D318" s="37">
        <v>41861</v>
      </c>
      <c r="E318" s="98">
        <v>0.1763888888888889</v>
      </c>
      <c r="F318" s="31">
        <v>41861</v>
      </c>
      <c r="G318" s="98">
        <v>0.36458333333333331</v>
      </c>
      <c r="H318" s="320">
        <f>G318-E318</f>
        <v>0.18819444444444441</v>
      </c>
      <c r="I318" s="36">
        <v>4</v>
      </c>
      <c r="J318" s="349"/>
      <c r="K318" s="349"/>
      <c r="L318" s="28" t="s">
        <v>126</v>
      </c>
      <c r="M318" s="349" t="s">
        <v>8044</v>
      </c>
      <c r="N318" s="36">
        <v>0.4</v>
      </c>
      <c r="O318" s="28" t="s">
        <v>64</v>
      </c>
      <c r="P318" s="349" t="s">
        <v>8044</v>
      </c>
      <c r="Q318" s="52" t="s">
        <v>8045</v>
      </c>
      <c r="R318" s="99">
        <v>14.5</v>
      </c>
      <c r="S318" s="99"/>
      <c r="T318" s="99">
        <v>14.5</v>
      </c>
      <c r="U318" s="36"/>
      <c r="V318" s="350"/>
      <c r="W318" s="350"/>
      <c r="X318" s="350"/>
      <c r="Y318" s="350"/>
      <c r="Z318" s="350"/>
      <c r="AA318" s="350"/>
      <c r="AB318" s="350"/>
      <c r="AC318" s="350"/>
      <c r="AD318" s="42" t="s">
        <v>61</v>
      </c>
      <c r="AE318" s="350"/>
      <c r="AF318" s="350"/>
      <c r="AG318" s="52" t="s">
        <v>5487</v>
      </c>
      <c r="AH318" s="22" t="s">
        <v>388</v>
      </c>
    </row>
    <row r="319" spans="1:36" ht="48.75" hidden="1" customHeight="1" x14ac:dyDescent="0.25">
      <c r="A319" s="509" t="s">
        <v>7617</v>
      </c>
      <c r="B319" s="503" t="s">
        <v>4</v>
      </c>
      <c r="C319" s="36"/>
      <c r="D319" s="37">
        <v>41862</v>
      </c>
      <c r="E319" s="28"/>
      <c r="F319" s="28"/>
      <c r="G319" s="28"/>
      <c r="H319" s="320">
        <v>0</v>
      </c>
      <c r="I319" s="36"/>
      <c r="J319" s="349"/>
      <c r="K319" s="349"/>
      <c r="L319" s="28"/>
      <c r="M319" s="28"/>
      <c r="N319" s="28"/>
      <c r="O319" s="28"/>
      <c r="P319" s="349"/>
      <c r="Q319" s="52"/>
      <c r="R319" s="99"/>
      <c r="S319" s="99"/>
      <c r="T319" s="99"/>
      <c r="U319" s="350"/>
      <c r="V319" s="350"/>
      <c r="W319" s="350"/>
      <c r="X319" s="350"/>
      <c r="Y319" s="350"/>
      <c r="Z319" s="350"/>
      <c r="AA319" s="350"/>
      <c r="AB319" s="350"/>
      <c r="AC319" s="350"/>
      <c r="AD319" s="350"/>
      <c r="AE319" s="350"/>
      <c r="AF319" s="350"/>
      <c r="AG319" s="52" t="s">
        <v>202</v>
      </c>
    </row>
    <row r="320" spans="1:36" ht="31.5" hidden="1" customHeight="1" x14ac:dyDescent="0.25">
      <c r="A320" s="509" t="s">
        <v>7617</v>
      </c>
      <c r="B320" s="503" t="s">
        <v>4</v>
      </c>
      <c r="C320" s="36"/>
      <c r="D320" s="37">
        <v>41863</v>
      </c>
      <c r="E320" s="663"/>
      <c r="F320" s="28"/>
      <c r="G320" s="663"/>
      <c r="H320" s="899">
        <v>0</v>
      </c>
      <c r="I320" s="350"/>
      <c r="J320" s="349"/>
      <c r="K320" s="349"/>
      <c r="L320" s="349"/>
      <c r="M320" s="349"/>
      <c r="N320" s="349"/>
      <c r="O320" s="349"/>
      <c r="P320" s="349"/>
      <c r="Q320" s="52"/>
      <c r="R320" s="422"/>
      <c r="S320" s="422"/>
      <c r="T320" s="99"/>
      <c r="U320" s="350"/>
      <c r="V320" s="350"/>
      <c r="W320" s="350"/>
      <c r="X320" s="350"/>
      <c r="Y320" s="350"/>
      <c r="Z320" s="350"/>
      <c r="AA320" s="350"/>
      <c r="AB320" s="350"/>
      <c r="AC320" s="350"/>
      <c r="AD320" s="350"/>
      <c r="AE320" s="350"/>
      <c r="AF320" s="350"/>
      <c r="AG320" s="52" t="s">
        <v>202</v>
      </c>
    </row>
    <row r="321" spans="1:36" ht="31.5" hidden="1" customHeight="1" x14ac:dyDescent="0.25">
      <c r="A321" s="509" t="s">
        <v>7617</v>
      </c>
      <c r="B321" s="503" t="s">
        <v>4</v>
      </c>
      <c r="C321" s="36"/>
      <c r="D321" s="37">
        <v>41864</v>
      </c>
      <c r="E321" s="663"/>
      <c r="F321" s="28"/>
      <c r="G321" s="663"/>
      <c r="H321" s="899">
        <v>0</v>
      </c>
      <c r="I321" s="350"/>
      <c r="J321" s="349"/>
      <c r="K321" s="349"/>
      <c r="L321" s="349"/>
      <c r="M321" s="349"/>
      <c r="N321" s="349"/>
      <c r="O321" s="349"/>
      <c r="P321" s="349"/>
      <c r="Q321" s="52"/>
      <c r="R321" s="422"/>
      <c r="S321" s="422"/>
      <c r="T321" s="99"/>
      <c r="U321" s="350"/>
      <c r="V321" s="350"/>
      <c r="W321" s="350"/>
      <c r="X321" s="350"/>
      <c r="Y321" s="350"/>
      <c r="Z321" s="350"/>
      <c r="AA321" s="350"/>
      <c r="AB321" s="350"/>
      <c r="AC321" s="350"/>
      <c r="AD321" s="36"/>
      <c r="AE321" s="350"/>
      <c r="AF321" s="350"/>
      <c r="AG321" s="52" t="s">
        <v>202</v>
      </c>
    </row>
    <row r="322" spans="1:36" s="89" customFormat="1" ht="31.5" hidden="1" customHeight="1" x14ac:dyDescent="0.25">
      <c r="A322" s="509" t="s">
        <v>7617</v>
      </c>
      <c r="B322" s="503" t="s">
        <v>4</v>
      </c>
      <c r="C322" s="36"/>
      <c r="D322" s="37">
        <v>41865</v>
      </c>
      <c r="E322" s="28"/>
      <c r="F322" s="28"/>
      <c r="G322" s="28"/>
      <c r="H322" s="320">
        <v>0</v>
      </c>
      <c r="I322" s="36"/>
      <c r="J322" s="28"/>
      <c r="K322" s="28"/>
      <c r="L322" s="28"/>
      <c r="M322" s="28"/>
      <c r="N322" s="28"/>
      <c r="O322" s="28"/>
      <c r="P322" s="28"/>
      <c r="Q322" s="52"/>
      <c r="R322" s="99"/>
      <c r="S322" s="99"/>
      <c r="T322" s="99"/>
      <c r="U322" s="36"/>
      <c r="V322" s="36"/>
      <c r="W322" s="36"/>
      <c r="X322" s="36"/>
      <c r="Y322" s="36"/>
      <c r="Z322" s="36"/>
      <c r="AA322" s="36"/>
      <c r="AB322" s="36"/>
      <c r="AC322" s="36"/>
      <c r="AD322" s="36"/>
      <c r="AE322" s="36"/>
      <c r="AF322" s="36"/>
      <c r="AG322" s="52" t="s">
        <v>202</v>
      </c>
      <c r="AH322" s="22"/>
      <c r="AI322" s="22"/>
      <c r="AJ322" s="22"/>
    </row>
    <row r="323" spans="1:36" ht="31.5" hidden="1" customHeight="1" x14ac:dyDescent="0.25">
      <c r="A323" s="509" t="s">
        <v>7617</v>
      </c>
      <c r="B323" s="503" t="s">
        <v>4</v>
      </c>
      <c r="C323" s="36"/>
      <c r="D323" s="37">
        <v>41866</v>
      </c>
      <c r="E323" s="28"/>
      <c r="F323" s="28"/>
      <c r="G323" s="28"/>
      <c r="H323" s="320">
        <v>0</v>
      </c>
      <c r="I323" s="36"/>
      <c r="J323" s="28"/>
      <c r="K323" s="28"/>
      <c r="L323" s="28"/>
      <c r="M323" s="28"/>
      <c r="N323" s="28"/>
      <c r="O323" s="28"/>
      <c r="P323" s="28"/>
      <c r="Q323" s="52"/>
      <c r="R323" s="99"/>
      <c r="S323" s="99"/>
      <c r="T323" s="99"/>
      <c r="U323" s="36"/>
      <c r="V323" s="36"/>
      <c r="W323" s="36"/>
      <c r="X323" s="36"/>
      <c r="Y323" s="36"/>
      <c r="Z323" s="36"/>
      <c r="AA323" s="36"/>
      <c r="AB323" s="36"/>
      <c r="AC323" s="36"/>
      <c r="AD323" s="36"/>
      <c r="AE323" s="36"/>
      <c r="AF323" s="36"/>
      <c r="AG323" s="52" t="s">
        <v>202</v>
      </c>
    </row>
    <row r="324" spans="1:36" ht="31.5" hidden="1" customHeight="1" x14ac:dyDescent="0.25">
      <c r="A324" s="509" t="s">
        <v>7617</v>
      </c>
      <c r="B324" s="503" t="s">
        <v>4</v>
      </c>
      <c r="C324" s="36"/>
      <c r="D324" s="37">
        <v>41867</v>
      </c>
      <c r="E324" s="28"/>
      <c r="F324" s="28"/>
      <c r="G324" s="28"/>
      <c r="H324" s="320">
        <v>0</v>
      </c>
      <c r="I324" s="36"/>
      <c r="J324" s="28"/>
      <c r="K324" s="28"/>
      <c r="L324" s="28"/>
      <c r="M324" s="28"/>
      <c r="N324" s="28"/>
      <c r="O324" s="28"/>
      <c r="P324" s="28"/>
      <c r="Q324" s="52"/>
      <c r="R324" s="99"/>
      <c r="S324" s="99"/>
      <c r="T324" s="99"/>
      <c r="U324" s="36"/>
      <c r="V324" s="36"/>
      <c r="W324" s="36"/>
      <c r="X324" s="36"/>
      <c r="Y324" s="36"/>
      <c r="Z324" s="36"/>
      <c r="AA324" s="36"/>
      <c r="AB324" s="36"/>
      <c r="AC324" s="36"/>
      <c r="AD324" s="36"/>
      <c r="AE324" s="36"/>
      <c r="AF324" s="36"/>
      <c r="AG324" s="52" t="s">
        <v>202</v>
      </c>
    </row>
    <row r="325" spans="1:36" ht="78.75" hidden="1" customHeight="1" x14ac:dyDescent="0.25">
      <c r="A325" s="509" t="s">
        <v>7617</v>
      </c>
      <c r="B325" s="503" t="s">
        <v>4</v>
      </c>
      <c r="C325" s="36"/>
      <c r="D325" s="37">
        <v>41868</v>
      </c>
      <c r="E325" s="28"/>
      <c r="F325" s="28"/>
      <c r="G325" s="28"/>
      <c r="H325" s="320">
        <v>0</v>
      </c>
      <c r="I325" s="36"/>
      <c r="J325" s="28"/>
      <c r="K325" s="28"/>
      <c r="L325" s="28"/>
      <c r="M325" s="28"/>
      <c r="N325" s="28"/>
      <c r="O325" s="28"/>
      <c r="P325" s="28"/>
      <c r="Q325" s="52"/>
      <c r="R325" s="99"/>
      <c r="S325" s="99"/>
      <c r="T325" s="99"/>
      <c r="U325" s="36"/>
      <c r="V325" s="36"/>
      <c r="W325" s="36"/>
      <c r="X325" s="36"/>
      <c r="Y325" s="36"/>
      <c r="Z325" s="36"/>
      <c r="AA325" s="36"/>
      <c r="AB325" s="36"/>
      <c r="AC325" s="36"/>
      <c r="AD325" s="36"/>
      <c r="AE325" s="36"/>
      <c r="AF325" s="36"/>
      <c r="AG325" s="52" t="s">
        <v>202</v>
      </c>
    </row>
    <row r="326" spans="1:36" s="3" customFormat="1" ht="51" hidden="1" customHeight="1" x14ac:dyDescent="0.25">
      <c r="A326" s="532" t="s">
        <v>7617</v>
      </c>
      <c r="B326" s="503" t="s">
        <v>4</v>
      </c>
      <c r="C326" s="36" t="s">
        <v>2191</v>
      </c>
      <c r="D326" s="37">
        <v>41869</v>
      </c>
      <c r="E326" s="98">
        <v>8.3333333333333329E-2</v>
      </c>
      <c r="F326" s="31">
        <v>41869</v>
      </c>
      <c r="G326" s="98">
        <v>9.9999999999999992E-2</v>
      </c>
      <c r="H326" s="320">
        <f t="shared" ref="H326:H333" si="8">G326-E326</f>
        <v>1.6666666666666663E-2</v>
      </c>
      <c r="I326" s="36">
        <v>16</v>
      </c>
      <c r="J326" s="28"/>
      <c r="K326" s="28" t="s">
        <v>132</v>
      </c>
      <c r="L326" s="28" t="s">
        <v>128</v>
      </c>
      <c r="M326" s="28" t="s">
        <v>8341</v>
      </c>
      <c r="N326" s="36" t="s">
        <v>103</v>
      </c>
      <c r="O326" s="28" t="s">
        <v>66</v>
      </c>
      <c r="P326" s="28" t="s">
        <v>8341</v>
      </c>
      <c r="Q326" s="140" t="s">
        <v>3626</v>
      </c>
      <c r="R326" s="99">
        <v>4.2</v>
      </c>
      <c r="S326" s="99"/>
      <c r="T326" s="99">
        <v>4.2</v>
      </c>
      <c r="U326" s="36"/>
      <c r="V326" s="36"/>
      <c r="W326" s="36"/>
      <c r="X326" s="36"/>
      <c r="Y326" s="36"/>
      <c r="Z326" s="36"/>
      <c r="AA326" s="36"/>
      <c r="AB326" s="36"/>
      <c r="AC326" s="36"/>
      <c r="AD326" s="36" t="s">
        <v>48</v>
      </c>
      <c r="AE326" s="36"/>
      <c r="AF326" s="36"/>
      <c r="AG326" s="52" t="s">
        <v>8342</v>
      </c>
      <c r="AH326" s="22"/>
      <c r="AI326" s="22"/>
      <c r="AJ326" s="22"/>
    </row>
    <row r="327" spans="1:36" s="3" customFormat="1" ht="63.75" hidden="1" customHeight="1" x14ac:dyDescent="0.25">
      <c r="A327" s="532" t="s">
        <v>7617</v>
      </c>
      <c r="B327" s="503" t="s">
        <v>4</v>
      </c>
      <c r="C327" s="36" t="s">
        <v>2191</v>
      </c>
      <c r="D327" s="37">
        <v>41869</v>
      </c>
      <c r="E327" s="98">
        <v>8.3333333333333329E-2</v>
      </c>
      <c r="F327" s="31">
        <v>41869</v>
      </c>
      <c r="G327" s="98">
        <v>9.9999999999999992E-2</v>
      </c>
      <c r="H327" s="320">
        <f t="shared" si="8"/>
        <v>1.6666666666666663E-2</v>
      </c>
      <c r="I327" s="36">
        <v>16</v>
      </c>
      <c r="J327" s="28"/>
      <c r="K327" s="28" t="s">
        <v>132</v>
      </c>
      <c r="L327" s="28" t="s">
        <v>128</v>
      </c>
      <c r="M327" s="28" t="s">
        <v>8343</v>
      </c>
      <c r="N327" s="36" t="s">
        <v>103</v>
      </c>
      <c r="O327" s="28" t="s">
        <v>66</v>
      </c>
      <c r="P327" s="28" t="s">
        <v>8343</v>
      </c>
      <c r="Q327" s="140" t="s">
        <v>3626</v>
      </c>
      <c r="R327" s="99">
        <v>2.7</v>
      </c>
      <c r="S327" s="99"/>
      <c r="T327" s="99">
        <v>2.7</v>
      </c>
      <c r="U327" s="36"/>
      <c r="V327" s="36"/>
      <c r="W327" s="36"/>
      <c r="X327" s="36"/>
      <c r="Y327" s="36"/>
      <c r="Z327" s="36"/>
      <c r="AA327" s="36"/>
      <c r="AB327" s="36"/>
      <c r="AC327" s="36"/>
      <c r="AD327" s="36" t="s">
        <v>48</v>
      </c>
      <c r="AE327" s="36"/>
      <c r="AF327" s="36"/>
      <c r="AG327" s="52" t="s">
        <v>5500</v>
      </c>
      <c r="AH327" s="22"/>
      <c r="AI327" s="22"/>
      <c r="AJ327" s="22"/>
    </row>
    <row r="328" spans="1:36" s="3" customFormat="1" ht="63.75" hidden="1" customHeight="1" x14ac:dyDescent="0.25">
      <c r="A328" s="532" t="s">
        <v>7617</v>
      </c>
      <c r="B328" s="503" t="s">
        <v>4</v>
      </c>
      <c r="C328" s="36" t="s">
        <v>2244</v>
      </c>
      <c r="D328" s="37">
        <v>41869</v>
      </c>
      <c r="E328" s="98">
        <v>0.72083333333333333</v>
      </c>
      <c r="F328" s="31">
        <v>41869</v>
      </c>
      <c r="G328" s="98">
        <v>0.79861111111111116</v>
      </c>
      <c r="H328" s="320">
        <f t="shared" si="8"/>
        <v>7.7777777777777835E-2</v>
      </c>
      <c r="I328" s="36">
        <v>64</v>
      </c>
      <c r="J328" s="28"/>
      <c r="K328" s="28" t="s">
        <v>133</v>
      </c>
      <c r="L328" s="28" t="s">
        <v>125</v>
      </c>
      <c r="M328" s="28" t="s">
        <v>8344</v>
      </c>
      <c r="N328" s="36">
        <v>35</v>
      </c>
      <c r="O328" s="28" t="s">
        <v>66</v>
      </c>
      <c r="P328" s="28" t="s">
        <v>8344</v>
      </c>
      <c r="Q328" s="140" t="s">
        <v>3626</v>
      </c>
      <c r="R328" s="99">
        <v>35.4</v>
      </c>
      <c r="S328" s="99"/>
      <c r="T328" s="99">
        <v>35.4</v>
      </c>
      <c r="U328" s="36"/>
      <c r="V328" s="36"/>
      <c r="W328" s="36"/>
      <c r="X328" s="36"/>
      <c r="Y328" s="36"/>
      <c r="Z328" s="36"/>
      <c r="AA328" s="36"/>
      <c r="AB328" s="36"/>
      <c r="AC328" s="36"/>
      <c r="AD328" s="45" t="s">
        <v>55</v>
      </c>
      <c r="AE328" s="36"/>
      <c r="AF328" s="36"/>
      <c r="AG328" s="36" t="s">
        <v>8345</v>
      </c>
      <c r="AH328" s="22"/>
      <c r="AI328" s="22"/>
      <c r="AJ328" s="22"/>
    </row>
    <row r="329" spans="1:36" s="3" customFormat="1" ht="47.25" hidden="1" customHeight="1" x14ac:dyDescent="0.25">
      <c r="A329" s="532" t="s">
        <v>7617</v>
      </c>
      <c r="B329" s="503" t="s">
        <v>4</v>
      </c>
      <c r="C329" s="36" t="s">
        <v>36</v>
      </c>
      <c r="D329" s="37">
        <v>41870</v>
      </c>
      <c r="E329" s="98">
        <v>0.84513888888888899</v>
      </c>
      <c r="F329" s="31">
        <v>41870</v>
      </c>
      <c r="G329" s="98">
        <v>0.9291666666666667</v>
      </c>
      <c r="H329" s="320">
        <f t="shared" si="8"/>
        <v>8.4027777777777701E-2</v>
      </c>
      <c r="I329" s="36">
        <v>60</v>
      </c>
      <c r="J329" s="28"/>
      <c r="K329" s="28" t="s">
        <v>132</v>
      </c>
      <c r="L329" s="28" t="s">
        <v>128</v>
      </c>
      <c r="M329" s="322" t="s">
        <v>8346</v>
      </c>
      <c r="N329" s="36">
        <v>35</v>
      </c>
      <c r="O329" s="28" t="s">
        <v>66</v>
      </c>
      <c r="P329" s="322" t="s">
        <v>8346</v>
      </c>
      <c r="Q329" s="140" t="s">
        <v>3626</v>
      </c>
      <c r="R329" s="99">
        <v>33.299999999999997</v>
      </c>
      <c r="S329" s="99"/>
      <c r="T329" s="99">
        <v>33.299999999999997</v>
      </c>
      <c r="U329" s="36"/>
      <c r="V329" s="36"/>
      <c r="W329" s="36"/>
      <c r="X329" s="36"/>
      <c r="Y329" s="36"/>
      <c r="Z329" s="36"/>
      <c r="AA329" s="36"/>
      <c r="AB329" s="36"/>
      <c r="AC329" s="36"/>
      <c r="AD329" s="36" t="s">
        <v>48</v>
      </c>
      <c r="AE329" s="36"/>
      <c r="AF329" s="36"/>
      <c r="AG329" s="36" t="s">
        <v>8347</v>
      </c>
      <c r="AH329" s="22"/>
      <c r="AI329" s="22"/>
      <c r="AJ329" s="22"/>
    </row>
    <row r="330" spans="1:36" s="3" customFormat="1" ht="63" hidden="1" customHeight="1" x14ac:dyDescent="0.25">
      <c r="A330" s="532" t="s">
        <v>7617</v>
      </c>
      <c r="B330" s="503" t="s">
        <v>4</v>
      </c>
      <c r="C330" s="36" t="s">
        <v>2244</v>
      </c>
      <c r="D330" s="37">
        <v>41870</v>
      </c>
      <c r="E330" s="98">
        <v>0.88611111111111107</v>
      </c>
      <c r="F330" s="31">
        <v>41870</v>
      </c>
      <c r="G330" s="98">
        <v>0.9458333333333333</v>
      </c>
      <c r="H330" s="320">
        <f t="shared" si="8"/>
        <v>5.9722222222222232E-2</v>
      </c>
      <c r="I330" s="36">
        <v>108</v>
      </c>
      <c r="J330" s="28"/>
      <c r="K330" s="28" t="s">
        <v>132</v>
      </c>
      <c r="L330" s="28" t="s">
        <v>125</v>
      </c>
      <c r="M330" s="28" t="s">
        <v>8348</v>
      </c>
      <c r="N330" s="36">
        <v>35</v>
      </c>
      <c r="O330" s="28" t="s">
        <v>66</v>
      </c>
      <c r="P330" s="28" t="s">
        <v>8348</v>
      </c>
      <c r="Q330" s="140" t="s">
        <v>3626</v>
      </c>
      <c r="R330" s="99">
        <v>73.099999999999994</v>
      </c>
      <c r="S330" s="99"/>
      <c r="T330" s="99">
        <v>73.099999999999994</v>
      </c>
      <c r="U330" s="36"/>
      <c r="V330" s="36"/>
      <c r="W330" s="36"/>
      <c r="X330" s="36"/>
      <c r="Y330" s="36"/>
      <c r="Z330" s="36"/>
      <c r="AA330" s="36"/>
      <c r="AB330" s="36"/>
      <c r="AC330" s="36"/>
      <c r="AD330" s="45" t="s">
        <v>55</v>
      </c>
      <c r="AE330" s="36"/>
      <c r="AF330" s="36"/>
      <c r="AG330" s="36" t="s">
        <v>5485</v>
      </c>
      <c r="AH330" s="22"/>
      <c r="AI330" s="22"/>
      <c r="AJ330" s="22"/>
    </row>
    <row r="331" spans="1:36" s="3" customFormat="1" ht="31.5" hidden="1" customHeight="1" x14ac:dyDescent="0.25">
      <c r="A331" s="532" t="s">
        <v>7617</v>
      </c>
      <c r="B331" s="503" t="s">
        <v>4</v>
      </c>
      <c r="C331" s="36" t="s">
        <v>2244</v>
      </c>
      <c r="D331" s="37">
        <v>41870</v>
      </c>
      <c r="E331" s="98">
        <v>0.25555555555555559</v>
      </c>
      <c r="F331" s="31">
        <v>41870</v>
      </c>
      <c r="G331" s="98">
        <v>0.2986111111111111</v>
      </c>
      <c r="H331" s="320">
        <f t="shared" si="8"/>
        <v>4.3055555555555514E-2</v>
      </c>
      <c r="I331" s="36">
        <v>33</v>
      </c>
      <c r="J331" s="28"/>
      <c r="K331" s="28" t="s">
        <v>132</v>
      </c>
      <c r="L331" s="28" t="s">
        <v>125</v>
      </c>
      <c r="M331" s="322" t="s">
        <v>8349</v>
      </c>
      <c r="N331" s="36">
        <v>110</v>
      </c>
      <c r="O331" s="28" t="s">
        <v>66</v>
      </c>
      <c r="P331" s="322" t="s">
        <v>8349</v>
      </c>
      <c r="Q331" s="140" t="s">
        <v>537</v>
      </c>
      <c r="R331" s="99">
        <v>24.4</v>
      </c>
      <c r="S331" s="99"/>
      <c r="T331" s="99">
        <v>24.4</v>
      </c>
      <c r="U331" s="36"/>
      <c r="V331" s="36"/>
      <c r="W331" s="36"/>
      <c r="X331" s="36"/>
      <c r="Y331" s="36"/>
      <c r="Z331" s="36"/>
      <c r="AA331" s="36"/>
      <c r="AB331" s="36"/>
      <c r="AC331" s="36"/>
      <c r="AD331" s="36" t="s">
        <v>55</v>
      </c>
      <c r="AE331" s="36"/>
      <c r="AF331" s="36"/>
      <c r="AG331" s="36" t="s">
        <v>8350</v>
      </c>
      <c r="AH331" s="22"/>
      <c r="AI331" s="22"/>
      <c r="AJ331" s="22"/>
    </row>
    <row r="332" spans="1:36" s="3" customFormat="1" ht="31.5" hidden="1" customHeight="1" x14ac:dyDescent="0.25">
      <c r="A332" s="532" t="s">
        <v>7617</v>
      </c>
      <c r="B332" s="503" t="s">
        <v>4</v>
      </c>
      <c r="C332" s="36" t="s">
        <v>2244</v>
      </c>
      <c r="D332" s="37">
        <v>41870</v>
      </c>
      <c r="E332" s="98">
        <v>0.7270833333333333</v>
      </c>
      <c r="F332" s="31">
        <v>41870</v>
      </c>
      <c r="G332" s="98">
        <v>0.76874999999999993</v>
      </c>
      <c r="H332" s="320">
        <f t="shared" si="8"/>
        <v>4.166666666666663E-2</v>
      </c>
      <c r="I332" s="36">
        <v>46</v>
      </c>
      <c r="J332" s="28"/>
      <c r="K332" s="28" t="s">
        <v>132</v>
      </c>
      <c r="L332" s="28" t="s">
        <v>125</v>
      </c>
      <c r="M332" s="28" t="s">
        <v>8351</v>
      </c>
      <c r="N332" s="36">
        <v>35</v>
      </c>
      <c r="O332" s="28" t="s">
        <v>66</v>
      </c>
      <c r="P332" s="28" t="s">
        <v>8351</v>
      </c>
      <c r="Q332" s="140" t="s">
        <v>3626</v>
      </c>
      <c r="R332" s="99">
        <v>47.3</v>
      </c>
      <c r="S332" s="99"/>
      <c r="T332" s="99">
        <v>47.3</v>
      </c>
      <c r="U332" s="36"/>
      <c r="V332" s="36"/>
      <c r="W332" s="36"/>
      <c r="X332" s="36"/>
      <c r="Y332" s="36"/>
      <c r="Z332" s="36"/>
      <c r="AA332" s="36"/>
      <c r="AB332" s="36"/>
      <c r="AC332" s="36"/>
      <c r="AD332" s="45" t="s">
        <v>55</v>
      </c>
      <c r="AE332" s="36"/>
      <c r="AF332" s="36"/>
      <c r="AG332" s="52" t="s">
        <v>8352</v>
      </c>
      <c r="AH332" s="22"/>
      <c r="AI332" s="22"/>
      <c r="AJ332" s="22"/>
    </row>
    <row r="333" spans="1:36" s="3" customFormat="1" ht="31.5" hidden="1" customHeight="1" x14ac:dyDescent="0.25">
      <c r="A333" s="532" t="s">
        <v>7617</v>
      </c>
      <c r="B333" s="503" t="s">
        <v>4</v>
      </c>
      <c r="C333" s="36" t="s">
        <v>2244</v>
      </c>
      <c r="D333" s="37">
        <v>41870</v>
      </c>
      <c r="E333" s="98">
        <v>0.7416666666666667</v>
      </c>
      <c r="F333" s="31">
        <v>41870</v>
      </c>
      <c r="G333" s="98">
        <v>0.92361111111111116</v>
      </c>
      <c r="H333" s="320">
        <f t="shared" si="8"/>
        <v>0.18194444444444446</v>
      </c>
      <c r="I333" s="36">
        <v>39</v>
      </c>
      <c r="J333" s="28"/>
      <c r="K333" s="28" t="s">
        <v>132</v>
      </c>
      <c r="L333" s="28" t="s">
        <v>125</v>
      </c>
      <c r="M333" s="322" t="s">
        <v>8353</v>
      </c>
      <c r="N333" s="36">
        <v>35</v>
      </c>
      <c r="O333" s="28" t="s">
        <v>66</v>
      </c>
      <c r="P333" s="322" t="s">
        <v>8353</v>
      </c>
      <c r="Q333" s="140" t="s">
        <v>3626</v>
      </c>
      <c r="R333" s="99">
        <v>36.9</v>
      </c>
      <c r="S333" s="99"/>
      <c r="T333" s="99">
        <v>36.9</v>
      </c>
      <c r="U333" s="36"/>
      <c r="V333" s="36"/>
      <c r="W333" s="36"/>
      <c r="X333" s="36"/>
      <c r="Y333" s="36"/>
      <c r="Z333" s="36"/>
      <c r="AA333" s="36"/>
      <c r="AB333" s="36"/>
      <c r="AC333" s="36"/>
      <c r="AD333" s="45" t="s">
        <v>55</v>
      </c>
      <c r="AE333" s="36"/>
      <c r="AF333" s="36"/>
      <c r="AG333" s="52" t="s">
        <v>5503</v>
      </c>
      <c r="AH333" s="22"/>
      <c r="AI333" s="22"/>
      <c r="AJ333" s="22"/>
    </row>
    <row r="334" spans="1:36" s="3" customFormat="1" ht="31.5" hidden="1" customHeight="1" x14ac:dyDescent="0.25">
      <c r="A334" s="532" t="s">
        <v>7617</v>
      </c>
      <c r="B334" s="503" t="s">
        <v>4</v>
      </c>
      <c r="C334" s="36"/>
      <c r="D334" s="37">
        <v>41871</v>
      </c>
      <c r="E334" s="28"/>
      <c r="F334" s="31">
        <v>41871</v>
      </c>
      <c r="G334" s="28"/>
      <c r="H334" s="320">
        <v>0</v>
      </c>
      <c r="I334" s="36"/>
      <c r="J334" s="28"/>
      <c r="K334" s="28"/>
      <c r="L334" s="28"/>
      <c r="M334" s="28"/>
      <c r="N334" s="28"/>
      <c r="O334" s="28"/>
      <c r="P334" s="28"/>
      <c r="Q334" s="52"/>
      <c r="R334" s="99"/>
      <c r="S334" s="99"/>
      <c r="T334" s="99"/>
      <c r="U334" s="36"/>
      <c r="V334" s="36"/>
      <c r="W334" s="36"/>
      <c r="X334" s="36"/>
      <c r="Y334" s="36"/>
      <c r="Z334" s="36"/>
      <c r="AA334" s="36"/>
      <c r="AB334" s="36"/>
      <c r="AC334" s="36"/>
      <c r="AD334" s="36"/>
      <c r="AE334" s="36"/>
      <c r="AF334" s="36"/>
      <c r="AG334" s="52" t="s">
        <v>202</v>
      </c>
      <c r="AH334" s="22"/>
      <c r="AI334" s="22"/>
      <c r="AJ334" s="22"/>
    </row>
    <row r="335" spans="1:36" s="3" customFormat="1" ht="31.5" hidden="1" customHeight="1" x14ac:dyDescent="0.25">
      <c r="A335" s="532" t="s">
        <v>7617</v>
      </c>
      <c r="B335" s="503" t="s">
        <v>4</v>
      </c>
      <c r="C335" s="36"/>
      <c r="D335" s="37">
        <v>41872</v>
      </c>
      <c r="E335" s="28"/>
      <c r="F335" s="31">
        <v>41872</v>
      </c>
      <c r="G335" s="28"/>
      <c r="H335" s="320">
        <v>0</v>
      </c>
      <c r="I335" s="36"/>
      <c r="J335" s="28"/>
      <c r="K335" s="399"/>
      <c r="L335" s="28"/>
      <c r="M335" s="28"/>
      <c r="N335" s="399"/>
      <c r="O335" s="28"/>
      <c r="P335" s="28"/>
      <c r="Q335" s="52"/>
      <c r="R335" s="99"/>
      <c r="S335" s="99"/>
      <c r="T335" s="99"/>
      <c r="U335" s="36"/>
      <c r="V335" s="36"/>
      <c r="W335" s="36"/>
      <c r="X335" s="36"/>
      <c r="Y335" s="36"/>
      <c r="Z335" s="36"/>
      <c r="AA335" s="36"/>
      <c r="AB335" s="42"/>
      <c r="AC335" s="36"/>
      <c r="AD335" s="36"/>
      <c r="AE335" s="36"/>
      <c r="AF335" s="36"/>
      <c r="AG335" s="52" t="s">
        <v>202</v>
      </c>
      <c r="AH335" s="22"/>
      <c r="AI335" s="22"/>
      <c r="AJ335" s="22"/>
    </row>
    <row r="336" spans="1:36" s="3" customFormat="1" ht="78.75" hidden="1" customHeight="1" x14ac:dyDescent="0.25">
      <c r="A336" s="532" t="s">
        <v>7617</v>
      </c>
      <c r="B336" s="503" t="s">
        <v>4</v>
      </c>
      <c r="C336" s="36"/>
      <c r="D336" s="37">
        <v>41873</v>
      </c>
      <c r="E336" s="28"/>
      <c r="F336" s="31">
        <v>41873</v>
      </c>
      <c r="G336" s="28"/>
      <c r="H336" s="320">
        <v>0</v>
      </c>
      <c r="I336" s="36"/>
      <c r="J336" s="28"/>
      <c r="K336" s="399"/>
      <c r="L336" s="28"/>
      <c r="M336" s="28"/>
      <c r="N336" s="399"/>
      <c r="O336" s="28"/>
      <c r="P336" s="28"/>
      <c r="Q336" s="52"/>
      <c r="R336" s="99"/>
      <c r="S336" s="99"/>
      <c r="T336" s="99"/>
      <c r="U336" s="36"/>
      <c r="V336" s="36"/>
      <c r="W336" s="36"/>
      <c r="X336" s="36"/>
      <c r="Y336" s="36"/>
      <c r="Z336" s="36"/>
      <c r="AA336" s="36"/>
      <c r="AB336" s="42"/>
      <c r="AC336" s="36"/>
      <c r="AD336" s="36"/>
      <c r="AE336" s="36"/>
      <c r="AF336" s="36"/>
      <c r="AG336" s="52" t="s">
        <v>202</v>
      </c>
      <c r="AH336" s="22"/>
      <c r="AI336" s="22"/>
      <c r="AJ336" s="22"/>
    </row>
    <row r="337" spans="1:36" s="3" customFormat="1" ht="63" hidden="1" customHeight="1" x14ac:dyDescent="0.25">
      <c r="A337" s="532" t="s">
        <v>7617</v>
      </c>
      <c r="B337" s="503" t="s">
        <v>4</v>
      </c>
      <c r="C337" s="36" t="s">
        <v>2244</v>
      </c>
      <c r="D337" s="37">
        <v>41874</v>
      </c>
      <c r="E337" s="98">
        <v>0.90625</v>
      </c>
      <c r="F337" s="31">
        <v>41874</v>
      </c>
      <c r="G337" s="98">
        <v>0.99930555555555556</v>
      </c>
      <c r="H337" s="320">
        <f>G337-E337</f>
        <v>9.3055555555555558E-2</v>
      </c>
      <c r="I337" s="36">
        <v>390</v>
      </c>
      <c r="J337" s="28"/>
      <c r="K337" s="399" t="s">
        <v>133</v>
      </c>
      <c r="L337" s="28" t="s">
        <v>125</v>
      </c>
      <c r="M337" s="294" t="s">
        <v>8439</v>
      </c>
      <c r="N337" s="106">
        <v>110</v>
      </c>
      <c r="O337" s="28" t="s">
        <v>66</v>
      </c>
      <c r="P337" s="294" t="s">
        <v>8439</v>
      </c>
      <c r="Q337" s="140" t="s">
        <v>7226</v>
      </c>
      <c r="R337" s="99">
        <v>233.2</v>
      </c>
      <c r="S337" s="99"/>
      <c r="T337" s="99">
        <v>233.2</v>
      </c>
      <c r="U337" s="36"/>
      <c r="V337" s="36"/>
      <c r="W337" s="36"/>
      <c r="X337" s="36"/>
      <c r="Y337" s="36"/>
      <c r="Z337" s="36"/>
      <c r="AA337" s="36"/>
      <c r="AB337" s="42"/>
      <c r="AC337" s="36"/>
      <c r="AD337" s="45" t="s">
        <v>55</v>
      </c>
      <c r="AE337" s="36"/>
      <c r="AF337" s="36"/>
      <c r="AG337" s="52" t="s">
        <v>8440</v>
      </c>
      <c r="AH337" s="22"/>
      <c r="AI337" s="22"/>
      <c r="AJ337" s="22"/>
    </row>
    <row r="338" spans="1:36" ht="126" hidden="1" customHeight="1" x14ac:dyDescent="0.25">
      <c r="A338" s="532" t="s">
        <v>7617</v>
      </c>
      <c r="B338" s="503" t="s">
        <v>4</v>
      </c>
      <c r="C338" s="36" t="s">
        <v>2244</v>
      </c>
      <c r="D338" s="37">
        <v>41875</v>
      </c>
      <c r="E338" s="98">
        <v>6.9444444444444447E-4</v>
      </c>
      <c r="F338" s="31">
        <v>41875</v>
      </c>
      <c r="G338" s="98">
        <v>4.5138888888888888E-2</v>
      </c>
      <c r="H338" s="320">
        <f>G338-E338</f>
        <v>4.4444444444444446E-2</v>
      </c>
      <c r="I338" s="36">
        <v>19</v>
      </c>
      <c r="J338" s="28"/>
      <c r="K338" s="28" t="s">
        <v>133</v>
      </c>
      <c r="L338" s="28" t="s">
        <v>125</v>
      </c>
      <c r="M338" s="294" t="s">
        <v>8441</v>
      </c>
      <c r="N338" s="36">
        <v>110</v>
      </c>
      <c r="O338" s="28" t="s">
        <v>66</v>
      </c>
      <c r="P338" s="294" t="s">
        <v>8441</v>
      </c>
      <c r="Q338" s="140" t="s">
        <v>7226</v>
      </c>
      <c r="R338" s="99">
        <v>19.2</v>
      </c>
      <c r="S338" s="99"/>
      <c r="T338" s="99">
        <v>19.2</v>
      </c>
      <c r="U338" s="36"/>
      <c r="V338" s="36"/>
      <c r="W338" s="36"/>
      <c r="X338" s="36"/>
      <c r="Y338" s="36"/>
      <c r="Z338" s="36"/>
      <c r="AA338" s="36"/>
      <c r="AB338" s="36"/>
      <c r="AC338" s="36"/>
      <c r="AD338" s="45" t="s">
        <v>55</v>
      </c>
      <c r="AE338" s="36"/>
      <c r="AF338" s="36"/>
      <c r="AG338" s="52" t="s">
        <v>8440</v>
      </c>
    </row>
    <row r="339" spans="1:36" ht="31.5" hidden="1" customHeight="1" x14ac:dyDescent="0.25">
      <c r="A339" s="532" t="s">
        <v>7617</v>
      </c>
      <c r="B339" s="503" t="s">
        <v>4</v>
      </c>
      <c r="C339" s="36" t="s">
        <v>2244</v>
      </c>
      <c r="D339" s="37">
        <v>41875</v>
      </c>
      <c r="E339" s="98">
        <v>6.9444444444444447E-4</v>
      </c>
      <c r="F339" s="31">
        <v>41875</v>
      </c>
      <c r="G339" s="98">
        <v>0.12916666666666668</v>
      </c>
      <c r="H339" s="320">
        <f>G339-E339</f>
        <v>0.12847222222222224</v>
      </c>
      <c r="I339" s="36">
        <v>213</v>
      </c>
      <c r="J339" s="28"/>
      <c r="K339" s="28" t="s">
        <v>133</v>
      </c>
      <c r="L339" s="28" t="s">
        <v>125</v>
      </c>
      <c r="M339" s="294" t="s">
        <v>8442</v>
      </c>
      <c r="N339" s="36">
        <v>110</v>
      </c>
      <c r="O339" s="28" t="s">
        <v>66</v>
      </c>
      <c r="P339" s="294" t="s">
        <v>8442</v>
      </c>
      <c r="Q339" s="140" t="s">
        <v>7226</v>
      </c>
      <c r="R339" s="99">
        <v>142.4</v>
      </c>
      <c r="S339" s="99"/>
      <c r="T339" s="99">
        <v>142.4</v>
      </c>
      <c r="U339" s="36"/>
      <c r="V339" s="36"/>
      <c r="W339" s="36"/>
      <c r="X339" s="36"/>
      <c r="Y339" s="36"/>
      <c r="Z339" s="36"/>
      <c r="AA339" s="36"/>
      <c r="AB339" s="36"/>
      <c r="AC339" s="36"/>
      <c r="AD339" s="45" t="s">
        <v>55</v>
      </c>
      <c r="AE339" s="36"/>
      <c r="AF339" s="36"/>
      <c r="AG339" s="52" t="s">
        <v>8440</v>
      </c>
    </row>
    <row r="340" spans="1:36" ht="31.5" hidden="1" customHeight="1" x14ac:dyDescent="0.25">
      <c r="A340" s="532" t="s">
        <v>7617</v>
      </c>
      <c r="B340" s="503" t="s">
        <v>4</v>
      </c>
      <c r="C340" s="36" t="s">
        <v>36</v>
      </c>
      <c r="D340" s="37">
        <v>41876</v>
      </c>
      <c r="E340" s="98">
        <v>0.30833333333333335</v>
      </c>
      <c r="F340" s="31">
        <v>41876</v>
      </c>
      <c r="G340" s="98">
        <v>0.37222222222222223</v>
      </c>
      <c r="H340" s="320">
        <f>G340-E340</f>
        <v>6.3888888888888884E-2</v>
      </c>
      <c r="I340" s="36">
        <v>22</v>
      </c>
      <c r="J340" s="28"/>
      <c r="K340" s="28" t="s">
        <v>132</v>
      </c>
      <c r="L340" s="28" t="s">
        <v>128</v>
      </c>
      <c r="M340" s="28" t="s">
        <v>8559</v>
      </c>
      <c r="N340" s="36" t="s">
        <v>103</v>
      </c>
      <c r="O340" s="28" t="s">
        <v>66</v>
      </c>
      <c r="P340" s="28" t="s">
        <v>8559</v>
      </c>
      <c r="Q340" s="140" t="s">
        <v>3626</v>
      </c>
      <c r="R340" s="99">
        <v>10.8</v>
      </c>
      <c r="S340" s="99"/>
      <c r="T340" s="99">
        <v>10.8</v>
      </c>
      <c r="U340" s="36"/>
      <c r="V340" s="36"/>
      <c r="W340" s="36"/>
      <c r="X340" s="36"/>
      <c r="Y340" s="36"/>
      <c r="Z340" s="36"/>
      <c r="AA340" s="36"/>
      <c r="AB340" s="36"/>
      <c r="AC340" s="36"/>
      <c r="AD340" s="36" t="s">
        <v>48</v>
      </c>
      <c r="AE340" s="36"/>
      <c r="AF340" s="36"/>
      <c r="AG340" s="52" t="s">
        <v>6929</v>
      </c>
    </row>
    <row r="341" spans="1:36" ht="94.5" hidden="1" customHeight="1" x14ac:dyDescent="0.25">
      <c r="A341" s="532" t="s">
        <v>7617</v>
      </c>
      <c r="B341" s="503" t="s">
        <v>4</v>
      </c>
      <c r="C341" s="36"/>
      <c r="D341" s="37">
        <v>41877</v>
      </c>
      <c r="E341" s="28"/>
      <c r="F341" s="31"/>
      <c r="G341" s="28"/>
      <c r="H341" s="320">
        <v>0</v>
      </c>
      <c r="I341" s="36"/>
      <c r="J341" s="28"/>
      <c r="K341" s="28"/>
      <c r="L341" s="28"/>
      <c r="M341" s="28"/>
      <c r="N341" s="28"/>
      <c r="O341" s="28"/>
      <c r="P341" s="28"/>
      <c r="Q341" s="52"/>
      <c r="R341" s="99"/>
      <c r="S341" s="99"/>
      <c r="T341" s="99"/>
      <c r="U341" s="36"/>
      <c r="V341" s="36"/>
      <c r="W341" s="36"/>
      <c r="X341" s="36"/>
      <c r="Y341" s="36"/>
      <c r="Z341" s="36"/>
      <c r="AA341" s="36"/>
      <c r="AB341" s="36"/>
      <c r="AC341" s="36"/>
      <c r="AD341" s="36"/>
      <c r="AE341" s="36"/>
      <c r="AF341" s="36"/>
      <c r="AG341" s="52" t="s">
        <v>202</v>
      </c>
    </row>
    <row r="342" spans="1:36" ht="31.5" hidden="1" customHeight="1" x14ac:dyDescent="0.25">
      <c r="A342" s="532" t="s">
        <v>7617</v>
      </c>
      <c r="B342" s="503" t="s">
        <v>4</v>
      </c>
      <c r="C342" s="36"/>
      <c r="D342" s="37">
        <v>41878</v>
      </c>
      <c r="E342" s="28"/>
      <c r="F342" s="31"/>
      <c r="G342" s="28"/>
      <c r="H342" s="320">
        <v>0</v>
      </c>
      <c r="I342" s="36"/>
      <c r="J342" s="28"/>
      <c r="K342" s="28"/>
      <c r="L342" s="28"/>
      <c r="M342" s="28"/>
      <c r="N342" s="28"/>
      <c r="O342" s="28"/>
      <c r="P342" s="28"/>
      <c r="Q342" s="52"/>
      <c r="R342" s="99"/>
      <c r="S342" s="99"/>
      <c r="T342" s="99"/>
      <c r="U342" s="36"/>
      <c r="V342" s="36"/>
      <c r="W342" s="36"/>
      <c r="X342" s="36"/>
      <c r="Y342" s="36"/>
      <c r="Z342" s="36"/>
      <c r="AA342" s="36"/>
      <c r="AB342" s="36"/>
      <c r="AC342" s="36"/>
      <c r="AD342" s="36"/>
      <c r="AE342" s="36"/>
      <c r="AF342" s="36"/>
      <c r="AG342" s="52" t="s">
        <v>202</v>
      </c>
    </row>
    <row r="343" spans="1:36" ht="31.5" hidden="1" customHeight="1" x14ac:dyDescent="0.25">
      <c r="A343" s="532" t="s">
        <v>7617</v>
      </c>
      <c r="B343" s="503" t="s">
        <v>4</v>
      </c>
      <c r="C343" s="36"/>
      <c r="D343" s="37">
        <v>41879</v>
      </c>
      <c r="E343" s="28"/>
      <c r="F343" s="31"/>
      <c r="G343" s="28"/>
      <c r="H343" s="320">
        <v>0</v>
      </c>
      <c r="I343" s="36"/>
      <c r="J343" s="28"/>
      <c r="K343" s="28"/>
      <c r="L343" s="28"/>
      <c r="M343" s="28"/>
      <c r="N343" s="28"/>
      <c r="O343" s="28"/>
      <c r="P343" s="28"/>
      <c r="Q343" s="52"/>
      <c r="R343" s="99"/>
      <c r="S343" s="99"/>
      <c r="T343" s="99"/>
      <c r="U343" s="36"/>
      <c r="V343" s="36"/>
      <c r="W343" s="36"/>
      <c r="X343" s="36"/>
      <c r="Y343" s="36"/>
      <c r="Z343" s="36"/>
      <c r="AA343" s="36"/>
      <c r="AB343" s="36"/>
      <c r="AC343" s="36"/>
      <c r="AD343" s="36"/>
      <c r="AE343" s="36"/>
      <c r="AF343" s="36"/>
      <c r="AG343" s="52" t="s">
        <v>202</v>
      </c>
    </row>
    <row r="344" spans="1:36" ht="31.5" hidden="1" customHeight="1" x14ac:dyDescent="0.25">
      <c r="A344" s="532" t="s">
        <v>7617</v>
      </c>
      <c r="B344" s="503" t="s">
        <v>4</v>
      </c>
      <c r="C344" s="36" t="s">
        <v>36</v>
      </c>
      <c r="D344" s="37">
        <v>41880</v>
      </c>
      <c r="E344" s="98">
        <v>0.21527777777777779</v>
      </c>
      <c r="F344" s="31">
        <v>41880</v>
      </c>
      <c r="G344" s="98">
        <v>0.40486111111111112</v>
      </c>
      <c r="H344" s="320">
        <f t="shared" ref="H344:H354" si="9">G344-E344</f>
        <v>0.18958333333333333</v>
      </c>
      <c r="I344" s="36">
        <v>25</v>
      </c>
      <c r="J344" s="28"/>
      <c r="K344" s="28" t="s">
        <v>133</v>
      </c>
      <c r="L344" s="28" t="s">
        <v>130</v>
      </c>
      <c r="M344" s="28" t="s">
        <v>8664</v>
      </c>
      <c r="N344" s="36" t="s">
        <v>103</v>
      </c>
      <c r="O344" s="28" t="s">
        <v>66</v>
      </c>
      <c r="P344" s="28" t="s">
        <v>8664</v>
      </c>
      <c r="Q344" s="140" t="s">
        <v>8665</v>
      </c>
      <c r="R344" s="99">
        <v>97.4</v>
      </c>
      <c r="S344" s="99"/>
      <c r="T344" s="99">
        <v>97.4</v>
      </c>
      <c r="U344" s="36"/>
      <c r="V344" s="36"/>
      <c r="W344" s="36"/>
      <c r="X344" s="36"/>
      <c r="Y344" s="36"/>
      <c r="Z344" s="36"/>
      <c r="AA344" s="36"/>
      <c r="AB344" s="36"/>
      <c r="AC344" s="36"/>
      <c r="AD344" s="36" t="s">
        <v>47</v>
      </c>
      <c r="AE344" s="36"/>
      <c r="AF344" s="36"/>
      <c r="AG344" s="52" t="s">
        <v>8666</v>
      </c>
    </row>
    <row r="345" spans="1:36" ht="63.75" hidden="1" customHeight="1" x14ac:dyDescent="0.25">
      <c r="A345" s="532" t="s">
        <v>7617</v>
      </c>
      <c r="B345" s="503" t="s">
        <v>4</v>
      </c>
      <c r="C345" s="36" t="s">
        <v>379</v>
      </c>
      <c r="D345" s="37">
        <v>41881</v>
      </c>
      <c r="E345" s="98">
        <v>0.80208333333333337</v>
      </c>
      <c r="F345" s="31">
        <v>41881</v>
      </c>
      <c r="G345" s="98">
        <v>0.99652777777777779</v>
      </c>
      <c r="H345" s="320">
        <f t="shared" si="9"/>
        <v>0.19444444444444442</v>
      </c>
      <c r="I345" s="36">
        <v>56</v>
      </c>
      <c r="J345" s="28"/>
      <c r="K345" s="28" t="s">
        <v>132</v>
      </c>
      <c r="L345" s="28" t="s">
        <v>128</v>
      </c>
      <c r="M345" s="28" t="s">
        <v>8667</v>
      </c>
      <c r="N345" s="36" t="s">
        <v>103</v>
      </c>
      <c r="O345" s="28" t="s">
        <v>66</v>
      </c>
      <c r="P345" s="28" t="s">
        <v>8667</v>
      </c>
      <c r="Q345" s="140" t="s">
        <v>3626</v>
      </c>
      <c r="R345" s="99">
        <v>50.08</v>
      </c>
      <c r="S345" s="99"/>
      <c r="T345" s="99">
        <v>50.08</v>
      </c>
      <c r="U345" s="36"/>
      <c r="V345" s="36"/>
      <c r="W345" s="36"/>
      <c r="X345" s="36"/>
      <c r="Y345" s="36"/>
      <c r="Z345" s="36"/>
      <c r="AA345" s="36"/>
      <c r="AB345" s="36"/>
      <c r="AC345" s="36"/>
      <c r="AD345" s="36" t="s">
        <v>48</v>
      </c>
      <c r="AE345" s="36"/>
      <c r="AF345" s="36"/>
      <c r="AG345" s="52" t="s">
        <v>5503</v>
      </c>
    </row>
    <row r="346" spans="1:36" ht="63.75" hidden="1" customHeight="1" x14ac:dyDescent="0.25">
      <c r="A346" s="532" t="s">
        <v>7617</v>
      </c>
      <c r="B346" s="503" t="s">
        <v>4</v>
      </c>
      <c r="C346" s="36"/>
      <c r="D346" s="37">
        <v>41882</v>
      </c>
      <c r="E346" s="28"/>
      <c r="F346" s="31"/>
      <c r="G346" s="28"/>
      <c r="H346" s="320">
        <f t="shared" si="9"/>
        <v>0</v>
      </c>
      <c r="I346" s="36"/>
      <c r="J346" s="28"/>
      <c r="K346" s="28"/>
      <c r="L346" s="28"/>
      <c r="M346" s="28"/>
      <c r="N346" s="28"/>
      <c r="O346" s="28"/>
      <c r="P346" s="28"/>
      <c r="Q346" s="52"/>
      <c r="R346" s="99"/>
      <c r="S346" s="99"/>
      <c r="T346" s="99"/>
      <c r="U346" s="36"/>
      <c r="V346" s="36"/>
      <c r="W346" s="36"/>
      <c r="X346" s="36"/>
      <c r="Y346" s="36"/>
      <c r="Z346" s="36"/>
      <c r="AA346" s="36"/>
      <c r="AB346" s="36"/>
      <c r="AC346" s="36"/>
      <c r="AD346" s="36"/>
      <c r="AE346" s="36"/>
      <c r="AF346" s="36"/>
      <c r="AG346" s="52" t="s">
        <v>202</v>
      </c>
    </row>
    <row r="347" spans="1:36" ht="280.5" hidden="1" customHeight="1" x14ac:dyDescent="0.25">
      <c r="A347" s="532" t="s">
        <v>8717</v>
      </c>
      <c r="B347" s="503" t="s">
        <v>4</v>
      </c>
      <c r="C347" s="36"/>
      <c r="D347" s="37">
        <v>41883</v>
      </c>
      <c r="E347" s="28"/>
      <c r="F347" s="31"/>
      <c r="G347" s="28"/>
      <c r="H347" s="320">
        <f t="shared" si="9"/>
        <v>0</v>
      </c>
      <c r="I347" s="36"/>
      <c r="J347" s="28"/>
      <c r="K347" s="28"/>
      <c r="L347" s="28"/>
      <c r="M347" s="28"/>
      <c r="N347" s="28"/>
      <c r="O347" s="28"/>
      <c r="P347" s="28"/>
      <c r="Q347" s="52"/>
      <c r="R347" s="99"/>
      <c r="S347" s="99"/>
      <c r="T347" s="99"/>
      <c r="U347" s="36"/>
      <c r="V347" s="36"/>
      <c r="W347" s="36"/>
      <c r="X347" s="36"/>
      <c r="Y347" s="36"/>
      <c r="Z347" s="36"/>
      <c r="AA347" s="36"/>
      <c r="AB347" s="36"/>
      <c r="AC347" s="36"/>
      <c r="AD347" s="36"/>
      <c r="AE347" s="36"/>
      <c r="AF347" s="36"/>
      <c r="AG347" s="52" t="s">
        <v>202</v>
      </c>
    </row>
    <row r="348" spans="1:36" ht="63.75" hidden="1" customHeight="1" x14ac:dyDescent="0.25">
      <c r="A348" s="532" t="s">
        <v>8717</v>
      </c>
      <c r="B348" s="503" t="s">
        <v>4</v>
      </c>
      <c r="C348" s="36"/>
      <c r="D348" s="37">
        <v>41884</v>
      </c>
      <c r="E348" s="28"/>
      <c r="F348" s="31"/>
      <c r="G348" s="28"/>
      <c r="H348" s="320">
        <f t="shared" si="9"/>
        <v>0</v>
      </c>
      <c r="I348" s="36"/>
      <c r="J348" s="28"/>
      <c r="K348" s="28"/>
      <c r="L348" s="28"/>
      <c r="M348" s="28"/>
      <c r="N348" s="28"/>
      <c r="O348" s="28"/>
      <c r="P348" s="28"/>
      <c r="Q348" s="52"/>
      <c r="R348" s="99"/>
      <c r="S348" s="99"/>
      <c r="T348" s="99"/>
      <c r="U348" s="36"/>
      <c r="V348" s="36"/>
      <c r="W348" s="36"/>
      <c r="X348" s="36"/>
      <c r="Y348" s="36"/>
      <c r="Z348" s="36"/>
      <c r="AA348" s="36"/>
      <c r="AB348" s="36"/>
      <c r="AC348" s="36"/>
      <c r="AD348" s="36"/>
      <c r="AE348" s="36"/>
      <c r="AF348" s="36"/>
      <c r="AG348" s="52" t="s">
        <v>202</v>
      </c>
    </row>
    <row r="349" spans="1:36" ht="63.75" hidden="1" customHeight="1" x14ac:dyDescent="0.25">
      <c r="A349" s="532" t="s">
        <v>8717</v>
      </c>
      <c r="B349" s="503" t="s">
        <v>4</v>
      </c>
      <c r="C349" s="36"/>
      <c r="D349" s="37">
        <v>41885</v>
      </c>
      <c r="E349" s="98">
        <v>0.75</v>
      </c>
      <c r="F349" s="31">
        <v>41885</v>
      </c>
      <c r="G349" s="98">
        <v>0.84722222222222221</v>
      </c>
      <c r="H349" s="320">
        <f t="shared" si="9"/>
        <v>9.722222222222221E-2</v>
      </c>
      <c r="I349" s="36">
        <v>13</v>
      </c>
      <c r="J349" s="28"/>
      <c r="K349" s="28" t="s">
        <v>134</v>
      </c>
      <c r="L349" s="28" t="s">
        <v>128</v>
      </c>
      <c r="M349" s="28" t="s">
        <v>8771</v>
      </c>
      <c r="N349" s="36" t="s">
        <v>103</v>
      </c>
      <c r="O349" s="28" t="s">
        <v>66</v>
      </c>
      <c r="P349" s="28" t="s">
        <v>8771</v>
      </c>
      <c r="Q349" s="1" t="s">
        <v>8772</v>
      </c>
      <c r="R349" s="99">
        <v>18</v>
      </c>
      <c r="S349" s="99"/>
      <c r="T349" s="99">
        <v>18</v>
      </c>
      <c r="U349" s="36"/>
      <c r="V349" s="36"/>
      <c r="W349" s="36"/>
      <c r="X349" s="36"/>
      <c r="Y349" s="36"/>
      <c r="Z349" s="36"/>
      <c r="AA349" s="36"/>
      <c r="AB349" s="36"/>
      <c r="AC349" s="36"/>
      <c r="AD349" s="36" t="s">
        <v>56</v>
      </c>
      <c r="AE349" s="36"/>
      <c r="AF349" s="36"/>
      <c r="AG349" s="52" t="s">
        <v>8773</v>
      </c>
    </row>
    <row r="350" spans="1:36" ht="31.5" hidden="1" customHeight="1" x14ac:dyDescent="0.25">
      <c r="A350" s="532" t="s">
        <v>8717</v>
      </c>
      <c r="B350" s="503" t="s">
        <v>4</v>
      </c>
      <c r="C350" s="36"/>
      <c r="D350" s="37">
        <v>41886</v>
      </c>
      <c r="E350" s="28"/>
      <c r="F350" s="31"/>
      <c r="G350" s="28"/>
      <c r="H350" s="320">
        <f t="shared" si="9"/>
        <v>0</v>
      </c>
      <c r="I350" s="36"/>
      <c r="J350" s="28"/>
      <c r="K350" s="28"/>
      <c r="L350" s="28"/>
      <c r="M350" s="28"/>
      <c r="N350" s="28"/>
      <c r="O350" s="28"/>
      <c r="P350" s="28"/>
      <c r="Q350" s="52"/>
      <c r="R350" s="99"/>
      <c r="S350" s="99"/>
      <c r="T350" s="99"/>
      <c r="U350" s="36"/>
      <c r="V350" s="36"/>
      <c r="W350" s="36"/>
      <c r="X350" s="36"/>
      <c r="Y350" s="36"/>
      <c r="Z350" s="36"/>
      <c r="AA350" s="36"/>
      <c r="AB350" s="36"/>
      <c r="AC350" s="36"/>
      <c r="AD350" s="36"/>
      <c r="AE350" s="36"/>
      <c r="AF350" s="36"/>
      <c r="AG350" s="52" t="s">
        <v>202</v>
      </c>
    </row>
    <row r="351" spans="1:36" ht="31.5" hidden="1" customHeight="1" x14ac:dyDescent="0.25">
      <c r="A351" s="532" t="s">
        <v>8717</v>
      </c>
      <c r="B351" s="503" t="s">
        <v>4</v>
      </c>
      <c r="C351" s="36" t="s">
        <v>2244</v>
      </c>
      <c r="D351" s="37">
        <v>41887</v>
      </c>
      <c r="E351" s="98">
        <v>0.68055555555555547</v>
      </c>
      <c r="F351" s="31">
        <v>41887</v>
      </c>
      <c r="G351" s="98">
        <v>0.73125000000000007</v>
      </c>
      <c r="H351" s="320">
        <f t="shared" si="9"/>
        <v>5.0694444444444597E-2</v>
      </c>
      <c r="I351" s="36">
        <v>8</v>
      </c>
      <c r="J351" s="28"/>
      <c r="K351" s="28"/>
      <c r="L351" s="28" t="s">
        <v>126</v>
      </c>
      <c r="M351" s="28" t="s">
        <v>8815</v>
      </c>
      <c r="N351" s="36">
        <v>110</v>
      </c>
      <c r="O351" s="28" t="s">
        <v>63</v>
      </c>
      <c r="P351" s="28" t="s">
        <v>8815</v>
      </c>
      <c r="Q351" s="294" t="s">
        <v>8816</v>
      </c>
      <c r="R351" s="99">
        <v>3.7</v>
      </c>
      <c r="S351" s="99"/>
      <c r="T351" s="99">
        <v>3.7</v>
      </c>
      <c r="U351" s="36"/>
      <c r="V351" s="36"/>
      <c r="W351" s="36"/>
      <c r="X351" s="36"/>
      <c r="Y351" s="36"/>
      <c r="Z351" s="36"/>
      <c r="AA351" s="36"/>
      <c r="AB351" s="36"/>
      <c r="AC351" s="36"/>
      <c r="AD351" s="36" t="s">
        <v>61</v>
      </c>
      <c r="AE351" s="36"/>
      <c r="AF351" s="36"/>
      <c r="AG351" s="52" t="s">
        <v>8817</v>
      </c>
    </row>
    <row r="352" spans="1:36" ht="31.5" hidden="1" customHeight="1" x14ac:dyDescent="0.25">
      <c r="A352" s="532" t="s">
        <v>8717</v>
      </c>
      <c r="B352" s="503" t="s">
        <v>4</v>
      </c>
      <c r="C352" s="36"/>
      <c r="D352" s="37">
        <v>41888</v>
      </c>
      <c r="E352" s="28"/>
      <c r="F352" s="31"/>
      <c r="G352" s="28"/>
      <c r="H352" s="320">
        <f t="shared" si="9"/>
        <v>0</v>
      </c>
      <c r="I352" s="36"/>
      <c r="J352" s="28"/>
      <c r="K352" s="28"/>
      <c r="L352" s="28"/>
      <c r="M352" s="28"/>
      <c r="N352" s="28"/>
      <c r="O352" s="28"/>
      <c r="P352" s="28"/>
      <c r="Q352" s="52"/>
      <c r="R352" s="99"/>
      <c r="S352" s="99"/>
      <c r="T352" s="99"/>
      <c r="U352" s="36"/>
      <c r="V352" s="36"/>
      <c r="W352" s="36"/>
      <c r="X352" s="36"/>
      <c r="Y352" s="36"/>
      <c r="Z352" s="36"/>
      <c r="AA352" s="36"/>
      <c r="AB352" s="36"/>
      <c r="AC352" s="36"/>
      <c r="AD352" s="36"/>
      <c r="AE352" s="36"/>
      <c r="AF352" s="36"/>
      <c r="AG352" s="52" t="s">
        <v>202</v>
      </c>
    </row>
    <row r="353" spans="1:36" ht="31.5" hidden="1" customHeight="1" x14ac:dyDescent="0.25">
      <c r="A353" s="532" t="s">
        <v>8717</v>
      </c>
      <c r="B353" s="503" t="s">
        <v>4</v>
      </c>
      <c r="C353" s="36"/>
      <c r="D353" s="37">
        <v>41889</v>
      </c>
      <c r="E353" s="28"/>
      <c r="F353" s="31"/>
      <c r="G353" s="28"/>
      <c r="H353" s="320">
        <f t="shared" si="9"/>
        <v>0</v>
      </c>
      <c r="I353" s="36"/>
      <c r="J353" s="28"/>
      <c r="K353" s="28"/>
      <c r="L353" s="28"/>
      <c r="M353" s="28"/>
      <c r="N353" s="28"/>
      <c r="O353" s="28"/>
      <c r="P353" s="28"/>
      <c r="Q353" s="52"/>
      <c r="R353" s="99"/>
      <c r="S353" s="99"/>
      <c r="T353" s="99"/>
      <c r="U353" s="36"/>
      <c r="V353" s="36"/>
      <c r="W353" s="36"/>
      <c r="X353" s="36"/>
      <c r="Y353" s="36"/>
      <c r="Z353" s="36"/>
      <c r="AA353" s="36"/>
      <c r="AB353" s="36"/>
      <c r="AC353" s="36"/>
      <c r="AD353" s="36"/>
      <c r="AE353" s="36"/>
      <c r="AF353" s="36"/>
      <c r="AG353" s="52" t="s">
        <v>202</v>
      </c>
    </row>
    <row r="354" spans="1:36" s="3" customFormat="1" ht="31.5" hidden="1" customHeight="1" x14ac:dyDescent="0.25">
      <c r="A354" s="532" t="s">
        <v>8717</v>
      </c>
      <c r="B354" s="503" t="s">
        <v>4</v>
      </c>
      <c r="C354" s="45" t="s">
        <v>2195</v>
      </c>
      <c r="D354" s="31">
        <v>41890</v>
      </c>
      <c r="E354" s="98">
        <v>5.5555555555555552E-2</v>
      </c>
      <c r="F354" s="31">
        <v>41890</v>
      </c>
      <c r="G354" s="98">
        <v>0.28819444444444448</v>
      </c>
      <c r="H354" s="320">
        <f t="shared" si="9"/>
        <v>0.23263888888888892</v>
      </c>
      <c r="I354" s="36">
        <v>4</v>
      </c>
      <c r="J354" s="28"/>
      <c r="K354" s="28"/>
      <c r="L354" s="28" t="s">
        <v>130</v>
      </c>
      <c r="M354" s="28" t="s">
        <v>8899</v>
      </c>
      <c r="N354" s="36" t="s">
        <v>103</v>
      </c>
      <c r="O354" s="28" t="s">
        <v>64</v>
      </c>
      <c r="P354" s="28" t="s">
        <v>8899</v>
      </c>
      <c r="Q354" s="17" t="s">
        <v>8900</v>
      </c>
      <c r="R354" s="99">
        <v>14.7</v>
      </c>
      <c r="S354" s="99"/>
      <c r="T354" s="99">
        <v>14.7</v>
      </c>
      <c r="U354" s="36"/>
      <c r="V354" s="36"/>
      <c r="W354" s="36"/>
      <c r="X354" s="36"/>
      <c r="Y354" s="36"/>
      <c r="Z354" s="36"/>
      <c r="AA354" s="36"/>
      <c r="AB354" s="36"/>
      <c r="AC354" s="36"/>
      <c r="AD354" s="36" t="s">
        <v>61</v>
      </c>
      <c r="AE354" s="36"/>
      <c r="AF354" s="36"/>
      <c r="AG354" s="52" t="s">
        <v>8901</v>
      </c>
      <c r="AH354" s="22"/>
      <c r="AI354" s="22"/>
      <c r="AJ354" s="22"/>
    </row>
    <row r="355" spans="1:36" s="3" customFormat="1" ht="150" hidden="1" customHeight="1" x14ac:dyDescent="0.25">
      <c r="A355" s="532" t="s">
        <v>8717</v>
      </c>
      <c r="B355" s="503" t="s">
        <v>4</v>
      </c>
      <c r="C355" s="36"/>
      <c r="D355" s="31">
        <v>41891</v>
      </c>
      <c r="E355" s="28"/>
      <c r="F355" s="31"/>
      <c r="G355" s="28"/>
      <c r="H355" s="320">
        <v>0</v>
      </c>
      <c r="I355" s="36"/>
      <c r="J355" s="28"/>
      <c r="K355" s="28"/>
      <c r="L355" s="28"/>
      <c r="M355" s="28"/>
      <c r="N355" s="28"/>
      <c r="O355" s="28"/>
      <c r="P355" s="28"/>
      <c r="Q355" s="52"/>
      <c r="R355" s="99"/>
      <c r="S355" s="99"/>
      <c r="T355" s="99"/>
      <c r="U355" s="36"/>
      <c r="V355" s="36"/>
      <c r="W355" s="36"/>
      <c r="X355" s="36"/>
      <c r="Y355" s="36"/>
      <c r="Z355" s="36"/>
      <c r="AA355" s="36"/>
      <c r="AB355" s="36"/>
      <c r="AC355" s="36"/>
      <c r="AD355" s="36"/>
      <c r="AE355" s="36"/>
      <c r="AF355" s="36"/>
      <c r="AG355" s="52" t="s">
        <v>202</v>
      </c>
      <c r="AH355" s="22"/>
      <c r="AI355" s="22"/>
      <c r="AJ355" s="22"/>
    </row>
    <row r="356" spans="1:36" s="3" customFormat="1" ht="31.5" hidden="1" customHeight="1" x14ac:dyDescent="0.25">
      <c r="A356" s="532" t="s">
        <v>8717</v>
      </c>
      <c r="B356" s="503" t="s">
        <v>4</v>
      </c>
      <c r="C356" s="36"/>
      <c r="D356" s="31">
        <v>41892</v>
      </c>
      <c r="E356" s="28"/>
      <c r="F356" s="31"/>
      <c r="G356" s="28"/>
      <c r="H356" s="320">
        <v>0</v>
      </c>
      <c r="I356" s="36"/>
      <c r="J356" s="28"/>
      <c r="K356" s="28"/>
      <c r="L356" s="28"/>
      <c r="M356" s="28"/>
      <c r="N356" s="28"/>
      <c r="O356" s="28"/>
      <c r="P356" s="28"/>
      <c r="Q356" s="52"/>
      <c r="R356" s="99"/>
      <c r="S356" s="99"/>
      <c r="T356" s="99"/>
      <c r="U356" s="36"/>
      <c r="V356" s="36"/>
      <c r="W356" s="36"/>
      <c r="X356" s="36"/>
      <c r="Y356" s="36"/>
      <c r="Z356" s="36"/>
      <c r="AA356" s="36"/>
      <c r="AB356" s="36"/>
      <c r="AC356" s="36"/>
      <c r="AD356" s="36"/>
      <c r="AE356" s="36"/>
      <c r="AF356" s="36"/>
      <c r="AG356" s="52" t="s">
        <v>202</v>
      </c>
      <c r="AH356" s="22"/>
      <c r="AI356" s="22"/>
      <c r="AJ356" s="22"/>
    </row>
    <row r="357" spans="1:36" s="3" customFormat="1" ht="31.5" hidden="1" customHeight="1" x14ac:dyDescent="0.25">
      <c r="A357" s="532" t="s">
        <v>8717</v>
      </c>
      <c r="B357" s="503" t="s">
        <v>4</v>
      </c>
      <c r="C357" s="36"/>
      <c r="D357" s="31">
        <v>41893</v>
      </c>
      <c r="E357" s="28"/>
      <c r="F357" s="31"/>
      <c r="G357" s="28"/>
      <c r="H357" s="320">
        <v>0</v>
      </c>
      <c r="I357" s="36"/>
      <c r="J357" s="28"/>
      <c r="K357" s="28"/>
      <c r="L357" s="28"/>
      <c r="M357" s="28"/>
      <c r="N357" s="28"/>
      <c r="O357" s="28"/>
      <c r="P357" s="28"/>
      <c r="Q357" s="52"/>
      <c r="R357" s="99"/>
      <c r="S357" s="99"/>
      <c r="T357" s="99"/>
      <c r="U357" s="36"/>
      <c r="V357" s="36"/>
      <c r="W357" s="36"/>
      <c r="X357" s="36"/>
      <c r="Y357" s="36"/>
      <c r="Z357" s="36"/>
      <c r="AA357" s="36"/>
      <c r="AB357" s="36"/>
      <c r="AC357" s="36"/>
      <c r="AD357" s="36"/>
      <c r="AE357" s="36"/>
      <c r="AF357" s="36"/>
      <c r="AG357" s="52" t="s">
        <v>202</v>
      </c>
      <c r="AH357" s="22"/>
      <c r="AI357" s="22"/>
      <c r="AJ357" s="22"/>
    </row>
    <row r="358" spans="1:36" s="3" customFormat="1" ht="31.5" hidden="1" customHeight="1" x14ac:dyDescent="0.25">
      <c r="A358" s="532" t="s">
        <v>8717</v>
      </c>
      <c r="B358" s="503" t="s">
        <v>4</v>
      </c>
      <c r="C358" s="36"/>
      <c r="D358" s="31">
        <v>41894</v>
      </c>
      <c r="E358" s="28"/>
      <c r="F358" s="31"/>
      <c r="G358" s="28"/>
      <c r="H358" s="320">
        <v>0</v>
      </c>
      <c r="I358" s="36"/>
      <c r="J358" s="28"/>
      <c r="K358" s="28"/>
      <c r="L358" s="28"/>
      <c r="M358" s="28"/>
      <c r="N358" s="28"/>
      <c r="O358" s="28"/>
      <c r="P358" s="28"/>
      <c r="Q358" s="52"/>
      <c r="R358" s="99"/>
      <c r="S358" s="99"/>
      <c r="T358" s="99"/>
      <c r="U358" s="36"/>
      <c r="V358" s="36"/>
      <c r="W358" s="36"/>
      <c r="X358" s="36"/>
      <c r="Y358" s="36"/>
      <c r="Z358" s="36"/>
      <c r="AA358" s="36"/>
      <c r="AB358" s="36"/>
      <c r="AC358" s="36"/>
      <c r="AD358" s="36"/>
      <c r="AE358" s="36"/>
      <c r="AF358" s="36"/>
      <c r="AG358" s="52" t="s">
        <v>202</v>
      </c>
      <c r="AH358" s="22"/>
      <c r="AI358" s="22"/>
      <c r="AJ358" s="22"/>
    </row>
    <row r="359" spans="1:36" s="3" customFormat="1" ht="47.25" hidden="1" customHeight="1" x14ac:dyDescent="0.25">
      <c r="A359" s="532" t="s">
        <v>8717</v>
      </c>
      <c r="B359" s="503" t="s">
        <v>4</v>
      </c>
      <c r="C359" s="36"/>
      <c r="D359" s="31">
        <v>41895</v>
      </c>
      <c r="E359" s="28"/>
      <c r="F359" s="31"/>
      <c r="G359" s="28"/>
      <c r="H359" s="320">
        <v>0</v>
      </c>
      <c r="I359" s="36"/>
      <c r="J359" s="28"/>
      <c r="K359" s="28"/>
      <c r="L359" s="28"/>
      <c r="M359" s="28"/>
      <c r="N359" s="28"/>
      <c r="O359" s="28"/>
      <c r="P359" s="28"/>
      <c r="Q359" s="52"/>
      <c r="R359" s="99"/>
      <c r="S359" s="99"/>
      <c r="T359" s="99"/>
      <c r="U359" s="36"/>
      <c r="V359" s="36"/>
      <c r="W359" s="36"/>
      <c r="X359" s="36"/>
      <c r="Y359" s="36"/>
      <c r="Z359" s="36"/>
      <c r="AA359" s="36"/>
      <c r="AB359" s="36"/>
      <c r="AC359" s="36"/>
      <c r="AD359" s="36"/>
      <c r="AE359" s="36"/>
      <c r="AF359" s="36"/>
      <c r="AG359" s="52" t="s">
        <v>202</v>
      </c>
      <c r="AH359" s="22"/>
      <c r="AI359" s="22"/>
      <c r="AJ359" s="22"/>
    </row>
    <row r="360" spans="1:36" s="3" customFormat="1" ht="47.25" hidden="1" customHeight="1" x14ac:dyDescent="0.25">
      <c r="A360" s="532" t="s">
        <v>8717</v>
      </c>
      <c r="B360" s="503" t="s">
        <v>4</v>
      </c>
      <c r="C360" s="36"/>
      <c r="D360" s="31">
        <v>41896</v>
      </c>
      <c r="E360" s="28"/>
      <c r="F360" s="31"/>
      <c r="G360" s="28"/>
      <c r="H360" s="320">
        <v>0</v>
      </c>
      <c r="I360" s="36"/>
      <c r="J360" s="28"/>
      <c r="K360" s="28"/>
      <c r="L360" s="28"/>
      <c r="M360" s="28"/>
      <c r="N360" s="28"/>
      <c r="O360" s="28"/>
      <c r="P360" s="28"/>
      <c r="Q360" s="52"/>
      <c r="R360" s="99"/>
      <c r="S360" s="99"/>
      <c r="T360" s="99"/>
      <c r="U360" s="36"/>
      <c r="V360" s="36"/>
      <c r="W360" s="36"/>
      <c r="X360" s="36"/>
      <c r="Y360" s="36"/>
      <c r="Z360" s="36"/>
      <c r="AA360" s="36"/>
      <c r="AB360" s="36"/>
      <c r="AC360" s="36"/>
      <c r="AD360" s="36"/>
      <c r="AE360" s="36"/>
      <c r="AF360" s="36"/>
      <c r="AG360" s="52" t="s">
        <v>202</v>
      </c>
      <c r="AH360" s="22"/>
      <c r="AI360" s="22"/>
      <c r="AJ360" s="22"/>
    </row>
    <row r="361" spans="1:36" s="3" customFormat="1" ht="63" hidden="1" customHeight="1" x14ac:dyDescent="0.25">
      <c r="A361" s="532" t="s">
        <v>8717</v>
      </c>
      <c r="B361" s="503" t="s">
        <v>4</v>
      </c>
      <c r="C361" s="36"/>
      <c r="D361" s="31">
        <v>41897</v>
      </c>
      <c r="E361" s="28"/>
      <c r="F361" s="31"/>
      <c r="G361" s="28"/>
      <c r="H361" s="320">
        <v>0</v>
      </c>
      <c r="I361" s="36"/>
      <c r="J361" s="28"/>
      <c r="K361" s="28"/>
      <c r="L361" s="28"/>
      <c r="M361" s="28"/>
      <c r="N361" s="28"/>
      <c r="O361" s="28"/>
      <c r="P361" s="28"/>
      <c r="Q361" s="52"/>
      <c r="R361" s="99"/>
      <c r="S361" s="99"/>
      <c r="T361" s="99"/>
      <c r="U361" s="36"/>
      <c r="V361" s="36"/>
      <c r="W361" s="36"/>
      <c r="X361" s="36"/>
      <c r="Y361" s="36"/>
      <c r="Z361" s="36"/>
      <c r="AA361" s="36"/>
      <c r="AB361" s="36"/>
      <c r="AC361" s="36"/>
      <c r="AD361" s="36"/>
      <c r="AE361" s="36"/>
      <c r="AF361" s="36"/>
      <c r="AG361" s="52" t="s">
        <v>202</v>
      </c>
      <c r="AH361" s="22"/>
      <c r="AI361" s="22"/>
      <c r="AJ361" s="22"/>
    </row>
    <row r="362" spans="1:36" s="3" customFormat="1" ht="63" hidden="1" customHeight="1" x14ac:dyDescent="0.25">
      <c r="A362" s="532" t="s">
        <v>8717</v>
      </c>
      <c r="B362" s="503" t="s">
        <v>4</v>
      </c>
      <c r="C362" s="36"/>
      <c r="D362" s="31">
        <v>41898</v>
      </c>
      <c r="E362" s="28"/>
      <c r="F362" s="31"/>
      <c r="G362" s="28"/>
      <c r="H362" s="320">
        <v>0</v>
      </c>
      <c r="I362" s="36"/>
      <c r="J362" s="28"/>
      <c r="K362" s="28"/>
      <c r="L362" s="28"/>
      <c r="M362" s="28"/>
      <c r="N362" s="28"/>
      <c r="O362" s="28"/>
      <c r="P362" s="28"/>
      <c r="Q362" s="52"/>
      <c r="R362" s="99"/>
      <c r="S362" s="99"/>
      <c r="T362" s="99"/>
      <c r="U362" s="36"/>
      <c r="V362" s="36"/>
      <c r="W362" s="36"/>
      <c r="X362" s="36"/>
      <c r="Y362" s="36"/>
      <c r="Z362" s="36"/>
      <c r="AA362" s="36"/>
      <c r="AB362" s="36"/>
      <c r="AC362" s="36"/>
      <c r="AD362" s="36"/>
      <c r="AE362" s="36"/>
      <c r="AF362" s="36"/>
      <c r="AG362" s="52" t="s">
        <v>202</v>
      </c>
      <c r="AH362" s="22"/>
      <c r="AI362" s="22"/>
      <c r="AJ362" s="22"/>
    </row>
    <row r="363" spans="1:36" s="3" customFormat="1" ht="31.5" hidden="1" customHeight="1" x14ac:dyDescent="0.25">
      <c r="A363" s="532" t="s">
        <v>8717</v>
      </c>
      <c r="B363" s="503" t="s">
        <v>4</v>
      </c>
      <c r="C363" s="36"/>
      <c r="D363" s="31">
        <v>41899</v>
      </c>
      <c r="E363" s="28"/>
      <c r="F363" s="31"/>
      <c r="G363" s="28"/>
      <c r="H363" s="320">
        <v>0</v>
      </c>
      <c r="I363" s="36"/>
      <c r="J363" s="28"/>
      <c r="K363" s="28"/>
      <c r="L363" s="28"/>
      <c r="M363" s="28"/>
      <c r="N363" s="28"/>
      <c r="O363" s="28"/>
      <c r="P363" s="28"/>
      <c r="Q363" s="126"/>
      <c r="R363" s="99"/>
      <c r="S363" s="99"/>
      <c r="T363" s="99"/>
      <c r="U363" s="125"/>
      <c r="V363" s="125"/>
      <c r="W363" s="125"/>
      <c r="X363" s="125"/>
      <c r="Y363" s="125"/>
      <c r="Z363" s="125"/>
      <c r="AA363" s="125"/>
      <c r="AB363" s="125"/>
      <c r="AC363" s="125"/>
      <c r="AD363" s="125"/>
      <c r="AE363" s="36"/>
      <c r="AF363" s="36"/>
      <c r="AG363" s="52" t="s">
        <v>202</v>
      </c>
      <c r="AH363" s="22"/>
      <c r="AI363" s="22"/>
      <c r="AJ363" s="22"/>
    </row>
    <row r="364" spans="1:36" ht="31.5" hidden="1" customHeight="1" x14ac:dyDescent="0.25">
      <c r="A364" s="532" t="s">
        <v>8717</v>
      </c>
      <c r="B364" s="503" t="s">
        <v>4</v>
      </c>
      <c r="C364" s="36"/>
      <c r="D364" s="31">
        <v>41900</v>
      </c>
      <c r="E364" s="28"/>
      <c r="F364" s="31"/>
      <c r="G364" s="28"/>
      <c r="H364" s="320">
        <v>0</v>
      </c>
      <c r="I364" s="36"/>
      <c r="J364" s="28"/>
      <c r="K364" s="28"/>
      <c r="L364" s="28"/>
      <c r="M364" s="28"/>
      <c r="N364" s="28"/>
      <c r="O364" s="28"/>
      <c r="P364" s="28"/>
      <c r="Q364" s="52"/>
      <c r="R364" s="99"/>
      <c r="S364" s="99"/>
      <c r="T364" s="99"/>
      <c r="U364" s="36"/>
      <c r="V364" s="36"/>
      <c r="W364" s="36"/>
      <c r="X364" s="36"/>
      <c r="Y364" s="36"/>
      <c r="Z364" s="36"/>
      <c r="AA364" s="36"/>
      <c r="AB364" s="36"/>
      <c r="AC364" s="36"/>
      <c r="AD364" s="36"/>
      <c r="AE364" s="36"/>
      <c r="AF364" s="36"/>
      <c r="AG364" s="52" t="s">
        <v>202</v>
      </c>
    </row>
    <row r="365" spans="1:36" ht="31.5" hidden="1" customHeight="1" x14ac:dyDescent="0.25">
      <c r="A365" s="532" t="s">
        <v>8717</v>
      </c>
      <c r="B365" s="503" t="s">
        <v>4</v>
      </c>
      <c r="C365" s="36"/>
      <c r="D365" s="31">
        <v>41901</v>
      </c>
      <c r="E365" s="28"/>
      <c r="F365" s="31"/>
      <c r="G365" s="28"/>
      <c r="H365" s="320">
        <v>0</v>
      </c>
      <c r="I365" s="36"/>
      <c r="J365" s="28"/>
      <c r="K365" s="28"/>
      <c r="L365" s="28"/>
      <c r="M365" s="28"/>
      <c r="N365" s="28"/>
      <c r="O365" s="28"/>
      <c r="P365" s="28"/>
      <c r="Q365" s="52"/>
      <c r="R365" s="99"/>
      <c r="S365" s="99"/>
      <c r="T365" s="99"/>
      <c r="U365" s="36"/>
      <c r="V365" s="36"/>
      <c r="W365" s="36"/>
      <c r="X365" s="36"/>
      <c r="Y365" s="36"/>
      <c r="Z365" s="36"/>
      <c r="AA365" s="36"/>
      <c r="AB365" s="36"/>
      <c r="AC365" s="36"/>
      <c r="AD365" s="36"/>
      <c r="AE365" s="36"/>
      <c r="AF365" s="36"/>
      <c r="AG365" s="52" t="s">
        <v>202</v>
      </c>
    </row>
    <row r="366" spans="1:36" ht="31.5" hidden="1" customHeight="1" x14ac:dyDescent="0.25">
      <c r="A366" s="532" t="s">
        <v>8717</v>
      </c>
      <c r="B366" s="503" t="s">
        <v>4</v>
      </c>
      <c r="C366" s="36"/>
      <c r="D366" s="31">
        <v>41902</v>
      </c>
      <c r="E366" s="28"/>
      <c r="F366" s="31"/>
      <c r="G366" s="28"/>
      <c r="H366" s="320">
        <v>0</v>
      </c>
      <c r="I366" s="36"/>
      <c r="J366" s="28"/>
      <c r="K366" s="28"/>
      <c r="L366" s="28"/>
      <c r="M366" s="28"/>
      <c r="N366" s="28"/>
      <c r="O366" s="28"/>
      <c r="P366" s="28"/>
      <c r="Q366" s="52"/>
      <c r="R366" s="99"/>
      <c r="S366" s="99"/>
      <c r="T366" s="99"/>
      <c r="U366" s="36"/>
      <c r="V366" s="36"/>
      <c r="W366" s="36"/>
      <c r="X366" s="36"/>
      <c r="Y366" s="36"/>
      <c r="Z366" s="36"/>
      <c r="AA366" s="36"/>
      <c r="AB366" s="36"/>
      <c r="AC366" s="36"/>
      <c r="AD366" s="36"/>
      <c r="AE366" s="36"/>
      <c r="AF366" s="36"/>
      <c r="AG366" s="52" t="s">
        <v>202</v>
      </c>
    </row>
    <row r="367" spans="1:36" ht="31.5" hidden="1" customHeight="1" x14ac:dyDescent="0.25">
      <c r="A367" s="532" t="s">
        <v>8717</v>
      </c>
      <c r="B367" s="503" t="s">
        <v>4</v>
      </c>
      <c r="C367" s="36"/>
      <c r="D367" s="31">
        <v>41903</v>
      </c>
      <c r="E367" s="28"/>
      <c r="F367" s="31"/>
      <c r="G367" s="28"/>
      <c r="H367" s="320">
        <v>0</v>
      </c>
      <c r="I367" s="36"/>
      <c r="J367" s="28"/>
      <c r="K367" s="28"/>
      <c r="L367" s="28"/>
      <c r="M367" s="28"/>
      <c r="N367" s="28"/>
      <c r="O367" s="28"/>
      <c r="P367" s="28"/>
      <c r="Q367" s="52"/>
      <c r="R367" s="99"/>
      <c r="S367" s="99"/>
      <c r="T367" s="99"/>
      <c r="U367" s="36"/>
      <c r="V367" s="36"/>
      <c r="W367" s="36"/>
      <c r="X367" s="36"/>
      <c r="Y367" s="36"/>
      <c r="Z367" s="36"/>
      <c r="AA367" s="36"/>
      <c r="AB367" s="36"/>
      <c r="AC367" s="36"/>
      <c r="AD367" s="36"/>
      <c r="AE367" s="36"/>
      <c r="AF367" s="36"/>
      <c r="AG367" s="52" t="s">
        <v>202</v>
      </c>
    </row>
    <row r="368" spans="1:36" s="3" customFormat="1" ht="31.5" hidden="1" customHeight="1" x14ac:dyDescent="0.25">
      <c r="A368" s="532" t="s">
        <v>8717</v>
      </c>
      <c r="B368" s="503" t="s">
        <v>4</v>
      </c>
      <c r="C368" s="36"/>
      <c r="D368" s="31">
        <v>41904</v>
      </c>
      <c r="E368" s="28"/>
      <c r="F368" s="31"/>
      <c r="G368" s="28"/>
      <c r="H368" s="320">
        <v>0</v>
      </c>
      <c r="I368" s="36"/>
      <c r="J368" s="28"/>
      <c r="K368" s="28"/>
      <c r="L368" s="28"/>
      <c r="M368" s="28"/>
      <c r="N368" s="28"/>
      <c r="O368" s="28"/>
      <c r="P368" s="28"/>
      <c r="Q368" s="52"/>
      <c r="R368" s="99"/>
      <c r="S368" s="99"/>
      <c r="T368" s="99"/>
      <c r="U368" s="36"/>
      <c r="V368" s="36"/>
      <c r="W368" s="36"/>
      <c r="X368" s="36"/>
      <c r="Y368" s="36"/>
      <c r="Z368" s="36"/>
      <c r="AA368" s="36"/>
      <c r="AB368" s="36"/>
      <c r="AC368" s="36"/>
      <c r="AD368" s="36"/>
      <c r="AE368" s="36"/>
      <c r="AF368" s="36"/>
      <c r="AG368" s="52" t="s">
        <v>202</v>
      </c>
      <c r="AH368" s="22"/>
      <c r="AI368" s="22"/>
      <c r="AJ368" s="22"/>
    </row>
    <row r="369" spans="1:36" s="3" customFormat="1" ht="78.75" hidden="1" customHeight="1" x14ac:dyDescent="0.25">
      <c r="A369" s="532" t="s">
        <v>8717</v>
      </c>
      <c r="B369" s="503" t="s">
        <v>4</v>
      </c>
      <c r="C369" s="36"/>
      <c r="D369" s="31">
        <v>41905</v>
      </c>
      <c r="E369" s="28"/>
      <c r="F369" s="31"/>
      <c r="G369" s="28"/>
      <c r="H369" s="320">
        <v>0</v>
      </c>
      <c r="I369" s="36"/>
      <c r="J369" s="28"/>
      <c r="K369" s="28"/>
      <c r="L369" s="28"/>
      <c r="M369" s="28"/>
      <c r="N369" s="28"/>
      <c r="O369" s="28"/>
      <c r="P369" s="28"/>
      <c r="Q369" s="52"/>
      <c r="R369" s="99"/>
      <c r="S369" s="99"/>
      <c r="T369" s="99"/>
      <c r="U369" s="36"/>
      <c r="V369" s="36"/>
      <c r="W369" s="36"/>
      <c r="X369" s="36"/>
      <c r="Y369" s="36"/>
      <c r="Z369" s="36"/>
      <c r="AA369" s="36"/>
      <c r="AB369" s="36"/>
      <c r="AC369" s="36"/>
      <c r="AD369" s="36"/>
      <c r="AE369" s="36"/>
      <c r="AF369" s="36"/>
      <c r="AG369" s="52" t="s">
        <v>202</v>
      </c>
      <c r="AH369" s="22"/>
      <c r="AI369" s="22"/>
      <c r="AJ369" s="22"/>
    </row>
    <row r="370" spans="1:36" s="3" customFormat="1" ht="78.75" hidden="1" customHeight="1" x14ac:dyDescent="0.25">
      <c r="A370" s="532" t="s">
        <v>8717</v>
      </c>
      <c r="B370" s="503" t="s">
        <v>4</v>
      </c>
      <c r="C370" s="36"/>
      <c r="D370" s="31">
        <v>41906</v>
      </c>
      <c r="E370" s="28"/>
      <c r="F370" s="31"/>
      <c r="G370" s="28"/>
      <c r="H370" s="320">
        <v>0</v>
      </c>
      <c r="I370" s="36"/>
      <c r="J370" s="28"/>
      <c r="K370" s="28"/>
      <c r="L370" s="28"/>
      <c r="M370" s="28"/>
      <c r="N370" s="28"/>
      <c r="O370" s="28"/>
      <c r="P370" s="28"/>
      <c r="Q370" s="52"/>
      <c r="R370" s="99"/>
      <c r="S370" s="99"/>
      <c r="T370" s="99"/>
      <c r="U370" s="36"/>
      <c r="V370" s="36"/>
      <c r="W370" s="36"/>
      <c r="X370" s="36"/>
      <c r="Y370" s="36"/>
      <c r="Z370" s="36"/>
      <c r="AA370" s="36"/>
      <c r="AB370" s="36"/>
      <c r="AC370" s="36"/>
      <c r="AD370" s="36"/>
      <c r="AE370" s="36"/>
      <c r="AF370" s="36"/>
      <c r="AG370" s="52" t="s">
        <v>202</v>
      </c>
      <c r="AH370" s="22"/>
      <c r="AI370" s="22"/>
      <c r="AJ370" s="22"/>
    </row>
    <row r="371" spans="1:36" s="3" customFormat="1" ht="31.5" hidden="1" customHeight="1" x14ac:dyDescent="0.25">
      <c r="A371" s="532" t="s">
        <v>8717</v>
      </c>
      <c r="B371" s="503" t="s">
        <v>4</v>
      </c>
      <c r="C371" s="36"/>
      <c r="D371" s="31">
        <v>41907</v>
      </c>
      <c r="E371" s="28"/>
      <c r="F371" s="31"/>
      <c r="G371" s="28"/>
      <c r="H371" s="320">
        <v>0</v>
      </c>
      <c r="I371" s="36"/>
      <c r="J371" s="28"/>
      <c r="K371" s="28"/>
      <c r="L371" s="28"/>
      <c r="M371" s="28"/>
      <c r="N371" s="28"/>
      <c r="O371" s="28"/>
      <c r="P371" s="28"/>
      <c r="Q371" s="52"/>
      <c r="R371" s="99"/>
      <c r="S371" s="99"/>
      <c r="T371" s="99"/>
      <c r="U371" s="36"/>
      <c r="V371" s="36"/>
      <c r="W371" s="36"/>
      <c r="X371" s="36"/>
      <c r="Y371" s="36"/>
      <c r="Z371" s="36"/>
      <c r="AA371" s="36"/>
      <c r="AB371" s="36"/>
      <c r="AC371" s="36"/>
      <c r="AD371" s="36"/>
      <c r="AE371" s="36"/>
      <c r="AF371" s="36"/>
      <c r="AG371" s="52" t="s">
        <v>202</v>
      </c>
      <c r="AH371" s="22"/>
      <c r="AI371" s="22"/>
      <c r="AJ371" s="22"/>
    </row>
    <row r="372" spans="1:36" s="3" customFormat="1" ht="31.5" hidden="1" customHeight="1" x14ac:dyDescent="0.25">
      <c r="A372" s="532" t="s">
        <v>8717</v>
      </c>
      <c r="B372" s="503" t="s">
        <v>4</v>
      </c>
      <c r="C372" s="36"/>
      <c r="D372" s="31">
        <v>41908</v>
      </c>
      <c r="E372" s="28"/>
      <c r="F372" s="31"/>
      <c r="G372" s="28"/>
      <c r="H372" s="320">
        <v>0</v>
      </c>
      <c r="I372" s="36"/>
      <c r="J372" s="28"/>
      <c r="K372" s="28"/>
      <c r="L372" s="28"/>
      <c r="M372" s="28"/>
      <c r="N372" s="28"/>
      <c r="O372" s="28"/>
      <c r="P372" s="28"/>
      <c r="Q372" s="52"/>
      <c r="R372" s="99"/>
      <c r="S372" s="99"/>
      <c r="T372" s="99"/>
      <c r="U372" s="36"/>
      <c r="V372" s="36"/>
      <c r="W372" s="36"/>
      <c r="X372" s="36"/>
      <c r="Y372" s="36"/>
      <c r="Z372" s="36"/>
      <c r="AA372" s="36"/>
      <c r="AB372" s="36"/>
      <c r="AC372" s="36"/>
      <c r="AD372" s="36"/>
      <c r="AE372" s="36"/>
      <c r="AF372" s="36"/>
      <c r="AG372" s="52" t="s">
        <v>202</v>
      </c>
      <c r="AH372" s="22"/>
      <c r="AI372" s="22"/>
      <c r="AJ372" s="22"/>
    </row>
    <row r="373" spans="1:36" s="3" customFormat="1" ht="31.5" hidden="1" customHeight="1" x14ac:dyDescent="0.25">
      <c r="A373" s="532" t="s">
        <v>8717</v>
      </c>
      <c r="B373" s="503" t="s">
        <v>4</v>
      </c>
      <c r="C373" s="36"/>
      <c r="D373" s="31">
        <v>41909</v>
      </c>
      <c r="E373" s="28"/>
      <c r="F373" s="31"/>
      <c r="G373" s="28"/>
      <c r="H373" s="320">
        <v>0</v>
      </c>
      <c r="I373" s="36"/>
      <c r="J373" s="28"/>
      <c r="K373" s="28"/>
      <c r="L373" s="28"/>
      <c r="M373" s="28"/>
      <c r="N373" s="28"/>
      <c r="O373" s="28"/>
      <c r="P373" s="28"/>
      <c r="Q373" s="52"/>
      <c r="R373" s="99"/>
      <c r="S373" s="99"/>
      <c r="T373" s="99"/>
      <c r="U373" s="36"/>
      <c r="V373" s="36"/>
      <c r="W373" s="36"/>
      <c r="X373" s="36"/>
      <c r="Y373" s="36"/>
      <c r="Z373" s="36"/>
      <c r="AA373" s="36"/>
      <c r="AB373" s="36"/>
      <c r="AC373" s="36"/>
      <c r="AD373" s="36"/>
      <c r="AE373" s="36"/>
      <c r="AF373" s="36"/>
      <c r="AG373" s="52" t="s">
        <v>202</v>
      </c>
      <c r="AH373" s="22"/>
      <c r="AI373" s="22"/>
      <c r="AJ373" s="22"/>
    </row>
    <row r="374" spans="1:36" s="3" customFormat="1" ht="31.5" hidden="1" customHeight="1" x14ac:dyDescent="0.25">
      <c r="A374" s="532" t="s">
        <v>8717</v>
      </c>
      <c r="B374" s="503" t="s">
        <v>4</v>
      </c>
      <c r="C374" s="36"/>
      <c r="D374" s="31">
        <v>41910</v>
      </c>
      <c r="E374" s="28"/>
      <c r="F374" s="31"/>
      <c r="G374" s="28"/>
      <c r="H374" s="320">
        <v>0</v>
      </c>
      <c r="I374" s="36"/>
      <c r="J374" s="28"/>
      <c r="K374" s="28"/>
      <c r="L374" s="28"/>
      <c r="M374" s="28"/>
      <c r="N374" s="28"/>
      <c r="O374" s="28"/>
      <c r="P374" s="28"/>
      <c r="Q374" s="52"/>
      <c r="R374" s="99"/>
      <c r="S374" s="99"/>
      <c r="T374" s="99"/>
      <c r="U374" s="36"/>
      <c r="V374" s="36"/>
      <c r="W374" s="36"/>
      <c r="X374" s="36"/>
      <c r="Y374" s="36"/>
      <c r="Z374" s="36"/>
      <c r="AA374" s="36"/>
      <c r="AB374" s="36"/>
      <c r="AC374" s="36"/>
      <c r="AD374" s="36"/>
      <c r="AE374" s="36"/>
      <c r="AF374" s="36"/>
      <c r="AG374" s="52" t="s">
        <v>202</v>
      </c>
      <c r="AH374" s="22"/>
      <c r="AI374" s="22"/>
      <c r="AJ374" s="22"/>
    </row>
    <row r="375" spans="1:36" s="3" customFormat="1" ht="31.5" hidden="1" customHeight="1" x14ac:dyDescent="0.25">
      <c r="A375" s="532" t="s">
        <v>8717</v>
      </c>
      <c r="B375" s="503" t="s">
        <v>4</v>
      </c>
      <c r="C375" s="36"/>
      <c r="D375" s="31">
        <v>41911</v>
      </c>
      <c r="E375" s="28"/>
      <c r="F375" s="31"/>
      <c r="G375" s="28"/>
      <c r="H375" s="320">
        <v>0</v>
      </c>
      <c r="I375" s="36"/>
      <c r="J375" s="28"/>
      <c r="K375" s="28"/>
      <c r="L375" s="28"/>
      <c r="M375" s="28"/>
      <c r="N375" s="28"/>
      <c r="O375" s="28"/>
      <c r="P375" s="28"/>
      <c r="Q375" s="52"/>
      <c r="R375" s="99"/>
      <c r="S375" s="99"/>
      <c r="T375" s="99"/>
      <c r="U375" s="36"/>
      <c r="V375" s="36"/>
      <c r="W375" s="36"/>
      <c r="X375" s="36"/>
      <c r="Y375" s="36"/>
      <c r="Z375" s="36"/>
      <c r="AA375" s="36"/>
      <c r="AB375" s="36"/>
      <c r="AC375" s="36"/>
      <c r="AD375" s="36"/>
      <c r="AE375" s="36"/>
      <c r="AF375" s="36"/>
      <c r="AG375" s="52" t="s">
        <v>202</v>
      </c>
      <c r="AH375" s="22"/>
      <c r="AI375" s="22"/>
      <c r="AJ375" s="3" t="s">
        <v>8795</v>
      </c>
    </row>
    <row r="376" spans="1:36" ht="31.5" hidden="1" customHeight="1" x14ac:dyDescent="0.25">
      <c r="A376" s="532" t="s">
        <v>8717</v>
      </c>
      <c r="B376" s="503" t="s">
        <v>4</v>
      </c>
      <c r="C376" s="36"/>
      <c r="D376" s="31">
        <v>41912</v>
      </c>
      <c r="E376" s="28"/>
      <c r="F376" s="31"/>
      <c r="G376" s="28"/>
      <c r="H376" s="320">
        <v>0</v>
      </c>
      <c r="I376" s="36"/>
      <c r="J376" s="28"/>
      <c r="K376" s="28"/>
      <c r="L376" s="28"/>
      <c r="M376" s="28"/>
      <c r="N376" s="28"/>
      <c r="O376" s="28"/>
      <c r="P376" s="28"/>
      <c r="Q376" s="52"/>
      <c r="R376" s="99"/>
      <c r="S376" s="99"/>
      <c r="T376" s="99"/>
      <c r="U376" s="36"/>
      <c r="V376" s="36"/>
      <c r="W376" s="36"/>
      <c r="X376" s="36"/>
      <c r="Y376" s="36"/>
      <c r="Z376" s="36"/>
      <c r="AA376" s="36"/>
      <c r="AB376" s="36"/>
      <c r="AC376" s="36"/>
      <c r="AD376" s="36"/>
      <c r="AE376" s="36"/>
      <c r="AF376" s="36"/>
      <c r="AG376" s="52" t="s">
        <v>202</v>
      </c>
      <c r="AJ376" s="3" t="s">
        <v>8795</v>
      </c>
    </row>
    <row r="377" spans="1:36" ht="63" hidden="1" customHeight="1" x14ac:dyDescent="0.25">
      <c r="A377" s="796" t="s">
        <v>9031</v>
      </c>
      <c r="B377" s="504" t="s">
        <v>4</v>
      </c>
      <c r="C377" s="36"/>
      <c r="D377" s="31">
        <v>41913</v>
      </c>
      <c r="E377" s="28"/>
      <c r="F377" s="31"/>
      <c r="G377" s="28"/>
      <c r="H377" s="38">
        <v>0</v>
      </c>
      <c r="I377" s="36"/>
      <c r="J377" s="28"/>
      <c r="K377" s="28"/>
      <c r="L377" s="28"/>
      <c r="M377" s="28"/>
      <c r="N377" s="28"/>
      <c r="O377" s="28"/>
      <c r="P377" s="28"/>
      <c r="Q377" s="52"/>
      <c r="R377" s="99"/>
      <c r="S377" s="99"/>
      <c r="T377" s="99"/>
      <c r="U377" s="36"/>
      <c r="V377" s="36"/>
      <c r="W377" s="36"/>
      <c r="X377" s="36"/>
      <c r="Y377" s="36"/>
      <c r="Z377" s="36"/>
      <c r="AA377" s="36"/>
      <c r="AB377" s="36"/>
      <c r="AC377" s="36"/>
      <c r="AD377" s="36"/>
      <c r="AE377" s="36"/>
      <c r="AF377" s="36"/>
      <c r="AG377" s="52" t="s">
        <v>202</v>
      </c>
      <c r="AJ377" s="3" t="s">
        <v>2261</v>
      </c>
    </row>
    <row r="378" spans="1:36" ht="189" hidden="1" customHeight="1" x14ac:dyDescent="0.25">
      <c r="A378" s="796" t="s">
        <v>9031</v>
      </c>
      <c r="B378" s="503" t="s">
        <v>4</v>
      </c>
      <c r="C378" s="36"/>
      <c r="D378" s="31">
        <v>41914</v>
      </c>
      <c r="E378" s="28"/>
      <c r="F378" s="31"/>
      <c r="G378" s="28"/>
      <c r="H378" s="38">
        <v>0</v>
      </c>
      <c r="I378" s="36"/>
      <c r="J378" s="28"/>
      <c r="K378" s="28"/>
      <c r="L378" s="28"/>
      <c r="M378" s="28"/>
      <c r="N378" s="28"/>
      <c r="O378" s="28"/>
      <c r="P378" s="28"/>
      <c r="Q378" s="52"/>
      <c r="R378" s="99"/>
      <c r="S378" s="99"/>
      <c r="T378" s="99"/>
      <c r="U378" s="36"/>
      <c r="V378" s="36"/>
      <c r="W378" s="36"/>
      <c r="X378" s="36"/>
      <c r="Y378" s="36"/>
      <c r="Z378" s="36"/>
      <c r="AA378" s="36"/>
      <c r="AB378" s="36"/>
      <c r="AC378" s="36"/>
      <c r="AD378" s="36"/>
      <c r="AE378" s="36"/>
      <c r="AF378" s="36"/>
      <c r="AG378" s="52" t="s">
        <v>202</v>
      </c>
      <c r="AJ378" s="3" t="s">
        <v>2261</v>
      </c>
    </row>
    <row r="379" spans="1:36" ht="204.75" hidden="1" customHeight="1" x14ac:dyDescent="0.25">
      <c r="A379" s="796" t="s">
        <v>9031</v>
      </c>
      <c r="B379" s="503" t="s">
        <v>4</v>
      </c>
      <c r="C379" s="36"/>
      <c r="D379" s="31">
        <v>41915</v>
      </c>
      <c r="E379" s="28"/>
      <c r="F379" s="31"/>
      <c r="G379" s="28"/>
      <c r="H379" s="38">
        <v>0</v>
      </c>
      <c r="I379" s="36"/>
      <c r="J379" s="28"/>
      <c r="K379" s="28"/>
      <c r="L379" s="28"/>
      <c r="M379" s="28"/>
      <c r="N379" s="28"/>
      <c r="O379" s="28"/>
      <c r="P379" s="28"/>
      <c r="Q379" s="52"/>
      <c r="R379" s="99"/>
      <c r="S379" s="99"/>
      <c r="T379" s="99"/>
      <c r="U379" s="36"/>
      <c r="V379" s="36"/>
      <c r="W379" s="36"/>
      <c r="X379" s="36"/>
      <c r="Y379" s="36"/>
      <c r="Z379" s="36"/>
      <c r="AA379" s="36"/>
      <c r="AB379" s="36"/>
      <c r="AC379" s="36"/>
      <c r="AD379" s="36"/>
      <c r="AE379" s="36"/>
      <c r="AF379" s="36"/>
      <c r="AG379" s="52" t="s">
        <v>202</v>
      </c>
      <c r="AJ379" s="3" t="s">
        <v>2261</v>
      </c>
    </row>
    <row r="380" spans="1:36" ht="47.25" hidden="1" customHeight="1" x14ac:dyDescent="0.25">
      <c r="A380" s="796" t="s">
        <v>9031</v>
      </c>
      <c r="B380" s="503" t="s">
        <v>4</v>
      </c>
      <c r="C380" s="36"/>
      <c r="D380" s="31">
        <v>41916</v>
      </c>
      <c r="E380" s="28"/>
      <c r="F380" s="31"/>
      <c r="G380" s="28"/>
      <c r="H380" s="38">
        <v>0</v>
      </c>
      <c r="I380" s="36"/>
      <c r="J380" s="28"/>
      <c r="K380" s="28"/>
      <c r="L380" s="28"/>
      <c r="M380" s="28"/>
      <c r="N380" s="28"/>
      <c r="O380" s="28"/>
      <c r="P380" s="28"/>
      <c r="Q380" s="52"/>
      <c r="R380" s="99"/>
      <c r="S380" s="99"/>
      <c r="T380" s="99"/>
      <c r="U380" s="36"/>
      <c r="V380" s="36"/>
      <c r="W380" s="36"/>
      <c r="X380" s="36"/>
      <c r="Y380" s="36"/>
      <c r="Z380" s="36"/>
      <c r="AA380" s="36"/>
      <c r="AB380" s="36"/>
      <c r="AC380" s="36"/>
      <c r="AD380" s="36"/>
      <c r="AE380" s="36"/>
      <c r="AF380" s="36"/>
      <c r="AG380" s="52" t="s">
        <v>202</v>
      </c>
      <c r="AJ380" s="3" t="s">
        <v>2261</v>
      </c>
    </row>
    <row r="381" spans="1:36" ht="236.25" hidden="1" customHeight="1" x14ac:dyDescent="0.25">
      <c r="A381" s="796" t="s">
        <v>9031</v>
      </c>
      <c r="B381" s="503" t="s">
        <v>4</v>
      </c>
      <c r="C381" s="36"/>
      <c r="D381" s="31">
        <v>41917</v>
      </c>
      <c r="E381" s="28"/>
      <c r="F381" s="31"/>
      <c r="G381" s="28"/>
      <c r="H381" s="38">
        <v>0</v>
      </c>
      <c r="I381" s="36"/>
      <c r="J381" s="28"/>
      <c r="K381" s="28"/>
      <c r="L381" s="28"/>
      <c r="M381" s="28"/>
      <c r="N381" s="28"/>
      <c r="O381" s="28"/>
      <c r="P381" s="28"/>
      <c r="Q381" s="52"/>
      <c r="R381" s="99"/>
      <c r="S381" s="99"/>
      <c r="T381" s="99"/>
      <c r="U381" s="36"/>
      <c r="V381" s="36"/>
      <c r="W381" s="36"/>
      <c r="X381" s="36"/>
      <c r="Y381" s="36"/>
      <c r="Z381" s="36"/>
      <c r="AA381" s="36"/>
      <c r="AB381" s="36"/>
      <c r="AC381" s="36"/>
      <c r="AD381" s="36"/>
      <c r="AE381" s="36"/>
      <c r="AF381" s="36"/>
      <c r="AG381" s="52" t="s">
        <v>202</v>
      </c>
      <c r="AJ381" s="3" t="s">
        <v>2261</v>
      </c>
    </row>
    <row r="382" spans="1:36" s="3" customFormat="1" ht="31.5" hidden="1" customHeight="1" x14ac:dyDescent="0.25">
      <c r="A382" s="796" t="s">
        <v>9031</v>
      </c>
      <c r="B382" s="503" t="s">
        <v>4</v>
      </c>
      <c r="C382" s="36"/>
      <c r="D382" s="31">
        <v>41918</v>
      </c>
      <c r="E382" s="28"/>
      <c r="F382" s="31"/>
      <c r="G382" s="28"/>
      <c r="H382" s="38">
        <v>0</v>
      </c>
      <c r="I382" s="36"/>
      <c r="J382" s="28"/>
      <c r="K382" s="28"/>
      <c r="L382" s="28"/>
      <c r="M382" s="28"/>
      <c r="N382" s="28"/>
      <c r="O382" s="28"/>
      <c r="P382" s="28"/>
      <c r="Q382" s="52"/>
      <c r="R382" s="99"/>
      <c r="S382" s="99"/>
      <c r="T382" s="99"/>
      <c r="U382" s="36"/>
      <c r="V382" s="36"/>
      <c r="W382" s="36"/>
      <c r="X382" s="36"/>
      <c r="Y382" s="36"/>
      <c r="Z382" s="36"/>
      <c r="AA382" s="36"/>
      <c r="AB382" s="36"/>
      <c r="AC382" s="36"/>
      <c r="AD382" s="36"/>
      <c r="AE382" s="36"/>
      <c r="AF382" s="36"/>
      <c r="AG382" s="52" t="s">
        <v>202</v>
      </c>
      <c r="AH382" s="22"/>
      <c r="AI382" s="22"/>
      <c r="AJ382" s="3" t="s">
        <v>2261</v>
      </c>
    </row>
    <row r="383" spans="1:36" s="230" customFormat="1" ht="31.5" hidden="1" customHeight="1" x14ac:dyDescent="0.25">
      <c r="A383" s="796" t="s">
        <v>9031</v>
      </c>
      <c r="B383" s="503" t="s">
        <v>4</v>
      </c>
      <c r="C383" s="36"/>
      <c r="D383" s="31">
        <v>41919</v>
      </c>
      <c r="E383" s="28"/>
      <c r="F383" s="31"/>
      <c r="G383" s="28"/>
      <c r="H383" s="38">
        <v>0</v>
      </c>
      <c r="I383" s="36"/>
      <c r="J383" s="28"/>
      <c r="K383" s="28"/>
      <c r="L383" s="28"/>
      <c r="M383" s="28"/>
      <c r="N383" s="28"/>
      <c r="O383" s="28"/>
      <c r="P383" s="28"/>
      <c r="Q383" s="52"/>
      <c r="R383" s="99"/>
      <c r="S383" s="99"/>
      <c r="T383" s="99"/>
      <c r="U383" s="36"/>
      <c r="V383" s="36"/>
      <c r="W383" s="36"/>
      <c r="X383" s="36"/>
      <c r="Y383" s="36"/>
      <c r="Z383" s="36"/>
      <c r="AA383" s="36"/>
      <c r="AB383" s="36"/>
      <c r="AC383" s="36"/>
      <c r="AD383" s="36"/>
      <c r="AE383" s="36"/>
      <c r="AF383" s="36"/>
      <c r="AG383" s="52" t="s">
        <v>202</v>
      </c>
      <c r="AH383" s="22"/>
      <c r="AI383" s="22"/>
      <c r="AJ383" s="3" t="s">
        <v>2261</v>
      </c>
    </row>
    <row r="384" spans="1:36" s="230" customFormat="1" ht="31.5" hidden="1" customHeight="1" x14ac:dyDescent="0.25">
      <c r="A384" s="796" t="s">
        <v>9031</v>
      </c>
      <c r="B384" s="503" t="s">
        <v>4</v>
      </c>
      <c r="C384" s="36"/>
      <c r="D384" s="31">
        <v>41920</v>
      </c>
      <c r="E384" s="28"/>
      <c r="F384" s="31"/>
      <c r="G384" s="28"/>
      <c r="H384" s="38">
        <v>0</v>
      </c>
      <c r="I384" s="36"/>
      <c r="J384" s="28"/>
      <c r="K384" s="28"/>
      <c r="L384" s="28"/>
      <c r="M384" s="28"/>
      <c r="N384" s="28"/>
      <c r="O384" s="28"/>
      <c r="P384" s="28"/>
      <c r="Q384" s="52"/>
      <c r="R384" s="99"/>
      <c r="S384" s="99"/>
      <c r="T384" s="959"/>
      <c r="U384" s="36"/>
      <c r="V384" s="36"/>
      <c r="W384" s="36"/>
      <c r="X384" s="36"/>
      <c r="Y384" s="36"/>
      <c r="Z384" s="36"/>
      <c r="AA384" s="36"/>
      <c r="AB384" s="36"/>
      <c r="AC384" s="36"/>
      <c r="AD384" s="36"/>
      <c r="AE384" s="36"/>
      <c r="AF384" s="36"/>
      <c r="AG384" s="52" t="s">
        <v>202</v>
      </c>
      <c r="AH384" s="22"/>
      <c r="AI384" s="22"/>
      <c r="AJ384" s="3" t="s">
        <v>2261</v>
      </c>
    </row>
    <row r="385" spans="1:36" s="230" customFormat="1" ht="31.5" hidden="1" customHeight="1" x14ac:dyDescent="0.25">
      <c r="A385" s="796" t="s">
        <v>9031</v>
      </c>
      <c r="B385" s="503" t="s">
        <v>4</v>
      </c>
      <c r="C385" s="36" t="s">
        <v>379</v>
      </c>
      <c r="D385" s="31">
        <v>41921</v>
      </c>
      <c r="E385" s="98">
        <v>0.57500000000000007</v>
      </c>
      <c r="F385" s="31">
        <v>41921</v>
      </c>
      <c r="G385" s="98">
        <v>0.61458333333333337</v>
      </c>
      <c r="H385" s="38">
        <f>G385-E385</f>
        <v>3.9583333333333304E-2</v>
      </c>
      <c r="I385" s="36">
        <v>1</v>
      </c>
      <c r="J385" s="28"/>
      <c r="K385" s="28"/>
      <c r="L385" s="28" t="s">
        <v>130</v>
      </c>
      <c r="M385" s="28" t="s">
        <v>9470</v>
      </c>
      <c r="N385" s="36" t="s">
        <v>103</v>
      </c>
      <c r="O385" s="914" t="s">
        <v>64</v>
      </c>
      <c r="P385" s="28" t="s">
        <v>9470</v>
      </c>
      <c r="Q385" s="52" t="s">
        <v>9471</v>
      </c>
      <c r="R385" s="99">
        <v>0.8</v>
      </c>
      <c r="S385" s="99"/>
      <c r="T385" s="959">
        <v>0.8</v>
      </c>
      <c r="U385" s="618" t="s">
        <v>74</v>
      </c>
      <c r="V385" s="593"/>
      <c r="W385" s="593" t="s">
        <v>11746</v>
      </c>
      <c r="X385" s="593"/>
      <c r="Y385" s="614">
        <v>41817</v>
      </c>
      <c r="Z385" s="593"/>
      <c r="AA385" s="593"/>
      <c r="AB385" s="593"/>
      <c r="AC385" s="593"/>
      <c r="AD385" s="593" t="s">
        <v>46</v>
      </c>
      <c r="AE385" s="593"/>
      <c r="AF385" s="593"/>
      <c r="AG385" s="596" t="s">
        <v>5503</v>
      </c>
      <c r="AH385" s="22"/>
      <c r="AI385" s="22"/>
      <c r="AJ385" s="22"/>
    </row>
    <row r="386" spans="1:36" s="230" customFormat="1" ht="31.5" hidden="1" customHeight="1" x14ac:dyDescent="0.25">
      <c r="A386" s="796" t="s">
        <v>9031</v>
      </c>
      <c r="B386" s="503" t="s">
        <v>4</v>
      </c>
      <c r="C386" s="36"/>
      <c r="D386" s="31">
        <v>41922</v>
      </c>
      <c r="E386" s="28"/>
      <c r="F386" s="31"/>
      <c r="G386" s="28"/>
      <c r="H386" s="38">
        <v>0</v>
      </c>
      <c r="I386" s="36"/>
      <c r="J386" s="28"/>
      <c r="K386" s="28"/>
      <c r="L386" s="28"/>
      <c r="M386" s="914"/>
      <c r="N386" s="36"/>
      <c r="O386" s="914"/>
      <c r="P386" s="28"/>
      <c r="Q386" s="52"/>
      <c r="R386" s="99"/>
      <c r="S386" s="99"/>
      <c r="T386" s="959"/>
      <c r="U386" s="36"/>
      <c r="V386" s="36"/>
      <c r="W386" s="36"/>
      <c r="X386" s="36"/>
      <c r="Y386" s="36"/>
      <c r="Z386" s="36"/>
      <c r="AA386" s="36"/>
      <c r="AB386" s="36"/>
      <c r="AC386" s="36"/>
      <c r="AD386" s="36"/>
      <c r="AE386" s="36"/>
      <c r="AF386" s="36"/>
      <c r="AG386" s="52" t="s">
        <v>202</v>
      </c>
      <c r="AH386" s="22"/>
      <c r="AI386" s="22"/>
      <c r="AJ386" s="3" t="s">
        <v>2261</v>
      </c>
    </row>
    <row r="387" spans="1:36" s="230" customFormat="1" ht="31.5" hidden="1" customHeight="1" x14ac:dyDescent="0.25">
      <c r="A387" s="796" t="s">
        <v>9031</v>
      </c>
      <c r="B387" s="503" t="s">
        <v>4</v>
      </c>
      <c r="C387" s="36"/>
      <c r="D387" s="31">
        <v>41923</v>
      </c>
      <c r="E387" s="28"/>
      <c r="F387" s="31"/>
      <c r="G387" s="28"/>
      <c r="H387" s="38">
        <v>0</v>
      </c>
      <c r="I387" s="36"/>
      <c r="J387" s="28"/>
      <c r="K387" s="28"/>
      <c r="L387" s="28"/>
      <c r="M387" s="28"/>
      <c r="N387" s="28"/>
      <c r="O387" s="28"/>
      <c r="P387" s="28"/>
      <c r="Q387" s="52"/>
      <c r="R387" s="99"/>
      <c r="S387" s="99"/>
      <c r="T387" s="959"/>
      <c r="U387" s="36"/>
      <c r="V387" s="36"/>
      <c r="W387" s="36"/>
      <c r="X387" s="36"/>
      <c r="Y387" s="36"/>
      <c r="Z387" s="36"/>
      <c r="AA387" s="36"/>
      <c r="AB387" s="36"/>
      <c r="AC387" s="36"/>
      <c r="AD387" s="36"/>
      <c r="AE387" s="36"/>
      <c r="AF387" s="36"/>
      <c r="AG387" s="52" t="s">
        <v>202</v>
      </c>
      <c r="AH387" s="22"/>
      <c r="AI387" s="22"/>
      <c r="AJ387" s="3" t="s">
        <v>2261</v>
      </c>
    </row>
    <row r="388" spans="1:36" s="230" customFormat="1" ht="47.25" hidden="1" customHeight="1" x14ac:dyDescent="0.25">
      <c r="A388" s="796" t="s">
        <v>9031</v>
      </c>
      <c r="B388" s="503" t="s">
        <v>4</v>
      </c>
      <c r="C388" s="36"/>
      <c r="D388" s="31">
        <v>41924</v>
      </c>
      <c r="E388" s="28"/>
      <c r="F388" s="31"/>
      <c r="G388" s="28"/>
      <c r="H388" s="38">
        <v>0</v>
      </c>
      <c r="I388" s="36"/>
      <c r="J388" s="28"/>
      <c r="K388" s="28"/>
      <c r="L388" s="28"/>
      <c r="M388" s="28"/>
      <c r="N388" s="28"/>
      <c r="O388" s="28"/>
      <c r="P388" s="28"/>
      <c r="Q388" s="52"/>
      <c r="R388" s="99"/>
      <c r="S388" s="99"/>
      <c r="T388" s="959"/>
      <c r="U388" s="36"/>
      <c r="V388" s="36"/>
      <c r="W388" s="36"/>
      <c r="X388" s="36"/>
      <c r="Y388" s="36"/>
      <c r="Z388" s="36"/>
      <c r="AA388" s="36"/>
      <c r="AB388" s="36"/>
      <c r="AC388" s="36"/>
      <c r="AD388" s="36"/>
      <c r="AE388" s="36"/>
      <c r="AF388" s="36"/>
      <c r="AG388" s="52" t="s">
        <v>202</v>
      </c>
      <c r="AH388" s="22"/>
      <c r="AI388" s="22"/>
      <c r="AJ388" s="3" t="s">
        <v>2261</v>
      </c>
    </row>
    <row r="389" spans="1:36" s="230" customFormat="1" ht="31.5" hidden="1" customHeight="1" x14ac:dyDescent="0.25">
      <c r="A389" s="796" t="s">
        <v>9031</v>
      </c>
      <c r="B389" s="503" t="s">
        <v>4</v>
      </c>
      <c r="C389" s="36"/>
      <c r="D389" s="31">
        <v>41925</v>
      </c>
      <c r="E389" s="28"/>
      <c r="F389" s="31"/>
      <c r="G389" s="28"/>
      <c r="H389" s="38">
        <v>0</v>
      </c>
      <c r="I389" s="36"/>
      <c r="J389" s="28"/>
      <c r="K389" s="28"/>
      <c r="L389" s="28"/>
      <c r="M389" s="28"/>
      <c r="N389" s="28"/>
      <c r="O389" s="28"/>
      <c r="P389" s="28"/>
      <c r="Q389" s="52"/>
      <c r="R389" s="99"/>
      <c r="S389" s="99"/>
      <c r="T389" s="959"/>
      <c r="U389" s="36"/>
      <c r="V389" s="36"/>
      <c r="W389" s="36"/>
      <c r="X389" s="36"/>
      <c r="Y389" s="36"/>
      <c r="Z389" s="36"/>
      <c r="AA389" s="36"/>
      <c r="AB389" s="36"/>
      <c r="AC389" s="36"/>
      <c r="AD389" s="36"/>
      <c r="AE389" s="36"/>
      <c r="AF389" s="36"/>
      <c r="AG389" s="52" t="s">
        <v>202</v>
      </c>
      <c r="AH389" s="22"/>
      <c r="AI389" s="22"/>
      <c r="AJ389" s="3" t="s">
        <v>2261</v>
      </c>
    </row>
    <row r="390" spans="1:36" s="230" customFormat="1" ht="31.5" hidden="1" customHeight="1" x14ac:dyDescent="0.25">
      <c r="A390" s="796" t="s">
        <v>9031</v>
      </c>
      <c r="B390" s="503" t="s">
        <v>4</v>
      </c>
      <c r="C390" s="36"/>
      <c r="D390" s="31">
        <v>41926</v>
      </c>
      <c r="E390" s="28"/>
      <c r="F390" s="31"/>
      <c r="G390" s="28"/>
      <c r="H390" s="38">
        <v>0</v>
      </c>
      <c r="I390" s="36"/>
      <c r="J390" s="28"/>
      <c r="K390" s="28"/>
      <c r="L390" s="28"/>
      <c r="M390" s="28"/>
      <c r="N390" s="28"/>
      <c r="O390" s="28"/>
      <c r="P390" s="28"/>
      <c r="Q390" s="52"/>
      <c r="R390" s="99"/>
      <c r="S390" s="99"/>
      <c r="T390" s="959"/>
      <c r="U390" s="36"/>
      <c r="V390" s="36"/>
      <c r="W390" s="36"/>
      <c r="X390" s="36"/>
      <c r="Y390" s="36"/>
      <c r="Z390" s="36"/>
      <c r="AA390" s="36"/>
      <c r="AB390" s="36"/>
      <c r="AC390" s="36"/>
      <c r="AD390" s="36"/>
      <c r="AE390" s="36"/>
      <c r="AF390" s="36"/>
      <c r="AG390" s="52" t="s">
        <v>202</v>
      </c>
      <c r="AH390" s="22"/>
      <c r="AI390" s="22"/>
      <c r="AJ390" s="3" t="s">
        <v>2261</v>
      </c>
    </row>
    <row r="391" spans="1:36" s="230" customFormat="1" ht="31.5" hidden="1" customHeight="1" x14ac:dyDescent="0.25">
      <c r="A391" s="796" t="s">
        <v>9031</v>
      </c>
      <c r="B391" s="503" t="s">
        <v>4</v>
      </c>
      <c r="C391" s="36" t="s">
        <v>379</v>
      </c>
      <c r="D391" s="31">
        <v>41927</v>
      </c>
      <c r="E391" s="98">
        <v>0.59027777777777779</v>
      </c>
      <c r="F391" s="31">
        <v>41927</v>
      </c>
      <c r="G391" s="98">
        <v>0.68402777777777779</v>
      </c>
      <c r="H391" s="38">
        <f>G391-E391</f>
        <v>9.375E-2</v>
      </c>
      <c r="I391" s="36">
        <v>5</v>
      </c>
      <c r="J391" s="28"/>
      <c r="K391" s="28"/>
      <c r="L391" s="28" t="s">
        <v>130</v>
      </c>
      <c r="M391" s="28" t="s">
        <v>10115</v>
      </c>
      <c r="N391" s="36" t="s">
        <v>103</v>
      </c>
      <c r="O391" s="28" t="s">
        <v>66</v>
      </c>
      <c r="P391" s="28" t="s">
        <v>10115</v>
      </c>
      <c r="Q391" s="52" t="s">
        <v>10116</v>
      </c>
      <c r="R391" s="99">
        <v>1.1000000000000001</v>
      </c>
      <c r="S391" s="99"/>
      <c r="T391" s="959">
        <v>1.1000000000000001</v>
      </c>
      <c r="U391" s="618" t="s">
        <v>82</v>
      </c>
      <c r="V391" s="593">
        <v>1992</v>
      </c>
      <c r="W391" s="593" t="s">
        <v>402</v>
      </c>
      <c r="X391" s="593"/>
      <c r="Y391" s="614">
        <v>41838</v>
      </c>
      <c r="Z391" s="593"/>
      <c r="AA391" s="593"/>
      <c r="AB391" s="593"/>
      <c r="AC391" s="593"/>
      <c r="AD391" s="593" t="s">
        <v>60</v>
      </c>
      <c r="AE391" s="593"/>
      <c r="AF391" s="593"/>
      <c r="AG391" s="596" t="s">
        <v>5503</v>
      </c>
      <c r="AH391" s="22"/>
      <c r="AI391" s="22"/>
      <c r="AJ391" s="22"/>
    </row>
    <row r="392" spans="1:36" s="230" customFormat="1" ht="94.5" hidden="1" customHeight="1" x14ac:dyDescent="0.25">
      <c r="A392" s="796" t="s">
        <v>9031</v>
      </c>
      <c r="B392" s="503" t="s">
        <v>4</v>
      </c>
      <c r="C392" s="36"/>
      <c r="D392" s="31">
        <v>41928</v>
      </c>
      <c r="E392" s="28"/>
      <c r="F392" s="31"/>
      <c r="G392" s="28"/>
      <c r="H392" s="38">
        <v>0</v>
      </c>
      <c r="I392" s="36"/>
      <c r="J392" s="28"/>
      <c r="K392" s="28"/>
      <c r="L392" s="28"/>
      <c r="M392" s="28"/>
      <c r="N392" s="28"/>
      <c r="O392" s="28"/>
      <c r="P392" s="28"/>
      <c r="Q392" s="52"/>
      <c r="R392" s="99"/>
      <c r="S392" s="99"/>
      <c r="T392" s="959"/>
      <c r="U392" s="36"/>
      <c r="V392" s="36"/>
      <c r="W392" s="36"/>
      <c r="X392" s="36"/>
      <c r="Y392" s="36"/>
      <c r="Z392" s="36"/>
      <c r="AA392" s="36"/>
      <c r="AB392" s="36"/>
      <c r="AC392" s="36"/>
      <c r="AD392" s="36"/>
      <c r="AE392" s="36"/>
      <c r="AF392" s="36"/>
      <c r="AG392" s="52" t="s">
        <v>202</v>
      </c>
      <c r="AH392" s="22"/>
      <c r="AI392" s="22"/>
      <c r="AJ392" s="3" t="s">
        <v>2261</v>
      </c>
    </row>
    <row r="393" spans="1:36" s="230" customFormat="1" ht="31.5" hidden="1" customHeight="1" x14ac:dyDescent="0.25">
      <c r="A393" s="796" t="s">
        <v>9031</v>
      </c>
      <c r="B393" s="503" t="s">
        <v>4</v>
      </c>
      <c r="C393" s="36"/>
      <c r="D393" s="31">
        <v>41929</v>
      </c>
      <c r="E393" s="28"/>
      <c r="F393" s="31"/>
      <c r="G393" s="28"/>
      <c r="H393" s="38">
        <v>0</v>
      </c>
      <c r="I393" s="36"/>
      <c r="J393" s="28"/>
      <c r="K393" s="28"/>
      <c r="L393" s="28"/>
      <c r="M393" s="28"/>
      <c r="N393" s="28"/>
      <c r="O393" s="28"/>
      <c r="P393" s="28"/>
      <c r="Q393" s="52"/>
      <c r="R393" s="99"/>
      <c r="S393" s="99"/>
      <c r="T393" s="959"/>
      <c r="U393" s="36"/>
      <c r="V393" s="36"/>
      <c r="W393" s="36"/>
      <c r="X393" s="36"/>
      <c r="Y393" s="36"/>
      <c r="Z393" s="36"/>
      <c r="AA393" s="36"/>
      <c r="AB393" s="36"/>
      <c r="AC393" s="36"/>
      <c r="AD393" s="36"/>
      <c r="AE393" s="36"/>
      <c r="AF393" s="36"/>
      <c r="AG393" s="52" t="s">
        <v>202</v>
      </c>
      <c r="AH393" s="22"/>
      <c r="AI393" s="22"/>
      <c r="AJ393" s="3" t="s">
        <v>2261</v>
      </c>
    </row>
    <row r="394" spans="1:36" s="230" customFormat="1" ht="31.5" hidden="1" customHeight="1" x14ac:dyDescent="0.25">
      <c r="A394" s="796" t="s">
        <v>9031</v>
      </c>
      <c r="B394" s="503" t="s">
        <v>4</v>
      </c>
      <c r="C394" s="36"/>
      <c r="D394" s="31">
        <v>41930</v>
      </c>
      <c r="E394" s="28"/>
      <c r="F394" s="31"/>
      <c r="G394" s="28"/>
      <c r="H394" s="38">
        <v>0</v>
      </c>
      <c r="I394" s="36"/>
      <c r="J394" s="28"/>
      <c r="K394" s="28"/>
      <c r="L394" s="28"/>
      <c r="M394" s="28"/>
      <c r="N394" s="28"/>
      <c r="O394" s="28"/>
      <c r="P394" s="28"/>
      <c r="Q394" s="52"/>
      <c r="R394" s="99"/>
      <c r="S394" s="99"/>
      <c r="T394" s="959"/>
      <c r="U394" s="36"/>
      <c r="V394" s="36"/>
      <c r="W394" s="36"/>
      <c r="X394" s="36"/>
      <c r="Y394" s="36"/>
      <c r="Z394" s="36"/>
      <c r="AA394" s="36"/>
      <c r="AB394" s="36"/>
      <c r="AC394" s="36"/>
      <c r="AD394" s="36"/>
      <c r="AE394" s="36"/>
      <c r="AF394" s="36"/>
      <c r="AG394" s="52" t="s">
        <v>202</v>
      </c>
      <c r="AH394" s="22"/>
      <c r="AI394" s="22"/>
      <c r="AJ394" s="3" t="s">
        <v>2261</v>
      </c>
    </row>
    <row r="395" spans="1:36" s="3" customFormat="1" ht="31.5" hidden="1" customHeight="1" x14ac:dyDescent="0.25">
      <c r="A395" s="796" t="s">
        <v>9031</v>
      </c>
      <c r="B395" s="503" t="s">
        <v>4</v>
      </c>
      <c r="C395" s="36"/>
      <c r="D395" s="31">
        <v>41931</v>
      </c>
      <c r="E395" s="28"/>
      <c r="F395" s="31"/>
      <c r="G395" s="28"/>
      <c r="H395" s="38">
        <v>0</v>
      </c>
      <c r="I395" s="36"/>
      <c r="J395" s="28"/>
      <c r="K395" s="28"/>
      <c r="L395" s="28"/>
      <c r="M395" s="28"/>
      <c r="N395" s="28"/>
      <c r="O395" s="28"/>
      <c r="P395" s="28"/>
      <c r="Q395" s="52"/>
      <c r="R395" s="99"/>
      <c r="S395" s="99"/>
      <c r="T395" s="99"/>
      <c r="U395" s="36"/>
      <c r="V395" s="36"/>
      <c r="W395" s="36"/>
      <c r="X395" s="36"/>
      <c r="Y395" s="36"/>
      <c r="Z395" s="36"/>
      <c r="AA395" s="36"/>
      <c r="AB395" s="36"/>
      <c r="AC395" s="36"/>
      <c r="AD395" s="36"/>
      <c r="AE395" s="36"/>
      <c r="AF395" s="36"/>
      <c r="AG395" s="52" t="s">
        <v>202</v>
      </c>
      <c r="AH395" s="22"/>
      <c r="AI395" s="22"/>
      <c r="AJ395" s="3" t="s">
        <v>2261</v>
      </c>
    </row>
    <row r="396" spans="1:36" s="3" customFormat="1" ht="31.5" hidden="1" customHeight="1" x14ac:dyDescent="0.25">
      <c r="A396" s="796" t="s">
        <v>9031</v>
      </c>
      <c r="B396" s="503" t="s">
        <v>4</v>
      </c>
      <c r="C396" s="36"/>
      <c r="D396" s="31">
        <v>41932</v>
      </c>
      <c r="E396" s="28"/>
      <c r="F396" s="31"/>
      <c r="G396" s="28"/>
      <c r="H396" s="320">
        <v>0</v>
      </c>
      <c r="I396" s="36"/>
      <c r="J396" s="28"/>
      <c r="K396" s="28"/>
      <c r="L396" s="28"/>
      <c r="M396" s="28"/>
      <c r="N396" s="28"/>
      <c r="O396" s="28"/>
      <c r="P396" s="28"/>
      <c r="Q396" s="52"/>
      <c r="R396" s="99"/>
      <c r="S396" s="99"/>
      <c r="T396" s="99"/>
      <c r="U396" s="36"/>
      <c r="V396" s="36"/>
      <c r="W396" s="36"/>
      <c r="X396" s="36"/>
      <c r="Y396" s="36"/>
      <c r="Z396" s="36"/>
      <c r="AA396" s="36"/>
      <c r="AB396" s="36"/>
      <c r="AC396" s="36"/>
      <c r="AD396" s="36"/>
      <c r="AE396" s="36"/>
      <c r="AF396" s="36"/>
      <c r="AG396" s="52" t="s">
        <v>202</v>
      </c>
      <c r="AH396" s="22"/>
      <c r="AI396" s="22"/>
      <c r="AJ396" s="22"/>
    </row>
    <row r="397" spans="1:36" s="3" customFormat="1" ht="15.75" hidden="1" customHeight="1" x14ac:dyDescent="0.25">
      <c r="A397" s="796" t="s">
        <v>9031</v>
      </c>
      <c r="B397" s="503" t="s">
        <v>4</v>
      </c>
      <c r="C397" s="36"/>
      <c r="D397" s="31">
        <v>41933</v>
      </c>
      <c r="E397" s="28"/>
      <c r="F397" s="31"/>
      <c r="G397" s="28"/>
      <c r="H397" s="320">
        <v>0</v>
      </c>
      <c r="I397" s="36"/>
      <c r="J397" s="28"/>
      <c r="K397" s="28"/>
      <c r="L397" s="28"/>
      <c r="M397" s="28"/>
      <c r="N397" s="28"/>
      <c r="O397" s="28"/>
      <c r="P397" s="28"/>
      <c r="Q397" s="52"/>
      <c r="R397" s="99"/>
      <c r="S397" s="99"/>
      <c r="T397" s="99"/>
      <c r="U397" s="36"/>
      <c r="V397" s="36"/>
      <c r="W397" s="36"/>
      <c r="X397" s="36"/>
      <c r="Y397" s="36"/>
      <c r="Z397" s="36"/>
      <c r="AA397" s="36"/>
      <c r="AB397" s="36"/>
      <c r="AC397" s="36"/>
      <c r="AD397" s="36"/>
      <c r="AE397" s="36"/>
      <c r="AF397" s="36"/>
      <c r="AG397" s="52" t="s">
        <v>202</v>
      </c>
      <c r="AH397" s="22"/>
      <c r="AI397" s="22"/>
      <c r="AJ397" s="22"/>
    </row>
    <row r="398" spans="1:36" s="3" customFormat="1" ht="31.5" hidden="1" customHeight="1" x14ac:dyDescent="0.25">
      <c r="A398" s="796" t="s">
        <v>9031</v>
      </c>
      <c r="B398" s="503" t="s">
        <v>4</v>
      </c>
      <c r="C398" s="36"/>
      <c r="D398" s="31">
        <v>41934</v>
      </c>
      <c r="E398" s="28"/>
      <c r="F398" s="31"/>
      <c r="G398" s="28"/>
      <c r="H398" s="320">
        <v>0</v>
      </c>
      <c r="I398" s="36"/>
      <c r="J398" s="28"/>
      <c r="K398" s="28"/>
      <c r="L398" s="28"/>
      <c r="M398" s="28"/>
      <c r="N398" s="28"/>
      <c r="O398" s="28"/>
      <c r="P398" s="28"/>
      <c r="Q398" s="52"/>
      <c r="R398" s="99"/>
      <c r="S398" s="99"/>
      <c r="T398" s="99"/>
      <c r="U398" s="36"/>
      <c r="V398" s="36"/>
      <c r="W398" s="36"/>
      <c r="X398" s="36"/>
      <c r="Y398" s="36"/>
      <c r="Z398" s="36"/>
      <c r="AA398" s="36"/>
      <c r="AB398" s="36"/>
      <c r="AC398" s="36"/>
      <c r="AD398" s="36"/>
      <c r="AE398" s="36"/>
      <c r="AF398" s="36"/>
      <c r="AG398" s="52" t="s">
        <v>202</v>
      </c>
      <c r="AH398" s="22"/>
      <c r="AI398" s="22"/>
      <c r="AJ398" s="22"/>
    </row>
    <row r="399" spans="1:36" s="3" customFormat="1" ht="31.5" hidden="1" customHeight="1" x14ac:dyDescent="0.25">
      <c r="A399" s="796" t="s">
        <v>9031</v>
      </c>
      <c r="B399" s="503" t="s">
        <v>4</v>
      </c>
      <c r="C399" s="36"/>
      <c r="D399" s="31">
        <v>41935</v>
      </c>
      <c r="E399" s="28"/>
      <c r="F399" s="31"/>
      <c r="G399" s="28"/>
      <c r="H399" s="320">
        <v>0</v>
      </c>
      <c r="I399" s="36"/>
      <c r="J399" s="28"/>
      <c r="K399" s="28"/>
      <c r="L399" s="28"/>
      <c r="M399" s="28"/>
      <c r="N399" s="28"/>
      <c r="O399" s="28"/>
      <c r="P399" s="28"/>
      <c r="Q399" s="52"/>
      <c r="R399" s="99"/>
      <c r="S399" s="99"/>
      <c r="T399" s="99"/>
      <c r="U399" s="36"/>
      <c r="V399" s="36"/>
      <c r="W399" s="36"/>
      <c r="X399" s="36"/>
      <c r="Y399" s="36"/>
      <c r="Z399" s="36"/>
      <c r="AA399" s="36"/>
      <c r="AB399" s="36"/>
      <c r="AC399" s="36"/>
      <c r="AD399" s="36"/>
      <c r="AE399" s="36"/>
      <c r="AF399" s="36"/>
      <c r="AG399" s="52" t="s">
        <v>202</v>
      </c>
      <c r="AH399" s="22"/>
      <c r="AI399" s="22"/>
      <c r="AJ399" s="22"/>
    </row>
    <row r="400" spans="1:36" s="3" customFormat="1" ht="36.75" hidden="1" customHeight="1" x14ac:dyDescent="0.25">
      <c r="A400" s="796" t="s">
        <v>9031</v>
      </c>
      <c r="B400" s="503" t="s">
        <v>4</v>
      </c>
      <c r="C400" s="36"/>
      <c r="D400" s="31">
        <v>41936</v>
      </c>
      <c r="E400" s="28"/>
      <c r="F400" s="31"/>
      <c r="G400" s="28"/>
      <c r="H400" s="320">
        <v>0</v>
      </c>
      <c r="I400" s="36"/>
      <c r="J400" s="28"/>
      <c r="K400" s="28"/>
      <c r="L400" s="28"/>
      <c r="M400" s="28"/>
      <c r="N400" s="28"/>
      <c r="O400" s="28"/>
      <c r="P400" s="28"/>
      <c r="Q400" s="52"/>
      <c r="R400" s="99"/>
      <c r="S400" s="99"/>
      <c r="T400" s="99"/>
      <c r="U400" s="36"/>
      <c r="V400" s="36"/>
      <c r="W400" s="36"/>
      <c r="X400" s="36"/>
      <c r="Y400" s="36"/>
      <c r="Z400" s="36"/>
      <c r="AA400" s="36"/>
      <c r="AB400" s="36"/>
      <c r="AC400" s="36"/>
      <c r="AD400" s="36"/>
      <c r="AE400" s="36"/>
      <c r="AF400" s="36"/>
      <c r="AG400" s="52" t="s">
        <v>202</v>
      </c>
      <c r="AH400" s="22"/>
      <c r="AI400" s="22"/>
      <c r="AJ400" s="22"/>
    </row>
    <row r="401" spans="1:36" s="3" customFormat="1" ht="32.25" hidden="1" customHeight="1" x14ac:dyDescent="0.25">
      <c r="A401" s="796" t="s">
        <v>9031</v>
      </c>
      <c r="B401" s="503" t="s">
        <v>4</v>
      </c>
      <c r="C401" s="36"/>
      <c r="D401" s="31">
        <v>41937</v>
      </c>
      <c r="E401" s="28"/>
      <c r="F401" s="31"/>
      <c r="G401" s="28"/>
      <c r="H401" s="320">
        <v>0</v>
      </c>
      <c r="I401" s="36"/>
      <c r="J401" s="28"/>
      <c r="K401" s="28"/>
      <c r="L401" s="28"/>
      <c r="M401" s="28"/>
      <c r="N401" s="28"/>
      <c r="O401" s="28"/>
      <c r="P401" s="28"/>
      <c r="Q401" s="52"/>
      <c r="R401" s="99"/>
      <c r="S401" s="99"/>
      <c r="T401" s="99"/>
      <c r="U401" s="36"/>
      <c r="V401" s="36"/>
      <c r="W401" s="36"/>
      <c r="X401" s="36"/>
      <c r="Y401" s="36"/>
      <c r="Z401" s="36"/>
      <c r="AA401" s="36"/>
      <c r="AB401" s="36"/>
      <c r="AC401" s="36"/>
      <c r="AD401" s="36"/>
      <c r="AE401" s="36"/>
      <c r="AF401" s="36"/>
      <c r="AG401" s="52" t="s">
        <v>202</v>
      </c>
      <c r="AH401" s="22"/>
      <c r="AI401" s="22"/>
      <c r="AJ401" s="22"/>
    </row>
    <row r="402" spans="1:36" s="3" customFormat="1" ht="37.5" hidden="1" customHeight="1" x14ac:dyDescent="0.25">
      <c r="A402" s="796" t="s">
        <v>9031</v>
      </c>
      <c r="B402" s="503" t="s">
        <v>4</v>
      </c>
      <c r="C402" s="36"/>
      <c r="D402" s="31">
        <v>41938</v>
      </c>
      <c r="E402" s="28"/>
      <c r="F402" s="31"/>
      <c r="G402" s="28"/>
      <c r="H402" s="320">
        <v>0</v>
      </c>
      <c r="I402" s="36"/>
      <c r="J402" s="28"/>
      <c r="K402" s="28"/>
      <c r="L402" s="28"/>
      <c r="M402" s="28"/>
      <c r="N402" s="28"/>
      <c r="O402" s="28"/>
      <c r="P402" s="28"/>
      <c r="Q402" s="52"/>
      <c r="R402" s="99"/>
      <c r="S402" s="99"/>
      <c r="T402" s="99"/>
      <c r="U402" s="36"/>
      <c r="V402" s="36"/>
      <c r="W402" s="36"/>
      <c r="X402" s="36"/>
      <c r="Y402" s="36"/>
      <c r="Z402" s="36"/>
      <c r="AA402" s="36"/>
      <c r="AB402" s="36"/>
      <c r="AC402" s="36"/>
      <c r="AD402" s="36"/>
      <c r="AE402" s="36"/>
      <c r="AF402" s="36"/>
      <c r="AG402" s="52" t="s">
        <v>202</v>
      </c>
      <c r="AH402" s="22"/>
      <c r="AI402" s="22"/>
      <c r="AJ402" s="22"/>
    </row>
    <row r="403" spans="1:36" s="3" customFormat="1" ht="31.5" hidden="1" customHeight="1" x14ac:dyDescent="0.25">
      <c r="A403" s="796" t="s">
        <v>9031</v>
      </c>
      <c r="B403" s="503" t="s">
        <v>4</v>
      </c>
      <c r="C403" s="36"/>
      <c r="D403" s="31">
        <v>41939</v>
      </c>
      <c r="E403" s="28"/>
      <c r="F403" s="31"/>
      <c r="G403" s="28"/>
      <c r="H403" s="320">
        <v>0</v>
      </c>
      <c r="I403" s="36"/>
      <c r="J403" s="28"/>
      <c r="K403" s="399"/>
      <c r="L403" s="28"/>
      <c r="M403" s="28"/>
      <c r="N403" s="28"/>
      <c r="O403" s="28"/>
      <c r="P403" s="28"/>
      <c r="Q403" s="52"/>
      <c r="R403" s="99"/>
      <c r="S403" s="99"/>
      <c r="T403" s="99"/>
      <c r="U403" s="36"/>
      <c r="V403" s="36"/>
      <c r="W403" s="36"/>
      <c r="X403" s="36"/>
      <c r="Y403" s="36"/>
      <c r="Z403" s="36"/>
      <c r="AA403" s="36"/>
      <c r="AB403" s="36"/>
      <c r="AC403" s="36"/>
      <c r="AD403" s="36"/>
      <c r="AE403" s="36"/>
      <c r="AF403" s="36"/>
      <c r="AG403" s="52" t="s">
        <v>202</v>
      </c>
      <c r="AH403" s="22"/>
      <c r="AI403" s="22"/>
      <c r="AJ403" s="22"/>
    </row>
    <row r="404" spans="1:36" s="3" customFormat="1" ht="31.5" hidden="1" customHeight="1" x14ac:dyDescent="0.25">
      <c r="A404" s="796" t="s">
        <v>9031</v>
      </c>
      <c r="B404" s="503" t="s">
        <v>4</v>
      </c>
      <c r="C404" s="36"/>
      <c r="D404" s="31">
        <v>41940</v>
      </c>
      <c r="E404" s="28"/>
      <c r="F404" s="31"/>
      <c r="G404" s="28"/>
      <c r="H404" s="320">
        <v>0</v>
      </c>
      <c r="I404" s="36"/>
      <c r="J404" s="28"/>
      <c r="K404" s="399"/>
      <c r="L404" s="28"/>
      <c r="M404" s="28"/>
      <c r="N404" s="28"/>
      <c r="O404" s="28"/>
      <c r="P404" s="28"/>
      <c r="Q404" s="52"/>
      <c r="R404" s="99"/>
      <c r="S404" s="99"/>
      <c r="T404" s="99"/>
      <c r="U404" s="36"/>
      <c r="V404" s="36"/>
      <c r="W404" s="36"/>
      <c r="X404" s="36"/>
      <c r="Y404" s="36"/>
      <c r="Z404" s="36"/>
      <c r="AA404" s="36"/>
      <c r="AB404" s="36"/>
      <c r="AC404" s="36"/>
      <c r="AD404" s="36"/>
      <c r="AE404" s="36"/>
      <c r="AF404" s="36"/>
      <c r="AG404" s="52" t="s">
        <v>202</v>
      </c>
      <c r="AH404" s="22"/>
      <c r="AI404" s="22"/>
      <c r="AJ404" s="22"/>
    </row>
    <row r="405" spans="1:36" s="3" customFormat="1" ht="31.5" hidden="1" customHeight="1" x14ac:dyDescent="0.25">
      <c r="A405" s="796" t="s">
        <v>9031</v>
      </c>
      <c r="B405" s="503" t="s">
        <v>4</v>
      </c>
      <c r="C405" s="36"/>
      <c r="D405" s="31">
        <v>41941</v>
      </c>
      <c r="E405" s="28"/>
      <c r="F405" s="31"/>
      <c r="G405" s="28"/>
      <c r="H405" s="320">
        <v>0</v>
      </c>
      <c r="I405" s="36"/>
      <c r="J405" s="28"/>
      <c r="K405" s="399"/>
      <c r="L405" s="28"/>
      <c r="M405" s="28"/>
      <c r="N405" s="28"/>
      <c r="O405" s="28"/>
      <c r="P405" s="28"/>
      <c r="Q405" s="52"/>
      <c r="R405" s="99"/>
      <c r="S405" s="99"/>
      <c r="T405" s="99"/>
      <c r="U405" s="36"/>
      <c r="V405" s="36"/>
      <c r="W405" s="36"/>
      <c r="X405" s="36"/>
      <c r="Y405" s="36"/>
      <c r="Z405" s="36"/>
      <c r="AA405" s="36"/>
      <c r="AB405" s="36"/>
      <c r="AC405" s="36"/>
      <c r="AD405" s="36"/>
      <c r="AE405" s="36"/>
      <c r="AF405" s="36"/>
      <c r="AG405" s="52" t="s">
        <v>202</v>
      </c>
      <c r="AH405" s="22"/>
      <c r="AI405" s="22"/>
      <c r="AJ405" s="22"/>
    </row>
    <row r="406" spans="1:36" s="3" customFormat="1" ht="31.5" hidden="1" customHeight="1" x14ac:dyDescent="0.25">
      <c r="A406" s="796" t="s">
        <v>9031</v>
      </c>
      <c r="B406" s="503" t="s">
        <v>4</v>
      </c>
      <c r="C406" s="36"/>
      <c r="D406" s="31">
        <v>41942</v>
      </c>
      <c r="E406" s="28"/>
      <c r="F406" s="31"/>
      <c r="G406" s="28"/>
      <c r="H406" s="320">
        <v>0</v>
      </c>
      <c r="I406" s="36"/>
      <c r="J406" s="28"/>
      <c r="K406" s="399"/>
      <c r="L406" s="28"/>
      <c r="M406" s="28"/>
      <c r="N406" s="28"/>
      <c r="O406" s="28"/>
      <c r="P406" s="28"/>
      <c r="Q406" s="52"/>
      <c r="R406" s="99"/>
      <c r="S406" s="99"/>
      <c r="T406" s="99"/>
      <c r="U406" s="36"/>
      <c r="V406" s="36"/>
      <c r="W406" s="36"/>
      <c r="X406" s="36"/>
      <c r="Y406" s="36"/>
      <c r="Z406" s="36"/>
      <c r="AA406" s="36"/>
      <c r="AB406" s="36"/>
      <c r="AC406" s="36"/>
      <c r="AD406" s="36"/>
      <c r="AE406" s="36"/>
      <c r="AF406" s="36"/>
      <c r="AG406" s="52" t="s">
        <v>202</v>
      </c>
      <c r="AH406" s="22"/>
      <c r="AI406" s="22"/>
      <c r="AJ406" s="22"/>
    </row>
    <row r="407" spans="1:36" s="75" customFormat="1" ht="72" hidden="1" customHeight="1" x14ac:dyDescent="0.25">
      <c r="A407" s="796" t="s">
        <v>9031</v>
      </c>
      <c r="B407" s="503" t="s">
        <v>4</v>
      </c>
      <c r="C407" s="36"/>
      <c r="D407" s="31">
        <v>41943</v>
      </c>
      <c r="E407" s="28"/>
      <c r="F407" s="31"/>
      <c r="G407" s="28"/>
      <c r="H407" s="320">
        <v>0</v>
      </c>
      <c r="I407" s="36"/>
      <c r="J407" s="28"/>
      <c r="K407" s="28"/>
      <c r="L407" s="28"/>
      <c r="M407" s="28"/>
      <c r="N407" s="28"/>
      <c r="O407" s="28"/>
      <c r="P407" s="28"/>
      <c r="Q407" s="52"/>
      <c r="R407" s="99"/>
      <c r="S407" s="99"/>
      <c r="T407" s="99"/>
      <c r="U407" s="36"/>
      <c r="V407" s="36"/>
      <c r="W407" s="36"/>
      <c r="X407" s="36"/>
      <c r="Y407" s="36"/>
      <c r="Z407" s="36"/>
      <c r="AA407" s="36"/>
      <c r="AB407" s="36"/>
      <c r="AC407" s="36"/>
      <c r="AD407" s="36"/>
      <c r="AE407" s="36"/>
      <c r="AF407" s="36"/>
      <c r="AG407" s="52" t="s">
        <v>202</v>
      </c>
      <c r="AH407" s="28"/>
      <c r="AI407" s="28"/>
      <c r="AJ407" s="22"/>
    </row>
    <row r="408" spans="1:36" ht="31.5" hidden="1" customHeight="1" x14ac:dyDescent="0.25">
      <c r="A408" s="796" t="s">
        <v>10168</v>
      </c>
      <c r="B408" s="503" t="s">
        <v>4</v>
      </c>
      <c r="C408" s="36"/>
      <c r="D408" s="31">
        <v>41944</v>
      </c>
      <c r="E408" s="663"/>
      <c r="F408" s="31"/>
      <c r="G408" s="663"/>
      <c r="H408" s="899">
        <v>0</v>
      </c>
      <c r="I408" s="350"/>
      <c r="J408" s="349"/>
      <c r="K408" s="349"/>
      <c r="L408" s="349"/>
      <c r="M408" s="349"/>
      <c r="N408" s="349"/>
      <c r="O408" s="349"/>
      <c r="P408" s="349"/>
      <c r="Q408" s="52"/>
      <c r="R408" s="422"/>
      <c r="S408" s="422"/>
      <c r="T408" s="99"/>
      <c r="U408" s="350"/>
      <c r="V408" s="350"/>
      <c r="W408" s="350"/>
      <c r="X408" s="350"/>
      <c r="Y408" s="350"/>
      <c r="Z408" s="350"/>
      <c r="AA408" s="350"/>
      <c r="AB408" s="350"/>
      <c r="AC408" s="350"/>
      <c r="AD408" s="350"/>
      <c r="AE408" s="350"/>
      <c r="AF408" s="350"/>
      <c r="AG408" s="52" t="s">
        <v>202</v>
      </c>
    </row>
    <row r="409" spans="1:36" ht="31.5" hidden="1" customHeight="1" x14ac:dyDescent="0.25">
      <c r="A409" s="796" t="s">
        <v>10168</v>
      </c>
      <c r="B409" s="503" t="s">
        <v>4</v>
      </c>
      <c r="C409" s="36"/>
      <c r="D409" s="31">
        <v>41945</v>
      </c>
      <c r="E409" s="28"/>
      <c r="F409" s="31"/>
      <c r="G409" s="28"/>
      <c r="H409" s="320">
        <v>0</v>
      </c>
      <c r="I409" s="36"/>
      <c r="J409" s="349"/>
      <c r="K409" s="349"/>
      <c r="L409" s="28"/>
      <c r="M409" s="28"/>
      <c r="N409" s="28"/>
      <c r="O409" s="28"/>
      <c r="P409" s="349"/>
      <c r="Q409" s="52"/>
      <c r="R409" s="99"/>
      <c r="S409" s="99"/>
      <c r="T409" s="99"/>
      <c r="U409" s="350"/>
      <c r="V409" s="350"/>
      <c r="W409" s="350"/>
      <c r="X409" s="350"/>
      <c r="Y409" s="350"/>
      <c r="Z409" s="350"/>
      <c r="AA409" s="350"/>
      <c r="AB409" s="350"/>
      <c r="AC409" s="350"/>
      <c r="AD409" s="36"/>
      <c r="AE409" s="350"/>
      <c r="AF409" s="350"/>
      <c r="AG409" s="52" t="s">
        <v>202</v>
      </c>
    </row>
    <row r="410" spans="1:36" ht="63.75" hidden="1" customHeight="1" x14ac:dyDescent="0.25">
      <c r="A410" s="796" t="s">
        <v>10168</v>
      </c>
      <c r="B410" s="503" t="s">
        <v>4</v>
      </c>
      <c r="C410" s="36"/>
      <c r="D410" s="31">
        <v>41946</v>
      </c>
      <c r="E410" s="663"/>
      <c r="F410" s="31"/>
      <c r="G410" s="663"/>
      <c r="H410" s="899">
        <v>0</v>
      </c>
      <c r="I410" s="350"/>
      <c r="J410" s="349"/>
      <c r="K410" s="349"/>
      <c r="L410" s="349"/>
      <c r="M410" s="349"/>
      <c r="N410" s="349"/>
      <c r="O410" s="349"/>
      <c r="P410" s="349"/>
      <c r="Q410" s="52"/>
      <c r="R410" s="422"/>
      <c r="S410" s="422"/>
      <c r="T410" s="99"/>
      <c r="U410" s="36"/>
      <c r="V410" s="36"/>
      <c r="W410" s="36"/>
      <c r="X410" s="36"/>
      <c r="Y410" s="36"/>
      <c r="Z410" s="36"/>
      <c r="AA410" s="36"/>
      <c r="AB410" s="36"/>
      <c r="AC410" s="36"/>
      <c r="AD410" s="36"/>
      <c r="AE410" s="36"/>
      <c r="AF410" s="36"/>
      <c r="AG410" s="52" t="s">
        <v>202</v>
      </c>
    </row>
    <row r="411" spans="1:36" ht="63.75" hidden="1" customHeight="1" x14ac:dyDescent="0.25">
      <c r="A411" s="796" t="s">
        <v>10168</v>
      </c>
      <c r="B411" s="503" t="s">
        <v>4</v>
      </c>
      <c r="C411" s="36"/>
      <c r="D411" s="31">
        <v>41947</v>
      </c>
      <c r="E411" s="663"/>
      <c r="F411" s="31"/>
      <c r="G411" s="663"/>
      <c r="H411" s="899">
        <v>0</v>
      </c>
      <c r="I411" s="350"/>
      <c r="J411" s="349"/>
      <c r="K411" s="349"/>
      <c r="L411" s="349"/>
      <c r="M411" s="349"/>
      <c r="N411" s="349"/>
      <c r="O411" s="349"/>
      <c r="P411" s="349"/>
      <c r="Q411" s="52"/>
      <c r="R411" s="422"/>
      <c r="S411" s="422"/>
      <c r="T411" s="99"/>
      <c r="U411" s="36"/>
      <c r="V411" s="36"/>
      <c r="W411" s="36"/>
      <c r="X411" s="36"/>
      <c r="Y411" s="36"/>
      <c r="Z411" s="36"/>
      <c r="AA411" s="36"/>
      <c r="AB411" s="36"/>
      <c r="AC411" s="36"/>
      <c r="AD411" s="36"/>
      <c r="AE411" s="36"/>
      <c r="AF411" s="36"/>
      <c r="AG411" s="52" t="s">
        <v>202</v>
      </c>
    </row>
    <row r="412" spans="1:36" s="105" customFormat="1" ht="51" hidden="1" customHeight="1" x14ac:dyDescent="0.25">
      <c r="A412" s="796" t="s">
        <v>10168</v>
      </c>
      <c r="B412" s="503" t="s">
        <v>4</v>
      </c>
      <c r="C412" s="36"/>
      <c r="D412" s="31">
        <v>41948</v>
      </c>
      <c r="E412" s="28"/>
      <c r="F412" s="31"/>
      <c r="G412" s="28"/>
      <c r="H412" s="320">
        <v>0</v>
      </c>
      <c r="I412" s="36"/>
      <c r="J412" s="28"/>
      <c r="K412" s="349"/>
      <c r="L412" s="28"/>
      <c r="M412" s="28"/>
      <c r="N412" s="28"/>
      <c r="O412" s="28"/>
      <c r="P412" s="28"/>
      <c r="Q412" s="52"/>
      <c r="R412" s="99"/>
      <c r="S412" s="99"/>
      <c r="T412" s="99"/>
      <c r="U412" s="36"/>
      <c r="V412" s="36"/>
      <c r="W412" s="36"/>
      <c r="X412" s="36"/>
      <c r="Y412" s="36"/>
      <c r="Z412" s="36"/>
      <c r="AA412" s="36"/>
      <c r="AB412" s="36"/>
      <c r="AC412" s="36"/>
      <c r="AD412" s="36"/>
      <c r="AE412" s="36"/>
      <c r="AF412" s="36"/>
      <c r="AG412" s="52" t="s">
        <v>202</v>
      </c>
      <c r="AH412" s="22"/>
      <c r="AI412" s="22"/>
      <c r="AJ412" s="22"/>
    </row>
    <row r="413" spans="1:36" s="3" customFormat="1" ht="110.25" hidden="1" customHeight="1" x14ac:dyDescent="0.25">
      <c r="A413" s="855" t="s">
        <v>10168</v>
      </c>
      <c r="B413" s="503" t="s">
        <v>4</v>
      </c>
      <c r="C413" s="36"/>
      <c r="D413" s="31">
        <v>41949</v>
      </c>
      <c r="E413" s="28"/>
      <c r="F413" s="28"/>
      <c r="G413" s="28"/>
      <c r="H413" s="320">
        <v>0</v>
      </c>
      <c r="I413" s="36"/>
      <c r="J413" s="28"/>
      <c r="K413" s="28"/>
      <c r="L413" s="28"/>
      <c r="M413" s="28"/>
      <c r="N413" s="28"/>
      <c r="O413" s="28"/>
      <c r="P413" s="28"/>
      <c r="Q413" s="52"/>
      <c r="R413" s="99"/>
      <c r="S413" s="99"/>
      <c r="T413" s="99"/>
      <c r="U413" s="36"/>
      <c r="V413" s="36"/>
      <c r="W413" s="36"/>
      <c r="X413" s="36"/>
      <c r="Y413" s="36"/>
      <c r="Z413" s="36"/>
      <c r="AA413" s="36"/>
      <c r="AB413" s="36"/>
      <c r="AC413" s="36"/>
      <c r="AD413" s="36"/>
      <c r="AE413" s="36"/>
      <c r="AF413" s="36"/>
      <c r="AG413" s="52" t="s">
        <v>202</v>
      </c>
      <c r="AH413" s="22"/>
      <c r="AI413" s="22"/>
      <c r="AJ413" s="22"/>
    </row>
    <row r="414" spans="1:36" s="3" customFormat="1" ht="63" hidden="1" customHeight="1" x14ac:dyDescent="0.25">
      <c r="A414" s="855" t="s">
        <v>10168</v>
      </c>
      <c r="B414" s="503" t="s">
        <v>4</v>
      </c>
      <c r="C414" s="36"/>
      <c r="D414" s="31">
        <v>41950</v>
      </c>
      <c r="E414" s="28"/>
      <c r="F414" s="28"/>
      <c r="G414" s="28"/>
      <c r="H414" s="320">
        <f t="shared" ref="H414:H430" si="10">G414-E414</f>
        <v>0</v>
      </c>
      <c r="I414" s="36"/>
      <c r="J414" s="28"/>
      <c r="K414" s="28"/>
      <c r="L414" s="28"/>
      <c r="M414" s="28"/>
      <c r="N414" s="28"/>
      <c r="O414" s="28"/>
      <c r="P414" s="28"/>
      <c r="Q414" s="52"/>
      <c r="R414" s="99"/>
      <c r="S414" s="99"/>
      <c r="T414" s="99"/>
      <c r="U414" s="36"/>
      <c r="V414" s="36"/>
      <c r="W414" s="36"/>
      <c r="X414" s="36"/>
      <c r="Y414" s="36"/>
      <c r="Z414" s="36"/>
      <c r="AA414" s="36"/>
      <c r="AB414" s="36"/>
      <c r="AC414" s="36"/>
      <c r="AD414" s="36"/>
      <c r="AE414" s="36"/>
      <c r="AF414" s="36"/>
      <c r="AG414" s="52" t="s">
        <v>202</v>
      </c>
      <c r="AH414" s="22"/>
      <c r="AI414" s="22"/>
      <c r="AJ414" s="22"/>
    </row>
    <row r="415" spans="1:36" s="3" customFormat="1" ht="31.5" hidden="1" customHeight="1" x14ac:dyDescent="0.25">
      <c r="A415" s="855" t="s">
        <v>10168</v>
      </c>
      <c r="B415" s="503" t="s">
        <v>4</v>
      </c>
      <c r="C415" s="36"/>
      <c r="D415" s="31">
        <v>41951</v>
      </c>
      <c r="E415" s="28"/>
      <c r="F415" s="28"/>
      <c r="G415" s="28"/>
      <c r="H415" s="320">
        <f t="shared" si="10"/>
        <v>0</v>
      </c>
      <c r="I415" s="36"/>
      <c r="J415" s="28"/>
      <c r="K415" s="28"/>
      <c r="L415" s="28"/>
      <c r="M415" s="28"/>
      <c r="N415" s="28"/>
      <c r="O415" s="28"/>
      <c r="P415" s="28"/>
      <c r="Q415" s="52"/>
      <c r="R415" s="99"/>
      <c r="S415" s="99"/>
      <c r="T415" s="99"/>
      <c r="U415" s="36"/>
      <c r="V415" s="36"/>
      <c r="W415" s="36"/>
      <c r="X415" s="36"/>
      <c r="Y415" s="36"/>
      <c r="Z415" s="36"/>
      <c r="AA415" s="36"/>
      <c r="AB415" s="36"/>
      <c r="AC415" s="36"/>
      <c r="AD415" s="36"/>
      <c r="AE415" s="36"/>
      <c r="AF415" s="36"/>
      <c r="AG415" s="52" t="s">
        <v>202</v>
      </c>
      <c r="AH415" s="22"/>
      <c r="AI415" s="22"/>
      <c r="AJ415" s="22"/>
    </row>
    <row r="416" spans="1:36" s="3" customFormat="1" ht="31.5" hidden="1" customHeight="1" x14ac:dyDescent="0.25">
      <c r="A416" s="855" t="s">
        <v>10168</v>
      </c>
      <c r="B416" s="503" t="s">
        <v>4</v>
      </c>
      <c r="C416" s="36"/>
      <c r="D416" s="31">
        <v>41952</v>
      </c>
      <c r="E416" s="28"/>
      <c r="F416" s="28"/>
      <c r="G416" s="28"/>
      <c r="H416" s="320">
        <f t="shared" si="10"/>
        <v>0</v>
      </c>
      <c r="I416" s="36"/>
      <c r="J416" s="28"/>
      <c r="K416" s="28"/>
      <c r="L416" s="28"/>
      <c r="M416" s="28"/>
      <c r="N416" s="28"/>
      <c r="O416" s="28"/>
      <c r="P416" s="28"/>
      <c r="Q416" s="52"/>
      <c r="R416" s="99"/>
      <c r="S416" s="99"/>
      <c r="T416" s="99"/>
      <c r="U416" s="36"/>
      <c r="V416" s="36"/>
      <c r="W416" s="36"/>
      <c r="X416" s="36"/>
      <c r="Y416" s="36"/>
      <c r="Z416" s="36"/>
      <c r="AA416" s="36"/>
      <c r="AB416" s="36"/>
      <c r="AC416" s="36"/>
      <c r="AD416" s="36"/>
      <c r="AE416" s="36"/>
      <c r="AF416" s="36"/>
      <c r="AG416" s="52" t="s">
        <v>202</v>
      </c>
      <c r="AH416" s="22"/>
      <c r="AI416" s="22"/>
      <c r="AJ416" s="22"/>
    </row>
    <row r="417" spans="1:36" s="3" customFormat="1" ht="31.5" hidden="1" customHeight="1" x14ac:dyDescent="0.25">
      <c r="A417" s="855" t="s">
        <v>10168</v>
      </c>
      <c r="B417" s="503" t="s">
        <v>4</v>
      </c>
      <c r="C417" s="36"/>
      <c r="D417" s="31">
        <v>41953</v>
      </c>
      <c r="E417" s="28"/>
      <c r="F417" s="28"/>
      <c r="G417" s="28"/>
      <c r="H417" s="320">
        <f t="shared" si="10"/>
        <v>0</v>
      </c>
      <c r="I417" s="36"/>
      <c r="J417" s="28"/>
      <c r="K417" s="28"/>
      <c r="L417" s="28"/>
      <c r="M417" s="28"/>
      <c r="N417" s="28"/>
      <c r="O417" s="28"/>
      <c r="P417" s="28"/>
      <c r="Q417" s="52"/>
      <c r="R417" s="99"/>
      <c r="S417" s="99"/>
      <c r="T417" s="99"/>
      <c r="U417" s="36"/>
      <c r="V417" s="36"/>
      <c r="W417" s="36"/>
      <c r="X417" s="36"/>
      <c r="Y417" s="36"/>
      <c r="Z417" s="36"/>
      <c r="AA417" s="36"/>
      <c r="AB417" s="36"/>
      <c r="AC417" s="36"/>
      <c r="AD417" s="36"/>
      <c r="AE417" s="36"/>
      <c r="AF417" s="36"/>
      <c r="AG417" s="52" t="s">
        <v>202</v>
      </c>
      <c r="AH417" s="22"/>
      <c r="AI417" s="22"/>
      <c r="AJ417" s="22"/>
    </row>
    <row r="418" spans="1:36" s="3" customFormat="1" ht="31.5" hidden="1" customHeight="1" x14ac:dyDescent="0.25">
      <c r="A418" s="855" t="s">
        <v>10168</v>
      </c>
      <c r="B418" s="503" t="s">
        <v>4</v>
      </c>
      <c r="C418" s="36"/>
      <c r="D418" s="31">
        <v>41954</v>
      </c>
      <c r="E418" s="28"/>
      <c r="F418" s="28"/>
      <c r="G418" s="28"/>
      <c r="H418" s="320">
        <f t="shared" si="10"/>
        <v>0</v>
      </c>
      <c r="I418" s="36"/>
      <c r="J418" s="28"/>
      <c r="K418" s="28"/>
      <c r="L418" s="28"/>
      <c r="M418" s="28"/>
      <c r="N418" s="28"/>
      <c r="O418" s="28"/>
      <c r="P418" s="28"/>
      <c r="Q418" s="52"/>
      <c r="R418" s="99"/>
      <c r="S418" s="99"/>
      <c r="T418" s="99"/>
      <c r="U418" s="36"/>
      <c r="V418" s="36"/>
      <c r="W418" s="36"/>
      <c r="X418" s="36"/>
      <c r="Y418" s="36"/>
      <c r="Z418" s="36"/>
      <c r="AA418" s="36"/>
      <c r="AB418" s="36"/>
      <c r="AC418" s="36"/>
      <c r="AD418" s="36"/>
      <c r="AE418" s="36"/>
      <c r="AF418" s="36"/>
      <c r="AG418" s="52" t="s">
        <v>202</v>
      </c>
      <c r="AH418" s="22"/>
      <c r="AI418" s="361"/>
      <c r="AJ418" s="361"/>
    </row>
    <row r="419" spans="1:36" s="3" customFormat="1" ht="110.25" hidden="1" customHeight="1" x14ac:dyDescent="0.25">
      <c r="A419" s="855" t="s">
        <v>10168</v>
      </c>
      <c r="B419" s="503" t="s">
        <v>4</v>
      </c>
      <c r="C419" s="36"/>
      <c r="D419" s="31">
        <v>41955</v>
      </c>
      <c r="E419" s="28"/>
      <c r="F419" s="28"/>
      <c r="G419" s="28"/>
      <c r="H419" s="320">
        <f t="shared" si="10"/>
        <v>0</v>
      </c>
      <c r="I419" s="36"/>
      <c r="J419" s="28"/>
      <c r="K419" s="28"/>
      <c r="L419" s="28"/>
      <c r="M419" s="28"/>
      <c r="N419" s="28"/>
      <c r="O419" s="28"/>
      <c r="P419" s="28"/>
      <c r="Q419" s="52"/>
      <c r="R419" s="99"/>
      <c r="S419" s="99"/>
      <c r="T419" s="99"/>
      <c r="U419" s="36"/>
      <c r="V419" s="36"/>
      <c r="W419" s="36"/>
      <c r="X419" s="36"/>
      <c r="Y419" s="36"/>
      <c r="Z419" s="36"/>
      <c r="AA419" s="36"/>
      <c r="AB419" s="36"/>
      <c r="AC419" s="36"/>
      <c r="AD419" s="36"/>
      <c r="AE419" s="36"/>
      <c r="AF419" s="36"/>
      <c r="AG419" s="52" t="s">
        <v>202</v>
      </c>
      <c r="AH419" s="22"/>
      <c r="AI419" s="22"/>
      <c r="AJ419" s="22"/>
    </row>
    <row r="420" spans="1:36" s="3" customFormat="1" ht="89.25" hidden="1" customHeight="1" x14ac:dyDescent="0.25">
      <c r="A420" s="855" t="s">
        <v>10168</v>
      </c>
      <c r="B420" s="503" t="s">
        <v>4</v>
      </c>
      <c r="C420" s="36"/>
      <c r="D420" s="31">
        <v>41956</v>
      </c>
      <c r="E420" s="28"/>
      <c r="F420" s="28"/>
      <c r="G420" s="28"/>
      <c r="H420" s="320">
        <f t="shared" si="10"/>
        <v>0</v>
      </c>
      <c r="I420" s="36"/>
      <c r="J420" s="28"/>
      <c r="K420" s="28"/>
      <c r="L420" s="28"/>
      <c r="M420" s="28"/>
      <c r="N420" s="28"/>
      <c r="O420" s="28"/>
      <c r="P420" s="28"/>
      <c r="Q420" s="52"/>
      <c r="R420" s="99"/>
      <c r="S420" s="99"/>
      <c r="T420" s="99"/>
      <c r="U420" s="36"/>
      <c r="V420" s="36"/>
      <c r="W420" s="36"/>
      <c r="X420" s="36"/>
      <c r="Y420" s="36"/>
      <c r="Z420" s="36"/>
      <c r="AA420" s="36"/>
      <c r="AB420" s="36"/>
      <c r="AC420" s="36"/>
      <c r="AD420" s="36"/>
      <c r="AE420" s="36"/>
      <c r="AF420" s="36"/>
      <c r="AG420" s="52" t="s">
        <v>202</v>
      </c>
      <c r="AH420" s="22"/>
      <c r="AI420" s="22"/>
      <c r="AJ420" s="22"/>
    </row>
    <row r="421" spans="1:36" s="3" customFormat="1" ht="63.75" hidden="1" customHeight="1" x14ac:dyDescent="0.25">
      <c r="A421" s="855" t="s">
        <v>10168</v>
      </c>
      <c r="B421" s="503" t="s">
        <v>4</v>
      </c>
      <c r="C421" s="36"/>
      <c r="D421" s="31">
        <v>41957</v>
      </c>
      <c r="E421" s="28"/>
      <c r="F421" s="28"/>
      <c r="G421" s="28"/>
      <c r="H421" s="320">
        <f t="shared" si="10"/>
        <v>0</v>
      </c>
      <c r="I421" s="36"/>
      <c r="J421" s="28"/>
      <c r="K421" s="28"/>
      <c r="L421" s="28"/>
      <c r="M421" s="28"/>
      <c r="N421" s="28"/>
      <c r="O421" s="28"/>
      <c r="P421" s="28"/>
      <c r="Q421" s="52"/>
      <c r="R421" s="99"/>
      <c r="S421" s="99"/>
      <c r="T421" s="99"/>
      <c r="U421" s="36"/>
      <c r="V421" s="36"/>
      <c r="W421" s="36"/>
      <c r="X421" s="36"/>
      <c r="Y421" s="36"/>
      <c r="Z421" s="36"/>
      <c r="AA421" s="36"/>
      <c r="AB421" s="36"/>
      <c r="AC421" s="36"/>
      <c r="AD421" s="36"/>
      <c r="AE421" s="36"/>
      <c r="AF421" s="36"/>
      <c r="AG421" s="52" t="s">
        <v>202</v>
      </c>
      <c r="AH421" s="22"/>
      <c r="AI421" s="22"/>
      <c r="AJ421" s="22"/>
    </row>
    <row r="422" spans="1:36" ht="127.5" hidden="1" customHeight="1" x14ac:dyDescent="0.25">
      <c r="A422" s="855" t="s">
        <v>10168</v>
      </c>
      <c r="B422" s="503" t="s">
        <v>4</v>
      </c>
      <c r="C422" s="36"/>
      <c r="D422" s="31">
        <v>41958</v>
      </c>
      <c r="E422" s="28"/>
      <c r="F422" s="28"/>
      <c r="G422" s="28"/>
      <c r="H422" s="320">
        <f t="shared" si="10"/>
        <v>0</v>
      </c>
      <c r="I422" s="36"/>
      <c r="J422" s="28"/>
      <c r="K422" s="28"/>
      <c r="L422" s="28"/>
      <c r="M422" s="28"/>
      <c r="N422" s="28"/>
      <c r="O422" s="28"/>
      <c r="P422" s="28"/>
      <c r="Q422" s="52"/>
      <c r="R422" s="99"/>
      <c r="S422" s="99"/>
      <c r="T422" s="99"/>
      <c r="U422" s="36"/>
      <c r="V422" s="36"/>
      <c r="W422" s="36"/>
      <c r="X422" s="36"/>
      <c r="Y422" s="36"/>
      <c r="Z422" s="36"/>
      <c r="AA422" s="36"/>
      <c r="AB422" s="36"/>
      <c r="AC422" s="36"/>
      <c r="AD422" s="36"/>
      <c r="AE422" s="36"/>
      <c r="AF422" s="36"/>
      <c r="AG422" s="52" t="s">
        <v>202</v>
      </c>
    </row>
    <row r="423" spans="1:36" ht="47.25" hidden="1" customHeight="1" x14ac:dyDescent="0.25">
      <c r="A423" s="855" t="s">
        <v>10168</v>
      </c>
      <c r="B423" s="503" t="s">
        <v>4</v>
      </c>
      <c r="C423" s="36"/>
      <c r="D423" s="31">
        <v>41959</v>
      </c>
      <c r="E423" s="28"/>
      <c r="F423" s="28"/>
      <c r="G423" s="28"/>
      <c r="H423" s="320">
        <f t="shared" si="10"/>
        <v>0</v>
      </c>
      <c r="I423" s="36"/>
      <c r="J423" s="28"/>
      <c r="K423" s="28"/>
      <c r="L423" s="28"/>
      <c r="M423" s="28"/>
      <c r="N423" s="28"/>
      <c r="O423" s="28"/>
      <c r="P423" s="28"/>
      <c r="Q423" s="52"/>
      <c r="R423" s="99"/>
      <c r="S423" s="99"/>
      <c r="T423" s="99"/>
      <c r="U423" s="36"/>
      <c r="V423" s="36"/>
      <c r="W423" s="36"/>
      <c r="X423" s="36"/>
      <c r="Y423" s="36"/>
      <c r="Z423" s="36"/>
      <c r="AA423" s="36"/>
      <c r="AB423" s="36"/>
      <c r="AC423" s="36"/>
      <c r="AD423" s="36"/>
      <c r="AE423" s="36"/>
      <c r="AF423" s="36"/>
      <c r="AG423" s="52" t="s">
        <v>202</v>
      </c>
    </row>
    <row r="424" spans="1:36" ht="63" hidden="1" customHeight="1" x14ac:dyDescent="0.25">
      <c r="A424" s="855" t="s">
        <v>10168</v>
      </c>
      <c r="B424" s="503" t="s">
        <v>4</v>
      </c>
      <c r="C424" s="36"/>
      <c r="D424" s="31">
        <v>41960</v>
      </c>
      <c r="E424" s="28"/>
      <c r="F424" s="28"/>
      <c r="G424" s="28"/>
      <c r="H424" s="320">
        <f t="shared" si="10"/>
        <v>0</v>
      </c>
      <c r="I424" s="36"/>
      <c r="J424" s="28"/>
      <c r="K424" s="28"/>
      <c r="L424" s="28"/>
      <c r="M424" s="28"/>
      <c r="N424" s="28"/>
      <c r="O424" s="28"/>
      <c r="P424" s="28"/>
      <c r="Q424" s="52"/>
      <c r="R424" s="99"/>
      <c r="S424" s="99"/>
      <c r="T424" s="99"/>
      <c r="U424" s="36"/>
      <c r="V424" s="36"/>
      <c r="W424" s="36"/>
      <c r="X424" s="36"/>
      <c r="Y424" s="36"/>
      <c r="Z424" s="36"/>
      <c r="AA424" s="36"/>
      <c r="AB424" s="36"/>
      <c r="AC424" s="36"/>
      <c r="AD424" s="36"/>
      <c r="AE424" s="36"/>
      <c r="AF424" s="36"/>
      <c r="AG424" s="52" t="s">
        <v>202</v>
      </c>
    </row>
    <row r="425" spans="1:36" ht="267.75" hidden="1" customHeight="1" x14ac:dyDescent="0.25">
      <c r="A425" s="855" t="s">
        <v>10168</v>
      </c>
      <c r="B425" s="503" t="s">
        <v>4</v>
      </c>
      <c r="C425" s="36"/>
      <c r="D425" s="31">
        <v>41961</v>
      </c>
      <c r="E425" s="28"/>
      <c r="F425" s="28"/>
      <c r="G425" s="28"/>
      <c r="H425" s="320">
        <f t="shared" si="10"/>
        <v>0</v>
      </c>
      <c r="I425" s="36"/>
      <c r="J425" s="28"/>
      <c r="K425" s="28"/>
      <c r="L425" s="28"/>
      <c r="M425" s="28"/>
      <c r="N425" s="28"/>
      <c r="O425" s="28"/>
      <c r="P425" s="28"/>
      <c r="Q425" s="52"/>
      <c r="R425" s="99"/>
      <c r="S425" s="99"/>
      <c r="T425" s="99"/>
      <c r="U425" s="36"/>
      <c r="V425" s="36"/>
      <c r="W425" s="36"/>
      <c r="X425" s="36"/>
      <c r="Y425" s="36"/>
      <c r="Z425" s="36"/>
      <c r="AA425" s="36"/>
      <c r="AB425" s="36"/>
      <c r="AC425" s="36"/>
      <c r="AD425" s="36"/>
      <c r="AE425" s="36"/>
      <c r="AF425" s="36"/>
      <c r="AG425" s="52" t="s">
        <v>202</v>
      </c>
    </row>
    <row r="426" spans="1:36" s="3" customFormat="1" ht="31.5" hidden="1" customHeight="1" x14ac:dyDescent="0.2">
      <c r="A426" s="95" t="s">
        <v>10168</v>
      </c>
      <c r="B426" s="503" t="s">
        <v>4</v>
      </c>
      <c r="C426" s="36" t="s">
        <v>8219</v>
      </c>
      <c r="D426" s="31">
        <v>41962</v>
      </c>
      <c r="E426" s="98">
        <v>0.68125000000000002</v>
      </c>
      <c r="F426" s="31">
        <v>41962</v>
      </c>
      <c r="G426" s="98">
        <v>0.69374999999999998</v>
      </c>
      <c r="H426" s="320">
        <f t="shared" si="10"/>
        <v>1.2499999999999956E-2</v>
      </c>
      <c r="I426" s="36">
        <v>12</v>
      </c>
      <c r="J426" s="28"/>
      <c r="K426" s="28"/>
      <c r="L426" s="28" t="s">
        <v>125</v>
      </c>
      <c r="M426" s="28" t="s">
        <v>10628</v>
      </c>
      <c r="N426" s="36">
        <v>110</v>
      </c>
      <c r="O426" s="28" t="s">
        <v>63</v>
      </c>
      <c r="P426" s="28" t="s">
        <v>10628</v>
      </c>
      <c r="Q426" s="294" t="s">
        <v>10629</v>
      </c>
      <c r="R426" s="99">
        <v>2.7</v>
      </c>
      <c r="S426" s="99">
        <v>3.3</v>
      </c>
      <c r="T426" s="41">
        <f>R426+S426</f>
        <v>6</v>
      </c>
      <c r="U426" s="618" t="s">
        <v>82</v>
      </c>
      <c r="V426" s="593"/>
      <c r="W426" s="593"/>
      <c r="X426" s="593"/>
      <c r="Y426" s="593"/>
      <c r="Z426" s="593"/>
      <c r="AA426" s="593"/>
      <c r="AB426" s="593"/>
      <c r="AC426" s="593"/>
      <c r="AD426" s="618" t="s">
        <v>55</v>
      </c>
      <c r="AE426" s="593"/>
      <c r="AF426" s="593"/>
      <c r="AG426" s="596" t="s">
        <v>10630</v>
      </c>
      <c r="AH426" s="22"/>
      <c r="AI426" s="22"/>
      <c r="AJ426" s="22"/>
    </row>
    <row r="427" spans="1:36" s="3" customFormat="1" ht="31.5" hidden="1" customHeight="1" x14ac:dyDescent="0.25">
      <c r="A427" s="855" t="s">
        <v>10168</v>
      </c>
      <c r="B427" s="503" t="s">
        <v>4</v>
      </c>
      <c r="C427" s="36"/>
      <c r="D427" s="31">
        <v>41963</v>
      </c>
      <c r="E427" s="28"/>
      <c r="F427" s="28"/>
      <c r="G427" s="28"/>
      <c r="H427" s="320">
        <f t="shared" si="10"/>
        <v>0</v>
      </c>
      <c r="I427" s="36"/>
      <c r="J427" s="28"/>
      <c r="K427" s="28"/>
      <c r="L427" s="28"/>
      <c r="M427" s="28"/>
      <c r="N427" s="28"/>
      <c r="O427" s="28"/>
      <c r="P427" s="28"/>
      <c r="Q427" s="52"/>
      <c r="R427" s="99"/>
      <c r="S427" s="99"/>
      <c r="T427" s="99"/>
      <c r="U427" s="36"/>
      <c r="V427" s="36"/>
      <c r="W427" s="36"/>
      <c r="X427" s="36"/>
      <c r="Y427" s="36"/>
      <c r="Z427" s="36"/>
      <c r="AA427" s="36"/>
      <c r="AB427" s="36"/>
      <c r="AC427" s="36"/>
      <c r="AD427" s="36"/>
      <c r="AE427" s="36"/>
      <c r="AF427" s="36"/>
      <c r="AG427" s="52" t="s">
        <v>202</v>
      </c>
      <c r="AH427" s="22"/>
      <c r="AI427" s="22"/>
      <c r="AJ427" s="22"/>
    </row>
    <row r="428" spans="1:36" s="3" customFormat="1" ht="31.5" hidden="1" customHeight="1" x14ac:dyDescent="0.2">
      <c r="A428" s="95" t="s">
        <v>10168</v>
      </c>
      <c r="B428" s="503" t="s">
        <v>4</v>
      </c>
      <c r="C428" s="531" t="s">
        <v>2191</v>
      </c>
      <c r="D428" s="31">
        <v>41964</v>
      </c>
      <c r="E428" s="98">
        <v>0.6972222222222223</v>
      </c>
      <c r="F428" s="31">
        <v>41964</v>
      </c>
      <c r="G428" s="98">
        <v>0.96388888888888891</v>
      </c>
      <c r="H428" s="320">
        <f t="shared" si="10"/>
        <v>0.26666666666666661</v>
      </c>
      <c r="I428" s="36">
        <v>84</v>
      </c>
      <c r="J428" s="28"/>
      <c r="K428" s="28" t="s">
        <v>132</v>
      </c>
      <c r="L428" s="28" t="s">
        <v>128</v>
      </c>
      <c r="M428" s="28" t="s">
        <v>10659</v>
      </c>
      <c r="N428" s="28">
        <v>35</v>
      </c>
      <c r="O428" s="28" t="s">
        <v>66</v>
      </c>
      <c r="P428" s="28" t="s">
        <v>10659</v>
      </c>
      <c r="Q428" s="52" t="s">
        <v>10660</v>
      </c>
      <c r="R428" s="99">
        <v>38</v>
      </c>
      <c r="S428" s="99"/>
      <c r="T428" s="99">
        <v>38</v>
      </c>
      <c r="U428" s="618" t="s">
        <v>75</v>
      </c>
      <c r="V428" s="593">
        <v>1988</v>
      </c>
      <c r="W428" s="593" t="s">
        <v>402</v>
      </c>
      <c r="X428" s="593"/>
      <c r="Y428" s="614">
        <v>41842</v>
      </c>
      <c r="Z428" s="593"/>
      <c r="AA428" s="593"/>
      <c r="AB428" s="593"/>
      <c r="AC428" s="593"/>
      <c r="AD428" s="593" t="s">
        <v>49</v>
      </c>
      <c r="AE428" s="593"/>
      <c r="AF428" s="593"/>
      <c r="AG428" s="596" t="s">
        <v>10661</v>
      </c>
      <c r="AH428" s="22"/>
      <c r="AI428" s="22"/>
      <c r="AJ428" s="22"/>
    </row>
    <row r="429" spans="1:36" s="3" customFormat="1" ht="31.5" hidden="1" customHeight="1" x14ac:dyDescent="0.2">
      <c r="A429" s="95" t="s">
        <v>10168</v>
      </c>
      <c r="B429" s="503" t="s">
        <v>4</v>
      </c>
      <c r="C429" s="36" t="s">
        <v>2244</v>
      </c>
      <c r="D429" s="31">
        <v>41964</v>
      </c>
      <c r="E429" s="98">
        <v>0.6958333333333333</v>
      </c>
      <c r="F429" s="31">
        <v>41964</v>
      </c>
      <c r="G429" s="98">
        <v>0.9145833333333333</v>
      </c>
      <c r="H429" s="320">
        <f t="shared" si="10"/>
        <v>0.21875</v>
      </c>
      <c r="I429" s="36">
        <v>65</v>
      </c>
      <c r="J429" s="28"/>
      <c r="K429" s="28" t="s">
        <v>132</v>
      </c>
      <c r="L429" s="28" t="s">
        <v>125</v>
      </c>
      <c r="M429" s="28" t="s">
        <v>10662</v>
      </c>
      <c r="N429" s="36">
        <v>110</v>
      </c>
      <c r="O429" s="28" t="s">
        <v>66</v>
      </c>
      <c r="P429" s="28" t="s">
        <v>10662</v>
      </c>
      <c r="Q429" s="52" t="s">
        <v>10660</v>
      </c>
      <c r="R429" s="99">
        <v>15.9</v>
      </c>
      <c r="S429" s="99"/>
      <c r="T429" s="99">
        <v>15.9</v>
      </c>
      <c r="U429" s="618" t="s">
        <v>75</v>
      </c>
      <c r="V429" s="593"/>
      <c r="W429" s="593"/>
      <c r="X429" s="593"/>
      <c r="Y429" s="593"/>
      <c r="Z429" s="593"/>
      <c r="AA429" s="593"/>
      <c r="AB429" s="593"/>
      <c r="AC429" s="593"/>
      <c r="AD429" s="618" t="s">
        <v>55</v>
      </c>
      <c r="AE429" s="593"/>
      <c r="AF429" s="593"/>
      <c r="AG429" s="596" t="s">
        <v>10663</v>
      </c>
      <c r="AH429" s="22"/>
      <c r="AI429" s="22"/>
      <c r="AJ429" s="22"/>
    </row>
    <row r="430" spans="1:36" s="3" customFormat="1" ht="50.1" hidden="1" customHeight="1" x14ac:dyDescent="0.2">
      <c r="A430" s="95" t="s">
        <v>10168</v>
      </c>
      <c r="B430" s="503" t="s">
        <v>4</v>
      </c>
      <c r="C430" s="36" t="s">
        <v>2244</v>
      </c>
      <c r="D430" s="31">
        <v>41964</v>
      </c>
      <c r="E430" s="98">
        <v>0.70138888888888884</v>
      </c>
      <c r="F430" s="31">
        <v>41964</v>
      </c>
      <c r="G430" s="98">
        <v>0.72916666666666663</v>
      </c>
      <c r="H430" s="320">
        <f t="shared" si="10"/>
        <v>2.777777777777779E-2</v>
      </c>
      <c r="I430" s="24">
        <v>7</v>
      </c>
      <c r="J430" s="28"/>
      <c r="K430" s="28" t="s">
        <v>132</v>
      </c>
      <c r="L430" s="28" t="s">
        <v>125</v>
      </c>
      <c r="M430" s="28" t="s">
        <v>10662</v>
      </c>
      <c r="N430" s="36">
        <v>110</v>
      </c>
      <c r="O430" s="28" t="s">
        <v>66</v>
      </c>
      <c r="P430" s="28" t="s">
        <v>10662</v>
      </c>
      <c r="Q430" s="58" t="s">
        <v>10660</v>
      </c>
      <c r="R430" s="99">
        <v>5.4</v>
      </c>
      <c r="S430" s="99"/>
      <c r="T430" s="99">
        <v>5.4</v>
      </c>
      <c r="U430" s="618" t="s">
        <v>75</v>
      </c>
      <c r="V430" s="593"/>
      <c r="W430" s="593"/>
      <c r="X430" s="593"/>
      <c r="Y430" s="593"/>
      <c r="Z430" s="593"/>
      <c r="AA430" s="593"/>
      <c r="AB430" s="593"/>
      <c r="AC430" s="593"/>
      <c r="AD430" s="618" t="s">
        <v>55</v>
      </c>
      <c r="AE430" s="593"/>
      <c r="AF430" s="593"/>
      <c r="AG430" s="597" t="s">
        <v>10664</v>
      </c>
      <c r="AH430" s="22"/>
      <c r="AI430" s="371"/>
      <c r="AJ430" s="22"/>
    </row>
    <row r="431" spans="1:36" s="3" customFormat="1" ht="50.1" hidden="1" customHeight="1" x14ac:dyDescent="0.2">
      <c r="A431" s="95" t="s">
        <v>10168</v>
      </c>
      <c r="B431" s="503" t="s">
        <v>4</v>
      </c>
      <c r="C431" s="36"/>
      <c r="D431" s="31">
        <v>41965</v>
      </c>
      <c r="E431" s="98"/>
      <c r="F431" s="31"/>
      <c r="G431" s="98"/>
      <c r="H431" s="320">
        <v>0</v>
      </c>
      <c r="I431" s="36"/>
      <c r="J431" s="28"/>
      <c r="K431" s="28"/>
      <c r="L431" s="28"/>
      <c r="M431" s="28"/>
      <c r="N431" s="36"/>
      <c r="O431" s="28"/>
      <c r="P431" s="28"/>
      <c r="Q431" s="58"/>
      <c r="R431" s="99"/>
      <c r="S431" s="99"/>
      <c r="T431" s="99"/>
      <c r="U431" s="36"/>
      <c r="V431" s="36"/>
      <c r="W431" s="36"/>
      <c r="X431" s="36"/>
      <c r="Y431" s="36"/>
      <c r="Z431" s="36"/>
      <c r="AA431" s="36"/>
      <c r="AB431" s="36"/>
      <c r="AC431" s="36"/>
      <c r="AD431" s="36"/>
      <c r="AE431" s="36"/>
      <c r="AF431" s="36"/>
      <c r="AG431" s="52" t="s">
        <v>202</v>
      </c>
      <c r="AH431" s="22"/>
      <c r="AI431" s="371"/>
      <c r="AJ431" s="22"/>
    </row>
    <row r="432" spans="1:36" s="3" customFormat="1" ht="50.1" hidden="1" customHeight="1" x14ac:dyDescent="0.2">
      <c r="A432" s="95" t="s">
        <v>10168</v>
      </c>
      <c r="B432" s="503" t="s">
        <v>4</v>
      </c>
      <c r="C432" s="531" t="s">
        <v>2191</v>
      </c>
      <c r="D432" s="31">
        <v>41966</v>
      </c>
      <c r="E432" s="98">
        <v>0.16458333333333333</v>
      </c>
      <c r="F432" s="31">
        <v>41966</v>
      </c>
      <c r="G432" s="98">
        <v>0.23541666666666669</v>
      </c>
      <c r="H432" s="320">
        <f>G432-E432</f>
        <v>7.0833333333333359E-2</v>
      </c>
      <c r="I432" s="36">
        <v>6</v>
      </c>
      <c r="J432" s="28"/>
      <c r="K432" s="349" t="s">
        <v>133</v>
      </c>
      <c r="L432" s="176" t="s">
        <v>128</v>
      </c>
      <c r="M432" s="28" t="s">
        <v>10736</v>
      </c>
      <c r="N432" s="36" t="s">
        <v>103</v>
      </c>
      <c r="O432" s="28" t="s">
        <v>66</v>
      </c>
      <c r="P432" s="28" t="s">
        <v>10736</v>
      </c>
      <c r="Q432" s="58" t="s">
        <v>10737</v>
      </c>
      <c r="R432" s="99">
        <v>3.6</v>
      </c>
      <c r="S432" s="99"/>
      <c r="T432" s="99">
        <v>3.6</v>
      </c>
      <c r="U432" s="618" t="s">
        <v>75</v>
      </c>
      <c r="V432" s="593">
        <v>1991</v>
      </c>
      <c r="W432" s="593" t="s">
        <v>402</v>
      </c>
      <c r="X432" s="593"/>
      <c r="Y432" s="614">
        <v>41897</v>
      </c>
      <c r="Z432" s="593"/>
      <c r="AA432" s="593"/>
      <c r="AB432" s="593"/>
      <c r="AC432" s="593"/>
      <c r="AD432" s="593" t="s">
        <v>49</v>
      </c>
      <c r="AE432" s="593"/>
      <c r="AF432" s="593"/>
      <c r="AG432" s="596" t="s">
        <v>5500</v>
      </c>
      <c r="AH432" s="22"/>
      <c r="AI432" s="371"/>
      <c r="AJ432" s="22"/>
    </row>
    <row r="433" spans="1:36" s="3" customFormat="1" ht="50.1" hidden="1" customHeight="1" x14ac:dyDescent="0.2">
      <c r="A433" s="95" t="s">
        <v>10168</v>
      </c>
      <c r="B433" s="503" t="s">
        <v>4</v>
      </c>
      <c r="C433" s="45" t="s">
        <v>2195</v>
      </c>
      <c r="D433" s="31">
        <v>41967</v>
      </c>
      <c r="E433" s="98">
        <v>0.71805555555555556</v>
      </c>
      <c r="F433" s="31">
        <v>41967</v>
      </c>
      <c r="G433" s="98">
        <v>0.95833333333333337</v>
      </c>
      <c r="H433" s="320">
        <f>G433-E433</f>
        <v>0.24027777777777781</v>
      </c>
      <c r="I433" s="36">
        <v>10</v>
      </c>
      <c r="J433" s="28"/>
      <c r="K433" s="349" t="s">
        <v>134</v>
      </c>
      <c r="L433" s="28" t="s">
        <v>127</v>
      </c>
      <c r="M433" s="28" t="s">
        <v>10748</v>
      </c>
      <c r="N433" s="36" t="s">
        <v>103</v>
      </c>
      <c r="O433" s="28" t="s">
        <v>66</v>
      </c>
      <c r="P433" s="28" t="s">
        <v>10748</v>
      </c>
      <c r="Q433" s="58" t="s">
        <v>10749</v>
      </c>
      <c r="R433" s="99">
        <v>15.3</v>
      </c>
      <c r="S433" s="99"/>
      <c r="T433" s="99">
        <v>15.3</v>
      </c>
      <c r="U433" s="618" t="s">
        <v>75</v>
      </c>
      <c r="V433" s="593">
        <v>1992</v>
      </c>
      <c r="W433" s="593" t="s">
        <v>402</v>
      </c>
      <c r="X433" s="593"/>
      <c r="Y433" s="614">
        <v>41886</v>
      </c>
      <c r="Z433" s="593"/>
      <c r="AA433" s="593"/>
      <c r="AB433" s="593"/>
      <c r="AC433" s="593"/>
      <c r="AD433" s="593" t="s">
        <v>57</v>
      </c>
      <c r="AE433" s="593"/>
      <c r="AF433" s="593"/>
      <c r="AG433" s="597" t="s">
        <v>10750</v>
      </c>
      <c r="AH433" s="22"/>
      <c r="AI433" s="371"/>
      <c r="AJ433" s="22"/>
    </row>
    <row r="434" spans="1:36" s="3" customFormat="1" ht="50.1" hidden="1" customHeight="1" x14ac:dyDescent="0.2">
      <c r="A434" s="95" t="s">
        <v>10168</v>
      </c>
      <c r="B434" s="503" t="s">
        <v>4</v>
      </c>
      <c r="C434" s="36"/>
      <c r="D434" s="31">
        <v>41968</v>
      </c>
      <c r="E434" s="28"/>
      <c r="F434" s="28"/>
      <c r="G434" s="28"/>
      <c r="H434" s="320">
        <f>G434-E434</f>
        <v>0</v>
      </c>
      <c r="I434" s="36"/>
      <c r="J434" s="28"/>
      <c r="K434" s="349"/>
      <c r="L434" s="28"/>
      <c r="M434" s="28"/>
      <c r="N434" s="28"/>
      <c r="O434" s="28"/>
      <c r="P434" s="28"/>
      <c r="Q434" s="58"/>
      <c r="R434" s="99"/>
      <c r="S434" s="99"/>
      <c r="T434" s="99"/>
      <c r="U434" s="36"/>
      <c r="V434" s="36"/>
      <c r="W434" s="36"/>
      <c r="X434" s="36"/>
      <c r="Y434" s="36"/>
      <c r="Z434" s="36"/>
      <c r="AA434" s="36"/>
      <c r="AB434" s="36"/>
      <c r="AC434" s="36"/>
      <c r="AD434" s="36"/>
      <c r="AE434" s="36"/>
      <c r="AF434" s="36"/>
      <c r="AG434" s="52" t="s">
        <v>202</v>
      </c>
      <c r="AH434" s="22"/>
      <c r="AI434" s="371"/>
      <c r="AJ434" s="22"/>
    </row>
    <row r="435" spans="1:36" s="3" customFormat="1" ht="50.1" hidden="1" customHeight="1" x14ac:dyDescent="0.2">
      <c r="A435" s="95" t="s">
        <v>10168</v>
      </c>
      <c r="B435" s="503" t="s">
        <v>4</v>
      </c>
      <c r="C435" s="36" t="s">
        <v>379</v>
      </c>
      <c r="D435" s="31">
        <v>41969</v>
      </c>
      <c r="E435" s="98">
        <v>0.69444444444444453</v>
      </c>
      <c r="F435" s="31">
        <v>41969</v>
      </c>
      <c r="G435" s="98">
        <v>0.77430555555555547</v>
      </c>
      <c r="H435" s="320">
        <f>G435-E435</f>
        <v>7.9861111111110938E-2</v>
      </c>
      <c r="I435" s="36">
        <v>5</v>
      </c>
      <c r="J435" s="28"/>
      <c r="K435" s="28" t="s">
        <v>133</v>
      </c>
      <c r="L435" s="28" t="s">
        <v>130</v>
      </c>
      <c r="M435" s="28" t="s">
        <v>10765</v>
      </c>
      <c r="N435" s="36" t="s">
        <v>103</v>
      </c>
      <c r="O435" s="28" t="s">
        <v>66</v>
      </c>
      <c r="P435" s="28" t="s">
        <v>10765</v>
      </c>
      <c r="Q435" s="58" t="s">
        <v>10766</v>
      </c>
      <c r="R435" s="99">
        <v>2.7</v>
      </c>
      <c r="S435" s="99"/>
      <c r="T435" s="99">
        <v>2.7</v>
      </c>
      <c r="U435" s="618" t="s">
        <v>84</v>
      </c>
      <c r="V435" s="593">
        <v>1988</v>
      </c>
      <c r="W435" s="593" t="s">
        <v>402</v>
      </c>
      <c r="X435" s="593"/>
      <c r="Y435" s="614">
        <v>41832</v>
      </c>
      <c r="Z435" s="593"/>
      <c r="AA435" s="593"/>
      <c r="AB435" s="593"/>
      <c r="AC435" s="593"/>
      <c r="AD435" s="593" t="s">
        <v>60</v>
      </c>
      <c r="AE435" s="593"/>
      <c r="AF435" s="593"/>
      <c r="AG435" s="596" t="s">
        <v>5503</v>
      </c>
      <c r="AH435" s="22"/>
      <c r="AI435" s="371"/>
      <c r="AJ435" s="22"/>
    </row>
    <row r="436" spans="1:36" s="3" customFormat="1" ht="50.1" hidden="1" customHeight="1" x14ac:dyDescent="0.2">
      <c r="A436" s="859" t="s">
        <v>10799</v>
      </c>
      <c r="B436" s="863" t="s">
        <v>4</v>
      </c>
      <c r="C436" s="52"/>
      <c r="D436" s="527">
        <v>41974</v>
      </c>
      <c r="E436" s="1"/>
      <c r="F436" s="1"/>
      <c r="G436" s="1"/>
      <c r="H436" s="137">
        <v>0</v>
      </c>
      <c r="I436" s="52"/>
      <c r="J436" s="1"/>
      <c r="K436" s="1"/>
      <c r="L436" s="1"/>
      <c r="M436" s="1"/>
      <c r="N436" s="1"/>
      <c r="O436" s="1"/>
      <c r="P436" s="1"/>
      <c r="Q436" s="58"/>
      <c r="R436" s="54"/>
      <c r="S436" s="54"/>
      <c r="T436" s="54"/>
      <c r="U436" s="36"/>
      <c r="V436" s="36"/>
      <c r="W436" s="36"/>
      <c r="X436" s="36"/>
      <c r="Y436" s="36"/>
      <c r="Z436" s="36"/>
      <c r="AA436" s="36"/>
      <c r="AB436" s="36"/>
      <c r="AC436" s="36"/>
      <c r="AD436" s="36"/>
      <c r="AE436" s="36"/>
      <c r="AF436" s="36"/>
      <c r="AG436" s="52" t="s">
        <v>202</v>
      </c>
      <c r="AH436" s="22"/>
      <c r="AI436" s="371"/>
      <c r="AJ436" s="22"/>
    </row>
    <row r="437" spans="1:36" s="3" customFormat="1" ht="50.1" hidden="1" customHeight="1" x14ac:dyDescent="0.2">
      <c r="A437" s="859" t="s">
        <v>10799</v>
      </c>
      <c r="B437" s="863" t="s">
        <v>4</v>
      </c>
      <c r="C437" s="52"/>
      <c r="D437" s="527">
        <v>41975</v>
      </c>
      <c r="E437" s="1"/>
      <c r="F437" s="1"/>
      <c r="G437" s="1"/>
      <c r="H437" s="137">
        <v>0</v>
      </c>
      <c r="I437" s="52"/>
      <c r="J437" s="1"/>
      <c r="K437" s="1"/>
      <c r="L437" s="1"/>
      <c r="M437" s="1"/>
      <c r="N437" s="1"/>
      <c r="O437" s="1"/>
      <c r="P437" s="1"/>
      <c r="Q437" s="58"/>
      <c r="R437" s="54"/>
      <c r="S437" s="54"/>
      <c r="T437" s="54"/>
      <c r="U437" s="36"/>
      <c r="V437" s="36"/>
      <c r="W437" s="36"/>
      <c r="X437" s="36"/>
      <c r="Y437" s="36"/>
      <c r="Z437" s="36"/>
      <c r="AA437" s="36"/>
      <c r="AB437" s="36"/>
      <c r="AC437" s="36"/>
      <c r="AD437" s="36"/>
      <c r="AE437" s="36"/>
      <c r="AF437" s="36"/>
      <c r="AG437" s="52" t="s">
        <v>202</v>
      </c>
      <c r="AH437" s="22"/>
      <c r="AI437" s="371"/>
      <c r="AJ437" s="22"/>
    </row>
    <row r="438" spans="1:36" s="3" customFormat="1" ht="50.1" hidden="1" customHeight="1" x14ac:dyDescent="0.2">
      <c r="A438" s="859" t="s">
        <v>10799</v>
      </c>
      <c r="B438" s="863" t="s">
        <v>4</v>
      </c>
      <c r="C438" s="52"/>
      <c r="D438" s="527">
        <v>41976</v>
      </c>
      <c r="E438" s="1"/>
      <c r="F438" s="1"/>
      <c r="G438" s="1"/>
      <c r="H438" s="137">
        <v>0</v>
      </c>
      <c r="I438" s="52"/>
      <c r="J438" s="1"/>
      <c r="K438" s="1"/>
      <c r="L438" s="1"/>
      <c r="M438" s="1"/>
      <c r="N438" s="1"/>
      <c r="O438" s="1"/>
      <c r="P438" s="1"/>
      <c r="Q438" s="58"/>
      <c r="R438" s="54"/>
      <c r="S438" s="54"/>
      <c r="T438" s="54"/>
      <c r="U438" s="36"/>
      <c r="V438" s="36"/>
      <c r="W438" s="36"/>
      <c r="X438" s="36"/>
      <c r="Y438" s="36"/>
      <c r="Z438" s="36"/>
      <c r="AA438" s="36"/>
      <c r="AB438" s="36"/>
      <c r="AC438" s="36"/>
      <c r="AD438" s="36"/>
      <c r="AE438" s="36"/>
      <c r="AF438" s="36"/>
      <c r="AG438" s="52" t="s">
        <v>202</v>
      </c>
      <c r="AH438" s="22"/>
      <c r="AI438" s="371"/>
      <c r="AJ438" s="22"/>
    </row>
    <row r="439" spans="1:36" s="3" customFormat="1" ht="50.1" hidden="1" customHeight="1" x14ac:dyDescent="0.2">
      <c r="A439" s="859" t="s">
        <v>10799</v>
      </c>
      <c r="B439" s="865" t="s">
        <v>4</v>
      </c>
      <c r="C439" s="52" t="s">
        <v>379</v>
      </c>
      <c r="D439" s="527">
        <v>41977</v>
      </c>
      <c r="E439" s="880">
        <v>0.17222222222222225</v>
      </c>
      <c r="F439" s="527">
        <v>41977</v>
      </c>
      <c r="G439" s="880">
        <v>0.29166666666666669</v>
      </c>
      <c r="H439" s="137">
        <f>G439-E439</f>
        <v>0.11944444444444444</v>
      </c>
      <c r="I439" s="52">
        <v>4</v>
      </c>
      <c r="J439" s="1"/>
      <c r="K439" s="572" t="s">
        <v>134</v>
      </c>
      <c r="L439" s="1" t="s">
        <v>130</v>
      </c>
      <c r="M439" s="1" t="s">
        <v>10892</v>
      </c>
      <c r="N439" s="52" t="s">
        <v>103</v>
      </c>
      <c r="O439" s="1" t="s">
        <v>66</v>
      </c>
      <c r="P439" s="1" t="s">
        <v>10892</v>
      </c>
      <c r="Q439" s="58" t="s">
        <v>11748</v>
      </c>
      <c r="R439" s="54">
        <v>8.6999999999999993</v>
      </c>
      <c r="S439" s="54">
        <v>1.8</v>
      </c>
      <c r="T439" s="54">
        <f>SUM(R439,S439)</f>
        <v>10.5</v>
      </c>
      <c r="U439" s="618" t="s">
        <v>74</v>
      </c>
      <c r="V439" s="593"/>
      <c r="W439" s="593" t="s">
        <v>11747</v>
      </c>
      <c r="X439" s="593"/>
      <c r="Y439" s="614">
        <v>41862</v>
      </c>
      <c r="Z439" s="593"/>
      <c r="AA439" s="593"/>
      <c r="AB439" s="593"/>
      <c r="AC439" s="593"/>
      <c r="AD439" s="593" t="s">
        <v>60</v>
      </c>
      <c r="AE439" s="593"/>
      <c r="AF439" s="593"/>
      <c r="AG439" s="596" t="s">
        <v>6953</v>
      </c>
      <c r="AH439" s="22"/>
      <c r="AI439" s="371"/>
      <c r="AJ439" s="22"/>
    </row>
    <row r="440" spans="1:36" s="3" customFormat="1" ht="50.1" hidden="1" customHeight="1" x14ac:dyDescent="0.2">
      <c r="A440" s="859" t="s">
        <v>10799</v>
      </c>
      <c r="B440" s="863" t="s">
        <v>4</v>
      </c>
      <c r="C440" s="52"/>
      <c r="D440" s="527">
        <v>41987</v>
      </c>
      <c r="E440" s="880">
        <v>0.3263888888888889</v>
      </c>
      <c r="F440" s="527">
        <v>41987</v>
      </c>
      <c r="G440" s="880">
        <v>0.4375</v>
      </c>
      <c r="H440" s="137">
        <f>G440-E440</f>
        <v>0.1111111111111111</v>
      </c>
      <c r="I440" s="52">
        <v>17</v>
      </c>
      <c r="J440" s="1"/>
      <c r="K440" s="572" t="s">
        <v>134</v>
      </c>
      <c r="L440" s="1" t="s">
        <v>126</v>
      </c>
      <c r="M440" s="1" t="s">
        <v>11034</v>
      </c>
      <c r="N440" s="52" t="s">
        <v>103</v>
      </c>
      <c r="O440" s="1" t="s">
        <v>66</v>
      </c>
      <c r="P440" s="1" t="s">
        <v>11034</v>
      </c>
      <c r="Q440" s="58" t="s">
        <v>11035</v>
      </c>
      <c r="R440" s="54">
        <v>22.5</v>
      </c>
      <c r="S440" s="54">
        <v>6.3</v>
      </c>
      <c r="T440" s="54">
        <f>SUM(R440,S440)</f>
        <v>28.8</v>
      </c>
      <c r="U440" s="36"/>
      <c r="V440" s="36"/>
      <c r="W440" s="36"/>
      <c r="X440" s="36"/>
      <c r="Y440" s="36"/>
      <c r="Z440" s="36"/>
      <c r="AA440" s="36"/>
      <c r="AB440" s="36"/>
      <c r="AC440" s="36"/>
      <c r="AD440" s="36" t="s">
        <v>61</v>
      </c>
      <c r="AE440" s="36"/>
      <c r="AF440" s="36"/>
      <c r="AG440" s="52" t="s">
        <v>5487</v>
      </c>
      <c r="AH440" s="22"/>
      <c r="AI440" s="371"/>
      <c r="AJ440" s="22"/>
    </row>
    <row r="441" spans="1:36" s="3" customFormat="1" ht="50.1" hidden="1" customHeight="1" x14ac:dyDescent="0.2">
      <c r="A441" s="859" t="s">
        <v>10799</v>
      </c>
      <c r="B441" s="503" t="s">
        <v>4</v>
      </c>
      <c r="C441" s="36" t="s">
        <v>379</v>
      </c>
      <c r="D441" s="31">
        <v>41996</v>
      </c>
      <c r="E441" s="98">
        <v>0.55763888888888891</v>
      </c>
      <c r="F441" s="31">
        <v>41996</v>
      </c>
      <c r="G441" s="98">
        <v>0.62847222222222221</v>
      </c>
      <c r="H441" s="320">
        <f>G441-E441</f>
        <v>7.0833333333333304E-2</v>
      </c>
      <c r="I441" s="36">
        <v>3</v>
      </c>
      <c r="J441" s="28"/>
      <c r="K441" s="349"/>
      <c r="L441" s="28" t="s">
        <v>130</v>
      </c>
      <c r="M441" s="28" t="s">
        <v>11364</v>
      </c>
      <c r="N441" s="36" t="s">
        <v>103</v>
      </c>
      <c r="O441" s="28" t="s">
        <v>64</v>
      </c>
      <c r="P441" s="28" t="s">
        <v>11364</v>
      </c>
      <c r="Q441" s="58" t="s">
        <v>11365</v>
      </c>
      <c r="R441" s="99">
        <v>1.3</v>
      </c>
      <c r="S441" s="99">
        <v>0.1</v>
      </c>
      <c r="T441" s="99">
        <v>1.4</v>
      </c>
      <c r="U441" s="36"/>
      <c r="V441" s="36"/>
      <c r="W441" s="36"/>
      <c r="X441" s="36"/>
      <c r="Y441" s="36"/>
      <c r="Z441" s="36"/>
      <c r="AA441" s="36"/>
      <c r="AB441" s="36"/>
      <c r="AC441" s="36"/>
      <c r="AD441" s="36" t="s">
        <v>60</v>
      </c>
      <c r="AE441" s="36"/>
      <c r="AF441" s="36"/>
      <c r="AG441" s="52" t="s">
        <v>5503</v>
      </c>
      <c r="AH441" s="22"/>
      <c r="AI441" s="371"/>
      <c r="AJ441" s="22"/>
    </row>
    <row r="442" spans="1:36" s="3" customFormat="1" ht="50.1" hidden="1" customHeight="1" x14ac:dyDescent="0.2">
      <c r="A442" s="36" t="s">
        <v>2028</v>
      </c>
      <c r="B442" s="28" t="s">
        <v>120</v>
      </c>
      <c r="C442" s="28" t="s">
        <v>37</v>
      </c>
      <c r="D442" s="37">
        <v>41640</v>
      </c>
      <c r="E442" s="30"/>
      <c r="F442" s="37"/>
      <c r="G442" s="30"/>
      <c r="H442" s="196"/>
      <c r="I442" s="28"/>
      <c r="J442" s="28"/>
      <c r="K442" s="349"/>
      <c r="L442" s="28"/>
      <c r="M442" s="28"/>
      <c r="N442" s="28"/>
      <c r="O442" s="28"/>
      <c r="P442" s="28"/>
      <c r="Q442" s="354"/>
      <c r="R442" s="28"/>
      <c r="S442" s="28"/>
      <c r="T442" s="36"/>
      <c r="U442" s="28"/>
      <c r="V442" s="28"/>
      <c r="W442" s="28"/>
      <c r="X442" s="28"/>
      <c r="Y442" s="31"/>
      <c r="Z442" s="28"/>
      <c r="AA442" s="31"/>
      <c r="AB442" s="28"/>
      <c r="AC442" s="31"/>
      <c r="AD442" s="28"/>
      <c r="AE442" s="28"/>
      <c r="AF442" s="28"/>
      <c r="AG442" s="28" t="s">
        <v>202</v>
      </c>
      <c r="AI442" s="370"/>
    </row>
    <row r="443" spans="1:36" s="3" customFormat="1" ht="50.1" hidden="1" customHeight="1" x14ac:dyDescent="0.2">
      <c r="A443" s="36" t="s">
        <v>2028</v>
      </c>
      <c r="B443" s="28" t="s">
        <v>120</v>
      </c>
      <c r="C443" s="28" t="s">
        <v>37</v>
      </c>
      <c r="D443" s="37">
        <v>41641</v>
      </c>
      <c r="E443" s="30"/>
      <c r="F443" s="37"/>
      <c r="G443" s="30"/>
      <c r="H443" s="196"/>
      <c r="I443" s="28"/>
      <c r="J443" s="28"/>
      <c r="K443" s="28"/>
      <c r="L443" s="28"/>
      <c r="M443" s="28"/>
      <c r="N443" s="28"/>
      <c r="O443" s="28"/>
      <c r="P443" s="28"/>
      <c r="Q443" s="354"/>
      <c r="R443" s="28"/>
      <c r="S443" s="28"/>
      <c r="T443" s="36"/>
      <c r="U443" s="28"/>
      <c r="V443" s="28"/>
      <c r="W443" s="28"/>
      <c r="X443" s="28"/>
      <c r="Y443" s="28"/>
      <c r="Z443" s="28"/>
      <c r="AA443" s="28"/>
      <c r="AB443" s="28"/>
      <c r="AC443" s="28"/>
      <c r="AD443" s="28"/>
      <c r="AE443" s="28"/>
      <c r="AF443" s="28"/>
      <c r="AG443" s="28" t="s">
        <v>202</v>
      </c>
      <c r="AI443" s="370"/>
    </row>
    <row r="444" spans="1:36" s="3" customFormat="1" ht="50.1" hidden="1" customHeight="1" x14ac:dyDescent="0.2">
      <c r="A444" s="36" t="s">
        <v>2028</v>
      </c>
      <c r="B444" s="28" t="s">
        <v>120</v>
      </c>
      <c r="C444" s="28" t="s">
        <v>37</v>
      </c>
      <c r="D444" s="37">
        <v>41642</v>
      </c>
      <c r="E444" s="30"/>
      <c r="F444" s="37"/>
      <c r="G444" s="30"/>
      <c r="H444" s="196"/>
      <c r="I444" s="28"/>
      <c r="J444" s="28"/>
      <c r="K444" s="28"/>
      <c r="L444" s="28"/>
      <c r="M444" s="28"/>
      <c r="N444" s="28"/>
      <c r="O444" s="28"/>
      <c r="P444" s="28"/>
      <c r="Q444" s="354"/>
      <c r="R444" s="28"/>
      <c r="S444" s="28"/>
      <c r="T444" s="36"/>
      <c r="U444" s="28"/>
      <c r="V444" s="28"/>
      <c r="W444" s="28"/>
      <c r="X444" s="28"/>
      <c r="Y444" s="28"/>
      <c r="Z444" s="28"/>
      <c r="AA444" s="28"/>
      <c r="AB444" s="28"/>
      <c r="AC444" s="28"/>
      <c r="AD444" s="28"/>
      <c r="AE444" s="28"/>
      <c r="AF444" s="28"/>
      <c r="AG444" s="28" t="s">
        <v>202</v>
      </c>
      <c r="AI444" s="370"/>
    </row>
    <row r="445" spans="1:36" s="3" customFormat="1" ht="50.1" hidden="1" customHeight="1" x14ac:dyDescent="0.2">
      <c r="A445" s="36" t="s">
        <v>2028</v>
      </c>
      <c r="B445" s="28" t="s">
        <v>120</v>
      </c>
      <c r="C445" s="28" t="s">
        <v>37</v>
      </c>
      <c r="D445" s="37">
        <v>41643</v>
      </c>
      <c r="E445" s="30"/>
      <c r="F445" s="37"/>
      <c r="G445" s="30"/>
      <c r="H445" s="196"/>
      <c r="I445" s="28"/>
      <c r="J445" s="28"/>
      <c r="K445" s="28"/>
      <c r="L445" s="28"/>
      <c r="M445" s="28"/>
      <c r="N445" s="28"/>
      <c r="O445" s="28"/>
      <c r="P445" s="28"/>
      <c r="Q445" s="354"/>
      <c r="R445" s="28"/>
      <c r="S445" s="28"/>
      <c r="T445" s="36"/>
      <c r="U445" s="28"/>
      <c r="V445" s="28"/>
      <c r="W445" s="28"/>
      <c r="X445" s="28"/>
      <c r="Y445" s="28"/>
      <c r="Z445" s="28"/>
      <c r="AA445" s="28"/>
      <c r="AB445" s="28"/>
      <c r="AC445" s="28"/>
      <c r="AD445" s="28"/>
      <c r="AE445" s="28"/>
      <c r="AF445" s="28"/>
      <c r="AG445" s="28" t="s">
        <v>202</v>
      </c>
      <c r="AI445" s="370"/>
    </row>
    <row r="446" spans="1:36" s="3" customFormat="1" ht="50.1" hidden="1" customHeight="1" x14ac:dyDescent="0.2">
      <c r="A446" s="36" t="s">
        <v>2028</v>
      </c>
      <c r="B446" s="28" t="s">
        <v>120</v>
      </c>
      <c r="C446" s="28" t="s">
        <v>37</v>
      </c>
      <c r="D446" s="37">
        <v>41644</v>
      </c>
      <c r="E446" s="30"/>
      <c r="F446" s="37"/>
      <c r="G446" s="30"/>
      <c r="H446" s="196"/>
      <c r="I446" s="28"/>
      <c r="J446" s="28"/>
      <c r="K446" s="349"/>
      <c r="L446" s="28"/>
      <c r="M446" s="28"/>
      <c r="N446" s="28"/>
      <c r="O446" s="28"/>
      <c r="P446" s="28"/>
      <c r="Q446" s="354"/>
      <c r="R446" s="28"/>
      <c r="S446" s="28"/>
      <c r="T446" s="36"/>
      <c r="U446" s="28"/>
      <c r="V446" s="28"/>
      <c r="W446" s="28"/>
      <c r="X446" s="28"/>
      <c r="Y446" s="28"/>
      <c r="Z446" s="28"/>
      <c r="AA446" s="28"/>
      <c r="AB446" s="28"/>
      <c r="AC446" s="28"/>
      <c r="AD446" s="28"/>
      <c r="AE446" s="28"/>
      <c r="AF446" s="28"/>
      <c r="AG446" s="28" t="s">
        <v>202</v>
      </c>
      <c r="AI446" s="370"/>
    </row>
    <row r="447" spans="1:36" s="3" customFormat="1" ht="50.1" hidden="1" customHeight="1" x14ac:dyDescent="0.2">
      <c r="A447" s="36" t="s">
        <v>2028</v>
      </c>
      <c r="B447" s="28" t="s">
        <v>120</v>
      </c>
      <c r="C447" s="28" t="s">
        <v>37</v>
      </c>
      <c r="D447" s="37">
        <v>41645</v>
      </c>
      <c r="E447" s="30"/>
      <c r="F447" s="37"/>
      <c r="G447" s="30"/>
      <c r="H447" s="196"/>
      <c r="I447" s="28"/>
      <c r="J447" s="28"/>
      <c r="K447" s="28"/>
      <c r="L447" s="28"/>
      <c r="M447" s="28"/>
      <c r="N447" s="28"/>
      <c r="O447" s="28"/>
      <c r="P447" s="28"/>
      <c r="Q447" s="354"/>
      <c r="R447" s="28"/>
      <c r="S447" s="28"/>
      <c r="T447" s="36"/>
      <c r="U447" s="28"/>
      <c r="V447" s="28"/>
      <c r="W447" s="28"/>
      <c r="X447" s="28"/>
      <c r="Y447" s="28"/>
      <c r="Z447" s="28"/>
      <c r="AA447" s="28"/>
      <c r="AB447" s="28"/>
      <c r="AC447" s="28"/>
      <c r="AD447" s="28"/>
      <c r="AE447" s="28"/>
      <c r="AF447" s="28"/>
      <c r="AG447" s="28" t="s">
        <v>202</v>
      </c>
      <c r="AI447" s="370"/>
    </row>
    <row r="448" spans="1:36" s="3" customFormat="1" ht="50.1" hidden="1" customHeight="1" x14ac:dyDescent="0.2">
      <c r="A448" s="36" t="s">
        <v>2028</v>
      </c>
      <c r="B448" s="28" t="s">
        <v>120</v>
      </c>
      <c r="C448" s="28" t="s">
        <v>37</v>
      </c>
      <c r="D448" s="37">
        <v>41646</v>
      </c>
      <c r="E448" s="30"/>
      <c r="F448" s="37"/>
      <c r="G448" s="30"/>
      <c r="H448" s="196"/>
      <c r="I448" s="28"/>
      <c r="J448" s="28"/>
      <c r="K448" s="28"/>
      <c r="L448" s="28"/>
      <c r="M448" s="28"/>
      <c r="N448" s="28"/>
      <c r="O448" s="28"/>
      <c r="P448" s="28"/>
      <c r="Q448" s="354"/>
      <c r="R448" s="28"/>
      <c r="S448" s="28"/>
      <c r="T448" s="36"/>
      <c r="U448" s="28"/>
      <c r="V448" s="28"/>
      <c r="W448" s="28"/>
      <c r="X448" s="28"/>
      <c r="Y448" s="28"/>
      <c r="Z448" s="28"/>
      <c r="AA448" s="28"/>
      <c r="AB448" s="28"/>
      <c r="AC448" s="28"/>
      <c r="AD448" s="28"/>
      <c r="AE448" s="28"/>
      <c r="AF448" s="28"/>
      <c r="AG448" s="28" t="s">
        <v>202</v>
      </c>
      <c r="AI448" s="370"/>
    </row>
    <row r="449" spans="1:35" s="3" customFormat="1" ht="50.1" hidden="1" customHeight="1" x14ac:dyDescent="0.2">
      <c r="A449" s="36" t="s">
        <v>2028</v>
      </c>
      <c r="B449" s="28" t="s">
        <v>120</v>
      </c>
      <c r="C449" s="28" t="s">
        <v>37</v>
      </c>
      <c r="D449" s="37">
        <v>41647</v>
      </c>
      <c r="E449" s="30"/>
      <c r="F449" s="37"/>
      <c r="G449" s="30"/>
      <c r="H449" s="196"/>
      <c r="I449" s="28"/>
      <c r="J449" s="28"/>
      <c r="K449" s="28"/>
      <c r="L449" s="28"/>
      <c r="M449" s="28"/>
      <c r="N449" s="28"/>
      <c r="O449" s="28"/>
      <c r="P449" s="28"/>
      <c r="Q449" s="354"/>
      <c r="R449" s="28"/>
      <c r="S449" s="28"/>
      <c r="T449" s="36"/>
      <c r="U449" s="28"/>
      <c r="V449" s="28"/>
      <c r="W449" s="28"/>
      <c r="X449" s="28"/>
      <c r="Y449" s="28"/>
      <c r="Z449" s="28"/>
      <c r="AA449" s="28"/>
      <c r="AB449" s="28"/>
      <c r="AC449" s="28"/>
      <c r="AD449" s="28"/>
      <c r="AE449" s="28"/>
      <c r="AF449" s="28"/>
      <c r="AG449" s="28" t="s">
        <v>202</v>
      </c>
      <c r="AI449" s="370"/>
    </row>
    <row r="450" spans="1:35" s="3" customFormat="1" ht="50.1" hidden="1" customHeight="1" x14ac:dyDescent="0.2">
      <c r="A450" s="36" t="s">
        <v>2028</v>
      </c>
      <c r="B450" s="28" t="s">
        <v>120</v>
      </c>
      <c r="C450" s="28" t="s">
        <v>37</v>
      </c>
      <c r="D450" s="37">
        <v>41648</v>
      </c>
      <c r="E450" s="30"/>
      <c r="F450" s="37"/>
      <c r="G450" s="30"/>
      <c r="H450" s="196"/>
      <c r="I450" s="28"/>
      <c r="J450" s="28"/>
      <c r="K450" s="349"/>
      <c r="L450" s="28"/>
      <c r="M450" s="28"/>
      <c r="N450" s="28"/>
      <c r="O450" s="28"/>
      <c r="P450" s="28"/>
      <c r="Q450" s="354"/>
      <c r="R450" s="28"/>
      <c r="S450" s="28"/>
      <c r="T450" s="36"/>
      <c r="U450" s="28"/>
      <c r="V450" s="28"/>
      <c r="W450" s="28"/>
      <c r="X450" s="28"/>
      <c r="Y450" s="28"/>
      <c r="Z450" s="28"/>
      <c r="AA450" s="28"/>
      <c r="AB450" s="28"/>
      <c r="AC450" s="28"/>
      <c r="AD450" s="28"/>
      <c r="AE450" s="28"/>
      <c r="AF450" s="28"/>
      <c r="AG450" s="28" t="s">
        <v>202</v>
      </c>
      <c r="AI450" s="370"/>
    </row>
    <row r="451" spans="1:35" s="3" customFormat="1" ht="50.1" hidden="1" customHeight="1" x14ac:dyDescent="0.2">
      <c r="A451" s="36" t="s">
        <v>2028</v>
      </c>
      <c r="B451" s="28" t="s">
        <v>120</v>
      </c>
      <c r="C451" s="28" t="s">
        <v>37</v>
      </c>
      <c r="D451" s="37">
        <v>41649</v>
      </c>
      <c r="E451" s="30"/>
      <c r="F451" s="37"/>
      <c r="G451" s="30"/>
      <c r="H451" s="196"/>
      <c r="I451" s="28"/>
      <c r="J451" s="28"/>
      <c r="K451" s="28"/>
      <c r="L451" s="28"/>
      <c r="M451" s="28"/>
      <c r="N451" s="28"/>
      <c r="O451" s="28"/>
      <c r="P451" s="28"/>
      <c r="Q451" s="354"/>
      <c r="R451" s="28"/>
      <c r="S451" s="28"/>
      <c r="T451" s="36"/>
      <c r="U451" s="28"/>
      <c r="V451" s="28"/>
      <c r="W451" s="28"/>
      <c r="X451" s="28"/>
      <c r="Y451" s="28"/>
      <c r="Z451" s="28"/>
      <c r="AA451" s="28"/>
      <c r="AB451" s="28"/>
      <c r="AC451" s="28"/>
      <c r="AD451" s="28"/>
      <c r="AE451" s="28"/>
      <c r="AF451" s="28"/>
      <c r="AG451" s="28" t="s">
        <v>202</v>
      </c>
      <c r="AI451" s="370"/>
    </row>
    <row r="452" spans="1:35" s="3" customFormat="1" ht="50.1" hidden="1" customHeight="1" x14ac:dyDescent="0.2">
      <c r="A452" s="36" t="s">
        <v>2028</v>
      </c>
      <c r="B452" s="28" t="s">
        <v>120</v>
      </c>
      <c r="C452" s="28" t="s">
        <v>37</v>
      </c>
      <c r="D452" s="37">
        <v>41650</v>
      </c>
      <c r="E452" s="30"/>
      <c r="F452" s="37"/>
      <c r="G452" s="30"/>
      <c r="H452" s="196"/>
      <c r="I452" s="28"/>
      <c r="J452" s="28"/>
      <c r="K452" s="349"/>
      <c r="L452" s="28"/>
      <c r="M452" s="28"/>
      <c r="N452" s="28"/>
      <c r="O452" s="28"/>
      <c r="P452" s="28"/>
      <c r="Q452" s="354"/>
      <c r="R452" s="28"/>
      <c r="S452" s="28"/>
      <c r="T452" s="36"/>
      <c r="U452" s="28"/>
      <c r="V452" s="28"/>
      <c r="W452" s="28"/>
      <c r="X452" s="28"/>
      <c r="Y452" s="28"/>
      <c r="Z452" s="28"/>
      <c r="AA452" s="28"/>
      <c r="AB452" s="28"/>
      <c r="AC452" s="28"/>
      <c r="AD452" s="28"/>
      <c r="AE452" s="28"/>
      <c r="AF452" s="28"/>
      <c r="AG452" s="28" t="s">
        <v>202</v>
      </c>
      <c r="AI452" s="370"/>
    </row>
    <row r="453" spans="1:35" s="3" customFormat="1" ht="50.1" hidden="1" customHeight="1" x14ac:dyDescent="0.2">
      <c r="A453" s="36" t="s">
        <v>2028</v>
      </c>
      <c r="B453" s="28" t="s">
        <v>120</v>
      </c>
      <c r="C453" s="28" t="s">
        <v>37</v>
      </c>
      <c r="D453" s="37">
        <v>41651</v>
      </c>
      <c r="E453" s="30"/>
      <c r="F453" s="37"/>
      <c r="G453" s="30"/>
      <c r="H453" s="196"/>
      <c r="I453" s="28"/>
      <c r="J453" s="28"/>
      <c r="K453" s="349"/>
      <c r="L453" s="28"/>
      <c r="M453" s="28"/>
      <c r="N453" s="28"/>
      <c r="O453" s="28"/>
      <c r="P453" s="28"/>
      <c r="Q453" s="354"/>
      <c r="R453" s="28"/>
      <c r="S453" s="28"/>
      <c r="T453" s="36"/>
      <c r="U453" s="28"/>
      <c r="V453" s="28"/>
      <c r="W453" s="28"/>
      <c r="X453" s="28"/>
      <c r="Y453" s="28"/>
      <c r="Z453" s="28"/>
      <c r="AA453" s="28"/>
      <c r="AB453" s="28"/>
      <c r="AC453" s="28"/>
      <c r="AD453" s="28"/>
      <c r="AE453" s="28"/>
      <c r="AF453" s="28"/>
      <c r="AG453" s="28" t="s">
        <v>202</v>
      </c>
      <c r="AI453" s="370"/>
    </row>
    <row r="454" spans="1:35" s="3" customFormat="1" ht="50.1" hidden="1" customHeight="1" x14ac:dyDescent="0.2">
      <c r="A454" s="36" t="s">
        <v>2028</v>
      </c>
      <c r="B454" s="28" t="s">
        <v>120</v>
      </c>
      <c r="C454" s="28" t="s">
        <v>37</v>
      </c>
      <c r="D454" s="37">
        <v>41652</v>
      </c>
      <c r="E454" s="30"/>
      <c r="F454" s="37"/>
      <c r="G454" s="30"/>
      <c r="H454" s="196"/>
      <c r="I454" s="28"/>
      <c r="J454" s="28"/>
      <c r="K454" s="349"/>
      <c r="L454" s="28"/>
      <c r="M454" s="28"/>
      <c r="N454" s="28"/>
      <c r="O454" s="28"/>
      <c r="P454" s="28"/>
      <c r="Q454" s="354"/>
      <c r="R454" s="28"/>
      <c r="S454" s="28"/>
      <c r="T454" s="36"/>
      <c r="U454" s="28"/>
      <c r="V454" s="28"/>
      <c r="W454" s="28"/>
      <c r="X454" s="28"/>
      <c r="Y454" s="28"/>
      <c r="Z454" s="28"/>
      <c r="AA454" s="28"/>
      <c r="AB454" s="28"/>
      <c r="AC454" s="28"/>
      <c r="AD454" s="28"/>
      <c r="AE454" s="28"/>
      <c r="AF454" s="28"/>
      <c r="AG454" s="28" t="s">
        <v>202</v>
      </c>
      <c r="AI454" s="370"/>
    </row>
    <row r="455" spans="1:35" s="3" customFormat="1" ht="50.1" hidden="1" customHeight="1" x14ac:dyDescent="0.2">
      <c r="A455" s="36" t="s">
        <v>2028</v>
      </c>
      <c r="B455" s="28" t="s">
        <v>120</v>
      </c>
      <c r="C455" s="28" t="s">
        <v>37</v>
      </c>
      <c r="D455" s="37">
        <v>41653</v>
      </c>
      <c r="E455" s="30"/>
      <c r="F455" s="37"/>
      <c r="G455" s="30"/>
      <c r="H455" s="196"/>
      <c r="I455" s="28"/>
      <c r="J455" s="28"/>
      <c r="K455" s="349"/>
      <c r="L455" s="28"/>
      <c r="M455" s="28"/>
      <c r="N455" s="28"/>
      <c r="O455" s="28"/>
      <c r="P455" s="28"/>
      <c r="Q455" s="354"/>
      <c r="R455" s="28"/>
      <c r="S455" s="28"/>
      <c r="T455" s="36"/>
      <c r="U455" s="28"/>
      <c r="V455" s="28"/>
      <c r="W455" s="28"/>
      <c r="X455" s="28"/>
      <c r="Y455" s="28"/>
      <c r="Z455" s="28"/>
      <c r="AA455" s="28"/>
      <c r="AB455" s="28"/>
      <c r="AC455" s="28"/>
      <c r="AD455" s="28"/>
      <c r="AE455" s="28"/>
      <c r="AF455" s="28"/>
      <c r="AG455" s="28" t="s">
        <v>202</v>
      </c>
      <c r="AI455" s="370"/>
    </row>
    <row r="456" spans="1:35" s="3" customFormat="1" ht="50.1" hidden="1" customHeight="1" x14ac:dyDescent="0.2">
      <c r="A456" s="36" t="s">
        <v>2028</v>
      </c>
      <c r="B456" s="28" t="s">
        <v>120</v>
      </c>
      <c r="C456" s="28" t="s">
        <v>37</v>
      </c>
      <c r="D456" s="37">
        <v>41654</v>
      </c>
      <c r="E456" s="30"/>
      <c r="F456" s="37"/>
      <c r="G456" s="30"/>
      <c r="H456" s="196"/>
      <c r="I456" s="28"/>
      <c r="J456" s="28"/>
      <c r="K456" s="28"/>
      <c r="L456" s="28"/>
      <c r="M456" s="28"/>
      <c r="N456" s="28"/>
      <c r="O456" s="28"/>
      <c r="P456" s="28"/>
      <c r="Q456" s="354"/>
      <c r="R456" s="28"/>
      <c r="S456" s="28"/>
      <c r="T456" s="36"/>
      <c r="U456" s="28"/>
      <c r="V456" s="28"/>
      <c r="W456" s="28"/>
      <c r="X456" s="28"/>
      <c r="Y456" s="28"/>
      <c r="Z456" s="28"/>
      <c r="AA456" s="28"/>
      <c r="AB456" s="28"/>
      <c r="AC456" s="28"/>
      <c r="AD456" s="28"/>
      <c r="AE456" s="28"/>
      <c r="AF456" s="28"/>
      <c r="AG456" s="28" t="s">
        <v>202</v>
      </c>
      <c r="AI456" s="370"/>
    </row>
    <row r="457" spans="1:35" s="3" customFormat="1" ht="50.1" hidden="1" customHeight="1" x14ac:dyDescent="0.2">
      <c r="A457" s="36" t="s">
        <v>2028</v>
      </c>
      <c r="B457" s="28" t="s">
        <v>120</v>
      </c>
      <c r="C457" s="28" t="s">
        <v>37</v>
      </c>
      <c r="D457" s="37">
        <v>41655</v>
      </c>
      <c r="E457" s="30"/>
      <c r="F457" s="37"/>
      <c r="G457" s="30"/>
      <c r="H457" s="196"/>
      <c r="I457" s="28"/>
      <c r="J457" s="28"/>
      <c r="K457" s="28"/>
      <c r="L457" s="28"/>
      <c r="M457" s="28"/>
      <c r="N457" s="28"/>
      <c r="O457" s="28"/>
      <c r="P457" s="28"/>
      <c r="Q457" s="354"/>
      <c r="R457" s="28"/>
      <c r="S457" s="28"/>
      <c r="T457" s="36"/>
      <c r="U457" s="28"/>
      <c r="V457" s="28"/>
      <c r="W457" s="28"/>
      <c r="X457" s="28"/>
      <c r="Y457" s="28"/>
      <c r="Z457" s="28"/>
      <c r="AA457" s="28"/>
      <c r="AB457" s="28"/>
      <c r="AC457" s="28"/>
      <c r="AD457" s="28"/>
      <c r="AE457" s="28"/>
      <c r="AF457" s="28"/>
      <c r="AG457" s="28" t="s">
        <v>202</v>
      </c>
      <c r="AI457" s="370"/>
    </row>
    <row r="458" spans="1:35" s="3" customFormat="1" ht="50.1" hidden="1" customHeight="1" x14ac:dyDescent="0.2">
      <c r="A458" s="36" t="s">
        <v>2028</v>
      </c>
      <c r="B458" s="28" t="s">
        <v>120</v>
      </c>
      <c r="C458" s="28" t="s">
        <v>37</v>
      </c>
      <c r="D458" s="37">
        <v>41656</v>
      </c>
      <c r="E458" s="30"/>
      <c r="F458" s="37"/>
      <c r="G458" s="30"/>
      <c r="H458" s="196"/>
      <c r="I458" s="28"/>
      <c r="J458" s="28"/>
      <c r="K458" s="28"/>
      <c r="L458" s="28"/>
      <c r="M458" s="28"/>
      <c r="N458" s="28"/>
      <c r="O458" s="28"/>
      <c r="P458" s="28"/>
      <c r="Q458" s="354"/>
      <c r="R458" s="28"/>
      <c r="S458" s="28"/>
      <c r="T458" s="36"/>
      <c r="U458" s="28"/>
      <c r="V458" s="28"/>
      <c r="W458" s="28"/>
      <c r="X458" s="28"/>
      <c r="Y458" s="28"/>
      <c r="Z458" s="28"/>
      <c r="AA458" s="28"/>
      <c r="AB458" s="28"/>
      <c r="AC458" s="28"/>
      <c r="AD458" s="28"/>
      <c r="AE458" s="28"/>
      <c r="AF458" s="28"/>
      <c r="AG458" s="28" t="s">
        <v>202</v>
      </c>
      <c r="AI458" s="370"/>
    </row>
    <row r="459" spans="1:35" s="3" customFormat="1" ht="50.1" hidden="1" customHeight="1" x14ac:dyDescent="0.2">
      <c r="A459" s="36" t="s">
        <v>2028</v>
      </c>
      <c r="B459" s="28" t="s">
        <v>120</v>
      </c>
      <c r="C459" s="28" t="s">
        <v>37</v>
      </c>
      <c r="D459" s="37">
        <v>41657</v>
      </c>
      <c r="E459" s="30"/>
      <c r="F459" s="37"/>
      <c r="G459" s="30"/>
      <c r="H459" s="196"/>
      <c r="I459" s="28"/>
      <c r="J459" s="28"/>
      <c r="K459" s="28"/>
      <c r="L459" s="28"/>
      <c r="M459" s="28"/>
      <c r="N459" s="28"/>
      <c r="O459" s="28"/>
      <c r="P459" s="28"/>
      <c r="Q459" s="354"/>
      <c r="R459" s="28"/>
      <c r="S459" s="28"/>
      <c r="T459" s="36"/>
      <c r="U459" s="28"/>
      <c r="V459" s="28"/>
      <c r="W459" s="28"/>
      <c r="X459" s="28"/>
      <c r="Y459" s="28"/>
      <c r="Z459" s="28"/>
      <c r="AA459" s="28"/>
      <c r="AB459" s="28"/>
      <c r="AC459" s="28"/>
      <c r="AD459" s="28"/>
      <c r="AE459" s="28"/>
      <c r="AF459" s="28"/>
      <c r="AG459" s="28" t="s">
        <v>202</v>
      </c>
      <c r="AI459" s="370"/>
    </row>
    <row r="460" spans="1:35" s="3" customFormat="1" ht="50.1" hidden="1" customHeight="1" x14ac:dyDescent="0.2">
      <c r="A460" s="36" t="s">
        <v>2028</v>
      </c>
      <c r="B460" s="28" t="s">
        <v>120</v>
      </c>
      <c r="C460" s="28" t="s">
        <v>37</v>
      </c>
      <c r="D460" s="37">
        <v>41658</v>
      </c>
      <c r="E460" s="30"/>
      <c r="F460" s="37"/>
      <c r="G460" s="30"/>
      <c r="H460" s="196"/>
      <c r="I460" s="28"/>
      <c r="J460" s="28"/>
      <c r="K460" s="28"/>
      <c r="L460" s="28"/>
      <c r="M460" s="28"/>
      <c r="N460" s="28"/>
      <c r="O460" s="28"/>
      <c r="P460" s="28"/>
      <c r="Q460" s="354"/>
      <c r="R460" s="28"/>
      <c r="S460" s="28"/>
      <c r="T460" s="36"/>
      <c r="U460" s="28"/>
      <c r="V460" s="28"/>
      <c r="W460" s="28"/>
      <c r="X460" s="28"/>
      <c r="Y460" s="28"/>
      <c r="Z460" s="28"/>
      <c r="AA460" s="28"/>
      <c r="AB460" s="28"/>
      <c r="AC460" s="28"/>
      <c r="AD460" s="28"/>
      <c r="AE460" s="28"/>
      <c r="AF460" s="28"/>
      <c r="AG460" s="28" t="s">
        <v>202</v>
      </c>
      <c r="AI460" s="370"/>
    </row>
    <row r="461" spans="1:35" s="3" customFormat="1" ht="50.1" hidden="1" customHeight="1" x14ac:dyDescent="0.2">
      <c r="A461" s="36" t="s">
        <v>2028</v>
      </c>
      <c r="B461" s="28" t="s">
        <v>120</v>
      </c>
      <c r="C461" s="28" t="s">
        <v>37</v>
      </c>
      <c r="D461" s="37">
        <v>41659</v>
      </c>
      <c r="E461" s="30"/>
      <c r="F461" s="37"/>
      <c r="G461" s="30"/>
      <c r="H461" s="196"/>
      <c r="I461" s="28"/>
      <c r="J461" s="28"/>
      <c r="K461" s="28"/>
      <c r="L461" s="28"/>
      <c r="M461" s="28"/>
      <c r="N461" s="28"/>
      <c r="O461" s="28"/>
      <c r="P461" s="28"/>
      <c r="Q461" s="354"/>
      <c r="R461" s="28"/>
      <c r="S461" s="28"/>
      <c r="T461" s="36"/>
      <c r="U461" s="28"/>
      <c r="V461" s="28"/>
      <c r="W461" s="28"/>
      <c r="X461" s="28"/>
      <c r="Y461" s="28"/>
      <c r="Z461" s="28"/>
      <c r="AA461" s="28"/>
      <c r="AB461" s="28"/>
      <c r="AC461" s="28"/>
      <c r="AD461" s="28"/>
      <c r="AE461" s="28"/>
      <c r="AF461" s="28"/>
      <c r="AG461" s="28" t="s">
        <v>202</v>
      </c>
      <c r="AI461" s="370"/>
    </row>
    <row r="462" spans="1:35" s="3" customFormat="1" ht="50.1" hidden="1" customHeight="1" x14ac:dyDescent="0.2">
      <c r="A462" s="36" t="s">
        <v>2028</v>
      </c>
      <c r="B462" s="28" t="s">
        <v>120</v>
      </c>
      <c r="C462" s="28" t="s">
        <v>37</v>
      </c>
      <c r="D462" s="37">
        <v>41660</v>
      </c>
      <c r="E462" s="30"/>
      <c r="F462" s="37"/>
      <c r="G462" s="30"/>
      <c r="H462" s="196"/>
      <c r="I462" s="28"/>
      <c r="J462" s="28"/>
      <c r="K462" s="28"/>
      <c r="L462" s="28"/>
      <c r="M462" s="28"/>
      <c r="N462" s="28"/>
      <c r="O462" s="28"/>
      <c r="P462" s="28"/>
      <c r="Q462" s="354"/>
      <c r="R462" s="28"/>
      <c r="S462" s="28"/>
      <c r="T462" s="36"/>
      <c r="U462" s="28"/>
      <c r="V462" s="28"/>
      <c r="W462" s="28"/>
      <c r="X462" s="28"/>
      <c r="Y462" s="28"/>
      <c r="Z462" s="28"/>
      <c r="AA462" s="28"/>
      <c r="AB462" s="28"/>
      <c r="AC462" s="28"/>
      <c r="AD462" s="28"/>
      <c r="AE462" s="28"/>
      <c r="AF462" s="28"/>
      <c r="AG462" s="28" t="s">
        <v>202</v>
      </c>
      <c r="AI462" s="370"/>
    </row>
    <row r="463" spans="1:35" s="3" customFormat="1" ht="50.1" hidden="1" customHeight="1" x14ac:dyDescent="0.2">
      <c r="A463" s="36" t="s">
        <v>2028</v>
      </c>
      <c r="B463" s="28" t="s">
        <v>120</v>
      </c>
      <c r="C463" s="28" t="s">
        <v>37</v>
      </c>
      <c r="D463" s="37">
        <v>41661</v>
      </c>
      <c r="E463" s="30"/>
      <c r="F463" s="37"/>
      <c r="G463" s="30"/>
      <c r="H463" s="196"/>
      <c r="I463" s="28"/>
      <c r="J463" s="28"/>
      <c r="K463" s="349"/>
      <c r="L463" s="28"/>
      <c r="M463" s="28"/>
      <c r="N463" s="28"/>
      <c r="O463" s="28"/>
      <c r="P463" s="28"/>
      <c r="Q463" s="28"/>
      <c r="R463" s="28"/>
      <c r="S463" s="28"/>
      <c r="T463" s="36"/>
      <c r="U463" s="28"/>
      <c r="V463" s="28"/>
      <c r="W463" s="28"/>
      <c r="X463" s="28"/>
      <c r="Y463" s="28"/>
      <c r="Z463" s="28"/>
      <c r="AA463" s="28"/>
      <c r="AB463" s="28"/>
      <c r="AC463" s="28"/>
      <c r="AD463" s="28"/>
      <c r="AE463" s="28"/>
      <c r="AF463" s="28"/>
      <c r="AG463" s="28" t="s">
        <v>202</v>
      </c>
      <c r="AI463" s="370"/>
    </row>
    <row r="464" spans="1:35" s="3" customFormat="1" ht="50.1" hidden="1" customHeight="1" x14ac:dyDescent="0.2">
      <c r="A464" s="36" t="s">
        <v>2028</v>
      </c>
      <c r="B464" s="28" t="s">
        <v>120</v>
      </c>
      <c r="C464" s="28" t="s">
        <v>37</v>
      </c>
      <c r="D464" s="37">
        <v>41662</v>
      </c>
      <c r="E464" s="30"/>
      <c r="F464" s="37"/>
      <c r="G464" s="30"/>
      <c r="H464" s="196"/>
      <c r="I464" s="28"/>
      <c r="J464" s="28"/>
      <c r="K464" s="28"/>
      <c r="L464" s="28"/>
      <c r="M464" s="28"/>
      <c r="N464" s="28"/>
      <c r="O464" s="28"/>
      <c r="P464" s="28"/>
      <c r="Q464" s="354"/>
      <c r="R464" s="28"/>
      <c r="S464" s="28"/>
      <c r="T464" s="36"/>
      <c r="U464" s="28"/>
      <c r="V464" s="28"/>
      <c r="W464" s="28"/>
      <c r="X464" s="28"/>
      <c r="Y464" s="28"/>
      <c r="Z464" s="28"/>
      <c r="AA464" s="28"/>
      <c r="AB464" s="28"/>
      <c r="AC464" s="28"/>
      <c r="AD464" s="28"/>
      <c r="AE464" s="28"/>
      <c r="AF464" s="28"/>
      <c r="AG464" s="28" t="s">
        <v>202</v>
      </c>
      <c r="AI464" s="370"/>
    </row>
    <row r="465" spans="1:35" s="3" customFormat="1" ht="50.1" hidden="1" customHeight="1" x14ac:dyDescent="0.2">
      <c r="A465" s="36" t="s">
        <v>2028</v>
      </c>
      <c r="B465" s="28" t="s">
        <v>120</v>
      </c>
      <c r="C465" s="28" t="s">
        <v>37</v>
      </c>
      <c r="D465" s="37">
        <v>41663</v>
      </c>
      <c r="E465" s="30"/>
      <c r="F465" s="37"/>
      <c r="G465" s="30"/>
      <c r="H465" s="196"/>
      <c r="I465" s="28"/>
      <c r="J465" s="28"/>
      <c r="K465" s="349"/>
      <c r="L465" s="28"/>
      <c r="M465" s="28"/>
      <c r="N465" s="28"/>
      <c r="O465" s="28"/>
      <c r="P465" s="28"/>
      <c r="Q465" s="354"/>
      <c r="R465" s="28"/>
      <c r="S465" s="28"/>
      <c r="T465" s="36"/>
      <c r="U465" s="28"/>
      <c r="V465" s="28"/>
      <c r="W465" s="28"/>
      <c r="X465" s="28"/>
      <c r="Y465" s="28"/>
      <c r="Z465" s="28"/>
      <c r="AA465" s="28"/>
      <c r="AB465" s="28"/>
      <c r="AC465" s="28"/>
      <c r="AD465" s="28"/>
      <c r="AE465" s="28"/>
      <c r="AF465" s="28"/>
      <c r="AG465" s="28" t="s">
        <v>202</v>
      </c>
      <c r="AI465" s="370"/>
    </row>
    <row r="466" spans="1:35" s="3" customFormat="1" ht="50.1" hidden="1" customHeight="1" x14ac:dyDescent="0.2">
      <c r="A466" s="36" t="s">
        <v>2028</v>
      </c>
      <c r="B466" s="28" t="s">
        <v>120</v>
      </c>
      <c r="C466" s="28" t="s">
        <v>37</v>
      </c>
      <c r="D466" s="37">
        <v>41664</v>
      </c>
      <c r="E466" s="30"/>
      <c r="F466" s="37"/>
      <c r="G466" s="30"/>
      <c r="H466" s="196"/>
      <c r="I466" s="28"/>
      <c r="J466" s="28"/>
      <c r="K466" s="28"/>
      <c r="L466" s="28"/>
      <c r="M466" s="28"/>
      <c r="N466" s="28"/>
      <c r="O466" s="28"/>
      <c r="P466" s="28"/>
      <c r="Q466" s="354"/>
      <c r="R466" s="28"/>
      <c r="S466" s="28"/>
      <c r="T466" s="36"/>
      <c r="U466" s="28"/>
      <c r="V466" s="28"/>
      <c r="W466" s="28"/>
      <c r="X466" s="28"/>
      <c r="Y466" s="28"/>
      <c r="Z466" s="28"/>
      <c r="AA466" s="28"/>
      <c r="AB466" s="28"/>
      <c r="AC466" s="28"/>
      <c r="AD466" s="28"/>
      <c r="AE466" s="28"/>
      <c r="AF466" s="28"/>
      <c r="AG466" s="28" t="s">
        <v>202</v>
      </c>
      <c r="AI466" s="370"/>
    </row>
    <row r="467" spans="1:35" s="3" customFormat="1" ht="50.1" hidden="1" customHeight="1" x14ac:dyDescent="0.2">
      <c r="A467" s="36" t="s">
        <v>2028</v>
      </c>
      <c r="B467" s="28" t="s">
        <v>120</v>
      </c>
      <c r="C467" s="28" t="s">
        <v>37</v>
      </c>
      <c r="D467" s="37">
        <v>41665</v>
      </c>
      <c r="E467" s="30"/>
      <c r="F467" s="37"/>
      <c r="G467" s="30"/>
      <c r="H467" s="196"/>
      <c r="I467" s="28"/>
      <c r="J467" s="28"/>
      <c r="K467" s="28"/>
      <c r="L467" s="28"/>
      <c r="M467" s="28"/>
      <c r="N467" s="28"/>
      <c r="O467" s="28"/>
      <c r="P467" s="28"/>
      <c r="Q467" s="354"/>
      <c r="R467" s="28"/>
      <c r="S467" s="28"/>
      <c r="T467" s="36"/>
      <c r="U467" s="28"/>
      <c r="V467" s="28"/>
      <c r="W467" s="28"/>
      <c r="X467" s="28"/>
      <c r="Y467" s="28"/>
      <c r="Z467" s="28"/>
      <c r="AA467" s="28"/>
      <c r="AB467" s="28"/>
      <c r="AC467" s="28"/>
      <c r="AD467" s="28"/>
      <c r="AE467" s="28"/>
      <c r="AF467" s="28"/>
      <c r="AG467" s="28" t="s">
        <v>202</v>
      </c>
      <c r="AI467" s="370"/>
    </row>
    <row r="468" spans="1:35" s="3" customFormat="1" ht="50.1" hidden="1" customHeight="1" x14ac:dyDescent="0.2">
      <c r="A468" s="36" t="s">
        <v>2028</v>
      </c>
      <c r="B468" s="28" t="s">
        <v>120</v>
      </c>
      <c r="C468" s="28" t="s">
        <v>37</v>
      </c>
      <c r="D468" s="37">
        <v>41666</v>
      </c>
      <c r="E468" s="30"/>
      <c r="F468" s="37"/>
      <c r="G468" s="30"/>
      <c r="H468" s="196"/>
      <c r="I468" s="28"/>
      <c r="J468" s="28"/>
      <c r="K468" s="28"/>
      <c r="L468" s="28"/>
      <c r="M468" s="28"/>
      <c r="N468" s="28"/>
      <c r="O468" s="28"/>
      <c r="P468" s="28"/>
      <c r="Q468" s="354"/>
      <c r="R468" s="28"/>
      <c r="S468" s="28"/>
      <c r="T468" s="36"/>
      <c r="U468" s="28"/>
      <c r="V468" s="28"/>
      <c r="W468" s="28"/>
      <c r="X468" s="28"/>
      <c r="Y468" s="28"/>
      <c r="Z468" s="28"/>
      <c r="AA468" s="28"/>
      <c r="AB468" s="28"/>
      <c r="AC468" s="28"/>
      <c r="AD468" s="28"/>
      <c r="AE468" s="28"/>
      <c r="AF468" s="28"/>
      <c r="AG468" s="28" t="s">
        <v>202</v>
      </c>
      <c r="AI468" s="370"/>
    </row>
    <row r="469" spans="1:35" s="3" customFormat="1" ht="50.1" hidden="1" customHeight="1" x14ac:dyDescent="0.2">
      <c r="A469" s="36" t="s">
        <v>2028</v>
      </c>
      <c r="B469" s="28" t="s">
        <v>120</v>
      </c>
      <c r="C469" s="28" t="s">
        <v>37</v>
      </c>
      <c r="D469" s="37">
        <v>41667</v>
      </c>
      <c r="E469" s="30"/>
      <c r="F469" s="37"/>
      <c r="G469" s="30"/>
      <c r="H469" s="196"/>
      <c r="I469" s="28"/>
      <c r="J469" s="28"/>
      <c r="K469" s="28"/>
      <c r="L469" s="28"/>
      <c r="M469" s="28"/>
      <c r="N469" s="28"/>
      <c r="O469" s="28"/>
      <c r="P469" s="28"/>
      <c r="Q469" s="354"/>
      <c r="R469" s="28"/>
      <c r="S469" s="28"/>
      <c r="T469" s="36"/>
      <c r="U469" s="28"/>
      <c r="V469" s="28"/>
      <c r="W469" s="28"/>
      <c r="X469" s="28"/>
      <c r="Y469" s="28"/>
      <c r="Z469" s="28"/>
      <c r="AA469" s="28"/>
      <c r="AB469" s="28"/>
      <c r="AC469" s="28"/>
      <c r="AD469" s="28"/>
      <c r="AE469" s="28"/>
      <c r="AF469" s="28"/>
      <c r="AG469" s="28" t="s">
        <v>202</v>
      </c>
      <c r="AI469" s="370"/>
    </row>
    <row r="470" spans="1:35" s="3" customFormat="1" ht="50.1" hidden="1" customHeight="1" x14ac:dyDescent="0.2">
      <c r="A470" s="36" t="s">
        <v>2028</v>
      </c>
      <c r="B470" s="28" t="s">
        <v>120</v>
      </c>
      <c r="C470" s="28" t="s">
        <v>37</v>
      </c>
      <c r="D470" s="37">
        <v>41668</v>
      </c>
      <c r="E470" s="30"/>
      <c r="F470" s="37"/>
      <c r="G470" s="30"/>
      <c r="H470" s="196"/>
      <c r="I470" s="28"/>
      <c r="J470" s="28"/>
      <c r="K470" s="28"/>
      <c r="L470" s="28"/>
      <c r="M470" s="28"/>
      <c r="N470" s="28"/>
      <c r="O470" s="28"/>
      <c r="P470" s="28"/>
      <c r="Q470" s="354"/>
      <c r="R470" s="28"/>
      <c r="S470" s="28"/>
      <c r="T470" s="36"/>
      <c r="U470" s="28"/>
      <c r="V470" s="28"/>
      <c r="W470" s="28"/>
      <c r="X470" s="28"/>
      <c r="Y470" s="28"/>
      <c r="Z470" s="28"/>
      <c r="AA470" s="28"/>
      <c r="AB470" s="28"/>
      <c r="AC470" s="28"/>
      <c r="AD470" s="28"/>
      <c r="AE470" s="28"/>
      <c r="AF470" s="28"/>
      <c r="AG470" s="28" t="s">
        <v>202</v>
      </c>
      <c r="AI470" s="370"/>
    </row>
    <row r="471" spans="1:35" s="3" customFormat="1" ht="50.1" hidden="1" customHeight="1" x14ac:dyDescent="0.2">
      <c r="A471" s="36" t="s">
        <v>2028</v>
      </c>
      <c r="B471" s="28" t="s">
        <v>120</v>
      </c>
      <c r="C471" s="28" t="s">
        <v>37</v>
      </c>
      <c r="D471" s="37">
        <v>41669</v>
      </c>
      <c r="E471" s="30"/>
      <c r="F471" s="37"/>
      <c r="G471" s="30"/>
      <c r="H471" s="196"/>
      <c r="I471" s="28"/>
      <c r="J471" s="28"/>
      <c r="K471" s="28"/>
      <c r="L471" s="28"/>
      <c r="M471" s="28"/>
      <c r="N471" s="28"/>
      <c r="O471" s="28"/>
      <c r="P471" s="28"/>
      <c r="Q471" s="354"/>
      <c r="R471" s="28"/>
      <c r="S471" s="28"/>
      <c r="T471" s="36"/>
      <c r="U471" s="28"/>
      <c r="V471" s="28"/>
      <c r="W471" s="28"/>
      <c r="X471" s="28"/>
      <c r="Y471" s="28"/>
      <c r="Z471" s="28"/>
      <c r="AA471" s="28"/>
      <c r="AB471" s="28"/>
      <c r="AC471" s="28"/>
      <c r="AD471" s="28"/>
      <c r="AE471" s="28"/>
      <c r="AF471" s="28"/>
      <c r="AG471" s="28" t="s">
        <v>202</v>
      </c>
      <c r="AI471" s="370"/>
    </row>
    <row r="472" spans="1:35" s="3" customFormat="1" ht="50.1" hidden="1" customHeight="1" x14ac:dyDescent="0.2">
      <c r="A472" s="36" t="s">
        <v>2028</v>
      </c>
      <c r="B472" s="28" t="s">
        <v>120</v>
      </c>
      <c r="C472" s="28" t="s">
        <v>37</v>
      </c>
      <c r="D472" s="37">
        <v>41670</v>
      </c>
      <c r="E472" s="30"/>
      <c r="F472" s="37"/>
      <c r="G472" s="30"/>
      <c r="H472" s="196"/>
      <c r="I472" s="28"/>
      <c r="J472" s="28"/>
      <c r="K472" s="28"/>
      <c r="L472" s="28"/>
      <c r="M472" s="28"/>
      <c r="N472" s="28"/>
      <c r="O472" s="28"/>
      <c r="P472" s="28"/>
      <c r="Q472" s="354"/>
      <c r="R472" s="28"/>
      <c r="S472" s="28"/>
      <c r="T472" s="36"/>
      <c r="U472" s="28"/>
      <c r="V472" s="28"/>
      <c r="W472" s="28"/>
      <c r="X472" s="28"/>
      <c r="Y472" s="28"/>
      <c r="Z472" s="28"/>
      <c r="AA472" s="28"/>
      <c r="AB472" s="28"/>
      <c r="AC472" s="28"/>
      <c r="AD472" s="28"/>
      <c r="AE472" s="28"/>
      <c r="AF472" s="28"/>
      <c r="AG472" s="28" t="s">
        <v>202</v>
      </c>
      <c r="AI472" s="370"/>
    </row>
    <row r="473" spans="1:35" s="3" customFormat="1" ht="50.1" hidden="1" customHeight="1" x14ac:dyDescent="0.2">
      <c r="A473" s="36" t="s">
        <v>2029</v>
      </c>
      <c r="B473" s="28" t="s">
        <v>120</v>
      </c>
      <c r="C473" s="28" t="s">
        <v>37</v>
      </c>
      <c r="D473" s="37">
        <v>41671</v>
      </c>
      <c r="E473" s="30"/>
      <c r="F473" s="37"/>
      <c r="G473" s="30"/>
      <c r="H473" s="196"/>
      <c r="I473" s="28"/>
      <c r="J473" s="28"/>
      <c r="K473" s="28"/>
      <c r="L473" s="28"/>
      <c r="M473" s="28"/>
      <c r="N473" s="28"/>
      <c r="O473" s="28"/>
      <c r="P473" s="28"/>
      <c r="Q473" s="354"/>
      <c r="R473" s="28"/>
      <c r="S473" s="28"/>
      <c r="T473" s="36"/>
      <c r="U473" s="28"/>
      <c r="V473" s="28"/>
      <c r="W473" s="28"/>
      <c r="X473" s="28"/>
      <c r="Y473" s="28"/>
      <c r="Z473" s="28"/>
      <c r="AA473" s="28"/>
      <c r="AB473" s="28"/>
      <c r="AC473" s="28"/>
      <c r="AD473" s="28"/>
      <c r="AE473" s="28"/>
      <c r="AF473" s="28"/>
      <c r="AG473" s="28" t="s">
        <v>202</v>
      </c>
      <c r="AI473" s="370"/>
    </row>
    <row r="474" spans="1:35" s="3" customFormat="1" ht="50.1" hidden="1" customHeight="1" x14ac:dyDescent="0.2">
      <c r="A474" s="36" t="s">
        <v>2029</v>
      </c>
      <c r="B474" s="28" t="s">
        <v>120</v>
      </c>
      <c r="C474" s="28" t="s">
        <v>37</v>
      </c>
      <c r="D474" s="37">
        <v>41672</v>
      </c>
      <c r="E474" s="30"/>
      <c r="F474" s="37"/>
      <c r="G474" s="30"/>
      <c r="H474" s="196"/>
      <c r="I474" s="28"/>
      <c r="J474" s="28"/>
      <c r="K474" s="28"/>
      <c r="L474" s="28"/>
      <c r="M474" s="28"/>
      <c r="N474" s="28"/>
      <c r="O474" s="28"/>
      <c r="P474" s="28"/>
      <c r="Q474" s="354"/>
      <c r="R474" s="28"/>
      <c r="S474" s="28"/>
      <c r="T474" s="36"/>
      <c r="U474" s="28"/>
      <c r="V474" s="28"/>
      <c r="W474" s="28"/>
      <c r="X474" s="28"/>
      <c r="Y474" s="28"/>
      <c r="Z474" s="28"/>
      <c r="AA474" s="28"/>
      <c r="AB474" s="28"/>
      <c r="AC474" s="28"/>
      <c r="AD474" s="28"/>
      <c r="AE474" s="28"/>
      <c r="AF474" s="28"/>
      <c r="AG474" s="28" t="s">
        <v>202</v>
      </c>
      <c r="AI474" s="370"/>
    </row>
    <row r="475" spans="1:35" s="3" customFormat="1" ht="50.1" hidden="1" customHeight="1" x14ac:dyDescent="0.2">
      <c r="A475" s="36" t="s">
        <v>2029</v>
      </c>
      <c r="B475" s="28" t="s">
        <v>120</v>
      </c>
      <c r="C475" s="28" t="s">
        <v>37</v>
      </c>
      <c r="D475" s="37">
        <v>41673</v>
      </c>
      <c r="E475" s="30"/>
      <c r="F475" s="37"/>
      <c r="G475" s="30"/>
      <c r="H475" s="196"/>
      <c r="I475" s="28"/>
      <c r="J475" s="28"/>
      <c r="K475" s="28"/>
      <c r="L475" s="28"/>
      <c r="M475" s="28"/>
      <c r="N475" s="28"/>
      <c r="O475" s="28"/>
      <c r="P475" s="28"/>
      <c r="Q475" s="354"/>
      <c r="R475" s="28"/>
      <c r="S475" s="28"/>
      <c r="T475" s="36"/>
      <c r="U475" s="28"/>
      <c r="V475" s="28"/>
      <c r="W475" s="28"/>
      <c r="X475" s="28"/>
      <c r="Y475" s="28"/>
      <c r="Z475" s="28"/>
      <c r="AA475" s="28"/>
      <c r="AB475" s="28"/>
      <c r="AC475" s="28"/>
      <c r="AD475" s="28"/>
      <c r="AE475" s="28"/>
      <c r="AF475" s="28"/>
      <c r="AG475" s="28" t="s">
        <v>202</v>
      </c>
      <c r="AI475" s="370"/>
    </row>
    <row r="476" spans="1:35" s="3" customFormat="1" ht="50.1" hidden="1" customHeight="1" x14ac:dyDescent="0.2">
      <c r="A476" s="36" t="s">
        <v>2029</v>
      </c>
      <c r="B476" s="28" t="s">
        <v>120</v>
      </c>
      <c r="C476" s="28" t="s">
        <v>37</v>
      </c>
      <c r="D476" s="37">
        <v>41674</v>
      </c>
      <c r="E476" s="30"/>
      <c r="F476" s="37"/>
      <c r="G476" s="30"/>
      <c r="H476" s="196"/>
      <c r="I476" s="28"/>
      <c r="J476" s="28"/>
      <c r="K476" s="28"/>
      <c r="L476" s="28"/>
      <c r="M476" s="28"/>
      <c r="N476" s="28"/>
      <c r="O476" s="28"/>
      <c r="P476" s="28"/>
      <c r="Q476" s="354"/>
      <c r="R476" s="28"/>
      <c r="S476" s="28"/>
      <c r="T476" s="36"/>
      <c r="U476" s="28"/>
      <c r="V476" s="28"/>
      <c r="W476" s="28"/>
      <c r="X476" s="28"/>
      <c r="Y476" s="28"/>
      <c r="Z476" s="28"/>
      <c r="AA476" s="28"/>
      <c r="AB476" s="28"/>
      <c r="AC476" s="28"/>
      <c r="AD476" s="28"/>
      <c r="AE476" s="28"/>
      <c r="AF476" s="28"/>
      <c r="AG476" s="28" t="s">
        <v>202</v>
      </c>
      <c r="AI476" s="370"/>
    </row>
    <row r="477" spans="1:35" s="3" customFormat="1" ht="50.1" hidden="1" customHeight="1" x14ac:dyDescent="0.2">
      <c r="A477" s="36" t="s">
        <v>2029</v>
      </c>
      <c r="B477" s="28" t="s">
        <v>120</v>
      </c>
      <c r="C477" s="28" t="s">
        <v>37</v>
      </c>
      <c r="D477" s="37">
        <v>41675</v>
      </c>
      <c r="E477" s="30"/>
      <c r="F477" s="37"/>
      <c r="G477" s="30"/>
      <c r="H477" s="196"/>
      <c r="I477" s="28"/>
      <c r="J477" s="28"/>
      <c r="K477" s="28"/>
      <c r="L477" s="28"/>
      <c r="M477" s="28"/>
      <c r="N477" s="28"/>
      <c r="O477" s="28"/>
      <c r="P477" s="28"/>
      <c r="Q477" s="354"/>
      <c r="R477" s="28"/>
      <c r="S477" s="28"/>
      <c r="T477" s="36"/>
      <c r="U477" s="28"/>
      <c r="V477" s="28"/>
      <c r="W477" s="28"/>
      <c r="X477" s="28"/>
      <c r="Y477" s="28"/>
      <c r="Z477" s="28"/>
      <c r="AA477" s="28"/>
      <c r="AB477" s="28"/>
      <c r="AC477" s="28"/>
      <c r="AD477" s="28"/>
      <c r="AE477" s="28"/>
      <c r="AF477" s="28"/>
      <c r="AG477" s="28" t="s">
        <v>202</v>
      </c>
      <c r="AI477" s="370"/>
    </row>
    <row r="478" spans="1:35" s="3" customFormat="1" ht="50.1" hidden="1" customHeight="1" x14ac:dyDescent="0.2">
      <c r="A478" s="36" t="s">
        <v>2029</v>
      </c>
      <c r="B478" s="28" t="s">
        <v>120</v>
      </c>
      <c r="C478" s="28" t="s">
        <v>37</v>
      </c>
      <c r="D478" s="37">
        <v>41676</v>
      </c>
      <c r="E478" s="30"/>
      <c r="F478" s="37"/>
      <c r="G478" s="30"/>
      <c r="H478" s="196"/>
      <c r="I478" s="28"/>
      <c r="J478" s="28"/>
      <c r="K478" s="28"/>
      <c r="L478" s="28"/>
      <c r="M478" s="28"/>
      <c r="N478" s="28"/>
      <c r="O478" s="28"/>
      <c r="P478" s="28"/>
      <c r="Q478" s="354"/>
      <c r="R478" s="28"/>
      <c r="S478" s="28"/>
      <c r="T478" s="36"/>
      <c r="U478" s="28"/>
      <c r="V478" s="28"/>
      <c r="W478" s="28"/>
      <c r="X478" s="28"/>
      <c r="Y478" s="28"/>
      <c r="Z478" s="28"/>
      <c r="AA478" s="28"/>
      <c r="AB478" s="28"/>
      <c r="AC478" s="28"/>
      <c r="AD478" s="28"/>
      <c r="AE478" s="28"/>
      <c r="AF478" s="28"/>
      <c r="AG478" s="28" t="s">
        <v>202</v>
      </c>
      <c r="AI478" s="370"/>
    </row>
    <row r="479" spans="1:35" s="3" customFormat="1" ht="50.1" hidden="1" customHeight="1" x14ac:dyDescent="0.2">
      <c r="A479" s="36" t="s">
        <v>2029</v>
      </c>
      <c r="B479" s="28" t="s">
        <v>120</v>
      </c>
      <c r="C479" s="28" t="s">
        <v>37</v>
      </c>
      <c r="D479" s="37">
        <v>41677</v>
      </c>
      <c r="E479" s="30"/>
      <c r="F479" s="37"/>
      <c r="G479" s="30"/>
      <c r="H479" s="196"/>
      <c r="I479" s="28"/>
      <c r="J479" s="28"/>
      <c r="K479" s="28"/>
      <c r="L479" s="28"/>
      <c r="M479" s="28"/>
      <c r="N479" s="28"/>
      <c r="O479" s="28"/>
      <c r="P479" s="28"/>
      <c r="Q479" s="354"/>
      <c r="R479" s="28"/>
      <c r="S479" s="28"/>
      <c r="T479" s="36"/>
      <c r="U479" s="28"/>
      <c r="V479" s="28"/>
      <c r="W479" s="28"/>
      <c r="X479" s="28"/>
      <c r="Y479" s="28"/>
      <c r="Z479" s="28"/>
      <c r="AA479" s="28"/>
      <c r="AB479" s="28"/>
      <c r="AC479" s="28"/>
      <c r="AD479" s="28"/>
      <c r="AE479" s="28"/>
      <c r="AF479" s="28"/>
      <c r="AG479" s="28" t="s">
        <v>202</v>
      </c>
      <c r="AI479" s="370"/>
    </row>
    <row r="480" spans="1:35" s="3" customFormat="1" ht="50.1" hidden="1" customHeight="1" x14ac:dyDescent="0.2">
      <c r="A480" s="36" t="s">
        <v>2029</v>
      </c>
      <c r="B480" s="28" t="s">
        <v>120</v>
      </c>
      <c r="C480" s="28" t="s">
        <v>37</v>
      </c>
      <c r="D480" s="37">
        <v>41678</v>
      </c>
      <c r="E480" s="30"/>
      <c r="F480" s="37"/>
      <c r="G480" s="30"/>
      <c r="H480" s="196"/>
      <c r="I480" s="28"/>
      <c r="J480" s="28"/>
      <c r="K480" s="28"/>
      <c r="L480" s="28"/>
      <c r="M480" s="28"/>
      <c r="N480" s="28"/>
      <c r="O480" s="28"/>
      <c r="P480" s="28"/>
      <c r="Q480" s="354"/>
      <c r="R480" s="28"/>
      <c r="S480" s="28"/>
      <c r="T480" s="36"/>
      <c r="U480" s="28"/>
      <c r="V480" s="28"/>
      <c r="W480" s="28"/>
      <c r="X480" s="28"/>
      <c r="Y480" s="28"/>
      <c r="Z480" s="28"/>
      <c r="AA480" s="28"/>
      <c r="AB480" s="28"/>
      <c r="AC480" s="28"/>
      <c r="AD480" s="28"/>
      <c r="AE480" s="28"/>
      <c r="AF480" s="28"/>
      <c r="AG480" s="28" t="s">
        <v>202</v>
      </c>
      <c r="AI480" s="370"/>
    </row>
    <row r="481" spans="1:35" s="3" customFormat="1" ht="50.1" hidden="1" customHeight="1" x14ac:dyDescent="0.2">
      <c r="A481" s="36" t="s">
        <v>2029</v>
      </c>
      <c r="B481" s="28" t="s">
        <v>120</v>
      </c>
      <c r="C481" s="28" t="s">
        <v>37</v>
      </c>
      <c r="D481" s="37">
        <v>41679</v>
      </c>
      <c r="E481" s="30"/>
      <c r="F481" s="37"/>
      <c r="G481" s="30"/>
      <c r="H481" s="196"/>
      <c r="I481" s="28"/>
      <c r="J481" s="28"/>
      <c r="K481" s="28"/>
      <c r="L481" s="28"/>
      <c r="M481" s="28"/>
      <c r="N481" s="28"/>
      <c r="O481" s="28"/>
      <c r="P481" s="28"/>
      <c r="Q481" s="354"/>
      <c r="R481" s="28"/>
      <c r="S481" s="28"/>
      <c r="T481" s="36"/>
      <c r="U481" s="28"/>
      <c r="V481" s="28"/>
      <c r="W481" s="28"/>
      <c r="X481" s="28"/>
      <c r="Y481" s="28"/>
      <c r="Z481" s="28"/>
      <c r="AA481" s="28"/>
      <c r="AB481" s="28"/>
      <c r="AC481" s="28"/>
      <c r="AD481" s="28"/>
      <c r="AE481" s="28"/>
      <c r="AF481" s="28"/>
      <c r="AG481" s="28" t="s">
        <v>202</v>
      </c>
      <c r="AI481" s="370"/>
    </row>
    <row r="482" spans="1:35" s="3" customFormat="1" ht="50.1" hidden="1" customHeight="1" x14ac:dyDescent="0.2">
      <c r="A482" s="36" t="s">
        <v>2029</v>
      </c>
      <c r="B482" s="28" t="s">
        <v>120</v>
      </c>
      <c r="C482" s="28" t="s">
        <v>37</v>
      </c>
      <c r="D482" s="37">
        <v>41680</v>
      </c>
      <c r="E482" s="30"/>
      <c r="F482" s="37"/>
      <c r="G482" s="30"/>
      <c r="H482" s="196"/>
      <c r="I482" s="28"/>
      <c r="J482" s="28"/>
      <c r="K482" s="28"/>
      <c r="L482" s="28"/>
      <c r="M482" s="28"/>
      <c r="N482" s="28"/>
      <c r="O482" s="28"/>
      <c r="P482" s="28"/>
      <c r="Q482" s="354"/>
      <c r="R482" s="28"/>
      <c r="S482" s="28"/>
      <c r="T482" s="36"/>
      <c r="U482" s="28"/>
      <c r="V482" s="28"/>
      <c r="W482" s="28"/>
      <c r="X482" s="28"/>
      <c r="Y482" s="28"/>
      <c r="Z482" s="28"/>
      <c r="AA482" s="28"/>
      <c r="AB482" s="28"/>
      <c r="AC482" s="28"/>
      <c r="AD482" s="28"/>
      <c r="AE482" s="28"/>
      <c r="AF482" s="28"/>
      <c r="AG482" s="28" t="s">
        <v>202</v>
      </c>
      <c r="AI482" s="370"/>
    </row>
    <row r="483" spans="1:35" s="3" customFormat="1" ht="50.1" hidden="1" customHeight="1" x14ac:dyDescent="0.2">
      <c r="A483" s="36" t="s">
        <v>2029</v>
      </c>
      <c r="B483" s="28" t="s">
        <v>120</v>
      </c>
      <c r="C483" s="28" t="s">
        <v>37</v>
      </c>
      <c r="D483" s="37">
        <v>41681</v>
      </c>
      <c r="E483" s="30"/>
      <c r="F483" s="37"/>
      <c r="G483" s="30"/>
      <c r="H483" s="196"/>
      <c r="I483" s="28"/>
      <c r="J483" s="28"/>
      <c r="K483" s="28"/>
      <c r="L483" s="28"/>
      <c r="M483" s="28"/>
      <c r="N483" s="28"/>
      <c r="O483" s="28"/>
      <c r="P483" s="28"/>
      <c r="Q483" s="354"/>
      <c r="R483" s="28"/>
      <c r="S483" s="28"/>
      <c r="T483" s="36"/>
      <c r="U483" s="28"/>
      <c r="V483" s="28"/>
      <c r="W483" s="28"/>
      <c r="X483" s="28"/>
      <c r="Y483" s="28"/>
      <c r="Z483" s="28"/>
      <c r="AA483" s="28"/>
      <c r="AB483" s="28"/>
      <c r="AC483" s="28"/>
      <c r="AD483" s="28"/>
      <c r="AE483" s="28"/>
      <c r="AF483" s="28"/>
      <c r="AG483" s="28" t="s">
        <v>202</v>
      </c>
      <c r="AI483" s="370"/>
    </row>
    <row r="484" spans="1:35" s="3" customFormat="1" ht="50.1" hidden="1" customHeight="1" x14ac:dyDescent="0.2">
      <c r="A484" s="36" t="s">
        <v>2029</v>
      </c>
      <c r="B484" s="28" t="s">
        <v>120</v>
      </c>
      <c r="C484" s="28" t="s">
        <v>37</v>
      </c>
      <c r="D484" s="37">
        <v>41682</v>
      </c>
      <c r="E484" s="30"/>
      <c r="F484" s="37"/>
      <c r="G484" s="30"/>
      <c r="H484" s="196"/>
      <c r="I484" s="28"/>
      <c r="J484" s="28"/>
      <c r="K484" s="28"/>
      <c r="L484" s="28"/>
      <c r="M484" s="28"/>
      <c r="N484" s="28"/>
      <c r="O484" s="28"/>
      <c r="P484" s="28"/>
      <c r="Q484" s="354"/>
      <c r="R484" s="28"/>
      <c r="S484" s="28"/>
      <c r="T484" s="36"/>
      <c r="U484" s="28"/>
      <c r="V484" s="28"/>
      <c r="W484" s="28"/>
      <c r="X484" s="28"/>
      <c r="Y484" s="28"/>
      <c r="Z484" s="28"/>
      <c r="AA484" s="28"/>
      <c r="AB484" s="28"/>
      <c r="AC484" s="28"/>
      <c r="AD484" s="28"/>
      <c r="AE484" s="28"/>
      <c r="AF484" s="28"/>
      <c r="AG484" s="28" t="s">
        <v>202</v>
      </c>
      <c r="AI484" s="370"/>
    </row>
    <row r="485" spans="1:35" s="3" customFormat="1" ht="50.1" hidden="1" customHeight="1" x14ac:dyDescent="0.2">
      <c r="A485" s="36" t="s">
        <v>2029</v>
      </c>
      <c r="B485" s="28" t="s">
        <v>120</v>
      </c>
      <c r="C485" s="28" t="s">
        <v>37</v>
      </c>
      <c r="D485" s="37">
        <v>41683</v>
      </c>
      <c r="E485" s="30"/>
      <c r="F485" s="37"/>
      <c r="G485" s="30"/>
      <c r="H485" s="196"/>
      <c r="I485" s="28"/>
      <c r="J485" s="28"/>
      <c r="K485" s="28"/>
      <c r="L485" s="28"/>
      <c r="M485" s="28"/>
      <c r="N485" s="28"/>
      <c r="O485" s="28"/>
      <c r="P485" s="28"/>
      <c r="Q485" s="354"/>
      <c r="R485" s="28"/>
      <c r="S485" s="28"/>
      <c r="T485" s="36"/>
      <c r="U485" s="28"/>
      <c r="V485" s="28"/>
      <c r="W485" s="28"/>
      <c r="X485" s="28"/>
      <c r="Y485" s="28"/>
      <c r="Z485" s="28"/>
      <c r="AA485" s="28"/>
      <c r="AB485" s="28"/>
      <c r="AC485" s="28"/>
      <c r="AD485" s="28"/>
      <c r="AE485" s="28"/>
      <c r="AF485" s="28"/>
      <c r="AG485" s="28" t="s">
        <v>202</v>
      </c>
      <c r="AI485" s="370"/>
    </row>
    <row r="486" spans="1:35" s="3" customFormat="1" ht="50.1" hidden="1" customHeight="1" x14ac:dyDescent="0.2">
      <c r="A486" s="36" t="s">
        <v>2029</v>
      </c>
      <c r="B486" s="65" t="s">
        <v>120</v>
      </c>
      <c r="C486" s="28" t="s">
        <v>37</v>
      </c>
      <c r="D486" s="37">
        <v>41684</v>
      </c>
      <c r="E486" s="30"/>
      <c r="F486" s="37"/>
      <c r="G486" s="30"/>
      <c r="H486" s="196"/>
      <c r="I486" s="28"/>
      <c r="J486" s="28"/>
      <c r="K486" s="28"/>
      <c r="L486" s="28"/>
      <c r="M486" s="28"/>
      <c r="N486" s="28"/>
      <c r="O486" s="28"/>
      <c r="P486" s="28"/>
      <c r="Q486" s="354"/>
      <c r="R486" s="28"/>
      <c r="S486" s="28"/>
      <c r="T486" s="36"/>
      <c r="U486" s="28"/>
      <c r="V486" s="28"/>
      <c r="W486" s="28"/>
      <c r="X486" s="28"/>
      <c r="Y486" s="28"/>
      <c r="Z486" s="28"/>
      <c r="AA486" s="28"/>
      <c r="AB486" s="28"/>
      <c r="AC486" s="28"/>
      <c r="AD486" s="28"/>
      <c r="AE486" s="28"/>
      <c r="AF486" s="28"/>
      <c r="AG486" s="28" t="s">
        <v>202</v>
      </c>
      <c r="AI486" s="370"/>
    </row>
    <row r="487" spans="1:35" s="3" customFormat="1" ht="50.1" hidden="1" customHeight="1" x14ac:dyDescent="0.2">
      <c r="A487" s="36" t="s">
        <v>2029</v>
      </c>
      <c r="B487" s="65" t="s">
        <v>120</v>
      </c>
      <c r="C487" s="28" t="s">
        <v>37</v>
      </c>
      <c r="D487" s="37">
        <v>41685</v>
      </c>
      <c r="E487" s="30"/>
      <c r="F487" s="37"/>
      <c r="G487" s="30"/>
      <c r="H487" s="196"/>
      <c r="I487" s="28"/>
      <c r="J487" s="28"/>
      <c r="K487" s="28"/>
      <c r="L487" s="28"/>
      <c r="M487" s="28"/>
      <c r="N487" s="28"/>
      <c r="O487" s="28"/>
      <c r="P487" s="28"/>
      <c r="Q487" s="354"/>
      <c r="R487" s="28"/>
      <c r="S487" s="28"/>
      <c r="T487" s="36"/>
      <c r="U487" s="28"/>
      <c r="V487" s="28"/>
      <c r="W487" s="28"/>
      <c r="X487" s="28"/>
      <c r="Y487" s="28"/>
      <c r="Z487" s="28"/>
      <c r="AA487" s="28"/>
      <c r="AB487" s="28"/>
      <c r="AC487" s="28"/>
      <c r="AD487" s="28"/>
      <c r="AE487" s="28"/>
      <c r="AF487" s="28"/>
      <c r="AG487" s="28" t="s">
        <v>202</v>
      </c>
      <c r="AI487" s="370"/>
    </row>
    <row r="488" spans="1:35" s="3" customFormat="1" ht="50.1" hidden="1" customHeight="1" x14ac:dyDescent="0.2">
      <c r="A488" s="36" t="s">
        <v>2029</v>
      </c>
      <c r="B488" s="65" t="s">
        <v>120</v>
      </c>
      <c r="C488" s="28" t="s">
        <v>37</v>
      </c>
      <c r="D488" s="37">
        <v>41686</v>
      </c>
      <c r="E488" s="30"/>
      <c r="F488" s="37"/>
      <c r="G488" s="30"/>
      <c r="H488" s="196"/>
      <c r="I488" s="28"/>
      <c r="J488" s="28"/>
      <c r="K488" s="28"/>
      <c r="L488" s="28"/>
      <c r="M488" s="28"/>
      <c r="N488" s="28"/>
      <c r="O488" s="28"/>
      <c r="P488" s="28"/>
      <c r="Q488" s="354"/>
      <c r="R488" s="28"/>
      <c r="S488" s="28"/>
      <c r="T488" s="36"/>
      <c r="U488" s="28"/>
      <c r="V488" s="28"/>
      <c r="W488" s="28"/>
      <c r="X488" s="28"/>
      <c r="Y488" s="28"/>
      <c r="Z488" s="28"/>
      <c r="AA488" s="28"/>
      <c r="AB488" s="28"/>
      <c r="AC488" s="28"/>
      <c r="AD488" s="28"/>
      <c r="AE488" s="28"/>
      <c r="AF488" s="28"/>
      <c r="AG488" s="28" t="s">
        <v>202</v>
      </c>
      <c r="AI488" s="370"/>
    </row>
    <row r="489" spans="1:35" s="3" customFormat="1" ht="50.1" hidden="1" customHeight="1" x14ac:dyDescent="0.2">
      <c r="A489" s="36" t="s">
        <v>2029</v>
      </c>
      <c r="B489" s="28" t="s">
        <v>120</v>
      </c>
      <c r="C489" s="28" t="s">
        <v>37</v>
      </c>
      <c r="D489" s="37">
        <v>41687</v>
      </c>
      <c r="E489" s="30"/>
      <c r="F489" s="37"/>
      <c r="G489" s="30"/>
      <c r="H489" s="196"/>
      <c r="I489" s="28"/>
      <c r="J489" s="28"/>
      <c r="K489" s="28"/>
      <c r="L489" s="28"/>
      <c r="M489" s="28"/>
      <c r="N489" s="28"/>
      <c r="O489" s="28"/>
      <c r="P489" s="28"/>
      <c r="Q489" s="354"/>
      <c r="R489" s="28"/>
      <c r="S489" s="28"/>
      <c r="T489" s="36"/>
      <c r="U489" s="28"/>
      <c r="V489" s="28"/>
      <c r="W489" s="28"/>
      <c r="X489" s="28"/>
      <c r="Y489" s="28"/>
      <c r="Z489" s="28"/>
      <c r="AA489" s="28"/>
      <c r="AB489" s="28"/>
      <c r="AC489" s="28"/>
      <c r="AD489" s="28"/>
      <c r="AE489" s="28"/>
      <c r="AF489" s="28"/>
      <c r="AG489" s="28" t="s">
        <v>202</v>
      </c>
      <c r="AI489" s="370"/>
    </row>
    <row r="490" spans="1:35" s="3" customFormat="1" ht="50.1" hidden="1" customHeight="1" x14ac:dyDescent="0.2">
      <c r="A490" s="36" t="s">
        <v>2029</v>
      </c>
      <c r="B490" s="28" t="s">
        <v>120</v>
      </c>
      <c r="C490" s="28" t="s">
        <v>37</v>
      </c>
      <c r="D490" s="37">
        <v>41688</v>
      </c>
      <c r="E490" s="30"/>
      <c r="F490" s="37"/>
      <c r="G490" s="30"/>
      <c r="H490" s="196"/>
      <c r="I490" s="28"/>
      <c r="J490" s="28"/>
      <c r="K490" s="28"/>
      <c r="L490" s="28"/>
      <c r="M490" s="28"/>
      <c r="N490" s="28"/>
      <c r="O490" s="28"/>
      <c r="P490" s="28"/>
      <c r="Q490" s="359"/>
      <c r="R490" s="28"/>
      <c r="S490" s="28"/>
      <c r="T490" s="36"/>
      <c r="U490" s="28"/>
      <c r="V490" s="28"/>
      <c r="W490" s="28"/>
      <c r="X490" s="28"/>
      <c r="Y490" s="28"/>
      <c r="Z490" s="28"/>
      <c r="AA490" s="28"/>
      <c r="AB490" s="28"/>
      <c r="AC490" s="28"/>
      <c r="AD490" s="28"/>
      <c r="AE490" s="28"/>
      <c r="AF490" s="28"/>
      <c r="AG490" s="28" t="s">
        <v>202</v>
      </c>
      <c r="AI490" s="370"/>
    </row>
    <row r="491" spans="1:35" s="3" customFormat="1" ht="50.1" hidden="1" customHeight="1" x14ac:dyDescent="0.2">
      <c r="A491" s="36" t="s">
        <v>2029</v>
      </c>
      <c r="B491" s="28" t="s">
        <v>120</v>
      </c>
      <c r="C491" s="28" t="s">
        <v>37</v>
      </c>
      <c r="D491" s="37">
        <v>41689</v>
      </c>
      <c r="E491" s="30"/>
      <c r="F491" s="37"/>
      <c r="G491" s="30"/>
      <c r="H491" s="196"/>
      <c r="I491" s="28"/>
      <c r="J491" s="28"/>
      <c r="K491" s="28"/>
      <c r="L491" s="28"/>
      <c r="M491" s="28"/>
      <c r="N491" s="28"/>
      <c r="O491" s="28"/>
      <c r="P491" s="28"/>
      <c r="Q491" s="354"/>
      <c r="R491" s="28"/>
      <c r="S491" s="28"/>
      <c r="T491" s="36"/>
      <c r="U491" s="28"/>
      <c r="V491" s="28"/>
      <c r="W491" s="28"/>
      <c r="X491" s="28"/>
      <c r="Y491" s="28"/>
      <c r="Z491" s="28"/>
      <c r="AA491" s="28"/>
      <c r="AB491" s="28"/>
      <c r="AC491" s="28"/>
      <c r="AD491" s="28"/>
      <c r="AE491" s="28"/>
      <c r="AF491" s="28"/>
      <c r="AG491" s="28" t="s">
        <v>202</v>
      </c>
      <c r="AI491" s="370"/>
    </row>
    <row r="492" spans="1:35" s="3" customFormat="1" ht="50.1" hidden="1" customHeight="1" x14ac:dyDescent="0.2">
      <c r="A492" s="36" t="s">
        <v>2029</v>
      </c>
      <c r="B492" s="28" t="s">
        <v>120</v>
      </c>
      <c r="C492" s="28" t="s">
        <v>37</v>
      </c>
      <c r="D492" s="37">
        <v>41690</v>
      </c>
      <c r="E492" s="30"/>
      <c r="F492" s="37"/>
      <c r="G492" s="30"/>
      <c r="H492" s="196"/>
      <c r="I492" s="28"/>
      <c r="J492" s="28"/>
      <c r="K492" s="28"/>
      <c r="L492" s="28"/>
      <c r="M492" s="28"/>
      <c r="N492" s="28"/>
      <c r="O492" s="28"/>
      <c r="P492" s="28"/>
      <c r="Q492" s="28"/>
      <c r="R492" s="28"/>
      <c r="S492" s="28"/>
      <c r="T492" s="36"/>
      <c r="U492" s="28"/>
      <c r="V492" s="28"/>
      <c r="W492" s="28"/>
      <c r="X492" s="28"/>
      <c r="Y492" s="28"/>
      <c r="Z492" s="28"/>
      <c r="AA492" s="28"/>
      <c r="AB492" s="28"/>
      <c r="AC492" s="28"/>
      <c r="AD492" s="28"/>
      <c r="AE492" s="28"/>
      <c r="AF492" s="28"/>
      <c r="AG492" s="28" t="s">
        <v>202</v>
      </c>
      <c r="AI492" s="370"/>
    </row>
    <row r="493" spans="1:35" s="3" customFormat="1" ht="50.1" hidden="1" customHeight="1" x14ac:dyDescent="0.2">
      <c r="A493" s="36" t="s">
        <v>2029</v>
      </c>
      <c r="B493" s="28" t="s">
        <v>120</v>
      </c>
      <c r="C493" s="28" t="s">
        <v>37</v>
      </c>
      <c r="D493" s="37">
        <v>41691</v>
      </c>
      <c r="E493" s="30"/>
      <c r="F493" s="37"/>
      <c r="G493" s="30"/>
      <c r="H493" s="196"/>
      <c r="I493" s="28"/>
      <c r="J493" s="28"/>
      <c r="K493" s="28"/>
      <c r="L493" s="28"/>
      <c r="M493" s="28"/>
      <c r="N493" s="28"/>
      <c r="O493" s="28"/>
      <c r="P493" s="28"/>
      <c r="Q493" s="354"/>
      <c r="R493" s="28"/>
      <c r="S493" s="28"/>
      <c r="T493" s="36"/>
      <c r="U493" s="28"/>
      <c r="V493" s="28"/>
      <c r="W493" s="28"/>
      <c r="X493" s="28"/>
      <c r="Y493" s="28"/>
      <c r="Z493" s="28"/>
      <c r="AA493" s="28"/>
      <c r="AB493" s="28"/>
      <c r="AC493" s="28"/>
      <c r="AD493" s="28"/>
      <c r="AE493" s="28"/>
      <c r="AF493" s="28"/>
      <c r="AG493" s="28" t="s">
        <v>202</v>
      </c>
      <c r="AI493" s="370"/>
    </row>
    <row r="494" spans="1:35" s="3" customFormat="1" ht="50.1" hidden="1" customHeight="1" x14ac:dyDescent="0.2">
      <c r="A494" s="36" t="s">
        <v>2029</v>
      </c>
      <c r="B494" s="28" t="s">
        <v>120</v>
      </c>
      <c r="C494" s="28" t="s">
        <v>37</v>
      </c>
      <c r="D494" s="37">
        <v>41692</v>
      </c>
      <c r="E494" s="30"/>
      <c r="F494" s="37"/>
      <c r="G494" s="30"/>
      <c r="H494" s="196"/>
      <c r="I494" s="28"/>
      <c r="J494" s="28"/>
      <c r="K494" s="28"/>
      <c r="L494" s="28"/>
      <c r="M494" s="28"/>
      <c r="N494" s="28"/>
      <c r="O494" s="28"/>
      <c r="P494" s="28"/>
      <c r="Q494" s="354"/>
      <c r="R494" s="28"/>
      <c r="S494" s="28"/>
      <c r="T494" s="36"/>
      <c r="U494" s="28"/>
      <c r="V494" s="28"/>
      <c r="W494" s="28"/>
      <c r="X494" s="28"/>
      <c r="Y494" s="28"/>
      <c r="Z494" s="28"/>
      <c r="AA494" s="28"/>
      <c r="AB494" s="28"/>
      <c r="AC494" s="28"/>
      <c r="AD494" s="28"/>
      <c r="AE494" s="28"/>
      <c r="AF494" s="28"/>
      <c r="AG494" s="28" t="s">
        <v>202</v>
      </c>
      <c r="AI494" s="370"/>
    </row>
    <row r="495" spans="1:35" s="3" customFormat="1" ht="50.1" hidden="1" customHeight="1" x14ac:dyDescent="0.2">
      <c r="A495" s="36" t="s">
        <v>2029</v>
      </c>
      <c r="B495" s="28" t="s">
        <v>120</v>
      </c>
      <c r="C495" s="28" t="s">
        <v>37</v>
      </c>
      <c r="D495" s="37">
        <v>41693</v>
      </c>
      <c r="E495" s="30"/>
      <c r="F495" s="37"/>
      <c r="G495" s="30"/>
      <c r="H495" s="196"/>
      <c r="I495" s="28"/>
      <c r="J495" s="28"/>
      <c r="K495" s="28"/>
      <c r="L495" s="28"/>
      <c r="M495" s="28"/>
      <c r="N495" s="28"/>
      <c r="O495" s="28"/>
      <c r="P495" s="28"/>
      <c r="Q495" s="354"/>
      <c r="R495" s="28"/>
      <c r="S495" s="28"/>
      <c r="T495" s="36"/>
      <c r="U495" s="28"/>
      <c r="V495" s="28"/>
      <c r="W495" s="28"/>
      <c r="X495" s="28"/>
      <c r="Y495" s="28"/>
      <c r="Z495" s="28"/>
      <c r="AA495" s="28"/>
      <c r="AB495" s="28"/>
      <c r="AC495" s="28"/>
      <c r="AD495" s="28"/>
      <c r="AE495" s="28"/>
      <c r="AF495" s="28"/>
      <c r="AG495" s="28" t="s">
        <v>202</v>
      </c>
      <c r="AI495" s="370"/>
    </row>
    <row r="496" spans="1:35" s="3" customFormat="1" ht="50.1" hidden="1" customHeight="1" x14ac:dyDescent="0.2">
      <c r="A496" s="36" t="s">
        <v>2029</v>
      </c>
      <c r="B496" s="28" t="s">
        <v>120</v>
      </c>
      <c r="C496" s="28" t="s">
        <v>37</v>
      </c>
      <c r="D496" s="37">
        <v>41694</v>
      </c>
      <c r="E496" s="30"/>
      <c r="F496" s="37"/>
      <c r="G496" s="30"/>
      <c r="H496" s="196"/>
      <c r="I496" s="28"/>
      <c r="J496" s="28"/>
      <c r="K496" s="28"/>
      <c r="L496" s="28"/>
      <c r="M496" s="28"/>
      <c r="N496" s="28"/>
      <c r="O496" s="28"/>
      <c r="P496" s="28"/>
      <c r="Q496" s="354"/>
      <c r="R496" s="28"/>
      <c r="S496" s="28"/>
      <c r="T496" s="36"/>
      <c r="U496" s="28"/>
      <c r="V496" s="28"/>
      <c r="W496" s="28"/>
      <c r="X496" s="28"/>
      <c r="Y496" s="28"/>
      <c r="Z496" s="28"/>
      <c r="AA496" s="28"/>
      <c r="AB496" s="28"/>
      <c r="AC496" s="28"/>
      <c r="AD496" s="28"/>
      <c r="AE496" s="28"/>
      <c r="AF496" s="28"/>
      <c r="AG496" s="28" t="s">
        <v>202</v>
      </c>
      <c r="AI496" s="370"/>
    </row>
    <row r="497" spans="1:35" s="3" customFormat="1" ht="50.1" hidden="1" customHeight="1" x14ac:dyDescent="0.2">
      <c r="A497" s="36" t="s">
        <v>2029</v>
      </c>
      <c r="B497" s="28" t="s">
        <v>120</v>
      </c>
      <c r="C497" s="28" t="s">
        <v>37</v>
      </c>
      <c r="D497" s="37">
        <v>41695</v>
      </c>
      <c r="E497" s="30"/>
      <c r="F497" s="37"/>
      <c r="G497" s="30"/>
      <c r="H497" s="196"/>
      <c r="I497" s="28"/>
      <c r="J497" s="28"/>
      <c r="K497" s="28"/>
      <c r="L497" s="28"/>
      <c r="M497" s="28"/>
      <c r="N497" s="28"/>
      <c r="O497" s="28"/>
      <c r="P497" s="28"/>
      <c r="Q497" s="354"/>
      <c r="R497" s="28"/>
      <c r="S497" s="28"/>
      <c r="T497" s="36"/>
      <c r="U497" s="28"/>
      <c r="V497" s="28"/>
      <c r="W497" s="28"/>
      <c r="X497" s="28"/>
      <c r="Y497" s="28"/>
      <c r="Z497" s="28"/>
      <c r="AA497" s="28"/>
      <c r="AB497" s="28"/>
      <c r="AC497" s="28"/>
      <c r="AD497" s="28"/>
      <c r="AE497" s="28"/>
      <c r="AF497" s="28"/>
      <c r="AG497" s="28" t="s">
        <v>202</v>
      </c>
      <c r="AI497" s="370"/>
    </row>
    <row r="498" spans="1:35" s="3" customFormat="1" ht="50.1" hidden="1" customHeight="1" x14ac:dyDescent="0.2">
      <c r="A498" s="36" t="s">
        <v>2029</v>
      </c>
      <c r="B498" s="28" t="s">
        <v>120</v>
      </c>
      <c r="C498" s="28" t="s">
        <v>37</v>
      </c>
      <c r="D498" s="37">
        <v>41696</v>
      </c>
      <c r="E498" s="30"/>
      <c r="F498" s="37"/>
      <c r="G498" s="30"/>
      <c r="H498" s="196"/>
      <c r="I498" s="28"/>
      <c r="J498" s="28"/>
      <c r="K498" s="28"/>
      <c r="L498" s="28"/>
      <c r="M498" s="28"/>
      <c r="N498" s="28"/>
      <c r="O498" s="28"/>
      <c r="P498" s="28"/>
      <c r="Q498" s="354"/>
      <c r="R498" s="28"/>
      <c r="S498" s="28"/>
      <c r="T498" s="36"/>
      <c r="U498" s="28"/>
      <c r="V498" s="28"/>
      <c r="W498" s="28"/>
      <c r="X498" s="28"/>
      <c r="Y498" s="28"/>
      <c r="Z498" s="28"/>
      <c r="AA498" s="28"/>
      <c r="AB498" s="28"/>
      <c r="AC498" s="28"/>
      <c r="AD498" s="28"/>
      <c r="AE498" s="28"/>
      <c r="AF498" s="28"/>
      <c r="AG498" s="28" t="s">
        <v>202</v>
      </c>
      <c r="AI498" s="370"/>
    </row>
    <row r="499" spans="1:35" s="3" customFormat="1" ht="50.1" hidden="1" customHeight="1" x14ac:dyDescent="0.2">
      <c r="A499" s="36" t="s">
        <v>2029</v>
      </c>
      <c r="B499" s="28" t="s">
        <v>120</v>
      </c>
      <c r="C499" s="28" t="s">
        <v>37</v>
      </c>
      <c r="D499" s="37">
        <v>41697</v>
      </c>
      <c r="E499" s="30"/>
      <c r="F499" s="37"/>
      <c r="G499" s="30"/>
      <c r="H499" s="196"/>
      <c r="I499" s="28"/>
      <c r="J499" s="28"/>
      <c r="K499" s="28"/>
      <c r="L499" s="28"/>
      <c r="M499" s="28"/>
      <c r="N499" s="28"/>
      <c r="O499" s="28"/>
      <c r="P499" s="28"/>
      <c r="Q499" s="354"/>
      <c r="R499" s="28"/>
      <c r="S499" s="28"/>
      <c r="T499" s="36"/>
      <c r="U499" s="28"/>
      <c r="V499" s="28"/>
      <c r="W499" s="28"/>
      <c r="X499" s="28"/>
      <c r="Y499" s="28"/>
      <c r="Z499" s="28"/>
      <c r="AA499" s="28"/>
      <c r="AB499" s="28"/>
      <c r="AC499" s="28"/>
      <c r="AD499" s="28"/>
      <c r="AE499" s="28"/>
      <c r="AF499" s="28"/>
      <c r="AG499" s="28" t="s">
        <v>202</v>
      </c>
      <c r="AI499" s="370"/>
    </row>
    <row r="500" spans="1:35" s="3" customFormat="1" ht="50.1" hidden="1" customHeight="1" x14ac:dyDescent="0.2">
      <c r="A500" s="36" t="s">
        <v>2029</v>
      </c>
      <c r="B500" s="28" t="s">
        <v>120</v>
      </c>
      <c r="C500" s="28" t="s">
        <v>37</v>
      </c>
      <c r="D500" s="37">
        <v>41698</v>
      </c>
      <c r="E500" s="30"/>
      <c r="F500" s="37"/>
      <c r="G500" s="30"/>
      <c r="H500" s="196"/>
      <c r="I500" s="28"/>
      <c r="J500" s="28"/>
      <c r="K500" s="28"/>
      <c r="L500" s="28"/>
      <c r="M500" s="28"/>
      <c r="N500" s="28"/>
      <c r="O500" s="28"/>
      <c r="P500" s="28"/>
      <c r="Q500" s="354"/>
      <c r="R500" s="28"/>
      <c r="S500" s="28"/>
      <c r="T500" s="36"/>
      <c r="U500" s="28"/>
      <c r="V500" s="28"/>
      <c r="W500" s="28"/>
      <c r="X500" s="28"/>
      <c r="Y500" s="28"/>
      <c r="Z500" s="28"/>
      <c r="AA500" s="28"/>
      <c r="AB500" s="28"/>
      <c r="AC500" s="28"/>
      <c r="AD500" s="28"/>
      <c r="AE500" s="28"/>
      <c r="AF500" s="28"/>
      <c r="AG500" s="28" t="s">
        <v>202</v>
      </c>
      <c r="AI500" s="370"/>
    </row>
    <row r="501" spans="1:35" s="3" customFormat="1" ht="50.1" hidden="1" customHeight="1" x14ac:dyDescent="0.2">
      <c r="A501" s="36" t="s">
        <v>2030</v>
      </c>
      <c r="B501" s="28" t="s">
        <v>120</v>
      </c>
      <c r="C501" s="28" t="s">
        <v>37</v>
      </c>
      <c r="D501" s="37">
        <v>41699</v>
      </c>
      <c r="E501" s="30"/>
      <c r="F501" s="37"/>
      <c r="G501" s="30"/>
      <c r="H501" s="196"/>
      <c r="I501" s="28"/>
      <c r="J501" s="28"/>
      <c r="K501" s="28"/>
      <c r="L501" s="28"/>
      <c r="M501" s="28"/>
      <c r="N501" s="28"/>
      <c r="O501" s="28"/>
      <c r="P501" s="28"/>
      <c r="Q501" s="354"/>
      <c r="R501" s="28"/>
      <c r="S501" s="28"/>
      <c r="T501" s="36"/>
      <c r="U501" s="28"/>
      <c r="V501" s="28"/>
      <c r="W501" s="28"/>
      <c r="X501" s="28"/>
      <c r="Y501" s="28"/>
      <c r="Z501" s="28"/>
      <c r="AA501" s="28"/>
      <c r="AB501" s="28"/>
      <c r="AC501" s="28"/>
      <c r="AD501" s="28"/>
      <c r="AE501" s="28"/>
      <c r="AF501" s="28"/>
      <c r="AG501" s="28" t="s">
        <v>202</v>
      </c>
      <c r="AI501" s="370"/>
    </row>
    <row r="502" spans="1:35" s="3" customFormat="1" ht="50.1" hidden="1" customHeight="1" x14ac:dyDescent="0.2">
      <c r="A502" s="36" t="s">
        <v>2030</v>
      </c>
      <c r="B502" s="28" t="s">
        <v>120</v>
      </c>
      <c r="C502" s="28" t="s">
        <v>37</v>
      </c>
      <c r="D502" s="37">
        <v>41700</v>
      </c>
      <c r="E502" s="30"/>
      <c r="F502" s="37"/>
      <c r="G502" s="30"/>
      <c r="H502" s="196"/>
      <c r="I502" s="28"/>
      <c r="J502" s="28"/>
      <c r="K502" s="28"/>
      <c r="L502" s="28"/>
      <c r="M502" s="28"/>
      <c r="N502" s="28"/>
      <c r="O502" s="28"/>
      <c r="P502" s="28"/>
      <c r="Q502" s="354"/>
      <c r="R502" s="28"/>
      <c r="S502" s="28"/>
      <c r="T502" s="36"/>
      <c r="U502" s="28"/>
      <c r="V502" s="28"/>
      <c r="W502" s="28"/>
      <c r="X502" s="28"/>
      <c r="Y502" s="28"/>
      <c r="Z502" s="28"/>
      <c r="AA502" s="28"/>
      <c r="AB502" s="28"/>
      <c r="AC502" s="28"/>
      <c r="AD502" s="28"/>
      <c r="AE502" s="28"/>
      <c r="AF502" s="28"/>
      <c r="AG502" s="28" t="s">
        <v>202</v>
      </c>
      <c r="AI502" s="370"/>
    </row>
    <row r="503" spans="1:35" s="3" customFormat="1" ht="50.1" hidden="1" customHeight="1" x14ac:dyDescent="0.2">
      <c r="A503" s="36" t="s">
        <v>2030</v>
      </c>
      <c r="B503" s="28" t="s">
        <v>120</v>
      </c>
      <c r="C503" s="28" t="s">
        <v>37</v>
      </c>
      <c r="D503" s="37">
        <v>41701</v>
      </c>
      <c r="E503" s="30"/>
      <c r="F503" s="37"/>
      <c r="G503" s="30"/>
      <c r="H503" s="196"/>
      <c r="I503" s="28"/>
      <c r="J503" s="28"/>
      <c r="K503" s="28"/>
      <c r="L503" s="28"/>
      <c r="M503" s="28"/>
      <c r="N503" s="28"/>
      <c r="O503" s="28"/>
      <c r="P503" s="28"/>
      <c r="Q503" s="354"/>
      <c r="R503" s="28"/>
      <c r="S503" s="28"/>
      <c r="T503" s="36"/>
      <c r="U503" s="28"/>
      <c r="V503" s="28"/>
      <c r="W503" s="28"/>
      <c r="X503" s="28"/>
      <c r="Y503" s="28"/>
      <c r="Z503" s="28"/>
      <c r="AA503" s="28"/>
      <c r="AB503" s="28"/>
      <c r="AC503" s="28"/>
      <c r="AD503" s="28"/>
      <c r="AE503" s="28"/>
      <c r="AF503" s="28"/>
      <c r="AG503" s="28" t="s">
        <v>202</v>
      </c>
      <c r="AI503" s="370"/>
    </row>
    <row r="504" spans="1:35" s="3" customFormat="1" ht="50.1" hidden="1" customHeight="1" x14ac:dyDescent="0.2">
      <c r="A504" s="36" t="s">
        <v>2030</v>
      </c>
      <c r="B504" s="28" t="s">
        <v>120</v>
      </c>
      <c r="C504" s="28" t="s">
        <v>37</v>
      </c>
      <c r="D504" s="37">
        <v>41702</v>
      </c>
      <c r="E504" s="30"/>
      <c r="F504" s="37"/>
      <c r="G504" s="30"/>
      <c r="H504" s="196"/>
      <c r="I504" s="28"/>
      <c r="J504" s="28"/>
      <c r="K504" s="28"/>
      <c r="L504" s="28"/>
      <c r="M504" s="28"/>
      <c r="N504" s="28"/>
      <c r="O504" s="28"/>
      <c r="P504" s="28"/>
      <c r="Q504" s="354"/>
      <c r="R504" s="28"/>
      <c r="S504" s="28"/>
      <c r="T504" s="36"/>
      <c r="U504" s="28"/>
      <c r="V504" s="28"/>
      <c r="W504" s="28"/>
      <c r="X504" s="28"/>
      <c r="Y504" s="28"/>
      <c r="Z504" s="28"/>
      <c r="AA504" s="28"/>
      <c r="AB504" s="28"/>
      <c r="AC504" s="28"/>
      <c r="AD504" s="28"/>
      <c r="AE504" s="28"/>
      <c r="AF504" s="28"/>
      <c r="AG504" s="28" t="s">
        <v>202</v>
      </c>
      <c r="AI504" s="370"/>
    </row>
    <row r="505" spans="1:35" s="3" customFormat="1" ht="50.1" hidden="1" customHeight="1" x14ac:dyDescent="0.2">
      <c r="A505" s="36" t="s">
        <v>2030</v>
      </c>
      <c r="B505" s="28" t="s">
        <v>120</v>
      </c>
      <c r="C505" s="28" t="s">
        <v>37</v>
      </c>
      <c r="D505" s="37">
        <v>41703</v>
      </c>
      <c r="E505" s="30"/>
      <c r="F505" s="37"/>
      <c r="G505" s="30"/>
      <c r="H505" s="196"/>
      <c r="I505" s="28"/>
      <c r="J505" s="28"/>
      <c r="K505" s="28"/>
      <c r="L505" s="28"/>
      <c r="M505" s="28"/>
      <c r="N505" s="28"/>
      <c r="O505" s="28"/>
      <c r="P505" s="28"/>
      <c r="Q505" s="354"/>
      <c r="R505" s="28"/>
      <c r="S505" s="28"/>
      <c r="T505" s="36"/>
      <c r="U505" s="28"/>
      <c r="V505" s="28"/>
      <c r="W505" s="28"/>
      <c r="X505" s="28"/>
      <c r="Y505" s="28"/>
      <c r="Z505" s="28"/>
      <c r="AA505" s="28"/>
      <c r="AB505" s="28"/>
      <c r="AC505" s="28"/>
      <c r="AD505" s="28"/>
      <c r="AE505" s="28"/>
      <c r="AF505" s="28"/>
      <c r="AG505" s="28" t="s">
        <v>202</v>
      </c>
      <c r="AI505" s="370"/>
    </row>
    <row r="506" spans="1:35" s="3" customFormat="1" ht="50.1" hidden="1" customHeight="1" x14ac:dyDescent="0.2">
      <c r="A506" s="36" t="s">
        <v>2030</v>
      </c>
      <c r="B506" s="28" t="s">
        <v>120</v>
      </c>
      <c r="C506" s="28" t="s">
        <v>37</v>
      </c>
      <c r="D506" s="37">
        <v>41704</v>
      </c>
      <c r="E506" s="30"/>
      <c r="F506" s="37"/>
      <c r="G506" s="30"/>
      <c r="H506" s="196"/>
      <c r="I506" s="28"/>
      <c r="J506" s="28"/>
      <c r="K506" s="28"/>
      <c r="L506" s="28"/>
      <c r="M506" s="28"/>
      <c r="N506" s="28"/>
      <c r="O506" s="28"/>
      <c r="P506" s="28"/>
      <c r="Q506" s="354"/>
      <c r="R506" s="28"/>
      <c r="S506" s="28"/>
      <c r="T506" s="36"/>
      <c r="U506" s="28"/>
      <c r="V506" s="28"/>
      <c r="W506" s="28"/>
      <c r="X506" s="28"/>
      <c r="Y506" s="28"/>
      <c r="Z506" s="28"/>
      <c r="AA506" s="28"/>
      <c r="AB506" s="28"/>
      <c r="AC506" s="28"/>
      <c r="AD506" s="28"/>
      <c r="AE506" s="28"/>
      <c r="AF506" s="28"/>
      <c r="AG506" s="28" t="s">
        <v>202</v>
      </c>
      <c r="AI506" s="370"/>
    </row>
    <row r="507" spans="1:35" s="3" customFormat="1" ht="50.1" hidden="1" customHeight="1" x14ac:dyDescent="0.2">
      <c r="A507" s="36" t="s">
        <v>2030</v>
      </c>
      <c r="B507" s="28" t="s">
        <v>120</v>
      </c>
      <c r="C507" s="28" t="s">
        <v>37</v>
      </c>
      <c r="D507" s="37">
        <v>41705</v>
      </c>
      <c r="E507" s="30"/>
      <c r="F507" s="37"/>
      <c r="G507" s="30"/>
      <c r="H507" s="196"/>
      <c r="I507" s="28"/>
      <c r="J507" s="28"/>
      <c r="K507" s="28"/>
      <c r="L507" s="28"/>
      <c r="M507" s="28"/>
      <c r="N507" s="28"/>
      <c r="O507" s="28"/>
      <c r="P507" s="28"/>
      <c r="Q507" s="354"/>
      <c r="R507" s="28"/>
      <c r="S507" s="28"/>
      <c r="T507" s="36"/>
      <c r="U507" s="28"/>
      <c r="V507" s="28"/>
      <c r="W507" s="28"/>
      <c r="X507" s="28"/>
      <c r="Y507" s="28"/>
      <c r="Z507" s="28"/>
      <c r="AA507" s="28"/>
      <c r="AB507" s="28"/>
      <c r="AC507" s="28"/>
      <c r="AD507" s="28"/>
      <c r="AE507" s="28"/>
      <c r="AF507" s="28"/>
      <c r="AG507" s="28" t="s">
        <v>202</v>
      </c>
      <c r="AI507" s="370"/>
    </row>
    <row r="508" spans="1:35" s="3" customFormat="1" ht="50.1" hidden="1" customHeight="1" x14ac:dyDescent="0.2">
      <c r="A508" s="36" t="s">
        <v>2030</v>
      </c>
      <c r="B508" s="28" t="s">
        <v>120</v>
      </c>
      <c r="C508" s="28" t="s">
        <v>37</v>
      </c>
      <c r="D508" s="37">
        <v>41706</v>
      </c>
      <c r="E508" s="30"/>
      <c r="F508" s="37"/>
      <c r="G508" s="30"/>
      <c r="H508" s="196"/>
      <c r="I508" s="28"/>
      <c r="J508" s="28"/>
      <c r="K508" s="28"/>
      <c r="L508" s="28"/>
      <c r="M508" s="28"/>
      <c r="N508" s="28"/>
      <c r="O508" s="28"/>
      <c r="P508" s="28"/>
      <c r="Q508" s="354"/>
      <c r="R508" s="28"/>
      <c r="S508" s="28"/>
      <c r="T508" s="36"/>
      <c r="U508" s="28"/>
      <c r="V508" s="28"/>
      <c r="W508" s="28"/>
      <c r="X508" s="28"/>
      <c r="Y508" s="28"/>
      <c r="Z508" s="28"/>
      <c r="AA508" s="28"/>
      <c r="AB508" s="28"/>
      <c r="AC508" s="28"/>
      <c r="AD508" s="28"/>
      <c r="AE508" s="28"/>
      <c r="AF508" s="28"/>
      <c r="AG508" s="28" t="s">
        <v>202</v>
      </c>
      <c r="AI508" s="370"/>
    </row>
    <row r="509" spans="1:35" s="3" customFormat="1" ht="50.1" hidden="1" customHeight="1" x14ac:dyDescent="0.2">
      <c r="A509" s="36" t="s">
        <v>2030</v>
      </c>
      <c r="B509" s="28" t="s">
        <v>120</v>
      </c>
      <c r="C509" s="28" t="s">
        <v>37</v>
      </c>
      <c r="D509" s="37">
        <v>41707</v>
      </c>
      <c r="E509" s="30"/>
      <c r="F509" s="37"/>
      <c r="G509" s="30"/>
      <c r="H509" s="196"/>
      <c r="I509" s="28"/>
      <c r="J509" s="28"/>
      <c r="K509" s="28"/>
      <c r="L509" s="28"/>
      <c r="M509" s="28"/>
      <c r="N509" s="28"/>
      <c r="O509" s="28"/>
      <c r="P509" s="28"/>
      <c r="Q509" s="354"/>
      <c r="R509" s="28"/>
      <c r="S509" s="28"/>
      <c r="T509" s="36"/>
      <c r="U509" s="28"/>
      <c r="V509" s="28"/>
      <c r="W509" s="28"/>
      <c r="X509" s="28"/>
      <c r="Y509" s="28"/>
      <c r="Z509" s="28"/>
      <c r="AA509" s="28"/>
      <c r="AB509" s="28"/>
      <c r="AC509" s="28"/>
      <c r="AD509" s="28"/>
      <c r="AE509" s="28"/>
      <c r="AF509" s="28"/>
      <c r="AG509" s="28" t="s">
        <v>202</v>
      </c>
      <c r="AI509" s="370"/>
    </row>
    <row r="510" spans="1:35" s="3" customFormat="1" ht="50.1" hidden="1" customHeight="1" x14ac:dyDescent="0.2">
      <c r="A510" s="36" t="s">
        <v>2030</v>
      </c>
      <c r="B510" s="28" t="s">
        <v>120</v>
      </c>
      <c r="C510" s="28" t="s">
        <v>37</v>
      </c>
      <c r="D510" s="37">
        <v>41708</v>
      </c>
      <c r="E510" s="30"/>
      <c r="F510" s="37"/>
      <c r="G510" s="30"/>
      <c r="H510" s="196"/>
      <c r="I510" s="28"/>
      <c r="J510" s="28"/>
      <c r="K510" s="28"/>
      <c r="L510" s="28"/>
      <c r="M510" s="28"/>
      <c r="N510" s="28"/>
      <c r="O510" s="28"/>
      <c r="P510" s="28"/>
      <c r="Q510" s="354"/>
      <c r="R510" s="28"/>
      <c r="S510" s="28"/>
      <c r="T510" s="36"/>
      <c r="U510" s="28"/>
      <c r="V510" s="28"/>
      <c r="W510" s="28"/>
      <c r="X510" s="28"/>
      <c r="Y510" s="28"/>
      <c r="Z510" s="28"/>
      <c r="AA510" s="28"/>
      <c r="AB510" s="28"/>
      <c r="AC510" s="28"/>
      <c r="AD510" s="28"/>
      <c r="AE510" s="28"/>
      <c r="AF510" s="28"/>
      <c r="AG510" s="28" t="s">
        <v>202</v>
      </c>
      <c r="AI510" s="370"/>
    </row>
    <row r="511" spans="1:35" s="3" customFormat="1" ht="50.1" hidden="1" customHeight="1" x14ac:dyDescent="0.2">
      <c r="A511" s="36" t="s">
        <v>2030</v>
      </c>
      <c r="B511" s="28" t="s">
        <v>120</v>
      </c>
      <c r="C511" s="28" t="s">
        <v>37</v>
      </c>
      <c r="D511" s="37">
        <v>41709</v>
      </c>
      <c r="E511" s="30"/>
      <c r="F511" s="37"/>
      <c r="G511" s="30"/>
      <c r="H511" s="196"/>
      <c r="I511" s="28"/>
      <c r="J511" s="28"/>
      <c r="K511" s="28"/>
      <c r="L511" s="28"/>
      <c r="M511" s="28"/>
      <c r="N511" s="28"/>
      <c r="O511" s="28"/>
      <c r="P511" s="28"/>
      <c r="Q511" s="354"/>
      <c r="R511" s="28"/>
      <c r="S511" s="28"/>
      <c r="T511" s="36"/>
      <c r="U511" s="28"/>
      <c r="V511" s="28"/>
      <c r="W511" s="28"/>
      <c r="X511" s="28"/>
      <c r="Y511" s="28"/>
      <c r="Z511" s="28"/>
      <c r="AA511" s="28"/>
      <c r="AB511" s="28"/>
      <c r="AC511" s="28"/>
      <c r="AD511" s="28"/>
      <c r="AE511" s="28"/>
      <c r="AF511" s="28"/>
      <c r="AG511" s="28" t="s">
        <v>202</v>
      </c>
      <c r="AI511" s="370"/>
    </row>
    <row r="512" spans="1:35" s="3" customFormat="1" ht="50.1" hidden="1" customHeight="1" x14ac:dyDescent="0.2">
      <c r="A512" s="36" t="s">
        <v>2030</v>
      </c>
      <c r="B512" s="28" t="s">
        <v>120</v>
      </c>
      <c r="C512" s="28" t="s">
        <v>37</v>
      </c>
      <c r="D512" s="37">
        <v>41710</v>
      </c>
      <c r="E512" s="30"/>
      <c r="F512" s="37"/>
      <c r="G512" s="30"/>
      <c r="H512" s="196"/>
      <c r="I512" s="28"/>
      <c r="J512" s="28"/>
      <c r="K512" s="28"/>
      <c r="L512" s="28"/>
      <c r="M512" s="28"/>
      <c r="N512" s="28"/>
      <c r="O512" s="28"/>
      <c r="P512" s="28"/>
      <c r="Q512" s="354"/>
      <c r="R512" s="28"/>
      <c r="S512" s="28"/>
      <c r="T512" s="36"/>
      <c r="U512" s="28"/>
      <c r="V512" s="28"/>
      <c r="W512" s="28"/>
      <c r="X512" s="28"/>
      <c r="Y512" s="28"/>
      <c r="Z512" s="28"/>
      <c r="AA512" s="28"/>
      <c r="AB512" s="28"/>
      <c r="AC512" s="28"/>
      <c r="AD512" s="28"/>
      <c r="AE512" s="28"/>
      <c r="AF512" s="28"/>
      <c r="AG512" s="28" t="s">
        <v>202</v>
      </c>
      <c r="AI512" s="370"/>
    </row>
    <row r="513" spans="1:36" s="3" customFormat="1" ht="50.1" hidden="1" customHeight="1" x14ac:dyDescent="0.2">
      <c r="A513" s="36" t="s">
        <v>2030</v>
      </c>
      <c r="B513" s="28" t="s">
        <v>120</v>
      </c>
      <c r="C513" s="28" t="s">
        <v>37</v>
      </c>
      <c r="D513" s="37">
        <v>41711</v>
      </c>
      <c r="E513" s="30">
        <v>0.68055555555555547</v>
      </c>
      <c r="F513" s="37">
        <v>41711</v>
      </c>
      <c r="G513" s="30">
        <v>0.70833333333333337</v>
      </c>
      <c r="H513" s="196">
        <v>2.7777777777777776E-2</v>
      </c>
      <c r="I513" s="28">
        <v>2</v>
      </c>
      <c r="J513" s="28"/>
      <c r="K513" s="28"/>
      <c r="L513" s="28" t="s">
        <v>130</v>
      </c>
      <c r="M513" s="28" t="s">
        <v>1586</v>
      </c>
      <c r="N513" s="28">
        <v>0.4</v>
      </c>
      <c r="O513" s="28" t="s">
        <v>71</v>
      </c>
      <c r="P513" s="28" t="s">
        <v>1587</v>
      </c>
      <c r="Q513" s="354" t="s">
        <v>1588</v>
      </c>
      <c r="R513" s="28">
        <v>15.5</v>
      </c>
      <c r="S513" s="28"/>
      <c r="T513" s="28">
        <v>15.5</v>
      </c>
      <c r="U513" s="28"/>
      <c r="V513" s="28"/>
      <c r="W513" s="28"/>
      <c r="X513" s="28"/>
      <c r="Y513" s="31"/>
      <c r="Z513" s="28"/>
      <c r="AA513" s="28"/>
      <c r="AB513" s="28"/>
      <c r="AC513" s="28"/>
      <c r="AD513" s="28" t="s">
        <v>61</v>
      </c>
      <c r="AE513" s="28"/>
      <c r="AF513" s="28"/>
      <c r="AG513" s="28"/>
      <c r="AH513" s="22"/>
      <c r="AI513" s="371"/>
      <c r="AJ513" s="22"/>
    </row>
    <row r="514" spans="1:36" s="3" customFormat="1" ht="50.1" hidden="1" customHeight="1" x14ac:dyDescent="0.2">
      <c r="A514" s="36" t="s">
        <v>2030</v>
      </c>
      <c r="B514" s="28" t="s">
        <v>120</v>
      </c>
      <c r="C514" s="28" t="s">
        <v>37</v>
      </c>
      <c r="D514" s="37">
        <v>41712</v>
      </c>
      <c r="E514" s="30"/>
      <c r="F514" s="37"/>
      <c r="G514" s="30"/>
      <c r="H514" s="196"/>
      <c r="I514" s="28"/>
      <c r="J514" s="28"/>
      <c r="K514" s="28"/>
      <c r="L514" s="28"/>
      <c r="M514" s="28"/>
      <c r="N514" s="28"/>
      <c r="O514" s="28"/>
      <c r="P514" s="28"/>
      <c r="Q514" s="354"/>
      <c r="R514" s="28"/>
      <c r="S514" s="28"/>
      <c r="T514" s="28"/>
      <c r="U514" s="28"/>
      <c r="V514" s="28"/>
      <c r="W514" s="28"/>
      <c r="X514" s="28"/>
      <c r="Y514" s="28"/>
      <c r="Z514" s="28"/>
      <c r="AA514" s="28"/>
      <c r="AB514" s="28"/>
      <c r="AC514" s="28"/>
      <c r="AD514" s="28"/>
      <c r="AE514" s="28"/>
      <c r="AF514" s="28"/>
      <c r="AG514" s="28" t="s">
        <v>202</v>
      </c>
      <c r="AH514" s="22"/>
      <c r="AI514" s="371"/>
      <c r="AJ514" s="22"/>
    </row>
    <row r="515" spans="1:36" s="3" customFormat="1" ht="50.1" hidden="1" customHeight="1" x14ac:dyDescent="0.2">
      <c r="A515" s="36" t="s">
        <v>2030</v>
      </c>
      <c r="B515" s="28" t="s">
        <v>120</v>
      </c>
      <c r="C515" s="28" t="s">
        <v>37</v>
      </c>
      <c r="D515" s="37">
        <v>41713</v>
      </c>
      <c r="E515" s="30"/>
      <c r="F515" s="37"/>
      <c r="G515" s="30"/>
      <c r="H515" s="196"/>
      <c r="I515" s="28"/>
      <c r="J515" s="28"/>
      <c r="K515" s="28"/>
      <c r="L515" s="28"/>
      <c r="M515" s="28"/>
      <c r="N515" s="28"/>
      <c r="O515" s="28"/>
      <c r="P515" s="28"/>
      <c r="Q515" s="354"/>
      <c r="R515" s="28"/>
      <c r="S515" s="28"/>
      <c r="T515" s="28"/>
      <c r="U515" s="28"/>
      <c r="V515" s="28"/>
      <c r="W515" s="28"/>
      <c r="X515" s="28"/>
      <c r="Y515" s="28"/>
      <c r="Z515" s="28"/>
      <c r="AA515" s="28"/>
      <c r="AB515" s="28"/>
      <c r="AC515" s="28"/>
      <c r="AD515" s="28"/>
      <c r="AE515" s="28"/>
      <c r="AF515" s="28"/>
      <c r="AG515" s="28" t="s">
        <v>202</v>
      </c>
      <c r="AH515" s="22"/>
      <c r="AI515" s="371"/>
      <c r="AJ515" s="22"/>
    </row>
    <row r="516" spans="1:36" s="3" customFormat="1" ht="50.1" hidden="1" customHeight="1" x14ac:dyDescent="0.2">
      <c r="A516" s="36" t="s">
        <v>2030</v>
      </c>
      <c r="B516" s="28" t="s">
        <v>120</v>
      </c>
      <c r="C516" s="28" t="s">
        <v>37</v>
      </c>
      <c r="D516" s="37">
        <v>41714</v>
      </c>
      <c r="E516" s="30"/>
      <c r="F516" s="37"/>
      <c r="G516" s="30"/>
      <c r="H516" s="196"/>
      <c r="I516" s="28"/>
      <c r="J516" s="28"/>
      <c r="K516" s="28"/>
      <c r="L516" s="28"/>
      <c r="M516" s="28"/>
      <c r="N516" s="28"/>
      <c r="O516" s="28"/>
      <c r="P516" s="28"/>
      <c r="Q516" s="354"/>
      <c r="R516" s="28"/>
      <c r="S516" s="28"/>
      <c r="T516" s="28"/>
      <c r="U516" s="28"/>
      <c r="V516" s="28"/>
      <c r="W516" s="28"/>
      <c r="X516" s="28"/>
      <c r="Y516" s="28"/>
      <c r="Z516" s="28"/>
      <c r="AA516" s="28"/>
      <c r="AB516" s="28"/>
      <c r="AC516" s="28"/>
      <c r="AD516" s="28"/>
      <c r="AE516" s="28"/>
      <c r="AF516" s="28"/>
      <c r="AG516" s="28" t="s">
        <v>202</v>
      </c>
      <c r="AH516" s="22"/>
      <c r="AI516" s="371"/>
      <c r="AJ516" s="22"/>
    </row>
    <row r="517" spans="1:36" s="3" customFormat="1" ht="50.1" hidden="1" customHeight="1" x14ac:dyDescent="0.2">
      <c r="A517" s="36" t="s">
        <v>2030</v>
      </c>
      <c r="B517" s="28" t="s">
        <v>120</v>
      </c>
      <c r="C517" s="28" t="s">
        <v>37</v>
      </c>
      <c r="D517" s="37">
        <v>41718</v>
      </c>
      <c r="E517" s="30">
        <v>0.20833333333333334</v>
      </c>
      <c r="F517" s="37">
        <v>41718</v>
      </c>
      <c r="G517" s="30">
        <v>0.23611111111111113</v>
      </c>
      <c r="H517" s="196">
        <f>G517-E517</f>
        <v>2.777777777777779E-2</v>
      </c>
      <c r="I517" s="28">
        <v>4</v>
      </c>
      <c r="J517" s="28"/>
      <c r="K517" s="28"/>
      <c r="L517" s="28" t="s">
        <v>130</v>
      </c>
      <c r="M517" s="28" t="s">
        <v>1863</v>
      </c>
      <c r="N517" s="28">
        <v>0.4</v>
      </c>
      <c r="O517" s="28" t="s">
        <v>71</v>
      </c>
      <c r="P517" s="28" t="s">
        <v>1864</v>
      </c>
      <c r="Q517" s="354" t="s">
        <v>1865</v>
      </c>
      <c r="R517" s="28">
        <v>21.7</v>
      </c>
      <c r="S517" s="28"/>
      <c r="T517" s="28">
        <v>21.7</v>
      </c>
      <c r="U517" s="28"/>
      <c r="V517" s="28"/>
      <c r="W517" s="28"/>
      <c r="X517" s="28"/>
      <c r="Y517" s="28"/>
      <c r="Z517" s="28"/>
      <c r="AA517" s="28"/>
      <c r="AB517" s="28"/>
      <c r="AC517" s="28"/>
      <c r="AD517" s="28" t="s">
        <v>39</v>
      </c>
      <c r="AE517" s="28"/>
      <c r="AF517" s="28"/>
      <c r="AG517" s="28"/>
      <c r="AH517" s="22"/>
      <c r="AI517" s="371"/>
      <c r="AJ517" s="22"/>
    </row>
    <row r="518" spans="1:36" s="109" customFormat="1" ht="78.75" hidden="1" customHeight="1" x14ac:dyDescent="0.2">
      <c r="A518" s="36" t="s">
        <v>2030</v>
      </c>
      <c r="B518" s="28" t="s">
        <v>120</v>
      </c>
      <c r="C518" s="28" t="s">
        <v>37</v>
      </c>
      <c r="D518" s="37">
        <v>41722</v>
      </c>
      <c r="E518" s="30">
        <v>0.60416666666666663</v>
      </c>
      <c r="F518" s="37">
        <v>41722</v>
      </c>
      <c r="G518" s="30">
        <v>0.625</v>
      </c>
      <c r="H518" s="196">
        <v>2.0833333333333332E-2</v>
      </c>
      <c r="I518" s="28">
        <v>20</v>
      </c>
      <c r="J518" s="28"/>
      <c r="K518" s="28"/>
      <c r="L518" s="28" t="s">
        <v>130</v>
      </c>
      <c r="M518" s="28" t="s">
        <v>1995</v>
      </c>
      <c r="N518" s="28" t="s">
        <v>103</v>
      </c>
      <c r="O518" s="28" t="s">
        <v>68</v>
      </c>
      <c r="P518" s="28" t="s">
        <v>1996</v>
      </c>
      <c r="Q518" s="354" t="s">
        <v>1997</v>
      </c>
      <c r="R518" s="28">
        <v>50</v>
      </c>
      <c r="S518" s="28"/>
      <c r="T518" s="28">
        <v>50</v>
      </c>
      <c r="U518" s="28"/>
      <c r="V518" s="28"/>
      <c r="W518" s="28"/>
      <c r="X518" s="28"/>
      <c r="Y518" s="28"/>
      <c r="Z518" s="28"/>
      <c r="AA518" s="28"/>
      <c r="AB518" s="28"/>
      <c r="AC518" s="28"/>
      <c r="AD518" s="28" t="s">
        <v>39</v>
      </c>
      <c r="AE518" s="28"/>
      <c r="AF518" s="28"/>
      <c r="AG518" s="28"/>
      <c r="AH518" s="22"/>
      <c r="AI518" s="371"/>
      <c r="AJ518" s="22"/>
    </row>
    <row r="519" spans="1:36" s="3" customFormat="1" ht="78.75" hidden="1" customHeight="1" x14ac:dyDescent="0.2">
      <c r="A519" s="36" t="s">
        <v>2030</v>
      </c>
      <c r="B519" s="28" t="s">
        <v>120</v>
      </c>
      <c r="C519" s="28" t="s">
        <v>37</v>
      </c>
      <c r="D519" s="37">
        <v>41723</v>
      </c>
      <c r="E519" s="30">
        <v>0.20902777777777778</v>
      </c>
      <c r="F519" s="37">
        <v>41723</v>
      </c>
      <c r="G519" s="30">
        <v>0.26111111111111113</v>
      </c>
      <c r="H519" s="196">
        <v>5.2083333333333336E-2</v>
      </c>
      <c r="I519" s="28">
        <v>20</v>
      </c>
      <c r="J519" s="28"/>
      <c r="K519" s="28"/>
      <c r="L519" s="28" t="s">
        <v>130</v>
      </c>
      <c r="M519" s="28" t="s">
        <v>1995</v>
      </c>
      <c r="N519" s="28" t="s">
        <v>103</v>
      </c>
      <c r="O519" s="28" t="s">
        <v>68</v>
      </c>
      <c r="P519" s="28" t="s">
        <v>1996</v>
      </c>
      <c r="Q519" s="354" t="s">
        <v>1998</v>
      </c>
      <c r="R519" s="28">
        <f>46.3+87</f>
        <v>133.30000000000001</v>
      </c>
      <c r="S519" s="28"/>
      <c r="T519" s="28">
        <f>46.3+87</f>
        <v>133.30000000000001</v>
      </c>
      <c r="U519" s="28"/>
      <c r="V519" s="28"/>
      <c r="W519" s="28"/>
      <c r="X519" s="28"/>
      <c r="Y519" s="28"/>
      <c r="Z519" s="28"/>
      <c r="AA519" s="28"/>
      <c r="AB519" s="28"/>
      <c r="AC519" s="28"/>
      <c r="AD519" s="28" t="s">
        <v>39</v>
      </c>
      <c r="AE519" s="28"/>
      <c r="AF519" s="28"/>
      <c r="AG519" s="28"/>
      <c r="AH519" s="22"/>
      <c r="AI519" s="371"/>
      <c r="AJ519" s="22"/>
    </row>
    <row r="520" spans="1:36" s="3" customFormat="1" ht="78.75" hidden="1" customHeight="1" x14ac:dyDescent="0.2">
      <c r="A520" s="36" t="s">
        <v>2030</v>
      </c>
      <c r="B520" s="28" t="s">
        <v>120</v>
      </c>
      <c r="C520" s="28" t="s">
        <v>37</v>
      </c>
      <c r="D520" s="37">
        <v>41724</v>
      </c>
      <c r="E520" s="30"/>
      <c r="F520" s="37"/>
      <c r="G520" s="30"/>
      <c r="H520" s="196"/>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t="s">
        <v>202</v>
      </c>
      <c r="AH520" s="22"/>
      <c r="AI520" s="371"/>
      <c r="AJ520" s="22"/>
    </row>
    <row r="521" spans="1:36" s="3" customFormat="1" ht="78.75" hidden="1" customHeight="1" x14ac:dyDescent="0.2">
      <c r="A521" s="36" t="s">
        <v>2030</v>
      </c>
      <c r="B521" s="28" t="s">
        <v>120</v>
      </c>
      <c r="C521" s="28" t="s">
        <v>37</v>
      </c>
      <c r="D521" s="37">
        <v>41725</v>
      </c>
      <c r="E521" s="30"/>
      <c r="F521" s="37"/>
      <c r="G521" s="30"/>
      <c r="H521" s="196"/>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t="s">
        <v>202</v>
      </c>
      <c r="AH521" s="22"/>
      <c r="AI521" s="371"/>
      <c r="AJ521" s="22"/>
    </row>
    <row r="522" spans="1:36" s="3" customFormat="1" ht="94.5" hidden="1" customHeight="1" x14ac:dyDescent="0.2">
      <c r="A522" s="36" t="s">
        <v>2030</v>
      </c>
      <c r="B522" s="28" t="s">
        <v>120</v>
      </c>
      <c r="C522" s="28" t="s">
        <v>37</v>
      </c>
      <c r="D522" s="37">
        <v>41726</v>
      </c>
      <c r="E522" s="30">
        <v>0.65902777777777777</v>
      </c>
      <c r="F522" s="37">
        <v>41726</v>
      </c>
      <c r="G522" s="30">
        <v>0.66666666666666663</v>
      </c>
      <c r="H522" s="196">
        <v>7.6388888888888886E-3</v>
      </c>
      <c r="I522" s="28">
        <v>20</v>
      </c>
      <c r="J522" s="28"/>
      <c r="K522" s="28"/>
      <c r="L522" s="28" t="s">
        <v>130</v>
      </c>
      <c r="M522" s="28" t="s">
        <v>1995</v>
      </c>
      <c r="N522" s="28" t="s">
        <v>103</v>
      </c>
      <c r="O522" s="28" t="s">
        <v>68</v>
      </c>
      <c r="P522" s="28" t="s">
        <v>1996</v>
      </c>
      <c r="Q522" s="28" t="s">
        <v>2026</v>
      </c>
      <c r="R522" s="28">
        <v>52.3</v>
      </c>
      <c r="S522" s="28"/>
      <c r="T522" s="28">
        <v>52.3</v>
      </c>
      <c r="U522" s="28"/>
      <c r="V522" s="28"/>
      <c r="W522" s="28"/>
      <c r="X522" s="28"/>
      <c r="Y522" s="28"/>
      <c r="Z522" s="28"/>
      <c r="AA522" s="28"/>
      <c r="AB522" s="28"/>
      <c r="AC522" s="28"/>
      <c r="AD522" s="28" t="s">
        <v>39</v>
      </c>
      <c r="AE522" s="28"/>
      <c r="AF522" s="28"/>
      <c r="AG522" s="28"/>
      <c r="AH522" s="22"/>
      <c r="AI522" s="371"/>
      <c r="AJ522" s="22"/>
    </row>
    <row r="523" spans="1:36" s="3" customFormat="1" ht="94.5" hidden="1" customHeight="1" x14ac:dyDescent="0.2">
      <c r="A523" s="36" t="s">
        <v>2030</v>
      </c>
      <c r="B523" s="28" t="s">
        <v>120</v>
      </c>
      <c r="C523" s="28" t="s">
        <v>37</v>
      </c>
      <c r="D523" s="37">
        <v>41727</v>
      </c>
      <c r="E523" s="30"/>
      <c r="F523" s="37"/>
      <c r="G523" s="30"/>
      <c r="H523" s="196"/>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t="s">
        <v>202</v>
      </c>
      <c r="AH523" s="22"/>
      <c r="AI523" s="371"/>
      <c r="AJ523" s="22"/>
    </row>
    <row r="524" spans="1:36" s="3" customFormat="1" ht="94.5" hidden="1" customHeight="1" x14ac:dyDescent="0.2">
      <c r="A524" s="36" t="s">
        <v>2030</v>
      </c>
      <c r="B524" s="28" t="s">
        <v>120</v>
      </c>
      <c r="C524" s="28" t="s">
        <v>37</v>
      </c>
      <c r="D524" s="37">
        <v>41728</v>
      </c>
      <c r="E524" s="30"/>
      <c r="F524" s="37"/>
      <c r="G524" s="30"/>
      <c r="H524" s="196"/>
      <c r="I524" s="28"/>
      <c r="J524" s="28"/>
      <c r="K524" s="28"/>
      <c r="L524" s="28"/>
      <c r="M524" s="28"/>
      <c r="N524" s="28"/>
      <c r="O524" s="28"/>
      <c r="P524" s="28"/>
      <c r="Q524" s="354"/>
      <c r="R524" s="28"/>
      <c r="S524" s="28"/>
      <c r="T524" s="28"/>
      <c r="U524" s="28"/>
      <c r="V524" s="28"/>
      <c r="W524" s="28"/>
      <c r="X524" s="28"/>
      <c r="Y524" s="28"/>
      <c r="Z524" s="28"/>
      <c r="AA524" s="28"/>
      <c r="AB524" s="28"/>
      <c r="AC524" s="28"/>
      <c r="AD524" s="28"/>
      <c r="AE524" s="28"/>
      <c r="AF524" s="28"/>
      <c r="AG524" s="28" t="s">
        <v>202</v>
      </c>
      <c r="AH524" s="22"/>
      <c r="AI524" s="371"/>
      <c r="AJ524" s="22"/>
    </row>
    <row r="525" spans="1:36" s="6" customFormat="1" ht="78.75" hidden="1" customHeight="1" x14ac:dyDescent="0.2">
      <c r="A525" s="28" t="s">
        <v>2030</v>
      </c>
      <c r="B525" s="28" t="s">
        <v>120</v>
      </c>
      <c r="C525" s="28" t="s">
        <v>37</v>
      </c>
      <c r="D525" s="37">
        <v>41729</v>
      </c>
      <c r="E525" s="30"/>
      <c r="F525" s="37"/>
      <c r="G525" s="30"/>
      <c r="H525" s="196"/>
      <c r="I525" s="28"/>
      <c r="J525" s="28"/>
      <c r="K525" s="28"/>
      <c r="L525" s="28"/>
      <c r="M525" s="28"/>
      <c r="N525" s="28"/>
      <c r="O525" s="28"/>
      <c r="P525" s="28"/>
      <c r="Q525" s="354"/>
      <c r="R525" s="28"/>
      <c r="S525" s="28"/>
      <c r="T525" s="28"/>
      <c r="U525" s="28"/>
      <c r="V525" s="45"/>
      <c r="W525" s="45"/>
      <c r="X525" s="45"/>
      <c r="Y525" s="45"/>
      <c r="Z525" s="45"/>
      <c r="AA525" s="45"/>
      <c r="AB525" s="45"/>
      <c r="AC525" s="45"/>
      <c r="AD525" s="28"/>
      <c r="AE525" s="28"/>
      <c r="AF525" s="28"/>
      <c r="AG525" s="28" t="s">
        <v>202</v>
      </c>
      <c r="AH525" s="22"/>
      <c r="AI525" s="371"/>
      <c r="AJ525" s="22"/>
    </row>
    <row r="526" spans="1:36" s="6" customFormat="1" ht="78.75" hidden="1" customHeight="1" x14ac:dyDescent="0.2">
      <c r="A526" s="28" t="s">
        <v>2104</v>
      </c>
      <c r="B526" s="28" t="s">
        <v>120</v>
      </c>
      <c r="C526" s="28" t="s">
        <v>37</v>
      </c>
      <c r="D526" s="37">
        <v>41731</v>
      </c>
      <c r="E526" s="30"/>
      <c r="F526" s="37"/>
      <c r="G526" s="30"/>
      <c r="H526" s="196"/>
      <c r="I526" s="28"/>
      <c r="J526" s="28"/>
      <c r="K526" s="28"/>
      <c r="L526" s="28"/>
      <c r="M526" s="28"/>
      <c r="N526" s="28"/>
      <c r="O526" s="28"/>
      <c r="P526" s="28"/>
      <c r="Q526" s="354"/>
      <c r="R526" s="28"/>
      <c r="S526" s="28"/>
      <c r="T526" s="144"/>
      <c r="U526" s="28"/>
      <c r="V526" s="45"/>
      <c r="W526" s="45"/>
      <c r="X526" s="45"/>
      <c r="Y526" s="45"/>
      <c r="Z526" s="45"/>
      <c r="AA526" s="45"/>
      <c r="AB526" s="45"/>
      <c r="AC526" s="45"/>
      <c r="AD526" s="28"/>
      <c r="AE526" s="28"/>
      <c r="AF526" s="28"/>
      <c r="AG526" s="28" t="s">
        <v>202</v>
      </c>
      <c r="AH526" s="22"/>
      <c r="AI526" s="371"/>
      <c r="AJ526" s="22"/>
    </row>
    <row r="527" spans="1:36" s="6" customFormat="1" ht="31.5" hidden="1" customHeight="1" x14ac:dyDescent="0.2">
      <c r="A527" s="28" t="s">
        <v>2104</v>
      </c>
      <c r="B527" s="28" t="s">
        <v>120</v>
      </c>
      <c r="C527" s="28" t="s">
        <v>37</v>
      </c>
      <c r="D527" s="37">
        <v>41731</v>
      </c>
      <c r="E527" s="30">
        <v>0.75486111111111109</v>
      </c>
      <c r="F527" s="37">
        <v>41731</v>
      </c>
      <c r="G527" s="30">
        <v>0.78125</v>
      </c>
      <c r="H527" s="194">
        <f>G527-E527</f>
        <v>2.6388888888888906E-2</v>
      </c>
      <c r="I527" s="28">
        <v>3</v>
      </c>
      <c r="J527" s="28"/>
      <c r="K527" s="28"/>
      <c r="L527" s="28" t="s">
        <v>130</v>
      </c>
      <c r="M527" s="28" t="s">
        <v>2204</v>
      </c>
      <c r="N527" s="28" t="s">
        <v>103</v>
      </c>
      <c r="O527" s="28" t="s">
        <v>66</v>
      </c>
      <c r="P527" s="28" t="s">
        <v>2205</v>
      </c>
      <c r="Q527" s="354" t="s">
        <v>2206</v>
      </c>
      <c r="R527" s="28">
        <v>15.7</v>
      </c>
      <c r="S527" s="28"/>
      <c r="T527" s="144">
        <f>R527+S527</f>
        <v>15.7</v>
      </c>
      <c r="U527" s="28"/>
      <c r="V527" s="45" t="s">
        <v>2207</v>
      </c>
      <c r="W527" s="45" t="s">
        <v>2208</v>
      </c>
      <c r="X527" s="45" t="s">
        <v>2209</v>
      </c>
      <c r="Y527" s="45" t="s">
        <v>2210</v>
      </c>
      <c r="Z527" s="45">
        <v>100</v>
      </c>
      <c r="AA527" s="45" t="s">
        <v>2211</v>
      </c>
      <c r="AB527" s="45" t="s">
        <v>445</v>
      </c>
      <c r="AC527" s="45" t="s">
        <v>2212</v>
      </c>
      <c r="AD527" s="28" t="s">
        <v>60</v>
      </c>
      <c r="AE527" s="28"/>
      <c r="AF527" s="28"/>
      <c r="AG527" s="28"/>
      <c r="AH527" s="22"/>
      <c r="AI527" s="371"/>
      <c r="AJ527" s="22"/>
    </row>
    <row r="528" spans="1:36" s="6" customFormat="1" ht="47.25" hidden="1" customHeight="1" x14ac:dyDescent="0.2">
      <c r="A528" s="28" t="s">
        <v>2104</v>
      </c>
      <c r="B528" s="28" t="s">
        <v>120</v>
      </c>
      <c r="C528" s="28" t="s">
        <v>37</v>
      </c>
      <c r="D528" s="37">
        <v>41732</v>
      </c>
      <c r="E528" s="30">
        <v>0.65069444444444446</v>
      </c>
      <c r="F528" s="37">
        <v>41732</v>
      </c>
      <c r="G528" s="30">
        <v>0.67361111111111116</v>
      </c>
      <c r="H528" s="196">
        <v>2.2916666666666669E-2</v>
      </c>
      <c r="I528" s="28">
        <v>10</v>
      </c>
      <c r="J528" s="28"/>
      <c r="K528" s="28"/>
      <c r="L528" s="28" t="s">
        <v>130</v>
      </c>
      <c r="M528" s="28" t="s">
        <v>2213</v>
      </c>
      <c r="N528" s="28" t="s">
        <v>103</v>
      </c>
      <c r="O528" s="28" t="s">
        <v>68</v>
      </c>
      <c r="P528" s="28" t="s">
        <v>2214</v>
      </c>
      <c r="Q528" s="354" t="s">
        <v>2215</v>
      </c>
      <c r="R528" s="28">
        <v>47</v>
      </c>
      <c r="S528" s="28"/>
      <c r="T528" s="144">
        <f>R528+S528</f>
        <v>47</v>
      </c>
      <c r="U528" s="28"/>
      <c r="V528" s="28"/>
      <c r="W528" s="28"/>
      <c r="X528" s="28"/>
      <c r="Y528" s="28"/>
      <c r="Z528" s="28"/>
      <c r="AA528" s="28"/>
      <c r="AB528" s="28"/>
      <c r="AC528" s="28"/>
      <c r="AD528" s="28" t="s">
        <v>46</v>
      </c>
      <c r="AE528" s="28"/>
      <c r="AF528" s="28"/>
      <c r="AG528" s="28"/>
      <c r="AH528" s="22"/>
      <c r="AI528" s="371"/>
      <c r="AJ528" s="22"/>
    </row>
    <row r="529" spans="1:36" s="6" customFormat="1" ht="31.5" hidden="1" customHeight="1" x14ac:dyDescent="0.2">
      <c r="A529" s="28" t="s">
        <v>2104</v>
      </c>
      <c r="B529" s="28" t="s">
        <v>120</v>
      </c>
      <c r="C529" s="28" t="s">
        <v>37</v>
      </c>
      <c r="D529" s="37">
        <v>41733</v>
      </c>
      <c r="E529" s="30"/>
      <c r="F529" s="37"/>
      <c r="G529" s="30"/>
      <c r="H529" s="196"/>
      <c r="I529" s="28"/>
      <c r="J529" s="28"/>
      <c r="K529" s="28"/>
      <c r="L529" s="28"/>
      <c r="M529" s="28"/>
      <c r="N529" s="28"/>
      <c r="O529" s="28"/>
      <c r="P529" s="28"/>
      <c r="Q529" s="354"/>
      <c r="R529" s="28"/>
      <c r="S529" s="28"/>
      <c r="T529" s="28"/>
      <c r="U529" s="28"/>
      <c r="V529" s="45"/>
      <c r="W529" s="45"/>
      <c r="X529" s="45"/>
      <c r="Y529" s="45"/>
      <c r="Z529" s="45"/>
      <c r="AA529" s="45"/>
      <c r="AB529" s="45"/>
      <c r="AC529" s="45"/>
      <c r="AD529" s="28"/>
      <c r="AE529" s="28"/>
      <c r="AF529" s="28"/>
      <c r="AG529" s="28" t="s">
        <v>202</v>
      </c>
      <c r="AH529" s="22"/>
      <c r="AI529" s="371"/>
      <c r="AJ529" s="22"/>
    </row>
    <row r="530" spans="1:36" s="6" customFormat="1" ht="31.5" hidden="1" customHeight="1" x14ac:dyDescent="0.2">
      <c r="A530" s="28" t="s">
        <v>2104</v>
      </c>
      <c r="B530" s="28" t="s">
        <v>120</v>
      </c>
      <c r="C530" s="28" t="s">
        <v>37</v>
      </c>
      <c r="D530" s="37">
        <v>41733</v>
      </c>
      <c r="E530" s="30"/>
      <c r="F530" s="37"/>
      <c r="G530" s="30"/>
      <c r="H530" s="30"/>
      <c r="I530" s="28"/>
      <c r="J530" s="28"/>
      <c r="K530" s="28"/>
      <c r="L530" s="28"/>
      <c r="M530" s="28"/>
      <c r="N530" s="28"/>
      <c r="O530" s="28"/>
      <c r="P530" s="28"/>
      <c r="Q530" s="354"/>
      <c r="R530" s="28"/>
      <c r="S530" s="28"/>
      <c r="T530" s="28"/>
      <c r="U530" s="28"/>
      <c r="V530" s="45"/>
      <c r="W530" s="45"/>
      <c r="X530" s="45"/>
      <c r="Y530" s="45"/>
      <c r="Z530" s="45"/>
      <c r="AA530" s="45"/>
      <c r="AB530" s="45"/>
      <c r="AC530" s="45"/>
      <c r="AD530" s="28"/>
      <c r="AE530" s="28"/>
      <c r="AF530" s="28"/>
      <c r="AG530" s="28" t="s">
        <v>202</v>
      </c>
      <c r="AH530" s="22"/>
      <c r="AI530" s="371"/>
      <c r="AJ530" s="22"/>
    </row>
    <row r="531" spans="1:36" s="6" customFormat="1" ht="31.5" hidden="1" customHeight="1" x14ac:dyDescent="0.2">
      <c r="A531" s="28" t="s">
        <v>2104</v>
      </c>
      <c r="B531" s="28" t="s">
        <v>120</v>
      </c>
      <c r="C531" s="28" t="s">
        <v>37</v>
      </c>
      <c r="D531" s="37">
        <v>41734</v>
      </c>
      <c r="E531" s="30"/>
      <c r="F531" s="37"/>
      <c r="G531" s="30"/>
      <c r="H531" s="196"/>
      <c r="I531" s="28"/>
      <c r="J531" s="28"/>
      <c r="K531" s="28"/>
      <c r="L531" s="28"/>
      <c r="M531" s="28"/>
      <c r="N531" s="28"/>
      <c r="O531" s="28"/>
      <c r="P531" s="28"/>
      <c r="Q531" s="354"/>
      <c r="R531" s="28"/>
      <c r="S531" s="28"/>
      <c r="T531" s="28"/>
      <c r="U531" s="28"/>
      <c r="V531" s="45"/>
      <c r="W531" s="45"/>
      <c r="X531" s="45"/>
      <c r="Y531" s="45"/>
      <c r="Z531" s="45"/>
      <c r="AA531" s="45"/>
      <c r="AB531" s="45"/>
      <c r="AC531" s="45"/>
      <c r="AD531" s="28"/>
      <c r="AE531" s="28"/>
      <c r="AF531" s="28"/>
      <c r="AG531" s="28" t="s">
        <v>202</v>
      </c>
      <c r="AH531" s="22"/>
      <c r="AI531" s="371"/>
      <c r="AJ531" s="22"/>
    </row>
    <row r="532" spans="1:36" s="6" customFormat="1" ht="31.5" hidden="1" customHeight="1" x14ac:dyDescent="0.2">
      <c r="A532" s="28" t="s">
        <v>2104</v>
      </c>
      <c r="B532" s="28" t="s">
        <v>120</v>
      </c>
      <c r="C532" s="28" t="s">
        <v>37</v>
      </c>
      <c r="D532" s="37">
        <v>41734</v>
      </c>
      <c r="E532" s="30"/>
      <c r="F532" s="37"/>
      <c r="G532" s="30"/>
      <c r="H532" s="30"/>
      <c r="I532" s="28"/>
      <c r="J532" s="28"/>
      <c r="K532" s="28"/>
      <c r="L532" s="28"/>
      <c r="M532" s="28"/>
      <c r="N532" s="28"/>
      <c r="O532" s="28"/>
      <c r="P532" s="28"/>
      <c r="Q532" s="354"/>
      <c r="R532" s="28"/>
      <c r="S532" s="28"/>
      <c r="T532" s="28"/>
      <c r="U532" s="28"/>
      <c r="V532" s="45"/>
      <c r="W532" s="45"/>
      <c r="X532" s="45"/>
      <c r="Y532" s="45"/>
      <c r="Z532" s="45"/>
      <c r="AA532" s="45"/>
      <c r="AB532" s="45"/>
      <c r="AC532" s="45"/>
      <c r="AD532" s="28"/>
      <c r="AE532" s="28"/>
      <c r="AF532" s="28"/>
      <c r="AG532" s="28" t="s">
        <v>202</v>
      </c>
      <c r="AH532" s="22"/>
      <c r="AI532" s="371"/>
      <c r="AJ532" s="22"/>
    </row>
    <row r="533" spans="1:36" s="6" customFormat="1" ht="31.5" hidden="1" customHeight="1" x14ac:dyDescent="0.2">
      <c r="A533" s="28" t="s">
        <v>2104</v>
      </c>
      <c r="B533" s="28" t="s">
        <v>120</v>
      </c>
      <c r="C533" s="28" t="s">
        <v>37</v>
      </c>
      <c r="D533" s="37">
        <v>41735</v>
      </c>
      <c r="E533" s="30"/>
      <c r="F533" s="37"/>
      <c r="G533" s="30"/>
      <c r="H533" s="196"/>
      <c r="I533" s="28"/>
      <c r="J533" s="28"/>
      <c r="K533" s="28"/>
      <c r="L533" s="28"/>
      <c r="M533" s="28"/>
      <c r="N533" s="28"/>
      <c r="O533" s="28"/>
      <c r="P533" s="28"/>
      <c r="Q533" s="354"/>
      <c r="R533" s="28"/>
      <c r="S533" s="28"/>
      <c r="T533" s="28"/>
      <c r="U533" s="28"/>
      <c r="V533" s="45"/>
      <c r="W533" s="45"/>
      <c r="X533" s="45"/>
      <c r="Y533" s="45"/>
      <c r="Z533" s="45"/>
      <c r="AA533" s="45"/>
      <c r="AB533" s="45"/>
      <c r="AC533" s="45"/>
      <c r="AD533" s="28"/>
      <c r="AE533" s="28"/>
      <c r="AF533" s="28"/>
      <c r="AG533" s="28" t="s">
        <v>202</v>
      </c>
      <c r="AH533" s="22"/>
      <c r="AI533" s="371"/>
      <c r="AJ533" s="22"/>
    </row>
    <row r="534" spans="1:36" s="6" customFormat="1" ht="31.5" hidden="1" customHeight="1" x14ac:dyDescent="0.2">
      <c r="A534" s="28" t="s">
        <v>2104</v>
      </c>
      <c r="B534" s="28" t="s">
        <v>120</v>
      </c>
      <c r="C534" s="28" t="s">
        <v>37</v>
      </c>
      <c r="D534" s="37">
        <v>41735</v>
      </c>
      <c r="E534" s="30"/>
      <c r="F534" s="37"/>
      <c r="G534" s="30"/>
      <c r="H534" s="30"/>
      <c r="I534" s="28"/>
      <c r="J534" s="28"/>
      <c r="K534" s="28"/>
      <c r="L534" s="28"/>
      <c r="M534" s="28"/>
      <c r="N534" s="28"/>
      <c r="O534" s="28"/>
      <c r="P534" s="28"/>
      <c r="Q534" s="354"/>
      <c r="R534" s="28"/>
      <c r="S534" s="28"/>
      <c r="T534" s="28"/>
      <c r="U534" s="28"/>
      <c r="V534" s="45"/>
      <c r="W534" s="45"/>
      <c r="X534" s="45"/>
      <c r="Y534" s="45"/>
      <c r="Z534" s="45"/>
      <c r="AA534" s="45"/>
      <c r="AB534" s="45"/>
      <c r="AC534" s="45"/>
      <c r="AD534" s="28"/>
      <c r="AE534" s="28"/>
      <c r="AF534" s="28"/>
      <c r="AG534" s="28" t="s">
        <v>202</v>
      </c>
      <c r="AH534" s="22"/>
      <c r="AI534" s="371"/>
      <c r="AJ534" s="22"/>
    </row>
    <row r="535" spans="1:36" s="6" customFormat="1" ht="31.5" hidden="1" customHeight="1" x14ac:dyDescent="0.2">
      <c r="A535" s="28" t="s">
        <v>2104</v>
      </c>
      <c r="B535" s="28" t="s">
        <v>120</v>
      </c>
      <c r="C535" s="28" t="s">
        <v>37</v>
      </c>
      <c r="D535" s="37">
        <v>41736</v>
      </c>
      <c r="E535" s="30"/>
      <c r="F535" s="37"/>
      <c r="G535" s="30"/>
      <c r="H535" s="30"/>
      <c r="I535" s="28"/>
      <c r="J535" s="28"/>
      <c r="K535" s="28"/>
      <c r="L535" s="28"/>
      <c r="M535" s="28"/>
      <c r="N535" s="28"/>
      <c r="O535" s="28"/>
      <c r="P535" s="28"/>
      <c r="Q535" s="28"/>
      <c r="R535" s="28"/>
      <c r="S535" s="28"/>
      <c r="T535" s="28"/>
      <c r="U535" s="28"/>
      <c r="V535" s="45"/>
      <c r="W535" s="45"/>
      <c r="X535" s="45"/>
      <c r="Y535" s="45"/>
      <c r="Z535" s="45"/>
      <c r="AA535" s="45"/>
      <c r="AB535" s="45"/>
      <c r="AC535" s="45"/>
      <c r="AD535" s="28"/>
      <c r="AE535" s="28"/>
      <c r="AF535" s="28"/>
      <c r="AG535" s="28" t="s">
        <v>202</v>
      </c>
      <c r="AH535" s="22"/>
      <c r="AI535" s="371"/>
      <c r="AJ535" s="22"/>
    </row>
    <row r="536" spans="1:36" s="6" customFormat="1" ht="31.5" hidden="1" customHeight="1" x14ac:dyDescent="0.2">
      <c r="A536" s="28" t="s">
        <v>2104</v>
      </c>
      <c r="B536" s="28" t="s">
        <v>120</v>
      </c>
      <c r="C536" s="28" t="s">
        <v>37</v>
      </c>
      <c r="D536" s="37">
        <v>41737</v>
      </c>
      <c r="E536" s="30"/>
      <c r="F536" s="37"/>
      <c r="G536" s="30"/>
      <c r="H536" s="30"/>
      <c r="I536" s="28"/>
      <c r="J536" s="28"/>
      <c r="K536" s="28"/>
      <c r="L536" s="28"/>
      <c r="M536" s="28"/>
      <c r="N536" s="28"/>
      <c r="O536" s="28"/>
      <c r="P536" s="28"/>
      <c r="Q536" s="28"/>
      <c r="R536" s="28"/>
      <c r="S536" s="28"/>
      <c r="T536" s="28"/>
      <c r="U536" s="28"/>
      <c r="V536" s="45"/>
      <c r="W536" s="45"/>
      <c r="X536" s="45"/>
      <c r="Y536" s="45"/>
      <c r="Z536" s="45"/>
      <c r="AA536" s="45"/>
      <c r="AB536" s="45"/>
      <c r="AC536" s="45"/>
      <c r="AD536" s="28"/>
      <c r="AE536" s="28"/>
      <c r="AF536" s="28"/>
      <c r="AG536" s="28" t="s">
        <v>202</v>
      </c>
      <c r="AH536" s="22"/>
      <c r="AI536" s="371"/>
      <c r="AJ536" s="22"/>
    </row>
    <row r="537" spans="1:36" s="6" customFormat="1" ht="189" hidden="1" customHeight="1" x14ac:dyDescent="0.2">
      <c r="A537" s="28" t="s">
        <v>2104</v>
      </c>
      <c r="B537" s="28" t="s">
        <v>120</v>
      </c>
      <c r="C537" s="28" t="s">
        <v>37</v>
      </c>
      <c r="D537" s="37">
        <v>41738</v>
      </c>
      <c r="E537" s="30"/>
      <c r="F537" s="37"/>
      <c r="G537" s="30"/>
      <c r="H537" s="30"/>
      <c r="I537" s="28"/>
      <c r="J537" s="28"/>
      <c r="K537" s="28"/>
      <c r="L537" s="28"/>
      <c r="M537" s="28"/>
      <c r="N537" s="28"/>
      <c r="O537" s="28"/>
      <c r="P537" s="28"/>
      <c r="Q537" s="28"/>
      <c r="R537" s="28"/>
      <c r="S537" s="28"/>
      <c r="T537" s="28"/>
      <c r="U537" s="28"/>
      <c r="V537" s="45"/>
      <c r="W537" s="45"/>
      <c r="X537" s="45"/>
      <c r="Y537" s="45"/>
      <c r="Z537" s="45"/>
      <c r="AA537" s="45"/>
      <c r="AB537" s="45"/>
      <c r="AC537" s="45"/>
      <c r="AD537" s="28"/>
      <c r="AE537" s="28"/>
      <c r="AF537" s="28"/>
      <c r="AG537" s="28" t="s">
        <v>202</v>
      </c>
      <c r="AH537" s="22"/>
      <c r="AI537" s="371"/>
      <c r="AJ537" s="22"/>
    </row>
    <row r="538" spans="1:36" s="6" customFormat="1" ht="63" hidden="1" customHeight="1" x14ac:dyDescent="0.2">
      <c r="A538" s="28" t="s">
        <v>2104</v>
      </c>
      <c r="B538" s="28" t="s">
        <v>120</v>
      </c>
      <c r="C538" s="28" t="s">
        <v>37</v>
      </c>
      <c r="D538" s="37">
        <v>41739</v>
      </c>
      <c r="E538" s="30"/>
      <c r="F538" s="37"/>
      <c r="G538" s="30"/>
      <c r="H538" s="30"/>
      <c r="I538" s="28"/>
      <c r="J538" s="28"/>
      <c r="K538" s="28"/>
      <c r="L538" s="28"/>
      <c r="M538" s="28"/>
      <c r="N538" s="28"/>
      <c r="O538" s="28"/>
      <c r="P538" s="28"/>
      <c r="Q538" s="354"/>
      <c r="R538" s="28"/>
      <c r="S538" s="28"/>
      <c r="T538" s="28"/>
      <c r="U538" s="28"/>
      <c r="V538" s="45"/>
      <c r="W538" s="45"/>
      <c r="X538" s="45"/>
      <c r="Y538" s="45"/>
      <c r="Z538" s="45"/>
      <c r="AA538" s="45"/>
      <c r="AB538" s="45"/>
      <c r="AC538" s="45"/>
      <c r="AD538" s="28"/>
      <c r="AE538" s="28"/>
      <c r="AF538" s="28"/>
      <c r="AG538" s="28" t="s">
        <v>202</v>
      </c>
      <c r="AH538" s="22"/>
      <c r="AI538" s="371"/>
      <c r="AJ538" s="22"/>
    </row>
    <row r="539" spans="1:36" s="6" customFormat="1" ht="78.75" hidden="1" customHeight="1" x14ac:dyDescent="0.2">
      <c r="A539" s="28" t="s">
        <v>2104</v>
      </c>
      <c r="B539" s="28" t="s">
        <v>120</v>
      </c>
      <c r="C539" s="28" t="s">
        <v>37</v>
      </c>
      <c r="D539" s="37">
        <v>41740</v>
      </c>
      <c r="E539" s="30"/>
      <c r="F539" s="37"/>
      <c r="G539" s="30"/>
      <c r="H539" s="30"/>
      <c r="I539" s="28"/>
      <c r="J539" s="28"/>
      <c r="K539" s="28"/>
      <c r="L539" s="28"/>
      <c r="M539" s="28"/>
      <c r="N539" s="28"/>
      <c r="O539" s="28"/>
      <c r="P539" s="28"/>
      <c r="Q539" s="354"/>
      <c r="R539" s="28"/>
      <c r="S539" s="28"/>
      <c r="T539" s="28"/>
      <c r="U539" s="28"/>
      <c r="V539" s="45"/>
      <c r="W539" s="45"/>
      <c r="X539" s="45"/>
      <c r="Y539" s="45"/>
      <c r="Z539" s="45"/>
      <c r="AA539" s="45"/>
      <c r="AB539" s="45"/>
      <c r="AC539" s="45"/>
      <c r="AD539" s="28"/>
      <c r="AE539" s="28"/>
      <c r="AF539" s="28"/>
      <c r="AG539" s="28" t="s">
        <v>202</v>
      </c>
      <c r="AH539" s="22"/>
      <c r="AI539" s="371"/>
      <c r="AJ539" s="22"/>
    </row>
    <row r="540" spans="1:36" s="6" customFormat="1" ht="78.75" hidden="1" customHeight="1" x14ac:dyDescent="0.2">
      <c r="A540" s="28" t="s">
        <v>2104</v>
      </c>
      <c r="B540" s="28" t="s">
        <v>120</v>
      </c>
      <c r="C540" s="28" t="s">
        <v>37</v>
      </c>
      <c r="D540" s="37">
        <v>41741</v>
      </c>
      <c r="E540" s="30"/>
      <c r="F540" s="37"/>
      <c r="G540" s="30"/>
      <c r="H540" s="30"/>
      <c r="I540" s="28"/>
      <c r="J540" s="28"/>
      <c r="K540" s="28"/>
      <c r="L540" s="28"/>
      <c r="M540" s="28"/>
      <c r="N540" s="28"/>
      <c r="O540" s="28"/>
      <c r="P540" s="28"/>
      <c r="Q540" s="28"/>
      <c r="R540" s="28"/>
      <c r="S540" s="28"/>
      <c r="T540" s="28"/>
      <c r="U540" s="28"/>
      <c r="V540" s="45"/>
      <c r="W540" s="45"/>
      <c r="X540" s="45"/>
      <c r="Y540" s="45"/>
      <c r="Z540" s="45"/>
      <c r="AA540" s="45"/>
      <c r="AB540" s="45"/>
      <c r="AC540" s="45"/>
      <c r="AD540" s="28"/>
      <c r="AE540" s="28"/>
      <c r="AF540" s="28"/>
      <c r="AG540" s="28" t="s">
        <v>202</v>
      </c>
      <c r="AH540" s="22"/>
      <c r="AI540" s="371"/>
      <c r="AJ540" s="22"/>
    </row>
    <row r="541" spans="1:36" s="6" customFormat="1" ht="78.75" hidden="1" customHeight="1" x14ac:dyDescent="0.2">
      <c r="A541" s="28" t="s">
        <v>2104</v>
      </c>
      <c r="B541" s="28" t="s">
        <v>120</v>
      </c>
      <c r="C541" s="28" t="s">
        <v>37</v>
      </c>
      <c r="D541" s="37">
        <v>41742</v>
      </c>
      <c r="E541" s="30"/>
      <c r="F541" s="37"/>
      <c r="G541" s="30"/>
      <c r="H541" s="30"/>
      <c r="I541" s="28"/>
      <c r="J541" s="28"/>
      <c r="K541" s="28"/>
      <c r="L541" s="28"/>
      <c r="M541" s="28"/>
      <c r="N541" s="28"/>
      <c r="O541" s="28"/>
      <c r="P541" s="28"/>
      <c r="Q541" s="28"/>
      <c r="R541" s="28"/>
      <c r="S541" s="28"/>
      <c r="T541" s="28"/>
      <c r="U541" s="28"/>
      <c r="V541" s="45"/>
      <c r="W541" s="45"/>
      <c r="X541" s="45"/>
      <c r="Y541" s="45"/>
      <c r="Z541" s="45"/>
      <c r="AA541" s="45"/>
      <c r="AB541" s="45"/>
      <c r="AC541" s="45"/>
      <c r="AD541" s="28"/>
      <c r="AE541" s="28"/>
      <c r="AF541" s="28"/>
      <c r="AG541" s="28" t="s">
        <v>202</v>
      </c>
      <c r="AH541" s="22"/>
      <c r="AI541" s="371"/>
      <c r="AJ541" s="22"/>
    </row>
    <row r="542" spans="1:36" s="6" customFormat="1" ht="98.25" hidden="1" customHeight="1" thickBot="1" x14ac:dyDescent="0.25">
      <c r="A542" s="212" t="s">
        <v>2104</v>
      </c>
      <c r="B542" s="212" t="s">
        <v>120</v>
      </c>
      <c r="C542" s="212" t="s">
        <v>37</v>
      </c>
      <c r="D542" s="37">
        <v>41743</v>
      </c>
      <c r="E542" s="310"/>
      <c r="F542" s="37"/>
      <c r="G542" s="310"/>
      <c r="H542" s="310"/>
      <c r="I542" s="28"/>
      <c r="J542" s="28"/>
      <c r="K542" s="28"/>
      <c r="L542" s="212"/>
      <c r="M542" s="212"/>
      <c r="N542" s="212"/>
      <c r="O542" s="212"/>
      <c r="P542" s="212"/>
      <c r="Q542" s="421"/>
      <c r="R542" s="212"/>
      <c r="S542" s="212"/>
      <c r="T542" s="212"/>
      <c r="U542" s="212"/>
      <c r="V542" s="309"/>
      <c r="W542" s="309"/>
      <c r="X542" s="309"/>
      <c r="Y542" s="309"/>
      <c r="Z542" s="309"/>
      <c r="AA542" s="309"/>
      <c r="AB542" s="309"/>
      <c r="AC542" s="309"/>
      <c r="AD542" s="28"/>
      <c r="AE542" s="212"/>
      <c r="AF542" s="212"/>
      <c r="AG542" s="212" t="s">
        <v>202</v>
      </c>
      <c r="AH542" s="22"/>
      <c r="AI542" s="371"/>
      <c r="AJ542" s="22"/>
    </row>
    <row r="543" spans="1:36" s="6" customFormat="1" ht="98.25" hidden="1" customHeight="1" thickTop="1" thickBot="1" x14ac:dyDescent="0.25">
      <c r="A543" s="857" t="s">
        <v>2104</v>
      </c>
      <c r="B543" s="375" t="s">
        <v>120</v>
      </c>
      <c r="C543" s="375" t="s">
        <v>37</v>
      </c>
      <c r="D543" s="37">
        <v>41744</v>
      </c>
      <c r="E543" s="385"/>
      <c r="F543" s="37"/>
      <c r="G543" s="385"/>
      <c r="H543" s="385"/>
      <c r="I543" s="375"/>
      <c r="J543" s="375"/>
      <c r="K543" s="375"/>
      <c r="L543" s="375"/>
      <c r="M543" s="375"/>
      <c r="N543" s="375"/>
      <c r="O543" s="375"/>
      <c r="P543" s="375"/>
      <c r="Q543" s="419"/>
      <c r="R543" s="375"/>
      <c r="S543" s="375"/>
      <c r="T543" s="375"/>
      <c r="U543" s="375"/>
      <c r="V543" s="971"/>
      <c r="W543" s="971"/>
      <c r="X543" s="971"/>
      <c r="Y543" s="971"/>
      <c r="Z543" s="971"/>
      <c r="AA543" s="971"/>
      <c r="AB543" s="971"/>
      <c r="AC543" s="971"/>
      <c r="AD543" s="28"/>
      <c r="AE543" s="375"/>
      <c r="AF543" s="375"/>
      <c r="AG543" s="580" t="s">
        <v>202</v>
      </c>
      <c r="AH543" s="22"/>
      <c r="AI543" s="22"/>
      <c r="AJ543" s="22"/>
    </row>
    <row r="544" spans="1:36" s="6" customFormat="1" ht="31.5" hidden="1" customHeight="1" thickTop="1" thickBot="1" x14ac:dyDescent="0.25">
      <c r="A544" s="378" t="s">
        <v>2104</v>
      </c>
      <c r="B544" s="378" t="s">
        <v>120</v>
      </c>
      <c r="C544" s="378" t="s">
        <v>37</v>
      </c>
      <c r="D544" s="37">
        <v>41745</v>
      </c>
      <c r="E544" s="392"/>
      <c r="F544" s="37"/>
      <c r="G544" s="392"/>
      <c r="H544" s="392"/>
      <c r="I544" s="212"/>
      <c r="J544" s="212"/>
      <c r="K544" s="212"/>
      <c r="L544" s="378"/>
      <c r="M544" s="378"/>
      <c r="N544" s="378"/>
      <c r="O544" s="378"/>
      <c r="P544" s="378"/>
      <c r="Q544" s="378"/>
      <c r="R544" s="378"/>
      <c r="S544" s="378"/>
      <c r="T544" s="378"/>
      <c r="U544" s="378"/>
      <c r="V544" s="973"/>
      <c r="W544" s="973"/>
      <c r="X544" s="973"/>
      <c r="Y544" s="973"/>
      <c r="Z544" s="973"/>
      <c r="AA544" s="973"/>
      <c r="AB544" s="973"/>
      <c r="AC544" s="973"/>
      <c r="AD544" s="28"/>
      <c r="AE544" s="378"/>
      <c r="AF544" s="378"/>
      <c r="AG544" s="378" t="s">
        <v>202</v>
      </c>
      <c r="AH544" s="22"/>
      <c r="AI544" s="371"/>
      <c r="AJ544" s="22"/>
    </row>
    <row r="545" spans="1:36" s="6" customFormat="1" ht="33" hidden="1" customHeight="1" thickTop="1" thickBot="1" x14ac:dyDescent="0.25">
      <c r="A545" s="857" t="s">
        <v>2104</v>
      </c>
      <c r="B545" s="375" t="s">
        <v>120</v>
      </c>
      <c r="C545" s="375" t="s">
        <v>37</v>
      </c>
      <c r="D545" s="37">
        <v>41746</v>
      </c>
      <c r="E545" s="385"/>
      <c r="F545" s="37"/>
      <c r="G545" s="385"/>
      <c r="H545" s="385"/>
      <c r="I545" s="375"/>
      <c r="J545" s="375"/>
      <c r="K545" s="375"/>
      <c r="L545" s="375"/>
      <c r="M545" s="375"/>
      <c r="N545" s="375"/>
      <c r="O545" s="375"/>
      <c r="P545" s="375"/>
      <c r="Q545" s="375"/>
      <c r="R545" s="375"/>
      <c r="S545" s="375"/>
      <c r="T545" s="375"/>
      <c r="U545" s="375"/>
      <c r="V545" s="971"/>
      <c r="W545" s="971"/>
      <c r="X545" s="971"/>
      <c r="Y545" s="971"/>
      <c r="Z545" s="971"/>
      <c r="AA545" s="971"/>
      <c r="AB545" s="971"/>
      <c r="AC545" s="971"/>
      <c r="AD545" s="28"/>
      <c r="AE545" s="375"/>
      <c r="AF545" s="375"/>
      <c r="AG545" s="580" t="s">
        <v>202</v>
      </c>
      <c r="AH545" s="22"/>
      <c r="AI545" s="371"/>
      <c r="AJ545" s="22"/>
    </row>
    <row r="546" spans="1:36" s="6" customFormat="1" ht="31.5" hidden="1" customHeight="1" thickTop="1" x14ac:dyDescent="0.2">
      <c r="A546" s="237" t="s">
        <v>2104</v>
      </c>
      <c r="B546" s="237" t="s">
        <v>120</v>
      </c>
      <c r="C546" s="237" t="s">
        <v>37</v>
      </c>
      <c r="D546" s="37">
        <v>41747</v>
      </c>
      <c r="E546" s="556"/>
      <c r="F546" s="37"/>
      <c r="G546" s="556"/>
      <c r="H546" s="556"/>
      <c r="I546" s="237"/>
      <c r="J546" s="237"/>
      <c r="K546" s="237"/>
      <c r="L546" s="237"/>
      <c r="M546" s="237"/>
      <c r="N546" s="237"/>
      <c r="O546" s="237"/>
      <c r="P546" s="237"/>
      <c r="Q546" s="237"/>
      <c r="R546" s="237"/>
      <c r="S546" s="237"/>
      <c r="T546" s="237"/>
      <c r="U546" s="237"/>
      <c r="V546" s="288"/>
      <c r="W546" s="288"/>
      <c r="X546" s="288"/>
      <c r="Y546" s="288"/>
      <c r="Z546" s="288"/>
      <c r="AA546" s="288"/>
      <c r="AB546" s="288"/>
      <c r="AC546" s="288"/>
      <c r="AD546" s="28"/>
      <c r="AE546" s="237"/>
      <c r="AF546" s="237"/>
      <c r="AG546" s="237" t="s">
        <v>202</v>
      </c>
      <c r="AH546" s="22"/>
      <c r="AI546" s="371"/>
      <c r="AJ546" s="22"/>
    </row>
    <row r="547" spans="1:36" s="6" customFormat="1" ht="31.5" hidden="1" customHeight="1" x14ac:dyDescent="0.2">
      <c r="A547" s="28" t="s">
        <v>2104</v>
      </c>
      <c r="B547" s="28" t="s">
        <v>120</v>
      </c>
      <c r="C547" s="28" t="s">
        <v>37</v>
      </c>
      <c r="D547" s="37">
        <v>41748</v>
      </c>
      <c r="E547" s="30"/>
      <c r="F547" s="37"/>
      <c r="G547" s="30"/>
      <c r="H547" s="30"/>
      <c r="I547" s="28"/>
      <c r="J547" s="28"/>
      <c r="K547" s="28"/>
      <c r="L547" s="28"/>
      <c r="M547" s="28"/>
      <c r="N547" s="28"/>
      <c r="O547" s="28"/>
      <c r="P547" s="28"/>
      <c r="Q547" s="28"/>
      <c r="R547" s="28"/>
      <c r="S547" s="28"/>
      <c r="T547" s="28"/>
      <c r="U547" s="28"/>
      <c r="V547" s="45"/>
      <c r="W547" s="45"/>
      <c r="X547" s="45"/>
      <c r="Y547" s="45"/>
      <c r="Z547" s="45"/>
      <c r="AA547" s="45"/>
      <c r="AB547" s="45"/>
      <c r="AC547" s="45"/>
      <c r="AD547" s="28"/>
      <c r="AE547" s="28"/>
      <c r="AF547" s="28"/>
      <c r="AG547" s="28" t="s">
        <v>202</v>
      </c>
      <c r="AH547" s="22"/>
      <c r="AI547" s="371"/>
      <c r="AJ547" s="22"/>
    </row>
    <row r="548" spans="1:36" s="6" customFormat="1" ht="31.5" hidden="1" customHeight="1" x14ac:dyDescent="0.2">
      <c r="A548" s="28" t="s">
        <v>2104</v>
      </c>
      <c r="B548" s="28" t="s">
        <v>120</v>
      </c>
      <c r="C548" s="28" t="s">
        <v>37</v>
      </c>
      <c r="D548" s="37">
        <v>41749</v>
      </c>
      <c r="E548" s="30"/>
      <c r="F548" s="37"/>
      <c r="G548" s="30"/>
      <c r="H548" s="30"/>
      <c r="I548" s="28"/>
      <c r="J548" s="28"/>
      <c r="K548" s="28"/>
      <c r="L548" s="28"/>
      <c r="M548" s="28"/>
      <c r="N548" s="28"/>
      <c r="O548" s="28"/>
      <c r="P548" s="28"/>
      <c r="Q548" s="28"/>
      <c r="R548" s="28"/>
      <c r="S548" s="28"/>
      <c r="T548" s="28"/>
      <c r="U548" s="28"/>
      <c r="V548" s="45"/>
      <c r="W548" s="45"/>
      <c r="X548" s="45"/>
      <c r="Y548" s="45"/>
      <c r="Z548" s="45"/>
      <c r="AA548" s="45"/>
      <c r="AB548" s="45"/>
      <c r="AC548" s="45"/>
      <c r="AD548" s="28"/>
      <c r="AE548" s="28"/>
      <c r="AF548" s="28"/>
      <c r="AG548" s="28" t="s">
        <v>202</v>
      </c>
      <c r="AH548" s="22"/>
      <c r="AI548" s="371"/>
      <c r="AJ548" s="22"/>
    </row>
    <row r="549" spans="1:36" s="6" customFormat="1" ht="31.5" hidden="1" customHeight="1" x14ac:dyDescent="0.2">
      <c r="A549" s="28" t="s">
        <v>2104</v>
      </c>
      <c r="B549" s="28" t="s">
        <v>120</v>
      </c>
      <c r="C549" s="28" t="s">
        <v>37</v>
      </c>
      <c r="D549" s="37">
        <v>41750</v>
      </c>
      <c r="E549" s="30"/>
      <c r="F549" s="37"/>
      <c r="G549" s="30"/>
      <c r="H549" s="30"/>
      <c r="I549" s="28"/>
      <c r="J549" s="28"/>
      <c r="K549" s="28"/>
      <c r="L549" s="28"/>
      <c r="M549" s="28"/>
      <c r="N549" s="28"/>
      <c r="O549" s="28"/>
      <c r="P549" s="28"/>
      <c r="Q549" s="28"/>
      <c r="R549" s="28"/>
      <c r="S549" s="28"/>
      <c r="T549" s="28"/>
      <c r="U549" s="28"/>
      <c r="V549" s="45"/>
      <c r="W549" s="45"/>
      <c r="X549" s="45"/>
      <c r="Y549" s="45"/>
      <c r="Z549" s="45"/>
      <c r="AA549" s="45"/>
      <c r="AB549" s="45"/>
      <c r="AC549" s="45"/>
      <c r="AD549" s="28"/>
      <c r="AE549" s="28"/>
      <c r="AF549" s="28"/>
      <c r="AG549" s="28" t="s">
        <v>202</v>
      </c>
      <c r="AH549" s="22"/>
      <c r="AI549" s="371"/>
      <c r="AJ549" s="22"/>
    </row>
    <row r="550" spans="1:36" s="6" customFormat="1" ht="31.5" hidden="1" customHeight="1" x14ac:dyDescent="0.2">
      <c r="A550" s="28" t="s">
        <v>2104</v>
      </c>
      <c r="B550" s="28" t="s">
        <v>120</v>
      </c>
      <c r="C550" s="28" t="s">
        <v>37</v>
      </c>
      <c r="D550" s="37">
        <v>41751</v>
      </c>
      <c r="E550" s="30"/>
      <c r="F550" s="37"/>
      <c r="G550" s="30"/>
      <c r="H550" s="30"/>
      <c r="I550" s="28"/>
      <c r="J550" s="28"/>
      <c r="K550" s="28"/>
      <c r="L550" s="28"/>
      <c r="M550" s="28"/>
      <c r="N550" s="28"/>
      <c r="O550" s="28"/>
      <c r="P550" s="28"/>
      <c r="Q550" s="28"/>
      <c r="R550" s="28"/>
      <c r="S550" s="28"/>
      <c r="T550" s="28"/>
      <c r="U550" s="28"/>
      <c r="V550" s="45"/>
      <c r="W550" s="45"/>
      <c r="X550" s="45"/>
      <c r="Y550" s="45"/>
      <c r="Z550" s="45"/>
      <c r="AA550" s="45"/>
      <c r="AB550" s="45"/>
      <c r="AC550" s="45"/>
      <c r="AD550" s="28"/>
      <c r="AE550" s="28"/>
      <c r="AF550" s="28"/>
      <c r="AG550" s="28" t="s">
        <v>202</v>
      </c>
      <c r="AH550" s="22"/>
      <c r="AI550" s="371"/>
      <c r="AJ550" s="22"/>
    </row>
    <row r="551" spans="1:36" s="6" customFormat="1" ht="63" hidden="1" customHeight="1" x14ac:dyDescent="0.2">
      <c r="A551" s="28" t="s">
        <v>2104</v>
      </c>
      <c r="B551" s="28" t="s">
        <v>120</v>
      </c>
      <c r="C551" s="28" t="s">
        <v>37</v>
      </c>
      <c r="D551" s="37">
        <v>41752</v>
      </c>
      <c r="E551" s="30"/>
      <c r="F551" s="37"/>
      <c r="G551" s="30"/>
      <c r="H551" s="30"/>
      <c r="I551" s="28"/>
      <c r="J551" s="28"/>
      <c r="K551" s="28"/>
      <c r="L551" s="28"/>
      <c r="M551" s="28"/>
      <c r="N551" s="28"/>
      <c r="O551" s="28"/>
      <c r="P551" s="28"/>
      <c r="Q551" s="28"/>
      <c r="R551" s="28"/>
      <c r="S551" s="28"/>
      <c r="T551" s="28"/>
      <c r="U551" s="28"/>
      <c r="V551" s="45"/>
      <c r="W551" s="45"/>
      <c r="X551" s="45"/>
      <c r="Y551" s="45"/>
      <c r="Z551" s="45"/>
      <c r="AA551" s="45"/>
      <c r="AB551" s="45"/>
      <c r="AC551" s="45"/>
      <c r="AD551" s="28"/>
      <c r="AE551" s="28"/>
      <c r="AF551" s="28"/>
      <c r="AG551" s="28" t="s">
        <v>202</v>
      </c>
      <c r="AH551" s="22"/>
      <c r="AI551" s="371"/>
      <c r="AJ551" s="22"/>
    </row>
    <row r="552" spans="1:36" s="6" customFormat="1" ht="94.5" hidden="1" customHeight="1" x14ac:dyDescent="0.2">
      <c r="A552" s="28" t="s">
        <v>2104</v>
      </c>
      <c r="B552" s="28" t="s">
        <v>120</v>
      </c>
      <c r="C552" s="28" t="s">
        <v>37</v>
      </c>
      <c r="D552" s="37">
        <v>41753</v>
      </c>
      <c r="E552" s="30"/>
      <c r="F552" s="37"/>
      <c r="G552" s="30"/>
      <c r="H552" s="30"/>
      <c r="I552" s="28"/>
      <c r="J552" s="28"/>
      <c r="K552" s="28"/>
      <c r="L552" s="28"/>
      <c r="M552" s="28"/>
      <c r="N552" s="28"/>
      <c r="O552" s="28"/>
      <c r="P552" s="28"/>
      <c r="Q552" s="28"/>
      <c r="R552" s="28"/>
      <c r="S552" s="28"/>
      <c r="T552" s="28"/>
      <c r="U552" s="28"/>
      <c r="V552" s="45"/>
      <c r="W552" s="45"/>
      <c r="X552" s="45"/>
      <c r="Y552" s="45"/>
      <c r="Z552" s="45"/>
      <c r="AA552" s="45"/>
      <c r="AB552" s="45"/>
      <c r="AC552" s="45"/>
      <c r="AD552" s="28"/>
      <c r="AE552" s="28"/>
      <c r="AF552" s="28"/>
      <c r="AG552" s="28" t="s">
        <v>202</v>
      </c>
      <c r="AH552" s="22"/>
      <c r="AI552" s="371"/>
      <c r="AJ552" s="22"/>
    </row>
    <row r="553" spans="1:36" s="6" customFormat="1" ht="31.5" hidden="1" customHeight="1" x14ac:dyDescent="0.2">
      <c r="A553" s="28" t="s">
        <v>2104</v>
      </c>
      <c r="B553" s="28" t="s">
        <v>120</v>
      </c>
      <c r="C553" s="28" t="s">
        <v>37</v>
      </c>
      <c r="D553" s="37">
        <v>41754</v>
      </c>
      <c r="E553" s="30"/>
      <c r="F553" s="37"/>
      <c r="G553" s="30"/>
      <c r="H553" s="30"/>
      <c r="I553" s="28"/>
      <c r="J553" s="28"/>
      <c r="K553" s="28"/>
      <c r="L553" s="28"/>
      <c r="M553" s="28"/>
      <c r="N553" s="28"/>
      <c r="O553" s="28"/>
      <c r="P553" s="28"/>
      <c r="Q553" s="28"/>
      <c r="R553" s="28"/>
      <c r="S553" s="28"/>
      <c r="T553" s="28"/>
      <c r="U553" s="28"/>
      <c r="V553" s="45"/>
      <c r="W553" s="45"/>
      <c r="X553" s="45"/>
      <c r="Y553" s="45"/>
      <c r="Z553" s="45"/>
      <c r="AA553" s="45"/>
      <c r="AB553" s="45"/>
      <c r="AC553" s="45"/>
      <c r="AD553" s="28"/>
      <c r="AE553" s="28"/>
      <c r="AF553" s="28"/>
      <c r="AG553" s="28" t="s">
        <v>202</v>
      </c>
      <c r="AH553" s="22"/>
      <c r="AI553" s="371"/>
      <c r="AJ553" s="22"/>
    </row>
    <row r="554" spans="1:36" s="6" customFormat="1" ht="31.5" hidden="1" customHeight="1" x14ac:dyDescent="0.2">
      <c r="A554" s="28" t="s">
        <v>2104</v>
      </c>
      <c r="B554" s="28" t="s">
        <v>120</v>
      </c>
      <c r="C554" s="28" t="s">
        <v>37</v>
      </c>
      <c r="D554" s="37">
        <v>41755</v>
      </c>
      <c r="E554" s="30"/>
      <c r="F554" s="37"/>
      <c r="G554" s="30"/>
      <c r="H554" s="30"/>
      <c r="I554" s="28"/>
      <c r="J554" s="28"/>
      <c r="K554" s="28"/>
      <c r="L554" s="28"/>
      <c r="M554" s="28"/>
      <c r="N554" s="28"/>
      <c r="O554" s="28"/>
      <c r="P554" s="28"/>
      <c r="Q554" s="28"/>
      <c r="R554" s="28"/>
      <c r="S554" s="28"/>
      <c r="T554" s="28"/>
      <c r="U554" s="28"/>
      <c r="V554" s="45"/>
      <c r="W554" s="45"/>
      <c r="X554" s="45"/>
      <c r="Y554" s="45"/>
      <c r="Z554" s="45"/>
      <c r="AA554" s="45"/>
      <c r="AB554" s="45"/>
      <c r="AC554" s="45"/>
      <c r="AD554" s="28"/>
      <c r="AE554" s="28"/>
      <c r="AF554" s="28"/>
      <c r="AG554" s="28" t="s">
        <v>202</v>
      </c>
      <c r="AH554" s="22"/>
      <c r="AI554" s="371"/>
      <c r="AJ554" s="22"/>
    </row>
    <row r="555" spans="1:36" s="6" customFormat="1" ht="173.25" hidden="1" customHeight="1" x14ac:dyDescent="0.2">
      <c r="A555" s="28" t="s">
        <v>2104</v>
      </c>
      <c r="B555" s="28" t="s">
        <v>120</v>
      </c>
      <c r="C555" s="28" t="s">
        <v>37</v>
      </c>
      <c r="D555" s="37">
        <v>41756</v>
      </c>
      <c r="E555" s="30"/>
      <c r="F555" s="37"/>
      <c r="G555" s="30"/>
      <c r="H555" s="30"/>
      <c r="I555" s="28"/>
      <c r="J555" s="28"/>
      <c r="K555" s="28"/>
      <c r="L555" s="28"/>
      <c r="M555" s="28"/>
      <c r="N555" s="28"/>
      <c r="O555" s="28"/>
      <c r="P555" s="28"/>
      <c r="Q555" s="28"/>
      <c r="R555" s="28"/>
      <c r="S555" s="28"/>
      <c r="T555" s="28"/>
      <c r="U555" s="28"/>
      <c r="V555" s="45"/>
      <c r="W555" s="45"/>
      <c r="X555" s="45"/>
      <c r="Y555" s="45"/>
      <c r="Z555" s="45"/>
      <c r="AA555" s="45"/>
      <c r="AB555" s="45"/>
      <c r="AC555" s="45"/>
      <c r="AD555" s="28"/>
      <c r="AE555" s="28"/>
      <c r="AF555" s="28"/>
      <c r="AG555" s="28" t="s">
        <v>202</v>
      </c>
      <c r="AH555" s="22"/>
      <c r="AI555" s="371"/>
      <c r="AJ555" s="22"/>
    </row>
    <row r="556" spans="1:36" s="6" customFormat="1" ht="31.5" hidden="1" customHeight="1" x14ac:dyDescent="0.2">
      <c r="A556" s="28" t="s">
        <v>2104</v>
      </c>
      <c r="B556" s="28" t="s">
        <v>120</v>
      </c>
      <c r="C556" s="28" t="s">
        <v>37</v>
      </c>
      <c r="D556" s="37">
        <v>41757</v>
      </c>
      <c r="E556" s="30"/>
      <c r="F556" s="37"/>
      <c r="G556" s="30"/>
      <c r="H556" s="30"/>
      <c r="I556" s="28"/>
      <c r="J556" s="28"/>
      <c r="K556" s="28"/>
      <c r="L556" s="28"/>
      <c r="M556" s="28"/>
      <c r="N556" s="28"/>
      <c r="O556" s="28"/>
      <c r="P556" s="28"/>
      <c r="Q556" s="354"/>
      <c r="R556" s="28"/>
      <c r="S556" s="28"/>
      <c r="T556" s="28"/>
      <c r="U556" s="28"/>
      <c r="V556" s="45"/>
      <c r="W556" s="45"/>
      <c r="X556" s="45"/>
      <c r="Y556" s="45"/>
      <c r="Z556" s="45"/>
      <c r="AA556" s="45"/>
      <c r="AB556" s="45"/>
      <c r="AC556" s="45"/>
      <c r="AD556" s="28"/>
      <c r="AE556" s="28"/>
      <c r="AF556" s="28"/>
      <c r="AG556" s="28" t="s">
        <v>202</v>
      </c>
      <c r="AH556" s="22"/>
      <c r="AI556" s="371"/>
      <c r="AJ556" s="22"/>
    </row>
    <row r="557" spans="1:36" s="6" customFormat="1" ht="31.5" hidden="1" customHeight="1" x14ac:dyDescent="0.2">
      <c r="A557" s="28" t="s">
        <v>2104</v>
      </c>
      <c r="B557" s="28" t="s">
        <v>120</v>
      </c>
      <c r="C557" s="28" t="s">
        <v>37</v>
      </c>
      <c r="D557" s="37">
        <v>41758</v>
      </c>
      <c r="E557" s="30"/>
      <c r="F557" s="37"/>
      <c r="G557" s="30"/>
      <c r="H557" s="30"/>
      <c r="I557" s="28"/>
      <c r="J557" s="28"/>
      <c r="K557" s="28"/>
      <c r="L557" s="28"/>
      <c r="M557" s="28"/>
      <c r="N557" s="28"/>
      <c r="O557" s="28"/>
      <c r="P557" s="28"/>
      <c r="Q557" s="354"/>
      <c r="R557" s="28"/>
      <c r="S557" s="28"/>
      <c r="T557" s="28"/>
      <c r="U557" s="28"/>
      <c r="V557" s="45"/>
      <c r="W557" s="45"/>
      <c r="X557" s="45"/>
      <c r="Y557" s="45"/>
      <c r="Z557" s="45"/>
      <c r="AA557" s="45"/>
      <c r="AB557" s="45"/>
      <c r="AC557" s="45"/>
      <c r="AD557" s="28"/>
      <c r="AE557" s="28"/>
      <c r="AF557" s="28"/>
      <c r="AG557" s="28" t="s">
        <v>202</v>
      </c>
      <c r="AH557" s="22"/>
      <c r="AI557" s="371"/>
      <c r="AJ557" s="22"/>
    </row>
    <row r="558" spans="1:36" s="6" customFormat="1" ht="31.5" hidden="1" customHeight="1" x14ac:dyDescent="0.2">
      <c r="A558" s="28" t="s">
        <v>2104</v>
      </c>
      <c r="B558" s="28" t="s">
        <v>120</v>
      </c>
      <c r="C558" s="28" t="s">
        <v>37</v>
      </c>
      <c r="D558" s="37">
        <v>41759</v>
      </c>
      <c r="E558" s="30"/>
      <c r="F558" s="37"/>
      <c r="G558" s="30"/>
      <c r="H558" s="30"/>
      <c r="I558" s="28"/>
      <c r="J558" s="28"/>
      <c r="K558" s="28"/>
      <c r="L558" s="28"/>
      <c r="M558" s="28"/>
      <c r="N558" s="28"/>
      <c r="O558" s="28"/>
      <c r="P558" s="28"/>
      <c r="Q558" s="28"/>
      <c r="R558" s="28"/>
      <c r="S558" s="28"/>
      <c r="T558" s="28"/>
      <c r="U558" s="28"/>
      <c r="V558" s="45"/>
      <c r="W558" s="45"/>
      <c r="X558" s="45"/>
      <c r="Y558" s="45"/>
      <c r="Z558" s="45"/>
      <c r="AA558" s="45"/>
      <c r="AB558" s="45"/>
      <c r="AC558" s="45"/>
      <c r="AD558" s="28"/>
      <c r="AE558" s="28"/>
      <c r="AF558" s="28"/>
      <c r="AG558" s="28" t="s">
        <v>202</v>
      </c>
      <c r="AH558" s="22"/>
      <c r="AI558" s="371"/>
      <c r="AJ558" s="22"/>
    </row>
    <row r="559" spans="1:36" s="6" customFormat="1" ht="31.5" hidden="1" customHeight="1" x14ac:dyDescent="0.2">
      <c r="A559" s="28" t="s">
        <v>3297</v>
      </c>
      <c r="B559" s="28" t="s">
        <v>120</v>
      </c>
      <c r="C559" s="28" t="s">
        <v>37</v>
      </c>
      <c r="D559" s="37">
        <v>41760</v>
      </c>
      <c r="E559" s="30"/>
      <c r="F559" s="37"/>
      <c r="G559" s="30"/>
      <c r="H559" s="30"/>
      <c r="I559" s="28"/>
      <c r="J559" s="28"/>
      <c r="K559" s="28"/>
      <c r="L559" s="28"/>
      <c r="M559" s="28"/>
      <c r="N559" s="28"/>
      <c r="O559" s="28"/>
      <c r="P559" s="28"/>
      <c r="Q559" s="354"/>
      <c r="R559" s="28"/>
      <c r="S559" s="28"/>
      <c r="T559" s="28"/>
      <c r="U559" s="28"/>
      <c r="V559" s="45"/>
      <c r="W559" s="45"/>
      <c r="X559" s="45"/>
      <c r="Y559" s="45"/>
      <c r="Z559" s="45"/>
      <c r="AA559" s="45"/>
      <c r="AB559" s="45"/>
      <c r="AC559" s="45"/>
      <c r="AD559" s="28"/>
      <c r="AE559" s="28"/>
      <c r="AF559" s="28"/>
      <c r="AG559" s="28" t="s">
        <v>202</v>
      </c>
      <c r="AH559" s="22"/>
      <c r="AI559" s="371"/>
      <c r="AJ559" s="22"/>
    </row>
    <row r="560" spans="1:36" s="6" customFormat="1" ht="31.5" hidden="1" customHeight="1" x14ac:dyDescent="0.2">
      <c r="A560" s="28" t="s">
        <v>3297</v>
      </c>
      <c r="B560" s="28" t="s">
        <v>120</v>
      </c>
      <c r="C560" s="28" t="s">
        <v>37</v>
      </c>
      <c r="D560" s="37">
        <v>41761</v>
      </c>
      <c r="E560" s="30"/>
      <c r="F560" s="37"/>
      <c r="G560" s="30"/>
      <c r="H560" s="30"/>
      <c r="I560" s="28"/>
      <c r="J560" s="28"/>
      <c r="K560" s="28"/>
      <c r="L560" s="28"/>
      <c r="M560" s="28"/>
      <c r="N560" s="28"/>
      <c r="O560" s="28"/>
      <c r="P560" s="28"/>
      <c r="Q560" s="354"/>
      <c r="R560" s="28"/>
      <c r="S560" s="28"/>
      <c r="T560" s="28"/>
      <c r="U560" s="28"/>
      <c r="V560" s="45"/>
      <c r="W560" s="45"/>
      <c r="X560" s="45"/>
      <c r="Y560" s="45"/>
      <c r="Z560" s="45"/>
      <c r="AA560" s="45"/>
      <c r="AB560" s="45"/>
      <c r="AC560" s="45"/>
      <c r="AD560" s="28"/>
      <c r="AE560" s="28"/>
      <c r="AF560" s="28"/>
      <c r="AG560" s="28" t="s">
        <v>202</v>
      </c>
      <c r="AH560" s="22"/>
      <c r="AI560" s="371"/>
      <c r="AJ560" s="22"/>
    </row>
    <row r="561" spans="1:36" s="6" customFormat="1" ht="31.5" hidden="1" customHeight="1" x14ac:dyDescent="0.2">
      <c r="A561" s="28" t="s">
        <v>3297</v>
      </c>
      <c r="B561" s="28" t="s">
        <v>120</v>
      </c>
      <c r="C561" s="28" t="s">
        <v>37</v>
      </c>
      <c r="D561" s="37">
        <v>41762</v>
      </c>
      <c r="E561" s="30"/>
      <c r="F561" s="37"/>
      <c r="G561" s="30"/>
      <c r="H561" s="30"/>
      <c r="I561" s="28"/>
      <c r="J561" s="28"/>
      <c r="K561" s="28"/>
      <c r="L561" s="28"/>
      <c r="M561" s="28"/>
      <c r="N561" s="28"/>
      <c r="O561" s="28"/>
      <c r="P561" s="28"/>
      <c r="Q561" s="28"/>
      <c r="R561" s="28"/>
      <c r="S561" s="28"/>
      <c r="T561" s="28"/>
      <c r="U561" s="28"/>
      <c r="V561" s="45"/>
      <c r="W561" s="45"/>
      <c r="X561" s="45"/>
      <c r="Y561" s="45"/>
      <c r="Z561" s="45"/>
      <c r="AA561" s="45"/>
      <c r="AB561" s="45"/>
      <c r="AC561" s="45"/>
      <c r="AD561" s="28"/>
      <c r="AE561" s="28"/>
      <c r="AF561" s="28"/>
      <c r="AG561" s="28" t="s">
        <v>202</v>
      </c>
      <c r="AH561" s="22"/>
      <c r="AI561" s="371"/>
      <c r="AJ561" s="22"/>
    </row>
    <row r="562" spans="1:36" s="6" customFormat="1" ht="31.5" hidden="1" customHeight="1" x14ac:dyDescent="0.2">
      <c r="A562" s="28" t="s">
        <v>3297</v>
      </c>
      <c r="B562" s="28" t="s">
        <v>120</v>
      </c>
      <c r="C562" s="28" t="s">
        <v>37</v>
      </c>
      <c r="D562" s="37">
        <v>41763</v>
      </c>
      <c r="E562" s="30"/>
      <c r="F562" s="37"/>
      <c r="G562" s="30"/>
      <c r="H562" s="30"/>
      <c r="I562" s="28"/>
      <c r="J562" s="28"/>
      <c r="K562" s="28"/>
      <c r="L562" s="28"/>
      <c r="M562" s="28"/>
      <c r="N562" s="28"/>
      <c r="O562" s="28"/>
      <c r="P562" s="28"/>
      <c r="Q562" s="354"/>
      <c r="R562" s="28"/>
      <c r="S562" s="28"/>
      <c r="T562" s="28"/>
      <c r="U562" s="28"/>
      <c r="V562" s="45"/>
      <c r="W562" s="45"/>
      <c r="X562" s="45"/>
      <c r="Y562" s="45"/>
      <c r="Z562" s="45"/>
      <c r="AA562" s="45"/>
      <c r="AB562" s="45"/>
      <c r="AC562" s="45"/>
      <c r="AD562" s="28"/>
      <c r="AE562" s="28"/>
      <c r="AF562" s="28"/>
      <c r="AG562" s="28" t="s">
        <v>202</v>
      </c>
      <c r="AH562" s="22"/>
      <c r="AI562" s="371"/>
      <c r="AJ562" s="22"/>
    </row>
    <row r="563" spans="1:36" s="6" customFormat="1" ht="31.5" hidden="1" customHeight="1" x14ac:dyDescent="0.2">
      <c r="A563" s="28" t="s">
        <v>3297</v>
      </c>
      <c r="B563" s="28" t="s">
        <v>120</v>
      </c>
      <c r="C563" s="28" t="s">
        <v>37</v>
      </c>
      <c r="D563" s="37">
        <v>41764</v>
      </c>
      <c r="E563" s="30"/>
      <c r="F563" s="37"/>
      <c r="G563" s="30"/>
      <c r="H563" s="30"/>
      <c r="I563" s="28"/>
      <c r="J563" s="28"/>
      <c r="K563" s="28"/>
      <c r="L563" s="28"/>
      <c r="M563" s="28"/>
      <c r="N563" s="28"/>
      <c r="O563" s="28"/>
      <c r="P563" s="28"/>
      <c r="Q563" s="354"/>
      <c r="R563" s="28"/>
      <c r="S563" s="28"/>
      <c r="T563" s="28"/>
      <c r="U563" s="28"/>
      <c r="V563" s="45"/>
      <c r="W563" s="45"/>
      <c r="X563" s="45"/>
      <c r="Y563" s="45"/>
      <c r="Z563" s="45"/>
      <c r="AA563" s="45"/>
      <c r="AB563" s="45"/>
      <c r="AC563" s="45"/>
      <c r="AD563" s="28"/>
      <c r="AE563" s="28"/>
      <c r="AF563" s="28"/>
      <c r="AG563" s="28" t="s">
        <v>202</v>
      </c>
      <c r="AH563" s="22"/>
      <c r="AI563" s="371"/>
      <c r="AJ563" s="22"/>
    </row>
    <row r="564" spans="1:36" s="6" customFormat="1" ht="31.5" hidden="1" customHeight="1" x14ac:dyDescent="0.2">
      <c r="A564" s="28" t="s">
        <v>3297</v>
      </c>
      <c r="B564" s="28" t="s">
        <v>120</v>
      </c>
      <c r="C564" s="28" t="s">
        <v>37</v>
      </c>
      <c r="D564" s="37">
        <v>41765</v>
      </c>
      <c r="E564" s="30"/>
      <c r="F564" s="37"/>
      <c r="G564" s="30"/>
      <c r="H564" s="30"/>
      <c r="I564" s="28"/>
      <c r="J564" s="28"/>
      <c r="K564" s="28"/>
      <c r="L564" s="28"/>
      <c r="M564" s="28"/>
      <c r="N564" s="28"/>
      <c r="O564" s="28"/>
      <c r="P564" s="28"/>
      <c r="Q564" s="354"/>
      <c r="R564" s="28"/>
      <c r="S564" s="28"/>
      <c r="T564" s="28"/>
      <c r="U564" s="28"/>
      <c r="V564" s="45"/>
      <c r="W564" s="45"/>
      <c r="X564" s="45"/>
      <c r="Y564" s="45"/>
      <c r="Z564" s="45"/>
      <c r="AA564" s="45"/>
      <c r="AB564" s="45"/>
      <c r="AC564" s="45"/>
      <c r="AD564" s="28"/>
      <c r="AE564" s="28"/>
      <c r="AF564" s="28"/>
      <c r="AG564" s="28" t="s">
        <v>202</v>
      </c>
      <c r="AH564" s="22"/>
      <c r="AI564" s="371"/>
      <c r="AJ564" s="22"/>
    </row>
    <row r="565" spans="1:36" s="6" customFormat="1" ht="31.5" hidden="1" customHeight="1" x14ac:dyDescent="0.2">
      <c r="A565" s="28" t="s">
        <v>3297</v>
      </c>
      <c r="B565" s="28" t="s">
        <v>120</v>
      </c>
      <c r="C565" s="28" t="s">
        <v>37</v>
      </c>
      <c r="D565" s="37">
        <v>41766</v>
      </c>
      <c r="E565" s="30"/>
      <c r="F565" s="37"/>
      <c r="G565" s="30"/>
      <c r="H565" s="30"/>
      <c r="I565" s="28"/>
      <c r="J565" s="28"/>
      <c r="K565" s="28"/>
      <c r="L565" s="28"/>
      <c r="M565" s="28"/>
      <c r="N565" s="28"/>
      <c r="O565" s="28"/>
      <c r="P565" s="28"/>
      <c r="Q565" s="354"/>
      <c r="R565" s="28"/>
      <c r="S565" s="28"/>
      <c r="T565" s="28"/>
      <c r="U565" s="28"/>
      <c r="V565" s="45"/>
      <c r="W565" s="45"/>
      <c r="X565" s="45"/>
      <c r="Y565" s="45"/>
      <c r="Z565" s="45"/>
      <c r="AA565" s="45"/>
      <c r="AB565" s="45"/>
      <c r="AC565" s="45"/>
      <c r="AD565" s="28"/>
      <c r="AE565" s="28"/>
      <c r="AF565" s="28"/>
      <c r="AG565" s="28" t="s">
        <v>202</v>
      </c>
      <c r="AH565" s="22"/>
      <c r="AI565" s="371"/>
      <c r="AJ565" s="22"/>
    </row>
    <row r="566" spans="1:36" s="6" customFormat="1" ht="47.25" hidden="1" customHeight="1" x14ac:dyDescent="0.2">
      <c r="A566" s="28" t="s">
        <v>3297</v>
      </c>
      <c r="B566" s="28" t="s">
        <v>120</v>
      </c>
      <c r="C566" s="28" t="s">
        <v>37</v>
      </c>
      <c r="D566" s="37">
        <v>41767</v>
      </c>
      <c r="E566" s="30"/>
      <c r="F566" s="37"/>
      <c r="G566" s="30"/>
      <c r="H566" s="30"/>
      <c r="I566" s="28"/>
      <c r="J566" s="28"/>
      <c r="K566" s="28"/>
      <c r="L566" s="28"/>
      <c r="M566" s="28"/>
      <c r="N566" s="28"/>
      <c r="O566" s="28"/>
      <c r="P566" s="28"/>
      <c r="Q566" s="354"/>
      <c r="R566" s="28"/>
      <c r="S566" s="28"/>
      <c r="T566" s="28"/>
      <c r="U566" s="28"/>
      <c r="V566" s="45"/>
      <c r="W566" s="45"/>
      <c r="X566" s="45"/>
      <c r="Y566" s="45"/>
      <c r="Z566" s="45"/>
      <c r="AA566" s="45"/>
      <c r="AB566" s="45"/>
      <c r="AC566" s="45"/>
      <c r="AD566" s="28"/>
      <c r="AE566" s="28"/>
      <c r="AF566" s="28"/>
      <c r="AG566" s="28" t="s">
        <v>202</v>
      </c>
      <c r="AH566" s="22"/>
      <c r="AI566" s="371"/>
      <c r="AJ566" s="22"/>
    </row>
    <row r="567" spans="1:36" s="3" customFormat="1" ht="47.25" hidden="1" customHeight="1" x14ac:dyDescent="0.2">
      <c r="A567" s="28" t="s">
        <v>3297</v>
      </c>
      <c r="B567" s="28" t="s">
        <v>120</v>
      </c>
      <c r="C567" s="28" t="s">
        <v>37</v>
      </c>
      <c r="D567" s="37">
        <v>41768</v>
      </c>
      <c r="E567" s="30"/>
      <c r="F567" s="37"/>
      <c r="G567" s="30"/>
      <c r="H567" s="30"/>
      <c r="I567" s="28"/>
      <c r="J567" s="28"/>
      <c r="K567" s="28"/>
      <c r="L567" s="28"/>
      <c r="M567" s="28"/>
      <c r="N567" s="28"/>
      <c r="O567" s="28"/>
      <c r="P567" s="28"/>
      <c r="Q567" s="28"/>
      <c r="R567" s="28"/>
      <c r="S567" s="28"/>
      <c r="T567" s="28"/>
      <c r="U567" s="28"/>
      <c r="V567" s="45"/>
      <c r="W567" s="45"/>
      <c r="X567" s="45"/>
      <c r="Y567" s="45"/>
      <c r="Z567" s="45"/>
      <c r="AA567" s="45"/>
      <c r="AB567" s="45"/>
      <c r="AC567" s="45"/>
      <c r="AD567" s="28"/>
      <c r="AE567" s="28"/>
      <c r="AF567" s="28"/>
      <c r="AG567" s="28" t="s">
        <v>202</v>
      </c>
      <c r="AH567" s="22"/>
      <c r="AI567" s="22"/>
      <c r="AJ567" s="22"/>
    </row>
    <row r="568" spans="1:36" s="3" customFormat="1" ht="63" hidden="1" customHeight="1" x14ac:dyDescent="0.2">
      <c r="A568" s="28" t="s">
        <v>3297</v>
      </c>
      <c r="B568" s="28" t="s">
        <v>120</v>
      </c>
      <c r="C568" s="28" t="s">
        <v>37</v>
      </c>
      <c r="D568" s="37">
        <v>41769</v>
      </c>
      <c r="E568" s="30">
        <v>0.62083333333333335</v>
      </c>
      <c r="F568" s="37"/>
      <c r="G568" s="30"/>
      <c r="H568" s="30"/>
      <c r="I568" s="28"/>
      <c r="J568" s="28"/>
      <c r="K568" s="28"/>
      <c r="L568" s="28" t="s">
        <v>130</v>
      </c>
      <c r="M568" s="28" t="s">
        <v>3702</v>
      </c>
      <c r="N568" s="28" t="s">
        <v>103</v>
      </c>
      <c r="O568" s="28" t="s">
        <v>68</v>
      </c>
      <c r="P568" s="28"/>
      <c r="Q568" s="28" t="s">
        <v>3703</v>
      </c>
      <c r="R568" s="28"/>
      <c r="S568" s="28"/>
      <c r="T568" s="28"/>
      <c r="U568" s="28"/>
      <c r="V568" s="45"/>
      <c r="W568" s="45"/>
      <c r="X568" s="45"/>
      <c r="Y568" s="45"/>
      <c r="Z568" s="45"/>
      <c r="AA568" s="45"/>
      <c r="AB568" s="45"/>
      <c r="AC568" s="45"/>
      <c r="AD568" s="28"/>
      <c r="AE568" s="28"/>
      <c r="AF568" s="28"/>
      <c r="AG568" s="28"/>
      <c r="AH568" s="22"/>
      <c r="AI568" s="22"/>
      <c r="AJ568" s="22"/>
    </row>
    <row r="569" spans="1:36" s="3" customFormat="1" ht="31.5" hidden="1" customHeight="1" x14ac:dyDescent="0.2">
      <c r="A569" s="28" t="s">
        <v>3297</v>
      </c>
      <c r="B569" s="28" t="s">
        <v>120</v>
      </c>
      <c r="C569" s="28" t="s">
        <v>37</v>
      </c>
      <c r="D569" s="37">
        <v>41769</v>
      </c>
      <c r="E569" s="30">
        <v>0.62083333333333335</v>
      </c>
      <c r="F569" s="37"/>
      <c r="G569" s="30"/>
      <c r="H569" s="30"/>
      <c r="I569" s="28"/>
      <c r="J569" s="28"/>
      <c r="K569" s="28"/>
      <c r="L569" s="28" t="s">
        <v>130</v>
      </c>
      <c r="M569" s="28" t="s">
        <v>3702</v>
      </c>
      <c r="N569" s="28" t="s">
        <v>103</v>
      </c>
      <c r="O569" s="28" t="s">
        <v>68</v>
      </c>
      <c r="P569" s="28"/>
      <c r="Q569" s="28" t="s">
        <v>3703</v>
      </c>
      <c r="R569" s="28"/>
      <c r="S569" s="28"/>
      <c r="T569" s="28"/>
      <c r="U569" s="28"/>
      <c r="V569" s="45"/>
      <c r="W569" s="45"/>
      <c r="X569" s="45"/>
      <c r="Y569" s="45"/>
      <c r="Z569" s="45"/>
      <c r="AA569" s="45"/>
      <c r="AB569" s="45"/>
      <c r="AC569" s="45"/>
      <c r="AD569" s="28"/>
      <c r="AE569" s="28"/>
      <c r="AF569" s="28"/>
      <c r="AG569" s="28"/>
      <c r="AH569" s="22"/>
      <c r="AI569" s="22"/>
      <c r="AJ569" s="22"/>
    </row>
    <row r="570" spans="1:36" s="3" customFormat="1" ht="31.5" hidden="1" customHeight="1" x14ac:dyDescent="0.2">
      <c r="A570" s="28" t="s">
        <v>3297</v>
      </c>
      <c r="B570" s="28" t="s">
        <v>120</v>
      </c>
      <c r="C570" s="28" t="s">
        <v>37</v>
      </c>
      <c r="D570" s="37">
        <v>41770</v>
      </c>
      <c r="E570" s="30"/>
      <c r="F570" s="37"/>
      <c r="G570" s="30"/>
      <c r="H570" s="30"/>
      <c r="I570" s="28"/>
      <c r="J570" s="28"/>
      <c r="K570" s="28"/>
      <c r="L570" s="28"/>
      <c r="M570" s="28"/>
      <c r="N570" s="28"/>
      <c r="O570" s="28"/>
      <c r="P570" s="28"/>
      <c r="Q570" s="123"/>
      <c r="R570" s="28"/>
      <c r="S570" s="28"/>
      <c r="T570" s="28"/>
      <c r="U570" s="28"/>
      <c r="V570" s="45"/>
      <c r="W570" s="353"/>
      <c r="X570" s="353"/>
      <c r="Y570" s="353"/>
      <c r="Z570" s="353"/>
      <c r="AA570" s="353"/>
      <c r="AB570" s="353"/>
      <c r="AC570" s="353"/>
      <c r="AD570" s="123"/>
      <c r="AE570" s="28"/>
      <c r="AF570" s="28"/>
      <c r="AG570" s="28" t="s">
        <v>202</v>
      </c>
      <c r="AH570" s="22"/>
      <c r="AI570" s="22"/>
      <c r="AJ570" s="22"/>
    </row>
    <row r="571" spans="1:36" ht="141.75" hidden="1" customHeight="1" x14ac:dyDescent="0.2">
      <c r="A571" s="28" t="s">
        <v>3297</v>
      </c>
      <c r="B571" s="28" t="s">
        <v>120</v>
      </c>
      <c r="C571" s="28" t="s">
        <v>37</v>
      </c>
      <c r="D571" s="37">
        <v>41771</v>
      </c>
      <c r="E571" s="30"/>
      <c r="F571" s="37"/>
      <c r="G571" s="30"/>
      <c r="H571" s="30"/>
      <c r="I571" s="28"/>
      <c r="J571" s="28"/>
      <c r="K571" s="28"/>
      <c r="L571" s="28"/>
      <c r="M571" s="28"/>
      <c r="N571" s="28"/>
      <c r="O571" s="28"/>
      <c r="P571" s="28"/>
      <c r="Q571" s="28"/>
      <c r="R571" s="28"/>
      <c r="S571" s="28"/>
      <c r="T571" s="28"/>
      <c r="U571" s="28"/>
      <c r="V571" s="45"/>
      <c r="W571" s="45"/>
      <c r="X571" s="45"/>
      <c r="Y571" s="45"/>
      <c r="Z571" s="45"/>
      <c r="AA571" s="45"/>
      <c r="AB571" s="45"/>
      <c r="AC571" s="45"/>
      <c r="AD571" s="28"/>
      <c r="AE571" s="28"/>
      <c r="AF571" s="28"/>
      <c r="AG571" s="28" t="s">
        <v>202</v>
      </c>
    </row>
    <row r="572" spans="1:36" ht="63" hidden="1" customHeight="1" x14ac:dyDescent="0.2">
      <c r="A572" s="28" t="s">
        <v>3297</v>
      </c>
      <c r="B572" s="28" t="s">
        <v>120</v>
      </c>
      <c r="C572" s="28" t="s">
        <v>37</v>
      </c>
      <c r="D572" s="37">
        <v>41772</v>
      </c>
      <c r="E572" s="30"/>
      <c r="F572" s="37"/>
      <c r="G572" s="30"/>
      <c r="H572" s="30"/>
      <c r="I572" s="28"/>
      <c r="J572" s="28"/>
      <c r="K572" s="28"/>
      <c r="L572" s="28"/>
      <c r="M572" s="28"/>
      <c r="N572" s="28"/>
      <c r="O572" s="28"/>
      <c r="P572" s="28"/>
      <c r="Q572" s="28"/>
      <c r="R572" s="28"/>
      <c r="S572" s="28"/>
      <c r="T572" s="28"/>
      <c r="U572" s="28"/>
      <c r="V572" s="45"/>
      <c r="W572" s="45"/>
      <c r="X572" s="45"/>
      <c r="Y572" s="45"/>
      <c r="Z572" s="45"/>
      <c r="AA572" s="45"/>
      <c r="AB572" s="45"/>
      <c r="AC572" s="45"/>
      <c r="AD572" s="28"/>
      <c r="AE572" s="28"/>
      <c r="AF572" s="28"/>
      <c r="AG572" s="28" t="s">
        <v>202</v>
      </c>
    </row>
    <row r="573" spans="1:36" ht="78.75" hidden="1" customHeight="1" x14ac:dyDescent="0.2">
      <c r="A573" s="28" t="s">
        <v>3297</v>
      </c>
      <c r="B573" s="28" t="s">
        <v>120</v>
      </c>
      <c r="C573" s="28" t="s">
        <v>37</v>
      </c>
      <c r="D573" s="37">
        <v>41773</v>
      </c>
      <c r="E573" s="30"/>
      <c r="F573" s="37"/>
      <c r="G573" s="30"/>
      <c r="H573" s="30"/>
      <c r="I573" s="28"/>
      <c r="J573" s="28"/>
      <c r="K573" s="28"/>
      <c r="L573" s="28"/>
      <c r="M573" s="28"/>
      <c r="N573" s="28"/>
      <c r="O573" s="28"/>
      <c r="P573" s="28"/>
      <c r="Q573" s="28"/>
      <c r="R573" s="28"/>
      <c r="S573" s="28"/>
      <c r="T573" s="28"/>
      <c r="U573" s="28"/>
      <c r="V573" s="45"/>
      <c r="W573" s="45"/>
      <c r="X573" s="45"/>
      <c r="Y573" s="45"/>
      <c r="Z573" s="45"/>
      <c r="AA573" s="45"/>
      <c r="AB573" s="45"/>
      <c r="AC573" s="45"/>
      <c r="AD573" s="28"/>
      <c r="AE573" s="28"/>
      <c r="AF573" s="28"/>
      <c r="AG573" s="28" t="s">
        <v>202</v>
      </c>
    </row>
    <row r="574" spans="1:36" s="3" customFormat="1" ht="30" hidden="1" customHeight="1" x14ac:dyDescent="0.2">
      <c r="A574" s="28" t="s">
        <v>3297</v>
      </c>
      <c r="B574" s="28" t="s">
        <v>120</v>
      </c>
      <c r="C574" s="28" t="s">
        <v>37</v>
      </c>
      <c r="D574" s="37">
        <v>41774</v>
      </c>
      <c r="E574" s="30"/>
      <c r="F574" s="37"/>
      <c r="G574" s="30"/>
      <c r="H574" s="30"/>
      <c r="I574" s="28"/>
      <c r="J574" s="28"/>
      <c r="K574" s="28"/>
      <c r="L574" s="28"/>
      <c r="M574" s="28"/>
      <c r="N574" s="28"/>
      <c r="O574" s="28"/>
      <c r="P574" s="28"/>
      <c r="Q574" s="28"/>
      <c r="R574" s="28"/>
      <c r="S574" s="28"/>
      <c r="T574" s="28"/>
      <c r="U574" s="28"/>
      <c r="V574" s="45"/>
      <c r="W574" s="45"/>
      <c r="X574" s="45"/>
      <c r="Y574" s="45"/>
      <c r="Z574" s="45"/>
      <c r="AA574" s="45"/>
      <c r="AB574" s="45"/>
      <c r="AC574" s="45"/>
      <c r="AD574" s="28"/>
      <c r="AE574" s="28"/>
      <c r="AF574" s="28"/>
      <c r="AG574" s="28" t="s">
        <v>202</v>
      </c>
      <c r="AH574" s="22"/>
      <c r="AI574" s="22"/>
      <c r="AJ574" s="22"/>
    </row>
    <row r="575" spans="1:36" s="3" customFormat="1" ht="30" hidden="1" customHeight="1" x14ac:dyDescent="0.2">
      <c r="A575" s="28" t="s">
        <v>3297</v>
      </c>
      <c r="B575" s="28" t="s">
        <v>120</v>
      </c>
      <c r="C575" s="28" t="s">
        <v>37</v>
      </c>
      <c r="D575" s="37">
        <v>41775</v>
      </c>
      <c r="E575" s="30"/>
      <c r="F575" s="37"/>
      <c r="G575" s="30"/>
      <c r="H575" s="30"/>
      <c r="I575" s="28"/>
      <c r="J575" s="28"/>
      <c r="K575" s="28"/>
      <c r="L575" s="28"/>
      <c r="M575" s="28"/>
      <c r="N575" s="28"/>
      <c r="O575" s="28"/>
      <c r="P575" s="28"/>
      <c r="Q575" s="28"/>
      <c r="R575" s="28"/>
      <c r="S575" s="28"/>
      <c r="T575" s="28"/>
      <c r="U575" s="28"/>
      <c r="V575" s="45"/>
      <c r="W575" s="45"/>
      <c r="X575" s="45"/>
      <c r="Y575" s="45"/>
      <c r="Z575" s="45"/>
      <c r="AA575" s="45"/>
      <c r="AB575" s="45"/>
      <c r="AC575" s="45"/>
      <c r="AD575" s="28"/>
      <c r="AE575" s="28"/>
      <c r="AF575" s="28"/>
      <c r="AG575" s="28" t="s">
        <v>202</v>
      </c>
      <c r="AH575" s="22"/>
      <c r="AI575" s="22"/>
      <c r="AJ575" s="22"/>
    </row>
    <row r="576" spans="1:36" s="3" customFormat="1" ht="30" hidden="1" customHeight="1" x14ac:dyDescent="0.2">
      <c r="A576" s="28" t="s">
        <v>3297</v>
      </c>
      <c r="B576" s="28" t="s">
        <v>120</v>
      </c>
      <c r="C576" s="28" t="s">
        <v>37</v>
      </c>
      <c r="D576" s="37">
        <v>41776</v>
      </c>
      <c r="E576" s="30"/>
      <c r="F576" s="37"/>
      <c r="G576" s="30"/>
      <c r="H576" s="30"/>
      <c r="I576" s="28"/>
      <c r="J576" s="28"/>
      <c r="K576" s="28"/>
      <c r="L576" s="28"/>
      <c r="M576" s="28"/>
      <c r="N576" s="28"/>
      <c r="O576" s="28"/>
      <c r="P576" s="28"/>
      <c r="Q576" s="28"/>
      <c r="R576" s="28"/>
      <c r="S576" s="28"/>
      <c r="T576" s="28"/>
      <c r="U576" s="28"/>
      <c r="V576" s="45"/>
      <c r="W576" s="45"/>
      <c r="X576" s="45"/>
      <c r="Y576" s="45"/>
      <c r="Z576" s="45"/>
      <c r="AA576" s="45"/>
      <c r="AB576" s="45"/>
      <c r="AC576" s="45"/>
      <c r="AD576" s="28"/>
      <c r="AE576" s="28"/>
      <c r="AF576" s="28"/>
      <c r="AG576" s="28" t="s">
        <v>202</v>
      </c>
      <c r="AH576" s="22"/>
      <c r="AI576" s="22"/>
      <c r="AJ576" s="22"/>
    </row>
    <row r="577" spans="1:36" s="3" customFormat="1" ht="31.5" hidden="1" customHeight="1" x14ac:dyDescent="0.2">
      <c r="A577" s="28" t="s">
        <v>3297</v>
      </c>
      <c r="B577" s="28" t="s">
        <v>120</v>
      </c>
      <c r="C577" s="28" t="s">
        <v>37</v>
      </c>
      <c r="D577" s="37">
        <v>41777</v>
      </c>
      <c r="E577" s="30"/>
      <c r="F577" s="37"/>
      <c r="G577" s="30"/>
      <c r="H577" s="30"/>
      <c r="I577" s="28"/>
      <c r="J577" s="28"/>
      <c r="K577" s="28"/>
      <c r="L577" s="28"/>
      <c r="M577" s="28"/>
      <c r="N577" s="28"/>
      <c r="O577" s="28"/>
      <c r="P577" s="28"/>
      <c r="Q577" s="28"/>
      <c r="R577" s="28"/>
      <c r="S577" s="28"/>
      <c r="T577" s="28"/>
      <c r="U577" s="28"/>
      <c r="V577" s="45"/>
      <c r="W577" s="45"/>
      <c r="X577" s="45"/>
      <c r="Y577" s="45"/>
      <c r="Z577" s="45"/>
      <c r="AA577" s="45"/>
      <c r="AB577" s="45"/>
      <c r="AC577" s="45"/>
      <c r="AD577" s="28"/>
      <c r="AE577" s="28"/>
      <c r="AF577" s="28"/>
      <c r="AG577" s="28" t="s">
        <v>202</v>
      </c>
      <c r="AH577" s="22"/>
      <c r="AI577" s="22"/>
      <c r="AJ577" s="22"/>
    </row>
    <row r="578" spans="1:36" s="3" customFormat="1" ht="31.5" hidden="1" customHeight="1" x14ac:dyDescent="0.2">
      <c r="A578" s="28" t="s">
        <v>3297</v>
      </c>
      <c r="B578" s="28" t="s">
        <v>120</v>
      </c>
      <c r="C578" s="28" t="s">
        <v>37</v>
      </c>
      <c r="D578" s="37">
        <v>41778</v>
      </c>
      <c r="E578" s="30"/>
      <c r="F578" s="37"/>
      <c r="G578" s="30"/>
      <c r="H578" s="30"/>
      <c r="I578" s="28"/>
      <c r="J578" s="28"/>
      <c r="K578" s="28"/>
      <c r="L578" s="28"/>
      <c r="M578" s="28"/>
      <c r="N578" s="28"/>
      <c r="O578" s="28"/>
      <c r="P578" s="28"/>
      <c r="Q578" s="28"/>
      <c r="R578" s="28"/>
      <c r="S578" s="28"/>
      <c r="T578" s="28"/>
      <c r="U578" s="28"/>
      <c r="V578" s="45"/>
      <c r="W578" s="45"/>
      <c r="X578" s="45"/>
      <c r="Y578" s="45"/>
      <c r="Z578" s="45"/>
      <c r="AA578" s="45"/>
      <c r="AB578" s="45"/>
      <c r="AC578" s="45"/>
      <c r="AD578" s="28"/>
      <c r="AE578" s="28"/>
      <c r="AF578" s="28"/>
      <c r="AG578" s="28" t="s">
        <v>202</v>
      </c>
      <c r="AH578" s="22"/>
      <c r="AI578" s="22"/>
      <c r="AJ578" s="22"/>
    </row>
    <row r="579" spans="1:36" s="3" customFormat="1" ht="15.75" hidden="1" customHeight="1" x14ac:dyDescent="0.2">
      <c r="A579" s="28" t="s">
        <v>3297</v>
      </c>
      <c r="B579" s="28" t="s">
        <v>120</v>
      </c>
      <c r="C579" s="28" t="s">
        <v>37</v>
      </c>
      <c r="D579" s="37">
        <v>41779</v>
      </c>
      <c r="E579" s="30"/>
      <c r="F579" s="37"/>
      <c r="G579" s="30"/>
      <c r="H579" s="30"/>
      <c r="I579" s="28"/>
      <c r="J579" s="28"/>
      <c r="K579" s="28"/>
      <c r="L579" s="28"/>
      <c r="M579" s="28"/>
      <c r="N579" s="28"/>
      <c r="O579" s="28"/>
      <c r="P579" s="28"/>
      <c r="Q579" s="28"/>
      <c r="R579" s="28"/>
      <c r="S579" s="28"/>
      <c r="T579" s="28"/>
      <c r="U579" s="28"/>
      <c r="V579" s="45"/>
      <c r="W579" s="45"/>
      <c r="X579" s="45"/>
      <c r="Y579" s="45"/>
      <c r="Z579" s="45"/>
      <c r="AA579" s="45"/>
      <c r="AB579" s="45"/>
      <c r="AC579" s="45"/>
      <c r="AD579" s="28"/>
      <c r="AE579" s="28"/>
      <c r="AF579" s="28"/>
      <c r="AG579" s="28" t="s">
        <v>202</v>
      </c>
      <c r="AH579" s="22"/>
      <c r="AI579" s="22"/>
      <c r="AJ579" s="22"/>
    </row>
    <row r="580" spans="1:36" s="3" customFormat="1" ht="31.5" hidden="1" customHeight="1" x14ac:dyDescent="0.2">
      <c r="A580" s="28" t="s">
        <v>3297</v>
      </c>
      <c r="B580" s="28" t="s">
        <v>120</v>
      </c>
      <c r="C580" s="28" t="s">
        <v>37</v>
      </c>
      <c r="D580" s="37">
        <v>41780</v>
      </c>
      <c r="E580" s="30"/>
      <c r="F580" s="37"/>
      <c r="G580" s="30"/>
      <c r="H580" s="30"/>
      <c r="I580" s="28"/>
      <c r="J580" s="28"/>
      <c r="K580" s="28"/>
      <c r="L580" s="28"/>
      <c r="M580" s="28"/>
      <c r="N580" s="28"/>
      <c r="O580" s="28"/>
      <c r="P580" s="28"/>
      <c r="Q580" s="28"/>
      <c r="R580" s="28"/>
      <c r="S580" s="28"/>
      <c r="T580" s="28"/>
      <c r="U580" s="28"/>
      <c r="V580" s="45"/>
      <c r="W580" s="45"/>
      <c r="X580" s="45"/>
      <c r="Y580" s="45"/>
      <c r="Z580" s="45"/>
      <c r="AA580" s="45"/>
      <c r="AB580" s="45"/>
      <c r="AC580" s="45"/>
      <c r="AD580" s="28"/>
      <c r="AE580" s="28"/>
      <c r="AF580" s="28"/>
      <c r="AG580" s="28" t="s">
        <v>202</v>
      </c>
      <c r="AH580" s="22"/>
      <c r="AI580" s="22"/>
      <c r="AJ580" s="22"/>
    </row>
    <row r="581" spans="1:36" s="3" customFormat="1" ht="31.5" hidden="1" customHeight="1" x14ac:dyDescent="0.2">
      <c r="A581" s="28" t="s">
        <v>3297</v>
      </c>
      <c r="B581" s="28" t="s">
        <v>120</v>
      </c>
      <c r="C581" s="28" t="s">
        <v>37</v>
      </c>
      <c r="D581" s="37">
        <v>41781</v>
      </c>
      <c r="E581" s="30"/>
      <c r="F581" s="37"/>
      <c r="G581" s="30"/>
      <c r="H581" s="30"/>
      <c r="I581" s="28"/>
      <c r="J581" s="28"/>
      <c r="K581" s="28"/>
      <c r="L581" s="28"/>
      <c r="M581" s="28"/>
      <c r="N581" s="28"/>
      <c r="O581" s="28"/>
      <c r="P581" s="28"/>
      <c r="Q581" s="28"/>
      <c r="R581" s="28"/>
      <c r="S581" s="28"/>
      <c r="T581" s="28"/>
      <c r="U581" s="28"/>
      <c r="V581" s="45"/>
      <c r="W581" s="45"/>
      <c r="X581" s="45"/>
      <c r="Y581" s="45"/>
      <c r="Z581" s="45"/>
      <c r="AA581" s="45"/>
      <c r="AB581" s="45"/>
      <c r="AC581" s="45"/>
      <c r="AD581" s="28"/>
      <c r="AE581" s="28"/>
      <c r="AF581" s="28"/>
      <c r="AG581" s="28" t="s">
        <v>202</v>
      </c>
      <c r="AH581" s="22"/>
      <c r="AI581" s="22"/>
      <c r="AJ581" s="22"/>
    </row>
    <row r="582" spans="1:36" ht="178.5" hidden="1" customHeight="1" x14ac:dyDescent="0.2">
      <c r="A582" s="28" t="s">
        <v>3297</v>
      </c>
      <c r="B582" s="28" t="s">
        <v>120</v>
      </c>
      <c r="C582" s="28" t="s">
        <v>37</v>
      </c>
      <c r="D582" s="37">
        <v>41782</v>
      </c>
      <c r="E582" s="30"/>
      <c r="F582" s="37"/>
      <c r="G582" s="30"/>
      <c r="H582" s="30"/>
      <c r="I582" s="28"/>
      <c r="J582" s="28"/>
      <c r="K582" s="28"/>
      <c r="L582" s="28"/>
      <c r="M582" s="28"/>
      <c r="N582" s="28"/>
      <c r="O582" s="28"/>
      <c r="P582" s="28"/>
      <c r="Q582" s="28"/>
      <c r="R582" s="28"/>
      <c r="S582" s="28"/>
      <c r="T582" s="28"/>
      <c r="U582" s="28"/>
      <c r="V582" s="45"/>
      <c r="W582" s="45"/>
      <c r="X582" s="45"/>
      <c r="Y582" s="45"/>
      <c r="Z582" s="45"/>
      <c r="AA582" s="45"/>
      <c r="AB582" s="45"/>
      <c r="AC582" s="45"/>
      <c r="AD582" s="28"/>
      <c r="AE582" s="28"/>
      <c r="AF582" s="28"/>
      <c r="AG582" s="28" t="s">
        <v>202</v>
      </c>
    </row>
    <row r="583" spans="1:36" ht="63" hidden="1" customHeight="1" x14ac:dyDescent="0.2">
      <c r="A583" s="28" t="s">
        <v>3297</v>
      </c>
      <c r="B583" s="28" t="s">
        <v>120</v>
      </c>
      <c r="C583" s="28" t="s">
        <v>37</v>
      </c>
      <c r="D583" s="37">
        <v>41783</v>
      </c>
      <c r="E583" s="30"/>
      <c r="F583" s="37"/>
      <c r="G583" s="30"/>
      <c r="H583" s="30"/>
      <c r="I583" s="28"/>
      <c r="J583" s="28"/>
      <c r="K583" s="28"/>
      <c r="L583" s="28"/>
      <c r="M583" s="28"/>
      <c r="N583" s="28"/>
      <c r="O583" s="28"/>
      <c r="P583" s="28"/>
      <c r="Q583" s="28"/>
      <c r="R583" s="28"/>
      <c r="S583" s="28"/>
      <c r="T583" s="28"/>
      <c r="U583" s="28"/>
      <c r="V583" s="45"/>
      <c r="W583" s="45"/>
      <c r="X583" s="45"/>
      <c r="Y583" s="45"/>
      <c r="Z583" s="45"/>
      <c r="AA583" s="45"/>
      <c r="AB583" s="45"/>
      <c r="AC583" s="45"/>
      <c r="AD583" s="28"/>
      <c r="AE583" s="28"/>
      <c r="AF583" s="28"/>
      <c r="AG583" s="28" t="s">
        <v>202</v>
      </c>
    </row>
    <row r="584" spans="1:36" ht="47.25" hidden="1" customHeight="1" x14ac:dyDescent="0.2">
      <c r="A584" s="28" t="s">
        <v>3297</v>
      </c>
      <c r="B584" s="28" t="s">
        <v>120</v>
      </c>
      <c r="C584" s="28" t="s">
        <v>37</v>
      </c>
      <c r="D584" s="37">
        <v>41784</v>
      </c>
      <c r="E584" s="30"/>
      <c r="F584" s="37"/>
      <c r="G584" s="30"/>
      <c r="H584" s="30"/>
      <c r="I584" s="28"/>
      <c r="J584" s="28"/>
      <c r="K584" s="28"/>
      <c r="L584" s="28"/>
      <c r="M584" s="28"/>
      <c r="N584" s="28"/>
      <c r="O584" s="28"/>
      <c r="P584" s="28"/>
      <c r="Q584" s="28"/>
      <c r="R584" s="28"/>
      <c r="S584" s="28"/>
      <c r="T584" s="28"/>
      <c r="U584" s="28"/>
      <c r="V584" s="45"/>
      <c r="W584" s="45"/>
      <c r="X584" s="45"/>
      <c r="Y584" s="45"/>
      <c r="Z584" s="45"/>
      <c r="AA584" s="45"/>
      <c r="AB584" s="45"/>
      <c r="AC584" s="45"/>
      <c r="AD584" s="28"/>
      <c r="AE584" s="28"/>
      <c r="AF584" s="28"/>
      <c r="AG584" s="28" t="s">
        <v>202</v>
      </c>
    </row>
    <row r="585" spans="1:36" s="3" customFormat="1" ht="37.5" hidden="1" customHeight="1" x14ac:dyDescent="0.2">
      <c r="A585" s="28" t="s">
        <v>3297</v>
      </c>
      <c r="B585" s="28" t="s">
        <v>120</v>
      </c>
      <c r="C585" s="28" t="s">
        <v>37</v>
      </c>
      <c r="D585" s="37">
        <v>41785</v>
      </c>
      <c r="E585" s="30"/>
      <c r="F585" s="37"/>
      <c r="G585" s="30"/>
      <c r="H585" s="30"/>
      <c r="I585" s="28"/>
      <c r="J585" s="28"/>
      <c r="K585" s="28"/>
      <c r="L585" s="28"/>
      <c r="M585" s="28"/>
      <c r="N585" s="28"/>
      <c r="O585" s="28"/>
      <c r="P585" s="28"/>
      <c r="Q585" s="28"/>
      <c r="R585" s="28"/>
      <c r="S585" s="28"/>
      <c r="T585" s="28"/>
      <c r="U585" s="28"/>
      <c r="V585" s="45"/>
      <c r="W585" s="45"/>
      <c r="X585" s="45"/>
      <c r="Y585" s="45"/>
      <c r="Z585" s="45"/>
      <c r="AA585" s="45"/>
      <c r="AB585" s="45"/>
      <c r="AC585" s="45"/>
      <c r="AD585" s="28"/>
      <c r="AE585" s="28"/>
      <c r="AF585" s="28"/>
      <c r="AG585" s="28" t="s">
        <v>202</v>
      </c>
      <c r="AH585" s="22"/>
      <c r="AI585" s="22"/>
      <c r="AJ585" s="22"/>
    </row>
    <row r="586" spans="1:36" s="3" customFormat="1" ht="110.25" hidden="1" customHeight="1" x14ac:dyDescent="0.2">
      <c r="A586" s="28" t="s">
        <v>3297</v>
      </c>
      <c r="B586" s="28" t="s">
        <v>120</v>
      </c>
      <c r="C586" s="28" t="s">
        <v>37</v>
      </c>
      <c r="D586" s="37">
        <v>41786</v>
      </c>
      <c r="E586" s="30"/>
      <c r="F586" s="37"/>
      <c r="G586" s="30"/>
      <c r="H586" s="30"/>
      <c r="I586" s="28"/>
      <c r="J586" s="28"/>
      <c r="K586" s="28"/>
      <c r="L586" s="28"/>
      <c r="M586" s="28"/>
      <c r="N586" s="28"/>
      <c r="O586" s="28"/>
      <c r="P586" s="28"/>
      <c r="Q586" s="28"/>
      <c r="R586" s="28"/>
      <c r="S586" s="28"/>
      <c r="T586" s="28"/>
      <c r="U586" s="28"/>
      <c r="V586" s="45"/>
      <c r="W586" s="45"/>
      <c r="X586" s="45"/>
      <c r="Y586" s="45"/>
      <c r="Z586" s="45"/>
      <c r="AA586" s="45"/>
      <c r="AB586" s="45"/>
      <c r="AC586" s="45"/>
      <c r="AD586" s="28"/>
      <c r="AE586" s="28"/>
      <c r="AF586" s="28"/>
      <c r="AG586" s="28" t="s">
        <v>202</v>
      </c>
      <c r="AH586" s="22"/>
      <c r="AI586" s="22"/>
      <c r="AJ586" s="22"/>
    </row>
    <row r="587" spans="1:36" s="3" customFormat="1" ht="63" hidden="1" customHeight="1" x14ac:dyDescent="0.2">
      <c r="A587" s="28" t="s">
        <v>3297</v>
      </c>
      <c r="B587" s="28" t="s">
        <v>120</v>
      </c>
      <c r="C587" s="28" t="s">
        <v>37</v>
      </c>
      <c r="D587" s="37">
        <v>41787</v>
      </c>
      <c r="E587" s="30"/>
      <c r="F587" s="37"/>
      <c r="G587" s="30"/>
      <c r="H587" s="30"/>
      <c r="I587" s="28"/>
      <c r="J587" s="28"/>
      <c r="K587" s="28"/>
      <c r="L587" s="28"/>
      <c r="M587" s="28"/>
      <c r="N587" s="28"/>
      <c r="O587" s="28"/>
      <c r="P587" s="28"/>
      <c r="Q587" s="28"/>
      <c r="R587" s="28"/>
      <c r="S587" s="28"/>
      <c r="T587" s="28"/>
      <c r="U587" s="28"/>
      <c r="V587" s="45"/>
      <c r="W587" s="45"/>
      <c r="X587" s="45"/>
      <c r="Y587" s="45"/>
      <c r="Z587" s="45"/>
      <c r="AA587" s="45"/>
      <c r="AB587" s="45"/>
      <c r="AC587" s="45"/>
      <c r="AD587" s="28"/>
      <c r="AE587" s="28"/>
      <c r="AF587" s="28"/>
      <c r="AG587" s="28" t="s">
        <v>202</v>
      </c>
      <c r="AH587" s="22"/>
      <c r="AI587" s="22"/>
      <c r="AJ587" s="22"/>
    </row>
    <row r="588" spans="1:36" s="3" customFormat="1" ht="31.5" hidden="1" customHeight="1" x14ac:dyDescent="0.2">
      <c r="A588" s="28" t="s">
        <v>3297</v>
      </c>
      <c r="B588" s="28" t="s">
        <v>120</v>
      </c>
      <c r="C588" s="28" t="s">
        <v>37</v>
      </c>
      <c r="D588" s="37">
        <v>41788</v>
      </c>
      <c r="E588" s="30"/>
      <c r="F588" s="37"/>
      <c r="G588" s="30"/>
      <c r="H588" s="30"/>
      <c r="I588" s="28"/>
      <c r="J588" s="28"/>
      <c r="K588" s="399"/>
      <c r="L588" s="28"/>
      <c r="M588" s="28"/>
      <c r="N588" s="399"/>
      <c r="O588" s="28"/>
      <c r="P588" s="28"/>
      <c r="Q588" s="28"/>
      <c r="R588" s="28"/>
      <c r="S588" s="28"/>
      <c r="T588" s="28"/>
      <c r="U588" s="28"/>
      <c r="V588" s="45"/>
      <c r="W588" s="45"/>
      <c r="X588" s="45"/>
      <c r="Y588" s="45"/>
      <c r="Z588" s="45"/>
      <c r="AA588" s="45"/>
      <c r="AB588" s="45"/>
      <c r="AC588" s="45"/>
      <c r="AD588" s="28"/>
      <c r="AE588" s="28"/>
      <c r="AF588" s="28"/>
      <c r="AG588" s="28" t="s">
        <v>202</v>
      </c>
      <c r="AH588" s="22"/>
      <c r="AI588" s="22"/>
      <c r="AJ588" s="22"/>
    </row>
    <row r="589" spans="1:36" s="3" customFormat="1" ht="31.5" hidden="1" customHeight="1" x14ac:dyDescent="0.2">
      <c r="A589" s="28" t="s">
        <v>3297</v>
      </c>
      <c r="B589" s="28" t="s">
        <v>120</v>
      </c>
      <c r="C589" s="28" t="s">
        <v>37</v>
      </c>
      <c r="D589" s="37">
        <v>41789</v>
      </c>
      <c r="E589" s="30"/>
      <c r="F589" s="37"/>
      <c r="G589" s="30"/>
      <c r="H589" s="30"/>
      <c r="I589" s="28"/>
      <c r="J589" s="28"/>
      <c r="K589" s="399"/>
      <c r="L589" s="28"/>
      <c r="M589" s="28"/>
      <c r="N589" s="399"/>
      <c r="O589" s="28"/>
      <c r="P589" s="28"/>
      <c r="Q589" s="28"/>
      <c r="R589" s="28"/>
      <c r="S589" s="28"/>
      <c r="T589" s="28"/>
      <c r="U589" s="28"/>
      <c r="V589" s="45"/>
      <c r="W589" s="45"/>
      <c r="X589" s="45"/>
      <c r="Y589" s="45"/>
      <c r="Z589" s="45"/>
      <c r="AA589" s="45"/>
      <c r="AB589" s="45"/>
      <c r="AC589" s="45"/>
      <c r="AD589" s="28"/>
      <c r="AE589" s="28"/>
      <c r="AF589" s="28"/>
      <c r="AG589" s="28" t="s">
        <v>202</v>
      </c>
      <c r="AH589" s="22"/>
      <c r="AI589" s="22"/>
      <c r="AJ589" s="22"/>
    </row>
    <row r="590" spans="1:36" s="3" customFormat="1" ht="31.5" hidden="1" customHeight="1" x14ac:dyDescent="0.2">
      <c r="A590" s="28" t="s">
        <v>3297</v>
      </c>
      <c r="B590" s="28" t="s">
        <v>120</v>
      </c>
      <c r="C590" s="28" t="s">
        <v>37</v>
      </c>
      <c r="D590" s="37">
        <v>41790</v>
      </c>
      <c r="E590" s="30"/>
      <c r="F590" s="37"/>
      <c r="G590" s="30"/>
      <c r="H590" s="30"/>
      <c r="I590" s="28"/>
      <c r="J590" s="28"/>
      <c r="K590" s="399"/>
      <c r="L590" s="28"/>
      <c r="M590" s="28"/>
      <c r="N590" s="399"/>
      <c r="O590" s="28"/>
      <c r="P590" s="28"/>
      <c r="Q590" s="28"/>
      <c r="R590" s="28"/>
      <c r="S590" s="28"/>
      <c r="T590" s="28"/>
      <c r="U590" s="28"/>
      <c r="V590" s="45"/>
      <c r="W590" s="45"/>
      <c r="X590" s="45"/>
      <c r="Y590" s="45"/>
      <c r="Z590" s="45"/>
      <c r="AA590" s="45"/>
      <c r="AB590" s="45"/>
      <c r="AC590" s="45"/>
      <c r="AD590" s="28"/>
      <c r="AE590" s="28"/>
      <c r="AF590" s="28"/>
      <c r="AG590" s="28" t="s">
        <v>202</v>
      </c>
      <c r="AH590" s="22"/>
      <c r="AI590" s="22"/>
      <c r="AJ590" s="22"/>
    </row>
    <row r="591" spans="1:36" s="75" customFormat="1" ht="99.75" hidden="1" customHeight="1" x14ac:dyDescent="0.2">
      <c r="A591" s="28" t="s">
        <v>4114</v>
      </c>
      <c r="B591" s="28" t="s">
        <v>120</v>
      </c>
      <c r="C591" s="28" t="s">
        <v>37</v>
      </c>
      <c r="D591" s="37">
        <v>41791</v>
      </c>
      <c r="E591" s="30"/>
      <c r="F591" s="37"/>
      <c r="G591" s="30"/>
      <c r="H591" s="30"/>
      <c r="I591" s="28"/>
      <c r="J591" s="28"/>
      <c r="K591" s="28"/>
      <c r="L591" s="28"/>
      <c r="M591" s="28"/>
      <c r="N591" s="28"/>
      <c r="O591" s="28"/>
      <c r="P591" s="28"/>
      <c r="Q591" s="28"/>
      <c r="R591" s="28"/>
      <c r="S591" s="28"/>
      <c r="T591" s="28"/>
      <c r="U591" s="28"/>
      <c r="V591" s="45"/>
      <c r="W591" s="45"/>
      <c r="X591" s="45"/>
      <c r="Y591" s="45"/>
      <c r="Z591" s="45"/>
      <c r="AA591" s="45"/>
      <c r="AB591" s="45"/>
      <c r="AC591" s="45"/>
      <c r="AD591" s="28"/>
      <c r="AE591" s="28"/>
      <c r="AF591" s="28"/>
      <c r="AG591" s="28" t="s">
        <v>202</v>
      </c>
      <c r="AH591" s="28"/>
      <c r="AI591" s="28"/>
      <c r="AJ591" s="22"/>
    </row>
    <row r="592" spans="1:36" ht="31.5" hidden="1" customHeight="1" x14ac:dyDescent="0.2">
      <c r="A592" s="28" t="s">
        <v>4114</v>
      </c>
      <c r="B592" s="28" t="s">
        <v>120</v>
      </c>
      <c r="C592" s="28" t="s">
        <v>37</v>
      </c>
      <c r="D592" s="37">
        <v>41792</v>
      </c>
      <c r="E592" s="30"/>
      <c r="F592" s="37"/>
      <c r="G592" s="30"/>
      <c r="H592" s="30"/>
      <c r="I592" s="28"/>
      <c r="J592" s="349"/>
      <c r="K592" s="349"/>
      <c r="L592" s="28"/>
      <c r="M592" s="28"/>
      <c r="N592" s="28"/>
      <c r="O592" s="28"/>
      <c r="P592" s="349"/>
      <c r="Q592" s="28"/>
      <c r="R592" s="28"/>
      <c r="S592" s="28"/>
      <c r="T592" s="28"/>
      <c r="U592" s="349"/>
      <c r="V592" s="571"/>
      <c r="W592" s="571"/>
      <c r="X592" s="571"/>
      <c r="Y592" s="571"/>
      <c r="Z592" s="571"/>
      <c r="AA592" s="571"/>
      <c r="AB592" s="571"/>
      <c r="AC592" s="571"/>
      <c r="AD592" s="349"/>
      <c r="AE592" s="349"/>
      <c r="AF592" s="349"/>
      <c r="AG592" s="28" t="s">
        <v>202</v>
      </c>
    </row>
    <row r="593" spans="1:36" ht="31.5" hidden="1" customHeight="1" x14ac:dyDescent="0.2">
      <c r="A593" s="28" t="s">
        <v>4114</v>
      </c>
      <c r="B593" s="28" t="s">
        <v>120</v>
      </c>
      <c r="C593" s="28" t="s">
        <v>37</v>
      </c>
      <c r="D593" s="37">
        <v>41793</v>
      </c>
      <c r="E593" s="30"/>
      <c r="F593" s="37"/>
      <c r="G593" s="30"/>
      <c r="H593" s="30"/>
      <c r="I593" s="28"/>
      <c r="J593" s="349"/>
      <c r="K593" s="349"/>
      <c r="L593" s="28"/>
      <c r="M593" s="349"/>
      <c r="N593" s="28"/>
      <c r="O593" s="28"/>
      <c r="P593" s="349"/>
      <c r="Q593" s="28"/>
      <c r="R593" s="28"/>
      <c r="S593" s="28"/>
      <c r="T593" s="28"/>
      <c r="U593" s="28"/>
      <c r="V593" s="577"/>
      <c r="W593" s="577"/>
      <c r="X593" s="577"/>
      <c r="Y593" s="577"/>
      <c r="Z593" s="577"/>
      <c r="AA593" s="577"/>
      <c r="AB593" s="577"/>
      <c r="AC593" s="577"/>
      <c r="AD593" s="354"/>
      <c r="AE593" s="359"/>
      <c r="AF593" s="359"/>
      <c r="AG593" s="28" t="s">
        <v>202</v>
      </c>
    </row>
    <row r="594" spans="1:36" ht="31.5" hidden="1" customHeight="1" x14ac:dyDescent="0.2">
      <c r="A594" s="28" t="s">
        <v>4114</v>
      </c>
      <c r="B594" s="28" t="s">
        <v>120</v>
      </c>
      <c r="C594" s="28" t="s">
        <v>37</v>
      </c>
      <c r="D594" s="37">
        <v>41794</v>
      </c>
      <c r="E594" s="381"/>
      <c r="F594" s="37"/>
      <c r="G594" s="381"/>
      <c r="H594" s="381"/>
      <c r="I594" s="349"/>
      <c r="J594" s="349"/>
      <c r="K594" s="349"/>
      <c r="L594" s="349"/>
      <c r="M594" s="349"/>
      <c r="N594" s="349"/>
      <c r="O594" s="349"/>
      <c r="P594" s="349"/>
      <c r="Q594" s="28"/>
      <c r="R594" s="349"/>
      <c r="S594" s="349"/>
      <c r="T594" s="28"/>
      <c r="U594" s="349"/>
      <c r="V594" s="571"/>
      <c r="W594" s="571"/>
      <c r="X594" s="571"/>
      <c r="Y594" s="571"/>
      <c r="Z594" s="571"/>
      <c r="AA594" s="571"/>
      <c r="AB594" s="571"/>
      <c r="AC594" s="571"/>
      <c r="AD594" s="349"/>
      <c r="AE594" s="349"/>
      <c r="AF594" s="349"/>
      <c r="AG594" s="28" t="s">
        <v>202</v>
      </c>
    </row>
    <row r="595" spans="1:36" ht="31.5" hidden="1" customHeight="1" x14ac:dyDescent="0.2">
      <c r="A595" s="28" t="s">
        <v>4114</v>
      </c>
      <c r="B595" s="28" t="s">
        <v>120</v>
      </c>
      <c r="C595" s="28" t="s">
        <v>37</v>
      </c>
      <c r="D595" s="37">
        <v>41795</v>
      </c>
      <c r="E595" s="381"/>
      <c r="F595" s="37"/>
      <c r="G595" s="381"/>
      <c r="H595" s="381"/>
      <c r="I595" s="349"/>
      <c r="J595" s="349"/>
      <c r="K595" s="349"/>
      <c r="L595" s="349"/>
      <c r="M595" s="349"/>
      <c r="N595" s="349"/>
      <c r="O595" s="349"/>
      <c r="P595" s="349"/>
      <c r="Q595" s="28"/>
      <c r="R595" s="349"/>
      <c r="S595" s="349"/>
      <c r="T595" s="28"/>
      <c r="U595" s="349"/>
      <c r="V595" s="571"/>
      <c r="W595" s="571"/>
      <c r="X595" s="571"/>
      <c r="Y595" s="571"/>
      <c r="Z595" s="571"/>
      <c r="AA595" s="571"/>
      <c r="AB595" s="571"/>
      <c r="AC595" s="571"/>
      <c r="AD595" s="349"/>
      <c r="AE595" s="349"/>
      <c r="AF595" s="349"/>
      <c r="AG595" s="28" t="s">
        <v>202</v>
      </c>
    </row>
    <row r="596" spans="1:36" s="96" customFormat="1" ht="135" hidden="1" customHeight="1" x14ac:dyDescent="0.2">
      <c r="A596" s="28" t="s">
        <v>4114</v>
      </c>
      <c r="B596" s="28" t="s">
        <v>120</v>
      </c>
      <c r="C596" s="28" t="s">
        <v>37</v>
      </c>
      <c r="D596" s="37">
        <v>41796</v>
      </c>
      <c r="E596" s="30"/>
      <c r="F596" s="37"/>
      <c r="G596" s="30"/>
      <c r="H596" s="30"/>
      <c r="I596" s="28"/>
      <c r="J596" s="28"/>
      <c r="K596" s="28"/>
      <c r="L596" s="28"/>
      <c r="M596" s="28"/>
      <c r="N596" s="28"/>
      <c r="O596" s="28"/>
      <c r="P596" s="28"/>
      <c r="Q596" s="28"/>
      <c r="R596" s="28"/>
      <c r="S596" s="28"/>
      <c r="T596" s="28"/>
      <c r="U596" s="28"/>
      <c r="V596" s="45"/>
      <c r="W596" s="45"/>
      <c r="X596" s="45"/>
      <c r="Y596" s="45"/>
      <c r="Z596" s="45"/>
      <c r="AA596" s="45"/>
      <c r="AB596" s="45"/>
      <c r="AC596" s="45"/>
      <c r="AD596" s="28"/>
      <c r="AE596" s="28"/>
      <c r="AF596" s="28"/>
      <c r="AG596" s="28" t="s">
        <v>202</v>
      </c>
      <c r="AH596" s="22"/>
      <c r="AI596" s="22"/>
      <c r="AJ596" s="22"/>
    </row>
    <row r="597" spans="1:36" s="3" customFormat="1" ht="31.5" hidden="1" customHeight="1" x14ac:dyDescent="0.2">
      <c r="A597" s="28" t="s">
        <v>4114</v>
      </c>
      <c r="B597" s="28" t="s">
        <v>120</v>
      </c>
      <c r="C597" s="28" t="s">
        <v>37</v>
      </c>
      <c r="D597" s="37">
        <v>41797</v>
      </c>
      <c r="E597" s="30"/>
      <c r="F597" s="37"/>
      <c r="G597" s="30"/>
      <c r="H597" s="30"/>
      <c r="I597" s="28"/>
      <c r="J597" s="28"/>
      <c r="K597" s="28"/>
      <c r="L597" s="28"/>
      <c r="M597" s="28"/>
      <c r="N597" s="28"/>
      <c r="O597" s="28"/>
      <c r="P597" s="28"/>
      <c r="Q597" s="28"/>
      <c r="R597" s="28"/>
      <c r="S597" s="28"/>
      <c r="T597" s="28"/>
      <c r="U597" s="28"/>
      <c r="V597" s="45"/>
      <c r="W597" s="45"/>
      <c r="X597" s="45"/>
      <c r="Y597" s="45"/>
      <c r="Z597" s="45"/>
      <c r="AA597" s="45"/>
      <c r="AB597" s="45"/>
      <c r="AC597" s="45"/>
      <c r="AD597" s="28"/>
      <c r="AE597" s="28"/>
      <c r="AF597" s="28"/>
      <c r="AG597" s="28" t="s">
        <v>202</v>
      </c>
      <c r="AH597" s="22"/>
      <c r="AI597" s="22"/>
      <c r="AJ597" s="22"/>
    </row>
    <row r="598" spans="1:36" s="3" customFormat="1" ht="31.5" hidden="1" customHeight="1" x14ac:dyDescent="0.2">
      <c r="A598" s="28" t="s">
        <v>4114</v>
      </c>
      <c r="B598" s="28" t="s">
        <v>120</v>
      </c>
      <c r="C598" s="28" t="s">
        <v>37</v>
      </c>
      <c r="D598" s="37">
        <v>41798</v>
      </c>
      <c r="E598" s="30"/>
      <c r="F598" s="37"/>
      <c r="G598" s="30"/>
      <c r="H598" s="30"/>
      <c r="I598" s="28"/>
      <c r="J598" s="28"/>
      <c r="K598" s="28"/>
      <c r="L598" s="28"/>
      <c r="M598" s="28"/>
      <c r="N598" s="28"/>
      <c r="O598" s="28"/>
      <c r="P598" s="28"/>
      <c r="Q598" s="28"/>
      <c r="R598" s="28"/>
      <c r="S598" s="28"/>
      <c r="T598" s="28"/>
      <c r="U598" s="28"/>
      <c r="V598" s="45"/>
      <c r="W598" s="45"/>
      <c r="X598" s="45"/>
      <c r="Y598" s="45"/>
      <c r="Z598" s="45"/>
      <c r="AA598" s="45"/>
      <c r="AB598" s="45"/>
      <c r="AC598" s="45"/>
      <c r="AD598" s="28"/>
      <c r="AE598" s="28"/>
      <c r="AF598" s="28"/>
      <c r="AG598" s="28" t="s">
        <v>202</v>
      </c>
      <c r="AH598" s="22"/>
      <c r="AI598" s="22"/>
      <c r="AJ598" s="22"/>
    </row>
    <row r="599" spans="1:36" s="3" customFormat="1" ht="31.5" hidden="1" customHeight="1" x14ac:dyDescent="0.2">
      <c r="A599" s="28" t="s">
        <v>4114</v>
      </c>
      <c r="B599" s="28" t="s">
        <v>120</v>
      </c>
      <c r="C599" s="28" t="s">
        <v>37</v>
      </c>
      <c r="D599" s="37">
        <v>41799</v>
      </c>
      <c r="E599" s="30"/>
      <c r="F599" s="37"/>
      <c r="G599" s="30"/>
      <c r="H599" s="30"/>
      <c r="I599" s="28"/>
      <c r="J599" s="28"/>
      <c r="K599" s="28"/>
      <c r="L599" s="28"/>
      <c r="M599" s="28"/>
      <c r="N599" s="28"/>
      <c r="O599" s="28"/>
      <c r="P599" s="28"/>
      <c r="Q599" s="28"/>
      <c r="R599" s="28"/>
      <c r="S599" s="28"/>
      <c r="T599" s="28"/>
      <c r="U599" s="28"/>
      <c r="V599" s="45"/>
      <c r="W599" s="45"/>
      <c r="X599" s="45"/>
      <c r="Y599" s="45"/>
      <c r="Z599" s="45"/>
      <c r="AA599" s="45"/>
      <c r="AB599" s="45"/>
      <c r="AC599" s="45"/>
      <c r="AD599" s="28"/>
      <c r="AE599" s="28"/>
      <c r="AF599" s="28"/>
      <c r="AG599" s="28" t="s">
        <v>202</v>
      </c>
      <c r="AH599" s="22"/>
      <c r="AI599" s="22"/>
      <c r="AJ599" s="22"/>
    </row>
    <row r="600" spans="1:36" s="3" customFormat="1" ht="31.5" hidden="1" customHeight="1" x14ac:dyDescent="0.2">
      <c r="A600" s="28" t="s">
        <v>4114</v>
      </c>
      <c r="B600" s="28" t="s">
        <v>120</v>
      </c>
      <c r="C600" s="28" t="s">
        <v>37</v>
      </c>
      <c r="D600" s="37">
        <v>41800</v>
      </c>
      <c r="E600" s="30"/>
      <c r="F600" s="37"/>
      <c r="G600" s="30"/>
      <c r="H600" s="30"/>
      <c r="I600" s="28"/>
      <c r="J600" s="28"/>
      <c r="K600" s="28"/>
      <c r="L600" s="28"/>
      <c r="M600" s="28"/>
      <c r="N600" s="28"/>
      <c r="O600" s="28"/>
      <c r="P600" s="28"/>
      <c r="Q600" s="28"/>
      <c r="R600" s="28"/>
      <c r="S600" s="28"/>
      <c r="T600" s="28"/>
      <c r="U600" s="28"/>
      <c r="V600" s="45"/>
      <c r="W600" s="45"/>
      <c r="X600" s="45"/>
      <c r="Y600" s="45"/>
      <c r="Z600" s="45"/>
      <c r="AA600" s="45"/>
      <c r="AB600" s="45"/>
      <c r="AC600" s="45"/>
      <c r="AD600" s="28"/>
      <c r="AE600" s="28"/>
      <c r="AF600" s="28"/>
      <c r="AG600" s="28" t="s">
        <v>202</v>
      </c>
      <c r="AH600" s="22"/>
      <c r="AI600" s="22"/>
      <c r="AJ600" s="22"/>
    </row>
    <row r="601" spans="1:36" s="3" customFormat="1" ht="31.5" hidden="1" customHeight="1" x14ac:dyDescent="0.2">
      <c r="A601" s="28" t="s">
        <v>4114</v>
      </c>
      <c r="B601" s="28" t="s">
        <v>120</v>
      </c>
      <c r="C601" s="28" t="s">
        <v>37</v>
      </c>
      <c r="D601" s="37">
        <v>41801</v>
      </c>
      <c r="E601" s="30"/>
      <c r="F601" s="37"/>
      <c r="G601" s="30"/>
      <c r="H601" s="30"/>
      <c r="I601" s="28"/>
      <c r="J601" s="28"/>
      <c r="K601" s="28"/>
      <c r="L601" s="28"/>
      <c r="M601" s="28"/>
      <c r="N601" s="28"/>
      <c r="O601" s="28"/>
      <c r="P601" s="28"/>
      <c r="Q601" s="28"/>
      <c r="R601" s="28"/>
      <c r="S601" s="28"/>
      <c r="T601" s="28"/>
      <c r="U601" s="28"/>
      <c r="V601" s="45"/>
      <c r="W601" s="45"/>
      <c r="X601" s="45"/>
      <c r="Y601" s="45"/>
      <c r="Z601" s="45"/>
      <c r="AA601" s="45"/>
      <c r="AB601" s="45"/>
      <c r="AC601" s="45"/>
      <c r="AD601" s="28"/>
      <c r="AE601" s="28"/>
      <c r="AF601" s="28"/>
      <c r="AG601" s="28" t="s">
        <v>202</v>
      </c>
      <c r="AH601" s="22"/>
      <c r="AI601" s="22"/>
      <c r="AJ601" s="22"/>
    </row>
    <row r="602" spans="1:36" s="3" customFormat="1" ht="31.5" hidden="1" customHeight="1" x14ac:dyDescent="0.2">
      <c r="A602" s="28" t="s">
        <v>4114</v>
      </c>
      <c r="B602" s="28" t="s">
        <v>120</v>
      </c>
      <c r="C602" s="28" t="s">
        <v>37</v>
      </c>
      <c r="D602" s="37">
        <v>41802</v>
      </c>
      <c r="E602" s="30"/>
      <c r="F602" s="37"/>
      <c r="G602" s="30"/>
      <c r="H602" s="30"/>
      <c r="I602" s="28"/>
      <c r="J602" s="28"/>
      <c r="K602" s="28"/>
      <c r="L602" s="28"/>
      <c r="M602" s="28"/>
      <c r="N602" s="28"/>
      <c r="O602" s="28"/>
      <c r="P602" s="28"/>
      <c r="Q602" s="28"/>
      <c r="R602" s="28"/>
      <c r="S602" s="28"/>
      <c r="T602" s="28"/>
      <c r="U602" s="28"/>
      <c r="V602" s="45"/>
      <c r="W602" s="45"/>
      <c r="X602" s="45"/>
      <c r="Y602" s="45"/>
      <c r="Z602" s="45"/>
      <c r="AA602" s="45"/>
      <c r="AB602" s="45"/>
      <c r="AC602" s="45"/>
      <c r="AD602" s="28"/>
      <c r="AE602" s="28"/>
      <c r="AF602" s="28"/>
      <c r="AG602" s="28" t="s">
        <v>202</v>
      </c>
      <c r="AH602" s="22"/>
      <c r="AI602" s="22"/>
      <c r="AJ602" s="22"/>
    </row>
    <row r="603" spans="1:36" s="6" customFormat="1" ht="31.5" hidden="1" customHeight="1" x14ac:dyDescent="0.2">
      <c r="A603" s="28" t="s">
        <v>4114</v>
      </c>
      <c r="B603" s="28" t="s">
        <v>120</v>
      </c>
      <c r="C603" s="28" t="s">
        <v>37</v>
      </c>
      <c r="D603" s="37">
        <v>41803</v>
      </c>
      <c r="E603" s="30"/>
      <c r="F603" s="37"/>
      <c r="G603" s="30"/>
      <c r="H603" s="30"/>
      <c r="I603" s="28"/>
      <c r="J603" s="28"/>
      <c r="K603" s="28"/>
      <c r="L603" s="28"/>
      <c r="M603" s="28"/>
      <c r="N603" s="28"/>
      <c r="O603" s="28"/>
      <c r="P603" s="28"/>
      <c r="Q603" s="354"/>
      <c r="R603" s="28"/>
      <c r="S603" s="28"/>
      <c r="T603" s="28"/>
      <c r="U603" s="28"/>
      <c r="V603" s="45"/>
      <c r="W603" s="45"/>
      <c r="X603" s="45"/>
      <c r="Y603" s="45"/>
      <c r="Z603" s="45"/>
      <c r="AA603" s="45"/>
      <c r="AB603" s="45"/>
      <c r="AC603" s="45"/>
      <c r="AD603" s="28"/>
      <c r="AE603" s="28"/>
      <c r="AF603" s="28"/>
      <c r="AG603" s="28" t="s">
        <v>202</v>
      </c>
      <c r="AH603" s="22"/>
      <c r="AI603" s="371"/>
      <c r="AJ603" s="22"/>
    </row>
    <row r="604" spans="1:36" s="6" customFormat="1" ht="131.25" hidden="1" customHeight="1" x14ac:dyDescent="0.2">
      <c r="A604" s="28" t="s">
        <v>4114</v>
      </c>
      <c r="B604" s="28" t="s">
        <v>120</v>
      </c>
      <c r="C604" s="28" t="s">
        <v>37</v>
      </c>
      <c r="D604" s="37">
        <v>41804</v>
      </c>
      <c r="E604" s="30"/>
      <c r="F604" s="37"/>
      <c r="G604" s="30"/>
      <c r="H604" s="30"/>
      <c r="I604" s="28"/>
      <c r="J604" s="28"/>
      <c r="K604" s="28"/>
      <c r="L604" s="28"/>
      <c r="M604" s="28"/>
      <c r="N604" s="28"/>
      <c r="O604" s="28"/>
      <c r="P604" s="28"/>
      <c r="Q604" s="354"/>
      <c r="R604" s="28"/>
      <c r="S604" s="28"/>
      <c r="T604" s="28"/>
      <c r="U604" s="28"/>
      <c r="V604" s="45"/>
      <c r="W604" s="45"/>
      <c r="X604" s="45"/>
      <c r="Y604" s="45"/>
      <c r="Z604" s="45"/>
      <c r="AA604" s="45"/>
      <c r="AB604" s="45"/>
      <c r="AC604" s="45"/>
      <c r="AD604" s="28"/>
      <c r="AE604" s="28"/>
      <c r="AF604" s="28"/>
      <c r="AG604" s="28" t="s">
        <v>202</v>
      </c>
      <c r="AH604" s="22"/>
      <c r="AI604" s="371"/>
      <c r="AJ604" s="22"/>
    </row>
    <row r="605" spans="1:36" s="6" customFormat="1" ht="47.25" hidden="1" customHeight="1" x14ac:dyDescent="0.2">
      <c r="A605" s="28" t="s">
        <v>4114</v>
      </c>
      <c r="B605" s="28" t="s">
        <v>120</v>
      </c>
      <c r="C605" s="28" t="s">
        <v>37</v>
      </c>
      <c r="D605" s="37">
        <v>41805</v>
      </c>
      <c r="E605" s="30"/>
      <c r="F605" s="37"/>
      <c r="G605" s="30"/>
      <c r="H605" s="30"/>
      <c r="I605" s="28"/>
      <c r="J605" s="28"/>
      <c r="K605" s="28"/>
      <c r="L605" s="28"/>
      <c r="M605" s="28"/>
      <c r="N605" s="28"/>
      <c r="O605" s="28"/>
      <c r="P605" s="28"/>
      <c r="Q605" s="354"/>
      <c r="R605" s="28"/>
      <c r="S605" s="28"/>
      <c r="T605" s="28"/>
      <c r="U605" s="28"/>
      <c r="V605" s="45"/>
      <c r="W605" s="45"/>
      <c r="X605" s="45"/>
      <c r="Y605" s="45"/>
      <c r="Z605" s="45"/>
      <c r="AA605" s="45"/>
      <c r="AB605" s="45"/>
      <c r="AC605" s="45"/>
      <c r="AD605" s="28"/>
      <c r="AE605" s="28"/>
      <c r="AF605" s="28"/>
      <c r="AG605" s="28" t="s">
        <v>202</v>
      </c>
      <c r="AH605" s="22"/>
      <c r="AI605" s="371"/>
      <c r="AJ605" s="22"/>
    </row>
    <row r="606" spans="1:36" ht="63" hidden="1" customHeight="1" x14ac:dyDescent="0.2">
      <c r="A606" s="28" t="s">
        <v>4114</v>
      </c>
      <c r="B606" s="28" t="s">
        <v>120</v>
      </c>
      <c r="C606" s="28" t="s">
        <v>37</v>
      </c>
      <c r="D606" s="37">
        <v>41806</v>
      </c>
      <c r="E606" s="30"/>
      <c r="F606" s="37"/>
      <c r="G606" s="30"/>
      <c r="H606" s="30"/>
      <c r="I606" s="28"/>
      <c r="J606" s="28"/>
      <c r="K606" s="28"/>
      <c r="L606" s="28"/>
      <c r="M606" s="28"/>
      <c r="N606" s="28"/>
      <c r="O606" s="28"/>
      <c r="P606" s="28"/>
      <c r="Q606" s="28"/>
      <c r="R606" s="28"/>
      <c r="S606" s="28"/>
      <c r="T606" s="28"/>
      <c r="U606" s="28"/>
      <c r="V606" s="45"/>
      <c r="W606" s="45"/>
      <c r="X606" s="45"/>
      <c r="Y606" s="45"/>
      <c r="Z606" s="45"/>
      <c r="AA606" s="45"/>
      <c r="AB606" s="45"/>
      <c r="AC606" s="45"/>
      <c r="AD606" s="28"/>
      <c r="AE606" s="28"/>
      <c r="AF606" s="28"/>
      <c r="AG606" s="28" t="s">
        <v>202</v>
      </c>
    </row>
    <row r="607" spans="1:36" ht="31.5" hidden="1" customHeight="1" x14ac:dyDescent="0.2">
      <c r="A607" s="28" t="s">
        <v>4114</v>
      </c>
      <c r="B607" s="28" t="s">
        <v>120</v>
      </c>
      <c r="C607" s="28" t="s">
        <v>37</v>
      </c>
      <c r="D607" s="37">
        <v>41807</v>
      </c>
      <c r="E607" s="30"/>
      <c r="F607" s="37"/>
      <c r="G607" s="30"/>
      <c r="H607" s="30"/>
      <c r="I607" s="28"/>
      <c r="J607" s="28"/>
      <c r="K607" s="28"/>
      <c r="L607" s="28"/>
      <c r="M607" s="28"/>
      <c r="N607" s="28"/>
      <c r="O607" s="28"/>
      <c r="P607" s="28"/>
      <c r="Q607" s="28"/>
      <c r="R607" s="28"/>
      <c r="S607" s="28"/>
      <c r="T607" s="28"/>
      <c r="U607" s="28"/>
      <c r="V607" s="45"/>
      <c r="W607" s="45"/>
      <c r="X607" s="45"/>
      <c r="Y607" s="45"/>
      <c r="Z607" s="45"/>
      <c r="AA607" s="45"/>
      <c r="AB607" s="45"/>
      <c r="AC607" s="45"/>
      <c r="AD607" s="28"/>
      <c r="AE607" s="28"/>
      <c r="AF607" s="28"/>
      <c r="AG607" s="28" t="s">
        <v>202</v>
      </c>
    </row>
    <row r="608" spans="1:36" ht="31.5" hidden="1" customHeight="1" x14ac:dyDescent="0.2">
      <c r="A608" s="28" t="s">
        <v>4114</v>
      </c>
      <c r="B608" s="28" t="s">
        <v>120</v>
      </c>
      <c r="C608" s="28" t="s">
        <v>37</v>
      </c>
      <c r="D608" s="37">
        <v>41808</v>
      </c>
      <c r="E608" s="30"/>
      <c r="F608" s="37"/>
      <c r="G608" s="30"/>
      <c r="H608" s="30"/>
      <c r="I608" s="28"/>
      <c r="J608" s="28"/>
      <c r="K608" s="28"/>
      <c r="L608" s="28"/>
      <c r="M608" s="28"/>
      <c r="N608" s="28"/>
      <c r="O608" s="28"/>
      <c r="P608" s="28"/>
      <c r="Q608" s="28"/>
      <c r="R608" s="28"/>
      <c r="S608" s="28"/>
      <c r="T608" s="28"/>
      <c r="U608" s="28"/>
      <c r="V608" s="45"/>
      <c r="W608" s="45"/>
      <c r="X608" s="45"/>
      <c r="Y608" s="45"/>
      <c r="Z608" s="45"/>
      <c r="AA608" s="45"/>
      <c r="AB608" s="45"/>
      <c r="AC608" s="45"/>
      <c r="AD608" s="28"/>
      <c r="AE608" s="28"/>
      <c r="AF608" s="28"/>
      <c r="AG608" s="28" t="s">
        <v>202</v>
      </c>
    </row>
    <row r="609" spans="1:36" s="3" customFormat="1" ht="31.5" hidden="1" customHeight="1" x14ac:dyDescent="0.2">
      <c r="A609" s="28" t="s">
        <v>4114</v>
      </c>
      <c r="B609" s="28" t="s">
        <v>120</v>
      </c>
      <c r="C609" s="28" t="s">
        <v>37</v>
      </c>
      <c r="D609" s="37">
        <v>41809</v>
      </c>
      <c r="E609" s="30"/>
      <c r="F609" s="37"/>
      <c r="G609" s="30"/>
      <c r="H609" s="30"/>
      <c r="I609" s="28"/>
      <c r="J609" s="28"/>
      <c r="K609" s="28"/>
      <c r="L609" s="28"/>
      <c r="M609" s="28"/>
      <c r="N609" s="28"/>
      <c r="O609" s="28"/>
      <c r="P609" s="28"/>
      <c r="Q609" s="28"/>
      <c r="R609" s="28"/>
      <c r="S609" s="28"/>
      <c r="T609" s="28"/>
      <c r="U609" s="28"/>
      <c r="V609" s="45"/>
      <c r="W609" s="45"/>
      <c r="X609" s="45"/>
      <c r="Y609" s="45"/>
      <c r="Z609" s="45"/>
      <c r="AA609" s="45"/>
      <c r="AB609" s="45"/>
      <c r="AC609" s="45"/>
      <c r="AD609" s="28"/>
      <c r="AE609" s="28"/>
      <c r="AF609" s="28"/>
      <c r="AG609" s="28" t="s">
        <v>202</v>
      </c>
      <c r="AH609" s="22"/>
      <c r="AI609" s="22"/>
      <c r="AJ609" s="22"/>
    </row>
    <row r="610" spans="1:36" s="3" customFormat="1" ht="31.5" hidden="1" customHeight="1" x14ac:dyDescent="0.2">
      <c r="A610" s="28" t="s">
        <v>4114</v>
      </c>
      <c r="B610" s="28" t="s">
        <v>120</v>
      </c>
      <c r="C610" s="28" t="s">
        <v>37</v>
      </c>
      <c r="D610" s="37">
        <v>41810</v>
      </c>
      <c r="E610" s="30"/>
      <c r="F610" s="37"/>
      <c r="G610" s="30"/>
      <c r="H610" s="30"/>
      <c r="I610" s="28"/>
      <c r="J610" s="28"/>
      <c r="K610" s="28"/>
      <c r="L610" s="28"/>
      <c r="M610" s="28"/>
      <c r="N610" s="28"/>
      <c r="O610" s="28"/>
      <c r="P610" s="28"/>
      <c r="Q610" s="28"/>
      <c r="R610" s="28"/>
      <c r="S610" s="28"/>
      <c r="T610" s="28"/>
      <c r="U610" s="28"/>
      <c r="V610" s="45"/>
      <c r="W610" s="45"/>
      <c r="X610" s="45"/>
      <c r="Y610" s="45"/>
      <c r="Z610" s="45"/>
      <c r="AA610" s="45"/>
      <c r="AB610" s="45"/>
      <c r="AC610" s="45"/>
      <c r="AD610" s="28"/>
      <c r="AE610" s="28"/>
      <c r="AF610" s="28"/>
      <c r="AG610" s="28" t="s">
        <v>202</v>
      </c>
      <c r="AH610" s="22"/>
      <c r="AI610" s="22"/>
      <c r="AJ610" s="22"/>
    </row>
    <row r="611" spans="1:36" s="3" customFormat="1" ht="31.5" hidden="1" customHeight="1" x14ac:dyDescent="0.2">
      <c r="A611" s="28" t="s">
        <v>4114</v>
      </c>
      <c r="B611" s="28" t="s">
        <v>120</v>
      </c>
      <c r="C611" s="28" t="s">
        <v>37</v>
      </c>
      <c r="D611" s="37">
        <v>41811</v>
      </c>
      <c r="E611" s="30"/>
      <c r="F611" s="37"/>
      <c r="G611" s="30"/>
      <c r="H611" s="30"/>
      <c r="I611" s="28"/>
      <c r="J611" s="28"/>
      <c r="K611" s="28"/>
      <c r="L611" s="28"/>
      <c r="M611" s="28"/>
      <c r="N611" s="28"/>
      <c r="O611" s="28"/>
      <c r="P611" s="28"/>
      <c r="Q611" s="28"/>
      <c r="R611" s="28"/>
      <c r="S611" s="28"/>
      <c r="T611" s="28"/>
      <c r="U611" s="28"/>
      <c r="V611" s="45"/>
      <c r="W611" s="45"/>
      <c r="X611" s="45"/>
      <c r="Y611" s="45"/>
      <c r="Z611" s="45"/>
      <c r="AA611" s="45"/>
      <c r="AB611" s="45"/>
      <c r="AC611" s="45"/>
      <c r="AD611" s="28"/>
      <c r="AE611" s="28"/>
      <c r="AF611" s="28"/>
      <c r="AG611" s="28" t="s">
        <v>202</v>
      </c>
      <c r="AH611" s="22"/>
      <c r="AI611" s="22"/>
      <c r="AJ611" s="22"/>
    </row>
    <row r="612" spans="1:36" s="3" customFormat="1" ht="31.5" hidden="1" customHeight="1" x14ac:dyDescent="0.2">
      <c r="A612" s="28" t="s">
        <v>4114</v>
      </c>
      <c r="B612" s="28" t="s">
        <v>120</v>
      </c>
      <c r="C612" s="28" t="s">
        <v>37</v>
      </c>
      <c r="D612" s="37">
        <v>41812</v>
      </c>
      <c r="E612" s="30"/>
      <c r="F612" s="37"/>
      <c r="G612" s="30"/>
      <c r="H612" s="30"/>
      <c r="I612" s="28"/>
      <c r="J612" s="28"/>
      <c r="K612" s="28"/>
      <c r="L612" s="28"/>
      <c r="M612" s="28"/>
      <c r="N612" s="28"/>
      <c r="O612" s="28"/>
      <c r="P612" s="28"/>
      <c r="Q612" s="28"/>
      <c r="R612" s="28"/>
      <c r="S612" s="28"/>
      <c r="T612" s="28"/>
      <c r="U612" s="28"/>
      <c r="V612" s="45"/>
      <c r="W612" s="45"/>
      <c r="X612" s="45"/>
      <c r="Y612" s="45"/>
      <c r="Z612" s="45"/>
      <c r="AA612" s="45"/>
      <c r="AB612" s="45"/>
      <c r="AC612" s="45"/>
      <c r="AD612" s="28"/>
      <c r="AE612" s="28"/>
      <c r="AF612" s="28"/>
      <c r="AG612" s="28" t="s">
        <v>202</v>
      </c>
      <c r="AH612" s="22"/>
      <c r="AI612" s="22"/>
      <c r="AJ612" s="22"/>
    </row>
    <row r="613" spans="1:36" s="3" customFormat="1" ht="31.5" hidden="1" customHeight="1" x14ac:dyDescent="0.2">
      <c r="A613" s="28" t="s">
        <v>4114</v>
      </c>
      <c r="B613" s="28" t="s">
        <v>120</v>
      </c>
      <c r="C613" s="28" t="s">
        <v>37</v>
      </c>
      <c r="D613" s="37">
        <v>41813</v>
      </c>
      <c r="E613" s="30"/>
      <c r="F613" s="37"/>
      <c r="G613" s="30"/>
      <c r="H613" s="30"/>
      <c r="I613" s="28"/>
      <c r="J613" s="28"/>
      <c r="K613" s="28"/>
      <c r="L613" s="28"/>
      <c r="M613" s="28"/>
      <c r="N613" s="28"/>
      <c r="O613" s="28"/>
      <c r="P613" s="28"/>
      <c r="Q613" s="28"/>
      <c r="R613" s="28"/>
      <c r="S613" s="28"/>
      <c r="T613" s="28"/>
      <c r="U613" s="28"/>
      <c r="V613" s="45"/>
      <c r="W613" s="45"/>
      <c r="X613" s="45"/>
      <c r="Y613" s="45"/>
      <c r="Z613" s="45"/>
      <c r="AA613" s="45"/>
      <c r="AB613" s="45"/>
      <c r="AC613" s="45"/>
      <c r="AD613" s="28"/>
      <c r="AE613" s="28"/>
      <c r="AF613" s="28"/>
      <c r="AG613" s="28" t="s">
        <v>202</v>
      </c>
      <c r="AH613" s="22"/>
      <c r="AI613" s="22"/>
      <c r="AJ613" s="22"/>
    </row>
    <row r="614" spans="1:36" s="3" customFormat="1" ht="31.5" hidden="1" customHeight="1" x14ac:dyDescent="0.2">
      <c r="A614" s="28" t="s">
        <v>4114</v>
      </c>
      <c r="B614" s="28" t="s">
        <v>120</v>
      </c>
      <c r="C614" s="28" t="s">
        <v>37</v>
      </c>
      <c r="D614" s="37">
        <v>41814</v>
      </c>
      <c r="E614" s="30"/>
      <c r="F614" s="37"/>
      <c r="G614" s="30"/>
      <c r="H614" s="30"/>
      <c r="I614" s="28"/>
      <c r="J614" s="28"/>
      <c r="K614" s="28"/>
      <c r="L614" s="28"/>
      <c r="M614" s="28"/>
      <c r="N614" s="28"/>
      <c r="O614" s="28"/>
      <c r="P614" s="28"/>
      <c r="Q614" s="28"/>
      <c r="R614" s="28"/>
      <c r="S614" s="28"/>
      <c r="T614" s="28"/>
      <c r="U614" s="28"/>
      <c r="V614" s="45"/>
      <c r="W614" s="45"/>
      <c r="X614" s="45"/>
      <c r="Y614" s="45"/>
      <c r="Z614" s="45"/>
      <c r="AA614" s="45"/>
      <c r="AB614" s="45"/>
      <c r="AC614" s="45"/>
      <c r="AD614" s="28"/>
      <c r="AE614" s="28"/>
      <c r="AF614" s="28"/>
      <c r="AG614" s="28" t="s">
        <v>202</v>
      </c>
      <c r="AH614" s="22"/>
      <c r="AI614" s="22"/>
      <c r="AJ614" s="22"/>
    </row>
    <row r="615" spans="1:36" s="3" customFormat="1" ht="63" hidden="1" customHeight="1" x14ac:dyDescent="0.2">
      <c r="A615" s="28" t="s">
        <v>4114</v>
      </c>
      <c r="B615" s="28" t="s">
        <v>120</v>
      </c>
      <c r="C615" s="28" t="s">
        <v>37</v>
      </c>
      <c r="D615" s="37">
        <v>41815</v>
      </c>
      <c r="E615" s="30"/>
      <c r="F615" s="37"/>
      <c r="G615" s="30"/>
      <c r="H615" s="30"/>
      <c r="I615" s="28"/>
      <c r="J615" s="28"/>
      <c r="K615" s="28"/>
      <c r="L615" s="28"/>
      <c r="M615" s="28"/>
      <c r="N615" s="28"/>
      <c r="O615" s="28"/>
      <c r="P615" s="28"/>
      <c r="Q615" s="28"/>
      <c r="R615" s="28"/>
      <c r="S615" s="28"/>
      <c r="T615" s="28"/>
      <c r="U615" s="28"/>
      <c r="V615" s="45"/>
      <c r="W615" s="45"/>
      <c r="X615" s="45"/>
      <c r="Y615" s="45"/>
      <c r="Z615" s="45"/>
      <c r="AA615" s="45"/>
      <c r="AB615" s="45"/>
      <c r="AC615" s="45"/>
      <c r="AD615" s="28"/>
      <c r="AE615" s="28"/>
      <c r="AF615" s="28"/>
      <c r="AG615" s="28" t="s">
        <v>202</v>
      </c>
      <c r="AH615" s="22"/>
      <c r="AI615" s="22"/>
      <c r="AJ615" s="22"/>
    </row>
    <row r="616" spans="1:36" s="3" customFormat="1" ht="31.5" hidden="1" customHeight="1" x14ac:dyDescent="0.2">
      <c r="A616" s="28" t="s">
        <v>4114</v>
      </c>
      <c r="B616" s="28" t="s">
        <v>120</v>
      </c>
      <c r="C616" s="28" t="s">
        <v>37</v>
      </c>
      <c r="D616" s="37">
        <v>41816</v>
      </c>
      <c r="E616" s="30"/>
      <c r="F616" s="37"/>
      <c r="G616" s="30"/>
      <c r="H616" s="30"/>
      <c r="I616" s="28"/>
      <c r="J616" s="28"/>
      <c r="K616" s="28"/>
      <c r="L616" s="28"/>
      <c r="M616" s="28"/>
      <c r="N616" s="28"/>
      <c r="O616" s="28"/>
      <c r="P616" s="28"/>
      <c r="Q616" s="28"/>
      <c r="R616" s="28"/>
      <c r="S616" s="28"/>
      <c r="T616" s="28"/>
      <c r="U616" s="28"/>
      <c r="V616" s="45"/>
      <c r="W616" s="45"/>
      <c r="X616" s="45"/>
      <c r="Y616" s="45"/>
      <c r="Z616" s="45"/>
      <c r="AA616" s="45"/>
      <c r="AB616" s="45"/>
      <c r="AC616" s="45"/>
      <c r="AD616" s="28"/>
      <c r="AE616" s="28"/>
      <c r="AF616" s="28"/>
      <c r="AG616" s="28" t="s">
        <v>202</v>
      </c>
      <c r="AH616" s="22"/>
      <c r="AI616" s="22"/>
      <c r="AJ616" s="22"/>
    </row>
    <row r="617" spans="1:36" s="3" customFormat="1" ht="31.5" hidden="1" customHeight="1" x14ac:dyDescent="0.2">
      <c r="A617" s="28" t="s">
        <v>4114</v>
      </c>
      <c r="B617" s="28" t="s">
        <v>120</v>
      </c>
      <c r="C617" s="28" t="s">
        <v>37</v>
      </c>
      <c r="D617" s="37">
        <v>41817</v>
      </c>
      <c r="E617" s="30"/>
      <c r="F617" s="37"/>
      <c r="G617" s="30"/>
      <c r="H617" s="30"/>
      <c r="I617" s="28"/>
      <c r="J617" s="28"/>
      <c r="K617" s="28"/>
      <c r="L617" s="28"/>
      <c r="M617" s="28"/>
      <c r="N617" s="28"/>
      <c r="O617" s="28"/>
      <c r="P617" s="28"/>
      <c r="Q617" s="28"/>
      <c r="R617" s="28"/>
      <c r="S617" s="28"/>
      <c r="T617" s="28"/>
      <c r="U617" s="28"/>
      <c r="V617" s="45"/>
      <c r="W617" s="45"/>
      <c r="X617" s="45"/>
      <c r="Y617" s="45"/>
      <c r="Z617" s="45"/>
      <c r="AA617" s="45"/>
      <c r="AB617" s="45"/>
      <c r="AC617" s="45"/>
      <c r="AD617" s="28"/>
      <c r="AE617" s="28"/>
      <c r="AF617" s="28"/>
      <c r="AG617" s="28" t="s">
        <v>202</v>
      </c>
      <c r="AH617" s="22"/>
      <c r="AI617" s="22"/>
      <c r="AJ617" s="22"/>
    </row>
    <row r="618" spans="1:36" s="3" customFormat="1" ht="31.5" hidden="1" customHeight="1" x14ac:dyDescent="0.2">
      <c r="A618" s="28" t="s">
        <v>4114</v>
      </c>
      <c r="B618" s="28" t="s">
        <v>120</v>
      </c>
      <c r="C618" s="28" t="s">
        <v>37</v>
      </c>
      <c r="D618" s="37">
        <v>41818</v>
      </c>
      <c r="E618" s="30"/>
      <c r="F618" s="37"/>
      <c r="G618" s="30"/>
      <c r="H618" s="30"/>
      <c r="I618" s="28"/>
      <c r="J618" s="28"/>
      <c r="K618" s="28"/>
      <c r="L618" s="28"/>
      <c r="M618" s="28"/>
      <c r="N618" s="28"/>
      <c r="O618" s="28"/>
      <c r="P618" s="28"/>
      <c r="Q618" s="28"/>
      <c r="R618" s="28"/>
      <c r="S618" s="28"/>
      <c r="T618" s="28"/>
      <c r="U618" s="28"/>
      <c r="V618" s="45"/>
      <c r="W618" s="45"/>
      <c r="X618" s="45"/>
      <c r="Y618" s="45"/>
      <c r="Z618" s="45"/>
      <c r="AA618" s="45"/>
      <c r="AB618" s="45"/>
      <c r="AC618" s="45"/>
      <c r="AD618" s="28"/>
      <c r="AE618" s="28"/>
      <c r="AF618" s="28"/>
      <c r="AG618" s="28" t="s">
        <v>202</v>
      </c>
      <c r="AH618" s="22"/>
      <c r="AI618" s="22"/>
      <c r="AJ618" s="22"/>
    </row>
    <row r="619" spans="1:36" ht="47.25" hidden="1" customHeight="1" x14ac:dyDescent="0.2">
      <c r="A619" s="28" t="s">
        <v>4114</v>
      </c>
      <c r="B619" s="28" t="s">
        <v>120</v>
      </c>
      <c r="C619" s="28" t="s">
        <v>37</v>
      </c>
      <c r="D619" s="37">
        <v>41819</v>
      </c>
      <c r="E619" s="30"/>
      <c r="F619" s="37"/>
      <c r="G619" s="30"/>
      <c r="H619" s="30"/>
      <c r="I619" s="28"/>
      <c r="J619" s="28"/>
      <c r="K619" s="28"/>
      <c r="L619" s="28"/>
      <c r="M619" s="28"/>
      <c r="N619" s="28"/>
      <c r="O619" s="28"/>
      <c r="P619" s="28"/>
      <c r="Q619" s="28"/>
      <c r="R619" s="28"/>
      <c r="S619" s="28"/>
      <c r="T619" s="28"/>
      <c r="U619" s="28"/>
      <c r="V619" s="45"/>
      <c r="W619" s="45"/>
      <c r="X619" s="45"/>
      <c r="Y619" s="45"/>
      <c r="Z619" s="45"/>
      <c r="AA619" s="45"/>
      <c r="AB619" s="45"/>
      <c r="AC619" s="45"/>
      <c r="AD619" s="28"/>
      <c r="AE619" s="28"/>
      <c r="AF619" s="28"/>
      <c r="AG619" s="28" t="s">
        <v>202</v>
      </c>
    </row>
    <row r="620" spans="1:36" ht="31.5" hidden="1" customHeight="1" x14ac:dyDescent="0.2">
      <c r="A620" s="36" t="s">
        <v>4114</v>
      </c>
      <c r="B620" s="28" t="s">
        <v>120</v>
      </c>
      <c r="C620" s="28" t="s">
        <v>37</v>
      </c>
      <c r="D620" s="37">
        <v>41820</v>
      </c>
      <c r="E620" s="30"/>
      <c r="F620" s="37"/>
      <c r="G620" s="30"/>
      <c r="H620" s="30"/>
      <c r="I620" s="28"/>
      <c r="J620" s="28"/>
      <c r="K620" s="28"/>
      <c r="L620" s="28"/>
      <c r="M620" s="28"/>
      <c r="N620" s="28"/>
      <c r="O620" s="28"/>
      <c r="P620" s="28"/>
      <c r="Q620" s="28"/>
      <c r="R620" s="28"/>
      <c r="S620" s="28"/>
      <c r="T620" s="28"/>
      <c r="U620" s="28"/>
      <c r="V620" s="45"/>
      <c r="W620" s="45"/>
      <c r="X620" s="45"/>
      <c r="Y620" s="45"/>
      <c r="Z620" s="45"/>
      <c r="AA620" s="45"/>
      <c r="AB620" s="45"/>
      <c r="AC620" s="45"/>
      <c r="AD620" s="28"/>
      <c r="AE620" s="28"/>
      <c r="AF620" s="28"/>
      <c r="AG620" s="28" t="s">
        <v>202</v>
      </c>
    </row>
    <row r="621" spans="1:36" ht="31.5" hidden="1" customHeight="1" x14ac:dyDescent="0.2">
      <c r="A621" s="36" t="s">
        <v>5144</v>
      </c>
      <c r="B621" s="28" t="s">
        <v>120</v>
      </c>
      <c r="C621" s="28" t="s">
        <v>37</v>
      </c>
      <c r="D621" s="37">
        <v>41821</v>
      </c>
      <c r="E621" s="30"/>
      <c r="F621" s="37"/>
      <c r="G621" s="30"/>
      <c r="H621" s="30"/>
      <c r="I621" s="28"/>
      <c r="J621" s="28"/>
      <c r="K621" s="28"/>
      <c r="L621" s="28"/>
      <c r="M621" s="28"/>
      <c r="N621" s="28"/>
      <c r="O621" s="28"/>
      <c r="P621" s="28"/>
      <c r="Q621" s="28"/>
      <c r="R621" s="28"/>
      <c r="S621" s="28"/>
      <c r="T621" s="28"/>
      <c r="U621" s="28"/>
      <c r="V621" s="45"/>
      <c r="W621" s="45"/>
      <c r="X621" s="45"/>
      <c r="Y621" s="45"/>
      <c r="Z621" s="45"/>
      <c r="AA621" s="45"/>
      <c r="AB621" s="45"/>
      <c r="AC621" s="45"/>
      <c r="AD621" s="28"/>
      <c r="AE621" s="28"/>
      <c r="AF621" s="28"/>
      <c r="AG621" s="28" t="s">
        <v>202</v>
      </c>
    </row>
    <row r="622" spans="1:36" ht="31.5" hidden="1" customHeight="1" x14ac:dyDescent="0.2">
      <c r="A622" s="36" t="s">
        <v>5144</v>
      </c>
      <c r="B622" s="28" t="s">
        <v>120</v>
      </c>
      <c r="C622" s="28" t="s">
        <v>37</v>
      </c>
      <c r="D622" s="37">
        <v>41822</v>
      </c>
      <c r="E622" s="381"/>
      <c r="F622" s="37"/>
      <c r="G622" s="30"/>
      <c r="H622" s="30"/>
      <c r="I622" s="349"/>
      <c r="J622" s="349"/>
      <c r="K622" s="349"/>
      <c r="L622" s="28"/>
      <c r="M622" s="349"/>
      <c r="N622" s="28"/>
      <c r="O622" s="28"/>
      <c r="P622" s="349"/>
      <c r="Q622" s="28"/>
      <c r="R622" s="349"/>
      <c r="S622" s="349"/>
      <c r="T622" s="28"/>
      <c r="U622" s="349"/>
      <c r="V622" s="571"/>
      <c r="W622" s="571"/>
      <c r="X622" s="571"/>
      <c r="Y622" s="571"/>
      <c r="Z622" s="571"/>
      <c r="AA622" s="571"/>
      <c r="AB622" s="571"/>
      <c r="AC622" s="571"/>
      <c r="AD622" s="354"/>
      <c r="AE622" s="349"/>
      <c r="AF622" s="349"/>
      <c r="AG622" s="28" t="s">
        <v>202</v>
      </c>
    </row>
    <row r="623" spans="1:36" ht="31.5" hidden="1" customHeight="1" x14ac:dyDescent="0.2">
      <c r="A623" s="36" t="s">
        <v>5144</v>
      </c>
      <c r="B623" s="28" t="s">
        <v>120</v>
      </c>
      <c r="C623" s="28" t="s">
        <v>37</v>
      </c>
      <c r="D623" s="37">
        <v>41823</v>
      </c>
      <c r="E623" s="30"/>
      <c r="F623" s="37"/>
      <c r="G623" s="30"/>
      <c r="H623" s="30"/>
      <c r="I623" s="28"/>
      <c r="J623" s="28"/>
      <c r="K623" s="28"/>
      <c r="L623" s="28"/>
      <c r="M623" s="28"/>
      <c r="N623" s="28"/>
      <c r="O623" s="28"/>
      <c r="P623" s="28"/>
      <c r="Q623" s="28"/>
      <c r="R623" s="28"/>
      <c r="S623" s="28"/>
      <c r="T623" s="28"/>
      <c r="U623" s="28"/>
      <c r="V623" s="45"/>
      <c r="W623" s="45"/>
      <c r="X623" s="45"/>
      <c r="Y623" s="45"/>
      <c r="Z623" s="45"/>
      <c r="AA623" s="45"/>
      <c r="AB623" s="45"/>
      <c r="AC623" s="45"/>
      <c r="AD623" s="349"/>
      <c r="AE623" s="28"/>
      <c r="AF623" s="28"/>
      <c r="AG623" s="28" t="s">
        <v>202</v>
      </c>
    </row>
    <row r="624" spans="1:36" ht="63" hidden="1" customHeight="1" x14ac:dyDescent="0.2">
      <c r="A624" s="36" t="s">
        <v>5144</v>
      </c>
      <c r="B624" s="28" t="s">
        <v>120</v>
      </c>
      <c r="C624" s="28" t="s">
        <v>37</v>
      </c>
      <c r="D624" s="37">
        <v>41824</v>
      </c>
      <c r="E624" s="30"/>
      <c r="F624" s="37"/>
      <c r="G624" s="30"/>
      <c r="H624" s="30"/>
      <c r="I624" s="28"/>
      <c r="J624" s="28"/>
      <c r="K624" s="28"/>
      <c r="L624" s="28"/>
      <c r="M624" s="28"/>
      <c r="N624" s="28"/>
      <c r="O624" s="28"/>
      <c r="P624" s="28"/>
      <c r="Q624" s="28"/>
      <c r="R624" s="28"/>
      <c r="S624" s="28"/>
      <c r="T624" s="28"/>
      <c r="U624" s="28"/>
      <c r="V624" s="45"/>
      <c r="W624" s="45"/>
      <c r="X624" s="45"/>
      <c r="Y624" s="45"/>
      <c r="Z624" s="45"/>
      <c r="AA624" s="45"/>
      <c r="AB624" s="45"/>
      <c r="AC624" s="45"/>
      <c r="AD624" s="28"/>
      <c r="AE624" s="28"/>
      <c r="AF624" s="28"/>
      <c r="AG624" s="28" t="s">
        <v>202</v>
      </c>
    </row>
    <row r="625" spans="1:38" ht="31.5" hidden="1" customHeight="1" x14ac:dyDescent="0.2">
      <c r="A625" s="36" t="s">
        <v>5144</v>
      </c>
      <c r="B625" s="28" t="s">
        <v>120</v>
      </c>
      <c r="C625" s="28" t="s">
        <v>37</v>
      </c>
      <c r="D625" s="37">
        <v>41825</v>
      </c>
      <c r="E625" s="30"/>
      <c r="F625" s="37"/>
      <c r="G625" s="30"/>
      <c r="H625" s="30"/>
      <c r="I625" s="28"/>
      <c r="J625" s="28"/>
      <c r="K625" s="28"/>
      <c r="L625" s="28"/>
      <c r="M625" s="28"/>
      <c r="N625" s="28"/>
      <c r="O625" s="28"/>
      <c r="P625" s="28"/>
      <c r="Q625" s="28"/>
      <c r="R625" s="28"/>
      <c r="S625" s="28"/>
      <c r="T625" s="28"/>
      <c r="U625" s="28"/>
      <c r="V625" s="45"/>
      <c r="W625" s="45"/>
      <c r="X625" s="45"/>
      <c r="Y625" s="45"/>
      <c r="Z625" s="45"/>
      <c r="AA625" s="45"/>
      <c r="AB625" s="45"/>
      <c r="AC625" s="45"/>
      <c r="AD625" s="28"/>
      <c r="AE625" s="28"/>
      <c r="AF625" s="28"/>
      <c r="AG625" s="28" t="s">
        <v>202</v>
      </c>
    </row>
    <row r="626" spans="1:38" s="3" customFormat="1" ht="63" hidden="1" customHeight="1" x14ac:dyDescent="0.2">
      <c r="A626" s="36" t="s">
        <v>5144</v>
      </c>
      <c r="B626" s="28" t="s">
        <v>120</v>
      </c>
      <c r="C626" s="28" t="s">
        <v>37</v>
      </c>
      <c r="D626" s="37">
        <v>41826</v>
      </c>
      <c r="E626" s="30"/>
      <c r="F626" s="37"/>
      <c r="G626" s="30"/>
      <c r="H626" s="30"/>
      <c r="I626" s="28"/>
      <c r="J626" s="28"/>
      <c r="K626" s="28"/>
      <c r="L626" s="28"/>
      <c r="M626" s="28"/>
      <c r="N626" s="28"/>
      <c r="O626" s="28"/>
      <c r="P626" s="28"/>
      <c r="Q626" s="28"/>
      <c r="R626" s="28"/>
      <c r="S626" s="28"/>
      <c r="T626" s="28"/>
      <c r="U626" s="28"/>
      <c r="V626" s="45"/>
      <c r="W626" s="45"/>
      <c r="X626" s="45"/>
      <c r="Y626" s="45"/>
      <c r="Z626" s="45"/>
      <c r="AA626" s="45"/>
      <c r="AB626" s="45"/>
      <c r="AC626" s="45"/>
      <c r="AD626" s="28"/>
      <c r="AE626" s="28"/>
      <c r="AF626" s="28"/>
      <c r="AG626" s="28" t="s">
        <v>202</v>
      </c>
      <c r="AH626" s="22"/>
      <c r="AI626" s="22"/>
      <c r="AJ626" s="22"/>
    </row>
    <row r="627" spans="1:38" s="3" customFormat="1" ht="47.25" hidden="1" customHeight="1" x14ac:dyDescent="0.2">
      <c r="A627" s="36" t="s">
        <v>5144</v>
      </c>
      <c r="B627" s="28" t="s">
        <v>120</v>
      </c>
      <c r="C627" s="28" t="s">
        <v>37</v>
      </c>
      <c r="D627" s="37">
        <v>41827</v>
      </c>
      <c r="E627" s="30"/>
      <c r="F627" s="37"/>
      <c r="G627" s="30"/>
      <c r="H627" s="30"/>
      <c r="I627" s="28"/>
      <c r="J627" s="28"/>
      <c r="K627" s="28"/>
      <c r="L627" s="28"/>
      <c r="M627" s="28"/>
      <c r="N627" s="28"/>
      <c r="O627" s="28"/>
      <c r="P627" s="28"/>
      <c r="Q627" s="28"/>
      <c r="R627" s="28"/>
      <c r="S627" s="28"/>
      <c r="T627" s="28"/>
      <c r="U627" s="28"/>
      <c r="V627" s="45"/>
      <c r="W627" s="45"/>
      <c r="X627" s="45"/>
      <c r="Y627" s="45"/>
      <c r="Z627" s="45"/>
      <c r="AA627" s="45"/>
      <c r="AB627" s="45"/>
      <c r="AC627" s="45"/>
      <c r="AD627" s="28"/>
      <c r="AE627" s="28"/>
      <c r="AF627" s="28"/>
      <c r="AG627" s="28" t="s">
        <v>202</v>
      </c>
      <c r="AH627" s="22"/>
      <c r="AI627" s="22"/>
      <c r="AJ627" s="22"/>
    </row>
    <row r="628" spans="1:38" s="3" customFormat="1" ht="31.5" hidden="1" customHeight="1" x14ac:dyDescent="0.2">
      <c r="A628" s="36" t="s">
        <v>5144</v>
      </c>
      <c r="B628" s="28" t="s">
        <v>120</v>
      </c>
      <c r="C628" s="28" t="s">
        <v>37</v>
      </c>
      <c r="D628" s="37">
        <v>41828</v>
      </c>
      <c r="E628" s="30"/>
      <c r="F628" s="37"/>
      <c r="G628" s="30"/>
      <c r="H628" s="30"/>
      <c r="I628" s="28"/>
      <c r="J628" s="28"/>
      <c r="K628" s="28"/>
      <c r="L628" s="28"/>
      <c r="M628" s="28"/>
      <c r="N628" s="28"/>
      <c r="O628" s="28"/>
      <c r="P628" s="28"/>
      <c r="Q628" s="123"/>
      <c r="R628" s="28"/>
      <c r="S628" s="28"/>
      <c r="T628" s="28"/>
      <c r="U628" s="28"/>
      <c r="V628" s="45"/>
      <c r="W628" s="45"/>
      <c r="X628" s="45"/>
      <c r="Y628" s="45"/>
      <c r="Z628" s="45"/>
      <c r="AA628" s="45"/>
      <c r="AB628" s="45"/>
      <c r="AC628" s="45"/>
      <c r="AD628" s="28"/>
      <c r="AE628" s="28"/>
      <c r="AF628" s="28"/>
      <c r="AG628" s="28" t="s">
        <v>202</v>
      </c>
      <c r="AH628" s="22"/>
      <c r="AI628" s="22"/>
      <c r="AJ628" s="22"/>
    </row>
    <row r="629" spans="1:38" s="3" customFormat="1" ht="31.5" hidden="1" customHeight="1" x14ac:dyDescent="0.2">
      <c r="A629" s="36" t="s">
        <v>5144</v>
      </c>
      <c r="B629" s="28" t="s">
        <v>120</v>
      </c>
      <c r="C629" s="28" t="s">
        <v>37</v>
      </c>
      <c r="D629" s="37">
        <v>41829</v>
      </c>
      <c r="E629" s="30"/>
      <c r="F629" s="37"/>
      <c r="G629" s="30"/>
      <c r="H629" s="30"/>
      <c r="I629" s="28"/>
      <c r="J629" s="28"/>
      <c r="K629" s="28"/>
      <c r="L629" s="28"/>
      <c r="M629" s="28"/>
      <c r="N629" s="28"/>
      <c r="O629" s="28"/>
      <c r="P629" s="28"/>
      <c r="Q629" s="28"/>
      <c r="R629" s="28"/>
      <c r="S629" s="28"/>
      <c r="T629" s="28"/>
      <c r="U629" s="28"/>
      <c r="V629" s="353"/>
      <c r="W629" s="353"/>
      <c r="X629" s="353"/>
      <c r="Y629" s="353"/>
      <c r="Z629" s="353"/>
      <c r="AA629" s="353"/>
      <c r="AB629" s="353"/>
      <c r="AC629" s="353"/>
      <c r="AD629" s="123"/>
      <c r="AE629" s="28"/>
      <c r="AF629" s="28"/>
      <c r="AG629" s="28" t="s">
        <v>202</v>
      </c>
      <c r="AH629" s="22"/>
      <c r="AI629" s="22"/>
      <c r="AJ629" s="22"/>
    </row>
    <row r="630" spans="1:38" s="3" customFormat="1" ht="31.5" hidden="1" customHeight="1" x14ac:dyDescent="0.2">
      <c r="A630" s="36" t="s">
        <v>5144</v>
      </c>
      <c r="B630" s="28" t="s">
        <v>120</v>
      </c>
      <c r="C630" s="28" t="s">
        <v>37</v>
      </c>
      <c r="D630" s="37">
        <v>41830</v>
      </c>
      <c r="E630" s="30"/>
      <c r="F630" s="37"/>
      <c r="G630" s="30"/>
      <c r="H630" s="30"/>
      <c r="I630" s="28"/>
      <c r="J630" s="28"/>
      <c r="K630" s="28"/>
      <c r="L630" s="28"/>
      <c r="M630" s="28"/>
      <c r="N630" s="28"/>
      <c r="O630" s="28"/>
      <c r="P630" s="28"/>
      <c r="Q630" s="123"/>
      <c r="R630" s="28"/>
      <c r="S630" s="28"/>
      <c r="T630" s="28"/>
      <c r="U630" s="123"/>
      <c r="V630" s="353"/>
      <c r="W630" s="353"/>
      <c r="X630" s="353"/>
      <c r="Y630" s="353"/>
      <c r="Z630" s="353"/>
      <c r="AA630" s="353"/>
      <c r="AB630" s="353"/>
      <c r="AC630" s="353"/>
      <c r="AD630" s="123"/>
      <c r="AE630" s="28"/>
      <c r="AF630" s="28"/>
      <c r="AG630" s="28" t="s">
        <v>202</v>
      </c>
      <c r="AH630" s="22"/>
      <c r="AI630" s="22"/>
      <c r="AJ630" s="22"/>
    </row>
    <row r="631" spans="1:38" s="6" customFormat="1" ht="31.5" hidden="1" customHeight="1" x14ac:dyDescent="0.2">
      <c r="A631" s="36" t="s">
        <v>5144</v>
      </c>
      <c r="B631" s="28" t="s">
        <v>120</v>
      </c>
      <c r="C631" s="28" t="s">
        <v>37</v>
      </c>
      <c r="D631" s="37">
        <v>41831</v>
      </c>
      <c r="E631" s="30"/>
      <c r="F631" s="37"/>
      <c r="G631" s="30"/>
      <c r="H631" s="30"/>
      <c r="I631" s="28"/>
      <c r="J631" s="28"/>
      <c r="K631" s="349"/>
      <c r="L631" s="28"/>
      <c r="M631" s="28"/>
      <c r="N631" s="28"/>
      <c r="O631" s="28"/>
      <c r="P631" s="28"/>
      <c r="Q631" s="354"/>
      <c r="R631" s="28"/>
      <c r="S631" s="28"/>
      <c r="T631" s="28"/>
      <c r="U631" s="28"/>
      <c r="V631" s="45"/>
      <c r="W631" s="45"/>
      <c r="X631" s="45"/>
      <c r="Y631" s="45"/>
      <c r="Z631" s="45"/>
      <c r="AA631" s="45"/>
      <c r="AB631" s="45"/>
      <c r="AC631" s="45"/>
      <c r="AD631" s="28"/>
      <c r="AE631" s="28"/>
      <c r="AF631" s="28"/>
      <c r="AG631" s="28" t="s">
        <v>202</v>
      </c>
      <c r="AH631" s="22"/>
      <c r="AI631" s="371"/>
      <c r="AJ631" s="22"/>
      <c r="AK631" s="113"/>
      <c r="AL631" s="114"/>
    </row>
    <row r="632" spans="1:38" s="6" customFormat="1" ht="31.5" hidden="1" customHeight="1" x14ac:dyDescent="0.2">
      <c r="A632" s="36" t="s">
        <v>5144</v>
      </c>
      <c r="B632" s="28" t="s">
        <v>120</v>
      </c>
      <c r="C632" s="28" t="s">
        <v>37</v>
      </c>
      <c r="D632" s="37">
        <v>41832</v>
      </c>
      <c r="E632" s="30"/>
      <c r="F632" s="37"/>
      <c r="G632" s="30"/>
      <c r="H632" s="30"/>
      <c r="I632" s="28"/>
      <c r="J632" s="28"/>
      <c r="K632" s="349"/>
      <c r="L632" s="28"/>
      <c r="M632" s="28"/>
      <c r="N632" s="28"/>
      <c r="O632" s="28"/>
      <c r="P632" s="28"/>
      <c r="Q632" s="28"/>
      <c r="R632" s="28"/>
      <c r="S632" s="28"/>
      <c r="T632" s="28"/>
      <c r="U632" s="28"/>
      <c r="V632" s="45"/>
      <c r="W632" s="45"/>
      <c r="X632" s="45"/>
      <c r="Y632" s="45"/>
      <c r="Z632" s="45"/>
      <c r="AA632" s="45"/>
      <c r="AB632" s="45"/>
      <c r="AC632" s="45"/>
      <c r="AD632" s="28"/>
      <c r="AE632" s="28"/>
      <c r="AF632" s="28"/>
      <c r="AG632" s="28" t="s">
        <v>202</v>
      </c>
      <c r="AH632" s="22"/>
      <c r="AI632" s="371"/>
      <c r="AJ632" s="22"/>
      <c r="AK632" s="113"/>
      <c r="AL632" s="114"/>
    </row>
    <row r="633" spans="1:38" s="6" customFormat="1" ht="94.5" hidden="1" customHeight="1" x14ac:dyDescent="0.2">
      <c r="A633" s="36" t="s">
        <v>5144</v>
      </c>
      <c r="B633" s="28" t="s">
        <v>120</v>
      </c>
      <c r="C633" s="28" t="s">
        <v>37</v>
      </c>
      <c r="D633" s="37">
        <v>41833</v>
      </c>
      <c r="E633" s="30"/>
      <c r="F633" s="37"/>
      <c r="G633" s="30"/>
      <c r="H633" s="30"/>
      <c r="I633" s="28"/>
      <c r="J633" s="28"/>
      <c r="K633" s="28"/>
      <c r="L633" s="28"/>
      <c r="M633" s="28"/>
      <c r="N633" s="28"/>
      <c r="O633" s="28"/>
      <c r="P633" s="28"/>
      <c r="Q633" s="28"/>
      <c r="R633" s="28"/>
      <c r="S633" s="28"/>
      <c r="T633" s="28"/>
      <c r="U633" s="28"/>
      <c r="V633" s="45"/>
      <c r="W633" s="45"/>
      <c r="X633" s="45"/>
      <c r="Y633" s="45"/>
      <c r="Z633" s="45"/>
      <c r="AA633" s="45"/>
      <c r="AB633" s="45"/>
      <c r="AC633" s="45"/>
      <c r="AD633" s="28"/>
      <c r="AE633" s="28"/>
      <c r="AF633" s="28"/>
      <c r="AG633" s="28" t="s">
        <v>202</v>
      </c>
      <c r="AH633" s="22"/>
      <c r="AI633" s="371"/>
      <c r="AJ633" s="28"/>
      <c r="AK633" s="113"/>
      <c r="AL633" s="114"/>
    </row>
    <row r="634" spans="1:38" s="6" customFormat="1" ht="94.5" hidden="1" customHeight="1" x14ac:dyDescent="0.2">
      <c r="A634" s="36" t="s">
        <v>5144</v>
      </c>
      <c r="B634" s="28" t="s">
        <v>120</v>
      </c>
      <c r="C634" s="28" t="s">
        <v>37</v>
      </c>
      <c r="D634" s="37">
        <v>41834</v>
      </c>
      <c r="E634" s="30"/>
      <c r="F634" s="37"/>
      <c r="G634" s="30"/>
      <c r="H634" s="30"/>
      <c r="I634" s="28"/>
      <c r="J634" s="28"/>
      <c r="K634" s="349"/>
      <c r="L634" s="28"/>
      <c r="M634" s="28"/>
      <c r="N634" s="28"/>
      <c r="O634" s="28"/>
      <c r="P634" s="28"/>
      <c r="Q634" s="354"/>
      <c r="R634" s="28"/>
      <c r="S634" s="28"/>
      <c r="T634" s="28"/>
      <c r="U634" s="28"/>
      <c r="V634" s="45"/>
      <c r="W634" s="45"/>
      <c r="X634" s="45"/>
      <c r="Y634" s="45"/>
      <c r="Z634" s="45"/>
      <c r="AA634" s="45"/>
      <c r="AB634" s="45"/>
      <c r="AC634" s="45"/>
      <c r="AD634" s="28"/>
      <c r="AE634" s="28"/>
      <c r="AF634" s="28"/>
      <c r="AG634" s="28" t="s">
        <v>202</v>
      </c>
      <c r="AH634" s="22"/>
      <c r="AI634" s="371"/>
      <c r="AJ634" s="22"/>
      <c r="AK634" s="113"/>
      <c r="AL634" s="114"/>
    </row>
    <row r="635" spans="1:38" s="6" customFormat="1" ht="83.25" hidden="1" customHeight="1" x14ac:dyDescent="0.2">
      <c r="A635" s="36" t="s">
        <v>5144</v>
      </c>
      <c r="B635" s="28" t="s">
        <v>120</v>
      </c>
      <c r="C635" s="28" t="s">
        <v>37</v>
      </c>
      <c r="D635" s="37">
        <v>41835</v>
      </c>
      <c r="E635" s="30"/>
      <c r="F635" s="37"/>
      <c r="G635" s="30"/>
      <c r="H635" s="30"/>
      <c r="I635" s="28"/>
      <c r="J635" s="28"/>
      <c r="K635" s="28"/>
      <c r="L635" s="28"/>
      <c r="M635" s="28"/>
      <c r="N635" s="28"/>
      <c r="O635" s="28"/>
      <c r="P635" s="28"/>
      <c r="Q635" s="28"/>
      <c r="R635" s="28"/>
      <c r="S635" s="28"/>
      <c r="T635" s="28"/>
      <c r="U635" s="28"/>
      <c r="V635" s="45"/>
      <c r="W635" s="45"/>
      <c r="X635" s="45"/>
      <c r="Y635" s="45"/>
      <c r="Z635" s="45"/>
      <c r="AA635" s="45"/>
      <c r="AB635" s="45"/>
      <c r="AC635" s="45"/>
      <c r="AD635" s="28"/>
      <c r="AE635" s="28"/>
      <c r="AF635" s="28"/>
      <c r="AG635" s="28" t="s">
        <v>202</v>
      </c>
      <c r="AH635" s="22"/>
      <c r="AI635" s="371"/>
      <c r="AJ635" s="28"/>
      <c r="AK635" s="113"/>
      <c r="AL635" s="114"/>
    </row>
    <row r="636" spans="1:38" s="6" customFormat="1" ht="110.25" hidden="1" customHeight="1" x14ac:dyDescent="0.2">
      <c r="A636" s="36" t="s">
        <v>5144</v>
      </c>
      <c r="B636" s="28" t="s">
        <v>120</v>
      </c>
      <c r="C636" s="28" t="s">
        <v>37</v>
      </c>
      <c r="D636" s="37">
        <v>41836</v>
      </c>
      <c r="E636" s="30"/>
      <c r="F636" s="37"/>
      <c r="G636" s="30"/>
      <c r="H636" s="30"/>
      <c r="I636" s="28"/>
      <c r="J636" s="28"/>
      <c r="K636" s="28"/>
      <c r="L636" s="28"/>
      <c r="M636" s="28"/>
      <c r="N636" s="28"/>
      <c r="O636" s="28"/>
      <c r="P636" s="28"/>
      <c r="Q636" s="354"/>
      <c r="R636" s="28"/>
      <c r="S636" s="28"/>
      <c r="T636" s="28"/>
      <c r="U636" s="28"/>
      <c r="V636" s="45"/>
      <c r="W636" s="45"/>
      <c r="X636" s="45"/>
      <c r="Y636" s="45"/>
      <c r="Z636" s="45"/>
      <c r="AA636" s="45"/>
      <c r="AB636" s="45"/>
      <c r="AC636" s="45"/>
      <c r="AD636" s="28"/>
      <c r="AE636" s="28"/>
      <c r="AF636" s="28"/>
      <c r="AG636" s="28" t="s">
        <v>202</v>
      </c>
      <c r="AH636" s="22"/>
      <c r="AI636" s="371"/>
      <c r="AJ636" s="28"/>
      <c r="AK636" s="113"/>
      <c r="AL636" s="114"/>
    </row>
    <row r="637" spans="1:38" s="6" customFormat="1" ht="31.5" hidden="1" customHeight="1" x14ac:dyDescent="0.2">
      <c r="A637" s="36" t="s">
        <v>5144</v>
      </c>
      <c r="B637" s="28" t="s">
        <v>120</v>
      </c>
      <c r="C637" s="28" t="s">
        <v>37</v>
      </c>
      <c r="D637" s="37">
        <v>41837</v>
      </c>
      <c r="E637" s="30"/>
      <c r="F637" s="37"/>
      <c r="G637" s="30"/>
      <c r="H637" s="30"/>
      <c r="I637" s="28"/>
      <c r="J637" s="28"/>
      <c r="K637" s="28"/>
      <c r="L637" s="28"/>
      <c r="M637" s="28"/>
      <c r="N637" s="28"/>
      <c r="O637" s="28"/>
      <c r="P637" s="28"/>
      <c r="Q637" s="28"/>
      <c r="R637" s="28"/>
      <c r="S637" s="28"/>
      <c r="T637" s="28"/>
      <c r="U637" s="28"/>
      <c r="V637" s="45"/>
      <c r="W637" s="45"/>
      <c r="X637" s="45"/>
      <c r="Y637" s="45"/>
      <c r="Z637" s="45"/>
      <c r="AA637" s="45"/>
      <c r="AB637" s="45"/>
      <c r="AC637" s="45"/>
      <c r="AD637" s="28"/>
      <c r="AE637" s="28"/>
      <c r="AF637" s="28"/>
      <c r="AG637" s="28" t="s">
        <v>202</v>
      </c>
      <c r="AH637" s="22"/>
      <c r="AI637" s="371"/>
      <c r="AJ637" s="28"/>
      <c r="AK637" s="113"/>
      <c r="AL637" s="114"/>
    </row>
    <row r="638" spans="1:38" s="6" customFormat="1" ht="31.5" hidden="1" customHeight="1" x14ac:dyDescent="0.2">
      <c r="A638" s="36" t="s">
        <v>5144</v>
      </c>
      <c r="B638" s="28" t="s">
        <v>120</v>
      </c>
      <c r="C638" s="28" t="s">
        <v>37</v>
      </c>
      <c r="D638" s="37">
        <v>41838</v>
      </c>
      <c r="E638" s="30"/>
      <c r="F638" s="37"/>
      <c r="G638" s="30"/>
      <c r="H638" s="30"/>
      <c r="I638" s="28"/>
      <c r="J638" s="28"/>
      <c r="K638" s="28"/>
      <c r="L638" s="28"/>
      <c r="M638" s="28"/>
      <c r="N638" s="28"/>
      <c r="O638" s="28"/>
      <c r="P638" s="28"/>
      <c r="Q638" s="354"/>
      <c r="R638" s="28"/>
      <c r="S638" s="28"/>
      <c r="T638" s="28"/>
      <c r="U638" s="28"/>
      <c r="V638" s="45"/>
      <c r="W638" s="45"/>
      <c r="X638" s="45"/>
      <c r="Y638" s="45"/>
      <c r="Z638" s="45"/>
      <c r="AA638" s="45"/>
      <c r="AB638" s="45"/>
      <c r="AC638" s="45"/>
      <c r="AD638" s="28"/>
      <c r="AE638" s="28"/>
      <c r="AF638" s="28"/>
      <c r="AG638" s="28" t="s">
        <v>202</v>
      </c>
      <c r="AH638" s="22"/>
      <c r="AI638" s="371"/>
      <c r="AJ638" s="28"/>
      <c r="AK638" s="113"/>
      <c r="AL638" s="114"/>
    </row>
    <row r="639" spans="1:38" s="24" customFormat="1" ht="78.75" hidden="1" customHeight="1" x14ac:dyDescent="0.2">
      <c r="A639" s="36" t="s">
        <v>5144</v>
      </c>
      <c r="B639" s="28" t="s">
        <v>120</v>
      </c>
      <c r="C639" s="28" t="s">
        <v>37</v>
      </c>
      <c r="D639" s="37">
        <v>41839</v>
      </c>
      <c r="E639" s="30"/>
      <c r="F639" s="37"/>
      <c r="G639" s="30"/>
      <c r="H639" s="30"/>
      <c r="I639" s="28"/>
      <c r="J639" s="28"/>
      <c r="K639" s="28"/>
      <c r="L639" s="28"/>
      <c r="M639" s="28"/>
      <c r="N639" s="28"/>
      <c r="O639" s="28"/>
      <c r="P639" s="28"/>
      <c r="Q639" s="28"/>
      <c r="R639" s="28"/>
      <c r="S639" s="28"/>
      <c r="T639" s="28"/>
      <c r="U639" s="28"/>
      <c r="V639" s="45"/>
      <c r="W639" s="45"/>
      <c r="X639" s="45"/>
      <c r="Y639" s="45"/>
      <c r="Z639" s="45"/>
      <c r="AA639" s="45"/>
      <c r="AB639" s="45"/>
      <c r="AC639" s="45"/>
      <c r="AD639" s="28"/>
      <c r="AE639" s="28"/>
      <c r="AF639" s="28"/>
      <c r="AG639" s="28" t="s">
        <v>202</v>
      </c>
      <c r="AH639" s="22"/>
      <c r="AI639" s="371"/>
      <c r="AJ639" s="28"/>
      <c r="AK639" s="113"/>
      <c r="AL639" s="114"/>
    </row>
    <row r="640" spans="1:38" s="24" customFormat="1" ht="47.25" hidden="1" customHeight="1" x14ac:dyDescent="0.2">
      <c r="A640" s="36" t="s">
        <v>5144</v>
      </c>
      <c r="B640" s="28" t="s">
        <v>120</v>
      </c>
      <c r="C640" s="28" t="s">
        <v>37</v>
      </c>
      <c r="D640" s="37">
        <v>41840</v>
      </c>
      <c r="E640" s="30"/>
      <c r="F640" s="37"/>
      <c r="G640" s="30"/>
      <c r="H640" s="30"/>
      <c r="I640" s="28"/>
      <c r="J640" s="28"/>
      <c r="K640" s="28"/>
      <c r="L640" s="28"/>
      <c r="M640" s="28"/>
      <c r="N640" s="28"/>
      <c r="O640" s="28"/>
      <c r="P640" s="28"/>
      <c r="Q640" s="354"/>
      <c r="R640" s="28"/>
      <c r="S640" s="28"/>
      <c r="T640" s="28"/>
      <c r="U640" s="28"/>
      <c r="V640" s="45"/>
      <c r="W640" s="45"/>
      <c r="X640" s="45"/>
      <c r="Y640" s="45"/>
      <c r="Z640" s="45"/>
      <c r="AA640" s="45"/>
      <c r="AB640" s="45"/>
      <c r="AC640" s="45"/>
      <c r="AD640" s="28"/>
      <c r="AE640" s="28"/>
      <c r="AF640" s="28"/>
      <c r="AG640" s="28" t="s">
        <v>202</v>
      </c>
      <c r="AH640" s="22"/>
      <c r="AI640" s="378"/>
      <c r="AJ640" s="399"/>
      <c r="AK640" s="159"/>
      <c r="AL640" s="160"/>
    </row>
    <row r="641" spans="1:39" s="75" customFormat="1" ht="31.5" hidden="1" customHeight="1" x14ac:dyDescent="0.2">
      <c r="A641" s="36" t="s">
        <v>5144</v>
      </c>
      <c r="B641" s="28" t="s">
        <v>120</v>
      </c>
      <c r="C641" s="28" t="s">
        <v>37</v>
      </c>
      <c r="D641" s="37">
        <v>41841</v>
      </c>
      <c r="E641" s="30"/>
      <c r="F641" s="37"/>
      <c r="G641" s="30"/>
      <c r="H641" s="30"/>
      <c r="I641" s="28"/>
      <c r="J641" s="28"/>
      <c r="K641" s="28"/>
      <c r="L641" s="28"/>
      <c r="M641" s="28"/>
      <c r="N641" s="28"/>
      <c r="O641" s="28"/>
      <c r="P641" s="28"/>
      <c r="Q641" s="28"/>
      <c r="R641" s="28"/>
      <c r="S641" s="28"/>
      <c r="T641" s="28"/>
      <c r="U641" s="28"/>
      <c r="V641" s="45"/>
      <c r="W641" s="45"/>
      <c r="X641" s="45"/>
      <c r="Y641" s="45"/>
      <c r="Z641" s="45"/>
      <c r="AA641" s="45"/>
      <c r="AB641" s="45"/>
      <c r="AC641" s="45"/>
      <c r="AD641" s="28"/>
      <c r="AE641" s="28"/>
      <c r="AF641" s="28"/>
      <c r="AG641" s="354" t="s">
        <v>202</v>
      </c>
      <c r="AH641" s="369"/>
      <c r="AI641" s="22"/>
      <c r="AJ641" s="22"/>
      <c r="AK641" s="69"/>
      <c r="AL641" s="69"/>
      <c r="AM641" s="69"/>
    </row>
    <row r="642" spans="1:39" s="3" customFormat="1" ht="31.5" hidden="1" customHeight="1" x14ac:dyDescent="0.2">
      <c r="A642" s="36" t="s">
        <v>5144</v>
      </c>
      <c r="B642" s="28" t="s">
        <v>120</v>
      </c>
      <c r="C642" s="28" t="s">
        <v>37</v>
      </c>
      <c r="D642" s="37">
        <v>41842</v>
      </c>
      <c r="E642" s="30"/>
      <c r="F642" s="37"/>
      <c r="G642" s="30"/>
      <c r="H642" s="30"/>
      <c r="I642" s="28"/>
      <c r="J642" s="28"/>
      <c r="K642" s="28"/>
      <c r="L642" s="371"/>
      <c r="M642" s="28"/>
      <c r="N642" s="28"/>
      <c r="O642" s="28"/>
      <c r="P642" s="28"/>
      <c r="Q642" s="28"/>
      <c r="R642" s="28"/>
      <c r="S642" s="28"/>
      <c r="T642" s="28"/>
      <c r="U642" s="28"/>
      <c r="V642" s="45"/>
      <c r="W642" s="45"/>
      <c r="X642" s="45"/>
      <c r="Y642" s="45"/>
      <c r="Z642" s="45"/>
      <c r="AA642" s="45"/>
      <c r="AB642" s="45"/>
      <c r="AC642" s="45"/>
      <c r="AD642" s="28"/>
      <c r="AE642" s="28"/>
      <c r="AF642" s="28"/>
      <c r="AG642" s="28" t="s">
        <v>202</v>
      </c>
      <c r="AH642" s="22"/>
      <c r="AI642" s="22"/>
      <c r="AJ642" s="22"/>
    </row>
    <row r="643" spans="1:39" ht="31.5" hidden="1" customHeight="1" x14ac:dyDescent="0.2">
      <c r="A643" s="36" t="s">
        <v>5144</v>
      </c>
      <c r="B643" s="28" t="s">
        <v>120</v>
      </c>
      <c r="C643" s="28" t="s">
        <v>37</v>
      </c>
      <c r="D643" s="37">
        <v>41843</v>
      </c>
      <c r="E643" s="30"/>
      <c r="F643" s="37"/>
      <c r="G643" s="30"/>
      <c r="H643" s="30"/>
      <c r="I643" s="28"/>
      <c r="J643" s="28"/>
      <c r="K643" s="28"/>
      <c r="L643" s="28"/>
      <c r="M643" s="28"/>
      <c r="N643" s="28"/>
      <c r="O643" s="28"/>
      <c r="P643" s="28"/>
      <c r="Q643" s="28"/>
      <c r="R643" s="28"/>
      <c r="S643" s="28"/>
      <c r="T643" s="28"/>
      <c r="U643" s="28"/>
      <c r="V643" s="45"/>
      <c r="W643" s="45"/>
      <c r="X643" s="45"/>
      <c r="Y643" s="45"/>
      <c r="Z643" s="45"/>
      <c r="AA643" s="45"/>
      <c r="AB643" s="45"/>
      <c r="AC643" s="45"/>
      <c r="AD643" s="28"/>
      <c r="AE643" s="28"/>
      <c r="AF643" s="28"/>
      <c r="AG643" s="28" t="s">
        <v>202</v>
      </c>
    </row>
    <row r="644" spans="1:39" ht="31.5" hidden="1" customHeight="1" x14ac:dyDescent="0.2">
      <c r="A644" s="36" t="s">
        <v>5144</v>
      </c>
      <c r="B644" s="28" t="s">
        <v>120</v>
      </c>
      <c r="C644" s="28" t="s">
        <v>37</v>
      </c>
      <c r="D644" s="37">
        <v>41844</v>
      </c>
      <c r="E644" s="30"/>
      <c r="F644" s="37"/>
      <c r="G644" s="30"/>
      <c r="H644" s="30"/>
      <c r="I644" s="28"/>
      <c r="J644" s="28"/>
      <c r="K644" s="28"/>
      <c r="L644" s="28"/>
      <c r="M644" s="28"/>
      <c r="N644" s="28"/>
      <c r="O644" s="28"/>
      <c r="P644" s="28"/>
      <c r="Q644" s="28"/>
      <c r="R644" s="28"/>
      <c r="S644" s="28"/>
      <c r="T644" s="28"/>
      <c r="U644" s="28"/>
      <c r="V644" s="45"/>
      <c r="W644" s="45"/>
      <c r="X644" s="45"/>
      <c r="Y644" s="45"/>
      <c r="Z644" s="45"/>
      <c r="AA644" s="45"/>
      <c r="AB644" s="45"/>
      <c r="AC644" s="45"/>
      <c r="AD644" s="28"/>
      <c r="AE644" s="28"/>
      <c r="AF644" s="28"/>
      <c r="AG644" s="28" t="s">
        <v>202</v>
      </c>
    </row>
    <row r="645" spans="1:39" ht="31.5" hidden="1" customHeight="1" x14ac:dyDescent="0.2">
      <c r="A645" s="36" t="s">
        <v>5144</v>
      </c>
      <c r="B645" s="28" t="s">
        <v>120</v>
      </c>
      <c r="C645" s="28" t="s">
        <v>37</v>
      </c>
      <c r="D645" s="37">
        <v>41845</v>
      </c>
      <c r="E645" s="30"/>
      <c r="F645" s="37"/>
      <c r="G645" s="30"/>
      <c r="H645" s="30"/>
      <c r="I645" s="28"/>
      <c r="J645" s="28"/>
      <c r="K645" s="28"/>
      <c r="L645" s="28"/>
      <c r="M645" s="28"/>
      <c r="N645" s="28"/>
      <c r="O645" s="28"/>
      <c r="P645" s="28"/>
      <c r="Q645" s="28"/>
      <c r="R645" s="28"/>
      <c r="S645" s="28"/>
      <c r="T645" s="28"/>
      <c r="U645" s="28"/>
      <c r="V645" s="45"/>
      <c r="W645" s="45"/>
      <c r="X645" s="45"/>
      <c r="Y645" s="45"/>
      <c r="Z645" s="45"/>
      <c r="AA645" s="45"/>
      <c r="AB645" s="45"/>
      <c r="AC645" s="45"/>
      <c r="AD645" s="28"/>
      <c r="AE645" s="28"/>
      <c r="AF645" s="28"/>
      <c r="AG645" s="28" t="s">
        <v>202</v>
      </c>
    </row>
    <row r="646" spans="1:39" ht="31.5" hidden="1" customHeight="1" x14ac:dyDescent="0.2">
      <c r="A646" s="36" t="s">
        <v>5144</v>
      </c>
      <c r="B646" s="28" t="s">
        <v>120</v>
      </c>
      <c r="C646" s="28" t="s">
        <v>37</v>
      </c>
      <c r="D646" s="37">
        <v>41846</v>
      </c>
      <c r="E646" s="30"/>
      <c r="F646" s="37"/>
      <c r="G646" s="30"/>
      <c r="H646" s="30"/>
      <c r="I646" s="28"/>
      <c r="J646" s="28"/>
      <c r="K646" s="28"/>
      <c r="L646" s="28"/>
      <c r="M646" s="28"/>
      <c r="N646" s="28"/>
      <c r="O646" s="28"/>
      <c r="P646" s="28"/>
      <c r="Q646" s="28"/>
      <c r="R646" s="28"/>
      <c r="S646" s="28"/>
      <c r="T646" s="28"/>
      <c r="U646" s="28"/>
      <c r="V646" s="45"/>
      <c r="W646" s="45"/>
      <c r="X646" s="45"/>
      <c r="Y646" s="45"/>
      <c r="Z646" s="45"/>
      <c r="AA646" s="45"/>
      <c r="AB646" s="45"/>
      <c r="AC646" s="45"/>
      <c r="AD646" s="28"/>
      <c r="AE646" s="28"/>
      <c r="AF646" s="28"/>
      <c r="AG646" s="28" t="s">
        <v>202</v>
      </c>
    </row>
    <row r="647" spans="1:39" ht="94.5" hidden="1" customHeight="1" x14ac:dyDescent="0.2">
      <c r="A647" s="36" t="s">
        <v>5144</v>
      </c>
      <c r="B647" s="28" t="s">
        <v>120</v>
      </c>
      <c r="C647" s="28" t="s">
        <v>37</v>
      </c>
      <c r="D647" s="37">
        <v>41847</v>
      </c>
      <c r="E647" s="30"/>
      <c r="F647" s="37"/>
      <c r="G647" s="30"/>
      <c r="H647" s="30"/>
      <c r="I647" s="28"/>
      <c r="J647" s="28"/>
      <c r="K647" s="28"/>
      <c r="L647" s="28"/>
      <c r="M647" s="28"/>
      <c r="N647" s="28"/>
      <c r="O647" s="28"/>
      <c r="P647" s="28"/>
      <c r="Q647" s="28"/>
      <c r="R647" s="28"/>
      <c r="S647" s="28"/>
      <c r="T647" s="28"/>
      <c r="U647" s="28"/>
      <c r="V647" s="45"/>
      <c r="W647" s="45"/>
      <c r="X647" s="45"/>
      <c r="Y647" s="45"/>
      <c r="Z647" s="45"/>
      <c r="AA647" s="45"/>
      <c r="AB647" s="45"/>
      <c r="AC647" s="45"/>
      <c r="AD647" s="28"/>
      <c r="AE647" s="28"/>
      <c r="AF647" s="28"/>
      <c r="AG647" s="28" t="s">
        <v>202</v>
      </c>
    </row>
    <row r="648" spans="1:39" ht="47.25" hidden="1" customHeight="1" x14ac:dyDescent="0.2">
      <c r="A648" s="36" t="s">
        <v>5144</v>
      </c>
      <c r="B648" s="28" t="s">
        <v>120</v>
      </c>
      <c r="C648" s="28" t="s">
        <v>37</v>
      </c>
      <c r="D648" s="37">
        <v>41848</v>
      </c>
      <c r="E648" s="30"/>
      <c r="F648" s="37"/>
      <c r="G648" s="30"/>
      <c r="H648" s="30"/>
      <c r="I648" s="28"/>
      <c r="J648" s="28"/>
      <c r="K648" s="28"/>
      <c r="L648" s="28"/>
      <c r="M648" s="28"/>
      <c r="N648" s="28"/>
      <c r="O648" s="28"/>
      <c r="P648" s="28"/>
      <c r="Q648" s="28"/>
      <c r="R648" s="28"/>
      <c r="S648" s="28"/>
      <c r="T648" s="28"/>
      <c r="U648" s="28"/>
      <c r="V648" s="45"/>
      <c r="W648" s="45"/>
      <c r="X648" s="45"/>
      <c r="Y648" s="45"/>
      <c r="Z648" s="45"/>
      <c r="AA648" s="45"/>
      <c r="AB648" s="45"/>
      <c r="AC648" s="45"/>
      <c r="AD648" s="28"/>
      <c r="AE648" s="28"/>
      <c r="AF648" s="28"/>
      <c r="AG648" s="28" t="s">
        <v>202</v>
      </c>
    </row>
    <row r="649" spans="1:39" ht="141.75" hidden="1" customHeight="1" x14ac:dyDescent="0.2">
      <c r="A649" s="36" t="s">
        <v>5144</v>
      </c>
      <c r="B649" s="28" t="s">
        <v>120</v>
      </c>
      <c r="C649" s="28" t="s">
        <v>37</v>
      </c>
      <c r="D649" s="37">
        <v>41849</v>
      </c>
      <c r="E649" s="30"/>
      <c r="F649" s="37"/>
      <c r="G649" s="30"/>
      <c r="H649" s="30"/>
      <c r="I649" s="28"/>
      <c r="J649" s="28"/>
      <c r="K649" s="28"/>
      <c r="L649" s="28"/>
      <c r="M649" s="28"/>
      <c r="N649" s="28"/>
      <c r="O649" s="28"/>
      <c r="P649" s="28"/>
      <c r="Q649" s="28"/>
      <c r="R649" s="28"/>
      <c r="S649" s="28"/>
      <c r="T649" s="28"/>
      <c r="U649" s="28"/>
      <c r="V649" s="45"/>
      <c r="W649" s="45"/>
      <c r="X649" s="45"/>
      <c r="Y649" s="45"/>
      <c r="Z649" s="45"/>
      <c r="AA649" s="45"/>
      <c r="AB649" s="45"/>
      <c r="AC649" s="45"/>
      <c r="AD649" s="28"/>
      <c r="AE649" s="28"/>
      <c r="AF649" s="28"/>
      <c r="AG649" s="28" t="s">
        <v>202</v>
      </c>
    </row>
    <row r="650" spans="1:39" ht="63" hidden="1" customHeight="1" x14ac:dyDescent="0.2">
      <c r="A650" s="36" t="s">
        <v>5144</v>
      </c>
      <c r="B650" s="28" t="s">
        <v>120</v>
      </c>
      <c r="C650" s="28" t="s">
        <v>37</v>
      </c>
      <c r="D650" s="37">
        <v>41850</v>
      </c>
      <c r="E650" s="30"/>
      <c r="F650" s="37"/>
      <c r="G650" s="30"/>
      <c r="H650" s="30"/>
      <c r="I650" s="28"/>
      <c r="J650" s="28"/>
      <c r="K650" s="28"/>
      <c r="L650" s="28"/>
      <c r="M650" s="28"/>
      <c r="N650" s="28"/>
      <c r="O650" s="28"/>
      <c r="P650" s="28"/>
      <c r="Q650" s="28"/>
      <c r="R650" s="28"/>
      <c r="S650" s="28"/>
      <c r="T650" s="28"/>
      <c r="U650" s="28"/>
      <c r="V650" s="45"/>
      <c r="W650" s="45"/>
      <c r="X650" s="45"/>
      <c r="Y650" s="45"/>
      <c r="Z650" s="45"/>
      <c r="AA650" s="45"/>
      <c r="AB650" s="45"/>
      <c r="AC650" s="45"/>
      <c r="AD650" s="28"/>
      <c r="AE650" s="28"/>
      <c r="AF650" s="28"/>
      <c r="AG650" s="28" t="s">
        <v>202</v>
      </c>
    </row>
    <row r="651" spans="1:39" ht="31.5" hidden="1" customHeight="1" x14ac:dyDescent="0.2">
      <c r="A651" s="36" t="s">
        <v>5144</v>
      </c>
      <c r="B651" s="28" t="s">
        <v>120</v>
      </c>
      <c r="C651" s="28" t="s">
        <v>37</v>
      </c>
      <c r="D651" s="37">
        <v>41851</v>
      </c>
      <c r="E651" s="30"/>
      <c r="F651" s="37"/>
      <c r="G651" s="30"/>
      <c r="H651" s="30"/>
      <c r="I651" s="28"/>
      <c r="J651" s="28"/>
      <c r="K651" s="28"/>
      <c r="L651" s="28"/>
      <c r="M651" s="28"/>
      <c r="N651" s="28"/>
      <c r="O651" s="28"/>
      <c r="P651" s="28"/>
      <c r="Q651" s="28"/>
      <c r="R651" s="28"/>
      <c r="S651" s="28"/>
      <c r="T651" s="28"/>
      <c r="U651" s="28"/>
      <c r="V651" s="45"/>
      <c r="W651" s="45"/>
      <c r="X651" s="45"/>
      <c r="Y651" s="45"/>
      <c r="Z651" s="45"/>
      <c r="AA651" s="45"/>
      <c r="AB651" s="45"/>
      <c r="AC651" s="45"/>
      <c r="AD651" s="28"/>
      <c r="AE651" s="28"/>
      <c r="AF651" s="28"/>
      <c r="AG651" s="28" t="s">
        <v>202</v>
      </c>
    </row>
    <row r="652" spans="1:39" ht="63" hidden="1" customHeight="1" x14ac:dyDescent="0.2">
      <c r="A652" s="36" t="s">
        <v>7617</v>
      </c>
      <c r="B652" s="28" t="s">
        <v>120</v>
      </c>
      <c r="C652" s="28" t="s">
        <v>37</v>
      </c>
      <c r="D652" s="37">
        <v>41852</v>
      </c>
      <c r="E652" s="30"/>
      <c r="F652" s="37"/>
      <c r="G652" s="30"/>
      <c r="H652" s="30"/>
      <c r="I652" s="28"/>
      <c r="J652" s="28"/>
      <c r="K652" s="28"/>
      <c r="L652" s="28"/>
      <c r="M652" s="28"/>
      <c r="N652" s="28"/>
      <c r="O652" s="28"/>
      <c r="P652" s="28"/>
      <c r="Q652" s="28"/>
      <c r="R652" s="28"/>
      <c r="S652" s="28"/>
      <c r="T652" s="28"/>
      <c r="U652" s="28"/>
      <c r="V652" s="45"/>
      <c r="W652" s="45"/>
      <c r="X652" s="45"/>
      <c r="Y652" s="45"/>
      <c r="Z652" s="45"/>
      <c r="AA652" s="45"/>
      <c r="AB652" s="45"/>
      <c r="AC652" s="45"/>
      <c r="AD652" s="28"/>
      <c r="AE652" s="28"/>
      <c r="AF652" s="28"/>
      <c r="AG652" s="28" t="s">
        <v>202</v>
      </c>
    </row>
    <row r="653" spans="1:39" ht="31.5" hidden="1" customHeight="1" x14ac:dyDescent="0.2">
      <c r="A653" s="36" t="s">
        <v>7617</v>
      </c>
      <c r="B653" s="28" t="s">
        <v>120</v>
      </c>
      <c r="C653" s="28" t="s">
        <v>37</v>
      </c>
      <c r="D653" s="37">
        <v>41853</v>
      </c>
      <c r="E653" s="30"/>
      <c r="F653" s="37"/>
      <c r="G653" s="30"/>
      <c r="H653" s="30"/>
      <c r="I653" s="28"/>
      <c r="J653" s="28"/>
      <c r="K653" s="28"/>
      <c r="L653" s="28"/>
      <c r="M653" s="28"/>
      <c r="N653" s="28"/>
      <c r="O653" s="28"/>
      <c r="P653" s="28"/>
      <c r="Q653" s="28"/>
      <c r="R653" s="28"/>
      <c r="S653" s="28"/>
      <c r="T653" s="28"/>
      <c r="U653" s="28"/>
      <c r="V653" s="45"/>
      <c r="W653" s="45"/>
      <c r="X653" s="45"/>
      <c r="Y653" s="45"/>
      <c r="Z653" s="45"/>
      <c r="AA653" s="45"/>
      <c r="AB653" s="45"/>
      <c r="AC653" s="45"/>
      <c r="AD653" s="28"/>
      <c r="AE653" s="28"/>
      <c r="AF653" s="28"/>
      <c r="AG653" s="28" t="s">
        <v>202</v>
      </c>
    </row>
    <row r="654" spans="1:39" ht="31.5" hidden="1" customHeight="1" x14ac:dyDescent="0.2">
      <c r="A654" s="36" t="s">
        <v>7617</v>
      </c>
      <c r="B654" s="28" t="s">
        <v>120</v>
      </c>
      <c r="C654" s="28" t="s">
        <v>37</v>
      </c>
      <c r="D654" s="37">
        <v>41854</v>
      </c>
      <c r="E654" s="30"/>
      <c r="F654" s="37"/>
      <c r="G654" s="30"/>
      <c r="H654" s="30"/>
      <c r="I654" s="28"/>
      <c r="J654" s="28"/>
      <c r="K654" s="28"/>
      <c r="L654" s="28"/>
      <c r="M654" s="28"/>
      <c r="N654" s="28"/>
      <c r="O654" s="28"/>
      <c r="P654" s="28"/>
      <c r="Q654" s="28"/>
      <c r="R654" s="28"/>
      <c r="S654" s="28"/>
      <c r="T654" s="28"/>
      <c r="U654" s="28"/>
      <c r="V654" s="45"/>
      <c r="W654" s="45"/>
      <c r="X654" s="45"/>
      <c r="Y654" s="45"/>
      <c r="Z654" s="45"/>
      <c r="AA654" s="45"/>
      <c r="AB654" s="45"/>
      <c r="AC654" s="45"/>
      <c r="AD654" s="28"/>
      <c r="AE654" s="28"/>
      <c r="AF654" s="28"/>
      <c r="AG654" s="28" t="s">
        <v>202</v>
      </c>
    </row>
    <row r="655" spans="1:39" s="3" customFormat="1" ht="31.5" hidden="1" customHeight="1" x14ac:dyDescent="0.2">
      <c r="A655" s="36" t="s">
        <v>7617</v>
      </c>
      <c r="B655" s="28" t="s">
        <v>120</v>
      </c>
      <c r="C655" s="28" t="s">
        <v>37</v>
      </c>
      <c r="D655" s="37">
        <v>41855</v>
      </c>
      <c r="E655" s="30"/>
      <c r="F655" s="37"/>
      <c r="G655" s="894"/>
      <c r="H655" s="30"/>
      <c r="I655" s="28"/>
      <c r="J655" s="28"/>
      <c r="K655" s="399"/>
      <c r="L655" s="28"/>
      <c r="M655" s="28"/>
      <c r="N655" s="399"/>
      <c r="O655" s="28"/>
      <c r="P655" s="28"/>
      <c r="Q655" s="28"/>
      <c r="R655" s="28"/>
      <c r="S655" s="28"/>
      <c r="T655" s="28"/>
      <c r="U655" s="28"/>
      <c r="V655" s="45"/>
      <c r="W655" s="45"/>
      <c r="X655" s="45"/>
      <c r="Y655" s="45"/>
      <c r="Z655" s="45"/>
      <c r="AA655" s="45"/>
      <c r="AB655" s="45"/>
      <c r="AC655" s="45"/>
      <c r="AD655" s="28"/>
      <c r="AE655" s="28"/>
      <c r="AF655" s="28"/>
      <c r="AG655" s="28" t="s">
        <v>202</v>
      </c>
      <c r="AH655" s="22"/>
      <c r="AI655" s="22"/>
      <c r="AJ655" s="22"/>
    </row>
    <row r="656" spans="1:39" s="3" customFormat="1" ht="141.75" hidden="1" customHeight="1" x14ac:dyDescent="0.2">
      <c r="A656" s="36" t="s">
        <v>7617</v>
      </c>
      <c r="B656" s="28" t="s">
        <v>120</v>
      </c>
      <c r="C656" s="28" t="s">
        <v>37</v>
      </c>
      <c r="D656" s="37">
        <v>41856</v>
      </c>
      <c r="E656" s="30"/>
      <c r="F656" s="37"/>
      <c r="G656" s="30"/>
      <c r="H656" s="30"/>
      <c r="I656" s="28"/>
      <c r="J656" s="28"/>
      <c r="K656" s="399"/>
      <c r="L656" s="28"/>
      <c r="M656" s="28"/>
      <c r="N656" s="399"/>
      <c r="O656" s="28"/>
      <c r="P656" s="28"/>
      <c r="Q656" s="28"/>
      <c r="R656" s="28"/>
      <c r="S656" s="28"/>
      <c r="T656" s="28"/>
      <c r="U656" s="28"/>
      <c r="V656" s="45"/>
      <c r="W656" s="45"/>
      <c r="X656" s="45"/>
      <c r="Y656" s="45"/>
      <c r="Z656" s="45"/>
      <c r="AA656" s="45"/>
      <c r="AB656" s="45"/>
      <c r="AC656" s="45"/>
      <c r="AD656" s="28"/>
      <c r="AE656" s="28"/>
      <c r="AF656" s="28"/>
      <c r="AG656" s="28" t="s">
        <v>202</v>
      </c>
      <c r="AH656" s="22"/>
      <c r="AI656" s="22"/>
      <c r="AJ656" s="22"/>
    </row>
    <row r="657" spans="1:36" s="3" customFormat="1" ht="78.75" hidden="1" customHeight="1" x14ac:dyDescent="0.2">
      <c r="A657" s="36" t="s">
        <v>7617</v>
      </c>
      <c r="B657" s="28" t="s">
        <v>120</v>
      </c>
      <c r="C657" s="28" t="s">
        <v>37</v>
      </c>
      <c r="D657" s="37">
        <v>41857</v>
      </c>
      <c r="E657" s="30"/>
      <c r="F657" s="37"/>
      <c r="G657" s="30"/>
      <c r="H657" s="30"/>
      <c r="I657" s="28"/>
      <c r="J657" s="28"/>
      <c r="K657" s="399"/>
      <c r="L657" s="28"/>
      <c r="M657" s="28"/>
      <c r="N657" s="399"/>
      <c r="O657" s="28"/>
      <c r="P657" s="28"/>
      <c r="Q657" s="28"/>
      <c r="R657" s="28"/>
      <c r="S657" s="28"/>
      <c r="T657" s="28"/>
      <c r="U657" s="28"/>
      <c r="V657" s="45"/>
      <c r="W657" s="45"/>
      <c r="X657" s="45"/>
      <c r="Y657" s="45"/>
      <c r="Z657" s="45"/>
      <c r="AA657" s="45"/>
      <c r="AB657" s="45"/>
      <c r="AC657" s="45"/>
      <c r="AD657" s="28"/>
      <c r="AE657" s="28"/>
      <c r="AF657" s="28"/>
      <c r="AG657" s="28" t="s">
        <v>202</v>
      </c>
      <c r="AH657" s="22"/>
      <c r="AI657" s="22"/>
      <c r="AJ657" s="22"/>
    </row>
    <row r="658" spans="1:36" s="75" customFormat="1" ht="120.75" hidden="1" customHeight="1" x14ac:dyDescent="0.2">
      <c r="A658" s="36" t="s">
        <v>7617</v>
      </c>
      <c r="B658" s="28" t="s">
        <v>120</v>
      </c>
      <c r="C658" s="28" t="s">
        <v>37</v>
      </c>
      <c r="D658" s="37">
        <v>41858</v>
      </c>
      <c r="E658" s="30"/>
      <c r="F658" s="37"/>
      <c r="G658" s="30"/>
      <c r="H658" s="30"/>
      <c r="I658" s="28"/>
      <c r="J658" s="28"/>
      <c r="K658" s="28"/>
      <c r="L658" s="28"/>
      <c r="M658" s="28"/>
      <c r="N658" s="28"/>
      <c r="O658" s="28"/>
      <c r="P658" s="28"/>
      <c r="Q658" s="28"/>
      <c r="R658" s="28"/>
      <c r="S658" s="28"/>
      <c r="T658" s="28"/>
      <c r="U658" s="28"/>
      <c r="V658" s="45"/>
      <c r="W658" s="45"/>
      <c r="X658" s="45"/>
      <c r="Y658" s="45"/>
      <c r="Z658" s="45"/>
      <c r="AA658" s="45"/>
      <c r="AB658" s="45"/>
      <c r="AC658" s="45"/>
      <c r="AD658" s="28"/>
      <c r="AE658" s="28"/>
      <c r="AF658" s="28"/>
      <c r="AG658" s="28" t="s">
        <v>202</v>
      </c>
      <c r="AH658" s="28"/>
      <c r="AI658" s="28"/>
      <c r="AJ658" s="28"/>
    </row>
    <row r="659" spans="1:36" ht="31.5" hidden="1" customHeight="1" x14ac:dyDescent="0.2">
      <c r="A659" s="36" t="s">
        <v>7617</v>
      </c>
      <c r="B659" s="28" t="s">
        <v>120</v>
      </c>
      <c r="C659" s="28" t="s">
        <v>37</v>
      </c>
      <c r="D659" s="37">
        <v>41859</v>
      </c>
      <c r="E659" s="30"/>
      <c r="F659" s="37"/>
      <c r="G659" s="30"/>
      <c r="H659" s="30"/>
      <c r="I659" s="349"/>
      <c r="J659" s="28"/>
      <c r="K659" s="28"/>
      <c r="L659" s="28"/>
      <c r="M659" s="28"/>
      <c r="N659" s="28"/>
      <c r="O659" s="28"/>
      <c r="P659" s="28"/>
      <c r="Q659" s="28"/>
      <c r="R659" s="28"/>
      <c r="S659" s="28"/>
      <c r="T659" s="28"/>
      <c r="U659" s="28"/>
      <c r="V659" s="571"/>
      <c r="W659" s="571"/>
      <c r="X659" s="571"/>
      <c r="Y659" s="571"/>
      <c r="Z659" s="571"/>
      <c r="AA659" s="571"/>
      <c r="AB659" s="571"/>
      <c r="AC659" s="571"/>
      <c r="AD659" s="354"/>
      <c r="AE659" s="349"/>
      <c r="AF659" s="349"/>
      <c r="AG659" s="28" t="s">
        <v>202</v>
      </c>
    </row>
    <row r="660" spans="1:36" s="3" customFormat="1" ht="31.5" hidden="1" customHeight="1" x14ac:dyDescent="0.2">
      <c r="A660" s="36" t="s">
        <v>7617</v>
      </c>
      <c r="B660" s="28" t="s">
        <v>120</v>
      </c>
      <c r="C660" s="28" t="s">
        <v>37</v>
      </c>
      <c r="D660" s="37">
        <v>41860</v>
      </c>
      <c r="E660" s="30"/>
      <c r="F660" s="37"/>
      <c r="G660" s="30"/>
      <c r="H660" s="30"/>
      <c r="I660" s="28"/>
      <c r="J660" s="28"/>
      <c r="K660" s="28"/>
      <c r="L660" s="28"/>
      <c r="M660" s="28"/>
      <c r="N660" s="28"/>
      <c r="O660" s="28"/>
      <c r="P660" s="28"/>
      <c r="Q660" s="28"/>
      <c r="R660" s="28"/>
      <c r="S660" s="28"/>
      <c r="T660" s="28"/>
      <c r="U660" s="28"/>
      <c r="V660" s="45"/>
      <c r="W660" s="45"/>
      <c r="X660" s="45"/>
      <c r="Y660" s="45"/>
      <c r="Z660" s="45"/>
      <c r="AA660" s="45"/>
      <c r="AB660" s="45"/>
      <c r="AC660" s="45"/>
      <c r="AD660" s="28"/>
      <c r="AE660" s="28"/>
      <c r="AF660" s="28"/>
      <c r="AG660" s="28" t="s">
        <v>202</v>
      </c>
      <c r="AH660" s="22"/>
      <c r="AI660" s="22"/>
      <c r="AJ660" s="22"/>
    </row>
    <row r="661" spans="1:36" s="3" customFormat="1" ht="47.25" hidden="1" customHeight="1" x14ac:dyDescent="0.2">
      <c r="A661" s="36" t="s">
        <v>7617</v>
      </c>
      <c r="B661" s="28" t="s">
        <v>120</v>
      </c>
      <c r="C661" s="28" t="s">
        <v>37</v>
      </c>
      <c r="D661" s="37">
        <v>41861</v>
      </c>
      <c r="E661" s="30"/>
      <c r="F661" s="37"/>
      <c r="G661" s="30"/>
      <c r="H661" s="30"/>
      <c r="I661" s="28"/>
      <c r="J661" s="28"/>
      <c r="K661" s="28"/>
      <c r="L661" s="28"/>
      <c r="M661" s="28"/>
      <c r="N661" s="28"/>
      <c r="O661" s="28"/>
      <c r="P661" s="28"/>
      <c r="Q661" s="28"/>
      <c r="R661" s="28"/>
      <c r="S661" s="28"/>
      <c r="T661" s="28"/>
      <c r="U661" s="28"/>
      <c r="V661" s="45"/>
      <c r="W661" s="45"/>
      <c r="X661" s="45"/>
      <c r="Y661" s="45"/>
      <c r="Z661" s="45"/>
      <c r="AA661" s="45"/>
      <c r="AB661" s="45"/>
      <c r="AC661" s="45"/>
      <c r="AD661" s="28"/>
      <c r="AE661" s="28"/>
      <c r="AF661" s="28"/>
      <c r="AG661" s="28" t="s">
        <v>202</v>
      </c>
      <c r="AH661" s="22"/>
      <c r="AI661" s="22"/>
      <c r="AJ661" s="22"/>
    </row>
    <row r="662" spans="1:36" s="3" customFormat="1" ht="31.5" hidden="1" customHeight="1" x14ac:dyDescent="0.2">
      <c r="A662" s="36" t="s">
        <v>7617</v>
      </c>
      <c r="B662" s="28" t="s">
        <v>120</v>
      </c>
      <c r="C662" s="28" t="s">
        <v>37</v>
      </c>
      <c r="D662" s="37">
        <v>41862</v>
      </c>
      <c r="E662" s="30"/>
      <c r="F662" s="37"/>
      <c r="G662" s="30"/>
      <c r="H662" s="30"/>
      <c r="I662" s="28"/>
      <c r="J662" s="28"/>
      <c r="K662" s="28"/>
      <c r="L662" s="28"/>
      <c r="M662" s="28"/>
      <c r="N662" s="28"/>
      <c r="O662" s="28"/>
      <c r="P662" s="28"/>
      <c r="Q662" s="28"/>
      <c r="R662" s="28"/>
      <c r="S662" s="28"/>
      <c r="T662" s="28"/>
      <c r="U662" s="28"/>
      <c r="V662" s="45"/>
      <c r="W662" s="45"/>
      <c r="X662" s="45"/>
      <c r="Y662" s="45"/>
      <c r="Z662" s="45"/>
      <c r="AA662" s="45"/>
      <c r="AB662" s="45"/>
      <c r="AC662" s="45"/>
      <c r="AD662" s="28"/>
      <c r="AE662" s="28"/>
      <c r="AF662" s="28"/>
      <c r="AG662" s="28" t="s">
        <v>202</v>
      </c>
      <c r="AH662" s="22"/>
      <c r="AI662" s="22"/>
      <c r="AJ662" s="22"/>
    </row>
    <row r="663" spans="1:36" s="3" customFormat="1" ht="31.5" hidden="1" customHeight="1" x14ac:dyDescent="0.2">
      <c r="A663" s="36" t="s">
        <v>7617</v>
      </c>
      <c r="B663" s="28" t="s">
        <v>120</v>
      </c>
      <c r="C663" s="28" t="s">
        <v>37</v>
      </c>
      <c r="D663" s="37">
        <v>41863</v>
      </c>
      <c r="E663" s="30"/>
      <c r="F663" s="37"/>
      <c r="G663" s="30"/>
      <c r="H663" s="30"/>
      <c r="I663" s="28"/>
      <c r="J663" s="28"/>
      <c r="K663" s="28"/>
      <c r="L663" s="28"/>
      <c r="M663" s="28"/>
      <c r="N663" s="28"/>
      <c r="O663" s="28"/>
      <c r="P663" s="28"/>
      <c r="Q663" s="28"/>
      <c r="R663" s="28"/>
      <c r="S663" s="28"/>
      <c r="T663" s="28"/>
      <c r="U663" s="28"/>
      <c r="V663" s="45"/>
      <c r="W663" s="45"/>
      <c r="X663" s="45"/>
      <c r="Y663" s="45"/>
      <c r="Z663" s="45"/>
      <c r="AA663" s="45"/>
      <c r="AB663" s="45"/>
      <c r="AC663" s="45"/>
      <c r="AD663" s="28"/>
      <c r="AE663" s="28"/>
      <c r="AF663" s="28"/>
      <c r="AG663" s="28" t="s">
        <v>202</v>
      </c>
      <c r="AH663" s="22"/>
      <c r="AI663" s="22"/>
      <c r="AJ663" s="22"/>
    </row>
    <row r="664" spans="1:36" s="3" customFormat="1" ht="31.5" hidden="1" customHeight="1" x14ac:dyDescent="0.2">
      <c r="A664" s="36" t="s">
        <v>7617</v>
      </c>
      <c r="B664" s="28" t="s">
        <v>120</v>
      </c>
      <c r="C664" s="28" t="s">
        <v>37</v>
      </c>
      <c r="D664" s="37">
        <v>41864</v>
      </c>
      <c r="E664" s="30"/>
      <c r="F664" s="37"/>
      <c r="G664" s="30"/>
      <c r="H664" s="30"/>
      <c r="I664" s="28"/>
      <c r="J664" s="28"/>
      <c r="K664" s="28"/>
      <c r="L664" s="28"/>
      <c r="M664" s="28"/>
      <c r="N664" s="28"/>
      <c r="O664" s="28"/>
      <c r="P664" s="28"/>
      <c r="Q664" s="28"/>
      <c r="R664" s="28"/>
      <c r="S664" s="28"/>
      <c r="T664" s="28"/>
      <c r="U664" s="28"/>
      <c r="V664" s="45"/>
      <c r="W664" s="45"/>
      <c r="X664" s="45"/>
      <c r="Y664" s="45"/>
      <c r="Z664" s="45"/>
      <c r="AA664" s="45"/>
      <c r="AB664" s="45"/>
      <c r="AC664" s="45"/>
      <c r="AD664" s="28"/>
      <c r="AE664" s="28"/>
      <c r="AF664" s="28"/>
      <c r="AG664" s="28" t="s">
        <v>202</v>
      </c>
      <c r="AH664" s="22"/>
      <c r="AI664" s="22"/>
      <c r="AJ664" s="22"/>
    </row>
    <row r="665" spans="1:36" ht="94.5" hidden="1" customHeight="1" x14ac:dyDescent="0.2">
      <c r="A665" s="36" t="s">
        <v>7617</v>
      </c>
      <c r="B665" s="28" t="s">
        <v>120</v>
      </c>
      <c r="C665" s="28" t="s">
        <v>37</v>
      </c>
      <c r="D665" s="37">
        <v>41865</v>
      </c>
      <c r="E665" s="30"/>
      <c r="F665" s="37"/>
      <c r="G665" s="30"/>
      <c r="H665" s="30"/>
      <c r="I665" s="28"/>
      <c r="J665" s="28"/>
      <c r="K665" s="28"/>
      <c r="L665" s="28"/>
      <c r="M665" s="28"/>
      <c r="N665" s="28"/>
      <c r="O665" s="28"/>
      <c r="P665" s="28"/>
      <c r="Q665" s="28"/>
      <c r="R665" s="28"/>
      <c r="S665" s="28"/>
      <c r="T665" s="28"/>
      <c r="U665" s="28"/>
      <c r="V665" s="45"/>
      <c r="W665" s="45"/>
      <c r="X665" s="45"/>
      <c r="Y665" s="45"/>
      <c r="Z665" s="45"/>
      <c r="AA665" s="45"/>
      <c r="AB665" s="45"/>
      <c r="AC665" s="45"/>
      <c r="AD665" s="28"/>
      <c r="AE665" s="28"/>
      <c r="AF665" s="28"/>
      <c r="AG665" s="28" t="s">
        <v>202</v>
      </c>
    </row>
    <row r="666" spans="1:36" ht="280.5" hidden="1" customHeight="1" x14ac:dyDescent="0.2">
      <c r="A666" s="36" t="s">
        <v>7617</v>
      </c>
      <c r="B666" s="28" t="s">
        <v>120</v>
      </c>
      <c r="C666" s="28" t="s">
        <v>37</v>
      </c>
      <c r="D666" s="37">
        <v>41866</v>
      </c>
      <c r="E666" s="30"/>
      <c r="F666" s="37"/>
      <c r="G666" s="30"/>
      <c r="H666" s="30"/>
      <c r="I666" s="28"/>
      <c r="J666" s="28"/>
      <c r="K666" s="28"/>
      <c r="L666" s="28"/>
      <c r="M666" s="28"/>
      <c r="N666" s="28"/>
      <c r="O666" s="28"/>
      <c r="P666" s="28"/>
      <c r="Q666" s="28"/>
      <c r="R666" s="28"/>
      <c r="S666" s="28"/>
      <c r="T666" s="28"/>
      <c r="U666" s="28"/>
      <c r="V666" s="45"/>
      <c r="W666" s="45"/>
      <c r="X666" s="45"/>
      <c r="Y666" s="45"/>
      <c r="Z666" s="45"/>
      <c r="AA666" s="45"/>
      <c r="AB666" s="45"/>
      <c r="AC666" s="45"/>
      <c r="AD666" s="28"/>
      <c r="AE666" s="28"/>
      <c r="AF666" s="28"/>
      <c r="AG666" s="28" t="s">
        <v>202</v>
      </c>
    </row>
    <row r="667" spans="1:36" ht="31.5" hidden="1" customHeight="1" x14ac:dyDescent="0.2">
      <c r="A667" s="36" t="s">
        <v>7617</v>
      </c>
      <c r="B667" s="28" t="s">
        <v>120</v>
      </c>
      <c r="C667" s="28" t="s">
        <v>37</v>
      </c>
      <c r="D667" s="37">
        <v>41867</v>
      </c>
      <c r="E667" s="30"/>
      <c r="F667" s="37"/>
      <c r="G667" s="30"/>
      <c r="H667" s="30"/>
      <c r="I667" s="28"/>
      <c r="J667" s="28"/>
      <c r="K667" s="28"/>
      <c r="L667" s="28"/>
      <c r="M667" s="28"/>
      <c r="N667" s="28"/>
      <c r="O667" s="28"/>
      <c r="P667" s="28"/>
      <c r="Q667" s="28"/>
      <c r="R667" s="28"/>
      <c r="S667" s="28"/>
      <c r="T667" s="28"/>
      <c r="U667" s="28"/>
      <c r="V667" s="45"/>
      <c r="W667" s="45"/>
      <c r="X667" s="45"/>
      <c r="Y667" s="45"/>
      <c r="Z667" s="45"/>
      <c r="AA667" s="45"/>
      <c r="AB667" s="45"/>
      <c r="AC667" s="45"/>
      <c r="AD667" s="28"/>
      <c r="AE667" s="28"/>
      <c r="AF667" s="28"/>
      <c r="AG667" s="28" t="s">
        <v>202</v>
      </c>
    </row>
    <row r="668" spans="1:36" ht="31.5" hidden="1" customHeight="1" x14ac:dyDescent="0.2">
      <c r="A668" s="36" t="s">
        <v>7617</v>
      </c>
      <c r="B668" s="28" t="s">
        <v>120</v>
      </c>
      <c r="C668" s="28" t="s">
        <v>37</v>
      </c>
      <c r="D668" s="37">
        <v>41868</v>
      </c>
      <c r="E668" s="30"/>
      <c r="F668" s="37"/>
      <c r="G668" s="30"/>
      <c r="H668" s="30"/>
      <c r="I668" s="28"/>
      <c r="J668" s="28"/>
      <c r="K668" s="28"/>
      <c r="L668" s="28"/>
      <c r="M668" s="28"/>
      <c r="N668" s="28"/>
      <c r="O668" s="28"/>
      <c r="P668" s="28"/>
      <c r="Q668" s="28"/>
      <c r="R668" s="28"/>
      <c r="S668" s="28"/>
      <c r="T668" s="28"/>
      <c r="U668" s="28"/>
      <c r="V668" s="45"/>
      <c r="W668" s="45"/>
      <c r="X668" s="45"/>
      <c r="Y668" s="45"/>
      <c r="Z668" s="45"/>
      <c r="AA668" s="45"/>
      <c r="AB668" s="45"/>
      <c r="AC668" s="45"/>
      <c r="AD668" s="28"/>
      <c r="AE668" s="28"/>
      <c r="AF668" s="28"/>
      <c r="AG668" s="28" t="s">
        <v>202</v>
      </c>
    </row>
    <row r="669" spans="1:36" ht="252" hidden="1" customHeight="1" x14ac:dyDescent="0.2">
      <c r="A669" s="36" t="s">
        <v>7617</v>
      </c>
      <c r="B669" s="28" t="s">
        <v>120</v>
      </c>
      <c r="C669" s="28" t="s">
        <v>37</v>
      </c>
      <c r="D669" s="37">
        <v>41869</v>
      </c>
      <c r="E669" s="30"/>
      <c r="F669" s="37"/>
      <c r="G669" s="30"/>
      <c r="H669" s="30"/>
      <c r="I669" s="28"/>
      <c r="J669" s="28"/>
      <c r="K669" s="28"/>
      <c r="L669" s="28"/>
      <c r="M669" s="28"/>
      <c r="N669" s="28"/>
      <c r="O669" s="28"/>
      <c r="P669" s="28"/>
      <c r="Q669" s="28"/>
      <c r="R669" s="28"/>
      <c r="S669" s="28"/>
      <c r="T669" s="28"/>
      <c r="U669" s="28"/>
      <c r="V669" s="45"/>
      <c r="W669" s="45"/>
      <c r="X669" s="45"/>
      <c r="Y669" s="45"/>
      <c r="Z669" s="45"/>
      <c r="AA669" s="45"/>
      <c r="AB669" s="45"/>
      <c r="AC669" s="45"/>
      <c r="AD669" s="28"/>
      <c r="AE669" s="28"/>
      <c r="AF669" s="28"/>
      <c r="AG669" s="28" t="s">
        <v>202</v>
      </c>
    </row>
    <row r="670" spans="1:36" s="3" customFormat="1" ht="105" hidden="1" customHeight="1" x14ac:dyDescent="0.2">
      <c r="A670" s="36" t="s">
        <v>7617</v>
      </c>
      <c r="B670" s="28" t="s">
        <v>120</v>
      </c>
      <c r="C670" s="28" t="s">
        <v>37</v>
      </c>
      <c r="D670" s="37">
        <v>41870</v>
      </c>
      <c r="E670" s="30"/>
      <c r="F670" s="37"/>
      <c r="G670" s="30"/>
      <c r="H670" s="30"/>
      <c r="I670" s="28"/>
      <c r="J670" s="28"/>
      <c r="K670" s="28"/>
      <c r="L670" s="28"/>
      <c r="M670" s="28"/>
      <c r="N670" s="28"/>
      <c r="O670" s="28"/>
      <c r="P670" s="28"/>
      <c r="Q670" s="28"/>
      <c r="R670" s="28"/>
      <c r="S670" s="28"/>
      <c r="T670" s="28"/>
      <c r="U670" s="28"/>
      <c r="V670" s="45"/>
      <c r="W670" s="45"/>
      <c r="X670" s="45"/>
      <c r="Y670" s="45"/>
      <c r="Z670" s="45"/>
      <c r="AA670" s="45"/>
      <c r="AB670" s="45"/>
      <c r="AC670" s="45"/>
      <c r="AD670" s="28"/>
      <c r="AE670" s="28"/>
      <c r="AF670" s="28"/>
      <c r="AG670" s="28" t="s">
        <v>202</v>
      </c>
      <c r="AH670" s="22"/>
      <c r="AI670" s="22"/>
      <c r="AJ670" s="22"/>
    </row>
    <row r="671" spans="1:36" s="3" customFormat="1" ht="31.5" hidden="1" customHeight="1" x14ac:dyDescent="0.2">
      <c r="A671" s="36" t="s">
        <v>7617</v>
      </c>
      <c r="B671" s="28" t="s">
        <v>120</v>
      </c>
      <c r="C671" s="28" t="s">
        <v>37</v>
      </c>
      <c r="D671" s="37">
        <v>41871</v>
      </c>
      <c r="E671" s="30"/>
      <c r="F671" s="37"/>
      <c r="G671" s="30"/>
      <c r="H671" s="30"/>
      <c r="I671" s="28"/>
      <c r="J671" s="28"/>
      <c r="K671" s="28"/>
      <c r="L671" s="28"/>
      <c r="M671" s="28"/>
      <c r="N671" s="28"/>
      <c r="O671" s="28"/>
      <c r="P671" s="28"/>
      <c r="Q671" s="28"/>
      <c r="R671" s="28"/>
      <c r="S671" s="28"/>
      <c r="T671" s="28"/>
      <c r="U671" s="28"/>
      <c r="V671" s="45"/>
      <c r="W671" s="45"/>
      <c r="X671" s="45"/>
      <c r="Y671" s="45"/>
      <c r="Z671" s="45"/>
      <c r="AA671" s="45"/>
      <c r="AB671" s="45"/>
      <c r="AC671" s="45"/>
      <c r="AD671" s="28"/>
      <c r="AE671" s="28"/>
      <c r="AF671" s="28"/>
      <c r="AG671" s="28" t="s">
        <v>202</v>
      </c>
      <c r="AH671" s="22"/>
      <c r="AI671" s="22"/>
      <c r="AJ671" s="22"/>
    </row>
    <row r="672" spans="1:36" s="3" customFormat="1" ht="89.25" hidden="1" customHeight="1" x14ac:dyDescent="0.2">
      <c r="A672" s="36" t="s">
        <v>7617</v>
      </c>
      <c r="B672" s="28" t="s">
        <v>120</v>
      </c>
      <c r="C672" s="28" t="s">
        <v>37</v>
      </c>
      <c r="D672" s="37">
        <v>41872</v>
      </c>
      <c r="E672" s="30"/>
      <c r="F672" s="37"/>
      <c r="G672" s="30"/>
      <c r="H672" s="30"/>
      <c r="I672" s="28"/>
      <c r="J672" s="28"/>
      <c r="K672" s="28"/>
      <c r="L672" s="28"/>
      <c r="M672" s="28"/>
      <c r="N672" s="28"/>
      <c r="O672" s="28"/>
      <c r="P672" s="28"/>
      <c r="Q672" s="28"/>
      <c r="R672" s="28"/>
      <c r="S672" s="28"/>
      <c r="T672" s="28"/>
      <c r="U672" s="28"/>
      <c r="V672" s="45"/>
      <c r="W672" s="45"/>
      <c r="X672" s="45"/>
      <c r="Y672" s="45"/>
      <c r="Z672" s="45"/>
      <c r="AA672" s="45"/>
      <c r="AB672" s="45"/>
      <c r="AC672" s="45"/>
      <c r="AD672" s="28"/>
      <c r="AE672" s="28"/>
      <c r="AF672" s="28"/>
      <c r="AG672" s="28" t="s">
        <v>202</v>
      </c>
      <c r="AH672" s="22"/>
      <c r="AI672" s="22"/>
      <c r="AJ672" s="22"/>
    </row>
    <row r="673" spans="1:36" s="3" customFormat="1" ht="63" hidden="1" customHeight="1" x14ac:dyDescent="0.2">
      <c r="A673" s="36" t="s">
        <v>7617</v>
      </c>
      <c r="B673" s="28" t="s">
        <v>120</v>
      </c>
      <c r="C673" s="28" t="s">
        <v>37</v>
      </c>
      <c r="D673" s="37">
        <v>41873</v>
      </c>
      <c r="E673" s="30"/>
      <c r="F673" s="37"/>
      <c r="G673" s="30"/>
      <c r="H673" s="30"/>
      <c r="I673" s="28"/>
      <c r="J673" s="28"/>
      <c r="K673" s="28"/>
      <c r="L673" s="28"/>
      <c r="M673" s="28"/>
      <c r="N673" s="28"/>
      <c r="O673" s="28"/>
      <c r="P673" s="28"/>
      <c r="Q673" s="28"/>
      <c r="R673" s="28"/>
      <c r="S673" s="28"/>
      <c r="T673" s="28"/>
      <c r="U673" s="28"/>
      <c r="V673" s="45"/>
      <c r="W673" s="45"/>
      <c r="X673" s="45"/>
      <c r="Y673" s="45"/>
      <c r="Z673" s="45"/>
      <c r="AA673" s="45"/>
      <c r="AB673" s="45"/>
      <c r="AC673" s="45"/>
      <c r="AD673" s="28"/>
      <c r="AE673" s="28"/>
      <c r="AF673" s="28"/>
      <c r="AG673" s="28" t="s">
        <v>202</v>
      </c>
      <c r="AH673" s="22"/>
      <c r="AI673" s="22"/>
      <c r="AJ673" s="22"/>
    </row>
    <row r="674" spans="1:36" s="3" customFormat="1" ht="31.5" hidden="1" customHeight="1" x14ac:dyDescent="0.2">
      <c r="A674" s="36" t="s">
        <v>7617</v>
      </c>
      <c r="B674" s="28" t="s">
        <v>120</v>
      </c>
      <c r="C674" s="28" t="s">
        <v>37</v>
      </c>
      <c r="D674" s="37">
        <v>41874</v>
      </c>
      <c r="E674" s="30"/>
      <c r="F674" s="37"/>
      <c r="G674" s="30"/>
      <c r="H674" s="30"/>
      <c r="I674" s="28"/>
      <c r="J674" s="28"/>
      <c r="K674" s="28"/>
      <c r="L674" s="28"/>
      <c r="M674" s="28"/>
      <c r="N674" s="28"/>
      <c r="O674" s="28"/>
      <c r="P674" s="28"/>
      <c r="Q674" s="22"/>
      <c r="R674" s="28"/>
      <c r="S674" s="28"/>
      <c r="T674" s="28"/>
      <c r="U674" s="28"/>
      <c r="V674" s="45"/>
      <c r="W674" s="45"/>
      <c r="X674" s="45"/>
      <c r="Y674" s="45"/>
      <c r="Z674" s="45"/>
      <c r="AA674" s="45"/>
      <c r="AB674" s="45"/>
      <c r="AC674" s="45"/>
      <c r="AD674" s="28"/>
      <c r="AE674" s="28"/>
      <c r="AF674" s="28"/>
      <c r="AG674" s="28" t="s">
        <v>202</v>
      </c>
      <c r="AH674" s="22"/>
      <c r="AI674" s="22"/>
      <c r="AJ674" s="22"/>
    </row>
    <row r="675" spans="1:36" s="3" customFormat="1" ht="31.5" hidden="1" customHeight="1" x14ac:dyDescent="0.2">
      <c r="A675" s="36" t="s">
        <v>7617</v>
      </c>
      <c r="B675" s="28" t="s">
        <v>120</v>
      </c>
      <c r="C675" s="28" t="s">
        <v>37</v>
      </c>
      <c r="D675" s="37">
        <v>41875</v>
      </c>
      <c r="E675" s="30"/>
      <c r="F675" s="37"/>
      <c r="G675" s="30"/>
      <c r="H675" s="30"/>
      <c r="I675" s="28"/>
      <c r="J675" s="28"/>
      <c r="K675" s="28"/>
      <c r="L675" s="28"/>
      <c r="M675" s="28"/>
      <c r="N675" s="28"/>
      <c r="O675" s="28"/>
      <c r="P675" s="28"/>
      <c r="Q675" s="22"/>
      <c r="R675" s="28"/>
      <c r="S675" s="28"/>
      <c r="T675" s="28"/>
      <c r="U675" s="28"/>
      <c r="V675" s="45"/>
      <c r="W675" s="45"/>
      <c r="X675" s="45"/>
      <c r="Y675" s="912"/>
      <c r="Z675" s="45"/>
      <c r="AA675" s="45"/>
      <c r="AB675" s="45"/>
      <c r="AC675" s="45"/>
      <c r="AD675" s="28"/>
      <c r="AE675" s="28"/>
      <c r="AF675" s="28"/>
      <c r="AG675" s="28" t="s">
        <v>202</v>
      </c>
      <c r="AH675" s="22"/>
      <c r="AI675" s="22"/>
      <c r="AJ675" s="22"/>
    </row>
    <row r="676" spans="1:36" ht="31.5" hidden="1" customHeight="1" x14ac:dyDescent="0.2">
      <c r="A676" s="36" t="s">
        <v>7617</v>
      </c>
      <c r="B676" s="28" t="s">
        <v>120</v>
      </c>
      <c r="C676" s="28" t="s">
        <v>37</v>
      </c>
      <c r="D676" s="37">
        <v>41876</v>
      </c>
      <c r="E676" s="30"/>
      <c r="F676" s="37"/>
      <c r="G676" s="30"/>
      <c r="H676" s="30"/>
      <c r="I676" s="28"/>
      <c r="J676" s="28"/>
      <c r="K676" s="28"/>
      <c r="L676" s="28"/>
      <c r="M676" s="28"/>
      <c r="N676" s="28"/>
      <c r="O676" s="28"/>
      <c r="P676" s="28"/>
      <c r="Q676" s="28"/>
      <c r="R676" s="28"/>
      <c r="S676" s="28"/>
      <c r="T676" s="28"/>
      <c r="U676" s="28"/>
      <c r="V676" s="45"/>
      <c r="W676" s="45"/>
      <c r="X676" s="45"/>
      <c r="Y676" s="45"/>
      <c r="Z676" s="45"/>
      <c r="AA676" s="45"/>
      <c r="AB676" s="45"/>
      <c r="AC676" s="45"/>
      <c r="AD676" s="28"/>
      <c r="AE676" s="28"/>
      <c r="AF676" s="28"/>
      <c r="AG676" s="28" t="s">
        <v>202</v>
      </c>
    </row>
    <row r="677" spans="1:36" ht="31.5" hidden="1" customHeight="1" x14ac:dyDescent="0.2">
      <c r="A677" s="36" t="s">
        <v>7617</v>
      </c>
      <c r="B677" s="28" t="s">
        <v>120</v>
      </c>
      <c r="C677" s="28" t="s">
        <v>37</v>
      </c>
      <c r="D677" s="37">
        <v>41877</v>
      </c>
      <c r="E677" s="30"/>
      <c r="F677" s="37"/>
      <c r="G677" s="30"/>
      <c r="H677" s="30"/>
      <c r="I677" s="28"/>
      <c r="J677" s="28"/>
      <c r="K677" s="28"/>
      <c r="L677" s="28"/>
      <c r="M677" s="28"/>
      <c r="N677" s="28"/>
      <c r="O677" s="28"/>
      <c r="P677" s="28"/>
      <c r="Q677" s="28"/>
      <c r="R677" s="28"/>
      <c r="S677" s="28"/>
      <c r="T677" s="28"/>
      <c r="U677" s="28"/>
      <c r="V677" s="45"/>
      <c r="W677" s="45"/>
      <c r="X677" s="45"/>
      <c r="Y677" s="45"/>
      <c r="Z677" s="45"/>
      <c r="AA677" s="45"/>
      <c r="AB677" s="45"/>
      <c r="AC677" s="45"/>
      <c r="AD677" s="28"/>
      <c r="AE677" s="28"/>
      <c r="AF677" s="28"/>
      <c r="AG677" s="28" t="s">
        <v>202</v>
      </c>
    </row>
    <row r="678" spans="1:36" ht="31.5" hidden="1" customHeight="1" x14ac:dyDescent="0.2">
      <c r="A678" s="36" t="s">
        <v>7617</v>
      </c>
      <c r="B678" s="28" t="s">
        <v>120</v>
      </c>
      <c r="C678" s="28" t="s">
        <v>37</v>
      </c>
      <c r="D678" s="37">
        <v>41878</v>
      </c>
      <c r="E678" s="30"/>
      <c r="F678" s="37"/>
      <c r="G678" s="30"/>
      <c r="H678" s="30"/>
      <c r="I678" s="28"/>
      <c r="J678" s="28"/>
      <c r="K678" s="28"/>
      <c r="L678" s="28"/>
      <c r="M678" s="28"/>
      <c r="N678" s="28"/>
      <c r="O678" s="28"/>
      <c r="P678" s="28"/>
      <c r="Q678" s="28"/>
      <c r="R678" s="28"/>
      <c r="S678" s="28"/>
      <c r="T678" s="28"/>
      <c r="U678" s="28"/>
      <c r="V678" s="45"/>
      <c r="W678" s="45"/>
      <c r="X678" s="45"/>
      <c r="Y678" s="45"/>
      <c r="Z678" s="45"/>
      <c r="AA678" s="45"/>
      <c r="AB678" s="45"/>
      <c r="AC678" s="45"/>
      <c r="AD678" s="28"/>
      <c r="AE678" s="28"/>
      <c r="AF678" s="28"/>
      <c r="AG678" s="28" t="s">
        <v>202</v>
      </c>
    </row>
    <row r="679" spans="1:36" ht="31.5" hidden="1" customHeight="1" x14ac:dyDescent="0.2">
      <c r="A679" s="36" t="s">
        <v>7617</v>
      </c>
      <c r="B679" s="28" t="s">
        <v>120</v>
      </c>
      <c r="C679" s="28" t="s">
        <v>37</v>
      </c>
      <c r="D679" s="37">
        <v>41879</v>
      </c>
      <c r="E679" s="30"/>
      <c r="F679" s="37"/>
      <c r="G679" s="30"/>
      <c r="H679" s="30"/>
      <c r="I679" s="28"/>
      <c r="J679" s="28"/>
      <c r="K679" s="28"/>
      <c r="L679" s="28"/>
      <c r="M679" s="28"/>
      <c r="N679" s="28"/>
      <c r="O679" s="28"/>
      <c r="P679" s="28"/>
      <c r="Q679" s="28"/>
      <c r="R679" s="28"/>
      <c r="S679" s="28"/>
      <c r="T679" s="28"/>
      <c r="U679" s="28"/>
      <c r="V679" s="45"/>
      <c r="W679" s="45"/>
      <c r="X679" s="45"/>
      <c r="Y679" s="45"/>
      <c r="Z679" s="45"/>
      <c r="AA679" s="45"/>
      <c r="AB679" s="45"/>
      <c r="AC679" s="45"/>
      <c r="AD679" s="28"/>
      <c r="AE679" s="28"/>
      <c r="AF679" s="28"/>
      <c r="AG679" s="28" t="s">
        <v>202</v>
      </c>
    </row>
    <row r="680" spans="1:36" ht="31.5" hidden="1" customHeight="1" x14ac:dyDescent="0.2">
      <c r="A680" s="36" t="s">
        <v>7617</v>
      </c>
      <c r="B680" s="28" t="s">
        <v>120</v>
      </c>
      <c r="C680" s="28" t="s">
        <v>37</v>
      </c>
      <c r="D680" s="37">
        <v>41880</v>
      </c>
      <c r="E680" s="30"/>
      <c r="F680" s="37"/>
      <c r="G680" s="30"/>
      <c r="H680" s="30"/>
      <c r="I680" s="28"/>
      <c r="J680" s="28"/>
      <c r="K680" s="28"/>
      <c r="L680" s="28"/>
      <c r="M680" s="28"/>
      <c r="N680" s="28"/>
      <c r="O680" s="28"/>
      <c r="P680" s="28"/>
      <c r="Q680" s="28"/>
      <c r="R680" s="28"/>
      <c r="S680" s="28"/>
      <c r="T680" s="28"/>
      <c r="U680" s="28"/>
      <c r="V680" s="45"/>
      <c r="W680" s="45"/>
      <c r="X680" s="45"/>
      <c r="Y680" s="45"/>
      <c r="Z680" s="45"/>
      <c r="AA680" s="45"/>
      <c r="AB680" s="45"/>
      <c r="AC680" s="45"/>
      <c r="AD680" s="28"/>
      <c r="AE680" s="28"/>
      <c r="AF680" s="28"/>
      <c r="AG680" s="28" t="s">
        <v>202</v>
      </c>
    </row>
    <row r="681" spans="1:36" ht="31.5" hidden="1" customHeight="1" x14ac:dyDescent="0.2">
      <c r="A681" s="36" t="s">
        <v>7617</v>
      </c>
      <c r="B681" s="28" t="s">
        <v>120</v>
      </c>
      <c r="C681" s="28" t="s">
        <v>37</v>
      </c>
      <c r="D681" s="37">
        <v>41881</v>
      </c>
      <c r="E681" s="30"/>
      <c r="F681" s="37"/>
      <c r="G681" s="30"/>
      <c r="H681" s="30"/>
      <c r="I681" s="28"/>
      <c r="J681" s="28"/>
      <c r="K681" s="28"/>
      <c r="L681" s="28"/>
      <c r="M681" s="28"/>
      <c r="N681" s="28"/>
      <c r="O681" s="28"/>
      <c r="P681" s="28"/>
      <c r="Q681" s="28"/>
      <c r="R681" s="28"/>
      <c r="S681" s="28"/>
      <c r="T681" s="28"/>
      <c r="U681" s="28"/>
      <c r="V681" s="45"/>
      <c r="W681" s="45"/>
      <c r="X681" s="45"/>
      <c r="Y681" s="45"/>
      <c r="Z681" s="45"/>
      <c r="AA681" s="45"/>
      <c r="AB681" s="45"/>
      <c r="AC681" s="45"/>
      <c r="AD681" s="28"/>
      <c r="AE681" s="28"/>
      <c r="AF681" s="28"/>
      <c r="AG681" s="28" t="s">
        <v>202</v>
      </c>
    </row>
    <row r="682" spans="1:36" s="3" customFormat="1" ht="31.5" hidden="1" customHeight="1" x14ac:dyDescent="0.2">
      <c r="A682" s="36" t="s">
        <v>7617</v>
      </c>
      <c r="B682" s="28" t="s">
        <v>120</v>
      </c>
      <c r="C682" s="28" t="s">
        <v>37</v>
      </c>
      <c r="D682" s="37">
        <v>41882</v>
      </c>
      <c r="E682" s="30"/>
      <c r="F682" s="37"/>
      <c r="G682" s="30"/>
      <c r="H682" s="30"/>
      <c r="I682" s="28"/>
      <c r="J682" s="28"/>
      <c r="K682" s="28"/>
      <c r="L682" s="28"/>
      <c r="M682" s="28"/>
      <c r="N682" s="28"/>
      <c r="O682" s="28"/>
      <c r="P682" s="28"/>
      <c r="Q682" s="28"/>
      <c r="R682" s="28"/>
      <c r="S682" s="28"/>
      <c r="T682" s="28"/>
      <c r="U682" s="28"/>
      <c r="V682" s="45"/>
      <c r="W682" s="45"/>
      <c r="X682" s="45"/>
      <c r="Y682" s="45"/>
      <c r="Z682" s="45"/>
      <c r="AA682" s="45"/>
      <c r="AB682" s="45"/>
      <c r="AC682" s="45"/>
      <c r="AD682" s="28"/>
      <c r="AE682" s="28"/>
      <c r="AF682" s="28"/>
      <c r="AG682" s="28" t="s">
        <v>202</v>
      </c>
      <c r="AH682" s="22"/>
      <c r="AI682" s="22"/>
      <c r="AJ682" s="22"/>
    </row>
    <row r="683" spans="1:36" s="3" customFormat="1" ht="31.5" hidden="1" customHeight="1" x14ac:dyDescent="0.2">
      <c r="A683" s="36" t="s">
        <v>8717</v>
      </c>
      <c r="B683" s="28" t="s">
        <v>120</v>
      </c>
      <c r="C683" s="28" t="s">
        <v>37</v>
      </c>
      <c r="D683" s="37">
        <v>41883</v>
      </c>
      <c r="E683" s="30"/>
      <c r="F683" s="37"/>
      <c r="G683" s="30"/>
      <c r="H683" s="30"/>
      <c r="I683" s="28"/>
      <c r="J683" s="28"/>
      <c r="K683" s="28"/>
      <c r="L683" s="28"/>
      <c r="M683" s="28"/>
      <c r="N683" s="28"/>
      <c r="O683" s="28"/>
      <c r="P683" s="28"/>
      <c r="Q683" s="28"/>
      <c r="R683" s="28"/>
      <c r="S683" s="28"/>
      <c r="T683" s="28"/>
      <c r="U683" s="28"/>
      <c r="V683" s="45"/>
      <c r="W683" s="45"/>
      <c r="X683" s="45"/>
      <c r="Y683" s="45"/>
      <c r="Z683" s="45"/>
      <c r="AA683" s="45"/>
      <c r="AB683" s="45"/>
      <c r="AC683" s="45"/>
      <c r="AD683" s="28"/>
      <c r="AE683" s="28"/>
      <c r="AF683" s="28"/>
      <c r="AG683" s="28" t="s">
        <v>202</v>
      </c>
      <c r="AH683" s="22"/>
      <c r="AI683" s="22"/>
      <c r="AJ683" s="22"/>
    </row>
    <row r="684" spans="1:36" s="3" customFormat="1" ht="31.5" hidden="1" customHeight="1" x14ac:dyDescent="0.2">
      <c r="A684" s="36" t="s">
        <v>8717</v>
      </c>
      <c r="B684" s="28" t="s">
        <v>120</v>
      </c>
      <c r="C684" s="28" t="s">
        <v>37</v>
      </c>
      <c r="D684" s="37">
        <v>41884</v>
      </c>
      <c r="E684" s="30"/>
      <c r="F684" s="37"/>
      <c r="G684" s="30"/>
      <c r="H684" s="30"/>
      <c r="I684" s="28"/>
      <c r="J684" s="28"/>
      <c r="K684" s="28"/>
      <c r="L684" s="28"/>
      <c r="M684" s="28"/>
      <c r="N684" s="28"/>
      <c r="O684" s="28"/>
      <c r="P684" s="28"/>
      <c r="Q684" s="28"/>
      <c r="R684" s="28"/>
      <c r="S684" s="28"/>
      <c r="T684" s="28"/>
      <c r="U684" s="28"/>
      <c r="V684" s="45"/>
      <c r="W684" s="45"/>
      <c r="X684" s="45"/>
      <c r="Y684" s="45"/>
      <c r="Z684" s="45"/>
      <c r="AA684" s="45"/>
      <c r="AB684" s="45"/>
      <c r="AC684" s="45"/>
      <c r="AD684" s="28"/>
      <c r="AE684" s="28"/>
      <c r="AF684" s="28"/>
      <c r="AG684" s="28" t="s">
        <v>202</v>
      </c>
      <c r="AH684" s="22"/>
      <c r="AI684" s="22"/>
      <c r="AJ684" s="22"/>
    </row>
    <row r="685" spans="1:36" s="3" customFormat="1" ht="47.25" hidden="1" customHeight="1" x14ac:dyDescent="0.2">
      <c r="A685" s="36" t="s">
        <v>8717</v>
      </c>
      <c r="B685" s="28" t="s">
        <v>120</v>
      </c>
      <c r="C685" s="28" t="s">
        <v>37</v>
      </c>
      <c r="D685" s="37">
        <v>41885</v>
      </c>
      <c r="E685" s="30"/>
      <c r="F685" s="37"/>
      <c r="G685" s="30"/>
      <c r="H685" s="30"/>
      <c r="I685" s="28"/>
      <c r="J685" s="28"/>
      <c r="K685" s="28"/>
      <c r="L685" s="28"/>
      <c r="M685" s="28"/>
      <c r="N685" s="28"/>
      <c r="O685" s="28"/>
      <c r="P685" s="28"/>
      <c r="Q685" s="28"/>
      <c r="R685" s="28"/>
      <c r="S685" s="28"/>
      <c r="T685" s="28"/>
      <c r="U685" s="28"/>
      <c r="V685" s="45"/>
      <c r="W685" s="45"/>
      <c r="X685" s="45"/>
      <c r="Y685" s="45"/>
      <c r="Z685" s="45"/>
      <c r="AA685" s="45"/>
      <c r="AB685" s="45"/>
      <c r="AC685" s="45"/>
      <c r="AD685" s="28"/>
      <c r="AE685" s="28"/>
      <c r="AF685" s="28"/>
      <c r="AG685" s="28" t="s">
        <v>202</v>
      </c>
      <c r="AH685" s="22"/>
      <c r="AI685" s="22"/>
      <c r="AJ685" s="22"/>
    </row>
    <row r="686" spans="1:36" ht="31.5" hidden="1" customHeight="1" x14ac:dyDescent="0.2">
      <c r="A686" s="36" t="s">
        <v>8717</v>
      </c>
      <c r="B686" s="28" t="s">
        <v>120</v>
      </c>
      <c r="C686" s="28" t="s">
        <v>37</v>
      </c>
      <c r="D686" s="37">
        <v>41886</v>
      </c>
      <c r="E686" s="30"/>
      <c r="F686" s="37"/>
      <c r="G686" s="30"/>
      <c r="H686" s="30"/>
      <c r="I686" s="28"/>
      <c r="J686" s="28"/>
      <c r="K686" s="28"/>
      <c r="L686" s="28"/>
      <c r="M686" s="28"/>
      <c r="N686" s="28"/>
      <c r="O686" s="28"/>
      <c r="P686" s="28"/>
      <c r="Q686" s="28"/>
      <c r="R686" s="28"/>
      <c r="S686" s="28"/>
      <c r="T686" s="28"/>
      <c r="U686" s="28"/>
      <c r="V686" s="45"/>
      <c r="W686" s="45"/>
      <c r="X686" s="45"/>
      <c r="Y686" s="45"/>
      <c r="Z686" s="45"/>
      <c r="AA686" s="45"/>
      <c r="AB686" s="45"/>
      <c r="AC686" s="45"/>
      <c r="AD686" s="28"/>
      <c r="AE686" s="28"/>
      <c r="AF686" s="28"/>
      <c r="AG686" s="28" t="s">
        <v>202</v>
      </c>
    </row>
    <row r="687" spans="1:36" ht="63" hidden="1" customHeight="1" x14ac:dyDescent="0.2">
      <c r="A687" s="36" t="s">
        <v>8717</v>
      </c>
      <c r="B687" s="28" t="s">
        <v>120</v>
      </c>
      <c r="C687" s="28" t="s">
        <v>37</v>
      </c>
      <c r="D687" s="37">
        <v>41887</v>
      </c>
      <c r="E687" s="30"/>
      <c r="F687" s="37"/>
      <c r="G687" s="30"/>
      <c r="H687" s="30"/>
      <c r="I687" s="28"/>
      <c r="J687" s="28"/>
      <c r="K687" s="28"/>
      <c r="L687" s="28"/>
      <c r="M687" s="28"/>
      <c r="N687" s="28"/>
      <c r="O687" s="28"/>
      <c r="P687" s="28"/>
      <c r="Q687" s="28"/>
      <c r="R687" s="28"/>
      <c r="S687" s="28"/>
      <c r="T687" s="28"/>
      <c r="U687" s="28"/>
      <c r="V687" s="45"/>
      <c r="W687" s="45"/>
      <c r="X687" s="45"/>
      <c r="Y687" s="45"/>
      <c r="Z687" s="45"/>
      <c r="AA687" s="45"/>
      <c r="AB687" s="45"/>
      <c r="AC687" s="45"/>
      <c r="AD687" s="28"/>
      <c r="AE687" s="28"/>
      <c r="AF687" s="28"/>
      <c r="AG687" s="28" t="s">
        <v>202</v>
      </c>
    </row>
    <row r="688" spans="1:36" ht="63" hidden="1" customHeight="1" x14ac:dyDescent="0.2">
      <c r="A688" s="36" t="s">
        <v>8717</v>
      </c>
      <c r="B688" s="28" t="s">
        <v>120</v>
      </c>
      <c r="C688" s="28" t="s">
        <v>37</v>
      </c>
      <c r="D688" s="37">
        <v>41888</v>
      </c>
      <c r="E688" s="30"/>
      <c r="F688" s="37"/>
      <c r="G688" s="30"/>
      <c r="H688" s="30"/>
      <c r="I688" s="28"/>
      <c r="J688" s="28"/>
      <c r="K688" s="28"/>
      <c r="L688" s="28"/>
      <c r="M688" s="28"/>
      <c r="N688" s="28"/>
      <c r="O688" s="28"/>
      <c r="P688" s="28"/>
      <c r="Q688" s="28"/>
      <c r="R688" s="28"/>
      <c r="S688" s="28"/>
      <c r="T688" s="28"/>
      <c r="U688" s="28"/>
      <c r="V688" s="45"/>
      <c r="W688" s="45"/>
      <c r="X688" s="45"/>
      <c r="Y688" s="45"/>
      <c r="Z688" s="45"/>
      <c r="AA688" s="45"/>
      <c r="AB688" s="45"/>
      <c r="AC688" s="45"/>
      <c r="AD688" s="28"/>
      <c r="AE688" s="28"/>
      <c r="AF688" s="28"/>
      <c r="AG688" s="28" t="s">
        <v>202</v>
      </c>
    </row>
    <row r="689" spans="1:36" ht="63" hidden="1" customHeight="1" x14ac:dyDescent="0.2">
      <c r="A689" s="36" t="s">
        <v>8717</v>
      </c>
      <c r="B689" s="28" t="s">
        <v>120</v>
      </c>
      <c r="C689" s="28" t="s">
        <v>37</v>
      </c>
      <c r="D689" s="37">
        <v>41889</v>
      </c>
      <c r="E689" s="30"/>
      <c r="F689" s="37"/>
      <c r="G689" s="30"/>
      <c r="H689" s="30"/>
      <c r="I689" s="28"/>
      <c r="J689" s="28"/>
      <c r="K689" s="28"/>
      <c r="L689" s="28"/>
      <c r="M689" s="28"/>
      <c r="N689" s="28"/>
      <c r="O689" s="28"/>
      <c r="P689" s="28"/>
      <c r="Q689" s="28"/>
      <c r="R689" s="28"/>
      <c r="S689" s="28"/>
      <c r="T689" s="28"/>
      <c r="U689" s="28"/>
      <c r="V689" s="45"/>
      <c r="W689" s="45"/>
      <c r="X689" s="45"/>
      <c r="Y689" s="45"/>
      <c r="Z689" s="45"/>
      <c r="AA689" s="45"/>
      <c r="AB689" s="45"/>
      <c r="AC689" s="45"/>
      <c r="AD689" s="28"/>
      <c r="AE689" s="28"/>
      <c r="AF689" s="28"/>
      <c r="AG689" s="28" t="s">
        <v>202</v>
      </c>
    </row>
    <row r="690" spans="1:36" ht="175.5" hidden="1" customHeight="1" x14ac:dyDescent="0.2">
      <c r="A690" s="36" t="s">
        <v>8717</v>
      </c>
      <c r="B690" s="28" t="s">
        <v>120</v>
      </c>
      <c r="C690" s="28" t="s">
        <v>37</v>
      </c>
      <c r="D690" s="37">
        <v>41890</v>
      </c>
      <c r="E690" s="30"/>
      <c r="F690" s="37"/>
      <c r="G690" s="30"/>
      <c r="H690" s="30"/>
      <c r="I690" s="28"/>
      <c r="J690" s="28"/>
      <c r="K690" s="28"/>
      <c r="L690" s="28"/>
      <c r="M690" s="28"/>
      <c r="N690" s="28"/>
      <c r="O690" s="28"/>
      <c r="P690" s="28"/>
      <c r="Q690" s="28"/>
      <c r="R690" s="28"/>
      <c r="S690" s="28"/>
      <c r="T690" s="28"/>
      <c r="U690" s="28"/>
      <c r="V690" s="45"/>
      <c r="W690" s="45"/>
      <c r="X690" s="45"/>
      <c r="Y690" s="45"/>
      <c r="Z690" s="45"/>
      <c r="AA690" s="45"/>
      <c r="AB690" s="45"/>
      <c r="AC690" s="45"/>
      <c r="AD690" s="28"/>
      <c r="AE690" s="28"/>
      <c r="AF690" s="28"/>
      <c r="AG690" s="28" t="s">
        <v>202</v>
      </c>
    </row>
    <row r="691" spans="1:36" ht="31.5" hidden="1" customHeight="1" x14ac:dyDescent="0.2">
      <c r="A691" s="36" t="s">
        <v>8717</v>
      </c>
      <c r="B691" s="28" t="s">
        <v>120</v>
      </c>
      <c r="C691" s="28" t="s">
        <v>37</v>
      </c>
      <c r="D691" s="37">
        <v>41891</v>
      </c>
      <c r="E691" s="30"/>
      <c r="F691" s="37"/>
      <c r="G691" s="30"/>
      <c r="H691" s="30"/>
      <c r="I691" s="28"/>
      <c r="J691" s="28"/>
      <c r="K691" s="28"/>
      <c r="L691" s="28"/>
      <c r="M691" s="28"/>
      <c r="N691" s="28"/>
      <c r="O691" s="28"/>
      <c r="P691" s="28"/>
      <c r="Q691" s="28"/>
      <c r="R691" s="28"/>
      <c r="S691" s="28"/>
      <c r="T691" s="28"/>
      <c r="U691" s="28"/>
      <c r="V691" s="45"/>
      <c r="W691" s="45"/>
      <c r="X691" s="45"/>
      <c r="Y691" s="45"/>
      <c r="Z691" s="45"/>
      <c r="AA691" s="45"/>
      <c r="AB691" s="45"/>
      <c r="AC691" s="45"/>
      <c r="AD691" s="28"/>
      <c r="AE691" s="28"/>
      <c r="AF691" s="28"/>
      <c r="AG691" s="28" t="s">
        <v>202</v>
      </c>
    </row>
    <row r="692" spans="1:36" ht="31.5" hidden="1" customHeight="1" x14ac:dyDescent="0.2">
      <c r="A692" s="28" t="s">
        <v>8717</v>
      </c>
      <c r="B692" s="28" t="s">
        <v>120</v>
      </c>
      <c r="C692" s="28" t="s">
        <v>37</v>
      </c>
      <c r="D692" s="289">
        <v>41892</v>
      </c>
      <c r="E692" s="30">
        <v>0.41319444444444442</v>
      </c>
      <c r="F692" s="289">
        <v>41892</v>
      </c>
      <c r="G692" s="30">
        <v>0.59375</v>
      </c>
      <c r="H692" s="30">
        <v>0.17361111111111113</v>
      </c>
      <c r="I692" s="28">
        <v>182</v>
      </c>
      <c r="J692" s="28"/>
      <c r="K692" s="28"/>
      <c r="L692" s="28" t="s">
        <v>128</v>
      </c>
      <c r="M692" s="28" t="s">
        <v>8923</v>
      </c>
      <c r="N692" s="28">
        <v>35</v>
      </c>
      <c r="O692" s="28" t="s">
        <v>66</v>
      </c>
      <c r="P692" s="28" t="s">
        <v>8924</v>
      </c>
      <c r="Q692" s="28" t="s">
        <v>10076</v>
      </c>
      <c r="R692" s="28">
        <v>1502</v>
      </c>
      <c r="S692" s="28"/>
      <c r="T692" s="28">
        <v>1502</v>
      </c>
      <c r="U692" s="28" t="s">
        <v>77</v>
      </c>
      <c r="V692" s="45" t="s">
        <v>10077</v>
      </c>
      <c r="W692" s="45" t="s">
        <v>10078</v>
      </c>
      <c r="X692" s="45" t="s">
        <v>10079</v>
      </c>
      <c r="Y692" s="45" t="s">
        <v>10080</v>
      </c>
      <c r="Z692" s="45">
        <v>100</v>
      </c>
      <c r="AA692" s="45" t="s">
        <v>10081</v>
      </c>
      <c r="AB692" s="45" t="s">
        <v>445</v>
      </c>
      <c r="AC692" s="45" t="s">
        <v>10080</v>
      </c>
      <c r="AD692" s="28" t="s">
        <v>48</v>
      </c>
      <c r="AE692" s="28" t="s">
        <v>102</v>
      </c>
      <c r="AF692" s="28"/>
      <c r="AG692" s="28"/>
    </row>
    <row r="693" spans="1:36" ht="31.5" hidden="1" customHeight="1" x14ac:dyDescent="0.2">
      <c r="A693" s="28" t="s">
        <v>8717</v>
      </c>
      <c r="B693" s="28" t="s">
        <v>120</v>
      </c>
      <c r="C693" s="28" t="s">
        <v>37</v>
      </c>
      <c r="D693" s="289">
        <v>41893</v>
      </c>
      <c r="E693" s="30"/>
      <c r="F693" s="289"/>
      <c r="G693" s="30"/>
      <c r="H693" s="30"/>
      <c r="I693" s="28"/>
      <c r="J693" s="28"/>
      <c r="K693" s="28"/>
      <c r="L693" s="28"/>
      <c r="M693" s="28"/>
      <c r="N693" s="28"/>
      <c r="O693" s="28"/>
      <c r="P693" s="28"/>
      <c r="Q693" s="28"/>
      <c r="R693" s="28"/>
      <c r="S693" s="28"/>
      <c r="T693" s="28"/>
      <c r="U693" s="28"/>
      <c r="V693" s="45"/>
      <c r="W693" s="45"/>
      <c r="X693" s="45"/>
      <c r="Y693" s="45"/>
      <c r="Z693" s="45"/>
      <c r="AA693" s="45"/>
      <c r="AB693" s="45"/>
      <c r="AC693" s="45"/>
      <c r="AD693" s="28"/>
      <c r="AE693" s="28"/>
      <c r="AF693" s="28"/>
      <c r="AG693" s="28" t="s">
        <v>202</v>
      </c>
    </row>
    <row r="694" spans="1:36" s="3" customFormat="1" ht="31.5" hidden="1" customHeight="1" x14ac:dyDescent="0.2">
      <c r="A694" s="28" t="s">
        <v>8717</v>
      </c>
      <c r="B694" s="28" t="s">
        <v>120</v>
      </c>
      <c r="C694" s="28" t="s">
        <v>37</v>
      </c>
      <c r="D694" s="289">
        <v>41894</v>
      </c>
      <c r="E694" s="30"/>
      <c r="F694" s="289"/>
      <c r="G694" s="30"/>
      <c r="H694" s="30"/>
      <c r="I694" s="28"/>
      <c r="J694" s="28"/>
      <c r="K694" s="399"/>
      <c r="L694" s="28"/>
      <c r="M694" s="28"/>
      <c r="N694" s="399"/>
      <c r="O694" s="28"/>
      <c r="P694" s="28"/>
      <c r="Q694" s="28"/>
      <c r="R694" s="28"/>
      <c r="S694" s="28"/>
      <c r="T694" s="28"/>
      <c r="U694" s="28"/>
      <c r="V694" s="45"/>
      <c r="W694" s="45"/>
      <c r="X694" s="45"/>
      <c r="Y694" s="45"/>
      <c r="Z694" s="45"/>
      <c r="AA694" s="45"/>
      <c r="AB694" s="45"/>
      <c r="AC694" s="45"/>
      <c r="AD694" s="28"/>
      <c r="AE694" s="28"/>
      <c r="AF694" s="28"/>
      <c r="AG694" s="28" t="s">
        <v>202</v>
      </c>
      <c r="AH694" s="22"/>
      <c r="AI694" s="22"/>
      <c r="AJ694" s="22"/>
    </row>
    <row r="695" spans="1:36" ht="31.5" hidden="1" customHeight="1" x14ac:dyDescent="0.2">
      <c r="A695" s="28" t="s">
        <v>8717</v>
      </c>
      <c r="B695" s="28" t="s">
        <v>120</v>
      </c>
      <c r="C695" s="28" t="s">
        <v>37</v>
      </c>
      <c r="D695" s="289">
        <v>41895</v>
      </c>
      <c r="E695" s="30"/>
      <c r="F695" s="289"/>
      <c r="G695" s="30"/>
      <c r="H695" s="30"/>
      <c r="I695" s="28"/>
      <c r="J695" s="28"/>
      <c r="K695" s="399"/>
      <c r="L695" s="28"/>
      <c r="M695" s="28"/>
      <c r="N695" s="399"/>
      <c r="O695" s="28"/>
      <c r="P695" s="28"/>
      <c r="Q695" s="28"/>
      <c r="R695" s="28"/>
      <c r="S695" s="28"/>
      <c r="T695" s="28"/>
      <c r="U695" s="28"/>
      <c r="V695" s="45"/>
      <c r="W695" s="45"/>
      <c r="X695" s="45"/>
      <c r="Y695" s="45"/>
      <c r="Z695" s="45"/>
      <c r="AA695" s="45"/>
      <c r="AB695" s="45"/>
      <c r="AC695" s="45"/>
      <c r="AD695" s="28"/>
      <c r="AE695" s="28"/>
      <c r="AF695" s="28"/>
      <c r="AG695" s="28" t="s">
        <v>202</v>
      </c>
    </row>
    <row r="696" spans="1:36" ht="31.5" hidden="1" customHeight="1" x14ac:dyDescent="0.2">
      <c r="A696" s="28" t="s">
        <v>8717</v>
      </c>
      <c r="B696" s="28" t="s">
        <v>120</v>
      </c>
      <c r="C696" s="28" t="s">
        <v>37</v>
      </c>
      <c r="D696" s="289">
        <v>41896</v>
      </c>
      <c r="E696" s="30"/>
      <c r="F696" s="289"/>
      <c r="G696" s="30"/>
      <c r="H696" s="30"/>
      <c r="I696" s="28"/>
      <c r="J696" s="28"/>
      <c r="K696" s="399"/>
      <c r="L696" s="28"/>
      <c r="M696" s="28"/>
      <c r="N696" s="399"/>
      <c r="O696" s="28"/>
      <c r="P696" s="28"/>
      <c r="Q696" s="28"/>
      <c r="R696" s="28"/>
      <c r="S696" s="28"/>
      <c r="T696" s="28"/>
      <c r="U696" s="28"/>
      <c r="V696" s="45"/>
      <c r="W696" s="45"/>
      <c r="X696" s="45"/>
      <c r="Y696" s="45"/>
      <c r="Z696" s="45"/>
      <c r="AA696" s="45"/>
      <c r="AB696" s="45"/>
      <c r="AC696" s="45"/>
      <c r="AD696" s="28"/>
      <c r="AE696" s="28"/>
      <c r="AF696" s="28"/>
      <c r="AG696" s="28" t="s">
        <v>202</v>
      </c>
    </row>
    <row r="697" spans="1:36" s="75" customFormat="1" ht="31.5" hidden="1" customHeight="1" x14ac:dyDescent="0.2">
      <c r="A697" s="28" t="s">
        <v>8717</v>
      </c>
      <c r="B697" s="28" t="s">
        <v>120</v>
      </c>
      <c r="C697" s="28" t="s">
        <v>37</v>
      </c>
      <c r="D697" s="289">
        <v>41897</v>
      </c>
      <c r="E697" s="30"/>
      <c r="F697" s="289"/>
      <c r="G697" s="30"/>
      <c r="H697" s="30"/>
      <c r="I697" s="28"/>
      <c r="J697" s="28"/>
      <c r="K697" s="28"/>
      <c r="L697" s="28"/>
      <c r="M697" s="28"/>
      <c r="N697" s="28"/>
      <c r="O697" s="28"/>
      <c r="P697" s="28"/>
      <c r="Q697" s="28"/>
      <c r="R697" s="28"/>
      <c r="S697" s="28"/>
      <c r="T697" s="28"/>
      <c r="U697" s="28"/>
      <c r="V697" s="45"/>
      <c r="W697" s="45"/>
      <c r="X697" s="45"/>
      <c r="Y697" s="45"/>
      <c r="Z697" s="45"/>
      <c r="AA697" s="45"/>
      <c r="AB697" s="45"/>
      <c r="AC697" s="45"/>
      <c r="AD697" s="28"/>
      <c r="AE697" s="28"/>
      <c r="AF697" s="28"/>
      <c r="AG697" s="28" t="s">
        <v>202</v>
      </c>
      <c r="AH697" s="28"/>
      <c r="AI697" s="28"/>
      <c r="AJ697" s="28"/>
    </row>
    <row r="698" spans="1:36" s="89" customFormat="1" ht="378" hidden="1" customHeight="1" x14ac:dyDescent="0.2">
      <c r="A698" s="28" t="s">
        <v>8717</v>
      </c>
      <c r="B698" s="28" t="s">
        <v>120</v>
      </c>
      <c r="C698" s="28" t="s">
        <v>37</v>
      </c>
      <c r="D698" s="289">
        <v>41898</v>
      </c>
      <c r="E698" s="30"/>
      <c r="F698" s="289"/>
      <c r="G698" s="30"/>
      <c r="H698" s="30"/>
      <c r="I698" s="28"/>
      <c r="J698" s="28"/>
      <c r="K698" s="28"/>
      <c r="L698" s="28"/>
      <c r="M698" s="28"/>
      <c r="N698" s="28"/>
      <c r="O698" s="28"/>
      <c r="P698" s="28"/>
      <c r="Q698" s="28"/>
      <c r="R698" s="28"/>
      <c r="S698" s="28"/>
      <c r="T698" s="28"/>
      <c r="U698" s="28"/>
      <c r="V698" s="45"/>
      <c r="W698" s="45"/>
      <c r="X698" s="45"/>
      <c r="Y698" s="45"/>
      <c r="Z698" s="45"/>
      <c r="AA698" s="45"/>
      <c r="AB698" s="45"/>
      <c r="AC698" s="45"/>
      <c r="AD698" s="28"/>
      <c r="AE698" s="28"/>
      <c r="AF698" s="28"/>
      <c r="AG698" s="28" t="s">
        <v>202</v>
      </c>
      <c r="AH698" s="22"/>
      <c r="AI698" s="22"/>
      <c r="AJ698" s="22"/>
    </row>
    <row r="699" spans="1:36" s="3" customFormat="1" ht="31.5" hidden="1" customHeight="1" x14ac:dyDescent="0.2">
      <c r="A699" s="28" t="s">
        <v>8717</v>
      </c>
      <c r="B699" s="28" t="s">
        <v>120</v>
      </c>
      <c r="C699" s="28" t="s">
        <v>37</v>
      </c>
      <c r="D699" s="289">
        <v>41899</v>
      </c>
      <c r="E699" s="30"/>
      <c r="F699" s="289"/>
      <c r="G699" s="30"/>
      <c r="H699" s="30"/>
      <c r="I699" s="28"/>
      <c r="J699" s="28"/>
      <c r="K699" s="28"/>
      <c r="L699" s="28"/>
      <c r="M699" s="28"/>
      <c r="N699" s="28"/>
      <c r="O699" s="28"/>
      <c r="P699" s="28"/>
      <c r="Q699" s="28"/>
      <c r="R699" s="28"/>
      <c r="S699" s="28"/>
      <c r="T699" s="28"/>
      <c r="U699" s="28"/>
      <c r="V699" s="45"/>
      <c r="W699" s="45"/>
      <c r="X699" s="45"/>
      <c r="Y699" s="45"/>
      <c r="Z699" s="45"/>
      <c r="AA699" s="45"/>
      <c r="AB699" s="45"/>
      <c r="AC699" s="45"/>
      <c r="AD699" s="28"/>
      <c r="AE699" s="28"/>
      <c r="AF699" s="28"/>
      <c r="AG699" s="28" t="s">
        <v>202</v>
      </c>
      <c r="AH699" s="22"/>
      <c r="AI699" s="22"/>
      <c r="AJ699" s="22"/>
    </row>
    <row r="700" spans="1:36" s="3" customFormat="1" ht="31.5" hidden="1" customHeight="1" x14ac:dyDescent="0.2">
      <c r="A700" s="28" t="s">
        <v>8717</v>
      </c>
      <c r="B700" s="28" t="s">
        <v>120</v>
      </c>
      <c r="C700" s="28" t="s">
        <v>37</v>
      </c>
      <c r="D700" s="289">
        <v>41900</v>
      </c>
      <c r="E700" s="30"/>
      <c r="F700" s="289"/>
      <c r="G700" s="30"/>
      <c r="H700" s="30"/>
      <c r="I700" s="28"/>
      <c r="J700" s="28"/>
      <c r="K700" s="28"/>
      <c r="L700" s="28"/>
      <c r="M700" s="28"/>
      <c r="N700" s="28"/>
      <c r="O700" s="28"/>
      <c r="P700" s="28"/>
      <c r="Q700" s="28"/>
      <c r="R700" s="28"/>
      <c r="S700" s="28"/>
      <c r="T700" s="28"/>
      <c r="U700" s="28"/>
      <c r="V700" s="45"/>
      <c r="W700" s="45"/>
      <c r="X700" s="45"/>
      <c r="Y700" s="45"/>
      <c r="Z700" s="45"/>
      <c r="AA700" s="45"/>
      <c r="AB700" s="45"/>
      <c r="AC700" s="45"/>
      <c r="AD700" s="28"/>
      <c r="AE700" s="28"/>
      <c r="AF700" s="28"/>
      <c r="AG700" s="28" t="s">
        <v>202</v>
      </c>
      <c r="AH700" s="22"/>
      <c r="AI700" s="22"/>
      <c r="AJ700" s="22"/>
    </row>
    <row r="701" spans="1:36" s="3" customFormat="1" ht="31.5" hidden="1" customHeight="1" x14ac:dyDescent="0.2">
      <c r="A701" s="28" t="s">
        <v>8717</v>
      </c>
      <c r="B701" s="28" t="s">
        <v>120</v>
      </c>
      <c r="C701" s="28" t="s">
        <v>37</v>
      </c>
      <c r="D701" s="289">
        <v>41901</v>
      </c>
      <c r="E701" s="30"/>
      <c r="F701" s="289"/>
      <c r="G701" s="30"/>
      <c r="H701" s="30"/>
      <c r="I701" s="28"/>
      <c r="J701" s="28"/>
      <c r="K701" s="28"/>
      <c r="L701" s="28"/>
      <c r="M701" s="28"/>
      <c r="N701" s="28"/>
      <c r="O701" s="28"/>
      <c r="P701" s="28"/>
      <c r="Q701" s="28"/>
      <c r="R701" s="28"/>
      <c r="S701" s="28"/>
      <c r="T701" s="28"/>
      <c r="U701" s="28"/>
      <c r="V701" s="45"/>
      <c r="W701" s="45"/>
      <c r="X701" s="45"/>
      <c r="Y701" s="45"/>
      <c r="Z701" s="45"/>
      <c r="AA701" s="45"/>
      <c r="AB701" s="45"/>
      <c r="AC701" s="45"/>
      <c r="AD701" s="28"/>
      <c r="AE701" s="28"/>
      <c r="AF701" s="28"/>
      <c r="AG701" s="28" t="s">
        <v>202</v>
      </c>
      <c r="AH701" s="22"/>
      <c r="AI701" s="22"/>
      <c r="AJ701" s="22"/>
    </row>
    <row r="702" spans="1:36" ht="31.5" hidden="1" customHeight="1" x14ac:dyDescent="0.2">
      <c r="A702" s="28" t="s">
        <v>8717</v>
      </c>
      <c r="B702" s="28" t="s">
        <v>120</v>
      </c>
      <c r="C702" s="28" t="s">
        <v>37</v>
      </c>
      <c r="D702" s="289">
        <v>41902</v>
      </c>
      <c r="E702" s="30"/>
      <c r="F702" s="289"/>
      <c r="G702" s="30"/>
      <c r="H702" s="30"/>
      <c r="I702" s="349"/>
      <c r="J702" s="28"/>
      <c r="K702" s="28"/>
      <c r="L702" s="28"/>
      <c r="M702" s="28"/>
      <c r="N702" s="28"/>
      <c r="O702" s="28"/>
      <c r="P702" s="28"/>
      <c r="Q702" s="28"/>
      <c r="R702" s="28"/>
      <c r="S702" s="28"/>
      <c r="T702" s="28"/>
      <c r="U702" s="28"/>
      <c r="V702" s="571"/>
      <c r="W702" s="571"/>
      <c r="X702" s="571"/>
      <c r="Y702" s="571"/>
      <c r="Z702" s="571"/>
      <c r="AA702" s="571"/>
      <c r="AB702" s="571"/>
      <c r="AC702" s="571"/>
      <c r="AD702" s="354"/>
      <c r="AE702" s="349"/>
      <c r="AF702" s="349"/>
      <c r="AG702" s="28" t="s">
        <v>202</v>
      </c>
    </row>
    <row r="703" spans="1:36" ht="31.5" hidden="1" customHeight="1" x14ac:dyDescent="0.2">
      <c r="A703" s="28" t="s">
        <v>8717</v>
      </c>
      <c r="B703" s="28" t="s">
        <v>120</v>
      </c>
      <c r="C703" s="28" t="s">
        <v>37</v>
      </c>
      <c r="D703" s="289">
        <v>41903</v>
      </c>
      <c r="E703" s="30"/>
      <c r="F703" s="289"/>
      <c r="G703" s="30"/>
      <c r="H703" s="30"/>
      <c r="I703" s="349"/>
      <c r="J703" s="28"/>
      <c r="K703" s="28"/>
      <c r="L703" s="28"/>
      <c r="M703" s="28"/>
      <c r="N703" s="28"/>
      <c r="O703" s="28"/>
      <c r="P703" s="28"/>
      <c r="Q703" s="28"/>
      <c r="R703" s="28"/>
      <c r="S703" s="28"/>
      <c r="T703" s="28"/>
      <c r="U703" s="28"/>
      <c r="V703" s="571"/>
      <c r="W703" s="571"/>
      <c r="X703" s="571"/>
      <c r="Y703" s="571"/>
      <c r="Z703" s="571"/>
      <c r="AA703" s="571"/>
      <c r="AB703" s="571"/>
      <c r="AC703" s="571"/>
      <c r="AD703" s="354"/>
      <c r="AE703" s="349"/>
      <c r="AF703" s="349"/>
      <c r="AG703" s="28" t="s">
        <v>202</v>
      </c>
    </row>
    <row r="704" spans="1:36" ht="31.5" hidden="1" customHeight="1" x14ac:dyDescent="0.2">
      <c r="A704" s="28" t="s">
        <v>8717</v>
      </c>
      <c r="B704" s="28" t="s">
        <v>120</v>
      </c>
      <c r="C704" s="28" t="s">
        <v>37</v>
      </c>
      <c r="D704" s="289">
        <v>41904</v>
      </c>
      <c r="E704" s="30"/>
      <c r="F704" s="289"/>
      <c r="G704" s="30"/>
      <c r="H704" s="30"/>
      <c r="I704" s="28"/>
      <c r="J704" s="28"/>
      <c r="K704" s="28"/>
      <c r="L704" s="28"/>
      <c r="M704" s="28"/>
      <c r="N704" s="28"/>
      <c r="O704" s="28"/>
      <c r="P704" s="28"/>
      <c r="Q704" s="28"/>
      <c r="R704" s="28"/>
      <c r="S704" s="28"/>
      <c r="T704" s="28"/>
      <c r="U704" s="28"/>
      <c r="V704" s="45"/>
      <c r="W704" s="45"/>
      <c r="X704" s="45"/>
      <c r="Y704" s="45"/>
      <c r="Z704" s="45"/>
      <c r="AA704" s="45"/>
      <c r="AB704" s="45"/>
      <c r="AC704" s="45"/>
      <c r="AD704" s="349"/>
      <c r="AE704" s="28"/>
      <c r="AF704" s="28"/>
      <c r="AG704" s="28" t="s">
        <v>202</v>
      </c>
    </row>
    <row r="705" spans="1:38" ht="89.25" hidden="1" customHeight="1" x14ac:dyDescent="0.2">
      <c r="A705" s="28" t="s">
        <v>8717</v>
      </c>
      <c r="B705" s="28" t="s">
        <v>120</v>
      </c>
      <c r="C705" s="28" t="s">
        <v>37</v>
      </c>
      <c r="D705" s="289">
        <v>41905</v>
      </c>
      <c r="E705" s="381"/>
      <c r="F705" s="289"/>
      <c r="G705" s="381"/>
      <c r="H705" s="381"/>
      <c r="I705" s="349"/>
      <c r="J705" s="349"/>
      <c r="K705" s="349"/>
      <c r="L705" s="349"/>
      <c r="M705" s="349"/>
      <c r="N705" s="349"/>
      <c r="O705" s="349"/>
      <c r="P705" s="349"/>
      <c r="Q705" s="28"/>
      <c r="R705" s="349"/>
      <c r="S705" s="349"/>
      <c r="T705" s="28"/>
      <c r="U705" s="28"/>
      <c r="V705" s="45"/>
      <c r="W705" s="45"/>
      <c r="X705" s="45"/>
      <c r="Y705" s="45"/>
      <c r="Z705" s="45"/>
      <c r="AA705" s="45"/>
      <c r="AB705" s="45"/>
      <c r="AC705" s="45"/>
      <c r="AD705" s="28"/>
      <c r="AE705" s="28"/>
      <c r="AF705" s="28"/>
      <c r="AG705" s="28" t="s">
        <v>202</v>
      </c>
    </row>
    <row r="706" spans="1:38" ht="63" hidden="1" customHeight="1" x14ac:dyDescent="0.2">
      <c r="A706" s="28" t="s">
        <v>8717</v>
      </c>
      <c r="B706" s="28" t="s">
        <v>120</v>
      </c>
      <c r="C706" s="28" t="s">
        <v>37</v>
      </c>
      <c r="D706" s="289">
        <v>41906</v>
      </c>
      <c r="E706" s="30"/>
      <c r="F706" s="289"/>
      <c r="G706" s="30"/>
      <c r="H706" s="30"/>
      <c r="I706" s="349"/>
      <c r="J706" s="28"/>
      <c r="K706" s="28"/>
      <c r="L706" s="28"/>
      <c r="M706" s="28"/>
      <c r="N706" s="28"/>
      <c r="O706" s="28"/>
      <c r="P706" s="28"/>
      <c r="Q706" s="28"/>
      <c r="R706" s="28"/>
      <c r="S706" s="28"/>
      <c r="T706" s="28"/>
      <c r="U706" s="28"/>
      <c r="V706" s="45"/>
      <c r="W706" s="45"/>
      <c r="X706" s="45"/>
      <c r="Y706" s="45"/>
      <c r="Z706" s="45"/>
      <c r="AA706" s="45"/>
      <c r="AB706" s="45"/>
      <c r="AC706" s="45"/>
      <c r="AD706" s="354"/>
      <c r="AE706" s="28"/>
      <c r="AF706" s="28"/>
      <c r="AG706" s="28" t="s">
        <v>202</v>
      </c>
    </row>
    <row r="707" spans="1:38" ht="31.5" hidden="1" customHeight="1" x14ac:dyDescent="0.2">
      <c r="A707" s="28" t="s">
        <v>8717</v>
      </c>
      <c r="B707" s="28" t="s">
        <v>120</v>
      </c>
      <c r="C707" s="28" t="s">
        <v>37</v>
      </c>
      <c r="D707" s="289">
        <v>41907</v>
      </c>
      <c r="E707" s="30"/>
      <c r="F707" s="289"/>
      <c r="G707" s="30"/>
      <c r="H707" s="30"/>
      <c r="I707" s="28"/>
      <c r="J707" s="28"/>
      <c r="K707" s="28"/>
      <c r="L707" s="28"/>
      <c r="M707" s="28"/>
      <c r="N707" s="28"/>
      <c r="O707" s="28"/>
      <c r="P707" s="28"/>
      <c r="Q707" s="28"/>
      <c r="R707" s="28"/>
      <c r="S707" s="28"/>
      <c r="T707" s="28"/>
      <c r="U707" s="28"/>
      <c r="V707" s="45"/>
      <c r="W707" s="45"/>
      <c r="X707" s="45"/>
      <c r="Y707" s="45"/>
      <c r="Z707" s="45"/>
      <c r="AA707" s="45"/>
      <c r="AB707" s="45"/>
      <c r="AC707" s="45"/>
      <c r="AD707" s="28"/>
      <c r="AE707" s="28"/>
      <c r="AF707" s="28"/>
      <c r="AG707" s="28" t="s">
        <v>202</v>
      </c>
    </row>
    <row r="708" spans="1:38" ht="31.5" hidden="1" customHeight="1" x14ac:dyDescent="0.2">
      <c r="A708" s="28" t="s">
        <v>8717</v>
      </c>
      <c r="B708" s="28" t="s">
        <v>120</v>
      </c>
      <c r="C708" s="28" t="s">
        <v>37</v>
      </c>
      <c r="D708" s="289">
        <v>41908</v>
      </c>
      <c r="E708" s="30"/>
      <c r="F708" s="289"/>
      <c r="G708" s="30"/>
      <c r="H708" s="30"/>
      <c r="I708" s="28"/>
      <c r="J708" s="28"/>
      <c r="K708" s="28"/>
      <c r="L708" s="28"/>
      <c r="M708" s="28"/>
      <c r="N708" s="28"/>
      <c r="O708" s="28"/>
      <c r="P708" s="28"/>
      <c r="Q708" s="28"/>
      <c r="R708" s="28"/>
      <c r="S708" s="28"/>
      <c r="T708" s="28"/>
      <c r="U708" s="28"/>
      <c r="V708" s="45"/>
      <c r="W708" s="45"/>
      <c r="X708" s="45"/>
      <c r="Y708" s="45"/>
      <c r="Z708" s="45"/>
      <c r="AA708" s="45"/>
      <c r="AB708" s="45"/>
      <c r="AC708" s="45"/>
      <c r="AD708" s="28"/>
      <c r="AE708" s="28"/>
      <c r="AF708" s="28"/>
      <c r="AG708" s="28" t="s">
        <v>202</v>
      </c>
    </row>
    <row r="709" spans="1:38" ht="31.5" hidden="1" customHeight="1" x14ac:dyDescent="0.2">
      <c r="A709" s="28" t="s">
        <v>8717</v>
      </c>
      <c r="B709" s="28" t="s">
        <v>120</v>
      </c>
      <c r="C709" s="28" t="s">
        <v>37</v>
      </c>
      <c r="D709" s="289">
        <v>41909</v>
      </c>
      <c r="E709" s="30"/>
      <c r="F709" s="289"/>
      <c r="G709" s="30"/>
      <c r="H709" s="30"/>
      <c r="I709" s="28"/>
      <c r="J709" s="28"/>
      <c r="K709" s="28"/>
      <c r="L709" s="28"/>
      <c r="M709" s="28"/>
      <c r="N709" s="28"/>
      <c r="O709" s="28"/>
      <c r="P709" s="28"/>
      <c r="Q709" s="28"/>
      <c r="R709" s="28"/>
      <c r="S709" s="28"/>
      <c r="T709" s="28"/>
      <c r="U709" s="28"/>
      <c r="V709" s="45"/>
      <c r="W709" s="45"/>
      <c r="X709" s="45"/>
      <c r="Y709" s="45"/>
      <c r="Z709" s="45"/>
      <c r="AA709" s="45"/>
      <c r="AB709" s="45"/>
      <c r="AC709" s="45"/>
      <c r="AD709" s="28"/>
      <c r="AE709" s="28"/>
      <c r="AF709" s="28"/>
      <c r="AG709" s="28" t="s">
        <v>202</v>
      </c>
    </row>
    <row r="710" spans="1:38" s="24" customFormat="1" ht="31.5" hidden="1" customHeight="1" x14ac:dyDescent="0.2">
      <c r="A710" s="28" t="s">
        <v>8717</v>
      </c>
      <c r="B710" s="28" t="s">
        <v>120</v>
      </c>
      <c r="C710" s="28" t="s">
        <v>37</v>
      </c>
      <c r="D710" s="289">
        <v>41910</v>
      </c>
      <c r="E710" s="30"/>
      <c r="F710" s="289"/>
      <c r="G710" s="30"/>
      <c r="H710" s="30"/>
      <c r="I710" s="28"/>
      <c r="J710" s="28"/>
      <c r="K710" s="28"/>
      <c r="L710" s="28"/>
      <c r="M710" s="28"/>
      <c r="N710" s="28"/>
      <c r="O710" s="28"/>
      <c r="P710" s="28"/>
      <c r="Q710" s="354"/>
      <c r="R710" s="28"/>
      <c r="S710" s="28"/>
      <c r="T710" s="28"/>
      <c r="U710" s="28"/>
      <c r="V710" s="45"/>
      <c r="W710" s="45"/>
      <c r="X710" s="45"/>
      <c r="Y710" s="45"/>
      <c r="Z710" s="45"/>
      <c r="AA710" s="45"/>
      <c r="AB710" s="45"/>
      <c r="AC710" s="45"/>
      <c r="AD710" s="28"/>
      <c r="AE710" s="28"/>
      <c r="AF710" s="28"/>
      <c r="AG710" s="28" t="s">
        <v>202</v>
      </c>
      <c r="AH710" s="22"/>
      <c r="AI710" s="371"/>
      <c r="AJ710" s="28"/>
      <c r="AK710" s="113"/>
      <c r="AL710" s="114"/>
    </row>
    <row r="711" spans="1:38" s="24" customFormat="1" ht="31.5" hidden="1" customHeight="1" x14ac:dyDescent="0.2">
      <c r="A711" s="28" t="s">
        <v>8717</v>
      </c>
      <c r="B711" s="28" t="s">
        <v>120</v>
      </c>
      <c r="C711" s="28" t="s">
        <v>37</v>
      </c>
      <c r="D711" s="289">
        <v>41911</v>
      </c>
      <c r="E711" s="30"/>
      <c r="F711" s="289"/>
      <c r="G711" s="30"/>
      <c r="H711" s="30"/>
      <c r="I711" s="28"/>
      <c r="J711" s="28"/>
      <c r="K711" s="28"/>
      <c r="L711" s="28"/>
      <c r="M711" s="28"/>
      <c r="N711" s="28"/>
      <c r="O711" s="28"/>
      <c r="P711" s="28"/>
      <c r="Q711" s="354"/>
      <c r="R711" s="28"/>
      <c r="S711" s="28"/>
      <c r="T711" s="28"/>
      <c r="U711" s="28"/>
      <c r="V711" s="45"/>
      <c r="W711" s="45"/>
      <c r="X711" s="45"/>
      <c r="Y711" s="45"/>
      <c r="Z711" s="45"/>
      <c r="AA711" s="45"/>
      <c r="AB711" s="45"/>
      <c r="AC711" s="45"/>
      <c r="AD711" s="28"/>
      <c r="AE711" s="28"/>
      <c r="AF711" s="28"/>
      <c r="AG711" s="28" t="s">
        <v>202</v>
      </c>
      <c r="AH711" s="22"/>
      <c r="AI711" s="371"/>
      <c r="AJ711" s="1" t="s">
        <v>8795</v>
      </c>
      <c r="AK711" s="113"/>
      <c r="AL711" s="114"/>
    </row>
    <row r="712" spans="1:38" ht="31.5" hidden="1" customHeight="1" x14ac:dyDescent="0.2">
      <c r="A712" s="28" t="s">
        <v>8717</v>
      </c>
      <c r="B712" s="28" t="s">
        <v>120</v>
      </c>
      <c r="C712" s="28" t="s">
        <v>37</v>
      </c>
      <c r="D712" s="289">
        <v>41912</v>
      </c>
      <c r="E712" s="30"/>
      <c r="F712" s="289"/>
      <c r="G712" s="30"/>
      <c r="H712" s="30"/>
      <c r="I712" s="28"/>
      <c r="J712" s="28"/>
      <c r="K712" s="28"/>
      <c r="L712" s="28"/>
      <c r="M712" s="28"/>
      <c r="N712" s="28"/>
      <c r="O712" s="28"/>
      <c r="P712" s="28"/>
      <c r="Q712" s="28"/>
      <c r="R712" s="28"/>
      <c r="S712" s="28"/>
      <c r="T712" s="28"/>
      <c r="U712" s="28"/>
      <c r="V712" s="45"/>
      <c r="W712" s="45"/>
      <c r="X712" s="45"/>
      <c r="Y712" s="45"/>
      <c r="Z712" s="45"/>
      <c r="AA712" s="45"/>
      <c r="AB712" s="45"/>
      <c r="AC712" s="45"/>
      <c r="AD712" s="28"/>
      <c r="AE712" s="28"/>
      <c r="AF712" s="28"/>
      <c r="AG712" s="28" t="s">
        <v>202</v>
      </c>
      <c r="AJ712" s="3" t="s">
        <v>8795</v>
      </c>
    </row>
    <row r="713" spans="1:38" ht="47.25" hidden="1" customHeight="1" x14ac:dyDescent="0.2">
      <c r="A713" s="36" t="s">
        <v>9031</v>
      </c>
      <c r="B713" s="28" t="s">
        <v>120</v>
      </c>
      <c r="C713" s="28" t="s">
        <v>37</v>
      </c>
      <c r="D713" s="289">
        <v>41913</v>
      </c>
      <c r="E713" s="30"/>
      <c r="F713" s="289"/>
      <c r="G713" s="30"/>
      <c r="H713" s="38"/>
      <c r="I713" s="28"/>
      <c r="J713" s="28"/>
      <c r="K713" s="349"/>
      <c r="L713" s="28"/>
      <c r="M713" s="28"/>
      <c r="N713" s="28"/>
      <c r="O713" s="28"/>
      <c r="P713" s="28"/>
      <c r="Q713" s="28"/>
      <c r="R713" s="28"/>
      <c r="S713" s="28"/>
      <c r="T713" s="28"/>
      <c r="U713" s="28"/>
      <c r="V713" s="45"/>
      <c r="W713" s="45"/>
      <c r="X713" s="45"/>
      <c r="Y713" s="45"/>
      <c r="Z713" s="45"/>
      <c r="AA713" s="45"/>
      <c r="AB713" s="45"/>
      <c r="AC713" s="45"/>
      <c r="AD713" s="28"/>
      <c r="AE713" s="28"/>
      <c r="AF713" s="28"/>
      <c r="AG713" s="28" t="s">
        <v>202</v>
      </c>
      <c r="AJ713" s="3"/>
    </row>
    <row r="714" spans="1:38" ht="31.5" hidden="1" customHeight="1" x14ac:dyDescent="0.2">
      <c r="A714" s="36" t="s">
        <v>9031</v>
      </c>
      <c r="B714" s="28" t="s">
        <v>120</v>
      </c>
      <c r="C714" s="28" t="s">
        <v>37</v>
      </c>
      <c r="D714" s="289">
        <v>41914</v>
      </c>
      <c r="E714" s="30"/>
      <c r="F714" s="289"/>
      <c r="G714" s="30"/>
      <c r="H714" s="38"/>
      <c r="I714" s="28"/>
      <c r="J714" s="28"/>
      <c r="K714" s="28"/>
      <c r="L714" s="28"/>
      <c r="M714" s="28"/>
      <c r="N714" s="28"/>
      <c r="O714" s="28"/>
      <c r="P714" s="28"/>
      <c r="Q714" s="28"/>
      <c r="R714" s="28"/>
      <c r="S714" s="28"/>
      <c r="T714" s="28"/>
      <c r="U714" s="28"/>
      <c r="V714" s="45"/>
      <c r="W714" s="45"/>
      <c r="X714" s="45"/>
      <c r="Y714" s="45"/>
      <c r="Z714" s="45"/>
      <c r="AA714" s="45"/>
      <c r="AB714" s="45"/>
      <c r="AC714" s="45"/>
      <c r="AD714" s="28"/>
      <c r="AE714" s="28"/>
      <c r="AF714" s="28"/>
      <c r="AG714" s="28" t="s">
        <v>202</v>
      </c>
      <c r="AJ714" s="3"/>
    </row>
    <row r="715" spans="1:38" ht="31.5" hidden="1" customHeight="1" x14ac:dyDescent="0.2">
      <c r="A715" s="36" t="s">
        <v>9031</v>
      </c>
      <c r="B715" s="28" t="s">
        <v>120</v>
      </c>
      <c r="C715" s="28" t="s">
        <v>37</v>
      </c>
      <c r="D715" s="289">
        <v>41915</v>
      </c>
      <c r="E715" s="30"/>
      <c r="F715" s="289"/>
      <c r="G715" s="30"/>
      <c r="H715" s="38"/>
      <c r="I715" s="28"/>
      <c r="J715" s="28"/>
      <c r="K715" s="28"/>
      <c r="L715" s="28"/>
      <c r="M715" s="28"/>
      <c r="N715" s="28"/>
      <c r="O715" s="28"/>
      <c r="P715" s="28"/>
      <c r="Q715" s="28"/>
      <c r="R715" s="28"/>
      <c r="S715" s="28"/>
      <c r="T715" s="28"/>
      <c r="U715" s="28"/>
      <c r="V715" s="45"/>
      <c r="W715" s="45"/>
      <c r="X715" s="45"/>
      <c r="Y715" s="45"/>
      <c r="Z715" s="45"/>
      <c r="AA715" s="45"/>
      <c r="AB715" s="45"/>
      <c r="AC715" s="45"/>
      <c r="AD715" s="28"/>
      <c r="AE715" s="28"/>
      <c r="AF715" s="28"/>
      <c r="AG715" s="28" t="s">
        <v>202</v>
      </c>
      <c r="AJ715" s="3"/>
    </row>
    <row r="716" spans="1:38" ht="31.5" hidden="1" customHeight="1" x14ac:dyDescent="0.2">
      <c r="A716" s="36" t="s">
        <v>9031</v>
      </c>
      <c r="B716" s="28" t="s">
        <v>120</v>
      </c>
      <c r="C716" s="28" t="s">
        <v>37</v>
      </c>
      <c r="D716" s="289">
        <v>41916</v>
      </c>
      <c r="E716" s="30"/>
      <c r="F716" s="289"/>
      <c r="G716" s="30"/>
      <c r="H716" s="38"/>
      <c r="I716" s="28"/>
      <c r="J716" s="28"/>
      <c r="K716" s="28"/>
      <c r="L716" s="28"/>
      <c r="M716" s="28"/>
      <c r="N716" s="28"/>
      <c r="O716" s="28"/>
      <c r="P716" s="28"/>
      <c r="Q716" s="28"/>
      <c r="R716" s="28"/>
      <c r="S716" s="28"/>
      <c r="T716" s="28"/>
      <c r="U716" s="28"/>
      <c r="V716" s="45"/>
      <c r="W716" s="45"/>
      <c r="X716" s="45"/>
      <c r="Y716" s="45"/>
      <c r="Z716" s="45"/>
      <c r="AA716" s="45"/>
      <c r="AB716" s="45"/>
      <c r="AC716" s="45"/>
      <c r="AD716" s="28"/>
      <c r="AE716" s="28"/>
      <c r="AF716" s="28"/>
      <c r="AG716" s="28" t="s">
        <v>202</v>
      </c>
      <c r="AJ716" s="3"/>
    </row>
    <row r="717" spans="1:38" ht="31.5" hidden="1" customHeight="1" x14ac:dyDescent="0.2">
      <c r="A717" s="36" t="s">
        <v>9031</v>
      </c>
      <c r="B717" s="28" t="s">
        <v>120</v>
      </c>
      <c r="C717" s="28" t="s">
        <v>37</v>
      </c>
      <c r="D717" s="289">
        <v>41917</v>
      </c>
      <c r="E717" s="30"/>
      <c r="F717" s="289"/>
      <c r="G717" s="30"/>
      <c r="H717" s="38"/>
      <c r="I717" s="28"/>
      <c r="J717" s="28"/>
      <c r="K717" s="28"/>
      <c r="L717" s="28"/>
      <c r="M717" s="28"/>
      <c r="N717" s="28"/>
      <c r="O717" s="28"/>
      <c r="P717" s="28"/>
      <c r="Q717" s="28"/>
      <c r="R717" s="28"/>
      <c r="S717" s="28"/>
      <c r="T717" s="28"/>
      <c r="U717" s="28"/>
      <c r="V717" s="45"/>
      <c r="W717" s="45"/>
      <c r="X717" s="45"/>
      <c r="Y717" s="45"/>
      <c r="Z717" s="45"/>
      <c r="AA717" s="45"/>
      <c r="AB717" s="45"/>
      <c r="AC717" s="45"/>
      <c r="AD717" s="28"/>
      <c r="AE717" s="28"/>
      <c r="AF717" s="28"/>
      <c r="AG717" s="28" t="s">
        <v>202</v>
      </c>
      <c r="AJ717" s="3"/>
    </row>
    <row r="718" spans="1:38" ht="31.5" hidden="1" customHeight="1" x14ac:dyDescent="0.2">
      <c r="A718" s="36" t="s">
        <v>9031</v>
      </c>
      <c r="B718" s="28" t="s">
        <v>120</v>
      </c>
      <c r="C718" s="28" t="s">
        <v>37</v>
      </c>
      <c r="D718" s="289">
        <v>41918</v>
      </c>
      <c r="E718" s="30"/>
      <c r="F718" s="289"/>
      <c r="G718" s="30"/>
      <c r="H718" s="38"/>
      <c r="I718" s="28"/>
      <c r="J718" s="28"/>
      <c r="K718" s="28"/>
      <c r="L718" s="28"/>
      <c r="M718" s="28"/>
      <c r="N718" s="28"/>
      <c r="O718" s="28"/>
      <c r="P718" s="28"/>
      <c r="Q718" s="28"/>
      <c r="R718" s="28"/>
      <c r="S718" s="28"/>
      <c r="T718" s="28"/>
      <c r="U718" s="28"/>
      <c r="V718" s="45"/>
      <c r="W718" s="45"/>
      <c r="X718" s="45"/>
      <c r="Y718" s="45"/>
      <c r="Z718" s="45"/>
      <c r="AA718" s="45"/>
      <c r="AB718" s="45"/>
      <c r="AC718" s="45"/>
      <c r="AD718" s="28"/>
      <c r="AE718" s="28"/>
      <c r="AF718" s="28"/>
      <c r="AG718" s="28" t="s">
        <v>202</v>
      </c>
      <c r="AJ718" s="3"/>
    </row>
    <row r="719" spans="1:38" ht="15.75" hidden="1" customHeight="1" x14ac:dyDescent="0.2">
      <c r="A719" s="36" t="s">
        <v>9031</v>
      </c>
      <c r="B719" s="28" t="s">
        <v>120</v>
      </c>
      <c r="C719" s="28" t="s">
        <v>37</v>
      </c>
      <c r="D719" s="289">
        <v>41919</v>
      </c>
      <c r="E719" s="30"/>
      <c r="F719" s="289"/>
      <c r="G719" s="30"/>
      <c r="H719" s="38"/>
      <c r="I719" s="28"/>
      <c r="J719" s="28"/>
      <c r="K719" s="28"/>
      <c r="L719" s="28"/>
      <c r="M719" s="28"/>
      <c r="N719" s="28"/>
      <c r="O719" s="28"/>
      <c r="P719" s="28"/>
      <c r="Q719" s="28"/>
      <c r="R719" s="28"/>
      <c r="S719" s="28"/>
      <c r="T719" s="28"/>
      <c r="U719" s="28"/>
      <c r="V719" s="45"/>
      <c r="W719" s="45"/>
      <c r="X719" s="45"/>
      <c r="Y719" s="45"/>
      <c r="Z719" s="45"/>
      <c r="AA719" s="45"/>
      <c r="AB719" s="45"/>
      <c r="AC719" s="45"/>
      <c r="AD719" s="28"/>
      <c r="AE719" s="28"/>
      <c r="AF719" s="28"/>
      <c r="AG719" s="28" t="s">
        <v>202</v>
      </c>
      <c r="AJ719" s="3"/>
    </row>
    <row r="720" spans="1:38" ht="31.5" hidden="1" customHeight="1" x14ac:dyDescent="0.2">
      <c r="A720" s="36" t="s">
        <v>9031</v>
      </c>
      <c r="B720" s="28" t="s">
        <v>120</v>
      </c>
      <c r="C720" s="28" t="s">
        <v>37</v>
      </c>
      <c r="D720" s="289">
        <v>41920</v>
      </c>
      <c r="E720" s="30"/>
      <c r="F720" s="289"/>
      <c r="G720" s="30"/>
      <c r="H720" s="38"/>
      <c r="I720" s="28"/>
      <c r="J720" s="28"/>
      <c r="K720" s="28"/>
      <c r="L720" s="28"/>
      <c r="M720" s="28"/>
      <c r="N720" s="28"/>
      <c r="O720" s="28"/>
      <c r="P720" s="28"/>
      <c r="Q720" s="28"/>
      <c r="R720" s="28"/>
      <c r="S720" s="28"/>
      <c r="T720" s="28"/>
      <c r="U720" s="28"/>
      <c r="V720" s="45"/>
      <c r="W720" s="45"/>
      <c r="X720" s="45"/>
      <c r="Y720" s="45"/>
      <c r="Z720" s="45"/>
      <c r="AA720" s="45"/>
      <c r="AB720" s="45"/>
      <c r="AC720" s="45"/>
      <c r="AD720" s="28"/>
      <c r="AE720" s="28"/>
      <c r="AF720" s="28"/>
      <c r="AG720" s="28" t="s">
        <v>202</v>
      </c>
      <c r="AJ720" s="3"/>
    </row>
    <row r="721" spans="1:36" ht="31.5" hidden="1" customHeight="1" x14ac:dyDescent="0.2">
      <c r="A721" s="36" t="s">
        <v>9031</v>
      </c>
      <c r="B721" s="28" t="s">
        <v>120</v>
      </c>
      <c r="C721" s="28" t="s">
        <v>37</v>
      </c>
      <c r="D721" s="289">
        <v>41921</v>
      </c>
      <c r="E721" s="30"/>
      <c r="F721" s="289"/>
      <c r="G721" s="30"/>
      <c r="H721" s="38"/>
      <c r="I721" s="28"/>
      <c r="J721" s="28"/>
      <c r="K721" s="28"/>
      <c r="L721" s="28"/>
      <c r="M721" s="28"/>
      <c r="N721" s="28"/>
      <c r="O721" s="28"/>
      <c r="P721" s="28"/>
      <c r="Q721" s="28"/>
      <c r="R721" s="28"/>
      <c r="S721" s="28"/>
      <c r="T721" s="28"/>
      <c r="U721" s="28"/>
      <c r="V721" s="45"/>
      <c r="W721" s="45"/>
      <c r="X721" s="45"/>
      <c r="Y721" s="45"/>
      <c r="Z721" s="45"/>
      <c r="AA721" s="45"/>
      <c r="AB721" s="45"/>
      <c r="AC721" s="45"/>
      <c r="AD721" s="28"/>
      <c r="AE721" s="28"/>
      <c r="AF721" s="28"/>
      <c r="AG721" s="28" t="s">
        <v>202</v>
      </c>
      <c r="AJ721" s="3"/>
    </row>
    <row r="722" spans="1:36" ht="31.5" hidden="1" customHeight="1" x14ac:dyDescent="0.2">
      <c r="A722" s="36" t="s">
        <v>9031</v>
      </c>
      <c r="B722" s="28" t="s">
        <v>120</v>
      </c>
      <c r="C722" s="28" t="s">
        <v>37</v>
      </c>
      <c r="D722" s="289">
        <v>41922</v>
      </c>
      <c r="E722" s="30"/>
      <c r="F722" s="289"/>
      <c r="G722" s="30"/>
      <c r="H722" s="38"/>
      <c r="I722" s="28"/>
      <c r="J722" s="28"/>
      <c r="K722" s="28"/>
      <c r="L722" s="28"/>
      <c r="M722" s="28"/>
      <c r="N722" s="28"/>
      <c r="O722" s="28"/>
      <c r="P722" s="28"/>
      <c r="Q722" s="28"/>
      <c r="R722" s="28"/>
      <c r="S722" s="28"/>
      <c r="T722" s="28"/>
      <c r="U722" s="28"/>
      <c r="V722" s="45"/>
      <c r="W722" s="45"/>
      <c r="X722" s="45"/>
      <c r="Y722" s="45"/>
      <c r="Z722" s="45"/>
      <c r="AA722" s="45"/>
      <c r="AB722" s="45"/>
      <c r="AC722" s="45"/>
      <c r="AD722" s="28"/>
      <c r="AE722" s="28"/>
      <c r="AF722" s="28"/>
      <c r="AG722" s="28" t="s">
        <v>202</v>
      </c>
      <c r="AJ722" s="3"/>
    </row>
    <row r="723" spans="1:36" ht="15.75" hidden="1" customHeight="1" x14ac:dyDescent="0.2">
      <c r="A723" s="36" t="s">
        <v>9031</v>
      </c>
      <c r="B723" s="28" t="s">
        <v>120</v>
      </c>
      <c r="C723" s="28" t="s">
        <v>37</v>
      </c>
      <c r="D723" s="289">
        <v>41923</v>
      </c>
      <c r="E723" s="30"/>
      <c r="F723" s="289"/>
      <c r="G723" s="30"/>
      <c r="H723" s="38"/>
      <c r="I723" s="28"/>
      <c r="J723" s="28"/>
      <c r="K723" s="28"/>
      <c r="L723" s="28"/>
      <c r="M723" s="28"/>
      <c r="N723" s="28"/>
      <c r="O723" s="28"/>
      <c r="P723" s="28"/>
      <c r="Q723" s="28"/>
      <c r="R723" s="28"/>
      <c r="S723" s="28"/>
      <c r="T723" s="28"/>
      <c r="U723" s="28"/>
      <c r="V723" s="45"/>
      <c r="W723" s="45"/>
      <c r="X723" s="45"/>
      <c r="Y723" s="45"/>
      <c r="Z723" s="45"/>
      <c r="AA723" s="45"/>
      <c r="AB723" s="45"/>
      <c r="AC723" s="45"/>
      <c r="AD723" s="28"/>
      <c r="AE723" s="28"/>
      <c r="AF723" s="28"/>
      <c r="AG723" s="28" t="s">
        <v>202</v>
      </c>
      <c r="AJ723" s="3"/>
    </row>
    <row r="724" spans="1:36" ht="31.5" hidden="1" customHeight="1" x14ac:dyDescent="0.2">
      <c r="A724" s="36" t="s">
        <v>9031</v>
      </c>
      <c r="B724" s="28" t="s">
        <v>120</v>
      </c>
      <c r="C724" s="28" t="s">
        <v>37</v>
      </c>
      <c r="D724" s="289">
        <v>41924</v>
      </c>
      <c r="E724" s="30"/>
      <c r="F724" s="289"/>
      <c r="G724" s="30"/>
      <c r="H724" s="38"/>
      <c r="I724" s="28"/>
      <c r="J724" s="28"/>
      <c r="K724" s="28"/>
      <c r="L724" s="28"/>
      <c r="M724" s="28"/>
      <c r="N724" s="28"/>
      <c r="O724" s="28"/>
      <c r="P724" s="28"/>
      <c r="Q724" s="28"/>
      <c r="R724" s="28"/>
      <c r="S724" s="28"/>
      <c r="T724" s="28"/>
      <c r="U724" s="28"/>
      <c r="V724" s="45"/>
      <c r="W724" s="45"/>
      <c r="X724" s="45"/>
      <c r="Y724" s="45"/>
      <c r="Z724" s="45"/>
      <c r="AA724" s="45"/>
      <c r="AB724" s="45"/>
      <c r="AC724" s="45"/>
      <c r="AD724" s="28"/>
      <c r="AE724" s="28"/>
      <c r="AF724" s="28"/>
      <c r="AG724" s="28" t="s">
        <v>202</v>
      </c>
      <c r="AJ724" s="3"/>
    </row>
    <row r="725" spans="1:36" ht="31.5" hidden="1" customHeight="1" x14ac:dyDescent="0.2">
      <c r="A725" s="36" t="s">
        <v>9031</v>
      </c>
      <c r="B725" s="28" t="s">
        <v>120</v>
      </c>
      <c r="C725" s="28" t="s">
        <v>37</v>
      </c>
      <c r="D725" s="289">
        <v>41925</v>
      </c>
      <c r="E725" s="30"/>
      <c r="F725" s="289"/>
      <c r="G725" s="30"/>
      <c r="H725" s="38"/>
      <c r="I725" s="28"/>
      <c r="J725" s="28"/>
      <c r="K725" s="28"/>
      <c r="L725" s="28"/>
      <c r="M725" s="28"/>
      <c r="N725" s="28"/>
      <c r="O725" s="28"/>
      <c r="P725" s="28"/>
      <c r="Q725" s="28"/>
      <c r="R725" s="28"/>
      <c r="S725" s="28"/>
      <c r="T725" s="28"/>
      <c r="U725" s="28"/>
      <c r="V725" s="45"/>
      <c r="W725" s="45"/>
      <c r="X725" s="45"/>
      <c r="Y725" s="45"/>
      <c r="Z725" s="45"/>
      <c r="AA725" s="45"/>
      <c r="AB725" s="45"/>
      <c r="AC725" s="45"/>
      <c r="AD725" s="28"/>
      <c r="AE725" s="28"/>
      <c r="AF725" s="28"/>
      <c r="AG725" s="28" t="s">
        <v>202</v>
      </c>
      <c r="AJ725" s="3"/>
    </row>
    <row r="726" spans="1:36" ht="31.5" hidden="1" customHeight="1" x14ac:dyDescent="0.2">
      <c r="A726" s="36" t="s">
        <v>9031</v>
      </c>
      <c r="B726" s="28" t="s">
        <v>120</v>
      </c>
      <c r="C726" s="28" t="s">
        <v>37</v>
      </c>
      <c r="D726" s="289">
        <v>41926</v>
      </c>
      <c r="E726" s="30"/>
      <c r="F726" s="289"/>
      <c r="G726" s="30"/>
      <c r="H726" s="38"/>
      <c r="I726" s="28"/>
      <c r="J726" s="28"/>
      <c r="K726" s="28"/>
      <c r="L726" s="28"/>
      <c r="M726" s="28"/>
      <c r="N726" s="28"/>
      <c r="O726" s="28"/>
      <c r="P726" s="28"/>
      <c r="Q726" s="28"/>
      <c r="R726" s="28"/>
      <c r="S726" s="28"/>
      <c r="T726" s="28"/>
      <c r="U726" s="28"/>
      <c r="V726" s="45"/>
      <c r="W726" s="45"/>
      <c r="X726" s="45"/>
      <c r="Y726" s="45"/>
      <c r="Z726" s="45"/>
      <c r="AA726" s="45"/>
      <c r="AB726" s="45"/>
      <c r="AC726" s="45"/>
      <c r="AD726" s="28"/>
      <c r="AE726" s="28"/>
      <c r="AF726" s="28"/>
      <c r="AG726" s="28" t="s">
        <v>202</v>
      </c>
      <c r="AJ726" s="3"/>
    </row>
    <row r="727" spans="1:36" ht="31.5" hidden="1" customHeight="1" x14ac:dyDescent="0.2">
      <c r="A727" s="36" t="s">
        <v>9031</v>
      </c>
      <c r="B727" s="28" t="s">
        <v>120</v>
      </c>
      <c r="C727" s="28" t="s">
        <v>37</v>
      </c>
      <c r="D727" s="289">
        <v>41927</v>
      </c>
      <c r="E727" s="30"/>
      <c r="F727" s="289"/>
      <c r="G727" s="30"/>
      <c r="H727" s="38"/>
      <c r="I727" s="28"/>
      <c r="J727" s="28"/>
      <c r="K727" s="28"/>
      <c r="L727" s="28"/>
      <c r="M727" s="28"/>
      <c r="N727" s="28"/>
      <c r="O727" s="28"/>
      <c r="P727" s="28"/>
      <c r="Q727" s="28"/>
      <c r="R727" s="28"/>
      <c r="S727" s="28"/>
      <c r="T727" s="28"/>
      <c r="U727" s="28"/>
      <c r="V727" s="45"/>
      <c r="W727" s="45"/>
      <c r="X727" s="45"/>
      <c r="Y727" s="45"/>
      <c r="Z727" s="45"/>
      <c r="AA727" s="45"/>
      <c r="AB727" s="45"/>
      <c r="AC727" s="45"/>
      <c r="AD727" s="28"/>
      <c r="AE727" s="28"/>
      <c r="AF727" s="28"/>
      <c r="AG727" s="28" t="s">
        <v>202</v>
      </c>
      <c r="AJ727" s="3"/>
    </row>
    <row r="728" spans="1:36" ht="31.5" hidden="1" customHeight="1" x14ac:dyDescent="0.2">
      <c r="A728" s="36" t="s">
        <v>9031</v>
      </c>
      <c r="B728" s="28" t="s">
        <v>120</v>
      </c>
      <c r="C728" s="28" t="s">
        <v>37</v>
      </c>
      <c r="D728" s="289">
        <v>41927</v>
      </c>
      <c r="E728" s="30"/>
      <c r="F728" s="289"/>
      <c r="G728" s="30"/>
      <c r="H728" s="38"/>
      <c r="I728" s="28"/>
      <c r="J728" s="28"/>
      <c r="K728" s="28"/>
      <c r="L728" s="28"/>
      <c r="M728" s="28"/>
      <c r="N728" s="28"/>
      <c r="O728" s="28"/>
      <c r="P728" s="28"/>
      <c r="Q728" s="28"/>
      <c r="R728" s="28"/>
      <c r="S728" s="28"/>
      <c r="T728" s="28"/>
      <c r="U728" s="28"/>
      <c r="V728" s="45"/>
      <c r="W728" s="45"/>
      <c r="X728" s="45"/>
      <c r="Y728" s="45"/>
      <c r="Z728" s="45"/>
      <c r="AA728" s="45"/>
      <c r="AB728" s="45"/>
      <c r="AC728" s="45"/>
      <c r="AD728" s="28"/>
      <c r="AE728" s="28"/>
      <c r="AF728" s="28"/>
      <c r="AG728" s="28" t="s">
        <v>202</v>
      </c>
      <c r="AJ728" s="3"/>
    </row>
    <row r="729" spans="1:36" ht="47.25" hidden="1" customHeight="1" x14ac:dyDescent="0.2">
      <c r="A729" s="36" t="s">
        <v>9031</v>
      </c>
      <c r="B729" s="28" t="s">
        <v>120</v>
      </c>
      <c r="C729" s="28" t="s">
        <v>37</v>
      </c>
      <c r="D729" s="289">
        <v>41928</v>
      </c>
      <c r="E729" s="30"/>
      <c r="F729" s="289"/>
      <c r="G729" s="30"/>
      <c r="H729" s="38"/>
      <c r="I729" s="28"/>
      <c r="J729" s="28"/>
      <c r="K729" s="28"/>
      <c r="L729" s="28"/>
      <c r="M729" s="28"/>
      <c r="N729" s="28"/>
      <c r="O729" s="28"/>
      <c r="P729" s="28"/>
      <c r="Q729" s="28"/>
      <c r="R729" s="28"/>
      <c r="S729" s="28"/>
      <c r="T729" s="28"/>
      <c r="U729" s="28"/>
      <c r="V729" s="45"/>
      <c r="W729" s="45"/>
      <c r="X729" s="45"/>
      <c r="Y729" s="45"/>
      <c r="Z729" s="45"/>
      <c r="AA729" s="45"/>
      <c r="AB729" s="45"/>
      <c r="AC729" s="45"/>
      <c r="AD729" s="28"/>
      <c r="AE729" s="28"/>
      <c r="AF729" s="28"/>
      <c r="AG729" s="28" t="s">
        <v>202</v>
      </c>
      <c r="AJ729" s="3"/>
    </row>
    <row r="730" spans="1:36" ht="47.25" hidden="1" customHeight="1" x14ac:dyDescent="0.2">
      <c r="A730" s="36" t="s">
        <v>9031</v>
      </c>
      <c r="B730" s="28" t="s">
        <v>120</v>
      </c>
      <c r="C730" s="28" t="s">
        <v>37</v>
      </c>
      <c r="D730" s="289">
        <v>41929</v>
      </c>
      <c r="E730" s="30"/>
      <c r="F730" s="289"/>
      <c r="G730" s="30"/>
      <c r="H730" s="38"/>
      <c r="I730" s="28"/>
      <c r="J730" s="28"/>
      <c r="K730" s="28"/>
      <c r="L730" s="28"/>
      <c r="M730" s="28"/>
      <c r="N730" s="28"/>
      <c r="O730" s="28"/>
      <c r="P730" s="28"/>
      <c r="Q730" s="28"/>
      <c r="R730" s="28"/>
      <c r="S730" s="28"/>
      <c r="T730" s="28"/>
      <c r="U730" s="28"/>
      <c r="V730" s="45"/>
      <c r="W730" s="45"/>
      <c r="X730" s="45"/>
      <c r="Y730" s="45"/>
      <c r="Z730" s="45"/>
      <c r="AA730" s="45"/>
      <c r="AB730" s="45"/>
      <c r="AC730" s="45"/>
      <c r="AD730" s="28"/>
      <c r="AE730" s="28"/>
      <c r="AF730" s="28"/>
      <c r="AG730" s="28" t="s">
        <v>202</v>
      </c>
      <c r="AJ730" s="3"/>
    </row>
    <row r="731" spans="1:36" ht="47.25" hidden="1" customHeight="1" x14ac:dyDescent="0.2">
      <c r="A731" s="36" t="s">
        <v>9031</v>
      </c>
      <c r="B731" s="28" t="s">
        <v>120</v>
      </c>
      <c r="C731" s="28" t="s">
        <v>37</v>
      </c>
      <c r="D731" s="289">
        <v>41930</v>
      </c>
      <c r="E731" s="30"/>
      <c r="F731" s="289"/>
      <c r="G731" s="30"/>
      <c r="H731" s="38"/>
      <c r="I731" s="28"/>
      <c r="J731" s="28"/>
      <c r="K731" s="28"/>
      <c r="L731" s="28"/>
      <c r="M731" s="28"/>
      <c r="N731" s="28"/>
      <c r="O731" s="28"/>
      <c r="P731" s="28"/>
      <c r="Q731" s="28"/>
      <c r="R731" s="28"/>
      <c r="S731" s="28"/>
      <c r="T731" s="28"/>
      <c r="U731" s="28"/>
      <c r="V731" s="45"/>
      <c r="W731" s="45"/>
      <c r="X731" s="45"/>
      <c r="Y731" s="45"/>
      <c r="Z731" s="45"/>
      <c r="AA731" s="45"/>
      <c r="AB731" s="45"/>
      <c r="AC731" s="45"/>
      <c r="AD731" s="28"/>
      <c r="AE731" s="28"/>
      <c r="AF731" s="28"/>
      <c r="AG731" s="28" t="s">
        <v>202</v>
      </c>
      <c r="AJ731" s="3"/>
    </row>
    <row r="732" spans="1:36" ht="31.5" hidden="1" customHeight="1" x14ac:dyDescent="0.2">
      <c r="A732" s="36" t="s">
        <v>9031</v>
      </c>
      <c r="B732" s="28" t="s">
        <v>120</v>
      </c>
      <c r="C732" s="28" t="s">
        <v>37</v>
      </c>
      <c r="D732" s="289">
        <v>41931</v>
      </c>
      <c r="E732" s="30"/>
      <c r="F732" s="289"/>
      <c r="G732" s="30"/>
      <c r="H732" s="30"/>
      <c r="I732" s="28"/>
      <c r="J732" s="28"/>
      <c r="K732" s="28"/>
      <c r="L732" s="28"/>
      <c r="M732" s="28"/>
      <c r="N732" s="28"/>
      <c r="O732" s="28"/>
      <c r="P732" s="28"/>
      <c r="Q732" s="28"/>
      <c r="R732" s="28"/>
      <c r="S732" s="28"/>
      <c r="T732" s="28"/>
      <c r="U732" s="28"/>
      <c r="V732" s="45"/>
      <c r="W732" s="45"/>
      <c r="X732" s="45"/>
      <c r="Y732" s="45"/>
      <c r="Z732" s="45"/>
      <c r="AA732" s="45"/>
      <c r="AB732" s="45"/>
      <c r="AC732" s="45"/>
      <c r="AD732" s="28"/>
      <c r="AE732" s="28"/>
      <c r="AF732" s="28"/>
      <c r="AG732" s="28" t="s">
        <v>202</v>
      </c>
      <c r="AJ732" s="3"/>
    </row>
    <row r="733" spans="1:36" ht="31.5" hidden="1" customHeight="1" x14ac:dyDescent="0.2">
      <c r="A733" s="36" t="s">
        <v>9031</v>
      </c>
      <c r="B733" s="28" t="s">
        <v>120</v>
      </c>
      <c r="C733" s="28" t="s">
        <v>37</v>
      </c>
      <c r="D733" s="289">
        <v>41932</v>
      </c>
      <c r="E733" s="30"/>
      <c r="F733" s="289"/>
      <c r="G733" s="30"/>
      <c r="H733" s="30"/>
      <c r="I733" s="28"/>
      <c r="J733" s="28"/>
      <c r="K733" s="28"/>
      <c r="L733" s="28"/>
      <c r="M733" s="28"/>
      <c r="N733" s="28"/>
      <c r="O733" s="28"/>
      <c r="P733" s="28"/>
      <c r="Q733" s="28"/>
      <c r="R733" s="28"/>
      <c r="S733" s="28"/>
      <c r="T733" s="28"/>
      <c r="U733" s="28"/>
      <c r="V733" s="45"/>
      <c r="W733" s="45"/>
      <c r="X733" s="45"/>
      <c r="Y733" s="45"/>
      <c r="Z733" s="45"/>
      <c r="AA733" s="45"/>
      <c r="AB733" s="45"/>
      <c r="AC733" s="45"/>
      <c r="AD733" s="28"/>
      <c r="AE733" s="28"/>
      <c r="AF733" s="28"/>
      <c r="AG733" s="28" t="s">
        <v>202</v>
      </c>
      <c r="AJ733" s="3"/>
    </row>
    <row r="734" spans="1:36" ht="78.75" hidden="1" customHeight="1" x14ac:dyDescent="0.2">
      <c r="A734" s="36" t="s">
        <v>9031</v>
      </c>
      <c r="B734" s="28" t="s">
        <v>120</v>
      </c>
      <c r="C734" s="28" t="s">
        <v>37</v>
      </c>
      <c r="D734" s="289">
        <v>41933</v>
      </c>
      <c r="E734" s="30"/>
      <c r="F734" s="289"/>
      <c r="G734" s="30"/>
      <c r="H734" s="30"/>
      <c r="I734" s="28"/>
      <c r="J734" s="28"/>
      <c r="K734" s="28"/>
      <c r="L734" s="28"/>
      <c r="M734" s="28"/>
      <c r="N734" s="28"/>
      <c r="O734" s="28"/>
      <c r="P734" s="28"/>
      <c r="Q734" s="28"/>
      <c r="R734" s="28"/>
      <c r="S734" s="28"/>
      <c r="T734" s="28"/>
      <c r="U734" s="28"/>
      <c r="V734" s="45"/>
      <c r="W734" s="45"/>
      <c r="X734" s="45"/>
      <c r="Y734" s="45"/>
      <c r="Z734" s="45"/>
      <c r="AA734" s="45"/>
      <c r="AB734" s="45"/>
      <c r="AC734" s="45"/>
      <c r="AD734" s="28"/>
      <c r="AE734" s="28"/>
      <c r="AF734" s="28"/>
      <c r="AG734" s="28" t="s">
        <v>202</v>
      </c>
      <c r="AJ734" s="3"/>
    </row>
    <row r="735" spans="1:36" ht="31.5" hidden="1" customHeight="1" x14ac:dyDescent="0.2">
      <c r="A735" s="36" t="s">
        <v>9031</v>
      </c>
      <c r="B735" s="28" t="s">
        <v>120</v>
      </c>
      <c r="C735" s="28" t="s">
        <v>37</v>
      </c>
      <c r="D735" s="289">
        <v>41934</v>
      </c>
      <c r="E735" s="30"/>
      <c r="F735" s="289"/>
      <c r="G735" s="30"/>
      <c r="H735" s="30"/>
      <c r="I735" s="28"/>
      <c r="J735" s="28"/>
      <c r="K735" s="28"/>
      <c r="L735" s="28"/>
      <c r="M735" s="28"/>
      <c r="N735" s="28"/>
      <c r="O735" s="28"/>
      <c r="P735" s="28"/>
      <c r="Q735" s="28"/>
      <c r="R735" s="28"/>
      <c r="S735" s="28"/>
      <c r="T735" s="28"/>
      <c r="U735" s="28"/>
      <c r="V735" s="45"/>
      <c r="W735" s="45"/>
      <c r="X735" s="45"/>
      <c r="Y735" s="45"/>
      <c r="Z735" s="45"/>
      <c r="AA735" s="45"/>
      <c r="AB735" s="45"/>
      <c r="AC735" s="45"/>
      <c r="AD735" s="28"/>
      <c r="AE735" s="28"/>
      <c r="AF735" s="28"/>
      <c r="AG735" s="28" t="s">
        <v>202</v>
      </c>
      <c r="AJ735" s="3"/>
    </row>
    <row r="736" spans="1:36" ht="31.5" hidden="1" customHeight="1" x14ac:dyDescent="0.2">
      <c r="A736" s="36" t="s">
        <v>9031</v>
      </c>
      <c r="B736" s="28" t="s">
        <v>120</v>
      </c>
      <c r="C736" s="28" t="s">
        <v>37</v>
      </c>
      <c r="D736" s="289">
        <v>41935</v>
      </c>
      <c r="E736" s="30"/>
      <c r="F736" s="289"/>
      <c r="G736" s="30"/>
      <c r="H736" s="30"/>
      <c r="I736" s="28"/>
      <c r="J736" s="28"/>
      <c r="K736" s="28"/>
      <c r="L736" s="28"/>
      <c r="M736" s="28"/>
      <c r="N736" s="28"/>
      <c r="O736" s="28"/>
      <c r="P736" s="28"/>
      <c r="Q736" s="28"/>
      <c r="R736" s="28"/>
      <c r="S736" s="28"/>
      <c r="T736" s="28"/>
      <c r="U736" s="28"/>
      <c r="V736" s="45"/>
      <c r="W736" s="45"/>
      <c r="X736" s="45"/>
      <c r="Y736" s="45"/>
      <c r="Z736" s="45"/>
      <c r="AA736" s="45"/>
      <c r="AB736" s="45"/>
      <c r="AC736" s="45"/>
      <c r="AD736" s="28"/>
      <c r="AE736" s="28"/>
      <c r="AF736" s="28"/>
      <c r="AG736" s="28" t="s">
        <v>202</v>
      </c>
      <c r="AJ736" s="3"/>
    </row>
    <row r="737" spans="1:36" ht="409.5" hidden="1" customHeight="1" x14ac:dyDescent="0.2">
      <c r="A737" s="36" t="s">
        <v>9031</v>
      </c>
      <c r="B737" s="28" t="s">
        <v>120</v>
      </c>
      <c r="C737" s="28" t="s">
        <v>37</v>
      </c>
      <c r="D737" s="289">
        <v>41936</v>
      </c>
      <c r="E737" s="30"/>
      <c r="F737" s="289"/>
      <c r="G737" s="30"/>
      <c r="H737" s="30"/>
      <c r="I737" s="28"/>
      <c r="J737" s="28"/>
      <c r="K737" s="28"/>
      <c r="L737" s="28"/>
      <c r="M737" s="28"/>
      <c r="N737" s="28"/>
      <c r="O737" s="28"/>
      <c r="P737" s="28"/>
      <c r="Q737" s="28"/>
      <c r="R737" s="28"/>
      <c r="S737" s="28"/>
      <c r="T737" s="28"/>
      <c r="U737" s="28"/>
      <c r="V737" s="45"/>
      <c r="W737" s="45"/>
      <c r="X737" s="45"/>
      <c r="Y737" s="45"/>
      <c r="Z737" s="45"/>
      <c r="AA737" s="45"/>
      <c r="AB737" s="45"/>
      <c r="AC737" s="45"/>
      <c r="AD737" s="28"/>
      <c r="AE737" s="28"/>
      <c r="AF737" s="28"/>
      <c r="AG737" s="28" t="s">
        <v>202</v>
      </c>
      <c r="AJ737" s="3"/>
    </row>
    <row r="738" spans="1:36" ht="220.5" hidden="1" customHeight="1" x14ac:dyDescent="0.2">
      <c r="A738" s="36" t="s">
        <v>9031</v>
      </c>
      <c r="B738" s="28" t="s">
        <v>120</v>
      </c>
      <c r="C738" s="28" t="s">
        <v>37</v>
      </c>
      <c r="D738" s="289">
        <v>41937</v>
      </c>
      <c r="E738" s="30"/>
      <c r="F738" s="289"/>
      <c r="G738" s="30"/>
      <c r="H738" s="30"/>
      <c r="I738" s="28"/>
      <c r="J738" s="28"/>
      <c r="K738" s="28"/>
      <c r="L738" s="28"/>
      <c r="M738" s="28"/>
      <c r="N738" s="28"/>
      <c r="O738" s="28"/>
      <c r="P738" s="28"/>
      <c r="Q738" s="28"/>
      <c r="R738" s="28"/>
      <c r="S738" s="28"/>
      <c r="T738" s="28"/>
      <c r="U738" s="28"/>
      <c r="V738" s="45"/>
      <c r="W738" s="45"/>
      <c r="X738" s="45"/>
      <c r="Y738" s="45"/>
      <c r="Z738" s="45"/>
      <c r="AA738" s="45"/>
      <c r="AB738" s="45"/>
      <c r="AC738" s="45"/>
      <c r="AD738" s="28"/>
      <c r="AE738" s="28"/>
      <c r="AF738" s="28"/>
      <c r="AG738" s="28" t="s">
        <v>202</v>
      </c>
      <c r="AJ738" s="3"/>
    </row>
    <row r="739" spans="1:36" ht="47.25" hidden="1" customHeight="1" x14ac:dyDescent="0.2">
      <c r="A739" s="36" t="s">
        <v>9031</v>
      </c>
      <c r="B739" s="28" t="s">
        <v>120</v>
      </c>
      <c r="C739" s="28" t="s">
        <v>37</v>
      </c>
      <c r="D739" s="289">
        <v>41938</v>
      </c>
      <c r="E739" s="30"/>
      <c r="F739" s="289"/>
      <c r="G739" s="30"/>
      <c r="H739" s="30"/>
      <c r="I739" s="28"/>
      <c r="J739" s="28"/>
      <c r="K739" s="28"/>
      <c r="L739" s="28"/>
      <c r="M739" s="28"/>
      <c r="N739" s="28"/>
      <c r="O739" s="28"/>
      <c r="P739" s="28"/>
      <c r="Q739" s="28"/>
      <c r="R739" s="28"/>
      <c r="S739" s="28"/>
      <c r="T739" s="28"/>
      <c r="U739" s="28"/>
      <c r="V739" s="45"/>
      <c r="W739" s="45"/>
      <c r="X739" s="45"/>
      <c r="Y739" s="45"/>
      <c r="Z739" s="45"/>
      <c r="AA739" s="45"/>
      <c r="AB739" s="45"/>
      <c r="AC739" s="45"/>
      <c r="AD739" s="28"/>
      <c r="AE739" s="28"/>
      <c r="AF739" s="28"/>
      <c r="AG739" s="28" t="s">
        <v>202</v>
      </c>
      <c r="AJ739" s="3"/>
    </row>
    <row r="740" spans="1:36" ht="242.25" hidden="1" customHeight="1" x14ac:dyDescent="0.2">
      <c r="A740" s="36" t="s">
        <v>9031</v>
      </c>
      <c r="B740" s="28" t="s">
        <v>120</v>
      </c>
      <c r="C740" s="28" t="s">
        <v>37</v>
      </c>
      <c r="D740" s="289">
        <v>41939</v>
      </c>
      <c r="E740" s="30"/>
      <c r="F740" s="289"/>
      <c r="G740" s="30"/>
      <c r="H740" s="30"/>
      <c r="I740" s="28"/>
      <c r="J740" s="28"/>
      <c r="K740" s="28"/>
      <c r="L740" s="28"/>
      <c r="M740" s="28"/>
      <c r="N740" s="28"/>
      <c r="O740" s="28"/>
      <c r="P740" s="28"/>
      <c r="Q740" s="28"/>
      <c r="R740" s="28"/>
      <c r="S740" s="28"/>
      <c r="T740" s="28"/>
      <c r="U740" s="28"/>
      <c r="V740" s="45"/>
      <c r="W740" s="45"/>
      <c r="X740" s="45"/>
      <c r="Y740" s="45"/>
      <c r="Z740" s="45"/>
      <c r="AA740" s="45"/>
      <c r="AB740" s="45"/>
      <c r="AC740" s="45"/>
      <c r="AD740" s="28"/>
      <c r="AE740" s="28"/>
      <c r="AF740" s="28"/>
      <c r="AG740" s="28" t="s">
        <v>202</v>
      </c>
      <c r="AJ740" s="3"/>
    </row>
    <row r="741" spans="1:36" ht="140.25" hidden="1" customHeight="1" x14ac:dyDescent="0.2">
      <c r="A741" s="36" t="s">
        <v>9031</v>
      </c>
      <c r="B741" s="28" t="s">
        <v>120</v>
      </c>
      <c r="C741" s="28" t="s">
        <v>37</v>
      </c>
      <c r="D741" s="289">
        <v>41940</v>
      </c>
      <c r="E741" s="30"/>
      <c r="F741" s="289"/>
      <c r="G741" s="30"/>
      <c r="H741" s="30"/>
      <c r="I741" s="28"/>
      <c r="J741" s="28"/>
      <c r="K741" s="28"/>
      <c r="L741" s="28"/>
      <c r="M741" s="28"/>
      <c r="N741" s="28"/>
      <c r="O741" s="28"/>
      <c r="P741" s="28"/>
      <c r="Q741" s="28"/>
      <c r="R741" s="28"/>
      <c r="S741" s="28"/>
      <c r="T741" s="28"/>
      <c r="U741" s="28"/>
      <c r="V741" s="45"/>
      <c r="W741" s="45"/>
      <c r="X741" s="45"/>
      <c r="Y741" s="45"/>
      <c r="Z741" s="45"/>
      <c r="AA741" s="45"/>
      <c r="AB741" s="45"/>
      <c r="AC741" s="45"/>
      <c r="AD741" s="28"/>
      <c r="AE741" s="28"/>
      <c r="AF741" s="28"/>
      <c r="AG741" s="28" t="s">
        <v>202</v>
      </c>
      <c r="AJ741" s="3"/>
    </row>
    <row r="742" spans="1:36" ht="78.75" hidden="1" customHeight="1" x14ac:dyDescent="0.2">
      <c r="A742" s="36" t="s">
        <v>9031</v>
      </c>
      <c r="B742" s="28" t="s">
        <v>120</v>
      </c>
      <c r="C742" s="28" t="s">
        <v>37</v>
      </c>
      <c r="D742" s="289">
        <v>41941</v>
      </c>
      <c r="E742" s="30"/>
      <c r="F742" s="289"/>
      <c r="G742" s="30"/>
      <c r="H742" s="30"/>
      <c r="I742" s="28"/>
      <c r="J742" s="28"/>
      <c r="K742" s="28"/>
      <c r="L742" s="28"/>
      <c r="M742" s="28"/>
      <c r="N742" s="28"/>
      <c r="O742" s="28"/>
      <c r="P742" s="28"/>
      <c r="Q742" s="28"/>
      <c r="R742" s="28"/>
      <c r="S742" s="28"/>
      <c r="T742" s="28"/>
      <c r="U742" s="28"/>
      <c r="V742" s="45"/>
      <c r="W742" s="45"/>
      <c r="X742" s="45"/>
      <c r="Y742" s="45"/>
      <c r="Z742" s="45"/>
      <c r="AA742" s="45"/>
      <c r="AB742" s="45"/>
      <c r="AC742" s="45"/>
      <c r="AD742" s="28"/>
      <c r="AE742" s="28"/>
      <c r="AF742" s="28"/>
      <c r="AG742" s="28" t="s">
        <v>202</v>
      </c>
      <c r="AJ742" s="3"/>
    </row>
    <row r="743" spans="1:36" ht="31.5" hidden="1" customHeight="1" x14ac:dyDescent="0.2">
      <c r="A743" s="36" t="s">
        <v>9031</v>
      </c>
      <c r="B743" s="28" t="s">
        <v>120</v>
      </c>
      <c r="C743" s="28" t="s">
        <v>37</v>
      </c>
      <c r="D743" s="289">
        <v>41942</v>
      </c>
      <c r="E743" s="30"/>
      <c r="F743" s="289"/>
      <c r="G743" s="30"/>
      <c r="H743" s="30"/>
      <c r="I743" s="28"/>
      <c r="J743" s="28"/>
      <c r="K743" s="28"/>
      <c r="L743" s="28"/>
      <c r="M743" s="28"/>
      <c r="N743" s="28"/>
      <c r="O743" s="28"/>
      <c r="P743" s="28"/>
      <c r="Q743" s="28"/>
      <c r="R743" s="28"/>
      <c r="S743" s="28"/>
      <c r="T743" s="28"/>
      <c r="U743" s="28"/>
      <c r="V743" s="45"/>
      <c r="W743" s="45"/>
      <c r="X743" s="45"/>
      <c r="Y743" s="45"/>
      <c r="Z743" s="45"/>
      <c r="AA743" s="45"/>
      <c r="AB743" s="45"/>
      <c r="AC743" s="45"/>
      <c r="AD743" s="28"/>
      <c r="AE743" s="28"/>
      <c r="AF743" s="28"/>
      <c r="AG743" s="28" t="s">
        <v>202</v>
      </c>
      <c r="AJ743" s="3"/>
    </row>
    <row r="744" spans="1:36" ht="47.25" hidden="1" customHeight="1" x14ac:dyDescent="0.2">
      <c r="A744" s="36" t="s">
        <v>9031</v>
      </c>
      <c r="B744" s="28" t="s">
        <v>120</v>
      </c>
      <c r="C744" s="28" t="s">
        <v>37</v>
      </c>
      <c r="D744" s="289">
        <v>41943</v>
      </c>
      <c r="E744" s="30"/>
      <c r="F744" s="289"/>
      <c r="G744" s="30"/>
      <c r="H744" s="30"/>
      <c r="I744" s="28"/>
      <c r="J744" s="28"/>
      <c r="K744" s="28"/>
      <c r="L744" s="28"/>
      <c r="M744" s="28"/>
      <c r="N744" s="28"/>
      <c r="O744" s="28"/>
      <c r="P744" s="28"/>
      <c r="Q744" s="28"/>
      <c r="R744" s="28"/>
      <c r="S744" s="28"/>
      <c r="T744" s="28"/>
      <c r="U744" s="28"/>
      <c r="V744" s="45"/>
      <c r="W744" s="45"/>
      <c r="X744" s="45"/>
      <c r="Y744" s="45"/>
      <c r="Z744" s="45"/>
      <c r="AA744" s="45"/>
      <c r="AB744" s="45"/>
      <c r="AC744" s="45"/>
      <c r="AD744" s="28"/>
      <c r="AE744" s="28"/>
      <c r="AF744" s="28"/>
      <c r="AG744" s="28" t="s">
        <v>202</v>
      </c>
      <c r="AJ744" s="3"/>
    </row>
    <row r="745" spans="1:36" ht="32.25" hidden="1" customHeight="1" x14ac:dyDescent="0.2">
      <c r="A745" s="36" t="s">
        <v>10168</v>
      </c>
      <c r="B745" s="28" t="s">
        <v>120</v>
      </c>
      <c r="C745" s="28" t="s">
        <v>37</v>
      </c>
      <c r="D745" s="289">
        <v>41944</v>
      </c>
      <c r="E745" s="30"/>
      <c r="F745" s="289"/>
      <c r="G745" s="30"/>
      <c r="H745" s="30"/>
      <c r="I745" s="28"/>
      <c r="J745" s="28"/>
      <c r="K745" s="28"/>
      <c r="L745" s="28"/>
      <c r="M745" s="28"/>
      <c r="N745" s="28"/>
      <c r="O745" s="28"/>
      <c r="P745" s="28"/>
      <c r="Q745" s="28"/>
      <c r="R745" s="28"/>
      <c r="S745" s="28"/>
      <c r="T745" s="28"/>
      <c r="U745" s="28"/>
      <c r="V745" s="45"/>
      <c r="W745" s="45"/>
      <c r="X745" s="45"/>
      <c r="Y745" s="45"/>
      <c r="Z745" s="45"/>
      <c r="AA745" s="45"/>
      <c r="AB745" s="45"/>
      <c r="AC745" s="45"/>
      <c r="AD745" s="28"/>
      <c r="AE745" s="28"/>
      <c r="AF745" s="28"/>
      <c r="AG745" s="28" t="s">
        <v>202</v>
      </c>
      <c r="AJ745" s="3"/>
    </row>
    <row r="746" spans="1:36" ht="31.5" hidden="1" customHeight="1" x14ac:dyDescent="0.2">
      <c r="A746" s="36" t="s">
        <v>10168</v>
      </c>
      <c r="B746" s="28" t="s">
        <v>120</v>
      </c>
      <c r="C746" s="28" t="s">
        <v>37</v>
      </c>
      <c r="D746" s="289">
        <v>41945</v>
      </c>
      <c r="E746" s="30"/>
      <c r="F746" s="289"/>
      <c r="G746" s="30"/>
      <c r="H746" s="30"/>
      <c r="I746" s="28"/>
      <c r="J746" s="28"/>
      <c r="K746" s="28"/>
      <c r="L746" s="28"/>
      <c r="M746" s="28"/>
      <c r="N746" s="28"/>
      <c r="O746" s="28"/>
      <c r="P746" s="28"/>
      <c r="Q746" s="28"/>
      <c r="R746" s="28"/>
      <c r="S746" s="28"/>
      <c r="T746" s="28"/>
      <c r="U746" s="28"/>
      <c r="V746" s="45"/>
      <c r="W746" s="45"/>
      <c r="X746" s="45"/>
      <c r="Y746" s="45"/>
      <c r="Z746" s="45"/>
      <c r="AA746" s="45"/>
      <c r="AB746" s="45"/>
      <c r="AC746" s="45"/>
      <c r="AD746" s="28"/>
      <c r="AE746" s="28"/>
      <c r="AF746" s="28"/>
      <c r="AG746" s="28" t="s">
        <v>202</v>
      </c>
      <c r="AJ746" s="3"/>
    </row>
    <row r="747" spans="1:36" ht="31.5" hidden="1" customHeight="1" x14ac:dyDescent="0.2">
      <c r="A747" s="36" t="s">
        <v>10168</v>
      </c>
      <c r="B747" s="28" t="s">
        <v>120</v>
      </c>
      <c r="C747" s="28" t="s">
        <v>37</v>
      </c>
      <c r="D747" s="289">
        <v>41946</v>
      </c>
      <c r="E747" s="30"/>
      <c r="F747" s="289"/>
      <c r="G747" s="30"/>
      <c r="H747" s="30"/>
      <c r="I747" s="28"/>
      <c r="J747" s="28"/>
      <c r="K747" s="28"/>
      <c r="L747" s="28"/>
      <c r="M747" s="28"/>
      <c r="N747" s="28"/>
      <c r="O747" s="28"/>
      <c r="P747" s="28"/>
      <c r="Q747" s="28"/>
      <c r="R747" s="28"/>
      <c r="S747" s="28"/>
      <c r="T747" s="28"/>
      <c r="U747" s="28"/>
      <c r="V747" s="45"/>
      <c r="W747" s="45"/>
      <c r="X747" s="45"/>
      <c r="Y747" s="45"/>
      <c r="Z747" s="45"/>
      <c r="AA747" s="45"/>
      <c r="AB747" s="45"/>
      <c r="AC747" s="45"/>
      <c r="AD747" s="28"/>
      <c r="AE747" s="28"/>
      <c r="AF747" s="28"/>
      <c r="AG747" s="28" t="s">
        <v>202</v>
      </c>
      <c r="AJ747" s="3"/>
    </row>
    <row r="748" spans="1:36" ht="31.5" hidden="1" customHeight="1" x14ac:dyDescent="0.2">
      <c r="A748" s="36" t="s">
        <v>10168</v>
      </c>
      <c r="B748" s="28" t="s">
        <v>120</v>
      </c>
      <c r="C748" s="28" t="s">
        <v>37</v>
      </c>
      <c r="D748" s="289">
        <v>41947</v>
      </c>
      <c r="E748" s="30"/>
      <c r="F748" s="289"/>
      <c r="G748" s="30"/>
      <c r="H748" s="30"/>
      <c r="I748" s="28"/>
      <c r="J748" s="28"/>
      <c r="K748" s="28"/>
      <c r="L748" s="28"/>
      <c r="M748" s="28"/>
      <c r="N748" s="28"/>
      <c r="O748" s="28"/>
      <c r="P748" s="28"/>
      <c r="Q748" s="28"/>
      <c r="R748" s="28"/>
      <c r="S748" s="28"/>
      <c r="T748" s="28"/>
      <c r="U748" s="28"/>
      <c r="V748" s="45"/>
      <c r="W748" s="45"/>
      <c r="X748" s="45"/>
      <c r="Y748" s="45"/>
      <c r="Z748" s="45"/>
      <c r="AA748" s="45"/>
      <c r="AB748" s="45"/>
      <c r="AC748" s="45"/>
      <c r="AD748" s="28"/>
      <c r="AE748" s="28"/>
      <c r="AF748" s="28"/>
      <c r="AG748" s="28" t="s">
        <v>202</v>
      </c>
      <c r="AJ748" s="3"/>
    </row>
    <row r="749" spans="1:36" ht="48" hidden="1" customHeight="1" x14ac:dyDescent="0.2">
      <c r="A749" s="36" t="s">
        <v>10168</v>
      </c>
      <c r="B749" s="28" t="s">
        <v>120</v>
      </c>
      <c r="C749" s="28" t="s">
        <v>37</v>
      </c>
      <c r="D749" s="289">
        <v>41948</v>
      </c>
      <c r="E749" s="30"/>
      <c r="F749" s="289"/>
      <c r="G749" s="30"/>
      <c r="H749" s="30"/>
      <c r="I749" s="28"/>
      <c r="J749" s="28"/>
      <c r="K749" s="28"/>
      <c r="L749" s="28"/>
      <c r="M749" s="28"/>
      <c r="N749" s="28"/>
      <c r="O749" s="28"/>
      <c r="P749" s="28"/>
      <c r="Q749" s="28"/>
      <c r="R749" s="28"/>
      <c r="S749" s="28"/>
      <c r="T749" s="28"/>
      <c r="U749" s="28"/>
      <c r="V749" s="45"/>
      <c r="W749" s="45"/>
      <c r="X749" s="45"/>
      <c r="Y749" s="45"/>
      <c r="Z749" s="45"/>
      <c r="AA749" s="45"/>
      <c r="AB749" s="45"/>
      <c r="AC749" s="45"/>
      <c r="AD749" s="28"/>
      <c r="AE749" s="28"/>
      <c r="AF749" s="28"/>
      <c r="AG749" s="28" t="s">
        <v>202</v>
      </c>
      <c r="AJ749" s="3"/>
    </row>
    <row r="750" spans="1:36" ht="78.75" hidden="1" customHeight="1" x14ac:dyDescent="0.2">
      <c r="A750" s="36" t="s">
        <v>10168</v>
      </c>
      <c r="B750" s="28" t="s">
        <v>120</v>
      </c>
      <c r="C750" s="28" t="s">
        <v>37</v>
      </c>
      <c r="D750" s="289">
        <v>41949</v>
      </c>
      <c r="E750" s="30"/>
      <c r="F750" s="289"/>
      <c r="G750" s="30"/>
      <c r="H750" s="30"/>
      <c r="I750" s="28"/>
      <c r="J750" s="28"/>
      <c r="K750" s="28"/>
      <c r="L750" s="28"/>
      <c r="M750" s="28"/>
      <c r="N750" s="28"/>
      <c r="O750" s="28"/>
      <c r="P750" s="28"/>
      <c r="Q750" s="28"/>
      <c r="R750" s="28"/>
      <c r="S750" s="28"/>
      <c r="T750" s="28"/>
      <c r="U750" s="28"/>
      <c r="V750" s="45"/>
      <c r="W750" s="45"/>
      <c r="X750" s="45"/>
      <c r="Y750" s="45"/>
      <c r="Z750" s="45"/>
      <c r="AA750" s="45"/>
      <c r="AB750" s="45"/>
      <c r="AC750" s="45"/>
      <c r="AD750" s="28"/>
      <c r="AE750" s="28"/>
      <c r="AF750" s="28"/>
      <c r="AG750" s="28" t="s">
        <v>202</v>
      </c>
      <c r="AJ750" s="3"/>
    </row>
    <row r="751" spans="1:36" ht="31.5" hidden="1" customHeight="1" x14ac:dyDescent="0.2">
      <c r="A751" s="36" t="s">
        <v>10168</v>
      </c>
      <c r="B751" s="28" t="s">
        <v>120</v>
      </c>
      <c r="C751" s="28" t="s">
        <v>37</v>
      </c>
      <c r="D751" s="289">
        <v>41950</v>
      </c>
      <c r="E751" s="30"/>
      <c r="F751" s="289"/>
      <c r="G751" s="30"/>
      <c r="H751" s="30"/>
      <c r="I751" s="28"/>
      <c r="J751" s="28"/>
      <c r="K751" s="28"/>
      <c r="L751" s="28"/>
      <c r="M751" s="28"/>
      <c r="N751" s="28"/>
      <c r="O751" s="28"/>
      <c r="P751" s="28"/>
      <c r="Q751" s="28"/>
      <c r="R751" s="28"/>
      <c r="S751" s="28"/>
      <c r="T751" s="28"/>
      <c r="U751" s="28"/>
      <c r="V751" s="45"/>
      <c r="W751" s="45"/>
      <c r="X751" s="45"/>
      <c r="Y751" s="45"/>
      <c r="Z751" s="45"/>
      <c r="AA751" s="45"/>
      <c r="AB751" s="45"/>
      <c r="AC751" s="45"/>
      <c r="AD751" s="28"/>
      <c r="AE751" s="28"/>
      <c r="AF751" s="28"/>
      <c r="AG751" s="28" t="s">
        <v>202</v>
      </c>
      <c r="AJ751" s="3"/>
    </row>
    <row r="752" spans="1:36" ht="78.75" hidden="1" customHeight="1" x14ac:dyDescent="0.2">
      <c r="A752" s="36" t="s">
        <v>10168</v>
      </c>
      <c r="B752" s="28" t="s">
        <v>120</v>
      </c>
      <c r="C752" s="28" t="s">
        <v>37</v>
      </c>
      <c r="D752" s="289">
        <v>41951</v>
      </c>
      <c r="E752" s="30"/>
      <c r="F752" s="289"/>
      <c r="G752" s="30"/>
      <c r="H752" s="30"/>
      <c r="I752" s="28"/>
      <c r="J752" s="28"/>
      <c r="K752" s="28"/>
      <c r="L752" s="28"/>
      <c r="M752" s="28"/>
      <c r="N752" s="28"/>
      <c r="O752" s="28"/>
      <c r="P752" s="28"/>
      <c r="Q752" s="28"/>
      <c r="R752" s="28"/>
      <c r="S752" s="28"/>
      <c r="T752" s="28"/>
      <c r="U752" s="28"/>
      <c r="V752" s="45"/>
      <c r="W752" s="45"/>
      <c r="X752" s="45"/>
      <c r="Y752" s="45"/>
      <c r="Z752" s="45"/>
      <c r="AA752" s="45"/>
      <c r="AB752" s="45"/>
      <c r="AC752" s="45"/>
      <c r="AD752" s="28"/>
      <c r="AE752" s="28"/>
      <c r="AF752" s="28"/>
      <c r="AG752" s="28" t="s">
        <v>202</v>
      </c>
      <c r="AJ752" s="3"/>
    </row>
    <row r="753" spans="1:36" ht="31.5" hidden="1" customHeight="1" x14ac:dyDescent="0.2">
      <c r="A753" s="36" t="s">
        <v>10168</v>
      </c>
      <c r="B753" s="28" t="s">
        <v>120</v>
      </c>
      <c r="C753" s="28" t="s">
        <v>37</v>
      </c>
      <c r="D753" s="289">
        <v>41952</v>
      </c>
      <c r="E753" s="30"/>
      <c r="F753" s="289"/>
      <c r="G753" s="30"/>
      <c r="H753" s="30"/>
      <c r="I753" s="28"/>
      <c r="J753" s="28"/>
      <c r="K753" s="28"/>
      <c r="L753" s="28"/>
      <c r="M753" s="28"/>
      <c r="N753" s="28"/>
      <c r="O753" s="28"/>
      <c r="P753" s="28"/>
      <c r="Q753" s="28"/>
      <c r="R753" s="28"/>
      <c r="S753" s="28"/>
      <c r="T753" s="28"/>
      <c r="U753" s="28"/>
      <c r="V753" s="45"/>
      <c r="W753" s="45"/>
      <c r="X753" s="45"/>
      <c r="Y753" s="45"/>
      <c r="Z753" s="45"/>
      <c r="AA753" s="45"/>
      <c r="AB753" s="45"/>
      <c r="AC753" s="45"/>
      <c r="AD753" s="28"/>
      <c r="AE753" s="28"/>
      <c r="AF753" s="28"/>
      <c r="AG753" s="28" t="s">
        <v>202</v>
      </c>
      <c r="AJ753" s="3"/>
    </row>
    <row r="754" spans="1:36" ht="31.5" hidden="1" customHeight="1" x14ac:dyDescent="0.2">
      <c r="A754" s="36" t="s">
        <v>10168</v>
      </c>
      <c r="B754" s="28" t="s">
        <v>120</v>
      </c>
      <c r="C754" s="28" t="s">
        <v>37</v>
      </c>
      <c r="D754" s="289">
        <v>41953</v>
      </c>
      <c r="E754" s="30"/>
      <c r="F754" s="289"/>
      <c r="G754" s="30"/>
      <c r="H754" s="30"/>
      <c r="I754" s="28"/>
      <c r="J754" s="28"/>
      <c r="K754" s="28"/>
      <c r="L754" s="28"/>
      <c r="M754" s="28"/>
      <c r="N754" s="28"/>
      <c r="O754" s="28"/>
      <c r="P754" s="28"/>
      <c r="Q754" s="28"/>
      <c r="R754" s="28"/>
      <c r="S754" s="28"/>
      <c r="T754" s="28"/>
      <c r="U754" s="28"/>
      <c r="V754" s="45"/>
      <c r="W754" s="45"/>
      <c r="X754" s="45"/>
      <c r="Y754" s="45"/>
      <c r="Z754" s="45"/>
      <c r="AA754" s="45"/>
      <c r="AB754" s="45"/>
      <c r="AC754" s="45"/>
      <c r="AD754" s="28"/>
      <c r="AE754" s="28"/>
      <c r="AF754" s="28"/>
      <c r="AG754" s="28" t="s">
        <v>202</v>
      </c>
      <c r="AJ754" s="3"/>
    </row>
    <row r="755" spans="1:36" ht="31.5" hidden="1" customHeight="1" x14ac:dyDescent="0.2">
      <c r="A755" s="36" t="s">
        <v>10168</v>
      </c>
      <c r="B755" s="28" t="s">
        <v>120</v>
      </c>
      <c r="C755" s="28" t="s">
        <v>37</v>
      </c>
      <c r="D755" s="289">
        <v>41954</v>
      </c>
      <c r="E755" s="30"/>
      <c r="F755" s="289"/>
      <c r="G755" s="30"/>
      <c r="H755" s="30"/>
      <c r="I755" s="28"/>
      <c r="J755" s="28"/>
      <c r="K755" s="28"/>
      <c r="L755" s="28"/>
      <c r="M755" s="28"/>
      <c r="N755" s="28"/>
      <c r="O755" s="28"/>
      <c r="P755" s="28"/>
      <c r="Q755" s="28"/>
      <c r="R755" s="28"/>
      <c r="S755" s="28"/>
      <c r="T755" s="28"/>
      <c r="U755" s="28"/>
      <c r="V755" s="45"/>
      <c r="W755" s="45"/>
      <c r="X755" s="45"/>
      <c r="Y755" s="45"/>
      <c r="Z755" s="45"/>
      <c r="AA755" s="45"/>
      <c r="AB755" s="45"/>
      <c r="AC755" s="45"/>
      <c r="AD755" s="28"/>
      <c r="AE755" s="28"/>
      <c r="AF755" s="28"/>
      <c r="AG755" s="28" t="s">
        <v>202</v>
      </c>
      <c r="AJ755" s="3"/>
    </row>
    <row r="756" spans="1:36" ht="31.5" hidden="1" customHeight="1" x14ac:dyDescent="0.2">
      <c r="A756" s="36" t="s">
        <v>10168</v>
      </c>
      <c r="B756" s="28" t="s">
        <v>120</v>
      </c>
      <c r="C756" s="28" t="s">
        <v>37</v>
      </c>
      <c r="D756" s="289">
        <v>41955</v>
      </c>
      <c r="E756" s="30"/>
      <c r="F756" s="289"/>
      <c r="G756" s="30"/>
      <c r="H756" s="30"/>
      <c r="I756" s="28"/>
      <c r="J756" s="28"/>
      <c r="K756" s="28"/>
      <c r="L756" s="28"/>
      <c r="M756" s="28"/>
      <c r="N756" s="28"/>
      <c r="O756" s="28"/>
      <c r="P756" s="28"/>
      <c r="Q756" s="28"/>
      <c r="R756" s="28"/>
      <c r="S756" s="28"/>
      <c r="T756" s="28"/>
      <c r="U756" s="28"/>
      <c r="V756" s="45"/>
      <c r="W756" s="45"/>
      <c r="X756" s="45"/>
      <c r="Y756" s="45"/>
      <c r="Z756" s="45"/>
      <c r="AA756" s="45"/>
      <c r="AB756" s="45"/>
      <c r="AC756" s="45"/>
      <c r="AD756" s="28"/>
      <c r="AE756" s="28"/>
      <c r="AF756" s="28"/>
      <c r="AG756" s="28" t="s">
        <v>202</v>
      </c>
      <c r="AJ756" s="3"/>
    </row>
    <row r="757" spans="1:36" ht="31.5" hidden="1" customHeight="1" x14ac:dyDescent="0.2">
      <c r="A757" s="36" t="s">
        <v>10168</v>
      </c>
      <c r="B757" s="28" t="s">
        <v>120</v>
      </c>
      <c r="C757" s="28" t="s">
        <v>37</v>
      </c>
      <c r="D757" s="289">
        <v>41956</v>
      </c>
      <c r="E757" s="30"/>
      <c r="F757" s="289"/>
      <c r="G757" s="30"/>
      <c r="H757" s="30"/>
      <c r="I757" s="28"/>
      <c r="J757" s="28"/>
      <c r="K757" s="28"/>
      <c r="L757" s="28"/>
      <c r="M757" s="28"/>
      <c r="N757" s="28"/>
      <c r="O757" s="28"/>
      <c r="P757" s="28"/>
      <c r="Q757" s="28"/>
      <c r="R757" s="28"/>
      <c r="S757" s="28"/>
      <c r="T757" s="28"/>
      <c r="U757" s="28"/>
      <c r="V757" s="45"/>
      <c r="W757" s="45"/>
      <c r="X757" s="45"/>
      <c r="Y757" s="45"/>
      <c r="Z757" s="45"/>
      <c r="AA757" s="45"/>
      <c r="AB757" s="45"/>
      <c r="AC757" s="45"/>
      <c r="AD757" s="28"/>
      <c r="AE757" s="28"/>
      <c r="AF757" s="28"/>
      <c r="AG757" s="28" t="s">
        <v>202</v>
      </c>
      <c r="AJ757" s="3"/>
    </row>
    <row r="758" spans="1:36" ht="78.75" hidden="1" customHeight="1" x14ac:dyDescent="0.2">
      <c r="A758" s="36" t="s">
        <v>10168</v>
      </c>
      <c r="B758" s="28" t="s">
        <v>120</v>
      </c>
      <c r="C758" s="28" t="s">
        <v>37</v>
      </c>
      <c r="D758" s="289">
        <v>41957</v>
      </c>
      <c r="E758" s="30"/>
      <c r="F758" s="289"/>
      <c r="G758" s="30"/>
      <c r="H758" s="30"/>
      <c r="I758" s="28"/>
      <c r="J758" s="28"/>
      <c r="K758" s="28"/>
      <c r="L758" s="28"/>
      <c r="M758" s="28"/>
      <c r="N758" s="28"/>
      <c r="O758" s="28"/>
      <c r="P758" s="28"/>
      <c r="Q758" s="28"/>
      <c r="R758" s="28"/>
      <c r="S758" s="28"/>
      <c r="T758" s="28"/>
      <c r="U758" s="28"/>
      <c r="V758" s="45"/>
      <c r="W758" s="45"/>
      <c r="X758" s="45"/>
      <c r="Y758" s="45"/>
      <c r="Z758" s="45"/>
      <c r="AA758" s="45"/>
      <c r="AB758" s="45"/>
      <c r="AC758" s="45"/>
      <c r="AD758" s="28"/>
      <c r="AE758" s="28"/>
      <c r="AF758" s="28"/>
      <c r="AG758" s="28" t="s">
        <v>202</v>
      </c>
      <c r="AJ758" s="3"/>
    </row>
    <row r="759" spans="1:36" ht="31.5" hidden="1" customHeight="1" x14ac:dyDescent="0.2">
      <c r="A759" s="36" t="s">
        <v>10168</v>
      </c>
      <c r="B759" s="28" t="s">
        <v>120</v>
      </c>
      <c r="C759" s="28" t="s">
        <v>37</v>
      </c>
      <c r="D759" s="289">
        <v>41958</v>
      </c>
      <c r="E759" s="30"/>
      <c r="F759" s="289"/>
      <c r="G759" s="30"/>
      <c r="H759" s="30"/>
      <c r="I759" s="28"/>
      <c r="J759" s="28"/>
      <c r="K759" s="28"/>
      <c r="L759" s="28"/>
      <c r="M759" s="28"/>
      <c r="N759" s="28"/>
      <c r="O759" s="28"/>
      <c r="P759" s="28"/>
      <c r="Q759" s="28"/>
      <c r="R759" s="28"/>
      <c r="S759" s="28"/>
      <c r="T759" s="28"/>
      <c r="U759" s="28"/>
      <c r="V759" s="45"/>
      <c r="W759" s="45"/>
      <c r="X759" s="45"/>
      <c r="Y759" s="45"/>
      <c r="Z759" s="45"/>
      <c r="AA759" s="45"/>
      <c r="AB759" s="45"/>
      <c r="AC759" s="45"/>
      <c r="AD759" s="28"/>
      <c r="AE759" s="28"/>
      <c r="AF759" s="28"/>
      <c r="AG759" s="28" t="s">
        <v>202</v>
      </c>
      <c r="AJ759" s="3"/>
    </row>
    <row r="760" spans="1:36" ht="47.25" hidden="1" customHeight="1" x14ac:dyDescent="0.2">
      <c r="A760" s="36" t="s">
        <v>10168</v>
      </c>
      <c r="B760" s="28" t="s">
        <v>120</v>
      </c>
      <c r="C760" s="28" t="s">
        <v>37</v>
      </c>
      <c r="D760" s="289">
        <v>41959</v>
      </c>
      <c r="E760" s="30"/>
      <c r="F760" s="289"/>
      <c r="G760" s="30"/>
      <c r="H760" s="30"/>
      <c r="I760" s="28"/>
      <c r="J760" s="28"/>
      <c r="K760" s="28"/>
      <c r="L760" s="28"/>
      <c r="M760" s="28"/>
      <c r="N760" s="28"/>
      <c r="O760" s="28"/>
      <c r="P760" s="28"/>
      <c r="Q760" s="28"/>
      <c r="R760" s="28"/>
      <c r="S760" s="28"/>
      <c r="T760" s="28"/>
      <c r="U760" s="28"/>
      <c r="V760" s="45"/>
      <c r="W760" s="45"/>
      <c r="X760" s="45"/>
      <c r="Y760" s="45"/>
      <c r="Z760" s="45"/>
      <c r="AA760" s="45"/>
      <c r="AB760" s="45"/>
      <c r="AC760" s="45"/>
      <c r="AD760" s="28"/>
      <c r="AE760" s="28"/>
      <c r="AF760" s="28"/>
      <c r="AG760" s="28" t="s">
        <v>202</v>
      </c>
      <c r="AJ760" s="3"/>
    </row>
    <row r="761" spans="1:36" ht="31.5" hidden="1" customHeight="1" x14ac:dyDescent="0.2">
      <c r="A761" s="36" t="s">
        <v>10168</v>
      </c>
      <c r="B761" s="28" t="s">
        <v>120</v>
      </c>
      <c r="C761" s="28" t="s">
        <v>37</v>
      </c>
      <c r="D761" s="289">
        <v>41960</v>
      </c>
      <c r="E761" s="30"/>
      <c r="F761" s="289"/>
      <c r="G761" s="30"/>
      <c r="H761" s="30"/>
      <c r="I761" s="28"/>
      <c r="J761" s="28"/>
      <c r="K761" s="28"/>
      <c r="L761" s="28"/>
      <c r="M761" s="28"/>
      <c r="N761" s="28"/>
      <c r="O761" s="28"/>
      <c r="P761" s="28"/>
      <c r="Q761" s="28"/>
      <c r="R761" s="28"/>
      <c r="S761" s="28"/>
      <c r="T761" s="28"/>
      <c r="U761" s="28"/>
      <c r="V761" s="45"/>
      <c r="W761" s="45"/>
      <c r="X761" s="45"/>
      <c r="Y761" s="45"/>
      <c r="Z761" s="45"/>
      <c r="AA761" s="45"/>
      <c r="AB761" s="45"/>
      <c r="AC761" s="45"/>
      <c r="AD761" s="28"/>
      <c r="AE761" s="28"/>
      <c r="AF761" s="28"/>
      <c r="AG761" s="28" t="s">
        <v>202</v>
      </c>
      <c r="AJ761" s="3"/>
    </row>
    <row r="762" spans="1:36" ht="47.25" hidden="1" customHeight="1" x14ac:dyDescent="0.2">
      <c r="A762" s="36" t="s">
        <v>10168</v>
      </c>
      <c r="B762" s="28" t="s">
        <v>120</v>
      </c>
      <c r="C762" s="28" t="s">
        <v>37</v>
      </c>
      <c r="D762" s="289">
        <v>41961</v>
      </c>
      <c r="E762" s="30"/>
      <c r="F762" s="289"/>
      <c r="G762" s="30"/>
      <c r="H762" s="30"/>
      <c r="I762" s="28"/>
      <c r="J762" s="28"/>
      <c r="K762" s="28"/>
      <c r="L762" s="28"/>
      <c r="M762" s="28"/>
      <c r="N762" s="28"/>
      <c r="O762" s="28"/>
      <c r="P762" s="28"/>
      <c r="Q762" s="28"/>
      <c r="R762" s="28"/>
      <c r="S762" s="28"/>
      <c r="T762" s="28"/>
      <c r="U762" s="28"/>
      <c r="V762" s="45"/>
      <c r="W762" s="45"/>
      <c r="X762" s="45"/>
      <c r="Y762" s="45"/>
      <c r="Z762" s="45"/>
      <c r="AA762" s="45"/>
      <c r="AB762" s="45"/>
      <c r="AC762" s="45"/>
      <c r="AD762" s="28"/>
      <c r="AE762" s="28"/>
      <c r="AF762" s="28"/>
      <c r="AG762" s="28" t="s">
        <v>202</v>
      </c>
      <c r="AJ762" s="3"/>
    </row>
    <row r="763" spans="1:36" ht="31.5" hidden="1" customHeight="1" x14ac:dyDescent="0.2">
      <c r="A763" s="36" t="s">
        <v>10168</v>
      </c>
      <c r="B763" s="28" t="s">
        <v>120</v>
      </c>
      <c r="C763" s="28" t="s">
        <v>37</v>
      </c>
      <c r="D763" s="289">
        <v>41962</v>
      </c>
      <c r="E763" s="30"/>
      <c r="F763" s="289"/>
      <c r="G763" s="30"/>
      <c r="H763" s="30"/>
      <c r="I763" s="28"/>
      <c r="J763" s="28"/>
      <c r="K763" s="28"/>
      <c r="L763" s="28"/>
      <c r="M763" s="28"/>
      <c r="N763" s="28"/>
      <c r="O763" s="28"/>
      <c r="P763" s="28"/>
      <c r="Q763" s="28"/>
      <c r="R763" s="28"/>
      <c r="S763" s="28"/>
      <c r="T763" s="28"/>
      <c r="U763" s="28"/>
      <c r="V763" s="45"/>
      <c r="W763" s="45"/>
      <c r="X763" s="45"/>
      <c r="Y763" s="45"/>
      <c r="Z763" s="45"/>
      <c r="AA763" s="45"/>
      <c r="AB763" s="45"/>
      <c r="AC763" s="45"/>
      <c r="AD763" s="28"/>
      <c r="AE763" s="28"/>
      <c r="AF763" s="28"/>
      <c r="AG763" s="28" t="s">
        <v>202</v>
      </c>
      <c r="AJ763" s="3"/>
    </row>
    <row r="764" spans="1:36" ht="78.75" hidden="1" customHeight="1" x14ac:dyDescent="0.2">
      <c r="A764" s="36" t="s">
        <v>10168</v>
      </c>
      <c r="B764" s="28" t="s">
        <v>120</v>
      </c>
      <c r="C764" s="28" t="s">
        <v>37</v>
      </c>
      <c r="D764" s="289">
        <v>41963</v>
      </c>
      <c r="E764" s="30"/>
      <c r="F764" s="289"/>
      <c r="G764" s="30"/>
      <c r="H764" s="30"/>
      <c r="I764" s="28"/>
      <c r="J764" s="28"/>
      <c r="K764" s="28"/>
      <c r="L764" s="28"/>
      <c r="M764" s="28"/>
      <c r="N764" s="28"/>
      <c r="O764" s="28"/>
      <c r="P764" s="28"/>
      <c r="Q764" s="28"/>
      <c r="R764" s="28"/>
      <c r="S764" s="28"/>
      <c r="T764" s="28"/>
      <c r="U764" s="28"/>
      <c r="V764" s="45"/>
      <c r="W764" s="45"/>
      <c r="X764" s="45"/>
      <c r="Y764" s="45"/>
      <c r="Z764" s="45"/>
      <c r="AA764" s="45"/>
      <c r="AB764" s="45"/>
      <c r="AC764" s="45"/>
      <c r="AD764" s="28"/>
      <c r="AE764" s="28"/>
      <c r="AF764" s="28"/>
      <c r="AG764" s="28" t="s">
        <v>202</v>
      </c>
      <c r="AJ764" s="3"/>
    </row>
    <row r="765" spans="1:36" ht="78.75" hidden="1" customHeight="1" x14ac:dyDescent="0.2">
      <c r="A765" s="36" t="s">
        <v>10168</v>
      </c>
      <c r="B765" s="28" t="s">
        <v>120</v>
      </c>
      <c r="C765" s="28" t="s">
        <v>37</v>
      </c>
      <c r="D765" s="289">
        <v>41964</v>
      </c>
      <c r="E765" s="30"/>
      <c r="F765" s="289"/>
      <c r="G765" s="30"/>
      <c r="H765" s="30"/>
      <c r="I765" s="28"/>
      <c r="J765" s="28"/>
      <c r="K765" s="399"/>
      <c r="L765" s="28"/>
      <c r="M765" s="28"/>
      <c r="N765" s="399"/>
      <c r="O765" s="28"/>
      <c r="P765" s="28"/>
      <c r="Q765" s="28"/>
      <c r="R765" s="28"/>
      <c r="S765" s="28"/>
      <c r="T765" s="28"/>
      <c r="U765" s="28"/>
      <c r="V765" s="45"/>
      <c r="W765" s="45"/>
      <c r="X765" s="45"/>
      <c r="Y765" s="45"/>
      <c r="Z765" s="45"/>
      <c r="AA765" s="45"/>
      <c r="AB765" s="45"/>
      <c r="AC765" s="45"/>
      <c r="AD765" s="28"/>
      <c r="AE765" s="28"/>
      <c r="AF765" s="28"/>
      <c r="AG765" s="28" t="s">
        <v>202</v>
      </c>
      <c r="AJ765" s="3"/>
    </row>
    <row r="766" spans="1:36" ht="31.5" hidden="1" customHeight="1" x14ac:dyDescent="0.2">
      <c r="A766" s="36" t="s">
        <v>10168</v>
      </c>
      <c r="B766" s="28" t="s">
        <v>120</v>
      </c>
      <c r="C766" s="28" t="s">
        <v>37</v>
      </c>
      <c r="D766" s="289">
        <v>41965</v>
      </c>
      <c r="E766" s="30"/>
      <c r="F766" s="289"/>
      <c r="G766" s="30"/>
      <c r="H766" s="30"/>
      <c r="I766" s="28"/>
      <c r="J766" s="28"/>
      <c r="K766" s="28"/>
      <c r="L766" s="28"/>
      <c r="M766" s="28"/>
      <c r="N766" s="28"/>
      <c r="O766" s="28"/>
      <c r="P766" s="28"/>
      <c r="Q766" s="399"/>
      <c r="R766" s="28"/>
      <c r="S766" s="28"/>
      <c r="T766" s="28"/>
      <c r="U766" s="28"/>
      <c r="V766" s="45"/>
      <c r="W766" s="45"/>
      <c r="X766" s="45"/>
      <c r="Y766" s="45"/>
      <c r="Z766" s="45"/>
      <c r="AA766" s="45"/>
      <c r="AB766" s="45"/>
      <c r="AC766" s="45"/>
      <c r="AD766" s="28"/>
      <c r="AE766" s="28"/>
      <c r="AF766" s="28"/>
      <c r="AG766" s="28" t="s">
        <v>202</v>
      </c>
      <c r="AJ766" s="3"/>
    </row>
    <row r="767" spans="1:36" ht="31.5" hidden="1" customHeight="1" x14ac:dyDescent="0.2">
      <c r="A767" s="36" t="s">
        <v>10168</v>
      </c>
      <c r="B767" s="28" t="s">
        <v>120</v>
      </c>
      <c r="C767" s="28" t="s">
        <v>37</v>
      </c>
      <c r="D767" s="289">
        <v>41966</v>
      </c>
      <c r="E767" s="30"/>
      <c r="F767" s="289"/>
      <c r="G767" s="30"/>
      <c r="H767" s="30"/>
      <c r="I767" s="28"/>
      <c r="J767" s="28"/>
      <c r="K767" s="28"/>
      <c r="L767" s="28"/>
      <c r="M767" s="28"/>
      <c r="N767" s="28"/>
      <c r="O767" s="28"/>
      <c r="P767" s="28"/>
      <c r="Q767" s="28"/>
      <c r="R767" s="28"/>
      <c r="S767" s="28"/>
      <c r="T767" s="28"/>
      <c r="U767" s="28"/>
      <c r="V767" s="45"/>
      <c r="W767" s="45"/>
      <c r="X767" s="45"/>
      <c r="Y767" s="45"/>
      <c r="Z767" s="45"/>
      <c r="AA767" s="45"/>
      <c r="AB767" s="45"/>
      <c r="AC767" s="45"/>
      <c r="AD767" s="28"/>
      <c r="AE767" s="28"/>
      <c r="AF767" s="28"/>
      <c r="AG767" s="28" t="s">
        <v>202</v>
      </c>
      <c r="AJ767" s="3"/>
    </row>
    <row r="768" spans="1:36" ht="216.75" hidden="1" customHeight="1" x14ac:dyDescent="0.2">
      <c r="A768" s="36" t="s">
        <v>10168</v>
      </c>
      <c r="B768" s="28" t="s">
        <v>120</v>
      </c>
      <c r="C768" s="28" t="s">
        <v>37</v>
      </c>
      <c r="D768" s="289">
        <v>41967</v>
      </c>
      <c r="E768" s="28"/>
      <c r="F768" s="28"/>
      <c r="G768" s="28"/>
      <c r="H768" s="196"/>
      <c r="I768" s="28"/>
      <c r="J768" s="28"/>
      <c r="K768" s="28"/>
      <c r="L768" s="28"/>
      <c r="M768" s="28"/>
      <c r="N768" s="28"/>
      <c r="O768" s="28"/>
      <c r="P768" s="28"/>
      <c r="Q768" s="52"/>
      <c r="R768" s="99"/>
      <c r="S768" s="99"/>
      <c r="T768" s="99"/>
      <c r="U768" s="36"/>
      <c r="V768" s="36"/>
      <c r="W768" s="36"/>
      <c r="X768" s="36"/>
      <c r="Y768" s="36"/>
      <c r="Z768" s="36"/>
      <c r="AA768" s="36"/>
      <c r="AB768" s="36"/>
      <c r="AC768" s="36"/>
      <c r="AD768" s="52"/>
      <c r="AE768" s="36"/>
      <c r="AF768" s="36"/>
      <c r="AG768" s="28" t="s">
        <v>202</v>
      </c>
    </row>
    <row r="769" spans="1:36" s="75" customFormat="1" ht="250.5" hidden="1" customHeight="1" x14ac:dyDescent="0.2">
      <c r="A769" s="36" t="s">
        <v>10168</v>
      </c>
      <c r="B769" s="28" t="s">
        <v>120</v>
      </c>
      <c r="C769" s="28" t="s">
        <v>37</v>
      </c>
      <c r="D769" s="289">
        <v>41968</v>
      </c>
      <c r="E769" s="28"/>
      <c r="F769" s="28"/>
      <c r="G769" s="28"/>
      <c r="H769" s="196"/>
      <c r="I769" s="28"/>
      <c r="J769" s="28"/>
      <c r="K769" s="28"/>
      <c r="L769" s="28"/>
      <c r="M769" s="28"/>
      <c r="N769" s="28"/>
      <c r="O769" s="28"/>
      <c r="P769" s="28"/>
      <c r="Q769" s="52"/>
      <c r="R769" s="99"/>
      <c r="S769" s="99"/>
      <c r="T769" s="99"/>
      <c r="U769" s="36"/>
      <c r="V769" s="36"/>
      <c r="W769" s="36"/>
      <c r="X769" s="36"/>
      <c r="Y769" s="36"/>
      <c r="Z769" s="36"/>
      <c r="AA769" s="36"/>
      <c r="AB769" s="36"/>
      <c r="AC769" s="36"/>
      <c r="AD769" s="52"/>
      <c r="AE769" s="36"/>
      <c r="AF769" s="36"/>
      <c r="AG769" s="28" t="s">
        <v>202</v>
      </c>
      <c r="AH769" s="28"/>
      <c r="AI769" s="28"/>
      <c r="AJ769" s="28"/>
    </row>
    <row r="770" spans="1:36" s="75" customFormat="1" ht="111.75" hidden="1" customHeight="1" x14ac:dyDescent="0.2">
      <c r="A770" s="36" t="s">
        <v>10168</v>
      </c>
      <c r="B770" s="28" t="s">
        <v>120</v>
      </c>
      <c r="C770" s="28" t="s">
        <v>37</v>
      </c>
      <c r="D770" s="289">
        <v>41969</v>
      </c>
      <c r="E770" s="28"/>
      <c r="F770" s="28"/>
      <c r="G770" s="28"/>
      <c r="H770" s="196"/>
      <c r="I770" s="28"/>
      <c r="J770" s="28"/>
      <c r="K770" s="28"/>
      <c r="L770" s="28"/>
      <c r="M770" s="28"/>
      <c r="N770" s="28"/>
      <c r="O770" s="28"/>
      <c r="P770" s="28"/>
      <c r="Q770" s="52"/>
      <c r="R770" s="99"/>
      <c r="S770" s="99"/>
      <c r="T770" s="99"/>
      <c r="U770" s="36"/>
      <c r="V770" s="36"/>
      <c r="W770" s="36"/>
      <c r="X770" s="36"/>
      <c r="Y770" s="36"/>
      <c r="Z770" s="36"/>
      <c r="AA770" s="36"/>
      <c r="AB770" s="36"/>
      <c r="AC770" s="36"/>
      <c r="AD770" s="52"/>
      <c r="AE770" s="36"/>
      <c r="AF770" s="36"/>
      <c r="AG770" s="28" t="s">
        <v>202</v>
      </c>
      <c r="AH770" s="28"/>
      <c r="AI770" s="28"/>
      <c r="AJ770" s="28"/>
    </row>
    <row r="771" spans="1:36" s="75" customFormat="1" ht="61.5" hidden="1" customHeight="1" x14ac:dyDescent="0.2">
      <c r="A771" s="36" t="s">
        <v>10168</v>
      </c>
      <c r="B771" s="28" t="s">
        <v>120</v>
      </c>
      <c r="C771" s="28" t="s">
        <v>37</v>
      </c>
      <c r="D771" s="289">
        <v>41970</v>
      </c>
      <c r="E771" s="28"/>
      <c r="F771" s="28"/>
      <c r="G771" s="28"/>
      <c r="H771" s="196"/>
      <c r="I771" s="28"/>
      <c r="J771" s="28"/>
      <c r="K771" s="28"/>
      <c r="L771" s="28"/>
      <c r="M771" s="28"/>
      <c r="N771" s="28"/>
      <c r="O771" s="28"/>
      <c r="P771" s="28"/>
      <c r="Q771" s="52"/>
      <c r="R771" s="99"/>
      <c r="S771" s="99"/>
      <c r="T771" s="99"/>
      <c r="U771" s="36"/>
      <c r="V771" s="36"/>
      <c r="W771" s="36"/>
      <c r="X771" s="36"/>
      <c r="Y771" s="36"/>
      <c r="Z771" s="36"/>
      <c r="AA771" s="36"/>
      <c r="AB771" s="36"/>
      <c r="AC771" s="36"/>
      <c r="AD771" s="52"/>
      <c r="AE771" s="36"/>
      <c r="AF771" s="36"/>
      <c r="AG771" s="28" t="s">
        <v>202</v>
      </c>
      <c r="AH771" s="28"/>
      <c r="AI771" s="28"/>
      <c r="AJ771" s="28"/>
    </row>
    <row r="772" spans="1:36" s="75" customFormat="1" ht="48" hidden="1" customHeight="1" x14ac:dyDescent="0.2">
      <c r="A772" s="36" t="s">
        <v>10799</v>
      </c>
      <c r="B772" s="28" t="s">
        <v>120</v>
      </c>
      <c r="C772" s="28" t="s">
        <v>37</v>
      </c>
      <c r="D772" s="289">
        <v>42004</v>
      </c>
      <c r="E772" s="30"/>
      <c r="F772" s="289"/>
      <c r="G772" s="30"/>
      <c r="H772" s="30"/>
      <c r="I772" s="28"/>
      <c r="J772" s="28"/>
      <c r="K772" s="28"/>
      <c r="L772" s="28"/>
      <c r="M772" s="28"/>
      <c r="N772" s="28"/>
      <c r="O772" s="28"/>
      <c r="P772" s="28"/>
      <c r="Q772" s="28"/>
      <c r="R772" s="28"/>
      <c r="S772" s="28"/>
      <c r="T772" s="28"/>
      <c r="U772" s="28"/>
      <c r="V772" s="45"/>
      <c r="W772" s="45"/>
      <c r="X772" s="45"/>
      <c r="Y772" s="45"/>
      <c r="Z772" s="45"/>
      <c r="AA772" s="45"/>
      <c r="AB772" s="45"/>
      <c r="AC772" s="45"/>
      <c r="AD772" s="28"/>
      <c r="AE772" s="28"/>
      <c r="AF772" s="28"/>
      <c r="AG772" s="28" t="s">
        <v>202</v>
      </c>
      <c r="AH772" s="28"/>
      <c r="AI772" s="28"/>
      <c r="AJ772" s="361"/>
    </row>
    <row r="773" spans="1:36" s="75" customFormat="1" ht="67.5" hidden="1" customHeight="1" x14ac:dyDescent="0.2">
      <c r="A773" s="36" t="s">
        <v>2028</v>
      </c>
      <c r="B773" s="46" t="s">
        <v>108</v>
      </c>
      <c r="C773" s="46" t="s">
        <v>36</v>
      </c>
      <c r="D773" s="37">
        <v>41640</v>
      </c>
      <c r="E773" s="47"/>
      <c r="F773" s="37"/>
      <c r="G773" s="48"/>
      <c r="H773" s="197"/>
      <c r="I773" s="46"/>
      <c r="J773" s="46"/>
      <c r="K773" s="46"/>
      <c r="L773" s="46"/>
      <c r="M773" s="46"/>
      <c r="N773" s="46"/>
      <c r="O773" s="46"/>
      <c r="P773" s="46"/>
      <c r="Q773" s="46"/>
      <c r="R773" s="46"/>
      <c r="S773" s="46"/>
      <c r="T773" s="36"/>
      <c r="U773" s="49"/>
      <c r="V773" s="49"/>
      <c r="W773" s="49"/>
      <c r="X773" s="49"/>
      <c r="Y773" s="50"/>
      <c r="Z773" s="49"/>
      <c r="AA773" s="50"/>
      <c r="AB773" s="49"/>
      <c r="AC773" s="50"/>
      <c r="AD773" s="49"/>
      <c r="AE773" s="49"/>
      <c r="AF773" s="49"/>
      <c r="AG773" s="49" t="s">
        <v>202</v>
      </c>
      <c r="AH773" s="1"/>
      <c r="AI773" s="1"/>
      <c r="AJ773" s="1"/>
    </row>
    <row r="774" spans="1:36" ht="31.5" hidden="1" customHeight="1" x14ac:dyDescent="0.2">
      <c r="A774" s="36" t="s">
        <v>2028</v>
      </c>
      <c r="B774" s="46" t="s">
        <v>108</v>
      </c>
      <c r="C774" s="46" t="s">
        <v>36</v>
      </c>
      <c r="D774" s="37">
        <v>41641</v>
      </c>
      <c r="E774" s="48"/>
      <c r="F774" s="37"/>
      <c r="G774" s="48"/>
      <c r="H774" s="197"/>
      <c r="I774" s="46"/>
      <c r="J774" s="662"/>
      <c r="K774" s="662"/>
      <c r="L774" s="46"/>
      <c r="M774" s="662"/>
      <c r="N774" s="46"/>
      <c r="O774" s="46"/>
      <c r="P774" s="662"/>
      <c r="Q774" s="46"/>
      <c r="R774" s="46"/>
      <c r="S774" s="46"/>
      <c r="T774" s="36"/>
      <c r="U774" s="49"/>
      <c r="V774" s="975"/>
      <c r="W774" s="975"/>
      <c r="X774" s="975"/>
      <c r="Y774" s="975"/>
      <c r="Z774" s="975"/>
      <c r="AA774" s="975"/>
      <c r="AB774" s="975"/>
      <c r="AC774" s="975"/>
      <c r="AD774" s="1002"/>
      <c r="AE774" s="975"/>
      <c r="AF774" s="975"/>
      <c r="AG774" s="49" t="s">
        <v>203</v>
      </c>
      <c r="AH774" s="3"/>
      <c r="AI774" s="3"/>
      <c r="AJ774" s="3"/>
    </row>
    <row r="775" spans="1:36" ht="31.5" hidden="1" customHeight="1" x14ac:dyDescent="0.2">
      <c r="A775" s="36" t="s">
        <v>2028</v>
      </c>
      <c r="B775" s="36" t="s">
        <v>108</v>
      </c>
      <c r="C775" s="36" t="s">
        <v>36</v>
      </c>
      <c r="D775" s="37">
        <v>41642</v>
      </c>
      <c r="E775" s="30">
        <v>0.75694444444444453</v>
      </c>
      <c r="F775" s="37">
        <v>41642</v>
      </c>
      <c r="G775" s="30">
        <v>0.78611111111111109</v>
      </c>
      <c r="H775" s="196">
        <v>2.9166666666666664E-2</v>
      </c>
      <c r="I775" s="28">
        <v>2</v>
      </c>
      <c r="J775" s="349"/>
      <c r="K775" s="349"/>
      <c r="L775" s="28" t="s">
        <v>125</v>
      </c>
      <c r="M775" s="349" t="s">
        <v>204</v>
      </c>
      <c r="N775" s="28" t="s">
        <v>103</v>
      </c>
      <c r="O775" s="28" t="s">
        <v>66</v>
      </c>
      <c r="P775" s="349" t="s">
        <v>204</v>
      </c>
      <c r="Q775" s="28" t="s">
        <v>205</v>
      </c>
      <c r="R775" s="51">
        <v>0.47599999999999998</v>
      </c>
      <c r="S775" s="51">
        <v>0.23499999999999999</v>
      </c>
      <c r="T775" s="36">
        <f>R775+S775</f>
        <v>0.71099999999999997</v>
      </c>
      <c r="U775" s="28" t="s">
        <v>75</v>
      </c>
      <c r="V775" s="359" t="s">
        <v>2799</v>
      </c>
      <c r="W775" s="359" t="s">
        <v>2799</v>
      </c>
      <c r="X775" s="359" t="s">
        <v>2799</v>
      </c>
      <c r="Y775" s="359" t="s">
        <v>2799</v>
      </c>
      <c r="Z775" s="359" t="s">
        <v>2799</v>
      </c>
      <c r="AA775" s="359" t="s">
        <v>2799</v>
      </c>
      <c r="AB775" s="359" t="s">
        <v>2799</v>
      </c>
      <c r="AC775" s="359" t="s">
        <v>2799</v>
      </c>
      <c r="AD775" s="354" t="s">
        <v>55</v>
      </c>
      <c r="AE775" s="359" t="s">
        <v>102</v>
      </c>
      <c r="AF775" s="359"/>
      <c r="AG775" s="49" t="s">
        <v>2800</v>
      </c>
      <c r="AH775" s="3"/>
      <c r="AI775" s="3"/>
      <c r="AJ775" s="3"/>
    </row>
    <row r="776" spans="1:36" ht="31.5" hidden="1" customHeight="1" x14ac:dyDescent="0.2">
      <c r="A776" s="238" t="s">
        <v>2028</v>
      </c>
      <c r="B776" s="140" t="s">
        <v>108</v>
      </c>
      <c r="C776" s="140" t="s">
        <v>36</v>
      </c>
      <c r="D776" s="231">
        <v>41642</v>
      </c>
      <c r="E776" s="112">
        <v>0.75</v>
      </c>
      <c r="F776" s="231">
        <v>41642</v>
      </c>
      <c r="G776" s="112">
        <v>0.78472222222222221</v>
      </c>
      <c r="H776" s="112">
        <v>3.4722222222222224E-2</v>
      </c>
      <c r="I776" s="45">
        <v>4</v>
      </c>
      <c r="J776" s="1590"/>
      <c r="K776" s="1214"/>
      <c r="L776" s="140" t="s">
        <v>126</v>
      </c>
      <c r="M776" s="571" t="s">
        <v>12259</v>
      </c>
      <c r="N776" s="45">
        <v>0.4</v>
      </c>
      <c r="O776" s="45" t="s">
        <v>72</v>
      </c>
      <c r="P776" s="571" t="s">
        <v>12259</v>
      </c>
      <c r="Q776" s="45" t="s">
        <v>12260</v>
      </c>
      <c r="R776" s="45">
        <f>T776</f>
        <v>0.21299999999999999</v>
      </c>
      <c r="S776" s="45"/>
      <c r="T776" s="45">
        <v>0.21299999999999999</v>
      </c>
      <c r="U776" s="140" t="s">
        <v>86</v>
      </c>
      <c r="V776" s="577" t="s">
        <v>2799</v>
      </c>
      <c r="W776" s="577" t="s">
        <v>2799</v>
      </c>
      <c r="X776" s="577" t="s">
        <v>2799</v>
      </c>
      <c r="Y776" s="577" t="s">
        <v>2799</v>
      </c>
      <c r="Z776" s="577" t="s">
        <v>2799</v>
      </c>
      <c r="AA776" s="577" t="s">
        <v>2799</v>
      </c>
      <c r="AB776" s="577" t="s">
        <v>2799</v>
      </c>
      <c r="AC776" s="577" t="s">
        <v>2799</v>
      </c>
      <c r="AD776" s="1270" t="s">
        <v>62</v>
      </c>
      <c r="AE776" s="976" t="s">
        <v>101</v>
      </c>
      <c r="AF776" s="1918"/>
      <c r="AG776" s="233">
        <v>2</v>
      </c>
      <c r="AH776" s="230">
        <v>1</v>
      </c>
      <c r="AI776" s="230"/>
      <c r="AJ776" s="230"/>
    </row>
    <row r="777" spans="1:36" ht="140.25" hidden="1" customHeight="1" x14ac:dyDescent="0.2">
      <c r="A777" s="238" t="s">
        <v>2028</v>
      </c>
      <c r="B777" s="140" t="s">
        <v>108</v>
      </c>
      <c r="C777" s="140" t="s">
        <v>36</v>
      </c>
      <c r="D777" s="231">
        <v>41642</v>
      </c>
      <c r="E777" s="1530">
        <v>0.48958333333333331</v>
      </c>
      <c r="F777" s="231">
        <v>41642</v>
      </c>
      <c r="G777" s="1530">
        <v>0.625</v>
      </c>
      <c r="H777" s="1530">
        <v>0.13541666666666666</v>
      </c>
      <c r="I777" s="571">
        <v>1</v>
      </c>
      <c r="J777" s="1590"/>
      <c r="K777" s="1214"/>
      <c r="L777" s="1214" t="s">
        <v>126</v>
      </c>
      <c r="M777" s="571" t="s">
        <v>12261</v>
      </c>
      <c r="N777" s="571">
        <v>0.4</v>
      </c>
      <c r="O777" s="571" t="s">
        <v>72</v>
      </c>
      <c r="P777" s="571" t="s">
        <v>12261</v>
      </c>
      <c r="Q777" s="45" t="s">
        <v>12262</v>
      </c>
      <c r="R777" s="571">
        <f>T777</f>
        <v>0.08</v>
      </c>
      <c r="S777" s="571"/>
      <c r="T777" s="45">
        <v>0.08</v>
      </c>
      <c r="U777" s="140" t="s">
        <v>86</v>
      </c>
      <c r="V777" s="45" t="s">
        <v>2799</v>
      </c>
      <c r="W777" s="45" t="s">
        <v>2799</v>
      </c>
      <c r="X777" s="45" t="s">
        <v>2799</v>
      </c>
      <c r="Y777" s="45" t="s">
        <v>2799</v>
      </c>
      <c r="Z777" s="45" t="s">
        <v>2799</v>
      </c>
      <c r="AA777" s="45" t="s">
        <v>2799</v>
      </c>
      <c r="AB777" s="45" t="s">
        <v>2799</v>
      </c>
      <c r="AC777" s="45" t="s">
        <v>2799</v>
      </c>
      <c r="AD777" s="140" t="s">
        <v>60</v>
      </c>
      <c r="AE777" s="140" t="s">
        <v>101</v>
      </c>
      <c r="AF777" s="233"/>
      <c r="AG777" s="233">
        <v>3</v>
      </c>
      <c r="AH777" s="230">
        <v>1</v>
      </c>
      <c r="AI777" s="230"/>
      <c r="AJ777" s="230"/>
    </row>
    <row r="778" spans="1:36" ht="78.75" hidden="1" customHeight="1" x14ac:dyDescent="0.2">
      <c r="A778" s="36" t="s">
        <v>2028</v>
      </c>
      <c r="B778" s="36" t="s">
        <v>108</v>
      </c>
      <c r="C778" s="36" t="s">
        <v>36</v>
      </c>
      <c r="D778" s="37">
        <v>41643</v>
      </c>
      <c r="E778" s="381"/>
      <c r="F778" s="37"/>
      <c r="G778" s="30"/>
      <c r="H778" s="196"/>
      <c r="I778" s="349"/>
      <c r="J778" s="349"/>
      <c r="K778" s="349"/>
      <c r="L778" s="28"/>
      <c r="M778" s="349"/>
      <c r="N778" s="28"/>
      <c r="O778" s="28"/>
      <c r="P778" s="163"/>
      <c r="Q778" s="163"/>
      <c r="R778" s="163"/>
      <c r="S778" s="163"/>
      <c r="T778" s="162"/>
      <c r="U778" s="163"/>
      <c r="V778" s="163"/>
      <c r="W778" s="163"/>
      <c r="X778" s="163"/>
      <c r="Y778" s="163"/>
      <c r="Z778" s="163"/>
      <c r="AA778" s="163"/>
      <c r="AB778" s="163"/>
      <c r="AC778" s="163"/>
      <c r="AD778" s="163"/>
      <c r="AE778" s="163"/>
      <c r="AF778" s="163"/>
      <c r="AG778" s="49" t="s">
        <v>203</v>
      </c>
      <c r="AH778" s="3"/>
      <c r="AI778" s="3"/>
      <c r="AJ778" s="3"/>
    </row>
    <row r="779" spans="1:36" ht="31.5" hidden="1" customHeight="1" x14ac:dyDescent="0.2">
      <c r="A779" s="36" t="s">
        <v>2028</v>
      </c>
      <c r="B779" s="36" t="s">
        <v>108</v>
      </c>
      <c r="C779" s="36" t="s">
        <v>36</v>
      </c>
      <c r="D779" s="37">
        <v>41644</v>
      </c>
      <c r="E779" s="381"/>
      <c r="F779" s="37"/>
      <c r="G779" s="30"/>
      <c r="H779" s="196"/>
      <c r="I779" s="349"/>
      <c r="J779" s="349"/>
      <c r="K779" s="349"/>
      <c r="L779" s="28"/>
      <c r="M779" s="349"/>
      <c r="N779" s="28"/>
      <c r="O779" s="28"/>
      <c r="P779" s="349"/>
      <c r="Q779" s="28"/>
      <c r="R779" s="349"/>
      <c r="S779" s="349"/>
      <c r="T779" s="36"/>
      <c r="U779" s="349"/>
      <c r="V779" s="359"/>
      <c r="W779" s="359"/>
      <c r="X779" s="359"/>
      <c r="Y779" s="359"/>
      <c r="Z779" s="359"/>
      <c r="AA779" s="359"/>
      <c r="AB779" s="359"/>
      <c r="AC779" s="359"/>
      <c r="AD779" s="354"/>
      <c r="AE779" s="359"/>
      <c r="AF779" s="359"/>
      <c r="AG779" s="49" t="s">
        <v>203</v>
      </c>
      <c r="AH779" s="3"/>
      <c r="AI779" s="3"/>
      <c r="AJ779" s="3"/>
    </row>
    <row r="780" spans="1:36" ht="31.5" hidden="1" customHeight="1" x14ac:dyDescent="0.2">
      <c r="A780" s="36" t="s">
        <v>2028</v>
      </c>
      <c r="B780" s="36" t="s">
        <v>108</v>
      </c>
      <c r="C780" s="36" t="s">
        <v>36</v>
      </c>
      <c r="D780" s="37">
        <v>41645</v>
      </c>
      <c r="E780" s="381"/>
      <c r="F780" s="37"/>
      <c r="G780" s="381"/>
      <c r="H780" s="196"/>
      <c r="I780" s="349"/>
      <c r="J780" s="349"/>
      <c r="K780" s="349"/>
      <c r="L780" s="28"/>
      <c r="M780" s="28"/>
      <c r="N780" s="28"/>
      <c r="O780" s="28"/>
      <c r="P780" s="28"/>
      <c r="Q780" s="28"/>
      <c r="R780" s="349"/>
      <c r="S780" s="349"/>
      <c r="T780" s="36"/>
      <c r="U780" s="28"/>
      <c r="V780" s="359"/>
      <c r="W780" s="359"/>
      <c r="X780" s="359"/>
      <c r="Y780" s="359"/>
      <c r="Z780" s="359"/>
      <c r="AA780" s="359"/>
      <c r="AB780" s="359"/>
      <c r="AC780" s="359"/>
      <c r="AD780" s="349"/>
      <c r="AE780" s="359"/>
      <c r="AF780" s="359"/>
      <c r="AG780" s="49" t="s">
        <v>203</v>
      </c>
      <c r="AH780" s="3"/>
      <c r="AI780" s="3"/>
      <c r="AJ780" s="3"/>
    </row>
    <row r="781" spans="1:36" s="89" customFormat="1" ht="15.75" hidden="1" customHeight="1" x14ac:dyDescent="0.2">
      <c r="A781" s="36" t="s">
        <v>2028</v>
      </c>
      <c r="B781" s="125" t="s">
        <v>108</v>
      </c>
      <c r="C781" s="125" t="s">
        <v>36</v>
      </c>
      <c r="D781" s="37">
        <v>41646</v>
      </c>
      <c r="E781" s="124"/>
      <c r="F781" s="37"/>
      <c r="G781" s="124"/>
      <c r="H781" s="202"/>
      <c r="I781" s="123"/>
      <c r="J781" s="123"/>
      <c r="K781" s="123"/>
      <c r="L781" s="123"/>
      <c r="M781" s="123"/>
      <c r="N781" s="123"/>
      <c r="O781" s="123"/>
      <c r="P781" s="123"/>
      <c r="Q781" s="123"/>
      <c r="R781" s="123"/>
      <c r="S781" s="123"/>
      <c r="T781" s="36"/>
      <c r="U781" s="123"/>
      <c r="V781" s="123"/>
      <c r="W781" s="123"/>
      <c r="X781" s="123"/>
      <c r="Y781" s="123"/>
      <c r="Z781" s="123"/>
      <c r="AA781" s="123"/>
      <c r="AB781" s="123"/>
      <c r="AC781" s="123"/>
      <c r="AD781" s="123"/>
      <c r="AE781" s="123"/>
      <c r="AF781" s="123"/>
      <c r="AG781" s="876" t="s">
        <v>203</v>
      </c>
      <c r="AH781" s="3"/>
      <c r="AI781" s="3"/>
      <c r="AJ781" s="3"/>
    </row>
    <row r="782" spans="1:36" s="89" customFormat="1" ht="31.5" hidden="1" customHeight="1" x14ac:dyDescent="0.2">
      <c r="A782" s="36" t="s">
        <v>2028</v>
      </c>
      <c r="B782" s="125" t="s">
        <v>108</v>
      </c>
      <c r="C782" s="125" t="s">
        <v>36</v>
      </c>
      <c r="D782" s="37">
        <v>41647</v>
      </c>
      <c r="E782" s="124"/>
      <c r="F782" s="37"/>
      <c r="G782" s="124"/>
      <c r="H782" s="202"/>
      <c r="I782" s="123"/>
      <c r="J782" s="123"/>
      <c r="K782" s="22"/>
      <c r="L782" s="123"/>
      <c r="M782" s="123"/>
      <c r="N782" s="123"/>
      <c r="O782" s="123"/>
      <c r="P782" s="123"/>
      <c r="Q782" s="123"/>
      <c r="R782" s="123"/>
      <c r="S782" s="123"/>
      <c r="T782" s="36"/>
      <c r="U782" s="123"/>
      <c r="V782" s="123"/>
      <c r="W782" s="123"/>
      <c r="X782" s="123"/>
      <c r="Y782" s="123"/>
      <c r="Z782" s="123"/>
      <c r="AA782" s="123"/>
      <c r="AB782" s="123"/>
      <c r="AC782" s="123"/>
      <c r="AD782" s="123"/>
      <c r="AE782" s="123"/>
      <c r="AF782" s="123"/>
      <c r="AG782" s="876" t="s">
        <v>203</v>
      </c>
      <c r="AH782" s="3"/>
      <c r="AI782" s="3"/>
      <c r="AJ782" s="3"/>
    </row>
    <row r="783" spans="1:36" s="3" customFormat="1" ht="31.5" hidden="1" customHeight="1" x14ac:dyDescent="0.2">
      <c r="A783" s="36" t="s">
        <v>2028</v>
      </c>
      <c r="B783" s="125" t="s">
        <v>108</v>
      </c>
      <c r="C783" s="125" t="s">
        <v>36</v>
      </c>
      <c r="D783" s="37">
        <v>41648</v>
      </c>
      <c r="E783" s="124"/>
      <c r="F783" s="37"/>
      <c r="G783" s="124"/>
      <c r="H783" s="202"/>
      <c r="I783" s="123"/>
      <c r="J783" s="123"/>
      <c r="K783" s="123"/>
      <c r="L783" s="123"/>
      <c r="M783" s="123"/>
      <c r="N783" s="123"/>
      <c r="O783" s="123"/>
      <c r="P783" s="123"/>
      <c r="Q783" s="123"/>
      <c r="R783" s="123"/>
      <c r="S783" s="123"/>
      <c r="T783" s="36"/>
      <c r="U783" s="123"/>
      <c r="V783" s="123"/>
      <c r="W783" s="123"/>
      <c r="X783" s="123"/>
      <c r="Y783" s="123"/>
      <c r="Z783" s="123"/>
      <c r="AA783" s="123"/>
      <c r="AB783" s="123"/>
      <c r="AC783" s="123"/>
      <c r="AD783" s="123"/>
      <c r="AE783" s="123"/>
      <c r="AF783" s="123"/>
      <c r="AG783" s="876" t="s">
        <v>203</v>
      </c>
    </row>
    <row r="784" spans="1:36" s="3" customFormat="1" ht="31.5" hidden="1" customHeight="1" x14ac:dyDescent="0.2">
      <c r="A784" s="36" t="s">
        <v>2028</v>
      </c>
      <c r="B784" s="123" t="s">
        <v>108</v>
      </c>
      <c r="C784" s="125" t="s">
        <v>36</v>
      </c>
      <c r="D784" s="37">
        <v>41649</v>
      </c>
      <c r="E784" s="124"/>
      <c r="F784" s="37"/>
      <c r="G784" s="124"/>
      <c r="H784" s="202"/>
      <c r="I784" s="123"/>
      <c r="J784" s="123"/>
      <c r="K784" s="123"/>
      <c r="L784" s="123"/>
      <c r="M784" s="123"/>
      <c r="N784" s="123"/>
      <c r="O784" s="123"/>
      <c r="P784" s="123"/>
      <c r="Q784" s="123"/>
      <c r="R784" s="123"/>
      <c r="S784" s="123"/>
      <c r="T784" s="36"/>
      <c r="U784" s="123"/>
      <c r="V784" s="123"/>
      <c r="W784" s="123"/>
      <c r="X784" s="123"/>
      <c r="Y784" s="123"/>
      <c r="Z784" s="123"/>
      <c r="AA784" s="123"/>
      <c r="AB784" s="123"/>
      <c r="AC784" s="123"/>
      <c r="AD784" s="123"/>
      <c r="AE784" s="123"/>
      <c r="AF784" s="123"/>
      <c r="AG784" s="123" t="s">
        <v>203</v>
      </c>
    </row>
    <row r="785" spans="1:38" s="3" customFormat="1" ht="15.75" hidden="1" customHeight="1" x14ac:dyDescent="0.2">
      <c r="A785" s="36" t="s">
        <v>2028</v>
      </c>
      <c r="B785" s="123" t="s">
        <v>108</v>
      </c>
      <c r="C785" s="125" t="s">
        <v>36</v>
      </c>
      <c r="D785" s="37">
        <v>41650</v>
      </c>
      <c r="E785" s="124"/>
      <c r="F785" s="37"/>
      <c r="G785" s="124"/>
      <c r="H785" s="202"/>
      <c r="I785" s="123"/>
      <c r="J785" s="123"/>
      <c r="K785" s="123"/>
      <c r="L785" s="123"/>
      <c r="M785" s="123"/>
      <c r="N785" s="123"/>
      <c r="O785" s="123"/>
      <c r="P785" s="123"/>
      <c r="Q785" s="123"/>
      <c r="R785" s="123"/>
      <c r="S785" s="123"/>
      <c r="T785" s="36"/>
      <c r="U785" s="123"/>
      <c r="V785" s="123"/>
      <c r="W785" s="123"/>
      <c r="X785" s="123"/>
      <c r="Y785" s="123"/>
      <c r="Z785" s="123"/>
      <c r="AA785" s="123"/>
      <c r="AB785" s="123"/>
      <c r="AC785" s="123"/>
      <c r="AD785" s="123"/>
      <c r="AE785" s="123"/>
      <c r="AF785" s="123"/>
      <c r="AG785" s="123" t="s">
        <v>203</v>
      </c>
    </row>
    <row r="786" spans="1:38" s="3" customFormat="1" ht="15.75" hidden="1" customHeight="1" x14ac:dyDescent="0.2">
      <c r="A786" s="36" t="s">
        <v>2028</v>
      </c>
      <c r="B786" s="123" t="s">
        <v>108</v>
      </c>
      <c r="C786" s="125" t="s">
        <v>36</v>
      </c>
      <c r="D786" s="37">
        <v>41651</v>
      </c>
      <c r="E786" s="124"/>
      <c r="F786" s="37"/>
      <c r="G786" s="124"/>
      <c r="H786" s="202"/>
      <c r="I786" s="123"/>
      <c r="J786" s="123"/>
      <c r="K786" s="123"/>
      <c r="L786" s="123"/>
      <c r="M786" s="123"/>
      <c r="N786" s="123"/>
      <c r="O786" s="123"/>
      <c r="P786" s="123"/>
      <c r="Q786" s="123"/>
      <c r="R786" s="123"/>
      <c r="S786" s="123"/>
      <c r="T786" s="36"/>
      <c r="U786" s="123"/>
      <c r="V786" s="123"/>
      <c r="W786" s="123"/>
      <c r="X786" s="123"/>
      <c r="Y786" s="123"/>
      <c r="Z786" s="123"/>
      <c r="AA786" s="123"/>
      <c r="AB786" s="123"/>
      <c r="AC786" s="123"/>
      <c r="AD786" s="123"/>
      <c r="AE786" s="123"/>
      <c r="AF786" s="123"/>
      <c r="AG786" s="123" t="s">
        <v>203</v>
      </c>
    </row>
    <row r="787" spans="1:38" ht="15.75" hidden="1" customHeight="1" x14ac:dyDescent="0.2">
      <c r="A787" s="36" t="s">
        <v>2028</v>
      </c>
      <c r="B787" s="28" t="s">
        <v>108</v>
      </c>
      <c r="C787" s="36" t="s">
        <v>36</v>
      </c>
      <c r="D787" s="37">
        <v>41652</v>
      </c>
      <c r="E787" s="30"/>
      <c r="F787" s="37"/>
      <c r="G787" s="30"/>
      <c r="H787" s="196"/>
      <c r="I787" s="28"/>
      <c r="J787" s="28"/>
      <c r="K787" s="28"/>
      <c r="L787" s="28"/>
      <c r="M787" s="28"/>
      <c r="N787" s="28"/>
      <c r="O787" s="28"/>
      <c r="P787" s="28"/>
      <c r="Q787" s="28"/>
      <c r="R787" s="28"/>
      <c r="S787" s="28"/>
      <c r="T787" s="36"/>
      <c r="U787" s="28"/>
      <c r="V787" s="28"/>
      <c r="W787" s="28"/>
      <c r="X787" s="28"/>
      <c r="Y787" s="28"/>
      <c r="Z787" s="28"/>
      <c r="AA787" s="28"/>
      <c r="AB787" s="28"/>
      <c r="AC787" s="28"/>
      <c r="AD787" s="28"/>
      <c r="AE787" s="28"/>
      <c r="AF787" s="28"/>
      <c r="AG787" s="28" t="s">
        <v>203</v>
      </c>
      <c r="AH787" s="3"/>
      <c r="AI787" s="3"/>
      <c r="AJ787" s="3"/>
    </row>
    <row r="788" spans="1:38" ht="31.5" hidden="1" customHeight="1" x14ac:dyDescent="0.2">
      <c r="A788" s="238" t="s">
        <v>2028</v>
      </c>
      <c r="B788" s="140" t="s">
        <v>108</v>
      </c>
      <c r="C788" s="140" t="s">
        <v>36</v>
      </c>
      <c r="D788" s="231">
        <v>41652</v>
      </c>
      <c r="E788" s="112">
        <v>0.40972222222222227</v>
      </c>
      <c r="F788" s="231">
        <v>41652</v>
      </c>
      <c r="G788" s="112">
        <v>0.44791666666666669</v>
      </c>
      <c r="H788" s="112">
        <v>3.8194444444444441E-2</v>
      </c>
      <c r="I788" s="45">
        <v>1</v>
      </c>
      <c r="J788" s="1215" t="s">
        <v>1284</v>
      </c>
      <c r="K788" s="140"/>
      <c r="L788" s="140" t="s">
        <v>128</v>
      </c>
      <c r="M788" s="45" t="s">
        <v>12263</v>
      </c>
      <c r="N788" s="45">
        <v>0.4</v>
      </c>
      <c r="O788" s="45" t="s">
        <v>66</v>
      </c>
      <c r="P788" s="45" t="s">
        <v>12263</v>
      </c>
      <c r="Q788" s="45" t="s">
        <v>12264</v>
      </c>
      <c r="R788" s="45">
        <f>T788</f>
        <v>0.30499999999999999</v>
      </c>
      <c r="S788" s="45"/>
      <c r="T788" s="45">
        <v>0.30499999999999999</v>
      </c>
      <c r="U788" s="140" t="s">
        <v>77</v>
      </c>
      <c r="V788" s="45" t="s">
        <v>2799</v>
      </c>
      <c r="W788" s="45" t="s">
        <v>2799</v>
      </c>
      <c r="X788" s="45" t="s">
        <v>2799</v>
      </c>
      <c r="Y788" s="45" t="s">
        <v>2799</v>
      </c>
      <c r="Z788" s="45" t="s">
        <v>2799</v>
      </c>
      <c r="AA788" s="45" t="s">
        <v>2799</v>
      </c>
      <c r="AB788" s="45" t="s">
        <v>2799</v>
      </c>
      <c r="AC788" s="45" t="s">
        <v>2799</v>
      </c>
      <c r="AD788" s="140" t="s">
        <v>52</v>
      </c>
      <c r="AE788" s="140" t="s">
        <v>98</v>
      </c>
      <c r="AF788" s="233"/>
      <c r="AG788" s="233">
        <v>1</v>
      </c>
      <c r="AH788" s="230">
        <v>1</v>
      </c>
      <c r="AI788" s="230"/>
      <c r="AJ788" s="230"/>
    </row>
    <row r="789" spans="1:38" ht="31.5" hidden="1" customHeight="1" x14ac:dyDescent="0.2">
      <c r="A789" s="238" t="s">
        <v>2028</v>
      </c>
      <c r="B789" s="140" t="s">
        <v>108</v>
      </c>
      <c r="C789" s="140" t="s">
        <v>36</v>
      </c>
      <c r="D789" s="231">
        <v>41652</v>
      </c>
      <c r="E789" s="320">
        <v>0.57638888888888895</v>
      </c>
      <c r="F789" s="465">
        <v>41652</v>
      </c>
      <c r="G789" s="320">
        <v>0.59583333333333333</v>
      </c>
      <c r="H789" s="320">
        <v>1.9444444444444445E-2</v>
      </c>
      <c r="I789" s="140">
        <v>1</v>
      </c>
      <c r="J789" s="140"/>
      <c r="K789" s="140"/>
      <c r="L789" s="140" t="s">
        <v>126</v>
      </c>
      <c r="M789" s="140" t="s">
        <v>12265</v>
      </c>
      <c r="N789" s="140">
        <v>0.4</v>
      </c>
      <c r="O789" s="140" t="s">
        <v>72</v>
      </c>
      <c r="P789" s="140" t="s">
        <v>12266</v>
      </c>
      <c r="Q789" s="140" t="s">
        <v>12267</v>
      </c>
      <c r="R789" s="45">
        <f>T789</f>
        <v>0.34799999999999998</v>
      </c>
      <c r="S789" s="140"/>
      <c r="T789" s="140">
        <v>0.34799999999999998</v>
      </c>
      <c r="U789" s="140" t="s">
        <v>86</v>
      </c>
      <c r="V789" s="45" t="s">
        <v>2799</v>
      </c>
      <c r="W789" s="45" t="s">
        <v>2799</v>
      </c>
      <c r="X789" s="45" t="s">
        <v>2799</v>
      </c>
      <c r="Y789" s="45" t="s">
        <v>2799</v>
      </c>
      <c r="Z789" s="45" t="s">
        <v>2799</v>
      </c>
      <c r="AA789" s="45" t="s">
        <v>2799</v>
      </c>
      <c r="AB789" s="45" t="s">
        <v>2799</v>
      </c>
      <c r="AC789" s="45" t="s">
        <v>2799</v>
      </c>
      <c r="AD789" s="140" t="s">
        <v>60</v>
      </c>
      <c r="AE789" s="140" t="s">
        <v>98</v>
      </c>
      <c r="AF789" s="140"/>
      <c r="AG789" s="233">
        <v>1</v>
      </c>
      <c r="AH789" s="230">
        <v>1</v>
      </c>
      <c r="AI789" s="230"/>
      <c r="AJ789" s="230"/>
    </row>
    <row r="790" spans="1:38" ht="31.5" hidden="1" customHeight="1" x14ac:dyDescent="0.2">
      <c r="A790" s="238" t="s">
        <v>2028</v>
      </c>
      <c r="B790" s="140" t="s">
        <v>108</v>
      </c>
      <c r="C790" s="140" t="s">
        <v>36</v>
      </c>
      <c r="D790" s="231">
        <v>41652</v>
      </c>
      <c r="E790" s="320">
        <v>0.47916666666666669</v>
      </c>
      <c r="F790" s="465">
        <v>41652</v>
      </c>
      <c r="G790" s="320">
        <v>0.625</v>
      </c>
      <c r="H790" s="320">
        <v>0.14583333333333334</v>
      </c>
      <c r="I790" s="140">
        <v>1</v>
      </c>
      <c r="J790" s="140"/>
      <c r="K790" s="140"/>
      <c r="L790" s="140" t="s">
        <v>126</v>
      </c>
      <c r="M790" s="140" t="s">
        <v>12268</v>
      </c>
      <c r="N790" s="140">
        <v>0.4</v>
      </c>
      <c r="O790" s="140" t="s">
        <v>72</v>
      </c>
      <c r="P790" s="140" t="s">
        <v>12268</v>
      </c>
      <c r="Q790" s="140" t="s">
        <v>12269</v>
      </c>
      <c r="R790" s="45">
        <f>T790</f>
        <v>0.33600000000000002</v>
      </c>
      <c r="S790" s="140"/>
      <c r="T790" s="140">
        <v>0.33600000000000002</v>
      </c>
      <c r="U790" s="140" t="s">
        <v>86</v>
      </c>
      <c r="V790" s="45" t="s">
        <v>2799</v>
      </c>
      <c r="W790" s="45" t="s">
        <v>2799</v>
      </c>
      <c r="X790" s="45" t="s">
        <v>2799</v>
      </c>
      <c r="Y790" s="45" t="s">
        <v>2799</v>
      </c>
      <c r="Z790" s="45" t="s">
        <v>2799</v>
      </c>
      <c r="AA790" s="45" t="s">
        <v>2799</v>
      </c>
      <c r="AB790" s="45" t="s">
        <v>2799</v>
      </c>
      <c r="AC790" s="45" t="s">
        <v>2799</v>
      </c>
      <c r="AD790" s="140" t="s">
        <v>60</v>
      </c>
      <c r="AE790" s="140" t="s">
        <v>98</v>
      </c>
      <c r="AF790" s="140"/>
      <c r="AG790" s="233">
        <v>2</v>
      </c>
      <c r="AH790" s="230">
        <v>1</v>
      </c>
      <c r="AI790" s="230"/>
      <c r="AJ790" s="230"/>
    </row>
    <row r="791" spans="1:38" ht="31.5" hidden="1" customHeight="1" x14ac:dyDescent="0.2">
      <c r="A791" s="36" t="s">
        <v>2028</v>
      </c>
      <c r="B791" s="28" t="s">
        <v>108</v>
      </c>
      <c r="C791" s="36" t="s">
        <v>36</v>
      </c>
      <c r="D791" s="37">
        <v>41653</v>
      </c>
      <c r="E791" s="30"/>
      <c r="F791" s="37"/>
      <c r="G791" s="30"/>
      <c r="H791" s="196"/>
      <c r="I791" s="28"/>
      <c r="J791" s="28"/>
      <c r="K791" s="28"/>
      <c r="L791" s="28"/>
      <c r="M791" s="28"/>
      <c r="N791" s="28"/>
      <c r="O791" s="28"/>
      <c r="P791" s="28"/>
      <c r="Q791" s="28"/>
      <c r="R791" s="28"/>
      <c r="S791" s="28"/>
      <c r="T791" s="36"/>
      <c r="U791" s="28"/>
      <c r="V791" s="28"/>
      <c r="W791" s="28"/>
      <c r="X791" s="28"/>
      <c r="Y791" s="28"/>
      <c r="Z791" s="28"/>
      <c r="AA791" s="28"/>
      <c r="AB791" s="28"/>
      <c r="AC791" s="28"/>
      <c r="AD791" s="28"/>
      <c r="AE791" s="28"/>
      <c r="AF791" s="28"/>
      <c r="AG791" s="28" t="s">
        <v>203</v>
      </c>
      <c r="AH791" s="3"/>
      <c r="AI791" s="3"/>
      <c r="AJ791" s="3"/>
    </row>
    <row r="792" spans="1:38" ht="31.5" hidden="1" customHeight="1" x14ac:dyDescent="0.2">
      <c r="A792" s="36" t="s">
        <v>2028</v>
      </c>
      <c r="B792" s="28" t="s">
        <v>108</v>
      </c>
      <c r="C792" s="36" t="s">
        <v>36</v>
      </c>
      <c r="D792" s="37">
        <v>41654</v>
      </c>
      <c r="E792" s="30"/>
      <c r="F792" s="37"/>
      <c r="G792" s="30"/>
      <c r="H792" s="196"/>
      <c r="I792" s="28"/>
      <c r="J792" s="28"/>
      <c r="K792" s="28"/>
      <c r="L792" s="28"/>
      <c r="M792" s="28"/>
      <c r="N792" s="28"/>
      <c r="O792" s="28"/>
      <c r="P792" s="28"/>
      <c r="Q792" s="28"/>
      <c r="R792" s="28"/>
      <c r="S792" s="28"/>
      <c r="T792" s="36"/>
      <c r="U792" s="28"/>
      <c r="V792" s="28"/>
      <c r="W792" s="28"/>
      <c r="X792" s="28"/>
      <c r="Y792" s="28"/>
      <c r="Z792" s="28"/>
      <c r="AA792" s="28"/>
      <c r="AB792" s="28"/>
      <c r="AC792" s="28"/>
      <c r="AD792" s="28"/>
      <c r="AE792" s="28"/>
      <c r="AF792" s="28"/>
      <c r="AG792" s="28" t="s">
        <v>203</v>
      </c>
      <c r="AH792" s="3"/>
      <c r="AI792" s="3"/>
      <c r="AJ792" s="3"/>
    </row>
    <row r="793" spans="1:38" ht="31.5" hidden="1" customHeight="1" x14ac:dyDescent="0.2">
      <c r="A793" s="36" t="s">
        <v>2028</v>
      </c>
      <c r="B793" s="28" t="s">
        <v>108</v>
      </c>
      <c r="C793" s="36" t="s">
        <v>36</v>
      </c>
      <c r="D793" s="37">
        <v>41655</v>
      </c>
      <c r="E793" s="30"/>
      <c r="F793" s="37"/>
      <c r="G793" s="30"/>
      <c r="H793" s="196"/>
      <c r="I793" s="28"/>
      <c r="J793" s="28"/>
      <c r="K793" s="28"/>
      <c r="L793" s="28"/>
      <c r="M793" s="28"/>
      <c r="N793" s="28"/>
      <c r="O793" s="28"/>
      <c r="P793" s="28"/>
      <c r="Q793" s="28"/>
      <c r="R793" s="28"/>
      <c r="S793" s="28"/>
      <c r="T793" s="36"/>
      <c r="U793" s="28"/>
      <c r="V793" s="28"/>
      <c r="W793" s="28"/>
      <c r="X793" s="28"/>
      <c r="Y793" s="28"/>
      <c r="Z793" s="28"/>
      <c r="AA793" s="28"/>
      <c r="AB793" s="28"/>
      <c r="AC793" s="28"/>
      <c r="AD793" s="28"/>
      <c r="AE793" s="28"/>
      <c r="AF793" s="28"/>
      <c r="AG793" s="28" t="s">
        <v>203</v>
      </c>
      <c r="AH793" s="3"/>
      <c r="AI793" s="3"/>
      <c r="AJ793" s="3"/>
    </row>
    <row r="794" spans="1:38" s="24" customFormat="1" ht="31.5" hidden="1" customHeight="1" x14ac:dyDescent="0.2">
      <c r="A794" s="36" t="s">
        <v>2028</v>
      </c>
      <c r="B794" s="123" t="s">
        <v>108</v>
      </c>
      <c r="C794" s="125" t="s">
        <v>36</v>
      </c>
      <c r="D794" s="37">
        <v>41656</v>
      </c>
      <c r="E794" s="124"/>
      <c r="F794" s="37"/>
      <c r="G794" s="124"/>
      <c r="H794" s="202"/>
      <c r="I794" s="123"/>
      <c r="J794" s="123"/>
      <c r="K794" s="123"/>
      <c r="L794" s="123"/>
      <c r="M794" s="123"/>
      <c r="N794" s="123"/>
      <c r="O794" s="123"/>
      <c r="P794" s="123"/>
      <c r="Q794" s="148"/>
      <c r="R794" s="123"/>
      <c r="S794" s="123"/>
      <c r="T794" s="36"/>
      <c r="U794" s="123"/>
      <c r="V794" s="123"/>
      <c r="W794" s="123"/>
      <c r="X794" s="123"/>
      <c r="Y794" s="123"/>
      <c r="Z794" s="123"/>
      <c r="AA794" s="123"/>
      <c r="AB794" s="123"/>
      <c r="AC794" s="123"/>
      <c r="AD794" s="123"/>
      <c r="AE794" s="123"/>
      <c r="AF794" s="123"/>
      <c r="AG794" s="123" t="s">
        <v>203</v>
      </c>
      <c r="AH794" s="3"/>
      <c r="AI794" s="3"/>
      <c r="AJ794" s="3"/>
      <c r="AK794" s="149"/>
      <c r="AL794" s="150"/>
    </row>
    <row r="795" spans="1:38" s="24" customFormat="1" ht="47.25" hidden="1" customHeight="1" x14ac:dyDescent="0.2">
      <c r="A795" s="36" t="s">
        <v>2028</v>
      </c>
      <c r="B795" s="123" t="s">
        <v>108</v>
      </c>
      <c r="C795" s="125" t="s">
        <v>36</v>
      </c>
      <c r="D795" s="37">
        <v>41657</v>
      </c>
      <c r="E795" s="124">
        <v>0.97916666666666663</v>
      </c>
      <c r="F795" s="37">
        <v>41658</v>
      </c>
      <c r="G795" s="124">
        <v>0.13541666666666666</v>
      </c>
      <c r="H795" s="202">
        <v>0.15625</v>
      </c>
      <c r="I795" s="123">
        <v>13</v>
      </c>
      <c r="J795" s="123" t="s">
        <v>178</v>
      </c>
      <c r="K795" s="123" t="s">
        <v>136</v>
      </c>
      <c r="L795" s="123" t="s">
        <v>128</v>
      </c>
      <c r="M795" s="123" t="s">
        <v>462</v>
      </c>
      <c r="N795" s="123" t="s">
        <v>103</v>
      </c>
      <c r="O795" s="123" t="s">
        <v>66</v>
      </c>
      <c r="P795" s="123" t="s">
        <v>462</v>
      </c>
      <c r="Q795" s="123" t="s">
        <v>463</v>
      </c>
      <c r="R795" s="123">
        <v>0.439</v>
      </c>
      <c r="S795" s="123">
        <v>0.188</v>
      </c>
      <c r="T795" s="36">
        <f>R795+S795</f>
        <v>0.627</v>
      </c>
      <c r="U795" s="123" t="s">
        <v>75</v>
      </c>
      <c r="V795" s="123">
        <v>1956</v>
      </c>
      <c r="W795" s="123" t="s">
        <v>2801</v>
      </c>
      <c r="X795" s="123" t="s">
        <v>2799</v>
      </c>
      <c r="Y795" s="123">
        <v>2013</v>
      </c>
      <c r="Z795" s="123" t="s">
        <v>2799</v>
      </c>
      <c r="AA795" s="123">
        <v>2014</v>
      </c>
      <c r="AB795" s="123" t="s">
        <v>2799</v>
      </c>
      <c r="AC795" s="123">
        <v>2004</v>
      </c>
      <c r="AD795" s="123" t="s">
        <v>56</v>
      </c>
      <c r="AE795" s="123" t="s">
        <v>101</v>
      </c>
      <c r="AF795" s="123" t="s">
        <v>98</v>
      </c>
      <c r="AG795" s="123" t="s">
        <v>2802</v>
      </c>
      <c r="AH795" s="3"/>
      <c r="AI795" s="3"/>
      <c r="AJ795" s="3"/>
      <c r="AK795" s="149"/>
      <c r="AL795" s="150"/>
    </row>
    <row r="796" spans="1:38" s="24" customFormat="1" ht="18.75" hidden="1" customHeight="1" x14ac:dyDescent="0.2">
      <c r="A796" s="36" t="s">
        <v>2028</v>
      </c>
      <c r="B796" s="123" t="s">
        <v>108</v>
      </c>
      <c r="C796" s="125" t="s">
        <v>36</v>
      </c>
      <c r="D796" s="37">
        <v>41658</v>
      </c>
      <c r="E796" s="124"/>
      <c r="F796" s="37"/>
      <c r="G796" s="124"/>
      <c r="H796" s="202"/>
      <c r="I796" s="123"/>
      <c r="J796" s="123"/>
      <c r="K796" s="123"/>
      <c r="L796" s="123"/>
      <c r="M796" s="123"/>
      <c r="N796" s="123"/>
      <c r="O796" s="123"/>
      <c r="P796" s="123"/>
      <c r="Q796" s="123"/>
      <c r="R796" s="123"/>
      <c r="S796" s="123"/>
      <c r="T796" s="36"/>
      <c r="U796" s="123"/>
      <c r="V796" s="123"/>
      <c r="W796" s="123"/>
      <c r="X796" s="123"/>
      <c r="Y796" s="123"/>
      <c r="Z796" s="123"/>
      <c r="AA796" s="123"/>
      <c r="AB796" s="123"/>
      <c r="AC796" s="123"/>
      <c r="AD796" s="123"/>
      <c r="AE796" s="123"/>
      <c r="AF796" s="123"/>
      <c r="AG796" s="123" t="s">
        <v>203</v>
      </c>
      <c r="AH796" s="3"/>
      <c r="AI796" s="3"/>
      <c r="AJ796" s="3"/>
      <c r="AK796" s="149"/>
      <c r="AL796" s="150"/>
    </row>
    <row r="797" spans="1:38" s="3" customFormat="1" ht="31.5" hidden="1" customHeight="1" x14ac:dyDescent="0.2">
      <c r="A797" s="36" t="s">
        <v>2028</v>
      </c>
      <c r="B797" s="28" t="s">
        <v>108</v>
      </c>
      <c r="C797" s="28" t="s">
        <v>36</v>
      </c>
      <c r="D797" s="37">
        <v>41659</v>
      </c>
      <c r="E797" s="30"/>
      <c r="F797" s="37"/>
      <c r="G797" s="30"/>
      <c r="H797" s="196"/>
      <c r="I797" s="28"/>
      <c r="J797" s="28"/>
      <c r="K797" s="28"/>
      <c r="L797" s="28"/>
      <c r="M797" s="28"/>
      <c r="N797" s="28"/>
      <c r="O797" s="28"/>
      <c r="P797" s="28"/>
      <c r="Q797" s="28"/>
      <c r="R797" s="28"/>
      <c r="S797" s="28"/>
      <c r="T797" s="36"/>
      <c r="U797" s="28"/>
      <c r="V797" s="28"/>
      <c r="W797" s="28"/>
      <c r="X797" s="28"/>
      <c r="Y797" s="28"/>
      <c r="Z797" s="28"/>
      <c r="AA797" s="28"/>
      <c r="AB797" s="28"/>
      <c r="AC797" s="28"/>
      <c r="AD797" s="28"/>
      <c r="AE797" s="28"/>
      <c r="AF797" s="28"/>
      <c r="AG797" s="28" t="s">
        <v>203</v>
      </c>
    </row>
    <row r="798" spans="1:38" s="3" customFormat="1" ht="31.5" hidden="1" customHeight="1" x14ac:dyDescent="0.2">
      <c r="A798" s="36" t="s">
        <v>2028</v>
      </c>
      <c r="B798" s="140" t="s">
        <v>108</v>
      </c>
      <c r="C798" s="140" t="s">
        <v>36</v>
      </c>
      <c r="D798" s="37">
        <v>41660</v>
      </c>
      <c r="E798" s="112">
        <v>0</v>
      </c>
      <c r="F798" s="37" t="s">
        <v>2876</v>
      </c>
      <c r="G798" s="112">
        <v>0.67083333333333339</v>
      </c>
      <c r="H798" s="112">
        <v>0.67083333333333339</v>
      </c>
      <c r="I798" s="45">
        <v>1</v>
      </c>
      <c r="J798" s="45" t="s">
        <v>178</v>
      </c>
      <c r="K798" s="45" t="s">
        <v>136</v>
      </c>
      <c r="L798" s="140" t="s">
        <v>128</v>
      </c>
      <c r="M798" s="45" t="s">
        <v>2877</v>
      </c>
      <c r="N798" s="45" t="s">
        <v>103</v>
      </c>
      <c r="O798" s="45" t="s">
        <v>66</v>
      </c>
      <c r="P798" s="45" t="s">
        <v>2877</v>
      </c>
      <c r="Q798" s="45" t="s">
        <v>2878</v>
      </c>
      <c r="R798" s="238"/>
      <c r="S798" s="238"/>
      <c r="T798" s="45">
        <v>1.5</v>
      </c>
      <c r="U798" s="140" t="s">
        <v>75</v>
      </c>
      <c r="V798" s="232">
        <v>1996</v>
      </c>
      <c r="W798" s="140" t="s">
        <v>2801</v>
      </c>
      <c r="X798" s="140" t="s">
        <v>2799</v>
      </c>
      <c r="Y798" s="232">
        <v>2013</v>
      </c>
      <c r="Z798" s="232" t="s">
        <v>2799</v>
      </c>
      <c r="AA798" s="232">
        <v>2014</v>
      </c>
      <c r="AB798" s="232" t="s">
        <v>2799</v>
      </c>
      <c r="AC798" s="232">
        <v>2006</v>
      </c>
      <c r="AD798" s="140" t="s">
        <v>50</v>
      </c>
      <c r="AE798" s="140" t="s">
        <v>102</v>
      </c>
      <c r="AF798" s="233"/>
      <c r="AG798" s="45" t="s">
        <v>2804</v>
      </c>
      <c r="AH798" s="230"/>
      <c r="AI798" s="230"/>
      <c r="AJ798" s="230"/>
    </row>
    <row r="799" spans="1:38" s="3" customFormat="1" ht="31.5" hidden="1" customHeight="1" x14ac:dyDescent="0.2">
      <c r="A799" s="36" t="s">
        <v>2028</v>
      </c>
      <c r="B799" s="140" t="s">
        <v>108</v>
      </c>
      <c r="C799" s="140" t="s">
        <v>36</v>
      </c>
      <c r="D799" s="37">
        <v>41660</v>
      </c>
      <c r="E799" s="112">
        <v>3.4722222222222224E-2</v>
      </c>
      <c r="F799" s="37" t="s">
        <v>2876</v>
      </c>
      <c r="G799" s="112">
        <v>0</v>
      </c>
      <c r="H799" s="112">
        <v>0.96527777777777779</v>
      </c>
      <c r="I799" s="45">
        <v>2</v>
      </c>
      <c r="J799" s="45" t="s">
        <v>178</v>
      </c>
      <c r="K799" s="140"/>
      <c r="L799" s="140" t="s">
        <v>128</v>
      </c>
      <c r="M799" s="45" t="s">
        <v>2879</v>
      </c>
      <c r="N799" s="45" t="s">
        <v>103</v>
      </c>
      <c r="O799" s="45" t="s">
        <v>66</v>
      </c>
      <c r="P799" s="45" t="s">
        <v>2879</v>
      </c>
      <c r="Q799" s="45" t="s">
        <v>2880</v>
      </c>
      <c r="R799" s="140"/>
      <c r="S799" s="140"/>
      <c r="T799" s="45">
        <v>1.2</v>
      </c>
      <c r="U799" s="140" t="s">
        <v>75</v>
      </c>
      <c r="V799" s="232">
        <v>2013</v>
      </c>
      <c r="W799" s="140" t="s">
        <v>2801</v>
      </c>
      <c r="X799" s="140" t="s">
        <v>2803</v>
      </c>
      <c r="Y799" s="232">
        <v>2013</v>
      </c>
      <c r="Z799" s="232" t="s">
        <v>2799</v>
      </c>
      <c r="AA799" s="232">
        <v>2014</v>
      </c>
      <c r="AB799" s="232" t="s">
        <v>2799</v>
      </c>
      <c r="AC799" s="232">
        <v>2013</v>
      </c>
      <c r="AD799" s="140" t="s">
        <v>50</v>
      </c>
      <c r="AE799" s="140" t="s">
        <v>102</v>
      </c>
      <c r="AF799" s="233"/>
      <c r="AG799" s="45" t="s">
        <v>2804</v>
      </c>
      <c r="AH799" s="230"/>
      <c r="AI799" s="230"/>
      <c r="AJ799" s="230"/>
    </row>
    <row r="800" spans="1:38" s="3" customFormat="1" ht="31.5" hidden="1" customHeight="1" x14ac:dyDescent="0.2">
      <c r="A800" s="36" t="s">
        <v>2028</v>
      </c>
      <c r="B800" s="140" t="s">
        <v>108</v>
      </c>
      <c r="C800" s="140" t="s">
        <v>36</v>
      </c>
      <c r="D800" s="37">
        <v>41660</v>
      </c>
      <c r="E800" s="112">
        <v>0</v>
      </c>
      <c r="F800" s="37" t="s">
        <v>2875</v>
      </c>
      <c r="G800" s="112">
        <v>5.5555555555555552E-2</v>
      </c>
      <c r="H800" s="112">
        <v>5.5555555555555552E-2</v>
      </c>
      <c r="I800" s="45">
        <v>19</v>
      </c>
      <c r="J800" s="45" t="s">
        <v>178</v>
      </c>
      <c r="K800" s="45" t="s">
        <v>136</v>
      </c>
      <c r="L800" s="140" t="s">
        <v>128</v>
      </c>
      <c r="M800" s="45" t="s">
        <v>2881</v>
      </c>
      <c r="N800" s="45" t="s">
        <v>103</v>
      </c>
      <c r="O800" s="45" t="s">
        <v>66</v>
      </c>
      <c r="P800" s="45" t="s">
        <v>2881</v>
      </c>
      <c r="Q800" s="45" t="s">
        <v>2882</v>
      </c>
      <c r="R800" s="140"/>
      <c r="S800" s="140"/>
      <c r="T800" s="45">
        <v>4.5999999999999996</v>
      </c>
      <c r="U800" s="140" t="s">
        <v>75</v>
      </c>
      <c r="V800" s="232">
        <v>1957</v>
      </c>
      <c r="W800" s="140" t="s">
        <v>2801</v>
      </c>
      <c r="X800" s="140" t="s">
        <v>2803</v>
      </c>
      <c r="Y800" s="232">
        <v>2013</v>
      </c>
      <c r="Z800" s="232" t="s">
        <v>2799</v>
      </c>
      <c r="AA800" s="232">
        <v>2014</v>
      </c>
      <c r="AB800" s="232" t="s">
        <v>2799</v>
      </c>
      <c r="AC800" s="232">
        <v>2010</v>
      </c>
      <c r="AD800" s="140" t="s">
        <v>50</v>
      </c>
      <c r="AE800" s="140" t="s">
        <v>102</v>
      </c>
      <c r="AF800" s="233"/>
      <c r="AG800" s="45" t="s">
        <v>2804</v>
      </c>
      <c r="AH800" s="230"/>
      <c r="AI800" s="230"/>
      <c r="AJ800" s="230"/>
    </row>
    <row r="801" spans="1:36" s="3" customFormat="1" ht="31.5" hidden="1" customHeight="1" x14ac:dyDescent="0.2">
      <c r="A801" s="36" t="s">
        <v>2028</v>
      </c>
      <c r="B801" s="140" t="s">
        <v>108</v>
      </c>
      <c r="C801" s="140" t="s">
        <v>36</v>
      </c>
      <c r="D801" s="37">
        <v>41660</v>
      </c>
      <c r="E801" s="112">
        <v>0.70833333333333337</v>
      </c>
      <c r="F801" s="37" t="s">
        <v>2875</v>
      </c>
      <c r="G801" s="112">
        <v>0.90763888888888899</v>
      </c>
      <c r="H801" s="112">
        <v>0.19930555555555554</v>
      </c>
      <c r="I801" s="45">
        <v>37</v>
      </c>
      <c r="J801" s="140" t="s">
        <v>516</v>
      </c>
      <c r="K801" s="140" t="s">
        <v>134</v>
      </c>
      <c r="L801" s="140" t="s">
        <v>128</v>
      </c>
      <c r="M801" s="45" t="s">
        <v>791</v>
      </c>
      <c r="N801" s="45" t="s">
        <v>103</v>
      </c>
      <c r="O801" s="45" t="s">
        <v>66</v>
      </c>
      <c r="P801" s="45" t="s">
        <v>791</v>
      </c>
      <c r="Q801" s="45" t="s">
        <v>2883</v>
      </c>
      <c r="R801" s="140"/>
      <c r="S801" s="140"/>
      <c r="T801" s="45">
        <v>24.6</v>
      </c>
      <c r="U801" s="140" t="s">
        <v>75</v>
      </c>
      <c r="V801" s="232">
        <v>1978</v>
      </c>
      <c r="W801" s="140" t="s">
        <v>2801</v>
      </c>
      <c r="X801" s="140" t="s">
        <v>2803</v>
      </c>
      <c r="Y801" s="232">
        <v>2013</v>
      </c>
      <c r="Z801" s="232" t="s">
        <v>2799</v>
      </c>
      <c r="AA801" s="232">
        <v>2014</v>
      </c>
      <c r="AB801" s="232" t="s">
        <v>2799</v>
      </c>
      <c r="AC801" s="232">
        <v>2010</v>
      </c>
      <c r="AD801" s="140" t="s">
        <v>50</v>
      </c>
      <c r="AE801" s="140" t="s">
        <v>102</v>
      </c>
      <c r="AF801" s="140" t="s">
        <v>101</v>
      </c>
      <c r="AG801" s="45" t="s">
        <v>2804</v>
      </c>
      <c r="AH801" s="230"/>
      <c r="AI801" s="230"/>
      <c r="AJ801" s="230"/>
    </row>
    <row r="802" spans="1:36" s="3" customFormat="1" ht="31.5" hidden="1" customHeight="1" x14ac:dyDescent="0.2">
      <c r="A802" s="36" t="s">
        <v>2028</v>
      </c>
      <c r="B802" s="140" t="s">
        <v>108</v>
      </c>
      <c r="C802" s="140" t="s">
        <v>36</v>
      </c>
      <c r="D802" s="37">
        <v>41660</v>
      </c>
      <c r="E802" s="112">
        <v>0.52083333333333337</v>
      </c>
      <c r="F802" s="37" t="s">
        <v>2875</v>
      </c>
      <c r="G802" s="112">
        <v>0.70833333333333337</v>
      </c>
      <c r="H802" s="112">
        <v>0.1875</v>
      </c>
      <c r="I802" s="45">
        <v>12</v>
      </c>
      <c r="J802" s="140" t="s">
        <v>516</v>
      </c>
      <c r="K802" s="140" t="s">
        <v>134</v>
      </c>
      <c r="L802" s="140" t="s">
        <v>128</v>
      </c>
      <c r="M802" s="45" t="s">
        <v>519</v>
      </c>
      <c r="N802" s="45" t="s">
        <v>103</v>
      </c>
      <c r="O802" s="45" t="s">
        <v>66</v>
      </c>
      <c r="P802" s="45" t="s">
        <v>519</v>
      </c>
      <c r="Q802" s="45" t="s">
        <v>2884</v>
      </c>
      <c r="R802" s="140"/>
      <c r="S802" s="140"/>
      <c r="T802" s="45">
        <v>6</v>
      </c>
      <c r="U802" s="140" t="s">
        <v>75</v>
      </c>
      <c r="V802" s="232">
        <v>2004</v>
      </c>
      <c r="W802" s="140" t="s">
        <v>2801</v>
      </c>
      <c r="X802" s="140" t="s">
        <v>2803</v>
      </c>
      <c r="Y802" s="232">
        <v>2013</v>
      </c>
      <c r="Z802" s="232" t="s">
        <v>2799</v>
      </c>
      <c r="AA802" s="232">
        <v>2014</v>
      </c>
      <c r="AB802" s="232" t="s">
        <v>2799</v>
      </c>
      <c r="AC802" s="232">
        <v>2004</v>
      </c>
      <c r="AD802" s="140" t="s">
        <v>50</v>
      </c>
      <c r="AE802" s="140" t="s">
        <v>102</v>
      </c>
      <c r="AF802" s="140"/>
      <c r="AG802" s="45" t="s">
        <v>2804</v>
      </c>
      <c r="AH802" s="230"/>
      <c r="AI802" s="230"/>
      <c r="AJ802" s="230"/>
    </row>
    <row r="803" spans="1:36" s="3" customFormat="1" ht="47.25" hidden="1" customHeight="1" x14ac:dyDescent="0.2">
      <c r="A803" s="36" t="s">
        <v>2028</v>
      </c>
      <c r="B803" s="140" t="s">
        <v>108</v>
      </c>
      <c r="C803" s="140" t="s">
        <v>36</v>
      </c>
      <c r="D803" s="37">
        <v>41660</v>
      </c>
      <c r="E803" s="112">
        <v>0.70833333333333337</v>
      </c>
      <c r="F803" s="37" t="s">
        <v>2876</v>
      </c>
      <c r="G803" s="112">
        <v>0</v>
      </c>
      <c r="H803" s="112">
        <v>0.29166666666666669</v>
      </c>
      <c r="I803" s="45">
        <v>7</v>
      </c>
      <c r="J803" s="140" t="s">
        <v>516</v>
      </c>
      <c r="K803" s="140" t="s">
        <v>134</v>
      </c>
      <c r="L803" s="140" t="s">
        <v>128</v>
      </c>
      <c r="M803" s="45" t="s">
        <v>2885</v>
      </c>
      <c r="N803" s="45" t="s">
        <v>103</v>
      </c>
      <c r="O803" s="45" t="s">
        <v>66</v>
      </c>
      <c r="P803" s="45" t="s">
        <v>2885</v>
      </c>
      <c r="Q803" s="45" t="s">
        <v>2884</v>
      </c>
      <c r="R803" s="140"/>
      <c r="S803" s="140"/>
      <c r="T803" s="45">
        <v>2.6</v>
      </c>
      <c r="U803" s="140" t="s">
        <v>75</v>
      </c>
      <c r="V803" s="232">
        <v>2004</v>
      </c>
      <c r="W803" s="140" t="s">
        <v>2801</v>
      </c>
      <c r="X803" s="140" t="s">
        <v>2803</v>
      </c>
      <c r="Y803" s="232">
        <v>2013</v>
      </c>
      <c r="Z803" s="233" t="s">
        <v>2799</v>
      </c>
      <c r="AA803" s="232">
        <v>2014</v>
      </c>
      <c r="AB803" s="233" t="s">
        <v>2799</v>
      </c>
      <c r="AC803" s="232">
        <v>2004</v>
      </c>
      <c r="AD803" s="140" t="s">
        <v>50</v>
      </c>
      <c r="AE803" s="140" t="s">
        <v>102</v>
      </c>
      <c r="AF803" s="140"/>
      <c r="AG803" s="45" t="s">
        <v>2804</v>
      </c>
      <c r="AH803" s="230"/>
      <c r="AI803" s="230"/>
      <c r="AJ803" s="230"/>
    </row>
    <row r="804" spans="1:36" ht="31.5" hidden="1" customHeight="1" x14ac:dyDescent="0.2">
      <c r="A804" s="36" t="s">
        <v>2028</v>
      </c>
      <c r="B804" s="669" t="s">
        <v>108</v>
      </c>
      <c r="C804" s="669" t="s">
        <v>36</v>
      </c>
      <c r="D804" s="37">
        <v>41660</v>
      </c>
      <c r="E804" s="871">
        <v>0.375</v>
      </c>
      <c r="F804" s="37" t="s">
        <v>2875</v>
      </c>
      <c r="G804" s="871">
        <v>0.52083333333333337</v>
      </c>
      <c r="H804" s="871">
        <v>0.14583333333333334</v>
      </c>
      <c r="I804" s="353">
        <v>20</v>
      </c>
      <c r="J804" s="669" t="s">
        <v>516</v>
      </c>
      <c r="K804" s="669" t="s">
        <v>134</v>
      </c>
      <c r="L804" s="669" t="s">
        <v>128</v>
      </c>
      <c r="M804" s="353" t="s">
        <v>521</v>
      </c>
      <c r="N804" s="353" t="s">
        <v>103</v>
      </c>
      <c r="O804" s="353" t="s">
        <v>66</v>
      </c>
      <c r="P804" s="353" t="s">
        <v>521</v>
      </c>
      <c r="Q804" s="353" t="s">
        <v>2884</v>
      </c>
      <c r="R804" s="669"/>
      <c r="S804" s="669"/>
      <c r="T804" s="45">
        <v>10.6</v>
      </c>
      <c r="U804" s="669" t="s">
        <v>75</v>
      </c>
      <c r="V804" s="670">
        <v>1989</v>
      </c>
      <c r="W804" s="669" t="s">
        <v>2801</v>
      </c>
      <c r="X804" s="669" t="s">
        <v>2803</v>
      </c>
      <c r="Y804" s="670">
        <v>2013</v>
      </c>
      <c r="Z804" s="670" t="s">
        <v>2799</v>
      </c>
      <c r="AA804" s="670">
        <v>2014</v>
      </c>
      <c r="AB804" s="670" t="s">
        <v>2799</v>
      </c>
      <c r="AC804" s="670">
        <v>2010</v>
      </c>
      <c r="AD804" s="669" t="s">
        <v>50</v>
      </c>
      <c r="AE804" s="669" t="s">
        <v>102</v>
      </c>
      <c r="AF804" s="1007"/>
      <c r="AG804" s="353" t="s">
        <v>2804</v>
      </c>
      <c r="AH804" s="230"/>
      <c r="AI804" s="230"/>
      <c r="AJ804" s="230"/>
    </row>
    <row r="805" spans="1:36" ht="31.5" hidden="1" customHeight="1" x14ac:dyDescent="0.2">
      <c r="A805" s="36" t="s">
        <v>2028</v>
      </c>
      <c r="B805" s="669" t="s">
        <v>108</v>
      </c>
      <c r="C805" s="669" t="s">
        <v>36</v>
      </c>
      <c r="D805" s="37">
        <v>41660</v>
      </c>
      <c r="E805" s="871">
        <v>0.52916666666666667</v>
      </c>
      <c r="F805" s="37" t="s">
        <v>2875</v>
      </c>
      <c r="G805" s="871">
        <v>0.69236111111111109</v>
      </c>
      <c r="H805" s="871">
        <v>0.16319444444444445</v>
      </c>
      <c r="I805" s="353">
        <v>18</v>
      </c>
      <c r="J805" s="669" t="s">
        <v>516</v>
      </c>
      <c r="K805" s="669"/>
      <c r="L805" s="669" t="s">
        <v>125</v>
      </c>
      <c r="M805" s="353" t="s">
        <v>2886</v>
      </c>
      <c r="N805" s="353">
        <v>35</v>
      </c>
      <c r="O805" s="353" t="s">
        <v>66</v>
      </c>
      <c r="P805" s="353" t="s">
        <v>2887</v>
      </c>
      <c r="Q805" s="353" t="s">
        <v>2888</v>
      </c>
      <c r="R805" s="669"/>
      <c r="S805" s="669"/>
      <c r="T805" s="45">
        <v>17.100000000000001</v>
      </c>
      <c r="U805" s="669" t="s">
        <v>75</v>
      </c>
      <c r="V805" s="670" t="s">
        <v>183</v>
      </c>
      <c r="W805" s="670" t="s">
        <v>183</v>
      </c>
      <c r="X805" s="670" t="s">
        <v>183</v>
      </c>
      <c r="Y805" s="670" t="s">
        <v>183</v>
      </c>
      <c r="Z805" s="670" t="s">
        <v>2799</v>
      </c>
      <c r="AA805" s="670" t="s">
        <v>183</v>
      </c>
      <c r="AB805" s="670" t="s">
        <v>2799</v>
      </c>
      <c r="AC805" s="670" t="s">
        <v>183</v>
      </c>
      <c r="AD805" s="669" t="s">
        <v>55</v>
      </c>
      <c r="AE805" s="669" t="s">
        <v>102</v>
      </c>
      <c r="AF805" s="669" t="s">
        <v>98</v>
      </c>
      <c r="AG805" s="353" t="s">
        <v>2800</v>
      </c>
      <c r="AH805" s="230"/>
      <c r="AI805" s="230"/>
      <c r="AJ805" s="230"/>
    </row>
    <row r="806" spans="1:36" ht="31.5" hidden="1" customHeight="1" x14ac:dyDescent="0.2">
      <c r="A806" s="36" t="s">
        <v>2028</v>
      </c>
      <c r="B806" s="669" t="s">
        <v>108</v>
      </c>
      <c r="C806" s="669" t="s">
        <v>36</v>
      </c>
      <c r="D806" s="37">
        <v>41660</v>
      </c>
      <c r="E806" s="871">
        <v>0.59722222222222221</v>
      </c>
      <c r="F806" s="37" t="s">
        <v>2875</v>
      </c>
      <c r="G806" s="871">
        <v>0.66666666666666663</v>
      </c>
      <c r="H806" s="871">
        <v>6.9444444444444434E-2</v>
      </c>
      <c r="I806" s="353">
        <v>66</v>
      </c>
      <c r="J806" s="669" t="s">
        <v>516</v>
      </c>
      <c r="K806" s="669"/>
      <c r="L806" s="669" t="s">
        <v>125</v>
      </c>
      <c r="M806" s="353" t="s">
        <v>2889</v>
      </c>
      <c r="N806" s="353">
        <v>35</v>
      </c>
      <c r="O806" s="353" t="s">
        <v>66</v>
      </c>
      <c r="P806" s="353" t="s">
        <v>2890</v>
      </c>
      <c r="Q806" s="353" t="s">
        <v>2891</v>
      </c>
      <c r="R806" s="669"/>
      <c r="S806" s="669"/>
      <c r="T806" s="45">
        <v>7.6</v>
      </c>
      <c r="U806" s="140" t="s">
        <v>75</v>
      </c>
      <c r="V806" s="45" t="s">
        <v>183</v>
      </c>
      <c r="W806" s="232" t="s">
        <v>183</v>
      </c>
      <c r="X806" s="232" t="s">
        <v>183</v>
      </c>
      <c r="Y806" s="232" t="s">
        <v>183</v>
      </c>
      <c r="Z806" s="232" t="s">
        <v>2799</v>
      </c>
      <c r="AA806" s="232" t="s">
        <v>183</v>
      </c>
      <c r="AB806" s="233" t="s">
        <v>2799</v>
      </c>
      <c r="AC806" s="233" t="s">
        <v>183</v>
      </c>
      <c r="AD806" s="140" t="s">
        <v>55</v>
      </c>
      <c r="AE806" s="140" t="s">
        <v>102</v>
      </c>
      <c r="AF806" s="233"/>
      <c r="AG806" s="45" t="s">
        <v>2800</v>
      </c>
      <c r="AH806" s="230"/>
      <c r="AI806" s="230"/>
      <c r="AJ806" s="230"/>
    </row>
    <row r="807" spans="1:36" ht="31.5" hidden="1" customHeight="1" x14ac:dyDescent="0.2">
      <c r="A807" s="36" t="s">
        <v>2028</v>
      </c>
      <c r="B807" s="140" t="s">
        <v>108</v>
      </c>
      <c r="C807" s="140" t="s">
        <v>36</v>
      </c>
      <c r="D807" s="37">
        <v>41660</v>
      </c>
      <c r="E807" s="112">
        <v>0.60416666666666663</v>
      </c>
      <c r="F807" s="37" t="s">
        <v>2875</v>
      </c>
      <c r="G807" s="112">
        <v>0.67361111111111116</v>
      </c>
      <c r="H807" s="112">
        <v>6.9444444444444434E-2</v>
      </c>
      <c r="I807" s="45">
        <v>39</v>
      </c>
      <c r="J807" s="140" t="s">
        <v>516</v>
      </c>
      <c r="K807" s="1214"/>
      <c r="L807" s="140" t="s">
        <v>125</v>
      </c>
      <c r="M807" s="45" t="s">
        <v>2892</v>
      </c>
      <c r="N807" s="45">
        <v>35</v>
      </c>
      <c r="O807" s="45" t="s">
        <v>66</v>
      </c>
      <c r="P807" s="45" t="s">
        <v>2893</v>
      </c>
      <c r="Q807" s="45" t="s">
        <v>2894</v>
      </c>
      <c r="R807" s="140"/>
      <c r="S807" s="140"/>
      <c r="T807" s="45">
        <v>7</v>
      </c>
      <c r="U807" s="140" t="s">
        <v>75</v>
      </c>
      <c r="V807" s="45" t="s">
        <v>183</v>
      </c>
      <c r="W807" s="232" t="s">
        <v>183</v>
      </c>
      <c r="X807" s="232" t="s">
        <v>183</v>
      </c>
      <c r="Y807" s="232" t="s">
        <v>183</v>
      </c>
      <c r="Z807" s="232" t="s">
        <v>183</v>
      </c>
      <c r="AA807" s="232" t="s">
        <v>183</v>
      </c>
      <c r="AB807" s="233" t="s">
        <v>183</v>
      </c>
      <c r="AC807" s="233" t="s">
        <v>183</v>
      </c>
      <c r="AD807" s="140" t="s">
        <v>55</v>
      </c>
      <c r="AE807" s="140" t="s">
        <v>98</v>
      </c>
      <c r="AF807" s="233"/>
      <c r="AG807" s="45" t="s">
        <v>2895</v>
      </c>
      <c r="AH807" s="230"/>
      <c r="AI807" s="230"/>
      <c r="AJ807" s="230"/>
    </row>
    <row r="808" spans="1:36" ht="31.5" hidden="1" customHeight="1" x14ac:dyDescent="0.2">
      <c r="A808" s="36" t="s">
        <v>2028</v>
      </c>
      <c r="B808" s="140" t="s">
        <v>108</v>
      </c>
      <c r="C808" s="140" t="s">
        <v>36</v>
      </c>
      <c r="D808" s="37">
        <v>41660</v>
      </c>
      <c r="E808" s="112">
        <v>4.1666666666666664E-2</v>
      </c>
      <c r="F808" s="37" t="s">
        <v>2876</v>
      </c>
      <c r="G808" s="112">
        <v>0</v>
      </c>
      <c r="H808" s="112">
        <v>0.95833333333333337</v>
      </c>
      <c r="I808" s="45">
        <v>2</v>
      </c>
      <c r="J808" s="45" t="s">
        <v>178</v>
      </c>
      <c r="K808" s="140" t="s">
        <v>134</v>
      </c>
      <c r="L808" s="140" t="s">
        <v>128</v>
      </c>
      <c r="M808" s="45" t="s">
        <v>2896</v>
      </c>
      <c r="N808" s="45" t="s">
        <v>103</v>
      </c>
      <c r="O808" s="45" t="s">
        <v>66</v>
      </c>
      <c r="P808" s="45" t="s">
        <v>2896</v>
      </c>
      <c r="Q808" s="45" t="s">
        <v>2882</v>
      </c>
      <c r="R808" s="140"/>
      <c r="S808" s="140"/>
      <c r="T808" s="45">
        <v>0.7</v>
      </c>
      <c r="U808" s="140" t="s">
        <v>75</v>
      </c>
      <c r="V808" s="232">
        <v>1956</v>
      </c>
      <c r="W808" s="140" t="s">
        <v>2801</v>
      </c>
      <c r="X808" s="140" t="s">
        <v>2803</v>
      </c>
      <c r="Y808" s="232">
        <v>2013</v>
      </c>
      <c r="Z808" s="232" t="s">
        <v>2799</v>
      </c>
      <c r="AA808" s="232">
        <v>2014</v>
      </c>
      <c r="AB808" s="232" t="s">
        <v>2799</v>
      </c>
      <c r="AC808" s="232">
        <v>2010</v>
      </c>
      <c r="AD808" s="140" t="s">
        <v>50</v>
      </c>
      <c r="AE808" s="140" t="s">
        <v>102</v>
      </c>
      <c r="AF808" s="140" t="s">
        <v>98</v>
      </c>
      <c r="AG808" s="45" t="s">
        <v>2804</v>
      </c>
      <c r="AH808" s="230"/>
      <c r="AI808" s="230"/>
      <c r="AJ808" s="230"/>
    </row>
    <row r="809" spans="1:36" ht="94.5" hidden="1" customHeight="1" x14ac:dyDescent="0.2">
      <c r="A809" s="36" t="s">
        <v>2028</v>
      </c>
      <c r="B809" s="140" t="s">
        <v>108</v>
      </c>
      <c r="C809" s="140" t="s">
        <v>36</v>
      </c>
      <c r="D809" s="37">
        <v>41660</v>
      </c>
      <c r="E809" s="112">
        <v>0.25</v>
      </c>
      <c r="F809" s="37" t="s">
        <v>2875</v>
      </c>
      <c r="G809" s="112">
        <v>0.91666666666666663</v>
      </c>
      <c r="H809" s="112">
        <v>0.66666666666666663</v>
      </c>
      <c r="I809" s="45">
        <v>33</v>
      </c>
      <c r="J809" s="45" t="s">
        <v>178</v>
      </c>
      <c r="K809" s="140" t="s">
        <v>134</v>
      </c>
      <c r="L809" s="140" t="s">
        <v>128</v>
      </c>
      <c r="M809" s="45" t="s">
        <v>2897</v>
      </c>
      <c r="N809" s="45" t="s">
        <v>103</v>
      </c>
      <c r="O809" s="45" t="s">
        <v>66</v>
      </c>
      <c r="P809" s="45" t="s">
        <v>2897</v>
      </c>
      <c r="Q809" s="45" t="s">
        <v>2882</v>
      </c>
      <c r="R809" s="140"/>
      <c r="S809" s="140"/>
      <c r="T809" s="45">
        <v>17.100000000000001</v>
      </c>
      <c r="U809" s="140" t="s">
        <v>75</v>
      </c>
      <c r="V809" s="45">
        <v>1993</v>
      </c>
      <c r="W809" s="140" t="s">
        <v>2801</v>
      </c>
      <c r="X809" s="140" t="s">
        <v>2803</v>
      </c>
      <c r="Y809" s="232">
        <v>2013</v>
      </c>
      <c r="Z809" s="232" t="s">
        <v>2799</v>
      </c>
      <c r="AA809" s="232">
        <v>2014</v>
      </c>
      <c r="AB809" s="232" t="s">
        <v>2799</v>
      </c>
      <c r="AC809" s="232">
        <v>2013</v>
      </c>
      <c r="AD809" s="140" t="s">
        <v>50</v>
      </c>
      <c r="AE809" s="140" t="s">
        <v>102</v>
      </c>
      <c r="AF809" s="140" t="s">
        <v>98</v>
      </c>
      <c r="AG809" s="45" t="s">
        <v>2804</v>
      </c>
      <c r="AH809" s="230"/>
      <c r="AI809" s="230"/>
      <c r="AJ809" s="230"/>
    </row>
    <row r="810" spans="1:36" ht="54.75" hidden="1" customHeight="1" x14ac:dyDescent="0.2">
      <c r="A810" s="36" t="s">
        <v>2028</v>
      </c>
      <c r="B810" s="28" t="s">
        <v>108</v>
      </c>
      <c r="C810" s="28" t="s">
        <v>36</v>
      </c>
      <c r="D810" s="37">
        <v>41661</v>
      </c>
      <c r="E810" s="30">
        <v>5.9722222222222225E-2</v>
      </c>
      <c r="F810" s="37">
        <v>41661</v>
      </c>
      <c r="G810" s="30">
        <v>0.14791666666666667</v>
      </c>
      <c r="H810" s="196">
        <v>8.819444444444445E-2</v>
      </c>
      <c r="I810" s="28">
        <v>6</v>
      </c>
      <c r="J810" s="28" t="s">
        <v>516</v>
      </c>
      <c r="K810" s="28" t="s">
        <v>134</v>
      </c>
      <c r="L810" s="28" t="s">
        <v>128</v>
      </c>
      <c r="M810" s="28" t="s">
        <v>517</v>
      </c>
      <c r="N810" s="28" t="s">
        <v>103</v>
      </c>
      <c r="O810" s="28" t="s">
        <v>66</v>
      </c>
      <c r="P810" s="28" t="s">
        <v>517</v>
      </c>
      <c r="Q810" s="28" t="s">
        <v>518</v>
      </c>
      <c r="R810" s="28">
        <v>2.2200000000000002</v>
      </c>
      <c r="S810" s="28">
        <v>1.1100000000000001</v>
      </c>
      <c r="T810" s="36">
        <f t="shared" ref="T810:T815" si="11">R810+S810</f>
        <v>3.33</v>
      </c>
      <c r="U810" s="140" t="s">
        <v>75</v>
      </c>
      <c r="V810" s="45">
        <v>1986</v>
      </c>
      <c r="W810" s="140" t="s">
        <v>2801</v>
      </c>
      <c r="X810" s="140" t="s">
        <v>2803</v>
      </c>
      <c r="Y810" s="232">
        <v>2013</v>
      </c>
      <c r="Z810" s="232" t="s">
        <v>2799</v>
      </c>
      <c r="AA810" s="232">
        <v>2014</v>
      </c>
      <c r="AB810" s="232" t="s">
        <v>2799</v>
      </c>
      <c r="AC810" s="232">
        <v>2013</v>
      </c>
      <c r="AD810" s="140" t="s">
        <v>50</v>
      </c>
      <c r="AE810" s="140" t="s">
        <v>101</v>
      </c>
      <c r="AF810" s="233"/>
      <c r="AG810" s="28"/>
      <c r="AH810" s="3"/>
      <c r="AI810" s="3"/>
      <c r="AJ810" s="3"/>
    </row>
    <row r="811" spans="1:36" ht="31.5" hidden="1" customHeight="1" x14ac:dyDescent="0.2">
      <c r="A811" s="36" t="s">
        <v>2028</v>
      </c>
      <c r="B811" s="28" t="s">
        <v>108</v>
      </c>
      <c r="C811" s="28" t="s">
        <v>36</v>
      </c>
      <c r="D811" s="37">
        <v>41661</v>
      </c>
      <c r="E811" s="30">
        <v>0.72986111111111107</v>
      </c>
      <c r="F811" s="37">
        <v>41661</v>
      </c>
      <c r="G811" s="30">
        <v>0.83958333333333324</v>
      </c>
      <c r="H811" s="196">
        <v>0.10972222222222222</v>
      </c>
      <c r="I811" s="28">
        <v>7</v>
      </c>
      <c r="J811" s="28" t="s">
        <v>516</v>
      </c>
      <c r="K811" s="28" t="s">
        <v>134</v>
      </c>
      <c r="L811" s="28" t="s">
        <v>128</v>
      </c>
      <c r="M811" s="28" t="s">
        <v>519</v>
      </c>
      <c r="N811" s="28" t="s">
        <v>103</v>
      </c>
      <c r="O811" s="28" t="s">
        <v>66</v>
      </c>
      <c r="P811" s="28" t="s">
        <v>519</v>
      </c>
      <c r="Q811" s="28" t="s">
        <v>520</v>
      </c>
      <c r="R811" s="28">
        <v>4.93</v>
      </c>
      <c r="S811" s="28">
        <v>2.4700000000000002</v>
      </c>
      <c r="T811" s="36">
        <f t="shared" si="11"/>
        <v>7.4</v>
      </c>
      <c r="U811" s="140" t="s">
        <v>75</v>
      </c>
      <c r="V811" s="45" t="s">
        <v>2805</v>
      </c>
      <c r="W811" s="140" t="s">
        <v>2801</v>
      </c>
      <c r="X811" s="140" t="s">
        <v>2803</v>
      </c>
      <c r="Y811" s="232">
        <v>2013</v>
      </c>
      <c r="Z811" s="232" t="s">
        <v>2799</v>
      </c>
      <c r="AA811" s="232">
        <v>2014</v>
      </c>
      <c r="AB811" s="232" t="s">
        <v>2799</v>
      </c>
      <c r="AC811" s="232">
        <v>2004</v>
      </c>
      <c r="AD811" s="140" t="s">
        <v>50</v>
      </c>
      <c r="AE811" s="140" t="s">
        <v>102</v>
      </c>
      <c r="AF811" s="233"/>
      <c r="AG811" s="45" t="s">
        <v>2804</v>
      </c>
      <c r="AH811" s="3"/>
      <c r="AI811" s="3"/>
      <c r="AJ811" s="3"/>
    </row>
    <row r="812" spans="1:36" ht="47.25" hidden="1" customHeight="1" x14ac:dyDescent="0.2">
      <c r="A812" s="36" t="s">
        <v>2028</v>
      </c>
      <c r="B812" s="28" t="s">
        <v>108</v>
      </c>
      <c r="C812" s="28" t="s">
        <v>36</v>
      </c>
      <c r="D812" s="37">
        <v>41661</v>
      </c>
      <c r="E812" s="30">
        <v>0.27083333333333331</v>
      </c>
      <c r="F812" s="37">
        <v>41661</v>
      </c>
      <c r="G812" s="30">
        <v>0.59722222222222221</v>
      </c>
      <c r="H812" s="196">
        <v>0.3263888888888889</v>
      </c>
      <c r="I812" s="28">
        <v>33</v>
      </c>
      <c r="J812" s="28" t="s">
        <v>516</v>
      </c>
      <c r="K812" s="28" t="s">
        <v>134</v>
      </c>
      <c r="L812" s="28" t="s">
        <v>128</v>
      </c>
      <c r="M812" s="28" t="s">
        <v>521</v>
      </c>
      <c r="N812" s="28" t="s">
        <v>103</v>
      </c>
      <c r="O812" s="28" t="s">
        <v>66</v>
      </c>
      <c r="P812" s="28" t="s">
        <v>521</v>
      </c>
      <c r="Q812" s="28" t="s">
        <v>522</v>
      </c>
      <c r="R812" s="28">
        <v>25.25</v>
      </c>
      <c r="S812" s="28">
        <v>12.63</v>
      </c>
      <c r="T812" s="36">
        <f t="shared" si="11"/>
        <v>37.880000000000003</v>
      </c>
      <c r="U812" s="140" t="s">
        <v>75</v>
      </c>
      <c r="V812" s="45">
        <v>1989</v>
      </c>
      <c r="W812" s="140" t="s">
        <v>2801</v>
      </c>
      <c r="X812" s="140" t="s">
        <v>2803</v>
      </c>
      <c r="Y812" s="232">
        <v>2013</v>
      </c>
      <c r="Z812" s="232" t="s">
        <v>2799</v>
      </c>
      <c r="AA812" s="232">
        <v>2014</v>
      </c>
      <c r="AB812" s="232" t="s">
        <v>2799</v>
      </c>
      <c r="AC812" s="232">
        <v>2010</v>
      </c>
      <c r="AD812" s="140" t="s">
        <v>50</v>
      </c>
      <c r="AE812" s="140" t="s">
        <v>101</v>
      </c>
      <c r="AF812" s="140" t="s">
        <v>98</v>
      </c>
      <c r="AG812" s="45" t="s">
        <v>2804</v>
      </c>
      <c r="AH812" s="3"/>
      <c r="AI812" s="3"/>
      <c r="AJ812" s="3"/>
    </row>
    <row r="813" spans="1:36" ht="31.5" hidden="1" customHeight="1" x14ac:dyDescent="0.2">
      <c r="A813" s="36" t="s">
        <v>2028</v>
      </c>
      <c r="B813" s="28" t="s">
        <v>108</v>
      </c>
      <c r="C813" s="28" t="s">
        <v>36</v>
      </c>
      <c r="D813" s="37">
        <v>41661</v>
      </c>
      <c r="E813" s="30">
        <v>0.58819444444444446</v>
      </c>
      <c r="F813" s="37">
        <v>41661</v>
      </c>
      <c r="G813" s="30">
        <v>0.70138888888888884</v>
      </c>
      <c r="H813" s="196">
        <v>0.11319444444444444</v>
      </c>
      <c r="I813" s="28">
        <v>16</v>
      </c>
      <c r="J813" s="28" t="s">
        <v>516</v>
      </c>
      <c r="K813" s="28" t="s">
        <v>134</v>
      </c>
      <c r="L813" s="28" t="s">
        <v>128</v>
      </c>
      <c r="M813" s="28" t="s">
        <v>523</v>
      </c>
      <c r="N813" s="28" t="s">
        <v>103</v>
      </c>
      <c r="O813" s="28" t="s">
        <v>66</v>
      </c>
      <c r="P813" s="28" t="s">
        <v>523</v>
      </c>
      <c r="Q813" s="28" t="s">
        <v>524</v>
      </c>
      <c r="R813" s="28">
        <v>5.87</v>
      </c>
      <c r="S813" s="28">
        <v>2.94</v>
      </c>
      <c r="T813" s="36">
        <f t="shared" si="11"/>
        <v>8.81</v>
      </c>
      <c r="U813" s="140" t="s">
        <v>75</v>
      </c>
      <c r="V813" s="45">
        <v>1986</v>
      </c>
      <c r="W813" s="140" t="s">
        <v>2801</v>
      </c>
      <c r="X813" s="140" t="s">
        <v>2803</v>
      </c>
      <c r="Y813" s="232">
        <v>2013</v>
      </c>
      <c r="Z813" s="232" t="s">
        <v>2799</v>
      </c>
      <c r="AA813" s="232">
        <v>2014</v>
      </c>
      <c r="AB813" s="232" t="s">
        <v>2799</v>
      </c>
      <c r="AC813" s="232">
        <v>2010</v>
      </c>
      <c r="AD813" s="140" t="s">
        <v>50</v>
      </c>
      <c r="AE813" s="140" t="s">
        <v>101</v>
      </c>
      <c r="AF813" s="233"/>
      <c r="AG813" s="45" t="s">
        <v>2804</v>
      </c>
      <c r="AH813" s="3"/>
      <c r="AI813" s="3"/>
      <c r="AJ813" s="3"/>
    </row>
    <row r="814" spans="1:36" ht="31.5" hidden="1" customHeight="1" x14ac:dyDescent="0.2">
      <c r="A814" s="36" t="s">
        <v>2028</v>
      </c>
      <c r="B814" s="28" t="s">
        <v>108</v>
      </c>
      <c r="C814" s="28" t="s">
        <v>36</v>
      </c>
      <c r="D814" s="37">
        <v>41661</v>
      </c>
      <c r="E814" s="30">
        <v>0.84513888888888899</v>
      </c>
      <c r="F814" s="37">
        <v>41661</v>
      </c>
      <c r="G814" s="30">
        <v>0.94444444444444453</v>
      </c>
      <c r="H814" s="196">
        <v>9.930555555555555E-2</v>
      </c>
      <c r="I814" s="28">
        <v>12</v>
      </c>
      <c r="J814" s="28" t="s">
        <v>516</v>
      </c>
      <c r="K814" s="28" t="s">
        <v>134</v>
      </c>
      <c r="L814" s="28" t="s">
        <v>128</v>
      </c>
      <c r="M814" s="28" t="s">
        <v>525</v>
      </c>
      <c r="N814" s="28" t="s">
        <v>103</v>
      </c>
      <c r="O814" s="28" t="s">
        <v>66</v>
      </c>
      <c r="P814" s="28" t="s">
        <v>525</v>
      </c>
      <c r="Q814" s="28" t="s">
        <v>526</v>
      </c>
      <c r="R814" s="28">
        <v>1.6</v>
      </c>
      <c r="S814" s="28">
        <v>0.8</v>
      </c>
      <c r="T814" s="36">
        <f t="shared" si="11"/>
        <v>2.4000000000000004</v>
      </c>
      <c r="U814" s="140" t="s">
        <v>75</v>
      </c>
      <c r="V814" s="45">
        <v>2000</v>
      </c>
      <c r="W814" s="140" t="s">
        <v>2801</v>
      </c>
      <c r="X814" s="140" t="s">
        <v>2803</v>
      </c>
      <c r="Y814" s="232">
        <v>2013</v>
      </c>
      <c r="Z814" s="232" t="s">
        <v>2799</v>
      </c>
      <c r="AA814" s="232">
        <v>2014</v>
      </c>
      <c r="AB814" s="232" t="s">
        <v>2799</v>
      </c>
      <c r="AC814" s="232">
        <v>2010</v>
      </c>
      <c r="AD814" s="140" t="s">
        <v>50</v>
      </c>
      <c r="AE814" s="140" t="s">
        <v>101</v>
      </c>
      <c r="AF814" s="233"/>
      <c r="AG814" s="45" t="s">
        <v>2804</v>
      </c>
      <c r="AH814" s="3"/>
      <c r="AI814" s="3"/>
      <c r="AJ814" s="3"/>
    </row>
    <row r="815" spans="1:36" ht="31.5" hidden="1" customHeight="1" x14ac:dyDescent="0.2">
      <c r="A815" s="36" t="s">
        <v>2028</v>
      </c>
      <c r="B815" s="28" t="s">
        <v>108</v>
      </c>
      <c r="C815" s="28" t="s">
        <v>36</v>
      </c>
      <c r="D815" s="37">
        <v>41661</v>
      </c>
      <c r="E815" s="30">
        <v>0</v>
      </c>
      <c r="F815" s="37">
        <v>41661</v>
      </c>
      <c r="G815" s="30">
        <v>0.62361111111111112</v>
      </c>
      <c r="H815" s="196">
        <v>0.62361111111111112</v>
      </c>
      <c r="I815" s="28">
        <v>4</v>
      </c>
      <c r="J815" s="28" t="s">
        <v>516</v>
      </c>
      <c r="K815" s="28" t="s">
        <v>134</v>
      </c>
      <c r="L815" s="28" t="s">
        <v>128</v>
      </c>
      <c r="M815" s="28" t="s">
        <v>527</v>
      </c>
      <c r="N815" s="28" t="s">
        <v>103</v>
      </c>
      <c r="O815" s="28" t="s">
        <v>66</v>
      </c>
      <c r="P815" s="28" t="s">
        <v>527</v>
      </c>
      <c r="Q815" s="28" t="s">
        <v>528</v>
      </c>
      <c r="R815" s="28">
        <v>1.25</v>
      </c>
      <c r="S815" s="28">
        <v>0.62</v>
      </c>
      <c r="T815" s="36">
        <f t="shared" si="11"/>
        <v>1.87</v>
      </c>
      <c r="U815" s="140" t="s">
        <v>75</v>
      </c>
      <c r="V815" s="232">
        <v>1960</v>
      </c>
      <c r="W815" s="140" t="s">
        <v>2801</v>
      </c>
      <c r="X815" s="140" t="s">
        <v>2803</v>
      </c>
      <c r="Y815" s="232">
        <v>2013</v>
      </c>
      <c r="Z815" s="232" t="s">
        <v>2799</v>
      </c>
      <c r="AA815" s="232">
        <v>2014</v>
      </c>
      <c r="AB815" s="232" t="s">
        <v>2799</v>
      </c>
      <c r="AC815" s="232">
        <v>2011</v>
      </c>
      <c r="AD815" s="140" t="s">
        <v>50</v>
      </c>
      <c r="AE815" s="140" t="s">
        <v>101</v>
      </c>
      <c r="AF815" s="140" t="s">
        <v>98</v>
      </c>
      <c r="AG815" s="45" t="s">
        <v>2804</v>
      </c>
      <c r="AH815" s="3"/>
      <c r="AI815" s="3"/>
      <c r="AJ815" s="3"/>
    </row>
    <row r="816" spans="1:36" ht="31.5" hidden="1" customHeight="1" x14ac:dyDescent="0.2">
      <c r="A816" s="36" t="s">
        <v>2028</v>
      </c>
      <c r="B816" s="28" t="s">
        <v>108</v>
      </c>
      <c r="C816" s="28" t="s">
        <v>36</v>
      </c>
      <c r="D816" s="37">
        <v>41661</v>
      </c>
      <c r="E816" s="30"/>
      <c r="F816" s="37"/>
      <c r="G816" s="30"/>
      <c r="H816" s="196"/>
      <c r="I816" s="28"/>
      <c r="J816" s="28"/>
      <c r="K816" s="28"/>
      <c r="L816" s="28"/>
      <c r="M816" s="28"/>
      <c r="N816" s="28"/>
      <c r="O816" s="28"/>
      <c r="P816" s="28"/>
      <c r="Q816" s="28"/>
      <c r="R816" s="28"/>
      <c r="S816" s="28"/>
      <c r="T816" s="36"/>
      <c r="U816" s="28"/>
      <c r="V816" s="28"/>
      <c r="W816" s="28"/>
      <c r="X816" s="28"/>
      <c r="Y816" s="28"/>
      <c r="Z816" s="28"/>
      <c r="AA816" s="28"/>
      <c r="AB816" s="28"/>
      <c r="AC816" s="28"/>
      <c r="AD816" s="28"/>
      <c r="AE816" s="28"/>
      <c r="AF816" s="28"/>
      <c r="AG816" s="28" t="s">
        <v>203</v>
      </c>
      <c r="AH816" s="3"/>
      <c r="AI816" s="3"/>
      <c r="AJ816" s="3"/>
    </row>
    <row r="817" spans="1:36" ht="31.5" hidden="1" customHeight="1" x14ac:dyDescent="0.2">
      <c r="A817" s="36" t="s">
        <v>2028</v>
      </c>
      <c r="B817" s="28" t="s">
        <v>108</v>
      </c>
      <c r="C817" s="28" t="s">
        <v>36</v>
      </c>
      <c r="D817" s="37">
        <v>41662</v>
      </c>
      <c r="E817" s="30"/>
      <c r="F817" s="37"/>
      <c r="G817" s="30"/>
      <c r="H817" s="196"/>
      <c r="I817" s="28"/>
      <c r="J817" s="28"/>
      <c r="K817" s="28"/>
      <c r="L817" s="28"/>
      <c r="M817" s="28"/>
      <c r="N817" s="28"/>
      <c r="O817" s="28"/>
      <c r="P817" s="28"/>
      <c r="Q817" s="28"/>
      <c r="R817" s="28"/>
      <c r="S817" s="28"/>
      <c r="T817" s="36"/>
      <c r="U817" s="28"/>
      <c r="V817" s="28"/>
      <c r="W817" s="28"/>
      <c r="X817" s="28"/>
      <c r="Y817" s="28"/>
      <c r="Z817" s="28"/>
      <c r="AA817" s="28"/>
      <c r="AB817" s="28"/>
      <c r="AC817" s="28"/>
      <c r="AD817" s="28"/>
      <c r="AE817" s="28"/>
      <c r="AF817" s="28"/>
      <c r="AG817" s="28" t="s">
        <v>203</v>
      </c>
      <c r="AH817" s="3"/>
      <c r="AI817" s="3"/>
      <c r="AJ817" s="3"/>
    </row>
    <row r="818" spans="1:36" ht="31.5" hidden="1" customHeight="1" x14ac:dyDescent="0.2">
      <c r="A818" s="36" t="s">
        <v>2028</v>
      </c>
      <c r="B818" s="28" t="s">
        <v>108</v>
      </c>
      <c r="C818" s="28" t="s">
        <v>36</v>
      </c>
      <c r="D818" s="37">
        <v>41662</v>
      </c>
      <c r="E818" s="30">
        <v>0.4069444444444445</v>
      </c>
      <c r="F818" s="37">
        <v>41661</v>
      </c>
      <c r="G818" s="30">
        <v>0.54305555555555551</v>
      </c>
      <c r="H818" s="196">
        <v>0.1361111111111111</v>
      </c>
      <c r="I818" s="28">
        <v>27</v>
      </c>
      <c r="J818" s="28"/>
      <c r="K818" s="28"/>
      <c r="L818" s="28" t="s">
        <v>125</v>
      </c>
      <c r="M818" s="28" t="s">
        <v>529</v>
      </c>
      <c r="N818" s="28">
        <v>110</v>
      </c>
      <c r="O818" s="28" t="s">
        <v>63</v>
      </c>
      <c r="P818" s="28" t="s">
        <v>530</v>
      </c>
      <c r="Q818" s="28" t="s">
        <v>531</v>
      </c>
      <c r="R818" s="28">
        <v>12.04</v>
      </c>
      <c r="S818" s="28">
        <v>6.02</v>
      </c>
      <c r="T818" s="36">
        <f>R818+S818</f>
        <v>18.059999999999999</v>
      </c>
      <c r="U818" s="140" t="s">
        <v>75</v>
      </c>
      <c r="V818" s="232">
        <v>1998</v>
      </c>
      <c r="W818" s="232" t="s">
        <v>2799</v>
      </c>
      <c r="X818" s="140" t="s">
        <v>2803</v>
      </c>
      <c r="Y818" s="232">
        <v>2013</v>
      </c>
      <c r="Z818" s="232" t="s">
        <v>2799</v>
      </c>
      <c r="AA818" s="232">
        <v>2014</v>
      </c>
      <c r="AB818" s="232" t="s">
        <v>2799</v>
      </c>
      <c r="AC818" s="232">
        <v>2012</v>
      </c>
      <c r="AD818" s="140" t="s">
        <v>55</v>
      </c>
      <c r="AE818" s="140" t="s">
        <v>98</v>
      </c>
      <c r="AF818" s="233"/>
      <c r="AG818" s="45" t="s">
        <v>2806</v>
      </c>
      <c r="AH818" s="3"/>
      <c r="AI818" s="3"/>
      <c r="AJ818" s="3"/>
    </row>
    <row r="819" spans="1:36" ht="31.5" hidden="1" customHeight="1" x14ac:dyDescent="0.2">
      <c r="A819" s="238" t="s">
        <v>2028</v>
      </c>
      <c r="B819" s="140" t="s">
        <v>108</v>
      </c>
      <c r="C819" s="140" t="s">
        <v>36</v>
      </c>
      <c r="D819" s="231">
        <v>41662</v>
      </c>
      <c r="E819" s="320">
        <v>0.54166666666666663</v>
      </c>
      <c r="F819" s="231">
        <v>41662</v>
      </c>
      <c r="G819" s="320">
        <v>0.74305555555555547</v>
      </c>
      <c r="H819" s="320">
        <v>0.20138888888888887</v>
      </c>
      <c r="I819" s="140">
        <v>1</v>
      </c>
      <c r="J819" s="140" t="s">
        <v>1284</v>
      </c>
      <c r="K819" s="140"/>
      <c r="L819" s="140" t="s">
        <v>126</v>
      </c>
      <c r="M819" s="140" t="s">
        <v>12270</v>
      </c>
      <c r="N819" s="140">
        <v>0.4</v>
      </c>
      <c r="O819" s="140" t="s">
        <v>72</v>
      </c>
      <c r="P819" s="140" t="s">
        <v>12270</v>
      </c>
      <c r="Q819" s="140" t="s">
        <v>12271</v>
      </c>
      <c r="R819" s="45">
        <f t="shared" ref="R819:R829" si="12">T819</f>
        <v>0.22700000000000001</v>
      </c>
      <c r="S819" s="140"/>
      <c r="T819" s="140">
        <v>0.22700000000000001</v>
      </c>
      <c r="U819" s="140" t="s">
        <v>77</v>
      </c>
      <c r="V819" s="232" t="s">
        <v>2799</v>
      </c>
      <c r="W819" s="232" t="s">
        <v>2799</v>
      </c>
      <c r="X819" s="232" t="s">
        <v>2799</v>
      </c>
      <c r="Y819" s="232" t="s">
        <v>2799</v>
      </c>
      <c r="Z819" s="232" t="s">
        <v>2799</v>
      </c>
      <c r="AA819" s="232" t="s">
        <v>2799</v>
      </c>
      <c r="AB819" s="232" t="s">
        <v>2799</v>
      </c>
      <c r="AC819" s="232" t="s">
        <v>2799</v>
      </c>
      <c r="AD819" s="140" t="s">
        <v>62</v>
      </c>
      <c r="AE819" s="140" t="s">
        <v>98</v>
      </c>
      <c r="AF819" s="140"/>
      <c r="AG819" s="233">
        <v>1</v>
      </c>
      <c r="AH819" s="230">
        <v>1</v>
      </c>
      <c r="AI819" s="230"/>
      <c r="AJ819" s="230"/>
    </row>
    <row r="820" spans="1:36" ht="31.5" hidden="1" customHeight="1" x14ac:dyDescent="0.2">
      <c r="A820" s="238" t="s">
        <v>2028</v>
      </c>
      <c r="B820" s="140" t="s">
        <v>108</v>
      </c>
      <c r="C820" s="140" t="s">
        <v>36</v>
      </c>
      <c r="D820" s="231">
        <v>41662</v>
      </c>
      <c r="E820" s="320">
        <v>0.625</v>
      </c>
      <c r="F820" s="231">
        <v>41662</v>
      </c>
      <c r="G820" s="320">
        <v>0.63888888888888895</v>
      </c>
      <c r="H820" s="320">
        <v>1.3888888888888888E-2</v>
      </c>
      <c r="I820" s="140">
        <v>1</v>
      </c>
      <c r="J820" s="140" t="s">
        <v>12272</v>
      </c>
      <c r="K820" s="140"/>
      <c r="L820" s="140" t="s">
        <v>126</v>
      </c>
      <c r="M820" s="140" t="s">
        <v>12273</v>
      </c>
      <c r="N820" s="140">
        <v>0.4</v>
      </c>
      <c r="O820" s="140" t="s">
        <v>72</v>
      </c>
      <c r="P820" s="140" t="s">
        <v>12274</v>
      </c>
      <c r="Q820" s="140" t="s">
        <v>12275</v>
      </c>
      <c r="R820" s="45">
        <f t="shared" si="12"/>
        <v>1.625</v>
      </c>
      <c r="S820" s="140"/>
      <c r="T820" s="140">
        <v>1.625</v>
      </c>
      <c r="U820" s="140" t="s">
        <v>77</v>
      </c>
      <c r="V820" s="232" t="s">
        <v>2799</v>
      </c>
      <c r="W820" s="232" t="s">
        <v>2799</v>
      </c>
      <c r="X820" s="232" t="s">
        <v>2799</v>
      </c>
      <c r="Y820" s="232" t="s">
        <v>2799</v>
      </c>
      <c r="Z820" s="232" t="s">
        <v>2799</v>
      </c>
      <c r="AA820" s="232" t="s">
        <v>2799</v>
      </c>
      <c r="AB820" s="232" t="s">
        <v>2799</v>
      </c>
      <c r="AC820" s="232" t="s">
        <v>2799</v>
      </c>
      <c r="AD820" s="140" t="s">
        <v>40</v>
      </c>
      <c r="AE820" s="140" t="s">
        <v>98</v>
      </c>
      <c r="AF820" s="140"/>
      <c r="AG820" s="233">
        <v>1</v>
      </c>
      <c r="AH820" s="230">
        <v>1</v>
      </c>
      <c r="AI820" s="230"/>
      <c r="AJ820" s="230"/>
    </row>
    <row r="821" spans="1:36" ht="31.5" hidden="1" customHeight="1" x14ac:dyDescent="0.2">
      <c r="A821" s="238" t="s">
        <v>2028</v>
      </c>
      <c r="B821" s="140" t="s">
        <v>108</v>
      </c>
      <c r="C821" s="140" t="s">
        <v>36</v>
      </c>
      <c r="D821" s="231">
        <v>41662</v>
      </c>
      <c r="E821" s="320">
        <v>0.55902777777777779</v>
      </c>
      <c r="F821" s="231">
        <v>41662</v>
      </c>
      <c r="G821" s="320">
        <v>0.64583333333333337</v>
      </c>
      <c r="H821" s="320">
        <v>8.6805555555555566E-2</v>
      </c>
      <c r="I821" s="140">
        <v>1</v>
      </c>
      <c r="J821" s="140" t="s">
        <v>12276</v>
      </c>
      <c r="K821" s="140"/>
      <c r="L821" s="140" t="s">
        <v>126</v>
      </c>
      <c r="M821" s="140" t="s">
        <v>12277</v>
      </c>
      <c r="N821" s="140">
        <v>0.4</v>
      </c>
      <c r="O821" s="140" t="s">
        <v>72</v>
      </c>
      <c r="P821" s="140" t="s">
        <v>12278</v>
      </c>
      <c r="Q821" s="140" t="s">
        <v>12279</v>
      </c>
      <c r="R821" s="45">
        <f t="shared" si="12"/>
        <v>5.6000000000000001E-2</v>
      </c>
      <c r="S821" s="140"/>
      <c r="T821" s="140">
        <v>5.6000000000000001E-2</v>
      </c>
      <c r="U821" s="140" t="s">
        <v>77</v>
      </c>
      <c r="V821" s="232" t="s">
        <v>2799</v>
      </c>
      <c r="W821" s="232" t="s">
        <v>2799</v>
      </c>
      <c r="X821" s="232" t="s">
        <v>2799</v>
      </c>
      <c r="Y821" s="232" t="s">
        <v>2799</v>
      </c>
      <c r="Z821" s="232" t="s">
        <v>2799</v>
      </c>
      <c r="AA821" s="232" t="s">
        <v>2799</v>
      </c>
      <c r="AB821" s="232" t="s">
        <v>2799</v>
      </c>
      <c r="AC821" s="232" t="s">
        <v>2799</v>
      </c>
      <c r="AD821" s="140" t="s">
        <v>40</v>
      </c>
      <c r="AE821" s="140" t="s">
        <v>98</v>
      </c>
      <c r="AF821" s="140"/>
      <c r="AG821" s="233">
        <v>3</v>
      </c>
      <c r="AH821" s="230">
        <v>1</v>
      </c>
      <c r="AI821" s="230"/>
      <c r="AJ821" s="230"/>
    </row>
    <row r="822" spans="1:36" ht="63" hidden="1" customHeight="1" x14ac:dyDescent="0.2">
      <c r="A822" s="238" t="s">
        <v>2028</v>
      </c>
      <c r="B822" s="140" t="s">
        <v>108</v>
      </c>
      <c r="C822" s="140" t="s">
        <v>36</v>
      </c>
      <c r="D822" s="231">
        <v>41662</v>
      </c>
      <c r="E822" s="320">
        <v>0.62847222222222221</v>
      </c>
      <c r="F822" s="231">
        <v>41662</v>
      </c>
      <c r="G822" s="320">
        <v>0.64236111111111105</v>
      </c>
      <c r="H822" s="320">
        <v>1.3888888888888888E-2</v>
      </c>
      <c r="I822" s="140">
        <v>1</v>
      </c>
      <c r="J822" s="140" t="s">
        <v>1284</v>
      </c>
      <c r="K822" s="140"/>
      <c r="L822" s="140" t="s">
        <v>126</v>
      </c>
      <c r="M822" s="140" t="s">
        <v>12280</v>
      </c>
      <c r="N822" s="140">
        <v>0.4</v>
      </c>
      <c r="O822" s="140" t="s">
        <v>72</v>
      </c>
      <c r="P822" s="140" t="s">
        <v>12278</v>
      </c>
      <c r="Q822" s="140" t="s">
        <v>12281</v>
      </c>
      <c r="R822" s="45">
        <f t="shared" si="12"/>
        <v>0.128</v>
      </c>
      <c r="S822" s="140"/>
      <c r="T822" s="140">
        <v>0.128</v>
      </c>
      <c r="U822" s="140" t="s">
        <v>77</v>
      </c>
      <c r="V822" s="232" t="s">
        <v>2799</v>
      </c>
      <c r="W822" s="232" t="s">
        <v>2799</v>
      </c>
      <c r="X822" s="232" t="s">
        <v>2799</v>
      </c>
      <c r="Y822" s="232" t="s">
        <v>2799</v>
      </c>
      <c r="Z822" s="232" t="s">
        <v>2799</v>
      </c>
      <c r="AA822" s="232" t="s">
        <v>2799</v>
      </c>
      <c r="AB822" s="232" t="s">
        <v>2799</v>
      </c>
      <c r="AC822" s="232" t="s">
        <v>2799</v>
      </c>
      <c r="AD822" s="140" t="s">
        <v>40</v>
      </c>
      <c r="AE822" s="140" t="s">
        <v>98</v>
      </c>
      <c r="AF822" s="140"/>
      <c r="AG822" s="233">
        <v>3</v>
      </c>
      <c r="AH822" s="230">
        <v>1</v>
      </c>
      <c r="AI822" s="230"/>
      <c r="AJ822" s="230"/>
    </row>
    <row r="823" spans="1:36" ht="31.5" hidden="1" customHeight="1" x14ac:dyDescent="0.2">
      <c r="A823" s="238" t="s">
        <v>2028</v>
      </c>
      <c r="B823" s="140" t="s">
        <v>108</v>
      </c>
      <c r="C823" s="140" t="s">
        <v>36</v>
      </c>
      <c r="D823" s="231">
        <v>41662</v>
      </c>
      <c r="E823" s="320">
        <v>0</v>
      </c>
      <c r="F823" s="231">
        <v>41662</v>
      </c>
      <c r="G823" s="320">
        <v>0.99930555555555556</v>
      </c>
      <c r="H823" s="320">
        <v>0.99930555555555556</v>
      </c>
      <c r="I823" s="140">
        <v>2</v>
      </c>
      <c r="J823" s="140" t="s">
        <v>1284</v>
      </c>
      <c r="K823" s="140"/>
      <c r="L823" s="140" t="s">
        <v>128</v>
      </c>
      <c r="M823" s="140" t="s">
        <v>12282</v>
      </c>
      <c r="N823" s="140">
        <v>0.4</v>
      </c>
      <c r="O823" s="140" t="s">
        <v>66</v>
      </c>
      <c r="P823" s="140" t="s">
        <v>12282</v>
      </c>
      <c r="Q823" s="140" t="s">
        <v>12283</v>
      </c>
      <c r="R823" s="45">
        <f t="shared" si="12"/>
        <v>0.68100000000000005</v>
      </c>
      <c r="S823" s="140"/>
      <c r="T823" s="140">
        <v>0.68100000000000005</v>
      </c>
      <c r="U823" s="140" t="s">
        <v>75</v>
      </c>
      <c r="V823" s="232" t="s">
        <v>2799</v>
      </c>
      <c r="W823" s="232" t="s">
        <v>2799</v>
      </c>
      <c r="X823" s="232" t="s">
        <v>2799</v>
      </c>
      <c r="Y823" s="232" t="s">
        <v>2799</v>
      </c>
      <c r="Z823" s="232" t="s">
        <v>2799</v>
      </c>
      <c r="AA823" s="232" t="s">
        <v>2799</v>
      </c>
      <c r="AB823" s="232" t="s">
        <v>2799</v>
      </c>
      <c r="AC823" s="232" t="s">
        <v>2799</v>
      </c>
      <c r="AD823" s="140" t="s">
        <v>49</v>
      </c>
      <c r="AE823" s="140" t="s">
        <v>101</v>
      </c>
      <c r="AF823" s="140"/>
      <c r="AG823" s="233">
        <v>3</v>
      </c>
      <c r="AH823" s="230">
        <v>1</v>
      </c>
      <c r="AI823" s="230"/>
      <c r="AJ823" s="230"/>
    </row>
    <row r="824" spans="1:36" ht="31.5" hidden="1" customHeight="1" x14ac:dyDescent="0.2">
      <c r="A824" s="238" t="s">
        <v>2028</v>
      </c>
      <c r="B824" s="140" t="s">
        <v>108</v>
      </c>
      <c r="C824" s="140" t="s">
        <v>36</v>
      </c>
      <c r="D824" s="231">
        <v>41662</v>
      </c>
      <c r="E824" s="320">
        <v>0.48958333333333331</v>
      </c>
      <c r="F824" s="231">
        <v>41662</v>
      </c>
      <c r="G824" s="320">
        <v>0.51388888888888895</v>
      </c>
      <c r="H824" s="320">
        <v>2.4305555555555556E-2</v>
      </c>
      <c r="I824" s="140">
        <v>1</v>
      </c>
      <c r="J824" s="140" t="s">
        <v>12276</v>
      </c>
      <c r="K824" s="140"/>
      <c r="L824" s="140" t="s">
        <v>126</v>
      </c>
      <c r="M824" s="140" t="s">
        <v>12284</v>
      </c>
      <c r="N824" s="140">
        <v>0.4</v>
      </c>
      <c r="O824" s="140" t="s">
        <v>72</v>
      </c>
      <c r="P824" s="140" t="s">
        <v>12278</v>
      </c>
      <c r="Q824" s="140" t="s">
        <v>12285</v>
      </c>
      <c r="R824" s="45">
        <f t="shared" si="12"/>
        <v>3.2000000000000001E-2</v>
      </c>
      <c r="S824" s="140"/>
      <c r="T824" s="140">
        <v>3.2000000000000001E-2</v>
      </c>
      <c r="U824" s="140" t="s">
        <v>77</v>
      </c>
      <c r="V824" s="232" t="s">
        <v>2799</v>
      </c>
      <c r="W824" s="232" t="s">
        <v>2799</v>
      </c>
      <c r="X824" s="232" t="s">
        <v>2799</v>
      </c>
      <c r="Y824" s="232" t="s">
        <v>2799</v>
      </c>
      <c r="Z824" s="232" t="s">
        <v>2799</v>
      </c>
      <c r="AA824" s="232" t="s">
        <v>2799</v>
      </c>
      <c r="AB824" s="232" t="s">
        <v>2799</v>
      </c>
      <c r="AC824" s="232" t="s">
        <v>2799</v>
      </c>
      <c r="AD824" s="140" t="s">
        <v>40</v>
      </c>
      <c r="AE824" s="140" t="s">
        <v>98</v>
      </c>
      <c r="AF824" s="140"/>
      <c r="AG824" s="233">
        <v>3</v>
      </c>
      <c r="AH824" s="230">
        <v>1</v>
      </c>
      <c r="AI824" s="230"/>
      <c r="AJ824" s="230"/>
    </row>
    <row r="825" spans="1:36" ht="31.5" hidden="1" customHeight="1" x14ac:dyDescent="0.2">
      <c r="A825" s="238" t="s">
        <v>2028</v>
      </c>
      <c r="B825" s="140" t="s">
        <v>108</v>
      </c>
      <c r="C825" s="140" t="s">
        <v>36</v>
      </c>
      <c r="D825" s="231">
        <v>41662</v>
      </c>
      <c r="E825" s="320">
        <v>0</v>
      </c>
      <c r="F825" s="231">
        <v>41662</v>
      </c>
      <c r="G825" s="320">
        <v>0.43888888888888888</v>
      </c>
      <c r="H825" s="320">
        <v>0.43888888888888888</v>
      </c>
      <c r="I825" s="140"/>
      <c r="J825" s="140" t="s">
        <v>1284</v>
      </c>
      <c r="K825" s="140"/>
      <c r="L825" s="140" t="s">
        <v>128</v>
      </c>
      <c r="M825" s="140" t="s">
        <v>12286</v>
      </c>
      <c r="N825" s="140">
        <v>0.4</v>
      </c>
      <c r="O825" s="140" t="s">
        <v>66</v>
      </c>
      <c r="P825" s="140" t="s">
        <v>12287</v>
      </c>
      <c r="Q825" s="140" t="s">
        <v>12288</v>
      </c>
      <c r="R825" s="45">
        <f t="shared" si="12"/>
        <v>0.65100000000000002</v>
      </c>
      <c r="S825" s="140"/>
      <c r="T825" s="140">
        <v>0.65100000000000002</v>
      </c>
      <c r="U825" s="140" t="s">
        <v>75</v>
      </c>
      <c r="V825" s="232" t="s">
        <v>2799</v>
      </c>
      <c r="W825" s="232" t="s">
        <v>2799</v>
      </c>
      <c r="X825" s="232" t="s">
        <v>2799</v>
      </c>
      <c r="Y825" s="232" t="s">
        <v>2799</v>
      </c>
      <c r="Z825" s="232" t="s">
        <v>2799</v>
      </c>
      <c r="AA825" s="232" t="s">
        <v>2799</v>
      </c>
      <c r="AB825" s="232" t="s">
        <v>2799</v>
      </c>
      <c r="AC825" s="232" t="s">
        <v>2799</v>
      </c>
      <c r="AD825" s="140" t="s">
        <v>49</v>
      </c>
      <c r="AE825" s="140" t="s">
        <v>102</v>
      </c>
      <c r="AF825" s="140"/>
      <c r="AG825" s="233">
        <v>2</v>
      </c>
      <c r="AH825" s="230">
        <v>1</v>
      </c>
      <c r="AI825" s="230"/>
      <c r="AJ825" s="230"/>
    </row>
    <row r="826" spans="1:36" ht="31.5" hidden="1" customHeight="1" x14ac:dyDescent="0.2">
      <c r="A826" s="238" t="s">
        <v>2028</v>
      </c>
      <c r="B826" s="140" t="s">
        <v>108</v>
      </c>
      <c r="C826" s="140" t="s">
        <v>36</v>
      </c>
      <c r="D826" s="231">
        <v>41662</v>
      </c>
      <c r="E826" s="320">
        <v>0</v>
      </c>
      <c r="F826" s="231">
        <v>41662</v>
      </c>
      <c r="G826" s="320">
        <v>0.99930555555555556</v>
      </c>
      <c r="H826" s="320">
        <v>0.99930555555555556</v>
      </c>
      <c r="I826" s="140"/>
      <c r="J826" s="140" t="s">
        <v>1284</v>
      </c>
      <c r="K826" s="1305"/>
      <c r="L826" s="140" t="s">
        <v>128</v>
      </c>
      <c r="M826" s="140" t="s">
        <v>12289</v>
      </c>
      <c r="N826" s="140">
        <v>0.4</v>
      </c>
      <c r="O826" s="140" t="s">
        <v>66</v>
      </c>
      <c r="P826" s="140" t="s">
        <v>12290</v>
      </c>
      <c r="Q826" s="140" t="s">
        <v>12291</v>
      </c>
      <c r="R826" s="45">
        <f t="shared" si="12"/>
        <v>8.6210000000000004</v>
      </c>
      <c r="S826" s="140"/>
      <c r="T826" s="140">
        <v>8.6210000000000004</v>
      </c>
      <c r="U826" s="140" t="s">
        <v>75</v>
      </c>
      <c r="V826" s="232" t="s">
        <v>2799</v>
      </c>
      <c r="W826" s="232" t="s">
        <v>2799</v>
      </c>
      <c r="X826" s="232" t="s">
        <v>2799</v>
      </c>
      <c r="Y826" s="232" t="s">
        <v>2799</v>
      </c>
      <c r="Z826" s="232" t="s">
        <v>2799</v>
      </c>
      <c r="AA826" s="232" t="s">
        <v>2799</v>
      </c>
      <c r="AB826" s="232" t="s">
        <v>2799</v>
      </c>
      <c r="AC826" s="232" t="s">
        <v>2799</v>
      </c>
      <c r="AD826" s="140" t="s">
        <v>49</v>
      </c>
      <c r="AE826" s="140" t="s">
        <v>102</v>
      </c>
      <c r="AF826" s="140"/>
      <c r="AG826" s="233">
        <v>2</v>
      </c>
      <c r="AH826" s="230">
        <v>1</v>
      </c>
      <c r="AI826" s="230"/>
      <c r="AJ826" s="230"/>
    </row>
    <row r="827" spans="1:36" ht="31.5" hidden="1" customHeight="1" x14ac:dyDescent="0.2">
      <c r="A827" s="238" t="s">
        <v>2028</v>
      </c>
      <c r="B827" s="140" t="s">
        <v>108</v>
      </c>
      <c r="C827" s="140" t="s">
        <v>36</v>
      </c>
      <c r="D827" s="231">
        <v>41662</v>
      </c>
      <c r="E827" s="320">
        <v>0</v>
      </c>
      <c r="F827" s="231">
        <v>41662</v>
      </c>
      <c r="G827" s="320">
        <v>0.63541666666666663</v>
      </c>
      <c r="H827" s="320">
        <v>0.63541666666666663</v>
      </c>
      <c r="I827" s="140"/>
      <c r="J827" s="140" t="s">
        <v>1284</v>
      </c>
      <c r="K827" s="140"/>
      <c r="L827" s="140" t="s">
        <v>128</v>
      </c>
      <c r="M827" s="140" t="s">
        <v>12292</v>
      </c>
      <c r="N827" s="140">
        <v>0.4</v>
      </c>
      <c r="O827" s="140" t="s">
        <v>66</v>
      </c>
      <c r="P827" s="140" t="s">
        <v>12293</v>
      </c>
      <c r="Q827" s="140" t="s">
        <v>12294</v>
      </c>
      <c r="R827" s="45">
        <f t="shared" si="12"/>
        <v>0.45100000000000001</v>
      </c>
      <c r="S827" s="140"/>
      <c r="T827" s="140">
        <v>0.45100000000000001</v>
      </c>
      <c r="U827" s="140" t="s">
        <v>75</v>
      </c>
      <c r="V827" s="232" t="s">
        <v>2799</v>
      </c>
      <c r="W827" s="232" t="s">
        <v>2799</v>
      </c>
      <c r="X827" s="232" t="s">
        <v>2799</v>
      </c>
      <c r="Y827" s="232" t="s">
        <v>2799</v>
      </c>
      <c r="Z827" s="232" t="s">
        <v>2799</v>
      </c>
      <c r="AA827" s="232" t="s">
        <v>2799</v>
      </c>
      <c r="AB827" s="232" t="s">
        <v>2799</v>
      </c>
      <c r="AC827" s="232" t="s">
        <v>2799</v>
      </c>
      <c r="AD827" s="140" t="s">
        <v>49</v>
      </c>
      <c r="AE827" s="140" t="s">
        <v>102</v>
      </c>
      <c r="AF827" s="140"/>
      <c r="AG827" s="233">
        <v>2</v>
      </c>
      <c r="AH827" s="230">
        <v>1</v>
      </c>
      <c r="AI827" s="230"/>
      <c r="AJ827" s="230"/>
    </row>
    <row r="828" spans="1:36" ht="31.5" hidden="1" customHeight="1" x14ac:dyDescent="0.2">
      <c r="A828" s="238" t="s">
        <v>2028</v>
      </c>
      <c r="B828" s="140" t="s">
        <v>108</v>
      </c>
      <c r="C828" s="140" t="s">
        <v>36</v>
      </c>
      <c r="D828" s="231">
        <v>41662</v>
      </c>
      <c r="E828" s="1528">
        <v>0.54861111111111105</v>
      </c>
      <c r="F828" s="231">
        <v>41662</v>
      </c>
      <c r="G828" s="1528">
        <v>0.59375</v>
      </c>
      <c r="H828" s="1528">
        <v>4.5138888888888888E-2</v>
      </c>
      <c r="I828" s="661"/>
      <c r="J828" s="661" t="s">
        <v>1284</v>
      </c>
      <c r="K828" s="661"/>
      <c r="L828" s="661" t="s">
        <v>128</v>
      </c>
      <c r="M828" s="661" t="s">
        <v>12295</v>
      </c>
      <c r="N828" s="661">
        <v>0.4</v>
      </c>
      <c r="O828" s="661" t="s">
        <v>66</v>
      </c>
      <c r="P828" s="661" t="s">
        <v>12296</v>
      </c>
      <c r="Q828" s="140" t="s">
        <v>12297</v>
      </c>
      <c r="R828" s="132">
        <f t="shared" si="12"/>
        <v>2.8000000000000001E-2</v>
      </c>
      <c r="S828" s="661"/>
      <c r="T828" s="661">
        <v>2.8000000000000001E-2</v>
      </c>
      <c r="U828" s="661" t="s">
        <v>75</v>
      </c>
      <c r="V828" s="1423" t="s">
        <v>2799</v>
      </c>
      <c r="W828" s="1423" t="s">
        <v>2799</v>
      </c>
      <c r="X828" s="1423" t="s">
        <v>2799</v>
      </c>
      <c r="Y828" s="1423" t="s">
        <v>2799</v>
      </c>
      <c r="Z828" s="1423" t="s">
        <v>2799</v>
      </c>
      <c r="AA828" s="1423" t="s">
        <v>2799</v>
      </c>
      <c r="AB828" s="1423" t="s">
        <v>2799</v>
      </c>
      <c r="AC828" s="1423" t="s">
        <v>2799</v>
      </c>
      <c r="AD828" s="661" t="s">
        <v>49</v>
      </c>
      <c r="AE828" s="661" t="s">
        <v>101</v>
      </c>
      <c r="AF828" s="661"/>
      <c r="AG828" s="233">
        <v>2</v>
      </c>
      <c r="AH828" s="230">
        <v>1</v>
      </c>
      <c r="AI828" s="230"/>
      <c r="AJ828" s="230"/>
    </row>
    <row r="829" spans="1:36" ht="31.5" hidden="1" customHeight="1" x14ac:dyDescent="0.2">
      <c r="A829" s="238" t="s">
        <v>2028</v>
      </c>
      <c r="B829" s="140" t="s">
        <v>108</v>
      </c>
      <c r="C829" s="140" t="s">
        <v>36</v>
      </c>
      <c r="D829" s="231">
        <v>41662</v>
      </c>
      <c r="E829" s="1138">
        <v>0.64583333333333337</v>
      </c>
      <c r="F829" s="231">
        <v>41662</v>
      </c>
      <c r="G829" s="1138">
        <v>0.70833333333333337</v>
      </c>
      <c r="H829" s="1138">
        <v>6.25E-2</v>
      </c>
      <c r="I829" s="969"/>
      <c r="J829" s="969" t="s">
        <v>1284</v>
      </c>
      <c r="K829" s="969"/>
      <c r="L829" s="969" t="s">
        <v>126</v>
      </c>
      <c r="M829" s="969" t="s">
        <v>12298</v>
      </c>
      <c r="N829" s="969">
        <v>0.4</v>
      </c>
      <c r="O829" s="969" t="s">
        <v>72</v>
      </c>
      <c r="P829" s="969" t="s">
        <v>12298</v>
      </c>
      <c r="Q829" s="140" t="s">
        <v>12299</v>
      </c>
      <c r="R829" s="1336">
        <f t="shared" si="12"/>
        <v>0.21299999999999999</v>
      </c>
      <c r="S829" s="969"/>
      <c r="T829" s="969">
        <v>0.21299999999999999</v>
      </c>
      <c r="U829" s="969" t="s">
        <v>77</v>
      </c>
      <c r="V829" s="1800" t="s">
        <v>2799</v>
      </c>
      <c r="W829" s="1800" t="s">
        <v>2799</v>
      </c>
      <c r="X829" s="1800" t="s">
        <v>2799</v>
      </c>
      <c r="Y829" s="1800" t="s">
        <v>2799</v>
      </c>
      <c r="Z829" s="1800" t="s">
        <v>2799</v>
      </c>
      <c r="AA829" s="1800" t="s">
        <v>2799</v>
      </c>
      <c r="AB829" s="1800" t="s">
        <v>2799</v>
      </c>
      <c r="AC829" s="1800" t="s">
        <v>2799</v>
      </c>
      <c r="AD829" s="969" t="s">
        <v>62</v>
      </c>
      <c r="AE829" s="969" t="s">
        <v>101</v>
      </c>
      <c r="AF829" s="969"/>
      <c r="AG829" s="233">
        <v>2</v>
      </c>
      <c r="AH829" s="230">
        <v>1</v>
      </c>
      <c r="AI829" s="230"/>
      <c r="AJ829" s="230"/>
    </row>
    <row r="830" spans="1:36" ht="31.5" hidden="1" customHeight="1" x14ac:dyDescent="0.2">
      <c r="A830" s="36" t="s">
        <v>2028</v>
      </c>
      <c r="B830" s="28" t="s">
        <v>108</v>
      </c>
      <c r="C830" s="28" t="s">
        <v>36</v>
      </c>
      <c r="D830" s="37">
        <v>41663</v>
      </c>
      <c r="E830" s="30"/>
      <c r="F830" s="37"/>
      <c r="G830" s="30"/>
      <c r="H830" s="196"/>
      <c r="I830" s="28"/>
      <c r="J830" s="28"/>
      <c r="K830" s="28"/>
      <c r="L830" s="28"/>
      <c r="M830" s="28"/>
      <c r="N830" s="28"/>
      <c r="O830" s="28"/>
      <c r="P830" s="28"/>
      <c r="Q830" s="28"/>
      <c r="R830" s="28"/>
      <c r="S830" s="28"/>
      <c r="T830" s="36"/>
      <c r="U830" s="28"/>
      <c r="V830" s="28"/>
      <c r="W830" s="28"/>
      <c r="X830" s="28"/>
      <c r="Y830" s="28"/>
      <c r="Z830" s="28"/>
      <c r="AA830" s="28"/>
      <c r="AB830" s="358"/>
      <c r="AC830" s="28"/>
      <c r="AD830" s="349"/>
      <c r="AE830" s="28"/>
      <c r="AF830" s="28"/>
      <c r="AG830" s="28" t="s">
        <v>203</v>
      </c>
      <c r="AH830" s="3"/>
      <c r="AI830" s="3"/>
      <c r="AJ830" s="3"/>
    </row>
    <row r="831" spans="1:36" ht="31.5" hidden="1" customHeight="1" x14ac:dyDescent="0.2">
      <c r="A831" s="238" t="s">
        <v>2028</v>
      </c>
      <c r="B831" s="140" t="s">
        <v>108</v>
      </c>
      <c r="C831" s="140" t="s">
        <v>36</v>
      </c>
      <c r="D831" s="465">
        <v>41663</v>
      </c>
      <c r="E831" s="320">
        <v>0.64583333333333337</v>
      </c>
      <c r="F831" s="465">
        <v>41663</v>
      </c>
      <c r="G831" s="320">
        <v>1</v>
      </c>
      <c r="H831" s="320">
        <v>0.35416666666666669</v>
      </c>
      <c r="I831" s="140">
        <v>7</v>
      </c>
      <c r="J831" s="140" t="s">
        <v>1284</v>
      </c>
      <c r="K831" s="140"/>
      <c r="L831" s="140" t="s">
        <v>126</v>
      </c>
      <c r="M831" s="140" t="s">
        <v>12300</v>
      </c>
      <c r="N831" s="140">
        <v>0.4</v>
      </c>
      <c r="O831" s="140" t="s">
        <v>72</v>
      </c>
      <c r="P831" s="140" t="s">
        <v>12278</v>
      </c>
      <c r="Q831" s="140" t="s">
        <v>12301</v>
      </c>
      <c r="R831" s="45">
        <f>T831</f>
        <v>3.7</v>
      </c>
      <c r="S831" s="140"/>
      <c r="T831" s="140">
        <v>3.7</v>
      </c>
      <c r="U831" s="140" t="s">
        <v>75</v>
      </c>
      <c r="V831" s="232" t="s">
        <v>2799</v>
      </c>
      <c r="W831" s="232" t="s">
        <v>2799</v>
      </c>
      <c r="X831" s="232" t="s">
        <v>2799</v>
      </c>
      <c r="Y831" s="232" t="s">
        <v>2799</v>
      </c>
      <c r="Z831" s="232" t="s">
        <v>2799</v>
      </c>
      <c r="AA831" s="232" t="s">
        <v>2799</v>
      </c>
      <c r="AB831" s="1426" t="s">
        <v>2799</v>
      </c>
      <c r="AC831" s="232" t="s">
        <v>2799</v>
      </c>
      <c r="AD831" s="1214" t="s">
        <v>49</v>
      </c>
      <c r="AE831" s="140" t="s">
        <v>98</v>
      </c>
      <c r="AF831" s="140"/>
      <c r="AG831" s="233">
        <v>3</v>
      </c>
      <c r="AH831" s="230">
        <v>1</v>
      </c>
      <c r="AI831" s="230"/>
      <c r="AJ831" s="230"/>
    </row>
    <row r="832" spans="1:36" ht="31.5" hidden="1" customHeight="1" x14ac:dyDescent="0.2">
      <c r="A832" s="36" t="s">
        <v>2028</v>
      </c>
      <c r="B832" s="28" t="s">
        <v>108</v>
      </c>
      <c r="C832" s="28" t="s">
        <v>36</v>
      </c>
      <c r="D832" s="37">
        <v>41664</v>
      </c>
      <c r="E832" s="881"/>
      <c r="F832" s="37"/>
      <c r="G832" s="881"/>
      <c r="H832" s="657"/>
      <c r="I832" s="357"/>
      <c r="J832" s="357"/>
      <c r="K832" s="357"/>
      <c r="L832" s="28"/>
      <c r="M832" s="28"/>
      <c r="N832" s="28"/>
      <c r="O832" s="28"/>
      <c r="P832" s="28"/>
      <c r="Q832" s="28"/>
      <c r="R832" s="357"/>
      <c r="S832" s="357"/>
      <c r="T832" s="216"/>
      <c r="U832" s="28"/>
      <c r="V832" s="359"/>
      <c r="W832" s="359"/>
      <c r="X832" s="359"/>
      <c r="Y832" s="359"/>
      <c r="Z832" s="359"/>
      <c r="AA832" s="359"/>
      <c r="AB832" s="359"/>
      <c r="AC832" s="359"/>
      <c r="AD832" s="349"/>
      <c r="AE832" s="359"/>
      <c r="AF832" s="359"/>
      <c r="AG832" s="28" t="s">
        <v>203</v>
      </c>
      <c r="AH832" s="3"/>
      <c r="AI832" s="3"/>
      <c r="AJ832" s="3"/>
    </row>
    <row r="833" spans="1:36" s="3" customFormat="1" ht="31.5" hidden="1" customHeight="1" x14ac:dyDescent="0.2">
      <c r="A833" s="238" t="s">
        <v>2028</v>
      </c>
      <c r="B833" s="669" t="s">
        <v>108</v>
      </c>
      <c r="C833" s="669" t="s">
        <v>36</v>
      </c>
      <c r="D833" s="465">
        <v>41664</v>
      </c>
      <c r="E833" s="1125">
        <v>0</v>
      </c>
      <c r="F833" s="465">
        <v>41664</v>
      </c>
      <c r="G833" s="1125">
        <v>0.60416666666666663</v>
      </c>
      <c r="H833" s="1125">
        <v>0.60416666666666663</v>
      </c>
      <c r="I833" s="669">
        <v>5</v>
      </c>
      <c r="J833" s="669" t="s">
        <v>1284</v>
      </c>
      <c r="K833" s="669"/>
      <c r="L833" s="669" t="s">
        <v>126</v>
      </c>
      <c r="M833" s="669" t="s">
        <v>12302</v>
      </c>
      <c r="N833" s="669">
        <v>0.4</v>
      </c>
      <c r="O833" s="669" t="s">
        <v>72</v>
      </c>
      <c r="P833" s="669" t="s">
        <v>12278</v>
      </c>
      <c r="Q833" s="669" t="s">
        <v>12301</v>
      </c>
      <c r="R833" s="353">
        <f t="shared" ref="R833:R838" si="13">T833</f>
        <v>2.8650000000000002</v>
      </c>
      <c r="S833" s="669"/>
      <c r="T833" s="140">
        <v>2.8650000000000002</v>
      </c>
      <c r="U833" s="669" t="s">
        <v>75</v>
      </c>
      <c r="V833" s="670" t="s">
        <v>2799</v>
      </c>
      <c r="W833" s="670" t="s">
        <v>2799</v>
      </c>
      <c r="X833" s="670" t="s">
        <v>2799</v>
      </c>
      <c r="Y833" s="670" t="s">
        <v>2799</v>
      </c>
      <c r="Z833" s="670" t="s">
        <v>2799</v>
      </c>
      <c r="AA833" s="670" t="s">
        <v>2799</v>
      </c>
      <c r="AB833" s="670" t="s">
        <v>2799</v>
      </c>
      <c r="AC833" s="670" t="s">
        <v>2799</v>
      </c>
      <c r="AD833" s="669" t="s">
        <v>49</v>
      </c>
      <c r="AE833" s="669" t="s">
        <v>102</v>
      </c>
      <c r="AF833" s="669"/>
      <c r="AG833" s="1007">
        <v>3</v>
      </c>
      <c r="AH833" s="230">
        <v>1</v>
      </c>
      <c r="AI833" s="230"/>
      <c r="AJ833" s="230"/>
    </row>
    <row r="834" spans="1:36" s="3" customFormat="1" ht="31.5" hidden="1" customHeight="1" x14ac:dyDescent="0.2">
      <c r="A834" s="238" t="s">
        <v>2028</v>
      </c>
      <c r="B834" s="669" t="s">
        <v>108</v>
      </c>
      <c r="C834" s="669" t="s">
        <v>36</v>
      </c>
      <c r="D834" s="465">
        <v>41664</v>
      </c>
      <c r="E834" s="1125">
        <v>0</v>
      </c>
      <c r="F834" s="465">
        <v>41664</v>
      </c>
      <c r="G834" s="1125">
        <v>0.99930555555555556</v>
      </c>
      <c r="H834" s="1125">
        <v>0.99930555555555556</v>
      </c>
      <c r="I834" s="669">
        <v>2</v>
      </c>
      <c r="J834" s="669" t="s">
        <v>1284</v>
      </c>
      <c r="K834" s="669"/>
      <c r="L834" s="669" t="s">
        <v>128</v>
      </c>
      <c r="M834" s="669" t="s">
        <v>12282</v>
      </c>
      <c r="N834" s="669">
        <v>0.4</v>
      </c>
      <c r="O834" s="669" t="s">
        <v>66</v>
      </c>
      <c r="P834" s="669" t="s">
        <v>12282</v>
      </c>
      <c r="Q834" s="669" t="s">
        <v>12303</v>
      </c>
      <c r="R834" s="353">
        <f t="shared" si="13"/>
        <v>0.68100000000000005</v>
      </c>
      <c r="S834" s="669"/>
      <c r="T834" s="140">
        <v>0.68100000000000005</v>
      </c>
      <c r="U834" s="669" t="s">
        <v>75</v>
      </c>
      <c r="V834" s="670" t="s">
        <v>2799</v>
      </c>
      <c r="W834" s="670" t="s">
        <v>2799</v>
      </c>
      <c r="X834" s="670" t="s">
        <v>2799</v>
      </c>
      <c r="Y834" s="670" t="s">
        <v>2799</v>
      </c>
      <c r="Z834" s="670" t="s">
        <v>2799</v>
      </c>
      <c r="AA834" s="670" t="s">
        <v>2799</v>
      </c>
      <c r="AB834" s="670" t="s">
        <v>2799</v>
      </c>
      <c r="AC834" s="670" t="s">
        <v>2799</v>
      </c>
      <c r="AD834" s="669" t="s">
        <v>49</v>
      </c>
      <c r="AE834" s="669" t="s">
        <v>101</v>
      </c>
      <c r="AF834" s="669"/>
      <c r="AG834" s="1007">
        <v>3</v>
      </c>
      <c r="AH834" s="230">
        <v>1</v>
      </c>
      <c r="AI834" s="230"/>
      <c r="AJ834" s="230"/>
    </row>
    <row r="835" spans="1:36" s="3" customFormat="1" ht="78.75" hidden="1" customHeight="1" x14ac:dyDescent="0.2">
      <c r="A835" s="238" t="s">
        <v>2028</v>
      </c>
      <c r="B835" s="669" t="s">
        <v>108</v>
      </c>
      <c r="C835" s="669" t="s">
        <v>36</v>
      </c>
      <c r="D835" s="465">
        <v>41664</v>
      </c>
      <c r="E835" s="1125">
        <v>0</v>
      </c>
      <c r="F835" s="465">
        <v>41664</v>
      </c>
      <c r="G835" s="1125">
        <v>0.72361111111111109</v>
      </c>
      <c r="H835" s="1125">
        <v>0.72361111111111109</v>
      </c>
      <c r="I835" s="669">
        <v>1</v>
      </c>
      <c r="J835" s="669" t="s">
        <v>1284</v>
      </c>
      <c r="K835" s="669"/>
      <c r="L835" s="669" t="s">
        <v>128</v>
      </c>
      <c r="M835" s="669" t="s">
        <v>12304</v>
      </c>
      <c r="N835" s="669">
        <v>0.4</v>
      </c>
      <c r="O835" s="669" t="s">
        <v>66</v>
      </c>
      <c r="P835" s="669" t="s">
        <v>12304</v>
      </c>
      <c r="Q835" s="669" t="s">
        <v>12305</v>
      </c>
      <c r="R835" s="353">
        <f t="shared" si="13"/>
        <v>0.80800000000000005</v>
      </c>
      <c r="S835" s="669"/>
      <c r="T835" s="140">
        <v>0.80800000000000005</v>
      </c>
      <c r="U835" s="669" t="s">
        <v>75</v>
      </c>
      <c r="V835" s="670" t="s">
        <v>2799</v>
      </c>
      <c r="W835" s="670" t="s">
        <v>2799</v>
      </c>
      <c r="X835" s="670" t="s">
        <v>2799</v>
      </c>
      <c r="Y835" s="670" t="s">
        <v>2799</v>
      </c>
      <c r="Z835" s="670" t="s">
        <v>2799</v>
      </c>
      <c r="AA835" s="670" t="s">
        <v>2799</v>
      </c>
      <c r="AB835" s="670" t="s">
        <v>2799</v>
      </c>
      <c r="AC835" s="670" t="s">
        <v>2799</v>
      </c>
      <c r="AD835" s="669" t="s">
        <v>49</v>
      </c>
      <c r="AE835" s="669" t="s">
        <v>101</v>
      </c>
      <c r="AF835" s="669"/>
      <c r="AG835" s="1007">
        <v>3</v>
      </c>
      <c r="AH835" s="230">
        <v>1</v>
      </c>
      <c r="AI835" s="230"/>
      <c r="AJ835" s="230"/>
    </row>
    <row r="836" spans="1:36" ht="63" hidden="1" customHeight="1" x14ac:dyDescent="0.2">
      <c r="A836" s="238" t="s">
        <v>2028</v>
      </c>
      <c r="B836" s="140" t="s">
        <v>108</v>
      </c>
      <c r="C836" s="140" t="s">
        <v>36</v>
      </c>
      <c r="D836" s="465">
        <v>41664</v>
      </c>
      <c r="E836" s="320">
        <v>0.68611111111111101</v>
      </c>
      <c r="F836" s="465">
        <v>41664</v>
      </c>
      <c r="G836" s="320">
        <v>0.72361111111111109</v>
      </c>
      <c r="H836" s="320">
        <v>3.7499999999999999E-2</v>
      </c>
      <c r="I836" s="140">
        <v>4</v>
      </c>
      <c r="J836" s="140"/>
      <c r="K836" s="140"/>
      <c r="L836" s="140" t="s">
        <v>128</v>
      </c>
      <c r="M836" s="140" t="s">
        <v>12306</v>
      </c>
      <c r="N836" s="140">
        <v>0.4</v>
      </c>
      <c r="O836" s="140" t="s">
        <v>66</v>
      </c>
      <c r="P836" s="140" t="s">
        <v>12306</v>
      </c>
      <c r="Q836" s="140" t="s">
        <v>12307</v>
      </c>
      <c r="R836" s="45">
        <f t="shared" si="13"/>
        <v>0.95499999999999996</v>
      </c>
      <c r="S836" s="140"/>
      <c r="T836" s="140">
        <v>0.95499999999999996</v>
      </c>
      <c r="U836" s="140" t="s">
        <v>75</v>
      </c>
      <c r="V836" s="232" t="s">
        <v>2799</v>
      </c>
      <c r="W836" s="232" t="s">
        <v>2799</v>
      </c>
      <c r="X836" s="232" t="s">
        <v>2799</v>
      </c>
      <c r="Y836" s="232" t="s">
        <v>2799</v>
      </c>
      <c r="Z836" s="232" t="s">
        <v>2799</v>
      </c>
      <c r="AA836" s="232" t="s">
        <v>2799</v>
      </c>
      <c r="AB836" s="232" t="s">
        <v>2799</v>
      </c>
      <c r="AC836" s="232" t="s">
        <v>2799</v>
      </c>
      <c r="AD836" s="140" t="s">
        <v>41</v>
      </c>
      <c r="AE836" s="140" t="s">
        <v>98</v>
      </c>
      <c r="AF836" s="140"/>
      <c r="AG836" s="233">
        <v>3</v>
      </c>
      <c r="AH836" s="230">
        <v>1</v>
      </c>
      <c r="AI836" s="230"/>
      <c r="AJ836" s="230"/>
    </row>
    <row r="837" spans="1:36" ht="31.5" hidden="1" customHeight="1" x14ac:dyDescent="0.2">
      <c r="A837" s="238" t="s">
        <v>2028</v>
      </c>
      <c r="B837" s="140" t="s">
        <v>108</v>
      </c>
      <c r="C837" s="140" t="s">
        <v>36</v>
      </c>
      <c r="D837" s="465">
        <v>41664</v>
      </c>
      <c r="E837" s="320">
        <v>0.45763888888888887</v>
      </c>
      <c r="F837" s="465">
        <v>41664</v>
      </c>
      <c r="G837" s="320">
        <v>0.48125000000000001</v>
      </c>
      <c r="H837" s="320">
        <v>2.361111111111111E-2</v>
      </c>
      <c r="I837" s="140">
        <v>4</v>
      </c>
      <c r="J837" s="140" t="s">
        <v>1284</v>
      </c>
      <c r="K837" s="140"/>
      <c r="L837" s="140" t="s">
        <v>128</v>
      </c>
      <c r="M837" s="140" t="s">
        <v>12308</v>
      </c>
      <c r="N837" s="140">
        <v>0.4</v>
      </c>
      <c r="O837" s="140" t="s">
        <v>66</v>
      </c>
      <c r="P837" s="140" t="s">
        <v>12308</v>
      </c>
      <c r="Q837" s="140" t="s">
        <v>12309</v>
      </c>
      <c r="R837" s="45">
        <f t="shared" si="13"/>
        <v>0.20599999999999999</v>
      </c>
      <c r="S837" s="140"/>
      <c r="T837" s="140">
        <v>0.20599999999999999</v>
      </c>
      <c r="U837" s="140" t="s">
        <v>75</v>
      </c>
      <c r="V837" s="232" t="s">
        <v>2799</v>
      </c>
      <c r="W837" s="232" t="s">
        <v>2799</v>
      </c>
      <c r="X837" s="232" t="s">
        <v>2799</v>
      </c>
      <c r="Y837" s="232" t="s">
        <v>2799</v>
      </c>
      <c r="Z837" s="232" t="s">
        <v>2799</v>
      </c>
      <c r="AA837" s="232" t="s">
        <v>2799</v>
      </c>
      <c r="AB837" s="232" t="s">
        <v>2799</v>
      </c>
      <c r="AC837" s="232" t="s">
        <v>2799</v>
      </c>
      <c r="AD837" s="140" t="s">
        <v>49</v>
      </c>
      <c r="AE837" s="140" t="s">
        <v>101</v>
      </c>
      <c r="AF837" s="140"/>
      <c r="AG837" s="233">
        <v>2</v>
      </c>
      <c r="AH837" s="230">
        <v>1</v>
      </c>
      <c r="AI837" s="230"/>
      <c r="AJ837" s="230"/>
    </row>
    <row r="838" spans="1:36" ht="31.5" hidden="1" customHeight="1" x14ac:dyDescent="0.2">
      <c r="A838" s="238" t="s">
        <v>2028</v>
      </c>
      <c r="B838" s="140" t="s">
        <v>108</v>
      </c>
      <c r="C838" s="140" t="s">
        <v>36</v>
      </c>
      <c r="D838" s="465">
        <v>41664</v>
      </c>
      <c r="E838" s="320">
        <v>0.4375</v>
      </c>
      <c r="F838" s="465">
        <v>41664</v>
      </c>
      <c r="G838" s="320">
        <v>0.48125000000000001</v>
      </c>
      <c r="H838" s="320">
        <v>2.361111111111111E-2</v>
      </c>
      <c r="I838" s="140">
        <v>1</v>
      </c>
      <c r="J838" s="140"/>
      <c r="K838" s="140"/>
      <c r="L838" s="140" t="s">
        <v>126</v>
      </c>
      <c r="M838" s="140" t="s">
        <v>12310</v>
      </c>
      <c r="N838" s="140">
        <v>0.4</v>
      </c>
      <c r="O838" s="140" t="s">
        <v>72</v>
      </c>
      <c r="P838" s="140" t="s">
        <v>12311</v>
      </c>
      <c r="Q838" s="140" t="s">
        <v>12312</v>
      </c>
      <c r="R838" s="45">
        <f t="shared" si="13"/>
        <v>0.54100000000000004</v>
      </c>
      <c r="S838" s="140"/>
      <c r="T838" s="140">
        <v>0.54100000000000004</v>
      </c>
      <c r="U838" s="140" t="s">
        <v>86</v>
      </c>
      <c r="V838" s="232" t="s">
        <v>2799</v>
      </c>
      <c r="W838" s="232" t="s">
        <v>2799</v>
      </c>
      <c r="X838" s="232" t="s">
        <v>2799</v>
      </c>
      <c r="Y838" s="232" t="s">
        <v>2799</v>
      </c>
      <c r="Z838" s="232" t="s">
        <v>2799</v>
      </c>
      <c r="AA838" s="232" t="s">
        <v>2799</v>
      </c>
      <c r="AB838" s="232" t="s">
        <v>2799</v>
      </c>
      <c r="AC838" s="232" t="s">
        <v>2799</v>
      </c>
      <c r="AD838" s="140" t="s">
        <v>40</v>
      </c>
      <c r="AE838" s="140" t="s">
        <v>98</v>
      </c>
      <c r="AF838" s="140"/>
      <c r="AG838" s="233">
        <v>2</v>
      </c>
      <c r="AH838" s="230">
        <v>1</v>
      </c>
      <c r="AI838" s="230"/>
      <c r="AJ838" s="230"/>
    </row>
    <row r="839" spans="1:36" s="3" customFormat="1" ht="31.5" hidden="1" customHeight="1" x14ac:dyDescent="0.2">
      <c r="A839" s="36" t="s">
        <v>2028</v>
      </c>
      <c r="B839" s="28" t="s">
        <v>108</v>
      </c>
      <c r="C839" s="28" t="s">
        <v>36</v>
      </c>
      <c r="D839" s="37">
        <v>41665</v>
      </c>
      <c r="E839" s="30">
        <v>0.62777777777777777</v>
      </c>
      <c r="F839" s="37">
        <v>41665</v>
      </c>
      <c r="G839" s="30">
        <v>0.72222222222222221</v>
      </c>
      <c r="H839" s="196">
        <v>9.4444444444444442E-2</v>
      </c>
      <c r="I839" s="28">
        <v>3</v>
      </c>
      <c r="J839" s="28" t="s">
        <v>516</v>
      </c>
      <c r="K839" s="28" t="s">
        <v>134</v>
      </c>
      <c r="L839" s="28" t="s">
        <v>128</v>
      </c>
      <c r="M839" s="28" t="s">
        <v>791</v>
      </c>
      <c r="N839" s="28" t="s">
        <v>103</v>
      </c>
      <c r="O839" s="28" t="s">
        <v>66</v>
      </c>
      <c r="P839" s="28" t="s">
        <v>791</v>
      </c>
      <c r="Q839" s="28" t="s">
        <v>792</v>
      </c>
      <c r="R839" s="28">
        <v>0.14399999999999999</v>
      </c>
      <c r="S839" s="28">
        <v>7.1999999999999995E-2</v>
      </c>
      <c r="T839" s="36">
        <f>R839+S839</f>
        <v>0.21599999999999997</v>
      </c>
      <c r="U839" s="140" t="s">
        <v>75</v>
      </c>
      <c r="V839" s="232">
        <v>1978</v>
      </c>
      <c r="W839" s="140" t="s">
        <v>2801</v>
      </c>
      <c r="X839" s="140" t="s">
        <v>2803</v>
      </c>
      <c r="Y839" s="232">
        <v>2013</v>
      </c>
      <c r="Z839" s="232" t="s">
        <v>2799</v>
      </c>
      <c r="AA839" s="232">
        <v>2014</v>
      </c>
      <c r="AB839" s="232" t="s">
        <v>2799</v>
      </c>
      <c r="AC839" s="232">
        <v>2010</v>
      </c>
      <c r="AD839" s="140" t="s">
        <v>52</v>
      </c>
      <c r="AE839" s="140" t="s">
        <v>101</v>
      </c>
      <c r="AF839" s="140"/>
      <c r="AG839" s="234" t="s">
        <v>2807</v>
      </c>
      <c r="AH839" s="22"/>
      <c r="AI839" s="22"/>
      <c r="AJ839" s="22"/>
    </row>
    <row r="840" spans="1:36" s="3" customFormat="1" ht="94.5" hidden="1" customHeight="1" x14ac:dyDescent="0.2">
      <c r="A840" s="238" t="s">
        <v>2028</v>
      </c>
      <c r="B840" s="140" t="s">
        <v>108</v>
      </c>
      <c r="C840" s="140" t="s">
        <v>36</v>
      </c>
      <c r="D840" s="231">
        <v>41665</v>
      </c>
      <c r="E840" s="320">
        <v>0</v>
      </c>
      <c r="F840" s="231">
        <v>41665</v>
      </c>
      <c r="G840" s="320">
        <v>0.6875</v>
      </c>
      <c r="H840" s="320">
        <v>0.6875</v>
      </c>
      <c r="I840" s="140">
        <v>2</v>
      </c>
      <c r="J840" s="140" t="s">
        <v>1284</v>
      </c>
      <c r="K840" s="140"/>
      <c r="L840" s="140" t="s">
        <v>128</v>
      </c>
      <c r="M840" s="140" t="s">
        <v>12282</v>
      </c>
      <c r="N840" s="140">
        <v>0.4</v>
      </c>
      <c r="O840" s="140" t="s">
        <v>66</v>
      </c>
      <c r="P840" s="140" t="s">
        <v>12313</v>
      </c>
      <c r="Q840" s="140" t="s">
        <v>12314</v>
      </c>
      <c r="R840" s="45">
        <f>T840</f>
        <v>0.4</v>
      </c>
      <c r="S840" s="140"/>
      <c r="T840" s="140">
        <v>0.4</v>
      </c>
      <c r="U840" s="140" t="s">
        <v>75</v>
      </c>
      <c r="V840" s="232" t="s">
        <v>2799</v>
      </c>
      <c r="W840" s="232" t="s">
        <v>2799</v>
      </c>
      <c r="X840" s="232" t="s">
        <v>2799</v>
      </c>
      <c r="Y840" s="232" t="s">
        <v>2799</v>
      </c>
      <c r="Z840" s="232" t="s">
        <v>2799</v>
      </c>
      <c r="AA840" s="232" t="s">
        <v>2799</v>
      </c>
      <c r="AB840" s="232" t="s">
        <v>2799</v>
      </c>
      <c r="AC840" s="232" t="s">
        <v>2799</v>
      </c>
      <c r="AD840" s="140" t="s">
        <v>52</v>
      </c>
      <c r="AE840" s="140" t="s">
        <v>98</v>
      </c>
      <c r="AF840" s="140"/>
      <c r="AG840" s="233">
        <v>3</v>
      </c>
      <c r="AH840" s="230">
        <v>1</v>
      </c>
      <c r="AI840" s="230"/>
      <c r="AJ840" s="230"/>
    </row>
    <row r="841" spans="1:36" s="3" customFormat="1" ht="47.25" hidden="1" customHeight="1" x14ac:dyDescent="0.2">
      <c r="A841" s="238" t="s">
        <v>2028</v>
      </c>
      <c r="B841" s="140" t="s">
        <v>108</v>
      </c>
      <c r="C841" s="140" t="s">
        <v>12315</v>
      </c>
      <c r="D841" s="231">
        <v>41665</v>
      </c>
      <c r="E841" s="320">
        <v>0.77986111111111101</v>
      </c>
      <c r="F841" s="231">
        <v>41665</v>
      </c>
      <c r="G841" s="320">
        <v>0.89583333333333337</v>
      </c>
      <c r="H841" s="320">
        <v>0.11319444444444444</v>
      </c>
      <c r="I841" s="140">
        <v>5</v>
      </c>
      <c r="J841" s="140"/>
      <c r="K841" s="140"/>
      <c r="L841" s="140" t="s">
        <v>125</v>
      </c>
      <c r="M841" s="140" t="s">
        <v>12316</v>
      </c>
      <c r="N841" s="140">
        <v>0.4</v>
      </c>
      <c r="O841" s="140" t="s">
        <v>66</v>
      </c>
      <c r="P841" s="140" t="s">
        <v>12316</v>
      </c>
      <c r="Q841" s="140" t="s">
        <v>12317</v>
      </c>
      <c r="R841" s="45">
        <f>T841</f>
        <v>1.2</v>
      </c>
      <c r="S841" s="140"/>
      <c r="T841" s="140">
        <v>1.2</v>
      </c>
      <c r="U841" s="140" t="s">
        <v>75</v>
      </c>
      <c r="V841" s="232" t="s">
        <v>2799</v>
      </c>
      <c r="W841" s="232" t="s">
        <v>2799</v>
      </c>
      <c r="X841" s="232" t="s">
        <v>2799</v>
      </c>
      <c r="Y841" s="232" t="s">
        <v>2799</v>
      </c>
      <c r="Z841" s="232" t="s">
        <v>2799</v>
      </c>
      <c r="AA841" s="232" t="s">
        <v>2799</v>
      </c>
      <c r="AB841" s="232" t="s">
        <v>2799</v>
      </c>
      <c r="AC841" s="232" t="s">
        <v>2799</v>
      </c>
      <c r="AD841" s="140" t="s">
        <v>55</v>
      </c>
      <c r="AE841" s="140" t="s">
        <v>98</v>
      </c>
      <c r="AF841" s="140"/>
      <c r="AG841" s="233"/>
      <c r="AH841" s="230">
        <v>1</v>
      </c>
      <c r="AI841" s="230"/>
      <c r="AJ841" s="230"/>
    </row>
    <row r="842" spans="1:36" ht="31.5" hidden="1" customHeight="1" x14ac:dyDescent="0.2">
      <c r="A842" s="36" t="s">
        <v>2028</v>
      </c>
      <c r="B842" s="28" t="s">
        <v>108</v>
      </c>
      <c r="C842" s="28" t="s">
        <v>36</v>
      </c>
      <c r="D842" s="37">
        <v>41666</v>
      </c>
      <c r="E842" s="30"/>
      <c r="F842" s="37"/>
      <c r="G842" s="30"/>
      <c r="H842" s="196"/>
      <c r="I842" s="28"/>
      <c r="J842" s="28"/>
      <c r="K842" s="28"/>
      <c r="L842" s="28"/>
      <c r="M842" s="28"/>
      <c r="N842" s="28"/>
      <c r="O842" s="28"/>
      <c r="P842" s="28"/>
      <c r="Q842" s="28"/>
      <c r="R842" s="28"/>
      <c r="S842" s="28"/>
      <c r="T842" s="36"/>
      <c r="U842" s="28"/>
      <c r="V842" s="28"/>
      <c r="W842" s="28"/>
      <c r="X842" s="28"/>
      <c r="Y842" s="28"/>
      <c r="Z842" s="28"/>
      <c r="AA842" s="28"/>
      <c r="AB842" s="28"/>
      <c r="AC842" s="28"/>
      <c r="AD842" s="28"/>
      <c r="AE842" s="28"/>
      <c r="AF842" s="28"/>
      <c r="AG842" s="28" t="s">
        <v>203</v>
      </c>
    </row>
    <row r="843" spans="1:36" ht="31.5" hidden="1" customHeight="1" x14ac:dyDescent="0.2">
      <c r="A843" s="238" t="s">
        <v>2028</v>
      </c>
      <c r="B843" s="140" t="s">
        <v>108</v>
      </c>
      <c r="C843" s="140" t="s">
        <v>36</v>
      </c>
      <c r="D843" s="231">
        <v>41666</v>
      </c>
      <c r="E843" s="320">
        <v>0.43055555555555558</v>
      </c>
      <c r="F843" s="465">
        <v>41666</v>
      </c>
      <c r="G843" s="320">
        <v>0.49652777777777773</v>
      </c>
      <c r="H843" s="320">
        <v>6.5972222222222224E-2</v>
      </c>
      <c r="I843" s="140">
        <v>1</v>
      </c>
      <c r="J843" s="140" t="s">
        <v>1284</v>
      </c>
      <c r="K843" s="140"/>
      <c r="L843" s="140" t="s">
        <v>126</v>
      </c>
      <c r="M843" s="140" t="s">
        <v>12265</v>
      </c>
      <c r="N843" s="140">
        <v>0.4</v>
      </c>
      <c r="O843" s="140" t="s">
        <v>72</v>
      </c>
      <c r="P843" s="140" t="s">
        <v>12265</v>
      </c>
      <c r="Q843" s="140" t="s">
        <v>12318</v>
      </c>
      <c r="R843" s="45">
        <f>T843</f>
        <v>0.26800000000000002</v>
      </c>
      <c r="S843" s="140"/>
      <c r="T843" s="140">
        <v>0.26800000000000002</v>
      </c>
      <c r="U843" s="140" t="s">
        <v>86</v>
      </c>
      <c r="V843" s="232" t="s">
        <v>2799</v>
      </c>
      <c r="W843" s="232" t="s">
        <v>2799</v>
      </c>
      <c r="X843" s="232" t="s">
        <v>2799</v>
      </c>
      <c r="Y843" s="232" t="s">
        <v>2799</v>
      </c>
      <c r="Z843" s="232" t="s">
        <v>2799</v>
      </c>
      <c r="AA843" s="232" t="s">
        <v>2799</v>
      </c>
      <c r="AB843" s="232" t="s">
        <v>2799</v>
      </c>
      <c r="AC843" s="232" t="s">
        <v>2799</v>
      </c>
      <c r="AD843" s="140" t="s">
        <v>40</v>
      </c>
      <c r="AE843" s="140" t="s">
        <v>98</v>
      </c>
      <c r="AF843" s="140"/>
      <c r="AG843" s="233">
        <v>1</v>
      </c>
      <c r="AH843" s="230">
        <v>1</v>
      </c>
      <c r="AI843" s="230"/>
      <c r="AJ843" s="230"/>
    </row>
    <row r="844" spans="1:36" ht="31.5" hidden="1" customHeight="1" x14ac:dyDescent="0.2">
      <c r="A844" s="238" t="s">
        <v>2028</v>
      </c>
      <c r="B844" s="140" t="s">
        <v>108</v>
      </c>
      <c r="C844" s="140" t="s">
        <v>36</v>
      </c>
      <c r="D844" s="231">
        <v>41666</v>
      </c>
      <c r="E844" s="320">
        <v>0.52430555555555558</v>
      </c>
      <c r="F844" s="465">
        <v>41666</v>
      </c>
      <c r="G844" s="320">
        <v>0.49652777777777773</v>
      </c>
      <c r="H844" s="320">
        <v>6.5972222222222224E-2</v>
      </c>
      <c r="I844" s="140">
        <v>1</v>
      </c>
      <c r="J844" s="140" t="s">
        <v>1284</v>
      </c>
      <c r="K844" s="140"/>
      <c r="L844" s="140" t="s">
        <v>128</v>
      </c>
      <c r="M844" s="140" t="s">
        <v>12319</v>
      </c>
      <c r="N844" s="140">
        <v>0.4</v>
      </c>
      <c r="O844" s="140" t="s">
        <v>66</v>
      </c>
      <c r="P844" s="140" t="s">
        <v>12319</v>
      </c>
      <c r="Q844" s="140" t="s">
        <v>12320</v>
      </c>
      <c r="R844" s="45">
        <f>T844</f>
        <v>0.14099999999999999</v>
      </c>
      <c r="S844" s="140"/>
      <c r="T844" s="140">
        <v>0.14099999999999999</v>
      </c>
      <c r="U844" s="140" t="s">
        <v>75</v>
      </c>
      <c r="V844" s="232" t="s">
        <v>2799</v>
      </c>
      <c r="W844" s="232" t="s">
        <v>2799</v>
      </c>
      <c r="X844" s="232" t="s">
        <v>2799</v>
      </c>
      <c r="Y844" s="232" t="s">
        <v>2799</v>
      </c>
      <c r="Z844" s="232" t="s">
        <v>2799</v>
      </c>
      <c r="AA844" s="232" t="s">
        <v>2799</v>
      </c>
      <c r="AB844" s="232" t="s">
        <v>2799</v>
      </c>
      <c r="AC844" s="232" t="s">
        <v>2799</v>
      </c>
      <c r="AD844" s="140" t="s">
        <v>49</v>
      </c>
      <c r="AE844" s="140" t="s">
        <v>101</v>
      </c>
      <c r="AF844" s="140"/>
      <c r="AG844" s="233">
        <v>3</v>
      </c>
      <c r="AH844" s="230">
        <v>1</v>
      </c>
      <c r="AI844" s="230"/>
      <c r="AJ844" s="230"/>
    </row>
    <row r="845" spans="1:36" ht="31.5" hidden="1" customHeight="1" x14ac:dyDescent="0.2">
      <c r="A845" s="238" t="s">
        <v>2028</v>
      </c>
      <c r="B845" s="140" t="s">
        <v>108</v>
      </c>
      <c r="C845" s="140" t="s">
        <v>36</v>
      </c>
      <c r="D845" s="231">
        <v>41666</v>
      </c>
      <c r="E845" s="320">
        <v>0.56944444444444442</v>
      </c>
      <c r="F845" s="465">
        <v>41666</v>
      </c>
      <c r="G845" s="320">
        <v>0.61111111111111105</v>
      </c>
      <c r="H845" s="320">
        <v>4.1666666666666664E-2</v>
      </c>
      <c r="I845" s="140">
        <v>1</v>
      </c>
      <c r="J845" s="140" t="s">
        <v>1284</v>
      </c>
      <c r="K845" s="140"/>
      <c r="L845" s="140" t="s">
        <v>130</v>
      </c>
      <c r="M845" s="140" t="s">
        <v>12321</v>
      </c>
      <c r="N845" s="140">
        <v>0.4</v>
      </c>
      <c r="O845" s="140" t="s">
        <v>66</v>
      </c>
      <c r="P845" s="140" t="s">
        <v>12321</v>
      </c>
      <c r="Q845" s="140" t="s">
        <v>12322</v>
      </c>
      <c r="R845" s="45">
        <f>T845</f>
        <v>0.34</v>
      </c>
      <c r="S845" s="140"/>
      <c r="T845" s="140">
        <v>0.34</v>
      </c>
      <c r="U845" s="140" t="s">
        <v>77</v>
      </c>
      <c r="V845" s="232" t="s">
        <v>2799</v>
      </c>
      <c r="W845" s="232" t="s">
        <v>2799</v>
      </c>
      <c r="X845" s="232" t="s">
        <v>2799</v>
      </c>
      <c r="Y845" s="232" t="s">
        <v>2799</v>
      </c>
      <c r="Z845" s="232" t="s">
        <v>2799</v>
      </c>
      <c r="AA845" s="232" t="s">
        <v>2799</v>
      </c>
      <c r="AB845" s="232" t="s">
        <v>2799</v>
      </c>
      <c r="AC845" s="232" t="s">
        <v>2799</v>
      </c>
      <c r="AD845" s="140" t="s">
        <v>60</v>
      </c>
      <c r="AE845" s="140" t="s">
        <v>101</v>
      </c>
      <c r="AF845" s="140"/>
      <c r="AG845" s="233">
        <v>2</v>
      </c>
      <c r="AH845" s="230">
        <v>1</v>
      </c>
      <c r="AI845" s="230"/>
      <c r="AJ845" s="230"/>
    </row>
    <row r="846" spans="1:36" ht="31.5" hidden="1" customHeight="1" x14ac:dyDescent="0.2">
      <c r="A846" s="36" t="s">
        <v>2028</v>
      </c>
      <c r="B846" s="28" t="s">
        <v>108</v>
      </c>
      <c r="C846" s="28" t="s">
        <v>36</v>
      </c>
      <c r="D846" s="37">
        <v>41667</v>
      </c>
      <c r="E846" s="30"/>
      <c r="F846" s="37"/>
      <c r="G846" s="30"/>
      <c r="H846" s="196"/>
      <c r="I846" s="28"/>
      <c r="J846" s="28"/>
      <c r="K846" s="349"/>
      <c r="L846" s="28"/>
      <c r="M846" s="28"/>
      <c r="N846" s="28"/>
      <c r="O846" s="28"/>
      <c r="P846" s="28"/>
      <c r="Q846" s="28"/>
      <c r="R846" s="28"/>
      <c r="S846" s="28"/>
      <c r="T846" s="36"/>
      <c r="U846" s="28"/>
      <c r="V846" s="28"/>
      <c r="W846" s="28"/>
      <c r="X846" s="28"/>
      <c r="Y846" s="28"/>
      <c r="Z846" s="28"/>
      <c r="AA846" s="28"/>
      <c r="AB846" s="28"/>
      <c r="AC846" s="28"/>
      <c r="AD846" s="28"/>
      <c r="AE846" s="28"/>
      <c r="AF846" s="28"/>
      <c r="AG846" s="28" t="s">
        <v>203</v>
      </c>
    </row>
    <row r="847" spans="1:36" ht="31.5" hidden="1" customHeight="1" x14ac:dyDescent="0.2">
      <c r="A847" s="36" t="s">
        <v>2028</v>
      </c>
      <c r="B847" s="28" t="s">
        <v>108</v>
      </c>
      <c r="C847" s="28" t="s">
        <v>36</v>
      </c>
      <c r="D847" s="37">
        <v>41668</v>
      </c>
      <c r="E847" s="30">
        <v>0.76388888888888884</v>
      </c>
      <c r="F847" s="37">
        <v>41668</v>
      </c>
      <c r="G847" s="30">
        <v>0.8125</v>
      </c>
      <c r="H847" s="196">
        <v>4.8611111111111112E-2</v>
      </c>
      <c r="I847" s="28">
        <v>6</v>
      </c>
      <c r="J847" s="28" t="s">
        <v>178</v>
      </c>
      <c r="K847" s="28" t="s">
        <v>134</v>
      </c>
      <c r="L847" s="28" t="s">
        <v>128</v>
      </c>
      <c r="M847" s="620" t="s">
        <v>838</v>
      </c>
      <c r="N847" s="28" t="s">
        <v>103</v>
      </c>
      <c r="O847" s="28" t="s">
        <v>66</v>
      </c>
      <c r="P847" s="620" t="s">
        <v>839</v>
      </c>
      <c r="Q847" s="28" t="s">
        <v>840</v>
      </c>
      <c r="R847" s="118">
        <v>0.40500000000000003</v>
      </c>
      <c r="S847" s="118">
        <v>0.17299999999999999</v>
      </c>
      <c r="T847" s="36">
        <f>R847+S847</f>
        <v>0.57800000000000007</v>
      </c>
      <c r="U847" s="140" t="s">
        <v>75</v>
      </c>
      <c r="V847" s="232">
        <v>1981</v>
      </c>
      <c r="W847" s="140" t="s">
        <v>2801</v>
      </c>
      <c r="X847" s="140" t="s">
        <v>2803</v>
      </c>
      <c r="Y847" s="232">
        <v>2013</v>
      </c>
      <c r="Z847" s="232" t="s">
        <v>2799</v>
      </c>
      <c r="AA847" s="232">
        <v>2014</v>
      </c>
      <c r="AB847" s="232" t="s">
        <v>2799</v>
      </c>
      <c r="AC847" s="232">
        <v>2010</v>
      </c>
      <c r="AD847" s="140" t="s">
        <v>52</v>
      </c>
      <c r="AE847" s="140" t="s">
        <v>101</v>
      </c>
      <c r="AF847" s="140"/>
      <c r="AG847" s="234" t="s">
        <v>2807</v>
      </c>
    </row>
    <row r="848" spans="1:36" ht="31.5" hidden="1" customHeight="1" x14ac:dyDescent="0.2">
      <c r="A848" s="36" t="s">
        <v>2028</v>
      </c>
      <c r="B848" s="28" t="s">
        <v>108</v>
      </c>
      <c r="C848" s="28" t="s">
        <v>36</v>
      </c>
      <c r="D848" s="37">
        <v>41668</v>
      </c>
      <c r="E848" s="30">
        <v>0.76388888888888884</v>
      </c>
      <c r="F848" s="37">
        <v>41668</v>
      </c>
      <c r="G848" s="30">
        <v>0.99930555555555556</v>
      </c>
      <c r="H848" s="196">
        <v>0.23541666666666669</v>
      </c>
      <c r="I848" s="28">
        <v>6</v>
      </c>
      <c r="J848" s="28" t="s">
        <v>178</v>
      </c>
      <c r="K848" s="28" t="s">
        <v>134</v>
      </c>
      <c r="L848" s="28" t="s">
        <v>128</v>
      </c>
      <c r="M848" s="28" t="s">
        <v>838</v>
      </c>
      <c r="N848" s="28" t="s">
        <v>103</v>
      </c>
      <c r="O848" s="28" t="s">
        <v>66</v>
      </c>
      <c r="P848" s="28" t="s">
        <v>841</v>
      </c>
      <c r="Q848" s="28" t="s">
        <v>842</v>
      </c>
      <c r="R848" s="118">
        <v>1.1259999999999999</v>
      </c>
      <c r="S848" s="118">
        <v>0.48199999999999998</v>
      </c>
      <c r="T848" s="36">
        <f>R848+S848</f>
        <v>1.6079999999999999</v>
      </c>
      <c r="U848" s="140" t="s">
        <v>75</v>
      </c>
      <c r="V848" s="232">
        <v>1981</v>
      </c>
      <c r="W848" s="140" t="s">
        <v>2801</v>
      </c>
      <c r="X848" s="140" t="s">
        <v>2803</v>
      </c>
      <c r="Y848" s="232">
        <v>2013</v>
      </c>
      <c r="Z848" s="232" t="s">
        <v>2799</v>
      </c>
      <c r="AA848" s="232">
        <v>2014</v>
      </c>
      <c r="AB848" s="232" t="s">
        <v>2799</v>
      </c>
      <c r="AC848" s="232">
        <v>2010</v>
      </c>
      <c r="AD848" s="140" t="s">
        <v>52</v>
      </c>
      <c r="AE848" s="140" t="s">
        <v>101</v>
      </c>
      <c r="AF848" s="140"/>
      <c r="AG848" s="234" t="s">
        <v>2807</v>
      </c>
    </row>
    <row r="849" spans="1:36" ht="31.5" hidden="1" customHeight="1" x14ac:dyDescent="0.2">
      <c r="A849" s="36" t="s">
        <v>2028</v>
      </c>
      <c r="B849" s="28" t="s">
        <v>108</v>
      </c>
      <c r="C849" s="28" t="s">
        <v>36</v>
      </c>
      <c r="D849" s="37">
        <v>41668</v>
      </c>
      <c r="E849" s="30">
        <v>0.76388888888888884</v>
      </c>
      <c r="F849" s="37"/>
      <c r="G849" s="30"/>
      <c r="H849" s="196"/>
      <c r="I849" s="28">
        <v>9</v>
      </c>
      <c r="J849" s="28"/>
      <c r="K849" s="28"/>
      <c r="L849" s="28" t="s">
        <v>128</v>
      </c>
      <c r="M849" s="28" t="s">
        <v>843</v>
      </c>
      <c r="N849" s="28" t="s">
        <v>103</v>
      </c>
      <c r="O849" s="28" t="s">
        <v>66</v>
      </c>
      <c r="P849" s="28" t="s">
        <v>843</v>
      </c>
      <c r="Q849" s="36" t="s">
        <v>883</v>
      </c>
      <c r="R849" s="51">
        <v>14.478</v>
      </c>
      <c r="S849" s="51">
        <v>7.1310000000000002</v>
      </c>
      <c r="T849" s="36">
        <f>R849+S849</f>
        <v>21.609000000000002</v>
      </c>
      <c r="U849" s="140" t="s">
        <v>84</v>
      </c>
      <c r="V849" s="232">
        <v>2002</v>
      </c>
      <c r="W849" s="140" t="s">
        <v>2281</v>
      </c>
      <c r="X849" s="140" t="s">
        <v>2803</v>
      </c>
      <c r="Y849" s="232">
        <v>2013</v>
      </c>
      <c r="Z849" s="232" t="s">
        <v>2799</v>
      </c>
      <c r="AA849" s="232">
        <v>2014</v>
      </c>
      <c r="AB849" s="232" t="s">
        <v>2799</v>
      </c>
      <c r="AC849" s="232">
        <v>2013</v>
      </c>
      <c r="AD849" s="140" t="s">
        <v>49</v>
      </c>
      <c r="AE849" s="140" t="s">
        <v>101</v>
      </c>
      <c r="AF849" s="140"/>
      <c r="AG849" s="235" t="s">
        <v>2808</v>
      </c>
    </row>
    <row r="850" spans="1:36" ht="51" hidden="1" customHeight="1" x14ac:dyDescent="0.2">
      <c r="A850" s="36" t="s">
        <v>2028</v>
      </c>
      <c r="B850" s="28" t="s">
        <v>108</v>
      </c>
      <c r="C850" s="28" t="s">
        <v>36</v>
      </c>
      <c r="D850" s="37">
        <v>41668</v>
      </c>
      <c r="E850" s="30">
        <v>0.76388888888888884</v>
      </c>
      <c r="F850" s="37">
        <v>41671</v>
      </c>
      <c r="G850" s="30">
        <v>0.6791666666666667</v>
      </c>
      <c r="H850" s="196">
        <v>2.9152777777777779</v>
      </c>
      <c r="I850" s="28">
        <v>9</v>
      </c>
      <c r="J850" s="28"/>
      <c r="K850" s="28"/>
      <c r="L850" s="28" t="s">
        <v>128</v>
      </c>
      <c r="M850" s="28" t="s">
        <v>843</v>
      </c>
      <c r="N850" s="28" t="s">
        <v>103</v>
      </c>
      <c r="O850" s="28" t="s">
        <v>66</v>
      </c>
      <c r="P850" s="28" t="s">
        <v>843</v>
      </c>
      <c r="Q850" s="28" t="s">
        <v>864</v>
      </c>
      <c r="R850" s="51">
        <v>11.13</v>
      </c>
      <c r="S850" s="51">
        <v>4.7699999999999996</v>
      </c>
      <c r="T850" s="36">
        <f>R850+S850</f>
        <v>15.9</v>
      </c>
      <c r="U850" s="140" t="s">
        <v>84</v>
      </c>
      <c r="V850" s="232">
        <v>2002</v>
      </c>
      <c r="W850" s="140" t="s">
        <v>2281</v>
      </c>
      <c r="X850" s="140" t="s">
        <v>2803</v>
      </c>
      <c r="Y850" s="232">
        <v>2013</v>
      </c>
      <c r="Z850" s="232" t="s">
        <v>2799</v>
      </c>
      <c r="AA850" s="232">
        <v>2014</v>
      </c>
      <c r="AB850" s="232" t="s">
        <v>2799</v>
      </c>
      <c r="AC850" s="232">
        <v>2013</v>
      </c>
      <c r="AD850" s="140" t="s">
        <v>49</v>
      </c>
      <c r="AE850" s="140" t="s">
        <v>102</v>
      </c>
      <c r="AF850" s="140"/>
      <c r="AG850" s="235" t="s">
        <v>2808</v>
      </c>
    </row>
    <row r="851" spans="1:36" ht="31.5" hidden="1" customHeight="1" x14ac:dyDescent="0.25">
      <c r="A851" s="36" t="s">
        <v>2028</v>
      </c>
      <c r="B851" s="28" t="s">
        <v>108</v>
      </c>
      <c r="C851" s="28" t="s">
        <v>36</v>
      </c>
      <c r="D851" s="37">
        <v>41669</v>
      </c>
      <c r="E851" s="30">
        <v>0.66666666666666663</v>
      </c>
      <c r="F851" s="37">
        <v>41669</v>
      </c>
      <c r="G851" s="30">
        <v>0.84722222222222221</v>
      </c>
      <c r="H851" s="196">
        <v>0.2638888888888889</v>
      </c>
      <c r="I851" s="28">
        <v>8</v>
      </c>
      <c r="J851" s="28" t="s">
        <v>178</v>
      </c>
      <c r="K851" s="28" t="s">
        <v>134</v>
      </c>
      <c r="L851" s="28" t="s">
        <v>128</v>
      </c>
      <c r="M851" s="28" t="s">
        <v>844</v>
      </c>
      <c r="N851" s="28" t="s">
        <v>103</v>
      </c>
      <c r="O851" s="28" t="s">
        <v>66</v>
      </c>
      <c r="P851" s="28" t="s">
        <v>844</v>
      </c>
      <c r="Q851" s="28" t="s">
        <v>845</v>
      </c>
      <c r="R851" s="51">
        <v>2.6179999999999999</v>
      </c>
      <c r="S851" s="51">
        <v>1.2889999999999999</v>
      </c>
      <c r="T851" s="36">
        <f>R851+S851</f>
        <v>3.907</v>
      </c>
      <c r="U851" s="140" t="s">
        <v>75</v>
      </c>
      <c r="V851" s="232">
        <v>1986</v>
      </c>
      <c r="W851" s="140" t="s">
        <v>2809</v>
      </c>
      <c r="X851" s="140" t="s">
        <v>2803</v>
      </c>
      <c r="Y851" s="232">
        <v>2013</v>
      </c>
      <c r="Z851" s="232" t="s">
        <v>2799</v>
      </c>
      <c r="AA851" s="232">
        <v>2014</v>
      </c>
      <c r="AB851" s="232" t="s">
        <v>2799</v>
      </c>
      <c r="AC851" s="232">
        <v>2008</v>
      </c>
      <c r="AD851" s="140" t="s">
        <v>60</v>
      </c>
      <c r="AE851" s="140" t="s">
        <v>98</v>
      </c>
      <c r="AF851" s="140"/>
      <c r="AG851" s="236" t="s">
        <v>2810</v>
      </c>
    </row>
    <row r="852" spans="1:36" ht="31.5" hidden="1" customHeight="1" x14ac:dyDescent="0.2">
      <c r="A852" s="238" t="s">
        <v>2028</v>
      </c>
      <c r="B852" s="140" t="s">
        <v>108</v>
      </c>
      <c r="C852" s="140" t="s">
        <v>36</v>
      </c>
      <c r="D852" s="465">
        <v>41669</v>
      </c>
      <c r="E852" s="320">
        <v>0.73611111111111116</v>
      </c>
      <c r="F852" s="465">
        <v>41669</v>
      </c>
      <c r="G852" s="320">
        <v>0</v>
      </c>
      <c r="H852" s="320">
        <v>0.2638888888888889</v>
      </c>
      <c r="I852" s="140">
        <v>1</v>
      </c>
      <c r="J852" s="140" t="s">
        <v>1284</v>
      </c>
      <c r="K852" s="140"/>
      <c r="L852" s="140" t="s">
        <v>128</v>
      </c>
      <c r="M852" s="140" t="s">
        <v>12323</v>
      </c>
      <c r="N852" s="140">
        <v>0.4</v>
      </c>
      <c r="O852" s="140" t="s">
        <v>66</v>
      </c>
      <c r="P852" s="140" t="s">
        <v>12323</v>
      </c>
      <c r="Q852" s="140" t="s">
        <v>12324</v>
      </c>
      <c r="R852" s="45">
        <f>T852</f>
        <v>0.502</v>
      </c>
      <c r="S852" s="140"/>
      <c r="T852" s="140">
        <v>0.502</v>
      </c>
      <c r="U852" s="140" t="s">
        <v>75</v>
      </c>
      <c r="V852" s="140"/>
      <c r="W852" s="140"/>
      <c r="X852" s="140"/>
      <c r="Y852" s="140"/>
      <c r="Z852" s="140"/>
      <c r="AA852" s="140"/>
      <c r="AB852" s="140"/>
      <c r="AC852" s="140"/>
      <c r="AD852" s="140" t="s">
        <v>49</v>
      </c>
      <c r="AE852" s="140" t="s">
        <v>102</v>
      </c>
      <c r="AF852" s="140"/>
      <c r="AG852" s="233">
        <v>1</v>
      </c>
      <c r="AH852" s="230">
        <v>1</v>
      </c>
      <c r="AI852" s="230"/>
      <c r="AJ852" s="230"/>
    </row>
    <row r="853" spans="1:36" ht="31.5" hidden="1" customHeight="1" x14ac:dyDescent="0.2">
      <c r="A853" s="238" t="s">
        <v>2028</v>
      </c>
      <c r="B853" s="140" t="s">
        <v>108</v>
      </c>
      <c r="C853" s="140" t="s">
        <v>36</v>
      </c>
      <c r="D853" s="465">
        <v>41669</v>
      </c>
      <c r="E853" s="320">
        <v>0.41319444444444442</v>
      </c>
      <c r="F853" s="465">
        <v>41669</v>
      </c>
      <c r="G853" s="320">
        <v>0.43055555555555558</v>
      </c>
      <c r="H853" s="320">
        <v>1.7361111111111112E-2</v>
      </c>
      <c r="I853" s="140">
        <v>1</v>
      </c>
      <c r="J853" s="140" t="s">
        <v>12276</v>
      </c>
      <c r="K853" s="140"/>
      <c r="L853" s="140" t="s">
        <v>126</v>
      </c>
      <c r="M853" s="140" t="s">
        <v>12325</v>
      </c>
      <c r="N853" s="140">
        <v>0.4</v>
      </c>
      <c r="O853" s="140" t="s">
        <v>72</v>
      </c>
      <c r="P853" s="140" t="s">
        <v>12325</v>
      </c>
      <c r="Q853" s="140" t="s">
        <v>12326</v>
      </c>
      <c r="R853" s="45">
        <f>T853</f>
        <v>0.10100000000000001</v>
      </c>
      <c r="S853" s="140"/>
      <c r="T853" s="140">
        <v>0.10100000000000001</v>
      </c>
      <c r="U853" s="140" t="s">
        <v>86</v>
      </c>
      <c r="V853" s="140"/>
      <c r="W853" s="140"/>
      <c r="X853" s="140"/>
      <c r="Y853" s="140"/>
      <c r="Z853" s="140"/>
      <c r="AA853" s="140"/>
      <c r="AB853" s="140"/>
      <c r="AC853" s="140"/>
      <c r="AD853" s="140" t="s">
        <v>40</v>
      </c>
      <c r="AE853" s="140" t="s">
        <v>98</v>
      </c>
      <c r="AF853" s="140"/>
      <c r="AG853" s="233">
        <v>3</v>
      </c>
      <c r="AH853" s="230">
        <v>1</v>
      </c>
      <c r="AI853" s="230"/>
      <c r="AJ853" s="230"/>
    </row>
    <row r="854" spans="1:36" ht="31.5" hidden="1" customHeight="1" x14ac:dyDescent="0.2">
      <c r="A854" s="238" t="s">
        <v>2028</v>
      </c>
      <c r="B854" s="140" t="s">
        <v>108</v>
      </c>
      <c r="C854" s="140" t="s">
        <v>36</v>
      </c>
      <c r="D854" s="465">
        <v>41670</v>
      </c>
      <c r="E854" s="320">
        <v>0</v>
      </c>
      <c r="F854" s="465">
        <v>41670</v>
      </c>
      <c r="G854" s="320">
        <v>0.625</v>
      </c>
      <c r="H854" s="320">
        <v>0.625</v>
      </c>
      <c r="I854" s="140">
        <v>1</v>
      </c>
      <c r="J854" s="140" t="s">
        <v>1284</v>
      </c>
      <c r="K854" s="140"/>
      <c r="L854" s="140" t="s">
        <v>128</v>
      </c>
      <c r="M854" s="140" t="s">
        <v>12323</v>
      </c>
      <c r="N854" s="140">
        <v>0.4</v>
      </c>
      <c r="O854" s="140" t="s">
        <v>66</v>
      </c>
      <c r="P854" s="140" t="s">
        <v>12323</v>
      </c>
      <c r="Q854" s="140" t="s">
        <v>12327</v>
      </c>
      <c r="R854" s="45">
        <f>T854</f>
        <v>1.2789999999999999</v>
      </c>
      <c r="S854" s="140"/>
      <c r="T854" s="140">
        <v>1.2789999999999999</v>
      </c>
      <c r="U854" s="140" t="s">
        <v>75</v>
      </c>
      <c r="V854" s="140"/>
      <c r="W854" s="140"/>
      <c r="X854" s="140"/>
      <c r="Y854" s="140"/>
      <c r="Z854" s="140"/>
      <c r="AA854" s="140"/>
      <c r="AB854" s="140"/>
      <c r="AC854" s="140"/>
      <c r="AD854" s="140" t="s">
        <v>49</v>
      </c>
      <c r="AE854" s="140" t="s">
        <v>98</v>
      </c>
      <c r="AF854" s="140"/>
      <c r="AG854" s="233">
        <v>1</v>
      </c>
      <c r="AH854" s="230">
        <v>1</v>
      </c>
      <c r="AI854" s="230"/>
      <c r="AJ854" s="230"/>
    </row>
    <row r="855" spans="1:36" ht="47.25" hidden="1" customHeight="1" x14ac:dyDescent="0.2">
      <c r="A855" s="238" t="s">
        <v>2028</v>
      </c>
      <c r="B855" s="140" t="s">
        <v>108</v>
      </c>
      <c r="C855" s="140" t="s">
        <v>36</v>
      </c>
      <c r="D855" s="465">
        <v>41670</v>
      </c>
      <c r="E855" s="320">
        <v>0.43402777777777773</v>
      </c>
      <c r="F855" s="465">
        <v>41670</v>
      </c>
      <c r="G855" s="320">
        <v>0.65277777777777779</v>
      </c>
      <c r="H855" s="320">
        <v>0.21875</v>
      </c>
      <c r="I855" s="140">
        <v>1</v>
      </c>
      <c r="J855" s="140" t="s">
        <v>12276</v>
      </c>
      <c r="K855" s="140"/>
      <c r="L855" s="140" t="s">
        <v>126</v>
      </c>
      <c r="M855" s="140" t="s">
        <v>12325</v>
      </c>
      <c r="N855" s="140">
        <v>0.4</v>
      </c>
      <c r="O855" s="140" t="s">
        <v>72</v>
      </c>
      <c r="P855" s="140" t="s">
        <v>12325</v>
      </c>
      <c r="Q855" s="140" t="s">
        <v>12285</v>
      </c>
      <c r="R855" s="45">
        <f>T855</f>
        <v>0.77900000000000003</v>
      </c>
      <c r="S855" s="140"/>
      <c r="T855" s="140">
        <v>0.77900000000000003</v>
      </c>
      <c r="U855" s="140"/>
      <c r="V855" s="140"/>
      <c r="W855" s="140"/>
      <c r="X855" s="140"/>
      <c r="Y855" s="140"/>
      <c r="Z855" s="140"/>
      <c r="AA855" s="140"/>
      <c r="AB855" s="140"/>
      <c r="AC855" s="140"/>
      <c r="AD855" s="140" t="s">
        <v>40</v>
      </c>
      <c r="AE855" s="140" t="s">
        <v>98</v>
      </c>
      <c r="AF855" s="140"/>
      <c r="AG855" s="233">
        <v>3</v>
      </c>
      <c r="AH855" s="230">
        <v>1</v>
      </c>
      <c r="AI855" s="230"/>
      <c r="AJ855" s="230"/>
    </row>
    <row r="856" spans="1:36" ht="47.25" hidden="1" customHeight="1" x14ac:dyDescent="0.2">
      <c r="A856" s="36" t="s">
        <v>2029</v>
      </c>
      <c r="B856" s="28" t="s">
        <v>108</v>
      </c>
      <c r="C856" s="28" t="s">
        <v>36</v>
      </c>
      <c r="D856" s="37">
        <v>41672</v>
      </c>
      <c r="E856" s="30"/>
      <c r="F856" s="37"/>
      <c r="G856" s="30"/>
      <c r="H856" s="196"/>
      <c r="I856" s="28"/>
      <c r="J856" s="28"/>
      <c r="K856" s="28"/>
      <c r="L856" s="28"/>
      <c r="M856" s="28"/>
      <c r="N856" s="28"/>
      <c r="O856" s="28"/>
      <c r="P856" s="28"/>
      <c r="Q856" s="28"/>
      <c r="R856" s="28"/>
      <c r="S856" s="28"/>
      <c r="T856" s="36"/>
      <c r="U856" s="28"/>
      <c r="V856" s="28"/>
      <c r="W856" s="28"/>
      <c r="X856" s="28"/>
      <c r="Y856" s="28"/>
      <c r="Z856" s="28"/>
      <c r="AA856" s="28"/>
      <c r="AB856" s="28"/>
      <c r="AC856" s="28"/>
      <c r="AD856" s="28"/>
      <c r="AE856" s="28"/>
      <c r="AF856" s="28"/>
      <c r="AG856" s="28" t="s">
        <v>203</v>
      </c>
    </row>
    <row r="857" spans="1:36" ht="31.5" hidden="1" customHeight="1" x14ac:dyDescent="0.2">
      <c r="A857" s="36" t="s">
        <v>2029</v>
      </c>
      <c r="B857" s="28" t="s">
        <v>108</v>
      </c>
      <c r="C857" s="28" t="s">
        <v>36</v>
      </c>
      <c r="D857" s="37">
        <v>41673</v>
      </c>
      <c r="E857" s="30"/>
      <c r="F857" s="37"/>
      <c r="G857" s="30"/>
      <c r="H857" s="196"/>
      <c r="I857" s="28"/>
      <c r="J857" s="28"/>
      <c r="K857" s="28"/>
      <c r="L857" s="28"/>
      <c r="M857" s="28"/>
      <c r="N857" s="28"/>
      <c r="O857" s="28"/>
      <c r="P857" s="28"/>
      <c r="Q857" s="28"/>
      <c r="R857" s="28"/>
      <c r="S857" s="28"/>
      <c r="T857" s="36"/>
      <c r="U857" s="28"/>
      <c r="V857" s="28"/>
      <c r="W857" s="28"/>
      <c r="X857" s="28"/>
      <c r="Y857" s="28"/>
      <c r="Z857" s="28"/>
      <c r="AA857" s="28"/>
      <c r="AB857" s="28"/>
      <c r="AC857" s="28"/>
      <c r="AD857" s="28"/>
      <c r="AE857" s="28"/>
      <c r="AF857" s="28"/>
      <c r="AG857" s="28" t="s">
        <v>203</v>
      </c>
    </row>
    <row r="858" spans="1:36" ht="31.5" hidden="1" customHeight="1" x14ac:dyDescent="0.2">
      <c r="A858" s="36" t="s">
        <v>2029</v>
      </c>
      <c r="B858" s="28" t="s">
        <v>108</v>
      </c>
      <c r="C858" s="28" t="s">
        <v>36</v>
      </c>
      <c r="D858" s="37">
        <v>41674</v>
      </c>
      <c r="E858" s="30"/>
      <c r="F858" s="37"/>
      <c r="G858" s="30"/>
      <c r="H858" s="196"/>
      <c r="I858" s="28"/>
      <c r="J858" s="28"/>
      <c r="K858" s="28"/>
      <c r="L858" s="28"/>
      <c r="M858" s="28"/>
      <c r="N858" s="28"/>
      <c r="O858" s="28"/>
      <c r="P858" s="28"/>
      <c r="Q858" s="28"/>
      <c r="R858" s="28"/>
      <c r="S858" s="28"/>
      <c r="T858" s="36"/>
      <c r="U858" s="28"/>
      <c r="V858" s="28"/>
      <c r="W858" s="28"/>
      <c r="X858" s="28"/>
      <c r="Y858" s="28"/>
      <c r="Z858" s="28"/>
      <c r="AA858" s="28"/>
      <c r="AB858" s="28"/>
      <c r="AC858" s="28"/>
      <c r="AD858" s="28"/>
      <c r="AE858" s="28"/>
      <c r="AF858" s="28"/>
      <c r="AG858" s="28" t="s">
        <v>203</v>
      </c>
    </row>
    <row r="859" spans="1:36" ht="31.5" hidden="1" customHeight="1" x14ac:dyDescent="0.2">
      <c r="A859" s="36" t="s">
        <v>2029</v>
      </c>
      <c r="B859" s="28" t="s">
        <v>108</v>
      </c>
      <c r="C859" s="28" t="s">
        <v>36</v>
      </c>
      <c r="D859" s="37">
        <v>41675</v>
      </c>
      <c r="E859" s="30"/>
      <c r="F859" s="37"/>
      <c r="G859" s="30"/>
      <c r="H859" s="196"/>
      <c r="I859" s="28"/>
      <c r="J859" s="28"/>
      <c r="K859" s="28"/>
      <c r="L859" s="28"/>
      <c r="M859" s="28"/>
      <c r="N859" s="28"/>
      <c r="O859" s="28"/>
      <c r="P859" s="28"/>
      <c r="Q859" s="28"/>
      <c r="R859" s="28"/>
      <c r="S859" s="28"/>
      <c r="T859" s="36"/>
      <c r="U859" s="28"/>
      <c r="V859" s="28"/>
      <c r="W859" s="28"/>
      <c r="X859" s="28"/>
      <c r="Y859" s="28"/>
      <c r="Z859" s="28"/>
      <c r="AA859" s="28"/>
      <c r="AB859" s="28"/>
      <c r="AC859" s="28"/>
      <c r="AD859" s="28"/>
      <c r="AE859" s="28"/>
      <c r="AF859" s="28"/>
      <c r="AG859" s="28" t="s">
        <v>203</v>
      </c>
    </row>
    <row r="860" spans="1:36" ht="31.5" hidden="1" customHeight="1" x14ac:dyDescent="0.2">
      <c r="A860" s="36" t="s">
        <v>2029</v>
      </c>
      <c r="B860" s="28" t="s">
        <v>108</v>
      </c>
      <c r="C860" s="28" t="s">
        <v>36</v>
      </c>
      <c r="D860" s="37">
        <v>41676</v>
      </c>
      <c r="E860" s="30"/>
      <c r="F860" s="37"/>
      <c r="G860" s="30"/>
      <c r="H860" s="196"/>
      <c r="I860" s="28"/>
      <c r="J860" s="28"/>
      <c r="K860" s="28"/>
      <c r="L860" s="28"/>
      <c r="M860" s="28"/>
      <c r="N860" s="28"/>
      <c r="O860" s="28"/>
      <c r="P860" s="28"/>
      <c r="Q860" s="28"/>
      <c r="R860" s="28"/>
      <c r="S860" s="28"/>
      <c r="T860" s="36"/>
      <c r="U860" s="28"/>
      <c r="V860" s="28"/>
      <c r="W860" s="28"/>
      <c r="X860" s="28"/>
      <c r="Y860" s="28"/>
      <c r="Z860" s="28"/>
      <c r="AA860" s="28"/>
      <c r="AB860" s="28"/>
      <c r="AC860" s="28"/>
      <c r="AD860" s="28"/>
      <c r="AE860" s="28"/>
      <c r="AF860" s="28"/>
      <c r="AG860" s="28" t="s">
        <v>203</v>
      </c>
    </row>
    <row r="861" spans="1:36" ht="31.5" hidden="1" customHeight="1" x14ac:dyDescent="0.2">
      <c r="A861" s="238" t="s">
        <v>2029</v>
      </c>
      <c r="B861" s="140" t="s">
        <v>108</v>
      </c>
      <c r="C861" s="140" t="s">
        <v>36</v>
      </c>
      <c r="D861" s="465">
        <v>41676</v>
      </c>
      <c r="E861" s="320">
        <v>0.34166666666666662</v>
      </c>
      <c r="F861" s="465">
        <v>41676</v>
      </c>
      <c r="G861" s="320">
        <v>0.47916666666666669</v>
      </c>
      <c r="H861" s="320">
        <v>0.13750000000000001</v>
      </c>
      <c r="I861" s="140">
        <v>1</v>
      </c>
      <c r="J861" s="140"/>
      <c r="K861" s="140"/>
      <c r="L861" s="140" t="s">
        <v>128</v>
      </c>
      <c r="M861" s="140" t="s">
        <v>12328</v>
      </c>
      <c r="N861" s="140">
        <v>0.4</v>
      </c>
      <c r="O861" s="140" t="s">
        <v>66</v>
      </c>
      <c r="P861" s="140" t="s">
        <v>12328</v>
      </c>
      <c r="Q861" s="140" t="s">
        <v>12329</v>
      </c>
      <c r="R861" s="45">
        <f>T861</f>
        <v>0.89700000000000002</v>
      </c>
      <c r="S861" s="140"/>
      <c r="T861" s="140">
        <v>0.89700000000000002</v>
      </c>
      <c r="U861" s="140" t="s">
        <v>75</v>
      </c>
      <c r="V861" s="140"/>
      <c r="W861" s="140"/>
      <c r="X861" s="140"/>
      <c r="Y861" s="140"/>
      <c r="Z861" s="140"/>
      <c r="AA861" s="140"/>
      <c r="AB861" s="140"/>
      <c r="AC861" s="140"/>
      <c r="AD861" s="140" t="s">
        <v>49</v>
      </c>
      <c r="AE861" s="140" t="s">
        <v>98</v>
      </c>
      <c r="AF861" s="140"/>
      <c r="AG861" s="233">
        <v>2</v>
      </c>
      <c r="AH861" s="230">
        <v>1</v>
      </c>
      <c r="AI861" s="230"/>
      <c r="AJ861" s="230"/>
    </row>
    <row r="862" spans="1:36" ht="139.5" hidden="1" customHeight="1" x14ac:dyDescent="0.2">
      <c r="A862" s="36" t="s">
        <v>2029</v>
      </c>
      <c r="B862" s="28" t="s">
        <v>108</v>
      </c>
      <c r="C862" s="28" t="s">
        <v>36</v>
      </c>
      <c r="D862" s="37">
        <v>41677</v>
      </c>
      <c r="E862" s="30"/>
      <c r="F862" s="37"/>
      <c r="G862" s="30"/>
      <c r="H862" s="196"/>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t="s">
        <v>203</v>
      </c>
    </row>
    <row r="863" spans="1:36" ht="31.5" hidden="1" customHeight="1" x14ac:dyDescent="0.2">
      <c r="A863" s="36" t="s">
        <v>2029</v>
      </c>
      <c r="B863" s="28" t="s">
        <v>108</v>
      </c>
      <c r="C863" s="28" t="s">
        <v>36</v>
      </c>
      <c r="D863" s="37">
        <v>41678</v>
      </c>
      <c r="E863" s="30"/>
      <c r="F863" s="37"/>
      <c r="G863" s="30"/>
      <c r="H863" s="196"/>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t="s">
        <v>203</v>
      </c>
    </row>
    <row r="864" spans="1:36" ht="31.5" hidden="1" customHeight="1" x14ac:dyDescent="0.2">
      <c r="A864" s="36" t="s">
        <v>2029</v>
      </c>
      <c r="B864" s="28" t="s">
        <v>108</v>
      </c>
      <c r="C864" s="28" t="s">
        <v>36</v>
      </c>
      <c r="D864" s="37">
        <v>41679</v>
      </c>
      <c r="E864" s="30"/>
      <c r="F864" s="37"/>
      <c r="G864" s="30"/>
      <c r="H864" s="196"/>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t="s">
        <v>203</v>
      </c>
    </row>
    <row r="865" spans="1:36" ht="31.5" hidden="1" customHeight="1" x14ac:dyDescent="0.2">
      <c r="A865" s="36" t="s">
        <v>2029</v>
      </c>
      <c r="B865" s="28" t="s">
        <v>108</v>
      </c>
      <c r="C865" s="28" t="s">
        <v>36</v>
      </c>
      <c r="D865" s="37">
        <v>41680</v>
      </c>
      <c r="E865" s="30"/>
      <c r="F865" s="37"/>
      <c r="G865" s="30"/>
      <c r="H865" s="196"/>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t="s">
        <v>203</v>
      </c>
    </row>
    <row r="866" spans="1:36" ht="31.5" hidden="1" customHeight="1" x14ac:dyDescent="0.2">
      <c r="A866" s="238" t="s">
        <v>2029</v>
      </c>
      <c r="B866" s="140" t="s">
        <v>108</v>
      </c>
      <c r="C866" s="140" t="s">
        <v>36</v>
      </c>
      <c r="D866" s="465">
        <v>41680</v>
      </c>
      <c r="E866" s="320">
        <v>0.41666666666666669</v>
      </c>
      <c r="F866" s="465">
        <v>41680</v>
      </c>
      <c r="G866" s="320">
        <v>0.625</v>
      </c>
      <c r="H866" s="320">
        <v>0.20833333333333334</v>
      </c>
      <c r="I866" s="140">
        <v>2</v>
      </c>
      <c r="J866" s="140"/>
      <c r="K866" s="140"/>
      <c r="L866" s="140" t="s">
        <v>126</v>
      </c>
      <c r="M866" s="140" t="s">
        <v>12330</v>
      </c>
      <c r="N866" s="140">
        <v>0.4</v>
      </c>
      <c r="O866" s="140" t="s">
        <v>72</v>
      </c>
      <c r="P866" s="140" t="s">
        <v>12330</v>
      </c>
      <c r="Q866" s="140" t="s">
        <v>12331</v>
      </c>
      <c r="R866" s="45">
        <f>T866</f>
        <v>0.13900000000000001</v>
      </c>
      <c r="S866" s="140"/>
      <c r="T866" s="140">
        <v>0.13900000000000001</v>
      </c>
      <c r="U866" s="140" t="s">
        <v>86</v>
      </c>
      <c r="V866" s="140"/>
      <c r="W866" s="140"/>
      <c r="X866" s="140"/>
      <c r="Y866" s="140"/>
      <c r="Z866" s="140"/>
      <c r="AA866" s="140"/>
      <c r="AB866" s="140"/>
      <c r="AC866" s="140"/>
      <c r="AD866" s="140" t="s">
        <v>61</v>
      </c>
      <c r="AE866" s="140" t="s">
        <v>102</v>
      </c>
      <c r="AF866" s="140"/>
      <c r="AG866" s="233">
        <v>2</v>
      </c>
      <c r="AH866" s="230">
        <v>1</v>
      </c>
      <c r="AI866" s="230"/>
      <c r="AJ866" s="230"/>
    </row>
    <row r="867" spans="1:36" ht="31.5" hidden="1" customHeight="1" x14ac:dyDescent="0.2">
      <c r="A867" s="238" t="s">
        <v>2029</v>
      </c>
      <c r="B867" s="140" t="s">
        <v>108</v>
      </c>
      <c r="C867" s="140" t="s">
        <v>36</v>
      </c>
      <c r="D867" s="465">
        <v>41680</v>
      </c>
      <c r="E867" s="320">
        <v>0.38194444444444442</v>
      </c>
      <c r="F867" s="465">
        <v>41680</v>
      </c>
      <c r="G867" s="320">
        <v>0.4513888888888889</v>
      </c>
      <c r="H867" s="320">
        <v>6.9444444444444434E-2</v>
      </c>
      <c r="I867" s="140">
        <v>1</v>
      </c>
      <c r="J867" s="140"/>
      <c r="K867" s="140"/>
      <c r="L867" s="140" t="s">
        <v>126</v>
      </c>
      <c r="M867" s="140" t="s">
        <v>12277</v>
      </c>
      <c r="N867" s="140">
        <v>0.4</v>
      </c>
      <c r="O867" s="140" t="s">
        <v>72</v>
      </c>
      <c r="P867" s="140" t="s">
        <v>12277</v>
      </c>
      <c r="Q867" s="140" t="s">
        <v>12332</v>
      </c>
      <c r="R867" s="45">
        <f>T867</f>
        <v>3.4000000000000002E-2</v>
      </c>
      <c r="S867" s="140"/>
      <c r="T867" s="140">
        <v>3.4000000000000002E-2</v>
      </c>
      <c r="U867" s="140" t="s">
        <v>86</v>
      </c>
      <c r="V867" s="140"/>
      <c r="W867" s="140"/>
      <c r="X867" s="140"/>
      <c r="Y867" s="140"/>
      <c r="Z867" s="140"/>
      <c r="AA867" s="140"/>
      <c r="AB867" s="140"/>
      <c r="AC867" s="140"/>
      <c r="AD867" s="140" t="s">
        <v>40</v>
      </c>
      <c r="AE867" s="140" t="s">
        <v>101</v>
      </c>
      <c r="AF867" s="140"/>
      <c r="AG867" s="233">
        <v>3</v>
      </c>
      <c r="AH867" s="230">
        <v>1</v>
      </c>
      <c r="AI867" s="230"/>
      <c r="AJ867" s="230"/>
    </row>
    <row r="868" spans="1:36" ht="87.75" hidden="1" customHeight="1" x14ac:dyDescent="0.2">
      <c r="A868" s="238" t="s">
        <v>2029</v>
      </c>
      <c r="B868" s="140" t="s">
        <v>108</v>
      </c>
      <c r="C868" s="140" t="s">
        <v>36</v>
      </c>
      <c r="D868" s="465">
        <v>41680</v>
      </c>
      <c r="E868" s="320">
        <v>0.43055555555555558</v>
      </c>
      <c r="F868" s="465">
        <v>41680</v>
      </c>
      <c r="G868" s="320">
        <v>0.47916666666666669</v>
      </c>
      <c r="H868" s="320">
        <v>4.8611111111111112E-2</v>
      </c>
      <c r="I868" s="140">
        <v>1</v>
      </c>
      <c r="J868" s="140"/>
      <c r="K868" s="140"/>
      <c r="L868" s="140" t="s">
        <v>126</v>
      </c>
      <c r="M868" s="140" t="s">
        <v>12333</v>
      </c>
      <c r="N868" s="140">
        <v>0.4</v>
      </c>
      <c r="O868" s="140" t="s">
        <v>72</v>
      </c>
      <c r="P868" s="140" t="s">
        <v>12333</v>
      </c>
      <c r="Q868" s="140" t="s">
        <v>12334</v>
      </c>
      <c r="R868" s="45">
        <f>T868</f>
        <v>0.04</v>
      </c>
      <c r="S868" s="140"/>
      <c r="T868" s="140">
        <v>0.04</v>
      </c>
      <c r="U868" s="140" t="s">
        <v>86</v>
      </c>
      <c r="V868" s="140"/>
      <c r="W868" s="140"/>
      <c r="X868" s="140"/>
      <c r="Y868" s="140"/>
      <c r="Z868" s="140"/>
      <c r="AA868" s="140"/>
      <c r="AB868" s="140"/>
      <c r="AC868" s="140"/>
      <c r="AD868" s="140" t="s">
        <v>40</v>
      </c>
      <c r="AE868" s="140" t="s">
        <v>101</v>
      </c>
      <c r="AF868" s="140"/>
      <c r="AG868" s="233">
        <v>3</v>
      </c>
      <c r="AH868" s="230">
        <v>1</v>
      </c>
      <c r="AI868" s="230"/>
      <c r="AJ868" s="230"/>
    </row>
    <row r="869" spans="1:36" ht="30" hidden="1" customHeight="1" x14ac:dyDescent="0.2">
      <c r="A869" s="36" t="s">
        <v>2029</v>
      </c>
      <c r="B869" s="28" t="s">
        <v>108</v>
      </c>
      <c r="C869" s="28" t="s">
        <v>36</v>
      </c>
      <c r="D869" s="37">
        <v>41681</v>
      </c>
      <c r="E869" s="30"/>
      <c r="F869" s="37"/>
      <c r="G869" s="30"/>
      <c r="H869" s="196"/>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t="s">
        <v>203</v>
      </c>
    </row>
    <row r="870" spans="1:36" ht="31.5" hidden="1" customHeight="1" x14ac:dyDescent="0.2">
      <c r="A870" s="36" t="s">
        <v>2029</v>
      </c>
      <c r="B870" s="28" t="s">
        <v>108</v>
      </c>
      <c r="C870" s="28" t="s">
        <v>36</v>
      </c>
      <c r="D870" s="37">
        <v>41682</v>
      </c>
      <c r="E870" s="30"/>
      <c r="F870" s="37"/>
      <c r="G870" s="30"/>
      <c r="H870" s="196"/>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t="s">
        <v>203</v>
      </c>
    </row>
    <row r="871" spans="1:36" ht="31.5" hidden="1" customHeight="1" x14ac:dyDescent="0.2">
      <c r="A871" s="238" t="s">
        <v>2029</v>
      </c>
      <c r="B871" s="140" t="s">
        <v>108</v>
      </c>
      <c r="C871" s="140" t="s">
        <v>36</v>
      </c>
      <c r="D871" s="465">
        <v>41682</v>
      </c>
      <c r="E871" s="320">
        <v>0.40625</v>
      </c>
      <c r="F871" s="465">
        <v>41682</v>
      </c>
      <c r="G871" s="320">
        <v>0.50694444444444442</v>
      </c>
      <c r="H871" s="320">
        <v>9.7222222222222224E-2</v>
      </c>
      <c r="I871" s="140">
        <v>1</v>
      </c>
      <c r="J871" s="140" t="s">
        <v>12276</v>
      </c>
      <c r="K871" s="140"/>
      <c r="L871" s="140" t="s">
        <v>126</v>
      </c>
      <c r="M871" s="140" t="s">
        <v>12277</v>
      </c>
      <c r="N871" s="140">
        <v>0.4</v>
      </c>
      <c r="O871" s="140" t="s">
        <v>72</v>
      </c>
      <c r="P871" s="140" t="s">
        <v>12277</v>
      </c>
      <c r="Q871" s="140" t="s">
        <v>12332</v>
      </c>
      <c r="R871" s="45">
        <f>T871</f>
        <v>6.5000000000000002E-2</v>
      </c>
      <c r="S871" s="140"/>
      <c r="T871" s="140">
        <v>6.5000000000000002E-2</v>
      </c>
      <c r="U871" s="140" t="s">
        <v>86</v>
      </c>
      <c r="V871" s="140"/>
      <c r="W871" s="140"/>
      <c r="X871" s="140"/>
      <c r="Y871" s="140"/>
      <c r="Z871" s="140"/>
      <c r="AA871" s="140"/>
      <c r="AB871" s="140"/>
      <c r="AC871" s="140"/>
      <c r="AD871" s="140" t="s">
        <v>40</v>
      </c>
      <c r="AE871" s="140" t="s">
        <v>98</v>
      </c>
      <c r="AF871" s="140"/>
      <c r="AG871" s="233">
        <v>3</v>
      </c>
      <c r="AH871" s="230">
        <v>1</v>
      </c>
      <c r="AI871" s="230"/>
      <c r="AJ871" s="230"/>
    </row>
    <row r="872" spans="1:36" ht="47.25" hidden="1" customHeight="1" x14ac:dyDescent="0.2">
      <c r="A872" s="238" t="s">
        <v>2029</v>
      </c>
      <c r="B872" s="140" t="s">
        <v>108</v>
      </c>
      <c r="C872" s="140" t="s">
        <v>36</v>
      </c>
      <c r="D872" s="465">
        <v>41682</v>
      </c>
      <c r="E872" s="320">
        <v>0.5</v>
      </c>
      <c r="F872" s="465">
        <v>41682</v>
      </c>
      <c r="G872" s="320">
        <v>0.5625</v>
      </c>
      <c r="H872" s="320">
        <v>6.25E-2</v>
      </c>
      <c r="I872" s="140">
        <v>1</v>
      </c>
      <c r="J872" s="140" t="s">
        <v>12276</v>
      </c>
      <c r="K872" s="140"/>
      <c r="L872" s="140" t="s">
        <v>126</v>
      </c>
      <c r="M872" s="140" t="s">
        <v>12335</v>
      </c>
      <c r="N872" s="140">
        <v>0.4</v>
      </c>
      <c r="O872" s="140" t="s">
        <v>72</v>
      </c>
      <c r="P872" s="140" t="s">
        <v>12335</v>
      </c>
      <c r="Q872" s="140" t="s">
        <v>12285</v>
      </c>
      <c r="R872" s="45">
        <f>T872</f>
        <v>8.3000000000000004E-2</v>
      </c>
      <c r="S872" s="140"/>
      <c r="T872" s="140">
        <v>8.3000000000000004E-2</v>
      </c>
      <c r="U872" s="140" t="s">
        <v>86</v>
      </c>
      <c r="V872" s="140"/>
      <c r="W872" s="140"/>
      <c r="X872" s="140"/>
      <c r="Y872" s="140"/>
      <c r="Z872" s="140"/>
      <c r="AA872" s="140"/>
      <c r="AB872" s="140"/>
      <c r="AC872" s="140"/>
      <c r="AD872" s="140" t="s">
        <v>40</v>
      </c>
      <c r="AE872" s="140" t="s">
        <v>98</v>
      </c>
      <c r="AF872" s="140"/>
      <c r="AG872" s="233">
        <v>3</v>
      </c>
      <c r="AH872" s="230">
        <v>1</v>
      </c>
      <c r="AI872" s="230"/>
      <c r="AJ872" s="230"/>
    </row>
    <row r="873" spans="1:36" ht="47.25" hidden="1" customHeight="1" x14ac:dyDescent="0.2">
      <c r="A873" s="36" t="s">
        <v>2029</v>
      </c>
      <c r="B873" s="28" t="s">
        <v>108</v>
      </c>
      <c r="C873" s="28" t="s">
        <v>36</v>
      </c>
      <c r="D873" s="37">
        <v>41683</v>
      </c>
      <c r="E873" s="30"/>
      <c r="F873" s="37"/>
      <c r="G873" s="30"/>
      <c r="H873" s="196"/>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t="s">
        <v>203</v>
      </c>
    </row>
    <row r="874" spans="1:36" s="75" customFormat="1" ht="94.5" hidden="1" customHeight="1" x14ac:dyDescent="0.2">
      <c r="A874" s="36" t="s">
        <v>2029</v>
      </c>
      <c r="B874" s="28" t="s">
        <v>108</v>
      </c>
      <c r="C874" s="28" t="s">
        <v>36</v>
      </c>
      <c r="D874" s="37">
        <v>41684</v>
      </c>
      <c r="E874" s="30"/>
      <c r="F874" s="37"/>
      <c r="G874" s="30"/>
      <c r="H874" s="196"/>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t="s">
        <v>203</v>
      </c>
      <c r="AH874" s="28"/>
      <c r="AI874" s="28"/>
      <c r="AJ874" s="28"/>
    </row>
    <row r="875" spans="1:36" s="75" customFormat="1" ht="63" hidden="1" customHeight="1" x14ac:dyDescent="0.2">
      <c r="A875" s="36" t="s">
        <v>2029</v>
      </c>
      <c r="B875" s="28" t="s">
        <v>108</v>
      </c>
      <c r="C875" s="28" t="s">
        <v>36</v>
      </c>
      <c r="D875" s="37">
        <v>41685</v>
      </c>
      <c r="E875" s="30"/>
      <c r="F875" s="37"/>
      <c r="G875" s="30"/>
      <c r="H875" s="196"/>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t="s">
        <v>203</v>
      </c>
      <c r="AH875" s="28"/>
      <c r="AI875" s="28"/>
      <c r="AJ875" s="22"/>
    </row>
    <row r="876" spans="1:36" s="75" customFormat="1" ht="31.5" hidden="1" customHeight="1" x14ac:dyDescent="0.2">
      <c r="A876" s="36" t="s">
        <v>2029</v>
      </c>
      <c r="B876" s="28" t="s">
        <v>108</v>
      </c>
      <c r="C876" s="28" t="s">
        <v>36</v>
      </c>
      <c r="D876" s="37">
        <v>41686</v>
      </c>
      <c r="E876" s="30"/>
      <c r="F876" s="37"/>
      <c r="G876" s="30"/>
      <c r="H876" s="196"/>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t="s">
        <v>203</v>
      </c>
      <c r="AH876" s="28"/>
      <c r="AI876" s="28"/>
      <c r="AJ876" s="28"/>
    </row>
    <row r="877" spans="1:36" ht="31.5" hidden="1" customHeight="1" x14ac:dyDescent="0.2">
      <c r="A877" s="36" t="s">
        <v>2029</v>
      </c>
      <c r="B877" s="65" t="s">
        <v>108</v>
      </c>
      <c r="C877" s="28" t="s">
        <v>36</v>
      </c>
      <c r="D877" s="37">
        <v>41687</v>
      </c>
      <c r="E877" s="30"/>
      <c r="F877" s="37"/>
      <c r="G877" s="30"/>
      <c r="H877" s="659"/>
      <c r="I877" s="28"/>
      <c r="J877" s="357"/>
      <c r="K877" s="357"/>
      <c r="L877" s="28"/>
      <c r="M877" s="357"/>
      <c r="N877" s="28"/>
      <c r="O877" s="28"/>
      <c r="P877" s="357"/>
      <c r="Q877" s="28"/>
      <c r="R877" s="28"/>
      <c r="S877" s="28"/>
      <c r="T877" s="28"/>
      <c r="U877" s="28"/>
      <c r="V877" s="359"/>
      <c r="W877" s="359"/>
      <c r="X877" s="359"/>
      <c r="Y877" s="359"/>
      <c r="Z877" s="359"/>
      <c r="AA877" s="359"/>
      <c r="AB877" s="359"/>
      <c r="AC877" s="359"/>
      <c r="AD877" s="354"/>
      <c r="AE877" s="359"/>
      <c r="AF877" s="359"/>
      <c r="AG877" s="28" t="s">
        <v>203</v>
      </c>
    </row>
    <row r="878" spans="1:36" ht="31.5" hidden="1" customHeight="1" x14ac:dyDescent="0.2">
      <c r="A878" s="36" t="s">
        <v>2029</v>
      </c>
      <c r="B878" s="65" t="s">
        <v>108</v>
      </c>
      <c r="C878" s="28" t="s">
        <v>36</v>
      </c>
      <c r="D878" s="37">
        <v>41688</v>
      </c>
      <c r="E878" s="98">
        <v>0.73958333333333337</v>
      </c>
      <c r="F878" s="37">
        <v>41688</v>
      </c>
      <c r="G878" s="98">
        <v>0.82986111111111116</v>
      </c>
      <c r="H878" s="659">
        <v>9.0277777777777776E-2</v>
      </c>
      <c r="I878" s="28">
        <v>1</v>
      </c>
      <c r="J878" s="357"/>
      <c r="K878" s="357"/>
      <c r="L878" s="28" t="s">
        <v>128</v>
      </c>
      <c r="M878" s="357" t="s">
        <v>1196</v>
      </c>
      <c r="N878" s="28" t="s">
        <v>103</v>
      </c>
      <c r="O878" s="28" t="s">
        <v>64</v>
      </c>
      <c r="P878" s="357" t="s">
        <v>1196</v>
      </c>
      <c r="Q878" s="28" t="s">
        <v>1197</v>
      </c>
      <c r="R878" s="28">
        <v>3.39</v>
      </c>
      <c r="S878" s="28">
        <v>2.2599999999999998</v>
      </c>
      <c r="T878" s="28">
        <v>5.65</v>
      </c>
      <c r="U878" s="140" t="s">
        <v>77</v>
      </c>
      <c r="V878" s="45" t="s">
        <v>2207</v>
      </c>
      <c r="W878" s="140" t="s">
        <v>2811</v>
      </c>
      <c r="X878" s="140" t="s">
        <v>2803</v>
      </c>
      <c r="Y878" s="232">
        <v>2013</v>
      </c>
      <c r="Z878" s="232" t="s">
        <v>2799</v>
      </c>
      <c r="AA878" s="232">
        <v>2014</v>
      </c>
      <c r="AB878" s="232" t="s">
        <v>2799</v>
      </c>
      <c r="AC878" s="232">
        <v>2012</v>
      </c>
      <c r="AD878" s="140" t="s">
        <v>56</v>
      </c>
      <c r="AE878" s="140" t="s">
        <v>102</v>
      </c>
      <c r="AF878" s="976"/>
      <c r="AG878" s="235" t="s">
        <v>2812</v>
      </c>
    </row>
    <row r="879" spans="1:36" ht="110.25" hidden="1" customHeight="1" x14ac:dyDescent="0.2">
      <c r="A879" s="36" t="s">
        <v>2029</v>
      </c>
      <c r="B879" s="65" t="s">
        <v>108</v>
      </c>
      <c r="C879" s="28" t="s">
        <v>36</v>
      </c>
      <c r="D879" s="37">
        <v>41689</v>
      </c>
      <c r="E879" s="651"/>
      <c r="F879" s="37"/>
      <c r="G879" s="30"/>
      <c r="H879" s="196"/>
      <c r="I879" s="357"/>
      <c r="J879" s="357"/>
      <c r="K879" s="357"/>
      <c r="L879" s="28"/>
      <c r="M879" s="357"/>
      <c r="N879" s="28"/>
      <c r="O879" s="28"/>
      <c r="P879" s="357"/>
      <c r="Q879" s="28"/>
      <c r="R879" s="357"/>
      <c r="S879" s="357"/>
      <c r="T879" s="28"/>
      <c r="U879" s="28"/>
      <c r="V879" s="28"/>
      <c r="W879" s="28"/>
      <c r="X879" s="28"/>
      <c r="Y879" s="28"/>
      <c r="Z879" s="28"/>
      <c r="AA879" s="28"/>
      <c r="AB879" s="28"/>
      <c r="AC879" s="28"/>
      <c r="AD879" s="28"/>
      <c r="AE879" s="28"/>
      <c r="AF879" s="359"/>
      <c r="AG879" s="28" t="s">
        <v>203</v>
      </c>
    </row>
    <row r="880" spans="1:36" ht="126" hidden="1" customHeight="1" x14ac:dyDescent="0.2">
      <c r="A880" s="238" t="s">
        <v>2029</v>
      </c>
      <c r="B880" s="140" t="s">
        <v>108</v>
      </c>
      <c r="C880" s="140" t="s">
        <v>36</v>
      </c>
      <c r="D880" s="465">
        <v>41689</v>
      </c>
      <c r="E880" s="1138">
        <v>0</v>
      </c>
      <c r="F880" s="465">
        <v>41689</v>
      </c>
      <c r="G880" s="1138">
        <v>0.50694444444444442</v>
      </c>
      <c r="H880" s="1138">
        <v>0.50694444444444442</v>
      </c>
      <c r="I880" s="969">
        <v>1</v>
      </c>
      <c r="J880" s="969" t="s">
        <v>1284</v>
      </c>
      <c r="K880" s="969"/>
      <c r="L880" s="969" t="s">
        <v>130</v>
      </c>
      <c r="M880" s="969" t="s">
        <v>12336</v>
      </c>
      <c r="N880" s="969">
        <v>0.4</v>
      </c>
      <c r="O880" s="969" t="s">
        <v>66</v>
      </c>
      <c r="P880" s="969" t="s">
        <v>12336</v>
      </c>
      <c r="Q880" s="140" t="s">
        <v>12337</v>
      </c>
      <c r="R880" s="1336">
        <f>T880</f>
        <v>0.1</v>
      </c>
      <c r="S880" s="969"/>
      <c r="T880" s="140">
        <v>0.1</v>
      </c>
      <c r="U880" s="140" t="s">
        <v>75</v>
      </c>
      <c r="V880" s="140"/>
      <c r="W880" s="140"/>
      <c r="X880" s="140"/>
      <c r="Y880" s="140"/>
      <c r="Z880" s="140"/>
      <c r="AA880" s="140"/>
      <c r="AB880" s="140"/>
      <c r="AC880" s="140"/>
      <c r="AD880" s="140" t="s">
        <v>60</v>
      </c>
      <c r="AE880" s="140" t="s">
        <v>102</v>
      </c>
      <c r="AF880" s="976"/>
      <c r="AG880" s="233">
        <v>3</v>
      </c>
      <c r="AH880" s="230">
        <v>1</v>
      </c>
      <c r="AI880" s="230"/>
      <c r="AJ880" s="230"/>
    </row>
    <row r="881" spans="1:38" ht="63" hidden="1" customHeight="1" x14ac:dyDescent="0.2">
      <c r="A881" s="36" t="s">
        <v>2029</v>
      </c>
      <c r="B881" s="65" t="s">
        <v>108</v>
      </c>
      <c r="C881" s="28" t="s">
        <v>36</v>
      </c>
      <c r="D881" s="37">
        <v>41690</v>
      </c>
      <c r="E881" s="98">
        <v>0.54861111111111105</v>
      </c>
      <c r="F881" s="37">
        <v>41690</v>
      </c>
      <c r="G881" s="98">
        <v>0.57638888888888895</v>
      </c>
      <c r="H881" s="196">
        <v>2.7777777777777776E-2</v>
      </c>
      <c r="I881" s="357">
        <v>5</v>
      </c>
      <c r="J881" s="357" t="s">
        <v>178</v>
      </c>
      <c r="K881" s="357" t="s">
        <v>133</v>
      </c>
      <c r="L881" s="28" t="s">
        <v>128</v>
      </c>
      <c r="M881" s="357" t="s">
        <v>843</v>
      </c>
      <c r="N881" s="28" t="s">
        <v>103</v>
      </c>
      <c r="O881" s="28" t="s">
        <v>66</v>
      </c>
      <c r="P881" s="357" t="s">
        <v>843</v>
      </c>
      <c r="Q881" s="28" t="s">
        <v>1198</v>
      </c>
      <c r="R881" s="51">
        <v>4.8000000000000001E-2</v>
      </c>
      <c r="S881" s="51">
        <v>2.4E-2</v>
      </c>
      <c r="T881" s="28">
        <v>7.1999999999999995E-2</v>
      </c>
      <c r="U881" s="140" t="s">
        <v>75</v>
      </c>
      <c r="V881" s="232">
        <v>2002</v>
      </c>
      <c r="W881" s="140" t="s">
        <v>2813</v>
      </c>
      <c r="X881" s="140" t="s">
        <v>2803</v>
      </c>
      <c r="Y881" s="232">
        <v>2013</v>
      </c>
      <c r="Z881" s="232" t="s">
        <v>2799</v>
      </c>
      <c r="AA881" s="232">
        <v>2014</v>
      </c>
      <c r="AB881" s="232" t="s">
        <v>2799</v>
      </c>
      <c r="AC881" s="232">
        <v>2013</v>
      </c>
      <c r="AD881" s="140" t="s">
        <v>49</v>
      </c>
      <c r="AE881" s="976" t="s">
        <v>98</v>
      </c>
      <c r="AF881" s="976"/>
      <c r="AG881" s="235" t="s">
        <v>2808</v>
      </c>
    </row>
    <row r="882" spans="1:38" s="89" customFormat="1" ht="31.5" hidden="1" customHeight="1" x14ac:dyDescent="0.2">
      <c r="A882" s="238" t="s">
        <v>2029</v>
      </c>
      <c r="B882" s="140" t="s">
        <v>108</v>
      </c>
      <c r="C882" s="140" t="s">
        <v>36</v>
      </c>
      <c r="D882" s="465">
        <v>41690</v>
      </c>
      <c r="E882" s="320">
        <v>0.43055555555555558</v>
      </c>
      <c r="F882" s="465">
        <v>41690</v>
      </c>
      <c r="G882" s="320">
        <v>0.64583333333333337</v>
      </c>
      <c r="H882" s="320">
        <v>0.21527777777777779</v>
      </c>
      <c r="I882" s="140">
        <v>1</v>
      </c>
      <c r="J882" s="140" t="s">
        <v>1284</v>
      </c>
      <c r="K882" s="140"/>
      <c r="L882" s="140" t="s">
        <v>128</v>
      </c>
      <c r="M882" s="140" t="s">
        <v>12338</v>
      </c>
      <c r="N882" s="140">
        <v>0.4</v>
      </c>
      <c r="O882" s="140" t="s">
        <v>66</v>
      </c>
      <c r="P882" s="140" t="s">
        <v>12338</v>
      </c>
      <c r="Q882" s="140" t="s">
        <v>12339</v>
      </c>
      <c r="R882" s="45">
        <f t="shared" ref="R882:R890" si="14">T882</f>
        <v>1.526</v>
      </c>
      <c r="S882" s="140"/>
      <c r="T882" s="140">
        <v>1.526</v>
      </c>
      <c r="U882" s="140" t="s">
        <v>75</v>
      </c>
      <c r="V882" s="140"/>
      <c r="W882" s="140"/>
      <c r="X882" s="140"/>
      <c r="Y882" s="140"/>
      <c r="Z882" s="140"/>
      <c r="AA882" s="140"/>
      <c r="AB882" s="140"/>
      <c r="AC882" s="140"/>
      <c r="AD882" s="140" t="s">
        <v>60</v>
      </c>
      <c r="AE882" s="140" t="s">
        <v>101</v>
      </c>
      <c r="AF882" s="140"/>
      <c r="AG882" s="233">
        <v>1</v>
      </c>
      <c r="AH882" s="230">
        <v>1</v>
      </c>
      <c r="AI882" s="230"/>
      <c r="AJ882" s="230"/>
    </row>
    <row r="883" spans="1:38" s="3" customFormat="1" ht="31.5" hidden="1" customHeight="1" x14ac:dyDescent="0.2">
      <c r="A883" s="238" t="s">
        <v>2029</v>
      </c>
      <c r="B883" s="140" t="s">
        <v>108</v>
      </c>
      <c r="C883" s="140" t="s">
        <v>36</v>
      </c>
      <c r="D883" s="465">
        <v>41690</v>
      </c>
      <c r="E883" s="320">
        <v>0.43402777777777773</v>
      </c>
      <c r="F883" s="465">
        <v>41690</v>
      </c>
      <c r="G883" s="320">
        <v>0.51041666666666663</v>
      </c>
      <c r="H883" s="320">
        <v>7.6388888888888895E-2</v>
      </c>
      <c r="I883" s="140">
        <v>1</v>
      </c>
      <c r="J883" s="140" t="s">
        <v>1284</v>
      </c>
      <c r="K883" s="140"/>
      <c r="L883" s="140" t="s">
        <v>128</v>
      </c>
      <c r="M883" s="140" t="s">
        <v>12340</v>
      </c>
      <c r="N883" s="140">
        <v>0.4</v>
      </c>
      <c r="O883" s="140" t="s">
        <v>66</v>
      </c>
      <c r="P883" s="140" t="s">
        <v>12340</v>
      </c>
      <c r="Q883" s="140" t="s">
        <v>12341</v>
      </c>
      <c r="R883" s="45">
        <f t="shared" si="14"/>
        <v>3.7120000000000002</v>
      </c>
      <c r="S883" s="140"/>
      <c r="T883" s="140">
        <v>3.7120000000000002</v>
      </c>
      <c r="U883" s="140" t="s">
        <v>75</v>
      </c>
      <c r="V883" s="140"/>
      <c r="W883" s="140"/>
      <c r="X883" s="140"/>
      <c r="Y883" s="140"/>
      <c r="Z883" s="140"/>
      <c r="AA883" s="140"/>
      <c r="AB883" s="140"/>
      <c r="AC883" s="140"/>
      <c r="AD883" s="140" t="s">
        <v>49</v>
      </c>
      <c r="AE883" s="140" t="s">
        <v>102</v>
      </c>
      <c r="AF883" s="140"/>
      <c r="AG883" s="233">
        <v>1</v>
      </c>
      <c r="AH883" s="230">
        <v>1</v>
      </c>
      <c r="AI883" s="230"/>
      <c r="AJ883" s="230"/>
    </row>
    <row r="884" spans="1:38" s="3" customFormat="1" ht="31.5" hidden="1" customHeight="1" x14ac:dyDescent="0.2">
      <c r="A884" s="238" t="s">
        <v>2029</v>
      </c>
      <c r="B884" s="140" t="s">
        <v>108</v>
      </c>
      <c r="C884" s="140" t="s">
        <v>36</v>
      </c>
      <c r="D884" s="465">
        <v>41690</v>
      </c>
      <c r="E884" s="320">
        <v>0.59722222222222221</v>
      </c>
      <c r="F884" s="465">
        <v>41690</v>
      </c>
      <c r="G884" s="320">
        <v>0.68055555555555547</v>
      </c>
      <c r="H884" s="320">
        <v>8.3333333333333329E-2</v>
      </c>
      <c r="I884" s="140">
        <v>2</v>
      </c>
      <c r="J884" s="140" t="s">
        <v>1284</v>
      </c>
      <c r="K884" s="140"/>
      <c r="L884" s="140" t="s">
        <v>128</v>
      </c>
      <c r="M884" s="140" t="s">
        <v>12342</v>
      </c>
      <c r="N884" s="140">
        <v>0.4</v>
      </c>
      <c r="O884" s="140" t="s">
        <v>66</v>
      </c>
      <c r="P884" s="140" t="s">
        <v>12342</v>
      </c>
      <c r="Q884" s="140" t="s">
        <v>12343</v>
      </c>
      <c r="R884" s="45">
        <f t="shared" si="14"/>
        <v>1.1299999999999999</v>
      </c>
      <c r="S884" s="140"/>
      <c r="T884" s="140">
        <v>1.1299999999999999</v>
      </c>
      <c r="U884" s="140" t="s">
        <v>75</v>
      </c>
      <c r="V884" s="140"/>
      <c r="W884" s="140"/>
      <c r="X884" s="140"/>
      <c r="Y884" s="140"/>
      <c r="Z884" s="140"/>
      <c r="AA884" s="140"/>
      <c r="AB884" s="140"/>
      <c r="AC884" s="140"/>
      <c r="AD884" s="140" t="s">
        <v>49</v>
      </c>
      <c r="AE884" s="140" t="s">
        <v>102</v>
      </c>
      <c r="AF884" s="140"/>
      <c r="AG884" s="233">
        <v>1</v>
      </c>
      <c r="AH884" s="230">
        <v>1</v>
      </c>
      <c r="AI884" s="230"/>
      <c r="AJ884" s="230"/>
    </row>
    <row r="885" spans="1:38" s="3" customFormat="1" ht="31.5" hidden="1" customHeight="1" x14ac:dyDescent="0.2">
      <c r="A885" s="238" t="s">
        <v>2029</v>
      </c>
      <c r="B885" s="140" t="s">
        <v>108</v>
      </c>
      <c r="C885" s="140" t="s">
        <v>36</v>
      </c>
      <c r="D885" s="465">
        <v>41690</v>
      </c>
      <c r="E885" s="320">
        <v>0.64583333333333337</v>
      </c>
      <c r="F885" s="465">
        <v>41690</v>
      </c>
      <c r="G885" s="320">
        <v>0.67361111111111116</v>
      </c>
      <c r="H885" s="320">
        <v>2.7777777777777776E-2</v>
      </c>
      <c r="I885" s="140">
        <v>1</v>
      </c>
      <c r="J885" s="140" t="s">
        <v>1284</v>
      </c>
      <c r="K885" s="140"/>
      <c r="L885" s="140" t="s">
        <v>128</v>
      </c>
      <c r="M885" s="140" t="s">
        <v>12344</v>
      </c>
      <c r="N885" s="140">
        <v>0.4</v>
      </c>
      <c r="O885" s="140" t="s">
        <v>66</v>
      </c>
      <c r="P885" s="140" t="s">
        <v>12344</v>
      </c>
      <c r="Q885" s="140" t="s">
        <v>12345</v>
      </c>
      <c r="R885" s="45">
        <f t="shared" si="14"/>
        <v>0.41199999999999998</v>
      </c>
      <c r="S885" s="140"/>
      <c r="T885" s="140">
        <v>0.41199999999999998</v>
      </c>
      <c r="U885" s="140" t="s">
        <v>75</v>
      </c>
      <c r="V885" s="140"/>
      <c r="W885" s="140"/>
      <c r="X885" s="140"/>
      <c r="Y885" s="140"/>
      <c r="Z885" s="140"/>
      <c r="AA885" s="140"/>
      <c r="AB885" s="140"/>
      <c r="AC885" s="140"/>
      <c r="AD885" s="140" t="s">
        <v>49</v>
      </c>
      <c r="AE885" s="140" t="s">
        <v>102</v>
      </c>
      <c r="AF885" s="140"/>
      <c r="AG885" s="233">
        <v>1</v>
      </c>
      <c r="AH885" s="230">
        <v>1</v>
      </c>
      <c r="AI885" s="230"/>
      <c r="AJ885" s="230"/>
    </row>
    <row r="886" spans="1:38" s="3" customFormat="1" ht="31.5" hidden="1" customHeight="1" x14ac:dyDescent="0.2">
      <c r="A886" s="238" t="s">
        <v>2029</v>
      </c>
      <c r="B886" s="140" t="s">
        <v>108</v>
      </c>
      <c r="C886" s="140" t="s">
        <v>36</v>
      </c>
      <c r="D886" s="465">
        <v>41690</v>
      </c>
      <c r="E886" s="320">
        <v>0.72569444444444453</v>
      </c>
      <c r="F886" s="465">
        <v>41690</v>
      </c>
      <c r="G886" s="320">
        <v>0.75</v>
      </c>
      <c r="H886" s="320">
        <v>2.4305555555555556E-2</v>
      </c>
      <c r="I886" s="140">
        <v>1</v>
      </c>
      <c r="J886" s="140"/>
      <c r="K886" s="140"/>
      <c r="L886" s="140" t="s">
        <v>128</v>
      </c>
      <c r="M886" s="140" t="s">
        <v>12346</v>
      </c>
      <c r="N886" s="140">
        <v>0.4</v>
      </c>
      <c r="O886" s="140" t="s">
        <v>66</v>
      </c>
      <c r="P886" s="140" t="s">
        <v>12346</v>
      </c>
      <c r="Q886" s="140" t="s">
        <v>12347</v>
      </c>
      <c r="R886" s="45">
        <f t="shared" si="14"/>
        <v>8.0000000000000002E-3</v>
      </c>
      <c r="S886" s="140"/>
      <c r="T886" s="140">
        <v>8.0000000000000002E-3</v>
      </c>
      <c r="U886" s="140" t="s">
        <v>75</v>
      </c>
      <c r="V886" s="140"/>
      <c r="W886" s="140"/>
      <c r="X886" s="140"/>
      <c r="Y886" s="140"/>
      <c r="Z886" s="140"/>
      <c r="AA886" s="140"/>
      <c r="AB886" s="140"/>
      <c r="AC886" s="140"/>
      <c r="AD886" s="140" t="s">
        <v>49</v>
      </c>
      <c r="AE886" s="140" t="s">
        <v>102</v>
      </c>
      <c r="AF886" s="140"/>
      <c r="AG886" s="233">
        <v>1</v>
      </c>
      <c r="AH886" s="230">
        <v>1</v>
      </c>
      <c r="AI886" s="230"/>
      <c r="AJ886" s="230"/>
    </row>
    <row r="887" spans="1:38" ht="31.5" hidden="1" customHeight="1" x14ac:dyDescent="0.2">
      <c r="A887" s="238" t="s">
        <v>2029</v>
      </c>
      <c r="B887" s="140" t="s">
        <v>108</v>
      </c>
      <c r="C887" s="140" t="s">
        <v>36</v>
      </c>
      <c r="D887" s="465">
        <v>41690</v>
      </c>
      <c r="E887" s="320">
        <v>0.59375</v>
      </c>
      <c r="F887" s="465">
        <v>41690</v>
      </c>
      <c r="G887" s="320">
        <v>0.60763888888888895</v>
      </c>
      <c r="H887" s="320">
        <v>1.3888888888888888E-2</v>
      </c>
      <c r="I887" s="140">
        <v>4</v>
      </c>
      <c r="J887" s="140" t="s">
        <v>1284</v>
      </c>
      <c r="K887" s="140"/>
      <c r="L887" s="140" t="s">
        <v>128</v>
      </c>
      <c r="M887" s="140" t="s">
        <v>12348</v>
      </c>
      <c r="N887" s="140">
        <v>0.4</v>
      </c>
      <c r="O887" s="140" t="s">
        <v>66</v>
      </c>
      <c r="P887" s="140" t="s">
        <v>12348</v>
      </c>
      <c r="Q887" s="140" t="s">
        <v>12349</v>
      </c>
      <c r="R887" s="45">
        <f t="shared" si="14"/>
        <v>2.5000000000000001E-2</v>
      </c>
      <c r="S887" s="140"/>
      <c r="T887" s="140">
        <v>2.5000000000000001E-2</v>
      </c>
      <c r="U887" s="140" t="s">
        <v>75</v>
      </c>
      <c r="V887" s="140"/>
      <c r="W887" s="140"/>
      <c r="X887" s="140"/>
      <c r="Y887" s="140"/>
      <c r="Z887" s="140"/>
      <c r="AA887" s="140"/>
      <c r="AB887" s="140"/>
      <c r="AC887" s="140"/>
      <c r="AD887" s="140" t="s">
        <v>49</v>
      </c>
      <c r="AE887" s="140" t="s">
        <v>102</v>
      </c>
      <c r="AF887" s="140"/>
      <c r="AG887" s="233">
        <v>3</v>
      </c>
      <c r="AH887" s="230">
        <v>1</v>
      </c>
      <c r="AI887" s="230"/>
      <c r="AJ887" s="230"/>
    </row>
    <row r="888" spans="1:38" ht="47.25" hidden="1" customHeight="1" x14ac:dyDescent="0.2">
      <c r="A888" s="238" t="s">
        <v>2029</v>
      </c>
      <c r="B888" s="140" t="s">
        <v>108</v>
      </c>
      <c r="C888" s="140" t="s">
        <v>36</v>
      </c>
      <c r="D888" s="465">
        <v>41690</v>
      </c>
      <c r="E888" s="320">
        <v>0.43055555555555558</v>
      </c>
      <c r="F888" s="465">
        <v>41690</v>
      </c>
      <c r="G888" s="320">
        <v>0.4375</v>
      </c>
      <c r="H888" s="320">
        <v>6.9444444444444441E-3</v>
      </c>
      <c r="I888" s="140">
        <v>2</v>
      </c>
      <c r="J888" s="140" t="s">
        <v>1284</v>
      </c>
      <c r="K888" s="140"/>
      <c r="L888" s="140" t="s">
        <v>128</v>
      </c>
      <c r="M888" s="140" t="s">
        <v>12350</v>
      </c>
      <c r="N888" s="140">
        <v>0.4</v>
      </c>
      <c r="O888" s="140" t="s">
        <v>66</v>
      </c>
      <c r="P888" s="140" t="s">
        <v>12350</v>
      </c>
      <c r="Q888" s="140" t="s">
        <v>12349</v>
      </c>
      <c r="R888" s="45">
        <f t="shared" si="14"/>
        <v>1.212</v>
      </c>
      <c r="S888" s="140"/>
      <c r="T888" s="140">
        <v>1.212</v>
      </c>
      <c r="U888" s="140" t="s">
        <v>75</v>
      </c>
      <c r="V888" s="140"/>
      <c r="W888" s="140"/>
      <c r="X888" s="140"/>
      <c r="Y888" s="140"/>
      <c r="Z888" s="140"/>
      <c r="AA888" s="140"/>
      <c r="AB888" s="140"/>
      <c r="AC888" s="140"/>
      <c r="AD888" s="140" t="s">
        <v>49</v>
      </c>
      <c r="AE888" s="140" t="s">
        <v>102</v>
      </c>
      <c r="AF888" s="140"/>
      <c r="AG888" s="233">
        <v>3</v>
      </c>
      <c r="AH888" s="230">
        <v>1</v>
      </c>
      <c r="AI888" s="230"/>
      <c r="AJ888" s="230"/>
    </row>
    <row r="889" spans="1:38" ht="31.5" hidden="1" customHeight="1" x14ac:dyDescent="0.2">
      <c r="A889" s="238" t="s">
        <v>2029</v>
      </c>
      <c r="B889" s="140" t="s">
        <v>108</v>
      </c>
      <c r="C889" s="140" t="s">
        <v>36</v>
      </c>
      <c r="D889" s="465">
        <v>41690</v>
      </c>
      <c r="E889" s="320">
        <v>0.875</v>
      </c>
      <c r="F889" s="465">
        <v>41690</v>
      </c>
      <c r="G889" s="320">
        <v>0</v>
      </c>
      <c r="H889" s="320">
        <v>0.125</v>
      </c>
      <c r="I889" s="140">
        <v>1</v>
      </c>
      <c r="J889" s="140"/>
      <c r="K889" s="140"/>
      <c r="L889" s="140" t="s">
        <v>126</v>
      </c>
      <c r="M889" s="140" t="s">
        <v>12351</v>
      </c>
      <c r="N889" s="140">
        <v>0.4</v>
      </c>
      <c r="O889" s="140" t="s">
        <v>72</v>
      </c>
      <c r="P889" s="140" t="s">
        <v>12351</v>
      </c>
      <c r="Q889" s="140" t="s">
        <v>12352</v>
      </c>
      <c r="R889" s="45">
        <f t="shared" si="14"/>
        <v>6.0999999999999999E-2</v>
      </c>
      <c r="S889" s="140"/>
      <c r="T889" s="140">
        <v>6.0999999999999999E-2</v>
      </c>
      <c r="U889" s="140" t="s">
        <v>86</v>
      </c>
      <c r="V889" s="140"/>
      <c r="W889" s="140"/>
      <c r="X889" s="140"/>
      <c r="Y889" s="140"/>
      <c r="Z889" s="140"/>
      <c r="AA889" s="140"/>
      <c r="AB889" s="140"/>
      <c r="AC889" s="140"/>
      <c r="AD889" s="140" t="s">
        <v>40</v>
      </c>
      <c r="AE889" s="140" t="s">
        <v>98</v>
      </c>
      <c r="AF889" s="140"/>
      <c r="AG889" s="233">
        <v>3</v>
      </c>
      <c r="AH889" s="230">
        <v>1</v>
      </c>
      <c r="AI889" s="230"/>
      <c r="AJ889" s="230"/>
    </row>
    <row r="890" spans="1:38" ht="31.5" hidden="1" customHeight="1" x14ac:dyDescent="0.2">
      <c r="A890" s="238" t="s">
        <v>2029</v>
      </c>
      <c r="B890" s="140" t="s">
        <v>108</v>
      </c>
      <c r="C890" s="140" t="s">
        <v>36</v>
      </c>
      <c r="D890" s="465">
        <v>41690</v>
      </c>
      <c r="E890" s="320">
        <v>0.89583333333333337</v>
      </c>
      <c r="F890" s="465">
        <v>41690</v>
      </c>
      <c r="G890" s="320">
        <v>0</v>
      </c>
      <c r="H890" s="320">
        <v>0.10416666666666667</v>
      </c>
      <c r="I890" s="140">
        <v>1</v>
      </c>
      <c r="J890" s="140"/>
      <c r="K890" s="140"/>
      <c r="L890" s="140" t="s">
        <v>128</v>
      </c>
      <c r="M890" s="140" t="s">
        <v>12353</v>
      </c>
      <c r="N890" s="140">
        <v>0.4</v>
      </c>
      <c r="O890" s="140" t="s">
        <v>67</v>
      </c>
      <c r="P890" s="140" t="s">
        <v>12353</v>
      </c>
      <c r="Q890" s="140" t="s">
        <v>12354</v>
      </c>
      <c r="R890" s="45">
        <f t="shared" si="14"/>
        <v>0.70299999999999996</v>
      </c>
      <c r="S890" s="140"/>
      <c r="T890" s="140">
        <v>0.70299999999999996</v>
      </c>
      <c r="U890" s="140" t="s">
        <v>75</v>
      </c>
      <c r="V890" s="140"/>
      <c r="W890" s="140"/>
      <c r="X890" s="140"/>
      <c r="Y890" s="140"/>
      <c r="Z890" s="140"/>
      <c r="AA890" s="140"/>
      <c r="AB890" s="140"/>
      <c r="AC890" s="140"/>
      <c r="AD890" s="140" t="s">
        <v>49</v>
      </c>
      <c r="AE890" s="140" t="s">
        <v>102</v>
      </c>
      <c r="AF890" s="140"/>
      <c r="AG890" s="233">
        <v>1</v>
      </c>
      <c r="AH890" s="230">
        <v>1</v>
      </c>
      <c r="AI890" s="230"/>
      <c r="AJ890" s="230"/>
    </row>
    <row r="891" spans="1:38" s="24" customFormat="1" ht="31.5" hidden="1" customHeight="1" x14ac:dyDescent="0.2">
      <c r="A891" s="36" t="s">
        <v>2029</v>
      </c>
      <c r="B891" s="28" t="s">
        <v>108</v>
      </c>
      <c r="C891" s="28" t="s">
        <v>36</v>
      </c>
      <c r="D891" s="37">
        <v>41691</v>
      </c>
      <c r="E891" s="30"/>
      <c r="F891" s="37"/>
      <c r="G891" s="30"/>
      <c r="H891" s="196"/>
      <c r="I891" s="28"/>
      <c r="J891" s="28"/>
      <c r="K891" s="28"/>
      <c r="L891" s="28"/>
      <c r="M891" s="28"/>
      <c r="N891" s="28"/>
      <c r="O891" s="28"/>
      <c r="P891" s="28"/>
      <c r="Q891" s="148"/>
      <c r="R891" s="28"/>
      <c r="S891" s="28"/>
      <c r="T891" s="28"/>
      <c r="U891" s="28"/>
      <c r="V891" s="28"/>
      <c r="W891" s="28"/>
      <c r="X891" s="28"/>
      <c r="Y891" s="28"/>
      <c r="Z891" s="28"/>
      <c r="AA891" s="28"/>
      <c r="AB891" s="28"/>
      <c r="AC891" s="28"/>
      <c r="AD891" s="28"/>
      <c r="AE891" s="28"/>
      <c r="AF891" s="28"/>
      <c r="AG891" s="28" t="s">
        <v>203</v>
      </c>
      <c r="AH891" s="22"/>
      <c r="AI891" s="22"/>
      <c r="AJ891" s="22"/>
      <c r="AK891" s="149"/>
      <c r="AL891" s="150"/>
    </row>
    <row r="892" spans="1:38" s="24" customFormat="1" ht="31.5" hidden="1" customHeight="1" x14ac:dyDescent="0.2">
      <c r="A892" s="238" t="s">
        <v>2029</v>
      </c>
      <c r="B892" s="140" t="s">
        <v>108</v>
      </c>
      <c r="C892" s="140" t="s">
        <v>36</v>
      </c>
      <c r="D892" s="465">
        <v>41691</v>
      </c>
      <c r="E892" s="320">
        <v>0</v>
      </c>
      <c r="F892" s="465">
        <v>41691</v>
      </c>
      <c r="G892" s="320">
        <v>0.79791666666666661</v>
      </c>
      <c r="H892" s="320">
        <v>0.79791666666666661</v>
      </c>
      <c r="I892" s="140">
        <v>1</v>
      </c>
      <c r="J892" s="140"/>
      <c r="K892" s="140"/>
      <c r="L892" s="140" t="s">
        <v>126</v>
      </c>
      <c r="M892" s="140" t="s">
        <v>12351</v>
      </c>
      <c r="N892" s="140">
        <v>0.4</v>
      </c>
      <c r="O892" s="140" t="s">
        <v>72</v>
      </c>
      <c r="P892" s="140" t="s">
        <v>12351</v>
      </c>
      <c r="Q892" s="1672" t="s">
        <v>12352</v>
      </c>
      <c r="R892" s="45"/>
      <c r="S892" s="140"/>
      <c r="T892" s="140"/>
      <c r="U892" s="140" t="s">
        <v>86</v>
      </c>
      <c r="V892" s="140"/>
      <c r="W892" s="140"/>
      <c r="X892" s="140"/>
      <c r="Y892" s="140"/>
      <c r="Z892" s="140"/>
      <c r="AA892" s="140"/>
      <c r="AB892" s="140"/>
      <c r="AC892" s="140"/>
      <c r="AD892" s="140" t="s">
        <v>40</v>
      </c>
      <c r="AE892" s="140" t="s">
        <v>98</v>
      </c>
      <c r="AF892" s="140"/>
      <c r="AG892" s="233">
        <v>3</v>
      </c>
      <c r="AH892" s="230">
        <v>1</v>
      </c>
      <c r="AI892" s="230"/>
      <c r="AJ892" s="230"/>
      <c r="AK892" s="149"/>
      <c r="AL892" s="150"/>
    </row>
    <row r="893" spans="1:38" s="24" customFormat="1" ht="31.5" hidden="1" customHeight="1" x14ac:dyDescent="0.2">
      <c r="A893" s="36" t="s">
        <v>2029</v>
      </c>
      <c r="B893" s="28" t="s">
        <v>108</v>
      </c>
      <c r="C893" s="28" t="s">
        <v>36</v>
      </c>
      <c r="D893" s="37">
        <v>41692</v>
      </c>
      <c r="E893" s="30"/>
      <c r="F893" s="37"/>
      <c r="G893" s="30"/>
      <c r="H893" s="196"/>
      <c r="I893" s="28"/>
      <c r="J893" s="28"/>
      <c r="K893" s="28"/>
      <c r="L893" s="28"/>
      <c r="M893" s="28"/>
      <c r="N893" s="28"/>
      <c r="O893" s="28"/>
      <c r="P893" s="28"/>
      <c r="Q893" s="148"/>
      <c r="R893" s="28"/>
      <c r="S893" s="28"/>
      <c r="T893" s="28"/>
      <c r="U893" s="28"/>
      <c r="V893" s="28"/>
      <c r="W893" s="28"/>
      <c r="X893" s="28"/>
      <c r="Y893" s="28"/>
      <c r="Z893" s="28"/>
      <c r="AA893" s="28"/>
      <c r="AB893" s="28"/>
      <c r="AC893" s="28"/>
      <c r="AD893" s="28"/>
      <c r="AE893" s="28"/>
      <c r="AF893" s="28"/>
      <c r="AG893" s="28" t="s">
        <v>203</v>
      </c>
      <c r="AH893" s="22"/>
      <c r="AI893" s="22"/>
      <c r="AJ893" s="22"/>
      <c r="AK893" s="149"/>
      <c r="AL893" s="150"/>
    </row>
    <row r="894" spans="1:38" s="24" customFormat="1" ht="31.5" hidden="1" customHeight="1" x14ac:dyDescent="0.2">
      <c r="A894" s="36" t="s">
        <v>2029</v>
      </c>
      <c r="B894" s="36" t="s">
        <v>108</v>
      </c>
      <c r="C894" s="28" t="s">
        <v>36</v>
      </c>
      <c r="D894" s="37">
        <v>41693</v>
      </c>
      <c r="E894" s="38"/>
      <c r="F894" s="37"/>
      <c r="G894" s="38"/>
      <c r="H894" s="194"/>
      <c r="I894" s="36"/>
      <c r="J894" s="36"/>
      <c r="K894" s="28"/>
      <c r="L894" s="36"/>
      <c r="M894" s="36"/>
      <c r="N894" s="36"/>
      <c r="O894" s="36"/>
      <c r="P894" s="36"/>
      <c r="Q894" s="352"/>
      <c r="R894" s="28"/>
      <c r="S894" s="28"/>
      <c r="T894" s="28"/>
      <c r="U894" s="28"/>
      <c r="V894" s="28"/>
      <c r="W894" s="28"/>
      <c r="X894" s="28"/>
      <c r="Y894" s="28"/>
      <c r="Z894" s="28"/>
      <c r="AA894" s="28"/>
      <c r="AB894" s="28"/>
      <c r="AC894" s="28"/>
      <c r="AD894" s="28"/>
      <c r="AE894" s="28"/>
      <c r="AF894" s="28"/>
      <c r="AG894" s="46" t="s">
        <v>203</v>
      </c>
      <c r="AH894" s="22"/>
      <c r="AI894" s="22"/>
      <c r="AJ894" s="22"/>
      <c r="AK894" s="149"/>
      <c r="AL894" s="150"/>
    </row>
    <row r="895" spans="1:38" s="24" customFormat="1" ht="114.75" hidden="1" customHeight="1" x14ac:dyDescent="0.2">
      <c r="A895" s="238" t="s">
        <v>2029</v>
      </c>
      <c r="B895" s="140" t="s">
        <v>108</v>
      </c>
      <c r="C895" s="140" t="s">
        <v>36</v>
      </c>
      <c r="D895" s="465">
        <v>41693</v>
      </c>
      <c r="E895" s="320">
        <v>0.59722222222222221</v>
      </c>
      <c r="F895" s="465">
        <v>41693</v>
      </c>
      <c r="G895" s="320">
        <v>0.71388888888888891</v>
      </c>
      <c r="H895" s="320">
        <v>0.11666666666666665</v>
      </c>
      <c r="I895" s="140">
        <v>9</v>
      </c>
      <c r="J895" s="140" t="s">
        <v>1284</v>
      </c>
      <c r="K895" s="140"/>
      <c r="L895" s="140" t="s">
        <v>128</v>
      </c>
      <c r="M895" s="140" t="s">
        <v>12355</v>
      </c>
      <c r="N895" s="140">
        <v>0.4</v>
      </c>
      <c r="O895" s="140" t="s">
        <v>66</v>
      </c>
      <c r="P895" s="140" t="s">
        <v>12355</v>
      </c>
      <c r="Q895" s="1672" t="s">
        <v>12356</v>
      </c>
      <c r="R895" s="45">
        <f>T895</f>
        <v>1.06</v>
      </c>
      <c r="S895" s="140"/>
      <c r="T895" s="140">
        <v>1.06</v>
      </c>
      <c r="U895" s="140" t="s">
        <v>75</v>
      </c>
      <c r="V895" s="140"/>
      <c r="W895" s="140"/>
      <c r="X895" s="140"/>
      <c r="Y895" s="140"/>
      <c r="Z895" s="140"/>
      <c r="AA895" s="140"/>
      <c r="AB895" s="140"/>
      <c r="AC895" s="140"/>
      <c r="AD895" s="140" t="s">
        <v>49</v>
      </c>
      <c r="AE895" s="140" t="s">
        <v>98</v>
      </c>
      <c r="AF895" s="140"/>
      <c r="AG895" s="233">
        <v>1</v>
      </c>
      <c r="AH895" s="230">
        <v>1</v>
      </c>
      <c r="AI895" s="230"/>
      <c r="AJ895" s="230"/>
      <c r="AK895" s="149"/>
      <c r="AL895" s="150"/>
    </row>
    <row r="896" spans="1:38" s="24" customFormat="1" ht="78.75" hidden="1" customHeight="1" x14ac:dyDescent="0.2">
      <c r="A896" s="238" t="s">
        <v>2029</v>
      </c>
      <c r="B896" s="140" t="s">
        <v>108</v>
      </c>
      <c r="C896" s="140" t="s">
        <v>36</v>
      </c>
      <c r="D896" s="465">
        <v>41695</v>
      </c>
      <c r="E896" s="320">
        <v>0.41388888888888892</v>
      </c>
      <c r="F896" s="465">
        <v>41695</v>
      </c>
      <c r="G896" s="320">
        <v>0.52083333333333337</v>
      </c>
      <c r="H896" s="320">
        <v>0.10694444444444445</v>
      </c>
      <c r="I896" s="140">
        <v>1</v>
      </c>
      <c r="J896" s="140" t="s">
        <v>1284</v>
      </c>
      <c r="K896" s="140"/>
      <c r="L896" s="140" t="s">
        <v>128</v>
      </c>
      <c r="M896" s="140" t="s">
        <v>12357</v>
      </c>
      <c r="N896" s="140">
        <v>0.4</v>
      </c>
      <c r="O896" s="140" t="s">
        <v>66</v>
      </c>
      <c r="P896" s="140" t="s">
        <v>12357</v>
      </c>
      <c r="Q896" s="140" t="s">
        <v>12358</v>
      </c>
      <c r="R896" s="45">
        <f>T896</f>
        <v>5.0999999999999997E-2</v>
      </c>
      <c r="S896" s="140"/>
      <c r="T896" s="140">
        <v>5.0999999999999997E-2</v>
      </c>
      <c r="U896" s="140" t="s">
        <v>75</v>
      </c>
      <c r="V896" s="140"/>
      <c r="W896" s="140"/>
      <c r="X896" s="140"/>
      <c r="Y896" s="140"/>
      <c r="Z896" s="140"/>
      <c r="AA896" s="140"/>
      <c r="AB896" s="140"/>
      <c r="AC896" s="140"/>
      <c r="AD896" s="140" t="s">
        <v>40</v>
      </c>
      <c r="AE896" s="140" t="s">
        <v>98</v>
      </c>
      <c r="AF896" s="140"/>
      <c r="AG896" s="233">
        <v>3</v>
      </c>
      <c r="AH896" s="230">
        <v>1</v>
      </c>
      <c r="AI896" s="230"/>
      <c r="AJ896" s="230"/>
      <c r="AK896" s="149"/>
      <c r="AL896" s="150"/>
    </row>
    <row r="897" spans="1:38" s="24" customFormat="1" ht="78.75" hidden="1" customHeight="1" x14ac:dyDescent="0.2">
      <c r="A897" s="238" t="s">
        <v>2030</v>
      </c>
      <c r="B897" s="140" t="s">
        <v>108</v>
      </c>
      <c r="C897" s="140" t="s">
        <v>36</v>
      </c>
      <c r="D897" s="465">
        <v>41700</v>
      </c>
      <c r="E897" s="320">
        <v>0.96180555555555547</v>
      </c>
      <c r="F897" s="465">
        <v>41700</v>
      </c>
      <c r="G897" s="320">
        <v>0.98611111111111116</v>
      </c>
      <c r="H897" s="320">
        <v>2.4305555555555556E-2</v>
      </c>
      <c r="I897" s="140">
        <v>2</v>
      </c>
      <c r="J897" s="140" t="s">
        <v>1284</v>
      </c>
      <c r="K897" s="140"/>
      <c r="L897" s="140" t="s">
        <v>128</v>
      </c>
      <c r="M897" s="140" t="s">
        <v>12359</v>
      </c>
      <c r="N897" s="140">
        <v>0.4</v>
      </c>
      <c r="O897" s="140" t="s">
        <v>66</v>
      </c>
      <c r="P897" s="140" t="s">
        <v>12359</v>
      </c>
      <c r="Q897" s="140" t="s">
        <v>12360</v>
      </c>
      <c r="R897" s="45">
        <f>T897</f>
        <v>6.2E-2</v>
      </c>
      <c r="S897" s="140"/>
      <c r="T897" s="140">
        <v>6.2E-2</v>
      </c>
      <c r="U897" s="140" t="s">
        <v>77</v>
      </c>
      <c r="V897" s="140"/>
      <c r="W897" s="140"/>
      <c r="X897" s="140"/>
      <c r="Y897" s="140"/>
      <c r="Z897" s="140"/>
      <c r="AA897" s="140"/>
      <c r="AB897" s="140"/>
      <c r="AC897" s="140"/>
      <c r="AD897" s="140" t="s">
        <v>62</v>
      </c>
      <c r="AE897" s="140" t="s">
        <v>101</v>
      </c>
      <c r="AF897" s="140"/>
      <c r="AG897" s="233">
        <v>3</v>
      </c>
      <c r="AH897" s="230">
        <v>1</v>
      </c>
      <c r="AI897" s="230"/>
      <c r="AJ897" s="230"/>
      <c r="AK897" s="149"/>
      <c r="AL897" s="150"/>
    </row>
    <row r="898" spans="1:38" s="24" customFormat="1" ht="31.5" hidden="1" customHeight="1" x14ac:dyDescent="0.2">
      <c r="A898" s="238" t="s">
        <v>2030</v>
      </c>
      <c r="B898" s="140" t="s">
        <v>108</v>
      </c>
      <c r="C898" s="140" t="s">
        <v>36</v>
      </c>
      <c r="D898" s="465">
        <v>41701</v>
      </c>
      <c r="E898" s="320">
        <v>0.24305555555555555</v>
      </c>
      <c r="F898" s="465">
        <v>41701</v>
      </c>
      <c r="G898" s="320">
        <v>0.27083333333333331</v>
      </c>
      <c r="H898" s="320">
        <v>2.4305555555555556E-2</v>
      </c>
      <c r="I898" s="140">
        <v>2</v>
      </c>
      <c r="J898" s="140" t="s">
        <v>1284</v>
      </c>
      <c r="K898" s="140"/>
      <c r="L898" s="140" t="s">
        <v>128</v>
      </c>
      <c r="M898" s="140" t="s">
        <v>12359</v>
      </c>
      <c r="N898" s="140">
        <v>0.4</v>
      </c>
      <c r="O898" s="140" t="s">
        <v>66</v>
      </c>
      <c r="P898" s="140" t="s">
        <v>12359</v>
      </c>
      <c r="Q898" s="1672" t="s">
        <v>12361</v>
      </c>
      <c r="R898" s="45">
        <f>T898</f>
        <v>0.69699999999999995</v>
      </c>
      <c r="S898" s="140"/>
      <c r="T898" s="140">
        <v>0.69699999999999995</v>
      </c>
      <c r="U898" s="140" t="s">
        <v>77</v>
      </c>
      <c r="V898" s="140"/>
      <c r="W898" s="140"/>
      <c r="X898" s="140"/>
      <c r="Y898" s="140"/>
      <c r="Z898" s="140"/>
      <c r="AA898" s="140"/>
      <c r="AB898" s="140"/>
      <c r="AC898" s="140"/>
      <c r="AD898" s="140" t="s">
        <v>60</v>
      </c>
      <c r="AE898" s="140" t="s">
        <v>98</v>
      </c>
      <c r="AF898" s="140"/>
      <c r="AG898" s="233">
        <v>3</v>
      </c>
      <c r="AH898" s="230">
        <v>1</v>
      </c>
      <c r="AI898" s="230"/>
      <c r="AJ898" s="230"/>
      <c r="AK898" s="149"/>
      <c r="AL898" s="150"/>
    </row>
    <row r="899" spans="1:38" s="24" customFormat="1" ht="31.5" hidden="1" customHeight="1" x14ac:dyDescent="0.2">
      <c r="A899" s="36" t="s">
        <v>2030</v>
      </c>
      <c r="B899" s="28" t="s">
        <v>108</v>
      </c>
      <c r="C899" s="28" t="s">
        <v>36</v>
      </c>
      <c r="D899" s="37">
        <v>41704</v>
      </c>
      <c r="E899" s="30">
        <v>0.43611111111111112</v>
      </c>
      <c r="F899" s="37" t="s">
        <v>1396</v>
      </c>
      <c r="G899" s="30">
        <v>0.45</v>
      </c>
      <c r="H899" s="196">
        <v>1.3888888888888888E-2</v>
      </c>
      <c r="I899" s="28">
        <v>2</v>
      </c>
      <c r="J899" s="28"/>
      <c r="K899" s="28"/>
      <c r="L899" s="28" t="s">
        <v>125</v>
      </c>
      <c r="M899" s="28" t="s">
        <v>204</v>
      </c>
      <c r="N899" s="28" t="s">
        <v>103</v>
      </c>
      <c r="O899" s="28" t="s">
        <v>66</v>
      </c>
      <c r="P899" s="28" t="s">
        <v>204</v>
      </c>
      <c r="Q899" s="148" t="s">
        <v>1397</v>
      </c>
      <c r="R899" s="28">
        <v>0.34</v>
      </c>
      <c r="S899" s="28">
        <v>0.16900000000000001</v>
      </c>
      <c r="T899" s="28">
        <v>0.50900000000000001</v>
      </c>
      <c r="U899" s="140" t="s">
        <v>75</v>
      </c>
      <c r="V899" s="45" t="s">
        <v>2799</v>
      </c>
      <c r="W899" s="140" t="s">
        <v>2799</v>
      </c>
      <c r="X899" s="140" t="s">
        <v>2803</v>
      </c>
      <c r="Y899" s="232" t="s">
        <v>2799</v>
      </c>
      <c r="Z899" s="232" t="s">
        <v>2799</v>
      </c>
      <c r="AA899" s="233" t="s">
        <v>2799</v>
      </c>
      <c r="AB899" s="232" t="s">
        <v>2799</v>
      </c>
      <c r="AC899" s="232" t="s">
        <v>2799</v>
      </c>
      <c r="AD899" s="140" t="s">
        <v>55</v>
      </c>
      <c r="AE899" s="140" t="s">
        <v>98</v>
      </c>
      <c r="AF899" s="140"/>
      <c r="AG899" s="235" t="s">
        <v>2814</v>
      </c>
      <c r="AH899" s="22"/>
      <c r="AI899" s="22"/>
      <c r="AJ899" s="22"/>
      <c r="AK899" s="149"/>
      <c r="AL899" s="150"/>
    </row>
    <row r="900" spans="1:38" s="24" customFormat="1" ht="94.5" hidden="1" customHeight="1" x14ac:dyDescent="0.2">
      <c r="A900" s="36" t="s">
        <v>2030</v>
      </c>
      <c r="B900" s="28" t="s">
        <v>108</v>
      </c>
      <c r="C900" s="28" t="s">
        <v>36</v>
      </c>
      <c r="D900" s="37">
        <v>41704</v>
      </c>
      <c r="E900" s="30">
        <v>0.63680555555555551</v>
      </c>
      <c r="F900" s="37" t="s">
        <v>1396</v>
      </c>
      <c r="G900" s="30">
        <v>0.64861111111111114</v>
      </c>
      <c r="H900" s="196">
        <v>1.1805555555555555E-2</v>
      </c>
      <c r="I900" s="28">
        <v>2</v>
      </c>
      <c r="J900" s="28"/>
      <c r="K900" s="28"/>
      <c r="L900" s="28" t="s">
        <v>125</v>
      </c>
      <c r="M900" s="28" t="s">
        <v>204</v>
      </c>
      <c r="N900" s="28" t="s">
        <v>103</v>
      </c>
      <c r="O900" s="28" t="s">
        <v>66</v>
      </c>
      <c r="P900" s="28" t="s">
        <v>204</v>
      </c>
      <c r="Q900" s="148" t="s">
        <v>1397</v>
      </c>
      <c r="R900" s="28">
        <v>0.36</v>
      </c>
      <c r="S900" s="28">
        <v>0.185</v>
      </c>
      <c r="T900" s="28">
        <v>0.54500000000000004</v>
      </c>
      <c r="U900" s="140" t="s">
        <v>75</v>
      </c>
      <c r="V900" s="232" t="s">
        <v>2799</v>
      </c>
      <c r="W900" s="140" t="s">
        <v>2799</v>
      </c>
      <c r="X900" s="140" t="s">
        <v>2803</v>
      </c>
      <c r="Y900" s="232" t="s">
        <v>2799</v>
      </c>
      <c r="Z900" s="232" t="s">
        <v>2799</v>
      </c>
      <c r="AA900" s="232" t="s">
        <v>2799</v>
      </c>
      <c r="AB900" s="232" t="s">
        <v>2799</v>
      </c>
      <c r="AC900" s="232" t="s">
        <v>2799</v>
      </c>
      <c r="AD900" s="140" t="s">
        <v>55</v>
      </c>
      <c r="AE900" s="140" t="s">
        <v>98</v>
      </c>
      <c r="AF900" s="140"/>
      <c r="AG900" s="235" t="s">
        <v>2814</v>
      </c>
      <c r="AH900" s="22"/>
      <c r="AI900" s="22"/>
      <c r="AJ900" s="22"/>
      <c r="AK900" s="149"/>
      <c r="AL900" s="150"/>
    </row>
    <row r="901" spans="1:38" s="24" customFormat="1" ht="267.75" hidden="1" customHeight="1" x14ac:dyDescent="0.2">
      <c r="A901" s="36" t="s">
        <v>2030</v>
      </c>
      <c r="B901" s="28" t="s">
        <v>108</v>
      </c>
      <c r="C901" s="28" t="s">
        <v>36</v>
      </c>
      <c r="D901" s="37">
        <v>41705</v>
      </c>
      <c r="E901" s="30"/>
      <c r="F901" s="37"/>
      <c r="G901" s="30"/>
      <c r="H901" s="196"/>
      <c r="I901" s="28"/>
      <c r="J901" s="28"/>
      <c r="K901" s="28"/>
      <c r="L901" s="28"/>
      <c r="M901" s="28"/>
      <c r="N901" s="28"/>
      <c r="O901" s="28"/>
      <c r="P901" s="28"/>
      <c r="Q901" s="148"/>
      <c r="R901" s="28"/>
      <c r="S901" s="28"/>
      <c r="T901" s="28"/>
      <c r="U901" s="28"/>
      <c r="V901" s="28"/>
      <c r="W901" s="28"/>
      <c r="X901" s="28"/>
      <c r="Y901" s="28"/>
      <c r="Z901" s="28"/>
      <c r="AA901" s="28"/>
      <c r="AB901" s="28"/>
      <c r="AC901" s="28"/>
      <c r="AD901" s="28"/>
      <c r="AE901" s="28"/>
      <c r="AF901" s="28"/>
      <c r="AG901" s="28" t="s">
        <v>203</v>
      </c>
      <c r="AH901" s="22"/>
      <c r="AI901" s="22"/>
      <c r="AJ901" s="22"/>
      <c r="AK901" s="149"/>
      <c r="AL901" s="150"/>
    </row>
    <row r="902" spans="1:38" s="24" customFormat="1" ht="220.5" hidden="1" customHeight="1" x14ac:dyDescent="0.2">
      <c r="A902" s="36" t="s">
        <v>2030</v>
      </c>
      <c r="B902" s="28" t="s">
        <v>108</v>
      </c>
      <c r="C902" s="28" t="s">
        <v>36</v>
      </c>
      <c r="D902" s="37">
        <v>41706</v>
      </c>
      <c r="E902" s="30"/>
      <c r="F902" s="37"/>
      <c r="G902" s="30"/>
      <c r="H902" s="196"/>
      <c r="I902" s="28"/>
      <c r="J902" s="28"/>
      <c r="K902" s="28"/>
      <c r="L902" s="28"/>
      <c r="M902" s="28"/>
      <c r="N902" s="28"/>
      <c r="O902" s="28"/>
      <c r="P902" s="28"/>
      <c r="Q902" s="148"/>
      <c r="R902" s="28"/>
      <c r="S902" s="28"/>
      <c r="T902" s="28"/>
      <c r="U902" s="28"/>
      <c r="V902" s="28"/>
      <c r="W902" s="28"/>
      <c r="X902" s="28"/>
      <c r="Y902" s="28"/>
      <c r="Z902" s="28"/>
      <c r="AA902" s="28"/>
      <c r="AB902" s="28"/>
      <c r="AC902" s="28"/>
      <c r="AD902" s="28"/>
      <c r="AE902" s="28"/>
      <c r="AF902" s="28"/>
      <c r="AG902" s="28" t="s">
        <v>203</v>
      </c>
      <c r="AH902" s="22"/>
      <c r="AI902" s="22"/>
      <c r="AJ902" s="22"/>
      <c r="AK902" s="149"/>
      <c r="AL902" s="150"/>
    </row>
    <row r="903" spans="1:38" s="24" customFormat="1" ht="31.5" hidden="1" customHeight="1" x14ac:dyDescent="0.2">
      <c r="A903" s="36" t="s">
        <v>2030</v>
      </c>
      <c r="B903" s="28" t="s">
        <v>108</v>
      </c>
      <c r="C903" s="28" t="s">
        <v>36</v>
      </c>
      <c r="D903" s="37">
        <v>41707</v>
      </c>
      <c r="E903" s="30"/>
      <c r="F903" s="37"/>
      <c r="G903" s="30"/>
      <c r="H903" s="196"/>
      <c r="I903" s="28"/>
      <c r="J903" s="28"/>
      <c r="K903" s="28"/>
      <c r="L903" s="28"/>
      <c r="M903" s="28"/>
      <c r="N903" s="28"/>
      <c r="O903" s="28"/>
      <c r="P903" s="28"/>
      <c r="Q903" s="148"/>
      <c r="R903" s="28"/>
      <c r="S903" s="28"/>
      <c r="T903" s="28"/>
      <c r="U903" s="28"/>
      <c r="V903" s="28"/>
      <c r="W903" s="28"/>
      <c r="X903" s="28"/>
      <c r="Y903" s="28"/>
      <c r="Z903" s="28"/>
      <c r="AA903" s="28"/>
      <c r="AB903" s="28"/>
      <c r="AC903" s="28"/>
      <c r="AD903" s="28"/>
      <c r="AE903" s="28"/>
      <c r="AF903" s="28"/>
      <c r="AG903" s="28" t="s">
        <v>203</v>
      </c>
      <c r="AH903" s="22"/>
      <c r="AI903" s="22"/>
      <c r="AJ903" s="22"/>
      <c r="AK903" s="149"/>
      <c r="AL903" s="150"/>
    </row>
    <row r="904" spans="1:38" s="3" customFormat="1" ht="47.25" hidden="1" customHeight="1" x14ac:dyDescent="0.2">
      <c r="A904" s="36" t="s">
        <v>2030</v>
      </c>
      <c r="B904" s="28" t="s">
        <v>108</v>
      </c>
      <c r="C904" s="28" t="s">
        <v>36</v>
      </c>
      <c r="D904" s="37">
        <v>41708</v>
      </c>
      <c r="E904" s="30"/>
      <c r="F904" s="37"/>
      <c r="G904" s="30"/>
      <c r="H904" s="196"/>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t="s">
        <v>203</v>
      </c>
      <c r="AH904" s="22"/>
      <c r="AI904" s="22"/>
      <c r="AJ904" s="22"/>
    </row>
    <row r="905" spans="1:38" s="3" customFormat="1" ht="31.5" hidden="1" customHeight="1" x14ac:dyDescent="0.2">
      <c r="A905" s="36" t="s">
        <v>2030</v>
      </c>
      <c r="B905" s="28" t="s">
        <v>108</v>
      </c>
      <c r="C905" s="28" t="s">
        <v>36</v>
      </c>
      <c r="D905" s="37">
        <v>41709</v>
      </c>
      <c r="E905" s="30"/>
      <c r="F905" s="37"/>
      <c r="G905" s="30"/>
      <c r="H905" s="196"/>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t="s">
        <v>203</v>
      </c>
      <c r="AH905" s="22"/>
      <c r="AI905" s="22"/>
      <c r="AJ905" s="22"/>
    </row>
    <row r="906" spans="1:38" s="3" customFormat="1" ht="31.5" hidden="1" customHeight="1" x14ac:dyDescent="0.2">
      <c r="A906" s="36" t="s">
        <v>2030</v>
      </c>
      <c r="B906" s="28" t="s">
        <v>108</v>
      </c>
      <c r="C906" s="28" t="s">
        <v>36</v>
      </c>
      <c r="D906" s="37">
        <v>41710</v>
      </c>
      <c r="E906" s="30"/>
      <c r="F906" s="37"/>
      <c r="G906" s="30"/>
      <c r="H906" s="196"/>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t="s">
        <v>203</v>
      </c>
      <c r="AH906" s="22"/>
      <c r="AI906" s="22"/>
      <c r="AJ906" s="22"/>
    </row>
    <row r="907" spans="1:38" s="3" customFormat="1" ht="78.75" hidden="1" customHeight="1" x14ac:dyDescent="0.2">
      <c r="A907" s="36" t="s">
        <v>2030</v>
      </c>
      <c r="B907" s="28" t="s">
        <v>108</v>
      </c>
      <c r="C907" s="28" t="s">
        <v>36</v>
      </c>
      <c r="D907" s="37">
        <v>41711</v>
      </c>
      <c r="E907" s="30"/>
      <c r="F907" s="37"/>
      <c r="G907" s="30"/>
      <c r="H907" s="196"/>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t="s">
        <v>203</v>
      </c>
      <c r="AH907" s="22"/>
      <c r="AI907" s="22"/>
      <c r="AJ907" s="22"/>
    </row>
    <row r="908" spans="1:38" ht="63" hidden="1" customHeight="1" x14ac:dyDescent="0.2">
      <c r="A908" s="36" t="s">
        <v>2030</v>
      </c>
      <c r="B908" s="28" t="s">
        <v>108</v>
      </c>
      <c r="C908" s="28" t="s">
        <v>36</v>
      </c>
      <c r="D908" s="37">
        <v>41712</v>
      </c>
      <c r="E908" s="30"/>
      <c r="F908" s="37"/>
      <c r="G908" s="30"/>
      <c r="H908" s="196"/>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t="s">
        <v>203</v>
      </c>
    </row>
    <row r="909" spans="1:38" ht="63" hidden="1" customHeight="1" x14ac:dyDescent="0.2">
      <c r="A909" s="238" t="s">
        <v>2030</v>
      </c>
      <c r="B909" s="140" t="s">
        <v>108</v>
      </c>
      <c r="C909" s="140" t="s">
        <v>36</v>
      </c>
      <c r="D909" s="465">
        <v>41712</v>
      </c>
      <c r="E909" s="320">
        <v>0.18055555555555555</v>
      </c>
      <c r="F909" s="465">
        <v>41712</v>
      </c>
      <c r="G909" s="320">
        <v>0.4145833333333333</v>
      </c>
      <c r="H909" s="320">
        <v>0.23402777777777781</v>
      </c>
      <c r="I909" s="140">
        <v>1</v>
      </c>
      <c r="J909" s="140"/>
      <c r="K909" s="140"/>
      <c r="L909" s="140" t="s">
        <v>126</v>
      </c>
      <c r="M909" s="140" t="s">
        <v>12362</v>
      </c>
      <c r="N909" s="140">
        <v>0.4</v>
      </c>
      <c r="O909" s="140" t="s">
        <v>72</v>
      </c>
      <c r="P909" s="140" t="s">
        <v>12362</v>
      </c>
      <c r="Q909" s="140" t="s">
        <v>12363</v>
      </c>
      <c r="R909" s="45">
        <f>T909</f>
        <v>0.55000000000000004</v>
      </c>
      <c r="S909" s="140"/>
      <c r="T909" s="140">
        <v>0.55000000000000004</v>
      </c>
      <c r="U909" s="140" t="s">
        <v>86</v>
      </c>
      <c r="V909" s="140"/>
      <c r="W909" s="140"/>
      <c r="X909" s="140"/>
      <c r="Y909" s="140"/>
      <c r="Z909" s="140"/>
      <c r="AA909" s="140"/>
      <c r="AB909" s="140"/>
      <c r="AC909" s="140"/>
      <c r="AD909" s="140" t="s">
        <v>40</v>
      </c>
      <c r="AE909" s="140" t="s">
        <v>98</v>
      </c>
      <c r="AF909" s="140"/>
      <c r="AG909" s="233">
        <v>2</v>
      </c>
      <c r="AH909" s="230">
        <v>1</v>
      </c>
      <c r="AI909" s="230"/>
      <c r="AJ909" s="230"/>
    </row>
    <row r="910" spans="1:38" ht="141.75" hidden="1" customHeight="1" x14ac:dyDescent="0.2">
      <c r="A910" s="36" t="s">
        <v>2030</v>
      </c>
      <c r="B910" s="28" t="s">
        <v>108</v>
      </c>
      <c r="C910" s="28" t="s">
        <v>36</v>
      </c>
      <c r="D910" s="37">
        <v>41713</v>
      </c>
      <c r="E910" s="30"/>
      <c r="F910" s="37"/>
      <c r="G910" s="30"/>
      <c r="H910" s="196"/>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t="s">
        <v>203</v>
      </c>
    </row>
    <row r="911" spans="1:38" ht="47.25" hidden="1" customHeight="1" x14ac:dyDescent="0.2">
      <c r="A911" s="238" t="s">
        <v>2030</v>
      </c>
      <c r="B911" s="140" t="s">
        <v>108</v>
      </c>
      <c r="C911" s="140" t="s">
        <v>36</v>
      </c>
      <c r="D911" s="465">
        <v>41713</v>
      </c>
      <c r="E911" s="320">
        <v>1.3888888888888888E-2</v>
      </c>
      <c r="F911" s="465">
        <v>41713</v>
      </c>
      <c r="G911" s="320">
        <v>0.14583333333333334</v>
      </c>
      <c r="H911" s="320">
        <v>0.13194444444444445</v>
      </c>
      <c r="I911" s="140">
        <v>1</v>
      </c>
      <c r="J911" s="140" t="s">
        <v>1284</v>
      </c>
      <c r="K911" s="140"/>
      <c r="L911" s="140" t="s">
        <v>128</v>
      </c>
      <c r="M911" s="140" t="s">
        <v>12364</v>
      </c>
      <c r="N911" s="140">
        <v>0.4</v>
      </c>
      <c r="O911" s="140" t="s">
        <v>66</v>
      </c>
      <c r="P911" s="140" t="s">
        <v>12364</v>
      </c>
      <c r="Q911" s="140" t="s">
        <v>12365</v>
      </c>
      <c r="R911" s="45">
        <f>T911</f>
        <v>5.1660000000000004</v>
      </c>
      <c r="S911" s="140"/>
      <c r="T911" s="140">
        <v>5.1660000000000004</v>
      </c>
      <c r="U911" s="140" t="s">
        <v>75</v>
      </c>
      <c r="V911" s="140"/>
      <c r="W911" s="140"/>
      <c r="X911" s="140"/>
      <c r="Y911" s="140"/>
      <c r="Z911" s="140"/>
      <c r="AA911" s="140"/>
      <c r="AB911" s="140"/>
      <c r="AC911" s="140"/>
      <c r="AD911" s="140" t="s">
        <v>49</v>
      </c>
      <c r="AE911" s="140" t="s">
        <v>98</v>
      </c>
      <c r="AF911" s="140"/>
      <c r="AG911" s="233">
        <v>1</v>
      </c>
      <c r="AH911" s="230"/>
      <c r="AI911" s="230"/>
      <c r="AJ911" s="230"/>
    </row>
    <row r="912" spans="1:38" ht="31.5" hidden="1" customHeight="1" x14ac:dyDescent="0.2">
      <c r="A912" s="238" t="s">
        <v>2030</v>
      </c>
      <c r="B912" s="140" t="s">
        <v>108</v>
      </c>
      <c r="C912" s="140" t="s">
        <v>36</v>
      </c>
      <c r="D912" s="465">
        <v>41713</v>
      </c>
      <c r="E912" s="320">
        <v>0.41666666666666669</v>
      </c>
      <c r="F912" s="465">
        <v>41713</v>
      </c>
      <c r="G912" s="320">
        <v>0.44791666666666669</v>
      </c>
      <c r="H912" s="320">
        <v>3.125E-2</v>
      </c>
      <c r="I912" s="140">
        <v>1</v>
      </c>
      <c r="J912" s="140" t="s">
        <v>12276</v>
      </c>
      <c r="K912" s="140"/>
      <c r="L912" s="140" t="s">
        <v>126</v>
      </c>
      <c r="M912" s="140" t="s">
        <v>12366</v>
      </c>
      <c r="N912" s="140">
        <v>0.4</v>
      </c>
      <c r="O912" s="140" t="s">
        <v>72</v>
      </c>
      <c r="P912" s="140" t="s">
        <v>12366</v>
      </c>
      <c r="Q912" s="140" t="s">
        <v>12367</v>
      </c>
      <c r="R912" s="45">
        <f>T912</f>
        <v>0.09</v>
      </c>
      <c r="S912" s="140"/>
      <c r="T912" s="140">
        <v>0.09</v>
      </c>
      <c r="U912" s="140" t="s">
        <v>86</v>
      </c>
      <c r="V912" s="140"/>
      <c r="W912" s="140"/>
      <c r="X912" s="140"/>
      <c r="Y912" s="140"/>
      <c r="Z912" s="140"/>
      <c r="AA912" s="140"/>
      <c r="AB912" s="140"/>
      <c r="AC912" s="140"/>
      <c r="AD912" s="140" t="s">
        <v>40</v>
      </c>
      <c r="AE912" s="140" t="s">
        <v>98</v>
      </c>
      <c r="AF912" s="140"/>
      <c r="AG912" s="233">
        <v>1</v>
      </c>
      <c r="AH912" s="230">
        <v>1</v>
      </c>
      <c r="AI912" s="230"/>
      <c r="AJ912" s="230"/>
    </row>
    <row r="913" spans="1:36" ht="165.75" hidden="1" customHeight="1" x14ac:dyDescent="0.2">
      <c r="A913" s="36" t="s">
        <v>2030</v>
      </c>
      <c r="B913" s="28" t="s">
        <v>108</v>
      </c>
      <c r="C913" s="28" t="s">
        <v>36</v>
      </c>
      <c r="D913" s="37">
        <v>41714</v>
      </c>
      <c r="E913" s="98">
        <v>0.3833333333333333</v>
      </c>
      <c r="F913" s="37" t="s">
        <v>1613</v>
      </c>
      <c r="G913" s="98">
        <v>0.48541666666666666</v>
      </c>
      <c r="H913" s="196">
        <v>0.10208333333333335</v>
      </c>
      <c r="I913" s="28">
        <v>3</v>
      </c>
      <c r="J913" s="28" t="s">
        <v>1614</v>
      </c>
      <c r="K913" s="28" t="s">
        <v>134</v>
      </c>
      <c r="L913" s="28" t="s">
        <v>128</v>
      </c>
      <c r="M913" s="28" t="s">
        <v>1615</v>
      </c>
      <c r="N913" s="28" t="s">
        <v>103</v>
      </c>
      <c r="O913" s="28" t="s">
        <v>66</v>
      </c>
      <c r="P913" s="28" t="s">
        <v>1615</v>
      </c>
      <c r="Q913" s="28" t="s">
        <v>1616</v>
      </c>
      <c r="R913" s="28">
        <v>0.63</v>
      </c>
      <c r="S913" s="28">
        <v>0.41</v>
      </c>
      <c r="T913" s="28">
        <f>R913+S913</f>
        <v>1.04</v>
      </c>
      <c r="U913" s="140" t="s">
        <v>75</v>
      </c>
      <c r="V913" s="45">
        <v>1986</v>
      </c>
      <c r="W913" s="140" t="s">
        <v>2801</v>
      </c>
      <c r="X913" s="140" t="s">
        <v>2803</v>
      </c>
      <c r="Y913" s="45">
        <v>2013</v>
      </c>
      <c r="Z913" s="232" t="s">
        <v>2799</v>
      </c>
      <c r="AA913" s="45">
        <v>2014</v>
      </c>
      <c r="AB913" s="232" t="s">
        <v>2799</v>
      </c>
      <c r="AC913" s="232">
        <v>2013</v>
      </c>
      <c r="AD913" s="140" t="s">
        <v>49</v>
      </c>
      <c r="AE913" s="140" t="s">
        <v>101</v>
      </c>
      <c r="AF913" s="140"/>
      <c r="AG913" s="235" t="s">
        <v>2808</v>
      </c>
    </row>
    <row r="914" spans="1:36" ht="31.5" hidden="1" customHeight="1" x14ac:dyDescent="0.2">
      <c r="A914" s="36" t="s">
        <v>2030</v>
      </c>
      <c r="B914" s="28" t="s">
        <v>108</v>
      </c>
      <c r="C914" s="28" t="s">
        <v>36</v>
      </c>
      <c r="D914" s="37">
        <v>41714</v>
      </c>
      <c r="E914" s="98">
        <v>0.50624999999999998</v>
      </c>
      <c r="F914" s="37" t="s">
        <v>1613</v>
      </c>
      <c r="G914" s="98">
        <v>0.6430555555555556</v>
      </c>
      <c r="H914" s="196">
        <v>0.13680555555555554</v>
      </c>
      <c r="I914" s="28">
        <v>16</v>
      </c>
      <c r="J914" s="28" t="s">
        <v>1617</v>
      </c>
      <c r="K914" s="28" t="s">
        <v>134</v>
      </c>
      <c r="L914" s="28" t="s">
        <v>128</v>
      </c>
      <c r="M914" s="28" t="s">
        <v>1618</v>
      </c>
      <c r="N914" s="28" t="s">
        <v>103</v>
      </c>
      <c r="O914" s="28" t="s">
        <v>66</v>
      </c>
      <c r="P914" s="28" t="s">
        <v>1619</v>
      </c>
      <c r="Q914" s="28" t="s">
        <v>1620</v>
      </c>
      <c r="R914" s="28">
        <v>1.85</v>
      </c>
      <c r="S914" s="28">
        <v>1.24</v>
      </c>
      <c r="T914" s="28">
        <f>R914+S914</f>
        <v>3.09</v>
      </c>
      <c r="U914" s="140" t="s">
        <v>75</v>
      </c>
      <c r="V914" s="232">
        <v>1970</v>
      </c>
      <c r="W914" s="140" t="s">
        <v>2799</v>
      </c>
      <c r="X914" s="140" t="s">
        <v>2803</v>
      </c>
      <c r="Y914" s="232">
        <v>2013</v>
      </c>
      <c r="Z914" s="232" t="s">
        <v>2799</v>
      </c>
      <c r="AA914" s="232">
        <v>2014</v>
      </c>
      <c r="AB914" s="232" t="s">
        <v>2799</v>
      </c>
      <c r="AC914" s="232">
        <v>2010</v>
      </c>
      <c r="AD914" s="140" t="s">
        <v>49</v>
      </c>
      <c r="AE914" s="140" t="s">
        <v>101</v>
      </c>
      <c r="AF914" s="140"/>
      <c r="AG914" s="235" t="s">
        <v>2808</v>
      </c>
    </row>
    <row r="915" spans="1:36" ht="114.75" hidden="1" customHeight="1" x14ac:dyDescent="0.2">
      <c r="A915" s="238" t="s">
        <v>2030</v>
      </c>
      <c r="B915" s="140" t="s">
        <v>108</v>
      </c>
      <c r="C915" s="140" t="s">
        <v>36</v>
      </c>
      <c r="D915" s="465">
        <v>41714</v>
      </c>
      <c r="E915" s="320">
        <v>0.60416666666666663</v>
      </c>
      <c r="F915" s="465">
        <v>41714</v>
      </c>
      <c r="G915" s="320">
        <v>0.64583333333333337</v>
      </c>
      <c r="H915" s="320">
        <v>4.1666666666666664E-2</v>
      </c>
      <c r="I915" s="140">
        <v>2</v>
      </c>
      <c r="J915" s="140" t="s">
        <v>1284</v>
      </c>
      <c r="K915" s="140"/>
      <c r="L915" s="140" t="s">
        <v>128</v>
      </c>
      <c r="M915" s="140" t="s">
        <v>12368</v>
      </c>
      <c r="N915" s="140">
        <v>0.4</v>
      </c>
      <c r="O915" s="140" t="s">
        <v>66</v>
      </c>
      <c r="P915" s="140" t="s">
        <v>12368</v>
      </c>
      <c r="Q915" s="140" t="s">
        <v>12369</v>
      </c>
      <c r="R915" s="45">
        <f>T915</f>
        <v>0.41899999999999998</v>
      </c>
      <c r="S915" s="140"/>
      <c r="T915" s="140">
        <v>0.41899999999999998</v>
      </c>
      <c r="U915" s="140" t="s">
        <v>75</v>
      </c>
      <c r="V915" s="140"/>
      <c r="W915" s="140"/>
      <c r="X915" s="140"/>
      <c r="Y915" s="140"/>
      <c r="Z915" s="140"/>
      <c r="AA915" s="140"/>
      <c r="AB915" s="140"/>
      <c r="AC915" s="140"/>
      <c r="AD915" s="140" t="s">
        <v>49</v>
      </c>
      <c r="AE915" s="140" t="s">
        <v>98</v>
      </c>
      <c r="AF915" s="140"/>
      <c r="AG915" s="233">
        <v>1</v>
      </c>
      <c r="AH915" s="230">
        <v>1</v>
      </c>
      <c r="AI915" s="230"/>
      <c r="AJ915" s="230"/>
    </row>
    <row r="916" spans="1:36" ht="129" hidden="1" customHeight="1" x14ac:dyDescent="0.2">
      <c r="A916" s="238" t="s">
        <v>2030</v>
      </c>
      <c r="B916" s="140" t="s">
        <v>108</v>
      </c>
      <c r="C916" s="140" t="s">
        <v>36</v>
      </c>
      <c r="D916" s="465">
        <v>41714</v>
      </c>
      <c r="E916" s="320">
        <v>0.47222222222222227</v>
      </c>
      <c r="F916" s="465">
        <v>41714</v>
      </c>
      <c r="G916" s="320">
        <v>0.68055555555555547</v>
      </c>
      <c r="H916" s="320">
        <v>0.20833333333333334</v>
      </c>
      <c r="I916" s="140">
        <v>7</v>
      </c>
      <c r="J916" s="140" t="s">
        <v>1284</v>
      </c>
      <c r="K916" s="140"/>
      <c r="L916" s="140" t="s">
        <v>128</v>
      </c>
      <c r="M916" s="140" t="s">
        <v>12370</v>
      </c>
      <c r="N916" s="140">
        <v>0.4</v>
      </c>
      <c r="O916" s="140" t="s">
        <v>66</v>
      </c>
      <c r="P916" s="140" t="s">
        <v>12370</v>
      </c>
      <c r="Q916" s="140" t="s">
        <v>12371</v>
      </c>
      <c r="R916" s="1723">
        <f>T916</f>
        <v>0.99299999999999999</v>
      </c>
      <c r="S916" s="140"/>
      <c r="T916" s="140">
        <v>0.99299999999999999</v>
      </c>
      <c r="U916" s="140" t="s">
        <v>75</v>
      </c>
      <c r="V916" s="140"/>
      <c r="W916" s="140"/>
      <c r="X916" s="140"/>
      <c r="Y916" s="140"/>
      <c r="Z916" s="140"/>
      <c r="AA916" s="140"/>
      <c r="AB916" s="140"/>
      <c r="AC916" s="140"/>
      <c r="AD916" s="140" t="s">
        <v>49</v>
      </c>
      <c r="AE916" s="140" t="s">
        <v>98</v>
      </c>
      <c r="AF916" s="140"/>
      <c r="AG916" s="233">
        <v>3</v>
      </c>
      <c r="AH916" s="230"/>
      <c r="AI916" s="230"/>
      <c r="AJ916" s="230"/>
    </row>
    <row r="917" spans="1:36" ht="64.5" hidden="1" customHeight="1" x14ac:dyDescent="0.2">
      <c r="A917" s="238" t="s">
        <v>2030</v>
      </c>
      <c r="B917" s="140" t="s">
        <v>108</v>
      </c>
      <c r="C917" s="140" t="s">
        <v>36</v>
      </c>
      <c r="D917" s="465">
        <v>41714</v>
      </c>
      <c r="E917" s="320">
        <v>0.61111111111111105</v>
      </c>
      <c r="F917" s="465">
        <v>41714</v>
      </c>
      <c r="G917" s="320">
        <v>0.69097222222222221</v>
      </c>
      <c r="H917" s="320">
        <v>7.9861111111111105E-2</v>
      </c>
      <c r="I917" s="140">
        <v>9</v>
      </c>
      <c r="J917" s="140" t="s">
        <v>1284</v>
      </c>
      <c r="K917" s="140"/>
      <c r="L917" s="140" t="s">
        <v>128</v>
      </c>
      <c r="M917" s="140" t="s">
        <v>12372</v>
      </c>
      <c r="N917" s="140">
        <v>0.4</v>
      </c>
      <c r="O917" s="140" t="s">
        <v>66</v>
      </c>
      <c r="P917" s="140" t="s">
        <v>12372</v>
      </c>
      <c r="Q917" s="140" t="s">
        <v>12371</v>
      </c>
      <c r="R917" s="45">
        <f>T917</f>
        <v>0.87</v>
      </c>
      <c r="S917" s="140"/>
      <c r="T917" s="140">
        <v>0.87</v>
      </c>
      <c r="U917" s="140" t="s">
        <v>75</v>
      </c>
      <c r="V917" s="140"/>
      <c r="W917" s="140"/>
      <c r="X917" s="140"/>
      <c r="Y917" s="140"/>
      <c r="Z917" s="140"/>
      <c r="AA917" s="140"/>
      <c r="AB917" s="140"/>
      <c r="AC917" s="140"/>
      <c r="AD917" s="140" t="s">
        <v>49</v>
      </c>
      <c r="AE917" s="140" t="s">
        <v>98</v>
      </c>
      <c r="AF917" s="140"/>
      <c r="AG917" s="233">
        <v>3</v>
      </c>
      <c r="AH917" s="230">
        <v>1</v>
      </c>
      <c r="AI917" s="230"/>
      <c r="AJ917" s="230"/>
    </row>
    <row r="918" spans="1:36" ht="141.75" hidden="1" customHeight="1" x14ac:dyDescent="0.2">
      <c r="A918" s="238" t="s">
        <v>2030</v>
      </c>
      <c r="B918" s="140" t="s">
        <v>108</v>
      </c>
      <c r="C918" s="140" t="s">
        <v>36</v>
      </c>
      <c r="D918" s="465">
        <v>41714</v>
      </c>
      <c r="E918" s="320">
        <v>0.625</v>
      </c>
      <c r="F918" s="465">
        <v>41714</v>
      </c>
      <c r="G918" s="320">
        <v>0.74305555555555547</v>
      </c>
      <c r="H918" s="320">
        <v>0.11805555555555557</v>
      </c>
      <c r="I918" s="140">
        <v>2</v>
      </c>
      <c r="J918" s="140" t="s">
        <v>1284</v>
      </c>
      <c r="K918" s="140"/>
      <c r="L918" s="140" t="s">
        <v>128</v>
      </c>
      <c r="M918" s="140" t="s">
        <v>12373</v>
      </c>
      <c r="N918" s="140">
        <v>0.4</v>
      </c>
      <c r="O918" s="140" t="s">
        <v>66</v>
      </c>
      <c r="P918" s="140" t="s">
        <v>12373</v>
      </c>
      <c r="Q918" s="1305" t="s">
        <v>12374</v>
      </c>
      <c r="R918" s="45">
        <f>T918</f>
        <v>0.16300000000000001</v>
      </c>
      <c r="S918" s="140"/>
      <c r="T918" s="140">
        <v>0.16300000000000001</v>
      </c>
      <c r="U918" s="140" t="s">
        <v>75</v>
      </c>
      <c r="V918" s="140"/>
      <c r="W918" s="140"/>
      <c r="X918" s="140"/>
      <c r="Y918" s="140"/>
      <c r="Z918" s="140"/>
      <c r="AA918" s="140"/>
      <c r="AB918" s="140"/>
      <c r="AC918" s="140"/>
      <c r="AD918" s="140" t="s">
        <v>49</v>
      </c>
      <c r="AE918" s="140" t="s">
        <v>98</v>
      </c>
      <c r="AF918" s="140"/>
      <c r="AG918" s="233">
        <v>3</v>
      </c>
      <c r="AH918" s="230">
        <v>1</v>
      </c>
      <c r="AI918" s="230"/>
      <c r="AJ918" s="230"/>
    </row>
    <row r="919" spans="1:36" ht="31.5" hidden="1" customHeight="1" x14ac:dyDescent="0.2">
      <c r="A919" s="238" t="s">
        <v>2030</v>
      </c>
      <c r="B919" s="140" t="s">
        <v>108</v>
      </c>
      <c r="C919" s="140" t="s">
        <v>36</v>
      </c>
      <c r="D919" s="465">
        <v>41714</v>
      </c>
      <c r="E919" s="320">
        <v>0.78125</v>
      </c>
      <c r="F919" s="465">
        <v>41714</v>
      </c>
      <c r="G919" s="320">
        <v>0.99930555555555556</v>
      </c>
      <c r="H919" s="320">
        <v>0.21805555555555556</v>
      </c>
      <c r="I919" s="140">
        <v>2</v>
      </c>
      <c r="J919" s="140" t="s">
        <v>1284</v>
      </c>
      <c r="K919" s="140"/>
      <c r="L919" s="140" t="s">
        <v>128</v>
      </c>
      <c r="M919" s="140" t="s">
        <v>12375</v>
      </c>
      <c r="N919" s="140">
        <v>0.4</v>
      </c>
      <c r="O919" s="140" t="s">
        <v>66</v>
      </c>
      <c r="P919" s="140" t="s">
        <v>12375</v>
      </c>
      <c r="Q919" s="140" t="s">
        <v>12376</v>
      </c>
      <c r="R919" s="45">
        <f>T919</f>
        <v>0.25</v>
      </c>
      <c r="S919" s="140"/>
      <c r="T919" s="140">
        <v>0.25</v>
      </c>
      <c r="U919" s="140" t="s">
        <v>75</v>
      </c>
      <c r="V919" s="140"/>
      <c r="W919" s="140"/>
      <c r="X919" s="140"/>
      <c r="Y919" s="140"/>
      <c r="Z919" s="140"/>
      <c r="AA919" s="140"/>
      <c r="AB919" s="140"/>
      <c r="AC919" s="140"/>
      <c r="AD919" s="140" t="s">
        <v>49</v>
      </c>
      <c r="AE919" s="140" t="s">
        <v>102</v>
      </c>
      <c r="AF919" s="140"/>
      <c r="AG919" s="233">
        <v>3</v>
      </c>
      <c r="AH919" s="230"/>
      <c r="AI919" s="230"/>
      <c r="AJ919" s="230"/>
    </row>
    <row r="920" spans="1:36" ht="31.5" hidden="1" customHeight="1" x14ac:dyDescent="0.2">
      <c r="A920" s="36" t="s">
        <v>2030</v>
      </c>
      <c r="B920" s="28" t="s">
        <v>108</v>
      </c>
      <c r="C920" s="28" t="s">
        <v>36</v>
      </c>
      <c r="D920" s="37">
        <v>41715</v>
      </c>
      <c r="E920" s="30">
        <v>0.41319444444444442</v>
      </c>
      <c r="F920" s="37" t="s">
        <v>1774</v>
      </c>
      <c r="G920" s="30">
        <v>0.51041666666666663</v>
      </c>
      <c r="H920" s="196">
        <v>9.7222222222222224E-2</v>
      </c>
      <c r="I920" s="28">
        <v>3</v>
      </c>
      <c r="J920" s="28" t="s">
        <v>178</v>
      </c>
      <c r="K920" s="28" t="s">
        <v>134</v>
      </c>
      <c r="L920" s="28" t="s">
        <v>128</v>
      </c>
      <c r="M920" s="28" t="s">
        <v>1775</v>
      </c>
      <c r="N920" s="28" t="s">
        <v>103</v>
      </c>
      <c r="O920" s="28" t="s">
        <v>66</v>
      </c>
      <c r="P920" s="28" t="s">
        <v>1776</v>
      </c>
      <c r="Q920" s="28" t="s">
        <v>1777</v>
      </c>
      <c r="R920" s="51">
        <v>0.23</v>
      </c>
      <c r="S920" s="51">
        <v>0.114</v>
      </c>
      <c r="T920" s="28">
        <v>0.34399999999999997</v>
      </c>
      <c r="U920" s="140" t="s">
        <v>84</v>
      </c>
      <c r="V920" s="232">
        <v>1984</v>
      </c>
      <c r="W920" s="140" t="s">
        <v>2815</v>
      </c>
      <c r="X920" s="140" t="s">
        <v>2803</v>
      </c>
      <c r="Y920" s="232">
        <v>2013</v>
      </c>
      <c r="Z920" s="232" t="s">
        <v>2799</v>
      </c>
      <c r="AA920" s="232">
        <v>2014</v>
      </c>
      <c r="AB920" s="232" t="s">
        <v>2799</v>
      </c>
      <c r="AC920" s="232">
        <v>2011</v>
      </c>
      <c r="AD920" s="140" t="s">
        <v>50</v>
      </c>
      <c r="AE920" s="140" t="s">
        <v>101</v>
      </c>
      <c r="AF920" s="140" t="s">
        <v>102</v>
      </c>
      <c r="AG920" s="45" t="s">
        <v>2804</v>
      </c>
    </row>
    <row r="921" spans="1:36" ht="31.5" hidden="1" customHeight="1" x14ac:dyDescent="0.2">
      <c r="A921" s="36" t="s">
        <v>2030</v>
      </c>
      <c r="B921" s="28" t="s">
        <v>108</v>
      </c>
      <c r="C921" s="28" t="s">
        <v>36</v>
      </c>
      <c r="D921" s="37">
        <v>41715</v>
      </c>
      <c r="E921" s="30">
        <v>0.35833333333333334</v>
      </c>
      <c r="F921" s="37" t="s">
        <v>1774</v>
      </c>
      <c r="G921" s="30">
        <v>0.43958333333333338</v>
      </c>
      <c r="H921" s="196">
        <v>8.1250000000000003E-2</v>
      </c>
      <c r="I921" s="28">
        <v>4</v>
      </c>
      <c r="J921" s="28" t="s">
        <v>178</v>
      </c>
      <c r="K921" s="28" t="s">
        <v>134</v>
      </c>
      <c r="L921" s="28" t="s">
        <v>128</v>
      </c>
      <c r="M921" s="28" t="s">
        <v>1778</v>
      </c>
      <c r="N921" s="28" t="s">
        <v>103</v>
      </c>
      <c r="O921" s="28" t="s">
        <v>66</v>
      </c>
      <c r="P921" s="28" t="s">
        <v>1778</v>
      </c>
      <c r="Q921" s="28" t="s">
        <v>1779</v>
      </c>
      <c r="R921" s="51">
        <v>0.34</v>
      </c>
      <c r="S921" s="51">
        <v>0.16700000000000001</v>
      </c>
      <c r="T921" s="28">
        <v>0.50700000000000001</v>
      </c>
      <c r="U921" s="140" t="s">
        <v>75</v>
      </c>
      <c r="V921" s="45">
        <v>1956</v>
      </c>
      <c r="W921" s="140" t="s">
        <v>2801</v>
      </c>
      <c r="X921" s="140" t="s">
        <v>2803</v>
      </c>
      <c r="Y921" s="232">
        <v>2013</v>
      </c>
      <c r="Z921" s="232" t="s">
        <v>2799</v>
      </c>
      <c r="AA921" s="45">
        <v>2014</v>
      </c>
      <c r="AB921" s="232" t="s">
        <v>2799</v>
      </c>
      <c r="AC921" s="232">
        <v>2009</v>
      </c>
      <c r="AD921" s="140" t="s">
        <v>49</v>
      </c>
      <c r="AE921" s="140" t="s">
        <v>101</v>
      </c>
      <c r="AF921" s="140"/>
      <c r="AG921" s="235" t="s">
        <v>2808</v>
      </c>
    </row>
    <row r="922" spans="1:36" ht="31.5" hidden="1" customHeight="1" x14ac:dyDescent="0.2">
      <c r="A922" s="36" t="s">
        <v>2030</v>
      </c>
      <c r="B922" s="28" t="s">
        <v>108</v>
      </c>
      <c r="C922" s="28" t="s">
        <v>36</v>
      </c>
      <c r="D922" s="37">
        <v>41715</v>
      </c>
      <c r="E922" s="30">
        <v>0.39583333333333331</v>
      </c>
      <c r="F922" s="37" t="s">
        <v>1774</v>
      </c>
      <c r="G922" s="30">
        <v>0.41597222222222219</v>
      </c>
      <c r="H922" s="196">
        <v>2.013888888888889E-2</v>
      </c>
      <c r="I922" s="28">
        <v>20</v>
      </c>
      <c r="J922" s="28" t="s">
        <v>178</v>
      </c>
      <c r="K922" s="28" t="s">
        <v>134</v>
      </c>
      <c r="L922" s="28" t="s">
        <v>128</v>
      </c>
      <c r="M922" s="28" t="s">
        <v>1780</v>
      </c>
      <c r="N922" s="28" t="s">
        <v>103</v>
      </c>
      <c r="O922" s="28" t="s">
        <v>66</v>
      </c>
      <c r="P922" s="28" t="s">
        <v>1780</v>
      </c>
      <c r="Q922" s="28" t="s">
        <v>1781</v>
      </c>
      <c r="R922" s="51">
        <v>2.4420000000000002</v>
      </c>
      <c r="S922" s="51">
        <v>1.2030000000000001</v>
      </c>
      <c r="T922" s="28">
        <v>3.645</v>
      </c>
      <c r="U922" s="140" t="s">
        <v>75</v>
      </c>
      <c r="V922" s="232">
        <v>1954</v>
      </c>
      <c r="W922" s="140" t="s">
        <v>2816</v>
      </c>
      <c r="X922" s="140" t="s">
        <v>2803</v>
      </c>
      <c r="Y922" s="232">
        <v>2013</v>
      </c>
      <c r="Z922" s="232" t="s">
        <v>2799</v>
      </c>
      <c r="AA922" s="232">
        <v>2014</v>
      </c>
      <c r="AB922" s="232" t="s">
        <v>2799</v>
      </c>
      <c r="AC922" s="232">
        <v>2007</v>
      </c>
      <c r="AD922" s="140" t="s">
        <v>49</v>
      </c>
      <c r="AE922" s="140" t="s">
        <v>101</v>
      </c>
      <c r="AF922" s="140"/>
      <c r="AG922" s="235" t="s">
        <v>2808</v>
      </c>
    </row>
    <row r="923" spans="1:36" ht="31.5" hidden="1" customHeight="1" x14ac:dyDescent="0.2">
      <c r="A923" s="36" t="s">
        <v>2030</v>
      </c>
      <c r="B923" s="28" t="s">
        <v>108</v>
      </c>
      <c r="C923" s="28" t="s">
        <v>36</v>
      </c>
      <c r="D923" s="37">
        <v>41715</v>
      </c>
      <c r="E923" s="30">
        <v>0.55486111111111114</v>
      </c>
      <c r="F923" s="37" t="s">
        <v>1774</v>
      </c>
      <c r="G923" s="30">
        <v>0.55555555555555558</v>
      </c>
      <c r="H923" s="196">
        <v>6.9444444444444447E-4</v>
      </c>
      <c r="I923" s="28">
        <v>28</v>
      </c>
      <c r="J923" s="28" t="s">
        <v>178</v>
      </c>
      <c r="K923" s="28" t="s">
        <v>134</v>
      </c>
      <c r="L923" s="28" t="s">
        <v>128</v>
      </c>
      <c r="M923" s="28" t="s">
        <v>1782</v>
      </c>
      <c r="N923" s="28" t="s">
        <v>103</v>
      </c>
      <c r="O923" s="28" t="s">
        <v>66</v>
      </c>
      <c r="P923" s="28" t="s">
        <v>1782</v>
      </c>
      <c r="Q923" s="28" t="s">
        <v>1783</v>
      </c>
      <c r="R923" s="51">
        <v>2.028</v>
      </c>
      <c r="S923" s="51">
        <v>0.999</v>
      </c>
      <c r="T923" s="28">
        <v>3.0270000000000001</v>
      </c>
      <c r="U923" s="140" t="s">
        <v>75</v>
      </c>
      <c r="V923" s="45">
        <v>1969</v>
      </c>
      <c r="W923" s="140" t="s">
        <v>2813</v>
      </c>
      <c r="X923" s="140" t="s">
        <v>2803</v>
      </c>
      <c r="Y923" s="232">
        <v>2013</v>
      </c>
      <c r="Z923" s="232" t="s">
        <v>2799</v>
      </c>
      <c r="AA923" s="232">
        <v>2014</v>
      </c>
      <c r="AB923" s="232" t="s">
        <v>2799</v>
      </c>
      <c r="AC923" s="232">
        <v>2010</v>
      </c>
      <c r="AD923" s="140" t="s">
        <v>49</v>
      </c>
      <c r="AE923" s="140" t="s">
        <v>98</v>
      </c>
      <c r="AF923" s="140"/>
      <c r="AG923" s="235" t="s">
        <v>2808</v>
      </c>
      <c r="AJ923" s="3" t="s">
        <v>2261</v>
      </c>
    </row>
    <row r="924" spans="1:36" ht="31.5" hidden="1" customHeight="1" x14ac:dyDescent="0.2">
      <c r="A924" s="36" t="s">
        <v>2030</v>
      </c>
      <c r="B924" s="28" t="s">
        <v>108</v>
      </c>
      <c r="C924" s="28" t="s">
        <v>36</v>
      </c>
      <c r="D924" s="37">
        <v>41715</v>
      </c>
      <c r="E924" s="30">
        <v>0.55277777777777781</v>
      </c>
      <c r="F924" s="37" t="s">
        <v>1774</v>
      </c>
      <c r="G924" s="30">
        <v>0.56458333333333333</v>
      </c>
      <c r="H924" s="196">
        <v>1.1805555555555555E-2</v>
      </c>
      <c r="I924" s="28">
        <v>57</v>
      </c>
      <c r="J924" s="28" t="s">
        <v>178</v>
      </c>
      <c r="K924" s="28" t="s">
        <v>134</v>
      </c>
      <c r="L924" s="28" t="s">
        <v>128</v>
      </c>
      <c r="M924" s="28" t="s">
        <v>1784</v>
      </c>
      <c r="N924" s="28" t="s">
        <v>103</v>
      </c>
      <c r="O924" s="28" t="s">
        <v>66</v>
      </c>
      <c r="P924" s="28" t="s">
        <v>1784</v>
      </c>
      <c r="Q924" s="28" t="s">
        <v>1785</v>
      </c>
      <c r="R924" s="51">
        <v>5.9180000000000001</v>
      </c>
      <c r="S924" s="51">
        <v>2.915</v>
      </c>
      <c r="T924" s="28">
        <v>8.8330000000000002</v>
      </c>
      <c r="U924" s="140" t="s">
        <v>75</v>
      </c>
      <c r="V924" s="45">
        <v>1969</v>
      </c>
      <c r="W924" s="140" t="s">
        <v>2813</v>
      </c>
      <c r="X924" s="140" t="s">
        <v>2803</v>
      </c>
      <c r="Y924" s="232">
        <v>2013</v>
      </c>
      <c r="Z924" s="232" t="s">
        <v>2799</v>
      </c>
      <c r="AA924" s="232">
        <v>2014</v>
      </c>
      <c r="AB924" s="232" t="s">
        <v>2799</v>
      </c>
      <c r="AC924" s="232">
        <v>2010</v>
      </c>
      <c r="AD924" s="140" t="s">
        <v>49</v>
      </c>
      <c r="AE924" s="140" t="s">
        <v>98</v>
      </c>
      <c r="AF924" s="140"/>
      <c r="AG924" s="235" t="s">
        <v>2808</v>
      </c>
    </row>
    <row r="925" spans="1:36" ht="31.5" hidden="1" customHeight="1" x14ac:dyDescent="0.2">
      <c r="A925" s="36" t="s">
        <v>2030</v>
      </c>
      <c r="B925" s="28" t="s">
        <v>108</v>
      </c>
      <c r="C925" s="28" t="s">
        <v>36</v>
      </c>
      <c r="D925" s="37">
        <v>41716</v>
      </c>
      <c r="E925" s="98">
        <v>0.30486111111111108</v>
      </c>
      <c r="F925" s="37" t="s">
        <v>1786</v>
      </c>
      <c r="G925" s="98">
        <v>0.4368055555555555</v>
      </c>
      <c r="H925" s="196">
        <v>0.13194444444444445</v>
      </c>
      <c r="I925" s="28">
        <v>4</v>
      </c>
      <c r="J925" s="28" t="s">
        <v>178</v>
      </c>
      <c r="K925" s="28" t="s">
        <v>134</v>
      </c>
      <c r="L925" s="28" t="s">
        <v>128</v>
      </c>
      <c r="M925" s="28" t="s">
        <v>1787</v>
      </c>
      <c r="N925" s="28" t="s">
        <v>103</v>
      </c>
      <c r="O925" s="28" t="s">
        <v>66</v>
      </c>
      <c r="P925" s="28" t="s">
        <v>1787</v>
      </c>
      <c r="Q925" s="28" t="s">
        <v>1788</v>
      </c>
      <c r="R925" s="28">
        <v>0.46600000000000003</v>
      </c>
      <c r="S925" s="28">
        <v>0.23</v>
      </c>
      <c r="T925" s="28">
        <v>0.69599999999999995</v>
      </c>
      <c r="U925" s="140" t="s">
        <v>84</v>
      </c>
      <c r="V925" s="232">
        <v>1952</v>
      </c>
      <c r="W925" s="140" t="s">
        <v>2801</v>
      </c>
      <c r="X925" s="140" t="s">
        <v>2803</v>
      </c>
      <c r="Y925" s="232">
        <v>2013</v>
      </c>
      <c r="Z925" s="232" t="s">
        <v>2799</v>
      </c>
      <c r="AA925" s="232">
        <v>2014</v>
      </c>
      <c r="AB925" s="232" t="s">
        <v>2799</v>
      </c>
      <c r="AC925" s="232">
        <v>2010</v>
      </c>
      <c r="AD925" s="140" t="s">
        <v>49</v>
      </c>
      <c r="AE925" s="140" t="s">
        <v>102</v>
      </c>
      <c r="AF925" s="140"/>
      <c r="AG925" s="235" t="s">
        <v>2808</v>
      </c>
    </row>
    <row r="926" spans="1:36" ht="31.5" hidden="1" customHeight="1" x14ac:dyDescent="0.2">
      <c r="A926" s="238" t="s">
        <v>2030</v>
      </c>
      <c r="B926" s="140" t="s">
        <v>108</v>
      </c>
      <c r="C926" s="140" t="s">
        <v>36</v>
      </c>
      <c r="D926" s="465">
        <v>41716</v>
      </c>
      <c r="E926" s="320">
        <v>0.46527777777777773</v>
      </c>
      <c r="F926" s="465">
        <v>41716</v>
      </c>
      <c r="G926" s="320">
        <v>0.58333333333333337</v>
      </c>
      <c r="H926" s="320">
        <v>0.11805555555555557</v>
      </c>
      <c r="I926" s="140">
        <v>1</v>
      </c>
      <c r="J926" s="140"/>
      <c r="K926" s="140"/>
      <c r="L926" s="140" t="s">
        <v>126</v>
      </c>
      <c r="M926" s="140" t="s">
        <v>12377</v>
      </c>
      <c r="N926" s="140">
        <v>0.4</v>
      </c>
      <c r="O926" s="140" t="s">
        <v>72</v>
      </c>
      <c r="P926" s="140" t="s">
        <v>12377</v>
      </c>
      <c r="Q926" s="140" t="s">
        <v>12378</v>
      </c>
      <c r="R926" s="45">
        <f>T926</f>
        <v>5.1999999999999998E-2</v>
      </c>
      <c r="S926" s="140"/>
      <c r="T926" s="140">
        <v>5.1999999999999998E-2</v>
      </c>
      <c r="U926" s="140" t="s">
        <v>86</v>
      </c>
      <c r="V926" s="140"/>
      <c r="W926" s="140"/>
      <c r="X926" s="140"/>
      <c r="Y926" s="140"/>
      <c r="Z926" s="140"/>
      <c r="AA926" s="140"/>
      <c r="AB926" s="140"/>
      <c r="AC926" s="140"/>
      <c r="AD926" s="140" t="s">
        <v>60</v>
      </c>
      <c r="AE926" s="140" t="s">
        <v>102</v>
      </c>
      <c r="AF926" s="140"/>
      <c r="AG926" s="233">
        <v>3</v>
      </c>
      <c r="AH926" s="230">
        <v>1</v>
      </c>
      <c r="AI926" s="230"/>
      <c r="AJ926" s="230"/>
    </row>
    <row r="927" spans="1:36" ht="31.5" hidden="1" customHeight="1" x14ac:dyDescent="0.2">
      <c r="A927" s="36" t="s">
        <v>2030</v>
      </c>
      <c r="B927" s="28" t="s">
        <v>108</v>
      </c>
      <c r="C927" s="28" t="s">
        <v>36</v>
      </c>
      <c r="D927" s="37">
        <v>41717</v>
      </c>
      <c r="E927" s="30"/>
      <c r="F927" s="37"/>
      <c r="G927" s="30"/>
      <c r="H927" s="196"/>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t="s">
        <v>203</v>
      </c>
    </row>
    <row r="928" spans="1:36" ht="63" hidden="1" customHeight="1" x14ac:dyDescent="0.2">
      <c r="A928" s="238" t="s">
        <v>2030</v>
      </c>
      <c r="B928" s="140" t="s">
        <v>108</v>
      </c>
      <c r="C928" s="140" t="s">
        <v>36</v>
      </c>
      <c r="D928" s="465">
        <v>41717</v>
      </c>
      <c r="E928" s="320">
        <v>0.4236111111111111</v>
      </c>
      <c r="F928" s="465">
        <v>41717</v>
      </c>
      <c r="G928" s="320">
        <v>0.54166666666666663</v>
      </c>
      <c r="H928" s="320">
        <v>0.11805555555555557</v>
      </c>
      <c r="I928" s="140">
        <v>1</v>
      </c>
      <c r="J928" s="140" t="s">
        <v>12276</v>
      </c>
      <c r="K928" s="140"/>
      <c r="L928" s="140" t="s">
        <v>126</v>
      </c>
      <c r="M928" s="140" t="s">
        <v>12379</v>
      </c>
      <c r="N928" s="140">
        <v>0.4</v>
      </c>
      <c r="O928" s="140" t="s">
        <v>72</v>
      </c>
      <c r="P928" s="140" t="s">
        <v>12379</v>
      </c>
      <c r="Q928" s="140" t="s">
        <v>12380</v>
      </c>
      <c r="R928" s="45">
        <f>T928</f>
        <v>0.04</v>
      </c>
      <c r="S928" s="140"/>
      <c r="T928" s="140">
        <v>0.04</v>
      </c>
      <c r="U928" s="140" t="s">
        <v>86</v>
      </c>
      <c r="V928" s="140"/>
      <c r="W928" s="140"/>
      <c r="X928" s="140"/>
      <c r="Y928" s="140"/>
      <c r="Z928" s="140"/>
      <c r="AA928" s="140"/>
      <c r="AB928" s="140"/>
      <c r="AC928" s="140"/>
      <c r="AD928" s="140" t="s">
        <v>40</v>
      </c>
      <c r="AE928" s="140" t="s">
        <v>98</v>
      </c>
      <c r="AF928" s="140"/>
      <c r="AG928" s="233">
        <v>3</v>
      </c>
      <c r="AH928" s="230">
        <v>1</v>
      </c>
      <c r="AI928" s="230"/>
      <c r="AJ928" s="230"/>
    </row>
    <row r="929" spans="1:36" ht="47.25" hidden="1" customHeight="1" x14ac:dyDescent="0.2">
      <c r="A929" s="238" t="s">
        <v>2030</v>
      </c>
      <c r="B929" s="140" t="s">
        <v>108</v>
      </c>
      <c r="C929" s="140" t="s">
        <v>36</v>
      </c>
      <c r="D929" s="465">
        <v>41717</v>
      </c>
      <c r="E929" s="320">
        <v>0.47916666666666669</v>
      </c>
      <c r="F929" s="465">
        <v>41717</v>
      </c>
      <c r="G929" s="320">
        <v>0.58333333333333337</v>
      </c>
      <c r="H929" s="320">
        <v>0.10416666666666667</v>
      </c>
      <c r="I929" s="140">
        <v>1</v>
      </c>
      <c r="J929" s="140" t="s">
        <v>12276</v>
      </c>
      <c r="K929" s="140"/>
      <c r="L929" s="140" t="s">
        <v>126</v>
      </c>
      <c r="M929" s="140" t="s">
        <v>12381</v>
      </c>
      <c r="N929" s="140">
        <v>0.4</v>
      </c>
      <c r="O929" s="140" t="s">
        <v>72</v>
      </c>
      <c r="P929" s="140" t="s">
        <v>12381</v>
      </c>
      <c r="Q929" s="140" t="s">
        <v>12382</v>
      </c>
      <c r="R929" s="45">
        <f>T929</f>
        <v>0.04</v>
      </c>
      <c r="S929" s="140"/>
      <c r="T929" s="140">
        <v>0.04</v>
      </c>
      <c r="U929" s="140" t="s">
        <v>86</v>
      </c>
      <c r="V929" s="140"/>
      <c r="W929" s="140"/>
      <c r="X929" s="140"/>
      <c r="Y929" s="140"/>
      <c r="Z929" s="140"/>
      <c r="AA929" s="140"/>
      <c r="AB929" s="140"/>
      <c r="AC929" s="140"/>
      <c r="AD929" s="140" t="s">
        <v>40</v>
      </c>
      <c r="AE929" s="140" t="s">
        <v>98</v>
      </c>
      <c r="AF929" s="140"/>
      <c r="AG929" s="233">
        <v>3</v>
      </c>
      <c r="AH929" s="230">
        <v>1</v>
      </c>
      <c r="AI929" s="230"/>
      <c r="AJ929" s="230"/>
    </row>
    <row r="930" spans="1:36" ht="110.25" hidden="1" customHeight="1" x14ac:dyDescent="0.2">
      <c r="A930" s="238" t="s">
        <v>2030</v>
      </c>
      <c r="B930" s="140" t="s">
        <v>108</v>
      </c>
      <c r="C930" s="140" t="s">
        <v>36</v>
      </c>
      <c r="D930" s="465">
        <v>41717</v>
      </c>
      <c r="E930" s="320">
        <v>0.57291666666666663</v>
      </c>
      <c r="F930" s="465">
        <v>41717</v>
      </c>
      <c r="G930" s="320">
        <v>0.65625</v>
      </c>
      <c r="H930" s="320">
        <v>8.3333333333333329E-2</v>
      </c>
      <c r="I930" s="140">
        <v>1</v>
      </c>
      <c r="J930" s="140" t="s">
        <v>1284</v>
      </c>
      <c r="K930" s="140"/>
      <c r="L930" s="140" t="s">
        <v>128</v>
      </c>
      <c r="M930" s="140" t="s">
        <v>12383</v>
      </c>
      <c r="N930" s="140">
        <v>0.4</v>
      </c>
      <c r="O930" s="140" t="s">
        <v>66</v>
      </c>
      <c r="P930" s="140" t="s">
        <v>12383</v>
      </c>
      <c r="Q930" s="140" t="s">
        <v>12384</v>
      </c>
      <c r="R930" s="45">
        <f>T930</f>
        <v>0.34100000000000003</v>
      </c>
      <c r="S930" s="140"/>
      <c r="T930" s="140">
        <v>0.34100000000000003</v>
      </c>
      <c r="U930" s="140" t="s">
        <v>75</v>
      </c>
      <c r="V930" s="140"/>
      <c r="W930" s="140"/>
      <c r="X930" s="140"/>
      <c r="Y930" s="140"/>
      <c r="Z930" s="140"/>
      <c r="AA930" s="140"/>
      <c r="AB930" s="140"/>
      <c r="AC930" s="140"/>
      <c r="AD930" s="140" t="s">
        <v>49</v>
      </c>
      <c r="AE930" s="140" t="s">
        <v>102</v>
      </c>
      <c r="AF930" s="140"/>
      <c r="AG930" s="233">
        <v>3</v>
      </c>
      <c r="AH930" s="230">
        <v>1</v>
      </c>
      <c r="AI930" s="230"/>
      <c r="AJ930" s="230"/>
    </row>
    <row r="931" spans="1:36" ht="78.75" hidden="1" customHeight="1" x14ac:dyDescent="0.2">
      <c r="A931" s="36" t="s">
        <v>2030</v>
      </c>
      <c r="B931" s="28" t="s">
        <v>108</v>
      </c>
      <c r="C931" s="28" t="s">
        <v>36</v>
      </c>
      <c r="D931" s="37">
        <v>41718</v>
      </c>
      <c r="E931" s="30">
        <v>0.65</v>
      </c>
      <c r="F931" s="37" t="s">
        <v>1789</v>
      </c>
      <c r="G931" s="30">
        <v>0.8041666666666667</v>
      </c>
      <c r="H931" s="196">
        <v>0.15416666666666667</v>
      </c>
      <c r="I931" s="28">
        <v>9</v>
      </c>
      <c r="J931" s="28"/>
      <c r="K931" s="28"/>
      <c r="L931" s="28" t="s">
        <v>128</v>
      </c>
      <c r="M931" s="28" t="s">
        <v>1790</v>
      </c>
      <c r="N931" s="28" t="s">
        <v>103</v>
      </c>
      <c r="O931" s="28" t="s">
        <v>66</v>
      </c>
      <c r="P931" s="28" t="s">
        <v>1790</v>
      </c>
      <c r="Q931" s="138" t="s">
        <v>1791</v>
      </c>
      <c r="R931" s="51">
        <v>2.9569999999999999</v>
      </c>
      <c r="S931" s="51">
        <v>1.456</v>
      </c>
      <c r="T931" s="28">
        <v>4.4130000000000003</v>
      </c>
      <c r="U931" s="140" t="s">
        <v>75</v>
      </c>
      <c r="V931" s="232">
        <v>1956</v>
      </c>
      <c r="W931" s="140" t="s">
        <v>2801</v>
      </c>
      <c r="X931" s="140" t="s">
        <v>2799</v>
      </c>
      <c r="Y931" s="232">
        <v>2013</v>
      </c>
      <c r="Z931" s="232" t="s">
        <v>2799</v>
      </c>
      <c r="AA931" s="232">
        <v>2014</v>
      </c>
      <c r="AB931" s="232" t="s">
        <v>2799</v>
      </c>
      <c r="AC931" s="232">
        <v>2009</v>
      </c>
      <c r="AD931" s="140" t="s">
        <v>56</v>
      </c>
      <c r="AE931" s="140" t="s">
        <v>101</v>
      </c>
      <c r="AF931" s="140"/>
      <c r="AG931" s="140" t="s">
        <v>2817</v>
      </c>
    </row>
    <row r="932" spans="1:36" ht="78.75" hidden="1" customHeight="1" x14ac:dyDescent="0.2">
      <c r="A932" s="238" t="s">
        <v>2030</v>
      </c>
      <c r="B932" s="140" t="s">
        <v>108</v>
      </c>
      <c r="C932" s="140" t="s">
        <v>36</v>
      </c>
      <c r="D932" s="465">
        <v>41718</v>
      </c>
      <c r="E932" s="320">
        <v>0.83333333333333337</v>
      </c>
      <c r="F932" s="465">
        <v>41718</v>
      </c>
      <c r="G932" s="320">
        <v>0.90763888888888899</v>
      </c>
      <c r="H932" s="320">
        <v>7.4305555555555555E-2</v>
      </c>
      <c r="I932" s="140">
        <v>1</v>
      </c>
      <c r="J932" s="140"/>
      <c r="K932" s="140"/>
      <c r="L932" s="140" t="s">
        <v>128</v>
      </c>
      <c r="M932" s="140" t="s">
        <v>12346</v>
      </c>
      <c r="N932" s="140">
        <v>0.4</v>
      </c>
      <c r="O932" s="140" t="s">
        <v>66</v>
      </c>
      <c r="P932" s="140" t="s">
        <v>12346</v>
      </c>
      <c r="Q932" s="140" t="s">
        <v>12385</v>
      </c>
      <c r="R932" s="45">
        <f>T932</f>
        <v>6.3E-2</v>
      </c>
      <c r="S932" s="140"/>
      <c r="T932" s="140">
        <v>6.3E-2</v>
      </c>
      <c r="U932" s="140" t="s">
        <v>75</v>
      </c>
      <c r="V932" s="140"/>
      <c r="W932" s="140"/>
      <c r="X932" s="140"/>
      <c r="Y932" s="140"/>
      <c r="Z932" s="140"/>
      <c r="AA932" s="140"/>
      <c r="AB932" s="140"/>
      <c r="AC932" s="140"/>
      <c r="AD932" s="140" t="s">
        <v>49</v>
      </c>
      <c r="AE932" s="140" t="s">
        <v>98</v>
      </c>
      <c r="AF932" s="140"/>
      <c r="AG932" s="233">
        <v>1</v>
      </c>
      <c r="AH932" s="230">
        <v>1</v>
      </c>
      <c r="AI932" s="230"/>
      <c r="AJ932" s="230"/>
    </row>
    <row r="933" spans="1:36" s="75" customFormat="1" ht="31.5" hidden="1" customHeight="1" x14ac:dyDescent="0.2">
      <c r="A933" s="238" t="s">
        <v>2030</v>
      </c>
      <c r="B933" s="1" t="s">
        <v>108</v>
      </c>
      <c r="C933" s="1" t="s">
        <v>36</v>
      </c>
      <c r="D933" s="527">
        <v>41718</v>
      </c>
      <c r="E933" s="137">
        <v>0.22222222222222221</v>
      </c>
      <c r="F933" s="527">
        <v>41718</v>
      </c>
      <c r="G933" s="137">
        <v>0.5</v>
      </c>
      <c r="H933" s="137">
        <v>0.27777777777777779</v>
      </c>
      <c r="I933" s="1">
        <v>1</v>
      </c>
      <c r="J933" s="1"/>
      <c r="K933" s="1"/>
      <c r="L933" s="1" t="s">
        <v>128</v>
      </c>
      <c r="M933" s="1" t="s">
        <v>12386</v>
      </c>
      <c r="N933" s="1">
        <v>0.4</v>
      </c>
      <c r="O933" s="1" t="s">
        <v>67</v>
      </c>
      <c r="P933" s="1" t="s">
        <v>12386</v>
      </c>
      <c r="Q933" s="1" t="s">
        <v>12387</v>
      </c>
      <c r="R933" s="45">
        <f>T933</f>
        <v>1.083</v>
      </c>
      <c r="S933" s="1"/>
      <c r="T933" s="1">
        <v>1.083</v>
      </c>
      <c r="U933" s="1" t="s">
        <v>75</v>
      </c>
      <c r="V933" s="1"/>
      <c r="W933" s="1"/>
      <c r="X933" s="1"/>
      <c r="Y933" s="1"/>
      <c r="Z933" s="1"/>
      <c r="AA933" s="1"/>
      <c r="AB933" s="1"/>
      <c r="AC933" s="1"/>
      <c r="AD933" s="1" t="s">
        <v>49</v>
      </c>
      <c r="AE933" s="1" t="s">
        <v>98</v>
      </c>
      <c r="AF933" s="1"/>
      <c r="AG933" s="1094">
        <v>3</v>
      </c>
      <c r="AH933" s="140">
        <v>1</v>
      </c>
      <c r="AI933" s="140"/>
      <c r="AJ933" s="140"/>
    </row>
    <row r="934" spans="1:36" s="75" customFormat="1" ht="31.5" hidden="1" customHeight="1" x14ac:dyDescent="0.2">
      <c r="A934" s="238" t="s">
        <v>2030</v>
      </c>
      <c r="B934" s="140" t="s">
        <v>108</v>
      </c>
      <c r="C934" s="140" t="s">
        <v>36</v>
      </c>
      <c r="D934" s="465">
        <v>41718</v>
      </c>
      <c r="E934" s="320">
        <v>0.20833333333333334</v>
      </c>
      <c r="F934" s="465">
        <v>41718</v>
      </c>
      <c r="G934" s="320">
        <v>0.23958333333333334</v>
      </c>
      <c r="H934" s="320">
        <v>3.125E-2</v>
      </c>
      <c r="I934" s="140">
        <v>2</v>
      </c>
      <c r="J934" s="140" t="s">
        <v>1284</v>
      </c>
      <c r="K934" s="140"/>
      <c r="L934" s="140" t="s">
        <v>128</v>
      </c>
      <c r="M934" s="140" t="s">
        <v>12388</v>
      </c>
      <c r="N934" s="140">
        <v>0.4</v>
      </c>
      <c r="O934" s="140" t="s">
        <v>66</v>
      </c>
      <c r="P934" s="140" t="s">
        <v>12388</v>
      </c>
      <c r="Q934" s="140" t="s">
        <v>12389</v>
      </c>
      <c r="R934" s="45">
        <f>T934</f>
        <v>1.7000000000000001E-2</v>
      </c>
      <c r="S934" s="140"/>
      <c r="T934" s="140">
        <v>1.7000000000000001E-2</v>
      </c>
      <c r="U934" s="140" t="s">
        <v>75</v>
      </c>
      <c r="V934" s="140"/>
      <c r="W934" s="140"/>
      <c r="X934" s="140"/>
      <c r="Y934" s="140"/>
      <c r="Z934" s="140"/>
      <c r="AA934" s="140"/>
      <c r="AB934" s="140"/>
      <c r="AC934" s="140"/>
      <c r="AD934" s="140" t="s">
        <v>52</v>
      </c>
      <c r="AE934" s="140" t="s">
        <v>98</v>
      </c>
      <c r="AF934" s="140"/>
      <c r="AG934" s="233">
        <v>3</v>
      </c>
      <c r="AH934" s="140">
        <v>1</v>
      </c>
      <c r="AI934" s="140"/>
      <c r="AJ934" s="230"/>
    </row>
    <row r="935" spans="1:36" ht="31.5" hidden="1" customHeight="1" x14ac:dyDescent="0.2">
      <c r="A935" s="238" t="s">
        <v>2030</v>
      </c>
      <c r="B935" s="1" t="s">
        <v>108</v>
      </c>
      <c r="C935" s="1" t="s">
        <v>36</v>
      </c>
      <c r="D935" s="527">
        <v>41718</v>
      </c>
      <c r="E935" s="137">
        <v>0.43055555555555558</v>
      </c>
      <c r="F935" s="527">
        <v>41718</v>
      </c>
      <c r="G935" s="137">
        <v>0.49305555555555558</v>
      </c>
      <c r="H935" s="137">
        <v>6.25E-2</v>
      </c>
      <c r="I935" s="412">
        <v>3</v>
      </c>
      <c r="J935" s="412" t="s">
        <v>1284</v>
      </c>
      <c r="K935" s="412"/>
      <c r="L935" s="412" t="s">
        <v>128</v>
      </c>
      <c r="M935" s="1" t="s">
        <v>12390</v>
      </c>
      <c r="N935" s="1">
        <v>0.4</v>
      </c>
      <c r="O935" s="1" t="s">
        <v>66</v>
      </c>
      <c r="P935" s="1" t="s">
        <v>12390</v>
      </c>
      <c r="Q935" s="1" t="s">
        <v>12389</v>
      </c>
      <c r="R935" s="45">
        <f>T935</f>
        <v>0.96599999999999997</v>
      </c>
      <c r="S935" s="1"/>
      <c r="T935" s="412">
        <v>0.96599999999999997</v>
      </c>
      <c r="U935" s="1" t="s">
        <v>75</v>
      </c>
      <c r="V935" s="1"/>
      <c r="W935" s="1"/>
      <c r="X935" s="1"/>
      <c r="Y935" s="1"/>
      <c r="Z935" s="1"/>
      <c r="AA935" s="1"/>
      <c r="AB935" s="1"/>
      <c r="AC935" s="1"/>
      <c r="AD935" s="1" t="s">
        <v>52</v>
      </c>
      <c r="AE935" s="1" t="s">
        <v>98</v>
      </c>
      <c r="AF935" s="1"/>
      <c r="AG935" s="1094">
        <v>3</v>
      </c>
      <c r="AH935" s="230">
        <v>1</v>
      </c>
      <c r="AI935" s="230"/>
      <c r="AJ935" s="230"/>
    </row>
    <row r="936" spans="1:36" ht="31.5" hidden="1" customHeight="1" x14ac:dyDescent="0.2">
      <c r="A936" s="36" t="s">
        <v>2030</v>
      </c>
      <c r="B936" s="28" t="s">
        <v>108</v>
      </c>
      <c r="C936" s="28" t="s">
        <v>36</v>
      </c>
      <c r="D936" s="37">
        <v>41719</v>
      </c>
      <c r="E936" s="30"/>
      <c r="F936" s="37"/>
      <c r="G936" s="30"/>
      <c r="H936" s="196"/>
      <c r="I936" s="357"/>
      <c r="J936" s="357"/>
      <c r="K936" s="357"/>
      <c r="L936" s="357"/>
      <c r="M936" s="28"/>
      <c r="N936" s="28"/>
      <c r="O936" s="28"/>
      <c r="P936" s="28"/>
      <c r="Q936" s="28"/>
      <c r="R936" s="28"/>
      <c r="S936" s="28"/>
      <c r="T936" s="357"/>
      <c r="U936" s="28"/>
      <c r="V936" s="28"/>
      <c r="W936" s="28"/>
      <c r="X936" s="28"/>
      <c r="Y936" s="28"/>
      <c r="Z936" s="28"/>
      <c r="AA936" s="28"/>
      <c r="AB936" s="28"/>
      <c r="AC936" s="28"/>
      <c r="AD936" s="28"/>
      <c r="AE936" s="28"/>
      <c r="AF936" s="22"/>
      <c r="AG936" s="28" t="s">
        <v>203</v>
      </c>
    </row>
    <row r="937" spans="1:36" ht="94.5" hidden="1" customHeight="1" x14ac:dyDescent="0.2">
      <c r="A937" s="238" t="s">
        <v>2030</v>
      </c>
      <c r="B937" s="140" t="s">
        <v>108</v>
      </c>
      <c r="C937" s="140" t="s">
        <v>36</v>
      </c>
      <c r="D937" s="465">
        <v>41719</v>
      </c>
      <c r="E937" s="320">
        <v>0.33333333333333331</v>
      </c>
      <c r="F937" s="465">
        <v>41719</v>
      </c>
      <c r="G937" s="320">
        <v>0.39583333333333331</v>
      </c>
      <c r="H937" s="320">
        <v>6.25E-2</v>
      </c>
      <c r="I937" s="661">
        <v>2</v>
      </c>
      <c r="J937" s="140" t="s">
        <v>1284</v>
      </c>
      <c r="K937" s="140"/>
      <c r="L937" s="661" t="s">
        <v>128</v>
      </c>
      <c r="M937" s="140" t="s">
        <v>12391</v>
      </c>
      <c r="N937" s="140">
        <v>0.4</v>
      </c>
      <c r="O937" s="140" t="s">
        <v>66</v>
      </c>
      <c r="P937" s="140" t="s">
        <v>12391</v>
      </c>
      <c r="Q937" s="140" t="s">
        <v>12392</v>
      </c>
      <c r="R937" s="45">
        <f>T937</f>
        <v>0.2</v>
      </c>
      <c r="S937" s="140"/>
      <c r="T937" s="661">
        <v>0.2</v>
      </c>
      <c r="U937" s="140" t="s">
        <v>75</v>
      </c>
      <c r="V937" s="230"/>
      <c r="W937" s="230"/>
      <c r="X937" s="230"/>
      <c r="Y937" s="230"/>
      <c r="Z937" s="230"/>
      <c r="AA937" s="230"/>
      <c r="AB937" s="230"/>
      <c r="AC937" s="230"/>
      <c r="AD937" s="230" t="s">
        <v>62</v>
      </c>
      <c r="AE937" s="230" t="s">
        <v>98</v>
      </c>
      <c r="AF937" s="230"/>
      <c r="AG937" s="233">
        <v>3</v>
      </c>
      <c r="AH937" s="230">
        <v>1</v>
      </c>
      <c r="AI937" s="230"/>
      <c r="AJ937" s="230"/>
    </row>
    <row r="938" spans="1:36" ht="31.5" hidden="1" customHeight="1" x14ac:dyDescent="0.2">
      <c r="A938" s="36" t="s">
        <v>2030</v>
      </c>
      <c r="B938" s="28" t="s">
        <v>108</v>
      </c>
      <c r="C938" s="28" t="s">
        <v>36</v>
      </c>
      <c r="D938" s="37">
        <v>41720</v>
      </c>
      <c r="E938" s="30"/>
      <c r="F938" s="37"/>
      <c r="G938" s="30"/>
      <c r="H938" s="196"/>
      <c r="I938" s="357"/>
      <c r="J938" s="357"/>
      <c r="K938" s="357"/>
      <c r="L938" s="28"/>
      <c r="M938" s="357"/>
      <c r="N938" s="28"/>
      <c r="O938" s="28"/>
      <c r="P938" s="357"/>
      <c r="Q938" s="28"/>
      <c r="R938" s="28"/>
      <c r="S938" s="28"/>
      <c r="T938" s="357"/>
      <c r="U938" s="357"/>
      <c r="V938" s="359"/>
      <c r="W938" s="359"/>
      <c r="X938" s="359"/>
      <c r="Y938" s="359"/>
      <c r="Z938" s="359"/>
      <c r="AA938" s="359"/>
      <c r="AB938" s="359"/>
      <c r="AC938" s="359"/>
      <c r="AD938" s="28"/>
      <c r="AE938" s="359"/>
      <c r="AF938" s="359"/>
      <c r="AG938" s="28" t="s">
        <v>203</v>
      </c>
    </row>
    <row r="939" spans="1:36" ht="63" hidden="1" customHeight="1" x14ac:dyDescent="0.2">
      <c r="A939" s="36" t="s">
        <v>2030</v>
      </c>
      <c r="B939" s="28" t="s">
        <v>108</v>
      </c>
      <c r="C939" s="28" t="s">
        <v>36</v>
      </c>
      <c r="D939" s="37">
        <v>41721</v>
      </c>
      <c r="E939" s="30"/>
      <c r="F939" s="37"/>
      <c r="G939" s="30"/>
      <c r="H939" s="196"/>
      <c r="I939" s="357"/>
      <c r="J939" s="357"/>
      <c r="K939" s="357"/>
      <c r="L939" s="28"/>
      <c r="M939" s="357"/>
      <c r="N939" s="28"/>
      <c r="O939" s="28"/>
      <c r="P939" s="357"/>
      <c r="Q939" s="28"/>
      <c r="R939" s="28"/>
      <c r="S939" s="28"/>
      <c r="T939" s="357"/>
      <c r="U939" s="357"/>
      <c r="V939" s="359"/>
      <c r="W939" s="359"/>
      <c r="X939" s="359"/>
      <c r="Y939" s="359"/>
      <c r="Z939" s="359"/>
      <c r="AA939" s="359"/>
      <c r="AB939" s="359"/>
      <c r="AC939" s="359"/>
      <c r="AD939" s="354"/>
      <c r="AE939" s="359"/>
      <c r="AF939" s="359"/>
      <c r="AG939" s="28" t="s">
        <v>203</v>
      </c>
    </row>
    <row r="940" spans="1:36" ht="15.75" hidden="1" customHeight="1" x14ac:dyDescent="0.2">
      <c r="A940" s="36" t="s">
        <v>2030</v>
      </c>
      <c r="B940" s="28" t="s">
        <v>108</v>
      </c>
      <c r="C940" s="28" t="s">
        <v>36</v>
      </c>
      <c r="D940" s="37">
        <v>41722</v>
      </c>
      <c r="E940" s="30">
        <v>0</v>
      </c>
      <c r="F940" s="37" t="s">
        <v>1944</v>
      </c>
      <c r="G940" s="30">
        <v>0.72222222222222221</v>
      </c>
      <c r="H940" s="196">
        <v>0.72222222222222221</v>
      </c>
      <c r="I940" s="28"/>
      <c r="J940" s="28"/>
      <c r="K940" s="357"/>
      <c r="L940" s="357" t="s">
        <v>130</v>
      </c>
      <c r="M940" s="28" t="s">
        <v>1945</v>
      </c>
      <c r="N940" s="28" t="s">
        <v>103</v>
      </c>
      <c r="O940" s="28" t="s">
        <v>66</v>
      </c>
      <c r="P940" s="28" t="s">
        <v>1945</v>
      </c>
      <c r="Q940" s="28" t="s">
        <v>1946</v>
      </c>
      <c r="R940" s="28">
        <v>3.23</v>
      </c>
      <c r="S940" s="28">
        <v>1.5960000000000001</v>
      </c>
      <c r="T940" s="28">
        <v>4.8259999999999996</v>
      </c>
      <c r="U940" s="140" t="s">
        <v>75</v>
      </c>
      <c r="V940" s="232" t="s">
        <v>2818</v>
      </c>
      <c r="W940" s="140" t="s">
        <v>2809</v>
      </c>
      <c r="X940" s="140" t="s">
        <v>2803</v>
      </c>
      <c r="Y940" s="232">
        <v>2013</v>
      </c>
      <c r="Z940" s="232" t="s">
        <v>2799</v>
      </c>
      <c r="AA940" s="232">
        <v>2014</v>
      </c>
      <c r="AB940" s="232" t="s">
        <v>2799</v>
      </c>
      <c r="AC940" s="232">
        <v>2006</v>
      </c>
      <c r="AD940" s="140" t="s">
        <v>60</v>
      </c>
      <c r="AE940" s="140" t="s">
        <v>101</v>
      </c>
      <c r="AF940" s="140"/>
      <c r="AG940" s="140" t="s">
        <v>2819</v>
      </c>
    </row>
    <row r="941" spans="1:36" ht="47.25" hidden="1" customHeight="1" x14ac:dyDescent="0.2">
      <c r="A941" s="36" t="s">
        <v>2030</v>
      </c>
      <c r="B941" s="28" t="s">
        <v>108</v>
      </c>
      <c r="C941" s="28" t="s">
        <v>36</v>
      </c>
      <c r="D941" s="37">
        <v>41723</v>
      </c>
      <c r="E941" s="30"/>
      <c r="F941" s="37"/>
      <c r="G941" s="30"/>
      <c r="H941" s="196"/>
      <c r="I941" s="28"/>
      <c r="J941" s="28"/>
      <c r="K941" s="357"/>
      <c r="L941" s="357"/>
      <c r="M941" s="28"/>
      <c r="N941" s="28"/>
      <c r="O941" s="28"/>
      <c r="P941" s="28"/>
      <c r="Q941" s="28"/>
      <c r="R941" s="28"/>
      <c r="S941" s="28"/>
      <c r="T941" s="28"/>
      <c r="U941" s="28"/>
      <c r="V941" s="28"/>
      <c r="W941" s="28"/>
      <c r="X941" s="28"/>
      <c r="Y941" s="28"/>
      <c r="Z941" s="28"/>
      <c r="AA941" s="28"/>
      <c r="AB941" s="28"/>
      <c r="AC941" s="28"/>
      <c r="AD941" s="28"/>
      <c r="AE941" s="28"/>
      <c r="AF941" s="28"/>
      <c r="AG941" s="28" t="s">
        <v>203</v>
      </c>
    </row>
    <row r="942" spans="1:36" s="3" customFormat="1" ht="31.5" hidden="1" customHeight="1" x14ac:dyDescent="0.2">
      <c r="A942" s="36" t="s">
        <v>2030</v>
      </c>
      <c r="B942" s="28" t="s">
        <v>108</v>
      </c>
      <c r="C942" s="28" t="s">
        <v>36</v>
      </c>
      <c r="D942" s="37">
        <v>41724</v>
      </c>
      <c r="E942" s="30"/>
      <c r="F942" s="37"/>
      <c r="G942" s="30"/>
      <c r="H942" s="196"/>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t="s">
        <v>203</v>
      </c>
      <c r="AH942" s="22"/>
      <c r="AI942" s="22"/>
      <c r="AJ942" s="22"/>
    </row>
    <row r="943" spans="1:36" s="3" customFormat="1" ht="31.5" hidden="1" customHeight="1" x14ac:dyDescent="0.2">
      <c r="A943" s="36" t="s">
        <v>2030</v>
      </c>
      <c r="B943" s="28" t="s">
        <v>108</v>
      </c>
      <c r="C943" s="28" t="s">
        <v>36</v>
      </c>
      <c r="D943" s="37">
        <v>41725</v>
      </c>
      <c r="E943" s="30">
        <v>0.32916666666666666</v>
      </c>
      <c r="F943" s="37" t="s">
        <v>1947</v>
      </c>
      <c r="G943" s="30">
        <v>0.32916666666666666</v>
      </c>
      <c r="H943" s="196">
        <v>0</v>
      </c>
      <c r="I943" s="28">
        <v>34</v>
      </c>
      <c r="J943" s="28"/>
      <c r="K943" s="28"/>
      <c r="L943" s="28" t="s">
        <v>125</v>
      </c>
      <c r="M943" s="28" t="s">
        <v>1948</v>
      </c>
      <c r="N943" s="28">
        <v>110</v>
      </c>
      <c r="O943" s="28" t="s">
        <v>66</v>
      </c>
      <c r="P943" s="28" t="s">
        <v>1949</v>
      </c>
      <c r="Q943" s="28" t="s">
        <v>1950</v>
      </c>
      <c r="R943" s="28">
        <v>4.9329999999999998</v>
      </c>
      <c r="S943" s="28">
        <v>2.4289999999999998</v>
      </c>
      <c r="T943" s="28">
        <v>7.3620000000000001</v>
      </c>
      <c r="U943" s="1" t="s">
        <v>75</v>
      </c>
      <c r="V943" s="107" t="s">
        <v>2799</v>
      </c>
      <c r="W943" s="28" t="s">
        <v>2799</v>
      </c>
      <c r="X943" s="28" t="s">
        <v>2799</v>
      </c>
      <c r="Y943" s="107" t="s">
        <v>2799</v>
      </c>
      <c r="Z943" s="107" t="s">
        <v>2799</v>
      </c>
      <c r="AA943" s="107" t="s">
        <v>2799</v>
      </c>
      <c r="AB943" s="107" t="s">
        <v>2799</v>
      </c>
      <c r="AC943" s="107" t="s">
        <v>2799</v>
      </c>
      <c r="AD943" s="1" t="s">
        <v>55</v>
      </c>
      <c r="AE943" s="1" t="s">
        <v>98</v>
      </c>
      <c r="AF943" s="1"/>
      <c r="AG943" s="45" t="s">
        <v>2800</v>
      </c>
      <c r="AH943" s="22"/>
      <c r="AI943" s="22"/>
      <c r="AJ943" s="3" t="s">
        <v>2261</v>
      </c>
    </row>
    <row r="944" spans="1:36" s="3" customFormat="1" ht="378" hidden="1" customHeight="1" x14ac:dyDescent="0.2">
      <c r="A944" s="36" t="s">
        <v>2030</v>
      </c>
      <c r="B944" s="28" t="s">
        <v>108</v>
      </c>
      <c r="C944" s="28" t="s">
        <v>36</v>
      </c>
      <c r="D944" s="37">
        <v>41726</v>
      </c>
      <c r="E944" s="30"/>
      <c r="F944" s="37"/>
      <c r="G944" s="30"/>
      <c r="H944" s="196"/>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t="s">
        <v>203</v>
      </c>
      <c r="AH944" s="22"/>
      <c r="AI944" s="22"/>
      <c r="AJ944" s="22"/>
    </row>
    <row r="945" spans="1:38" ht="315" hidden="1" customHeight="1" x14ac:dyDescent="0.2">
      <c r="A945" s="238" t="s">
        <v>2030</v>
      </c>
      <c r="B945" s="140" t="s">
        <v>108</v>
      </c>
      <c r="C945" s="140" t="s">
        <v>36</v>
      </c>
      <c r="D945" s="465">
        <v>41726</v>
      </c>
      <c r="E945" s="320">
        <v>0.4375</v>
      </c>
      <c r="F945" s="465">
        <v>41726</v>
      </c>
      <c r="G945" s="320">
        <v>0.4861111111111111</v>
      </c>
      <c r="H945" s="320">
        <v>4.8611111111111112E-2</v>
      </c>
      <c r="I945" s="140">
        <v>1</v>
      </c>
      <c r="J945" s="140" t="s">
        <v>12276</v>
      </c>
      <c r="K945" s="140"/>
      <c r="L945" s="140" t="s">
        <v>126</v>
      </c>
      <c r="M945" s="140" t="s">
        <v>12393</v>
      </c>
      <c r="N945" s="140">
        <v>0.4</v>
      </c>
      <c r="O945" s="140" t="s">
        <v>72</v>
      </c>
      <c r="P945" s="140" t="s">
        <v>12393</v>
      </c>
      <c r="Q945" s="140" t="s">
        <v>12394</v>
      </c>
      <c r="R945" s="45">
        <f>T945</f>
        <v>0.26500000000000001</v>
      </c>
      <c r="S945" s="140"/>
      <c r="T945" s="140">
        <v>0.26500000000000001</v>
      </c>
      <c r="U945" s="140" t="s">
        <v>86</v>
      </c>
      <c r="V945" s="140"/>
      <c r="W945" s="140"/>
      <c r="X945" s="140"/>
      <c r="Y945" s="140"/>
      <c r="Z945" s="140"/>
      <c r="AA945" s="140"/>
      <c r="AB945" s="140"/>
      <c r="AC945" s="140"/>
      <c r="AD945" s="140" t="s">
        <v>40</v>
      </c>
      <c r="AE945" s="140" t="s">
        <v>98</v>
      </c>
      <c r="AF945" s="140"/>
      <c r="AG945" s="233">
        <v>3</v>
      </c>
      <c r="AH945" s="230">
        <v>1</v>
      </c>
      <c r="AI945" s="230"/>
      <c r="AJ945" s="230"/>
    </row>
    <row r="946" spans="1:38" ht="31.5" hidden="1" customHeight="1" x14ac:dyDescent="0.2">
      <c r="A946" s="238" t="s">
        <v>2030</v>
      </c>
      <c r="B946" s="140" t="s">
        <v>108</v>
      </c>
      <c r="C946" s="140" t="s">
        <v>36</v>
      </c>
      <c r="D946" s="465">
        <v>41726</v>
      </c>
      <c r="E946" s="320">
        <v>0.59375</v>
      </c>
      <c r="F946" s="465">
        <v>41726</v>
      </c>
      <c r="G946" s="320">
        <v>0.61805555555555558</v>
      </c>
      <c r="H946" s="320">
        <v>2.4305555555555556E-2</v>
      </c>
      <c r="I946" s="140">
        <v>1</v>
      </c>
      <c r="J946" s="140"/>
      <c r="K946" s="140"/>
      <c r="L946" s="140" t="s">
        <v>126</v>
      </c>
      <c r="M946" s="140" t="s">
        <v>12280</v>
      </c>
      <c r="N946" s="140">
        <v>0.4</v>
      </c>
      <c r="O946" s="140" t="s">
        <v>72</v>
      </c>
      <c r="P946" s="140" t="s">
        <v>12280</v>
      </c>
      <c r="Q946" s="140" t="s">
        <v>12395</v>
      </c>
      <c r="R946" s="45">
        <f>T946</f>
        <v>3.2000000000000001E-2</v>
      </c>
      <c r="S946" s="140"/>
      <c r="T946" s="140">
        <v>3.2000000000000001E-2</v>
      </c>
      <c r="U946" s="140" t="s">
        <v>86</v>
      </c>
      <c r="V946" s="140"/>
      <c r="W946" s="140"/>
      <c r="X946" s="140"/>
      <c r="Y946" s="140"/>
      <c r="Z946" s="140"/>
      <c r="AA946" s="140"/>
      <c r="AB946" s="140"/>
      <c r="AC946" s="140"/>
      <c r="AD946" s="140" t="s">
        <v>40</v>
      </c>
      <c r="AE946" s="140" t="s">
        <v>98</v>
      </c>
      <c r="AF946" s="140"/>
      <c r="AG946" s="233">
        <v>3</v>
      </c>
      <c r="AH946" s="230">
        <v>1</v>
      </c>
      <c r="AI946" s="230"/>
      <c r="AJ946" s="230"/>
    </row>
    <row r="947" spans="1:38" ht="63" hidden="1" customHeight="1" x14ac:dyDescent="0.2">
      <c r="A947" s="36" t="s">
        <v>2030</v>
      </c>
      <c r="B947" s="28" t="s">
        <v>108</v>
      </c>
      <c r="C947" s="28" t="s">
        <v>36</v>
      </c>
      <c r="D947" s="37">
        <v>41727</v>
      </c>
      <c r="E947" s="30"/>
      <c r="F947" s="37"/>
      <c r="G947" s="30"/>
      <c r="H947" s="196"/>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t="s">
        <v>203</v>
      </c>
    </row>
    <row r="948" spans="1:38" s="24" customFormat="1" ht="31.5" hidden="1" customHeight="1" x14ac:dyDescent="0.2">
      <c r="A948" s="238" t="s">
        <v>2030</v>
      </c>
      <c r="B948" s="140" t="s">
        <v>108</v>
      </c>
      <c r="C948" s="140" t="s">
        <v>36</v>
      </c>
      <c r="D948" s="465">
        <v>41727</v>
      </c>
      <c r="E948" s="320">
        <v>0.5131944444444444</v>
      </c>
      <c r="F948" s="465">
        <v>41727</v>
      </c>
      <c r="G948" s="320">
        <v>0.61805555555555558</v>
      </c>
      <c r="H948" s="320">
        <v>0.10486111111111118</v>
      </c>
      <c r="I948" s="140">
        <v>1</v>
      </c>
      <c r="J948" s="140"/>
      <c r="K948" s="140"/>
      <c r="L948" s="140" t="s">
        <v>126</v>
      </c>
      <c r="M948" s="140" t="s">
        <v>12396</v>
      </c>
      <c r="N948" s="140">
        <v>0.4</v>
      </c>
      <c r="O948" s="140" t="s">
        <v>72</v>
      </c>
      <c r="P948" s="140" t="s">
        <v>12396</v>
      </c>
      <c r="Q948" s="1672" t="s">
        <v>12397</v>
      </c>
      <c r="R948" s="45">
        <f>T948</f>
        <v>1.4E-2</v>
      </c>
      <c r="S948" s="140"/>
      <c r="T948" s="140">
        <v>1.4E-2</v>
      </c>
      <c r="U948" s="140" t="s">
        <v>86</v>
      </c>
      <c r="V948" s="140"/>
      <c r="W948" s="140"/>
      <c r="X948" s="140"/>
      <c r="Y948" s="140"/>
      <c r="Z948" s="140"/>
      <c r="AA948" s="140"/>
      <c r="AB948" s="140"/>
      <c r="AC948" s="140"/>
      <c r="AD948" s="140" t="s">
        <v>61</v>
      </c>
      <c r="AE948" s="140" t="s">
        <v>98</v>
      </c>
      <c r="AF948" s="140"/>
      <c r="AG948" s="233">
        <v>3</v>
      </c>
      <c r="AH948" s="230">
        <v>1</v>
      </c>
      <c r="AI948" s="230"/>
      <c r="AJ948" s="230"/>
      <c r="AK948" s="149"/>
      <c r="AL948" s="150"/>
    </row>
    <row r="949" spans="1:38" s="24" customFormat="1" ht="31.5" hidden="1" customHeight="1" thickBot="1" x14ac:dyDescent="0.25">
      <c r="A949" s="36" t="s">
        <v>2030</v>
      </c>
      <c r="B949" s="28" t="s">
        <v>108</v>
      </c>
      <c r="C949" s="28" t="s">
        <v>36</v>
      </c>
      <c r="D949" s="37">
        <v>41728</v>
      </c>
      <c r="E949" s="30"/>
      <c r="F949" s="37"/>
      <c r="G949" s="30"/>
      <c r="H949" s="196"/>
      <c r="I949" s="28"/>
      <c r="J949" s="28"/>
      <c r="K949" s="28"/>
      <c r="L949" s="28"/>
      <c r="M949" s="28"/>
      <c r="N949" s="28"/>
      <c r="O949" s="28"/>
      <c r="P949" s="28"/>
      <c r="Q949" s="148"/>
      <c r="R949" s="28"/>
      <c r="S949" s="28"/>
      <c r="T949" s="28"/>
      <c r="U949" s="28"/>
      <c r="V949" s="28"/>
      <c r="W949" s="28"/>
      <c r="X949" s="28"/>
      <c r="Y949" s="28"/>
      <c r="Z949" s="28"/>
      <c r="AA949" s="28"/>
      <c r="AB949" s="28"/>
      <c r="AC949" s="28"/>
      <c r="AD949" s="28"/>
      <c r="AE949" s="28"/>
      <c r="AF949" s="28"/>
      <c r="AG949" s="28" t="s">
        <v>203</v>
      </c>
      <c r="AH949" s="22"/>
      <c r="AI949" s="22"/>
      <c r="AJ949" s="22"/>
      <c r="AK949" s="149"/>
      <c r="AL949" s="150"/>
    </row>
    <row r="950" spans="1:38" s="24" customFormat="1" ht="33" hidden="1" customHeight="1" thickTop="1" thickBot="1" x14ac:dyDescent="0.25">
      <c r="A950" s="238" t="s">
        <v>2030</v>
      </c>
      <c r="B950" s="140" t="s">
        <v>108</v>
      </c>
      <c r="C950" s="140" t="s">
        <v>36</v>
      </c>
      <c r="D950" s="465">
        <v>41728</v>
      </c>
      <c r="E950" s="320">
        <v>0.61458333333333337</v>
      </c>
      <c r="F950" s="465">
        <v>41728</v>
      </c>
      <c r="G950" s="320">
        <v>0.62152777777777779</v>
      </c>
      <c r="H950" s="320">
        <v>6.9444444444444441E-3</v>
      </c>
      <c r="I950" s="140">
        <v>1</v>
      </c>
      <c r="J950" s="140"/>
      <c r="K950" s="140"/>
      <c r="L950" s="140" t="s">
        <v>126</v>
      </c>
      <c r="M950" s="140" t="s">
        <v>12398</v>
      </c>
      <c r="N950" s="140">
        <v>0.4</v>
      </c>
      <c r="O950" s="1622" t="s">
        <v>72</v>
      </c>
      <c r="P950" s="140" t="s">
        <v>12398</v>
      </c>
      <c r="Q950" s="230" t="s">
        <v>12399</v>
      </c>
      <c r="R950" s="45">
        <f>T950</f>
        <v>0.74099999999999999</v>
      </c>
      <c r="S950" s="140"/>
      <c r="T950" s="140">
        <v>0.74099999999999999</v>
      </c>
      <c r="U950" s="140" t="s">
        <v>86</v>
      </c>
      <c r="V950" s="140"/>
      <c r="W950" s="140"/>
      <c r="X950" s="140"/>
      <c r="Y950" s="140"/>
      <c r="Z950" s="140"/>
      <c r="AA950" s="140"/>
      <c r="AB950" s="140"/>
      <c r="AC950" s="140"/>
      <c r="AD950" s="140" t="s">
        <v>60</v>
      </c>
      <c r="AE950" s="140" t="s">
        <v>98</v>
      </c>
      <c r="AF950" s="140"/>
      <c r="AG950" s="233">
        <v>1</v>
      </c>
      <c r="AH950" s="230">
        <v>1</v>
      </c>
      <c r="AI950" s="230"/>
      <c r="AJ950" s="230"/>
      <c r="AK950" s="149"/>
      <c r="AL950" s="150"/>
    </row>
    <row r="951" spans="1:38" s="3" customFormat="1" ht="294.75" hidden="1" customHeight="1" thickTop="1" x14ac:dyDescent="0.2">
      <c r="A951" s="238" t="s">
        <v>2030</v>
      </c>
      <c r="B951" s="140" t="s">
        <v>108</v>
      </c>
      <c r="C951" s="140" t="s">
        <v>36</v>
      </c>
      <c r="D951" s="465">
        <v>41728</v>
      </c>
      <c r="E951" s="320">
        <v>0.61458333333333337</v>
      </c>
      <c r="F951" s="465">
        <v>41728</v>
      </c>
      <c r="G951" s="320">
        <v>0.64236111111111105</v>
      </c>
      <c r="H951" s="320">
        <v>2.7777777777777776E-2</v>
      </c>
      <c r="I951" s="140">
        <v>1</v>
      </c>
      <c r="J951" s="140" t="s">
        <v>12276</v>
      </c>
      <c r="K951" s="1305"/>
      <c r="L951" s="140" t="s">
        <v>126</v>
      </c>
      <c r="M951" s="140" t="s">
        <v>12400</v>
      </c>
      <c r="N951" s="1305">
        <v>0.4</v>
      </c>
      <c r="O951" s="140" t="s">
        <v>72</v>
      </c>
      <c r="P951" s="140" t="s">
        <v>12400</v>
      </c>
      <c r="Q951" s="140" t="s">
        <v>12401</v>
      </c>
      <c r="R951" s="45">
        <f>T951</f>
        <v>0.69799999999999995</v>
      </c>
      <c r="S951" s="140"/>
      <c r="T951" s="140">
        <v>0.69799999999999995</v>
      </c>
      <c r="U951" s="140" t="s">
        <v>86</v>
      </c>
      <c r="V951" s="140"/>
      <c r="W951" s="140"/>
      <c r="X951" s="140"/>
      <c r="Y951" s="140"/>
      <c r="Z951" s="140"/>
      <c r="AA951" s="140"/>
      <c r="AB951" s="140"/>
      <c r="AC951" s="140"/>
      <c r="AD951" s="140" t="s">
        <v>40</v>
      </c>
      <c r="AE951" s="140" t="s">
        <v>98</v>
      </c>
      <c r="AF951" s="140"/>
      <c r="AG951" s="233">
        <v>1</v>
      </c>
      <c r="AH951" s="230">
        <v>1</v>
      </c>
      <c r="AI951" s="230"/>
      <c r="AJ951" s="230"/>
    </row>
    <row r="952" spans="1:38" s="3" customFormat="1" ht="246.75" hidden="1" customHeight="1" x14ac:dyDescent="0.2">
      <c r="A952" s="238" t="s">
        <v>2030</v>
      </c>
      <c r="B952" s="140" t="s">
        <v>108</v>
      </c>
      <c r="C952" s="140" t="s">
        <v>36</v>
      </c>
      <c r="D952" s="465">
        <v>41728</v>
      </c>
      <c r="E952" s="320">
        <v>0.61458333333333337</v>
      </c>
      <c r="F952" s="465">
        <v>41728</v>
      </c>
      <c r="G952" s="320">
        <v>0.65972222222222221</v>
      </c>
      <c r="H952" s="320">
        <v>4.5138888888888888E-2</v>
      </c>
      <c r="I952" s="140">
        <v>1</v>
      </c>
      <c r="J952" s="140"/>
      <c r="K952" s="1305"/>
      <c r="L952" s="140" t="s">
        <v>126</v>
      </c>
      <c r="M952" s="140" t="s">
        <v>12402</v>
      </c>
      <c r="N952" s="1305">
        <v>0.4</v>
      </c>
      <c r="O952" s="140" t="s">
        <v>72</v>
      </c>
      <c r="P952" s="140" t="s">
        <v>12402</v>
      </c>
      <c r="Q952" s="140" t="s">
        <v>12399</v>
      </c>
      <c r="R952" s="45">
        <f>T952</f>
        <v>1.238</v>
      </c>
      <c r="S952" s="140"/>
      <c r="T952" s="140">
        <v>1.238</v>
      </c>
      <c r="U952" s="140" t="s">
        <v>86</v>
      </c>
      <c r="V952" s="140"/>
      <c r="W952" s="140"/>
      <c r="X952" s="140"/>
      <c r="Y952" s="140"/>
      <c r="Z952" s="140"/>
      <c r="AA952" s="140"/>
      <c r="AB952" s="140"/>
      <c r="AC952" s="140"/>
      <c r="AD952" s="140" t="s">
        <v>60</v>
      </c>
      <c r="AE952" s="140" t="s">
        <v>98</v>
      </c>
      <c r="AF952" s="140"/>
      <c r="AG952" s="233">
        <v>1</v>
      </c>
      <c r="AH952" s="230">
        <v>1</v>
      </c>
      <c r="AI952" s="230"/>
      <c r="AJ952" s="230"/>
    </row>
    <row r="953" spans="1:38" s="3" customFormat="1" ht="63" hidden="1" customHeight="1" x14ac:dyDescent="0.2">
      <c r="A953" s="28" t="s">
        <v>2030</v>
      </c>
      <c r="B953" s="28" t="s">
        <v>108</v>
      </c>
      <c r="C953" s="28" t="s">
        <v>36</v>
      </c>
      <c r="D953" s="37">
        <v>41729</v>
      </c>
      <c r="E953" s="30"/>
      <c r="F953" s="37"/>
      <c r="G953" s="30"/>
      <c r="H953" s="196"/>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t="s">
        <v>203</v>
      </c>
      <c r="AH953" s="22"/>
      <c r="AI953" s="22"/>
      <c r="AJ953" s="22"/>
    </row>
    <row r="954" spans="1:38" s="3" customFormat="1" ht="76.5" hidden="1" customHeight="1" x14ac:dyDescent="0.2">
      <c r="A954" s="238" t="s">
        <v>2030</v>
      </c>
      <c r="B954" s="140" t="s">
        <v>108</v>
      </c>
      <c r="C954" s="140" t="s">
        <v>36</v>
      </c>
      <c r="D954" s="465">
        <v>41729</v>
      </c>
      <c r="E954" s="320">
        <v>0.39583333333333331</v>
      </c>
      <c r="F954" s="465">
        <v>41729</v>
      </c>
      <c r="G954" s="320">
        <v>0.47916666666666669</v>
      </c>
      <c r="H954" s="320">
        <v>8.3333333333333329E-2</v>
      </c>
      <c r="I954" s="140">
        <v>4</v>
      </c>
      <c r="J954" s="140"/>
      <c r="K954" s="140"/>
      <c r="L954" s="140" t="s">
        <v>126</v>
      </c>
      <c r="M954" s="140" t="s">
        <v>12403</v>
      </c>
      <c r="N954" s="140">
        <v>0.4</v>
      </c>
      <c r="O954" s="140" t="s">
        <v>72</v>
      </c>
      <c r="P954" s="140" t="s">
        <v>12403</v>
      </c>
      <c r="Q954" s="140" t="s">
        <v>12404</v>
      </c>
      <c r="R954" s="45">
        <f>T954</f>
        <v>0.96799999999999997</v>
      </c>
      <c r="S954" s="140"/>
      <c r="T954" s="140">
        <v>0.96799999999999997</v>
      </c>
      <c r="U954" s="140" t="s">
        <v>86</v>
      </c>
      <c r="V954" s="140"/>
      <c r="W954" s="140"/>
      <c r="X954" s="140"/>
      <c r="Y954" s="140"/>
      <c r="Z954" s="140"/>
      <c r="AA954" s="140"/>
      <c r="AB954" s="140"/>
      <c r="AC954" s="140"/>
      <c r="AD954" s="140" t="s">
        <v>61</v>
      </c>
      <c r="AE954" s="140" t="s">
        <v>98</v>
      </c>
      <c r="AF954" s="140"/>
      <c r="AG954" s="233">
        <v>2</v>
      </c>
      <c r="AH954" s="230">
        <v>1</v>
      </c>
      <c r="AI954" s="230"/>
      <c r="AJ954" s="230"/>
    </row>
    <row r="955" spans="1:38" s="3" customFormat="1" ht="110.25" hidden="1" customHeight="1" x14ac:dyDescent="0.2">
      <c r="A955" s="28" t="s">
        <v>2104</v>
      </c>
      <c r="B955" s="28" t="s">
        <v>108</v>
      </c>
      <c r="C955" s="28" t="s">
        <v>36</v>
      </c>
      <c r="D955" s="37">
        <v>41730</v>
      </c>
      <c r="E955" s="30">
        <v>0.53402777777777777</v>
      </c>
      <c r="F955" s="37" t="s">
        <v>2140</v>
      </c>
      <c r="G955" s="30">
        <v>0.63680555555555551</v>
      </c>
      <c r="H955" s="196">
        <v>0.10277777777777779</v>
      </c>
      <c r="I955" s="28">
        <v>2</v>
      </c>
      <c r="J955" s="28"/>
      <c r="K955" s="28"/>
      <c r="L955" s="28" t="s">
        <v>125</v>
      </c>
      <c r="M955" s="28" t="s">
        <v>2141</v>
      </c>
      <c r="N955" s="28" t="s">
        <v>103</v>
      </c>
      <c r="O955" s="28" t="s">
        <v>66</v>
      </c>
      <c r="P955" s="28" t="s">
        <v>2141</v>
      </c>
      <c r="Q955" s="28" t="s">
        <v>2142</v>
      </c>
      <c r="R955" s="51">
        <v>0.29899999999999999</v>
      </c>
      <c r="S955" s="51">
        <v>0.14799999999999999</v>
      </c>
      <c r="T955" s="144">
        <v>0.44700000000000001</v>
      </c>
      <c r="U955" s="28" t="s">
        <v>84</v>
      </c>
      <c r="V955" s="28">
        <v>2013</v>
      </c>
      <c r="W955" s="28" t="s">
        <v>2801</v>
      </c>
      <c r="X955" s="28" t="s">
        <v>2803</v>
      </c>
      <c r="Y955" s="28">
        <v>2013</v>
      </c>
      <c r="Z955" s="28" t="s">
        <v>2799</v>
      </c>
      <c r="AA955" s="28">
        <v>2014</v>
      </c>
      <c r="AB955" s="28" t="s">
        <v>2799</v>
      </c>
      <c r="AC955" s="28">
        <v>2013</v>
      </c>
      <c r="AD955" s="28" t="s">
        <v>55</v>
      </c>
      <c r="AE955" s="28" t="s">
        <v>101</v>
      </c>
      <c r="AF955" s="28"/>
      <c r="AG955" s="28" t="s">
        <v>2814</v>
      </c>
      <c r="AH955" s="22"/>
      <c r="AI955" s="22"/>
      <c r="AJ955" s="22"/>
    </row>
    <row r="956" spans="1:38" ht="141.75" hidden="1" customHeight="1" x14ac:dyDescent="0.2">
      <c r="A956" s="238" t="s">
        <v>2104</v>
      </c>
      <c r="B956" s="140" t="s">
        <v>108</v>
      </c>
      <c r="C956" s="140" t="s">
        <v>36</v>
      </c>
      <c r="D956" s="465">
        <v>41730</v>
      </c>
      <c r="E956" s="1157" t="s">
        <v>12405</v>
      </c>
      <c r="F956" s="465">
        <v>41730</v>
      </c>
      <c r="G956" s="320">
        <v>0.63541666666666663</v>
      </c>
      <c r="H956" s="320">
        <v>3.125E-2</v>
      </c>
      <c r="I956" s="140">
        <v>1</v>
      </c>
      <c r="J956" s="140" t="s">
        <v>1284</v>
      </c>
      <c r="K956" s="140"/>
      <c r="L956" s="140" t="s">
        <v>130</v>
      </c>
      <c r="M956" s="140" t="s">
        <v>12406</v>
      </c>
      <c r="N956" s="140">
        <v>0.4</v>
      </c>
      <c r="O956" s="140" t="s">
        <v>66</v>
      </c>
      <c r="P956" s="140" t="s">
        <v>12406</v>
      </c>
      <c r="Q956" s="140" t="s">
        <v>12407</v>
      </c>
      <c r="R956" s="45">
        <f>T956</f>
        <v>6.4000000000000001E-2</v>
      </c>
      <c r="S956" s="140"/>
      <c r="T956" s="140">
        <v>6.4000000000000001E-2</v>
      </c>
      <c r="U956" s="140" t="s">
        <v>75</v>
      </c>
      <c r="V956" s="140"/>
      <c r="W956" s="140"/>
      <c r="X956" s="140"/>
      <c r="Y956" s="140"/>
      <c r="Z956" s="140"/>
      <c r="AA956" s="140"/>
      <c r="AB956" s="140"/>
      <c r="AC956" s="140"/>
      <c r="AD956" s="140" t="s">
        <v>62</v>
      </c>
      <c r="AE956" s="140" t="s">
        <v>98</v>
      </c>
      <c r="AF956" s="140"/>
      <c r="AG956" s="233">
        <v>1</v>
      </c>
      <c r="AH956" s="230">
        <v>1</v>
      </c>
      <c r="AI956" s="230"/>
      <c r="AJ956" s="230"/>
    </row>
    <row r="957" spans="1:38" ht="31.5" hidden="1" customHeight="1" x14ac:dyDescent="0.2">
      <c r="A957" s="238" t="s">
        <v>2104</v>
      </c>
      <c r="B957" s="140" t="s">
        <v>108</v>
      </c>
      <c r="C957" s="140" t="s">
        <v>36</v>
      </c>
      <c r="D957" s="465">
        <v>41730</v>
      </c>
      <c r="E957" s="320">
        <v>0.45833333333333331</v>
      </c>
      <c r="F957" s="465">
        <v>41730</v>
      </c>
      <c r="G957" s="320">
        <v>0.58333333333333337</v>
      </c>
      <c r="H957" s="320">
        <v>0.125</v>
      </c>
      <c r="I957" s="140">
        <v>1</v>
      </c>
      <c r="J957" s="140" t="s">
        <v>1284</v>
      </c>
      <c r="K957" s="140"/>
      <c r="L957" s="140" t="s">
        <v>126</v>
      </c>
      <c r="M957" s="140" t="s">
        <v>12408</v>
      </c>
      <c r="N957" s="140">
        <v>0.4</v>
      </c>
      <c r="O957" s="140" t="s">
        <v>72</v>
      </c>
      <c r="P957" s="140" t="s">
        <v>12408</v>
      </c>
      <c r="Q957" s="669" t="s">
        <v>12409</v>
      </c>
      <c r="R957" s="45">
        <f>T957</f>
        <v>4.2000000000000003E-2</v>
      </c>
      <c r="S957" s="140"/>
      <c r="T957" s="140">
        <v>4.2000000000000003E-2</v>
      </c>
      <c r="U957" s="140" t="s">
        <v>86</v>
      </c>
      <c r="V957" s="140"/>
      <c r="W957" s="140"/>
      <c r="X957" s="140"/>
      <c r="Y957" s="140"/>
      <c r="Z957" s="140"/>
      <c r="AA957" s="140"/>
      <c r="AB957" s="140"/>
      <c r="AC957" s="140"/>
      <c r="AD957" s="140" t="s">
        <v>62</v>
      </c>
      <c r="AE957" s="140" t="s">
        <v>101</v>
      </c>
      <c r="AF957" s="140"/>
      <c r="AG957" s="233">
        <v>3</v>
      </c>
      <c r="AH957" s="230">
        <v>1</v>
      </c>
      <c r="AI957" s="230"/>
      <c r="AJ957" s="230"/>
    </row>
    <row r="958" spans="1:38" ht="125.25" hidden="1" customHeight="1" x14ac:dyDescent="0.2">
      <c r="A958" s="238" t="s">
        <v>2104</v>
      </c>
      <c r="B958" s="140" t="s">
        <v>108</v>
      </c>
      <c r="C958" s="140" t="s">
        <v>36</v>
      </c>
      <c r="D958" s="465">
        <v>41730</v>
      </c>
      <c r="E958" s="320">
        <v>0.82986111111111116</v>
      </c>
      <c r="F958" s="465">
        <v>41730</v>
      </c>
      <c r="G958" s="320">
        <v>0.85416666666666663</v>
      </c>
      <c r="H958" s="320">
        <v>2.4305555555555556E-2</v>
      </c>
      <c r="I958" s="140">
        <v>1</v>
      </c>
      <c r="J958" s="140" t="s">
        <v>1284</v>
      </c>
      <c r="K958" s="140"/>
      <c r="L958" s="140" t="s">
        <v>130</v>
      </c>
      <c r="M958" s="140" t="s">
        <v>12410</v>
      </c>
      <c r="N958" s="140">
        <v>0.4</v>
      </c>
      <c r="O958" s="140" t="s">
        <v>66</v>
      </c>
      <c r="P958" s="140" t="s">
        <v>12410</v>
      </c>
      <c r="Q958" s="140" t="s">
        <v>12411</v>
      </c>
      <c r="R958" s="45">
        <f>T958</f>
        <v>0.21099999999999999</v>
      </c>
      <c r="S958" s="140"/>
      <c r="T958" s="140">
        <v>0.21099999999999999</v>
      </c>
      <c r="U958" s="140" t="s">
        <v>75</v>
      </c>
      <c r="V958" s="140"/>
      <c r="W958" s="140"/>
      <c r="X958" s="140"/>
      <c r="Y958" s="140"/>
      <c r="Z958" s="140"/>
      <c r="AA958" s="140"/>
      <c r="AB958" s="140"/>
      <c r="AC958" s="140"/>
      <c r="AD958" s="140" t="s">
        <v>62</v>
      </c>
      <c r="AE958" s="140" t="s">
        <v>101</v>
      </c>
      <c r="AF958" s="140"/>
      <c r="AG958" s="233">
        <v>2</v>
      </c>
      <c r="AH958" s="230">
        <v>1</v>
      </c>
      <c r="AI958" s="230"/>
      <c r="AJ958" s="230"/>
    </row>
    <row r="959" spans="1:38" ht="101.25" hidden="1" customHeight="1" x14ac:dyDescent="0.2">
      <c r="A959" s="28" t="s">
        <v>2104</v>
      </c>
      <c r="B959" s="28" t="s">
        <v>108</v>
      </c>
      <c r="C959" s="28" t="s">
        <v>36</v>
      </c>
      <c r="D959" s="37">
        <v>41731</v>
      </c>
      <c r="E959" s="30"/>
      <c r="F959" s="37"/>
      <c r="G959" s="30"/>
      <c r="H959" s="196"/>
      <c r="I959" s="28"/>
      <c r="J959" s="28"/>
      <c r="K959" s="28"/>
      <c r="L959" s="28"/>
      <c r="M959" s="28"/>
      <c r="N959" s="28"/>
      <c r="O959" s="28"/>
      <c r="P959" s="28"/>
      <c r="Q959" s="28"/>
      <c r="R959" s="28"/>
      <c r="S959" s="28"/>
      <c r="T959" s="144"/>
      <c r="U959" s="28"/>
      <c r="V959" s="28"/>
      <c r="W959" s="28"/>
      <c r="X959" s="28"/>
      <c r="Y959" s="28"/>
      <c r="Z959" s="28"/>
      <c r="AA959" s="28"/>
      <c r="AB959" s="28"/>
      <c r="AC959" s="28"/>
      <c r="AD959" s="28"/>
      <c r="AE959" s="28"/>
      <c r="AF959" s="28"/>
      <c r="AG959" s="28" t="s">
        <v>203</v>
      </c>
    </row>
    <row r="960" spans="1:38" ht="85.5" hidden="1" customHeight="1" x14ac:dyDescent="0.2">
      <c r="A960" s="28" t="s">
        <v>2104</v>
      </c>
      <c r="B960" s="28" t="s">
        <v>108</v>
      </c>
      <c r="C960" s="28" t="s">
        <v>36</v>
      </c>
      <c r="D960" s="37">
        <v>41732</v>
      </c>
      <c r="E960" s="30"/>
      <c r="F960" s="37"/>
      <c r="G960" s="30"/>
      <c r="H960" s="196"/>
      <c r="I960" s="28"/>
      <c r="J960" s="28"/>
      <c r="K960" s="28"/>
      <c r="L960" s="28"/>
      <c r="M960" s="28"/>
      <c r="N960" s="28"/>
      <c r="O960" s="28"/>
      <c r="P960" s="28"/>
      <c r="Q960" s="28"/>
      <c r="R960" s="28"/>
      <c r="S960" s="28"/>
      <c r="T960" s="144"/>
      <c r="U960" s="28"/>
      <c r="V960" s="28"/>
      <c r="W960" s="28"/>
      <c r="X960" s="28"/>
      <c r="Y960" s="28"/>
      <c r="Z960" s="28"/>
      <c r="AA960" s="28"/>
      <c r="AB960" s="28"/>
      <c r="AC960" s="28"/>
      <c r="AD960" s="28"/>
      <c r="AE960" s="28"/>
      <c r="AF960" s="28"/>
      <c r="AG960" s="28" t="s">
        <v>203</v>
      </c>
    </row>
    <row r="961" spans="1:36" ht="31.5" hidden="1" customHeight="1" x14ac:dyDescent="0.2">
      <c r="A961" s="28" t="s">
        <v>2104</v>
      </c>
      <c r="B961" s="28" t="s">
        <v>108</v>
      </c>
      <c r="C961" s="28" t="s">
        <v>36</v>
      </c>
      <c r="D961" s="37">
        <v>41733</v>
      </c>
      <c r="E961" s="30"/>
      <c r="F961" s="37"/>
      <c r="G961" s="30"/>
      <c r="H961" s="196"/>
      <c r="I961" s="28"/>
      <c r="J961" s="28"/>
      <c r="K961" s="28"/>
      <c r="L961" s="28"/>
      <c r="M961" s="28"/>
      <c r="N961" s="28"/>
      <c r="O961" s="28"/>
      <c r="P961" s="28"/>
      <c r="Q961" s="28"/>
      <c r="R961" s="28"/>
      <c r="S961" s="28"/>
      <c r="T961" s="144"/>
      <c r="U961" s="28"/>
      <c r="V961" s="28"/>
      <c r="W961" s="28"/>
      <c r="X961" s="28"/>
      <c r="Y961" s="28"/>
      <c r="Z961" s="28"/>
      <c r="AA961" s="28"/>
      <c r="AB961" s="28"/>
      <c r="AC961" s="28"/>
      <c r="AD961" s="28"/>
      <c r="AE961" s="28"/>
      <c r="AF961" s="28"/>
      <c r="AG961" s="28" t="s">
        <v>203</v>
      </c>
    </row>
    <row r="962" spans="1:36" ht="31.5" hidden="1" customHeight="1" x14ac:dyDescent="0.2">
      <c r="A962" s="28" t="s">
        <v>2104</v>
      </c>
      <c r="B962" s="28" t="s">
        <v>108</v>
      </c>
      <c r="C962" s="28" t="s">
        <v>36</v>
      </c>
      <c r="D962" s="37">
        <v>41734</v>
      </c>
      <c r="E962" s="30"/>
      <c r="F962" s="37"/>
      <c r="G962" s="30"/>
      <c r="H962" s="196"/>
      <c r="I962" s="28"/>
      <c r="J962" s="28"/>
      <c r="K962" s="349"/>
      <c r="L962" s="28"/>
      <c r="M962" s="28"/>
      <c r="N962" s="28"/>
      <c r="O962" s="28"/>
      <c r="P962" s="28"/>
      <c r="Q962" s="28"/>
      <c r="R962" s="28"/>
      <c r="S962" s="28"/>
      <c r="T962" s="144"/>
      <c r="U962" s="28"/>
      <c r="V962" s="28"/>
      <c r="W962" s="28"/>
      <c r="X962" s="28"/>
      <c r="Y962" s="28"/>
      <c r="Z962" s="28"/>
      <c r="AA962" s="28"/>
      <c r="AB962" s="28"/>
      <c r="AC962" s="28"/>
      <c r="AD962" s="28"/>
      <c r="AE962" s="28"/>
      <c r="AF962" s="28"/>
      <c r="AG962" s="28" t="s">
        <v>203</v>
      </c>
    </row>
    <row r="963" spans="1:36" ht="31.5" hidden="1" customHeight="1" x14ac:dyDescent="0.2">
      <c r="A963" s="28" t="s">
        <v>2104</v>
      </c>
      <c r="B963" s="28" t="s">
        <v>108</v>
      </c>
      <c r="C963" s="28" t="s">
        <v>36</v>
      </c>
      <c r="D963" s="37">
        <v>41735</v>
      </c>
      <c r="E963" s="30"/>
      <c r="F963" s="37"/>
      <c r="G963" s="30"/>
      <c r="H963" s="196"/>
      <c r="I963" s="28"/>
      <c r="J963" s="28"/>
      <c r="K963" s="28"/>
      <c r="L963" s="28"/>
      <c r="M963" s="28"/>
      <c r="N963" s="28"/>
      <c r="O963" s="28"/>
      <c r="P963" s="28"/>
      <c r="Q963" s="28"/>
      <c r="R963" s="28"/>
      <c r="S963" s="28"/>
      <c r="T963" s="144"/>
      <c r="U963" s="28"/>
      <c r="V963" s="28"/>
      <c r="W963" s="28"/>
      <c r="X963" s="28"/>
      <c r="Y963" s="28"/>
      <c r="Z963" s="28"/>
      <c r="AA963" s="28"/>
      <c r="AB963" s="28"/>
      <c r="AC963" s="28"/>
      <c r="AD963" s="28"/>
      <c r="AE963" s="28"/>
      <c r="AF963" s="28"/>
      <c r="AG963" s="28" t="s">
        <v>203</v>
      </c>
    </row>
    <row r="964" spans="1:36" ht="110.25" hidden="1" customHeight="1" x14ac:dyDescent="0.2">
      <c r="A964" s="238" t="s">
        <v>2104</v>
      </c>
      <c r="B964" s="140" t="s">
        <v>108</v>
      </c>
      <c r="C964" s="140" t="s">
        <v>36</v>
      </c>
      <c r="D964" s="465">
        <v>41735</v>
      </c>
      <c r="E964" s="320">
        <v>0.79236111111111107</v>
      </c>
      <c r="F964" s="465">
        <v>41735</v>
      </c>
      <c r="G964" s="320">
        <v>0.86041666666666661</v>
      </c>
      <c r="H964" s="320">
        <v>6.8055555555555536E-2</v>
      </c>
      <c r="I964" s="140">
        <v>3</v>
      </c>
      <c r="J964" s="140" t="s">
        <v>1284</v>
      </c>
      <c r="K964" s="140"/>
      <c r="L964" s="140" t="s">
        <v>130</v>
      </c>
      <c r="M964" s="140" t="s">
        <v>12412</v>
      </c>
      <c r="N964" s="140">
        <v>0.4</v>
      </c>
      <c r="O964" s="140" t="s">
        <v>66</v>
      </c>
      <c r="P964" s="140" t="s">
        <v>12412</v>
      </c>
      <c r="Q964" s="140" t="s">
        <v>12413</v>
      </c>
      <c r="R964" s="45">
        <f>T964</f>
        <v>0.21299999999999999</v>
      </c>
      <c r="S964" s="140"/>
      <c r="T964" s="140">
        <v>0.21299999999999999</v>
      </c>
      <c r="U964" s="140" t="s">
        <v>75</v>
      </c>
      <c r="V964" s="140"/>
      <c r="W964" s="140"/>
      <c r="X964" s="140"/>
      <c r="Y964" s="140"/>
      <c r="Z964" s="140"/>
      <c r="AA964" s="140"/>
      <c r="AB964" s="140"/>
      <c r="AC964" s="140"/>
      <c r="AD964" s="140" t="s">
        <v>62</v>
      </c>
      <c r="AE964" s="140" t="s">
        <v>98</v>
      </c>
      <c r="AF964" s="140"/>
      <c r="AG964" s="233">
        <v>3</v>
      </c>
      <c r="AH964" s="230">
        <v>1</v>
      </c>
      <c r="AI964" s="230"/>
      <c r="AJ964" s="230"/>
    </row>
    <row r="965" spans="1:36" ht="31.5" hidden="1" customHeight="1" x14ac:dyDescent="0.2">
      <c r="A965" s="28" t="s">
        <v>2104</v>
      </c>
      <c r="B965" s="28" t="s">
        <v>108</v>
      </c>
      <c r="C965" s="28" t="s">
        <v>36</v>
      </c>
      <c r="D965" s="37">
        <v>41736</v>
      </c>
      <c r="E965" s="30"/>
      <c r="F965" s="37"/>
      <c r="G965" s="30"/>
      <c r="H965" s="30"/>
      <c r="I965" s="28"/>
      <c r="J965" s="28"/>
      <c r="K965" s="28"/>
      <c r="L965" s="28"/>
      <c r="M965" s="28"/>
      <c r="N965" s="28"/>
      <c r="O965" s="28"/>
      <c r="P965" s="28"/>
      <c r="Q965" s="138"/>
      <c r="R965" s="28"/>
      <c r="S965" s="28"/>
      <c r="T965" s="28"/>
      <c r="U965" s="28"/>
      <c r="V965" s="28"/>
      <c r="W965" s="28"/>
      <c r="X965" s="28"/>
      <c r="Y965" s="28"/>
      <c r="Z965" s="28"/>
      <c r="AA965" s="28"/>
      <c r="AB965" s="28"/>
      <c r="AC965" s="28"/>
      <c r="AD965" s="28"/>
      <c r="AE965" s="28"/>
      <c r="AF965" s="28"/>
      <c r="AG965" s="28" t="s">
        <v>203</v>
      </c>
    </row>
    <row r="966" spans="1:36" ht="31.5" hidden="1" customHeight="1" x14ac:dyDescent="0.2">
      <c r="A966" s="238" t="s">
        <v>2104</v>
      </c>
      <c r="B966" s="140" t="s">
        <v>108</v>
      </c>
      <c r="C966" s="140" t="s">
        <v>36</v>
      </c>
      <c r="D966" s="465">
        <v>41736</v>
      </c>
      <c r="E966" s="320">
        <v>0.36736111111111108</v>
      </c>
      <c r="F966" s="465">
        <v>41736</v>
      </c>
      <c r="G966" s="320">
        <v>0.39583333333333331</v>
      </c>
      <c r="H966" s="320">
        <v>2.8472222222222222E-2</v>
      </c>
      <c r="I966" s="140">
        <v>1</v>
      </c>
      <c r="J966" s="140" t="s">
        <v>12276</v>
      </c>
      <c r="K966" s="140"/>
      <c r="L966" s="140" t="s">
        <v>126</v>
      </c>
      <c r="M966" s="140" t="s">
        <v>12414</v>
      </c>
      <c r="N966" s="140">
        <v>0.4</v>
      </c>
      <c r="O966" s="140" t="s">
        <v>72</v>
      </c>
      <c r="P966" s="140" t="s">
        <v>12415</v>
      </c>
      <c r="Q966" s="1305" t="s">
        <v>12416</v>
      </c>
      <c r="R966" s="45">
        <f>T966</f>
        <v>7.0999999999999994E-2</v>
      </c>
      <c r="S966" s="140"/>
      <c r="T966" s="140">
        <v>7.0999999999999994E-2</v>
      </c>
      <c r="U966" s="140" t="s">
        <v>77</v>
      </c>
      <c r="V966" s="140"/>
      <c r="W966" s="140"/>
      <c r="X966" s="140"/>
      <c r="Y966" s="140"/>
      <c r="Z966" s="140"/>
      <c r="AA966" s="140"/>
      <c r="AB966" s="140"/>
      <c r="AC966" s="140"/>
      <c r="AD966" s="140" t="s">
        <v>40</v>
      </c>
      <c r="AE966" s="140" t="s">
        <v>98</v>
      </c>
      <c r="AF966" s="140"/>
      <c r="AG966" s="233">
        <v>3</v>
      </c>
      <c r="AH966" s="230">
        <v>1</v>
      </c>
      <c r="AI966" s="230"/>
      <c r="AJ966" s="230"/>
    </row>
    <row r="967" spans="1:36" ht="133.5" hidden="1" customHeight="1" x14ac:dyDescent="0.2">
      <c r="A967" s="28" t="s">
        <v>2104</v>
      </c>
      <c r="B967" s="28" t="s">
        <v>108</v>
      </c>
      <c r="C967" s="28" t="s">
        <v>36</v>
      </c>
      <c r="D967" s="37">
        <v>41737</v>
      </c>
      <c r="E967" s="30"/>
      <c r="F967" s="37"/>
      <c r="G967" s="30"/>
      <c r="H967" s="30"/>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t="s">
        <v>203</v>
      </c>
    </row>
    <row r="968" spans="1:36" ht="31.5" hidden="1" customHeight="1" x14ac:dyDescent="0.2">
      <c r="A968" s="238" t="s">
        <v>2104</v>
      </c>
      <c r="B968" s="140" t="s">
        <v>108</v>
      </c>
      <c r="C968" s="140" t="s">
        <v>36</v>
      </c>
      <c r="D968" s="465">
        <v>41737</v>
      </c>
      <c r="E968" s="320">
        <v>0.52083333333333337</v>
      </c>
      <c r="F968" s="465">
        <v>41737</v>
      </c>
      <c r="G968" s="320">
        <v>0.59722222222222221</v>
      </c>
      <c r="H968" s="320">
        <v>7.6388888888888895E-2</v>
      </c>
      <c r="I968" s="140">
        <v>1</v>
      </c>
      <c r="J968" s="140" t="s">
        <v>12276</v>
      </c>
      <c r="K968" s="140"/>
      <c r="L968" s="140" t="s">
        <v>126</v>
      </c>
      <c r="M968" s="140" t="s">
        <v>12417</v>
      </c>
      <c r="N968" s="140">
        <v>0.4</v>
      </c>
      <c r="O968" s="140" t="s">
        <v>72</v>
      </c>
      <c r="P968" s="140" t="s">
        <v>12417</v>
      </c>
      <c r="Q968" s="1305" t="s">
        <v>12418</v>
      </c>
      <c r="R968" s="45">
        <f>T968</f>
        <v>6.0000000000000001E-3</v>
      </c>
      <c r="S968" s="140"/>
      <c r="T968" s="140">
        <v>6.0000000000000001E-3</v>
      </c>
      <c r="U968" s="140" t="s">
        <v>77</v>
      </c>
      <c r="V968" s="140"/>
      <c r="W968" s="140"/>
      <c r="X968" s="140"/>
      <c r="Y968" s="140"/>
      <c r="Z968" s="140"/>
      <c r="AA968" s="140"/>
      <c r="AB968" s="140"/>
      <c r="AC968" s="140"/>
      <c r="AD968" s="140" t="s">
        <v>40</v>
      </c>
      <c r="AE968" s="140" t="s">
        <v>98</v>
      </c>
      <c r="AF968" s="140"/>
      <c r="AG968" s="233">
        <v>3</v>
      </c>
      <c r="AH968" s="230">
        <v>1</v>
      </c>
      <c r="AI968" s="230"/>
      <c r="AJ968" s="230"/>
    </row>
    <row r="969" spans="1:36" ht="63" hidden="1" customHeight="1" x14ac:dyDescent="0.2">
      <c r="A969" s="28" t="s">
        <v>2104</v>
      </c>
      <c r="B969" s="28" t="s">
        <v>108</v>
      </c>
      <c r="C969" s="28" t="s">
        <v>36</v>
      </c>
      <c r="D969" s="37">
        <v>41738</v>
      </c>
      <c r="E969" s="30"/>
      <c r="F969" s="37"/>
      <c r="G969" s="30"/>
      <c r="H969" s="30"/>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t="s">
        <v>203</v>
      </c>
    </row>
    <row r="970" spans="1:36" ht="31.5" hidden="1" customHeight="1" x14ac:dyDescent="0.2">
      <c r="A970" s="238" t="s">
        <v>2104</v>
      </c>
      <c r="B970" s="140" t="s">
        <v>108</v>
      </c>
      <c r="C970" s="140" t="s">
        <v>36</v>
      </c>
      <c r="D970" s="465">
        <v>41738</v>
      </c>
      <c r="E970" s="320">
        <v>0.73611111111111116</v>
      </c>
      <c r="F970" s="465">
        <v>41738</v>
      </c>
      <c r="G970" s="320">
        <v>0.76388888888888884</v>
      </c>
      <c r="H970" s="320">
        <v>2.7777777777777776E-2</v>
      </c>
      <c r="I970" s="140">
        <v>2</v>
      </c>
      <c r="J970" s="140" t="s">
        <v>1284</v>
      </c>
      <c r="K970" s="140"/>
      <c r="L970" s="140" t="s">
        <v>130</v>
      </c>
      <c r="M970" s="140" t="s">
        <v>12419</v>
      </c>
      <c r="N970" s="140">
        <v>0.4</v>
      </c>
      <c r="O970" s="140" t="s">
        <v>66</v>
      </c>
      <c r="P970" s="140" t="s">
        <v>12419</v>
      </c>
      <c r="Q970" s="140" t="s">
        <v>12420</v>
      </c>
      <c r="R970" s="45">
        <f>T970</f>
        <v>8.2000000000000003E-2</v>
      </c>
      <c r="S970" s="140"/>
      <c r="T970" s="140">
        <v>8.2000000000000003E-2</v>
      </c>
      <c r="U970" s="140" t="s">
        <v>75</v>
      </c>
      <c r="V970" s="140"/>
      <c r="W970" s="140"/>
      <c r="X970" s="140"/>
      <c r="Y970" s="140"/>
      <c r="Z970" s="140"/>
      <c r="AA970" s="140"/>
      <c r="AB970" s="140"/>
      <c r="AC970" s="140"/>
      <c r="AD970" s="140" t="s">
        <v>62</v>
      </c>
      <c r="AE970" s="140" t="s">
        <v>98</v>
      </c>
      <c r="AF970" s="140"/>
      <c r="AG970" s="233">
        <v>3</v>
      </c>
      <c r="AH970" s="230">
        <v>1</v>
      </c>
      <c r="AI970" s="230"/>
      <c r="AJ970" s="230"/>
    </row>
    <row r="971" spans="1:36" ht="31.5" hidden="1" customHeight="1" x14ac:dyDescent="0.2">
      <c r="A971" s="28" t="s">
        <v>2104</v>
      </c>
      <c r="B971" s="28" t="s">
        <v>108</v>
      </c>
      <c r="C971" s="28" t="s">
        <v>36</v>
      </c>
      <c r="D971" s="37">
        <v>41739</v>
      </c>
      <c r="E971" s="30"/>
      <c r="F971" s="37"/>
      <c r="G971" s="30"/>
      <c r="H971" s="30"/>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t="s">
        <v>203</v>
      </c>
    </row>
    <row r="972" spans="1:36" ht="369.75" hidden="1" customHeight="1" x14ac:dyDescent="0.2">
      <c r="A972" s="28" t="s">
        <v>2104</v>
      </c>
      <c r="B972" s="28" t="s">
        <v>108</v>
      </c>
      <c r="C972" s="28" t="s">
        <v>36</v>
      </c>
      <c r="D972" s="37">
        <v>41740</v>
      </c>
      <c r="E972" s="30"/>
      <c r="F972" s="37"/>
      <c r="G972" s="30"/>
      <c r="H972" s="30"/>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t="s">
        <v>203</v>
      </c>
    </row>
    <row r="973" spans="1:36" ht="31.5" hidden="1" customHeight="1" x14ac:dyDescent="0.2">
      <c r="A973" s="238" t="s">
        <v>2104</v>
      </c>
      <c r="B973" s="140" t="s">
        <v>108</v>
      </c>
      <c r="C973" s="140" t="s">
        <v>36</v>
      </c>
      <c r="D973" s="465">
        <v>41740</v>
      </c>
      <c r="E973" s="320">
        <v>0.55972222222222223</v>
      </c>
      <c r="F973" s="465">
        <v>41740</v>
      </c>
      <c r="G973" s="320">
        <v>0.58680555555555558</v>
      </c>
      <c r="H973" s="320">
        <v>2.7083333333333334E-2</v>
      </c>
      <c r="I973" s="140">
        <v>12</v>
      </c>
      <c r="J973" s="140" t="s">
        <v>1284</v>
      </c>
      <c r="K973" s="140"/>
      <c r="L973" s="140" t="s">
        <v>126</v>
      </c>
      <c r="M973" s="140" t="s">
        <v>12421</v>
      </c>
      <c r="N973" s="140">
        <v>0.4</v>
      </c>
      <c r="O973" s="140" t="s">
        <v>72</v>
      </c>
      <c r="P973" s="140" t="s">
        <v>12422</v>
      </c>
      <c r="Q973" s="140" t="s">
        <v>12423</v>
      </c>
      <c r="R973" s="45">
        <f>T973</f>
        <v>1.0720000000000001</v>
      </c>
      <c r="S973" s="140"/>
      <c r="T973" s="140">
        <v>1.0720000000000001</v>
      </c>
      <c r="U973" s="140" t="s">
        <v>86</v>
      </c>
      <c r="V973" s="140"/>
      <c r="W973" s="140"/>
      <c r="X973" s="140"/>
      <c r="Y973" s="140"/>
      <c r="Z973" s="140"/>
      <c r="AA973" s="140"/>
      <c r="AB973" s="140"/>
      <c r="AC973" s="140"/>
      <c r="AD973" s="140" t="s">
        <v>40</v>
      </c>
      <c r="AE973" s="140" t="s">
        <v>98</v>
      </c>
      <c r="AF973" s="140"/>
      <c r="AG973" s="233">
        <v>3</v>
      </c>
      <c r="AH973" s="230">
        <v>1</v>
      </c>
      <c r="AI973" s="230"/>
      <c r="AJ973" s="230"/>
    </row>
    <row r="974" spans="1:36" ht="31.5" hidden="1" customHeight="1" x14ac:dyDescent="0.2">
      <c r="A974" s="238" t="s">
        <v>2104</v>
      </c>
      <c r="B974" s="140" t="s">
        <v>108</v>
      </c>
      <c r="C974" s="140" t="s">
        <v>36</v>
      </c>
      <c r="D974" s="465">
        <v>41740</v>
      </c>
      <c r="E974" s="320">
        <v>0.43125000000000002</v>
      </c>
      <c r="F974" s="465">
        <v>41740</v>
      </c>
      <c r="G974" s="320">
        <v>0.58680555555555558</v>
      </c>
      <c r="H974" s="320">
        <v>0.15555555555555556</v>
      </c>
      <c r="I974" s="140">
        <v>1</v>
      </c>
      <c r="J974" s="140" t="s">
        <v>12276</v>
      </c>
      <c r="K974" s="140"/>
      <c r="L974" s="140" t="s">
        <v>126</v>
      </c>
      <c r="M974" s="140" t="s">
        <v>12424</v>
      </c>
      <c r="N974" s="140">
        <v>0.4</v>
      </c>
      <c r="O974" s="140" t="s">
        <v>72</v>
      </c>
      <c r="P974" s="140" t="s">
        <v>12424</v>
      </c>
      <c r="Q974" s="140" t="s">
        <v>12425</v>
      </c>
      <c r="R974" s="45">
        <f>T974</f>
        <v>0.191</v>
      </c>
      <c r="S974" s="140"/>
      <c r="T974" s="140">
        <v>0.191</v>
      </c>
      <c r="U974" s="140" t="s">
        <v>86</v>
      </c>
      <c r="V974" s="140"/>
      <c r="W974" s="140"/>
      <c r="X974" s="140"/>
      <c r="Y974" s="140"/>
      <c r="Z974" s="140"/>
      <c r="AA974" s="140"/>
      <c r="AB974" s="140"/>
      <c r="AC974" s="140"/>
      <c r="AD974" s="140" t="s">
        <v>40</v>
      </c>
      <c r="AE974" s="140" t="s">
        <v>98</v>
      </c>
      <c r="AF974" s="140"/>
      <c r="AG974" s="233">
        <v>3</v>
      </c>
      <c r="AH974" s="230">
        <v>1</v>
      </c>
      <c r="AI974" s="230"/>
      <c r="AJ974" s="230"/>
    </row>
    <row r="975" spans="1:36" ht="31.5" hidden="1" customHeight="1" x14ac:dyDescent="0.2">
      <c r="A975" s="28" t="s">
        <v>2104</v>
      </c>
      <c r="B975" s="28" t="s">
        <v>108</v>
      </c>
      <c r="C975" s="28" t="s">
        <v>36</v>
      </c>
      <c r="D975" s="37">
        <v>41741</v>
      </c>
      <c r="E975" s="30"/>
      <c r="F975" s="37"/>
      <c r="G975" s="30"/>
      <c r="H975" s="30"/>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t="s">
        <v>203</v>
      </c>
    </row>
    <row r="976" spans="1:36" ht="31.5" hidden="1" customHeight="1" x14ac:dyDescent="0.2">
      <c r="A976" s="28" t="s">
        <v>2104</v>
      </c>
      <c r="B976" s="28" t="s">
        <v>108</v>
      </c>
      <c r="C976" s="28" t="s">
        <v>36</v>
      </c>
      <c r="D976" s="37">
        <v>41742</v>
      </c>
      <c r="E976" s="30"/>
      <c r="F976" s="37"/>
      <c r="G976" s="30"/>
      <c r="H976" s="30"/>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t="s">
        <v>203</v>
      </c>
    </row>
    <row r="977" spans="1:36" s="143" customFormat="1" ht="45.75" hidden="1" customHeight="1" x14ac:dyDescent="0.2">
      <c r="A977" s="238" t="s">
        <v>2104</v>
      </c>
      <c r="B977" s="140" t="s">
        <v>108</v>
      </c>
      <c r="C977" s="140" t="s">
        <v>36</v>
      </c>
      <c r="D977" s="465">
        <v>41742</v>
      </c>
      <c r="E977" s="320">
        <v>0.90625</v>
      </c>
      <c r="F977" s="465">
        <v>41742</v>
      </c>
      <c r="G977" s="320">
        <v>0.93402777777777779</v>
      </c>
      <c r="H977" s="320">
        <v>2.777777777777779E-2</v>
      </c>
      <c r="I977" s="140">
        <v>3</v>
      </c>
      <c r="J977" s="140" t="s">
        <v>1284</v>
      </c>
      <c r="K977" s="140"/>
      <c r="L977" s="140" t="s">
        <v>130</v>
      </c>
      <c r="M977" s="140" t="s">
        <v>12412</v>
      </c>
      <c r="N977" s="140">
        <v>0.4</v>
      </c>
      <c r="O977" s="140" t="s">
        <v>66</v>
      </c>
      <c r="P977" s="140" t="s">
        <v>12412</v>
      </c>
      <c r="Q977" s="140" t="s">
        <v>12413</v>
      </c>
      <c r="R977" s="45">
        <f>T977</f>
        <v>8.5999999999999993E-2</v>
      </c>
      <c r="S977" s="140"/>
      <c r="T977" s="140">
        <v>8.5999999999999993E-2</v>
      </c>
      <c r="U977" s="140" t="s">
        <v>75</v>
      </c>
      <c r="V977" s="140"/>
      <c r="W977" s="140"/>
      <c r="X977" s="140"/>
      <c r="Y977" s="140"/>
      <c r="Z977" s="140"/>
      <c r="AA977" s="140"/>
      <c r="AB977" s="140"/>
      <c r="AC977" s="140"/>
      <c r="AD977" s="140" t="s">
        <v>62</v>
      </c>
      <c r="AE977" s="140" t="s">
        <v>98</v>
      </c>
      <c r="AF977" s="140"/>
      <c r="AG977" s="233">
        <v>3</v>
      </c>
      <c r="AH977" s="230">
        <v>1</v>
      </c>
      <c r="AI977" s="230"/>
      <c r="AJ977" s="230"/>
    </row>
    <row r="978" spans="1:36" ht="31.5" hidden="1" customHeight="1" x14ac:dyDescent="0.2">
      <c r="A978" s="28" t="s">
        <v>2104</v>
      </c>
      <c r="B978" s="28" t="s">
        <v>108</v>
      </c>
      <c r="C978" s="28" t="s">
        <v>36</v>
      </c>
      <c r="D978" s="37">
        <v>41743</v>
      </c>
      <c r="E978" s="30"/>
      <c r="F978" s="37"/>
      <c r="G978" s="30"/>
      <c r="H978" s="30"/>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t="s">
        <v>203</v>
      </c>
    </row>
    <row r="979" spans="1:36" ht="31.5" hidden="1" customHeight="1" x14ac:dyDescent="0.2">
      <c r="A979" s="238" t="s">
        <v>2104</v>
      </c>
      <c r="B979" s="140" t="s">
        <v>108</v>
      </c>
      <c r="C979" s="140" t="s">
        <v>36</v>
      </c>
      <c r="D979" s="465">
        <v>41743</v>
      </c>
      <c r="E979" s="320">
        <v>0.52083333333333337</v>
      </c>
      <c r="F979" s="465">
        <v>41743</v>
      </c>
      <c r="G979" s="320">
        <v>0.58333333333333337</v>
      </c>
      <c r="H979" s="320">
        <v>6.25E-2</v>
      </c>
      <c r="I979" s="140">
        <v>2</v>
      </c>
      <c r="J979" s="140" t="s">
        <v>1284</v>
      </c>
      <c r="K979" s="140"/>
      <c r="L979" s="140" t="s">
        <v>130</v>
      </c>
      <c r="M979" s="140" t="s">
        <v>12412</v>
      </c>
      <c r="N979" s="140">
        <v>0.4</v>
      </c>
      <c r="O979" s="140" t="s">
        <v>66</v>
      </c>
      <c r="P979" s="140" t="s">
        <v>12412</v>
      </c>
      <c r="Q979" s="140" t="s">
        <v>12426</v>
      </c>
      <c r="R979" s="45">
        <f>T979</f>
        <v>0.1</v>
      </c>
      <c r="S979" s="140"/>
      <c r="T979" s="140">
        <v>0.1</v>
      </c>
      <c r="U979" s="140" t="s">
        <v>75</v>
      </c>
      <c r="V979" s="140"/>
      <c r="W979" s="140"/>
      <c r="X979" s="140"/>
      <c r="Y979" s="140"/>
      <c r="Z979" s="140"/>
      <c r="AA979" s="140"/>
      <c r="AB979" s="140"/>
      <c r="AC979" s="140"/>
      <c r="AD979" s="140" t="s">
        <v>62</v>
      </c>
      <c r="AE979" s="140" t="s">
        <v>98</v>
      </c>
      <c r="AF979" s="140"/>
      <c r="AG979" s="233">
        <v>3</v>
      </c>
      <c r="AH979" s="230">
        <v>1</v>
      </c>
      <c r="AI979" s="230"/>
      <c r="AJ979" s="230"/>
    </row>
    <row r="980" spans="1:36" ht="63" hidden="1" customHeight="1" x14ac:dyDescent="0.2">
      <c r="A980" s="28" t="s">
        <v>2104</v>
      </c>
      <c r="B980" s="28" t="s">
        <v>108</v>
      </c>
      <c r="C980" s="28" t="s">
        <v>36</v>
      </c>
      <c r="D980" s="37">
        <v>41744</v>
      </c>
      <c r="E980" s="30"/>
      <c r="F980" s="37"/>
      <c r="G980" s="30"/>
      <c r="H980" s="30"/>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t="s">
        <v>203</v>
      </c>
    </row>
    <row r="981" spans="1:36" ht="31.5" hidden="1" customHeight="1" x14ac:dyDescent="0.2">
      <c r="A981" s="28" t="s">
        <v>2104</v>
      </c>
      <c r="B981" s="28" t="s">
        <v>108</v>
      </c>
      <c r="C981" s="28" t="s">
        <v>36</v>
      </c>
      <c r="D981" s="37">
        <v>41745</v>
      </c>
      <c r="E981" s="30"/>
      <c r="F981" s="37"/>
      <c r="G981" s="30"/>
      <c r="H981" s="30"/>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t="s">
        <v>203</v>
      </c>
    </row>
    <row r="982" spans="1:36" ht="191.25" hidden="1" customHeight="1" x14ac:dyDescent="0.2">
      <c r="A982" s="238" t="s">
        <v>2104</v>
      </c>
      <c r="B982" s="140" t="s">
        <v>108</v>
      </c>
      <c r="C982" s="140" t="s">
        <v>36</v>
      </c>
      <c r="D982" s="465">
        <v>41745</v>
      </c>
      <c r="E982" s="320">
        <v>0.54166666666666663</v>
      </c>
      <c r="F982" s="465">
        <v>41745</v>
      </c>
      <c r="G982" s="320">
        <v>0.59375</v>
      </c>
      <c r="H982" s="320">
        <v>5.2083333333333336E-2</v>
      </c>
      <c r="I982" s="140">
        <v>1</v>
      </c>
      <c r="J982" s="140" t="s">
        <v>12276</v>
      </c>
      <c r="K982" s="140"/>
      <c r="L982" s="140" t="s">
        <v>126</v>
      </c>
      <c r="M982" s="140" t="s">
        <v>12427</v>
      </c>
      <c r="N982" s="140">
        <v>0.4</v>
      </c>
      <c r="O982" s="140" t="s">
        <v>72</v>
      </c>
      <c r="P982" s="140" t="s">
        <v>12427</v>
      </c>
      <c r="Q982" s="140" t="s">
        <v>12428</v>
      </c>
      <c r="R982" s="45">
        <f>T982</f>
        <v>0.16500000000000001</v>
      </c>
      <c r="S982" s="140"/>
      <c r="T982" s="140">
        <v>0.16500000000000001</v>
      </c>
      <c r="U982" s="140" t="s">
        <v>86</v>
      </c>
      <c r="V982" s="140"/>
      <c r="W982" s="140"/>
      <c r="X982" s="140"/>
      <c r="Y982" s="140"/>
      <c r="Z982" s="140"/>
      <c r="AA982" s="140"/>
      <c r="AB982" s="140"/>
      <c r="AC982" s="140"/>
      <c r="AD982" s="140" t="s">
        <v>40</v>
      </c>
      <c r="AE982" s="140" t="s">
        <v>98</v>
      </c>
      <c r="AF982" s="140"/>
      <c r="AG982" s="233">
        <v>3</v>
      </c>
      <c r="AH982" s="230">
        <v>1</v>
      </c>
      <c r="AI982" s="230"/>
      <c r="AJ982" s="230"/>
    </row>
    <row r="983" spans="1:36" ht="47.25" hidden="1" customHeight="1" x14ac:dyDescent="0.2">
      <c r="A983" s="28" t="s">
        <v>2104</v>
      </c>
      <c r="B983" s="28" t="s">
        <v>108</v>
      </c>
      <c r="C983" s="28" t="s">
        <v>36</v>
      </c>
      <c r="D983" s="37">
        <v>41746</v>
      </c>
      <c r="E983" s="30"/>
      <c r="F983" s="37"/>
      <c r="G983" s="30"/>
      <c r="H983" s="30"/>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t="s">
        <v>203</v>
      </c>
    </row>
    <row r="984" spans="1:36" ht="31.5" hidden="1" customHeight="1" x14ac:dyDescent="0.2">
      <c r="A984" s="238" t="s">
        <v>2104</v>
      </c>
      <c r="B984" s="140" t="s">
        <v>108</v>
      </c>
      <c r="C984" s="140" t="s">
        <v>36</v>
      </c>
      <c r="D984" s="465">
        <v>41746</v>
      </c>
      <c r="E984" s="320">
        <v>0.46875</v>
      </c>
      <c r="F984" s="465">
        <v>41746</v>
      </c>
      <c r="G984" s="320">
        <v>0.4861111111111111</v>
      </c>
      <c r="H984" s="320">
        <v>1.7361111111111112E-2</v>
      </c>
      <c r="I984" s="140">
        <v>1</v>
      </c>
      <c r="J984" s="140" t="s">
        <v>12276</v>
      </c>
      <c r="K984" s="140"/>
      <c r="L984" s="140" t="s">
        <v>126</v>
      </c>
      <c r="M984" s="140" t="s">
        <v>12429</v>
      </c>
      <c r="N984" s="140">
        <v>0.4</v>
      </c>
      <c r="O984" s="140" t="s">
        <v>72</v>
      </c>
      <c r="P984" s="140" t="s">
        <v>12429</v>
      </c>
      <c r="Q984" s="140" t="s">
        <v>12418</v>
      </c>
      <c r="R984" s="45">
        <f>T984</f>
        <v>3.3000000000000002E-2</v>
      </c>
      <c r="S984" s="140"/>
      <c r="T984" s="140">
        <v>3.3000000000000002E-2</v>
      </c>
      <c r="U984" s="140" t="s">
        <v>86</v>
      </c>
      <c r="V984" s="140"/>
      <c r="W984" s="140"/>
      <c r="X984" s="140"/>
      <c r="Y984" s="140"/>
      <c r="Z984" s="140"/>
      <c r="AA984" s="140"/>
      <c r="AB984" s="140"/>
      <c r="AC984" s="140"/>
      <c r="AD984" s="140" t="s">
        <v>40</v>
      </c>
      <c r="AE984" s="140" t="s">
        <v>98</v>
      </c>
      <c r="AF984" s="140"/>
      <c r="AG984" s="233">
        <v>3</v>
      </c>
      <c r="AH984" s="230">
        <v>1</v>
      </c>
      <c r="AI984" s="230"/>
      <c r="AJ984" s="230"/>
    </row>
    <row r="985" spans="1:36" ht="31.5" hidden="1" customHeight="1" x14ac:dyDescent="0.2">
      <c r="A985" s="28" t="s">
        <v>2104</v>
      </c>
      <c r="B985" s="28" t="s">
        <v>108</v>
      </c>
      <c r="C985" s="28" t="s">
        <v>36</v>
      </c>
      <c r="D985" s="37">
        <v>41747</v>
      </c>
      <c r="E985" s="30"/>
      <c r="F985" s="37"/>
      <c r="G985" s="30"/>
      <c r="H985" s="30"/>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t="s">
        <v>203</v>
      </c>
    </row>
    <row r="986" spans="1:36" ht="31.5" hidden="1" customHeight="1" x14ac:dyDescent="0.2">
      <c r="A986" s="238" t="s">
        <v>2104</v>
      </c>
      <c r="B986" s="140" t="s">
        <v>108</v>
      </c>
      <c r="C986" s="140" t="s">
        <v>36</v>
      </c>
      <c r="D986" s="465">
        <v>41747</v>
      </c>
      <c r="E986" s="320">
        <v>0.54166666666666663</v>
      </c>
      <c r="F986" s="465">
        <v>41747</v>
      </c>
      <c r="G986" s="320">
        <v>0.55902777777777779</v>
      </c>
      <c r="H986" s="320">
        <v>1.736111111111116E-2</v>
      </c>
      <c r="I986" s="140">
        <v>1</v>
      </c>
      <c r="J986" s="140" t="s">
        <v>1284</v>
      </c>
      <c r="K986" s="140"/>
      <c r="L986" s="140" t="s">
        <v>126</v>
      </c>
      <c r="M986" s="140" t="s">
        <v>12430</v>
      </c>
      <c r="N986" s="140">
        <v>0.4</v>
      </c>
      <c r="O986" s="140" t="s">
        <v>72</v>
      </c>
      <c r="P986" s="140" t="s">
        <v>12431</v>
      </c>
      <c r="Q986" s="140" t="s">
        <v>12432</v>
      </c>
      <c r="R986" s="45">
        <f>T986</f>
        <v>5.3999999999999999E-2</v>
      </c>
      <c r="S986" s="140"/>
      <c r="T986" s="140">
        <v>5.3999999999999999E-2</v>
      </c>
      <c r="U986" s="140" t="s">
        <v>86</v>
      </c>
      <c r="V986" s="140"/>
      <c r="W986" s="140"/>
      <c r="X986" s="140"/>
      <c r="Y986" s="140"/>
      <c r="Z986" s="140"/>
      <c r="AA986" s="140"/>
      <c r="AB986" s="140"/>
      <c r="AC986" s="140"/>
      <c r="AD986" s="140" t="s">
        <v>40</v>
      </c>
      <c r="AE986" s="140" t="s">
        <v>98</v>
      </c>
      <c r="AF986" s="140"/>
      <c r="AG986" s="233">
        <v>3</v>
      </c>
      <c r="AH986" s="230">
        <v>1</v>
      </c>
      <c r="AI986" s="230"/>
      <c r="AJ986" s="230"/>
    </row>
    <row r="987" spans="1:36" ht="47.25" hidden="1" customHeight="1" x14ac:dyDescent="0.2">
      <c r="A987" s="28" t="s">
        <v>2104</v>
      </c>
      <c r="B987" s="28" t="s">
        <v>108</v>
      </c>
      <c r="C987" s="28" t="s">
        <v>36</v>
      </c>
      <c r="D987" s="37">
        <v>41748</v>
      </c>
      <c r="E987" s="30"/>
      <c r="F987" s="37"/>
      <c r="G987" s="30"/>
      <c r="H987" s="30"/>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t="s">
        <v>203</v>
      </c>
    </row>
    <row r="988" spans="1:36" ht="47.25" hidden="1" customHeight="1" x14ac:dyDescent="0.2">
      <c r="A988" s="28" t="s">
        <v>2104</v>
      </c>
      <c r="B988" s="28" t="s">
        <v>108</v>
      </c>
      <c r="C988" s="28" t="s">
        <v>36</v>
      </c>
      <c r="D988" s="37">
        <v>41749</v>
      </c>
      <c r="E988" s="30"/>
      <c r="F988" s="37"/>
      <c r="G988" s="30"/>
      <c r="H988" s="30"/>
      <c r="I988" s="28"/>
      <c r="J988" s="28"/>
      <c r="K988" s="28"/>
      <c r="L988" s="28"/>
      <c r="M988" s="28"/>
      <c r="N988" s="28"/>
      <c r="O988" s="28"/>
      <c r="P988" s="28"/>
      <c r="Q988" s="52"/>
      <c r="R988" s="36"/>
      <c r="S988" s="36"/>
      <c r="T988" s="36"/>
      <c r="U988" s="36"/>
      <c r="V988" s="36"/>
      <c r="W988" s="36"/>
      <c r="X988" s="36"/>
      <c r="Y988" s="36"/>
      <c r="Z988" s="36"/>
      <c r="AA988" s="36"/>
      <c r="AB988" s="36"/>
      <c r="AC988" s="36"/>
      <c r="AD988" s="36"/>
      <c r="AE988" s="36"/>
      <c r="AF988" s="36"/>
      <c r="AG988" s="28" t="s">
        <v>203</v>
      </c>
    </row>
    <row r="989" spans="1:36" s="75" customFormat="1" ht="66.75" hidden="1" customHeight="1" x14ac:dyDescent="0.2">
      <c r="A989" s="28" t="s">
        <v>2104</v>
      </c>
      <c r="B989" s="28" t="s">
        <v>108</v>
      </c>
      <c r="C989" s="28" t="s">
        <v>36</v>
      </c>
      <c r="D989" s="37">
        <v>41750</v>
      </c>
      <c r="E989" s="30"/>
      <c r="F989" s="37"/>
      <c r="G989" s="30"/>
      <c r="H989" s="30"/>
      <c r="I989" s="28"/>
      <c r="J989" s="28"/>
      <c r="K989" s="28"/>
      <c r="L989" s="28"/>
      <c r="M989" s="28"/>
      <c r="N989" s="28"/>
      <c r="O989" s="28"/>
      <c r="P989" s="28"/>
      <c r="Q989" s="52"/>
      <c r="R989" s="36"/>
      <c r="S989" s="36"/>
      <c r="T989" s="36"/>
      <c r="U989" s="36"/>
      <c r="V989" s="36"/>
      <c r="W989" s="36"/>
      <c r="X989" s="36"/>
      <c r="Y989" s="36"/>
      <c r="Z989" s="36"/>
      <c r="AA989" s="36"/>
      <c r="AB989" s="36"/>
      <c r="AC989" s="36"/>
      <c r="AD989" s="36"/>
      <c r="AE989" s="36"/>
      <c r="AF989" s="36"/>
      <c r="AG989" s="28" t="s">
        <v>203</v>
      </c>
      <c r="AH989" s="28"/>
      <c r="AI989" s="28"/>
      <c r="AJ989" s="28"/>
    </row>
    <row r="990" spans="1:36" ht="31.5" hidden="1" customHeight="1" x14ac:dyDescent="0.2">
      <c r="A990" s="28" t="s">
        <v>2104</v>
      </c>
      <c r="B990" s="28" t="s">
        <v>108</v>
      </c>
      <c r="C990" s="28" t="s">
        <v>36</v>
      </c>
      <c r="D990" s="37">
        <v>41751</v>
      </c>
      <c r="E990" s="28"/>
      <c r="F990" s="37"/>
      <c r="G990" s="28"/>
      <c r="H990" s="28"/>
      <c r="I990" s="357"/>
      <c r="J990" s="28"/>
      <c r="K990" s="28"/>
      <c r="L990" s="357"/>
      <c r="M990" s="28"/>
      <c r="N990" s="28"/>
      <c r="O990" s="28"/>
      <c r="P990" s="28"/>
      <c r="Q990" s="52"/>
      <c r="R990" s="99"/>
      <c r="S990" s="99"/>
      <c r="T990" s="424"/>
      <c r="U990" s="36"/>
      <c r="V990" s="36"/>
      <c r="W990" s="36"/>
      <c r="X990" s="36"/>
      <c r="Y990" s="36"/>
      <c r="Z990" s="36"/>
      <c r="AA990" s="36"/>
      <c r="AB990" s="36"/>
      <c r="AC990" s="36"/>
      <c r="AD990" s="42"/>
      <c r="AE990" s="36"/>
      <c r="AF990" s="36"/>
      <c r="AG990" s="22" t="s">
        <v>203</v>
      </c>
    </row>
    <row r="991" spans="1:36" ht="47.25" hidden="1" customHeight="1" x14ac:dyDescent="0.2">
      <c r="A991" s="28" t="s">
        <v>2104</v>
      </c>
      <c r="B991" s="28" t="s">
        <v>108</v>
      </c>
      <c r="C991" s="28" t="s">
        <v>36</v>
      </c>
      <c r="D991" s="37">
        <v>41752</v>
      </c>
      <c r="E991" s="30"/>
      <c r="F991" s="37"/>
      <c r="G991" s="30"/>
      <c r="H991" s="30"/>
      <c r="I991" s="357"/>
      <c r="J991" s="357"/>
      <c r="K991" s="357"/>
      <c r="L991" s="357"/>
      <c r="M991" s="28"/>
      <c r="N991" s="28"/>
      <c r="O991" s="28"/>
      <c r="P991" s="28"/>
      <c r="Q991" s="52"/>
      <c r="R991" s="36"/>
      <c r="S991" s="36"/>
      <c r="T991" s="216"/>
      <c r="U991" s="36"/>
      <c r="V991" s="403"/>
      <c r="W991" s="403"/>
      <c r="X991" s="403"/>
      <c r="Y991" s="403"/>
      <c r="Z991" s="403"/>
      <c r="AA991" s="403"/>
      <c r="AB991" s="403"/>
      <c r="AC991" s="403"/>
      <c r="AD991" s="403"/>
      <c r="AE991" s="403"/>
      <c r="AF991" s="403"/>
      <c r="AG991" s="28" t="s">
        <v>203</v>
      </c>
    </row>
    <row r="992" spans="1:36" ht="78.75" hidden="1" customHeight="1" x14ac:dyDescent="0.2">
      <c r="A992" s="28" t="s">
        <v>2104</v>
      </c>
      <c r="B992" s="28" t="s">
        <v>108</v>
      </c>
      <c r="C992" s="28" t="s">
        <v>36</v>
      </c>
      <c r="D992" s="37">
        <v>41753</v>
      </c>
      <c r="E992" s="650"/>
      <c r="F992" s="37"/>
      <c r="G992" s="650"/>
      <c r="H992" s="650"/>
      <c r="I992" s="406"/>
      <c r="J992" s="406"/>
      <c r="K992" s="406"/>
      <c r="L992" s="406"/>
      <c r="M992" s="406"/>
      <c r="N992" s="406"/>
      <c r="O992" s="406"/>
      <c r="P992" s="406"/>
      <c r="Q992" s="52"/>
      <c r="R992" s="411"/>
      <c r="S992" s="411"/>
      <c r="T992" s="411"/>
      <c r="U992" s="411"/>
      <c r="V992" s="403"/>
      <c r="W992" s="403"/>
      <c r="X992" s="403"/>
      <c r="Y992" s="403"/>
      <c r="Z992" s="403"/>
      <c r="AA992" s="403"/>
      <c r="AB992" s="403"/>
      <c r="AC992" s="403"/>
      <c r="AD992" s="403"/>
      <c r="AE992" s="403"/>
      <c r="AF992" s="403"/>
      <c r="AG992" s="28" t="s">
        <v>203</v>
      </c>
    </row>
    <row r="993" spans="1:38" s="89" customFormat="1" ht="141.75" hidden="1" customHeight="1" x14ac:dyDescent="0.2">
      <c r="A993" s="28" t="s">
        <v>2104</v>
      </c>
      <c r="B993" s="28" t="s">
        <v>108</v>
      </c>
      <c r="C993" s="28" t="s">
        <v>36</v>
      </c>
      <c r="D993" s="37">
        <v>41754</v>
      </c>
      <c r="E993" s="30"/>
      <c r="F993" s="37"/>
      <c r="G993" s="30"/>
      <c r="H993" s="30"/>
      <c r="I993" s="28"/>
      <c r="J993" s="28"/>
      <c r="K993" s="28"/>
      <c r="L993" s="28"/>
      <c r="M993" s="28"/>
      <c r="N993" s="28"/>
      <c r="O993" s="28"/>
      <c r="P993" s="28"/>
      <c r="Q993" s="52"/>
      <c r="R993" s="36"/>
      <c r="S993" s="36"/>
      <c r="T993" s="36"/>
      <c r="U993" s="36"/>
      <c r="V993" s="36"/>
      <c r="W993" s="36"/>
      <c r="X993" s="24"/>
      <c r="Y993" s="36"/>
      <c r="Z993" s="36"/>
      <c r="AA993" s="36"/>
      <c r="AB993" s="36"/>
      <c r="AC993" s="36"/>
      <c r="AD993" s="36"/>
      <c r="AE993" s="36"/>
      <c r="AF993" s="36"/>
      <c r="AG993" s="28" t="s">
        <v>203</v>
      </c>
      <c r="AH993" s="22"/>
      <c r="AI993" s="22"/>
      <c r="AJ993" s="22"/>
    </row>
    <row r="994" spans="1:38" s="145" customFormat="1" ht="31.5" hidden="1" customHeight="1" x14ac:dyDescent="0.2">
      <c r="A994" s="28" t="s">
        <v>2104</v>
      </c>
      <c r="B994" s="28" t="s">
        <v>108</v>
      </c>
      <c r="C994" s="28" t="s">
        <v>36</v>
      </c>
      <c r="D994" s="37">
        <v>41755</v>
      </c>
      <c r="E994" s="28"/>
      <c r="F994" s="37"/>
      <c r="G994" s="28"/>
      <c r="H994" s="28"/>
      <c r="I994" s="28"/>
      <c r="J994" s="28"/>
      <c r="K994" s="28"/>
      <c r="L994" s="28"/>
      <c r="M994" s="28"/>
      <c r="N994" s="28"/>
      <c r="O994" s="28"/>
      <c r="P994" s="28"/>
      <c r="Q994" s="52"/>
      <c r="R994" s="99"/>
      <c r="S994" s="99"/>
      <c r="T994" s="99"/>
      <c r="U994" s="36"/>
      <c r="V994" s="36"/>
      <c r="W994" s="36"/>
      <c r="X994" s="36"/>
      <c r="Y994" s="36"/>
      <c r="Z994" s="36"/>
      <c r="AA994" s="36"/>
      <c r="AB994" s="36"/>
      <c r="AC994" s="36"/>
      <c r="AD994" s="36"/>
      <c r="AE994" s="36"/>
      <c r="AF994" s="36"/>
      <c r="AG994" s="28" t="s">
        <v>203</v>
      </c>
      <c r="AH994" s="22"/>
      <c r="AI994" s="22"/>
      <c r="AJ994" s="22"/>
    </row>
    <row r="995" spans="1:38" s="3" customFormat="1" ht="31.5" hidden="1" customHeight="1" x14ac:dyDescent="0.2">
      <c r="A995" s="28" t="s">
        <v>2104</v>
      </c>
      <c r="B995" s="28" t="s">
        <v>108</v>
      </c>
      <c r="C995" s="28" t="s">
        <v>36</v>
      </c>
      <c r="D995" s="37">
        <v>41756</v>
      </c>
      <c r="E995" s="30"/>
      <c r="F995" s="37"/>
      <c r="G995" s="30"/>
      <c r="H995" s="30"/>
      <c r="I995" s="28"/>
      <c r="J995" s="28"/>
      <c r="K995" s="28"/>
      <c r="L995" s="28"/>
      <c r="M995" s="28"/>
      <c r="N995" s="28"/>
      <c r="O995" s="28"/>
      <c r="P995" s="28"/>
      <c r="Q995" s="52"/>
      <c r="R995" s="36"/>
      <c r="S995" s="36"/>
      <c r="T995" s="36"/>
      <c r="U995" s="36"/>
      <c r="V995" s="36"/>
      <c r="W995" s="36"/>
      <c r="X995" s="36"/>
      <c r="Y995" s="36"/>
      <c r="Z995" s="36"/>
      <c r="AA995" s="36"/>
      <c r="AB995" s="36"/>
      <c r="AC995" s="36"/>
      <c r="AD995" s="36"/>
      <c r="AE995" s="36"/>
      <c r="AF995" s="36"/>
      <c r="AG995" s="28" t="s">
        <v>203</v>
      </c>
      <c r="AH995" s="22"/>
      <c r="AI995" s="22"/>
      <c r="AJ995" s="22"/>
    </row>
    <row r="996" spans="1:38" s="3" customFormat="1" ht="31.5" hidden="1" customHeight="1" x14ac:dyDescent="0.2">
      <c r="A996" s="28" t="s">
        <v>2104</v>
      </c>
      <c r="B996" s="28" t="s">
        <v>108</v>
      </c>
      <c r="C996" s="28" t="s">
        <v>36</v>
      </c>
      <c r="D996" s="37">
        <v>41757</v>
      </c>
      <c r="E996" s="30"/>
      <c r="F996" s="37"/>
      <c r="G996" s="30"/>
      <c r="H996" s="30"/>
      <c r="I996" s="28"/>
      <c r="J996" s="28"/>
      <c r="K996" s="28"/>
      <c r="L996" s="28"/>
      <c r="M996" s="28"/>
      <c r="N996" s="28"/>
      <c r="O996" s="28"/>
      <c r="P996" s="28"/>
      <c r="Q996" s="52"/>
      <c r="R996" s="175"/>
      <c r="S996" s="175"/>
      <c r="T996" s="36"/>
      <c r="U996" s="36"/>
      <c r="V996" s="36"/>
      <c r="W996" s="36"/>
      <c r="X996" s="36"/>
      <c r="Y996" s="36"/>
      <c r="Z996" s="36"/>
      <c r="AA996" s="36"/>
      <c r="AB996" s="36"/>
      <c r="AC996" s="36"/>
      <c r="AD996" s="36"/>
      <c r="AE996" s="36"/>
      <c r="AF996" s="36"/>
      <c r="AG996" s="28" t="s">
        <v>203</v>
      </c>
      <c r="AH996" s="22"/>
      <c r="AI996" s="22"/>
      <c r="AJ996" s="22"/>
    </row>
    <row r="997" spans="1:38" s="3" customFormat="1" ht="31.5" hidden="1" customHeight="1" x14ac:dyDescent="0.2">
      <c r="A997" s="28" t="s">
        <v>2104</v>
      </c>
      <c r="B997" s="28" t="s">
        <v>108</v>
      </c>
      <c r="C997" s="28" t="s">
        <v>36</v>
      </c>
      <c r="D997" s="37">
        <v>41758</v>
      </c>
      <c r="E997" s="30">
        <v>0.72777777777777775</v>
      </c>
      <c r="F997" s="37" t="s">
        <v>3318</v>
      </c>
      <c r="G997" s="30">
        <v>0.74791666666666667</v>
      </c>
      <c r="H997" s="30">
        <v>2.013888888888889E-2</v>
      </c>
      <c r="I997" s="28">
        <v>55</v>
      </c>
      <c r="J997" s="28" t="s">
        <v>178</v>
      </c>
      <c r="K997" s="28" t="s">
        <v>133</v>
      </c>
      <c r="L997" s="28" t="s">
        <v>128</v>
      </c>
      <c r="M997" s="28" t="s">
        <v>3319</v>
      </c>
      <c r="N997" s="28" t="s">
        <v>103</v>
      </c>
      <c r="O997" s="28" t="s">
        <v>66</v>
      </c>
      <c r="P997" s="28" t="s">
        <v>3319</v>
      </c>
      <c r="Q997" s="52" t="s">
        <v>3320</v>
      </c>
      <c r="R997" s="175">
        <v>1.542</v>
      </c>
      <c r="S997" s="175">
        <v>0.76</v>
      </c>
      <c r="T997" s="36">
        <v>2.302</v>
      </c>
      <c r="U997" s="36" t="s">
        <v>75</v>
      </c>
      <c r="V997" s="36">
        <v>1969</v>
      </c>
      <c r="W997" s="36" t="s">
        <v>2799</v>
      </c>
      <c r="X997" s="36" t="s">
        <v>2803</v>
      </c>
      <c r="Y997" s="36" t="s">
        <v>6074</v>
      </c>
      <c r="Z997" s="36" t="s">
        <v>2799</v>
      </c>
      <c r="AA997" s="36" t="s">
        <v>6075</v>
      </c>
      <c r="AB997" s="36" t="s">
        <v>2799</v>
      </c>
      <c r="AC997" s="36" t="s">
        <v>6076</v>
      </c>
      <c r="AD997" s="36" t="s">
        <v>48</v>
      </c>
      <c r="AE997" s="36" t="s">
        <v>98</v>
      </c>
      <c r="AF997" s="36"/>
      <c r="AG997" s="28" t="s">
        <v>2808</v>
      </c>
      <c r="AH997" s="22"/>
      <c r="AI997" s="22"/>
      <c r="AJ997" s="22"/>
    </row>
    <row r="998" spans="1:38" s="3" customFormat="1" ht="31.5" hidden="1" customHeight="1" x14ac:dyDescent="0.2">
      <c r="A998" s="28" t="s">
        <v>2104</v>
      </c>
      <c r="B998" s="28" t="s">
        <v>108</v>
      </c>
      <c r="C998" s="28" t="s">
        <v>36</v>
      </c>
      <c r="D998" s="37">
        <v>41758</v>
      </c>
      <c r="E998" s="30">
        <v>0.65972222222222221</v>
      </c>
      <c r="F998" s="37" t="s">
        <v>3318</v>
      </c>
      <c r="G998" s="30">
        <v>0.65972222222222221</v>
      </c>
      <c r="H998" s="30" t="s">
        <v>3321</v>
      </c>
      <c r="I998" s="28">
        <v>11</v>
      </c>
      <c r="J998" s="28" t="s">
        <v>183</v>
      </c>
      <c r="K998" s="28" t="s">
        <v>132</v>
      </c>
      <c r="L998" s="28" t="s">
        <v>125</v>
      </c>
      <c r="M998" s="28" t="s">
        <v>3322</v>
      </c>
      <c r="N998" s="28">
        <v>220</v>
      </c>
      <c r="O998" s="28" t="s">
        <v>66</v>
      </c>
      <c r="P998" s="28" t="s">
        <v>183</v>
      </c>
      <c r="Q998" s="52" t="s">
        <v>3323</v>
      </c>
      <c r="R998" s="175">
        <v>1.282</v>
      </c>
      <c r="S998" s="175">
        <v>0.63100000000000001</v>
      </c>
      <c r="T998" s="36">
        <v>1.913</v>
      </c>
      <c r="U998" s="36" t="s">
        <v>75</v>
      </c>
      <c r="V998" s="36" t="s">
        <v>2799</v>
      </c>
      <c r="W998" s="36" t="s">
        <v>2799</v>
      </c>
      <c r="X998" s="36" t="s">
        <v>2799</v>
      </c>
      <c r="Y998" s="36" t="s">
        <v>2799</v>
      </c>
      <c r="Z998" s="36" t="s">
        <v>2799</v>
      </c>
      <c r="AA998" s="36" t="s">
        <v>2799</v>
      </c>
      <c r="AB998" s="36" t="s">
        <v>2799</v>
      </c>
      <c r="AC998" s="36" t="s">
        <v>2799</v>
      </c>
      <c r="AD998" s="36" t="s">
        <v>55</v>
      </c>
      <c r="AE998" s="36" t="s">
        <v>98</v>
      </c>
      <c r="AF998" s="36"/>
      <c r="AG998" s="28" t="s">
        <v>2814</v>
      </c>
      <c r="AH998" s="22"/>
      <c r="AI998" s="22"/>
      <c r="AJ998" s="22"/>
    </row>
    <row r="999" spans="1:38" ht="31.5" hidden="1" customHeight="1" x14ac:dyDescent="0.2">
      <c r="A999" s="238" t="s">
        <v>2104</v>
      </c>
      <c r="B999" s="140" t="s">
        <v>108</v>
      </c>
      <c r="C999" s="140" t="s">
        <v>36</v>
      </c>
      <c r="D999" s="465">
        <v>41758</v>
      </c>
      <c r="E999" s="320">
        <v>0.75347222222222221</v>
      </c>
      <c r="F999" s="465">
        <v>41758</v>
      </c>
      <c r="G999" s="320">
        <v>0.80208333333333337</v>
      </c>
      <c r="H999" s="320">
        <v>4.8611111111111112E-2</v>
      </c>
      <c r="I999" s="140">
        <v>1</v>
      </c>
      <c r="J999" s="140" t="s">
        <v>1284</v>
      </c>
      <c r="K999" s="140"/>
      <c r="L999" s="140" t="s">
        <v>126</v>
      </c>
      <c r="M999" s="140" t="s">
        <v>12433</v>
      </c>
      <c r="N999" s="140">
        <v>0.4</v>
      </c>
      <c r="O999" s="140" t="s">
        <v>72</v>
      </c>
      <c r="P999" s="140" t="s">
        <v>12433</v>
      </c>
      <c r="Q999" s="140" t="s">
        <v>12434</v>
      </c>
      <c r="R999" s="45">
        <f>T999</f>
        <v>9.2999999999999999E-2</v>
      </c>
      <c r="S999" s="140"/>
      <c r="T999" s="140">
        <v>9.2999999999999999E-2</v>
      </c>
      <c r="U999" s="140" t="s">
        <v>86</v>
      </c>
      <c r="V999" s="140"/>
      <c r="W999" s="140"/>
      <c r="X999" s="140"/>
      <c r="Y999" s="140"/>
      <c r="Z999" s="140"/>
      <c r="AA999" s="140"/>
      <c r="AB999" s="140"/>
      <c r="AC999" s="140"/>
      <c r="AD999" s="140" t="s">
        <v>40</v>
      </c>
      <c r="AE999" s="140" t="s">
        <v>98</v>
      </c>
      <c r="AF999" s="140"/>
      <c r="AG999" s="233">
        <v>3</v>
      </c>
      <c r="AH999" s="230">
        <v>1</v>
      </c>
      <c r="AI999" s="230"/>
      <c r="AJ999" s="230"/>
    </row>
    <row r="1000" spans="1:38" ht="31.5" hidden="1" customHeight="1" x14ac:dyDescent="0.2">
      <c r="A1000" s="28" t="s">
        <v>2104</v>
      </c>
      <c r="B1000" s="28" t="s">
        <v>108</v>
      </c>
      <c r="C1000" s="28" t="s">
        <v>36</v>
      </c>
      <c r="D1000" s="37">
        <v>41759</v>
      </c>
      <c r="E1000" s="28"/>
      <c r="F1000" s="37"/>
      <c r="G1000" s="28"/>
      <c r="H1000" s="28"/>
      <c r="I1000" s="28"/>
      <c r="J1000" s="28"/>
      <c r="K1000" s="349"/>
      <c r="L1000" s="28"/>
      <c r="M1000" s="28"/>
      <c r="N1000" s="28"/>
      <c r="O1000" s="28"/>
      <c r="P1000" s="28"/>
      <c r="Q1000" s="52"/>
      <c r="R1000" s="99"/>
      <c r="S1000" s="99"/>
      <c r="T1000" s="99"/>
      <c r="U1000" s="36"/>
      <c r="V1000" s="36"/>
      <c r="W1000" s="36"/>
      <c r="X1000" s="36"/>
      <c r="Y1000" s="36"/>
      <c r="Z1000" s="36"/>
      <c r="AA1000" s="36"/>
      <c r="AB1000" s="36"/>
      <c r="AC1000" s="36"/>
      <c r="AD1000" s="36"/>
      <c r="AE1000" s="36"/>
      <c r="AF1000" s="36"/>
      <c r="AG1000" s="28" t="s">
        <v>203</v>
      </c>
    </row>
    <row r="1001" spans="1:38" ht="31.5" hidden="1" customHeight="1" x14ac:dyDescent="0.2">
      <c r="A1001" s="238" t="s">
        <v>2104</v>
      </c>
      <c r="B1001" s="140" t="s">
        <v>108</v>
      </c>
      <c r="C1001" s="140" t="s">
        <v>36</v>
      </c>
      <c r="D1001" s="465">
        <v>41759</v>
      </c>
      <c r="E1001" s="320">
        <v>3.4722222222222224E-2</v>
      </c>
      <c r="F1001" s="465">
        <v>41759</v>
      </c>
      <c r="G1001" s="320">
        <v>0.46527777777777773</v>
      </c>
      <c r="H1001" s="320">
        <v>0.43055555555555558</v>
      </c>
      <c r="I1001" s="140">
        <v>1</v>
      </c>
      <c r="J1001" s="140"/>
      <c r="K1001" s="1214"/>
      <c r="L1001" s="140" t="s">
        <v>128</v>
      </c>
      <c r="M1001" s="140" t="s">
        <v>12435</v>
      </c>
      <c r="N1001" s="140">
        <v>0.4</v>
      </c>
      <c r="O1001" s="140" t="s">
        <v>64</v>
      </c>
      <c r="P1001" s="140" t="s">
        <v>12436</v>
      </c>
      <c r="Q1001" s="140" t="s">
        <v>12437</v>
      </c>
      <c r="R1001" s="45">
        <f>T1001</f>
        <v>0.86299999999999999</v>
      </c>
      <c r="S1001" s="140"/>
      <c r="T1001" s="140">
        <v>0.86299999999999999</v>
      </c>
      <c r="U1001" s="140" t="s">
        <v>77</v>
      </c>
      <c r="V1001" s="140"/>
      <c r="W1001" s="140"/>
      <c r="X1001" s="140"/>
      <c r="Y1001" s="140"/>
      <c r="Z1001" s="140"/>
      <c r="AA1001" s="140"/>
      <c r="AB1001" s="140"/>
      <c r="AC1001" s="140"/>
      <c r="AD1001" s="140" t="s">
        <v>48</v>
      </c>
      <c r="AE1001" s="140" t="s">
        <v>98</v>
      </c>
      <c r="AF1001" s="140"/>
      <c r="AG1001" s="233">
        <v>1</v>
      </c>
      <c r="AH1001" s="230">
        <v>1</v>
      </c>
      <c r="AI1001" s="230"/>
      <c r="AJ1001" s="230"/>
    </row>
    <row r="1002" spans="1:38" ht="31.5" hidden="1" customHeight="1" x14ac:dyDescent="0.2">
      <c r="A1002" s="238" t="s">
        <v>2104</v>
      </c>
      <c r="B1002" s="140" t="s">
        <v>108</v>
      </c>
      <c r="C1002" s="140" t="s">
        <v>36</v>
      </c>
      <c r="D1002" s="465">
        <v>41759</v>
      </c>
      <c r="E1002" s="320">
        <v>0.3923611111111111</v>
      </c>
      <c r="F1002" s="465">
        <v>41759</v>
      </c>
      <c r="G1002" s="320">
        <v>0.4236111111111111</v>
      </c>
      <c r="H1002" s="320">
        <v>3.125E-2</v>
      </c>
      <c r="I1002" s="140">
        <v>1</v>
      </c>
      <c r="J1002" s="140"/>
      <c r="K1002" s="140"/>
      <c r="L1002" s="140" t="s">
        <v>126</v>
      </c>
      <c r="M1002" s="140" t="s">
        <v>12438</v>
      </c>
      <c r="N1002" s="140">
        <v>0.4</v>
      </c>
      <c r="O1002" s="140" t="s">
        <v>72</v>
      </c>
      <c r="P1002" s="140" t="s">
        <v>12438</v>
      </c>
      <c r="Q1002" s="140" t="s">
        <v>12439</v>
      </c>
      <c r="R1002" s="45">
        <f>T1002</f>
        <v>8.4000000000000005E-2</v>
      </c>
      <c r="S1002" s="140"/>
      <c r="T1002" s="140">
        <v>8.4000000000000005E-2</v>
      </c>
      <c r="U1002" s="140" t="s">
        <v>86</v>
      </c>
      <c r="V1002" s="140"/>
      <c r="W1002" s="140"/>
      <c r="X1002" s="140"/>
      <c r="Y1002" s="140"/>
      <c r="Z1002" s="140"/>
      <c r="AA1002" s="140"/>
      <c r="AB1002" s="140"/>
      <c r="AC1002" s="140"/>
      <c r="AD1002" s="140" t="s">
        <v>60</v>
      </c>
      <c r="AE1002" s="140" t="s">
        <v>98</v>
      </c>
      <c r="AF1002" s="140"/>
      <c r="AG1002" s="233">
        <v>3</v>
      </c>
      <c r="AH1002" s="230">
        <v>1</v>
      </c>
      <c r="AI1002" s="230"/>
      <c r="AJ1002" s="230"/>
    </row>
    <row r="1003" spans="1:38" ht="160.5" hidden="1" customHeight="1" x14ac:dyDescent="0.2">
      <c r="A1003" s="28" t="s">
        <v>3297</v>
      </c>
      <c r="B1003" s="28" t="s">
        <v>108</v>
      </c>
      <c r="C1003" s="28" t="s">
        <v>36</v>
      </c>
      <c r="D1003" s="37">
        <v>41760</v>
      </c>
      <c r="E1003" s="30"/>
      <c r="F1003" s="37"/>
      <c r="G1003" s="30"/>
      <c r="H1003" s="30"/>
      <c r="I1003" s="28"/>
      <c r="J1003" s="28"/>
      <c r="K1003" s="28"/>
      <c r="L1003" s="28"/>
      <c r="M1003" s="28"/>
      <c r="N1003" s="28"/>
      <c r="O1003" s="28"/>
      <c r="P1003" s="28"/>
      <c r="Q1003" s="52"/>
      <c r="R1003" s="36"/>
      <c r="S1003" s="36"/>
      <c r="T1003" s="36"/>
      <c r="U1003" s="36"/>
      <c r="V1003" s="36"/>
      <c r="W1003" s="36"/>
      <c r="X1003" s="36"/>
      <c r="Y1003" s="36"/>
      <c r="Z1003" s="36"/>
      <c r="AA1003" s="36"/>
      <c r="AB1003" s="36"/>
      <c r="AC1003" s="36"/>
      <c r="AD1003" s="36"/>
      <c r="AE1003" s="36"/>
      <c r="AF1003" s="36"/>
      <c r="AG1003" s="28" t="s">
        <v>203</v>
      </c>
    </row>
    <row r="1004" spans="1:38" ht="31.5" hidden="1" customHeight="1" x14ac:dyDescent="0.2">
      <c r="A1004" s="28" t="s">
        <v>3297</v>
      </c>
      <c r="B1004" s="28" t="s">
        <v>108</v>
      </c>
      <c r="C1004" s="28" t="s">
        <v>36</v>
      </c>
      <c r="D1004" s="37">
        <v>41761</v>
      </c>
      <c r="E1004" s="30"/>
      <c r="F1004" s="37"/>
      <c r="G1004" s="30"/>
      <c r="H1004" s="30"/>
      <c r="I1004" s="28"/>
      <c r="J1004" s="28"/>
      <c r="K1004" s="28"/>
      <c r="L1004" s="28"/>
      <c r="M1004" s="28"/>
      <c r="N1004" s="28"/>
      <c r="O1004" s="28"/>
      <c r="P1004" s="28"/>
      <c r="Q1004" s="52"/>
      <c r="R1004" s="36"/>
      <c r="S1004" s="36"/>
      <c r="T1004" s="36"/>
      <c r="U1004" s="36"/>
      <c r="V1004" s="36"/>
      <c r="W1004" s="36"/>
      <c r="X1004" s="36"/>
      <c r="Y1004" s="36"/>
      <c r="Z1004" s="36"/>
      <c r="AA1004" s="36"/>
      <c r="AB1004" s="36"/>
      <c r="AC1004" s="36"/>
      <c r="AD1004" s="36"/>
      <c r="AE1004" s="36"/>
      <c r="AF1004" s="36"/>
      <c r="AG1004" s="28" t="s">
        <v>203</v>
      </c>
    </row>
    <row r="1005" spans="1:38" s="24" customFormat="1" ht="31.5" hidden="1" customHeight="1" x14ac:dyDescent="0.2">
      <c r="A1005" s="28" t="s">
        <v>3297</v>
      </c>
      <c r="B1005" s="28" t="s">
        <v>108</v>
      </c>
      <c r="C1005" s="28" t="s">
        <v>36</v>
      </c>
      <c r="D1005" s="37">
        <v>41762</v>
      </c>
      <c r="E1005" s="30"/>
      <c r="F1005" s="37"/>
      <c r="G1005" s="30"/>
      <c r="H1005" s="30"/>
      <c r="I1005" s="28"/>
      <c r="J1005" s="28"/>
      <c r="K1005" s="28"/>
      <c r="L1005" s="28"/>
      <c r="M1005" s="28"/>
      <c r="N1005" s="28"/>
      <c r="O1005" s="28"/>
      <c r="P1005" s="28"/>
      <c r="Q1005" s="418"/>
      <c r="R1005" s="36"/>
      <c r="S1005" s="36"/>
      <c r="T1005" s="36"/>
      <c r="U1005" s="36"/>
      <c r="V1005" s="36"/>
      <c r="W1005" s="36"/>
      <c r="X1005" s="36"/>
      <c r="Y1005" s="36"/>
      <c r="Z1005" s="36"/>
      <c r="AA1005" s="36"/>
      <c r="AB1005" s="36"/>
      <c r="AC1005" s="36"/>
      <c r="AD1005" s="36"/>
      <c r="AE1005" s="36"/>
      <c r="AF1005" s="36"/>
      <c r="AG1005" s="28" t="s">
        <v>203</v>
      </c>
      <c r="AH1005" s="22"/>
      <c r="AI1005" s="22"/>
      <c r="AJ1005" s="22"/>
      <c r="AK1005" s="149"/>
      <c r="AL1005" s="150"/>
    </row>
    <row r="1006" spans="1:38" s="6" customFormat="1" ht="18.75" hidden="1" customHeight="1" x14ac:dyDescent="0.2">
      <c r="A1006" s="28" t="s">
        <v>3297</v>
      </c>
      <c r="B1006" s="28" t="s">
        <v>108</v>
      </c>
      <c r="C1006" s="28" t="s">
        <v>36</v>
      </c>
      <c r="D1006" s="37">
        <v>41763</v>
      </c>
      <c r="E1006" s="30"/>
      <c r="F1006" s="37"/>
      <c r="G1006" s="30"/>
      <c r="H1006" s="30"/>
      <c r="I1006" s="28"/>
      <c r="J1006" s="28"/>
      <c r="K1006" s="349"/>
      <c r="L1006" s="28"/>
      <c r="M1006" s="28"/>
      <c r="N1006" s="28"/>
      <c r="O1006" s="28"/>
      <c r="P1006" s="28"/>
      <c r="Q1006" s="418"/>
      <c r="R1006" s="36"/>
      <c r="S1006" s="36"/>
      <c r="T1006" s="36"/>
      <c r="U1006" s="36"/>
      <c r="V1006" s="36"/>
      <c r="W1006" s="36"/>
      <c r="X1006" s="36"/>
      <c r="Y1006" s="36"/>
      <c r="Z1006" s="36"/>
      <c r="AA1006" s="36"/>
      <c r="AB1006" s="36"/>
      <c r="AC1006" s="36"/>
      <c r="AD1006" s="36"/>
      <c r="AE1006" s="36"/>
      <c r="AF1006" s="36"/>
      <c r="AG1006" s="28" t="s">
        <v>203</v>
      </c>
      <c r="AH1006" s="22"/>
      <c r="AI1006" s="22"/>
      <c r="AJ1006" s="22"/>
      <c r="AK1006" s="149"/>
      <c r="AL1006" s="150"/>
    </row>
    <row r="1007" spans="1:38" s="69" customFormat="1" ht="31.5" hidden="1" customHeight="1" x14ac:dyDescent="0.2">
      <c r="A1007" s="28" t="s">
        <v>3297</v>
      </c>
      <c r="B1007" s="28" t="s">
        <v>108</v>
      </c>
      <c r="C1007" s="123" t="s">
        <v>36</v>
      </c>
      <c r="D1007" s="37">
        <v>41764</v>
      </c>
      <c r="E1007" s="124"/>
      <c r="F1007" s="37"/>
      <c r="G1007" s="124"/>
      <c r="H1007" s="124"/>
      <c r="I1007" s="123"/>
      <c r="J1007" s="123"/>
      <c r="K1007" s="123"/>
      <c r="L1007" s="123"/>
      <c r="M1007" s="123"/>
      <c r="N1007" s="123"/>
      <c r="O1007" s="123"/>
      <c r="P1007" s="123"/>
      <c r="Q1007" s="126"/>
      <c r="R1007" s="125"/>
      <c r="S1007" s="125"/>
      <c r="T1007" s="125"/>
      <c r="U1007" s="36"/>
      <c r="V1007" s="36"/>
      <c r="W1007" s="36"/>
      <c r="X1007" s="36"/>
      <c r="Y1007" s="36"/>
      <c r="Z1007" s="36"/>
      <c r="AA1007" s="36"/>
      <c r="AB1007" s="36"/>
      <c r="AC1007" s="36"/>
      <c r="AD1007" s="36"/>
      <c r="AE1007" s="36"/>
      <c r="AF1007" s="125"/>
      <c r="AG1007" s="123" t="s">
        <v>203</v>
      </c>
      <c r="AH1007" s="22"/>
      <c r="AI1007" s="22"/>
      <c r="AJ1007" s="22"/>
    </row>
    <row r="1008" spans="1:38" ht="43.5" hidden="1" customHeight="1" x14ac:dyDescent="0.2">
      <c r="A1008" s="238" t="s">
        <v>3297</v>
      </c>
      <c r="B1008" s="1" t="s">
        <v>108</v>
      </c>
      <c r="C1008" s="1204" t="s">
        <v>36</v>
      </c>
      <c r="D1008" s="527">
        <v>41764</v>
      </c>
      <c r="E1008" s="1504">
        <v>0.56944444444444442</v>
      </c>
      <c r="F1008" s="527">
        <v>41764</v>
      </c>
      <c r="G1008" s="1504">
        <v>0.62152777777777779</v>
      </c>
      <c r="H1008" s="1504">
        <v>5.208333333333337E-2</v>
      </c>
      <c r="I1008" s="1204">
        <v>2</v>
      </c>
      <c r="J1008" s="1204" t="s">
        <v>1284</v>
      </c>
      <c r="K1008" s="1204"/>
      <c r="L1008" s="1204" t="s">
        <v>130</v>
      </c>
      <c r="M1008" s="1204" t="s">
        <v>12368</v>
      </c>
      <c r="N1008" s="1204">
        <v>0.4</v>
      </c>
      <c r="O1008" s="1204" t="s">
        <v>66</v>
      </c>
      <c r="P1008" s="1204" t="s">
        <v>12368</v>
      </c>
      <c r="Q1008" s="1204" t="s">
        <v>12440</v>
      </c>
      <c r="R1008" s="353">
        <f>T1008</f>
        <v>0.5</v>
      </c>
      <c r="S1008" s="1204"/>
      <c r="T1008" s="1204">
        <v>0.5</v>
      </c>
      <c r="U1008" s="1204" t="s">
        <v>75</v>
      </c>
      <c r="V1008" s="1204"/>
      <c r="W1008" s="1204"/>
      <c r="X1008" s="1204"/>
      <c r="Y1008" s="1204"/>
      <c r="Z1008" s="1204"/>
      <c r="AA1008" s="1204"/>
      <c r="AB1008" s="1204"/>
      <c r="AC1008" s="1204"/>
      <c r="AD1008" s="1204" t="s">
        <v>62</v>
      </c>
      <c r="AE1008" s="1204" t="s">
        <v>98</v>
      </c>
      <c r="AF1008" s="1204"/>
      <c r="AG1008" s="1397">
        <v>1</v>
      </c>
      <c r="AH1008" s="230">
        <v>1</v>
      </c>
      <c r="AI1008" s="230"/>
      <c r="AJ1008" s="230"/>
    </row>
    <row r="1009" spans="1:36" ht="31.5" hidden="1" customHeight="1" x14ac:dyDescent="0.2">
      <c r="A1009" s="28" t="s">
        <v>3297</v>
      </c>
      <c r="B1009" s="28" t="s">
        <v>108</v>
      </c>
      <c r="C1009" s="123" t="s">
        <v>36</v>
      </c>
      <c r="D1009" s="37">
        <v>41765</v>
      </c>
      <c r="E1009" s="124"/>
      <c r="F1009" s="37"/>
      <c r="G1009" s="124"/>
      <c r="H1009" s="124"/>
      <c r="I1009" s="123"/>
      <c r="J1009" s="123"/>
      <c r="K1009" s="123"/>
      <c r="L1009" s="123"/>
      <c r="M1009" s="123"/>
      <c r="N1009" s="123"/>
      <c r="O1009" s="123"/>
      <c r="P1009" s="123"/>
      <c r="Q1009" s="126"/>
      <c r="R1009" s="125"/>
      <c r="S1009" s="125"/>
      <c r="T1009" s="125"/>
      <c r="U1009" s="125"/>
      <c r="V1009" s="125"/>
      <c r="W1009" s="125"/>
      <c r="X1009" s="125"/>
      <c r="Y1009" s="125"/>
      <c r="Z1009" s="125"/>
      <c r="AA1009" s="125"/>
      <c r="AB1009" s="125"/>
      <c r="AC1009" s="125"/>
      <c r="AD1009" s="125"/>
      <c r="AE1009" s="125"/>
      <c r="AF1009" s="125"/>
      <c r="AG1009" s="123" t="s">
        <v>203</v>
      </c>
    </row>
    <row r="1010" spans="1:36" ht="75" hidden="1" customHeight="1" x14ac:dyDescent="0.2">
      <c r="A1010" s="28" t="s">
        <v>3297</v>
      </c>
      <c r="B1010" s="28" t="s">
        <v>108</v>
      </c>
      <c r="C1010" s="123" t="s">
        <v>36</v>
      </c>
      <c r="D1010" s="37">
        <v>41766</v>
      </c>
      <c r="E1010" s="124"/>
      <c r="F1010" s="37"/>
      <c r="G1010" s="124"/>
      <c r="H1010" s="124"/>
      <c r="I1010" s="123"/>
      <c r="J1010" s="123"/>
      <c r="K1010" s="123"/>
      <c r="L1010" s="123"/>
      <c r="M1010" s="123"/>
      <c r="N1010" s="123"/>
      <c r="O1010" s="123"/>
      <c r="P1010" s="123"/>
      <c r="Q1010" s="126"/>
      <c r="R1010" s="125"/>
      <c r="S1010" s="125"/>
      <c r="T1010" s="125"/>
      <c r="U1010" s="125"/>
      <c r="V1010" s="125"/>
      <c r="W1010" s="125"/>
      <c r="X1010" s="125"/>
      <c r="Y1010" s="125"/>
      <c r="Z1010" s="125"/>
      <c r="AA1010" s="125"/>
      <c r="AB1010" s="125"/>
      <c r="AC1010" s="125"/>
      <c r="AD1010" s="125"/>
      <c r="AE1010" s="125"/>
      <c r="AF1010" s="125"/>
      <c r="AG1010" s="123" t="s">
        <v>203</v>
      </c>
    </row>
    <row r="1011" spans="1:36" ht="31.5" hidden="1" customHeight="1" x14ac:dyDescent="0.2">
      <c r="A1011" s="238" t="s">
        <v>3297</v>
      </c>
      <c r="B1011" s="1" t="s">
        <v>108</v>
      </c>
      <c r="C1011" s="1204" t="s">
        <v>36</v>
      </c>
      <c r="D1011" s="527">
        <v>41766</v>
      </c>
      <c r="E1011" s="1504">
        <v>0.44097222222222227</v>
      </c>
      <c r="F1011" s="527">
        <v>41766</v>
      </c>
      <c r="G1011" s="1504">
        <v>0.45833333333333331</v>
      </c>
      <c r="H1011" s="1504">
        <v>1.7361111111111112E-2</v>
      </c>
      <c r="I1011" s="1204">
        <v>1</v>
      </c>
      <c r="J1011" s="1204" t="s">
        <v>12276</v>
      </c>
      <c r="K1011" s="1204"/>
      <c r="L1011" s="1204" t="s">
        <v>126</v>
      </c>
      <c r="M1011" s="1204" t="s">
        <v>12441</v>
      </c>
      <c r="N1011" s="1204">
        <v>0.4</v>
      </c>
      <c r="O1011" s="1204" t="s">
        <v>72</v>
      </c>
      <c r="P1011" s="1204" t="s">
        <v>12441</v>
      </c>
      <c r="Q1011" s="1204" t="s">
        <v>12442</v>
      </c>
      <c r="R1011" s="353">
        <f>T1011</f>
        <v>7.0000000000000001E-3</v>
      </c>
      <c r="S1011" s="1204"/>
      <c r="T1011" s="1204">
        <v>7.0000000000000001E-3</v>
      </c>
      <c r="U1011" s="1204" t="s">
        <v>86</v>
      </c>
      <c r="V1011" s="1204"/>
      <c r="W1011" s="1204"/>
      <c r="X1011" s="1204"/>
      <c r="Y1011" s="1204"/>
      <c r="Z1011" s="1204"/>
      <c r="AA1011" s="1204"/>
      <c r="AB1011" s="1204"/>
      <c r="AC1011" s="1204"/>
      <c r="AD1011" s="1204" t="s">
        <v>40</v>
      </c>
      <c r="AE1011" s="1204" t="s">
        <v>98</v>
      </c>
      <c r="AF1011" s="1204"/>
      <c r="AG1011" s="1397">
        <v>3</v>
      </c>
      <c r="AH1011" s="230">
        <v>1</v>
      </c>
      <c r="AI1011" s="230"/>
      <c r="AJ1011" s="230"/>
    </row>
    <row r="1012" spans="1:36" ht="31.5" hidden="1" customHeight="1" x14ac:dyDescent="0.2">
      <c r="A1012" s="28" t="s">
        <v>3297</v>
      </c>
      <c r="B1012" s="28" t="s">
        <v>108</v>
      </c>
      <c r="C1012" s="123" t="s">
        <v>36</v>
      </c>
      <c r="D1012" s="37">
        <v>41767</v>
      </c>
      <c r="E1012" s="123"/>
      <c r="F1012" s="37"/>
      <c r="G1012" s="123"/>
      <c r="H1012" s="123"/>
      <c r="I1012" s="123"/>
      <c r="J1012" s="123"/>
      <c r="K1012" s="123"/>
      <c r="L1012" s="123"/>
      <c r="M1012" s="123"/>
      <c r="N1012" s="123"/>
      <c r="O1012" s="123"/>
      <c r="P1012" s="123"/>
      <c r="Q1012" s="126"/>
      <c r="R1012" s="153"/>
      <c r="S1012" s="153"/>
      <c r="T1012" s="153"/>
      <c r="U1012" s="125"/>
      <c r="V1012" s="125"/>
      <c r="W1012" s="125"/>
      <c r="X1012" s="125"/>
      <c r="Y1012" s="125"/>
      <c r="Z1012" s="125"/>
      <c r="AA1012" s="125"/>
      <c r="AB1012" s="125"/>
      <c r="AC1012" s="125"/>
      <c r="AD1012" s="125"/>
      <c r="AE1012" s="125"/>
      <c r="AF1012" s="125"/>
      <c r="AG1012" s="123" t="s">
        <v>203</v>
      </c>
    </row>
    <row r="1013" spans="1:36" ht="31.5" hidden="1" customHeight="1" x14ac:dyDescent="0.2">
      <c r="A1013" s="238" t="s">
        <v>3297</v>
      </c>
      <c r="B1013" s="1" t="s">
        <v>108</v>
      </c>
      <c r="C1013" s="1204" t="s">
        <v>36</v>
      </c>
      <c r="D1013" s="527">
        <v>41767</v>
      </c>
      <c r="E1013" s="1504">
        <v>0.44722222222222219</v>
      </c>
      <c r="F1013" s="527">
        <v>41767</v>
      </c>
      <c r="G1013" s="1504">
        <v>0.47916666666666669</v>
      </c>
      <c r="H1013" s="1504">
        <v>3.1944444444444449E-2</v>
      </c>
      <c r="I1013" s="1204">
        <v>1</v>
      </c>
      <c r="J1013" s="1204" t="s">
        <v>1284</v>
      </c>
      <c r="K1013" s="1204"/>
      <c r="L1013" s="1204" t="s">
        <v>126</v>
      </c>
      <c r="M1013" s="1204" t="s">
        <v>12438</v>
      </c>
      <c r="N1013" s="1204">
        <v>0.4</v>
      </c>
      <c r="O1013" s="1204" t="s">
        <v>67</v>
      </c>
      <c r="P1013" s="1204" t="s">
        <v>12438</v>
      </c>
      <c r="Q1013" s="1204" t="s">
        <v>12443</v>
      </c>
      <c r="R1013" s="353">
        <f>T1013</f>
        <v>5.2999999999999999E-2</v>
      </c>
      <c r="S1013" s="1204"/>
      <c r="T1013" s="1204">
        <v>5.2999999999999999E-2</v>
      </c>
      <c r="U1013" s="1204" t="s">
        <v>76</v>
      </c>
      <c r="V1013" s="1204"/>
      <c r="W1013" s="1204"/>
      <c r="X1013" s="1204"/>
      <c r="Y1013" s="1204"/>
      <c r="Z1013" s="1204"/>
      <c r="AA1013" s="1204"/>
      <c r="AB1013" s="1204"/>
      <c r="AC1013" s="1204"/>
      <c r="AD1013" s="1204" t="s">
        <v>60</v>
      </c>
      <c r="AE1013" s="1204" t="s">
        <v>101</v>
      </c>
      <c r="AF1013" s="1204"/>
      <c r="AG1013" s="1397">
        <v>3</v>
      </c>
      <c r="AH1013" s="3">
        <v>1</v>
      </c>
      <c r="AI1013" s="3"/>
      <c r="AJ1013" s="3"/>
    </row>
    <row r="1014" spans="1:36" ht="31.5" hidden="1" customHeight="1" x14ac:dyDescent="0.2">
      <c r="A1014" s="28" t="s">
        <v>3297</v>
      </c>
      <c r="B1014" s="28" t="s">
        <v>108</v>
      </c>
      <c r="C1014" s="123" t="s">
        <v>36</v>
      </c>
      <c r="D1014" s="37">
        <v>41768</v>
      </c>
      <c r="E1014" s="123"/>
      <c r="F1014" s="37"/>
      <c r="G1014" s="123"/>
      <c r="H1014" s="123"/>
      <c r="I1014" s="123"/>
      <c r="J1014" s="123"/>
      <c r="K1014" s="123"/>
      <c r="L1014" s="123"/>
      <c r="M1014" s="123"/>
      <c r="N1014" s="123"/>
      <c r="O1014" s="123"/>
      <c r="P1014" s="123"/>
      <c r="Q1014" s="126"/>
      <c r="R1014" s="153"/>
      <c r="S1014" s="153"/>
      <c r="T1014" s="153"/>
      <c r="U1014" s="125"/>
      <c r="V1014" s="125"/>
      <c r="W1014" s="125"/>
      <c r="X1014" s="125"/>
      <c r="Y1014" s="125"/>
      <c r="Z1014" s="125"/>
      <c r="AA1014" s="125"/>
      <c r="AB1014" s="125"/>
      <c r="AC1014" s="125"/>
      <c r="AD1014" s="125"/>
      <c r="AE1014" s="125"/>
      <c r="AF1014" s="125"/>
      <c r="AG1014" s="152" t="s">
        <v>203</v>
      </c>
    </row>
    <row r="1015" spans="1:36" ht="31.5" hidden="1" customHeight="1" x14ac:dyDescent="0.2">
      <c r="A1015" s="28" t="s">
        <v>3297</v>
      </c>
      <c r="B1015" s="28" t="s">
        <v>108</v>
      </c>
      <c r="C1015" s="123" t="s">
        <v>36</v>
      </c>
      <c r="D1015" s="37">
        <v>41769</v>
      </c>
      <c r="E1015" s="123"/>
      <c r="F1015" s="37"/>
      <c r="G1015" s="123"/>
      <c r="H1015" s="123"/>
      <c r="I1015" s="123"/>
      <c r="J1015" s="123"/>
      <c r="K1015" s="123"/>
      <c r="L1015" s="123"/>
      <c r="M1015" s="123"/>
      <c r="N1015" s="123"/>
      <c r="O1015" s="123"/>
      <c r="P1015" s="123"/>
      <c r="Q1015" s="126"/>
      <c r="R1015" s="153"/>
      <c r="S1015" s="153"/>
      <c r="T1015" s="153"/>
      <c r="U1015" s="36"/>
      <c r="V1015" s="36"/>
      <c r="W1015" s="36"/>
      <c r="X1015" s="36"/>
      <c r="Y1015" s="36"/>
      <c r="Z1015" s="36"/>
      <c r="AA1015" s="36"/>
      <c r="AB1015" s="36"/>
      <c r="AC1015" s="36"/>
      <c r="AD1015" s="36"/>
      <c r="AE1015" s="125"/>
      <c r="AF1015" s="125"/>
      <c r="AG1015" s="152" t="s">
        <v>203</v>
      </c>
    </row>
    <row r="1016" spans="1:36" ht="31.5" hidden="1" customHeight="1" x14ac:dyDescent="0.2">
      <c r="A1016" s="238" t="s">
        <v>3297</v>
      </c>
      <c r="B1016" s="1" t="s">
        <v>108</v>
      </c>
      <c r="C1016" s="1204" t="s">
        <v>36</v>
      </c>
      <c r="D1016" s="527">
        <v>41769</v>
      </c>
      <c r="E1016" s="1504">
        <v>0.5444444444444444</v>
      </c>
      <c r="F1016" s="527">
        <v>41769</v>
      </c>
      <c r="G1016" s="1504">
        <v>0.62916666666666665</v>
      </c>
      <c r="H1016" s="1504">
        <v>8.5416666666666655E-2</v>
      </c>
      <c r="I1016" s="1204">
        <v>1</v>
      </c>
      <c r="J1016" s="3" t="s">
        <v>1284</v>
      </c>
      <c r="K1016" s="1204"/>
      <c r="L1016" s="1204" t="s">
        <v>126</v>
      </c>
      <c r="M1016" s="1204" t="s">
        <v>12444</v>
      </c>
      <c r="N1016" s="1204">
        <v>0.4</v>
      </c>
      <c r="O1016" s="1204" t="s">
        <v>72</v>
      </c>
      <c r="P1016" s="1204" t="s">
        <v>12444</v>
      </c>
      <c r="Q1016" s="1204" t="s">
        <v>12445</v>
      </c>
      <c r="R1016" s="353">
        <f>T1016</f>
        <v>0.08</v>
      </c>
      <c r="S1016" s="1204"/>
      <c r="T1016" s="1204">
        <v>0.08</v>
      </c>
      <c r="U1016" s="1" t="s">
        <v>86</v>
      </c>
      <c r="V1016" s="1"/>
      <c r="W1016" s="1"/>
      <c r="X1016" s="1"/>
      <c r="Y1016" s="1"/>
      <c r="Z1016" s="1"/>
      <c r="AA1016" s="1"/>
      <c r="AB1016" s="1"/>
      <c r="AC1016" s="1"/>
      <c r="AD1016" s="1" t="s">
        <v>60</v>
      </c>
      <c r="AE1016" s="1204" t="s">
        <v>101</v>
      </c>
      <c r="AF1016" s="1204"/>
      <c r="AG1016" s="1397">
        <v>3</v>
      </c>
      <c r="AH1016" s="230">
        <v>1</v>
      </c>
      <c r="AI1016" s="230"/>
      <c r="AJ1016" s="230"/>
    </row>
    <row r="1017" spans="1:36" ht="47.25" hidden="1" customHeight="1" x14ac:dyDescent="0.2">
      <c r="A1017" s="28" t="s">
        <v>3297</v>
      </c>
      <c r="B1017" s="28" t="s">
        <v>108</v>
      </c>
      <c r="C1017" s="123" t="s">
        <v>36</v>
      </c>
      <c r="D1017" s="37">
        <v>41770</v>
      </c>
      <c r="E1017" s="124"/>
      <c r="F1017" s="37"/>
      <c r="G1017" s="124"/>
      <c r="H1017" s="124"/>
      <c r="I1017" s="123"/>
      <c r="J1017" s="123"/>
      <c r="K1017" s="123"/>
      <c r="L1017" s="123"/>
      <c r="M1017" s="123"/>
      <c r="N1017" s="123"/>
      <c r="O1017" s="123"/>
      <c r="P1017" s="123"/>
      <c r="Q1017" s="126"/>
      <c r="R1017" s="125"/>
      <c r="S1017" s="125"/>
      <c r="T1017" s="125"/>
      <c r="U1017" s="36"/>
      <c r="V1017" s="36"/>
      <c r="W1017" s="36"/>
      <c r="X1017" s="36"/>
      <c r="Y1017" s="36"/>
      <c r="Z1017" s="36"/>
      <c r="AA1017" s="36"/>
      <c r="AB1017" s="36"/>
      <c r="AC1017" s="36"/>
      <c r="AD1017" s="36"/>
      <c r="AE1017" s="125"/>
      <c r="AF1017" s="125"/>
      <c r="AG1017" s="123" t="s">
        <v>203</v>
      </c>
    </row>
    <row r="1018" spans="1:36" ht="126" hidden="1" customHeight="1" x14ac:dyDescent="0.2">
      <c r="A1018" s="238" t="s">
        <v>3297</v>
      </c>
      <c r="B1018" s="1" t="s">
        <v>108</v>
      </c>
      <c r="C1018" s="1204" t="s">
        <v>36</v>
      </c>
      <c r="D1018" s="527">
        <v>41770</v>
      </c>
      <c r="E1018" s="1504">
        <v>0.3888888888888889</v>
      </c>
      <c r="F1018" s="527">
        <v>41770</v>
      </c>
      <c r="G1018" s="1504">
        <v>0.41666666666666669</v>
      </c>
      <c r="H1018" s="1504">
        <v>2.7777777777777776E-2</v>
      </c>
      <c r="I1018" s="1204">
        <v>1</v>
      </c>
      <c r="J1018" s="1204" t="s">
        <v>1284</v>
      </c>
      <c r="K1018" s="1204"/>
      <c r="L1018" s="1204" t="s">
        <v>128</v>
      </c>
      <c r="M1018" s="1204" t="s">
        <v>12446</v>
      </c>
      <c r="N1018" s="1204">
        <v>0.4</v>
      </c>
      <c r="O1018" s="1204" t="s">
        <v>72</v>
      </c>
      <c r="P1018" s="1204" t="s">
        <v>12446</v>
      </c>
      <c r="Q1018" s="1639" t="s">
        <v>12447</v>
      </c>
      <c r="R1018" s="353">
        <f>T1018</f>
        <v>0.45500000000000002</v>
      </c>
      <c r="S1018" s="1204"/>
      <c r="T1018" s="1204">
        <v>0.45500000000000002</v>
      </c>
      <c r="U1018" s="1204" t="s">
        <v>75</v>
      </c>
      <c r="V1018" s="1204"/>
      <c r="W1018" s="1204"/>
      <c r="X1018" s="1204"/>
      <c r="Y1018" s="1204"/>
      <c r="Z1018" s="1204"/>
      <c r="AA1018" s="1204"/>
      <c r="AB1018" s="1204"/>
      <c r="AC1018" s="1204"/>
      <c r="AD1018" s="1204" t="s">
        <v>48</v>
      </c>
      <c r="AE1018" s="1204" t="s">
        <v>101</v>
      </c>
      <c r="AF1018" s="1204"/>
      <c r="AG1018" s="1397">
        <v>1</v>
      </c>
      <c r="AH1018" s="230">
        <v>1</v>
      </c>
      <c r="AI1018" s="230"/>
      <c r="AJ1018" s="230"/>
    </row>
    <row r="1019" spans="1:36" ht="94.5" hidden="1" customHeight="1" x14ac:dyDescent="0.2">
      <c r="A1019" s="238" t="s">
        <v>3297</v>
      </c>
      <c r="B1019" s="1" t="s">
        <v>108</v>
      </c>
      <c r="C1019" s="1204" t="s">
        <v>36</v>
      </c>
      <c r="D1019" s="527">
        <v>41770</v>
      </c>
      <c r="E1019" s="1504">
        <v>0.46180555555555558</v>
      </c>
      <c r="F1019" s="527">
        <v>41770</v>
      </c>
      <c r="G1019" s="1504">
        <v>0.47916666666666669</v>
      </c>
      <c r="H1019" s="1504">
        <v>1.7361111111111112E-2</v>
      </c>
      <c r="I1019" s="1204">
        <v>1</v>
      </c>
      <c r="J1019" s="1204" t="s">
        <v>12276</v>
      </c>
      <c r="K1019" s="1204"/>
      <c r="L1019" s="1204" t="s">
        <v>126</v>
      </c>
      <c r="M1019" s="1204" t="s">
        <v>12448</v>
      </c>
      <c r="N1019" s="1204">
        <v>0.4</v>
      </c>
      <c r="O1019" s="1204" t="s">
        <v>72</v>
      </c>
      <c r="P1019" s="1204" t="s">
        <v>12448</v>
      </c>
      <c r="Q1019" s="1639" t="s">
        <v>12449</v>
      </c>
      <c r="R1019" s="353">
        <f>T1019</f>
        <v>0.11600000000000001</v>
      </c>
      <c r="S1019" s="1204"/>
      <c r="T1019" s="1204">
        <v>0.11600000000000001</v>
      </c>
      <c r="U1019" s="1204"/>
      <c r="V1019" s="1204"/>
      <c r="W1019" s="1204"/>
      <c r="X1019" s="1204"/>
      <c r="Y1019" s="1204"/>
      <c r="Z1019" s="1204"/>
      <c r="AA1019" s="1204"/>
      <c r="AB1019" s="1204"/>
      <c r="AC1019" s="1204"/>
      <c r="AD1019" s="1204" t="s">
        <v>40</v>
      </c>
      <c r="AE1019" s="1204" t="s">
        <v>101</v>
      </c>
      <c r="AF1019" s="1204"/>
      <c r="AG1019" s="1397">
        <v>3</v>
      </c>
      <c r="AH1019" s="230">
        <v>1</v>
      </c>
      <c r="AI1019" s="230"/>
      <c r="AJ1019" s="230"/>
    </row>
    <row r="1020" spans="1:36" ht="94.5" hidden="1" customHeight="1" x14ac:dyDescent="0.2">
      <c r="A1020" s="238" t="s">
        <v>3297</v>
      </c>
      <c r="B1020" s="1" t="s">
        <v>108</v>
      </c>
      <c r="C1020" s="1204" t="s">
        <v>36</v>
      </c>
      <c r="D1020" s="527">
        <v>41770</v>
      </c>
      <c r="E1020" s="1504">
        <v>0.44791666666666669</v>
      </c>
      <c r="F1020" s="527">
        <v>41770</v>
      </c>
      <c r="G1020" s="1504">
        <v>0.4861111111111111</v>
      </c>
      <c r="H1020" s="1504">
        <v>3.8194444444444441E-2</v>
      </c>
      <c r="I1020" s="1204">
        <v>1</v>
      </c>
      <c r="J1020" s="1204" t="s">
        <v>12276</v>
      </c>
      <c r="K1020" s="1204"/>
      <c r="L1020" s="1204" t="s">
        <v>126</v>
      </c>
      <c r="M1020" s="1204" t="s">
        <v>12450</v>
      </c>
      <c r="N1020" s="1204">
        <v>0.4</v>
      </c>
      <c r="O1020" s="1204" t="s">
        <v>72</v>
      </c>
      <c r="P1020" s="1204" t="s">
        <v>12450</v>
      </c>
      <c r="Q1020" s="1639" t="s">
        <v>12451</v>
      </c>
      <c r="R1020" s="353">
        <f>T1020</f>
        <v>4.2000000000000003E-2</v>
      </c>
      <c r="S1020" s="1204"/>
      <c r="T1020" s="1204">
        <v>4.2000000000000003E-2</v>
      </c>
      <c r="U1020" s="1204"/>
      <c r="V1020" s="1204"/>
      <c r="W1020" s="1204"/>
      <c r="X1020" s="1204"/>
      <c r="Y1020" s="1204"/>
      <c r="Z1020" s="1204"/>
      <c r="AA1020" s="1204"/>
      <c r="AB1020" s="1204"/>
      <c r="AC1020" s="1204"/>
      <c r="AD1020" s="1204" t="s">
        <v>40</v>
      </c>
      <c r="AE1020" s="1204" t="s">
        <v>101</v>
      </c>
      <c r="AF1020" s="1204"/>
      <c r="AG1020" s="1397">
        <v>3</v>
      </c>
      <c r="AH1020" s="230">
        <v>1</v>
      </c>
      <c r="AI1020" s="230"/>
      <c r="AJ1020" s="230"/>
    </row>
    <row r="1021" spans="1:36" ht="126" hidden="1" customHeight="1" x14ac:dyDescent="0.2">
      <c r="A1021" s="28" t="s">
        <v>3297</v>
      </c>
      <c r="B1021" s="28" t="s">
        <v>108</v>
      </c>
      <c r="C1021" s="123" t="s">
        <v>36</v>
      </c>
      <c r="D1021" s="37">
        <v>41771</v>
      </c>
      <c r="E1021" s="123"/>
      <c r="F1021" s="37"/>
      <c r="G1021" s="123"/>
      <c r="H1021" s="123"/>
      <c r="I1021" s="123"/>
      <c r="J1021" s="123"/>
      <c r="K1021" s="123"/>
      <c r="L1021" s="123"/>
      <c r="M1021" s="123"/>
      <c r="N1021" s="123"/>
      <c r="O1021" s="123"/>
      <c r="P1021" s="123"/>
      <c r="Q1021" s="129"/>
      <c r="R1021" s="153"/>
      <c r="S1021" s="153"/>
      <c r="T1021" s="153"/>
      <c r="U1021" s="125"/>
      <c r="V1021" s="125"/>
      <c r="W1021" s="125"/>
      <c r="X1021" s="125"/>
      <c r="Y1021" s="125"/>
      <c r="Z1021" s="125"/>
      <c r="AA1021" s="125"/>
      <c r="AB1021" s="125"/>
      <c r="AC1021" s="125"/>
      <c r="AD1021" s="125"/>
      <c r="AE1021" s="125"/>
      <c r="AF1021" s="125"/>
      <c r="AG1021" s="123" t="s">
        <v>203</v>
      </c>
    </row>
    <row r="1022" spans="1:36" ht="31.5" hidden="1" customHeight="1" x14ac:dyDescent="0.2">
      <c r="A1022" s="28" t="s">
        <v>3297</v>
      </c>
      <c r="B1022" s="28" t="s">
        <v>108</v>
      </c>
      <c r="C1022" s="123" t="s">
        <v>36</v>
      </c>
      <c r="D1022" s="37">
        <v>41772</v>
      </c>
      <c r="E1022" s="124"/>
      <c r="F1022" s="37"/>
      <c r="G1022" s="124"/>
      <c r="H1022" s="124"/>
      <c r="I1022" s="123"/>
      <c r="J1022" s="123"/>
      <c r="K1022" s="123"/>
      <c r="L1022" s="123"/>
      <c r="M1022" s="123"/>
      <c r="N1022" s="123"/>
      <c r="O1022" s="123"/>
      <c r="P1022" s="123"/>
      <c r="Q1022" s="129"/>
      <c r="R1022" s="125"/>
      <c r="S1022" s="125"/>
      <c r="T1022" s="125"/>
      <c r="U1022" s="125"/>
      <c r="V1022" s="125"/>
      <c r="W1022" s="125"/>
      <c r="X1022" s="125"/>
      <c r="Y1022" s="125"/>
      <c r="Z1022" s="125"/>
      <c r="AA1022" s="125"/>
      <c r="AB1022" s="125"/>
      <c r="AC1022" s="125"/>
      <c r="AD1022" s="125"/>
      <c r="AE1022" s="125"/>
      <c r="AF1022" s="125"/>
      <c r="AG1022" s="123" t="s">
        <v>203</v>
      </c>
    </row>
    <row r="1023" spans="1:36" ht="31.5" hidden="1" customHeight="1" x14ac:dyDescent="0.2">
      <c r="A1023" s="28" t="s">
        <v>3297</v>
      </c>
      <c r="B1023" s="28" t="s">
        <v>108</v>
      </c>
      <c r="C1023" s="123" t="s">
        <v>36</v>
      </c>
      <c r="D1023" s="37">
        <v>41773</v>
      </c>
      <c r="E1023" s="1141">
        <v>0.93125000000000002</v>
      </c>
      <c r="F1023" s="37" t="s">
        <v>3731</v>
      </c>
      <c r="G1023" s="1141">
        <v>0.94444444444444453</v>
      </c>
      <c r="H1023" s="1141">
        <v>1.3194444444444444E-2</v>
      </c>
      <c r="I1023" s="123">
        <v>17</v>
      </c>
      <c r="J1023" s="123" t="s">
        <v>3732</v>
      </c>
      <c r="K1023" s="123" t="s">
        <v>3732</v>
      </c>
      <c r="L1023" s="123" t="s">
        <v>125</v>
      </c>
      <c r="M1023" s="123" t="s">
        <v>3733</v>
      </c>
      <c r="N1023" s="123">
        <v>110</v>
      </c>
      <c r="O1023" s="123" t="s">
        <v>66</v>
      </c>
      <c r="P1023" s="123" t="s">
        <v>3734</v>
      </c>
      <c r="Q1023" s="129" t="s">
        <v>3735</v>
      </c>
      <c r="R1023" s="125">
        <v>0.48699999999999999</v>
      </c>
      <c r="S1023" s="125">
        <v>0.24399999999999999</v>
      </c>
      <c r="T1023" s="125">
        <v>0.73099999999999998</v>
      </c>
      <c r="U1023" s="125" t="s">
        <v>75</v>
      </c>
      <c r="V1023" s="125" t="s">
        <v>2799</v>
      </c>
      <c r="W1023" s="125" t="s">
        <v>2799</v>
      </c>
      <c r="X1023" s="125" t="s">
        <v>2799</v>
      </c>
      <c r="Y1023" s="125" t="s">
        <v>2799</v>
      </c>
      <c r="Z1023" s="125" t="s">
        <v>2799</v>
      </c>
      <c r="AA1023" s="125" t="s">
        <v>2799</v>
      </c>
      <c r="AB1023" s="125" t="s">
        <v>2799</v>
      </c>
      <c r="AC1023" s="125" t="s">
        <v>2799</v>
      </c>
      <c r="AD1023" s="125" t="s">
        <v>55</v>
      </c>
      <c r="AE1023" s="125" t="s">
        <v>98</v>
      </c>
      <c r="AF1023" s="125"/>
      <c r="AG1023" s="123" t="s">
        <v>2814</v>
      </c>
    </row>
    <row r="1024" spans="1:36" ht="31.5" hidden="1" customHeight="1" x14ac:dyDescent="0.2">
      <c r="A1024" s="28" t="s">
        <v>3297</v>
      </c>
      <c r="B1024" s="28" t="s">
        <v>108</v>
      </c>
      <c r="C1024" s="123" t="s">
        <v>36</v>
      </c>
      <c r="D1024" s="37">
        <v>41774</v>
      </c>
      <c r="E1024" s="123">
        <v>0.52083333333333337</v>
      </c>
      <c r="F1024" s="37" t="s">
        <v>3736</v>
      </c>
      <c r="G1024" s="123">
        <v>0.52152777777777781</v>
      </c>
      <c r="H1024" s="123">
        <v>6.9444444444444447E-4</v>
      </c>
      <c r="I1024" s="123">
        <v>7</v>
      </c>
      <c r="J1024" s="123"/>
      <c r="K1024" s="123"/>
      <c r="L1024" s="123" t="s">
        <v>128</v>
      </c>
      <c r="M1024" s="123" t="s">
        <v>3737</v>
      </c>
      <c r="N1024" s="123" t="s">
        <v>103</v>
      </c>
      <c r="O1024" s="123" t="s">
        <v>66</v>
      </c>
      <c r="P1024" s="123" t="s">
        <v>3737</v>
      </c>
      <c r="Q1024" s="129" t="s">
        <v>3738</v>
      </c>
      <c r="R1024" s="153">
        <v>1.2070000000000001</v>
      </c>
      <c r="S1024" s="153">
        <v>0.59399999999999997</v>
      </c>
      <c r="T1024" s="153">
        <v>1.8009999999999999</v>
      </c>
      <c r="U1024" s="125" t="s">
        <v>84</v>
      </c>
      <c r="V1024" s="125">
        <v>1957</v>
      </c>
      <c r="W1024" s="125" t="s">
        <v>2799</v>
      </c>
      <c r="X1024" s="125" t="s">
        <v>2799</v>
      </c>
      <c r="Y1024" s="125" t="s">
        <v>6074</v>
      </c>
      <c r="Z1024" s="125" t="s">
        <v>2799</v>
      </c>
      <c r="AA1024" s="125" t="s">
        <v>6075</v>
      </c>
      <c r="AB1024" s="125" t="s">
        <v>2799</v>
      </c>
      <c r="AC1024" s="125" t="s">
        <v>6076</v>
      </c>
      <c r="AD1024" s="125" t="s">
        <v>48</v>
      </c>
      <c r="AE1024" s="125" t="s">
        <v>101</v>
      </c>
      <c r="AF1024" s="125"/>
      <c r="AG1024" s="152" t="s">
        <v>2808</v>
      </c>
    </row>
    <row r="1025" spans="1:39" s="145" customFormat="1" ht="31.5" hidden="1" customHeight="1" x14ac:dyDescent="0.2">
      <c r="A1025" s="238" t="s">
        <v>3297</v>
      </c>
      <c r="B1025" s="1" t="s">
        <v>108</v>
      </c>
      <c r="C1025" s="1204" t="s">
        <v>36</v>
      </c>
      <c r="D1025" s="527">
        <v>41775</v>
      </c>
      <c r="E1025" s="1504">
        <v>0.90972222222222221</v>
      </c>
      <c r="F1025" s="527">
        <v>41775</v>
      </c>
      <c r="G1025" s="1504">
        <v>0.93055555555555547</v>
      </c>
      <c r="H1025" s="1504">
        <v>2.0833333333333332E-2</v>
      </c>
      <c r="I1025" s="1204">
        <v>1</v>
      </c>
      <c r="J1025" s="1204" t="s">
        <v>1284</v>
      </c>
      <c r="K1025" s="1204"/>
      <c r="L1025" s="1204" t="s">
        <v>130</v>
      </c>
      <c r="M1025" s="1204" t="s">
        <v>12452</v>
      </c>
      <c r="N1025" s="1204">
        <v>0.4</v>
      </c>
      <c r="O1025" s="1204" t="s">
        <v>66</v>
      </c>
      <c r="P1025" s="1204" t="s">
        <v>12452</v>
      </c>
      <c r="Q1025" s="1204" t="s">
        <v>12453</v>
      </c>
      <c r="R1025" s="353">
        <f>T1025</f>
        <v>0.55200000000000005</v>
      </c>
      <c r="S1025" s="1204"/>
      <c r="T1025" s="1204">
        <v>0.55200000000000005</v>
      </c>
      <c r="U1025" s="1" t="s">
        <v>75</v>
      </c>
      <c r="V1025" s="1"/>
      <c r="W1025" s="1"/>
      <c r="X1025" s="1"/>
      <c r="Y1025" s="1"/>
      <c r="Z1025" s="1"/>
      <c r="AA1025" s="1"/>
      <c r="AB1025" s="1"/>
      <c r="AC1025" s="1"/>
      <c r="AD1025" s="1" t="s">
        <v>62</v>
      </c>
      <c r="AE1025" s="1" t="s">
        <v>98</v>
      </c>
      <c r="AF1025" s="1"/>
      <c r="AG1025" s="1094">
        <v>3</v>
      </c>
      <c r="AH1025" s="230">
        <v>1</v>
      </c>
      <c r="AI1025" s="230"/>
      <c r="AJ1025" s="230"/>
    </row>
    <row r="1026" spans="1:39" s="75" customFormat="1" ht="31.5" hidden="1" customHeight="1" x14ac:dyDescent="0.2">
      <c r="A1026" s="28" t="s">
        <v>3297</v>
      </c>
      <c r="B1026" s="28" t="s">
        <v>108</v>
      </c>
      <c r="C1026" s="123" t="s">
        <v>36</v>
      </c>
      <c r="D1026" s="37">
        <v>41776</v>
      </c>
      <c r="E1026" s="1141">
        <v>0.75694444444444453</v>
      </c>
      <c r="F1026" s="37" t="s">
        <v>3868</v>
      </c>
      <c r="G1026" s="1141">
        <v>0.98124999999999996</v>
      </c>
      <c r="H1026" s="1141">
        <v>0.23819444444444446</v>
      </c>
      <c r="I1026" s="123">
        <v>2</v>
      </c>
      <c r="J1026" s="123" t="s">
        <v>183</v>
      </c>
      <c r="K1026" s="123" t="s">
        <v>183</v>
      </c>
      <c r="L1026" s="123" t="s">
        <v>130</v>
      </c>
      <c r="M1026" s="123" t="s">
        <v>3869</v>
      </c>
      <c r="N1026" s="123" t="s">
        <v>103</v>
      </c>
      <c r="O1026" s="123" t="s">
        <v>66</v>
      </c>
      <c r="P1026" s="123" t="s">
        <v>3869</v>
      </c>
      <c r="Q1026" s="126" t="s">
        <v>3870</v>
      </c>
      <c r="R1026" s="153">
        <v>4.0000000000000001E-3</v>
      </c>
      <c r="S1026" s="153">
        <v>3.0000000000000001E-3</v>
      </c>
      <c r="T1026" s="153">
        <v>7.0000000000000001E-3</v>
      </c>
      <c r="U1026" s="125" t="s">
        <v>75</v>
      </c>
      <c r="V1026" s="125">
        <v>1986</v>
      </c>
      <c r="W1026" s="125" t="s">
        <v>6077</v>
      </c>
      <c r="X1026" s="125" t="s">
        <v>2799</v>
      </c>
      <c r="Y1026" s="125" t="s">
        <v>6074</v>
      </c>
      <c r="Z1026" s="125" t="s">
        <v>2799</v>
      </c>
      <c r="AA1026" s="125" t="s">
        <v>6075</v>
      </c>
      <c r="AB1026" s="125" t="s">
        <v>2799</v>
      </c>
      <c r="AC1026" s="125" t="s">
        <v>6076</v>
      </c>
      <c r="AD1026" s="125" t="s">
        <v>57</v>
      </c>
      <c r="AE1026" s="125" t="s">
        <v>101</v>
      </c>
      <c r="AF1026" s="125"/>
      <c r="AG1026" s="448" t="s">
        <v>2808</v>
      </c>
      <c r="AH1026" s="369"/>
      <c r="AI1026" s="22"/>
      <c r="AJ1026" s="22"/>
      <c r="AK1026" s="69"/>
      <c r="AL1026" s="69"/>
      <c r="AM1026" s="69"/>
    </row>
    <row r="1027" spans="1:39" ht="82.5" hidden="1" customHeight="1" x14ac:dyDescent="0.2">
      <c r="A1027" s="238" t="s">
        <v>3297</v>
      </c>
      <c r="B1027" s="1204" t="s">
        <v>108</v>
      </c>
      <c r="C1027" s="1204" t="s">
        <v>36</v>
      </c>
      <c r="D1027" s="527">
        <v>41777</v>
      </c>
      <c r="E1027" s="1504">
        <v>0.29166666666666669</v>
      </c>
      <c r="F1027" s="527">
        <v>41777</v>
      </c>
      <c r="G1027" s="1504">
        <v>0.41666666666666669</v>
      </c>
      <c r="H1027" s="1504">
        <v>0.125</v>
      </c>
      <c r="I1027" s="1204">
        <v>2</v>
      </c>
      <c r="J1027" s="1204" t="s">
        <v>1284</v>
      </c>
      <c r="K1027" s="1204"/>
      <c r="L1027" s="1204" t="s">
        <v>130</v>
      </c>
      <c r="M1027" s="1204" t="s">
        <v>12454</v>
      </c>
      <c r="N1027" s="1204">
        <v>0.4</v>
      </c>
      <c r="O1027" s="1204" t="s">
        <v>66</v>
      </c>
      <c r="P1027" s="1204" t="s">
        <v>12454</v>
      </c>
      <c r="Q1027" s="1204" t="s">
        <v>12455</v>
      </c>
      <c r="R1027" s="353">
        <f>T1027</f>
        <v>7.0000000000000007E-2</v>
      </c>
      <c r="S1027" s="1204"/>
      <c r="T1027" s="1204">
        <v>7.0000000000000007E-2</v>
      </c>
      <c r="U1027" s="1" t="s">
        <v>75</v>
      </c>
      <c r="V1027" s="1"/>
      <c r="W1027" s="1"/>
      <c r="X1027" s="1"/>
      <c r="Y1027" s="1"/>
      <c r="Z1027" s="1"/>
      <c r="AA1027" s="1"/>
      <c r="AB1027" s="1"/>
      <c r="AC1027" s="1"/>
      <c r="AD1027" s="1" t="s">
        <v>62</v>
      </c>
      <c r="AE1027" s="1" t="s">
        <v>101</v>
      </c>
      <c r="AF1027" s="1"/>
      <c r="AG1027" s="1397">
        <v>3</v>
      </c>
      <c r="AH1027" s="230">
        <v>1</v>
      </c>
      <c r="AI1027" s="230"/>
      <c r="AJ1027" s="230"/>
    </row>
    <row r="1028" spans="1:39" s="24" customFormat="1" ht="178.5" hidden="1" customHeight="1" x14ac:dyDescent="0.2">
      <c r="A1028" s="28" t="s">
        <v>3297</v>
      </c>
      <c r="B1028" s="36" t="s">
        <v>108</v>
      </c>
      <c r="C1028" s="36" t="s">
        <v>36</v>
      </c>
      <c r="D1028" s="37">
        <v>41778</v>
      </c>
      <c r="E1028" s="110">
        <v>0.7944444444444444</v>
      </c>
      <c r="F1028" s="37" t="s">
        <v>3926</v>
      </c>
      <c r="G1028" s="110">
        <v>0.79791666666666661</v>
      </c>
      <c r="H1028" s="110">
        <v>3.472222222222222E-3</v>
      </c>
      <c r="I1028" s="36">
        <v>83</v>
      </c>
      <c r="J1028" s="36" t="s">
        <v>3732</v>
      </c>
      <c r="K1028" s="36" t="s">
        <v>3732</v>
      </c>
      <c r="L1028" s="36" t="s">
        <v>125</v>
      </c>
      <c r="M1028" s="36" t="s">
        <v>3927</v>
      </c>
      <c r="N1028" s="36">
        <v>35</v>
      </c>
      <c r="O1028" s="36" t="s">
        <v>66</v>
      </c>
      <c r="P1028" s="36" t="s">
        <v>3928</v>
      </c>
      <c r="Q1028" s="418" t="s">
        <v>3929</v>
      </c>
      <c r="R1028" s="175">
        <v>1.4890000000000001</v>
      </c>
      <c r="S1028" s="175">
        <v>0.73299999999999998</v>
      </c>
      <c r="T1028" s="99">
        <v>2.222</v>
      </c>
      <c r="U1028" s="36" t="s">
        <v>75</v>
      </c>
      <c r="V1028" s="36" t="s">
        <v>2799</v>
      </c>
      <c r="W1028" s="36" t="s">
        <v>2799</v>
      </c>
      <c r="X1028" s="36" t="s">
        <v>2799</v>
      </c>
      <c r="Y1028" s="36" t="s">
        <v>2799</v>
      </c>
      <c r="Z1028" s="36" t="s">
        <v>2799</v>
      </c>
      <c r="AA1028" s="36" t="s">
        <v>2799</v>
      </c>
      <c r="AB1028" s="36" t="s">
        <v>2799</v>
      </c>
      <c r="AC1028" s="36" t="s">
        <v>2799</v>
      </c>
      <c r="AD1028" s="211" t="s">
        <v>55</v>
      </c>
      <c r="AE1028" s="36" t="s">
        <v>98</v>
      </c>
      <c r="AF1028" s="36"/>
      <c r="AG1028" s="100" t="s">
        <v>2814</v>
      </c>
      <c r="AH1028" s="22"/>
      <c r="AI1028" s="22"/>
      <c r="AJ1028" s="22"/>
      <c r="AK1028" s="149"/>
      <c r="AL1028" s="150"/>
    </row>
    <row r="1029" spans="1:39" s="24" customFormat="1" ht="31.5" hidden="1" customHeight="1" x14ac:dyDescent="0.2">
      <c r="A1029" s="28" t="s">
        <v>3297</v>
      </c>
      <c r="B1029" s="28" t="s">
        <v>108</v>
      </c>
      <c r="C1029" s="28" t="s">
        <v>36</v>
      </c>
      <c r="D1029" s="37">
        <v>41779</v>
      </c>
      <c r="E1029" s="30">
        <v>0.76388888888888884</v>
      </c>
      <c r="F1029" s="37" t="s">
        <v>3930</v>
      </c>
      <c r="G1029" s="30">
        <v>0.88888888888888884</v>
      </c>
      <c r="H1029" s="30">
        <v>0.125</v>
      </c>
      <c r="I1029" s="28">
        <v>12</v>
      </c>
      <c r="J1029" s="28" t="s">
        <v>178</v>
      </c>
      <c r="K1029" s="28" t="s">
        <v>136</v>
      </c>
      <c r="L1029" s="28" t="s">
        <v>128</v>
      </c>
      <c r="M1029" s="28" t="s">
        <v>3931</v>
      </c>
      <c r="N1029" s="28" t="s">
        <v>103</v>
      </c>
      <c r="O1029" s="28" t="s">
        <v>66</v>
      </c>
      <c r="P1029" s="28" t="s">
        <v>3931</v>
      </c>
      <c r="Q1029" s="418" t="s">
        <v>3932</v>
      </c>
      <c r="R1029" s="99">
        <v>4.577</v>
      </c>
      <c r="S1029" s="99">
        <v>2.2890000000000001</v>
      </c>
      <c r="T1029" s="99">
        <v>6.8659999999999997</v>
      </c>
      <c r="U1029" s="36" t="s">
        <v>84</v>
      </c>
      <c r="V1029" s="36">
        <v>1957</v>
      </c>
      <c r="W1029" s="36" t="s">
        <v>2281</v>
      </c>
      <c r="X1029" s="36" t="s">
        <v>2799</v>
      </c>
      <c r="Y1029" s="36" t="s">
        <v>6074</v>
      </c>
      <c r="Z1029" s="36" t="s">
        <v>2799</v>
      </c>
      <c r="AA1029" s="36" t="s">
        <v>6075</v>
      </c>
      <c r="AB1029" s="36" t="s">
        <v>2799</v>
      </c>
      <c r="AC1029" s="36" t="s">
        <v>6076</v>
      </c>
      <c r="AD1029" s="211" t="s">
        <v>48</v>
      </c>
      <c r="AE1029" s="36" t="s">
        <v>101</v>
      </c>
      <c r="AF1029" s="36"/>
      <c r="AG1029" s="100" t="s">
        <v>2808</v>
      </c>
      <c r="AH1029" s="22"/>
      <c r="AI1029" s="22"/>
      <c r="AJ1029" s="22"/>
      <c r="AK1029" s="149"/>
      <c r="AL1029" s="150"/>
    </row>
    <row r="1030" spans="1:39" s="24" customFormat="1" ht="31.5" hidden="1" customHeight="1" x14ac:dyDescent="0.2">
      <c r="A1030" s="28" t="s">
        <v>3297</v>
      </c>
      <c r="B1030" s="28" t="s">
        <v>108</v>
      </c>
      <c r="C1030" s="28" t="s">
        <v>36</v>
      </c>
      <c r="D1030" s="37">
        <v>41780</v>
      </c>
      <c r="E1030" s="28">
        <v>0.93055555555555547</v>
      </c>
      <c r="F1030" s="37" t="s">
        <v>3933</v>
      </c>
      <c r="G1030" s="28">
        <v>0.93541666666666667</v>
      </c>
      <c r="H1030" s="28">
        <v>4.8611111111111112E-3</v>
      </c>
      <c r="I1030" s="28">
        <v>83</v>
      </c>
      <c r="J1030" s="28" t="s">
        <v>3732</v>
      </c>
      <c r="K1030" s="28" t="s">
        <v>3732</v>
      </c>
      <c r="L1030" s="28" t="s">
        <v>125</v>
      </c>
      <c r="M1030" s="28" t="s">
        <v>3927</v>
      </c>
      <c r="N1030" s="28">
        <v>35</v>
      </c>
      <c r="O1030" s="28" t="s">
        <v>66</v>
      </c>
      <c r="P1030" s="28" t="s">
        <v>3928</v>
      </c>
      <c r="Q1030" s="418" t="s">
        <v>3929</v>
      </c>
      <c r="R1030" s="99">
        <v>1.1259999999999999</v>
      </c>
      <c r="S1030" s="99">
        <v>0.55400000000000005</v>
      </c>
      <c r="T1030" s="99">
        <v>1.68</v>
      </c>
      <c r="U1030" s="36" t="s">
        <v>75</v>
      </c>
      <c r="V1030" s="36" t="s">
        <v>2799</v>
      </c>
      <c r="W1030" s="36" t="s">
        <v>2799</v>
      </c>
      <c r="X1030" s="36" t="s">
        <v>2799</v>
      </c>
      <c r="Y1030" s="36" t="s">
        <v>2799</v>
      </c>
      <c r="Z1030" s="36" t="s">
        <v>2799</v>
      </c>
      <c r="AA1030" s="36" t="s">
        <v>2799</v>
      </c>
      <c r="AB1030" s="36" t="s">
        <v>2799</v>
      </c>
      <c r="AC1030" s="36" t="s">
        <v>2799</v>
      </c>
      <c r="AD1030" s="211" t="s">
        <v>55</v>
      </c>
      <c r="AE1030" s="36" t="s">
        <v>98</v>
      </c>
      <c r="AF1030" s="36"/>
      <c r="AG1030" s="100" t="s">
        <v>2814</v>
      </c>
      <c r="AH1030" s="22"/>
      <c r="AI1030" s="22"/>
      <c r="AJ1030" s="22"/>
      <c r="AK1030" s="149"/>
      <c r="AL1030" s="150"/>
    </row>
    <row r="1031" spans="1:39" s="24" customFormat="1" ht="31.5" hidden="1" customHeight="1" x14ac:dyDescent="0.2">
      <c r="A1031" s="238" t="s">
        <v>3297</v>
      </c>
      <c r="B1031" s="1204" t="s">
        <v>108</v>
      </c>
      <c r="C1031" s="1204" t="s">
        <v>36</v>
      </c>
      <c r="D1031" s="527">
        <v>41780</v>
      </c>
      <c r="E1031" s="1504">
        <v>2.7777777777777776E-2</v>
      </c>
      <c r="F1031" s="527">
        <v>41780</v>
      </c>
      <c r="G1031" s="1504">
        <v>7.9861111111111105E-2</v>
      </c>
      <c r="H1031" s="1504">
        <v>5.2083333333333336E-2</v>
      </c>
      <c r="I1031" s="1204">
        <v>3</v>
      </c>
      <c r="J1031" s="1204" t="s">
        <v>1284</v>
      </c>
      <c r="K1031" s="572"/>
      <c r="L1031" s="1204" t="s">
        <v>128</v>
      </c>
      <c r="M1031" s="1204" t="s">
        <v>12456</v>
      </c>
      <c r="N1031" s="1204">
        <v>0.4</v>
      </c>
      <c r="O1031" s="1204" t="s">
        <v>66</v>
      </c>
      <c r="P1031" s="1204" t="s">
        <v>12456</v>
      </c>
      <c r="Q1031" s="1204" t="s">
        <v>12457</v>
      </c>
      <c r="R1031" s="353">
        <f>T1031</f>
        <v>8.3000000000000004E-2</v>
      </c>
      <c r="S1031" s="1204"/>
      <c r="T1031" s="1204">
        <v>8.3000000000000004E-2</v>
      </c>
      <c r="U1031" s="3" t="s">
        <v>75</v>
      </c>
      <c r="V1031" s="1"/>
      <c r="W1031" s="1"/>
      <c r="X1031" s="1"/>
      <c r="Y1031" s="1"/>
      <c r="Z1031" s="1"/>
      <c r="AA1031" s="1"/>
      <c r="AB1031" s="1"/>
      <c r="AC1031" s="1"/>
      <c r="AD1031" s="1" t="s">
        <v>48</v>
      </c>
      <c r="AE1031" s="1" t="s">
        <v>98</v>
      </c>
      <c r="AF1031" s="1"/>
      <c r="AG1031" s="1430">
        <v>3</v>
      </c>
      <c r="AH1031" s="1474">
        <v>1</v>
      </c>
      <c r="AI1031" s="230"/>
      <c r="AJ1031" s="230"/>
      <c r="AK1031" s="149"/>
      <c r="AL1031" s="150"/>
      <c r="AM1031" s="6"/>
    </row>
    <row r="1032" spans="1:39" s="24" customFormat="1" ht="47.25" hidden="1" customHeight="1" x14ac:dyDescent="0.2">
      <c r="A1032" s="238" t="s">
        <v>3297</v>
      </c>
      <c r="B1032" s="1204" t="s">
        <v>108</v>
      </c>
      <c r="C1032" s="1204" t="s">
        <v>36</v>
      </c>
      <c r="D1032" s="527">
        <v>41781</v>
      </c>
      <c r="E1032" s="1504">
        <v>0.4291666666666667</v>
      </c>
      <c r="F1032" s="527">
        <v>41781</v>
      </c>
      <c r="G1032" s="1504">
        <v>0.43055555555555558</v>
      </c>
      <c r="H1032" s="1504">
        <v>1.3888888888888889E-3</v>
      </c>
      <c r="I1032" s="1204">
        <v>1</v>
      </c>
      <c r="J1032" s="1204" t="s">
        <v>1284</v>
      </c>
      <c r="K1032" s="1204"/>
      <c r="L1032" s="1204" t="s">
        <v>130</v>
      </c>
      <c r="M1032" s="1204" t="s">
        <v>12458</v>
      </c>
      <c r="N1032" s="1204">
        <v>0.4</v>
      </c>
      <c r="O1032" s="1204" t="s">
        <v>66</v>
      </c>
      <c r="P1032" s="1204" t="s">
        <v>12458</v>
      </c>
      <c r="Q1032" s="1650" t="s">
        <v>12459</v>
      </c>
      <c r="R1032" s="353">
        <f>T1032</f>
        <v>2.5939999999999999</v>
      </c>
      <c r="S1032" s="1204"/>
      <c r="T1032" s="1204">
        <v>2.5939999999999999</v>
      </c>
      <c r="U1032" s="3" t="s">
        <v>75</v>
      </c>
      <c r="V1032" s="1"/>
      <c r="W1032" s="1"/>
      <c r="X1032" s="1"/>
      <c r="Y1032" s="1"/>
      <c r="Z1032" s="1"/>
      <c r="AA1032" s="1"/>
      <c r="AB1032" s="1"/>
      <c r="AC1032" s="1"/>
      <c r="AD1032" s="1" t="s">
        <v>38</v>
      </c>
      <c r="AE1032" s="1" t="s">
        <v>98</v>
      </c>
      <c r="AF1032" s="1"/>
      <c r="AG1032" s="1430">
        <v>1</v>
      </c>
      <c r="AH1032" s="1474">
        <v>1</v>
      </c>
      <c r="AI1032" s="230"/>
      <c r="AJ1032" s="230"/>
      <c r="AK1032" s="149"/>
      <c r="AL1032" s="150"/>
      <c r="AM1032" s="6"/>
    </row>
    <row r="1033" spans="1:39" s="24" customFormat="1" ht="47.25" hidden="1" customHeight="1" x14ac:dyDescent="0.2">
      <c r="A1033" s="238" t="s">
        <v>3297</v>
      </c>
      <c r="B1033" s="1204" t="s">
        <v>108</v>
      </c>
      <c r="C1033" s="1204" t="s">
        <v>36</v>
      </c>
      <c r="D1033" s="527">
        <v>41781</v>
      </c>
      <c r="E1033" s="1504">
        <v>0.57847222222222217</v>
      </c>
      <c r="F1033" s="527">
        <v>41781</v>
      </c>
      <c r="G1033" s="1504">
        <v>0.68402777777777779</v>
      </c>
      <c r="H1033" s="1504">
        <v>0.10555555555555562</v>
      </c>
      <c r="I1033" s="1204">
        <v>1</v>
      </c>
      <c r="J1033" s="1204" t="s">
        <v>1284</v>
      </c>
      <c r="K1033" s="572"/>
      <c r="L1033" s="1204" t="s">
        <v>126</v>
      </c>
      <c r="M1033" s="1204" t="s">
        <v>12460</v>
      </c>
      <c r="N1033" s="1204">
        <v>0.4</v>
      </c>
      <c r="O1033" s="1204" t="s">
        <v>72</v>
      </c>
      <c r="P1033" s="1204" t="s">
        <v>12460</v>
      </c>
      <c r="Q1033" s="1204" t="s">
        <v>12461</v>
      </c>
      <c r="R1033" s="353">
        <f>T1033</f>
        <v>0.13700000000000001</v>
      </c>
      <c r="S1033" s="1204"/>
      <c r="T1033" s="1204">
        <v>0.13700000000000001</v>
      </c>
      <c r="U1033" s="3" t="s">
        <v>86</v>
      </c>
      <c r="V1033" s="1"/>
      <c r="W1033" s="1"/>
      <c r="X1033" s="1"/>
      <c r="Y1033" s="1"/>
      <c r="Z1033" s="1"/>
      <c r="AA1033" s="1"/>
      <c r="AB1033" s="1"/>
      <c r="AC1033" s="1"/>
      <c r="AD1033" s="1" t="s">
        <v>40</v>
      </c>
      <c r="AE1033" s="1" t="s">
        <v>98</v>
      </c>
      <c r="AF1033" s="1"/>
      <c r="AG1033" s="1430">
        <v>3</v>
      </c>
      <c r="AH1033" s="1474">
        <v>1</v>
      </c>
      <c r="AI1033" s="230"/>
      <c r="AJ1033" s="230"/>
      <c r="AK1033" s="149"/>
      <c r="AL1033" s="150"/>
      <c r="AM1033" s="6"/>
    </row>
    <row r="1034" spans="1:39" s="24" customFormat="1" ht="31.5" hidden="1" customHeight="1" x14ac:dyDescent="0.2">
      <c r="A1034" s="238" t="s">
        <v>3297</v>
      </c>
      <c r="B1034" s="1204" t="s">
        <v>108</v>
      </c>
      <c r="C1034" s="1204" t="s">
        <v>36</v>
      </c>
      <c r="D1034" s="527">
        <v>41782</v>
      </c>
      <c r="E1034" s="1504">
        <v>0.70138888888888884</v>
      </c>
      <c r="F1034" s="527">
        <v>41782</v>
      </c>
      <c r="G1034" s="1504">
        <v>1</v>
      </c>
      <c r="H1034" s="1504">
        <v>0.2986111111111111</v>
      </c>
      <c r="I1034" s="1204">
        <v>9</v>
      </c>
      <c r="J1034" s="1204" t="s">
        <v>1284</v>
      </c>
      <c r="K1034" s="1204"/>
      <c r="L1034" s="1204" t="s">
        <v>128</v>
      </c>
      <c r="M1034" s="1204" t="s">
        <v>12462</v>
      </c>
      <c r="N1034" s="1204">
        <v>0.4</v>
      </c>
      <c r="O1034" s="1204" t="s">
        <v>66</v>
      </c>
      <c r="P1034" s="1204" t="s">
        <v>12462</v>
      </c>
      <c r="Q1034" s="1204" t="s">
        <v>12463</v>
      </c>
      <c r="R1034" s="353">
        <f>T1034</f>
        <v>8.3000000000000004E-2</v>
      </c>
      <c r="S1034" s="1204"/>
      <c r="T1034" s="1204">
        <v>8.3000000000000004E-2</v>
      </c>
      <c r="U1034" s="3" t="s">
        <v>75</v>
      </c>
      <c r="V1034" s="1"/>
      <c r="W1034" s="1"/>
      <c r="X1034" s="1"/>
      <c r="Y1034" s="1"/>
      <c r="Z1034" s="1"/>
      <c r="AA1034" s="1"/>
      <c r="AB1034" s="1"/>
      <c r="AC1034" s="1"/>
      <c r="AD1034" s="1" t="s">
        <v>48</v>
      </c>
      <c r="AE1034" s="1" t="s">
        <v>101</v>
      </c>
      <c r="AF1034" s="1"/>
      <c r="AG1034" s="1430">
        <v>3</v>
      </c>
      <c r="AH1034" s="1474">
        <v>1</v>
      </c>
      <c r="AI1034" s="230"/>
      <c r="AJ1034" s="230"/>
      <c r="AK1034" s="149"/>
      <c r="AL1034" s="150"/>
      <c r="AM1034" s="6"/>
    </row>
    <row r="1035" spans="1:39" s="24" customFormat="1" ht="376.5" hidden="1" customHeight="1" x14ac:dyDescent="0.2">
      <c r="A1035" s="28" t="s">
        <v>3297</v>
      </c>
      <c r="B1035" s="125" t="s">
        <v>108</v>
      </c>
      <c r="C1035" s="125" t="s">
        <v>36</v>
      </c>
      <c r="D1035" s="37">
        <v>41783</v>
      </c>
      <c r="E1035" s="127">
        <v>0</v>
      </c>
      <c r="F1035" s="37" t="s">
        <v>3950</v>
      </c>
      <c r="G1035" s="127">
        <v>0.58680555555555558</v>
      </c>
      <c r="H1035" s="127">
        <v>0.25347222222222221</v>
      </c>
      <c r="I1035" s="125">
        <v>2</v>
      </c>
      <c r="J1035" s="125" t="s">
        <v>178</v>
      </c>
      <c r="K1035" s="123" t="s">
        <v>136</v>
      </c>
      <c r="L1035" s="125" t="s">
        <v>128</v>
      </c>
      <c r="M1035" s="125" t="s">
        <v>3951</v>
      </c>
      <c r="N1035" s="125" t="s">
        <v>103</v>
      </c>
      <c r="O1035" s="125" t="s">
        <v>66</v>
      </c>
      <c r="P1035" s="125" t="s">
        <v>3951</v>
      </c>
      <c r="Q1035" s="352" t="s">
        <v>3952</v>
      </c>
      <c r="R1035" s="153">
        <v>0.54100000000000004</v>
      </c>
      <c r="S1035" s="153">
        <v>0.26700000000000002</v>
      </c>
      <c r="T1035" s="153">
        <v>0.80800000000000005</v>
      </c>
      <c r="U1035" s="24" t="s">
        <v>75</v>
      </c>
      <c r="V1035" s="36">
        <v>1979</v>
      </c>
      <c r="W1035" s="36" t="s">
        <v>3880</v>
      </c>
      <c r="X1035" s="36" t="s">
        <v>2799</v>
      </c>
      <c r="Y1035" s="36" t="s">
        <v>6074</v>
      </c>
      <c r="Z1035" s="36" t="s">
        <v>2799</v>
      </c>
      <c r="AA1035" s="36" t="s">
        <v>6075</v>
      </c>
      <c r="AB1035" s="36" t="s">
        <v>2799</v>
      </c>
      <c r="AC1035" s="36" t="s">
        <v>6078</v>
      </c>
      <c r="AD1035" s="211" t="s">
        <v>48</v>
      </c>
      <c r="AE1035" s="36" t="s">
        <v>101</v>
      </c>
      <c r="AF1035" s="36"/>
      <c r="AG1035" s="448" t="s">
        <v>2808</v>
      </c>
      <c r="AH1035" s="369"/>
      <c r="AI1035" s="22"/>
      <c r="AJ1035" s="22"/>
      <c r="AK1035" s="149"/>
      <c r="AL1035" s="150"/>
      <c r="AM1035" s="6"/>
    </row>
    <row r="1036" spans="1:39" s="89" customFormat="1" ht="31.5" hidden="1" customHeight="1" x14ac:dyDescent="0.2">
      <c r="A1036" s="238" t="s">
        <v>3297</v>
      </c>
      <c r="B1036" s="1204" t="s">
        <v>108</v>
      </c>
      <c r="C1036" s="1204" t="s">
        <v>36</v>
      </c>
      <c r="D1036" s="527">
        <v>41783</v>
      </c>
      <c r="E1036" s="1504">
        <v>0.3888888888888889</v>
      </c>
      <c r="F1036" s="527">
        <v>41783</v>
      </c>
      <c r="G1036" s="1504">
        <v>0.40625</v>
      </c>
      <c r="H1036" s="1504">
        <v>1.7361111111111112E-2</v>
      </c>
      <c r="I1036" s="1204">
        <v>1</v>
      </c>
      <c r="J1036" s="1204"/>
      <c r="K1036" s="1204"/>
      <c r="L1036" s="1204" t="s">
        <v>126</v>
      </c>
      <c r="M1036" s="1204" t="s">
        <v>12464</v>
      </c>
      <c r="N1036" s="1204">
        <v>0.4</v>
      </c>
      <c r="O1036" s="1204" t="s">
        <v>72</v>
      </c>
      <c r="P1036" s="1204" t="s">
        <v>12464</v>
      </c>
      <c r="Q1036" s="1204" t="s">
        <v>12434</v>
      </c>
      <c r="R1036" s="353">
        <f>T1036</f>
        <v>5.8000000000000003E-2</v>
      </c>
      <c r="S1036" s="1204"/>
      <c r="T1036" s="1204">
        <v>5.8000000000000003E-2</v>
      </c>
      <c r="U1036" s="1204" t="s">
        <v>86</v>
      </c>
      <c r="V1036" s="1204"/>
      <c r="W1036" s="1204"/>
      <c r="X1036" s="1204"/>
      <c r="Y1036" s="1204"/>
      <c r="Z1036" s="1204"/>
      <c r="AA1036" s="1204"/>
      <c r="AB1036" s="1204"/>
      <c r="AC1036" s="1204"/>
      <c r="AD1036" s="1204" t="s">
        <v>60</v>
      </c>
      <c r="AE1036" s="1204" t="s">
        <v>98</v>
      </c>
      <c r="AF1036" s="1204"/>
      <c r="AG1036" s="1397">
        <v>3</v>
      </c>
      <c r="AH1036" s="230">
        <v>1</v>
      </c>
      <c r="AI1036" s="230"/>
      <c r="AJ1036" s="230"/>
    </row>
    <row r="1037" spans="1:39" ht="31.5" hidden="1" customHeight="1" x14ac:dyDescent="0.2">
      <c r="A1037" s="238" t="s">
        <v>3297</v>
      </c>
      <c r="B1037" s="1204" t="s">
        <v>108</v>
      </c>
      <c r="C1037" s="1" t="s">
        <v>36</v>
      </c>
      <c r="D1037" s="527">
        <v>41783</v>
      </c>
      <c r="E1037" s="1504">
        <v>0.4513888888888889</v>
      </c>
      <c r="F1037" s="527">
        <v>41783</v>
      </c>
      <c r="G1037" s="1504">
        <v>0.4826388888888889</v>
      </c>
      <c r="H1037" s="1504">
        <v>3.125E-2</v>
      </c>
      <c r="I1037" s="1204">
        <v>1</v>
      </c>
      <c r="J1037" s="1204"/>
      <c r="K1037" s="1204"/>
      <c r="L1037" s="1204" t="s">
        <v>126</v>
      </c>
      <c r="M1037" s="1204" t="s">
        <v>12465</v>
      </c>
      <c r="N1037" s="1204">
        <v>0.4</v>
      </c>
      <c r="O1037" s="1204" t="s">
        <v>72</v>
      </c>
      <c r="P1037" s="1204" t="s">
        <v>12465</v>
      </c>
      <c r="Q1037" s="1204" t="s">
        <v>12466</v>
      </c>
      <c r="R1037" s="353">
        <f>T1037</f>
        <v>2.7E-2</v>
      </c>
      <c r="S1037" s="1204"/>
      <c r="T1037" s="1204">
        <v>2.7E-2</v>
      </c>
      <c r="U1037" s="1" t="s">
        <v>86</v>
      </c>
      <c r="V1037" s="1"/>
      <c r="W1037" s="1"/>
      <c r="X1037" s="1"/>
      <c r="Y1037" s="1"/>
      <c r="Z1037" s="1"/>
      <c r="AA1037" s="1"/>
      <c r="AB1037" s="1"/>
      <c r="AC1037" s="1"/>
      <c r="AD1037" s="1" t="s">
        <v>40</v>
      </c>
      <c r="AE1037" s="1204" t="s">
        <v>98</v>
      </c>
      <c r="AF1037" s="1204"/>
      <c r="AG1037" s="1397">
        <v>3</v>
      </c>
      <c r="AH1037" s="3">
        <v>1</v>
      </c>
      <c r="AI1037" s="3"/>
      <c r="AJ1037" s="3"/>
    </row>
    <row r="1038" spans="1:39" ht="94.5" hidden="1" customHeight="1" x14ac:dyDescent="0.2">
      <c r="A1038" s="28" t="s">
        <v>3297</v>
      </c>
      <c r="B1038" s="123" t="s">
        <v>108</v>
      </c>
      <c r="C1038" s="123" t="s">
        <v>36</v>
      </c>
      <c r="D1038" s="37">
        <v>41784</v>
      </c>
      <c r="E1038" s="124">
        <v>0.625</v>
      </c>
      <c r="F1038" s="37" t="s">
        <v>3953</v>
      </c>
      <c r="G1038" s="124">
        <v>0.63680555555555551</v>
      </c>
      <c r="H1038" s="124">
        <v>1.1805555555555555E-2</v>
      </c>
      <c r="I1038" s="123">
        <v>3</v>
      </c>
      <c r="J1038" s="123" t="s">
        <v>178</v>
      </c>
      <c r="K1038" s="123" t="s">
        <v>135</v>
      </c>
      <c r="L1038" s="123" t="s">
        <v>128</v>
      </c>
      <c r="M1038" s="123" t="s">
        <v>3954</v>
      </c>
      <c r="N1038" s="123">
        <v>35</v>
      </c>
      <c r="O1038" s="123" t="s">
        <v>66</v>
      </c>
      <c r="P1038" s="123" t="s">
        <v>3955</v>
      </c>
      <c r="Q1038" s="126" t="s">
        <v>3956</v>
      </c>
      <c r="R1038" s="942">
        <v>9.6000000000000002E-2</v>
      </c>
      <c r="S1038" s="942">
        <v>4.7E-2</v>
      </c>
      <c r="T1038" s="125">
        <v>0.14299999999999999</v>
      </c>
      <c r="U1038" s="36" t="s">
        <v>75</v>
      </c>
      <c r="V1038" s="36">
        <v>1995</v>
      </c>
      <c r="W1038" s="36" t="s">
        <v>6079</v>
      </c>
      <c r="X1038" s="36" t="s">
        <v>2799</v>
      </c>
      <c r="Y1038" s="36" t="s">
        <v>6074</v>
      </c>
      <c r="Z1038" s="36" t="s">
        <v>2799</v>
      </c>
      <c r="AA1038" s="36" t="s">
        <v>6075</v>
      </c>
      <c r="AB1038" s="36" t="s">
        <v>2799</v>
      </c>
      <c r="AC1038" s="36" t="s">
        <v>6080</v>
      </c>
      <c r="AD1038" s="211" t="s">
        <v>48</v>
      </c>
      <c r="AE1038" s="36" t="s">
        <v>101</v>
      </c>
      <c r="AF1038" s="36"/>
      <c r="AG1038" s="100" t="s">
        <v>2808</v>
      </c>
    </row>
    <row r="1039" spans="1:39" ht="51.75" hidden="1" customHeight="1" x14ac:dyDescent="0.2">
      <c r="A1039" s="238" t="s">
        <v>3297</v>
      </c>
      <c r="B1039" s="1204" t="s">
        <v>108</v>
      </c>
      <c r="C1039" s="1204" t="s">
        <v>36</v>
      </c>
      <c r="D1039" s="527">
        <v>41785</v>
      </c>
      <c r="E1039" s="1504">
        <v>0.3979166666666667</v>
      </c>
      <c r="F1039" s="527">
        <v>41785</v>
      </c>
      <c r="G1039" s="1504">
        <v>0.56736111111111109</v>
      </c>
      <c r="H1039" s="1504">
        <v>0.1694444444444444</v>
      </c>
      <c r="I1039" s="1204">
        <v>1</v>
      </c>
      <c r="J1039" s="1204" t="s">
        <v>12276</v>
      </c>
      <c r="K1039" s="1204"/>
      <c r="L1039" s="1204" t="s">
        <v>126</v>
      </c>
      <c r="M1039" s="1204" t="s">
        <v>12467</v>
      </c>
      <c r="N1039" s="1204">
        <v>0.4</v>
      </c>
      <c r="O1039" s="1204" t="s">
        <v>72</v>
      </c>
      <c r="P1039" s="1204" t="s">
        <v>12467</v>
      </c>
      <c r="Q1039" s="1204" t="s">
        <v>12468</v>
      </c>
      <c r="R1039" s="353">
        <f>T1039</f>
        <v>0.28299999999999997</v>
      </c>
      <c r="S1039" s="1204"/>
      <c r="T1039" s="1204">
        <v>0.28299999999999997</v>
      </c>
      <c r="U1039" s="1" t="s">
        <v>86</v>
      </c>
      <c r="V1039" s="1"/>
      <c r="W1039" s="1"/>
      <c r="X1039" s="1"/>
      <c r="Y1039" s="1"/>
      <c r="Z1039" s="1"/>
      <c r="AA1039" s="1"/>
      <c r="AB1039" s="1"/>
      <c r="AC1039" s="1"/>
      <c r="AD1039" s="1" t="s">
        <v>40</v>
      </c>
      <c r="AE1039" s="1" t="s">
        <v>98</v>
      </c>
      <c r="AF1039" s="1"/>
      <c r="AG1039" s="1094">
        <v>3</v>
      </c>
      <c r="AH1039" s="230">
        <v>1</v>
      </c>
      <c r="AI1039" s="230"/>
      <c r="AJ1039" s="230"/>
    </row>
    <row r="1040" spans="1:39" ht="45.75" hidden="1" customHeight="1" x14ac:dyDescent="0.2">
      <c r="A1040" s="28" t="s">
        <v>3297</v>
      </c>
      <c r="B1040" s="123" t="s">
        <v>108</v>
      </c>
      <c r="C1040" s="123" t="s">
        <v>36</v>
      </c>
      <c r="D1040" s="37">
        <v>41787</v>
      </c>
      <c r="E1040" s="124">
        <v>4.1666666666666664E-2</v>
      </c>
      <c r="F1040" s="37" t="s">
        <v>4030</v>
      </c>
      <c r="G1040" s="124">
        <v>5.9722222222222225E-2</v>
      </c>
      <c r="H1040" s="124">
        <v>1.8055555555555557E-2</v>
      </c>
      <c r="I1040" s="123">
        <v>83</v>
      </c>
      <c r="J1040" s="123" t="s">
        <v>178</v>
      </c>
      <c r="K1040" s="123" t="s">
        <v>136</v>
      </c>
      <c r="L1040" s="123" t="s">
        <v>128</v>
      </c>
      <c r="M1040" s="123" t="s">
        <v>3319</v>
      </c>
      <c r="N1040" s="123" t="s">
        <v>103</v>
      </c>
      <c r="O1040" s="123" t="s">
        <v>66</v>
      </c>
      <c r="P1040" s="123" t="s">
        <v>3319</v>
      </c>
      <c r="Q1040" s="126" t="s">
        <v>4031</v>
      </c>
      <c r="R1040" s="942">
        <v>2.488</v>
      </c>
      <c r="S1040" s="942">
        <v>1.2250000000000001</v>
      </c>
      <c r="T1040" s="125">
        <v>3.7130000000000001</v>
      </c>
      <c r="U1040" s="36" t="s">
        <v>75</v>
      </c>
      <c r="V1040" s="36">
        <v>1969</v>
      </c>
      <c r="W1040" s="36" t="s">
        <v>3880</v>
      </c>
      <c r="X1040" s="36" t="s">
        <v>2799</v>
      </c>
      <c r="Y1040" s="36" t="s">
        <v>6074</v>
      </c>
      <c r="Z1040" s="36" t="s">
        <v>2799</v>
      </c>
      <c r="AA1040" s="36" t="s">
        <v>6075</v>
      </c>
      <c r="AB1040" s="36" t="s">
        <v>2799</v>
      </c>
      <c r="AC1040" s="36" t="s">
        <v>6076</v>
      </c>
      <c r="AD1040" s="211" t="s">
        <v>48</v>
      </c>
      <c r="AE1040" s="36" t="s">
        <v>101</v>
      </c>
      <c r="AF1040" s="36"/>
      <c r="AG1040" s="100" t="s">
        <v>2808</v>
      </c>
    </row>
    <row r="1041" spans="1:36" ht="15" hidden="1" customHeight="1" x14ac:dyDescent="0.2">
      <c r="A1041" s="28" t="s">
        <v>3297</v>
      </c>
      <c r="B1041" s="123" t="s">
        <v>108</v>
      </c>
      <c r="C1041" s="123" t="s">
        <v>36</v>
      </c>
      <c r="D1041" s="37">
        <v>41788</v>
      </c>
      <c r="E1041" s="123"/>
      <c r="F1041" s="37"/>
      <c r="G1041" s="123"/>
      <c r="H1041" s="123"/>
      <c r="I1041" s="123"/>
      <c r="J1041" s="123"/>
      <c r="K1041" s="123"/>
      <c r="L1041" s="123"/>
      <c r="M1041" s="123"/>
      <c r="N1041" s="123"/>
      <c r="O1041" s="123"/>
      <c r="P1041" s="123"/>
      <c r="Q1041" s="126"/>
      <c r="R1041" s="125"/>
      <c r="S1041" s="125"/>
      <c r="T1041" s="125"/>
      <c r="U1041" s="125"/>
      <c r="V1041" s="125"/>
      <c r="W1041" s="125"/>
      <c r="X1041" s="125"/>
      <c r="Y1041" s="125"/>
      <c r="Z1041" s="125"/>
      <c r="AA1041" s="125"/>
      <c r="AB1041" s="125"/>
      <c r="AC1041" s="125"/>
      <c r="AD1041" s="125"/>
      <c r="AE1041" s="125"/>
      <c r="AF1041" s="125"/>
      <c r="AG1041" s="123" t="s">
        <v>203</v>
      </c>
    </row>
    <row r="1042" spans="1:36" ht="86.25" hidden="1" customHeight="1" x14ac:dyDescent="0.2">
      <c r="A1042" s="238" t="s">
        <v>3297</v>
      </c>
      <c r="B1042" s="1204" t="s">
        <v>108</v>
      </c>
      <c r="C1042" s="1204" t="s">
        <v>36</v>
      </c>
      <c r="D1042" s="527">
        <v>41788</v>
      </c>
      <c r="E1042" s="1504">
        <v>0.5</v>
      </c>
      <c r="F1042" s="527">
        <v>41788</v>
      </c>
      <c r="G1042" s="1504">
        <v>0.64444444444444449</v>
      </c>
      <c r="H1042" s="1504">
        <v>0.14444444444444446</v>
      </c>
      <c r="I1042" s="1204">
        <v>6</v>
      </c>
      <c r="J1042" s="1204" t="s">
        <v>1284</v>
      </c>
      <c r="K1042" s="1204"/>
      <c r="L1042" s="1204" t="s">
        <v>128</v>
      </c>
      <c r="M1042" s="1204" t="s">
        <v>12469</v>
      </c>
      <c r="N1042" s="1204">
        <v>0.4</v>
      </c>
      <c r="O1042" s="1204" t="s">
        <v>66</v>
      </c>
      <c r="P1042" s="1204" t="s">
        <v>12469</v>
      </c>
      <c r="Q1042" s="1204" t="s">
        <v>12470</v>
      </c>
      <c r="R1042" s="353">
        <f>T1042</f>
        <v>2.5539999999999998</v>
      </c>
      <c r="S1042" s="1204"/>
      <c r="T1042" s="1204">
        <v>2.5539999999999998</v>
      </c>
      <c r="U1042" s="1" t="s">
        <v>75</v>
      </c>
      <c r="V1042" s="1"/>
      <c r="W1042" s="1"/>
      <c r="X1042" s="1"/>
      <c r="Y1042" s="1"/>
      <c r="Z1042" s="1"/>
      <c r="AA1042" s="1"/>
      <c r="AB1042" s="1"/>
      <c r="AC1042" s="1"/>
      <c r="AD1042" s="1" t="s">
        <v>53</v>
      </c>
      <c r="AE1042" s="1" t="s">
        <v>101</v>
      </c>
      <c r="AF1042" s="1"/>
      <c r="AG1042" s="1094">
        <v>1</v>
      </c>
      <c r="AH1042" s="3">
        <v>1</v>
      </c>
      <c r="AI1042" s="3"/>
      <c r="AJ1042" s="3"/>
    </row>
    <row r="1043" spans="1:36" ht="58.5" hidden="1" customHeight="1" x14ac:dyDescent="0.2">
      <c r="A1043" s="238" t="s">
        <v>3297</v>
      </c>
      <c r="B1043" s="1204" t="s">
        <v>108</v>
      </c>
      <c r="C1043" s="1204" t="s">
        <v>36</v>
      </c>
      <c r="D1043" s="527">
        <v>41788</v>
      </c>
      <c r="E1043" s="1504">
        <v>0.5</v>
      </c>
      <c r="F1043" s="527">
        <v>41788</v>
      </c>
      <c r="G1043" s="1504">
        <v>0.99930555555555556</v>
      </c>
      <c r="H1043" s="1504">
        <v>0.5</v>
      </c>
      <c r="I1043" s="1204">
        <v>1</v>
      </c>
      <c r="J1043" s="1204" t="s">
        <v>1284</v>
      </c>
      <c r="K1043" s="1204"/>
      <c r="L1043" s="1204" t="s">
        <v>128</v>
      </c>
      <c r="M1043" s="1204" t="s">
        <v>12469</v>
      </c>
      <c r="N1043" s="1204">
        <v>0.4</v>
      </c>
      <c r="O1043" s="1204" t="s">
        <v>66</v>
      </c>
      <c r="P1043" s="1204" t="s">
        <v>12469</v>
      </c>
      <c r="Q1043" s="1204" t="s">
        <v>12471</v>
      </c>
      <c r="R1043" s="353">
        <f>T1043</f>
        <v>1.2649999999999999</v>
      </c>
      <c r="S1043" s="1204"/>
      <c r="T1043" s="1204">
        <v>1.2649999999999999</v>
      </c>
      <c r="U1043" s="1" t="s">
        <v>75</v>
      </c>
      <c r="V1043" s="1"/>
      <c r="W1043" s="1"/>
      <c r="X1043" s="1"/>
      <c r="Y1043" s="1"/>
      <c r="Z1043" s="1"/>
      <c r="AA1043" s="1"/>
      <c r="AB1043" s="1"/>
      <c r="AC1043" s="1"/>
      <c r="AD1043" s="1" t="s">
        <v>53</v>
      </c>
      <c r="AE1043" s="1" t="s">
        <v>98</v>
      </c>
      <c r="AF1043" s="1"/>
      <c r="AG1043" s="1094">
        <v>1</v>
      </c>
      <c r="AH1043" s="230">
        <v>1</v>
      </c>
      <c r="AI1043" s="230"/>
      <c r="AJ1043" s="230"/>
    </row>
    <row r="1044" spans="1:36" ht="80.25" hidden="1" customHeight="1" x14ac:dyDescent="0.2">
      <c r="A1044" s="238" t="s">
        <v>3297</v>
      </c>
      <c r="B1044" s="1204" t="s">
        <v>108</v>
      </c>
      <c r="C1044" s="1204" t="s">
        <v>36</v>
      </c>
      <c r="D1044" s="527">
        <v>41788</v>
      </c>
      <c r="E1044" s="1504">
        <v>0.54166666666666663</v>
      </c>
      <c r="F1044" s="527">
        <v>41788</v>
      </c>
      <c r="G1044" s="1504">
        <v>0.59722222222222221</v>
      </c>
      <c r="H1044" s="1504">
        <v>5.5555555555555552E-2</v>
      </c>
      <c r="I1044" s="1204">
        <v>1</v>
      </c>
      <c r="J1044" s="1204" t="s">
        <v>12276</v>
      </c>
      <c r="K1044" s="1204"/>
      <c r="L1044" s="1204" t="s">
        <v>126</v>
      </c>
      <c r="M1044" s="1204" t="s">
        <v>12472</v>
      </c>
      <c r="N1044" s="1204">
        <v>0.4</v>
      </c>
      <c r="O1044" s="1204" t="s">
        <v>72</v>
      </c>
      <c r="P1044" s="1204" t="s">
        <v>12472</v>
      </c>
      <c r="Q1044" s="1204" t="s">
        <v>12473</v>
      </c>
      <c r="R1044" s="353">
        <f>T1044</f>
        <v>0.16</v>
      </c>
      <c r="S1044" s="1204"/>
      <c r="T1044" s="1204">
        <v>0.16</v>
      </c>
      <c r="U1044" s="1" t="s">
        <v>86</v>
      </c>
      <c r="V1044" s="1"/>
      <c r="W1044" s="1"/>
      <c r="X1044" s="1"/>
      <c r="Y1044" s="1"/>
      <c r="Z1044" s="1"/>
      <c r="AA1044" s="1"/>
      <c r="AB1044" s="1"/>
      <c r="AC1044" s="1"/>
      <c r="AD1044" s="1" t="s">
        <v>40</v>
      </c>
      <c r="AE1044" s="1" t="s">
        <v>98</v>
      </c>
      <c r="AF1044" s="1"/>
      <c r="AG1044" s="1094">
        <v>1</v>
      </c>
      <c r="AH1044" s="230">
        <v>1</v>
      </c>
      <c r="AI1044" s="230"/>
      <c r="AJ1044" s="230"/>
    </row>
    <row r="1045" spans="1:36" ht="51.75" hidden="1" customHeight="1" x14ac:dyDescent="0.2">
      <c r="A1045" s="238" t="s">
        <v>3297</v>
      </c>
      <c r="B1045" s="1204" t="s">
        <v>108</v>
      </c>
      <c r="C1045" s="1204" t="s">
        <v>36</v>
      </c>
      <c r="D1045" s="527">
        <v>41788</v>
      </c>
      <c r="E1045" s="1504">
        <v>0.4513888888888889</v>
      </c>
      <c r="F1045" s="527">
        <v>41788</v>
      </c>
      <c r="G1045" s="1504">
        <v>0.47222222222222227</v>
      </c>
      <c r="H1045" s="1504">
        <v>2.0833333333333332E-2</v>
      </c>
      <c r="I1045" s="1204">
        <v>1</v>
      </c>
      <c r="J1045" s="1204" t="s">
        <v>12276</v>
      </c>
      <c r="K1045" s="1204"/>
      <c r="L1045" s="1204" t="s">
        <v>126</v>
      </c>
      <c r="M1045" s="1204" t="s">
        <v>12474</v>
      </c>
      <c r="N1045" s="1204">
        <v>0.4</v>
      </c>
      <c r="O1045" s="1" t="s">
        <v>72</v>
      </c>
      <c r="P1045" s="1204" t="s">
        <v>12474</v>
      </c>
      <c r="Q1045" s="1204" t="s">
        <v>12475</v>
      </c>
      <c r="R1045" s="353">
        <f>T1045</f>
        <v>8.2000000000000003E-2</v>
      </c>
      <c r="S1045" s="1204"/>
      <c r="T1045" s="1204">
        <v>8.2000000000000003E-2</v>
      </c>
      <c r="U1045" s="1204" t="s">
        <v>86</v>
      </c>
      <c r="V1045" s="1204"/>
      <c r="W1045" s="1204"/>
      <c r="X1045" s="1204"/>
      <c r="Y1045" s="1204"/>
      <c r="Z1045" s="1204"/>
      <c r="AA1045" s="1204"/>
      <c r="AB1045" s="1204"/>
      <c r="AC1045" s="1204"/>
      <c r="AD1045" s="1" t="s">
        <v>40</v>
      </c>
      <c r="AE1045" s="1204" t="s">
        <v>98</v>
      </c>
      <c r="AF1045" s="1204"/>
      <c r="AG1045" s="1397">
        <v>3</v>
      </c>
      <c r="AH1045" s="230">
        <v>1</v>
      </c>
      <c r="AI1045" s="230"/>
      <c r="AJ1045" s="230"/>
    </row>
    <row r="1046" spans="1:36" ht="31.5" hidden="1" customHeight="1" x14ac:dyDescent="0.2">
      <c r="A1046" s="28" t="s">
        <v>3297</v>
      </c>
      <c r="B1046" s="123" t="s">
        <v>108</v>
      </c>
      <c r="C1046" s="123" t="s">
        <v>36</v>
      </c>
      <c r="D1046" s="37">
        <v>41789</v>
      </c>
      <c r="E1046" s="1141">
        <v>0.5</v>
      </c>
      <c r="F1046" s="37" t="s">
        <v>4121</v>
      </c>
      <c r="G1046" s="1141">
        <v>0.625</v>
      </c>
      <c r="H1046" s="1141">
        <v>0.125</v>
      </c>
      <c r="I1046" s="123">
        <v>3</v>
      </c>
      <c r="J1046" s="123" t="s">
        <v>178</v>
      </c>
      <c r="K1046" s="123" t="s">
        <v>136</v>
      </c>
      <c r="L1046" s="123" t="s">
        <v>125</v>
      </c>
      <c r="M1046" s="123" t="s">
        <v>4122</v>
      </c>
      <c r="N1046" s="123" t="s">
        <v>103</v>
      </c>
      <c r="O1046" s="123" t="s">
        <v>66</v>
      </c>
      <c r="P1046" s="123" t="s">
        <v>4122</v>
      </c>
      <c r="Q1046" s="126" t="s">
        <v>4123</v>
      </c>
      <c r="R1046" s="153">
        <v>0.78100000000000003</v>
      </c>
      <c r="S1046" s="153">
        <v>0.33500000000000002</v>
      </c>
      <c r="T1046" s="153">
        <v>1.1160000000000001</v>
      </c>
      <c r="U1046" s="125" t="s">
        <v>75</v>
      </c>
      <c r="V1046" s="125" t="s">
        <v>2799</v>
      </c>
      <c r="W1046" s="125" t="s">
        <v>2799</v>
      </c>
      <c r="X1046" s="125" t="s">
        <v>2799</v>
      </c>
      <c r="Y1046" s="125" t="s">
        <v>2799</v>
      </c>
      <c r="Z1046" s="125" t="s">
        <v>2799</v>
      </c>
      <c r="AA1046" s="125" t="s">
        <v>2799</v>
      </c>
      <c r="AB1046" s="125" t="s">
        <v>2799</v>
      </c>
      <c r="AC1046" s="125" t="s">
        <v>2799</v>
      </c>
      <c r="AD1046" s="125" t="s">
        <v>55</v>
      </c>
      <c r="AE1046" s="125" t="s">
        <v>101</v>
      </c>
      <c r="AF1046" s="125"/>
      <c r="AG1046" s="152" t="s">
        <v>2808</v>
      </c>
    </row>
    <row r="1047" spans="1:36" ht="15.75" hidden="1" customHeight="1" x14ac:dyDescent="0.2">
      <c r="A1047" s="238" t="s">
        <v>3297</v>
      </c>
      <c r="B1047" s="1204" t="s">
        <v>108</v>
      </c>
      <c r="C1047" s="1204" t="s">
        <v>36</v>
      </c>
      <c r="D1047" s="527">
        <v>41789</v>
      </c>
      <c r="E1047" s="1504">
        <v>0</v>
      </c>
      <c r="F1047" s="527">
        <v>41789</v>
      </c>
      <c r="G1047" s="1504">
        <v>0.46180555555555558</v>
      </c>
      <c r="H1047" s="1504">
        <v>0.46180555555555558</v>
      </c>
      <c r="I1047" s="1204">
        <v>1</v>
      </c>
      <c r="J1047" s="1204"/>
      <c r="K1047" s="1204"/>
      <c r="L1047" s="1204" t="s">
        <v>128</v>
      </c>
      <c r="M1047" s="1204" t="s">
        <v>12469</v>
      </c>
      <c r="N1047" s="1204">
        <v>0.4</v>
      </c>
      <c r="O1047" s="1204" t="s">
        <v>66</v>
      </c>
      <c r="P1047" s="1204" t="s">
        <v>12469</v>
      </c>
      <c r="Q1047" s="1204" t="s">
        <v>12476</v>
      </c>
      <c r="R1047" s="353">
        <f>T1047</f>
        <v>1.0089999999999999</v>
      </c>
      <c r="S1047" s="1204"/>
      <c r="T1047" s="1204">
        <v>1.0089999999999999</v>
      </c>
      <c r="U1047" s="1204" t="s">
        <v>75</v>
      </c>
      <c r="V1047" s="1204"/>
      <c r="W1047" s="1204"/>
      <c r="X1047" s="1204"/>
      <c r="Y1047" s="1204"/>
      <c r="Z1047" s="1204"/>
      <c r="AA1047" s="1204"/>
      <c r="AB1047" s="1204"/>
      <c r="AC1047" s="1204"/>
      <c r="AD1047" s="1204" t="s">
        <v>53</v>
      </c>
      <c r="AE1047" s="1204" t="s">
        <v>98</v>
      </c>
      <c r="AF1047" s="1204"/>
      <c r="AG1047" s="1397">
        <v>1</v>
      </c>
      <c r="AH1047" s="230">
        <v>1</v>
      </c>
      <c r="AI1047" s="230"/>
      <c r="AJ1047" s="230"/>
    </row>
    <row r="1048" spans="1:36" ht="31.5" hidden="1" customHeight="1" x14ac:dyDescent="0.2">
      <c r="A1048" s="28" t="s">
        <v>3297</v>
      </c>
      <c r="B1048" s="123" t="s">
        <v>108</v>
      </c>
      <c r="C1048" s="28" t="s">
        <v>36</v>
      </c>
      <c r="D1048" s="37">
        <v>41790</v>
      </c>
      <c r="E1048" s="123"/>
      <c r="F1048" s="37"/>
      <c r="G1048" s="123"/>
      <c r="H1048" s="123"/>
      <c r="I1048" s="349"/>
      <c r="J1048" s="28"/>
      <c r="K1048" s="28"/>
      <c r="L1048" s="28"/>
      <c r="M1048" s="28"/>
      <c r="N1048" s="28"/>
      <c r="O1048" s="28"/>
      <c r="P1048" s="28"/>
      <c r="Q1048" s="52"/>
      <c r="R1048" s="36"/>
      <c r="S1048" s="36"/>
      <c r="T1048" s="350"/>
      <c r="U1048" s="36"/>
      <c r="W1048" s="36"/>
      <c r="X1048" s="36"/>
      <c r="Y1048" s="36"/>
      <c r="Z1048" s="36"/>
      <c r="AA1048" s="36"/>
      <c r="AB1048" s="36"/>
      <c r="AC1048" s="36"/>
      <c r="AD1048" s="350"/>
      <c r="AE1048" s="217"/>
      <c r="AF1048" s="36"/>
      <c r="AG1048" s="28" t="s">
        <v>203</v>
      </c>
      <c r="AH1048" s="28"/>
    </row>
    <row r="1049" spans="1:36" ht="31.5" hidden="1" customHeight="1" x14ac:dyDescent="0.2">
      <c r="A1049" s="28" t="s">
        <v>4114</v>
      </c>
      <c r="B1049" s="28" t="s">
        <v>108</v>
      </c>
      <c r="C1049" s="28" t="s">
        <v>36</v>
      </c>
      <c r="D1049" s="37">
        <v>41791</v>
      </c>
      <c r="E1049" s="28"/>
      <c r="F1049" s="37"/>
      <c r="G1049" s="28"/>
      <c r="H1049" s="28"/>
      <c r="I1049" s="349"/>
      <c r="J1049" s="349"/>
      <c r="K1049" s="349"/>
      <c r="L1049" s="28"/>
      <c r="M1049" s="349"/>
      <c r="N1049" s="28"/>
      <c r="O1049" s="28"/>
      <c r="P1049" s="349"/>
      <c r="Q1049" s="52"/>
      <c r="R1049" s="36"/>
      <c r="S1049" s="36"/>
      <c r="T1049" s="36"/>
      <c r="U1049" s="350"/>
      <c r="W1049" s="36"/>
      <c r="X1049" s="36"/>
      <c r="Y1049" s="36"/>
      <c r="Z1049" s="36"/>
      <c r="AA1049" s="36"/>
      <c r="AB1049" s="36"/>
      <c r="AC1049" s="36"/>
      <c r="AD1049" s="42"/>
      <c r="AE1049" s="217"/>
      <c r="AF1049" s="36"/>
      <c r="AG1049" s="28" t="s">
        <v>203</v>
      </c>
    </row>
    <row r="1050" spans="1:36" ht="31.5" hidden="1" customHeight="1" x14ac:dyDescent="0.2">
      <c r="A1050" s="28" t="s">
        <v>4114</v>
      </c>
      <c r="B1050" s="28" t="s">
        <v>108</v>
      </c>
      <c r="C1050" s="28" t="s">
        <v>36</v>
      </c>
      <c r="D1050" s="37">
        <v>41792</v>
      </c>
      <c r="E1050" s="30"/>
      <c r="F1050" s="37"/>
      <c r="G1050" s="30"/>
      <c r="H1050" s="30"/>
      <c r="I1050" s="349"/>
      <c r="J1050" s="349"/>
      <c r="K1050" s="349"/>
      <c r="L1050" s="28"/>
      <c r="M1050" s="28"/>
      <c r="N1050" s="28"/>
      <c r="O1050" s="28"/>
      <c r="P1050" s="28"/>
      <c r="Q1050" s="52"/>
      <c r="R1050" s="36"/>
      <c r="S1050" s="36"/>
      <c r="T1050" s="36"/>
      <c r="U1050" s="36"/>
      <c r="W1050" s="36"/>
      <c r="X1050" s="36"/>
      <c r="Y1050" s="36"/>
      <c r="Z1050" s="36"/>
      <c r="AA1050" s="36"/>
      <c r="AB1050" s="36"/>
      <c r="AC1050" s="36"/>
      <c r="AD1050" s="350"/>
      <c r="AE1050" s="217"/>
      <c r="AF1050" s="36"/>
      <c r="AG1050" s="28" t="s">
        <v>203</v>
      </c>
      <c r="AH1050" s="28"/>
    </row>
    <row r="1051" spans="1:36" ht="31.5" hidden="1" customHeight="1" x14ac:dyDescent="0.2">
      <c r="A1051" s="238" t="s">
        <v>4114</v>
      </c>
      <c r="B1051" s="140" t="s">
        <v>108</v>
      </c>
      <c r="C1051" s="140" t="s">
        <v>36</v>
      </c>
      <c r="D1051" s="465">
        <v>41792</v>
      </c>
      <c r="E1051" s="320">
        <v>0.47569444444444442</v>
      </c>
      <c r="F1051" s="465">
        <v>41792</v>
      </c>
      <c r="G1051" s="320">
        <v>0.55902777777777779</v>
      </c>
      <c r="H1051" s="1562">
        <v>8.3333333333333329E-2</v>
      </c>
      <c r="I1051" s="140">
        <v>1</v>
      </c>
      <c r="J1051" s="1214" t="s">
        <v>1284</v>
      </c>
      <c r="K1051" s="1214"/>
      <c r="L1051" s="140" t="s">
        <v>126</v>
      </c>
      <c r="M1051" s="1214" t="s">
        <v>12477</v>
      </c>
      <c r="N1051" s="140">
        <v>0.4</v>
      </c>
      <c r="O1051" s="140" t="s">
        <v>72</v>
      </c>
      <c r="P1051" s="1214" t="s">
        <v>12477</v>
      </c>
      <c r="Q1051" s="140" t="s">
        <v>12478</v>
      </c>
      <c r="R1051" s="45">
        <f>T1051</f>
        <v>0.38700000000000001</v>
      </c>
      <c r="S1051" s="140"/>
      <c r="T1051" s="140">
        <v>0.38700000000000001</v>
      </c>
      <c r="U1051" s="140" t="s">
        <v>86</v>
      </c>
      <c r="V1051" s="230"/>
      <c r="W1051" s="140"/>
      <c r="X1051" s="140"/>
      <c r="Y1051" s="140"/>
      <c r="Z1051" s="140"/>
      <c r="AA1051" s="140"/>
      <c r="AB1051" s="140"/>
      <c r="AC1051" s="140"/>
      <c r="AD1051" s="1270" t="s">
        <v>40</v>
      </c>
      <c r="AE1051" s="491" t="s">
        <v>98</v>
      </c>
      <c r="AF1051" s="140"/>
      <c r="AG1051" s="233">
        <v>3</v>
      </c>
      <c r="AH1051" s="140">
        <v>1</v>
      </c>
      <c r="AI1051" s="230"/>
      <c r="AJ1051" s="230"/>
    </row>
    <row r="1052" spans="1:36" ht="31.5" hidden="1" customHeight="1" x14ac:dyDescent="0.2">
      <c r="A1052" s="238" t="s">
        <v>4114</v>
      </c>
      <c r="B1052" s="140" t="s">
        <v>108</v>
      </c>
      <c r="C1052" s="140" t="s">
        <v>36</v>
      </c>
      <c r="D1052" s="465">
        <v>41792</v>
      </c>
      <c r="E1052" s="320">
        <v>0.8125</v>
      </c>
      <c r="F1052" s="465">
        <v>41792</v>
      </c>
      <c r="G1052" s="320">
        <v>0.89236111111111116</v>
      </c>
      <c r="H1052" s="320">
        <v>7.9861111111111105E-2</v>
      </c>
      <c r="I1052" s="140">
        <v>1</v>
      </c>
      <c r="J1052" s="1214"/>
      <c r="K1052" s="1214"/>
      <c r="L1052" s="140" t="s">
        <v>126</v>
      </c>
      <c r="M1052" s="1214" t="s">
        <v>12479</v>
      </c>
      <c r="N1052" s="140">
        <v>0.4</v>
      </c>
      <c r="O1052" s="140" t="s">
        <v>72</v>
      </c>
      <c r="P1052" s="1214" t="s">
        <v>12479</v>
      </c>
      <c r="Q1052" s="140" t="s">
        <v>12480</v>
      </c>
      <c r="R1052" s="45">
        <f>T1052</f>
        <v>5.2999999999999999E-2</v>
      </c>
      <c r="S1052" s="140"/>
      <c r="T1052" s="140">
        <v>5.2999999999999999E-2</v>
      </c>
      <c r="U1052" s="140" t="s">
        <v>86</v>
      </c>
      <c r="V1052" s="230"/>
      <c r="W1052" s="140"/>
      <c r="X1052" s="140"/>
      <c r="Y1052" s="140"/>
      <c r="Z1052" s="140"/>
      <c r="AA1052" s="140"/>
      <c r="AB1052" s="140"/>
      <c r="AC1052" s="140"/>
      <c r="AD1052" s="140" t="s">
        <v>40</v>
      </c>
      <c r="AE1052" s="491" t="s">
        <v>98</v>
      </c>
      <c r="AF1052" s="140"/>
      <c r="AG1052" s="233">
        <v>3</v>
      </c>
      <c r="AH1052" s="140">
        <v>1</v>
      </c>
      <c r="AI1052" s="230"/>
      <c r="AJ1052" s="230"/>
    </row>
    <row r="1053" spans="1:36" ht="47.25" hidden="1" customHeight="1" x14ac:dyDescent="0.2">
      <c r="A1053" s="28" t="s">
        <v>4114</v>
      </c>
      <c r="B1053" s="28" t="s">
        <v>108</v>
      </c>
      <c r="C1053" s="28" t="s">
        <v>36</v>
      </c>
      <c r="D1053" s="37">
        <v>41793</v>
      </c>
      <c r="E1053" s="28"/>
      <c r="F1053" s="37"/>
      <c r="G1053" s="28"/>
      <c r="H1053" s="28"/>
      <c r="I1053" s="28"/>
      <c r="J1053" s="349"/>
      <c r="K1053" s="349"/>
      <c r="L1053" s="28"/>
      <c r="M1053" s="349"/>
      <c r="N1053" s="28"/>
      <c r="O1053" s="28"/>
      <c r="P1053" s="349"/>
      <c r="Q1053" s="52"/>
      <c r="R1053" s="36"/>
      <c r="S1053" s="36"/>
      <c r="T1053" s="36"/>
      <c r="U1053" s="36"/>
      <c r="W1053" s="36"/>
      <c r="X1053" s="36"/>
      <c r="Y1053" s="36"/>
      <c r="Z1053" s="36"/>
      <c r="AA1053" s="36"/>
      <c r="AB1053" s="36"/>
      <c r="AC1053" s="36"/>
      <c r="AD1053" s="42"/>
      <c r="AE1053" s="217"/>
      <c r="AF1053" s="36"/>
      <c r="AG1053" s="28" t="s">
        <v>203</v>
      </c>
      <c r="AH1053" s="28"/>
    </row>
    <row r="1054" spans="1:36" ht="31.5" hidden="1" customHeight="1" x14ac:dyDescent="0.2">
      <c r="A1054" s="28" t="s">
        <v>4114</v>
      </c>
      <c r="B1054" s="28" t="s">
        <v>108</v>
      </c>
      <c r="C1054" s="28" t="s">
        <v>36</v>
      </c>
      <c r="D1054" s="37">
        <v>41794</v>
      </c>
      <c r="E1054" s="28"/>
      <c r="F1054" s="37"/>
      <c r="G1054" s="28"/>
      <c r="H1054" s="28"/>
      <c r="I1054" s="28"/>
      <c r="J1054" s="349"/>
      <c r="K1054" s="349"/>
      <c r="L1054" s="28"/>
      <c r="M1054" s="28"/>
      <c r="N1054" s="28"/>
      <c r="O1054" s="28"/>
      <c r="P1054" s="28"/>
      <c r="Q1054" s="52"/>
      <c r="R1054" s="36"/>
      <c r="S1054" s="36"/>
      <c r="T1054" s="36"/>
      <c r="U1054" s="36"/>
      <c r="W1054" s="36"/>
      <c r="X1054" s="36"/>
      <c r="Y1054" s="36"/>
      <c r="Z1054" s="36"/>
      <c r="AA1054" s="36"/>
      <c r="AB1054" s="36"/>
      <c r="AC1054" s="36"/>
      <c r="AD1054" s="42"/>
      <c r="AE1054" s="217"/>
      <c r="AF1054" s="36"/>
      <c r="AG1054" s="28" t="s">
        <v>203</v>
      </c>
      <c r="AH1054" s="28"/>
    </row>
    <row r="1055" spans="1:36" ht="31.5" hidden="1" customHeight="1" x14ac:dyDescent="0.2">
      <c r="A1055" s="238" t="s">
        <v>4114</v>
      </c>
      <c r="B1055" s="140" t="s">
        <v>108</v>
      </c>
      <c r="C1055" s="140" t="s">
        <v>36</v>
      </c>
      <c r="D1055" s="465">
        <v>41794</v>
      </c>
      <c r="E1055" s="320">
        <v>0.59375</v>
      </c>
      <c r="F1055" s="465">
        <v>41794</v>
      </c>
      <c r="G1055" s="320">
        <v>0.61805555555555558</v>
      </c>
      <c r="H1055" s="320">
        <v>2.4305555555555556E-2</v>
      </c>
      <c r="I1055" s="140">
        <v>1</v>
      </c>
      <c r="J1055" s="1214" t="s">
        <v>12276</v>
      </c>
      <c r="K1055" s="1214"/>
      <c r="L1055" s="1214" t="s">
        <v>126</v>
      </c>
      <c r="M1055" s="140" t="s">
        <v>12481</v>
      </c>
      <c r="N1055" s="140">
        <v>0.4</v>
      </c>
      <c r="O1055" s="140" t="s">
        <v>72</v>
      </c>
      <c r="P1055" s="1214" t="s">
        <v>12481</v>
      </c>
      <c r="Q1055" s="140" t="s">
        <v>12416</v>
      </c>
      <c r="R1055" s="45">
        <f>T1055</f>
        <v>2.9000000000000001E-2</v>
      </c>
      <c r="S1055" s="140"/>
      <c r="T1055" s="140">
        <v>2.9000000000000001E-2</v>
      </c>
      <c r="U1055" s="140" t="s">
        <v>86</v>
      </c>
      <c r="V1055" s="230"/>
      <c r="W1055" s="140"/>
      <c r="X1055" s="140"/>
      <c r="Y1055" s="140"/>
      <c r="Z1055" s="140"/>
      <c r="AA1055" s="140"/>
      <c r="AB1055" s="140"/>
      <c r="AC1055" s="140"/>
      <c r="AD1055" s="1270" t="s">
        <v>40</v>
      </c>
      <c r="AE1055" s="491" t="s">
        <v>98</v>
      </c>
      <c r="AF1055" s="140"/>
      <c r="AG1055" s="233">
        <v>3</v>
      </c>
      <c r="AH1055" s="140">
        <v>1</v>
      </c>
      <c r="AI1055" s="230"/>
      <c r="AJ1055" s="230"/>
    </row>
    <row r="1056" spans="1:36" ht="31.5" hidden="1" customHeight="1" x14ac:dyDescent="0.2">
      <c r="A1056" s="28" t="s">
        <v>4114</v>
      </c>
      <c r="B1056" s="28" t="s">
        <v>108</v>
      </c>
      <c r="C1056" s="28" t="s">
        <v>36</v>
      </c>
      <c r="D1056" s="37">
        <v>41795</v>
      </c>
      <c r="E1056" s="30"/>
      <c r="F1056" s="37"/>
      <c r="G1056" s="30"/>
      <c r="H1056" s="30"/>
      <c r="I1056" s="349"/>
      <c r="J1056" s="28"/>
      <c r="K1056" s="28"/>
      <c r="L1056" s="28"/>
      <c r="M1056" s="28"/>
      <c r="N1056" s="28"/>
      <c r="O1056" s="28"/>
      <c r="P1056" s="28"/>
      <c r="Q1056" s="52"/>
      <c r="R1056" s="36"/>
      <c r="S1056" s="36"/>
      <c r="T1056" s="350"/>
      <c r="U1056" s="36"/>
      <c r="W1056" s="36"/>
      <c r="X1056" s="36"/>
      <c r="Y1056" s="36"/>
      <c r="Z1056" s="36"/>
      <c r="AA1056" s="36"/>
      <c r="AB1056" s="36"/>
      <c r="AC1056" s="36"/>
      <c r="AD1056" s="350"/>
      <c r="AE1056" s="217"/>
      <c r="AF1056" s="36"/>
      <c r="AG1056" s="28" t="s">
        <v>203</v>
      </c>
      <c r="AH1056" s="28"/>
    </row>
    <row r="1057" spans="1:39" ht="47.25" hidden="1" customHeight="1" x14ac:dyDescent="0.2">
      <c r="A1057" s="238" t="s">
        <v>4114</v>
      </c>
      <c r="B1057" s="140" t="s">
        <v>108</v>
      </c>
      <c r="C1057" s="140" t="s">
        <v>36</v>
      </c>
      <c r="D1057" s="465">
        <v>41795</v>
      </c>
      <c r="E1057" s="320">
        <v>0.5</v>
      </c>
      <c r="F1057" s="465">
        <v>41795</v>
      </c>
      <c r="G1057" s="320">
        <v>0.5625</v>
      </c>
      <c r="H1057" s="320">
        <v>6.25E-2</v>
      </c>
      <c r="I1057" s="1214">
        <v>1</v>
      </c>
      <c r="J1057" s="1214" t="s">
        <v>1284</v>
      </c>
      <c r="K1057" s="1214"/>
      <c r="L1057" s="140" t="s">
        <v>126</v>
      </c>
      <c r="M1057" s="1214" t="s">
        <v>12482</v>
      </c>
      <c r="N1057" s="140">
        <v>0.4</v>
      </c>
      <c r="O1057" s="140" t="s">
        <v>72</v>
      </c>
      <c r="P1057" s="1214" t="s">
        <v>12482</v>
      </c>
      <c r="Q1057" s="140" t="s">
        <v>12483</v>
      </c>
      <c r="R1057" s="45">
        <f>T1057</f>
        <v>0.1</v>
      </c>
      <c r="S1057" s="140"/>
      <c r="T1057" s="1214">
        <v>0.1</v>
      </c>
      <c r="U1057" s="1214" t="s">
        <v>86</v>
      </c>
      <c r="V1057" s="230"/>
      <c r="W1057" s="140"/>
      <c r="X1057" s="140"/>
      <c r="Y1057" s="140"/>
      <c r="Z1057" s="140"/>
      <c r="AA1057" s="140"/>
      <c r="AB1057" s="140"/>
      <c r="AC1057" s="140"/>
      <c r="AD1057" s="140" t="s">
        <v>40</v>
      </c>
      <c r="AE1057" s="491" t="s">
        <v>98</v>
      </c>
      <c r="AF1057" s="140"/>
      <c r="AG1057" s="233">
        <v>3</v>
      </c>
      <c r="AH1057" s="230">
        <v>1</v>
      </c>
      <c r="AI1057" s="230"/>
      <c r="AJ1057" s="230"/>
    </row>
    <row r="1058" spans="1:39" ht="47.25" hidden="1" customHeight="1" x14ac:dyDescent="0.2">
      <c r="A1058" s="238" t="s">
        <v>4114</v>
      </c>
      <c r="B1058" s="140" t="s">
        <v>108</v>
      </c>
      <c r="C1058" s="140" t="s">
        <v>36</v>
      </c>
      <c r="D1058" s="465">
        <v>41795</v>
      </c>
      <c r="E1058" s="320">
        <v>0.45833333333333331</v>
      </c>
      <c r="F1058" s="465">
        <v>41795</v>
      </c>
      <c r="G1058" s="320">
        <v>0.50694444444444442</v>
      </c>
      <c r="H1058" s="320">
        <v>4.8611111111111105E-2</v>
      </c>
      <c r="I1058" s="140">
        <v>1</v>
      </c>
      <c r="J1058" s="1214" t="s">
        <v>1284</v>
      </c>
      <c r="K1058" s="1214"/>
      <c r="L1058" s="140" t="s">
        <v>126</v>
      </c>
      <c r="M1058" s="140" t="s">
        <v>12484</v>
      </c>
      <c r="N1058" s="140">
        <v>0.4</v>
      </c>
      <c r="O1058" s="140" t="s">
        <v>72</v>
      </c>
      <c r="P1058" s="140" t="s">
        <v>12484</v>
      </c>
      <c r="Q1058" s="140" t="s">
        <v>12485</v>
      </c>
      <c r="R1058" s="45">
        <f>T1058</f>
        <v>0.1</v>
      </c>
      <c r="S1058" s="140"/>
      <c r="T1058" s="140">
        <v>0.1</v>
      </c>
      <c r="U1058" s="230" t="s">
        <v>86</v>
      </c>
      <c r="V1058" s="230"/>
      <c r="W1058" s="230"/>
      <c r="X1058" s="230"/>
      <c r="Y1058" s="230"/>
      <c r="Z1058" s="230"/>
      <c r="AA1058" s="230"/>
      <c r="AB1058" s="230"/>
      <c r="AC1058" s="230"/>
      <c r="AD1058" s="140" t="s">
        <v>40</v>
      </c>
      <c r="AE1058" s="230" t="s">
        <v>98</v>
      </c>
      <c r="AF1058" s="230"/>
      <c r="AG1058" s="1468">
        <v>3</v>
      </c>
      <c r="AH1058" s="230">
        <v>1</v>
      </c>
      <c r="AI1058" s="230"/>
      <c r="AJ1058" s="230"/>
    </row>
    <row r="1059" spans="1:39" ht="47.25" hidden="1" customHeight="1" x14ac:dyDescent="0.2">
      <c r="A1059" s="28" t="s">
        <v>4114</v>
      </c>
      <c r="B1059" s="123" t="s">
        <v>108</v>
      </c>
      <c r="C1059" s="123" t="s">
        <v>36</v>
      </c>
      <c r="D1059" s="37">
        <v>41796</v>
      </c>
      <c r="E1059" s="1141">
        <v>0.59027777777777779</v>
      </c>
      <c r="F1059" s="37" t="s">
        <v>4328</v>
      </c>
      <c r="G1059" s="1141">
        <v>0.6166666666666667</v>
      </c>
      <c r="H1059" s="1141">
        <v>2.6388888888888889E-2</v>
      </c>
      <c r="I1059" s="123">
        <v>5</v>
      </c>
      <c r="J1059" s="123" t="s">
        <v>178</v>
      </c>
      <c r="K1059" s="123" t="s">
        <v>3044</v>
      </c>
      <c r="L1059" s="123" t="s">
        <v>125</v>
      </c>
      <c r="M1059" s="123" t="s">
        <v>4329</v>
      </c>
      <c r="N1059" s="123" t="s">
        <v>103</v>
      </c>
      <c r="O1059" s="123" t="s">
        <v>66</v>
      </c>
      <c r="P1059" s="123" t="s">
        <v>4330</v>
      </c>
      <c r="Q1059" s="126" t="s">
        <v>4331</v>
      </c>
      <c r="R1059" s="125">
        <v>0.20399999999999999</v>
      </c>
      <c r="S1059" s="125">
        <v>0.10199999999999999</v>
      </c>
      <c r="T1059" s="125">
        <v>0.30599999999999999</v>
      </c>
      <c r="U1059" s="125" t="s">
        <v>75</v>
      </c>
      <c r="V1059" s="125">
        <v>1986</v>
      </c>
      <c r="W1059" s="125" t="s">
        <v>6081</v>
      </c>
      <c r="X1059" s="125" t="s">
        <v>2799</v>
      </c>
      <c r="Y1059" s="125" t="s">
        <v>6074</v>
      </c>
      <c r="Z1059" s="125" t="s">
        <v>2799</v>
      </c>
      <c r="AA1059" s="125" t="s">
        <v>6075</v>
      </c>
      <c r="AB1059" s="125" t="s">
        <v>2799</v>
      </c>
      <c r="AC1059" s="125" t="s">
        <v>6074</v>
      </c>
      <c r="AD1059" s="125" t="s">
        <v>55</v>
      </c>
      <c r="AE1059" s="125" t="s">
        <v>101</v>
      </c>
      <c r="AF1059" s="125"/>
      <c r="AG1059" s="123" t="s">
        <v>2814</v>
      </c>
    </row>
    <row r="1060" spans="1:39" ht="94.5" hidden="1" customHeight="1" x14ac:dyDescent="0.2">
      <c r="A1060" s="123" t="s">
        <v>4114</v>
      </c>
      <c r="B1060" s="123" t="s">
        <v>108</v>
      </c>
      <c r="C1060" s="123" t="s">
        <v>36</v>
      </c>
      <c r="D1060" s="37">
        <v>41797</v>
      </c>
      <c r="E1060" s="1141">
        <v>0.45833333333333331</v>
      </c>
      <c r="F1060" s="37" t="s">
        <v>4332</v>
      </c>
      <c r="G1060" s="1141">
        <v>0.55138888888888882</v>
      </c>
      <c r="H1060" s="1141">
        <v>9.3055555555555558E-2</v>
      </c>
      <c r="I1060" s="123">
        <v>1</v>
      </c>
      <c r="J1060" s="123" t="s">
        <v>516</v>
      </c>
      <c r="K1060" s="123" t="s">
        <v>134</v>
      </c>
      <c r="L1060" s="123" t="s">
        <v>125</v>
      </c>
      <c r="M1060" s="123" t="s">
        <v>4333</v>
      </c>
      <c r="N1060" s="123" t="s">
        <v>103</v>
      </c>
      <c r="O1060" s="123" t="s">
        <v>66</v>
      </c>
      <c r="P1060" s="123" t="s">
        <v>4333</v>
      </c>
      <c r="Q1060" s="126" t="s">
        <v>4334</v>
      </c>
      <c r="R1060" s="125">
        <v>0.11700000000000001</v>
      </c>
      <c r="S1060" s="125">
        <v>5.8000000000000003E-2</v>
      </c>
      <c r="T1060" s="125">
        <v>0.17499999999999999</v>
      </c>
      <c r="U1060" s="125" t="s">
        <v>75</v>
      </c>
      <c r="V1060" s="125">
        <v>1986</v>
      </c>
      <c r="W1060" s="125" t="s">
        <v>6081</v>
      </c>
      <c r="X1060" s="125" t="s">
        <v>2799</v>
      </c>
      <c r="Y1060" s="125" t="s">
        <v>6074</v>
      </c>
      <c r="Z1060" s="125" t="s">
        <v>2799</v>
      </c>
      <c r="AA1060" s="125" t="s">
        <v>6075</v>
      </c>
      <c r="AB1060" s="125" t="s">
        <v>2799</v>
      </c>
      <c r="AC1060" s="125" t="s">
        <v>6074</v>
      </c>
      <c r="AD1060" s="36" t="s">
        <v>55</v>
      </c>
      <c r="AE1060" s="125" t="s">
        <v>101</v>
      </c>
      <c r="AF1060" s="125"/>
      <c r="AG1060" s="123" t="s">
        <v>2808</v>
      </c>
    </row>
    <row r="1061" spans="1:39" ht="110.25" hidden="1" customHeight="1" x14ac:dyDescent="0.2">
      <c r="A1061" s="123" t="s">
        <v>4114</v>
      </c>
      <c r="B1061" s="123" t="s">
        <v>108</v>
      </c>
      <c r="C1061" s="123" t="s">
        <v>36</v>
      </c>
      <c r="D1061" s="37">
        <v>41797</v>
      </c>
      <c r="E1061" s="124">
        <v>0.78125</v>
      </c>
      <c r="F1061" s="37" t="s">
        <v>4332</v>
      </c>
      <c r="G1061" s="124">
        <v>0.87986111111111109</v>
      </c>
      <c r="H1061" s="124">
        <v>9.8611111111111108E-2</v>
      </c>
      <c r="I1061" s="123">
        <v>4</v>
      </c>
      <c r="J1061" s="123" t="s">
        <v>178</v>
      </c>
      <c r="K1061" s="123" t="s">
        <v>134</v>
      </c>
      <c r="L1061" s="123" t="s">
        <v>128</v>
      </c>
      <c r="M1061" s="123" t="s">
        <v>4335</v>
      </c>
      <c r="N1061" s="123" t="s">
        <v>103</v>
      </c>
      <c r="O1061" s="123" t="s">
        <v>66</v>
      </c>
      <c r="P1061" s="123" t="s">
        <v>4335</v>
      </c>
      <c r="Q1061" s="126" t="s">
        <v>4336</v>
      </c>
      <c r="R1061" s="153">
        <v>0.14499999999999999</v>
      </c>
      <c r="S1061" s="153">
        <v>7.2999999999999995E-2</v>
      </c>
      <c r="T1061" s="153">
        <v>0.218</v>
      </c>
      <c r="U1061" s="125" t="s">
        <v>74</v>
      </c>
      <c r="V1061" s="125">
        <v>1979</v>
      </c>
      <c r="W1061" s="125" t="s">
        <v>6082</v>
      </c>
      <c r="X1061" s="125" t="s">
        <v>2799</v>
      </c>
      <c r="Y1061" s="125" t="s">
        <v>6074</v>
      </c>
      <c r="Z1061" s="125" t="s">
        <v>2799</v>
      </c>
      <c r="AA1061" s="125" t="s">
        <v>6075</v>
      </c>
      <c r="AB1061" s="125" t="s">
        <v>2799</v>
      </c>
      <c r="AC1061" s="125" t="s">
        <v>6078</v>
      </c>
      <c r="AD1061" s="125" t="s">
        <v>48</v>
      </c>
      <c r="AE1061" s="125" t="s">
        <v>101</v>
      </c>
      <c r="AF1061" s="125"/>
      <c r="AG1061" s="123" t="s">
        <v>3409</v>
      </c>
    </row>
    <row r="1062" spans="1:39" ht="78.75" hidden="1" customHeight="1" x14ac:dyDescent="0.2">
      <c r="A1062" s="123" t="s">
        <v>4114</v>
      </c>
      <c r="B1062" s="123" t="s">
        <v>108</v>
      </c>
      <c r="C1062" s="123" t="s">
        <v>36</v>
      </c>
      <c r="D1062" s="37">
        <v>41797</v>
      </c>
      <c r="E1062" s="124">
        <v>0.87986111111111109</v>
      </c>
      <c r="F1062" s="37" t="s">
        <v>4337</v>
      </c>
      <c r="G1062" s="124">
        <v>7.7777777777777779E-2</v>
      </c>
      <c r="H1062" s="124">
        <v>0.19791666666666666</v>
      </c>
      <c r="I1062" s="123">
        <v>2</v>
      </c>
      <c r="J1062" s="123" t="s">
        <v>178</v>
      </c>
      <c r="K1062" s="349" t="s">
        <v>134</v>
      </c>
      <c r="L1062" s="123" t="s">
        <v>128</v>
      </c>
      <c r="M1062" s="123" t="s">
        <v>4335</v>
      </c>
      <c r="N1062" s="123" t="s">
        <v>103</v>
      </c>
      <c r="O1062" s="123" t="s">
        <v>66</v>
      </c>
      <c r="P1062" s="123" t="s">
        <v>4338</v>
      </c>
      <c r="Q1062" s="126" t="s">
        <v>4339</v>
      </c>
      <c r="R1062" s="153">
        <v>0.35699999999999998</v>
      </c>
      <c r="S1062" s="153">
        <v>0.17899999999999999</v>
      </c>
      <c r="T1062" s="153">
        <v>0.53600000000000003</v>
      </c>
      <c r="U1062" s="125" t="s">
        <v>74</v>
      </c>
      <c r="V1062" s="125">
        <v>1979</v>
      </c>
      <c r="W1062" s="125" t="s">
        <v>6082</v>
      </c>
      <c r="X1062" s="125" t="s">
        <v>2799</v>
      </c>
      <c r="Y1062" s="125" t="s">
        <v>6074</v>
      </c>
      <c r="Z1062" s="125" t="s">
        <v>2799</v>
      </c>
      <c r="AA1062" s="125" t="s">
        <v>6075</v>
      </c>
      <c r="AB1062" s="125" t="s">
        <v>2799</v>
      </c>
      <c r="AC1062" s="125" t="s">
        <v>6078</v>
      </c>
      <c r="AD1062" s="125" t="s">
        <v>48</v>
      </c>
      <c r="AE1062" s="125" t="s">
        <v>101</v>
      </c>
      <c r="AF1062" s="125"/>
      <c r="AG1062" s="152" t="s">
        <v>2808</v>
      </c>
    </row>
    <row r="1063" spans="1:39" ht="47.25" hidden="1" customHeight="1" x14ac:dyDescent="0.2">
      <c r="A1063" s="123" t="s">
        <v>4114</v>
      </c>
      <c r="B1063" s="123" t="s">
        <v>108</v>
      </c>
      <c r="C1063" s="123" t="s">
        <v>36</v>
      </c>
      <c r="D1063" s="37">
        <v>41798</v>
      </c>
      <c r="E1063" s="123"/>
      <c r="F1063" s="37"/>
      <c r="G1063" s="123"/>
      <c r="H1063" s="123"/>
      <c r="I1063" s="123"/>
      <c r="J1063" s="123"/>
      <c r="K1063" s="123"/>
      <c r="L1063" s="123"/>
      <c r="M1063" s="123"/>
      <c r="N1063" s="123"/>
      <c r="O1063" s="123"/>
      <c r="P1063" s="123"/>
      <c r="Q1063" s="126"/>
      <c r="R1063" s="99"/>
      <c r="S1063" s="99"/>
      <c r="T1063" s="99"/>
      <c r="U1063" s="36"/>
      <c r="V1063" s="36"/>
      <c r="W1063" s="36"/>
      <c r="X1063" s="36"/>
      <c r="Y1063" s="36"/>
      <c r="Z1063" s="36"/>
      <c r="AA1063" s="36"/>
      <c r="AB1063" s="36"/>
      <c r="AC1063" s="36"/>
      <c r="AD1063" s="36"/>
      <c r="AE1063" s="125"/>
      <c r="AF1063" s="125"/>
      <c r="AG1063" s="123" t="s">
        <v>203</v>
      </c>
    </row>
    <row r="1064" spans="1:39" ht="47.25" hidden="1" customHeight="1" x14ac:dyDescent="0.2">
      <c r="A1064" s="1100" t="s">
        <v>4114</v>
      </c>
      <c r="B1064" s="669" t="s">
        <v>108</v>
      </c>
      <c r="C1064" s="669" t="s">
        <v>36</v>
      </c>
      <c r="D1064" s="465">
        <v>41798</v>
      </c>
      <c r="E1064" s="1125">
        <v>0.46180555555555558</v>
      </c>
      <c r="F1064" s="465">
        <v>41798</v>
      </c>
      <c r="G1064" s="1125">
        <v>0.5625</v>
      </c>
      <c r="H1064" s="1125">
        <v>0.10069444444444443</v>
      </c>
      <c r="I1064" s="669">
        <v>1</v>
      </c>
      <c r="J1064" s="669" t="s">
        <v>1284</v>
      </c>
      <c r="K1064" s="669"/>
      <c r="L1064" s="669" t="s">
        <v>130</v>
      </c>
      <c r="M1064" s="669" t="s">
        <v>12486</v>
      </c>
      <c r="N1064" s="669">
        <v>0.4</v>
      </c>
      <c r="O1064" s="669" t="s">
        <v>64</v>
      </c>
      <c r="P1064" s="669" t="s">
        <v>12486</v>
      </c>
      <c r="Q1064" s="669" t="s">
        <v>12487</v>
      </c>
      <c r="R1064" s="353">
        <f>T1064</f>
        <v>2.3980000000000001</v>
      </c>
      <c r="S1064" s="669"/>
      <c r="T1064" s="669">
        <v>2.3980000000000001</v>
      </c>
      <c r="U1064" s="669" t="s">
        <v>77</v>
      </c>
      <c r="V1064" s="669"/>
      <c r="W1064" s="669"/>
      <c r="X1064" s="669"/>
      <c r="Y1064" s="669"/>
      <c r="Z1064" s="669"/>
      <c r="AA1064" s="669"/>
      <c r="AB1064" s="669"/>
      <c r="AC1064" s="669"/>
      <c r="AD1064" s="669" t="s">
        <v>48</v>
      </c>
      <c r="AE1064" s="669" t="s">
        <v>101</v>
      </c>
      <c r="AF1064" s="669"/>
      <c r="AG1064" s="1007">
        <v>1</v>
      </c>
      <c r="AH1064" s="230">
        <v>1</v>
      </c>
      <c r="AI1064" s="230"/>
      <c r="AJ1064" s="230"/>
    </row>
    <row r="1065" spans="1:39" s="24" customFormat="1" ht="294.75" hidden="1" customHeight="1" x14ac:dyDescent="0.2">
      <c r="A1065" s="28" t="s">
        <v>4114</v>
      </c>
      <c r="B1065" s="123" t="s">
        <v>108</v>
      </c>
      <c r="C1065" s="123" t="s">
        <v>36</v>
      </c>
      <c r="D1065" s="37">
        <v>41799</v>
      </c>
      <c r="E1065" s="123" t="s">
        <v>4410</v>
      </c>
      <c r="F1065" s="37" t="s">
        <v>4409</v>
      </c>
      <c r="G1065" s="123" t="s">
        <v>4411</v>
      </c>
      <c r="H1065" s="1141">
        <v>6.2500000000000003E-3</v>
      </c>
      <c r="I1065" s="123">
        <v>1</v>
      </c>
      <c r="J1065" s="123" t="s">
        <v>3732</v>
      </c>
      <c r="K1065" s="123" t="s">
        <v>3732</v>
      </c>
      <c r="L1065" s="123" t="s">
        <v>125</v>
      </c>
      <c r="M1065" s="123" t="s">
        <v>4412</v>
      </c>
      <c r="N1065" s="123" t="s">
        <v>103</v>
      </c>
      <c r="O1065" s="123" t="s">
        <v>66</v>
      </c>
      <c r="P1065" s="123" t="s">
        <v>4412</v>
      </c>
      <c r="Q1065" s="418" t="s">
        <v>4413</v>
      </c>
      <c r="R1065" s="125">
        <v>0.05</v>
      </c>
      <c r="S1065" s="125">
        <v>0.03</v>
      </c>
      <c r="T1065" s="125">
        <v>8.2000000000000003E-2</v>
      </c>
      <c r="U1065" s="24" t="s">
        <v>75</v>
      </c>
      <c r="V1065" s="36">
        <v>2013</v>
      </c>
      <c r="W1065" s="36" t="s">
        <v>2801</v>
      </c>
      <c r="X1065" s="36" t="s">
        <v>2803</v>
      </c>
      <c r="Y1065" s="36">
        <v>2013</v>
      </c>
      <c r="Z1065" s="36" t="s">
        <v>2799</v>
      </c>
      <c r="AA1065" s="36">
        <v>2014</v>
      </c>
      <c r="AB1065" s="36" t="s">
        <v>2799</v>
      </c>
      <c r="AC1065" s="36">
        <v>2013</v>
      </c>
      <c r="AD1065" s="36" t="s">
        <v>55</v>
      </c>
      <c r="AE1065" s="36" t="s">
        <v>98</v>
      </c>
      <c r="AF1065" s="36"/>
      <c r="AG1065" s="354" t="s">
        <v>2814</v>
      </c>
      <c r="AH1065" s="369"/>
      <c r="AI1065" s="22"/>
      <c r="AJ1065" s="22"/>
      <c r="AK1065" s="149"/>
      <c r="AL1065" s="150"/>
      <c r="AM1065" s="6"/>
    </row>
    <row r="1066" spans="1:39" s="24" customFormat="1" ht="47.25" hidden="1" customHeight="1" x14ac:dyDescent="0.2">
      <c r="A1066" s="28" t="s">
        <v>4114</v>
      </c>
      <c r="B1066" s="123" t="s">
        <v>108</v>
      </c>
      <c r="C1066" s="123" t="s">
        <v>36</v>
      </c>
      <c r="D1066" s="37">
        <v>41800</v>
      </c>
      <c r="E1066" s="123"/>
      <c r="F1066" s="37"/>
      <c r="G1066" s="123"/>
      <c r="H1066" s="123"/>
      <c r="I1066" s="123"/>
      <c r="J1066" s="123"/>
      <c r="K1066" s="123"/>
      <c r="L1066" s="123"/>
      <c r="M1066" s="123"/>
      <c r="N1066" s="123"/>
      <c r="O1066" s="28"/>
      <c r="P1066" s="123"/>
      <c r="Q1066" s="418"/>
      <c r="R1066" s="153"/>
      <c r="S1066" s="153"/>
      <c r="T1066" s="153"/>
      <c r="V1066" s="36"/>
      <c r="W1066" s="36"/>
      <c r="X1066" s="36"/>
      <c r="Y1066" s="36"/>
      <c r="Z1066" s="36"/>
      <c r="AA1066" s="36"/>
      <c r="AB1066" s="36"/>
      <c r="AC1066" s="36"/>
      <c r="AD1066" s="36"/>
      <c r="AE1066" s="36"/>
      <c r="AF1066" s="36"/>
      <c r="AG1066" s="28" t="s">
        <v>203</v>
      </c>
      <c r="AH1066" s="22"/>
      <c r="AI1066" s="1481"/>
      <c r="AJ1066" s="28"/>
      <c r="AK1066" s="113"/>
      <c r="AL1066" s="147"/>
    </row>
    <row r="1067" spans="1:39" s="24" customFormat="1" ht="31.5" hidden="1" customHeight="1" x14ac:dyDescent="0.2">
      <c r="A1067" s="238" t="s">
        <v>4114</v>
      </c>
      <c r="B1067" s="140" t="s">
        <v>108</v>
      </c>
      <c r="C1067" s="140" t="s">
        <v>36</v>
      </c>
      <c r="D1067" s="465">
        <v>41800</v>
      </c>
      <c r="E1067" s="320">
        <v>0.75</v>
      </c>
      <c r="F1067" s="465">
        <v>41800</v>
      </c>
      <c r="G1067" s="320">
        <v>0.79166666666666663</v>
      </c>
      <c r="H1067" s="320">
        <v>4.1666666666666664E-2</v>
      </c>
      <c r="I1067" s="140">
        <v>1</v>
      </c>
      <c r="J1067" s="140" t="s">
        <v>1284</v>
      </c>
      <c r="K1067" s="140"/>
      <c r="L1067" s="140" t="s">
        <v>126</v>
      </c>
      <c r="M1067" s="140" t="s">
        <v>12488</v>
      </c>
      <c r="N1067" s="140">
        <v>0.4</v>
      </c>
      <c r="O1067" s="140" t="s">
        <v>72</v>
      </c>
      <c r="P1067" s="140" t="s">
        <v>12488</v>
      </c>
      <c r="Q1067" s="140" t="s">
        <v>12489</v>
      </c>
      <c r="R1067" s="45">
        <f>T1067</f>
        <v>0.04</v>
      </c>
      <c r="S1067" s="140"/>
      <c r="T1067" s="140">
        <v>0.04</v>
      </c>
      <c r="U1067" s="140" t="s">
        <v>86</v>
      </c>
      <c r="V1067" s="140"/>
      <c r="W1067" s="140"/>
      <c r="X1067" s="140"/>
      <c r="Y1067" s="140"/>
      <c r="Z1067" s="140"/>
      <c r="AA1067" s="140"/>
      <c r="AB1067" s="140"/>
      <c r="AC1067" s="140"/>
      <c r="AD1067" s="140" t="s">
        <v>48</v>
      </c>
      <c r="AE1067" s="140" t="s">
        <v>98</v>
      </c>
      <c r="AF1067" s="140"/>
      <c r="AG1067" s="1461">
        <v>3</v>
      </c>
      <c r="AH1067" s="1474">
        <v>1</v>
      </c>
      <c r="AI1067" s="230"/>
      <c r="AJ1067" s="230"/>
      <c r="AK1067" s="149"/>
      <c r="AL1067" s="150"/>
      <c r="AM1067" s="6"/>
    </row>
    <row r="1068" spans="1:39" s="24" customFormat="1" ht="157.5" hidden="1" customHeight="1" x14ac:dyDescent="0.2">
      <c r="A1068" s="238" t="s">
        <v>4114</v>
      </c>
      <c r="B1068" s="140" t="s">
        <v>108</v>
      </c>
      <c r="C1068" s="140" t="s">
        <v>36</v>
      </c>
      <c r="D1068" s="465">
        <v>41801</v>
      </c>
      <c r="E1068" s="320">
        <v>0.51041666666666663</v>
      </c>
      <c r="F1068" s="465">
        <v>41801</v>
      </c>
      <c r="G1068" s="320">
        <v>1</v>
      </c>
      <c r="H1068" s="320">
        <v>0.48958333333333331</v>
      </c>
      <c r="I1068" s="140">
        <v>58</v>
      </c>
      <c r="J1068" s="140"/>
      <c r="K1068" s="140"/>
      <c r="L1068" s="140" t="s">
        <v>128</v>
      </c>
      <c r="M1068" s="140" t="s">
        <v>12490</v>
      </c>
      <c r="N1068" s="140">
        <v>0.4</v>
      </c>
      <c r="O1068" s="140" t="s">
        <v>72</v>
      </c>
      <c r="P1068" s="140" t="s">
        <v>12490</v>
      </c>
      <c r="Q1068" s="140" t="s">
        <v>12491</v>
      </c>
      <c r="R1068" s="45">
        <f>T1068</f>
        <v>16.75</v>
      </c>
      <c r="S1068" s="140"/>
      <c r="T1068" s="140">
        <v>16.75</v>
      </c>
      <c r="U1068" s="140" t="s">
        <v>86</v>
      </c>
      <c r="V1068" s="140"/>
      <c r="W1068" s="140"/>
      <c r="X1068" s="140"/>
      <c r="Y1068" s="140"/>
      <c r="Z1068" s="140"/>
      <c r="AA1068" s="140"/>
      <c r="AB1068" s="140"/>
      <c r="AC1068" s="140"/>
      <c r="AD1068" s="140" t="s">
        <v>48</v>
      </c>
      <c r="AE1068" s="140" t="s">
        <v>101</v>
      </c>
      <c r="AF1068" s="140"/>
      <c r="AG1068" s="1461">
        <v>3</v>
      </c>
      <c r="AH1068" s="1474">
        <v>1</v>
      </c>
      <c r="AI1068" s="230"/>
      <c r="AJ1068" s="230"/>
      <c r="AK1068" s="149"/>
      <c r="AL1068" s="150"/>
      <c r="AM1068" s="6"/>
    </row>
    <row r="1069" spans="1:39" s="24" customFormat="1" ht="25.5" hidden="1" customHeight="1" x14ac:dyDescent="0.2">
      <c r="A1069" s="28" t="s">
        <v>4114</v>
      </c>
      <c r="B1069" s="28" t="s">
        <v>108</v>
      </c>
      <c r="C1069" s="28" t="s">
        <v>36</v>
      </c>
      <c r="D1069" s="37">
        <v>41802</v>
      </c>
      <c r="E1069" s="30">
        <v>0.45833333333333331</v>
      </c>
      <c r="F1069" s="37" t="s">
        <v>4414</v>
      </c>
      <c r="G1069" s="30">
        <v>0.45833333333333331</v>
      </c>
      <c r="H1069" s="30" t="s">
        <v>3321</v>
      </c>
      <c r="I1069" s="28">
        <v>12</v>
      </c>
      <c r="J1069" s="28" t="s">
        <v>183</v>
      </c>
      <c r="K1069" s="28" t="s">
        <v>132</v>
      </c>
      <c r="L1069" s="28" t="s">
        <v>125</v>
      </c>
      <c r="M1069" s="28" t="s">
        <v>3322</v>
      </c>
      <c r="N1069" s="28">
        <v>220</v>
      </c>
      <c r="O1069" s="28" t="s">
        <v>66</v>
      </c>
      <c r="P1069" s="28" t="s">
        <v>183</v>
      </c>
      <c r="Q1069" s="52" t="s">
        <v>4415</v>
      </c>
      <c r="R1069" s="36">
        <v>3.07</v>
      </c>
      <c r="S1069" s="36">
        <v>1.548</v>
      </c>
      <c r="T1069" s="36">
        <v>4.6180000000000003</v>
      </c>
      <c r="U1069" s="36" t="s">
        <v>75</v>
      </c>
      <c r="V1069" s="36" t="s">
        <v>2799</v>
      </c>
      <c r="W1069" s="36" t="s">
        <v>2799</v>
      </c>
      <c r="X1069" s="36" t="s">
        <v>2799</v>
      </c>
      <c r="Y1069" s="36" t="s">
        <v>2799</v>
      </c>
      <c r="Z1069" s="36" t="s">
        <v>2799</v>
      </c>
      <c r="AA1069" s="36" t="s">
        <v>2799</v>
      </c>
      <c r="AB1069" s="36" t="s">
        <v>2799</v>
      </c>
      <c r="AC1069" s="36" t="s">
        <v>2799</v>
      </c>
      <c r="AD1069" s="36" t="s">
        <v>55</v>
      </c>
      <c r="AE1069" s="36" t="s">
        <v>102</v>
      </c>
      <c r="AF1069" s="36"/>
      <c r="AG1069" s="354" t="s">
        <v>2814</v>
      </c>
      <c r="AH1069" s="369"/>
      <c r="AI1069" s="22"/>
      <c r="AJ1069" s="22"/>
      <c r="AK1069" s="149"/>
      <c r="AL1069" s="150"/>
      <c r="AM1069" s="6"/>
    </row>
    <row r="1070" spans="1:39" s="24" customFormat="1" ht="31.5" hidden="1" customHeight="1" x14ac:dyDescent="0.2">
      <c r="A1070" s="238" t="s">
        <v>4114</v>
      </c>
      <c r="B1070" s="140" t="s">
        <v>108</v>
      </c>
      <c r="C1070" s="140" t="s">
        <v>36</v>
      </c>
      <c r="D1070" s="465">
        <v>41802</v>
      </c>
      <c r="E1070" s="320">
        <v>0.4826388888888889</v>
      </c>
      <c r="F1070" s="465">
        <v>41802</v>
      </c>
      <c r="G1070" s="320">
        <v>0.55902777777777779</v>
      </c>
      <c r="H1070" s="320">
        <v>7.6388888888888895E-2</v>
      </c>
      <c r="I1070" s="140">
        <v>1</v>
      </c>
      <c r="J1070" s="140" t="s">
        <v>1284</v>
      </c>
      <c r="K1070" s="140"/>
      <c r="L1070" s="140" t="s">
        <v>126</v>
      </c>
      <c r="M1070" s="140" t="s">
        <v>12492</v>
      </c>
      <c r="N1070" s="140">
        <v>0.4</v>
      </c>
      <c r="O1070" s="140" t="s">
        <v>72</v>
      </c>
      <c r="P1070" s="140" t="s">
        <v>12492</v>
      </c>
      <c r="Q1070" s="140" t="s">
        <v>12439</v>
      </c>
      <c r="R1070" s="45">
        <f>T1070</f>
        <v>0.29499999999999998</v>
      </c>
      <c r="S1070" s="140"/>
      <c r="T1070" s="140">
        <v>0.29499999999999998</v>
      </c>
      <c r="U1070" s="140" t="s">
        <v>86</v>
      </c>
      <c r="V1070" s="140"/>
      <c r="W1070" s="140"/>
      <c r="X1070" s="140"/>
      <c r="Y1070" s="140"/>
      <c r="Z1070" s="140"/>
      <c r="AA1070" s="140"/>
      <c r="AB1070" s="140"/>
      <c r="AC1070" s="140"/>
      <c r="AD1070" s="140" t="s">
        <v>60</v>
      </c>
      <c r="AE1070" s="140" t="s">
        <v>98</v>
      </c>
      <c r="AF1070" s="140"/>
      <c r="AG1070" s="1461">
        <v>3</v>
      </c>
      <c r="AH1070" s="1474">
        <v>1</v>
      </c>
      <c r="AI1070" s="230"/>
      <c r="AJ1070" s="230"/>
      <c r="AK1070" s="149"/>
      <c r="AL1070" s="150"/>
      <c r="AM1070" s="6"/>
    </row>
    <row r="1071" spans="1:39" s="24" customFormat="1" ht="178.5" hidden="1" customHeight="1" x14ac:dyDescent="0.2">
      <c r="A1071" s="238" t="s">
        <v>4114</v>
      </c>
      <c r="B1071" s="140" t="s">
        <v>108</v>
      </c>
      <c r="C1071" s="140" t="s">
        <v>36</v>
      </c>
      <c r="D1071" s="465">
        <v>41802</v>
      </c>
      <c r="E1071" s="320">
        <v>0.4826388888888889</v>
      </c>
      <c r="F1071" s="465">
        <v>41802</v>
      </c>
      <c r="G1071" s="320">
        <v>0.67361111111111116</v>
      </c>
      <c r="H1071" s="320">
        <v>0.19097222222222221</v>
      </c>
      <c r="I1071" s="140">
        <v>1</v>
      </c>
      <c r="J1071" s="140" t="s">
        <v>1284</v>
      </c>
      <c r="K1071" s="140"/>
      <c r="L1071" s="140" t="s">
        <v>126</v>
      </c>
      <c r="M1071" s="140" t="s">
        <v>12493</v>
      </c>
      <c r="N1071" s="140">
        <v>0.4</v>
      </c>
      <c r="O1071" s="140" t="s">
        <v>72</v>
      </c>
      <c r="P1071" s="140" t="s">
        <v>12493</v>
      </c>
      <c r="Q1071" s="140" t="s">
        <v>12494</v>
      </c>
      <c r="R1071" s="45">
        <f>T1071</f>
        <v>0.125</v>
      </c>
      <c r="S1071" s="140"/>
      <c r="T1071" s="140">
        <v>0.125</v>
      </c>
      <c r="U1071" s="140" t="s">
        <v>86</v>
      </c>
      <c r="V1071" s="140"/>
      <c r="W1071" s="140"/>
      <c r="X1071" s="140"/>
      <c r="Y1071" s="140"/>
      <c r="Z1071" s="140"/>
      <c r="AA1071" s="140"/>
      <c r="AB1071" s="140"/>
      <c r="AC1071" s="140"/>
      <c r="AD1071" s="140" t="s">
        <v>60</v>
      </c>
      <c r="AE1071" s="140" t="s">
        <v>98</v>
      </c>
      <c r="AF1071" s="140"/>
      <c r="AG1071" s="233">
        <v>3</v>
      </c>
      <c r="AH1071" s="1474">
        <v>1</v>
      </c>
      <c r="AI1071" s="230"/>
      <c r="AJ1071" s="230"/>
      <c r="AK1071" s="149"/>
      <c r="AL1071" s="150"/>
      <c r="AM1071" s="6"/>
    </row>
    <row r="1072" spans="1:39" s="24" customFormat="1" ht="63" hidden="1" customHeight="1" x14ac:dyDescent="0.2">
      <c r="A1072" s="238" t="s">
        <v>4114</v>
      </c>
      <c r="B1072" s="140" t="s">
        <v>108</v>
      </c>
      <c r="C1072" s="140" t="s">
        <v>36</v>
      </c>
      <c r="D1072" s="465">
        <v>41802</v>
      </c>
      <c r="E1072" s="320">
        <v>0.93194444444444446</v>
      </c>
      <c r="F1072" s="465">
        <v>41802</v>
      </c>
      <c r="G1072" s="320">
        <v>0.95486111111111116</v>
      </c>
      <c r="H1072" s="320">
        <v>2.2916666666666669E-2</v>
      </c>
      <c r="I1072" s="140">
        <v>1</v>
      </c>
      <c r="J1072" s="140" t="s">
        <v>1284</v>
      </c>
      <c r="K1072" s="140"/>
      <c r="L1072" s="140" t="s">
        <v>130</v>
      </c>
      <c r="M1072" s="140" t="s">
        <v>12495</v>
      </c>
      <c r="N1072" s="140">
        <v>0.4</v>
      </c>
      <c r="O1072" s="140" t="s">
        <v>66</v>
      </c>
      <c r="P1072" s="140" t="s">
        <v>12495</v>
      </c>
      <c r="Q1072" s="140" t="s">
        <v>12496</v>
      </c>
      <c r="R1072" s="45">
        <f>T1072</f>
        <v>0.38900000000000001</v>
      </c>
      <c r="S1072" s="140"/>
      <c r="T1072" s="140">
        <v>0.38900000000000001</v>
      </c>
      <c r="U1072" s="140" t="s">
        <v>75</v>
      </c>
      <c r="V1072" s="140"/>
      <c r="W1072" s="140"/>
      <c r="X1072" s="140"/>
      <c r="Y1072" s="140"/>
      <c r="Z1072" s="140"/>
      <c r="AA1072" s="140"/>
      <c r="AB1072" s="140"/>
      <c r="AC1072" s="140"/>
      <c r="AD1072" s="140" t="s">
        <v>40</v>
      </c>
      <c r="AE1072" s="140" t="s">
        <v>98</v>
      </c>
      <c r="AF1072" s="140"/>
      <c r="AG1072" s="1461">
        <v>1</v>
      </c>
      <c r="AH1072" s="1474">
        <v>1</v>
      </c>
      <c r="AI1072" s="230"/>
      <c r="AJ1072" s="230"/>
      <c r="AK1072" s="149"/>
      <c r="AL1072" s="150"/>
      <c r="AM1072" s="6"/>
    </row>
    <row r="1073" spans="1:39" s="24" customFormat="1" ht="63" hidden="1" customHeight="1" x14ac:dyDescent="0.2">
      <c r="A1073" s="28" t="s">
        <v>4114</v>
      </c>
      <c r="B1073" s="28" t="s">
        <v>108</v>
      </c>
      <c r="C1073" s="28" t="s">
        <v>36</v>
      </c>
      <c r="D1073" s="37">
        <v>41803</v>
      </c>
      <c r="E1073" s="98"/>
      <c r="F1073" s="37"/>
      <c r="G1073" s="98"/>
      <c r="H1073" s="98"/>
      <c r="I1073" s="28"/>
      <c r="J1073" s="28"/>
      <c r="K1073" s="28"/>
      <c r="L1073" s="28"/>
      <c r="M1073" s="28"/>
      <c r="N1073" s="28"/>
      <c r="O1073" s="28"/>
      <c r="P1073" s="28"/>
      <c r="Q1073" s="52"/>
      <c r="R1073" s="36"/>
      <c r="S1073" s="36"/>
      <c r="T1073" s="36"/>
      <c r="U1073" s="36"/>
      <c r="V1073" s="36"/>
      <c r="W1073" s="36"/>
      <c r="X1073" s="36"/>
      <c r="Y1073" s="36"/>
      <c r="Z1073" s="36"/>
      <c r="AA1073" s="36"/>
      <c r="AB1073" s="36"/>
      <c r="AC1073" s="36"/>
      <c r="AD1073" s="36"/>
      <c r="AE1073" s="36"/>
      <c r="AF1073" s="36"/>
      <c r="AG1073" s="354" t="s">
        <v>203</v>
      </c>
      <c r="AH1073" s="369"/>
      <c r="AI1073" s="22"/>
      <c r="AJ1073" s="22"/>
      <c r="AK1073" s="149"/>
      <c r="AL1073" s="150"/>
      <c r="AM1073" s="6"/>
    </row>
    <row r="1074" spans="1:39" s="24" customFormat="1" ht="63" hidden="1" customHeight="1" x14ac:dyDescent="0.2">
      <c r="A1074" s="28" t="s">
        <v>4114</v>
      </c>
      <c r="B1074" s="36" t="s">
        <v>108</v>
      </c>
      <c r="C1074" s="36" t="s">
        <v>36</v>
      </c>
      <c r="D1074" s="37">
        <v>41804</v>
      </c>
      <c r="E1074" s="110">
        <v>0.90416666666666667</v>
      </c>
      <c r="F1074" s="37" t="s">
        <v>4416</v>
      </c>
      <c r="G1074" s="110">
        <v>0.90416666666666667</v>
      </c>
      <c r="H1074" s="38">
        <v>5.5555555555555558E-3</v>
      </c>
      <c r="I1074" s="36">
        <v>1</v>
      </c>
      <c r="J1074" s="36" t="s">
        <v>178</v>
      </c>
      <c r="K1074" s="28" t="s">
        <v>132</v>
      </c>
      <c r="L1074" s="36" t="s">
        <v>125</v>
      </c>
      <c r="M1074" s="36" t="s">
        <v>4417</v>
      </c>
      <c r="N1074" s="36" t="s">
        <v>103</v>
      </c>
      <c r="O1074" s="36" t="s">
        <v>66</v>
      </c>
      <c r="P1074" s="36" t="s">
        <v>4417</v>
      </c>
      <c r="Q1074" s="36" t="s">
        <v>4418</v>
      </c>
      <c r="R1074" s="99">
        <v>5.6000000000000001E-2</v>
      </c>
      <c r="S1074" s="99">
        <v>2.8000000000000001E-2</v>
      </c>
      <c r="T1074" s="99">
        <v>8.3000000000000004E-2</v>
      </c>
      <c r="U1074" s="36" t="s">
        <v>75</v>
      </c>
      <c r="V1074" s="36" t="s">
        <v>2799</v>
      </c>
      <c r="W1074" s="36" t="s">
        <v>2799</v>
      </c>
      <c r="X1074" s="36" t="s">
        <v>2799</v>
      </c>
      <c r="Y1074" s="36" t="s">
        <v>2799</v>
      </c>
      <c r="Z1074" s="36" t="s">
        <v>2799</v>
      </c>
      <c r="AA1074" s="36" t="s">
        <v>2799</v>
      </c>
      <c r="AB1074" s="36" t="s">
        <v>2799</v>
      </c>
      <c r="AC1074" s="36" t="s">
        <v>2799</v>
      </c>
      <c r="AD1074" s="36" t="s">
        <v>55</v>
      </c>
      <c r="AE1074" s="36" t="s">
        <v>101</v>
      </c>
      <c r="AF1074" s="36"/>
      <c r="AG1074" s="448" t="s">
        <v>2814</v>
      </c>
      <c r="AH1074" s="369"/>
      <c r="AI1074" s="22"/>
      <c r="AJ1074" s="22"/>
      <c r="AK1074" s="149"/>
      <c r="AL1074" s="150"/>
      <c r="AM1074" s="6"/>
    </row>
    <row r="1075" spans="1:39" s="24" customFormat="1" ht="315" hidden="1" customHeight="1" x14ac:dyDescent="0.2">
      <c r="A1075" s="28" t="s">
        <v>4114</v>
      </c>
      <c r="B1075" s="595" t="s">
        <v>108</v>
      </c>
      <c r="C1075" s="595" t="s">
        <v>36</v>
      </c>
      <c r="D1075" s="630">
        <v>41805</v>
      </c>
      <c r="E1075" s="616">
        <v>0.45624999999999999</v>
      </c>
      <c r="F1075" s="630" t="s">
        <v>4419</v>
      </c>
      <c r="G1075" s="616">
        <v>0.55902777777777779</v>
      </c>
      <c r="H1075" s="616">
        <v>6.1111111111111116E-2</v>
      </c>
      <c r="I1075" s="595">
        <v>59</v>
      </c>
      <c r="J1075" s="595" t="s">
        <v>183</v>
      </c>
      <c r="K1075" s="595" t="s">
        <v>134</v>
      </c>
      <c r="L1075" s="595" t="s">
        <v>125</v>
      </c>
      <c r="M1075" s="595" t="s">
        <v>4420</v>
      </c>
      <c r="N1075" s="595">
        <v>35</v>
      </c>
      <c r="O1075" s="595" t="s">
        <v>63</v>
      </c>
      <c r="P1075" s="595" t="s">
        <v>4421</v>
      </c>
      <c r="Q1075" s="596" t="s">
        <v>4422</v>
      </c>
      <c r="R1075" s="593">
        <v>9.1300000000000008</v>
      </c>
      <c r="S1075" s="593">
        <v>4.57</v>
      </c>
      <c r="T1075" s="593">
        <v>13.7</v>
      </c>
      <c r="U1075" s="593" t="s">
        <v>75</v>
      </c>
      <c r="V1075" s="593" t="s">
        <v>2799</v>
      </c>
      <c r="W1075" s="593" t="s">
        <v>2799</v>
      </c>
      <c r="X1075" s="593" t="s">
        <v>2799</v>
      </c>
      <c r="Y1075" s="593" t="s">
        <v>2799</v>
      </c>
      <c r="Z1075" s="593" t="s">
        <v>2799</v>
      </c>
      <c r="AA1075" s="593" t="s">
        <v>2799</v>
      </c>
      <c r="AB1075" s="593" t="s">
        <v>2799</v>
      </c>
      <c r="AC1075" s="593" t="s">
        <v>2799</v>
      </c>
      <c r="AD1075" s="593" t="s">
        <v>55</v>
      </c>
      <c r="AE1075" s="593" t="s">
        <v>101</v>
      </c>
      <c r="AF1075" s="593"/>
      <c r="AG1075" s="595" t="s">
        <v>2814</v>
      </c>
      <c r="AH1075" s="369"/>
      <c r="AI1075" s="22"/>
      <c r="AJ1075" s="22"/>
      <c r="AK1075" s="149"/>
      <c r="AL1075" s="150"/>
      <c r="AM1075" s="6"/>
    </row>
    <row r="1076" spans="1:39" s="24" customFormat="1" ht="31.5" hidden="1" customHeight="1" x14ac:dyDescent="0.2">
      <c r="A1076" s="238" t="s">
        <v>4114</v>
      </c>
      <c r="B1076" s="140" t="s">
        <v>108</v>
      </c>
      <c r="C1076" s="140" t="s">
        <v>36</v>
      </c>
      <c r="D1076" s="465">
        <v>41805</v>
      </c>
      <c r="E1076" s="320">
        <v>0.58680555555555558</v>
      </c>
      <c r="F1076" s="465">
        <v>41805</v>
      </c>
      <c r="G1076" s="320">
        <v>0.82916666666666661</v>
      </c>
      <c r="H1076" s="320">
        <v>0.24236111111111103</v>
      </c>
      <c r="I1076" s="140">
        <v>1</v>
      </c>
      <c r="J1076" s="140" t="s">
        <v>1284</v>
      </c>
      <c r="K1076" s="140"/>
      <c r="L1076" s="140" t="s">
        <v>126</v>
      </c>
      <c r="M1076" s="140" t="s">
        <v>12497</v>
      </c>
      <c r="N1076" s="140">
        <v>0.4</v>
      </c>
      <c r="O1076" s="140" t="s">
        <v>72</v>
      </c>
      <c r="P1076" s="140" t="s">
        <v>12497</v>
      </c>
      <c r="Q1076" s="140" t="s">
        <v>12498</v>
      </c>
      <c r="R1076" s="45">
        <f>T1076</f>
        <v>0.14699999999999999</v>
      </c>
      <c r="S1076" s="140"/>
      <c r="T1076" s="140">
        <v>0.14699999999999999</v>
      </c>
      <c r="U1076" s="140" t="s">
        <v>86</v>
      </c>
      <c r="V1076" s="140"/>
      <c r="W1076" s="140"/>
      <c r="X1076" s="140"/>
      <c r="Y1076" s="140"/>
      <c r="Z1076" s="140"/>
      <c r="AA1076" s="140"/>
      <c r="AB1076" s="140"/>
      <c r="AC1076" s="140"/>
      <c r="AD1076" s="140" t="s">
        <v>40</v>
      </c>
      <c r="AE1076" s="140" t="s">
        <v>98</v>
      </c>
      <c r="AF1076" s="140"/>
      <c r="AG1076" s="1461">
        <v>3</v>
      </c>
      <c r="AH1076" s="1474">
        <v>1</v>
      </c>
      <c r="AI1076" s="230"/>
      <c r="AJ1076" s="230"/>
      <c r="AK1076" s="149"/>
      <c r="AL1076" s="150"/>
      <c r="AM1076" s="6"/>
    </row>
    <row r="1077" spans="1:39" s="24" customFormat="1" ht="94.5" hidden="1" customHeight="1" x14ac:dyDescent="0.2">
      <c r="A1077" s="28" t="s">
        <v>4114</v>
      </c>
      <c r="B1077" s="28" t="s">
        <v>108</v>
      </c>
      <c r="C1077" s="28" t="s">
        <v>36</v>
      </c>
      <c r="D1077" s="37">
        <v>41806</v>
      </c>
      <c r="E1077" s="30">
        <v>0.45833333333333331</v>
      </c>
      <c r="F1077" s="37" t="s">
        <v>4742</v>
      </c>
      <c r="G1077" s="30">
        <v>0.46527777777777773</v>
      </c>
      <c r="H1077" s="30">
        <v>6.9444444444444441E-3</v>
      </c>
      <c r="I1077" s="28">
        <v>7</v>
      </c>
      <c r="J1077" s="28" t="s">
        <v>3732</v>
      </c>
      <c r="K1077" s="28" t="s">
        <v>134</v>
      </c>
      <c r="L1077" s="28" t="s">
        <v>125</v>
      </c>
      <c r="M1077" s="28" t="s">
        <v>4743</v>
      </c>
      <c r="N1077" s="28">
        <v>110</v>
      </c>
      <c r="O1077" s="28" t="s">
        <v>66</v>
      </c>
      <c r="P1077" s="28" t="s">
        <v>4744</v>
      </c>
      <c r="Q1077" s="52" t="s">
        <v>4745</v>
      </c>
      <c r="R1077" s="36">
        <v>0.90300000000000002</v>
      </c>
      <c r="S1077" s="36">
        <v>0.45200000000000001</v>
      </c>
      <c r="T1077" s="36">
        <v>1.355</v>
      </c>
      <c r="U1077" s="36" t="s">
        <v>75</v>
      </c>
      <c r="V1077" s="36" t="s">
        <v>2799</v>
      </c>
      <c r="W1077" s="36" t="s">
        <v>2799</v>
      </c>
      <c r="X1077" s="36" t="s">
        <v>2799</v>
      </c>
      <c r="Y1077" s="36" t="s">
        <v>2799</v>
      </c>
      <c r="Z1077" s="36" t="s">
        <v>2799</v>
      </c>
      <c r="AA1077" s="36" t="s">
        <v>2799</v>
      </c>
      <c r="AB1077" s="36" t="s">
        <v>2799</v>
      </c>
      <c r="AC1077" s="36" t="s">
        <v>2799</v>
      </c>
      <c r="AD1077" s="36" t="s">
        <v>55</v>
      </c>
      <c r="AE1077" s="36" t="s">
        <v>101</v>
      </c>
      <c r="AF1077" s="36"/>
      <c r="AG1077" s="354" t="s">
        <v>2814</v>
      </c>
      <c r="AH1077" s="369"/>
      <c r="AI1077" s="22"/>
      <c r="AJ1077" s="22"/>
      <c r="AK1077" s="149"/>
      <c r="AL1077" s="150"/>
      <c r="AM1077" s="6"/>
    </row>
    <row r="1078" spans="1:39" s="24" customFormat="1" ht="31.5" hidden="1" customHeight="1" x14ac:dyDescent="0.2">
      <c r="A1078" s="28" t="s">
        <v>4114</v>
      </c>
      <c r="B1078" s="28" t="s">
        <v>108</v>
      </c>
      <c r="C1078" s="28" t="s">
        <v>36</v>
      </c>
      <c r="D1078" s="37">
        <v>41807</v>
      </c>
      <c r="E1078" s="28"/>
      <c r="F1078" s="37"/>
      <c r="G1078" s="28"/>
      <c r="H1078" s="28"/>
      <c r="I1078" s="28"/>
      <c r="J1078" s="28"/>
      <c r="K1078" s="28"/>
      <c r="L1078" s="28"/>
      <c r="M1078" s="28"/>
      <c r="N1078" s="28"/>
      <c r="O1078" s="28"/>
      <c r="P1078" s="28"/>
      <c r="Q1078" s="52"/>
      <c r="R1078" s="99"/>
      <c r="S1078" s="99"/>
      <c r="T1078" s="99"/>
      <c r="U1078" s="36"/>
      <c r="V1078" s="36"/>
      <c r="W1078" s="36"/>
      <c r="X1078" s="36"/>
      <c r="Y1078" s="36"/>
      <c r="Z1078" s="36"/>
      <c r="AA1078" s="36"/>
      <c r="AB1078" s="36"/>
      <c r="AC1078" s="36"/>
      <c r="AD1078" s="36"/>
      <c r="AE1078" s="36"/>
      <c r="AF1078" s="36"/>
      <c r="AG1078" s="354" t="s">
        <v>203</v>
      </c>
      <c r="AH1078" s="369"/>
      <c r="AI1078" s="22"/>
      <c r="AJ1078" s="22"/>
      <c r="AK1078" s="149"/>
      <c r="AL1078" s="150"/>
      <c r="AM1078" s="6"/>
    </row>
    <row r="1079" spans="1:39" s="6" customFormat="1" ht="47.25" hidden="1" customHeight="1" x14ac:dyDescent="0.2">
      <c r="A1079" s="238" t="s">
        <v>4114</v>
      </c>
      <c r="B1079" s="690" t="s">
        <v>108</v>
      </c>
      <c r="C1079" s="690" t="s">
        <v>36</v>
      </c>
      <c r="D1079" s="833">
        <v>41807</v>
      </c>
      <c r="E1079" s="1097">
        <v>0.22569444444444445</v>
      </c>
      <c r="F1079" s="833">
        <v>41807</v>
      </c>
      <c r="G1079" s="1097">
        <v>0.25347222222222221</v>
      </c>
      <c r="H1079" s="1097">
        <v>2.7777777777777776E-2</v>
      </c>
      <c r="I1079" s="690">
        <v>1</v>
      </c>
      <c r="J1079" s="690"/>
      <c r="K1079" s="690"/>
      <c r="L1079" s="690" t="s">
        <v>126</v>
      </c>
      <c r="M1079" s="690" t="s">
        <v>12499</v>
      </c>
      <c r="N1079" s="690">
        <v>0.4</v>
      </c>
      <c r="O1079" s="690" t="s">
        <v>72</v>
      </c>
      <c r="P1079" s="690" t="s">
        <v>12499</v>
      </c>
      <c r="Q1079" s="690" t="s">
        <v>12500</v>
      </c>
      <c r="R1079" s="618">
        <f>T1079</f>
        <v>4.5999999999999999E-2</v>
      </c>
      <c r="S1079" s="690"/>
      <c r="T1079" s="690">
        <v>4.5999999999999999E-2</v>
      </c>
      <c r="U1079" s="690" t="s">
        <v>86</v>
      </c>
      <c r="V1079" s="690"/>
      <c r="W1079" s="690"/>
      <c r="X1079" s="690"/>
      <c r="Y1079" s="690"/>
      <c r="Z1079" s="690"/>
      <c r="AA1079" s="690"/>
      <c r="AB1079" s="690"/>
      <c r="AC1079" s="690"/>
      <c r="AD1079" s="690" t="s">
        <v>40</v>
      </c>
      <c r="AE1079" s="690" t="s">
        <v>98</v>
      </c>
      <c r="AF1079" s="690"/>
      <c r="AG1079" s="1461">
        <v>3</v>
      </c>
      <c r="AH1079" s="1474">
        <v>1</v>
      </c>
      <c r="AI1079" s="230"/>
      <c r="AJ1079" s="230"/>
      <c r="AK1079" s="149"/>
      <c r="AL1079" s="150"/>
    </row>
    <row r="1080" spans="1:39" s="24" customFormat="1" ht="31.5" hidden="1" customHeight="1" x14ac:dyDescent="0.2">
      <c r="A1080" s="238" t="s">
        <v>4114</v>
      </c>
      <c r="B1080" s="690" t="s">
        <v>108</v>
      </c>
      <c r="C1080" s="690" t="s">
        <v>36</v>
      </c>
      <c r="D1080" s="833">
        <v>41807</v>
      </c>
      <c r="E1080" s="1097">
        <v>0.50694444444444442</v>
      </c>
      <c r="F1080" s="833">
        <v>41807</v>
      </c>
      <c r="G1080" s="1097">
        <v>0.53125</v>
      </c>
      <c r="H1080" s="1097">
        <v>2.4305555555555556E-2</v>
      </c>
      <c r="I1080" s="690">
        <v>1</v>
      </c>
      <c r="J1080" s="690" t="s">
        <v>1284</v>
      </c>
      <c r="K1080" s="690"/>
      <c r="L1080" s="690" t="s">
        <v>126</v>
      </c>
      <c r="M1080" s="690" t="s">
        <v>12501</v>
      </c>
      <c r="N1080" s="690">
        <v>0.4</v>
      </c>
      <c r="O1080" s="690" t="s">
        <v>72</v>
      </c>
      <c r="P1080" s="690" t="s">
        <v>12501</v>
      </c>
      <c r="Q1080" s="690" t="s">
        <v>12502</v>
      </c>
      <c r="R1080" s="618">
        <f>T1080</f>
        <v>6.2E-2</v>
      </c>
      <c r="S1080" s="690"/>
      <c r="T1080" s="690">
        <v>6.2E-2</v>
      </c>
      <c r="U1080" s="690" t="s">
        <v>86</v>
      </c>
      <c r="V1080" s="690"/>
      <c r="W1080" s="690"/>
      <c r="X1080" s="690"/>
      <c r="Y1080" s="690"/>
      <c r="Z1080" s="690"/>
      <c r="AA1080" s="690"/>
      <c r="AB1080" s="690"/>
      <c r="AC1080" s="690"/>
      <c r="AD1080" s="690" t="s">
        <v>60</v>
      </c>
      <c r="AE1080" s="690" t="s">
        <v>98</v>
      </c>
      <c r="AF1080" s="690"/>
      <c r="AG1080" s="1096">
        <v>3</v>
      </c>
      <c r="AH1080" s="1474">
        <v>1</v>
      </c>
      <c r="AI1080" s="230"/>
      <c r="AJ1080" s="230"/>
      <c r="AK1080" s="149"/>
      <c r="AL1080" s="150"/>
      <c r="AM1080" s="6"/>
    </row>
    <row r="1081" spans="1:39" s="24" customFormat="1" ht="126" hidden="1" customHeight="1" x14ac:dyDescent="0.2">
      <c r="A1081" s="238" t="s">
        <v>4114</v>
      </c>
      <c r="B1081" s="140" t="s">
        <v>108</v>
      </c>
      <c r="C1081" s="140" t="s">
        <v>36</v>
      </c>
      <c r="D1081" s="465">
        <v>41807</v>
      </c>
      <c r="E1081" s="320">
        <v>0.625</v>
      </c>
      <c r="F1081" s="465">
        <v>41807</v>
      </c>
      <c r="G1081" s="320">
        <v>0.73611111111111116</v>
      </c>
      <c r="H1081" s="320">
        <v>0.1111111111111111</v>
      </c>
      <c r="I1081" s="140">
        <v>1</v>
      </c>
      <c r="J1081" s="140" t="s">
        <v>1284</v>
      </c>
      <c r="K1081" s="140"/>
      <c r="L1081" s="140" t="s">
        <v>126</v>
      </c>
      <c r="M1081" s="140" t="s">
        <v>12503</v>
      </c>
      <c r="N1081" s="140">
        <v>0.4</v>
      </c>
      <c r="O1081" s="140" t="s">
        <v>72</v>
      </c>
      <c r="P1081" s="140" t="s">
        <v>12503</v>
      </c>
      <c r="Q1081" s="140" t="s">
        <v>12504</v>
      </c>
      <c r="R1081" s="45">
        <f>T1081</f>
        <v>4.2999999999999997E-2</v>
      </c>
      <c r="S1081" s="140"/>
      <c r="T1081" s="140">
        <v>4.2999999999999997E-2</v>
      </c>
      <c r="U1081" s="140" t="s">
        <v>86</v>
      </c>
      <c r="V1081" s="140"/>
      <c r="W1081" s="140"/>
      <c r="X1081" s="140"/>
      <c r="Y1081" s="140"/>
      <c r="Z1081" s="140"/>
      <c r="AA1081" s="140"/>
      <c r="AB1081" s="140"/>
      <c r="AC1081" s="140"/>
      <c r="AD1081" s="140" t="s">
        <v>60</v>
      </c>
      <c r="AE1081" s="140" t="s">
        <v>98</v>
      </c>
      <c r="AF1081" s="140"/>
      <c r="AG1081" s="1461">
        <v>3</v>
      </c>
      <c r="AH1081" s="1474">
        <v>1</v>
      </c>
      <c r="AI1081" s="230"/>
      <c r="AJ1081" s="230"/>
      <c r="AK1081" s="149"/>
      <c r="AL1081" s="150"/>
      <c r="AM1081" s="6"/>
    </row>
    <row r="1082" spans="1:39" s="24" customFormat="1" ht="47.25" hidden="1" customHeight="1" x14ac:dyDescent="0.2">
      <c r="A1082" s="28" t="s">
        <v>4114</v>
      </c>
      <c r="B1082" s="36" t="s">
        <v>108</v>
      </c>
      <c r="C1082" s="36" t="s">
        <v>36</v>
      </c>
      <c r="D1082" s="37">
        <v>41808</v>
      </c>
      <c r="E1082" s="36"/>
      <c r="F1082" s="37"/>
      <c r="G1082" s="36"/>
      <c r="H1082" s="36"/>
      <c r="I1082" s="36"/>
      <c r="J1082" s="36"/>
      <c r="K1082" s="36"/>
      <c r="L1082" s="36"/>
      <c r="M1082" s="36"/>
      <c r="N1082" s="36"/>
      <c r="O1082" s="36"/>
      <c r="P1082" s="36"/>
      <c r="Q1082" s="52"/>
      <c r="R1082" s="36"/>
      <c r="S1082" s="36"/>
      <c r="T1082" s="36"/>
      <c r="U1082" s="36"/>
      <c r="V1082" s="36"/>
      <c r="W1082" s="36"/>
      <c r="X1082" s="36"/>
      <c r="Y1082" s="36"/>
      <c r="Z1082" s="36"/>
      <c r="AA1082" s="36"/>
      <c r="AB1082" s="36"/>
      <c r="AC1082" s="36"/>
      <c r="AD1082" s="36"/>
      <c r="AE1082" s="36"/>
      <c r="AF1082" s="36"/>
      <c r="AG1082" s="354" t="s">
        <v>203</v>
      </c>
      <c r="AH1082" s="369"/>
      <c r="AI1082" s="22"/>
      <c r="AJ1082" s="22"/>
      <c r="AK1082" s="149"/>
      <c r="AL1082" s="150"/>
      <c r="AM1082" s="6"/>
    </row>
    <row r="1083" spans="1:39" s="24" customFormat="1" ht="47.25" hidden="1" customHeight="1" x14ac:dyDescent="0.2">
      <c r="A1083" s="28" t="s">
        <v>4114</v>
      </c>
      <c r="B1083" s="28" t="s">
        <v>108</v>
      </c>
      <c r="C1083" s="28" t="s">
        <v>36</v>
      </c>
      <c r="D1083" s="37">
        <v>41809</v>
      </c>
      <c r="E1083" s="30"/>
      <c r="F1083" s="37"/>
      <c r="G1083" s="30"/>
      <c r="H1083" s="30"/>
      <c r="I1083" s="28"/>
      <c r="J1083" s="28"/>
      <c r="K1083" s="28"/>
      <c r="L1083" s="28"/>
      <c r="M1083" s="28"/>
      <c r="N1083" s="28"/>
      <c r="O1083" s="28"/>
      <c r="P1083" s="28"/>
      <c r="Q1083" s="52"/>
      <c r="R1083" s="99"/>
      <c r="S1083" s="99"/>
      <c r="T1083" s="99"/>
      <c r="U1083" s="36"/>
      <c r="V1083" s="36"/>
      <c r="W1083" s="36"/>
      <c r="X1083" s="36"/>
      <c r="Y1083" s="36"/>
      <c r="Z1083" s="36"/>
      <c r="AA1083" s="36"/>
      <c r="AB1083" s="36"/>
      <c r="AC1083" s="36"/>
      <c r="AD1083" s="36"/>
      <c r="AE1083" s="36"/>
      <c r="AF1083" s="36"/>
      <c r="AG1083" s="448" t="s">
        <v>203</v>
      </c>
      <c r="AH1083" s="369"/>
      <c r="AI1083" s="22"/>
      <c r="AJ1083" s="22"/>
      <c r="AK1083" s="149"/>
      <c r="AL1083" s="150"/>
      <c r="AM1083" s="6"/>
    </row>
    <row r="1084" spans="1:39" s="24" customFormat="1" ht="31.5" hidden="1" customHeight="1" x14ac:dyDescent="0.2">
      <c r="A1084" s="238" t="s">
        <v>4114</v>
      </c>
      <c r="B1084" s="140" t="s">
        <v>108</v>
      </c>
      <c r="C1084" s="140" t="s">
        <v>36</v>
      </c>
      <c r="D1084" s="465">
        <v>41809</v>
      </c>
      <c r="E1084" s="320">
        <v>0.40625</v>
      </c>
      <c r="F1084" s="465">
        <v>41809</v>
      </c>
      <c r="G1084" s="320">
        <v>0.40972222222222227</v>
      </c>
      <c r="H1084" s="320">
        <v>3.472222222222222E-3</v>
      </c>
      <c r="I1084" s="140">
        <v>1</v>
      </c>
      <c r="J1084" s="140"/>
      <c r="K1084" s="140"/>
      <c r="L1084" s="140" t="s">
        <v>126</v>
      </c>
      <c r="M1084" s="140" t="s">
        <v>12505</v>
      </c>
      <c r="N1084" s="140">
        <v>0.4</v>
      </c>
      <c r="O1084" s="140" t="s">
        <v>72</v>
      </c>
      <c r="P1084" s="140" t="s">
        <v>12505</v>
      </c>
      <c r="Q1084" s="140" t="s">
        <v>12506</v>
      </c>
      <c r="R1084" s="45">
        <f>T1084</f>
        <v>5.8000000000000003E-2</v>
      </c>
      <c r="S1084" s="140"/>
      <c r="T1084" s="140">
        <v>5.8000000000000003E-2</v>
      </c>
      <c r="U1084" s="140" t="s">
        <v>86</v>
      </c>
      <c r="V1084" s="140"/>
      <c r="W1084" s="140"/>
      <c r="X1084" s="140"/>
      <c r="Y1084" s="140"/>
      <c r="Z1084" s="140"/>
      <c r="AA1084" s="140"/>
      <c r="AB1084" s="140"/>
      <c r="AC1084" s="140"/>
      <c r="AD1084" s="140" t="s">
        <v>59</v>
      </c>
      <c r="AE1084" s="140" t="s">
        <v>98</v>
      </c>
      <c r="AF1084" s="140"/>
      <c r="AG1084" s="1461">
        <v>2</v>
      </c>
      <c r="AH1084" s="1474">
        <v>1</v>
      </c>
      <c r="AI1084" s="230"/>
      <c r="AJ1084" s="230"/>
      <c r="AK1084" s="149"/>
      <c r="AL1084" s="150"/>
      <c r="AM1084" s="6"/>
    </row>
    <row r="1085" spans="1:39" s="24" customFormat="1" ht="31.5" hidden="1" customHeight="1" x14ac:dyDescent="0.2">
      <c r="A1085" s="28" t="s">
        <v>4114</v>
      </c>
      <c r="B1085" s="593" t="s">
        <v>108</v>
      </c>
      <c r="C1085" s="593" t="s">
        <v>36</v>
      </c>
      <c r="D1085" s="630">
        <v>41810</v>
      </c>
      <c r="E1085" s="635">
        <v>0.88680555555555562</v>
      </c>
      <c r="F1085" s="630" t="s">
        <v>4813</v>
      </c>
      <c r="G1085" s="1557" t="s">
        <v>4814</v>
      </c>
      <c r="H1085" s="635">
        <v>0.1125</v>
      </c>
      <c r="I1085" s="593">
        <v>3</v>
      </c>
      <c r="J1085" s="593" t="s">
        <v>3732</v>
      </c>
      <c r="K1085" s="593" t="s">
        <v>134</v>
      </c>
      <c r="L1085" s="593" t="s">
        <v>125</v>
      </c>
      <c r="M1085" s="593" t="s">
        <v>4417</v>
      </c>
      <c r="N1085" s="593" t="s">
        <v>103</v>
      </c>
      <c r="O1085" s="593" t="s">
        <v>66</v>
      </c>
      <c r="P1085" s="593" t="s">
        <v>4417</v>
      </c>
      <c r="Q1085" s="596" t="s">
        <v>4815</v>
      </c>
      <c r="R1085" s="597">
        <v>3.5000000000000003E-2</v>
      </c>
      <c r="S1085" s="597">
        <v>1.7999999999999999E-2</v>
      </c>
      <c r="T1085" s="597">
        <v>5.2999999999999999E-2</v>
      </c>
      <c r="U1085" s="593" t="s">
        <v>75</v>
      </c>
      <c r="V1085" s="593" t="s">
        <v>2799</v>
      </c>
      <c r="W1085" s="593" t="s">
        <v>2799</v>
      </c>
      <c r="X1085" s="593" t="s">
        <v>2799</v>
      </c>
      <c r="Y1085" s="593" t="s">
        <v>2799</v>
      </c>
      <c r="Z1085" s="593" t="s">
        <v>2799</v>
      </c>
      <c r="AA1085" s="593" t="s">
        <v>2799</v>
      </c>
      <c r="AB1085" s="593" t="s">
        <v>2799</v>
      </c>
      <c r="AC1085" s="593" t="s">
        <v>2799</v>
      </c>
      <c r="AD1085" s="593" t="s">
        <v>55</v>
      </c>
      <c r="AE1085" s="593" t="s">
        <v>101</v>
      </c>
      <c r="AF1085" s="593"/>
      <c r="AG1085" s="598" t="s">
        <v>2814</v>
      </c>
      <c r="AH1085" s="369"/>
      <c r="AI1085" s="22"/>
      <c r="AJ1085" s="22"/>
      <c r="AK1085" s="149"/>
      <c r="AL1085" s="150"/>
      <c r="AM1085" s="6"/>
    </row>
    <row r="1086" spans="1:39" s="24" customFormat="1" ht="31.5" hidden="1" customHeight="1" x14ac:dyDescent="0.2">
      <c r="A1086" s="238" t="s">
        <v>4114</v>
      </c>
      <c r="B1086" s="690" t="s">
        <v>108</v>
      </c>
      <c r="C1086" s="690" t="s">
        <v>36</v>
      </c>
      <c r="D1086" s="833">
        <v>41810</v>
      </c>
      <c r="E1086" s="1097">
        <v>0.63541666666666663</v>
      </c>
      <c r="F1086" s="833">
        <v>41810</v>
      </c>
      <c r="G1086" s="1097">
        <v>0.67708333333333337</v>
      </c>
      <c r="H1086" s="1097">
        <v>4.1666666666666664E-2</v>
      </c>
      <c r="I1086" s="690">
        <v>1</v>
      </c>
      <c r="J1086" s="690" t="s">
        <v>1284</v>
      </c>
      <c r="K1086" s="690"/>
      <c r="L1086" s="690" t="s">
        <v>126</v>
      </c>
      <c r="M1086" s="690" t="s">
        <v>12507</v>
      </c>
      <c r="N1086" s="690">
        <v>0.4</v>
      </c>
      <c r="O1086" s="690" t="s">
        <v>72</v>
      </c>
      <c r="P1086" s="690" t="s">
        <v>12507</v>
      </c>
      <c r="Q1086" s="690" t="s">
        <v>12508</v>
      </c>
      <c r="R1086" s="618">
        <f>T1086</f>
        <v>5.3999999999999999E-2</v>
      </c>
      <c r="S1086" s="690"/>
      <c r="T1086" s="690">
        <v>5.3999999999999999E-2</v>
      </c>
      <c r="U1086" s="690" t="s">
        <v>86</v>
      </c>
      <c r="V1086" s="690"/>
      <c r="W1086" s="690"/>
      <c r="X1086" s="690"/>
      <c r="Y1086" s="690"/>
      <c r="Z1086" s="690"/>
      <c r="AA1086" s="690"/>
      <c r="AB1086" s="690"/>
      <c r="AC1086" s="690"/>
      <c r="AD1086" s="690" t="s">
        <v>40</v>
      </c>
      <c r="AE1086" s="690" t="s">
        <v>98</v>
      </c>
      <c r="AF1086" s="140"/>
      <c r="AG1086" s="1461">
        <v>3</v>
      </c>
      <c r="AH1086" s="1474">
        <v>1</v>
      </c>
      <c r="AI1086" s="230"/>
      <c r="AJ1086" s="230"/>
      <c r="AK1086" s="149"/>
      <c r="AL1086" s="150"/>
      <c r="AM1086" s="6"/>
    </row>
    <row r="1087" spans="1:39" s="24" customFormat="1" ht="31.5" hidden="1" customHeight="1" x14ac:dyDescent="0.2">
      <c r="A1087" s="28" t="s">
        <v>4114</v>
      </c>
      <c r="B1087" s="28" t="s">
        <v>108</v>
      </c>
      <c r="C1087" s="28" t="s">
        <v>36</v>
      </c>
      <c r="D1087" s="37">
        <v>41811</v>
      </c>
      <c r="E1087" s="28"/>
      <c r="F1087" s="37"/>
      <c r="G1087" s="28"/>
      <c r="H1087" s="28"/>
      <c r="I1087" s="28"/>
      <c r="J1087" s="28"/>
      <c r="K1087" s="28"/>
      <c r="L1087" s="28"/>
      <c r="M1087" s="28"/>
      <c r="N1087" s="28"/>
      <c r="O1087" s="28"/>
      <c r="P1087" s="28"/>
      <c r="Q1087" s="52"/>
      <c r="R1087" s="36"/>
      <c r="S1087" s="36"/>
      <c r="T1087" s="36"/>
      <c r="U1087" s="36"/>
      <c r="V1087" s="36"/>
      <c r="W1087" s="36"/>
      <c r="X1087" s="36"/>
      <c r="Y1087" s="36"/>
      <c r="Z1087" s="36"/>
      <c r="AA1087" s="36"/>
      <c r="AB1087" s="36"/>
      <c r="AC1087" s="36"/>
      <c r="AD1087" s="36"/>
      <c r="AE1087" s="36"/>
      <c r="AF1087" s="36"/>
      <c r="AG1087" s="354" t="s">
        <v>203</v>
      </c>
      <c r="AH1087" s="369"/>
      <c r="AI1087" s="22"/>
      <c r="AJ1087" s="22"/>
      <c r="AK1087" s="149"/>
      <c r="AL1087" s="150"/>
      <c r="AM1087" s="6"/>
    </row>
    <row r="1088" spans="1:39" s="24" customFormat="1" ht="25.5" hidden="1" customHeight="1" x14ac:dyDescent="0.2">
      <c r="A1088" s="28" t="s">
        <v>4114</v>
      </c>
      <c r="B1088" s="595" t="s">
        <v>108</v>
      </c>
      <c r="C1088" s="595" t="s">
        <v>36</v>
      </c>
      <c r="D1088" s="630">
        <v>41812</v>
      </c>
      <c r="E1088" s="595"/>
      <c r="F1088" s="630"/>
      <c r="G1088" s="595"/>
      <c r="H1088" s="595"/>
      <c r="I1088" s="595"/>
      <c r="J1088" s="595"/>
      <c r="K1088" s="595"/>
      <c r="L1088" s="595"/>
      <c r="M1088" s="595"/>
      <c r="N1088" s="595"/>
      <c r="O1088" s="595"/>
      <c r="P1088" s="595"/>
      <c r="Q1088" s="596"/>
      <c r="R1088" s="593"/>
      <c r="S1088" s="593"/>
      <c r="T1088" s="593"/>
      <c r="U1088" s="593"/>
      <c r="V1088" s="593"/>
      <c r="W1088" s="593"/>
      <c r="X1088" s="593"/>
      <c r="Y1088" s="593"/>
      <c r="Z1088" s="593"/>
      <c r="AA1088" s="593"/>
      <c r="AB1088" s="593"/>
      <c r="AC1088" s="593"/>
      <c r="AD1088" s="593"/>
      <c r="AE1088" s="593"/>
      <c r="AF1088" s="593"/>
      <c r="AG1088" s="354" t="s">
        <v>203</v>
      </c>
      <c r="AH1088" s="369"/>
      <c r="AI1088" s="22"/>
      <c r="AJ1088" s="22"/>
      <c r="AK1088" s="149"/>
      <c r="AL1088" s="150"/>
      <c r="AM1088" s="6"/>
    </row>
    <row r="1089" spans="1:39" s="24" customFormat="1" ht="31.5" hidden="1" customHeight="1" x14ac:dyDescent="0.2">
      <c r="A1089" s="28" t="s">
        <v>4114</v>
      </c>
      <c r="B1089" s="36" t="s">
        <v>108</v>
      </c>
      <c r="C1089" s="18" t="s">
        <v>36</v>
      </c>
      <c r="D1089" s="37">
        <v>41813</v>
      </c>
      <c r="E1089" s="38"/>
      <c r="F1089" s="37"/>
      <c r="G1089" s="38"/>
      <c r="H1089" s="38"/>
      <c r="I1089" s="36"/>
      <c r="J1089" s="36"/>
      <c r="K1089" s="28"/>
      <c r="L1089" s="36"/>
      <c r="M1089" s="36"/>
      <c r="N1089" s="36"/>
      <c r="O1089" s="36"/>
      <c r="P1089" s="36"/>
      <c r="Q1089" s="36"/>
      <c r="R1089" s="99"/>
      <c r="S1089" s="99"/>
      <c r="T1089" s="99"/>
      <c r="U1089" s="36"/>
      <c r="V1089" s="36"/>
      <c r="W1089" s="36"/>
      <c r="X1089" s="36"/>
      <c r="Y1089" s="36"/>
      <c r="Z1089" s="36"/>
      <c r="AA1089" s="36"/>
      <c r="AB1089" s="36"/>
      <c r="AC1089" s="36"/>
      <c r="AD1089" s="36"/>
      <c r="AE1089" s="36"/>
      <c r="AF1089" s="36"/>
      <c r="AG1089" s="354" t="s">
        <v>203</v>
      </c>
      <c r="AH1089" s="369"/>
      <c r="AI1089" s="22"/>
      <c r="AJ1089" s="22"/>
      <c r="AK1089" s="149"/>
      <c r="AL1089" s="150"/>
      <c r="AM1089" s="6"/>
    </row>
    <row r="1090" spans="1:39" s="6" customFormat="1" ht="267.75" hidden="1" customHeight="1" x14ac:dyDescent="0.2">
      <c r="A1090" s="28" t="s">
        <v>4114</v>
      </c>
      <c r="B1090" s="28" t="s">
        <v>108</v>
      </c>
      <c r="C1090" s="28" t="s">
        <v>36</v>
      </c>
      <c r="D1090" s="37">
        <v>41814</v>
      </c>
      <c r="E1090" s="28"/>
      <c r="F1090" s="28"/>
      <c r="G1090" s="28"/>
      <c r="H1090" s="28"/>
      <c r="I1090" s="28"/>
      <c r="J1090" s="28"/>
      <c r="K1090" s="28"/>
      <c r="L1090" s="28"/>
      <c r="M1090" s="28"/>
      <c r="N1090" s="28"/>
      <c r="O1090" s="28"/>
      <c r="P1090" s="28"/>
      <c r="Q1090" s="52"/>
      <c r="R1090" s="36"/>
      <c r="S1090" s="36"/>
      <c r="T1090" s="36"/>
      <c r="U1090" s="36"/>
      <c r="V1090" s="36"/>
      <c r="W1090" s="36"/>
      <c r="X1090" s="36"/>
      <c r="Y1090" s="36"/>
      <c r="Z1090" s="36"/>
      <c r="AA1090" s="36"/>
      <c r="AB1090" s="36"/>
      <c r="AC1090" s="36"/>
      <c r="AD1090" s="36"/>
      <c r="AE1090" s="36"/>
      <c r="AF1090" s="36"/>
      <c r="AG1090" s="354" t="s">
        <v>203</v>
      </c>
      <c r="AH1090" s="369"/>
      <c r="AI1090" s="22"/>
      <c r="AJ1090" s="22"/>
      <c r="AK1090" s="149"/>
      <c r="AL1090" s="150"/>
    </row>
    <row r="1091" spans="1:39" s="6" customFormat="1" ht="110.25" hidden="1" customHeight="1" x14ac:dyDescent="0.2">
      <c r="A1091" s="28" t="s">
        <v>4114</v>
      </c>
      <c r="B1091" s="28" t="s">
        <v>108</v>
      </c>
      <c r="C1091" s="28" t="s">
        <v>36</v>
      </c>
      <c r="D1091" s="37">
        <v>41815</v>
      </c>
      <c r="E1091" s="28"/>
      <c r="F1091" s="28"/>
      <c r="G1091" s="28"/>
      <c r="H1091" s="28"/>
      <c r="I1091" s="28"/>
      <c r="J1091" s="28"/>
      <c r="K1091" s="28"/>
      <c r="L1091" s="28"/>
      <c r="M1091" s="28"/>
      <c r="N1091" s="28"/>
      <c r="O1091" s="28"/>
      <c r="P1091" s="28"/>
      <c r="Q1091" s="52"/>
      <c r="R1091" s="36"/>
      <c r="S1091" s="36"/>
      <c r="T1091" s="36"/>
      <c r="U1091" s="36"/>
      <c r="V1091" s="36"/>
      <c r="W1091" s="36"/>
      <c r="X1091" s="36"/>
      <c r="Y1091" s="36"/>
      <c r="Z1091" s="36"/>
      <c r="AA1091" s="36"/>
      <c r="AB1091" s="36"/>
      <c r="AC1091" s="36"/>
      <c r="AD1091" s="36"/>
      <c r="AE1091" s="36"/>
      <c r="AF1091" s="36"/>
      <c r="AG1091" s="354" t="s">
        <v>203</v>
      </c>
      <c r="AH1091" s="369"/>
      <c r="AI1091" s="22"/>
      <c r="AJ1091" s="22"/>
      <c r="AK1091" s="149"/>
      <c r="AL1091" s="150"/>
    </row>
    <row r="1092" spans="1:39" s="6" customFormat="1" ht="31.5" hidden="1" customHeight="1" x14ac:dyDescent="0.2">
      <c r="A1092" s="28" t="s">
        <v>4114</v>
      </c>
      <c r="B1092" s="28" t="s">
        <v>108</v>
      </c>
      <c r="C1092" s="28" t="s">
        <v>36</v>
      </c>
      <c r="D1092" s="37">
        <v>41816</v>
      </c>
      <c r="E1092" s="28"/>
      <c r="F1092" s="28"/>
      <c r="G1092" s="28"/>
      <c r="H1092" s="28"/>
      <c r="I1092" s="28"/>
      <c r="J1092" s="28"/>
      <c r="K1092" s="28"/>
      <c r="L1092" s="28"/>
      <c r="M1092" s="28"/>
      <c r="N1092" s="28"/>
      <c r="O1092" s="28"/>
      <c r="P1092" s="28"/>
      <c r="Q1092" s="52"/>
      <c r="R1092" s="99"/>
      <c r="S1092" s="99"/>
      <c r="T1092" s="99"/>
      <c r="U1092" s="36"/>
      <c r="V1092" s="36"/>
      <c r="W1092" s="36"/>
      <c r="X1092" s="36"/>
      <c r="Y1092" s="36"/>
      <c r="Z1092" s="36"/>
      <c r="AA1092" s="36"/>
      <c r="AB1092" s="36"/>
      <c r="AC1092" s="36"/>
      <c r="AD1092" s="36"/>
      <c r="AE1092" s="36"/>
      <c r="AF1092" s="36"/>
      <c r="AG1092" s="354" t="s">
        <v>203</v>
      </c>
      <c r="AH1092" s="369"/>
      <c r="AI1092" s="22"/>
      <c r="AJ1092" s="22"/>
      <c r="AK1092" s="149"/>
      <c r="AL1092" s="150"/>
    </row>
    <row r="1093" spans="1:39" s="6" customFormat="1" ht="31.5" hidden="1" customHeight="1" x14ac:dyDescent="0.2">
      <c r="A1093" s="238" t="s">
        <v>4114</v>
      </c>
      <c r="B1093" s="690" t="s">
        <v>108</v>
      </c>
      <c r="C1093" s="690" t="s">
        <v>36</v>
      </c>
      <c r="D1093" s="833">
        <v>41816</v>
      </c>
      <c r="E1093" s="1097">
        <v>0.5625</v>
      </c>
      <c r="F1093" s="833">
        <v>41816</v>
      </c>
      <c r="G1093" s="1097">
        <v>0.57638888888888895</v>
      </c>
      <c r="H1093" s="1097">
        <v>1.3888888888888888E-2</v>
      </c>
      <c r="I1093" s="690">
        <v>1</v>
      </c>
      <c r="J1093" s="690" t="s">
        <v>12276</v>
      </c>
      <c r="K1093" s="690"/>
      <c r="L1093" s="690" t="s">
        <v>126</v>
      </c>
      <c r="M1093" s="690" t="s">
        <v>12509</v>
      </c>
      <c r="N1093" s="690">
        <v>0.4</v>
      </c>
      <c r="O1093" s="690" t="s">
        <v>72</v>
      </c>
      <c r="P1093" s="690" t="s">
        <v>12509</v>
      </c>
      <c r="Q1093" s="690" t="s">
        <v>12510</v>
      </c>
      <c r="R1093" s="618">
        <f>T1093</f>
        <v>6.3E-2</v>
      </c>
      <c r="S1093" s="690"/>
      <c r="T1093" s="690">
        <v>6.3E-2</v>
      </c>
      <c r="U1093" s="690" t="s">
        <v>86</v>
      </c>
      <c r="V1093" s="690"/>
      <c r="W1093" s="690"/>
      <c r="X1093" s="690"/>
      <c r="Y1093" s="690"/>
      <c r="Z1093" s="690"/>
      <c r="AA1093" s="690"/>
      <c r="AB1093" s="690"/>
      <c r="AC1093" s="690"/>
      <c r="AD1093" s="690" t="s">
        <v>40</v>
      </c>
      <c r="AE1093" s="690" t="s">
        <v>98</v>
      </c>
      <c r="AF1093" s="690"/>
      <c r="AG1093" s="1461">
        <v>3</v>
      </c>
      <c r="AH1093" s="1474">
        <v>1</v>
      </c>
      <c r="AI1093" s="230"/>
      <c r="AJ1093" s="230"/>
      <c r="AK1093" s="149"/>
      <c r="AL1093" s="150"/>
    </row>
    <row r="1094" spans="1:39" s="6" customFormat="1" ht="31.5" hidden="1" customHeight="1" x14ac:dyDescent="0.2">
      <c r="A1094" s="238" t="s">
        <v>4114</v>
      </c>
      <c r="B1094" s="140" t="s">
        <v>108</v>
      </c>
      <c r="C1094" s="140" t="s">
        <v>36</v>
      </c>
      <c r="D1094" s="465">
        <v>41816</v>
      </c>
      <c r="E1094" s="320">
        <v>0.89236111111111116</v>
      </c>
      <c r="F1094" s="465">
        <v>41816</v>
      </c>
      <c r="G1094" s="320">
        <v>1</v>
      </c>
      <c r="H1094" s="320">
        <v>0.1076388888888889</v>
      </c>
      <c r="I1094" s="140">
        <v>6</v>
      </c>
      <c r="J1094" s="140" t="s">
        <v>1284</v>
      </c>
      <c r="K1094" s="140"/>
      <c r="L1094" s="140" t="s">
        <v>128</v>
      </c>
      <c r="M1094" s="140" t="s">
        <v>12511</v>
      </c>
      <c r="N1094" s="140">
        <v>0.4</v>
      </c>
      <c r="O1094" s="140" t="s">
        <v>66</v>
      </c>
      <c r="P1094" s="140" t="s">
        <v>12511</v>
      </c>
      <c r="Q1094" s="140" t="s">
        <v>12512</v>
      </c>
      <c r="R1094" s="45">
        <f>T1094</f>
        <v>0.71199999999999997</v>
      </c>
      <c r="S1094" s="140"/>
      <c r="T1094" s="140">
        <v>0.71199999999999997</v>
      </c>
      <c r="U1094" s="140" t="s">
        <v>75</v>
      </c>
      <c r="V1094" s="140"/>
      <c r="W1094" s="140"/>
      <c r="X1094" s="140"/>
      <c r="Y1094" s="140"/>
      <c r="Z1094" s="140"/>
      <c r="AA1094" s="140"/>
      <c r="AB1094" s="140"/>
      <c r="AC1094" s="140"/>
      <c r="AD1094" s="140" t="s">
        <v>56</v>
      </c>
      <c r="AE1094" s="140" t="s">
        <v>101</v>
      </c>
      <c r="AF1094" s="140"/>
      <c r="AG1094" s="1461">
        <v>3</v>
      </c>
      <c r="AH1094" s="1474">
        <v>1</v>
      </c>
      <c r="AI1094" s="230"/>
      <c r="AJ1094" s="230"/>
      <c r="AK1094" s="149"/>
      <c r="AL1094" s="150"/>
    </row>
    <row r="1095" spans="1:39" s="6" customFormat="1" ht="31.5" hidden="1" customHeight="1" x14ac:dyDescent="0.2">
      <c r="A1095" s="28" t="s">
        <v>4114</v>
      </c>
      <c r="B1095" s="28" t="s">
        <v>108</v>
      </c>
      <c r="C1095" s="28" t="s">
        <v>36</v>
      </c>
      <c r="D1095" s="37">
        <v>41817</v>
      </c>
      <c r="E1095" s="28"/>
      <c r="F1095" s="28"/>
      <c r="G1095" s="28"/>
      <c r="H1095" s="28"/>
      <c r="I1095" s="28"/>
      <c r="J1095" s="28"/>
      <c r="K1095" s="28"/>
      <c r="L1095" s="28"/>
      <c r="M1095" s="28"/>
      <c r="N1095" s="28"/>
      <c r="O1095" s="28"/>
      <c r="P1095" s="28"/>
      <c r="Q1095" s="52"/>
      <c r="R1095" s="36"/>
      <c r="S1095" s="36"/>
      <c r="T1095" s="36"/>
      <c r="U1095" s="36"/>
      <c r="V1095" s="36"/>
      <c r="W1095" s="36"/>
      <c r="X1095" s="36"/>
      <c r="Y1095" s="36"/>
      <c r="Z1095" s="36"/>
      <c r="AA1095" s="36"/>
      <c r="AB1095" s="36"/>
      <c r="AC1095" s="36"/>
      <c r="AD1095" s="36"/>
      <c r="AE1095" s="36"/>
      <c r="AF1095" s="36"/>
      <c r="AG1095" s="354" t="s">
        <v>203</v>
      </c>
      <c r="AH1095" s="369"/>
      <c r="AI1095" s="22"/>
      <c r="AJ1095" s="22"/>
      <c r="AK1095" s="149"/>
      <c r="AL1095" s="150"/>
    </row>
    <row r="1096" spans="1:39" s="6" customFormat="1" ht="78.75" hidden="1" customHeight="1" x14ac:dyDescent="0.2">
      <c r="A1096" s="238" t="s">
        <v>4114</v>
      </c>
      <c r="B1096" s="140" t="s">
        <v>108</v>
      </c>
      <c r="C1096" s="140" t="s">
        <v>36</v>
      </c>
      <c r="D1096" s="465">
        <v>41817</v>
      </c>
      <c r="E1096" s="320">
        <v>0.3576388888888889</v>
      </c>
      <c r="F1096" s="465">
        <v>41817</v>
      </c>
      <c r="G1096" s="320">
        <v>0.40972222222222227</v>
      </c>
      <c r="H1096" s="320">
        <v>5.2083333333333336E-2</v>
      </c>
      <c r="I1096" s="140">
        <v>1</v>
      </c>
      <c r="J1096" s="140" t="s">
        <v>12276</v>
      </c>
      <c r="K1096" s="140"/>
      <c r="L1096" s="140" t="s">
        <v>126</v>
      </c>
      <c r="M1096" s="140" t="s">
        <v>12509</v>
      </c>
      <c r="N1096" s="140">
        <v>0.4</v>
      </c>
      <c r="O1096" s="140" t="s">
        <v>72</v>
      </c>
      <c r="P1096" s="140" t="s">
        <v>12509</v>
      </c>
      <c r="Q1096" s="140" t="s">
        <v>12513</v>
      </c>
      <c r="R1096" s="45">
        <f>T1096</f>
        <v>0.189</v>
      </c>
      <c r="S1096" s="140"/>
      <c r="T1096" s="140">
        <v>0.189</v>
      </c>
      <c r="U1096" s="140" t="s">
        <v>86</v>
      </c>
      <c r="V1096" s="140"/>
      <c r="W1096" s="140"/>
      <c r="X1096" s="140"/>
      <c r="Y1096" s="140"/>
      <c r="Z1096" s="140"/>
      <c r="AA1096" s="140"/>
      <c r="AB1096" s="140"/>
      <c r="AC1096" s="140"/>
      <c r="AD1096" s="140" t="s">
        <v>60</v>
      </c>
      <c r="AE1096" s="140" t="s">
        <v>101</v>
      </c>
      <c r="AF1096" s="140"/>
      <c r="AG1096" s="1461">
        <v>3</v>
      </c>
      <c r="AH1096" s="1474">
        <v>1</v>
      </c>
      <c r="AI1096" s="230"/>
      <c r="AJ1096" s="230"/>
      <c r="AK1096" s="149"/>
      <c r="AL1096" s="150"/>
    </row>
    <row r="1097" spans="1:39" s="6" customFormat="1" ht="204.75" hidden="1" customHeight="1" x14ac:dyDescent="0.2">
      <c r="A1097" s="238" t="s">
        <v>4114</v>
      </c>
      <c r="B1097" s="690" t="s">
        <v>108</v>
      </c>
      <c r="C1097" s="690" t="s">
        <v>36</v>
      </c>
      <c r="D1097" s="833">
        <v>41817</v>
      </c>
      <c r="E1097" s="1097">
        <v>0.5625</v>
      </c>
      <c r="F1097" s="833">
        <v>41817</v>
      </c>
      <c r="G1097" s="1097">
        <v>0.58333333333333337</v>
      </c>
      <c r="H1097" s="1097">
        <v>2.0833333333333332E-2</v>
      </c>
      <c r="I1097" s="690">
        <v>1</v>
      </c>
      <c r="J1097" s="690" t="s">
        <v>12276</v>
      </c>
      <c r="K1097" s="690"/>
      <c r="L1097" s="690" t="s">
        <v>126</v>
      </c>
      <c r="M1097" s="690" t="s">
        <v>12514</v>
      </c>
      <c r="N1097" s="690">
        <v>0.4</v>
      </c>
      <c r="O1097" s="690" t="s">
        <v>72</v>
      </c>
      <c r="P1097" s="690" t="s">
        <v>12514</v>
      </c>
      <c r="Q1097" s="690" t="s">
        <v>12515</v>
      </c>
      <c r="R1097" s="618">
        <f>T1097</f>
        <v>0.106</v>
      </c>
      <c r="S1097" s="690"/>
      <c r="T1097" s="690">
        <v>0.106</v>
      </c>
      <c r="U1097" s="690" t="s">
        <v>86</v>
      </c>
      <c r="V1097" s="690"/>
      <c r="W1097" s="690"/>
      <c r="X1097" s="690"/>
      <c r="Y1097" s="690"/>
      <c r="Z1097" s="690"/>
      <c r="AA1097" s="690"/>
      <c r="AB1097" s="690"/>
      <c r="AC1097" s="690"/>
      <c r="AD1097" s="690" t="s">
        <v>40</v>
      </c>
      <c r="AE1097" s="690" t="s">
        <v>98</v>
      </c>
      <c r="AF1097" s="690"/>
      <c r="AG1097" s="1461">
        <v>1</v>
      </c>
      <c r="AH1097" s="1474">
        <v>1</v>
      </c>
      <c r="AI1097" s="230"/>
      <c r="AJ1097" s="230"/>
      <c r="AK1097" s="149"/>
      <c r="AL1097" s="150"/>
    </row>
    <row r="1098" spans="1:39" s="6" customFormat="1" ht="63" hidden="1" customHeight="1" x14ac:dyDescent="0.2">
      <c r="A1098" s="238" t="s">
        <v>4114</v>
      </c>
      <c r="B1098" s="140" t="s">
        <v>108</v>
      </c>
      <c r="C1098" s="140" t="s">
        <v>36</v>
      </c>
      <c r="D1098" s="465">
        <v>41817</v>
      </c>
      <c r="E1098" s="320">
        <v>0.40277777777777773</v>
      </c>
      <c r="F1098" s="465">
        <v>41817</v>
      </c>
      <c r="G1098" s="320">
        <v>0.4375</v>
      </c>
      <c r="H1098" s="320">
        <v>3.4722222222222224E-2</v>
      </c>
      <c r="I1098" s="140">
        <v>1</v>
      </c>
      <c r="J1098" s="140" t="s">
        <v>1284</v>
      </c>
      <c r="K1098" s="140"/>
      <c r="L1098" s="140" t="s">
        <v>126</v>
      </c>
      <c r="M1098" s="140" t="s">
        <v>12507</v>
      </c>
      <c r="N1098" s="140">
        <v>0.4</v>
      </c>
      <c r="O1098" s="140" t="s">
        <v>72</v>
      </c>
      <c r="P1098" s="140" t="s">
        <v>12507</v>
      </c>
      <c r="Q1098" s="140" t="s">
        <v>12516</v>
      </c>
      <c r="R1098" s="45">
        <f>T1098</f>
        <v>4.9000000000000002E-2</v>
      </c>
      <c r="S1098" s="140"/>
      <c r="T1098" s="140">
        <v>4.9000000000000002E-2</v>
      </c>
      <c r="U1098" s="140" t="s">
        <v>86</v>
      </c>
      <c r="V1098" s="140"/>
      <c r="W1098" s="140"/>
      <c r="X1098" s="140"/>
      <c r="Y1098" s="140"/>
      <c r="Z1098" s="140"/>
      <c r="AA1098" s="140"/>
      <c r="AB1098" s="140"/>
      <c r="AC1098" s="140"/>
      <c r="AD1098" s="140" t="s">
        <v>40</v>
      </c>
      <c r="AE1098" s="140" t="s">
        <v>98</v>
      </c>
      <c r="AF1098" s="140"/>
      <c r="AG1098" s="1461">
        <v>3</v>
      </c>
      <c r="AH1098" s="1474">
        <v>1</v>
      </c>
      <c r="AI1098" s="230"/>
      <c r="AJ1098" s="230"/>
      <c r="AK1098" s="149"/>
      <c r="AL1098" s="150"/>
    </row>
    <row r="1099" spans="1:39" s="6" customFormat="1" ht="63" hidden="1" customHeight="1" x14ac:dyDescent="0.2">
      <c r="A1099" s="238" t="s">
        <v>4114</v>
      </c>
      <c r="B1099" s="140" t="s">
        <v>108</v>
      </c>
      <c r="C1099" s="140" t="s">
        <v>36</v>
      </c>
      <c r="D1099" s="465">
        <v>41817</v>
      </c>
      <c r="E1099" s="320">
        <v>0</v>
      </c>
      <c r="F1099" s="465">
        <v>41817</v>
      </c>
      <c r="G1099" s="320">
        <v>0.54166666666666663</v>
      </c>
      <c r="H1099" s="320">
        <v>0.54166666666666663</v>
      </c>
      <c r="I1099" s="140">
        <v>6</v>
      </c>
      <c r="J1099" s="140" t="s">
        <v>1284</v>
      </c>
      <c r="K1099" s="140"/>
      <c r="L1099" s="140" t="s">
        <v>128</v>
      </c>
      <c r="M1099" s="140" t="s">
        <v>12511</v>
      </c>
      <c r="N1099" s="140">
        <v>0.4</v>
      </c>
      <c r="O1099" s="140" t="s">
        <v>66</v>
      </c>
      <c r="P1099" s="140" t="s">
        <v>12511</v>
      </c>
      <c r="Q1099" s="140" t="s">
        <v>12517</v>
      </c>
      <c r="R1099" s="45">
        <f>T1099</f>
        <v>3.5470000000000002</v>
      </c>
      <c r="S1099" s="140"/>
      <c r="T1099" s="140">
        <v>3.5470000000000002</v>
      </c>
      <c r="U1099" s="140" t="s">
        <v>75</v>
      </c>
      <c r="V1099" s="140"/>
      <c r="W1099" s="140"/>
      <c r="X1099" s="140"/>
      <c r="Y1099" s="140"/>
      <c r="Z1099" s="140"/>
      <c r="AA1099" s="140"/>
      <c r="AB1099" s="140"/>
      <c r="AC1099" s="140"/>
      <c r="AD1099" s="140" t="s">
        <v>56</v>
      </c>
      <c r="AE1099" s="140" t="s">
        <v>101</v>
      </c>
      <c r="AF1099" s="140"/>
      <c r="AG1099" s="1461">
        <v>3</v>
      </c>
      <c r="AH1099" s="1474">
        <v>1</v>
      </c>
      <c r="AI1099" s="230"/>
      <c r="AJ1099" s="230"/>
      <c r="AK1099" s="149"/>
      <c r="AL1099" s="150"/>
    </row>
    <row r="1100" spans="1:39" s="6" customFormat="1" ht="31.5" hidden="1" customHeight="1" x14ac:dyDescent="0.2">
      <c r="A1100" s="238" t="s">
        <v>4114</v>
      </c>
      <c r="B1100" s="140" t="s">
        <v>108</v>
      </c>
      <c r="C1100" s="140" t="s">
        <v>36</v>
      </c>
      <c r="D1100" s="465">
        <v>41817</v>
      </c>
      <c r="E1100" s="320">
        <v>0.86805555555555547</v>
      </c>
      <c r="F1100" s="465">
        <v>41817</v>
      </c>
      <c r="G1100" s="320">
        <v>0.89583333333333337</v>
      </c>
      <c r="H1100" s="320">
        <v>2.7777777777777776E-2</v>
      </c>
      <c r="I1100" s="140">
        <v>1</v>
      </c>
      <c r="J1100" s="140" t="s">
        <v>12276</v>
      </c>
      <c r="K1100" s="140"/>
      <c r="L1100" s="140" t="s">
        <v>126</v>
      </c>
      <c r="M1100" s="140" t="s">
        <v>12518</v>
      </c>
      <c r="N1100" s="140">
        <v>0.4</v>
      </c>
      <c r="O1100" s="140" t="s">
        <v>72</v>
      </c>
      <c r="P1100" s="140" t="s">
        <v>12518</v>
      </c>
      <c r="Q1100" s="140" t="s">
        <v>12515</v>
      </c>
      <c r="R1100" s="45">
        <f>T1100</f>
        <v>0.14799999999999999</v>
      </c>
      <c r="S1100" s="140"/>
      <c r="T1100" s="140">
        <v>0.14799999999999999</v>
      </c>
      <c r="U1100" s="140" t="s">
        <v>86</v>
      </c>
      <c r="V1100" s="140"/>
      <c r="W1100" s="140"/>
      <c r="X1100" s="140"/>
      <c r="Y1100" s="140"/>
      <c r="Z1100" s="140"/>
      <c r="AA1100" s="140"/>
      <c r="AB1100" s="140"/>
      <c r="AC1100" s="140"/>
      <c r="AD1100" s="140" t="s">
        <v>40</v>
      </c>
      <c r="AE1100" s="140" t="s">
        <v>98</v>
      </c>
      <c r="AF1100" s="140"/>
      <c r="AG1100" s="1461">
        <v>1</v>
      </c>
      <c r="AH1100" s="1474">
        <v>1</v>
      </c>
      <c r="AI1100" s="230"/>
      <c r="AJ1100" s="230"/>
      <c r="AK1100" s="149"/>
      <c r="AL1100" s="150"/>
    </row>
    <row r="1101" spans="1:39" s="6" customFormat="1" ht="47.25" hidden="1" customHeight="1" x14ac:dyDescent="0.2">
      <c r="A1101" s="28" t="s">
        <v>4114</v>
      </c>
      <c r="B1101" s="28" t="s">
        <v>108</v>
      </c>
      <c r="C1101" s="28" t="s">
        <v>36</v>
      </c>
      <c r="D1101" s="37">
        <v>41818</v>
      </c>
      <c r="E1101" s="30">
        <v>0</v>
      </c>
      <c r="F1101" s="289" t="s">
        <v>5088</v>
      </c>
      <c r="G1101" s="30">
        <v>6.458333333333334E-2</v>
      </c>
      <c r="H1101" s="30">
        <v>6.458333333333334E-2</v>
      </c>
      <c r="I1101" s="28">
        <v>22</v>
      </c>
      <c r="J1101" s="28" t="s">
        <v>178</v>
      </c>
      <c r="K1101" s="28" t="s">
        <v>135</v>
      </c>
      <c r="L1101" s="28" t="s">
        <v>128</v>
      </c>
      <c r="M1101" s="28" t="s">
        <v>5089</v>
      </c>
      <c r="N1101" s="28" t="s">
        <v>103</v>
      </c>
      <c r="O1101" s="28" t="s">
        <v>66</v>
      </c>
      <c r="P1101" s="28" t="s">
        <v>5089</v>
      </c>
      <c r="Q1101" s="52" t="s">
        <v>5090</v>
      </c>
      <c r="R1101" s="36">
        <v>3.4239999999999999</v>
      </c>
      <c r="S1101" s="36">
        <v>1.712</v>
      </c>
      <c r="T1101" s="36">
        <v>5.1360000000000001</v>
      </c>
      <c r="U1101" s="36" t="s">
        <v>75</v>
      </c>
      <c r="V1101" s="36">
        <v>1960</v>
      </c>
      <c r="W1101" s="36" t="s">
        <v>6083</v>
      </c>
      <c r="X1101" s="36" t="s">
        <v>2799</v>
      </c>
      <c r="Y1101" s="36" t="s">
        <v>6074</v>
      </c>
      <c r="Z1101" s="36" t="s">
        <v>2799</v>
      </c>
      <c r="AA1101" s="36" t="s">
        <v>6075</v>
      </c>
      <c r="AB1101" s="36" t="s">
        <v>2799</v>
      </c>
      <c r="AC1101" s="36" t="s">
        <v>2818</v>
      </c>
      <c r="AD1101" s="36" t="s">
        <v>48</v>
      </c>
      <c r="AE1101" s="36" t="s">
        <v>98</v>
      </c>
      <c r="AF1101" s="36"/>
      <c r="AG1101" s="354" t="s">
        <v>3409</v>
      </c>
      <c r="AH1101" s="369"/>
      <c r="AI1101" s="22"/>
      <c r="AJ1101" s="22"/>
      <c r="AK1101" s="149"/>
      <c r="AL1101" s="150"/>
    </row>
    <row r="1102" spans="1:39" s="6" customFormat="1" ht="17.25" hidden="1" customHeight="1" x14ac:dyDescent="0.2">
      <c r="A1102" s="28" t="s">
        <v>4114</v>
      </c>
      <c r="B1102" s="28" t="s">
        <v>108</v>
      </c>
      <c r="C1102" s="28" t="s">
        <v>36</v>
      </c>
      <c r="D1102" s="37">
        <v>41819</v>
      </c>
      <c r="E1102" s="98"/>
      <c r="F1102" s="28"/>
      <c r="G1102" s="98"/>
      <c r="H1102" s="98"/>
      <c r="I1102" s="28"/>
      <c r="J1102" s="28"/>
      <c r="K1102" s="28"/>
      <c r="L1102" s="28"/>
      <c r="M1102" s="28"/>
      <c r="N1102" s="28"/>
      <c r="O1102" s="28"/>
      <c r="P1102" s="28"/>
      <c r="Q1102" s="52"/>
      <c r="R1102" s="99"/>
      <c r="S1102" s="99"/>
      <c r="T1102" s="99"/>
      <c r="U1102" s="36"/>
      <c r="V1102" s="36"/>
      <c r="W1102" s="36"/>
      <c r="X1102" s="36"/>
      <c r="Y1102" s="36"/>
      <c r="Z1102" s="36"/>
      <c r="AA1102" s="36"/>
      <c r="AB1102" s="36"/>
      <c r="AC1102" s="36"/>
      <c r="AD1102" s="36"/>
      <c r="AE1102" s="36"/>
      <c r="AF1102" s="36"/>
      <c r="AG1102" s="354" t="s">
        <v>203</v>
      </c>
      <c r="AH1102" s="369"/>
      <c r="AI1102" s="22"/>
      <c r="AJ1102" s="22"/>
      <c r="AK1102" s="149"/>
      <c r="AL1102" s="150"/>
    </row>
    <row r="1103" spans="1:39" s="6" customFormat="1" ht="19.5" hidden="1" customHeight="1" x14ac:dyDescent="0.2">
      <c r="A1103" s="238" t="s">
        <v>4114</v>
      </c>
      <c r="B1103" s="140" t="s">
        <v>108</v>
      </c>
      <c r="C1103" s="140" t="s">
        <v>36</v>
      </c>
      <c r="D1103" s="465">
        <v>41819</v>
      </c>
      <c r="E1103" s="320">
        <v>0.4236111111111111</v>
      </c>
      <c r="F1103" s="465">
        <v>41819</v>
      </c>
      <c r="G1103" s="320">
        <v>0.4861111111111111</v>
      </c>
      <c r="H1103" s="320">
        <v>6.25E-2</v>
      </c>
      <c r="I1103" s="140">
        <v>1</v>
      </c>
      <c r="J1103" s="140" t="s">
        <v>1284</v>
      </c>
      <c r="K1103" s="140"/>
      <c r="L1103" s="140" t="s">
        <v>127</v>
      </c>
      <c r="M1103" s="140" t="s">
        <v>12519</v>
      </c>
      <c r="N1103" s="140">
        <v>0.4</v>
      </c>
      <c r="O1103" s="140" t="s">
        <v>66</v>
      </c>
      <c r="P1103" s="140" t="s">
        <v>12519</v>
      </c>
      <c r="Q1103" s="140" t="s">
        <v>12520</v>
      </c>
      <c r="R1103" s="45">
        <f>T1103</f>
        <v>0.14699999999999999</v>
      </c>
      <c r="S1103" s="140"/>
      <c r="T1103" s="140">
        <v>0.14699999999999999</v>
      </c>
      <c r="U1103" s="140" t="s">
        <v>75</v>
      </c>
      <c r="V1103" s="140"/>
      <c r="W1103" s="140"/>
      <c r="X1103" s="140"/>
      <c r="Y1103" s="140"/>
      <c r="Z1103" s="140"/>
      <c r="AA1103" s="140"/>
      <c r="AB1103" s="140"/>
      <c r="AC1103" s="140"/>
      <c r="AD1103" s="140" t="s">
        <v>59</v>
      </c>
      <c r="AE1103" s="140" t="s">
        <v>101</v>
      </c>
      <c r="AF1103" s="140"/>
      <c r="AG1103" s="1461">
        <v>1</v>
      </c>
      <c r="AH1103" s="1474">
        <v>1</v>
      </c>
      <c r="AI1103" s="230"/>
      <c r="AJ1103" s="230"/>
      <c r="AK1103" s="149"/>
      <c r="AL1103" s="150"/>
    </row>
    <row r="1104" spans="1:39" s="6" customFormat="1" ht="18.75" hidden="1" customHeight="1" x14ac:dyDescent="0.2">
      <c r="A1104" s="36" t="s">
        <v>4114</v>
      </c>
      <c r="B1104" s="28" t="s">
        <v>108</v>
      </c>
      <c r="C1104" s="28" t="s">
        <v>36</v>
      </c>
      <c r="D1104" s="37">
        <v>41820</v>
      </c>
      <c r="E1104" s="28"/>
      <c r="F1104" s="28"/>
      <c r="G1104" s="28"/>
      <c r="H1104" s="28"/>
      <c r="I1104" s="28"/>
      <c r="J1104" s="28"/>
      <c r="K1104" s="28"/>
      <c r="L1104" s="28"/>
      <c r="M1104" s="28"/>
      <c r="N1104" s="28"/>
      <c r="O1104" s="28"/>
      <c r="P1104" s="28"/>
      <c r="Q1104" s="52"/>
      <c r="R1104" s="36"/>
      <c r="S1104" s="36"/>
      <c r="T1104" s="36"/>
      <c r="U1104" s="36"/>
      <c r="V1104" s="36"/>
      <c r="W1104" s="36"/>
      <c r="X1104" s="36"/>
      <c r="Y1104" s="36"/>
      <c r="Z1104" s="36"/>
      <c r="AA1104" s="36"/>
      <c r="AB1104" s="36"/>
      <c r="AC1104" s="36"/>
      <c r="AD1104" s="36"/>
      <c r="AE1104" s="36"/>
      <c r="AF1104" s="36"/>
      <c r="AG1104" s="354" t="s">
        <v>203</v>
      </c>
      <c r="AH1104" s="369"/>
      <c r="AI1104" s="22"/>
      <c r="AJ1104" s="22"/>
      <c r="AK1104" s="149"/>
      <c r="AL1104" s="150"/>
    </row>
    <row r="1105" spans="1:39" s="6" customFormat="1" ht="31.5" hidden="1" customHeight="1" x14ac:dyDescent="0.2">
      <c r="A1105" s="36" t="s">
        <v>5144</v>
      </c>
      <c r="B1105" s="28" t="s">
        <v>108</v>
      </c>
      <c r="C1105" s="28" t="s">
        <v>36</v>
      </c>
      <c r="D1105" s="37">
        <v>41821</v>
      </c>
      <c r="E1105" s="28"/>
      <c r="F1105" s="28"/>
      <c r="G1105" s="28"/>
      <c r="H1105" s="28"/>
      <c r="I1105" s="28"/>
      <c r="J1105" s="28"/>
      <c r="K1105" s="28"/>
      <c r="L1105" s="28"/>
      <c r="M1105" s="28"/>
      <c r="N1105" s="28"/>
      <c r="O1105" s="28"/>
      <c r="P1105" s="28"/>
      <c r="Q1105" s="52"/>
      <c r="R1105" s="36"/>
      <c r="S1105" s="36"/>
      <c r="T1105" s="36"/>
      <c r="U1105" s="36"/>
      <c r="V1105" s="36"/>
      <c r="W1105" s="36"/>
      <c r="X1105" s="36"/>
      <c r="Y1105" s="36"/>
      <c r="Z1105" s="36"/>
      <c r="AA1105" s="36"/>
      <c r="AB1105" s="36"/>
      <c r="AC1105" s="36"/>
      <c r="AD1105" s="36"/>
      <c r="AE1105" s="36"/>
      <c r="AF1105" s="36"/>
      <c r="AG1105" s="354" t="s">
        <v>203</v>
      </c>
      <c r="AH1105" s="369"/>
      <c r="AI1105" s="22"/>
      <c r="AJ1105" s="22"/>
      <c r="AK1105" s="149"/>
      <c r="AL1105" s="150"/>
    </row>
    <row r="1106" spans="1:39" s="24" customFormat="1" ht="31.5" hidden="1" customHeight="1" x14ac:dyDescent="0.2">
      <c r="A1106" s="36" t="s">
        <v>5144</v>
      </c>
      <c r="B1106" s="28" t="s">
        <v>108</v>
      </c>
      <c r="C1106" s="28" t="s">
        <v>36</v>
      </c>
      <c r="D1106" s="37">
        <v>41822</v>
      </c>
      <c r="E1106" s="30"/>
      <c r="F1106" s="289"/>
      <c r="G1106" s="30"/>
      <c r="H1106" s="30"/>
      <c r="I1106" s="28"/>
      <c r="J1106" s="28"/>
      <c r="K1106" s="28"/>
      <c r="L1106" s="28"/>
      <c r="M1106" s="28"/>
      <c r="N1106" s="28"/>
      <c r="O1106" s="28"/>
      <c r="P1106" s="28"/>
      <c r="Q1106" s="52"/>
      <c r="R1106" s="36"/>
      <c r="S1106" s="36"/>
      <c r="T1106" s="36"/>
      <c r="U1106" s="36"/>
      <c r="V1106" s="36"/>
      <c r="W1106" s="36"/>
      <c r="X1106" s="36"/>
      <c r="Y1106" s="36"/>
      <c r="Z1106" s="36"/>
      <c r="AA1106" s="36"/>
      <c r="AB1106" s="36"/>
      <c r="AC1106" s="36"/>
      <c r="AD1106" s="36"/>
      <c r="AE1106" s="36"/>
      <c r="AF1106" s="36"/>
      <c r="AG1106" s="354" t="s">
        <v>203</v>
      </c>
      <c r="AH1106" s="369"/>
      <c r="AI1106" s="22"/>
      <c r="AJ1106" s="22"/>
      <c r="AK1106" s="149"/>
      <c r="AL1106" s="150"/>
      <c r="AM1106" s="6"/>
    </row>
    <row r="1107" spans="1:39" s="24" customFormat="1" ht="31.5" hidden="1" customHeight="1" x14ac:dyDescent="0.2">
      <c r="A1107" s="238" t="s">
        <v>5144</v>
      </c>
      <c r="B1107" s="1" t="s">
        <v>108</v>
      </c>
      <c r="C1107" s="1" t="s">
        <v>36</v>
      </c>
      <c r="D1107" s="527">
        <v>41822</v>
      </c>
      <c r="E1107" s="137">
        <v>0.61111111111111105</v>
      </c>
      <c r="F1107" s="527">
        <v>41822</v>
      </c>
      <c r="G1107" s="137">
        <v>0.62708333333333333</v>
      </c>
      <c r="H1107" s="137">
        <v>1.5972222222222224E-2</v>
      </c>
      <c r="I1107" s="1">
        <v>1</v>
      </c>
      <c r="J1107" s="1" t="s">
        <v>1284</v>
      </c>
      <c r="K1107" s="1"/>
      <c r="L1107" s="1" t="s">
        <v>130</v>
      </c>
      <c r="M1107" s="1" t="s">
        <v>12521</v>
      </c>
      <c r="N1107" s="1">
        <v>0.4</v>
      </c>
      <c r="O1107" s="1" t="s">
        <v>66</v>
      </c>
      <c r="P1107" s="1" t="s">
        <v>12521</v>
      </c>
      <c r="Q1107" s="1" t="s">
        <v>12522</v>
      </c>
      <c r="R1107" s="45">
        <f>T1107</f>
        <v>0.22600000000000001</v>
      </c>
      <c r="S1107" s="1"/>
      <c r="T1107" s="1">
        <v>0.22600000000000001</v>
      </c>
      <c r="U1107" s="1" t="s">
        <v>75</v>
      </c>
      <c r="V1107" s="1"/>
      <c r="W1107" s="1"/>
      <c r="X1107" s="1"/>
      <c r="Y1107" s="1"/>
      <c r="Z1107" s="1"/>
      <c r="AA1107" s="1"/>
      <c r="AB1107" s="1"/>
      <c r="AC1107" s="1"/>
      <c r="AD1107" s="1" t="s">
        <v>62</v>
      </c>
      <c r="AE1107" s="1" t="s">
        <v>98</v>
      </c>
      <c r="AF1107" s="1"/>
      <c r="AG1107" s="1430">
        <v>2</v>
      </c>
      <c r="AH1107" s="1474">
        <v>1</v>
      </c>
      <c r="AI1107" s="230"/>
      <c r="AJ1107" s="230"/>
      <c r="AK1107" s="149"/>
      <c r="AL1107" s="150"/>
      <c r="AM1107" s="6"/>
    </row>
    <row r="1108" spans="1:39" s="24" customFormat="1" ht="47.25" hidden="1" customHeight="1" x14ac:dyDescent="0.2">
      <c r="A1108" s="238" t="s">
        <v>5144</v>
      </c>
      <c r="B1108" s="1" t="s">
        <v>108</v>
      </c>
      <c r="C1108" s="1" t="s">
        <v>36</v>
      </c>
      <c r="D1108" s="527">
        <v>41822</v>
      </c>
      <c r="E1108" s="137">
        <v>0.60763888888888895</v>
      </c>
      <c r="F1108" s="527">
        <v>41822</v>
      </c>
      <c r="G1108" s="137">
        <v>0.63194444444444442</v>
      </c>
      <c r="H1108" s="137">
        <v>2.4305555555555556E-2</v>
      </c>
      <c r="I1108" s="1">
        <v>1</v>
      </c>
      <c r="J1108" s="1"/>
      <c r="K1108" s="1"/>
      <c r="L1108" s="1" t="s">
        <v>126</v>
      </c>
      <c r="M1108" s="1" t="s">
        <v>12523</v>
      </c>
      <c r="N1108" s="1">
        <v>0.4</v>
      </c>
      <c r="O1108" s="1" t="s">
        <v>72</v>
      </c>
      <c r="P1108" s="1" t="s">
        <v>12523</v>
      </c>
      <c r="Q1108" s="1" t="s">
        <v>12524</v>
      </c>
      <c r="R1108" s="45">
        <f>T1108</f>
        <v>4.2999999999999997E-2</v>
      </c>
      <c r="S1108" s="1"/>
      <c r="T1108" s="1">
        <v>4.2999999999999997E-2</v>
      </c>
      <c r="U1108" s="1" t="s">
        <v>86</v>
      </c>
      <c r="V1108" s="1"/>
      <c r="W1108" s="1"/>
      <c r="X1108" s="1"/>
      <c r="Y1108" s="1"/>
      <c r="Z1108" s="1"/>
      <c r="AA1108" s="1"/>
      <c r="AB1108" s="1"/>
      <c r="AC1108" s="1"/>
      <c r="AD1108" s="1" t="s">
        <v>60</v>
      </c>
      <c r="AE1108" s="1" t="s">
        <v>98</v>
      </c>
      <c r="AF1108" s="1"/>
      <c r="AG1108" s="1430">
        <v>3</v>
      </c>
      <c r="AH1108" s="451">
        <v>1</v>
      </c>
      <c r="AI1108" s="3"/>
      <c r="AJ1108" s="3"/>
      <c r="AK1108" s="149"/>
      <c r="AL1108" s="150"/>
      <c r="AM1108" s="6"/>
    </row>
    <row r="1109" spans="1:39" s="24" customFormat="1" ht="78.75" hidden="1" customHeight="1" x14ac:dyDescent="0.2">
      <c r="A1109" s="36" t="s">
        <v>5144</v>
      </c>
      <c r="B1109" s="28" t="s">
        <v>108</v>
      </c>
      <c r="C1109" s="28" t="s">
        <v>36</v>
      </c>
      <c r="D1109" s="37">
        <v>41823</v>
      </c>
      <c r="E1109" s="28"/>
      <c r="F1109" s="28"/>
      <c r="G1109" s="28"/>
      <c r="H1109" s="28"/>
      <c r="I1109" s="28"/>
      <c r="J1109" s="28"/>
      <c r="K1109" s="28"/>
      <c r="L1109" s="28"/>
      <c r="M1109" s="28"/>
      <c r="N1109" s="28"/>
      <c r="O1109" s="28"/>
      <c r="P1109" s="28"/>
      <c r="Q1109" s="52"/>
      <c r="R1109" s="36"/>
      <c r="S1109" s="36"/>
      <c r="T1109" s="36"/>
      <c r="U1109" s="36"/>
      <c r="V1109" s="36"/>
      <c r="W1109" s="36"/>
      <c r="X1109" s="36"/>
      <c r="Y1109" s="36"/>
      <c r="Z1109" s="36"/>
      <c r="AA1109" s="36"/>
      <c r="AB1109" s="36"/>
      <c r="AC1109" s="36"/>
      <c r="AD1109" s="36"/>
      <c r="AE1109" s="36"/>
      <c r="AF1109" s="36"/>
      <c r="AG1109" s="354" t="s">
        <v>203</v>
      </c>
      <c r="AH1109" s="369"/>
      <c r="AI1109" s="22"/>
      <c r="AJ1109" s="22"/>
      <c r="AK1109" s="149"/>
      <c r="AL1109" s="150"/>
      <c r="AM1109" s="6"/>
    </row>
    <row r="1110" spans="1:39" s="24" customFormat="1" ht="78.75" hidden="1" customHeight="1" x14ac:dyDescent="0.2">
      <c r="A1110" s="238" t="s">
        <v>5144</v>
      </c>
      <c r="B1110" s="1" t="s">
        <v>108</v>
      </c>
      <c r="C1110" s="1" t="s">
        <v>36</v>
      </c>
      <c r="D1110" s="527">
        <v>41823</v>
      </c>
      <c r="E1110" s="137">
        <v>0.3888888888888889</v>
      </c>
      <c r="F1110" s="527">
        <v>41823</v>
      </c>
      <c r="G1110" s="137">
        <v>0.5</v>
      </c>
      <c r="H1110" s="137">
        <v>0.1111111111111111</v>
      </c>
      <c r="I1110" s="1">
        <v>6</v>
      </c>
      <c r="J1110" s="1" t="s">
        <v>1284</v>
      </c>
      <c r="K1110" s="1"/>
      <c r="L1110" s="1" t="s">
        <v>128</v>
      </c>
      <c r="M1110" s="1" t="s">
        <v>12525</v>
      </c>
      <c r="N1110" s="1">
        <v>0.4</v>
      </c>
      <c r="O1110" s="1" t="s">
        <v>66</v>
      </c>
      <c r="P1110" s="1" t="s">
        <v>12525</v>
      </c>
      <c r="Q1110" s="1" t="s">
        <v>12526</v>
      </c>
      <c r="R1110" s="45">
        <f>T1110</f>
        <v>0.40899999999999997</v>
      </c>
      <c r="S1110" s="1"/>
      <c r="T1110" s="1">
        <v>0.40899999999999997</v>
      </c>
      <c r="U1110" s="1" t="s">
        <v>75</v>
      </c>
      <c r="V1110" s="1"/>
      <c r="W1110" s="1"/>
      <c r="X1110" s="1"/>
      <c r="Y1110" s="1"/>
      <c r="Z1110" s="1"/>
      <c r="AA1110" s="1"/>
      <c r="AB1110" s="1"/>
      <c r="AC1110" s="1"/>
      <c r="AD1110" s="1" t="s">
        <v>49</v>
      </c>
      <c r="AE1110" s="1" t="s">
        <v>101</v>
      </c>
      <c r="AF1110" s="1"/>
      <c r="AG1110" s="1430">
        <v>3</v>
      </c>
      <c r="AH1110" s="451">
        <v>1</v>
      </c>
      <c r="AI1110" s="3"/>
      <c r="AJ1110" s="3"/>
      <c r="AK1110" s="149"/>
      <c r="AL1110" s="150"/>
      <c r="AM1110" s="6"/>
    </row>
    <row r="1111" spans="1:39" s="24" customFormat="1" ht="126" hidden="1" customHeight="1" x14ac:dyDescent="0.2">
      <c r="A1111" s="36" t="s">
        <v>5144</v>
      </c>
      <c r="B1111" s="28" t="s">
        <v>108</v>
      </c>
      <c r="C1111" s="28" t="s">
        <v>36</v>
      </c>
      <c r="D1111" s="37">
        <v>41824</v>
      </c>
      <c r="E1111" s="28"/>
      <c r="F1111" s="28"/>
      <c r="G1111" s="28"/>
      <c r="H1111" s="28"/>
      <c r="I1111" s="28"/>
      <c r="J1111" s="28"/>
      <c r="K1111" s="28"/>
      <c r="L1111" s="28"/>
      <c r="M1111" s="28"/>
      <c r="N1111" s="28"/>
      <c r="O1111" s="28"/>
      <c r="P1111" s="28"/>
      <c r="Q1111" s="52"/>
      <c r="R1111" s="36"/>
      <c r="S1111" s="36"/>
      <c r="T1111" s="36"/>
      <c r="U1111" s="36"/>
      <c r="V1111" s="36"/>
      <c r="W1111" s="36"/>
      <c r="X1111" s="36"/>
      <c r="Y1111" s="36"/>
      <c r="Z1111" s="36"/>
      <c r="AA1111" s="36"/>
      <c r="AB1111" s="36"/>
      <c r="AC1111" s="36"/>
      <c r="AD1111" s="36"/>
      <c r="AE1111" s="36"/>
      <c r="AF1111" s="36"/>
      <c r="AG1111" s="354" t="s">
        <v>203</v>
      </c>
      <c r="AH1111" s="369"/>
      <c r="AI1111" s="22"/>
      <c r="AJ1111" s="22"/>
      <c r="AK1111" s="149"/>
      <c r="AL1111" s="150"/>
      <c r="AM1111" s="6"/>
    </row>
    <row r="1112" spans="1:39" s="24" customFormat="1" ht="47.25" hidden="1" customHeight="1" x14ac:dyDescent="0.2">
      <c r="A1112" s="238" t="s">
        <v>5144</v>
      </c>
      <c r="B1112" s="1" t="s">
        <v>108</v>
      </c>
      <c r="C1112" s="1" t="s">
        <v>36</v>
      </c>
      <c r="D1112" s="527">
        <v>41824</v>
      </c>
      <c r="E1112" s="137">
        <v>0.27083333333333331</v>
      </c>
      <c r="F1112" s="527">
        <v>41824</v>
      </c>
      <c r="G1112" s="137">
        <v>0.2986111111111111</v>
      </c>
      <c r="H1112" s="137">
        <v>2.7777777777777776E-2</v>
      </c>
      <c r="I1112" s="1">
        <v>2</v>
      </c>
      <c r="J1112" s="1" t="s">
        <v>1284</v>
      </c>
      <c r="K1112" s="1"/>
      <c r="L1112" s="1" t="s">
        <v>126</v>
      </c>
      <c r="M1112" s="1" t="s">
        <v>12527</v>
      </c>
      <c r="N1112" s="1">
        <v>0.4</v>
      </c>
      <c r="O1112" s="1" t="s">
        <v>72</v>
      </c>
      <c r="P1112" s="1" t="s">
        <v>12527</v>
      </c>
      <c r="Q1112" s="1" t="s">
        <v>12528</v>
      </c>
      <c r="R1112" s="45">
        <f>T1112</f>
        <v>0.105</v>
      </c>
      <c r="S1112" s="1"/>
      <c r="T1112" s="1">
        <v>0.105</v>
      </c>
      <c r="U1112" s="1" t="s">
        <v>86</v>
      </c>
      <c r="V1112" s="1"/>
      <c r="W1112" s="1"/>
      <c r="X1112" s="1"/>
      <c r="Y1112" s="1"/>
      <c r="Z1112" s="1"/>
      <c r="AA1112" s="1"/>
      <c r="AB1112" s="1"/>
      <c r="AC1112" s="1"/>
      <c r="AD1112" s="1" t="s">
        <v>48</v>
      </c>
      <c r="AE1112" s="1" t="s">
        <v>98</v>
      </c>
      <c r="AF1112" s="1"/>
      <c r="AG1112" s="1430">
        <v>3</v>
      </c>
      <c r="AH1112" s="451">
        <v>1</v>
      </c>
      <c r="AI1112" s="3"/>
      <c r="AJ1112" s="3"/>
      <c r="AK1112" s="149"/>
      <c r="AL1112" s="150"/>
      <c r="AM1112" s="6"/>
    </row>
    <row r="1113" spans="1:39" s="24" customFormat="1" ht="47.25" hidden="1" customHeight="1" x14ac:dyDescent="0.2">
      <c r="A1113" s="36" t="s">
        <v>5144</v>
      </c>
      <c r="B1113" s="28" t="s">
        <v>108</v>
      </c>
      <c r="C1113" s="28" t="s">
        <v>36</v>
      </c>
      <c r="D1113" s="37">
        <v>41825</v>
      </c>
      <c r="E1113" s="28"/>
      <c r="F1113" s="28"/>
      <c r="G1113" s="28"/>
      <c r="H1113" s="28"/>
      <c r="I1113" s="28"/>
      <c r="J1113" s="28"/>
      <c r="K1113" s="28"/>
      <c r="L1113" s="28"/>
      <c r="M1113" s="28"/>
      <c r="N1113" s="28"/>
      <c r="O1113" s="28"/>
      <c r="P1113" s="28"/>
      <c r="Q1113" s="52"/>
      <c r="R1113" s="36"/>
      <c r="S1113" s="36"/>
      <c r="T1113" s="36"/>
      <c r="U1113" s="36"/>
      <c r="V1113" s="36"/>
      <c r="W1113" s="36"/>
      <c r="X1113" s="36"/>
      <c r="Y1113" s="36"/>
      <c r="Z1113" s="36"/>
      <c r="AA1113" s="36"/>
      <c r="AB1113" s="36"/>
      <c r="AC1113" s="36"/>
      <c r="AD1113" s="36"/>
      <c r="AE1113" s="36"/>
      <c r="AF1113" s="36"/>
      <c r="AG1113" s="354" t="s">
        <v>203</v>
      </c>
      <c r="AH1113" s="369"/>
      <c r="AI1113" s="22"/>
      <c r="AJ1113" s="22"/>
      <c r="AK1113" s="149"/>
      <c r="AL1113" s="150"/>
      <c r="AM1113" s="6"/>
    </row>
    <row r="1114" spans="1:39" s="24" customFormat="1" ht="18.75" hidden="1" customHeight="1" x14ac:dyDescent="0.2">
      <c r="A1114" s="36" t="s">
        <v>5144</v>
      </c>
      <c r="B1114" s="28" t="s">
        <v>108</v>
      </c>
      <c r="C1114" s="28" t="s">
        <v>36</v>
      </c>
      <c r="D1114" s="37">
        <v>41826</v>
      </c>
      <c r="E1114" s="28"/>
      <c r="F1114" s="28"/>
      <c r="G1114" s="28"/>
      <c r="H1114" s="28"/>
      <c r="I1114" s="28"/>
      <c r="J1114" s="28"/>
      <c r="K1114" s="28"/>
      <c r="L1114" s="28"/>
      <c r="M1114" s="28"/>
      <c r="N1114" s="28"/>
      <c r="O1114" s="28"/>
      <c r="P1114" s="28"/>
      <c r="Q1114" s="52"/>
      <c r="R1114" s="36"/>
      <c r="S1114" s="36"/>
      <c r="T1114" s="36"/>
      <c r="U1114" s="36"/>
      <c r="V1114" s="36"/>
      <c r="W1114" s="36"/>
      <c r="X1114" s="36"/>
      <c r="Y1114" s="36"/>
      <c r="Z1114" s="36"/>
      <c r="AA1114" s="36"/>
      <c r="AB1114" s="36"/>
      <c r="AC1114" s="36"/>
      <c r="AD1114" s="36"/>
      <c r="AE1114" s="36"/>
      <c r="AF1114" s="36"/>
      <c r="AG1114" s="354" t="s">
        <v>203</v>
      </c>
      <c r="AH1114" s="369"/>
      <c r="AI1114" s="22"/>
      <c r="AJ1114" s="22"/>
      <c r="AK1114" s="149"/>
      <c r="AL1114" s="150"/>
      <c r="AM1114" s="6"/>
    </row>
    <row r="1115" spans="1:39" s="24" customFormat="1" ht="18.75" hidden="1" customHeight="1" x14ac:dyDescent="0.2">
      <c r="A1115" s="238" t="s">
        <v>5144</v>
      </c>
      <c r="B1115" s="1" t="s">
        <v>108</v>
      </c>
      <c r="C1115" s="1" t="s">
        <v>36</v>
      </c>
      <c r="D1115" s="527">
        <v>41826</v>
      </c>
      <c r="E1115" s="137">
        <v>0.41666666666666669</v>
      </c>
      <c r="F1115" s="527">
        <v>41826</v>
      </c>
      <c r="G1115" s="137">
        <v>0.54166666666666663</v>
      </c>
      <c r="H1115" s="137">
        <v>0.125</v>
      </c>
      <c r="I1115" s="1">
        <v>1</v>
      </c>
      <c r="J1115" s="1" t="s">
        <v>12276</v>
      </c>
      <c r="K1115" s="1"/>
      <c r="L1115" s="1" t="s">
        <v>126</v>
      </c>
      <c r="M1115" s="1" t="s">
        <v>12493</v>
      </c>
      <c r="N1115" s="1">
        <v>0.4</v>
      </c>
      <c r="O1115" s="1" t="s">
        <v>72</v>
      </c>
      <c r="P1115" s="1" t="s">
        <v>12493</v>
      </c>
      <c r="Q1115" s="1" t="s">
        <v>12529</v>
      </c>
      <c r="R1115" s="45">
        <f>T1115</f>
        <v>0.16</v>
      </c>
      <c r="S1115" s="1"/>
      <c r="T1115" s="1">
        <v>0.16</v>
      </c>
      <c r="U1115" s="1" t="s">
        <v>86</v>
      </c>
      <c r="V1115" s="1"/>
      <c r="W1115" s="1"/>
      <c r="X1115" s="1"/>
      <c r="Y1115" s="1"/>
      <c r="Z1115" s="1"/>
      <c r="AA1115" s="1"/>
      <c r="AB1115" s="1"/>
      <c r="AC1115" s="1"/>
      <c r="AD1115" s="1" t="s">
        <v>40</v>
      </c>
      <c r="AE1115" s="1" t="s">
        <v>98</v>
      </c>
      <c r="AF1115" s="1"/>
      <c r="AG1115" s="1430">
        <v>3</v>
      </c>
      <c r="AH1115" s="451">
        <v>1</v>
      </c>
      <c r="AI1115" s="3"/>
      <c r="AJ1115" s="3"/>
      <c r="AK1115" s="149"/>
      <c r="AL1115" s="150"/>
      <c r="AM1115" s="6"/>
    </row>
    <row r="1116" spans="1:39" s="24" customFormat="1" ht="18.75" hidden="1" customHeight="1" x14ac:dyDescent="0.2">
      <c r="A1116" s="36" t="s">
        <v>5144</v>
      </c>
      <c r="B1116" s="28" t="s">
        <v>108</v>
      </c>
      <c r="C1116" s="28" t="s">
        <v>36</v>
      </c>
      <c r="D1116" s="37">
        <v>41827</v>
      </c>
      <c r="E1116" s="28"/>
      <c r="F1116" s="28"/>
      <c r="G1116" s="28"/>
      <c r="H1116" s="28"/>
      <c r="I1116" s="28"/>
      <c r="J1116" s="28"/>
      <c r="K1116" s="28"/>
      <c r="L1116" s="28"/>
      <c r="M1116" s="28"/>
      <c r="N1116" s="28"/>
      <c r="O1116" s="28"/>
      <c r="P1116" s="28"/>
      <c r="Q1116" s="52"/>
      <c r="R1116" s="36"/>
      <c r="S1116" s="36"/>
      <c r="T1116" s="36"/>
      <c r="U1116" s="36"/>
      <c r="V1116" s="36"/>
      <c r="W1116" s="36"/>
      <c r="X1116" s="36"/>
      <c r="Y1116" s="36"/>
      <c r="Z1116" s="36"/>
      <c r="AA1116" s="36"/>
      <c r="AB1116" s="36"/>
      <c r="AC1116" s="36"/>
      <c r="AD1116" s="36"/>
      <c r="AE1116" s="36"/>
      <c r="AF1116" s="36"/>
      <c r="AG1116" s="354" t="s">
        <v>203</v>
      </c>
      <c r="AH1116" s="369"/>
      <c r="AI1116" s="22"/>
      <c r="AJ1116" s="22"/>
      <c r="AK1116" s="149"/>
      <c r="AL1116" s="150"/>
      <c r="AM1116" s="6"/>
    </row>
    <row r="1117" spans="1:39" s="24" customFormat="1" ht="18.75" hidden="1" customHeight="1" x14ac:dyDescent="0.2">
      <c r="A1117" s="238" t="s">
        <v>5144</v>
      </c>
      <c r="B1117" s="1" t="s">
        <v>108</v>
      </c>
      <c r="C1117" s="1" t="s">
        <v>36</v>
      </c>
      <c r="D1117" s="527">
        <v>41827</v>
      </c>
      <c r="E1117" s="137">
        <v>0.44791666666666669</v>
      </c>
      <c r="F1117" s="527">
        <v>41827</v>
      </c>
      <c r="G1117" s="137">
        <v>0.4861111111111111</v>
      </c>
      <c r="H1117" s="137">
        <v>3.8194444444444441E-2</v>
      </c>
      <c r="I1117" s="1">
        <v>1</v>
      </c>
      <c r="J1117" s="1" t="s">
        <v>12276</v>
      </c>
      <c r="K1117" s="1"/>
      <c r="L1117" s="1" t="s">
        <v>126</v>
      </c>
      <c r="M1117" s="1" t="s">
        <v>12479</v>
      </c>
      <c r="N1117" s="1">
        <v>0.4</v>
      </c>
      <c r="O1117" s="1" t="s">
        <v>72</v>
      </c>
      <c r="P1117" s="1" t="s">
        <v>12479</v>
      </c>
      <c r="Q1117" s="1" t="s">
        <v>12530</v>
      </c>
      <c r="R1117" s="45">
        <f>T1117</f>
        <v>4.2000000000000003E-2</v>
      </c>
      <c r="S1117" s="1"/>
      <c r="T1117" s="1">
        <v>4.2000000000000003E-2</v>
      </c>
      <c r="U1117" s="1" t="s">
        <v>86</v>
      </c>
      <c r="V1117" s="1"/>
      <c r="W1117" s="1"/>
      <c r="X1117" s="1"/>
      <c r="Y1117" s="1"/>
      <c r="Z1117" s="1"/>
      <c r="AA1117" s="1"/>
      <c r="AB1117" s="1"/>
      <c r="AC1117" s="1"/>
      <c r="AD1117" s="1" t="s">
        <v>60</v>
      </c>
      <c r="AE1117" s="1" t="s">
        <v>98</v>
      </c>
      <c r="AF1117" s="1"/>
      <c r="AG1117" s="1430">
        <v>3</v>
      </c>
      <c r="AH1117" s="451">
        <v>1</v>
      </c>
      <c r="AI1117" s="3"/>
      <c r="AJ1117" s="3"/>
      <c r="AK1117" s="149"/>
      <c r="AL1117" s="150"/>
      <c r="AM1117" s="6"/>
    </row>
    <row r="1118" spans="1:39" s="6" customFormat="1" ht="18.75" hidden="1" customHeight="1" x14ac:dyDescent="0.2">
      <c r="A1118" s="36" t="s">
        <v>5144</v>
      </c>
      <c r="B1118" s="595" t="s">
        <v>108</v>
      </c>
      <c r="C1118" s="595" t="s">
        <v>36</v>
      </c>
      <c r="D1118" s="630">
        <v>41828</v>
      </c>
      <c r="E1118" s="616"/>
      <c r="F1118" s="615"/>
      <c r="G1118" s="616"/>
      <c r="H1118" s="616"/>
      <c r="I1118" s="595"/>
      <c r="J1118" s="595"/>
      <c r="K1118" s="595"/>
      <c r="L1118" s="595"/>
      <c r="M1118" s="595"/>
      <c r="N1118" s="595"/>
      <c r="O1118" s="595"/>
      <c r="P1118" s="595"/>
      <c r="Q1118" s="596"/>
      <c r="R1118" s="597"/>
      <c r="S1118" s="597"/>
      <c r="T1118" s="597"/>
      <c r="U1118" s="593"/>
      <c r="V1118" s="593"/>
      <c r="W1118" s="593"/>
      <c r="X1118" s="593"/>
      <c r="Y1118" s="593"/>
      <c r="Z1118" s="593"/>
      <c r="AA1118" s="593"/>
      <c r="AB1118" s="593"/>
      <c r="AC1118" s="593"/>
      <c r="AD1118" s="593"/>
      <c r="AE1118" s="593"/>
      <c r="AF1118" s="593"/>
      <c r="AG1118" s="354" t="s">
        <v>203</v>
      </c>
      <c r="AH1118" s="369"/>
      <c r="AI1118" s="22"/>
      <c r="AJ1118" s="22"/>
      <c r="AK1118" s="149"/>
      <c r="AL1118" s="150"/>
    </row>
    <row r="1119" spans="1:39" s="24" customFormat="1" ht="18.75" hidden="1" customHeight="1" x14ac:dyDescent="0.2">
      <c r="A1119" s="238" t="s">
        <v>5144</v>
      </c>
      <c r="B1119" s="1" t="s">
        <v>108</v>
      </c>
      <c r="C1119" s="1" t="s">
        <v>36</v>
      </c>
      <c r="D1119" s="527">
        <v>41828</v>
      </c>
      <c r="E1119" s="137">
        <v>0.54166666666666663</v>
      </c>
      <c r="F1119" s="527">
        <v>41828</v>
      </c>
      <c r="G1119" s="137">
        <v>0.625</v>
      </c>
      <c r="H1119" s="137">
        <v>8.3333333333333329E-2</v>
      </c>
      <c r="I1119" s="1">
        <v>2</v>
      </c>
      <c r="J1119" s="1" t="s">
        <v>1284</v>
      </c>
      <c r="K1119" s="1"/>
      <c r="L1119" s="1" t="s">
        <v>130</v>
      </c>
      <c r="M1119" s="1" t="s">
        <v>12531</v>
      </c>
      <c r="N1119" s="1">
        <v>0.4</v>
      </c>
      <c r="O1119" s="1" t="s">
        <v>64</v>
      </c>
      <c r="P1119" s="1" t="s">
        <v>12531</v>
      </c>
      <c r="Q1119" s="1" t="s">
        <v>12532</v>
      </c>
      <c r="R1119" s="45">
        <f>T1119</f>
        <v>0.26700000000000002</v>
      </c>
      <c r="S1119" s="1"/>
      <c r="T1119" s="1">
        <v>0.26700000000000002</v>
      </c>
      <c r="U1119" s="1" t="s">
        <v>77</v>
      </c>
      <c r="V1119" s="1"/>
      <c r="W1119" s="1"/>
      <c r="X1119" s="1"/>
      <c r="Y1119" s="1"/>
      <c r="Z1119" s="1"/>
      <c r="AA1119" s="1"/>
      <c r="AB1119" s="1"/>
      <c r="AC1119" s="1"/>
      <c r="AD1119" s="1" t="s">
        <v>60</v>
      </c>
      <c r="AE1119" s="1" t="s">
        <v>98</v>
      </c>
      <c r="AF1119" s="1"/>
      <c r="AG1119" s="1430">
        <v>3</v>
      </c>
      <c r="AH1119" s="451">
        <v>1</v>
      </c>
      <c r="AI1119" s="3"/>
      <c r="AJ1119" s="3"/>
      <c r="AK1119" s="149"/>
      <c r="AL1119" s="150"/>
      <c r="AM1119" s="6"/>
    </row>
    <row r="1120" spans="1:39" s="24" customFormat="1" ht="18.75" hidden="1" customHeight="1" x14ac:dyDescent="0.2">
      <c r="A1120" s="1095" t="s">
        <v>5144</v>
      </c>
      <c r="B1120" s="632" t="s">
        <v>108</v>
      </c>
      <c r="C1120" s="632" t="s">
        <v>36</v>
      </c>
      <c r="D1120" s="711">
        <v>41828</v>
      </c>
      <c r="E1120" s="777">
        <v>0.87847222222222221</v>
      </c>
      <c r="F1120" s="711">
        <v>41828</v>
      </c>
      <c r="G1120" s="777">
        <v>0.89583333333333337</v>
      </c>
      <c r="H1120" s="777">
        <v>1.7361111111111112E-2</v>
      </c>
      <c r="I1120" s="632">
        <v>1</v>
      </c>
      <c r="J1120" s="632" t="s">
        <v>1284</v>
      </c>
      <c r="K1120" s="632"/>
      <c r="L1120" s="632" t="s">
        <v>126</v>
      </c>
      <c r="M1120" s="632" t="s">
        <v>12533</v>
      </c>
      <c r="N1120" s="632">
        <v>0.4</v>
      </c>
      <c r="O1120" s="632" t="s">
        <v>72</v>
      </c>
      <c r="P1120" s="632" t="s">
        <v>12533</v>
      </c>
      <c r="Q1120" s="632" t="s">
        <v>12534</v>
      </c>
      <c r="R1120" s="618">
        <f>T1120</f>
        <v>7.6999999999999999E-2</v>
      </c>
      <c r="S1120" s="632"/>
      <c r="T1120" s="632">
        <v>7.6999999999999999E-2</v>
      </c>
      <c r="U1120" s="632" t="s">
        <v>86</v>
      </c>
      <c r="V1120" s="632"/>
      <c r="W1120" s="632"/>
      <c r="X1120" s="632"/>
      <c r="Y1120" s="632"/>
      <c r="Z1120" s="632"/>
      <c r="AA1120" s="632"/>
      <c r="AB1120" s="632"/>
      <c r="AC1120" s="632"/>
      <c r="AD1120" s="632" t="s">
        <v>60</v>
      </c>
      <c r="AE1120" s="632" t="s">
        <v>98</v>
      </c>
      <c r="AF1120" s="632"/>
      <c r="AG1120" s="1430">
        <v>3</v>
      </c>
      <c r="AH1120" s="451">
        <v>1</v>
      </c>
      <c r="AI1120" s="3"/>
      <c r="AJ1120" s="3"/>
      <c r="AK1120" s="149"/>
      <c r="AL1120" s="150"/>
      <c r="AM1120" s="6"/>
    </row>
    <row r="1121" spans="1:39" s="24" customFormat="1" ht="31.5" hidden="1" customHeight="1" x14ac:dyDescent="0.2">
      <c r="A1121" s="36" t="s">
        <v>5144</v>
      </c>
      <c r="B1121" s="595" t="s">
        <v>108</v>
      </c>
      <c r="C1121" s="595" t="s">
        <v>36</v>
      </c>
      <c r="D1121" s="630">
        <v>41829</v>
      </c>
      <c r="E1121" s="779">
        <v>0.64583333333333337</v>
      </c>
      <c r="F1121" s="595" t="s">
        <v>5420</v>
      </c>
      <c r="G1121" s="779">
        <v>0.73611111111111116</v>
      </c>
      <c r="H1121" s="779">
        <v>9.0277777777777776E-2</v>
      </c>
      <c r="I1121" s="595">
        <v>5</v>
      </c>
      <c r="J1121" s="595"/>
      <c r="K1121" s="595"/>
      <c r="L1121" s="595" t="s">
        <v>130</v>
      </c>
      <c r="M1121" s="595" t="s">
        <v>5421</v>
      </c>
      <c r="N1121" s="595" t="s">
        <v>103</v>
      </c>
      <c r="O1121" s="595" t="s">
        <v>66</v>
      </c>
      <c r="P1121" s="595" t="s">
        <v>5421</v>
      </c>
      <c r="Q1121" s="596" t="s">
        <v>5422</v>
      </c>
      <c r="R1121" s="593">
        <v>0.32</v>
      </c>
      <c r="S1121" s="593">
        <v>0.16700000000000001</v>
      </c>
      <c r="T1121" s="593">
        <v>0.48699999999999999</v>
      </c>
      <c r="U1121" s="690" t="s">
        <v>84</v>
      </c>
      <c r="V1121" s="618">
        <v>1950</v>
      </c>
      <c r="W1121" s="690" t="s">
        <v>2208</v>
      </c>
      <c r="X1121" s="618" t="s">
        <v>2799</v>
      </c>
      <c r="Y1121" s="618" t="s">
        <v>6074</v>
      </c>
      <c r="Z1121" s="720" t="s">
        <v>2799</v>
      </c>
      <c r="AA1121" s="618" t="s">
        <v>6075</v>
      </c>
      <c r="AB1121" s="720" t="s">
        <v>2799</v>
      </c>
      <c r="AC1121" s="618" t="s">
        <v>9790</v>
      </c>
      <c r="AD1121" s="690" t="s">
        <v>48</v>
      </c>
      <c r="AE1121" s="690" t="s">
        <v>101</v>
      </c>
      <c r="AF1121" s="593"/>
      <c r="AG1121" s="354"/>
      <c r="AH1121" s="369"/>
      <c r="AI1121" s="22"/>
      <c r="AJ1121" s="22"/>
      <c r="AK1121" s="149"/>
      <c r="AL1121" s="150"/>
      <c r="AM1121" s="6"/>
    </row>
    <row r="1122" spans="1:39" s="24" customFormat="1" ht="58.9" hidden="1" customHeight="1" x14ac:dyDescent="0.2">
      <c r="A1122" s="36" t="s">
        <v>5144</v>
      </c>
      <c r="B1122" s="595" t="s">
        <v>108</v>
      </c>
      <c r="C1122" s="595" t="s">
        <v>36</v>
      </c>
      <c r="D1122" s="630">
        <v>41830</v>
      </c>
      <c r="E1122" s="595"/>
      <c r="F1122" s="595"/>
      <c r="G1122" s="595"/>
      <c r="H1122" s="595"/>
      <c r="I1122" s="595"/>
      <c r="J1122" s="595"/>
      <c r="K1122" s="595"/>
      <c r="L1122" s="595"/>
      <c r="M1122" s="595"/>
      <c r="N1122" s="595"/>
      <c r="O1122" s="595"/>
      <c r="P1122" s="595"/>
      <c r="Q1122" s="596"/>
      <c r="R1122" s="597"/>
      <c r="S1122" s="597"/>
      <c r="T1122" s="597"/>
      <c r="U1122" s="593"/>
      <c r="V1122" s="593"/>
      <c r="W1122" s="593"/>
      <c r="X1122" s="593"/>
      <c r="Y1122" s="593"/>
      <c r="Z1122" s="593"/>
      <c r="AA1122" s="593"/>
      <c r="AB1122" s="593"/>
      <c r="AC1122" s="593"/>
      <c r="AD1122" s="593"/>
      <c r="AE1122" s="593"/>
      <c r="AF1122" s="593"/>
      <c r="AG1122" s="354" t="s">
        <v>203</v>
      </c>
      <c r="AH1122" s="369"/>
      <c r="AI1122" s="22"/>
      <c r="AJ1122" s="22"/>
      <c r="AK1122" s="149"/>
      <c r="AL1122" s="150"/>
      <c r="AM1122" s="6"/>
    </row>
    <row r="1123" spans="1:39" s="800" customFormat="1" ht="122.45" hidden="1" customHeight="1" x14ac:dyDescent="0.2">
      <c r="A1123" s="36" t="s">
        <v>5144</v>
      </c>
      <c r="B1123" s="595" t="s">
        <v>108</v>
      </c>
      <c r="C1123" s="595" t="s">
        <v>36</v>
      </c>
      <c r="D1123" s="630">
        <v>41831</v>
      </c>
      <c r="E1123" s="595"/>
      <c r="F1123" s="595"/>
      <c r="G1123" s="595"/>
      <c r="H1123" s="779"/>
      <c r="I1123" s="595"/>
      <c r="J1123" s="595"/>
      <c r="K1123" s="595"/>
      <c r="L1123" s="595"/>
      <c r="M1123" s="595"/>
      <c r="N1123" s="595"/>
      <c r="O1123" s="595"/>
      <c r="P1123" s="595"/>
      <c r="Q1123" s="596"/>
      <c r="R1123" s="593"/>
      <c r="S1123" s="593"/>
      <c r="T1123" s="593"/>
      <c r="U1123" s="593"/>
      <c r="V1123" s="593"/>
      <c r="W1123" s="593"/>
      <c r="X1123" s="593"/>
      <c r="Y1123" s="593"/>
      <c r="Z1123" s="593"/>
      <c r="AA1123" s="593"/>
      <c r="AB1123" s="593"/>
      <c r="AC1123" s="593"/>
      <c r="AD1123" s="593"/>
      <c r="AE1123" s="593"/>
      <c r="AF1123" s="593"/>
      <c r="AG1123" s="595" t="s">
        <v>203</v>
      </c>
      <c r="AH1123" s="369"/>
      <c r="AI1123" s="22"/>
      <c r="AJ1123" s="22"/>
      <c r="AK1123" s="798"/>
      <c r="AL1123" s="799"/>
    </row>
    <row r="1124" spans="1:39" s="24" customFormat="1" ht="63" hidden="1" customHeight="1" x14ac:dyDescent="0.2">
      <c r="A1124" s="238" t="s">
        <v>5144</v>
      </c>
      <c r="B1124" s="632" t="s">
        <v>108</v>
      </c>
      <c r="C1124" s="632" t="s">
        <v>36</v>
      </c>
      <c r="D1124" s="711">
        <v>41831</v>
      </c>
      <c r="E1124" s="777">
        <v>0.70833333333333337</v>
      </c>
      <c r="F1124" s="711">
        <v>41831</v>
      </c>
      <c r="G1124" s="777">
        <v>0.79166666666666663</v>
      </c>
      <c r="H1124" s="777">
        <v>8.3333333333333329E-2</v>
      </c>
      <c r="I1124" s="632">
        <v>8</v>
      </c>
      <c r="J1124" s="632" t="s">
        <v>1284</v>
      </c>
      <c r="K1124" s="632"/>
      <c r="L1124" s="632" t="s">
        <v>130</v>
      </c>
      <c r="M1124" s="632" t="s">
        <v>12535</v>
      </c>
      <c r="N1124" s="632">
        <v>0.4</v>
      </c>
      <c r="O1124" s="632" t="s">
        <v>66</v>
      </c>
      <c r="P1124" s="632" t="s">
        <v>12535</v>
      </c>
      <c r="Q1124" s="632" t="s">
        <v>12536</v>
      </c>
      <c r="R1124" s="618">
        <f>T1124</f>
        <v>0.81299999999999994</v>
      </c>
      <c r="S1124" s="632"/>
      <c r="T1124" s="632">
        <v>0.81299999999999994</v>
      </c>
      <c r="U1124" s="632" t="s">
        <v>77</v>
      </c>
      <c r="V1124" s="632"/>
      <c r="W1124" s="632"/>
      <c r="X1124" s="632"/>
      <c r="Y1124" s="632"/>
      <c r="Z1124" s="632"/>
      <c r="AA1124" s="632"/>
      <c r="AB1124" s="632"/>
      <c r="AC1124" s="632"/>
      <c r="AD1124" s="632" t="s">
        <v>61</v>
      </c>
      <c r="AE1124" s="632" t="s">
        <v>98</v>
      </c>
      <c r="AF1124" s="632"/>
      <c r="AG1124" s="1430">
        <v>3</v>
      </c>
      <c r="AH1124" s="451">
        <v>1</v>
      </c>
      <c r="AI1124" s="3"/>
      <c r="AJ1124" s="3"/>
      <c r="AK1124" s="149"/>
      <c r="AL1124" s="150"/>
      <c r="AM1124" s="6"/>
    </row>
    <row r="1125" spans="1:39" s="24" customFormat="1" ht="80.45" hidden="1" customHeight="1" x14ac:dyDescent="0.2">
      <c r="A1125" s="238" t="s">
        <v>5144</v>
      </c>
      <c r="B1125" s="632" t="s">
        <v>108</v>
      </c>
      <c r="C1125" s="632" t="s">
        <v>36</v>
      </c>
      <c r="D1125" s="711">
        <v>41831</v>
      </c>
      <c r="E1125" s="777">
        <v>0.79166666666666663</v>
      </c>
      <c r="F1125" s="711">
        <v>41831</v>
      </c>
      <c r="G1125" s="777">
        <v>1</v>
      </c>
      <c r="H1125" s="777">
        <v>0.20833333333333334</v>
      </c>
      <c r="I1125" s="632">
        <v>1</v>
      </c>
      <c r="J1125" s="632" t="s">
        <v>1284</v>
      </c>
      <c r="K1125" s="632"/>
      <c r="L1125" s="632" t="s">
        <v>126</v>
      </c>
      <c r="M1125" s="632" t="s">
        <v>12537</v>
      </c>
      <c r="N1125" s="632">
        <v>0.4</v>
      </c>
      <c r="O1125" s="632" t="s">
        <v>72</v>
      </c>
      <c r="P1125" s="632" t="s">
        <v>12537</v>
      </c>
      <c r="Q1125" s="632" t="s">
        <v>12538</v>
      </c>
      <c r="R1125" s="618">
        <f>T1125</f>
        <v>0.19400000000000001</v>
      </c>
      <c r="S1125" s="632"/>
      <c r="T1125" s="632">
        <v>0.19400000000000001</v>
      </c>
      <c r="U1125" s="632" t="s">
        <v>86</v>
      </c>
      <c r="V1125" s="632"/>
      <c r="W1125" s="632"/>
      <c r="X1125" s="632"/>
      <c r="Y1125" s="632"/>
      <c r="Z1125" s="632"/>
      <c r="AA1125" s="632"/>
      <c r="AB1125" s="632"/>
      <c r="AC1125" s="632"/>
      <c r="AD1125" s="632" t="s">
        <v>60</v>
      </c>
      <c r="AE1125" s="632" t="s">
        <v>98</v>
      </c>
      <c r="AF1125" s="632"/>
      <c r="AG1125" s="1430">
        <v>3</v>
      </c>
      <c r="AH1125" s="451">
        <v>1</v>
      </c>
      <c r="AI1125" s="3"/>
      <c r="AJ1125" s="3"/>
      <c r="AK1125" s="149"/>
      <c r="AL1125" s="150"/>
      <c r="AM1125" s="6"/>
    </row>
    <row r="1126" spans="1:39" s="24" customFormat="1" ht="47.25" hidden="1" customHeight="1" x14ac:dyDescent="0.2">
      <c r="A1126" s="238" t="s">
        <v>5144</v>
      </c>
      <c r="B1126" s="632" t="s">
        <v>108</v>
      </c>
      <c r="C1126" s="632" t="s">
        <v>36</v>
      </c>
      <c r="D1126" s="711">
        <v>41831</v>
      </c>
      <c r="E1126" s="777">
        <v>0.97916666666666663</v>
      </c>
      <c r="F1126" s="711">
        <v>41831</v>
      </c>
      <c r="G1126" s="777">
        <v>1</v>
      </c>
      <c r="H1126" s="777">
        <v>2.0833333333333332E-2</v>
      </c>
      <c r="I1126" s="632">
        <v>1</v>
      </c>
      <c r="J1126" s="632" t="s">
        <v>1284</v>
      </c>
      <c r="K1126" s="632"/>
      <c r="L1126" s="632" t="s">
        <v>126</v>
      </c>
      <c r="M1126" s="632" t="s">
        <v>12539</v>
      </c>
      <c r="N1126" s="632">
        <v>0.4</v>
      </c>
      <c r="O1126" s="632" t="s">
        <v>72</v>
      </c>
      <c r="P1126" s="632" t="s">
        <v>12539</v>
      </c>
      <c r="Q1126" s="632" t="s">
        <v>12540</v>
      </c>
      <c r="R1126" s="618">
        <f>T1126</f>
        <v>0.02</v>
      </c>
      <c r="S1126" s="632"/>
      <c r="T1126" s="632">
        <v>0.02</v>
      </c>
      <c r="U1126" s="632" t="s">
        <v>86</v>
      </c>
      <c r="V1126" s="632"/>
      <c r="W1126" s="632"/>
      <c r="X1126" s="632"/>
      <c r="Y1126" s="632"/>
      <c r="Z1126" s="632"/>
      <c r="AA1126" s="632"/>
      <c r="AB1126" s="632"/>
      <c r="AC1126" s="632"/>
      <c r="AD1126" s="632" t="s">
        <v>60</v>
      </c>
      <c r="AE1126" s="632" t="s">
        <v>101</v>
      </c>
      <c r="AF1126" s="632"/>
      <c r="AG1126" s="1430">
        <v>3</v>
      </c>
      <c r="AH1126" s="451">
        <v>1</v>
      </c>
      <c r="AI1126" s="3"/>
      <c r="AJ1126" s="3"/>
      <c r="AK1126" s="149"/>
      <c r="AL1126" s="150"/>
      <c r="AM1126" s="6"/>
    </row>
    <row r="1127" spans="1:39" s="24" customFormat="1" ht="47.45" hidden="1" customHeight="1" x14ac:dyDescent="0.2">
      <c r="A1127" s="36" t="s">
        <v>5144</v>
      </c>
      <c r="B1127" s="595" t="s">
        <v>108</v>
      </c>
      <c r="C1127" s="595" t="s">
        <v>36</v>
      </c>
      <c r="D1127" s="630">
        <v>41832</v>
      </c>
      <c r="E1127" s="595"/>
      <c r="F1127" s="595"/>
      <c r="G1127" s="595"/>
      <c r="H1127" s="595"/>
      <c r="I1127" s="595"/>
      <c r="J1127" s="595"/>
      <c r="K1127" s="595"/>
      <c r="L1127" s="595"/>
      <c r="M1127" s="595"/>
      <c r="N1127" s="595"/>
      <c r="O1127" s="595"/>
      <c r="P1127" s="595"/>
      <c r="Q1127" s="596"/>
      <c r="R1127" s="593"/>
      <c r="S1127" s="593"/>
      <c r="T1127" s="593"/>
      <c r="U1127" s="593"/>
      <c r="V1127" s="593"/>
      <c r="W1127" s="593"/>
      <c r="X1127" s="593"/>
      <c r="Y1127" s="593"/>
      <c r="Z1127" s="593"/>
      <c r="AA1127" s="593"/>
      <c r="AB1127" s="593"/>
      <c r="AC1127" s="593"/>
      <c r="AD1127" s="593"/>
      <c r="AE1127" s="593"/>
      <c r="AF1127" s="593"/>
      <c r="AG1127" s="354" t="s">
        <v>203</v>
      </c>
      <c r="AH1127" s="369"/>
      <c r="AI1127" s="22"/>
      <c r="AJ1127" s="22"/>
      <c r="AK1127" s="149"/>
      <c r="AL1127" s="150"/>
      <c r="AM1127" s="6"/>
    </row>
    <row r="1128" spans="1:39" s="24" customFormat="1" ht="18.75" hidden="1" customHeight="1" x14ac:dyDescent="0.2">
      <c r="A1128" s="36" t="s">
        <v>5144</v>
      </c>
      <c r="B1128" s="595" t="s">
        <v>108</v>
      </c>
      <c r="C1128" s="595" t="s">
        <v>36</v>
      </c>
      <c r="D1128" s="630">
        <v>41833</v>
      </c>
      <c r="E1128" s="595"/>
      <c r="F1128" s="595"/>
      <c r="G1128" s="595"/>
      <c r="H1128" s="595"/>
      <c r="I1128" s="595"/>
      <c r="J1128" s="595"/>
      <c r="K1128" s="595"/>
      <c r="L1128" s="595"/>
      <c r="M1128" s="595"/>
      <c r="N1128" s="595"/>
      <c r="O1128" s="595"/>
      <c r="P1128" s="595"/>
      <c r="Q1128" s="596"/>
      <c r="R1128" s="593"/>
      <c r="S1128" s="593"/>
      <c r="T1128" s="593"/>
      <c r="U1128" s="593"/>
      <c r="V1128" s="593"/>
      <c r="W1128" s="593"/>
      <c r="X1128" s="593"/>
      <c r="Y1128" s="593"/>
      <c r="Z1128" s="593"/>
      <c r="AA1128" s="593"/>
      <c r="AB1128" s="593"/>
      <c r="AC1128" s="593"/>
      <c r="AD1128" s="593"/>
      <c r="AE1128" s="593"/>
      <c r="AF1128" s="593"/>
      <c r="AG1128" s="354" t="s">
        <v>203</v>
      </c>
      <c r="AH1128" s="369"/>
      <c r="AI1128" s="22"/>
      <c r="AJ1128" s="22"/>
      <c r="AK1128" s="149"/>
      <c r="AL1128" s="150"/>
      <c r="AM1128" s="6"/>
    </row>
    <row r="1129" spans="1:39" s="24" customFormat="1" ht="18.75" hidden="1" customHeight="1" x14ac:dyDescent="0.2">
      <c r="A1129" s="238" t="s">
        <v>5144</v>
      </c>
      <c r="B1129" s="1" t="s">
        <v>108</v>
      </c>
      <c r="C1129" s="1" t="s">
        <v>36</v>
      </c>
      <c r="D1129" s="527">
        <v>41833</v>
      </c>
      <c r="E1129" s="137">
        <v>0.53819444444444442</v>
      </c>
      <c r="F1129" s="527">
        <v>41833</v>
      </c>
      <c r="G1129" s="137">
        <v>0.61111111111111105</v>
      </c>
      <c r="H1129" s="137">
        <v>7.2916666666666671E-2</v>
      </c>
      <c r="I1129" s="1">
        <v>1</v>
      </c>
      <c r="J1129" s="1" t="s">
        <v>1284</v>
      </c>
      <c r="K1129" s="1"/>
      <c r="L1129" s="1" t="s">
        <v>126</v>
      </c>
      <c r="M1129" s="1" t="s">
        <v>12537</v>
      </c>
      <c r="N1129" s="1">
        <v>0.4</v>
      </c>
      <c r="O1129" s="1" t="s">
        <v>72</v>
      </c>
      <c r="P1129" s="1" t="s">
        <v>12537</v>
      </c>
      <c r="Q1129" s="1" t="s">
        <v>12541</v>
      </c>
      <c r="R1129" s="45">
        <f>T1129</f>
        <v>7.0999999999999994E-2</v>
      </c>
      <c r="S1129" s="1"/>
      <c r="T1129" s="1">
        <v>7.0999999999999994E-2</v>
      </c>
      <c r="U1129" s="1" t="s">
        <v>86</v>
      </c>
      <c r="V1129" s="1"/>
      <c r="W1129" s="1"/>
      <c r="X1129" s="1"/>
      <c r="Y1129" s="1"/>
      <c r="Z1129" s="1"/>
      <c r="AA1129" s="1"/>
      <c r="AB1129" s="1"/>
      <c r="AC1129" s="1"/>
      <c r="AD1129" s="1" t="s">
        <v>48</v>
      </c>
      <c r="AE1129" s="1" t="s">
        <v>98</v>
      </c>
      <c r="AF1129" s="1"/>
      <c r="AG1129" s="1430">
        <v>3</v>
      </c>
      <c r="AH1129" s="451">
        <v>1</v>
      </c>
      <c r="AI1129" s="3"/>
      <c r="AJ1129" s="3"/>
      <c r="AK1129" s="149"/>
      <c r="AL1129" s="150"/>
      <c r="AM1129" s="6"/>
    </row>
    <row r="1130" spans="1:39" s="24" customFormat="1" ht="18.75" hidden="1" customHeight="1" x14ac:dyDescent="0.2">
      <c r="A1130" s="36" t="s">
        <v>5144</v>
      </c>
      <c r="B1130" s="28" t="s">
        <v>108</v>
      </c>
      <c r="C1130" s="28" t="s">
        <v>36</v>
      </c>
      <c r="D1130" s="37">
        <v>41834</v>
      </c>
      <c r="E1130" s="98">
        <v>0.41666666666666669</v>
      </c>
      <c r="F1130" s="28" t="s">
        <v>7167</v>
      </c>
      <c r="G1130" s="98">
        <v>0.4291666666666667</v>
      </c>
      <c r="H1130" s="98">
        <v>1.2500000000000001E-2</v>
      </c>
      <c r="I1130" s="28">
        <v>1</v>
      </c>
      <c r="J1130" s="28" t="s">
        <v>178</v>
      </c>
      <c r="K1130" s="28" t="s">
        <v>133</v>
      </c>
      <c r="L1130" s="28" t="s">
        <v>130</v>
      </c>
      <c r="M1130" s="28" t="s">
        <v>2877</v>
      </c>
      <c r="N1130" s="28" t="s">
        <v>103</v>
      </c>
      <c r="O1130" s="28" t="s">
        <v>66</v>
      </c>
      <c r="P1130" s="28" t="s">
        <v>2877</v>
      </c>
      <c r="Q1130" s="52" t="s">
        <v>7168</v>
      </c>
      <c r="R1130" s="36">
        <v>0.21099999999999999</v>
      </c>
      <c r="S1130" s="36">
        <v>0.104</v>
      </c>
      <c r="T1130" s="36">
        <v>0.315</v>
      </c>
      <c r="U1130" s="140" t="s">
        <v>75</v>
      </c>
      <c r="V1130" s="45">
        <v>1986</v>
      </c>
      <c r="W1130" s="140" t="s">
        <v>9793</v>
      </c>
      <c r="X1130" s="45" t="s">
        <v>2799</v>
      </c>
      <c r="Y1130" s="45" t="s">
        <v>6074</v>
      </c>
      <c r="Z1130" s="232" t="s">
        <v>2799</v>
      </c>
      <c r="AA1130" s="45" t="s">
        <v>6075</v>
      </c>
      <c r="AB1130" s="232" t="s">
        <v>2799</v>
      </c>
      <c r="AC1130" s="45" t="s">
        <v>6078</v>
      </c>
      <c r="AD1130" s="140" t="s">
        <v>48</v>
      </c>
      <c r="AE1130" s="140" t="s">
        <v>101</v>
      </c>
      <c r="AF1130" s="36"/>
      <c r="AG1130" s="354"/>
      <c r="AH1130" s="369"/>
      <c r="AI1130" s="22"/>
      <c r="AJ1130" s="22"/>
      <c r="AK1130" s="149"/>
      <c r="AL1130" s="150"/>
      <c r="AM1130" s="6"/>
    </row>
    <row r="1131" spans="1:39" s="24" customFormat="1" ht="31.5" hidden="1" customHeight="1" x14ac:dyDescent="0.2">
      <c r="A1131" s="36" t="s">
        <v>5144</v>
      </c>
      <c r="B1131" s="36" t="s">
        <v>108</v>
      </c>
      <c r="C1131" s="36" t="s">
        <v>36</v>
      </c>
      <c r="D1131" s="37">
        <v>41835</v>
      </c>
      <c r="E1131" s="36"/>
      <c r="F1131" s="46"/>
      <c r="G1131" s="36"/>
      <c r="H1131" s="36"/>
      <c r="I1131" s="36"/>
      <c r="J1131" s="36"/>
      <c r="K1131" s="28"/>
      <c r="L1131" s="36"/>
      <c r="M1131" s="36"/>
      <c r="N1131" s="36"/>
      <c r="O1131" s="36"/>
      <c r="P1131" s="36"/>
      <c r="Q1131" s="36"/>
      <c r="R1131" s="36"/>
      <c r="S1131" s="36"/>
      <c r="T1131" s="36"/>
      <c r="U1131" s="36"/>
      <c r="V1131" s="36"/>
      <c r="W1131" s="36"/>
      <c r="X1131" s="36"/>
      <c r="Y1131" s="36"/>
      <c r="Z1131" s="36"/>
      <c r="AA1131" s="36"/>
      <c r="AB1131" s="36"/>
      <c r="AC1131" s="36"/>
      <c r="AD1131" s="36"/>
      <c r="AE1131" s="36"/>
      <c r="AF1131" s="36"/>
      <c r="AG1131" s="354" t="s">
        <v>203</v>
      </c>
      <c r="AH1131" s="369"/>
      <c r="AI1131" s="22"/>
      <c r="AJ1131" s="22"/>
      <c r="AK1131" s="149"/>
      <c r="AL1131" s="150"/>
      <c r="AM1131" s="6"/>
    </row>
    <row r="1132" spans="1:39" s="24" customFormat="1" ht="18.75" hidden="1" customHeight="1" x14ac:dyDescent="0.2">
      <c r="A1132" s="238" t="s">
        <v>5144</v>
      </c>
      <c r="B1132" s="1" t="s">
        <v>108</v>
      </c>
      <c r="C1132" s="1" t="s">
        <v>36</v>
      </c>
      <c r="D1132" s="527">
        <v>41835</v>
      </c>
      <c r="E1132" s="137">
        <v>0.15625</v>
      </c>
      <c r="F1132" s="527">
        <v>41835</v>
      </c>
      <c r="G1132" s="137">
        <v>0.18263888888888891</v>
      </c>
      <c r="H1132" s="137">
        <v>2.6388888888888889E-2</v>
      </c>
      <c r="I1132" s="1">
        <v>1</v>
      </c>
      <c r="J1132" s="1" t="s">
        <v>1284</v>
      </c>
      <c r="K1132" s="1"/>
      <c r="L1132" s="1" t="s">
        <v>130</v>
      </c>
      <c r="M1132" s="1" t="s">
        <v>12542</v>
      </c>
      <c r="N1132" s="1">
        <v>0.4</v>
      </c>
      <c r="O1132" s="1" t="s">
        <v>66</v>
      </c>
      <c r="P1132" s="1" t="s">
        <v>12542</v>
      </c>
      <c r="Q1132" s="1" t="s">
        <v>12543</v>
      </c>
      <c r="R1132" s="45">
        <f>T1132</f>
        <v>1.4239999999999999</v>
      </c>
      <c r="S1132" s="1"/>
      <c r="T1132" s="1">
        <v>1.4239999999999999</v>
      </c>
      <c r="U1132" s="1" t="s">
        <v>75</v>
      </c>
      <c r="V1132" s="1"/>
      <c r="W1132" s="1"/>
      <c r="X1132" s="1"/>
      <c r="Y1132" s="1"/>
      <c r="Z1132" s="1"/>
      <c r="AA1132" s="1"/>
      <c r="AB1132" s="1"/>
      <c r="AC1132" s="1"/>
      <c r="AD1132" s="1" t="s">
        <v>62</v>
      </c>
      <c r="AE1132" s="1" t="s">
        <v>98</v>
      </c>
      <c r="AF1132" s="1"/>
      <c r="AG1132" s="1430">
        <v>1</v>
      </c>
      <c r="AH1132" s="451">
        <v>1</v>
      </c>
      <c r="AI1132" s="3"/>
      <c r="AJ1132" s="3"/>
      <c r="AK1132" s="149"/>
      <c r="AL1132" s="150"/>
      <c r="AM1132" s="6"/>
    </row>
    <row r="1133" spans="1:39" s="24" customFormat="1" ht="31.5" hidden="1" customHeight="1" x14ac:dyDescent="0.2">
      <c r="A1133" s="36" t="s">
        <v>5144</v>
      </c>
      <c r="B1133" s="28" t="s">
        <v>108</v>
      </c>
      <c r="C1133" s="28" t="s">
        <v>36</v>
      </c>
      <c r="D1133" s="37">
        <v>41836</v>
      </c>
      <c r="E1133" s="28"/>
      <c r="F1133" s="28"/>
      <c r="G1133" s="28"/>
      <c r="H1133" s="28"/>
      <c r="I1133" s="28"/>
      <c r="J1133" s="28"/>
      <c r="K1133" s="28"/>
      <c r="L1133" s="28"/>
      <c r="M1133" s="28"/>
      <c r="N1133" s="28"/>
      <c r="O1133" s="28"/>
      <c r="P1133" s="28"/>
      <c r="Q1133" s="52"/>
      <c r="R1133" s="36"/>
      <c r="S1133" s="36"/>
      <c r="T1133" s="36"/>
      <c r="U1133" s="36"/>
      <c r="V1133" s="36"/>
      <c r="W1133" s="36"/>
      <c r="X1133" s="36"/>
      <c r="Y1133" s="36"/>
      <c r="Z1133" s="36"/>
      <c r="AA1133" s="36"/>
      <c r="AB1133" s="36"/>
      <c r="AC1133" s="36"/>
      <c r="AD1133" s="36"/>
      <c r="AE1133" s="36"/>
      <c r="AF1133" s="36"/>
      <c r="AG1133" s="354" t="s">
        <v>203</v>
      </c>
      <c r="AH1133" s="369"/>
      <c r="AI1133" s="22"/>
      <c r="AJ1133" s="22"/>
      <c r="AK1133" s="149"/>
      <c r="AL1133" s="150"/>
      <c r="AM1133" s="6"/>
    </row>
    <row r="1134" spans="1:39" s="24" customFormat="1" ht="31.5" hidden="1" customHeight="1" x14ac:dyDescent="0.2">
      <c r="A1134" s="36" t="s">
        <v>5144</v>
      </c>
      <c r="B1134" s="28" t="s">
        <v>108</v>
      </c>
      <c r="C1134" s="28" t="s">
        <v>36</v>
      </c>
      <c r="D1134" s="37">
        <v>41837</v>
      </c>
      <c r="E1134" s="30">
        <v>0.56597222222222221</v>
      </c>
      <c r="F1134" s="289" t="s">
        <v>7169</v>
      </c>
      <c r="G1134" s="30">
        <v>0.62361111111111112</v>
      </c>
      <c r="H1134" s="30">
        <v>5.7638888888888885E-2</v>
      </c>
      <c r="I1134" s="28">
        <v>26</v>
      </c>
      <c r="J1134" s="28" t="s">
        <v>178</v>
      </c>
      <c r="K1134" s="28" t="s">
        <v>135</v>
      </c>
      <c r="L1134" s="28" t="s">
        <v>128</v>
      </c>
      <c r="M1134" s="28" t="s">
        <v>7170</v>
      </c>
      <c r="N1134" s="28" t="s">
        <v>103</v>
      </c>
      <c r="O1134" s="28" t="s">
        <v>66</v>
      </c>
      <c r="P1134" s="28" t="s">
        <v>7170</v>
      </c>
      <c r="Q1134" s="52" t="s">
        <v>7171</v>
      </c>
      <c r="R1134" s="36">
        <v>1.2050000000000001</v>
      </c>
      <c r="S1134" s="36">
        <v>0.59299999999999997</v>
      </c>
      <c r="T1134" s="36">
        <v>1.798</v>
      </c>
      <c r="U1134" s="140" t="s">
        <v>75</v>
      </c>
      <c r="V1134" s="45">
        <v>1957</v>
      </c>
      <c r="W1134" s="140" t="s">
        <v>9795</v>
      </c>
      <c r="X1134" s="45" t="s">
        <v>2799</v>
      </c>
      <c r="Y1134" s="45" t="s">
        <v>6074</v>
      </c>
      <c r="Z1134" s="232" t="s">
        <v>2799</v>
      </c>
      <c r="AA1134" s="45" t="s">
        <v>6075</v>
      </c>
      <c r="AB1134" s="232" t="s">
        <v>2799</v>
      </c>
      <c r="AC1134" s="45" t="s">
        <v>9790</v>
      </c>
      <c r="AD1134" s="140" t="s">
        <v>48</v>
      </c>
      <c r="AE1134" s="140" t="s">
        <v>101</v>
      </c>
      <c r="AF1134" s="36"/>
      <c r="AG1134" s="354"/>
      <c r="AH1134" s="369"/>
      <c r="AI1134" s="22"/>
      <c r="AJ1134" s="22"/>
      <c r="AK1134" s="149"/>
      <c r="AL1134" s="150"/>
      <c r="AM1134" s="6"/>
    </row>
    <row r="1135" spans="1:39" s="24" customFormat="1" ht="31.5" hidden="1" customHeight="1" x14ac:dyDescent="0.2">
      <c r="A1135" s="36" t="s">
        <v>5144</v>
      </c>
      <c r="B1135" s="28" t="s">
        <v>108</v>
      </c>
      <c r="C1135" s="28" t="s">
        <v>36</v>
      </c>
      <c r="D1135" s="37">
        <v>41838</v>
      </c>
      <c r="E1135" s="30">
        <v>0.19444444444444445</v>
      </c>
      <c r="F1135" s="28" t="s">
        <v>7172</v>
      </c>
      <c r="G1135" s="30">
        <v>0.19444444444444445</v>
      </c>
      <c r="H1135" s="30" t="s">
        <v>3321</v>
      </c>
      <c r="I1135" s="28">
        <v>15</v>
      </c>
      <c r="J1135" s="28" t="s">
        <v>183</v>
      </c>
      <c r="K1135" s="28" t="s">
        <v>132</v>
      </c>
      <c r="L1135" s="28" t="s">
        <v>125</v>
      </c>
      <c r="M1135" s="28" t="s">
        <v>3322</v>
      </c>
      <c r="N1135" s="28">
        <v>220</v>
      </c>
      <c r="O1135" s="28" t="s">
        <v>66</v>
      </c>
      <c r="P1135" s="28" t="s">
        <v>183</v>
      </c>
      <c r="Q1135" s="52" t="s">
        <v>7173</v>
      </c>
      <c r="R1135" s="175">
        <v>1.1499999999999999</v>
      </c>
      <c r="S1135" s="175">
        <v>0.57499999999999996</v>
      </c>
      <c r="T1135" s="36">
        <v>1.7250000000000001</v>
      </c>
      <c r="U1135" s="140" t="s">
        <v>75</v>
      </c>
      <c r="V1135" s="45" t="s">
        <v>2799</v>
      </c>
      <c r="W1135" s="140" t="s">
        <v>2799</v>
      </c>
      <c r="X1135" s="45" t="s">
        <v>2799</v>
      </c>
      <c r="Y1135" s="45" t="s">
        <v>2799</v>
      </c>
      <c r="Z1135" s="232" t="s">
        <v>2799</v>
      </c>
      <c r="AA1135" s="45" t="s">
        <v>2799</v>
      </c>
      <c r="AB1135" s="232" t="s">
        <v>2799</v>
      </c>
      <c r="AC1135" s="45" t="s">
        <v>2799</v>
      </c>
      <c r="AD1135" s="140" t="s">
        <v>55</v>
      </c>
      <c r="AE1135" s="140" t="s">
        <v>98</v>
      </c>
      <c r="AF1135" s="36"/>
      <c r="AG1135" s="354"/>
      <c r="AH1135" s="369"/>
      <c r="AI1135" s="22"/>
      <c r="AJ1135" s="22"/>
      <c r="AK1135" s="149"/>
      <c r="AL1135" s="150"/>
      <c r="AM1135" s="6"/>
    </row>
    <row r="1136" spans="1:39" s="24" customFormat="1" ht="31.5" hidden="1" customHeight="1" x14ac:dyDescent="0.2">
      <c r="A1136" s="36" t="s">
        <v>5144</v>
      </c>
      <c r="B1136" s="36" t="s">
        <v>108</v>
      </c>
      <c r="C1136" s="36" t="s">
        <v>36</v>
      </c>
      <c r="D1136" s="37">
        <v>41839</v>
      </c>
      <c r="E1136" s="38">
        <v>0</v>
      </c>
      <c r="F1136" s="36" t="s">
        <v>7174</v>
      </c>
      <c r="G1136" s="38">
        <v>3.125E-2</v>
      </c>
      <c r="H1136" s="38">
        <v>3.125E-2</v>
      </c>
      <c r="I1136" s="36">
        <v>1</v>
      </c>
      <c r="J1136" s="36" t="s">
        <v>178</v>
      </c>
      <c r="K1136" s="36" t="s">
        <v>134</v>
      </c>
      <c r="L1136" s="36" t="s">
        <v>128</v>
      </c>
      <c r="M1136" s="36" t="s">
        <v>7175</v>
      </c>
      <c r="N1136" s="36" t="s">
        <v>103</v>
      </c>
      <c r="O1136" s="36" t="s">
        <v>66</v>
      </c>
      <c r="P1136" s="36" t="s">
        <v>7175</v>
      </c>
      <c r="Q1136" s="52" t="s">
        <v>7176</v>
      </c>
      <c r="R1136" s="175">
        <v>3.4000000000000002E-2</v>
      </c>
      <c r="S1136" s="175">
        <v>1.7000000000000001E-2</v>
      </c>
      <c r="T1136" s="36">
        <v>5.0999999999999997E-2</v>
      </c>
      <c r="U1136" s="140" t="s">
        <v>84</v>
      </c>
      <c r="V1136" s="45">
        <v>1976</v>
      </c>
      <c r="W1136" s="140" t="s">
        <v>9786</v>
      </c>
      <c r="X1136" s="45" t="s">
        <v>2799</v>
      </c>
      <c r="Y1136" s="45" t="s">
        <v>6074</v>
      </c>
      <c r="Z1136" s="232" t="s">
        <v>2799</v>
      </c>
      <c r="AA1136" s="45" t="s">
        <v>6075</v>
      </c>
      <c r="AB1136" s="232" t="s">
        <v>2799</v>
      </c>
      <c r="AC1136" s="45" t="s">
        <v>6074</v>
      </c>
      <c r="AD1136" s="140" t="s">
        <v>48</v>
      </c>
      <c r="AE1136" s="140" t="s">
        <v>101</v>
      </c>
      <c r="AF1136" s="36"/>
      <c r="AG1136" s="354"/>
      <c r="AH1136" s="369"/>
      <c r="AI1136" s="22"/>
      <c r="AJ1136" s="22"/>
      <c r="AK1136" s="149"/>
      <c r="AL1136" s="150"/>
      <c r="AM1136" s="6"/>
    </row>
    <row r="1137" spans="1:39" s="24" customFormat="1" ht="31.5" hidden="1" customHeight="1" x14ac:dyDescent="0.2">
      <c r="A1137" s="238" t="s">
        <v>5144</v>
      </c>
      <c r="B1137" s="1" t="s">
        <v>108</v>
      </c>
      <c r="C1137" s="1" t="s">
        <v>36</v>
      </c>
      <c r="D1137" s="527">
        <v>41839</v>
      </c>
      <c r="E1137" s="137">
        <v>0</v>
      </c>
      <c r="F1137" s="527">
        <v>41839</v>
      </c>
      <c r="G1137" s="137">
        <v>3.8194444444444441E-2</v>
      </c>
      <c r="H1137" s="137">
        <v>3.8194444444444441E-2</v>
      </c>
      <c r="I1137" s="1">
        <v>8</v>
      </c>
      <c r="J1137" s="1"/>
      <c r="K1137" s="1"/>
      <c r="L1137" s="1" t="s">
        <v>128</v>
      </c>
      <c r="M1137" s="1" t="s">
        <v>12544</v>
      </c>
      <c r="N1137" s="1">
        <v>0.4</v>
      </c>
      <c r="O1137" s="1" t="s">
        <v>64</v>
      </c>
      <c r="P1137" s="1" t="s">
        <v>12544</v>
      </c>
      <c r="Q1137" s="1" t="s">
        <v>12545</v>
      </c>
      <c r="R1137" s="45">
        <f>T1137</f>
        <v>0.39700000000000002</v>
      </c>
      <c r="S1137" s="1"/>
      <c r="T1137" s="1">
        <v>0.39700000000000002</v>
      </c>
      <c r="U1137" s="1" t="s">
        <v>77</v>
      </c>
      <c r="V1137" s="1"/>
      <c r="W1137" s="1"/>
      <c r="X1137" s="1"/>
      <c r="Y1137" s="1"/>
      <c r="Z1137" s="1"/>
      <c r="AA1137" s="1"/>
      <c r="AB1137" s="1"/>
      <c r="AC1137" s="1"/>
      <c r="AD1137" s="1" t="s">
        <v>60</v>
      </c>
      <c r="AE1137" s="1" t="s">
        <v>98</v>
      </c>
      <c r="AF1137" s="1"/>
      <c r="AG1137" s="1430">
        <v>3</v>
      </c>
      <c r="AH1137" s="451">
        <v>1</v>
      </c>
      <c r="AI1137" s="3"/>
      <c r="AJ1137" s="3"/>
      <c r="AK1137" s="149"/>
      <c r="AL1137" s="150"/>
      <c r="AM1137" s="6"/>
    </row>
    <row r="1138" spans="1:39" s="24" customFormat="1" ht="78.75" hidden="1" customHeight="1" x14ac:dyDescent="0.2">
      <c r="A1138" s="36" t="s">
        <v>5144</v>
      </c>
      <c r="B1138" s="28" t="s">
        <v>108</v>
      </c>
      <c r="C1138" s="28" t="s">
        <v>36</v>
      </c>
      <c r="D1138" s="37">
        <v>41840</v>
      </c>
      <c r="E1138" s="30"/>
      <c r="F1138" s="289"/>
      <c r="G1138" s="30"/>
      <c r="H1138" s="30"/>
      <c r="I1138" s="28"/>
      <c r="J1138" s="28"/>
      <c r="K1138" s="28"/>
      <c r="L1138" s="28"/>
      <c r="M1138" s="28"/>
      <c r="N1138" s="28"/>
      <c r="O1138" s="28"/>
      <c r="P1138" s="28"/>
      <c r="Q1138" s="52"/>
      <c r="R1138" s="99"/>
      <c r="S1138" s="99"/>
      <c r="T1138" s="99"/>
      <c r="U1138" s="36"/>
      <c r="V1138" s="36"/>
      <c r="W1138" s="36"/>
      <c r="X1138" s="36"/>
      <c r="Y1138" s="36"/>
      <c r="Z1138" s="36"/>
      <c r="AA1138" s="36"/>
      <c r="AB1138" s="36"/>
      <c r="AC1138" s="36"/>
      <c r="AD1138" s="36"/>
      <c r="AE1138" s="36"/>
      <c r="AF1138" s="36"/>
      <c r="AG1138" s="354" t="s">
        <v>203</v>
      </c>
      <c r="AH1138" s="369"/>
      <c r="AI1138" s="22"/>
      <c r="AJ1138" s="22"/>
      <c r="AK1138" s="149"/>
      <c r="AL1138" s="150"/>
      <c r="AM1138" s="6"/>
    </row>
    <row r="1139" spans="1:39" s="24" customFormat="1" ht="141.75" hidden="1" customHeight="1" x14ac:dyDescent="0.2">
      <c r="A1139" s="36" t="s">
        <v>5144</v>
      </c>
      <c r="B1139" s="36" t="s">
        <v>108</v>
      </c>
      <c r="C1139" s="36" t="s">
        <v>36</v>
      </c>
      <c r="D1139" s="37">
        <v>41841</v>
      </c>
      <c r="E1139" s="38"/>
      <c r="F1139" s="36"/>
      <c r="G1139" s="38"/>
      <c r="H1139" s="38"/>
      <c r="I1139" s="36"/>
      <c r="J1139" s="36"/>
      <c r="K1139" s="36"/>
      <c r="L1139" s="36"/>
      <c r="M1139" s="36"/>
      <c r="N1139" s="36"/>
      <c r="O1139" s="36"/>
      <c r="P1139" s="36"/>
      <c r="Q1139" s="52"/>
      <c r="R1139" s="175"/>
      <c r="S1139" s="175"/>
      <c r="T1139" s="36"/>
      <c r="U1139" s="36"/>
      <c r="V1139" s="36"/>
      <c r="W1139" s="36"/>
      <c r="X1139" s="36"/>
      <c r="Y1139" s="36"/>
      <c r="Z1139" s="36"/>
      <c r="AA1139" s="36"/>
      <c r="AB1139" s="36"/>
      <c r="AC1139" s="36"/>
      <c r="AD1139" s="36"/>
      <c r="AE1139" s="36"/>
      <c r="AF1139" s="36"/>
      <c r="AG1139" s="354" t="s">
        <v>203</v>
      </c>
      <c r="AH1139" s="369"/>
      <c r="AI1139" s="22"/>
      <c r="AJ1139" s="22"/>
      <c r="AK1139" s="149"/>
      <c r="AL1139" s="150"/>
      <c r="AM1139" s="6"/>
    </row>
    <row r="1140" spans="1:39" s="24" customFormat="1" ht="31.5" hidden="1" customHeight="1" x14ac:dyDescent="0.2">
      <c r="A1140" s="238" t="s">
        <v>5144</v>
      </c>
      <c r="B1140" s="1" t="s">
        <v>108</v>
      </c>
      <c r="C1140" s="1" t="s">
        <v>36</v>
      </c>
      <c r="D1140" s="527">
        <v>41841</v>
      </c>
      <c r="E1140" s="137">
        <v>0.4513888888888889</v>
      </c>
      <c r="F1140" s="527">
        <v>41841</v>
      </c>
      <c r="G1140" s="137">
        <v>0.47222222222222227</v>
      </c>
      <c r="H1140" s="137">
        <v>2.0833333333333332E-2</v>
      </c>
      <c r="I1140" s="1">
        <v>1</v>
      </c>
      <c r="J1140" s="1" t="s">
        <v>12276</v>
      </c>
      <c r="K1140" s="1"/>
      <c r="L1140" s="1" t="s">
        <v>126</v>
      </c>
      <c r="M1140" s="1" t="s">
        <v>12477</v>
      </c>
      <c r="N1140" s="1">
        <v>0.4</v>
      </c>
      <c r="O1140" s="1" t="s">
        <v>72</v>
      </c>
      <c r="P1140" s="1" t="s">
        <v>12477</v>
      </c>
      <c r="Q1140" s="1" t="s">
        <v>12546</v>
      </c>
      <c r="R1140" s="45">
        <f>T1140</f>
        <v>5.5E-2</v>
      </c>
      <c r="S1140" s="1"/>
      <c r="T1140" s="1">
        <v>5.5E-2</v>
      </c>
      <c r="U1140" s="1" t="s">
        <v>86</v>
      </c>
      <c r="V1140" s="1"/>
      <c r="W1140" s="1"/>
      <c r="X1140" s="1"/>
      <c r="Y1140" s="1"/>
      <c r="Z1140" s="1"/>
      <c r="AA1140" s="1"/>
      <c r="AB1140" s="1"/>
      <c r="AC1140" s="1"/>
      <c r="AD1140" s="1" t="s">
        <v>40</v>
      </c>
      <c r="AE1140" s="1" t="s">
        <v>98</v>
      </c>
      <c r="AF1140" s="1"/>
      <c r="AG1140" s="1430">
        <v>3</v>
      </c>
      <c r="AH1140" s="451">
        <v>1</v>
      </c>
      <c r="AI1140" s="3"/>
      <c r="AJ1140" s="3"/>
      <c r="AK1140" s="149"/>
      <c r="AL1140" s="150"/>
      <c r="AM1140" s="6"/>
    </row>
    <row r="1141" spans="1:39" s="24" customFormat="1" ht="31.5" hidden="1" customHeight="1" x14ac:dyDescent="0.2">
      <c r="A1141" s="36" t="s">
        <v>5144</v>
      </c>
      <c r="B1141" s="28" t="s">
        <v>108</v>
      </c>
      <c r="C1141" s="18" t="s">
        <v>36</v>
      </c>
      <c r="D1141" s="37">
        <v>41842</v>
      </c>
      <c r="E1141" s="30">
        <v>0.36805555555555558</v>
      </c>
      <c r="F1141" s="289" t="s">
        <v>7379</v>
      </c>
      <c r="G1141" s="30">
        <v>0.375</v>
      </c>
      <c r="H1141" s="30">
        <v>6.9444444444444441E-3</v>
      </c>
      <c r="I1141" s="28">
        <v>2</v>
      </c>
      <c r="J1141" s="28"/>
      <c r="K1141" s="28"/>
      <c r="L1141" s="28" t="s">
        <v>125</v>
      </c>
      <c r="M1141" s="28" t="s">
        <v>7380</v>
      </c>
      <c r="N1141" s="28" t="s">
        <v>103</v>
      </c>
      <c r="O1141" s="28" t="s">
        <v>66</v>
      </c>
      <c r="P1141" s="28" t="s">
        <v>7380</v>
      </c>
      <c r="Q1141" s="52" t="s">
        <v>7381</v>
      </c>
      <c r="R1141" s="175">
        <v>0.18090000000000003</v>
      </c>
      <c r="S1141" s="175">
        <v>8.9100000000000013E-2</v>
      </c>
      <c r="T1141" s="36">
        <v>0.27</v>
      </c>
      <c r="U1141" s="140" t="s">
        <v>75</v>
      </c>
      <c r="V1141" s="45">
        <v>2013</v>
      </c>
      <c r="W1141" s="140" t="s">
        <v>2801</v>
      </c>
      <c r="X1141" s="45" t="s">
        <v>2803</v>
      </c>
      <c r="Y1141" s="45" t="s">
        <v>6074</v>
      </c>
      <c r="Z1141" s="232" t="s">
        <v>2799</v>
      </c>
      <c r="AA1141" s="45" t="s">
        <v>6075</v>
      </c>
      <c r="AB1141" s="232" t="s">
        <v>2799</v>
      </c>
      <c r="AC1141" s="45" t="s">
        <v>6074</v>
      </c>
      <c r="AD1141" s="140" t="s">
        <v>55</v>
      </c>
      <c r="AE1141" s="140" t="s">
        <v>101</v>
      </c>
      <c r="AF1141" s="36"/>
      <c r="AG1141" s="354"/>
      <c r="AH1141" s="369"/>
      <c r="AI1141" s="22"/>
      <c r="AJ1141" s="22"/>
      <c r="AK1141" s="149"/>
      <c r="AL1141" s="150"/>
      <c r="AM1141" s="6"/>
    </row>
    <row r="1142" spans="1:39" s="24" customFormat="1" ht="31.5" hidden="1" customHeight="1" x14ac:dyDescent="0.2">
      <c r="A1142" s="36" t="s">
        <v>5144</v>
      </c>
      <c r="B1142" s="28" t="s">
        <v>108</v>
      </c>
      <c r="C1142" s="18" t="s">
        <v>36</v>
      </c>
      <c r="D1142" s="37">
        <v>41842</v>
      </c>
      <c r="E1142" s="30">
        <v>0.5625</v>
      </c>
      <c r="F1142" s="289" t="s">
        <v>7379</v>
      </c>
      <c r="G1142" s="30">
        <v>0.60277777777777775</v>
      </c>
      <c r="H1142" s="30">
        <v>4.027777777777778E-2</v>
      </c>
      <c r="I1142" s="28">
        <v>39</v>
      </c>
      <c r="J1142" s="28" t="s">
        <v>178</v>
      </c>
      <c r="K1142" s="28" t="s">
        <v>133</v>
      </c>
      <c r="L1142" s="28" t="s">
        <v>128</v>
      </c>
      <c r="M1142" s="28" t="s">
        <v>5089</v>
      </c>
      <c r="N1142" s="28" t="s">
        <v>103</v>
      </c>
      <c r="O1142" s="28" t="s">
        <v>66</v>
      </c>
      <c r="P1142" s="28" t="s">
        <v>7382</v>
      </c>
      <c r="Q1142" s="52" t="s">
        <v>7383</v>
      </c>
      <c r="R1142" s="175">
        <v>1.5939300000000001</v>
      </c>
      <c r="S1142" s="175">
        <v>0.78507000000000005</v>
      </c>
      <c r="T1142" s="36">
        <v>2.379</v>
      </c>
      <c r="U1142" s="140" t="s">
        <v>84</v>
      </c>
      <c r="V1142" s="45">
        <v>1958</v>
      </c>
      <c r="W1142" s="140" t="s">
        <v>9794</v>
      </c>
      <c r="X1142" s="45" t="s">
        <v>2803</v>
      </c>
      <c r="Y1142" s="45" t="s">
        <v>6074</v>
      </c>
      <c r="Z1142" s="232" t="s">
        <v>2799</v>
      </c>
      <c r="AA1142" s="45" t="s">
        <v>6075</v>
      </c>
      <c r="AB1142" s="232" t="s">
        <v>2799</v>
      </c>
      <c r="AC1142" s="45" t="s">
        <v>6076</v>
      </c>
      <c r="AD1142" s="140" t="s">
        <v>48</v>
      </c>
      <c r="AE1142" s="140" t="s">
        <v>101</v>
      </c>
      <c r="AF1142" s="36"/>
      <c r="AG1142" s="354"/>
      <c r="AH1142" s="369"/>
      <c r="AI1142" s="22"/>
      <c r="AJ1142" s="22"/>
      <c r="AK1142" s="149"/>
      <c r="AL1142" s="150"/>
      <c r="AM1142" s="6"/>
    </row>
    <row r="1143" spans="1:39" s="24" customFormat="1" ht="31.5" hidden="1" customHeight="1" x14ac:dyDescent="0.2">
      <c r="A1143" s="36" t="s">
        <v>5144</v>
      </c>
      <c r="B1143" s="36" t="s">
        <v>108</v>
      </c>
      <c r="C1143" s="18" t="s">
        <v>36</v>
      </c>
      <c r="D1143" s="37">
        <v>41842</v>
      </c>
      <c r="E1143" s="38">
        <v>0.5625</v>
      </c>
      <c r="F1143" s="37" t="s">
        <v>7379</v>
      </c>
      <c r="G1143" s="38">
        <v>0.72222222222222221</v>
      </c>
      <c r="H1143" s="38">
        <v>0.15972222222222224</v>
      </c>
      <c r="I1143" s="36">
        <v>9</v>
      </c>
      <c r="J1143" s="36" t="s">
        <v>178</v>
      </c>
      <c r="K1143" s="28" t="s">
        <v>136</v>
      </c>
      <c r="L1143" s="36" t="s">
        <v>128</v>
      </c>
      <c r="M1143" s="36" t="s">
        <v>5089</v>
      </c>
      <c r="N1143" s="36" t="s">
        <v>103</v>
      </c>
      <c r="O1143" s="36" t="s">
        <v>66</v>
      </c>
      <c r="P1143" s="36" t="s">
        <v>5089</v>
      </c>
      <c r="Q1143" s="36" t="s">
        <v>7384</v>
      </c>
      <c r="R1143" s="175">
        <v>6.9351700000000012</v>
      </c>
      <c r="S1143" s="175">
        <v>3.4158300000000006</v>
      </c>
      <c r="T1143" s="36">
        <v>10.351000000000001</v>
      </c>
      <c r="U1143" s="140" t="s">
        <v>84</v>
      </c>
      <c r="V1143" s="45">
        <v>1958</v>
      </c>
      <c r="W1143" s="140" t="s">
        <v>9794</v>
      </c>
      <c r="X1143" s="45" t="s">
        <v>2803</v>
      </c>
      <c r="Y1143" s="45" t="s">
        <v>6074</v>
      </c>
      <c r="Z1143" s="232" t="s">
        <v>2799</v>
      </c>
      <c r="AA1143" s="45" t="s">
        <v>6075</v>
      </c>
      <c r="AB1143" s="232" t="s">
        <v>2799</v>
      </c>
      <c r="AC1143" s="45" t="s">
        <v>6076</v>
      </c>
      <c r="AD1143" s="140" t="s">
        <v>48</v>
      </c>
      <c r="AE1143" s="140" t="s">
        <v>101</v>
      </c>
      <c r="AF1143" s="36"/>
      <c r="AG1143" s="354"/>
      <c r="AH1143" s="369"/>
      <c r="AI1143" s="22"/>
      <c r="AJ1143" s="22"/>
      <c r="AK1143" s="149"/>
      <c r="AL1143" s="150"/>
      <c r="AM1143" s="6"/>
    </row>
    <row r="1144" spans="1:39" s="24" customFormat="1" ht="31.5" hidden="1" customHeight="1" x14ac:dyDescent="0.2">
      <c r="A1144" s="36" t="s">
        <v>5144</v>
      </c>
      <c r="B1144" s="28" t="s">
        <v>108</v>
      </c>
      <c r="C1144" s="28" t="s">
        <v>36</v>
      </c>
      <c r="D1144" s="37">
        <v>41843</v>
      </c>
      <c r="E1144" s="30"/>
      <c r="F1144" s="28"/>
      <c r="G1144" s="30"/>
      <c r="H1144" s="30"/>
      <c r="I1144" s="28"/>
      <c r="J1144" s="28"/>
      <c r="K1144" s="28"/>
      <c r="L1144" s="28"/>
      <c r="M1144" s="28"/>
      <c r="N1144" s="28"/>
      <c r="O1144" s="28"/>
      <c r="P1144" s="28"/>
      <c r="Q1144" s="52"/>
      <c r="R1144" s="175"/>
      <c r="S1144" s="175"/>
      <c r="T1144" s="36"/>
      <c r="U1144" s="36"/>
      <c r="V1144" s="36"/>
      <c r="W1144" s="36"/>
      <c r="X1144" s="36"/>
      <c r="Y1144" s="36"/>
      <c r="Z1144" s="36"/>
      <c r="AA1144" s="36"/>
      <c r="AB1144" s="36"/>
      <c r="AC1144" s="36"/>
      <c r="AD1144" s="36"/>
      <c r="AE1144" s="36"/>
      <c r="AF1144" s="36"/>
      <c r="AG1144" s="354" t="s">
        <v>203</v>
      </c>
      <c r="AH1144" s="369"/>
      <c r="AI1144" s="22"/>
      <c r="AJ1144" s="22"/>
      <c r="AK1144" s="149"/>
      <c r="AL1144" s="150"/>
      <c r="AM1144" s="6"/>
    </row>
    <row r="1145" spans="1:39" s="24" customFormat="1" ht="31.5" hidden="1" customHeight="1" x14ac:dyDescent="0.2">
      <c r="A1145" s="36" t="s">
        <v>5144</v>
      </c>
      <c r="B1145" s="28" t="s">
        <v>108</v>
      </c>
      <c r="C1145" s="28" t="s">
        <v>36</v>
      </c>
      <c r="D1145" s="37">
        <v>41844</v>
      </c>
      <c r="E1145" s="30"/>
      <c r="F1145" s="28"/>
      <c r="G1145" s="30"/>
      <c r="H1145" s="30"/>
      <c r="I1145" s="28"/>
      <c r="J1145" s="28"/>
      <c r="K1145" s="28"/>
      <c r="L1145" s="28"/>
      <c r="M1145" s="28"/>
      <c r="N1145" s="28"/>
      <c r="O1145" s="28"/>
      <c r="P1145" s="28"/>
      <c r="Q1145" s="52"/>
      <c r="R1145" s="175"/>
      <c r="S1145" s="175"/>
      <c r="T1145" s="36"/>
      <c r="U1145" s="36"/>
      <c r="V1145" s="36"/>
      <c r="W1145" s="36"/>
      <c r="X1145" s="36"/>
      <c r="Y1145" s="36"/>
      <c r="Z1145" s="36"/>
      <c r="AA1145" s="36"/>
      <c r="AB1145" s="36"/>
      <c r="AC1145" s="36"/>
      <c r="AD1145" s="36"/>
      <c r="AE1145" s="36"/>
      <c r="AF1145" s="36"/>
      <c r="AG1145" s="354" t="s">
        <v>203</v>
      </c>
      <c r="AH1145" s="369"/>
      <c r="AI1145" s="22"/>
      <c r="AJ1145" s="22"/>
      <c r="AK1145" s="149"/>
      <c r="AL1145" s="150"/>
      <c r="AM1145" s="6"/>
    </row>
    <row r="1146" spans="1:39" s="24" customFormat="1" ht="63" hidden="1" customHeight="1" x14ac:dyDescent="0.2">
      <c r="A1146" s="36" t="s">
        <v>5144</v>
      </c>
      <c r="B1146" s="28" t="s">
        <v>108</v>
      </c>
      <c r="C1146" s="28" t="s">
        <v>36</v>
      </c>
      <c r="D1146" s="37">
        <v>41845</v>
      </c>
      <c r="E1146" s="30">
        <v>0.43402777777777773</v>
      </c>
      <c r="F1146" s="28" t="s">
        <v>7507</v>
      </c>
      <c r="G1146" s="30">
        <v>0.4513888888888889</v>
      </c>
      <c r="H1146" s="30">
        <v>1.736111111111116E-2</v>
      </c>
      <c r="I1146" s="28">
        <v>43</v>
      </c>
      <c r="J1146" s="28" t="s">
        <v>178</v>
      </c>
      <c r="K1146" s="28" t="s">
        <v>133</v>
      </c>
      <c r="L1146" s="28" t="s">
        <v>125</v>
      </c>
      <c r="M1146" s="28" t="s">
        <v>7508</v>
      </c>
      <c r="N1146" s="28" t="s">
        <v>103</v>
      </c>
      <c r="O1146" s="28" t="s">
        <v>66</v>
      </c>
      <c r="P1146" s="28" t="s">
        <v>7508</v>
      </c>
      <c r="Q1146" s="52" t="s">
        <v>7509</v>
      </c>
      <c r="R1146" s="175">
        <v>1.88</v>
      </c>
      <c r="S1146" s="175">
        <v>0.93</v>
      </c>
      <c r="T1146" s="36">
        <v>2.81</v>
      </c>
      <c r="U1146" s="140" t="s">
        <v>75</v>
      </c>
      <c r="V1146" s="45">
        <v>1958</v>
      </c>
      <c r="W1146" s="140" t="s">
        <v>2799</v>
      </c>
      <c r="X1146" s="45" t="s">
        <v>2799</v>
      </c>
      <c r="Y1146" s="45" t="s">
        <v>6074</v>
      </c>
      <c r="Z1146" s="232" t="s">
        <v>2799</v>
      </c>
      <c r="AA1146" s="45" t="s">
        <v>6075</v>
      </c>
      <c r="AB1146" s="232" t="s">
        <v>2799</v>
      </c>
      <c r="AC1146" s="45" t="s">
        <v>6076</v>
      </c>
      <c r="AD1146" s="140" t="s">
        <v>55</v>
      </c>
      <c r="AE1146" s="140" t="s">
        <v>98</v>
      </c>
      <c r="AF1146" s="36"/>
      <c r="AG1146" s="354"/>
      <c r="AH1146" s="369"/>
      <c r="AI1146" s="22"/>
      <c r="AJ1146" s="22"/>
      <c r="AK1146" s="149"/>
      <c r="AL1146" s="150"/>
      <c r="AM1146" s="6"/>
    </row>
    <row r="1147" spans="1:39" s="24" customFormat="1" ht="78.75" hidden="1" customHeight="1" x14ac:dyDescent="0.2">
      <c r="A1147" s="36" t="s">
        <v>5144</v>
      </c>
      <c r="B1147" s="28" t="s">
        <v>108</v>
      </c>
      <c r="C1147" s="28" t="s">
        <v>36</v>
      </c>
      <c r="D1147" s="37">
        <v>41845</v>
      </c>
      <c r="E1147" s="98">
        <v>0.44791666666666669</v>
      </c>
      <c r="F1147" s="28" t="s">
        <v>7507</v>
      </c>
      <c r="G1147" s="98">
        <v>0.52083333333333337</v>
      </c>
      <c r="H1147" s="30">
        <v>7.2916666666666685E-2</v>
      </c>
      <c r="I1147" s="28">
        <v>61</v>
      </c>
      <c r="J1147" s="28" t="s">
        <v>178</v>
      </c>
      <c r="K1147" s="28" t="s">
        <v>133</v>
      </c>
      <c r="L1147" s="28" t="s">
        <v>128</v>
      </c>
      <c r="M1147" s="28" t="s">
        <v>7510</v>
      </c>
      <c r="N1147" s="28" t="s">
        <v>103</v>
      </c>
      <c r="O1147" s="28" t="s">
        <v>66</v>
      </c>
      <c r="P1147" s="28" t="s">
        <v>7510</v>
      </c>
      <c r="Q1147" s="52" t="s">
        <v>7511</v>
      </c>
      <c r="R1147" s="175">
        <v>4.274</v>
      </c>
      <c r="S1147" s="175">
        <v>2.137</v>
      </c>
      <c r="T1147" s="36">
        <v>6.4109999999999996</v>
      </c>
      <c r="U1147" s="140" t="s">
        <v>75</v>
      </c>
      <c r="V1147" s="45">
        <v>1950</v>
      </c>
      <c r="W1147" s="140" t="s">
        <v>9792</v>
      </c>
      <c r="X1147" s="45" t="s">
        <v>2803</v>
      </c>
      <c r="Y1147" s="45" t="s">
        <v>6074</v>
      </c>
      <c r="Z1147" s="232" t="s">
        <v>2799</v>
      </c>
      <c r="AA1147" s="45" t="s">
        <v>6075</v>
      </c>
      <c r="AB1147" s="232" t="s">
        <v>2799</v>
      </c>
      <c r="AC1147" s="45" t="s">
        <v>6076</v>
      </c>
      <c r="AD1147" s="140" t="s">
        <v>48</v>
      </c>
      <c r="AE1147" s="140" t="s">
        <v>98</v>
      </c>
      <c r="AF1147" s="36"/>
      <c r="AG1147" s="354"/>
      <c r="AH1147" s="369"/>
      <c r="AI1147" s="22"/>
      <c r="AJ1147" s="22"/>
      <c r="AK1147" s="149"/>
      <c r="AL1147" s="150"/>
      <c r="AM1147" s="6"/>
    </row>
    <row r="1148" spans="1:39" s="24" customFormat="1" ht="36" hidden="1" customHeight="1" x14ac:dyDescent="0.2">
      <c r="A1148" s="36" t="s">
        <v>5144</v>
      </c>
      <c r="B1148" s="28" t="s">
        <v>108</v>
      </c>
      <c r="C1148" s="28" t="s">
        <v>36</v>
      </c>
      <c r="D1148" s="37">
        <v>41845</v>
      </c>
      <c r="E1148" s="98">
        <v>0.48055555555555557</v>
      </c>
      <c r="F1148" s="28" t="s">
        <v>7507</v>
      </c>
      <c r="G1148" s="98">
        <v>0.50972222222222219</v>
      </c>
      <c r="H1148" s="30">
        <v>2.9166666666666619E-2</v>
      </c>
      <c r="I1148" s="28">
        <v>1</v>
      </c>
      <c r="J1148" s="28" t="s">
        <v>178</v>
      </c>
      <c r="K1148" s="28" t="s">
        <v>133</v>
      </c>
      <c r="L1148" s="28" t="s">
        <v>128</v>
      </c>
      <c r="M1148" s="28" t="s">
        <v>7512</v>
      </c>
      <c r="N1148" s="28" t="s">
        <v>103</v>
      </c>
      <c r="O1148" s="28" t="s">
        <v>66</v>
      </c>
      <c r="P1148" s="28" t="s">
        <v>7512</v>
      </c>
      <c r="Q1148" s="52" t="s">
        <v>7513</v>
      </c>
      <c r="R1148" s="175">
        <v>0.16600000000000001</v>
      </c>
      <c r="S1148" s="175">
        <v>8.3000000000000004E-2</v>
      </c>
      <c r="T1148" s="36">
        <v>0.249</v>
      </c>
      <c r="U1148" s="140" t="s">
        <v>75</v>
      </c>
      <c r="V1148" s="45">
        <v>1986</v>
      </c>
      <c r="W1148" s="140" t="s">
        <v>9793</v>
      </c>
      <c r="X1148" s="45" t="s">
        <v>2803</v>
      </c>
      <c r="Y1148" s="45" t="s">
        <v>6074</v>
      </c>
      <c r="Z1148" s="232" t="s">
        <v>2799</v>
      </c>
      <c r="AA1148" s="45" t="s">
        <v>6075</v>
      </c>
      <c r="AB1148" s="232" t="s">
        <v>2799</v>
      </c>
      <c r="AC1148" s="45" t="s">
        <v>6078</v>
      </c>
      <c r="AD1148" s="140" t="s">
        <v>48</v>
      </c>
      <c r="AE1148" s="140" t="s">
        <v>98</v>
      </c>
      <c r="AF1148" s="36"/>
      <c r="AG1148" s="354"/>
      <c r="AH1148" s="369"/>
      <c r="AI1148" s="22"/>
      <c r="AJ1148" s="22"/>
      <c r="AK1148" s="149"/>
      <c r="AL1148" s="150"/>
      <c r="AM1148" s="6"/>
    </row>
    <row r="1149" spans="1:39" s="24" customFormat="1" ht="18.75" hidden="1" customHeight="1" x14ac:dyDescent="0.2">
      <c r="A1149" s="36" t="s">
        <v>5144</v>
      </c>
      <c r="B1149" s="28" t="s">
        <v>108</v>
      </c>
      <c r="C1149" s="28" t="s">
        <v>36</v>
      </c>
      <c r="D1149" s="37">
        <v>41846</v>
      </c>
      <c r="E1149" s="30"/>
      <c r="F1149" s="28"/>
      <c r="G1149" s="30"/>
      <c r="H1149" s="30"/>
      <c r="I1149" s="28"/>
      <c r="J1149" s="28"/>
      <c r="K1149" s="28"/>
      <c r="L1149" s="28"/>
      <c r="M1149" s="28"/>
      <c r="N1149" s="28"/>
      <c r="O1149" s="28"/>
      <c r="P1149" s="28"/>
      <c r="Q1149" s="52"/>
      <c r="R1149" s="175"/>
      <c r="S1149" s="175"/>
      <c r="T1149" s="36"/>
      <c r="U1149" s="36"/>
      <c r="V1149" s="36"/>
      <c r="W1149" s="36"/>
      <c r="X1149" s="36"/>
      <c r="Y1149" s="36"/>
      <c r="Z1149" s="36"/>
      <c r="AA1149" s="36"/>
      <c r="AB1149" s="36"/>
      <c r="AC1149" s="36"/>
      <c r="AD1149" s="36"/>
      <c r="AE1149" s="36"/>
      <c r="AF1149" s="36"/>
      <c r="AG1149" s="354" t="s">
        <v>203</v>
      </c>
      <c r="AH1149" s="369"/>
      <c r="AI1149" s="22"/>
      <c r="AJ1149" s="22"/>
      <c r="AK1149" s="149"/>
      <c r="AL1149" s="150"/>
      <c r="AM1149" s="6"/>
    </row>
    <row r="1150" spans="1:39" s="24" customFormat="1" ht="31.5" hidden="1" customHeight="1" x14ac:dyDescent="0.2">
      <c r="A1150" s="238" t="s">
        <v>5144</v>
      </c>
      <c r="B1150" s="1" t="s">
        <v>108</v>
      </c>
      <c r="C1150" s="1" t="s">
        <v>36</v>
      </c>
      <c r="D1150" s="527">
        <v>41846</v>
      </c>
      <c r="E1150" s="137">
        <v>0.4375</v>
      </c>
      <c r="F1150" s="527">
        <v>41846</v>
      </c>
      <c r="G1150" s="137">
        <v>0.75</v>
      </c>
      <c r="H1150" s="137">
        <v>0.3125</v>
      </c>
      <c r="I1150" s="1">
        <v>1</v>
      </c>
      <c r="J1150" s="1" t="s">
        <v>1284</v>
      </c>
      <c r="K1150" s="1"/>
      <c r="L1150" s="1" t="s">
        <v>126</v>
      </c>
      <c r="M1150" s="1" t="s">
        <v>12547</v>
      </c>
      <c r="N1150" s="1">
        <v>0.4</v>
      </c>
      <c r="O1150" s="1" t="s">
        <v>72</v>
      </c>
      <c r="P1150" s="1" t="s">
        <v>12547</v>
      </c>
      <c r="Q1150" s="1" t="s">
        <v>12548</v>
      </c>
      <c r="R1150" s="45">
        <f>T1150</f>
        <v>0.87</v>
      </c>
      <c r="S1150" s="1"/>
      <c r="T1150" s="1">
        <v>0.87</v>
      </c>
      <c r="U1150" s="1" t="s">
        <v>86</v>
      </c>
      <c r="V1150" s="1"/>
      <c r="W1150" s="1"/>
      <c r="X1150" s="1"/>
      <c r="Y1150" s="1"/>
      <c r="Z1150" s="1"/>
      <c r="AA1150" s="1"/>
      <c r="AB1150" s="1"/>
      <c r="AC1150" s="1"/>
      <c r="AD1150" s="1" t="s">
        <v>40</v>
      </c>
      <c r="AE1150" s="1" t="s">
        <v>98</v>
      </c>
      <c r="AF1150" s="1"/>
      <c r="AG1150" s="1430">
        <v>3</v>
      </c>
      <c r="AH1150" s="451">
        <v>1</v>
      </c>
      <c r="AI1150" s="3"/>
      <c r="AJ1150" s="3"/>
      <c r="AK1150" s="149"/>
      <c r="AL1150" s="150"/>
      <c r="AM1150" s="6"/>
    </row>
    <row r="1151" spans="1:39" s="24" customFormat="1" ht="31.5" hidden="1" customHeight="1" x14ac:dyDescent="0.2">
      <c r="A1151" s="238" t="s">
        <v>5144</v>
      </c>
      <c r="B1151" s="1" t="s">
        <v>108</v>
      </c>
      <c r="C1151" s="1" t="s">
        <v>36</v>
      </c>
      <c r="D1151" s="527">
        <v>41846</v>
      </c>
      <c r="E1151" s="137">
        <v>3.472222222222222E-3</v>
      </c>
      <c r="F1151" s="527">
        <v>41846</v>
      </c>
      <c r="G1151" s="137">
        <v>0.45833333333333331</v>
      </c>
      <c r="H1151" s="137">
        <v>0.4548611111111111</v>
      </c>
      <c r="I1151" s="1">
        <v>1</v>
      </c>
      <c r="J1151" s="1" t="s">
        <v>1284</v>
      </c>
      <c r="K1151" s="1"/>
      <c r="L1151" s="1" t="s">
        <v>128</v>
      </c>
      <c r="M1151" s="1" t="s">
        <v>12542</v>
      </c>
      <c r="N1151" s="1">
        <v>0.4</v>
      </c>
      <c r="O1151" s="1" t="s">
        <v>66</v>
      </c>
      <c r="P1151" s="1" t="s">
        <v>12542</v>
      </c>
      <c r="Q1151" s="1" t="s">
        <v>12549</v>
      </c>
      <c r="R1151" s="45">
        <f>T1151</f>
        <v>0.76700000000000002</v>
      </c>
      <c r="S1151" s="1"/>
      <c r="T1151" s="1">
        <v>0.76700000000000002</v>
      </c>
      <c r="U1151" s="1" t="s">
        <v>75</v>
      </c>
      <c r="V1151" s="1"/>
      <c r="W1151" s="1"/>
      <c r="X1151" s="1"/>
      <c r="Y1151" s="1"/>
      <c r="Z1151" s="1"/>
      <c r="AA1151" s="1"/>
      <c r="AB1151" s="1"/>
      <c r="AC1151" s="1"/>
      <c r="AD1151" s="1" t="s">
        <v>48</v>
      </c>
      <c r="AE1151" s="1" t="s">
        <v>98</v>
      </c>
      <c r="AF1151" s="1"/>
      <c r="AG1151" s="1430">
        <v>1</v>
      </c>
      <c r="AH1151" s="451">
        <v>1</v>
      </c>
      <c r="AI1151" s="3"/>
      <c r="AJ1151" s="3"/>
      <c r="AK1151" s="149"/>
      <c r="AL1151" s="150"/>
      <c r="AM1151" s="6"/>
    </row>
    <row r="1152" spans="1:39" s="24" customFormat="1" ht="31.5" hidden="1" customHeight="1" x14ac:dyDescent="0.2">
      <c r="A1152" s="238" t="s">
        <v>5144</v>
      </c>
      <c r="B1152" s="1" t="s">
        <v>108</v>
      </c>
      <c r="C1152" s="1" t="s">
        <v>36</v>
      </c>
      <c r="D1152" s="527">
        <v>41846</v>
      </c>
      <c r="E1152" s="137">
        <v>0.49513888888888885</v>
      </c>
      <c r="F1152" s="527">
        <v>41846</v>
      </c>
      <c r="G1152" s="137">
        <v>0.5625</v>
      </c>
      <c r="H1152" s="137">
        <v>6.7361111111111108E-2</v>
      </c>
      <c r="I1152" s="1">
        <v>1</v>
      </c>
      <c r="J1152" s="1" t="s">
        <v>1284</v>
      </c>
      <c r="K1152" s="1"/>
      <c r="L1152" s="1" t="s">
        <v>128</v>
      </c>
      <c r="M1152" s="1" t="s">
        <v>12550</v>
      </c>
      <c r="N1152" s="1">
        <v>0.4</v>
      </c>
      <c r="O1152" s="1" t="s">
        <v>66</v>
      </c>
      <c r="P1152" s="1" t="s">
        <v>12550</v>
      </c>
      <c r="Q1152" s="1" t="s">
        <v>12551</v>
      </c>
      <c r="R1152" s="45">
        <f>T1152</f>
        <v>1.202</v>
      </c>
      <c r="S1152" s="1"/>
      <c r="T1152" s="1">
        <v>1.202</v>
      </c>
      <c r="U1152" s="1" t="s">
        <v>75</v>
      </c>
      <c r="V1152" s="1"/>
      <c r="W1152" s="1"/>
      <c r="X1152" s="1"/>
      <c r="Y1152" s="1"/>
      <c r="Z1152" s="1"/>
      <c r="AA1152" s="1"/>
      <c r="AB1152" s="1"/>
      <c r="AC1152" s="1"/>
      <c r="AD1152" s="1" t="s">
        <v>48</v>
      </c>
      <c r="AE1152" s="1" t="s">
        <v>98</v>
      </c>
      <c r="AF1152" s="1"/>
      <c r="AG1152" s="1430">
        <v>3</v>
      </c>
      <c r="AH1152" s="451">
        <v>1</v>
      </c>
      <c r="AI1152" s="3"/>
      <c r="AJ1152" s="3"/>
      <c r="AK1152" s="149"/>
      <c r="AL1152" s="150"/>
      <c r="AM1152" s="6"/>
    </row>
    <row r="1153" spans="1:39" s="24" customFormat="1" ht="31.5" hidden="1" customHeight="1" x14ac:dyDescent="0.2">
      <c r="A1153" s="36" t="s">
        <v>5144</v>
      </c>
      <c r="B1153" s="28" t="s">
        <v>108</v>
      </c>
      <c r="C1153" s="28" t="s">
        <v>36</v>
      </c>
      <c r="D1153" s="37">
        <v>41847</v>
      </c>
      <c r="E1153" s="30"/>
      <c r="F1153" s="28"/>
      <c r="G1153" s="30"/>
      <c r="H1153" s="30"/>
      <c r="I1153" s="28"/>
      <c r="J1153" s="28"/>
      <c r="K1153" s="28"/>
      <c r="L1153" s="28"/>
      <c r="M1153" s="28"/>
      <c r="N1153" s="28"/>
      <c r="O1153" s="28"/>
      <c r="P1153" s="28"/>
      <c r="Q1153" s="52"/>
      <c r="R1153" s="175"/>
      <c r="S1153" s="175"/>
      <c r="T1153" s="36"/>
      <c r="U1153" s="36"/>
      <c r="V1153" s="36"/>
      <c r="W1153" s="36"/>
      <c r="X1153" s="36"/>
      <c r="Y1153" s="36"/>
      <c r="Z1153" s="36"/>
      <c r="AA1153" s="36"/>
      <c r="AB1153" s="36"/>
      <c r="AC1153" s="36"/>
      <c r="AD1153" s="36"/>
      <c r="AE1153" s="36"/>
      <c r="AF1153" s="36"/>
      <c r="AG1153" s="354" t="s">
        <v>203</v>
      </c>
      <c r="AH1153" s="369"/>
      <c r="AI1153" s="22"/>
      <c r="AJ1153" s="22"/>
      <c r="AK1153" s="149"/>
      <c r="AL1153" s="150"/>
      <c r="AM1153" s="6"/>
    </row>
    <row r="1154" spans="1:39" s="24" customFormat="1" ht="31.5" hidden="1" customHeight="1" x14ac:dyDescent="0.2">
      <c r="A1154" s="36" t="s">
        <v>5144</v>
      </c>
      <c r="B1154" s="28" t="s">
        <v>108</v>
      </c>
      <c r="C1154" s="28" t="s">
        <v>36</v>
      </c>
      <c r="D1154" s="37">
        <v>41848</v>
      </c>
      <c r="E1154" s="30"/>
      <c r="F1154" s="28"/>
      <c r="G1154" s="30"/>
      <c r="H1154" s="30"/>
      <c r="I1154" s="28"/>
      <c r="J1154" s="28"/>
      <c r="K1154" s="28"/>
      <c r="L1154" s="28"/>
      <c r="M1154" s="28"/>
      <c r="N1154" s="28"/>
      <c r="O1154" s="28"/>
      <c r="P1154" s="28"/>
      <c r="Q1154" s="52"/>
      <c r="R1154" s="175"/>
      <c r="S1154" s="175"/>
      <c r="T1154" s="36"/>
      <c r="U1154" s="36"/>
      <c r="V1154" s="36"/>
      <c r="W1154" s="36"/>
      <c r="X1154" s="36"/>
      <c r="Y1154" s="36"/>
      <c r="Z1154" s="36"/>
      <c r="AA1154" s="36"/>
      <c r="AB1154" s="36"/>
      <c r="AC1154" s="36"/>
      <c r="AD1154" s="36"/>
      <c r="AE1154" s="36"/>
      <c r="AF1154" s="36"/>
      <c r="AG1154" s="354" t="s">
        <v>203</v>
      </c>
      <c r="AH1154" s="369"/>
      <c r="AI1154" s="22"/>
      <c r="AJ1154" s="22"/>
      <c r="AK1154" s="149"/>
      <c r="AL1154" s="150"/>
      <c r="AM1154" s="6"/>
    </row>
    <row r="1155" spans="1:39" s="3" customFormat="1" ht="31.5" hidden="1" customHeight="1" x14ac:dyDescent="0.2">
      <c r="A1155" s="36" t="s">
        <v>5144</v>
      </c>
      <c r="B1155" s="28" t="s">
        <v>108</v>
      </c>
      <c r="C1155" s="28" t="s">
        <v>36</v>
      </c>
      <c r="D1155" s="37">
        <v>41849</v>
      </c>
      <c r="E1155" s="28"/>
      <c r="F1155" s="28"/>
      <c r="G1155" s="28"/>
      <c r="H1155" s="28"/>
      <c r="I1155" s="28"/>
      <c r="J1155" s="28"/>
      <c r="K1155" s="28"/>
      <c r="L1155" s="28"/>
      <c r="M1155" s="28"/>
      <c r="N1155" s="28"/>
      <c r="O1155" s="28"/>
      <c r="P1155" s="28"/>
      <c r="Q1155" s="52"/>
      <c r="R1155" s="99"/>
      <c r="S1155" s="99"/>
      <c r="T1155" s="99"/>
      <c r="U1155" s="36"/>
      <c r="V1155" s="36"/>
      <c r="W1155" s="36"/>
      <c r="X1155" s="36"/>
      <c r="Y1155" s="36"/>
      <c r="Z1155" s="36"/>
      <c r="AA1155" s="36"/>
      <c r="AB1155" s="36"/>
      <c r="AC1155" s="36"/>
      <c r="AD1155" s="36"/>
      <c r="AE1155" s="36"/>
      <c r="AF1155" s="36"/>
      <c r="AG1155" s="100" t="s">
        <v>203</v>
      </c>
      <c r="AH1155" s="22"/>
      <c r="AI1155" s="22"/>
      <c r="AJ1155" s="22"/>
    </row>
    <row r="1156" spans="1:39" s="3" customFormat="1" ht="47.25" hidden="1" customHeight="1" x14ac:dyDescent="0.2">
      <c r="A1156" s="36" t="s">
        <v>5144</v>
      </c>
      <c r="B1156" s="28" t="s">
        <v>108</v>
      </c>
      <c r="C1156" s="28" t="s">
        <v>36</v>
      </c>
      <c r="D1156" s="37">
        <v>41850</v>
      </c>
      <c r="E1156" s="30"/>
      <c r="F1156" s="28"/>
      <c r="G1156" s="30"/>
      <c r="H1156" s="30"/>
      <c r="I1156" s="28"/>
      <c r="J1156" s="28"/>
      <c r="K1156" s="28"/>
      <c r="L1156" s="28"/>
      <c r="M1156" s="28"/>
      <c r="N1156" s="28"/>
      <c r="O1156" s="28"/>
      <c r="P1156" s="28"/>
      <c r="Q1156" s="52"/>
      <c r="R1156" s="175"/>
      <c r="S1156" s="175"/>
      <c r="T1156" s="36"/>
      <c r="U1156" s="36"/>
      <c r="V1156" s="36"/>
      <c r="W1156" s="36"/>
      <c r="X1156" s="36"/>
      <c r="Y1156" s="36"/>
      <c r="Z1156" s="36"/>
      <c r="AA1156" s="36"/>
      <c r="AB1156" s="36"/>
      <c r="AC1156" s="36"/>
      <c r="AD1156" s="36"/>
      <c r="AE1156" s="36"/>
      <c r="AF1156" s="36"/>
      <c r="AG1156" s="28" t="s">
        <v>203</v>
      </c>
      <c r="AH1156" s="22"/>
      <c r="AI1156" s="22"/>
      <c r="AJ1156" s="22"/>
    </row>
    <row r="1157" spans="1:39" s="3" customFormat="1" ht="78.75" hidden="1" customHeight="1" x14ac:dyDescent="0.2">
      <c r="A1157" s="36" t="s">
        <v>5144</v>
      </c>
      <c r="B1157" s="28" t="s">
        <v>108</v>
      </c>
      <c r="C1157" s="28" t="s">
        <v>36</v>
      </c>
      <c r="D1157" s="37">
        <v>41851</v>
      </c>
      <c r="E1157" s="30"/>
      <c r="F1157" s="28"/>
      <c r="G1157" s="30"/>
      <c r="H1157" s="30"/>
      <c r="I1157" s="28"/>
      <c r="J1157" s="28"/>
      <c r="K1157" s="28"/>
      <c r="L1157" s="28"/>
      <c r="M1157" s="28"/>
      <c r="N1157" s="28"/>
      <c r="O1157" s="28"/>
      <c r="P1157" s="28"/>
      <c r="Q1157" s="52"/>
      <c r="R1157" s="175"/>
      <c r="S1157" s="175"/>
      <c r="T1157" s="36"/>
      <c r="U1157" s="36"/>
      <c r="V1157" s="36"/>
      <c r="W1157" s="36"/>
      <c r="X1157" s="36"/>
      <c r="Y1157" s="36"/>
      <c r="Z1157" s="36"/>
      <c r="AA1157" s="36"/>
      <c r="AB1157" s="36"/>
      <c r="AC1157" s="36"/>
      <c r="AD1157" s="36"/>
      <c r="AE1157" s="36"/>
      <c r="AF1157" s="36"/>
      <c r="AG1157" s="28" t="s">
        <v>203</v>
      </c>
      <c r="AH1157" s="22"/>
      <c r="AI1157" s="22"/>
      <c r="AJ1157" s="22"/>
    </row>
    <row r="1158" spans="1:39" s="3" customFormat="1" ht="204.75" hidden="1" customHeight="1" x14ac:dyDescent="0.2">
      <c r="A1158" s="28" t="s">
        <v>7617</v>
      </c>
      <c r="B1158" s="28" t="s">
        <v>108</v>
      </c>
      <c r="C1158" s="28" t="s">
        <v>36</v>
      </c>
      <c r="D1158" s="37">
        <v>41852</v>
      </c>
      <c r="E1158" s="30"/>
      <c r="F1158" s="28"/>
      <c r="G1158" s="30"/>
      <c r="H1158" s="30"/>
      <c r="I1158" s="28"/>
      <c r="J1158" s="28"/>
      <c r="K1158" s="28"/>
      <c r="L1158" s="28"/>
      <c r="M1158" s="28"/>
      <c r="N1158" s="28"/>
      <c r="O1158" s="28"/>
      <c r="P1158" s="28"/>
      <c r="Q1158" s="52"/>
      <c r="R1158" s="175"/>
      <c r="S1158" s="175"/>
      <c r="T1158" s="36"/>
      <c r="U1158" s="36"/>
      <c r="V1158" s="36"/>
      <c r="W1158" s="36"/>
      <c r="X1158" s="36"/>
      <c r="Y1158" s="36"/>
      <c r="Z1158" s="36"/>
      <c r="AA1158" s="36"/>
      <c r="AB1158" s="36"/>
      <c r="AC1158" s="36"/>
      <c r="AD1158" s="36"/>
      <c r="AE1158" s="36"/>
      <c r="AF1158" s="36"/>
      <c r="AG1158" s="28" t="s">
        <v>203</v>
      </c>
      <c r="AH1158" s="22"/>
      <c r="AI1158" s="22"/>
      <c r="AJ1158" s="22"/>
    </row>
    <row r="1159" spans="1:39" ht="47.25" hidden="1" customHeight="1" x14ac:dyDescent="0.2">
      <c r="A1159" s="238" t="s">
        <v>7617</v>
      </c>
      <c r="B1159" s="1" t="s">
        <v>108</v>
      </c>
      <c r="C1159" s="1" t="s">
        <v>36</v>
      </c>
      <c r="D1159" s="527">
        <v>41852</v>
      </c>
      <c r="E1159" s="137">
        <v>0.56736111111111109</v>
      </c>
      <c r="F1159" s="527">
        <v>41852</v>
      </c>
      <c r="G1159" s="137">
        <v>0.59583333333333333</v>
      </c>
      <c r="H1159" s="137">
        <v>2.8472222222222222E-2</v>
      </c>
      <c r="I1159" s="1">
        <v>7</v>
      </c>
      <c r="J1159" s="1"/>
      <c r="K1159" s="1"/>
      <c r="L1159" s="1" t="s">
        <v>130</v>
      </c>
      <c r="M1159" s="1" t="s">
        <v>12552</v>
      </c>
      <c r="N1159" s="1">
        <v>0.4</v>
      </c>
      <c r="O1159" s="1" t="s">
        <v>66</v>
      </c>
      <c r="P1159" s="1" t="s">
        <v>12552</v>
      </c>
      <c r="Q1159" s="1" t="s">
        <v>12553</v>
      </c>
      <c r="R1159" s="45">
        <f>T1159</f>
        <v>1.026</v>
      </c>
      <c r="S1159" s="1"/>
      <c r="T1159" s="1">
        <v>1.026</v>
      </c>
      <c r="U1159" s="1" t="s">
        <v>75</v>
      </c>
      <c r="V1159" s="1"/>
      <c r="W1159" s="1"/>
      <c r="X1159" s="1"/>
      <c r="Y1159" s="1"/>
      <c r="Z1159" s="1"/>
      <c r="AA1159" s="1"/>
      <c r="AB1159" s="1"/>
      <c r="AC1159" s="1"/>
      <c r="AD1159" s="1" t="s">
        <v>60</v>
      </c>
      <c r="AE1159" s="1" t="s">
        <v>98</v>
      </c>
      <c r="AF1159" s="1"/>
      <c r="AG1159" s="1094">
        <v>1</v>
      </c>
      <c r="AH1159" s="3">
        <v>1</v>
      </c>
      <c r="AI1159" s="3"/>
      <c r="AJ1159" s="3"/>
    </row>
    <row r="1160" spans="1:39" ht="173.25" hidden="1" customHeight="1" x14ac:dyDescent="0.2">
      <c r="A1160" s="28" t="s">
        <v>7617</v>
      </c>
      <c r="B1160" s="28" t="s">
        <v>108</v>
      </c>
      <c r="C1160" s="28" t="s">
        <v>36</v>
      </c>
      <c r="D1160" s="37">
        <v>41853</v>
      </c>
      <c r="E1160" s="30"/>
      <c r="F1160" s="28"/>
      <c r="G1160" s="30"/>
      <c r="H1160" s="30"/>
      <c r="I1160" s="28"/>
      <c r="J1160" s="28"/>
      <c r="K1160" s="28"/>
      <c r="L1160" s="28"/>
      <c r="M1160" s="28"/>
      <c r="N1160" s="28"/>
      <c r="O1160" s="28"/>
      <c r="P1160" s="28"/>
      <c r="Q1160" s="52"/>
      <c r="R1160" s="175"/>
      <c r="S1160" s="175"/>
      <c r="T1160" s="36"/>
      <c r="U1160" s="36"/>
      <c r="V1160" s="36"/>
      <c r="W1160" s="36"/>
      <c r="X1160" s="36"/>
      <c r="Y1160" s="36"/>
      <c r="Z1160" s="36"/>
      <c r="AA1160" s="36"/>
      <c r="AB1160" s="36"/>
      <c r="AC1160" s="36"/>
      <c r="AD1160" s="36"/>
      <c r="AE1160" s="36"/>
      <c r="AF1160" s="36"/>
      <c r="AG1160" s="28" t="s">
        <v>203</v>
      </c>
    </row>
    <row r="1161" spans="1:39" ht="47.25" hidden="1" customHeight="1" x14ac:dyDescent="0.2">
      <c r="A1161" s="238" t="s">
        <v>7617</v>
      </c>
      <c r="B1161" s="1" t="s">
        <v>108</v>
      </c>
      <c r="C1161" s="1" t="s">
        <v>36</v>
      </c>
      <c r="D1161" s="527">
        <v>41853</v>
      </c>
      <c r="E1161" s="137">
        <v>0.40625</v>
      </c>
      <c r="F1161" s="527">
        <v>41853</v>
      </c>
      <c r="G1161" s="137">
        <v>0.52777777777777779</v>
      </c>
      <c r="H1161" s="137">
        <v>0.12152777777777778</v>
      </c>
      <c r="I1161" s="1">
        <v>1</v>
      </c>
      <c r="J1161" s="1" t="s">
        <v>1284</v>
      </c>
      <c r="K1161" s="1"/>
      <c r="L1161" s="1" t="s">
        <v>126</v>
      </c>
      <c r="M1161" s="1" t="s">
        <v>12554</v>
      </c>
      <c r="N1161" s="1">
        <v>0.4</v>
      </c>
      <c r="O1161" s="1" t="s">
        <v>72</v>
      </c>
      <c r="P1161" s="1" t="s">
        <v>12554</v>
      </c>
      <c r="Q1161" s="1" t="s">
        <v>12555</v>
      </c>
      <c r="R1161" s="45">
        <f>T1161</f>
        <v>0.105</v>
      </c>
      <c r="S1161" s="1"/>
      <c r="T1161" s="1">
        <v>0.105</v>
      </c>
      <c r="U1161" s="1" t="s">
        <v>86</v>
      </c>
      <c r="V1161" s="1"/>
      <c r="W1161" s="1"/>
      <c r="X1161" s="1"/>
      <c r="Y1161" s="1"/>
      <c r="Z1161" s="1"/>
      <c r="AA1161" s="1"/>
      <c r="AB1161" s="1"/>
      <c r="AC1161" s="1"/>
      <c r="AD1161" s="1" t="s">
        <v>60</v>
      </c>
      <c r="AE1161" s="1" t="s">
        <v>101</v>
      </c>
      <c r="AF1161" s="1"/>
      <c r="AG1161" s="1094">
        <v>1</v>
      </c>
      <c r="AH1161" s="3">
        <v>1</v>
      </c>
      <c r="AI1161" s="3"/>
      <c r="AJ1161" s="3"/>
    </row>
    <row r="1162" spans="1:39" ht="31.5" hidden="1" customHeight="1" x14ac:dyDescent="0.2">
      <c r="A1162" s="238" t="s">
        <v>7617</v>
      </c>
      <c r="B1162" s="1" t="s">
        <v>108</v>
      </c>
      <c r="C1162" s="1" t="s">
        <v>36</v>
      </c>
      <c r="D1162" s="527">
        <v>41853</v>
      </c>
      <c r="E1162" s="137">
        <v>0.79166666666666663</v>
      </c>
      <c r="F1162" s="527">
        <v>41853</v>
      </c>
      <c r="G1162" s="137">
        <v>0.90972222222222221</v>
      </c>
      <c r="H1162" s="137">
        <v>0.11805555555555557</v>
      </c>
      <c r="I1162" s="1">
        <v>1</v>
      </c>
      <c r="J1162" s="1" t="s">
        <v>12276</v>
      </c>
      <c r="K1162" s="1"/>
      <c r="L1162" s="1" t="s">
        <v>126</v>
      </c>
      <c r="M1162" s="1" t="s">
        <v>12556</v>
      </c>
      <c r="N1162" s="1">
        <v>0.4</v>
      </c>
      <c r="O1162" s="1" t="s">
        <v>72</v>
      </c>
      <c r="P1162" s="1" t="s">
        <v>12556</v>
      </c>
      <c r="Q1162" s="1" t="s">
        <v>12428</v>
      </c>
      <c r="R1162" s="45">
        <f>T1162</f>
        <v>1.2E-2</v>
      </c>
      <c r="S1162" s="1"/>
      <c r="T1162" s="1">
        <v>1.2E-2</v>
      </c>
      <c r="U1162" s="1" t="s">
        <v>86</v>
      </c>
      <c r="V1162" s="1"/>
      <c r="W1162" s="1"/>
      <c r="X1162" s="1"/>
      <c r="Y1162" s="1"/>
      <c r="Z1162" s="1"/>
      <c r="AA1162" s="1"/>
      <c r="AB1162" s="1"/>
      <c r="AC1162" s="1"/>
      <c r="AD1162" s="1" t="s">
        <v>40</v>
      </c>
      <c r="AE1162" s="1" t="s">
        <v>98</v>
      </c>
      <c r="AF1162" s="1"/>
      <c r="AG1162" s="1094">
        <v>3</v>
      </c>
      <c r="AH1162" s="3">
        <v>1</v>
      </c>
      <c r="AI1162" s="3"/>
      <c r="AJ1162" s="3"/>
    </row>
    <row r="1163" spans="1:39" ht="31.5" hidden="1" customHeight="1" x14ac:dyDescent="0.2">
      <c r="A1163" s="28" t="s">
        <v>7617</v>
      </c>
      <c r="B1163" s="28" t="s">
        <v>108</v>
      </c>
      <c r="C1163" s="28" t="s">
        <v>36</v>
      </c>
      <c r="D1163" s="37">
        <v>41854</v>
      </c>
      <c r="E1163" s="30"/>
      <c r="F1163" s="28"/>
      <c r="G1163" s="30"/>
      <c r="H1163" s="30"/>
      <c r="I1163" s="28"/>
      <c r="J1163" s="28"/>
      <c r="K1163" s="28"/>
      <c r="L1163" s="28"/>
      <c r="M1163" s="28"/>
      <c r="N1163" s="28"/>
      <c r="O1163" s="28"/>
      <c r="P1163" s="28"/>
      <c r="Q1163" s="52"/>
      <c r="R1163" s="175"/>
      <c r="S1163" s="175"/>
      <c r="T1163" s="36"/>
      <c r="U1163" s="36"/>
      <c r="V1163" s="36"/>
      <c r="W1163" s="36"/>
      <c r="X1163" s="36"/>
      <c r="Y1163" s="36"/>
      <c r="Z1163" s="36"/>
      <c r="AA1163" s="36"/>
      <c r="AB1163" s="36"/>
      <c r="AC1163" s="36"/>
      <c r="AD1163" s="36"/>
      <c r="AE1163" s="36"/>
      <c r="AF1163" s="36"/>
      <c r="AG1163" s="28" t="s">
        <v>203</v>
      </c>
    </row>
    <row r="1164" spans="1:39" ht="31.5" hidden="1" customHeight="1" x14ac:dyDescent="0.2">
      <c r="A1164" s="28" t="s">
        <v>7617</v>
      </c>
      <c r="B1164" s="28" t="s">
        <v>108</v>
      </c>
      <c r="C1164" s="28" t="s">
        <v>36</v>
      </c>
      <c r="D1164" s="37">
        <v>41855</v>
      </c>
      <c r="E1164" s="30"/>
      <c r="F1164" s="28"/>
      <c r="G1164" s="30"/>
      <c r="H1164" s="30"/>
      <c r="I1164" s="28"/>
      <c r="J1164" s="28"/>
      <c r="K1164" s="28"/>
      <c r="L1164" s="28"/>
      <c r="M1164" s="28"/>
      <c r="N1164" s="28"/>
      <c r="O1164" s="28"/>
      <c r="P1164" s="28"/>
      <c r="Q1164" s="52"/>
      <c r="R1164" s="175"/>
      <c r="S1164" s="175"/>
      <c r="T1164" s="36"/>
      <c r="U1164" s="36"/>
      <c r="V1164" s="36"/>
      <c r="W1164" s="36"/>
      <c r="X1164" s="36"/>
      <c r="Y1164" s="36"/>
      <c r="Z1164" s="36"/>
      <c r="AA1164" s="36"/>
      <c r="AB1164" s="36"/>
      <c r="AC1164" s="36"/>
      <c r="AD1164" s="36"/>
      <c r="AE1164" s="36"/>
      <c r="AF1164" s="36"/>
      <c r="AG1164" s="28" t="s">
        <v>203</v>
      </c>
    </row>
    <row r="1165" spans="1:39" ht="31.5" hidden="1" customHeight="1" x14ac:dyDescent="0.2">
      <c r="A1165" s="238" t="s">
        <v>7617</v>
      </c>
      <c r="B1165" s="1" t="s">
        <v>108</v>
      </c>
      <c r="C1165" s="1" t="s">
        <v>36</v>
      </c>
      <c r="D1165" s="527">
        <v>41855</v>
      </c>
      <c r="E1165" s="137">
        <v>0.54166666666666663</v>
      </c>
      <c r="F1165" s="527">
        <v>41855</v>
      </c>
      <c r="G1165" s="137">
        <v>0.61458333333333337</v>
      </c>
      <c r="H1165" s="137">
        <v>7.2916666666666671E-2</v>
      </c>
      <c r="I1165" s="1">
        <v>1</v>
      </c>
      <c r="J1165" s="1" t="s">
        <v>12276</v>
      </c>
      <c r="K1165" s="1"/>
      <c r="L1165" s="1" t="s">
        <v>126</v>
      </c>
      <c r="M1165" s="1" t="s">
        <v>12557</v>
      </c>
      <c r="N1165" s="1">
        <v>0.4</v>
      </c>
      <c r="O1165" s="1" t="s">
        <v>72</v>
      </c>
      <c r="P1165" s="1" t="s">
        <v>12557</v>
      </c>
      <c r="Q1165" s="1" t="s">
        <v>12524</v>
      </c>
      <c r="R1165" s="45">
        <f>T1165</f>
        <v>7.0000000000000007E-2</v>
      </c>
      <c r="S1165" s="1"/>
      <c r="T1165" s="1">
        <v>7.0000000000000007E-2</v>
      </c>
      <c r="U1165" s="1" t="s">
        <v>86</v>
      </c>
      <c r="V1165" s="1"/>
      <c r="W1165" s="1"/>
      <c r="X1165" s="1"/>
      <c r="Y1165" s="1"/>
      <c r="Z1165" s="1"/>
      <c r="AA1165" s="1"/>
      <c r="AB1165" s="1"/>
      <c r="AC1165" s="1"/>
      <c r="AD1165" s="1" t="s">
        <v>60</v>
      </c>
      <c r="AE1165" s="1" t="s">
        <v>98</v>
      </c>
      <c r="AF1165" s="1"/>
      <c r="AG1165" s="1094">
        <v>3</v>
      </c>
      <c r="AH1165" s="3">
        <v>1</v>
      </c>
      <c r="AI1165" s="3"/>
      <c r="AJ1165" s="3"/>
    </row>
    <row r="1166" spans="1:39" ht="31.5" hidden="1" customHeight="1" x14ac:dyDescent="0.2">
      <c r="A1166" s="28" t="s">
        <v>7617</v>
      </c>
      <c r="B1166" s="28" t="s">
        <v>108</v>
      </c>
      <c r="C1166" s="28" t="s">
        <v>36</v>
      </c>
      <c r="D1166" s="37">
        <v>41856</v>
      </c>
      <c r="E1166" s="30"/>
      <c r="F1166" s="28"/>
      <c r="G1166" s="30"/>
      <c r="H1166" s="30"/>
      <c r="I1166" s="28"/>
      <c r="J1166" s="28"/>
      <c r="K1166" s="28"/>
      <c r="L1166" s="28"/>
      <c r="M1166" s="28"/>
      <c r="N1166" s="28"/>
      <c r="O1166" s="28"/>
      <c r="P1166" s="28"/>
      <c r="Q1166" s="52"/>
      <c r="R1166" s="175"/>
      <c r="S1166" s="175"/>
      <c r="T1166" s="36"/>
      <c r="U1166" s="36"/>
      <c r="V1166" s="36"/>
      <c r="W1166" s="36"/>
      <c r="X1166" s="36"/>
      <c r="Y1166" s="36"/>
      <c r="Z1166" s="36"/>
      <c r="AA1166" s="36"/>
      <c r="AB1166" s="36"/>
      <c r="AC1166" s="36"/>
      <c r="AD1166" s="36"/>
      <c r="AE1166" s="36"/>
      <c r="AF1166" s="36"/>
      <c r="AG1166" s="28" t="s">
        <v>203</v>
      </c>
    </row>
    <row r="1167" spans="1:39" ht="31.5" hidden="1" customHeight="1" x14ac:dyDescent="0.2">
      <c r="A1167" s="28" t="s">
        <v>7617</v>
      </c>
      <c r="B1167" s="28" t="s">
        <v>108</v>
      </c>
      <c r="C1167" s="28" t="s">
        <v>36</v>
      </c>
      <c r="D1167" s="37">
        <v>41857</v>
      </c>
      <c r="E1167" s="30"/>
      <c r="F1167" s="28"/>
      <c r="G1167" s="30"/>
      <c r="H1167" s="30"/>
      <c r="I1167" s="28"/>
      <c r="J1167" s="28"/>
      <c r="K1167" s="28"/>
      <c r="L1167" s="28"/>
      <c r="M1167" s="28"/>
      <c r="N1167" s="28"/>
      <c r="O1167" s="28"/>
      <c r="P1167" s="28"/>
      <c r="Q1167" s="52"/>
      <c r="R1167" s="175"/>
      <c r="S1167" s="175"/>
      <c r="T1167" s="352"/>
      <c r="U1167" s="287"/>
      <c r="V1167" s="36"/>
      <c r="W1167" s="36"/>
      <c r="X1167" s="36"/>
      <c r="Y1167" s="36"/>
      <c r="Z1167" s="36"/>
      <c r="AA1167" s="36"/>
      <c r="AB1167" s="36"/>
      <c r="AC1167" s="36"/>
      <c r="AD1167" s="36"/>
      <c r="AE1167" s="36"/>
      <c r="AF1167" s="36"/>
      <c r="AG1167" s="28" t="s">
        <v>203</v>
      </c>
    </row>
    <row r="1168" spans="1:39" ht="31.5" hidden="1" customHeight="1" x14ac:dyDescent="0.2">
      <c r="A1168" s="238" t="s">
        <v>7617</v>
      </c>
      <c r="B1168" s="1" t="s">
        <v>108</v>
      </c>
      <c r="C1168" s="1" t="s">
        <v>36</v>
      </c>
      <c r="D1168" s="527">
        <v>41857</v>
      </c>
      <c r="E1168" s="137">
        <v>0.4236111111111111</v>
      </c>
      <c r="F1168" s="527">
        <v>41857</v>
      </c>
      <c r="G1168" s="137">
        <v>0.57986111111111105</v>
      </c>
      <c r="H1168" s="137">
        <v>0.15625</v>
      </c>
      <c r="I1168" s="1">
        <v>2</v>
      </c>
      <c r="J1168" s="1"/>
      <c r="K1168" s="1"/>
      <c r="L1168" s="1" t="s">
        <v>127</v>
      </c>
      <c r="M1168" s="1" t="s">
        <v>12383</v>
      </c>
      <c r="N1168" s="1">
        <v>0.4</v>
      </c>
      <c r="O1168" s="1" t="s">
        <v>66</v>
      </c>
      <c r="P1168" s="1" t="s">
        <v>12383</v>
      </c>
      <c r="Q1168" s="1" t="s">
        <v>12558</v>
      </c>
      <c r="R1168" s="45">
        <f>T1168</f>
        <v>1.4119999999999999</v>
      </c>
      <c r="S1168" s="1"/>
      <c r="T1168" s="1">
        <v>1.4119999999999999</v>
      </c>
      <c r="U1168" s="1" t="s">
        <v>75</v>
      </c>
      <c r="V1168" s="1"/>
      <c r="W1168" s="1"/>
      <c r="X1168" s="1"/>
      <c r="Y1168" s="1"/>
      <c r="Z1168" s="1"/>
      <c r="AA1168" s="1"/>
      <c r="AB1168" s="1"/>
      <c r="AC1168" s="1"/>
      <c r="AD1168" s="1" t="s">
        <v>57</v>
      </c>
      <c r="AE1168" s="1" t="s">
        <v>101</v>
      </c>
      <c r="AF1168" s="1"/>
      <c r="AG1168" s="1094">
        <v>3</v>
      </c>
      <c r="AH1168" s="3">
        <v>1</v>
      </c>
      <c r="AI1168" s="3"/>
      <c r="AJ1168" s="3"/>
    </row>
    <row r="1169" spans="1:36" ht="31.5" hidden="1" customHeight="1" x14ac:dyDescent="0.2">
      <c r="A1169" s="28" t="s">
        <v>7617</v>
      </c>
      <c r="B1169" s="28" t="s">
        <v>108</v>
      </c>
      <c r="C1169" s="28" t="s">
        <v>36</v>
      </c>
      <c r="D1169" s="37">
        <v>41858</v>
      </c>
      <c r="E1169" s="30"/>
      <c r="F1169" s="28"/>
      <c r="G1169" s="30"/>
      <c r="H1169" s="30"/>
      <c r="I1169" s="28"/>
      <c r="J1169" s="28"/>
      <c r="K1169" s="28"/>
      <c r="L1169" s="28"/>
      <c r="M1169" s="28"/>
      <c r="N1169" s="28"/>
      <c r="O1169" s="28"/>
      <c r="P1169" s="28"/>
      <c r="Q1169" s="52"/>
      <c r="R1169" s="175"/>
      <c r="S1169" s="175"/>
      <c r="T1169" s="36"/>
      <c r="U1169" s="36"/>
      <c r="V1169" s="36"/>
      <c r="W1169" s="36"/>
      <c r="X1169" s="36"/>
      <c r="Y1169" s="36"/>
      <c r="Z1169" s="36"/>
      <c r="AA1169" s="36"/>
      <c r="AB1169" s="36"/>
      <c r="AC1169" s="36"/>
      <c r="AD1169" s="36"/>
      <c r="AE1169" s="36"/>
      <c r="AF1169" s="36"/>
      <c r="AG1169" s="28" t="s">
        <v>203</v>
      </c>
    </row>
    <row r="1170" spans="1:36" ht="31.5" hidden="1" customHeight="1" x14ac:dyDescent="0.2">
      <c r="A1170" s="28" t="s">
        <v>7617</v>
      </c>
      <c r="B1170" s="28" t="s">
        <v>108</v>
      </c>
      <c r="C1170" s="28" t="s">
        <v>36</v>
      </c>
      <c r="D1170" s="37">
        <v>41859</v>
      </c>
      <c r="E1170" s="30">
        <v>0.31597222222222221</v>
      </c>
      <c r="F1170" s="289" t="s">
        <v>7972</v>
      </c>
      <c r="G1170" s="30">
        <v>0.34375</v>
      </c>
      <c r="H1170" s="30" t="s">
        <v>7972</v>
      </c>
      <c r="I1170" s="28">
        <v>8</v>
      </c>
      <c r="J1170" s="28" t="s">
        <v>178</v>
      </c>
      <c r="K1170" s="28" t="s">
        <v>133</v>
      </c>
      <c r="L1170" s="28" t="s">
        <v>125</v>
      </c>
      <c r="M1170" s="28" t="s">
        <v>7973</v>
      </c>
      <c r="N1170" s="28" t="s">
        <v>103</v>
      </c>
      <c r="O1170" s="28" t="s">
        <v>66</v>
      </c>
      <c r="P1170" s="28" t="s">
        <v>7973</v>
      </c>
      <c r="Q1170" s="52" t="s">
        <v>7974</v>
      </c>
      <c r="R1170" s="99">
        <v>1.875</v>
      </c>
      <c r="S1170" s="99">
        <v>0.80400000000000005</v>
      </c>
      <c r="T1170" s="99">
        <v>2.6789999999999998</v>
      </c>
      <c r="U1170" s="140" t="s">
        <v>75</v>
      </c>
      <c r="V1170" s="45">
        <v>2002</v>
      </c>
      <c r="W1170" s="140" t="s">
        <v>2813</v>
      </c>
      <c r="X1170" s="45" t="s">
        <v>2803</v>
      </c>
      <c r="Y1170" s="45">
        <v>2013</v>
      </c>
      <c r="Z1170" s="232" t="s">
        <v>2799</v>
      </c>
      <c r="AA1170" s="45">
        <v>2014</v>
      </c>
      <c r="AB1170" s="232" t="s">
        <v>2799</v>
      </c>
      <c r="AC1170" s="45">
        <v>2013</v>
      </c>
      <c r="AD1170" s="140" t="s">
        <v>55</v>
      </c>
      <c r="AE1170" s="140" t="s">
        <v>98</v>
      </c>
      <c r="AF1170" s="36"/>
      <c r="AG1170" s="28"/>
    </row>
    <row r="1171" spans="1:36" ht="47.25" hidden="1" customHeight="1" x14ac:dyDescent="0.2">
      <c r="A1171" s="28" t="s">
        <v>7617</v>
      </c>
      <c r="B1171" s="28" t="s">
        <v>108</v>
      </c>
      <c r="C1171" s="28" t="s">
        <v>36</v>
      </c>
      <c r="D1171" s="37">
        <v>41860</v>
      </c>
      <c r="E1171" s="30"/>
      <c r="F1171" s="28"/>
      <c r="G1171" s="30"/>
      <c r="H1171" s="30"/>
      <c r="I1171" s="28"/>
      <c r="J1171" s="28"/>
      <c r="K1171" s="28"/>
      <c r="L1171" s="28"/>
      <c r="M1171" s="28"/>
      <c r="N1171" s="28"/>
      <c r="O1171" s="28"/>
      <c r="P1171" s="28"/>
      <c r="Q1171" s="52"/>
      <c r="R1171" s="175"/>
      <c r="S1171" s="175"/>
      <c r="T1171" s="36"/>
      <c r="U1171" s="36"/>
      <c r="V1171" s="36"/>
      <c r="W1171" s="36"/>
      <c r="X1171" s="36"/>
      <c r="Y1171" s="36"/>
      <c r="Z1171" s="36"/>
      <c r="AA1171" s="36"/>
      <c r="AB1171" s="36"/>
      <c r="AC1171" s="36"/>
      <c r="AD1171" s="36"/>
      <c r="AE1171" s="36"/>
      <c r="AF1171" s="36"/>
      <c r="AG1171" s="28" t="s">
        <v>203</v>
      </c>
    </row>
    <row r="1172" spans="1:36" s="3" customFormat="1" ht="31.5" hidden="1" customHeight="1" x14ac:dyDescent="0.2">
      <c r="A1172" s="28" t="s">
        <v>7617</v>
      </c>
      <c r="B1172" s="28" t="s">
        <v>108</v>
      </c>
      <c r="C1172" s="28" t="s">
        <v>36</v>
      </c>
      <c r="D1172" s="37">
        <v>41861</v>
      </c>
      <c r="E1172" s="30"/>
      <c r="F1172" s="28"/>
      <c r="G1172" s="30"/>
      <c r="H1172" s="30"/>
      <c r="I1172" s="28"/>
      <c r="J1172" s="28"/>
      <c r="K1172" s="28"/>
      <c r="L1172" s="28"/>
      <c r="M1172" s="28"/>
      <c r="N1172" s="28"/>
      <c r="O1172" s="28"/>
      <c r="P1172" s="28"/>
      <c r="Q1172" s="52"/>
      <c r="R1172" s="175"/>
      <c r="S1172" s="175"/>
      <c r="T1172" s="36"/>
      <c r="U1172" s="36"/>
      <c r="V1172" s="36"/>
      <c r="W1172" s="36"/>
      <c r="X1172" s="36"/>
      <c r="Y1172" s="36"/>
      <c r="Z1172" s="36"/>
      <c r="AA1172" s="36"/>
      <c r="AB1172" s="36"/>
      <c r="AC1172" s="36"/>
      <c r="AD1172" s="36"/>
      <c r="AE1172" s="36"/>
      <c r="AF1172" s="36"/>
      <c r="AG1172" s="28" t="s">
        <v>203</v>
      </c>
      <c r="AH1172" s="22"/>
      <c r="AI1172" s="22"/>
      <c r="AJ1172" s="22"/>
    </row>
    <row r="1173" spans="1:36" s="3" customFormat="1" ht="47.25" hidden="1" customHeight="1" x14ac:dyDescent="0.2">
      <c r="A1173" s="36" t="s">
        <v>7617</v>
      </c>
      <c r="B1173" s="28" t="s">
        <v>108</v>
      </c>
      <c r="C1173" s="28" t="s">
        <v>36</v>
      </c>
      <c r="D1173" s="37">
        <v>41862</v>
      </c>
      <c r="E1173" s="30"/>
      <c r="F1173" s="28"/>
      <c r="G1173" s="30"/>
      <c r="H1173" s="30"/>
      <c r="I1173" s="28"/>
      <c r="J1173" s="28"/>
      <c r="K1173" s="28"/>
      <c r="L1173" s="28"/>
      <c r="M1173" s="28"/>
      <c r="N1173" s="28"/>
      <c r="O1173" s="28"/>
      <c r="P1173" s="28"/>
      <c r="Q1173" s="52"/>
      <c r="R1173" s="175"/>
      <c r="S1173" s="175"/>
      <c r="T1173" s="36"/>
      <c r="U1173" s="36"/>
      <c r="V1173" s="36"/>
      <c r="W1173" s="36"/>
      <c r="X1173" s="36"/>
      <c r="Y1173" s="36"/>
      <c r="Z1173" s="36"/>
      <c r="AA1173" s="36"/>
      <c r="AB1173" s="36"/>
      <c r="AC1173" s="36"/>
      <c r="AD1173" s="36"/>
      <c r="AE1173" s="36"/>
      <c r="AF1173" s="36"/>
      <c r="AG1173" s="28" t="s">
        <v>203</v>
      </c>
      <c r="AH1173" s="22"/>
      <c r="AI1173" s="22"/>
      <c r="AJ1173" s="22"/>
    </row>
    <row r="1174" spans="1:36" s="3" customFormat="1" ht="153" hidden="1" customHeight="1" x14ac:dyDescent="0.2">
      <c r="A1174" s="36" t="s">
        <v>7617</v>
      </c>
      <c r="B1174" s="28" t="s">
        <v>108</v>
      </c>
      <c r="C1174" s="28" t="s">
        <v>36</v>
      </c>
      <c r="D1174" s="37">
        <v>41863</v>
      </c>
      <c r="E1174" s="30">
        <v>0.62222222222222223</v>
      </c>
      <c r="F1174" s="28" t="s">
        <v>8108</v>
      </c>
      <c r="G1174" s="30">
        <v>0.62222222222222223</v>
      </c>
      <c r="H1174" s="28" t="s">
        <v>8109</v>
      </c>
      <c r="I1174" s="28">
        <v>22</v>
      </c>
      <c r="J1174" s="28" t="s">
        <v>178</v>
      </c>
      <c r="K1174" s="28" t="s">
        <v>132</v>
      </c>
      <c r="L1174" s="28" t="s">
        <v>125</v>
      </c>
      <c r="M1174" s="28" t="s">
        <v>8110</v>
      </c>
      <c r="N1174" s="28">
        <v>110</v>
      </c>
      <c r="O1174" s="28" t="s">
        <v>66</v>
      </c>
      <c r="P1174" s="28" t="s">
        <v>8110</v>
      </c>
      <c r="Q1174" s="52" t="s">
        <v>8111</v>
      </c>
      <c r="R1174" s="36">
        <v>1.891</v>
      </c>
      <c r="S1174" s="36">
        <v>0.81</v>
      </c>
      <c r="T1174" s="36">
        <v>2.7010000000000001</v>
      </c>
      <c r="U1174" s="140" t="s">
        <v>75</v>
      </c>
      <c r="V1174" s="45" t="s">
        <v>2799</v>
      </c>
      <c r="W1174" s="140" t="s">
        <v>2799</v>
      </c>
      <c r="X1174" s="45" t="s">
        <v>2799</v>
      </c>
      <c r="Y1174" s="45" t="s">
        <v>2799</v>
      </c>
      <c r="Z1174" s="232" t="s">
        <v>2799</v>
      </c>
      <c r="AA1174" s="45" t="s">
        <v>2799</v>
      </c>
      <c r="AB1174" s="232" t="s">
        <v>2799</v>
      </c>
      <c r="AC1174" s="45" t="s">
        <v>2799</v>
      </c>
      <c r="AD1174" s="140" t="s">
        <v>55</v>
      </c>
      <c r="AE1174" s="140" t="s">
        <v>98</v>
      </c>
      <c r="AF1174" s="36"/>
      <c r="AG1174" s="28"/>
      <c r="AH1174" s="22"/>
      <c r="AI1174" s="22"/>
      <c r="AJ1174" s="22"/>
    </row>
    <row r="1175" spans="1:36" s="3" customFormat="1" ht="31.5" hidden="1" customHeight="1" x14ac:dyDescent="0.2">
      <c r="A1175" s="36" t="s">
        <v>7617</v>
      </c>
      <c r="B1175" s="28" t="s">
        <v>108</v>
      </c>
      <c r="C1175" s="28" t="s">
        <v>36</v>
      </c>
      <c r="D1175" s="37">
        <v>41864</v>
      </c>
      <c r="E1175" s="30"/>
      <c r="F1175" s="28"/>
      <c r="G1175" s="30"/>
      <c r="H1175" s="30"/>
      <c r="I1175" s="28"/>
      <c r="J1175" s="28"/>
      <c r="K1175" s="28"/>
      <c r="L1175" s="28"/>
      <c r="M1175" s="28"/>
      <c r="N1175" s="28"/>
      <c r="O1175" s="28"/>
      <c r="P1175" s="28"/>
      <c r="Q1175" s="52"/>
      <c r="R1175" s="175"/>
      <c r="S1175" s="175"/>
      <c r="T1175" s="36"/>
      <c r="U1175" s="36"/>
      <c r="V1175" s="36"/>
      <c r="W1175" s="36"/>
      <c r="X1175" s="36"/>
      <c r="Y1175" s="36"/>
      <c r="Z1175" s="36"/>
      <c r="AA1175" s="36"/>
      <c r="AB1175" s="36"/>
      <c r="AC1175" s="36"/>
      <c r="AD1175" s="36"/>
      <c r="AE1175" s="36"/>
      <c r="AF1175" s="36"/>
      <c r="AG1175" s="28" t="s">
        <v>203</v>
      </c>
      <c r="AH1175" s="22"/>
      <c r="AI1175" s="22"/>
      <c r="AJ1175" s="22"/>
    </row>
    <row r="1176" spans="1:36" s="3" customFormat="1" ht="63" hidden="1" customHeight="1" x14ac:dyDescent="0.2">
      <c r="A1176" s="28" t="s">
        <v>7617</v>
      </c>
      <c r="B1176" s="28" t="s">
        <v>108</v>
      </c>
      <c r="C1176" s="28" t="s">
        <v>36</v>
      </c>
      <c r="D1176" s="37">
        <v>41865</v>
      </c>
      <c r="E1176" s="30">
        <v>0.4375</v>
      </c>
      <c r="F1176" s="28" t="s">
        <v>8175</v>
      </c>
      <c r="G1176" s="30">
        <v>0.52083333333333337</v>
      </c>
      <c r="H1176" s="30">
        <v>8.3333333333333329E-2</v>
      </c>
      <c r="I1176" s="28">
        <v>10</v>
      </c>
      <c r="J1176" s="28" t="s">
        <v>178</v>
      </c>
      <c r="K1176" s="28" t="s">
        <v>8176</v>
      </c>
      <c r="L1176" s="28" t="s">
        <v>128</v>
      </c>
      <c r="M1176" s="28" t="s">
        <v>8177</v>
      </c>
      <c r="N1176" s="28" t="s">
        <v>103</v>
      </c>
      <c r="O1176" s="28" t="s">
        <v>66</v>
      </c>
      <c r="P1176" s="28" t="s">
        <v>1790</v>
      </c>
      <c r="Q1176" s="52" t="s">
        <v>8178</v>
      </c>
      <c r="R1176" s="175">
        <v>1.55</v>
      </c>
      <c r="S1176" s="175">
        <v>0.76400000000000001</v>
      </c>
      <c r="T1176" s="36">
        <v>2.3140000000000001</v>
      </c>
      <c r="U1176" s="140" t="s">
        <v>75</v>
      </c>
      <c r="V1176" s="45">
        <v>1956</v>
      </c>
      <c r="W1176" s="140" t="s">
        <v>2801</v>
      </c>
      <c r="X1176" s="45" t="s">
        <v>2799</v>
      </c>
      <c r="Y1176" s="45">
        <v>2014</v>
      </c>
      <c r="Z1176" s="232" t="s">
        <v>2799</v>
      </c>
      <c r="AA1176" s="45">
        <v>2015</v>
      </c>
      <c r="AB1176" s="232" t="s">
        <v>2799</v>
      </c>
      <c r="AC1176" s="45">
        <v>2014</v>
      </c>
      <c r="AD1176" s="140" t="s">
        <v>56</v>
      </c>
      <c r="AE1176" s="140" t="s">
        <v>101</v>
      </c>
      <c r="AF1176" s="36"/>
      <c r="AG1176" s="28"/>
      <c r="AH1176" s="22"/>
      <c r="AI1176" s="22"/>
      <c r="AJ1176" s="22"/>
    </row>
    <row r="1177" spans="1:36" s="3" customFormat="1" ht="63" hidden="1" customHeight="1" x14ac:dyDescent="0.2">
      <c r="A1177" s="28" t="s">
        <v>7617</v>
      </c>
      <c r="B1177" s="36" t="s">
        <v>108</v>
      </c>
      <c r="C1177" s="36" t="s">
        <v>36</v>
      </c>
      <c r="D1177" s="37">
        <v>41866</v>
      </c>
      <c r="E1177" s="36"/>
      <c r="F1177" s="46"/>
      <c r="G1177" s="36"/>
      <c r="H1177" s="36"/>
      <c r="I1177" s="36"/>
      <c r="J1177" s="36"/>
      <c r="K1177" s="28"/>
      <c r="L1177" s="36"/>
      <c r="M1177" s="36"/>
      <c r="N1177" s="36"/>
      <c r="O1177" s="36"/>
      <c r="P1177" s="36"/>
      <c r="Q1177" s="36"/>
      <c r="R1177" s="36"/>
      <c r="S1177" s="36"/>
      <c r="T1177" s="36"/>
      <c r="U1177" s="36"/>
      <c r="V1177" s="36"/>
      <c r="W1177" s="36"/>
      <c r="X1177" s="36"/>
      <c r="Y1177" s="36"/>
      <c r="Z1177" s="36"/>
      <c r="AA1177" s="36"/>
      <c r="AB1177" s="36"/>
      <c r="AC1177" s="36"/>
      <c r="AD1177" s="36"/>
      <c r="AE1177" s="36"/>
      <c r="AF1177" s="36"/>
      <c r="AG1177" s="28" t="s">
        <v>203</v>
      </c>
      <c r="AH1177" s="22"/>
      <c r="AI1177" s="22"/>
      <c r="AJ1177" s="22"/>
    </row>
    <row r="1178" spans="1:36" s="3" customFormat="1" ht="31.5" hidden="1" customHeight="1" x14ac:dyDescent="0.2">
      <c r="A1178" s="238" t="s">
        <v>7617</v>
      </c>
      <c r="B1178" s="1" t="s">
        <v>108</v>
      </c>
      <c r="C1178" s="1" t="s">
        <v>36</v>
      </c>
      <c r="D1178" s="527">
        <v>41866</v>
      </c>
      <c r="E1178" s="137">
        <v>0.4375</v>
      </c>
      <c r="F1178" s="527">
        <v>41866</v>
      </c>
      <c r="G1178" s="137">
        <v>0.63888888888888895</v>
      </c>
      <c r="H1178" s="137">
        <v>0.20138888888888887</v>
      </c>
      <c r="I1178" s="1">
        <v>1</v>
      </c>
      <c r="J1178" s="1" t="s">
        <v>1284</v>
      </c>
      <c r="K1178" s="1"/>
      <c r="L1178" s="1" t="s">
        <v>126</v>
      </c>
      <c r="M1178" s="1" t="s">
        <v>12559</v>
      </c>
      <c r="N1178" s="1">
        <v>0.4</v>
      </c>
      <c r="O1178" s="1" t="s">
        <v>72</v>
      </c>
      <c r="P1178" s="1" t="s">
        <v>12559</v>
      </c>
      <c r="Q1178" s="1" t="s">
        <v>12560</v>
      </c>
      <c r="R1178" s="45">
        <f>T1178</f>
        <v>0.1</v>
      </c>
      <c r="S1178" s="1"/>
      <c r="T1178" s="1">
        <v>0.1</v>
      </c>
      <c r="U1178" s="1" t="s">
        <v>86</v>
      </c>
      <c r="V1178" s="1"/>
      <c r="W1178" s="1"/>
      <c r="X1178" s="1"/>
      <c r="Y1178" s="1"/>
      <c r="Z1178" s="1"/>
      <c r="AA1178" s="1"/>
      <c r="AB1178" s="1"/>
      <c r="AC1178" s="1"/>
      <c r="AD1178" s="1" t="s">
        <v>60</v>
      </c>
      <c r="AE1178" s="1" t="s">
        <v>98</v>
      </c>
      <c r="AF1178" s="1"/>
      <c r="AG1178" s="1094">
        <v>3</v>
      </c>
      <c r="AH1178" s="3">
        <v>1</v>
      </c>
    </row>
    <row r="1179" spans="1:36" s="3" customFormat="1" ht="31.5" hidden="1" customHeight="1" x14ac:dyDescent="0.2">
      <c r="A1179" s="28" t="s">
        <v>7617</v>
      </c>
      <c r="B1179" s="36" t="s">
        <v>108</v>
      </c>
      <c r="C1179" s="36" t="s">
        <v>36</v>
      </c>
      <c r="D1179" s="37">
        <v>41867</v>
      </c>
      <c r="E1179" s="36"/>
      <c r="F1179" s="46"/>
      <c r="G1179" s="36"/>
      <c r="H1179" s="36"/>
      <c r="I1179" s="36"/>
      <c r="J1179" s="36"/>
      <c r="K1179" s="28"/>
      <c r="L1179" s="36"/>
      <c r="M1179" s="36"/>
      <c r="N1179" s="36"/>
      <c r="O1179" s="36"/>
      <c r="P1179" s="36"/>
      <c r="Q1179" s="36"/>
      <c r="R1179" s="36"/>
      <c r="S1179" s="36"/>
      <c r="T1179" s="36"/>
      <c r="U1179" s="36"/>
      <c r="V1179" s="36"/>
      <c r="W1179" s="36"/>
      <c r="X1179" s="36"/>
      <c r="Y1179" s="36"/>
      <c r="Z1179" s="36"/>
      <c r="AA1179" s="36"/>
      <c r="AB1179" s="36"/>
      <c r="AC1179" s="36"/>
      <c r="AD1179" s="36"/>
      <c r="AE1179" s="36"/>
      <c r="AF1179" s="36"/>
      <c r="AG1179" s="28" t="s">
        <v>203</v>
      </c>
      <c r="AH1179" s="22"/>
      <c r="AI1179" s="22"/>
      <c r="AJ1179" s="22"/>
    </row>
    <row r="1180" spans="1:36" ht="31.5" hidden="1" customHeight="1" x14ac:dyDescent="0.2">
      <c r="A1180" s="238" t="s">
        <v>7617</v>
      </c>
      <c r="B1180" s="1204" t="s">
        <v>108</v>
      </c>
      <c r="C1180" s="1204" t="s">
        <v>36</v>
      </c>
      <c r="D1180" s="527">
        <v>41867</v>
      </c>
      <c r="E1180" s="1504">
        <v>0.3923611111111111</v>
      </c>
      <c r="F1180" s="527">
        <v>41867</v>
      </c>
      <c r="G1180" s="1504">
        <v>0.4375</v>
      </c>
      <c r="H1180" s="1504">
        <v>4.5138888888888888E-2</v>
      </c>
      <c r="I1180" s="1204">
        <v>1</v>
      </c>
      <c r="J1180" s="1204" t="s">
        <v>12276</v>
      </c>
      <c r="K1180" s="1204"/>
      <c r="L1180" s="1204" t="s">
        <v>126</v>
      </c>
      <c r="M1180" s="1204" t="s">
        <v>12561</v>
      </c>
      <c r="N1180" s="1204">
        <v>0.4</v>
      </c>
      <c r="O1180" s="1204" t="s">
        <v>72</v>
      </c>
      <c r="P1180" s="1204" t="s">
        <v>12561</v>
      </c>
      <c r="Q1180" s="1204" t="s">
        <v>12562</v>
      </c>
      <c r="R1180" s="353">
        <f>T1180</f>
        <v>8.1000000000000003E-2</v>
      </c>
      <c r="S1180" s="1204"/>
      <c r="T1180" s="1204">
        <v>8.1000000000000003E-2</v>
      </c>
      <c r="U1180" s="1204" t="s">
        <v>86</v>
      </c>
      <c r="V1180" s="1204"/>
      <c r="W1180" s="1204"/>
      <c r="X1180" s="1204"/>
      <c r="Y1180" s="1204"/>
      <c r="Z1180" s="1204"/>
      <c r="AA1180" s="1204"/>
      <c r="AB1180" s="1204"/>
      <c r="AC1180" s="1204"/>
      <c r="AD1180" s="1204" t="s">
        <v>40</v>
      </c>
      <c r="AE1180" s="1204" t="s">
        <v>98</v>
      </c>
      <c r="AF1180" s="1204"/>
      <c r="AG1180" s="1397">
        <v>1</v>
      </c>
      <c r="AH1180" s="3">
        <v>1</v>
      </c>
      <c r="AI1180" s="3"/>
      <c r="AJ1180" s="3"/>
    </row>
    <row r="1181" spans="1:36" ht="31.5" hidden="1" customHeight="1" x14ac:dyDescent="0.2">
      <c r="A1181" s="238" t="s">
        <v>7617</v>
      </c>
      <c r="B1181" s="1204" t="s">
        <v>108</v>
      </c>
      <c r="C1181" s="1204" t="s">
        <v>36</v>
      </c>
      <c r="D1181" s="527">
        <v>41867</v>
      </c>
      <c r="E1181" s="1504">
        <v>0.48958333333333331</v>
      </c>
      <c r="F1181" s="527">
        <v>41867</v>
      </c>
      <c r="G1181" s="1504">
        <v>0.60416666666666663</v>
      </c>
      <c r="H1181" s="1504">
        <v>0.11458333333333333</v>
      </c>
      <c r="I1181" s="572">
        <v>2</v>
      </c>
      <c r="J1181" s="1" t="s">
        <v>1284</v>
      </c>
      <c r="K1181" s="1"/>
      <c r="L1181" s="1" t="s">
        <v>130</v>
      </c>
      <c r="M1181" s="1" t="s">
        <v>12563</v>
      </c>
      <c r="N1181" s="1">
        <v>0.4</v>
      </c>
      <c r="O1181" s="1" t="s">
        <v>66</v>
      </c>
      <c r="P1181" s="1" t="s">
        <v>12563</v>
      </c>
      <c r="Q1181" s="1" t="s">
        <v>12564</v>
      </c>
      <c r="R1181" s="45">
        <f>T1181</f>
        <v>9.9000000000000005E-2</v>
      </c>
      <c r="S1181" s="1"/>
      <c r="T1181" s="572">
        <v>9.9000000000000005E-2</v>
      </c>
      <c r="U1181" s="1" t="s">
        <v>75</v>
      </c>
      <c r="V1181" s="1"/>
      <c r="W1181" s="1"/>
      <c r="X1181" s="1"/>
      <c r="Y1181" s="1"/>
      <c r="Z1181" s="1"/>
      <c r="AA1181" s="1"/>
      <c r="AB1181" s="1"/>
      <c r="AC1181" s="1"/>
      <c r="AD1181" s="572" t="s">
        <v>62</v>
      </c>
      <c r="AE1181" s="1" t="s">
        <v>98</v>
      </c>
      <c r="AF1181" s="1"/>
      <c r="AG1181" s="1094">
        <v>3</v>
      </c>
      <c r="AH1181" s="3">
        <v>1</v>
      </c>
      <c r="AI1181" s="3"/>
      <c r="AJ1181" s="3"/>
    </row>
    <row r="1182" spans="1:36" ht="31.5" hidden="1" customHeight="1" x14ac:dyDescent="0.2">
      <c r="A1182" s="28" t="s">
        <v>7617</v>
      </c>
      <c r="B1182" s="36" t="s">
        <v>108</v>
      </c>
      <c r="C1182" s="36" t="s">
        <v>36</v>
      </c>
      <c r="D1182" s="37">
        <v>41868</v>
      </c>
      <c r="E1182" s="38"/>
      <c r="F1182" s="46"/>
      <c r="G1182" s="38"/>
      <c r="H1182" s="38"/>
      <c r="I1182" s="350"/>
      <c r="J1182" s="350"/>
      <c r="K1182" s="349"/>
      <c r="L1182" s="36"/>
      <c r="M1182" s="350"/>
      <c r="N1182" s="36"/>
      <c r="O1182" s="36"/>
      <c r="P1182" s="350"/>
      <c r="Q1182" s="36"/>
      <c r="R1182" s="175"/>
      <c r="S1182" s="175"/>
      <c r="T1182" s="350"/>
      <c r="U1182" s="350"/>
      <c r="V1182" s="36"/>
      <c r="W1182" s="36"/>
      <c r="X1182" s="36"/>
      <c r="Y1182" s="36"/>
      <c r="Z1182" s="36"/>
      <c r="AA1182" s="36"/>
      <c r="AB1182" s="36"/>
      <c r="AC1182" s="36"/>
      <c r="AD1182" s="42"/>
      <c r="AE1182" s="36"/>
      <c r="AF1182" s="36"/>
      <c r="AG1182" s="28" t="s">
        <v>203</v>
      </c>
    </row>
    <row r="1183" spans="1:36" ht="31.5" hidden="1" customHeight="1" x14ac:dyDescent="0.2">
      <c r="A1183" s="28" t="s">
        <v>7617</v>
      </c>
      <c r="B1183" s="28" t="s">
        <v>108</v>
      </c>
      <c r="C1183" s="28" t="s">
        <v>36</v>
      </c>
      <c r="D1183" s="37">
        <v>41869</v>
      </c>
      <c r="E1183" s="30">
        <v>0.19722222222222222</v>
      </c>
      <c r="F1183" s="28" t="s">
        <v>8308</v>
      </c>
      <c r="G1183" s="30">
        <v>0.19722222222222222</v>
      </c>
      <c r="H1183" s="30" t="s">
        <v>3321</v>
      </c>
      <c r="I1183" s="349"/>
      <c r="J1183" s="349" t="s">
        <v>178</v>
      </c>
      <c r="K1183" s="349" t="s">
        <v>132</v>
      </c>
      <c r="L1183" s="28" t="s">
        <v>125</v>
      </c>
      <c r="M1183" s="349" t="s">
        <v>8110</v>
      </c>
      <c r="N1183" s="28">
        <v>110</v>
      </c>
      <c r="O1183" s="28" t="s">
        <v>66</v>
      </c>
      <c r="P1183" s="28" t="s">
        <v>8110</v>
      </c>
      <c r="Q1183" s="52" t="s">
        <v>8309</v>
      </c>
      <c r="R1183" s="175">
        <v>1.77</v>
      </c>
      <c r="S1183" s="175">
        <v>0.872</v>
      </c>
      <c r="T1183" s="350">
        <v>2.6419999999999999</v>
      </c>
      <c r="U1183" s="140" t="s">
        <v>75</v>
      </c>
      <c r="V1183" s="45" t="s">
        <v>2799</v>
      </c>
      <c r="W1183" s="140" t="s">
        <v>2799</v>
      </c>
      <c r="X1183" s="45" t="s">
        <v>2799</v>
      </c>
      <c r="Y1183" s="45" t="s">
        <v>2799</v>
      </c>
      <c r="Z1183" s="232" t="s">
        <v>2799</v>
      </c>
      <c r="AA1183" s="45" t="s">
        <v>2799</v>
      </c>
      <c r="AB1183" s="232" t="s">
        <v>2799</v>
      </c>
      <c r="AC1183" s="45" t="s">
        <v>2799</v>
      </c>
      <c r="AD1183" s="140" t="s">
        <v>55</v>
      </c>
      <c r="AE1183" s="140" t="s">
        <v>98</v>
      </c>
      <c r="AF1183" s="36"/>
      <c r="AG1183" s="28"/>
    </row>
    <row r="1184" spans="1:36" ht="31.5" hidden="1" customHeight="1" x14ac:dyDescent="0.2">
      <c r="A1184" s="28" t="s">
        <v>7617</v>
      </c>
      <c r="B1184" s="36" t="s">
        <v>108</v>
      </c>
      <c r="C1184" s="36" t="s">
        <v>36</v>
      </c>
      <c r="D1184" s="37">
        <v>41869</v>
      </c>
      <c r="E1184" s="38">
        <v>0.85277777777777775</v>
      </c>
      <c r="F1184" s="36" t="s">
        <v>8308</v>
      </c>
      <c r="G1184" s="38">
        <v>0.86805555555555547</v>
      </c>
      <c r="H1184" s="38">
        <v>1.5277777777777777E-2</v>
      </c>
      <c r="I1184" s="350">
        <v>5</v>
      </c>
      <c r="J1184" s="350" t="s">
        <v>8310</v>
      </c>
      <c r="K1184" s="350" t="s">
        <v>3732</v>
      </c>
      <c r="L1184" s="36" t="s">
        <v>125</v>
      </c>
      <c r="M1184" s="350" t="s">
        <v>8311</v>
      </c>
      <c r="N1184" s="36">
        <v>110</v>
      </c>
      <c r="O1184" s="36" t="s">
        <v>66</v>
      </c>
      <c r="P1184" s="350" t="s">
        <v>8311</v>
      </c>
      <c r="Q1184" s="52" t="s">
        <v>8312</v>
      </c>
      <c r="R1184" s="175">
        <v>0.23499999999999999</v>
      </c>
      <c r="S1184" s="175">
        <v>0.115</v>
      </c>
      <c r="T1184" s="350">
        <v>0.35</v>
      </c>
      <c r="U1184" s="140" t="s">
        <v>75</v>
      </c>
      <c r="V1184" s="45" t="s">
        <v>2799</v>
      </c>
      <c r="W1184" s="140" t="s">
        <v>2799</v>
      </c>
      <c r="X1184" s="45" t="s">
        <v>2799</v>
      </c>
      <c r="Y1184" s="45" t="s">
        <v>2799</v>
      </c>
      <c r="Z1184" s="232" t="s">
        <v>2799</v>
      </c>
      <c r="AA1184" s="45" t="s">
        <v>2799</v>
      </c>
      <c r="AB1184" s="232" t="s">
        <v>2799</v>
      </c>
      <c r="AC1184" s="45" t="s">
        <v>2799</v>
      </c>
      <c r="AD1184" s="140" t="s">
        <v>55</v>
      </c>
      <c r="AE1184" s="140" t="s">
        <v>98</v>
      </c>
      <c r="AF1184" s="36"/>
      <c r="AG1184" s="28"/>
    </row>
    <row r="1185" spans="1:36" ht="31.5" hidden="1" customHeight="1" x14ac:dyDescent="0.2">
      <c r="A1185" s="123" t="s">
        <v>7617</v>
      </c>
      <c r="B1185" s="28" t="s">
        <v>108</v>
      </c>
      <c r="C1185" s="36" t="s">
        <v>36</v>
      </c>
      <c r="D1185" s="37">
        <v>41870</v>
      </c>
      <c r="E1185" s="30"/>
      <c r="F1185" s="28"/>
      <c r="G1185" s="30"/>
      <c r="H1185" s="30"/>
      <c r="I1185" s="349"/>
      <c r="J1185" s="349"/>
      <c r="K1185" s="349"/>
      <c r="L1185" s="28"/>
      <c r="M1185" s="349"/>
      <c r="N1185" s="28"/>
      <c r="O1185" s="28"/>
      <c r="P1185" s="349"/>
      <c r="Q1185" s="52"/>
      <c r="R1185" s="175"/>
      <c r="S1185" s="175"/>
      <c r="T1185" s="350"/>
      <c r="U1185" s="350"/>
      <c r="V1185" s="36"/>
      <c r="W1185" s="36"/>
      <c r="X1185" s="36"/>
      <c r="Y1185" s="36"/>
      <c r="Z1185" s="36"/>
      <c r="AA1185" s="36"/>
      <c r="AB1185" s="36"/>
      <c r="AC1185" s="36"/>
      <c r="AD1185" s="42"/>
      <c r="AE1185" s="36"/>
      <c r="AF1185" s="36"/>
      <c r="AG1185" s="28" t="s">
        <v>203</v>
      </c>
    </row>
    <row r="1186" spans="1:36" ht="94.5" hidden="1" customHeight="1" x14ac:dyDescent="0.2">
      <c r="A1186" s="1100" t="s">
        <v>7617</v>
      </c>
      <c r="B1186" s="1204" t="s">
        <v>108</v>
      </c>
      <c r="C1186" s="1204" t="s">
        <v>36</v>
      </c>
      <c r="D1186" s="527">
        <v>41870</v>
      </c>
      <c r="E1186" s="1504">
        <v>0.55833333333333335</v>
      </c>
      <c r="F1186" s="527">
        <v>41870</v>
      </c>
      <c r="G1186" s="1504">
        <v>0.60069444444444442</v>
      </c>
      <c r="H1186" s="1504">
        <v>4.2361111111111106E-2</v>
      </c>
      <c r="I1186" s="1204">
        <v>1</v>
      </c>
      <c r="J1186" s="572" t="s">
        <v>1284</v>
      </c>
      <c r="K1186" s="572"/>
      <c r="L1186" s="572" t="s">
        <v>126</v>
      </c>
      <c r="M1186" s="1" t="s">
        <v>12565</v>
      </c>
      <c r="N1186" s="1">
        <v>0.4</v>
      </c>
      <c r="O1186" s="1" t="s">
        <v>72</v>
      </c>
      <c r="P1186" s="1" t="s">
        <v>12565</v>
      </c>
      <c r="Q1186" s="1" t="s">
        <v>12566</v>
      </c>
      <c r="R1186" s="45">
        <f>T1186</f>
        <v>0.26900000000000002</v>
      </c>
      <c r="S1186" s="1"/>
      <c r="T1186" s="1">
        <v>0.26900000000000002</v>
      </c>
      <c r="U1186" s="1" t="s">
        <v>86</v>
      </c>
      <c r="V1186" s="1"/>
      <c r="W1186" s="1"/>
      <c r="X1186" s="1"/>
      <c r="Y1186" s="1"/>
      <c r="Z1186" s="1"/>
      <c r="AA1186" s="1"/>
      <c r="AB1186" s="1"/>
      <c r="AC1186" s="1"/>
      <c r="AD1186" s="1" t="s">
        <v>60</v>
      </c>
      <c r="AE1186" s="1792" t="s">
        <v>98</v>
      </c>
      <c r="AF1186" s="1792"/>
      <c r="AG1186" s="1094">
        <v>3</v>
      </c>
      <c r="AH1186" s="3">
        <v>1</v>
      </c>
      <c r="AI1186" s="3"/>
      <c r="AJ1186" s="3"/>
    </row>
    <row r="1187" spans="1:36" ht="31.5" hidden="1" customHeight="1" x14ac:dyDescent="0.2">
      <c r="A1187" s="1100" t="s">
        <v>7617</v>
      </c>
      <c r="B1187" s="1" t="s">
        <v>108</v>
      </c>
      <c r="C1187" s="1" t="s">
        <v>36</v>
      </c>
      <c r="D1187" s="527">
        <v>41870</v>
      </c>
      <c r="E1187" s="137">
        <v>0.58958333333333335</v>
      </c>
      <c r="F1187" s="527">
        <v>41870</v>
      </c>
      <c r="G1187" s="137">
        <v>0.66666666666666663</v>
      </c>
      <c r="H1187" s="137">
        <v>7.7083333333333337E-2</v>
      </c>
      <c r="I1187" s="1">
        <v>1</v>
      </c>
      <c r="J1187" s="572"/>
      <c r="K1187" s="572"/>
      <c r="L1187" s="1" t="s">
        <v>126</v>
      </c>
      <c r="M1187" s="1" t="s">
        <v>12567</v>
      </c>
      <c r="N1187" s="1">
        <v>0.4</v>
      </c>
      <c r="O1187" s="1" t="s">
        <v>72</v>
      </c>
      <c r="P1187" s="1" t="s">
        <v>12567</v>
      </c>
      <c r="Q1187" s="1" t="s">
        <v>12568</v>
      </c>
      <c r="R1187" s="45">
        <f>T1187</f>
        <v>0.108</v>
      </c>
      <c r="S1187" s="1"/>
      <c r="T1187" s="1">
        <v>0.108</v>
      </c>
      <c r="U1187" s="1792" t="s">
        <v>86</v>
      </c>
      <c r="V1187" s="1792"/>
      <c r="W1187" s="1792"/>
      <c r="X1187" s="1792"/>
      <c r="Y1187" s="1792"/>
      <c r="Z1187" s="1792"/>
      <c r="AA1187" s="1792"/>
      <c r="AB1187" s="1792"/>
      <c r="AC1187" s="1792"/>
      <c r="AD1187" s="572" t="s">
        <v>60</v>
      </c>
      <c r="AE1187" s="1792" t="s">
        <v>98</v>
      </c>
      <c r="AF1187" s="1792"/>
      <c r="AG1187" s="1094">
        <v>3</v>
      </c>
      <c r="AH1187" s="3">
        <v>1</v>
      </c>
      <c r="AI1187" s="3"/>
      <c r="AJ1187" s="3"/>
    </row>
    <row r="1188" spans="1:36" ht="31.5" hidden="1" customHeight="1" x14ac:dyDescent="0.2">
      <c r="A1188" s="123" t="s">
        <v>7617</v>
      </c>
      <c r="B1188" s="36" t="s">
        <v>108</v>
      </c>
      <c r="C1188" s="36" t="s">
        <v>36</v>
      </c>
      <c r="D1188" s="37">
        <v>41871</v>
      </c>
      <c r="E1188" s="38"/>
      <c r="F1188" s="36"/>
      <c r="G1188" s="38"/>
      <c r="H1188" s="38"/>
      <c r="I1188" s="350"/>
      <c r="J1188" s="350"/>
      <c r="K1188" s="350"/>
      <c r="L1188" s="36"/>
      <c r="M1188" s="36"/>
      <c r="N1188" s="36"/>
      <c r="O1188" s="36"/>
      <c r="P1188" s="36"/>
      <c r="Q1188" s="52"/>
      <c r="R1188" s="1343"/>
      <c r="S1188" s="1343"/>
      <c r="T1188" s="216"/>
      <c r="U1188" s="36"/>
      <c r="V1188" s="36"/>
      <c r="W1188" s="36"/>
      <c r="X1188" s="36"/>
      <c r="Y1188" s="36"/>
      <c r="Z1188" s="36"/>
      <c r="AA1188" s="36"/>
      <c r="AB1188" s="36"/>
      <c r="AC1188" s="36"/>
      <c r="AD1188" s="36"/>
      <c r="AE1188" s="576"/>
      <c r="AF1188" s="576"/>
      <c r="AG1188" s="28" t="s">
        <v>203</v>
      </c>
    </row>
    <row r="1189" spans="1:36" ht="31.5" hidden="1" customHeight="1" x14ac:dyDescent="0.2">
      <c r="A1189" s="123" t="s">
        <v>7617</v>
      </c>
      <c r="B1189" s="399" t="s">
        <v>108</v>
      </c>
      <c r="C1189" s="1307" t="s">
        <v>36</v>
      </c>
      <c r="D1189" s="37">
        <v>41872</v>
      </c>
      <c r="E1189" s="894"/>
      <c r="F1189" s="28"/>
      <c r="G1189" s="894"/>
      <c r="H1189" s="894"/>
      <c r="I1189" s="399"/>
      <c r="J1189" s="399"/>
      <c r="K1189" s="663"/>
      <c r="L1189" s="399"/>
      <c r="M1189" s="399"/>
      <c r="N1189" s="399"/>
      <c r="O1189" s="399"/>
      <c r="P1189" s="399"/>
      <c r="Q1189" s="56"/>
      <c r="R1189" s="1730"/>
      <c r="S1189" s="1730"/>
      <c r="T1189" s="106"/>
      <c r="U1189" s="575"/>
      <c r="V1189" s="576"/>
      <c r="W1189" s="576"/>
      <c r="X1189" s="576"/>
      <c r="Y1189" s="576"/>
      <c r="Z1189" s="576"/>
      <c r="AA1189" s="576"/>
      <c r="AB1189" s="576"/>
      <c r="AC1189" s="576"/>
      <c r="AD1189" s="42"/>
      <c r="AE1189" s="576"/>
      <c r="AF1189" s="576"/>
      <c r="AG1189" s="28" t="s">
        <v>203</v>
      </c>
    </row>
    <row r="1190" spans="1:36" ht="31.5" hidden="1" customHeight="1" x14ac:dyDescent="0.2">
      <c r="A1190" s="123" t="s">
        <v>7617</v>
      </c>
      <c r="B1190" s="28" t="s">
        <v>108</v>
      </c>
      <c r="C1190" s="18" t="s">
        <v>36</v>
      </c>
      <c r="D1190" s="37">
        <v>41873</v>
      </c>
      <c r="E1190" s="30"/>
      <c r="F1190" s="28"/>
      <c r="G1190" s="30"/>
      <c r="H1190" s="30"/>
      <c r="I1190" s="28"/>
      <c r="J1190" s="28"/>
      <c r="K1190" s="28"/>
      <c r="L1190" s="28"/>
      <c r="M1190" s="28"/>
      <c r="N1190" s="28"/>
      <c r="O1190" s="28"/>
      <c r="P1190" s="28"/>
      <c r="Q1190" s="52"/>
      <c r="R1190" s="175"/>
      <c r="S1190" s="175"/>
      <c r="T1190" s="216"/>
      <c r="U1190" s="36"/>
      <c r="V1190" s="445"/>
      <c r="W1190" s="576"/>
      <c r="X1190" s="576"/>
      <c r="Y1190" s="576"/>
      <c r="Z1190" s="576"/>
      <c r="AA1190" s="576"/>
      <c r="AB1190" s="576"/>
      <c r="AC1190" s="576"/>
      <c r="AD1190" s="350"/>
      <c r="AE1190" s="576"/>
      <c r="AF1190" s="576"/>
      <c r="AG1190" s="28" t="s">
        <v>203</v>
      </c>
    </row>
    <row r="1191" spans="1:36" ht="31.5" hidden="1" customHeight="1" x14ac:dyDescent="0.2">
      <c r="A1191" s="123" t="s">
        <v>7617</v>
      </c>
      <c r="B1191" s="36" t="s">
        <v>108</v>
      </c>
      <c r="C1191" s="18" t="s">
        <v>36</v>
      </c>
      <c r="D1191" s="37">
        <v>41874</v>
      </c>
      <c r="E1191" s="38"/>
      <c r="F1191" s="37"/>
      <c r="G1191" s="38"/>
      <c r="H1191" s="38"/>
      <c r="I1191" s="36"/>
      <c r="J1191" s="36"/>
      <c r="K1191" s="28"/>
      <c r="L1191" s="36"/>
      <c r="M1191" s="36"/>
      <c r="N1191" s="36"/>
      <c r="O1191" s="36"/>
      <c r="P1191" s="36"/>
      <c r="Q1191" s="36"/>
      <c r="R1191" s="175"/>
      <c r="S1191" s="175"/>
      <c r="T1191" s="216"/>
      <c r="U1191" s="36"/>
      <c r="V1191" s="36"/>
      <c r="W1191" s="36"/>
      <c r="X1191" s="36"/>
      <c r="Y1191" s="36"/>
      <c r="Z1191" s="36"/>
      <c r="AA1191" s="36"/>
      <c r="AB1191" s="36"/>
      <c r="AC1191" s="36"/>
      <c r="AD1191" s="36"/>
      <c r="AE1191" s="576"/>
      <c r="AF1191" s="576"/>
      <c r="AG1191" s="28" t="s">
        <v>203</v>
      </c>
    </row>
    <row r="1192" spans="1:36" ht="31.5" hidden="1" customHeight="1" x14ac:dyDescent="0.2">
      <c r="A1192" s="123" t="s">
        <v>7617</v>
      </c>
      <c r="B1192" s="28" t="s">
        <v>108</v>
      </c>
      <c r="C1192" s="28" t="s">
        <v>36</v>
      </c>
      <c r="D1192" s="37">
        <v>41875</v>
      </c>
      <c r="E1192" s="30"/>
      <c r="F1192" s="28"/>
      <c r="G1192" s="30"/>
      <c r="H1192" s="30"/>
      <c r="I1192" s="28"/>
      <c r="J1192" s="28"/>
      <c r="K1192" s="28"/>
      <c r="L1192" s="28"/>
      <c r="M1192" s="28"/>
      <c r="N1192" s="28"/>
      <c r="O1192" s="28"/>
      <c r="P1192" s="28"/>
      <c r="Q1192" s="52"/>
      <c r="R1192" s="175"/>
      <c r="S1192" s="175"/>
      <c r="T1192" s="36"/>
      <c r="U1192" s="36"/>
      <c r="V1192" s="36"/>
      <c r="W1192" s="36"/>
      <c r="X1192" s="36"/>
      <c r="Y1192" s="36"/>
      <c r="Z1192" s="36"/>
      <c r="AA1192" s="36"/>
      <c r="AB1192" s="36"/>
      <c r="AC1192" s="36"/>
      <c r="AD1192" s="36"/>
      <c r="AE1192" s="36"/>
      <c r="AF1192" s="36"/>
      <c r="AG1192" s="28" t="s">
        <v>203</v>
      </c>
    </row>
    <row r="1193" spans="1:36" ht="31.5" hidden="1" customHeight="1" x14ac:dyDescent="0.2">
      <c r="A1193" s="123" t="s">
        <v>7617</v>
      </c>
      <c r="B1193" s="28" t="s">
        <v>108</v>
      </c>
      <c r="C1193" s="28" t="s">
        <v>36</v>
      </c>
      <c r="D1193" s="37">
        <v>41876</v>
      </c>
      <c r="E1193" s="30"/>
      <c r="F1193" s="28"/>
      <c r="G1193" s="30"/>
      <c r="H1193" s="30"/>
      <c r="I1193" s="28"/>
      <c r="J1193" s="28"/>
      <c r="K1193" s="28"/>
      <c r="L1193" s="28"/>
      <c r="M1193" s="28"/>
      <c r="N1193" s="28"/>
      <c r="O1193" s="28"/>
      <c r="P1193" s="28"/>
      <c r="Q1193" s="56"/>
      <c r="R1193" s="175"/>
      <c r="S1193" s="175"/>
      <c r="T1193" s="36"/>
      <c r="U1193" s="36"/>
      <c r="V1193" s="36"/>
      <c r="W1193" s="36"/>
      <c r="X1193" s="36"/>
      <c r="Y1193" s="36"/>
      <c r="Z1193" s="36"/>
      <c r="AA1193" s="36"/>
      <c r="AB1193" s="36"/>
      <c r="AC1193" s="36"/>
      <c r="AD1193" s="36"/>
      <c r="AG1193" s="22" t="s">
        <v>203</v>
      </c>
    </row>
    <row r="1194" spans="1:36" ht="31.5" hidden="1" customHeight="1" x14ac:dyDescent="0.2">
      <c r="A1194" s="1100" t="s">
        <v>7617</v>
      </c>
      <c r="B1194" s="1" t="s">
        <v>108</v>
      </c>
      <c r="C1194" s="1" t="s">
        <v>36</v>
      </c>
      <c r="D1194" s="527">
        <v>41876</v>
      </c>
      <c r="E1194" s="137">
        <v>0.23958333333333334</v>
      </c>
      <c r="F1194" s="527">
        <v>41876</v>
      </c>
      <c r="G1194" s="137">
        <v>0.28472222222222221</v>
      </c>
      <c r="H1194" s="137">
        <v>4.5138888888888888E-2</v>
      </c>
      <c r="I1194" s="1">
        <v>1</v>
      </c>
      <c r="J1194" s="1" t="s">
        <v>12276</v>
      </c>
      <c r="K1194" s="1"/>
      <c r="L1194" s="1" t="s">
        <v>126</v>
      </c>
      <c r="M1194" s="1" t="s">
        <v>12569</v>
      </c>
      <c r="N1194" s="1">
        <v>0.4</v>
      </c>
      <c r="O1194" s="1" t="s">
        <v>72</v>
      </c>
      <c r="P1194" s="1" t="s">
        <v>12569</v>
      </c>
      <c r="Q1194" s="1" t="s">
        <v>12570</v>
      </c>
      <c r="R1194" s="45">
        <f>T1194</f>
        <v>0.16600000000000001</v>
      </c>
      <c r="S1194" s="1"/>
      <c r="T1194" s="1">
        <v>0.16600000000000001</v>
      </c>
      <c r="U1194" s="1" t="s">
        <v>86</v>
      </c>
      <c r="V1194" s="1"/>
      <c r="W1194" s="1"/>
      <c r="X1194" s="1"/>
      <c r="Y1194" s="1"/>
      <c r="Z1194" s="1"/>
      <c r="AA1194" s="1"/>
      <c r="AB1194" s="1"/>
      <c r="AC1194" s="1"/>
      <c r="AD1194" s="1" t="s">
        <v>40</v>
      </c>
      <c r="AE1194" s="1" t="s">
        <v>98</v>
      </c>
      <c r="AF1194" s="1"/>
      <c r="AG1194" s="1094">
        <v>3</v>
      </c>
      <c r="AH1194" s="3">
        <v>1</v>
      </c>
      <c r="AI1194" s="3"/>
      <c r="AJ1194" s="3"/>
    </row>
    <row r="1195" spans="1:36" ht="78.75" hidden="1" customHeight="1" x14ac:dyDescent="0.2">
      <c r="A1195" s="123" t="s">
        <v>7617</v>
      </c>
      <c r="B1195" s="28" t="s">
        <v>108</v>
      </c>
      <c r="C1195" s="28" t="s">
        <v>36</v>
      </c>
      <c r="D1195" s="37">
        <v>41877</v>
      </c>
      <c r="E1195" s="30">
        <v>0.46736111111111112</v>
      </c>
      <c r="F1195" s="28" t="s">
        <v>8525</v>
      </c>
      <c r="G1195" s="30">
        <v>0.46736111111111112</v>
      </c>
      <c r="H1195" s="30" t="s">
        <v>3321</v>
      </c>
      <c r="I1195" s="28">
        <v>2</v>
      </c>
      <c r="J1195" s="28" t="s">
        <v>3732</v>
      </c>
      <c r="K1195" s="28" t="s">
        <v>132</v>
      </c>
      <c r="L1195" s="28" t="s">
        <v>125</v>
      </c>
      <c r="M1195" s="28" t="s">
        <v>8526</v>
      </c>
      <c r="N1195" s="28">
        <v>35</v>
      </c>
      <c r="O1195" s="28" t="s">
        <v>63</v>
      </c>
      <c r="P1195" s="28" t="s">
        <v>8527</v>
      </c>
      <c r="Q1195" s="52" t="s">
        <v>8528</v>
      </c>
      <c r="R1195" s="175">
        <v>1.1499999999999999</v>
      </c>
      <c r="S1195" s="175">
        <v>0.56999999999999995</v>
      </c>
      <c r="T1195" s="36">
        <v>1.72</v>
      </c>
      <c r="U1195" s="140" t="s">
        <v>75</v>
      </c>
      <c r="V1195" s="45" t="s">
        <v>2799</v>
      </c>
      <c r="W1195" s="140" t="s">
        <v>2799</v>
      </c>
      <c r="X1195" s="45" t="s">
        <v>2799</v>
      </c>
      <c r="Y1195" s="45" t="s">
        <v>2799</v>
      </c>
      <c r="Z1195" s="232" t="s">
        <v>2799</v>
      </c>
      <c r="AA1195" s="45" t="s">
        <v>2799</v>
      </c>
      <c r="AB1195" s="232" t="s">
        <v>2799</v>
      </c>
      <c r="AC1195" s="45" t="s">
        <v>2799</v>
      </c>
      <c r="AD1195" s="140" t="s">
        <v>55</v>
      </c>
      <c r="AE1195" s="140" t="s">
        <v>98</v>
      </c>
      <c r="AF1195" s="36"/>
      <c r="AG1195" s="28"/>
    </row>
    <row r="1196" spans="1:36" ht="47.25" hidden="1" customHeight="1" x14ac:dyDescent="0.2">
      <c r="A1196" s="123" t="s">
        <v>7617</v>
      </c>
      <c r="B1196" s="28" t="s">
        <v>108</v>
      </c>
      <c r="C1196" s="28" t="s">
        <v>36</v>
      </c>
      <c r="D1196" s="37">
        <v>41878</v>
      </c>
      <c r="E1196" s="30"/>
      <c r="F1196" s="28"/>
      <c r="G1196" s="30"/>
      <c r="H1196" s="30"/>
      <c r="I1196" s="28"/>
      <c r="J1196" s="28"/>
      <c r="K1196" s="28"/>
      <c r="L1196" s="28"/>
      <c r="M1196" s="28"/>
      <c r="N1196" s="28"/>
      <c r="O1196" s="28"/>
      <c r="P1196" s="28"/>
      <c r="Q1196" s="126"/>
      <c r="R1196" s="175"/>
      <c r="S1196" s="175"/>
      <c r="T1196" s="36"/>
      <c r="U1196" s="36"/>
      <c r="V1196" s="36"/>
      <c r="W1196" s="36"/>
      <c r="X1196" s="36"/>
      <c r="Y1196" s="36"/>
      <c r="Z1196" s="36"/>
      <c r="AA1196" s="36"/>
      <c r="AB1196" s="36"/>
      <c r="AC1196" s="36"/>
      <c r="AD1196" s="36"/>
      <c r="AE1196" s="36"/>
      <c r="AF1196" s="36"/>
      <c r="AG1196" s="28" t="s">
        <v>203</v>
      </c>
    </row>
    <row r="1197" spans="1:36" ht="126" hidden="1" customHeight="1" x14ac:dyDescent="0.2">
      <c r="A1197" s="123" t="s">
        <v>7617</v>
      </c>
      <c r="B1197" s="28" t="s">
        <v>108</v>
      </c>
      <c r="C1197" s="28" t="s">
        <v>36</v>
      </c>
      <c r="D1197" s="37">
        <v>41879</v>
      </c>
      <c r="E1197" s="30"/>
      <c r="F1197" s="28"/>
      <c r="G1197" s="30"/>
      <c r="H1197" s="30"/>
      <c r="I1197" s="28"/>
      <c r="J1197" s="28"/>
      <c r="K1197" s="28"/>
      <c r="L1197" s="28"/>
      <c r="M1197" s="28"/>
      <c r="N1197" s="123"/>
      <c r="O1197" s="123"/>
      <c r="P1197" s="28"/>
      <c r="Q1197" s="52"/>
      <c r="R1197" s="175"/>
      <c r="S1197" s="175"/>
      <c r="T1197" s="36"/>
      <c r="U1197" s="36"/>
      <c r="V1197" s="36"/>
      <c r="W1197" s="36"/>
      <c r="X1197" s="36"/>
      <c r="Y1197" s="36"/>
      <c r="Z1197" s="36"/>
      <c r="AA1197" s="36"/>
      <c r="AB1197" s="36"/>
      <c r="AC1197" s="36"/>
      <c r="AD1197" s="36"/>
      <c r="AE1197" s="36"/>
      <c r="AF1197" s="36"/>
      <c r="AG1197" s="28" t="s">
        <v>203</v>
      </c>
    </row>
    <row r="1198" spans="1:36" ht="31.5" hidden="1" customHeight="1" x14ac:dyDescent="0.2">
      <c r="A1198" s="123" t="s">
        <v>7617</v>
      </c>
      <c r="B1198" s="28" t="s">
        <v>108</v>
      </c>
      <c r="C1198" s="28" t="s">
        <v>36</v>
      </c>
      <c r="D1198" s="524">
        <v>41880</v>
      </c>
      <c r="E1198" s="30"/>
      <c r="F1198" s="28"/>
      <c r="G1198" s="30"/>
      <c r="H1198" s="30"/>
      <c r="I1198" s="28"/>
      <c r="J1198" s="28"/>
      <c r="K1198" s="28"/>
      <c r="L1198" s="28"/>
      <c r="M1198" s="28"/>
      <c r="N1198" s="28"/>
      <c r="O1198" s="28"/>
      <c r="P1198" s="28"/>
      <c r="Q1198" s="52"/>
      <c r="R1198" s="175"/>
      <c r="S1198" s="175"/>
      <c r="T1198" s="36"/>
      <c r="U1198" s="36"/>
      <c r="V1198" s="36"/>
      <c r="W1198" s="36"/>
      <c r="X1198" s="36"/>
      <c r="Y1198" s="36"/>
      <c r="Z1198" s="36"/>
      <c r="AA1198" s="36"/>
      <c r="AB1198" s="36"/>
      <c r="AC1198" s="36"/>
      <c r="AD1198" s="36"/>
      <c r="AE1198" s="36"/>
      <c r="AF1198" s="36"/>
      <c r="AG1198" s="28" t="s">
        <v>203</v>
      </c>
    </row>
    <row r="1199" spans="1:36" ht="31.5" hidden="1" customHeight="1" x14ac:dyDescent="0.2">
      <c r="A1199" s="123" t="s">
        <v>7617</v>
      </c>
      <c r="B1199" s="28" t="s">
        <v>108</v>
      </c>
      <c r="C1199" s="28" t="s">
        <v>36</v>
      </c>
      <c r="D1199" s="524">
        <v>41881</v>
      </c>
      <c r="E1199" s="30"/>
      <c r="F1199" s="28"/>
      <c r="G1199" s="30"/>
      <c r="H1199" s="30"/>
      <c r="I1199" s="28"/>
      <c r="J1199" s="28"/>
      <c r="K1199" s="28"/>
      <c r="L1199" s="28"/>
      <c r="M1199" s="28"/>
      <c r="N1199" s="28"/>
      <c r="O1199" s="28"/>
      <c r="P1199" s="28"/>
      <c r="Q1199" s="52"/>
      <c r="R1199" s="175"/>
      <c r="S1199" s="175"/>
      <c r="T1199" s="36"/>
      <c r="U1199" s="36"/>
      <c r="V1199" s="36"/>
      <c r="W1199" s="36"/>
      <c r="X1199" s="36"/>
      <c r="Y1199" s="36"/>
      <c r="Z1199" s="36"/>
      <c r="AA1199" s="36"/>
      <c r="AB1199" s="36"/>
      <c r="AC1199" s="36"/>
      <c r="AD1199" s="36"/>
      <c r="AE1199" s="36"/>
      <c r="AF1199" s="36"/>
      <c r="AG1199" s="28"/>
    </row>
    <row r="1200" spans="1:36" ht="63" hidden="1" customHeight="1" x14ac:dyDescent="0.2">
      <c r="A1200" s="123" t="s">
        <v>7617</v>
      </c>
      <c r="B1200" s="28" t="s">
        <v>108</v>
      </c>
      <c r="C1200" s="28" t="s">
        <v>36</v>
      </c>
      <c r="D1200" s="524">
        <v>41882</v>
      </c>
      <c r="E1200" s="30"/>
      <c r="F1200" s="28"/>
      <c r="G1200" s="30"/>
      <c r="H1200" s="30"/>
      <c r="I1200" s="28"/>
      <c r="J1200" s="28"/>
      <c r="K1200" s="28"/>
      <c r="L1200" s="28"/>
      <c r="M1200" s="28"/>
      <c r="N1200" s="28"/>
      <c r="O1200" s="28"/>
      <c r="P1200" s="28"/>
      <c r="Q1200" s="58"/>
      <c r="R1200" s="175"/>
      <c r="S1200" s="175"/>
      <c r="T1200" s="36"/>
      <c r="AD1200" s="36"/>
      <c r="AG1200" s="22" t="s">
        <v>203</v>
      </c>
    </row>
    <row r="1201" spans="1:36" ht="48" hidden="1" customHeight="1" x14ac:dyDescent="0.2">
      <c r="A1201" s="123" t="s">
        <v>8717</v>
      </c>
      <c r="B1201" s="28" t="s">
        <v>108</v>
      </c>
      <c r="C1201" s="28" t="s">
        <v>36</v>
      </c>
      <c r="D1201" s="37">
        <v>41883</v>
      </c>
      <c r="E1201" s="30"/>
      <c r="F1201" s="28"/>
      <c r="G1201" s="30"/>
      <c r="H1201" s="30"/>
      <c r="I1201" s="28"/>
      <c r="J1201" s="28"/>
      <c r="K1201" s="28"/>
      <c r="L1201" s="28"/>
      <c r="M1201" s="28"/>
      <c r="N1201" s="28"/>
      <c r="O1201" s="28"/>
      <c r="P1201" s="28"/>
      <c r="Q1201" s="52"/>
      <c r="R1201" s="175"/>
      <c r="S1201" s="175"/>
      <c r="T1201" s="36"/>
      <c r="U1201" s="36"/>
      <c r="V1201" s="36"/>
      <c r="W1201" s="36"/>
      <c r="X1201" s="36"/>
      <c r="Y1201" s="36"/>
      <c r="Z1201" s="36"/>
      <c r="AA1201" s="36"/>
      <c r="AB1201" s="36"/>
      <c r="AC1201" s="36"/>
      <c r="AD1201" s="36"/>
      <c r="AG1201" s="22" t="s">
        <v>203</v>
      </c>
    </row>
    <row r="1202" spans="1:36" ht="63" hidden="1" customHeight="1" x14ac:dyDescent="0.2">
      <c r="A1202" s="123" t="s">
        <v>8717</v>
      </c>
      <c r="B1202" s="28" t="s">
        <v>108</v>
      </c>
      <c r="C1202" s="28" t="s">
        <v>36</v>
      </c>
      <c r="D1202" s="37">
        <v>41884</v>
      </c>
      <c r="E1202" s="30"/>
      <c r="F1202" s="28"/>
      <c r="G1202" s="30"/>
      <c r="H1202" s="30"/>
      <c r="I1202" s="28"/>
      <c r="J1202" s="28"/>
      <c r="K1202" s="28"/>
      <c r="L1202" s="28"/>
      <c r="M1202" s="28"/>
      <c r="N1202" s="28"/>
      <c r="O1202" s="28"/>
      <c r="P1202" s="28"/>
      <c r="Q1202" s="52"/>
      <c r="R1202" s="175"/>
      <c r="S1202" s="175"/>
      <c r="T1202" s="36"/>
      <c r="U1202" s="36"/>
      <c r="V1202" s="36"/>
      <c r="W1202" s="36"/>
      <c r="X1202" s="36"/>
      <c r="Y1202" s="36"/>
      <c r="Z1202" s="36"/>
      <c r="AA1202" s="36"/>
      <c r="AB1202" s="36"/>
      <c r="AC1202" s="36"/>
      <c r="AD1202" s="36"/>
      <c r="AG1202" s="22" t="s">
        <v>203</v>
      </c>
    </row>
    <row r="1203" spans="1:36" ht="31.5" hidden="1" customHeight="1" x14ac:dyDescent="0.2">
      <c r="A1203" s="123" t="s">
        <v>8717</v>
      </c>
      <c r="B1203" s="28" t="s">
        <v>108</v>
      </c>
      <c r="C1203" s="28" t="s">
        <v>36</v>
      </c>
      <c r="D1203" s="37">
        <v>41885</v>
      </c>
      <c r="E1203" s="30"/>
      <c r="F1203" s="28"/>
      <c r="G1203" s="30"/>
      <c r="H1203" s="30"/>
      <c r="I1203" s="28"/>
      <c r="J1203" s="28"/>
      <c r="K1203" s="28"/>
      <c r="L1203" s="28"/>
      <c r="M1203" s="28"/>
      <c r="N1203" s="28"/>
      <c r="O1203" s="28"/>
      <c r="P1203" s="28"/>
      <c r="Q1203" s="58"/>
      <c r="R1203" s="175"/>
      <c r="S1203" s="175"/>
      <c r="T1203" s="36"/>
      <c r="AD1203" s="36"/>
      <c r="AG1203" s="22" t="s">
        <v>203</v>
      </c>
    </row>
    <row r="1204" spans="1:36" ht="31.5" hidden="1" customHeight="1" x14ac:dyDescent="0.2">
      <c r="A1204" s="238" t="s">
        <v>8717</v>
      </c>
      <c r="B1204" s="1" t="s">
        <v>108</v>
      </c>
      <c r="C1204" s="1" t="s">
        <v>36</v>
      </c>
      <c r="D1204" s="527">
        <v>41885</v>
      </c>
      <c r="E1204" s="137">
        <v>0.73124999999999996</v>
      </c>
      <c r="F1204" s="527">
        <v>41885</v>
      </c>
      <c r="G1204" s="137">
        <v>0.78194444444444444</v>
      </c>
      <c r="H1204" s="137">
        <v>5.0694444444444452E-2</v>
      </c>
      <c r="I1204" s="1">
        <v>3</v>
      </c>
      <c r="J1204" s="1" t="s">
        <v>1284</v>
      </c>
      <c r="K1204" s="1"/>
      <c r="L1204" s="1" t="s">
        <v>128</v>
      </c>
      <c r="M1204" s="1" t="s">
        <v>12571</v>
      </c>
      <c r="N1204" s="1">
        <v>0.4</v>
      </c>
      <c r="O1204" s="1" t="s">
        <v>66</v>
      </c>
      <c r="P1204" s="1" t="s">
        <v>12571</v>
      </c>
      <c r="Q1204" s="1" t="s">
        <v>12572</v>
      </c>
      <c r="R1204" s="45">
        <f>T1204</f>
        <v>0.432</v>
      </c>
      <c r="S1204" s="1"/>
      <c r="T1204" s="1">
        <v>0.432</v>
      </c>
      <c r="U1204" s="1" t="s">
        <v>75</v>
      </c>
      <c r="V1204" s="1"/>
      <c r="W1204" s="1"/>
      <c r="X1204" s="1"/>
      <c r="Y1204" s="1"/>
      <c r="Z1204" s="1"/>
      <c r="AA1204" s="1"/>
      <c r="AB1204" s="1"/>
      <c r="AC1204" s="1"/>
      <c r="AD1204" s="1" t="s">
        <v>56</v>
      </c>
      <c r="AE1204" s="1" t="s">
        <v>101</v>
      </c>
      <c r="AF1204" s="1"/>
      <c r="AG1204" s="1094">
        <v>1</v>
      </c>
      <c r="AH1204" s="3">
        <v>1</v>
      </c>
      <c r="AI1204" s="3"/>
      <c r="AJ1204" s="3"/>
    </row>
    <row r="1205" spans="1:36" ht="31.5" hidden="1" customHeight="1" x14ac:dyDescent="0.2">
      <c r="A1205" s="123" t="s">
        <v>8717</v>
      </c>
      <c r="B1205" s="28" t="s">
        <v>108</v>
      </c>
      <c r="C1205" s="28" t="s">
        <v>36</v>
      </c>
      <c r="D1205" s="37">
        <v>41886</v>
      </c>
      <c r="E1205" s="30"/>
      <c r="F1205" s="28"/>
      <c r="G1205" s="30"/>
      <c r="H1205" s="30"/>
      <c r="I1205" s="28"/>
      <c r="J1205" s="28"/>
      <c r="K1205" s="28"/>
      <c r="L1205" s="28"/>
      <c r="M1205" s="28"/>
      <c r="N1205" s="28"/>
      <c r="O1205" s="28"/>
      <c r="P1205" s="28"/>
      <c r="Q1205" s="52"/>
      <c r="R1205" s="175"/>
      <c r="S1205" s="175"/>
      <c r="T1205" s="36"/>
      <c r="U1205" s="36"/>
      <c r="V1205" s="36"/>
      <c r="W1205" s="36"/>
      <c r="X1205" s="36"/>
      <c r="Y1205" s="36"/>
      <c r="Z1205" s="36"/>
      <c r="AA1205" s="36"/>
      <c r="AB1205" s="36"/>
      <c r="AC1205" s="36"/>
      <c r="AD1205" s="36"/>
      <c r="AE1205" s="36"/>
      <c r="AF1205" s="36"/>
      <c r="AG1205" s="28" t="s">
        <v>203</v>
      </c>
    </row>
    <row r="1206" spans="1:36" ht="31.5" hidden="1" customHeight="1" x14ac:dyDescent="0.2">
      <c r="A1206" s="123" t="s">
        <v>8717</v>
      </c>
      <c r="B1206" s="28" t="s">
        <v>108</v>
      </c>
      <c r="C1206" s="28" t="s">
        <v>36</v>
      </c>
      <c r="D1206" s="37">
        <v>41887</v>
      </c>
      <c r="E1206" s="30"/>
      <c r="F1206" s="28"/>
      <c r="G1206" s="30"/>
      <c r="H1206" s="30"/>
      <c r="I1206" s="28"/>
      <c r="J1206" s="28"/>
      <c r="K1206" s="28"/>
      <c r="L1206" s="28"/>
      <c r="M1206" s="28"/>
      <c r="N1206" s="28"/>
      <c r="O1206" s="28"/>
      <c r="P1206" s="28"/>
      <c r="Q1206" s="52"/>
      <c r="R1206" s="175"/>
      <c r="S1206" s="175"/>
      <c r="T1206" s="36"/>
      <c r="U1206" s="36"/>
      <c r="V1206" s="36"/>
      <c r="W1206" s="36"/>
      <c r="X1206" s="36"/>
      <c r="Y1206" s="36"/>
      <c r="Z1206" s="36"/>
      <c r="AA1206" s="36"/>
      <c r="AB1206" s="36"/>
      <c r="AC1206" s="36"/>
      <c r="AD1206" s="36"/>
      <c r="AE1206" s="36"/>
      <c r="AF1206" s="36"/>
      <c r="AG1206" s="28" t="s">
        <v>203</v>
      </c>
    </row>
    <row r="1207" spans="1:36" ht="31.5" hidden="1" customHeight="1" x14ac:dyDescent="0.2">
      <c r="A1207" s="238" t="s">
        <v>8717</v>
      </c>
      <c r="B1207" s="1" t="s">
        <v>108</v>
      </c>
      <c r="C1207" s="1" t="s">
        <v>36</v>
      </c>
      <c r="D1207" s="527">
        <v>41887</v>
      </c>
      <c r="E1207" s="137">
        <v>0.60069444444444442</v>
      </c>
      <c r="F1207" s="527">
        <v>41887</v>
      </c>
      <c r="G1207" s="137">
        <v>0.7</v>
      </c>
      <c r="H1207" s="137">
        <v>9.930555555555555E-2</v>
      </c>
      <c r="I1207" s="1">
        <v>4</v>
      </c>
      <c r="J1207" s="1"/>
      <c r="K1207" s="1"/>
      <c r="L1207" s="1" t="s">
        <v>128</v>
      </c>
      <c r="M1207" s="1" t="s">
        <v>12573</v>
      </c>
      <c r="N1207" s="1">
        <v>0.4</v>
      </c>
      <c r="O1207" s="1" t="s">
        <v>66</v>
      </c>
      <c r="P1207" s="1" t="s">
        <v>12573</v>
      </c>
      <c r="Q1207" s="1" t="s">
        <v>12574</v>
      </c>
      <c r="R1207" s="45">
        <f>T1207</f>
        <v>0.71199999999999997</v>
      </c>
      <c r="S1207" s="1"/>
      <c r="T1207" s="1">
        <v>0.71199999999999997</v>
      </c>
      <c r="U1207" s="1" t="s">
        <v>75</v>
      </c>
      <c r="V1207" s="1"/>
      <c r="W1207" s="1"/>
      <c r="X1207" s="1"/>
      <c r="Y1207" s="1"/>
      <c r="Z1207" s="1"/>
      <c r="AA1207" s="1"/>
      <c r="AB1207" s="1"/>
      <c r="AC1207" s="1"/>
      <c r="AD1207" s="1" t="s">
        <v>49</v>
      </c>
      <c r="AE1207" s="1" t="s">
        <v>101</v>
      </c>
      <c r="AF1207" s="1"/>
      <c r="AG1207" s="1094">
        <v>3</v>
      </c>
      <c r="AH1207" s="3">
        <v>1</v>
      </c>
      <c r="AI1207" s="3"/>
      <c r="AJ1207" s="3"/>
    </row>
    <row r="1208" spans="1:36" ht="31.5" hidden="1" customHeight="1" x14ac:dyDescent="0.2">
      <c r="A1208" s="238" t="s">
        <v>8717</v>
      </c>
      <c r="B1208" s="1" t="s">
        <v>108</v>
      </c>
      <c r="C1208" s="1" t="s">
        <v>36</v>
      </c>
      <c r="D1208" s="527">
        <v>41887</v>
      </c>
      <c r="E1208" s="137">
        <v>0.93055555555555547</v>
      </c>
      <c r="F1208" s="527">
        <v>41887</v>
      </c>
      <c r="G1208" s="137">
        <v>0.89583333333333337</v>
      </c>
      <c r="H1208" s="137">
        <v>4.8611111111111112E-2</v>
      </c>
      <c r="I1208" s="1">
        <v>1</v>
      </c>
      <c r="J1208" s="1" t="s">
        <v>1284</v>
      </c>
      <c r="K1208" s="1"/>
      <c r="L1208" s="1" t="s">
        <v>130</v>
      </c>
      <c r="M1208" s="1" t="s">
        <v>12575</v>
      </c>
      <c r="N1208" s="1">
        <v>0.4</v>
      </c>
      <c r="O1208" s="1" t="s">
        <v>66</v>
      </c>
      <c r="P1208" s="1" t="s">
        <v>12575</v>
      </c>
      <c r="Q1208" s="1" t="s">
        <v>12576</v>
      </c>
      <c r="R1208" s="45">
        <f>T1208</f>
        <v>0.44</v>
      </c>
      <c r="S1208" s="1"/>
      <c r="T1208" s="1">
        <v>0.44</v>
      </c>
      <c r="U1208" s="1" t="s">
        <v>77</v>
      </c>
      <c r="V1208" s="1"/>
      <c r="W1208" s="1"/>
      <c r="X1208" s="1"/>
      <c r="Y1208" s="1"/>
      <c r="Z1208" s="1"/>
      <c r="AA1208" s="1"/>
      <c r="AB1208" s="1"/>
      <c r="AC1208" s="1"/>
      <c r="AD1208" s="1" t="s">
        <v>62</v>
      </c>
      <c r="AE1208" s="1" t="s">
        <v>98</v>
      </c>
      <c r="AF1208" s="1"/>
      <c r="AG1208" s="1094">
        <v>1</v>
      </c>
      <c r="AH1208" s="3"/>
      <c r="AI1208" s="3"/>
      <c r="AJ1208" s="3"/>
    </row>
    <row r="1209" spans="1:36" ht="47.25" hidden="1" customHeight="1" x14ac:dyDescent="0.2">
      <c r="A1209" s="28" t="s">
        <v>8717</v>
      </c>
      <c r="B1209" s="28" t="s">
        <v>108</v>
      </c>
      <c r="C1209" s="28" t="s">
        <v>36</v>
      </c>
      <c r="D1209" s="37">
        <v>41888</v>
      </c>
      <c r="E1209" s="30"/>
      <c r="F1209" s="28"/>
      <c r="G1209" s="30"/>
      <c r="H1209" s="30"/>
      <c r="I1209" s="28"/>
      <c r="J1209" s="28"/>
      <c r="K1209" s="28"/>
      <c r="L1209" s="28"/>
      <c r="M1209" s="28"/>
      <c r="N1209" s="28"/>
      <c r="O1209" s="28"/>
      <c r="P1209" s="28"/>
      <c r="Q1209" s="52"/>
      <c r="R1209" s="175"/>
      <c r="S1209" s="175"/>
      <c r="T1209" s="36"/>
      <c r="U1209" s="36"/>
      <c r="V1209" s="36"/>
      <c r="W1209" s="36"/>
      <c r="X1209" s="36"/>
      <c r="Y1209" s="36"/>
      <c r="Z1209" s="36"/>
      <c r="AA1209" s="36"/>
      <c r="AB1209" s="36"/>
      <c r="AC1209" s="36"/>
      <c r="AD1209" s="36"/>
      <c r="AE1209" s="36"/>
      <c r="AF1209" s="36"/>
      <c r="AG1209" s="28" t="s">
        <v>203</v>
      </c>
    </row>
    <row r="1210" spans="1:36" ht="31.5" hidden="1" customHeight="1" x14ac:dyDescent="0.2">
      <c r="A1210" s="238" t="s">
        <v>8717</v>
      </c>
      <c r="B1210" s="1" t="s">
        <v>108</v>
      </c>
      <c r="C1210" s="1" t="s">
        <v>36</v>
      </c>
      <c r="D1210" s="527">
        <v>41888</v>
      </c>
      <c r="E1210" s="137">
        <v>0.29305555555555557</v>
      </c>
      <c r="F1210" s="527">
        <v>41888</v>
      </c>
      <c r="G1210" s="137">
        <v>0.45833333333333331</v>
      </c>
      <c r="H1210" s="137">
        <v>0.16527777777777777</v>
      </c>
      <c r="I1210" s="1">
        <v>1</v>
      </c>
      <c r="J1210" s="1" t="s">
        <v>12276</v>
      </c>
      <c r="K1210" s="1"/>
      <c r="L1210" s="1" t="s">
        <v>126</v>
      </c>
      <c r="M1210" s="1" t="s">
        <v>12577</v>
      </c>
      <c r="N1210" s="1">
        <v>0.4</v>
      </c>
      <c r="O1210" s="1" t="s">
        <v>72</v>
      </c>
      <c r="P1210" s="1" t="s">
        <v>12577</v>
      </c>
      <c r="Q1210" s="1" t="s">
        <v>12428</v>
      </c>
      <c r="R1210" s="45">
        <f>T1210</f>
        <v>0.215</v>
      </c>
      <c r="S1210" s="1"/>
      <c r="T1210" s="1">
        <v>0.215</v>
      </c>
      <c r="U1210" s="1" t="s">
        <v>86</v>
      </c>
      <c r="V1210" s="1"/>
      <c r="W1210" s="1"/>
      <c r="X1210" s="1"/>
      <c r="Y1210" s="1"/>
      <c r="Z1210" s="1"/>
      <c r="AA1210" s="1"/>
      <c r="AB1210" s="1"/>
      <c r="AC1210" s="1"/>
      <c r="AD1210" s="1" t="s">
        <v>40</v>
      </c>
      <c r="AE1210" s="1" t="s">
        <v>98</v>
      </c>
      <c r="AF1210" s="1"/>
      <c r="AG1210" s="1094">
        <v>3</v>
      </c>
      <c r="AH1210" s="3">
        <v>1</v>
      </c>
      <c r="AI1210" s="3"/>
      <c r="AJ1210" s="3"/>
    </row>
    <row r="1211" spans="1:36" ht="31.5" hidden="1" customHeight="1" x14ac:dyDescent="0.2">
      <c r="A1211" s="28" t="s">
        <v>8717</v>
      </c>
      <c r="B1211" s="28" t="s">
        <v>108</v>
      </c>
      <c r="C1211" s="28" t="s">
        <v>36</v>
      </c>
      <c r="D1211" s="37">
        <v>41889</v>
      </c>
      <c r="E1211" s="30">
        <v>0.94027777777777777</v>
      </c>
      <c r="F1211" s="28" t="s">
        <v>8798</v>
      </c>
      <c r="G1211" s="30">
        <v>0.96250000000000002</v>
      </c>
      <c r="H1211" s="30">
        <v>2.2222222222222223E-2</v>
      </c>
      <c r="I1211" s="28">
        <v>1</v>
      </c>
      <c r="J1211" s="28" t="s">
        <v>178</v>
      </c>
      <c r="K1211" s="28" t="s">
        <v>135</v>
      </c>
      <c r="L1211" s="28" t="s">
        <v>128</v>
      </c>
      <c r="M1211" s="28" t="s">
        <v>519</v>
      </c>
      <c r="N1211" s="28" t="s">
        <v>103</v>
      </c>
      <c r="O1211" s="28" t="s">
        <v>66</v>
      </c>
      <c r="P1211" s="28" t="s">
        <v>519</v>
      </c>
      <c r="Q1211" s="52" t="s">
        <v>8799</v>
      </c>
      <c r="R1211" s="175">
        <v>0.49399999999999999</v>
      </c>
      <c r="S1211" s="175">
        <v>0.24299999999999999</v>
      </c>
      <c r="T1211" s="36">
        <v>0.73699999999999999</v>
      </c>
      <c r="U1211" s="28" t="s">
        <v>75</v>
      </c>
      <c r="V1211" s="36" t="s">
        <v>9780</v>
      </c>
      <c r="W1211" s="28" t="s">
        <v>9781</v>
      </c>
      <c r="X1211" s="36" t="s">
        <v>2799</v>
      </c>
      <c r="Y1211" s="36" t="s">
        <v>6074</v>
      </c>
      <c r="Z1211" s="107" t="s">
        <v>2799</v>
      </c>
      <c r="AA1211" s="36" t="s">
        <v>6075</v>
      </c>
      <c r="AB1211" s="107" t="s">
        <v>2799</v>
      </c>
      <c r="AC1211" s="36" t="s">
        <v>9782</v>
      </c>
      <c r="AD1211" s="28" t="s">
        <v>48</v>
      </c>
      <c r="AE1211" s="28" t="s">
        <v>102</v>
      </c>
      <c r="AF1211" s="36"/>
      <c r="AG1211" s="28"/>
    </row>
    <row r="1212" spans="1:36" ht="31.5" hidden="1" customHeight="1" x14ac:dyDescent="0.2">
      <c r="A1212" s="28" t="s">
        <v>8717</v>
      </c>
      <c r="B1212" s="28" t="s">
        <v>108</v>
      </c>
      <c r="C1212" s="28" t="s">
        <v>36</v>
      </c>
      <c r="D1212" s="37">
        <v>41890</v>
      </c>
      <c r="E1212" s="30">
        <v>0.13541666666666666</v>
      </c>
      <c r="F1212" s="28" t="s">
        <v>8862</v>
      </c>
      <c r="G1212" s="30">
        <v>0.16250000000000001</v>
      </c>
      <c r="H1212" s="30">
        <v>2.7083333333333334E-2</v>
      </c>
      <c r="I1212" s="28">
        <v>11</v>
      </c>
      <c r="J1212" s="28" t="s">
        <v>178</v>
      </c>
      <c r="K1212" s="28" t="s">
        <v>133</v>
      </c>
      <c r="L1212" s="28" t="s">
        <v>128</v>
      </c>
      <c r="M1212" s="28" t="s">
        <v>8863</v>
      </c>
      <c r="N1212" s="28" t="s">
        <v>103</v>
      </c>
      <c r="O1212" s="28" t="s">
        <v>66</v>
      </c>
      <c r="P1212" s="28" t="s">
        <v>8863</v>
      </c>
      <c r="Q1212" s="52" t="s">
        <v>8864</v>
      </c>
      <c r="R1212" s="175">
        <v>1.9490000000000001</v>
      </c>
      <c r="S1212" s="175">
        <v>0.96</v>
      </c>
      <c r="T1212" s="36">
        <v>2.9089999999999998</v>
      </c>
      <c r="U1212" s="28" t="s">
        <v>75</v>
      </c>
      <c r="V1212" s="36" t="s">
        <v>9783</v>
      </c>
      <c r="W1212" s="28" t="s">
        <v>9784</v>
      </c>
      <c r="X1212" s="36" t="s">
        <v>2799</v>
      </c>
      <c r="Y1212" s="36" t="s">
        <v>6074</v>
      </c>
      <c r="Z1212" s="107" t="s">
        <v>2799</v>
      </c>
      <c r="AA1212" s="36" t="s">
        <v>6075</v>
      </c>
      <c r="AB1212" s="107" t="s">
        <v>2799</v>
      </c>
      <c r="AC1212" s="36" t="s">
        <v>6076</v>
      </c>
      <c r="AD1212" s="28" t="s">
        <v>48</v>
      </c>
      <c r="AE1212" s="28" t="s">
        <v>102</v>
      </c>
      <c r="AF1212" s="36"/>
      <c r="AG1212" s="28"/>
    </row>
    <row r="1213" spans="1:36" ht="204" hidden="1" customHeight="1" x14ac:dyDescent="0.2">
      <c r="A1213" s="123" t="s">
        <v>8717</v>
      </c>
      <c r="B1213" s="28" t="s">
        <v>108</v>
      </c>
      <c r="C1213" s="28" t="s">
        <v>36</v>
      </c>
      <c r="D1213" s="37">
        <v>41890</v>
      </c>
      <c r="E1213" s="30">
        <v>0.41319444444444442</v>
      </c>
      <c r="F1213" s="28" t="s">
        <v>8862</v>
      </c>
      <c r="G1213" s="30">
        <v>0.54166666666666663</v>
      </c>
      <c r="H1213" s="30">
        <v>0.12847222222222224</v>
      </c>
      <c r="I1213" s="28">
        <v>3</v>
      </c>
      <c r="J1213" s="28" t="s">
        <v>178</v>
      </c>
      <c r="K1213" s="28" t="s">
        <v>134</v>
      </c>
      <c r="L1213" s="28" t="s">
        <v>128</v>
      </c>
      <c r="M1213" s="28" t="s">
        <v>8865</v>
      </c>
      <c r="N1213" s="28" t="s">
        <v>103</v>
      </c>
      <c r="O1213" s="28" t="s">
        <v>66</v>
      </c>
      <c r="P1213" s="28" t="s">
        <v>8865</v>
      </c>
      <c r="Q1213" s="52" t="s">
        <v>8866</v>
      </c>
      <c r="R1213" s="175">
        <v>3.754</v>
      </c>
      <c r="S1213" s="175">
        <v>1.849</v>
      </c>
      <c r="T1213" s="36">
        <v>5.6029999999999998</v>
      </c>
      <c r="U1213" s="28" t="s">
        <v>84</v>
      </c>
      <c r="V1213" s="36" t="s">
        <v>9785</v>
      </c>
      <c r="W1213" s="28" t="s">
        <v>9786</v>
      </c>
      <c r="X1213" s="36" t="s">
        <v>2799</v>
      </c>
      <c r="Y1213" s="36" t="s">
        <v>6074</v>
      </c>
      <c r="Z1213" s="107" t="s">
        <v>2799</v>
      </c>
      <c r="AA1213" s="36" t="s">
        <v>6075</v>
      </c>
      <c r="AB1213" s="107" t="s">
        <v>2799</v>
      </c>
      <c r="AC1213" s="36" t="s">
        <v>9787</v>
      </c>
      <c r="AD1213" s="28" t="s">
        <v>48</v>
      </c>
      <c r="AE1213" s="28" t="s">
        <v>101</v>
      </c>
      <c r="AF1213" s="36"/>
      <c r="AG1213" s="28"/>
    </row>
    <row r="1214" spans="1:36" ht="63" hidden="1" customHeight="1" x14ac:dyDescent="0.2">
      <c r="A1214" s="123" t="s">
        <v>8717</v>
      </c>
      <c r="B1214" s="28" t="s">
        <v>108</v>
      </c>
      <c r="C1214" s="28" t="s">
        <v>36</v>
      </c>
      <c r="D1214" s="37">
        <v>41891</v>
      </c>
      <c r="E1214" s="30">
        <v>0.25555555555555559</v>
      </c>
      <c r="F1214" s="28" t="s">
        <v>8867</v>
      </c>
      <c r="G1214" s="30">
        <v>0.29375000000000001</v>
      </c>
      <c r="H1214" s="30">
        <v>3.8194444444444441E-2</v>
      </c>
      <c r="I1214" s="28">
        <v>5</v>
      </c>
      <c r="J1214" s="28" t="s">
        <v>178</v>
      </c>
      <c r="K1214" s="28" t="s">
        <v>133</v>
      </c>
      <c r="L1214" s="28" t="s">
        <v>128</v>
      </c>
      <c r="M1214" s="28" t="s">
        <v>8868</v>
      </c>
      <c r="N1214" s="28">
        <v>35</v>
      </c>
      <c r="O1214" s="28" t="s">
        <v>66</v>
      </c>
      <c r="P1214" s="28" t="s">
        <v>8868</v>
      </c>
      <c r="Q1214" s="52" t="s">
        <v>8869</v>
      </c>
      <c r="R1214" s="36">
        <v>0.76100000000000001</v>
      </c>
      <c r="S1214" s="36">
        <v>0.32600000000000001</v>
      </c>
      <c r="T1214" s="36">
        <v>1.087</v>
      </c>
      <c r="U1214" s="28" t="s">
        <v>75</v>
      </c>
      <c r="V1214" s="36" t="s">
        <v>5867</v>
      </c>
      <c r="W1214" s="28" t="s">
        <v>9788</v>
      </c>
      <c r="X1214" s="36" t="s">
        <v>2799</v>
      </c>
      <c r="Y1214" s="36" t="s">
        <v>6074</v>
      </c>
      <c r="Z1214" s="107" t="s">
        <v>2799</v>
      </c>
      <c r="AA1214" s="36" t="s">
        <v>6075</v>
      </c>
      <c r="AB1214" s="107" t="s">
        <v>2799</v>
      </c>
      <c r="AC1214" s="36" t="s">
        <v>6080</v>
      </c>
      <c r="AD1214" s="28" t="s">
        <v>48</v>
      </c>
      <c r="AE1214" s="28" t="s">
        <v>98</v>
      </c>
      <c r="AF1214" s="36"/>
      <c r="AG1214" s="28"/>
    </row>
    <row r="1215" spans="1:36" ht="110.25" hidden="1" customHeight="1" x14ac:dyDescent="0.2">
      <c r="A1215" s="123" t="s">
        <v>8717</v>
      </c>
      <c r="B1215" s="28" t="s">
        <v>108</v>
      </c>
      <c r="C1215" s="28" t="s">
        <v>36</v>
      </c>
      <c r="D1215" s="37">
        <v>41891</v>
      </c>
      <c r="E1215" s="30">
        <v>0.33333333333333331</v>
      </c>
      <c r="F1215" s="28" t="s">
        <v>8867</v>
      </c>
      <c r="G1215" s="30">
        <v>0.4375</v>
      </c>
      <c r="H1215" s="30">
        <v>0.10416666666666667</v>
      </c>
      <c r="I1215" s="28">
        <v>8</v>
      </c>
      <c r="J1215" s="28" t="s">
        <v>178</v>
      </c>
      <c r="K1215" s="28" t="s">
        <v>133</v>
      </c>
      <c r="L1215" s="28" t="s">
        <v>128</v>
      </c>
      <c r="M1215" s="28" t="s">
        <v>8870</v>
      </c>
      <c r="N1215" s="28" t="s">
        <v>103</v>
      </c>
      <c r="O1215" s="28" t="s">
        <v>66</v>
      </c>
      <c r="P1215" s="28" t="s">
        <v>8870</v>
      </c>
      <c r="Q1215" s="52" t="s">
        <v>8871</v>
      </c>
      <c r="R1215" s="175">
        <v>0.70699999999999996</v>
      </c>
      <c r="S1215" s="175">
        <v>0.30299999999999999</v>
      </c>
      <c r="T1215" s="36">
        <v>1.01</v>
      </c>
      <c r="U1215" s="28" t="s">
        <v>75</v>
      </c>
      <c r="V1215" s="36" t="s">
        <v>9789</v>
      </c>
      <c r="W1215" s="28" t="s">
        <v>9784</v>
      </c>
      <c r="X1215" s="36" t="s">
        <v>2799</v>
      </c>
      <c r="Y1215" s="36" t="s">
        <v>6074</v>
      </c>
      <c r="Z1215" s="107" t="s">
        <v>2799</v>
      </c>
      <c r="AA1215" s="36" t="s">
        <v>6075</v>
      </c>
      <c r="AB1215" s="107" t="s">
        <v>2799</v>
      </c>
      <c r="AC1215" s="36" t="s">
        <v>9790</v>
      </c>
      <c r="AD1215" s="28" t="s">
        <v>48</v>
      </c>
      <c r="AE1215" s="28" t="s">
        <v>98</v>
      </c>
      <c r="AF1215" s="36"/>
      <c r="AG1215" s="28"/>
    </row>
    <row r="1216" spans="1:36" ht="31.5" hidden="1" customHeight="1" x14ac:dyDescent="0.2">
      <c r="A1216" s="1100" t="s">
        <v>8717</v>
      </c>
      <c r="B1216" s="1" t="s">
        <v>108</v>
      </c>
      <c r="C1216" s="1" t="s">
        <v>36</v>
      </c>
      <c r="D1216" s="527">
        <v>41891</v>
      </c>
      <c r="E1216" s="137">
        <v>0.47222222222222227</v>
      </c>
      <c r="F1216" s="527">
        <v>41891</v>
      </c>
      <c r="G1216" s="137">
        <v>0.48958333333333331</v>
      </c>
      <c r="H1216" s="137">
        <v>1.7361111111111049E-2</v>
      </c>
      <c r="I1216" s="1">
        <v>1</v>
      </c>
      <c r="J1216" s="1" t="s">
        <v>1284</v>
      </c>
      <c r="K1216" s="1"/>
      <c r="L1216" s="1" t="s">
        <v>126</v>
      </c>
      <c r="M1216" s="1" t="s">
        <v>12578</v>
      </c>
      <c r="N1216" s="1">
        <v>0.4</v>
      </c>
      <c r="O1216" s="1" t="s">
        <v>72</v>
      </c>
      <c r="P1216" s="1" t="s">
        <v>12578</v>
      </c>
      <c r="Q1216" s="1" t="s">
        <v>12579</v>
      </c>
      <c r="R1216" s="45">
        <f>T1216</f>
        <v>1.385</v>
      </c>
      <c r="S1216" s="1"/>
      <c r="T1216" s="1">
        <v>1.385</v>
      </c>
      <c r="U1216" s="1" t="s">
        <v>86</v>
      </c>
      <c r="V1216" s="1"/>
      <c r="W1216" s="1"/>
      <c r="X1216" s="1"/>
      <c r="Y1216" s="1"/>
      <c r="Z1216" s="1"/>
      <c r="AA1216" s="1"/>
      <c r="AB1216" s="1"/>
      <c r="AC1216" s="1"/>
      <c r="AD1216" s="1" t="s">
        <v>48</v>
      </c>
      <c r="AE1216" s="1" t="s">
        <v>98</v>
      </c>
      <c r="AF1216" s="1"/>
      <c r="AG1216" s="1094">
        <v>3</v>
      </c>
      <c r="AH1216" s="230">
        <v>1</v>
      </c>
      <c r="AI1216" s="230"/>
      <c r="AJ1216" s="230"/>
    </row>
    <row r="1217" spans="1:36" ht="31.5" hidden="1" customHeight="1" x14ac:dyDescent="0.2">
      <c r="A1217" s="1100" t="s">
        <v>8717</v>
      </c>
      <c r="B1217" s="1" t="s">
        <v>108</v>
      </c>
      <c r="C1217" s="1" t="s">
        <v>36</v>
      </c>
      <c r="D1217" s="527">
        <v>41891</v>
      </c>
      <c r="E1217" s="137">
        <v>6.6666666666666666E-2</v>
      </c>
      <c r="F1217" s="527">
        <v>41891</v>
      </c>
      <c r="G1217" s="137">
        <v>0.16458333333333333</v>
      </c>
      <c r="H1217" s="137">
        <v>9.7916666666666666E-2</v>
      </c>
      <c r="I1217" s="1">
        <v>1</v>
      </c>
      <c r="J1217" s="1" t="s">
        <v>1284</v>
      </c>
      <c r="K1217" s="1"/>
      <c r="L1217" s="1" t="s">
        <v>128</v>
      </c>
      <c r="M1217" s="1" t="s">
        <v>12580</v>
      </c>
      <c r="N1217" s="1">
        <v>0.4</v>
      </c>
      <c r="O1217" s="1" t="s">
        <v>66</v>
      </c>
      <c r="P1217" s="1" t="s">
        <v>12580</v>
      </c>
      <c r="Q1217" s="1" t="s">
        <v>12581</v>
      </c>
      <c r="R1217" s="45">
        <f>T1217</f>
        <v>0.86199999999999999</v>
      </c>
      <c r="S1217" s="1"/>
      <c r="T1217" s="1">
        <v>0.86199999999999999</v>
      </c>
      <c r="U1217" s="1" t="s">
        <v>77</v>
      </c>
      <c r="V1217" s="1"/>
      <c r="W1217" s="1"/>
      <c r="X1217" s="1"/>
      <c r="Y1217" s="1"/>
      <c r="Z1217" s="1"/>
      <c r="AA1217" s="1"/>
      <c r="AB1217" s="1"/>
      <c r="AC1217" s="1"/>
      <c r="AD1217" s="1" t="s">
        <v>48</v>
      </c>
      <c r="AE1217" s="1" t="s">
        <v>101</v>
      </c>
      <c r="AF1217" s="1"/>
      <c r="AG1217" s="1094">
        <v>3</v>
      </c>
      <c r="AH1217" s="230">
        <v>1</v>
      </c>
      <c r="AI1217" s="230"/>
      <c r="AJ1217" s="230"/>
    </row>
    <row r="1218" spans="1:36" ht="31.5" hidden="1" customHeight="1" x14ac:dyDescent="0.2">
      <c r="A1218" s="1100" t="s">
        <v>8717</v>
      </c>
      <c r="B1218" s="1" t="s">
        <v>108</v>
      </c>
      <c r="C1218" s="1" t="s">
        <v>36</v>
      </c>
      <c r="D1218" s="527">
        <v>41891</v>
      </c>
      <c r="E1218" s="137">
        <v>0.65277777777777779</v>
      </c>
      <c r="F1218" s="527">
        <v>41891</v>
      </c>
      <c r="G1218" s="137">
        <v>0.70694444444444438</v>
      </c>
      <c r="H1218" s="137">
        <v>5.4166666666666585E-2</v>
      </c>
      <c r="I1218" s="1">
        <v>4</v>
      </c>
      <c r="J1218" s="1" t="s">
        <v>1284</v>
      </c>
      <c r="K1218" s="1"/>
      <c r="L1218" s="1" t="s">
        <v>128</v>
      </c>
      <c r="M1218" s="1" t="s">
        <v>12582</v>
      </c>
      <c r="N1218" s="1">
        <v>0.4</v>
      </c>
      <c r="O1218" s="1" t="s">
        <v>66</v>
      </c>
      <c r="P1218" s="1" t="s">
        <v>12582</v>
      </c>
      <c r="Q1218" s="1" t="s">
        <v>12583</v>
      </c>
      <c r="R1218" s="45">
        <f>T1218</f>
        <v>0.39600000000000002</v>
      </c>
      <c r="S1218" s="1"/>
      <c r="T1218" s="1">
        <v>0.39600000000000002</v>
      </c>
      <c r="U1218" s="1" t="s">
        <v>77</v>
      </c>
      <c r="V1218" s="1"/>
      <c r="W1218" s="1"/>
      <c r="X1218" s="1"/>
      <c r="Y1218" s="1"/>
      <c r="Z1218" s="1"/>
      <c r="AA1218" s="1"/>
      <c r="AB1218" s="1"/>
      <c r="AC1218" s="1"/>
      <c r="AD1218" s="1" t="s">
        <v>48</v>
      </c>
      <c r="AE1218" s="1" t="s">
        <v>98</v>
      </c>
      <c r="AF1218" s="1"/>
      <c r="AG1218" s="1094">
        <v>3</v>
      </c>
      <c r="AH1218" s="230">
        <v>1</v>
      </c>
      <c r="AI1218" s="230"/>
      <c r="AJ1218" s="230"/>
    </row>
    <row r="1219" spans="1:36" ht="157.5" hidden="1" customHeight="1" x14ac:dyDescent="0.2">
      <c r="A1219" s="123" t="s">
        <v>8717</v>
      </c>
      <c r="B1219" s="28" t="s">
        <v>108</v>
      </c>
      <c r="C1219" s="28" t="s">
        <v>36</v>
      </c>
      <c r="D1219" s="37">
        <v>41892</v>
      </c>
      <c r="E1219" s="30"/>
      <c r="F1219" s="28"/>
      <c r="G1219" s="30"/>
      <c r="H1219" s="30"/>
      <c r="I1219" s="28"/>
      <c r="J1219" s="28"/>
      <c r="K1219" s="28"/>
      <c r="L1219" s="28"/>
      <c r="M1219" s="28"/>
      <c r="N1219" s="28"/>
      <c r="O1219" s="28"/>
      <c r="P1219" s="28"/>
      <c r="Q1219" s="52"/>
      <c r="R1219" s="36"/>
      <c r="S1219" s="36"/>
      <c r="T1219" s="36"/>
      <c r="U1219" s="36"/>
      <c r="V1219" s="36"/>
      <c r="W1219" s="36"/>
      <c r="X1219" s="36"/>
      <c r="Y1219" s="36"/>
      <c r="Z1219" s="36"/>
      <c r="AA1219" s="36"/>
      <c r="AB1219" s="36"/>
      <c r="AC1219" s="36"/>
      <c r="AD1219" s="36"/>
      <c r="AE1219" s="36"/>
      <c r="AF1219" s="36"/>
      <c r="AG1219" s="28" t="s">
        <v>203</v>
      </c>
    </row>
    <row r="1220" spans="1:36" ht="31.5" hidden="1" customHeight="1" x14ac:dyDescent="0.2">
      <c r="A1220" s="123" t="s">
        <v>8717</v>
      </c>
      <c r="B1220" s="28" t="s">
        <v>108</v>
      </c>
      <c r="C1220" s="28" t="s">
        <v>36</v>
      </c>
      <c r="D1220" s="37">
        <v>41893</v>
      </c>
      <c r="E1220" s="30">
        <v>0.64236111111111105</v>
      </c>
      <c r="F1220" s="28" t="s">
        <v>8872</v>
      </c>
      <c r="G1220" s="30">
        <v>0.64652777777777781</v>
      </c>
      <c r="H1220" s="30">
        <v>4.1666666666666666E-3</v>
      </c>
      <c r="I1220" s="28">
        <v>5</v>
      </c>
      <c r="J1220" s="28" t="s">
        <v>146</v>
      </c>
      <c r="K1220" s="28" t="s">
        <v>133</v>
      </c>
      <c r="L1220" s="28" t="s">
        <v>127</v>
      </c>
      <c r="M1220" s="28" t="s">
        <v>8873</v>
      </c>
      <c r="N1220" s="28" t="s">
        <v>103</v>
      </c>
      <c r="O1220" s="28" t="s">
        <v>66</v>
      </c>
      <c r="P1220" s="28" t="s">
        <v>8873</v>
      </c>
      <c r="Q1220" s="52" t="s">
        <v>8874</v>
      </c>
      <c r="R1220" s="175">
        <v>6.6000000000000003E-2</v>
      </c>
      <c r="S1220" s="175">
        <v>3.2000000000000001E-2</v>
      </c>
      <c r="T1220" s="36">
        <v>9.8000000000000004E-2</v>
      </c>
      <c r="U1220" s="28" t="s">
        <v>75</v>
      </c>
      <c r="V1220" s="36">
        <v>1986</v>
      </c>
      <c r="W1220" s="28" t="s">
        <v>9791</v>
      </c>
      <c r="X1220" s="36" t="s">
        <v>2803</v>
      </c>
      <c r="Y1220" s="36">
        <v>2013</v>
      </c>
      <c r="Z1220" s="107" t="s">
        <v>2799</v>
      </c>
      <c r="AA1220" s="36">
        <v>2014</v>
      </c>
      <c r="AB1220" s="107" t="s">
        <v>2799</v>
      </c>
      <c r="AC1220" s="36">
        <v>2010</v>
      </c>
      <c r="AD1220" s="28" t="s">
        <v>59</v>
      </c>
      <c r="AE1220" s="28" t="s">
        <v>98</v>
      </c>
      <c r="AF1220" s="36"/>
      <c r="AG1220" s="28"/>
      <c r="AI1220" s="22" t="s">
        <v>387</v>
      </c>
    </row>
    <row r="1221" spans="1:36" ht="31.5" hidden="1" customHeight="1" x14ac:dyDescent="0.2">
      <c r="A1221" s="1100" t="s">
        <v>8717</v>
      </c>
      <c r="B1221" s="1" t="s">
        <v>108</v>
      </c>
      <c r="C1221" s="1" t="s">
        <v>36</v>
      </c>
      <c r="D1221" s="527">
        <v>41893</v>
      </c>
      <c r="E1221" s="137">
        <v>0.3923611111111111</v>
      </c>
      <c r="F1221" s="527">
        <v>41893</v>
      </c>
      <c r="G1221" s="137">
        <v>0.4375</v>
      </c>
      <c r="H1221" s="137">
        <v>4.5138888888888895E-2</v>
      </c>
      <c r="I1221" s="1">
        <v>1</v>
      </c>
      <c r="J1221" s="1" t="s">
        <v>1284</v>
      </c>
      <c r="K1221" s="1"/>
      <c r="L1221" s="1" t="s">
        <v>126</v>
      </c>
      <c r="M1221" s="1" t="s">
        <v>12430</v>
      </c>
      <c r="N1221" s="1">
        <v>0.4</v>
      </c>
      <c r="O1221" s="1" t="s">
        <v>72</v>
      </c>
      <c r="P1221" s="1" t="s">
        <v>12430</v>
      </c>
      <c r="Q1221" s="1" t="s">
        <v>12584</v>
      </c>
      <c r="R1221" s="45">
        <f>T1221</f>
        <v>2.5000000000000001E-2</v>
      </c>
      <c r="S1221" s="1"/>
      <c r="T1221" s="1">
        <v>2.5000000000000001E-2</v>
      </c>
      <c r="U1221" s="1" t="s">
        <v>86</v>
      </c>
      <c r="V1221" s="1"/>
      <c r="W1221" s="1"/>
      <c r="X1221" s="1"/>
      <c r="Y1221" s="1"/>
      <c r="Z1221" s="1"/>
      <c r="AA1221" s="1"/>
      <c r="AB1221" s="1"/>
      <c r="AC1221" s="1"/>
      <c r="AD1221" s="1" t="s">
        <v>48</v>
      </c>
      <c r="AE1221" s="1" t="s">
        <v>98</v>
      </c>
      <c r="AF1221" s="1"/>
      <c r="AG1221" s="1094">
        <v>3</v>
      </c>
      <c r="AH1221" s="230">
        <v>1</v>
      </c>
      <c r="AI1221" s="230"/>
      <c r="AJ1221" s="230"/>
    </row>
    <row r="1222" spans="1:36" ht="31.5" hidden="1" customHeight="1" x14ac:dyDescent="0.2">
      <c r="A1222" s="1100" t="s">
        <v>8717</v>
      </c>
      <c r="B1222" s="1" t="s">
        <v>108</v>
      </c>
      <c r="C1222" s="1" t="s">
        <v>36</v>
      </c>
      <c r="D1222" s="527">
        <v>41893</v>
      </c>
      <c r="E1222" s="137">
        <v>0.44791666666666669</v>
      </c>
      <c r="F1222" s="527">
        <v>41893</v>
      </c>
      <c r="G1222" s="137">
        <v>0.47916666666666669</v>
      </c>
      <c r="H1222" s="137">
        <v>3.125E-2</v>
      </c>
      <c r="I1222" s="1">
        <v>1</v>
      </c>
      <c r="J1222" s="1" t="s">
        <v>12276</v>
      </c>
      <c r="K1222" s="1"/>
      <c r="L1222" s="1" t="s">
        <v>126</v>
      </c>
      <c r="M1222" s="1" t="s">
        <v>12585</v>
      </c>
      <c r="N1222" s="1">
        <v>0.4</v>
      </c>
      <c r="O1222" s="1" t="s">
        <v>72</v>
      </c>
      <c r="P1222" s="1" t="s">
        <v>12585</v>
      </c>
      <c r="Q1222" s="1" t="s">
        <v>12416</v>
      </c>
      <c r="R1222" s="45">
        <f>T1222</f>
        <v>8.6999999999999994E-2</v>
      </c>
      <c r="S1222" s="1"/>
      <c r="T1222" s="1">
        <v>8.6999999999999994E-2</v>
      </c>
      <c r="U1222" s="1" t="s">
        <v>86</v>
      </c>
      <c r="V1222" s="1"/>
      <c r="W1222" s="1"/>
      <c r="X1222" s="1"/>
      <c r="Y1222" s="1"/>
      <c r="Z1222" s="1"/>
      <c r="AA1222" s="1"/>
      <c r="AB1222" s="1"/>
      <c r="AC1222" s="1"/>
      <c r="AD1222" s="1" t="s">
        <v>40</v>
      </c>
      <c r="AE1222" s="1" t="s">
        <v>98</v>
      </c>
      <c r="AF1222" s="1"/>
      <c r="AG1222" s="1094">
        <v>3</v>
      </c>
      <c r="AH1222" s="230">
        <v>1</v>
      </c>
      <c r="AI1222" s="230"/>
      <c r="AJ1222" s="230"/>
    </row>
    <row r="1223" spans="1:36" ht="31.5" hidden="1" customHeight="1" x14ac:dyDescent="0.2">
      <c r="A1223" s="1100" t="s">
        <v>8717</v>
      </c>
      <c r="B1223" s="1" t="s">
        <v>108</v>
      </c>
      <c r="C1223" s="1" t="s">
        <v>36</v>
      </c>
      <c r="D1223" s="527">
        <v>41893</v>
      </c>
      <c r="E1223" s="137">
        <v>0.51041666666666663</v>
      </c>
      <c r="F1223" s="527">
        <v>41893</v>
      </c>
      <c r="G1223" s="137">
        <v>0.5493055555555556</v>
      </c>
      <c r="H1223" s="137">
        <v>3.888888888888889E-2</v>
      </c>
      <c r="I1223" s="1">
        <v>1</v>
      </c>
      <c r="J1223" s="1"/>
      <c r="K1223" s="1"/>
      <c r="L1223" s="1" t="s">
        <v>127</v>
      </c>
      <c r="M1223" s="1" t="s">
        <v>12586</v>
      </c>
      <c r="N1223" s="1">
        <v>0.4</v>
      </c>
      <c r="O1223" s="1" t="s">
        <v>72</v>
      </c>
      <c r="P1223" s="1" t="s">
        <v>12586</v>
      </c>
      <c r="Q1223" s="1" t="s">
        <v>12587</v>
      </c>
      <c r="R1223" s="45">
        <f>T1223</f>
        <v>0.10199999999999999</v>
      </c>
      <c r="S1223" s="1"/>
      <c r="T1223" s="1">
        <v>0.10199999999999999</v>
      </c>
      <c r="U1223" s="1" t="s">
        <v>86</v>
      </c>
      <c r="V1223" s="1"/>
      <c r="W1223" s="1"/>
      <c r="X1223" s="1"/>
      <c r="Y1223" s="1"/>
      <c r="Z1223" s="1"/>
      <c r="AA1223" s="1"/>
      <c r="AB1223" s="1"/>
      <c r="AC1223" s="1"/>
      <c r="AD1223" s="1" t="s">
        <v>59</v>
      </c>
      <c r="AE1223" s="1" t="s">
        <v>101</v>
      </c>
      <c r="AF1223" s="1"/>
      <c r="AG1223" s="1094">
        <v>3</v>
      </c>
      <c r="AH1223" s="230">
        <v>1</v>
      </c>
      <c r="AI1223" s="230"/>
      <c r="AJ1223" s="230"/>
    </row>
    <row r="1224" spans="1:36" ht="31.5" hidden="1" customHeight="1" x14ac:dyDescent="0.2">
      <c r="A1224" s="1100" t="s">
        <v>8717</v>
      </c>
      <c r="B1224" s="1" t="s">
        <v>108</v>
      </c>
      <c r="C1224" s="1" t="s">
        <v>36</v>
      </c>
      <c r="D1224" s="527">
        <v>41893</v>
      </c>
      <c r="E1224" s="137">
        <v>0.66666666666666663</v>
      </c>
      <c r="F1224" s="527">
        <v>41893</v>
      </c>
      <c r="G1224" s="137">
        <v>0.6875</v>
      </c>
      <c r="H1224" s="137">
        <v>2.0833333333333332E-2</v>
      </c>
      <c r="I1224" s="1">
        <v>1</v>
      </c>
      <c r="J1224" s="1" t="s">
        <v>12276</v>
      </c>
      <c r="K1224" s="1"/>
      <c r="L1224" s="1" t="s">
        <v>126</v>
      </c>
      <c r="M1224" s="1" t="s">
        <v>12588</v>
      </c>
      <c r="N1224" s="1">
        <v>0.4</v>
      </c>
      <c r="O1224" s="1" t="s">
        <v>72</v>
      </c>
      <c r="P1224" s="1" t="s">
        <v>12588</v>
      </c>
      <c r="Q1224" s="1" t="s">
        <v>12428</v>
      </c>
      <c r="R1224" s="45">
        <f>T1224</f>
        <v>5.1999999999999998E-2</v>
      </c>
      <c r="S1224" s="1"/>
      <c r="T1224" s="1">
        <v>5.1999999999999998E-2</v>
      </c>
      <c r="U1224" s="1" t="s">
        <v>86</v>
      </c>
      <c r="V1224" s="1"/>
      <c r="W1224" s="1"/>
      <c r="X1224" s="1"/>
      <c r="Y1224" s="1"/>
      <c r="Z1224" s="1"/>
      <c r="AA1224" s="1"/>
      <c r="AB1224" s="1"/>
      <c r="AC1224" s="1"/>
      <c r="AD1224" s="1" t="s">
        <v>40</v>
      </c>
      <c r="AE1224" s="1" t="s">
        <v>98</v>
      </c>
      <c r="AF1224" s="1"/>
      <c r="AG1224" s="1094">
        <v>3</v>
      </c>
      <c r="AH1224" s="230">
        <v>1</v>
      </c>
      <c r="AI1224" s="230"/>
      <c r="AJ1224" s="230"/>
    </row>
    <row r="1225" spans="1:36" ht="47.25" hidden="1" customHeight="1" x14ac:dyDescent="0.2">
      <c r="A1225" s="856" t="s">
        <v>8717</v>
      </c>
      <c r="B1225" s="544" t="s">
        <v>108</v>
      </c>
      <c r="C1225" s="544" t="s">
        <v>36</v>
      </c>
      <c r="D1225" s="552">
        <v>41894</v>
      </c>
      <c r="E1225" s="49"/>
      <c r="F1225" s="49"/>
      <c r="G1225" s="49"/>
      <c r="H1225" s="49"/>
      <c r="I1225" s="49"/>
      <c r="J1225" s="49"/>
      <c r="K1225" s="49"/>
      <c r="L1225" s="49"/>
      <c r="M1225" s="49"/>
      <c r="N1225" s="49"/>
      <c r="O1225" s="49"/>
      <c r="P1225" s="49"/>
      <c r="Q1225" s="545"/>
      <c r="R1225" s="47"/>
      <c r="S1225" s="47"/>
      <c r="T1225" s="47"/>
      <c r="U1225" s="46"/>
      <c r="V1225" s="46"/>
      <c r="W1225" s="46"/>
      <c r="X1225" s="46"/>
      <c r="Y1225" s="46"/>
      <c r="Z1225" s="46"/>
      <c r="AA1225" s="46"/>
      <c r="AB1225" s="46"/>
      <c r="AC1225" s="46"/>
      <c r="AD1225" s="46"/>
      <c r="AE1225" s="46"/>
      <c r="AF1225" s="46"/>
      <c r="AG1225" s="46" t="s">
        <v>203</v>
      </c>
      <c r="AH1225" s="546"/>
      <c r="AI1225" s="546"/>
      <c r="AJ1225" s="546"/>
    </row>
    <row r="1226" spans="1:36" ht="31.5" hidden="1" customHeight="1" x14ac:dyDescent="0.2">
      <c r="A1226" s="1100" t="s">
        <v>8717</v>
      </c>
      <c r="B1226" s="1" t="s">
        <v>108</v>
      </c>
      <c r="C1226" s="1" t="s">
        <v>36</v>
      </c>
      <c r="D1226" s="527">
        <v>41894</v>
      </c>
      <c r="E1226" s="137">
        <v>0.60416666666666663</v>
      </c>
      <c r="F1226" s="527">
        <v>41894</v>
      </c>
      <c r="G1226" s="137">
        <v>0.65277777777777779</v>
      </c>
      <c r="H1226" s="137">
        <v>4.8611111111111112E-2</v>
      </c>
      <c r="I1226" s="1">
        <v>1</v>
      </c>
      <c r="J1226" s="1" t="s">
        <v>12276</v>
      </c>
      <c r="K1226" s="1"/>
      <c r="L1226" s="1" t="s">
        <v>126</v>
      </c>
      <c r="M1226" s="1" t="s">
        <v>12589</v>
      </c>
      <c r="N1226" s="1">
        <v>0.4</v>
      </c>
      <c r="O1226" s="1" t="s">
        <v>72</v>
      </c>
      <c r="P1226" s="1" t="s">
        <v>12589</v>
      </c>
      <c r="Q1226" s="1" t="s">
        <v>12590</v>
      </c>
      <c r="R1226" s="45">
        <f>T1226</f>
        <v>0.111</v>
      </c>
      <c r="S1226" s="1"/>
      <c r="T1226" s="1">
        <v>0.111</v>
      </c>
      <c r="U1226" s="1" t="s">
        <v>86</v>
      </c>
      <c r="V1226" s="1"/>
      <c r="W1226" s="1"/>
      <c r="X1226" s="1"/>
      <c r="Y1226" s="1"/>
      <c r="Z1226" s="1"/>
      <c r="AA1226" s="1"/>
      <c r="AB1226" s="1"/>
      <c r="AC1226" s="1"/>
      <c r="AD1226" s="1" t="s">
        <v>40</v>
      </c>
      <c r="AE1226" s="1" t="s">
        <v>98</v>
      </c>
      <c r="AF1226" s="1"/>
      <c r="AG1226" s="1094">
        <v>1</v>
      </c>
      <c r="AH1226" s="230">
        <v>1</v>
      </c>
      <c r="AI1226" s="230"/>
      <c r="AJ1226" s="230"/>
    </row>
    <row r="1227" spans="1:36" ht="31.5" hidden="1" customHeight="1" x14ac:dyDescent="0.2">
      <c r="A1227" s="856" t="s">
        <v>8717</v>
      </c>
      <c r="B1227" s="544" t="s">
        <v>108</v>
      </c>
      <c r="C1227" s="544" t="s">
        <v>36</v>
      </c>
      <c r="D1227" s="552">
        <v>41895</v>
      </c>
      <c r="E1227" s="49"/>
      <c r="F1227" s="49"/>
      <c r="G1227" s="49"/>
      <c r="H1227" s="49"/>
      <c r="I1227" s="49"/>
      <c r="J1227" s="49"/>
      <c r="K1227" s="49"/>
      <c r="L1227" s="49"/>
      <c r="M1227" s="49"/>
      <c r="N1227" s="49"/>
      <c r="O1227" s="49"/>
      <c r="P1227" s="49"/>
      <c r="Q1227" s="545"/>
      <c r="R1227" s="47"/>
      <c r="S1227" s="47"/>
      <c r="T1227" s="47"/>
      <c r="U1227" s="46"/>
      <c r="V1227" s="46"/>
      <c r="W1227" s="46"/>
      <c r="X1227" s="46"/>
      <c r="Y1227" s="46"/>
      <c r="Z1227" s="46"/>
      <c r="AA1227" s="46"/>
      <c r="AB1227" s="46"/>
      <c r="AC1227" s="46"/>
      <c r="AD1227" s="46"/>
      <c r="AE1227" s="46"/>
      <c r="AF1227" s="46"/>
      <c r="AG1227" s="46" t="s">
        <v>203</v>
      </c>
      <c r="AH1227" s="546"/>
      <c r="AI1227" s="546"/>
      <c r="AJ1227" s="546"/>
    </row>
    <row r="1228" spans="1:36" ht="31.5" hidden="1" customHeight="1" x14ac:dyDescent="0.2">
      <c r="A1228" s="856" t="s">
        <v>8717</v>
      </c>
      <c r="B1228" s="544" t="s">
        <v>108</v>
      </c>
      <c r="C1228" s="544" t="s">
        <v>36</v>
      </c>
      <c r="D1228" s="552">
        <v>41896</v>
      </c>
      <c r="E1228" s="49"/>
      <c r="F1228" s="49"/>
      <c r="G1228" s="49"/>
      <c r="H1228" s="49"/>
      <c r="I1228" s="49"/>
      <c r="J1228" s="49"/>
      <c r="K1228" s="49"/>
      <c r="L1228" s="49"/>
      <c r="M1228" s="49"/>
      <c r="N1228" s="49"/>
      <c r="O1228" s="49"/>
      <c r="P1228" s="49"/>
      <c r="Q1228" s="545"/>
      <c r="R1228" s="47"/>
      <c r="S1228" s="47"/>
      <c r="T1228" s="47"/>
      <c r="U1228" s="46"/>
      <c r="V1228" s="46"/>
      <c r="W1228" s="46"/>
      <c r="X1228" s="46"/>
      <c r="Y1228" s="46"/>
      <c r="Z1228" s="46"/>
      <c r="AA1228" s="46"/>
      <c r="AB1228" s="46"/>
      <c r="AC1228" s="46"/>
      <c r="AD1228" s="46"/>
      <c r="AE1228" s="46"/>
      <c r="AF1228" s="46"/>
      <c r="AG1228" s="46" t="s">
        <v>203</v>
      </c>
      <c r="AH1228" s="546"/>
      <c r="AI1228" s="546"/>
      <c r="AJ1228" s="546"/>
    </row>
    <row r="1229" spans="1:36" ht="31.5" hidden="1" customHeight="1" x14ac:dyDescent="0.2">
      <c r="A1229" s="856" t="s">
        <v>8717</v>
      </c>
      <c r="B1229" s="544" t="s">
        <v>108</v>
      </c>
      <c r="C1229" s="544" t="s">
        <v>36</v>
      </c>
      <c r="D1229" s="50">
        <v>41897</v>
      </c>
      <c r="E1229" s="549">
        <v>0.36805555555555558</v>
      </c>
      <c r="F1229" s="46" t="s">
        <v>9121</v>
      </c>
      <c r="G1229" s="549">
        <v>0.375</v>
      </c>
      <c r="H1229" s="549">
        <v>6.9444444444444441E-3</v>
      </c>
      <c r="I1229" s="46">
        <v>3</v>
      </c>
      <c r="J1229" s="544" t="s">
        <v>183</v>
      </c>
      <c r="K1229" s="46" t="s">
        <v>183</v>
      </c>
      <c r="L1229" s="550" t="s">
        <v>125</v>
      </c>
      <c r="M1229" s="46" t="s">
        <v>8526</v>
      </c>
      <c r="N1229" s="550" t="s">
        <v>103</v>
      </c>
      <c r="O1229" s="46" t="s">
        <v>66</v>
      </c>
      <c r="P1229" s="46" t="s">
        <v>9122</v>
      </c>
      <c r="Q1229" s="545" t="s">
        <v>9123</v>
      </c>
      <c r="R1229" s="36">
        <v>0.11700000000000001</v>
      </c>
      <c r="S1229" s="36">
        <v>7.8E-2</v>
      </c>
      <c r="T1229" s="36">
        <v>0.19500000000000001</v>
      </c>
      <c r="U1229" s="28" t="s">
        <v>75</v>
      </c>
      <c r="V1229" s="36">
        <v>2013</v>
      </c>
      <c r="W1229" s="28" t="s">
        <v>2801</v>
      </c>
      <c r="X1229" s="36" t="s">
        <v>2803</v>
      </c>
      <c r="Y1229" s="36">
        <v>2013</v>
      </c>
      <c r="Z1229" s="107" t="s">
        <v>2799</v>
      </c>
      <c r="AA1229" s="36">
        <v>2014</v>
      </c>
      <c r="AB1229" s="107" t="s">
        <v>2799</v>
      </c>
      <c r="AC1229" s="36">
        <v>2013</v>
      </c>
      <c r="AD1229" s="28" t="s">
        <v>55</v>
      </c>
      <c r="AE1229" s="28" t="s">
        <v>98</v>
      </c>
      <c r="AF1229" s="46"/>
      <c r="AG1229" s="551"/>
      <c r="AH1229" s="546"/>
      <c r="AI1229" s="546"/>
      <c r="AJ1229" s="546"/>
    </row>
    <row r="1230" spans="1:36" ht="31.5" hidden="1" customHeight="1" x14ac:dyDescent="0.2">
      <c r="A1230" s="1100" t="s">
        <v>8717</v>
      </c>
      <c r="B1230" s="1" t="s">
        <v>108</v>
      </c>
      <c r="C1230" s="1" t="s">
        <v>36</v>
      </c>
      <c r="D1230" s="527">
        <v>41897</v>
      </c>
      <c r="E1230" s="137">
        <v>0.42986111111111108</v>
      </c>
      <c r="F1230" s="527">
        <v>41897</v>
      </c>
      <c r="G1230" s="137">
        <v>0.45624999999999999</v>
      </c>
      <c r="H1230" s="137">
        <v>2.6388888888888889E-2</v>
      </c>
      <c r="I1230" s="1">
        <v>1</v>
      </c>
      <c r="J1230" s="1" t="s">
        <v>1284</v>
      </c>
      <c r="K1230" s="1"/>
      <c r="L1230" s="1" t="s">
        <v>130</v>
      </c>
      <c r="M1230" s="1" t="s">
        <v>12591</v>
      </c>
      <c r="N1230" s="1">
        <v>0.4</v>
      </c>
      <c r="O1230" s="1" t="s">
        <v>66</v>
      </c>
      <c r="P1230" s="1" t="s">
        <v>12591</v>
      </c>
      <c r="Q1230" s="1" t="s">
        <v>12592</v>
      </c>
      <c r="R1230" s="45">
        <f>T1230</f>
        <v>2.3E-2</v>
      </c>
      <c r="S1230" s="1"/>
      <c r="T1230" s="1">
        <v>2.3E-2</v>
      </c>
      <c r="U1230" s="1" t="s">
        <v>75</v>
      </c>
      <c r="V1230" s="1"/>
      <c r="W1230" s="1"/>
      <c r="X1230" s="1"/>
      <c r="Y1230" s="1"/>
      <c r="Z1230" s="1"/>
      <c r="AA1230" s="1"/>
      <c r="AB1230" s="1"/>
      <c r="AC1230" s="1"/>
      <c r="AD1230" s="1" t="s">
        <v>62</v>
      </c>
      <c r="AE1230" s="1" t="s">
        <v>98</v>
      </c>
      <c r="AF1230" s="1"/>
      <c r="AG1230" s="1094">
        <v>1</v>
      </c>
      <c r="AH1230" s="230">
        <v>1</v>
      </c>
      <c r="AI1230" s="230"/>
      <c r="AJ1230" s="230"/>
    </row>
    <row r="1231" spans="1:36" s="3" customFormat="1" ht="31.5" hidden="1" customHeight="1" x14ac:dyDescent="0.2">
      <c r="A1231" s="1100" t="s">
        <v>8717</v>
      </c>
      <c r="B1231" s="1204" t="s">
        <v>108</v>
      </c>
      <c r="C1231" s="1204" t="s">
        <v>36</v>
      </c>
      <c r="D1231" s="527">
        <v>41897</v>
      </c>
      <c r="E1231" s="1504">
        <v>0.63749999999999996</v>
      </c>
      <c r="F1231" s="527">
        <v>41897</v>
      </c>
      <c r="G1231" s="1504">
        <v>0.72916666666666663</v>
      </c>
      <c r="H1231" s="1504">
        <v>9.1666666666666674E-2</v>
      </c>
      <c r="I1231" s="1204">
        <v>1</v>
      </c>
      <c r="J1231" s="1204"/>
      <c r="K1231" s="1204"/>
      <c r="L1231" s="1204" t="s">
        <v>126</v>
      </c>
      <c r="M1231" s="1204" t="s">
        <v>12593</v>
      </c>
      <c r="N1231" s="1204">
        <v>0.4</v>
      </c>
      <c r="O1231" s="1204" t="s">
        <v>72</v>
      </c>
      <c r="P1231" s="1204" t="s">
        <v>12593</v>
      </c>
      <c r="Q1231" s="1204" t="s">
        <v>12594</v>
      </c>
      <c r="R1231" s="353">
        <f>T1231</f>
        <v>0.89900000000000002</v>
      </c>
      <c r="S1231" s="1204"/>
      <c r="T1231" s="1204">
        <v>0.89900000000000002</v>
      </c>
      <c r="U1231" s="1204" t="s">
        <v>75</v>
      </c>
      <c r="V1231" s="1204"/>
      <c r="W1231" s="1204"/>
      <c r="X1231" s="1204"/>
      <c r="Y1231" s="1204"/>
      <c r="Z1231" s="1204"/>
      <c r="AA1231" s="1204"/>
      <c r="AB1231" s="1204"/>
      <c r="AC1231" s="1204"/>
      <c r="AD1231" s="1204" t="s">
        <v>59</v>
      </c>
      <c r="AE1231" s="1204" t="s">
        <v>98</v>
      </c>
      <c r="AF1231" s="1204"/>
      <c r="AG1231" s="1397">
        <v>1</v>
      </c>
      <c r="AH1231" s="230">
        <v>1</v>
      </c>
      <c r="AI1231" s="230"/>
      <c r="AJ1231" s="230"/>
    </row>
    <row r="1232" spans="1:36" s="3" customFormat="1" ht="31.5" hidden="1" customHeight="1" x14ac:dyDescent="0.2">
      <c r="A1232" s="856" t="s">
        <v>8717</v>
      </c>
      <c r="B1232" s="861" t="s">
        <v>108</v>
      </c>
      <c r="C1232" s="861" t="s">
        <v>36</v>
      </c>
      <c r="D1232" s="552">
        <v>41898</v>
      </c>
      <c r="E1232" s="876"/>
      <c r="F1232" s="49"/>
      <c r="G1232" s="876"/>
      <c r="H1232" s="876"/>
      <c r="I1232" s="876"/>
      <c r="J1232" s="876"/>
      <c r="K1232" s="876"/>
      <c r="L1232" s="876"/>
      <c r="M1232" s="876"/>
      <c r="N1232" s="876"/>
      <c r="O1232" s="876"/>
      <c r="P1232" s="876"/>
      <c r="Q1232" s="927"/>
      <c r="R1232" s="945"/>
      <c r="S1232" s="945"/>
      <c r="T1232" s="945"/>
      <c r="U1232" s="856"/>
      <c r="V1232" s="856"/>
      <c r="W1232" s="856"/>
      <c r="X1232" s="856"/>
      <c r="Y1232" s="856"/>
      <c r="Z1232" s="856"/>
      <c r="AA1232" s="856"/>
      <c r="AB1232" s="856"/>
      <c r="AC1232" s="856"/>
      <c r="AD1232" s="856"/>
      <c r="AE1232" s="856"/>
      <c r="AF1232" s="856"/>
      <c r="AG1232" s="856" t="s">
        <v>203</v>
      </c>
      <c r="AH1232" s="546"/>
      <c r="AI1232" s="546"/>
      <c r="AJ1232" s="546"/>
    </row>
    <row r="1233" spans="1:36" ht="47.25" hidden="1" customHeight="1" x14ac:dyDescent="0.2">
      <c r="A1233" s="856" t="s">
        <v>8717</v>
      </c>
      <c r="B1233" s="861" t="s">
        <v>108</v>
      </c>
      <c r="C1233" s="861" t="s">
        <v>36</v>
      </c>
      <c r="D1233" s="552">
        <v>41899</v>
      </c>
      <c r="E1233" s="876"/>
      <c r="F1233" s="49"/>
      <c r="G1233" s="876"/>
      <c r="H1233" s="876"/>
      <c r="I1233" s="876"/>
      <c r="J1233" s="876"/>
      <c r="K1233" s="876"/>
      <c r="L1233" s="876"/>
      <c r="M1233" s="876"/>
      <c r="N1233" s="876"/>
      <c r="O1233" s="49"/>
      <c r="P1233" s="876"/>
      <c r="Q1233" s="927"/>
      <c r="R1233" s="945"/>
      <c r="S1233" s="945"/>
      <c r="T1233" s="945"/>
      <c r="U1233" s="46"/>
      <c r="V1233" s="46"/>
      <c r="W1233" s="46"/>
      <c r="X1233" s="46"/>
      <c r="Y1233" s="46"/>
      <c r="Z1233" s="46"/>
      <c r="AA1233" s="46"/>
      <c r="AB1233" s="46"/>
      <c r="AC1233" s="46"/>
      <c r="AD1233" s="46"/>
      <c r="AE1233" s="856"/>
      <c r="AF1233" s="856"/>
      <c r="AG1233" s="856" t="s">
        <v>203</v>
      </c>
      <c r="AH1233" s="546"/>
      <c r="AI1233" s="546"/>
      <c r="AJ1233" s="546"/>
    </row>
    <row r="1234" spans="1:36" ht="63" hidden="1" customHeight="1" x14ac:dyDescent="0.2">
      <c r="A1234" s="1100" t="s">
        <v>8717</v>
      </c>
      <c r="B1234" s="1204" t="s">
        <v>108</v>
      </c>
      <c r="C1234" s="1204" t="s">
        <v>36</v>
      </c>
      <c r="D1234" s="527">
        <v>41899</v>
      </c>
      <c r="E1234" s="1504">
        <v>0.37847222222222227</v>
      </c>
      <c r="F1234" s="527">
        <v>41899</v>
      </c>
      <c r="G1234" s="1504">
        <v>0.4513888888888889</v>
      </c>
      <c r="H1234" s="1504">
        <v>7.2916666666666671E-2</v>
      </c>
      <c r="I1234" s="1204">
        <v>1</v>
      </c>
      <c r="J1234" s="1204" t="s">
        <v>1284</v>
      </c>
      <c r="K1234" s="1204"/>
      <c r="L1234" s="1204" t="s">
        <v>126</v>
      </c>
      <c r="M1234" s="1204" t="s">
        <v>12559</v>
      </c>
      <c r="N1234" s="1204">
        <v>0.4</v>
      </c>
      <c r="O1234" s="1" t="s">
        <v>72</v>
      </c>
      <c r="P1234" s="1204" t="s">
        <v>12559</v>
      </c>
      <c r="Q1234" s="1639" t="s">
        <v>12595</v>
      </c>
      <c r="R1234" s="353">
        <f>T1234</f>
        <v>2.5999999999999999E-2</v>
      </c>
      <c r="S1234" s="1204"/>
      <c r="T1234" s="1204">
        <v>2.5999999999999999E-2</v>
      </c>
      <c r="U1234" s="1204" t="s">
        <v>86</v>
      </c>
      <c r="V1234" s="1204"/>
      <c r="W1234" s="1204"/>
      <c r="X1234" s="1204"/>
      <c r="Y1234" s="1204"/>
      <c r="Z1234" s="1204"/>
      <c r="AA1234" s="1204"/>
      <c r="AB1234" s="1204"/>
      <c r="AC1234" s="1204"/>
      <c r="AD1234" s="1" t="s">
        <v>60</v>
      </c>
      <c r="AE1234" s="1204" t="s">
        <v>101</v>
      </c>
      <c r="AF1234" s="1204"/>
      <c r="AG1234" s="1397">
        <v>3</v>
      </c>
      <c r="AH1234" s="230">
        <v>1</v>
      </c>
      <c r="AI1234" s="230"/>
      <c r="AJ1234" s="230"/>
    </row>
    <row r="1235" spans="1:36" ht="94.5" hidden="1" customHeight="1" x14ac:dyDescent="0.2">
      <c r="A1235" s="856" t="s">
        <v>8717</v>
      </c>
      <c r="B1235" s="861" t="s">
        <v>108</v>
      </c>
      <c r="C1235" s="861" t="s">
        <v>36</v>
      </c>
      <c r="D1235" s="552">
        <v>41900</v>
      </c>
      <c r="E1235" s="872">
        <v>0.78194444444444444</v>
      </c>
      <c r="F1235" s="46" t="s">
        <v>9124</v>
      </c>
      <c r="G1235" s="872">
        <v>0.82986111111111116</v>
      </c>
      <c r="H1235" s="872">
        <v>4.7916666666666663E-2</v>
      </c>
      <c r="I1235" s="856">
        <v>187</v>
      </c>
      <c r="J1235" s="861" t="s">
        <v>183</v>
      </c>
      <c r="K1235" s="856" t="s">
        <v>183</v>
      </c>
      <c r="L1235" s="1605" t="s">
        <v>125</v>
      </c>
      <c r="M1235" s="856" t="s">
        <v>9125</v>
      </c>
      <c r="N1235" s="856">
        <v>110</v>
      </c>
      <c r="O1235" s="856" t="s">
        <v>66</v>
      </c>
      <c r="P1235" s="856" t="s">
        <v>9126</v>
      </c>
      <c r="Q1235" s="1648" t="s">
        <v>9127</v>
      </c>
      <c r="R1235" s="125">
        <v>18.07</v>
      </c>
      <c r="S1235" s="125">
        <v>8.83</v>
      </c>
      <c r="T1235" s="125">
        <v>26.9</v>
      </c>
      <c r="U1235" s="123" t="s">
        <v>75</v>
      </c>
      <c r="V1235" s="125" t="s">
        <v>2799</v>
      </c>
      <c r="W1235" s="123" t="s">
        <v>2799</v>
      </c>
      <c r="X1235" s="125" t="s">
        <v>2799</v>
      </c>
      <c r="Y1235" s="125" t="s">
        <v>2799</v>
      </c>
      <c r="Z1235" s="994" t="s">
        <v>2799</v>
      </c>
      <c r="AA1235" s="125" t="s">
        <v>2799</v>
      </c>
      <c r="AB1235" s="994" t="s">
        <v>2799</v>
      </c>
      <c r="AC1235" s="125" t="s">
        <v>2799</v>
      </c>
      <c r="AD1235" s="123" t="s">
        <v>55</v>
      </c>
      <c r="AE1235" s="123" t="s">
        <v>98</v>
      </c>
      <c r="AF1235" s="856"/>
      <c r="AG1235" s="856"/>
      <c r="AH1235" s="546"/>
      <c r="AI1235" s="546"/>
      <c r="AJ1235" s="546"/>
    </row>
    <row r="1236" spans="1:36" ht="94.5" hidden="1" customHeight="1" x14ac:dyDescent="0.2">
      <c r="A1236" s="1100" t="s">
        <v>8717</v>
      </c>
      <c r="B1236" s="1204" t="s">
        <v>108</v>
      </c>
      <c r="C1236" s="1204" t="s">
        <v>36</v>
      </c>
      <c r="D1236" s="527">
        <v>41900</v>
      </c>
      <c r="E1236" s="1504">
        <v>0.62361111111111112</v>
      </c>
      <c r="F1236" s="527">
        <v>41900</v>
      </c>
      <c r="G1236" s="1504">
        <v>0.65833333333333333</v>
      </c>
      <c r="H1236" s="1504">
        <v>3.4722222222222224E-2</v>
      </c>
      <c r="I1236" s="1204">
        <v>1</v>
      </c>
      <c r="J1236" s="1204" t="s">
        <v>1284</v>
      </c>
      <c r="K1236" s="1204"/>
      <c r="L1236" s="1204" t="s">
        <v>126</v>
      </c>
      <c r="M1236" s="1204" t="s">
        <v>12596</v>
      </c>
      <c r="N1236" s="1204">
        <v>0.4</v>
      </c>
      <c r="O1236" s="1204" t="s">
        <v>72</v>
      </c>
      <c r="P1236" s="1204" t="s">
        <v>12596</v>
      </c>
      <c r="Q1236" s="1639" t="s">
        <v>12597</v>
      </c>
      <c r="R1236" s="353">
        <f>T1236</f>
        <v>0.7</v>
      </c>
      <c r="S1236" s="1204"/>
      <c r="T1236" s="1204">
        <v>0.7</v>
      </c>
      <c r="U1236" s="1204" t="s">
        <v>86</v>
      </c>
      <c r="V1236" s="1204"/>
      <c r="W1236" s="1204"/>
      <c r="X1236" s="1204"/>
      <c r="Y1236" s="1204"/>
      <c r="Z1236" s="1204"/>
      <c r="AA1236" s="1204"/>
      <c r="AB1236" s="1204"/>
      <c r="AC1236" s="1204"/>
      <c r="AD1236" s="1" t="s">
        <v>49</v>
      </c>
      <c r="AE1236" s="1204" t="s">
        <v>98</v>
      </c>
      <c r="AF1236" s="1204"/>
      <c r="AG1236" s="1397">
        <v>1</v>
      </c>
      <c r="AH1236" s="230">
        <v>1</v>
      </c>
      <c r="AI1236" s="230"/>
      <c r="AJ1236" s="230"/>
    </row>
    <row r="1237" spans="1:36" ht="31.5" hidden="1" customHeight="1" x14ac:dyDescent="0.2">
      <c r="A1237" s="1100" t="s">
        <v>8717</v>
      </c>
      <c r="B1237" s="1204" t="s">
        <v>108</v>
      </c>
      <c r="C1237" s="1204" t="s">
        <v>36</v>
      </c>
      <c r="D1237" s="527">
        <v>41900</v>
      </c>
      <c r="E1237" s="1504">
        <v>0.78194444444444444</v>
      </c>
      <c r="F1237" s="527">
        <v>41900</v>
      </c>
      <c r="G1237" s="1504" t="s">
        <v>12598</v>
      </c>
      <c r="H1237" s="1504">
        <v>0.21805555555555556</v>
      </c>
      <c r="I1237" s="1204">
        <v>1</v>
      </c>
      <c r="J1237" s="1204"/>
      <c r="K1237" s="1204"/>
      <c r="L1237" s="1204" t="s">
        <v>126</v>
      </c>
      <c r="M1237" s="1204" t="s">
        <v>12599</v>
      </c>
      <c r="N1237" s="1204">
        <v>0.4</v>
      </c>
      <c r="O1237" s="1204" t="s">
        <v>72</v>
      </c>
      <c r="P1237" s="1204" t="s">
        <v>12599</v>
      </c>
      <c r="Q1237" s="1639" t="s">
        <v>12600</v>
      </c>
      <c r="R1237" s="353">
        <f>T1237</f>
        <v>0.57399999999999995</v>
      </c>
      <c r="S1237" s="1204"/>
      <c r="T1237" s="1204">
        <v>0.57399999999999995</v>
      </c>
      <c r="U1237" s="1204" t="s">
        <v>86</v>
      </c>
      <c r="V1237" s="1204"/>
      <c r="W1237" s="1204"/>
      <c r="X1237" s="1204"/>
      <c r="Y1237" s="1204"/>
      <c r="Z1237" s="1204"/>
      <c r="AA1237" s="1204"/>
      <c r="AB1237" s="1204"/>
      <c r="AC1237" s="1204"/>
      <c r="AD1237" s="1204" t="s">
        <v>55</v>
      </c>
      <c r="AE1237" s="1204" t="s">
        <v>102</v>
      </c>
      <c r="AF1237" s="1204"/>
      <c r="AG1237" s="1397">
        <v>3</v>
      </c>
      <c r="AH1237" s="230">
        <v>1</v>
      </c>
      <c r="AI1237" s="230"/>
      <c r="AJ1237" s="230"/>
    </row>
    <row r="1238" spans="1:36" ht="31.5" hidden="1" customHeight="1" x14ac:dyDescent="0.2">
      <c r="A1238" s="856" t="s">
        <v>8717</v>
      </c>
      <c r="B1238" s="861" t="s">
        <v>108</v>
      </c>
      <c r="C1238" s="861" t="s">
        <v>36</v>
      </c>
      <c r="D1238" s="552">
        <v>41901</v>
      </c>
      <c r="E1238" s="876"/>
      <c r="F1238" s="49"/>
      <c r="G1238" s="876"/>
      <c r="H1238" s="876"/>
      <c r="I1238" s="876"/>
      <c r="J1238" s="876"/>
      <c r="K1238" s="876"/>
      <c r="L1238" s="876"/>
      <c r="M1238" s="876"/>
      <c r="N1238" s="876"/>
      <c r="O1238" s="876"/>
      <c r="P1238" s="876"/>
      <c r="Q1238" s="1648"/>
      <c r="R1238" s="945"/>
      <c r="S1238" s="945"/>
      <c r="T1238" s="945"/>
      <c r="U1238" s="856"/>
      <c r="V1238" s="856"/>
      <c r="W1238" s="856"/>
      <c r="X1238" s="856"/>
      <c r="Y1238" s="856"/>
      <c r="Z1238" s="856"/>
      <c r="AA1238" s="856"/>
      <c r="AB1238" s="856"/>
      <c r="AC1238" s="856"/>
      <c r="AD1238" s="856"/>
      <c r="AE1238" s="856"/>
      <c r="AF1238" s="856"/>
      <c r="AG1238" s="856" t="s">
        <v>203</v>
      </c>
      <c r="AH1238" s="546"/>
      <c r="AI1238" s="546"/>
      <c r="AJ1238" s="546"/>
    </row>
    <row r="1239" spans="1:36" ht="92.25" hidden="1" customHeight="1" x14ac:dyDescent="0.2">
      <c r="A1239" s="1100" t="s">
        <v>8717</v>
      </c>
      <c r="B1239" s="1204" t="s">
        <v>108</v>
      </c>
      <c r="C1239" s="1204" t="s">
        <v>36</v>
      </c>
      <c r="D1239" s="527">
        <v>41901</v>
      </c>
      <c r="E1239" s="1504">
        <v>0.43333333333333335</v>
      </c>
      <c r="F1239" s="527">
        <v>41901</v>
      </c>
      <c r="G1239" s="1504">
        <v>0.49305555555555558</v>
      </c>
      <c r="H1239" s="1504">
        <v>5.9722222222222225E-2</v>
      </c>
      <c r="I1239" s="1204">
        <v>4</v>
      </c>
      <c r="J1239" s="1204"/>
      <c r="K1239" s="1204"/>
      <c r="L1239" s="1204" t="s">
        <v>128</v>
      </c>
      <c r="M1239" s="1204" t="s">
        <v>12601</v>
      </c>
      <c r="N1239" s="1204">
        <v>0.4</v>
      </c>
      <c r="O1239" s="1204" t="s">
        <v>66</v>
      </c>
      <c r="P1239" s="1204" t="s">
        <v>12601</v>
      </c>
      <c r="Q1239" s="1204" t="s">
        <v>12602</v>
      </c>
      <c r="R1239" s="353">
        <f>T1239</f>
        <v>0.253</v>
      </c>
      <c r="S1239" s="1204"/>
      <c r="T1239" s="1204">
        <v>0.253</v>
      </c>
      <c r="U1239" s="1204" t="s">
        <v>75</v>
      </c>
      <c r="V1239" s="1204"/>
      <c r="W1239" s="1204"/>
      <c r="X1239" s="1204"/>
      <c r="Y1239" s="1204"/>
      <c r="Z1239" s="1204"/>
      <c r="AA1239" s="1204"/>
      <c r="AB1239" s="1204"/>
      <c r="AC1239" s="1204"/>
      <c r="AD1239" s="1204" t="s">
        <v>52</v>
      </c>
      <c r="AE1239" s="1204" t="s">
        <v>102</v>
      </c>
      <c r="AF1239" s="1204"/>
      <c r="AG1239" s="1397">
        <v>3</v>
      </c>
      <c r="AH1239" s="230">
        <v>1</v>
      </c>
      <c r="AI1239" s="230"/>
      <c r="AJ1239" s="230"/>
    </row>
    <row r="1240" spans="1:36" ht="31.5" hidden="1" customHeight="1" x14ac:dyDescent="0.2">
      <c r="A1240" s="856" t="s">
        <v>8717</v>
      </c>
      <c r="B1240" s="861" t="s">
        <v>108</v>
      </c>
      <c r="C1240" s="861" t="s">
        <v>36</v>
      </c>
      <c r="D1240" s="552">
        <v>41902</v>
      </c>
      <c r="E1240" s="876"/>
      <c r="F1240" s="49"/>
      <c r="G1240" s="876"/>
      <c r="H1240" s="876"/>
      <c r="I1240" s="876"/>
      <c r="J1240" s="876"/>
      <c r="K1240" s="876"/>
      <c r="L1240" s="876"/>
      <c r="M1240" s="876"/>
      <c r="N1240" s="876"/>
      <c r="O1240" s="876"/>
      <c r="P1240" s="876"/>
      <c r="Q1240" s="1648"/>
      <c r="R1240" s="945"/>
      <c r="S1240" s="945"/>
      <c r="T1240" s="945"/>
      <c r="U1240" s="856"/>
      <c r="V1240" s="856"/>
      <c r="W1240" s="856"/>
      <c r="X1240" s="856"/>
      <c r="Y1240" s="856"/>
      <c r="Z1240" s="856"/>
      <c r="AA1240" s="856"/>
      <c r="AB1240" s="856"/>
      <c r="AC1240" s="856"/>
      <c r="AD1240" s="856"/>
      <c r="AE1240" s="856"/>
      <c r="AF1240" s="856"/>
      <c r="AG1240" s="856" t="s">
        <v>203</v>
      </c>
      <c r="AH1240" s="546"/>
      <c r="AI1240" s="546"/>
      <c r="AJ1240" s="546"/>
    </row>
    <row r="1241" spans="1:36" ht="126" hidden="1" customHeight="1" x14ac:dyDescent="0.2">
      <c r="A1241" s="856" t="s">
        <v>8717</v>
      </c>
      <c r="B1241" s="861" t="s">
        <v>108</v>
      </c>
      <c r="C1241" s="861" t="s">
        <v>36</v>
      </c>
      <c r="D1241" s="552">
        <v>41903</v>
      </c>
      <c r="E1241" s="876"/>
      <c r="F1241" s="49"/>
      <c r="G1241" s="876"/>
      <c r="H1241" s="876"/>
      <c r="I1241" s="876"/>
      <c r="J1241" s="876"/>
      <c r="K1241" s="876"/>
      <c r="L1241" s="876"/>
      <c r="M1241" s="876"/>
      <c r="N1241" s="876"/>
      <c r="O1241" s="876"/>
      <c r="P1241" s="876"/>
      <c r="Q1241" s="1648"/>
      <c r="R1241" s="945"/>
      <c r="S1241" s="945"/>
      <c r="T1241" s="945"/>
      <c r="U1241" s="46"/>
      <c r="V1241" s="46"/>
      <c r="W1241" s="46"/>
      <c r="X1241" s="46"/>
      <c r="Y1241" s="46"/>
      <c r="Z1241" s="46"/>
      <c r="AA1241" s="46"/>
      <c r="AB1241" s="46"/>
      <c r="AC1241" s="46"/>
      <c r="AD1241" s="46"/>
      <c r="AE1241" s="46"/>
      <c r="AF1241" s="46"/>
      <c r="AG1241" s="46" t="s">
        <v>203</v>
      </c>
      <c r="AH1241" s="546"/>
      <c r="AI1241" s="546"/>
      <c r="AJ1241" s="546"/>
    </row>
    <row r="1242" spans="1:36" ht="78.75" hidden="1" customHeight="1" x14ac:dyDescent="0.2">
      <c r="A1242" s="856" t="s">
        <v>8717</v>
      </c>
      <c r="B1242" s="861" t="s">
        <v>108</v>
      </c>
      <c r="C1242" s="861" t="s">
        <v>36</v>
      </c>
      <c r="D1242" s="552">
        <v>41904</v>
      </c>
      <c r="E1242" s="876"/>
      <c r="F1242" s="49"/>
      <c r="G1242" s="876"/>
      <c r="H1242" s="876"/>
      <c r="I1242" s="876"/>
      <c r="J1242" s="876"/>
      <c r="K1242" s="876"/>
      <c r="L1242" s="876"/>
      <c r="M1242" s="876"/>
      <c r="N1242" s="876"/>
      <c r="O1242" s="876"/>
      <c r="P1242" s="876"/>
      <c r="Q1242" s="1648"/>
      <c r="R1242" s="945"/>
      <c r="S1242" s="945"/>
      <c r="T1242" s="945"/>
      <c r="U1242" s="46"/>
      <c r="V1242" s="46"/>
      <c r="W1242" s="46"/>
      <c r="X1242" s="46"/>
      <c r="Y1242" s="46"/>
      <c r="Z1242" s="46"/>
      <c r="AA1242" s="46"/>
      <c r="AB1242" s="46"/>
      <c r="AC1242" s="46"/>
      <c r="AD1242" s="46"/>
      <c r="AE1242" s="856"/>
      <c r="AF1242" s="856"/>
      <c r="AG1242" s="856" t="s">
        <v>203</v>
      </c>
      <c r="AH1242" s="546"/>
      <c r="AI1242" s="546"/>
      <c r="AJ1242" s="546"/>
    </row>
    <row r="1243" spans="1:36" ht="94.5" hidden="1" customHeight="1" x14ac:dyDescent="0.2">
      <c r="A1243" s="856" t="s">
        <v>8717</v>
      </c>
      <c r="B1243" s="861" t="s">
        <v>108</v>
      </c>
      <c r="C1243" s="544" t="s">
        <v>36</v>
      </c>
      <c r="D1243" s="552">
        <v>41906</v>
      </c>
      <c r="E1243" s="872">
        <v>5.7638888888888885E-2</v>
      </c>
      <c r="F1243" s="46" t="s">
        <v>9128</v>
      </c>
      <c r="G1243" s="872">
        <v>0.18472222222222223</v>
      </c>
      <c r="H1243" s="872">
        <v>0.12708333333333333</v>
      </c>
      <c r="I1243" s="856">
        <v>48</v>
      </c>
      <c r="J1243" s="856" t="s">
        <v>183</v>
      </c>
      <c r="K1243" s="856" t="s">
        <v>183</v>
      </c>
      <c r="L1243" s="1605" t="s">
        <v>125</v>
      </c>
      <c r="M1243" s="856" t="s">
        <v>9129</v>
      </c>
      <c r="N1243" s="856">
        <v>35</v>
      </c>
      <c r="O1243" s="856" t="s">
        <v>66</v>
      </c>
      <c r="P1243" s="856" t="s">
        <v>9130</v>
      </c>
      <c r="Q1243" s="927" t="s">
        <v>9131</v>
      </c>
      <c r="R1243" s="942">
        <v>5.96</v>
      </c>
      <c r="S1243" s="942">
        <v>2.9430000000000001</v>
      </c>
      <c r="T1243" s="125">
        <v>8.9030000000000005</v>
      </c>
      <c r="U1243" s="28" t="s">
        <v>75</v>
      </c>
      <c r="V1243" s="36" t="s">
        <v>2799</v>
      </c>
      <c r="W1243" s="28" t="s">
        <v>2799</v>
      </c>
      <c r="X1243" s="36" t="s">
        <v>2799</v>
      </c>
      <c r="Y1243" s="36" t="s">
        <v>2799</v>
      </c>
      <c r="Z1243" s="107" t="s">
        <v>2799</v>
      </c>
      <c r="AA1243" s="36" t="s">
        <v>2799</v>
      </c>
      <c r="AB1243" s="107" t="s">
        <v>2799</v>
      </c>
      <c r="AC1243" s="36" t="s">
        <v>2799</v>
      </c>
      <c r="AD1243" s="28" t="s">
        <v>55</v>
      </c>
      <c r="AE1243" s="123" t="s">
        <v>98</v>
      </c>
      <c r="AF1243" s="856"/>
      <c r="AG1243" s="856"/>
      <c r="AH1243" s="546"/>
      <c r="AI1243" s="546"/>
      <c r="AJ1243" s="546"/>
    </row>
    <row r="1244" spans="1:36" ht="141.75" hidden="1" customHeight="1" x14ac:dyDescent="0.2">
      <c r="A1244" s="1100" t="s">
        <v>8717</v>
      </c>
      <c r="B1244" s="1204" t="s">
        <v>108</v>
      </c>
      <c r="C1244" s="1204" t="s">
        <v>36</v>
      </c>
      <c r="D1244" s="527">
        <v>41906</v>
      </c>
      <c r="E1244" s="1504">
        <v>0.29236111111111113</v>
      </c>
      <c r="F1244" s="527">
        <v>41906</v>
      </c>
      <c r="G1244" s="1504">
        <v>0.89444444444444438</v>
      </c>
      <c r="H1244" s="1504">
        <v>0.6020833333333333</v>
      </c>
      <c r="I1244" s="1204">
        <v>77</v>
      </c>
      <c r="J1244" s="1204" t="s">
        <v>1284</v>
      </c>
      <c r="K1244" s="1204"/>
      <c r="L1244" s="1204" t="s">
        <v>128</v>
      </c>
      <c r="M1244" s="1204" t="s">
        <v>12603</v>
      </c>
      <c r="N1244" s="1204">
        <v>0.4</v>
      </c>
      <c r="O1244" s="1" t="s">
        <v>66</v>
      </c>
      <c r="P1244" s="1204" t="s">
        <v>12603</v>
      </c>
      <c r="Q1244" s="1204" t="s">
        <v>12604</v>
      </c>
      <c r="R1244" s="353">
        <f>T1244</f>
        <v>8.7780000000000005</v>
      </c>
      <c r="S1244" s="1204"/>
      <c r="T1244" s="1204">
        <v>8.7780000000000005</v>
      </c>
      <c r="U1244" s="1" t="s">
        <v>75</v>
      </c>
      <c r="V1244" s="1"/>
      <c r="W1244" s="1"/>
      <c r="X1244" s="1"/>
      <c r="Y1244" s="1"/>
      <c r="Z1244" s="1"/>
      <c r="AA1244" s="1"/>
      <c r="AB1244" s="1"/>
      <c r="AC1244" s="1"/>
      <c r="AD1244" s="1" t="s">
        <v>52</v>
      </c>
      <c r="AE1244" s="1204" t="s">
        <v>102</v>
      </c>
      <c r="AF1244" s="1204"/>
      <c r="AG1244" s="1397">
        <v>3</v>
      </c>
      <c r="AH1244" s="230">
        <v>1</v>
      </c>
      <c r="AI1244" s="230"/>
      <c r="AJ1244" s="230"/>
    </row>
    <row r="1245" spans="1:36" ht="15.75" hidden="1" customHeight="1" x14ac:dyDescent="0.2">
      <c r="A1245" s="1100" t="s">
        <v>8717</v>
      </c>
      <c r="B1245" s="1204" t="s">
        <v>108</v>
      </c>
      <c r="C1245" s="1204" t="s">
        <v>36</v>
      </c>
      <c r="D1245" s="527">
        <v>41906</v>
      </c>
      <c r="E1245" s="1504">
        <v>0.15138888888888888</v>
      </c>
      <c r="F1245" s="527">
        <v>41906</v>
      </c>
      <c r="G1245" s="1504">
        <v>0.70694444444444438</v>
      </c>
      <c r="H1245" s="1504">
        <v>0.55555555555555558</v>
      </c>
      <c r="I1245" s="1204">
        <v>8</v>
      </c>
      <c r="J1245" s="1204" t="s">
        <v>1284</v>
      </c>
      <c r="K1245" s="1204"/>
      <c r="L1245" s="1204" t="s">
        <v>128</v>
      </c>
      <c r="M1245" s="1204" t="s">
        <v>12603</v>
      </c>
      <c r="N1245" s="1204">
        <v>0.4</v>
      </c>
      <c r="O1245" s="1204" t="s">
        <v>66</v>
      </c>
      <c r="P1245" s="1204" t="s">
        <v>12603</v>
      </c>
      <c r="Q1245" s="1204" t="s">
        <v>12605</v>
      </c>
      <c r="R1245" s="353">
        <f>T1245</f>
        <v>6.12</v>
      </c>
      <c r="S1245" s="1204"/>
      <c r="T1245" s="1204">
        <v>6.12</v>
      </c>
      <c r="U1245" s="1" t="s">
        <v>75</v>
      </c>
      <c r="V1245" s="1"/>
      <c r="W1245" s="1"/>
      <c r="X1245" s="1"/>
      <c r="Y1245" s="1"/>
      <c r="Z1245" s="1"/>
      <c r="AA1245" s="1"/>
      <c r="AB1245" s="1"/>
      <c r="AC1245" s="1"/>
      <c r="AD1245" s="1" t="s">
        <v>52</v>
      </c>
      <c r="AE1245" s="1204" t="s">
        <v>102</v>
      </c>
      <c r="AF1245" s="1204"/>
      <c r="AG1245" s="1397">
        <v>1</v>
      </c>
      <c r="AH1245" s="230">
        <v>1</v>
      </c>
      <c r="AI1245" s="230"/>
      <c r="AJ1245" s="230"/>
    </row>
    <row r="1246" spans="1:36" ht="31.5" hidden="1" customHeight="1" x14ac:dyDescent="0.2">
      <c r="A1246" s="1100" t="s">
        <v>8717</v>
      </c>
      <c r="B1246" s="1204" t="s">
        <v>108</v>
      </c>
      <c r="C1246" s="1204" t="s">
        <v>36</v>
      </c>
      <c r="D1246" s="527">
        <v>41906</v>
      </c>
      <c r="E1246" s="1504">
        <v>7.9861111111111105E-2</v>
      </c>
      <c r="F1246" s="527">
        <v>41906</v>
      </c>
      <c r="G1246" s="1504">
        <v>0.25347222222222221</v>
      </c>
      <c r="H1246" s="1504">
        <v>0.21527777777777779</v>
      </c>
      <c r="I1246" s="1204">
        <v>1</v>
      </c>
      <c r="J1246" s="1204"/>
      <c r="K1246" s="1204"/>
      <c r="L1246" s="1204" t="s">
        <v>126</v>
      </c>
      <c r="M1246" s="1204" t="s">
        <v>12606</v>
      </c>
      <c r="N1246" s="1204">
        <v>0.4</v>
      </c>
      <c r="O1246" s="1204" t="s">
        <v>72</v>
      </c>
      <c r="P1246" s="1204" t="s">
        <v>12606</v>
      </c>
      <c r="Q1246" s="1204" t="s">
        <v>12607</v>
      </c>
      <c r="R1246" s="353">
        <f>T1246</f>
        <v>2.9020000000000001</v>
      </c>
      <c r="S1246" s="1204"/>
      <c r="T1246" s="1204">
        <v>2.9020000000000001</v>
      </c>
      <c r="U1246" s="1" t="s">
        <v>75</v>
      </c>
      <c r="V1246" s="1"/>
      <c r="W1246" s="1"/>
      <c r="X1246" s="1"/>
      <c r="Y1246" s="1"/>
      <c r="Z1246" s="1"/>
      <c r="AA1246" s="1"/>
      <c r="AB1246" s="1"/>
      <c r="AC1246" s="1"/>
      <c r="AD1246" s="1" t="s">
        <v>60</v>
      </c>
      <c r="AE1246" s="1204" t="s">
        <v>101</v>
      </c>
      <c r="AF1246" s="1204"/>
      <c r="AG1246" s="1397">
        <v>2</v>
      </c>
      <c r="AH1246" s="230">
        <v>1</v>
      </c>
      <c r="AI1246" s="230"/>
      <c r="AJ1246" s="230"/>
    </row>
    <row r="1247" spans="1:36" ht="94.5" hidden="1" customHeight="1" x14ac:dyDescent="0.2">
      <c r="A1247" s="1100" t="s">
        <v>8717</v>
      </c>
      <c r="B1247" s="1204" t="s">
        <v>108</v>
      </c>
      <c r="C1247" s="1204" t="s">
        <v>36</v>
      </c>
      <c r="D1247" s="527">
        <v>41906</v>
      </c>
      <c r="E1247" s="1504">
        <v>6.25E-2</v>
      </c>
      <c r="F1247" s="527">
        <v>41906</v>
      </c>
      <c r="G1247" s="1504">
        <v>0.79166666666666663</v>
      </c>
      <c r="H1247" s="1504">
        <v>0.72916666666666663</v>
      </c>
      <c r="I1247" s="1204">
        <v>1</v>
      </c>
      <c r="J1247" s="1204"/>
      <c r="K1247" s="1204"/>
      <c r="L1247" s="1204" t="s">
        <v>126</v>
      </c>
      <c r="M1247" s="1204" t="s">
        <v>12608</v>
      </c>
      <c r="N1247" s="1204">
        <v>0.4</v>
      </c>
      <c r="O1247" s="1204" t="s">
        <v>72</v>
      </c>
      <c r="P1247" s="1204" t="s">
        <v>12608</v>
      </c>
      <c r="Q1247" s="1204" t="s">
        <v>12609</v>
      </c>
      <c r="R1247" s="353">
        <f>T1247</f>
        <v>0.14899999999999999</v>
      </c>
      <c r="S1247" s="1204"/>
      <c r="T1247" s="1204">
        <v>0.14899999999999999</v>
      </c>
      <c r="U1247" s="1" t="s">
        <v>75</v>
      </c>
      <c r="V1247" s="1"/>
      <c r="W1247" s="1"/>
      <c r="X1247" s="1"/>
      <c r="Y1247" s="1"/>
      <c r="Z1247" s="1"/>
      <c r="AA1247" s="1"/>
      <c r="AB1247" s="1"/>
      <c r="AC1247" s="1"/>
      <c r="AD1247" s="1" t="s">
        <v>55</v>
      </c>
      <c r="AE1247" s="1204" t="s">
        <v>98</v>
      </c>
      <c r="AF1247" s="1204"/>
      <c r="AG1247" s="1397">
        <v>2</v>
      </c>
      <c r="AH1247" s="230">
        <v>1</v>
      </c>
      <c r="AI1247" s="230"/>
      <c r="AJ1247" s="230"/>
    </row>
    <row r="1248" spans="1:36" ht="63" hidden="1" customHeight="1" x14ac:dyDescent="0.2">
      <c r="A1248" s="856" t="s">
        <v>8717</v>
      </c>
      <c r="B1248" s="861" t="s">
        <v>108</v>
      </c>
      <c r="C1248" s="861" t="s">
        <v>36</v>
      </c>
      <c r="D1248" s="552">
        <v>41907</v>
      </c>
      <c r="E1248" s="876"/>
      <c r="F1248" s="49"/>
      <c r="G1248" s="876"/>
      <c r="H1248" s="876"/>
      <c r="I1248" s="876"/>
      <c r="J1248" s="876"/>
      <c r="K1248" s="876"/>
      <c r="L1248" s="876"/>
      <c r="M1248" s="876"/>
      <c r="N1248" s="876"/>
      <c r="O1248" s="876"/>
      <c r="P1248" s="876"/>
      <c r="Q1248" s="927"/>
      <c r="R1248" s="945"/>
      <c r="S1248" s="945"/>
      <c r="T1248" s="945"/>
      <c r="U1248" s="856"/>
      <c r="V1248" s="856"/>
      <c r="W1248" s="856"/>
      <c r="X1248" s="856"/>
      <c r="Y1248" s="856"/>
      <c r="Z1248" s="856"/>
      <c r="AA1248" s="856"/>
      <c r="AB1248" s="856"/>
      <c r="AC1248" s="856"/>
      <c r="AD1248" s="856"/>
      <c r="AE1248" s="856"/>
      <c r="AF1248" s="856"/>
      <c r="AG1248" s="856" t="s">
        <v>203</v>
      </c>
      <c r="AH1248" s="546"/>
      <c r="AI1248" s="546"/>
      <c r="AJ1248" s="546"/>
    </row>
    <row r="1249" spans="1:36" ht="31.5" hidden="1" customHeight="1" x14ac:dyDescent="0.2">
      <c r="A1249" s="1100" t="s">
        <v>8717</v>
      </c>
      <c r="B1249" s="1204" t="s">
        <v>108</v>
      </c>
      <c r="C1249" s="1204" t="s">
        <v>36</v>
      </c>
      <c r="D1249" s="527">
        <v>41907</v>
      </c>
      <c r="E1249" s="1504">
        <v>0.7895833333333333</v>
      </c>
      <c r="F1249" s="527">
        <v>41907</v>
      </c>
      <c r="G1249" s="1504">
        <v>0.79861111111111116</v>
      </c>
      <c r="H1249" s="1504">
        <v>9.0277777777777787E-3</v>
      </c>
      <c r="I1249" s="1204">
        <v>3</v>
      </c>
      <c r="J1249" s="1204"/>
      <c r="K1249" s="1204"/>
      <c r="L1249" s="1204" t="s">
        <v>130</v>
      </c>
      <c r="M1249" s="1204" t="s">
        <v>12610</v>
      </c>
      <c r="N1249" s="1204">
        <v>0.4</v>
      </c>
      <c r="O1249" s="1204" t="s">
        <v>66</v>
      </c>
      <c r="P1249" s="1204" t="s">
        <v>12610</v>
      </c>
      <c r="Q1249" s="1204" t="s">
        <v>12611</v>
      </c>
      <c r="R1249" s="353">
        <f>T1249</f>
        <v>8.8999999999999996E-2</v>
      </c>
      <c r="S1249" s="1204"/>
      <c r="T1249" s="1204">
        <v>8.8999999999999996E-2</v>
      </c>
      <c r="U1249" s="1204" t="s">
        <v>75</v>
      </c>
      <c r="V1249" s="1204"/>
      <c r="W1249" s="1204"/>
      <c r="X1249" s="1204"/>
      <c r="Y1249" s="1204"/>
      <c r="Z1249" s="1204"/>
      <c r="AA1249" s="1204"/>
      <c r="AB1249" s="1204"/>
      <c r="AC1249" s="1204"/>
      <c r="AD1249" s="1204" t="s">
        <v>40</v>
      </c>
      <c r="AE1249" s="1204" t="s">
        <v>98</v>
      </c>
      <c r="AF1249" s="1204"/>
      <c r="AG1249" s="1397">
        <v>1</v>
      </c>
      <c r="AH1249" s="230">
        <v>1</v>
      </c>
      <c r="AI1249" s="230"/>
      <c r="AJ1249" s="230"/>
    </row>
    <row r="1250" spans="1:36" ht="31.5" hidden="1" customHeight="1" x14ac:dyDescent="0.2">
      <c r="A1250" s="856" t="s">
        <v>8717</v>
      </c>
      <c r="B1250" s="861" t="s">
        <v>108</v>
      </c>
      <c r="C1250" s="861" t="s">
        <v>36</v>
      </c>
      <c r="D1250" s="552">
        <v>41908</v>
      </c>
      <c r="E1250" s="876"/>
      <c r="F1250" s="49"/>
      <c r="G1250" s="876"/>
      <c r="H1250" s="876"/>
      <c r="I1250" s="876"/>
      <c r="J1250" s="876"/>
      <c r="K1250" s="876"/>
      <c r="L1250" s="876"/>
      <c r="M1250" s="876"/>
      <c r="N1250" s="876"/>
      <c r="O1250" s="876"/>
      <c r="P1250" s="876"/>
      <c r="Q1250" s="927"/>
      <c r="R1250" s="945"/>
      <c r="S1250" s="945"/>
      <c r="T1250" s="945"/>
      <c r="U1250" s="856"/>
      <c r="V1250" s="856"/>
      <c r="W1250" s="856"/>
      <c r="X1250" s="856"/>
      <c r="Y1250" s="856"/>
      <c r="Z1250" s="856"/>
      <c r="AA1250" s="856"/>
      <c r="AB1250" s="856"/>
      <c r="AC1250" s="856"/>
      <c r="AD1250" s="856"/>
      <c r="AE1250" s="856"/>
      <c r="AF1250" s="856"/>
      <c r="AG1250" s="856" t="s">
        <v>203</v>
      </c>
      <c r="AH1250" s="546"/>
      <c r="AI1250" s="546"/>
      <c r="AJ1250" s="546"/>
    </row>
    <row r="1251" spans="1:36" ht="31.5" hidden="1" customHeight="1" x14ac:dyDescent="0.2">
      <c r="A1251" s="856" t="s">
        <v>8717</v>
      </c>
      <c r="B1251" s="861" t="s">
        <v>108</v>
      </c>
      <c r="C1251" s="861" t="s">
        <v>36</v>
      </c>
      <c r="D1251" s="552">
        <v>41909</v>
      </c>
      <c r="E1251" s="876"/>
      <c r="F1251" s="49"/>
      <c r="G1251" s="876"/>
      <c r="H1251" s="876"/>
      <c r="I1251" s="876"/>
      <c r="J1251" s="876"/>
      <c r="K1251" s="876"/>
      <c r="L1251" s="876"/>
      <c r="M1251" s="876"/>
      <c r="N1251" s="876"/>
      <c r="O1251" s="876"/>
      <c r="P1251" s="876"/>
      <c r="Q1251" s="927"/>
      <c r="R1251" s="945"/>
      <c r="S1251" s="945"/>
      <c r="T1251" s="945"/>
      <c r="U1251" s="46"/>
      <c r="V1251" s="46"/>
      <c r="W1251" s="46"/>
      <c r="X1251" s="46"/>
      <c r="Y1251" s="46"/>
      <c r="Z1251" s="46"/>
      <c r="AA1251" s="46"/>
      <c r="AB1251" s="46"/>
      <c r="AC1251" s="46"/>
      <c r="AD1251" s="46"/>
      <c r="AE1251" s="856"/>
      <c r="AF1251" s="856"/>
      <c r="AG1251" s="856" t="s">
        <v>203</v>
      </c>
      <c r="AH1251" s="546"/>
      <c r="AI1251" s="546"/>
      <c r="AJ1251" s="546"/>
    </row>
    <row r="1252" spans="1:36" ht="31.5" hidden="1" customHeight="1" x14ac:dyDescent="0.2">
      <c r="A1252" s="856" t="s">
        <v>8717</v>
      </c>
      <c r="B1252" s="861" t="s">
        <v>108</v>
      </c>
      <c r="C1252" s="861" t="s">
        <v>36</v>
      </c>
      <c r="D1252" s="552">
        <v>41910</v>
      </c>
      <c r="E1252" s="876"/>
      <c r="F1252" s="49"/>
      <c r="G1252" s="876"/>
      <c r="H1252" s="876"/>
      <c r="I1252" s="876"/>
      <c r="J1252" s="876"/>
      <c r="K1252" s="876"/>
      <c r="L1252" s="876"/>
      <c r="M1252" s="876"/>
      <c r="N1252" s="876"/>
      <c r="O1252" s="876"/>
      <c r="P1252" s="876"/>
      <c r="Q1252" s="927"/>
      <c r="R1252" s="945"/>
      <c r="S1252" s="945"/>
      <c r="T1252" s="945"/>
      <c r="U1252" s="46"/>
      <c r="V1252" s="46"/>
      <c r="W1252" s="46"/>
      <c r="X1252" s="46"/>
      <c r="Y1252" s="46"/>
      <c r="Z1252" s="46"/>
      <c r="AA1252" s="46"/>
      <c r="AB1252" s="46"/>
      <c r="AC1252" s="46"/>
      <c r="AD1252" s="46"/>
      <c r="AE1252" s="856"/>
      <c r="AF1252" s="856"/>
      <c r="AG1252" s="856" t="s">
        <v>203</v>
      </c>
      <c r="AH1252" s="546"/>
      <c r="AI1252" s="546"/>
      <c r="AJ1252" s="546"/>
    </row>
    <row r="1253" spans="1:36" ht="31.5" hidden="1" customHeight="1" x14ac:dyDescent="0.2">
      <c r="A1253" s="46" t="s">
        <v>8717</v>
      </c>
      <c r="B1253" s="861" t="s">
        <v>108</v>
      </c>
      <c r="C1253" s="861" t="s">
        <v>36</v>
      </c>
      <c r="D1253" s="552">
        <v>41911</v>
      </c>
      <c r="E1253" s="876"/>
      <c r="F1253" s="49"/>
      <c r="G1253" s="876"/>
      <c r="H1253" s="876"/>
      <c r="I1253" s="876"/>
      <c r="J1253" s="876"/>
      <c r="K1253" s="876"/>
      <c r="L1253" s="876"/>
      <c r="M1253" s="876"/>
      <c r="N1253" s="876"/>
      <c r="O1253" s="876"/>
      <c r="P1253" s="876"/>
      <c r="Q1253" s="927"/>
      <c r="R1253" s="945"/>
      <c r="S1253" s="945"/>
      <c r="T1253" s="945"/>
      <c r="U1253" s="46"/>
      <c r="V1253" s="46"/>
      <c r="W1253" s="46"/>
      <c r="X1253" s="46"/>
      <c r="Y1253" s="46"/>
      <c r="Z1253" s="46"/>
      <c r="AA1253" s="46"/>
      <c r="AB1253" s="46"/>
      <c r="AC1253" s="46"/>
      <c r="AD1253" s="46"/>
      <c r="AE1253" s="856"/>
      <c r="AF1253" s="856"/>
      <c r="AG1253" s="856" t="s">
        <v>203</v>
      </c>
      <c r="AH1253" s="546"/>
      <c r="AI1253" s="546"/>
      <c r="AJ1253" s="3" t="s">
        <v>8795</v>
      </c>
    </row>
    <row r="1254" spans="1:36" ht="31.5" hidden="1" customHeight="1" x14ac:dyDescent="0.2">
      <c r="A1254" s="46" t="s">
        <v>8717</v>
      </c>
      <c r="B1254" s="861" t="s">
        <v>108</v>
      </c>
      <c r="C1254" s="861" t="s">
        <v>36</v>
      </c>
      <c r="D1254" s="552">
        <v>41912</v>
      </c>
      <c r="E1254" s="876"/>
      <c r="F1254" s="49"/>
      <c r="G1254" s="876"/>
      <c r="H1254" s="876"/>
      <c r="I1254" s="876"/>
      <c r="J1254" s="876"/>
      <c r="K1254" s="876"/>
      <c r="L1254" s="876"/>
      <c r="M1254" s="876"/>
      <c r="N1254" s="876"/>
      <c r="O1254" s="876"/>
      <c r="P1254" s="876"/>
      <c r="Q1254" s="927"/>
      <c r="R1254" s="945"/>
      <c r="S1254" s="945"/>
      <c r="T1254" s="945"/>
      <c r="U1254" s="46"/>
      <c r="V1254" s="46"/>
      <c r="W1254" s="46"/>
      <c r="X1254" s="46"/>
      <c r="Y1254" s="46"/>
      <c r="Z1254" s="46"/>
      <c r="AA1254" s="46"/>
      <c r="AB1254" s="46"/>
      <c r="AC1254" s="46"/>
      <c r="AD1254" s="46"/>
      <c r="AE1254" s="856"/>
      <c r="AF1254" s="856"/>
      <c r="AG1254" s="856" t="s">
        <v>203</v>
      </c>
      <c r="AH1254" s="546"/>
      <c r="AI1254" s="546"/>
      <c r="AJ1254" s="3" t="s">
        <v>8795</v>
      </c>
    </row>
    <row r="1255" spans="1:36" ht="31.5" hidden="1" customHeight="1" x14ac:dyDescent="0.2">
      <c r="A1255" s="46" t="s">
        <v>9031</v>
      </c>
      <c r="B1255" s="861" t="s">
        <v>108</v>
      </c>
      <c r="C1255" s="861" t="s">
        <v>36</v>
      </c>
      <c r="D1255" s="552">
        <v>41913</v>
      </c>
      <c r="E1255" s="876"/>
      <c r="F1255" s="49"/>
      <c r="G1255" s="876"/>
      <c r="H1255" s="127"/>
      <c r="I1255" s="876"/>
      <c r="J1255" s="876"/>
      <c r="K1255" s="876"/>
      <c r="L1255" s="876"/>
      <c r="M1255" s="876"/>
      <c r="N1255" s="876"/>
      <c r="O1255" s="876"/>
      <c r="P1255" s="876"/>
      <c r="Q1255" s="927"/>
      <c r="R1255" s="945"/>
      <c r="S1255" s="945"/>
      <c r="T1255" s="963"/>
      <c r="U1255" s="46"/>
      <c r="V1255" s="46"/>
      <c r="W1255" s="46"/>
      <c r="X1255" s="46"/>
      <c r="Y1255" s="46"/>
      <c r="Z1255" s="46"/>
      <c r="AA1255" s="46"/>
      <c r="AB1255" s="46"/>
      <c r="AC1255" s="46"/>
      <c r="AD1255" s="46"/>
      <c r="AE1255" s="856"/>
      <c r="AF1255" s="856"/>
      <c r="AG1255" s="856" t="s">
        <v>203</v>
      </c>
      <c r="AH1255" s="546"/>
      <c r="AI1255" s="546"/>
      <c r="AJ1255" s="3"/>
    </row>
    <row r="1256" spans="1:36" ht="31.5" hidden="1" customHeight="1" x14ac:dyDescent="0.2">
      <c r="A1256" s="856" t="s">
        <v>9031</v>
      </c>
      <c r="B1256" s="861" t="s">
        <v>108</v>
      </c>
      <c r="C1256" s="861" t="s">
        <v>36</v>
      </c>
      <c r="D1256" s="552">
        <v>41914</v>
      </c>
      <c r="E1256" s="876"/>
      <c r="F1256" s="49"/>
      <c r="G1256" s="876"/>
      <c r="H1256" s="127"/>
      <c r="I1256" s="876"/>
      <c r="J1256" s="876"/>
      <c r="K1256" s="876"/>
      <c r="L1256" s="876"/>
      <c r="M1256" s="876"/>
      <c r="N1256" s="876"/>
      <c r="O1256" s="876"/>
      <c r="P1256" s="876"/>
      <c r="Q1256" s="927"/>
      <c r="R1256" s="945"/>
      <c r="S1256" s="945"/>
      <c r="T1256" s="963"/>
      <c r="U1256" s="46"/>
      <c r="V1256" s="46"/>
      <c r="W1256" s="46"/>
      <c r="X1256" s="46"/>
      <c r="Y1256" s="46"/>
      <c r="Z1256" s="46"/>
      <c r="AA1256" s="46"/>
      <c r="AB1256" s="46"/>
      <c r="AC1256" s="46"/>
      <c r="AD1256" s="46"/>
      <c r="AE1256" s="856"/>
      <c r="AF1256" s="856"/>
      <c r="AG1256" s="856" t="s">
        <v>203</v>
      </c>
      <c r="AH1256" s="546"/>
      <c r="AI1256" s="546"/>
      <c r="AJ1256" s="3"/>
    </row>
    <row r="1257" spans="1:36" ht="31.5" hidden="1" customHeight="1" x14ac:dyDescent="0.2">
      <c r="A1257" s="1100" t="s">
        <v>9031</v>
      </c>
      <c r="B1257" s="1204" t="s">
        <v>108</v>
      </c>
      <c r="C1257" s="1204" t="s">
        <v>36</v>
      </c>
      <c r="D1257" s="527">
        <v>41914</v>
      </c>
      <c r="E1257" s="1504">
        <v>0.71944444444444444</v>
      </c>
      <c r="F1257" s="527">
        <v>41914</v>
      </c>
      <c r="G1257" s="1504">
        <v>0.74375000000000002</v>
      </c>
      <c r="H1257" s="1504">
        <v>2.4305555555555556E-2</v>
      </c>
      <c r="I1257" s="1204">
        <v>1</v>
      </c>
      <c r="J1257" s="1204"/>
      <c r="K1257" s="1204"/>
      <c r="L1257" s="1204" t="s">
        <v>126</v>
      </c>
      <c r="M1257" s="1204" t="s">
        <v>12612</v>
      </c>
      <c r="N1257" s="1204">
        <v>0.4</v>
      </c>
      <c r="O1257" s="1204" t="s">
        <v>72</v>
      </c>
      <c r="P1257" s="1204" t="s">
        <v>12612</v>
      </c>
      <c r="Q1257" s="1204" t="s">
        <v>12613</v>
      </c>
      <c r="R1257" s="353"/>
      <c r="S1257" s="1204"/>
      <c r="T1257" s="1204"/>
      <c r="U1257" s="1204" t="s">
        <v>86</v>
      </c>
      <c r="V1257" s="1204"/>
      <c r="W1257" s="1204"/>
      <c r="X1257" s="1204"/>
      <c r="Y1257" s="1204"/>
      <c r="Z1257" s="1204"/>
      <c r="AA1257" s="1204"/>
      <c r="AB1257" s="1204"/>
      <c r="AC1257" s="1204"/>
      <c r="AD1257" s="1204" t="s">
        <v>40</v>
      </c>
      <c r="AE1257" s="1204" t="s">
        <v>101</v>
      </c>
      <c r="AF1257" s="1204"/>
      <c r="AG1257" s="1397">
        <v>1</v>
      </c>
      <c r="AH1257" s="230">
        <v>1</v>
      </c>
      <c r="AI1257" s="230"/>
      <c r="AJ1257" s="230"/>
    </row>
    <row r="1258" spans="1:36" ht="31.5" hidden="1" customHeight="1" x14ac:dyDescent="0.2">
      <c r="A1258" s="1100" t="s">
        <v>9031</v>
      </c>
      <c r="B1258" s="1204" t="s">
        <v>108</v>
      </c>
      <c r="C1258" s="1204" t="s">
        <v>36</v>
      </c>
      <c r="D1258" s="527">
        <v>41914</v>
      </c>
      <c r="E1258" s="1504">
        <v>0.18055555555555555</v>
      </c>
      <c r="F1258" s="527">
        <v>41914</v>
      </c>
      <c r="G1258" s="1504">
        <v>0.42083333333333334</v>
      </c>
      <c r="H1258" s="1504">
        <v>0.24027777777777778</v>
      </c>
      <c r="I1258" s="1204">
        <v>3</v>
      </c>
      <c r="J1258" s="1204" t="s">
        <v>1284</v>
      </c>
      <c r="K1258" s="1204"/>
      <c r="L1258" s="1204" t="s">
        <v>128</v>
      </c>
      <c r="M1258" s="1204" t="s">
        <v>12614</v>
      </c>
      <c r="N1258" s="1204">
        <v>0.4</v>
      </c>
      <c r="O1258" s="1204" t="s">
        <v>66</v>
      </c>
      <c r="P1258" s="1204" t="s">
        <v>12614</v>
      </c>
      <c r="Q1258" s="1204" t="s">
        <v>12615</v>
      </c>
      <c r="R1258" s="353">
        <f>T1258</f>
        <v>2.2629999999999999</v>
      </c>
      <c r="S1258" s="1204"/>
      <c r="T1258" s="1204">
        <v>2.2629999999999999</v>
      </c>
      <c r="U1258" s="1204" t="s">
        <v>75</v>
      </c>
      <c r="V1258" s="1204"/>
      <c r="W1258" s="1204"/>
      <c r="X1258" s="1204"/>
      <c r="Y1258" s="1204"/>
      <c r="Z1258" s="1204"/>
      <c r="AA1258" s="1204"/>
      <c r="AB1258" s="1204"/>
      <c r="AC1258" s="1204"/>
      <c r="AD1258" s="1204" t="s">
        <v>60</v>
      </c>
      <c r="AE1258" s="1204" t="s">
        <v>101</v>
      </c>
      <c r="AF1258" s="1204"/>
      <c r="AG1258" s="1397">
        <v>3</v>
      </c>
      <c r="AH1258" s="230">
        <v>1</v>
      </c>
      <c r="AI1258" s="230"/>
      <c r="AJ1258" s="230"/>
    </row>
    <row r="1259" spans="1:36" ht="31.5" hidden="1" customHeight="1" x14ac:dyDescent="0.2">
      <c r="A1259" s="856" t="s">
        <v>9031</v>
      </c>
      <c r="B1259" s="861" t="s">
        <v>108</v>
      </c>
      <c r="C1259" s="861" t="s">
        <v>36</v>
      </c>
      <c r="D1259" s="552">
        <v>41915</v>
      </c>
      <c r="E1259" s="876"/>
      <c r="F1259" s="49"/>
      <c r="G1259" s="876"/>
      <c r="H1259" s="127"/>
      <c r="I1259" s="876"/>
      <c r="J1259" s="876"/>
      <c r="K1259" s="876"/>
      <c r="L1259" s="876"/>
      <c r="M1259" s="876"/>
      <c r="N1259" s="876"/>
      <c r="O1259" s="876"/>
      <c r="P1259" s="876"/>
      <c r="Q1259" s="927"/>
      <c r="R1259" s="945"/>
      <c r="S1259" s="945"/>
      <c r="T1259" s="963"/>
      <c r="U1259" s="856"/>
      <c r="V1259" s="856"/>
      <c r="W1259" s="856"/>
      <c r="X1259" s="856"/>
      <c r="Y1259" s="856"/>
      <c r="Z1259" s="856"/>
      <c r="AA1259" s="856"/>
      <c r="AB1259" s="856"/>
      <c r="AC1259" s="856"/>
      <c r="AD1259" s="856"/>
      <c r="AE1259" s="856"/>
      <c r="AF1259" s="856"/>
      <c r="AG1259" s="856" t="s">
        <v>203</v>
      </c>
      <c r="AH1259" s="546"/>
      <c r="AI1259" s="546"/>
      <c r="AJ1259" s="3"/>
    </row>
    <row r="1260" spans="1:36" ht="31.5" hidden="1" customHeight="1" x14ac:dyDescent="0.2">
      <c r="A1260" s="1100" t="s">
        <v>9031</v>
      </c>
      <c r="B1260" s="1204" t="s">
        <v>108</v>
      </c>
      <c r="C1260" s="1204" t="s">
        <v>36</v>
      </c>
      <c r="D1260" s="527">
        <v>41915</v>
      </c>
      <c r="E1260" s="1504">
        <v>0.85555555555555562</v>
      </c>
      <c r="F1260" s="527">
        <v>41915</v>
      </c>
      <c r="G1260" s="1504">
        <v>1</v>
      </c>
      <c r="H1260" s="1504">
        <v>0.14444444444444446</v>
      </c>
      <c r="I1260" s="1204">
        <v>1</v>
      </c>
      <c r="J1260" s="1204" t="s">
        <v>1284</v>
      </c>
      <c r="K1260" s="1204"/>
      <c r="L1260" s="1204" t="s">
        <v>126</v>
      </c>
      <c r="M1260" s="1204" t="s">
        <v>12616</v>
      </c>
      <c r="N1260" s="1204">
        <v>0.4</v>
      </c>
      <c r="O1260" s="1204" t="s">
        <v>72</v>
      </c>
      <c r="P1260" s="1204" t="s">
        <v>12616</v>
      </c>
      <c r="Q1260" s="1204" t="s">
        <v>12617</v>
      </c>
      <c r="R1260" s="353">
        <f>T1260</f>
        <v>0.121</v>
      </c>
      <c r="S1260" s="1204"/>
      <c r="T1260" s="1204">
        <v>0.121</v>
      </c>
      <c r="U1260" s="1204" t="s">
        <v>86</v>
      </c>
      <c r="V1260" s="1204"/>
      <c r="W1260" s="1204"/>
      <c r="X1260" s="1204"/>
      <c r="Y1260" s="1204"/>
      <c r="Z1260" s="1204"/>
      <c r="AA1260" s="1204"/>
      <c r="AB1260" s="1204"/>
      <c r="AC1260" s="1204"/>
      <c r="AD1260" s="1204" t="s">
        <v>40</v>
      </c>
      <c r="AE1260" s="1204" t="s">
        <v>98</v>
      </c>
      <c r="AF1260" s="1204"/>
      <c r="AG1260" s="1397">
        <v>1</v>
      </c>
      <c r="AH1260" s="230">
        <v>1</v>
      </c>
      <c r="AI1260" s="230"/>
      <c r="AJ1260" s="230"/>
    </row>
    <row r="1261" spans="1:36" ht="31.5" hidden="1" customHeight="1" x14ac:dyDescent="0.2">
      <c r="A1261" s="1100" t="s">
        <v>9031</v>
      </c>
      <c r="B1261" s="1204" t="s">
        <v>108</v>
      </c>
      <c r="C1261" s="1204" t="s">
        <v>36</v>
      </c>
      <c r="D1261" s="527">
        <v>41915</v>
      </c>
      <c r="E1261" s="1504">
        <v>0.85555555555555562</v>
      </c>
      <c r="F1261" s="527">
        <v>41915</v>
      </c>
      <c r="G1261" s="1504">
        <v>0.88194444444444453</v>
      </c>
      <c r="H1261" s="1504">
        <v>2.6388888888888889E-2</v>
      </c>
      <c r="I1261" s="1204">
        <v>1</v>
      </c>
      <c r="J1261" s="1204" t="s">
        <v>12618</v>
      </c>
      <c r="K1261" s="1204"/>
      <c r="L1261" s="1204" t="s">
        <v>126</v>
      </c>
      <c r="M1261" s="1204" t="s">
        <v>12612</v>
      </c>
      <c r="N1261" s="1204">
        <v>0.4</v>
      </c>
      <c r="O1261" s="1204" t="s">
        <v>72</v>
      </c>
      <c r="P1261" s="1204" t="s">
        <v>12612</v>
      </c>
      <c r="Q1261" s="1204" t="s">
        <v>12619</v>
      </c>
      <c r="R1261" s="353">
        <f>T1261</f>
        <v>0.14000000000000001</v>
      </c>
      <c r="S1261" s="1204"/>
      <c r="T1261" s="1204">
        <v>0.14000000000000001</v>
      </c>
      <c r="U1261" s="1204" t="s">
        <v>86</v>
      </c>
      <c r="V1261" s="1204"/>
      <c r="W1261" s="1204"/>
      <c r="X1261" s="1204"/>
      <c r="Y1261" s="1204"/>
      <c r="Z1261" s="1204"/>
      <c r="AA1261" s="1204"/>
      <c r="AB1261" s="1204"/>
      <c r="AC1261" s="1204"/>
      <c r="AD1261" s="1204" t="s">
        <v>40</v>
      </c>
      <c r="AE1261" s="1204" t="s">
        <v>101</v>
      </c>
      <c r="AF1261" s="1204"/>
      <c r="AG1261" s="1397">
        <v>1</v>
      </c>
      <c r="AH1261" s="230">
        <v>1</v>
      </c>
      <c r="AI1261" s="230"/>
      <c r="AJ1261" s="230"/>
    </row>
    <row r="1262" spans="1:36" ht="31.5" hidden="1" customHeight="1" x14ac:dyDescent="0.2">
      <c r="A1262" s="856" t="s">
        <v>9031</v>
      </c>
      <c r="B1262" s="861" t="s">
        <v>108</v>
      </c>
      <c r="C1262" s="861" t="s">
        <v>36</v>
      </c>
      <c r="D1262" s="552">
        <v>41916</v>
      </c>
      <c r="E1262" s="876"/>
      <c r="F1262" s="49"/>
      <c r="G1262" s="876"/>
      <c r="H1262" s="127"/>
      <c r="I1262" s="876"/>
      <c r="J1262" s="876"/>
      <c r="K1262" s="876"/>
      <c r="L1262" s="876"/>
      <c r="M1262" s="876"/>
      <c r="N1262" s="876"/>
      <c r="O1262" s="876"/>
      <c r="P1262" s="876"/>
      <c r="Q1262" s="927"/>
      <c r="R1262" s="945"/>
      <c r="S1262" s="945"/>
      <c r="T1262" s="963"/>
      <c r="U1262" s="856"/>
      <c r="V1262" s="856"/>
      <c r="W1262" s="856"/>
      <c r="X1262" s="856"/>
      <c r="Y1262" s="856"/>
      <c r="Z1262" s="856"/>
      <c r="AA1262" s="856"/>
      <c r="AB1262" s="856"/>
      <c r="AC1262" s="856"/>
      <c r="AD1262" s="856"/>
      <c r="AE1262" s="856"/>
      <c r="AF1262" s="856"/>
      <c r="AG1262" s="856" t="s">
        <v>203</v>
      </c>
      <c r="AH1262" s="546"/>
      <c r="AI1262" s="546"/>
      <c r="AJ1262" s="3"/>
    </row>
    <row r="1263" spans="1:36" ht="31.5" hidden="1" customHeight="1" x14ac:dyDescent="0.2">
      <c r="A1263" s="1100" t="s">
        <v>9031</v>
      </c>
      <c r="B1263" s="1204" t="s">
        <v>108</v>
      </c>
      <c r="C1263" s="1204" t="s">
        <v>36</v>
      </c>
      <c r="D1263" s="527">
        <v>41916</v>
      </c>
      <c r="E1263" s="1504">
        <v>0.39930555555555558</v>
      </c>
      <c r="F1263" s="527">
        <v>41916</v>
      </c>
      <c r="G1263" s="1504">
        <v>0.4375</v>
      </c>
      <c r="H1263" s="1504">
        <v>3.8194444444444441E-2</v>
      </c>
      <c r="I1263" s="1204">
        <v>1</v>
      </c>
      <c r="J1263" s="1204" t="s">
        <v>12276</v>
      </c>
      <c r="K1263" s="1204"/>
      <c r="L1263" s="1204" t="s">
        <v>126</v>
      </c>
      <c r="M1263" s="1204" t="s">
        <v>12484</v>
      </c>
      <c r="N1263" s="1204">
        <v>0.4</v>
      </c>
      <c r="O1263" s="1204" t="s">
        <v>72</v>
      </c>
      <c r="P1263" s="1204" t="s">
        <v>12484</v>
      </c>
      <c r="Q1263" s="1204" t="s">
        <v>12620</v>
      </c>
      <c r="R1263" s="353">
        <f>T1263</f>
        <v>5.7000000000000002E-2</v>
      </c>
      <c r="S1263" s="1204"/>
      <c r="T1263" s="1204">
        <v>5.7000000000000002E-2</v>
      </c>
      <c r="U1263" s="1204" t="s">
        <v>86</v>
      </c>
      <c r="V1263" s="1204"/>
      <c r="W1263" s="1204"/>
      <c r="X1263" s="1204"/>
      <c r="Y1263" s="1204"/>
      <c r="Z1263" s="1204"/>
      <c r="AA1263" s="1204"/>
      <c r="AB1263" s="1204"/>
      <c r="AC1263" s="1204"/>
      <c r="AD1263" s="1204" t="s">
        <v>60</v>
      </c>
      <c r="AE1263" s="1204" t="s">
        <v>98</v>
      </c>
      <c r="AF1263" s="1204"/>
      <c r="AG1263" s="1397">
        <v>3</v>
      </c>
      <c r="AH1263" s="230">
        <v>1</v>
      </c>
      <c r="AI1263" s="230"/>
      <c r="AJ1263" s="230"/>
    </row>
    <row r="1264" spans="1:36" ht="31.5" hidden="1" customHeight="1" x14ac:dyDescent="0.2">
      <c r="A1264" s="856" t="s">
        <v>9031</v>
      </c>
      <c r="B1264" s="861" t="s">
        <v>108</v>
      </c>
      <c r="C1264" s="861" t="s">
        <v>36</v>
      </c>
      <c r="D1264" s="552">
        <v>41917</v>
      </c>
      <c r="E1264" s="876"/>
      <c r="F1264" s="49"/>
      <c r="G1264" s="876"/>
      <c r="H1264" s="127"/>
      <c r="I1264" s="876"/>
      <c r="J1264" s="876"/>
      <c r="K1264" s="876"/>
      <c r="L1264" s="876"/>
      <c r="M1264" s="876"/>
      <c r="N1264" s="876"/>
      <c r="O1264" s="876"/>
      <c r="P1264" s="876"/>
      <c r="Q1264" s="927"/>
      <c r="R1264" s="945"/>
      <c r="S1264" s="945"/>
      <c r="T1264" s="963"/>
      <c r="U1264" s="856"/>
      <c r="V1264" s="856"/>
      <c r="W1264" s="856"/>
      <c r="X1264" s="856"/>
      <c r="Y1264" s="856"/>
      <c r="Z1264" s="856"/>
      <c r="AA1264" s="856"/>
      <c r="AB1264" s="856"/>
      <c r="AC1264" s="856"/>
      <c r="AD1264" s="856"/>
      <c r="AE1264" s="856"/>
      <c r="AF1264" s="856"/>
      <c r="AG1264" s="856" t="s">
        <v>203</v>
      </c>
      <c r="AH1264" s="546"/>
      <c r="AI1264" s="546"/>
      <c r="AJ1264" s="3"/>
    </row>
    <row r="1265" spans="1:36" ht="31.5" hidden="1" customHeight="1" x14ac:dyDescent="0.2">
      <c r="A1265" s="856" t="s">
        <v>9031</v>
      </c>
      <c r="B1265" s="123" t="s">
        <v>108</v>
      </c>
      <c r="C1265" s="123" t="s">
        <v>36</v>
      </c>
      <c r="D1265" s="31">
        <v>41918</v>
      </c>
      <c r="E1265" s="124"/>
      <c r="F1265" s="28"/>
      <c r="G1265" s="124"/>
      <c r="H1265" s="127"/>
      <c r="I1265" s="123"/>
      <c r="J1265" s="123"/>
      <c r="K1265" s="123"/>
      <c r="L1265" s="123"/>
      <c r="M1265" s="123"/>
      <c r="N1265" s="123"/>
      <c r="O1265" s="123"/>
      <c r="P1265" s="123"/>
      <c r="Q1265" s="126"/>
      <c r="R1265" s="942"/>
      <c r="S1265" s="942"/>
      <c r="T1265" s="126"/>
      <c r="U1265" s="125"/>
      <c r="V1265" s="125"/>
      <c r="W1265" s="125"/>
      <c r="X1265" s="125"/>
      <c r="Y1265" s="125"/>
      <c r="Z1265" s="125"/>
      <c r="AA1265" s="125"/>
      <c r="AB1265" s="125"/>
      <c r="AC1265" s="125"/>
      <c r="AD1265" s="125"/>
      <c r="AE1265" s="125"/>
      <c r="AF1265" s="125"/>
      <c r="AG1265" s="123" t="s">
        <v>203</v>
      </c>
    </row>
    <row r="1266" spans="1:36" ht="15" hidden="1" customHeight="1" x14ac:dyDescent="0.2">
      <c r="A1266" s="46" t="s">
        <v>9031</v>
      </c>
      <c r="B1266" s="123" t="s">
        <v>108</v>
      </c>
      <c r="C1266" s="123" t="s">
        <v>36</v>
      </c>
      <c r="D1266" s="31">
        <v>41919</v>
      </c>
      <c r="E1266" s="123"/>
      <c r="F1266" s="28"/>
      <c r="G1266" s="123"/>
      <c r="H1266" s="127"/>
      <c r="I1266" s="123"/>
      <c r="J1266" s="123"/>
      <c r="K1266" s="123"/>
      <c r="L1266" s="123"/>
      <c r="M1266" s="123"/>
      <c r="N1266" s="123"/>
      <c r="O1266" s="123"/>
      <c r="P1266" s="123"/>
      <c r="Q1266" s="126"/>
      <c r="R1266" s="125"/>
      <c r="S1266" s="125"/>
      <c r="T1266" s="126"/>
      <c r="U1266" s="36"/>
      <c r="V1266" s="36"/>
      <c r="W1266" s="36"/>
      <c r="X1266" s="36"/>
      <c r="Y1266" s="36"/>
      <c r="Z1266" s="36"/>
      <c r="AA1266" s="36"/>
      <c r="AB1266" s="36"/>
      <c r="AC1266" s="36"/>
      <c r="AD1266" s="36"/>
      <c r="AE1266" s="125"/>
      <c r="AF1266" s="125"/>
      <c r="AG1266" s="123" t="s">
        <v>203</v>
      </c>
    </row>
    <row r="1267" spans="1:36" ht="15" hidden="1" customHeight="1" x14ac:dyDescent="0.2">
      <c r="A1267" s="238" t="s">
        <v>9031</v>
      </c>
      <c r="B1267" s="1204" t="s">
        <v>108</v>
      </c>
      <c r="C1267" s="1204" t="s">
        <v>36</v>
      </c>
      <c r="D1267" s="527">
        <v>41919</v>
      </c>
      <c r="E1267" s="1504">
        <v>0.59375</v>
      </c>
      <c r="F1267" s="527">
        <v>41919</v>
      </c>
      <c r="G1267" s="1504">
        <v>0.6333333333333333</v>
      </c>
      <c r="H1267" s="1504">
        <v>3.9583333333333331E-2</v>
      </c>
      <c r="I1267" s="1204">
        <v>3</v>
      </c>
      <c r="J1267" s="1204" t="s">
        <v>12618</v>
      </c>
      <c r="K1267" s="1204"/>
      <c r="L1267" s="1204" t="s">
        <v>130</v>
      </c>
      <c r="M1267" s="1204" t="s">
        <v>12621</v>
      </c>
      <c r="N1267" s="1204">
        <v>0.4</v>
      </c>
      <c r="O1267" s="1204" t="s">
        <v>66</v>
      </c>
      <c r="P1267" s="1204" t="s">
        <v>12621</v>
      </c>
      <c r="Q1267" s="1204" t="s">
        <v>12622</v>
      </c>
      <c r="R1267" s="353">
        <f>T1267</f>
        <v>0.75900000000000001</v>
      </c>
      <c r="S1267" s="1204"/>
      <c r="T1267" s="1204">
        <v>0.75900000000000001</v>
      </c>
      <c r="U1267" s="1204" t="s">
        <v>75</v>
      </c>
      <c r="V1267" s="1204"/>
      <c r="W1267" s="1204"/>
      <c r="X1267" s="1204"/>
      <c r="Y1267" s="1204"/>
      <c r="Z1267" s="1204"/>
      <c r="AA1267" s="1204"/>
      <c r="AB1267" s="1204"/>
      <c r="AC1267" s="1204"/>
      <c r="AD1267" s="1204" t="s">
        <v>40</v>
      </c>
      <c r="AE1267" s="1204" t="s">
        <v>98</v>
      </c>
      <c r="AF1267" s="1204"/>
      <c r="AG1267" s="1397">
        <v>1</v>
      </c>
      <c r="AH1267" s="230">
        <v>1</v>
      </c>
      <c r="AI1267" s="230"/>
      <c r="AJ1267" s="230"/>
    </row>
    <row r="1268" spans="1:36" ht="15" hidden="1" customHeight="1" x14ac:dyDescent="0.2">
      <c r="A1268" s="46" t="s">
        <v>9031</v>
      </c>
      <c r="B1268" s="123" t="s">
        <v>108</v>
      </c>
      <c r="C1268" s="123" t="s">
        <v>36</v>
      </c>
      <c r="D1268" s="31">
        <v>41920</v>
      </c>
      <c r="E1268" s="123"/>
      <c r="F1268" s="28"/>
      <c r="G1268" s="123"/>
      <c r="H1268" s="127"/>
      <c r="I1268" s="123"/>
      <c r="J1268" s="123"/>
      <c r="K1268" s="123"/>
      <c r="L1268" s="123"/>
      <c r="M1268" s="123"/>
      <c r="N1268" s="123"/>
      <c r="O1268" s="123"/>
      <c r="P1268" s="123"/>
      <c r="Q1268" s="126"/>
      <c r="R1268" s="125"/>
      <c r="S1268" s="125"/>
      <c r="T1268" s="126"/>
      <c r="U1268" s="36"/>
      <c r="V1268" s="36"/>
      <c r="W1268" s="36"/>
      <c r="X1268" s="36"/>
      <c r="Y1268" s="36"/>
      <c r="Z1268" s="36"/>
      <c r="AA1268" s="36"/>
      <c r="AB1268" s="36"/>
      <c r="AC1268" s="36"/>
      <c r="AD1268" s="36"/>
      <c r="AE1268" s="125"/>
      <c r="AF1268" s="125"/>
      <c r="AG1268" s="123" t="s">
        <v>203</v>
      </c>
    </row>
    <row r="1269" spans="1:36" ht="15" hidden="1" customHeight="1" x14ac:dyDescent="0.2">
      <c r="A1269" s="1100" t="s">
        <v>9031</v>
      </c>
      <c r="B1269" s="1204" t="s">
        <v>108</v>
      </c>
      <c r="C1269" s="1204" t="s">
        <v>36</v>
      </c>
      <c r="D1269" s="527">
        <v>41920</v>
      </c>
      <c r="E1269" s="1504">
        <v>0.875</v>
      </c>
      <c r="F1269" s="527">
        <v>41920</v>
      </c>
      <c r="G1269" s="1504">
        <v>1</v>
      </c>
      <c r="H1269" s="1504">
        <v>0.125</v>
      </c>
      <c r="I1269" s="1204">
        <v>1</v>
      </c>
      <c r="J1269" s="1204"/>
      <c r="K1269" s="1204"/>
      <c r="L1269" s="1204" t="s">
        <v>126</v>
      </c>
      <c r="M1269" s="1204" t="s">
        <v>12623</v>
      </c>
      <c r="N1269" s="1204">
        <v>0.4</v>
      </c>
      <c r="O1269" s="1204" t="s">
        <v>72</v>
      </c>
      <c r="P1269" s="1204" t="s">
        <v>12623</v>
      </c>
      <c r="Q1269" s="1204" t="s">
        <v>12624</v>
      </c>
      <c r="R1269" s="353">
        <f>T1269</f>
        <v>0.28100000000000003</v>
      </c>
      <c r="S1269" s="1204"/>
      <c r="T1269" s="1204">
        <v>0.28100000000000003</v>
      </c>
      <c r="U1269" s="1204" t="s">
        <v>86</v>
      </c>
      <c r="V1269" s="1204"/>
      <c r="W1269" s="1204"/>
      <c r="X1269" s="1204"/>
      <c r="Y1269" s="1204"/>
      <c r="Z1269" s="1204"/>
      <c r="AA1269" s="1204"/>
      <c r="AB1269" s="1204"/>
      <c r="AC1269" s="1204"/>
      <c r="AD1269" s="1204" t="s">
        <v>40</v>
      </c>
      <c r="AE1269" s="1204" t="s">
        <v>98</v>
      </c>
      <c r="AF1269" s="1204"/>
      <c r="AG1269" s="1397">
        <v>1</v>
      </c>
      <c r="AH1269" s="230">
        <v>1</v>
      </c>
      <c r="AI1269" s="230"/>
      <c r="AJ1269" s="230"/>
    </row>
    <row r="1270" spans="1:36" ht="15" hidden="1" customHeight="1" x14ac:dyDescent="0.2">
      <c r="A1270" s="125" t="s">
        <v>9031</v>
      </c>
      <c r="B1270" s="123" t="s">
        <v>108</v>
      </c>
      <c r="C1270" s="123" t="s">
        <v>36</v>
      </c>
      <c r="D1270" s="31">
        <v>41921</v>
      </c>
      <c r="E1270" s="123"/>
      <c r="F1270" s="28"/>
      <c r="G1270" s="123"/>
      <c r="H1270" s="127"/>
      <c r="I1270" s="123"/>
      <c r="J1270" s="123"/>
      <c r="K1270" s="123"/>
      <c r="L1270" s="123"/>
      <c r="M1270" s="123"/>
      <c r="N1270" s="123"/>
      <c r="O1270" s="123"/>
      <c r="P1270" s="123"/>
      <c r="Q1270" s="126"/>
      <c r="R1270" s="125"/>
      <c r="S1270" s="125"/>
      <c r="T1270" s="126"/>
      <c r="U1270" s="125"/>
      <c r="V1270" s="125"/>
      <c r="W1270" s="125"/>
      <c r="X1270" s="125"/>
      <c r="Y1270" s="125"/>
      <c r="Z1270" s="125"/>
      <c r="AA1270" s="125"/>
      <c r="AB1270" s="125"/>
      <c r="AC1270" s="125"/>
      <c r="AD1270" s="125"/>
      <c r="AE1270" s="125"/>
      <c r="AF1270" s="125"/>
      <c r="AG1270" s="123" t="s">
        <v>203</v>
      </c>
    </row>
    <row r="1271" spans="1:36" ht="15" hidden="1" customHeight="1" x14ac:dyDescent="0.2">
      <c r="A1271" s="125" t="s">
        <v>9031</v>
      </c>
      <c r="B1271" s="123" t="s">
        <v>108</v>
      </c>
      <c r="C1271" s="123" t="s">
        <v>36</v>
      </c>
      <c r="D1271" s="31">
        <v>41922</v>
      </c>
      <c r="E1271" s="124"/>
      <c r="F1271" s="28"/>
      <c r="G1271" s="124"/>
      <c r="H1271" s="127"/>
      <c r="I1271" s="123"/>
      <c r="J1271" s="123"/>
      <c r="K1271" s="123"/>
      <c r="L1271" s="123"/>
      <c r="M1271" s="123"/>
      <c r="N1271" s="123"/>
      <c r="O1271" s="123"/>
      <c r="P1271" s="123"/>
      <c r="Q1271" s="126"/>
      <c r="R1271" s="125"/>
      <c r="S1271" s="125"/>
      <c r="T1271" s="126"/>
      <c r="U1271" s="125"/>
      <c r="V1271" s="125"/>
      <c r="W1271" s="125"/>
      <c r="X1271" s="125"/>
      <c r="Y1271" s="125"/>
      <c r="Z1271" s="125"/>
      <c r="AA1271" s="125"/>
      <c r="AB1271" s="125"/>
      <c r="AC1271" s="125"/>
      <c r="AD1271" s="125"/>
      <c r="AE1271" s="125"/>
      <c r="AF1271" s="125"/>
      <c r="AG1271" s="123" t="s">
        <v>203</v>
      </c>
    </row>
    <row r="1272" spans="1:36" ht="15" hidden="1" customHeight="1" x14ac:dyDescent="0.2">
      <c r="A1272" s="125" t="s">
        <v>9031</v>
      </c>
      <c r="B1272" s="123" t="s">
        <v>108</v>
      </c>
      <c r="C1272" s="123" t="s">
        <v>36</v>
      </c>
      <c r="D1272" s="31">
        <v>41923</v>
      </c>
      <c r="E1272" s="123"/>
      <c r="F1272" s="28"/>
      <c r="G1272" s="123"/>
      <c r="H1272" s="127"/>
      <c r="I1272" s="123"/>
      <c r="J1272" s="123"/>
      <c r="K1272" s="123"/>
      <c r="L1272" s="123"/>
      <c r="M1272" s="123"/>
      <c r="N1272" s="123"/>
      <c r="O1272" s="123"/>
      <c r="P1272" s="123"/>
      <c r="Q1272" s="126"/>
      <c r="R1272" s="125"/>
      <c r="S1272" s="125"/>
      <c r="T1272" s="126"/>
      <c r="U1272" s="125"/>
      <c r="V1272" s="125"/>
      <c r="W1272" s="125"/>
      <c r="X1272" s="125"/>
      <c r="Y1272" s="125"/>
      <c r="Z1272" s="125"/>
      <c r="AA1272" s="125"/>
      <c r="AB1272" s="125"/>
      <c r="AC1272" s="125"/>
      <c r="AD1272" s="125"/>
      <c r="AE1272" s="125"/>
      <c r="AF1272" s="125"/>
      <c r="AG1272" s="123" t="s">
        <v>203</v>
      </c>
    </row>
    <row r="1273" spans="1:36" ht="15" hidden="1" customHeight="1" x14ac:dyDescent="0.2">
      <c r="A1273" s="125" t="s">
        <v>9031</v>
      </c>
      <c r="B1273" s="123" t="s">
        <v>108</v>
      </c>
      <c r="C1273" s="123" t="s">
        <v>36</v>
      </c>
      <c r="D1273" s="31">
        <v>41924</v>
      </c>
      <c r="E1273" s="123"/>
      <c r="F1273" s="28"/>
      <c r="G1273" s="123"/>
      <c r="H1273" s="127"/>
      <c r="I1273" s="123"/>
      <c r="J1273" s="123"/>
      <c r="K1273" s="123"/>
      <c r="L1273" s="123"/>
      <c r="M1273" s="123"/>
      <c r="N1273" s="123"/>
      <c r="O1273" s="123"/>
      <c r="P1273" s="123"/>
      <c r="Q1273" s="126"/>
      <c r="R1273" s="125"/>
      <c r="S1273" s="125"/>
      <c r="T1273" s="126"/>
      <c r="U1273" s="125"/>
      <c r="V1273" s="125"/>
      <c r="W1273" s="125"/>
      <c r="X1273" s="125"/>
      <c r="Y1273" s="125"/>
      <c r="Z1273" s="125"/>
      <c r="AA1273" s="125"/>
      <c r="AB1273" s="125"/>
      <c r="AC1273" s="125"/>
      <c r="AD1273" s="125"/>
      <c r="AE1273" s="125"/>
      <c r="AF1273" s="125"/>
      <c r="AG1273" s="123" t="s">
        <v>203</v>
      </c>
    </row>
    <row r="1274" spans="1:36" ht="15" hidden="1" customHeight="1" x14ac:dyDescent="0.2">
      <c r="A1274" s="125" t="s">
        <v>9031</v>
      </c>
      <c r="B1274" s="669" t="s">
        <v>108</v>
      </c>
      <c r="C1274" s="669" t="s">
        <v>11772</v>
      </c>
      <c r="D1274" s="1111">
        <v>41925</v>
      </c>
      <c r="E1274" s="871">
        <v>0.47013888888888888</v>
      </c>
      <c r="F1274" s="298">
        <v>41925</v>
      </c>
      <c r="G1274" s="871">
        <v>0.47083333333333338</v>
      </c>
      <c r="H1274" s="871">
        <v>6.9444444444444447E-4</v>
      </c>
      <c r="I1274" s="353">
        <v>46</v>
      </c>
      <c r="J1274" s="669"/>
      <c r="K1274" s="669"/>
      <c r="L1274" s="669" t="s">
        <v>125</v>
      </c>
      <c r="M1274" s="353" t="s">
        <v>10103</v>
      </c>
      <c r="N1274" s="353">
        <v>35</v>
      </c>
      <c r="O1274" s="353" t="s">
        <v>66</v>
      </c>
      <c r="P1274" s="353" t="s">
        <v>9130</v>
      </c>
      <c r="Q1274" s="353" t="s">
        <v>10104</v>
      </c>
      <c r="R1274" s="353">
        <v>2.7</v>
      </c>
      <c r="S1274" s="353">
        <v>1.3</v>
      </c>
      <c r="T1274" s="126">
        <v>4</v>
      </c>
      <c r="U1274" s="669" t="s">
        <v>75</v>
      </c>
      <c r="V1274" s="353" t="s">
        <v>2799</v>
      </c>
      <c r="W1274" s="669" t="s">
        <v>2799</v>
      </c>
      <c r="X1274" s="353" t="s">
        <v>2799</v>
      </c>
      <c r="Y1274" s="353" t="s">
        <v>2799</v>
      </c>
      <c r="Z1274" s="670" t="s">
        <v>2799</v>
      </c>
      <c r="AA1274" s="353" t="s">
        <v>2799</v>
      </c>
      <c r="AB1274" s="670" t="s">
        <v>2799</v>
      </c>
      <c r="AC1274" s="353" t="s">
        <v>2799</v>
      </c>
      <c r="AD1274" s="669" t="s">
        <v>55</v>
      </c>
      <c r="AE1274" s="669" t="s">
        <v>98</v>
      </c>
      <c r="AF1274" s="669"/>
      <c r="AG1274" s="669"/>
      <c r="AJ1274" s="3" t="s">
        <v>2261</v>
      </c>
    </row>
    <row r="1275" spans="1:36" ht="15" hidden="1" customHeight="1" x14ac:dyDescent="0.2">
      <c r="A1275" s="125" t="s">
        <v>9031</v>
      </c>
      <c r="B1275" s="123" t="s">
        <v>108</v>
      </c>
      <c r="C1275" s="123" t="s">
        <v>36</v>
      </c>
      <c r="D1275" s="31">
        <v>41926</v>
      </c>
      <c r="E1275" s="124"/>
      <c r="F1275" s="28"/>
      <c r="G1275" s="124"/>
      <c r="H1275" s="127"/>
      <c r="I1275" s="123"/>
      <c r="J1275" s="123"/>
      <c r="K1275" s="123"/>
      <c r="L1275" s="123"/>
      <c r="M1275" s="123"/>
      <c r="N1275" s="123"/>
      <c r="O1275" s="123"/>
      <c r="P1275" s="123"/>
      <c r="Q1275" s="126"/>
      <c r="R1275" s="942"/>
      <c r="S1275" s="942"/>
      <c r="T1275" s="126"/>
      <c r="U1275" s="125"/>
      <c r="V1275" s="125"/>
      <c r="W1275" s="125"/>
      <c r="X1275" s="125"/>
      <c r="Y1275" s="125"/>
      <c r="Z1275" s="125"/>
      <c r="AA1275" s="125"/>
      <c r="AB1275" s="125"/>
      <c r="AC1275" s="125"/>
      <c r="AD1275" s="36"/>
      <c r="AE1275" s="125"/>
      <c r="AF1275" s="125"/>
      <c r="AG1275" s="123" t="s">
        <v>203</v>
      </c>
    </row>
    <row r="1276" spans="1:36" ht="15" hidden="1" customHeight="1" x14ac:dyDescent="0.2">
      <c r="A1276" s="125" t="s">
        <v>9031</v>
      </c>
      <c r="B1276" s="125" t="s">
        <v>108</v>
      </c>
      <c r="C1276" s="665" t="s">
        <v>36</v>
      </c>
      <c r="D1276" s="868">
        <v>41927</v>
      </c>
      <c r="E1276" s="125"/>
      <c r="F1276" s="46"/>
      <c r="G1276" s="125"/>
      <c r="H1276" s="127"/>
      <c r="I1276" s="125"/>
      <c r="J1276" s="125"/>
      <c r="K1276" s="123"/>
      <c r="L1276" s="125"/>
      <c r="M1276" s="125"/>
      <c r="N1276" s="125"/>
      <c r="O1276" s="125"/>
      <c r="P1276" s="125"/>
      <c r="Q1276" s="125"/>
      <c r="R1276" s="125"/>
      <c r="S1276" s="125"/>
      <c r="T1276" s="126"/>
      <c r="U1276" s="125"/>
      <c r="V1276" s="125"/>
      <c r="W1276" s="125"/>
      <c r="X1276" s="125"/>
      <c r="Y1276" s="125"/>
      <c r="Z1276" s="125"/>
      <c r="AA1276" s="125"/>
      <c r="AB1276" s="125"/>
      <c r="AC1276" s="125"/>
      <c r="AD1276" s="36"/>
      <c r="AE1276" s="125"/>
      <c r="AF1276" s="125"/>
      <c r="AG1276" s="123" t="s">
        <v>203</v>
      </c>
    </row>
    <row r="1277" spans="1:36" ht="66" hidden="1" customHeight="1" x14ac:dyDescent="0.2">
      <c r="A1277" s="125" t="s">
        <v>9031</v>
      </c>
      <c r="B1277" s="125" t="s">
        <v>108</v>
      </c>
      <c r="C1277" s="125" t="s">
        <v>36</v>
      </c>
      <c r="D1277" s="552">
        <v>41928</v>
      </c>
      <c r="E1277" s="125"/>
      <c r="F1277" s="46"/>
      <c r="G1277" s="125"/>
      <c r="H1277" s="127"/>
      <c r="I1277" s="125"/>
      <c r="J1277" s="125"/>
      <c r="K1277" s="123"/>
      <c r="L1277" s="125"/>
      <c r="M1277" s="125"/>
      <c r="N1277" s="125"/>
      <c r="O1277" s="125"/>
      <c r="P1277" s="125"/>
      <c r="Q1277" s="125"/>
      <c r="R1277" s="125"/>
      <c r="S1277" s="125"/>
      <c r="T1277" s="126"/>
      <c r="U1277" s="36"/>
      <c r="V1277" s="36"/>
      <c r="W1277" s="36"/>
      <c r="X1277" s="36"/>
      <c r="Y1277" s="36"/>
      <c r="Z1277" s="36"/>
      <c r="AA1277" s="36"/>
      <c r="AB1277" s="36"/>
      <c r="AC1277" s="36"/>
      <c r="AD1277" s="36"/>
      <c r="AE1277" s="36"/>
      <c r="AF1277" s="36"/>
      <c r="AG1277" s="28" t="s">
        <v>203</v>
      </c>
    </row>
    <row r="1278" spans="1:36" ht="15" hidden="1" customHeight="1" x14ac:dyDescent="0.2">
      <c r="A1278" s="1100" t="s">
        <v>9031</v>
      </c>
      <c r="B1278" s="1204" t="s">
        <v>108</v>
      </c>
      <c r="C1278" s="1204" t="s">
        <v>36</v>
      </c>
      <c r="D1278" s="527">
        <v>41928</v>
      </c>
      <c r="E1278" s="1504">
        <v>8.2638888888888887E-2</v>
      </c>
      <c r="F1278" s="527">
        <v>41928</v>
      </c>
      <c r="G1278" s="1504">
        <v>0.53819444444444442</v>
      </c>
      <c r="H1278" s="1504">
        <v>0.49722222222222223</v>
      </c>
      <c r="I1278" s="1204">
        <v>1</v>
      </c>
      <c r="J1278" s="1204" t="s">
        <v>1284</v>
      </c>
      <c r="K1278" s="1204"/>
      <c r="L1278" s="1204" t="s">
        <v>128</v>
      </c>
      <c r="M1278" s="1204" t="s">
        <v>12625</v>
      </c>
      <c r="N1278" s="1204">
        <v>0.4</v>
      </c>
      <c r="O1278" s="1204" t="s">
        <v>66</v>
      </c>
      <c r="P1278" s="1204" t="s">
        <v>12625</v>
      </c>
      <c r="Q1278" s="1204" t="s">
        <v>12626</v>
      </c>
      <c r="R1278" s="353">
        <f>T1278</f>
        <v>1.0049999999999999</v>
      </c>
      <c r="S1278" s="1204"/>
      <c r="T1278" s="1204">
        <v>1.0049999999999999</v>
      </c>
      <c r="U1278" s="1204" t="s">
        <v>75</v>
      </c>
      <c r="V1278" s="1204"/>
      <c r="W1278" s="1204"/>
      <c r="X1278" s="1204"/>
      <c r="Y1278" s="1204"/>
      <c r="Z1278" s="1204"/>
      <c r="AA1278" s="1204"/>
      <c r="AB1278" s="1204"/>
      <c r="AC1278" s="1204"/>
      <c r="AD1278" s="1204" t="s">
        <v>60</v>
      </c>
      <c r="AE1278" s="1204" t="s">
        <v>101</v>
      </c>
      <c r="AF1278" s="1204"/>
      <c r="AG1278" s="1397">
        <v>3</v>
      </c>
      <c r="AH1278" s="230">
        <v>1</v>
      </c>
      <c r="AI1278" s="230"/>
      <c r="AJ1278" s="230"/>
    </row>
    <row r="1279" spans="1:36" ht="216.75" hidden="1" customHeight="1" x14ac:dyDescent="0.2">
      <c r="A1279" s="126" t="s">
        <v>9031</v>
      </c>
      <c r="B1279" s="669" t="s">
        <v>108</v>
      </c>
      <c r="C1279" s="669" t="s">
        <v>36</v>
      </c>
      <c r="D1279" s="1111">
        <v>41929</v>
      </c>
      <c r="E1279" s="871">
        <v>0.50347222222222221</v>
      </c>
      <c r="F1279" s="298">
        <v>41929</v>
      </c>
      <c r="G1279" s="871">
        <v>0.56944444444444442</v>
      </c>
      <c r="H1279" s="871">
        <v>6.5972222222222224E-2</v>
      </c>
      <c r="I1279" s="353">
        <v>10</v>
      </c>
      <c r="J1279" s="669" t="s">
        <v>178</v>
      </c>
      <c r="K1279" s="669" t="s">
        <v>834</v>
      </c>
      <c r="L1279" s="669" t="s">
        <v>128</v>
      </c>
      <c r="M1279" s="353" t="s">
        <v>11774</v>
      </c>
      <c r="N1279" s="353" t="s">
        <v>103</v>
      </c>
      <c r="O1279" s="353" t="s">
        <v>66</v>
      </c>
      <c r="P1279" s="353" t="s">
        <v>10138</v>
      </c>
      <c r="Q1279" s="353" t="s">
        <v>11775</v>
      </c>
      <c r="R1279" s="353">
        <v>0.433</v>
      </c>
      <c r="S1279" s="353">
        <v>0.216</v>
      </c>
      <c r="T1279" s="126">
        <v>0.64900000000000002</v>
      </c>
      <c r="U1279" s="669" t="s">
        <v>75</v>
      </c>
      <c r="V1279" s="353" t="s">
        <v>11776</v>
      </c>
      <c r="W1279" s="669" t="s">
        <v>9784</v>
      </c>
      <c r="X1279" s="353" t="s">
        <v>2799</v>
      </c>
      <c r="Y1279" s="353">
        <v>2014</v>
      </c>
      <c r="Z1279" s="670" t="s">
        <v>2799</v>
      </c>
      <c r="AA1279" s="353" t="s">
        <v>11771</v>
      </c>
      <c r="AB1279" s="670" t="s">
        <v>2799</v>
      </c>
      <c r="AC1279" s="353" t="s">
        <v>2818</v>
      </c>
      <c r="AD1279" s="669" t="s">
        <v>48</v>
      </c>
      <c r="AE1279" s="669" t="s">
        <v>98</v>
      </c>
      <c r="AF1279" s="669"/>
      <c r="AG1279" s="1204"/>
      <c r="AH1279" s="3"/>
      <c r="AI1279" s="3"/>
      <c r="AJ1279" s="3"/>
    </row>
    <row r="1280" spans="1:36" ht="63" hidden="1" customHeight="1" x14ac:dyDescent="0.2">
      <c r="A1280" s="125" t="s">
        <v>9031</v>
      </c>
      <c r="B1280" s="669" t="s">
        <v>108</v>
      </c>
      <c r="C1280" s="669" t="s">
        <v>36</v>
      </c>
      <c r="D1280" s="1111">
        <v>41929</v>
      </c>
      <c r="E1280" s="871">
        <v>0.47916666666666669</v>
      </c>
      <c r="F1280" s="298">
        <v>41929</v>
      </c>
      <c r="G1280" s="871">
        <v>0.63194444444444442</v>
      </c>
      <c r="H1280" s="871">
        <v>0.15277777777777776</v>
      </c>
      <c r="I1280" s="353">
        <v>15</v>
      </c>
      <c r="J1280" s="669" t="s">
        <v>178</v>
      </c>
      <c r="K1280" s="669" t="s">
        <v>136</v>
      </c>
      <c r="L1280" s="669" t="s">
        <v>128</v>
      </c>
      <c r="M1280" s="353" t="s">
        <v>10135</v>
      </c>
      <c r="N1280" s="353" t="s">
        <v>103</v>
      </c>
      <c r="O1280" s="353" t="s">
        <v>66</v>
      </c>
      <c r="P1280" s="353" t="s">
        <v>10136</v>
      </c>
      <c r="Q1280" s="353" t="s">
        <v>10137</v>
      </c>
      <c r="R1280" s="353">
        <v>5.2949999999999999</v>
      </c>
      <c r="S1280" s="353">
        <v>2.6469999999999998</v>
      </c>
      <c r="T1280" s="126">
        <v>7.9420000000000002</v>
      </c>
      <c r="U1280" s="669" t="s">
        <v>84</v>
      </c>
      <c r="V1280" s="353" t="s">
        <v>11773</v>
      </c>
      <c r="W1280" s="669" t="s">
        <v>2281</v>
      </c>
      <c r="X1280" s="353" t="s">
        <v>2799</v>
      </c>
      <c r="Y1280" s="353">
        <v>2014</v>
      </c>
      <c r="Z1280" s="670" t="s">
        <v>2799</v>
      </c>
      <c r="AA1280" s="353" t="s">
        <v>11771</v>
      </c>
      <c r="AB1280" s="670" t="s">
        <v>2799</v>
      </c>
      <c r="AC1280" s="353" t="s">
        <v>6076</v>
      </c>
      <c r="AD1280" s="669" t="s">
        <v>48</v>
      </c>
      <c r="AE1280" s="669" t="s">
        <v>101</v>
      </c>
      <c r="AF1280" s="669"/>
      <c r="AG1280" s="669"/>
    </row>
    <row r="1281" spans="1:36" ht="34.5" hidden="1" customHeight="1" x14ac:dyDescent="0.2">
      <c r="A1281" s="125" t="s">
        <v>9031</v>
      </c>
      <c r="B1281" s="125" t="s">
        <v>108</v>
      </c>
      <c r="C1281" s="125" t="s">
        <v>36</v>
      </c>
      <c r="D1281" s="552">
        <v>41930</v>
      </c>
      <c r="E1281" s="125"/>
      <c r="F1281" s="36"/>
      <c r="G1281" s="125"/>
      <c r="H1281" s="127"/>
      <c r="I1281" s="125"/>
      <c r="J1281" s="125"/>
      <c r="K1281" s="125"/>
      <c r="L1281" s="125"/>
      <c r="M1281" s="125"/>
      <c r="N1281" s="125"/>
      <c r="O1281" s="125"/>
      <c r="P1281" s="125"/>
      <c r="Q1281" s="126"/>
      <c r="R1281" s="125"/>
      <c r="S1281" s="125"/>
      <c r="T1281" s="126"/>
      <c r="U1281" s="125"/>
      <c r="V1281" s="125"/>
      <c r="W1281" s="125"/>
      <c r="X1281" s="125"/>
      <c r="Y1281" s="125"/>
      <c r="Z1281" s="125"/>
      <c r="AA1281" s="125"/>
      <c r="AB1281" s="125"/>
      <c r="AC1281" s="125"/>
      <c r="AD1281" s="125"/>
      <c r="AE1281" s="125"/>
      <c r="AF1281" s="125"/>
      <c r="AG1281" s="123" t="s">
        <v>203</v>
      </c>
    </row>
    <row r="1282" spans="1:36" ht="47.25" hidden="1" customHeight="1" x14ac:dyDescent="0.2">
      <c r="A1282" s="1100" t="s">
        <v>9031</v>
      </c>
      <c r="B1282" s="1204" t="s">
        <v>108</v>
      </c>
      <c r="C1282" s="1204" t="s">
        <v>36</v>
      </c>
      <c r="D1282" s="527">
        <v>41930</v>
      </c>
      <c r="E1282" s="1504">
        <v>0.91666666666666663</v>
      </c>
      <c r="F1282" s="527">
        <v>41930</v>
      </c>
      <c r="G1282" s="1504">
        <v>0.95486111111111116</v>
      </c>
      <c r="H1282" s="1504">
        <v>3.8194444444444441E-2</v>
      </c>
      <c r="I1282" s="1204">
        <v>3</v>
      </c>
      <c r="J1282" s="1204"/>
      <c r="K1282" s="1204"/>
      <c r="L1282" s="1204" t="s">
        <v>128</v>
      </c>
      <c r="M1282" s="1204" t="s">
        <v>12627</v>
      </c>
      <c r="N1282" s="1204">
        <v>0.4</v>
      </c>
      <c r="O1282" s="1204" t="s">
        <v>64</v>
      </c>
      <c r="P1282" s="1204" t="s">
        <v>12628</v>
      </c>
      <c r="Q1282" s="1204" t="s">
        <v>12629</v>
      </c>
      <c r="R1282" s="353">
        <f>T1282</f>
        <v>0.308</v>
      </c>
      <c r="S1282" s="1204"/>
      <c r="T1282" s="1204">
        <v>0.308</v>
      </c>
      <c r="U1282" s="1204" t="s">
        <v>77</v>
      </c>
      <c r="V1282" s="1204"/>
      <c r="W1282" s="1204"/>
      <c r="X1282" s="1204"/>
      <c r="Y1282" s="1204"/>
      <c r="Z1282" s="1204"/>
      <c r="AA1282" s="1204"/>
      <c r="AB1282" s="1204"/>
      <c r="AC1282" s="1204"/>
      <c r="AD1282" s="1204" t="s">
        <v>48</v>
      </c>
      <c r="AE1282" s="1204" t="s">
        <v>98</v>
      </c>
      <c r="AF1282" s="1204"/>
      <c r="AG1282" s="1397">
        <v>3</v>
      </c>
      <c r="AH1282" s="230">
        <v>1</v>
      </c>
      <c r="AI1282" s="230"/>
      <c r="AJ1282" s="230"/>
    </row>
    <row r="1283" spans="1:36" ht="157.5" hidden="1" customHeight="1" x14ac:dyDescent="0.2">
      <c r="A1283" s="125" t="s">
        <v>9031</v>
      </c>
      <c r="B1283" s="125" t="s">
        <v>108</v>
      </c>
      <c r="C1283" s="36" t="s">
        <v>36</v>
      </c>
      <c r="D1283" s="552">
        <v>41931</v>
      </c>
      <c r="E1283" s="123"/>
      <c r="F1283" s="28"/>
      <c r="G1283" s="123"/>
      <c r="H1283" s="127"/>
      <c r="I1283" s="123"/>
      <c r="J1283" s="123"/>
      <c r="K1283" s="123"/>
      <c r="L1283" s="123"/>
      <c r="M1283" s="123"/>
      <c r="N1283" s="123"/>
      <c r="O1283" s="123"/>
      <c r="P1283" s="123"/>
      <c r="Q1283" s="126"/>
      <c r="R1283" s="153"/>
      <c r="S1283" s="153"/>
      <c r="T1283" s="1211"/>
      <c r="U1283" s="36"/>
      <c r="V1283" s="36"/>
      <c r="W1283" s="36"/>
      <c r="X1283" s="36"/>
      <c r="Y1283" s="36"/>
      <c r="Z1283" s="36"/>
      <c r="AA1283" s="36"/>
      <c r="AB1283" s="36"/>
      <c r="AC1283" s="36"/>
      <c r="AD1283" s="36"/>
      <c r="AE1283" s="125"/>
      <c r="AF1283" s="125"/>
      <c r="AG1283" s="856" t="s">
        <v>203</v>
      </c>
    </row>
    <row r="1284" spans="1:36" ht="126" hidden="1" customHeight="1" x14ac:dyDescent="0.2">
      <c r="A1284" s="1100" t="s">
        <v>9031</v>
      </c>
      <c r="B1284" s="1204" t="s">
        <v>108</v>
      </c>
      <c r="C1284" s="1" t="s">
        <v>36</v>
      </c>
      <c r="D1284" s="527">
        <v>41931</v>
      </c>
      <c r="E1284" s="1504">
        <v>0.125</v>
      </c>
      <c r="F1284" s="527">
        <v>41931</v>
      </c>
      <c r="G1284" s="1504">
        <v>0.46597222222222223</v>
      </c>
      <c r="H1284" s="1504">
        <v>0.34097222222222223</v>
      </c>
      <c r="I1284" s="1204">
        <v>1</v>
      </c>
      <c r="J1284" s="1204" t="s">
        <v>1284</v>
      </c>
      <c r="K1284" s="1204"/>
      <c r="L1284" s="1204" t="s">
        <v>128</v>
      </c>
      <c r="M1284" s="1204" t="s">
        <v>12630</v>
      </c>
      <c r="N1284" s="1204">
        <v>0.4</v>
      </c>
      <c r="O1284" s="1204" t="s">
        <v>66</v>
      </c>
      <c r="P1284" s="1204" t="s">
        <v>12630</v>
      </c>
      <c r="Q1284" s="1204" t="s">
        <v>12631</v>
      </c>
      <c r="R1284" s="353">
        <f>T1284</f>
        <v>0.61899999999999999</v>
      </c>
      <c r="S1284" s="1204"/>
      <c r="T1284" s="1204">
        <v>0.61899999999999999</v>
      </c>
      <c r="U1284" s="1" t="s">
        <v>84</v>
      </c>
      <c r="V1284" s="1"/>
      <c r="W1284" s="1"/>
      <c r="X1284" s="1"/>
      <c r="Y1284" s="1"/>
      <c r="Z1284" s="1"/>
      <c r="AA1284" s="1"/>
      <c r="AB1284" s="1"/>
      <c r="AC1284" s="1"/>
      <c r="AD1284" s="1" t="s">
        <v>48</v>
      </c>
      <c r="AE1284" s="1204" t="s">
        <v>101</v>
      </c>
      <c r="AF1284" s="1204"/>
      <c r="AG1284" s="1397">
        <v>2</v>
      </c>
      <c r="AH1284" s="230">
        <v>1</v>
      </c>
      <c r="AI1284" s="230"/>
      <c r="AJ1284" s="230"/>
    </row>
    <row r="1285" spans="1:36" ht="31.5" hidden="1" customHeight="1" x14ac:dyDescent="0.2">
      <c r="A1285" s="1100" t="s">
        <v>9031</v>
      </c>
      <c r="B1285" s="1204" t="s">
        <v>108</v>
      </c>
      <c r="C1285" s="1" t="s">
        <v>36</v>
      </c>
      <c r="D1285" s="527">
        <v>41931</v>
      </c>
      <c r="E1285" s="1504">
        <v>0.4381944444444445</v>
      </c>
      <c r="F1285" s="527">
        <v>41931</v>
      </c>
      <c r="G1285" s="1504">
        <v>0.81944444444444453</v>
      </c>
      <c r="H1285" s="1504">
        <v>0.38124999999999998</v>
      </c>
      <c r="I1285" s="1204">
        <v>2</v>
      </c>
      <c r="J1285" s="1204" t="s">
        <v>1284</v>
      </c>
      <c r="K1285" s="1204"/>
      <c r="L1285" s="1204" t="s">
        <v>128</v>
      </c>
      <c r="M1285" s="1204" t="s">
        <v>12632</v>
      </c>
      <c r="N1285" s="1204">
        <v>0.4</v>
      </c>
      <c r="O1285" s="1204" t="s">
        <v>66</v>
      </c>
      <c r="P1285" s="1204" t="s">
        <v>12632</v>
      </c>
      <c r="Q1285" s="1204" t="s">
        <v>12633</v>
      </c>
      <c r="R1285" s="353">
        <f>T1285</f>
        <v>0.69099999999999995</v>
      </c>
      <c r="S1285" s="1204"/>
      <c r="T1285" s="1204">
        <v>0.69099999999999995</v>
      </c>
      <c r="U1285" s="1204" t="s">
        <v>76</v>
      </c>
      <c r="V1285" s="1204"/>
      <c r="W1285" s="1204"/>
      <c r="X1285" s="1204"/>
      <c r="Y1285" s="1204"/>
      <c r="Z1285" s="1204"/>
      <c r="AA1285" s="1204"/>
      <c r="AB1285" s="1204"/>
      <c r="AC1285" s="1204"/>
      <c r="AD1285" s="1204" t="s">
        <v>60</v>
      </c>
      <c r="AE1285" s="1204" t="s">
        <v>101</v>
      </c>
      <c r="AF1285" s="1204"/>
      <c r="AG1285" s="1397">
        <v>3</v>
      </c>
      <c r="AH1285" s="230">
        <v>1</v>
      </c>
      <c r="AI1285" s="230"/>
      <c r="AJ1285" s="230"/>
    </row>
    <row r="1286" spans="1:36" ht="31.5" hidden="1" customHeight="1" x14ac:dyDescent="0.2">
      <c r="A1286" s="125" t="s">
        <v>9031</v>
      </c>
      <c r="B1286" s="125" t="s">
        <v>108</v>
      </c>
      <c r="C1286" s="36" t="s">
        <v>36</v>
      </c>
      <c r="D1286" s="552">
        <v>41932</v>
      </c>
      <c r="E1286" s="125"/>
      <c r="F1286" s="36"/>
      <c r="G1286" s="125"/>
      <c r="H1286" s="125"/>
      <c r="I1286" s="125"/>
      <c r="J1286" s="125"/>
      <c r="K1286" s="125"/>
      <c r="L1286" s="125"/>
      <c r="M1286" s="125"/>
      <c r="N1286" s="125"/>
      <c r="O1286" s="125"/>
      <c r="P1286" s="125"/>
      <c r="Q1286" s="126"/>
      <c r="R1286" s="125"/>
      <c r="S1286" s="125"/>
      <c r="T1286" s="126"/>
      <c r="U1286" s="125"/>
      <c r="V1286" s="125"/>
      <c r="W1286" s="125"/>
      <c r="X1286" s="125"/>
      <c r="Y1286" s="125"/>
      <c r="Z1286" s="125"/>
      <c r="AA1286" s="125"/>
      <c r="AB1286" s="125"/>
      <c r="AC1286" s="125"/>
      <c r="AD1286" s="125"/>
      <c r="AE1286" s="125"/>
      <c r="AF1286" s="125"/>
      <c r="AG1286" s="123" t="s">
        <v>203</v>
      </c>
    </row>
    <row r="1287" spans="1:36" ht="78.75" hidden="1" customHeight="1" x14ac:dyDescent="0.2">
      <c r="A1287" s="125" t="s">
        <v>9031</v>
      </c>
      <c r="B1287" s="123" t="s">
        <v>108</v>
      </c>
      <c r="C1287" s="36" t="s">
        <v>36</v>
      </c>
      <c r="D1287" s="39">
        <v>41933</v>
      </c>
      <c r="E1287" s="124"/>
      <c r="F1287" s="28"/>
      <c r="G1287" s="124"/>
      <c r="H1287" s="124"/>
      <c r="I1287" s="123"/>
      <c r="J1287" s="123"/>
      <c r="K1287" s="123"/>
      <c r="L1287" s="123"/>
      <c r="M1287" s="123"/>
      <c r="N1287" s="123"/>
      <c r="O1287" s="123"/>
      <c r="P1287" s="123"/>
      <c r="Q1287" s="126"/>
      <c r="R1287" s="942"/>
      <c r="S1287" s="942"/>
      <c r="T1287" s="126"/>
      <c r="U1287" s="125"/>
      <c r="V1287" s="125"/>
      <c r="W1287" s="125"/>
      <c r="X1287" s="125"/>
      <c r="Y1287" s="125"/>
      <c r="Z1287" s="125"/>
      <c r="AA1287" s="125"/>
      <c r="AB1287" s="125"/>
      <c r="AC1287" s="125"/>
      <c r="AD1287" s="125"/>
      <c r="AE1287" s="125"/>
      <c r="AF1287" s="125"/>
      <c r="AG1287" s="123" t="s">
        <v>203</v>
      </c>
    </row>
    <row r="1288" spans="1:36" ht="31.5" hidden="1" customHeight="1" x14ac:dyDescent="0.2">
      <c r="A1288" s="1100" t="s">
        <v>9031</v>
      </c>
      <c r="B1288" s="1204" t="s">
        <v>108</v>
      </c>
      <c r="C1288" s="1204" t="s">
        <v>36</v>
      </c>
      <c r="D1288" s="527">
        <v>41933</v>
      </c>
      <c r="E1288" s="1504">
        <v>0.40347222222222223</v>
      </c>
      <c r="F1288" s="527">
        <v>41933</v>
      </c>
      <c r="G1288" s="1504">
        <v>0.5</v>
      </c>
      <c r="H1288" s="904">
        <v>9.6527777777777768E-2</v>
      </c>
      <c r="I1288" s="1204">
        <v>1</v>
      </c>
      <c r="J1288" s="1204" t="s">
        <v>1284</v>
      </c>
      <c r="K1288" s="1204"/>
      <c r="L1288" s="1204" t="s">
        <v>128</v>
      </c>
      <c r="M1288" s="1204" t="s">
        <v>12634</v>
      </c>
      <c r="N1288" s="1204">
        <v>0.4</v>
      </c>
      <c r="O1288" s="1204" t="s">
        <v>66</v>
      </c>
      <c r="P1288" s="1204" t="s">
        <v>12634</v>
      </c>
      <c r="Q1288" s="1204" t="s">
        <v>12635</v>
      </c>
      <c r="R1288" s="353">
        <f>T1288</f>
        <v>0.624</v>
      </c>
      <c r="S1288" s="1204"/>
      <c r="T1288" s="1204">
        <v>0.624</v>
      </c>
      <c r="U1288" s="1204" t="s">
        <v>75</v>
      </c>
      <c r="V1288" s="1204"/>
      <c r="W1288" s="1204"/>
      <c r="X1288" s="1204"/>
      <c r="Y1288" s="1204"/>
      <c r="Z1288" s="1204"/>
      <c r="AA1288" s="1204"/>
      <c r="AB1288" s="1204"/>
      <c r="AC1288" s="1204"/>
      <c r="AD1288" s="1204" t="s">
        <v>56</v>
      </c>
      <c r="AE1288" s="1204" t="s">
        <v>101</v>
      </c>
      <c r="AF1288" s="1204"/>
      <c r="AG1288" s="1397">
        <v>1</v>
      </c>
      <c r="AH1288" s="230">
        <v>1</v>
      </c>
      <c r="AI1288" s="230"/>
      <c r="AJ1288" s="230"/>
    </row>
    <row r="1289" spans="1:36" ht="63" hidden="1" customHeight="1" x14ac:dyDescent="0.2">
      <c r="A1289" s="1100" t="s">
        <v>9031</v>
      </c>
      <c r="B1289" s="1204" t="s">
        <v>108</v>
      </c>
      <c r="C1289" s="1204" t="s">
        <v>36</v>
      </c>
      <c r="D1289" s="527">
        <v>41933</v>
      </c>
      <c r="E1289" s="1504">
        <v>0.62152777777777779</v>
      </c>
      <c r="F1289" s="527">
        <v>41933</v>
      </c>
      <c r="G1289" s="1504">
        <v>0.69444444444444453</v>
      </c>
      <c r="H1289" s="1504">
        <v>7.2916666666666671E-2</v>
      </c>
      <c r="I1289" s="1204">
        <v>1</v>
      </c>
      <c r="J1289" s="572" t="s">
        <v>12276</v>
      </c>
      <c r="K1289" s="572"/>
      <c r="L1289" s="1" t="s">
        <v>126</v>
      </c>
      <c r="M1289" s="572" t="s">
        <v>12636</v>
      </c>
      <c r="N1289" s="1">
        <v>0.4</v>
      </c>
      <c r="O1289" s="1" t="s">
        <v>72</v>
      </c>
      <c r="P1289" s="572" t="s">
        <v>12636</v>
      </c>
      <c r="Q1289" s="1" t="s">
        <v>12428</v>
      </c>
      <c r="R1289" s="45">
        <f>T1289</f>
        <v>0.13100000000000001</v>
      </c>
      <c r="S1289" s="1"/>
      <c r="T1289" s="1">
        <v>0.13100000000000001</v>
      </c>
      <c r="U1289" s="1" t="s">
        <v>86</v>
      </c>
      <c r="V1289" s="1"/>
      <c r="W1289" s="1"/>
      <c r="X1289" s="1"/>
      <c r="Y1289" s="1"/>
      <c r="Z1289" s="1"/>
      <c r="AA1289" s="1"/>
      <c r="AB1289" s="1"/>
      <c r="AC1289" s="1"/>
      <c r="AD1289" s="1" t="s">
        <v>40</v>
      </c>
      <c r="AE1289" s="1" t="s">
        <v>98</v>
      </c>
      <c r="AF1289" s="1"/>
      <c r="AG1289" s="1094">
        <v>3</v>
      </c>
      <c r="AH1289" s="230">
        <v>1</v>
      </c>
      <c r="AI1289" s="230"/>
      <c r="AJ1289" s="230"/>
    </row>
    <row r="1290" spans="1:36" ht="63" hidden="1" customHeight="1" x14ac:dyDescent="0.2">
      <c r="A1290" s="125" t="s">
        <v>9031</v>
      </c>
      <c r="B1290" s="140" t="s">
        <v>108</v>
      </c>
      <c r="C1290" s="140" t="s">
        <v>36</v>
      </c>
      <c r="D1290" s="1111">
        <v>41934</v>
      </c>
      <c r="E1290" s="112">
        <v>0.19791666666666666</v>
      </c>
      <c r="F1290" s="298">
        <v>41934</v>
      </c>
      <c r="G1290" s="112">
        <v>0.23055555555555554</v>
      </c>
      <c r="H1290" s="112">
        <v>3.2638888888888891E-2</v>
      </c>
      <c r="I1290" s="571">
        <v>12</v>
      </c>
      <c r="J1290" s="1214" t="s">
        <v>178</v>
      </c>
      <c r="K1290" s="1214" t="s">
        <v>133</v>
      </c>
      <c r="L1290" s="140" t="s">
        <v>128</v>
      </c>
      <c r="M1290" s="571" t="s">
        <v>10248</v>
      </c>
      <c r="N1290" s="45" t="s">
        <v>103</v>
      </c>
      <c r="O1290" s="45" t="s">
        <v>66</v>
      </c>
      <c r="P1290" s="571" t="s">
        <v>10248</v>
      </c>
      <c r="Q1290" s="45" t="s">
        <v>10249</v>
      </c>
      <c r="R1290" s="45">
        <v>2.645</v>
      </c>
      <c r="S1290" s="45">
        <v>1.3029999999999999</v>
      </c>
      <c r="T1290" s="156">
        <v>3.948</v>
      </c>
      <c r="U1290" s="1214" t="s">
        <v>75</v>
      </c>
      <c r="V1290" s="45" t="s">
        <v>9785</v>
      </c>
      <c r="W1290" s="140" t="s">
        <v>11777</v>
      </c>
      <c r="X1290" s="45" t="s">
        <v>2799</v>
      </c>
      <c r="Y1290" s="45">
        <v>2014</v>
      </c>
      <c r="Z1290" s="232" t="s">
        <v>2799</v>
      </c>
      <c r="AA1290" s="45" t="s">
        <v>11771</v>
      </c>
      <c r="AB1290" s="232" t="s">
        <v>2799</v>
      </c>
      <c r="AC1290" s="45" t="s">
        <v>6076</v>
      </c>
      <c r="AD1290" s="1270" t="s">
        <v>52</v>
      </c>
      <c r="AE1290" s="140" t="s">
        <v>101</v>
      </c>
      <c r="AF1290" s="140"/>
      <c r="AG1290" s="140"/>
    </row>
    <row r="1291" spans="1:36" ht="47.25" hidden="1" customHeight="1" x14ac:dyDescent="0.2">
      <c r="A1291" s="125" t="s">
        <v>9031</v>
      </c>
      <c r="B1291" s="140" t="s">
        <v>108</v>
      </c>
      <c r="C1291" s="140" t="s">
        <v>11778</v>
      </c>
      <c r="D1291" s="1111">
        <v>41935</v>
      </c>
      <c r="E1291" s="1513">
        <v>0.91319444444444453</v>
      </c>
      <c r="F1291" s="298">
        <v>41935</v>
      </c>
      <c r="G1291" s="1513">
        <v>0.95486111111111116</v>
      </c>
      <c r="H1291" s="1513">
        <v>4.1666666666666664E-2</v>
      </c>
      <c r="I1291" s="1577">
        <v>8</v>
      </c>
      <c r="J1291" s="1586" t="s">
        <v>10268</v>
      </c>
      <c r="K1291" s="1586"/>
      <c r="L1291" s="1586" t="s">
        <v>125</v>
      </c>
      <c r="M1291" s="1577" t="s">
        <v>7973</v>
      </c>
      <c r="N1291" s="1577" t="s">
        <v>103</v>
      </c>
      <c r="O1291" s="1577" t="s">
        <v>66</v>
      </c>
      <c r="P1291" s="1577" t="s">
        <v>7973</v>
      </c>
      <c r="Q1291" s="45" t="s">
        <v>10269</v>
      </c>
      <c r="R1291" s="1577">
        <v>0.69199999999999995</v>
      </c>
      <c r="S1291" s="1577">
        <v>0.34699999999999998</v>
      </c>
      <c r="T1291" s="1393">
        <v>1.0389999999999999</v>
      </c>
      <c r="U1291" s="1586" t="s">
        <v>75</v>
      </c>
      <c r="V1291" s="1577" t="s">
        <v>2799</v>
      </c>
      <c r="W1291" s="1586" t="s">
        <v>2799</v>
      </c>
      <c r="X1291" s="1577" t="s">
        <v>2799</v>
      </c>
      <c r="Y1291" s="1577" t="s">
        <v>2799</v>
      </c>
      <c r="Z1291" s="1861" t="s">
        <v>2799</v>
      </c>
      <c r="AA1291" s="1577" t="s">
        <v>2799</v>
      </c>
      <c r="AB1291" s="1861" t="s">
        <v>2799</v>
      </c>
      <c r="AC1291" s="1577" t="s">
        <v>2799</v>
      </c>
      <c r="AD1291" s="140" t="s">
        <v>55</v>
      </c>
      <c r="AE1291" s="1586" t="s">
        <v>98</v>
      </c>
      <c r="AF1291" s="416"/>
      <c r="AG1291" s="28"/>
    </row>
    <row r="1292" spans="1:36" ht="31.5" hidden="1" customHeight="1" x14ac:dyDescent="0.2">
      <c r="A1292" s="125" t="s">
        <v>9031</v>
      </c>
      <c r="B1292" s="28" t="s">
        <v>108</v>
      </c>
      <c r="C1292" s="28" t="s">
        <v>36</v>
      </c>
      <c r="D1292" s="31">
        <v>41936</v>
      </c>
      <c r="E1292" s="28"/>
      <c r="F1292" s="28"/>
      <c r="G1292" s="28"/>
      <c r="H1292" s="568"/>
      <c r="I1292" s="28"/>
      <c r="J1292" s="349"/>
      <c r="K1292" s="349"/>
      <c r="L1292" s="28"/>
      <c r="M1292" s="349"/>
      <c r="N1292" s="28"/>
      <c r="O1292" s="28"/>
      <c r="P1292" s="349"/>
      <c r="Q1292" s="52"/>
      <c r="R1292" s="36"/>
      <c r="S1292" s="36"/>
      <c r="T1292" s="52"/>
      <c r="U1292" s="36"/>
      <c r="V1292" s="36"/>
      <c r="W1292" s="36"/>
      <c r="X1292" s="36"/>
      <c r="Y1292" s="36"/>
      <c r="Z1292" s="36"/>
      <c r="AA1292" s="36"/>
      <c r="AB1292" s="36"/>
      <c r="AC1292" s="36"/>
      <c r="AD1292" s="42"/>
      <c r="AE1292" s="36"/>
      <c r="AF1292" s="36"/>
      <c r="AG1292" s="28" t="s">
        <v>203</v>
      </c>
    </row>
    <row r="1293" spans="1:36" ht="45" hidden="1" customHeight="1" x14ac:dyDescent="0.2">
      <c r="A1293" s="1100" t="s">
        <v>9031</v>
      </c>
      <c r="B1293" s="1" t="s">
        <v>108</v>
      </c>
      <c r="C1293" s="1" t="s">
        <v>36</v>
      </c>
      <c r="D1293" s="527">
        <v>41936</v>
      </c>
      <c r="E1293" s="137">
        <v>0.20486111111111113</v>
      </c>
      <c r="F1293" s="527">
        <v>41936</v>
      </c>
      <c r="G1293" s="137">
        <v>0.25347222222222221</v>
      </c>
      <c r="H1293" s="1568">
        <v>4.8611111111111112E-2</v>
      </c>
      <c r="I1293" s="1">
        <v>3</v>
      </c>
      <c r="J1293" s="572" t="s">
        <v>1284</v>
      </c>
      <c r="K1293" s="572"/>
      <c r="L1293" s="1" t="s">
        <v>128</v>
      </c>
      <c r="M1293" s="572" t="s">
        <v>12637</v>
      </c>
      <c r="N1293" s="1">
        <v>0.4</v>
      </c>
      <c r="O1293" s="1" t="s">
        <v>66</v>
      </c>
      <c r="P1293" s="572" t="s">
        <v>12637</v>
      </c>
      <c r="Q1293" s="1" t="s">
        <v>12638</v>
      </c>
      <c r="R1293" s="45">
        <f>T1293</f>
        <v>0.1</v>
      </c>
      <c r="S1293" s="1"/>
      <c r="T1293" s="1">
        <v>0.1</v>
      </c>
      <c r="U1293" s="1" t="s">
        <v>75</v>
      </c>
      <c r="V1293" s="1"/>
      <c r="W1293" s="1"/>
      <c r="X1293" s="1"/>
      <c r="Y1293" s="1"/>
      <c r="Z1293" s="1"/>
      <c r="AA1293" s="1"/>
      <c r="AB1293" s="1"/>
      <c r="AC1293" s="1"/>
      <c r="AD1293" s="801" t="s">
        <v>52</v>
      </c>
      <c r="AE1293" s="1" t="s">
        <v>101</v>
      </c>
      <c r="AF1293" s="1"/>
      <c r="AG1293" s="1094">
        <v>3</v>
      </c>
      <c r="AH1293" s="230"/>
      <c r="AI1293" s="230"/>
      <c r="AJ1293" s="230"/>
    </row>
    <row r="1294" spans="1:36" ht="63" hidden="1" customHeight="1" x14ac:dyDescent="0.2">
      <c r="A1294" s="1100" t="s">
        <v>9031</v>
      </c>
      <c r="B1294" s="1" t="s">
        <v>108</v>
      </c>
      <c r="C1294" s="1" t="s">
        <v>36</v>
      </c>
      <c r="D1294" s="527">
        <v>41936</v>
      </c>
      <c r="E1294" s="137">
        <v>0.41666666666666669</v>
      </c>
      <c r="F1294" s="527">
        <v>41936</v>
      </c>
      <c r="G1294" s="137">
        <v>0.47499999999999998</v>
      </c>
      <c r="H1294" s="1568">
        <v>5.8333333333333327E-2</v>
      </c>
      <c r="I1294" s="1">
        <v>1</v>
      </c>
      <c r="J1294" s="1" t="s">
        <v>1284</v>
      </c>
      <c r="K1294" s="1"/>
      <c r="L1294" s="1" t="s">
        <v>128</v>
      </c>
      <c r="M1294" s="1" t="s">
        <v>12614</v>
      </c>
      <c r="N1294" s="1">
        <v>0.4</v>
      </c>
      <c r="O1294" s="1" t="s">
        <v>66</v>
      </c>
      <c r="P1294" s="1" t="s">
        <v>12614</v>
      </c>
      <c r="Q1294" s="1" t="s">
        <v>12639</v>
      </c>
      <c r="R1294" s="45">
        <f>T1294</f>
        <v>0.2</v>
      </c>
      <c r="S1294" s="1"/>
      <c r="T1294" s="1">
        <v>0.2</v>
      </c>
      <c r="U1294" s="1" t="s">
        <v>75</v>
      </c>
      <c r="V1294" s="1"/>
      <c r="W1294" s="1"/>
      <c r="X1294" s="1"/>
      <c r="Y1294" s="1"/>
      <c r="Z1294" s="1"/>
      <c r="AA1294" s="1"/>
      <c r="AB1294" s="1"/>
      <c r="AC1294" s="1"/>
      <c r="AD1294" s="572" t="s">
        <v>49</v>
      </c>
      <c r="AE1294" s="1" t="s">
        <v>98</v>
      </c>
      <c r="AF1294" s="1"/>
      <c r="AG1294" s="1094">
        <v>3</v>
      </c>
      <c r="AH1294" s="230">
        <v>1</v>
      </c>
      <c r="AI1294" s="230"/>
      <c r="AJ1294" s="230"/>
    </row>
    <row r="1295" spans="1:36" ht="31.5" hidden="1" customHeight="1" x14ac:dyDescent="0.2">
      <c r="A1295" s="125" t="s">
        <v>9031</v>
      </c>
      <c r="B1295" s="140" t="s">
        <v>108</v>
      </c>
      <c r="C1295" s="140" t="s">
        <v>11779</v>
      </c>
      <c r="D1295" s="1111">
        <v>41937</v>
      </c>
      <c r="E1295" s="112">
        <v>0.26250000000000001</v>
      </c>
      <c r="F1295" s="298">
        <v>41937</v>
      </c>
      <c r="G1295" s="112">
        <v>0.29444444444444445</v>
      </c>
      <c r="H1295" s="1513">
        <v>3.1944444444444449E-2</v>
      </c>
      <c r="I1295" s="45">
        <v>86</v>
      </c>
      <c r="J1295" s="1214" t="s">
        <v>3732</v>
      </c>
      <c r="K1295" s="1214" t="s">
        <v>3732</v>
      </c>
      <c r="L1295" s="140" t="s">
        <v>125</v>
      </c>
      <c r="M1295" s="45" t="s">
        <v>3927</v>
      </c>
      <c r="N1295" s="45">
        <v>35</v>
      </c>
      <c r="O1295" s="45" t="s">
        <v>66</v>
      </c>
      <c r="P1295" s="45" t="s">
        <v>3928</v>
      </c>
      <c r="Q1295" s="45" t="s">
        <v>3929</v>
      </c>
      <c r="R1295" s="45">
        <v>1.972</v>
      </c>
      <c r="S1295" s="45">
        <v>0.97199999999999998</v>
      </c>
      <c r="T1295" s="52">
        <v>2.944</v>
      </c>
      <c r="U1295" s="140" t="s">
        <v>75</v>
      </c>
      <c r="V1295" s="45" t="s">
        <v>2799</v>
      </c>
      <c r="W1295" s="140" t="s">
        <v>2799</v>
      </c>
      <c r="X1295" s="45" t="s">
        <v>2799</v>
      </c>
      <c r="Y1295" s="45" t="s">
        <v>2799</v>
      </c>
      <c r="Z1295" s="232" t="s">
        <v>2799</v>
      </c>
      <c r="AA1295" s="45" t="s">
        <v>2799</v>
      </c>
      <c r="AB1295" s="232" t="s">
        <v>2799</v>
      </c>
      <c r="AC1295" s="45" t="s">
        <v>2799</v>
      </c>
      <c r="AD1295" s="140" t="s">
        <v>55</v>
      </c>
      <c r="AE1295" s="140" t="s">
        <v>98</v>
      </c>
      <c r="AF1295" s="140"/>
      <c r="AG1295" s="28"/>
    </row>
    <row r="1296" spans="1:36" ht="31.5" hidden="1" customHeight="1" x14ac:dyDescent="0.2">
      <c r="A1296" s="1100" t="s">
        <v>9031</v>
      </c>
      <c r="B1296" s="1" t="s">
        <v>108</v>
      </c>
      <c r="C1296" s="1" t="s">
        <v>36</v>
      </c>
      <c r="D1296" s="527">
        <v>41937</v>
      </c>
      <c r="E1296" s="137">
        <v>0.40625</v>
      </c>
      <c r="F1296" s="527">
        <v>41937</v>
      </c>
      <c r="G1296" s="137">
        <v>0.57638888888888895</v>
      </c>
      <c r="H1296" s="137">
        <v>0.17013888888888887</v>
      </c>
      <c r="I1296" s="1">
        <v>2</v>
      </c>
      <c r="J1296" s="1" t="s">
        <v>1284</v>
      </c>
      <c r="K1296" s="1"/>
      <c r="L1296" s="1" t="s">
        <v>128</v>
      </c>
      <c r="M1296" s="1" t="s">
        <v>12640</v>
      </c>
      <c r="N1296" s="1">
        <v>0.4</v>
      </c>
      <c r="O1296" s="1" t="s">
        <v>66</v>
      </c>
      <c r="P1296" s="1" t="s">
        <v>12640</v>
      </c>
      <c r="Q1296" s="1" t="s">
        <v>12641</v>
      </c>
      <c r="R1296" s="45">
        <f>T1296</f>
        <v>3.3090000000000002</v>
      </c>
      <c r="S1296" s="1"/>
      <c r="T1296" s="1">
        <v>3.3090000000000002</v>
      </c>
      <c r="U1296" s="1" t="s">
        <v>75</v>
      </c>
      <c r="V1296" s="1"/>
      <c r="W1296" s="1"/>
      <c r="X1296" s="1"/>
      <c r="Y1296" s="1"/>
      <c r="Z1296" s="1"/>
      <c r="AA1296" s="1"/>
      <c r="AB1296" s="1"/>
      <c r="AC1296" s="1"/>
      <c r="AD1296" s="1" t="s">
        <v>50</v>
      </c>
      <c r="AE1296" s="1" t="s">
        <v>101</v>
      </c>
      <c r="AF1296" s="1"/>
      <c r="AG1296" s="1094">
        <v>1</v>
      </c>
      <c r="AH1296" s="230">
        <v>1</v>
      </c>
      <c r="AI1296" s="230"/>
      <c r="AJ1296" s="230"/>
    </row>
    <row r="1297" spans="1:39" ht="63" hidden="1" customHeight="1" x14ac:dyDescent="0.2">
      <c r="A1297" s="1100" t="s">
        <v>9031</v>
      </c>
      <c r="B1297" s="1" t="s">
        <v>108</v>
      </c>
      <c r="C1297" s="1" t="s">
        <v>36</v>
      </c>
      <c r="D1297" s="527">
        <v>41937</v>
      </c>
      <c r="E1297" s="137">
        <v>0.65972222222222221</v>
      </c>
      <c r="F1297" s="527">
        <v>41937</v>
      </c>
      <c r="G1297" s="137">
        <v>0.78125</v>
      </c>
      <c r="H1297" s="137">
        <v>0.12152777777777778</v>
      </c>
      <c r="I1297" s="1">
        <v>2</v>
      </c>
      <c r="J1297" s="1" t="s">
        <v>1284</v>
      </c>
      <c r="K1297" s="1"/>
      <c r="L1297" s="1" t="s">
        <v>128</v>
      </c>
      <c r="M1297" s="1" t="s">
        <v>12642</v>
      </c>
      <c r="N1297" s="1">
        <v>0.4</v>
      </c>
      <c r="O1297" s="1" t="s">
        <v>66</v>
      </c>
      <c r="P1297" s="1" t="s">
        <v>12642</v>
      </c>
      <c r="Q1297" s="1" t="s">
        <v>12643</v>
      </c>
      <c r="R1297" s="45">
        <f>T1297</f>
        <v>1.294</v>
      </c>
      <c r="S1297" s="1"/>
      <c r="T1297" s="1">
        <v>1.294</v>
      </c>
      <c r="U1297" s="1" t="s">
        <v>75</v>
      </c>
      <c r="V1297" s="1"/>
      <c r="W1297" s="1"/>
      <c r="X1297" s="1"/>
      <c r="Y1297" s="1"/>
      <c r="Z1297" s="1"/>
      <c r="AA1297" s="1"/>
      <c r="AB1297" s="1"/>
      <c r="AC1297" s="1"/>
      <c r="AD1297" s="1" t="s">
        <v>52</v>
      </c>
      <c r="AE1297" s="1" t="s">
        <v>101</v>
      </c>
      <c r="AF1297" s="1"/>
      <c r="AG1297" s="1094">
        <v>2</v>
      </c>
      <c r="AH1297" s="230">
        <v>1</v>
      </c>
      <c r="AI1297" s="230"/>
      <c r="AJ1297" s="230"/>
    </row>
    <row r="1298" spans="1:39" ht="31.5" hidden="1" customHeight="1" x14ac:dyDescent="0.2">
      <c r="A1298" s="125" t="s">
        <v>9031</v>
      </c>
      <c r="B1298" s="36" t="s">
        <v>108</v>
      </c>
      <c r="C1298" s="36" t="s">
        <v>36</v>
      </c>
      <c r="D1298" s="552">
        <v>41938</v>
      </c>
      <c r="E1298" s="98"/>
      <c r="F1298" s="28"/>
      <c r="G1298" s="98"/>
      <c r="H1298" s="98"/>
      <c r="I1298" s="28"/>
      <c r="J1298" s="28"/>
      <c r="K1298" s="28"/>
      <c r="L1298" s="28"/>
      <c r="M1298" s="28"/>
      <c r="N1298" s="28"/>
      <c r="O1298" s="28"/>
      <c r="P1298" s="28"/>
      <c r="Q1298" s="52"/>
      <c r="R1298" s="36"/>
      <c r="S1298" s="36"/>
      <c r="T1298" s="52"/>
      <c r="U1298" s="36"/>
      <c r="V1298" s="36"/>
      <c r="W1298" s="36"/>
      <c r="X1298" s="36"/>
      <c r="Y1298" s="36"/>
      <c r="Z1298" s="36"/>
      <c r="AA1298" s="36"/>
      <c r="AB1298" s="36"/>
      <c r="AC1298" s="36"/>
      <c r="AD1298" s="36"/>
      <c r="AE1298" s="36"/>
      <c r="AF1298" s="36"/>
      <c r="AG1298" s="46" t="s">
        <v>203</v>
      </c>
    </row>
    <row r="1299" spans="1:39" ht="31.5" hidden="1" customHeight="1" x14ac:dyDescent="0.2">
      <c r="A1299" s="1100" t="s">
        <v>9031</v>
      </c>
      <c r="B1299" s="1" t="s">
        <v>108</v>
      </c>
      <c r="C1299" s="1" t="s">
        <v>36</v>
      </c>
      <c r="D1299" s="527">
        <v>41938</v>
      </c>
      <c r="E1299" s="137">
        <v>0</v>
      </c>
      <c r="F1299" s="527">
        <v>41938</v>
      </c>
      <c r="G1299" s="137">
        <v>0.45277777777777778</v>
      </c>
      <c r="H1299" s="137">
        <v>0.45277777777777778</v>
      </c>
      <c r="I1299" s="1">
        <v>1</v>
      </c>
      <c r="J1299" s="1"/>
      <c r="K1299" s="1"/>
      <c r="L1299" s="1" t="s">
        <v>126</v>
      </c>
      <c r="M1299" s="1" t="s">
        <v>12644</v>
      </c>
      <c r="N1299" s="1">
        <v>0.4</v>
      </c>
      <c r="O1299" s="1" t="s">
        <v>66</v>
      </c>
      <c r="P1299" s="1" t="s">
        <v>12644</v>
      </c>
      <c r="Q1299" s="1" t="s">
        <v>12645</v>
      </c>
      <c r="R1299" s="45">
        <f>T1299</f>
        <v>0.2</v>
      </c>
      <c r="S1299" s="1"/>
      <c r="T1299" s="1">
        <v>0.2</v>
      </c>
      <c r="U1299" s="1" t="s">
        <v>75</v>
      </c>
      <c r="V1299" s="1"/>
      <c r="W1299" s="1"/>
      <c r="X1299" s="1"/>
      <c r="Y1299" s="1"/>
      <c r="Z1299" s="1"/>
      <c r="AA1299" s="1"/>
      <c r="AB1299" s="1"/>
      <c r="AC1299" s="1"/>
      <c r="AD1299" s="1" t="s">
        <v>50</v>
      </c>
      <c r="AE1299" s="1" t="s">
        <v>101</v>
      </c>
      <c r="AF1299" s="1"/>
      <c r="AG1299" s="1094">
        <v>3</v>
      </c>
      <c r="AH1299" s="3">
        <v>1</v>
      </c>
      <c r="AI1299" s="3"/>
      <c r="AJ1299" s="3"/>
    </row>
    <row r="1300" spans="1:39" ht="31.5" hidden="1" customHeight="1" x14ac:dyDescent="0.2">
      <c r="A1300" s="125" t="s">
        <v>9031</v>
      </c>
      <c r="B1300" s="28" t="s">
        <v>108</v>
      </c>
      <c r="C1300" s="28" t="s">
        <v>36</v>
      </c>
      <c r="D1300" s="31">
        <v>41939</v>
      </c>
      <c r="E1300" s="28"/>
      <c r="F1300" s="28"/>
      <c r="G1300" s="28"/>
      <c r="H1300" s="28"/>
      <c r="I1300" s="28"/>
      <c r="J1300" s="28"/>
      <c r="K1300" s="28"/>
      <c r="L1300" s="28"/>
      <c r="M1300" s="28"/>
      <c r="N1300" s="28"/>
      <c r="O1300" s="28"/>
      <c r="P1300" s="28"/>
      <c r="Q1300" s="52"/>
      <c r="R1300" s="36"/>
      <c r="S1300" s="36"/>
      <c r="T1300" s="52"/>
      <c r="U1300" s="36"/>
      <c r="V1300" s="36"/>
      <c r="W1300" s="36"/>
      <c r="X1300" s="36"/>
      <c r="Y1300" s="36"/>
      <c r="Z1300" s="36"/>
      <c r="AA1300" s="36"/>
      <c r="AB1300" s="36"/>
      <c r="AC1300" s="36"/>
      <c r="AD1300" s="36"/>
      <c r="AE1300" s="36"/>
      <c r="AF1300" s="36"/>
      <c r="AG1300" s="46" t="s">
        <v>203</v>
      </c>
    </row>
    <row r="1301" spans="1:39" ht="31.5" hidden="1" customHeight="1" x14ac:dyDescent="0.2">
      <c r="A1301" s="125" t="s">
        <v>9031</v>
      </c>
      <c r="B1301" s="28" t="s">
        <v>108</v>
      </c>
      <c r="C1301" s="28" t="s">
        <v>36</v>
      </c>
      <c r="D1301" s="31">
        <v>41940</v>
      </c>
      <c r="E1301" s="28"/>
      <c r="F1301" s="28"/>
      <c r="G1301" s="28"/>
      <c r="H1301" s="28"/>
      <c r="I1301" s="28"/>
      <c r="J1301" s="28"/>
      <c r="K1301" s="28"/>
      <c r="L1301" s="28"/>
      <c r="M1301" s="28"/>
      <c r="N1301" s="28"/>
      <c r="O1301" s="28"/>
      <c r="P1301" s="28"/>
      <c r="Q1301" s="52"/>
      <c r="R1301" s="36"/>
      <c r="S1301" s="36"/>
      <c r="T1301" s="52"/>
      <c r="U1301" s="36"/>
      <c r="V1301" s="36"/>
      <c r="W1301" s="36"/>
      <c r="X1301" s="36"/>
      <c r="Y1301" s="36"/>
      <c r="Z1301" s="36"/>
      <c r="AA1301" s="36"/>
      <c r="AB1301" s="36"/>
      <c r="AC1301" s="36"/>
      <c r="AD1301" s="36"/>
      <c r="AE1301" s="36"/>
      <c r="AF1301" s="36"/>
      <c r="AG1301" s="28" t="s">
        <v>203</v>
      </c>
    </row>
    <row r="1302" spans="1:39" ht="31.5" hidden="1" customHeight="1" x14ac:dyDescent="0.2">
      <c r="A1302" s="1100" t="s">
        <v>9031</v>
      </c>
      <c r="B1302" s="1" t="s">
        <v>108</v>
      </c>
      <c r="C1302" s="1" t="s">
        <v>36</v>
      </c>
      <c r="D1302" s="527">
        <v>41940</v>
      </c>
      <c r="E1302" s="137">
        <v>0.61458333333333337</v>
      </c>
      <c r="F1302" s="527">
        <v>41940</v>
      </c>
      <c r="G1302" s="137">
        <v>0.63194444444444442</v>
      </c>
      <c r="H1302" s="137">
        <v>1.7361111111111112E-2</v>
      </c>
      <c r="I1302" s="1">
        <v>3</v>
      </c>
      <c r="J1302" s="1" t="s">
        <v>1284</v>
      </c>
      <c r="K1302" s="1"/>
      <c r="L1302" s="1" t="s">
        <v>130</v>
      </c>
      <c r="M1302" s="1" t="s">
        <v>12646</v>
      </c>
      <c r="N1302" s="1">
        <v>0.4</v>
      </c>
      <c r="O1302" s="1" t="s">
        <v>66</v>
      </c>
      <c r="P1302" s="1" t="s">
        <v>12646</v>
      </c>
      <c r="Q1302" s="1" t="s">
        <v>12647</v>
      </c>
      <c r="R1302" s="45">
        <f>T1302</f>
        <v>2.5999999999999999E-2</v>
      </c>
      <c r="S1302" s="1"/>
      <c r="T1302" s="1">
        <v>2.5999999999999999E-2</v>
      </c>
      <c r="U1302" s="1" t="s">
        <v>75</v>
      </c>
      <c r="V1302" s="1"/>
      <c r="W1302" s="1"/>
      <c r="X1302" s="1"/>
      <c r="Y1302" s="1"/>
      <c r="Z1302" s="1"/>
      <c r="AA1302" s="1"/>
      <c r="AB1302" s="1"/>
      <c r="AC1302" s="1"/>
      <c r="AD1302" s="1" t="s">
        <v>62</v>
      </c>
      <c r="AE1302" s="1" t="s">
        <v>98</v>
      </c>
      <c r="AF1302" s="1"/>
      <c r="AG1302" s="1094">
        <v>3</v>
      </c>
      <c r="AH1302" s="3">
        <v>1</v>
      </c>
      <c r="AI1302" s="3"/>
      <c r="AJ1302" s="3"/>
    </row>
    <row r="1303" spans="1:39" ht="31.5" hidden="1" customHeight="1" x14ac:dyDescent="0.2">
      <c r="A1303" s="125" t="s">
        <v>9031</v>
      </c>
      <c r="B1303" s="28" t="s">
        <v>108</v>
      </c>
      <c r="C1303" s="28" t="s">
        <v>36</v>
      </c>
      <c r="D1303" s="31">
        <v>41941</v>
      </c>
      <c r="E1303" s="28"/>
      <c r="F1303" s="28"/>
      <c r="G1303" s="28"/>
      <c r="H1303" s="28"/>
      <c r="I1303" s="28"/>
      <c r="J1303" s="28"/>
      <c r="K1303" s="28"/>
      <c r="L1303" s="28"/>
      <c r="M1303" s="28"/>
      <c r="N1303" s="28"/>
      <c r="O1303" s="28"/>
      <c r="P1303" s="28"/>
      <c r="Q1303" s="52"/>
      <c r="R1303" s="36"/>
      <c r="S1303" s="36"/>
      <c r="T1303" s="52"/>
      <c r="U1303" s="36"/>
      <c r="V1303" s="36"/>
      <c r="W1303" s="36"/>
      <c r="X1303" s="36"/>
      <c r="Y1303" s="36"/>
      <c r="Z1303" s="36"/>
      <c r="AA1303" s="36"/>
      <c r="AB1303" s="36"/>
      <c r="AC1303" s="36"/>
      <c r="AD1303" s="36"/>
      <c r="AE1303" s="36"/>
      <c r="AF1303" s="36"/>
      <c r="AG1303" s="28" t="s">
        <v>203</v>
      </c>
    </row>
    <row r="1304" spans="1:39" ht="31.5" hidden="1" customHeight="1" x14ac:dyDescent="0.2">
      <c r="A1304" s="1100" t="s">
        <v>9031</v>
      </c>
      <c r="B1304" s="1" t="s">
        <v>108</v>
      </c>
      <c r="C1304" s="1" t="s">
        <v>36</v>
      </c>
      <c r="D1304" s="527">
        <v>41941</v>
      </c>
      <c r="E1304" s="137">
        <v>0.55555555555555558</v>
      </c>
      <c r="F1304" s="527">
        <v>41941</v>
      </c>
      <c r="G1304" s="137">
        <v>0.68055555555555547</v>
      </c>
      <c r="H1304" s="137">
        <v>0.125</v>
      </c>
      <c r="I1304" s="1">
        <v>1</v>
      </c>
      <c r="J1304" s="1"/>
      <c r="K1304" s="1"/>
      <c r="L1304" s="1" t="s">
        <v>126</v>
      </c>
      <c r="M1304" s="1" t="s">
        <v>12648</v>
      </c>
      <c r="N1304" s="1">
        <v>0.4</v>
      </c>
      <c r="O1304" s="1" t="s">
        <v>72</v>
      </c>
      <c r="P1304" s="1" t="s">
        <v>12648</v>
      </c>
      <c r="Q1304" s="1" t="s">
        <v>12649</v>
      </c>
      <c r="R1304" s="45">
        <f>T1304</f>
        <v>2.7890000000000001</v>
      </c>
      <c r="S1304" s="1"/>
      <c r="T1304" s="1">
        <v>2.7890000000000001</v>
      </c>
      <c r="U1304" s="1" t="s">
        <v>86</v>
      </c>
      <c r="V1304" s="1"/>
      <c r="W1304" s="1"/>
      <c r="X1304" s="1"/>
      <c r="Y1304" s="1"/>
      <c r="Z1304" s="1"/>
      <c r="AA1304" s="1"/>
      <c r="AB1304" s="1"/>
      <c r="AC1304" s="1"/>
      <c r="AD1304" s="1" t="s">
        <v>40</v>
      </c>
      <c r="AE1304" s="1" t="s">
        <v>98</v>
      </c>
      <c r="AF1304" s="1"/>
      <c r="AG1304" s="1094">
        <v>1</v>
      </c>
      <c r="AH1304" s="3">
        <v>1</v>
      </c>
      <c r="AI1304" s="3"/>
      <c r="AJ1304" s="3"/>
    </row>
    <row r="1305" spans="1:39" ht="31.5" hidden="1" customHeight="1" x14ac:dyDescent="0.2">
      <c r="A1305" s="1100" t="s">
        <v>9031</v>
      </c>
      <c r="B1305" s="1" t="s">
        <v>108</v>
      </c>
      <c r="C1305" s="1" t="s">
        <v>36</v>
      </c>
      <c r="D1305" s="527">
        <v>41941</v>
      </c>
      <c r="E1305" s="137">
        <v>0.1277777777777778</v>
      </c>
      <c r="F1305" s="527">
        <v>41941</v>
      </c>
      <c r="G1305" s="137">
        <v>0.16805555555555554</v>
      </c>
      <c r="H1305" s="137">
        <v>4.027777777777778E-2</v>
      </c>
      <c r="I1305" s="1"/>
      <c r="J1305" s="1" t="s">
        <v>1284</v>
      </c>
      <c r="K1305" s="1"/>
      <c r="L1305" s="1" t="s">
        <v>130</v>
      </c>
      <c r="M1305" s="1" t="s">
        <v>12650</v>
      </c>
      <c r="N1305" s="1">
        <v>0.4</v>
      </c>
      <c r="O1305" s="1" t="s">
        <v>64</v>
      </c>
      <c r="P1305" s="1" t="s">
        <v>12651</v>
      </c>
      <c r="Q1305" s="1" t="s">
        <v>12652</v>
      </c>
      <c r="R1305" s="45">
        <f>T1305</f>
        <v>0.42099999999999999</v>
      </c>
      <c r="S1305" s="1"/>
      <c r="T1305" s="1">
        <v>0.42099999999999999</v>
      </c>
      <c r="U1305" s="1" t="s">
        <v>75</v>
      </c>
      <c r="V1305" s="1"/>
      <c r="W1305" s="1"/>
      <c r="X1305" s="1"/>
      <c r="Y1305" s="1"/>
      <c r="Z1305" s="1"/>
      <c r="AA1305" s="1"/>
      <c r="AB1305" s="1"/>
      <c r="AC1305" s="1"/>
      <c r="AD1305" s="1" t="s">
        <v>60</v>
      </c>
      <c r="AE1305" s="1" t="s">
        <v>98</v>
      </c>
      <c r="AF1305" s="1"/>
      <c r="AG1305" s="1094">
        <v>3</v>
      </c>
      <c r="AH1305" s="3">
        <v>1</v>
      </c>
      <c r="AI1305" s="3"/>
      <c r="AJ1305" s="3"/>
    </row>
    <row r="1306" spans="1:39" ht="110.25" hidden="1" customHeight="1" x14ac:dyDescent="0.2">
      <c r="A1306" s="1100" t="s">
        <v>9031</v>
      </c>
      <c r="B1306" s="1" t="s">
        <v>108</v>
      </c>
      <c r="C1306" s="1" t="s">
        <v>36</v>
      </c>
      <c r="D1306" s="527">
        <v>41941</v>
      </c>
      <c r="E1306" s="137">
        <v>0.16319444444444445</v>
      </c>
      <c r="F1306" s="527">
        <v>41941</v>
      </c>
      <c r="G1306" s="137">
        <v>0.25833333333333336</v>
      </c>
      <c r="H1306" s="137">
        <v>9.5138888888888884E-2</v>
      </c>
      <c r="I1306" s="1"/>
      <c r="J1306" s="1" t="s">
        <v>1284</v>
      </c>
      <c r="K1306" s="1"/>
      <c r="L1306" s="1" t="s">
        <v>128</v>
      </c>
      <c r="M1306" s="1" t="s">
        <v>12653</v>
      </c>
      <c r="N1306" s="1">
        <v>0.4</v>
      </c>
      <c r="O1306" s="1" t="s">
        <v>64</v>
      </c>
      <c r="P1306" s="1" t="s">
        <v>12654</v>
      </c>
      <c r="Q1306" s="1" t="s">
        <v>12655</v>
      </c>
      <c r="R1306" s="45">
        <f>T1306</f>
        <v>4.6420000000000003</v>
      </c>
      <c r="S1306" s="1"/>
      <c r="T1306" s="1">
        <v>4.6420000000000003</v>
      </c>
      <c r="U1306" s="1" t="s">
        <v>75</v>
      </c>
      <c r="V1306" s="1"/>
      <c r="W1306" s="1"/>
      <c r="X1306" s="1"/>
      <c r="Y1306" s="1"/>
      <c r="Z1306" s="1"/>
      <c r="AA1306" s="1"/>
      <c r="AB1306" s="1"/>
      <c r="AC1306" s="1"/>
      <c r="AD1306" s="1" t="s">
        <v>56</v>
      </c>
      <c r="AE1306" s="1" t="s">
        <v>101</v>
      </c>
      <c r="AF1306" s="1"/>
      <c r="AG1306" s="1094">
        <v>3</v>
      </c>
      <c r="AH1306" s="3">
        <v>1</v>
      </c>
      <c r="AI1306" s="3"/>
      <c r="AJ1306" s="3"/>
    </row>
    <row r="1307" spans="1:39" ht="110.25" hidden="1" customHeight="1" x14ac:dyDescent="0.2">
      <c r="A1307" s="125" t="s">
        <v>9031</v>
      </c>
      <c r="B1307" s="140" t="s">
        <v>108</v>
      </c>
      <c r="C1307" s="140" t="s">
        <v>11772</v>
      </c>
      <c r="D1307" s="1111">
        <v>41942</v>
      </c>
      <c r="E1307" s="112">
        <v>0.1111111111111111</v>
      </c>
      <c r="F1307" s="298">
        <v>41942</v>
      </c>
      <c r="G1307" s="112">
        <v>0.1986111111111111</v>
      </c>
      <c r="H1307" s="112">
        <v>8.7499999999999994E-2</v>
      </c>
      <c r="I1307" s="45">
        <v>67</v>
      </c>
      <c r="J1307" s="140" t="s">
        <v>3732</v>
      </c>
      <c r="K1307" s="140" t="s">
        <v>133</v>
      </c>
      <c r="L1307" s="140" t="s">
        <v>125</v>
      </c>
      <c r="M1307" s="45" t="s">
        <v>2889</v>
      </c>
      <c r="N1307" s="45">
        <v>35</v>
      </c>
      <c r="O1307" s="45" t="s">
        <v>66</v>
      </c>
      <c r="P1307" s="45" t="s">
        <v>10427</v>
      </c>
      <c r="Q1307" s="45" t="s">
        <v>10428</v>
      </c>
      <c r="R1307" s="45">
        <v>8.2200000000000006</v>
      </c>
      <c r="S1307" s="45">
        <v>3.524</v>
      </c>
      <c r="T1307" s="52">
        <v>11.744</v>
      </c>
      <c r="U1307" s="140" t="s">
        <v>75</v>
      </c>
      <c r="V1307" s="45" t="s">
        <v>2799</v>
      </c>
      <c r="W1307" s="140" t="s">
        <v>2799</v>
      </c>
      <c r="X1307" s="45" t="s">
        <v>2799</v>
      </c>
      <c r="Y1307" s="45" t="s">
        <v>2799</v>
      </c>
      <c r="Z1307" s="232" t="s">
        <v>2799</v>
      </c>
      <c r="AA1307" s="45" t="s">
        <v>2799</v>
      </c>
      <c r="AB1307" s="232" t="s">
        <v>2799</v>
      </c>
      <c r="AC1307" s="45" t="s">
        <v>2799</v>
      </c>
      <c r="AD1307" s="140" t="s">
        <v>55</v>
      </c>
      <c r="AE1307" s="140" t="s">
        <v>101</v>
      </c>
      <c r="AF1307" s="140"/>
      <c r="AG1307" s="28"/>
    </row>
    <row r="1308" spans="1:39" ht="110.25" hidden="1" customHeight="1" x14ac:dyDescent="0.2">
      <c r="A1308" s="125" t="s">
        <v>10168</v>
      </c>
      <c r="B1308" s="28" t="s">
        <v>108</v>
      </c>
      <c r="C1308" s="28" t="s">
        <v>36</v>
      </c>
      <c r="D1308" s="31">
        <v>41944</v>
      </c>
      <c r="E1308" s="30"/>
      <c r="F1308" s="28"/>
      <c r="G1308" s="30"/>
      <c r="H1308" s="30"/>
      <c r="I1308" s="28"/>
      <c r="J1308" s="28"/>
      <c r="K1308" s="28"/>
      <c r="L1308" s="28"/>
      <c r="M1308" s="28"/>
      <c r="N1308" s="28"/>
      <c r="O1308" s="28"/>
      <c r="P1308" s="28"/>
      <c r="Q1308" s="52"/>
      <c r="R1308" s="175"/>
      <c r="S1308" s="175"/>
      <c r="T1308" s="961"/>
      <c r="U1308" s="36"/>
      <c r="V1308" s="36"/>
      <c r="W1308" s="36"/>
      <c r="X1308" s="36"/>
      <c r="Y1308" s="36"/>
      <c r="Z1308" s="36"/>
      <c r="AA1308" s="36"/>
      <c r="AB1308" s="36"/>
      <c r="AC1308" s="36"/>
      <c r="AD1308" s="36"/>
      <c r="AE1308" s="36"/>
      <c r="AF1308" s="36"/>
      <c r="AG1308" s="28" t="s">
        <v>203</v>
      </c>
    </row>
    <row r="1309" spans="1:39" ht="31.5" hidden="1" customHeight="1" x14ac:dyDescent="0.2">
      <c r="A1309" s="125" t="s">
        <v>10168</v>
      </c>
      <c r="B1309" s="28" t="s">
        <v>108</v>
      </c>
      <c r="C1309" s="28" t="s">
        <v>36</v>
      </c>
      <c r="D1309" s="31">
        <v>41945</v>
      </c>
      <c r="E1309" s="28"/>
      <c r="F1309" s="28"/>
      <c r="G1309" s="28"/>
      <c r="H1309" s="28"/>
      <c r="I1309" s="28"/>
      <c r="J1309" s="28"/>
      <c r="K1309" s="28"/>
      <c r="L1309" s="28"/>
      <c r="M1309" s="28"/>
      <c r="N1309" s="28"/>
      <c r="O1309" s="28"/>
      <c r="P1309" s="28"/>
      <c r="Q1309" s="52"/>
      <c r="R1309" s="36"/>
      <c r="S1309" s="36"/>
      <c r="T1309" s="52"/>
      <c r="U1309" s="36"/>
      <c r="V1309" s="36"/>
      <c r="W1309" s="36"/>
      <c r="X1309" s="36"/>
      <c r="Y1309" s="36"/>
      <c r="Z1309" s="36"/>
      <c r="AA1309" s="36"/>
      <c r="AB1309" s="36"/>
      <c r="AC1309" s="36"/>
      <c r="AD1309" s="36"/>
      <c r="AE1309" s="36"/>
      <c r="AF1309" s="36"/>
      <c r="AG1309" s="28" t="s">
        <v>203</v>
      </c>
    </row>
    <row r="1310" spans="1:39" ht="47.25" hidden="1" customHeight="1" x14ac:dyDescent="0.2">
      <c r="A1310" s="125" t="s">
        <v>10168</v>
      </c>
      <c r="B1310" s="28" t="s">
        <v>108</v>
      </c>
      <c r="C1310" s="28" t="s">
        <v>36</v>
      </c>
      <c r="D1310" s="31">
        <v>41946</v>
      </c>
      <c r="E1310" s="28"/>
      <c r="F1310" s="28"/>
      <c r="G1310" s="28"/>
      <c r="H1310" s="28"/>
      <c r="I1310" s="28"/>
      <c r="J1310" s="28"/>
      <c r="K1310" s="28"/>
      <c r="L1310" s="28"/>
      <c r="M1310" s="28"/>
      <c r="N1310" s="28"/>
      <c r="O1310" s="28"/>
      <c r="P1310" s="28"/>
      <c r="Q1310" s="52"/>
      <c r="R1310" s="36"/>
      <c r="S1310" s="36"/>
      <c r="T1310" s="961"/>
      <c r="U1310" s="36"/>
      <c r="V1310" s="36"/>
      <c r="W1310" s="36"/>
      <c r="X1310" s="36"/>
      <c r="Y1310" s="36"/>
      <c r="Z1310" s="36"/>
      <c r="AA1310" s="36"/>
      <c r="AB1310" s="36"/>
      <c r="AC1310" s="36"/>
      <c r="AD1310" s="36"/>
      <c r="AE1310" s="36"/>
      <c r="AF1310" s="36"/>
      <c r="AG1310" s="28" t="s">
        <v>203</v>
      </c>
    </row>
    <row r="1311" spans="1:39" s="24" customFormat="1" ht="47.25" hidden="1" customHeight="1" x14ac:dyDescent="0.2">
      <c r="A1311" s="125" t="s">
        <v>10168</v>
      </c>
      <c r="B1311" s="140" t="s">
        <v>108</v>
      </c>
      <c r="C1311" s="140" t="s">
        <v>11780</v>
      </c>
      <c r="D1311" s="1111">
        <v>41947</v>
      </c>
      <c r="E1311" s="112">
        <v>0.22291666666666665</v>
      </c>
      <c r="F1311" s="298">
        <v>41947</v>
      </c>
      <c r="G1311" s="112">
        <v>0.28749999999999998</v>
      </c>
      <c r="H1311" s="112">
        <v>6.458333333333334E-2</v>
      </c>
      <c r="I1311" s="45">
        <v>155</v>
      </c>
      <c r="J1311" s="140" t="s">
        <v>4521</v>
      </c>
      <c r="K1311" s="1214"/>
      <c r="L1311" s="140" t="s">
        <v>125</v>
      </c>
      <c r="M1311" s="45" t="s">
        <v>11781</v>
      </c>
      <c r="N1311" s="45">
        <v>110</v>
      </c>
      <c r="O1311" s="45" t="s">
        <v>66</v>
      </c>
      <c r="P1311" s="45" t="s">
        <v>11782</v>
      </c>
      <c r="Q1311" s="417" t="s">
        <v>10473</v>
      </c>
      <c r="R1311" s="45">
        <v>18.004000000000001</v>
      </c>
      <c r="S1311" s="45">
        <v>9.0020000000000007</v>
      </c>
      <c r="T1311" s="52">
        <v>27.006</v>
      </c>
      <c r="U1311" s="140" t="s">
        <v>75</v>
      </c>
      <c r="V1311" s="45" t="s">
        <v>2799</v>
      </c>
      <c r="W1311" s="140" t="s">
        <v>2799</v>
      </c>
      <c r="X1311" s="45" t="s">
        <v>2799</v>
      </c>
      <c r="Y1311" s="45" t="s">
        <v>2799</v>
      </c>
      <c r="Z1311" s="232" t="s">
        <v>2799</v>
      </c>
      <c r="AA1311" s="45" t="s">
        <v>2799</v>
      </c>
      <c r="AB1311" s="232" t="s">
        <v>2799</v>
      </c>
      <c r="AC1311" s="45" t="s">
        <v>2799</v>
      </c>
      <c r="AD1311" s="140" t="s">
        <v>55</v>
      </c>
      <c r="AE1311" s="140" t="s">
        <v>98</v>
      </c>
      <c r="AF1311" s="140"/>
      <c r="AG1311" s="354"/>
      <c r="AH1311" s="369"/>
      <c r="AI1311" s="22"/>
      <c r="AJ1311" s="22"/>
      <c r="AK1311" s="149"/>
      <c r="AL1311" s="150"/>
      <c r="AM1311" s="6"/>
    </row>
    <row r="1312" spans="1:39" s="3" customFormat="1" ht="63" hidden="1" customHeight="1" x14ac:dyDescent="0.2">
      <c r="A1312" s="36" t="s">
        <v>10168</v>
      </c>
      <c r="B1312" s="28" t="s">
        <v>108</v>
      </c>
      <c r="C1312" s="28" t="s">
        <v>36</v>
      </c>
      <c r="D1312" s="31">
        <v>41948</v>
      </c>
      <c r="E1312" s="28"/>
      <c r="F1312" s="28"/>
      <c r="G1312" s="28"/>
      <c r="H1312" s="28"/>
      <c r="I1312" s="28"/>
      <c r="J1312" s="28"/>
      <c r="K1312" s="28"/>
      <c r="L1312" s="28"/>
      <c r="M1312" s="28"/>
      <c r="N1312" s="28"/>
      <c r="O1312" s="28"/>
      <c r="P1312" s="28"/>
      <c r="Q1312" s="52"/>
      <c r="R1312" s="36"/>
      <c r="S1312" s="36"/>
      <c r="T1312" s="52"/>
      <c r="U1312" s="36"/>
      <c r="V1312" s="36"/>
      <c r="W1312" s="36"/>
      <c r="X1312" s="36"/>
      <c r="Y1312" s="36"/>
      <c r="Z1312" s="36"/>
      <c r="AA1312" s="36"/>
      <c r="AB1312" s="36"/>
      <c r="AC1312" s="36"/>
      <c r="AD1312" s="36"/>
      <c r="AE1312" s="36"/>
      <c r="AF1312" s="36"/>
      <c r="AG1312" s="28" t="s">
        <v>203</v>
      </c>
      <c r="AH1312" s="22"/>
      <c r="AI1312" s="22"/>
      <c r="AJ1312" s="22"/>
    </row>
    <row r="1313" spans="1:36" s="3" customFormat="1" ht="47.25" hidden="1" customHeight="1" x14ac:dyDescent="0.2">
      <c r="A1313" s="238" t="s">
        <v>10168</v>
      </c>
      <c r="B1313" s="1" t="s">
        <v>108</v>
      </c>
      <c r="C1313" s="1" t="s">
        <v>36</v>
      </c>
      <c r="D1313" s="527">
        <v>41948</v>
      </c>
      <c r="E1313" s="137">
        <v>0.42708333333333331</v>
      </c>
      <c r="F1313" s="527">
        <v>41948</v>
      </c>
      <c r="G1313" s="137">
        <v>0.45833333333333331</v>
      </c>
      <c r="H1313" s="137">
        <v>3.125E-2</v>
      </c>
      <c r="I1313" s="1">
        <v>1</v>
      </c>
      <c r="J1313" s="1" t="s">
        <v>12276</v>
      </c>
      <c r="K1313" s="1"/>
      <c r="L1313" s="1" t="s">
        <v>130</v>
      </c>
      <c r="M1313" s="1" t="s">
        <v>12656</v>
      </c>
      <c r="N1313" s="1">
        <v>0.4</v>
      </c>
      <c r="O1313" s="1" t="s">
        <v>66</v>
      </c>
      <c r="P1313" s="1" t="s">
        <v>12656</v>
      </c>
      <c r="Q1313" s="1" t="s">
        <v>12657</v>
      </c>
      <c r="R1313" s="45">
        <f>T1313</f>
        <v>4.2999999999999997E-2</v>
      </c>
      <c r="S1313" s="1"/>
      <c r="T1313" s="1">
        <v>4.2999999999999997E-2</v>
      </c>
      <c r="U1313" s="1" t="s">
        <v>75</v>
      </c>
      <c r="V1313" s="1"/>
      <c r="W1313" s="1"/>
      <c r="X1313" s="1"/>
      <c r="Y1313" s="1"/>
      <c r="Z1313" s="1"/>
      <c r="AA1313" s="1"/>
      <c r="AB1313" s="1"/>
      <c r="AC1313" s="1"/>
      <c r="AD1313" s="1" t="s">
        <v>62</v>
      </c>
      <c r="AE1313" s="1" t="s">
        <v>98</v>
      </c>
      <c r="AF1313" s="1"/>
      <c r="AG1313" s="1094">
        <v>3</v>
      </c>
      <c r="AH1313" s="3">
        <v>1</v>
      </c>
    </row>
    <row r="1314" spans="1:36" s="3" customFormat="1" ht="31.5" hidden="1" customHeight="1" x14ac:dyDescent="0.2">
      <c r="A1314" s="238" t="s">
        <v>10168</v>
      </c>
      <c r="B1314" s="1" t="s">
        <v>108</v>
      </c>
      <c r="C1314" s="1" t="s">
        <v>36</v>
      </c>
      <c r="D1314" s="527">
        <v>41948</v>
      </c>
      <c r="E1314" s="137">
        <v>0.53888888888888886</v>
      </c>
      <c r="F1314" s="527">
        <v>41948</v>
      </c>
      <c r="G1314" s="137">
        <v>0.55555555555555558</v>
      </c>
      <c r="H1314" s="137">
        <v>1.6666666666666666E-2</v>
      </c>
      <c r="I1314" s="1">
        <v>15</v>
      </c>
      <c r="J1314" s="1" t="s">
        <v>1284</v>
      </c>
      <c r="K1314" s="1"/>
      <c r="L1314" s="1" t="s">
        <v>130</v>
      </c>
      <c r="M1314" s="1" t="s">
        <v>12658</v>
      </c>
      <c r="N1314" s="1">
        <v>0.4</v>
      </c>
      <c r="O1314" s="1" t="s">
        <v>66</v>
      </c>
      <c r="P1314" s="1" t="s">
        <v>12658</v>
      </c>
      <c r="Q1314" s="1" t="s">
        <v>12659</v>
      </c>
      <c r="R1314" s="45">
        <f>T1314</f>
        <v>0.98</v>
      </c>
      <c r="S1314" s="1"/>
      <c r="T1314" s="1">
        <v>0.98</v>
      </c>
      <c r="U1314" s="1" t="s">
        <v>75</v>
      </c>
      <c r="V1314" s="1"/>
      <c r="W1314" s="1"/>
      <c r="X1314" s="1"/>
      <c r="Y1314" s="1"/>
      <c r="Z1314" s="1"/>
      <c r="AA1314" s="1"/>
      <c r="AB1314" s="1"/>
      <c r="AC1314" s="1"/>
      <c r="AD1314" s="1" t="s">
        <v>62</v>
      </c>
      <c r="AE1314" s="1" t="s">
        <v>98</v>
      </c>
      <c r="AF1314" s="1"/>
      <c r="AG1314" s="1094">
        <v>3</v>
      </c>
      <c r="AH1314" s="3">
        <v>1</v>
      </c>
    </row>
    <row r="1315" spans="1:36" s="3" customFormat="1" ht="31.5" hidden="1" customHeight="1" x14ac:dyDescent="0.2">
      <c r="A1315" s="238" t="s">
        <v>10168</v>
      </c>
      <c r="B1315" s="1" t="s">
        <v>108</v>
      </c>
      <c r="C1315" s="1" t="s">
        <v>36</v>
      </c>
      <c r="D1315" s="527">
        <v>41948</v>
      </c>
      <c r="E1315" s="137">
        <v>0.91666666666666663</v>
      </c>
      <c r="F1315" s="527">
        <v>41948</v>
      </c>
      <c r="G1315" s="137">
        <v>1</v>
      </c>
      <c r="H1315" s="137">
        <v>8.3333333333333329E-2</v>
      </c>
      <c r="I1315" s="1">
        <v>1</v>
      </c>
      <c r="J1315" s="1"/>
      <c r="K1315" s="1"/>
      <c r="L1315" s="1" t="s">
        <v>126</v>
      </c>
      <c r="M1315" s="1" t="s">
        <v>12554</v>
      </c>
      <c r="N1315" s="1">
        <v>0.4</v>
      </c>
      <c r="O1315" s="1" t="s">
        <v>72</v>
      </c>
      <c r="P1315" s="1" t="s">
        <v>12554</v>
      </c>
      <c r="Q1315" s="1" t="s">
        <v>12660</v>
      </c>
      <c r="R1315" s="45">
        <f>T1315</f>
        <v>0.10100000000000001</v>
      </c>
      <c r="S1315" s="1"/>
      <c r="T1315" s="1">
        <v>0.10100000000000001</v>
      </c>
      <c r="U1315" s="1" t="s">
        <v>86</v>
      </c>
      <c r="V1315" s="1"/>
      <c r="W1315" s="1"/>
      <c r="X1315" s="1"/>
      <c r="Y1315" s="1"/>
      <c r="Z1315" s="1"/>
      <c r="AA1315" s="1"/>
      <c r="AB1315" s="1"/>
      <c r="AC1315" s="1"/>
      <c r="AD1315" s="1" t="s">
        <v>40</v>
      </c>
      <c r="AE1315" s="1" t="s">
        <v>101</v>
      </c>
      <c r="AF1315" s="1"/>
      <c r="AG1315" s="1094">
        <v>1</v>
      </c>
      <c r="AH1315" s="3">
        <v>1</v>
      </c>
    </row>
    <row r="1316" spans="1:36" s="3" customFormat="1" ht="78.75" hidden="1" customHeight="1" x14ac:dyDescent="0.2">
      <c r="A1316" s="36" t="s">
        <v>10168</v>
      </c>
      <c r="B1316" s="28" t="s">
        <v>108</v>
      </c>
      <c r="C1316" s="28" t="s">
        <v>36</v>
      </c>
      <c r="D1316" s="31">
        <v>41949</v>
      </c>
      <c r="E1316" s="28"/>
      <c r="F1316" s="28"/>
      <c r="G1316" s="28"/>
      <c r="H1316" s="28"/>
      <c r="I1316" s="28"/>
      <c r="J1316" s="28"/>
      <c r="K1316" s="28"/>
      <c r="L1316" s="28"/>
      <c r="M1316" s="28"/>
      <c r="N1316" s="28"/>
      <c r="O1316" s="28"/>
      <c r="P1316" s="28"/>
      <c r="Q1316" s="52"/>
      <c r="R1316" s="36"/>
      <c r="S1316" s="36"/>
      <c r="T1316" s="52"/>
      <c r="U1316" s="36"/>
      <c r="V1316" s="36"/>
      <c r="W1316" s="36"/>
      <c r="X1316" s="36"/>
      <c r="Y1316" s="36"/>
      <c r="Z1316" s="36"/>
      <c r="AA1316" s="36"/>
      <c r="AB1316" s="36"/>
      <c r="AC1316" s="36"/>
      <c r="AD1316" s="36"/>
      <c r="AE1316" s="36"/>
      <c r="AF1316" s="36"/>
      <c r="AG1316" s="28" t="s">
        <v>203</v>
      </c>
      <c r="AH1316" s="22"/>
      <c r="AI1316" s="22"/>
      <c r="AJ1316" s="22"/>
    </row>
    <row r="1317" spans="1:36" s="3" customFormat="1" ht="393.75" hidden="1" customHeight="1" x14ac:dyDescent="0.2">
      <c r="A1317" s="125" t="s">
        <v>10168</v>
      </c>
      <c r="B1317" s="28" t="s">
        <v>108</v>
      </c>
      <c r="C1317" s="28" t="s">
        <v>36</v>
      </c>
      <c r="D1317" s="31">
        <v>41950</v>
      </c>
      <c r="E1317" s="28"/>
      <c r="F1317" s="28"/>
      <c r="G1317" s="28"/>
      <c r="H1317" s="28"/>
      <c r="I1317" s="28"/>
      <c r="J1317" s="28"/>
      <c r="K1317" s="28"/>
      <c r="L1317" s="28"/>
      <c r="M1317" s="28"/>
      <c r="N1317" s="28"/>
      <c r="O1317" s="28"/>
      <c r="P1317" s="28"/>
      <c r="Q1317" s="52"/>
      <c r="R1317" s="36"/>
      <c r="S1317" s="36"/>
      <c r="T1317" s="961"/>
      <c r="U1317" s="36"/>
      <c r="V1317" s="36"/>
      <c r="W1317" s="36"/>
      <c r="X1317" s="36"/>
      <c r="Y1317" s="36"/>
      <c r="Z1317" s="36"/>
      <c r="AA1317" s="36"/>
      <c r="AB1317" s="36"/>
      <c r="AC1317" s="36"/>
      <c r="AD1317" s="36"/>
      <c r="AE1317" s="36"/>
      <c r="AF1317" s="36"/>
      <c r="AG1317" s="28" t="s">
        <v>203</v>
      </c>
      <c r="AH1317" s="22"/>
      <c r="AI1317" s="22"/>
      <c r="AJ1317" s="22"/>
    </row>
    <row r="1318" spans="1:36" s="3" customFormat="1" ht="31.5" hidden="1" customHeight="1" x14ac:dyDescent="0.2">
      <c r="A1318" s="125" t="s">
        <v>10168</v>
      </c>
      <c r="B1318" s="28" t="s">
        <v>108</v>
      </c>
      <c r="C1318" s="28" t="s">
        <v>36</v>
      </c>
      <c r="D1318" s="31">
        <v>41951</v>
      </c>
      <c r="E1318" s="28"/>
      <c r="F1318" s="28"/>
      <c r="G1318" s="28"/>
      <c r="H1318" s="28"/>
      <c r="I1318" s="28"/>
      <c r="J1318" s="28"/>
      <c r="K1318" s="28"/>
      <c r="L1318" s="28"/>
      <c r="M1318" s="28"/>
      <c r="N1318" s="28"/>
      <c r="O1318" s="28"/>
      <c r="P1318" s="28"/>
      <c r="Q1318" s="52"/>
      <c r="R1318" s="36"/>
      <c r="S1318" s="36"/>
      <c r="T1318" s="52"/>
      <c r="U1318" s="36"/>
      <c r="V1318" s="36"/>
      <c r="W1318" s="36"/>
      <c r="X1318" s="36"/>
      <c r="Y1318" s="36"/>
      <c r="Z1318" s="36"/>
      <c r="AA1318" s="36"/>
      <c r="AB1318" s="36"/>
      <c r="AC1318" s="36"/>
      <c r="AD1318" s="36"/>
      <c r="AE1318" s="36"/>
      <c r="AF1318" s="36"/>
      <c r="AG1318" s="28" t="s">
        <v>203</v>
      </c>
      <c r="AH1318" s="22"/>
      <c r="AI1318" s="22"/>
      <c r="AJ1318" s="22"/>
    </row>
    <row r="1319" spans="1:36" s="3" customFormat="1" ht="127.5" hidden="1" customHeight="1" x14ac:dyDescent="0.2">
      <c r="A1319" s="1100" t="s">
        <v>10168</v>
      </c>
      <c r="B1319" s="1" t="s">
        <v>108</v>
      </c>
      <c r="C1319" s="1" t="s">
        <v>36</v>
      </c>
      <c r="D1319" s="527">
        <v>41951</v>
      </c>
      <c r="E1319" s="137">
        <v>0.47222222222222227</v>
      </c>
      <c r="F1319" s="527">
        <v>41951</v>
      </c>
      <c r="G1319" s="137">
        <v>0.53472222222222221</v>
      </c>
      <c r="H1319" s="137">
        <v>6.25E-2</v>
      </c>
      <c r="I1319" s="1">
        <v>5</v>
      </c>
      <c r="J1319" s="1"/>
      <c r="K1319" s="1"/>
      <c r="L1319" s="1" t="s">
        <v>126</v>
      </c>
      <c r="M1319" s="1" t="s">
        <v>12298</v>
      </c>
      <c r="N1319" s="1">
        <v>0.4</v>
      </c>
      <c r="O1319" s="1" t="s">
        <v>72</v>
      </c>
      <c r="P1319" s="1" t="s">
        <v>12298</v>
      </c>
      <c r="Q1319" s="1" t="s">
        <v>12661</v>
      </c>
      <c r="R1319" s="45">
        <f>T1319</f>
        <v>0.61099999999999999</v>
      </c>
      <c r="S1319" s="1"/>
      <c r="T1319" s="1">
        <v>0.61099999999999999</v>
      </c>
      <c r="U1319" s="1" t="s">
        <v>86</v>
      </c>
      <c r="V1319" s="1"/>
      <c r="W1319" s="1"/>
      <c r="X1319" s="1"/>
      <c r="Y1319" s="1"/>
      <c r="Z1319" s="1"/>
      <c r="AA1319" s="1"/>
      <c r="AB1319" s="1"/>
      <c r="AC1319" s="1"/>
      <c r="AD1319" s="1" t="s">
        <v>40</v>
      </c>
      <c r="AE1319" s="1" t="s">
        <v>101</v>
      </c>
      <c r="AF1319" s="1"/>
      <c r="AG1319" s="1094">
        <v>2</v>
      </c>
      <c r="AH1319" s="3">
        <v>1</v>
      </c>
    </row>
    <row r="1320" spans="1:36" s="3" customFormat="1" ht="127.5" hidden="1" customHeight="1" x14ac:dyDescent="0.2">
      <c r="A1320" s="125" t="s">
        <v>10168</v>
      </c>
      <c r="B1320" s="28" t="s">
        <v>108</v>
      </c>
      <c r="C1320" s="28" t="s">
        <v>36</v>
      </c>
      <c r="D1320" s="31">
        <v>41952</v>
      </c>
      <c r="E1320" s="28"/>
      <c r="F1320" s="28"/>
      <c r="G1320" s="28"/>
      <c r="H1320" s="28"/>
      <c r="I1320" s="28"/>
      <c r="J1320" s="28"/>
      <c r="K1320" s="28"/>
      <c r="L1320" s="28"/>
      <c r="M1320" s="28"/>
      <c r="N1320" s="28"/>
      <c r="O1320" s="28"/>
      <c r="P1320" s="28"/>
      <c r="Q1320" s="52"/>
      <c r="R1320" s="36"/>
      <c r="S1320" s="36"/>
      <c r="T1320" s="52"/>
      <c r="U1320" s="36"/>
      <c r="V1320" s="36"/>
      <c r="W1320" s="36"/>
      <c r="X1320" s="36"/>
      <c r="Y1320" s="36"/>
      <c r="Z1320" s="36"/>
      <c r="AA1320" s="36"/>
      <c r="AB1320" s="36"/>
      <c r="AC1320" s="36"/>
      <c r="AD1320" s="36"/>
      <c r="AE1320" s="36"/>
      <c r="AF1320" s="36"/>
      <c r="AG1320" s="28" t="s">
        <v>203</v>
      </c>
      <c r="AH1320" s="22"/>
      <c r="AI1320" s="22"/>
      <c r="AJ1320" s="22"/>
    </row>
    <row r="1321" spans="1:36" s="3" customFormat="1" ht="31.5" hidden="1" customHeight="1" x14ac:dyDescent="0.2">
      <c r="A1321" s="125" t="s">
        <v>10168</v>
      </c>
      <c r="B1321" s="28" t="s">
        <v>108</v>
      </c>
      <c r="C1321" s="28" t="s">
        <v>36</v>
      </c>
      <c r="D1321" s="31">
        <v>41953</v>
      </c>
      <c r="E1321" s="28"/>
      <c r="F1321" s="28"/>
      <c r="G1321" s="28"/>
      <c r="H1321" s="28"/>
      <c r="I1321" s="28"/>
      <c r="J1321" s="28"/>
      <c r="K1321" s="28"/>
      <c r="L1321" s="28"/>
      <c r="M1321" s="28"/>
      <c r="N1321" s="28"/>
      <c r="O1321" s="28"/>
      <c r="P1321" s="28"/>
      <c r="Q1321" s="52"/>
      <c r="R1321" s="36"/>
      <c r="S1321" s="36"/>
      <c r="T1321" s="52"/>
      <c r="U1321" s="36"/>
      <c r="V1321" s="36"/>
      <c r="W1321" s="36"/>
      <c r="X1321" s="36"/>
      <c r="Y1321" s="36"/>
      <c r="Z1321" s="36"/>
      <c r="AA1321" s="36"/>
      <c r="AB1321" s="36"/>
      <c r="AC1321" s="36"/>
      <c r="AD1321" s="36"/>
      <c r="AE1321" s="36"/>
      <c r="AF1321" s="36"/>
      <c r="AG1321" s="28" t="s">
        <v>203</v>
      </c>
      <c r="AH1321" s="22"/>
      <c r="AI1321" s="22"/>
      <c r="AJ1321" s="22"/>
    </row>
    <row r="1322" spans="1:36" s="3" customFormat="1" ht="31.5" hidden="1" customHeight="1" x14ac:dyDescent="0.2">
      <c r="A1322" s="125" t="s">
        <v>10168</v>
      </c>
      <c r="B1322" s="28" t="s">
        <v>108</v>
      </c>
      <c r="C1322" s="28" t="s">
        <v>36</v>
      </c>
      <c r="D1322" s="31">
        <v>41954</v>
      </c>
      <c r="E1322" s="28"/>
      <c r="F1322" s="28"/>
      <c r="G1322" s="28"/>
      <c r="H1322" s="28"/>
      <c r="I1322" s="28"/>
      <c r="J1322" s="28"/>
      <c r="K1322" s="28"/>
      <c r="L1322" s="28"/>
      <c r="M1322" s="28"/>
      <c r="N1322" s="28"/>
      <c r="O1322" s="28"/>
      <c r="P1322" s="28"/>
      <c r="Q1322" s="52"/>
      <c r="R1322" s="36"/>
      <c r="S1322" s="36"/>
      <c r="T1322" s="961"/>
      <c r="U1322" s="36"/>
      <c r="V1322" s="36"/>
      <c r="W1322" s="36"/>
      <c r="X1322" s="36"/>
      <c r="Y1322" s="36"/>
      <c r="Z1322" s="36"/>
      <c r="AA1322" s="36"/>
      <c r="AB1322" s="36"/>
      <c r="AC1322" s="36"/>
      <c r="AD1322" s="36"/>
      <c r="AE1322" s="36"/>
      <c r="AF1322" s="36"/>
      <c r="AG1322" s="28" t="s">
        <v>203</v>
      </c>
      <c r="AH1322" s="22"/>
      <c r="AI1322" s="22"/>
      <c r="AJ1322" s="22"/>
    </row>
    <row r="1323" spans="1:36" s="3" customFormat="1" ht="31.5" hidden="1" customHeight="1" x14ac:dyDescent="0.2">
      <c r="A1323" s="125" t="s">
        <v>10168</v>
      </c>
      <c r="B1323" s="28" t="s">
        <v>108</v>
      </c>
      <c r="C1323" s="28" t="s">
        <v>36</v>
      </c>
      <c r="D1323" s="31">
        <v>41955</v>
      </c>
      <c r="E1323" s="28"/>
      <c r="F1323" s="28"/>
      <c r="G1323" s="28"/>
      <c r="H1323" s="28"/>
      <c r="I1323" s="28"/>
      <c r="J1323" s="28"/>
      <c r="K1323" s="28"/>
      <c r="L1323" s="28"/>
      <c r="M1323" s="28"/>
      <c r="N1323" s="28"/>
      <c r="O1323" s="28"/>
      <c r="P1323" s="28"/>
      <c r="Q1323" s="52"/>
      <c r="R1323" s="36"/>
      <c r="S1323" s="36"/>
      <c r="T1323" s="52"/>
      <c r="U1323" s="36"/>
      <c r="V1323" s="36"/>
      <c r="W1323" s="36"/>
      <c r="X1323" s="36"/>
      <c r="Y1323" s="36"/>
      <c r="Z1323" s="36"/>
      <c r="AA1323" s="36"/>
      <c r="AB1323" s="36"/>
      <c r="AC1323" s="36"/>
      <c r="AD1323" s="36"/>
      <c r="AE1323" s="36"/>
      <c r="AF1323" s="36"/>
      <c r="AG1323" s="28" t="s">
        <v>203</v>
      </c>
      <c r="AH1323" s="22"/>
      <c r="AI1323" s="22"/>
      <c r="AJ1323" s="22"/>
    </row>
    <row r="1324" spans="1:36" s="3" customFormat="1" ht="157.5" hidden="1" customHeight="1" x14ac:dyDescent="0.2">
      <c r="A1324" s="125" t="s">
        <v>10168</v>
      </c>
      <c r="B1324" s="28" t="s">
        <v>108</v>
      </c>
      <c r="C1324" s="28" t="s">
        <v>36</v>
      </c>
      <c r="D1324" s="31">
        <v>41956</v>
      </c>
      <c r="E1324" s="28"/>
      <c r="F1324" s="28"/>
      <c r="G1324" s="28"/>
      <c r="H1324" s="28"/>
      <c r="I1324" s="28"/>
      <c r="J1324" s="28"/>
      <c r="K1324" s="28"/>
      <c r="L1324" s="28"/>
      <c r="M1324" s="28"/>
      <c r="N1324" s="28"/>
      <c r="O1324" s="28"/>
      <c r="P1324" s="28"/>
      <c r="Q1324" s="52"/>
      <c r="R1324" s="36"/>
      <c r="S1324" s="36"/>
      <c r="T1324" s="52"/>
      <c r="U1324" s="36"/>
      <c r="V1324" s="36"/>
      <c r="W1324" s="36"/>
      <c r="X1324" s="36"/>
      <c r="Y1324" s="36"/>
      <c r="Z1324" s="36"/>
      <c r="AA1324" s="36"/>
      <c r="AB1324" s="36"/>
      <c r="AC1324" s="36"/>
      <c r="AD1324" s="36"/>
      <c r="AE1324" s="36"/>
      <c r="AF1324" s="36"/>
      <c r="AG1324" s="28" t="s">
        <v>203</v>
      </c>
      <c r="AH1324" s="22"/>
      <c r="AI1324" s="22"/>
      <c r="AJ1324" s="22"/>
    </row>
    <row r="1325" spans="1:36" s="3" customFormat="1" ht="75" hidden="1" customHeight="1" x14ac:dyDescent="0.2">
      <c r="A1325" s="1100" t="s">
        <v>10168</v>
      </c>
      <c r="B1325" s="1" t="s">
        <v>108</v>
      </c>
      <c r="C1325" s="1" t="s">
        <v>36</v>
      </c>
      <c r="D1325" s="527">
        <v>41956</v>
      </c>
      <c r="E1325" s="137">
        <v>0.61805555555555558</v>
      </c>
      <c r="F1325" s="527">
        <v>41956</v>
      </c>
      <c r="G1325" s="137">
        <v>0.70833333333333337</v>
      </c>
      <c r="H1325" s="137">
        <v>9.0277777777777776E-2</v>
      </c>
      <c r="I1325" s="1">
        <v>1</v>
      </c>
      <c r="J1325" s="1" t="s">
        <v>12276</v>
      </c>
      <c r="K1325" s="1"/>
      <c r="L1325" s="1" t="s">
        <v>126</v>
      </c>
      <c r="M1325" s="1" t="s">
        <v>12662</v>
      </c>
      <c r="N1325" s="1">
        <v>0.4</v>
      </c>
      <c r="O1325" s="1" t="s">
        <v>72</v>
      </c>
      <c r="P1325" s="1" t="s">
        <v>12662</v>
      </c>
      <c r="Q1325" s="1" t="s">
        <v>12663</v>
      </c>
      <c r="R1325" s="45">
        <f>T1325</f>
        <v>3.0000000000000001E-3</v>
      </c>
      <c r="S1325" s="1"/>
      <c r="T1325" s="1">
        <v>3.0000000000000001E-3</v>
      </c>
      <c r="U1325" s="1" t="s">
        <v>86</v>
      </c>
      <c r="V1325" s="1"/>
      <c r="W1325" s="1"/>
      <c r="X1325" s="1"/>
      <c r="Y1325" s="1"/>
      <c r="Z1325" s="1"/>
      <c r="AA1325" s="1"/>
      <c r="AB1325" s="1"/>
      <c r="AC1325" s="1"/>
      <c r="AD1325" s="1" t="s">
        <v>40</v>
      </c>
      <c r="AE1325" s="1" t="s">
        <v>101</v>
      </c>
      <c r="AF1325" s="1"/>
      <c r="AG1325" s="1094">
        <v>1</v>
      </c>
      <c r="AH1325" s="3">
        <v>1</v>
      </c>
    </row>
    <row r="1326" spans="1:36" s="3" customFormat="1" ht="94.5" hidden="1" customHeight="1" x14ac:dyDescent="0.2">
      <c r="A1326" s="125" t="s">
        <v>10168</v>
      </c>
      <c r="B1326" s="28" t="s">
        <v>108</v>
      </c>
      <c r="C1326" s="28" t="s">
        <v>36</v>
      </c>
      <c r="D1326" s="31">
        <v>41957</v>
      </c>
      <c r="E1326" s="28"/>
      <c r="F1326" s="28"/>
      <c r="G1326" s="28"/>
      <c r="H1326" s="28"/>
      <c r="I1326" s="28"/>
      <c r="J1326" s="28"/>
      <c r="K1326" s="28"/>
      <c r="L1326" s="28"/>
      <c r="M1326" s="28"/>
      <c r="N1326" s="28"/>
      <c r="O1326" s="28"/>
      <c r="P1326" s="28"/>
      <c r="Q1326" s="52"/>
      <c r="R1326" s="36"/>
      <c r="S1326" s="36"/>
      <c r="T1326" s="52"/>
      <c r="U1326" s="36"/>
      <c r="V1326" s="36"/>
      <c r="W1326" s="36"/>
      <c r="X1326" s="36"/>
      <c r="Y1326" s="36"/>
      <c r="Z1326" s="36"/>
      <c r="AA1326" s="36"/>
      <c r="AB1326" s="36"/>
      <c r="AC1326" s="36"/>
      <c r="AD1326" s="36"/>
      <c r="AE1326" s="36"/>
      <c r="AF1326" s="36"/>
      <c r="AG1326" s="28" t="s">
        <v>203</v>
      </c>
      <c r="AH1326" s="22"/>
      <c r="AI1326" s="22"/>
      <c r="AJ1326" s="22"/>
    </row>
    <row r="1327" spans="1:36" s="69" customFormat="1" ht="126" hidden="1" customHeight="1" x14ac:dyDescent="0.2">
      <c r="A1327" s="125" t="s">
        <v>10168</v>
      </c>
      <c r="B1327" s="36" t="s">
        <v>108</v>
      </c>
      <c r="C1327" s="18" t="s">
        <v>36</v>
      </c>
      <c r="D1327" s="868">
        <v>41958</v>
      </c>
      <c r="E1327" s="36"/>
      <c r="F1327" s="46"/>
      <c r="G1327" s="36"/>
      <c r="H1327" s="36"/>
      <c r="I1327" s="36"/>
      <c r="J1327" s="36"/>
      <c r="K1327" s="28"/>
      <c r="L1327" s="36"/>
      <c r="M1327" s="36"/>
      <c r="N1327" s="36"/>
      <c r="O1327" s="36"/>
      <c r="P1327" s="36"/>
      <c r="Q1327" s="36"/>
      <c r="R1327" s="36"/>
      <c r="S1327" s="36"/>
      <c r="T1327" s="52"/>
      <c r="U1327" s="36"/>
      <c r="V1327" s="36"/>
      <c r="W1327" s="36"/>
      <c r="X1327" s="36"/>
      <c r="Y1327" s="36"/>
      <c r="Z1327" s="36"/>
      <c r="AA1327" s="36"/>
      <c r="AB1327" s="36"/>
      <c r="AC1327" s="36"/>
      <c r="AD1327" s="36"/>
      <c r="AE1327" s="36"/>
      <c r="AF1327" s="36"/>
      <c r="AG1327" s="28" t="s">
        <v>203</v>
      </c>
      <c r="AH1327" s="22"/>
      <c r="AI1327" s="22"/>
      <c r="AJ1327" s="22"/>
    </row>
    <row r="1328" spans="1:36" s="145" customFormat="1" ht="48" hidden="1" customHeight="1" x14ac:dyDescent="0.2">
      <c r="A1328" s="125" t="s">
        <v>10168</v>
      </c>
      <c r="B1328" s="162" t="s">
        <v>108</v>
      </c>
      <c r="C1328" s="162" t="s">
        <v>36</v>
      </c>
      <c r="D1328" s="552">
        <v>41959</v>
      </c>
      <c r="E1328" s="162"/>
      <c r="F1328" s="46"/>
      <c r="G1328" s="162"/>
      <c r="H1328" s="162"/>
      <c r="I1328" s="162"/>
      <c r="J1328" s="162"/>
      <c r="K1328" s="163"/>
      <c r="L1328" s="162"/>
      <c r="M1328" s="162"/>
      <c r="N1328" s="162"/>
      <c r="O1328" s="162"/>
      <c r="P1328" s="162"/>
      <c r="Q1328" s="162"/>
      <c r="R1328" s="162"/>
      <c r="S1328" s="162"/>
      <c r="T1328" s="186"/>
      <c r="U1328" s="36"/>
      <c r="V1328" s="36"/>
      <c r="W1328" s="36"/>
      <c r="X1328" s="36"/>
      <c r="Y1328" s="36"/>
      <c r="Z1328" s="36"/>
      <c r="AA1328" s="36"/>
      <c r="AB1328" s="36"/>
      <c r="AC1328" s="36"/>
      <c r="AD1328" s="36"/>
      <c r="AE1328" s="36"/>
      <c r="AF1328" s="36"/>
      <c r="AG1328" s="28" t="s">
        <v>203</v>
      </c>
      <c r="AH1328" s="22"/>
      <c r="AI1328" s="22"/>
      <c r="AJ1328" s="22"/>
    </row>
    <row r="1329" spans="1:36" s="145" customFormat="1" ht="68.25" hidden="1" customHeight="1" x14ac:dyDescent="0.2">
      <c r="A1329" s="125" t="s">
        <v>10168</v>
      </c>
      <c r="B1329" s="162" t="s">
        <v>108</v>
      </c>
      <c r="C1329" s="1273" t="s">
        <v>36</v>
      </c>
      <c r="D1329" s="868">
        <v>41960</v>
      </c>
      <c r="E1329" s="162"/>
      <c r="F1329" s="46"/>
      <c r="G1329" s="162"/>
      <c r="H1329" s="162"/>
      <c r="I1329" s="162"/>
      <c r="J1329" s="162"/>
      <c r="K1329" s="163"/>
      <c r="L1329" s="162"/>
      <c r="M1329" s="162"/>
      <c r="N1329" s="162"/>
      <c r="O1329" s="162"/>
      <c r="P1329" s="162"/>
      <c r="Q1329" s="162"/>
      <c r="R1329" s="162"/>
      <c r="S1329" s="162"/>
      <c r="T1329" s="186"/>
      <c r="U1329" s="36"/>
      <c r="V1329" s="36"/>
      <c r="W1329" s="36"/>
      <c r="X1329" s="36"/>
      <c r="Y1329" s="36"/>
      <c r="Z1329" s="36"/>
      <c r="AA1329" s="36"/>
      <c r="AB1329" s="36"/>
      <c r="AC1329" s="36"/>
      <c r="AD1329" s="36"/>
      <c r="AE1329" s="36"/>
      <c r="AF1329" s="36"/>
      <c r="AG1329" s="28" t="s">
        <v>203</v>
      </c>
      <c r="AH1329" s="22"/>
      <c r="AI1329" s="22"/>
      <c r="AJ1329" s="22"/>
    </row>
    <row r="1330" spans="1:36" s="3" customFormat="1" ht="140.25" hidden="1" customHeight="1" x14ac:dyDescent="0.2">
      <c r="A1330" s="125" t="s">
        <v>10168</v>
      </c>
      <c r="B1330" s="123" t="s">
        <v>108</v>
      </c>
      <c r="C1330" s="123" t="s">
        <v>36</v>
      </c>
      <c r="D1330" s="31">
        <v>41961</v>
      </c>
      <c r="E1330" s="123"/>
      <c r="F1330" s="28"/>
      <c r="G1330" s="123"/>
      <c r="H1330" s="123"/>
      <c r="I1330" s="123"/>
      <c r="J1330" s="123"/>
      <c r="K1330" s="123"/>
      <c r="L1330" s="123"/>
      <c r="M1330" s="123"/>
      <c r="N1330" s="123"/>
      <c r="O1330" s="123"/>
      <c r="P1330" s="123"/>
      <c r="Q1330" s="126"/>
      <c r="R1330" s="125"/>
      <c r="S1330" s="125"/>
      <c r="T1330" s="126"/>
      <c r="U1330" s="36"/>
      <c r="V1330" s="36"/>
      <c r="W1330" s="36"/>
      <c r="X1330" s="36"/>
      <c r="Y1330" s="36"/>
      <c r="Z1330" s="36"/>
      <c r="AA1330" s="36"/>
      <c r="AB1330" s="36"/>
      <c r="AC1330" s="36"/>
      <c r="AD1330" s="36"/>
      <c r="AE1330" s="36"/>
      <c r="AF1330" s="36"/>
      <c r="AG1330" s="28" t="s">
        <v>203</v>
      </c>
      <c r="AH1330" s="22"/>
      <c r="AI1330" s="22"/>
      <c r="AJ1330" s="22"/>
    </row>
    <row r="1331" spans="1:36" s="3" customFormat="1" ht="38.25" hidden="1" customHeight="1" x14ac:dyDescent="0.2">
      <c r="A1331" s="125" t="s">
        <v>10168</v>
      </c>
      <c r="B1331" s="125" t="s">
        <v>108</v>
      </c>
      <c r="C1331" s="125" t="s">
        <v>36</v>
      </c>
      <c r="D1331" s="552">
        <v>41962</v>
      </c>
      <c r="E1331" s="125"/>
      <c r="F1331" s="36"/>
      <c r="G1331" s="125"/>
      <c r="H1331" s="125"/>
      <c r="I1331" s="125"/>
      <c r="J1331" s="125"/>
      <c r="K1331" s="125"/>
      <c r="L1331" s="125"/>
      <c r="M1331" s="125"/>
      <c r="N1331" s="125"/>
      <c r="O1331" s="125"/>
      <c r="P1331" s="125"/>
      <c r="Q1331" s="126"/>
      <c r="R1331" s="125"/>
      <c r="S1331" s="125"/>
      <c r="T1331" s="126"/>
      <c r="U1331" s="36"/>
      <c r="V1331" s="36"/>
      <c r="W1331" s="36"/>
      <c r="X1331" s="36"/>
      <c r="Y1331" s="36"/>
      <c r="Z1331" s="36"/>
      <c r="AA1331" s="36"/>
      <c r="AB1331" s="36"/>
      <c r="AC1331" s="36"/>
      <c r="AD1331" s="36"/>
      <c r="AE1331" s="36"/>
      <c r="AF1331" s="36"/>
      <c r="AG1331" s="28" t="s">
        <v>203</v>
      </c>
      <c r="AH1331" s="22"/>
      <c r="AI1331" s="22"/>
      <c r="AJ1331" s="22"/>
    </row>
    <row r="1332" spans="1:36" s="3" customFormat="1" ht="76.5" hidden="1" customHeight="1" x14ac:dyDescent="0.2">
      <c r="A1332" s="125" t="s">
        <v>10168</v>
      </c>
      <c r="B1332" s="125" t="s">
        <v>108</v>
      </c>
      <c r="C1332" s="125" t="s">
        <v>36</v>
      </c>
      <c r="D1332" s="552">
        <v>41963</v>
      </c>
      <c r="E1332" s="123"/>
      <c r="F1332" s="28"/>
      <c r="G1332" s="123"/>
      <c r="H1332" s="123"/>
      <c r="I1332" s="123"/>
      <c r="J1332" s="123"/>
      <c r="K1332" s="349"/>
      <c r="L1332" s="123"/>
      <c r="M1332" s="123"/>
      <c r="N1332" s="123"/>
      <c r="O1332" s="123"/>
      <c r="P1332" s="123"/>
      <c r="Q1332" s="52"/>
      <c r="R1332" s="36"/>
      <c r="S1332" s="36"/>
      <c r="T1332" s="52"/>
      <c r="U1332" s="36"/>
      <c r="V1332" s="36"/>
      <c r="W1332" s="36"/>
      <c r="X1332" s="36"/>
      <c r="Y1332" s="36"/>
      <c r="Z1332" s="36"/>
      <c r="AA1332" s="36"/>
      <c r="AB1332" s="36"/>
      <c r="AC1332" s="36"/>
      <c r="AD1332" s="36"/>
      <c r="AE1332" s="36"/>
      <c r="AF1332" s="36"/>
      <c r="AG1332" s="46" t="s">
        <v>203</v>
      </c>
      <c r="AH1332" s="22"/>
      <c r="AI1332" s="22"/>
      <c r="AJ1332" s="22"/>
    </row>
    <row r="1333" spans="1:36" s="3" customFormat="1" ht="55.5" hidden="1" customHeight="1" x14ac:dyDescent="0.2">
      <c r="A1333" s="125" t="s">
        <v>10168</v>
      </c>
      <c r="B1333" s="125" t="s">
        <v>108</v>
      </c>
      <c r="C1333" s="125" t="s">
        <v>36</v>
      </c>
      <c r="D1333" s="552">
        <v>41964</v>
      </c>
      <c r="E1333" s="125"/>
      <c r="F1333" s="36"/>
      <c r="G1333" s="125"/>
      <c r="H1333" s="125"/>
      <c r="I1333" s="125"/>
      <c r="J1333" s="125"/>
      <c r="K1333" s="125"/>
      <c r="L1333" s="125"/>
      <c r="M1333" s="125"/>
      <c r="N1333" s="125"/>
      <c r="O1333" s="125"/>
      <c r="P1333" s="125"/>
      <c r="Q1333" s="126"/>
      <c r="R1333" s="125"/>
      <c r="S1333" s="125"/>
      <c r="T1333" s="126"/>
      <c r="U1333" s="36"/>
      <c r="V1333" s="36"/>
      <c r="W1333" s="36"/>
      <c r="X1333" s="36"/>
      <c r="Y1333" s="36"/>
      <c r="Z1333" s="36"/>
      <c r="AA1333" s="36"/>
      <c r="AB1333" s="36"/>
      <c r="AC1333" s="36"/>
      <c r="AD1333" s="36"/>
      <c r="AE1333" s="36"/>
      <c r="AF1333" s="36"/>
      <c r="AG1333" s="28" t="s">
        <v>203</v>
      </c>
      <c r="AH1333" s="22"/>
      <c r="AI1333" s="22"/>
      <c r="AJ1333" s="22"/>
    </row>
    <row r="1334" spans="1:36" ht="92.25" hidden="1" customHeight="1" x14ac:dyDescent="0.2">
      <c r="A1334" s="125" t="s">
        <v>10168</v>
      </c>
      <c r="B1334" s="123" t="s">
        <v>108</v>
      </c>
      <c r="C1334" s="125" t="s">
        <v>36</v>
      </c>
      <c r="D1334" s="39">
        <v>41965</v>
      </c>
      <c r="E1334" s="123"/>
      <c r="F1334" s="28"/>
      <c r="G1334" s="123"/>
      <c r="H1334" s="123"/>
      <c r="I1334" s="123"/>
      <c r="J1334" s="123"/>
      <c r="K1334" s="123"/>
      <c r="L1334" s="123"/>
      <c r="M1334" s="123"/>
      <c r="N1334" s="123"/>
      <c r="O1334" s="123"/>
      <c r="P1334" s="123"/>
      <c r="Q1334" s="126"/>
      <c r="R1334" s="125"/>
      <c r="S1334" s="125"/>
      <c r="T1334" s="126"/>
      <c r="U1334" s="36"/>
      <c r="V1334" s="36"/>
      <c r="W1334" s="36"/>
      <c r="X1334" s="36"/>
      <c r="Y1334" s="36"/>
      <c r="Z1334" s="36"/>
      <c r="AA1334" s="36"/>
      <c r="AB1334" s="36"/>
      <c r="AC1334" s="36"/>
      <c r="AD1334" s="36"/>
      <c r="AE1334" s="36"/>
      <c r="AF1334" s="36"/>
      <c r="AG1334" s="28" t="s">
        <v>203</v>
      </c>
    </row>
    <row r="1335" spans="1:36" ht="119.25" hidden="1" customHeight="1" x14ac:dyDescent="0.2">
      <c r="A1335" s="125" t="s">
        <v>10168</v>
      </c>
      <c r="B1335" s="123" t="s">
        <v>108</v>
      </c>
      <c r="C1335" s="665" t="s">
        <v>36</v>
      </c>
      <c r="D1335" s="39">
        <v>41966</v>
      </c>
      <c r="E1335" s="1141"/>
      <c r="F1335" s="28"/>
      <c r="G1335" s="1141"/>
      <c r="H1335" s="1141"/>
      <c r="I1335" s="123"/>
      <c r="J1335" s="123"/>
      <c r="K1335" s="349"/>
      <c r="L1335" s="123"/>
      <c r="M1335" s="123"/>
      <c r="N1335" s="123"/>
      <c r="O1335" s="123"/>
      <c r="P1335" s="123"/>
      <c r="Q1335" s="126"/>
      <c r="R1335" s="125"/>
      <c r="S1335" s="125"/>
      <c r="T1335" s="126"/>
      <c r="U1335" s="36"/>
      <c r="V1335" s="36"/>
      <c r="W1335" s="36"/>
      <c r="X1335" s="36"/>
      <c r="Y1335" s="36"/>
      <c r="Z1335" s="36"/>
      <c r="AA1335" s="36"/>
      <c r="AB1335" s="36"/>
      <c r="AC1335" s="36"/>
      <c r="AD1335" s="36"/>
      <c r="AE1335" s="36"/>
      <c r="AF1335" s="36"/>
      <c r="AG1335" s="28" t="s">
        <v>203</v>
      </c>
    </row>
    <row r="1336" spans="1:36" ht="326.25" hidden="1" customHeight="1" x14ac:dyDescent="0.2">
      <c r="A1336" s="125" t="s">
        <v>10168</v>
      </c>
      <c r="B1336" s="125" t="s">
        <v>108</v>
      </c>
      <c r="C1336" s="125" t="s">
        <v>36</v>
      </c>
      <c r="D1336" s="552">
        <v>41967</v>
      </c>
      <c r="E1336" s="125"/>
      <c r="F1336" s="36"/>
      <c r="G1336" s="125"/>
      <c r="H1336" s="125"/>
      <c r="I1336" s="125"/>
      <c r="J1336" s="125"/>
      <c r="K1336" s="123"/>
      <c r="L1336" s="125"/>
      <c r="M1336" s="125"/>
      <c r="N1336" s="125"/>
      <c r="O1336" s="125"/>
      <c r="P1336" s="125"/>
      <c r="Q1336" s="125"/>
      <c r="R1336" s="125"/>
      <c r="S1336" s="125"/>
      <c r="T1336" s="126"/>
      <c r="U1336" s="36"/>
      <c r="V1336" s="36"/>
      <c r="W1336" s="36"/>
      <c r="X1336" s="36"/>
      <c r="Y1336" s="36"/>
      <c r="Z1336" s="36"/>
      <c r="AA1336" s="36"/>
      <c r="AB1336" s="36"/>
      <c r="AC1336" s="36"/>
      <c r="AD1336" s="36"/>
      <c r="AE1336" s="36"/>
      <c r="AF1336" s="36"/>
      <c r="AG1336" s="28" t="s">
        <v>203</v>
      </c>
    </row>
    <row r="1337" spans="1:36" ht="47.25" hidden="1" customHeight="1" x14ac:dyDescent="0.2">
      <c r="A1337" s="126" t="s">
        <v>10168</v>
      </c>
      <c r="B1337" s="669" t="s">
        <v>108</v>
      </c>
      <c r="C1337" s="669" t="s">
        <v>11779</v>
      </c>
      <c r="D1337" s="1111">
        <v>41968</v>
      </c>
      <c r="E1337" s="871">
        <v>0.75694444444444453</v>
      </c>
      <c r="F1337" s="298">
        <v>41968</v>
      </c>
      <c r="G1337" s="871">
        <v>0.75694444444444453</v>
      </c>
      <c r="H1337" s="871">
        <v>0</v>
      </c>
      <c r="I1337" s="353">
        <v>84</v>
      </c>
      <c r="J1337" s="669" t="s">
        <v>3732</v>
      </c>
      <c r="K1337" s="669"/>
      <c r="L1337" s="669" t="s">
        <v>125</v>
      </c>
      <c r="M1337" s="353" t="s">
        <v>11783</v>
      </c>
      <c r="N1337" s="353">
        <v>110</v>
      </c>
      <c r="O1337" s="353" t="s">
        <v>66</v>
      </c>
      <c r="P1337" s="353" t="s">
        <v>11784</v>
      </c>
      <c r="Q1337" s="353" t="s">
        <v>11785</v>
      </c>
      <c r="R1337" s="353">
        <v>0.54100000000000004</v>
      </c>
      <c r="S1337" s="353">
        <v>0.26700000000000002</v>
      </c>
      <c r="T1337" s="126">
        <v>0.80800000000000005</v>
      </c>
      <c r="U1337" s="669" t="s">
        <v>75</v>
      </c>
      <c r="V1337" s="353" t="s">
        <v>2799</v>
      </c>
      <c r="W1337" s="669" t="s">
        <v>2799</v>
      </c>
      <c r="X1337" s="353" t="s">
        <v>2799</v>
      </c>
      <c r="Y1337" s="353" t="s">
        <v>2799</v>
      </c>
      <c r="Z1337" s="670" t="s">
        <v>2799</v>
      </c>
      <c r="AA1337" s="353" t="s">
        <v>2799</v>
      </c>
      <c r="AB1337" s="670" t="s">
        <v>2799</v>
      </c>
      <c r="AC1337" s="353" t="s">
        <v>2799</v>
      </c>
      <c r="AD1337" s="669" t="s">
        <v>55</v>
      </c>
      <c r="AE1337" s="669" t="s">
        <v>98</v>
      </c>
      <c r="AF1337" s="669"/>
      <c r="AG1337" s="1204"/>
      <c r="AH1337" s="3"/>
      <c r="AI1337" s="3"/>
      <c r="AJ1337" s="3"/>
    </row>
    <row r="1338" spans="1:36" ht="31.5" hidden="1" customHeight="1" x14ac:dyDescent="0.2">
      <c r="A1338" s="125" t="s">
        <v>10168</v>
      </c>
      <c r="B1338" s="125" t="s">
        <v>108</v>
      </c>
      <c r="C1338" s="125" t="s">
        <v>36</v>
      </c>
      <c r="D1338" s="39">
        <v>41969</v>
      </c>
      <c r="E1338" s="123"/>
      <c r="F1338" s="28"/>
      <c r="G1338" s="123"/>
      <c r="H1338" s="123"/>
      <c r="I1338" s="123"/>
      <c r="J1338" s="123"/>
      <c r="K1338" s="123"/>
      <c r="L1338" s="123"/>
      <c r="M1338" s="123"/>
      <c r="N1338" s="123"/>
      <c r="O1338" s="123"/>
      <c r="P1338" s="123"/>
      <c r="Q1338" s="126"/>
      <c r="R1338" s="125"/>
      <c r="S1338" s="125"/>
      <c r="T1338" s="126"/>
      <c r="U1338" s="125"/>
      <c r="V1338" s="125"/>
      <c r="W1338" s="125"/>
      <c r="X1338" s="125"/>
      <c r="Y1338" s="125"/>
      <c r="Z1338" s="125"/>
      <c r="AA1338" s="125"/>
      <c r="AB1338" s="125"/>
      <c r="AC1338" s="125"/>
      <c r="AD1338" s="125"/>
      <c r="AE1338" s="125"/>
      <c r="AF1338" s="125"/>
      <c r="AG1338" s="123" t="s">
        <v>203</v>
      </c>
    </row>
    <row r="1339" spans="1:36" ht="94.5" hidden="1" customHeight="1" x14ac:dyDescent="0.2">
      <c r="A1339" s="669" t="s">
        <v>10168</v>
      </c>
      <c r="B1339" s="669" t="s">
        <v>108</v>
      </c>
      <c r="C1339" s="669" t="s">
        <v>36</v>
      </c>
      <c r="D1339" s="1111">
        <v>41973</v>
      </c>
      <c r="E1339" s="871">
        <v>0.21180555555555555</v>
      </c>
      <c r="F1339" s="298">
        <v>41973</v>
      </c>
      <c r="G1339" s="871">
        <v>0.24652777777777779</v>
      </c>
      <c r="H1339" s="871">
        <v>3.4722222222222224E-2</v>
      </c>
      <c r="I1339" s="353">
        <v>30</v>
      </c>
      <c r="J1339" s="669" t="s">
        <v>178</v>
      </c>
      <c r="K1339" s="669" t="s">
        <v>133</v>
      </c>
      <c r="L1339" s="669" t="s">
        <v>127</v>
      </c>
      <c r="M1339" s="353" t="s">
        <v>11768</v>
      </c>
      <c r="N1339" s="353" t="s">
        <v>103</v>
      </c>
      <c r="O1339" s="353" t="s">
        <v>66</v>
      </c>
      <c r="P1339" s="353" t="s">
        <v>11768</v>
      </c>
      <c r="Q1339" s="353" t="s">
        <v>11769</v>
      </c>
      <c r="R1339" s="353">
        <v>1.02</v>
      </c>
      <c r="S1339" s="353">
        <v>0.68</v>
      </c>
      <c r="T1339" s="126">
        <v>1.7</v>
      </c>
      <c r="U1339" s="669" t="s">
        <v>84</v>
      </c>
      <c r="V1339" s="353" t="s">
        <v>9785</v>
      </c>
      <c r="W1339" s="669" t="s">
        <v>11770</v>
      </c>
      <c r="X1339" s="353" t="s">
        <v>2803</v>
      </c>
      <c r="Y1339" s="353">
        <v>2014</v>
      </c>
      <c r="Z1339" s="670" t="s">
        <v>2799</v>
      </c>
      <c r="AA1339" s="353" t="s">
        <v>11771</v>
      </c>
      <c r="AB1339" s="670" t="s">
        <v>2799</v>
      </c>
      <c r="AC1339" s="353" t="s">
        <v>2799</v>
      </c>
      <c r="AD1339" s="669" t="s">
        <v>50</v>
      </c>
      <c r="AE1339" s="669" t="s">
        <v>101</v>
      </c>
      <c r="AF1339" s="669"/>
      <c r="AG1339" s="123" t="s">
        <v>203</v>
      </c>
    </row>
    <row r="1340" spans="1:36" ht="31.5" hidden="1" customHeight="1" x14ac:dyDescent="0.2">
      <c r="A1340" s="1100" t="s">
        <v>10799</v>
      </c>
      <c r="B1340" s="1204" t="s">
        <v>108</v>
      </c>
      <c r="C1340" s="1204" t="s">
        <v>36</v>
      </c>
      <c r="D1340" s="527">
        <v>41975</v>
      </c>
      <c r="E1340" s="1504">
        <v>0.3888888888888889</v>
      </c>
      <c r="F1340" s="527">
        <v>41975</v>
      </c>
      <c r="G1340" s="1504">
        <v>0.4548611111111111</v>
      </c>
      <c r="H1340" s="1504">
        <v>6.5972222222222224E-2</v>
      </c>
      <c r="I1340" s="1204">
        <v>1</v>
      </c>
      <c r="J1340" s="1204"/>
      <c r="K1340" s="1204"/>
      <c r="L1340" s="1204" t="s">
        <v>126</v>
      </c>
      <c r="M1340" s="1204" t="s">
        <v>12664</v>
      </c>
      <c r="N1340" s="1204">
        <v>0.4</v>
      </c>
      <c r="O1340" s="1204" t="s">
        <v>72</v>
      </c>
      <c r="P1340" s="1204" t="s">
        <v>12664</v>
      </c>
      <c r="Q1340" s="1204" t="s">
        <v>12665</v>
      </c>
      <c r="R1340" s="353">
        <f>T1340</f>
        <v>0.17699999999999999</v>
      </c>
      <c r="S1340" s="1204"/>
      <c r="T1340" s="1204">
        <v>0.17699999999999999</v>
      </c>
      <c r="U1340" s="1204" t="s">
        <v>86</v>
      </c>
      <c r="V1340" s="1204"/>
      <c r="W1340" s="1204"/>
      <c r="X1340" s="1204"/>
      <c r="Y1340" s="1204"/>
      <c r="Z1340" s="1204"/>
      <c r="AA1340" s="1204"/>
      <c r="AB1340" s="1204"/>
      <c r="AC1340" s="1204"/>
      <c r="AD1340" s="1204" t="s">
        <v>40</v>
      </c>
      <c r="AE1340" s="1204" t="s">
        <v>101</v>
      </c>
      <c r="AF1340" s="1204"/>
      <c r="AG1340" s="1397">
        <v>3</v>
      </c>
      <c r="AH1340" s="3">
        <v>1</v>
      </c>
      <c r="AI1340" s="3"/>
      <c r="AJ1340" s="3"/>
    </row>
    <row r="1341" spans="1:36" ht="31.5" hidden="1" customHeight="1" x14ac:dyDescent="0.2">
      <c r="A1341" s="1100" t="s">
        <v>10799</v>
      </c>
      <c r="B1341" s="1204" t="s">
        <v>108</v>
      </c>
      <c r="C1341" s="1204" t="s">
        <v>36</v>
      </c>
      <c r="D1341" s="527">
        <v>41975</v>
      </c>
      <c r="E1341" s="1504">
        <v>0.49305555555555558</v>
      </c>
      <c r="F1341" s="527">
        <v>41975</v>
      </c>
      <c r="G1341" s="1504">
        <v>0.65277777777777779</v>
      </c>
      <c r="H1341" s="1504">
        <v>0.15972222222222224</v>
      </c>
      <c r="I1341" s="1204">
        <v>1</v>
      </c>
      <c r="J1341" s="1204"/>
      <c r="K1341" s="1204"/>
      <c r="L1341" s="1204" t="s">
        <v>126</v>
      </c>
      <c r="M1341" s="1204" t="s">
        <v>12479</v>
      </c>
      <c r="N1341" s="1204">
        <v>0.4</v>
      </c>
      <c r="O1341" s="1204" t="s">
        <v>72</v>
      </c>
      <c r="P1341" s="1204" t="s">
        <v>12479</v>
      </c>
      <c r="Q1341" s="1204" t="s">
        <v>12666</v>
      </c>
      <c r="R1341" s="353">
        <f>T1341</f>
        <v>0.121</v>
      </c>
      <c r="S1341" s="1204"/>
      <c r="T1341" s="1204">
        <v>0.121</v>
      </c>
      <c r="U1341" s="1" t="s">
        <v>86</v>
      </c>
      <c r="V1341" s="1"/>
      <c r="W1341" s="1"/>
      <c r="X1341" s="1"/>
      <c r="Y1341" s="1"/>
      <c r="Z1341" s="1"/>
      <c r="AA1341" s="1"/>
      <c r="AB1341" s="1"/>
      <c r="AC1341" s="1"/>
      <c r="AD1341" s="1" t="s">
        <v>40</v>
      </c>
      <c r="AE1341" s="1" t="s">
        <v>101</v>
      </c>
      <c r="AF1341" s="1"/>
      <c r="AG1341" s="1094">
        <v>3</v>
      </c>
      <c r="AH1341" s="3">
        <v>1</v>
      </c>
      <c r="AI1341" s="3"/>
      <c r="AJ1341" s="3"/>
    </row>
    <row r="1342" spans="1:36" ht="31.5" hidden="1" customHeight="1" x14ac:dyDescent="0.2">
      <c r="A1342" s="1486" t="s">
        <v>10799</v>
      </c>
      <c r="B1342" s="669" t="s">
        <v>108</v>
      </c>
      <c r="C1342" s="669" t="s">
        <v>10862</v>
      </c>
      <c r="D1342" s="1111">
        <v>41976</v>
      </c>
      <c r="E1342" s="871">
        <v>0.50555555555555554</v>
      </c>
      <c r="F1342" s="298">
        <v>41976</v>
      </c>
      <c r="G1342" s="871">
        <v>0.50555555555555554</v>
      </c>
      <c r="H1342" s="871">
        <v>0</v>
      </c>
      <c r="I1342" s="353">
        <v>14</v>
      </c>
      <c r="J1342" s="669"/>
      <c r="K1342" s="669" t="s">
        <v>132</v>
      </c>
      <c r="L1342" s="669" t="s">
        <v>125</v>
      </c>
      <c r="M1342" s="353" t="s">
        <v>10863</v>
      </c>
      <c r="N1342" s="353">
        <v>35</v>
      </c>
      <c r="O1342" s="353" t="s">
        <v>63</v>
      </c>
      <c r="P1342" s="353" t="s">
        <v>11786</v>
      </c>
      <c r="Q1342" s="353" t="s">
        <v>10864</v>
      </c>
      <c r="R1342" s="353">
        <v>2.2890000000000001</v>
      </c>
      <c r="S1342" s="353">
        <v>1.127</v>
      </c>
      <c r="T1342" s="126">
        <v>3.4159999999999999</v>
      </c>
      <c r="U1342" s="669" t="s">
        <v>75</v>
      </c>
      <c r="V1342" s="353" t="s">
        <v>2799</v>
      </c>
      <c r="W1342" s="669" t="s">
        <v>2799</v>
      </c>
      <c r="X1342" s="353" t="s">
        <v>2799</v>
      </c>
      <c r="Y1342" s="353" t="s">
        <v>2799</v>
      </c>
      <c r="Z1342" s="670" t="s">
        <v>2799</v>
      </c>
      <c r="AA1342" s="353" t="s">
        <v>2799</v>
      </c>
      <c r="AB1342" s="670" t="s">
        <v>2799</v>
      </c>
      <c r="AC1342" s="353" t="s">
        <v>2799</v>
      </c>
      <c r="AD1342" s="669" t="s">
        <v>55</v>
      </c>
      <c r="AE1342" s="669" t="s">
        <v>102</v>
      </c>
      <c r="AF1342" s="669"/>
      <c r="AG1342" s="1927"/>
      <c r="AH1342" s="714"/>
      <c r="AI1342" s="714"/>
      <c r="AJ1342" s="714"/>
    </row>
    <row r="1343" spans="1:36" ht="31.5" hidden="1" customHeight="1" x14ac:dyDescent="0.2">
      <c r="A1343" s="1100" t="s">
        <v>10799</v>
      </c>
      <c r="B1343" s="1204" t="s">
        <v>108</v>
      </c>
      <c r="C1343" s="1204" t="s">
        <v>36</v>
      </c>
      <c r="D1343" s="527">
        <v>41976</v>
      </c>
      <c r="E1343" s="1504">
        <v>0.3923611111111111</v>
      </c>
      <c r="F1343" s="527">
        <v>41976</v>
      </c>
      <c r="G1343" s="1504">
        <v>0.4548611111111111</v>
      </c>
      <c r="H1343" s="1504">
        <v>6.25E-2</v>
      </c>
      <c r="I1343" s="1204">
        <v>1</v>
      </c>
      <c r="J1343" s="1204"/>
      <c r="K1343" s="1204"/>
      <c r="L1343" s="1204" t="s">
        <v>126</v>
      </c>
      <c r="M1343" s="1204" t="s">
        <v>12664</v>
      </c>
      <c r="N1343" s="1204">
        <v>0.4</v>
      </c>
      <c r="O1343" s="1204" t="s">
        <v>72</v>
      </c>
      <c r="P1343" s="1204" t="s">
        <v>12664</v>
      </c>
      <c r="Q1343" s="1204" t="s">
        <v>12665</v>
      </c>
      <c r="R1343" s="353">
        <f>T1343</f>
        <v>0.13300000000000001</v>
      </c>
      <c r="S1343" s="1204"/>
      <c r="T1343" s="1204">
        <v>0.13300000000000001</v>
      </c>
      <c r="U1343" s="1204" t="s">
        <v>86</v>
      </c>
      <c r="V1343" s="1204"/>
      <c r="W1343" s="1204"/>
      <c r="X1343" s="1204"/>
      <c r="Y1343" s="1204"/>
      <c r="Z1343" s="1204"/>
      <c r="AA1343" s="1204"/>
      <c r="AB1343" s="1204"/>
      <c r="AC1343" s="1204"/>
      <c r="AD1343" s="1204" t="s">
        <v>40</v>
      </c>
      <c r="AE1343" s="1204" t="s">
        <v>101</v>
      </c>
      <c r="AF1343" s="1204"/>
      <c r="AG1343" s="1397">
        <v>3</v>
      </c>
      <c r="AH1343" s="3">
        <v>1</v>
      </c>
      <c r="AI1343" s="3"/>
      <c r="AJ1343" s="3"/>
    </row>
    <row r="1344" spans="1:36" ht="51" hidden="1" customHeight="1" x14ac:dyDescent="0.2">
      <c r="A1344" s="1100" t="s">
        <v>10799</v>
      </c>
      <c r="B1344" s="1204" t="s">
        <v>108</v>
      </c>
      <c r="C1344" s="1204" t="s">
        <v>36</v>
      </c>
      <c r="D1344" s="527">
        <v>41976</v>
      </c>
      <c r="E1344" s="1504">
        <v>0.55555555555555558</v>
      </c>
      <c r="F1344" s="527">
        <v>41976</v>
      </c>
      <c r="G1344" s="1504">
        <v>0.56944444444444442</v>
      </c>
      <c r="H1344" s="1504">
        <v>1.3888888888888888E-2</v>
      </c>
      <c r="I1344" s="1204">
        <v>1</v>
      </c>
      <c r="J1344" s="1204" t="s">
        <v>1284</v>
      </c>
      <c r="K1344" s="1204"/>
      <c r="L1344" s="1204" t="s">
        <v>126</v>
      </c>
      <c r="M1344" s="1204" t="s">
        <v>12667</v>
      </c>
      <c r="N1344" s="1204">
        <v>0.4</v>
      </c>
      <c r="O1344" s="1204" t="s">
        <v>72</v>
      </c>
      <c r="P1344" s="1204" t="s">
        <v>12667</v>
      </c>
      <c r="Q1344" s="1204" t="s">
        <v>12668</v>
      </c>
      <c r="R1344" s="353">
        <f>T1344</f>
        <v>0.27700000000000002</v>
      </c>
      <c r="S1344" s="1204"/>
      <c r="T1344" s="1204">
        <v>0.27700000000000002</v>
      </c>
      <c r="U1344" s="1" t="s">
        <v>86</v>
      </c>
      <c r="V1344" s="1"/>
      <c r="W1344" s="1"/>
      <c r="X1344" s="1"/>
      <c r="Y1344" s="1"/>
      <c r="Z1344" s="1"/>
      <c r="AA1344" s="1"/>
      <c r="AB1344" s="1"/>
      <c r="AC1344" s="1"/>
      <c r="AD1344" s="1" t="s">
        <v>59</v>
      </c>
      <c r="AE1344" s="1" t="s">
        <v>101</v>
      </c>
      <c r="AF1344" s="1"/>
      <c r="AG1344" s="1094">
        <v>1</v>
      </c>
      <c r="AH1344" s="3">
        <v>1</v>
      </c>
      <c r="AI1344" s="3"/>
      <c r="AJ1344" s="3"/>
    </row>
    <row r="1345" spans="1:36" ht="29.25" hidden="1" customHeight="1" x14ac:dyDescent="0.2">
      <c r="A1345" s="1486" t="s">
        <v>10799</v>
      </c>
      <c r="B1345" s="669" t="s">
        <v>108</v>
      </c>
      <c r="C1345" s="669" t="s">
        <v>10862</v>
      </c>
      <c r="D1345" s="1111">
        <v>41990</v>
      </c>
      <c r="E1345" s="871">
        <v>0.57638888888888895</v>
      </c>
      <c r="F1345" s="298">
        <v>41990</v>
      </c>
      <c r="G1345" s="871">
        <v>0.57638888888888895</v>
      </c>
      <c r="H1345" s="483">
        <v>0</v>
      </c>
      <c r="I1345" s="353">
        <v>5</v>
      </c>
      <c r="J1345" s="669"/>
      <c r="K1345" s="669" t="s">
        <v>132</v>
      </c>
      <c r="L1345" s="669" t="s">
        <v>125</v>
      </c>
      <c r="M1345" s="353" t="s">
        <v>11065</v>
      </c>
      <c r="N1345" s="353">
        <v>220</v>
      </c>
      <c r="O1345" s="353" t="s">
        <v>66</v>
      </c>
      <c r="P1345" s="353" t="s">
        <v>11787</v>
      </c>
      <c r="Q1345" s="353" t="s">
        <v>11788</v>
      </c>
      <c r="R1345" s="353">
        <v>4.2</v>
      </c>
      <c r="S1345" s="353">
        <v>2.0739999999999998</v>
      </c>
      <c r="T1345" s="126">
        <v>6.274</v>
      </c>
      <c r="U1345" s="140" t="s">
        <v>75</v>
      </c>
      <c r="V1345" s="45" t="s">
        <v>2799</v>
      </c>
      <c r="W1345" s="140" t="s">
        <v>2799</v>
      </c>
      <c r="X1345" s="45" t="s">
        <v>2799</v>
      </c>
      <c r="Y1345" s="45" t="s">
        <v>2799</v>
      </c>
      <c r="Z1345" s="232" t="s">
        <v>2799</v>
      </c>
      <c r="AA1345" s="45" t="s">
        <v>2799</v>
      </c>
      <c r="AB1345" s="232" t="s">
        <v>2799</v>
      </c>
      <c r="AC1345" s="45" t="s">
        <v>2799</v>
      </c>
      <c r="AD1345" s="140" t="s">
        <v>55</v>
      </c>
      <c r="AE1345" s="140" t="s">
        <v>102</v>
      </c>
      <c r="AF1345" s="140"/>
      <c r="AG1345" s="1458"/>
      <c r="AH1345" s="714"/>
      <c r="AI1345" s="714"/>
      <c r="AJ1345" s="714"/>
    </row>
    <row r="1346" spans="1:36" ht="47.25" hidden="1" customHeight="1" x14ac:dyDescent="0.2">
      <c r="A1346" s="1486" t="s">
        <v>10799</v>
      </c>
      <c r="B1346" s="669" t="s">
        <v>108</v>
      </c>
      <c r="C1346" s="669" t="s">
        <v>11090</v>
      </c>
      <c r="D1346" s="1111">
        <v>41991</v>
      </c>
      <c r="E1346" s="871">
        <v>0.55555555555555558</v>
      </c>
      <c r="F1346" s="298">
        <v>41991</v>
      </c>
      <c r="G1346" s="871">
        <v>0.57777777777777783</v>
      </c>
      <c r="H1346" s="871">
        <v>2.2222222222222223E-2</v>
      </c>
      <c r="I1346" s="353">
        <v>55</v>
      </c>
      <c r="J1346" s="669" t="s">
        <v>178</v>
      </c>
      <c r="K1346" s="669" t="s">
        <v>133</v>
      </c>
      <c r="L1346" s="669" t="s">
        <v>125</v>
      </c>
      <c r="M1346" s="353" t="s">
        <v>11091</v>
      </c>
      <c r="N1346" s="353">
        <v>35</v>
      </c>
      <c r="O1346" s="353" t="s">
        <v>66</v>
      </c>
      <c r="P1346" s="353" t="s">
        <v>11092</v>
      </c>
      <c r="Q1346" s="353" t="s">
        <v>11093</v>
      </c>
      <c r="R1346" s="353">
        <v>5.5449999999999999</v>
      </c>
      <c r="S1346" s="353">
        <v>2.7730000000000001</v>
      </c>
      <c r="T1346" s="353">
        <v>8.3179999999999996</v>
      </c>
      <c r="U1346" s="669" t="s">
        <v>75</v>
      </c>
      <c r="V1346" s="353" t="s">
        <v>1175</v>
      </c>
      <c r="W1346" s="669" t="s">
        <v>11798</v>
      </c>
      <c r="X1346" s="353" t="s">
        <v>2803</v>
      </c>
      <c r="Y1346" s="353">
        <v>2014</v>
      </c>
      <c r="Z1346" s="670" t="s">
        <v>2799</v>
      </c>
      <c r="AA1346" s="353" t="s">
        <v>11771</v>
      </c>
      <c r="AB1346" s="670" t="s">
        <v>2799</v>
      </c>
      <c r="AC1346" s="353" t="s">
        <v>2799</v>
      </c>
      <c r="AD1346" s="669" t="s">
        <v>55</v>
      </c>
      <c r="AE1346" s="669" t="s">
        <v>98</v>
      </c>
      <c r="AF1346" s="669"/>
      <c r="AG1346" s="669"/>
      <c r="AH1346" s="802"/>
      <c r="AI1346" s="802"/>
      <c r="AJ1346" s="802"/>
    </row>
    <row r="1347" spans="1:36" ht="30.75" hidden="1" customHeight="1" x14ac:dyDescent="0.2">
      <c r="A1347" s="1486" t="s">
        <v>10799</v>
      </c>
      <c r="B1347" s="669" t="s">
        <v>108</v>
      </c>
      <c r="C1347" s="669" t="s">
        <v>11789</v>
      </c>
      <c r="D1347" s="1111">
        <v>41991</v>
      </c>
      <c r="E1347" s="871">
        <v>0.51041666666666663</v>
      </c>
      <c r="F1347" s="298">
        <v>41991</v>
      </c>
      <c r="G1347" s="871">
        <v>0.53125</v>
      </c>
      <c r="H1347" s="871">
        <v>2.0833333333333332E-2</v>
      </c>
      <c r="I1347" s="353">
        <v>4</v>
      </c>
      <c r="J1347" s="669" t="s">
        <v>178</v>
      </c>
      <c r="K1347" s="669" t="s">
        <v>133</v>
      </c>
      <c r="L1347" s="669" t="s">
        <v>130</v>
      </c>
      <c r="M1347" s="353" t="s">
        <v>11094</v>
      </c>
      <c r="N1347" s="353" t="s">
        <v>103</v>
      </c>
      <c r="O1347" s="353" t="s">
        <v>66</v>
      </c>
      <c r="P1347" s="353" t="s">
        <v>11095</v>
      </c>
      <c r="Q1347" s="353" t="s">
        <v>11096</v>
      </c>
      <c r="R1347" s="353">
        <v>0.151</v>
      </c>
      <c r="S1347" s="353">
        <v>7.4999999999999997E-2</v>
      </c>
      <c r="T1347" s="126">
        <v>0.22600000000000001</v>
      </c>
      <c r="U1347" s="669" t="s">
        <v>75</v>
      </c>
      <c r="V1347" s="353" t="s">
        <v>11776</v>
      </c>
      <c r="W1347" s="669" t="s">
        <v>11790</v>
      </c>
      <c r="X1347" s="353" t="s">
        <v>2803</v>
      </c>
      <c r="Y1347" s="353">
        <v>2014</v>
      </c>
      <c r="Z1347" s="670" t="s">
        <v>2799</v>
      </c>
      <c r="AA1347" s="353" t="s">
        <v>11771</v>
      </c>
      <c r="AB1347" s="670" t="s">
        <v>2799</v>
      </c>
      <c r="AC1347" s="353" t="s">
        <v>2799</v>
      </c>
      <c r="AD1347" s="669" t="s">
        <v>61</v>
      </c>
      <c r="AE1347" s="669" t="s">
        <v>98</v>
      </c>
      <c r="AF1347" s="669"/>
      <c r="AG1347" s="1927"/>
      <c r="AH1347" s="714"/>
      <c r="AI1347" s="714"/>
      <c r="AJ1347" s="714"/>
    </row>
    <row r="1348" spans="1:36" ht="63" hidden="1" customHeight="1" x14ac:dyDescent="0.2">
      <c r="A1348" s="1100" t="s">
        <v>10799</v>
      </c>
      <c r="B1348" s="1204" t="s">
        <v>108</v>
      </c>
      <c r="C1348" s="1204" t="s">
        <v>12669</v>
      </c>
      <c r="D1348" s="527">
        <v>41992</v>
      </c>
      <c r="E1348" s="1504">
        <v>0.41666666666666669</v>
      </c>
      <c r="F1348" s="527">
        <v>41992</v>
      </c>
      <c r="G1348" s="1504">
        <v>0.46875</v>
      </c>
      <c r="H1348" s="1504">
        <v>5.2083333333333336E-2</v>
      </c>
      <c r="I1348" s="1204">
        <v>1</v>
      </c>
      <c r="J1348" s="1204" t="s">
        <v>12276</v>
      </c>
      <c r="K1348" s="1204"/>
      <c r="L1348" s="1204" t="s">
        <v>126</v>
      </c>
      <c r="M1348" s="1204" t="s">
        <v>12670</v>
      </c>
      <c r="N1348" s="1204">
        <v>0.4</v>
      </c>
      <c r="O1348" s="1204" t="s">
        <v>72</v>
      </c>
      <c r="P1348" s="1204" t="s">
        <v>12670</v>
      </c>
      <c r="Q1348" s="1204" t="s">
        <v>12671</v>
      </c>
      <c r="R1348" s="353">
        <f>T1348</f>
        <v>0.16400000000000001</v>
      </c>
      <c r="S1348" s="1204"/>
      <c r="T1348" s="1204">
        <v>0.16400000000000001</v>
      </c>
      <c r="U1348" s="1" t="s">
        <v>86</v>
      </c>
      <c r="V1348" s="1"/>
      <c r="W1348" s="1"/>
      <c r="X1348" s="1"/>
      <c r="Y1348" s="1"/>
      <c r="Z1348" s="1"/>
      <c r="AA1348" s="1"/>
      <c r="AB1348" s="1"/>
      <c r="AC1348" s="1"/>
      <c r="AD1348" s="1" t="s">
        <v>40</v>
      </c>
      <c r="AE1348" s="1204" t="s">
        <v>101</v>
      </c>
      <c r="AF1348" s="1204"/>
      <c r="AG1348" s="1397">
        <v>3</v>
      </c>
      <c r="AH1348" s="3">
        <v>1</v>
      </c>
      <c r="AI1348" s="3"/>
      <c r="AJ1348" s="3"/>
    </row>
    <row r="1349" spans="1:36" ht="94.5" hidden="1" customHeight="1" x14ac:dyDescent="0.2">
      <c r="A1349" s="1486" t="s">
        <v>10799</v>
      </c>
      <c r="B1349" s="669" t="s">
        <v>108</v>
      </c>
      <c r="C1349" s="140" t="s">
        <v>11791</v>
      </c>
      <c r="D1349" s="1111">
        <v>41994</v>
      </c>
      <c r="E1349" s="871">
        <v>0.89930555555555547</v>
      </c>
      <c r="F1349" s="298">
        <v>41994</v>
      </c>
      <c r="G1349" s="871">
        <v>0.90486111111111101</v>
      </c>
      <c r="H1349" s="871">
        <v>5.5555555555555558E-3</v>
      </c>
      <c r="I1349" s="353">
        <v>3</v>
      </c>
      <c r="J1349" s="669" t="s">
        <v>11792</v>
      </c>
      <c r="K1349" s="669"/>
      <c r="L1349" s="669" t="s">
        <v>130</v>
      </c>
      <c r="M1349" s="353" t="s">
        <v>11793</v>
      </c>
      <c r="N1349" s="353" t="s">
        <v>103</v>
      </c>
      <c r="O1349" s="353" t="s">
        <v>66</v>
      </c>
      <c r="P1349" s="353" t="s">
        <v>11794</v>
      </c>
      <c r="Q1349" s="353" t="s">
        <v>11795</v>
      </c>
      <c r="R1349" s="353">
        <v>0.19700000000000001</v>
      </c>
      <c r="S1349" s="353">
        <v>9.8000000000000004E-2</v>
      </c>
      <c r="T1349" s="126">
        <v>0.29499999999999998</v>
      </c>
      <c r="U1349" s="669" t="s">
        <v>75</v>
      </c>
      <c r="V1349" s="353" t="s">
        <v>11796</v>
      </c>
      <c r="W1349" s="669" t="s">
        <v>11797</v>
      </c>
      <c r="X1349" s="353" t="s">
        <v>2803</v>
      </c>
      <c r="Y1349" s="353">
        <v>2014</v>
      </c>
      <c r="Z1349" s="670" t="s">
        <v>2799</v>
      </c>
      <c r="AA1349" s="353" t="s">
        <v>11771</v>
      </c>
      <c r="AB1349" s="670" t="s">
        <v>2799</v>
      </c>
      <c r="AC1349" s="353" t="s">
        <v>2799</v>
      </c>
      <c r="AD1349" s="669" t="s">
        <v>61</v>
      </c>
      <c r="AE1349" s="669" t="s">
        <v>98</v>
      </c>
      <c r="AF1349" s="669"/>
      <c r="AG1349" s="1922"/>
      <c r="AH1349" s="715"/>
      <c r="AI1349" s="715"/>
      <c r="AJ1349" s="715"/>
    </row>
    <row r="1350" spans="1:36" ht="220.5" hidden="1" customHeight="1" x14ac:dyDescent="0.2">
      <c r="A1350" s="1100" t="s">
        <v>10799</v>
      </c>
      <c r="B1350" s="1204" t="s">
        <v>108</v>
      </c>
      <c r="C1350" s="1" t="s">
        <v>12669</v>
      </c>
      <c r="D1350" s="527">
        <v>41996</v>
      </c>
      <c r="E1350" s="1504">
        <v>0.5625</v>
      </c>
      <c r="F1350" s="527">
        <v>41996</v>
      </c>
      <c r="G1350" s="1504">
        <v>0.64236111111111105</v>
      </c>
      <c r="H1350" s="1504">
        <v>7.9861111111111105E-2</v>
      </c>
      <c r="I1350" s="1204">
        <v>1</v>
      </c>
      <c r="J1350" s="1204" t="s">
        <v>1284</v>
      </c>
      <c r="K1350" s="1204"/>
      <c r="L1350" s="1204" t="s">
        <v>128</v>
      </c>
      <c r="M1350" s="1204" t="s">
        <v>12672</v>
      </c>
      <c r="N1350" s="1204">
        <v>0.4</v>
      </c>
      <c r="O1350" s="1204" t="s">
        <v>66</v>
      </c>
      <c r="P1350" s="1204" t="s">
        <v>12672</v>
      </c>
      <c r="Q1350" s="1204" t="s">
        <v>12673</v>
      </c>
      <c r="R1350" s="353">
        <f>T1350</f>
        <v>7.0000000000000001E-3</v>
      </c>
      <c r="S1350" s="1204"/>
      <c r="T1350" s="1204">
        <v>7.0000000000000001E-3</v>
      </c>
      <c r="U1350" s="1204" t="s">
        <v>75</v>
      </c>
      <c r="V1350" s="1204"/>
      <c r="W1350" s="1204"/>
      <c r="X1350" s="1204"/>
      <c r="Y1350" s="1204"/>
      <c r="Z1350" s="1204"/>
      <c r="AA1350" s="1204"/>
      <c r="AB1350" s="1204"/>
      <c r="AC1350" s="1204"/>
      <c r="AD1350" s="1204" t="s">
        <v>56</v>
      </c>
      <c r="AE1350" s="1204" t="s">
        <v>101</v>
      </c>
      <c r="AF1350" s="1204"/>
      <c r="AG1350" s="1397">
        <v>2</v>
      </c>
      <c r="AH1350" s="3">
        <v>1</v>
      </c>
      <c r="AI1350" s="3"/>
      <c r="AJ1350" s="3"/>
    </row>
    <row r="1351" spans="1:36" ht="126" hidden="1" customHeight="1" x14ac:dyDescent="0.2">
      <c r="A1351" s="1100" t="s">
        <v>10799</v>
      </c>
      <c r="B1351" s="1204" t="s">
        <v>108</v>
      </c>
      <c r="C1351" s="1" t="s">
        <v>12669</v>
      </c>
      <c r="D1351" s="527">
        <v>41997</v>
      </c>
      <c r="E1351" s="1504">
        <v>0.57638888888888895</v>
      </c>
      <c r="F1351" s="527">
        <v>41997</v>
      </c>
      <c r="G1351" s="1504">
        <v>0.58333333333333337</v>
      </c>
      <c r="H1351" s="1504">
        <v>6.9444444444444441E-3</v>
      </c>
      <c r="I1351" s="1204">
        <v>3</v>
      </c>
      <c r="J1351" s="1204" t="s">
        <v>1284</v>
      </c>
      <c r="K1351" s="1204"/>
      <c r="L1351" s="1204" t="s">
        <v>128</v>
      </c>
      <c r="M1351" s="1204" t="s">
        <v>12348</v>
      </c>
      <c r="N1351" s="1204">
        <v>0.4</v>
      </c>
      <c r="O1351" s="1204" t="s">
        <v>66</v>
      </c>
      <c r="P1351" s="1204" t="s">
        <v>12348</v>
      </c>
      <c r="Q1351" s="1204" t="s">
        <v>12674</v>
      </c>
      <c r="R1351" s="353">
        <f>T1351</f>
        <v>0.01</v>
      </c>
      <c r="S1351" s="1204"/>
      <c r="T1351" s="1204">
        <v>0.01</v>
      </c>
      <c r="U1351" s="1204" t="s">
        <v>75</v>
      </c>
      <c r="V1351" s="1204"/>
      <c r="W1351" s="1204"/>
      <c r="X1351" s="1204"/>
      <c r="Y1351" s="1204"/>
      <c r="Z1351" s="1204"/>
      <c r="AA1351" s="1204"/>
      <c r="AB1351" s="1204"/>
      <c r="AC1351" s="1204"/>
      <c r="AD1351" s="1204" t="s">
        <v>52</v>
      </c>
      <c r="AE1351" s="1204" t="s">
        <v>98</v>
      </c>
      <c r="AF1351" s="1204"/>
      <c r="AG1351" s="1397">
        <v>3</v>
      </c>
      <c r="AH1351" s="3">
        <v>1</v>
      </c>
      <c r="AI1351" s="3"/>
      <c r="AJ1351" s="3"/>
    </row>
    <row r="1352" spans="1:36" ht="204.75" hidden="1" customHeight="1" x14ac:dyDescent="0.2">
      <c r="A1352" s="1486" t="s">
        <v>10799</v>
      </c>
      <c r="B1352" s="669" t="s">
        <v>108</v>
      </c>
      <c r="C1352" s="669" t="s">
        <v>11789</v>
      </c>
      <c r="D1352" s="1111">
        <v>41998</v>
      </c>
      <c r="E1352" s="1171">
        <v>0.625</v>
      </c>
      <c r="F1352" s="298">
        <v>41998</v>
      </c>
      <c r="G1352" s="1171">
        <v>0.63472222222222219</v>
      </c>
      <c r="H1352" s="1171">
        <v>9.7222222222222224E-3</v>
      </c>
      <c r="I1352" s="1574">
        <v>15</v>
      </c>
      <c r="J1352" s="1585" t="s">
        <v>178</v>
      </c>
      <c r="K1352" s="1585" t="s">
        <v>133</v>
      </c>
      <c r="L1352" s="1585" t="s">
        <v>128</v>
      </c>
      <c r="M1352" s="1574" t="s">
        <v>11398</v>
      </c>
      <c r="N1352" s="1574" t="s">
        <v>103</v>
      </c>
      <c r="O1352" s="1574" t="s">
        <v>66</v>
      </c>
      <c r="P1352" s="1574" t="s">
        <v>11398</v>
      </c>
      <c r="Q1352" s="45" t="s">
        <v>11399</v>
      </c>
      <c r="R1352" s="1574">
        <v>1.1399999999999999</v>
      </c>
      <c r="S1352" s="1574">
        <v>0.56200000000000006</v>
      </c>
      <c r="T1352" s="1759">
        <v>1.702</v>
      </c>
      <c r="U1352" s="1585" t="s">
        <v>75</v>
      </c>
      <c r="V1352" s="1574" t="s">
        <v>11773</v>
      </c>
      <c r="W1352" s="1585" t="s">
        <v>11790</v>
      </c>
      <c r="X1352" s="1574" t="s">
        <v>2803</v>
      </c>
      <c r="Y1352" s="1574">
        <v>2014</v>
      </c>
      <c r="Z1352" s="1857" t="s">
        <v>2799</v>
      </c>
      <c r="AA1352" s="1574" t="s">
        <v>11771</v>
      </c>
      <c r="AB1352" s="1857" t="s">
        <v>2799</v>
      </c>
      <c r="AC1352" s="1574" t="s">
        <v>2799</v>
      </c>
      <c r="AD1352" s="1585" t="s">
        <v>61</v>
      </c>
      <c r="AE1352" s="1585" t="s">
        <v>101</v>
      </c>
      <c r="AF1352" s="1585"/>
      <c r="AG1352" s="1458"/>
      <c r="AH1352" s="714"/>
      <c r="AI1352" s="714"/>
      <c r="AJ1352" s="714"/>
    </row>
    <row r="1353" spans="1:36" ht="126" hidden="1" customHeight="1" x14ac:dyDescent="0.2">
      <c r="A1353" s="1100" t="s">
        <v>10799</v>
      </c>
      <c r="B1353" s="1" t="s">
        <v>108</v>
      </c>
      <c r="C1353" s="1" t="s">
        <v>12669</v>
      </c>
      <c r="D1353" s="527">
        <v>41998</v>
      </c>
      <c r="E1353" s="137">
        <v>0.43055555555555558</v>
      </c>
      <c r="F1353" s="527">
        <v>41998</v>
      </c>
      <c r="G1353" s="137">
        <v>0.50347222222222221</v>
      </c>
      <c r="H1353" s="1565">
        <v>7.2916666666666671E-2</v>
      </c>
      <c r="I1353" s="1">
        <v>3</v>
      </c>
      <c r="J1353" s="1" t="s">
        <v>1284</v>
      </c>
      <c r="K1353" s="1"/>
      <c r="L1353" s="1" t="s">
        <v>128</v>
      </c>
      <c r="M1353" s="1" t="s">
        <v>12675</v>
      </c>
      <c r="N1353" s="1">
        <v>0.4</v>
      </c>
      <c r="O1353" s="1" t="s">
        <v>66</v>
      </c>
      <c r="P1353" s="1" t="s">
        <v>12675</v>
      </c>
      <c r="Q1353" s="1" t="s">
        <v>12676</v>
      </c>
      <c r="R1353" s="45">
        <f>T1353</f>
        <v>0.64700000000000002</v>
      </c>
      <c r="S1353" s="1"/>
      <c r="T1353" s="1">
        <v>0.64700000000000002</v>
      </c>
      <c r="U1353" s="1" t="s">
        <v>75</v>
      </c>
      <c r="V1353" s="1"/>
      <c r="W1353" s="1"/>
      <c r="X1353" s="1"/>
      <c r="Y1353" s="1"/>
      <c r="Z1353" s="1"/>
      <c r="AA1353" s="1"/>
      <c r="AB1353" s="1"/>
      <c r="AC1353" s="1"/>
      <c r="AD1353" s="572" t="s">
        <v>52</v>
      </c>
      <c r="AE1353" s="1" t="s">
        <v>98</v>
      </c>
      <c r="AF1353" s="1"/>
      <c r="AG1353" s="1094">
        <v>1</v>
      </c>
      <c r="AH1353" s="3">
        <v>1</v>
      </c>
      <c r="AI1353" s="3"/>
      <c r="AJ1353" s="3"/>
    </row>
    <row r="1354" spans="1:36" ht="283.5" hidden="1" customHeight="1" x14ac:dyDescent="0.2">
      <c r="A1354" s="1100" t="s">
        <v>10799</v>
      </c>
      <c r="B1354" s="1" t="s">
        <v>108</v>
      </c>
      <c r="C1354" s="1" t="s">
        <v>12669</v>
      </c>
      <c r="D1354" s="527">
        <v>41998</v>
      </c>
      <c r="E1354" s="137">
        <v>0.57986111111111105</v>
      </c>
      <c r="F1354" s="527">
        <v>41998</v>
      </c>
      <c r="G1354" s="137">
        <v>0.63541666666666663</v>
      </c>
      <c r="H1354" s="137">
        <v>5.5555555555555552E-2</v>
      </c>
      <c r="I1354" s="572">
        <v>4</v>
      </c>
      <c r="J1354" s="572" t="s">
        <v>1284</v>
      </c>
      <c r="K1354" s="572"/>
      <c r="L1354" s="1" t="s">
        <v>128</v>
      </c>
      <c r="M1354" s="572" t="s">
        <v>12348</v>
      </c>
      <c r="N1354" s="1">
        <v>0.4</v>
      </c>
      <c r="O1354" s="1" t="s">
        <v>66</v>
      </c>
      <c r="P1354" s="572" t="s">
        <v>12348</v>
      </c>
      <c r="Q1354" s="1" t="s">
        <v>12677</v>
      </c>
      <c r="R1354" s="45">
        <f>T1354</f>
        <v>0.13600000000000001</v>
      </c>
      <c r="S1354" s="1"/>
      <c r="T1354" s="572">
        <v>0.13600000000000001</v>
      </c>
      <c r="U1354" s="1381" t="s">
        <v>75</v>
      </c>
      <c r="V1354" s="1"/>
      <c r="W1354" s="1"/>
      <c r="X1354" s="1"/>
      <c r="Y1354" s="1"/>
      <c r="Z1354" s="1"/>
      <c r="AA1354" s="1"/>
      <c r="AB1354" s="1"/>
      <c r="AC1354" s="1"/>
      <c r="AD1354" s="801" t="s">
        <v>52</v>
      </c>
      <c r="AE1354" s="1" t="s">
        <v>101</v>
      </c>
      <c r="AF1354" s="1"/>
      <c r="AG1354" s="1094">
        <v>3</v>
      </c>
      <c r="AH1354" s="3">
        <v>1</v>
      </c>
      <c r="AI1354" s="3"/>
      <c r="AJ1354" s="3"/>
    </row>
    <row r="1355" spans="1:36" ht="189" hidden="1" customHeight="1" x14ac:dyDescent="0.2">
      <c r="A1355" s="1100" t="s">
        <v>10799</v>
      </c>
      <c r="B1355" s="1204" t="s">
        <v>108</v>
      </c>
      <c r="C1355" s="1204" t="s">
        <v>12669</v>
      </c>
      <c r="D1355" s="527">
        <v>41998</v>
      </c>
      <c r="E1355" s="1504">
        <v>0.64930555555555558</v>
      </c>
      <c r="F1355" s="527">
        <v>41998</v>
      </c>
      <c r="G1355" s="1504">
        <v>0.65972222222222221</v>
      </c>
      <c r="H1355" s="1504">
        <v>1.0416666666666666E-2</v>
      </c>
      <c r="I1355" s="572">
        <v>9</v>
      </c>
      <c r="J1355" s="572" t="s">
        <v>1284</v>
      </c>
      <c r="K1355" s="572"/>
      <c r="L1355" s="1" t="s">
        <v>128</v>
      </c>
      <c r="M1355" s="572" t="s">
        <v>12348</v>
      </c>
      <c r="N1355" s="1">
        <v>0.4</v>
      </c>
      <c r="O1355" s="1" t="s">
        <v>66</v>
      </c>
      <c r="P1355" s="572" t="s">
        <v>12348</v>
      </c>
      <c r="Q1355" s="1" t="s">
        <v>12677</v>
      </c>
      <c r="R1355" s="45">
        <f>T1355</f>
        <v>0.71499999999999997</v>
      </c>
      <c r="S1355" s="1"/>
      <c r="T1355" s="572">
        <v>0.71499999999999997</v>
      </c>
      <c r="U1355" s="1381" t="s">
        <v>75</v>
      </c>
      <c r="V1355" s="1"/>
      <c r="W1355" s="1"/>
      <c r="X1355" s="1"/>
      <c r="Y1355" s="1"/>
      <c r="Z1355" s="1"/>
      <c r="AA1355" s="1"/>
      <c r="AB1355" s="1"/>
      <c r="AC1355" s="1"/>
      <c r="AD1355" s="801" t="s">
        <v>52</v>
      </c>
      <c r="AE1355" s="1" t="s">
        <v>101</v>
      </c>
      <c r="AF1355" s="1"/>
      <c r="AG1355" s="1094">
        <v>3</v>
      </c>
      <c r="AH1355" s="3">
        <v>1</v>
      </c>
      <c r="AI1355" s="3"/>
      <c r="AJ1355" s="3"/>
    </row>
    <row r="1356" spans="1:36" s="89" customFormat="1" ht="64.5" hidden="1" customHeight="1" x14ac:dyDescent="0.2">
      <c r="A1356" s="1100" t="s">
        <v>10799</v>
      </c>
      <c r="B1356" s="1204" t="s">
        <v>108</v>
      </c>
      <c r="C1356" s="1204" t="s">
        <v>12669</v>
      </c>
      <c r="D1356" s="527">
        <v>41998</v>
      </c>
      <c r="E1356" s="1504">
        <v>0.67013888888888884</v>
      </c>
      <c r="F1356" s="527">
        <v>41998</v>
      </c>
      <c r="G1356" s="1504">
        <v>0.70833333333333337</v>
      </c>
      <c r="H1356" s="1504">
        <v>3.8194444444444441E-2</v>
      </c>
      <c r="I1356" s="1204">
        <v>1</v>
      </c>
      <c r="J1356" s="1204" t="s">
        <v>12276</v>
      </c>
      <c r="K1356" s="572"/>
      <c r="L1356" s="1204" t="s">
        <v>126</v>
      </c>
      <c r="M1356" s="1204" t="s">
        <v>12678</v>
      </c>
      <c r="N1356" s="1204">
        <v>0.4</v>
      </c>
      <c r="O1356" s="1204" t="s">
        <v>72</v>
      </c>
      <c r="P1356" s="1204" t="s">
        <v>12678</v>
      </c>
      <c r="Q1356" s="1204" t="s">
        <v>12679</v>
      </c>
      <c r="R1356" s="353">
        <f>T1356</f>
        <v>0.2</v>
      </c>
      <c r="S1356" s="1204"/>
      <c r="T1356" s="1204">
        <v>0.2</v>
      </c>
      <c r="U1356" s="1204" t="s">
        <v>77</v>
      </c>
      <c r="V1356" s="1204"/>
      <c r="W1356" s="1204"/>
      <c r="X1356" s="1204"/>
      <c r="Y1356" s="1204"/>
      <c r="Z1356" s="1204"/>
      <c r="AA1356" s="1204"/>
      <c r="AB1356" s="1204"/>
      <c r="AC1356" s="1204"/>
      <c r="AD1356" s="1204" t="s">
        <v>60</v>
      </c>
      <c r="AE1356" s="1204" t="s">
        <v>101</v>
      </c>
      <c r="AF1356" s="1204"/>
      <c r="AG1356" s="1397">
        <v>3</v>
      </c>
      <c r="AH1356" s="3">
        <v>1</v>
      </c>
      <c r="AI1356" s="3"/>
      <c r="AJ1356" s="3"/>
    </row>
    <row r="1357" spans="1:36" ht="299.25" hidden="1" customHeight="1" x14ac:dyDescent="0.2">
      <c r="A1357" s="1100" t="s">
        <v>10799</v>
      </c>
      <c r="B1357" s="1204" t="s">
        <v>108</v>
      </c>
      <c r="C1357" s="1204" t="s">
        <v>36</v>
      </c>
      <c r="D1357" s="527">
        <v>41998</v>
      </c>
      <c r="E1357" s="1504">
        <v>0.85902777777777783</v>
      </c>
      <c r="F1357" s="527">
        <v>41998</v>
      </c>
      <c r="G1357" s="1504">
        <v>0.875</v>
      </c>
      <c r="H1357" s="1504">
        <v>1.5972222222222224E-2</v>
      </c>
      <c r="I1357" s="1204">
        <v>1</v>
      </c>
      <c r="J1357" s="1204" t="s">
        <v>1284</v>
      </c>
      <c r="K1357" s="1204"/>
      <c r="L1357" s="1204" t="s">
        <v>128</v>
      </c>
      <c r="M1357" s="1204" t="s">
        <v>12680</v>
      </c>
      <c r="N1357" s="1204">
        <v>0.4</v>
      </c>
      <c r="O1357" s="1204" t="s">
        <v>66</v>
      </c>
      <c r="P1357" s="1204" t="s">
        <v>12680</v>
      </c>
      <c r="Q1357" s="1204" t="s">
        <v>12681</v>
      </c>
      <c r="R1357" s="353">
        <f>T1357</f>
        <v>1.423</v>
      </c>
      <c r="S1357" s="1204"/>
      <c r="T1357" s="1204">
        <v>1.423</v>
      </c>
      <c r="U1357" s="1204" t="s">
        <v>75</v>
      </c>
      <c r="V1357" s="1204"/>
      <c r="W1357" s="1204"/>
      <c r="X1357" s="1204"/>
      <c r="Y1357" s="1204"/>
      <c r="Z1357" s="1204"/>
      <c r="AA1357" s="1204"/>
      <c r="AB1357" s="1204"/>
      <c r="AC1357" s="1204"/>
      <c r="AD1357" s="1204" t="s">
        <v>56</v>
      </c>
      <c r="AE1357" s="1204" t="s">
        <v>98</v>
      </c>
      <c r="AF1357" s="1204"/>
      <c r="AG1357" s="1397">
        <v>1</v>
      </c>
      <c r="AH1357" s="3">
        <v>1</v>
      </c>
      <c r="AI1357" s="3"/>
      <c r="AJ1357" s="3"/>
    </row>
    <row r="1358" spans="1:36" ht="94.5" hidden="1" customHeight="1" x14ac:dyDescent="0.2">
      <c r="A1358" s="1100" t="s">
        <v>10799</v>
      </c>
      <c r="B1358" s="1204" t="s">
        <v>108</v>
      </c>
      <c r="C1358" s="1204" t="s">
        <v>36</v>
      </c>
      <c r="D1358" s="527">
        <v>41998</v>
      </c>
      <c r="E1358" s="1504">
        <v>0.90555555555555556</v>
      </c>
      <c r="F1358" s="527">
        <v>41998</v>
      </c>
      <c r="G1358" s="1504">
        <v>0.92361111111111116</v>
      </c>
      <c r="H1358" s="1504">
        <v>1.8055555555555557E-2</v>
      </c>
      <c r="I1358" s="1204">
        <v>2</v>
      </c>
      <c r="J1358" s="1204" t="s">
        <v>1284</v>
      </c>
      <c r="K1358" s="1204"/>
      <c r="L1358" s="1204" t="s">
        <v>128</v>
      </c>
      <c r="M1358" s="1204" t="s">
        <v>12682</v>
      </c>
      <c r="N1358" s="1204">
        <v>0.4</v>
      </c>
      <c r="O1358" s="1204" t="s">
        <v>66</v>
      </c>
      <c r="P1358" s="1204" t="s">
        <v>12682</v>
      </c>
      <c r="Q1358" s="1204" t="s">
        <v>12683</v>
      </c>
      <c r="R1358" s="353"/>
      <c r="S1358" s="1204"/>
      <c r="T1358" s="1204"/>
      <c r="U1358" s="1204" t="s">
        <v>75</v>
      </c>
      <c r="V1358" s="1204"/>
      <c r="W1358" s="1204"/>
      <c r="X1358" s="1204"/>
      <c r="Y1358" s="1204"/>
      <c r="Z1358" s="1204"/>
      <c r="AA1358" s="1204"/>
      <c r="AB1358" s="1204"/>
      <c r="AC1358" s="1204"/>
      <c r="AD1358" s="1204" t="s">
        <v>52</v>
      </c>
      <c r="AE1358" s="1204" t="s">
        <v>98</v>
      </c>
      <c r="AF1358" s="1204"/>
      <c r="AG1358" s="1397">
        <v>1</v>
      </c>
      <c r="AH1358" s="3">
        <v>1</v>
      </c>
      <c r="AI1358" s="3"/>
      <c r="AJ1358" s="3"/>
    </row>
    <row r="1359" spans="1:36" ht="75" hidden="1" customHeight="1" x14ac:dyDescent="0.2">
      <c r="A1359" s="1100" t="s">
        <v>10799</v>
      </c>
      <c r="B1359" s="1204" t="s">
        <v>108</v>
      </c>
      <c r="C1359" s="1204" t="s">
        <v>36</v>
      </c>
      <c r="D1359" s="527">
        <v>41998</v>
      </c>
      <c r="E1359" s="1504">
        <v>0.98055555555555562</v>
      </c>
      <c r="F1359" s="527">
        <v>41998</v>
      </c>
      <c r="G1359" s="1504">
        <v>0</v>
      </c>
      <c r="H1359" s="1504">
        <v>1.9444444444444445E-2</v>
      </c>
      <c r="I1359" s="1204">
        <v>9</v>
      </c>
      <c r="J1359" s="1204" t="s">
        <v>1284</v>
      </c>
      <c r="K1359" s="1204"/>
      <c r="L1359" s="1204" t="s">
        <v>128</v>
      </c>
      <c r="M1359" s="1204" t="s">
        <v>12684</v>
      </c>
      <c r="N1359" s="1204">
        <v>0.4</v>
      </c>
      <c r="O1359" s="1204" t="s">
        <v>66</v>
      </c>
      <c r="P1359" s="1204" t="s">
        <v>12684</v>
      </c>
      <c r="Q1359" s="1204" t="s">
        <v>12685</v>
      </c>
      <c r="R1359" s="353">
        <f t="shared" ref="R1359:R1365" si="15">T1359</f>
        <v>0.29899999999999999</v>
      </c>
      <c r="S1359" s="1204"/>
      <c r="T1359" s="1204">
        <v>0.29899999999999999</v>
      </c>
      <c r="U1359" s="1204" t="s">
        <v>75</v>
      </c>
      <c r="V1359" s="1204"/>
      <c r="W1359" s="1204"/>
      <c r="X1359" s="1204"/>
      <c r="Y1359" s="1204"/>
      <c r="Z1359" s="1204"/>
      <c r="AA1359" s="1204"/>
      <c r="AB1359" s="1204"/>
      <c r="AC1359" s="1204"/>
      <c r="AD1359" s="1204" t="s">
        <v>49</v>
      </c>
      <c r="AE1359" s="1204" t="s">
        <v>98</v>
      </c>
      <c r="AF1359" s="1204"/>
      <c r="AG1359" s="1397">
        <v>3</v>
      </c>
      <c r="AH1359" s="3">
        <v>1</v>
      </c>
      <c r="AI1359" s="3"/>
      <c r="AJ1359" s="3"/>
    </row>
    <row r="1360" spans="1:36" ht="75" hidden="1" customHeight="1" x14ac:dyDescent="0.2">
      <c r="A1360" s="1100" t="s">
        <v>10799</v>
      </c>
      <c r="B1360" s="1204" t="s">
        <v>108</v>
      </c>
      <c r="C1360" s="1204" t="s">
        <v>36</v>
      </c>
      <c r="D1360" s="527">
        <v>41999</v>
      </c>
      <c r="E1360" s="1504">
        <v>0</v>
      </c>
      <c r="F1360" s="527">
        <v>41999</v>
      </c>
      <c r="G1360" s="1504">
        <v>0.16666666666666666</v>
      </c>
      <c r="H1360" s="1504">
        <v>0.16666666666666666</v>
      </c>
      <c r="I1360" s="1204">
        <v>9</v>
      </c>
      <c r="J1360" s="1204" t="s">
        <v>1284</v>
      </c>
      <c r="K1360" s="1204"/>
      <c r="L1360" s="1204" t="s">
        <v>128</v>
      </c>
      <c r="M1360" s="1204" t="s">
        <v>12684</v>
      </c>
      <c r="N1360" s="1204">
        <v>0.4</v>
      </c>
      <c r="O1360" s="1204" t="s">
        <v>66</v>
      </c>
      <c r="P1360" s="1204" t="s">
        <v>12684</v>
      </c>
      <c r="Q1360" s="1204" t="s">
        <v>12686</v>
      </c>
      <c r="R1360" s="353">
        <f t="shared" si="15"/>
        <v>0.874</v>
      </c>
      <c r="S1360" s="1204"/>
      <c r="T1360" s="1204">
        <v>0.874</v>
      </c>
      <c r="U1360" s="1204" t="s">
        <v>75</v>
      </c>
      <c r="V1360" s="1204"/>
      <c r="W1360" s="1204"/>
      <c r="X1360" s="1204"/>
      <c r="Y1360" s="1204"/>
      <c r="Z1360" s="1204"/>
      <c r="AA1360" s="1204"/>
      <c r="AB1360" s="1204"/>
      <c r="AC1360" s="1204"/>
      <c r="AD1360" s="1204" t="s">
        <v>49</v>
      </c>
      <c r="AE1360" s="1204" t="s">
        <v>98</v>
      </c>
      <c r="AF1360" s="1204"/>
      <c r="AG1360" s="1397">
        <v>3</v>
      </c>
      <c r="AH1360" s="3">
        <v>1</v>
      </c>
      <c r="AI1360" s="3"/>
      <c r="AJ1360" s="3"/>
    </row>
    <row r="1361" spans="1:38" ht="75" hidden="1" customHeight="1" x14ac:dyDescent="0.2">
      <c r="A1361" s="1100" t="s">
        <v>10799</v>
      </c>
      <c r="B1361" s="1204" t="s">
        <v>108</v>
      </c>
      <c r="C1361" s="1204" t="s">
        <v>36</v>
      </c>
      <c r="D1361" s="527">
        <v>41999</v>
      </c>
      <c r="E1361" s="1504">
        <v>0</v>
      </c>
      <c r="F1361" s="527">
        <v>41999</v>
      </c>
      <c r="G1361" s="1504">
        <v>4.8611111111111112E-2</v>
      </c>
      <c r="H1361" s="1504">
        <v>4.8611111111111112E-2</v>
      </c>
      <c r="I1361" s="1204">
        <v>1</v>
      </c>
      <c r="J1361" s="1204" t="s">
        <v>1284</v>
      </c>
      <c r="K1361" s="1204"/>
      <c r="L1361" s="1204" t="s">
        <v>128</v>
      </c>
      <c r="M1361" s="1204" t="s">
        <v>12687</v>
      </c>
      <c r="N1361" s="1204">
        <v>0.4</v>
      </c>
      <c r="O1361" s="1204" t="s">
        <v>66</v>
      </c>
      <c r="P1361" s="1204" t="s">
        <v>12687</v>
      </c>
      <c r="Q1361" s="1204" t="s">
        <v>12688</v>
      </c>
      <c r="R1361" s="353">
        <f t="shared" si="15"/>
        <v>0.16200000000000001</v>
      </c>
      <c r="S1361" s="1204"/>
      <c r="T1361" s="1204">
        <v>0.16200000000000001</v>
      </c>
      <c r="U1361" s="1204" t="s">
        <v>75</v>
      </c>
      <c r="V1361" s="1204"/>
      <c r="W1361" s="1204"/>
      <c r="X1361" s="1204"/>
      <c r="Y1361" s="1204"/>
      <c r="Z1361" s="1204"/>
      <c r="AA1361" s="1204"/>
      <c r="AB1361" s="1204"/>
      <c r="AC1361" s="1204"/>
      <c r="AD1361" s="1204" t="s">
        <v>52</v>
      </c>
      <c r="AE1361" s="1204" t="s">
        <v>98</v>
      </c>
      <c r="AF1361" s="1204"/>
      <c r="AG1361" s="1397">
        <v>3</v>
      </c>
      <c r="AH1361" s="3">
        <v>1</v>
      </c>
      <c r="AI1361" s="3"/>
      <c r="AJ1361" s="3"/>
    </row>
    <row r="1362" spans="1:38" ht="75" hidden="1" customHeight="1" x14ac:dyDescent="0.2">
      <c r="A1362" s="1100" t="s">
        <v>10799</v>
      </c>
      <c r="B1362" s="1204" t="s">
        <v>108</v>
      </c>
      <c r="C1362" s="1204" t="s">
        <v>36</v>
      </c>
      <c r="D1362" s="527">
        <v>41999</v>
      </c>
      <c r="E1362" s="1504">
        <v>0.20486111111111113</v>
      </c>
      <c r="F1362" s="527">
        <v>41999</v>
      </c>
      <c r="G1362" s="1504">
        <v>0.27083333333333331</v>
      </c>
      <c r="H1362" s="1504">
        <v>6.5972222222222224E-2</v>
      </c>
      <c r="I1362" s="1204">
        <v>1</v>
      </c>
      <c r="J1362" s="1204" t="s">
        <v>1284</v>
      </c>
      <c r="K1362" s="1204"/>
      <c r="L1362" s="1204" t="s">
        <v>128</v>
      </c>
      <c r="M1362" s="1204" t="s">
        <v>12689</v>
      </c>
      <c r="N1362" s="1204">
        <v>0.4</v>
      </c>
      <c r="O1362" s="1204" t="s">
        <v>66</v>
      </c>
      <c r="P1362" s="1204" t="s">
        <v>12689</v>
      </c>
      <c r="Q1362" s="1204" t="s">
        <v>12690</v>
      </c>
      <c r="R1362" s="353">
        <f t="shared" si="15"/>
        <v>0.189</v>
      </c>
      <c r="S1362" s="1204"/>
      <c r="T1362" s="1204">
        <v>0.189</v>
      </c>
      <c r="U1362" s="1204" t="s">
        <v>75</v>
      </c>
      <c r="V1362" s="1204"/>
      <c r="W1362" s="1204"/>
      <c r="X1362" s="1204"/>
      <c r="Y1362" s="1204"/>
      <c r="Z1362" s="1204"/>
      <c r="AA1362" s="1204"/>
      <c r="AB1362" s="1204"/>
      <c r="AC1362" s="1204"/>
      <c r="AD1362" s="1204" t="s">
        <v>52</v>
      </c>
      <c r="AE1362" s="1204" t="s">
        <v>98</v>
      </c>
      <c r="AF1362" s="1204"/>
      <c r="AG1362" s="1397">
        <v>1</v>
      </c>
      <c r="AH1362" s="3">
        <v>1</v>
      </c>
      <c r="AI1362" s="3"/>
      <c r="AJ1362" s="3"/>
    </row>
    <row r="1363" spans="1:38" s="24" customFormat="1" ht="47.25" hidden="1" customHeight="1" x14ac:dyDescent="0.2">
      <c r="A1363" s="1100" t="s">
        <v>10799</v>
      </c>
      <c r="B1363" s="1204" t="s">
        <v>108</v>
      </c>
      <c r="C1363" s="1204" t="s">
        <v>36</v>
      </c>
      <c r="D1363" s="527">
        <v>41999</v>
      </c>
      <c r="E1363" s="1504">
        <v>0.25069444444444444</v>
      </c>
      <c r="F1363" s="527">
        <v>41999</v>
      </c>
      <c r="G1363" s="1504">
        <v>0.29583333333333334</v>
      </c>
      <c r="H1363" s="1504">
        <v>4.5138888888888888E-2</v>
      </c>
      <c r="I1363" s="1204">
        <v>1</v>
      </c>
      <c r="J1363" s="1204" t="s">
        <v>12276</v>
      </c>
      <c r="K1363" s="1204"/>
      <c r="L1363" s="1204" t="s">
        <v>126</v>
      </c>
      <c r="M1363" s="1204" t="s">
        <v>12691</v>
      </c>
      <c r="N1363" s="1204">
        <v>0.4</v>
      </c>
      <c r="O1363" s="1204" t="s">
        <v>72</v>
      </c>
      <c r="P1363" s="1204" t="s">
        <v>12691</v>
      </c>
      <c r="Q1363" s="1650" t="s">
        <v>12692</v>
      </c>
      <c r="R1363" s="353">
        <f t="shared" si="15"/>
        <v>1.2999999999999999E-2</v>
      </c>
      <c r="S1363" s="1204"/>
      <c r="T1363" s="1204">
        <v>1.2999999999999999E-2</v>
      </c>
      <c r="U1363" s="1204" t="s">
        <v>75</v>
      </c>
      <c r="V1363" s="1204"/>
      <c r="W1363" s="1204"/>
      <c r="X1363" s="1204"/>
      <c r="Y1363" s="1204"/>
      <c r="Z1363" s="1204"/>
      <c r="AA1363" s="1204"/>
      <c r="AB1363" s="1204"/>
      <c r="AC1363" s="1204"/>
      <c r="AD1363" s="1204" t="s">
        <v>40</v>
      </c>
      <c r="AE1363" s="1204" t="s">
        <v>101</v>
      </c>
      <c r="AF1363" s="1204"/>
      <c r="AG1363" s="1397">
        <v>3</v>
      </c>
      <c r="AH1363" s="3">
        <v>1</v>
      </c>
      <c r="AI1363" s="3"/>
      <c r="AJ1363" s="3"/>
      <c r="AK1363" s="149"/>
      <c r="AL1363" s="150"/>
    </row>
    <row r="1364" spans="1:38" s="24" customFormat="1" ht="76.5" hidden="1" customHeight="1" x14ac:dyDescent="0.2">
      <c r="A1364" s="1100" t="s">
        <v>10799</v>
      </c>
      <c r="B1364" s="1204" t="s">
        <v>108</v>
      </c>
      <c r="C1364" s="1204" t="s">
        <v>36</v>
      </c>
      <c r="D1364" s="527">
        <v>41999</v>
      </c>
      <c r="E1364" s="1504">
        <v>0.45902777777777781</v>
      </c>
      <c r="F1364" s="527">
        <v>41999</v>
      </c>
      <c r="G1364" s="1504">
        <v>0.5625</v>
      </c>
      <c r="H1364" s="1504">
        <v>0.10347222222222223</v>
      </c>
      <c r="I1364" s="1204">
        <v>3</v>
      </c>
      <c r="J1364" s="1204" t="s">
        <v>1284</v>
      </c>
      <c r="K1364" s="1204"/>
      <c r="L1364" s="1204" t="s">
        <v>128</v>
      </c>
      <c r="M1364" s="1204" t="s">
        <v>12282</v>
      </c>
      <c r="N1364" s="1204">
        <v>0.4</v>
      </c>
      <c r="O1364" s="1204" t="s">
        <v>66</v>
      </c>
      <c r="P1364" s="1204" t="s">
        <v>12693</v>
      </c>
      <c r="Q1364" s="1204" t="s">
        <v>12694</v>
      </c>
      <c r="R1364" s="353">
        <f t="shared" si="15"/>
        <v>0.34699999999999998</v>
      </c>
      <c r="S1364" s="1204"/>
      <c r="T1364" s="1204">
        <v>0.34699999999999998</v>
      </c>
      <c r="U1364" s="1" t="s">
        <v>75</v>
      </c>
      <c r="V1364" s="1"/>
      <c r="W1364" s="1"/>
      <c r="X1364" s="1"/>
      <c r="Y1364" s="1"/>
      <c r="Z1364" s="1"/>
      <c r="AA1364" s="1"/>
      <c r="AB1364" s="1"/>
      <c r="AC1364" s="1"/>
      <c r="AD1364" s="1" t="s">
        <v>56</v>
      </c>
      <c r="AE1364" s="1" t="s">
        <v>101</v>
      </c>
      <c r="AF1364" s="1"/>
      <c r="AG1364" s="1094">
        <v>3</v>
      </c>
      <c r="AH1364" s="3">
        <v>1</v>
      </c>
      <c r="AI1364" s="3"/>
      <c r="AJ1364" s="3"/>
      <c r="AK1364" s="149"/>
      <c r="AL1364" s="150"/>
    </row>
    <row r="1365" spans="1:38" s="24" customFormat="1" ht="114.75" hidden="1" customHeight="1" x14ac:dyDescent="0.2">
      <c r="A1365" s="1100" t="s">
        <v>10799</v>
      </c>
      <c r="B1365" s="1204" t="s">
        <v>108</v>
      </c>
      <c r="C1365" s="1204" t="s">
        <v>36</v>
      </c>
      <c r="D1365" s="527">
        <v>42000</v>
      </c>
      <c r="E1365" s="1504">
        <v>0.19444444444444445</v>
      </c>
      <c r="F1365" s="527">
        <v>42000</v>
      </c>
      <c r="G1365" s="1504">
        <v>0.41319444444444442</v>
      </c>
      <c r="H1365" s="1504">
        <v>0.21875</v>
      </c>
      <c r="I1365" s="1204">
        <v>1</v>
      </c>
      <c r="J1365" s="1204"/>
      <c r="K1365" s="1204"/>
      <c r="L1365" s="1204" t="s">
        <v>126</v>
      </c>
      <c r="M1365" s="1204" t="s">
        <v>12695</v>
      </c>
      <c r="N1365" s="1204">
        <v>0.4</v>
      </c>
      <c r="O1365" s="1204" t="s">
        <v>72</v>
      </c>
      <c r="P1365" s="1204" t="s">
        <v>12695</v>
      </c>
      <c r="Q1365" s="1204" t="s">
        <v>12696</v>
      </c>
      <c r="R1365" s="353">
        <f t="shared" si="15"/>
        <v>0.45100000000000001</v>
      </c>
      <c r="S1365" s="1204"/>
      <c r="T1365" s="1204">
        <v>0.45100000000000001</v>
      </c>
      <c r="U1365" s="1" t="s">
        <v>86</v>
      </c>
      <c r="V1365" s="1"/>
      <c r="W1365" s="1"/>
      <c r="X1365" s="1"/>
      <c r="Y1365" s="1"/>
      <c r="Z1365" s="1"/>
      <c r="AA1365" s="1"/>
      <c r="AB1365" s="1"/>
      <c r="AC1365" s="1"/>
      <c r="AD1365" s="1" t="s">
        <v>60</v>
      </c>
      <c r="AE1365" s="1" t="s">
        <v>101</v>
      </c>
      <c r="AF1365" s="1"/>
      <c r="AG1365" s="1094">
        <v>1</v>
      </c>
      <c r="AH1365" s="3">
        <v>1</v>
      </c>
      <c r="AI1365" s="3"/>
      <c r="AJ1365" s="3"/>
      <c r="AK1365" s="149"/>
      <c r="AL1365" s="150"/>
    </row>
    <row r="1366" spans="1:38" s="69" customFormat="1" ht="300" hidden="1" customHeight="1" x14ac:dyDescent="0.2">
      <c r="A1366" s="1486" t="s">
        <v>10799</v>
      </c>
      <c r="B1366" s="669" t="s">
        <v>108</v>
      </c>
      <c r="C1366" s="669" t="s">
        <v>11789</v>
      </c>
      <c r="D1366" s="1111">
        <v>42001</v>
      </c>
      <c r="E1366" s="871">
        <v>0.22569444444444445</v>
      </c>
      <c r="F1366" s="298">
        <v>42001</v>
      </c>
      <c r="G1366" s="871">
        <v>0.65763888888888888</v>
      </c>
      <c r="H1366" s="871">
        <v>0.43194444444444446</v>
      </c>
      <c r="I1366" s="353">
        <v>21</v>
      </c>
      <c r="J1366" s="669" t="s">
        <v>178</v>
      </c>
      <c r="K1366" s="669" t="s">
        <v>134</v>
      </c>
      <c r="L1366" s="669" t="s">
        <v>128</v>
      </c>
      <c r="M1366" s="353" t="s">
        <v>11425</v>
      </c>
      <c r="N1366" s="353" t="s">
        <v>103</v>
      </c>
      <c r="O1366" s="353" t="s">
        <v>66</v>
      </c>
      <c r="P1366" s="353" t="s">
        <v>11426</v>
      </c>
      <c r="Q1366" s="353" t="s">
        <v>11427</v>
      </c>
      <c r="R1366" s="353">
        <v>4.62</v>
      </c>
      <c r="S1366" s="353">
        <v>1.98</v>
      </c>
      <c r="T1366" s="126">
        <v>6.6050000000000004</v>
      </c>
      <c r="U1366" s="140" t="s">
        <v>84</v>
      </c>
      <c r="V1366" s="45" t="s">
        <v>9783</v>
      </c>
      <c r="W1366" s="140" t="s">
        <v>11799</v>
      </c>
      <c r="X1366" s="45" t="s">
        <v>2803</v>
      </c>
      <c r="Y1366" s="45">
        <v>2014</v>
      </c>
      <c r="Z1366" s="232" t="s">
        <v>2799</v>
      </c>
      <c r="AA1366" s="45" t="s">
        <v>11771</v>
      </c>
      <c r="AB1366" s="232" t="s">
        <v>2799</v>
      </c>
      <c r="AC1366" s="45" t="s">
        <v>2799</v>
      </c>
      <c r="AD1366" s="140" t="s">
        <v>56</v>
      </c>
      <c r="AE1366" s="140" t="s">
        <v>101</v>
      </c>
      <c r="AF1366" s="140"/>
      <c r="AG1366" s="805"/>
      <c r="AH1366" s="432"/>
      <c r="AI1366" s="432"/>
      <c r="AJ1366" s="432"/>
    </row>
    <row r="1367" spans="1:38" s="3" customFormat="1" ht="63.75" hidden="1" customHeight="1" x14ac:dyDescent="0.2">
      <c r="A1367" s="1100" t="s">
        <v>10799</v>
      </c>
      <c r="B1367" s="1" t="s">
        <v>108</v>
      </c>
      <c r="C1367" s="1" t="s">
        <v>36</v>
      </c>
      <c r="D1367" s="527">
        <v>42001</v>
      </c>
      <c r="E1367" s="137">
        <v>0.22222222222222221</v>
      </c>
      <c r="F1367" s="527">
        <v>42001</v>
      </c>
      <c r="G1367" s="137">
        <v>0.2638888888888889</v>
      </c>
      <c r="H1367" s="137">
        <v>4.1666666666666664E-2</v>
      </c>
      <c r="I1367" s="1">
        <v>1</v>
      </c>
      <c r="J1367" s="1" t="s">
        <v>1284</v>
      </c>
      <c r="K1367" s="1"/>
      <c r="L1367" s="1" t="s">
        <v>128</v>
      </c>
      <c r="M1367" s="1" t="s">
        <v>12697</v>
      </c>
      <c r="N1367" s="1">
        <v>0.4</v>
      </c>
      <c r="O1367" s="1" t="s">
        <v>66</v>
      </c>
      <c r="P1367" s="1" t="s">
        <v>12697</v>
      </c>
      <c r="Q1367" s="1" t="s">
        <v>12698</v>
      </c>
      <c r="R1367" s="45">
        <f>T1367</f>
        <v>0.45500000000000002</v>
      </c>
      <c r="S1367" s="1"/>
      <c r="T1367" s="1">
        <v>0.45500000000000002</v>
      </c>
      <c r="U1367" s="1" t="s">
        <v>75</v>
      </c>
      <c r="V1367" s="1"/>
      <c r="W1367" s="1"/>
      <c r="X1367" s="1"/>
      <c r="Y1367" s="1"/>
      <c r="Z1367" s="1"/>
      <c r="AA1367" s="1"/>
      <c r="AB1367" s="1"/>
      <c r="AC1367" s="1"/>
      <c r="AD1367" s="1" t="s">
        <v>49</v>
      </c>
      <c r="AE1367" s="1" t="s">
        <v>98</v>
      </c>
      <c r="AF1367" s="1"/>
      <c r="AG1367" s="1094">
        <v>1</v>
      </c>
      <c r="AH1367" s="3">
        <v>1</v>
      </c>
    </row>
    <row r="1368" spans="1:38" s="3" customFormat="1" ht="114.75" hidden="1" customHeight="1" x14ac:dyDescent="0.2">
      <c r="A1368" s="1100" t="s">
        <v>10799</v>
      </c>
      <c r="B1368" s="1" t="s">
        <v>108</v>
      </c>
      <c r="C1368" s="1" t="s">
        <v>36</v>
      </c>
      <c r="D1368" s="527">
        <v>42001</v>
      </c>
      <c r="E1368" s="137">
        <v>0.22222222222222221</v>
      </c>
      <c r="F1368" s="527">
        <v>42001</v>
      </c>
      <c r="G1368" s="137">
        <v>0.42708333333333331</v>
      </c>
      <c r="H1368" s="137">
        <v>0.20486111111111113</v>
      </c>
      <c r="I1368" s="1">
        <v>1</v>
      </c>
      <c r="J1368" s="1"/>
      <c r="K1368" s="1"/>
      <c r="L1368" s="1" t="s">
        <v>130</v>
      </c>
      <c r="M1368" s="1" t="s">
        <v>12699</v>
      </c>
      <c r="N1368" s="1">
        <v>0.4</v>
      </c>
      <c r="O1368" s="1" t="s">
        <v>66</v>
      </c>
      <c r="P1368" s="1" t="s">
        <v>12699</v>
      </c>
      <c r="Q1368" s="1" t="s">
        <v>12700</v>
      </c>
      <c r="R1368" s="45">
        <f>T1368</f>
        <v>0.84299999999999997</v>
      </c>
      <c r="S1368" s="1"/>
      <c r="T1368" s="1">
        <v>0.84299999999999997</v>
      </c>
      <c r="U1368" s="1" t="s">
        <v>75</v>
      </c>
      <c r="V1368" s="1"/>
      <c r="W1368" s="1"/>
      <c r="X1368" s="1"/>
      <c r="Y1368" s="1"/>
      <c r="Z1368" s="1"/>
      <c r="AA1368" s="1"/>
      <c r="AB1368" s="1"/>
      <c r="AC1368" s="1"/>
      <c r="AD1368" s="1" t="s">
        <v>60</v>
      </c>
      <c r="AE1368" s="1" t="s">
        <v>101</v>
      </c>
      <c r="AF1368" s="1"/>
      <c r="AG1368" s="1094">
        <v>1</v>
      </c>
      <c r="AH1368" s="3">
        <v>1</v>
      </c>
    </row>
    <row r="1369" spans="1:38" ht="178.5" hidden="1" customHeight="1" x14ac:dyDescent="0.2">
      <c r="A1369" s="1486" t="s">
        <v>10799</v>
      </c>
      <c r="B1369" s="669" t="s">
        <v>108</v>
      </c>
      <c r="C1369" s="669" t="s">
        <v>11789</v>
      </c>
      <c r="D1369" s="1111">
        <v>42002</v>
      </c>
      <c r="E1369" s="871">
        <v>0.71875</v>
      </c>
      <c r="F1369" s="298">
        <v>42002</v>
      </c>
      <c r="G1369" s="871">
        <v>0.73611111111111116</v>
      </c>
      <c r="H1369" s="871">
        <v>1.7361111111111112E-2</v>
      </c>
      <c r="I1369" s="353">
        <v>61</v>
      </c>
      <c r="J1369" s="669" t="s">
        <v>178</v>
      </c>
      <c r="K1369" s="669" t="s">
        <v>133</v>
      </c>
      <c r="L1369" s="669" t="s">
        <v>128</v>
      </c>
      <c r="M1369" s="353" t="s">
        <v>11800</v>
      </c>
      <c r="N1369" s="353">
        <v>35</v>
      </c>
      <c r="O1369" s="353" t="s">
        <v>66</v>
      </c>
      <c r="P1369" s="353" t="s">
        <v>11432</v>
      </c>
      <c r="Q1369" s="353" t="s">
        <v>11801</v>
      </c>
      <c r="R1369" s="353">
        <v>6.79</v>
      </c>
      <c r="S1369" s="353">
        <v>3.34</v>
      </c>
      <c r="T1369" s="126">
        <v>10.130000000000001</v>
      </c>
      <c r="U1369" s="140" t="s">
        <v>75</v>
      </c>
      <c r="V1369" s="45" t="s">
        <v>1175</v>
      </c>
      <c r="W1369" s="140" t="s">
        <v>11798</v>
      </c>
      <c r="X1369" s="45" t="s">
        <v>2803</v>
      </c>
      <c r="Y1369" s="45">
        <v>2014</v>
      </c>
      <c r="Z1369" s="232" t="s">
        <v>2799</v>
      </c>
      <c r="AA1369" s="45" t="s">
        <v>11771</v>
      </c>
      <c r="AB1369" s="232" t="s">
        <v>2799</v>
      </c>
      <c r="AC1369" s="45" t="s">
        <v>2799</v>
      </c>
      <c r="AD1369" s="140" t="s">
        <v>56</v>
      </c>
      <c r="AE1369" s="140" t="s">
        <v>101</v>
      </c>
      <c r="AF1369" s="140"/>
      <c r="AG1369" s="966"/>
      <c r="AH1369" s="715"/>
      <c r="AI1369" s="715"/>
      <c r="AJ1369" s="715"/>
    </row>
    <row r="1370" spans="1:38" s="3" customFormat="1" ht="115.5" hidden="1" customHeight="1" x14ac:dyDescent="0.2">
      <c r="A1370" s="1100" t="s">
        <v>10799</v>
      </c>
      <c r="B1370" s="1204" t="s">
        <v>108</v>
      </c>
      <c r="C1370" s="1204" t="s">
        <v>36</v>
      </c>
      <c r="D1370" s="527">
        <v>42003</v>
      </c>
      <c r="E1370" s="1504">
        <v>0.23611111111111113</v>
      </c>
      <c r="F1370" s="527">
        <v>42003</v>
      </c>
      <c r="G1370" s="1504">
        <v>0.2638888888888889</v>
      </c>
      <c r="H1370" s="1504">
        <v>2.7777777777777776E-2</v>
      </c>
      <c r="I1370" s="1204">
        <v>1</v>
      </c>
      <c r="J1370" s="1204"/>
      <c r="K1370" s="572"/>
      <c r="L1370" s="1204" t="s">
        <v>126</v>
      </c>
      <c r="M1370" s="1204" t="s">
        <v>12701</v>
      </c>
      <c r="N1370" s="1204">
        <v>0.4</v>
      </c>
      <c r="O1370" s="1204" t="s">
        <v>72</v>
      </c>
      <c r="P1370" s="1204" t="s">
        <v>12701</v>
      </c>
      <c r="Q1370" s="1204" t="s">
        <v>12702</v>
      </c>
      <c r="R1370" s="353">
        <f>T1370</f>
        <v>7.4999999999999997E-2</v>
      </c>
      <c r="S1370" s="1204"/>
      <c r="T1370" s="1204">
        <v>7.4999999999999997E-2</v>
      </c>
      <c r="U1370" s="1" t="s">
        <v>86</v>
      </c>
      <c r="V1370" s="1"/>
      <c r="W1370" s="1"/>
      <c r="X1370" s="1"/>
      <c r="Y1370" s="1"/>
      <c r="Z1370" s="1"/>
      <c r="AA1370" s="1"/>
      <c r="AB1370" s="1"/>
      <c r="AC1370" s="1"/>
      <c r="AD1370" s="1" t="s">
        <v>60</v>
      </c>
      <c r="AE1370" s="1204" t="s">
        <v>101</v>
      </c>
      <c r="AF1370" s="1204"/>
      <c r="AG1370" s="1397">
        <v>3</v>
      </c>
      <c r="AH1370" s="3">
        <v>1</v>
      </c>
    </row>
    <row r="1371" spans="1:38" s="3" customFormat="1" ht="115.5" hidden="1" customHeight="1" x14ac:dyDescent="0.2">
      <c r="A1371" s="1100" t="s">
        <v>10799</v>
      </c>
      <c r="B1371" s="1204" t="s">
        <v>108</v>
      </c>
      <c r="C1371" s="1204" t="s">
        <v>36</v>
      </c>
      <c r="D1371" s="527">
        <v>42003</v>
      </c>
      <c r="E1371" s="1504">
        <v>0.38263888888888892</v>
      </c>
      <c r="F1371" s="527">
        <v>42003</v>
      </c>
      <c r="G1371" s="1504">
        <v>0.40625</v>
      </c>
      <c r="H1371" s="1504">
        <v>2.361111111111111E-2</v>
      </c>
      <c r="I1371" s="1204">
        <v>5</v>
      </c>
      <c r="J1371" s="1204" t="s">
        <v>1284</v>
      </c>
      <c r="K1371" s="1204"/>
      <c r="L1371" s="1204" t="s">
        <v>128</v>
      </c>
      <c r="M1371" s="1204" t="s">
        <v>12703</v>
      </c>
      <c r="N1371" s="1204">
        <v>0.4</v>
      </c>
      <c r="O1371" s="1204" t="s">
        <v>66</v>
      </c>
      <c r="P1371" s="1204" t="s">
        <v>12703</v>
      </c>
      <c r="Q1371" s="1204" t="s">
        <v>12704</v>
      </c>
      <c r="R1371" s="353">
        <f>T1371</f>
        <v>1.296</v>
      </c>
      <c r="S1371" s="1204"/>
      <c r="T1371" s="1204">
        <v>1.296</v>
      </c>
      <c r="U1371" s="1204" t="s">
        <v>75</v>
      </c>
      <c r="V1371" s="1204"/>
      <c r="W1371" s="1204"/>
      <c r="X1371" s="1204"/>
      <c r="Y1371" s="1204"/>
      <c r="Z1371" s="1204"/>
      <c r="AA1371" s="1204"/>
      <c r="AB1371" s="1204"/>
      <c r="AC1371" s="1204"/>
      <c r="AD1371" s="1204" t="s">
        <v>52</v>
      </c>
      <c r="AE1371" s="1204" t="s">
        <v>101</v>
      </c>
      <c r="AF1371" s="1204"/>
      <c r="AG1371" s="1397">
        <v>3</v>
      </c>
      <c r="AH1371" s="3">
        <v>1</v>
      </c>
    </row>
    <row r="1372" spans="1:38" s="3" customFormat="1" ht="115.5" hidden="1" customHeight="1" x14ac:dyDescent="0.2">
      <c r="A1372" s="1100" t="s">
        <v>10799</v>
      </c>
      <c r="B1372" s="1204" t="s">
        <v>108</v>
      </c>
      <c r="C1372" s="1204" t="s">
        <v>36</v>
      </c>
      <c r="D1372" s="527">
        <v>42003</v>
      </c>
      <c r="E1372" s="1504">
        <v>0.47638888888888892</v>
      </c>
      <c r="F1372" s="527">
        <v>42003</v>
      </c>
      <c r="G1372" s="1504">
        <v>0.56597222222222221</v>
      </c>
      <c r="H1372" s="1504">
        <v>8.9583333333333334E-2</v>
      </c>
      <c r="I1372" s="1204">
        <v>4</v>
      </c>
      <c r="J1372" s="1204" t="s">
        <v>1284</v>
      </c>
      <c r="K1372" s="572"/>
      <c r="L1372" s="1204" t="s">
        <v>128</v>
      </c>
      <c r="M1372" s="1204" t="s">
        <v>12282</v>
      </c>
      <c r="N1372" s="1204">
        <v>0.4</v>
      </c>
      <c r="O1372" s="1204" t="s">
        <v>66</v>
      </c>
      <c r="P1372" s="1204" t="s">
        <v>12693</v>
      </c>
      <c r="Q1372" s="1204" t="s">
        <v>12705</v>
      </c>
      <c r="R1372" s="353">
        <f>T1372</f>
        <v>0.64100000000000001</v>
      </c>
      <c r="S1372" s="1204"/>
      <c r="T1372" s="1204">
        <v>0.64100000000000001</v>
      </c>
      <c r="U1372" s="1204" t="s">
        <v>75</v>
      </c>
      <c r="V1372" s="1204"/>
      <c r="W1372" s="1204"/>
      <c r="X1372" s="1204"/>
      <c r="Y1372" s="1204"/>
      <c r="Z1372" s="1204"/>
      <c r="AA1372" s="1204"/>
      <c r="AB1372" s="1204"/>
      <c r="AC1372" s="1204"/>
      <c r="AD1372" s="1204" t="s">
        <v>40</v>
      </c>
      <c r="AE1372" s="1204" t="s">
        <v>98</v>
      </c>
      <c r="AF1372" s="1204"/>
      <c r="AG1372" s="1397">
        <v>3</v>
      </c>
      <c r="AH1372" s="3">
        <v>1</v>
      </c>
    </row>
    <row r="1373" spans="1:38" ht="47.25" hidden="1" customHeight="1" x14ac:dyDescent="0.2">
      <c r="A1373" s="1100" t="s">
        <v>10799</v>
      </c>
      <c r="B1373" s="1204" t="s">
        <v>108</v>
      </c>
      <c r="C1373" s="1204" t="s">
        <v>36</v>
      </c>
      <c r="D1373" s="527">
        <v>42004</v>
      </c>
      <c r="E1373" s="1504">
        <v>6.1111111111111116E-2</v>
      </c>
      <c r="F1373" s="527">
        <v>42004</v>
      </c>
      <c r="G1373" s="1504">
        <v>0.10277777777777779</v>
      </c>
      <c r="H1373" s="1504">
        <v>4.1666666666666664E-2</v>
      </c>
      <c r="I1373" s="1204">
        <v>1</v>
      </c>
      <c r="J1373" s="1204"/>
      <c r="K1373" s="1204"/>
      <c r="L1373" s="1204" t="s">
        <v>126</v>
      </c>
      <c r="M1373" s="1204" t="s">
        <v>12706</v>
      </c>
      <c r="N1373" s="1204">
        <v>0.4</v>
      </c>
      <c r="O1373" s="1204" t="s">
        <v>72</v>
      </c>
      <c r="P1373" s="1204" t="s">
        <v>12706</v>
      </c>
      <c r="Q1373" s="1204" t="s">
        <v>12707</v>
      </c>
      <c r="R1373" s="353">
        <f>T1373</f>
        <v>1.2500000000000001E-2</v>
      </c>
      <c r="S1373" s="1204"/>
      <c r="T1373" s="1204">
        <v>1.2500000000000001E-2</v>
      </c>
      <c r="U1373" s="1204" t="s">
        <v>86</v>
      </c>
      <c r="V1373" s="1204"/>
      <c r="W1373" s="1204"/>
      <c r="X1373" s="1204"/>
      <c r="Y1373" s="1204"/>
      <c r="Z1373" s="1204"/>
      <c r="AA1373" s="1204"/>
      <c r="AB1373" s="1204"/>
      <c r="AC1373" s="1204"/>
      <c r="AD1373" s="1" t="s">
        <v>40</v>
      </c>
      <c r="AE1373" s="1204" t="s">
        <v>101</v>
      </c>
      <c r="AF1373" s="1204"/>
      <c r="AG1373" s="1397">
        <v>3</v>
      </c>
      <c r="AH1373" s="3">
        <v>1</v>
      </c>
      <c r="AI1373" s="3"/>
      <c r="AJ1373" s="3"/>
    </row>
    <row r="1374" spans="1:38" ht="31.5" hidden="1" customHeight="1" x14ac:dyDescent="0.2">
      <c r="A1374" s="1100" t="s">
        <v>10799</v>
      </c>
      <c r="B1374" s="1204" t="s">
        <v>108</v>
      </c>
      <c r="C1374" s="1204" t="s">
        <v>36</v>
      </c>
      <c r="D1374" s="527">
        <v>42004</v>
      </c>
      <c r="E1374" s="1504">
        <v>0.39305555555555555</v>
      </c>
      <c r="F1374" s="527">
        <v>42004</v>
      </c>
      <c r="G1374" s="1504">
        <v>0.4375</v>
      </c>
      <c r="H1374" s="1504">
        <v>4.4444444444444446E-2</v>
      </c>
      <c r="I1374" s="1204">
        <v>1</v>
      </c>
      <c r="J1374" s="1204"/>
      <c r="K1374" s="1204"/>
      <c r="L1374" s="1204" t="s">
        <v>126</v>
      </c>
      <c r="M1374" s="1204" t="s">
        <v>12708</v>
      </c>
      <c r="N1374" s="1204">
        <v>0.4</v>
      </c>
      <c r="O1374" s="1204" t="s">
        <v>72</v>
      </c>
      <c r="P1374" s="1204" t="s">
        <v>12708</v>
      </c>
      <c r="Q1374" s="1204" t="s">
        <v>12709</v>
      </c>
      <c r="R1374" s="353">
        <f>T1374</f>
        <v>7.3999999999999996E-2</v>
      </c>
      <c r="S1374" s="1204"/>
      <c r="T1374" s="1204">
        <v>7.3999999999999996E-2</v>
      </c>
      <c r="U1374" s="1204" t="s">
        <v>86</v>
      </c>
      <c r="V1374" s="1204"/>
      <c r="W1374" s="1204"/>
      <c r="X1374" s="1204"/>
      <c r="Y1374" s="1204"/>
      <c r="Z1374" s="1204"/>
      <c r="AA1374" s="1204"/>
      <c r="AB1374" s="1204"/>
      <c r="AC1374" s="1204"/>
      <c r="AD1374" s="1" t="s">
        <v>60</v>
      </c>
      <c r="AE1374" s="1204" t="s">
        <v>101</v>
      </c>
      <c r="AF1374" s="1204"/>
      <c r="AG1374" s="1397">
        <v>3</v>
      </c>
      <c r="AH1374" s="3">
        <v>1</v>
      </c>
      <c r="AI1374" s="3"/>
      <c r="AJ1374" s="3"/>
    </row>
    <row r="1375" spans="1:38" ht="47.25" hidden="1" customHeight="1" x14ac:dyDescent="0.2">
      <c r="A1375" s="125" t="s">
        <v>2028</v>
      </c>
      <c r="B1375" s="123" t="s">
        <v>371</v>
      </c>
      <c r="C1375" s="125" t="s">
        <v>37</v>
      </c>
      <c r="D1375" s="37">
        <v>41640</v>
      </c>
      <c r="E1375" s="127"/>
      <c r="F1375" s="37"/>
      <c r="G1375" s="127"/>
      <c r="H1375" s="195"/>
      <c r="I1375" s="125"/>
      <c r="J1375" s="125"/>
      <c r="K1375" s="125"/>
      <c r="L1375" s="125"/>
      <c r="M1375" s="125"/>
      <c r="N1375" s="125"/>
      <c r="O1375" s="123"/>
      <c r="P1375" s="123"/>
      <c r="Q1375" s="123"/>
      <c r="R1375" s="123"/>
      <c r="S1375" s="123"/>
      <c r="T1375" s="125"/>
      <c r="U1375" s="123"/>
      <c r="V1375" s="123"/>
      <c r="W1375" s="123"/>
      <c r="X1375" s="123"/>
      <c r="Y1375" s="1836"/>
      <c r="Z1375" s="123"/>
      <c r="AA1375" s="1836"/>
      <c r="AB1375" s="123"/>
      <c r="AC1375" s="1836"/>
      <c r="AD1375" s="123"/>
      <c r="AE1375" s="123"/>
      <c r="AF1375" s="123"/>
      <c r="AG1375" s="123" t="s">
        <v>202</v>
      </c>
      <c r="AH1375" s="3"/>
      <c r="AI1375" s="3"/>
      <c r="AJ1375" s="3"/>
    </row>
    <row r="1376" spans="1:38" ht="47.25" hidden="1" customHeight="1" x14ac:dyDescent="0.2">
      <c r="A1376" s="125" t="s">
        <v>2028</v>
      </c>
      <c r="B1376" s="123" t="s">
        <v>371</v>
      </c>
      <c r="C1376" s="125" t="s">
        <v>37</v>
      </c>
      <c r="D1376" s="37">
        <v>41641</v>
      </c>
      <c r="E1376" s="127"/>
      <c r="F1376" s="37"/>
      <c r="G1376" s="127"/>
      <c r="H1376" s="195"/>
      <c r="I1376" s="125"/>
      <c r="J1376" s="125"/>
      <c r="K1376" s="125"/>
      <c r="L1376" s="125"/>
      <c r="M1376" s="125"/>
      <c r="N1376" s="125"/>
      <c r="O1376" s="123"/>
      <c r="P1376" s="123"/>
      <c r="Q1376" s="123"/>
      <c r="R1376" s="123"/>
      <c r="S1376" s="123"/>
      <c r="T1376" s="125"/>
      <c r="U1376" s="123"/>
      <c r="V1376" s="123"/>
      <c r="W1376" s="123"/>
      <c r="X1376" s="123"/>
      <c r="Y1376" s="123"/>
      <c r="Z1376" s="123"/>
      <c r="AA1376" s="123"/>
      <c r="AB1376" s="123"/>
      <c r="AC1376" s="123"/>
      <c r="AD1376" s="123"/>
      <c r="AE1376" s="123"/>
      <c r="AF1376" s="123"/>
      <c r="AG1376" s="123" t="s">
        <v>202</v>
      </c>
      <c r="AH1376" s="3"/>
      <c r="AI1376" s="3"/>
      <c r="AJ1376" s="3"/>
    </row>
    <row r="1377" spans="1:36" ht="31.5" hidden="1" customHeight="1" x14ac:dyDescent="0.2">
      <c r="A1377" s="125" t="s">
        <v>2028</v>
      </c>
      <c r="B1377" s="123" t="s">
        <v>371</v>
      </c>
      <c r="C1377" s="125" t="s">
        <v>37</v>
      </c>
      <c r="D1377" s="37">
        <v>41642</v>
      </c>
      <c r="E1377" s="127"/>
      <c r="F1377" s="37"/>
      <c r="G1377" s="127"/>
      <c r="H1377" s="195"/>
      <c r="I1377" s="125"/>
      <c r="J1377" s="125"/>
      <c r="K1377" s="125"/>
      <c r="L1377" s="125"/>
      <c r="M1377" s="125"/>
      <c r="N1377" s="125"/>
      <c r="O1377" s="123"/>
      <c r="P1377" s="123"/>
      <c r="Q1377" s="123"/>
      <c r="R1377" s="123"/>
      <c r="S1377" s="123"/>
      <c r="T1377" s="125"/>
      <c r="U1377" s="123"/>
      <c r="V1377" s="123"/>
      <c r="W1377" s="123"/>
      <c r="X1377" s="123"/>
      <c r="Y1377" s="123"/>
      <c r="Z1377" s="123"/>
      <c r="AA1377" s="123"/>
      <c r="AB1377" s="123"/>
      <c r="AC1377" s="123"/>
      <c r="AD1377" s="123"/>
      <c r="AE1377" s="123"/>
      <c r="AF1377" s="123"/>
      <c r="AG1377" s="123" t="s">
        <v>202</v>
      </c>
      <c r="AH1377" s="3"/>
      <c r="AI1377" s="3"/>
      <c r="AJ1377" s="3"/>
    </row>
    <row r="1378" spans="1:36" ht="31.5" hidden="1" customHeight="1" x14ac:dyDescent="0.2">
      <c r="A1378" s="125" t="s">
        <v>2028</v>
      </c>
      <c r="B1378" s="123" t="s">
        <v>371</v>
      </c>
      <c r="C1378" s="125" t="s">
        <v>37</v>
      </c>
      <c r="D1378" s="37">
        <v>41643</v>
      </c>
      <c r="E1378" s="127"/>
      <c r="F1378" s="37"/>
      <c r="G1378" s="127"/>
      <c r="H1378" s="195"/>
      <c r="I1378" s="125"/>
      <c r="J1378" s="125"/>
      <c r="K1378" s="125"/>
      <c r="L1378" s="125"/>
      <c r="M1378" s="125"/>
      <c r="N1378" s="125"/>
      <c r="O1378" s="123"/>
      <c r="P1378" s="123"/>
      <c r="Q1378" s="123"/>
      <c r="R1378" s="123"/>
      <c r="S1378" s="123"/>
      <c r="T1378" s="125"/>
      <c r="U1378" s="123"/>
      <c r="V1378" s="123"/>
      <c r="W1378" s="123"/>
      <c r="X1378" s="123"/>
      <c r="Y1378" s="123"/>
      <c r="Z1378" s="123"/>
      <c r="AA1378" s="123"/>
      <c r="AB1378" s="123"/>
      <c r="AC1378" s="123"/>
      <c r="AD1378" s="123"/>
      <c r="AE1378" s="123"/>
      <c r="AF1378" s="123"/>
      <c r="AG1378" s="123" t="s">
        <v>202</v>
      </c>
      <c r="AH1378" s="3"/>
      <c r="AI1378" s="3"/>
      <c r="AJ1378" s="3"/>
    </row>
    <row r="1379" spans="1:36" ht="31.5" hidden="1" customHeight="1" x14ac:dyDescent="0.2">
      <c r="A1379" s="125" t="s">
        <v>2028</v>
      </c>
      <c r="B1379" s="123" t="s">
        <v>371</v>
      </c>
      <c r="C1379" s="125" t="s">
        <v>37</v>
      </c>
      <c r="D1379" s="37">
        <v>41644</v>
      </c>
      <c r="E1379" s="127"/>
      <c r="F1379" s="37"/>
      <c r="G1379" s="127"/>
      <c r="H1379" s="195"/>
      <c r="I1379" s="125"/>
      <c r="J1379" s="125"/>
      <c r="K1379" s="125"/>
      <c r="L1379" s="125"/>
      <c r="M1379" s="125"/>
      <c r="N1379" s="125"/>
      <c r="O1379" s="123"/>
      <c r="P1379" s="123"/>
      <c r="Q1379" s="123"/>
      <c r="R1379" s="123"/>
      <c r="S1379" s="123"/>
      <c r="T1379" s="125"/>
      <c r="U1379" s="123"/>
      <c r="V1379" s="123"/>
      <c r="W1379" s="123"/>
      <c r="X1379" s="123"/>
      <c r="Y1379" s="123"/>
      <c r="Z1379" s="123"/>
      <c r="AA1379" s="123"/>
      <c r="AB1379" s="123"/>
      <c r="AC1379" s="123"/>
      <c r="AD1379" s="123"/>
      <c r="AE1379" s="123"/>
      <c r="AF1379" s="123"/>
      <c r="AG1379" s="123" t="s">
        <v>202</v>
      </c>
      <c r="AH1379" s="3"/>
      <c r="AI1379" s="3"/>
      <c r="AJ1379" s="3"/>
    </row>
    <row r="1380" spans="1:36" ht="31.5" hidden="1" customHeight="1" x14ac:dyDescent="0.2">
      <c r="A1380" s="125" t="s">
        <v>2028</v>
      </c>
      <c r="B1380" s="123" t="s">
        <v>371</v>
      </c>
      <c r="C1380" s="125" t="s">
        <v>37</v>
      </c>
      <c r="D1380" s="37">
        <v>41645</v>
      </c>
      <c r="E1380" s="127"/>
      <c r="F1380" s="37"/>
      <c r="G1380" s="127"/>
      <c r="H1380" s="195"/>
      <c r="I1380" s="125"/>
      <c r="J1380" s="125"/>
      <c r="K1380" s="125"/>
      <c r="L1380" s="125"/>
      <c r="M1380" s="125"/>
      <c r="N1380" s="125"/>
      <c r="O1380" s="123"/>
      <c r="P1380" s="123"/>
      <c r="Q1380" s="123"/>
      <c r="R1380" s="123"/>
      <c r="S1380" s="123"/>
      <c r="T1380" s="125"/>
      <c r="U1380" s="123"/>
      <c r="V1380" s="123"/>
      <c r="W1380" s="123"/>
      <c r="X1380" s="123"/>
      <c r="Y1380" s="123"/>
      <c r="Z1380" s="123"/>
      <c r="AA1380" s="123"/>
      <c r="AB1380" s="123"/>
      <c r="AC1380" s="123"/>
      <c r="AD1380" s="123"/>
      <c r="AE1380" s="123"/>
      <c r="AF1380" s="123"/>
      <c r="AG1380" s="123" t="s">
        <v>202</v>
      </c>
      <c r="AH1380" s="3"/>
      <c r="AI1380" s="3"/>
      <c r="AJ1380" s="3"/>
    </row>
    <row r="1381" spans="1:36" ht="31.5" hidden="1" customHeight="1" x14ac:dyDescent="0.2">
      <c r="A1381" s="125" t="s">
        <v>2028</v>
      </c>
      <c r="B1381" s="123" t="s">
        <v>371</v>
      </c>
      <c r="C1381" s="125" t="s">
        <v>37</v>
      </c>
      <c r="D1381" s="37">
        <v>41646</v>
      </c>
      <c r="E1381" s="127"/>
      <c r="F1381" s="37"/>
      <c r="G1381" s="127"/>
      <c r="H1381" s="195"/>
      <c r="I1381" s="125"/>
      <c r="J1381" s="125"/>
      <c r="K1381" s="125"/>
      <c r="L1381" s="125"/>
      <c r="M1381" s="125"/>
      <c r="N1381" s="125"/>
      <c r="O1381" s="123"/>
      <c r="P1381" s="123"/>
      <c r="Q1381" s="123"/>
      <c r="R1381" s="123"/>
      <c r="S1381" s="123"/>
      <c r="T1381" s="125"/>
      <c r="U1381" s="123"/>
      <c r="V1381" s="123"/>
      <c r="W1381" s="123"/>
      <c r="X1381" s="123"/>
      <c r="Y1381" s="123"/>
      <c r="Z1381" s="123"/>
      <c r="AA1381" s="123"/>
      <c r="AB1381" s="123"/>
      <c r="AC1381" s="123"/>
      <c r="AD1381" s="123"/>
      <c r="AE1381" s="123"/>
      <c r="AF1381" s="123"/>
      <c r="AG1381" s="123" t="s">
        <v>202</v>
      </c>
      <c r="AH1381" s="3"/>
      <c r="AI1381" s="3"/>
      <c r="AJ1381" s="3"/>
    </row>
    <row r="1382" spans="1:36" ht="31.5" hidden="1" customHeight="1" x14ac:dyDescent="0.2">
      <c r="A1382" s="125" t="s">
        <v>2028</v>
      </c>
      <c r="B1382" s="123" t="s">
        <v>371</v>
      </c>
      <c r="C1382" s="125" t="s">
        <v>37</v>
      </c>
      <c r="D1382" s="37">
        <v>41647</v>
      </c>
      <c r="E1382" s="127">
        <v>0.56944444444444442</v>
      </c>
      <c r="F1382" s="37">
        <v>41647</v>
      </c>
      <c r="G1382" s="127">
        <v>0.84583333333333333</v>
      </c>
      <c r="H1382" s="195">
        <v>0.27638888888888885</v>
      </c>
      <c r="I1382" s="125">
        <v>19</v>
      </c>
      <c r="J1382" s="125" t="s">
        <v>372</v>
      </c>
      <c r="K1382" s="125" t="s">
        <v>134</v>
      </c>
      <c r="L1382" s="125" t="s">
        <v>130</v>
      </c>
      <c r="M1382" s="125" t="s">
        <v>373</v>
      </c>
      <c r="N1382" s="125" t="s">
        <v>103</v>
      </c>
      <c r="O1382" s="123" t="s">
        <v>67</v>
      </c>
      <c r="P1382" s="123" t="s">
        <v>374</v>
      </c>
      <c r="Q1382" s="123" t="s">
        <v>375</v>
      </c>
      <c r="R1382" s="123">
        <v>11.3</v>
      </c>
      <c r="S1382" s="123"/>
      <c r="T1382" s="125">
        <f>R1382+S1382</f>
        <v>11.3</v>
      </c>
      <c r="U1382" s="123"/>
      <c r="V1382" s="123">
        <v>1989</v>
      </c>
      <c r="W1382" s="123"/>
      <c r="X1382" s="123"/>
      <c r="Y1382" s="1836">
        <v>41237</v>
      </c>
      <c r="Z1382" s="123">
        <v>69.13</v>
      </c>
      <c r="AA1382" s="1880">
        <v>41640</v>
      </c>
      <c r="AB1382" s="125">
        <v>1</v>
      </c>
      <c r="AC1382" s="123"/>
      <c r="AD1382" s="123" t="s">
        <v>60</v>
      </c>
      <c r="AE1382" s="123"/>
      <c r="AF1382" s="123"/>
      <c r="AG1382" s="123"/>
      <c r="AH1382" s="3"/>
      <c r="AI1382" s="3"/>
      <c r="AJ1382" s="3"/>
    </row>
    <row r="1383" spans="1:36" ht="33.75" hidden="1" customHeight="1" x14ac:dyDescent="0.2">
      <c r="A1383" s="125" t="s">
        <v>2028</v>
      </c>
      <c r="B1383" s="123" t="s">
        <v>371</v>
      </c>
      <c r="C1383" s="126" t="s">
        <v>37</v>
      </c>
      <c r="D1383" s="37">
        <v>41648</v>
      </c>
      <c r="E1383" s="127"/>
      <c r="F1383" s="37"/>
      <c r="G1383" s="127"/>
      <c r="H1383" s="195"/>
      <c r="I1383" s="125"/>
      <c r="J1383" s="125"/>
      <c r="K1383" s="125"/>
      <c r="L1383" s="125"/>
      <c r="M1383" s="125"/>
      <c r="N1383" s="125"/>
      <c r="O1383" s="123"/>
      <c r="P1383" s="123"/>
      <c r="Q1383" s="123"/>
      <c r="R1383" s="123"/>
      <c r="S1383" s="123"/>
      <c r="T1383" s="125"/>
      <c r="U1383" s="28"/>
      <c r="V1383" s="28"/>
      <c r="W1383" s="28"/>
      <c r="X1383" s="28"/>
      <c r="Y1383" s="28"/>
      <c r="Z1383" s="28"/>
      <c r="AA1383" s="28"/>
      <c r="AB1383" s="28"/>
      <c r="AC1383" s="28"/>
      <c r="AD1383" s="28"/>
      <c r="AE1383" s="28"/>
      <c r="AF1383" s="28"/>
      <c r="AG1383" s="28" t="s">
        <v>202</v>
      </c>
      <c r="AH1383" s="3"/>
      <c r="AI1383" s="3"/>
      <c r="AJ1383" s="3"/>
    </row>
    <row r="1384" spans="1:36" ht="15" hidden="1" customHeight="1" x14ac:dyDescent="0.2">
      <c r="A1384" s="125" t="s">
        <v>2028</v>
      </c>
      <c r="B1384" s="123" t="s">
        <v>371</v>
      </c>
      <c r="C1384" s="125" t="s">
        <v>37</v>
      </c>
      <c r="D1384" s="37">
        <v>41649</v>
      </c>
      <c r="E1384" s="124"/>
      <c r="F1384" s="37"/>
      <c r="G1384" s="124"/>
      <c r="H1384" s="202"/>
      <c r="I1384" s="123"/>
      <c r="J1384" s="123"/>
      <c r="K1384" s="123"/>
      <c r="L1384" s="123"/>
      <c r="M1384" s="123"/>
      <c r="N1384" s="123"/>
      <c r="O1384" s="123"/>
      <c r="P1384" s="123"/>
      <c r="Q1384" s="123"/>
      <c r="R1384" s="123"/>
      <c r="S1384" s="123"/>
      <c r="T1384" s="125"/>
      <c r="U1384" s="123"/>
      <c r="V1384" s="123"/>
      <c r="W1384" s="123"/>
      <c r="X1384" s="123"/>
      <c r="Y1384" s="123"/>
      <c r="Z1384" s="123"/>
      <c r="AA1384" s="123"/>
      <c r="AB1384" s="123"/>
      <c r="AC1384" s="123"/>
      <c r="AD1384" s="123"/>
      <c r="AE1384" s="123"/>
      <c r="AF1384" s="123"/>
      <c r="AG1384" s="123" t="s">
        <v>202</v>
      </c>
      <c r="AH1384" s="3"/>
      <c r="AI1384" s="3"/>
      <c r="AJ1384" s="3"/>
    </row>
    <row r="1385" spans="1:36" ht="283.5" hidden="1" customHeight="1" x14ac:dyDescent="0.2">
      <c r="A1385" s="125" t="s">
        <v>2028</v>
      </c>
      <c r="B1385" s="123" t="s">
        <v>371</v>
      </c>
      <c r="C1385" s="125" t="s">
        <v>37</v>
      </c>
      <c r="D1385" s="37">
        <v>41650</v>
      </c>
      <c r="E1385" s="124"/>
      <c r="F1385" s="37"/>
      <c r="G1385" s="124"/>
      <c r="H1385" s="202"/>
      <c r="I1385" s="123"/>
      <c r="J1385" s="123"/>
      <c r="K1385" s="123"/>
      <c r="L1385" s="123"/>
      <c r="M1385" s="123"/>
      <c r="N1385" s="123"/>
      <c r="O1385" s="123"/>
      <c r="P1385" s="123"/>
      <c r="Q1385" s="123"/>
      <c r="R1385" s="123"/>
      <c r="S1385" s="123"/>
      <c r="T1385" s="125"/>
      <c r="U1385" s="28"/>
      <c r="V1385" s="28"/>
      <c r="W1385" s="28"/>
      <c r="X1385" s="28"/>
      <c r="Y1385" s="28"/>
      <c r="Z1385" s="28"/>
      <c r="AA1385" s="28"/>
      <c r="AB1385" s="28"/>
      <c r="AC1385" s="28"/>
      <c r="AD1385" s="28"/>
      <c r="AE1385" s="28"/>
      <c r="AF1385" s="28"/>
      <c r="AG1385" s="28" t="s">
        <v>202</v>
      </c>
      <c r="AH1385" s="3"/>
      <c r="AI1385" s="3"/>
      <c r="AJ1385" s="3"/>
    </row>
    <row r="1386" spans="1:36" ht="78.75" hidden="1" customHeight="1" x14ac:dyDescent="0.2">
      <c r="A1386" s="125" t="s">
        <v>2028</v>
      </c>
      <c r="B1386" s="123" t="s">
        <v>371</v>
      </c>
      <c r="C1386" s="125" t="s">
        <v>37</v>
      </c>
      <c r="D1386" s="37">
        <v>41651</v>
      </c>
      <c r="E1386" s="124"/>
      <c r="F1386" s="37"/>
      <c r="G1386" s="124"/>
      <c r="H1386" s="202"/>
      <c r="I1386" s="123"/>
      <c r="J1386" s="123"/>
      <c r="K1386" s="123"/>
      <c r="L1386" s="123"/>
      <c r="M1386" s="123"/>
      <c r="N1386" s="123"/>
      <c r="O1386" s="123"/>
      <c r="P1386" s="123"/>
      <c r="Q1386" s="123"/>
      <c r="R1386" s="123"/>
      <c r="S1386" s="123"/>
      <c r="T1386" s="125"/>
      <c r="U1386" s="123"/>
      <c r="V1386" s="123"/>
      <c r="W1386" s="123"/>
      <c r="X1386" s="123"/>
      <c r="Y1386" s="123"/>
      <c r="Z1386" s="123"/>
      <c r="AA1386" s="123"/>
      <c r="AB1386" s="123"/>
      <c r="AC1386" s="123"/>
      <c r="AD1386" s="123"/>
      <c r="AE1386" s="123"/>
      <c r="AF1386" s="123"/>
      <c r="AG1386" s="123" t="s">
        <v>202</v>
      </c>
      <c r="AH1386" s="3"/>
      <c r="AI1386" s="3"/>
      <c r="AJ1386" s="3"/>
    </row>
    <row r="1387" spans="1:36" ht="173.25" hidden="1" customHeight="1" x14ac:dyDescent="0.2">
      <c r="A1387" s="123" t="s">
        <v>2028</v>
      </c>
      <c r="B1387" s="123" t="s">
        <v>371</v>
      </c>
      <c r="C1387" s="125" t="s">
        <v>37</v>
      </c>
      <c r="D1387" s="37">
        <v>41652</v>
      </c>
      <c r="E1387" s="127">
        <v>0.45833333333333331</v>
      </c>
      <c r="F1387" s="37">
        <v>41652</v>
      </c>
      <c r="G1387" s="127">
        <v>0.45833333333333331</v>
      </c>
      <c r="H1387" s="127">
        <v>0</v>
      </c>
      <c r="I1387" s="125">
        <v>58</v>
      </c>
      <c r="J1387" s="125" t="s">
        <v>445</v>
      </c>
      <c r="K1387" s="125"/>
      <c r="L1387" s="125" t="s">
        <v>128</v>
      </c>
      <c r="M1387" s="125"/>
      <c r="N1387" s="125">
        <v>35</v>
      </c>
      <c r="O1387" s="125" t="s">
        <v>66</v>
      </c>
      <c r="P1387" s="125"/>
      <c r="Q1387" s="125" t="s">
        <v>2638</v>
      </c>
      <c r="R1387" s="950">
        <v>0.7</v>
      </c>
      <c r="S1387" s="950"/>
      <c r="T1387" s="950">
        <f>R1387+S1387</f>
        <v>0.7</v>
      </c>
      <c r="U1387" s="125" t="s">
        <v>75</v>
      </c>
      <c r="V1387" s="125">
        <v>1986</v>
      </c>
      <c r="W1387" s="125" t="s">
        <v>2639</v>
      </c>
      <c r="X1387" s="125"/>
      <c r="Y1387" s="151">
        <v>40734</v>
      </c>
      <c r="Z1387" s="125">
        <v>100</v>
      </c>
      <c r="AA1387" s="164">
        <v>41760</v>
      </c>
      <c r="AB1387" s="125" t="s">
        <v>2155</v>
      </c>
      <c r="AC1387" s="151">
        <v>41601</v>
      </c>
      <c r="AD1387" s="125" t="s">
        <v>50</v>
      </c>
      <c r="AE1387" s="125"/>
      <c r="AF1387" s="125"/>
      <c r="AG1387" s="1416"/>
      <c r="AI1387" s="96"/>
      <c r="AJ1387" s="96"/>
    </row>
    <row r="1388" spans="1:36" ht="346.5" hidden="1" customHeight="1" x14ac:dyDescent="0.2">
      <c r="A1388" s="123" t="s">
        <v>2028</v>
      </c>
      <c r="B1388" s="123" t="s">
        <v>371</v>
      </c>
      <c r="C1388" s="125" t="s">
        <v>37</v>
      </c>
      <c r="D1388" s="37">
        <v>41652</v>
      </c>
      <c r="E1388" s="127">
        <v>0.8881944444444444</v>
      </c>
      <c r="F1388" s="37">
        <v>41653</v>
      </c>
      <c r="G1388" s="127">
        <v>3.472222222222222E-3</v>
      </c>
      <c r="H1388" s="127">
        <v>0.11527777777777777</v>
      </c>
      <c r="I1388" s="125">
        <v>8</v>
      </c>
      <c r="J1388" s="125" t="s">
        <v>446</v>
      </c>
      <c r="K1388" s="125" t="s">
        <v>134</v>
      </c>
      <c r="L1388" s="125" t="s">
        <v>130</v>
      </c>
      <c r="M1388" s="125" t="s">
        <v>447</v>
      </c>
      <c r="N1388" s="125" t="s">
        <v>103</v>
      </c>
      <c r="O1388" s="125" t="s">
        <v>64</v>
      </c>
      <c r="P1388" s="125" t="s">
        <v>448</v>
      </c>
      <c r="Q1388" s="125" t="s">
        <v>449</v>
      </c>
      <c r="R1388" s="950">
        <v>9.5</v>
      </c>
      <c r="S1388" s="950"/>
      <c r="T1388" s="950">
        <f>R1388+S1388</f>
        <v>9.5</v>
      </c>
      <c r="U1388" s="36" t="s">
        <v>77</v>
      </c>
      <c r="V1388" s="36">
        <v>2011</v>
      </c>
      <c r="W1388" s="36" t="s">
        <v>1045</v>
      </c>
      <c r="X1388" s="36" t="s">
        <v>889</v>
      </c>
      <c r="Y1388" s="36" t="s">
        <v>2640</v>
      </c>
      <c r="Z1388" s="36"/>
      <c r="AA1388" s="36" t="s">
        <v>2641</v>
      </c>
      <c r="AB1388" s="36" t="s">
        <v>183</v>
      </c>
      <c r="AC1388" s="36" t="s">
        <v>2642</v>
      </c>
      <c r="AD1388" s="36" t="s">
        <v>45</v>
      </c>
      <c r="AE1388" s="36"/>
      <c r="AF1388" s="36"/>
      <c r="AG1388" s="182"/>
      <c r="AI1388" s="96"/>
      <c r="AJ1388" s="96"/>
    </row>
    <row r="1389" spans="1:36" ht="189" hidden="1" customHeight="1" x14ac:dyDescent="0.2">
      <c r="A1389" s="125" t="s">
        <v>2028</v>
      </c>
      <c r="B1389" s="123" t="s">
        <v>371</v>
      </c>
      <c r="C1389" s="125" t="s">
        <v>37</v>
      </c>
      <c r="D1389" s="37">
        <v>41653</v>
      </c>
      <c r="E1389" s="124"/>
      <c r="F1389" s="37"/>
      <c r="G1389" s="124"/>
      <c r="H1389" s="202"/>
      <c r="I1389" s="123"/>
      <c r="J1389" s="123"/>
      <c r="K1389" s="123"/>
      <c r="L1389" s="123"/>
      <c r="M1389" s="123"/>
      <c r="N1389" s="123"/>
      <c r="O1389" s="123"/>
      <c r="P1389" s="123"/>
      <c r="Q1389" s="123"/>
      <c r="R1389" s="123"/>
      <c r="S1389" s="123"/>
      <c r="T1389" s="125"/>
      <c r="U1389" s="28"/>
      <c r="V1389" s="28"/>
      <c r="W1389" s="28"/>
      <c r="X1389" s="28"/>
      <c r="Y1389" s="28"/>
      <c r="Z1389" s="28"/>
      <c r="AA1389" s="28"/>
      <c r="AB1389" s="28"/>
      <c r="AC1389" s="28"/>
      <c r="AD1389" s="28"/>
      <c r="AE1389" s="28"/>
      <c r="AF1389" s="28"/>
      <c r="AG1389" s="28" t="s">
        <v>202</v>
      </c>
      <c r="AH1389" s="3"/>
      <c r="AI1389" s="3"/>
      <c r="AJ1389" s="3"/>
    </row>
    <row r="1390" spans="1:36" s="3" customFormat="1" ht="75" hidden="1" customHeight="1" x14ac:dyDescent="0.2">
      <c r="A1390" s="125" t="s">
        <v>2028</v>
      </c>
      <c r="B1390" s="123" t="s">
        <v>371</v>
      </c>
      <c r="C1390" s="36" t="s">
        <v>37</v>
      </c>
      <c r="D1390" s="37">
        <v>41654</v>
      </c>
      <c r="E1390" s="124"/>
      <c r="F1390" s="37"/>
      <c r="G1390" s="124"/>
      <c r="H1390" s="202"/>
      <c r="I1390" s="138"/>
      <c r="J1390" s="123"/>
      <c r="K1390" s="123"/>
      <c r="L1390" s="123"/>
      <c r="M1390" s="123"/>
      <c r="N1390" s="138"/>
      <c r="O1390" s="138"/>
      <c r="P1390" s="123"/>
      <c r="Q1390" s="123"/>
      <c r="R1390" s="123"/>
      <c r="S1390" s="123"/>
      <c r="T1390" s="125"/>
      <c r="U1390" s="28"/>
      <c r="V1390" s="28"/>
      <c r="W1390" s="28"/>
      <c r="X1390" s="28"/>
      <c r="Y1390" s="28"/>
      <c r="Z1390" s="28"/>
      <c r="AA1390" s="28"/>
      <c r="AB1390" s="28"/>
      <c r="AC1390" s="28"/>
      <c r="AD1390" s="28"/>
      <c r="AE1390" s="123"/>
      <c r="AF1390" s="123"/>
      <c r="AG1390" s="123" t="s">
        <v>202</v>
      </c>
    </row>
    <row r="1391" spans="1:36" ht="31.5" hidden="1" customHeight="1" x14ac:dyDescent="0.2">
      <c r="A1391" s="125" t="s">
        <v>2028</v>
      </c>
      <c r="B1391" s="123" t="s">
        <v>371</v>
      </c>
      <c r="C1391" s="36" t="s">
        <v>37</v>
      </c>
      <c r="D1391" s="37">
        <v>41655</v>
      </c>
      <c r="E1391" s="124"/>
      <c r="F1391" s="37"/>
      <c r="G1391" s="124"/>
      <c r="H1391" s="202"/>
      <c r="I1391" s="123"/>
      <c r="J1391" s="123"/>
      <c r="K1391" s="123"/>
      <c r="L1391" s="123"/>
      <c r="M1391" s="123"/>
      <c r="N1391" s="123"/>
      <c r="O1391" s="123"/>
      <c r="P1391" s="123"/>
      <c r="Q1391" s="123"/>
      <c r="R1391" s="123"/>
      <c r="S1391" s="123"/>
      <c r="T1391" s="125"/>
      <c r="U1391" s="123"/>
      <c r="V1391" s="123"/>
      <c r="W1391" s="123"/>
      <c r="X1391" s="123"/>
      <c r="Y1391" s="123"/>
      <c r="Z1391" s="123"/>
      <c r="AA1391" s="123"/>
      <c r="AB1391" s="123"/>
      <c r="AC1391" s="123"/>
      <c r="AD1391" s="123"/>
      <c r="AE1391" s="123"/>
      <c r="AF1391" s="123"/>
      <c r="AG1391" s="123" t="s">
        <v>202</v>
      </c>
      <c r="AH1391" s="3"/>
      <c r="AI1391" s="3"/>
      <c r="AJ1391" s="3"/>
    </row>
    <row r="1392" spans="1:36" ht="47.25" hidden="1" customHeight="1" x14ac:dyDescent="0.2">
      <c r="A1392" s="125" t="s">
        <v>2028</v>
      </c>
      <c r="B1392" s="123" t="s">
        <v>371</v>
      </c>
      <c r="C1392" s="36" t="s">
        <v>37</v>
      </c>
      <c r="D1392" s="37">
        <v>41656</v>
      </c>
      <c r="E1392" s="124"/>
      <c r="F1392" s="37"/>
      <c r="G1392" s="124"/>
      <c r="H1392" s="202"/>
      <c r="I1392" s="123"/>
      <c r="J1392" s="123"/>
      <c r="K1392" s="123"/>
      <c r="L1392" s="123"/>
      <c r="M1392" s="123"/>
      <c r="N1392" s="123"/>
      <c r="O1392" s="123"/>
      <c r="P1392" s="123"/>
      <c r="Q1392" s="123"/>
      <c r="R1392" s="123"/>
      <c r="S1392" s="123"/>
      <c r="T1392" s="125"/>
      <c r="U1392" s="28"/>
      <c r="V1392" s="28"/>
      <c r="W1392" s="28"/>
      <c r="X1392" s="28"/>
      <c r="Y1392" s="28"/>
      <c r="Z1392" s="28"/>
      <c r="AA1392" s="28"/>
      <c r="AB1392" s="28"/>
      <c r="AC1392" s="28"/>
      <c r="AD1392" s="28"/>
      <c r="AE1392" s="123"/>
      <c r="AF1392" s="123"/>
      <c r="AG1392" s="123" t="s">
        <v>202</v>
      </c>
      <c r="AH1392" s="3"/>
      <c r="AI1392" s="3"/>
      <c r="AJ1392" s="3"/>
    </row>
    <row r="1393" spans="1:61" ht="47.25" hidden="1" customHeight="1" x14ac:dyDescent="0.2">
      <c r="A1393" s="125" t="s">
        <v>2028</v>
      </c>
      <c r="B1393" s="123" t="s">
        <v>371</v>
      </c>
      <c r="C1393" s="36" t="s">
        <v>37</v>
      </c>
      <c r="D1393" s="37">
        <v>41657</v>
      </c>
      <c r="E1393" s="124"/>
      <c r="F1393" s="37"/>
      <c r="G1393" s="124"/>
      <c r="H1393" s="202"/>
      <c r="I1393" s="123"/>
      <c r="J1393" s="123"/>
      <c r="K1393" s="123"/>
      <c r="L1393" s="123"/>
      <c r="M1393" s="123"/>
      <c r="N1393" s="123"/>
      <c r="O1393" s="123"/>
      <c r="P1393" s="123"/>
      <c r="Q1393" s="123"/>
      <c r="R1393" s="123"/>
      <c r="S1393" s="123"/>
      <c r="T1393" s="125"/>
      <c r="U1393" s="28"/>
      <c r="V1393" s="28"/>
      <c r="W1393" s="28"/>
      <c r="X1393" s="28"/>
      <c r="Y1393" s="28"/>
      <c r="Z1393" s="28"/>
      <c r="AA1393" s="28"/>
      <c r="AB1393" s="28"/>
      <c r="AC1393" s="28"/>
      <c r="AD1393" s="28"/>
      <c r="AE1393" s="123"/>
      <c r="AF1393" s="123"/>
      <c r="AG1393" s="123" t="s">
        <v>202</v>
      </c>
      <c r="AH1393" s="3"/>
      <c r="AI1393" s="3"/>
      <c r="AJ1393" s="3"/>
    </row>
    <row r="1394" spans="1:61" s="75" customFormat="1" ht="60" hidden="1" customHeight="1" x14ac:dyDescent="0.2">
      <c r="A1394" s="125" t="s">
        <v>2028</v>
      </c>
      <c r="B1394" s="123" t="s">
        <v>371</v>
      </c>
      <c r="C1394" s="125" t="s">
        <v>37</v>
      </c>
      <c r="D1394" s="37">
        <v>41658</v>
      </c>
      <c r="E1394" s="124"/>
      <c r="F1394" s="37"/>
      <c r="G1394" s="124"/>
      <c r="H1394" s="202"/>
      <c r="I1394" s="123"/>
      <c r="J1394" s="123"/>
      <c r="K1394" s="123"/>
      <c r="L1394" s="123"/>
      <c r="M1394" s="123"/>
      <c r="N1394" s="123"/>
      <c r="O1394" s="123"/>
      <c r="P1394" s="123"/>
      <c r="Q1394" s="123"/>
      <c r="R1394" s="123"/>
      <c r="S1394" s="123"/>
      <c r="T1394" s="125"/>
      <c r="U1394" s="123"/>
      <c r="V1394" s="123"/>
      <c r="W1394" s="123"/>
      <c r="X1394" s="123"/>
      <c r="Y1394" s="123"/>
      <c r="Z1394" s="123"/>
      <c r="AA1394" s="123"/>
      <c r="AB1394" s="123"/>
      <c r="AC1394" s="123"/>
      <c r="AD1394" s="123"/>
      <c r="AE1394" s="123"/>
      <c r="AF1394" s="123"/>
      <c r="AG1394" s="354" t="s">
        <v>202</v>
      </c>
      <c r="AH1394" s="3"/>
      <c r="AI1394" s="3"/>
      <c r="AJ1394" s="3"/>
    </row>
    <row r="1395" spans="1:61" s="75" customFormat="1" ht="31.5" hidden="1" customHeight="1" x14ac:dyDescent="0.2">
      <c r="A1395" s="125" t="s">
        <v>2028</v>
      </c>
      <c r="B1395" s="123" t="s">
        <v>371</v>
      </c>
      <c r="C1395" s="125" t="s">
        <v>37</v>
      </c>
      <c r="D1395" s="37">
        <v>41659</v>
      </c>
      <c r="E1395" s="124"/>
      <c r="F1395" s="37"/>
      <c r="G1395" s="124"/>
      <c r="H1395" s="202"/>
      <c r="I1395" s="123"/>
      <c r="J1395" s="123"/>
      <c r="K1395" s="123"/>
      <c r="L1395" s="123"/>
      <c r="M1395" s="123"/>
      <c r="N1395" s="123"/>
      <c r="O1395" s="123"/>
      <c r="P1395" s="123"/>
      <c r="Q1395" s="123"/>
      <c r="R1395" s="123"/>
      <c r="S1395" s="123"/>
      <c r="T1395" s="125"/>
      <c r="U1395" s="123"/>
      <c r="V1395" s="123"/>
      <c r="W1395" s="123"/>
      <c r="X1395" s="123"/>
      <c r="Y1395" s="123"/>
      <c r="Z1395" s="123"/>
      <c r="AA1395" s="123"/>
      <c r="AB1395" s="123"/>
      <c r="AC1395" s="123"/>
      <c r="AD1395" s="123"/>
      <c r="AE1395" s="123"/>
      <c r="AF1395" s="123"/>
      <c r="AG1395" s="354" t="s">
        <v>202</v>
      </c>
      <c r="AH1395" s="3"/>
      <c r="AI1395" s="3"/>
      <c r="AJ1395" s="3"/>
    </row>
    <row r="1396" spans="1:61" s="75" customFormat="1" ht="31.5" hidden="1" customHeight="1" x14ac:dyDescent="0.2">
      <c r="A1396" s="125" t="s">
        <v>2028</v>
      </c>
      <c r="B1396" s="123" t="s">
        <v>371</v>
      </c>
      <c r="C1396" s="125" t="s">
        <v>37</v>
      </c>
      <c r="D1396" s="37">
        <v>41660</v>
      </c>
      <c r="E1396" s="124"/>
      <c r="F1396" s="37"/>
      <c r="G1396" s="124"/>
      <c r="H1396" s="202"/>
      <c r="I1396" s="123"/>
      <c r="J1396" s="123"/>
      <c r="K1396" s="123"/>
      <c r="L1396" s="123"/>
      <c r="M1396" s="123"/>
      <c r="N1396" s="123"/>
      <c r="O1396" s="123"/>
      <c r="P1396" s="123"/>
      <c r="Q1396" s="123"/>
      <c r="R1396" s="123"/>
      <c r="S1396" s="123"/>
      <c r="T1396" s="125"/>
      <c r="U1396" s="123"/>
      <c r="V1396" s="123"/>
      <c r="W1396" s="123"/>
      <c r="X1396" s="123"/>
      <c r="Y1396" s="123"/>
      <c r="Z1396" s="123"/>
      <c r="AA1396" s="123"/>
      <c r="AB1396" s="123"/>
      <c r="AC1396" s="123"/>
      <c r="AD1396" s="123"/>
      <c r="AE1396" s="123"/>
      <c r="AF1396" s="123"/>
      <c r="AG1396" s="354" t="s">
        <v>202</v>
      </c>
      <c r="AH1396" s="3"/>
      <c r="AI1396" s="3"/>
      <c r="AJ1396" s="3"/>
    </row>
    <row r="1397" spans="1:61" s="75" customFormat="1" ht="47.25" hidden="1" customHeight="1" x14ac:dyDescent="0.2">
      <c r="A1397" s="125" t="s">
        <v>2028</v>
      </c>
      <c r="B1397" s="123" t="s">
        <v>371</v>
      </c>
      <c r="C1397" s="125" t="s">
        <v>37</v>
      </c>
      <c r="D1397" s="37">
        <v>41661</v>
      </c>
      <c r="E1397" s="124"/>
      <c r="F1397" s="37"/>
      <c r="G1397" s="124"/>
      <c r="H1397" s="202"/>
      <c r="I1397" s="123"/>
      <c r="J1397" s="123"/>
      <c r="K1397" s="123"/>
      <c r="L1397" s="123"/>
      <c r="M1397" s="123"/>
      <c r="N1397" s="123"/>
      <c r="O1397" s="123"/>
      <c r="P1397" s="123"/>
      <c r="Q1397" s="123"/>
      <c r="R1397" s="123"/>
      <c r="S1397" s="123"/>
      <c r="T1397" s="125"/>
      <c r="U1397" s="123"/>
      <c r="V1397" s="123"/>
      <c r="W1397" s="123"/>
      <c r="X1397" s="123"/>
      <c r="Y1397" s="123"/>
      <c r="Z1397" s="123"/>
      <c r="AA1397" s="123"/>
      <c r="AB1397" s="123"/>
      <c r="AC1397" s="123"/>
      <c r="AD1397" s="123"/>
      <c r="AE1397" s="123"/>
      <c r="AF1397" s="123"/>
      <c r="AG1397" s="354" t="s">
        <v>202</v>
      </c>
      <c r="AH1397" s="3"/>
      <c r="AI1397" s="3"/>
      <c r="AJ1397" s="3"/>
    </row>
    <row r="1398" spans="1:61" s="75" customFormat="1" ht="31.5" hidden="1" customHeight="1" x14ac:dyDescent="0.2">
      <c r="A1398" s="125" t="s">
        <v>2028</v>
      </c>
      <c r="B1398" s="123" t="s">
        <v>371</v>
      </c>
      <c r="C1398" s="125" t="s">
        <v>37</v>
      </c>
      <c r="D1398" s="37">
        <v>41662</v>
      </c>
      <c r="E1398" s="124"/>
      <c r="F1398" s="37"/>
      <c r="G1398" s="124"/>
      <c r="H1398" s="202"/>
      <c r="I1398" s="123"/>
      <c r="J1398" s="123"/>
      <c r="K1398" s="123"/>
      <c r="L1398" s="123"/>
      <c r="M1398" s="123"/>
      <c r="N1398" s="123"/>
      <c r="O1398" s="123"/>
      <c r="P1398" s="123"/>
      <c r="Q1398" s="123"/>
      <c r="R1398" s="123"/>
      <c r="S1398" s="123"/>
      <c r="T1398" s="125"/>
      <c r="U1398" s="123"/>
      <c r="V1398" s="123"/>
      <c r="W1398" s="123"/>
      <c r="X1398" s="123"/>
      <c r="Y1398" s="123"/>
      <c r="Z1398" s="123"/>
      <c r="AA1398" s="123"/>
      <c r="AB1398" s="123"/>
      <c r="AC1398" s="123"/>
      <c r="AD1398" s="123"/>
      <c r="AE1398" s="123"/>
      <c r="AF1398" s="123"/>
      <c r="AG1398" s="354" t="s">
        <v>202</v>
      </c>
      <c r="AH1398" s="3"/>
      <c r="AI1398" s="3"/>
      <c r="AJ1398" s="3"/>
    </row>
    <row r="1399" spans="1:61" s="75" customFormat="1" ht="78.75" hidden="1" customHeight="1" x14ac:dyDescent="0.2">
      <c r="A1399" s="125" t="s">
        <v>2028</v>
      </c>
      <c r="B1399" s="123" t="s">
        <v>371</v>
      </c>
      <c r="C1399" s="125" t="s">
        <v>37</v>
      </c>
      <c r="D1399" s="37">
        <v>41663</v>
      </c>
      <c r="E1399" s="127">
        <v>0.76736111111111116</v>
      </c>
      <c r="F1399" s="37">
        <v>41664</v>
      </c>
      <c r="G1399" s="127">
        <v>2.9861111111111113E-2</v>
      </c>
      <c r="H1399" s="195"/>
      <c r="I1399" s="125">
        <v>21</v>
      </c>
      <c r="J1399" s="125" t="s">
        <v>781</v>
      </c>
      <c r="K1399" s="125"/>
      <c r="L1399" s="125" t="s">
        <v>130</v>
      </c>
      <c r="M1399" s="125" t="s">
        <v>782</v>
      </c>
      <c r="N1399" s="125">
        <v>35</v>
      </c>
      <c r="O1399" s="125" t="s">
        <v>63</v>
      </c>
      <c r="P1399" s="125" t="s">
        <v>783</v>
      </c>
      <c r="Q1399" s="125" t="s">
        <v>784</v>
      </c>
      <c r="R1399" s="125">
        <v>15.4</v>
      </c>
      <c r="S1399" s="125">
        <v>15.83</v>
      </c>
      <c r="T1399" s="125">
        <f>R1399+S1399</f>
        <v>31.23</v>
      </c>
      <c r="U1399" s="125" t="s">
        <v>77</v>
      </c>
      <c r="V1399" s="125">
        <v>1992</v>
      </c>
      <c r="W1399" s="1416" t="s">
        <v>2643</v>
      </c>
      <c r="X1399" s="125" t="s">
        <v>2644</v>
      </c>
      <c r="Y1399" s="151" t="s">
        <v>2645</v>
      </c>
      <c r="Z1399" s="125">
        <v>100</v>
      </c>
      <c r="AA1399" s="164">
        <v>41883</v>
      </c>
      <c r="AB1399" s="125" t="s">
        <v>445</v>
      </c>
      <c r="AC1399" s="125" t="s">
        <v>2646</v>
      </c>
      <c r="AD1399" s="125" t="s">
        <v>45</v>
      </c>
      <c r="AE1399" s="125" t="s">
        <v>102</v>
      </c>
      <c r="AF1399" s="125"/>
      <c r="AG1399" s="42"/>
      <c r="AH1399" s="3"/>
      <c r="AI1399" s="3"/>
      <c r="AJ1399" s="3"/>
    </row>
    <row r="1400" spans="1:61" s="75" customFormat="1" ht="47.25" hidden="1" customHeight="1" x14ac:dyDescent="0.2">
      <c r="A1400" s="125" t="s">
        <v>2028</v>
      </c>
      <c r="B1400" s="123" t="s">
        <v>371</v>
      </c>
      <c r="C1400" s="125" t="s">
        <v>37</v>
      </c>
      <c r="D1400" s="37">
        <v>41664</v>
      </c>
      <c r="E1400" s="124"/>
      <c r="F1400" s="37"/>
      <c r="G1400" s="124"/>
      <c r="H1400" s="202"/>
      <c r="I1400" s="123"/>
      <c r="J1400" s="123"/>
      <c r="K1400" s="123"/>
      <c r="L1400" s="123"/>
      <c r="M1400" s="123"/>
      <c r="N1400" s="123"/>
      <c r="O1400" s="123"/>
      <c r="P1400" s="123"/>
      <c r="Q1400" s="123"/>
      <c r="R1400" s="123"/>
      <c r="S1400" s="123"/>
      <c r="T1400" s="125"/>
      <c r="U1400" s="123"/>
      <c r="V1400" s="123"/>
      <c r="W1400" s="123"/>
      <c r="X1400" s="123"/>
      <c r="Y1400" s="123"/>
      <c r="Z1400" s="123"/>
      <c r="AA1400" s="123"/>
      <c r="AB1400" s="123"/>
      <c r="AC1400" s="123"/>
      <c r="AD1400" s="123"/>
      <c r="AE1400" s="123"/>
      <c r="AF1400" s="123"/>
      <c r="AG1400" s="354" t="s">
        <v>202</v>
      </c>
      <c r="AH1400" s="3"/>
      <c r="AI1400" s="3"/>
      <c r="AJ1400" s="3"/>
    </row>
    <row r="1401" spans="1:61" s="75" customFormat="1" ht="63" hidden="1" customHeight="1" x14ac:dyDescent="0.2">
      <c r="A1401" s="125" t="s">
        <v>2028</v>
      </c>
      <c r="B1401" s="123" t="s">
        <v>371</v>
      </c>
      <c r="C1401" s="125" t="s">
        <v>37</v>
      </c>
      <c r="D1401" s="37">
        <v>41665</v>
      </c>
      <c r="E1401" s="124"/>
      <c r="F1401" s="37"/>
      <c r="G1401" s="124"/>
      <c r="H1401" s="202"/>
      <c r="I1401" s="123"/>
      <c r="J1401" s="123"/>
      <c r="K1401" s="123"/>
      <c r="L1401" s="123"/>
      <c r="M1401" s="123"/>
      <c r="N1401" s="123"/>
      <c r="O1401" s="123"/>
      <c r="P1401" s="123"/>
      <c r="Q1401" s="123"/>
      <c r="R1401" s="123"/>
      <c r="S1401" s="123"/>
      <c r="T1401" s="125"/>
      <c r="U1401" s="123"/>
      <c r="V1401" s="123"/>
      <c r="W1401" s="123"/>
      <c r="X1401" s="123"/>
      <c r="Y1401" s="123"/>
      <c r="Z1401" s="123"/>
      <c r="AA1401" s="123"/>
      <c r="AB1401" s="123"/>
      <c r="AC1401" s="123"/>
      <c r="AD1401" s="123"/>
      <c r="AE1401" s="123"/>
      <c r="AF1401" s="123"/>
      <c r="AG1401" s="354" t="s">
        <v>202</v>
      </c>
      <c r="AH1401" s="3"/>
      <c r="AI1401" s="3"/>
      <c r="AJ1401" s="3"/>
    </row>
    <row r="1402" spans="1:61" s="75" customFormat="1" ht="63" hidden="1" customHeight="1" x14ac:dyDescent="0.2">
      <c r="A1402" s="125" t="s">
        <v>2028</v>
      </c>
      <c r="B1402" s="123" t="s">
        <v>371</v>
      </c>
      <c r="C1402" s="125" t="s">
        <v>37</v>
      </c>
      <c r="D1402" s="37">
        <v>41666</v>
      </c>
      <c r="E1402" s="124"/>
      <c r="F1402" s="37"/>
      <c r="G1402" s="124"/>
      <c r="H1402" s="202"/>
      <c r="I1402" s="123"/>
      <c r="J1402" s="123"/>
      <c r="K1402" s="123"/>
      <c r="L1402" s="123"/>
      <c r="M1402" s="123"/>
      <c r="N1402" s="123"/>
      <c r="O1402" s="123"/>
      <c r="P1402" s="123"/>
      <c r="Q1402" s="123"/>
      <c r="R1402" s="123"/>
      <c r="S1402" s="123"/>
      <c r="T1402" s="125"/>
      <c r="U1402" s="123"/>
      <c r="V1402" s="123"/>
      <c r="W1402" s="123"/>
      <c r="X1402" s="123"/>
      <c r="Y1402" s="123"/>
      <c r="Z1402" s="123"/>
      <c r="AA1402" s="123"/>
      <c r="AB1402" s="123"/>
      <c r="AC1402" s="123"/>
      <c r="AD1402" s="123"/>
      <c r="AE1402" s="123"/>
      <c r="AF1402" s="123"/>
      <c r="AG1402" s="354" t="s">
        <v>202</v>
      </c>
      <c r="AH1402" s="3"/>
      <c r="AI1402" s="3"/>
      <c r="AJ1402" s="3"/>
    </row>
    <row r="1403" spans="1:61" s="75" customFormat="1" ht="47.25" hidden="1" customHeight="1" x14ac:dyDescent="0.2">
      <c r="A1403" s="125" t="s">
        <v>2028</v>
      </c>
      <c r="B1403" s="123" t="s">
        <v>371</v>
      </c>
      <c r="C1403" s="125" t="s">
        <v>37</v>
      </c>
      <c r="D1403" s="37">
        <v>41667</v>
      </c>
      <c r="E1403" s="124"/>
      <c r="F1403" s="37"/>
      <c r="G1403" s="124"/>
      <c r="H1403" s="202"/>
      <c r="I1403" s="123"/>
      <c r="J1403" s="123"/>
      <c r="K1403" s="123"/>
      <c r="L1403" s="123"/>
      <c r="M1403" s="123"/>
      <c r="N1403" s="123"/>
      <c r="O1403" s="123"/>
      <c r="P1403" s="123"/>
      <c r="Q1403" s="123"/>
      <c r="R1403" s="123"/>
      <c r="S1403" s="123"/>
      <c r="T1403" s="125"/>
      <c r="U1403" s="123"/>
      <c r="V1403" s="123"/>
      <c r="W1403" s="123"/>
      <c r="X1403" s="123"/>
      <c r="Y1403" s="123"/>
      <c r="Z1403" s="123"/>
      <c r="AA1403" s="123"/>
      <c r="AB1403" s="123"/>
      <c r="AC1403" s="123"/>
      <c r="AD1403" s="123"/>
      <c r="AE1403" s="123"/>
      <c r="AF1403" s="123"/>
      <c r="AG1403" s="354" t="s">
        <v>202</v>
      </c>
      <c r="AH1403" s="3"/>
      <c r="AI1403" s="3"/>
      <c r="AJ1403" s="3"/>
    </row>
    <row r="1404" spans="1:61" s="75" customFormat="1" ht="63.75" hidden="1" customHeight="1" x14ac:dyDescent="0.2">
      <c r="A1404" s="125" t="s">
        <v>2028</v>
      </c>
      <c r="B1404" s="123" t="s">
        <v>371</v>
      </c>
      <c r="C1404" s="125" t="s">
        <v>37</v>
      </c>
      <c r="D1404" s="37">
        <v>41668</v>
      </c>
      <c r="E1404" s="127">
        <v>0.25</v>
      </c>
      <c r="F1404" s="37">
        <v>41668</v>
      </c>
      <c r="G1404" s="127">
        <v>0.43055555555555558</v>
      </c>
      <c r="H1404" s="195">
        <v>0.18055555555555555</v>
      </c>
      <c r="I1404" s="125">
        <v>22</v>
      </c>
      <c r="J1404" s="125" t="s">
        <v>781</v>
      </c>
      <c r="K1404" s="125"/>
      <c r="L1404" s="125" t="s">
        <v>130</v>
      </c>
      <c r="M1404" s="125" t="s">
        <v>850</v>
      </c>
      <c r="N1404" s="125" t="s">
        <v>103</v>
      </c>
      <c r="O1404" s="125" t="s">
        <v>66</v>
      </c>
      <c r="P1404" s="125"/>
      <c r="Q1404" s="125" t="s">
        <v>851</v>
      </c>
      <c r="R1404" s="125">
        <v>27.6</v>
      </c>
      <c r="S1404" s="125">
        <v>2.1</v>
      </c>
      <c r="T1404" s="125">
        <f>R1404+S1404</f>
        <v>29.700000000000003</v>
      </c>
      <c r="U1404" s="36" t="s">
        <v>84</v>
      </c>
      <c r="V1404" s="36">
        <v>1992</v>
      </c>
      <c r="W1404" s="36" t="s">
        <v>852</v>
      </c>
      <c r="X1404" s="36"/>
      <c r="Y1404" s="39" t="s">
        <v>2647</v>
      </c>
      <c r="Z1404" s="36"/>
      <c r="AA1404" s="117">
        <v>41699</v>
      </c>
      <c r="AB1404" s="36"/>
      <c r="AC1404" s="39">
        <v>41628</v>
      </c>
      <c r="AD1404" s="36" t="s">
        <v>60</v>
      </c>
      <c r="AE1404" s="36"/>
      <c r="AF1404" s="36"/>
      <c r="AG1404" s="36"/>
      <c r="AH1404" s="3"/>
      <c r="AI1404" s="3"/>
      <c r="AJ1404" s="3"/>
    </row>
    <row r="1405" spans="1:61" ht="46.5" hidden="1" customHeight="1" x14ac:dyDescent="0.2">
      <c r="A1405" s="125" t="s">
        <v>2028</v>
      </c>
      <c r="B1405" s="28" t="s">
        <v>371</v>
      </c>
      <c r="C1405" s="36" t="s">
        <v>37</v>
      </c>
      <c r="D1405" s="37">
        <v>41669</v>
      </c>
      <c r="E1405" s="30"/>
      <c r="F1405" s="37"/>
      <c r="G1405" s="30"/>
      <c r="H1405" s="204"/>
      <c r="I1405" s="28"/>
      <c r="J1405" s="28"/>
      <c r="K1405" s="28"/>
      <c r="L1405" s="28"/>
      <c r="M1405" s="28"/>
      <c r="N1405" s="28"/>
      <c r="O1405" s="28"/>
      <c r="P1405" s="28"/>
      <c r="Q1405" s="28"/>
      <c r="R1405" s="28"/>
      <c r="S1405" s="28"/>
      <c r="T1405" s="36"/>
      <c r="U1405" s="28"/>
      <c r="V1405" s="28"/>
      <c r="W1405" s="28"/>
      <c r="X1405" s="28"/>
      <c r="Y1405" s="28"/>
      <c r="Z1405" s="28"/>
      <c r="AA1405" s="28"/>
      <c r="AB1405" s="28"/>
      <c r="AC1405" s="28"/>
      <c r="AD1405" s="28"/>
      <c r="AE1405" s="28"/>
      <c r="AF1405" s="28"/>
      <c r="AG1405" s="28" t="s">
        <v>202</v>
      </c>
      <c r="AK1405" s="167"/>
      <c r="AL1405" s="166"/>
      <c r="AM1405" s="168"/>
      <c r="AN1405" s="167"/>
      <c r="AO1405" s="167"/>
      <c r="AP1405" s="170"/>
      <c r="AQ1405" s="169"/>
      <c r="AR1405" s="169"/>
      <c r="AS1405" s="169"/>
      <c r="AT1405" s="169"/>
      <c r="AU1405" s="169"/>
      <c r="AV1405" s="169"/>
      <c r="AW1405" s="169"/>
      <c r="AX1405" s="169"/>
      <c r="AY1405" s="169"/>
      <c r="AZ1405" s="169"/>
      <c r="BA1405" s="169"/>
      <c r="BB1405" s="169"/>
      <c r="BC1405" s="169"/>
      <c r="BD1405" s="169"/>
      <c r="BE1405" s="169"/>
      <c r="BF1405" s="169"/>
      <c r="BG1405" s="169"/>
      <c r="BH1405" s="169"/>
      <c r="BI1405" s="3"/>
    </row>
    <row r="1406" spans="1:61" ht="63" hidden="1" customHeight="1" x14ac:dyDescent="0.2">
      <c r="A1406" s="125" t="s">
        <v>2028</v>
      </c>
      <c r="B1406" s="28" t="s">
        <v>371</v>
      </c>
      <c r="C1406" s="36" t="s">
        <v>37</v>
      </c>
      <c r="D1406" s="37">
        <v>41670</v>
      </c>
      <c r="E1406" s="30"/>
      <c r="F1406" s="37"/>
      <c r="G1406" s="30"/>
      <c r="H1406" s="196"/>
      <c r="I1406" s="349"/>
      <c r="J1406" s="349"/>
      <c r="K1406" s="349"/>
      <c r="L1406" s="28"/>
      <c r="M1406" s="349"/>
      <c r="N1406" s="28"/>
      <c r="O1406" s="28"/>
      <c r="P1406" s="28"/>
      <c r="Q1406" s="28"/>
      <c r="R1406" s="28"/>
      <c r="S1406" s="28"/>
      <c r="T1406" s="350"/>
      <c r="U1406" s="28"/>
      <c r="V1406" s="28"/>
      <c r="W1406" s="28"/>
      <c r="X1406" s="28"/>
      <c r="Y1406" s="28"/>
      <c r="Z1406" s="28"/>
      <c r="AA1406" s="28"/>
      <c r="AB1406" s="28"/>
      <c r="AC1406" s="28"/>
      <c r="AD1406" s="28"/>
      <c r="AE1406" s="363"/>
      <c r="AF1406" s="363"/>
      <c r="AG1406" s="354" t="s">
        <v>202</v>
      </c>
      <c r="AK1406" s="167"/>
      <c r="AL1406" s="166"/>
      <c r="AM1406" s="168"/>
      <c r="AN1406" s="167"/>
      <c r="AO1406" s="167"/>
      <c r="AP1406" s="170"/>
      <c r="AQ1406" s="169"/>
      <c r="AR1406" s="169"/>
      <c r="AS1406" s="169"/>
      <c r="AT1406" s="169"/>
      <c r="AU1406" s="169"/>
      <c r="AV1406" s="169"/>
      <c r="AW1406" s="169"/>
      <c r="AX1406" s="169"/>
      <c r="AY1406" s="169"/>
      <c r="AZ1406" s="169"/>
      <c r="BA1406" s="169"/>
      <c r="BB1406" s="169"/>
      <c r="BC1406" s="169"/>
      <c r="BD1406" s="169"/>
      <c r="BE1406" s="169"/>
      <c r="BF1406" s="169"/>
      <c r="BG1406" s="169"/>
      <c r="BH1406" s="169"/>
      <c r="BI1406" s="3"/>
    </row>
    <row r="1407" spans="1:61" ht="66.75" hidden="1" customHeight="1" x14ac:dyDescent="0.2">
      <c r="A1407" s="125" t="s">
        <v>2029</v>
      </c>
      <c r="B1407" s="28" t="s">
        <v>371</v>
      </c>
      <c r="C1407" s="36" t="s">
        <v>37</v>
      </c>
      <c r="D1407" s="37">
        <v>41671</v>
      </c>
      <c r="E1407" s="393"/>
      <c r="F1407" s="37"/>
      <c r="G1407" s="393"/>
      <c r="H1407" s="196"/>
      <c r="I1407" s="349"/>
      <c r="J1407" s="349"/>
      <c r="K1407" s="349"/>
      <c r="L1407" s="28"/>
      <c r="M1407" s="28"/>
      <c r="N1407" s="28"/>
      <c r="O1407" s="28"/>
      <c r="P1407" s="28"/>
      <c r="Q1407" s="28"/>
      <c r="R1407" s="28"/>
      <c r="S1407" s="28"/>
      <c r="T1407" s="36"/>
      <c r="U1407" s="349"/>
      <c r="V1407" s="363"/>
      <c r="W1407" s="363"/>
      <c r="X1407" s="363"/>
      <c r="Y1407" s="363"/>
      <c r="Z1407" s="363"/>
      <c r="AA1407" s="363"/>
      <c r="AB1407" s="363"/>
      <c r="AC1407" s="363"/>
      <c r="AD1407" s="363"/>
      <c r="AE1407" s="363"/>
      <c r="AF1407" s="363"/>
      <c r="AG1407" s="354" t="s">
        <v>202</v>
      </c>
      <c r="AK1407" s="167"/>
      <c r="AL1407" s="166"/>
      <c r="AM1407" s="168"/>
      <c r="AN1407" s="167"/>
      <c r="AO1407" s="167"/>
      <c r="AP1407" s="170"/>
      <c r="AQ1407" s="169"/>
      <c r="AR1407" s="169"/>
      <c r="AS1407" s="169"/>
      <c r="AT1407" s="169"/>
      <c r="AU1407" s="169"/>
      <c r="AV1407" s="169"/>
      <c r="AW1407" s="169"/>
      <c r="AX1407" s="169"/>
      <c r="AY1407" s="169"/>
      <c r="AZ1407" s="169"/>
      <c r="BA1407" s="169"/>
      <c r="BB1407" s="169"/>
      <c r="BC1407" s="169"/>
      <c r="BD1407" s="169"/>
      <c r="BE1407" s="169"/>
      <c r="BF1407" s="169"/>
      <c r="BG1407" s="169"/>
      <c r="BH1407" s="169"/>
      <c r="BI1407" s="3"/>
    </row>
    <row r="1408" spans="1:61" ht="68.25" hidden="1" customHeight="1" x14ac:dyDescent="0.2">
      <c r="A1408" s="125" t="s">
        <v>2029</v>
      </c>
      <c r="B1408" s="28" t="s">
        <v>371</v>
      </c>
      <c r="C1408" s="36" t="s">
        <v>37</v>
      </c>
      <c r="D1408" s="37">
        <v>41672</v>
      </c>
      <c r="E1408" s="30"/>
      <c r="F1408" s="37"/>
      <c r="G1408" s="30"/>
      <c r="H1408" s="196"/>
      <c r="I1408" s="28"/>
      <c r="J1408" s="349"/>
      <c r="K1408" s="349"/>
      <c r="L1408" s="28"/>
      <c r="M1408" s="28"/>
      <c r="N1408" s="28"/>
      <c r="O1408" s="28"/>
      <c r="P1408" s="28"/>
      <c r="Q1408" s="28"/>
      <c r="R1408" s="28"/>
      <c r="S1408" s="28"/>
      <c r="T1408" s="36"/>
      <c r="U1408" s="349"/>
      <c r="V1408" s="363"/>
      <c r="W1408" s="363"/>
      <c r="X1408" s="363"/>
      <c r="Y1408" s="363"/>
      <c r="Z1408" s="363"/>
      <c r="AA1408" s="363"/>
      <c r="AB1408" s="363"/>
      <c r="AC1408" s="363"/>
      <c r="AD1408" s="363"/>
      <c r="AE1408" s="363"/>
      <c r="AF1408" s="363"/>
      <c r="AG1408" s="354" t="s">
        <v>202</v>
      </c>
      <c r="AK1408" s="167"/>
      <c r="AL1408" s="166"/>
      <c r="AM1408" s="168"/>
      <c r="AN1408" s="167"/>
      <c r="AO1408" s="167"/>
      <c r="AP1408" s="170"/>
      <c r="AQ1408" s="169"/>
      <c r="AR1408" s="169"/>
      <c r="AS1408" s="169"/>
      <c r="AT1408" s="169"/>
      <c r="AU1408" s="169"/>
      <c r="AV1408" s="169"/>
      <c r="AW1408" s="169"/>
      <c r="AX1408" s="169"/>
      <c r="AY1408" s="169"/>
      <c r="AZ1408" s="169"/>
      <c r="BA1408" s="169"/>
      <c r="BB1408" s="169"/>
      <c r="BC1408" s="169"/>
      <c r="BD1408" s="169"/>
      <c r="BE1408" s="169"/>
      <c r="BF1408" s="169"/>
      <c r="BG1408" s="169"/>
      <c r="BH1408" s="169"/>
      <c r="BI1408" s="3"/>
    </row>
    <row r="1409" spans="1:61" ht="47.25" hidden="1" customHeight="1" x14ac:dyDescent="0.2">
      <c r="A1409" s="125" t="s">
        <v>2029</v>
      </c>
      <c r="B1409" s="28" t="s">
        <v>371</v>
      </c>
      <c r="C1409" s="36" t="s">
        <v>37</v>
      </c>
      <c r="D1409" s="37">
        <v>41673</v>
      </c>
      <c r="E1409" s="814"/>
      <c r="F1409" s="37"/>
      <c r="G1409" s="30"/>
      <c r="H1409" s="196"/>
      <c r="I1409" s="414"/>
      <c r="J1409" s="28"/>
      <c r="K1409" s="28"/>
      <c r="L1409" s="28"/>
      <c r="M1409" s="28"/>
      <c r="N1409" s="28"/>
      <c r="O1409" s="28"/>
      <c r="P1409" s="28"/>
      <c r="Q1409" s="414"/>
      <c r="R1409" s="28"/>
      <c r="S1409" s="28"/>
      <c r="T1409" s="36"/>
      <c r="U1409" s="28"/>
      <c r="V1409" s="363"/>
      <c r="W1409" s="363"/>
      <c r="X1409" s="363"/>
      <c r="Y1409" s="363"/>
      <c r="Z1409" s="363"/>
      <c r="AA1409" s="363"/>
      <c r="AB1409" s="363"/>
      <c r="AC1409" s="363"/>
      <c r="AD1409" s="363"/>
      <c r="AE1409" s="363"/>
      <c r="AF1409" s="363"/>
      <c r="AG1409" s="354" t="s">
        <v>202</v>
      </c>
      <c r="AK1409" s="167"/>
      <c r="AL1409" s="166"/>
      <c r="AM1409" s="168"/>
      <c r="AN1409" s="167"/>
      <c r="AO1409" s="167"/>
      <c r="AP1409" s="170"/>
      <c r="AQ1409" s="169"/>
      <c r="AR1409" s="169"/>
      <c r="AS1409" s="169"/>
      <c r="AT1409" s="169"/>
      <c r="AU1409" s="169"/>
      <c r="AV1409" s="169"/>
      <c r="AW1409" s="169"/>
      <c r="AX1409" s="169"/>
      <c r="AY1409" s="169"/>
      <c r="AZ1409" s="169"/>
      <c r="BA1409" s="169"/>
      <c r="BB1409" s="169"/>
      <c r="BC1409" s="169"/>
      <c r="BD1409" s="169"/>
      <c r="BE1409" s="169"/>
      <c r="BF1409" s="169"/>
      <c r="BG1409" s="169"/>
      <c r="BH1409" s="169"/>
      <c r="BI1409" s="3"/>
    </row>
    <row r="1410" spans="1:61" ht="49.5" hidden="1" customHeight="1" x14ac:dyDescent="0.2">
      <c r="A1410" s="125" t="s">
        <v>2029</v>
      </c>
      <c r="B1410" s="28" t="s">
        <v>371</v>
      </c>
      <c r="C1410" s="36" t="s">
        <v>37</v>
      </c>
      <c r="D1410" s="37">
        <v>41674</v>
      </c>
      <c r="E1410" s="814"/>
      <c r="F1410" s="37"/>
      <c r="G1410" s="814"/>
      <c r="H1410" s="196"/>
      <c r="J1410" s="349"/>
      <c r="K1410" s="349"/>
      <c r="L1410" s="28"/>
      <c r="M1410" s="28"/>
      <c r="N1410" s="28"/>
      <c r="O1410" s="28"/>
      <c r="P1410" s="28"/>
      <c r="Q1410" s="1696"/>
      <c r="R1410" s="28"/>
      <c r="S1410" s="28"/>
      <c r="T1410" s="36"/>
      <c r="U1410" s="349"/>
      <c r="V1410" s="363"/>
      <c r="W1410" s="363"/>
      <c r="X1410" s="363"/>
      <c r="Y1410" s="363"/>
      <c r="Z1410" s="363"/>
      <c r="AA1410" s="363"/>
      <c r="AB1410" s="363"/>
      <c r="AC1410" s="363"/>
      <c r="AD1410" s="363"/>
      <c r="AE1410" s="363"/>
      <c r="AF1410" s="363"/>
      <c r="AG1410" s="354" t="s">
        <v>202</v>
      </c>
      <c r="AK1410" s="167"/>
      <c r="AL1410" s="166"/>
      <c r="AM1410" s="168"/>
      <c r="AN1410" s="167"/>
      <c r="AO1410" s="167"/>
      <c r="AP1410" s="170"/>
      <c r="AQ1410" s="169"/>
      <c r="AR1410" s="169"/>
      <c r="AS1410" s="169"/>
      <c r="AT1410" s="169"/>
      <c r="AU1410" s="169"/>
      <c r="AV1410" s="169"/>
      <c r="AW1410" s="169"/>
      <c r="AX1410" s="169"/>
      <c r="AY1410" s="169"/>
      <c r="AZ1410" s="169"/>
      <c r="BA1410" s="169"/>
      <c r="BB1410" s="169"/>
      <c r="BC1410" s="169"/>
      <c r="BD1410" s="169"/>
      <c r="BE1410" s="169"/>
      <c r="BF1410" s="169"/>
      <c r="BG1410" s="169"/>
      <c r="BH1410" s="169"/>
      <c r="BI1410" s="3"/>
    </row>
    <row r="1411" spans="1:61" ht="34.5" hidden="1" customHeight="1" x14ac:dyDescent="0.2">
      <c r="A1411" s="125" t="s">
        <v>2029</v>
      </c>
      <c r="B1411" s="28" t="s">
        <v>371</v>
      </c>
      <c r="C1411" s="36" t="s">
        <v>37</v>
      </c>
      <c r="D1411" s="37">
        <v>41675</v>
      </c>
      <c r="E1411" s="38">
        <v>0.50486111111111109</v>
      </c>
      <c r="F1411" s="37">
        <v>41675</v>
      </c>
      <c r="G1411" s="38">
        <v>0.51388888888888895</v>
      </c>
      <c r="H1411" s="194">
        <v>9.0277777777777787E-3</v>
      </c>
      <c r="I1411" s="36">
        <v>67</v>
      </c>
      <c r="J1411" s="350" t="s">
        <v>372</v>
      </c>
      <c r="K1411" s="350" t="s">
        <v>133</v>
      </c>
      <c r="L1411" s="36" t="s">
        <v>128</v>
      </c>
      <c r="M1411" s="350" t="s">
        <v>1013</v>
      </c>
      <c r="N1411" s="36">
        <v>35</v>
      </c>
      <c r="O1411" s="36" t="s">
        <v>66</v>
      </c>
      <c r="P1411" s="350" t="s">
        <v>1014</v>
      </c>
      <c r="Q1411" s="939" t="s">
        <v>1015</v>
      </c>
      <c r="R1411" s="36">
        <v>3.6</v>
      </c>
      <c r="S1411" s="36">
        <v>4.0999999999999996</v>
      </c>
      <c r="T1411" s="36">
        <f>R1411+S1411</f>
        <v>7.6999999999999993</v>
      </c>
      <c r="U1411" s="36" t="s">
        <v>75</v>
      </c>
      <c r="V1411" s="218">
        <v>1987</v>
      </c>
      <c r="W1411" s="218" t="s">
        <v>2540</v>
      </c>
      <c r="X1411" s="218"/>
      <c r="Y1411" s="218" t="s">
        <v>2648</v>
      </c>
      <c r="Z1411" s="218"/>
      <c r="AA1411" s="1418">
        <v>41913</v>
      </c>
      <c r="AB1411" s="218">
        <v>0</v>
      </c>
      <c r="AC1411" s="673">
        <v>41557</v>
      </c>
      <c r="AD1411" s="42" t="s">
        <v>51</v>
      </c>
      <c r="AE1411" s="218"/>
      <c r="AF1411" s="218"/>
      <c r="AG1411" s="354" t="s">
        <v>202</v>
      </c>
      <c r="AK1411" s="167"/>
      <c r="AL1411" s="166"/>
      <c r="AM1411" s="168"/>
      <c r="AN1411" s="167"/>
      <c r="AO1411" s="167"/>
      <c r="AP1411" s="170"/>
      <c r="AQ1411" s="169"/>
      <c r="AR1411" s="169"/>
      <c r="AS1411" s="169"/>
      <c r="AT1411" s="169"/>
      <c r="AU1411" s="169"/>
      <c r="AV1411" s="169"/>
      <c r="AW1411" s="169"/>
      <c r="AX1411" s="169"/>
      <c r="AY1411" s="169"/>
      <c r="AZ1411" s="169"/>
      <c r="BA1411" s="169"/>
      <c r="BB1411" s="169"/>
      <c r="BC1411" s="169"/>
      <c r="BD1411" s="169"/>
      <c r="BE1411" s="169"/>
      <c r="BF1411" s="169"/>
      <c r="BG1411" s="169"/>
      <c r="BH1411" s="169"/>
      <c r="BI1411" s="3"/>
    </row>
    <row r="1412" spans="1:61" ht="36.75" hidden="1" customHeight="1" x14ac:dyDescent="0.2">
      <c r="A1412" s="125" t="s">
        <v>2029</v>
      </c>
      <c r="B1412" s="28" t="s">
        <v>371</v>
      </c>
      <c r="C1412" s="36" t="s">
        <v>37</v>
      </c>
      <c r="D1412" s="37">
        <v>41676</v>
      </c>
      <c r="E1412" s="814"/>
      <c r="F1412" s="37"/>
      <c r="G1412" s="30"/>
      <c r="H1412" s="1198"/>
      <c r="I1412" s="28"/>
      <c r="J1412" s="349"/>
      <c r="K1412" s="349"/>
      <c r="L1412" s="28"/>
      <c r="M1412" s="28"/>
      <c r="N1412" s="28"/>
      <c r="O1412" s="28"/>
      <c r="P1412" s="28"/>
      <c r="Q1412" s="28"/>
      <c r="R1412" s="28"/>
      <c r="S1412" s="28"/>
      <c r="T1412" s="28"/>
      <c r="U1412" s="349"/>
      <c r="V1412" s="363"/>
      <c r="W1412" s="363"/>
      <c r="X1412" s="363"/>
      <c r="Y1412" s="363"/>
      <c r="Z1412" s="363"/>
      <c r="AA1412" s="363"/>
      <c r="AB1412" s="363"/>
      <c r="AC1412" s="363"/>
      <c r="AD1412" s="212"/>
      <c r="AE1412" s="363"/>
      <c r="AF1412" s="363"/>
      <c r="AG1412" s="354" t="s">
        <v>202</v>
      </c>
      <c r="AK1412" s="167"/>
      <c r="AL1412" s="166"/>
      <c r="AM1412" s="168"/>
      <c r="AN1412" s="167"/>
      <c r="AO1412" s="167"/>
      <c r="AP1412" s="170"/>
      <c r="AQ1412" s="169"/>
      <c r="AR1412" s="169"/>
      <c r="AS1412" s="169"/>
      <c r="AT1412" s="169"/>
      <c r="AU1412" s="169"/>
      <c r="AV1412" s="169"/>
      <c r="AW1412" s="169"/>
      <c r="AX1412" s="169"/>
      <c r="AY1412" s="169"/>
      <c r="AZ1412" s="169"/>
      <c r="BA1412" s="169"/>
      <c r="BB1412" s="169"/>
      <c r="BC1412" s="169"/>
      <c r="BD1412" s="169"/>
      <c r="BE1412" s="169"/>
      <c r="BF1412" s="169"/>
      <c r="BG1412" s="169"/>
      <c r="BH1412" s="169"/>
      <c r="BI1412" s="3"/>
    </row>
    <row r="1413" spans="1:61" ht="49.5" hidden="1" customHeight="1" x14ac:dyDescent="0.2">
      <c r="A1413" s="125" t="s">
        <v>2029</v>
      </c>
      <c r="B1413" s="28" t="s">
        <v>371</v>
      </c>
      <c r="C1413" s="36" t="s">
        <v>37</v>
      </c>
      <c r="D1413" s="37">
        <v>41677</v>
      </c>
      <c r="E1413" s="393"/>
      <c r="F1413" s="37"/>
      <c r="G1413" s="30"/>
      <c r="H1413" s="196"/>
      <c r="J1413" s="349"/>
      <c r="K1413" s="349"/>
      <c r="L1413" s="28"/>
      <c r="M1413" s="28"/>
      <c r="N1413" s="28"/>
      <c r="O1413" s="28"/>
      <c r="P1413" s="28"/>
      <c r="Q1413" s="22"/>
      <c r="R1413" s="28"/>
      <c r="S1413" s="28"/>
      <c r="T1413" s="28"/>
      <c r="U1413" s="28"/>
      <c r="V1413" s="363"/>
      <c r="W1413" s="363"/>
      <c r="X1413" s="363"/>
      <c r="Y1413" s="363"/>
      <c r="Z1413" s="363"/>
      <c r="AA1413" s="363"/>
      <c r="AB1413" s="363"/>
      <c r="AC1413" s="363"/>
      <c r="AD1413" s="28"/>
      <c r="AE1413" s="363"/>
      <c r="AF1413" s="363"/>
      <c r="AG1413" s="354" t="s">
        <v>202</v>
      </c>
      <c r="AK1413" s="167"/>
      <c r="AL1413" s="166"/>
      <c r="AM1413" s="168"/>
      <c r="AN1413" s="167"/>
      <c r="AO1413" s="167"/>
      <c r="AP1413" s="170"/>
      <c r="AQ1413" s="169"/>
      <c r="AR1413" s="169"/>
      <c r="AS1413" s="169"/>
      <c r="AT1413" s="169"/>
      <c r="AU1413" s="169"/>
      <c r="AV1413" s="169"/>
      <c r="AW1413" s="169"/>
      <c r="AX1413" s="169"/>
      <c r="AY1413" s="169"/>
      <c r="AZ1413" s="169"/>
      <c r="BA1413" s="169"/>
      <c r="BB1413" s="169"/>
      <c r="BC1413" s="169"/>
      <c r="BD1413" s="169"/>
      <c r="BE1413" s="169"/>
      <c r="BF1413" s="169"/>
      <c r="BG1413" s="169"/>
      <c r="BH1413" s="169"/>
      <c r="BI1413" s="3"/>
    </row>
    <row r="1414" spans="1:61" ht="34.5" hidden="1" customHeight="1" x14ac:dyDescent="0.2">
      <c r="A1414" s="125" t="s">
        <v>2029</v>
      </c>
      <c r="B1414" s="28" t="s">
        <v>371</v>
      </c>
      <c r="C1414" s="36" t="s">
        <v>37</v>
      </c>
      <c r="D1414" s="37">
        <v>41678</v>
      </c>
      <c r="E1414" s="38">
        <v>0.23611111111111113</v>
      </c>
      <c r="F1414" s="37">
        <v>41678</v>
      </c>
      <c r="G1414" s="38">
        <v>0.51041666666666663</v>
      </c>
      <c r="H1414" s="194"/>
      <c r="I1414" s="36">
        <v>3</v>
      </c>
      <c r="J1414" s="350" t="s">
        <v>445</v>
      </c>
      <c r="K1414" s="350"/>
      <c r="L1414" s="36" t="s">
        <v>127</v>
      </c>
      <c r="M1414" s="350" t="s">
        <v>1043</v>
      </c>
      <c r="N1414" s="36">
        <v>0.4</v>
      </c>
      <c r="O1414" s="36" t="s">
        <v>64</v>
      </c>
      <c r="P1414" s="350"/>
      <c r="Q1414" s="218" t="s">
        <v>1044</v>
      </c>
      <c r="R1414" s="36">
        <v>0.9</v>
      </c>
      <c r="S1414" s="36"/>
      <c r="T1414" s="36">
        <v>0.9</v>
      </c>
      <c r="U1414" s="36" t="s">
        <v>86</v>
      </c>
      <c r="V1414" s="36">
        <v>1984</v>
      </c>
      <c r="W1414" s="36" t="s">
        <v>1045</v>
      </c>
      <c r="X1414" s="36" t="s">
        <v>1046</v>
      </c>
      <c r="Y1414" s="39">
        <v>41541</v>
      </c>
      <c r="Z1414" s="36"/>
      <c r="AA1414" s="117">
        <v>41883</v>
      </c>
      <c r="AB1414" s="36">
        <v>0</v>
      </c>
      <c r="AC1414" s="117">
        <v>41609</v>
      </c>
      <c r="AD1414" s="36" t="s">
        <v>59</v>
      </c>
      <c r="AE1414" s="36"/>
      <c r="AF1414" s="36"/>
      <c r="AG1414" s="36"/>
      <c r="AI1414" s="22" t="s">
        <v>387</v>
      </c>
      <c r="AK1414" s="167"/>
      <c r="AL1414" s="166"/>
      <c r="AM1414" s="168"/>
      <c r="AN1414" s="167"/>
      <c r="AO1414" s="167"/>
      <c r="AP1414" s="170"/>
      <c r="AQ1414" s="169"/>
      <c r="AR1414" s="169"/>
      <c r="AS1414" s="169"/>
      <c r="AT1414" s="169"/>
      <c r="AU1414" s="169"/>
      <c r="AV1414" s="169"/>
      <c r="AW1414" s="169"/>
      <c r="AX1414" s="169"/>
      <c r="AY1414" s="169"/>
      <c r="AZ1414" s="169"/>
      <c r="BA1414" s="169"/>
      <c r="BB1414" s="169"/>
      <c r="BC1414" s="169"/>
      <c r="BD1414" s="169"/>
      <c r="BE1414" s="169"/>
      <c r="BF1414" s="169"/>
      <c r="BG1414" s="169"/>
      <c r="BH1414" s="169"/>
      <c r="BI1414" s="3"/>
    </row>
    <row r="1415" spans="1:61" ht="34.5" hidden="1" customHeight="1" x14ac:dyDescent="0.2">
      <c r="A1415" s="36" t="s">
        <v>2029</v>
      </c>
      <c r="B1415" s="28" t="s">
        <v>371</v>
      </c>
      <c r="C1415" s="36" t="s">
        <v>37</v>
      </c>
      <c r="D1415" s="37">
        <v>41679</v>
      </c>
      <c r="E1415" s="30"/>
      <c r="F1415" s="37"/>
      <c r="G1415" s="30"/>
      <c r="H1415" s="196"/>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t="s">
        <v>202</v>
      </c>
      <c r="AK1415" s="167"/>
      <c r="AL1415" s="166"/>
      <c r="AM1415" s="168"/>
      <c r="AN1415" s="167"/>
      <c r="AO1415" s="167"/>
      <c r="AP1415" s="170"/>
      <c r="AQ1415" s="169"/>
      <c r="AR1415" s="169"/>
      <c r="AS1415" s="169"/>
      <c r="AT1415" s="169"/>
      <c r="AU1415" s="169"/>
      <c r="AV1415" s="169"/>
      <c r="AW1415" s="169"/>
      <c r="AX1415" s="169"/>
      <c r="AY1415" s="169"/>
      <c r="AZ1415" s="169"/>
      <c r="BA1415" s="169"/>
      <c r="BB1415" s="169"/>
      <c r="BC1415" s="169"/>
      <c r="BD1415" s="169"/>
      <c r="BE1415" s="169"/>
      <c r="BF1415" s="169"/>
      <c r="BG1415" s="169"/>
      <c r="BH1415" s="169"/>
      <c r="BI1415" s="3"/>
    </row>
    <row r="1416" spans="1:61" s="89" customFormat="1" ht="51" hidden="1" customHeight="1" x14ac:dyDescent="0.2">
      <c r="A1416" s="125" t="s">
        <v>2029</v>
      </c>
      <c r="B1416" s="28" t="s">
        <v>371</v>
      </c>
      <c r="C1416" s="36" t="s">
        <v>37</v>
      </c>
      <c r="D1416" s="37">
        <v>41680</v>
      </c>
      <c r="E1416" s="30"/>
      <c r="F1416" s="37"/>
      <c r="G1416" s="30"/>
      <c r="H1416" s="196"/>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t="s">
        <v>202</v>
      </c>
      <c r="AH1416" s="22"/>
      <c r="AI1416" s="22"/>
      <c r="AJ1416" s="22"/>
    </row>
    <row r="1417" spans="1:61" ht="126" hidden="1" customHeight="1" x14ac:dyDescent="0.2">
      <c r="A1417" s="125" t="s">
        <v>2029</v>
      </c>
      <c r="B1417" s="28" t="s">
        <v>371</v>
      </c>
      <c r="C1417" s="36" t="s">
        <v>37</v>
      </c>
      <c r="D1417" s="37">
        <v>41681</v>
      </c>
      <c r="E1417" s="30"/>
      <c r="F1417" s="37"/>
      <c r="G1417" s="30"/>
      <c r="H1417" s="196"/>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t="s">
        <v>202</v>
      </c>
    </row>
    <row r="1418" spans="1:61" ht="31.5" hidden="1" customHeight="1" x14ac:dyDescent="0.2">
      <c r="A1418" s="125" t="s">
        <v>2029</v>
      </c>
      <c r="B1418" s="28" t="s">
        <v>371</v>
      </c>
      <c r="C1418" s="36" t="s">
        <v>37</v>
      </c>
      <c r="D1418" s="37">
        <v>41682</v>
      </c>
      <c r="E1418" s="30"/>
      <c r="F1418" s="37"/>
      <c r="G1418" s="30"/>
      <c r="H1418" s="196"/>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t="s">
        <v>202</v>
      </c>
    </row>
    <row r="1419" spans="1:61" ht="31.5" hidden="1" customHeight="1" x14ac:dyDescent="0.2">
      <c r="A1419" s="125" t="s">
        <v>2029</v>
      </c>
      <c r="B1419" s="28" t="s">
        <v>371</v>
      </c>
      <c r="C1419" s="36" t="s">
        <v>37</v>
      </c>
      <c r="D1419" s="37">
        <v>41683</v>
      </c>
      <c r="E1419" s="30"/>
      <c r="F1419" s="37"/>
      <c r="G1419" s="30"/>
      <c r="H1419" s="196"/>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t="s">
        <v>202</v>
      </c>
    </row>
    <row r="1420" spans="1:61" ht="63" hidden="1" customHeight="1" x14ac:dyDescent="0.2">
      <c r="A1420" s="125" t="s">
        <v>2029</v>
      </c>
      <c r="B1420" s="65" t="s">
        <v>371</v>
      </c>
      <c r="C1420" s="36" t="s">
        <v>37</v>
      </c>
      <c r="D1420" s="37">
        <v>41684</v>
      </c>
      <c r="E1420" s="30"/>
      <c r="F1420" s="37"/>
      <c r="G1420" s="30"/>
      <c r="H1420" s="196"/>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t="s">
        <v>202</v>
      </c>
    </row>
    <row r="1421" spans="1:61" ht="63" hidden="1" customHeight="1" x14ac:dyDescent="0.2">
      <c r="A1421" s="125" t="s">
        <v>2029</v>
      </c>
      <c r="B1421" s="65" t="s">
        <v>371</v>
      </c>
      <c r="C1421" s="36" t="s">
        <v>37</v>
      </c>
      <c r="D1421" s="37">
        <v>41685</v>
      </c>
      <c r="E1421" s="30"/>
      <c r="F1421" s="37"/>
      <c r="G1421" s="30"/>
      <c r="H1421" s="196"/>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t="s">
        <v>202</v>
      </c>
    </row>
    <row r="1422" spans="1:61" ht="78.75" hidden="1" customHeight="1" x14ac:dyDescent="0.2">
      <c r="A1422" s="125" t="s">
        <v>2029</v>
      </c>
      <c r="B1422" s="65" t="s">
        <v>371</v>
      </c>
      <c r="C1422" s="36" t="s">
        <v>37</v>
      </c>
      <c r="D1422" s="37">
        <v>41686</v>
      </c>
      <c r="E1422" s="30"/>
      <c r="F1422" s="37"/>
      <c r="G1422" s="30"/>
      <c r="H1422" s="196"/>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t="s">
        <v>202</v>
      </c>
    </row>
    <row r="1423" spans="1:61" s="24" customFormat="1" ht="63" hidden="1" customHeight="1" x14ac:dyDescent="0.2">
      <c r="A1423" s="125" t="s">
        <v>2029</v>
      </c>
      <c r="B1423" s="65" t="s">
        <v>371</v>
      </c>
      <c r="C1423" s="36" t="s">
        <v>37</v>
      </c>
      <c r="D1423" s="37">
        <v>41687</v>
      </c>
      <c r="E1423" s="38">
        <v>9.930555555555555E-2</v>
      </c>
      <c r="F1423" s="37">
        <v>41687</v>
      </c>
      <c r="G1423" s="38">
        <v>9.930555555555555E-2</v>
      </c>
      <c r="H1423" s="194">
        <f>G1423-E1423</f>
        <v>0</v>
      </c>
      <c r="I1423" s="36">
        <v>98</v>
      </c>
      <c r="J1423" s="36" t="s">
        <v>1212</v>
      </c>
      <c r="K1423" s="36" t="s">
        <v>135</v>
      </c>
      <c r="L1423" s="36" t="s">
        <v>128</v>
      </c>
      <c r="M1423" s="36" t="s">
        <v>1213</v>
      </c>
      <c r="N1423" s="36">
        <v>35</v>
      </c>
      <c r="O1423" s="36" t="s">
        <v>66</v>
      </c>
      <c r="P1423" s="36" t="s">
        <v>1213</v>
      </c>
      <c r="Q1423" s="36" t="s">
        <v>1214</v>
      </c>
      <c r="R1423" s="146">
        <v>1.6</v>
      </c>
      <c r="S1423" s="146">
        <v>2.8</v>
      </c>
      <c r="T1423" s="146">
        <f>R1423+S1423</f>
        <v>4.4000000000000004</v>
      </c>
      <c r="U1423" s="36" t="s">
        <v>86</v>
      </c>
      <c r="V1423" s="36">
        <v>1990</v>
      </c>
      <c r="W1423" s="36" t="s">
        <v>2540</v>
      </c>
      <c r="X1423" s="36"/>
      <c r="Y1423" s="36" t="s">
        <v>2649</v>
      </c>
      <c r="Z1423" s="36">
        <v>100</v>
      </c>
      <c r="AA1423" s="117">
        <v>42064</v>
      </c>
      <c r="AB1423" s="36">
        <v>0</v>
      </c>
      <c r="AC1423" s="39">
        <v>41678</v>
      </c>
      <c r="AD1423" s="36" t="s">
        <v>50</v>
      </c>
      <c r="AE1423" s="36"/>
      <c r="AF1423" s="36"/>
      <c r="AG1423" s="36"/>
      <c r="AH1423" s="22"/>
      <c r="AI1423" s="22"/>
      <c r="AJ1423" s="3" t="s">
        <v>2261</v>
      </c>
      <c r="AK1423" s="149"/>
      <c r="AL1423" s="150"/>
    </row>
    <row r="1424" spans="1:61" s="24" customFormat="1" ht="47.25" hidden="1" customHeight="1" x14ac:dyDescent="0.2">
      <c r="A1424" s="125" t="s">
        <v>2029</v>
      </c>
      <c r="B1424" s="65" t="s">
        <v>371</v>
      </c>
      <c r="C1424" s="36" t="s">
        <v>37</v>
      </c>
      <c r="D1424" s="37">
        <v>41687</v>
      </c>
      <c r="E1424" s="38">
        <v>0.58819444444444446</v>
      </c>
      <c r="F1424" s="37">
        <v>41687</v>
      </c>
      <c r="G1424" s="38">
        <v>0.58819444444444446</v>
      </c>
      <c r="H1424" s="194">
        <f>G1424-E1424</f>
        <v>0</v>
      </c>
      <c r="I1424" s="36">
        <v>197</v>
      </c>
      <c r="J1424" s="36"/>
      <c r="K1424" s="348" t="s">
        <v>183</v>
      </c>
      <c r="L1424" s="36" t="s">
        <v>130</v>
      </c>
      <c r="M1424" s="36" t="s">
        <v>1215</v>
      </c>
      <c r="N1424" s="36">
        <v>35</v>
      </c>
      <c r="O1424" s="36" t="s">
        <v>66</v>
      </c>
      <c r="P1424" s="36" t="s">
        <v>1215</v>
      </c>
      <c r="Q1424" s="36" t="s">
        <v>1216</v>
      </c>
      <c r="R1424" s="146">
        <v>2.57</v>
      </c>
      <c r="S1424" s="146">
        <v>1.66</v>
      </c>
      <c r="T1424" s="146">
        <f>R1424+S1424</f>
        <v>4.2299999999999995</v>
      </c>
      <c r="U1424" s="36" t="s">
        <v>86</v>
      </c>
      <c r="V1424" s="36">
        <v>1991</v>
      </c>
      <c r="W1424" s="36" t="s">
        <v>2650</v>
      </c>
      <c r="X1424" s="36" t="s">
        <v>889</v>
      </c>
      <c r="Y1424" s="39">
        <v>40830</v>
      </c>
      <c r="Z1424" s="36">
        <v>100</v>
      </c>
      <c r="AA1424" s="117">
        <v>41913</v>
      </c>
      <c r="AB1424" s="36">
        <v>0</v>
      </c>
      <c r="AC1424" s="39">
        <v>41420</v>
      </c>
      <c r="AD1424" s="36" t="s">
        <v>61</v>
      </c>
      <c r="AE1424" s="36"/>
      <c r="AF1424" s="36"/>
      <c r="AG1424" s="36"/>
      <c r="AH1424" s="22"/>
      <c r="AI1424" s="22"/>
      <c r="AJ1424" s="3" t="s">
        <v>2261</v>
      </c>
      <c r="AK1424" s="149"/>
      <c r="AL1424" s="150"/>
    </row>
    <row r="1425" spans="1:38" s="24" customFormat="1" ht="31.5" hidden="1" customHeight="1" x14ac:dyDescent="0.2">
      <c r="A1425" s="125" t="s">
        <v>2029</v>
      </c>
      <c r="B1425" s="65" t="s">
        <v>371</v>
      </c>
      <c r="C1425" s="36" t="s">
        <v>37</v>
      </c>
      <c r="D1425" s="37">
        <v>41688</v>
      </c>
      <c r="E1425" s="38">
        <v>0.59861111111111109</v>
      </c>
      <c r="F1425" s="37">
        <v>41688</v>
      </c>
      <c r="G1425" s="38">
        <v>0.59861111111111109</v>
      </c>
      <c r="H1425" s="194">
        <f>G1425-E1425</f>
        <v>0</v>
      </c>
      <c r="I1425" s="36">
        <v>394</v>
      </c>
      <c r="J1425" s="36"/>
      <c r="K1425" s="348" t="s">
        <v>183</v>
      </c>
      <c r="L1425" s="36" t="s">
        <v>126</v>
      </c>
      <c r="M1425" s="36" t="s">
        <v>1215</v>
      </c>
      <c r="N1425" s="36">
        <v>35</v>
      </c>
      <c r="O1425" s="36" t="s">
        <v>66</v>
      </c>
      <c r="P1425" s="36" t="s">
        <v>1215</v>
      </c>
      <c r="Q1425" s="36" t="s">
        <v>1217</v>
      </c>
      <c r="R1425" s="146">
        <v>28.3</v>
      </c>
      <c r="S1425" s="146">
        <v>10.27</v>
      </c>
      <c r="T1425" s="146">
        <f>R1425+S1425</f>
        <v>38.57</v>
      </c>
      <c r="U1425" s="36" t="s">
        <v>77</v>
      </c>
      <c r="V1425" s="36">
        <v>1991</v>
      </c>
      <c r="W1425" s="36" t="s">
        <v>2650</v>
      </c>
      <c r="X1425" s="36" t="s">
        <v>889</v>
      </c>
      <c r="Y1425" s="39">
        <v>40830</v>
      </c>
      <c r="Z1425" s="36">
        <v>100</v>
      </c>
      <c r="AA1425" s="117">
        <v>41913</v>
      </c>
      <c r="AB1425" s="36">
        <v>0</v>
      </c>
      <c r="AC1425" s="39">
        <v>41420</v>
      </c>
      <c r="AD1425" s="36" t="s">
        <v>61</v>
      </c>
      <c r="AE1425" s="36"/>
      <c r="AF1425" s="36"/>
      <c r="AG1425" s="100"/>
      <c r="AH1425" s="22" t="s">
        <v>388</v>
      </c>
      <c r="AI1425" s="22"/>
      <c r="AJ1425" s="3" t="s">
        <v>2261</v>
      </c>
      <c r="AK1425" s="149"/>
      <c r="AL1425" s="150"/>
    </row>
    <row r="1426" spans="1:38" s="24" customFormat="1" ht="31.5" hidden="1" customHeight="1" x14ac:dyDescent="0.2">
      <c r="A1426" s="125" t="s">
        <v>2029</v>
      </c>
      <c r="B1426" s="65" t="s">
        <v>371</v>
      </c>
      <c r="C1426" s="36" t="s">
        <v>37</v>
      </c>
      <c r="D1426" s="37">
        <v>41688</v>
      </c>
      <c r="E1426" s="38">
        <v>0.59861111111111109</v>
      </c>
      <c r="F1426" s="37">
        <v>41688</v>
      </c>
      <c r="G1426" s="38">
        <v>0.59861111111111109</v>
      </c>
      <c r="H1426" s="194">
        <f>G1426-E1426</f>
        <v>0</v>
      </c>
      <c r="I1426" s="36">
        <v>59</v>
      </c>
      <c r="J1426" s="36"/>
      <c r="K1426" s="350" t="s">
        <v>132</v>
      </c>
      <c r="L1426" s="36" t="s">
        <v>128</v>
      </c>
      <c r="M1426" s="36" t="s">
        <v>1218</v>
      </c>
      <c r="N1426" s="36">
        <v>35</v>
      </c>
      <c r="O1426" s="36" t="s">
        <v>66</v>
      </c>
      <c r="P1426" s="36" t="s">
        <v>1218</v>
      </c>
      <c r="Q1426" s="36" t="s">
        <v>1219</v>
      </c>
      <c r="R1426" s="146">
        <v>1.21</v>
      </c>
      <c r="S1426" s="146">
        <v>2.27</v>
      </c>
      <c r="T1426" s="146">
        <f>R1426+S1426</f>
        <v>3.48</v>
      </c>
      <c r="U1426" s="36" t="s">
        <v>86</v>
      </c>
      <c r="V1426" s="36">
        <v>1986</v>
      </c>
      <c r="W1426" s="36" t="s">
        <v>2540</v>
      </c>
      <c r="X1426" s="36"/>
      <c r="Y1426" s="39">
        <v>40370</v>
      </c>
      <c r="Z1426" s="36">
        <v>100</v>
      </c>
      <c r="AA1426" s="117">
        <v>41821</v>
      </c>
      <c r="AB1426" s="36">
        <v>0</v>
      </c>
      <c r="AC1426" s="39">
        <v>41689</v>
      </c>
      <c r="AD1426" s="36" t="s">
        <v>50</v>
      </c>
      <c r="AE1426" s="36"/>
      <c r="AF1426" s="36"/>
      <c r="AG1426" s="100"/>
      <c r="AH1426" s="22"/>
      <c r="AI1426" s="22"/>
      <c r="AJ1426" s="3" t="s">
        <v>2261</v>
      </c>
      <c r="AK1426" s="149"/>
      <c r="AL1426" s="150"/>
    </row>
    <row r="1427" spans="1:38" s="69" customFormat="1" ht="144.75" hidden="1" customHeight="1" x14ac:dyDescent="0.2">
      <c r="A1427" s="125" t="s">
        <v>2029</v>
      </c>
      <c r="B1427" s="65" t="s">
        <v>371</v>
      </c>
      <c r="C1427" s="36" t="s">
        <v>37</v>
      </c>
      <c r="D1427" s="37">
        <v>41689</v>
      </c>
      <c r="E1427" s="28"/>
      <c r="F1427" s="37"/>
      <c r="G1427" s="28"/>
      <c r="H1427" s="196"/>
      <c r="I1427" s="28"/>
      <c r="J1427" s="28"/>
      <c r="K1427" s="28"/>
      <c r="L1427" s="28"/>
      <c r="M1427" s="28"/>
      <c r="N1427" s="28"/>
      <c r="O1427" s="28"/>
      <c r="P1427" s="28"/>
      <c r="Q1427" s="52"/>
      <c r="R1427" s="99"/>
      <c r="S1427" s="99"/>
      <c r="T1427" s="99"/>
      <c r="U1427" s="36"/>
      <c r="V1427" s="36"/>
      <c r="W1427" s="36"/>
      <c r="X1427" s="36"/>
      <c r="Y1427" s="36"/>
      <c r="Z1427" s="36"/>
      <c r="AA1427" s="36"/>
      <c r="AB1427" s="36"/>
      <c r="AC1427" s="36"/>
      <c r="AD1427" s="36"/>
      <c r="AE1427" s="36"/>
      <c r="AF1427" s="36"/>
      <c r="AG1427" s="100" t="s">
        <v>202</v>
      </c>
      <c r="AH1427" s="22"/>
      <c r="AI1427" s="22"/>
      <c r="AJ1427" s="22"/>
    </row>
    <row r="1428" spans="1:38" ht="283.5" hidden="1" customHeight="1" x14ac:dyDescent="0.2">
      <c r="A1428" s="125" t="s">
        <v>2029</v>
      </c>
      <c r="B1428" s="65" t="s">
        <v>371</v>
      </c>
      <c r="C1428" s="36" t="s">
        <v>37</v>
      </c>
      <c r="D1428" s="37">
        <v>41690</v>
      </c>
      <c r="E1428" s="28"/>
      <c r="F1428" s="37"/>
      <c r="G1428" s="28"/>
      <c r="H1428" s="196"/>
      <c r="I1428" s="28"/>
      <c r="J1428" s="28"/>
      <c r="K1428" s="28"/>
      <c r="L1428" s="28"/>
      <c r="M1428" s="28"/>
      <c r="N1428" s="28"/>
      <c r="O1428" s="28"/>
      <c r="P1428" s="28"/>
      <c r="Q1428" s="52"/>
      <c r="R1428" s="99"/>
      <c r="S1428" s="99"/>
      <c r="T1428" s="99"/>
      <c r="U1428" s="36"/>
      <c r="V1428" s="36"/>
      <c r="W1428" s="36"/>
      <c r="X1428" s="36"/>
      <c r="Y1428" s="36"/>
      <c r="Z1428" s="36"/>
      <c r="AA1428" s="36"/>
      <c r="AB1428" s="36"/>
      <c r="AC1428" s="36"/>
      <c r="AD1428" s="36"/>
      <c r="AE1428" s="36"/>
      <c r="AF1428" s="36"/>
      <c r="AG1428" s="100" t="s">
        <v>202</v>
      </c>
    </row>
    <row r="1429" spans="1:38" ht="31.5" hidden="1" customHeight="1" x14ac:dyDescent="0.2">
      <c r="A1429" s="125" t="s">
        <v>2029</v>
      </c>
      <c r="B1429" s="65" t="s">
        <v>371</v>
      </c>
      <c r="C1429" s="36" t="s">
        <v>37</v>
      </c>
      <c r="D1429" s="37">
        <v>41691</v>
      </c>
      <c r="E1429" s="28"/>
      <c r="F1429" s="37"/>
      <c r="G1429" s="28"/>
      <c r="H1429" s="196"/>
      <c r="I1429" s="28"/>
      <c r="J1429" s="28"/>
      <c r="K1429" s="28"/>
      <c r="L1429" s="28"/>
      <c r="M1429" s="28"/>
      <c r="N1429" s="28"/>
      <c r="O1429" s="28"/>
      <c r="P1429" s="28"/>
      <c r="Q1429" s="52"/>
      <c r="R1429" s="99"/>
      <c r="S1429" s="99"/>
      <c r="T1429" s="99"/>
      <c r="U1429" s="36"/>
      <c r="V1429" s="36"/>
      <c r="W1429" s="36"/>
      <c r="X1429" s="36"/>
      <c r="Y1429" s="36"/>
      <c r="Z1429" s="36"/>
      <c r="AA1429" s="36"/>
      <c r="AB1429" s="36"/>
      <c r="AC1429" s="36"/>
      <c r="AD1429" s="36"/>
      <c r="AE1429" s="36"/>
      <c r="AF1429" s="36"/>
      <c r="AG1429" s="100" t="s">
        <v>202</v>
      </c>
    </row>
    <row r="1430" spans="1:38" ht="31.5" hidden="1" customHeight="1" x14ac:dyDescent="0.2">
      <c r="A1430" s="125" t="s">
        <v>2029</v>
      </c>
      <c r="B1430" s="65" t="s">
        <v>371</v>
      </c>
      <c r="C1430" s="36" t="s">
        <v>37</v>
      </c>
      <c r="D1430" s="37">
        <v>41692</v>
      </c>
      <c r="E1430" s="28"/>
      <c r="F1430" s="37"/>
      <c r="G1430" s="28"/>
      <c r="H1430" s="196"/>
      <c r="I1430" s="28"/>
      <c r="J1430" s="28"/>
      <c r="K1430" s="28"/>
      <c r="L1430" s="28"/>
      <c r="M1430" s="28"/>
      <c r="N1430" s="28"/>
      <c r="O1430" s="28"/>
      <c r="P1430" s="28"/>
      <c r="Q1430" s="52"/>
      <c r="R1430" s="99"/>
      <c r="S1430" s="99"/>
      <c r="T1430" s="99"/>
      <c r="U1430" s="36"/>
      <c r="V1430" s="36"/>
      <c r="W1430" s="36"/>
      <c r="X1430" s="36"/>
      <c r="Y1430" s="36"/>
      <c r="Z1430" s="36"/>
      <c r="AA1430" s="36"/>
      <c r="AB1430" s="36"/>
      <c r="AC1430" s="36"/>
      <c r="AD1430" s="36"/>
      <c r="AE1430" s="36"/>
      <c r="AF1430" s="36"/>
      <c r="AG1430" s="100" t="s">
        <v>202</v>
      </c>
    </row>
    <row r="1431" spans="1:38" s="3" customFormat="1" ht="115.5" hidden="1" customHeight="1" x14ac:dyDescent="0.2">
      <c r="A1431" s="125" t="s">
        <v>2029</v>
      </c>
      <c r="B1431" s="65" t="s">
        <v>371</v>
      </c>
      <c r="C1431" s="36" t="s">
        <v>37</v>
      </c>
      <c r="D1431" s="37">
        <v>41693</v>
      </c>
      <c r="E1431" s="28"/>
      <c r="F1431" s="37"/>
      <c r="G1431" s="28"/>
      <c r="H1431" s="196"/>
      <c r="I1431" s="28"/>
      <c r="J1431" s="28"/>
      <c r="K1431" s="28"/>
      <c r="L1431" s="28"/>
      <c r="M1431" s="28"/>
      <c r="N1431" s="28"/>
      <c r="O1431" s="28"/>
      <c r="P1431" s="28"/>
      <c r="Q1431" s="58"/>
      <c r="R1431" s="99"/>
      <c r="S1431" s="99"/>
      <c r="T1431" s="99"/>
      <c r="U1431" s="36"/>
      <c r="V1431" s="36"/>
      <c r="W1431" s="36"/>
      <c r="X1431" s="36"/>
      <c r="Y1431" s="36"/>
      <c r="Z1431" s="36"/>
      <c r="AA1431" s="36"/>
      <c r="AB1431" s="36"/>
      <c r="AC1431" s="36"/>
      <c r="AD1431" s="36"/>
      <c r="AE1431" s="36"/>
      <c r="AF1431" s="36"/>
      <c r="AG1431" s="100" t="s">
        <v>202</v>
      </c>
      <c r="AH1431" s="22"/>
      <c r="AI1431" s="22"/>
      <c r="AJ1431" s="22"/>
    </row>
    <row r="1432" spans="1:38" s="3" customFormat="1" ht="115.5" hidden="1" customHeight="1" x14ac:dyDescent="0.2">
      <c r="A1432" s="125" t="s">
        <v>2029</v>
      </c>
      <c r="B1432" s="65" t="s">
        <v>371</v>
      </c>
      <c r="C1432" s="36" t="s">
        <v>37</v>
      </c>
      <c r="D1432" s="37">
        <v>41694</v>
      </c>
      <c r="E1432" s="28"/>
      <c r="F1432" s="37"/>
      <c r="G1432" s="28"/>
      <c r="H1432" s="196"/>
      <c r="I1432" s="28"/>
      <c r="J1432" s="28"/>
      <c r="K1432" s="28"/>
      <c r="L1432" s="28"/>
      <c r="M1432" s="28"/>
      <c r="N1432" s="28"/>
      <c r="O1432" s="28"/>
      <c r="P1432" s="28"/>
      <c r="Q1432" s="58"/>
      <c r="R1432" s="99"/>
      <c r="S1432" s="99"/>
      <c r="T1432" s="99"/>
      <c r="U1432" s="36"/>
      <c r="V1432" s="36"/>
      <c r="W1432" s="36"/>
      <c r="X1432" s="36"/>
      <c r="Y1432" s="36"/>
      <c r="Z1432" s="36"/>
      <c r="AA1432" s="36"/>
      <c r="AB1432" s="36"/>
      <c r="AC1432" s="36"/>
      <c r="AD1432" s="36"/>
      <c r="AE1432" s="36"/>
      <c r="AF1432" s="36"/>
      <c r="AG1432" s="100" t="s">
        <v>202</v>
      </c>
      <c r="AH1432" s="22"/>
      <c r="AI1432" s="22"/>
      <c r="AJ1432" s="22"/>
    </row>
    <row r="1433" spans="1:38" s="3" customFormat="1" ht="72" hidden="1" customHeight="1" x14ac:dyDescent="0.2">
      <c r="A1433" s="125" t="s">
        <v>2029</v>
      </c>
      <c r="B1433" s="65" t="s">
        <v>371</v>
      </c>
      <c r="C1433" s="36" t="s">
        <v>37</v>
      </c>
      <c r="D1433" s="37">
        <v>41695</v>
      </c>
      <c r="E1433" s="38">
        <v>0.68055555555555547</v>
      </c>
      <c r="F1433" s="37">
        <v>41695</v>
      </c>
      <c r="G1433" s="38">
        <v>0.70416666666666661</v>
      </c>
      <c r="H1433" s="194">
        <v>1.6666666666666666E-2</v>
      </c>
      <c r="I1433" s="36">
        <v>6</v>
      </c>
      <c r="J1433" s="36" t="s">
        <v>1240</v>
      </c>
      <c r="K1433" s="36" t="s">
        <v>133</v>
      </c>
      <c r="L1433" s="36" t="s">
        <v>128</v>
      </c>
      <c r="M1433" s="36"/>
      <c r="N1433" s="36" t="s">
        <v>103</v>
      </c>
      <c r="O1433" s="36" t="s">
        <v>66</v>
      </c>
      <c r="P1433" s="36" t="s">
        <v>1271</v>
      </c>
      <c r="Q1433" s="42" t="s">
        <v>1272</v>
      </c>
      <c r="R1433" s="36">
        <v>0.5</v>
      </c>
      <c r="S1433" s="36"/>
      <c r="T1433" s="36">
        <f>R1433+S1433</f>
        <v>0.5</v>
      </c>
      <c r="U1433" s="36" t="s">
        <v>86</v>
      </c>
      <c r="V1433" s="36">
        <v>1989</v>
      </c>
      <c r="W1433" s="36" t="s">
        <v>852</v>
      </c>
      <c r="X1433" s="36"/>
      <c r="Y1433" s="39">
        <v>41345</v>
      </c>
      <c r="Z1433" s="36">
        <v>100</v>
      </c>
      <c r="AA1433" s="39">
        <v>41821</v>
      </c>
      <c r="AB1433" s="36"/>
      <c r="AC1433" s="39">
        <v>41295</v>
      </c>
      <c r="AD1433" s="36" t="s">
        <v>56</v>
      </c>
      <c r="AE1433" s="36"/>
      <c r="AF1433" s="36"/>
      <c r="AG1433" s="100"/>
      <c r="AH1433" s="22"/>
      <c r="AI1433" s="22"/>
      <c r="AJ1433" s="22"/>
    </row>
    <row r="1434" spans="1:38" s="3" customFormat="1" ht="47.25" hidden="1" customHeight="1" x14ac:dyDescent="0.2">
      <c r="A1434" s="125" t="s">
        <v>2029</v>
      </c>
      <c r="B1434" s="65" t="s">
        <v>371</v>
      </c>
      <c r="C1434" s="36" t="s">
        <v>37</v>
      </c>
      <c r="D1434" s="37">
        <v>41696</v>
      </c>
      <c r="E1434" s="38">
        <v>0.55347222222222225</v>
      </c>
      <c r="F1434" s="37">
        <v>41696</v>
      </c>
      <c r="G1434" s="38">
        <v>0.56944444444444442</v>
      </c>
      <c r="H1434" s="194">
        <v>1.5972222222222224E-2</v>
      </c>
      <c r="I1434" s="36">
        <v>6</v>
      </c>
      <c r="J1434" s="1"/>
      <c r="K1434" s="36" t="s">
        <v>133</v>
      </c>
      <c r="L1434" s="36" t="s">
        <v>128</v>
      </c>
      <c r="M1434" s="36" t="s">
        <v>1273</v>
      </c>
      <c r="N1434" s="36" t="s">
        <v>103</v>
      </c>
      <c r="O1434" s="36" t="s">
        <v>66</v>
      </c>
      <c r="P1434" s="36" t="s">
        <v>1271</v>
      </c>
      <c r="Q1434" s="36" t="s">
        <v>1274</v>
      </c>
      <c r="R1434" s="36">
        <v>1.1000000000000001</v>
      </c>
      <c r="S1434" s="36"/>
      <c r="T1434" s="36">
        <v>1.1000000000000001</v>
      </c>
      <c r="U1434" s="36" t="s">
        <v>86</v>
      </c>
      <c r="V1434" s="36">
        <v>1989</v>
      </c>
      <c r="W1434" s="36" t="s">
        <v>852</v>
      </c>
      <c r="X1434" s="36"/>
      <c r="Y1434" s="39">
        <v>41345</v>
      </c>
      <c r="Z1434" s="36">
        <v>100</v>
      </c>
      <c r="AA1434" s="39">
        <v>41821</v>
      </c>
      <c r="AB1434" s="36"/>
      <c r="AC1434" s="39">
        <v>41295</v>
      </c>
      <c r="AD1434" s="36" t="s">
        <v>50</v>
      </c>
      <c r="AE1434" s="36"/>
      <c r="AF1434" s="36"/>
      <c r="AG1434" s="100"/>
      <c r="AH1434" s="22"/>
      <c r="AI1434" s="22"/>
      <c r="AJ1434" s="22"/>
    </row>
    <row r="1435" spans="1:38" ht="31.5" hidden="1" customHeight="1" x14ac:dyDescent="0.2">
      <c r="A1435" s="125" t="s">
        <v>2029</v>
      </c>
      <c r="B1435" s="65" t="s">
        <v>371</v>
      </c>
      <c r="C1435" s="36" t="s">
        <v>37</v>
      </c>
      <c r="D1435" s="37">
        <v>41697</v>
      </c>
      <c r="E1435" s="38">
        <v>0.625</v>
      </c>
      <c r="F1435" s="37">
        <v>41697</v>
      </c>
      <c r="G1435" s="38">
        <v>0.75624999999999998</v>
      </c>
      <c r="H1435" s="194">
        <v>0.13125000000000001</v>
      </c>
      <c r="I1435" s="36">
        <v>5</v>
      </c>
      <c r="J1435" s="36" t="s">
        <v>1275</v>
      </c>
      <c r="K1435" s="36" t="s">
        <v>134</v>
      </c>
      <c r="L1435" s="36" t="s">
        <v>128</v>
      </c>
      <c r="M1435" s="36" t="s">
        <v>1276</v>
      </c>
      <c r="N1435" s="36" t="s">
        <v>103</v>
      </c>
      <c r="O1435" s="36" t="s">
        <v>66</v>
      </c>
      <c r="P1435" s="36" t="s">
        <v>1271</v>
      </c>
      <c r="Q1435" s="36" t="s">
        <v>1277</v>
      </c>
      <c r="R1435" s="36">
        <v>2</v>
      </c>
      <c r="S1435" s="36"/>
      <c r="T1435" s="36">
        <v>2</v>
      </c>
      <c r="U1435" s="36" t="s">
        <v>86</v>
      </c>
      <c r="V1435" s="36">
        <v>1987</v>
      </c>
      <c r="W1435" s="36" t="s">
        <v>852</v>
      </c>
      <c r="X1435" s="36"/>
      <c r="Y1435" s="39">
        <v>41235</v>
      </c>
      <c r="Z1435" s="36">
        <v>0</v>
      </c>
      <c r="AA1435" s="39">
        <v>41710</v>
      </c>
      <c r="AB1435" s="36"/>
      <c r="AC1435" s="39">
        <v>41416</v>
      </c>
      <c r="AD1435" s="36" t="s">
        <v>56</v>
      </c>
      <c r="AE1435" s="36"/>
      <c r="AF1435" s="36"/>
      <c r="AG1435" s="100"/>
    </row>
    <row r="1436" spans="1:38" ht="31.5" hidden="1" customHeight="1" x14ac:dyDescent="0.2">
      <c r="A1436" s="125" t="s">
        <v>2029</v>
      </c>
      <c r="B1436" s="28" t="s">
        <v>371</v>
      </c>
      <c r="C1436" s="36" t="s">
        <v>37</v>
      </c>
      <c r="D1436" s="37">
        <v>41698</v>
      </c>
      <c r="E1436" s="38">
        <v>0.13402777777777777</v>
      </c>
      <c r="F1436" s="37" t="s">
        <v>1349</v>
      </c>
      <c r="G1436" s="38">
        <v>0.24305555555555555</v>
      </c>
      <c r="H1436" s="194">
        <v>0.10902777777777778</v>
      </c>
      <c r="I1436" s="36">
        <v>21</v>
      </c>
      <c r="J1436" s="36" t="s">
        <v>1240</v>
      </c>
      <c r="K1436" s="36" t="s">
        <v>134</v>
      </c>
      <c r="L1436" s="36" t="s">
        <v>128</v>
      </c>
      <c r="M1436" s="36" t="s">
        <v>1350</v>
      </c>
      <c r="N1436" s="36" t="s">
        <v>103</v>
      </c>
      <c r="O1436" s="36" t="s">
        <v>66</v>
      </c>
      <c r="P1436" s="36" t="s">
        <v>1351</v>
      </c>
      <c r="Q1436" s="36" t="s">
        <v>1352</v>
      </c>
      <c r="R1436" s="36">
        <v>8.6999999999999993</v>
      </c>
      <c r="S1436" s="36">
        <v>0.4</v>
      </c>
      <c r="T1436" s="36">
        <f>R1436+S1436</f>
        <v>9.1</v>
      </c>
      <c r="U1436" s="36" t="s">
        <v>86</v>
      </c>
      <c r="V1436" s="36">
        <v>1991</v>
      </c>
      <c r="W1436" s="36" t="s">
        <v>852</v>
      </c>
      <c r="X1436" s="36"/>
      <c r="Y1436" s="39">
        <v>41459</v>
      </c>
      <c r="Z1436" s="36">
        <v>100</v>
      </c>
      <c r="AA1436" s="39">
        <v>41824</v>
      </c>
      <c r="AB1436" s="36"/>
      <c r="AC1436" s="39">
        <v>41640</v>
      </c>
      <c r="AD1436" s="36" t="s">
        <v>56</v>
      </c>
      <c r="AE1436" s="36"/>
      <c r="AF1436" s="36"/>
      <c r="AG1436" s="100"/>
    </row>
    <row r="1437" spans="1:38" ht="31.5" hidden="1" customHeight="1" x14ac:dyDescent="0.2">
      <c r="A1437" s="125" t="s">
        <v>2030</v>
      </c>
      <c r="B1437" s="28" t="s">
        <v>371</v>
      </c>
      <c r="C1437" s="36" t="s">
        <v>37</v>
      </c>
      <c r="D1437" s="37">
        <v>41699</v>
      </c>
      <c r="E1437" s="28"/>
      <c r="F1437" s="37"/>
      <c r="G1437" s="28"/>
      <c r="H1437" s="196"/>
      <c r="I1437" s="28"/>
      <c r="J1437" s="28"/>
      <c r="K1437" s="28"/>
      <c r="L1437" s="28"/>
      <c r="M1437" s="28"/>
      <c r="N1437" s="28"/>
      <c r="O1437" s="28"/>
      <c r="P1437" s="28"/>
      <c r="Q1437" s="52"/>
      <c r="R1437" s="99"/>
      <c r="S1437" s="99"/>
      <c r="T1437" s="99"/>
      <c r="U1437" s="36"/>
      <c r="V1437" s="36"/>
      <c r="W1437" s="36"/>
      <c r="X1437" s="36"/>
      <c r="Y1437" s="36"/>
      <c r="Z1437" s="36"/>
      <c r="AA1437" s="36"/>
      <c r="AB1437" s="36"/>
      <c r="AC1437" s="36"/>
      <c r="AD1437" s="36"/>
      <c r="AE1437" s="36"/>
      <c r="AF1437" s="36"/>
      <c r="AG1437" s="100" t="s">
        <v>202</v>
      </c>
    </row>
    <row r="1438" spans="1:38" ht="126" hidden="1" customHeight="1" x14ac:dyDescent="0.2">
      <c r="A1438" s="125" t="s">
        <v>2030</v>
      </c>
      <c r="B1438" s="28" t="s">
        <v>371</v>
      </c>
      <c r="C1438" s="36" t="s">
        <v>37</v>
      </c>
      <c r="D1438" s="37">
        <v>41700</v>
      </c>
      <c r="E1438" s="28"/>
      <c r="F1438" s="37"/>
      <c r="G1438" s="28"/>
      <c r="H1438" s="196"/>
      <c r="I1438" s="28"/>
      <c r="J1438" s="28"/>
      <c r="K1438" s="28"/>
      <c r="L1438" s="28"/>
      <c r="M1438" s="28"/>
      <c r="N1438" s="28"/>
      <c r="O1438" s="28"/>
      <c r="P1438" s="28"/>
      <c r="Q1438" s="52"/>
      <c r="R1438" s="99"/>
      <c r="S1438" s="99"/>
      <c r="T1438" s="99"/>
      <c r="U1438" s="36"/>
      <c r="V1438" s="36"/>
      <c r="W1438" s="36"/>
      <c r="X1438" s="36"/>
      <c r="Y1438" s="36"/>
      <c r="Z1438" s="36"/>
      <c r="AA1438" s="36"/>
      <c r="AB1438" s="36"/>
      <c r="AC1438" s="36"/>
      <c r="AD1438" s="36"/>
      <c r="AE1438" s="36"/>
      <c r="AF1438" s="36"/>
      <c r="AG1438" s="100" t="s">
        <v>202</v>
      </c>
    </row>
    <row r="1439" spans="1:38" ht="47.25" hidden="1" customHeight="1" x14ac:dyDescent="0.2">
      <c r="A1439" s="125" t="s">
        <v>2030</v>
      </c>
      <c r="B1439" s="28" t="s">
        <v>371</v>
      </c>
      <c r="C1439" s="36" t="s">
        <v>37</v>
      </c>
      <c r="D1439" s="37">
        <v>41701</v>
      </c>
      <c r="E1439" s="28"/>
      <c r="F1439" s="37"/>
      <c r="G1439" s="28"/>
      <c r="H1439" s="196"/>
      <c r="I1439" s="28"/>
      <c r="J1439" s="28"/>
      <c r="K1439" s="28"/>
      <c r="L1439" s="28"/>
      <c r="M1439" s="28"/>
      <c r="N1439" s="28"/>
      <c r="O1439" s="28"/>
      <c r="P1439" s="28"/>
      <c r="Q1439" s="52"/>
      <c r="R1439" s="99"/>
      <c r="S1439" s="99"/>
      <c r="T1439" s="99"/>
      <c r="U1439" s="36"/>
      <c r="V1439" s="36"/>
      <c r="W1439" s="36"/>
      <c r="X1439" s="36"/>
      <c r="Y1439" s="36"/>
      <c r="Z1439" s="36"/>
      <c r="AA1439" s="36"/>
      <c r="AB1439" s="36"/>
      <c r="AC1439" s="36"/>
      <c r="AD1439" s="36"/>
      <c r="AE1439" s="36"/>
      <c r="AF1439" s="36"/>
      <c r="AG1439" s="100" t="s">
        <v>202</v>
      </c>
    </row>
    <row r="1440" spans="1:38" ht="47.25" hidden="1" customHeight="1" x14ac:dyDescent="0.2">
      <c r="A1440" s="125" t="s">
        <v>2030</v>
      </c>
      <c r="B1440" s="28" t="s">
        <v>371</v>
      </c>
      <c r="C1440" s="36" t="s">
        <v>37</v>
      </c>
      <c r="D1440" s="37">
        <v>41702</v>
      </c>
      <c r="E1440" s="28"/>
      <c r="F1440" s="37"/>
      <c r="G1440" s="28"/>
      <c r="H1440" s="196"/>
      <c r="I1440" s="28"/>
      <c r="J1440" s="28"/>
      <c r="K1440" s="28"/>
      <c r="L1440" s="28"/>
      <c r="M1440" s="28"/>
      <c r="N1440" s="28"/>
      <c r="O1440" s="28"/>
      <c r="P1440" s="28"/>
      <c r="Q1440" s="52"/>
      <c r="R1440" s="99"/>
      <c r="S1440" s="99"/>
      <c r="T1440" s="99"/>
      <c r="U1440" s="36"/>
      <c r="V1440" s="36"/>
      <c r="W1440" s="36"/>
      <c r="X1440" s="36"/>
      <c r="Y1440" s="36"/>
      <c r="Z1440" s="36"/>
      <c r="AA1440" s="36"/>
      <c r="AB1440" s="36"/>
      <c r="AC1440" s="36"/>
      <c r="AD1440" s="36"/>
      <c r="AE1440" s="36"/>
      <c r="AF1440" s="36"/>
      <c r="AG1440" s="100" t="s">
        <v>202</v>
      </c>
    </row>
    <row r="1441" spans="1:36" ht="90" hidden="1" customHeight="1" x14ac:dyDescent="0.2">
      <c r="A1441" s="125" t="s">
        <v>2030</v>
      </c>
      <c r="B1441" s="28" t="s">
        <v>371</v>
      </c>
      <c r="C1441" s="36" t="s">
        <v>37</v>
      </c>
      <c r="D1441" s="37">
        <v>41703</v>
      </c>
      <c r="E1441" s="28"/>
      <c r="F1441" s="37"/>
      <c r="G1441" s="28"/>
      <c r="H1441" s="196"/>
      <c r="I1441" s="28"/>
      <c r="J1441" s="28"/>
      <c r="K1441" s="28"/>
      <c r="L1441" s="28"/>
      <c r="M1441" s="28"/>
      <c r="N1441" s="28"/>
      <c r="O1441" s="28"/>
      <c r="P1441" s="28"/>
      <c r="Q1441" s="52"/>
      <c r="R1441" s="99"/>
      <c r="S1441" s="99"/>
      <c r="T1441" s="99"/>
      <c r="U1441" s="36"/>
      <c r="V1441" s="36"/>
      <c r="W1441" s="36"/>
      <c r="X1441" s="36"/>
      <c r="Y1441" s="36"/>
      <c r="Z1441" s="36"/>
      <c r="AA1441" s="36"/>
      <c r="AB1441" s="36"/>
      <c r="AC1441" s="36"/>
      <c r="AD1441" s="36"/>
      <c r="AE1441" s="36"/>
      <c r="AF1441" s="36"/>
      <c r="AG1441" s="100" t="s">
        <v>202</v>
      </c>
    </row>
    <row r="1442" spans="1:36" ht="94.5" hidden="1" customHeight="1" x14ac:dyDescent="0.2">
      <c r="A1442" s="125" t="s">
        <v>2030</v>
      </c>
      <c r="B1442" s="28" t="s">
        <v>371</v>
      </c>
      <c r="C1442" s="36" t="s">
        <v>37</v>
      </c>
      <c r="D1442" s="37">
        <v>41704</v>
      </c>
      <c r="E1442" s="28"/>
      <c r="F1442" s="37"/>
      <c r="G1442" s="28"/>
      <c r="H1442" s="196"/>
      <c r="I1442" s="28"/>
      <c r="J1442" s="28"/>
      <c r="K1442" s="28"/>
      <c r="L1442" s="28"/>
      <c r="M1442" s="28"/>
      <c r="N1442" s="28"/>
      <c r="O1442" s="28"/>
      <c r="P1442" s="28"/>
      <c r="Q1442" s="52"/>
      <c r="R1442" s="99"/>
      <c r="S1442" s="99"/>
      <c r="T1442" s="99"/>
      <c r="U1442" s="36"/>
      <c r="V1442" s="36"/>
      <c r="W1442" s="36"/>
      <c r="X1442" s="36"/>
      <c r="Y1442" s="36"/>
      <c r="Z1442" s="36"/>
      <c r="AA1442" s="36"/>
      <c r="AB1442" s="36"/>
      <c r="AC1442" s="36"/>
      <c r="AD1442" s="36"/>
      <c r="AE1442" s="36"/>
      <c r="AF1442" s="36"/>
      <c r="AG1442" s="100"/>
    </row>
    <row r="1443" spans="1:36" ht="122.25" hidden="1" customHeight="1" x14ac:dyDescent="0.2">
      <c r="A1443" s="125" t="s">
        <v>2030</v>
      </c>
      <c r="B1443" s="28" t="s">
        <v>371</v>
      </c>
      <c r="C1443" s="36" t="s">
        <v>37</v>
      </c>
      <c r="D1443" s="37">
        <v>41705</v>
      </c>
      <c r="E1443" s="28"/>
      <c r="F1443" s="37"/>
      <c r="G1443" s="28"/>
      <c r="H1443" s="196"/>
      <c r="I1443" s="28"/>
      <c r="J1443" s="28"/>
      <c r="K1443" s="28"/>
      <c r="L1443" s="28"/>
      <c r="M1443" s="28"/>
      <c r="N1443" s="28"/>
      <c r="O1443" s="28"/>
      <c r="P1443" s="28"/>
      <c r="Q1443" s="52"/>
      <c r="R1443" s="99"/>
      <c r="S1443" s="99"/>
      <c r="T1443" s="99"/>
      <c r="U1443" s="36"/>
      <c r="V1443" s="36"/>
      <c r="W1443" s="36"/>
      <c r="X1443" s="36"/>
      <c r="Y1443" s="36"/>
      <c r="Z1443" s="36"/>
      <c r="AA1443" s="36"/>
      <c r="AB1443" s="36"/>
      <c r="AC1443" s="36"/>
      <c r="AD1443" s="36"/>
      <c r="AE1443" s="36"/>
      <c r="AF1443" s="36"/>
      <c r="AG1443" s="100"/>
    </row>
    <row r="1444" spans="1:36" ht="31.5" hidden="1" customHeight="1" x14ac:dyDescent="0.2">
      <c r="A1444" s="125" t="s">
        <v>2030</v>
      </c>
      <c r="B1444" s="28" t="s">
        <v>371</v>
      </c>
      <c r="C1444" s="36" t="s">
        <v>37</v>
      </c>
      <c r="D1444" s="37">
        <v>41706</v>
      </c>
      <c r="E1444" s="28"/>
      <c r="F1444" s="37"/>
      <c r="G1444" s="28"/>
      <c r="H1444" s="196"/>
      <c r="I1444" s="28"/>
      <c r="J1444" s="28"/>
      <c r="K1444" s="28"/>
      <c r="L1444" s="28"/>
      <c r="M1444" s="28"/>
      <c r="N1444" s="28"/>
      <c r="O1444" s="28"/>
      <c r="P1444" s="28"/>
      <c r="Q1444" s="52"/>
      <c r="R1444" s="99"/>
      <c r="S1444" s="99"/>
      <c r="T1444" s="99"/>
      <c r="U1444" s="36"/>
      <c r="V1444" s="36"/>
      <c r="W1444" s="36"/>
      <c r="X1444" s="36"/>
      <c r="Y1444" s="36"/>
      <c r="Z1444" s="36"/>
      <c r="AA1444" s="36"/>
      <c r="AB1444" s="36"/>
      <c r="AC1444" s="36"/>
      <c r="AD1444" s="36"/>
      <c r="AE1444" s="36"/>
      <c r="AF1444" s="36"/>
      <c r="AG1444" s="100"/>
    </row>
    <row r="1445" spans="1:36" ht="31.5" hidden="1" customHeight="1" x14ac:dyDescent="0.2">
      <c r="A1445" s="125" t="s">
        <v>2030</v>
      </c>
      <c r="B1445" s="28" t="s">
        <v>371</v>
      </c>
      <c r="C1445" s="36" t="s">
        <v>37</v>
      </c>
      <c r="D1445" s="37">
        <v>41707</v>
      </c>
      <c r="E1445" s="28"/>
      <c r="F1445" s="37"/>
      <c r="G1445" s="28"/>
      <c r="H1445" s="196"/>
      <c r="I1445" s="28"/>
      <c r="J1445" s="28"/>
      <c r="K1445" s="28"/>
      <c r="L1445" s="28"/>
      <c r="M1445" s="28"/>
      <c r="N1445" s="28"/>
      <c r="O1445" s="28"/>
      <c r="P1445" s="28"/>
      <c r="Q1445" s="52"/>
      <c r="R1445" s="99"/>
      <c r="S1445" s="99"/>
      <c r="T1445" s="99"/>
      <c r="U1445" s="36"/>
      <c r="V1445" s="36"/>
      <c r="W1445" s="36"/>
      <c r="X1445" s="36"/>
      <c r="Y1445" s="36"/>
      <c r="Z1445" s="36"/>
      <c r="AA1445" s="36"/>
      <c r="AB1445" s="36"/>
      <c r="AC1445" s="36"/>
      <c r="AD1445" s="36"/>
      <c r="AE1445" s="36"/>
      <c r="AF1445" s="36"/>
      <c r="AG1445" s="100"/>
    </row>
    <row r="1446" spans="1:36" ht="31.5" hidden="1" customHeight="1" x14ac:dyDescent="0.2">
      <c r="A1446" s="125" t="s">
        <v>2030</v>
      </c>
      <c r="B1446" s="28" t="s">
        <v>371</v>
      </c>
      <c r="C1446" s="36" t="s">
        <v>37</v>
      </c>
      <c r="D1446" s="37">
        <v>41708</v>
      </c>
      <c r="E1446" s="38">
        <v>0.64236111111111105</v>
      </c>
      <c r="F1446" s="37">
        <v>41708</v>
      </c>
      <c r="G1446" s="38">
        <v>0.72083333333333333</v>
      </c>
      <c r="H1446" s="194">
        <v>7.8472222222222221E-2</v>
      </c>
      <c r="I1446" s="36">
        <v>7</v>
      </c>
      <c r="J1446" s="36" t="s">
        <v>1491</v>
      </c>
      <c r="K1446" s="36" t="s">
        <v>134</v>
      </c>
      <c r="L1446" s="36" t="s">
        <v>128</v>
      </c>
      <c r="M1446" s="36" t="s">
        <v>1492</v>
      </c>
      <c r="N1446" s="36" t="s">
        <v>103</v>
      </c>
      <c r="O1446" s="36" t="s">
        <v>66</v>
      </c>
      <c r="P1446" s="36" t="s">
        <v>1271</v>
      </c>
      <c r="Q1446" s="36" t="s">
        <v>1493</v>
      </c>
      <c r="R1446" s="36">
        <v>2.5299999999999998</v>
      </c>
      <c r="S1446" s="36"/>
      <c r="T1446" s="36">
        <f>R1446+S1446</f>
        <v>2.5299999999999998</v>
      </c>
      <c r="U1446" s="36" t="s">
        <v>86</v>
      </c>
      <c r="V1446" s="36">
        <v>1986</v>
      </c>
      <c r="W1446" s="36" t="s">
        <v>852</v>
      </c>
      <c r="X1446" s="36"/>
      <c r="Y1446" s="39">
        <v>41173</v>
      </c>
      <c r="Z1446" s="36">
        <v>100</v>
      </c>
      <c r="AA1446" s="36"/>
      <c r="AB1446" s="36">
        <v>0</v>
      </c>
      <c r="AC1446" s="39">
        <v>41357</v>
      </c>
      <c r="AD1446" s="36" t="s">
        <v>56</v>
      </c>
      <c r="AE1446" s="36"/>
      <c r="AF1446" s="36"/>
      <c r="AG1446" s="36"/>
    </row>
    <row r="1447" spans="1:36" ht="63.75" hidden="1" customHeight="1" x14ac:dyDescent="0.2">
      <c r="A1447" s="125" t="s">
        <v>2030</v>
      </c>
      <c r="B1447" s="28" t="s">
        <v>371</v>
      </c>
      <c r="C1447" s="36" t="s">
        <v>37</v>
      </c>
      <c r="D1447" s="37">
        <v>41709</v>
      </c>
      <c r="E1447" s="28"/>
      <c r="F1447" s="37"/>
      <c r="G1447" s="28"/>
      <c r="H1447" s="196"/>
      <c r="I1447" s="28"/>
      <c r="J1447" s="28"/>
      <c r="K1447" s="28"/>
      <c r="L1447" s="28"/>
      <c r="M1447" s="28"/>
      <c r="N1447" s="28"/>
      <c r="O1447" s="28"/>
      <c r="P1447" s="28"/>
      <c r="Q1447" s="52"/>
      <c r="R1447" s="99"/>
      <c r="S1447" s="99"/>
      <c r="T1447" s="153"/>
      <c r="U1447" s="36"/>
      <c r="V1447" s="36"/>
      <c r="W1447" s="36"/>
      <c r="X1447" s="36"/>
      <c r="Y1447" s="36"/>
      <c r="Z1447" s="36"/>
      <c r="AA1447" s="36"/>
      <c r="AB1447" s="36"/>
      <c r="AC1447" s="36"/>
      <c r="AD1447" s="36"/>
      <c r="AE1447" s="36"/>
      <c r="AF1447" s="36"/>
      <c r="AG1447" s="100" t="s">
        <v>202</v>
      </c>
    </row>
    <row r="1448" spans="1:36" ht="63.75" hidden="1" customHeight="1" x14ac:dyDescent="0.2">
      <c r="A1448" s="125" t="s">
        <v>2030</v>
      </c>
      <c r="B1448" s="28" t="s">
        <v>371</v>
      </c>
      <c r="C1448" s="36" t="s">
        <v>37</v>
      </c>
      <c r="D1448" s="37">
        <v>41710</v>
      </c>
      <c r="E1448" s="28"/>
      <c r="F1448" s="37"/>
      <c r="G1448" s="28"/>
      <c r="H1448" s="196"/>
      <c r="I1448" s="28"/>
      <c r="J1448" s="28"/>
      <c r="K1448" s="28"/>
      <c r="L1448" s="28"/>
      <c r="M1448" s="28"/>
      <c r="N1448" s="28"/>
      <c r="O1448" s="28"/>
      <c r="P1448" s="28"/>
      <c r="Q1448" s="52"/>
      <c r="R1448" s="99"/>
      <c r="S1448" s="99"/>
      <c r="T1448" s="153"/>
      <c r="U1448" s="36"/>
      <c r="V1448" s="36"/>
      <c r="W1448" s="36"/>
      <c r="X1448" s="36"/>
      <c r="Y1448" s="36"/>
      <c r="Z1448" s="36"/>
      <c r="AA1448" s="36"/>
      <c r="AB1448" s="36"/>
      <c r="AC1448" s="36"/>
      <c r="AD1448" s="36"/>
      <c r="AE1448" s="36"/>
      <c r="AF1448" s="36"/>
      <c r="AG1448" s="100" t="s">
        <v>202</v>
      </c>
    </row>
    <row r="1449" spans="1:36" ht="31.5" hidden="1" customHeight="1" x14ac:dyDescent="0.2">
      <c r="A1449" s="125" t="s">
        <v>2030</v>
      </c>
      <c r="B1449" s="28" t="s">
        <v>371</v>
      </c>
      <c r="C1449" s="36" t="s">
        <v>37</v>
      </c>
      <c r="D1449" s="37">
        <v>41711</v>
      </c>
      <c r="E1449" s="28"/>
      <c r="F1449" s="37"/>
      <c r="G1449" s="28"/>
      <c r="H1449" s="196"/>
      <c r="I1449" s="28"/>
      <c r="J1449" s="28"/>
      <c r="K1449" s="28"/>
      <c r="L1449" s="28"/>
      <c r="M1449" s="28"/>
      <c r="N1449" s="28"/>
      <c r="O1449" s="28"/>
      <c r="P1449" s="28"/>
      <c r="Q1449" s="52"/>
      <c r="R1449" s="99"/>
      <c r="S1449" s="99"/>
      <c r="T1449" s="153"/>
      <c r="U1449" s="36"/>
      <c r="V1449" s="36"/>
      <c r="W1449" s="36"/>
      <c r="X1449" s="36"/>
      <c r="Y1449" s="36"/>
      <c r="Z1449" s="36"/>
      <c r="AA1449" s="36"/>
      <c r="AB1449" s="36"/>
      <c r="AC1449" s="36"/>
      <c r="AD1449" s="36"/>
      <c r="AE1449" s="36"/>
      <c r="AF1449" s="36"/>
      <c r="AG1449" s="100" t="s">
        <v>202</v>
      </c>
    </row>
    <row r="1450" spans="1:36" ht="31.5" hidden="1" customHeight="1" x14ac:dyDescent="0.2">
      <c r="A1450" s="125" t="s">
        <v>2030</v>
      </c>
      <c r="B1450" s="28" t="s">
        <v>371</v>
      </c>
      <c r="C1450" s="36" t="s">
        <v>37</v>
      </c>
      <c r="D1450" s="37">
        <v>41712</v>
      </c>
      <c r="E1450" s="28"/>
      <c r="F1450" s="37"/>
      <c r="G1450" s="28"/>
      <c r="H1450" s="196"/>
      <c r="I1450" s="28"/>
      <c r="J1450" s="28"/>
      <c r="K1450" s="28"/>
      <c r="L1450" s="28"/>
      <c r="M1450" s="28"/>
      <c r="N1450" s="28"/>
      <c r="O1450" s="28"/>
      <c r="P1450" s="28"/>
      <c r="Q1450" s="52"/>
      <c r="R1450" s="99"/>
      <c r="S1450" s="99"/>
      <c r="T1450" s="153"/>
      <c r="U1450" s="36"/>
      <c r="V1450" s="36"/>
      <c r="W1450" s="36"/>
      <c r="X1450" s="36"/>
      <c r="Y1450" s="36"/>
      <c r="Z1450" s="36"/>
      <c r="AA1450" s="36"/>
      <c r="AB1450" s="36"/>
      <c r="AC1450" s="36"/>
      <c r="AD1450" s="36"/>
      <c r="AE1450" s="36"/>
      <c r="AF1450" s="36"/>
      <c r="AG1450" s="100" t="s">
        <v>202</v>
      </c>
    </row>
    <row r="1451" spans="1:36" ht="31.5" hidden="1" customHeight="1" x14ac:dyDescent="0.2">
      <c r="A1451" s="125" t="s">
        <v>2030</v>
      </c>
      <c r="B1451" s="28" t="s">
        <v>371</v>
      </c>
      <c r="C1451" s="36" t="s">
        <v>37</v>
      </c>
      <c r="D1451" s="37">
        <v>41713</v>
      </c>
      <c r="E1451" s="28"/>
      <c r="F1451" s="37"/>
      <c r="G1451" s="28"/>
      <c r="H1451" s="196"/>
      <c r="I1451" s="28"/>
      <c r="J1451" s="28"/>
      <c r="K1451" s="28"/>
      <c r="L1451" s="28"/>
      <c r="M1451" s="28"/>
      <c r="N1451" s="28"/>
      <c r="O1451" s="28"/>
      <c r="P1451" s="28"/>
      <c r="Q1451" s="52"/>
      <c r="R1451" s="99"/>
      <c r="S1451" s="99"/>
      <c r="T1451" s="153"/>
      <c r="U1451" s="36"/>
      <c r="V1451" s="36"/>
      <c r="W1451" s="36"/>
      <c r="X1451" s="36"/>
      <c r="Y1451" s="36"/>
      <c r="Z1451" s="36"/>
      <c r="AA1451" s="36"/>
      <c r="AB1451" s="36"/>
      <c r="AC1451" s="36"/>
      <c r="AD1451" s="36"/>
      <c r="AE1451" s="36"/>
      <c r="AF1451" s="36"/>
      <c r="AG1451" s="100" t="s">
        <v>202</v>
      </c>
    </row>
    <row r="1452" spans="1:36" ht="47.25" hidden="1" customHeight="1" x14ac:dyDescent="0.2">
      <c r="A1452" s="125" t="s">
        <v>2030</v>
      </c>
      <c r="B1452" s="28" t="s">
        <v>371</v>
      </c>
      <c r="C1452" s="36" t="s">
        <v>37</v>
      </c>
      <c r="D1452" s="37">
        <v>41714</v>
      </c>
      <c r="E1452" s="28"/>
      <c r="F1452" s="37"/>
      <c r="G1452" s="28"/>
      <c r="H1452" s="196"/>
      <c r="I1452" s="28"/>
      <c r="J1452" s="28"/>
      <c r="K1452" s="28"/>
      <c r="L1452" s="28"/>
      <c r="M1452" s="28"/>
      <c r="N1452" s="28"/>
      <c r="O1452" s="28"/>
      <c r="P1452" s="28"/>
      <c r="Q1452" s="52"/>
      <c r="R1452" s="99"/>
      <c r="S1452" s="99"/>
      <c r="T1452" s="153"/>
      <c r="U1452" s="36"/>
      <c r="V1452" s="36"/>
      <c r="W1452" s="36"/>
      <c r="X1452" s="36"/>
      <c r="Y1452" s="36"/>
      <c r="Z1452" s="36"/>
      <c r="AA1452" s="36"/>
      <c r="AB1452" s="36"/>
      <c r="AC1452" s="36"/>
      <c r="AD1452" s="36"/>
      <c r="AE1452" s="36"/>
      <c r="AF1452" s="36"/>
      <c r="AG1452" s="100" t="s">
        <v>202</v>
      </c>
    </row>
    <row r="1453" spans="1:36" ht="63" hidden="1" customHeight="1" x14ac:dyDescent="0.2">
      <c r="A1453" s="125" t="s">
        <v>2030</v>
      </c>
      <c r="B1453" s="28" t="s">
        <v>371</v>
      </c>
      <c r="C1453" s="36" t="s">
        <v>37</v>
      </c>
      <c r="D1453" s="37">
        <v>41715</v>
      </c>
      <c r="E1453" s="38">
        <v>0.53333333333333333</v>
      </c>
      <c r="F1453" s="37">
        <v>41715</v>
      </c>
      <c r="G1453" s="38">
        <v>0.53333333333333333</v>
      </c>
      <c r="H1453" s="194">
        <v>0</v>
      </c>
      <c r="I1453" s="36">
        <v>363</v>
      </c>
      <c r="J1453" s="36" t="s">
        <v>146</v>
      </c>
      <c r="K1453" s="36" t="s">
        <v>132</v>
      </c>
      <c r="L1453" s="36" t="s">
        <v>125</v>
      </c>
      <c r="M1453" s="36" t="s">
        <v>1841</v>
      </c>
      <c r="N1453" s="36">
        <v>110</v>
      </c>
      <c r="O1453" s="36" t="s">
        <v>66</v>
      </c>
      <c r="P1453" s="36" t="s">
        <v>1841</v>
      </c>
      <c r="Q1453" s="36" t="s">
        <v>1842</v>
      </c>
      <c r="R1453" s="593">
        <v>8.36</v>
      </c>
      <c r="S1453" s="593">
        <v>26.5</v>
      </c>
      <c r="T1453" s="593">
        <v>34.86</v>
      </c>
      <c r="U1453" s="593" t="s">
        <v>2651</v>
      </c>
      <c r="V1453" s="593" t="s">
        <v>2651</v>
      </c>
      <c r="W1453" s="593" t="s">
        <v>2651</v>
      </c>
      <c r="X1453" s="593" t="s">
        <v>2651</v>
      </c>
      <c r="Y1453" s="593" t="s">
        <v>2651</v>
      </c>
      <c r="Z1453" s="593" t="s">
        <v>2651</v>
      </c>
      <c r="AA1453" s="593" t="s">
        <v>2651</v>
      </c>
      <c r="AB1453" s="593" t="s">
        <v>2651</v>
      </c>
      <c r="AC1453" s="593" t="s">
        <v>2651</v>
      </c>
      <c r="AD1453" s="593" t="s">
        <v>55</v>
      </c>
      <c r="AE1453" s="593"/>
      <c r="AF1453" s="593"/>
      <c r="AG1453" s="598"/>
      <c r="AJ1453" s="3" t="s">
        <v>2261</v>
      </c>
    </row>
    <row r="1454" spans="1:36" ht="63" hidden="1" customHeight="1" x14ac:dyDescent="0.2">
      <c r="A1454" s="125" t="s">
        <v>2030</v>
      </c>
      <c r="B1454" s="28" t="s">
        <v>371</v>
      </c>
      <c r="C1454" s="36" t="s">
        <v>37</v>
      </c>
      <c r="D1454" s="37">
        <v>41715</v>
      </c>
      <c r="E1454" s="38">
        <v>0.58888888888888891</v>
      </c>
      <c r="F1454" s="37">
        <v>41715</v>
      </c>
      <c r="G1454" s="38">
        <v>0.58888888888888891</v>
      </c>
      <c r="H1454" s="194">
        <v>0</v>
      </c>
      <c r="I1454" s="36">
        <v>48</v>
      </c>
      <c r="J1454" s="36" t="s">
        <v>146</v>
      </c>
      <c r="K1454" s="36" t="s">
        <v>132</v>
      </c>
      <c r="L1454" s="36" t="s">
        <v>128</v>
      </c>
      <c r="M1454" s="36" t="s">
        <v>1843</v>
      </c>
      <c r="N1454" s="36">
        <v>35</v>
      </c>
      <c r="O1454" s="36" t="s">
        <v>66</v>
      </c>
      <c r="P1454" s="36" t="s">
        <v>1843</v>
      </c>
      <c r="Q1454" s="36" t="s">
        <v>1842</v>
      </c>
      <c r="R1454" s="593">
        <v>0.78</v>
      </c>
      <c r="S1454" s="593"/>
      <c r="T1454" s="593">
        <f>R1454+S1454</f>
        <v>0.78</v>
      </c>
      <c r="U1454" s="593" t="s">
        <v>86</v>
      </c>
      <c r="V1454" s="593">
        <v>1987</v>
      </c>
      <c r="W1454" s="593" t="s">
        <v>2540</v>
      </c>
      <c r="X1454" s="593"/>
      <c r="Y1454" s="39">
        <v>41349</v>
      </c>
      <c r="Z1454" s="593">
        <v>100</v>
      </c>
      <c r="AA1454" s="737">
        <v>42064</v>
      </c>
      <c r="AB1454" s="593">
        <v>0</v>
      </c>
      <c r="AC1454" s="614">
        <v>41675</v>
      </c>
      <c r="AD1454" s="593" t="s">
        <v>49</v>
      </c>
      <c r="AE1454" s="593"/>
      <c r="AF1454" s="593"/>
      <c r="AG1454" s="598"/>
      <c r="AJ1454" s="3" t="s">
        <v>2261</v>
      </c>
    </row>
    <row r="1455" spans="1:36" ht="94.5" hidden="1" customHeight="1" x14ac:dyDescent="0.2">
      <c r="A1455" s="125" t="s">
        <v>2030</v>
      </c>
      <c r="B1455" s="28" t="s">
        <v>371</v>
      </c>
      <c r="C1455" s="36" t="s">
        <v>37</v>
      </c>
      <c r="D1455" s="37">
        <v>41716</v>
      </c>
      <c r="E1455" s="28"/>
      <c r="F1455" s="37"/>
      <c r="G1455" s="28"/>
      <c r="H1455" s="196"/>
      <c r="I1455" s="28"/>
      <c r="J1455" s="28"/>
      <c r="K1455" s="28"/>
      <c r="L1455" s="28"/>
      <c r="M1455" s="28"/>
      <c r="N1455" s="28"/>
      <c r="O1455" s="28"/>
      <c r="P1455" s="28"/>
      <c r="Q1455" s="52"/>
      <c r="R1455" s="99"/>
      <c r="S1455" s="99"/>
      <c r="T1455" s="153"/>
      <c r="U1455" s="36"/>
      <c r="V1455" s="36"/>
      <c r="W1455" s="36"/>
      <c r="X1455" s="36"/>
      <c r="Y1455" s="36"/>
      <c r="Z1455" s="36"/>
      <c r="AA1455" s="36"/>
      <c r="AB1455" s="36"/>
      <c r="AC1455" s="36"/>
      <c r="AD1455" s="36"/>
      <c r="AE1455" s="36"/>
      <c r="AF1455" s="36"/>
      <c r="AG1455" s="100" t="s">
        <v>202</v>
      </c>
    </row>
    <row r="1456" spans="1:36" ht="31.5" hidden="1" customHeight="1" x14ac:dyDescent="0.2">
      <c r="A1456" s="125" t="s">
        <v>2030</v>
      </c>
      <c r="B1456" s="28" t="s">
        <v>371</v>
      </c>
      <c r="C1456" s="36" t="s">
        <v>37</v>
      </c>
      <c r="D1456" s="37">
        <v>41717</v>
      </c>
      <c r="E1456" s="28"/>
      <c r="F1456" s="37"/>
      <c r="G1456" s="28"/>
      <c r="H1456" s="196"/>
      <c r="I1456" s="28"/>
      <c r="J1456" s="28"/>
      <c r="K1456" s="28"/>
      <c r="L1456" s="28"/>
      <c r="M1456" s="28"/>
      <c r="N1456" s="28"/>
      <c r="O1456" s="28"/>
      <c r="P1456" s="28"/>
      <c r="Q1456" s="52"/>
      <c r="R1456" s="99"/>
      <c r="S1456" s="99"/>
      <c r="T1456" s="99"/>
      <c r="U1456" s="36"/>
      <c r="V1456" s="36"/>
      <c r="W1456" s="36"/>
      <c r="X1456" s="36"/>
      <c r="Y1456" s="36"/>
      <c r="Z1456" s="36"/>
      <c r="AA1456" s="36"/>
      <c r="AB1456" s="36"/>
      <c r="AC1456" s="36"/>
      <c r="AD1456" s="36"/>
      <c r="AE1456" s="36"/>
      <c r="AF1456" s="36"/>
      <c r="AG1456" s="100" t="s">
        <v>202</v>
      </c>
    </row>
    <row r="1457" spans="1:33" ht="31.5" hidden="1" customHeight="1" x14ac:dyDescent="0.2">
      <c r="A1457" s="125" t="s">
        <v>2030</v>
      </c>
      <c r="B1457" s="28" t="s">
        <v>371</v>
      </c>
      <c r="C1457" s="36" t="s">
        <v>37</v>
      </c>
      <c r="D1457" s="37">
        <v>41718</v>
      </c>
      <c r="E1457" s="28"/>
      <c r="F1457" s="37"/>
      <c r="G1457" s="28"/>
      <c r="H1457" s="196"/>
      <c r="I1457" s="28"/>
      <c r="J1457" s="28"/>
      <c r="K1457" s="28"/>
      <c r="L1457" s="28"/>
      <c r="M1457" s="28"/>
      <c r="N1457" s="28"/>
      <c r="O1457" s="28"/>
      <c r="P1457" s="28"/>
      <c r="Q1457" s="52"/>
      <c r="R1457" s="99"/>
      <c r="S1457" s="99"/>
      <c r="T1457" s="99"/>
      <c r="U1457" s="36"/>
      <c r="V1457" s="36"/>
      <c r="W1457" s="36"/>
      <c r="X1457" s="36"/>
      <c r="Y1457" s="36"/>
      <c r="Z1457" s="36"/>
      <c r="AA1457" s="36"/>
      <c r="AB1457" s="36"/>
      <c r="AC1457" s="36"/>
      <c r="AD1457" s="36"/>
      <c r="AE1457" s="36"/>
      <c r="AF1457" s="36"/>
      <c r="AG1457" s="100"/>
    </row>
    <row r="1458" spans="1:33" ht="31.5" hidden="1" customHeight="1" x14ac:dyDescent="0.2">
      <c r="A1458" s="125" t="s">
        <v>2030</v>
      </c>
      <c r="B1458" s="28" t="s">
        <v>371</v>
      </c>
      <c r="C1458" s="36" t="s">
        <v>37</v>
      </c>
      <c r="D1458" s="37">
        <v>41719</v>
      </c>
      <c r="E1458" s="28"/>
      <c r="F1458" s="37"/>
      <c r="G1458" s="28"/>
      <c r="H1458" s="196"/>
      <c r="I1458" s="28"/>
      <c r="J1458" s="28"/>
      <c r="K1458" s="28"/>
      <c r="L1458" s="28"/>
      <c r="M1458" s="28"/>
      <c r="N1458" s="28"/>
      <c r="O1458" s="28"/>
      <c r="P1458" s="28"/>
      <c r="Q1458" s="52"/>
      <c r="R1458" s="99"/>
      <c r="S1458" s="99"/>
      <c r="T1458" s="99"/>
      <c r="U1458" s="36"/>
      <c r="V1458" s="36"/>
      <c r="W1458" s="36"/>
      <c r="X1458" s="36"/>
      <c r="Y1458" s="36"/>
      <c r="Z1458" s="36"/>
      <c r="AA1458" s="36"/>
      <c r="AB1458" s="36"/>
      <c r="AC1458" s="36"/>
      <c r="AD1458" s="36"/>
      <c r="AE1458" s="36"/>
      <c r="AF1458" s="36"/>
      <c r="AG1458" s="100" t="s">
        <v>202</v>
      </c>
    </row>
    <row r="1459" spans="1:33" ht="31.5" hidden="1" customHeight="1" x14ac:dyDescent="0.2">
      <c r="A1459" s="125" t="s">
        <v>2030</v>
      </c>
      <c r="B1459" s="28" t="s">
        <v>371</v>
      </c>
      <c r="C1459" s="36" t="s">
        <v>37</v>
      </c>
      <c r="D1459" s="37">
        <v>41720</v>
      </c>
      <c r="E1459" s="28"/>
      <c r="F1459" s="37"/>
      <c r="G1459" s="28"/>
      <c r="H1459" s="196"/>
      <c r="I1459" s="28"/>
      <c r="J1459" s="28"/>
      <c r="K1459" s="28"/>
      <c r="L1459" s="28"/>
      <c r="M1459" s="28"/>
      <c r="N1459" s="28"/>
      <c r="O1459" s="28"/>
      <c r="P1459" s="28"/>
      <c r="Q1459" s="52"/>
      <c r="R1459" s="597"/>
      <c r="S1459" s="597"/>
      <c r="T1459" s="597"/>
      <c r="U1459" s="593"/>
      <c r="V1459" s="593"/>
      <c r="W1459" s="593"/>
      <c r="X1459" s="593"/>
      <c r="Y1459" s="593"/>
      <c r="Z1459" s="593"/>
      <c r="AA1459" s="593"/>
      <c r="AB1459" s="593"/>
      <c r="AC1459" s="593"/>
      <c r="AD1459" s="593"/>
      <c r="AE1459" s="593"/>
      <c r="AF1459" s="593"/>
      <c r="AG1459" s="100" t="s">
        <v>202</v>
      </c>
    </row>
    <row r="1460" spans="1:33" ht="31.5" hidden="1" customHeight="1" x14ac:dyDescent="0.2">
      <c r="A1460" s="125" t="s">
        <v>2030</v>
      </c>
      <c r="B1460" s="28" t="s">
        <v>371</v>
      </c>
      <c r="C1460" s="36" t="s">
        <v>37</v>
      </c>
      <c r="D1460" s="37">
        <v>41721</v>
      </c>
      <c r="E1460" s="28"/>
      <c r="F1460" s="37"/>
      <c r="G1460" s="28"/>
      <c r="H1460" s="196"/>
      <c r="I1460" s="28"/>
      <c r="J1460" s="28"/>
      <c r="K1460" s="28"/>
      <c r="L1460" s="28"/>
      <c r="M1460" s="28"/>
      <c r="N1460" s="28"/>
      <c r="O1460" s="28"/>
      <c r="P1460" s="28"/>
      <c r="Q1460" s="52"/>
      <c r="R1460" s="597"/>
      <c r="S1460" s="597"/>
      <c r="T1460" s="597"/>
      <c r="U1460" s="593"/>
      <c r="V1460" s="593"/>
      <c r="W1460" s="593"/>
      <c r="X1460" s="593"/>
      <c r="Y1460" s="593"/>
      <c r="Z1460" s="593"/>
      <c r="AA1460" s="593"/>
      <c r="AB1460" s="593"/>
      <c r="AC1460" s="593"/>
      <c r="AD1460" s="593"/>
      <c r="AE1460" s="593"/>
      <c r="AF1460" s="593"/>
      <c r="AG1460" s="100" t="s">
        <v>202</v>
      </c>
    </row>
    <row r="1461" spans="1:33" ht="31.5" hidden="1" customHeight="1" x14ac:dyDescent="0.2">
      <c r="A1461" s="125" t="s">
        <v>2030</v>
      </c>
      <c r="B1461" s="28" t="s">
        <v>371</v>
      </c>
      <c r="C1461" s="36" t="s">
        <v>37</v>
      </c>
      <c r="D1461" s="37">
        <v>41722</v>
      </c>
      <c r="E1461" s="28"/>
      <c r="F1461" s="37"/>
      <c r="G1461" s="28"/>
      <c r="H1461" s="196"/>
      <c r="I1461" s="28"/>
      <c r="J1461" s="28"/>
      <c r="K1461" s="28"/>
      <c r="L1461" s="28"/>
      <c r="M1461" s="28"/>
      <c r="N1461" s="28"/>
      <c r="O1461" s="28"/>
      <c r="P1461" s="28"/>
      <c r="Q1461" s="52"/>
      <c r="R1461" s="597"/>
      <c r="S1461" s="597"/>
      <c r="T1461" s="597"/>
      <c r="U1461" s="593"/>
      <c r="V1461" s="593"/>
      <c r="W1461" s="593"/>
      <c r="X1461" s="593"/>
      <c r="Y1461" s="593"/>
      <c r="Z1461" s="593"/>
      <c r="AA1461" s="593"/>
      <c r="AB1461" s="593"/>
      <c r="AC1461" s="593"/>
      <c r="AD1461" s="593"/>
      <c r="AE1461" s="593"/>
      <c r="AF1461" s="593"/>
      <c r="AG1461" s="100" t="s">
        <v>202</v>
      </c>
    </row>
    <row r="1462" spans="1:33" ht="110.25" hidden="1" customHeight="1" x14ac:dyDescent="0.2">
      <c r="A1462" s="125" t="s">
        <v>2030</v>
      </c>
      <c r="B1462" s="28" t="s">
        <v>371</v>
      </c>
      <c r="C1462" s="36" t="s">
        <v>37</v>
      </c>
      <c r="D1462" s="37">
        <v>41723</v>
      </c>
      <c r="E1462" s="28"/>
      <c r="F1462" s="37"/>
      <c r="G1462" s="28"/>
      <c r="H1462" s="196"/>
      <c r="I1462" s="28"/>
      <c r="J1462" s="28"/>
      <c r="K1462" s="28"/>
      <c r="L1462" s="28"/>
      <c r="M1462" s="28"/>
      <c r="N1462" s="28"/>
      <c r="O1462" s="28"/>
      <c r="P1462" s="28"/>
      <c r="Q1462" s="52"/>
      <c r="R1462" s="597"/>
      <c r="S1462" s="597"/>
      <c r="T1462" s="597"/>
      <c r="U1462" s="593"/>
      <c r="V1462" s="593"/>
      <c r="W1462" s="593"/>
      <c r="X1462" s="593"/>
      <c r="Y1462" s="593"/>
      <c r="Z1462" s="593"/>
      <c r="AA1462" s="593"/>
      <c r="AB1462" s="593"/>
      <c r="AC1462" s="593"/>
      <c r="AD1462" s="593"/>
      <c r="AE1462" s="593"/>
      <c r="AF1462" s="593"/>
      <c r="AG1462" s="100" t="s">
        <v>202</v>
      </c>
    </row>
    <row r="1463" spans="1:33" ht="392.25" hidden="1" customHeight="1" x14ac:dyDescent="0.2">
      <c r="A1463" s="125" t="s">
        <v>2030</v>
      </c>
      <c r="B1463" s="28" t="s">
        <v>371</v>
      </c>
      <c r="C1463" s="36" t="s">
        <v>37</v>
      </c>
      <c r="D1463" s="37">
        <v>41724</v>
      </c>
      <c r="E1463" s="28"/>
      <c r="F1463" s="37"/>
      <c r="G1463" s="28"/>
      <c r="H1463" s="196"/>
      <c r="I1463" s="28"/>
      <c r="J1463" s="28"/>
      <c r="K1463" s="28"/>
      <c r="L1463" s="28"/>
      <c r="M1463" s="28"/>
      <c r="N1463" s="28"/>
      <c r="O1463" s="28"/>
      <c r="P1463" s="28"/>
      <c r="Q1463" s="52"/>
      <c r="R1463" s="99"/>
      <c r="S1463" s="99"/>
      <c r="T1463" s="99"/>
      <c r="U1463" s="162"/>
      <c r="V1463" s="162"/>
      <c r="W1463" s="162"/>
      <c r="X1463" s="162"/>
      <c r="Y1463" s="162"/>
      <c r="Z1463" s="162"/>
      <c r="AA1463" s="162"/>
      <c r="AB1463" s="162"/>
      <c r="AC1463" s="162"/>
      <c r="AD1463" s="162"/>
      <c r="AE1463" s="162"/>
      <c r="AF1463" s="162"/>
      <c r="AG1463" s="100" t="s">
        <v>202</v>
      </c>
    </row>
    <row r="1464" spans="1:33" ht="31.5" hidden="1" customHeight="1" x14ac:dyDescent="0.2">
      <c r="A1464" s="125" t="s">
        <v>2030</v>
      </c>
      <c r="B1464" s="28" t="s">
        <v>371</v>
      </c>
      <c r="C1464" s="36" t="s">
        <v>37</v>
      </c>
      <c r="D1464" s="37">
        <v>41725</v>
      </c>
      <c r="E1464" s="28"/>
      <c r="F1464" s="37"/>
      <c r="G1464" s="28"/>
      <c r="H1464" s="196"/>
      <c r="I1464" s="28"/>
      <c r="J1464" s="28"/>
      <c r="K1464" s="28"/>
      <c r="L1464" s="28"/>
      <c r="M1464" s="28"/>
      <c r="N1464" s="28"/>
      <c r="O1464" s="28"/>
      <c r="P1464" s="28"/>
      <c r="Q1464" s="52"/>
      <c r="R1464" s="99"/>
      <c r="S1464" s="99"/>
      <c r="T1464" s="99"/>
      <c r="U1464" s="36"/>
      <c r="V1464" s="36"/>
      <c r="W1464" s="36"/>
      <c r="X1464" s="36"/>
      <c r="Y1464" s="36"/>
      <c r="Z1464" s="36"/>
      <c r="AA1464" s="36"/>
      <c r="AB1464" s="36"/>
      <c r="AC1464" s="36"/>
      <c r="AD1464" s="36"/>
      <c r="AE1464" s="36"/>
      <c r="AF1464" s="36"/>
      <c r="AG1464" s="100" t="s">
        <v>202</v>
      </c>
    </row>
    <row r="1465" spans="1:33" ht="15" hidden="1" customHeight="1" x14ac:dyDescent="0.2">
      <c r="A1465" s="125" t="s">
        <v>2030</v>
      </c>
      <c r="B1465" s="28" t="s">
        <v>371</v>
      </c>
      <c r="C1465" s="36" t="s">
        <v>37</v>
      </c>
      <c r="D1465" s="37">
        <v>41726</v>
      </c>
      <c r="E1465" s="28"/>
      <c r="F1465" s="37"/>
      <c r="G1465" s="28"/>
      <c r="H1465" s="196"/>
      <c r="I1465" s="28"/>
      <c r="J1465" s="28"/>
      <c r="K1465" s="28"/>
      <c r="L1465" s="28"/>
      <c r="M1465" s="28"/>
      <c r="N1465" s="28"/>
      <c r="O1465" s="28"/>
      <c r="P1465" s="28"/>
      <c r="Q1465" s="52"/>
      <c r="R1465" s="99"/>
      <c r="S1465" s="99"/>
      <c r="T1465" s="99"/>
      <c r="U1465" s="36"/>
      <c r="V1465" s="36"/>
      <c r="W1465" s="36"/>
      <c r="X1465" s="36"/>
      <c r="Y1465" s="36"/>
      <c r="Z1465" s="36"/>
      <c r="AA1465" s="36"/>
      <c r="AB1465" s="36"/>
      <c r="AC1465" s="36"/>
      <c r="AD1465" s="36"/>
      <c r="AE1465" s="36"/>
      <c r="AF1465" s="36"/>
      <c r="AG1465" s="100" t="s">
        <v>202</v>
      </c>
    </row>
    <row r="1466" spans="1:33" ht="55.5" hidden="1" customHeight="1" x14ac:dyDescent="0.2">
      <c r="A1466" s="125" t="s">
        <v>2030</v>
      </c>
      <c r="B1466" s="28" t="s">
        <v>371</v>
      </c>
      <c r="C1466" s="36" t="s">
        <v>37</v>
      </c>
      <c r="D1466" s="37">
        <v>41727</v>
      </c>
      <c r="E1466" s="28"/>
      <c r="F1466" s="37"/>
      <c r="G1466" s="28"/>
      <c r="H1466" s="196"/>
      <c r="I1466" s="28"/>
      <c r="J1466" s="28"/>
      <c r="K1466" s="28"/>
      <c r="L1466" s="28"/>
      <c r="M1466" s="28"/>
      <c r="N1466" s="28"/>
      <c r="O1466" s="28"/>
      <c r="P1466" s="28"/>
      <c r="Q1466" s="52"/>
      <c r="R1466" s="99"/>
      <c r="S1466" s="99"/>
      <c r="T1466" s="99"/>
      <c r="U1466" s="36"/>
      <c r="V1466" s="36"/>
      <c r="W1466" s="36"/>
      <c r="X1466" s="36"/>
      <c r="Y1466" s="36"/>
      <c r="Z1466" s="36"/>
      <c r="AA1466" s="36"/>
      <c r="AB1466" s="36"/>
      <c r="AC1466" s="36"/>
      <c r="AD1466" s="36"/>
      <c r="AE1466" s="36"/>
      <c r="AF1466" s="36"/>
      <c r="AG1466" s="100" t="s">
        <v>202</v>
      </c>
    </row>
    <row r="1467" spans="1:33" ht="78.75" hidden="1" customHeight="1" x14ac:dyDescent="0.2">
      <c r="A1467" s="125" t="s">
        <v>2030</v>
      </c>
      <c r="B1467" s="28" t="s">
        <v>371</v>
      </c>
      <c r="C1467" s="36" t="s">
        <v>37</v>
      </c>
      <c r="D1467" s="37">
        <v>41728</v>
      </c>
      <c r="E1467" s="28"/>
      <c r="F1467" s="37"/>
      <c r="G1467" s="28"/>
      <c r="H1467" s="196"/>
      <c r="I1467" s="28"/>
      <c r="J1467" s="28"/>
      <c r="K1467" s="28"/>
      <c r="L1467" s="28"/>
      <c r="M1467" s="28"/>
      <c r="N1467" s="28"/>
      <c r="O1467" s="28"/>
      <c r="P1467" s="28"/>
      <c r="Q1467" s="52"/>
      <c r="R1467" s="99"/>
      <c r="S1467" s="99"/>
      <c r="T1467" s="99"/>
      <c r="U1467" s="36"/>
      <c r="V1467" s="36"/>
      <c r="W1467" s="36"/>
      <c r="X1467" s="36"/>
      <c r="Y1467" s="36"/>
      <c r="Z1467" s="36"/>
      <c r="AA1467" s="36"/>
      <c r="AB1467" s="36"/>
      <c r="AC1467" s="36"/>
      <c r="AD1467" s="36"/>
      <c r="AE1467" s="36"/>
      <c r="AF1467" s="36"/>
      <c r="AG1467" s="100" t="s">
        <v>202</v>
      </c>
    </row>
    <row r="1468" spans="1:33" ht="47.25" hidden="1" customHeight="1" x14ac:dyDescent="0.2">
      <c r="A1468" s="125" t="s">
        <v>2030</v>
      </c>
      <c r="B1468" s="28" t="s">
        <v>371</v>
      </c>
      <c r="C1468" s="36" t="s">
        <v>37</v>
      </c>
      <c r="D1468" s="37">
        <v>41729</v>
      </c>
      <c r="E1468" s="28"/>
      <c r="F1468" s="37"/>
      <c r="G1468" s="28"/>
      <c r="H1468" s="196"/>
      <c r="I1468" s="28"/>
      <c r="J1468" s="28"/>
      <c r="K1468" s="28"/>
      <c r="L1468" s="28"/>
      <c r="M1468" s="28"/>
      <c r="N1468" s="28"/>
      <c r="O1468" s="28"/>
      <c r="P1468" s="28"/>
      <c r="Q1468" s="52"/>
      <c r="R1468" s="99"/>
      <c r="S1468" s="99"/>
      <c r="T1468" s="99"/>
      <c r="U1468" s="36"/>
      <c r="V1468" s="36"/>
      <c r="W1468" s="36"/>
      <c r="X1468" s="36"/>
      <c r="Y1468" s="36"/>
      <c r="Z1468" s="36"/>
      <c r="AA1468" s="36"/>
      <c r="AB1468" s="36"/>
      <c r="AC1468" s="36"/>
      <c r="AD1468" s="36"/>
      <c r="AE1468" s="36"/>
      <c r="AF1468" s="36"/>
      <c r="AG1468" s="100" t="s">
        <v>202</v>
      </c>
    </row>
    <row r="1469" spans="1:33" ht="31.5" hidden="1" customHeight="1" x14ac:dyDescent="0.2">
      <c r="A1469" s="123" t="s">
        <v>2104</v>
      </c>
      <c r="B1469" s="28" t="s">
        <v>371</v>
      </c>
      <c r="C1469" s="36" t="s">
        <v>37</v>
      </c>
      <c r="D1469" s="37">
        <v>41730</v>
      </c>
      <c r="E1469" s="28"/>
      <c r="F1469" s="37"/>
      <c r="G1469" s="28"/>
      <c r="H1469" s="196"/>
      <c r="I1469" s="28"/>
      <c r="J1469" s="28"/>
      <c r="K1469" s="28"/>
      <c r="L1469" s="28"/>
      <c r="M1469" s="28"/>
      <c r="N1469" s="28"/>
      <c r="O1469" s="28"/>
      <c r="P1469" s="28"/>
      <c r="Q1469" s="52"/>
      <c r="R1469" s="597"/>
      <c r="S1469" s="597"/>
      <c r="T1469" s="640"/>
      <c r="U1469" s="593"/>
      <c r="V1469" s="593"/>
      <c r="W1469" s="593"/>
      <c r="X1469" s="593"/>
      <c r="Y1469" s="593"/>
      <c r="Z1469" s="593"/>
      <c r="AA1469" s="593"/>
      <c r="AB1469" s="593"/>
      <c r="AC1469" s="593"/>
      <c r="AD1469" s="593"/>
      <c r="AE1469" s="36"/>
      <c r="AF1469" s="36"/>
      <c r="AG1469" s="100" t="s">
        <v>202</v>
      </c>
    </row>
    <row r="1470" spans="1:33" ht="31.5" hidden="1" customHeight="1" x14ac:dyDescent="0.2">
      <c r="A1470" s="123" t="s">
        <v>2104</v>
      </c>
      <c r="B1470" s="28" t="s">
        <v>371</v>
      </c>
      <c r="C1470" s="36" t="s">
        <v>37</v>
      </c>
      <c r="D1470" s="37">
        <v>41731</v>
      </c>
      <c r="E1470" s="28"/>
      <c r="F1470" s="37"/>
      <c r="G1470" s="28"/>
      <c r="H1470" s="196"/>
      <c r="I1470" s="28"/>
      <c r="J1470" s="28"/>
      <c r="K1470" s="28"/>
      <c r="L1470" s="28"/>
      <c r="M1470" s="28"/>
      <c r="N1470" s="28"/>
      <c r="O1470" s="28"/>
      <c r="P1470" s="28"/>
      <c r="Q1470" s="52"/>
      <c r="R1470" s="597"/>
      <c r="S1470" s="597"/>
      <c r="T1470" s="640"/>
      <c r="U1470" s="593"/>
      <c r="V1470" s="593"/>
      <c r="W1470" s="593"/>
      <c r="X1470" s="593"/>
      <c r="Y1470" s="593"/>
      <c r="Z1470" s="593"/>
      <c r="AA1470" s="593"/>
      <c r="AB1470" s="593"/>
      <c r="AC1470" s="593"/>
      <c r="AD1470" s="593"/>
      <c r="AE1470" s="36"/>
      <c r="AF1470" s="36"/>
      <c r="AG1470" s="100" t="s">
        <v>202</v>
      </c>
    </row>
    <row r="1471" spans="1:33" ht="31.5" hidden="1" customHeight="1" x14ac:dyDescent="0.2">
      <c r="A1471" s="123" t="s">
        <v>2104</v>
      </c>
      <c r="B1471" s="28" t="s">
        <v>371</v>
      </c>
      <c r="C1471" s="36" t="s">
        <v>37</v>
      </c>
      <c r="D1471" s="37">
        <v>41732</v>
      </c>
      <c r="E1471" s="28"/>
      <c r="F1471" s="37"/>
      <c r="G1471" s="28"/>
      <c r="H1471" s="196"/>
      <c r="I1471" s="28"/>
      <c r="J1471" s="28"/>
      <c r="K1471" s="28"/>
      <c r="L1471" s="28"/>
      <c r="M1471" s="28"/>
      <c r="N1471" s="28"/>
      <c r="O1471" s="28"/>
      <c r="P1471" s="28"/>
      <c r="Q1471" s="52"/>
      <c r="R1471" s="597"/>
      <c r="S1471" s="597"/>
      <c r="T1471" s="640"/>
      <c r="U1471" s="593"/>
      <c r="V1471" s="593"/>
      <c r="W1471" s="593"/>
      <c r="X1471" s="593"/>
      <c r="Y1471" s="593"/>
      <c r="Z1471" s="593"/>
      <c r="AA1471" s="593"/>
      <c r="AB1471" s="593"/>
      <c r="AC1471" s="593"/>
      <c r="AD1471" s="593"/>
      <c r="AE1471" s="36"/>
      <c r="AF1471" s="36"/>
      <c r="AG1471" s="100" t="s">
        <v>202</v>
      </c>
    </row>
    <row r="1472" spans="1:33" ht="47.25" hidden="1" customHeight="1" x14ac:dyDescent="0.2">
      <c r="A1472" s="123" t="s">
        <v>2104</v>
      </c>
      <c r="B1472" s="28" t="s">
        <v>371</v>
      </c>
      <c r="C1472" s="36" t="s">
        <v>37</v>
      </c>
      <c r="D1472" s="37">
        <v>41733</v>
      </c>
      <c r="E1472" s="28"/>
      <c r="F1472" s="37"/>
      <c r="G1472" s="28"/>
      <c r="H1472" s="196"/>
      <c r="I1472" s="28"/>
      <c r="J1472" s="28"/>
      <c r="K1472" s="28"/>
      <c r="L1472" s="28"/>
      <c r="M1472" s="28"/>
      <c r="N1472" s="28"/>
      <c r="O1472" s="28"/>
      <c r="P1472" s="28"/>
      <c r="Q1472" s="52"/>
      <c r="R1472" s="597"/>
      <c r="S1472" s="597"/>
      <c r="T1472" s="640"/>
      <c r="U1472" s="593"/>
      <c r="V1472" s="593"/>
      <c r="W1472" s="593"/>
      <c r="X1472" s="593"/>
      <c r="Y1472" s="593"/>
      <c r="Z1472" s="593"/>
      <c r="AA1472" s="593"/>
      <c r="AB1472" s="593"/>
      <c r="AC1472" s="593"/>
      <c r="AD1472" s="593"/>
      <c r="AE1472" s="36"/>
      <c r="AF1472" s="36"/>
      <c r="AG1472" s="100" t="s">
        <v>202</v>
      </c>
    </row>
    <row r="1473" spans="1:36" ht="33" hidden="1" customHeight="1" x14ac:dyDescent="0.2">
      <c r="A1473" s="123" t="s">
        <v>2104</v>
      </c>
      <c r="B1473" s="28" t="s">
        <v>371</v>
      </c>
      <c r="C1473" s="36" t="s">
        <v>37</v>
      </c>
      <c r="D1473" s="37">
        <v>41734</v>
      </c>
      <c r="E1473" s="28"/>
      <c r="F1473" s="37"/>
      <c r="G1473" s="28"/>
      <c r="H1473" s="196"/>
      <c r="I1473" s="28"/>
      <c r="J1473" s="28"/>
      <c r="K1473" s="28"/>
      <c r="L1473" s="28"/>
      <c r="M1473" s="28"/>
      <c r="N1473" s="28"/>
      <c r="O1473" s="28"/>
      <c r="P1473" s="28"/>
      <c r="Q1473" s="52"/>
      <c r="R1473" s="99"/>
      <c r="S1473" s="99"/>
      <c r="T1473" s="144"/>
      <c r="U1473" s="593"/>
      <c r="V1473" s="593"/>
      <c r="W1473" s="593"/>
      <c r="X1473" s="593"/>
      <c r="Y1473" s="593"/>
      <c r="Z1473" s="593"/>
      <c r="AA1473" s="593"/>
      <c r="AB1473" s="593"/>
      <c r="AC1473" s="593"/>
      <c r="AD1473" s="593"/>
      <c r="AE1473" s="36"/>
      <c r="AF1473" s="36"/>
      <c r="AG1473" s="100" t="s">
        <v>202</v>
      </c>
    </row>
    <row r="1474" spans="1:36" ht="31.5" hidden="1" customHeight="1" x14ac:dyDescent="0.2">
      <c r="A1474" s="123" t="s">
        <v>2104</v>
      </c>
      <c r="B1474" s="28" t="s">
        <v>371</v>
      </c>
      <c r="C1474" s="36" t="s">
        <v>37</v>
      </c>
      <c r="D1474" s="37">
        <v>41735</v>
      </c>
      <c r="E1474" s="110">
        <v>0.57847222222222217</v>
      </c>
      <c r="F1474" s="37">
        <v>41735</v>
      </c>
      <c r="G1474" s="110">
        <v>0.59305555555555556</v>
      </c>
      <c r="H1474" s="194">
        <v>1.4583333333333332E-2</v>
      </c>
      <c r="I1474" s="36">
        <v>61</v>
      </c>
      <c r="J1474" s="36" t="s">
        <v>146</v>
      </c>
      <c r="K1474" s="36" t="s">
        <v>134</v>
      </c>
      <c r="L1474" s="36" t="s">
        <v>130</v>
      </c>
      <c r="M1474" s="36" t="s">
        <v>2245</v>
      </c>
      <c r="N1474" s="36">
        <v>35</v>
      </c>
      <c r="O1474" s="36" t="s">
        <v>66</v>
      </c>
      <c r="P1474" s="36" t="s">
        <v>1014</v>
      </c>
      <c r="Q1474" s="52" t="s">
        <v>2246</v>
      </c>
      <c r="R1474" s="99">
        <v>4.17</v>
      </c>
      <c r="S1474" s="99">
        <v>3.08</v>
      </c>
      <c r="T1474" s="144">
        <f>R1474+S1474</f>
        <v>7.25</v>
      </c>
      <c r="U1474" s="593" t="s">
        <v>86</v>
      </c>
      <c r="V1474" s="593">
        <v>1987</v>
      </c>
      <c r="W1474" s="593" t="s">
        <v>2540</v>
      </c>
      <c r="X1474" s="593"/>
      <c r="Y1474" s="614">
        <v>41254</v>
      </c>
      <c r="Z1474" s="593">
        <v>100</v>
      </c>
      <c r="AA1474" s="593" t="s">
        <v>6961</v>
      </c>
      <c r="AB1474" s="593">
        <v>0</v>
      </c>
      <c r="AC1474" s="593" t="s">
        <v>2296</v>
      </c>
      <c r="AD1474" s="593" t="s">
        <v>42</v>
      </c>
      <c r="AE1474" s="36"/>
      <c r="AF1474" s="36"/>
      <c r="AG1474" s="100"/>
    </row>
    <row r="1475" spans="1:36" ht="31.5" hidden="1" customHeight="1" x14ac:dyDescent="0.2">
      <c r="A1475" s="123" t="s">
        <v>2104</v>
      </c>
      <c r="B1475" s="28" t="s">
        <v>371</v>
      </c>
      <c r="C1475" s="36" t="s">
        <v>37</v>
      </c>
      <c r="D1475" s="37">
        <v>41736</v>
      </c>
      <c r="E1475" s="28"/>
      <c r="F1475" s="37"/>
      <c r="G1475" s="28"/>
      <c r="H1475" s="28"/>
      <c r="I1475" s="28"/>
      <c r="J1475" s="28"/>
      <c r="K1475" s="28"/>
      <c r="L1475" s="28"/>
      <c r="M1475" s="28"/>
      <c r="N1475" s="28"/>
      <c r="O1475" s="28"/>
      <c r="P1475" s="28"/>
      <c r="Q1475" s="52"/>
      <c r="R1475" s="99"/>
      <c r="S1475" s="99"/>
      <c r="T1475" s="99"/>
      <c r="U1475" s="593"/>
      <c r="V1475" s="593"/>
      <c r="W1475" s="593"/>
      <c r="X1475" s="593"/>
      <c r="Y1475" s="593"/>
      <c r="Z1475" s="593"/>
      <c r="AA1475" s="593"/>
      <c r="AB1475" s="593"/>
      <c r="AC1475" s="593"/>
      <c r="AD1475" s="593"/>
      <c r="AE1475" s="36"/>
      <c r="AF1475" s="36"/>
      <c r="AG1475" s="100" t="s">
        <v>202</v>
      </c>
    </row>
    <row r="1476" spans="1:36" ht="141.75" hidden="1" customHeight="1" x14ac:dyDescent="0.2">
      <c r="A1476" s="123" t="s">
        <v>2104</v>
      </c>
      <c r="B1476" s="28" t="s">
        <v>371</v>
      </c>
      <c r="C1476" s="36" t="s">
        <v>37</v>
      </c>
      <c r="D1476" s="37">
        <v>41737</v>
      </c>
      <c r="E1476" s="28"/>
      <c r="F1476" s="37"/>
      <c r="G1476" s="28"/>
      <c r="H1476" s="28"/>
      <c r="I1476" s="28"/>
      <c r="J1476" s="28"/>
      <c r="K1476" s="28"/>
      <c r="L1476" s="28"/>
      <c r="M1476" s="28"/>
      <c r="N1476" s="28"/>
      <c r="O1476" s="28"/>
      <c r="P1476" s="28"/>
      <c r="Q1476" s="52"/>
      <c r="R1476" s="597"/>
      <c r="S1476" s="597"/>
      <c r="T1476" s="597"/>
      <c r="U1476" s="593"/>
      <c r="V1476" s="593"/>
      <c r="W1476" s="593"/>
      <c r="X1476" s="593"/>
      <c r="Y1476" s="593"/>
      <c r="Z1476" s="593"/>
      <c r="AA1476" s="593"/>
      <c r="AB1476" s="593"/>
      <c r="AC1476" s="593"/>
      <c r="AD1476" s="593"/>
      <c r="AE1476" s="36"/>
      <c r="AF1476" s="36"/>
      <c r="AG1476" s="100" t="s">
        <v>202</v>
      </c>
    </row>
    <row r="1477" spans="1:36" ht="31.5" hidden="1" customHeight="1" x14ac:dyDescent="0.2">
      <c r="A1477" s="123" t="s">
        <v>2104</v>
      </c>
      <c r="B1477" s="28" t="s">
        <v>371</v>
      </c>
      <c r="C1477" s="36" t="s">
        <v>37</v>
      </c>
      <c r="D1477" s="37">
        <v>41738</v>
      </c>
      <c r="E1477" s="28"/>
      <c r="F1477" s="37"/>
      <c r="G1477" s="28"/>
      <c r="H1477" s="28"/>
      <c r="I1477" s="28"/>
      <c r="J1477" s="28"/>
      <c r="K1477" s="28"/>
      <c r="L1477" s="28"/>
      <c r="M1477" s="28"/>
      <c r="N1477" s="28"/>
      <c r="O1477" s="28"/>
      <c r="P1477" s="28"/>
      <c r="Q1477" s="52"/>
      <c r="R1477" s="597"/>
      <c r="S1477" s="597"/>
      <c r="T1477" s="597"/>
      <c r="U1477" s="593"/>
      <c r="V1477" s="593"/>
      <c r="W1477" s="593"/>
      <c r="X1477" s="593"/>
      <c r="Y1477" s="593"/>
      <c r="Z1477" s="593"/>
      <c r="AA1477" s="593"/>
      <c r="AB1477" s="593"/>
      <c r="AC1477" s="593"/>
      <c r="AD1477" s="593"/>
      <c r="AE1477" s="36"/>
      <c r="AF1477" s="36"/>
      <c r="AG1477" s="100" t="s">
        <v>202</v>
      </c>
    </row>
    <row r="1478" spans="1:36" ht="31.5" hidden="1" customHeight="1" x14ac:dyDescent="0.2">
      <c r="A1478" s="123" t="s">
        <v>2104</v>
      </c>
      <c r="B1478" s="28" t="s">
        <v>371</v>
      </c>
      <c r="C1478" s="36" t="s">
        <v>37</v>
      </c>
      <c r="D1478" s="37">
        <v>41739</v>
      </c>
      <c r="E1478" s="28"/>
      <c r="F1478" s="37"/>
      <c r="G1478" s="28"/>
      <c r="H1478" s="28"/>
      <c r="I1478" s="28"/>
      <c r="J1478" s="28"/>
      <c r="K1478" s="28"/>
      <c r="L1478" s="28"/>
      <c r="M1478" s="28"/>
      <c r="N1478" s="28"/>
      <c r="O1478" s="28"/>
      <c r="P1478" s="28"/>
      <c r="Q1478" s="52"/>
      <c r="R1478" s="597"/>
      <c r="S1478" s="597"/>
      <c r="T1478" s="597"/>
      <c r="U1478" s="593"/>
      <c r="V1478" s="593"/>
      <c r="W1478" s="593"/>
      <c r="X1478" s="593"/>
      <c r="Y1478" s="593"/>
      <c r="Z1478" s="593"/>
      <c r="AA1478" s="593"/>
      <c r="AB1478" s="593"/>
      <c r="AC1478" s="593"/>
      <c r="AD1478" s="593"/>
      <c r="AE1478" s="36"/>
      <c r="AF1478" s="36"/>
      <c r="AG1478" s="100" t="s">
        <v>202</v>
      </c>
    </row>
    <row r="1479" spans="1:36" ht="141.75" hidden="1" customHeight="1" x14ac:dyDescent="0.2">
      <c r="A1479" s="28" t="s">
        <v>2104</v>
      </c>
      <c r="B1479" s="28" t="s">
        <v>371</v>
      </c>
      <c r="C1479" s="36" t="s">
        <v>37</v>
      </c>
      <c r="D1479" s="37">
        <v>41740</v>
      </c>
      <c r="E1479" s="28"/>
      <c r="F1479" s="37"/>
      <c r="G1479" s="28"/>
      <c r="H1479" s="28"/>
      <c r="I1479" s="28"/>
      <c r="J1479" s="28"/>
      <c r="K1479" s="28"/>
      <c r="L1479" s="28"/>
      <c r="M1479" s="28"/>
      <c r="N1479" s="28"/>
      <c r="O1479" s="28"/>
      <c r="P1479" s="28"/>
      <c r="Q1479" s="52"/>
      <c r="R1479" s="99"/>
      <c r="S1479" s="99"/>
      <c r="T1479" s="99"/>
      <c r="U1479" s="36"/>
      <c r="V1479" s="36"/>
      <c r="W1479" s="36"/>
      <c r="X1479" s="36"/>
      <c r="Y1479" s="36"/>
      <c r="Z1479" s="36"/>
      <c r="AA1479" s="36"/>
      <c r="AB1479" s="36"/>
      <c r="AC1479" s="36"/>
      <c r="AD1479" s="36"/>
      <c r="AE1479" s="36"/>
      <c r="AF1479" s="36"/>
      <c r="AG1479" s="680" t="s">
        <v>202</v>
      </c>
    </row>
    <row r="1480" spans="1:36" s="75" customFormat="1" ht="141.75" hidden="1" customHeight="1" x14ac:dyDescent="0.2">
      <c r="A1480" s="123" t="s">
        <v>2104</v>
      </c>
      <c r="B1480" s="28" t="s">
        <v>371</v>
      </c>
      <c r="C1480" s="36" t="s">
        <v>37</v>
      </c>
      <c r="D1480" s="37">
        <v>41741</v>
      </c>
      <c r="E1480" s="28"/>
      <c r="F1480" s="37"/>
      <c r="G1480" s="28"/>
      <c r="H1480" s="28"/>
      <c r="I1480" s="28"/>
      <c r="J1480" s="28"/>
      <c r="K1480" s="28"/>
      <c r="L1480" s="28"/>
      <c r="M1480" s="28"/>
      <c r="N1480" s="28"/>
      <c r="O1480" s="28"/>
      <c r="P1480" s="28"/>
      <c r="Q1480" s="52"/>
      <c r="R1480" s="99"/>
      <c r="S1480" s="99"/>
      <c r="T1480" s="99"/>
      <c r="U1480" s="36"/>
      <c r="V1480" s="36"/>
      <c r="W1480" s="36"/>
      <c r="X1480" s="36"/>
      <c r="Y1480" s="36"/>
      <c r="Z1480" s="36"/>
      <c r="AA1480" s="36"/>
      <c r="AB1480" s="36"/>
      <c r="AC1480" s="36"/>
      <c r="AD1480" s="36"/>
      <c r="AE1480" s="36"/>
      <c r="AF1480" s="36"/>
      <c r="AG1480" s="680" t="s">
        <v>202</v>
      </c>
      <c r="AH1480" s="369"/>
      <c r="AI1480" s="22"/>
      <c r="AJ1480" s="22"/>
    </row>
    <row r="1481" spans="1:36" s="75" customFormat="1" ht="205.5" hidden="1" customHeight="1" x14ac:dyDescent="0.2">
      <c r="A1481" s="123" t="s">
        <v>2104</v>
      </c>
      <c r="B1481" s="28" t="s">
        <v>371</v>
      </c>
      <c r="C1481" s="36" t="s">
        <v>37</v>
      </c>
      <c r="D1481" s="37">
        <v>41742</v>
      </c>
      <c r="E1481" s="28"/>
      <c r="F1481" s="37"/>
      <c r="G1481" s="28"/>
      <c r="H1481" s="28"/>
      <c r="I1481" s="28"/>
      <c r="J1481" s="28"/>
      <c r="K1481" s="28"/>
      <c r="L1481" s="28"/>
      <c r="M1481" s="28"/>
      <c r="N1481" s="28"/>
      <c r="O1481" s="28"/>
      <c r="P1481" s="595"/>
      <c r="Q1481" s="596"/>
      <c r="R1481" s="597"/>
      <c r="S1481" s="597"/>
      <c r="T1481" s="597"/>
      <c r="U1481" s="593"/>
      <c r="V1481" s="593"/>
      <c r="W1481" s="593"/>
      <c r="X1481" s="593"/>
      <c r="Y1481" s="593"/>
      <c r="Z1481" s="593"/>
      <c r="AA1481" s="593"/>
      <c r="AB1481" s="593"/>
      <c r="AC1481" s="593"/>
      <c r="AD1481" s="593"/>
      <c r="AE1481" s="593"/>
      <c r="AF1481" s="593"/>
      <c r="AG1481" s="598" t="s">
        <v>202</v>
      </c>
      <c r="AH1481" s="369"/>
      <c r="AI1481" s="22"/>
      <c r="AJ1481" s="22"/>
    </row>
    <row r="1482" spans="1:36" s="75" customFormat="1" ht="31.5" hidden="1" customHeight="1" x14ac:dyDescent="0.2">
      <c r="A1482" s="123" t="s">
        <v>2104</v>
      </c>
      <c r="B1482" s="28" t="s">
        <v>371</v>
      </c>
      <c r="C1482" s="36" t="s">
        <v>37</v>
      </c>
      <c r="D1482" s="37">
        <v>41743</v>
      </c>
      <c r="E1482" s="28"/>
      <c r="F1482" s="37"/>
      <c r="G1482" s="28"/>
      <c r="H1482" s="28"/>
      <c r="I1482" s="28"/>
      <c r="J1482" s="28"/>
      <c r="K1482" s="28"/>
      <c r="L1482" s="28"/>
      <c r="M1482" s="28"/>
      <c r="N1482" s="28"/>
      <c r="O1482" s="28"/>
      <c r="P1482" s="595"/>
      <c r="Q1482" s="596"/>
      <c r="R1482" s="597"/>
      <c r="S1482" s="597"/>
      <c r="T1482" s="597"/>
      <c r="U1482" s="593"/>
      <c r="V1482" s="593"/>
      <c r="W1482" s="593"/>
      <c r="X1482" s="593"/>
      <c r="Y1482" s="593"/>
      <c r="Z1482" s="593"/>
      <c r="AA1482" s="593"/>
      <c r="AB1482" s="593"/>
      <c r="AC1482" s="593"/>
      <c r="AD1482" s="593"/>
      <c r="AE1482" s="593"/>
      <c r="AF1482" s="593"/>
      <c r="AG1482" s="598" t="s">
        <v>202</v>
      </c>
      <c r="AH1482" s="369"/>
      <c r="AI1482" s="22"/>
      <c r="AJ1482" s="22"/>
    </row>
    <row r="1483" spans="1:36" s="75" customFormat="1" ht="31.5" hidden="1" customHeight="1" x14ac:dyDescent="0.2">
      <c r="A1483" s="123" t="s">
        <v>2104</v>
      </c>
      <c r="B1483" s="28" t="s">
        <v>371</v>
      </c>
      <c r="C1483" s="36" t="s">
        <v>37</v>
      </c>
      <c r="D1483" s="37">
        <v>41744</v>
      </c>
      <c r="E1483" s="28"/>
      <c r="F1483" s="37"/>
      <c r="G1483" s="28"/>
      <c r="H1483" s="28"/>
      <c r="I1483" s="28"/>
      <c r="J1483" s="28"/>
      <c r="K1483" s="28"/>
      <c r="L1483" s="28"/>
      <c r="M1483" s="28"/>
      <c r="N1483" s="28"/>
      <c r="O1483" s="28"/>
      <c r="P1483" s="28"/>
      <c r="Q1483" s="52"/>
      <c r="R1483" s="99"/>
      <c r="S1483" s="99"/>
      <c r="T1483" s="99"/>
      <c r="U1483" s="36"/>
      <c r="V1483" s="36"/>
      <c r="W1483" s="36"/>
      <c r="X1483" s="36"/>
      <c r="Y1483" s="36"/>
      <c r="Z1483" s="36"/>
      <c r="AA1483" s="36"/>
      <c r="AB1483" s="36"/>
      <c r="AC1483" s="36"/>
      <c r="AD1483" s="36"/>
      <c r="AE1483" s="36"/>
      <c r="AF1483" s="36"/>
      <c r="AG1483" s="680" t="s">
        <v>202</v>
      </c>
      <c r="AH1483" s="369"/>
      <c r="AI1483" s="22"/>
      <c r="AJ1483" s="22"/>
    </row>
    <row r="1484" spans="1:36" s="75" customFormat="1" ht="31.5" hidden="1" customHeight="1" x14ac:dyDescent="0.2">
      <c r="A1484" s="123" t="s">
        <v>2104</v>
      </c>
      <c r="B1484" s="28" t="s">
        <v>371</v>
      </c>
      <c r="C1484" s="36" t="s">
        <v>37</v>
      </c>
      <c r="D1484" s="37">
        <v>41745</v>
      </c>
      <c r="E1484" s="28"/>
      <c r="F1484" s="37"/>
      <c r="G1484" s="28"/>
      <c r="H1484" s="28"/>
      <c r="I1484" s="28"/>
      <c r="J1484" s="28"/>
      <c r="K1484" s="28"/>
      <c r="L1484" s="28"/>
      <c r="M1484" s="28"/>
      <c r="N1484" s="28"/>
      <c r="O1484" s="28"/>
      <c r="P1484" s="28"/>
      <c r="Q1484" s="52"/>
      <c r="R1484" s="99"/>
      <c r="S1484" s="99"/>
      <c r="T1484" s="99"/>
      <c r="U1484" s="36"/>
      <c r="V1484" s="36"/>
      <c r="W1484" s="36"/>
      <c r="X1484" s="36"/>
      <c r="Y1484" s="36"/>
      <c r="Z1484" s="36"/>
      <c r="AA1484" s="36"/>
      <c r="AB1484" s="36"/>
      <c r="AC1484" s="36"/>
      <c r="AD1484" s="36"/>
      <c r="AE1484" s="36"/>
      <c r="AF1484" s="36"/>
      <c r="AG1484" s="680" t="s">
        <v>202</v>
      </c>
      <c r="AH1484" s="369"/>
      <c r="AI1484" s="22"/>
      <c r="AJ1484" s="22"/>
    </row>
    <row r="1485" spans="1:36" s="75" customFormat="1" ht="94.5" hidden="1" customHeight="1" x14ac:dyDescent="0.2">
      <c r="A1485" s="123" t="s">
        <v>2104</v>
      </c>
      <c r="B1485" s="28" t="s">
        <v>371</v>
      </c>
      <c r="C1485" s="36" t="s">
        <v>37</v>
      </c>
      <c r="D1485" s="37">
        <v>41746</v>
      </c>
      <c r="E1485" s="28"/>
      <c r="F1485" s="37"/>
      <c r="G1485" s="28"/>
      <c r="H1485" s="28"/>
      <c r="I1485" s="28"/>
      <c r="J1485" s="28"/>
      <c r="K1485" s="28"/>
      <c r="L1485" s="28"/>
      <c r="M1485" s="28"/>
      <c r="N1485" s="28"/>
      <c r="O1485" s="28"/>
      <c r="P1485" s="28"/>
      <c r="Q1485" s="52"/>
      <c r="R1485" s="99"/>
      <c r="S1485" s="99"/>
      <c r="T1485" s="99"/>
      <c r="U1485" s="36"/>
      <c r="V1485" s="36"/>
      <c r="W1485" s="36"/>
      <c r="X1485" s="36"/>
      <c r="Y1485" s="36"/>
      <c r="Z1485" s="36"/>
      <c r="AA1485" s="36"/>
      <c r="AB1485" s="36"/>
      <c r="AC1485" s="36"/>
      <c r="AD1485" s="36"/>
      <c r="AE1485" s="36"/>
      <c r="AF1485" s="36"/>
      <c r="AG1485" s="680" t="s">
        <v>202</v>
      </c>
      <c r="AH1485" s="369"/>
      <c r="AI1485" s="22"/>
      <c r="AJ1485" s="22"/>
    </row>
    <row r="1486" spans="1:36" s="75" customFormat="1" ht="141.75" hidden="1" customHeight="1" x14ac:dyDescent="0.2">
      <c r="A1486" s="123" t="s">
        <v>2104</v>
      </c>
      <c r="B1486" s="28" t="s">
        <v>371</v>
      </c>
      <c r="C1486" s="36" t="s">
        <v>37</v>
      </c>
      <c r="D1486" s="37">
        <v>41747</v>
      </c>
      <c r="E1486" s="28"/>
      <c r="F1486" s="37"/>
      <c r="G1486" s="28"/>
      <c r="H1486" s="28"/>
      <c r="I1486" s="28"/>
      <c r="J1486" s="28"/>
      <c r="K1486" s="28"/>
      <c r="L1486" s="28"/>
      <c r="M1486" s="28"/>
      <c r="N1486" s="28"/>
      <c r="O1486" s="28"/>
      <c r="P1486" s="28"/>
      <c r="Q1486" s="52"/>
      <c r="R1486" s="99"/>
      <c r="S1486" s="99"/>
      <c r="T1486" s="99"/>
      <c r="U1486" s="36"/>
      <c r="V1486" s="36"/>
      <c r="W1486" s="36"/>
      <c r="X1486" s="36"/>
      <c r="Y1486" s="36"/>
      <c r="Z1486" s="36"/>
      <c r="AA1486" s="36"/>
      <c r="AB1486" s="36"/>
      <c r="AC1486" s="36"/>
      <c r="AD1486" s="36"/>
      <c r="AE1486" s="36"/>
      <c r="AF1486" s="36"/>
      <c r="AG1486" s="680" t="s">
        <v>202</v>
      </c>
      <c r="AH1486" s="369"/>
      <c r="AI1486" s="22"/>
      <c r="AJ1486" s="22"/>
    </row>
    <row r="1487" spans="1:36" s="75" customFormat="1" ht="31.5" hidden="1" customHeight="1" x14ac:dyDescent="0.2">
      <c r="A1487" s="123" t="s">
        <v>2104</v>
      </c>
      <c r="B1487" s="28" t="s">
        <v>371</v>
      </c>
      <c r="C1487" s="36" t="s">
        <v>37</v>
      </c>
      <c r="D1487" s="37">
        <v>41748</v>
      </c>
      <c r="E1487" s="28"/>
      <c r="F1487" s="37"/>
      <c r="G1487" s="28"/>
      <c r="H1487" s="28"/>
      <c r="I1487" s="28"/>
      <c r="J1487" s="28"/>
      <c r="K1487" s="28"/>
      <c r="L1487" s="28"/>
      <c r="M1487" s="28"/>
      <c r="N1487" s="28"/>
      <c r="O1487" s="28"/>
      <c r="P1487" s="28"/>
      <c r="Q1487" s="52"/>
      <c r="R1487" s="99"/>
      <c r="S1487" s="99"/>
      <c r="T1487" s="99"/>
      <c r="U1487" s="36"/>
      <c r="V1487" s="36"/>
      <c r="W1487" s="36"/>
      <c r="X1487" s="36"/>
      <c r="Y1487" s="36"/>
      <c r="Z1487" s="36"/>
      <c r="AA1487" s="36"/>
      <c r="AB1487" s="36"/>
      <c r="AC1487" s="36"/>
      <c r="AD1487" s="36"/>
      <c r="AE1487" s="36"/>
      <c r="AF1487" s="36"/>
      <c r="AG1487" s="680" t="s">
        <v>202</v>
      </c>
      <c r="AH1487" s="369"/>
      <c r="AI1487" s="22"/>
      <c r="AJ1487" s="22"/>
    </row>
    <row r="1488" spans="1:36" s="75" customFormat="1" ht="31.5" hidden="1" customHeight="1" x14ac:dyDescent="0.2">
      <c r="A1488" s="123" t="s">
        <v>2104</v>
      </c>
      <c r="B1488" s="28" t="s">
        <v>371</v>
      </c>
      <c r="C1488" s="36" t="s">
        <v>37</v>
      </c>
      <c r="D1488" s="37">
        <v>41749</v>
      </c>
      <c r="E1488" s="110">
        <v>0.86805555555555547</v>
      </c>
      <c r="F1488" s="37">
        <v>41749</v>
      </c>
      <c r="G1488" s="110">
        <v>0.93125000000000002</v>
      </c>
      <c r="H1488" s="110">
        <v>6.3194444444444442E-2</v>
      </c>
      <c r="I1488" s="36">
        <v>20</v>
      </c>
      <c r="J1488" s="36" t="s">
        <v>178</v>
      </c>
      <c r="K1488" s="36" t="s">
        <v>133</v>
      </c>
      <c r="L1488" s="36" t="s">
        <v>130</v>
      </c>
      <c r="M1488" s="36" t="s">
        <v>2919</v>
      </c>
      <c r="N1488" s="36" t="s">
        <v>103</v>
      </c>
      <c r="O1488" s="36" t="s">
        <v>66</v>
      </c>
      <c r="P1488" s="36" t="s">
        <v>2920</v>
      </c>
      <c r="Q1488" s="52" t="s">
        <v>3275</v>
      </c>
      <c r="R1488" s="99">
        <v>4.3</v>
      </c>
      <c r="S1488" s="99">
        <v>4.3</v>
      </c>
      <c r="T1488" s="99">
        <v>8.6</v>
      </c>
      <c r="U1488" s="36" t="s">
        <v>86</v>
      </c>
      <c r="V1488" s="36">
        <v>1989</v>
      </c>
      <c r="W1488" s="36" t="s">
        <v>852</v>
      </c>
      <c r="X1488" s="36"/>
      <c r="Y1488" s="39">
        <v>41348</v>
      </c>
      <c r="Z1488" s="36">
        <v>100</v>
      </c>
      <c r="AA1488" s="117">
        <v>41791</v>
      </c>
      <c r="AB1488" s="36">
        <v>0</v>
      </c>
      <c r="AC1488" s="39">
        <v>41348</v>
      </c>
      <c r="AD1488" s="36" t="s">
        <v>46</v>
      </c>
      <c r="AE1488" s="36"/>
      <c r="AF1488" s="36"/>
      <c r="AG1488" s="680"/>
      <c r="AH1488" s="369"/>
      <c r="AI1488" s="22"/>
      <c r="AJ1488" s="22"/>
    </row>
    <row r="1489" spans="1:36" s="75" customFormat="1" ht="47.25" hidden="1" customHeight="1" x14ac:dyDescent="0.2">
      <c r="A1489" s="123" t="s">
        <v>2104</v>
      </c>
      <c r="B1489" s="28" t="s">
        <v>371</v>
      </c>
      <c r="C1489" s="36" t="s">
        <v>37</v>
      </c>
      <c r="D1489" s="37">
        <v>41750</v>
      </c>
      <c r="E1489" s="110"/>
      <c r="F1489" s="37"/>
      <c r="G1489" s="110"/>
      <c r="H1489" s="36"/>
      <c r="I1489" s="36"/>
      <c r="J1489" s="36"/>
      <c r="K1489" s="36"/>
      <c r="L1489" s="36"/>
      <c r="M1489" s="36"/>
      <c r="N1489" s="36"/>
      <c r="O1489" s="36"/>
      <c r="P1489" s="36"/>
      <c r="Q1489" s="52"/>
      <c r="R1489" s="99"/>
      <c r="S1489" s="99"/>
      <c r="T1489" s="99"/>
      <c r="U1489" s="36"/>
      <c r="V1489" s="36"/>
      <c r="W1489" s="36"/>
      <c r="X1489" s="36"/>
      <c r="Y1489" s="36"/>
      <c r="Z1489" s="36"/>
      <c r="AA1489" s="36"/>
      <c r="AB1489" s="36"/>
      <c r="AC1489" s="36"/>
      <c r="AD1489" s="36"/>
      <c r="AE1489" s="36"/>
      <c r="AF1489" s="36"/>
      <c r="AG1489" s="680" t="s">
        <v>202</v>
      </c>
      <c r="AH1489" s="369"/>
      <c r="AI1489" s="22"/>
      <c r="AJ1489" s="22"/>
    </row>
    <row r="1490" spans="1:36" s="75" customFormat="1" ht="126" hidden="1" customHeight="1" x14ac:dyDescent="0.2">
      <c r="A1490" s="123" t="s">
        <v>2104</v>
      </c>
      <c r="B1490" s="28" t="s">
        <v>371</v>
      </c>
      <c r="C1490" s="36" t="s">
        <v>37</v>
      </c>
      <c r="D1490" s="37">
        <v>41751</v>
      </c>
      <c r="E1490" s="28"/>
      <c r="F1490" s="37"/>
      <c r="G1490" s="28"/>
      <c r="H1490" s="28"/>
      <c r="I1490" s="28"/>
      <c r="J1490" s="28"/>
      <c r="K1490" s="28"/>
      <c r="L1490" s="28"/>
      <c r="M1490" s="28"/>
      <c r="N1490" s="28"/>
      <c r="O1490" s="28"/>
      <c r="P1490" s="28"/>
      <c r="Q1490" s="52"/>
      <c r="R1490" s="597"/>
      <c r="S1490" s="597"/>
      <c r="T1490" s="597"/>
      <c r="U1490" s="593"/>
      <c r="V1490" s="593"/>
      <c r="W1490" s="593"/>
      <c r="X1490" s="593"/>
      <c r="Y1490" s="593"/>
      <c r="Z1490" s="593"/>
      <c r="AA1490" s="593"/>
      <c r="AB1490" s="593"/>
      <c r="AC1490" s="593"/>
      <c r="AD1490" s="593"/>
      <c r="AE1490" s="36"/>
      <c r="AF1490" s="36"/>
      <c r="AG1490" s="680" t="s">
        <v>202</v>
      </c>
      <c r="AH1490" s="369"/>
      <c r="AI1490" s="22"/>
      <c r="AJ1490" s="22"/>
    </row>
    <row r="1491" spans="1:36" s="75" customFormat="1" ht="47.25" hidden="1" customHeight="1" x14ac:dyDescent="0.2">
      <c r="A1491" s="123" t="s">
        <v>2104</v>
      </c>
      <c r="B1491" s="28" t="s">
        <v>371</v>
      </c>
      <c r="C1491" s="36" t="s">
        <v>37</v>
      </c>
      <c r="D1491" s="37">
        <v>41752</v>
      </c>
      <c r="E1491" s="28"/>
      <c r="F1491" s="37"/>
      <c r="G1491" s="28"/>
      <c r="H1491" s="28"/>
      <c r="I1491" s="28"/>
      <c r="J1491" s="28"/>
      <c r="K1491" s="28"/>
      <c r="L1491" s="28"/>
      <c r="M1491" s="28"/>
      <c r="N1491" s="28"/>
      <c r="O1491" s="28"/>
      <c r="P1491" s="28"/>
      <c r="Q1491" s="52"/>
      <c r="R1491" s="597"/>
      <c r="S1491" s="597"/>
      <c r="T1491" s="597"/>
      <c r="U1491" s="593"/>
      <c r="V1491" s="593"/>
      <c r="W1491" s="593"/>
      <c r="X1491" s="593"/>
      <c r="Y1491" s="593"/>
      <c r="Z1491" s="593"/>
      <c r="AA1491" s="593"/>
      <c r="AB1491" s="593"/>
      <c r="AC1491" s="593"/>
      <c r="AD1491" s="593"/>
      <c r="AE1491" s="36"/>
      <c r="AF1491" s="36"/>
      <c r="AG1491" s="680" t="s">
        <v>202</v>
      </c>
      <c r="AH1491" s="369"/>
      <c r="AI1491" s="22"/>
      <c r="AJ1491" s="22"/>
    </row>
    <row r="1492" spans="1:36" ht="141.75" hidden="1" customHeight="1" x14ac:dyDescent="0.2">
      <c r="A1492" s="123" t="s">
        <v>2104</v>
      </c>
      <c r="B1492" s="28" t="s">
        <v>371</v>
      </c>
      <c r="C1492" s="36" t="s">
        <v>37</v>
      </c>
      <c r="D1492" s="37">
        <v>41753</v>
      </c>
      <c r="E1492" s="363"/>
      <c r="F1492" s="37"/>
      <c r="G1492" s="363"/>
      <c r="H1492" s="363"/>
      <c r="I1492" s="363"/>
      <c r="J1492" s="363"/>
      <c r="K1492" s="363"/>
      <c r="L1492" s="363"/>
      <c r="M1492" s="363"/>
      <c r="N1492" s="363"/>
      <c r="O1492" s="363"/>
      <c r="P1492" s="363"/>
      <c r="Q1492" s="52"/>
      <c r="R1492" s="597"/>
      <c r="S1492" s="597"/>
      <c r="T1492" s="597"/>
      <c r="U1492" s="593"/>
      <c r="V1492" s="593"/>
      <c r="W1492" s="593"/>
      <c r="X1492" s="593"/>
      <c r="Y1492" s="593"/>
      <c r="Z1492" s="593"/>
      <c r="AA1492" s="593"/>
      <c r="AB1492" s="593"/>
      <c r="AC1492" s="593"/>
      <c r="AD1492" s="593"/>
      <c r="AE1492" s="218"/>
      <c r="AF1492" s="218"/>
      <c r="AG1492" s="100" t="s">
        <v>202</v>
      </c>
    </row>
    <row r="1493" spans="1:36" ht="110.25" hidden="1" customHeight="1" x14ac:dyDescent="0.2">
      <c r="A1493" s="123" t="s">
        <v>2104</v>
      </c>
      <c r="B1493" s="28" t="s">
        <v>371</v>
      </c>
      <c r="C1493" s="36" t="s">
        <v>37</v>
      </c>
      <c r="D1493" s="37">
        <v>41754</v>
      </c>
      <c r="E1493" s="28"/>
      <c r="F1493" s="37"/>
      <c r="G1493" s="28"/>
      <c r="H1493" s="28"/>
      <c r="I1493" s="357"/>
      <c r="J1493" s="357"/>
      <c r="K1493" s="357"/>
      <c r="L1493" s="28"/>
      <c r="M1493" s="357"/>
      <c r="N1493" s="28"/>
      <c r="O1493" s="28"/>
      <c r="P1493" s="163"/>
      <c r="Q1493" s="186"/>
      <c r="R1493" s="591"/>
      <c r="S1493" s="591"/>
      <c r="T1493" s="591"/>
      <c r="U1493" s="162"/>
      <c r="V1493" s="162"/>
      <c r="W1493" s="162"/>
      <c r="X1493" s="162"/>
      <c r="Y1493" s="162"/>
      <c r="Z1493" s="162"/>
      <c r="AA1493" s="162"/>
      <c r="AB1493" s="162"/>
      <c r="AC1493" s="162"/>
      <c r="AD1493" s="162"/>
      <c r="AE1493" s="162"/>
      <c r="AF1493" s="162"/>
      <c r="AG1493" s="100" t="s">
        <v>202</v>
      </c>
    </row>
    <row r="1494" spans="1:36" ht="78.75" hidden="1" customHeight="1" x14ac:dyDescent="0.2">
      <c r="A1494" s="123" t="s">
        <v>2104</v>
      </c>
      <c r="B1494" s="36" t="s">
        <v>371</v>
      </c>
      <c r="C1494" s="36" t="s">
        <v>37</v>
      </c>
      <c r="D1494" s="37">
        <v>41755</v>
      </c>
      <c r="E1494" s="1516">
        <v>0.30694444444444441</v>
      </c>
      <c r="F1494" s="37">
        <v>41755</v>
      </c>
      <c r="G1494" s="110">
        <v>0.30694444444444441</v>
      </c>
      <c r="H1494" s="110">
        <v>0</v>
      </c>
      <c r="I1494" s="36">
        <v>65</v>
      </c>
      <c r="J1494" s="216" t="s">
        <v>146</v>
      </c>
      <c r="K1494" s="216" t="s">
        <v>132</v>
      </c>
      <c r="L1494" s="36" t="s">
        <v>128</v>
      </c>
      <c r="M1494" s="36" t="s">
        <v>3233</v>
      </c>
      <c r="N1494" s="36">
        <v>35</v>
      </c>
      <c r="O1494" s="36" t="s">
        <v>66</v>
      </c>
      <c r="P1494" s="36" t="s">
        <v>1014</v>
      </c>
      <c r="Q1494" s="52" t="s">
        <v>3234</v>
      </c>
      <c r="R1494" s="99">
        <v>1.31</v>
      </c>
      <c r="S1494" s="99">
        <v>2.71</v>
      </c>
      <c r="T1494" s="99">
        <v>4.0199999999999996</v>
      </c>
      <c r="U1494" s="216" t="s">
        <v>1022</v>
      </c>
      <c r="V1494" s="218">
        <v>1986</v>
      </c>
      <c r="W1494" s="218" t="s">
        <v>2540</v>
      </c>
      <c r="X1494" s="218"/>
      <c r="Y1494" s="673">
        <v>41127</v>
      </c>
      <c r="Z1494" s="218">
        <v>100</v>
      </c>
      <c r="AA1494" s="218"/>
      <c r="AB1494" s="218">
        <v>0</v>
      </c>
      <c r="AC1494" s="673">
        <v>41127</v>
      </c>
      <c r="AD1494" s="218" t="s">
        <v>51</v>
      </c>
      <c r="AE1494" s="218"/>
      <c r="AF1494" s="218"/>
      <c r="AG1494" s="100"/>
    </row>
    <row r="1495" spans="1:36" ht="31.5" hidden="1" customHeight="1" x14ac:dyDescent="0.2">
      <c r="A1495" s="123" t="s">
        <v>2104</v>
      </c>
      <c r="B1495" s="36" t="s">
        <v>371</v>
      </c>
      <c r="C1495" s="36" t="s">
        <v>37</v>
      </c>
      <c r="D1495" s="37">
        <v>41755</v>
      </c>
      <c r="E1495" s="389">
        <v>0.58888888888888891</v>
      </c>
      <c r="F1495" s="37">
        <v>41755</v>
      </c>
      <c r="G1495" s="38">
        <v>0.62847222222222221</v>
      </c>
      <c r="H1495" s="38">
        <v>3.9583333333333331E-2</v>
      </c>
      <c r="I1495" s="36">
        <v>15</v>
      </c>
      <c r="J1495" s="216" t="s">
        <v>178</v>
      </c>
      <c r="K1495" s="216" t="s">
        <v>133</v>
      </c>
      <c r="L1495" s="36" t="s">
        <v>128</v>
      </c>
      <c r="M1495" s="36" t="s">
        <v>3235</v>
      </c>
      <c r="N1495" s="36" t="s">
        <v>103</v>
      </c>
      <c r="O1495" s="36" t="s">
        <v>66</v>
      </c>
      <c r="P1495" s="36" t="s">
        <v>1271</v>
      </c>
      <c r="Q1495" s="36" t="s">
        <v>3236</v>
      </c>
      <c r="R1495" s="36">
        <v>1.56</v>
      </c>
      <c r="S1495" s="36"/>
      <c r="T1495" s="36">
        <v>1.56</v>
      </c>
      <c r="U1495" s="216" t="s">
        <v>86</v>
      </c>
      <c r="V1495" s="218">
        <v>1989</v>
      </c>
      <c r="W1495" s="218" t="s">
        <v>852</v>
      </c>
      <c r="X1495" s="218"/>
      <c r="Y1495" s="673">
        <v>41720</v>
      </c>
      <c r="Z1495" s="218">
        <v>100</v>
      </c>
      <c r="AA1495" s="1418">
        <v>42125</v>
      </c>
      <c r="AB1495" s="218">
        <v>0</v>
      </c>
      <c r="AC1495" s="673">
        <v>41720</v>
      </c>
      <c r="AD1495" s="218" t="s">
        <v>56</v>
      </c>
      <c r="AE1495" s="218"/>
      <c r="AF1495" s="218"/>
      <c r="AG1495" s="100"/>
    </row>
    <row r="1496" spans="1:36" ht="31.5" hidden="1" customHeight="1" x14ac:dyDescent="0.2">
      <c r="A1496" s="123" t="s">
        <v>2104</v>
      </c>
      <c r="B1496" s="28" t="s">
        <v>371</v>
      </c>
      <c r="C1496" s="36" t="s">
        <v>37</v>
      </c>
      <c r="D1496" s="37">
        <v>41756</v>
      </c>
      <c r="E1496" s="354"/>
      <c r="F1496" s="37"/>
      <c r="G1496" s="354"/>
      <c r="H1496" s="28"/>
      <c r="I1496" s="28"/>
      <c r="J1496" s="357"/>
      <c r="K1496" s="357"/>
      <c r="L1496" s="28"/>
      <c r="M1496" s="357"/>
      <c r="N1496" s="28"/>
      <c r="O1496" s="28"/>
      <c r="P1496" s="357"/>
      <c r="Q1496" s="52"/>
      <c r="R1496" s="99"/>
      <c r="S1496" s="99"/>
      <c r="T1496" s="99"/>
      <c r="U1496" s="216"/>
      <c r="V1496" s="218"/>
      <c r="W1496" s="218"/>
      <c r="X1496" s="218"/>
      <c r="Y1496" s="218"/>
      <c r="Z1496" s="218"/>
      <c r="AA1496" s="218"/>
      <c r="AB1496" s="218"/>
      <c r="AC1496" s="218"/>
      <c r="AD1496" s="42"/>
      <c r="AE1496" s="218"/>
      <c r="AF1496" s="218"/>
      <c r="AG1496" s="100" t="s">
        <v>202</v>
      </c>
    </row>
    <row r="1497" spans="1:36" ht="31.5" hidden="1" customHeight="1" x14ac:dyDescent="0.2">
      <c r="A1497" s="123" t="s">
        <v>2104</v>
      </c>
      <c r="B1497" s="28" t="s">
        <v>371</v>
      </c>
      <c r="C1497" s="36" t="s">
        <v>37</v>
      </c>
      <c r="D1497" s="37">
        <v>41757</v>
      </c>
      <c r="E1497" s="354"/>
      <c r="F1497" s="37"/>
      <c r="G1497" s="28"/>
      <c r="H1497" s="28"/>
      <c r="I1497" s="28"/>
      <c r="J1497" s="28"/>
      <c r="K1497" s="28"/>
      <c r="L1497" s="28"/>
      <c r="M1497" s="28"/>
      <c r="N1497" s="28"/>
      <c r="O1497" s="28"/>
      <c r="P1497" s="28"/>
      <c r="Q1497" s="52"/>
      <c r="R1497" s="99"/>
      <c r="S1497" s="99"/>
      <c r="T1497" s="99"/>
      <c r="U1497" s="36"/>
      <c r="V1497" s="218"/>
      <c r="W1497" s="218"/>
      <c r="X1497" s="218"/>
      <c r="Y1497" s="218"/>
      <c r="Z1497" s="218"/>
      <c r="AA1497" s="218"/>
      <c r="AB1497" s="218"/>
      <c r="AC1497" s="218"/>
      <c r="AD1497" s="218"/>
      <c r="AE1497" s="218"/>
      <c r="AF1497" s="218"/>
      <c r="AG1497" s="100" t="s">
        <v>202</v>
      </c>
    </row>
    <row r="1498" spans="1:36" ht="31.5" hidden="1" customHeight="1" x14ac:dyDescent="0.2">
      <c r="A1498" s="123" t="s">
        <v>2104</v>
      </c>
      <c r="B1498" s="28" t="s">
        <v>371</v>
      </c>
      <c r="C1498" s="36" t="s">
        <v>37</v>
      </c>
      <c r="D1498" s="37">
        <v>41758</v>
      </c>
      <c r="E1498" s="875">
        <v>0.93055555555555547</v>
      </c>
      <c r="F1498" s="37">
        <v>41758</v>
      </c>
      <c r="G1498" s="875">
        <v>0.94027777777777777</v>
      </c>
      <c r="H1498" s="875">
        <v>9.7222222222222224E-3</v>
      </c>
      <c r="I1498" s="218">
        <v>3</v>
      </c>
      <c r="J1498" s="218" t="s">
        <v>178</v>
      </c>
      <c r="K1498" s="218"/>
      <c r="L1498" s="218" t="s">
        <v>125</v>
      </c>
      <c r="M1498" s="218"/>
      <c r="N1498" s="218">
        <v>0.4</v>
      </c>
      <c r="O1498" s="218" t="s">
        <v>67</v>
      </c>
      <c r="P1498" s="218" t="s">
        <v>3437</v>
      </c>
      <c r="Q1498" s="52" t="s">
        <v>3438</v>
      </c>
      <c r="R1498" s="667">
        <v>0.13</v>
      </c>
      <c r="S1498" s="667"/>
      <c r="T1498" s="962">
        <v>0.13</v>
      </c>
      <c r="U1498" s="218" t="s">
        <v>86</v>
      </c>
      <c r="V1498" s="218">
        <v>1990</v>
      </c>
      <c r="W1498" s="218" t="s">
        <v>6962</v>
      </c>
      <c r="X1498" s="218"/>
      <c r="Y1498" s="673">
        <v>41380</v>
      </c>
      <c r="Z1498" s="218">
        <v>100</v>
      </c>
      <c r="AA1498" s="1418">
        <v>41791</v>
      </c>
      <c r="AB1498" s="218">
        <v>0</v>
      </c>
      <c r="AC1498" s="673">
        <v>41380</v>
      </c>
      <c r="AD1498" s="218" t="s">
        <v>55</v>
      </c>
      <c r="AE1498" s="218"/>
      <c r="AF1498" s="218"/>
      <c r="AG1498" s="100"/>
    </row>
    <row r="1499" spans="1:36" s="145" customFormat="1" ht="63" hidden="1" customHeight="1" x14ac:dyDescent="0.2">
      <c r="A1499" s="123" t="s">
        <v>3297</v>
      </c>
      <c r="B1499" s="28" t="s">
        <v>371</v>
      </c>
      <c r="C1499" s="36" t="s">
        <v>37</v>
      </c>
      <c r="D1499" s="37">
        <v>41763</v>
      </c>
      <c r="E1499" s="38">
        <v>0.63611111111111118</v>
      </c>
      <c r="F1499" s="37">
        <v>41763</v>
      </c>
      <c r="G1499" s="38">
        <v>0.68055555555555547</v>
      </c>
      <c r="H1499" s="38">
        <v>4.4444444444444446E-2</v>
      </c>
      <c r="I1499" s="36">
        <v>19</v>
      </c>
      <c r="J1499" s="36" t="s">
        <v>178</v>
      </c>
      <c r="K1499" s="125" t="s">
        <v>133</v>
      </c>
      <c r="L1499" s="36" t="s">
        <v>128</v>
      </c>
      <c r="M1499" s="36" t="s">
        <v>3439</v>
      </c>
      <c r="N1499" s="36" t="s">
        <v>103</v>
      </c>
      <c r="O1499" s="36" t="s">
        <v>66</v>
      </c>
      <c r="P1499" s="36" t="s">
        <v>1271</v>
      </c>
      <c r="Q1499" s="28" t="s">
        <v>3440</v>
      </c>
      <c r="R1499" s="36">
        <v>3.05</v>
      </c>
      <c r="S1499" s="36"/>
      <c r="T1499" s="36">
        <f>R1499+S1499</f>
        <v>3.05</v>
      </c>
      <c r="U1499" s="36" t="s">
        <v>86</v>
      </c>
      <c r="V1499" s="36">
        <v>1989</v>
      </c>
      <c r="W1499" s="52" t="s">
        <v>402</v>
      </c>
      <c r="X1499" s="36"/>
      <c r="Y1499" s="39">
        <v>41348</v>
      </c>
      <c r="Z1499" s="36">
        <v>100</v>
      </c>
      <c r="AA1499" s="117">
        <v>41791</v>
      </c>
      <c r="AB1499" s="36">
        <v>0</v>
      </c>
      <c r="AC1499" s="36"/>
      <c r="AD1499" s="36" t="s">
        <v>46</v>
      </c>
      <c r="AE1499" s="36"/>
      <c r="AF1499" s="36"/>
      <c r="AG1499" s="100"/>
      <c r="AH1499" s="22"/>
      <c r="AI1499" s="22"/>
      <c r="AJ1499" s="22"/>
    </row>
    <row r="1500" spans="1:36" ht="110.25" hidden="1" customHeight="1" x14ac:dyDescent="0.2">
      <c r="A1500" s="123" t="s">
        <v>3297</v>
      </c>
      <c r="B1500" s="28" t="s">
        <v>371</v>
      </c>
      <c r="C1500" s="36" t="s">
        <v>37</v>
      </c>
      <c r="D1500" s="37">
        <v>41763</v>
      </c>
      <c r="E1500" s="112">
        <v>0.72222222222222221</v>
      </c>
      <c r="F1500" s="37">
        <v>41763</v>
      </c>
      <c r="G1500" s="112">
        <v>0.75486111111111109</v>
      </c>
      <c r="H1500" s="112">
        <v>3.2638888888888891E-2</v>
      </c>
      <c r="I1500" s="45">
        <v>14</v>
      </c>
      <c r="J1500" s="45" t="s">
        <v>178</v>
      </c>
      <c r="K1500" s="45" t="s">
        <v>133</v>
      </c>
      <c r="L1500" s="45" t="s">
        <v>128</v>
      </c>
      <c r="M1500" s="45" t="s">
        <v>3441</v>
      </c>
      <c r="N1500" s="45" t="s">
        <v>103</v>
      </c>
      <c r="O1500" s="45" t="s">
        <v>66</v>
      </c>
      <c r="P1500" s="45" t="s">
        <v>2920</v>
      </c>
      <c r="Q1500" s="140" t="s">
        <v>3440</v>
      </c>
      <c r="R1500" s="45">
        <v>1.1000000000000001</v>
      </c>
      <c r="S1500" s="45"/>
      <c r="T1500" s="45">
        <f>R1500+S1500</f>
        <v>1.1000000000000001</v>
      </c>
      <c r="U1500" s="45" t="s">
        <v>86</v>
      </c>
      <c r="V1500" s="45">
        <v>1991</v>
      </c>
      <c r="W1500" s="45" t="s">
        <v>402</v>
      </c>
      <c r="X1500" s="45"/>
      <c r="Y1500" s="231">
        <v>41607</v>
      </c>
      <c r="Z1500" s="45">
        <v>100</v>
      </c>
      <c r="AA1500" s="231">
        <v>41944</v>
      </c>
      <c r="AB1500" s="45">
        <v>0</v>
      </c>
      <c r="AC1500" s="45"/>
      <c r="AD1500" s="45" t="s">
        <v>46</v>
      </c>
      <c r="AE1500" s="36"/>
      <c r="AF1500" s="36"/>
      <c r="AG1500" s="100"/>
    </row>
    <row r="1501" spans="1:36" ht="47.25" hidden="1" customHeight="1" x14ac:dyDescent="0.2">
      <c r="A1501" s="123" t="s">
        <v>3297</v>
      </c>
      <c r="B1501" s="28" t="s">
        <v>371</v>
      </c>
      <c r="C1501" s="36" t="s">
        <v>37</v>
      </c>
      <c r="D1501" s="37">
        <v>41763</v>
      </c>
      <c r="E1501" s="112">
        <v>0.72222222222222221</v>
      </c>
      <c r="F1501" s="37">
        <v>41763</v>
      </c>
      <c r="G1501" s="112">
        <v>0.75486111111111109</v>
      </c>
      <c r="H1501" s="112">
        <v>3.2638888888888891E-2</v>
      </c>
      <c r="I1501" s="45">
        <v>18</v>
      </c>
      <c r="J1501" s="45" t="s">
        <v>178</v>
      </c>
      <c r="K1501" s="45" t="s">
        <v>133</v>
      </c>
      <c r="L1501" s="45" t="s">
        <v>128</v>
      </c>
      <c r="M1501" s="45" t="s">
        <v>3442</v>
      </c>
      <c r="N1501" s="45" t="s">
        <v>103</v>
      </c>
      <c r="O1501" s="45" t="s">
        <v>66</v>
      </c>
      <c r="P1501" s="45" t="s">
        <v>2920</v>
      </c>
      <c r="Q1501" s="140" t="s">
        <v>3440</v>
      </c>
      <c r="R1501" s="45">
        <v>2.2000000000000002</v>
      </c>
      <c r="S1501" s="45"/>
      <c r="T1501" s="427">
        <v>2.2000000000000002</v>
      </c>
      <c r="U1501" s="45" t="s">
        <v>86</v>
      </c>
      <c r="V1501" s="45">
        <v>1991</v>
      </c>
      <c r="W1501" s="45" t="s">
        <v>402</v>
      </c>
      <c r="X1501" s="45"/>
      <c r="Y1501" s="231">
        <v>41607</v>
      </c>
      <c r="Z1501" s="45">
        <v>100</v>
      </c>
      <c r="AA1501" s="231">
        <v>41944</v>
      </c>
      <c r="AB1501" s="45">
        <v>0</v>
      </c>
      <c r="AC1501" s="45"/>
      <c r="AD1501" s="45" t="s">
        <v>46</v>
      </c>
      <c r="AE1501" s="36"/>
      <c r="AF1501" s="36"/>
      <c r="AG1501" s="100"/>
    </row>
    <row r="1502" spans="1:36" ht="31.5" hidden="1" customHeight="1" x14ac:dyDescent="0.2">
      <c r="A1502" s="123" t="s">
        <v>3297</v>
      </c>
      <c r="B1502" s="28" t="s">
        <v>371</v>
      </c>
      <c r="C1502" s="36" t="s">
        <v>37</v>
      </c>
      <c r="D1502" s="37">
        <v>41763</v>
      </c>
      <c r="E1502" s="112">
        <v>0.59305555555555556</v>
      </c>
      <c r="F1502" s="37">
        <v>41763</v>
      </c>
      <c r="G1502" s="112">
        <v>0.59305555555555556</v>
      </c>
      <c r="H1502" s="112">
        <v>0</v>
      </c>
      <c r="I1502" s="45">
        <v>41</v>
      </c>
      <c r="J1502" s="45" t="s">
        <v>146</v>
      </c>
      <c r="K1502" s="45" t="s">
        <v>132</v>
      </c>
      <c r="L1502" s="45" t="s">
        <v>128</v>
      </c>
      <c r="M1502" s="45" t="s">
        <v>3443</v>
      </c>
      <c r="N1502" s="45" t="s">
        <v>103</v>
      </c>
      <c r="O1502" s="45" t="s">
        <v>66</v>
      </c>
      <c r="P1502" s="45" t="s">
        <v>2920</v>
      </c>
      <c r="Q1502" s="140" t="s">
        <v>3440</v>
      </c>
      <c r="R1502" s="45">
        <v>0.92</v>
      </c>
      <c r="S1502" s="45">
        <v>0.34</v>
      </c>
      <c r="T1502" s="45">
        <f t="shared" ref="T1502:T1507" si="16">R1502+S1502</f>
        <v>1.26</v>
      </c>
      <c r="U1502" s="52" t="s">
        <v>86</v>
      </c>
      <c r="V1502" s="52">
        <v>1992</v>
      </c>
      <c r="W1502" s="52" t="s">
        <v>402</v>
      </c>
      <c r="X1502" s="52"/>
      <c r="Y1502" s="57">
        <v>41758</v>
      </c>
      <c r="Z1502" s="52">
        <v>100</v>
      </c>
      <c r="AA1502" s="57">
        <v>42095</v>
      </c>
      <c r="AB1502" s="52">
        <v>0</v>
      </c>
      <c r="AC1502" s="52"/>
      <c r="AD1502" s="52" t="s">
        <v>46</v>
      </c>
      <c r="AE1502" s="36"/>
      <c r="AF1502" s="36"/>
      <c r="AG1502" s="100"/>
    </row>
    <row r="1503" spans="1:36" ht="31.5" hidden="1" customHeight="1" x14ac:dyDescent="0.2">
      <c r="A1503" s="123" t="s">
        <v>3297</v>
      </c>
      <c r="B1503" s="28" t="s">
        <v>371</v>
      </c>
      <c r="C1503" s="36" t="s">
        <v>37</v>
      </c>
      <c r="D1503" s="37">
        <v>41763</v>
      </c>
      <c r="E1503" s="112">
        <v>0.71875</v>
      </c>
      <c r="F1503" s="37">
        <v>41763</v>
      </c>
      <c r="G1503" s="112">
        <v>0.71875</v>
      </c>
      <c r="H1503" s="112">
        <v>0</v>
      </c>
      <c r="I1503" s="45">
        <v>23</v>
      </c>
      <c r="J1503" s="45" t="s">
        <v>146</v>
      </c>
      <c r="K1503" s="45" t="s">
        <v>132</v>
      </c>
      <c r="L1503" s="45" t="s">
        <v>128</v>
      </c>
      <c r="M1503" s="45" t="s">
        <v>3444</v>
      </c>
      <c r="N1503" s="45" t="s">
        <v>103</v>
      </c>
      <c r="O1503" s="45" t="s">
        <v>66</v>
      </c>
      <c r="P1503" s="45" t="s">
        <v>2920</v>
      </c>
      <c r="Q1503" s="140" t="s">
        <v>2920</v>
      </c>
      <c r="R1503" s="45">
        <v>0.43</v>
      </c>
      <c r="S1503" s="45"/>
      <c r="T1503" s="45">
        <f t="shared" si="16"/>
        <v>0.43</v>
      </c>
      <c r="U1503" s="52" t="s">
        <v>86</v>
      </c>
      <c r="V1503" s="52">
        <v>1992</v>
      </c>
      <c r="W1503" s="52" t="s">
        <v>402</v>
      </c>
      <c r="X1503" s="52"/>
      <c r="Y1503" s="57">
        <v>41343</v>
      </c>
      <c r="Z1503" s="52">
        <v>100</v>
      </c>
      <c r="AA1503" s="334">
        <v>41791</v>
      </c>
      <c r="AB1503" s="52">
        <v>0</v>
      </c>
      <c r="AC1503" s="52"/>
      <c r="AD1503" s="52" t="s">
        <v>46</v>
      </c>
      <c r="AE1503" s="36"/>
      <c r="AF1503" s="36"/>
      <c r="AG1503" s="100"/>
    </row>
    <row r="1504" spans="1:36" ht="63" hidden="1" customHeight="1" x14ac:dyDescent="0.2">
      <c r="A1504" s="123" t="s">
        <v>3297</v>
      </c>
      <c r="B1504" s="28" t="s">
        <v>371</v>
      </c>
      <c r="C1504" s="36" t="s">
        <v>37</v>
      </c>
      <c r="D1504" s="37">
        <v>41763</v>
      </c>
      <c r="E1504" s="112">
        <v>0.71875</v>
      </c>
      <c r="F1504" s="37">
        <v>41763</v>
      </c>
      <c r="G1504" s="112">
        <v>0.80208333333333337</v>
      </c>
      <c r="H1504" s="112">
        <v>8.3333333333333329E-2</v>
      </c>
      <c r="I1504" s="45">
        <v>18</v>
      </c>
      <c r="J1504" s="45" t="s">
        <v>146</v>
      </c>
      <c r="K1504" s="45" t="s">
        <v>133</v>
      </c>
      <c r="L1504" s="45" t="s">
        <v>128</v>
      </c>
      <c r="M1504" s="45" t="s">
        <v>3445</v>
      </c>
      <c r="N1504" s="45" t="s">
        <v>103</v>
      </c>
      <c r="O1504" s="45" t="s">
        <v>66</v>
      </c>
      <c r="P1504" s="45" t="s">
        <v>2920</v>
      </c>
      <c r="Q1504" s="690" t="s">
        <v>3446</v>
      </c>
      <c r="R1504" s="618">
        <v>13.2</v>
      </c>
      <c r="S1504" s="618">
        <v>2.8</v>
      </c>
      <c r="T1504" s="618">
        <f t="shared" si="16"/>
        <v>16</v>
      </c>
      <c r="U1504" s="596" t="s">
        <v>86</v>
      </c>
      <c r="V1504" s="596">
        <v>1992</v>
      </c>
      <c r="W1504" s="596" t="s">
        <v>402</v>
      </c>
      <c r="X1504" s="596"/>
      <c r="Y1504" s="694">
        <v>41343</v>
      </c>
      <c r="Z1504" s="596">
        <v>100</v>
      </c>
      <c r="AA1504" s="736">
        <v>41791</v>
      </c>
      <c r="AB1504" s="596">
        <v>0</v>
      </c>
      <c r="AC1504" s="596"/>
      <c r="AD1504" s="596" t="s">
        <v>46</v>
      </c>
      <c r="AE1504" s="36"/>
      <c r="AF1504" s="36"/>
      <c r="AG1504" s="100"/>
    </row>
    <row r="1505" spans="1:38" ht="126" hidden="1" customHeight="1" x14ac:dyDescent="0.2">
      <c r="A1505" s="123" t="s">
        <v>3297</v>
      </c>
      <c r="B1505" s="28" t="s">
        <v>371</v>
      </c>
      <c r="C1505" s="36" t="s">
        <v>37</v>
      </c>
      <c r="D1505" s="37">
        <v>41763</v>
      </c>
      <c r="E1505" s="112">
        <v>0.72083333333333333</v>
      </c>
      <c r="F1505" s="37">
        <v>41763</v>
      </c>
      <c r="G1505" s="112">
        <v>0.75694444444444453</v>
      </c>
      <c r="H1505" s="112">
        <v>3.6111111111111115E-2</v>
      </c>
      <c r="I1505" s="45">
        <v>28</v>
      </c>
      <c r="J1505" s="45" t="s">
        <v>3447</v>
      </c>
      <c r="K1505" s="45" t="s">
        <v>132</v>
      </c>
      <c r="L1505" s="45" t="s">
        <v>128</v>
      </c>
      <c r="M1505" s="45" t="s">
        <v>3448</v>
      </c>
      <c r="N1505" s="45" t="s">
        <v>103</v>
      </c>
      <c r="O1505" s="45" t="s">
        <v>66</v>
      </c>
      <c r="P1505" s="45" t="s">
        <v>2920</v>
      </c>
      <c r="Q1505" s="690" t="s">
        <v>3449</v>
      </c>
      <c r="R1505" s="618">
        <v>23.93</v>
      </c>
      <c r="S1505" s="618"/>
      <c r="T1505" s="618">
        <f t="shared" si="16"/>
        <v>23.93</v>
      </c>
      <c r="U1505" s="593" t="s">
        <v>86</v>
      </c>
      <c r="V1505" s="593">
        <v>2009</v>
      </c>
      <c r="W1505" s="596" t="s">
        <v>402</v>
      </c>
      <c r="X1505" s="593"/>
      <c r="Y1505" s="614">
        <v>41463</v>
      </c>
      <c r="Z1505" s="593">
        <v>100</v>
      </c>
      <c r="AA1505" s="737">
        <v>41821</v>
      </c>
      <c r="AB1505" s="593">
        <v>0</v>
      </c>
      <c r="AC1505" s="593"/>
      <c r="AD1505" s="593" t="s">
        <v>46</v>
      </c>
      <c r="AE1505" s="36"/>
      <c r="AF1505" s="36"/>
      <c r="AG1505" s="100"/>
    </row>
    <row r="1506" spans="1:38" ht="189" hidden="1" customHeight="1" x14ac:dyDescent="0.2">
      <c r="A1506" s="123" t="s">
        <v>3297</v>
      </c>
      <c r="B1506" s="28" t="s">
        <v>371</v>
      </c>
      <c r="C1506" s="36" t="s">
        <v>37</v>
      </c>
      <c r="D1506" s="37">
        <v>41763</v>
      </c>
      <c r="E1506" s="38">
        <v>0.72222222222222221</v>
      </c>
      <c r="F1506" s="37">
        <v>41763</v>
      </c>
      <c r="G1506" s="38">
        <v>0.74722222222222223</v>
      </c>
      <c r="H1506" s="38">
        <v>2.4999999999999998E-2</v>
      </c>
      <c r="I1506" s="36">
        <v>16</v>
      </c>
      <c r="J1506" s="36" t="s">
        <v>146</v>
      </c>
      <c r="K1506" s="36" t="s">
        <v>133</v>
      </c>
      <c r="L1506" s="36" t="s">
        <v>128</v>
      </c>
      <c r="M1506" s="36" t="s">
        <v>3450</v>
      </c>
      <c r="N1506" s="36" t="s">
        <v>103</v>
      </c>
      <c r="O1506" s="36" t="s">
        <v>66</v>
      </c>
      <c r="P1506" s="36" t="s">
        <v>2920</v>
      </c>
      <c r="Q1506" s="595" t="s">
        <v>3440</v>
      </c>
      <c r="R1506" s="593">
        <v>2.12</v>
      </c>
      <c r="S1506" s="593"/>
      <c r="T1506" s="593">
        <f t="shared" si="16"/>
        <v>2.12</v>
      </c>
      <c r="U1506" s="593" t="s">
        <v>86</v>
      </c>
      <c r="V1506" s="593">
        <v>1989</v>
      </c>
      <c r="W1506" s="596" t="s">
        <v>402</v>
      </c>
      <c r="X1506" s="593"/>
      <c r="Y1506" s="614">
        <v>41420</v>
      </c>
      <c r="Z1506" s="593">
        <v>100</v>
      </c>
      <c r="AA1506" s="614">
        <v>41785</v>
      </c>
      <c r="AB1506" s="593">
        <v>0</v>
      </c>
      <c r="AC1506" s="593"/>
      <c r="AD1506" s="593" t="s">
        <v>46</v>
      </c>
      <c r="AE1506" s="36"/>
      <c r="AF1506" s="36"/>
      <c r="AG1506" s="100"/>
    </row>
    <row r="1507" spans="1:38" ht="31.5" hidden="1" customHeight="1" x14ac:dyDescent="0.2">
      <c r="A1507" s="123" t="s">
        <v>3297</v>
      </c>
      <c r="B1507" s="28" t="s">
        <v>371</v>
      </c>
      <c r="C1507" s="36" t="s">
        <v>37</v>
      </c>
      <c r="D1507" s="37">
        <v>41763</v>
      </c>
      <c r="E1507" s="38">
        <v>0.72222222222222221</v>
      </c>
      <c r="F1507" s="37">
        <v>41763</v>
      </c>
      <c r="G1507" s="38">
        <v>0.72222222222222221</v>
      </c>
      <c r="H1507" s="38">
        <v>0</v>
      </c>
      <c r="I1507" s="36">
        <v>39</v>
      </c>
      <c r="J1507" s="36" t="s">
        <v>146</v>
      </c>
      <c r="K1507" s="36" t="s">
        <v>132</v>
      </c>
      <c r="L1507" s="36" t="s">
        <v>128</v>
      </c>
      <c r="M1507" s="36" t="s">
        <v>3451</v>
      </c>
      <c r="N1507" s="36" t="s">
        <v>103</v>
      </c>
      <c r="O1507" s="36" t="s">
        <v>66</v>
      </c>
      <c r="P1507" s="36" t="s">
        <v>2920</v>
      </c>
      <c r="Q1507" s="595" t="s">
        <v>3440</v>
      </c>
      <c r="R1507" s="593">
        <v>7.33</v>
      </c>
      <c r="S1507" s="593">
        <v>2.08</v>
      </c>
      <c r="T1507" s="593">
        <f t="shared" si="16"/>
        <v>9.41</v>
      </c>
      <c r="U1507" s="593" t="s">
        <v>86</v>
      </c>
      <c r="V1507" s="593">
        <v>2010</v>
      </c>
      <c r="W1507" s="596" t="s">
        <v>402</v>
      </c>
      <c r="X1507" s="593"/>
      <c r="Y1507" s="614">
        <v>41742</v>
      </c>
      <c r="Z1507" s="593">
        <v>100</v>
      </c>
      <c r="AA1507" s="614">
        <v>42097</v>
      </c>
      <c r="AB1507" s="593">
        <v>0</v>
      </c>
      <c r="AC1507" s="593"/>
      <c r="AD1507" s="593" t="s">
        <v>46</v>
      </c>
      <c r="AE1507" s="36"/>
      <c r="AF1507" s="36"/>
      <c r="AG1507" s="100"/>
    </row>
    <row r="1508" spans="1:38" ht="31.5" hidden="1" customHeight="1" x14ac:dyDescent="0.2">
      <c r="A1508" s="123" t="s">
        <v>3297</v>
      </c>
      <c r="B1508" s="28" t="s">
        <v>371</v>
      </c>
      <c r="C1508" s="36" t="s">
        <v>37</v>
      </c>
      <c r="D1508" s="37">
        <v>41764</v>
      </c>
      <c r="E1508" s="28"/>
      <c r="F1508" s="37"/>
      <c r="G1508" s="28"/>
      <c r="H1508" s="28"/>
      <c r="I1508" s="28"/>
      <c r="J1508" s="28"/>
      <c r="K1508" s="28"/>
      <c r="L1508" s="28"/>
      <c r="M1508" s="28"/>
      <c r="N1508" s="28"/>
      <c r="O1508" s="28"/>
      <c r="P1508" s="28"/>
      <c r="Q1508" s="52"/>
      <c r="R1508" s="99"/>
      <c r="S1508" s="99"/>
      <c r="T1508" s="99"/>
      <c r="U1508" s="36"/>
      <c r="V1508" s="36"/>
      <c r="W1508" s="36"/>
      <c r="X1508" s="36"/>
      <c r="Y1508" s="36"/>
      <c r="Z1508" s="36"/>
      <c r="AA1508" s="36"/>
      <c r="AB1508" s="36"/>
      <c r="AC1508" s="36"/>
      <c r="AD1508" s="36"/>
      <c r="AE1508" s="36"/>
      <c r="AF1508" s="36"/>
      <c r="AG1508" s="100" t="s">
        <v>202</v>
      </c>
    </row>
    <row r="1509" spans="1:38" s="24" customFormat="1" ht="31.5" hidden="1" customHeight="1" x14ac:dyDescent="0.2">
      <c r="A1509" s="123" t="s">
        <v>3297</v>
      </c>
      <c r="B1509" s="28" t="s">
        <v>371</v>
      </c>
      <c r="C1509" s="36" t="s">
        <v>37</v>
      </c>
      <c r="D1509" s="37">
        <v>41765</v>
      </c>
      <c r="E1509" s="28"/>
      <c r="F1509" s="37"/>
      <c r="G1509" s="28"/>
      <c r="H1509" s="28"/>
      <c r="I1509" s="28"/>
      <c r="J1509" s="28"/>
      <c r="K1509" s="28"/>
      <c r="L1509" s="28"/>
      <c r="M1509" s="28"/>
      <c r="N1509" s="28"/>
      <c r="O1509" s="28"/>
      <c r="P1509" s="28"/>
      <c r="Q1509" s="52"/>
      <c r="R1509" s="99"/>
      <c r="S1509" s="99"/>
      <c r="T1509" s="99"/>
      <c r="U1509" s="36"/>
      <c r="V1509" s="36"/>
      <c r="W1509" s="36"/>
      <c r="X1509" s="36"/>
      <c r="Y1509" s="36"/>
      <c r="Z1509" s="36"/>
      <c r="AA1509" s="36"/>
      <c r="AB1509" s="36"/>
      <c r="AC1509" s="36"/>
      <c r="AD1509" s="36"/>
      <c r="AE1509" s="36"/>
      <c r="AF1509" s="36"/>
      <c r="AG1509" s="100" t="s">
        <v>202</v>
      </c>
      <c r="AH1509" s="22"/>
      <c r="AI1509" s="22"/>
      <c r="AJ1509" s="22"/>
      <c r="AK1509" s="149"/>
      <c r="AL1509" s="150"/>
    </row>
    <row r="1510" spans="1:38" s="24" customFormat="1" ht="31.5" hidden="1" customHeight="1" x14ac:dyDescent="0.2">
      <c r="A1510" s="123" t="s">
        <v>3297</v>
      </c>
      <c r="B1510" s="28" t="s">
        <v>371</v>
      </c>
      <c r="C1510" s="36" t="s">
        <v>37</v>
      </c>
      <c r="D1510" s="37">
        <v>41766</v>
      </c>
      <c r="E1510" s="28"/>
      <c r="F1510" s="37"/>
      <c r="G1510" s="28"/>
      <c r="H1510" s="28"/>
      <c r="I1510" s="28"/>
      <c r="J1510" s="28"/>
      <c r="K1510" s="28"/>
      <c r="L1510" s="28"/>
      <c r="M1510" s="28"/>
      <c r="N1510" s="28"/>
      <c r="O1510" s="28"/>
      <c r="P1510" s="28"/>
      <c r="Q1510" s="52"/>
      <c r="R1510" s="99"/>
      <c r="S1510" s="99"/>
      <c r="T1510" s="99"/>
      <c r="U1510" s="36"/>
      <c r="V1510" s="36"/>
      <c r="W1510" s="36"/>
      <c r="X1510" s="36"/>
      <c r="Y1510" s="36"/>
      <c r="Z1510" s="36"/>
      <c r="AA1510" s="36"/>
      <c r="AB1510" s="36"/>
      <c r="AC1510" s="36"/>
      <c r="AD1510" s="36"/>
      <c r="AE1510" s="36"/>
      <c r="AF1510" s="36"/>
      <c r="AG1510" s="100" t="s">
        <v>202</v>
      </c>
      <c r="AH1510" s="22"/>
      <c r="AI1510" s="22"/>
      <c r="AJ1510" s="22"/>
      <c r="AK1510" s="149"/>
      <c r="AL1510" s="150"/>
    </row>
    <row r="1511" spans="1:38" s="24" customFormat="1" ht="31.5" hidden="1" customHeight="1" x14ac:dyDescent="0.2">
      <c r="A1511" s="123" t="s">
        <v>3297</v>
      </c>
      <c r="B1511" s="28" t="s">
        <v>371</v>
      </c>
      <c r="C1511" s="36" t="s">
        <v>37</v>
      </c>
      <c r="D1511" s="37">
        <v>41767</v>
      </c>
      <c r="E1511" s="38">
        <v>0.81805555555555554</v>
      </c>
      <c r="F1511" s="37">
        <v>41767</v>
      </c>
      <c r="G1511" s="38">
        <v>0.87847222222222221</v>
      </c>
      <c r="H1511" s="38">
        <v>5.347222222222222E-2</v>
      </c>
      <c r="I1511" s="36">
        <v>19</v>
      </c>
      <c r="J1511" s="36"/>
      <c r="K1511" s="36"/>
      <c r="L1511" s="36" t="s">
        <v>130</v>
      </c>
      <c r="M1511" s="36"/>
      <c r="N1511" s="36">
        <v>0.4</v>
      </c>
      <c r="O1511" s="36" t="s">
        <v>72</v>
      </c>
      <c r="P1511" s="36" t="s">
        <v>3687</v>
      </c>
      <c r="Q1511" s="28" t="s">
        <v>3688</v>
      </c>
      <c r="R1511" s="36">
        <v>6.4</v>
      </c>
      <c r="S1511" s="36"/>
      <c r="T1511" s="36">
        <v>6.4</v>
      </c>
      <c r="U1511" s="36" t="s">
        <v>86</v>
      </c>
      <c r="V1511" s="36">
        <v>2008</v>
      </c>
      <c r="W1511" s="52" t="s">
        <v>6963</v>
      </c>
      <c r="X1511" s="36"/>
      <c r="Y1511" s="39">
        <v>41629</v>
      </c>
      <c r="Z1511" s="36">
        <v>100</v>
      </c>
      <c r="AA1511" s="39">
        <v>41974</v>
      </c>
      <c r="AB1511" s="36">
        <v>0</v>
      </c>
      <c r="AC1511" s="36"/>
      <c r="AD1511" s="36" t="s">
        <v>61</v>
      </c>
      <c r="AE1511" s="36"/>
      <c r="AF1511" s="36"/>
      <c r="AG1511" s="100"/>
      <c r="AH1511" s="22"/>
      <c r="AI1511" s="22"/>
      <c r="AJ1511" s="22"/>
      <c r="AK1511" s="149"/>
      <c r="AL1511" s="150"/>
    </row>
    <row r="1512" spans="1:38" s="24" customFormat="1" ht="31.5" hidden="1" customHeight="1" x14ac:dyDescent="0.2">
      <c r="A1512" s="123" t="s">
        <v>3297</v>
      </c>
      <c r="B1512" s="28" t="s">
        <v>371</v>
      </c>
      <c r="C1512" s="36" t="s">
        <v>37</v>
      </c>
      <c r="D1512" s="37">
        <v>41768</v>
      </c>
      <c r="E1512" s="28"/>
      <c r="F1512" s="37"/>
      <c r="G1512" s="28"/>
      <c r="H1512" s="28"/>
      <c r="I1512" s="28"/>
      <c r="J1512" s="28"/>
      <c r="K1512" s="28"/>
      <c r="L1512" s="28"/>
      <c r="M1512" s="28"/>
      <c r="N1512" s="28"/>
      <c r="O1512" s="28"/>
      <c r="P1512" s="28"/>
      <c r="Q1512" s="596"/>
      <c r="R1512" s="597"/>
      <c r="S1512" s="597"/>
      <c r="T1512" s="597"/>
      <c r="U1512" s="593"/>
      <c r="V1512" s="593"/>
      <c r="W1512" s="593"/>
      <c r="X1512" s="593"/>
      <c r="Y1512" s="593"/>
      <c r="Z1512" s="593"/>
      <c r="AA1512" s="593"/>
      <c r="AB1512" s="593"/>
      <c r="AC1512" s="593"/>
      <c r="AD1512" s="593"/>
      <c r="AE1512" s="36"/>
      <c r="AF1512" s="36"/>
      <c r="AG1512" s="100" t="s">
        <v>202</v>
      </c>
      <c r="AH1512" s="22"/>
      <c r="AI1512" s="22"/>
      <c r="AJ1512" s="22"/>
      <c r="AK1512" s="149"/>
      <c r="AL1512" s="150"/>
    </row>
    <row r="1513" spans="1:38" s="24" customFormat="1" ht="165.75" hidden="1" customHeight="1" x14ac:dyDescent="0.2">
      <c r="A1513" s="123" t="s">
        <v>3297</v>
      </c>
      <c r="B1513" s="28" t="s">
        <v>371</v>
      </c>
      <c r="C1513" s="36" t="s">
        <v>37</v>
      </c>
      <c r="D1513" s="37">
        <v>41769</v>
      </c>
      <c r="E1513" s="38">
        <v>0.19930555555555554</v>
      </c>
      <c r="F1513" s="37">
        <v>41769</v>
      </c>
      <c r="G1513" s="38">
        <v>0.19930555555555554</v>
      </c>
      <c r="H1513" s="38">
        <v>0</v>
      </c>
      <c r="I1513" s="36">
        <v>11</v>
      </c>
      <c r="J1513" s="36" t="s">
        <v>146</v>
      </c>
      <c r="K1513" s="350" t="s">
        <v>132</v>
      </c>
      <c r="L1513" s="36" t="s">
        <v>128</v>
      </c>
      <c r="M1513" s="36" t="s">
        <v>3689</v>
      </c>
      <c r="N1513" s="36" t="s">
        <v>103</v>
      </c>
      <c r="O1513" s="36" t="s">
        <v>66</v>
      </c>
      <c r="P1513" s="36" t="s">
        <v>2920</v>
      </c>
      <c r="Q1513" s="595" t="s">
        <v>3690</v>
      </c>
      <c r="R1513" s="593">
        <v>0.2</v>
      </c>
      <c r="S1513" s="593">
        <v>0.6</v>
      </c>
      <c r="T1513" s="593">
        <f>R1513+S1513</f>
        <v>0.8</v>
      </c>
      <c r="U1513" s="593" t="s">
        <v>86</v>
      </c>
      <c r="V1513" s="593">
        <v>1989</v>
      </c>
      <c r="W1513" s="593" t="s">
        <v>402</v>
      </c>
      <c r="X1513" s="593"/>
      <c r="Y1513" s="614">
        <v>41488</v>
      </c>
      <c r="Z1513" s="593">
        <v>100</v>
      </c>
      <c r="AA1513" s="737">
        <v>41852</v>
      </c>
      <c r="AB1513" s="593">
        <v>0</v>
      </c>
      <c r="AC1513" s="593"/>
      <c r="AD1513" s="593" t="s">
        <v>56</v>
      </c>
      <c r="AE1513" s="36"/>
      <c r="AF1513" s="36"/>
      <c r="AG1513" s="100"/>
      <c r="AH1513" s="22"/>
      <c r="AI1513" s="22"/>
      <c r="AJ1513" s="22"/>
      <c r="AK1513" s="149"/>
      <c r="AL1513" s="150"/>
    </row>
    <row r="1514" spans="1:38" s="24" customFormat="1" ht="63.75" hidden="1" customHeight="1" x14ac:dyDescent="0.2">
      <c r="A1514" s="123" t="s">
        <v>3297</v>
      </c>
      <c r="B1514" s="28" t="s">
        <v>371</v>
      </c>
      <c r="C1514" s="36" t="s">
        <v>37</v>
      </c>
      <c r="D1514" s="37">
        <v>41770</v>
      </c>
      <c r="E1514" s="28"/>
      <c r="F1514" s="37"/>
      <c r="G1514" s="28"/>
      <c r="H1514" s="28"/>
      <c r="I1514" s="28"/>
      <c r="J1514" s="28"/>
      <c r="K1514" s="28"/>
      <c r="L1514" s="28"/>
      <c r="M1514" s="28"/>
      <c r="N1514" s="28"/>
      <c r="O1514" s="28"/>
      <c r="P1514" s="28"/>
      <c r="Q1514" s="58"/>
      <c r="R1514" s="99"/>
      <c r="S1514" s="99"/>
      <c r="T1514" s="99"/>
      <c r="U1514" s="36"/>
      <c r="V1514" s="36"/>
      <c r="W1514" s="36"/>
      <c r="X1514" s="36"/>
      <c r="Y1514" s="36"/>
      <c r="Z1514" s="36"/>
      <c r="AA1514" s="36"/>
      <c r="AB1514" s="36"/>
      <c r="AC1514" s="36"/>
      <c r="AD1514" s="36"/>
      <c r="AE1514" s="36"/>
      <c r="AF1514" s="36"/>
      <c r="AG1514" s="100" t="s">
        <v>202</v>
      </c>
      <c r="AH1514" s="22"/>
      <c r="AI1514" s="22"/>
      <c r="AJ1514" s="22"/>
      <c r="AK1514" s="149"/>
      <c r="AL1514" s="150"/>
    </row>
    <row r="1515" spans="1:38" s="24" customFormat="1" ht="47.25" hidden="1" customHeight="1" x14ac:dyDescent="0.2">
      <c r="A1515" s="123" t="s">
        <v>3297</v>
      </c>
      <c r="B1515" s="28" t="s">
        <v>371</v>
      </c>
      <c r="C1515" s="36" t="s">
        <v>37</v>
      </c>
      <c r="D1515" s="37">
        <v>41771</v>
      </c>
      <c r="E1515" s="38">
        <v>0.25763888888888892</v>
      </c>
      <c r="F1515" s="37">
        <v>41771</v>
      </c>
      <c r="G1515" s="38">
        <v>0.26111111111111113</v>
      </c>
      <c r="H1515" s="38">
        <v>3.472222222222222E-3</v>
      </c>
      <c r="I1515" s="36">
        <v>19</v>
      </c>
      <c r="J1515" s="36"/>
      <c r="K1515" s="36"/>
      <c r="L1515" s="36" t="s">
        <v>125</v>
      </c>
      <c r="M1515" s="36" t="s">
        <v>3784</v>
      </c>
      <c r="N1515" s="36">
        <v>110</v>
      </c>
      <c r="O1515" s="36" t="s">
        <v>66</v>
      </c>
      <c r="P1515" s="36" t="s">
        <v>3687</v>
      </c>
      <c r="Q1515" s="354" t="s">
        <v>3785</v>
      </c>
      <c r="R1515" s="36">
        <v>5.6</v>
      </c>
      <c r="S1515" s="36">
        <v>5.6</v>
      </c>
      <c r="T1515" s="36">
        <f>R1515+S1515</f>
        <v>11.2</v>
      </c>
      <c r="U1515" s="36" t="s">
        <v>86</v>
      </c>
      <c r="V1515" s="36">
        <v>2008</v>
      </c>
      <c r="W1515" s="36" t="s">
        <v>3786</v>
      </c>
      <c r="X1515" s="36"/>
      <c r="Y1515" s="39">
        <v>41629</v>
      </c>
      <c r="Z1515" s="36">
        <v>100</v>
      </c>
      <c r="AA1515" s="117">
        <v>41974</v>
      </c>
      <c r="AB1515" s="36">
        <v>0</v>
      </c>
      <c r="AC1515" s="36"/>
      <c r="AD1515" s="36" t="s">
        <v>55</v>
      </c>
      <c r="AE1515" s="36"/>
      <c r="AF1515" s="36"/>
      <c r="AG1515" s="100"/>
      <c r="AH1515" s="22"/>
      <c r="AI1515" s="22"/>
      <c r="AJ1515" s="22"/>
      <c r="AK1515" s="149"/>
      <c r="AL1515" s="150"/>
    </row>
    <row r="1516" spans="1:38" s="24" customFormat="1" ht="90" hidden="1" customHeight="1" x14ac:dyDescent="0.2">
      <c r="A1516" s="123" t="s">
        <v>3297</v>
      </c>
      <c r="B1516" s="28" t="s">
        <v>371</v>
      </c>
      <c r="C1516" s="36" t="s">
        <v>37</v>
      </c>
      <c r="D1516" s="37">
        <v>41771</v>
      </c>
      <c r="E1516" s="38">
        <v>0.90277777777777779</v>
      </c>
      <c r="F1516" s="37">
        <v>41771</v>
      </c>
      <c r="G1516" s="38">
        <v>4.1666666666666666E-3</v>
      </c>
      <c r="H1516" s="38">
        <v>8.9583333333333334E-2</v>
      </c>
      <c r="I1516" s="36">
        <v>7</v>
      </c>
      <c r="J1516" s="36" t="s">
        <v>146</v>
      </c>
      <c r="K1516" s="350" t="s">
        <v>134</v>
      </c>
      <c r="L1516" s="36" t="s">
        <v>128</v>
      </c>
      <c r="M1516" s="36" t="s">
        <v>3787</v>
      </c>
      <c r="N1516" s="36" t="s">
        <v>103</v>
      </c>
      <c r="O1516" s="36" t="s">
        <v>66</v>
      </c>
      <c r="P1516" s="36" t="s">
        <v>2920</v>
      </c>
      <c r="Q1516" s="354" t="s">
        <v>3788</v>
      </c>
      <c r="R1516" s="36">
        <v>2.4</v>
      </c>
      <c r="S1516" s="36"/>
      <c r="T1516" s="36">
        <f>R1516+S1516</f>
        <v>2.4</v>
      </c>
      <c r="U1516" s="36" t="s">
        <v>86</v>
      </c>
      <c r="V1516" s="36">
        <v>1989</v>
      </c>
      <c r="W1516" s="52" t="s">
        <v>402</v>
      </c>
      <c r="X1516" s="36"/>
      <c r="Y1516" s="39">
        <v>41336</v>
      </c>
      <c r="Z1516" s="36">
        <v>100</v>
      </c>
      <c r="AA1516" s="36"/>
      <c r="AB1516" s="36">
        <v>0</v>
      </c>
      <c r="AC1516" s="36"/>
      <c r="AD1516" s="36" t="s">
        <v>56</v>
      </c>
      <c r="AE1516" s="36"/>
      <c r="AF1516" s="36"/>
      <c r="AG1516" s="100"/>
      <c r="AH1516" s="22"/>
      <c r="AI1516" s="22"/>
      <c r="AJ1516" s="22"/>
      <c r="AK1516" s="149"/>
      <c r="AL1516" s="150"/>
    </row>
    <row r="1517" spans="1:38" s="24" customFormat="1" ht="31.5" hidden="1" customHeight="1" x14ac:dyDescent="0.2">
      <c r="A1517" s="123" t="s">
        <v>3297</v>
      </c>
      <c r="B1517" s="28" t="s">
        <v>371</v>
      </c>
      <c r="C1517" s="36" t="s">
        <v>37</v>
      </c>
      <c r="D1517" s="37">
        <v>41772</v>
      </c>
      <c r="E1517" s="28"/>
      <c r="F1517" s="37"/>
      <c r="G1517" s="28"/>
      <c r="H1517" s="28"/>
      <c r="I1517" s="28"/>
      <c r="J1517" s="28"/>
      <c r="K1517" s="349"/>
      <c r="L1517" s="28"/>
      <c r="M1517" s="28"/>
      <c r="N1517" s="28"/>
      <c r="O1517" s="28"/>
      <c r="P1517" s="28"/>
      <c r="Q1517" s="58"/>
      <c r="R1517" s="99"/>
      <c r="S1517" s="99"/>
      <c r="T1517" s="99"/>
      <c r="U1517" s="36"/>
      <c r="V1517" s="36"/>
      <c r="W1517" s="36"/>
      <c r="X1517" s="36"/>
      <c r="Y1517" s="36"/>
      <c r="Z1517" s="36"/>
      <c r="AA1517" s="36"/>
      <c r="AB1517" s="36"/>
      <c r="AC1517" s="36"/>
      <c r="AD1517" s="36"/>
      <c r="AE1517" s="36"/>
      <c r="AF1517" s="36"/>
      <c r="AG1517" s="100" t="s">
        <v>202</v>
      </c>
      <c r="AH1517" s="22"/>
      <c r="AI1517" s="22"/>
      <c r="AJ1517" s="22"/>
      <c r="AK1517" s="149"/>
      <c r="AL1517" s="150"/>
    </row>
    <row r="1518" spans="1:38" s="24" customFormat="1" ht="93.6" hidden="1" customHeight="1" x14ac:dyDescent="0.2">
      <c r="A1518" s="123" t="s">
        <v>3297</v>
      </c>
      <c r="B1518" s="28" t="s">
        <v>371</v>
      </c>
      <c r="C1518" s="36" t="s">
        <v>37</v>
      </c>
      <c r="D1518" s="37">
        <v>41773</v>
      </c>
      <c r="E1518" s="38">
        <v>0.7270833333333333</v>
      </c>
      <c r="F1518" s="37">
        <v>41773</v>
      </c>
      <c r="G1518" s="38">
        <v>0.80972222222222223</v>
      </c>
      <c r="H1518" s="38">
        <v>8.9583333333333334E-2</v>
      </c>
      <c r="I1518" s="36">
        <v>5</v>
      </c>
      <c r="J1518" s="36"/>
      <c r="K1518" s="36"/>
      <c r="L1518" s="36" t="s">
        <v>130</v>
      </c>
      <c r="M1518" s="36" t="s">
        <v>3789</v>
      </c>
      <c r="N1518" s="36" t="s">
        <v>103</v>
      </c>
      <c r="O1518" s="36" t="s">
        <v>66</v>
      </c>
      <c r="P1518" s="36" t="s">
        <v>2920</v>
      </c>
      <c r="Q1518" s="595" t="s">
        <v>3790</v>
      </c>
      <c r="R1518" s="593">
        <v>0.9</v>
      </c>
      <c r="S1518" s="593"/>
      <c r="T1518" s="593">
        <v>0.9</v>
      </c>
      <c r="U1518" s="593" t="s">
        <v>74</v>
      </c>
      <c r="V1518" s="593">
        <v>1989</v>
      </c>
      <c r="W1518" s="596" t="s">
        <v>402</v>
      </c>
      <c r="X1518" s="593"/>
      <c r="Y1518" s="614">
        <v>41481</v>
      </c>
      <c r="Z1518" s="593">
        <v>100</v>
      </c>
      <c r="AA1518" s="614">
        <v>41644</v>
      </c>
      <c r="AB1518" s="593">
        <v>0</v>
      </c>
      <c r="AC1518" s="593"/>
      <c r="AD1518" s="593" t="s">
        <v>60</v>
      </c>
      <c r="AE1518" s="36"/>
      <c r="AF1518" s="36"/>
      <c r="AG1518" s="100"/>
      <c r="AH1518" s="22"/>
      <c r="AI1518" s="22"/>
      <c r="AJ1518" s="22"/>
      <c r="AK1518" s="149"/>
      <c r="AL1518" s="150"/>
    </row>
    <row r="1519" spans="1:38" s="24" customFormat="1" ht="63" hidden="1" customHeight="1" x14ac:dyDescent="0.2">
      <c r="A1519" s="123" t="s">
        <v>3297</v>
      </c>
      <c r="B1519" s="28" t="s">
        <v>371</v>
      </c>
      <c r="C1519" s="36" t="s">
        <v>37</v>
      </c>
      <c r="D1519" s="37">
        <v>41774</v>
      </c>
      <c r="E1519" s="38">
        <v>0.85416666666666663</v>
      </c>
      <c r="F1519" s="37">
        <v>41774</v>
      </c>
      <c r="G1519" s="38">
        <v>0.88750000000000007</v>
      </c>
      <c r="H1519" s="38">
        <v>3.3333333333333333E-2</v>
      </c>
      <c r="I1519" s="36">
        <v>15</v>
      </c>
      <c r="J1519" s="36" t="s">
        <v>154</v>
      </c>
      <c r="K1519" s="350"/>
      <c r="L1519" s="36" t="s">
        <v>130</v>
      </c>
      <c r="M1519" s="36" t="s">
        <v>1962</v>
      </c>
      <c r="N1519" s="36">
        <v>35</v>
      </c>
      <c r="O1519" s="36" t="s">
        <v>64</v>
      </c>
      <c r="P1519" s="36" t="s">
        <v>3791</v>
      </c>
      <c r="Q1519" s="595" t="s">
        <v>3792</v>
      </c>
      <c r="R1519" s="593">
        <v>1.24</v>
      </c>
      <c r="S1519" s="593">
        <v>1.1000000000000001</v>
      </c>
      <c r="T1519" s="593">
        <f>R1519+S1519</f>
        <v>2.34</v>
      </c>
      <c r="U1519" s="593" t="s">
        <v>87</v>
      </c>
      <c r="V1519" s="593">
        <v>1990</v>
      </c>
      <c r="W1519" s="593" t="s">
        <v>1025</v>
      </c>
      <c r="X1519" s="593"/>
      <c r="Y1519" s="614">
        <v>41522</v>
      </c>
      <c r="Z1519" s="593">
        <v>100</v>
      </c>
      <c r="AA1519" s="614">
        <v>41691</v>
      </c>
      <c r="AB1519" s="593">
        <v>0</v>
      </c>
      <c r="AC1519" s="593"/>
      <c r="AD1519" s="593" t="s">
        <v>60</v>
      </c>
      <c r="AE1519" s="36"/>
      <c r="AF1519" s="36"/>
      <c r="AG1519" s="100"/>
      <c r="AH1519" s="22"/>
      <c r="AI1519" s="22"/>
      <c r="AJ1519" s="22"/>
      <c r="AK1519" s="149"/>
      <c r="AL1519" s="150"/>
    </row>
    <row r="1520" spans="1:38" s="24" customFormat="1" ht="102" hidden="1" customHeight="1" x14ac:dyDescent="0.2">
      <c r="A1520" s="123" t="s">
        <v>3297</v>
      </c>
      <c r="B1520" s="28" t="s">
        <v>371</v>
      </c>
      <c r="C1520" s="36" t="s">
        <v>37</v>
      </c>
      <c r="D1520" s="37">
        <v>41775</v>
      </c>
      <c r="E1520" s="38">
        <v>0.6645833333333333</v>
      </c>
      <c r="F1520" s="37">
        <v>41775</v>
      </c>
      <c r="G1520" s="38">
        <v>0.68541666666666667</v>
      </c>
      <c r="H1520" s="38">
        <v>2.0833333333333332E-2</v>
      </c>
      <c r="I1520" s="36">
        <v>64</v>
      </c>
      <c r="J1520" s="36"/>
      <c r="K1520" s="36"/>
      <c r="L1520" s="36" t="s">
        <v>125</v>
      </c>
      <c r="M1520" s="36" t="s">
        <v>3819</v>
      </c>
      <c r="N1520" s="36">
        <v>110</v>
      </c>
      <c r="O1520" s="36" t="s">
        <v>63</v>
      </c>
      <c r="P1520" s="36"/>
      <c r="Q1520" s="595" t="s">
        <v>3785</v>
      </c>
      <c r="R1520" s="593">
        <v>11.5</v>
      </c>
      <c r="S1520" s="593"/>
      <c r="T1520" s="593">
        <v>11.5</v>
      </c>
      <c r="U1520" s="593" t="s">
        <v>86</v>
      </c>
      <c r="V1520" s="593">
        <v>1993</v>
      </c>
      <c r="W1520" s="593" t="s">
        <v>1025</v>
      </c>
      <c r="X1520" s="593"/>
      <c r="Y1520" s="614">
        <v>41672</v>
      </c>
      <c r="Z1520" s="593">
        <v>100</v>
      </c>
      <c r="AA1520" s="737">
        <v>42036</v>
      </c>
      <c r="AB1520" s="593">
        <v>0</v>
      </c>
      <c r="AC1520" s="593"/>
      <c r="AD1520" s="593" t="s">
        <v>55</v>
      </c>
      <c r="AE1520" s="36"/>
      <c r="AF1520" s="36"/>
      <c r="AG1520" s="100"/>
      <c r="AH1520" s="22"/>
      <c r="AI1520" s="22"/>
      <c r="AJ1520" s="22"/>
      <c r="AK1520" s="149"/>
      <c r="AL1520" s="150"/>
    </row>
    <row r="1521" spans="1:38" s="24" customFormat="1" ht="31.5" hidden="1" customHeight="1" x14ac:dyDescent="0.2">
      <c r="A1521" s="123" t="s">
        <v>3297</v>
      </c>
      <c r="B1521" s="28" t="s">
        <v>371</v>
      </c>
      <c r="C1521" s="36" t="s">
        <v>37</v>
      </c>
      <c r="D1521" s="37">
        <v>41776</v>
      </c>
      <c r="E1521" s="28"/>
      <c r="F1521" s="37"/>
      <c r="G1521" s="28"/>
      <c r="H1521" s="28"/>
      <c r="I1521" s="28"/>
      <c r="J1521" s="28"/>
      <c r="K1521" s="28"/>
      <c r="L1521" s="28"/>
      <c r="M1521" s="28"/>
      <c r="N1521" s="28"/>
      <c r="O1521" s="28"/>
      <c r="P1521" s="28"/>
      <c r="Q1521" s="596"/>
      <c r="R1521" s="597"/>
      <c r="S1521" s="597"/>
      <c r="T1521" s="597"/>
      <c r="U1521" s="593"/>
      <c r="V1521" s="593"/>
      <c r="W1521" s="593"/>
      <c r="X1521" s="593"/>
      <c r="Y1521" s="593"/>
      <c r="Z1521" s="593"/>
      <c r="AA1521" s="593"/>
      <c r="AB1521" s="593"/>
      <c r="AC1521" s="593"/>
      <c r="AD1521" s="593"/>
      <c r="AE1521" s="36"/>
      <c r="AF1521" s="36"/>
      <c r="AG1521" s="100" t="s">
        <v>202</v>
      </c>
      <c r="AH1521" s="22"/>
      <c r="AI1521" s="22"/>
      <c r="AJ1521" s="22"/>
      <c r="AK1521" s="149"/>
      <c r="AL1521" s="150"/>
    </row>
    <row r="1522" spans="1:38" ht="70.900000000000006" hidden="1" customHeight="1" x14ac:dyDescent="0.2">
      <c r="A1522" s="123" t="s">
        <v>3297</v>
      </c>
      <c r="B1522" s="595" t="s">
        <v>371</v>
      </c>
      <c r="C1522" s="593" t="s">
        <v>37</v>
      </c>
      <c r="D1522" s="630">
        <v>41777</v>
      </c>
      <c r="E1522" s="613">
        <v>0.23124999999999998</v>
      </c>
      <c r="F1522" s="630">
        <v>41777</v>
      </c>
      <c r="G1522" s="613">
        <v>0.27083333333333331</v>
      </c>
      <c r="H1522" s="613">
        <v>3.9583333333333331E-2</v>
      </c>
      <c r="I1522" s="593">
        <v>4</v>
      </c>
      <c r="J1522" s="593"/>
      <c r="K1522" s="593"/>
      <c r="L1522" s="593" t="s">
        <v>125</v>
      </c>
      <c r="M1522" s="593" t="s">
        <v>3819</v>
      </c>
      <c r="N1522" s="593">
        <v>110</v>
      </c>
      <c r="O1522" s="593" t="s">
        <v>63</v>
      </c>
      <c r="P1522" s="593"/>
      <c r="Q1522" s="595" t="s">
        <v>3785</v>
      </c>
      <c r="R1522" s="593">
        <v>1.1000000000000001</v>
      </c>
      <c r="S1522" s="593"/>
      <c r="T1522" s="593">
        <v>1.1000000000000001</v>
      </c>
      <c r="U1522" s="593"/>
      <c r="V1522" s="593"/>
      <c r="W1522" s="593"/>
      <c r="X1522" s="593"/>
      <c r="Y1522" s="593"/>
      <c r="Z1522" s="593"/>
      <c r="AA1522" s="593"/>
      <c r="AB1522" s="593"/>
      <c r="AC1522" s="593"/>
      <c r="AD1522" s="593" t="s">
        <v>55</v>
      </c>
      <c r="AE1522" s="593"/>
      <c r="AF1522" s="593"/>
      <c r="AG1522" s="598"/>
    </row>
    <row r="1523" spans="1:38" s="3" customFormat="1" ht="61.9" hidden="1" customHeight="1" x14ac:dyDescent="0.2">
      <c r="A1523" s="123" t="s">
        <v>3297</v>
      </c>
      <c r="B1523" s="593" t="s">
        <v>371</v>
      </c>
      <c r="C1523" s="593" t="s">
        <v>37</v>
      </c>
      <c r="D1523" s="630">
        <v>41778</v>
      </c>
      <c r="E1523" s="613">
        <v>0.28611111111111115</v>
      </c>
      <c r="F1523" s="630">
        <v>41778</v>
      </c>
      <c r="G1523" s="613">
        <v>0.29722222222222222</v>
      </c>
      <c r="H1523" s="613">
        <v>1.1111111111111112E-2</v>
      </c>
      <c r="I1523" s="593">
        <v>3</v>
      </c>
      <c r="J1523" s="593"/>
      <c r="K1523" s="593"/>
      <c r="L1523" s="593" t="s">
        <v>125</v>
      </c>
      <c r="M1523" s="593" t="s">
        <v>3819</v>
      </c>
      <c r="N1523" s="593">
        <v>110</v>
      </c>
      <c r="O1523" s="593" t="s">
        <v>63</v>
      </c>
      <c r="P1523" s="593"/>
      <c r="Q1523" s="595" t="s">
        <v>3785</v>
      </c>
      <c r="R1523" s="593">
        <v>0.14000000000000001</v>
      </c>
      <c r="S1523" s="593">
        <v>0.11</v>
      </c>
      <c r="T1523" s="593">
        <f>R1523+S1523</f>
        <v>0.25</v>
      </c>
      <c r="U1523" s="593"/>
      <c r="V1523" s="593"/>
      <c r="W1523" s="593"/>
      <c r="X1523" s="593"/>
      <c r="Y1523" s="593"/>
      <c r="Z1523" s="593"/>
      <c r="AA1523" s="593"/>
      <c r="AB1523" s="593"/>
      <c r="AC1523" s="593"/>
      <c r="AD1523" s="593" t="s">
        <v>55</v>
      </c>
      <c r="AE1523" s="593"/>
      <c r="AF1523" s="593"/>
      <c r="AG1523" s="598"/>
      <c r="AH1523" s="22"/>
      <c r="AI1523" s="22"/>
      <c r="AJ1523" s="22"/>
    </row>
    <row r="1524" spans="1:38" s="3" customFormat="1" ht="141.75" hidden="1" customHeight="1" x14ac:dyDescent="0.2">
      <c r="A1524" s="123" t="s">
        <v>3297</v>
      </c>
      <c r="B1524" s="36" t="s">
        <v>371</v>
      </c>
      <c r="C1524" s="36" t="s">
        <v>37</v>
      </c>
      <c r="D1524" s="37">
        <v>41778</v>
      </c>
      <c r="E1524" s="38">
        <v>0.43055555555555558</v>
      </c>
      <c r="F1524" s="37">
        <v>41778</v>
      </c>
      <c r="G1524" s="38">
        <v>0.47361111111111115</v>
      </c>
      <c r="H1524" s="38">
        <v>4.3055555555555562E-2</v>
      </c>
      <c r="I1524" s="36">
        <v>69</v>
      </c>
      <c r="J1524" s="36"/>
      <c r="K1524" s="350"/>
      <c r="L1524" s="36" t="s">
        <v>125</v>
      </c>
      <c r="M1524" s="36" t="s">
        <v>3819</v>
      </c>
      <c r="N1524" s="36">
        <v>110</v>
      </c>
      <c r="O1524" s="36" t="s">
        <v>63</v>
      </c>
      <c r="P1524" s="36"/>
      <c r="Q1524" s="354" t="s">
        <v>3785</v>
      </c>
      <c r="R1524" s="36">
        <v>1.8</v>
      </c>
      <c r="S1524" s="36">
        <v>1.35</v>
      </c>
      <c r="T1524" s="36">
        <f>R1524+S1524</f>
        <v>3.1500000000000004</v>
      </c>
      <c r="U1524" s="36"/>
      <c r="V1524" s="36"/>
      <c r="W1524" s="36"/>
      <c r="X1524" s="36"/>
      <c r="Y1524" s="36"/>
      <c r="Z1524" s="36"/>
      <c r="AA1524" s="36"/>
      <c r="AB1524" s="36"/>
      <c r="AC1524" s="36"/>
      <c r="AD1524" s="36" t="s">
        <v>55</v>
      </c>
      <c r="AE1524" s="36"/>
      <c r="AF1524" s="36"/>
      <c r="AG1524" s="100"/>
      <c r="AH1524" s="22"/>
      <c r="AI1524" s="22"/>
      <c r="AJ1524" s="22"/>
    </row>
    <row r="1525" spans="1:38" ht="31.5" hidden="1" customHeight="1" x14ac:dyDescent="0.2">
      <c r="A1525" s="123" t="s">
        <v>3297</v>
      </c>
      <c r="B1525" s="36" t="s">
        <v>371</v>
      </c>
      <c r="C1525" s="36" t="s">
        <v>37</v>
      </c>
      <c r="D1525" s="37">
        <v>41779</v>
      </c>
      <c r="E1525" s="28"/>
      <c r="F1525" s="37"/>
      <c r="G1525" s="28"/>
      <c r="H1525" s="28"/>
      <c r="I1525" s="28"/>
      <c r="J1525" s="28"/>
      <c r="K1525" s="28"/>
      <c r="L1525" s="28"/>
      <c r="M1525" s="28"/>
      <c r="N1525" s="28"/>
      <c r="O1525" s="28"/>
      <c r="P1525" s="28"/>
      <c r="Q1525" s="52"/>
      <c r="R1525" s="99"/>
      <c r="S1525" s="99"/>
      <c r="T1525" s="99"/>
      <c r="U1525" s="36"/>
      <c r="V1525" s="36"/>
      <c r="W1525" s="36"/>
      <c r="X1525" s="36"/>
      <c r="Y1525" s="36"/>
      <c r="Z1525" s="36"/>
      <c r="AA1525" s="36"/>
      <c r="AB1525" s="36"/>
      <c r="AC1525" s="36"/>
      <c r="AD1525" s="36"/>
      <c r="AE1525" s="36"/>
      <c r="AF1525" s="36"/>
      <c r="AG1525" s="100" t="s">
        <v>202</v>
      </c>
    </row>
    <row r="1526" spans="1:38" ht="31.5" hidden="1" customHeight="1" x14ac:dyDescent="0.2">
      <c r="A1526" s="123" t="s">
        <v>3297</v>
      </c>
      <c r="B1526" s="36" t="s">
        <v>371</v>
      </c>
      <c r="C1526" s="36" t="s">
        <v>37</v>
      </c>
      <c r="D1526" s="37">
        <v>41780</v>
      </c>
      <c r="E1526" s="28"/>
      <c r="F1526" s="37"/>
      <c r="G1526" s="28"/>
      <c r="H1526" s="28"/>
      <c r="I1526" s="28"/>
      <c r="J1526" s="28"/>
      <c r="K1526" s="28"/>
      <c r="L1526" s="28"/>
      <c r="M1526" s="28"/>
      <c r="N1526" s="28"/>
      <c r="O1526" s="28"/>
      <c r="P1526" s="28"/>
      <c r="Q1526" s="52"/>
      <c r="R1526" s="99"/>
      <c r="S1526" s="99"/>
      <c r="T1526" s="99"/>
      <c r="U1526" s="36"/>
      <c r="V1526" s="36"/>
      <c r="W1526" s="36"/>
      <c r="X1526" s="36"/>
      <c r="Y1526" s="36"/>
      <c r="Z1526" s="36"/>
      <c r="AA1526" s="36"/>
      <c r="AB1526" s="36"/>
      <c r="AC1526" s="36"/>
      <c r="AD1526" s="36"/>
      <c r="AE1526" s="36"/>
      <c r="AF1526" s="36"/>
      <c r="AG1526" s="100" t="s">
        <v>202</v>
      </c>
    </row>
    <row r="1527" spans="1:38" ht="31.5" hidden="1" customHeight="1" x14ac:dyDescent="0.2">
      <c r="A1527" s="123" t="s">
        <v>3297</v>
      </c>
      <c r="B1527" s="36" t="s">
        <v>371</v>
      </c>
      <c r="C1527" s="36" t="s">
        <v>37</v>
      </c>
      <c r="D1527" s="37">
        <v>41781</v>
      </c>
      <c r="E1527" s="28"/>
      <c r="F1527" s="37"/>
      <c r="G1527" s="28"/>
      <c r="H1527" s="28"/>
      <c r="I1527" s="28"/>
      <c r="J1527" s="28"/>
      <c r="K1527" s="28"/>
      <c r="L1527" s="28"/>
      <c r="M1527" s="28"/>
      <c r="N1527" s="28"/>
      <c r="O1527" s="28"/>
      <c r="P1527" s="28"/>
      <c r="Q1527" s="52"/>
      <c r="R1527" s="99"/>
      <c r="S1527" s="99"/>
      <c r="T1527" s="99"/>
      <c r="U1527" s="36"/>
      <c r="V1527" s="36"/>
      <c r="W1527" s="36"/>
      <c r="X1527" s="36"/>
      <c r="Y1527" s="36"/>
      <c r="Z1527" s="36"/>
      <c r="AA1527" s="36"/>
      <c r="AB1527" s="36"/>
      <c r="AC1527" s="36"/>
      <c r="AD1527" s="36"/>
      <c r="AE1527" s="36"/>
      <c r="AF1527" s="36"/>
      <c r="AG1527" s="100" t="s">
        <v>202</v>
      </c>
    </row>
    <row r="1528" spans="1:38" ht="126" hidden="1" customHeight="1" x14ac:dyDescent="0.2">
      <c r="A1528" s="123" t="s">
        <v>3297</v>
      </c>
      <c r="B1528" s="36" t="s">
        <v>371</v>
      </c>
      <c r="C1528" s="36" t="s">
        <v>37</v>
      </c>
      <c r="D1528" s="37">
        <v>41782</v>
      </c>
      <c r="E1528" s="28"/>
      <c r="F1528" s="37"/>
      <c r="G1528" s="28"/>
      <c r="H1528" s="28"/>
      <c r="I1528" s="28"/>
      <c r="J1528" s="28"/>
      <c r="K1528" s="28"/>
      <c r="L1528" s="28"/>
      <c r="M1528" s="28"/>
      <c r="N1528" s="28"/>
      <c r="O1528" s="28"/>
      <c r="P1528" s="28"/>
      <c r="Q1528" s="52"/>
      <c r="R1528" s="99"/>
      <c r="S1528" s="99"/>
      <c r="T1528" s="99"/>
      <c r="U1528" s="36"/>
      <c r="V1528" s="36"/>
      <c r="W1528" s="36"/>
      <c r="X1528" s="36"/>
      <c r="Y1528" s="36"/>
      <c r="Z1528" s="36"/>
      <c r="AA1528" s="36"/>
      <c r="AB1528" s="36"/>
      <c r="AC1528" s="36"/>
      <c r="AD1528" s="36"/>
      <c r="AE1528" s="36"/>
      <c r="AF1528" s="36"/>
      <c r="AG1528" s="100" t="s">
        <v>202</v>
      </c>
    </row>
    <row r="1529" spans="1:38" ht="31.5" hidden="1" customHeight="1" x14ac:dyDescent="0.2">
      <c r="A1529" s="123" t="s">
        <v>3297</v>
      </c>
      <c r="B1529" s="36" t="s">
        <v>371</v>
      </c>
      <c r="C1529" s="36" t="s">
        <v>37</v>
      </c>
      <c r="D1529" s="37">
        <v>41783</v>
      </c>
      <c r="E1529" s="28"/>
      <c r="F1529" s="37"/>
      <c r="G1529" s="28"/>
      <c r="H1529" s="28"/>
      <c r="I1529" s="28"/>
      <c r="J1529" s="28"/>
      <c r="K1529" s="28"/>
      <c r="L1529" s="28"/>
      <c r="M1529" s="28"/>
      <c r="N1529" s="28"/>
      <c r="O1529" s="28"/>
      <c r="P1529" s="28"/>
      <c r="Q1529" s="52"/>
      <c r="R1529" s="99"/>
      <c r="S1529" s="99"/>
      <c r="T1529" s="99"/>
      <c r="U1529" s="36"/>
      <c r="V1529" s="36"/>
      <c r="W1529" s="36"/>
      <c r="X1529" s="36"/>
      <c r="Y1529" s="36"/>
      <c r="Z1529" s="36"/>
      <c r="AA1529" s="36"/>
      <c r="AB1529" s="36"/>
      <c r="AC1529" s="36"/>
      <c r="AD1529" s="36"/>
      <c r="AE1529" s="36"/>
      <c r="AF1529" s="36"/>
      <c r="AG1529" s="100" t="s">
        <v>202</v>
      </c>
    </row>
    <row r="1530" spans="1:38" ht="31.5" hidden="1" customHeight="1" x14ac:dyDescent="0.2">
      <c r="A1530" s="123" t="s">
        <v>3297</v>
      </c>
      <c r="B1530" s="36" t="s">
        <v>371</v>
      </c>
      <c r="C1530" s="36" t="s">
        <v>37</v>
      </c>
      <c r="D1530" s="37">
        <v>41784</v>
      </c>
      <c r="E1530" s="28"/>
      <c r="F1530" s="37"/>
      <c r="G1530" s="28"/>
      <c r="H1530" s="28"/>
      <c r="I1530" s="28"/>
      <c r="J1530" s="28"/>
      <c r="K1530" s="28"/>
      <c r="L1530" s="28"/>
      <c r="M1530" s="28"/>
      <c r="N1530" s="28"/>
      <c r="O1530" s="28"/>
      <c r="P1530" s="28"/>
      <c r="Q1530" s="52"/>
      <c r="R1530" s="99"/>
      <c r="S1530" s="99"/>
      <c r="T1530" s="99"/>
      <c r="U1530" s="36"/>
      <c r="V1530" s="36"/>
      <c r="W1530" s="36"/>
      <c r="X1530" s="36"/>
      <c r="Y1530" s="36"/>
      <c r="Z1530" s="36"/>
      <c r="AA1530" s="36"/>
      <c r="AB1530" s="36"/>
      <c r="AC1530" s="36"/>
      <c r="AD1530" s="36"/>
      <c r="AE1530" s="36"/>
      <c r="AF1530" s="36"/>
      <c r="AG1530" s="100" t="s">
        <v>202</v>
      </c>
    </row>
    <row r="1531" spans="1:38" ht="31.5" hidden="1" customHeight="1" x14ac:dyDescent="0.2">
      <c r="A1531" s="123" t="s">
        <v>3297</v>
      </c>
      <c r="B1531" s="36" t="s">
        <v>371</v>
      </c>
      <c r="C1531" s="36" t="s">
        <v>37</v>
      </c>
      <c r="D1531" s="37">
        <v>41785</v>
      </c>
      <c r="E1531" s="28"/>
      <c r="F1531" s="37"/>
      <c r="G1531" s="28"/>
      <c r="H1531" s="28"/>
      <c r="I1531" s="28"/>
      <c r="J1531" s="28"/>
      <c r="K1531" s="28"/>
      <c r="L1531" s="28"/>
      <c r="M1531" s="28"/>
      <c r="N1531" s="28"/>
      <c r="O1531" s="28"/>
      <c r="P1531" s="28"/>
      <c r="Q1531" s="52"/>
      <c r="R1531" s="99"/>
      <c r="S1531" s="99"/>
      <c r="T1531" s="99"/>
      <c r="U1531" s="36"/>
      <c r="V1531" s="36"/>
      <c r="W1531" s="36"/>
      <c r="X1531" s="36"/>
      <c r="Y1531" s="36"/>
      <c r="Z1531" s="36"/>
      <c r="AA1531" s="36"/>
      <c r="AB1531" s="36"/>
      <c r="AC1531" s="36"/>
      <c r="AD1531" s="36"/>
      <c r="AE1531" s="36"/>
      <c r="AF1531" s="36"/>
      <c r="AG1531" s="100" t="s">
        <v>202</v>
      </c>
    </row>
    <row r="1532" spans="1:38" ht="31.5" hidden="1" customHeight="1" x14ac:dyDescent="0.2">
      <c r="A1532" s="123" t="s">
        <v>3297</v>
      </c>
      <c r="B1532" s="36" t="s">
        <v>371</v>
      </c>
      <c r="C1532" s="36" t="s">
        <v>37</v>
      </c>
      <c r="D1532" s="37">
        <v>41786</v>
      </c>
      <c r="E1532" s="28"/>
      <c r="F1532" s="37"/>
      <c r="G1532" s="28"/>
      <c r="H1532" s="28"/>
      <c r="I1532" s="28"/>
      <c r="J1532" s="28"/>
      <c r="K1532" s="28"/>
      <c r="L1532" s="28"/>
      <c r="M1532" s="28"/>
      <c r="N1532" s="28"/>
      <c r="O1532" s="28"/>
      <c r="P1532" s="28"/>
      <c r="Q1532" s="52"/>
      <c r="R1532" s="99"/>
      <c r="S1532" s="99"/>
      <c r="T1532" s="99"/>
      <c r="U1532" s="36"/>
      <c r="V1532" s="36"/>
      <c r="W1532" s="36"/>
      <c r="X1532" s="36"/>
      <c r="Y1532" s="36"/>
      <c r="Z1532" s="36"/>
      <c r="AA1532" s="36"/>
      <c r="AB1532" s="36"/>
      <c r="AC1532" s="36"/>
      <c r="AD1532" s="36"/>
      <c r="AE1532" s="36"/>
      <c r="AF1532" s="36"/>
      <c r="AG1532" s="100" t="s">
        <v>202</v>
      </c>
    </row>
    <row r="1533" spans="1:38" ht="31.5" hidden="1" customHeight="1" x14ac:dyDescent="0.2">
      <c r="A1533" s="123" t="s">
        <v>3297</v>
      </c>
      <c r="B1533" s="36" t="s">
        <v>371</v>
      </c>
      <c r="C1533" s="36" t="s">
        <v>37</v>
      </c>
      <c r="D1533" s="37">
        <v>41787</v>
      </c>
      <c r="E1533" s="28"/>
      <c r="F1533" s="37"/>
      <c r="G1533" s="28"/>
      <c r="H1533" s="28"/>
      <c r="I1533" s="28"/>
      <c r="J1533" s="28"/>
      <c r="K1533" s="28"/>
      <c r="L1533" s="28"/>
      <c r="M1533" s="28"/>
      <c r="N1533" s="28"/>
      <c r="O1533" s="28"/>
      <c r="P1533" s="28"/>
      <c r="Q1533" s="52"/>
      <c r="R1533" s="99"/>
      <c r="S1533" s="99"/>
      <c r="T1533" s="99"/>
      <c r="U1533" s="36"/>
      <c r="V1533" s="36"/>
      <c r="W1533" s="36"/>
      <c r="X1533" s="36"/>
      <c r="Y1533" s="36"/>
      <c r="Z1533" s="36"/>
      <c r="AA1533" s="36"/>
      <c r="AB1533" s="36"/>
      <c r="AC1533" s="36"/>
      <c r="AD1533" s="36"/>
      <c r="AE1533" s="36"/>
      <c r="AF1533" s="36"/>
      <c r="AG1533" s="100" t="s">
        <v>202</v>
      </c>
    </row>
    <row r="1534" spans="1:38" ht="84" hidden="1" customHeight="1" x14ac:dyDescent="0.2">
      <c r="A1534" s="123" t="s">
        <v>3297</v>
      </c>
      <c r="B1534" s="36" t="s">
        <v>371</v>
      </c>
      <c r="C1534" s="36" t="s">
        <v>37</v>
      </c>
      <c r="D1534" s="37">
        <v>41788</v>
      </c>
      <c r="E1534" s="28"/>
      <c r="F1534" s="37"/>
      <c r="G1534" s="28"/>
      <c r="H1534" s="28"/>
      <c r="I1534" s="28"/>
      <c r="J1534" s="28"/>
      <c r="K1534" s="28"/>
      <c r="L1534" s="28"/>
      <c r="M1534" s="28"/>
      <c r="N1534" s="28"/>
      <c r="O1534" s="28"/>
      <c r="P1534" s="28"/>
      <c r="Q1534" s="52"/>
      <c r="R1534" s="99"/>
      <c r="S1534" s="99"/>
      <c r="T1534" s="99"/>
      <c r="U1534" s="36"/>
      <c r="V1534" s="36"/>
      <c r="W1534" s="36"/>
      <c r="X1534" s="36"/>
      <c r="Y1534" s="36"/>
      <c r="Z1534" s="36"/>
      <c r="AA1534" s="36"/>
      <c r="AB1534" s="36"/>
      <c r="AC1534" s="36"/>
      <c r="AD1534" s="36"/>
      <c r="AE1534" s="36"/>
      <c r="AF1534" s="36"/>
      <c r="AG1534" s="100" t="s">
        <v>202</v>
      </c>
    </row>
    <row r="1535" spans="1:38" ht="30.75" hidden="1" customHeight="1" x14ac:dyDescent="0.2">
      <c r="A1535" s="123" t="s">
        <v>3297</v>
      </c>
      <c r="B1535" s="36" t="s">
        <v>371</v>
      </c>
      <c r="C1535" s="36" t="s">
        <v>37</v>
      </c>
      <c r="D1535" s="37">
        <v>41789</v>
      </c>
      <c r="E1535" s="28"/>
      <c r="F1535" s="37"/>
      <c r="G1535" s="28"/>
      <c r="H1535" s="28"/>
      <c r="I1535" s="28"/>
      <c r="J1535" s="28"/>
      <c r="K1535" s="28"/>
      <c r="L1535" s="28"/>
      <c r="M1535" s="28"/>
      <c r="N1535" s="28"/>
      <c r="O1535" s="28"/>
      <c r="P1535" s="28"/>
      <c r="Q1535" s="52"/>
      <c r="R1535" s="99"/>
      <c r="S1535" s="99"/>
      <c r="T1535" s="99"/>
      <c r="U1535" s="36"/>
      <c r="V1535" s="36"/>
      <c r="W1535" s="36"/>
      <c r="X1535" s="36"/>
      <c r="Y1535" s="36"/>
      <c r="Z1535" s="36"/>
      <c r="AA1535" s="36"/>
      <c r="AB1535" s="36"/>
      <c r="AC1535" s="36"/>
      <c r="AD1535" s="36"/>
      <c r="AE1535" s="36"/>
      <c r="AF1535" s="36"/>
      <c r="AG1535" s="100" t="s">
        <v>202</v>
      </c>
    </row>
    <row r="1536" spans="1:38" ht="33" hidden="1" customHeight="1" x14ac:dyDescent="0.2">
      <c r="A1536" s="123" t="s">
        <v>3297</v>
      </c>
      <c r="B1536" s="36" t="s">
        <v>371</v>
      </c>
      <c r="C1536" s="36" t="s">
        <v>37</v>
      </c>
      <c r="D1536" s="37">
        <v>41790</v>
      </c>
      <c r="E1536" s="28"/>
      <c r="F1536" s="37"/>
      <c r="G1536" s="28"/>
      <c r="H1536" s="28"/>
      <c r="I1536" s="28"/>
      <c r="J1536" s="28"/>
      <c r="K1536" s="28"/>
      <c r="L1536" s="28"/>
      <c r="M1536" s="28"/>
      <c r="N1536" s="28"/>
      <c r="O1536" s="28"/>
      <c r="P1536" s="28"/>
      <c r="Q1536" s="52"/>
      <c r="R1536" s="99"/>
      <c r="S1536" s="99"/>
      <c r="T1536" s="99"/>
      <c r="U1536" s="36"/>
      <c r="V1536" s="36"/>
      <c r="W1536" s="36"/>
      <c r="X1536" s="36"/>
      <c r="Y1536" s="36"/>
      <c r="Z1536" s="36"/>
      <c r="AA1536" s="36"/>
      <c r="AB1536" s="36"/>
      <c r="AC1536" s="36"/>
      <c r="AD1536" s="36"/>
      <c r="AE1536" s="36"/>
      <c r="AF1536" s="36"/>
      <c r="AG1536" s="100" t="s">
        <v>202</v>
      </c>
    </row>
    <row r="1537" spans="1:36" ht="33" hidden="1" customHeight="1" x14ac:dyDescent="0.2">
      <c r="A1537" s="123" t="s">
        <v>4114</v>
      </c>
      <c r="B1537" s="36" t="s">
        <v>371</v>
      </c>
      <c r="C1537" s="36" t="s">
        <v>37</v>
      </c>
      <c r="D1537" s="37">
        <v>41791</v>
      </c>
      <c r="E1537" s="28"/>
      <c r="F1537" s="37"/>
      <c r="G1537" s="28"/>
      <c r="H1537" s="28"/>
      <c r="I1537" s="28"/>
      <c r="J1537" s="28"/>
      <c r="K1537" s="28"/>
      <c r="L1537" s="28"/>
      <c r="M1537" s="28"/>
      <c r="N1537" s="28"/>
      <c r="O1537" s="28"/>
      <c r="P1537" s="28"/>
      <c r="Q1537" s="52"/>
      <c r="R1537" s="99"/>
      <c r="S1537" s="99"/>
      <c r="T1537" s="99"/>
      <c r="U1537" s="36"/>
      <c r="V1537" s="36"/>
      <c r="W1537" s="36"/>
      <c r="X1537" s="36"/>
      <c r="Y1537" s="36"/>
      <c r="Z1537" s="36"/>
      <c r="AA1537" s="36"/>
      <c r="AB1537" s="36"/>
      <c r="AC1537" s="36"/>
      <c r="AD1537" s="36"/>
      <c r="AE1537" s="36"/>
      <c r="AF1537" s="36"/>
      <c r="AG1537" s="100" t="s">
        <v>202</v>
      </c>
    </row>
    <row r="1538" spans="1:36" ht="43.5" hidden="1" customHeight="1" x14ac:dyDescent="0.2">
      <c r="A1538" s="123" t="s">
        <v>4114</v>
      </c>
      <c r="B1538" s="36" t="s">
        <v>371</v>
      </c>
      <c r="C1538" s="36" t="s">
        <v>37</v>
      </c>
      <c r="D1538" s="37">
        <v>41792</v>
      </c>
      <c r="E1538" s="28"/>
      <c r="F1538" s="37"/>
      <c r="G1538" s="28"/>
      <c r="H1538" s="28"/>
      <c r="I1538" s="28"/>
      <c r="J1538" s="28"/>
      <c r="K1538" s="28"/>
      <c r="L1538" s="28"/>
      <c r="M1538" s="28"/>
      <c r="N1538" s="28"/>
      <c r="O1538" s="28"/>
      <c r="P1538" s="28"/>
      <c r="Q1538" s="52"/>
      <c r="R1538" s="99"/>
      <c r="S1538" s="99"/>
      <c r="T1538" s="99"/>
      <c r="U1538" s="36"/>
      <c r="V1538" s="36"/>
      <c r="W1538" s="36"/>
      <c r="X1538" s="36"/>
      <c r="Y1538" s="36"/>
      <c r="Z1538" s="36"/>
      <c r="AA1538" s="36"/>
      <c r="AB1538" s="36"/>
      <c r="AC1538" s="36"/>
      <c r="AD1538" s="36"/>
      <c r="AE1538" s="36"/>
      <c r="AF1538" s="36"/>
      <c r="AG1538" s="100" t="s">
        <v>202</v>
      </c>
    </row>
    <row r="1539" spans="1:36" ht="52.5" hidden="1" customHeight="1" x14ac:dyDescent="0.2">
      <c r="A1539" s="123" t="s">
        <v>4114</v>
      </c>
      <c r="B1539" s="36" t="s">
        <v>371</v>
      </c>
      <c r="C1539" s="36" t="s">
        <v>37</v>
      </c>
      <c r="D1539" s="37">
        <v>41793</v>
      </c>
      <c r="E1539" s="28"/>
      <c r="F1539" s="37"/>
      <c r="G1539" s="28"/>
      <c r="H1539" s="28"/>
      <c r="I1539" s="28"/>
      <c r="J1539" s="28"/>
      <c r="K1539" s="28"/>
      <c r="L1539" s="28"/>
      <c r="M1539" s="28"/>
      <c r="N1539" s="28"/>
      <c r="O1539" s="28"/>
      <c r="P1539" s="28"/>
      <c r="Q1539" s="52"/>
      <c r="R1539" s="99"/>
      <c r="S1539" s="99"/>
      <c r="T1539" s="99"/>
      <c r="U1539" s="36"/>
      <c r="V1539" s="36"/>
      <c r="W1539" s="36"/>
      <c r="X1539" s="36"/>
      <c r="Y1539" s="36"/>
      <c r="Z1539" s="36"/>
      <c r="AA1539" s="36"/>
      <c r="AB1539" s="36"/>
      <c r="AC1539" s="36"/>
      <c r="AD1539" s="36"/>
      <c r="AE1539" s="36"/>
      <c r="AF1539" s="36"/>
      <c r="AG1539" s="100" t="s">
        <v>202</v>
      </c>
    </row>
    <row r="1540" spans="1:36" ht="33" hidden="1" customHeight="1" x14ac:dyDescent="0.2">
      <c r="A1540" s="123" t="s">
        <v>4114</v>
      </c>
      <c r="B1540" s="36" t="s">
        <v>371</v>
      </c>
      <c r="C1540" s="36" t="s">
        <v>37</v>
      </c>
      <c r="D1540" s="37">
        <v>41794</v>
      </c>
      <c r="E1540" s="28"/>
      <c r="F1540" s="37"/>
      <c r="G1540" s="28"/>
      <c r="H1540" s="28"/>
      <c r="I1540" s="28"/>
      <c r="J1540" s="28"/>
      <c r="K1540" s="28"/>
      <c r="L1540" s="28"/>
      <c r="M1540" s="28"/>
      <c r="N1540" s="28"/>
      <c r="O1540" s="28"/>
      <c r="P1540" s="28"/>
      <c r="Q1540" s="52"/>
      <c r="R1540" s="99"/>
      <c r="S1540" s="99"/>
      <c r="T1540" s="99"/>
      <c r="U1540" s="36"/>
      <c r="V1540" s="36"/>
      <c r="W1540" s="36"/>
      <c r="X1540" s="36"/>
      <c r="Y1540" s="36"/>
      <c r="Z1540" s="36"/>
      <c r="AA1540" s="36"/>
      <c r="AB1540" s="36"/>
      <c r="AC1540" s="36"/>
      <c r="AD1540" s="36"/>
      <c r="AE1540" s="36"/>
      <c r="AF1540" s="36"/>
      <c r="AG1540" s="100" t="s">
        <v>202</v>
      </c>
    </row>
    <row r="1541" spans="1:36" ht="15" hidden="1" customHeight="1" x14ac:dyDescent="0.2">
      <c r="A1541" s="123" t="s">
        <v>4114</v>
      </c>
      <c r="B1541" s="36" t="s">
        <v>371</v>
      </c>
      <c r="C1541" s="36" t="s">
        <v>37</v>
      </c>
      <c r="D1541" s="37">
        <v>41795</v>
      </c>
      <c r="E1541" s="28"/>
      <c r="F1541" s="37"/>
      <c r="G1541" s="28"/>
      <c r="H1541" s="28"/>
      <c r="I1541" s="28"/>
      <c r="J1541" s="28"/>
      <c r="K1541" s="28"/>
      <c r="L1541" s="28"/>
      <c r="M1541" s="28"/>
      <c r="N1541" s="28"/>
      <c r="O1541" s="28"/>
      <c r="P1541" s="28"/>
      <c r="Q1541" s="52"/>
      <c r="R1541" s="99"/>
      <c r="S1541" s="99"/>
      <c r="T1541" s="99"/>
      <c r="U1541" s="36"/>
      <c r="V1541" s="36"/>
      <c r="W1541" s="36"/>
      <c r="X1541" s="36"/>
      <c r="Y1541" s="36"/>
      <c r="Z1541" s="36"/>
      <c r="AA1541" s="36"/>
      <c r="AB1541" s="36"/>
      <c r="AC1541" s="36"/>
      <c r="AD1541" s="36"/>
      <c r="AE1541" s="36"/>
      <c r="AF1541" s="36"/>
      <c r="AG1541" s="100" t="s">
        <v>202</v>
      </c>
    </row>
    <row r="1542" spans="1:36" ht="90.75" hidden="1" customHeight="1" x14ac:dyDescent="0.2">
      <c r="A1542" s="123" t="s">
        <v>4114</v>
      </c>
      <c r="B1542" s="36" t="s">
        <v>371</v>
      </c>
      <c r="C1542" s="36" t="s">
        <v>37</v>
      </c>
      <c r="D1542" s="37">
        <v>41796</v>
      </c>
      <c r="E1542" s="28"/>
      <c r="F1542" s="37"/>
      <c r="G1542" s="28"/>
      <c r="H1542" s="28"/>
      <c r="I1542" s="28"/>
      <c r="J1542" s="28"/>
      <c r="K1542" s="123"/>
      <c r="L1542" s="28"/>
      <c r="M1542" s="28"/>
      <c r="N1542" s="28"/>
      <c r="O1542" s="28"/>
      <c r="P1542" s="28"/>
      <c r="Q1542" s="52"/>
      <c r="R1542" s="99"/>
      <c r="S1542" s="99"/>
      <c r="T1542" s="99"/>
      <c r="U1542" s="36"/>
      <c r="V1542" s="36"/>
      <c r="W1542" s="36"/>
      <c r="X1542" s="36"/>
      <c r="Y1542" s="36"/>
      <c r="Z1542" s="36"/>
      <c r="AA1542" s="36"/>
      <c r="AB1542" s="36"/>
      <c r="AC1542" s="36"/>
      <c r="AD1542" s="36"/>
      <c r="AE1542" s="36"/>
      <c r="AF1542" s="36"/>
      <c r="AG1542" s="100" t="s">
        <v>202</v>
      </c>
    </row>
    <row r="1543" spans="1:36" ht="82.5" hidden="1" customHeight="1" x14ac:dyDescent="0.2">
      <c r="A1543" s="123" t="s">
        <v>4114</v>
      </c>
      <c r="B1543" s="36" t="s">
        <v>371</v>
      </c>
      <c r="C1543" s="36" t="s">
        <v>37</v>
      </c>
      <c r="D1543" s="37">
        <v>41797</v>
      </c>
      <c r="E1543" s="28"/>
      <c r="F1543" s="37"/>
      <c r="G1543" s="28"/>
      <c r="H1543" s="28"/>
      <c r="I1543" s="28"/>
      <c r="J1543" s="28"/>
      <c r="K1543" s="28"/>
      <c r="L1543" s="28"/>
      <c r="M1543" s="28"/>
      <c r="N1543" s="28"/>
      <c r="O1543" s="28"/>
      <c r="P1543" s="28"/>
      <c r="Q1543" s="52"/>
      <c r="R1543" s="99"/>
      <c r="S1543" s="99"/>
      <c r="T1543" s="99"/>
      <c r="U1543" s="36"/>
      <c r="V1543" s="36"/>
      <c r="W1543" s="36"/>
      <c r="X1543" s="36"/>
      <c r="Y1543" s="36"/>
      <c r="Z1543" s="36"/>
      <c r="AA1543" s="36"/>
      <c r="AB1543" s="36"/>
      <c r="AC1543" s="36"/>
      <c r="AD1543" s="36"/>
      <c r="AE1543" s="36"/>
      <c r="AF1543" s="36"/>
      <c r="AG1543" s="100" t="s">
        <v>202</v>
      </c>
    </row>
    <row r="1544" spans="1:36" ht="45" hidden="1" customHeight="1" x14ac:dyDescent="0.2">
      <c r="A1544" s="123" t="s">
        <v>4114</v>
      </c>
      <c r="B1544" s="36" t="s">
        <v>371</v>
      </c>
      <c r="C1544" s="36" t="s">
        <v>37</v>
      </c>
      <c r="D1544" s="37">
        <v>41798</v>
      </c>
      <c r="E1544" s="28"/>
      <c r="F1544" s="37"/>
      <c r="G1544" s="28"/>
      <c r="H1544" s="28"/>
      <c r="I1544" s="28"/>
      <c r="J1544" s="28"/>
      <c r="K1544" s="28"/>
      <c r="L1544" s="28"/>
      <c r="M1544" s="28"/>
      <c r="N1544" s="28"/>
      <c r="O1544" s="28"/>
      <c r="P1544" s="28"/>
      <c r="Q1544" s="52"/>
      <c r="R1544" s="99"/>
      <c r="S1544" s="99"/>
      <c r="T1544" s="99"/>
      <c r="U1544" s="36"/>
      <c r="V1544" s="36"/>
      <c r="W1544" s="36"/>
      <c r="X1544" s="36"/>
      <c r="Y1544" s="36"/>
      <c r="Z1544" s="36"/>
      <c r="AA1544" s="36"/>
      <c r="AB1544" s="36"/>
      <c r="AC1544" s="36"/>
      <c r="AD1544" s="36"/>
      <c r="AE1544" s="36"/>
      <c r="AF1544" s="36"/>
      <c r="AG1544" s="100" t="s">
        <v>202</v>
      </c>
    </row>
    <row r="1545" spans="1:36" ht="31.5" hidden="1" customHeight="1" x14ac:dyDescent="0.2">
      <c r="A1545" s="123" t="s">
        <v>4114</v>
      </c>
      <c r="B1545" s="36" t="s">
        <v>371</v>
      </c>
      <c r="C1545" s="36" t="s">
        <v>37</v>
      </c>
      <c r="D1545" s="37">
        <v>41799</v>
      </c>
      <c r="E1545" s="28"/>
      <c r="F1545" s="37"/>
      <c r="G1545" s="28"/>
      <c r="H1545" s="28"/>
      <c r="I1545" s="28"/>
      <c r="J1545" s="28"/>
      <c r="K1545" s="28"/>
      <c r="L1545" s="28"/>
      <c r="M1545" s="28"/>
      <c r="N1545" s="28"/>
      <c r="O1545" s="28"/>
      <c r="P1545" s="28"/>
      <c r="Q1545" s="52"/>
      <c r="R1545" s="99"/>
      <c r="S1545" s="99"/>
      <c r="T1545" s="99"/>
      <c r="U1545" s="36"/>
      <c r="V1545" s="36"/>
      <c r="W1545" s="36"/>
      <c r="X1545" s="36"/>
      <c r="Y1545" s="36"/>
      <c r="Z1545" s="36"/>
      <c r="AA1545" s="36"/>
      <c r="AB1545" s="36"/>
      <c r="AC1545" s="36"/>
      <c r="AD1545" s="36"/>
      <c r="AE1545" s="36"/>
      <c r="AF1545" s="36"/>
      <c r="AG1545" s="100" t="s">
        <v>202</v>
      </c>
    </row>
    <row r="1546" spans="1:36" ht="31.5" hidden="1" customHeight="1" x14ac:dyDescent="0.2">
      <c r="A1546" s="123" t="s">
        <v>4114</v>
      </c>
      <c r="B1546" s="36" t="s">
        <v>371</v>
      </c>
      <c r="C1546" s="36" t="s">
        <v>37</v>
      </c>
      <c r="D1546" s="37">
        <v>41800</v>
      </c>
      <c r="E1546" s="28"/>
      <c r="F1546" s="37"/>
      <c r="G1546" s="28"/>
      <c r="H1546" s="28"/>
      <c r="I1546" s="28"/>
      <c r="J1546" s="28"/>
      <c r="K1546" s="28"/>
      <c r="L1546" s="28"/>
      <c r="M1546" s="28"/>
      <c r="N1546" s="28"/>
      <c r="O1546" s="28"/>
      <c r="P1546" s="28"/>
      <c r="Q1546" s="52"/>
      <c r="R1546" s="99"/>
      <c r="S1546" s="99"/>
      <c r="T1546" s="99"/>
      <c r="U1546" s="36"/>
      <c r="V1546" s="36"/>
      <c r="W1546" s="36"/>
      <c r="X1546" s="36"/>
      <c r="Y1546" s="36"/>
      <c r="Z1546" s="36"/>
      <c r="AA1546" s="36"/>
      <c r="AB1546" s="36"/>
      <c r="AC1546" s="36"/>
      <c r="AD1546" s="36"/>
      <c r="AE1546" s="36"/>
      <c r="AF1546" s="36"/>
      <c r="AG1546" s="100" t="s">
        <v>202</v>
      </c>
    </row>
    <row r="1547" spans="1:36" ht="31.5" hidden="1" customHeight="1" x14ac:dyDescent="0.2">
      <c r="A1547" s="123" t="s">
        <v>4114</v>
      </c>
      <c r="B1547" s="36" t="s">
        <v>371</v>
      </c>
      <c r="C1547" s="36" t="s">
        <v>37</v>
      </c>
      <c r="D1547" s="37">
        <v>41801</v>
      </c>
      <c r="E1547" s="28"/>
      <c r="F1547" s="37"/>
      <c r="G1547" s="28"/>
      <c r="H1547" s="28"/>
      <c r="I1547" s="28"/>
      <c r="J1547" s="28"/>
      <c r="K1547" s="28"/>
      <c r="L1547" s="28"/>
      <c r="M1547" s="28"/>
      <c r="N1547" s="28"/>
      <c r="O1547" s="28"/>
      <c r="P1547" s="28"/>
      <c r="Q1547" s="52"/>
      <c r="R1547" s="99"/>
      <c r="S1547" s="99"/>
      <c r="T1547" s="99"/>
      <c r="U1547" s="36"/>
      <c r="V1547" s="36"/>
      <c r="W1547" s="36"/>
      <c r="X1547" s="36"/>
      <c r="Y1547" s="36"/>
      <c r="Z1547" s="36"/>
      <c r="AA1547" s="36"/>
      <c r="AB1547" s="36"/>
      <c r="AC1547" s="36"/>
      <c r="AD1547" s="36"/>
      <c r="AE1547" s="36"/>
      <c r="AF1547" s="36"/>
      <c r="AG1547" s="100" t="s">
        <v>202</v>
      </c>
    </row>
    <row r="1548" spans="1:36" ht="126" hidden="1" customHeight="1" x14ac:dyDescent="0.2">
      <c r="A1548" s="123" t="s">
        <v>4114</v>
      </c>
      <c r="B1548" s="36" t="s">
        <v>371</v>
      </c>
      <c r="C1548" s="36" t="s">
        <v>37</v>
      </c>
      <c r="D1548" s="37">
        <v>41802</v>
      </c>
      <c r="E1548" s="28"/>
      <c r="F1548" s="37"/>
      <c r="G1548" s="28"/>
      <c r="H1548" s="28"/>
      <c r="I1548" s="28"/>
      <c r="J1548" s="28"/>
      <c r="K1548" s="28"/>
      <c r="L1548" s="28"/>
      <c r="M1548" s="28"/>
      <c r="N1548" s="28"/>
      <c r="O1548" s="28"/>
      <c r="P1548" s="28"/>
      <c r="Q1548" s="52"/>
      <c r="R1548" s="99"/>
      <c r="S1548" s="99"/>
      <c r="T1548" s="99"/>
      <c r="U1548" s="36"/>
      <c r="V1548" s="36"/>
      <c r="W1548" s="36"/>
      <c r="X1548" s="36"/>
      <c r="Y1548" s="36"/>
      <c r="Z1548" s="36"/>
      <c r="AA1548" s="36"/>
      <c r="AB1548" s="36"/>
      <c r="AC1548" s="36"/>
      <c r="AD1548" s="36"/>
      <c r="AE1548" s="36"/>
      <c r="AF1548" s="36"/>
      <c r="AG1548" s="100" t="s">
        <v>202</v>
      </c>
    </row>
    <row r="1549" spans="1:36" ht="126" hidden="1" customHeight="1" x14ac:dyDescent="0.2">
      <c r="A1549" s="123" t="s">
        <v>4114</v>
      </c>
      <c r="B1549" s="36" t="s">
        <v>371</v>
      </c>
      <c r="C1549" s="36" t="s">
        <v>37</v>
      </c>
      <c r="D1549" s="37">
        <v>41803</v>
      </c>
      <c r="E1549" s="28"/>
      <c r="F1549" s="37"/>
      <c r="G1549" s="28"/>
      <c r="H1549" s="28"/>
      <c r="I1549" s="28"/>
      <c r="J1549" s="28"/>
      <c r="K1549" s="28"/>
      <c r="L1549" s="28"/>
      <c r="M1549" s="28"/>
      <c r="N1549" s="28"/>
      <c r="O1549" s="28"/>
      <c r="P1549" s="28"/>
      <c r="Q1549" s="52"/>
      <c r="R1549" s="99"/>
      <c r="S1549" s="99"/>
      <c r="T1549" s="99"/>
      <c r="U1549" s="36"/>
      <c r="V1549" s="36"/>
      <c r="W1549" s="36"/>
      <c r="X1549" s="36"/>
      <c r="Y1549" s="36"/>
      <c r="Z1549" s="36"/>
      <c r="AA1549" s="36"/>
      <c r="AB1549" s="36"/>
      <c r="AC1549" s="36"/>
      <c r="AD1549" s="36"/>
      <c r="AE1549" s="36"/>
      <c r="AF1549" s="36"/>
      <c r="AG1549" s="100" t="s">
        <v>202</v>
      </c>
    </row>
    <row r="1550" spans="1:36" s="75" customFormat="1" ht="31.5" hidden="1" customHeight="1" x14ac:dyDescent="0.2">
      <c r="A1550" s="123" t="s">
        <v>4114</v>
      </c>
      <c r="B1550" s="36" t="s">
        <v>371</v>
      </c>
      <c r="C1550" s="36" t="s">
        <v>37</v>
      </c>
      <c r="D1550" s="37">
        <v>41804</v>
      </c>
      <c r="E1550" s="28"/>
      <c r="F1550" s="37"/>
      <c r="G1550" s="28"/>
      <c r="H1550" s="28"/>
      <c r="I1550" s="28"/>
      <c r="J1550" s="28"/>
      <c r="K1550" s="28"/>
      <c r="L1550" s="28"/>
      <c r="M1550" s="28"/>
      <c r="N1550" s="28"/>
      <c r="O1550" s="28"/>
      <c r="P1550" s="28"/>
      <c r="Q1550" s="52"/>
      <c r="R1550" s="99"/>
      <c r="S1550" s="99"/>
      <c r="T1550" s="99"/>
      <c r="U1550" s="36"/>
      <c r="V1550" s="36"/>
      <c r="W1550" s="36"/>
      <c r="X1550" s="36"/>
      <c r="Y1550" s="36"/>
      <c r="Z1550" s="36"/>
      <c r="AA1550" s="36"/>
      <c r="AB1550" s="36"/>
      <c r="AC1550" s="36"/>
      <c r="AD1550" s="36"/>
      <c r="AE1550" s="36"/>
      <c r="AF1550" s="36"/>
      <c r="AG1550" s="680" t="s">
        <v>202</v>
      </c>
      <c r="AH1550" s="369"/>
      <c r="AI1550" s="22"/>
      <c r="AJ1550" s="22"/>
    </row>
    <row r="1551" spans="1:36" s="75" customFormat="1" ht="31.5" hidden="1" customHeight="1" x14ac:dyDescent="0.2">
      <c r="A1551" s="123" t="s">
        <v>4114</v>
      </c>
      <c r="B1551" s="36" t="s">
        <v>371</v>
      </c>
      <c r="C1551" s="36" t="s">
        <v>37</v>
      </c>
      <c r="D1551" s="37">
        <v>41805</v>
      </c>
      <c r="E1551" s="30">
        <v>0.77013888888888893</v>
      </c>
      <c r="F1551" s="37">
        <v>41805</v>
      </c>
      <c r="G1551" s="30">
        <v>0.80208333333333337</v>
      </c>
      <c r="H1551" s="30">
        <v>3.0555555555555555E-2</v>
      </c>
      <c r="I1551" s="28">
        <v>5</v>
      </c>
      <c r="J1551" s="28" t="s">
        <v>4569</v>
      </c>
      <c r="K1551" s="28" t="s">
        <v>133</v>
      </c>
      <c r="L1551" s="28" t="s">
        <v>128</v>
      </c>
      <c r="M1551" s="28" t="s">
        <v>4570</v>
      </c>
      <c r="N1551" s="28" t="s">
        <v>103</v>
      </c>
      <c r="O1551" s="28" t="s">
        <v>66</v>
      </c>
      <c r="P1551" s="28" t="s">
        <v>4571</v>
      </c>
      <c r="Q1551" s="28" t="s">
        <v>4572</v>
      </c>
      <c r="R1551" s="952">
        <v>0.63</v>
      </c>
      <c r="S1551" s="952"/>
      <c r="T1551" s="325">
        <f>R1551+S1551</f>
        <v>0.63</v>
      </c>
      <c r="U1551" s="36" t="s">
        <v>86</v>
      </c>
      <c r="V1551" s="36">
        <v>1991</v>
      </c>
      <c r="W1551" s="36" t="s">
        <v>928</v>
      </c>
      <c r="X1551" s="36"/>
      <c r="Y1551" s="39">
        <v>41543</v>
      </c>
      <c r="Z1551" s="36">
        <v>100</v>
      </c>
      <c r="AA1551" s="36"/>
      <c r="AB1551" s="36">
        <v>0</v>
      </c>
      <c r="AC1551" s="36"/>
      <c r="AD1551" s="36" t="s">
        <v>49</v>
      </c>
      <c r="AE1551" s="36"/>
      <c r="AF1551" s="36"/>
      <c r="AG1551" s="680"/>
      <c r="AH1551" s="369"/>
      <c r="AI1551" s="22"/>
      <c r="AJ1551" s="22"/>
    </row>
    <row r="1552" spans="1:36" ht="31.5" hidden="1" customHeight="1" x14ac:dyDescent="0.2">
      <c r="A1552" s="123" t="s">
        <v>4114</v>
      </c>
      <c r="B1552" s="36" t="s">
        <v>371</v>
      </c>
      <c r="C1552" s="178" t="s">
        <v>37</v>
      </c>
      <c r="D1552" s="37">
        <v>41805</v>
      </c>
      <c r="E1552" s="388">
        <v>0.93402777777777779</v>
      </c>
      <c r="F1552" s="37">
        <v>41805</v>
      </c>
      <c r="G1552" s="388">
        <v>0.98611111111111116</v>
      </c>
      <c r="H1552" s="388">
        <v>5.2083333333333336E-2</v>
      </c>
      <c r="I1552" s="395">
        <v>8</v>
      </c>
      <c r="J1552" s="395" t="s">
        <v>2155</v>
      </c>
      <c r="K1552" s="395" t="s">
        <v>134</v>
      </c>
      <c r="L1552" s="395" t="s">
        <v>130</v>
      </c>
      <c r="M1552" s="395" t="s">
        <v>4573</v>
      </c>
      <c r="N1552" s="395">
        <v>0.4</v>
      </c>
      <c r="O1552" s="395" t="s">
        <v>64</v>
      </c>
      <c r="P1552" s="395" t="s">
        <v>4574</v>
      </c>
      <c r="Q1552" s="28" t="s">
        <v>4575</v>
      </c>
      <c r="R1552" s="218">
        <v>5.6</v>
      </c>
      <c r="S1552" s="218">
        <v>5.36</v>
      </c>
      <c r="T1552" s="425">
        <f>R1552+S1552</f>
        <v>10.96</v>
      </c>
      <c r="U1552" s="218" t="s">
        <v>74</v>
      </c>
      <c r="V1552" s="218">
        <v>1992</v>
      </c>
      <c r="W1552" s="218" t="s">
        <v>928</v>
      </c>
      <c r="X1552" s="218"/>
      <c r="Y1552" s="673">
        <v>41531</v>
      </c>
      <c r="Z1552" s="218">
        <v>100</v>
      </c>
      <c r="AA1552" s="218"/>
      <c r="AB1552" s="218">
        <v>0</v>
      </c>
      <c r="AC1552" s="218"/>
      <c r="AD1552" s="218" t="s">
        <v>43</v>
      </c>
      <c r="AE1552" s="218"/>
      <c r="AF1552" s="218"/>
      <c r="AG1552" s="100"/>
    </row>
    <row r="1553" spans="1:38" ht="31.5" hidden="1" customHeight="1" x14ac:dyDescent="0.2">
      <c r="A1553" s="123" t="s">
        <v>4114</v>
      </c>
      <c r="B1553" s="36" t="s">
        <v>371</v>
      </c>
      <c r="C1553" s="178" t="s">
        <v>37</v>
      </c>
      <c r="D1553" s="37">
        <v>41806</v>
      </c>
      <c r="E1553" s="30">
        <v>0.5493055555555556</v>
      </c>
      <c r="F1553" s="37">
        <v>41806</v>
      </c>
      <c r="G1553" s="30">
        <v>0.55277777777777781</v>
      </c>
      <c r="H1553" s="30">
        <v>3.472222222222222E-3</v>
      </c>
      <c r="I1553" s="28">
        <v>77</v>
      </c>
      <c r="J1553" s="28" t="s">
        <v>4569</v>
      </c>
      <c r="K1553" s="28" t="s">
        <v>132</v>
      </c>
      <c r="L1553" s="28" t="s">
        <v>128</v>
      </c>
      <c r="M1553" s="28" t="s">
        <v>2245</v>
      </c>
      <c r="N1553" s="36">
        <v>35</v>
      </c>
      <c r="O1553" s="36" t="s">
        <v>66</v>
      </c>
      <c r="P1553" s="28" t="s">
        <v>4775</v>
      </c>
      <c r="Q1553" s="28" t="s">
        <v>4776</v>
      </c>
      <c r="R1553" s="36">
        <v>1.2</v>
      </c>
      <c r="S1553" s="36"/>
      <c r="T1553" s="36">
        <v>1.2</v>
      </c>
      <c r="U1553" s="36" t="s">
        <v>86</v>
      </c>
      <c r="V1553" s="217">
        <v>1987</v>
      </c>
      <c r="W1553" s="217" t="s">
        <v>6964</v>
      </c>
      <c r="X1553" s="217"/>
      <c r="Y1553" s="622">
        <v>41349</v>
      </c>
      <c r="Z1553" s="217">
        <v>100</v>
      </c>
      <c r="AA1553" s="217"/>
      <c r="AB1553" s="217">
        <v>0</v>
      </c>
      <c r="AC1553" s="217"/>
      <c r="AD1553" s="350" t="s">
        <v>48</v>
      </c>
      <c r="AE1553" s="217"/>
      <c r="AF1553" s="217"/>
      <c r="AG1553" s="100"/>
    </row>
    <row r="1554" spans="1:38" ht="31.5" hidden="1" customHeight="1" x14ac:dyDescent="0.2">
      <c r="A1554" s="123" t="s">
        <v>4114</v>
      </c>
      <c r="B1554" s="36" t="s">
        <v>371</v>
      </c>
      <c r="C1554" s="178" t="s">
        <v>37</v>
      </c>
      <c r="D1554" s="37">
        <v>41806</v>
      </c>
      <c r="E1554" s="30">
        <v>0.5625</v>
      </c>
      <c r="F1554" s="37">
        <v>41806</v>
      </c>
      <c r="G1554" s="30">
        <v>0.64583333333333337</v>
      </c>
      <c r="H1554" s="30">
        <v>1.0416666666666666E-2</v>
      </c>
      <c r="I1554" s="28">
        <v>549</v>
      </c>
      <c r="J1554" s="28" t="s">
        <v>1240</v>
      </c>
      <c r="K1554" s="28" t="s">
        <v>133</v>
      </c>
      <c r="L1554" s="28" t="s">
        <v>128</v>
      </c>
      <c r="M1554" s="28" t="s">
        <v>4779</v>
      </c>
      <c r="N1554" s="36">
        <v>110</v>
      </c>
      <c r="O1554" s="36" t="s">
        <v>66</v>
      </c>
      <c r="P1554" s="28" t="s">
        <v>4778</v>
      </c>
      <c r="Q1554" s="28" t="s">
        <v>4776</v>
      </c>
      <c r="R1554" s="36">
        <v>82.61</v>
      </c>
      <c r="S1554" s="36">
        <v>429.8</v>
      </c>
      <c r="T1554" s="36">
        <v>512.41</v>
      </c>
      <c r="U1554" s="36" t="s">
        <v>86</v>
      </c>
      <c r="V1554" s="217">
        <v>2012</v>
      </c>
      <c r="W1554" s="217" t="s">
        <v>6965</v>
      </c>
      <c r="X1554" s="217"/>
      <c r="Y1554" s="217">
        <v>2012</v>
      </c>
      <c r="Z1554" s="217">
        <v>100</v>
      </c>
      <c r="AA1554" s="217"/>
      <c r="AB1554" s="217">
        <v>0</v>
      </c>
      <c r="AC1554" s="217"/>
      <c r="AD1554" s="350" t="s">
        <v>48</v>
      </c>
      <c r="AE1554" s="217"/>
      <c r="AF1554" s="217"/>
      <c r="AG1554" s="100"/>
    </row>
    <row r="1555" spans="1:38" s="89" customFormat="1" ht="52.5" hidden="1" customHeight="1" x14ac:dyDescent="0.2">
      <c r="A1555" s="123" t="s">
        <v>4114</v>
      </c>
      <c r="B1555" s="36" t="s">
        <v>371</v>
      </c>
      <c r="C1555" s="36" t="s">
        <v>37</v>
      </c>
      <c r="D1555" s="37">
        <v>41806</v>
      </c>
      <c r="E1555" s="30">
        <v>0.56666666666666665</v>
      </c>
      <c r="F1555" s="37">
        <v>41806</v>
      </c>
      <c r="G1555" s="30">
        <v>0.58194444444444449</v>
      </c>
      <c r="H1555" s="30">
        <v>1.5277777777777777E-2</v>
      </c>
      <c r="I1555" s="28">
        <v>647</v>
      </c>
      <c r="J1555" s="28" t="s">
        <v>1240</v>
      </c>
      <c r="K1555" s="28" t="s">
        <v>133</v>
      </c>
      <c r="L1555" s="28" t="s">
        <v>128</v>
      </c>
      <c r="M1555" s="28" t="s">
        <v>4777</v>
      </c>
      <c r="N1555" s="125">
        <v>110</v>
      </c>
      <c r="O1555" s="36" t="s">
        <v>63</v>
      </c>
      <c r="P1555" s="28" t="s">
        <v>4778</v>
      </c>
      <c r="Q1555" s="28" t="s">
        <v>4776</v>
      </c>
      <c r="R1555" s="36">
        <v>43.11</v>
      </c>
      <c r="S1555" s="36">
        <v>30.97</v>
      </c>
      <c r="T1555" s="36">
        <v>74.08</v>
      </c>
      <c r="U1555" s="36" t="s">
        <v>77</v>
      </c>
      <c r="V1555" s="36">
        <v>2012</v>
      </c>
      <c r="W1555" s="36" t="s">
        <v>2650</v>
      </c>
      <c r="X1555" s="36"/>
      <c r="Y1555" s="36">
        <v>2012</v>
      </c>
      <c r="Z1555" s="36">
        <v>100</v>
      </c>
      <c r="AA1555" s="36"/>
      <c r="AB1555" s="36">
        <v>0</v>
      </c>
      <c r="AC1555" s="36"/>
      <c r="AD1555" s="36" t="s">
        <v>48</v>
      </c>
      <c r="AE1555" s="36"/>
      <c r="AF1555" s="36"/>
      <c r="AG1555" s="100"/>
      <c r="AH1555" s="22"/>
      <c r="AI1555" s="22"/>
      <c r="AJ1555" s="22"/>
    </row>
    <row r="1556" spans="1:38" ht="31.5" hidden="1" customHeight="1" x14ac:dyDescent="0.2">
      <c r="A1556" s="123" t="s">
        <v>4114</v>
      </c>
      <c r="B1556" s="36" t="s">
        <v>371</v>
      </c>
      <c r="C1556" s="36" t="s">
        <v>37</v>
      </c>
      <c r="D1556" s="37">
        <v>41807</v>
      </c>
      <c r="E1556" s="28"/>
      <c r="F1556" s="37"/>
      <c r="G1556" s="28"/>
      <c r="H1556" s="28"/>
      <c r="I1556" s="28"/>
      <c r="J1556" s="28"/>
      <c r="K1556" s="28"/>
      <c r="L1556" s="28"/>
      <c r="M1556" s="28"/>
      <c r="N1556" s="28"/>
      <c r="O1556" s="28"/>
      <c r="P1556" s="28"/>
      <c r="Q1556" s="52"/>
      <c r="R1556" s="99"/>
      <c r="S1556" s="99"/>
      <c r="T1556" s="99"/>
      <c r="U1556" s="36"/>
      <c r="V1556" s="36"/>
      <c r="W1556" s="36"/>
      <c r="X1556" s="36"/>
      <c r="Y1556" s="36"/>
      <c r="Z1556" s="36"/>
      <c r="AA1556" s="36"/>
      <c r="AB1556" s="36"/>
      <c r="AC1556" s="36"/>
      <c r="AD1556" s="36"/>
      <c r="AE1556" s="36"/>
      <c r="AF1556" s="36"/>
      <c r="AG1556" s="100" t="s">
        <v>202</v>
      </c>
    </row>
    <row r="1557" spans="1:38" ht="31.5" hidden="1" customHeight="1" x14ac:dyDescent="0.2">
      <c r="A1557" s="123" t="s">
        <v>4114</v>
      </c>
      <c r="B1557" s="36" t="s">
        <v>371</v>
      </c>
      <c r="C1557" s="36" t="s">
        <v>37</v>
      </c>
      <c r="D1557" s="37">
        <v>41808</v>
      </c>
      <c r="E1557" s="28"/>
      <c r="F1557" s="37"/>
      <c r="G1557" s="28"/>
      <c r="H1557" s="28"/>
      <c r="I1557" s="28"/>
      <c r="J1557" s="28"/>
      <c r="K1557" s="28"/>
      <c r="L1557" s="28"/>
      <c r="M1557" s="28"/>
      <c r="N1557" s="28"/>
      <c r="O1557" s="28"/>
      <c r="P1557" s="28"/>
      <c r="Q1557" s="52"/>
      <c r="R1557" s="99"/>
      <c r="S1557" s="99"/>
      <c r="T1557" s="99"/>
      <c r="U1557" s="36"/>
      <c r="V1557" s="36"/>
      <c r="W1557" s="36"/>
      <c r="X1557" s="36"/>
      <c r="Y1557" s="36"/>
      <c r="Z1557" s="36"/>
      <c r="AA1557" s="36"/>
      <c r="AB1557" s="36"/>
      <c r="AC1557" s="36"/>
      <c r="AD1557" s="36"/>
      <c r="AE1557" s="36"/>
      <c r="AF1557" s="36"/>
      <c r="AG1557" s="100" t="s">
        <v>202</v>
      </c>
    </row>
    <row r="1558" spans="1:38" ht="31.5" hidden="1" customHeight="1" x14ac:dyDescent="0.2">
      <c r="A1558" s="123" t="s">
        <v>4114</v>
      </c>
      <c r="B1558" s="36" t="s">
        <v>371</v>
      </c>
      <c r="C1558" s="36" t="s">
        <v>37</v>
      </c>
      <c r="D1558" s="37">
        <v>41809</v>
      </c>
      <c r="E1558" s="28"/>
      <c r="F1558" s="37"/>
      <c r="G1558" s="28"/>
      <c r="H1558" s="28"/>
      <c r="I1558" s="28"/>
      <c r="J1558" s="28"/>
      <c r="K1558" s="28"/>
      <c r="L1558" s="28"/>
      <c r="M1558" s="28"/>
      <c r="N1558" s="28"/>
      <c r="O1558" s="28"/>
      <c r="P1558" s="28"/>
      <c r="Q1558" s="52"/>
      <c r="R1558" s="99"/>
      <c r="S1558" s="99"/>
      <c r="T1558" s="99"/>
      <c r="U1558" s="36"/>
      <c r="V1558" s="36"/>
      <c r="W1558" s="36"/>
      <c r="X1558" s="36"/>
      <c r="Y1558" s="36"/>
      <c r="Z1558" s="36"/>
      <c r="AA1558" s="36"/>
      <c r="AB1558" s="36"/>
      <c r="AC1558" s="36"/>
      <c r="AD1558" s="36"/>
      <c r="AE1558" s="36"/>
      <c r="AF1558" s="36"/>
      <c r="AG1558" s="100" t="s">
        <v>202</v>
      </c>
    </row>
    <row r="1559" spans="1:38" ht="31.5" hidden="1" customHeight="1" x14ac:dyDescent="0.2">
      <c r="A1559" s="123" t="s">
        <v>4114</v>
      </c>
      <c r="B1559" s="36" t="s">
        <v>371</v>
      </c>
      <c r="C1559" s="36" t="s">
        <v>37</v>
      </c>
      <c r="D1559" s="37">
        <v>41810</v>
      </c>
      <c r="E1559" s="38">
        <v>0.30208333333333331</v>
      </c>
      <c r="F1559" s="37">
        <v>41810</v>
      </c>
      <c r="G1559" s="38">
        <v>0.3034722222222222</v>
      </c>
      <c r="H1559" s="38">
        <v>0</v>
      </c>
      <c r="I1559" s="36">
        <v>47</v>
      </c>
      <c r="J1559" s="36" t="s">
        <v>146</v>
      </c>
      <c r="K1559" s="36" t="s">
        <v>132</v>
      </c>
      <c r="L1559" s="36" t="s">
        <v>128</v>
      </c>
      <c r="M1559" s="36" t="s">
        <v>2245</v>
      </c>
      <c r="N1559" s="36">
        <v>35</v>
      </c>
      <c r="O1559" s="36" t="s">
        <v>66</v>
      </c>
      <c r="P1559" s="36" t="s">
        <v>4775</v>
      </c>
      <c r="Q1559" s="28" t="s">
        <v>2039</v>
      </c>
      <c r="R1559" s="36">
        <v>0.8</v>
      </c>
      <c r="S1559" s="36">
        <v>2.7</v>
      </c>
      <c r="T1559" s="36">
        <v>3.5</v>
      </c>
      <c r="U1559" s="36" t="s">
        <v>86</v>
      </c>
      <c r="V1559" s="36">
        <v>1987</v>
      </c>
      <c r="W1559" s="36" t="s">
        <v>928</v>
      </c>
      <c r="X1559" s="36"/>
      <c r="Y1559" s="39">
        <v>41349</v>
      </c>
      <c r="Z1559" s="36">
        <v>100</v>
      </c>
      <c r="AA1559" s="36"/>
      <c r="AB1559" s="36">
        <v>0</v>
      </c>
      <c r="AC1559" s="36"/>
      <c r="AD1559" s="36" t="s">
        <v>50</v>
      </c>
      <c r="AE1559" s="36"/>
      <c r="AF1559" s="36"/>
      <c r="AG1559" s="100"/>
    </row>
    <row r="1560" spans="1:38" ht="94.5" hidden="1" customHeight="1" x14ac:dyDescent="0.2">
      <c r="A1560" s="123" t="s">
        <v>4114</v>
      </c>
      <c r="B1560" s="36" t="s">
        <v>371</v>
      </c>
      <c r="C1560" s="36" t="s">
        <v>37</v>
      </c>
      <c r="D1560" s="37">
        <v>41810</v>
      </c>
      <c r="E1560" s="38">
        <v>0.34375</v>
      </c>
      <c r="F1560" s="37">
        <v>41810</v>
      </c>
      <c r="G1560" s="38">
        <v>0.35902777777777778</v>
      </c>
      <c r="H1560" s="38">
        <v>0</v>
      </c>
      <c r="I1560" s="36">
        <v>0</v>
      </c>
      <c r="J1560" s="36" t="s">
        <v>146</v>
      </c>
      <c r="K1560" s="36" t="s">
        <v>132</v>
      </c>
      <c r="L1560" s="36" t="s">
        <v>128</v>
      </c>
      <c r="M1560" s="36" t="s">
        <v>4830</v>
      </c>
      <c r="N1560" s="36" t="s">
        <v>103</v>
      </c>
      <c r="O1560" s="36" t="s">
        <v>66</v>
      </c>
      <c r="P1560" s="36" t="s">
        <v>4830</v>
      </c>
      <c r="Q1560" s="28" t="s">
        <v>2039</v>
      </c>
      <c r="R1560" s="36"/>
      <c r="S1560" s="36"/>
      <c r="T1560" s="36"/>
      <c r="U1560" s="36" t="s">
        <v>86</v>
      </c>
      <c r="V1560" s="36"/>
      <c r="W1560" s="36"/>
      <c r="X1560" s="36"/>
      <c r="Y1560" s="36"/>
      <c r="Z1560" s="36"/>
      <c r="AA1560" s="36"/>
      <c r="AB1560" s="36"/>
      <c r="AC1560" s="36"/>
      <c r="AD1560" s="36" t="s">
        <v>49</v>
      </c>
      <c r="AE1560" s="36"/>
      <c r="AF1560" s="36"/>
      <c r="AG1560" s="100"/>
    </row>
    <row r="1561" spans="1:38" ht="31.5" hidden="1" customHeight="1" x14ac:dyDescent="0.2">
      <c r="A1561" s="123" t="s">
        <v>4114</v>
      </c>
      <c r="B1561" s="36" t="s">
        <v>371</v>
      </c>
      <c r="C1561" s="36" t="s">
        <v>37</v>
      </c>
      <c r="D1561" s="37">
        <v>41811</v>
      </c>
      <c r="E1561" s="28"/>
      <c r="F1561" s="28"/>
      <c r="G1561" s="28"/>
      <c r="H1561" s="28"/>
      <c r="I1561" s="28"/>
      <c r="J1561" s="28"/>
      <c r="K1561" s="28"/>
      <c r="L1561" s="28"/>
      <c r="M1561" s="28"/>
      <c r="N1561" s="28"/>
      <c r="O1561" s="28"/>
      <c r="P1561" s="28"/>
      <c r="Q1561" s="52"/>
      <c r="R1561" s="99"/>
      <c r="S1561" s="99"/>
      <c r="T1561" s="99"/>
      <c r="U1561" s="36"/>
      <c r="V1561" s="36"/>
      <c r="W1561" s="36"/>
      <c r="X1561" s="36"/>
      <c r="Y1561" s="36"/>
      <c r="Z1561" s="36"/>
      <c r="AA1561" s="36"/>
      <c r="AB1561" s="36"/>
      <c r="AC1561" s="36"/>
      <c r="AD1561" s="36"/>
      <c r="AE1561" s="36"/>
      <c r="AF1561" s="36"/>
      <c r="AG1561" s="100" t="s">
        <v>202</v>
      </c>
    </row>
    <row r="1562" spans="1:38" s="6" customFormat="1" ht="31.5" hidden="1" customHeight="1" x14ac:dyDescent="0.2">
      <c r="A1562" s="28" t="s">
        <v>4114</v>
      </c>
      <c r="B1562" s="36" t="s">
        <v>371</v>
      </c>
      <c r="C1562" s="36" t="s">
        <v>37</v>
      </c>
      <c r="D1562" s="37">
        <v>41812</v>
      </c>
      <c r="E1562" s="28"/>
      <c r="F1562" s="28"/>
      <c r="G1562" s="28"/>
      <c r="H1562" s="28"/>
      <c r="I1562" s="28"/>
      <c r="J1562" s="28"/>
      <c r="K1562" s="28"/>
      <c r="L1562" s="28"/>
      <c r="M1562" s="28"/>
      <c r="N1562" s="28"/>
      <c r="O1562" s="28"/>
      <c r="P1562" s="28"/>
      <c r="Q1562" s="52"/>
      <c r="R1562" s="99"/>
      <c r="S1562" s="99"/>
      <c r="T1562" s="99"/>
      <c r="U1562" s="36"/>
      <c r="V1562" s="36"/>
      <c r="W1562" s="36"/>
      <c r="X1562" s="36"/>
      <c r="Y1562" s="36"/>
      <c r="Z1562" s="36"/>
      <c r="AA1562" s="36"/>
      <c r="AB1562" s="36"/>
      <c r="AC1562" s="36"/>
      <c r="AD1562" s="36"/>
      <c r="AE1562" s="36"/>
      <c r="AF1562" s="36"/>
      <c r="AG1562" s="100" t="s">
        <v>202</v>
      </c>
      <c r="AH1562" s="22"/>
      <c r="AI1562" s="22"/>
      <c r="AJ1562" s="22"/>
    </row>
    <row r="1563" spans="1:38" s="24" customFormat="1" ht="31.5" hidden="1" customHeight="1" x14ac:dyDescent="0.2">
      <c r="A1563" s="123" t="s">
        <v>4114</v>
      </c>
      <c r="B1563" s="36" t="s">
        <v>371</v>
      </c>
      <c r="C1563" s="36" t="s">
        <v>37</v>
      </c>
      <c r="D1563" s="37">
        <v>41813</v>
      </c>
      <c r="E1563" s="28"/>
      <c r="F1563" s="28"/>
      <c r="G1563" s="28"/>
      <c r="H1563" s="28"/>
      <c r="I1563" s="28"/>
      <c r="J1563" s="28"/>
      <c r="K1563" s="28"/>
      <c r="L1563" s="28"/>
      <c r="M1563" s="28"/>
      <c r="N1563" s="28"/>
      <c r="O1563" s="28"/>
      <c r="P1563" s="28"/>
      <c r="Q1563" s="52"/>
      <c r="R1563" s="99"/>
      <c r="S1563" s="99"/>
      <c r="T1563" s="99"/>
      <c r="U1563" s="36"/>
      <c r="V1563" s="36"/>
      <c r="W1563" s="36"/>
      <c r="X1563" s="36"/>
      <c r="Y1563" s="36"/>
      <c r="Z1563" s="36"/>
      <c r="AA1563" s="36"/>
      <c r="AB1563" s="36"/>
      <c r="AC1563" s="36"/>
      <c r="AD1563" s="36"/>
      <c r="AE1563" s="36"/>
      <c r="AF1563" s="36"/>
      <c r="AG1563" s="100" t="s">
        <v>202</v>
      </c>
      <c r="AH1563" s="22"/>
      <c r="AI1563" s="22"/>
      <c r="AJ1563" s="22"/>
      <c r="AK1563" s="149"/>
      <c r="AL1563" s="150"/>
    </row>
    <row r="1564" spans="1:38" s="24" customFormat="1" ht="31.5" hidden="1" customHeight="1" x14ac:dyDescent="0.2">
      <c r="A1564" s="123" t="s">
        <v>4114</v>
      </c>
      <c r="B1564" s="36" t="s">
        <v>371</v>
      </c>
      <c r="C1564" s="36" t="s">
        <v>37</v>
      </c>
      <c r="D1564" s="37">
        <v>41814</v>
      </c>
      <c r="E1564" s="28"/>
      <c r="F1564" s="28"/>
      <c r="G1564" s="28"/>
      <c r="H1564" s="28"/>
      <c r="I1564" s="28"/>
      <c r="J1564" s="28"/>
      <c r="K1564" s="28"/>
      <c r="L1564" s="28"/>
      <c r="M1564" s="28"/>
      <c r="N1564" s="28"/>
      <c r="O1564" s="28"/>
      <c r="P1564" s="28"/>
      <c r="Q1564" s="52"/>
      <c r="R1564" s="99"/>
      <c r="S1564" s="99"/>
      <c r="T1564" s="99"/>
      <c r="U1564" s="36"/>
      <c r="V1564" s="36"/>
      <c r="W1564" s="36"/>
      <c r="X1564" s="36"/>
      <c r="Y1564" s="36"/>
      <c r="Z1564" s="36"/>
      <c r="AA1564" s="36"/>
      <c r="AB1564" s="36"/>
      <c r="AC1564" s="36"/>
      <c r="AD1564" s="36"/>
      <c r="AE1564" s="36"/>
      <c r="AF1564" s="36"/>
      <c r="AG1564" s="100" t="s">
        <v>202</v>
      </c>
      <c r="AH1564" s="22"/>
      <c r="AI1564" s="22"/>
      <c r="AJ1564" s="22"/>
      <c r="AK1564" s="149"/>
      <c r="AL1564" s="150"/>
    </row>
    <row r="1565" spans="1:38" s="24" customFormat="1" ht="31.5" hidden="1" customHeight="1" x14ac:dyDescent="0.2">
      <c r="A1565" s="123" t="s">
        <v>4114</v>
      </c>
      <c r="B1565" s="36" t="s">
        <v>371</v>
      </c>
      <c r="C1565" s="36" t="s">
        <v>37</v>
      </c>
      <c r="D1565" s="37">
        <v>41815</v>
      </c>
      <c r="E1565" s="28"/>
      <c r="F1565" s="28"/>
      <c r="G1565" s="28"/>
      <c r="H1565" s="28"/>
      <c r="I1565" s="28"/>
      <c r="J1565" s="28"/>
      <c r="K1565" s="28"/>
      <c r="L1565" s="28"/>
      <c r="M1565" s="28"/>
      <c r="N1565" s="28"/>
      <c r="O1565" s="28"/>
      <c r="P1565" s="28"/>
      <c r="Q1565" s="52"/>
      <c r="R1565" s="99"/>
      <c r="S1565" s="99"/>
      <c r="T1565" s="99"/>
      <c r="U1565" s="36"/>
      <c r="V1565" s="36"/>
      <c r="W1565" s="36"/>
      <c r="X1565" s="36"/>
      <c r="Y1565" s="36"/>
      <c r="Z1565" s="36"/>
      <c r="AA1565" s="36"/>
      <c r="AB1565" s="36"/>
      <c r="AC1565" s="36"/>
      <c r="AD1565" s="36"/>
      <c r="AE1565" s="36"/>
      <c r="AF1565" s="36"/>
      <c r="AG1565" s="100" t="s">
        <v>202</v>
      </c>
      <c r="AH1565" s="22"/>
      <c r="AI1565" s="22"/>
      <c r="AJ1565" s="22"/>
      <c r="AK1565" s="149"/>
      <c r="AL1565" s="150"/>
    </row>
    <row r="1566" spans="1:38" s="24" customFormat="1" ht="127.5" hidden="1" customHeight="1" x14ac:dyDescent="0.2">
      <c r="A1566" s="123" t="s">
        <v>4114</v>
      </c>
      <c r="B1566" s="36" t="s">
        <v>371</v>
      </c>
      <c r="C1566" s="36" t="s">
        <v>37</v>
      </c>
      <c r="D1566" s="37">
        <v>41816</v>
      </c>
      <c r="E1566" s="28"/>
      <c r="F1566" s="28"/>
      <c r="G1566" s="28"/>
      <c r="H1566" s="28"/>
      <c r="I1566" s="28"/>
      <c r="J1566" s="28"/>
      <c r="K1566" s="349"/>
      <c r="L1566" s="28"/>
      <c r="M1566" s="28"/>
      <c r="N1566" s="28"/>
      <c r="O1566" s="28"/>
      <c r="P1566" s="28"/>
      <c r="Q1566" s="52"/>
      <c r="R1566" s="99"/>
      <c r="S1566" s="99"/>
      <c r="T1566" s="99"/>
      <c r="U1566" s="36"/>
      <c r="V1566" s="36"/>
      <c r="W1566" s="36"/>
      <c r="X1566" s="36"/>
      <c r="Y1566" s="36"/>
      <c r="Z1566" s="36"/>
      <c r="AA1566" s="36"/>
      <c r="AB1566" s="36"/>
      <c r="AC1566" s="36"/>
      <c r="AD1566" s="36"/>
      <c r="AE1566" s="36"/>
      <c r="AF1566" s="36"/>
      <c r="AG1566" s="100" t="s">
        <v>202</v>
      </c>
      <c r="AH1566" s="22"/>
      <c r="AI1566" s="22"/>
      <c r="AJ1566" s="22"/>
      <c r="AK1566" s="149"/>
      <c r="AL1566" s="150"/>
    </row>
    <row r="1567" spans="1:38" s="3" customFormat="1" ht="63.75" hidden="1" customHeight="1" x14ac:dyDescent="0.2">
      <c r="A1567" s="123" t="s">
        <v>4114</v>
      </c>
      <c r="B1567" s="36" t="s">
        <v>371</v>
      </c>
      <c r="C1567" s="36" t="s">
        <v>37</v>
      </c>
      <c r="D1567" s="37">
        <v>41817</v>
      </c>
      <c r="E1567" s="28"/>
      <c r="F1567" s="28"/>
      <c r="G1567" s="28"/>
      <c r="H1567" s="28"/>
      <c r="I1567" s="28"/>
      <c r="J1567" s="28"/>
      <c r="K1567" s="28"/>
      <c r="L1567" s="28"/>
      <c r="M1567" s="28"/>
      <c r="N1567" s="28"/>
      <c r="O1567" s="28"/>
      <c r="P1567" s="28"/>
      <c r="Q1567" s="58"/>
      <c r="R1567" s="99"/>
      <c r="S1567" s="99"/>
      <c r="T1567" s="99"/>
      <c r="U1567" s="36"/>
      <c r="V1567" s="36"/>
      <c r="W1567" s="36"/>
      <c r="X1567" s="36"/>
      <c r="Y1567" s="36"/>
      <c r="Z1567" s="36"/>
      <c r="AA1567" s="36"/>
      <c r="AB1567" s="36"/>
      <c r="AC1567" s="36"/>
      <c r="AD1567" s="36"/>
      <c r="AE1567" s="36"/>
      <c r="AF1567" s="36"/>
      <c r="AG1567" s="100" t="s">
        <v>202</v>
      </c>
      <c r="AH1567" s="22"/>
      <c r="AI1567" s="22"/>
      <c r="AJ1567" s="22"/>
    </row>
    <row r="1568" spans="1:38" s="3" customFormat="1" ht="47.25" hidden="1" customHeight="1" x14ac:dyDescent="0.2">
      <c r="A1568" s="123" t="s">
        <v>4114</v>
      </c>
      <c r="B1568" s="36" t="s">
        <v>371</v>
      </c>
      <c r="C1568" s="36" t="s">
        <v>37</v>
      </c>
      <c r="D1568" s="37">
        <v>41818</v>
      </c>
      <c r="E1568" s="28"/>
      <c r="F1568" s="28"/>
      <c r="G1568" s="28"/>
      <c r="H1568" s="28"/>
      <c r="I1568" s="28"/>
      <c r="J1568" s="28"/>
      <c r="K1568" s="28"/>
      <c r="L1568" s="28"/>
      <c r="M1568" s="28"/>
      <c r="N1568" s="28"/>
      <c r="O1568" s="28"/>
      <c r="P1568" s="28"/>
      <c r="Q1568" s="58"/>
      <c r="R1568" s="99"/>
      <c r="S1568" s="99"/>
      <c r="T1568" s="99"/>
      <c r="U1568" s="36"/>
      <c r="V1568" s="36"/>
      <c r="W1568" s="36"/>
      <c r="X1568" s="36"/>
      <c r="Y1568" s="36"/>
      <c r="Z1568" s="36"/>
      <c r="AA1568" s="36"/>
      <c r="AB1568" s="36"/>
      <c r="AC1568" s="36"/>
      <c r="AD1568" s="42"/>
      <c r="AE1568" s="36"/>
      <c r="AF1568" s="36"/>
      <c r="AG1568" s="100" t="s">
        <v>202</v>
      </c>
      <c r="AH1568" s="22"/>
      <c r="AI1568" s="22"/>
      <c r="AJ1568" s="22"/>
    </row>
    <row r="1569" spans="1:36" s="3" customFormat="1" ht="31.5" hidden="1" customHeight="1" x14ac:dyDescent="0.2">
      <c r="A1569" s="123" t="s">
        <v>4114</v>
      </c>
      <c r="B1569" s="36" t="s">
        <v>371</v>
      </c>
      <c r="C1569" s="36" t="s">
        <v>37</v>
      </c>
      <c r="D1569" s="37">
        <v>41819</v>
      </c>
      <c r="E1569" s="28"/>
      <c r="F1569" s="28"/>
      <c r="G1569" s="28"/>
      <c r="H1569" s="28"/>
      <c r="I1569" s="28"/>
      <c r="J1569" s="28"/>
      <c r="K1569" s="28"/>
      <c r="L1569" s="28"/>
      <c r="M1569" s="28"/>
      <c r="N1569" s="28"/>
      <c r="O1569" s="28"/>
      <c r="P1569" s="28"/>
      <c r="Q1569" s="58"/>
      <c r="R1569" s="99"/>
      <c r="S1569" s="99"/>
      <c r="T1569" s="99"/>
      <c r="U1569" s="36"/>
      <c r="V1569" s="36"/>
      <c r="W1569" s="36"/>
      <c r="X1569" s="36"/>
      <c r="Y1569" s="36"/>
      <c r="Z1569" s="36"/>
      <c r="AA1569" s="36"/>
      <c r="AB1569" s="36"/>
      <c r="AC1569" s="36"/>
      <c r="AD1569" s="42"/>
      <c r="AE1569" s="36"/>
      <c r="AF1569" s="36"/>
      <c r="AG1569" s="100" t="s">
        <v>202</v>
      </c>
      <c r="AH1569" s="22"/>
      <c r="AI1569" s="22"/>
      <c r="AJ1569" s="22"/>
    </row>
    <row r="1570" spans="1:36" s="3" customFormat="1" ht="31.5" hidden="1" customHeight="1" x14ac:dyDescent="0.2">
      <c r="A1570" s="125" t="s">
        <v>4114</v>
      </c>
      <c r="B1570" s="36" t="s">
        <v>371</v>
      </c>
      <c r="C1570" s="36" t="s">
        <v>37</v>
      </c>
      <c r="D1570" s="37">
        <v>41820</v>
      </c>
      <c r="E1570" s="28"/>
      <c r="F1570" s="28"/>
      <c r="G1570" s="28"/>
      <c r="H1570" s="28"/>
      <c r="I1570" s="28"/>
      <c r="J1570" s="28"/>
      <c r="K1570" s="349"/>
      <c r="L1570" s="28"/>
      <c r="M1570" s="28"/>
      <c r="N1570" s="28"/>
      <c r="O1570" s="28"/>
      <c r="P1570" s="28"/>
      <c r="Q1570" s="1317"/>
      <c r="R1570" s="99"/>
      <c r="S1570" s="99"/>
      <c r="T1570" s="99"/>
      <c r="U1570" s="36"/>
      <c r="V1570" s="36"/>
      <c r="W1570" s="36"/>
      <c r="X1570" s="36"/>
      <c r="Y1570" s="36"/>
      <c r="Z1570" s="36"/>
      <c r="AA1570" s="36"/>
      <c r="AB1570" s="36"/>
      <c r="AC1570" s="36"/>
      <c r="AD1570" s="1222"/>
      <c r="AE1570" s="36"/>
      <c r="AF1570" s="36"/>
      <c r="AG1570" s="100" t="s">
        <v>202</v>
      </c>
      <c r="AH1570" s="22"/>
      <c r="AI1570" s="22"/>
      <c r="AJ1570" s="22"/>
    </row>
    <row r="1571" spans="1:36" s="3" customFormat="1" ht="299.25" hidden="1" customHeight="1" x14ac:dyDescent="0.2">
      <c r="A1571" s="125" t="s">
        <v>5144</v>
      </c>
      <c r="B1571" s="36" t="s">
        <v>371</v>
      </c>
      <c r="C1571" s="36" t="s">
        <v>37</v>
      </c>
      <c r="D1571" s="37">
        <v>41821</v>
      </c>
      <c r="E1571" s="28"/>
      <c r="F1571" s="28"/>
      <c r="G1571" s="28"/>
      <c r="H1571" s="28"/>
      <c r="I1571" s="28"/>
      <c r="J1571" s="28"/>
      <c r="K1571" s="28"/>
      <c r="L1571" s="28"/>
      <c r="M1571" s="28"/>
      <c r="N1571" s="28"/>
      <c r="O1571" s="28"/>
      <c r="P1571" s="28"/>
      <c r="Q1571" s="58"/>
      <c r="R1571" s="99"/>
      <c r="S1571" s="99"/>
      <c r="T1571" s="99"/>
      <c r="U1571" s="36"/>
      <c r="V1571" s="36"/>
      <c r="W1571" s="36"/>
      <c r="X1571" s="36"/>
      <c r="Y1571" s="36"/>
      <c r="Z1571" s="36"/>
      <c r="AA1571" s="36"/>
      <c r="AB1571" s="36"/>
      <c r="AC1571" s="36"/>
      <c r="AD1571" s="36"/>
      <c r="AE1571" s="36"/>
      <c r="AF1571" s="36"/>
      <c r="AG1571" s="100" t="s">
        <v>202</v>
      </c>
      <c r="AH1571" s="22"/>
      <c r="AI1571" s="22"/>
      <c r="AJ1571" s="22"/>
    </row>
    <row r="1572" spans="1:36" s="3" customFormat="1" ht="31.5" hidden="1" customHeight="1" x14ac:dyDescent="0.2">
      <c r="A1572" s="125" t="s">
        <v>5144</v>
      </c>
      <c r="B1572" s="36" t="s">
        <v>371</v>
      </c>
      <c r="C1572" s="36" t="s">
        <v>37</v>
      </c>
      <c r="D1572" s="37">
        <v>41822</v>
      </c>
      <c r="E1572" s="38">
        <v>0.47916666666666669</v>
      </c>
      <c r="F1572" s="37">
        <v>41822</v>
      </c>
      <c r="G1572" s="38">
        <v>0.47916666666666669</v>
      </c>
      <c r="H1572" s="38">
        <v>0</v>
      </c>
      <c r="I1572" s="36">
        <v>67</v>
      </c>
      <c r="J1572" s="36" t="s">
        <v>146</v>
      </c>
      <c r="K1572" s="350" t="s">
        <v>132</v>
      </c>
      <c r="L1572" s="36" t="s">
        <v>128</v>
      </c>
      <c r="M1572" s="36" t="s">
        <v>5161</v>
      </c>
      <c r="N1572" s="36">
        <v>35</v>
      </c>
      <c r="O1572" s="36" t="s">
        <v>66</v>
      </c>
      <c r="P1572" s="36" t="s">
        <v>5162</v>
      </c>
      <c r="Q1572" s="354" t="s">
        <v>5163</v>
      </c>
      <c r="R1572" s="36">
        <v>1.3</v>
      </c>
      <c r="S1572" s="36">
        <v>6.7</v>
      </c>
      <c r="T1572" s="36">
        <v>8</v>
      </c>
      <c r="U1572" s="45" t="s">
        <v>86</v>
      </c>
      <c r="V1572" s="45">
        <v>1987</v>
      </c>
      <c r="W1572" s="45" t="s">
        <v>6964</v>
      </c>
      <c r="X1572" s="45"/>
      <c r="Y1572" s="231">
        <v>41349</v>
      </c>
      <c r="Z1572" s="45">
        <v>100</v>
      </c>
      <c r="AA1572" s="469">
        <v>42064</v>
      </c>
      <c r="AB1572" s="45">
        <v>0</v>
      </c>
      <c r="AC1572" s="45"/>
      <c r="AD1572" s="417" t="s">
        <v>49</v>
      </c>
      <c r="AE1572" s="36"/>
      <c r="AF1572" s="36"/>
      <c r="AG1572" s="100"/>
      <c r="AH1572" s="22"/>
      <c r="AI1572" s="22"/>
      <c r="AJ1572" s="22"/>
    </row>
    <row r="1573" spans="1:36" ht="126" hidden="1" customHeight="1" x14ac:dyDescent="0.2">
      <c r="A1573" s="125" t="s">
        <v>5144</v>
      </c>
      <c r="B1573" s="36" t="s">
        <v>371</v>
      </c>
      <c r="C1573" s="36" t="s">
        <v>37</v>
      </c>
      <c r="D1573" s="37">
        <v>41823</v>
      </c>
      <c r="E1573" s="28"/>
      <c r="F1573" s="28"/>
      <c r="G1573" s="28"/>
      <c r="H1573" s="28"/>
      <c r="I1573" s="28"/>
      <c r="J1573" s="28"/>
      <c r="K1573" s="28"/>
      <c r="L1573" s="28"/>
      <c r="M1573" s="28"/>
      <c r="N1573" s="28"/>
      <c r="O1573" s="28"/>
      <c r="P1573" s="28"/>
      <c r="Q1573" s="52"/>
      <c r="R1573" s="99"/>
      <c r="S1573" s="99"/>
      <c r="T1573" s="99"/>
      <c r="U1573" s="36"/>
      <c r="V1573" s="36"/>
      <c r="W1573" s="36"/>
      <c r="X1573" s="36"/>
      <c r="Y1573" s="36"/>
      <c r="Z1573" s="36"/>
      <c r="AA1573" s="36"/>
      <c r="AB1573" s="36"/>
      <c r="AC1573" s="36"/>
      <c r="AD1573" s="36"/>
      <c r="AE1573" s="36"/>
      <c r="AF1573" s="36"/>
      <c r="AG1573" s="100" t="s">
        <v>202</v>
      </c>
    </row>
    <row r="1574" spans="1:36" ht="31.5" hidden="1" customHeight="1" x14ac:dyDescent="0.2">
      <c r="A1574" s="125" t="s">
        <v>5144</v>
      </c>
      <c r="B1574" s="36" t="s">
        <v>371</v>
      </c>
      <c r="C1574" s="36" t="s">
        <v>37</v>
      </c>
      <c r="D1574" s="37">
        <v>41824</v>
      </c>
      <c r="E1574" s="38">
        <v>0.84375</v>
      </c>
      <c r="F1574" s="37">
        <v>41824</v>
      </c>
      <c r="G1574" s="38">
        <v>0.84375</v>
      </c>
      <c r="H1574" s="38">
        <v>0</v>
      </c>
      <c r="I1574" s="36">
        <v>3</v>
      </c>
      <c r="J1574" s="36" t="s">
        <v>3447</v>
      </c>
      <c r="K1574" s="36" t="s">
        <v>133</v>
      </c>
      <c r="L1574" s="36" t="s">
        <v>130</v>
      </c>
      <c r="M1574" s="36" t="s">
        <v>5334</v>
      </c>
      <c r="N1574" s="36" t="s">
        <v>103</v>
      </c>
      <c r="O1574" s="36" t="s">
        <v>66</v>
      </c>
      <c r="P1574" s="36" t="s">
        <v>5335</v>
      </c>
      <c r="Q1574" s="28" t="s">
        <v>5336</v>
      </c>
      <c r="R1574" s="36">
        <v>3</v>
      </c>
      <c r="S1574" s="36"/>
      <c r="T1574" s="36">
        <v>3</v>
      </c>
      <c r="U1574" s="36" t="s">
        <v>84</v>
      </c>
      <c r="V1574" s="36">
        <v>1987</v>
      </c>
      <c r="W1574" s="36" t="s">
        <v>928</v>
      </c>
      <c r="X1574" s="36"/>
      <c r="Y1574" s="39">
        <v>41350</v>
      </c>
      <c r="Z1574" s="36">
        <v>100</v>
      </c>
      <c r="AA1574" s="117"/>
      <c r="AB1574" s="36">
        <v>1</v>
      </c>
      <c r="AC1574" s="36"/>
      <c r="AD1574" s="36" t="s">
        <v>60</v>
      </c>
      <c r="AE1574" s="36"/>
      <c r="AF1574" s="36"/>
      <c r="AG1574" s="100"/>
    </row>
    <row r="1575" spans="1:36" ht="31.5" hidden="1" customHeight="1" x14ac:dyDescent="0.2">
      <c r="A1575" s="125" t="s">
        <v>5144</v>
      </c>
      <c r="B1575" s="36" t="s">
        <v>371</v>
      </c>
      <c r="C1575" s="36" t="s">
        <v>37</v>
      </c>
      <c r="D1575" s="37">
        <v>41825</v>
      </c>
      <c r="E1575" s="28"/>
      <c r="F1575" s="28"/>
      <c r="G1575" s="28"/>
      <c r="H1575" s="28"/>
      <c r="I1575" s="28"/>
      <c r="J1575" s="28"/>
      <c r="K1575" s="28"/>
      <c r="L1575" s="28"/>
      <c r="M1575" s="28"/>
      <c r="N1575" s="28"/>
      <c r="O1575" s="28"/>
      <c r="P1575" s="28"/>
      <c r="Q1575" s="52"/>
      <c r="R1575" s="99"/>
      <c r="S1575" s="99"/>
      <c r="T1575" s="99"/>
      <c r="U1575" s="36"/>
      <c r="V1575" s="36"/>
      <c r="W1575" s="36"/>
      <c r="X1575" s="36"/>
      <c r="Y1575" s="36"/>
      <c r="Z1575" s="36"/>
      <c r="AA1575" s="36"/>
      <c r="AB1575" s="36"/>
      <c r="AC1575" s="36"/>
      <c r="AD1575" s="36"/>
      <c r="AE1575" s="36"/>
      <c r="AF1575" s="36"/>
      <c r="AG1575" s="100"/>
    </row>
    <row r="1576" spans="1:36" ht="31.5" hidden="1" customHeight="1" x14ac:dyDescent="0.2">
      <c r="A1576" s="125" t="s">
        <v>5144</v>
      </c>
      <c r="B1576" s="36" t="s">
        <v>371</v>
      </c>
      <c r="C1576" s="36" t="s">
        <v>37</v>
      </c>
      <c r="D1576" s="37">
        <v>41826</v>
      </c>
      <c r="E1576" s="112">
        <v>0.78819444444444453</v>
      </c>
      <c r="F1576" s="298">
        <v>41826</v>
      </c>
      <c r="G1576" s="112">
        <v>0.78819444444444453</v>
      </c>
      <c r="H1576" s="112">
        <v>0</v>
      </c>
      <c r="I1576" s="45">
        <v>7</v>
      </c>
      <c r="J1576" s="45" t="s">
        <v>1262</v>
      </c>
      <c r="K1576" s="45" t="s">
        <v>132</v>
      </c>
      <c r="L1576" s="45" t="s">
        <v>125</v>
      </c>
      <c r="M1576" s="45" t="s">
        <v>5337</v>
      </c>
      <c r="N1576" s="45">
        <v>110</v>
      </c>
      <c r="O1576" s="45" t="s">
        <v>66</v>
      </c>
      <c r="P1576" s="45" t="s">
        <v>5337</v>
      </c>
      <c r="Q1576" s="140" t="s">
        <v>4776</v>
      </c>
      <c r="R1576" s="45">
        <v>0.4</v>
      </c>
      <c r="S1576" s="45">
        <v>3.64</v>
      </c>
      <c r="T1576" s="86">
        <f t="shared" ref="T1576:T1582" si="17">R1576+S1576</f>
        <v>4.04</v>
      </c>
      <c r="U1576" s="52" t="s">
        <v>78</v>
      </c>
      <c r="V1576" s="52" t="s">
        <v>6966</v>
      </c>
      <c r="W1576" s="52" t="s">
        <v>6967</v>
      </c>
      <c r="X1576" s="52"/>
      <c r="Y1576" s="52"/>
      <c r="Z1576" s="52"/>
      <c r="AA1576" s="52"/>
      <c r="AB1576" s="52"/>
      <c r="AC1576" s="52"/>
      <c r="AD1576" s="36" t="s">
        <v>55</v>
      </c>
      <c r="AE1576" s="36"/>
      <c r="AF1576" s="36"/>
      <c r="AG1576" s="100"/>
    </row>
    <row r="1577" spans="1:36" ht="31.5" hidden="1" customHeight="1" x14ac:dyDescent="0.2">
      <c r="A1577" s="125" t="s">
        <v>5144</v>
      </c>
      <c r="B1577" s="36" t="s">
        <v>371</v>
      </c>
      <c r="C1577" s="36" t="s">
        <v>37</v>
      </c>
      <c r="D1577" s="37">
        <v>41826</v>
      </c>
      <c r="E1577" s="112">
        <v>0.80694444444444446</v>
      </c>
      <c r="F1577" s="298">
        <v>41826</v>
      </c>
      <c r="G1577" s="112">
        <v>0.80902777777777779</v>
      </c>
      <c r="H1577" s="112">
        <v>0</v>
      </c>
      <c r="I1577" s="45">
        <v>217</v>
      </c>
      <c r="J1577" s="45" t="s">
        <v>146</v>
      </c>
      <c r="K1577" s="45" t="s">
        <v>132</v>
      </c>
      <c r="L1577" s="45" t="s">
        <v>128</v>
      </c>
      <c r="M1577" s="45" t="s">
        <v>5338</v>
      </c>
      <c r="N1577" s="45">
        <v>35</v>
      </c>
      <c r="O1577" s="45" t="s">
        <v>66</v>
      </c>
      <c r="P1577" s="45" t="s">
        <v>5339</v>
      </c>
      <c r="Q1577" s="140" t="s">
        <v>4776</v>
      </c>
      <c r="R1577" s="45">
        <v>2.19</v>
      </c>
      <c r="S1577" s="45">
        <v>12.16</v>
      </c>
      <c r="T1577" s="45">
        <f t="shared" si="17"/>
        <v>14.35</v>
      </c>
      <c r="U1577" s="52" t="s">
        <v>86</v>
      </c>
      <c r="V1577" s="52">
        <v>1987</v>
      </c>
      <c r="W1577" s="52" t="s">
        <v>6964</v>
      </c>
      <c r="X1577" s="52"/>
      <c r="Y1577" s="57">
        <v>41349</v>
      </c>
      <c r="Z1577" s="52">
        <v>100</v>
      </c>
      <c r="AA1577" s="36"/>
      <c r="AB1577" s="36">
        <v>0</v>
      </c>
      <c r="AC1577" s="36"/>
      <c r="AD1577" s="36" t="s">
        <v>48</v>
      </c>
      <c r="AE1577" s="36"/>
      <c r="AF1577" s="36"/>
      <c r="AG1577" s="100"/>
    </row>
    <row r="1578" spans="1:36" ht="31.5" hidden="1" customHeight="1" x14ac:dyDescent="0.2">
      <c r="A1578" s="125" t="s">
        <v>5144</v>
      </c>
      <c r="B1578" s="36" t="s">
        <v>371</v>
      </c>
      <c r="C1578" s="36" t="s">
        <v>37</v>
      </c>
      <c r="D1578" s="37">
        <v>41826</v>
      </c>
      <c r="E1578" s="112">
        <v>0.80694444444444446</v>
      </c>
      <c r="F1578" s="298">
        <v>41826</v>
      </c>
      <c r="G1578" s="112">
        <v>0.90277777777777779</v>
      </c>
      <c r="H1578" s="112">
        <v>7.8472222222222221E-2</v>
      </c>
      <c r="I1578" s="45"/>
      <c r="J1578" s="45" t="s">
        <v>146</v>
      </c>
      <c r="K1578" s="45" t="s">
        <v>134</v>
      </c>
      <c r="L1578" s="45" t="s">
        <v>128</v>
      </c>
      <c r="M1578" s="45" t="s">
        <v>5340</v>
      </c>
      <c r="N1578" s="45" t="s">
        <v>103</v>
      </c>
      <c r="O1578" s="45" t="s">
        <v>66</v>
      </c>
      <c r="P1578" s="45" t="s">
        <v>5341</v>
      </c>
      <c r="Q1578" s="140" t="s">
        <v>5342</v>
      </c>
      <c r="R1578" s="45">
        <v>0.23</v>
      </c>
      <c r="S1578" s="45">
        <v>6</v>
      </c>
      <c r="T1578" s="45">
        <f t="shared" si="17"/>
        <v>6.23</v>
      </c>
      <c r="U1578" s="45"/>
      <c r="V1578" s="45"/>
      <c r="W1578" s="36"/>
      <c r="X1578" s="36"/>
      <c r="Y1578" s="36"/>
      <c r="Z1578" s="36"/>
      <c r="AA1578" s="36"/>
      <c r="AB1578" s="36"/>
      <c r="AC1578" s="36"/>
      <c r="AD1578" s="36" t="s">
        <v>48</v>
      </c>
      <c r="AE1578" s="36"/>
      <c r="AF1578" s="36"/>
      <c r="AG1578" s="100"/>
    </row>
    <row r="1579" spans="1:36" ht="31.5" hidden="1" customHeight="1" x14ac:dyDescent="0.2">
      <c r="A1579" s="125" t="s">
        <v>5144</v>
      </c>
      <c r="B1579" s="36" t="s">
        <v>371</v>
      </c>
      <c r="C1579" s="36" t="s">
        <v>37</v>
      </c>
      <c r="D1579" s="37">
        <v>41826</v>
      </c>
      <c r="E1579" s="112">
        <v>0.80694444444444446</v>
      </c>
      <c r="F1579" s="298">
        <v>41826</v>
      </c>
      <c r="G1579" s="112">
        <v>0.89930555555555547</v>
      </c>
      <c r="H1579" s="112">
        <v>9.2361111111111116E-2</v>
      </c>
      <c r="I1579" s="45"/>
      <c r="J1579" s="45" t="s">
        <v>146</v>
      </c>
      <c r="K1579" s="45" t="s">
        <v>133</v>
      </c>
      <c r="L1579" s="45" t="s">
        <v>128</v>
      </c>
      <c r="M1579" s="45" t="s">
        <v>5343</v>
      </c>
      <c r="N1579" s="45" t="s">
        <v>103</v>
      </c>
      <c r="O1579" s="45" t="s">
        <v>66</v>
      </c>
      <c r="P1579" s="45" t="s">
        <v>5344</v>
      </c>
      <c r="Q1579" s="140" t="s">
        <v>4776</v>
      </c>
      <c r="R1579" s="45">
        <v>0.45</v>
      </c>
      <c r="S1579" s="45">
        <v>14.2</v>
      </c>
      <c r="T1579" s="45">
        <f t="shared" si="17"/>
        <v>14.649999999999999</v>
      </c>
      <c r="U1579" s="45"/>
      <c r="V1579" s="45"/>
      <c r="W1579" s="36"/>
      <c r="X1579" s="36"/>
      <c r="Y1579" s="36"/>
      <c r="Z1579" s="36"/>
      <c r="AA1579" s="36"/>
      <c r="AB1579" s="36"/>
      <c r="AC1579" s="36"/>
      <c r="AD1579" s="36" t="s">
        <v>48</v>
      </c>
      <c r="AE1579" s="36"/>
      <c r="AF1579" s="36"/>
      <c r="AG1579" s="100"/>
    </row>
    <row r="1580" spans="1:36" ht="102" hidden="1" customHeight="1" x14ac:dyDescent="0.2">
      <c r="A1580" s="125" t="s">
        <v>5144</v>
      </c>
      <c r="B1580" s="36" t="s">
        <v>371</v>
      </c>
      <c r="C1580" s="36" t="s">
        <v>37</v>
      </c>
      <c r="D1580" s="37">
        <v>41826</v>
      </c>
      <c r="E1580" s="112">
        <v>0.80694444444444446</v>
      </c>
      <c r="F1580" s="298">
        <v>41826</v>
      </c>
      <c r="G1580" s="112">
        <v>0.97222222222222221</v>
      </c>
      <c r="H1580" s="112">
        <v>0.16527777777777777</v>
      </c>
      <c r="I1580" s="45"/>
      <c r="J1580" s="45" t="s">
        <v>146</v>
      </c>
      <c r="K1580" s="45" t="s">
        <v>134</v>
      </c>
      <c r="L1580" s="45" t="s">
        <v>128</v>
      </c>
      <c r="M1580" s="45" t="s">
        <v>5345</v>
      </c>
      <c r="N1580" s="45" t="s">
        <v>103</v>
      </c>
      <c r="O1580" s="45" t="s">
        <v>66</v>
      </c>
      <c r="P1580" s="45" t="s">
        <v>5346</v>
      </c>
      <c r="Q1580" s="140" t="s">
        <v>5347</v>
      </c>
      <c r="R1580" s="45">
        <v>0.06</v>
      </c>
      <c r="S1580" s="45"/>
      <c r="T1580" s="45">
        <f t="shared" si="17"/>
        <v>0.06</v>
      </c>
      <c r="U1580" s="45"/>
      <c r="V1580" s="45"/>
      <c r="W1580" s="36"/>
      <c r="X1580" s="36"/>
      <c r="Y1580" s="36"/>
      <c r="Z1580" s="36"/>
      <c r="AA1580" s="36"/>
      <c r="AB1580" s="36"/>
      <c r="AC1580" s="36"/>
      <c r="AD1580" s="36" t="s">
        <v>48</v>
      </c>
      <c r="AE1580" s="36"/>
      <c r="AF1580" s="36"/>
      <c r="AG1580" s="100"/>
    </row>
    <row r="1581" spans="1:36" ht="31.5" hidden="1" customHeight="1" x14ac:dyDescent="0.2">
      <c r="A1581" s="125" t="s">
        <v>5144</v>
      </c>
      <c r="B1581" s="36" t="s">
        <v>371</v>
      </c>
      <c r="C1581" s="36" t="s">
        <v>37</v>
      </c>
      <c r="D1581" s="37">
        <v>41826</v>
      </c>
      <c r="E1581" s="112">
        <v>0.80694444444444446</v>
      </c>
      <c r="F1581" s="298">
        <v>41827</v>
      </c>
      <c r="G1581" s="112">
        <v>2.6388888888888889E-2</v>
      </c>
      <c r="H1581" s="112">
        <v>0.17777777777777778</v>
      </c>
      <c r="I1581" s="45"/>
      <c r="J1581" s="45" t="s">
        <v>146</v>
      </c>
      <c r="K1581" s="45" t="s">
        <v>134</v>
      </c>
      <c r="L1581" s="45" t="s">
        <v>128</v>
      </c>
      <c r="M1581" s="45" t="s">
        <v>5348</v>
      </c>
      <c r="N1581" s="45" t="s">
        <v>103</v>
      </c>
      <c r="O1581" s="45" t="s">
        <v>66</v>
      </c>
      <c r="P1581" s="45" t="s">
        <v>5349</v>
      </c>
      <c r="Q1581" s="140" t="s">
        <v>5350</v>
      </c>
      <c r="R1581" s="45">
        <v>0.01</v>
      </c>
      <c r="S1581" s="45">
        <v>1.48</v>
      </c>
      <c r="T1581" s="45">
        <f t="shared" si="17"/>
        <v>1.49</v>
      </c>
      <c r="U1581" s="45"/>
      <c r="V1581" s="45"/>
      <c r="W1581" s="36"/>
      <c r="X1581" s="36"/>
      <c r="Y1581" s="36"/>
      <c r="Z1581" s="36"/>
      <c r="AA1581" s="36"/>
      <c r="AB1581" s="36"/>
      <c r="AC1581" s="36"/>
      <c r="AD1581" s="36" t="s">
        <v>48</v>
      </c>
      <c r="AE1581" s="36"/>
      <c r="AF1581" s="36"/>
      <c r="AG1581" s="100"/>
    </row>
    <row r="1582" spans="1:36" ht="31.5" hidden="1" customHeight="1" x14ac:dyDescent="0.2">
      <c r="A1582" s="125" t="s">
        <v>5144</v>
      </c>
      <c r="B1582" s="36" t="s">
        <v>371</v>
      </c>
      <c r="C1582" s="36" t="s">
        <v>37</v>
      </c>
      <c r="D1582" s="37">
        <v>41826</v>
      </c>
      <c r="E1582" s="112">
        <v>0.80694444444444446</v>
      </c>
      <c r="F1582" s="298">
        <v>41826</v>
      </c>
      <c r="G1582" s="112">
        <v>0.98263888888888884</v>
      </c>
      <c r="H1582" s="112">
        <v>0.17569444444444446</v>
      </c>
      <c r="I1582" s="45"/>
      <c r="J1582" s="45" t="s">
        <v>146</v>
      </c>
      <c r="K1582" s="45" t="s">
        <v>133</v>
      </c>
      <c r="L1582" s="45" t="s">
        <v>128</v>
      </c>
      <c r="M1582" s="45" t="s">
        <v>5351</v>
      </c>
      <c r="N1582" s="45" t="s">
        <v>103</v>
      </c>
      <c r="O1582" s="45" t="s">
        <v>66</v>
      </c>
      <c r="P1582" s="45" t="s">
        <v>5352</v>
      </c>
      <c r="Q1582" s="140" t="s">
        <v>5353</v>
      </c>
      <c r="R1582" s="45">
        <v>0.06</v>
      </c>
      <c r="S1582" s="45">
        <v>2.56</v>
      </c>
      <c r="T1582" s="45">
        <f t="shared" si="17"/>
        <v>2.62</v>
      </c>
      <c r="U1582" s="45"/>
      <c r="V1582" s="45"/>
      <c r="W1582" s="36"/>
      <c r="X1582" s="36"/>
      <c r="Y1582" s="36"/>
      <c r="Z1582" s="36"/>
      <c r="AA1582" s="36"/>
      <c r="AB1582" s="36"/>
      <c r="AC1582" s="36"/>
      <c r="AD1582" s="36" t="s">
        <v>48</v>
      </c>
      <c r="AE1582" s="36"/>
      <c r="AF1582" s="36"/>
      <c r="AG1582" s="100"/>
    </row>
    <row r="1583" spans="1:36" ht="31.5" hidden="1" customHeight="1" x14ac:dyDescent="0.2">
      <c r="A1583" s="125" t="s">
        <v>5144</v>
      </c>
      <c r="B1583" s="36" t="s">
        <v>371</v>
      </c>
      <c r="C1583" s="36" t="s">
        <v>37</v>
      </c>
      <c r="D1583" s="37">
        <v>41826</v>
      </c>
      <c r="E1583" s="38">
        <v>0.81388888888888899</v>
      </c>
      <c r="F1583" s="37">
        <v>41827</v>
      </c>
      <c r="G1583" s="38">
        <v>0.20208333333333331</v>
      </c>
      <c r="H1583" s="110">
        <v>0.38819444444444445</v>
      </c>
      <c r="I1583" s="36">
        <v>12</v>
      </c>
      <c r="J1583" s="36"/>
      <c r="K1583" s="36"/>
      <c r="L1583" s="36" t="s">
        <v>128</v>
      </c>
      <c r="M1583" s="36" t="s">
        <v>5354</v>
      </c>
      <c r="N1583" s="36" t="s">
        <v>103</v>
      </c>
      <c r="O1583" s="36" t="s">
        <v>66</v>
      </c>
      <c r="P1583" s="36" t="s">
        <v>5355</v>
      </c>
      <c r="Q1583" s="28" t="s">
        <v>5356</v>
      </c>
      <c r="R1583" s="36">
        <v>23.2</v>
      </c>
      <c r="S1583" s="36"/>
      <c r="T1583" s="36">
        <v>23.2</v>
      </c>
      <c r="U1583" s="52" t="s">
        <v>74</v>
      </c>
      <c r="V1583" s="52">
        <v>1991</v>
      </c>
      <c r="W1583" s="52" t="s">
        <v>928</v>
      </c>
      <c r="X1583" s="52"/>
      <c r="Y1583" s="57">
        <v>41042</v>
      </c>
      <c r="Z1583" s="52">
        <v>100</v>
      </c>
      <c r="AA1583" s="52"/>
      <c r="AB1583" s="52">
        <v>2</v>
      </c>
      <c r="AC1583" s="52"/>
      <c r="AD1583" s="36" t="s">
        <v>48</v>
      </c>
      <c r="AE1583" s="36"/>
      <c r="AF1583" s="36"/>
      <c r="AG1583" s="100"/>
    </row>
    <row r="1584" spans="1:36" ht="30.75" hidden="1" customHeight="1" x14ac:dyDescent="0.2">
      <c r="A1584" s="125" t="s">
        <v>5144</v>
      </c>
      <c r="B1584" s="36" t="s">
        <v>371</v>
      </c>
      <c r="C1584" s="36" t="s">
        <v>37</v>
      </c>
      <c r="D1584" s="37">
        <v>41826</v>
      </c>
      <c r="E1584" s="38">
        <v>0.81736111111111109</v>
      </c>
      <c r="F1584" s="37">
        <v>41826</v>
      </c>
      <c r="G1584" s="38">
        <v>0.91805555555555562</v>
      </c>
      <c r="H1584" s="38">
        <v>0.10069444444444443</v>
      </c>
      <c r="I1584" s="36">
        <v>18</v>
      </c>
      <c r="J1584" s="36" t="s">
        <v>146</v>
      </c>
      <c r="K1584" s="36" t="s">
        <v>134</v>
      </c>
      <c r="L1584" s="36" t="s">
        <v>128</v>
      </c>
      <c r="M1584" s="36" t="s">
        <v>5357</v>
      </c>
      <c r="N1584" s="36" t="s">
        <v>103</v>
      </c>
      <c r="O1584" s="36" t="s">
        <v>66</v>
      </c>
      <c r="P1584" s="36" t="s">
        <v>5358</v>
      </c>
      <c r="Q1584" s="28" t="s">
        <v>5359</v>
      </c>
      <c r="R1584" s="36">
        <v>18.38</v>
      </c>
      <c r="S1584" s="36"/>
      <c r="T1584" s="36">
        <v>18.38</v>
      </c>
      <c r="U1584" s="52" t="s">
        <v>86</v>
      </c>
      <c r="V1584" s="52">
        <v>1992</v>
      </c>
      <c r="W1584" s="52" t="s">
        <v>928</v>
      </c>
      <c r="X1584" s="52"/>
      <c r="Y1584" s="57">
        <v>41001</v>
      </c>
      <c r="Z1584" s="52">
        <v>100</v>
      </c>
      <c r="AA1584" s="52"/>
      <c r="AB1584" s="52">
        <v>2</v>
      </c>
      <c r="AC1584" s="52"/>
      <c r="AD1584" s="36" t="s">
        <v>48</v>
      </c>
      <c r="AE1584" s="36"/>
      <c r="AF1584" s="36"/>
      <c r="AG1584" s="100"/>
    </row>
    <row r="1585" spans="1:36" ht="15" hidden="1" customHeight="1" x14ac:dyDescent="0.2">
      <c r="A1585" s="125" t="s">
        <v>5144</v>
      </c>
      <c r="B1585" s="36" t="s">
        <v>371</v>
      </c>
      <c r="C1585" s="36" t="s">
        <v>37</v>
      </c>
      <c r="D1585" s="37">
        <v>41826</v>
      </c>
      <c r="E1585" s="38">
        <v>0.83680555555555547</v>
      </c>
      <c r="F1585" s="289">
        <v>41826</v>
      </c>
      <c r="G1585" s="38">
        <v>0.84583333333333333</v>
      </c>
      <c r="H1585" s="38">
        <v>9.0277777777777787E-3</v>
      </c>
      <c r="I1585" s="36">
        <v>589</v>
      </c>
      <c r="J1585" s="36" t="s">
        <v>5360</v>
      </c>
      <c r="K1585" s="36" t="s">
        <v>135</v>
      </c>
      <c r="L1585" s="36" t="s">
        <v>125</v>
      </c>
      <c r="M1585" s="28" t="s">
        <v>5361</v>
      </c>
      <c r="N1585" s="36">
        <v>110</v>
      </c>
      <c r="O1585" s="36" t="s">
        <v>66</v>
      </c>
      <c r="P1585" s="28" t="s">
        <v>5362</v>
      </c>
      <c r="Q1585" s="28" t="s">
        <v>5363</v>
      </c>
      <c r="R1585" s="36">
        <f>359.2+32.4</f>
        <v>391.59999999999997</v>
      </c>
      <c r="S1585" s="36">
        <f>26.25+8.04</f>
        <v>34.29</v>
      </c>
      <c r="T1585" s="36">
        <f>R1585+S1585</f>
        <v>425.89</v>
      </c>
      <c r="U1585" s="52" t="s">
        <v>86</v>
      </c>
      <c r="V1585" s="52">
        <v>2012</v>
      </c>
      <c r="W1585" s="52" t="s">
        <v>6967</v>
      </c>
      <c r="X1585" s="52"/>
      <c r="Y1585" s="52" t="s">
        <v>10058</v>
      </c>
      <c r="Z1585" s="52">
        <v>100</v>
      </c>
      <c r="AA1585" s="52">
        <v>2015</v>
      </c>
      <c r="AB1585" s="52">
        <v>0</v>
      </c>
      <c r="AC1585" s="52"/>
      <c r="AD1585" s="52" t="s">
        <v>55</v>
      </c>
      <c r="AE1585" s="36"/>
      <c r="AF1585" s="36"/>
      <c r="AG1585" s="100"/>
    </row>
    <row r="1586" spans="1:36" ht="15" hidden="1" customHeight="1" x14ac:dyDescent="0.2">
      <c r="A1586" s="125" t="s">
        <v>5144</v>
      </c>
      <c r="B1586" s="36" t="s">
        <v>371</v>
      </c>
      <c r="C1586" s="36" t="s">
        <v>37</v>
      </c>
      <c r="D1586" s="37">
        <v>41827</v>
      </c>
      <c r="E1586" s="38">
        <v>8.3333333333333329E-2</v>
      </c>
      <c r="F1586" s="37">
        <v>41827</v>
      </c>
      <c r="G1586" s="38">
        <v>0.20138888888888887</v>
      </c>
      <c r="H1586" s="38">
        <v>0.11805555555555557</v>
      </c>
      <c r="I1586" s="28">
        <v>12</v>
      </c>
      <c r="J1586" s="28"/>
      <c r="K1586" s="28"/>
      <c r="L1586" s="36" t="s">
        <v>128</v>
      </c>
      <c r="M1586" s="36" t="s">
        <v>5506</v>
      </c>
      <c r="N1586" s="36" t="s">
        <v>103</v>
      </c>
      <c r="O1586" s="36" t="s">
        <v>66</v>
      </c>
      <c r="P1586" s="36" t="s">
        <v>5355</v>
      </c>
      <c r="Q1586" s="28" t="s">
        <v>5507</v>
      </c>
      <c r="R1586" s="36">
        <v>10.45</v>
      </c>
      <c r="S1586" s="36"/>
      <c r="T1586" s="36">
        <v>10.45</v>
      </c>
      <c r="U1586" s="52" t="s">
        <v>74</v>
      </c>
      <c r="V1586" s="52">
        <v>1991</v>
      </c>
      <c r="W1586" s="52" t="s">
        <v>928</v>
      </c>
      <c r="X1586" s="52"/>
      <c r="Y1586" s="57">
        <v>41042</v>
      </c>
      <c r="Z1586" s="52">
        <v>100</v>
      </c>
      <c r="AA1586" s="52"/>
      <c r="AB1586" s="52">
        <v>2</v>
      </c>
      <c r="AC1586" s="52"/>
      <c r="AD1586" s="52" t="s">
        <v>48</v>
      </c>
      <c r="AE1586" s="36"/>
      <c r="AF1586" s="36"/>
      <c r="AG1586" s="100"/>
    </row>
    <row r="1587" spans="1:36" ht="15" hidden="1" customHeight="1" x14ac:dyDescent="0.2">
      <c r="A1587" s="125" t="s">
        <v>5144</v>
      </c>
      <c r="B1587" s="36" t="s">
        <v>371</v>
      </c>
      <c r="C1587" s="36" t="s">
        <v>37</v>
      </c>
      <c r="D1587" s="37">
        <v>41828</v>
      </c>
      <c r="E1587" s="28"/>
      <c r="F1587" s="28"/>
      <c r="G1587" s="28"/>
      <c r="H1587" s="28"/>
      <c r="I1587" s="28"/>
      <c r="J1587" s="28"/>
      <c r="K1587" s="28"/>
      <c r="L1587" s="28"/>
      <c r="M1587" s="28"/>
      <c r="N1587" s="28"/>
      <c r="O1587" s="28"/>
      <c r="P1587" s="28"/>
      <c r="Q1587" s="52"/>
      <c r="R1587" s="324"/>
      <c r="S1587" s="324"/>
      <c r="T1587" s="324"/>
      <c r="U1587" s="36"/>
      <c r="V1587" s="36"/>
      <c r="W1587" s="36"/>
      <c r="X1587" s="36"/>
      <c r="Y1587" s="36"/>
      <c r="Z1587" s="36"/>
      <c r="AA1587" s="36"/>
      <c r="AB1587" s="36"/>
      <c r="AC1587" s="36"/>
      <c r="AD1587" s="36"/>
      <c r="AE1587" s="36"/>
      <c r="AF1587" s="36"/>
      <c r="AG1587" s="100" t="s">
        <v>202</v>
      </c>
    </row>
    <row r="1588" spans="1:36" ht="15" hidden="1" customHeight="1" x14ac:dyDescent="0.2">
      <c r="A1588" s="125" t="s">
        <v>5144</v>
      </c>
      <c r="B1588" s="36" t="s">
        <v>371</v>
      </c>
      <c r="C1588" s="36" t="s">
        <v>37</v>
      </c>
      <c r="D1588" s="37">
        <v>41829</v>
      </c>
      <c r="E1588" s="28"/>
      <c r="F1588" s="28"/>
      <c r="G1588" s="28"/>
      <c r="H1588" s="36"/>
      <c r="I1588" s="28"/>
      <c r="J1588" s="28"/>
      <c r="K1588" s="28"/>
      <c r="L1588" s="28"/>
      <c r="M1588" s="28"/>
      <c r="N1588" s="28"/>
      <c r="O1588" s="28"/>
      <c r="P1588" s="28"/>
      <c r="Q1588" s="52"/>
      <c r="R1588" s="324"/>
      <c r="S1588" s="324"/>
      <c r="T1588" s="325"/>
      <c r="U1588" s="36"/>
      <c r="V1588" s="36"/>
      <c r="W1588" s="36"/>
      <c r="X1588" s="36"/>
      <c r="Y1588" s="36"/>
      <c r="Z1588" s="36"/>
      <c r="AA1588" s="36"/>
      <c r="AB1588" s="36"/>
      <c r="AC1588" s="36"/>
      <c r="AD1588" s="36"/>
      <c r="AE1588" s="36"/>
      <c r="AF1588" s="36"/>
      <c r="AG1588" s="100" t="s">
        <v>202</v>
      </c>
    </row>
    <row r="1589" spans="1:36" ht="47.25" hidden="1" customHeight="1" x14ac:dyDescent="0.2">
      <c r="A1589" s="125" t="s">
        <v>5144</v>
      </c>
      <c r="B1589" s="36" t="s">
        <v>371</v>
      </c>
      <c r="C1589" s="36" t="s">
        <v>37</v>
      </c>
      <c r="D1589" s="37">
        <v>41830</v>
      </c>
      <c r="E1589" s="28"/>
      <c r="F1589" s="28"/>
      <c r="G1589" s="28"/>
      <c r="H1589" s="36"/>
      <c r="I1589" s="28"/>
      <c r="J1589" s="28"/>
      <c r="K1589" s="28"/>
      <c r="L1589" s="28"/>
      <c r="M1589" s="28"/>
      <c r="N1589" s="28"/>
      <c r="O1589" s="28"/>
      <c r="P1589" s="28"/>
      <c r="Q1589" s="52"/>
      <c r="R1589" s="324"/>
      <c r="S1589" s="324"/>
      <c r="T1589" s="325"/>
      <c r="U1589" s="36"/>
      <c r="V1589" s="36"/>
      <c r="W1589" s="36"/>
      <c r="X1589" s="36"/>
      <c r="Y1589" s="36"/>
      <c r="Z1589" s="36"/>
      <c r="AA1589" s="36"/>
      <c r="AB1589" s="36"/>
      <c r="AC1589" s="36"/>
      <c r="AD1589" s="36"/>
      <c r="AE1589" s="36"/>
      <c r="AF1589" s="36"/>
      <c r="AG1589" s="100" t="s">
        <v>202</v>
      </c>
    </row>
    <row r="1590" spans="1:36" ht="47.25" hidden="1" customHeight="1" x14ac:dyDescent="0.2">
      <c r="A1590" s="125" t="s">
        <v>5144</v>
      </c>
      <c r="B1590" s="36" t="s">
        <v>371</v>
      </c>
      <c r="C1590" s="36" t="s">
        <v>37</v>
      </c>
      <c r="D1590" s="37">
        <v>41831</v>
      </c>
      <c r="E1590" s="28"/>
      <c r="F1590" s="28"/>
      <c r="G1590" s="28"/>
      <c r="H1590" s="28"/>
      <c r="I1590" s="28"/>
      <c r="J1590" s="28"/>
      <c r="K1590" s="28"/>
      <c r="L1590" s="28"/>
      <c r="M1590" s="28"/>
      <c r="N1590" s="28"/>
      <c r="O1590" s="28"/>
      <c r="P1590" s="28"/>
      <c r="Q1590" s="52"/>
      <c r="R1590" s="324"/>
      <c r="S1590" s="324"/>
      <c r="T1590" s="325"/>
      <c r="U1590" s="36"/>
      <c r="V1590" s="36"/>
      <c r="W1590" s="36"/>
      <c r="X1590" s="36"/>
      <c r="Y1590" s="36"/>
      <c r="Z1590" s="36"/>
      <c r="AA1590" s="36"/>
      <c r="AB1590" s="36"/>
      <c r="AC1590" s="36"/>
      <c r="AD1590" s="36"/>
      <c r="AE1590" s="36"/>
      <c r="AF1590" s="36"/>
      <c r="AG1590" s="100" t="s">
        <v>202</v>
      </c>
    </row>
    <row r="1591" spans="1:36" ht="78.75" hidden="1" customHeight="1" x14ac:dyDescent="0.2">
      <c r="A1591" s="125" t="s">
        <v>5144</v>
      </c>
      <c r="B1591" s="36" t="s">
        <v>371</v>
      </c>
      <c r="C1591" s="36" t="s">
        <v>37</v>
      </c>
      <c r="D1591" s="37">
        <v>41832</v>
      </c>
      <c r="E1591" s="110">
        <v>0.6791666666666667</v>
      </c>
      <c r="F1591" s="37">
        <v>41832</v>
      </c>
      <c r="G1591" s="110">
        <v>0.70833333333333337</v>
      </c>
      <c r="H1591" s="110">
        <v>2.9166666666666664E-2</v>
      </c>
      <c r="I1591" s="36">
        <v>15</v>
      </c>
      <c r="J1591" s="36" t="s">
        <v>146</v>
      </c>
      <c r="K1591" s="36" t="s">
        <v>133</v>
      </c>
      <c r="L1591" s="36" t="s">
        <v>128</v>
      </c>
      <c r="M1591" s="36" t="s">
        <v>5661</v>
      </c>
      <c r="N1591" s="36" t="s">
        <v>103</v>
      </c>
      <c r="O1591" s="36" t="s">
        <v>66</v>
      </c>
      <c r="P1591" s="36" t="s">
        <v>5662</v>
      </c>
      <c r="Q1591" s="36" t="s">
        <v>2039</v>
      </c>
      <c r="R1591" s="324">
        <v>1.98</v>
      </c>
      <c r="S1591" s="324"/>
      <c r="T1591" s="325">
        <v>1.98</v>
      </c>
      <c r="U1591" s="52" t="s">
        <v>86</v>
      </c>
      <c r="V1591" s="36">
        <v>1989</v>
      </c>
      <c r="W1591" s="52" t="s">
        <v>928</v>
      </c>
      <c r="X1591" s="36"/>
      <c r="Y1591" s="39">
        <v>41619</v>
      </c>
      <c r="Z1591" s="36">
        <v>100</v>
      </c>
      <c r="AA1591" s="36">
        <v>2014</v>
      </c>
      <c r="AB1591" s="36">
        <v>0</v>
      </c>
      <c r="AC1591" s="36"/>
      <c r="AD1591" s="36" t="s">
        <v>49</v>
      </c>
      <c r="AE1591" s="36"/>
      <c r="AF1591" s="36"/>
      <c r="AG1591" s="100" t="s">
        <v>202</v>
      </c>
    </row>
    <row r="1592" spans="1:36" ht="47.25" hidden="1" customHeight="1" x14ac:dyDescent="0.2">
      <c r="A1592" s="125" t="s">
        <v>5144</v>
      </c>
      <c r="B1592" s="36" t="s">
        <v>371</v>
      </c>
      <c r="C1592" s="36" t="s">
        <v>37</v>
      </c>
      <c r="D1592" s="37">
        <v>41833</v>
      </c>
      <c r="E1592" s="110">
        <v>0.10416666666666667</v>
      </c>
      <c r="F1592" s="39">
        <v>41833</v>
      </c>
      <c r="G1592" s="110">
        <v>0.22569444444444445</v>
      </c>
      <c r="H1592" s="110">
        <v>0.12152777777777778</v>
      </c>
      <c r="I1592" s="36">
        <v>43</v>
      </c>
      <c r="J1592" s="36" t="s">
        <v>146</v>
      </c>
      <c r="K1592" s="36" t="s">
        <v>134</v>
      </c>
      <c r="L1592" s="36" t="s">
        <v>128</v>
      </c>
      <c r="M1592" s="36" t="s">
        <v>5663</v>
      </c>
      <c r="N1592" s="36" t="s">
        <v>103</v>
      </c>
      <c r="O1592" s="36" t="s">
        <v>66</v>
      </c>
      <c r="P1592" s="36" t="s">
        <v>5664</v>
      </c>
      <c r="Q1592" s="52" t="s">
        <v>5665</v>
      </c>
      <c r="R1592" s="324">
        <v>46.56</v>
      </c>
      <c r="S1592" s="324"/>
      <c r="T1592" s="325">
        <v>46.56</v>
      </c>
      <c r="U1592" s="52" t="s">
        <v>86</v>
      </c>
      <c r="V1592" s="36">
        <v>2005</v>
      </c>
      <c r="W1592" s="52" t="s">
        <v>928</v>
      </c>
      <c r="X1592" s="36"/>
      <c r="Y1592" s="39">
        <v>41510</v>
      </c>
      <c r="Z1592" s="36">
        <v>100</v>
      </c>
      <c r="AA1592" s="36">
        <v>2014</v>
      </c>
      <c r="AB1592" s="36">
        <v>0</v>
      </c>
      <c r="AC1592" s="36"/>
      <c r="AD1592" s="36" t="s">
        <v>56</v>
      </c>
      <c r="AE1592" s="36"/>
      <c r="AF1592" s="36"/>
      <c r="AG1592" s="100"/>
    </row>
    <row r="1593" spans="1:36" ht="126" hidden="1" customHeight="1" x14ac:dyDescent="0.2">
      <c r="A1593" s="125" t="s">
        <v>5144</v>
      </c>
      <c r="B1593" s="36" t="s">
        <v>371</v>
      </c>
      <c r="C1593" s="36" t="s">
        <v>37</v>
      </c>
      <c r="D1593" s="37">
        <v>41834</v>
      </c>
      <c r="E1593" s="28"/>
      <c r="F1593" s="28"/>
      <c r="G1593" s="28"/>
      <c r="H1593" s="28"/>
      <c r="I1593" s="28"/>
      <c r="J1593" s="28"/>
      <c r="K1593" s="28"/>
      <c r="L1593" s="28"/>
      <c r="M1593" s="28"/>
      <c r="N1593" s="28"/>
      <c r="O1593" s="28"/>
      <c r="P1593" s="28"/>
      <c r="Q1593" s="52"/>
      <c r="R1593" s="324"/>
      <c r="S1593" s="324"/>
      <c r="T1593" s="325"/>
      <c r="U1593" s="36"/>
      <c r="V1593" s="36"/>
      <c r="W1593" s="36"/>
      <c r="X1593" s="36"/>
      <c r="Y1593" s="36"/>
      <c r="Z1593" s="36"/>
      <c r="AA1593" s="36"/>
      <c r="AB1593" s="36"/>
      <c r="AC1593" s="36"/>
      <c r="AD1593" s="36"/>
      <c r="AE1593" s="36"/>
      <c r="AF1593" s="36"/>
      <c r="AG1593" s="100" t="s">
        <v>202</v>
      </c>
    </row>
    <row r="1594" spans="1:36" ht="47.25" hidden="1" customHeight="1" x14ac:dyDescent="0.2">
      <c r="A1594" s="125" t="s">
        <v>5144</v>
      </c>
      <c r="B1594" s="36" t="s">
        <v>371</v>
      </c>
      <c r="C1594" s="36" t="s">
        <v>37</v>
      </c>
      <c r="D1594" s="37">
        <v>41835</v>
      </c>
      <c r="E1594" s="28"/>
      <c r="F1594" s="28"/>
      <c r="G1594" s="28"/>
      <c r="H1594" s="28"/>
      <c r="I1594" s="28"/>
      <c r="J1594" s="28"/>
      <c r="K1594" s="28"/>
      <c r="L1594" s="28"/>
      <c r="M1594" s="28"/>
      <c r="N1594" s="28"/>
      <c r="O1594" s="28"/>
      <c r="P1594" s="28"/>
      <c r="Q1594" s="52"/>
      <c r="R1594" s="324"/>
      <c r="S1594" s="324"/>
      <c r="T1594" s="325"/>
      <c r="U1594" s="36"/>
      <c r="V1594" s="36"/>
      <c r="W1594" s="36"/>
      <c r="X1594" s="36"/>
      <c r="Y1594" s="36"/>
      <c r="Z1594" s="36"/>
      <c r="AA1594" s="36"/>
      <c r="AB1594" s="36"/>
      <c r="AC1594" s="36"/>
      <c r="AD1594" s="36"/>
      <c r="AE1594" s="36"/>
      <c r="AF1594" s="36"/>
      <c r="AG1594" s="100" t="s">
        <v>202</v>
      </c>
    </row>
    <row r="1595" spans="1:36" ht="126" hidden="1" customHeight="1" x14ac:dyDescent="0.2">
      <c r="A1595" s="125" t="s">
        <v>5144</v>
      </c>
      <c r="B1595" s="36" t="s">
        <v>371</v>
      </c>
      <c r="C1595" s="36" t="s">
        <v>37</v>
      </c>
      <c r="D1595" s="37">
        <v>41836</v>
      </c>
      <c r="E1595" s="28"/>
      <c r="F1595" s="28"/>
      <c r="G1595" s="28"/>
      <c r="H1595" s="28"/>
      <c r="I1595" s="28"/>
      <c r="J1595" s="28"/>
      <c r="K1595" s="28"/>
      <c r="L1595" s="28"/>
      <c r="M1595" s="28"/>
      <c r="N1595" s="28"/>
      <c r="O1595" s="28"/>
      <c r="P1595" s="28"/>
      <c r="Q1595" s="52"/>
      <c r="R1595" s="324"/>
      <c r="S1595" s="324"/>
      <c r="T1595" s="325"/>
      <c r="U1595" s="36"/>
      <c r="V1595" s="36"/>
      <c r="W1595" s="36"/>
      <c r="X1595" s="36"/>
      <c r="Y1595" s="36"/>
      <c r="Z1595" s="36"/>
      <c r="AA1595" s="36"/>
      <c r="AB1595" s="36"/>
      <c r="AC1595" s="36"/>
      <c r="AD1595" s="36"/>
      <c r="AE1595" s="36"/>
      <c r="AF1595" s="36"/>
      <c r="AG1595" s="100" t="s">
        <v>202</v>
      </c>
    </row>
    <row r="1596" spans="1:36" ht="173.25" hidden="1" customHeight="1" x14ac:dyDescent="0.2">
      <c r="A1596" s="125" t="s">
        <v>5144</v>
      </c>
      <c r="B1596" s="36" t="s">
        <v>371</v>
      </c>
      <c r="C1596" s="36" t="s">
        <v>37</v>
      </c>
      <c r="D1596" s="37">
        <v>41837</v>
      </c>
      <c r="E1596" s="110">
        <v>0.70138888888888884</v>
      </c>
      <c r="F1596" s="39">
        <v>41837</v>
      </c>
      <c r="G1596" s="110">
        <v>0.73472222222222217</v>
      </c>
      <c r="H1596" s="110">
        <v>3.3333333333333333E-2</v>
      </c>
      <c r="I1596" s="36">
        <v>19</v>
      </c>
      <c r="J1596" s="36" t="s">
        <v>146</v>
      </c>
      <c r="K1596" s="36" t="s">
        <v>7227</v>
      </c>
      <c r="L1596" s="36" t="s">
        <v>128</v>
      </c>
      <c r="M1596" s="36" t="s">
        <v>7228</v>
      </c>
      <c r="N1596" s="36" t="s">
        <v>103</v>
      </c>
      <c r="O1596" s="36" t="s">
        <v>66</v>
      </c>
      <c r="P1596" s="36" t="s">
        <v>7229</v>
      </c>
      <c r="Q1596" s="45" t="s">
        <v>7230</v>
      </c>
      <c r="R1596" s="324">
        <v>1.7</v>
      </c>
      <c r="S1596" s="324"/>
      <c r="T1596" s="325">
        <f>R1596+S1596</f>
        <v>1.7</v>
      </c>
      <c r="U1596" s="36" t="s">
        <v>86</v>
      </c>
      <c r="V1596" s="36">
        <v>1988</v>
      </c>
      <c r="W1596" s="52" t="s">
        <v>928</v>
      </c>
      <c r="X1596" s="36"/>
      <c r="Y1596" s="39">
        <v>41324</v>
      </c>
      <c r="Z1596" s="36">
        <v>0</v>
      </c>
      <c r="AA1596" s="36">
        <v>2015</v>
      </c>
      <c r="AB1596" s="36">
        <v>1</v>
      </c>
      <c r="AC1596" s="36"/>
      <c r="AD1596" s="36" t="s">
        <v>41</v>
      </c>
      <c r="AE1596" s="36"/>
      <c r="AF1596" s="36"/>
      <c r="AG1596" s="100"/>
    </row>
    <row r="1597" spans="1:36" s="75" customFormat="1" ht="141.75" hidden="1" customHeight="1" x14ac:dyDescent="0.2">
      <c r="A1597" s="125" t="s">
        <v>5144</v>
      </c>
      <c r="B1597" s="36" t="s">
        <v>371</v>
      </c>
      <c r="C1597" s="36" t="s">
        <v>37</v>
      </c>
      <c r="D1597" s="37">
        <v>41838</v>
      </c>
      <c r="E1597" s="28"/>
      <c r="F1597" s="28"/>
      <c r="G1597" s="28"/>
      <c r="H1597" s="28"/>
      <c r="I1597" s="28"/>
      <c r="J1597" s="28"/>
      <c r="K1597" s="28"/>
      <c r="L1597" s="28"/>
      <c r="M1597" s="28"/>
      <c r="N1597" s="28"/>
      <c r="O1597" s="28"/>
      <c r="P1597" s="28"/>
      <c r="Q1597" s="52"/>
      <c r="R1597" s="324"/>
      <c r="S1597" s="324"/>
      <c r="T1597" s="325"/>
      <c r="U1597" s="36"/>
      <c r="V1597" s="36"/>
      <c r="W1597" s="36"/>
      <c r="X1597" s="36"/>
      <c r="Y1597" s="36"/>
      <c r="Z1597" s="36"/>
      <c r="AA1597" s="36"/>
      <c r="AB1597" s="36"/>
      <c r="AC1597" s="36"/>
      <c r="AD1597" s="36"/>
      <c r="AE1597" s="36"/>
      <c r="AF1597" s="36"/>
      <c r="AG1597" s="680" t="s">
        <v>202</v>
      </c>
      <c r="AH1597" s="369"/>
      <c r="AI1597" s="22"/>
      <c r="AJ1597" s="22"/>
    </row>
    <row r="1598" spans="1:36" s="75" customFormat="1" ht="63" hidden="1" customHeight="1" x14ac:dyDescent="0.2">
      <c r="A1598" s="125" t="s">
        <v>5144</v>
      </c>
      <c r="B1598" s="36" t="s">
        <v>371</v>
      </c>
      <c r="C1598" s="36" t="s">
        <v>37</v>
      </c>
      <c r="D1598" s="37">
        <v>41839</v>
      </c>
      <c r="E1598" s="28"/>
      <c r="F1598" s="28"/>
      <c r="G1598" s="28"/>
      <c r="H1598" s="28"/>
      <c r="I1598" s="28"/>
      <c r="J1598" s="28"/>
      <c r="K1598" s="28"/>
      <c r="L1598" s="28"/>
      <c r="M1598" s="28"/>
      <c r="N1598" s="28"/>
      <c r="O1598" s="28"/>
      <c r="P1598" s="28"/>
      <c r="Q1598" s="52"/>
      <c r="R1598" s="324"/>
      <c r="S1598" s="324"/>
      <c r="T1598" s="325"/>
      <c r="U1598" s="36"/>
      <c r="V1598" s="36"/>
      <c r="W1598" s="36"/>
      <c r="X1598" s="36"/>
      <c r="Y1598" s="36"/>
      <c r="Z1598" s="36"/>
      <c r="AA1598" s="36"/>
      <c r="AB1598" s="36"/>
      <c r="AC1598" s="36"/>
      <c r="AD1598" s="36"/>
      <c r="AE1598" s="36"/>
      <c r="AF1598" s="36"/>
      <c r="AG1598" s="448" t="s">
        <v>202</v>
      </c>
      <c r="AH1598" s="22"/>
      <c r="AI1598" s="22"/>
      <c r="AJ1598" s="22"/>
    </row>
    <row r="1599" spans="1:36" ht="94.5" hidden="1" customHeight="1" x14ac:dyDescent="0.2">
      <c r="A1599" s="125" t="s">
        <v>5144</v>
      </c>
      <c r="B1599" s="36" t="s">
        <v>371</v>
      </c>
      <c r="C1599" s="178" t="s">
        <v>37</v>
      </c>
      <c r="D1599" s="37">
        <v>41840</v>
      </c>
      <c r="E1599" s="110">
        <v>0.4201388888888889</v>
      </c>
      <c r="F1599" s="39">
        <v>41840</v>
      </c>
      <c r="G1599" s="110">
        <v>0.50624999999999998</v>
      </c>
      <c r="H1599" s="110">
        <v>8.6111111111111124E-2</v>
      </c>
      <c r="I1599" s="36">
        <v>3</v>
      </c>
      <c r="J1599" s="36"/>
      <c r="K1599" s="36"/>
      <c r="L1599" s="36" t="s">
        <v>130</v>
      </c>
      <c r="M1599" s="36" t="s">
        <v>7231</v>
      </c>
      <c r="N1599" s="36">
        <v>35</v>
      </c>
      <c r="O1599" s="36" t="s">
        <v>63</v>
      </c>
      <c r="P1599" s="36" t="s">
        <v>7232</v>
      </c>
      <c r="Q1599" s="52" t="s">
        <v>7233</v>
      </c>
      <c r="R1599" s="324">
        <v>1.6</v>
      </c>
      <c r="S1599" s="324"/>
      <c r="T1599" s="325">
        <f>R1599+S1599</f>
        <v>1.6</v>
      </c>
      <c r="U1599" s="52" t="s">
        <v>78</v>
      </c>
      <c r="V1599" s="477">
        <v>1987</v>
      </c>
      <c r="W1599" s="477" t="s">
        <v>63</v>
      </c>
      <c r="X1599" s="477"/>
      <c r="Y1599" s="494">
        <v>41772</v>
      </c>
      <c r="Z1599" s="1854" t="s">
        <v>2663</v>
      </c>
      <c r="AA1599" s="477">
        <v>2015</v>
      </c>
      <c r="AB1599" s="477">
        <v>0</v>
      </c>
      <c r="AC1599" s="477"/>
      <c r="AD1599" s="156" t="s">
        <v>60</v>
      </c>
      <c r="AE1599" s="217"/>
      <c r="AF1599" s="440"/>
      <c r="AG1599" s="100"/>
    </row>
    <row r="1600" spans="1:36" ht="63" hidden="1" customHeight="1" x14ac:dyDescent="0.2">
      <c r="A1600" s="125" t="s">
        <v>5144</v>
      </c>
      <c r="B1600" s="36" t="s">
        <v>371</v>
      </c>
      <c r="C1600" s="178" t="s">
        <v>37</v>
      </c>
      <c r="D1600" s="37">
        <v>41841</v>
      </c>
      <c r="E1600" s="28"/>
      <c r="F1600" s="28"/>
      <c r="G1600" s="28"/>
      <c r="H1600" s="28"/>
      <c r="I1600" s="28"/>
      <c r="J1600" s="28"/>
      <c r="K1600" s="28"/>
      <c r="L1600" s="28"/>
      <c r="M1600" s="28"/>
      <c r="N1600" s="28"/>
      <c r="O1600" s="28"/>
      <c r="P1600" s="28"/>
      <c r="Q1600" s="52"/>
      <c r="R1600" s="324"/>
      <c r="S1600" s="324"/>
      <c r="T1600" s="325"/>
      <c r="U1600" s="36"/>
      <c r="V1600" s="403"/>
      <c r="W1600" s="403"/>
      <c r="X1600" s="403"/>
      <c r="Y1600" s="403"/>
      <c r="Z1600" s="403"/>
      <c r="AA1600" s="403"/>
      <c r="AB1600" s="403"/>
      <c r="AC1600" s="403"/>
      <c r="AD1600" s="36"/>
      <c r="AE1600" s="403"/>
      <c r="AF1600" s="440"/>
      <c r="AG1600" s="100" t="s">
        <v>202</v>
      </c>
    </row>
    <row r="1601" spans="1:38" ht="78.75" hidden="1" customHeight="1" x14ac:dyDescent="0.2">
      <c r="A1601" s="125" t="s">
        <v>5144</v>
      </c>
      <c r="B1601" s="36" t="s">
        <v>371</v>
      </c>
      <c r="C1601" s="36" t="s">
        <v>37</v>
      </c>
      <c r="D1601" s="37">
        <v>41842</v>
      </c>
      <c r="E1601" s="1516">
        <v>0.80972222222222223</v>
      </c>
      <c r="F1601" s="31">
        <v>41842</v>
      </c>
      <c r="G1601" s="110">
        <v>0.80972222222222223</v>
      </c>
      <c r="H1601" s="36">
        <v>0</v>
      </c>
      <c r="I1601" s="36">
        <v>34</v>
      </c>
      <c r="J1601" s="216" t="s">
        <v>146</v>
      </c>
      <c r="K1601" s="216" t="s">
        <v>132</v>
      </c>
      <c r="L1601" s="36" t="s">
        <v>128</v>
      </c>
      <c r="M1601" s="28" t="s">
        <v>7477</v>
      </c>
      <c r="N1601" s="36" t="s">
        <v>103</v>
      </c>
      <c r="O1601" s="36" t="s">
        <v>66</v>
      </c>
      <c r="P1601" s="28" t="s">
        <v>7478</v>
      </c>
      <c r="Q1601" s="52" t="s">
        <v>7479</v>
      </c>
      <c r="R1601" s="324">
        <v>0.24</v>
      </c>
      <c r="S1601" s="324">
        <v>6.74</v>
      </c>
      <c r="T1601" s="325">
        <v>6.98</v>
      </c>
      <c r="U1601" s="216" t="s">
        <v>86</v>
      </c>
      <c r="V1601" s="216">
        <v>1991</v>
      </c>
      <c r="W1601" s="131" t="s">
        <v>928</v>
      </c>
      <c r="X1601" s="216"/>
      <c r="Y1601" s="438">
        <v>41734</v>
      </c>
      <c r="Z1601" s="216">
        <v>100</v>
      </c>
      <c r="AA1601" s="216">
        <v>2015</v>
      </c>
      <c r="AB1601" s="216">
        <v>0</v>
      </c>
      <c r="AC1601" s="216"/>
      <c r="AD1601" s="350" t="s">
        <v>48</v>
      </c>
      <c r="AE1601" s="216"/>
      <c r="AF1601" s="216"/>
      <c r="AG1601" s="100"/>
    </row>
    <row r="1602" spans="1:38" ht="110.25" hidden="1" customHeight="1" x14ac:dyDescent="0.2">
      <c r="A1602" s="125" t="s">
        <v>5144</v>
      </c>
      <c r="B1602" s="36" t="s">
        <v>371</v>
      </c>
      <c r="C1602" s="36" t="s">
        <v>37</v>
      </c>
      <c r="D1602" s="37">
        <v>41842</v>
      </c>
      <c r="E1602" s="1516">
        <v>0.84513888888888899</v>
      </c>
      <c r="F1602" s="31">
        <v>41842</v>
      </c>
      <c r="G1602" s="1516">
        <v>0.84513888888888899</v>
      </c>
      <c r="H1602" s="36">
        <v>0</v>
      </c>
      <c r="I1602" s="36">
        <v>52</v>
      </c>
      <c r="J1602" s="216" t="s">
        <v>146</v>
      </c>
      <c r="K1602" s="216" t="s">
        <v>132</v>
      </c>
      <c r="L1602" s="36" t="s">
        <v>128</v>
      </c>
      <c r="M1602" s="28" t="s">
        <v>7477</v>
      </c>
      <c r="N1602" s="36" t="s">
        <v>103</v>
      </c>
      <c r="O1602" s="36" t="s">
        <v>66</v>
      </c>
      <c r="P1602" s="28" t="s">
        <v>7480</v>
      </c>
      <c r="Q1602" s="52" t="s">
        <v>7481</v>
      </c>
      <c r="R1602" s="324">
        <v>0.33</v>
      </c>
      <c r="S1602" s="324">
        <v>1.4</v>
      </c>
      <c r="T1602" s="325">
        <v>1.73</v>
      </c>
      <c r="U1602" s="216" t="s">
        <v>86</v>
      </c>
      <c r="V1602" s="216">
        <v>1991</v>
      </c>
      <c r="W1602" s="131" t="s">
        <v>928</v>
      </c>
      <c r="X1602" s="216"/>
      <c r="Y1602" s="438">
        <v>41734</v>
      </c>
      <c r="Z1602" s="216">
        <v>100</v>
      </c>
      <c r="AA1602" s="216">
        <v>2015</v>
      </c>
      <c r="AB1602" s="216">
        <v>0</v>
      </c>
      <c r="AC1602" s="216"/>
      <c r="AD1602" s="216" t="s">
        <v>48</v>
      </c>
      <c r="AE1602" s="216"/>
      <c r="AF1602" s="216"/>
      <c r="AG1602" s="100"/>
    </row>
    <row r="1603" spans="1:38" ht="94.5" hidden="1" customHeight="1" x14ac:dyDescent="0.2">
      <c r="A1603" s="125" t="s">
        <v>5144</v>
      </c>
      <c r="B1603" s="36" t="s">
        <v>371</v>
      </c>
      <c r="C1603" s="36" t="s">
        <v>37</v>
      </c>
      <c r="D1603" s="37">
        <v>41842</v>
      </c>
      <c r="E1603" s="1516">
        <v>0.79861111111111116</v>
      </c>
      <c r="F1603" s="31">
        <v>41842</v>
      </c>
      <c r="G1603" s="1516">
        <v>0.79861111111111116</v>
      </c>
      <c r="H1603" s="36">
        <v>0</v>
      </c>
      <c r="I1603" s="36">
        <v>38</v>
      </c>
      <c r="J1603" s="216" t="s">
        <v>146</v>
      </c>
      <c r="K1603" s="216" t="s">
        <v>132</v>
      </c>
      <c r="L1603" s="36" t="s">
        <v>128</v>
      </c>
      <c r="M1603" s="357" t="s">
        <v>7482</v>
      </c>
      <c r="N1603" s="36" t="s">
        <v>103</v>
      </c>
      <c r="O1603" s="36" t="s">
        <v>66</v>
      </c>
      <c r="P1603" s="357" t="s">
        <v>7483</v>
      </c>
      <c r="Q1603" s="52" t="s">
        <v>7481</v>
      </c>
      <c r="R1603" s="324">
        <v>0.92</v>
      </c>
      <c r="S1603" s="324">
        <v>0.78</v>
      </c>
      <c r="T1603" s="325">
        <v>1.7000000000000002</v>
      </c>
      <c r="U1603" s="216" t="s">
        <v>86</v>
      </c>
      <c r="V1603" s="216">
        <v>2010</v>
      </c>
      <c r="W1603" s="131" t="s">
        <v>928</v>
      </c>
      <c r="X1603" s="216"/>
      <c r="Y1603" s="438">
        <v>41687</v>
      </c>
      <c r="Z1603" s="216">
        <v>100</v>
      </c>
      <c r="AA1603" s="216">
        <v>2015</v>
      </c>
      <c r="AB1603" s="216"/>
      <c r="AC1603" s="216"/>
      <c r="AD1603" s="42" t="s">
        <v>48</v>
      </c>
      <c r="AE1603" s="216"/>
      <c r="AF1603" s="216"/>
      <c r="AG1603" s="100"/>
    </row>
    <row r="1604" spans="1:38" s="89" customFormat="1" ht="56.25" hidden="1" customHeight="1" x14ac:dyDescent="0.2">
      <c r="A1604" s="125" t="s">
        <v>5144</v>
      </c>
      <c r="B1604" s="36" t="s">
        <v>371</v>
      </c>
      <c r="C1604" s="36" t="s">
        <v>37</v>
      </c>
      <c r="D1604" s="37">
        <v>41842</v>
      </c>
      <c r="E1604" s="110">
        <v>0.81944444444444453</v>
      </c>
      <c r="F1604" s="31">
        <v>41842</v>
      </c>
      <c r="G1604" s="110">
        <v>0.81944444444444453</v>
      </c>
      <c r="H1604" s="36">
        <v>0</v>
      </c>
      <c r="I1604" s="36">
        <v>284</v>
      </c>
      <c r="J1604" s="36" t="s">
        <v>146</v>
      </c>
      <c r="K1604" s="36" t="s">
        <v>132</v>
      </c>
      <c r="L1604" s="36" t="s">
        <v>128</v>
      </c>
      <c r="M1604" s="28" t="s">
        <v>7484</v>
      </c>
      <c r="N1604" s="36">
        <v>35</v>
      </c>
      <c r="O1604" s="36" t="s">
        <v>66</v>
      </c>
      <c r="P1604" s="28" t="s">
        <v>7485</v>
      </c>
      <c r="Q1604" s="52" t="s">
        <v>7481</v>
      </c>
      <c r="R1604" s="324">
        <v>15.82</v>
      </c>
      <c r="S1604" s="324">
        <v>44.5</v>
      </c>
      <c r="T1604" s="325">
        <v>60.32</v>
      </c>
      <c r="U1604" s="36" t="s">
        <v>86</v>
      </c>
      <c r="V1604" s="36">
        <v>2009</v>
      </c>
      <c r="W1604" s="52" t="s">
        <v>928</v>
      </c>
      <c r="X1604" s="36"/>
      <c r="Y1604" s="39">
        <v>41841</v>
      </c>
      <c r="Z1604" s="36">
        <v>100</v>
      </c>
      <c r="AA1604" s="36">
        <v>2015</v>
      </c>
      <c r="AB1604" s="36">
        <v>0</v>
      </c>
      <c r="AC1604" s="36"/>
      <c r="AD1604" s="36" t="s">
        <v>48</v>
      </c>
      <c r="AE1604" s="36"/>
      <c r="AF1604" s="36"/>
      <c r="AG1604" s="100"/>
      <c r="AH1604" s="22"/>
      <c r="AI1604" s="22"/>
      <c r="AJ1604" s="22"/>
    </row>
    <row r="1605" spans="1:38" s="89" customFormat="1" ht="56.25" hidden="1" customHeight="1" x14ac:dyDescent="0.2">
      <c r="A1605" s="36" t="s">
        <v>5144</v>
      </c>
      <c r="B1605" s="36" t="s">
        <v>371</v>
      </c>
      <c r="C1605" s="36" t="s">
        <v>37</v>
      </c>
      <c r="D1605" s="37">
        <v>41843</v>
      </c>
      <c r="E1605" s="110">
        <v>0.65625</v>
      </c>
      <c r="F1605" s="31">
        <v>41843</v>
      </c>
      <c r="G1605" s="110">
        <v>0.65625</v>
      </c>
      <c r="H1605" s="36">
        <v>0</v>
      </c>
      <c r="I1605" s="36">
        <v>34</v>
      </c>
      <c r="J1605" s="36" t="s">
        <v>146</v>
      </c>
      <c r="K1605" s="36" t="s">
        <v>132</v>
      </c>
      <c r="L1605" s="36" t="s">
        <v>128</v>
      </c>
      <c r="M1605" s="28" t="s">
        <v>7486</v>
      </c>
      <c r="N1605" s="36" t="s">
        <v>103</v>
      </c>
      <c r="O1605" s="36" t="s">
        <v>66</v>
      </c>
      <c r="P1605" s="28" t="s">
        <v>7487</v>
      </c>
      <c r="Q1605" s="52" t="s">
        <v>7488</v>
      </c>
      <c r="R1605" s="324">
        <v>1.92</v>
      </c>
      <c r="S1605" s="324">
        <v>1.52</v>
      </c>
      <c r="T1605" s="325">
        <v>3.44</v>
      </c>
      <c r="U1605" s="36" t="s">
        <v>84</v>
      </c>
      <c r="V1605" s="36">
        <v>2013</v>
      </c>
      <c r="W1605" s="52" t="s">
        <v>928</v>
      </c>
      <c r="X1605" s="36"/>
      <c r="Y1605" s="39">
        <v>41762</v>
      </c>
      <c r="Z1605" s="36">
        <v>100</v>
      </c>
      <c r="AA1605" s="36">
        <v>2015</v>
      </c>
      <c r="AB1605" s="36">
        <v>0</v>
      </c>
      <c r="AC1605" s="36"/>
      <c r="AD1605" s="36" t="s">
        <v>60</v>
      </c>
      <c r="AE1605" s="36"/>
      <c r="AF1605" s="36"/>
      <c r="AG1605" s="100"/>
      <c r="AH1605" s="22"/>
      <c r="AI1605" s="22"/>
      <c r="AJ1605" s="22"/>
    </row>
    <row r="1606" spans="1:38" s="89" customFormat="1" ht="78.75" hidden="1" customHeight="1" x14ac:dyDescent="0.2">
      <c r="A1606" s="125" t="s">
        <v>5144</v>
      </c>
      <c r="B1606" s="36" t="s">
        <v>371</v>
      </c>
      <c r="C1606" s="36" t="s">
        <v>37</v>
      </c>
      <c r="D1606" s="37">
        <v>41844</v>
      </c>
      <c r="E1606" s="28"/>
      <c r="F1606" s="28"/>
      <c r="G1606" s="28"/>
      <c r="H1606" s="28"/>
      <c r="I1606" s="28"/>
      <c r="J1606" s="28"/>
      <c r="K1606" s="28"/>
      <c r="L1606" s="28"/>
      <c r="M1606" s="28"/>
      <c r="N1606" s="28"/>
      <c r="O1606" s="28"/>
      <c r="P1606" s="28"/>
      <c r="Q1606" s="52"/>
      <c r="R1606" s="324"/>
      <c r="S1606" s="324"/>
      <c r="T1606" s="325"/>
      <c r="U1606" s="36"/>
      <c r="V1606" s="36"/>
      <c r="W1606" s="36"/>
      <c r="X1606" s="36"/>
      <c r="Y1606" s="36"/>
      <c r="Z1606" s="36"/>
      <c r="AA1606" s="36"/>
      <c r="AB1606" s="36"/>
      <c r="AC1606" s="36"/>
      <c r="AD1606" s="36"/>
      <c r="AE1606" s="36"/>
      <c r="AF1606" s="36"/>
      <c r="AG1606" s="100" t="s">
        <v>202</v>
      </c>
      <c r="AH1606" s="22"/>
      <c r="AI1606" s="22"/>
      <c r="AJ1606" s="22"/>
    </row>
    <row r="1607" spans="1:38" ht="63" hidden="1" customHeight="1" x14ac:dyDescent="0.2">
      <c r="A1607" s="125" t="s">
        <v>5144</v>
      </c>
      <c r="B1607" s="36" t="s">
        <v>371</v>
      </c>
      <c r="C1607" s="36" t="s">
        <v>37</v>
      </c>
      <c r="D1607" s="37">
        <v>41845</v>
      </c>
      <c r="E1607" s="28"/>
      <c r="F1607" s="28"/>
      <c r="G1607" s="28"/>
      <c r="H1607" s="28"/>
      <c r="I1607" s="28"/>
      <c r="J1607" s="28"/>
      <c r="K1607" s="28"/>
      <c r="L1607" s="28"/>
      <c r="M1607" s="28"/>
      <c r="N1607" s="28"/>
      <c r="O1607" s="28"/>
      <c r="P1607" s="28"/>
      <c r="Q1607" s="52"/>
      <c r="R1607" s="324"/>
      <c r="S1607" s="324"/>
      <c r="T1607" s="325"/>
      <c r="U1607" s="36"/>
      <c r="V1607" s="36"/>
      <c r="W1607" s="36"/>
      <c r="X1607" s="36"/>
      <c r="Y1607" s="36"/>
      <c r="Z1607" s="36"/>
      <c r="AA1607" s="36"/>
      <c r="AB1607" s="36"/>
      <c r="AC1607" s="36"/>
      <c r="AD1607" s="36"/>
      <c r="AE1607" s="36"/>
      <c r="AF1607" s="36"/>
      <c r="AG1607" s="100" t="s">
        <v>202</v>
      </c>
    </row>
    <row r="1608" spans="1:38" ht="94.5" hidden="1" customHeight="1" x14ac:dyDescent="0.2">
      <c r="A1608" s="125" t="s">
        <v>5144</v>
      </c>
      <c r="B1608" s="36" t="s">
        <v>371</v>
      </c>
      <c r="C1608" s="36" t="s">
        <v>37</v>
      </c>
      <c r="D1608" s="37">
        <v>41846</v>
      </c>
      <c r="E1608" s="28"/>
      <c r="F1608" s="28"/>
      <c r="G1608" s="28"/>
      <c r="H1608" s="28"/>
      <c r="I1608" s="28"/>
      <c r="J1608" s="28"/>
      <c r="K1608" s="28"/>
      <c r="L1608" s="28"/>
      <c r="M1608" s="28"/>
      <c r="N1608" s="28"/>
      <c r="O1608" s="28"/>
      <c r="P1608" s="28"/>
      <c r="Q1608" s="52"/>
      <c r="R1608" s="324"/>
      <c r="S1608" s="324"/>
      <c r="T1608" s="325"/>
      <c r="U1608" s="36"/>
      <c r="V1608" s="36"/>
      <c r="W1608" s="36"/>
      <c r="X1608" s="36"/>
      <c r="Y1608" s="36"/>
      <c r="Z1608" s="36"/>
      <c r="AA1608" s="36"/>
      <c r="AB1608" s="36"/>
      <c r="AC1608" s="36"/>
      <c r="AD1608" s="36"/>
      <c r="AE1608" s="36"/>
      <c r="AF1608" s="36"/>
      <c r="AG1608" s="100" t="s">
        <v>202</v>
      </c>
    </row>
    <row r="1609" spans="1:38" ht="78.75" hidden="1" customHeight="1" x14ac:dyDescent="0.2">
      <c r="A1609" s="125" t="s">
        <v>5144</v>
      </c>
      <c r="B1609" s="36" t="s">
        <v>371</v>
      </c>
      <c r="C1609" s="36" t="s">
        <v>37</v>
      </c>
      <c r="D1609" s="37">
        <v>41847</v>
      </c>
      <c r="E1609" s="110">
        <v>0.38263888888888892</v>
      </c>
      <c r="F1609" s="31">
        <v>41847</v>
      </c>
      <c r="G1609" s="110">
        <v>0.45069444444444445</v>
      </c>
      <c r="H1609" s="110">
        <v>6.805555555555555E-2</v>
      </c>
      <c r="I1609" s="36">
        <v>11</v>
      </c>
      <c r="J1609" s="36" t="s">
        <v>146</v>
      </c>
      <c r="K1609" s="28" t="s">
        <v>134</v>
      </c>
      <c r="L1609" s="28" t="s">
        <v>130</v>
      </c>
      <c r="M1609" s="28" t="s">
        <v>7523</v>
      </c>
      <c r="N1609" s="36" t="s">
        <v>103</v>
      </c>
      <c r="O1609" s="36" t="s">
        <v>66</v>
      </c>
      <c r="P1609" s="28" t="s">
        <v>7524</v>
      </c>
      <c r="Q1609" s="52" t="s">
        <v>7525</v>
      </c>
      <c r="R1609" s="324">
        <v>2.5</v>
      </c>
      <c r="S1609" s="324"/>
      <c r="T1609" s="325">
        <f>R1609+S1609</f>
        <v>2.5</v>
      </c>
      <c r="U1609" s="36" t="s">
        <v>83</v>
      </c>
      <c r="V1609" s="36">
        <v>1986</v>
      </c>
      <c r="W1609" s="52" t="s">
        <v>928</v>
      </c>
      <c r="X1609" s="36"/>
      <c r="Y1609" s="39">
        <v>41711</v>
      </c>
      <c r="Z1609" s="36">
        <v>100</v>
      </c>
      <c r="AA1609" s="36">
        <v>2015</v>
      </c>
      <c r="AB1609" s="36">
        <v>0</v>
      </c>
      <c r="AC1609" s="36"/>
      <c r="AD1609" s="36" t="s">
        <v>60</v>
      </c>
      <c r="AE1609" s="36"/>
      <c r="AF1609" s="36"/>
      <c r="AG1609" s="100" t="s">
        <v>202</v>
      </c>
    </row>
    <row r="1610" spans="1:38" ht="94.5" hidden="1" customHeight="1" x14ac:dyDescent="0.2">
      <c r="A1610" s="125" t="s">
        <v>5144</v>
      </c>
      <c r="B1610" s="36" t="s">
        <v>371</v>
      </c>
      <c r="C1610" s="36" t="s">
        <v>37</v>
      </c>
      <c r="D1610" s="37">
        <v>41847</v>
      </c>
      <c r="E1610" s="110">
        <v>0.44236111111111115</v>
      </c>
      <c r="F1610" s="31">
        <v>41847</v>
      </c>
      <c r="G1610" s="110">
        <v>0.44236111111111115</v>
      </c>
      <c r="H1610" s="36">
        <v>0</v>
      </c>
      <c r="I1610" s="36">
        <v>16</v>
      </c>
      <c r="J1610" s="36" t="s">
        <v>146</v>
      </c>
      <c r="K1610" s="28" t="s">
        <v>132</v>
      </c>
      <c r="L1610" s="28" t="s">
        <v>130</v>
      </c>
      <c r="M1610" s="28" t="s">
        <v>7526</v>
      </c>
      <c r="N1610" s="36" t="s">
        <v>103</v>
      </c>
      <c r="O1610" s="36" t="s">
        <v>66</v>
      </c>
      <c r="P1610" s="28" t="s">
        <v>7527</v>
      </c>
      <c r="Q1610" s="52" t="s">
        <v>7528</v>
      </c>
      <c r="R1610" s="324">
        <v>0.4</v>
      </c>
      <c r="S1610" s="324">
        <v>0.3</v>
      </c>
      <c r="T1610" s="325">
        <f>R1610+S1610</f>
        <v>0.7</v>
      </c>
      <c r="U1610" s="36" t="s">
        <v>76</v>
      </c>
      <c r="V1610" s="36">
        <v>1986</v>
      </c>
      <c r="W1610" s="52" t="s">
        <v>928</v>
      </c>
      <c r="X1610" s="36"/>
      <c r="Y1610" s="39">
        <v>41792</v>
      </c>
      <c r="Z1610" s="36">
        <v>100</v>
      </c>
      <c r="AA1610" s="36">
        <v>2015</v>
      </c>
      <c r="AB1610" s="36">
        <v>0</v>
      </c>
      <c r="AC1610" s="36"/>
      <c r="AD1610" s="36" t="s">
        <v>62</v>
      </c>
      <c r="AE1610" s="36"/>
      <c r="AF1610" s="36"/>
      <c r="AG1610" s="100"/>
    </row>
    <row r="1611" spans="1:38" ht="110.25" hidden="1" customHeight="1" x14ac:dyDescent="0.2">
      <c r="A1611" s="125" t="s">
        <v>5144</v>
      </c>
      <c r="B1611" s="36" t="s">
        <v>371</v>
      </c>
      <c r="C1611" s="115" t="s">
        <v>4546</v>
      </c>
      <c r="D1611" s="37">
        <v>41847</v>
      </c>
      <c r="E1611" s="110">
        <v>0.65555555555555556</v>
      </c>
      <c r="F1611" s="31">
        <v>41847</v>
      </c>
      <c r="G1611" s="110">
        <v>0.70000000000000007</v>
      </c>
      <c r="H1611" s="110">
        <v>4.4444444444444446E-2</v>
      </c>
      <c r="I1611" s="36">
        <v>8</v>
      </c>
      <c r="J1611" s="36"/>
      <c r="K1611" s="28"/>
      <c r="L1611" s="28" t="s">
        <v>125</v>
      </c>
      <c r="M1611" s="28"/>
      <c r="N1611" s="36"/>
      <c r="O1611" s="36" t="s">
        <v>64</v>
      </c>
      <c r="P1611" s="28" t="s">
        <v>7529</v>
      </c>
      <c r="Q1611" s="52" t="s">
        <v>3785</v>
      </c>
      <c r="R1611" s="324">
        <v>3.68</v>
      </c>
      <c r="S1611" s="324"/>
      <c r="T1611" s="325">
        <f>R1611+S1611</f>
        <v>3.68</v>
      </c>
      <c r="U1611" s="36"/>
      <c r="V1611" s="36"/>
      <c r="W1611" s="36"/>
      <c r="X1611" s="36"/>
      <c r="Y1611" s="36"/>
      <c r="Z1611" s="36"/>
      <c r="AA1611" s="36"/>
      <c r="AB1611" s="36"/>
      <c r="AC1611" s="36"/>
      <c r="AD1611" s="45" t="s">
        <v>55</v>
      </c>
      <c r="AE1611" s="36"/>
      <c r="AF1611" s="36"/>
      <c r="AG1611" s="100"/>
    </row>
    <row r="1612" spans="1:38" ht="94.5" hidden="1" customHeight="1" x14ac:dyDescent="0.2">
      <c r="A1612" s="125" t="s">
        <v>5144</v>
      </c>
      <c r="B1612" s="36" t="s">
        <v>371</v>
      </c>
      <c r="C1612" s="45" t="s">
        <v>37</v>
      </c>
      <c r="D1612" s="37">
        <v>41848</v>
      </c>
      <c r="E1612" s="28"/>
      <c r="F1612" s="28"/>
      <c r="G1612" s="28"/>
      <c r="H1612" s="28"/>
      <c r="I1612" s="28"/>
      <c r="J1612" s="28"/>
      <c r="K1612" s="28"/>
      <c r="L1612" s="28"/>
      <c r="M1612" s="28"/>
      <c r="N1612" s="28"/>
      <c r="O1612" s="28"/>
      <c r="P1612" s="28"/>
      <c r="Q1612" s="52"/>
      <c r="R1612" s="324"/>
      <c r="S1612" s="324"/>
      <c r="T1612" s="325"/>
      <c r="U1612" s="36"/>
      <c r="V1612" s="36"/>
      <c r="W1612" s="36"/>
      <c r="X1612" s="36"/>
      <c r="Y1612" s="36"/>
      <c r="Z1612" s="36"/>
      <c r="AA1612" s="36"/>
      <c r="AB1612" s="36"/>
      <c r="AC1612" s="36"/>
      <c r="AD1612" s="36"/>
      <c r="AE1612" s="36"/>
      <c r="AF1612" s="36"/>
      <c r="AG1612" s="100" t="s">
        <v>202</v>
      </c>
    </row>
    <row r="1613" spans="1:38" ht="110.25" hidden="1" customHeight="1" x14ac:dyDescent="0.25">
      <c r="A1613" s="125" t="s">
        <v>5144</v>
      </c>
      <c r="B1613" s="36" t="s">
        <v>371</v>
      </c>
      <c r="C1613" s="45" t="s">
        <v>37</v>
      </c>
      <c r="D1613" s="37">
        <v>41849</v>
      </c>
      <c r="E1613" s="110">
        <v>0.42152777777777778</v>
      </c>
      <c r="F1613" s="31">
        <v>41849</v>
      </c>
      <c r="G1613" s="110">
        <v>0.42152777777777778</v>
      </c>
      <c r="H1613" s="36">
        <v>0</v>
      </c>
      <c r="I1613" s="36">
        <v>116</v>
      </c>
      <c r="J1613" s="36" t="s">
        <v>146</v>
      </c>
      <c r="K1613" s="36" t="s">
        <v>132</v>
      </c>
      <c r="L1613" s="36" t="s">
        <v>128</v>
      </c>
      <c r="M1613" s="28" t="s">
        <v>7592</v>
      </c>
      <c r="N1613" s="36">
        <v>35</v>
      </c>
      <c r="O1613" s="36" t="s">
        <v>66</v>
      </c>
      <c r="P1613" s="28" t="s">
        <v>7593</v>
      </c>
      <c r="Q1613" s="511" t="s">
        <v>7594</v>
      </c>
      <c r="R1613" s="324">
        <v>2.42</v>
      </c>
      <c r="S1613" s="324">
        <v>0.83</v>
      </c>
      <c r="T1613" s="325">
        <v>3.25</v>
      </c>
      <c r="U1613" s="36" t="s">
        <v>75</v>
      </c>
      <c r="V1613" s="36">
        <v>1992</v>
      </c>
      <c r="W1613" s="36" t="s">
        <v>928</v>
      </c>
      <c r="X1613" s="36"/>
      <c r="Y1613" s="39">
        <v>41624</v>
      </c>
      <c r="Z1613" s="36">
        <v>100</v>
      </c>
      <c r="AA1613" s="36">
        <v>2016</v>
      </c>
      <c r="AB1613" s="36">
        <v>0</v>
      </c>
      <c r="AC1613" s="36"/>
      <c r="AD1613" s="36" t="s">
        <v>56</v>
      </c>
      <c r="AE1613" s="36"/>
      <c r="AF1613" s="36"/>
      <c r="AG1613" s="100"/>
    </row>
    <row r="1614" spans="1:38" ht="94.5" hidden="1" customHeight="1" x14ac:dyDescent="0.2">
      <c r="A1614" s="125" t="s">
        <v>5144</v>
      </c>
      <c r="B1614" s="36" t="s">
        <v>371</v>
      </c>
      <c r="C1614" s="45" t="s">
        <v>37</v>
      </c>
      <c r="D1614" s="37">
        <v>41850</v>
      </c>
      <c r="E1614" s="28"/>
      <c r="F1614" s="28"/>
      <c r="G1614" s="28"/>
      <c r="H1614" s="28"/>
      <c r="I1614" s="28"/>
      <c r="J1614" s="28"/>
      <c r="K1614" s="28"/>
      <c r="L1614" s="28"/>
      <c r="M1614" s="28"/>
      <c r="N1614" s="28"/>
      <c r="O1614" s="28"/>
      <c r="P1614" s="28"/>
      <c r="Q1614" s="52"/>
      <c r="R1614" s="324"/>
      <c r="S1614" s="324"/>
      <c r="T1614" s="325"/>
      <c r="U1614" s="36"/>
      <c r="V1614" s="36"/>
      <c r="W1614" s="36"/>
      <c r="X1614" s="36"/>
      <c r="Y1614" s="36"/>
      <c r="Z1614" s="36"/>
      <c r="AA1614" s="36"/>
      <c r="AB1614" s="36"/>
      <c r="AC1614" s="36"/>
      <c r="AD1614" s="36"/>
      <c r="AE1614" s="36"/>
      <c r="AF1614" s="36"/>
      <c r="AG1614" s="100" t="s">
        <v>202</v>
      </c>
    </row>
    <row r="1615" spans="1:38" s="24" customFormat="1" ht="47.25" hidden="1" customHeight="1" x14ac:dyDescent="0.2">
      <c r="A1615" s="125" t="s">
        <v>5144</v>
      </c>
      <c r="B1615" s="36" t="s">
        <v>371</v>
      </c>
      <c r="C1615" s="45" t="s">
        <v>4546</v>
      </c>
      <c r="D1615" s="37">
        <v>41851</v>
      </c>
      <c r="E1615" s="110">
        <v>9.1666666666666674E-2</v>
      </c>
      <c r="F1615" s="31">
        <v>41851</v>
      </c>
      <c r="G1615" s="110">
        <v>9.1666666666666674E-2</v>
      </c>
      <c r="H1615" s="36">
        <v>0</v>
      </c>
      <c r="I1615" s="36">
        <v>13</v>
      </c>
      <c r="J1615" s="36"/>
      <c r="K1615" s="36"/>
      <c r="L1615" s="28" t="s">
        <v>125</v>
      </c>
      <c r="M1615" s="52" t="s">
        <v>3819</v>
      </c>
      <c r="N1615" s="36">
        <v>35</v>
      </c>
      <c r="O1615" s="36" t="s">
        <v>66</v>
      </c>
      <c r="P1615" s="28" t="s">
        <v>7595</v>
      </c>
      <c r="Q1615" s="52" t="s">
        <v>7596</v>
      </c>
      <c r="R1615" s="324">
        <v>4.0999999999999996</v>
      </c>
      <c r="S1615" s="324">
        <v>5.5</v>
      </c>
      <c r="T1615" s="325">
        <v>9.6</v>
      </c>
      <c r="U1615" s="52" t="s">
        <v>81</v>
      </c>
      <c r="V1615" s="52">
        <v>2002</v>
      </c>
      <c r="W1615" s="52" t="s">
        <v>63</v>
      </c>
      <c r="X1615" s="52"/>
      <c r="Y1615" s="57">
        <v>41351</v>
      </c>
      <c r="Z1615" s="52">
        <v>100</v>
      </c>
      <c r="AA1615" s="52">
        <v>2016</v>
      </c>
      <c r="AB1615" s="52">
        <v>0</v>
      </c>
      <c r="AC1615" s="52"/>
      <c r="AD1615" s="52" t="s">
        <v>55</v>
      </c>
      <c r="AE1615" s="36"/>
      <c r="AF1615" s="36"/>
      <c r="AG1615" s="100"/>
      <c r="AH1615" s="22"/>
      <c r="AI1615" s="22"/>
      <c r="AJ1615" s="22"/>
      <c r="AK1615" s="149"/>
      <c r="AL1615" s="150"/>
    </row>
    <row r="1616" spans="1:38" s="24" customFormat="1" ht="126" hidden="1" customHeight="1" x14ac:dyDescent="0.2">
      <c r="A1616" s="123" t="s">
        <v>7617</v>
      </c>
      <c r="B1616" s="36" t="s">
        <v>371</v>
      </c>
      <c r="C1616" s="45" t="s">
        <v>37</v>
      </c>
      <c r="D1616" s="37">
        <v>41852</v>
      </c>
      <c r="E1616" s="28"/>
      <c r="F1616" s="28"/>
      <c r="G1616" s="28"/>
      <c r="H1616" s="28"/>
      <c r="I1616" s="28"/>
      <c r="J1616" s="28"/>
      <c r="K1616" s="349"/>
      <c r="L1616" s="28"/>
      <c r="M1616" s="28"/>
      <c r="N1616" s="28"/>
      <c r="O1616" s="28"/>
      <c r="P1616" s="28"/>
      <c r="Q1616" s="52"/>
      <c r="R1616" s="324"/>
      <c r="S1616" s="324"/>
      <c r="T1616" s="325"/>
      <c r="U1616" s="36"/>
      <c r="V1616" s="36"/>
      <c r="W1616" s="36"/>
      <c r="X1616" s="36"/>
      <c r="Y1616" s="36"/>
      <c r="Z1616" s="36"/>
      <c r="AA1616" s="36"/>
      <c r="AB1616" s="36"/>
      <c r="AC1616" s="36"/>
      <c r="AD1616" s="36"/>
      <c r="AE1616" s="36"/>
      <c r="AF1616" s="36"/>
      <c r="AG1616" s="100" t="s">
        <v>202</v>
      </c>
      <c r="AH1616" s="22"/>
      <c r="AI1616" s="22"/>
      <c r="AJ1616" s="22"/>
      <c r="AK1616" s="149"/>
      <c r="AL1616" s="150"/>
    </row>
    <row r="1617" spans="1:38" s="24" customFormat="1" ht="94.5" hidden="1" customHeight="1" x14ac:dyDescent="0.2">
      <c r="A1617" s="123" t="s">
        <v>7617</v>
      </c>
      <c r="B1617" s="36" t="s">
        <v>371</v>
      </c>
      <c r="C1617" s="45" t="s">
        <v>37</v>
      </c>
      <c r="D1617" s="37">
        <v>41853</v>
      </c>
      <c r="E1617" s="28"/>
      <c r="F1617" s="28"/>
      <c r="G1617" s="28"/>
      <c r="H1617" s="28"/>
      <c r="I1617" s="28"/>
      <c r="J1617" s="28"/>
      <c r="K1617" s="28"/>
      <c r="L1617" s="28"/>
      <c r="M1617" s="28"/>
      <c r="N1617" s="28"/>
      <c r="O1617" s="28"/>
      <c r="P1617" s="28"/>
      <c r="Q1617" s="52"/>
      <c r="R1617" s="324"/>
      <c r="S1617" s="324"/>
      <c r="T1617" s="325"/>
      <c r="U1617" s="36"/>
      <c r="V1617" s="36"/>
      <c r="W1617" s="36"/>
      <c r="X1617" s="36"/>
      <c r="Y1617" s="36"/>
      <c r="Z1617" s="36"/>
      <c r="AA1617" s="36"/>
      <c r="AB1617" s="36"/>
      <c r="AC1617" s="36"/>
      <c r="AD1617" s="36"/>
      <c r="AE1617" s="36"/>
      <c r="AF1617" s="36"/>
      <c r="AG1617" s="100" t="s">
        <v>202</v>
      </c>
      <c r="AH1617" s="22"/>
      <c r="AI1617" s="22"/>
      <c r="AJ1617" s="22"/>
      <c r="AK1617" s="149"/>
      <c r="AL1617" s="150"/>
    </row>
    <row r="1618" spans="1:38" s="24" customFormat="1" ht="110.25" hidden="1" customHeight="1" x14ac:dyDescent="0.2">
      <c r="A1618" s="123" t="s">
        <v>7617</v>
      </c>
      <c r="B1618" s="36" t="s">
        <v>371</v>
      </c>
      <c r="C1618" s="45" t="s">
        <v>37</v>
      </c>
      <c r="D1618" s="37">
        <v>41854</v>
      </c>
      <c r="E1618" s="28"/>
      <c r="F1618" s="28"/>
      <c r="G1618" s="28"/>
      <c r="H1618" s="28"/>
      <c r="I1618" s="28"/>
      <c r="J1618" s="28"/>
      <c r="K1618" s="28"/>
      <c r="L1618" s="28"/>
      <c r="M1618" s="28"/>
      <c r="N1618" s="28"/>
      <c r="O1618" s="28"/>
      <c r="P1618" s="28"/>
      <c r="Q1618" s="58"/>
      <c r="R1618" s="324"/>
      <c r="S1618" s="324"/>
      <c r="T1618" s="325"/>
      <c r="U1618" s="36"/>
      <c r="V1618" s="36"/>
      <c r="W1618" s="36"/>
      <c r="X1618" s="36"/>
      <c r="Y1618" s="36"/>
      <c r="Z1618" s="36"/>
      <c r="AA1618" s="36"/>
      <c r="AB1618" s="36"/>
      <c r="AC1618" s="36"/>
      <c r="AD1618" s="36"/>
      <c r="AE1618" s="36"/>
      <c r="AF1618" s="36"/>
      <c r="AG1618" s="100" t="s">
        <v>202</v>
      </c>
      <c r="AH1618" s="22"/>
      <c r="AI1618" s="22"/>
      <c r="AJ1618" s="22"/>
      <c r="AK1618" s="149"/>
      <c r="AL1618" s="150"/>
    </row>
    <row r="1619" spans="1:38" s="24" customFormat="1" ht="126" hidden="1" customHeight="1" x14ac:dyDescent="0.2">
      <c r="A1619" s="123" t="s">
        <v>7617</v>
      </c>
      <c r="B1619" s="36" t="s">
        <v>371</v>
      </c>
      <c r="C1619" s="45" t="s">
        <v>37</v>
      </c>
      <c r="D1619" s="37">
        <v>41855</v>
      </c>
      <c r="E1619" s="28"/>
      <c r="F1619" s="28"/>
      <c r="G1619" s="28"/>
      <c r="H1619" s="28"/>
      <c r="I1619" s="28"/>
      <c r="J1619" s="28"/>
      <c r="K1619" s="28"/>
      <c r="L1619" s="28"/>
      <c r="M1619" s="28"/>
      <c r="N1619" s="28"/>
      <c r="O1619" s="28"/>
      <c r="P1619" s="28"/>
      <c r="Q1619" s="58"/>
      <c r="R1619" s="324"/>
      <c r="S1619" s="324"/>
      <c r="T1619" s="325"/>
      <c r="U1619" s="36"/>
      <c r="V1619" s="36"/>
      <c r="W1619" s="36"/>
      <c r="X1619" s="36"/>
      <c r="Y1619" s="36"/>
      <c r="Z1619" s="36"/>
      <c r="AA1619" s="36"/>
      <c r="AB1619" s="36"/>
      <c r="AC1619" s="36"/>
      <c r="AD1619" s="36"/>
      <c r="AE1619" s="36"/>
      <c r="AF1619" s="36"/>
      <c r="AG1619" s="100" t="s">
        <v>202</v>
      </c>
      <c r="AH1619" s="22"/>
      <c r="AI1619" s="22"/>
      <c r="AJ1619" s="22"/>
      <c r="AK1619" s="149"/>
      <c r="AL1619" s="150"/>
    </row>
    <row r="1620" spans="1:38" s="69" customFormat="1" ht="104.25" hidden="1" customHeight="1" x14ac:dyDescent="0.2">
      <c r="A1620" s="123" t="s">
        <v>7617</v>
      </c>
      <c r="B1620" s="36" t="s">
        <v>371</v>
      </c>
      <c r="C1620" s="45" t="s">
        <v>37</v>
      </c>
      <c r="D1620" s="37">
        <v>41856</v>
      </c>
      <c r="E1620" s="110">
        <v>0.46875</v>
      </c>
      <c r="F1620" s="31">
        <v>41856</v>
      </c>
      <c r="G1620" s="110">
        <v>0.77222222222222225</v>
      </c>
      <c r="H1620" s="110">
        <v>0.3034722222222222</v>
      </c>
      <c r="I1620" s="36">
        <v>26</v>
      </c>
      <c r="J1620" s="36" t="s">
        <v>146</v>
      </c>
      <c r="K1620" s="36" t="s">
        <v>1134</v>
      </c>
      <c r="L1620" s="28" t="s">
        <v>130</v>
      </c>
      <c r="M1620" s="28" t="s">
        <v>7526</v>
      </c>
      <c r="N1620" s="36" t="s">
        <v>103</v>
      </c>
      <c r="O1620" s="36" t="s">
        <v>66</v>
      </c>
      <c r="P1620" s="22" t="s">
        <v>7868</v>
      </c>
      <c r="Q1620" s="52" t="s">
        <v>7869</v>
      </c>
      <c r="R1620" s="324">
        <v>30</v>
      </c>
      <c r="S1620" s="324">
        <v>0.2</v>
      </c>
      <c r="T1620" s="325">
        <f>R1620+S1620</f>
        <v>30.2</v>
      </c>
      <c r="U1620" s="36" t="s">
        <v>83</v>
      </c>
      <c r="V1620" s="36">
        <v>1986</v>
      </c>
      <c r="W1620" s="36" t="s">
        <v>928</v>
      </c>
      <c r="X1620" s="36"/>
      <c r="Y1620" s="39">
        <v>41538</v>
      </c>
      <c r="Z1620" s="36">
        <v>100</v>
      </c>
      <c r="AA1620" s="36">
        <v>2014</v>
      </c>
      <c r="AB1620" s="36">
        <v>0</v>
      </c>
      <c r="AC1620" s="36"/>
      <c r="AD1620" s="36" t="s">
        <v>60</v>
      </c>
      <c r="AE1620" s="36"/>
      <c r="AF1620" s="36"/>
      <c r="AG1620" s="100"/>
      <c r="AH1620" s="22"/>
      <c r="AI1620" s="22"/>
      <c r="AJ1620" s="22"/>
    </row>
    <row r="1621" spans="1:38" s="69" customFormat="1" ht="102" hidden="1" customHeight="1" x14ac:dyDescent="0.2">
      <c r="A1621" s="123" t="s">
        <v>7617</v>
      </c>
      <c r="B1621" s="36" t="s">
        <v>371</v>
      </c>
      <c r="C1621" s="45" t="s">
        <v>37</v>
      </c>
      <c r="D1621" s="37">
        <v>41857</v>
      </c>
      <c r="E1621" s="110">
        <v>0.4375</v>
      </c>
      <c r="F1621" s="31">
        <v>41857</v>
      </c>
      <c r="G1621" s="110">
        <v>0.58333333333333337</v>
      </c>
      <c r="H1621" s="110">
        <v>0.14583333333333334</v>
      </c>
      <c r="I1621" s="36">
        <v>5</v>
      </c>
      <c r="J1621" s="36"/>
      <c r="K1621" s="36"/>
      <c r="L1621" s="28" t="s">
        <v>130</v>
      </c>
      <c r="M1621" s="28" t="s">
        <v>7870</v>
      </c>
      <c r="N1621" s="36" t="s">
        <v>103</v>
      </c>
      <c r="O1621" s="36" t="s">
        <v>64</v>
      </c>
      <c r="P1621" s="28" t="s">
        <v>7871</v>
      </c>
      <c r="Q1621" s="52" t="s">
        <v>7872</v>
      </c>
      <c r="R1621" s="324">
        <v>4.4000000000000004</v>
      </c>
      <c r="S1621" s="324"/>
      <c r="T1621" s="325">
        <v>4.4000000000000004</v>
      </c>
      <c r="U1621" s="52" t="s">
        <v>84</v>
      </c>
      <c r="V1621" s="52">
        <v>1987</v>
      </c>
      <c r="W1621" s="52" t="s">
        <v>1045</v>
      </c>
      <c r="X1621" s="52"/>
      <c r="Y1621" s="57">
        <v>41689</v>
      </c>
      <c r="Z1621" s="52">
        <v>100</v>
      </c>
      <c r="AA1621" s="52">
        <v>2015</v>
      </c>
      <c r="AB1621" s="52">
        <v>0</v>
      </c>
      <c r="AC1621" s="52"/>
      <c r="AD1621" s="52" t="s">
        <v>60</v>
      </c>
      <c r="AE1621" s="36"/>
      <c r="AF1621" s="36"/>
      <c r="AG1621" s="100"/>
      <c r="AH1621" s="22"/>
      <c r="AI1621" s="22"/>
      <c r="AJ1621" s="22"/>
    </row>
    <row r="1622" spans="1:38" ht="94.5" hidden="1" customHeight="1" x14ac:dyDescent="0.2">
      <c r="A1622" s="123" t="s">
        <v>7617</v>
      </c>
      <c r="B1622" s="36" t="s">
        <v>371</v>
      </c>
      <c r="C1622" s="45" t="s">
        <v>37</v>
      </c>
      <c r="D1622" s="37">
        <v>41858</v>
      </c>
      <c r="E1622" s="28"/>
      <c r="F1622" s="28"/>
      <c r="G1622" s="28"/>
      <c r="H1622" s="28"/>
      <c r="I1622" s="28"/>
      <c r="J1622" s="28"/>
      <c r="K1622" s="28"/>
      <c r="L1622" s="28"/>
      <c r="M1622" s="28"/>
      <c r="N1622" s="28"/>
      <c r="O1622" s="28"/>
      <c r="P1622" s="28"/>
      <c r="Q1622" s="52"/>
      <c r="R1622" s="324"/>
      <c r="S1622" s="324"/>
      <c r="T1622" s="325"/>
      <c r="U1622" s="36"/>
      <c r="V1622" s="36"/>
      <c r="W1622" s="36"/>
      <c r="X1622" s="36"/>
      <c r="Y1622" s="36"/>
      <c r="Z1622" s="36"/>
      <c r="AA1622" s="36"/>
      <c r="AB1622" s="36"/>
      <c r="AC1622" s="36"/>
      <c r="AD1622" s="36"/>
      <c r="AE1622" s="36"/>
      <c r="AF1622" s="36"/>
      <c r="AG1622" s="100" t="s">
        <v>202</v>
      </c>
    </row>
    <row r="1623" spans="1:38" ht="31.5" hidden="1" customHeight="1" x14ac:dyDescent="0.2">
      <c r="A1623" s="123" t="s">
        <v>7617</v>
      </c>
      <c r="B1623" s="36" t="s">
        <v>371</v>
      </c>
      <c r="C1623" s="45" t="s">
        <v>37</v>
      </c>
      <c r="D1623" s="37">
        <v>41859</v>
      </c>
      <c r="E1623" s="110">
        <v>0.86875000000000002</v>
      </c>
      <c r="F1623" s="31">
        <v>41859</v>
      </c>
      <c r="G1623" s="110">
        <v>0.89166666666666661</v>
      </c>
      <c r="H1623" s="110">
        <v>2.2916666666666669E-2</v>
      </c>
      <c r="I1623" s="36">
        <v>8</v>
      </c>
      <c r="J1623" s="36" t="s">
        <v>146</v>
      </c>
      <c r="K1623" s="36" t="s">
        <v>1134</v>
      </c>
      <c r="L1623" s="36" t="s">
        <v>128</v>
      </c>
      <c r="M1623" s="28" t="s">
        <v>7526</v>
      </c>
      <c r="N1623" s="36" t="s">
        <v>103</v>
      </c>
      <c r="O1623" s="36" t="s">
        <v>66</v>
      </c>
      <c r="P1623" s="28" t="s">
        <v>7868</v>
      </c>
      <c r="Q1623" s="28" t="s">
        <v>4776</v>
      </c>
      <c r="R1623" s="324">
        <v>1.02</v>
      </c>
      <c r="S1623" s="324"/>
      <c r="T1623" s="325">
        <v>1.02</v>
      </c>
      <c r="U1623" s="36" t="s">
        <v>86</v>
      </c>
      <c r="V1623" s="36">
        <v>1986</v>
      </c>
      <c r="W1623" s="36" t="s">
        <v>928</v>
      </c>
      <c r="X1623" s="36"/>
      <c r="Y1623" s="39">
        <v>41538</v>
      </c>
      <c r="Z1623" s="36">
        <v>100</v>
      </c>
      <c r="AA1623" s="36">
        <v>2014</v>
      </c>
      <c r="AB1623" s="36">
        <v>0</v>
      </c>
      <c r="AC1623" s="36"/>
      <c r="AD1623" s="36" t="s">
        <v>48</v>
      </c>
      <c r="AE1623" s="36"/>
      <c r="AF1623" s="36"/>
      <c r="AG1623" s="100"/>
    </row>
    <row r="1624" spans="1:38" ht="165.75" hidden="1" customHeight="1" x14ac:dyDescent="0.2">
      <c r="A1624" s="123" t="s">
        <v>7617</v>
      </c>
      <c r="B1624" s="36" t="s">
        <v>371</v>
      </c>
      <c r="C1624" s="45" t="s">
        <v>37</v>
      </c>
      <c r="D1624" s="37">
        <v>41859</v>
      </c>
      <c r="E1624" s="110">
        <v>0.86875000000000002</v>
      </c>
      <c r="F1624" s="31">
        <v>41859</v>
      </c>
      <c r="G1624" s="110">
        <v>0.90972222222222221</v>
      </c>
      <c r="H1624" s="110">
        <v>4.0972222222222222E-2</v>
      </c>
      <c r="I1624" s="36">
        <v>24</v>
      </c>
      <c r="J1624" s="36" t="s">
        <v>146</v>
      </c>
      <c r="K1624" s="36" t="s">
        <v>1134</v>
      </c>
      <c r="L1624" s="36" t="s">
        <v>128</v>
      </c>
      <c r="M1624" s="28" t="s">
        <v>8046</v>
      </c>
      <c r="N1624" s="36" t="s">
        <v>103</v>
      </c>
      <c r="O1624" s="36" t="s">
        <v>66</v>
      </c>
      <c r="P1624" s="28" t="s">
        <v>8047</v>
      </c>
      <c r="Q1624" s="28" t="s">
        <v>4776</v>
      </c>
      <c r="R1624" s="324">
        <v>3.18</v>
      </c>
      <c r="S1624" s="324">
        <v>0.33</v>
      </c>
      <c r="T1624" s="325">
        <v>3.5100000000000002</v>
      </c>
      <c r="U1624" s="36" t="s">
        <v>86</v>
      </c>
      <c r="V1624" s="36">
        <v>1987</v>
      </c>
      <c r="W1624" s="36" t="s">
        <v>928</v>
      </c>
      <c r="X1624" s="36"/>
      <c r="Y1624" s="39">
        <v>40528</v>
      </c>
      <c r="Z1624" s="36">
        <v>0</v>
      </c>
      <c r="AA1624" s="36"/>
      <c r="AB1624" s="36">
        <v>1</v>
      </c>
      <c r="AC1624" s="36"/>
      <c r="AD1624" s="36" t="s">
        <v>48</v>
      </c>
      <c r="AE1624" s="36"/>
      <c r="AF1624" s="36"/>
      <c r="AG1624" s="100"/>
    </row>
    <row r="1625" spans="1:38" ht="47.25" hidden="1" customHeight="1" x14ac:dyDescent="0.2">
      <c r="A1625" s="123" t="s">
        <v>7617</v>
      </c>
      <c r="B1625" s="36" t="s">
        <v>371</v>
      </c>
      <c r="C1625" s="45" t="s">
        <v>37</v>
      </c>
      <c r="D1625" s="37">
        <v>41859</v>
      </c>
      <c r="E1625" s="110">
        <v>0.93055555555555547</v>
      </c>
      <c r="F1625" s="31">
        <v>41859</v>
      </c>
      <c r="G1625" s="110">
        <v>0.93055555555555547</v>
      </c>
      <c r="H1625" s="36">
        <v>0</v>
      </c>
      <c r="I1625" s="36">
        <v>5</v>
      </c>
      <c r="J1625" s="36" t="s">
        <v>146</v>
      </c>
      <c r="K1625" s="36" t="s">
        <v>3684</v>
      </c>
      <c r="L1625" s="36" t="s">
        <v>128</v>
      </c>
      <c r="M1625" s="28" t="s">
        <v>8048</v>
      </c>
      <c r="N1625" s="36" t="s">
        <v>103</v>
      </c>
      <c r="O1625" s="36" t="s">
        <v>66</v>
      </c>
      <c r="P1625" s="28" t="s">
        <v>8049</v>
      </c>
      <c r="Q1625" s="28" t="s">
        <v>4776</v>
      </c>
      <c r="R1625" s="324">
        <v>0.23</v>
      </c>
      <c r="S1625" s="324">
        <v>0.85</v>
      </c>
      <c r="T1625" s="325">
        <v>1.08</v>
      </c>
      <c r="U1625" s="36" t="s">
        <v>86</v>
      </c>
      <c r="V1625" s="36">
        <v>2014</v>
      </c>
      <c r="W1625" s="36" t="s">
        <v>928</v>
      </c>
      <c r="X1625" s="36"/>
      <c r="Y1625" s="39">
        <v>41747</v>
      </c>
      <c r="Z1625" s="36">
        <v>100</v>
      </c>
      <c r="AA1625" s="36">
        <v>2015</v>
      </c>
      <c r="AB1625" s="36">
        <v>0</v>
      </c>
      <c r="AC1625" s="36"/>
      <c r="AD1625" s="36" t="s">
        <v>48</v>
      </c>
      <c r="AE1625" s="36"/>
      <c r="AF1625" s="265"/>
      <c r="AG1625" s="100"/>
    </row>
    <row r="1626" spans="1:38" s="3" customFormat="1" ht="94.5" hidden="1" customHeight="1" x14ac:dyDescent="0.2">
      <c r="A1626" s="123" t="s">
        <v>7617</v>
      </c>
      <c r="B1626" s="36" t="s">
        <v>371</v>
      </c>
      <c r="C1626" s="45" t="s">
        <v>37</v>
      </c>
      <c r="D1626" s="37">
        <v>41860</v>
      </c>
      <c r="E1626" s="110"/>
      <c r="F1626" s="31"/>
      <c r="G1626" s="110"/>
      <c r="H1626" s="36"/>
      <c r="I1626" s="36"/>
      <c r="J1626" s="36"/>
      <c r="K1626" s="36"/>
      <c r="L1626" s="36"/>
      <c r="M1626" s="28"/>
      <c r="N1626" s="36"/>
      <c r="O1626" s="36"/>
      <c r="P1626" s="28"/>
      <c r="Q1626" s="354"/>
      <c r="R1626" s="324"/>
      <c r="S1626" s="324"/>
      <c r="T1626" s="325"/>
      <c r="U1626" s="36"/>
      <c r="V1626" s="217"/>
      <c r="W1626" s="217"/>
      <c r="X1626" s="217"/>
      <c r="Y1626" s="217"/>
      <c r="Z1626" s="217"/>
      <c r="AA1626" s="217"/>
      <c r="AB1626" s="217"/>
      <c r="AC1626" s="217"/>
      <c r="AD1626" s="218"/>
      <c r="AE1626" s="217"/>
      <c r="AF1626" s="440"/>
      <c r="AG1626" s="100" t="s">
        <v>202</v>
      </c>
      <c r="AH1626" s="22"/>
      <c r="AI1626" s="22"/>
      <c r="AJ1626" s="22"/>
    </row>
    <row r="1627" spans="1:38" ht="204.75" hidden="1" customHeight="1" x14ac:dyDescent="0.2">
      <c r="A1627" s="123" t="s">
        <v>7617</v>
      </c>
      <c r="B1627" s="36" t="s">
        <v>371</v>
      </c>
      <c r="C1627" s="45" t="s">
        <v>37</v>
      </c>
      <c r="D1627" s="37">
        <v>41861</v>
      </c>
      <c r="E1627" s="110">
        <v>0.48958333333333331</v>
      </c>
      <c r="F1627" s="31">
        <v>41861</v>
      </c>
      <c r="G1627" s="110">
        <v>0.63541666666666663</v>
      </c>
      <c r="H1627" s="110">
        <v>0.14583333333333334</v>
      </c>
      <c r="I1627" s="36">
        <v>23</v>
      </c>
      <c r="J1627" s="36" t="s">
        <v>146</v>
      </c>
      <c r="K1627" s="36" t="s">
        <v>1134</v>
      </c>
      <c r="L1627" s="36" t="s">
        <v>128</v>
      </c>
      <c r="M1627" s="28" t="s">
        <v>8050</v>
      </c>
      <c r="N1627" s="36" t="s">
        <v>103</v>
      </c>
      <c r="O1627" s="36" t="s">
        <v>66</v>
      </c>
      <c r="P1627" s="28" t="s">
        <v>8047</v>
      </c>
      <c r="Q1627" s="28" t="s">
        <v>8051</v>
      </c>
      <c r="R1627" s="324">
        <v>10.4</v>
      </c>
      <c r="S1627" s="324"/>
      <c r="T1627" s="325">
        <v>10.4</v>
      </c>
      <c r="U1627" s="217" t="s">
        <v>75</v>
      </c>
      <c r="V1627" s="217">
        <v>1987</v>
      </c>
      <c r="W1627" s="217" t="s">
        <v>928</v>
      </c>
      <c r="X1627" s="217"/>
      <c r="Y1627" s="622">
        <v>40528</v>
      </c>
      <c r="Z1627" s="217">
        <v>0</v>
      </c>
      <c r="AA1627" s="217">
        <v>2014</v>
      </c>
      <c r="AB1627" s="217">
        <v>1</v>
      </c>
      <c r="AC1627" s="217"/>
      <c r="AD1627" s="218" t="s">
        <v>56</v>
      </c>
      <c r="AE1627" s="217"/>
      <c r="AF1627" s="440"/>
      <c r="AG1627" s="100"/>
    </row>
    <row r="1628" spans="1:38" ht="102.75" hidden="1" customHeight="1" x14ac:dyDescent="0.2">
      <c r="A1628" s="123" t="s">
        <v>7617</v>
      </c>
      <c r="B1628" s="36" t="s">
        <v>371</v>
      </c>
      <c r="C1628" s="45" t="s">
        <v>37</v>
      </c>
      <c r="D1628" s="37">
        <v>41861</v>
      </c>
      <c r="E1628" s="110">
        <v>0.84097222222222223</v>
      </c>
      <c r="F1628" s="31">
        <v>41861</v>
      </c>
      <c r="G1628" s="110">
        <v>0.87777777777777777</v>
      </c>
      <c r="H1628" s="110">
        <v>3.6805555555555557E-2</v>
      </c>
      <c r="I1628" s="36">
        <v>25</v>
      </c>
      <c r="J1628" s="36"/>
      <c r="K1628" s="36"/>
      <c r="L1628" s="36" t="s">
        <v>128</v>
      </c>
      <c r="M1628" s="28" t="s">
        <v>8052</v>
      </c>
      <c r="N1628" s="36" t="s">
        <v>103</v>
      </c>
      <c r="O1628" s="36" t="s">
        <v>64</v>
      </c>
      <c r="P1628" s="28" t="s">
        <v>8053</v>
      </c>
      <c r="Q1628" s="28" t="s">
        <v>8054</v>
      </c>
      <c r="R1628" s="324">
        <v>3.7</v>
      </c>
      <c r="S1628" s="324">
        <v>1.3</v>
      </c>
      <c r="T1628" s="325">
        <v>5</v>
      </c>
      <c r="U1628" s="36" t="s">
        <v>84</v>
      </c>
      <c r="V1628" s="217">
        <v>1988</v>
      </c>
      <c r="W1628" s="217" t="s">
        <v>1045</v>
      </c>
      <c r="X1628" s="217"/>
      <c r="Y1628" s="622">
        <v>41352</v>
      </c>
      <c r="Z1628" s="217">
        <v>100</v>
      </c>
      <c r="AA1628" s="217">
        <v>2014</v>
      </c>
      <c r="AB1628" s="217">
        <v>0</v>
      </c>
      <c r="AC1628" s="217"/>
      <c r="AD1628" s="218" t="s">
        <v>60</v>
      </c>
      <c r="AE1628" s="217"/>
      <c r="AF1628" s="440"/>
      <c r="AG1628" s="100"/>
    </row>
    <row r="1629" spans="1:38" ht="94.5" hidden="1" customHeight="1" x14ac:dyDescent="0.2">
      <c r="A1629" s="123" t="s">
        <v>7617</v>
      </c>
      <c r="B1629" s="36" t="s">
        <v>371</v>
      </c>
      <c r="C1629" s="45" t="s">
        <v>37</v>
      </c>
      <c r="D1629" s="37">
        <v>41861</v>
      </c>
      <c r="E1629" s="110">
        <v>0.95486111111111116</v>
      </c>
      <c r="F1629" s="31">
        <v>41861</v>
      </c>
      <c r="G1629" s="110">
        <v>0.96875</v>
      </c>
      <c r="H1629" s="110">
        <v>1.3888888888888888E-2</v>
      </c>
      <c r="I1629" s="36">
        <v>15</v>
      </c>
      <c r="J1629" s="36"/>
      <c r="K1629" s="36"/>
      <c r="L1629" s="36" t="s">
        <v>128</v>
      </c>
      <c r="M1629" s="28" t="s">
        <v>8052</v>
      </c>
      <c r="N1629" s="36" t="s">
        <v>103</v>
      </c>
      <c r="O1629" s="36" t="s">
        <v>66</v>
      </c>
      <c r="P1629" s="28" t="s">
        <v>8055</v>
      </c>
      <c r="Q1629" s="28" t="s">
        <v>8056</v>
      </c>
      <c r="R1629" s="324">
        <v>0.7</v>
      </c>
      <c r="S1629" s="324"/>
      <c r="T1629" s="325">
        <v>0.7</v>
      </c>
      <c r="U1629" s="36" t="s">
        <v>84</v>
      </c>
      <c r="V1629" s="217">
        <v>1987</v>
      </c>
      <c r="W1629" s="217" t="s">
        <v>928</v>
      </c>
      <c r="X1629" s="217"/>
      <c r="Y1629" s="622">
        <v>41764</v>
      </c>
      <c r="Z1629" s="217">
        <v>100</v>
      </c>
      <c r="AA1629" s="217">
        <v>2015</v>
      </c>
      <c r="AB1629" s="217">
        <v>0</v>
      </c>
      <c r="AC1629" s="217"/>
      <c r="AD1629" s="218" t="s">
        <v>60</v>
      </c>
      <c r="AE1629" s="217"/>
      <c r="AF1629" s="440"/>
      <c r="AG1629" s="100"/>
    </row>
    <row r="1630" spans="1:38" ht="204.75" hidden="1" customHeight="1" x14ac:dyDescent="0.2">
      <c r="A1630" s="123" t="s">
        <v>7617</v>
      </c>
      <c r="B1630" s="36" t="s">
        <v>371</v>
      </c>
      <c r="C1630" s="45" t="s">
        <v>4546</v>
      </c>
      <c r="D1630" s="37">
        <v>41862</v>
      </c>
      <c r="E1630" s="110">
        <v>0.39583333333333331</v>
      </c>
      <c r="F1630" s="31">
        <v>41862</v>
      </c>
      <c r="G1630" s="110">
        <v>0.44444444444444442</v>
      </c>
      <c r="H1630" s="110">
        <v>4.8611111111111112E-2</v>
      </c>
      <c r="I1630" s="36">
        <v>66</v>
      </c>
      <c r="J1630" s="36"/>
      <c r="K1630" s="36"/>
      <c r="L1630" s="36" t="s">
        <v>125</v>
      </c>
      <c r="M1630" s="28" t="s">
        <v>8144</v>
      </c>
      <c r="N1630" s="36">
        <v>110</v>
      </c>
      <c r="O1630" s="36" t="s">
        <v>63</v>
      </c>
      <c r="P1630" s="28" t="s">
        <v>8145</v>
      </c>
      <c r="Q1630" s="28" t="s">
        <v>3785</v>
      </c>
      <c r="R1630" s="1341">
        <v>27.56</v>
      </c>
      <c r="S1630" s="1341">
        <v>1.58</v>
      </c>
      <c r="T1630" s="1378">
        <v>29.14</v>
      </c>
      <c r="U1630" s="477" t="s">
        <v>77</v>
      </c>
      <c r="V1630" s="477">
        <v>1987</v>
      </c>
      <c r="W1630" s="477" t="s">
        <v>63</v>
      </c>
      <c r="X1630" s="477"/>
      <c r="Y1630" s="494">
        <v>41559</v>
      </c>
      <c r="Z1630" s="477">
        <v>100</v>
      </c>
      <c r="AA1630" s="477">
        <v>2014</v>
      </c>
      <c r="AB1630" s="477">
        <v>0</v>
      </c>
      <c r="AC1630" s="477"/>
      <c r="AD1630" s="215" t="s">
        <v>55</v>
      </c>
      <c r="AE1630" s="217"/>
      <c r="AF1630" s="440"/>
      <c r="AG1630" s="100"/>
    </row>
    <row r="1631" spans="1:38" ht="141.75" hidden="1" customHeight="1" x14ac:dyDescent="0.2">
      <c r="A1631" s="123" t="s">
        <v>7617</v>
      </c>
      <c r="B1631" s="36" t="s">
        <v>371</v>
      </c>
      <c r="C1631" s="36" t="s">
        <v>37</v>
      </c>
      <c r="D1631" s="37">
        <v>41863</v>
      </c>
      <c r="E1631" s="28"/>
      <c r="F1631" s="28"/>
      <c r="G1631" s="28"/>
      <c r="H1631" s="28"/>
      <c r="I1631" s="28"/>
      <c r="J1631" s="28"/>
      <c r="K1631" s="28"/>
      <c r="L1631" s="28"/>
      <c r="M1631" s="28"/>
      <c r="N1631" s="28"/>
      <c r="O1631" s="28"/>
      <c r="P1631" s="28"/>
      <c r="Q1631" s="52"/>
      <c r="R1631" s="324"/>
      <c r="S1631" s="324"/>
      <c r="T1631" s="325"/>
      <c r="U1631" s="36"/>
      <c r="V1631" s="217"/>
      <c r="W1631" s="217"/>
      <c r="X1631" s="217"/>
      <c r="Y1631" s="217"/>
      <c r="Z1631" s="217"/>
      <c r="AA1631" s="217"/>
      <c r="AB1631" s="217"/>
      <c r="AC1631" s="217"/>
      <c r="AD1631" s="218"/>
      <c r="AE1631" s="217"/>
      <c r="AF1631" s="440"/>
      <c r="AG1631" s="100" t="s">
        <v>202</v>
      </c>
    </row>
    <row r="1632" spans="1:38" ht="126" hidden="1" customHeight="1" x14ac:dyDescent="0.2">
      <c r="A1632" s="123" t="s">
        <v>7617</v>
      </c>
      <c r="B1632" s="36" t="s">
        <v>371</v>
      </c>
      <c r="C1632" s="36" t="s">
        <v>37</v>
      </c>
      <c r="D1632" s="37">
        <v>41864</v>
      </c>
      <c r="E1632" s="110">
        <v>0.6791666666666667</v>
      </c>
      <c r="F1632" s="31">
        <v>41864</v>
      </c>
      <c r="G1632" s="110">
        <v>0.68263888888888891</v>
      </c>
      <c r="H1632" s="110">
        <v>3.472222222222222E-3</v>
      </c>
      <c r="I1632" s="36">
        <v>69</v>
      </c>
      <c r="J1632" s="36"/>
      <c r="K1632" s="36"/>
      <c r="L1632" s="36" t="s">
        <v>130</v>
      </c>
      <c r="M1632" s="28" t="s">
        <v>8146</v>
      </c>
      <c r="N1632" s="36" t="s">
        <v>103</v>
      </c>
      <c r="O1632" s="36" t="s">
        <v>64</v>
      </c>
      <c r="P1632" s="28" t="s">
        <v>8147</v>
      </c>
      <c r="Q1632" s="28" t="s">
        <v>8148</v>
      </c>
      <c r="R1632" s="324">
        <v>1.2</v>
      </c>
      <c r="S1632" s="324">
        <v>3.3</v>
      </c>
      <c r="T1632" s="325">
        <f>R1632+S1632</f>
        <v>4.5</v>
      </c>
      <c r="U1632" s="52" t="s">
        <v>77</v>
      </c>
      <c r="V1632" s="477">
        <v>2013</v>
      </c>
      <c r="W1632" s="477" t="s">
        <v>1045</v>
      </c>
      <c r="X1632" s="477"/>
      <c r="Y1632" s="837" t="s">
        <v>6034</v>
      </c>
      <c r="Z1632" s="477">
        <v>100</v>
      </c>
      <c r="AA1632" s="477">
        <v>2015</v>
      </c>
      <c r="AB1632" s="477">
        <v>0</v>
      </c>
      <c r="AC1632" s="477"/>
      <c r="AD1632" s="215" t="s">
        <v>61</v>
      </c>
      <c r="AE1632" s="217"/>
      <c r="AF1632" s="440"/>
      <c r="AG1632" s="100"/>
    </row>
    <row r="1633" spans="1:36" ht="189" hidden="1" customHeight="1" x14ac:dyDescent="0.2">
      <c r="A1633" s="123" t="s">
        <v>7617</v>
      </c>
      <c r="B1633" s="36" t="s">
        <v>371</v>
      </c>
      <c r="C1633" s="36" t="s">
        <v>37</v>
      </c>
      <c r="D1633" s="37">
        <v>41865</v>
      </c>
      <c r="E1633" s="28"/>
      <c r="F1633" s="28"/>
      <c r="G1633" s="28"/>
      <c r="H1633" s="28"/>
      <c r="I1633" s="28"/>
      <c r="J1633" s="28"/>
      <c r="K1633" s="28"/>
      <c r="L1633" s="28"/>
      <c r="M1633" s="28"/>
      <c r="N1633" s="28"/>
      <c r="O1633" s="28"/>
      <c r="P1633" s="28"/>
      <c r="Q1633" s="52"/>
      <c r="R1633" s="324"/>
      <c r="S1633" s="324"/>
      <c r="T1633" s="325"/>
      <c r="U1633" s="162"/>
      <c r="V1633" s="162"/>
      <c r="W1633" s="162"/>
      <c r="X1633" s="162"/>
      <c r="Y1633" s="162"/>
      <c r="Z1633" s="162"/>
      <c r="AA1633" s="162"/>
      <c r="AB1633" s="162"/>
      <c r="AC1633" s="162"/>
      <c r="AD1633" s="162"/>
      <c r="AE1633" s="162"/>
      <c r="AF1633" s="162"/>
      <c r="AG1633" s="100" t="s">
        <v>202</v>
      </c>
    </row>
    <row r="1634" spans="1:36" ht="31.5" hidden="1" customHeight="1" x14ac:dyDescent="0.2">
      <c r="A1634" s="123" t="s">
        <v>7617</v>
      </c>
      <c r="B1634" s="36" t="s">
        <v>371</v>
      </c>
      <c r="C1634" s="36" t="s">
        <v>37</v>
      </c>
      <c r="D1634" s="37">
        <v>41866</v>
      </c>
      <c r="E1634" s="28"/>
      <c r="F1634" s="28"/>
      <c r="G1634" s="28"/>
      <c r="H1634" s="28"/>
      <c r="I1634" s="28"/>
      <c r="J1634" s="28"/>
      <c r="K1634" s="28"/>
      <c r="L1634" s="28"/>
      <c r="M1634" s="28"/>
      <c r="N1634" s="28"/>
      <c r="O1634" s="28"/>
      <c r="P1634" s="28"/>
      <c r="Q1634" s="52"/>
      <c r="R1634" s="324"/>
      <c r="S1634" s="324"/>
      <c r="T1634" s="325"/>
      <c r="U1634" s="36"/>
      <c r="V1634" s="36"/>
      <c r="W1634" s="36"/>
      <c r="X1634" s="36"/>
      <c r="Y1634" s="36"/>
      <c r="Z1634" s="36"/>
      <c r="AA1634" s="36"/>
      <c r="AB1634" s="36"/>
      <c r="AC1634" s="36"/>
      <c r="AD1634" s="36"/>
      <c r="AE1634" s="36"/>
      <c r="AF1634" s="36"/>
      <c r="AG1634" s="100" t="s">
        <v>202</v>
      </c>
    </row>
    <row r="1635" spans="1:36" ht="31.5" hidden="1" customHeight="1" x14ac:dyDescent="0.2">
      <c r="A1635" s="123" t="s">
        <v>7617</v>
      </c>
      <c r="B1635" s="36" t="s">
        <v>371</v>
      </c>
      <c r="C1635" s="36" t="s">
        <v>37</v>
      </c>
      <c r="D1635" s="37">
        <v>41867</v>
      </c>
      <c r="E1635" s="28"/>
      <c r="F1635" s="28"/>
      <c r="G1635" s="28"/>
      <c r="H1635" s="28"/>
      <c r="I1635" s="28"/>
      <c r="J1635" s="28"/>
      <c r="K1635" s="28"/>
      <c r="L1635" s="28"/>
      <c r="M1635" s="28"/>
      <c r="N1635" s="28"/>
      <c r="O1635" s="28"/>
      <c r="P1635" s="28"/>
      <c r="Q1635" s="52"/>
      <c r="R1635" s="324"/>
      <c r="S1635" s="324"/>
      <c r="T1635" s="325"/>
      <c r="U1635" s="36"/>
      <c r="V1635" s="36"/>
      <c r="W1635" s="36"/>
      <c r="X1635" s="36"/>
      <c r="Y1635" s="36"/>
      <c r="Z1635" s="36"/>
      <c r="AA1635" s="36"/>
      <c r="AB1635" s="36"/>
      <c r="AC1635" s="36"/>
      <c r="AD1635" s="36"/>
      <c r="AE1635" s="36"/>
      <c r="AF1635" s="36"/>
      <c r="AG1635" s="100" t="s">
        <v>202</v>
      </c>
    </row>
    <row r="1636" spans="1:36" ht="86.25" hidden="1" customHeight="1" x14ac:dyDescent="0.2">
      <c r="A1636" s="123" t="s">
        <v>7617</v>
      </c>
      <c r="B1636" s="36" t="s">
        <v>371</v>
      </c>
      <c r="C1636" s="36" t="s">
        <v>37</v>
      </c>
      <c r="D1636" s="37">
        <v>41868</v>
      </c>
      <c r="E1636" s="28"/>
      <c r="F1636" s="28"/>
      <c r="G1636" s="28"/>
      <c r="H1636" s="28"/>
      <c r="I1636" s="28"/>
      <c r="J1636" s="28"/>
      <c r="K1636" s="28"/>
      <c r="L1636" s="28"/>
      <c r="M1636" s="28"/>
      <c r="N1636" s="28"/>
      <c r="O1636" s="28"/>
      <c r="P1636" s="28"/>
      <c r="Q1636" s="52"/>
      <c r="R1636" s="324"/>
      <c r="S1636" s="324"/>
      <c r="T1636" s="325"/>
      <c r="U1636" s="36"/>
      <c r="V1636" s="36"/>
      <c r="W1636" s="36"/>
      <c r="X1636" s="36"/>
      <c r="Y1636" s="36"/>
      <c r="Z1636" s="36"/>
      <c r="AA1636" s="36"/>
      <c r="AB1636" s="36"/>
      <c r="AC1636" s="36"/>
      <c r="AD1636" s="36"/>
      <c r="AE1636" s="36"/>
      <c r="AF1636" s="36"/>
      <c r="AG1636" s="100" t="s">
        <v>202</v>
      </c>
    </row>
    <row r="1637" spans="1:36" ht="15" hidden="1" customHeight="1" x14ac:dyDescent="0.2">
      <c r="A1637" s="123" t="s">
        <v>7617</v>
      </c>
      <c r="B1637" s="36" t="s">
        <v>371</v>
      </c>
      <c r="C1637" s="36" t="s">
        <v>37</v>
      </c>
      <c r="D1637" s="37">
        <v>41869</v>
      </c>
      <c r="E1637" s="28"/>
      <c r="F1637" s="28"/>
      <c r="G1637" s="28"/>
      <c r="H1637" s="28"/>
      <c r="I1637" s="28"/>
      <c r="J1637" s="28"/>
      <c r="K1637" s="28"/>
      <c r="L1637" s="28"/>
      <c r="M1637" s="28"/>
      <c r="N1637" s="28"/>
      <c r="O1637" s="28"/>
      <c r="P1637" s="28"/>
      <c r="Q1637" s="52"/>
      <c r="R1637" s="324"/>
      <c r="S1637" s="324"/>
      <c r="T1637" s="325"/>
      <c r="U1637" s="36"/>
      <c r="V1637" s="36"/>
      <c r="W1637" s="36"/>
      <c r="X1637" s="36"/>
      <c r="Y1637" s="36"/>
      <c r="Z1637" s="36"/>
      <c r="AA1637" s="36"/>
      <c r="AB1637" s="36"/>
      <c r="AC1637" s="36"/>
      <c r="AD1637" s="36"/>
      <c r="AE1637" s="36"/>
      <c r="AF1637" s="36"/>
      <c r="AG1637" s="100" t="s">
        <v>202</v>
      </c>
    </row>
    <row r="1638" spans="1:36" ht="15" hidden="1" customHeight="1" x14ac:dyDescent="0.2">
      <c r="A1638" s="123" t="s">
        <v>7617</v>
      </c>
      <c r="B1638" s="36" t="s">
        <v>371</v>
      </c>
      <c r="C1638" s="36" t="s">
        <v>37</v>
      </c>
      <c r="D1638" s="37">
        <v>41870</v>
      </c>
      <c r="E1638" s="28"/>
      <c r="F1638" s="28"/>
      <c r="G1638" s="28"/>
      <c r="H1638" s="28"/>
      <c r="I1638" s="28"/>
      <c r="J1638" s="28"/>
      <c r="K1638" s="28"/>
      <c r="L1638" s="28"/>
      <c r="M1638" s="28"/>
      <c r="N1638" s="28"/>
      <c r="O1638" s="28"/>
      <c r="P1638" s="28"/>
      <c r="Q1638" s="52"/>
      <c r="R1638" s="324"/>
      <c r="S1638" s="324"/>
      <c r="T1638" s="325"/>
      <c r="U1638" s="36"/>
      <c r="V1638" s="36"/>
      <c r="W1638" s="36"/>
      <c r="X1638" s="36"/>
      <c r="Y1638" s="36"/>
      <c r="Z1638" s="36"/>
      <c r="AA1638" s="36"/>
      <c r="AB1638" s="36"/>
      <c r="AC1638" s="36"/>
      <c r="AD1638" s="36"/>
      <c r="AE1638" s="36"/>
      <c r="AF1638" s="36"/>
      <c r="AG1638" s="100" t="s">
        <v>202</v>
      </c>
    </row>
    <row r="1639" spans="1:36" ht="409.5" hidden="1" customHeight="1" x14ac:dyDescent="0.2">
      <c r="A1639" s="123" t="s">
        <v>7617</v>
      </c>
      <c r="B1639" s="36" t="s">
        <v>371</v>
      </c>
      <c r="C1639" s="36" t="s">
        <v>37</v>
      </c>
      <c r="D1639" s="37">
        <v>41871</v>
      </c>
      <c r="E1639" s="28"/>
      <c r="F1639" s="28"/>
      <c r="G1639" s="28"/>
      <c r="H1639" s="28"/>
      <c r="I1639" s="28"/>
      <c r="J1639" s="28"/>
      <c r="K1639" s="28"/>
      <c r="L1639" s="28"/>
      <c r="M1639" s="28"/>
      <c r="N1639" s="28"/>
      <c r="O1639" s="28"/>
      <c r="P1639" s="28"/>
      <c r="Q1639" s="52"/>
      <c r="R1639" s="324"/>
      <c r="S1639" s="324"/>
      <c r="T1639" s="325"/>
      <c r="U1639" s="36"/>
      <c r="V1639" s="36"/>
      <c r="W1639" s="36"/>
      <c r="X1639" s="36"/>
      <c r="Y1639" s="36"/>
      <c r="Z1639" s="36"/>
      <c r="AA1639" s="36"/>
      <c r="AB1639" s="36"/>
      <c r="AC1639" s="36"/>
      <c r="AD1639" s="36"/>
      <c r="AE1639" s="36"/>
      <c r="AF1639" s="36"/>
      <c r="AG1639" s="100" t="s">
        <v>202</v>
      </c>
    </row>
    <row r="1640" spans="1:36" ht="330.75" hidden="1" customHeight="1" x14ac:dyDescent="0.2">
      <c r="A1640" s="123" t="s">
        <v>7617</v>
      </c>
      <c r="B1640" s="36" t="s">
        <v>371</v>
      </c>
      <c r="C1640" s="36" t="s">
        <v>37</v>
      </c>
      <c r="D1640" s="37">
        <v>41872</v>
      </c>
      <c r="E1640" s="28"/>
      <c r="F1640" s="28"/>
      <c r="G1640" s="28"/>
      <c r="H1640" s="28"/>
      <c r="I1640" s="28"/>
      <c r="J1640" s="28"/>
      <c r="K1640" s="28"/>
      <c r="L1640" s="28"/>
      <c r="M1640" s="28"/>
      <c r="N1640" s="28"/>
      <c r="O1640" s="28"/>
      <c r="P1640" s="28"/>
      <c r="Q1640" s="52"/>
      <c r="R1640" s="324"/>
      <c r="S1640" s="324"/>
      <c r="T1640" s="325"/>
      <c r="U1640" s="36"/>
      <c r="V1640" s="36"/>
      <c r="W1640" s="36"/>
      <c r="X1640" s="36"/>
      <c r="Y1640" s="36"/>
      <c r="Z1640" s="36"/>
      <c r="AA1640" s="36"/>
      <c r="AB1640" s="36"/>
      <c r="AC1640" s="36"/>
      <c r="AD1640" s="36"/>
      <c r="AE1640" s="36"/>
      <c r="AF1640" s="36"/>
      <c r="AG1640" s="100" t="s">
        <v>202</v>
      </c>
    </row>
    <row r="1641" spans="1:36" ht="40.5" hidden="1" customHeight="1" x14ac:dyDescent="0.2">
      <c r="A1641" s="123" t="s">
        <v>7617</v>
      </c>
      <c r="B1641" s="36" t="s">
        <v>371</v>
      </c>
      <c r="C1641" s="36" t="s">
        <v>37</v>
      </c>
      <c r="D1641" s="37">
        <v>41873</v>
      </c>
      <c r="E1641" s="110">
        <v>0.44722222222222219</v>
      </c>
      <c r="F1641" s="31">
        <v>41873</v>
      </c>
      <c r="G1641" s="110">
        <v>0.45833333333333331</v>
      </c>
      <c r="H1641" s="110">
        <v>1.1111111111111112E-2</v>
      </c>
      <c r="I1641" s="36">
        <v>9</v>
      </c>
      <c r="J1641" s="36"/>
      <c r="K1641" s="36"/>
      <c r="L1641" s="36" t="s">
        <v>130</v>
      </c>
      <c r="M1641" s="28" t="s">
        <v>8443</v>
      </c>
      <c r="N1641" s="36" t="s">
        <v>103</v>
      </c>
      <c r="O1641" s="36" t="s">
        <v>64</v>
      </c>
      <c r="P1641" s="28" t="s">
        <v>8444</v>
      </c>
      <c r="Q1641" s="28" t="s">
        <v>8445</v>
      </c>
      <c r="R1641" s="324">
        <v>0.5</v>
      </c>
      <c r="S1641" s="324"/>
      <c r="T1641" s="325">
        <v>0.5</v>
      </c>
      <c r="U1641" s="36" t="s">
        <v>77</v>
      </c>
      <c r="V1641" s="36">
        <v>2007</v>
      </c>
      <c r="W1641" s="36" t="s">
        <v>1045</v>
      </c>
      <c r="X1641" s="36"/>
      <c r="Y1641" s="39">
        <v>41349</v>
      </c>
      <c r="Z1641" s="36">
        <v>0</v>
      </c>
      <c r="AA1641" s="36">
        <v>2015</v>
      </c>
      <c r="AB1641" s="36">
        <v>1</v>
      </c>
      <c r="AC1641" s="36"/>
      <c r="AD1641" s="36" t="s">
        <v>61</v>
      </c>
      <c r="AE1641" s="36"/>
      <c r="AF1641" s="36"/>
      <c r="AG1641" s="100"/>
    </row>
    <row r="1642" spans="1:36" ht="173.25" hidden="1" customHeight="1" x14ac:dyDescent="0.2">
      <c r="A1642" s="123" t="s">
        <v>7617</v>
      </c>
      <c r="B1642" s="36" t="s">
        <v>371</v>
      </c>
      <c r="C1642" s="36" t="s">
        <v>37</v>
      </c>
      <c r="D1642" s="37">
        <v>41874</v>
      </c>
      <c r="E1642" s="28"/>
      <c r="F1642" s="28"/>
      <c r="G1642" s="28"/>
      <c r="H1642" s="28"/>
      <c r="I1642" s="28"/>
      <c r="J1642" s="28"/>
      <c r="K1642" s="28"/>
      <c r="L1642" s="28"/>
      <c r="M1642" s="28"/>
      <c r="N1642" s="28"/>
      <c r="O1642" s="28"/>
      <c r="P1642" s="28"/>
      <c r="Q1642" s="52"/>
      <c r="R1642" s="324"/>
      <c r="S1642" s="324"/>
      <c r="T1642" s="325"/>
      <c r="U1642" s="36"/>
      <c r="V1642" s="36"/>
      <c r="W1642" s="36"/>
      <c r="X1642" s="36"/>
      <c r="Y1642" s="36"/>
      <c r="Z1642" s="36"/>
      <c r="AA1642" s="36"/>
      <c r="AB1642" s="36"/>
      <c r="AC1642" s="36"/>
      <c r="AD1642" s="36"/>
      <c r="AE1642" s="36"/>
      <c r="AF1642" s="36"/>
      <c r="AG1642" s="100" t="s">
        <v>202</v>
      </c>
    </row>
    <row r="1643" spans="1:36" ht="267.75" hidden="1" customHeight="1" x14ac:dyDescent="0.2">
      <c r="A1643" s="123" t="s">
        <v>7617</v>
      </c>
      <c r="B1643" s="36" t="s">
        <v>371</v>
      </c>
      <c r="C1643" s="36" t="s">
        <v>37</v>
      </c>
      <c r="D1643" s="37">
        <v>41875</v>
      </c>
      <c r="E1643" s="28"/>
      <c r="F1643" s="28"/>
      <c r="G1643" s="28"/>
      <c r="H1643" s="28"/>
      <c r="I1643" s="28"/>
      <c r="J1643" s="28"/>
      <c r="K1643" s="28"/>
      <c r="L1643" s="28"/>
      <c r="M1643" s="28"/>
      <c r="N1643" s="28"/>
      <c r="O1643" s="28"/>
      <c r="P1643" s="28"/>
      <c r="Q1643" s="52"/>
      <c r="R1643" s="324"/>
      <c r="S1643" s="324"/>
      <c r="T1643" s="325"/>
      <c r="U1643" s="36"/>
      <c r="V1643" s="36"/>
      <c r="W1643" s="36"/>
      <c r="X1643" s="36"/>
      <c r="Y1643" s="36"/>
      <c r="Z1643" s="36"/>
      <c r="AA1643" s="36"/>
      <c r="AB1643" s="36"/>
      <c r="AC1643" s="36"/>
      <c r="AD1643" s="36"/>
      <c r="AE1643" s="36"/>
      <c r="AF1643" s="36"/>
      <c r="AG1643" s="100" t="s">
        <v>202</v>
      </c>
    </row>
    <row r="1644" spans="1:36" ht="110.25" hidden="1" customHeight="1" x14ac:dyDescent="0.2">
      <c r="A1644" s="125" t="s">
        <v>7617</v>
      </c>
      <c r="B1644" s="36" t="s">
        <v>371</v>
      </c>
      <c r="C1644" s="36" t="s">
        <v>37</v>
      </c>
      <c r="D1644" s="37">
        <v>41876</v>
      </c>
      <c r="E1644" s="28"/>
      <c r="F1644" s="28"/>
      <c r="G1644" s="28"/>
      <c r="H1644" s="28"/>
      <c r="I1644" s="28"/>
      <c r="J1644" s="28"/>
      <c r="K1644" s="28"/>
      <c r="L1644" s="28"/>
      <c r="M1644" s="28"/>
      <c r="N1644" s="28"/>
      <c r="O1644" s="28"/>
      <c r="P1644" s="28"/>
      <c r="Q1644" s="52"/>
      <c r="R1644" s="324"/>
      <c r="S1644" s="324"/>
      <c r="T1644" s="325"/>
      <c r="U1644" s="36"/>
      <c r="V1644" s="36"/>
      <c r="W1644" s="36"/>
      <c r="X1644" s="36"/>
      <c r="Y1644" s="36"/>
      <c r="Z1644" s="36"/>
      <c r="AA1644" s="36"/>
      <c r="AB1644" s="36"/>
      <c r="AC1644" s="36"/>
      <c r="AD1644" s="36"/>
      <c r="AE1644" s="36"/>
      <c r="AF1644" s="36"/>
      <c r="AG1644" s="100" t="s">
        <v>202</v>
      </c>
    </row>
    <row r="1645" spans="1:36" s="75" customFormat="1" ht="110.25" hidden="1" customHeight="1" x14ac:dyDescent="0.2">
      <c r="A1645" s="125" t="s">
        <v>7617</v>
      </c>
      <c r="B1645" s="36" t="s">
        <v>371</v>
      </c>
      <c r="C1645" s="36" t="s">
        <v>37</v>
      </c>
      <c r="D1645" s="37">
        <v>41877</v>
      </c>
      <c r="E1645" s="28"/>
      <c r="F1645" s="28"/>
      <c r="G1645" s="28"/>
      <c r="H1645" s="28"/>
      <c r="I1645" s="28"/>
      <c r="J1645" s="28"/>
      <c r="K1645" s="28"/>
      <c r="L1645" s="28"/>
      <c r="M1645" s="28"/>
      <c r="N1645" s="28"/>
      <c r="O1645" s="28"/>
      <c r="P1645" s="28"/>
      <c r="Q1645" s="52"/>
      <c r="R1645" s="324"/>
      <c r="S1645" s="324"/>
      <c r="T1645" s="325"/>
      <c r="U1645" s="36"/>
      <c r="V1645" s="36"/>
      <c r="W1645" s="36"/>
      <c r="X1645" s="36"/>
      <c r="Y1645" s="36"/>
      <c r="Z1645" s="36"/>
      <c r="AA1645" s="36"/>
      <c r="AB1645" s="36"/>
      <c r="AC1645" s="36"/>
      <c r="AD1645" s="36"/>
      <c r="AE1645" s="36"/>
      <c r="AF1645" s="36"/>
      <c r="AG1645" s="100" t="s">
        <v>202</v>
      </c>
      <c r="AH1645" s="22"/>
      <c r="AI1645" s="22"/>
      <c r="AJ1645" s="22"/>
    </row>
    <row r="1646" spans="1:36" s="75" customFormat="1" ht="110.25" hidden="1" customHeight="1" x14ac:dyDescent="0.2">
      <c r="A1646" s="125" t="s">
        <v>7617</v>
      </c>
      <c r="B1646" s="36" t="s">
        <v>371</v>
      </c>
      <c r="C1646" s="36" t="s">
        <v>37</v>
      </c>
      <c r="D1646" s="37">
        <v>41878</v>
      </c>
      <c r="E1646" s="28"/>
      <c r="F1646" s="28"/>
      <c r="G1646" s="28"/>
      <c r="H1646" s="28"/>
      <c r="I1646" s="28"/>
      <c r="J1646" s="28"/>
      <c r="K1646" s="28"/>
      <c r="L1646" s="28"/>
      <c r="M1646" s="28"/>
      <c r="N1646" s="28"/>
      <c r="O1646" s="28"/>
      <c r="P1646" s="28"/>
      <c r="Q1646" s="52"/>
      <c r="R1646" s="324"/>
      <c r="S1646" s="324"/>
      <c r="T1646" s="325"/>
      <c r="U1646" s="36"/>
      <c r="V1646" s="36"/>
      <c r="W1646" s="36"/>
      <c r="X1646" s="36"/>
      <c r="Y1646" s="36"/>
      <c r="Z1646" s="36"/>
      <c r="AA1646" s="36"/>
      <c r="AB1646" s="36"/>
      <c r="AC1646" s="36"/>
      <c r="AD1646" s="36"/>
      <c r="AE1646" s="36"/>
      <c r="AF1646" s="36"/>
      <c r="AG1646" s="100" t="s">
        <v>202</v>
      </c>
      <c r="AH1646" s="369"/>
      <c r="AI1646" s="22"/>
      <c r="AJ1646" s="22"/>
    </row>
    <row r="1647" spans="1:36" s="75" customFormat="1" ht="31.5" hidden="1" customHeight="1" x14ac:dyDescent="0.2">
      <c r="A1647" s="125" t="s">
        <v>7617</v>
      </c>
      <c r="B1647" s="36" t="s">
        <v>371</v>
      </c>
      <c r="C1647" s="36" t="s">
        <v>37</v>
      </c>
      <c r="D1647" s="37">
        <v>41879</v>
      </c>
      <c r="E1647" s="28"/>
      <c r="F1647" s="28"/>
      <c r="G1647" s="28"/>
      <c r="H1647" s="28"/>
      <c r="I1647" s="28"/>
      <c r="J1647" s="28"/>
      <c r="K1647" s="28"/>
      <c r="L1647" s="28"/>
      <c r="M1647" s="28"/>
      <c r="N1647" s="28"/>
      <c r="O1647" s="28"/>
      <c r="P1647" s="28"/>
      <c r="Q1647" s="52"/>
      <c r="R1647" s="324"/>
      <c r="S1647" s="324"/>
      <c r="T1647" s="325"/>
      <c r="U1647" s="36"/>
      <c r="V1647" s="36"/>
      <c r="W1647" s="36"/>
      <c r="X1647" s="36"/>
      <c r="Y1647" s="36"/>
      <c r="Z1647" s="36"/>
      <c r="AA1647" s="36"/>
      <c r="AB1647" s="36"/>
      <c r="AC1647" s="36"/>
      <c r="AD1647" s="36"/>
      <c r="AE1647" s="36"/>
      <c r="AF1647" s="36"/>
      <c r="AG1647" s="680" t="s">
        <v>202</v>
      </c>
      <c r="AH1647" s="369"/>
      <c r="AI1647" s="22"/>
      <c r="AJ1647" s="22"/>
    </row>
    <row r="1648" spans="1:36" ht="63" hidden="1" customHeight="1" x14ac:dyDescent="0.2">
      <c r="A1648" s="125" t="s">
        <v>7617</v>
      </c>
      <c r="B1648" s="36" t="s">
        <v>371</v>
      </c>
      <c r="C1648" s="178" t="s">
        <v>37</v>
      </c>
      <c r="D1648" s="37">
        <v>41880</v>
      </c>
      <c r="E1648" s="395"/>
      <c r="F1648" s="28"/>
      <c r="G1648" s="395"/>
      <c r="H1648" s="395"/>
      <c r="I1648" s="395"/>
      <c r="J1648" s="395"/>
      <c r="K1648" s="395"/>
      <c r="L1648" s="395"/>
      <c r="M1648" s="395"/>
      <c r="N1648" s="395"/>
      <c r="O1648" s="395"/>
      <c r="P1648" s="395"/>
      <c r="Q1648" s="52"/>
      <c r="R1648" s="667"/>
      <c r="S1648" s="667"/>
      <c r="T1648" s="962"/>
      <c r="U1648" s="218"/>
      <c r="V1648" s="218"/>
      <c r="W1648" s="218"/>
      <c r="X1648" s="218"/>
      <c r="Y1648" s="218"/>
      <c r="Z1648" s="218"/>
      <c r="AA1648" s="218"/>
      <c r="AB1648" s="218"/>
      <c r="AC1648" s="218"/>
      <c r="AD1648" s="36"/>
      <c r="AE1648" s="218"/>
      <c r="AF1648" s="218"/>
      <c r="AG1648" s="100" t="s">
        <v>202</v>
      </c>
    </row>
    <row r="1649" spans="1:38" ht="47.25" hidden="1" customHeight="1" x14ac:dyDescent="0.2">
      <c r="A1649" s="125" t="s">
        <v>7617</v>
      </c>
      <c r="B1649" s="36" t="s">
        <v>371</v>
      </c>
      <c r="C1649" s="36" t="s">
        <v>37</v>
      </c>
      <c r="D1649" s="37">
        <v>41881</v>
      </c>
      <c r="E1649" s="1516">
        <v>0.51736111111111105</v>
      </c>
      <c r="F1649" s="31">
        <v>41881</v>
      </c>
      <c r="G1649" s="1516">
        <v>0.52083333333333337</v>
      </c>
      <c r="H1649" s="110">
        <v>3.472222222222222E-3</v>
      </c>
      <c r="I1649" s="36">
        <v>124</v>
      </c>
      <c r="J1649" s="216" t="s">
        <v>178</v>
      </c>
      <c r="K1649" s="350" t="s">
        <v>132</v>
      </c>
      <c r="L1649" s="36" t="s">
        <v>128</v>
      </c>
      <c r="M1649" s="28" t="s">
        <v>8668</v>
      </c>
      <c r="N1649" s="36">
        <v>35</v>
      </c>
      <c r="O1649" s="36" t="s">
        <v>66</v>
      </c>
      <c r="P1649" s="28" t="s">
        <v>8669</v>
      </c>
      <c r="Q1649" s="28" t="s">
        <v>4776</v>
      </c>
      <c r="R1649" s="324">
        <v>1.35</v>
      </c>
      <c r="S1649" s="324">
        <v>5.57</v>
      </c>
      <c r="T1649" s="325">
        <v>6.92</v>
      </c>
      <c r="U1649" s="216" t="s">
        <v>86</v>
      </c>
      <c r="V1649" s="216">
        <v>1988</v>
      </c>
      <c r="W1649" s="216" t="s">
        <v>6964</v>
      </c>
      <c r="X1649" s="216"/>
      <c r="Y1649" s="438">
        <v>41538</v>
      </c>
      <c r="Z1649" s="216">
        <v>100</v>
      </c>
      <c r="AA1649" s="216">
        <v>2014</v>
      </c>
      <c r="AB1649" s="216">
        <v>0</v>
      </c>
      <c r="AC1649" s="216"/>
      <c r="AD1649" s="42" t="s">
        <v>48</v>
      </c>
      <c r="AE1649" s="216"/>
      <c r="AF1649" s="216"/>
      <c r="AG1649" s="100"/>
    </row>
    <row r="1650" spans="1:38" ht="78.75" hidden="1" customHeight="1" x14ac:dyDescent="0.2">
      <c r="A1650" s="125" t="s">
        <v>7617</v>
      </c>
      <c r="B1650" s="36" t="s">
        <v>371</v>
      </c>
      <c r="C1650" s="36" t="s">
        <v>37</v>
      </c>
      <c r="D1650" s="37">
        <v>41881</v>
      </c>
      <c r="E1650" s="1516">
        <v>0.52708333333333335</v>
      </c>
      <c r="F1650" s="31">
        <v>41881</v>
      </c>
      <c r="G1650" s="1516">
        <v>0.53055555555555556</v>
      </c>
      <c r="H1650" s="110">
        <v>3.472222222222222E-3</v>
      </c>
      <c r="I1650" s="36">
        <v>114</v>
      </c>
      <c r="J1650" s="216" t="s">
        <v>146</v>
      </c>
      <c r="K1650" s="216" t="s">
        <v>132</v>
      </c>
      <c r="L1650" s="36" t="s">
        <v>128</v>
      </c>
      <c r="M1650" s="28" t="s">
        <v>8670</v>
      </c>
      <c r="N1650" s="125">
        <v>35</v>
      </c>
      <c r="O1650" s="36" t="s">
        <v>66</v>
      </c>
      <c r="P1650" s="28" t="s">
        <v>8671</v>
      </c>
      <c r="Q1650" s="28" t="s">
        <v>4776</v>
      </c>
      <c r="R1650" s="324">
        <v>1</v>
      </c>
      <c r="S1650" s="324">
        <v>3.6</v>
      </c>
      <c r="T1650" s="325">
        <v>5</v>
      </c>
      <c r="U1650" s="216" t="s">
        <v>86</v>
      </c>
      <c r="V1650" s="216">
        <v>1987</v>
      </c>
      <c r="W1650" s="216" t="s">
        <v>6964</v>
      </c>
      <c r="X1650" s="216"/>
      <c r="Y1650" s="438">
        <v>40839</v>
      </c>
      <c r="Z1650" s="216">
        <v>0</v>
      </c>
      <c r="AA1650" s="216">
        <v>2014</v>
      </c>
      <c r="AB1650" s="216">
        <v>2</v>
      </c>
      <c r="AC1650" s="216"/>
      <c r="AD1650" s="216" t="s">
        <v>48</v>
      </c>
      <c r="AE1650" s="216"/>
      <c r="AF1650" s="216"/>
      <c r="AG1650" s="100"/>
    </row>
    <row r="1651" spans="1:38" ht="47.25" hidden="1" customHeight="1" x14ac:dyDescent="0.2">
      <c r="A1651" s="125" t="s">
        <v>7617</v>
      </c>
      <c r="B1651" s="36" t="s">
        <v>371</v>
      </c>
      <c r="C1651" s="36" t="s">
        <v>37</v>
      </c>
      <c r="D1651" s="37">
        <v>41881</v>
      </c>
      <c r="E1651" s="36" t="s">
        <v>8672</v>
      </c>
      <c r="F1651" s="31">
        <v>41881</v>
      </c>
      <c r="G1651" s="36" t="s">
        <v>8672</v>
      </c>
      <c r="H1651" s="36">
        <v>0</v>
      </c>
      <c r="I1651" s="36">
        <v>87</v>
      </c>
      <c r="J1651" s="36"/>
      <c r="K1651" s="36"/>
      <c r="L1651" s="36" t="s">
        <v>126</v>
      </c>
      <c r="M1651" s="36" t="s">
        <v>8674</v>
      </c>
      <c r="N1651" s="36" t="s">
        <v>103</v>
      </c>
      <c r="O1651" s="36" t="s">
        <v>72</v>
      </c>
      <c r="P1651" s="28" t="s">
        <v>8673</v>
      </c>
      <c r="Q1651" s="52" t="s">
        <v>8675</v>
      </c>
      <c r="R1651" s="324">
        <v>2.7</v>
      </c>
      <c r="S1651" s="324"/>
      <c r="T1651" s="325">
        <v>2.69</v>
      </c>
      <c r="U1651" s="36" t="s">
        <v>76</v>
      </c>
      <c r="V1651" s="36">
        <v>1992</v>
      </c>
      <c r="W1651" s="36" t="s">
        <v>928</v>
      </c>
      <c r="X1651" s="36"/>
      <c r="Y1651" s="39">
        <v>41360</v>
      </c>
      <c r="Z1651" s="36">
        <v>0</v>
      </c>
      <c r="AA1651" s="36">
        <v>2014</v>
      </c>
      <c r="AB1651" s="36">
        <v>1</v>
      </c>
      <c r="AC1651" s="36"/>
      <c r="AD1651" s="36" t="s">
        <v>61</v>
      </c>
      <c r="AE1651" s="36"/>
      <c r="AF1651" s="36"/>
      <c r="AG1651" s="100"/>
    </row>
    <row r="1652" spans="1:38" ht="47.25" hidden="1" customHeight="1" x14ac:dyDescent="0.2">
      <c r="A1652" s="125" t="s">
        <v>7617</v>
      </c>
      <c r="B1652" s="36" t="s">
        <v>371</v>
      </c>
      <c r="C1652" s="36" t="s">
        <v>37</v>
      </c>
      <c r="D1652" s="37">
        <v>41881</v>
      </c>
      <c r="E1652" s="110">
        <v>0.53194444444444444</v>
      </c>
      <c r="F1652" s="31">
        <v>41881</v>
      </c>
      <c r="G1652" s="110">
        <v>0.53749999999999998</v>
      </c>
      <c r="H1652" s="110">
        <v>5.5555555555555558E-3</v>
      </c>
      <c r="I1652" s="36">
        <v>745</v>
      </c>
      <c r="J1652" s="36" t="s">
        <v>146</v>
      </c>
      <c r="K1652" s="36" t="s">
        <v>133</v>
      </c>
      <c r="L1652" s="36" t="s">
        <v>128</v>
      </c>
      <c r="M1652" s="28" t="s">
        <v>8676</v>
      </c>
      <c r="N1652" s="36">
        <v>35</v>
      </c>
      <c r="O1652" s="36" t="s">
        <v>66</v>
      </c>
      <c r="P1652" s="28" t="s">
        <v>8677</v>
      </c>
      <c r="Q1652" s="28" t="s">
        <v>4776</v>
      </c>
      <c r="R1652" s="324">
        <v>17.8</v>
      </c>
      <c r="S1652" s="324">
        <v>103.3</v>
      </c>
      <c r="T1652" s="325">
        <v>121.14</v>
      </c>
      <c r="U1652" s="36" t="s">
        <v>86</v>
      </c>
      <c r="V1652" s="36">
        <v>1992</v>
      </c>
      <c r="W1652" s="36" t="s">
        <v>6964</v>
      </c>
      <c r="X1652" s="36"/>
      <c r="Y1652" s="39">
        <v>40125</v>
      </c>
      <c r="Z1652" s="36">
        <v>0</v>
      </c>
      <c r="AA1652" s="36">
        <v>2014</v>
      </c>
      <c r="AB1652" s="36">
        <v>4</v>
      </c>
      <c r="AC1652" s="36"/>
      <c r="AD1652" s="36" t="s">
        <v>48</v>
      </c>
      <c r="AE1652" s="36"/>
      <c r="AF1652" s="36"/>
      <c r="AG1652" s="100"/>
    </row>
    <row r="1653" spans="1:38" ht="47.25" hidden="1" customHeight="1" x14ac:dyDescent="0.2">
      <c r="A1653" s="125" t="s">
        <v>7617</v>
      </c>
      <c r="B1653" s="36" t="s">
        <v>371</v>
      </c>
      <c r="C1653" s="36" t="s">
        <v>37</v>
      </c>
      <c r="D1653" s="37">
        <v>41882</v>
      </c>
      <c r="E1653" s="28"/>
      <c r="F1653" s="28"/>
      <c r="G1653" s="28"/>
      <c r="H1653" s="28"/>
      <c r="I1653" s="28"/>
      <c r="J1653" s="28"/>
      <c r="K1653" s="28"/>
      <c r="L1653" s="28"/>
      <c r="M1653" s="28"/>
      <c r="N1653" s="28"/>
      <c r="O1653" s="28"/>
      <c r="P1653" s="28"/>
      <c r="Q1653" s="52"/>
      <c r="R1653" s="324"/>
      <c r="S1653" s="324"/>
      <c r="T1653" s="325"/>
      <c r="U1653" s="36"/>
      <c r="V1653" s="36"/>
      <c r="W1653" s="36"/>
      <c r="X1653" s="36"/>
      <c r="Y1653" s="36"/>
      <c r="Z1653" s="36"/>
      <c r="AA1653" s="36"/>
      <c r="AB1653" s="36"/>
      <c r="AC1653" s="36"/>
      <c r="AD1653" s="36"/>
      <c r="AE1653" s="36"/>
      <c r="AF1653" s="36"/>
      <c r="AG1653" s="100" t="s">
        <v>202</v>
      </c>
    </row>
    <row r="1654" spans="1:38" ht="165.75" hidden="1" customHeight="1" x14ac:dyDescent="0.2">
      <c r="A1654" s="125" t="s">
        <v>8717</v>
      </c>
      <c r="B1654" s="36" t="s">
        <v>371</v>
      </c>
      <c r="C1654" s="36" t="s">
        <v>37</v>
      </c>
      <c r="D1654" s="37">
        <v>41883</v>
      </c>
      <c r="E1654" s="38">
        <v>0.40277777777777773</v>
      </c>
      <c r="F1654" s="37">
        <v>41883</v>
      </c>
      <c r="G1654" s="38">
        <v>0.43263888888888885</v>
      </c>
      <c r="H1654" s="38">
        <v>2.9861111111111113E-2</v>
      </c>
      <c r="I1654" s="36">
        <v>27</v>
      </c>
      <c r="J1654" s="36" t="s">
        <v>372</v>
      </c>
      <c r="K1654" s="36" t="s">
        <v>133</v>
      </c>
      <c r="L1654" s="36" t="s">
        <v>128</v>
      </c>
      <c r="M1654" s="36" t="s">
        <v>8774</v>
      </c>
      <c r="N1654" s="36" t="s">
        <v>103</v>
      </c>
      <c r="O1654" s="36" t="s">
        <v>66</v>
      </c>
      <c r="P1654" s="36" t="s">
        <v>64</v>
      </c>
      <c r="Q1654" s="36" t="s">
        <v>8775</v>
      </c>
      <c r="R1654" s="36">
        <v>6.37</v>
      </c>
      <c r="S1654" s="36">
        <v>0.84</v>
      </c>
      <c r="T1654" s="36">
        <v>7.21</v>
      </c>
      <c r="U1654" s="36" t="s">
        <v>82</v>
      </c>
      <c r="V1654" s="36">
        <v>1992</v>
      </c>
      <c r="W1654" s="36" t="s">
        <v>928</v>
      </c>
      <c r="X1654" s="36"/>
      <c r="Y1654" s="39">
        <v>40854</v>
      </c>
      <c r="Z1654" s="36">
        <v>0</v>
      </c>
      <c r="AA1654" s="36">
        <v>2014</v>
      </c>
      <c r="AB1654" s="36">
        <v>2</v>
      </c>
      <c r="AC1654" s="36"/>
      <c r="AD1654" s="36" t="s">
        <v>56</v>
      </c>
      <c r="AE1654" s="36"/>
      <c r="AF1654" s="36"/>
      <c r="AG1654" s="100"/>
    </row>
    <row r="1655" spans="1:38" ht="94.5" hidden="1" customHeight="1" x14ac:dyDescent="0.2">
      <c r="A1655" s="125" t="s">
        <v>8717</v>
      </c>
      <c r="B1655" s="36" t="s">
        <v>371</v>
      </c>
      <c r="C1655" s="36" t="s">
        <v>37</v>
      </c>
      <c r="D1655" s="37">
        <v>41884</v>
      </c>
      <c r="E1655" s="38">
        <v>0.75208333333333333</v>
      </c>
      <c r="F1655" s="37">
        <v>41884</v>
      </c>
      <c r="G1655" s="38">
        <v>0.75555555555555554</v>
      </c>
      <c r="H1655" s="38">
        <v>3.472222222222222E-3</v>
      </c>
      <c r="I1655" s="36">
        <v>26</v>
      </c>
      <c r="J1655" s="36" t="s">
        <v>183</v>
      </c>
      <c r="K1655" s="36"/>
      <c r="L1655" s="36" t="s">
        <v>128</v>
      </c>
      <c r="M1655" s="36" t="s">
        <v>8774</v>
      </c>
      <c r="N1655" s="36" t="s">
        <v>103</v>
      </c>
      <c r="O1655" s="36" t="s">
        <v>66</v>
      </c>
      <c r="P1655" s="36" t="s">
        <v>64</v>
      </c>
      <c r="Q1655" s="36" t="s">
        <v>8776</v>
      </c>
      <c r="R1655" s="36">
        <v>0.7</v>
      </c>
      <c r="S1655" s="36">
        <v>0.5</v>
      </c>
      <c r="T1655" s="36">
        <v>1.1399999999999999</v>
      </c>
      <c r="U1655" s="36" t="s">
        <v>84</v>
      </c>
      <c r="V1655" s="36">
        <v>1992</v>
      </c>
      <c r="W1655" s="36" t="s">
        <v>928</v>
      </c>
      <c r="X1655" s="36"/>
      <c r="Y1655" s="39">
        <v>40854</v>
      </c>
      <c r="Z1655" s="36">
        <v>0</v>
      </c>
      <c r="AA1655" s="36">
        <v>2014</v>
      </c>
      <c r="AB1655" s="36">
        <v>2</v>
      </c>
      <c r="AC1655" s="36"/>
      <c r="AD1655" s="36" t="s">
        <v>49</v>
      </c>
      <c r="AE1655" s="36"/>
      <c r="AF1655" s="36"/>
      <c r="AG1655" s="100"/>
    </row>
    <row r="1656" spans="1:38" ht="47.25" hidden="1" customHeight="1" x14ac:dyDescent="0.2">
      <c r="A1656" s="125" t="s">
        <v>8717</v>
      </c>
      <c r="B1656" s="36" t="s">
        <v>371</v>
      </c>
      <c r="C1656" s="36" t="s">
        <v>37</v>
      </c>
      <c r="D1656" s="37">
        <v>41885</v>
      </c>
      <c r="E1656" s="38"/>
      <c r="F1656" s="37"/>
      <c r="G1656" s="38"/>
      <c r="H1656" s="38"/>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c r="AE1656" s="36"/>
      <c r="AF1656" s="36"/>
      <c r="AG1656" s="100" t="s">
        <v>202</v>
      </c>
    </row>
    <row r="1657" spans="1:38" s="24" customFormat="1" ht="47.25" hidden="1" customHeight="1" x14ac:dyDescent="0.2">
      <c r="A1657" s="125" t="s">
        <v>8717</v>
      </c>
      <c r="B1657" s="36" t="s">
        <v>371</v>
      </c>
      <c r="C1657" s="36" t="s">
        <v>37</v>
      </c>
      <c r="D1657" s="37">
        <v>41886</v>
      </c>
      <c r="E1657" s="38"/>
      <c r="F1657" s="37"/>
      <c r="G1657" s="38"/>
      <c r="H1657" s="38"/>
      <c r="I1657" s="36"/>
      <c r="J1657" s="36"/>
      <c r="K1657" s="36"/>
      <c r="L1657" s="36"/>
      <c r="M1657" s="36"/>
      <c r="N1657" s="36"/>
      <c r="O1657" s="36"/>
      <c r="P1657" s="36"/>
      <c r="Q1657" s="42"/>
      <c r="R1657" s="36"/>
      <c r="S1657" s="36"/>
      <c r="T1657" s="36"/>
      <c r="U1657" s="36"/>
      <c r="V1657" s="36"/>
      <c r="W1657" s="36"/>
      <c r="X1657" s="36"/>
      <c r="Y1657" s="36"/>
      <c r="Z1657" s="36"/>
      <c r="AA1657" s="36"/>
      <c r="AB1657" s="36"/>
      <c r="AC1657" s="36"/>
      <c r="AD1657" s="36"/>
      <c r="AE1657" s="36"/>
      <c r="AF1657" s="36"/>
      <c r="AG1657" s="100" t="s">
        <v>202</v>
      </c>
      <c r="AH1657" s="22"/>
      <c r="AI1657" s="22"/>
      <c r="AJ1657" s="22"/>
      <c r="AK1657" s="149"/>
      <c r="AL1657" s="150"/>
    </row>
    <row r="1658" spans="1:38" ht="94.5" hidden="1" customHeight="1" x14ac:dyDescent="0.2">
      <c r="A1658" s="125" t="s">
        <v>8717</v>
      </c>
      <c r="B1658" s="36" t="s">
        <v>371</v>
      </c>
      <c r="C1658" s="36" t="s">
        <v>37</v>
      </c>
      <c r="D1658" s="37">
        <v>41887</v>
      </c>
      <c r="E1658" s="38"/>
      <c r="F1658" s="37"/>
      <c r="G1658" s="38"/>
      <c r="H1658" s="38"/>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c r="AE1658" s="36"/>
      <c r="AF1658" s="36"/>
      <c r="AG1658" s="100" t="s">
        <v>202</v>
      </c>
    </row>
    <row r="1659" spans="1:38" ht="31.5" hidden="1" customHeight="1" x14ac:dyDescent="0.2">
      <c r="A1659" s="125" t="s">
        <v>8717</v>
      </c>
      <c r="B1659" s="36" t="s">
        <v>371</v>
      </c>
      <c r="C1659" s="36" t="s">
        <v>37</v>
      </c>
      <c r="D1659" s="37">
        <v>41888</v>
      </c>
      <c r="E1659" s="38">
        <v>0.25555555555555559</v>
      </c>
      <c r="F1659" s="37">
        <v>41888</v>
      </c>
      <c r="G1659" s="38">
        <v>0.25555555555555559</v>
      </c>
      <c r="H1659" s="38">
        <v>0</v>
      </c>
      <c r="I1659" s="36">
        <v>24</v>
      </c>
      <c r="J1659" s="36" t="s">
        <v>1652</v>
      </c>
      <c r="K1659" s="36" t="s">
        <v>132</v>
      </c>
      <c r="L1659" s="36" t="s">
        <v>130</v>
      </c>
      <c r="M1659" s="36" t="s">
        <v>8818</v>
      </c>
      <c r="N1659" s="36" t="s">
        <v>103</v>
      </c>
      <c r="O1659" s="36" t="s">
        <v>66</v>
      </c>
      <c r="P1659" s="36" t="s">
        <v>64</v>
      </c>
      <c r="Q1659" s="36" t="s">
        <v>8819</v>
      </c>
      <c r="R1659" s="36">
        <v>0.4</v>
      </c>
      <c r="S1659" s="36">
        <v>1.5</v>
      </c>
      <c r="T1659" s="36">
        <v>1.9</v>
      </c>
      <c r="U1659" s="36" t="s">
        <v>84</v>
      </c>
      <c r="V1659" s="36">
        <v>1987</v>
      </c>
      <c r="W1659" s="36" t="s">
        <v>928</v>
      </c>
      <c r="X1659" s="36"/>
      <c r="Y1659" s="39">
        <v>41158</v>
      </c>
      <c r="Z1659" s="36">
        <v>0</v>
      </c>
      <c r="AA1659" s="36">
        <v>2014</v>
      </c>
      <c r="AB1659" s="36">
        <v>1</v>
      </c>
      <c r="AC1659" s="36"/>
      <c r="AD1659" s="36" t="s">
        <v>60</v>
      </c>
      <c r="AE1659" s="36"/>
      <c r="AF1659" s="36"/>
      <c r="AG1659" s="100"/>
    </row>
    <row r="1660" spans="1:38" ht="31.5" hidden="1" customHeight="1" x14ac:dyDescent="0.2">
      <c r="A1660" s="125" t="s">
        <v>8717</v>
      </c>
      <c r="B1660" s="36" t="s">
        <v>371</v>
      </c>
      <c r="C1660" s="36" t="s">
        <v>37</v>
      </c>
      <c r="D1660" s="37">
        <v>41888</v>
      </c>
      <c r="E1660" s="38">
        <v>0.76041666666666663</v>
      </c>
      <c r="F1660" s="37">
        <v>41888</v>
      </c>
      <c r="G1660" s="38">
        <v>0.87777777777777777</v>
      </c>
      <c r="H1660" s="38">
        <v>0.1173611111111111</v>
      </c>
      <c r="I1660" s="36">
        <v>5</v>
      </c>
      <c r="J1660" s="36" t="s">
        <v>2155</v>
      </c>
      <c r="K1660" s="36" t="s">
        <v>134</v>
      </c>
      <c r="L1660" s="36" t="s">
        <v>130</v>
      </c>
      <c r="M1660" s="36" t="s">
        <v>8820</v>
      </c>
      <c r="N1660" s="36">
        <v>35</v>
      </c>
      <c r="O1660" s="36" t="s">
        <v>63</v>
      </c>
      <c r="P1660" s="36" t="s">
        <v>8821</v>
      </c>
      <c r="Q1660" s="36" t="s">
        <v>8822</v>
      </c>
      <c r="R1660" s="36">
        <v>2.8</v>
      </c>
      <c r="S1660" s="36"/>
      <c r="T1660" s="36">
        <v>2.8</v>
      </c>
      <c r="U1660" s="36" t="s">
        <v>73</v>
      </c>
      <c r="V1660" s="36">
        <v>1991</v>
      </c>
      <c r="W1660" s="36" t="s">
        <v>928</v>
      </c>
      <c r="X1660" s="36"/>
      <c r="Y1660" s="39">
        <v>41543</v>
      </c>
      <c r="Z1660" s="36">
        <v>100</v>
      </c>
      <c r="AA1660" s="36">
        <v>2014</v>
      </c>
      <c r="AB1660" s="36">
        <v>0</v>
      </c>
      <c r="AC1660" s="36"/>
      <c r="AD1660" s="36" t="s">
        <v>61</v>
      </c>
      <c r="AE1660" s="36"/>
      <c r="AF1660" s="36"/>
      <c r="AG1660" s="100"/>
    </row>
    <row r="1661" spans="1:38" ht="31.5" hidden="1" customHeight="1" x14ac:dyDescent="0.2">
      <c r="A1661" s="125" t="s">
        <v>8717</v>
      </c>
      <c r="B1661" s="36" t="s">
        <v>371</v>
      </c>
      <c r="C1661" s="178" t="s">
        <v>37</v>
      </c>
      <c r="D1661" s="37">
        <v>41889</v>
      </c>
      <c r="E1661" s="38">
        <v>0.23194444444444443</v>
      </c>
      <c r="F1661" s="37">
        <v>41889</v>
      </c>
      <c r="G1661" s="38">
        <v>0.23194444444444443</v>
      </c>
      <c r="H1661" s="38">
        <v>0</v>
      </c>
      <c r="I1661" s="36">
        <v>8</v>
      </c>
      <c r="J1661" s="36" t="s">
        <v>1652</v>
      </c>
      <c r="K1661" s="36" t="s">
        <v>132</v>
      </c>
      <c r="L1661" s="36" t="s">
        <v>130</v>
      </c>
      <c r="M1661" s="36" t="s">
        <v>8823</v>
      </c>
      <c r="N1661" s="36" t="s">
        <v>103</v>
      </c>
      <c r="O1661" s="36" t="s">
        <v>66</v>
      </c>
      <c r="P1661" s="36" t="s">
        <v>64</v>
      </c>
      <c r="Q1661" s="36" t="s">
        <v>8824</v>
      </c>
      <c r="R1661" s="36"/>
      <c r="S1661" s="36"/>
      <c r="T1661" s="36"/>
      <c r="U1661" s="36" t="s">
        <v>84</v>
      </c>
      <c r="V1661" s="217">
        <v>1992</v>
      </c>
      <c r="W1661" s="217" t="s">
        <v>928</v>
      </c>
      <c r="X1661" s="217"/>
      <c r="Y1661" s="622">
        <v>41386</v>
      </c>
      <c r="Z1661" s="217">
        <v>0</v>
      </c>
      <c r="AA1661" s="217">
        <v>2014</v>
      </c>
      <c r="AB1661" s="217">
        <v>1</v>
      </c>
      <c r="AC1661" s="217"/>
      <c r="AD1661" s="350" t="s">
        <v>60</v>
      </c>
      <c r="AE1661" s="217"/>
      <c r="AF1661" s="440"/>
      <c r="AG1661" s="100"/>
    </row>
    <row r="1662" spans="1:38" s="3" customFormat="1" ht="63" hidden="1" customHeight="1" x14ac:dyDescent="0.2">
      <c r="A1662" s="162" t="s">
        <v>8717</v>
      </c>
      <c r="B1662" s="36" t="s">
        <v>371</v>
      </c>
      <c r="C1662" s="162" t="s">
        <v>37</v>
      </c>
      <c r="D1662" s="37">
        <v>41889</v>
      </c>
      <c r="E1662" s="187">
        <v>0.27847222222222223</v>
      </c>
      <c r="F1662" s="37">
        <v>41889</v>
      </c>
      <c r="G1662" s="187">
        <v>0.30416666666666664</v>
      </c>
      <c r="H1662" s="187">
        <v>2.013888888888889E-2</v>
      </c>
      <c r="I1662" s="162">
        <v>8</v>
      </c>
      <c r="J1662" s="162" t="s">
        <v>1652</v>
      </c>
      <c r="K1662" s="162" t="s">
        <v>133</v>
      </c>
      <c r="L1662" s="162" t="s">
        <v>130</v>
      </c>
      <c r="M1662" s="162" t="s">
        <v>8823</v>
      </c>
      <c r="N1662" s="162" t="s">
        <v>103</v>
      </c>
      <c r="O1662" s="162" t="s">
        <v>66</v>
      </c>
      <c r="P1662" s="162" t="s">
        <v>64</v>
      </c>
      <c r="Q1662" s="162" t="s">
        <v>8824</v>
      </c>
      <c r="R1662" s="162">
        <v>1</v>
      </c>
      <c r="S1662" s="162">
        <v>0.1</v>
      </c>
      <c r="T1662" s="162">
        <v>1.1000000000000001</v>
      </c>
      <c r="U1662" s="162" t="s">
        <v>84</v>
      </c>
      <c r="V1662" s="162">
        <v>1992</v>
      </c>
      <c r="W1662" s="162" t="s">
        <v>928</v>
      </c>
      <c r="X1662" s="162"/>
      <c r="Y1662" s="1408">
        <v>41386</v>
      </c>
      <c r="Z1662" s="162">
        <v>0</v>
      </c>
      <c r="AA1662" s="162">
        <v>2014</v>
      </c>
      <c r="AB1662" s="162">
        <v>1</v>
      </c>
      <c r="AC1662" s="162"/>
      <c r="AD1662" s="162" t="s">
        <v>60</v>
      </c>
      <c r="AE1662" s="162"/>
      <c r="AF1662" s="162"/>
      <c r="AG1662" s="592"/>
      <c r="AH1662" s="22"/>
      <c r="AI1662" s="22"/>
      <c r="AJ1662" s="22"/>
    </row>
    <row r="1663" spans="1:38" s="3" customFormat="1" ht="63" hidden="1" customHeight="1" x14ac:dyDescent="0.2">
      <c r="A1663" s="162" t="s">
        <v>8717</v>
      </c>
      <c r="B1663" s="36" t="s">
        <v>371</v>
      </c>
      <c r="C1663" s="162" t="s">
        <v>37</v>
      </c>
      <c r="D1663" s="37">
        <v>41889</v>
      </c>
      <c r="E1663" s="187">
        <v>0.3923611111111111</v>
      </c>
      <c r="F1663" s="37">
        <v>41889</v>
      </c>
      <c r="G1663" s="187">
        <v>0.41944444444444445</v>
      </c>
      <c r="H1663" s="187">
        <v>2.7083333333333334E-2</v>
      </c>
      <c r="I1663" s="162">
        <v>8</v>
      </c>
      <c r="J1663" s="162" t="s">
        <v>2155</v>
      </c>
      <c r="K1663" s="162"/>
      <c r="L1663" s="162" t="s">
        <v>130</v>
      </c>
      <c r="M1663" s="162" t="s">
        <v>8823</v>
      </c>
      <c r="N1663" s="162" t="s">
        <v>103</v>
      </c>
      <c r="O1663" s="162" t="s">
        <v>66</v>
      </c>
      <c r="P1663" s="162" t="s">
        <v>64</v>
      </c>
      <c r="Q1663" s="162" t="s">
        <v>8825</v>
      </c>
      <c r="R1663" s="162">
        <v>1</v>
      </c>
      <c r="S1663" s="162"/>
      <c r="T1663" s="162">
        <v>1</v>
      </c>
      <c r="U1663" s="162" t="s">
        <v>84</v>
      </c>
      <c r="V1663" s="162">
        <v>1992</v>
      </c>
      <c r="W1663" s="162" t="s">
        <v>928</v>
      </c>
      <c r="X1663" s="162"/>
      <c r="Y1663" s="1408">
        <v>41386</v>
      </c>
      <c r="Z1663" s="162">
        <v>0</v>
      </c>
      <c r="AA1663" s="162">
        <v>2014</v>
      </c>
      <c r="AB1663" s="162">
        <v>1</v>
      </c>
      <c r="AC1663" s="162"/>
      <c r="AD1663" s="162" t="s">
        <v>60</v>
      </c>
      <c r="AE1663" s="162"/>
      <c r="AF1663" s="162"/>
      <c r="AG1663" s="592"/>
      <c r="AH1663" s="22"/>
      <c r="AI1663" s="22"/>
      <c r="AJ1663" s="22"/>
    </row>
    <row r="1664" spans="1:38" s="3" customFormat="1" ht="63" hidden="1" customHeight="1" x14ac:dyDescent="0.2">
      <c r="A1664" s="162" t="s">
        <v>8717</v>
      </c>
      <c r="B1664" s="36" t="s">
        <v>371</v>
      </c>
      <c r="C1664" s="162" t="s">
        <v>37</v>
      </c>
      <c r="D1664" s="37">
        <v>41889</v>
      </c>
      <c r="E1664" s="187">
        <v>0.70000000000000007</v>
      </c>
      <c r="F1664" s="37">
        <v>41889</v>
      </c>
      <c r="G1664" s="187">
        <v>0.77847222222222223</v>
      </c>
      <c r="H1664" s="187">
        <v>7.8472222222222221E-2</v>
      </c>
      <c r="I1664" s="162">
        <v>5</v>
      </c>
      <c r="J1664" s="162" t="s">
        <v>178</v>
      </c>
      <c r="K1664" s="162" t="s">
        <v>133</v>
      </c>
      <c r="L1664" s="162" t="s">
        <v>128</v>
      </c>
      <c r="M1664" s="162" t="s">
        <v>8826</v>
      </c>
      <c r="N1664" s="162" t="s">
        <v>103</v>
      </c>
      <c r="O1664" s="162" t="s">
        <v>66</v>
      </c>
      <c r="P1664" s="162" t="s">
        <v>64</v>
      </c>
      <c r="Q1664" s="36" t="s">
        <v>8827</v>
      </c>
      <c r="R1664" s="162">
        <v>1</v>
      </c>
      <c r="S1664" s="162"/>
      <c r="T1664" s="162">
        <v>1</v>
      </c>
      <c r="U1664" s="36" t="s">
        <v>75</v>
      </c>
      <c r="V1664" s="36">
        <v>1987</v>
      </c>
      <c r="W1664" s="36" t="s">
        <v>928</v>
      </c>
      <c r="X1664" s="36"/>
      <c r="Y1664" s="39">
        <v>41745</v>
      </c>
      <c r="Z1664" s="36">
        <v>100</v>
      </c>
      <c r="AA1664" s="36">
        <v>2015</v>
      </c>
      <c r="AB1664" s="36">
        <v>0</v>
      </c>
      <c r="AC1664" s="36"/>
      <c r="AD1664" s="36" t="s">
        <v>56</v>
      </c>
      <c r="AE1664" s="162"/>
      <c r="AF1664" s="162"/>
      <c r="AG1664" s="592"/>
      <c r="AH1664" s="22"/>
      <c r="AI1664" s="22"/>
      <c r="AJ1664" s="22"/>
    </row>
    <row r="1665" spans="1:36" s="3" customFormat="1" ht="63" hidden="1" customHeight="1" x14ac:dyDescent="0.2">
      <c r="A1665" s="162" t="s">
        <v>8717</v>
      </c>
      <c r="B1665" s="36" t="s">
        <v>371</v>
      </c>
      <c r="C1665" s="162" t="s">
        <v>37</v>
      </c>
      <c r="D1665" s="37">
        <v>41890</v>
      </c>
      <c r="E1665" s="187"/>
      <c r="F1665" s="37"/>
      <c r="G1665" s="187"/>
      <c r="H1665" s="187"/>
      <c r="I1665" s="162"/>
      <c r="J1665" s="162"/>
      <c r="K1665" s="162"/>
      <c r="L1665" s="162"/>
      <c r="M1665" s="162"/>
      <c r="N1665" s="162"/>
      <c r="O1665" s="162"/>
      <c r="P1665" s="162"/>
      <c r="Q1665" s="162"/>
      <c r="R1665" s="162"/>
      <c r="S1665" s="162"/>
      <c r="T1665" s="162"/>
      <c r="U1665" s="162"/>
      <c r="V1665" s="162"/>
      <c r="W1665" s="162"/>
      <c r="X1665" s="162"/>
      <c r="Y1665" s="162"/>
      <c r="Z1665" s="162"/>
      <c r="AA1665" s="162"/>
      <c r="AB1665" s="162"/>
      <c r="AC1665" s="162"/>
      <c r="AD1665" s="162"/>
      <c r="AE1665" s="162"/>
      <c r="AF1665" s="162"/>
      <c r="AG1665" s="592" t="s">
        <v>202</v>
      </c>
      <c r="AH1665" s="22"/>
      <c r="AI1665" s="22"/>
      <c r="AJ1665" s="22"/>
    </row>
    <row r="1666" spans="1:36" s="3" customFormat="1" ht="63" hidden="1" customHeight="1" x14ac:dyDescent="0.2">
      <c r="A1666" s="162" t="s">
        <v>8717</v>
      </c>
      <c r="B1666" s="36" t="s">
        <v>371</v>
      </c>
      <c r="C1666" s="162" t="s">
        <v>37</v>
      </c>
      <c r="D1666" s="37">
        <v>41891</v>
      </c>
      <c r="E1666" s="187"/>
      <c r="F1666" s="37"/>
      <c r="G1666" s="187"/>
      <c r="H1666" s="187"/>
      <c r="I1666" s="162"/>
      <c r="J1666" s="162"/>
      <c r="K1666" s="162"/>
      <c r="L1666" s="162"/>
      <c r="M1666" s="162"/>
      <c r="N1666" s="162"/>
      <c r="O1666" s="162"/>
      <c r="P1666" s="162"/>
      <c r="Q1666" s="36"/>
      <c r="R1666" s="162"/>
      <c r="S1666" s="162"/>
      <c r="T1666" s="162"/>
      <c r="U1666" s="162"/>
      <c r="V1666" s="162"/>
      <c r="W1666" s="162"/>
      <c r="X1666" s="162"/>
      <c r="Y1666" s="162"/>
      <c r="Z1666" s="162"/>
      <c r="AA1666" s="162"/>
      <c r="AB1666" s="162"/>
      <c r="AC1666" s="162"/>
      <c r="AD1666" s="162"/>
      <c r="AE1666" s="162"/>
      <c r="AF1666" s="162"/>
      <c r="AG1666" s="592" t="s">
        <v>202</v>
      </c>
      <c r="AH1666" s="22"/>
      <c r="AI1666" s="22"/>
      <c r="AJ1666" s="22"/>
    </row>
    <row r="1667" spans="1:36" s="3" customFormat="1" ht="63" hidden="1" customHeight="1" x14ac:dyDescent="0.2">
      <c r="A1667" s="162" t="s">
        <v>8717</v>
      </c>
      <c r="B1667" s="36" t="s">
        <v>371</v>
      </c>
      <c r="C1667" s="162" t="s">
        <v>37</v>
      </c>
      <c r="D1667" s="37">
        <v>41892</v>
      </c>
      <c r="E1667" s="187"/>
      <c r="F1667" s="37"/>
      <c r="G1667" s="187"/>
      <c r="H1667" s="187"/>
      <c r="I1667" s="162"/>
      <c r="J1667" s="162"/>
      <c r="K1667" s="162"/>
      <c r="L1667" s="162"/>
      <c r="M1667" s="162"/>
      <c r="N1667" s="162"/>
      <c r="O1667" s="162"/>
      <c r="P1667" s="162"/>
      <c r="Q1667" s="162"/>
      <c r="R1667" s="162"/>
      <c r="S1667" s="162"/>
      <c r="T1667" s="162"/>
      <c r="U1667" s="162"/>
      <c r="V1667" s="162"/>
      <c r="W1667" s="162"/>
      <c r="X1667" s="162"/>
      <c r="Y1667" s="162"/>
      <c r="Z1667" s="162"/>
      <c r="AA1667" s="162"/>
      <c r="AB1667" s="162"/>
      <c r="AC1667" s="162"/>
      <c r="AD1667" s="162"/>
      <c r="AE1667" s="162"/>
      <c r="AF1667" s="162"/>
      <c r="AG1667" s="592" t="s">
        <v>202</v>
      </c>
      <c r="AH1667" s="22"/>
      <c r="AI1667" s="22"/>
      <c r="AJ1667" s="22"/>
    </row>
    <row r="1668" spans="1:36" s="3" customFormat="1" ht="63" hidden="1" customHeight="1" x14ac:dyDescent="0.2">
      <c r="A1668" s="162" t="s">
        <v>8717</v>
      </c>
      <c r="B1668" s="36" t="s">
        <v>371</v>
      </c>
      <c r="C1668" s="162" t="s">
        <v>37</v>
      </c>
      <c r="D1668" s="37">
        <v>41893</v>
      </c>
      <c r="E1668" s="187"/>
      <c r="F1668" s="37"/>
      <c r="G1668" s="187"/>
      <c r="H1668" s="187"/>
      <c r="I1668" s="162"/>
      <c r="J1668" s="162"/>
      <c r="K1668" s="162"/>
      <c r="L1668" s="162"/>
      <c r="M1668" s="162"/>
      <c r="N1668" s="162"/>
      <c r="O1668" s="162"/>
      <c r="P1668" s="162"/>
      <c r="Q1668" s="162"/>
      <c r="R1668" s="162"/>
      <c r="S1668" s="162"/>
      <c r="T1668" s="162"/>
      <c r="U1668" s="162"/>
      <c r="V1668" s="162"/>
      <c r="W1668" s="162"/>
      <c r="X1668" s="162"/>
      <c r="Y1668" s="162"/>
      <c r="Z1668" s="162"/>
      <c r="AA1668" s="162"/>
      <c r="AB1668" s="162"/>
      <c r="AC1668" s="162"/>
      <c r="AD1668" s="162"/>
      <c r="AE1668" s="162"/>
      <c r="AF1668" s="162"/>
      <c r="AG1668" s="592" t="s">
        <v>202</v>
      </c>
      <c r="AH1668" s="22"/>
      <c r="AI1668" s="22"/>
      <c r="AJ1668" s="22"/>
    </row>
    <row r="1669" spans="1:36" s="3" customFormat="1" ht="63" hidden="1" customHeight="1" x14ac:dyDescent="0.2">
      <c r="A1669" s="162" t="s">
        <v>8717</v>
      </c>
      <c r="B1669" s="36" t="s">
        <v>371</v>
      </c>
      <c r="C1669" s="162" t="s">
        <v>37</v>
      </c>
      <c r="D1669" s="37">
        <v>41894</v>
      </c>
      <c r="E1669" s="187"/>
      <c r="F1669" s="37"/>
      <c r="G1669" s="187"/>
      <c r="H1669" s="187"/>
      <c r="I1669" s="162"/>
      <c r="J1669" s="162"/>
      <c r="K1669" s="162"/>
      <c r="L1669" s="162"/>
      <c r="M1669" s="162"/>
      <c r="N1669" s="162"/>
      <c r="O1669" s="162"/>
      <c r="P1669" s="162"/>
      <c r="Q1669" s="162"/>
      <c r="R1669" s="162"/>
      <c r="S1669" s="162"/>
      <c r="T1669" s="162"/>
      <c r="U1669" s="162"/>
      <c r="V1669" s="162"/>
      <c r="W1669" s="162"/>
      <c r="X1669" s="162"/>
      <c r="Y1669" s="162"/>
      <c r="Z1669" s="162"/>
      <c r="AA1669" s="162"/>
      <c r="AB1669" s="162"/>
      <c r="AC1669" s="162"/>
      <c r="AD1669" s="162"/>
      <c r="AE1669" s="162"/>
      <c r="AF1669" s="162"/>
      <c r="AG1669" s="592" t="s">
        <v>202</v>
      </c>
      <c r="AH1669" s="22"/>
      <c r="AI1669" s="22"/>
      <c r="AJ1669" s="22"/>
    </row>
    <row r="1670" spans="1:36" s="3" customFormat="1" ht="63" hidden="1" customHeight="1" x14ac:dyDescent="0.2">
      <c r="A1670" s="162" t="s">
        <v>8717</v>
      </c>
      <c r="B1670" s="36" t="s">
        <v>371</v>
      </c>
      <c r="C1670" s="162" t="s">
        <v>37</v>
      </c>
      <c r="D1670" s="37">
        <v>41895</v>
      </c>
      <c r="E1670" s="187"/>
      <c r="F1670" s="37"/>
      <c r="G1670" s="187"/>
      <c r="H1670" s="187"/>
      <c r="I1670" s="162"/>
      <c r="J1670" s="162"/>
      <c r="K1670" s="162"/>
      <c r="L1670" s="162"/>
      <c r="M1670" s="162"/>
      <c r="N1670" s="162"/>
      <c r="O1670" s="162"/>
      <c r="P1670" s="162"/>
      <c r="Q1670" s="162"/>
      <c r="R1670" s="162"/>
      <c r="S1670" s="162"/>
      <c r="T1670" s="162"/>
      <c r="U1670" s="162"/>
      <c r="V1670" s="162"/>
      <c r="W1670" s="162"/>
      <c r="X1670" s="162"/>
      <c r="Y1670" s="162"/>
      <c r="Z1670" s="162"/>
      <c r="AA1670" s="162"/>
      <c r="AB1670" s="162"/>
      <c r="AC1670" s="162"/>
      <c r="AD1670" s="162"/>
      <c r="AE1670" s="162"/>
      <c r="AF1670" s="162"/>
      <c r="AG1670" s="592" t="s">
        <v>202</v>
      </c>
      <c r="AH1670" s="22"/>
      <c r="AI1670" s="22"/>
      <c r="AJ1670" s="22"/>
    </row>
    <row r="1671" spans="1:36" s="3" customFormat="1" ht="63" hidden="1" customHeight="1" x14ac:dyDescent="0.2">
      <c r="A1671" s="162" t="s">
        <v>8717</v>
      </c>
      <c r="B1671" s="36" t="s">
        <v>371</v>
      </c>
      <c r="C1671" s="162" t="s">
        <v>37</v>
      </c>
      <c r="D1671" s="37">
        <v>41896</v>
      </c>
      <c r="E1671" s="187"/>
      <c r="F1671" s="37"/>
      <c r="G1671" s="187"/>
      <c r="H1671" s="187"/>
      <c r="I1671" s="162"/>
      <c r="J1671" s="162"/>
      <c r="K1671" s="162"/>
      <c r="L1671" s="162"/>
      <c r="M1671" s="162"/>
      <c r="N1671" s="162"/>
      <c r="O1671" s="162"/>
      <c r="P1671" s="162"/>
      <c r="Q1671" s="162"/>
      <c r="R1671" s="162"/>
      <c r="S1671" s="162"/>
      <c r="T1671" s="162"/>
      <c r="U1671" s="162"/>
      <c r="V1671" s="162"/>
      <c r="W1671" s="162"/>
      <c r="X1671" s="162"/>
      <c r="Y1671" s="162"/>
      <c r="Z1671" s="162"/>
      <c r="AA1671" s="162"/>
      <c r="AB1671" s="162"/>
      <c r="AC1671" s="162"/>
      <c r="AD1671" s="162"/>
      <c r="AE1671" s="162"/>
      <c r="AF1671" s="162"/>
      <c r="AG1671" s="592" t="s">
        <v>202</v>
      </c>
      <c r="AH1671" s="22"/>
      <c r="AI1671" s="22"/>
      <c r="AJ1671" s="22"/>
    </row>
    <row r="1672" spans="1:36" s="3" customFormat="1" ht="63" hidden="1" customHeight="1" x14ac:dyDescent="0.2">
      <c r="A1672" s="162" t="s">
        <v>8717</v>
      </c>
      <c r="B1672" s="36" t="s">
        <v>371</v>
      </c>
      <c r="C1672" s="162" t="s">
        <v>37</v>
      </c>
      <c r="D1672" s="37">
        <v>41897</v>
      </c>
      <c r="E1672" s="187"/>
      <c r="F1672" s="37"/>
      <c r="G1672" s="187"/>
      <c r="H1672" s="187"/>
      <c r="I1672" s="162"/>
      <c r="J1672" s="162"/>
      <c r="K1672" s="162"/>
      <c r="L1672" s="162"/>
      <c r="M1672" s="162"/>
      <c r="N1672" s="162"/>
      <c r="O1672" s="162"/>
      <c r="P1672" s="162"/>
      <c r="Q1672" s="162"/>
      <c r="R1672" s="162"/>
      <c r="S1672" s="162"/>
      <c r="T1672" s="162"/>
      <c r="U1672" s="162"/>
      <c r="V1672" s="162"/>
      <c r="W1672" s="162"/>
      <c r="X1672" s="162"/>
      <c r="Y1672" s="162"/>
      <c r="Z1672" s="162"/>
      <c r="AA1672" s="162"/>
      <c r="AB1672" s="162"/>
      <c r="AC1672" s="162"/>
      <c r="AD1672" s="162"/>
      <c r="AE1672" s="162"/>
      <c r="AF1672" s="162"/>
      <c r="AG1672" s="592" t="s">
        <v>202</v>
      </c>
      <c r="AH1672" s="22"/>
      <c r="AI1672" s="22"/>
      <c r="AJ1672" s="22"/>
    </row>
    <row r="1673" spans="1:36" s="3" customFormat="1" ht="63" hidden="1" customHeight="1" x14ac:dyDescent="0.2">
      <c r="A1673" s="162" t="s">
        <v>8717</v>
      </c>
      <c r="B1673" s="36" t="s">
        <v>371</v>
      </c>
      <c r="C1673" s="162" t="s">
        <v>37</v>
      </c>
      <c r="D1673" s="37">
        <v>41898</v>
      </c>
      <c r="E1673" s="187"/>
      <c r="F1673" s="37"/>
      <c r="G1673" s="187"/>
      <c r="H1673" s="187"/>
      <c r="I1673" s="162"/>
      <c r="J1673" s="162"/>
      <c r="K1673" s="162"/>
      <c r="L1673" s="162"/>
      <c r="M1673" s="162"/>
      <c r="N1673" s="162"/>
      <c r="O1673" s="162"/>
      <c r="P1673" s="162"/>
      <c r="Q1673" s="36"/>
      <c r="R1673" s="162"/>
      <c r="S1673" s="162"/>
      <c r="T1673" s="162"/>
      <c r="U1673" s="36"/>
      <c r="V1673" s="36"/>
      <c r="W1673" s="36"/>
      <c r="X1673" s="36"/>
      <c r="Y1673" s="36"/>
      <c r="Z1673" s="36"/>
      <c r="AA1673" s="36"/>
      <c r="AB1673" s="36"/>
      <c r="AC1673" s="36"/>
      <c r="AD1673" s="36"/>
      <c r="AE1673" s="162"/>
      <c r="AF1673" s="162"/>
      <c r="AG1673" s="592" t="s">
        <v>202</v>
      </c>
      <c r="AH1673" s="22"/>
      <c r="AI1673" s="22"/>
      <c r="AJ1673" s="22"/>
    </row>
    <row r="1674" spans="1:36" s="3" customFormat="1" ht="63" hidden="1" customHeight="1" x14ac:dyDescent="0.2">
      <c r="A1674" s="162" t="s">
        <v>8717</v>
      </c>
      <c r="B1674" s="36" t="s">
        <v>371</v>
      </c>
      <c r="C1674" s="162" t="s">
        <v>37</v>
      </c>
      <c r="D1674" s="37">
        <v>41899</v>
      </c>
      <c r="E1674" s="187"/>
      <c r="F1674" s="37"/>
      <c r="G1674" s="187"/>
      <c r="H1674" s="187"/>
      <c r="I1674" s="162"/>
      <c r="J1674" s="162"/>
      <c r="K1674" s="162"/>
      <c r="L1674" s="162"/>
      <c r="M1674" s="162"/>
      <c r="N1674" s="162"/>
      <c r="O1674" s="162"/>
      <c r="P1674" s="162"/>
      <c r="Q1674" s="162"/>
      <c r="R1674" s="162"/>
      <c r="S1674" s="162"/>
      <c r="T1674" s="162"/>
      <c r="U1674" s="162"/>
      <c r="V1674" s="162"/>
      <c r="W1674" s="162"/>
      <c r="X1674" s="162"/>
      <c r="Y1674" s="162"/>
      <c r="Z1674" s="162"/>
      <c r="AA1674" s="162"/>
      <c r="AB1674" s="162"/>
      <c r="AC1674" s="162"/>
      <c r="AD1674" s="162"/>
      <c r="AE1674" s="162"/>
      <c r="AF1674" s="162"/>
      <c r="AG1674" s="592"/>
      <c r="AH1674" s="22"/>
      <c r="AI1674" s="22"/>
      <c r="AJ1674" s="22"/>
    </row>
    <row r="1675" spans="1:36" s="3" customFormat="1" ht="63" hidden="1" customHeight="1" x14ac:dyDescent="0.2">
      <c r="A1675" s="162" t="s">
        <v>8717</v>
      </c>
      <c r="B1675" s="36" t="s">
        <v>371</v>
      </c>
      <c r="C1675" s="162" t="s">
        <v>37</v>
      </c>
      <c r="D1675" s="39">
        <v>41900</v>
      </c>
      <c r="E1675" s="1126">
        <v>0.33194444444444443</v>
      </c>
      <c r="F1675" s="39">
        <v>41900</v>
      </c>
      <c r="G1675" s="1126">
        <v>0.33194444444444443</v>
      </c>
      <c r="H1675" s="187">
        <v>0</v>
      </c>
      <c r="I1675" s="162">
        <v>3</v>
      </c>
      <c r="J1675" s="162" t="s">
        <v>1652</v>
      </c>
      <c r="K1675" s="162" t="s">
        <v>132</v>
      </c>
      <c r="L1675" s="162" t="s">
        <v>128</v>
      </c>
      <c r="M1675" s="162" t="s">
        <v>9266</v>
      </c>
      <c r="N1675" s="162" t="s">
        <v>103</v>
      </c>
      <c r="O1675" s="162" t="s">
        <v>66</v>
      </c>
      <c r="P1675" s="162" t="s">
        <v>64</v>
      </c>
      <c r="Q1675" s="52" t="s">
        <v>9267</v>
      </c>
      <c r="R1675" s="730">
        <v>1.1299999999999999</v>
      </c>
      <c r="S1675" s="730"/>
      <c r="T1675" s="732">
        <f t="shared" ref="T1675:T1685" si="18">R1675+S1675</f>
        <v>1.1299999999999999</v>
      </c>
      <c r="U1675" s="36" t="s">
        <v>75</v>
      </c>
      <c r="V1675" s="36">
        <v>1991</v>
      </c>
      <c r="W1675" s="36" t="s">
        <v>928</v>
      </c>
      <c r="X1675" s="36"/>
      <c r="Y1675" s="39">
        <v>41226</v>
      </c>
      <c r="Z1675" s="36">
        <v>0</v>
      </c>
      <c r="AA1675" s="36">
        <v>2014</v>
      </c>
      <c r="AB1675" s="36">
        <v>1</v>
      </c>
      <c r="AC1675" s="36"/>
      <c r="AD1675" s="36" t="s">
        <v>56</v>
      </c>
      <c r="AE1675" s="162"/>
      <c r="AF1675" s="162"/>
      <c r="AG1675" s="592"/>
      <c r="AH1675" s="22"/>
      <c r="AI1675" s="22"/>
      <c r="AJ1675" s="22"/>
    </row>
    <row r="1676" spans="1:36" s="3" customFormat="1" ht="63" hidden="1" customHeight="1" x14ac:dyDescent="0.2">
      <c r="A1676" s="162" t="s">
        <v>8717</v>
      </c>
      <c r="B1676" s="36" t="s">
        <v>371</v>
      </c>
      <c r="C1676" s="162" t="s">
        <v>37</v>
      </c>
      <c r="D1676" s="39">
        <v>41900</v>
      </c>
      <c r="E1676" s="1126">
        <v>0.40833333333333338</v>
      </c>
      <c r="F1676" s="39">
        <v>41900</v>
      </c>
      <c r="G1676" s="1126">
        <v>0.40833333333333338</v>
      </c>
      <c r="H1676" s="187">
        <v>0</v>
      </c>
      <c r="I1676" s="162">
        <v>269</v>
      </c>
      <c r="J1676" s="162"/>
      <c r="K1676" s="162"/>
      <c r="L1676" s="162" t="s">
        <v>128</v>
      </c>
      <c r="M1676" s="162" t="s">
        <v>9268</v>
      </c>
      <c r="N1676" s="162">
        <v>35</v>
      </c>
      <c r="O1676" s="162" t="s">
        <v>66</v>
      </c>
      <c r="P1676" s="163" t="s">
        <v>9269</v>
      </c>
      <c r="Q1676" s="52" t="s">
        <v>9270</v>
      </c>
      <c r="R1676" s="730">
        <v>46.84</v>
      </c>
      <c r="S1676" s="730"/>
      <c r="T1676" s="732">
        <f t="shared" si="18"/>
        <v>46.84</v>
      </c>
      <c r="U1676" s="36"/>
      <c r="V1676" s="36"/>
      <c r="W1676" s="36"/>
      <c r="X1676" s="36"/>
      <c r="Y1676" s="36"/>
      <c r="Z1676" s="36"/>
      <c r="AA1676" s="36"/>
      <c r="AB1676" s="36"/>
      <c r="AC1676" s="36"/>
      <c r="AD1676" s="36" t="s">
        <v>56</v>
      </c>
      <c r="AE1676" s="162"/>
      <c r="AF1676" s="162"/>
      <c r="AG1676" s="592"/>
      <c r="AH1676" s="22"/>
      <c r="AI1676" s="22"/>
      <c r="AJ1676" s="22"/>
    </row>
    <row r="1677" spans="1:36" s="3" customFormat="1" ht="63" hidden="1" customHeight="1" x14ac:dyDescent="0.2">
      <c r="A1677" s="162" t="s">
        <v>8717</v>
      </c>
      <c r="B1677" s="36" t="s">
        <v>371</v>
      </c>
      <c r="C1677" s="162" t="s">
        <v>37</v>
      </c>
      <c r="D1677" s="39">
        <v>41900</v>
      </c>
      <c r="E1677" s="1126">
        <v>0.45694444444444443</v>
      </c>
      <c r="F1677" s="39">
        <v>41900</v>
      </c>
      <c r="G1677" s="1126">
        <v>0.60416666666666663</v>
      </c>
      <c r="H1677" s="1126">
        <v>0.14722222222222223</v>
      </c>
      <c r="I1677" s="162">
        <v>9</v>
      </c>
      <c r="J1677" s="162" t="s">
        <v>1652</v>
      </c>
      <c r="K1677" s="162" t="s">
        <v>134</v>
      </c>
      <c r="L1677" s="162" t="s">
        <v>128</v>
      </c>
      <c r="M1677" s="162" t="s">
        <v>9271</v>
      </c>
      <c r="N1677" s="162" t="s">
        <v>103</v>
      </c>
      <c r="O1677" s="162" t="s">
        <v>66</v>
      </c>
      <c r="P1677" s="162" t="s">
        <v>64</v>
      </c>
      <c r="Q1677" s="52" t="s">
        <v>9272</v>
      </c>
      <c r="R1677" s="730">
        <v>7.87</v>
      </c>
      <c r="S1677" s="730"/>
      <c r="T1677" s="732">
        <f t="shared" si="18"/>
        <v>7.87</v>
      </c>
      <c r="U1677" s="36" t="s">
        <v>75</v>
      </c>
      <c r="V1677" s="36">
        <v>1991</v>
      </c>
      <c r="W1677" s="36" t="s">
        <v>928</v>
      </c>
      <c r="X1677" s="36"/>
      <c r="Y1677" s="39">
        <v>41572</v>
      </c>
      <c r="Z1677" s="36">
        <v>0</v>
      </c>
      <c r="AA1677" s="36">
        <v>2014</v>
      </c>
      <c r="AB1677" s="36">
        <v>1</v>
      </c>
      <c r="AC1677" s="36"/>
      <c r="AD1677" s="36" t="s">
        <v>56</v>
      </c>
      <c r="AE1677" s="162"/>
      <c r="AF1677" s="162"/>
      <c r="AG1677" s="592"/>
      <c r="AH1677" s="22"/>
      <c r="AI1677" s="22"/>
      <c r="AJ1677" s="22"/>
    </row>
    <row r="1678" spans="1:36" s="3" customFormat="1" ht="63" hidden="1" customHeight="1" x14ac:dyDescent="0.2">
      <c r="A1678" s="162" t="s">
        <v>8717</v>
      </c>
      <c r="B1678" s="36" t="s">
        <v>371</v>
      </c>
      <c r="C1678" s="162" t="s">
        <v>37</v>
      </c>
      <c r="D1678" s="39">
        <v>41900</v>
      </c>
      <c r="E1678" s="1126">
        <v>0.37152777777777773</v>
      </c>
      <c r="F1678" s="39">
        <v>41900</v>
      </c>
      <c r="G1678" s="1126">
        <v>0.4152777777777778</v>
      </c>
      <c r="H1678" s="187">
        <v>4.3750000000000004E-2</v>
      </c>
      <c r="I1678" s="162">
        <v>17</v>
      </c>
      <c r="J1678" s="162" t="s">
        <v>1652</v>
      </c>
      <c r="K1678" s="162" t="s">
        <v>134</v>
      </c>
      <c r="L1678" s="162" t="s">
        <v>128</v>
      </c>
      <c r="M1678" s="162" t="s">
        <v>9273</v>
      </c>
      <c r="N1678" s="162" t="s">
        <v>103</v>
      </c>
      <c r="O1678" s="162" t="s">
        <v>66</v>
      </c>
      <c r="P1678" s="162" t="s">
        <v>64</v>
      </c>
      <c r="Q1678" s="52" t="s">
        <v>9274</v>
      </c>
      <c r="R1678" s="730">
        <v>8</v>
      </c>
      <c r="S1678" s="730"/>
      <c r="T1678" s="732">
        <f t="shared" si="18"/>
        <v>8</v>
      </c>
      <c r="U1678" s="162" t="s">
        <v>75</v>
      </c>
      <c r="V1678" s="36">
        <v>2005</v>
      </c>
      <c r="W1678" s="36" t="s">
        <v>928</v>
      </c>
      <c r="X1678" s="36"/>
      <c r="Y1678" s="39">
        <v>41510</v>
      </c>
      <c r="Z1678" s="36">
        <v>0</v>
      </c>
      <c r="AA1678" s="36">
        <v>2015</v>
      </c>
      <c r="AB1678" s="36">
        <v>0</v>
      </c>
      <c r="AC1678" s="36"/>
      <c r="AD1678" s="36" t="s">
        <v>56</v>
      </c>
      <c r="AE1678" s="36"/>
      <c r="AF1678" s="162"/>
      <c r="AG1678" s="592"/>
      <c r="AH1678" s="22"/>
      <c r="AI1678" s="22"/>
      <c r="AJ1678" s="22"/>
    </row>
    <row r="1679" spans="1:36" s="3" customFormat="1" ht="63" hidden="1" customHeight="1" x14ac:dyDescent="0.2">
      <c r="A1679" s="162" t="s">
        <v>8717</v>
      </c>
      <c r="B1679" s="36" t="s">
        <v>371</v>
      </c>
      <c r="C1679" s="162" t="s">
        <v>37</v>
      </c>
      <c r="D1679" s="39">
        <v>41900</v>
      </c>
      <c r="E1679" s="1126">
        <v>0.37152777777777773</v>
      </c>
      <c r="F1679" s="39">
        <v>41900</v>
      </c>
      <c r="G1679" s="1126">
        <v>0.42222222222222222</v>
      </c>
      <c r="H1679" s="187">
        <v>5.0694444444444452E-2</v>
      </c>
      <c r="I1679" s="162">
        <v>61</v>
      </c>
      <c r="J1679" s="162" t="s">
        <v>1652</v>
      </c>
      <c r="K1679" s="162" t="s">
        <v>134</v>
      </c>
      <c r="L1679" s="162" t="s">
        <v>128</v>
      </c>
      <c r="M1679" s="162" t="s">
        <v>9275</v>
      </c>
      <c r="N1679" s="162" t="s">
        <v>103</v>
      </c>
      <c r="O1679" s="162" t="s">
        <v>66</v>
      </c>
      <c r="P1679" s="162" t="s">
        <v>64</v>
      </c>
      <c r="Q1679" s="52" t="s">
        <v>9276</v>
      </c>
      <c r="R1679" s="730">
        <v>7.79</v>
      </c>
      <c r="S1679" s="730">
        <v>0.06</v>
      </c>
      <c r="T1679" s="732">
        <f t="shared" si="18"/>
        <v>7.85</v>
      </c>
      <c r="U1679" s="36"/>
      <c r="V1679" s="36">
        <v>1989</v>
      </c>
      <c r="W1679" s="36" t="s">
        <v>928</v>
      </c>
      <c r="X1679" s="36"/>
      <c r="Y1679" s="39">
        <v>41032</v>
      </c>
      <c r="Z1679" s="36">
        <v>0</v>
      </c>
      <c r="AA1679" s="36">
        <v>2015</v>
      </c>
      <c r="AB1679" s="36">
        <v>1</v>
      </c>
      <c r="AC1679" s="36"/>
      <c r="AD1679" s="36" t="s">
        <v>52</v>
      </c>
      <c r="AE1679" s="162"/>
      <c r="AF1679" s="162"/>
      <c r="AG1679" s="592"/>
      <c r="AH1679" s="22"/>
      <c r="AI1679" s="22"/>
      <c r="AJ1679" s="22"/>
    </row>
    <row r="1680" spans="1:36" s="3" customFormat="1" ht="63" hidden="1" customHeight="1" x14ac:dyDescent="0.2">
      <c r="A1680" s="162" t="s">
        <v>8717</v>
      </c>
      <c r="B1680" s="36" t="s">
        <v>371</v>
      </c>
      <c r="C1680" s="162" t="s">
        <v>37</v>
      </c>
      <c r="D1680" s="39">
        <v>41900</v>
      </c>
      <c r="E1680" s="1126">
        <v>0.40972222222222227</v>
      </c>
      <c r="F1680" s="39">
        <v>41900</v>
      </c>
      <c r="G1680" s="1126">
        <v>0.40972222222222227</v>
      </c>
      <c r="H1680" s="187">
        <v>0</v>
      </c>
      <c r="I1680" s="162">
        <v>14</v>
      </c>
      <c r="J1680" s="162"/>
      <c r="K1680" s="162"/>
      <c r="L1680" s="162" t="s">
        <v>128</v>
      </c>
      <c r="M1680" s="162" t="s">
        <v>9277</v>
      </c>
      <c r="N1680" s="162" t="s">
        <v>103</v>
      </c>
      <c r="O1680" s="162" t="s">
        <v>66</v>
      </c>
      <c r="P1680" s="163" t="s">
        <v>9278</v>
      </c>
      <c r="Q1680" s="52" t="s">
        <v>9279</v>
      </c>
      <c r="R1680" s="730">
        <v>0.24</v>
      </c>
      <c r="S1680" s="730"/>
      <c r="T1680" s="732">
        <f t="shared" si="18"/>
        <v>0.24</v>
      </c>
      <c r="U1680" s="36"/>
      <c r="V1680" s="36">
        <v>2005</v>
      </c>
      <c r="W1680" s="36" t="s">
        <v>72</v>
      </c>
      <c r="X1680" s="36"/>
      <c r="Y1680" s="36"/>
      <c r="Z1680" s="36"/>
      <c r="AA1680" s="36"/>
      <c r="AB1680" s="36"/>
      <c r="AC1680" s="36"/>
      <c r="AD1680" s="36" t="s">
        <v>62</v>
      </c>
      <c r="AE1680" s="162"/>
      <c r="AF1680" s="162"/>
      <c r="AG1680" s="592"/>
      <c r="AH1680" s="22"/>
      <c r="AI1680" s="22"/>
      <c r="AJ1680" s="22"/>
    </row>
    <row r="1681" spans="1:36" s="3" customFormat="1" ht="63" hidden="1" customHeight="1" x14ac:dyDescent="0.2">
      <c r="A1681" s="162" t="s">
        <v>8717</v>
      </c>
      <c r="B1681" s="36" t="s">
        <v>371</v>
      </c>
      <c r="C1681" s="162" t="s">
        <v>37</v>
      </c>
      <c r="D1681" s="39">
        <v>41900</v>
      </c>
      <c r="E1681" s="1126">
        <v>0.60416666666666663</v>
      </c>
      <c r="F1681" s="39">
        <v>41900</v>
      </c>
      <c r="G1681" s="1126">
        <v>0.65138888888888891</v>
      </c>
      <c r="H1681" s="187">
        <v>4.7222222222222221E-2</v>
      </c>
      <c r="I1681" s="162">
        <v>17</v>
      </c>
      <c r="J1681" s="162" t="s">
        <v>1652</v>
      </c>
      <c r="K1681" s="162" t="s">
        <v>134</v>
      </c>
      <c r="L1681" s="162" t="s">
        <v>128</v>
      </c>
      <c r="M1681" s="162" t="s">
        <v>9273</v>
      </c>
      <c r="N1681" s="162" t="s">
        <v>103</v>
      </c>
      <c r="O1681" s="162" t="s">
        <v>66</v>
      </c>
      <c r="P1681" s="162" t="s">
        <v>64</v>
      </c>
      <c r="Q1681" s="52" t="s">
        <v>9280</v>
      </c>
      <c r="R1681" s="730">
        <v>8.48</v>
      </c>
      <c r="S1681" s="730"/>
      <c r="T1681" s="732">
        <f t="shared" si="18"/>
        <v>8.48</v>
      </c>
      <c r="U1681" s="36" t="s">
        <v>75</v>
      </c>
      <c r="V1681" s="36">
        <v>2005</v>
      </c>
      <c r="W1681" s="36" t="s">
        <v>66</v>
      </c>
      <c r="X1681" s="36"/>
      <c r="Y1681" s="39">
        <v>41510</v>
      </c>
      <c r="Z1681" s="36">
        <v>0</v>
      </c>
      <c r="AA1681" s="36">
        <v>2015</v>
      </c>
      <c r="AB1681" s="36">
        <v>0</v>
      </c>
      <c r="AC1681" s="36"/>
      <c r="AD1681" s="36" t="s">
        <v>56</v>
      </c>
      <c r="AE1681" s="162"/>
      <c r="AF1681" s="162"/>
      <c r="AG1681" s="592"/>
      <c r="AH1681" s="22"/>
      <c r="AI1681" s="22"/>
      <c r="AJ1681" s="22"/>
    </row>
    <row r="1682" spans="1:36" s="3" customFormat="1" ht="63" hidden="1" customHeight="1" x14ac:dyDescent="0.2">
      <c r="A1682" s="162" t="s">
        <v>8717</v>
      </c>
      <c r="B1682" s="36" t="s">
        <v>371</v>
      </c>
      <c r="C1682" s="162" t="s">
        <v>37</v>
      </c>
      <c r="D1682" s="39">
        <v>41900</v>
      </c>
      <c r="E1682" s="1126">
        <v>0.33333333333333331</v>
      </c>
      <c r="F1682" s="39">
        <v>41900</v>
      </c>
      <c r="G1682" s="1126">
        <v>0.46736111111111112</v>
      </c>
      <c r="H1682" s="187">
        <v>0.13402777777777777</v>
      </c>
      <c r="I1682" s="162">
        <v>5</v>
      </c>
      <c r="J1682" s="162" t="s">
        <v>1652</v>
      </c>
      <c r="K1682" s="162" t="s">
        <v>134</v>
      </c>
      <c r="L1682" s="162" t="s">
        <v>128</v>
      </c>
      <c r="M1682" s="162" t="s">
        <v>9281</v>
      </c>
      <c r="N1682" s="162" t="s">
        <v>103</v>
      </c>
      <c r="O1682" s="162" t="s">
        <v>66</v>
      </c>
      <c r="P1682" s="162" t="s">
        <v>64</v>
      </c>
      <c r="Q1682" s="186" t="s">
        <v>9282</v>
      </c>
      <c r="R1682" s="730">
        <v>0.74</v>
      </c>
      <c r="S1682" s="730"/>
      <c r="T1682" s="732">
        <f t="shared" si="18"/>
        <v>0.74</v>
      </c>
      <c r="U1682" s="162" t="s">
        <v>75</v>
      </c>
      <c r="V1682" s="162"/>
      <c r="W1682" s="162" t="s">
        <v>66</v>
      </c>
      <c r="X1682" s="162"/>
      <c r="Y1682" s="1408">
        <v>41841</v>
      </c>
      <c r="Z1682" s="162">
        <v>0</v>
      </c>
      <c r="AA1682" s="162">
        <v>2015</v>
      </c>
      <c r="AB1682" s="162">
        <v>0</v>
      </c>
      <c r="AC1682" s="162"/>
      <c r="AD1682" s="162" t="s">
        <v>56</v>
      </c>
      <c r="AE1682" s="162"/>
      <c r="AF1682" s="162"/>
      <c r="AG1682" s="592"/>
      <c r="AH1682" s="22"/>
      <c r="AI1682" s="22"/>
      <c r="AJ1682" s="22"/>
    </row>
    <row r="1683" spans="1:36" s="3" customFormat="1" ht="63" hidden="1" customHeight="1" x14ac:dyDescent="0.2">
      <c r="A1683" s="162" t="s">
        <v>8717</v>
      </c>
      <c r="B1683" s="36" t="s">
        <v>371</v>
      </c>
      <c r="C1683" s="162" t="s">
        <v>37</v>
      </c>
      <c r="D1683" s="39">
        <v>41900</v>
      </c>
      <c r="E1683" s="1126">
        <v>0.3444444444444445</v>
      </c>
      <c r="F1683" s="39">
        <v>41900</v>
      </c>
      <c r="G1683" s="1126">
        <v>0.3444444444444445</v>
      </c>
      <c r="H1683" s="187">
        <v>0</v>
      </c>
      <c r="I1683" s="162">
        <v>11</v>
      </c>
      <c r="J1683" s="162" t="s">
        <v>1652</v>
      </c>
      <c r="K1683" s="162" t="s">
        <v>132</v>
      </c>
      <c r="L1683" s="162" t="s">
        <v>128</v>
      </c>
      <c r="M1683" s="162" t="s">
        <v>9283</v>
      </c>
      <c r="N1683" s="162" t="s">
        <v>103</v>
      </c>
      <c r="O1683" s="162" t="s">
        <v>66</v>
      </c>
      <c r="P1683" s="162" t="s">
        <v>64</v>
      </c>
      <c r="Q1683" s="52" t="s">
        <v>9284</v>
      </c>
      <c r="R1683" s="730">
        <v>0.19</v>
      </c>
      <c r="S1683" s="730">
        <v>0.21</v>
      </c>
      <c r="T1683" s="732">
        <f t="shared" si="18"/>
        <v>0.4</v>
      </c>
      <c r="U1683" s="36" t="s">
        <v>75</v>
      </c>
      <c r="V1683" s="36"/>
      <c r="W1683" s="36" t="s">
        <v>66</v>
      </c>
      <c r="X1683" s="36"/>
      <c r="Y1683" s="39">
        <v>41781</v>
      </c>
      <c r="Z1683" s="36">
        <v>0</v>
      </c>
      <c r="AA1683" s="36">
        <v>2015</v>
      </c>
      <c r="AB1683" s="36">
        <v>0</v>
      </c>
      <c r="AC1683" s="36"/>
      <c r="AD1683" s="36" t="s">
        <v>56</v>
      </c>
      <c r="AE1683" s="162"/>
      <c r="AF1683" s="162"/>
      <c r="AG1683" s="592"/>
      <c r="AH1683" s="22"/>
      <c r="AI1683" s="22"/>
      <c r="AJ1683" s="22"/>
    </row>
    <row r="1684" spans="1:36" s="3" customFormat="1" ht="63" hidden="1" customHeight="1" x14ac:dyDescent="0.2">
      <c r="A1684" s="162" t="s">
        <v>8717</v>
      </c>
      <c r="B1684" s="36" t="s">
        <v>371</v>
      </c>
      <c r="C1684" s="162" t="s">
        <v>37</v>
      </c>
      <c r="D1684" s="39">
        <v>41900</v>
      </c>
      <c r="E1684" s="1126">
        <v>0.5756944444444444</v>
      </c>
      <c r="F1684" s="39">
        <v>41900</v>
      </c>
      <c r="G1684" s="1126">
        <v>0.5756944444444444</v>
      </c>
      <c r="H1684" s="187">
        <v>0</v>
      </c>
      <c r="I1684" s="162">
        <v>11</v>
      </c>
      <c r="J1684" s="162" t="s">
        <v>1652</v>
      </c>
      <c r="K1684" s="162" t="s">
        <v>132</v>
      </c>
      <c r="L1684" s="162" t="s">
        <v>128</v>
      </c>
      <c r="M1684" s="162" t="s">
        <v>9285</v>
      </c>
      <c r="N1684" s="162" t="s">
        <v>103</v>
      </c>
      <c r="O1684" s="162" t="s">
        <v>66</v>
      </c>
      <c r="P1684" s="162" t="s">
        <v>64</v>
      </c>
      <c r="Q1684" s="52" t="s">
        <v>9286</v>
      </c>
      <c r="R1684" s="730">
        <v>0.15</v>
      </c>
      <c r="S1684" s="730">
        <v>0.13</v>
      </c>
      <c r="T1684" s="732">
        <f t="shared" si="18"/>
        <v>0.28000000000000003</v>
      </c>
      <c r="U1684" s="36" t="s">
        <v>82</v>
      </c>
      <c r="V1684" s="36"/>
      <c r="W1684" s="36"/>
      <c r="X1684" s="36"/>
      <c r="Y1684" s="39">
        <v>41711</v>
      </c>
      <c r="Z1684" s="36">
        <v>0</v>
      </c>
      <c r="AA1684" s="36">
        <v>2015</v>
      </c>
      <c r="AB1684" s="36">
        <v>0</v>
      </c>
      <c r="AC1684" s="36"/>
      <c r="AD1684" s="36" t="s">
        <v>56</v>
      </c>
      <c r="AE1684" s="162"/>
      <c r="AF1684" s="162"/>
      <c r="AG1684" s="592"/>
      <c r="AH1684" s="22"/>
      <c r="AI1684" s="22"/>
      <c r="AJ1684" s="22"/>
    </row>
    <row r="1685" spans="1:36" s="3" customFormat="1" ht="63" hidden="1" customHeight="1" x14ac:dyDescent="0.2">
      <c r="A1685" s="162" t="s">
        <v>8717</v>
      </c>
      <c r="B1685" s="36" t="s">
        <v>371</v>
      </c>
      <c r="C1685" s="162" t="s">
        <v>37</v>
      </c>
      <c r="D1685" s="39">
        <v>41900</v>
      </c>
      <c r="E1685" s="1126">
        <v>0.68333333333333324</v>
      </c>
      <c r="F1685" s="39">
        <v>41900</v>
      </c>
      <c r="G1685" s="1126">
        <v>0.90833333333333333</v>
      </c>
      <c r="H1685" s="187">
        <v>0.22500000000000001</v>
      </c>
      <c r="I1685" s="162">
        <v>14</v>
      </c>
      <c r="J1685" s="162" t="s">
        <v>1652</v>
      </c>
      <c r="K1685" s="162" t="s">
        <v>134</v>
      </c>
      <c r="L1685" s="162" t="s">
        <v>128</v>
      </c>
      <c r="M1685" s="162" t="s">
        <v>9287</v>
      </c>
      <c r="N1685" s="162" t="s">
        <v>103</v>
      </c>
      <c r="O1685" s="162" t="s">
        <v>66</v>
      </c>
      <c r="P1685" s="162" t="s">
        <v>64</v>
      </c>
      <c r="Q1685" s="52" t="s">
        <v>9288</v>
      </c>
      <c r="R1685" s="730">
        <v>21.01</v>
      </c>
      <c r="S1685" s="730"/>
      <c r="T1685" s="732">
        <f t="shared" si="18"/>
        <v>21.01</v>
      </c>
      <c r="U1685" s="36" t="s">
        <v>75</v>
      </c>
      <c r="V1685" s="36"/>
      <c r="W1685" s="36" t="s">
        <v>66</v>
      </c>
      <c r="X1685" s="36"/>
      <c r="Y1685" s="39">
        <v>41905</v>
      </c>
      <c r="Z1685" s="36">
        <v>0</v>
      </c>
      <c r="AA1685" s="36">
        <v>2015</v>
      </c>
      <c r="AB1685" s="36">
        <v>0</v>
      </c>
      <c r="AC1685" s="36"/>
      <c r="AD1685" s="36" t="s">
        <v>56</v>
      </c>
      <c r="AE1685" s="162"/>
      <c r="AF1685" s="162"/>
      <c r="AG1685" s="592"/>
      <c r="AH1685" s="22"/>
      <c r="AI1685" s="22"/>
      <c r="AJ1685" s="22"/>
    </row>
    <row r="1686" spans="1:36" s="3" customFormat="1" ht="63" hidden="1" customHeight="1" x14ac:dyDescent="0.2">
      <c r="A1686" s="162" t="s">
        <v>8717</v>
      </c>
      <c r="B1686" s="36" t="s">
        <v>371</v>
      </c>
      <c r="C1686" s="162" t="s">
        <v>37</v>
      </c>
      <c r="D1686" s="39">
        <v>41901</v>
      </c>
      <c r="E1686" s="163"/>
      <c r="F1686" s="28"/>
      <c r="G1686" s="163"/>
      <c r="H1686" s="163"/>
      <c r="I1686" s="163"/>
      <c r="J1686" s="163"/>
      <c r="K1686" s="163"/>
      <c r="L1686" s="163"/>
      <c r="M1686" s="163"/>
      <c r="N1686" s="163"/>
      <c r="O1686" s="163"/>
      <c r="P1686" s="163"/>
      <c r="Q1686" s="186"/>
      <c r="R1686" s="730"/>
      <c r="S1686" s="730"/>
      <c r="T1686" s="732"/>
      <c r="U1686" s="162"/>
      <c r="V1686" s="162"/>
      <c r="W1686" s="162"/>
      <c r="X1686" s="162"/>
      <c r="Y1686" s="162"/>
      <c r="Z1686" s="162"/>
      <c r="AA1686" s="162"/>
      <c r="AB1686" s="162"/>
      <c r="AC1686" s="162"/>
      <c r="AD1686" s="162"/>
      <c r="AE1686" s="162"/>
      <c r="AF1686" s="162"/>
      <c r="AG1686" s="592" t="s">
        <v>202</v>
      </c>
      <c r="AH1686" s="22"/>
      <c r="AI1686" s="22"/>
      <c r="AJ1686" s="22"/>
    </row>
    <row r="1687" spans="1:36" s="3" customFormat="1" ht="147" hidden="1" customHeight="1" x14ac:dyDescent="0.2">
      <c r="A1687" s="162" t="s">
        <v>8717</v>
      </c>
      <c r="B1687" s="36" t="s">
        <v>371</v>
      </c>
      <c r="C1687" s="162" t="s">
        <v>37</v>
      </c>
      <c r="D1687" s="39">
        <v>41902</v>
      </c>
      <c r="E1687" s="163"/>
      <c r="F1687" s="28"/>
      <c r="G1687" s="163"/>
      <c r="H1687" s="163"/>
      <c r="I1687" s="163"/>
      <c r="J1687" s="163"/>
      <c r="K1687" s="163"/>
      <c r="L1687" s="163"/>
      <c r="M1687" s="163"/>
      <c r="N1687" s="163"/>
      <c r="O1687" s="163"/>
      <c r="P1687" s="163"/>
      <c r="Q1687" s="186"/>
      <c r="R1687" s="730"/>
      <c r="S1687" s="730"/>
      <c r="T1687" s="732"/>
      <c r="U1687" s="162"/>
      <c r="V1687" s="162"/>
      <c r="W1687" s="162"/>
      <c r="X1687" s="162"/>
      <c r="Y1687" s="162"/>
      <c r="Z1687" s="162"/>
      <c r="AA1687" s="162"/>
      <c r="AB1687" s="162"/>
      <c r="AC1687" s="162"/>
      <c r="AD1687" s="162"/>
      <c r="AE1687" s="162"/>
      <c r="AF1687" s="162"/>
      <c r="AG1687" s="592" t="s">
        <v>202</v>
      </c>
      <c r="AH1687" s="22"/>
      <c r="AI1687" s="22"/>
      <c r="AJ1687" s="22"/>
    </row>
    <row r="1688" spans="1:36" s="3" customFormat="1" ht="31.5" hidden="1" customHeight="1" x14ac:dyDescent="0.2">
      <c r="A1688" s="162" t="s">
        <v>8717</v>
      </c>
      <c r="B1688" s="36" t="s">
        <v>371</v>
      </c>
      <c r="C1688" s="162" t="s">
        <v>37</v>
      </c>
      <c r="D1688" s="39">
        <v>41903</v>
      </c>
      <c r="E1688" s="163"/>
      <c r="F1688" s="28"/>
      <c r="G1688" s="163"/>
      <c r="H1688" s="163"/>
      <c r="I1688" s="163"/>
      <c r="J1688" s="163"/>
      <c r="K1688" s="163"/>
      <c r="L1688" s="163"/>
      <c r="M1688" s="163"/>
      <c r="N1688" s="163"/>
      <c r="O1688" s="163"/>
      <c r="P1688" s="163"/>
      <c r="Q1688" s="52"/>
      <c r="R1688" s="730"/>
      <c r="S1688" s="730"/>
      <c r="T1688" s="732"/>
      <c r="U1688" s="36"/>
      <c r="V1688" s="36"/>
      <c r="W1688" s="36"/>
      <c r="X1688" s="36"/>
      <c r="Y1688" s="205"/>
      <c r="Z1688" s="36"/>
      <c r="AA1688" s="36"/>
      <c r="AB1688" s="36"/>
      <c r="AC1688" s="36"/>
      <c r="AD1688" s="36"/>
      <c r="AE1688" s="162"/>
      <c r="AF1688" s="162"/>
      <c r="AG1688" s="592" t="s">
        <v>202</v>
      </c>
      <c r="AH1688" s="22"/>
      <c r="AI1688" s="22"/>
      <c r="AJ1688" s="22"/>
    </row>
    <row r="1689" spans="1:36" s="3" customFormat="1" ht="31.5" hidden="1" customHeight="1" x14ac:dyDescent="0.2">
      <c r="A1689" s="162" t="s">
        <v>8717</v>
      </c>
      <c r="B1689" s="36" t="s">
        <v>371</v>
      </c>
      <c r="C1689" s="162" t="s">
        <v>37</v>
      </c>
      <c r="D1689" s="39">
        <v>41904</v>
      </c>
      <c r="E1689" s="163"/>
      <c r="F1689" s="28"/>
      <c r="G1689" s="163"/>
      <c r="H1689" s="163"/>
      <c r="I1689" s="163"/>
      <c r="J1689" s="163"/>
      <c r="K1689" s="163"/>
      <c r="L1689" s="163"/>
      <c r="M1689" s="163"/>
      <c r="N1689" s="163"/>
      <c r="O1689" s="163"/>
      <c r="P1689" s="163"/>
      <c r="Q1689" s="52"/>
      <c r="R1689" s="730"/>
      <c r="S1689" s="730"/>
      <c r="T1689" s="732"/>
      <c r="U1689" s="36"/>
      <c r="V1689" s="36"/>
      <c r="W1689" s="36"/>
      <c r="X1689" s="36"/>
      <c r="Y1689" s="205"/>
      <c r="Z1689" s="36"/>
      <c r="AA1689" s="36"/>
      <c r="AB1689" s="36"/>
      <c r="AC1689" s="36"/>
      <c r="AD1689" s="36"/>
      <c r="AE1689" s="162"/>
      <c r="AF1689" s="162"/>
      <c r="AG1689" s="592" t="s">
        <v>202</v>
      </c>
      <c r="AH1689" s="22"/>
      <c r="AI1689" s="22"/>
      <c r="AJ1689" s="22"/>
    </row>
    <row r="1690" spans="1:36" s="3" customFormat="1" ht="31.5" hidden="1" customHeight="1" x14ac:dyDescent="0.2">
      <c r="A1690" s="162" t="s">
        <v>8717</v>
      </c>
      <c r="B1690" s="36" t="s">
        <v>371</v>
      </c>
      <c r="C1690" s="162" t="s">
        <v>37</v>
      </c>
      <c r="D1690" s="39">
        <v>41905</v>
      </c>
      <c r="E1690" s="163"/>
      <c r="F1690" s="28"/>
      <c r="G1690" s="163"/>
      <c r="H1690" s="163"/>
      <c r="I1690" s="163"/>
      <c r="J1690" s="163"/>
      <c r="K1690" s="163"/>
      <c r="L1690" s="163"/>
      <c r="M1690" s="163"/>
      <c r="N1690" s="163"/>
      <c r="O1690" s="163"/>
      <c r="P1690" s="163"/>
      <c r="Q1690" s="52"/>
      <c r="R1690" s="730"/>
      <c r="S1690" s="730"/>
      <c r="T1690" s="732"/>
      <c r="U1690" s="36"/>
      <c r="V1690" s="36"/>
      <c r="W1690" s="36"/>
      <c r="X1690" s="36"/>
      <c r="Y1690" s="205"/>
      <c r="Z1690" s="36"/>
      <c r="AA1690" s="36"/>
      <c r="AB1690" s="36"/>
      <c r="AC1690" s="36"/>
      <c r="AD1690" s="36"/>
      <c r="AE1690" s="162"/>
      <c r="AF1690" s="162"/>
      <c r="AG1690" s="592" t="s">
        <v>202</v>
      </c>
      <c r="AH1690" s="22"/>
      <c r="AI1690" s="22"/>
      <c r="AJ1690" s="22"/>
    </row>
    <row r="1691" spans="1:36" ht="31.5" hidden="1" customHeight="1" x14ac:dyDescent="0.2">
      <c r="A1691" s="162" t="s">
        <v>8717</v>
      </c>
      <c r="B1691" s="36" t="s">
        <v>371</v>
      </c>
      <c r="C1691" s="162" t="s">
        <v>37</v>
      </c>
      <c r="D1691" s="39">
        <v>41906</v>
      </c>
      <c r="E1691" s="163"/>
      <c r="F1691" s="28"/>
      <c r="G1691" s="163"/>
      <c r="H1691" s="163"/>
      <c r="I1691" s="163"/>
      <c r="J1691" s="163"/>
      <c r="K1691" s="163"/>
      <c r="L1691" s="163"/>
      <c r="M1691" s="163"/>
      <c r="N1691" s="163"/>
      <c r="O1691" s="163"/>
      <c r="P1691" s="163"/>
      <c r="Q1691" s="186"/>
      <c r="R1691" s="730"/>
      <c r="S1691" s="730"/>
      <c r="T1691" s="732"/>
      <c r="U1691" s="162"/>
      <c r="V1691" s="162"/>
      <c r="W1691" s="162"/>
      <c r="X1691" s="162"/>
      <c r="Y1691" s="162"/>
      <c r="Z1691" s="162"/>
      <c r="AA1691" s="162"/>
      <c r="AB1691" s="162"/>
      <c r="AC1691" s="162"/>
      <c r="AD1691" s="162"/>
      <c r="AE1691" s="162"/>
      <c r="AF1691" s="162"/>
      <c r="AG1691" s="592" t="s">
        <v>202</v>
      </c>
    </row>
    <row r="1692" spans="1:36" ht="31.5" hidden="1" customHeight="1" x14ac:dyDescent="0.2">
      <c r="A1692" s="162" t="s">
        <v>8717</v>
      </c>
      <c r="B1692" s="36" t="s">
        <v>371</v>
      </c>
      <c r="C1692" s="162" t="s">
        <v>37</v>
      </c>
      <c r="D1692" s="39">
        <v>41907</v>
      </c>
      <c r="E1692" s="1126">
        <v>0.875</v>
      </c>
      <c r="F1692" s="39">
        <v>41907</v>
      </c>
      <c r="G1692" s="1126">
        <v>0.90277777777777779</v>
      </c>
      <c r="H1692" s="1126">
        <v>2.7777777777777776E-2</v>
      </c>
      <c r="I1692" s="162">
        <v>3</v>
      </c>
      <c r="J1692" s="162"/>
      <c r="K1692" s="162"/>
      <c r="L1692" s="162" t="s">
        <v>126</v>
      </c>
      <c r="M1692" s="162" t="s">
        <v>9289</v>
      </c>
      <c r="N1692" s="162">
        <v>0.4</v>
      </c>
      <c r="O1692" s="162" t="s">
        <v>64</v>
      </c>
      <c r="P1692" s="162" t="s">
        <v>1136</v>
      </c>
      <c r="Q1692" s="186" t="s">
        <v>9290</v>
      </c>
      <c r="R1692" s="730">
        <v>0.8</v>
      </c>
      <c r="S1692" s="730">
        <v>0.2</v>
      </c>
      <c r="T1692" s="732">
        <v>1</v>
      </c>
      <c r="U1692" s="162" t="s">
        <v>75</v>
      </c>
      <c r="V1692" s="162">
        <v>2004</v>
      </c>
      <c r="W1692" s="162" t="s">
        <v>72</v>
      </c>
      <c r="X1692" s="162"/>
      <c r="Y1692" s="1408">
        <v>41493</v>
      </c>
      <c r="Z1692" s="162">
        <v>0</v>
      </c>
      <c r="AA1692" s="162">
        <v>2015</v>
      </c>
      <c r="AB1692" s="162"/>
      <c r="AC1692" s="162"/>
      <c r="AD1692" s="162" t="s">
        <v>61</v>
      </c>
      <c r="AE1692" s="162"/>
      <c r="AF1692" s="162"/>
      <c r="AG1692" s="592"/>
    </row>
    <row r="1693" spans="1:36" ht="81.75" hidden="1" customHeight="1" x14ac:dyDescent="0.2">
      <c r="A1693" s="162" t="s">
        <v>8717</v>
      </c>
      <c r="B1693" s="36" t="s">
        <v>371</v>
      </c>
      <c r="C1693" s="162" t="s">
        <v>37</v>
      </c>
      <c r="D1693" s="39">
        <v>41908</v>
      </c>
      <c r="E1693" s="163"/>
      <c r="F1693" s="28"/>
      <c r="G1693" s="163"/>
      <c r="H1693" s="163"/>
      <c r="I1693" s="163"/>
      <c r="J1693" s="163"/>
      <c r="K1693" s="163"/>
      <c r="L1693" s="163"/>
      <c r="M1693" s="163"/>
      <c r="N1693" s="163"/>
      <c r="O1693" s="163"/>
      <c r="P1693" s="163"/>
      <c r="Q1693" s="186"/>
      <c r="R1693" s="730"/>
      <c r="S1693" s="730"/>
      <c r="T1693" s="732"/>
      <c r="U1693" s="162"/>
      <c r="V1693" s="162"/>
      <c r="W1693" s="162"/>
      <c r="X1693" s="162"/>
      <c r="Y1693" s="162"/>
      <c r="Z1693" s="162"/>
      <c r="AA1693" s="162"/>
      <c r="AB1693" s="162"/>
      <c r="AC1693" s="162"/>
      <c r="AD1693" s="36"/>
      <c r="AE1693" s="162"/>
      <c r="AF1693" s="162"/>
      <c r="AG1693" s="592" t="s">
        <v>202</v>
      </c>
    </row>
    <row r="1694" spans="1:36" ht="31.5" hidden="1" customHeight="1" x14ac:dyDescent="0.2">
      <c r="A1694" s="162" t="s">
        <v>8717</v>
      </c>
      <c r="B1694" s="36" t="s">
        <v>371</v>
      </c>
      <c r="C1694" s="162" t="s">
        <v>37</v>
      </c>
      <c r="D1694" s="39">
        <v>41909</v>
      </c>
      <c r="E1694" s="163"/>
      <c r="F1694" s="28"/>
      <c r="G1694" s="163"/>
      <c r="H1694" s="163"/>
      <c r="I1694" s="163"/>
      <c r="J1694" s="163"/>
      <c r="K1694" s="163"/>
      <c r="L1694" s="163"/>
      <c r="M1694" s="163"/>
      <c r="N1694" s="163"/>
      <c r="O1694" s="163"/>
      <c r="P1694" s="163"/>
      <c r="Q1694" s="186"/>
      <c r="R1694" s="730"/>
      <c r="S1694" s="730"/>
      <c r="T1694" s="732"/>
      <c r="U1694" s="162"/>
      <c r="V1694" s="162"/>
      <c r="W1694" s="162"/>
      <c r="X1694" s="162"/>
      <c r="Y1694" s="162"/>
      <c r="Z1694" s="162"/>
      <c r="AA1694" s="162"/>
      <c r="AB1694" s="162"/>
      <c r="AC1694" s="162"/>
      <c r="AD1694" s="162"/>
      <c r="AE1694" s="162"/>
      <c r="AF1694" s="162"/>
      <c r="AG1694" s="592" t="s">
        <v>202</v>
      </c>
    </row>
    <row r="1695" spans="1:36" ht="103.5" hidden="1" customHeight="1" x14ac:dyDescent="0.2">
      <c r="A1695" s="162" t="s">
        <v>8717</v>
      </c>
      <c r="B1695" s="36" t="s">
        <v>371</v>
      </c>
      <c r="C1695" s="162" t="s">
        <v>37</v>
      </c>
      <c r="D1695" s="39">
        <v>41910</v>
      </c>
      <c r="E1695" s="163"/>
      <c r="F1695" s="28"/>
      <c r="G1695" s="163"/>
      <c r="H1695" s="163"/>
      <c r="I1695" s="163"/>
      <c r="J1695" s="163"/>
      <c r="K1695" s="163"/>
      <c r="L1695" s="163"/>
      <c r="M1695" s="163"/>
      <c r="N1695" s="163"/>
      <c r="O1695" s="163"/>
      <c r="P1695" s="163"/>
      <c r="Q1695" s="186"/>
      <c r="R1695" s="324"/>
      <c r="S1695" s="324"/>
      <c r="T1695" s="325"/>
      <c r="U1695" s="36"/>
      <c r="V1695" s="217"/>
      <c r="W1695" s="217"/>
      <c r="X1695" s="217"/>
      <c r="Y1695" s="217"/>
      <c r="Z1695" s="217"/>
      <c r="AA1695" s="217"/>
      <c r="AB1695" s="217"/>
      <c r="AC1695" s="217"/>
      <c r="AD1695" s="36"/>
      <c r="AE1695" s="218"/>
      <c r="AF1695" s="447"/>
      <c r="AG1695" s="100" t="s">
        <v>202</v>
      </c>
    </row>
    <row r="1696" spans="1:36" ht="204.75" hidden="1" customHeight="1" x14ac:dyDescent="0.2">
      <c r="A1696" s="162" t="s">
        <v>8717</v>
      </c>
      <c r="B1696" s="36" t="s">
        <v>371</v>
      </c>
      <c r="C1696" s="162" t="s">
        <v>37</v>
      </c>
      <c r="D1696" s="39">
        <v>41911</v>
      </c>
      <c r="E1696" s="163"/>
      <c r="F1696" s="28"/>
      <c r="G1696" s="163"/>
      <c r="H1696" s="163"/>
      <c r="I1696" s="163"/>
      <c r="J1696" s="163"/>
      <c r="K1696" s="163"/>
      <c r="L1696" s="163"/>
      <c r="M1696" s="163"/>
      <c r="N1696" s="163"/>
      <c r="O1696" s="163"/>
      <c r="P1696" s="163"/>
      <c r="Q1696" s="52"/>
      <c r="R1696" s="324"/>
      <c r="S1696" s="324"/>
      <c r="T1696" s="325"/>
      <c r="U1696" s="36"/>
      <c r="V1696" s="217"/>
      <c r="W1696" s="217"/>
      <c r="X1696" s="217"/>
      <c r="Y1696" s="217"/>
      <c r="Z1696" s="217"/>
      <c r="AA1696" s="217"/>
      <c r="AB1696" s="217"/>
      <c r="AC1696" s="217"/>
      <c r="AD1696" s="36"/>
      <c r="AE1696" s="218"/>
      <c r="AF1696" s="447"/>
      <c r="AG1696" s="100" t="s">
        <v>202</v>
      </c>
      <c r="AJ1696" s="3" t="s">
        <v>8795</v>
      </c>
    </row>
    <row r="1697" spans="1:36" ht="31.5" hidden="1" customHeight="1" x14ac:dyDescent="0.2">
      <c r="A1697" s="162" t="s">
        <v>8717</v>
      </c>
      <c r="B1697" s="36" t="s">
        <v>371</v>
      </c>
      <c r="C1697" s="162" t="s">
        <v>37</v>
      </c>
      <c r="D1697" s="39">
        <v>41912</v>
      </c>
      <c r="E1697" s="1126">
        <v>8.4027777777777771E-2</v>
      </c>
      <c r="F1697" s="39">
        <v>41912</v>
      </c>
      <c r="G1697" s="1126">
        <v>8.4027777777777771E-2</v>
      </c>
      <c r="H1697" s="1126">
        <v>0</v>
      </c>
      <c r="I1697" s="162">
        <v>215</v>
      </c>
      <c r="J1697" s="162" t="s">
        <v>1652</v>
      </c>
      <c r="K1697" s="162" t="s">
        <v>132</v>
      </c>
      <c r="L1697" s="162" t="s">
        <v>128</v>
      </c>
      <c r="M1697" s="162" t="s">
        <v>7592</v>
      </c>
      <c r="N1697" s="162">
        <v>35</v>
      </c>
      <c r="O1697" s="162" t="s">
        <v>66</v>
      </c>
      <c r="P1697" s="163" t="s">
        <v>9291</v>
      </c>
      <c r="Q1697" s="186" t="s">
        <v>9292</v>
      </c>
      <c r="R1697" s="730">
        <v>4.5999999999999996</v>
      </c>
      <c r="S1697" s="730">
        <v>26.3</v>
      </c>
      <c r="T1697" s="732">
        <f>R1697+S1697</f>
        <v>30.9</v>
      </c>
      <c r="U1697" s="162" t="s">
        <v>86</v>
      </c>
      <c r="V1697" s="162">
        <v>1989</v>
      </c>
      <c r="W1697" s="162" t="s">
        <v>66</v>
      </c>
      <c r="X1697" s="162"/>
      <c r="Y1697" s="1408">
        <v>41576</v>
      </c>
      <c r="Z1697" s="162"/>
      <c r="AA1697" s="162">
        <v>2015</v>
      </c>
      <c r="AB1697" s="162"/>
      <c r="AC1697" s="162"/>
      <c r="AD1697" s="162" t="s">
        <v>56</v>
      </c>
      <c r="AE1697" s="162"/>
      <c r="AF1697" s="162"/>
      <c r="AG1697" s="592"/>
      <c r="AJ1697" s="3" t="s">
        <v>8795</v>
      </c>
    </row>
    <row r="1698" spans="1:36" ht="31.5" hidden="1" customHeight="1" x14ac:dyDescent="0.2">
      <c r="A1698" s="162" t="s">
        <v>9031</v>
      </c>
      <c r="B1698" s="36" t="s">
        <v>371</v>
      </c>
      <c r="C1698" s="162" t="s">
        <v>37</v>
      </c>
      <c r="D1698" s="39">
        <v>41913</v>
      </c>
      <c r="E1698" s="163"/>
      <c r="F1698" s="28"/>
      <c r="G1698" s="163"/>
      <c r="H1698" s="187"/>
      <c r="I1698" s="163"/>
      <c r="J1698" s="163"/>
      <c r="K1698" s="163"/>
      <c r="L1698" s="163"/>
      <c r="M1698" s="163"/>
      <c r="N1698" s="163"/>
      <c r="O1698" s="163"/>
      <c r="P1698" s="163"/>
      <c r="Q1698" s="186"/>
      <c r="R1698" s="730"/>
      <c r="S1698" s="730"/>
      <c r="T1698" s="732"/>
      <c r="U1698" s="162"/>
      <c r="V1698" s="162"/>
      <c r="W1698" s="162"/>
      <c r="X1698" s="162"/>
      <c r="Y1698" s="162"/>
      <c r="Z1698" s="162"/>
      <c r="AA1698" s="162"/>
      <c r="AB1698" s="162"/>
      <c r="AC1698" s="162"/>
      <c r="AD1698" s="162"/>
      <c r="AE1698" s="162"/>
      <c r="AF1698" s="162"/>
      <c r="AG1698" s="592" t="s">
        <v>202</v>
      </c>
      <c r="AJ1698" s="3"/>
    </row>
    <row r="1699" spans="1:36" ht="31.5" hidden="1" customHeight="1" x14ac:dyDescent="0.2">
      <c r="A1699" s="162" t="s">
        <v>9031</v>
      </c>
      <c r="B1699" s="36" t="s">
        <v>371</v>
      </c>
      <c r="C1699" s="189" t="s">
        <v>4546</v>
      </c>
      <c r="D1699" s="39">
        <v>41914</v>
      </c>
      <c r="E1699" s="1126">
        <v>0.70000000000000007</v>
      </c>
      <c r="F1699" s="39">
        <v>41914</v>
      </c>
      <c r="G1699" s="1126">
        <v>0.70000000000000007</v>
      </c>
      <c r="H1699" s="187">
        <v>0</v>
      </c>
      <c r="I1699" s="162">
        <v>110</v>
      </c>
      <c r="J1699" s="162" t="s">
        <v>1652</v>
      </c>
      <c r="K1699" s="162" t="s">
        <v>134</v>
      </c>
      <c r="L1699" s="162" t="s">
        <v>125</v>
      </c>
      <c r="M1699" s="162" t="s">
        <v>7592</v>
      </c>
      <c r="N1699" s="162">
        <v>110</v>
      </c>
      <c r="O1699" s="162" t="s">
        <v>66</v>
      </c>
      <c r="P1699" s="163" t="s">
        <v>9293</v>
      </c>
      <c r="Q1699" s="186" t="s">
        <v>9294</v>
      </c>
      <c r="R1699" s="730">
        <v>17.5</v>
      </c>
      <c r="S1699" s="730">
        <v>16.5</v>
      </c>
      <c r="T1699" s="732">
        <v>34</v>
      </c>
      <c r="U1699" s="186" t="s">
        <v>86</v>
      </c>
      <c r="V1699" s="186"/>
      <c r="W1699" s="186" t="s">
        <v>66</v>
      </c>
      <c r="X1699" s="186"/>
      <c r="Y1699" s="186"/>
      <c r="Z1699" s="186"/>
      <c r="AA1699" s="186"/>
      <c r="AB1699" s="186"/>
      <c r="AC1699" s="1465"/>
      <c r="AD1699" s="186" t="s">
        <v>55</v>
      </c>
      <c r="AE1699" s="186"/>
      <c r="AF1699" s="186"/>
      <c r="AG1699" s="1465"/>
      <c r="AJ1699" s="3" t="s">
        <v>2261</v>
      </c>
    </row>
    <row r="1700" spans="1:36" ht="115.5" hidden="1" customHeight="1" x14ac:dyDescent="0.2">
      <c r="A1700" s="162" t="s">
        <v>9031</v>
      </c>
      <c r="B1700" s="36" t="s">
        <v>371</v>
      </c>
      <c r="C1700" s="162" t="s">
        <v>37</v>
      </c>
      <c r="D1700" s="39">
        <v>41914</v>
      </c>
      <c r="E1700" s="1126">
        <v>0.71180555555555547</v>
      </c>
      <c r="F1700" s="39">
        <v>41914</v>
      </c>
      <c r="G1700" s="1126">
        <v>0.72291666666666676</v>
      </c>
      <c r="H1700" s="187">
        <v>1.1111111111111112E-2</v>
      </c>
      <c r="I1700" s="162">
        <v>17</v>
      </c>
      <c r="J1700" s="162"/>
      <c r="K1700" s="162"/>
      <c r="L1700" s="162" t="s">
        <v>128</v>
      </c>
      <c r="M1700" s="162" t="s">
        <v>9273</v>
      </c>
      <c r="N1700" s="162" t="s">
        <v>103</v>
      </c>
      <c r="O1700" s="162" t="s">
        <v>66</v>
      </c>
      <c r="P1700" s="162" t="s">
        <v>64</v>
      </c>
      <c r="Q1700" s="186" t="s">
        <v>9295</v>
      </c>
      <c r="R1700" s="730">
        <v>8.9</v>
      </c>
      <c r="S1700" s="730"/>
      <c r="T1700" s="732">
        <v>8.9</v>
      </c>
      <c r="U1700" s="186" t="s">
        <v>84</v>
      </c>
      <c r="V1700" s="186">
        <v>2005</v>
      </c>
      <c r="W1700" s="186" t="s">
        <v>66</v>
      </c>
      <c r="X1700" s="186"/>
      <c r="Y1700" s="1408">
        <v>41510</v>
      </c>
      <c r="Z1700" s="186"/>
      <c r="AA1700" s="186"/>
      <c r="AB1700" s="186"/>
      <c r="AC1700" s="1465"/>
      <c r="AD1700" s="186" t="s">
        <v>60</v>
      </c>
      <c r="AE1700" s="186"/>
      <c r="AF1700" s="186"/>
      <c r="AG1700" s="1465"/>
      <c r="AJ1700" s="3"/>
    </row>
    <row r="1701" spans="1:36" ht="31.5" hidden="1" customHeight="1" x14ac:dyDescent="0.2">
      <c r="A1701" s="162" t="s">
        <v>9031</v>
      </c>
      <c r="B1701" s="36" t="s">
        <v>371</v>
      </c>
      <c r="C1701" s="162" t="s">
        <v>37</v>
      </c>
      <c r="D1701" s="39">
        <v>41915</v>
      </c>
      <c r="E1701" s="163"/>
      <c r="F1701" s="28"/>
      <c r="G1701" s="163"/>
      <c r="H1701" s="187"/>
      <c r="I1701" s="163"/>
      <c r="J1701" s="163"/>
      <c r="K1701" s="163"/>
      <c r="L1701" s="163"/>
      <c r="M1701" s="163"/>
      <c r="N1701" s="163"/>
      <c r="O1701" s="163"/>
      <c r="P1701" s="163"/>
      <c r="Q1701" s="186"/>
      <c r="R1701" s="730"/>
      <c r="S1701" s="730"/>
      <c r="T1701" s="732"/>
      <c r="U1701" s="162"/>
      <c r="V1701" s="162"/>
      <c r="W1701" s="162"/>
      <c r="X1701" s="162"/>
      <c r="Y1701" s="162"/>
      <c r="Z1701" s="162"/>
      <c r="AA1701" s="162"/>
      <c r="AB1701" s="162"/>
      <c r="AC1701" s="162"/>
      <c r="AD1701" s="162"/>
      <c r="AE1701" s="162"/>
      <c r="AF1701" s="162"/>
      <c r="AG1701" s="592" t="s">
        <v>202</v>
      </c>
      <c r="AJ1701" s="3"/>
    </row>
    <row r="1702" spans="1:36" ht="110.25" hidden="1" customHeight="1" x14ac:dyDescent="0.2">
      <c r="A1702" s="162" t="s">
        <v>9031</v>
      </c>
      <c r="B1702" s="36" t="s">
        <v>371</v>
      </c>
      <c r="C1702" s="162" t="s">
        <v>37</v>
      </c>
      <c r="D1702" s="39">
        <v>41916</v>
      </c>
      <c r="E1702" s="163"/>
      <c r="F1702" s="28"/>
      <c r="G1702" s="163"/>
      <c r="H1702" s="187"/>
      <c r="I1702" s="163"/>
      <c r="J1702" s="163"/>
      <c r="K1702" s="163"/>
      <c r="L1702" s="163"/>
      <c r="M1702" s="163"/>
      <c r="N1702" s="163"/>
      <c r="O1702" s="163"/>
      <c r="P1702" s="163"/>
      <c r="Q1702" s="186"/>
      <c r="R1702" s="730"/>
      <c r="S1702" s="730"/>
      <c r="T1702" s="732"/>
      <c r="U1702" s="162"/>
      <c r="V1702" s="162"/>
      <c r="W1702" s="162"/>
      <c r="X1702" s="162"/>
      <c r="Y1702" s="162"/>
      <c r="Z1702" s="162"/>
      <c r="AA1702" s="162"/>
      <c r="AB1702" s="162"/>
      <c r="AC1702" s="162"/>
      <c r="AD1702" s="162"/>
      <c r="AE1702" s="162"/>
      <c r="AF1702" s="162"/>
      <c r="AG1702" s="592" t="s">
        <v>202</v>
      </c>
      <c r="AJ1702" s="3"/>
    </row>
    <row r="1703" spans="1:36" ht="31.5" hidden="1" customHeight="1" x14ac:dyDescent="0.2">
      <c r="A1703" s="125" t="s">
        <v>9031</v>
      </c>
      <c r="B1703" s="36" t="s">
        <v>371</v>
      </c>
      <c r="C1703" s="162" t="s">
        <v>37</v>
      </c>
      <c r="D1703" s="39">
        <v>41917</v>
      </c>
      <c r="E1703" s="163"/>
      <c r="F1703" s="28"/>
      <c r="G1703" s="163"/>
      <c r="H1703" s="187"/>
      <c r="I1703" s="163"/>
      <c r="J1703" s="163"/>
      <c r="K1703" s="163"/>
      <c r="L1703" s="163"/>
      <c r="M1703" s="163"/>
      <c r="N1703" s="163"/>
      <c r="O1703" s="163"/>
      <c r="P1703" s="163"/>
      <c r="Q1703" s="186"/>
      <c r="R1703" s="730"/>
      <c r="S1703" s="730"/>
      <c r="T1703" s="732"/>
      <c r="U1703" s="162"/>
      <c r="V1703" s="162"/>
      <c r="W1703" s="162"/>
      <c r="X1703" s="162"/>
      <c r="Y1703" s="162"/>
      <c r="Z1703" s="162"/>
      <c r="AA1703" s="162"/>
      <c r="AB1703" s="162"/>
      <c r="AC1703" s="162"/>
      <c r="AD1703" s="162"/>
      <c r="AE1703" s="162"/>
      <c r="AF1703" s="162"/>
      <c r="AG1703" s="592" t="s">
        <v>202</v>
      </c>
      <c r="AJ1703" s="3"/>
    </row>
    <row r="1704" spans="1:36" s="3" customFormat="1" ht="189" hidden="1" customHeight="1" x14ac:dyDescent="0.2">
      <c r="A1704" s="162" t="s">
        <v>9031</v>
      </c>
      <c r="B1704" s="36" t="s">
        <v>371</v>
      </c>
      <c r="C1704" s="162" t="s">
        <v>37</v>
      </c>
      <c r="D1704" s="39">
        <v>41918</v>
      </c>
      <c r="E1704" s="163"/>
      <c r="F1704" s="28"/>
      <c r="G1704" s="163"/>
      <c r="H1704" s="187"/>
      <c r="I1704" s="163"/>
      <c r="J1704" s="163"/>
      <c r="K1704" s="163"/>
      <c r="L1704" s="163"/>
      <c r="M1704" s="163"/>
      <c r="N1704" s="163"/>
      <c r="O1704" s="163"/>
      <c r="P1704" s="163"/>
      <c r="Q1704" s="186"/>
      <c r="R1704" s="730"/>
      <c r="S1704" s="730"/>
      <c r="T1704" s="732"/>
      <c r="U1704" s="36"/>
      <c r="V1704" s="36"/>
      <c r="W1704" s="36"/>
      <c r="X1704" s="36"/>
      <c r="Y1704" s="36"/>
      <c r="Z1704" s="36"/>
      <c r="AA1704" s="36"/>
      <c r="AB1704" s="36"/>
      <c r="AC1704" s="36"/>
      <c r="AD1704" s="36"/>
      <c r="AE1704" s="36"/>
      <c r="AF1704" s="36"/>
      <c r="AG1704" s="100" t="s">
        <v>202</v>
      </c>
      <c r="AH1704" s="22"/>
      <c r="AI1704" s="22"/>
      <c r="AJ1704" s="22"/>
    </row>
    <row r="1705" spans="1:36" s="3" customFormat="1" ht="189" hidden="1" customHeight="1" x14ac:dyDescent="0.25">
      <c r="A1705" s="162" t="s">
        <v>9031</v>
      </c>
      <c r="B1705" s="36" t="s">
        <v>371</v>
      </c>
      <c r="C1705" s="162" t="s">
        <v>37</v>
      </c>
      <c r="D1705" s="39">
        <v>41919</v>
      </c>
      <c r="E1705" s="1126">
        <v>0.3611111111111111</v>
      </c>
      <c r="F1705" s="39">
        <v>41919</v>
      </c>
      <c r="G1705" s="1126">
        <v>0.40277777777777773</v>
      </c>
      <c r="H1705" s="187">
        <v>4.1666666666666664E-2</v>
      </c>
      <c r="I1705" s="162">
        <v>286</v>
      </c>
      <c r="J1705" s="162"/>
      <c r="K1705" s="162"/>
      <c r="L1705" s="162" t="s">
        <v>130</v>
      </c>
      <c r="M1705" s="162" t="s">
        <v>9414</v>
      </c>
      <c r="N1705" s="162">
        <v>35</v>
      </c>
      <c r="O1705" s="162" t="s">
        <v>63</v>
      </c>
      <c r="P1705" s="162" t="s">
        <v>1136</v>
      </c>
      <c r="Q1705" s="186" t="s">
        <v>9415</v>
      </c>
      <c r="R1705" s="730">
        <v>39.049999999999997</v>
      </c>
      <c r="S1705" s="730">
        <v>6.99</v>
      </c>
      <c r="T1705" s="732">
        <v>46.04</v>
      </c>
      <c r="U1705" s="911" t="s">
        <v>78</v>
      </c>
      <c r="V1705" s="911">
        <v>2007</v>
      </c>
      <c r="W1705" s="36"/>
      <c r="X1705" s="36"/>
      <c r="Y1705" s="36"/>
      <c r="Z1705" s="36"/>
      <c r="AA1705" s="36"/>
      <c r="AB1705" s="36"/>
      <c r="AC1705" s="100"/>
      <c r="AD1705" s="36" t="s">
        <v>61</v>
      </c>
      <c r="AE1705" s="36"/>
      <c r="AF1705" s="36"/>
      <c r="AG1705" s="100"/>
      <c r="AH1705" s="22"/>
      <c r="AI1705" s="22"/>
      <c r="AJ1705" s="22"/>
    </row>
    <row r="1706" spans="1:36" s="3" customFormat="1" ht="31.5" hidden="1" customHeight="1" x14ac:dyDescent="0.25">
      <c r="A1706" s="162" t="s">
        <v>9031</v>
      </c>
      <c r="B1706" s="36" t="s">
        <v>371</v>
      </c>
      <c r="C1706" s="162" t="s">
        <v>37</v>
      </c>
      <c r="D1706" s="39">
        <v>41920</v>
      </c>
      <c r="E1706" s="1527">
        <v>0.14583333333333334</v>
      </c>
      <c r="F1706" s="892">
        <v>41920</v>
      </c>
      <c r="G1706" s="1527">
        <v>0.18888888888888888</v>
      </c>
      <c r="H1706" s="187">
        <v>4.3055555555555562E-2</v>
      </c>
      <c r="I1706" s="1579">
        <v>6</v>
      </c>
      <c r="J1706" s="1579"/>
      <c r="K1706" s="1579"/>
      <c r="L1706" s="1579" t="s">
        <v>130</v>
      </c>
      <c r="M1706" s="1579" t="s">
        <v>9416</v>
      </c>
      <c r="N1706" s="1579">
        <v>35</v>
      </c>
      <c r="O1706" s="1579" t="s">
        <v>63</v>
      </c>
      <c r="P1706" s="1579" t="s">
        <v>1136</v>
      </c>
      <c r="Q1706" s="1674" t="s">
        <v>9417</v>
      </c>
      <c r="R1706" s="591">
        <v>1.34</v>
      </c>
      <c r="S1706" s="591"/>
      <c r="T1706" s="1769">
        <v>1.34</v>
      </c>
      <c r="U1706" s="162" t="s">
        <v>75</v>
      </c>
      <c r="V1706" s="162"/>
      <c r="W1706" s="162" t="s">
        <v>66</v>
      </c>
      <c r="X1706" s="162"/>
      <c r="Y1706" s="162"/>
      <c r="Z1706" s="162"/>
      <c r="AA1706" s="162"/>
      <c r="AB1706" s="162"/>
      <c r="AC1706" s="592"/>
      <c r="AD1706" s="162" t="s">
        <v>56</v>
      </c>
      <c r="AE1706" s="162"/>
      <c r="AF1706" s="162"/>
      <c r="AG1706" s="592"/>
      <c r="AH1706" s="22"/>
      <c r="AI1706" s="22"/>
      <c r="AJ1706" s="22"/>
    </row>
    <row r="1707" spans="1:36" ht="31.5" hidden="1" customHeight="1" x14ac:dyDescent="0.2">
      <c r="A1707" s="162" t="s">
        <v>9031</v>
      </c>
      <c r="B1707" s="36" t="s">
        <v>371</v>
      </c>
      <c r="C1707" s="162" t="s">
        <v>37</v>
      </c>
      <c r="D1707" s="39">
        <v>41921</v>
      </c>
      <c r="E1707" s="163"/>
      <c r="F1707" s="28"/>
      <c r="G1707" s="163"/>
      <c r="H1707" s="187"/>
      <c r="I1707" s="163"/>
      <c r="J1707" s="163"/>
      <c r="K1707" s="163"/>
      <c r="L1707" s="163"/>
      <c r="M1707" s="163"/>
      <c r="N1707" s="163"/>
      <c r="O1707" s="163"/>
      <c r="P1707" s="163"/>
      <c r="Q1707" s="186"/>
      <c r="R1707" s="730"/>
      <c r="S1707" s="730"/>
      <c r="T1707" s="732"/>
      <c r="U1707" s="162"/>
      <c r="V1707" s="162"/>
      <c r="W1707" s="162"/>
      <c r="X1707" s="162"/>
      <c r="Y1707" s="162"/>
      <c r="Z1707" s="162"/>
      <c r="AA1707" s="162"/>
      <c r="AB1707" s="162"/>
      <c r="AC1707" s="592"/>
      <c r="AD1707" s="162"/>
      <c r="AE1707" s="162"/>
      <c r="AF1707" s="162"/>
      <c r="AG1707" s="592" t="s">
        <v>202</v>
      </c>
    </row>
    <row r="1708" spans="1:36" ht="31.5" hidden="1" customHeight="1" x14ac:dyDescent="0.2">
      <c r="A1708" s="162" t="s">
        <v>9031</v>
      </c>
      <c r="B1708" s="36" t="s">
        <v>371</v>
      </c>
      <c r="C1708" s="162" t="s">
        <v>37</v>
      </c>
      <c r="D1708" s="31">
        <v>41922</v>
      </c>
      <c r="E1708" s="1126">
        <v>0.31319444444444444</v>
      </c>
      <c r="F1708" s="31">
        <v>41922</v>
      </c>
      <c r="G1708" s="1126">
        <v>0.31319444444444444</v>
      </c>
      <c r="H1708" s="187">
        <v>0</v>
      </c>
      <c r="I1708" s="162">
        <v>31</v>
      </c>
      <c r="J1708" s="162" t="s">
        <v>1652</v>
      </c>
      <c r="K1708" s="162" t="s">
        <v>132</v>
      </c>
      <c r="L1708" s="162" t="s">
        <v>128</v>
      </c>
      <c r="M1708" s="162" t="s">
        <v>9456</v>
      </c>
      <c r="N1708" s="162" t="s">
        <v>103</v>
      </c>
      <c r="O1708" s="162" t="s">
        <v>66</v>
      </c>
      <c r="P1708" s="162" t="s">
        <v>64</v>
      </c>
      <c r="Q1708" s="52" t="s">
        <v>9457</v>
      </c>
      <c r="R1708" s="591">
        <v>0.2</v>
      </c>
      <c r="S1708" s="591">
        <v>0.7</v>
      </c>
      <c r="T1708" s="1769">
        <v>0.9</v>
      </c>
      <c r="U1708" s="36" t="s">
        <v>75</v>
      </c>
      <c r="V1708" s="36"/>
      <c r="W1708" s="36" t="s">
        <v>1045</v>
      </c>
      <c r="X1708" s="36"/>
      <c r="Y1708" s="36"/>
      <c r="Z1708" s="36"/>
      <c r="AA1708" s="36"/>
      <c r="AB1708" s="36"/>
      <c r="AC1708" s="100"/>
      <c r="AD1708" s="36" t="s">
        <v>56</v>
      </c>
      <c r="AE1708" s="36"/>
      <c r="AF1708" s="36"/>
      <c r="AG1708" s="100"/>
      <c r="AJ1708" s="3" t="s">
        <v>2261</v>
      </c>
    </row>
    <row r="1709" spans="1:36" ht="31.5" hidden="1" customHeight="1" x14ac:dyDescent="0.2">
      <c r="A1709" s="162" t="s">
        <v>9031</v>
      </c>
      <c r="B1709" s="36" t="s">
        <v>371</v>
      </c>
      <c r="C1709" s="162" t="s">
        <v>37</v>
      </c>
      <c r="D1709" s="31">
        <v>41923</v>
      </c>
      <c r="E1709" s="163"/>
      <c r="F1709" s="28"/>
      <c r="G1709" s="163"/>
      <c r="H1709" s="187"/>
      <c r="I1709" s="163"/>
      <c r="J1709" s="163"/>
      <c r="K1709" s="163"/>
      <c r="L1709" s="163"/>
      <c r="M1709" s="163"/>
      <c r="N1709" s="163"/>
      <c r="O1709" s="163"/>
      <c r="P1709" s="163"/>
      <c r="Q1709" s="186"/>
      <c r="R1709" s="730"/>
      <c r="S1709" s="730"/>
      <c r="T1709" s="732"/>
      <c r="U1709" s="162"/>
      <c r="V1709" s="162"/>
      <c r="W1709" s="162"/>
      <c r="X1709" s="162"/>
      <c r="Y1709" s="162"/>
      <c r="Z1709" s="162"/>
      <c r="AA1709" s="162"/>
      <c r="AB1709" s="162"/>
      <c r="AC1709" s="162"/>
      <c r="AD1709" s="162"/>
      <c r="AE1709" s="162"/>
      <c r="AF1709" s="162"/>
      <c r="AG1709" s="592" t="s">
        <v>202</v>
      </c>
    </row>
    <row r="1710" spans="1:36" ht="31.5" hidden="1" customHeight="1" x14ac:dyDescent="0.2">
      <c r="A1710" s="162" t="s">
        <v>9031</v>
      </c>
      <c r="B1710" s="36" t="s">
        <v>371</v>
      </c>
      <c r="C1710" s="162" t="s">
        <v>37</v>
      </c>
      <c r="D1710" s="31">
        <v>41924</v>
      </c>
      <c r="E1710" s="163"/>
      <c r="F1710" s="28"/>
      <c r="G1710" s="163"/>
      <c r="H1710" s="187"/>
      <c r="I1710" s="163"/>
      <c r="J1710" s="163"/>
      <c r="K1710" s="163"/>
      <c r="L1710" s="163"/>
      <c r="M1710" s="163"/>
      <c r="N1710" s="163"/>
      <c r="O1710" s="163"/>
      <c r="P1710" s="163"/>
      <c r="Q1710" s="186"/>
      <c r="R1710" s="730"/>
      <c r="S1710" s="730"/>
      <c r="T1710" s="732"/>
      <c r="U1710" s="162"/>
      <c r="V1710" s="162"/>
      <c r="W1710" s="162"/>
      <c r="X1710" s="162"/>
      <c r="Y1710" s="162"/>
      <c r="Z1710" s="162"/>
      <c r="AA1710" s="162"/>
      <c r="AB1710" s="162"/>
      <c r="AC1710" s="162"/>
      <c r="AD1710" s="162"/>
      <c r="AE1710" s="162"/>
      <c r="AF1710" s="162"/>
      <c r="AG1710" s="592" t="s">
        <v>202</v>
      </c>
    </row>
    <row r="1711" spans="1:36" ht="15" hidden="1" customHeight="1" x14ac:dyDescent="0.2">
      <c r="A1711" s="125" t="s">
        <v>9031</v>
      </c>
      <c r="B1711" s="36" t="s">
        <v>371</v>
      </c>
      <c r="C1711" s="162" t="s">
        <v>37</v>
      </c>
      <c r="D1711" s="31">
        <v>41925</v>
      </c>
      <c r="E1711" s="163"/>
      <c r="F1711" s="28"/>
      <c r="G1711" s="163"/>
      <c r="H1711" s="187"/>
      <c r="I1711" s="163"/>
      <c r="J1711" s="163"/>
      <c r="K1711" s="163"/>
      <c r="L1711" s="163"/>
      <c r="M1711" s="163"/>
      <c r="N1711" s="163"/>
      <c r="O1711" s="163"/>
      <c r="P1711" s="163"/>
      <c r="Q1711" s="186"/>
      <c r="R1711" s="730"/>
      <c r="S1711" s="730"/>
      <c r="T1711" s="732"/>
      <c r="U1711" s="162"/>
      <c r="V1711" s="162"/>
      <c r="W1711" s="162"/>
      <c r="X1711" s="162"/>
      <c r="Y1711" s="162"/>
      <c r="Z1711" s="162"/>
      <c r="AA1711" s="162"/>
      <c r="AB1711" s="162"/>
      <c r="AC1711" s="162"/>
      <c r="AD1711" s="162"/>
      <c r="AE1711" s="162"/>
      <c r="AF1711" s="162"/>
      <c r="AG1711" s="592" t="s">
        <v>202</v>
      </c>
    </row>
    <row r="1712" spans="1:36" ht="15" hidden="1" customHeight="1" x14ac:dyDescent="0.2">
      <c r="A1712" s="162" t="s">
        <v>9031</v>
      </c>
      <c r="B1712" s="36" t="s">
        <v>371</v>
      </c>
      <c r="C1712" s="162" t="s">
        <v>37</v>
      </c>
      <c r="D1712" s="31">
        <v>41926</v>
      </c>
      <c r="E1712" s="163"/>
      <c r="F1712" s="28"/>
      <c r="G1712" s="163"/>
      <c r="H1712" s="187"/>
      <c r="I1712" s="163"/>
      <c r="J1712" s="163"/>
      <c r="K1712" s="163"/>
      <c r="L1712" s="163"/>
      <c r="M1712" s="163"/>
      <c r="N1712" s="163"/>
      <c r="O1712" s="163"/>
      <c r="P1712" s="163"/>
      <c r="Q1712" s="186"/>
      <c r="R1712" s="730"/>
      <c r="S1712" s="730"/>
      <c r="T1712" s="732"/>
      <c r="U1712" s="162"/>
      <c r="V1712" s="162"/>
      <c r="W1712" s="162"/>
      <c r="X1712" s="162"/>
      <c r="Y1712" s="162"/>
      <c r="Z1712" s="162"/>
      <c r="AA1712" s="162"/>
      <c r="AB1712" s="162"/>
      <c r="AC1712" s="162"/>
      <c r="AD1712" s="162"/>
      <c r="AE1712" s="162"/>
      <c r="AF1712" s="162"/>
      <c r="AG1712" s="592" t="s">
        <v>202</v>
      </c>
    </row>
    <row r="1713" spans="1:36" ht="15" hidden="1" customHeight="1" x14ac:dyDescent="0.2">
      <c r="A1713" s="162" t="s">
        <v>9031</v>
      </c>
      <c r="B1713" s="36" t="s">
        <v>371</v>
      </c>
      <c r="C1713" s="162" t="s">
        <v>37</v>
      </c>
      <c r="D1713" s="31">
        <v>41927</v>
      </c>
      <c r="E1713" s="163"/>
      <c r="F1713" s="28"/>
      <c r="G1713" s="163"/>
      <c r="H1713" s="187"/>
      <c r="I1713" s="163"/>
      <c r="J1713" s="163"/>
      <c r="K1713" s="163"/>
      <c r="L1713" s="163"/>
      <c r="M1713" s="163"/>
      <c r="N1713" s="163"/>
      <c r="O1713" s="163"/>
      <c r="P1713" s="163"/>
      <c r="Q1713" s="186"/>
      <c r="R1713" s="730"/>
      <c r="S1713" s="730"/>
      <c r="T1713" s="732"/>
      <c r="U1713" s="162"/>
      <c r="V1713" s="162"/>
      <c r="W1713" s="162"/>
      <c r="X1713" s="162"/>
      <c r="Y1713" s="162"/>
      <c r="Z1713" s="162"/>
      <c r="AA1713" s="162"/>
      <c r="AB1713" s="162"/>
      <c r="AC1713" s="162"/>
      <c r="AD1713" s="162"/>
      <c r="AE1713" s="162"/>
      <c r="AF1713" s="162"/>
      <c r="AG1713" s="592" t="s">
        <v>202</v>
      </c>
    </row>
    <row r="1714" spans="1:36" ht="15" hidden="1" customHeight="1" x14ac:dyDescent="0.2">
      <c r="A1714" s="162" t="s">
        <v>9031</v>
      </c>
      <c r="B1714" s="36" t="s">
        <v>371</v>
      </c>
      <c r="C1714" s="162" t="s">
        <v>37</v>
      </c>
      <c r="D1714" s="31">
        <v>41928</v>
      </c>
      <c r="E1714" s="163"/>
      <c r="F1714" s="28"/>
      <c r="G1714" s="163"/>
      <c r="H1714" s="187"/>
      <c r="I1714" s="163"/>
      <c r="J1714" s="163"/>
      <c r="K1714" s="163"/>
      <c r="L1714" s="163"/>
      <c r="M1714" s="163"/>
      <c r="N1714" s="163"/>
      <c r="O1714" s="163"/>
      <c r="P1714" s="163"/>
      <c r="Q1714" s="186"/>
      <c r="R1714" s="730"/>
      <c r="S1714" s="730"/>
      <c r="T1714" s="732"/>
      <c r="U1714" s="162"/>
      <c r="V1714" s="162"/>
      <c r="W1714" s="162"/>
      <c r="X1714" s="162"/>
      <c r="Y1714" s="162"/>
      <c r="Z1714" s="162"/>
      <c r="AA1714" s="162"/>
      <c r="AB1714" s="162"/>
      <c r="AC1714" s="162"/>
      <c r="AD1714" s="162"/>
      <c r="AE1714" s="162"/>
      <c r="AF1714" s="162"/>
      <c r="AG1714" s="592" t="s">
        <v>202</v>
      </c>
    </row>
    <row r="1715" spans="1:36" ht="31.5" hidden="1" customHeight="1" x14ac:dyDescent="0.2">
      <c r="A1715" s="162" t="s">
        <v>9031</v>
      </c>
      <c r="B1715" s="36" t="s">
        <v>371</v>
      </c>
      <c r="C1715" s="189" t="s">
        <v>4546</v>
      </c>
      <c r="D1715" s="39">
        <v>41929</v>
      </c>
      <c r="E1715" s="1126">
        <v>0.58333333333333337</v>
      </c>
      <c r="F1715" s="39">
        <v>41929</v>
      </c>
      <c r="G1715" s="1126">
        <v>0.59930555555555554</v>
      </c>
      <c r="H1715" s="187">
        <v>1.5972222222222224E-2</v>
      </c>
      <c r="I1715" s="162">
        <v>8</v>
      </c>
      <c r="J1715" s="162"/>
      <c r="K1715" s="162"/>
      <c r="L1715" s="162" t="s">
        <v>125</v>
      </c>
      <c r="M1715" s="162" t="s">
        <v>10151</v>
      </c>
      <c r="N1715" s="162">
        <v>110</v>
      </c>
      <c r="O1715" s="162" t="s">
        <v>66</v>
      </c>
      <c r="P1715" s="163"/>
      <c r="Q1715" s="186" t="s">
        <v>10152</v>
      </c>
      <c r="R1715" s="730">
        <v>0.05</v>
      </c>
      <c r="S1715" s="730">
        <v>0.55000000000000004</v>
      </c>
      <c r="T1715" s="732">
        <v>0.6</v>
      </c>
      <c r="U1715" s="162" t="s">
        <v>86</v>
      </c>
      <c r="V1715" s="162">
        <v>2011</v>
      </c>
      <c r="W1715" s="162" t="s">
        <v>63</v>
      </c>
      <c r="X1715" s="162"/>
      <c r="Y1715" s="1408">
        <v>41906</v>
      </c>
      <c r="Z1715" s="162"/>
      <c r="AA1715" s="162"/>
      <c r="AB1715" s="162"/>
      <c r="AC1715" s="592"/>
      <c r="AD1715" s="162" t="s">
        <v>55</v>
      </c>
      <c r="AE1715" s="162"/>
      <c r="AF1715" s="162"/>
      <c r="AG1715" s="592"/>
    </row>
    <row r="1716" spans="1:36" ht="31.5" hidden="1" customHeight="1" x14ac:dyDescent="0.2">
      <c r="A1716" s="162" t="s">
        <v>9031</v>
      </c>
      <c r="B1716" s="36" t="s">
        <v>371</v>
      </c>
      <c r="C1716" s="162" t="s">
        <v>37</v>
      </c>
      <c r="D1716" s="39">
        <v>41929</v>
      </c>
      <c r="E1716" s="1126">
        <v>0.86458333333333337</v>
      </c>
      <c r="F1716" s="39">
        <v>41929</v>
      </c>
      <c r="G1716" s="1126">
        <v>0.95763888888888893</v>
      </c>
      <c r="H1716" s="187">
        <v>9.3055555555555558E-2</v>
      </c>
      <c r="I1716" s="162">
        <v>11</v>
      </c>
      <c r="J1716" s="162" t="s">
        <v>1652</v>
      </c>
      <c r="K1716" s="162" t="s">
        <v>133</v>
      </c>
      <c r="L1716" s="162" t="s">
        <v>128</v>
      </c>
      <c r="M1716" s="162" t="s">
        <v>10153</v>
      </c>
      <c r="N1716" s="186" t="s">
        <v>103</v>
      </c>
      <c r="O1716" s="162" t="s">
        <v>66</v>
      </c>
      <c r="P1716" s="162" t="s">
        <v>10154</v>
      </c>
      <c r="Q1716" s="186" t="s">
        <v>10155</v>
      </c>
      <c r="R1716" s="730">
        <v>9.33</v>
      </c>
      <c r="S1716" s="730"/>
      <c r="T1716" s="732">
        <v>9.33</v>
      </c>
      <c r="U1716" s="162" t="s">
        <v>86</v>
      </c>
      <c r="V1716" s="162">
        <v>1990</v>
      </c>
      <c r="W1716" s="162" t="s">
        <v>66</v>
      </c>
      <c r="X1716" s="162"/>
      <c r="Y1716" s="1408">
        <v>41878</v>
      </c>
      <c r="Z1716" s="162"/>
      <c r="AA1716" s="162"/>
      <c r="AB1716" s="162"/>
      <c r="AC1716" s="592"/>
      <c r="AD1716" s="162" t="s">
        <v>56</v>
      </c>
      <c r="AE1716" s="162"/>
      <c r="AF1716" s="162"/>
      <c r="AG1716" s="592"/>
    </row>
    <row r="1717" spans="1:36" ht="40.5" hidden="1" customHeight="1" x14ac:dyDescent="0.2">
      <c r="A1717" s="162" t="s">
        <v>9031</v>
      </c>
      <c r="B1717" s="36" t="s">
        <v>371</v>
      </c>
      <c r="C1717" s="162" t="s">
        <v>37</v>
      </c>
      <c r="D1717" s="39">
        <v>41930</v>
      </c>
      <c r="E1717" s="1126"/>
      <c r="F1717" s="39"/>
      <c r="G1717" s="1126"/>
      <c r="H1717" s="187"/>
      <c r="I1717" s="162"/>
      <c r="J1717" s="162"/>
      <c r="K1717" s="162"/>
      <c r="L1717" s="162"/>
      <c r="M1717" s="162"/>
      <c r="N1717" s="162"/>
      <c r="O1717" s="162"/>
      <c r="P1717" s="162"/>
      <c r="Q1717" s="186"/>
      <c r="R1717" s="730"/>
      <c r="S1717" s="730"/>
      <c r="T1717" s="732"/>
      <c r="U1717" s="162"/>
      <c r="V1717" s="162"/>
      <c r="W1717" s="162"/>
      <c r="X1717" s="162"/>
      <c r="Y1717" s="162"/>
      <c r="Z1717" s="162"/>
      <c r="AA1717" s="162"/>
      <c r="AB1717" s="162"/>
      <c r="AC1717" s="592"/>
      <c r="AD1717" s="162"/>
      <c r="AE1717" s="162"/>
      <c r="AF1717" s="162"/>
      <c r="AG1717" s="592" t="s">
        <v>202</v>
      </c>
    </row>
    <row r="1718" spans="1:36" ht="31.5" hidden="1" customHeight="1" x14ac:dyDescent="0.2">
      <c r="A1718" s="162" t="s">
        <v>9031</v>
      </c>
      <c r="B1718" s="36" t="s">
        <v>371</v>
      </c>
      <c r="C1718" s="162" t="s">
        <v>37</v>
      </c>
      <c r="D1718" s="39">
        <v>41931</v>
      </c>
      <c r="E1718" s="1126">
        <v>0.62430555555555556</v>
      </c>
      <c r="F1718" s="39">
        <v>41931</v>
      </c>
      <c r="G1718" s="1126">
        <v>0.65277777777777779</v>
      </c>
      <c r="H1718" s="187">
        <v>2.8472222222222222E-2</v>
      </c>
      <c r="I1718" s="162">
        <v>106</v>
      </c>
      <c r="J1718" s="162"/>
      <c r="K1718" s="162"/>
      <c r="L1718" s="162" t="s">
        <v>130</v>
      </c>
      <c r="M1718" s="162" t="s">
        <v>10156</v>
      </c>
      <c r="N1718" s="186" t="s">
        <v>103</v>
      </c>
      <c r="O1718" s="162" t="s">
        <v>66</v>
      </c>
      <c r="P1718" s="163"/>
      <c r="Q1718" s="186" t="s">
        <v>10157</v>
      </c>
      <c r="R1718" s="730">
        <v>24.02</v>
      </c>
      <c r="S1718" s="730">
        <v>1.35</v>
      </c>
      <c r="T1718" s="732">
        <v>25.37</v>
      </c>
      <c r="U1718" s="162"/>
      <c r="V1718" s="162">
        <v>1990</v>
      </c>
      <c r="W1718" s="162" t="s">
        <v>63</v>
      </c>
      <c r="X1718" s="162"/>
      <c r="Y1718" s="1408">
        <v>41926</v>
      </c>
      <c r="Z1718" s="162"/>
      <c r="AA1718" s="162"/>
      <c r="AB1718" s="162"/>
      <c r="AC1718" s="592"/>
      <c r="AD1718" s="162" t="s">
        <v>60</v>
      </c>
      <c r="AE1718" s="162"/>
      <c r="AF1718" s="162"/>
      <c r="AG1718" s="592"/>
    </row>
    <row r="1719" spans="1:36" ht="47.25" hidden="1" customHeight="1" x14ac:dyDescent="0.2">
      <c r="A1719" s="162" t="s">
        <v>9031</v>
      </c>
      <c r="B1719" s="36" t="s">
        <v>371</v>
      </c>
      <c r="C1719" s="36" t="s">
        <v>37</v>
      </c>
      <c r="D1719" s="39">
        <v>41932</v>
      </c>
      <c r="E1719" s="163"/>
      <c r="F1719" s="28"/>
      <c r="G1719" s="163"/>
      <c r="H1719" s="163"/>
      <c r="I1719" s="163"/>
      <c r="J1719" s="163"/>
      <c r="K1719" s="163"/>
      <c r="L1719" s="163"/>
      <c r="M1719" s="163"/>
      <c r="N1719" s="163"/>
      <c r="O1719" s="163"/>
      <c r="P1719" s="163"/>
      <c r="Q1719" s="186"/>
      <c r="R1719" s="730"/>
      <c r="S1719" s="730"/>
      <c r="T1719" s="732"/>
      <c r="U1719" s="162"/>
      <c r="V1719" s="162"/>
      <c r="W1719" s="162"/>
      <c r="X1719" s="162"/>
      <c r="Y1719" s="162"/>
      <c r="Z1719" s="162"/>
      <c r="AA1719" s="162"/>
      <c r="AB1719" s="162"/>
      <c r="AC1719" s="592"/>
      <c r="AD1719" s="36"/>
      <c r="AE1719" s="162"/>
      <c r="AF1719" s="162"/>
      <c r="AG1719" s="592" t="s">
        <v>202</v>
      </c>
    </row>
    <row r="1720" spans="1:36" ht="31.5" hidden="1" customHeight="1" x14ac:dyDescent="0.2">
      <c r="A1720" s="162" t="s">
        <v>9031</v>
      </c>
      <c r="B1720" s="36" t="s">
        <v>371</v>
      </c>
      <c r="C1720" s="36" t="s">
        <v>37</v>
      </c>
      <c r="D1720" s="39">
        <v>41933</v>
      </c>
      <c r="E1720" s="163"/>
      <c r="F1720" s="28"/>
      <c r="G1720" s="163"/>
      <c r="H1720" s="163"/>
      <c r="I1720" s="163"/>
      <c r="J1720" s="163"/>
      <c r="K1720" s="163"/>
      <c r="L1720" s="163"/>
      <c r="M1720" s="163"/>
      <c r="N1720" s="163"/>
      <c r="O1720" s="163"/>
      <c r="P1720" s="163"/>
      <c r="Q1720" s="186"/>
      <c r="R1720" s="730"/>
      <c r="S1720" s="730"/>
      <c r="T1720" s="732"/>
      <c r="U1720" s="162"/>
      <c r="V1720" s="162"/>
      <c r="W1720" s="162"/>
      <c r="X1720" s="162"/>
      <c r="Y1720" s="162"/>
      <c r="Z1720" s="162"/>
      <c r="AA1720" s="162"/>
      <c r="AB1720" s="162"/>
      <c r="AC1720" s="592"/>
      <c r="AD1720" s="162"/>
      <c r="AE1720" s="162"/>
      <c r="AF1720" s="162"/>
      <c r="AG1720" s="592" t="s">
        <v>202</v>
      </c>
    </row>
    <row r="1721" spans="1:36" ht="31.5" hidden="1" customHeight="1" x14ac:dyDescent="0.2">
      <c r="A1721" s="162" t="s">
        <v>9031</v>
      </c>
      <c r="B1721" s="36" t="s">
        <v>371</v>
      </c>
      <c r="C1721" s="36" t="s">
        <v>37</v>
      </c>
      <c r="D1721" s="39">
        <v>41934</v>
      </c>
      <c r="E1721" s="163"/>
      <c r="F1721" s="28"/>
      <c r="G1721" s="163"/>
      <c r="H1721" s="163"/>
      <c r="I1721" s="163"/>
      <c r="J1721" s="163"/>
      <c r="K1721" s="163"/>
      <c r="L1721" s="163"/>
      <c r="M1721" s="163"/>
      <c r="N1721" s="163"/>
      <c r="O1721" s="163"/>
      <c r="P1721" s="163"/>
      <c r="Q1721" s="186"/>
      <c r="R1721" s="730"/>
      <c r="S1721" s="730"/>
      <c r="T1721" s="732"/>
      <c r="U1721" s="162"/>
      <c r="V1721" s="162"/>
      <c r="W1721" s="162"/>
      <c r="X1721" s="162"/>
      <c r="Y1721" s="162"/>
      <c r="Z1721" s="162"/>
      <c r="AA1721" s="162"/>
      <c r="AB1721" s="162"/>
      <c r="AC1721" s="592"/>
      <c r="AD1721" s="162"/>
      <c r="AE1721" s="162"/>
      <c r="AF1721" s="162"/>
      <c r="AG1721" s="592" t="s">
        <v>202</v>
      </c>
    </row>
    <row r="1722" spans="1:36" ht="31.5" hidden="1" customHeight="1" x14ac:dyDescent="0.2">
      <c r="A1722" s="162" t="s">
        <v>9031</v>
      </c>
      <c r="B1722" s="36" t="s">
        <v>371</v>
      </c>
      <c r="C1722" s="36" t="s">
        <v>37</v>
      </c>
      <c r="D1722" s="39">
        <v>41935</v>
      </c>
      <c r="E1722" s="1126">
        <v>0.72777777777777775</v>
      </c>
      <c r="F1722" s="39">
        <v>41935</v>
      </c>
      <c r="G1722" s="1126" t="s">
        <v>10270</v>
      </c>
      <c r="H1722" s="1126">
        <v>0.11597222222222221</v>
      </c>
      <c r="I1722" s="162">
        <v>9</v>
      </c>
      <c r="J1722" s="162"/>
      <c r="K1722" s="162"/>
      <c r="L1722" s="162" t="s">
        <v>128</v>
      </c>
      <c r="M1722" s="162" t="s">
        <v>10271</v>
      </c>
      <c r="N1722" s="186" t="s">
        <v>103</v>
      </c>
      <c r="O1722" s="162" t="s">
        <v>66</v>
      </c>
      <c r="P1722" s="162" t="s">
        <v>10272</v>
      </c>
      <c r="Q1722" s="186" t="s">
        <v>10273</v>
      </c>
      <c r="R1722" s="730">
        <v>3.18</v>
      </c>
      <c r="S1722" s="730"/>
      <c r="T1722" s="732">
        <v>3.18</v>
      </c>
      <c r="U1722" s="162" t="s">
        <v>86</v>
      </c>
      <c r="V1722" s="162">
        <v>1991</v>
      </c>
      <c r="W1722" s="162" t="s">
        <v>66</v>
      </c>
      <c r="X1722" s="162"/>
      <c r="Y1722" s="1408">
        <v>41383</v>
      </c>
      <c r="Z1722" s="162"/>
      <c r="AA1722" s="162"/>
      <c r="AB1722" s="162"/>
      <c r="AC1722" s="592"/>
      <c r="AD1722" s="162" t="s">
        <v>52</v>
      </c>
      <c r="AE1722" s="162"/>
      <c r="AF1722" s="162"/>
      <c r="AG1722" s="592"/>
    </row>
    <row r="1723" spans="1:36" s="75" customFormat="1" ht="165.75" hidden="1" customHeight="1" x14ac:dyDescent="0.2">
      <c r="A1723" s="162" t="s">
        <v>9031</v>
      </c>
      <c r="B1723" s="36" t="s">
        <v>371</v>
      </c>
      <c r="C1723" s="162" t="s">
        <v>37</v>
      </c>
      <c r="D1723" s="39">
        <v>41936</v>
      </c>
      <c r="E1723" s="1126">
        <v>9.3055555555555558E-2</v>
      </c>
      <c r="F1723" s="39">
        <v>41936</v>
      </c>
      <c r="G1723" s="1126">
        <v>0.1111111111111111</v>
      </c>
      <c r="H1723" s="1126">
        <v>1.8055555555555557E-2</v>
      </c>
      <c r="I1723" s="162">
        <v>33</v>
      </c>
      <c r="J1723" s="162" t="s">
        <v>146</v>
      </c>
      <c r="K1723" s="162" t="s">
        <v>132</v>
      </c>
      <c r="L1723" s="162" t="s">
        <v>128</v>
      </c>
      <c r="M1723" s="162" t="s">
        <v>10295</v>
      </c>
      <c r="N1723" s="186" t="s">
        <v>103</v>
      </c>
      <c r="O1723" s="162" t="s">
        <v>66</v>
      </c>
      <c r="P1723" s="162" t="s">
        <v>10296</v>
      </c>
      <c r="Q1723" s="186" t="s">
        <v>10297</v>
      </c>
      <c r="R1723" s="730">
        <v>8.52</v>
      </c>
      <c r="S1723" s="730"/>
      <c r="T1723" s="732">
        <v>8.52</v>
      </c>
      <c r="U1723" s="36" t="s">
        <v>86</v>
      </c>
      <c r="V1723" s="36">
        <v>1992</v>
      </c>
      <c r="W1723" s="36" t="s">
        <v>66</v>
      </c>
      <c r="X1723" s="36"/>
      <c r="Y1723" s="39">
        <v>41360</v>
      </c>
      <c r="Z1723" s="36"/>
      <c r="AA1723" s="36"/>
      <c r="AB1723" s="36"/>
      <c r="AC1723" s="100"/>
      <c r="AD1723" s="36" t="s">
        <v>52</v>
      </c>
      <c r="AE1723" s="36"/>
      <c r="AF1723" s="36"/>
      <c r="AG1723" s="100"/>
      <c r="AH1723" s="212"/>
      <c r="AI1723" s="212"/>
      <c r="AJ1723" s="212"/>
    </row>
    <row r="1724" spans="1:36" s="75" customFormat="1" ht="31.5" hidden="1" customHeight="1" x14ac:dyDescent="0.2">
      <c r="A1724" s="162" t="s">
        <v>9031</v>
      </c>
      <c r="B1724" s="36" t="s">
        <v>371</v>
      </c>
      <c r="C1724" s="162" t="s">
        <v>37</v>
      </c>
      <c r="D1724" s="39">
        <v>41936</v>
      </c>
      <c r="E1724" s="1126">
        <v>0.18194444444444444</v>
      </c>
      <c r="F1724" s="39">
        <v>41936</v>
      </c>
      <c r="G1724" s="1126">
        <v>0.22916666666666666</v>
      </c>
      <c r="H1724" s="1126">
        <v>4.7222222222222221E-2</v>
      </c>
      <c r="I1724" s="162">
        <v>33</v>
      </c>
      <c r="J1724" s="162" t="s">
        <v>146</v>
      </c>
      <c r="K1724" s="162" t="s">
        <v>134</v>
      </c>
      <c r="L1724" s="162" t="s">
        <v>128</v>
      </c>
      <c r="M1724" s="162" t="s">
        <v>10295</v>
      </c>
      <c r="N1724" s="186" t="s">
        <v>103</v>
      </c>
      <c r="O1724" s="162" t="s">
        <v>66</v>
      </c>
      <c r="P1724" s="162" t="s">
        <v>10296</v>
      </c>
      <c r="Q1724" s="186" t="s">
        <v>10297</v>
      </c>
      <c r="R1724" s="730">
        <v>30.06</v>
      </c>
      <c r="S1724" s="730">
        <v>13.14</v>
      </c>
      <c r="T1724" s="732">
        <v>43.2</v>
      </c>
      <c r="U1724" s="162" t="s">
        <v>86</v>
      </c>
      <c r="V1724" s="162">
        <v>1992</v>
      </c>
      <c r="W1724" s="162" t="s">
        <v>66</v>
      </c>
      <c r="X1724" s="162"/>
      <c r="Y1724" s="1408">
        <v>41360</v>
      </c>
      <c r="Z1724" s="162"/>
      <c r="AA1724" s="162"/>
      <c r="AB1724" s="162"/>
      <c r="AC1724" s="592"/>
      <c r="AD1724" s="162" t="s">
        <v>52</v>
      </c>
      <c r="AE1724" s="162"/>
      <c r="AF1724" s="162"/>
      <c r="AG1724" s="680"/>
      <c r="AH1724" s="369"/>
      <c r="AI1724" s="22"/>
      <c r="AJ1724" s="22"/>
    </row>
    <row r="1725" spans="1:36" s="75" customFormat="1" ht="31.5" hidden="1" customHeight="1" x14ac:dyDescent="0.2">
      <c r="A1725" s="162" t="s">
        <v>9031</v>
      </c>
      <c r="B1725" s="36" t="s">
        <v>371</v>
      </c>
      <c r="C1725" s="162" t="s">
        <v>37</v>
      </c>
      <c r="D1725" s="39">
        <v>41939</v>
      </c>
      <c r="E1725" s="163"/>
      <c r="F1725" s="28"/>
      <c r="G1725" s="163"/>
      <c r="H1725" s="163"/>
      <c r="I1725" s="163"/>
      <c r="J1725" s="163"/>
      <c r="K1725" s="163"/>
      <c r="L1725" s="163"/>
      <c r="M1725" s="163"/>
      <c r="N1725" s="163"/>
      <c r="O1725" s="163"/>
      <c r="P1725" s="163"/>
      <c r="Q1725" s="186"/>
      <c r="R1725" s="730"/>
      <c r="S1725" s="730"/>
      <c r="T1725" s="732"/>
      <c r="U1725" s="36"/>
      <c r="V1725" s="36"/>
      <c r="W1725" s="36"/>
      <c r="X1725" s="36"/>
      <c r="Y1725" s="36"/>
      <c r="Z1725" s="36"/>
      <c r="AA1725" s="36"/>
      <c r="AB1725" s="36"/>
      <c r="AC1725" s="36"/>
      <c r="AD1725" s="36"/>
      <c r="AE1725" s="162"/>
      <c r="AF1725" s="162"/>
      <c r="AG1725" s="680" t="s">
        <v>202</v>
      </c>
      <c r="AH1725" s="369"/>
      <c r="AI1725" s="22"/>
      <c r="AJ1725" s="22"/>
    </row>
    <row r="1726" spans="1:36" s="75" customFormat="1" ht="173.25" hidden="1" customHeight="1" x14ac:dyDescent="0.2">
      <c r="A1726" s="162" t="s">
        <v>9031</v>
      </c>
      <c r="B1726" s="36" t="s">
        <v>371</v>
      </c>
      <c r="C1726" s="162" t="s">
        <v>37</v>
      </c>
      <c r="D1726" s="39">
        <v>41940</v>
      </c>
      <c r="E1726" s="163"/>
      <c r="F1726" s="28"/>
      <c r="G1726" s="163"/>
      <c r="H1726" s="163"/>
      <c r="I1726" s="163"/>
      <c r="J1726" s="163"/>
      <c r="K1726" s="163"/>
      <c r="L1726" s="163"/>
      <c r="M1726" s="163"/>
      <c r="N1726" s="163"/>
      <c r="O1726" s="163"/>
      <c r="P1726" s="163"/>
      <c r="Q1726" s="186"/>
      <c r="R1726" s="730"/>
      <c r="S1726" s="730"/>
      <c r="T1726" s="732"/>
      <c r="U1726" s="36"/>
      <c r="V1726" s="36"/>
      <c r="W1726" s="36"/>
      <c r="X1726" s="36"/>
      <c r="Y1726" s="36"/>
      <c r="Z1726" s="36"/>
      <c r="AA1726" s="36"/>
      <c r="AB1726" s="36"/>
      <c r="AC1726" s="36"/>
      <c r="AD1726" s="36"/>
      <c r="AE1726" s="162"/>
      <c r="AF1726" s="162"/>
      <c r="AG1726" s="680" t="s">
        <v>202</v>
      </c>
      <c r="AH1726" s="369"/>
      <c r="AI1726" s="22"/>
      <c r="AJ1726" s="22"/>
    </row>
    <row r="1727" spans="1:36" ht="31.5" hidden="1" customHeight="1" x14ac:dyDescent="0.2">
      <c r="A1727" s="162" t="s">
        <v>9031</v>
      </c>
      <c r="B1727" s="36" t="s">
        <v>371</v>
      </c>
      <c r="C1727" s="162" t="s">
        <v>37</v>
      </c>
      <c r="D1727" s="39">
        <v>41941</v>
      </c>
      <c r="E1727" s="1126">
        <v>0.30555555555555552</v>
      </c>
      <c r="F1727" s="39">
        <v>41941</v>
      </c>
      <c r="G1727" s="1126">
        <v>0.31458333333333333</v>
      </c>
      <c r="H1727" s="1177">
        <v>9.0277777777777787E-3</v>
      </c>
      <c r="I1727" s="162">
        <v>24</v>
      </c>
      <c r="J1727" s="216" t="s">
        <v>178</v>
      </c>
      <c r="K1727" s="216" t="s">
        <v>132</v>
      </c>
      <c r="L1727" s="36" t="s">
        <v>130</v>
      </c>
      <c r="M1727" s="216" t="s">
        <v>10412</v>
      </c>
      <c r="N1727" s="36">
        <v>35</v>
      </c>
      <c r="O1727" s="36" t="s">
        <v>66</v>
      </c>
      <c r="P1727" s="357" t="s">
        <v>10413</v>
      </c>
      <c r="Q1727" s="52" t="s">
        <v>10414</v>
      </c>
      <c r="R1727" s="324">
        <v>0.4</v>
      </c>
      <c r="S1727" s="324"/>
      <c r="T1727" s="732">
        <v>0.4</v>
      </c>
      <c r="U1727" s="36" t="s">
        <v>63</v>
      </c>
      <c r="V1727" s="36">
        <v>1991</v>
      </c>
      <c r="W1727" s="36" t="s">
        <v>87</v>
      </c>
      <c r="X1727" s="36"/>
      <c r="Y1727" s="36"/>
      <c r="Z1727" s="36"/>
      <c r="AA1727" s="36"/>
      <c r="AB1727" s="36"/>
      <c r="AC1727" s="100"/>
      <c r="AD1727" s="36" t="s">
        <v>60</v>
      </c>
      <c r="AE1727" s="216"/>
      <c r="AF1727" s="216"/>
      <c r="AG1727" s="100"/>
    </row>
    <row r="1728" spans="1:36" ht="31.5" hidden="1" customHeight="1" x14ac:dyDescent="0.2">
      <c r="A1728" s="162" t="s">
        <v>9031</v>
      </c>
      <c r="B1728" s="36" t="s">
        <v>371</v>
      </c>
      <c r="C1728" s="178" t="s">
        <v>37</v>
      </c>
      <c r="D1728" s="39">
        <v>41941</v>
      </c>
      <c r="E1728" s="110">
        <v>0.4284722222222222</v>
      </c>
      <c r="F1728" s="39">
        <v>41941</v>
      </c>
      <c r="G1728" s="110">
        <v>0.42986111111111108</v>
      </c>
      <c r="H1728" s="110">
        <v>1.3888888888888889E-3</v>
      </c>
      <c r="I1728" s="36">
        <v>38</v>
      </c>
      <c r="J1728" s="36" t="s">
        <v>178</v>
      </c>
      <c r="K1728" s="36" t="s">
        <v>132</v>
      </c>
      <c r="L1728" s="36" t="s">
        <v>130</v>
      </c>
      <c r="M1728" s="36" t="s">
        <v>10412</v>
      </c>
      <c r="N1728" s="36">
        <v>35</v>
      </c>
      <c r="O1728" s="36" t="s">
        <v>66</v>
      </c>
      <c r="P1728" s="28" t="s">
        <v>10413</v>
      </c>
      <c r="Q1728" s="52" t="s">
        <v>10414</v>
      </c>
      <c r="R1728" s="324">
        <v>0.7</v>
      </c>
      <c r="S1728" s="324"/>
      <c r="T1728" s="732">
        <v>0.7</v>
      </c>
      <c r="U1728" s="36" t="s">
        <v>63</v>
      </c>
      <c r="V1728" s="217">
        <v>1991</v>
      </c>
      <c r="W1728" s="217" t="s">
        <v>87</v>
      </c>
      <c r="X1728" s="217"/>
      <c r="Y1728" s="217"/>
      <c r="Z1728" s="217"/>
      <c r="AA1728" s="217"/>
      <c r="AB1728" s="217"/>
      <c r="AC1728" s="1889"/>
      <c r="AD1728" s="36" t="s">
        <v>60</v>
      </c>
      <c r="AE1728" s="217"/>
      <c r="AF1728" s="440"/>
    </row>
    <row r="1729" spans="1:36" ht="31.5" hidden="1" customHeight="1" x14ac:dyDescent="0.2">
      <c r="A1729" s="162" t="s">
        <v>9031</v>
      </c>
      <c r="B1729" s="36" t="s">
        <v>371</v>
      </c>
      <c r="C1729" s="36" t="s">
        <v>37</v>
      </c>
      <c r="D1729" s="39">
        <v>41942</v>
      </c>
      <c r="E1729" s="28"/>
      <c r="F1729" s="28"/>
      <c r="G1729" s="28"/>
      <c r="H1729" s="28"/>
      <c r="I1729" s="28"/>
      <c r="J1729" s="28"/>
      <c r="K1729" s="357"/>
      <c r="L1729" s="28"/>
      <c r="M1729" s="28"/>
      <c r="N1729" s="28"/>
      <c r="O1729" s="28"/>
      <c r="P1729" s="28"/>
      <c r="Q1729" s="52"/>
      <c r="R1729" s="324"/>
      <c r="S1729" s="324"/>
      <c r="T1729" s="732"/>
      <c r="U1729" s="36"/>
      <c r="V1729" s="217"/>
      <c r="W1729" s="217"/>
      <c r="X1729" s="217"/>
      <c r="Y1729" s="217"/>
      <c r="Z1729" s="217"/>
      <c r="AA1729" s="217"/>
      <c r="AB1729" s="217"/>
      <c r="AC1729" s="217"/>
      <c r="AD1729" s="36"/>
      <c r="AE1729" s="217"/>
      <c r="AF1729" s="440"/>
      <c r="AG1729" s="25" t="s">
        <v>202</v>
      </c>
    </row>
    <row r="1730" spans="1:36" ht="31.5" hidden="1" customHeight="1" x14ac:dyDescent="0.2">
      <c r="A1730" s="162" t="s">
        <v>9031</v>
      </c>
      <c r="B1730" s="36" t="s">
        <v>371</v>
      </c>
      <c r="C1730" s="178" t="s">
        <v>37</v>
      </c>
      <c r="D1730" s="39">
        <v>41943</v>
      </c>
      <c r="E1730" s="28"/>
      <c r="F1730" s="28"/>
      <c r="G1730" s="28"/>
      <c r="H1730" s="28"/>
      <c r="I1730" s="28"/>
      <c r="J1730" s="28"/>
      <c r="K1730" s="28"/>
      <c r="L1730" s="28"/>
      <c r="M1730" s="28"/>
      <c r="N1730" s="28"/>
      <c r="O1730" s="28"/>
      <c r="P1730" s="28"/>
      <c r="Q1730" s="52"/>
      <c r="R1730" s="324"/>
      <c r="S1730" s="324"/>
      <c r="T1730" s="732"/>
      <c r="U1730" s="36"/>
      <c r="V1730" s="217"/>
      <c r="W1730" s="217"/>
      <c r="X1730" s="217"/>
      <c r="Y1730" s="217"/>
      <c r="Z1730" s="217"/>
      <c r="AA1730" s="217"/>
      <c r="AB1730" s="217"/>
      <c r="AC1730" s="217"/>
      <c r="AD1730" s="36"/>
      <c r="AE1730" s="217"/>
      <c r="AF1730" s="440"/>
      <c r="AG1730" s="25" t="s">
        <v>202</v>
      </c>
    </row>
    <row r="1731" spans="1:36" ht="31.5" hidden="1" customHeight="1" x14ac:dyDescent="0.2">
      <c r="A1731" s="162" t="s">
        <v>10168</v>
      </c>
      <c r="B1731" s="36" t="s">
        <v>371</v>
      </c>
      <c r="C1731" s="178" t="s">
        <v>37</v>
      </c>
      <c r="D1731" s="39">
        <v>41944</v>
      </c>
      <c r="E1731" s="28"/>
      <c r="F1731" s="28"/>
      <c r="G1731" s="28"/>
      <c r="H1731" s="28"/>
      <c r="I1731" s="28"/>
      <c r="J1731" s="28"/>
      <c r="K1731" s="28"/>
      <c r="L1731" s="28"/>
      <c r="M1731" s="28"/>
      <c r="N1731" s="28"/>
      <c r="O1731" s="28"/>
      <c r="P1731" s="28"/>
      <c r="Q1731" s="52"/>
      <c r="R1731" s="324"/>
      <c r="S1731" s="324"/>
      <c r="T1731" s="732"/>
      <c r="U1731" s="36"/>
      <c r="V1731" s="217"/>
      <c r="W1731" s="217"/>
      <c r="X1731" s="217"/>
      <c r="Y1731" s="217"/>
      <c r="Z1731" s="217"/>
      <c r="AA1731" s="217"/>
      <c r="AB1731" s="217"/>
      <c r="AC1731" s="217"/>
      <c r="AD1731" s="36"/>
      <c r="AE1731" s="217"/>
      <c r="AF1731" s="440"/>
      <c r="AG1731" s="25" t="s">
        <v>202</v>
      </c>
    </row>
    <row r="1732" spans="1:36" ht="31.5" hidden="1" customHeight="1" x14ac:dyDescent="0.2">
      <c r="A1732" s="162" t="s">
        <v>10168</v>
      </c>
      <c r="B1732" s="36" t="s">
        <v>371</v>
      </c>
      <c r="C1732" s="178" t="s">
        <v>37</v>
      </c>
      <c r="D1732" s="39">
        <v>41945</v>
      </c>
      <c r="E1732" s="28"/>
      <c r="F1732" s="28"/>
      <c r="G1732" s="28"/>
      <c r="H1732" s="28"/>
      <c r="I1732" s="28"/>
      <c r="J1732" s="28"/>
      <c r="K1732" s="28"/>
      <c r="L1732" s="28"/>
      <c r="M1732" s="28"/>
      <c r="N1732" s="28"/>
      <c r="O1732" s="28"/>
      <c r="P1732" s="28"/>
      <c r="Q1732" s="52"/>
      <c r="R1732" s="324"/>
      <c r="S1732" s="324"/>
      <c r="T1732" s="732"/>
      <c r="U1732" s="36"/>
      <c r="V1732" s="217"/>
      <c r="W1732" s="217"/>
      <c r="X1732" s="217"/>
      <c r="Y1732" s="217"/>
      <c r="Z1732" s="217"/>
      <c r="AA1732" s="217"/>
      <c r="AB1732" s="217"/>
      <c r="AC1732" s="217"/>
      <c r="AD1732" s="36"/>
      <c r="AE1732" s="217"/>
      <c r="AF1732" s="440"/>
      <c r="AG1732" s="25" t="s">
        <v>202</v>
      </c>
    </row>
    <row r="1733" spans="1:36" ht="94.5" hidden="1" customHeight="1" x14ac:dyDescent="0.2">
      <c r="A1733" s="162" t="s">
        <v>10168</v>
      </c>
      <c r="B1733" s="36" t="s">
        <v>371</v>
      </c>
      <c r="C1733" s="178" t="s">
        <v>37</v>
      </c>
      <c r="D1733" s="39">
        <v>41946</v>
      </c>
      <c r="E1733" s="28"/>
      <c r="F1733" s="28"/>
      <c r="G1733" s="28"/>
      <c r="H1733" s="28"/>
      <c r="I1733" s="28"/>
      <c r="J1733" s="28"/>
      <c r="K1733" s="28"/>
      <c r="L1733" s="28"/>
      <c r="M1733" s="28"/>
      <c r="N1733" s="28"/>
      <c r="O1733" s="28"/>
      <c r="P1733" s="28"/>
      <c r="Q1733" s="52"/>
      <c r="R1733" s="324"/>
      <c r="S1733" s="324"/>
      <c r="T1733" s="732"/>
      <c r="U1733" s="36"/>
      <c r="V1733" s="217"/>
      <c r="W1733" s="217"/>
      <c r="X1733" s="217"/>
      <c r="Y1733" s="217"/>
      <c r="Z1733" s="217"/>
      <c r="AA1733" s="217"/>
      <c r="AB1733" s="217"/>
      <c r="AC1733" s="217"/>
      <c r="AD1733" s="36"/>
      <c r="AE1733" s="217"/>
      <c r="AF1733" s="440"/>
      <c r="AG1733" s="25" t="s">
        <v>202</v>
      </c>
    </row>
    <row r="1734" spans="1:36" ht="78.75" hidden="1" customHeight="1" x14ac:dyDescent="0.2">
      <c r="A1734" s="162" t="s">
        <v>10168</v>
      </c>
      <c r="B1734" s="36" t="s">
        <v>371</v>
      </c>
      <c r="C1734" s="178" t="s">
        <v>37</v>
      </c>
      <c r="D1734" s="39">
        <v>41947</v>
      </c>
      <c r="E1734" s="28"/>
      <c r="F1734" s="28"/>
      <c r="G1734" s="28"/>
      <c r="H1734" s="28"/>
      <c r="I1734" s="28"/>
      <c r="J1734" s="28"/>
      <c r="K1734" s="28"/>
      <c r="L1734" s="28"/>
      <c r="M1734" s="28"/>
      <c r="N1734" s="28"/>
      <c r="O1734" s="28"/>
      <c r="P1734" s="28"/>
      <c r="Q1734" s="52"/>
      <c r="R1734" s="324"/>
      <c r="S1734" s="324"/>
      <c r="T1734" s="732"/>
      <c r="U1734" s="36"/>
      <c r="V1734" s="217"/>
      <c r="W1734" s="217"/>
      <c r="X1734" s="217"/>
      <c r="Y1734" s="217"/>
      <c r="Z1734" s="217"/>
      <c r="AA1734" s="217"/>
      <c r="AB1734" s="217"/>
      <c r="AC1734" s="217"/>
      <c r="AD1734" s="36"/>
      <c r="AE1734" s="217"/>
      <c r="AF1734" s="440"/>
      <c r="AG1734" s="25" t="s">
        <v>202</v>
      </c>
    </row>
    <row r="1735" spans="1:36" ht="78.75" hidden="1" customHeight="1" x14ac:dyDescent="0.2">
      <c r="A1735" s="162" t="s">
        <v>10168</v>
      </c>
      <c r="B1735" s="36" t="s">
        <v>371</v>
      </c>
      <c r="C1735" s="178" t="s">
        <v>37</v>
      </c>
      <c r="D1735" s="39">
        <v>41948</v>
      </c>
      <c r="E1735" s="28"/>
      <c r="F1735" s="28"/>
      <c r="G1735" s="28"/>
      <c r="H1735" s="28"/>
      <c r="I1735" s="28"/>
      <c r="J1735" s="28"/>
      <c r="K1735" s="28"/>
      <c r="L1735" s="28"/>
      <c r="M1735" s="28"/>
      <c r="N1735" s="28"/>
      <c r="O1735" s="28"/>
      <c r="P1735" s="28"/>
      <c r="Q1735" s="52"/>
      <c r="R1735" s="324"/>
      <c r="S1735" s="324"/>
      <c r="T1735" s="732"/>
      <c r="U1735" s="36"/>
      <c r="V1735" s="217"/>
      <c r="W1735" s="217"/>
      <c r="X1735" s="217"/>
      <c r="Y1735" s="217"/>
      <c r="Z1735" s="217"/>
      <c r="AA1735" s="217"/>
      <c r="AB1735" s="217"/>
      <c r="AC1735" s="217"/>
      <c r="AD1735" s="36"/>
      <c r="AE1735" s="217"/>
      <c r="AF1735" s="440"/>
      <c r="AG1735" s="25" t="s">
        <v>202</v>
      </c>
    </row>
    <row r="1736" spans="1:36" ht="78.75" hidden="1" customHeight="1" x14ac:dyDescent="0.2">
      <c r="A1736" s="162" t="s">
        <v>10168</v>
      </c>
      <c r="B1736" s="36" t="s">
        <v>371</v>
      </c>
      <c r="C1736" s="178" t="s">
        <v>37</v>
      </c>
      <c r="D1736" s="39">
        <v>41949</v>
      </c>
      <c r="E1736" s="1184">
        <v>0.57986111111111105</v>
      </c>
      <c r="F1736" s="39">
        <v>41949</v>
      </c>
      <c r="G1736" s="1184">
        <v>0.58680555555555558</v>
      </c>
      <c r="H1736" s="1184">
        <v>6.9444444444444441E-3</v>
      </c>
      <c r="I1736" s="409">
        <v>35</v>
      </c>
      <c r="J1736" s="409"/>
      <c r="K1736" s="409"/>
      <c r="L1736" s="409" t="s">
        <v>130</v>
      </c>
      <c r="M1736" s="409" t="s">
        <v>10503</v>
      </c>
      <c r="N1736" s="409">
        <v>35</v>
      </c>
      <c r="O1736" s="409" t="s">
        <v>63</v>
      </c>
      <c r="P1736" s="395"/>
      <c r="Q1736" s="52" t="s">
        <v>10504</v>
      </c>
      <c r="R1736" s="667">
        <v>0.69</v>
      </c>
      <c r="S1736" s="667">
        <v>0.19</v>
      </c>
      <c r="T1736" s="732">
        <v>0.88</v>
      </c>
      <c r="U1736" s="218" t="s">
        <v>63</v>
      </c>
      <c r="V1736" s="217"/>
      <c r="W1736" s="217" t="s">
        <v>63</v>
      </c>
      <c r="X1736" s="217"/>
      <c r="Y1736" s="217"/>
      <c r="Z1736" s="217"/>
      <c r="AA1736" s="217"/>
      <c r="AB1736" s="217"/>
      <c r="AC1736" s="1889"/>
      <c r="AD1736" s="218" t="s">
        <v>61</v>
      </c>
      <c r="AE1736" s="218"/>
      <c r="AF1736" s="218"/>
      <c r="AG1736" s="100"/>
    </row>
    <row r="1737" spans="1:36" s="89" customFormat="1" ht="31.5" hidden="1" customHeight="1" x14ac:dyDescent="0.2">
      <c r="A1737" s="162" t="s">
        <v>10168</v>
      </c>
      <c r="B1737" s="36" t="s">
        <v>371</v>
      </c>
      <c r="C1737" s="162" t="s">
        <v>37</v>
      </c>
      <c r="D1737" s="39">
        <v>41949</v>
      </c>
      <c r="E1737" s="1126" t="s">
        <v>10505</v>
      </c>
      <c r="F1737" s="39">
        <v>41950</v>
      </c>
      <c r="G1737" s="1126">
        <v>8.3333333333333329E-2</v>
      </c>
      <c r="H1737" s="1126">
        <v>0.3125</v>
      </c>
      <c r="I1737" s="162">
        <v>7</v>
      </c>
      <c r="J1737" s="162"/>
      <c r="K1737" s="162"/>
      <c r="L1737" s="162" t="s">
        <v>130</v>
      </c>
      <c r="M1737" s="162" t="s">
        <v>10506</v>
      </c>
      <c r="N1737" s="162">
        <v>0.4</v>
      </c>
      <c r="O1737" s="162" t="s">
        <v>64</v>
      </c>
      <c r="P1737" s="163" t="s">
        <v>10506</v>
      </c>
      <c r="Q1737" s="186" t="s">
        <v>10507</v>
      </c>
      <c r="R1737" s="730">
        <v>6.15</v>
      </c>
      <c r="S1737" s="730"/>
      <c r="T1737" s="732">
        <v>6.15</v>
      </c>
      <c r="U1737" s="162" t="s">
        <v>84</v>
      </c>
      <c r="V1737" s="162"/>
      <c r="W1737" s="162" t="s">
        <v>1045</v>
      </c>
      <c r="X1737" s="162"/>
      <c r="Y1737" s="162"/>
      <c r="Z1737" s="162"/>
      <c r="AA1737" s="162"/>
      <c r="AB1737" s="162"/>
      <c r="AC1737" s="592"/>
      <c r="AD1737" s="162" t="s">
        <v>60</v>
      </c>
      <c r="AE1737" s="162"/>
      <c r="AF1737" s="162"/>
      <c r="AG1737" s="592"/>
      <c r="AH1737" s="22"/>
      <c r="AI1737" s="22"/>
      <c r="AJ1737" s="22"/>
    </row>
    <row r="1738" spans="1:36" s="89" customFormat="1" ht="63" hidden="1" customHeight="1" x14ac:dyDescent="0.2">
      <c r="A1738" s="162" t="s">
        <v>10168</v>
      </c>
      <c r="B1738" s="36" t="s">
        <v>371</v>
      </c>
      <c r="C1738" s="162" t="s">
        <v>37</v>
      </c>
      <c r="D1738" s="39">
        <v>41950</v>
      </c>
      <c r="E1738" s="1126">
        <v>8.3333333333333329E-2</v>
      </c>
      <c r="F1738" s="39">
        <v>41950</v>
      </c>
      <c r="G1738" s="1126">
        <v>0.19097222222222221</v>
      </c>
      <c r="H1738" s="1126">
        <v>0.1076388888888889</v>
      </c>
      <c r="I1738" s="162">
        <v>23</v>
      </c>
      <c r="J1738" s="162"/>
      <c r="K1738" s="162"/>
      <c r="L1738" s="162" t="s">
        <v>130</v>
      </c>
      <c r="M1738" s="162" t="s">
        <v>10506</v>
      </c>
      <c r="N1738" s="162">
        <v>0.4</v>
      </c>
      <c r="O1738" s="162" t="s">
        <v>64</v>
      </c>
      <c r="P1738" s="163" t="s">
        <v>10506</v>
      </c>
      <c r="Q1738" s="52" t="s">
        <v>10507</v>
      </c>
      <c r="R1738" s="730">
        <v>5.8</v>
      </c>
      <c r="S1738" s="730"/>
      <c r="T1738" s="732">
        <v>5.8</v>
      </c>
      <c r="U1738" s="162" t="s">
        <v>84</v>
      </c>
      <c r="V1738" s="162"/>
      <c r="W1738" s="162" t="s">
        <v>1045</v>
      </c>
      <c r="X1738" s="162"/>
      <c r="Y1738" s="162"/>
      <c r="Z1738" s="162"/>
      <c r="AA1738" s="162"/>
      <c r="AB1738" s="162"/>
      <c r="AC1738" s="592"/>
      <c r="AD1738" s="162" t="s">
        <v>60</v>
      </c>
      <c r="AE1738" s="162"/>
      <c r="AF1738" s="162"/>
      <c r="AG1738" s="592"/>
      <c r="AH1738" s="22"/>
      <c r="AI1738" s="22"/>
      <c r="AJ1738" s="22"/>
    </row>
    <row r="1739" spans="1:36" s="89" customFormat="1" ht="31.5" hidden="1" customHeight="1" x14ac:dyDescent="0.2">
      <c r="A1739" s="162" t="s">
        <v>10168</v>
      </c>
      <c r="B1739" s="36" t="s">
        <v>371</v>
      </c>
      <c r="C1739" s="162" t="s">
        <v>37</v>
      </c>
      <c r="D1739" s="39">
        <v>41951</v>
      </c>
      <c r="E1739" s="163"/>
      <c r="F1739" s="28"/>
      <c r="G1739" s="163"/>
      <c r="H1739" s="163"/>
      <c r="I1739" s="163"/>
      <c r="J1739" s="163"/>
      <c r="K1739" s="163"/>
      <c r="L1739" s="163"/>
      <c r="M1739" s="163"/>
      <c r="N1739" s="163"/>
      <c r="O1739" s="163"/>
      <c r="P1739" s="163"/>
      <c r="Q1739" s="186"/>
      <c r="R1739" s="730"/>
      <c r="S1739" s="730"/>
      <c r="T1739" s="732"/>
      <c r="U1739" s="162"/>
      <c r="V1739" s="162"/>
      <c r="W1739" s="162"/>
      <c r="X1739" s="162"/>
      <c r="Y1739" s="162"/>
      <c r="Z1739" s="162"/>
      <c r="AA1739" s="162"/>
      <c r="AB1739" s="162"/>
      <c r="AC1739" s="162"/>
      <c r="AD1739" s="162"/>
      <c r="AE1739" s="162"/>
      <c r="AF1739" s="162"/>
      <c r="AG1739" s="592" t="s">
        <v>202</v>
      </c>
      <c r="AH1739" s="22"/>
      <c r="AI1739" s="22"/>
      <c r="AJ1739" s="22"/>
    </row>
    <row r="1740" spans="1:36" s="89" customFormat="1" ht="31.5" hidden="1" customHeight="1" x14ac:dyDescent="0.2">
      <c r="A1740" s="36" t="s">
        <v>10168</v>
      </c>
      <c r="B1740" s="36" t="s">
        <v>371</v>
      </c>
      <c r="C1740" s="36" t="s">
        <v>37</v>
      </c>
      <c r="D1740" s="39">
        <v>41952</v>
      </c>
      <c r="E1740" s="28"/>
      <c r="F1740" s="28"/>
      <c r="G1740" s="28"/>
      <c r="H1740" s="28"/>
      <c r="I1740" s="28"/>
      <c r="J1740" s="28"/>
      <c r="K1740" s="28"/>
      <c r="L1740" s="28"/>
      <c r="M1740" s="28"/>
      <c r="N1740" s="28"/>
      <c r="O1740" s="28"/>
      <c r="P1740" s="28"/>
      <c r="Q1740" s="52"/>
      <c r="R1740" s="324"/>
      <c r="S1740" s="324"/>
      <c r="T1740" s="325"/>
      <c r="U1740" s="36"/>
      <c r="V1740" s="36"/>
      <c r="W1740" s="36"/>
      <c r="X1740" s="36"/>
      <c r="Y1740" s="36"/>
      <c r="Z1740" s="36"/>
      <c r="AA1740" s="36"/>
      <c r="AB1740" s="36"/>
      <c r="AC1740" s="36"/>
      <c r="AD1740" s="36"/>
      <c r="AE1740" s="36"/>
      <c r="AF1740" s="36"/>
      <c r="AG1740" s="100" t="s">
        <v>202</v>
      </c>
      <c r="AH1740" s="22"/>
      <c r="AI1740" s="22"/>
      <c r="AJ1740" s="22"/>
    </row>
    <row r="1741" spans="1:36" s="89" customFormat="1" ht="31.5" hidden="1" customHeight="1" x14ac:dyDescent="0.2">
      <c r="A1741" s="36" t="s">
        <v>10168</v>
      </c>
      <c r="B1741" s="36" t="s">
        <v>371</v>
      </c>
      <c r="C1741" s="36" t="s">
        <v>37</v>
      </c>
      <c r="D1741" s="39">
        <v>41953</v>
      </c>
      <c r="E1741" s="28"/>
      <c r="F1741" s="28"/>
      <c r="G1741" s="28"/>
      <c r="H1741" s="28"/>
      <c r="I1741" s="28"/>
      <c r="J1741" s="28"/>
      <c r="K1741" s="28"/>
      <c r="L1741" s="28"/>
      <c r="M1741" s="28"/>
      <c r="N1741" s="28"/>
      <c r="O1741" s="28"/>
      <c r="P1741" s="28"/>
      <c r="Q1741" s="52"/>
      <c r="R1741" s="324"/>
      <c r="S1741" s="324"/>
      <c r="T1741" s="325"/>
      <c r="U1741" s="36"/>
      <c r="V1741" s="36"/>
      <c r="W1741" s="360"/>
      <c r="X1741" s="36"/>
      <c r="Y1741" s="36"/>
      <c r="Z1741" s="36"/>
      <c r="AA1741" s="36"/>
      <c r="AB1741" s="36"/>
      <c r="AC1741" s="36"/>
      <c r="AD1741" s="36"/>
      <c r="AE1741" s="36"/>
      <c r="AF1741" s="36"/>
      <c r="AG1741" s="100" t="s">
        <v>202</v>
      </c>
      <c r="AH1741" s="22"/>
      <c r="AI1741" s="22"/>
      <c r="AJ1741" s="22"/>
    </row>
    <row r="1742" spans="1:36" s="89" customFormat="1" ht="116.25" hidden="1" customHeight="1" x14ac:dyDescent="0.2">
      <c r="A1742" s="162" t="s">
        <v>10168</v>
      </c>
      <c r="B1742" s="36" t="s">
        <v>371</v>
      </c>
      <c r="C1742" s="162" t="s">
        <v>37</v>
      </c>
      <c r="D1742" s="39">
        <v>41954</v>
      </c>
      <c r="E1742" s="163"/>
      <c r="F1742" s="28"/>
      <c r="G1742" s="163"/>
      <c r="H1742" s="163"/>
      <c r="I1742" s="163"/>
      <c r="J1742" s="163"/>
      <c r="K1742" s="163"/>
      <c r="L1742" s="163"/>
      <c r="M1742" s="163"/>
      <c r="N1742" s="163"/>
      <c r="O1742" s="163"/>
      <c r="P1742" s="163"/>
      <c r="Q1742" s="186"/>
      <c r="R1742" s="730"/>
      <c r="S1742" s="730"/>
      <c r="T1742" s="732"/>
      <c r="U1742" s="162"/>
      <c r="V1742" s="162"/>
      <c r="W1742" s="162"/>
      <c r="X1742" s="162"/>
      <c r="Y1742" s="162"/>
      <c r="Z1742" s="162"/>
      <c r="AA1742" s="162"/>
      <c r="AB1742" s="162"/>
      <c r="AC1742" s="162"/>
      <c r="AD1742" s="162"/>
      <c r="AE1742" s="162"/>
      <c r="AF1742" s="162"/>
      <c r="AG1742" s="592" t="s">
        <v>202</v>
      </c>
      <c r="AH1742" s="22"/>
      <c r="AI1742" s="22"/>
      <c r="AJ1742" s="22"/>
    </row>
    <row r="1743" spans="1:36" s="89" customFormat="1" ht="64.5" hidden="1" customHeight="1" x14ac:dyDescent="0.2">
      <c r="A1743" s="162" t="s">
        <v>10168</v>
      </c>
      <c r="B1743" s="36" t="s">
        <v>371</v>
      </c>
      <c r="C1743" s="162" t="s">
        <v>37</v>
      </c>
      <c r="D1743" s="39">
        <v>41955</v>
      </c>
      <c r="E1743" s="163"/>
      <c r="F1743" s="28"/>
      <c r="G1743" s="163"/>
      <c r="H1743" s="163"/>
      <c r="I1743" s="163"/>
      <c r="J1743" s="163"/>
      <c r="K1743" s="163"/>
      <c r="L1743" s="163"/>
      <c r="M1743" s="163"/>
      <c r="N1743" s="163"/>
      <c r="O1743" s="163"/>
      <c r="P1743" s="163"/>
      <c r="Q1743" s="186"/>
      <c r="R1743" s="730"/>
      <c r="S1743" s="730"/>
      <c r="T1743" s="732"/>
      <c r="U1743" s="162"/>
      <c r="V1743" s="162"/>
      <c r="W1743" s="162"/>
      <c r="X1743" s="162"/>
      <c r="Y1743" s="162"/>
      <c r="Z1743" s="162"/>
      <c r="AA1743" s="162"/>
      <c r="AB1743" s="162"/>
      <c r="AC1743" s="162"/>
      <c r="AD1743" s="162"/>
      <c r="AE1743" s="162"/>
      <c r="AF1743" s="162"/>
      <c r="AG1743" s="592" t="s">
        <v>202</v>
      </c>
      <c r="AH1743" s="22"/>
      <c r="AI1743" s="22"/>
      <c r="AJ1743" s="22"/>
    </row>
    <row r="1744" spans="1:36" s="89" customFormat="1" ht="68.25" hidden="1" customHeight="1" x14ac:dyDescent="0.2">
      <c r="A1744" s="162" t="s">
        <v>10168</v>
      </c>
      <c r="B1744" s="36" t="s">
        <v>371</v>
      </c>
      <c r="C1744" s="162" t="s">
        <v>37</v>
      </c>
      <c r="D1744" s="39">
        <v>41956</v>
      </c>
      <c r="E1744" s="163"/>
      <c r="F1744" s="28"/>
      <c r="G1744" s="163"/>
      <c r="H1744" s="163"/>
      <c r="I1744" s="163"/>
      <c r="J1744" s="163"/>
      <c r="K1744" s="163"/>
      <c r="L1744" s="163"/>
      <c r="M1744" s="163"/>
      <c r="N1744" s="163"/>
      <c r="O1744" s="163"/>
      <c r="P1744" s="163"/>
      <c r="Q1744" s="186"/>
      <c r="R1744" s="730"/>
      <c r="S1744" s="730"/>
      <c r="T1744" s="732"/>
      <c r="U1744" s="36"/>
      <c r="V1744" s="36"/>
      <c r="W1744" s="36"/>
      <c r="X1744" s="36"/>
      <c r="Y1744" s="36"/>
      <c r="Z1744" s="36"/>
      <c r="AA1744" s="36"/>
      <c r="AB1744" s="36"/>
      <c r="AC1744" s="36"/>
      <c r="AD1744" s="36"/>
      <c r="AE1744" s="36"/>
      <c r="AF1744" s="36"/>
      <c r="AG1744" s="100" t="s">
        <v>202</v>
      </c>
      <c r="AH1744" s="22"/>
      <c r="AI1744" s="22"/>
      <c r="AJ1744" s="22"/>
    </row>
    <row r="1745" spans="1:38" s="89" customFormat="1" ht="51.75" hidden="1" customHeight="1" x14ac:dyDescent="0.2">
      <c r="A1745" s="162" t="s">
        <v>10168</v>
      </c>
      <c r="B1745" s="36" t="s">
        <v>371</v>
      </c>
      <c r="C1745" s="162" t="s">
        <v>37</v>
      </c>
      <c r="D1745" s="39">
        <v>41957</v>
      </c>
      <c r="E1745" s="163"/>
      <c r="F1745" s="28"/>
      <c r="G1745" s="163"/>
      <c r="H1745" s="163"/>
      <c r="I1745" s="163"/>
      <c r="J1745" s="163"/>
      <c r="K1745" s="163"/>
      <c r="L1745" s="163"/>
      <c r="M1745" s="163"/>
      <c r="N1745" s="163"/>
      <c r="O1745" s="163"/>
      <c r="P1745" s="163"/>
      <c r="Q1745" s="186"/>
      <c r="R1745" s="730"/>
      <c r="S1745" s="730"/>
      <c r="T1745" s="732"/>
      <c r="U1745" s="36"/>
      <c r="V1745" s="36"/>
      <c r="W1745" s="36"/>
      <c r="X1745" s="36"/>
      <c r="Y1745" s="36"/>
      <c r="Z1745" s="36"/>
      <c r="AA1745" s="36"/>
      <c r="AB1745" s="36"/>
      <c r="AC1745" s="36"/>
      <c r="AD1745" s="36"/>
      <c r="AE1745" s="36"/>
      <c r="AF1745" s="36"/>
      <c r="AG1745" s="100" t="s">
        <v>202</v>
      </c>
      <c r="AH1745" s="22"/>
      <c r="AI1745" s="22"/>
      <c r="AJ1745" s="22"/>
    </row>
    <row r="1746" spans="1:38" s="89" customFormat="1" ht="68.25" hidden="1" customHeight="1" x14ac:dyDescent="0.2">
      <c r="A1746" s="162" t="s">
        <v>10168</v>
      </c>
      <c r="B1746" s="36" t="s">
        <v>371</v>
      </c>
      <c r="C1746" s="162" t="s">
        <v>37</v>
      </c>
      <c r="D1746" s="39">
        <v>41958</v>
      </c>
      <c r="E1746" s="163"/>
      <c r="F1746" s="28"/>
      <c r="G1746" s="163"/>
      <c r="H1746" s="163"/>
      <c r="I1746" s="163"/>
      <c r="J1746" s="163"/>
      <c r="K1746" s="163"/>
      <c r="L1746" s="163"/>
      <c r="M1746" s="163"/>
      <c r="N1746" s="163"/>
      <c r="O1746" s="163"/>
      <c r="P1746" s="163"/>
      <c r="Q1746" s="186"/>
      <c r="R1746" s="730"/>
      <c r="S1746" s="730"/>
      <c r="T1746" s="732"/>
      <c r="U1746" s="216"/>
      <c r="V1746" s="36"/>
      <c r="W1746" s="36"/>
      <c r="X1746" s="36"/>
      <c r="Y1746" s="36"/>
      <c r="Z1746" s="36"/>
      <c r="AA1746" s="36"/>
      <c r="AB1746" s="36"/>
      <c r="AC1746" s="36"/>
      <c r="AD1746" s="36"/>
      <c r="AE1746" s="36"/>
      <c r="AF1746" s="265"/>
      <c r="AG1746" s="100" t="s">
        <v>202</v>
      </c>
      <c r="AH1746" s="22"/>
      <c r="AI1746" s="22"/>
      <c r="AJ1746" s="22"/>
    </row>
    <row r="1747" spans="1:38" s="89" customFormat="1" ht="68.25" hidden="1" customHeight="1" x14ac:dyDescent="0.2">
      <c r="A1747" s="162" t="s">
        <v>10168</v>
      </c>
      <c r="B1747" s="36" t="s">
        <v>371</v>
      </c>
      <c r="C1747" s="162" t="s">
        <v>37</v>
      </c>
      <c r="D1747" s="39">
        <v>41959</v>
      </c>
      <c r="E1747" s="163"/>
      <c r="F1747" s="28"/>
      <c r="G1747" s="163"/>
      <c r="H1747" s="163"/>
      <c r="I1747" s="163"/>
      <c r="J1747" s="163"/>
      <c r="K1747" s="163"/>
      <c r="L1747" s="163"/>
      <c r="M1747" s="163"/>
      <c r="N1747" s="163"/>
      <c r="O1747" s="163"/>
      <c r="P1747" s="163"/>
      <c r="Q1747" s="186"/>
      <c r="R1747" s="730"/>
      <c r="S1747" s="730"/>
      <c r="T1747" s="732"/>
      <c r="U1747" s="36"/>
      <c r="V1747" s="217"/>
      <c r="W1747" s="217"/>
      <c r="X1747" s="217"/>
      <c r="Y1747" s="217"/>
      <c r="Z1747" s="217"/>
      <c r="AA1747" s="217"/>
      <c r="AB1747" s="217"/>
      <c r="AC1747" s="217"/>
      <c r="AD1747" s="36"/>
      <c r="AE1747" s="218"/>
      <c r="AF1747" s="447"/>
      <c r="AG1747" s="100" t="s">
        <v>202</v>
      </c>
      <c r="AH1747" s="22"/>
      <c r="AI1747" s="22"/>
      <c r="AJ1747" s="22"/>
    </row>
    <row r="1748" spans="1:38" s="89" customFormat="1" ht="68.25" hidden="1" customHeight="1" x14ac:dyDescent="0.2">
      <c r="A1748" s="162" t="s">
        <v>10168</v>
      </c>
      <c r="B1748" s="36" t="s">
        <v>371</v>
      </c>
      <c r="C1748" s="162" t="s">
        <v>37</v>
      </c>
      <c r="D1748" s="39">
        <v>41960</v>
      </c>
      <c r="E1748" s="163"/>
      <c r="F1748" s="28"/>
      <c r="G1748" s="163"/>
      <c r="H1748" s="163"/>
      <c r="I1748" s="163"/>
      <c r="J1748" s="163"/>
      <c r="K1748" s="163"/>
      <c r="L1748" s="163"/>
      <c r="M1748" s="163"/>
      <c r="N1748" s="163"/>
      <c r="O1748" s="163"/>
      <c r="P1748" s="163"/>
      <c r="Q1748" s="52"/>
      <c r="R1748" s="324"/>
      <c r="S1748" s="324"/>
      <c r="T1748" s="325"/>
      <c r="U1748" s="36"/>
      <c r="V1748" s="217"/>
      <c r="W1748" s="217"/>
      <c r="X1748" s="217"/>
      <c r="Y1748" s="217"/>
      <c r="Z1748" s="217"/>
      <c r="AA1748" s="217"/>
      <c r="AB1748" s="217"/>
      <c r="AC1748" s="217"/>
      <c r="AD1748" s="218"/>
      <c r="AE1748" s="218"/>
      <c r="AF1748" s="447"/>
      <c r="AG1748" s="592" t="s">
        <v>202</v>
      </c>
      <c r="AH1748" s="22"/>
      <c r="AI1748" s="22"/>
      <c r="AJ1748" s="22"/>
    </row>
    <row r="1749" spans="1:38" s="89" customFormat="1" ht="68.25" hidden="1" customHeight="1" x14ac:dyDescent="0.2">
      <c r="A1749" s="162" t="s">
        <v>10168</v>
      </c>
      <c r="B1749" s="36" t="s">
        <v>371</v>
      </c>
      <c r="C1749" s="162" t="s">
        <v>37</v>
      </c>
      <c r="D1749" s="39">
        <v>41961</v>
      </c>
      <c r="E1749" s="163"/>
      <c r="F1749" s="28"/>
      <c r="G1749" s="163"/>
      <c r="H1749" s="163"/>
      <c r="I1749" s="163"/>
      <c r="J1749" s="163"/>
      <c r="K1749" s="163"/>
      <c r="L1749" s="163"/>
      <c r="M1749" s="163"/>
      <c r="N1749" s="163"/>
      <c r="O1749" s="163"/>
      <c r="P1749" s="163"/>
      <c r="Q1749" s="52"/>
      <c r="R1749" s="324"/>
      <c r="S1749" s="324"/>
      <c r="T1749" s="325"/>
      <c r="U1749" s="36"/>
      <c r="V1749" s="217"/>
      <c r="W1749" s="217"/>
      <c r="X1749" s="217"/>
      <c r="Y1749" s="217"/>
      <c r="Z1749" s="217"/>
      <c r="AA1749" s="217"/>
      <c r="AB1749" s="217"/>
      <c r="AC1749" s="217"/>
      <c r="AD1749" s="218"/>
      <c r="AE1749" s="218"/>
      <c r="AF1749" s="447"/>
      <c r="AG1749" s="592" t="s">
        <v>202</v>
      </c>
      <c r="AH1749" s="22"/>
      <c r="AI1749" s="22"/>
      <c r="AJ1749" s="22"/>
    </row>
    <row r="1750" spans="1:38" ht="63" hidden="1" customHeight="1" x14ac:dyDescent="0.2">
      <c r="A1750" s="125" t="s">
        <v>10168</v>
      </c>
      <c r="B1750" s="36" t="s">
        <v>371</v>
      </c>
      <c r="C1750" s="162" t="s">
        <v>37</v>
      </c>
      <c r="D1750" s="39">
        <v>41962</v>
      </c>
      <c r="E1750" s="1126">
        <v>0.91666666666666663</v>
      </c>
      <c r="F1750" s="39">
        <v>41962</v>
      </c>
      <c r="G1750" s="1126">
        <v>0.9770833333333333</v>
      </c>
      <c r="H1750" s="1126">
        <v>6.0416666666666667E-2</v>
      </c>
      <c r="I1750" s="162">
        <v>15</v>
      </c>
      <c r="J1750" s="162" t="s">
        <v>1652</v>
      </c>
      <c r="K1750" s="162" t="s">
        <v>134</v>
      </c>
      <c r="L1750" s="162" t="s">
        <v>128</v>
      </c>
      <c r="M1750" s="162" t="s">
        <v>10631</v>
      </c>
      <c r="N1750" s="162" t="s">
        <v>103</v>
      </c>
      <c r="O1750" s="162" t="s">
        <v>66</v>
      </c>
      <c r="P1750" s="163" t="s">
        <v>10632</v>
      </c>
      <c r="Q1750" s="186" t="s">
        <v>10633</v>
      </c>
      <c r="R1750" s="730">
        <v>4.0999999999999996</v>
      </c>
      <c r="S1750" s="730"/>
      <c r="T1750" s="732">
        <v>4.0999999999999996</v>
      </c>
      <c r="U1750" s="36" t="s">
        <v>86</v>
      </c>
      <c r="V1750" s="217">
        <v>1991</v>
      </c>
      <c r="W1750" s="217" t="s">
        <v>66</v>
      </c>
      <c r="X1750" s="217"/>
      <c r="Y1750" s="622">
        <v>41680</v>
      </c>
      <c r="Z1750" s="217"/>
      <c r="AA1750" s="217"/>
      <c r="AB1750" s="217"/>
      <c r="AC1750" s="1889"/>
      <c r="AD1750" s="218" t="s">
        <v>56</v>
      </c>
      <c r="AE1750" s="218"/>
      <c r="AF1750" s="447"/>
      <c r="AG1750" s="100"/>
    </row>
    <row r="1751" spans="1:38" ht="63" hidden="1" customHeight="1" x14ac:dyDescent="0.2">
      <c r="A1751" s="162" t="s">
        <v>10168</v>
      </c>
      <c r="B1751" s="36" t="s">
        <v>371</v>
      </c>
      <c r="C1751" s="162" t="s">
        <v>37</v>
      </c>
      <c r="D1751" s="39">
        <v>41963</v>
      </c>
      <c r="E1751" s="1126">
        <v>0.84027777777777779</v>
      </c>
      <c r="F1751" s="39">
        <v>41964</v>
      </c>
      <c r="G1751" s="1126">
        <v>2.2916666666666669E-2</v>
      </c>
      <c r="H1751" s="1126">
        <v>0.18263888888888891</v>
      </c>
      <c r="I1751" s="162">
        <v>18</v>
      </c>
      <c r="J1751" s="162" t="s">
        <v>1652</v>
      </c>
      <c r="K1751" s="162" t="s">
        <v>134</v>
      </c>
      <c r="L1751" s="162" t="s">
        <v>128</v>
      </c>
      <c r="M1751" s="162" t="s">
        <v>10648</v>
      </c>
      <c r="N1751" s="162" t="s">
        <v>103</v>
      </c>
      <c r="O1751" s="162" t="s">
        <v>66</v>
      </c>
      <c r="P1751" s="163" t="s">
        <v>10649</v>
      </c>
      <c r="Q1751" s="186" t="s">
        <v>10650</v>
      </c>
      <c r="R1751" s="730">
        <v>24.9</v>
      </c>
      <c r="S1751" s="730"/>
      <c r="T1751" s="325">
        <v>24.9</v>
      </c>
      <c r="U1751" s="162" t="s">
        <v>86</v>
      </c>
      <c r="V1751" s="162">
        <v>1992</v>
      </c>
      <c r="W1751" s="162" t="s">
        <v>66</v>
      </c>
      <c r="X1751" s="162"/>
      <c r="Y1751" s="1408">
        <v>41318</v>
      </c>
      <c r="Z1751" s="162"/>
      <c r="AA1751" s="162"/>
      <c r="AB1751" s="162"/>
      <c r="AC1751" s="592"/>
      <c r="AD1751" s="162" t="s">
        <v>49</v>
      </c>
      <c r="AE1751" s="162"/>
      <c r="AF1751" s="162"/>
      <c r="AG1751" s="592"/>
    </row>
    <row r="1752" spans="1:38" ht="126" hidden="1" customHeight="1" x14ac:dyDescent="0.2">
      <c r="A1752" s="162" t="s">
        <v>10168</v>
      </c>
      <c r="B1752" s="36" t="s">
        <v>371</v>
      </c>
      <c r="C1752" s="162" t="s">
        <v>37</v>
      </c>
      <c r="D1752" s="39">
        <v>41964</v>
      </c>
      <c r="E1752" s="1126">
        <v>0.55555555555555558</v>
      </c>
      <c r="F1752" s="39">
        <v>41964</v>
      </c>
      <c r="G1752" s="1126">
        <v>0.66041666666666665</v>
      </c>
      <c r="H1752" s="1126">
        <v>0.10486111111111111</v>
      </c>
      <c r="I1752" s="162">
        <v>5</v>
      </c>
      <c r="J1752" s="162" t="s">
        <v>1652</v>
      </c>
      <c r="K1752" s="162" t="s">
        <v>134</v>
      </c>
      <c r="L1752" s="162" t="s">
        <v>128</v>
      </c>
      <c r="M1752" s="162" t="s">
        <v>10665</v>
      </c>
      <c r="N1752" s="162" t="s">
        <v>103</v>
      </c>
      <c r="O1752" s="162" t="s">
        <v>66</v>
      </c>
      <c r="P1752" s="163" t="s">
        <v>10666</v>
      </c>
      <c r="Q1752" s="52" t="s">
        <v>10667</v>
      </c>
      <c r="R1752" s="99">
        <v>0.8</v>
      </c>
      <c r="S1752" s="99"/>
      <c r="T1752" s="325">
        <v>0.8</v>
      </c>
      <c r="U1752" s="36" t="s">
        <v>86</v>
      </c>
      <c r="V1752" s="217">
        <v>1987</v>
      </c>
      <c r="W1752" s="217" t="s">
        <v>66</v>
      </c>
      <c r="X1752" s="217"/>
      <c r="Y1752" s="622">
        <v>41745</v>
      </c>
      <c r="Z1752" s="217"/>
      <c r="AA1752" s="217"/>
      <c r="AB1752" s="217"/>
      <c r="AC1752" s="1889"/>
      <c r="AD1752" s="218" t="s">
        <v>56</v>
      </c>
      <c r="AE1752" s="363"/>
      <c r="AF1752" s="429"/>
      <c r="AG1752" s="163"/>
    </row>
    <row r="1753" spans="1:38" ht="141.75" hidden="1" customHeight="1" x14ac:dyDescent="0.2">
      <c r="A1753" s="162" t="s">
        <v>10168</v>
      </c>
      <c r="B1753" s="36" t="s">
        <v>371</v>
      </c>
      <c r="C1753" s="162" t="s">
        <v>37</v>
      </c>
      <c r="D1753" s="39">
        <v>41964</v>
      </c>
      <c r="E1753" s="1126">
        <v>0.56944444444444442</v>
      </c>
      <c r="F1753" s="39">
        <v>41964</v>
      </c>
      <c r="G1753" s="1126">
        <v>0.56944444444444442</v>
      </c>
      <c r="H1753" s="162">
        <v>0</v>
      </c>
      <c r="I1753" s="162">
        <v>9</v>
      </c>
      <c r="J1753" s="162" t="s">
        <v>1652</v>
      </c>
      <c r="K1753" s="162" t="s">
        <v>132</v>
      </c>
      <c r="L1753" s="162" t="s">
        <v>128</v>
      </c>
      <c r="M1753" s="162" t="s">
        <v>10668</v>
      </c>
      <c r="N1753" s="162" t="s">
        <v>103</v>
      </c>
      <c r="O1753" s="162" t="s">
        <v>66</v>
      </c>
      <c r="P1753" s="163" t="s">
        <v>10669</v>
      </c>
      <c r="Q1753" s="52" t="s">
        <v>10670</v>
      </c>
      <c r="R1753" s="99">
        <v>0.3</v>
      </c>
      <c r="S1753" s="99">
        <v>0.2</v>
      </c>
      <c r="T1753" s="325">
        <v>0.5</v>
      </c>
      <c r="U1753" s="36" t="s">
        <v>86</v>
      </c>
      <c r="V1753" s="217">
        <v>1988</v>
      </c>
      <c r="W1753" s="217" t="s">
        <v>66</v>
      </c>
      <c r="X1753" s="217"/>
      <c r="Y1753" s="622">
        <v>41679</v>
      </c>
      <c r="Z1753" s="217"/>
      <c r="AA1753" s="217"/>
      <c r="AB1753" s="217"/>
      <c r="AC1753" s="1889"/>
      <c r="AD1753" s="218" t="s">
        <v>49</v>
      </c>
      <c r="AE1753" s="358"/>
      <c r="AF1753" s="365"/>
      <c r="AG1753" s="163"/>
    </row>
    <row r="1754" spans="1:38" ht="126" hidden="1" customHeight="1" x14ac:dyDescent="0.2">
      <c r="A1754" s="162" t="s">
        <v>10168</v>
      </c>
      <c r="B1754" s="36" t="s">
        <v>371</v>
      </c>
      <c r="C1754" s="162" t="s">
        <v>37</v>
      </c>
      <c r="D1754" s="39">
        <v>41965</v>
      </c>
      <c r="E1754" s="163"/>
      <c r="F1754" s="28"/>
      <c r="G1754" s="163"/>
      <c r="H1754" s="163"/>
      <c r="I1754" s="163"/>
      <c r="J1754" s="163"/>
      <c r="K1754" s="163"/>
      <c r="L1754" s="163"/>
      <c r="M1754" s="163"/>
      <c r="N1754" s="163"/>
      <c r="O1754" s="163"/>
      <c r="P1754" s="163"/>
      <c r="Q1754" s="52"/>
      <c r="R1754" s="324"/>
      <c r="S1754" s="324"/>
      <c r="T1754" s="325"/>
      <c r="U1754" s="36"/>
      <c r="V1754" s="217"/>
      <c r="W1754" s="217"/>
      <c r="X1754" s="217"/>
      <c r="Y1754" s="217"/>
      <c r="Z1754" s="217"/>
      <c r="AA1754" s="217"/>
      <c r="AB1754" s="217"/>
      <c r="AC1754" s="1889" t="s">
        <v>202</v>
      </c>
      <c r="AD1754" s="363"/>
      <c r="AE1754" s="363"/>
      <c r="AF1754" s="429"/>
      <c r="AG1754" s="163"/>
    </row>
    <row r="1755" spans="1:38" ht="141.75" hidden="1" customHeight="1" x14ac:dyDescent="0.2">
      <c r="A1755" s="162" t="s">
        <v>10168</v>
      </c>
      <c r="B1755" s="36" t="s">
        <v>371</v>
      </c>
      <c r="C1755" s="162" t="s">
        <v>37</v>
      </c>
      <c r="D1755" s="39">
        <v>41966</v>
      </c>
      <c r="E1755" s="163"/>
      <c r="F1755" s="28"/>
      <c r="G1755" s="163"/>
      <c r="H1755" s="163"/>
      <c r="I1755" s="163"/>
      <c r="J1755" s="163"/>
      <c r="K1755" s="163"/>
      <c r="L1755" s="163"/>
      <c r="M1755" s="163"/>
      <c r="N1755" s="163"/>
      <c r="O1755" s="163"/>
      <c r="P1755" s="163"/>
      <c r="Q1755" s="52"/>
      <c r="R1755" s="324"/>
      <c r="S1755" s="324"/>
      <c r="T1755" s="325"/>
      <c r="U1755" s="36"/>
      <c r="V1755" s="217"/>
      <c r="W1755" s="217"/>
      <c r="X1755" s="217"/>
      <c r="Y1755" s="217"/>
      <c r="Z1755" s="217"/>
      <c r="AA1755" s="217"/>
      <c r="AB1755" s="217"/>
      <c r="AC1755" s="1889" t="s">
        <v>202</v>
      </c>
      <c r="AD1755" s="363"/>
      <c r="AE1755" s="363"/>
      <c r="AF1755" s="429"/>
      <c r="AG1755" s="163"/>
    </row>
    <row r="1756" spans="1:38" ht="126" hidden="1" customHeight="1" x14ac:dyDescent="0.2">
      <c r="A1756" s="125" t="s">
        <v>10168</v>
      </c>
      <c r="B1756" s="36" t="s">
        <v>371</v>
      </c>
      <c r="C1756" s="162" t="s">
        <v>37</v>
      </c>
      <c r="D1756" s="39">
        <v>41967</v>
      </c>
      <c r="E1756" s="163"/>
      <c r="F1756" s="28"/>
      <c r="G1756" s="163"/>
      <c r="H1756" s="163"/>
      <c r="I1756" s="163"/>
      <c r="J1756" s="163"/>
      <c r="K1756" s="163"/>
      <c r="L1756" s="163"/>
      <c r="M1756" s="163"/>
      <c r="N1756" s="163"/>
      <c r="O1756" s="163"/>
      <c r="P1756" s="163"/>
      <c r="Q1756" s="52"/>
      <c r="R1756" s="324"/>
      <c r="S1756" s="324"/>
      <c r="T1756" s="325"/>
      <c r="U1756" s="36"/>
      <c r="V1756" s="217"/>
      <c r="W1756" s="217"/>
      <c r="X1756" s="217"/>
      <c r="Y1756" s="217"/>
      <c r="Z1756" s="217"/>
      <c r="AA1756" s="217"/>
      <c r="AB1756" s="217"/>
      <c r="AC1756" s="217"/>
      <c r="AD1756" s="218"/>
      <c r="AE1756" s="218"/>
      <c r="AF1756" s="447"/>
      <c r="AG1756" s="592" t="s">
        <v>202</v>
      </c>
    </row>
    <row r="1757" spans="1:38" ht="110.25" hidden="1" customHeight="1" x14ac:dyDescent="0.2">
      <c r="A1757" s="162" t="s">
        <v>10168</v>
      </c>
      <c r="B1757" s="36" t="s">
        <v>371</v>
      </c>
      <c r="C1757" s="162" t="s">
        <v>37</v>
      </c>
      <c r="D1757" s="39">
        <v>41968</v>
      </c>
      <c r="E1757" s="163"/>
      <c r="F1757" s="28"/>
      <c r="G1757" s="163"/>
      <c r="H1757" s="163"/>
      <c r="I1757" s="163"/>
      <c r="J1757" s="163"/>
      <c r="K1757" s="163"/>
      <c r="L1757" s="163"/>
      <c r="M1757" s="163"/>
      <c r="N1757" s="163"/>
      <c r="O1757" s="163"/>
      <c r="P1757" s="163"/>
      <c r="Q1757" s="52"/>
      <c r="R1757" s="324"/>
      <c r="S1757" s="324"/>
      <c r="T1757" s="325"/>
      <c r="U1757" s="36"/>
      <c r="V1757" s="217"/>
      <c r="W1757" s="217"/>
      <c r="X1757" s="217"/>
      <c r="Y1757" s="217"/>
      <c r="Z1757" s="217"/>
      <c r="AA1757" s="217"/>
      <c r="AB1757" s="217"/>
      <c r="AC1757" s="217"/>
      <c r="AD1757" s="218"/>
      <c r="AE1757" s="218"/>
      <c r="AF1757" s="447"/>
      <c r="AG1757" s="592" t="s">
        <v>202</v>
      </c>
    </row>
    <row r="1758" spans="1:38" ht="110.25" hidden="1" customHeight="1" x14ac:dyDescent="0.2">
      <c r="A1758" s="162" t="s">
        <v>10168</v>
      </c>
      <c r="B1758" s="36" t="s">
        <v>371</v>
      </c>
      <c r="C1758" s="162" t="s">
        <v>37</v>
      </c>
      <c r="D1758" s="39">
        <v>41969</v>
      </c>
      <c r="E1758" s="1126">
        <v>5.5555555555555558E-3</v>
      </c>
      <c r="F1758" s="39">
        <v>41969</v>
      </c>
      <c r="G1758" s="1126">
        <v>0.17013888888888887</v>
      </c>
      <c r="H1758" s="1126">
        <v>0.16458333333333333</v>
      </c>
      <c r="I1758" s="162">
        <v>10</v>
      </c>
      <c r="J1758" s="162"/>
      <c r="K1758" s="162"/>
      <c r="L1758" s="162" t="s">
        <v>130</v>
      </c>
      <c r="M1758" s="162" t="s">
        <v>10767</v>
      </c>
      <c r="N1758" s="162" t="s">
        <v>103</v>
      </c>
      <c r="O1758" s="162" t="s">
        <v>64</v>
      </c>
      <c r="P1758" s="162" t="s">
        <v>10767</v>
      </c>
      <c r="Q1758" s="52" t="s">
        <v>11760</v>
      </c>
      <c r="R1758" s="99">
        <v>5.3</v>
      </c>
      <c r="S1758" s="99"/>
      <c r="T1758" s="325">
        <f>R1758+S1758</f>
        <v>5.3</v>
      </c>
      <c r="U1758" s="36" t="s">
        <v>75</v>
      </c>
      <c r="V1758" s="217">
        <v>2009</v>
      </c>
      <c r="W1758" s="217" t="s">
        <v>1045</v>
      </c>
      <c r="X1758" s="217"/>
      <c r="Y1758" s="622">
        <v>40980</v>
      </c>
      <c r="Z1758" s="217"/>
      <c r="AA1758" s="217"/>
      <c r="AB1758" s="217"/>
      <c r="AC1758" s="217"/>
      <c r="AD1758" s="218" t="s">
        <v>61</v>
      </c>
      <c r="AE1758" s="218"/>
      <c r="AF1758" s="447"/>
      <c r="AG1758" s="592"/>
    </row>
    <row r="1759" spans="1:38" ht="110.25" hidden="1" customHeight="1" x14ac:dyDescent="0.2">
      <c r="A1759" s="162" t="s">
        <v>10168</v>
      </c>
      <c r="B1759" s="36" t="s">
        <v>371</v>
      </c>
      <c r="C1759" s="162" t="s">
        <v>37</v>
      </c>
      <c r="D1759" s="39">
        <v>41970</v>
      </c>
      <c r="E1759" s="1126">
        <v>0.49652777777777773</v>
      </c>
      <c r="F1759" s="31">
        <v>41970</v>
      </c>
      <c r="G1759" s="1126">
        <v>0.51041666666666663</v>
      </c>
      <c r="H1759" s="1126">
        <v>1.3888888888888888E-2</v>
      </c>
      <c r="I1759" s="162">
        <v>163</v>
      </c>
      <c r="J1759" s="162" t="s">
        <v>1652</v>
      </c>
      <c r="K1759" s="162" t="s">
        <v>445</v>
      </c>
      <c r="L1759" s="162" t="s">
        <v>130</v>
      </c>
      <c r="M1759" s="162" t="s">
        <v>10778</v>
      </c>
      <c r="N1759" s="162">
        <v>110</v>
      </c>
      <c r="O1759" s="162" t="s">
        <v>63</v>
      </c>
      <c r="P1759" s="163" t="s">
        <v>10779</v>
      </c>
      <c r="Q1759" s="186" t="s">
        <v>11761</v>
      </c>
      <c r="R1759" s="730">
        <v>116.1</v>
      </c>
      <c r="S1759" s="730">
        <v>56.1</v>
      </c>
      <c r="T1759" s="732">
        <v>172.2</v>
      </c>
      <c r="U1759" s="162" t="s">
        <v>83</v>
      </c>
      <c r="V1759" s="162">
        <v>2007</v>
      </c>
      <c r="W1759" s="162"/>
      <c r="X1759" s="162"/>
      <c r="Y1759" s="162"/>
      <c r="Z1759" s="162"/>
      <c r="AA1759" s="162"/>
      <c r="AB1759" s="162"/>
      <c r="AC1759" s="162"/>
      <c r="AD1759" s="162" t="s">
        <v>61</v>
      </c>
      <c r="AE1759" s="162"/>
      <c r="AF1759" s="162"/>
      <c r="AG1759" s="592"/>
    </row>
    <row r="1760" spans="1:38" s="24" customFormat="1" ht="110.25" hidden="1" customHeight="1" x14ac:dyDescent="0.2">
      <c r="A1760" s="186" t="s">
        <v>10799</v>
      </c>
      <c r="B1760" s="52" t="s">
        <v>371</v>
      </c>
      <c r="C1760" s="186" t="s">
        <v>37</v>
      </c>
      <c r="D1760" s="527">
        <v>41974</v>
      </c>
      <c r="E1760" s="191"/>
      <c r="F1760" s="1"/>
      <c r="G1760" s="191"/>
      <c r="H1760" s="191"/>
      <c r="I1760" s="191"/>
      <c r="J1760" s="191"/>
      <c r="K1760" s="191"/>
      <c r="L1760" s="191"/>
      <c r="M1760" s="191"/>
      <c r="N1760" s="191"/>
      <c r="O1760" s="191"/>
      <c r="P1760" s="191"/>
      <c r="Q1760" s="1317"/>
      <c r="R1760" s="1729"/>
      <c r="S1760" s="1729"/>
      <c r="T1760" s="1729"/>
      <c r="U1760" s="162"/>
      <c r="V1760" s="162"/>
      <c r="W1760" s="162"/>
      <c r="X1760" s="162"/>
      <c r="Y1760" s="162"/>
      <c r="Z1760" s="162"/>
      <c r="AA1760" s="162"/>
      <c r="AB1760" s="162"/>
      <c r="AC1760" s="162"/>
      <c r="AD1760" s="162"/>
      <c r="AE1760" s="162"/>
      <c r="AF1760" s="162"/>
      <c r="AG1760" s="592" t="s">
        <v>202</v>
      </c>
      <c r="AH1760" s="22"/>
      <c r="AI1760" s="22"/>
      <c r="AJ1760" s="22"/>
      <c r="AK1760" s="149"/>
      <c r="AL1760" s="150"/>
    </row>
    <row r="1761" spans="1:38" s="24" customFormat="1" ht="31.5" hidden="1" customHeight="1" x14ac:dyDescent="0.2">
      <c r="A1761" s="186" t="s">
        <v>10799</v>
      </c>
      <c r="B1761" s="52" t="s">
        <v>371</v>
      </c>
      <c r="C1761" s="186" t="s">
        <v>37</v>
      </c>
      <c r="D1761" s="527">
        <v>41975</v>
      </c>
      <c r="E1761" s="191"/>
      <c r="F1761" s="1"/>
      <c r="G1761" s="191"/>
      <c r="H1761" s="191"/>
      <c r="I1761" s="191"/>
      <c r="J1761" s="191"/>
      <c r="K1761" s="191"/>
      <c r="L1761" s="191"/>
      <c r="M1761" s="191"/>
      <c r="N1761" s="191"/>
      <c r="O1761" s="191"/>
      <c r="P1761" s="191"/>
      <c r="Q1761" s="1317"/>
      <c r="R1761" s="1729"/>
      <c r="S1761" s="1729"/>
      <c r="T1761" s="1729"/>
      <c r="U1761" s="162"/>
      <c r="V1761" s="162"/>
      <c r="W1761" s="162"/>
      <c r="X1761" s="162"/>
      <c r="Y1761" s="162"/>
      <c r="Z1761" s="162"/>
      <c r="AA1761" s="162"/>
      <c r="AB1761" s="162"/>
      <c r="AC1761" s="162"/>
      <c r="AD1761" s="162"/>
      <c r="AE1761" s="162"/>
      <c r="AF1761" s="162"/>
      <c r="AG1761" s="592" t="s">
        <v>202</v>
      </c>
      <c r="AH1761" s="22"/>
      <c r="AI1761" s="22"/>
      <c r="AJ1761" s="22"/>
      <c r="AK1761" s="149"/>
      <c r="AL1761" s="150"/>
    </row>
    <row r="1762" spans="1:38" s="24" customFormat="1" ht="110.25" hidden="1" customHeight="1" x14ac:dyDescent="0.2">
      <c r="A1762" s="186" t="s">
        <v>10799</v>
      </c>
      <c r="B1762" s="52" t="s">
        <v>371</v>
      </c>
      <c r="C1762" s="186" t="s">
        <v>37</v>
      </c>
      <c r="D1762" s="527">
        <v>41976</v>
      </c>
      <c r="E1762" s="191"/>
      <c r="F1762" s="1"/>
      <c r="G1762" s="191"/>
      <c r="H1762" s="191"/>
      <c r="I1762" s="191"/>
      <c r="J1762" s="191"/>
      <c r="K1762" s="191"/>
      <c r="L1762" s="191"/>
      <c r="M1762" s="191"/>
      <c r="N1762" s="191"/>
      <c r="O1762" s="191"/>
      <c r="P1762" s="191"/>
      <c r="Q1762" s="186"/>
      <c r="R1762" s="1729"/>
      <c r="S1762" s="1729"/>
      <c r="T1762" s="1729"/>
      <c r="U1762" s="162"/>
      <c r="V1762" s="162"/>
      <c r="W1762" s="162"/>
      <c r="X1762" s="162"/>
      <c r="Y1762" s="162"/>
      <c r="Z1762" s="162"/>
      <c r="AA1762" s="162"/>
      <c r="AB1762" s="162"/>
      <c r="AC1762" s="162"/>
      <c r="AD1762" s="36"/>
      <c r="AE1762" s="162"/>
      <c r="AF1762" s="162"/>
      <c r="AG1762" s="592" t="s">
        <v>202</v>
      </c>
      <c r="AH1762" s="22"/>
      <c r="AI1762" s="22"/>
      <c r="AJ1762" s="22"/>
      <c r="AK1762" s="149"/>
      <c r="AL1762" s="150"/>
    </row>
    <row r="1763" spans="1:38" ht="63" hidden="1" customHeight="1" x14ac:dyDescent="0.2">
      <c r="A1763" s="186" t="s">
        <v>10799</v>
      </c>
      <c r="B1763" s="52" t="s">
        <v>371</v>
      </c>
      <c r="C1763" s="186" t="s">
        <v>37</v>
      </c>
      <c r="D1763" s="527">
        <v>41976</v>
      </c>
      <c r="E1763" s="191"/>
      <c r="F1763" s="1"/>
      <c r="G1763" s="191"/>
      <c r="H1763" s="191"/>
      <c r="I1763" s="191"/>
      <c r="J1763" s="191"/>
      <c r="K1763" s="191"/>
      <c r="L1763" s="191"/>
      <c r="M1763" s="191"/>
      <c r="N1763" s="191"/>
      <c r="O1763" s="191"/>
      <c r="P1763" s="191"/>
      <c r="Q1763" s="186"/>
      <c r="R1763" s="1729"/>
      <c r="S1763" s="1729"/>
      <c r="T1763" s="1729"/>
      <c r="U1763" s="162"/>
      <c r="V1763" s="162"/>
      <c r="W1763" s="162"/>
      <c r="X1763" s="162"/>
      <c r="Y1763" s="162"/>
      <c r="Z1763" s="162"/>
      <c r="AA1763" s="162"/>
      <c r="AB1763" s="162"/>
      <c r="AC1763" s="162"/>
      <c r="AD1763" s="36"/>
      <c r="AE1763" s="162"/>
      <c r="AF1763" s="162"/>
      <c r="AG1763" s="592" t="s">
        <v>202</v>
      </c>
    </row>
    <row r="1764" spans="1:38" ht="63" hidden="1" customHeight="1" x14ac:dyDescent="0.2">
      <c r="A1764" s="186" t="s">
        <v>10799</v>
      </c>
      <c r="B1764" s="52" t="s">
        <v>371</v>
      </c>
      <c r="C1764" s="186" t="s">
        <v>10969</v>
      </c>
      <c r="D1764" s="527">
        <v>41981</v>
      </c>
      <c r="E1764" s="1536">
        <v>0.85972222222222217</v>
      </c>
      <c r="F1764" s="891">
        <v>41981</v>
      </c>
      <c r="G1764" s="1536">
        <v>0.86041666666666661</v>
      </c>
      <c r="H1764" s="1536">
        <v>6.9444444444444447E-4</v>
      </c>
      <c r="I1764" s="1580">
        <v>64</v>
      </c>
      <c r="J1764" s="1591" t="s">
        <v>10970</v>
      </c>
      <c r="K1764" s="191" t="s">
        <v>10971</v>
      </c>
      <c r="L1764" s="1580" t="s">
        <v>125</v>
      </c>
      <c r="M1764" s="191" t="s">
        <v>10972</v>
      </c>
      <c r="N1764" s="1591">
        <v>110</v>
      </c>
      <c r="O1764" s="191" t="s">
        <v>66</v>
      </c>
      <c r="P1764" s="191" t="s">
        <v>10973</v>
      </c>
      <c r="Q1764" s="1580" t="s">
        <v>11762</v>
      </c>
      <c r="R1764" s="730">
        <v>2.2000000000000002</v>
      </c>
      <c r="S1764" s="730">
        <v>5.0999999999999996</v>
      </c>
      <c r="T1764" s="732">
        <v>7.3</v>
      </c>
      <c r="U1764" s="162"/>
      <c r="V1764" s="162"/>
      <c r="W1764" s="162"/>
      <c r="X1764" s="162"/>
      <c r="Y1764" s="162"/>
      <c r="Z1764" s="162"/>
      <c r="AA1764" s="162"/>
      <c r="AB1764" s="162"/>
      <c r="AC1764" s="162"/>
      <c r="AD1764" s="36" t="s">
        <v>55</v>
      </c>
      <c r="AE1764" s="162"/>
      <c r="AF1764" s="162"/>
      <c r="AG1764" s="592"/>
    </row>
    <row r="1765" spans="1:38" ht="102" hidden="1" customHeight="1" x14ac:dyDescent="0.2">
      <c r="A1765" s="186" t="s">
        <v>10799</v>
      </c>
      <c r="B1765" s="52" t="s">
        <v>371</v>
      </c>
      <c r="C1765" s="186" t="s">
        <v>37</v>
      </c>
      <c r="D1765" s="527">
        <v>41982</v>
      </c>
      <c r="E1765" s="191"/>
      <c r="F1765" s="1"/>
      <c r="G1765" s="191"/>
      <c r="H1765" s="3"/>
      <c r="I1765" s="191"/>
      <c r="J1765" s="191"/>
      <c r="K1765" s="191"/>
      <c r="L1765" s="191"/>
      <c r="M1765" s="191"/>
      <c r="N1765" s="191"/>
      <c r="O1765" s="191"/>
      <c r="P1765" s="191"/>
      <c r="Q1765" s="52"/>
      <c r="R1765" s="324"/>
      <c r="S1765" s="324"/>
      <c r="T1765" s="325"/>
      <c r="U1765" s="36"/>
      <c r="V1765" s="36"/>
      <c r="W1765" s="36"/>
      <c r="X1765" s="36"/>
      <c r="Y1765" s="36"/>
      <c r="Z1765" s="36"/>
      <c r="AA1765" s="36"/>
      <c r="AB1765" s="36"/>
      <c r="AC1765" s="36"/>
      <c r="AD1765" s="36"/>
      <c r="AE1765" s="162"/>
      <c r="AF1765" s="162"/>
      <c r="AG1765" s="592" t="s">
        <v>202</v>
      </c>
    </row>
    <row r="1766" spans="1:38" ht="31.5" hidden="1" customHeight="1" x14ac:dyDescent="0.2">
      <c r="A1766" s="186" t="s">
        <v>10799</v>
      </c>
      <c r="B1766" s="52" t="s">
        <v>371</v>
      </c>
      <c r="C1766" s="186" t="s">
        <v>37</v>
      </c>
      <c r="D1766" s="527">
        <v>41983</v>
      </c>
      <c r="E1766" s="1132">
        <v>0.55347222222222225</v>
      </c>
      <c r="F1766" s="57">
        <v>41983</v>
      </c>
      <c r="G1766" s="1132">
        <v>0.60138888888888886</v>
      </c>
      <c r="H1766" s="1132">
        <v>4.7916666666666663E-2</v>
      </c>
      <c r="I1766" s="186">
        <v>25</v>
      </c>
      <c r="J1766" s="186" t="s">
        <v>183</v>
      </c>
      <c r="K1766" s="186" t="s">
        <v>183</v>
      </c>
      <c r="L1766" s="186" t="s">
        <v>130</v>
      </c>
      <c r="M1766" s="186" t="s">
        <v>10992</v>
      </c>
      <c r="N1766" s="186">
        <v>35</v>
      </c>
      <c r="O1766" s="186" t="s">
        <v>63</v>
      </c>
      <c r="P1766" s="186" t="s">
        <v>1136</v>
      </c>
      <c r="Q1766" s="186" t="s">
        <v>10993</v>
      </c>
      <c r="R1766" s="730">
        <v>6.8</v>
      </c>
      <c r="S1766" s="730"/>
      <c r="T1766" s="732">
        <v>6.8</v>
      </c>
      <c r="U1766" s="162" t="s">
        <v>87</v>
      </c>
      <c r="V1766" s="162">
        <v>1993</v>
      </c>
      <c r="W1766" s="162" t="s">
        <v>63</v>
      </c>
      <c r="X1766" s="162"/>
      <c r="Y1766" s="1408">
        <v>41414</v>
      </c>
      <c r="Z1766" s="162"/>
      <c r="AA1766" s="162"/>
      <c r="AB1766" s="162"/>
      <c r="AC1766" s="162"/>
      <c r="AD1766" s="162" t="s">
        <v>61</v>
      </c>
      <c r="AE1766" s="162"/>
      <c r="AF1766" s="162"/>
      <c r="AG1766" s="592"/>
    </row>
    <row r="1767" spans="1:38" ht="204" hidden="1" customHeight="1" x14ac:dyDescent="0.2">
      <c r="A1767" s="186" t="s">
        <v>10799</v>
      </c>
      <c r="B1767" s="52" t="s">
        <v>371</v>
      </c>
      <c r="C1767" s="52" t="s">
        <v>37</v>
      </c>
      <c r="D1767" s="527">
        <v>41984</v>
      </c>
      <c r="E1767" s="1"/>
      <c r="F1767" s="1"/>
      <c r="G1767" s="1"/>
      <c r="H1767" s="1"/>
      <c r="I1767" s="1"/>
      <c r="J1767" s="1"/>
      <c r="K1767" s="1"/>
      <c r="L1767" s="1"/>
      <c r="M1767" s="1"/>
      <c r="N1767" s="1"/>
      <c r="O1767" s="1"/>
      <c r="P1767" s="1"/>
      <c r="Q1767" s="52"/>
      <c r="R1767" s="324"/>
      <c r="S1767" s="324"/>
      <c r="T1767" s="732"/>
      <c r="U1767" s="36"/>
      <c r="V1767" s="36"/>
      <c r="W1767" s="36"/>
      <c r="X1767" s="36"/>
      <c r="Y1767" s="36"/>
      <c r="Z1767" s="36"/>
      <c r="AA1767" s="36"/>
      <c r="AB1767" s="36"/>
      <c r="AC1767" s="36"/>
      <c r="AD1767" s="36"/>
      <c r="AE1767" s="36"/>
      <c r="AF1767" s="36"/>
      <c r="AG1767" s="100" t="s">
        <v>202</v>
      </c>
    </row>
    <row r="1768" spans="1:38" ht="110.25" hidden="1" customHeight="1" x14ac:dyDescent="0.2">
      <c r="A1768" s="186" t="s">
        <v>10799</v>
      </c>
      <c r="B1768" s="36" t="s">
        <v>371</v>
      </c>
      <c r="C1768" s="36" t="s">
        <v>11029</v>
      </c>
      <c r="D1768" s="31">
        <v>41986</v>
      </c>
      <c r="E1768" s="110">
        <v>0.47430555555555554</v>
      </c>
      <c r="F1768" s="39">
        <v>41986</v>
      </c>
      <c r="G1768" s="110">
        <v>0.69791666666666663</v>
      </c>
      <c r="H1768" s="110">
        <v>0.22361111111111109</v>
      </c>
      <c r="I1768" s="36">
        <v>21</v>
      </c>
      <c r="J1768" s="36" t="s">
        <v>1491</v>
      </c>
      <c r="K1768" s="36" t="s">
        <v>1134</v>
      </c>
      <c r="L1768" s="36" t="s">
        <v>127</v>
      </c>
      <c r="M1768" s="28" t="s">
        <v>11766</v>
      </c>
      <c r="N1768" s="36" t="s">
        <v>103</v>
      </c>
      <c r="O1768" s="36" t="s">
        <v>66</v>
      </c>
      <c r="P1768" s="28" t="s">
        <v>11030</v>
      </c>
      <c r="Q1768" s="52" t="s">
        <v>11763</v>
      </c>
      <c r="R1768" s="324">
        <v>40.200000000000003</v>
      </c>
      <c r="S1768" s="324">
        <v>3.57</v>
      </c>
      <c r="T1768" s="732">
        <v>43.77</v>
      </c>
      <c r="U1768" s="36" t="s">
        <v>75</v>
      </c>
      <c r="V1768" s="36">
        <v>1990</v>
      </c>
      <c r="W1768" s="36" t="s">
        <v>66</v>
      </c>
      <c r="X1768" s="36"/>
      <c r="Y1768" s="36">
        <v>41767</v>
      </c>
      <c r="Z1768" s="36"/>
      <c r="AA1768" s="36"/>
      <c r="AB1768" s="36"/>
      <c r="AC1768" s="36"/>
      <c r="AD1768" s="36" t="s">
        <v>57</v>
      </c>
      <c r="AE1768" s="36"/>
      <c r="AF1768" s="36"/>
      <c r="AG1768" s="100"/>
    </row>
    <row r="1769" spans="1:38" ht="94.5" hidden="1" customHeight="1" x14ac:dyDescent="0.2">
      <c r="A1769" s="186" t="s">
        <v>10799</v>
      </c>
      <c r="B1769" s="36" t="s">
        <v>371</v>
      </c>
      <c r="C1769" s="36" t="s">
        <v>37</v>
      </c>
      <c r="D1769" s="31">
        <v>41999</v>
      </c>
      <c r="E1769" s="110">
        <v>0.97638888888888886</v>
      </c>
      <c r="F1769" s="39">
        <v>41999</v>
      </c>
      <c r="G1769" s="110">
        <v>0.97638888888888886</v>
      </c>
      <c r="H1769" s="36">
        <v>0</v>
      </c>
      <c r="I1769" s="36">
        <v>11</v>
      </c>
      <c r="J1769" s="36" t="s">
        <v>11406</v>
      </c>
      <c r="K1769" s="36" t="s">
        <v>132</v>
      </c>
      <c r="L1769" s="36" t="s">
        <v>130</v>
      </c>
      <c r="M1769" s="28" t="s">
        <v>11407</v>
      </c>
      <c r="N1769" s="36" t="s">
        <v>103</v>
      </c>
      <c r="O1769" s="36" t="s">
        <v>66</v>
      </c>
      <c r="P1769" s="28" t="s">
        <v>11408</v>
      </c>
      <c r="Q1769" s="1310" t="s">
        <v>11767</v>
      </c>
      <c r="R1769" s="324">
        <v>0.24</v>
      </c>
      <c r="S1769" s="324"/>
      <c r="T1769" s="325">
        <v>0.24</v>
      </c>
      <c r="U1769" s="36" t="s">
        <v>75</v>
      </c>
      <c r="V1769" s="217">
        <v>2008</v>
      </c>
      <c r="W1769" s="217" t="s">
        <v>66</v>
      </c>
      <c r="X1769" s="217"/>
      <c r="Y1769" s="622">
        <v>41045</v>
      </c>
      <c r="Z1769" s="217"/>
      <c r="AA1769" s="217"/>
      <c r="AB1769" s="218"/>
      <c r="AC1769" s="217"/>
      <c r="AD1769" s="915" t="s">
        <v>50</v>
      </c>
      <c r="AE1769" s="218"/>
      <c r="AF1769" s="447"/>
      <c r="AG1769" s="100"/>
    </row>
    <row r="1770" spans="1:38" s="3" customFormat="1" ht="110.25" hidden="1" customHeight="1" x14ac:dyDescent="0.2">
      <c r="A1770" s="162" t="s">
        <v>2028</v>
      </c>
      <c r="B1770" s="28" t="s">
        <v>441</v>
      </c>
      <c r="C1770" s="28" t="s">
        <v>442</v>
      </c>
      <c r="D1770" s="37">
        <v>41640</v>
      </c>
      <c r="E1770" s="30"/>
      <c r="F1770" s="37"/>
      <c r="G1770" s="30"/>
      <c r="H1770" s="196"/>
      <c r="I1770" s="95"/>
      <c r="J1770" s="36"/>
      <c r="K1770" s="28"/>
      <c r="L1770" s="28"/>
      <c r="M1770" s="28"/>
      <c r="N1770" s="28"/>
      <c r="O1770" s="28"/>
      <c r="P1770" s="36"/>
      <c r="Q1770" s="36"/>
      <c r="R1770" s="36"/>
      <c r="S1770" s="36"/>
      <c r="T1770" s="36"/>
      <c r="U1770" s="28"/>
      <c r="V1770" s="217"/>
      <c r="W1770" s="217"/>
      <c r="X1770" s="217"/>
      <c r="Y1770" s="1835"/>
      <c r="Z1770" s="217"/>
      <c r="AA1770" s="1835"/>
      <c r="AB1770" s="358"/>
      <c r="AC1770" s="1835"/>
      <c r="AD1770" s="363"/>
      <c r="AE1770" s="358"/>
      <c r="AF1770" s="365"/>
      <c r="AG1770" s="28" t="s">
        <v>200</v>
      </c>
    </row>
    <row r="1771" spans="1:38" s="3" customFormat="1" ht="47.25" hidden="1" customHeight="1" x14ac:dyDescent="0.2">
      <c r="A1771" s="162" t="s">
        <v>2028</v>
      </c>
      <c r="B1771" s="28" t="s">
        <v>441</v>
      </c>
      <c r="C1771" s="28" t="s">
        <v>442</v>
      </c>
      <c r="D1771" s="37">
        <v>41641</v>
      </c>
      <c r="E1771" s="30"/>
      <c r="F1771" s="37"/>
      <c r="G1771" s="30"/>
      <c r="H1771" s="196"/>
      <c r="I1771" s="95"/>
      <c r="J1771" s="28"/>
      <c r="K1771" s="28"/>
      <c r="L1771" s="28"/>
      <c r="M1771" s="28"/>
      <c r="N1771" s="28"/>
      <c r="O1771" s="28"/>
      <c r="P1771" s="28"/>
      <c r="Q1771" s="28"/>
      <c r="R1771" s="36"/>
      <c r="S1771" s="36"/>
      <c r="T1771" s="162"/>
      <c r="U1771" s="28"/>
      <c r="V1771" s="28"/>
      <c r="W1771" s="28"/>
      <c r="X1771" s="28"/>
      <c r="Y1771" s="28"/>
      <c r="Z1771" s="28"/>
      <c r="AA1771" s="28"/>
      <c r="AB1771" s="28"/>
      <c r="AC1771" s="28"/>
      <c r="AD1771" s="28"/>
      <c r="AE1771" s="28"/>
      <c r="AF1771" s="28"/>
      <c r="AG1771" s="28" t="s">
        <v>200</v>
      </c>
    </row>
    <row r="1772" spans="1:38" s="3" customFormat="1" ht="47.25" hidden="1" customHeight="1" x14ac:dyDescent="0.2">
      <c r="A1772" s="162" t="s">
        <v>2028</v>
      </c>
      <c r="B1772" s="28" t="s">
        <v>441</v>
      </c>
      <c r="C1772" s="28" t="s">
        <v>442</v>
      </c>
      <c r="D1772" s="37">
        <v>41642</v>
      </c>
      <c r="E1772" s="30"/>
      <c r="F1772" s="37"/>
      <c r="G1772" s="30"/>
      <c r="H1772" s="196"/>
      <c r="I1772" s="95"/>
      <c r="J1772" s="28"/>
      <c r="K1772" s="28"/>
      <c r="L1772" s="28"/>
      <c r="M1772" s="28"/>
      <c r="N1772" s="28"/>
      <c r="O1772" s="28"/>
      <c r="P1772" s="28"/>
      <c r="Q1772" s="28"/>
      <c r="R1772" s="36"/>
      <c r="S1772" s="36"/>
      <c r="T1772" s="162"/>
      <c r="U1772" s="28"/>
      <c r="V1772" s="28"/>
      <c r="W1772" s="28"/>
      <c r="X1772" s="28"/>
      <c r="Y1772" s="28"/>
      <c r="Z1772" s="28"/>
      <c r="AA1772" s="28"/>
      <c r="AB1772" s="28"/>
      <c r="AC1772" s="28"/>
      <c r="AD1772" s="28"/>
      <c r="AE1772" s="28"/>
      <c r="AF1772" s="28"/>
      <c r="AG1772" s="28" t="s">
        <v>200</v>
      </c>
    </row>
    <row r="1773" spans="1:38" s="3" customFormat="1" ht="47.25" hidden="1" customHeight="1" x14ac:dyDescent="0.2">
      <c r="A1773" s="162" t="s">
        <v>2028</v>
      </c>
      <c r="B1773" s="28" t="s">
        <v>441</v>
      </c>
      <c r="C1773" s="28" t="s">
        <v>442</v>
      </c>
      <c r="D1773" s="37">
        <v>41643</v>
      </c>
      <c r="E1773" s="30"/>
      <c r="F1773" s="37"/>
      <c r="G1773" s="30"/>
      <c r="H1773" s="196"/>
      <c r="I1773" s="95"/>
      <c r="J1773" s="28"/>
      <c r="K1773" s="28"/>
      <c r="L1773" s="28"/>
      <c r="M1773" s="28"/>
      <c r="N1773" s="28"/>
      <c r="O1773" s="28"/>
      <c r="P1773" s="28"/>
      <c r="Q1773" s="28"/>
      <c r="R1773" s="36"/>
      <c r="S1773" s="36"/>
      <c r="T1773" s="162"/>
      <c r="U1773" s="28"/>
      <c r="V1773" s="28"/>
      <c r="W1773" s="28"/>
      <c r="X1773" s="28"/>
      <c r="Y1773" s="28"/>
      <c r="Z1773" s="28"/>
      <c r="AA1773" s="28"/>
      <c r="AB1773" s="28"/>
      <c r="AC1773" s="28"/>
      <c r="AD1773" s="28"/>
      <c r="AE1773" s="28"/>
      <c r="AF1773" s="28"/>
      <c r="AG1773" s="28" t="s">
        <v>200</v>
      </c>
    </row>
    <row r="1774" spans="1:38" s="3" customFormat="1" ht="47.25" hidden="1" customHeight="1" x14ac:dyDescent="0.2">
      <c r="A1774" s="162" t="s">
        <v>2028</v>
      </c>
      <c r="B1774" s="28" t="s">
        <v>441</v>
      </c>
      <c r="C1774" s="28" t="s">
        <v>442</v>
      </c>
      <c r="D1774" s="37">
        <v>41644</v>
      </c>
      <c r="E1774" s="30"/>
      <c r="F1774" s="37"/>
      <c r="G1774" s="30"/>
      <c r="H1774" s="196"/>
      <c r="I1774" s="95"/>
      <c r="J1774" s="28"/>
      <c r="K1774" s="28"/>
      <c r="L1774" s="28"/>
      <c r="M1774" s="28"/>
      <c r="N1774" s="28"/>
      <c r="O1774" s="28"/>
      <c r="P1774" s="28"/>
      <c r="Q1774" s="28"/>
      <c r="R1774" s="36"/>
      <c r="S1774" s="36"/>
      <c r="T1774" s="162"/>
      <c r="U1774" s="28"/>
      <c r="V1774" s="28"/>
      <c r="W1774" s="28"/>
      <c r="X1774" s="28"/>
      <c r="Y1774" s="28"/>
      <c r="Z1774" s="28"/>
      <c r="AA1774" s="28"/>
      <c r="AB1774" s="28"/>
      <c r="AC1774" s="28"/>
      <c r="AD1774" s="28"/>
      <c r="AE1774" s="28"/>
      <c r="AF1774" s="28"/>
      <c r="AG1774" s="28" t="s">
        <v>200</v>
      </c>
    </row>
    <row r="1775" spans="1:38" s="3" customFormat="1" ht="72" hidden="1" customHeight="1" x14ac:dyDescent="0.2">
      <c r="A1775" s="162" t="s">
        <v>2028</v>
      </c>
      <c r="B1775" s="28" t="s">
        <v>441</v>
      </c>
      <c r="C1775" s="28" t="s">
        <v>442</v>
      </c>
      <c r="D1775" s="37">
        <v>41645</v>
      </c>
      <c r="E1775" s="30"/>
      <c r="F1775" s="37"/>
      <c r="G1775" s="30"/>
      <c r="H1775" s="196"/>
      <c r="I1775" s="95"/>
      <c r="J1775" s="28"/>
      <c r="K1775" s="28"/>
      <c r="L1775" s="28"/>
      <c r="M1775" s="28"/>
      <c r="N1775" s="28"/>
      <c r="O1775" s="28"/>
      <c r="P1775" s="28"/>
      <c r="Q1775" s="28"/>
      <c r="R1775" s="36"/>
      <c r="S1775" s="36"/>
      <c r="T1775" s="162"/>
      <c r="U1775" s="28"/>
      <c r="V1775" s="28"/>
      <c r="W1775" s="28"/>
      <c r="X1775" s="28"/>
      <c r="Y1775" s="212"/>
      <c r="Z1775" s="28"/>
      <c r="AA1775" s="28"/>
      <c r="AB1775" s="28"/>
      <c r="AC1775" s="28"/>
      <c r="AD1775" s="28"/>
      <c r="AE1775" s="28"/>
      <c r="AF1775" s="28"/>
      <c r="AG1775" s="28" t="s">
        <v>200</v>
      </c>
    </row>
    <row r="1776" spans="1:38" s="3" customFormat="1" ht="53.25" hidden="1" customHeight="1" x14ac:dyDescent="0.2">
      <c r="A1776" s="162" t="s">
        <v>2028</v>
      </c>
      <c r="B1776" s="28" t="s">
        <v>441</v>
      </c>
      <c r="C1776" s="28" t="s">
        <v>442</v>
      </c>
      <c r="D1776" s="37">
        <v>41646</v>
      </c>
      <c r="E1776" s="30"/>
      <c r="F1776" s="37"/>
      <c r="G1776" s="30"/>
      <c r="H1776" s="196"/>
      <c r="I1776" s="95"/>
      <c r="J1776" s="28"/>
      <c r="K1776" s="28"/>
      <c r="L1776" s="28"/>
      <c r="M1776" s="28"/>
      <c r="N1776" s="28"/>
      <c r="O1776" s="28"/>
      <c r="P1776" s="28"/>
      <c r="Q1776" s="28"/>
      <c r="R1776" s="36"/>
      <c r="S1776" s="36"/>
      <c r="T1776" s="162"/>
      <c r="U1776" s="28"/>
      <c r="V1776" s="28"/>
      <c r="W1776" s="28"/>
      <c r="X1776" s="28"/>
      <c r="Y1776" s="212"/>
      <c r="Z1776" s="28"/>
      <c r="AA1776" s="28"/>
      <c r="AB1776" s="28"/>
      <c r="AC1776" s="28"/>
      <c r="AD1776" s="28"/>
      <c r="AE1776" s="28"/>
      <c r="AF1776" s="28"/>
      <c r="AG1776" s="28" t="s">
        <v>200</v>
      </c>
    </row>
    <row r="1777" spans="1:36" s="3" customFormat="1" ht="78.75" hidden="1" customHeight="1" x14ac:dyDescent="0.2">
      <c r="A1777" s="162" t="s">
        <v>2028</v>
      </c>
      <c r="B1777" s="28" t="s">
        <v>441</v>
      </c>
      <c r="C1777" s="28" t="s">
        <v>442</v>
      </c>
      <c r="D1777" s="37">
        <v>41647</v>
      </c>
      <c r="E1777" s="30"/>
      <c r="F1777" s="37"/>
      <c r="G1777" s="30"/>
      <c r="H1777" s="196"/>
      <c r="I1777" s="95"/>
      <c r="J1777" s="28"/>
      <c r="K1777" s="28"/>
      <c r="L1777" s="28"/>
      <c r="M1777" s="28"/>
      <c r="N1777" s="28"/>
      <c r="O1777" s="28"/>
      <c r="P1777" s="28"/>
      <c r="Q1777" s="28"/>
      <c r="R1777" s="36"/>
      <c r="S1777" s="36"/>
      <c r="T1777" s="162"/>
      <c r="U1777" s="28"/>
      <c r="V1777" s="28"/>
      <c r="W1777" s="28"/>
      <c r="X1777" s="28"/>
      <c r="Y1777" s="212"/>
      <c r="Z1777" s="28"/>
      <c r="AA1777" s="28"/>
      <c r="AB1777" s="28"/>
      <c r="AC1777" s="28"/>
      <c r="AD1777" s="28"/>
      <c r="AE1777" s="28"/>
      <c r="AF1777" s="28"/>
      <c r="AG1777" s="28" t="s">
        <v>200</v>
      </c>
    </row>
    <row r="1778" spans="1:36" ht="31.5" hidden="1" customHeight="1" x14ac:dyDescent="0.2">
      <c r="A1778" s="162" t="s">
        <v>2028</v>
      </c>
      <c r="B1778" s="28" t="s">
        <v>441</v>
      </c>
      <c r="C1778" s="28" t="s">
        <v>442</v>
      </c>
      <c r="D1778" s="37">
        <v>41648</v>
      </c>
      <c r="E1778" s="30"/>
      <c r="F1778" s="37"/>
      <c r="G1778" s="30"/>
      <c r="H1778" s="196"/>
      <c r="I1778" s="95"/>
      <c r="J1778" s="28"/>
      <c r="K1778" s="28"/>
      <c r="L1778" s="28"/>
      <c r="M1778" s="28"/>
      <c r="N1778" s="28"/>
      <c r="O1778" s="28"/>
      <c r="P1778" s="28"/>
      <c r="Q1778" s="28"/>
      <c r="R1778" s="36"/>
      <c r="S1778" s="36"/>
      <c r="T1778" s="162"/>
      <c r="U1778" s="28"/>
      <c r="V1778" s="28"/>
      <c r="W1778" s="28"/>
      <c r="X1778" s="28"/>
      <c r="Y1778" s="28"/>
      <c r="Z1778" s="28"/>
      <c r="AA1778" s="28"/>
      <c r="AB1778" s="28"/>
      <c r="AC1778" s="28"/>
      <c r="AD1778" s="28"/>
      <c r="AE1778" s="28"/>
      <c r="AF1778" s="28"/>
      <c r="AG1778" s="28" t="s">
        <v>200</v>
      </c>
      <c r="AH1778" s="3"/>
      <c r="AI1778" s="3"/>
      <c r="AJ1778" s="3"/>
    </row>
    <row r="1779" spans="1:36" ht="31.5" hidden="1" customHeight="1" x14ac:dyDescent="0.2">
      <c r="A1779" s="162" t="s">
        <v>2028</v>
      </c>
      <c r="B1779" s="28" t="s">
        <v>441</v>
      </c>
      <c r="C1779" s="28" t="s">
        <v>442</v>
      </c>
      <c r="D1779" s="37">
        <v>41649</v>
      </c>
      <c r="E1779" s="30"/>
      <c r="F1779" s="37"/>
      <c r="G1779" s="30"/>
      <c r="H1779" s="196"/>
      <c r="I1779" s="36"/>
      <c r="J1779" s="28"/>
      <c r="K1779" s="28"/>
      <c r="L1779" s="28"/>
      <c r="M1779" s="28"/>
      <c r="N1779" s="28"/>
      <c r="O1779" s="28"/>
      <c r="P1779" s="28"/>
      <c r="Q1779" s="28"/>
      <c r="R1779" s="36"/>
      <c r="S1779" s="36"/>
      <c r="T1779" s="162"/>
      <c r="U1779" s="28"/>
      <c r="V1779" s="28"/>
      <c r="W1779" s="28"/>
      <c r="X1779" s="28"/>
      <c r="Y1779" s="28"/>
      <c r="Z1779" s="28"/>
      <c r="AA1779" s="28"/>
      <c r="AB1779" s="28"/>
      <c r="AC1779" s="28"/>
      <c r="AD1779" s="28"/>
      <c r="AE1779" s="28"/>
      <c r="AF1779" s="28"/>
      <c r="AG1779" s="28" t="s">
        <v>200</v>
      </c>
      <c r="AH1779" s="3"/>
      <c r="AI1779" s="3"/>
      <c r="AJ1779" s="3"/>
    </row>
    <row r="1780" spans="1:36" ht="31.5" hidden="1" customHeight="1" x14ac:dyDescent="0.2">
      <c r="A1780" s="162" t="s">
        <v>2028</v>
      </c>
      <c r="B1780" s="28" t="s">
        <v>441</v>
      </c>
      <c r="C1780" s="28" t="s">
        <v>442</v>
      </c>
      <c r="D1780" s="37">
        <v>41650</v>
      </c>
      <c r="E1780" s="30"/>
      <c r="F1780" s="37"/>
      <c r="G1780" s="30"/>
      <c r="H1780" s="196"/>
      <c r="I1780" s="36"/>
      <c r="J1780" s="28"/>
      <c r="K1780" s="28"/>
      <c r="L1780" s="28"/>
      <c r="M1780" s="28"/>
      <c r="N1780" s="28"/>
      <c r="O1780" s="28"/>
      <c r="P1780" s="28"/>
      <c r="Q1780" s="28"/>
      <c r="R1780" s="36"/>
      <c r="S1780" s="36"/>
      <c r="T1780" s="162"/>
      <c r="U1780" s="28"/>
      <c r="V1780" s="28"/>
      <c r="W1780" s="28"/>
      <c r="X1780" s="28"/>
      <c r="Y1780" s="28"/>
      <c r="Z1780" s="28"/>
      <c r="AA1780" s="28"/>
      <c r="AB1780" s="28"/>
      <c r="AC1780" s="28"/>
      <c r="AD1780" s="28"/>
      <c r="AE1780" s="28"/>
      <c r="AF1780" s="28"/>
      <c r="AG1780" s="28" t="s">
        <v>200</v>
      </c>
      <c r="AH1780" s="3"/>
      <c r="AI1780" s="3"/>
      <c r="AJ1780" s="3"/>
    </row>
    <row r="1781" spans="1:36" ht="15" hidden="1" customHeight="1" x14ac:dyDescent="0.2">
      <c r="A1781" s="162" t="s">
        <v>2028</v>
      </c>
      <c r="B1781" s="28" t="s">
        <v>441</v>
      </c>
      <c r="C1781" s="28" t="s">
        <v>442</v>
      </c>
      <c r="D1781" s="37">
        <v>41651</v>
      </c>
      <c r="E1781" s="30"/>
      <c r="F1781" s="37"/>
      <c r="G1781" s="30"/>
      <c r="H1781" s="196"/>
      <c r="I1781" s="36"/>
      <c r="J1781" s="28"/>
      <c r="K1781" s="28"/>
      <c r="L1781" s="28"/>
      <c r="M1781" s="28"/>
      <c r="N1781" s="28"/>
      <c r="O1781" s="28"/>
      <c r="P1781" s="28"/>
      <c r="Q1781" s="28"/>
      <c r="R1781" s="36"/>
      <c r="S1781" s="36"/>
      <c r="T1781" s="162"/>
      <c r="U1781" s="28"/>
      <c r="V1781" s="28"/>
      <c r="W1781" s="28"/>
      <c r="X1781" s="28"/>
      <c r="Y1781" s="28"/>
      <c r="Z1781" s="28"/>
      <c r="AA1781" s="28"/>
      <c r="AB1781" s="28"/>
      <c r="AC1781" s="28"/>
      <c r="AD1781" s="28"/>
      <c r="AE1781" s="28"/>
      <c r="AF1781" s="28"/>
      <c r="AG1781" s="28" t="s">
        <v>200</v>
      </c>
      <c r="AH1781" s="3"/>
      <c r="AI1781" s="3"/>
      <c r="AJ1781" s="3"/>
    </row>
    <row r="1782" spans="1:36" ht="15" hidden="1" customHeight="1" x14ac:dyDescent="0.2">
      <c r="A1782" s="162" t="s">
        <v>2028</v>
      </c>
      <c r="B1782" s="28" t="s">
        <v>441</v>
      </c>
      <c r="C1782" s="28" t="s">
        <v>442</v>
      </c>
      <c r="D1782" s="37">
        <v>41652</v>
      </c>
      <c r="E1782" s="30"/>
      <c r="F1782" s="37"/>
      <c r="G1782" s="30"/>
      <c r="H1782" s="196"/>
      <c r="I1782" s="36"/>
      <c r="J1782" s="28"/>
      <c r="K1782" s="28"/>
      <c r="L1782" s="28"/>
      <c r="M1782" s="28"/>
      <c r="N1782" s="28"/>
      <c r="O1782" s="28"/>
      <c r="P1782" s="28"/>
      <c r="Q1782" s="28"/>
      <c r="R1782" s="36"/>
      <c r="S1782" s="36"/>
      <c r="T1782" s="162"/>
      <c r="U1782" s="28"/>
      <c r="V1782" s="28"/>
      <c r="W1782" s="28"/>
      <c r="X1782" s="28"/>
      <c r="Y1782" s="28"/>
      <c r="Z1782" s="28"/>
      <c r="AA1782" s="28"/>
      <c r="AB1782" s="28"/>
      <c r="AC1782" s="28"/>
      <c r="AD1782" s="28"/>
      <c r="AE1782" s="28"/>
      <c r="AF1782" s="28"/>
      <c r="AG1782" s="28" t="s">
        <v>200</v>
      </c>
      <c r="AH1782" s="3"/>
      <c r="AI1782" s="3"/>
      <c r="AJ1782" s="3"/>
    </row>
    <row r="1783" spans="1:36" ht="15" hidden="1" customHeight="1" x14ac:dyDescent="0.2">
      <c r="A1783" s="162" t="s">
        <v>2028</v>
      </c>
      <c r="B1783" s="28" t="s">
        <v>441</v>
      </c>
      <c r="C1783" s="28" t="s">
        <v>442</v>
      </c>
      <c r="D1783" s="37">
        <v>41653</v>
      </c>
      <c r="E1783" s="30"/>
      <c r="F1783" s="37"/>
      <c r="G1783" s="30"/>
      <c r="H1783" s="196"/>
      <c r="I1783" s="36"/>
      <c r="J1783" s="28"/>
      <c r="K1783" s="28"/>
      <c r="L1783" s="28"/>
      <c r="M1783" s="28"/>
      <c r="N1783" s="28"/>
      <c r="O1783" s="28"/>
      <c r="P1783" s="28"/>
      <c r="Q1783" s="28"/>
      <c r="R1783" s="36"/>
      <c r="S1783" s="36"/>
      <c r="T1783" s="162"/>
      <c r="U1783" s="28"/>
      <c r="V1783" s="28"/>
      <c r="W1783" s="28"/>
      <c r="X1783" s="28"/>
      <c r="Y1783" s="28"/>
      <c r="Z1783" s="28"/>
      <c r="AA1783" s="28"/>
      <c r="AB1783" s="28"/>
      <c r="AC1783" s="28"/>
      <c r="AD1783" s="28"/>
      <c r="AE1783" s="28"/>
      <c r="AF1783" s="28"/>
      <c r="AG1783" s="28" t="s">
        <v>200</v>
      </c>
      <c r="AH1783" s="3"/>
      <c r="AI1783" s="3"/>
      <c r="AJ1783" s="3"/>
    </row>
    <row r="1784" spans="1:36" ht="63" hidden="1" customHeight="1" x14ac:dyDescent="0.2">
      <c r="A1784" s="162" t="s">
        <v>2028</v>
      </c>
      <c r="B1784" s="28" t="s">
        <v>441</v>
      </c>
      <c r="C1784" s="28" t="s">
        <v>442</v>
      </c>
      <c r="D1784" s="37">
        <v>41654</v>
      </c>
      <c r="E1784" s="30"/>
      <c r="F1784" s="37"/>
      <c r="G1784" s="30"/>
      <c r="H1784" s="196"/>
      <c r="I1784" s="36"/>
      <c r="J1784" s="28"/>
      <c r="K1784" s="28"/>
      <c r="L1784" s="28"/>
      <c r="M1784" s="28"/>
      <c r="N1784" s="28"/>
      <c r="O1784" s="28"/>
      <c r="P1784" s="28"/>
      <c r="Q1784" s="28"/>
      <c r="R1784" s="36"/>
      <c r="S1784" s="36"/>
      <c r="T1784" s="162"/>
      <c r="U1784" s="28"/>
      <c r="V1784" s="28"/>
      <c r="W1784" s="28"/>
      <c r="X1784" s="28"/>
      <c r="Y1784" s="28"/>
      <c r="Z1784" s="28"/>
      <c r="AA1784" s="28"/>
      <c r="AB1784" s="28"/>
      <c r="AC1784" s="28"/>
      <c r="AD1784" s="28"/>
      <c r="AE1784" s="28"/>
      <c r="AF1784" s="28"/>
      <c r="AG1784" s="28" t="s">
        <v>200</v>
      </c>
      <c r="AH1784" s="3"/>
      <c r="AI1784" s="3"/>
      <c r="AJ1784" s="3"/>
    </row>
    <row r="1785" spans="1:36" ht="33" hidden="1" customHeight="1" x14ac:dyDescent="0.2">
      <c r="A1785" s="162" t="s">
        <v>2028</v>
      </c>
      <c r="B1785" s="28" t="s">
        <v>441</v>
      </c>
      <c r="C1785" s="28" t="s">
        <v>442</v>
      </c>
      <c r="D1785" s="37">
        <v>41655</v>
      </c>
      <c r="E1785" s="30"/>
      <c r="F1785" s="37"/>
      <c r="G1785" s="30"/>
      <c r="H1785" s="196"/>
      <c r="I1785" s="36"/>
      <c r="J1785" s="28"/>
      <c r="K1785" s="28"/>
      <c r="L1785" s="28"/>
      <c r="M1785" s="28"/>
      <c r="N1785" s="28"/>
      <c r="O1785" s="28"/>
      <c r="P1785" s="28"/>
      <c r="Q1785" s="28"/>
      <c r="R1785" s="28"/>
      <c r="S1785" s="28"/>
      <c r="T1785" s="162"/>
      <c r="U1785" s="28"/>
      <c r="V1785" s="28"/>
      <c r="W1785" s="28"/>
      <c r="X1785" s="28"/>
      <c r="Y1785" s="28"/>
      <c r="Z1785" s="28"/>
      <c r="AA1785" s="28"/>
      <c r="AB1785" s="28"/>
      <c r="AC1785" s="28"/>
      <c r="AD1785" s="28"/>
      <c r="AE1785" s="28"/>
      <c r="AF1785" s="28"/>
      <c r="AG1785" s="28"/>
      <c r="AH1785" s="3"/>
      <c r="AI1785" s="3"/>
      <c r="AJ1785" s="3"/>
    </row>
    <row r="1786" spans="1:36" ht="63" hidden="1" customHeight="1" x14ac:dyDescent="0.2">
      <c r="A1786" s="162" t="s">
        <v>2028</v>
      </c>
      <c r="B1786" s="28" t="s">
        <v>441</v>
      </c>
      <c r="C1786" s="28" t="s">
        <v>442</v>
      </c>
      <c r="D1786" s="37">
        <v>41656</v>
      </c>
      <c r="E1786" s="30"/>
      <c r="F1786" s="37"/>
      <c r="G1786" s="30"/>
      <c r="H1786" s="196"/>
      <c r="I1786" s="36"/>
      <c r="J1786" s="28"/>
      <c r="K1786" s="28"/>
      <c r="L1786" s="28"/>
      <c r="M1786" s="28"/>
      <c r="N1786" s="28"/>
      <c r="O1786" s="28"/>
      <c r="P1786" s="28"/>
      <c r="Q1786" s="28"/>
      <c r="R1786" s="28"/>
      <c r="S1786" s="28"/>
      <c r="T1786" s="162"/>
      <c r="U1786" s="28"/>
      <c r="V1786" s="28"/>
      <c r="W1786" s="28"/>
      <c r="X1786" s="28"/>
      <c r="Y1786" s="28"/>
      <c r="Z1786" s="28"/>
      <c r="AA1786" s="28"/>
      <c r="AB1786" s="28"/>
      <c r="AC1786" s="28"/>
      <c r="AD1786" s="28"/>
      <c r="AE1786" s="28"/>
      <c r="AF1786" s="28"/>
      <c r="AG1786" s="28"/>
      <c r="AH1786" s="3"/>
      <c r="AI1786" s="3"/>
      <c r="AJ1786" s="3"/>
    </row>
    <row r="1787" spans="1:36" ht="126" hidden="1" customHeight="1" x14ac:dyDescent="0.2">
      <c r="A1787" s="162" t="s">
        <v>2028</v>
      </c>
      <c r="B1787" s="28" t="s">
        <v>441</v>
      </c>
      <c r="C1787" s="28" t="s">
        <v>442</v>
      </c>
      <c r="D1787" s="37">
        <v>41657</v>
      </c>
      <c r="E1787" s="30"/>
      <c r="F1787" s="37"/>
      <c r="G1787" s="30"/>
      <c r="H1787" s="196"/>
      <c r="I1787" s="36"/>
      <c r="J1787" s="28"/>
      <c r="K1787" s="28"/>
      <c r="L1787" s="28"/>
      <c r="M1787" s="28"/>
      <c r="N1787" s="28"/>
      <c r="O1787" s="28"/>
      <c r="P1787" s="28"/>
      <c r="Q1787" s="28"/>
      <c r="R1787" s="28"/>
      <c r="S1787" s="28"/>
      <c r="T1787" s="162"/>
      <c r="U1787" s="28"/>
      <c r="V1787" s="28"/>
      <c r="W1787" s="28"/>
      <c r="X1787" s="28"/>
      <c r="Y1787" s="28"/>
      <c r="Z1787" s="28"/>
      <c r="AA1787" s="28"/>
      <c r="AB1787" s="28"/>
      <c r="AC1787" s="28"/>
      <c r="AD1787" s="28"/>
      <c r="AE1787" s="28"/>
      <c r="AF1787" s="28"/>
      <c r="AG1787" s="28"/>
      <c r="AH1787" s="3"/>
      <c r="AI1787" s="3"/>
      <c r="AJ1787" s="3"/>
    </row>
    <row r="1788" spans="1:36" ht="110.25" hidden="1" customHeight="1" x14ac:dyDescent="0.2">
      <c r="A1788" s="162" t="s">
        <v>2028</v>
      </c>
      <c r="B1788" s="28" t="s">
        <v>441</v>
      </c>
      <c r="C1788" s="28" t="s">
        <v>442</v>
      </c>
      <c r="D1788" s="37">
        <v>41658</v>
      </c>
      <c r="E1788" s="30"/>
      <c r="F1788" s="37"/>
      <c r="G1788" s="30"/>
      <c r="H1788" s="196"/>
      <c r="I1788" s="36"/>
      <c r="J1788" s="28"/>
      <c r="K1788" s="28"/>
      <c r="L1788" s="28"/>
      <c r="M1788" s="28"/>
      <c r="N1788" s="28"/>
      <c r="O1788" s="28"/>
      <c r="P1788" s="28"/>
      <c r="Q1788" s="28"/>
      <c r="R1788" s="28"/>
      <c r="S1788" s="28"/>
      <c r="T1788" s="162"/>
      <c r="U1788" s="28"/>
      <c r="V1788" s="28"/>
      <c r="W1788" s="28"/>
      <c r="X1788" s="28"/>
      <c r="Y1788" s="28"/>
      <c r="Z1788" s="28"/>
      <c r="AA1788" s="28"/>
      <c r="AB1788" s="28"/>
      <c r="AC1788" s="28"/>
      <c r="AD1788" s="28"/>
      <c r="AE1788" s="28"/>
      <c r="AF1788" s="28"/>
      <c r="AG1788" s="28"/>
      <c r="AH1788" s="3"/>
      <c r="AI1788" s="3"/>
      <c r="AJ1788" s="3"/>
    </row>
    <row r="1789" spans="1:36" ht="31.5" hidden="1" customHeight="1" x14ac:dyDescent="0.2">
      <c r="A1789" s="162" t="s">
        <v>2028</v>
      </c>
      <c r="B1789" s="28" t="s">
        <v>441</v>
      </c>
      <c r="C1789" s="28" t="s">
        <v>442</v>
      </c>
      <c r="D1789" s="37">
        <v>41659</v>
      </c>
      <c r="E1789" s="30"/>
      <c r="F1789" s="37"/>
      <c r="G1789" s="30"/>
      <c r="H1789" s="196"/>
      <c r="I1789" s="36"/>
      <c r="J1789" s="28"/>
      <c r="K1789" s="28"/>
      <c r="L1789" s="28"/>
      <c r="M1789" s="28"/>
      <c r="N1789" s="28"/>
      <c r="O1789" s="28"/>
      <c r="P1789" s="28"/>
      <c r="Q1789" s="28"/>
      <c r="R1789" s="28"/>
      <c r="S1789" s="28"/>
      <c r="T1789" s="162"/>
      <c r="U1789" s="28"/>
      <c r="V1789" s="28"/>
      <c r="W1789" s="28"/>
      <c r="X1789" s="28"/>
      <c r="Y1789" s="28"/>
      <c r="Z1789" s="28"/>
      <c r="AA1789" s="28"/>
      <c r="AB1789" s="28"/>
      <c r="AC1789" s="28"/>
      <c r="AD1789" s="28"/>
      <c r="AE1789" s="28"/>
      <c r="AF1789" s="28"/>
      <c r="AG1789" s="28"/>
      <c r="AH1789" s="3"/>
      <c r="AI1789" s="3"/>
      <c r="AJ1789" s="3"/>
    </row>
    <row r="1790" spans="1:36" s="75" customFormat="1" ht="15.75" hidden="1" customHeight="1" x14ac:dyDescent="0.2">
      <c r="A1790" s="162" t="s">
        <v>2028</v>
      </c>
      <c r="B1790" s="28" t="s">
        <v>441</v>
      </c>
      <c r="C1790" s="28" t="s">
        <v>442</v>
      </c>
      <c r="D1790" s="37">
        <v>41660</v>
      </c>
      <c r="E1790" s="30"/>
      <c r="F1790" s="37"/>
      <c r="G1790" s="30"/>
      <c r="H1790" s="196"/>
      <c r="I1790" s="36"/>
      <c r="J1790" s="28"/>
      <c r="K1790" s="28"/>
      <c r="L1790" s="28"/>
      <c r="M1790" s="28"/>
      <c r="N1790" s="28"/>
      <c r="O1790" s="28"/>
      <c r="P1790" s="28"/>
      <c r="Q1790" s="28"/>
      <c r="R1790" s="28"/>
      <c r="S1790" s="28"/>
      <c r="T1790" s="162"/>
      <c r="U1790" s="28"/>
      <c r="V1790" s="28"/>
      <c r="W1790" s="28"/>
      <c r="X1790" s="28"/>
      <c r="Y1790" s="28"/>
      <c r="Z1790" s="28"/>
      <c r="AA1790" s="28"/>
      <c r="AB1790" s="28"/>
      <c r="AC1790" s="28"/>
      <c r="AD1790" s="28"/>
      <c r="AE1790" s="28"/>
      <c r="AF1790" s="28"/>
      <c r="AG1790" s="28"/>
      <c r="AH1790" s="1"/>
      <c r="AI1790" s="1"/>
      <c r="AJ1790" s="1"/>
    </row>
    <row r="1791" spans="1:36" s="75" customFormat="1" ht="31.5" hidden="1" customHeight="1" x14ac:dyDescent="0.2">
      <c r="A1791" s="162" t="s">
        <v>2028</v>
      </c>
      <c r="B1791" s="28" t="s">
        <v>441</v>
      </c>
      <c r="C1791" s="28" t="s">
        <v>442</v>
      </c>
      <c r="D1791" s="37">
        <v>41661</v>
      </c>
      <c r="E1791" s="30"/>
      <c r="F1791" s="37"/>
      <c r="G1791" s="30"/>
      <c r="H1791" s="196"/>
      <c r="I1791" s="36"/>
      <c r="J1791" s="28"/>
      <c r="K1791" s="28"/>
      <c r="L1791" s="28"/>
      <c r="M1791" s="28"/>
      <c r="N1791" s="28"/>
      <c r="O1791" s="28"/>
      <c r="P1791" s="28"/>
      <c r="Q1791" s="28"/>
      <c r="R1791" s="28"/>
      <c r="S1791" s="28"/>
      <c r="T1791" s="162"/>
      <c r="U1791" s="28"/>
      <c r="V1791" s="28"/>
      <c r="W1791" s="28"/>
      <c r="X1791" s="28"/>
      <c r="Y1791" s="28"/>
      <c r="Z1791" s="28"/>
      <c r="AA1791" s="28"/>
      <c r="AB1791" s="28"/>
      <c r="AC1791" s="28"/>
      <c r="AD1791" s="28"/>
      <c r="AE1791" s="28"/>
      <c r="AF1791" s="28"/>
      <c r="AG1791" s="28"/>
      <c r="AH1791" s="1"/>
      <c r="AI1791" s="1"/>
      <c r="AJ1791" s="1"/>
    </row>
    <row r="1792" spans="1:36" ht="31.5" hidden="1" customHeight="1" x14ac:dyDescent="0.2">
      <c r="A1792" s="162" t="s">
        <v>2028</v>
      </c>
      <c r="B1792" s="28" t="s">
        <v>441</v>
      </c>
      <c r="C1792" s="28" t="s">
        <v>442</v>
      </c>
      <c r="D1792" s="37">
        <v>41662</v>
      </c>
      <c r="E1792" s="30"/>
      <c r="F1792" s="37"/>
      <c r="G1792" s="30"/>
      <c r="H1792" s="196"/>
      <c r="I1792" s="36"/>
      <c r="J1792" s="28"/>
      <c r="K1792" s="28"/>
      <c r="L1792" s="28"/>
      <c r="M1792" s="28"/>
      <c r="N1792" s="28"/>
      <c r="O1792" s="28"/>
      <c r="P1792" s="28"/>
      <c r="Q1792" s="28"/>
      <c r="R1792" s="28"/>
      <c r="S1792" s="28"/>
      <c r="T1792" s="162"/>
      <c r="U1792" s="28"/>
      <c r="V1792" s="28"/>
      <c r="W1792" s="28"/>
      <c r="X1792" s="28"/>
      <c r="Y1792" s="28"/>
      <c r="Z1792" s="28"/>
      <c r="AA1792" s="28"/>
      <c r="AB1792" s="28"/>
      <c r="AC1792" s="28"/>
      <c r="AD1792" s="28"/>
      <c r="AE1792" s="28"/>
      <c r="AF1792" s="28"/>
      <c r="AG1792" s="28"/>
      <c r="AH1792" s="3"/>
      <c r="AI1792" s="3"/>
      <c r="AJ1792" s="3"/>
    </row>
    <row r="1793" spans="1:39" customFormat="1" ht="15" hidden="1" customHeight="1" x14ac:dyDescent="0.2">
      <c r="A1793" s="24" t="s">
        <v>2028</v>
      </c>
      <c r="B1793" s="28" t="s">
        <v>441</v>
      </c>
      <c r="C1793" s="361" t="s">
        <v>442</v>
      </c>
      <c r="D1793" s="37">
        <v>41663</v>
      </c>
      <c r="E1793" s="393"/>
      <c r="F1793" s="37"/>
      <c r="G1793" s="393"/>
      <c r="H1793" s="1027"/>
      <c r="I1793" s="360"/>
      <c r="J1793" s="361"/>
      <c r="K1793" s="361"/>
      <c r="L1793" s="361"/>
      <c r="M1793" s="361"/>
      <c r="N1793" s="361"/>
      <c r="O1793" s="361"/>
      <c r="P1793" s="361"/>
      <c r="Q1793" s="22"/>
      <c r="R1793" s="361"/>
      <c r="S1793" s="361"/>
      <c r="T1793" s="360"/>
      <c r="U1793" s="361"/>
      <c r="V1793" s="361"/>
      <c r="W1793" s="361"/>
      <c r="X1793" s="361"/>
      <c r="Y1793" s="361"/>
      <c r="Z1793" s="361"/>
      <c r="AA1793" s="361"/>
      <c r="AB1793" s="361"/>
      <c r="AC1793" s="361"/>
      <c r="AD1793" s="361"/>
      <c r="AE1793" s="361"/>
      <c r="AF1793" s="361"/>
      <c r="AG1793" s="361"/>
      <c r="AH1793" s="3"/>
      <c r="AI1793" s="3"/>
      <c r="AJ1793" s="3"/>
    </row>
    <row r="1794" spans="1:39" ht="31.5" hidden="1" customHeight="1" x14ac:dyDescent="0.2">
      <c r="A1794" s="162" t="s">
        <v>2028</v>
      </c>
      <c r="B1794" s="28" t="s">
        <v>441</v>
      </c>
      <c r="C1794" s="28" t="s">
        <v>442</v>
      </c>
      <c r="D1794" s="37">
        <v>41664</v>
      </c>
      <c r="E1794" s="30"/>
      <c r="F1794" s="37"/>
      <c r="G1794" s="30"/>
      <c r="H1794" s="196"/>
      <c r="I1794" s="36"/>
      <c r="J1794" s="28"/>
      <c r="K1794" s="28"/>
      <c r="L1794" s="28"/>
      <c r="M1794" s="28"/>
      <c r="N1794" s="28"/>
      <c r="O1794" s="28"/>
      <c r="P1794" s="28"/>
      <c r="Q1794" s="28"/>
      <c r="R1794" s="28"/>
      <c r="S1794" s="28"/>
      <c r="T1794" s="162"/>
      <c r="U1794" s="28"/>
      <c r="V1794" s="28"/>
      <c r="W1794" s="28"/>
      <c r="X1794" s="28"/>
      <c r="Y1794" s="28"/>
      <c r="Z1794" s="28"/>
      <c r="AA1794" s="28"/>
      <c r="AB1794" s="28"/>
      <c r="AC1794" s="28"/>
      <c r="AD1794" s="28"/>
      <c r="AE1794" s="28"/>
      <c r="AF1794" s="28"/>
      <c r="AG1794" s="28"/>
      <c r="AH1794" s="3"/>
      <c r="AI1794" s="3"/>
      <c r="AJ1794" s="3"/>
    </row>
    <row r="1795" spans="1:39" ht="229.5" hidden="1" customHeight="1" x14ac:dyDescent="0.2">
      <c r="A1795" s="162" t="s">
        <v>2028</v>
      </c>
      <c r="B1795" s="28" t="s">
        <v>441</v>
      </c>
      <c r="C1795" s="28" t="s">
        <v>442</v>
      </c>
      <c r="D1795" s="37">
        <v>41665</v>
      </c>
      <c r="E1795" s="30"/>
      <c r="F1795" s="37"/>
      <c r="G1795" s="30"/>
      <c r="H1795" s="196"/>
      <c r="I1795" s="36"/>
      <c r="J1795" s="28"/>
      <c r="K1795" s="28"/>
      <c r="L1795" s="28"/>
      <c r="M1795" s="28"/>
      <c r="N1795" s="28"/>
      <c r="O1795" s="28"/>
      <c r="P1795" s="28"/>
      <c r="Q1795" s="28"/>
      <c r="R1795" s="28"/>
      <c r="S1795" s="28"/>
      <c r="T1795" s="162"/>
      <c r="U1795" s="28"/>
      <c r="V1795" s="28"/>
      <c r="W1795" s="28"/>
      <c r="X1795" s="28"/>
      <c r="Y1795" s="28"/>
      <c r="Z1795" s="28"/>
      <c r="AA1795" s="28"/>
      <c r="AB1795" s="28"/>
      <c r="AC1795" s="28"/>
      <c r="AD1795" s="28"/>
      <c r="AE1795" s="28"/>
      <c r="AF1795" s="28"/>
      <c r="AG1795" s="28"/>
      <c r="AH1795" s="3"/>
      <c r="AI1795" s="3"/>
      <c r="AJ1795" s="3"/>
    </row>
    <row r="1796" spans="1:39" ht="110.25" hidden="1" customHeight="1" x14ac:dyDescent="0.2">
      <c r="A1796" s="1101" t="s">
        <v>2028</v>
      </c>
      <c r="B1796" s="52" t="s">
        <v>5</v>
      </c>
      <c r="C1796" s="52" t="s">
        <v>105</v>
      </c>
      <c r="D1796" s="1110">
        <v>41640</v>
      </c>
      <c r="E1796" s="1121">
        <v>0.11527777777777777</v>
      </c>
      <c r="F1796" s="1110">
        <v>41640</v>
      </c>
      <c r="G1796" s="1121">
        <v>0.12916666666666668</v>
      </c>
      <c r="H1796" s="1174">
        <f t="shared" ref="H1796:H1859" si="19">F1796-D1796+G1796-E1796</f>
        <v>1.3888888888888909E-2</v>
      </c>
      <c r="I1796" s="1094"/>
      <c r="J1796" s="1094"/>
      <c r="K1796" s="1098"/>
      <c r="L1796" s="52" t="s">
        <v>128</v>
      </c>
      <c r="M1796" s="1098" t="s">
        <v>1399</v>
      </c>
      <c r="N1796" s="52">
        <v>110</v>
      </c>
      <c r="O1796" s="52" t="s">
        <v>66</v>
      </c>
      <c r="P1796" s="1245" t="s">
        <v>546</v>
      </c>
      <c r="Q1796" s="1286" t="s">
        <v>11909</v>
      </c>
      <c r="R1796" s="1327">
        <v>144</v>
      </c>
      <c r="S1796" s="1347"/>
      <c r="T1796" s="1357">
        <f t="shared" ref="T1796:T1827" si="20">R1796+S1796</f>
        <v>144</v>
      </c>
      <c r="U1796" s="52" t="s">
        <v>75</v>
      </c>
      <c r="V1796" s="477">
        <v>1990</v>
      </c>
      <c r="W1796" s="477" t="s">
        <v>6097</v>
      </c>
      <c r="X1796" s="477" t="s">
        <v>183</v>
      </c>
      <c r="Y1796" s="1410">
        <v>41548</v>
      </c>
      <c r="Z1796" s="477">
        <v>100</v>
      </c>
      <c r="AA1796" s="1410">
        <v>41487</v>
      </c>
      <c r="AB1796" s="477">
        <v>0</v>
      </c>
      <c r="AC1796" s="1410">
        <v>41456</v>
      </c>
      <c r="AD1796" s="1443" t="s">
        <v>50</v>
      </c>
      <c r="AE1796" s="1443"/>
      <c r="AF1796" s="1453"/>
      <c r="AG1796" s="1094"/>
      <c r="AH1796" s="6" t="e">
        <f t="shared" ref="AH1796:AH1859" si="21">IF(AI1796+AJ1796=2,"Всё Ок!","Ошибка в имени ПС")</f>
        <v>#VALUE!</v>
      </c>
      <c r="AI1796" s="1478" t="e">
        <f>COUNTIF([4]ПС!A5925:A6076,M1796)</f>
        <v>#VALUE!</v>
      </c>
      <c r="AJ1796" s="3">
        <f t="shared" ref="AJ1796:AJ1859" si="22">IF(M1796&gt;0,1,0)</f>
        <v>1</v>
      </c>
    </row>
    <row r="1797" spans="1:39" ht="94.5" hidden="1" customHeight="1" x14ac:dyDescent="0.2">
      <c r="A1797" s="1101" t="s">
        <v>2028</v>
      </c>
      <c r="B1797" s="52" t="s">
        <v>5</v>
      </c>
      <c r="C1797" s="52" t="s">
        <v>10738</v>
      </c>
      <c r="D1797" s="1110">
        <v>41640</v>
      </c>
      <c r="E1797" s="1121">
        <v>0.64930555555555558</v>
      </c>
      <c r="F1797" s="1110">
        <v>41640</v>
      </c>
      <c r="G1797" s="1121">
        <v>0.67013888888888884</v>
      </c>
      <c r="H1797" s="1174">
        <f t="shared" si="19"/>
        <v>2.0833333333333259E-2</v>
      </c>
      <c r="I1797" s="1094"/>
      <c r="J1797" s="1094"/>
      <c r="K1797" s="1098"/>
      <c r="L1797" s="52" t="s">
        <v>125</v>
      </c>
      <c r="M1797" s="1232" t="s">
        <v>11910</v>
      </c>
      <c r="N1797" s="52">
        <v>35</v>
      </c>
      <c r="O1797" s="52" t="s">
        <v>66</v>
      </c>
      <c r="P1797" s="1245"/>
      <c r="Q1797" s="1286" t="s">
        <v>547</v>
      </c>
      <c r="R1797" s="1327">
        <v>2</v>
      </c>
      <c r="S1797" s="1347"/>
      <c r="T1797" s="1357">
        <f t="shared" si="20"/>
        <v>2</v>
      </c>
      <c r="U1797" s="52"/>
      <c r="V1797" s="1440"/>
      <c r="W1797" s="1440"/>
      <c r="X1797" s="1440"/>
      <c r="Y1797" s="1440"/>
      <c r="Z1797" s="1440"/>
      <c r="AA1797" s="1440"/>
      <c r="AB1797" s="1440"/>
      <c r="AC1797" s="1440"/>
      <c r="AD1797" s="1443" t="s">
        <v>55</v>
      </c>
      <c r="AE1797" s="1443"/>
      <c r="AF1797" s="1453"/>
      <c r="AG1797" s="1094"/>
      <c r="AH1797" s="6" t="e">
        <f t="shared" si="21"/>
        <v>#VALUE!</v>
      </c>
      <c r="AI1797" s="1478" t="e">
        <f>COUNTIF([4]ПС!A5925:A6076,M1797)</f>
        <v>#VALUE!</v>
      </c>
      <c r="AJ1797" s="3">
        <f t="shared" si="22"/>
        <v>1</v>
      </c>
    </row>
    <row r="1798" spans="1:39" s="24" customFormat="1" ht="141.75" hidden="1" customHeight="1" x14ac:dyDescent="0.2">
      <c r="A1798" s="108" t="s">
        <v>2028</v>
      </c>
      <c r="B1798" s="52" t="s">
        <v>5</v>
      </c>
      <c r="C1798" s="52" t="s">
        <v>105</v>
      </c>
      <c r="D1798" s="1110">
        <v>41640</v>
      </c>
      <c r="E1798" s="1142">
        <v>0.13680555555555554</v>
      </c>
      <c r="F1798" s="1110">
        <v>41640</v>
      </c>
      <c r="G1798" s="1142">
        <v>0.13680555555555554</v>
      </c>
      <c r="H1798" s="1174">
        <f t="shared" si="19"/>
        <v>0</v>
      </c>
      <c r="I1798" s="1094"/>
      <c r="J1798" s="1094"/>
      <c r="K1798" s="1098" t="s">
        <v>132</v>
      </c>
      <c r="L1798" s="52" t="s">
        <v>128</v>
      </c>
      <c r="M1798" s="1098" t="s">
        <v>4035</v>
      </c>
      <c r="N1798" s="52">
        <v>35</v>
      </c>
      <c r="O1798" s="52" t="s">
        <v>66</v>
      </c>
      <c r="P1798" s="1245"/>
      <c r="Q1798" s="1268" t="s">
        <v>548</v>
      </c>
      <c r="R1798" s="1327">
        <v>1</v>
      </c>
      <c r="S1798" s="1347"/>
      <c r="T1798" s="1357">
        <f t="shared" si="20"/>
        <v>1</v>
      </c>
      <c r="U1798" s="52" t="s">
        <v>75</v>
      </c>
      <c r="V1798" s="477">
        <v>1985</v>
      </c>
      <c r="W1798" s="477" t="s">
        <v>6968</v>
      </c>
      <c r="X1798" s="477" t="s">
        <v>183</v>
      </c>
      <c r="Y1798" s="477">
        <v>2009</v>
      </c>
      <c r="Z1798" s="477">
        <v>100</v>
      </c>
      <c r="AA1798" s="477" t="s">
        <v>6969</v>
      </c>
      <c r="AB1798" s="477">
        <v>0</v>
      </c>
      <c r="AC1798" s="477" t="s">
        <v>6970</v>
      </c>
      <c r="AD1798" s="1443" t="s">
        <v>50</v>
      </c>
      <c r="AE1798" s="1443"/>
      <c r="AF1798" s="1453"/>
      <c r="AG1798" s="1094"/>
      <c r="AH1798" s="6" t="e">
        <f t="shared" si="21"/>
        <v>#VALUE!</v>
      </c>
      <c r="AI1798" s="1478" t="e">
        <f>COUNTIF([4]ПС!A5925:A6076,M1798)</f>
        <v>#VALUE!</v>
      </c>
      <c r="AJ1798" s="3">
        <f t="shared" si="22"/>
        <v>1</v>
      </c>
      <c r="AK1798" s="149"/>
      <c r="AL1798" s="150"/>
      <c r="AM1798" s="6"/>
    </row>
    <row r="1799" spans="1:39" s="24" customFormat="1" ht="94.5" hidden="1" customHeight="1" x14ac:dyDescent="0.2">
      <c r="A1799" s="108" t="s">
        <v>2028</v>
      </c>
      <c r="B1799" s="52" t="s">
        <v>5</v>
      </c>
      <c r="C1799" s="52" t="s">
        <v>105</v>
      </c>
      <c r="D1799" s="1110">
        <v>41640</v>
      </c>
      <c r="E1799" s="1121">
        <v>8.3333333333333329E-2</v>
      </c>
      <c r="F1799" s="1110">
        <v>41640</v>
      </c>
      <c r="G1799" s="1121">
        <v>8.3333333333333329E-2</v>
      </c>
      <c r="H1799" s="1174">
        <f t="shared" si="19"/>
        <v>0</v>
      </c>
      <c r="I1799" s="1094"/>
      <c r="J1799" s="1094"/>
      <c r="K1799" s="1098" t="s">
        <v>132</v>
      </c>
      <c r="L1799" s="52" t="s">
        <v>128</v>
      </c>
      <c r="M1799" s="1098" t="s">
        <v>11182</v>
      </c>
      <c r="N1799" s="52">
        <v>110</v>
      </c>
      <c r="O1799" s="52" t="s">
        <v>66</v>
      </c>
      <c r="P1799" s="1245" t="s">
        <v>549</v>
      </c>
      <c r="Q1799" s="1268" t="s">
        <v>550</v>
      </c>
      <c r="R1799" s="1327">
        <v>4</v>
      </c>
      <c r="S1799" s="1347"/>
      <c r="T1799" s="1357">
        <f t="shared" si="20"/>
        <v>4</v>
      </c>
      <c r="U1799" s="52" t="s">
        <v>75</v>
      </c>
      <c r="V1799" s="477">
        <v>1985</v>
      </c>
      <c r="W1799" s="477" t="s">
        <v>1268</v>
      </c>
      <c r="X1799" s="477" t="s">
        <v>183</v>
      </c>
      <c r="Y1799" s="477">
        <v>2009</v>
      </c>
      <c r="Z1799" s="477">
        <v>100</v>
      </c>
      <c r="AA1799" s="1410">
        <v>41518</v>
      </c>
      <c r="AB1799" s="477">
        <v>0</v>
      </c>
      <c r="AC1799" s="1410">
        <v>41091</v>
      </c>
      <c r="AD1799" s="1443" t="s">
        <v>50</v>
      </c>
      <c r="AE1799" s="1440"/>
      <c r="AF1799" s="1451"/>
      <c r="AG1799" s="1094"/>
      <c r="AH1799" s="6" t="e">
        <f t="shared" si="21"/>
        <v>#VALUE!</v>
      </c>
      <c r="AI1799" s="1478" t="e">
        <f>COUNTIF([4]ПС!A5925:A6076,M1799)</f>
        <v>#VALUE!</v>
      </c>
      <c r="AJ1799" s="3">
        <f t="shared" si="22"/>
        <v>1</v>
      </c>
      <c r="AK1799" s="149"/>
      <c r="AL1799" s="150"/>
      <c r="AM1799" s="6"/>
    </row>
    <row r="1800" spans="1:39" ht="94.5" hidden="1" customHeight="1" x14ac:dyDescent="0.2">
      <c r="A1800" s="1101" t="s">
        <v>2028</v>
      </c>
      <c r="B1800" s="52" t="s">
        <v>5</v>
      </c>
      <c r="C1800" s="52" t="s">
        <v>105</v>
      </c>
      <c r="D1800" s="1110">
        <v>41640</v>
      </c>
      <c r="E1800" s="1121">
        <v>0.11805555555555557</v>
      </c>
      <c r="F1800" s="1110">
        <v>41640</v>
      </c>
      <c r="G1800" s="1121">
        <v>0.13680555555555554</v>
      </c>
      <c r="H1800" s="1174">
        <f t="shared" si="19"/>
        <v>1.8749999999999975E-2</v>
      </c>
      <c r="I1800" s="1094"/>
      <c r="J1800" s="1094"/>
      <c r="K1800" s="1098" t="s">
        <v>134</v>
      </c>
      <c r="L1800" s="1225" t="s">
        <v>128</v>
      </c>
      <c r="M1800" s="1098" t="s">
        <v>11182</v>
      </c>
      <c r="N1800" s="52">
        <v>110</v>
      </c>
      <c r="O1800" s="52" t="s">
        <v>66</v>
      </c>
      <c r="P1800" s="1245" t="s">
        <v>549</v>
      </c>
      <c r="Q1800" s="1268" t="s">
        <v>551</v>
      </c>
      <c r="R1800" s="1327">
        <v>80</v>
      </c>
      <c r="S1800" s="1347"/>
      <c r="T1800" s="1357">
        <f t="shared" si="20"/>
        <v>80</v>
      </c>
      <c r="U1800" s="52" t="s">
        <v>75</v>
      </c>
      <c r="V1800" s="477">
        <v>1985</v>
      </c>
      <c r="W1800" s="477" t="s">
        <v>1268</v>
      </c>
      <c r="X1800" s="477" t="s">
        <v>183</v>
      </c>
      <c r="Y1800" s="477">
        <v>2009</v>
      </c>
      <c r="Z1800" s="477">
        <v>100</v>
      </c>
      <c r="AA1800" s="1410">
        <v>41518</v>
      </c>
      <c r="AB1800" s="477">
        <v>0</v>
      </c>
      <c r="AC1800" s="1410">
        <v>41091</v>
      </c>
      <c r="AD1800" s="1443" t="s">
        <v>45</v>
      </c>
      <c r="AE1800" s="1443"/>
      <c r="AF1800" s="1453"/>
      <c r="AG1800" s="1094"/>
      <c r="AH1800" s="6" t="e">
        <f t="shared" si="21"/>
        <v>#VALUE!</v>
      </c>
      <c r="AI1800" s="1478" t="e">
        <f>COUNTIF([4]ПС!A5925:A6076,M1800)</f>
        <v>#VALUE!</v>
      </c>
      <c r="AJ1800" s="3">
        <f t="shared" si="22"/>
        <v>1</v>
      </c>
    </row>
    <row r="1801" spans="1:39" ht="141.75" hidden="1" customHeight="1" x14ac:dyDescent="0.2">
      <c r="A1801" s="1101" t="s">
        <v>2028</v>
      </c>
      <c r="B1801" s="52" t="s">
        <v>5</v>
      </c>
      <c r="C1801" s="52" t="s">
        <v>105</v>
      </c>
      <c r="D1801" s="1110">
        <v>41640</v>
      </c>
      <c r="E1801" s="1121">
        <v>0.16875000000000001</v>
      </c>
      <c r="F1801" s="1110">
        <v>41640</v>
      </c>
      <c r="G1801" s="1121">
        <v>0.23263888888888887</v>
      </c>
      <c r="H1801" s="1174">
        <f t="shared" si="19"/>
        <v>6.3888888888888856E-2</v>
      </c>
      <c r="I1801" s="1094"/>
      <c r="J1801" s="1094"/>
      <c r="K1801" s="1098" t="s">
        <v>134</v>
      </c>
      <c r="L1801" s="52" t="s">
        <v>128</v>
      </c>
      <c r="M1801" s="1098" t="s">
        <v>662</v>
      </c>
      <c r="N1801" s="52" t="s">
        <v>103</v>
      </c>
      <c r="O1801" s="52" t="s">
        <v>66</v>
      </c>
      <c r="P1801" s="1245"/>
      <c r="Q1801" s="1268" t="s">
        <v>552</v>
      </c>
      <c r="R1801" s="1327">
        <v>22</v>
      </c>
      <c r="S1801" s="1347"/>
      <c r="T1801" s="1357">
        <f t="shared" si="20"/>
        <v>22</v>
      </c>
      <c r="U1801" s="52" t="s">
        <v>75</v>
      </c>
      <c r="V1801" s="477">
        <v>1976</v>
      </c>
      <c r="W1801" s="477" t="s">
        <v>11507</v>
      </c>
      <c r="X1801" s="477" t="s">
        <v>183</v>
      </c>
      <c r="Y1801" s="477" t="s">
        <v>11911</v>
      </c>
      <c r="Z1801" s="477">
        <v>100</v>
      </c>
      <c r="AA1801" s="477" t="s">
        <v>6984</v>
      </c>
      <c r="AB1801" s="477">
        <v>0</v>
      </c>
      <c r="AC1801" s="477" t="s">
        <v>11912</v>
      </c>
      <c r="AD1801" s="1443" t="s">
        <v>51</v>
      </c>
      <c r="AE1801" s="1443"/>
      <c r="AF1801" s="1453"/>
      <c r="AG1801" s="1094"/>
      <c r="AH1801" s="6" t="e">
        <f t="shared" si="21"/>
        <v>#VALUE!</v>
      </c>
      <c r="AI1801" s="1478" t="e">
        <f>COUNTIF([4]ПС!A5925:A6076,M1801)</f>
        <v>#VALUE!</v>
      </c>
      <c r="AJ1801" s="3">
        <f t="shared" si="22"/>
        <v>1</v>
      </c>
    </row>
    <row r="1802" spans="1:39" ht="141.75" hidden="1" customHeight="1" x14ac:dyDescent="0.2">
      <c r="A1802" s="1101" t="s">
        <v>2028</v>
      </c>
      <c r="B1802" s="52" t="s">
        <v>5</v>
      </c>
      <c r="C1802" s="52" t="s">
        <v>105</v>
      </c>
      <c r="D1802" s="1110">
        <v>41640</v>
      </c>
      <c r="E1802" s="1121">
        <v>0.21041666666666667</v>
      </c>
      <c r="F1802" s="1110">
        <v>41640</v>
      </c>
      <c r="G1802" s="1121">
        <v>0.23263888888888887</v>
      </c>
      <c r="H1802" s="1174">
        <f t="shared" si="19"/>
        <v>2.2222222222222199E-2</v>
      </c>
      <c r="I1802" s="1094"/>
      <c r="J1802" s="1094"/>
      <c r="K1802" s="1098" t="s">
        <v>134</v>
      </c>
      <c r="L1802" s="52" t="s">
        <v>128</v>
      </c>
      <c r="M1802" s="1098" t="s">
        <v>662</v>
      </c>
      <c r="N1802" s="52" t="s">
        <v>103</v>
      </c>
      <c r="O1802" s="52" t="s">
        <v>66</v>
      </c>
      <c r="P1802" s="1246" t="s">
        <v>11111</v>
      </c>
      <c r="Q1802" s="1268" t="s">
        <v>552</v>
      </c>
      <c r="R1802" s="1327">
        <v>4</v>
      </c>
      <c r="S1802" s="1347"/>
      <c r="T1802" s="1357">
        <f t="shared" si="20"/>
        <v>4</v>
      </c>
      <c r="U1802" s="52" t="s">
        <v>75</v>
      </c>
      <c r="V1802" s="477">
        <v>1973</v>
      </c>
      <c r="W1802" s="477" t="s">
        <v>11507</v>
      </c>
      <c r="X1802" s="477" t="s">
        <v>183</v>
      </c>
      <c r="Y1802" s="494">
        <v>41214</v>
      </c>
      <c r="Z1802" s="477">
        <v>100</v>
      </c>
      <c r="AA1802" s="477" t="s">
        <v>11913</v>
      </c>
      <c r="AB1802" s="477">
        <v>0</v>
      </c>
      <c r="AC1802" s="477" t="s">
        <v>11912</v>
      </c>
      <c r="AD1802" s="1443" t="s">
        <v>51</v>
      </c>
      <c r="AE1802" s="1440"/>
      <c r="AF1802" s="1451"/>
      <c r="AG1802" s="1094"/>
      <c r="AH1802" s="6" t="e">
        <f t="shared" si="21"/>
        <v>#VALUE!</v>
      </c>
      <c r="AI1802" s="1478" t="e">
        <f>COUNTIF([4]ПС!A5925:A6076,M1802)</f>
        <v>#VALUE!</v>
      </c>
      <c r="AJ1802" s="3">
        <f t="shared" si="22"/>
        <v>1</v>
      </c>
    </row>
    <row r="1803" spans="1:39" ht="15" hidden="1" customHeight="1" x14ac:dyDescent="0.2">
      <c r="A1803" s="1101" t="s">
        <v>2028</v>
      </c>
      <c r="B1803" s="52" t="s">
        <v>5</v>
      </c>
      <c r="C1803" s="52" t="s">
        <v>105</v>
      </c>
      <c r="D1803" s="1110">
        <v>41640</v>
      </c>
      <c r="E1803" s="1121">
        <v>0.3576388888888889</v>
      </c>
      <c r="F1803" s="1110">
        <v>41640</v>
      </c>
      <c r="G1803" s="1121">
        <v>0.36041666666666666</v>
      </c>
      <c r="H1803" s="1174">
        <f t="shared" si="19"/>
        <v>2.7777777777777679E-3</v>
      </c>
      <c r="I1803" s="1094"/>
      <c r="J1803" s="1094"/>
      <c r="K1803" s="1098" t="s">
        <v>132</v>
      </c>
      <c r="L1803" s="52" t="s">
        <v>128</v>
      </c>
      <c r="M1803" s="1098" t="s">
        <v>1399</v>
      </c>
      <c r="N1803" s="52">
        <v>110</v>
      </c>
      <c r="O1803" s="52" t="s">
        <v>66</v>
      </c>
      <c r="P1803" s="1245" t="s">
        <v>553</v>
      </c>
      <c r="Q1803" s="1268" t="s">
        <v>554</v>
      </c>
      <c r="R1803" s="1327">
        <v>17.7</v>
      </c>
      <c r="S1803" s="1347"/>
      <c r="T1803" s="1357">
        <f t="shared" si="20"/>
        <v>17.7</v>
      </c>
      <c r="U1803" s="52" t="s">
        <v>75</v>
      </c>
      <c r="V1803" s="477">
        <v>1991</v>
      </c>
      <c r="W1803" s="477" t="s">
        <v>6971</v>
      </c>
      <c r="X1803" s="477" t="s">
        <v>183</v>
      </c>
      <c r="Y1803" s="1410">
        <v>41487</v>
      </c>
      <c r="Z1803" s="477">
        <v>100</v>
      </c>
      <c r="AA1803" s="477" t="s">
        <v>183</v>
      </c>
      <c r="AB1803" s="477">
        <v>0</v>
      </c>
      <c r="AC1803" s="1410">
        <v>41539</v>
      </c>
      <c r="AD1803" s="1443" t="s">
        <v>50</v>
      </c>
      <c r="AE1803" s="1443"/>
      <c r="AF1803" s="1453"/>
      <c r="AG1803" s="1094"/>
      <c r="AH1803" s="6" t="e">
        <f t="shared" si="21"/>
        <v>#VALUE!</v>
      </c>
      <c r="AI1803" s="1478" t="e">
        <f>COUNTIF([4]ПС!A5925:A6076,M1803)</f>
        <v>#VALUE!</v>
      </c>
      <c r="AJ1803" s="3">
        <f t="shared" si="22"/>
        <v>1</v>
      </c>
    </row>
    <row r="1804" spans="1:39" ht="78.75" hidden="1" customHeight="1" x14ac:dyDescent="0.2">
      <c r="A1804" s="1101" t="s">
        <v>2028</v>
      </c>
      <c r="B1804" s="52" t="s">
        <v>5</v>
      </c>
      <c r="C1804" s="52" t="s">
        <v>11223</v>
      </c>
      <c r="D1804" s="1110">
        <v>41640</v>
      </c>
      <c r="E1804" s="1509">
        <v>0.40416666666666662</v>
      </c>
      <c r="F1804" s="1110">
        <v>41640</v>
      </c>
      <c r="G1804" s="1509">
        <v>0.40416666666666662</v>
      </c>
      <c r="H1804" s="1174">
        <f t="shared" si="19"/>
        <v>0</v>
      </c>
      <c r="I1804" s="1094"/>
      <c r="J1804" s="1583"/>
      <c r="K1804" s="1595"/>
      <c r="L1804" s="52" t="s">
        <v>125</v>
      </c>
      <c r="M1804" s="1232" t="s">
        <v>9312</v>
      </c>
      <c r="N1804" s="52">
        <v>110</v>
      </c>
      <c r="O1804" s="52" t="s">
        <v>66</v>
      </c>
      <c r="P1804" s="1245" t="s">
        <v>555</v>
      </c>
      <c r="Q1804" s="1268" t="s">
        <v>556</v>
      </c>
      <c r="R1804" s="1327">
        <v>15</v>
      </c>
      <c r="S1804" s="1347"/>
      <c r="T1804" s="1357">
        <f t="shared" si="20"/>
        <v>15</v>
      </c>
      <c r="U1804" s="52"/>
      <c r="V1804" s="1440"/>
      <c r="W1804" s="1440"/>
      <c r="X1804" s="1440"/>
      <c r="Y1804" s="1440"/>
      <c r="Z1804" s="1440"/>
      <c r="AA1804" s="1440"/>
      <c r="AB1804" s="1440"/>
      <c r="AC1804" s="1440"/>
      <c r="AD1804" s="1443" t="s">
        <v>55</v>
      </c>
      <c r="AE1804" s="1443"/>
      <c r="AF1804" s="1453"/>
      <c r="AG1804" s="1094"/>
      <c r="AH1804" s="6" t="e">
        <f t="shared" si="21"/>
        <v>#VALUE!</v>
      </c>
      <c r="AI1804" s="1478" t="e">
        <f>COUNTIF([4]ПС!A5925:A6076,M1804)</f>
        <v>#VALUE!</v>
      </c>
      <c r="AJ1804" s="3">
        <f t="shared" si="22"/>
        <v>1</v>
      </c>
    </row>
    <row r="1805" spans="1:39" ht="94.5" hidden="1" customHeight="1" x14ac:dyDescent="0.2">
      <c r="A1805" s="1101" t="s">
        <v>2028</v>
      </c>
      <c r="B1805" s="52" t="s">
        <v>5</v>
      </c>
      <c r="C1805" s="207" t="s">
        <v>11223</v>
      </c>
      <c r="D1805" s="1110">
        <v>41640</v>
      </c>
      <c r="E1805" s="1121">
        <v>0.41111111111111115</v>
      </c>
      <c r="F1805" s="1110">
        <v>41640</v>
      </c>
      <c r="G1805" s="1121">
        <v>0.41111111111111115</v>
      </c>
      <c r="H1805" s="1174">
        <f t="shared" si="19"/>
        <v>0</v>
      </c>
      <c r="I1805" s="1094"/>
      <c r="J1805" s="1094"/>
      <c r="K1805" s="1098"/>
      <c r="L1805" s="52" t="s">
        <v>125</v>
      </c>
      <c r="M1805" s="1232" t="s">
        <v>9312</v>
      </c>
      <c r="N1805" s="52">
        <v>110</v>
      </c>
      <c r="O1805" s="52" t="s">
        <v>66</v>
      </c>
      <c r="P1805" s="1245"/>
      <c r="Q1805" s="1268" t="s">
        <v>557</v>
      </c>
      <c r="R1805" s="1327">
        <v>64</v>
      </c>
      <c r="S1805" s="1347"/>
      <c r="T1805" s="1357">
        <f t="shared" si="20"/>
        <v>64</v>
      </c>
      <c r="U1805" s="52"/>
      <c r="V1805" s="1440"/>
      <c r="W1805" s="1440"/>
      <c r="X1805" s="1440"/>
      <c r="Y1805" s="1440"/>
      <c r="Z1805" s="1440"/>
      <c r="AA1805" s="1440"/>
      <c r="AB1805" s="1440"/>
      <c r="AC1805" s="1440"/>
      <c r="AD1805" s="1443" t="s">
        <v>55</v>
      </c>
      <c r="AE1805" s="1443"/>
      <c r="AF1805" s="1453"/>
      <c r="AG1805" s="1094"/>
      <c r="AH1805" s="6" t="e">
        <f t="shared" si="21"/>
        <v>#VALUE!</v>
      </c>
      <c r="AI1805" s="1478" t="e">
        <f>COUNTIF([4]ПС!A5925:A6076,M1805)</f>
        <v>#VALUE!</v>
      </c>
      <c r="AJ1805" s="3">
        <f t="shared" si="22"/>
        <v>1</v>
      </c>
    </row>
    <row r="1806" spans="1:39" ht="63" hidden="1" customHeight="1" x14ac:dyDescent="0.2">
      <c r="A1806" s="1101" t="s">
        <v>2028</v>
      </c>
      <c r="B1806" s="52" t="s">
        <v>5</v>
      </c>
      <c r="C1806" s="207" t="s">
        <v>10738</v>
      </c>
      <c r="D1806" s="1110">
        <v>41640</v>
      </c>
      <c r="E1806" s="1531">
        <v>0.49652777777777773</v>
      </c>
      <c r="F1806" s="1110">
        <v>41640</v>
      </c>
      <c r="G1806" s="1531">
        <v>0.50416666666666665</v>
      </c>
      <c r="H1806" s="1185">
        <f t="shared" si="19"/>
        <v>7.6388888888889173E-3</v>
      </c>
      <c r="I1806" s="1583"/>
      <c r="J1806" s="1583"/>
      <c r="K1806" s="1595"/>
      <c r="L1806" s="408" t="s">
        <v>125</v>
      </c>
      <c r="M1806" s="1618" t="s">
        <v>11044</v>
      </c>
      <c r="N1806" s="408">
        <v>35</v>
      </c>
      <c r="O1806" s="408" t="s">
        <v>66</v>
      </c>
      <c r="P1806" s="1635"/>
      <c r="Q1806" s="1268" t="s">
        <v>558</v>
      </c>
      <c r="R1806" s="1327">
        <v>2.7</v>
      </c>
      <c r="S1806" s="1347"/>
      <c r="T1806" s="1357">
        <f t="shared" si="20"/>
        <v>2.7</v>
      </c>
      <c r="U1806" s="52"/>
      <c r="V1806" s="1440"/>
      <c r="W1806" s="1440"/>
      <c r="X1806" s="1440"/>
      <c r="Y1806" s="1440"/>
      <c r="Z1806" s="1440"/>
      <c r="AA1806" s="1440"/>
      <c r="AB1806" s="1440"/>
      <c r="AC1806" s="1440"/>
      <c r="AD1806" s="1443" t="s">
        <v>55</v>
      </c>
      <c r="AE1806" s="1440"/>
      <c r="AF1806" s="1451"/>
      <c r="AG1806" s="1094"/>
      <c r="AH1806" s="6" t="e">
        <f t="shared" si="21"/>
        <v>#VALUE!</v>
      </c>
      <c r="AI1806" s="1478" t="e">
        <f>COUNTIF([4]ПС!A5925:A6076,M1806)</f>
        <v>#VALUE!</v>
      </c>
      <c r="AJ1806" s="3">
        <f t="shared" si="22"/>
        <v>1</v>
      </c>
    </row>
    <row r="1807" spans="1:39" ht="126" hidden="1" customHeight="1" x14ac:dyDescent="0.2">
      <c r="A1807" s="1101" t="s">
        <v>2028</v>
      </c>
      <c r="B1807" s="52" t="s">
        <v>5</v>
      </c>
      <c r="C1807" s="207" t="s">
        <v>10738</v>
      </c>
      <c r="D1807" s="1110">
        <v>41640</v>
      </c>
      <c r="E1807" s="1531">
        <v>0.65138888888888891</v>
      </c>
      <c r="F1807" s="1110">
        <v>41640</v>
      </c>
      <c r="G1807" s="1531">
        <v>0.65972222222222221</v>
      </c>
      <c r="H1807" s="1185">
        <f t="shared" si="19"/>
        <v>8.3333333333333037E-3</v>
      </c>
      <c r="I1807" s="1583"/>
      <c r="J1807" s="1583"/>
      <c r="K1807" s="1595"/>
      <c r="L1807" s="408" t="s">
        <v>125</v>
      </c>
      <c r="M1807" s="1618" t="s">
        <v>11044</v>
      </c>
      <c r="N1807" s="408">
        <v>35</v>
      </c>
      <c r="O1807" s="408" t="s">
        <v>66</v>
      </c>
      <c r="P1807" s="1635"/>
      <c r="Q1807" s="1268" t="s">
        <v>558</v>
      </c>
      <c r="R1807" s="1327">
        <v>2</v>
      </c>
      <c r="S1807" s="1347"/>
      <c r="T1807" s="1357">
        <f t="shared" si="20"/>
        <v>2</v>
      </c>
      <c r="U1807" s="52"/>
      <c r="V1807" s="1440"/>
      <c r="W1807" s="1094"/>
      <c r="X1807" s="1094"/>
      <c r="Y1807" s="1440"/>
      <c r="Z1807" s="1440"/>
      <c r="AA1807" s="1440"/>
      <c r="AB1807" s="1440"/>
      <c r="AC1807" s="1440"/>
      <c r="AD1807" s="1443" t="s">
        <v>55</v>
      </c>
      <c r="AE1807" s="1440"/>
      <c r="AF1807" s="1440"/>
      <c r="AG1807" s="1440"/>
      <c r="AH1807" s="215" t="e">
        <f t="shared" si="21"/>
        <v>#VALUE!</v>
      </c>
      <c r="AI1807" s="1479" t="e">
        <f>COUNTIF([4]ПС!A5925:A6076,M1807)</f>
        <v>#VALUE!</v>
      </c>
      <c r="AJ1807" s="368">
        <f t="shared" si="22"/>
        <v>1</v>
      </c>
    </row>
    <row r="1808" spans="1:39" ht="141.75" hidden="1" customHeight="1" x14ac:dyDescent="0.2">
      <c r="A1808" s="1101" t="s">
        <v>2028</v>
      </c>
      <c r="B1808" s="52" t="s">
        <v>5</v>
      </c>
      <c r="C1808" s="52" t="s">
        <v>105</v>
      </c>
      <c r="D1808" s="1110">
        <v>41640</v>
      </c>
      <c r="E1808" s="1121">
        <v>0.50763888888888886</v>
      </c>
      <c r="F1808" s="1110">
        <v>41640</v>
      </c>
      <c r="G1808" s="1121">
        <v>0.5180555555555556</v>
      </c>
      <c r="H1808" s="1174">
        <f t="shared" si="19"/>
        <v>1.0416666666666741E-2</v>
      </c>
      <c r="I1808" s="1094"/>
      <c r="J1808" s="1094"/>
      <c r="K1808" s="1098"/>
      <c r="L1808" s="1225" t="s">
        <v>128</v>
      </c>
      <c r="M1808" s="1098" t="s">
        <v>11497</v>
      </c>
      <c r="N1808" s="52">
        <v>35</v>
      </c>
      <c r="O1808" s="52" t="s">
        <v>66</v>
      </c>
      <c r="P1808" s="1245" t="s">
        <v>559</v>
      </c>
      <c r="Q1808" s="1268" t="s">
        <v>560</v>
      </c>
      <c r="R1808" s="1327">
        <v>3</v>
      </c>
      <c r="S1808" s="1347"/>
      <c r="T1808" s="1357">
        <f t="shared" si="20"/>
        <v>3</v>
      </c>
      <c r="U1808" s="52" t="s">
        <v>75</v>
      </c>
      <c r="V1808" s="477" t="s">
        <v>183</v>
      </c>
      <c r="W1808" s="477" t="s">
        <v>183</v>
      </c>
      <c r="X1808" s="477" t="s">
        <v>183</v>
      </c>
      <c r="Y1808" s="477" t="s">
        <v>183</v>
      </c>
      <c r="Z1808" s="477" t="s">
        <v>183</v>
      </c>
      <c r="AA1808" s="477" t="s">
        <v>183</v>
      </c>
      <c r="AB1808" s="477" t="s">
        <v>183</v>
      </c>
      <c r="AC1808" s="477" t="s">
        <v>183</v>
      </c>
      <c r="AD1808" s="1443" t="s">
        <v>56</v>
      </c>
      <c r="AE1808" s="1443"/>
      <c r="AF1808" s="1453"/>
      <c r="AG1808" s="1094"/>
      <c r="AH1808" s="6" t="e">
        <f t="shared" si="21"/>
        <v>#VALUE!</v>
      </c>
      <c r="AI1808" s="1478" t="e">
        <f>COUNTIF([4]ПС!A5925:A6076,M1808)</f>
        <v>#VALUE!</v>
      </c>
      <c r="AJ1808" s="3">
        <f t="shared" si="22"/>
        <v>1</v>
      </c>
    </row>
    <row r="1809" spans="1:36" s="3" customFormat="1" ht="94.5" hidden="1" customHeight="1" x14ac:dyDescent="0.2">
      <c r="A1809" s="1101" t="s">
        <v>2028</v>
      </c>
      <c r="B1809" s="52" t="s">
        <v>5</v>
      </c>
      <c r="C1809" s="52" t="s">
        <v>11223</v>
      </c>
      <c r="D1809" s="1110">
        <v>41640</v>
      </c>
      <c r="E1809" s="1142">
        <v>0.53472222222222221</v>
      </c>
      <c r="F1809" s="1110">
        <v>41640</v>
      </c>
      <c r="G1809" s="1142">
        <v>0.53472222222222221</v>
      </c>
      <c r="H1809" s="1174">
        <f t="shared" si="19"/>
        <v>0</v>
      </c>
      <c r="I1809" s="1094"/>
      <c r="J1809" s="1094"/>
      <c r="K1809" s="1098"/>
      <c r="L1809" s="52" t="s">
        <v>125</v>
      </c>
      <c r="M1809" s="1232" t="s">
        <v>9312</v>
      </c>
      <c r="N1809" s="52">
        <v>110</v>
      </c>
      <c r="O1809" s="52" t="s">
        <v>66</v>
      </c>
      <c r="P1809" s="1258"/>
      <c r="Q1809" s="1268" t="s">
        <v>557</v>
      </c>
      <c r="R1809" s="1327">
        <v>21</v>
      </c>
      <c r="S1809" s="1347"/>
      <c r="T1809" s="1357">
        <f t="shared" si="20"/>
        <v>21</v>
      </c>
      <c r="U1809" s="52"/>
      <c r="V1809" s="1440"/>
      <c r="W1809" s="1440"/>
      <c r="X1809" s="1440"/>
      <c r="Y1809" s="1440"/>
      <c r="Z1809" s="1440"/>
      <c r="AA1809" s="1440"/>
      <c r="AB1809" s="1440"/>
      <c r="AC1809" s="1440"/>
      <c r="AD1809" s="1906" t="s">
        <v>55</v>
      </c>
      <c r="AE1809" s="1443"/>
      <c r="AF1809" s="1453"/>
      <c r="AG1809" s="1094"/>
      <c r="AH1809" s="6" t="e">
        <f t="shared" si="21"/>
        <v>#VALUE!</v>
      </c>
      <c r="AI1809" s="1478" t="e">
        <f>COUNTIF([4]ПС!A5925:A6076,M1809)</f>
        <v>#VALUE!</v>
      </c>
      <c r="AJ1809" s="3">
        <f t="shared" si="22"/>
        <v>1</v>
      </c>
    </row>
    <row r="1810" spans="1:36" s="3" customFormat="1" ht="110.25" hidden="1" customHeight="1" x14ac:dyDescent="0.2">
      <c r="A1810" s="1101" t="s">
        <v>2028</v>
      </c>
      <c r="B1810" s="52" t="s">
        <v>5</v>
      </c>
      <c r="C1810" s="52" t="s">
        <v>105</v>
      </c>
      <c r="D1810" s="1110">
        <v>41640</v>
      </c>
      <c r="E1810" s="1121">
        <v>0.57291666666666663</v>
      </c>
      <c r="F1810" s="1110">
        <v>41640</v>
      </c>
      <c r="G1810" s="1121">
        <v>0.67013888888888884</v>
      </c>
      <c r="H1810" s="1174">
        <f t="shared" si="19"/>
        <v>9.722222222222221E-2</v>
      </c>
      <c r="I1810" s="1094"/>
      <c r="J1810" s="1094"/>
      <c r="K1810" s="1098" t="s">
        <v>134</v>
      </c>
      <c r="L1810" s="1225" t="s">
        <v>128</v>
      </c>
      <c r="M1810" s="1098" t="s">
        <v>1399</v>
      </c>
      <c r="N1810" s="52" t="s">
        <v>103</v>
      </c>
      <c r="O1810" s="52" t="s">
        <v>66</v>
      </c>
      <c r="P1810" s="52" t="s">
        <v>4610</v>
      </c>
      <c r="Q1810" s="1268" t="s">
        <v>561</v>
      </c>
      <c r="R1810" s="1327">
        <v>20.8</v>
      </c>
      <c r="S1810" s="1347"/>
      <c r="T1810" s="1357">
        <f t="shared" si="20"/>
        <v>20.8</v>
      </c>
      <c r="U1810" s="52" t="s">
        <v>75</v>
      </c>
      <c r="V1810" s="477">
        <v>1994</v>
      </c>
      <c r="W1810" s="477" t="s">
        <v>2286</v>
      </c>
      <c r="X1810" s="477" t="s">
        <v>183</v>
      </c>
      <c r="Y1810" s="494">
        <v>40391</v>
      </c>
      <c r="Z1810" s="477">
        <v>100</v>
      </c>
      <c r="AA1810" s="477" t="s">
        <v>183</v>
      </c>
      <c r="AB1810" s="477">
        <v>0</v>
      </c>
      <c r="AC1810" s="477" t="s">
        <v>183</v>
      </c>
      <c r="AD1810" s="1443" t="s">
        <v>61</v>
      </c>
      <c r="AE1810" s="1443"/>
      <c r="AF1810" s="1453"/>
      <c r="AG1810" s="1094"/>
      <c r="AH1810" s="6" t="e">
        <f t="shared" si="21"/>
        <v>#VALUE!</v>
      </c>
      <c r="AI1810" s="1478" t="e">
        <f>COUNTIF([4]ПС!A5925:A6076,M1810)</f>
        <v>#VALUE!</v>
      </c>
      <c r="AJ1810" s="3">
        <f t="shared" si="22"/>
        <v>1</v>
      </c>
    </row>
    <row r="1811" spans="1:36" s="3" customFormat="1" ht="110.25" hidden="1" customHeight="1" x14ac:dyDescent="0.2">
      <c r="A1811" s="1101" t="s">
        <v>2028</v>
      </c>
      <c r="B1811" s="52" t="s">
        <v>5</v>
      </c>
      <c r="C1811" s="52" t="s">
        <v>105</v>
      </c>
      <c r="D1811" s="1110">
        <v>41640</v>
      </c>
      <c r="E1811" s="1121">
        <v>0.62847222222222221</v>
      </c>
      <c r="F1811" s="1110">
        <v>41640</v>
      </c>
      <c r="G1811" s="1121">
        <v>0.80902777777777779</v>
      </c>
      <c r="H1811" s="1174">
        <f t="shared" si="19"/>
        <v>0.18055555555555558</v>
      </c>
      <c r="I1811" s="1094"/>
      <c r="J1811" s="1094"/>
      <c r="K1811" s="1098"/>
      <c r="L1811" s="52" t="s">
        <v>130</v>
      </c>
      <c r="M1811" s="1098" t="s">
        <v>650</v>
      </c>
      <c r="N1811" s="52" t="s">
        <v>103</v>
      </c>
      <c r="O1811" s="52" t="s">
        <v>66</v>
      </c>
      <c r="P1811" s="1245"/>
      <c r="Q1811" s="1268" t="s">
        <v>562</v>
      </c>
      <c r="R1811" s="1327">
        <v>14</v>
      </c>
      <c r="S1811" s="1347"/>
      <c r="T1811" s="1357">
        <f t="shared" si="20"/>
        <v>14</v>
      </c>
      <c r="U1811" s="52" t="s">
        <v>75</v>
      </c>
      <c r="V1811" s="477">
        <v>2003</v>
      </c>
      <c r="W1811" s="477" t="s">
        <v>2286</v>
      </c>
      <c r="X1811" s="477" t="s">
        <v>183</v>
      </c>
      <c r="Y1811" s="477" t="s">
        <v>11914</v>
      </c>
      <c r="Z1811" s="477">
        <v>100</v>
      </c>
      <c r="AA1811" s="477" t="s">
        <v>183</v>
      </c>
      <c r="AB1811" s="477">
        <v>0</v>
      </c>
      <c r="AC1811" s="477" t="s">
        <v>183</v>
      </c>
      <c r="AD1811" s="1443" t="s">
        <v>60</v>
      </c>
      <c r="AE1811" s="1443"/>
      <c r="AF1811" s="1453"/>
      <c r="AG1811" s="1094"/>
      <c r="AH1811" s="6" t="e">
        <f t="shared" si="21"/>
        <v>#VALUE!</v>
      </c>
      <c r="AI1811" s="1478" t="e">
        <f>COUNTIF([4]ПС!A5925:A6076,M1811)</f>
        <v>#VALUE!</v>
      </c>
      <c r="AJ1811" s="3">
        <f t="shared" si="22"/>
        <v>1</v>
      </c>
    </row>
    <row r="1812" spans="1:36" s="3" customFormat="1" ht="126" hidden="1" customHeight="1" x14ac:dyDescent="0.2">
      <c r="A1812" s="1101" t="s">
        <v>2028</v>
      </c>
      <c r="B1812" s="52" t="s">
        <v>5</v>
      </c>
      <c r="C1812" s="52" t="s">
        <v>105</v>
      </c>
      <c r="D1812" s="1110">
        <v>41640</v>
      </c>
      <c r="E1812" s="1121">
        <v>0.63680555555555551</v>
      </c>
      <c r="F1812" s="1110">
        <v>41640</v>
      </c>
      <c r="G1812" s="1121">
        <v>0.63749999999999996</v>
      </c>
      <c r="H1812" s="1174">
        <f t="shared" si="19"/>
        <v>6.9444444444444198E-4</v>
      </c>
      <c r="I1812" s="1094"/>
      <c r="J1812" s="1094"/>
      <c r="K1812" s="1098" t="s">
        <v>133</v>
      </c>
      <c r="L1812" s="52" t="s">
        <v>128</v>
      </c>
      <c r="M1812" s="1098" t="s">
        <v>1399</v>
      </c>
      <c r="N1812" s="52">
        <v>110</v>
      </c>
      <c r="O1812" s="52" t="s">
        <v>66</v>
      </c>
      <c r="P1812" s="1245" t="s">
        <v>546</v>
      </c>
      <c r="Q1812" s="1268" t="s">
        <v>563</v>
      </c>
      <c r="R1812" s="1327">
        <v>16</v>
      </c>
      <c r="S1812" s="1347"/>
      <c r="T1812" s="1357">
        <f t="shared" si="20"/>
        <v>16</v>
      </c>
      <c r="U1812" s="52" t="s">
        <v>75</v>
      </c>
      <c r="V1812" s="477">
        <v>1991</v>
      </c>
      <c r="W1812" s="477" t="s">
        <v>6971</v>
      </c>
      <c r="X1812" s="477" t="s">
        <v>183</v>
      </c>
      <c r="Y1812" s="1410">
        <v>41518</v>
      </c>
      <c r="Z1812" s="477">
        <v>100</v>
      </c>
      <c r="AA1812" s="1410">
        <v>41579</v>
      </c>
      <c r="AB1812" s="215">
        <v>0</v>
      </c>
      <c r="AC1812" s="1410">
        <v>41518</v>
      </c>
      <c r="AD1812" s="1443" t="s">
        <v>50</v>
      </c>
      <c r="AE1812" s="1443"/>
      <c r="AF1812" s="1453"/>
      <c r="AG1812" s="1094"/>
      <c r="AH1812" s="6" t="e">
        <f t="shared" si="21"/>
        <v>#VALUE!</v>
      </c>
      <c r="AI1812" s="1478" t="e">
        <f>COUNTIF([4]ПС!A5925:A6076,M1812)</f>
        <v>#VALUE!</v>
      </c>
      <c r="AJ1812" s="3">
        <f t="shared" si="22"/>
        <v>1</v>
      </c>
    </row>
    <row r="1813" spans="1:36" s="3" customFormat="1" ht="141.75" hidden="1" customHeight="1" x14ac:dyDescent="0.2">
      <c r="A1813" s="1101" t="s">
        <v>2028</v>
      </c>
      <c r="B1813" s="52" t="s">
        <v>5</v>
      </c>
      <c r="C1813" s="52" t="s">
        <v>10738</v>
      </c>
      <c r="D1813" s="1110">
        <v>41640</v>
      </c>
      <c r="E1813" s="1121">
        <v>0.65069444444444446</v>
      </c>
      <c r="F1813" s="1110">
        <v>41640</v>
      </c>
      <c r="G1813" s="1121">
        <v>0.65972222222222221</v>
      </c>
      <c r="H1813" s="1174">
        <f t="shared" si="19"/>
        <v>9.0277777777777457E-3</v>
      </c>
      <c r="I1813" s="1094"/>
      <c r="J1813" s="1094"/>
      <c r="K1813" s="1098"/>
      <c r="L1813" s="52" t="s">
        <v>125</v>
      </c>
      <c r="M1813" s="1232" t="s">
        <v>11478</v>
      </c>
      <c r="N1813" s="52">
        <v>110</v>
      </c>
      <c r="O1813" s="52" t="s">
        <v>66</v>
      </c>
      <c r="P1813" s="1245"/>
      <c r="Q1813" s="1268" t="s">
        <v>564</v>
      </c>
      <c r="R1813" s="1327">
        <v>5</v>
      </c>
      <c r="S1813" s="1347"/>
      <c r="T1813" s="1357">
        <f t="shared" si="20"/>
        <v>5</v>
      </c>
      <c r="U1813" s="52"/>
      <c r="V1813" s="1440"/>
      <c r="W1813" s="1440"/>
      <c r="X1813" s="1440"/>
      <c r="Y1813" s="1440"/>
      <c r="Z1813" s="1440"/>
      <c r="AA1813" s="1440"/>
      <c r="AB1813" s="1440"/>
      <c r="AC1813" s="1440"/>
      <c r="AD1813" s="1443" t="s">
        <v>55</v>
      </c>
      <c r="AE1813" s="1443"/>
      <c r="AF1813" s="1453"/>
      <c r="AG1813" s="1094"/>
      <c r="AH1813" s="6" t="e">
        <f t="shared" si="21"/>
        <v>#VALUE!</v>
      </c>
      <c r="AI1813" s="1478" t="e">
        <f>COUNTIF([4]ПС!A5925:A6076,M1813)</f>
        <v>#VALUE!</v>
      </c>
      <c r="AJ1813" s="3">
        <f t="shared" si="22"/>
        <v>1</v>
      </c>
    </row>
    <row r="1814" spans="1:36" s="3" customFormat="1" ht="31.5" hidden="1" customHeight="1" x14ac:dyDescent="0.2">
      <c r="A1814" s="1101" t="s">
        <v>2028</v>
      </c>
      <c r="B1814" s="52" t="s">
        <v>5</v>
      </c>
      <c r="C1814" s="52" t="s">
        <v>105</v>
      </c>
      <c r="D1814" s="1110">
        <v>41640</v>
      </c>
      <c r="E1814" s="1121">
        <v>0.87847222222222221</v>
      </c>
      <c r="F1814" s="1110">
        <v>41640</v>
      </c>
      <c r="G1814" s="1121">
        <v>0.87847222222222221</v>
      </c>
      <c r="H1814" s="1174">
        <f t="shared" si="19"/>
        <v>0</v>
      </c>
      <c r="I1814" s="1094"/>
      <c r="J1814" s="1094"/>
      <c r="K1814" s="1098"/>
      <c r="L1814" s="52" t="s">
        <v>128</v>
      </c>
      <c r="M1814" s="1098" t="s">
        <v>666</v>
      </c>
      <c r="N1814" s="52">
        <v>35</v>
      </c>
      <c r="O1814" s="52" t="s">
        <v>66</v>
      </c>
      <c r="P1814" s="1245" t="s">
        <v>565</v>
      </c>
      <c r="Q1814" s="1671" t="s">
        <v>566</v>
      </c>
      <c r="R1814" s="1327">
        <v>23</v>
      </c>
      <c r="S1814" s="1347"/>
      <c r="T1814" s="1357">
        <f t="shared" si="20"/>
        <v>23</v>
      </c>
      <c r="U1814" s="52" t="s">
        <v>75</v>
      </c>
      <c r="V1814" s="52">
        <v>1977</v>
      </c>
      <c r="W1814" s="52" t="s">
        <v>1268</v>
      </c>
      <c r="X1814" s="52" t="s">
        <v>183</v>
      </c>
      <c r="Y1814" s="52" t="s">
        <v>11915</v>
      </c>
      <c r="Z1814" s="52">
        <v>100</v>
      </c>
      <c r="AA1814" s="52" t="s">
        <v>183</v>
      </c>
      <c r="AB1814" s="52">
        <v>0</v>
      </c>
      <c r="AC1814" s="52" t="s">
        <v>11916</v>
      </c>
      <c r="AD1814" s="1094" t="s">
        <v>50</v>
      </c>
      <c r="AE1814" s="1094"/>
      <c r="AF1814" s="1094"/>
      <c r="AG1814" s="1094"/>
      <c r="AH1814" s="6" t="e">
        <f t="shared" si="21"/>
        <v>#VALUE!</v>
      </c>
      <c r="AI1814" s="1478" t="e">
        <f>COUNTIF([4]ПС!A5925:A6076,M1814)</f>
        <v>#VALUE!</v>
      </c>
      <c r="AJ1814" s="3">
        <f t="shared" si="22"/>
        <v>1</v>
      </c>
    </row>
    <row r="1815" spans="1:36" s="3" customFormat="1" ht="204.75" hidden="1" customHeight="1" x14ac:dyDescent="0.2">
      <c r="A1815" s="1101" t="s">
        <v>2028</v>
      </c>
      <c r="B1815" s="52" t="s">
        <v>5</v>
      </c>
      <c r="C1815" s="52" t="s">
        <v>10738</v>
      </c>
      <c r="D1815" s="1110">
        <v>41640</v>
      </c>
      <c r="E1815" s="1121">
        <v>5.2083333333333336E-2</v>
      </c>
      <c r="F1815" s="1110">
        <v>41640</v>
      </c>
      <c r="G1815" s="1121">
        <v>5.2083333333333336E-2</v>
      </c>
      <c r="H1815" s="1174">
        <f t="shared" si="19"/>
        <v>0</v>
      </c>
      <c r="I1815" s="1094"/>
      <c r="J1815" s="1094"/>
      <c r="K1815" s="1098"/>
      <c r="L1815" s="52" t="s">
        <v>125</v>
      </c>
      <c r="M1815" s="1232" t="s">
        <v>11917</v>
      </c>
      <c r="N1815" s="52">
        <v>110</v>
      </c>
      <c r="O1815" s="52" t="s">
        <v>66</v>
      </c>
      <c r="P1815" s="1254" t="s">
        <v>567</v>
      </c>
      <c r="Q1815" s="1268" t="s">
        <v>568</v>
      </c>
      <c r="R1815" s="1327">
        <v>49</v>
      </c>
      <c r="S1815" s="1347"/>
      <c r="T1815" s="1357">
        <f t="shared" si="20"/>
        <v>49</v>
      </c>
      <c r="U1815" s="52"/>
      <c r="V1815" s="1094"/>
      <c r="W1815" s="1094"/>
      <c r="X1815" s="1094"/>
      <c r="Y1815" s="1094"/>
      <c r="Z1815" s="1094"/>
      <c r="AA1815" s="1094"/>
      <c r="AB1815" s="1094"/>
      <c r="AC1815" s="1094"/>
      <c r="AD1815" s="1443" t="s">
        <v>55</v>
      </c>
      <c r="AE1815" s="1094"/>
      <c r="AF1815" s="1438"/>
      <c r="AG1815" s="1094"/>
      <c r="AH1815" s="6" t="e">
        <f t="shared" si="21"/>
        <v>#VALUE!</v>
      </c>
      <c r="AI1815" s="1478" t="e">
        <f>COUNTIF([4]ПС!A5925:A6076,M1815)</f>
        <v>#VALUE!</v>
      </c>
      <c r="AJ1815" s="3">
        <f t="shared" si="22"/>
        <v>1</v>
      </c>
    </row>
    <row r="1816" spans="1:36" s="3" customFormat="1" ht="110.25" hidden="1" customHeight="1" x14ac:dyDescent="0.2">
      <c r="A1816" s="1101" t="s">
        <v>2028</v>
      </c>
      <c r="B1816" s="52" t="s">
        <v>5</v>
      </c>
      <c r="C1816" s="52" t="s">
        <v>105</v>
      </c>
      <c r="D1816" s="1110">
        <v>41641</v>
      </c>
      <c r="E1816" s="1121">
        <v>0.10277777777777779</v>
      </c>
      <c r="F1816" s="1110">
        <v>41641</v>
      </c>
      <c r="G1816" s="1121">
        <v>0.16180555555555556</v>
      </c>
      <c r="H1816" s="1174">
        <f t="shared" si="19"/>
        <v>5.9027777777777776E-2</v>
      </c>
      <c r="I1816" s="1094"/>
      <c r="J1816" s="1094"/>
      <c r="K1816" s="1098"/>
      <c r="L1816" s="52" t="s">
        <v>130</v>
      </c>
      <c r="M1816" s="1098" t="s">
        <v>650</v>
      </c>
      <c r="N1816" s="52" t="s">
        <v>103</v>
      </c>
      <c r="O1816" s="52" t="s">
        <v>66</v>
      </c>
      <c r="P1816" s="1245"/>
      <c r="Q1816" s="1268" t="s">
        <v>569</v>
      </c>
      <c r="R1816" s="1327">
        <v>3</v>
      </c>
      <c r="S1816" s="1347"/>
      <c r="T1816" s="1357">
        <f t="shared" si="20"/>
        <v>3</v>
      </c>
      <c r="U1816" s="52"/>
      <c r="V1816" s="477">
        <v>1982</v>
      </c>
      <c r="W1816" s="477" t="s">
        <v>2281</v>
      </c>
      <c r="X1816" s="477" t="s">
        <v>183</v>
      </c>
      <c r="Y1816" s="477" t="s">
        <v>11918</v>
      </c>
      <c r="Z1816" s="477">
        <v>100</v>
      </c>
      <c r="AA1816" s="477" t="s">
        <v>183</v>
      </c>
      <c r="AB1816" s="215">
        <v>0</v>
      </c>
      <c r="AC1816" s="494">
        <v>41744</v>
      </c>
      <c r="AD1816" s="1443" t="s">
        <v>60</v>
      </c>
      <c r="AE1816" s="1443"/>
      <c r="AF1816" s="1453"/>
      <c r="AG1816" s="1094"/>
      <c r="AH1816" s="6" t="e">
        <f t="shared" si="21"/>
        <v>#VALUE!</v>
      </c>
      <c r="AI1816" s="1478" t="e">
        <f>COUNTIF([4]ПС!A5925:A6076,M1816)</f>
        <v>#VALUE!</v>
      </c>
      <c r="AJ1816" s="3">
        <f t="shared" si="22"/>
        <v>1</v>
      </c>
    </row>
    <row r="1817" spans="1:36" s="3" customFormat="1" ht="141.75" hidden="1" customHeight="1" x14ac:dyDescent="0.2">
      <c r="A1817" s="1101" t="s">
        <v>2028</v>
      </c>
      <c r="B1817" s="52" t="s">
        <v>5</v>
      </c>
      <c r="C1817" s="52" t="s">
        <v>10738</v>
      </c>
      <c r="D1817" s="1110">
        <v>41641</v>
      </c>
      <c r="E1817" s="1136">
        <v>0.10555555555555556</v>
      </c>
      <c r="F1817" s="1162">
        <v>41641</v>
      </c>
      <c r="G1817" s="1136">
        <v>0.10625</v>
      </c>
      <c r="H1817" s="1174">
        <f t="shared" si="19"/>
        <v>6.9444444444444198E-4</v>
      </c>
      <c r="I1817" s="1094"/>
      <c r="J1817" s="1094"/>
      <c r="K1817" s="1098"/>
      <c r="L1817" s="52" t="s">
        <v>125</v>
      </c>
      <c r="M1817" s="1232" t="s">
        <v>673</v>
      </c>
      <c r="N1817" s="52">
        <v>110</v>
      </c>
      <c r="O1817" s="52" t="s">
        <v>66</v>
      </c>
      <c r="P1817" s="1245"/>
      <c r="Q1817" s="1268" t="s">
        <v>570</v>
      </c>
      <c r="R1817" s="1327">
        <v>38</v>
      </c>
      <c r="S1817" s="1347"/>
      <c r="T1817" s="1357">
        <f t="shared" si="20"/>
        <v>38</v>
      </c>
      <c r="U1817" s="52"/>
      <c r="V1817" s="1440"/>
      <c r="W1817" s="1440"/>
      <c r="X1817" s="1440"/>
      <c r="Y1817" s="1440"/>
      <c r="Z1817" s="1440"/>
      <c r="AA1817" s="1440"/>
      <c r="AB1817" s="1440"/>
      <c r="AC1817" s="1440"/>
      <c r="AD1817" s="1443" t="s">
        <v>55</v>
      </c>
      <c r="AE1817" s="1443"/>
      <c r="AF1817" s="1453"/>
      <c r="AG1817" s="1094"/>
      <c r="AH1817" s="6" t="e">
        <f t="shared" si="21"/>
        <v>#VALUE!</v>
      </c>
      <c r="AI1817" s="1478" t="e">
        <f>COUNTIF([4]ПС!A5925:A6076,M1817)</f>
        <v>#VALUE!</v>
      </c>
      <c r="AJ1817" s="3">
        <f t="shared" si="22"/>
        <v>1</v>
      </c>
    </row>
    <row r="1818" spans="1:36" s="3" customFormat="1" ht="110.25" hidden="1" customHeight="1" x14ac:dyDescent="0.2">
      <c r="A1818" s="1101" t="s">
        <v>2028</v>
      </c>
      <c r="B1818" s="52" t="s">
        <v>5</v>
      </c>
      <c r="C1818" s="52" t="s">
        <v>10738</v>
      </c>
      <c r="D1818" s="1110">
        <v>41641</v>
      </c>
      <c r="E1818" s="1136">
        <v>8.3333333333333329E-2</v>
      </c>
      <c r="F1818" s="1162">
        <v>41641</v>
      </c>
      <c r="G1818" s="1136">
        <v>8.4027777777777771E-2</v>
      </c>
      <c r="H1818" s="1174">
        <f t="shared" si="19"/>
        <v>6.9444444444444198E-4</v>
      </c>
      <c r="I1818" s="1094"/>
      <c r="J1818" s="1094"/>
      <c r="K1818" s="1098"/>
      <c r="L1818" s="52" t="s">
        <v>125</v>
      </c>
      <c r="M1818" s="1232" t="s">
        <v>673</v>
      </c>
      <c r="N1818" s="52">
        <v>110</v>
      </c>
      <c r="O1818" s="52" t="s">
        <v>66</v>
      </c>
      <c r="P1818" s="1245"/>
      <c r="Q1818" s="1268" t="s">
        <v>570</v>
      </c>
      <c r="R1818" s="1327">
        <v>58</v>
      </c>
      <c r="S1818" s="1347"/>
      <c r="T1818" s="1357">
        <f t="shared" si="20"/>
        <v>58</v>
      </c>
      <c r="U1818" s="52"/>
      <c r="V1818" s="1440"/>
      <c r="W1818" s="1440"/>
      <c r="X1818" s="1440"/>
      <c r="Y1818" s="1440"/>
      <c r="Z1818" s="1440"/>
      <c r="AA1818" s="1440"/>
      <c r="AB1818" s="1440"/>
      <c r="AC1818" s="1440"/>
      <c r="AD1818" s="1443" t="s">
        <v>55</v>
      </c>
      <c r="AE1818" s="1440"/>
      <c r="AF1818" s="1451"/>
      <c r="AG1818" s="1094"/>
      <c r="AH1818" s="6" t="e">
        <f t="shared" si="21"/>
        <v>#VALUE!</v>
      </c>
      <c r="AI1818" s="1478" t="e">
        <f>COUNTIF([4]ПС!A5925:A6076,M1818)</f>
        <v>#VALUE!</v>
      </c>
      <c r="AJ1818" s="3">
        <f t="shared" si="22"/>
        <v>1</v>
      </c>
    </row>
    <row r="1819" spans="1:36" s="3" customFormat="1" ht="126" hidden="1" customHeight="1" x14ac:dyDescent="0.2">
      <c r="A1819" s="1101" t="s">
        <v>2028</v>
      </c>
      <c r="B1819" s="52" t="s">
        <v>5</v>
      </c>
      <c r="C1819" s="52" t="s">
        <v>10738</v>
      </c>
      <c r="D1819" s="1110">
        <v>41641</v>
      </c>
      <c r="E1819" s="1136">
        <v>0.13194444444444445</v>
      </c>
      <c r="F1819" s="1162">
        <v>41641</v>
      </c>
      <c r="G1819" s="1136">
        <v>0.13263888888888889</v>
      </c>
      <c r="H1819" s="1174">
        <f t="shared" si="19"/>
        <v>6.9444444444444198E-4</v>
      </c>
      <c r="I1819" s="1094"/>
      <c r="J1819" s="1094"/>
      <c r="K1819" s="1098"/>
      <c r="L1819" s="52" t="s">
        <v>125</v>
      </c>
      <c r="M1819" s="1232" t="s">
        <v>673</v>
      </c>
      <c r="N1819" s="52">
        <v>110</v>
      </c>
      <c r="O1819" s="52" t="s">
        <v>66</v>
      </c>
      <c r="P1819" s="1245"/>
      <c r="Q1819" s="1268" t="s">
        <v>570</v>
      </c>
      <c r="R1819" s="1327">
        <v>31</v>
      </c>
      <c r="S1819" s="1347"/>
      <c r="T1819" s="1357">
        <f t="shared" si="20"/>
        <v>31</v>
      </c>
      <c r="U1819" s="52"/>
      <c r="V1819" s="1440"/>
      <c r="W1819" s="1440"/>
      <c r="X1819" s="1440"/>
      <c r="Y1819" s="1440"/>
      <c r="Z1819" s="1440"/>
      <c r="AA1819" s="1440"/>
      <c r="AB1819" s="1443"/>
      <c r="AC1819" s="1440"/>
      <c r="AD1819" s="1443" t="s">
        <v>55</v>
      </c>
      <c r="AE1819" s="1443"/>
      <c r="AF1819" s="1453"/>
      <c r="AG1819" s="1094"/>
      <c r="AH1819" s="6" t="e">
        <f t="shared" si="21"/>
        <v>#VALUE!</v>
      </c>
      <c r="AI1819" s="1478" t="e">
        <f>COUNTIF([4]ПС!A5925:A6076,M1819)</f>
        <v>#VALUE!</v>
      </c>
      <c r="AJ1819" s="3">
        <f t="shared" si="22"/>
        <v>1</v>
      </c>
    </row>
    <row r="1820" spans="1:36" s="3" customFormat="1" ht="141.75" hidden="1" customHeight="1" x14ac:dyDescent="0.2">
      <c r="A1820" s="1101" t="s">
        <v>2028</v>
      </c>
      <c r="B1820" s="52" t="s">
        <v>5</v>
      </c>
      <c r="C1820" s="52" t="s">
        <v>105</v>
      </c>
      <c r="D1820" s="1110">
        <v>41641</v>
      </c>
      <c r="E1820" s="1121">
        <v>0.19791666666666666</v>
      </c>
      <c r="F1820" s="1110">
        <v>41641</v>
      </c>
      <c r="G1820" s="1121">
        <v>0.34027777777777773</v>
      </c>
      <c r="H1820" s="1174">
        <f t="shared" si="19"/>
        <v>0.14236111111111108</v>
      </c>
      <c r="I1820" s="1094"/>
      <c r="J1820" s="1094"/>
      <c r="K1820" s="1098"/>
      <c r="L1820" s="52" t="s">
        <v>130</v>
      </c>
      <c r="M1820" s="1098" t="s">
        <v>11116</v>
      </c>
      <c r="N1820" s="52" t="s">
        <v>103</v>
      </c>
      <c r="O1820" s="52" t="s">
        <v>66</v>
      </c>
      <c r="P1820" s="1245"/>
      <c r="Q1820" s="1268" t="s">
        <v>571</v>
      </c>
      <c r="R1820" s="1327">
        <v>38</v>
      </c>
      <c r="S1820" s="1347"/>
      <c r="T1820" s="1357">
        <f t="shared" si="20"/>
        <v>38</v>
      </c>
      <c r="U1820" s="52" t="s">
        <v>75</v>
      </c>
      <c r="V1820" s="477">
        <v>1969</v>
      </c>
      <c r="W1820" s="477" t="s">
        <v>2286</v>
      </c>
      <c r="X1820" s="477" t="s">
        <v>183</v>
      </c>
      <c r="Y1820" s="477" t="s">
        <v>11919</v>
      </c>
      <c r="Z1820" s="477">
        <v>100</v>
      </c>
      <c r="AA1820" s="494">
        <v>41799</v>
      </c>
      <c r="AB1820" s="477">
        <v>0</v>
      </c>
      <c r="AC1820" s="477" t="s">
        <v>183</v>
      </c>
      <c r="AD1820" s="1443" t="s">
        <v>57</v>
      </c>
      <c r="AE1820" s="1443"/>
      <c r="AF1820" s="1453"/>
      <c r="AG1820" s="1094"/>
      <c r="AH1820" s="6" t="e">
        <f t="shared" si="21"/>
        <v>#VALUE!</v>
      </c>
      <c r="AI1820" s="1478" t="e">
        <f>COUNTIF([4]ПС!A5925:A6076,M1820)</f>
        <v>#VALUE!</v>
      </c>
      <c r="AJ1820" s="3">
        <f t="shared" si="22"/>
        <v>1</v>
      </c>
    </row>
    <row r="1821" spans="1:36" s="3" customFormat="1" ht="72.75" hidden="1" customHeight="1" x14ac:dyDescent="0.2">
      <c r="A1821" s="1101" t="s">
        <v>2028</v>
      </c>
      <c r="B1821" s="52" t="s">
        <v>5</v>
      </c>
      <c r="C1821" s="52" t="s">
        <v>105</v>
      </c>
      <c r="D1821" s="1110">
        <v>41641</v>
      </c>
      <c r="E1821" s="1121">
        <v>0.37083333333333335</v>
      </c>
      <c r="F1821" s="1110">
        <v>41641</v>
      </c>
      <c r="G1821" s="1121">
        <v>0.37083333333333335</v>
      </c>
      <c r="H1821" s="1174">
        <f t="shared" si="19"/>
        <v>0</v>
      </c>
      <c r="I1821" s="1094"/>
      <c r="J1821" s="1094"/>
      <c r="K1821" s="1098"/>
      <c r="L1821" s="52" t="s">
        <v>130</v>
      </c>
      <c r="M1821" s="1098" t="s">
        <v>11116</v>
      </c>
      <c r="N1821" s="52">
        <v>35</v>
      </c>
      <c r="O1821" s="52" t="s">
        <v>63</v>
      </c>
      <c r="P1821" s="1245"/>
      <c r="Q1821" s="1286" t="s">
        <v>572</v>
      </c>
      <c r="R1821" s="1327">
        <v>9</v>
      </c>
      <c r="S1821" s="1347"/>
      <c r="T1821" s="1357">
        <f t="shared" si="20"/>
        <v>9</v>
      </c>
      <c r="U1821" s="52" t="s">
        <v>73</v>
      </c>
      <c r="V1821" s="1440">
        <v>2011</v>
      </c>
      <c r="W1821" s="1440" t="s">
        <v>183</v>
      </c>
      <c r="X1821" s="1440" t="s">
        <v>11920</v>
      </c>
      <c r="Y1821" s="1440" t="s">
        <v>11921</v>
      </c>
      <c r="Z1821" s="1440">
        <v>100</v>
      </c>
      <c r="AA1821" s="1440" t="s">
        <v>183</v>
      </c>
      <c r="AB1821" s="1440">
        <v>0</v>
      </c>
      <c r="AC1821" s="1440" t="s">
        <v>11922</v>
      </c>
      <c r="AD1821" s="1443" t="s">
        <v>39</v>
      </c>
      <c r="AE1821" s="1443"/>
      <c r="AF1821" s="1453"/>
      <c r="AG1821" s="1094"/>
      <c r="AH1821" s="6" t="e">
        <f t="shared" si="21"/>
        <v>#VALUE!</v>
      </c>
      <c r="AI1821" s="1478" t="e">
        <f>COUNTIF([4]ПС!A5925:A6076,M1821)</f>
        <v>#VALUE!</v>
      </c>
      <c r="AJ1821" s="3">
        <f t="shared" si="22"/>
        <v>1</v>
      </c>
    </row>
    <row r="1822" spans="1:36" s="3" customFormat="1" ht="57" hidden="1" customHeight="1" x14ac:dyDescent="0.2">
      <c r="A1822" s="1101" t="s">
        <v>2028</v>
      </c>
      <c r="B1822" s="52" t="s">
        <v>5</v>
      </c>
      <c r="C1822" s="52" t="s">
        <v>105</v>
      </c>
      <c r="D1822" s="1110">
        <v>41641</v>
      </c>
      <c r="E1822" s="1121">
        <v>0.48749999999999999</v>
      </c>
      <c r="F1822" s="1110">
        <v>41641</v>
      </c>
      <c r="G1822" s="1121">
        <v>0.51597222222222217</v>
      </c>
      <c r="H1822" s="1174">
        <f t="shared" si="19"/>
        <v>2.8472222222222177E-2</v>
      </c>
      <c r="I1822" s="1094"/>
      <c r="J1822" s="1094"/>
      <c r="K1822" s="1098" t="s">
        <v>133</v>
      </c>
      <c r="L1822" s="52" t="s">
        <v>128</v>
      </c>
      <c r="M1822" s="1098" t="s">
        <v>650</v>
      </c>
      <c r="N1822" s="52" t="s">
        <v>103</v>
      </c>
      <c r="O1822" s="52" t="s">
        <v>66</v>
      </c>
      <c r="P1822" s="1245" t="s">
        <v>573</v>
      </c>
      <c r="Q1822" s="1286" t="s">
        <v>574</v>
      </c>
      <c r="R1822" s="1327">
        <v>1</v>
      </c>
      <c r="S1822" s="1347"/>
      <c r="T1822" s="1357">
        <f t="shared" si="20"/>
        <v>1</v>
      </c>
      <c r="U1822" s="477" t="s">
        <v>75</v>
      </c>
      <c r="V1822" s="477">
        <v>1982</v>
      </c>
      <c r="W1822" s="477" t="s">
        <v>2286</v>
      </c>
      <c r="X1822" s="477" t="s">
        <v>183</v>
      </c>
      <c r="Y1822" s="477" t="s">
        <v>11918</v>
      </c>
      <c r="Z1822" s="477">
        <v>100</v>
      </c>
      <c r="AA1822" s="477" t="s">
        <v>183</v>
      </c>
      <c r="AB1822" s="477">
        <v>0</v>
      </c>
      <c r="AC1822" s="494">
        <v>41744</v>
      </c>
      <c r="AD1822" s="1094" t="s">
        <v>50</v>
      </c>
      <c r="AE1822" s="1443"/>
      <c r="AF1822" s="1453"/>
      <c r="AG1822" s="1094"/>
      <c r="AH1822" s="6" t="e">
        <f t="shared" si="21"/>
        <v>#VALUE!</v>
      </c>
      <c r="AI1822" s="1478" t="e">
        <f>COUNTIF([4]ПС!A5925:A6076,M1822)</f>
        <v>#VALUE!</v>
      </c>
      <c r="AJ1822" s="3">
        <f t="shared" si="22"/>
        <v>1</v>
      </c>
    </row>
    <row r="1823" spans="1:36" s="3" customFormat="1" ht="50.25" hidden="1" customHeight="1" x14ac:dyDescent="0.2">
      <c r="A1823" s="1101" t="s">
        <v>2028</v>
      </c>
      <c r="B1823" s="52" t="s">
        <v>5</v>
      </c>
      <c r="C1823" s="52" t="s">
        <v>10738</v>
      </c>
      <c r="D1823" s="1110">
        <v>41641</v>
      </c>
      <c r="E1823" s="1121">
        <v>0.56597222222222221</v>
      </c>
      <c r="F1823" s="1110">
        <v>41641</v>
      </c>
      <c r="G1823" s="1121">
        <v>0.56597222222222221</v>
      </c>
      <c r="H1823" s="1174">
        <f t="shared" si="19"/>
        <v>0</v>
      </c>
      <c r="I1823" s="1094"/>
      <c r="J1823" s="1094"/>
      <c r="K1823" s="1098"/>
      <c r="L1823" s="52" t="s">
        <v>125</v>
      </c>
      <c r="M1823" s="1232" t="s">
        <v>11493</v>
      </c>
      <c r="N1823" s="52">
        <v>35</v>
      </c>
      <c r="O1823" s="52" t="s">
        <v>66</v>
      </c>
      <c r="P1823" s="1245"/>
      <c r="Q1823" s="1286" t="s">
        <v>575</v>
      </c>
      <c r="R1823" s="1327">
        <v>29</v>
      </c>
      <c r="S1823" s="1347"/>
      <c r="T1823" s="1357">
        <f t="shared" si="20"/>
        <v>29</v>
      </c>
      <c r="U1823" s="52"/>
      <c r="V1823" s="1440"/>
      <c r="W1823" s="1440"/>
      <c r="X1823" s="1440"/>
      <c r="Y1823" s="1440"/>
      <c r="Z1823" s="1440"/>
      <c r="AA1823" s="1440"/>
      <c r="AB1823" s="1440"/>
      <c r="AC1823" s="1440"/>
      <c r="AD1823" s="1443" t="s">
        <v>55</v>
      </c>
      <c r="AE1823" s="1440"/>
      <c r="AF1823" s="1453"/>
      <c r="AG1823" s="1094"/>
      <c r="AH1823" s="6" t="e">
        <f t="shared" si="21"/>
        <v>#VALUE!</v>
      </c>
      <c r="AI1823" s="1478" t="e">
        <f>COUNTIF([4]ПС!A5925:A6076,M1823)</f>
        <v>#VALUE!</v>
      </c>
      <c r="AJ1823" s="3">
        <f t="shared" si="22"/>
        <v>1</v>
      </c>
    </row>
    <row r="1824" spans="1:36" s="3" customFormat="1" ht="88.5" hidden="1" customHeight="1" x14ac:dyDescent="0.2">
      <c r="A1824" s="1101" t="s">
        <v>2028</v>
      </c>
      <c r="B1824" s="52" t="s">
        <v>5</v>
      </c>
      <c r="C1824" s="52" t="s">
        <v>105</v>
      </c>
      <c r="D1824" s="1110">
        <v>41641</v>
      </c>
      <c r="E1824" s="1121">
        <v>0.64236111111111105</v>
      </c>
      <c r="F1824" s="1110">
        <v>41641</v>
      </c>
      <c r="G1824" s="1121">
        <v>0.64236111111111105</v>
      </c>
      <c r="H1824" s="1174">
        <f t="shared" si="19"/>
        <v>0</v>
      </c>
      <c r="I1824" s="1094"/>
      <c r="J1824" s="1094"/>
      <c r="K1824" s="1098" t="s">
        <v>132</v>
      </c>
      <c r="L1824" s="52" t="s">
        <v>130</v>
      </c>
      <c r="M1824" s="1098" t="s">
        <v>11116</v>
      </c>
      <c r="N1824" s="52" t="s">
        <v>103</v>
      </c>
      <c r="O1824" s="52" t="s">
        <v>66</v>
      </c>
      <c r="P1824" s="1245" t="s">
        <v>576</v>
      </c>
      <c r="Q1824" s="1268" t="s">
        <v>577</v>
      </c>
      <c r="R1824" s="1327">
        <v>9</v>
      </c>
      <c r="S1824" s="1347"/>
      <c r="T1824" s="1357">
        <f t="shared" si="20"/>
        <v>9</v>
      </c>
      <c r="U1824" s="52"/>
      <c r="V1824" s="52">
        <v>1975</v>
      </c>
      <c r="W1824" s="52" t="s">
        <v>2286</v>
      </c>
      <c r="X1824" s="52" t="s">
        <v>183</v>
      </c>
      <c r="Y1824" s="52" t="s">
        <v>183</v>
      </c>
      <c r="Z1824" s="52" t="s">
        <v>183</v>
      </c>
      <c r="AA1824" s="52" t="s">
        <v>183</v>
      </c>
      <c r="AB1824" s="52" t="s">
        <v>183</v>
      </c>
      <c r="AC1824" s="52" t="s">
        <v>183</v>
      </c>
      <c r="AD1824" s="1094" t="s">
        <v>39</v>
      </c>
      <c r="AE1824" s="1094"/>
      <c r="AF1824" s="1094"/>
      <c r="AG1824" s="1094"/>
      <c r="AH1824" s="6" t="e">
        <f t="shared" si="21"/>
        <v>#VALUE!</v>
      </c>
      <c r="AI1824" s="1478" t="e">
        <f>COUNTIF([4]ПС!A5925:A6076,M1824)</f>
        <v>#VALUE!</v>
      </c>
      <c r="AJ1824" s="3">
        <f t="shared" si="22"/>
        <v>1</v>
      </c>
    </row>
    <row r="1825" spans="1:36" s="3" customFormat="1" ht="63" hidden="1" customHeight="1" x14ac:dyDescent="0.2">
      <c r="A1825" s="1101" t="s">
        <v>2028</v>
      </c>
      <c r="B1825" s="52" t="s">
        <v>5</v>
      </c>
      <c r="C1825" s="206" t="s">
        <v>105</v>
      </c>
      <c r="D1825" s="1110">
        <v>41642</v>
      </c>
      <c r="E1825" s="1121">
        <v>0.59930555555555554</v>
      </c>
      <c r="F1825" s="1110">
        <v>41642</v>
      </c>
      <c r="G1825" s="1121">
        <v>0.6020833333333333</v>
      </c>
      <c r="H1825" s="1174">
        <f t="shared" si="19"/>
        <v>2.7777777777777679E-3</v>
      </c>
      <c r="I1825" s="1212"/>
      <c r="J1825" s="1212"/>
      <c r="K1825" s="1224" t="s">
        <v>133</v>
      </c>
      <c r="L1825" s="1603" t="s">
        <v>128</v>
      </c>
      <c r="M1825" s="1224" t="s">
        <v>11923</v>
      </c>
      <c r="N1825" s="206">
        <v>35</v>
      </c>
      <c r="O1825" s="206" t="s">
        <v>66</v>
      </c>
      <c r="P1825" s="1074" t="s">
        <v>578</v>
      </c>
      <c r="Q1825" s="1268" t="s">
        <v>579</v>
      </c>
      <c r="R1825" s="1346">
        <v>1</v>
      </c>
      <c r="S1825" s="1356"/>
      <c r="T1825" s="1371">
        <f t="shared" si="20"/>
        <v>1</v>
      </c>
      <c r="U1825" s="52" t="s">
        <v>75</v>
      </c>
      <c r="V1825" s="52">
        <v>2006</v>
      </c>
      <c r="W1825" s="52" t="s">
        <v>1536</v>
      </c>
      <c r="X1825" s="52" t="s">
        <v>183</v>
      </c>
      <c r="Y1825" s="52" t="s">
        <v>11924</v>
      </c>
      <c r="Z1825" s="52">
        <v>100</v>
      </c>
      <c r="AA1825" s="52"/>
      <c r="AB1825" s="52"/>
      <c r="AC1825" s="52"/>
      <c r="AD1825" s="1094" t="s">
        <v>61</v>
      </c>
      <c r="AE1825" s="1094"/>
      <c r="AF1825" s="1094"/>
      <c r="AG1825" s="1094"/>
      <c r="AH1825" s="6" t="e">
        <f t="shared" si="21"/>
        <v>#VALUE!</v>
      </c>
      <c r="AI1825" s="1478" t="e">
        <f>COUNTIF([4]ПС!A5925:A6076,M1825)</f>
        <v>#VALUE!</v>
      </c>
      <c r="AJ1825" s="3">
        <f t="shared" si="22"/>
        <v>1</v>
      </c>
    </row>
    <row r="1826" spans="1:36" s="3" customFormat="1" ht="45" hidden="1" customHeight="1" x14ac:dyDescent="0.2">
      <c r="A1826" s="1101" t="s">
        <v>2028</v>
      </c>
      <c r="B1826" s="52" t="s">
        <v>5</v>
      </c>
      <c r="C1826" s="52" t="s">
        <v>105</v>
      </c>
      <c r="D1826" s="1110">
        <v>41642</v>
      </c>
      <c r="E1826" s="1121">
        <v>0.82291666666666663</v>
      </c>
      <c r="F1826" s="1110">
        <v>41642</v>
      </c>
      <c r="G1826" s="1121">
        <v>0.92361111111111116</v>
      </c>
      <c r="H1826" s="1174">
        <f t="shared" si="19"/>
        <v>0.10069444444444453</v>
      </c>
      <c r="I1826" s="1094"/>
      <c r="J1826" s="1094"/>
      <c r="K1826" s="1098" t="s">
        <v>133</v>
      </c>
      <c r="L1826" s="52" t="s">
        <v>130</v>
      </c>
      <c r="M1826" s="1098" t="s">
        <v>11925</v>
      </c>
      <c r="N1826" s="52" t="s">
        <v>103</v>
      </c>
      <c r="O1826" s="52" t="s">
        <v>66</v>
      </c>
      <c r="P1826" s="1245" t="s">
        <v>580</v>
      </c>
      <c r="Q1826" s="1268" t="s">
        <v>581</v>
      </c>
      <c r="R1826" s="1327">
        <v>8</v>
      </c>
      <c r="S1826" s="1347">
        <v>4</v>
      </c>
      <c r="T1826" s="1357">
        <f t="shared" si="20"/>
        <v>12</v>
      </c>
      <c r="U1826" s="52" t="s">
        <v>75</v>
      </c>
      <c r="V1826" s="52">
        <v>1975</v>
      </c>
      <c r="W1826" s="52" t="s">
        <v>11926</v>
      </c>
      <c r="X1826" s="52" t="s">
        <v>183</v>
      </c>
      <c r="Y1826" s="52"/>
      <c r="Z1826" s="52"/>
      <c r="AA1826" s="52"/>
      <c r="AB1826" s="52"/>
      <c r="AC1826" s="52"/>
      <c r="AD1826" s="1094" t="s">
        <v>61</v>
      </c>
      <c r="AE1826" s="1094"/>
      <c r="AF1826" s="1094"/>
      <c r="AG1826" s="1094"/>
      <c r="AH1826" s="6" t="e">
        <f t="shared" si="21"/>
        <v>#VALUE!</v>
      </c>
      <c r="AI1826" s="1478" t="e">
        <f>COUNTIF([4]ПС!A5925:A6076,M1826)</f>
        <v>#VALUE!</v>
      </c>
      <c r="AJ1826" s="3">
        <f t="shared" si="22"/>
        <v>1</v>
      </c>
    </row>
    <row r="1827" spans="1:36" s="3" customFormat="1" ht="88.5" hidden="1" customHeight="1" x14ac:dyDescent="0.2">
      <c r="A1827" s="1101" t="s">
        <v>2028</v>
      </c>
      <c r="B1827" s="52" t="s">
        <v>5</v>
      </c>
      <c r="C1827" s="52" t="s">
        <v>10738</v>
      </c>
      <c r="D1827" s="1110">
        <v>41643</v>
      </c>
      <c r="E1827" s="1121">
        <v>0.48958333333333331</v>
      </c>
      <c r="F1827" s="1110">
        <v>41643</v>
      </c>
      <c r="G1827" s="1121">
        <v>0.49652777777777773</v>
      </c>
      <c r="H1827" s="1174">
        <f t="shared" si="19"/>
        <v>6.9444444444444198E-3</v>
      </c>
      <c r="I1827" s="1094"/>
      <c r="J1827" s="1094"/>
      <c r="K1827" s="1098"/>
      <c r="L1827" s="52" t="s">
        <v>125</v>
      </c>
      <c r="M1827" s="1232" t="s">
        <v>1293</v>
      </c>
      <c r="N1827" s="52">
        <v>35</v>
      </c>
      <c r="O1827" s="52" t="s">
        <v>66</v>
      </c>
      <c r="P1827" s="1245"/>
      <c r="Q1827" s="1268" t="s">
        <v>582</v>
      </c>
      <c r="R1827" s="1327">
        <v>2</v>
      </c>
      <c r="S1827" s="960"/>
      <c r="T1827" s="1357">
        <f t="shared" si="20"/>
        <v>2</v>
      </c>
      <c r="U1827" s="52"/>
      <c r="V1827" s="1094"/>
      <c r="W1827" s="1094"/>
      <c r="X1827" s="1094"/>
      <c r="Y1827" s="1094"/>
      <c r="Z1827" s="1094"/>
      <c r="AA1827" s="1094"/>
      <c r="AB1827" s="1094"/>
      <c r="AC1827" s="1094"/>
      <c r="AD1827" s="1094" t="s">
        <v>55</v>
      </c>
      <c r="AE1827" s="1094"/>
      <c r="AF1827" s="1094"/>
      <c r="AG1827" s="1094"/>
      <c r="AH1827" s="6" t="e">
        <f t="shared" si="21"/>
        <v>#VALUE!</v>
      </c>
      <c r="AI1827" s="1478" t="e">
        <f>COUNTIF([4]ПС!A5925:A6076,M1827)</f>
        <v>#VALUE!</v>
      </c>
      <c r="AJ1827" s="3">
        <f t="shared" si="22"/>
        <v>1</v>
      </c>
    </row>
    <row r="1828" spans="1:36" s="3" customFormat="1" ht="51.75" hidden="1" customHeight="1" x14ac:dyDescent="0.2">
      <c r="A1828" s="1101" t="s">
        <v>2028</v>
      </c>
      <c r="B1828" s="52" t="s">
        <v>5</v>
      </c>
      <c r="C1828" s="52" t="s">
        <v>105</v>
      </c>
      <c r="D1828" s="1110">
        <v>41643</v>
      </c>
      <c r="E1828" s="1121">
        <v>0.56458333333333333</v>
      </c>
      <c r="F1828" s="1110">
        <v>41643</v>
      </c>
      <c r="G1828" s="1121">
        <v>0.62986111111111109</v>
      </c>
      <c r="H1828" s="1174">
        <f t="shared" si="19"/>
        <v>6.5277777777777768E-2</v>
      </c>
      <c r="I1828" s="1094"/>
      <c r="J1828" s="1094"/>
      <c r="K1828" s="1098"/>
      <c r="L1828" s="52" t="s">
        <v>130</v>
      </c>
      <c r="M1828" s="1098" t="s">
        <v>722</v>
      </c>
      <c r="N1828" s="52" t="s">
        <v>103</v>
      </c>
      <c r="O1828" s="52" t="s">
        <v>68</v>
      </c>
      <c r="P1828" s="1245"/>
      <c r="Q1828" s="1268" t="s">
        <v>583</v>
      </c>
      <c r="R1828" s="1327">
        <v>65</v>
      </c>
      <c r="S1828" s="960"/>
      <c r="T1828" s="1357">
        <f t="shared" ref="T1828:T1859" si="23">R1828+S1828</f>
        <v>65</v>
      </c>
      <c r="U1828" s="52" t="s">
        <v>89</v>
      </c>
      <c r="V1828" s="1094">
        <v>2011</v>
      </c>
      <c r="W1828" s="1094" t="s">
        <v>593</v>
      </c>
      <c r="X1828" s="1094" t="s">
        <v>183</v>
      </c>
      <c r="Y1828" s="1094" t="s">
        <v>11927</v>
      </c>
      <c r="Z1828" s="1094">
        <v>100</v>
      </c>
      <c r="AA1828" s="1094" t="s">
        <v>11928</v>
      </c>
      <c r="AB1828" s="1094">
        <v>0</v>
      </c>
      <c r="AC1828" s="1094" t="s">
        <v>11929</v>
      </c>
      <c r="AD1828" s="1094" t="s">
        <v>40</v>
      </c>
      <c r="AE1828" s="1094"/>
      <c r="AF1828" s="1094"/>
      <c r="AG1828" s="1094"/>
      <c r="AH1828" s="6" t="e">
        <f t="shared" si="21"/>
        <v>#VALUE!</v>
      </c>
      <c r="AI1828" s="1478" t="e">
        <f>COUNTIF([4]ПС!A5925:A6076,M1828)</f>
        <v>#VALUE!</v>
      </c>
      <c r="AJ1828" s="3">
        <f t="shared" si="22"/>
        <v>1</v>
      </c>
    </row>
    <row r="1829" spans="1:36" s="3" customFormat="1" ht="92.25" hidden="1" customHeight="1" x14ac:dyDescent="0.2">
      <c r="A1829" s="1101" t="s">
        <v>2028</v>
      </c>
      <c r="B1829" s="52" t="s">
        <v>5</v>
      </c>
      <c r="C1829" s="52" t="s">
        <v>10738</v>
      </c>
      <c r="D1829" s="1110">
        <v>41643</v>
      </c>
      <c r="E1829" s="1121">
        <v>0.56388888888888888</v>
      </c>
      <c r="F1829" s="1110">
        <v>41643</v>
      </c>
      <c r="G1829" s="1121">
        <v>0.5708333333333333</v>
      </c>
      <c r="H1829" s="1174">
        <f t="shared" si="19"/>
        <v>6.9444444444444198E-3</v>
      </c>
      <c r="I1829" s="1094"/>
      <c r="J1829" s="1094"/>
      <c r="K1829" s="1098"/>
      <c r="L1829" s="52" t="s">
        <v>125</v>
      </c>
      <c r="M1829" s="1232" t="s">
        <v>1293</v>
      </c>
      <c r="N1829" s="52">
        <v>35</v>
      </c>
      <c r="O1829" s="52" t="s">
        <v>66</v>
      </c>
      <c r="P1829" s="1245"/>
      <c r="Q1829" s="1268" t="s">
        <v>584</v>
      </c>
      <c r="R1829" s="1327">
        <v>3</v>
      </c>
      <c r="S1829" s="960"/>
      <c r="T1829" s="1357">
        <f t="shared" si="23"/>
        <v>3</v>
      </c>
      <c r="U1829" s="52"/>
      <c r="V1829" s="1094"/>
      <c r="W1829" s="1094"/>
      <c r="X1829" s="1094"/>
      <c r="Y1829" s="1094"/>
      <c r="Z1829" s="1094"/>
      <c r="AA1829" s="1094"/>
      <c r="AB1829" s="1094"/>
      <c r="AC1829" s="1094"/>
      <c r="AD1829" s="1094" t="s">
        <v>55</v>
      </c>
      <c r="AE1829" s="1094"/>
      <c r="AF1829" s="1094"/>
      <c r="AG1829" s="1094"/>
      <c r="AH1829" s="6" t="e">
        <f t="shared" si="21"/>
        <v>#VALUE!</v>
      </c>
      <c r="AI1829" s="1478" t="e">
        <f>COUNTIF([4]ПС!A5925:A6076,M1829)</f>
        <v>#VALUE!</v>
      </c>
      <c r="AJ1829" s="3">
        <f t="shared" si="22"/>
        <v>1</v>
      </c>
    </row>
    <row r="1830" spans="1:36" ht="164.25" hidden="1" customHeight="1" x14ac:dyDescent="0.2">
      <c r="A1830" s="1101" t="s">
        <v>2028</v>
      </c>
      <c r="B1830" s="52" t="s">
        <v>5</v>
      </c>
      <c r="C1830" s="52" t="s">
        <v>105</v>
      </c>
      <c r="D1830" s="1110">
        <v>41643</v>
      </c>
      <c r="E1830" s="1121">
        <v>0.58611111111111114</v>
      </c>
      <c r="F1830" s="1110">
        <v>41643</v>
      </c>
      <c r="G1830" s="1121">
        <v>0.6069444444444444</v>
      </c>
      <c r="H1830" s="1174">
        <f t="shared" si="19"/>
        <v>2.0833333333333259E-2</v>
      </c>
      <c r="I1830" s="1094"/>
      <c r="J1830" s="1094"/>
      <c r="K1830" s="1098"/>
      <c r="L1830" s="52" t="s">
        <v>130</v>
      </c>
      <c r="M1830" s="1098" t="s">
        <v>722</v>
      </c>
      <c r="N1830" s="52" t="s">
        <v>103</v>
      </c>
      <c r="O1830" s="52" t="s">
        <v>68</v>
      </c>
      <c r="P1830" s="1245"/>
      <c r="Q1830" s="1268" t="s">
        <v>585</v>
      </c>
      <c r="R1830" s="1327">
        <v>29</v>
      </c>
      <c r="S1830" s="960"/>
      <c r="T1830" s="1357">
        <f t="shared" si="23"/>
        <v>29</v>
      </c>
      <c r="U1830" s="52" t="s">
        <v>89</v>
      </c>
      <c r="V1830" s="1094">
        <v>2011</v>
      </c>
      <c r="W1830" s="1436" t="s">
        <v>593</v>
      </c>
      <c r="X1830" s="1094" t="s">
        <v>183</v>
      </c>
      <c r="Y1830" s="1094" t="s">
        <v>11927</v>
      </c>
      <c r="Z1830" s="1094">
        <v>100</v>
      </c>
      <c r="AA1830" s="1094" t="s">
        <v>11928</v>
      </c>
      <c r="AB1830" s="1094">
        <v>0</v>
      </c>
      <c r="AC1830" s="1094" t="s">
        <v>11929</v>
      </c>
      <c r="AD1830" s="1094" t="s">
        <v>40</v>
      </c>
      <c r="AE1830" s="1094"/>
      <c r="AF1830" s="1094"/>
      <c r="AG1830" s="1094"/>
      <c r="AH1830" s="6" t="e">
        <f t="shared" si="21"/>
        <v>#VALUE!</v>
      </c>
      <c r="AI1830" s="1478" t="e">
        <f>COUNTIF([4]ПС!A5925:A6076,M1830)</f>
        <v>#VALUE!</v>
      </c>
      <c r="AJ1830" s="3">
        <f t="shared" si="22"/>
        <v>1</v>
      </c>
    </row>
    <row r="1831" spans="1:36" ht="78.75" hidden="1" customHeight="1" x14ac:dyDescent="0.2">
      <c r="A1831" s="1101" t="s">
        <v>2028</v>
      </c>
      <c r="B1831" s="52" t="s">
        <v>5</v>
      </c>
      <c r="C1831" s="52" t="s">
        <v>105</v>
      </c>
      <c r="D1831" s="1110">
        <v>41644</v>
      </c>
      <c r="E1831" s="1121">
        <v>0.14930555555555555</v>
      </c>
      <c r="F1831" s="1110">
        <v>41644</v>
      </c>
      <c r="G1831" s="1121">
        <v>0.15555555555555556</v>
      </c>
      <c r="H1831" s="1174">
        <f t="shared" si="19"/>
        <v>6.2500000000000056E-3</v>
      </c>
      <c r="I1831" s="1094"/>
      <c r="J1831" s="1094"/>
      <c r="K1831" s="1098"/>
      <c r="L1831" s="52" t="s">
        <v>128</v>
      </c>
      <c r="M1831" s="1098" t="s">
        <v>1399</v>
      </c>
      <c r="N1831" s="52">
        <v>35</v>
      </c>
      <c r="O1831" s="52" t="s">
        <v>66</v>
      </c>
      <c r="P1831" s="1245" t="s">
        <v>586</v>
      </c>
      <c r="Q1831" s="1268" t="s">
        <v>587</v>
      </c>
      <c r="R1831" s="1327">
        <v>30</v>
      </c>
      <c r="S1831" s="960"/>
      <c r="T1831" s="1357">
        <f t="shared" si="23"/>
        <v>30</v>
      </c>
      <c r="U1831" s="52" t="s">
        <v>75</v>
      </c>
      <c r="V1831" s="52">
        <v>1986</v>
      </c>
      <c r="W1831" s="52" t="s">
        <v>1268</v>
      </c>
      <c r="X1831" s="52" t="s">
        <v>183</v>
      </c>
      <c r="Y1831" s="52" t="s">
        <v>11930</v>
      </c>
      <c r="Z1831" s="52">
        <v>100</v>
      </c>
      <c r="AA1831" s="52" t="s">
        <v>183</v>
      </c>
      <c r="AB1831" s="52">
        <v>0</v>
      </c>
      <c r="AC1831" s="52" t="s">
        <v>183</v>
      </c>
      <c r="AD1831" s="1094" t="s">
        <v>50</v>
      </c>
      <c r="AE1831" s="1094"/>
      <c r="AF1831" s="1094"/>
      <c r="AG1831" s="1094"/>
      <c r="AH1831" s="6" t="e">
        <f t="shared" si="21"/>
        <v>#VALUE!</v>
      </c>
      <c r="AI1831" s="1478" t="e">
        <f>COUNTIF([4]ПС!A5925:A6076,M1831)</f>
        <v>#VALUE!</v>
      </c>
      <c r="AJ1831" s="3">
        <f t="shared" si="22"/>
        <v>1</v>
      </c>
    </row>
    <row r="1832" spans="1:36" s="3" customFormat="1" ht="63" hidden="1" customHeight="1" x14ac:dyDescent="0.2">
      <c r="A1832" s="1101" t="s">
        <v>2028</v>
      </c>
      <c r="B1832" s="52" t="s">
        <v>5</v>
      </c>
      <c r="C1832" s="52" t="s">
        <v>105</v>
      </c>
      <c r="D1832" s="1110">
        <v>41644</v>
      </c>
      <c r="E1832" s="1121">
        <v>0.3444444444444445</v>
      </c>
      <c r="F1832" s="1110">
        <v>41644</v>
      </c>
      <c r="G1832" s="1121">
        <v>0.34861111111111115</v>
      </c>
      <c r="H1832" s="1174">
        <f t="shared" si="19"/>
        <v>4.1666666666666519E-3</v>
      </c>
      <c r="I1832" s="1094"/>
      <c r="J1832" s="1094"/>
      <c r="K1832" s="1098"/>
      <c r="L1832" s="52" t="s">
        <v>128</v>
      </c>
      <c r="M1832" s="1098" t="s">
        <v>1289</v>
      </c>
      <c r="N1832" s="52" t="s">
        <v>103</v>
      </c>
      <c r="O1832" s="52" t="s">
        <v>66</v>
      </c>
      <c r="P1832" s="1245" t="s">
        <v>588</v>
      </c>
      <c r="Q1832" s="1268" t="s">
        <v>589</v>
      </c>
      <c r="R1832" s="1327">
        <v>28</v>
      </c>
      <c r="S1832" s="960"/>
      <c r="T1832" s="1357">
        <f t="shared" si="23"/>
        <v>28</v>
      </c>
      <c r="U1832" s="52" t="s">
        <v>75</v>
      </c>
      <c r="V1832" s="52">
        <v>1977</v>
      </c>
      <c r="W1832" s="52" t="s">
        <v>1536</v>
      </c>
      <c r="X1832" s="52" t="s">
        <v>183</v>
      </c>
      <c r="Y1832" s="52" t="s">
        <v>11931</v>
      </c>
      <c r="Z1832" s="52">
        <v>100</v>
      </c>
      <c r="AA1832" s="52"/>
      <c r="AB1832" s="52"/>
      <c r="AC1832" s="52"/>
      <c r="AD1832" s="1094" t="s">
        <v>50</v>
      </c>
      <c r="AE1832" s="1094"/>
      <c r="AF1832" s="1094"/>
      <c r="AG1832" s="1094"/>
      <c r="AH1832" s="6" t="e">
        <f t="shared" si="21"/>
        <v>#VALUE!</v>
      </c>
      <c r="AI1832" s="1478" t="e">
        <f>COUNTIF([4]ПС!A5925:A6076,M1832)</f>
        <v>#VALUE!</v>
      </c>
      <c r="AJ1832" s="3">
        <f t="shared" si="22"/>
        <v>1</v>
      </c>
    </row>
    <row r="1833" spans="1:36" ht="63" hidden="1" customHeight="1" x14ac:dyDescent="0.2">
      <c r="A1833" s="108" t="s">
        <v>2028</v>
      </c>
      <c r="B1833" s="52" t="s">
        <v>5</v>
      </c>
      <c r="C1833" s="52" t="s">
        <v>10738</v>
      </c>
      <c r="D1833" s="1110">
        <v>41644</v>
      </c>
      <c r="E1833" s="1121">
        <v>0.375</v>
      </c>
      <c r="F1833" s="1110">
        <v>41644</v>
      </c>
      <c r="G1833" s="1121">
        <v>0.38472222222222219</v>
      </c>
      <c r="H1833" s="1174">
        <f t="shared" si="19"/>
        <v>9.7222222222221877E-3</v>
      </c>
      <c r="I1833" s="1094"/>
      <c r="J1833" s="1094"/>
      <c r="K1833" s="1098"/>
      <c r="L1833" s="52" t="s">
        <v>125</v>
      </c>
      <c r="M1833" s="1232" t="s">
        <v>11044</v>
      </c>
      <c r="N1833" s="52">
        <v>35</v>
      </c>
      <c r="O1833" s="52" t="s">
        <v>66</v>
      </c>
      <c r="P1833" s="1245"/>
      <c r="Q1833" s="1268" t="s">
        <v>590</v>
      </c>
      <c r="R1833" s="1327">
        <v>6</v>
      </c>
      <c r="S1833" s="960"/>
      <c r="T1833" s="1357">
        <f t="shared" si="23"/>
        <v>6</v>
      </c>
      <c r="U1833" s="52"/>
      <c r="V1833" s="1094"/>
      <c r="W1833" s="1094"/>
      <c r="X1833" s="1094"/>
      <c r="Y1833" s="1094"/>
      <c r="Z1833" s="1094"/>
      <c r="AA1833" s="1094"/>
      <c r="AB1833" s="1094"/>
      <c r="AC1833" s="1094"/>
      <c r="AD1833" s="1094" t="s">
        <v>55</v>
      </c>
      <c r="AE1833" s="1094"/>
      <c r="AF1833" s="1094"/>
      <c r="AG1833" s="1094"/>
      <c r="AH1833" s="6" t="e">
        <f t="shared" si="21"/>
        <v>#VALUE!</v>
      </c>
      <c r="AI1833" s="1478" t="e">
        <f>COUNTIF([4]ПС!A5925:A6076,M1833)</f>
        <v>#VALUE!</v>
      </c>
      <c r="AJ1833" s="3">
        <f t="shared" si="22"/>
        <v>1</v>
      </c>
    </row>
    <row r="1834" spans="1:36" ht="78.75" hidden="1" customHeight="1" x14ac:dyDescent="0.2">
      <c r="A1834" s="108" t="s">
        <v>2028</v>
      </c>
      <c r="B1834" s="52" t="s">
        <v>5</v>
      </c>
      <c r="C1834" s="52" t="s">
        <v>10455</v>
      </c>
      <c r="D1834" s="1110">
        <v>41644</v>
      </c>
      <c r="E1834" s="1121">
        <v>0.59722222222222221</v>
      </c>
      <c r="F1834" s="1110">
        <v>41644</v>
      </c>
      <c r="G1834" s="1121">
        <v>0.60277777777777775</v>
      </c>
      <c r="H1834" s="1174">
        <f t="shared" si="19"/>
        <v>5.5555555555555358E-3</v>
      </c>
      <c r="I1834" s="1094"/>
      <c r="J1834" s="1094"/>
      <c r="K1834" s="1098"/>
      <c r="L1834" s="52" t="s">
        <v>125</v>
      </c>
      <c r="M1834" s="1232" t="s">
        <v>3842</v>
      </c>
      <c r="N1834" s="52">
        <v>35</v>
      </c>
      <c r="O1834" s="52" t="s">
        <v>66</v>
      </c>
      <c r="P1834" s="1245" t="s">
        <v>591</v>
      </c>
      <c r="Q1834" s="1268" t="s">
        <v>592</v>
      </c>
      <c r="R1834" s="1327">
        <v>1</v>
      </c>
      <c r="S1834" s="960"/>
      <c r="T1834" s="1357">
        <f t="shared" si="23"/>
        <v>1</v>
      </c>
      <c r="U1834" s="52"/>
      <c r="V1834" s="1094"/>
      <c r="W1834" s="1094"/>
      <c r="X1834" s="1094"/>
      <c r="Y1834" s="1094"/>
      <c r="Z1834" s="1094"/>
      <c r="AA1834" s="1094"/>
      <c r="AB1834" s="1094"/>
      <c r="AC1834" s="1094"/>
      <c r="AD1834" s="1094" t="s">
        <v>55</v>
      </c>
      <c r="AE1834" s="1094"/>
      <c r="AF1834" s="1094"/>
      <c r="AG1834" s="1094"/>
      <c r="AH1834" s="6" t="e">
        <f t="shared" si="21"/>
        <v>#VALUE!</v>
      </c>
      <c r="AI1834" s="1478" t="e">
        <f>COUNTIF([4]ПС!A5925:A6076,M1834)</f>
        <v>#VALUE!</v>
      </c>
      <c r="AJ1834" s="3">
        <f t="shared" si="22"/>
        <v>1</v>
      </c>
    </row>
    <row r="1835" spans="1:36" ht="67.5" hidden="1" customHeight="1" x14ac:dyDescent="0.2">
      <c r="A1835" s="108" t="s">
        <v>2028</v>
      </c>
      <c r="B1835" s="52" t="s">
        <v>5</v>
      </c>
      <c r="C1835" s="52" t="s">
        <v>105</v>
      </c>
      <c r="D1835" s="1110">
        <v>41646</v>
      </c>
      <c r="E1835" s="1121">
        <v>0.69930555555555562</v>
      </c>
      <c r="F1835" s="1110">
        <v>41646</v>
      </c>
      <c r="G1835" s="1121">
        <v>0.89027777777777783</v>
      </c>
      <c r="H1835" s="1174">
        <f t="shared" si="19"/>
        <v>0.19097222222222221</v>
      </c>
      <c r="I1835" s="1094"/>
      <c r="J1835" s="1094"/>
      <c r="K1835" s="1098"/>
      <c r="L1835" s="52" t="s">
        <v>127</v>
      </c>
      <c r="M1835" s="1098" t="s">
        <v>722</v>
      </c>
      <c r="N1835" s="52" t="s">
        <v>103</v>
      </c>
      <c r="O1835" s="52" t="s">
        <v>68</v>
      </c>
      <c r="P1835" s="1245" t="s">
        <v>593</v>
      </c>
      <c r="Q1835" s="1268" t="s">
        <v>594</v>
      </c>
      <c r="R1835" s="1327">
        <v>158</v>
      </c>
      <c r="S1835" s="960"/>
      <c r="T1835" s="1357">
        <f t="shared" si="23"/>
        <v>158</v>
      </c>
      <c r="U1835" s="52" t="s">
        <v>89</v>
      </c>
      <c r="V1835" s="1094">
        <v>2011</v>
      </c>
      <c r="W1835" s="1094" t="s">
        <v>593</v>
      </c>
      <c r="X1835" s="1094" t="s">
        <v>183</v>
      </c>
      <c r="Y1835" s="1094" t="s">
        <v>11927</v>
      </c>
      <c r="Z1835" s="1094">
        <v>100</v>
      </c>
      <c r="AA1835" s="1094" t="s">
        <v>11928</v>
      </c>
      <c r="AB1835" s="1094">
        <v>0</v>
      </c>
      <c r="AC1835" s="1094" t="s">
        <v>11932</v>
      </c>
      <c r="AD1835" s="1094" t="s">
        <v>60</v>
      </c>
      <c r="AE1835" s="1094"/>
      <c r="AF1835" s="1094"/>
      <c r="AG1835" s="1094"/>
      <c r="AH1835" s="6" t="e">
        <f t="shared" si="21"/>
        <v>#VALUE!</v>
      </c>
      <c r="AI1835" s="1478" t="e">
        <f>COUNTIF([4]ПС!A5925:A6076,M1835)</f>
        <v>#VALUE!</v>
      </c>
      <c r="AJ1835" s="3">
        <f t="shared" si="22"/>
        <v>1</v>
      </c>
    </row>
    <row r="1836" spans="1:36" ht="78.75" hidden="1" customHeight="1" x14ac:dyDescent="0.2">
      <c r="A1836" s="108" t="s">
        <v>2028</v>
      </c>
      <c r="B1836" s="52" t="s">
        <v>5</v>
      </c>
      <c r="C1836" s="52" t="s">
        <v>105</v>
      </c>
      <c r="D1836" s="1110">
        <v>41646</v>
      </c>
      <c r="E1836" s="1121">
        <v>0.72916666666666663</v>
      </c>
      <c r="F1836" s="1110">
        <v>41646</v>
      </c>
      <c r="G1836" s="1121">
        <v>0.73124999999999996</v>
      </c>
      <c r="H1836" s="1174">
        <f t="shared" si="19"/>
        <v>2.0833333333333259E-3</v>
      </c>
      <c r="I1836" s="1094"/>
      <c r="J1836" s="1094"/>
      <c r="K1836" s="1098"/>
      <c r="L1836" s="52" t="s">
        <v>127</v>
      </c>
      <c r="M1836" s="1098" t="s">
        <v>722</v>
      </c>
      <c r="N1836" s="52" t="s">
        <v>103</v>
      </c>
      <c r="O1836" s="52" t="s">
        <v>68</v>
      </c>
      <c r="P1836" s="1245" t="s">
        <v>595</v>
      </c>
      <c r="Q1836" s="1268" t="s">
        <v>596</v>
      </c>
      <c r="R1836" s="1327">
        <v>17</v>
      </c>
      <c r="S1836" s="960"/>
      <c r="T1836" s="1357">
        <f t="shared" si="23"/>
        <v>17</v>
      </c>
      <c r="U1836" s="52" t="s">
        <v>89</v>
      </c>
      <c r="V1836" s="1094">
        <v>2011</v>
      </c>
      <c r="W1836" s="1094" t="s">
        <v>605</v>
      </c>
      <c r="X1836" s="1094" t="s">
        <v>183</v>
      </c>
      <c r="Y1836" s="1094" t="s">
        <v>11927</v>
      </c>
      <c r="Z1836" s="1094">
        <v>100</v>
      </c>
      <c r="AA1836" s="1094" t="s">
        <v>11928</v>
      </c>
      <c r="AB1836" s="1094">
        <v>0</v>
      </c>
      <c r="AC1836" s="1094" t="s">
        <v>11933</v>
      </c>
      <c r="AD1836" s="1094" t="s">
        <v>60</v>
      </c>
      <c r="AE1836" s="1094"/>
      <c r="AF1836" s="1094"/>
      <c r="AG1836" s="1094"/>
      <c r="AH1836" s="6" t="e">
        <f t="shared" si="21"/>
        <v>#VALUE!</v>
      </c>
      <c r="AI1836" s="1478" t="e">
        <f>COUNTIF([4]ПС!A5925:A6076,M1836)</f>
        <v>#VALUE!</v>
      </c>
      <c r="AJ1836" s="3">
        <f t="shared" si="22"/>
        <v>1</v>
      </c>
    </row>
    <row r="1837" spans="1:36" s="3" customFormat="1" ht="110.25" hidden="1" customHeight="1" x14ac:dyDescent="0.2">
      <c r="A1837" s="108" t="s">
        <v>2028</v>
      </c>
      <c r="B1837" s="52" t="s">
        <v>5</v>
      </c>
      <c r="C1837" s="52" t="s">
        <v>105</v>
      </c>
      <c r="D1837" s="1110">
        <v>41648</v>
      </c>
      <c r="E1837" s="1121">
        <v>0.2986111111111111</v>
      </c>
      <c r="F1837" s="1110">
        <v>41648</v>
      </c>
      <c r="G1837" s="1121">
        <v>0.3125</v>
      </c>
      <c r="H1837" s="1174">
        <f t="shared" si="19"/>
        <v>1.3888888888888895E-2</v>
      </c>
      <c r="I1837" s="1094"/>
      <c r="J1837" s="1094"/>
      <c r="K1837" s="1098"/>
      <c r="L1837" s="52" t="s">
        <v>130</v>
      </c>
      <c r="M1837" s="1098" t="s">
        <v>9433</v>
      </c>
      <c r="N1837" s="52" t="s">
        <v>103</v>
      </c>
      <c r="O1837" s="52" t="s">
        <v>68</v>
      </c>
      <c r="P1837" s="1245"/>
      <c r="Q1837" s="1268" t="s">
        <v>597</v>
      </c>
      <c r="R1837" s="1327">
        <v>34</v>
      </c>
      <c r="S1837" s="960"/>
      <c r="T1837" s="1357">
        <f t="shared" si="23"/>
        <v>34</v>
      </c>
      <c r="U1837" s="52" t="s">
        <v>75</v>
      </c>
      <c r="V1837" s="1094">
        <v>2004</v>
      </c>
      <c r="W1837" s="1094" t="s">
        <v>2286</v>
      </c>
      <c r="X1837" s="1094" t="s">
        <v>183</v>
      </c>
      <c r="Y1837" s="1094" t="s">
        <v>445</v>
      </c>
      <c r="Z1837" s="1094" t="s">
        <v>183</v>
      </c>
      <c r="AA1837" s="52" t="s">
        <v>6984</v>
      </c>
      <c r="AB1837" s="1094">
        <v>0</v>
      </c>
      <c r="AC1837" s="1094" t="s">
        <v>11934</v>
      </c>
      <c r="AD1837" s="1094" t="s">
        <v>61</v>
      </c>
      <c r="AE1837" s="1094"/>
      <c r="AF1837" s="1094"/>
      <c r="AG1837" s="1094"/>
      <c r="AH1837" s="6" t="e">
        <f t="shared" si="21"/>
        <v>#VALUE!</v>
      </c>
      <c r="AI1837" s="1478" t="e">
        <f>COUNTIF([4]ПС!A5925:A6076,M1837)</f>
        <v>#VALUE!</v>
      </c>
      <c r="AJ1837" s="3">
        <f t="shared" si="22"/>
        <v>1</v>
      </c>
    </row>
    <row r="1838" spans="1:36" s="3" customFormat="1" ht="43.5" hidden="1" customHeight="1" x14ac:dyDescent="0.2">
      <c r="A1838" s="108" t="s">
        <v>2028</v>
      </c>
      <c r="B1838" s="52" t="s">
        <v>5</v>
      </c>
      <c r="C1838" s="52" t="s">
        <v>105</v>
      </c>
      <c r="D1838" s="1110">
        <v>41648</v>
      </c>
      <c r="E1838" s="1121">
        <v>0.28749999999999998</v>
      </c>
      <c r="F1838" s="1110">
        <v>41648</v>
      </c>
      <c r="G1838" s="1121">
        <v>0.38680555555555557</v>
      </c>
      <c r="H1838" s="1174">
        <f t="shared" si="19"/>
        <v>9.9305555555555591E-2</v>
      </c>
      <c r="I1838" s="1094"/>
      <c r="J1838" s="1094"/>
      <c r="K1838" s="1098" t="s">
        <v>133</v>
      </c>
      <c r="L1838" s="1225" t="s">
        <v>128</v>
      </c>
      <c r="M1838" s="1098" t="s">
        <v>4035</v>
      </c>
      <c r="N1838" s="52" t="s">
        <v>103</v>
      </c>
      <c r="O1838" s="52" t="s">
        <v>66</v>
      </c>
      <c r="P1838" s="1245"/>
      <c r="Q1838" s="1268" t="s">
        <v>598</v>
      </c>
      <c r="R1838" s="1327">
        <v>6</v>
      </c>
      <c r="S1838" s="960"/>
      <c r="T1838" s="1357">
        <f t="shared" si="23"/>
        <v>6</v>
      </c>
      <c r="U1838" s="52" t="s">
        <v>75</v>
      </c>
      <c r="V1838" s="52">
        <v>1976</v>
      </c>
      <c r="W1838" s="52" t="s">
        <v>2286</v>
      </c>
      <c r="X1838" s="52" t="s">
        <v>183</v>
      </c>
      <c r="Y1838" s="57">
        <v>41801</v>
      </c>
      <c r="Z1838" s="52">
        <v>100</v>
      </c>
      <c r="AA1838" s="52" t="s">
        <v>183</v>
      </c>
      <c r="AB1838" s="52">
        <v>0</v>
      </c>
      <c r="AC1838" s="57">
        <v>41765</v>
      </c>
      <c r="AD1838" s="1094" t="s">
        <v>61</v>
      </c>
      <c r="AE1838" s="1094"/>
      <c r="AF1838" s="1094"/>
      <c r="AG1838" s="1094"/>
      <c r="AH1838" s="6" t="e">
        <f t="shared" si="21"/>
        <v>#VALUE!</v>
      </c>
      <c r="AI1838" s="1478" t="e">
        <f>COUNTIF([4]ПС!A5925:A6076,M1838)</f>
        <v>#VALUE!</v>
      </c>
      <c r="AJ1838" s="3">
        <f t="shared" si="22"/>
        <v>1</v>
      </c>
    </row>
    <row r="1839" spans="1:36" s="3" customFormat="1" ht="110.25" hidden="1" customHeight="1" x14ac:dyDescent="0.2">
      <c r="A1839" s="108" t="s">
        <v>2028</v>
      </c>
      <c r="B1839" s="52" t="s">
        <v>5</v>
      </c>
      <c r="C1839" s="52" t="s">
        <v>105</v>
      </c>
      <c r="D1839" s="1110">
        <v>41648</v>
      </c>
      <c r="E1839" s="1121">
        <v>0.37013888888888885</v>
      </c>
      <c r="F1839" s="1110">
        <v>41648</v>
      </c>
      <c r="G1839" s="1121">
        <v>0.74305555555555547</v>
      </c>
      <c r="H1839" s="1174">
        <f t="shared" si="19"/>
        <v>0.37291666666666662</v>
      </c>
      <c r="I1839" s="1094"/>
      <c r="J1839" s="1094"/>
      <c r="K1839" s="1098" t="s">
        <v>133</v>
      </c>
      <c r="L1839" s="52" t="s">
        <v>128</v>
      </c>
      <c r="M1839" s="1098" t="s">
        <v>11116</v>
      </c>
      <c r="N1839" s="52" t="s">
        <v>103</v>
      </c>
      <c r="O1839" s="52" t="s">
        <v>66</v>
      </c>
      <c r="P1839" s="1245"/>
      <c r="Q1839" s="1268" t="s">
        <v>599</v>
      </c>
      <c r="R1839" s="1327">
        <v>12</v>
      </c>
      <c r="S1839" s="960"/>
      <c r="T1839" s="1357">
        <f t="shared" si="23"/>
        <v>12</v>
      </c>
      <c r="U1839" s="52" t="s">
        <v>75</v>
      </c>
      <c r="V1839" s="52">
        <v>1975</v>
      </c>
      <c r="W1839" s="52" t="s">
        <v>2286</v>
      </c>
      <c r="X1839" s="52" t="s">
        <v>183</v>
      </c>
      <c r="Y1839" s="57">
        <v>41821</v>
      </c>
      <c r="Z1839" s="52">
        <v>100</v>
      </c>
      <c r="AA1839" s="57">
        <v>41891</v>
      </c>
      <c r="AB1839" s="52">
        <v>0</v>
      </c>
      <c r="AC1839" s="52" t="s">
        <v>183</v>
      </c>
      <c r="AD1839" s="1094" t="s">
        <v>50</v>
      </c>
      <c r="AE1839" s="1094"/>
      <c r="AF1839" s="1094"/>
      <c r="AG1839" s="1094"/>
      <c r="AH1839" s="6" t="e">
        <f t="shared" si="21"/>
        <v>#VALUE!</v>
      </c>
      <c r="AI1839" s="1478" t="e">
        <f>COUNTIF([4]ПС!A5925:A6076,M1839)</f>
        <v>#VALUE!</v>
      </c>
      <c r="AJ1839" s="3">
        <f t="shared" si="22"/>
        <v>1</v>
      </c>
    </row>
    <row r="1840" spans="1:36" s="3" customFormat="1" ht="94.5" hidden="1" customHeight="1" x14ac:dyDescent="0.2">
      <c r="A1840" s="108" t="s">
        <v>2028</v>
      </c>
      <c r="B1840" s="52" t="s">
        <v>5</v>
      </c>
      <c r="C1840" s="52" t="s">
        <v>105</v>
      </c>
      <c r="D1840" s="1110">
        <v>41648</v>
      </c>
      <c r="E1840" s="1121">
        <v>0.4513888888888889</v>
      </c>
      <c r="F1840" s="1110">
        <v>41648</v>
      </c>
      <c r="G1840" s="1121">
        <v>0.45624999999999999</v>
      </c>
      <c r="H1840" s="1174">
        <f t="shared" si="19"/>
        <v>4.8611111111110938E-3</v>
      </c>
      <c r="I1840" s="1094"/>
      <c r="J1840" s="1094"/>
      <c r="K1840" s="1098"/>
      <c r="L1840" s="52" t="s">
        <v>130</v>
      </c>
      <c r="M1840" s="1098" t="s">
        <v>9433</v>
      </c>
      <c r="N1840" s="52" t="s">
        <v>103</v>
      </c>
      <c r="O1840" s="52" t="s">
        <v>68</v>
      </c>
      <c r="P1840" s="1245"/>
      <c r="Q1840" s="1268" t="s">
        <v>600</v>
      </c>
      <c r="R1840" s="1327">
        <v>11</v>
      </c>
      <c r="S1840" s="960"/>
      <c r="T1840" s="1357">
        <f t="shared" si="23"/>
        <v>11</v>
      </c>
      <c r="U1840" s="52" t="s">
        <v>75</v>
      </c>
      <c r="V1840" s="1094">
        <v>2004</v>
      </c>
      <c r="W1840" s="1094" t="s">
        <v>2286</v>
      </c>
      <c r="X1840" s="1094" t="s">
        <v>183</v>
      </c>
      <c r="Y1840" s="1094" t="s">
        <v>445</v>
      </c>
      <c r="Z1840" s="1094" t="s">
        <v>183</v>
      </c>
      <c r="AA1840" s="52" t="s">
        <v>6984</v>
      </c>
      <c r="AB1840" s="1094">
        <v>0</v>
      </c>
      <c r="AC1840" s="1094" t="s">
        <v>11934</v>
      </c>
      <c r="AD1840" s="1094" t="s">
        <v>60</v>
      </c>
      <c r="AE1840" s="1094"/>
      <c r="AF1840" s="1094"/>
      <c r="AG1840" s="1094"/>
      <c r="AH1840" s="6" t="e">
        <f t="shared" si="21"/>
        <v>#VALUE!</v>
      </c>
      <c r="AI1840" s="1478" t="e">
        <f>COUNTIF([4]ПС!A5925:A6076,M1840)</f>
        <v>#VALUE!</v>
      </c>
      <c r="AJ1840" s="3">
        <f t="shared" si="22"/>
        <v>1</v>
      </c>
    </row>
    <row r="1841" spans="1:36" ht="31.5" hidden="1" customHeight="1" x14ac:dyDescent="0.2">
      <c r="A1841" s="1101" t="s">
        <v>2028</v>
      </c>
      <c r="B1841" s="52" t="s">
        <v>5</v>
      </c>
      <c r="C1841" s="52" t="s">
        <v>105</v>
      </c>
      <c r="D1841" s="1110">
        <v>41648</v>
      </c>
      <c r="E1841" s="1121">
        <v>0.48958333333333331</v>
      </c>
      <c r="F1841" s="1110">
        <v>41648</v>
      </c>
      <c r="G1841" s="1121">
        <v>0.49375000000000002</v>
      </c>
      <c r="H1841" s="1174">
        <f t="shared" si="19"/>
        <v>4.1666666666667074E-3</v>
      </c>
      <c r="I1841" s="1094"/>
      <c r="J1841" s="1094"/>
      <c r="K1841" s="1098"/>
      <c r="L1841" s="52" t="s">
        <v>127</v>
      </c>
      <c r="M1841" s="1098" t="s">
        <v>9433</v>
      </c>
      <c r="N1841" s="52" t="s">
        <v>103</v>
      </c>
      <c r="O1841" s="52" t="s">
        <v>68</v>
      </c>
      <c r="P1841" s="1245"/>
      <c r="Q1841" s="1268" t="s">
        <v>601</v>
      </c>
      <c r="R1841" s="1327">
        <v>27</v>
      </c>
      <c r="S1841" s="960"/>
      <c r="T1841" s="1357">
        <f t="shared" si="23"/>
        <v>27</v>
      </c>
      <c r="U1841" s="52" t="s">
        <v>89</v>
      </c>
      <c r="V1841" s="1094"/>
      <c r="W1841" s="1094"/>
      <c r="X1841" s="1094"/>
      <c r="Y1841" s="1094"/>
      <c r="Z1841" s="1094"/>
      <c r="AA1841" s="1094"/>
      <c r="AB1841" s="1094"/>
      <c r="AC1841" s="1094"/>
      <c r="AD1841" s="1094" t="s">
        <v>60</v>
      </c>
      <c r="AE1841" s="1094"/>
      <c r="AF1841" s="1094"/>
      <c r="AG1841" s="1094"/>
      <c r="AH1841" s="6" t="e">
        <f t="shared" si="21"/>
        <v>#VALUE!</v>
      </c>
      <c r="AI1841" s="1478" t="e">
        <f>COUNTIF([4]ПС!A5925:A6076,M1841)</f>
        <v>#VALUE!</v>
      </c>
      <c r="AJ1841" s="3">
        <f t="shared" si="22"/>
        <v>1</v>
      </c>
    </row>
    <row r="1842" spans="1:36" ht="31.5" hidden="1" customHeight="1" x14ac:dyDescent="0.2">
      <c r="A1842" s="1101" t="s">
        <v>2028</v>
      </c>
      <c r="B1842" s="52" t="s">
        <v>5</v>
      </c>
      <c r="C1842" s="52" t="s">
        <v>10455</v>
      </c>
      <c r="D1842" s="1110">
        <v>41648</v>
      </c>
      <c r="E1842" s="1121">
        <v>0.4993055555555555</v>
      </c>
      <c r="F1842" s="1110">
        <v>41648</v>
      </c>
      <c r="G1842" s="1121">
        <v>0.54583333333333328</v>
      </c>
      <c r="H1842" s="1174">
        <f t="shared" si="19"/>
        <v>4.6527777777777779E-2</v>
      </c>
      <c r="I1842" s="1094"/>
      <c r="J1842" s="1094"/>
      <c r="K1842" s="1098"/>
      <c r="L1842" s="52" t="s">
        <v>125</v>
      </c>
      <c r="M1842" s="1232" t="s">
        <v>9365</v>
      </c>
      <c r="N1842" s="64">
        <v>35</v>
      </c>
      <c r="O1842" s="52" t="s">
        <v>63</v>
      </c>
      <c r="P1842" s="1245"/>
      <c r="Q1842" s="1268" t="s">
        <v>602</v>
      </c>
      <c r="R1842" s="1327">
        <v>2</v>
      </c>
      <c r="S1842" s="960"/>
      <c r="T1842" s="1357">
        <f t="shared" si="23"/>
        <v>2</v>
      </c>
      <c r="U1842" s="52"/>
      <c r="V1842" s="1094"/>
      <c r="W1842" s="1094"/>
      <c r="X1842" s="1094"/>
      <c r="Y1842" s="1094"/>
      <c r="Z1842" s="1094"/>
      <c r="AA1842" s="1094"/>
      <c r="AB1842" s="1094"/>
      <c r="AC1842" s="1094"/>
      <c r="AD1842" s="1094" t="s">
        <v>55</v>
      </c>
      <c r="AE1842" s="1094"/>
      <c r="AF1842" s="1094"/>
      <c r="AG1842" s="1094"/>
      <c r="AH1842" s="6" t="e">
        <f t="shared" si="21"/>
        <v>#VALUE!</v>
      </c>
      <c r="AI1842" s="1478" t="e">
        <f>COUNTIF([4]ПС!A5925:A6076,M1842)</f>
        <v>#VALUE!</v>
      </c>
      <c r="AJ1842" s="3">
        <f t="shared" si="22"/>
        <v>1</v>
      </c>
    </row>
    <row r="1843" spans="1:36" ht="31.5" hidden="1" customHeight="1" x14ac:dyDescent="0.2">
      <c r="A1843" s="1101" t="s">
        <v>2028</v>
      </c>
      <c r="B1843" s="52" t="s">
        <v>5</v>
      </c>
      <c r="C1843" s="52" t="s">
        <v>105</v>
      </c>
      <c r="D1843" s="1110">
        <v>41648</v>
      </c>
      <c r="E1843" s="1121">
        <v>0.66319444444444442</v>
      </c>
      <c r="F1843" s="1110">
        <v>41648</v>
      </c>
      <c r="G1843" s="1121">
        <v>0.66319444444444442</v>
      </c>
      <c r="H1843" s="1174">
        <f t="shared" si="19"/>
        <v>0</v>
      </c>
      <c r="I1843" s="1094"/>
      <c r="J1843" s="1094"/>
      <c r="K1843" s="1098" t="s">
        <v>132</v>
      </c>
      <c r="L1843" s="52" t="s">
        <v>130</v>
      </c>
      <c r="M1843" s="1098" t="s">
        <v>789</v>
      </c>
      <c r="N1843" s="52" t="s">
        <v>103</v>
      </c>
      <c r="O1843" s="52" t="s">
        <v>66</v>
      </c>
      <c r="P1843" s="1245"/>
      <c r="Q1843" s="1268" t="s">
        <v>603</v>
      </c>
      <c r="R1843" s="1327">
        <v>54</v>
      </c>
      <c r="S1843" s="960"/>
      <c r="T1843" s="1357">
        <f t="shared" si="23"/>
        <v>54</v>
      </c>
      <c r="U1843" s="52" t="s">
        <v>75</v>
      </c>
      <c r="V1843" s="52">
        <v>2004</v>
      </c>
      <c r="W1843" s="52" t="s">
        <v>2286</v>
      </c>
      <c r="X1843" s="52" t="s">
        <v>183</v>
      </c>
      <c r="Y1843" s="52" t="s">
        <v>183</v>
      </c>
      <c r="Z1843" s="52" t="s">
        <v>183</v>
      </c>
      <c r="AA1843" s="52" t="s">
        <v>183</v>
      </c>
      <c r="AB1843" s="52" t="s">
        <v>183</v>
      </c>
      <c r="AC1843" s="52" t="s">
        <v>183</v>
      </c>
      <c r="AD1843" s="1094" t="s">
        <v>60</v>
      </c>
      <c r="AE1843" s="1094"/>
      <c r="AF1843" s="1094"/>
      <c r="AG1843" s="1094"/>
      <c r="AH1843" s="6" t="e">
        <f t="shared" si="21"/>
        <v>#VALUE!</v>
      </c>
      <c r="AI1843" s="1478" t="e">
        <f>COUNTIF([4]ПС!A5925:A6076,M1843)</f>
        <v>#VALUE!</v>
      </c>
      <c r="AJ1843" s="3">
        <f t="shared" si="22"/>
        <v>1</v>
      </c>
    </row>
    <row r="1844" spans="1:36" ht="31.5" hidden="1" customHeight="1" x14ac:dyDescent="0.2">
      <c r="A1844" s="1101" t="s">
        <v>2028</v>
      </c>
      <c r="B1844" s="52" t="s">
        <v>5</v>
      </c>
      <c r="C1844" s="52" t="s">
        <v>105</v>
      </c>
      <c r="D1844" s="1110">
        <v>41648</v>
      </c>
      <c r="E1844" s="1121">
        <v>0.7319444444444444</v>
      </c>
      <c r="F1844" s="1110">
        <v>41648</v>
      </c>
      <c r="G1844" s="1121">
        <v>0.73541666666666661</v>
      </c>
      <c r="H1844" s="1174">
        <f t="shared" si="19"/>
        <v>3.4722222222222099E-3</v>
      </c>
      <c r="I1844" s="1094"/>
      <c r="J1844" s="1094"/>
      <c r="K1844" s="1098"/>
      <c r="L1844" s="52" t="s">
        <v>130</v>
      </c>
      <c r="M1844" s="1098" t="s">
        <v>789</v>
      </c>
      <c r="N1844" s="52" t="s">
        <v>103</v>
      </c>
      <c r="O1844" s="52" t="s">
        <v>68</v>
      </c>
      <c r="P1844" s="1245"/>
      <c r="Q1844" s="1268" t="s">
        <v>604</v>
      </c>
      <c r="R1844" s="1327">
        <v>18</v>
      </c>
      <c r="S1844" s="960"/>
      <c r="T1844" s="1357">
        <f t="shared" si="23"/>
        <v>18</v>
      </c>
      <c r="U1844" s="52" t="s">
        <v>75</v>
      </c>
      <c r="V1844" s="1094">
        <v>2004</v>
      </c>
      <c r="W1844" s="1094" t="s">
        <v>2286</v>
      </c>
      <c r="X1844" s="1094" t="s">
        <v>183</v>
      </c>
      <c r="Y1844" s="1094" t="s">
        <v>183</v>
      </c>
      <c r="Z1844" s="1094" t="s">
        <v>183</v>
      </c>
      <c r="AA1844" s="52" t="s">
        <v>6984</v>
      </c>
      <c r="AB1844" s="1094">
        <v>0</v>
      </c>
      <c r="AC1844" s="1094" t="s">
        <v>11934</v>
      </c>
      <c r="AD1844" s="1094" t="s">
        <v>60</v>
      </c>
      <c r="AE1844" s="1094"/>
      <c r="AF1844" s="1094"/>
      <c r="AG1844" s="1094"/>
      <c r="AH1844" s="6" t="e">
        <f t="shared" si="21"/>
        <v>#VALUE!</v>
      </c>
      <c r="AI1844" s="1478" t="e">
        <f>COUNTIF([4]ПС!A5925:A6076,M1844)</f>
        <v>#VALUE!</v>
      </c>
      <c r="AJ1844" s="3">
        <f t="shared" si="22"/>
        <v>1</v>
      </c>
    </row>
    <row r="1845" spans="1:36" ht="15" hidden="1" customHeight="1" x14ac:dyDescent="0.2">
      <c r="A1845" s="1101" t="s">
        <v>2028</v>
      </c>
      <c r="B1845" s="52" t="s">
        <v>5</v>
      </c>
      <c r="C1845" s="52" t="s">
        <v>105</v>
      </c>
      <c r="D1845" s="1110">
        <v>41648</v>
      </c>
      <c r="E1845" s="1121">
        <v>0.76249999999999996</v>
      </c>
      <c r="F1845" s="1110">
        <v>41648</v>
      </c>
      <c r="G1845" s="1121">
        <v>0.76736111111111116</v>
      </c>
      <c r="H1845" s="1174">
        <f t="shared" si="19"/>
        <v>4.8611111111112049E-3</v>
      </c>
      <c r="I1845" s="1094"/>
      <c r="J1845" s="1094"/>
      <c r="K1845" s="1098"/>
      <c r="L1845" s="52" t="s">
        <v>127</v>
      </c>
      <c r="M1845" s="1098" t="s">
        <v>722</v>
      </c>
      <c r="N1845" s="52" t="s">
        <v>103</v>
      </c>
      <c r="O1845" s="52" t="s">
        <v>68</v>
      </c>
      <c r="P1845" s="1245" t="s">
        <v>605</v>
      </c>
      <c r="Q1845" s="1268" t="s">
        <v>606</v>
      </c>
      <c r="R1845" s="1327">
        <v>35</v>
      </c>
      <c r="S1845" s="960"/>
      <c r="T1845" s="1357">
        <f t="shared" si="23"/>
        <v>35</v>
      </c>
      <c r="U1845" s="52" t="s">
        <v>89</v>
      </c>
      <c r="V1845" s="1094">
        <v>2011</v>
      </c>
      <c r="W1845" s="1094" t="s">
        <v>605</v>
      </c>
      <c r="X1845" s="1094" t="s">
        <v>183</v>
      </c>
      <c r="Y1845" s="1094" t="s">
        <v>11927</v>
      </c>
      <c r="Z1845" s="1094">
        <v>100</v>
      </c>
      <c r="AA1845" s="1094" t="s">
        <v>11928</v>
      </c>
      <c r="AB1845" s="1094">
        <v>0</v>
      </c>
      <c r="AC1845" s="1094" t="s">
        <v>11933</v>
      </c>
      <c r="AD1845" s="1094" t="s">
        <v>40</v>
      </c>
      <c r="AE1845" s="1094"/>
      <c r="AF1845" s="1094"/>
      <c r="AG1845" s="1094"/>
      <c r="AH1845" s="6" t="e">
        <f t="shared" si="21"/>
        <v>#VALUE!</v>
      </c>
      <c r="AI1845" s="1478" t="e">
        <f>COUNTIF([4]ПС!A5925:A6076,M1845)</f>
        <v>#VALUE!</v>
      </c>
      <c r="AJ1845" s="3">
        <f t="shared" si="22"/>
        <v>1</v>
      </c>
    </row>
    <row r="1846" spans="1:36" ht="15" hidden="1" customHeight="1" x14ac:dyDescent="0.2">
      <c r="A1846" s="1101" t="s">
        <v>2028</v>
      </c>
      <c r="B1846" s="52" t="s">
        <v>5</v>
      </c>
      <c r="C1846" s="52" t="s">
        <v>10455</v>
      </c>
      <c r="D1846" s="1110">
        <v>41649</v>
      </c>
      <c r="E1846" s="1121">
        <v>0.5</v>
      </c>
      <c r="F1846" s="1110">
        <v>41649</v>
      </c>
      <c r="G1846" s="1121">
        <v>0.58819444444444446</v>
      </c>
      <c r="H1846" s="1174">
        <f t="shared" si="19"/>
        <v>8.8194444444444464E-2</v>
      </c>
      <c r="I1846" s="1094"/>
      <c r="J1846" s="1094"/>
      <c r="K1846" s="1098"/>
      <c r="L1846" s="52" t="s">
        <v>125</v>
      </c>
      <c r="M1846" s="1232" t="s">
        <v>1290</v>
      </c>
      <c r="N1846" s="52" t="s">
        <v>103</v>
      </c>
      <c r="O1846" s="52" t="s">
        <v>66</v>
      </c>
      <c r="P1846" s="1245"/>
      <c r="Q1846" s="1268" t="s">
        <v>607</v>
      </c>
      <c r="R1846" s="1327">
        <v>4</v>
      </c>
      <c r="S1846" s="960"/>
      <c r="T1846" s="1357">
        <f t="shared" si="23"/>
        <v>4</v>
      </c>
      <c r="U1846" s="52"/>
      <c r="V1846" s="1094"/>
      <c r="W1846" s="1094"/>
      <c r="X1846" s="1094"/>
      <c r="Y1846" s="1094"/>
      <c r="Z1846" s="1094"/>
      <c r="AA1846" s="1094"/>
      <c r="AB1846" s="1094"/>
      <c r="AC1846" s="1094"/>
      <c r="AD1846" s="1094" t="s">
        <v>55</v>
      </c>
      <c r="AE1846" s="1094"/>
      <c r="AF1846" s="1094"/>
      <c r="AG1846" s="1094"/>
      <c r="AH1846" s="6" t="e">
        <f t="shared" si="21"/>
        <v>#VALUE!</v>
      </c>
      <c r="AI1846" s="1478" t="e">
        <f>COUNTIF([4]ПС!A5925:A6076,M1846)</f>
        <v>#VALUE!</v>
      </c>
      <c r="AJ1846" s="3">
        <f t="shared" si="22"/>
        <v>1</v>
      </c>
    </row>
    <row r="1847" spans="1:36" ht="15" hidden="1" customHeight="1" x14ac:dyDescent="0.2">
      <c r="A1847" s="1101" t="s">
        <v>2028</v>
      </c>
      <c r="B1847" s="52" t="s">
        <v>5</v>
      </c>
      <c r="C1847" s="52" t="s">
        <v>105</v>
      </c>
      <c r="D1847" s="1110">
        <v>41649</v>
      </c>
      <c r="E1847" s="1121">
        <v>0.49791666666666662</v>
      </c>
      <c r="F1847" s="1110">
        <v>41649</v>
      </c>
      <c r="G1847" s="1121">
        <v>0.57847222222222217</v>
      </c>
      <c r="H1847" s="1174">
        <f t="shared" si="19"/>
        <v>8.0555555555555547E-2</v>
      </c>
      <c r="I1847" s="1094"/>
      <c r="J1847" s="1094"/>
      <c r="K1847" s="1098"/>
      <c r="L1847" s="52" t="s">
        <v>127</v>
      </c>
      <c r="M1847" s="1098" t="s">
        <v>11925</v>
      </c>
      <c r="N1847" s="52" t="s">
        <v>103</v>
      </c>
      <c r="O1847" s="52" t="s">
        <v>66</v>
      </c>
      <c r="P1847" s="1259" t="s">
        <v>608</v>
      </c>
      <c r="Q1847" s="1276" t="s">
        <v>609</v>
      </c>
      <c r="R1847" s="1327">
        <v>8</v>
      </c>
      <c r="S1847" s="960"/>
      <c r="T1847" s="1357">
        <f t="shared" si="23"/>
        <v>8</v>
      </c>
      <c r="U1847" s="52" t="s">
        <v>75</v>
      </c>
      <c r="V1847" s="52">
        <v>1975</v>
      </c>
      <c r="W1847" s="52" t="s">
        <v>11926</v>
      </c>
      <c r="X1847" s="52" t="s">
        <v>183</v>
      </c>
      <c r="Y1847" s="52"/>
      <c r="Z1847" s="52"/>
      <c r="AA1847" s="52"/>
      <c r="AB1847" s="52"/>
      <c r="AC1847" s="52"/>
      <c r="AD1847" s="1094" t="s">
        <v>59</v>
      </c>
      <c r="AE1847" s="1094"/>
      <c r="AF1847" s="1094"/>
      <c r="AG1847" s="1094"/>
      <c r="AH1847" s="6" t="e">
        <f t="shared" si="21"/>
        <v>#VALUE!</v>
      </c>
      <c r="AI1847" s="1478" t="e">
        <f>COUNTIF([4]ПС!A5925:A6076,M1847)</f>
        <v>#VALUE!</v>
      </c>
      <c r="AJ1847" s="3">
        <f t="shared" si="22"/>
        <v>1</v>
      </c>
    </row>
    <row r="1848" spans="1:36" ht="15" hidden="1" customHeight="1" x14ac:dyDescent="0.2">
      <c r="A1848" s="1101" t="s">
        <v>2028</v>
      </c>
      <c r="B1848" s="52" t="s">
        <v>5</v>
      </c>
      <c r="C1848" s="52" t="s">
        <v>105</v>
      </c>
      <c r="D1848" s="1110">
        <v>41649</v>
      </c>
      <c r="E1848" s="1121">
        <v>0.61111111111111105</v>
      </c>
      <c r="F1848" s="1110">
        <v>41649</v>
      </c>
      <c r="G1848" s="1121">
        <v>0.61597222222222225</v>
      </c>
      <c r="H1848" s="1174">
        <f t="shared" si="19"/>
        <v>4.8611111111112049E-3</v>
      </c>
      <c r="I1848" s="1094"/>
      <c r="J1848" s="1094"/>
      <c r="K1848" s="1098"/>
      <c r="L1848" s="52" t="s">
        <v>130</v>
      </c>
      <c r="M1848" s="1098" t="s">
        <v>11116</v>
      </c>
      <c r="N1848" s="52" t="s">
        <v>103</v>
      </c>
      <c r="O1848" s="52" t="s">
        <v>66</v>
      </c>
      <c r="P1848" s="1245"/>
      <c r="Q1848" s="1268" t="s">
        <v>610</v>
      </c>
      <c r="R1848" s="1327">
        <v>1</v>
      </c>
      <c r="S1848" s="960"/>
      <c r="T1848" s="1357">
        <f t="shared" si="23"/>
        <v>1</v>
      </c>
      <c r="U1848" s="52" t="s">
        <v>75</v>
      </c>
      <c r="V1848" s="52">
        <v>1975</v>
      </c>
      <c r="W1848" s="52" t="s">
        <v>2287</v>
      </c>
      <c r="X1848" s="52" t="s">
        <v>183</v>
      </c>
      <c r="Y1848" s="52" t="s">
        <v>11935</v>
      </c>
      <c r="Z1848" s="52">
        <v>100</v>
      </c>
      <c r="AA1848" s="52" t="s">
        <v>183</v>
      </c>
      <c r="AB1848" s="52">
        <v>0</v>
      </c>
      <c r="AC1848" s="52" t="s">
        <v>183</v>
      </c>
      <c r="AD1848" s="1094" t="s">
        <v>61</v>
      </c>
      <c r="AE1848" s="1094"/>
      <c r="AF1848" s="1094"/>
      <c r="AG1848" s="1094"/>
      <c r="AH1848" s="6" t="e">
        <f t="shared" si="21"/>
        <v>#VALUE!</v>
      </c>
      <c r="AI1848" s="1478" t="e">
        <f>COUNTIF([4]ПС!A5925:A6076,M1848)</f>
        <v>#VALUE!</v>
      </c>
      <c r="AJ1848" s="3">
        <f t="shared" si="22"/>
        <v>1</v>
      </c>
    </row>
    <row r="1849" spans="1:36" ht="15" hidden="1" customHeight="1" x14ac:dyDescent="0.2">
      <c r="A1849" s="1101" t="s">
        <v>2028</v>
      </c>
      <c r="B1849" s="52" t="s">
        <v>5</v>
      </c>
      <c r="C1849" s="52" t="s">
        <v>105</v>
      </c>
      <c r="D1849" s="1110">
        <v>41649</v>
      </c>
      <c r="E1849" s="1121">
        <v>0.66666666666666663</v>
      </c>
      <c r="F1849" s="1110">
        <v>41649</v>
      </c>
      <c r="G1849" s="1121">
        <v>0.70833333333333337</v>
      </c>
      <c r="H1849" s="1174">
        <f t="shared" si="19"/>
        <v>4.1666666666666741E-2</v>
      </c>
      <c r="I1849" s="1094"/>
      <c r="J1849" s="1094"/>
      <c r="K1849" s="1098"/>
      <c r="L1849" s="52" t="s">
        <v>130</v>
      </c>
      <c r="M1849" s="1232" t="s">
        <v>11936</v>
      </c>
      <c r="N1849" s="52" t="s">
        <v>103</v>
      </c>
      <c r="O1849" s="52" t="s">
        <v>64</v>
      </c>
      <c r="P1849" s="1245" t="s">
        <v>611</v>
      </c>
      <c r="Q1849" s="1324" t="s">
        <v>612</v>
      </c>
      <c r="R1849" s="1327">
        <v>1</v>
      </c>
      <c r="S1849" s="960"/>
      <c r="T1849" s="1357">
        <f t="shared" si="23"/>
        <v>1</v>
      </c>
      <c r="U1849" s="52" t="s">
        <v>87</v>
      </c>
      <c r="V1849" s="1094">
        <v>2006</v>
      </c>
      <c r="W1849" s="1094" t="s">
        <v>11937</v>
      </c>
      <c r="X1849" s="1094" t="s">
        <v>9516</v>
      </c>
      <c r="Y1849" s="1094">
        <v>2012</v>
      </c>
      <c r="Z1849" s="1094">
        <v>100</v>
      </c>
      <c r="AA1849" s="1094" t="s">
        <v>183</v>
      </c>
      <c r="AB1849" s="1094">
        <v>0</v>
      </c>
      <c r="AC1849" s="1094" t="s">
        <v>183</v>
      </c>
      <c r="AD1849" s="1395" t="s">
        <v>60</v>
      </c>
      <c r="AE1849" s="1094"/>
      <c r="AF1849" s="1094"/>
      <c r="AG1849" s="1094"/>
      <c r="AH1849" s="6" t="e">
        <f t="shared" si="21"/>
        <v>#VALUE!</v>
      </c>
      <c r="AI1849" s="1478" t="e">
        <f>COUNTIF([4]ПС!A5925:A6076,M1849)</f>
        <v>#VALUE!</v>
      </c>
      <c r="AJ1849" s="3">
        <f t="shared" si="22"/>
        <v>1</v>
      </c>
    </row>
    <row r="1850" spans="1:36" ht="47.25" hidden="1" customHeight="1" x14ac:dyDescent="0.2">
      <c r="A1850" s="1101" t="s">
        <v>2028</v>
      </c>
      <c r="B1850" s="52" t="s">
        <v>5</v>
      </c>
      <c r="C1850" s="52" t="s">
        <v>105</v>
      </c>
      <c r="D1850" s="1110">
        <v>41649</v>
      </c>
      <c r="E1850" s="1121">
        <v>0.68402777777777779</v>
      </c>
      <c r="F1850" s="1110">
        <v>41649</v>
      </c>
      <c r="G1850" s="1121">
        <v>0.76180555555555562</v>
      </c>
      <c r="H1850" s="1174">
        <f t="shared" si="19"/>
        <v>7.7777777777777835E-2</v>
      </c>
      <c r="I1850" s="1094"/>
      <c r="J1850" s="1094"/>
      <c r="K1850" s="1098"/>
      <c r="L1850" s="52" t="s">
        <v>130</v>
      </c>
      <c r="M1850" s="1098" t="s">
        <v>11938</v>
      </c>
      <c r="N1850" s="52" t="s">
        <v>103</v>
      </c>
      <c r="O1850" s="52" t="s">
        <v>66</v>
      </c>
      <c r="P1850" s="1245"/>
      <c r="Q1850" s="1268" t="s">
        <v>613</v>
      </c>
      <c r="R1850" s="1327">
        <v>4</v>
      </c>
      <c r="S1850" s="960"/>
      <c r="T1850" s="1357">
        <f t="shared" si="23"/>
        <v>4</v>
      </c>
      <c r="U1850" s="52" t="s">
        <v>75</v>
      </c>
      <c r="V1850" s="52">
        <v>1988</v>
      </c>
      <c r="W1850" s="52" t="s">
        <v>2286</v>
      </c>
      <c r="X1850" s="52" t="s">
        <v>183</v>
      </c>
      <c r="Y1850" s="57">
        <v>40725</v>
      </c>
      <c r="Z1850" s="52">
        <v>100</v>
      </c>
      <c r="AA1850" s="52" t="s">
        <v>183</v>
      </c>
      <c r="AB1850" s="52">
        <v>0</v>
      </c>
      <c r="AC1850" s="52" t="s">
        <v>183</v>
      </c>
      <c r="AD1850" s="1395" t="s">
        <v>60</v>
      </c>
      <c r="AE1850" s="1094"/>
      <c r="AF1850" s="1094"/>
      <c r="AG1850" s="1094"/>
      <c r="AH1850" s="6" t="e">
        <f t="shared" si="21"/>
        <v>#VALUE!</v>
      </c>
      <c r="AI1850" s="1478" t="e">
        <f>COUNTIF([4]ПС!A5925:A6076,M1850)</f>
        <v>#VALUE!</v>
      </c>
      <c r="AJ1850" s="3">
        <f t="shared" si="22"/>
        <v>1</v>
      </c>
    </row>
    <row r="1851" spans="1:36" ht="38.25" hidden="1" customHeight="1" x14ac:dyDescent="0.2">
      <c r="A1851" s="1101" t="s">
        <v>2028</v>
      </c>
      <c r="B1851" s="52" t="s">
        <v>5</v>
      </c>
      <c r="C1851" s="52" t="s">
        <v>105</v>
      </c>
      <c r="D1851" s="1110">
        <v>41649</v>
      </c>
      <c r="E1851" s="1121">
        <v>0.71388888888888891</v>
      </c>
      <c r="F1851" s="1110">
        <v>41649</v>
      </c>
      <c r="G1851" s="1121">
        <v>0.71666666666666667</v>
      </c>
      <c r="H1851" s="1174">
        <f t="shared" si="19"/>
        <v>2.7777777777777679E-3</v>
      </c>
      <c r="I1851" s="1094"/>
      <c r="J1851" s="1094"/>
      <c r="K1851" s="1098"/>
      <c r="L1851" s="52" t="s">
        <v>128</v>
      </c>
      <c r="M1851" s="1098" t="s">
        <v>1399</v>
      </c>
      <c r="N1851" s="52">
        <v>110</v>
      </c>
      <c r="O1851" s="52" t="s">
        <v>66</v>
      </c>
      <c r="P1851" s="1245" t="s">
        <v>614</v>
      </c>
      <c r="Q1851" s="1268" t="s">
        <v>615</v>
      </c>
      <c r="R1851" s="1327">
        <v>28</v>
      </c>
      <c r="S1851" s="960"/>
      <c r="T1851" s="1357">
        <f t="shared" si="23"/>
        <v>28</v>
      </c>
      <c r="U1851" s="52" t="s">
        <v>75</v>
      </c>
      <c r="V1851" s="52">
        <v>1991</v>
      </c>
      <c r="W1851" s="52" t="s">
        <v>6971</v>
      </c>
      <c r="X1851" s="52" t="s">
        <v>183</v>
      </c>
      <c r="Y1851" s="1403">
        <v>41487</v>
      </c>
      <c r="Z1851" s="52">
        <v>100</v>
      </c>
      <c r="AA1851" s="1403">
        <v>41579</v>
      </c>
      <c r="AB1851" s="52">
        <v>0</v>
      </c>
      <c r="AC1851" s="1403">
        <v>41518</v>
      </c>
      <c r="AD1851" s="1094" t="s">
        <v>50</v>
      </c>
      <c r="AE1851" s="1094"/>
      <c r="AF1851" s="1094"/>
      <c r="AG1851" s="1094"/>
      <c r="AH1851" s="6" t="e">
        <f t="shared" si="21"/>
        <v>#VALUE!</v>
      </c>
      <c r="AI1851" s="1478" t="e">
        <f>COUNTIF([4]ПС!A5925:A6076,M1851)</f>
        <v>#VALUE!</v>
      </c>
      <c r="AJ1851" s="3">
        <f t="shared" si="22"/>
        <v>1</v>
      </c>
    </row>
    <row r="1852" spans="1:36" ht="47.25" hidden="1" customHeight="1" x14ac:dyDescent="0.2">
      <c r="A1852" s="1101" t="s">
        <v>2028</v>
      </c>
      <c r="B1852" s="52" t="s">
        <v>5</v>
      </c>
      <c r="C1852" s="52" t="s">
        <v>105</v>
      </c>
      <c r="D1852" s="1110">
        <v>41649</v>
      </c>
      <c r="E1852" s="1121">
        <v>0.77430555555555547</v>
      </c>
      <c r="F1852" s="1110">
        <v>41649</v>
      </c>
      <c r="G1852" s="1121">
        <v>0.80694444444444446</v>
      </c>
      <c r="H1852" s="1174">
        <f t="shared" si="19"/>
        <v>3.2638888888888995E-2</v>
      </c>
      <c r="I1852" s="1094"/>
      <c r="J1852" s="1094"/>
      <c r="K1852" s="1098"/>
      <c r="L1852" s="52" t="s">
        <v>130</v>
      </c>
      <c r="M1852" s="1098" t="s">
        <v>11936</v>
      </c>
      <c r="N1852" s="52" t="s">
        <v>103</v>
      </c>
      <c r="O1852" s="52" t="s">
        <v>66</v>
      </c>
      <c r="P1852" s="1245"/>
      <c r="Q1852" s="1268" t="s">
        <v>616</v>
      </c>
      <c r="R1852" s="1327">
        <v>2</v>
      </c>
      <c r="S1852" s="960"/>
      <c r="T1852" s="1357">
        <f t="shared" si="23"/>
        <v>2</v>
      </c>
      <c r="U1852" s="52" t="s">
        <v>75</v>
      </c>
      <c r="V1852" s="52">
        <v>1984</v>
      </c>
      <c r="W1852" s="52" t="s">
        <v>2286</v>
      </c>
      <c r="X1852" s="52" t="s">
        <v>183</v>
      </c>
      <c r="Y1852" s="57">
        <v>39934</v>
      </c>
      <c r="Z1852" s="52">
        <v>0</v>
      </c>
      <c r="AA1852" s="57">
        <v>41682</v>
      </c>
      <c r="AB1852" s="52">
        <v>1</v>
      </c>
      <c r="AC1852" s="57">
        <v>41894</v>
      </c>
      <c r="AD1852" s="1094" t="s">
        <v>60</v>
      </c>
      <c r="AE1852" s="1094"/>
      <c r="AF1852" s="1094"/>
      <c r="AG1852" s="1094"/>
      <c r="AH1852" s="6" t="e">
        <f t="shared" si="21"/>
        <v>#VALUE!</v>
      </c>
      <c r="AI1852" s="1478" t="e">
        <f>COUNTIF([4]ПС!A5925:A6076,M1852)</f>
        <v>#VALUE!</v>
      </c>
      <c r="AJ1852" s="3">
        <f t="shared" si="22"/>
        <v>1</v>
      </c>
    </row>
    <row r="1853" spans="1:36" s="75" customFormat="1" ht="15.75" hidden="1" customHeight="1" x14ac:dyDescent="0.2">
      <c r="A1853" s="108" t="s">
        <v>2028</v>
      </c>
      <c r="B1853" s="52" t="s">
        <v>5</v>
      </c>
      <c r="C1853" s="52" t="s">
        <v>105</v>
      </c>
      <c r="D1853" s="1110">
        <v>41649</v>
      </c>
      <c r="E1853" s="1121">
        <v>0.73611111111111116</v>
      </c>
      <c r="F1853" s="1110">
        <v>41649</v>
      </c>
      <c r="G1853" s="1121">
        <v>0.74861111111111101</v>
      </c>
      <c r="H1853" s="1174">
        <f t="shared" si="19"/>
        <v>1.2499999999999845E-2</v>
      </c>
      <c r="I1853" s="1094"/>
      <c r="J1853" s="1094"/>
      <c r="K1853" s="1098" t="s">
        <v>133</v>
      </c>
      <c r="L1853" s="52" t="s">
        <v>130</v>
      </c>
      <c r="M1853" s="1098" t="s">
        <v>11116</v>
      </c>
      <c r="N1853" s="64">
        <v>35</v>
      </c>
      <c r="O1853" s="52" t="s">
        <v>63</v>
      </c>
      <c r="P1853" s="1245"/>
      <c r="Q1853" s="1268" t="s">
        <v>617</v>
      </c>
      <c r="R1853" s="1327">
        <v>5</v>
      </c>
      <c r="S1853" s="960"/>
      <c r="T1853" s="1357">
        <f t="shared" si="23"/>
        <v>5</v>
      </c>
      <c r="U1853" s="52"/>
      <c r="V1853" s="1094">
        <v>2004</v>
      </c>
      <c r="W1853" s="1094" t="s">
        <v>11939</v>
      </c>
      <c r="X1853" s="1094" t="s">
        <v>183</v>
      </c>
      <c r="Y1853" s="1094" t="s">
        <v>183</v>
      </c>
      <c r="Z1853" s="52" t="s">
        <v>183</v>
      </c>
      <c r="AA1853" s="1094" t="s">
        <v>183</v>
      </c>
      <c r="AB1853" s="1094">
        <v>0</v>
      </c>
      <c r="AC1853" s="1094" t="s">
        <v>183</v>
      </c>
      <c r="AD1853" s="1395" t="s">
        <v>60</v>
      </c>
      <c r="AE1853" s="1094"/>
      <c r="AF1853" s="1094"/>
      <c r="AG1853" s="1467"/>
      <c r="AH1853" s="6" t="e">
        <f t="shared" si="21"/>
        <v>#VALUE!</v>
      </c>
      <c r="AI1853" s="1478" t="e">
        <f>COUNTIF([4]ПС!A5925:A6076,M1853)</f>
        <v>#VALUE!</v>
      </c>
      <c r="AJ1853" s="3">
        <f t="shared" si="22"/>
        <v>1</v>
      </c>
    </row>
    <row r="1854" spans="1:36" s="75" customFormat="1" ht="15.75" hidden="1" customHeight="1" x14ac:dyDescent="0.2">
      <c r="A1854" s="108" t="s">
        <v>2028</v>
      </c>
      <c r="B1854" s="52" t="s">
        <v>5</v>
      </c>
      <c r="C1854" s="52" t="s">
        <v>105</v>
      </c>
      <c r="D1854" s="1110">
        <v>41650</v>
      </c>
      <c r="E1854" s="1121">
        <v>0.4145833333333333</v>
      </c>
      <c r="F1854" s="1110">
        <v>41650</v>
      </c>
      <c r="G1854" s="1121">
        <v>0.4236111111111111</v>
      </c>
      <c r="H1854" s="1174">
        <f t="shared" si="19"/>
        <v>9.0277777777778012E-3</v>
      </c>
      <c r="I1854" s="1094"/>
      <c r="J1854" s="1094"/>
      <c r="K1854" s="1098" t="s">
        <v>834</v>
      </c>
      <c r="L1854" s="52" t="s">
        <v>128</v>
      </c>
      <c r="M1854" s="1098" t="s">
        <v>1399</v>
      </c>
      <c r="N1854" s="52">
        <v>110</v>
      </c>
      <c r="O1854" s="52" t="s">
        <v>66</v>
      </c>
      <c r="P1854" s="1245" t="s">
        <v>618</v>
      </c>
      <c r="Q1854" s="1268" t="s">
        <v>619</v>
      </c>
      <c r="R1854" s="1327">
        <v>212</v>
      </c>
      <c r="S1854" s="960"/>
      <c r="T1854" s="1357">
        <f t="shared" si="23"/>
        <v>212</v>
      </c>
      <c r="U1854" s="52" t="s">
        <v>75</v>
      </c>
      <c r="V1854" s="52">
        <v>1991</v>
      </c>
      <c r="W1854" s="52" t="s">
        <v>6971</v>
      </c>
      <c r="X1854" s="52" t="s">
        <v>183</v>
      </c>
      <c r="Y1854" s="1403">
        <v>41487</v>
      </c>
      <c r="Z1854" s="52">
        <v>100</v>
      </c>
      <c r="AA1854" s="1403">
        <v>41579</v>
      </c>
      <c r="AB1854" s="52">
        <v>0</v>
      </c>
      <c r="AC1854" s="1403">
        <v>41518</v>
      </c>
      <c r="AD1854" s="1395" t="s">
        <v>50</v>
      </c>
      <c r="AE1854" s="1094"/>
      <c r="AF1854" s="1094"/>
      <c r="AG1854" s="1467"/>
      <c r="AH1854" s="6" t="e">
        <f t="shared" si="21"/>
        <v>#VALUE!</v>
      </c>
      <c r="AI1854" s="1478" t="e">
        <f>COUNTIF([4]ПС!A5925:A6076,M1854)</f>
        <v>#VALUE!</v>
      </c>
      <c r="AJ1854" s="3">
        <f t="shared" si="22"/>
        <v>1</v>
      </c>
    </row>
    <row r="1855" spans="1:36" s="75" customFormat="1" ht="31.5" hidden="1" customHeight="1" x14ac:dyDescent="0.2">
      <c r="A1855" s="108" t="s">
        <v>2028</v>
      </c>
      <c r="B1855" s="52" t="s">
        <v>5</v>
      </c>
      <c r="C1855" s="52" t="s">
        <v>10738</v>
      </c>
      <c r="D1855" s="1110">
        <v>41650</v>
      </c>
      <c r="E1855" s="1121">
        <v>0.45208333333333334</v>
      </c>
      <c r="F1855" s="1110">
        <v>41650</v>
      </c>
      <c r="G1855" s="1121">
        <v>0.45208333333333334</v>
      </c>
      <c r="H1855" s="1174">
        <f t="shared" si="19"/>
        <v>0</v>
      </c>
      <c r="I1855" s="1094"/>
      <c r="J1855" s="1094"/>
      <c r="K1855" s="1098"/>
      <c r="L1855" s="52" t="s">
        <v>125</v>
      </c>
      <c r="M1855" s="1098" t="s">
        <v>698</v>
      </c>
      <c r="N1855" s="52">
        <v>110</v>
      </c>
      <c r="O1855" s="52" t="s">
        <v>66</v>
      </c>
      <c r="P1855" s="1259" t="s">
        <v>11940</v>
      </c>
      <c r="Q1855" s="1268" t="s">
        <v>620</v>
      </c>
      <c r="R1855" s="1327">
        <v>189</v>
      </c>
      <c r="S1855" s="960"/>
      <c r="T1855" s="1357">
        <f t="shared" si="23"/>
        <v>189</v>
      </c>
      <c r="U1855" s="52"/>
      <c r="V1855" s="1094"/>
      <c r="W1855" s="1094"/>
      <c r="X1855" s="1094"/>
      <c r="Y1855" s="1094"/>
      <c r="Z1855" s="1094"/>
      <c r="AA1855" s="1094"/>
      <c r="AB1855" s="1094"/>
      <c r="AC1855" s="1094"/>
      <c r="AD1855" s="1094" t="s">
        <v>55</v>
      </c>
      <c r="AE1855" s="1094"/>
      <c r="AF1855" s="1094"/>
      <c r="AG1855" s="1467"/>
      <c r="AH1855" s="6" t="e">
        <f t="shared" si="21"/>
        <v>#VALUE!</v>
      </c>
      <c r="AI1855" s="1478" t="e">
        <f>COUNTIF([4]ПС!A5925:A6076,M1855)</f>
        <v>#VALUE!</v>
      </c>
      <c r="AJ1855" s="3">
        <f t="shared" si="22"/>
        <v>1</v>
      </c>
    </row>
    <row r="1856" spans="1:36" s="75" customFormat="1" ht="31.5" hidden="1" customHeight="1" x14ac:dyDescent="0.2">
      <c r="A1856" s="108" t="s">
        <v>2028</v>
      </c>
      <c r="B1856" s="52" t="s">
        <v>5</v>
      </c>
      <c r="C1856" s="52" t="s">
        <v>10455</v>
      </c>
      <c r="D1856" s="1110">
        <v>41650</v>
      </c>
      <c r="E1856" s="1121">
        <v>0.59513888888888888</v>
      </c>
      <c r="F1856" s="1110">
        <v>41650</v>
      </c>
      <c r="G1856" s="1121">
        <v>0.59791666666666665</v>
      </c>
      <c r="H1856" s="1174">
        <f t="shared" si="19"/>
        <v>2.7777777777777679E-3</v>
      </c>
      <c r="I1856" s="1094"/>
      <c r="J1856" s="1094"/>
      <c r="K1856" s="1098"/>
      <c r="L1856" s="52" t="s">
        <v>125</v>
      </c>
      <c r="M1856" s="1232" t="s">
        <v>11923</v>
      </c>
      <c r="N1856" s="52">
        <v>35</v>
      </c>
      <c r="O1856" s="52" t="s">
        <v>63</v>
      </c>
      <c r="P1856" s="1245" t="s">
        <v>621</v>
      </c>
      <c r="Q1856" s="1268" t="s">
        <v>622</v>
      </c>
      <c r="R1856" s="1327">
        <v>1</v>
      </c>
      <c r="S1856" s="960"/>
      <c r="T1856" s="1357">
        <f t="shared" si="23"/>
        <v>1</v>
      </c>
      <c r="U1856" s="52"/>
      <c r="V1856" s="1094"/>
      <c r="W1856" s="1094"/>
      <c r="X1856" s="1094"/>
      <c r="Y1856" s="1094"/>
      <c r="Z1856" s="1094"/>
      <c r="AA1856" s="1094"/>
      <c r="AB1856" s="1094"/>
      <c r="AC1856" s="1094"/>
      <c r="AD1856" s="1094" t="s">
        <v>55</v>
      </c>
      <c r="AE1856" s="1094"/>
      <c r="AF1856" s="1094"/>
      <c r="AG1856" s="1467"/>
      <c r="AH1856" s="6" t="e">
        <f t="shared" si="21"/>
        <v>#VALUE!</v>
      </c>
      <c r="AI1856" s="1478" t="e">
        <f>COUNTIF([4]ПС!A5925:A6076,M1856)</f>
        <v>#VALUE!</v>
      </c>
      <c r="AJ1856" s="3">
        <f t="shared" si="22"/>
        <v>1</v>
      </c>
    </row>
    <row r="1857" spans="1:36" s="75" customFormat="1" ht="31.5" hidden="1" customHeight="1" x14ac:dyDescent="0.2">
      <c r="A1857" s="108" t="s">
        <v>2028</v>
      </c>
      <c r="B1857" s="52" t="s">
        <v>5</v>
      </c>
      <c r="C1857" s="52" t="s">
        <v>105</v>
      </c>
      <c r="D1857" s="1110">
        <v>41650</v>
      </c>
      <c r="E1857" s="1121">
        <v>0.65625</v>
      </c>
      <c r="F1857" s="1110">
        <v>41651</v>
      </c>
      <c r="G1857" s="1121">
        <v>6.3888888888888884E-2</v>
      </c>
      <c r="H1857" s="1174">
        <f t="shared" si="19"/>
        <v>0.40763888888888888</v>
      </c>
      <c r="I1857" s="1094"/>
      <c r="J1857" s="1094"/>
      <c r="K1857" s="1098" t="s">
        <v>834</v>
      </c>
      <c r="L1857" s="52" t="s">
        <v>128</v>
      </c>
      <c r="M1857" s="1098" t="s">
        <v>1399</v>
      </c>
      <c r="N1857" s="52">
        <v>110</v>
      </c>
      <c r="O1857" s="52" t="s">
        <v>66</v>
      </c>
      <c r="P1857" s="1245" t="s">
        <v>623</v>
      </c>
      <c r="Q1857" s="1268" t="s">
        <v>624</v>
      </c>
      <c r="R1857" s="1327">
        <v>2204</v>
      </c>
      <c r="S1857" s="960"/>
      <c r="T1857" s="1357">
        <f t="shared" si="23"/>
        <v>2204</v>
      </c>
      <c r="U1857" s="52" t="s">
        <v>75</v>
      </c>
      <c r="V1857" s="52">
        <v>1991</v>
      </c>
      <c r="W1857" s="52" t="s">
        <v>6971</v>
      </c>
      <c r="X1857" s="52" t="s">
        <v>183</v>
      </c>
      <c r="Y1857" s="1403">
        <v>41487</v>
      </c>
      <c r="Z1857" s="52">
        <v>100</v>
      </c>
      <c r="AA1857" s="1403">
        <v>41579</v>
      </c>
      <c r="AB1857" s="52">
        <v>0</v>
      </c>
      <c r="AC1857" s="1403">
        <v>41518</v>
      </c>
      <c r="AD1857" s="1094" t="s">
        <v>50</v>
      </c>
      <c r="AE1857" s="1094"/>
      <c r="AF1857" s="1094"/>
      <c r="AG1857" s="1467"/>
      <c r="AH1857" s="6" t="e">
        <f t="shared" si="21"/>
        <v>#VALUE!</v>
      </c>
      <c r="AI1857" s="1478" t="e">
        <f>COUNTIF([4]ПС!A5925:A6076,M1857)</f>
        <v>#VALUE!</v>
      </c>
      <c r="AJ1857" s="3">
        <f t="shared" si="22"/>
        <v>1</v>
      </c>
    </row>
    <row r="1858" spans="1:36" s="75" customFormat="1" ht="31.5" hidden="1" customHeight="1" x14ac:dyDescent="0.2">
      <c r="A1858" s="108" t="s">
        <v>2028</v>
      </c>
      <c r="B1858" s="52" t="s">
        <v>5</v>
      </c>
      <c r="C1858" s="52" t="s">
        <v>105</v>
      </c>
      <c r="D1858" s="1110">
        <v>41650</v>
      </c>
      <c r="E1858" s="1121">
        <v>0.7</v>
      </c>
      <c r="F1858" s="1110">
        <v>41651</v>
      </c>
      <c r="G1858" s="1121">
        <v>8.3333333333333329E-2</v>
      </c>
      <c r="H1858" s="1174">
        <f t="shared" si="19"/>
        <v>0.3833333333333333</v>
      </c>
      <c r="I1858" s="1094"/>
      <c r="J1858" s="1094"/>
      <c r="K1858" s="1098" t="s">
        <v>133</v>
      </c>
      <c r="L1858" s="52" t="s">
        <v>128</v>
      </c>
      <c r="M1858" s="1098" t="s">
        <v>11486</v>
      </c>
      <c r="N1858" s="52" t="s">
        <v>103</v>
      </c>
      <c r="O1858" s="52" t="s">
        <v>66</v>
      </c>
      <c r="P1858" s="1245"/>
      <c r="Q1858" s="1268" t="s">
        <v>625</v>
      </c>
      <c r="R1858" s="1327">
        <v>270</v>
      </c>
      <c r="S1858" s="960"/>
      <c r="T1858" s="1357">
        <f t="shared" si="23"/>
        <v>270</v>
      </c>
      <c r="U1858" s="52" t="s">
        <v>75</v>
      </c>
      <c r="V1858" s="52">
        <v>1987</v>
      </c>
      <c r="W1858" s="52" t="s">
        <v>6972</v>
      </c>
      <c r="X1858" s="52" t="s">
        <v>183</v>
      </c>
      <c r="Y1858" s="1403">
        <v>41153</v>
      </c>
      <c r="Z1858" s="52">
        <v>100</v>
      </c>
      <c r="AA1858" s="52" t="s">
        <v>183</v>
      </c>
      <c r="AB1858" s="52">
        <v>0</v>
      </c>
      <c r="AC1858" s="52" t="s">
        <v>6978</v>
      </c>
      <c r="AD1858" s="1094" t="s">
        <v>50</v>
      </c>
      <c r="AE1858" s="1094"/>
      <c r="AF1858" s="1094"/>
      <c r="AG1858" s="1467"/>
      <c r="AH1858" s="6" t="e">
        <f t="shared" si="21"/>
        <v>#VALUE!</v>
      </c>
      <c r="AI1858" s="1478" t="e">
        <f>COUNTIF([4]ПС!A5925:A6076,M1858)</f>
        <v>#VALUE!</v>
      </c>
      <c r="AJ1858" s="3">
        <f t="shared" si="22"/>
        <v>1</v>
      </c>
    </row>
    <row r="1859" spans="1:36" ht="31.5" hidden="1" customHeight="1" x14ac:dyDescent="0.2">
      <c r="A1859" s="1101" t="s">
        <v>2028</v>
      </c>
      <c r="B1859" s="52" t="s">
        <v>5</v>
      </c>
      <c r="C1859" s="207" t="s">
        <v>10738</v>
      </c>
      <c r="D1859" s="1110">
        <v>41650</v>
      </c>
      <c r="E1859" s="1531">
        <v>0.8208333333333333</v>
      </c>
      <c r="F1859" s="1110">
        <v>41650</v>
      </c>
      <c r="G1859" s="1531">
        <v>0.84861111111111109</v>
      </c>
      <c r="H1859" s="1193">
        <f t="shared" si="19"/>
        <v>2.777777777777779E-2</v>
      </c>
      <c r="I1859" s="1094"/>
      <c r="J1859" s="1094"/>
      <c r="K1859" s="1098"/>
      <c r="L1859" s="52" t="s">
        <v>125</v>
      </c>
      <c r="M1859" s="1232" t="s">
        <v>11044</v>
      </c>
      <c r="N1859" s="52">
        <v>35</v>
      </c>
      <c r="O1859" s="52" t="s">
        <v>66</v>
      </c>
      <c r="P1859" s="1245"/>
      <c r="Q1859" s="1268" t="s">
        <v>626</v>
      </c>
      <c r="R1859" s="1725">
        <v>10</v>
      </c>
      <c r="S1859" s="1352"/>
      <c r="T1859" s="1367">
        <f t="shared" si="23"/>
        <v>10</v>
      </c>
      <c r="U1859" s="52"/>
      <c r="V1859" s="1440"/>
      <c r="W1859" s="1440"/>
      <c r="X1859" s="1440"/>
      <c r="Y1859" s="1440"/>
      <c r="Z1859" s="1440"/>
      <c r="AA1859" s="1440"/>
      <c r="AB1859" s="1440"/>
      <c r="AC1859" s="1440"/>
      <c r="AD1859" s="1094" t="s">
        <v>55</v>
      </c>
      <c r="AE1859" s="1443"/>
      <c r="AF1859" s="1443"/>
      <c r="AG1859" s="109"/>
      <c r="AH1859" s="6" t="e">
        <f t="shared" si="21"/>
        <v>#VALUE!</v>
      </c>
      <c r="AI1859" s="1478" t="e">
        <f>COUNTIF([4]ПС!A5925:A6076,M1859)</f>
        <v>#VALUE!</v>
      </c>
      <c r="AJ1859" s="3">
        <f t="shared" si="22"/>
        <v>1</v>
      </c>
    </row>
    <row r="1860" spans="1:36" ht="63" hidden="1" customHeight="1" x14ac:dyDescent="0.2">
      <c r="A1860" s="1101" t="s">
        <v>2028</v>
      </c>
      <c r="B1860" s="52" t="s">
        <v>5</v>
      </c>
      <c r="C1860" s="207" t="s">
        <v>105</v>
      </c>
      <c r="D1860" s="1110">
        <v>41650</v>
      </c>
      <c r="E1860" s="1121">
        <v>0.84791666666666676</v>
      </c>
      <c r="F1860" s="1110">
        <v>41650</v>
      </c>
      <c r="G1860" s="1121">
        <v>0.9291666666666667</v>
      </c>
      <c r="H1860" s="1193">
        <f t="shared" ref="H1860:H1923" si="24">F1860-D1860+G1860-E1860</f>
        <v>8.1249999999999933E-2</v>
      </c>
      <c r="I1860" s="1094"/>
      <c r="J1860" s="1094"/>
      <c r="K1860" s="1098"/>
      <c r="L1860" s="52" t="s">
        <v>128</v>
      </c>
      <c r="M1860" s="1098" t="s">
        <v>662</v>
      </c>
      <c r="N1860" s="52" t="s">
        <v>103</v>
      </c>
      <c r="O1860" s="52" t="s">
        <v>66</v>
      </c>
      <c r="P1860" s="1245"/>
      <c r="Q1860" s="1268" t="s">
        <v>178</v>
      </c>
      <c r="R1860" s="1327">
        <v>11</v>
      </c>
      <c r="S1860" s="960"/>
      <c r="T1860" s="1357">
        <f t="shared" ref="T1860:T1891" si="25">R1860+S1860</f>
        <v>11</v>
      </c>
      <c r="U1860" s="52" t="s">
        <v>75</v>
      </c>
      <c r="V1860" s="477">
        <v>1976</v>
      </c>
      <c r="W1860" s="431" t="s">
        <v>11941</v>
      </c>
      <c r="X1860" s="477" t="s">
        <v>183</v>
      </c>
      <c r="Y1860" s="477">
        <v>2013</v>
      </c>
      <c r="Z1860" s="477">
        <v>100</v>
      </c>
      <c r="AA1860" s="477" t="s">
        <v>183</v>
      </c>
      <c r="AB1860" s="477">
        <v>1</v>
      </c>
      <c r="AC1860" s="494">
        <v>41781</v>
      </c>
      <c r="AD1860" s="1094" t="s">
        <v>50</v>
      </c>
      <c r="AE1860" s="1443"/>
      <c r="AF1860" s="1443"/>
      <c r="AG1860" s="109"/>
      <c r="AH1860" s="6" t="e">
        <f t="shared" ref="AH1860:AH1923" si="26">IF(AI1860+AJ1860=2,"Всё Ок!","Ошибка в имени ПС")</f>
        <v>#VALUE!</v>
      </c>
      <c r="AI1860" s="1478" t="e">
        <f>COUNTIF([4]ПС!A5925:A6076,M1860)</f>
        <v>#VALUE!</v>
      </c>
      <c r="AJ1860" s="3">
        <f t="shared" ref="AJ1860:AJ1923" si="27">IF(M1860&gt;0,1,0)</f>
        <v>1</v>
      </c>
    </row>
    <row r="1861" spans="1:36" ht="63" hidden="1" customHeight="1" x14ac:dyDescent="0.2">
      <c r="A1861" s="1101" t="s">
        <v>2028</v>
      </c>
      <c r="B1861" s="52" t="s">
        <v>5</v>
      </c>
      <c r="C1861" s="52" t="s">
        <v>105</v>
      </c>
      <c r="D1861" s="1110">
        <v>41650</v>
      </c>
      <c r="E1861" s="1121">
        <v>0.84930555555555554</v>
      </c>
      <c r="F1861" s="1110">
        <v>41650</v>
      </c>
      <c r="G1861" s="1121">
        <v>0.85</v>
      </c>
      <c r="H1861" s="1193">
        <f t="shared" si="24"/>
        <v>6.9444444444444198E-4</v>
      </c>
      <c r="I1861" s="1094"/>
      <c r="J1861" s="1094"/>
      <c r="K1861" s="1098" t="s">
        <v>132</v>
      </c>
      <c r="L1861" s="52" t="s">
        <v>128</v>
      </c>
      <c r="M1861" s="1098" t="s">
        <v>4035</v>
      </c>
      <c r="N1861" s="52" t="s">
        <v>103</v>
      </c>
      <c r="O1861" s="52" t="s">
        <v>66</v>
      </c>
      <c r="P1861" s="1632"/>
      <c r="Q1861" s="1286" t="s">
        <v>627</v>
      </c>
      <c r="R1861" s="1327">
        <v>13</v>
      </c>
      <c r="S1861" s="960"/>
      <c r="T1861" s="1370">
        <f t="shared" si="25"/>
        <v>13</v>
      </c>
      <c r="U1861" s="131" t="s">
        <v>75</v>
      </c>
      <c r="V1861" s="52">
        <v>1973</v>
      </c>
      <c r="W1861" s="52" t="s">
        <v>2286</v>
      </c>
      <c r="X1861" s="52" t="s">
        <v>183</v>
      </c>
      <c r="Y1861" s="57">
        <v>41702</v>
      </c>
      <c r="Z1861" s="52">
        <v>100</v>
      </c>
      <c r="AA1861" s="57">
        <v>41764</v>
      </c>
      <c r="AB1861" s="52">
        <v>1</v>
      </c>
      <c r="AC1861" s="52" t="s">
        <v>183</v>
      </c>
      <c r="AD1861" s="1094" t="s">
        <v>50</v>
      </c>
      <c r="AE1861" s="1094"/>
      <c r="AF1861" s="1094"/>
      <c r="AG1861" s="109"/>
      <c r="AH1861" s="6" t="e">
        <f t="shared" si="26"/>
        <v>#VALUE!</v>
      </c>
      <c r="AI1861" s="1478" t="e">
        <f>COUNTIF([4]ПС!A5925:A6076,M1861)</f>
        <v>#VALUE!</v>
      </c>
      <c r="AJ1861" s="3">
        <f t="shared" si="27"/>
        <v>1</v>
      </c>
    </row>
    <row r="1862" spans="1:36" ht="63" hidden="1" customHeight="1" x14ac:dyDescent="0.2">
      <c r="A1862" s="1101" t="s">
        <v>2028</v>
      </c>
      <c r="B1862" s="52" t="s">
        <v>5</v>
      </c>
      <c r="C1862" s="52" t="s">
        <v>105</v>
      </c>
      <c r="D1862" s="1110">
        <v>41650</v>
      </c>
      <c r="E1862" s="1121">
        <v>0.875</v>
      </c>
      <c r="F1862" s="1110">
        <v>41650</v>
      </c>
      <c r="G1862" s="1142">
        <v>0.9243055555555556</v>
      </c>
      <c r="H1862" s="1193">
        <f t="shared" si="24"/>
        <v>4.9305555555555602E-2</v>
      </c>
      <c r="I1862" s="1094"/>
      <c r="J1862" s="1094"/>
      <c r="K1862" s="1098"/>
      <c r="L1862" s="52" t="s">
        <v>128</v>
      </c>
      <c r="M1862" s="1098" t="s">
        <v>4035</v>
      </c>
      <c r="N1862" s="52" t="s">
        <v>103</v>
      </c>
      <c r="O1862" s="52" t="s">
        <v>66</v>
      </c>
      <c r="P1862" s="1245"/>
      <c r="Q1862" s="1268" t="s">
        <v>628</v>
      </c>
      <c r="R1862" s="1327">
        <v>4</v>
      </c>
      <c r="S1862" s="960"/>
      <c r="T1862" s="1357">
        <f t="shared" si="25"/>
        <v>4</v>
      </c>
      <c r="U1862" s="52" t="s">
        <v>75</v>
      </c>
      <c r="V1862" s="477">
        <v>1976</v>
      </c>
      <c r="W1862" s="477" t="s">
        <v>2286</v>
      </c>
      <c r="X1862" s="477" t="s">
        <v>183</v>
      </c>
      <c r="Y1862" s="477" t="s">
        <v>11942</v>
      </c>
      <c r="Z1862" s="477">
        <v>100</v>
      </c>
      <c r="AA1862" s="494" t="s">
        <v>183</v>
      </c>
      <c r="AB1862" s="477">
        <v>0</v>
      </c>
      <c r="AC1862" s="477" t="s">
        <v>183</v>
      </c>
      <c r="AD1862" s="1094" t="s">
        <v>50</v>
      </c>
      <c r="AE1862" s="1443"/>
      <c r="AF1862" s="1443"/>
      <c r="AG1862" s="109"/>
      <c r="AH1862" s="6" t="e">
        <f t="shared" si="26"/>
        <v>#VALUE!</v>
      </c>
      <c r="AI1862" s="1478" t="e">
        <f>COUNTIF([4]ПС!A5925:A6076,M1862)</f>
        <v>#VALUE!</v>
      </c>
      <c r="AJ1862" s="3">
        <f t="shared" si="27"/>
        <v>1</v>
      </c>
    </row>
    <row r="1863" spans="1:36" ht="31.5" hidden="1" customHeight="1" x14ac:dyDescent="0.2">
      <c r="A1863" s="1101" t="s">
        <v>2028</v>
      </c>
      <c r="B1863" s="52" t="s">
        <v>5</v>
      </c>
      <c r="C1863" s="52" t="s">
        <v>105</v>
      </c>
      <c r="D1863" s="1110">
        <v>41650</v>
      </c>
      <c r="E1863" s="1121">
        <v>0.90625</v>
      </c>
      <c r="F1863" s="1110">
        <v>41651</v>
      </c>
      <c r="G1863" s="1121">
        <v>8.3333333333333329E-2</v>
      </c>
      <c r="H1863" s="1193">
        <f t="shared" si="24"/>
        <v>0.17708333333333326</v>
      </c>
      <c r="I1863" s="1094"/>
      <c r="J1863" s="1094"/>
      <c r="K1863" s="1098"/>
      <c r="L1863" s="52" t="s">
        <v>128</v>
      </c>
      <c r="M1863" s="1098" t="s">
        <v>653</v>
      </c>
      <c r="N1863" s="52" t="s">
        <v>103</v>
      </c>
      <c r="O1863" s="52" t="s">
        <v>66</v>
      </c>
      <c r="P1863" s="1245"/>
      <c r="Q1863" s="1268" t="s">
        <v>629</v>
      </c>
      <c r="R1863" s="1327">
        <v>12</v>
      </c>
      <c r="S1863" s="960"/>
      <c r="T1863" s="1357">
        <f t="shared" si="25"/>
        <v>12</v>
      </c>
      <c r="U1863" s="52" t="s">
        <v>75</v>
      </c>
      <c r="V1863" s="477">
        <v>1983</v>
      </c>
      <c r="W1863" s="477" t="s">
        <v>2286</v>
      </c>
      <c r="X1863" s="477" t="s">
        <v>183</v>
      </c>
      <c r="Y1863" s="477"/>
      <c r="Z1863" s="477"/>
      <c r="AA1863" s="477"/>
      <c r="AB1863" s="477"/>
      <c r="AC1863" s="477"/>
      <c r="AD1863" s="1094" t="s">
        <v>50</v>
      </c>
      <c r="AE1863" s="1443"/>
      <c r="AF1863" s="1443"/>
      <c r="AG1863" s="109"/>
      <c r="AH1863" s="6" t="e">
        <f t="shared" si="26"/>
        <v>#VALUE!</v>
      </c>
      <c r="AI1863" s="1478" t="e">
        <f>COUNTIF([4]ПС!A5925:A6076,M1863)</f>
        <v>#VALUE!</v>
      </c>
      <c r="AJ1863" s="3">
        <f t="shared" si="27"/>
        <v>1</v>
      </c>
    </row>
    <row r="1864" spans="1:36" ht="31.5" hidden="1" customHeight="1" x14ac:dyDescent="0.2">
      <c r="A1864" s="1101" t="s">
        <v>2028</v>
      </c>
      <c r="B1864" s="52" t="s">
        <v>5</v>
      </c>
      <c r="C1864" s="52" t="s">
        <v>10738</v>
      </c>
      <c r="D1864" s="1110">
        <v>41650</v>
      </c>
      <c r="E1864" s="1136">
        <v>0.91319444444444453</v>
      </c>
      <c r="F1864" s="1162">
        <v>41650</v>
      </c>
      <c r="G1864" s="1136">
        <v>0.91319444444444453</v>
      </c>
      <c r="H1864" s="1193">
        <f t="shared" si="24"/>
        <v>0</v>
      </c>
      <c r="I1864" s="1094"/>
      <c r="J1864" s="1094"/>
      <c r="K1864" s="1098"/>
      <c r="L1864" s="52" t="s">
        <v>125</v>
      </c>
      <c r="M1864" s="1232" t="s">
        <v>673</v>
      </c>
      <c r="N1864" s="52">
        <v>110</v>
      </c>
      <c r="O1864" s="52" t="s">
        <v>66</v>
      </c>
      <c r="P1864" s="1245"/>
      <c r="Q1864" s="1286" t="s">
        <v>630</v>
      </c>
      <c r="R1864" s="1327">
        <v>78</v>
      </c>
      <c r="S1864" s="960"/>
      <c r="T1864" s="1357">
        <f t="shared" si="25"/>
        <v>78</v>
      </c>
      <c r="U1864" s="52"/>
      <c r="V1864" s="1440"/>
      <c r="W1864" s="1440"/>
      <c r="X1864" s="1440"/>
      <c r="Y1864" s="1440"/>
      <c r="Z1864" s="1440"/>
      <c r="AA1864" s="1440"/>
      <c r="AB1864" s="1440"/>
      <c r="AC1864" s="1440"/>
      <c r="AD1864" s="1094" t="s">
        <v>55</v>
      </c>
      <c r="AE1864" s="1443"/>
      <c r="AF1864" s="1443"/>
      <c r="AG1864" s="109"/>
      <c r="AH1864" s="6" t="e">
        <f t="shared" si="26"/>
        <v>#VALUE!</v>
      </c>
      <c r="AI1864" s="1478" t="e">
        <f>COUNTIF([4]ПС!A5925:A6076,M1864)</f>
        <v>#VALUE!</v>
      </c>
      <c r="AJ1864" s="3">
        <f t="shared" si="27"/>
        <v>1</v>
      </c>
    </row>
    <row r="1865" spans="1:36" ht="31.5" hidden="1" customHeight="1" x14ac:dyDescent="0.2">
      <c r="A1865" s="1101" t="s">
        <v>2028</v>
      </c>
      <c r="B1865" s="52" t="s">
        <v>5</v>
      </c>
      <c r="C1865" s="52" t="s">
        <v>105</v>
      </c>
      <c r="D1865" s="1110">
        <v>41650</v>
      </c>
      <c r="E1865" s="1121">
        <v>0.92847222222222225</v>
      </c>
      <c r="F1865" s="1110">
        <v>41650</v>
      </c>
      <c r="G1865" s="1121">
        <v>0.92847222222222225</v>
      </c>
      <c r="H1865" s="1193">
        <f t="shared" si="24"/>
        <v>0</v>
      </c>
      <c r="I1865" s="1094"/>
      <c r="J1865" s="1094"/>
      <c r="K1865" s="1098" t="s">
        <v>132</v>
      </c>
      <c r="L1865" s="52" t="s">
        <v>128</v>
      </c>
      <c r="M1865" s="1098" t="s">
        <v>704</v>
      </c>
      <c r="N1865" s="52" t="s">
        <v>103</v>
      </c>
      <c r="O1865" s="52" t="s">
        <v>66</v>
      </c>
      <c r="P1865" s="1245"/>
      <c r="Q1865" s="1286" t="s">
        <v>631</v>
      </c>
      <c r="R1865" s="1327">
        <v>3</v>
      </c>
      <c r="S1865" s="960"/>
      <c r="T1865" s="1357">
        <f t="shared" si="25"/>
        <v>3</v>
      </c>
      <c r="U1865" s="52" t="s">
        <v>75</v>
      </c>
      <c r="V1865" s="477">
        <v>2012</v>
      </c>
      <c r="W1865" s="477" t="s">
        <v>2286</v>
      </c>
      <c r="X1865" s="477" t="s">
        <v>183</v>
      </c>
      <c r="Y1865" s="477" t="s">
        <v>445</v>
      </c>
      <c r="Z1865" s="477" t="s">
        <v>183</v>
      </c>
      <c r="AA1865" s="477"/>
      <c r="AB1865" s="477"/>
      <c r="AC1865" s="477"/>
      <c r="AD1865" s="1094" t="s">
        <v>50</v>
      </c>
      <c r="AE1865" s="1443"/>
      <c r="AF1865" s="1443"/>
      <c r="AG1865" s="109"/>
      <c r="AH1865" s="6" t="e">
        <f t="shared" si="26"/>
        <v>#VALUE!</v>
      </c>
      <c r="AI1865" s="1478" t="e">
        <f>COUNTIF([4]ПС!A5925:A6076,M1865)</f>
        <v>#VALUE!</v>
      </c>
      <c r="AJ1865" s="3">
        <f t="shared" si="27"/>
        <v>1</v>
      </c>
    </row>
    <row r="1866" spans="1:36" ht="63" hidden="1" customHeight="1" x14ac:dyDescent="0.2">
      <c r="A1866" s="1101" t="s">
        <v>2028</v>
      </c>
      <c r="B1866" s="52" t="s">
        <v>5</v>
      </c>
      <c r="C1866" s="52" t="s">
        <v>10455</v>
      </c>
      <c r="D1866" s="1110">
        <v>41650</v>
      </c>
      <c r="E1866" s="1121">
        <v>0.94305555555555554</v>
      </c>
      <c r="F1866" s="1110">
        <v>41650</v>
      </c>
      <c r="G1866" s="1121">
        <v>0.94305555555555554</v>
      </c>
      <c r="H1866" s="1193">
        <f t="shared" si="24"/>
        <v>0</v>
      </c>
      <c r="I1866" s="1094"/>
      <c r="J1866" s="1094"/>
      <c r="K1866" s="1098" t="s">
        <v>132</v>
      </c>
      <c r="L1866" s="52" t="s">
        <v>125</v>
      </c>
      <c r="M1866" s="1232" t="s">
        <v>10727</v>
      </c>
      <c r="N1866" s="52">
        <v>35</v>
      </c>
      <c r="O1866" s="52" t="s">
        <v>66</v>
      </c>
      <c r="P1866" s="1245"/>
      <c r="Q1866" s="1286" t="s">
        <v>632</v>
      </c>
      <c r="R1866" s="1327">
        <v>3</v>
      </c>
      <c r="S1866" s="960"/>
      <c r="T1866" s="1357">
        <f t="shared" si="25"/>
        <v>3</v>
      </c>
      <c r="U1866" s="52"/>
      <c r="V1866" s="1440"/>
      <c r="W1866" s="1440"/>
      <c r="X1866" s="1440"/>
      <c r="Y1866" s="1440"/>
      <c r="Z1866" s="1440"/>
      <c r="AA1866" s="1440"/>
      <c r="AB1866" s="1440"/>
      <c r="AC1866" s="1440"/>
      <c r="AD1866" s="1094" t="s">
        <v>55</v>
      </c>
      <c r="AE1866" s="1443"/>
      <c r="AF1866" s="1443"/>
      <c r="AG1866" s="109"/>
      <c r="AH1866" s="6" t="e">
        <f t="shared" si="26"/>
        <v>#VALUE!</v>
      </c>
      <c r="AI1866" s="1478" t="e">
        <f>COUNTIF([4]ПС!A5925:A6076,M1866)</f>
        <v>#VALUE!</v>
      </c>
      <c r="AJ1866" s="3">
        <f t="shared" si="27"/>
        <v>1</v>
      </c>
    </row>
    <row r="1867" spans="1:36" ht="94.5" hidden="1" customHeight="1" x14ac:dyDescent="0.2">
      <c r="A1867" s="1101" t="s">
        <v>2028</v>
      </c>
      <c r="B1867" s="52" t="s">
        <v>5</v>
      </c>
      <c r="C1867" s="52" t="s">
        <v>105</v>
      </c>
      <c r="D1867" s="1110">
        <v>41650</v>
      </c>
      <c r="E1867" s="1121">
        <v>0.94791666666666663</v>
      </c>
      <c r="F1867" s="1110">
        <v>41651</v>
      </c>
      <c r="G1867" s="1121">
        <v>3.4027777777777775E-2</v>
      </c>
      <c r="H1867" s="1193">
        <f t="shared" si="24"/>
        <v>8.6111111111111138E-2</v>
      </c>
      <c r="I1867" s="1094"/>
      <c r="J1867" s="1094"/>
      <c r="K1867" s="1098"/>
      <c r="L1867" s="52" t="s">
        <v>128</v>
      </c>
      <c r="M1867" s="1098" t="s">
        <v>9362</v>
      </c>
      <c r="N1867" s="52" t="s">
        <v>103</v>
      </c>
      <c r="O1867" s="52" t="s">
        <v>66</v>
      </c>
      <c r="P1867" s="1245"/>
      <c r="Q1867" s="1268" t="s">
        <v>633</v>
      </c>
      <c r="R1867" s="1327">
        <v>5</v>
      </c>
      <c r="S1867" s="960"/>
      <c r="T1867" s="1357">
        <f t="shared" si="25"/>
        <v>5</v>
      </c>
      <c r="U1867" s="52" t="s">
        <v>75</v>
      </c>
      <c r="V1867" s="477">
        <v>1983</v>
      </c>
      <c r="W1867" s="477" t="s">
        <v>2287</v>
      </c>
      <c r="X1867" s="477" t="s">
        <v>183</v>
      </c>
      <c r="Y1867" s="477" t="s">
        <v>445</v>
      </c>
      <c r="Z1867" s="477" t="s">
        <v>183</v>
      </c>
      <c r="AA1867" s="477"/>
      <c r="AB1867" s="477"/>
      <c r="AC1867" s="477"/>
      <c r="AD1867" s="1094" t="s">
        <v>49</v>
      </c>
      <c r="AE1867" s="1443"/>
      <c r="AF1867" s="1443"/>
      <c r="AG1867" s="109"/>
      <c r="AH1867" s="6" t="e">
        <f t="shared" si="26"/>
        <v>#VALUE!</v>
      </c>
      <c r="AI1867" s="1478" t="e">
        <f>COUNTIF([4]ПС!A5925:A6076,M1867)</f>
        <v>#VALUE!</v>
      </c>
      <c r="AJ1867" s="3">
        <f t="shared" si="27"/>
        <v>1</v>
      </c>
    </row>
    <row r="1868" spans="1:36" ht="31.5" hidden="1" customHeight="1" x14ac:dyDescent="0.2">
      <c r="A1868" s="1101" t="s">
        <v>2028</v>
      </c>
      <c r="B1868" s="52" t="s">
        <v>5</v>
      </c>
      <c r="C1868" s="52" t="s">
        <v>105</v>
      </c>
      <c r="D1868" s="1110">
        <v>41650</v>
      </c>
      <c r="E1868" s="1121">
        <v>0.98472222222222217</v>
      </c>
      <c r="F1868" s="1110">
        <v>41651</v>
      </c>
      <c r="G1868" s="1121">
        <v>1</v>
      </c>
      <c r="H1868" s="1193">
        <f t="shared" si="24"/>
        <v>1.0152777777777779</v>
      </c>
      <c r="I1868" s="1094"/>
      <c r="J1868" s="1094"/>
      <c r="K1868" s="1098"/>
      <c r="L1868" s="52" t="s">
        <v>128</v>
      </c>
      <c r="M1868" s="1232" t="s">
        <v>704</v>
      </c>
      <c r="N1868" s="52" t="s">
        <v>103</v>
      </c>
      <c r="O1868" s="52" t="s">
        <v>65</v>
      </c>
      <c r="P1868" s="1245"/>
      <c r="Q1868" s="1286" t="s">
        <v>634</v>
      </c>
      <c r="R1868" s="1327">
        <v>3</v>
      </c>
      <c r="S1868" s="960"/>
      <c r="T1868" s="1357">
        <f t="shared" si="25"/>
        <v>3</v>
      </c>
      <c r="U1868" s="52" t="s">
        <v>75</v>
      </c>
      <c r="V1868" s="1440">
        <v>2012</v>
      </c>
      <c r="W1868" s="1440" t="s">
        <v>2286</v>
      </c>
      <c r="X1868" s="1440" t="s">
        <v>183</v>
      </c>
      <c r="Y1868" s="1440" t="s">
        <v>11943</v>
      </c>
      <c r="Z1868" s="1440">
        <v>100</v>
      </c>
      <c r="AA1868" s="1440"/>
      <c r="AB1868" s="1440"/>
      <c r="AC1868" s="1440"/>
      <c r="AD1868" s="1094" t="s">
        <v>50</v>
      </c>
      <c r="AE1868" s="1443"/>
      <c r="AF1868" s="1443"/>
      <c r="AG1868" s="109"/>
      <c r="AH1868" s="6" t="e">
        <f t="shared" si="26"/>
        <v>#VALUE!</v>
      </c>
      <c r="AI1868" s="1478" t="e">
        <f>COUNTIF([4]ПС!A5925:A6076,M1868)</f>
        <v>#VALUE!</v>
      </c>
      <c r="AJ1868" s="3">
        <f t="shared" si="27"/>
        <v>1</v>
      </c>
    </row>
    <row r="1869" spans="1:36" ht="47.25" hidden="1" customHeight="1" x14ac:dyDescent="0.2">
      <c r="A1869" s="1101" t="s">
        <v>2028</v>
      </c>
      <c r="B1869" s="52" t="s">
        <v>5</v>
      </c>
      <c r="C1869" s="52" t="s">
        <v>105</v>
      </c>
      <c r="D1869" s="1110">
        <v>41650</v>
      </c>
      <c r="E1869" s="1121">
        <v>0.93263888888888891</v>
      </c>
      <c r="F1869" s="1110">
        <v>41651</v>
      </c>
      <c r="G1869" s="1121">
        <v>8.3333333333333329E-2</v>
      </c>
      <c r="H1869" s="1193">
        <f t="shared" si="24"/>
        <v>0.15069444444444435</v>
      </c>
      <c r="I1869" s="1094"/>
      <c r="J1869" s="1094"/>
      <c r="K1869" s="1098"/>
      <c r="L1869" s="52" t="s">
        <v>128</v>
      </c>
      <c r="M1869" s="1098" t="s">
        <v>10229</v>
      </c>
      <c r="N1869" s="52" t="s">
        <v>103</v>
      </c>
      <c r="O1869" s="52" t="s">
        <v>66</v>
      </c>
      <c r="P1869" s="1245"/>
      <c r="Q1869" s="1268" t="s">
        <v>635</v>
      </c>
      <c r="R1869" s="1327">
        <v>26</v>
      </c>
      <c r="S1869" s="960"/>
      <c r="T1869" s="1357">
        <f t="shared" si="25"/>
        <v>26</v>
      </c>
      <c r="U1869" s="52" t="s">
        <v>75</v>
      </c>
      <c r="V1869" s="477">
        <v>1969</v>
      </c>
      <c r="W1869" s="477" t="s">
        <v>2286</v>
      </c>
      <c r="X1869" s="477" t="s">
        <v>183</v>
      </c>
      <c r="Y1869" s="494">
        <v>41652</v>
      </c>
      <c r="Z1869" s="477">
        <v>100</v>
      </c>
      <c r="AA1869" s="477" t="s">
        <v>183</v>
      </c>
      <c r="AB1869" s="131">
        <v>0</v>
      </c>
      <c r="AC1869" s="494">
        <v>41652</v>
      </c>
      <c r="AD1869" s="1094" t="s">
        <v>50</v>
      </c>
      <c r="AE1869" s="1440"/>
      <c r="AF1869" s="1451"/>
      <c r="AG1869" s="109"/>
      <c r="AH1869" s="6" t="e">
        <f t="shared" si="26"/>
        <v>#VALUE!</v>
      </c>
      <c r="AI1869" s="1478" t="e">
        <f>COUNTIF([4]ПС!A5925:A6076,M1869)</f>
        <v>#VALUE!</v>
      </c>
      <c r="AJ1869" s="3">
        <f t="shared" si="27"/>
        <v>1</v>
      </c>
    </row>
    <row r="1870" spans="1:36" ht="78.75" hidden="1" customHeight="1" x14ac:dyDescent="0.2">
      <c r="A1870" s="1101" t="s">
        <v>2028</v>
      </c>
      <c r="B1870" s="52" t="s">
        <v>5</v>
      </c>
      <c r="C1870" s="52" t="s">
        <v>105</v>
      </c>
      <c r="D1870" s="1110">
        <v>41651</v>
      </c>
      <c r="E1870" s="1121">
        <v>8.3333333333333329E-2</v>
      </c>
      <c r="F1870" s="1110">
        <v>41651</v>
      </c>
      <c r="G1870" s="1121">
        <v>0.10486111111111111</v>
      </c>
      <c r="H1870" s="1193">
        <f t="shared" si="24"/>
        <v>2.1527777777777785E-2</v>
      </c>
      <c r="I1870" s="1094"/>
      <c r="J1870" s="1094"/>
      <c r="K1870" s="1098"/>
      <c r="L1870" s="1225" t="s">
        <v>128</v>
      </c>
      <c r="M1870" s="1098" t="s">
        <v>653</v>
      </c>
      <c r="N1870" s="52" t="s">
        <v>103</v>
      </c>
      <c r="O1870" s="52" t="s">
        <v>66</v>
      </c>
      <c r="P1870" s="1245"/>
      <c r="Q1870" s="1268" t="s">
        <v>636</v>
      </c>
      <c r="R1870" s="1327">
        <v>3</v>
      </c>
      <c r="S1870" s="960"/>
      <c r="T1870" s="1357">
        <f t="shared" si="25"/>
        <v>3</v>
      </c>
      <c r="U1870" s="52" t="s">
        <v>75</v>
      </c>
      <c r="V1870" s="477">
        <v>1983</v>
      </c>
      <c r="W1870" s="477" t="s">
        <v>2286</v>
      </c>
      <c r="X1870" s="477" t="s">
        <v>183</v>
      </c>
      <c r="Y1870" s="477" t="s">
        <v>11944</v>
      </c>
      <c r="Z1870" s="477">
        <v>100</v>
      </c>
      <c r="AA1870" s="477"/>
      <c r="AB1870" s="477"/>
      <c r="AC1870" s="477"/>
      <c r="AD1870" s="1094" t="s">
        <v>61</v>
      </c>
      <c r="AE1870" s="1443"/>
      <c r="AF1870" s="1443"/>
      <c r="AG1870" s="109"/>
      <c r="AH1870" s="6" t="e">
        <f t="shared" si="26"/>
        <v>#VALUE!</v>
      </c>
      <c r="AI1870" s="1478" t="e">
        <f>COUNTIF([4]ПС!A5925:A6076,M1870)</f>
        <v>#VALUE!</v>
      </c>
      <c r="AJ1870" s="3">
        <f t="shared" si="27"/>
        <v>1</v>
      </c>
    </row>
    <row r="1871" spans="1:36" ht="47.25" hidden="1" customHeight="1" x14ac:dyDescent="0.2">
      <c r="A1871" s="1101" t="s">
        <v>2028</v>
      </c>
      <c r="B1871" s="52" t="s">
        <v>5</v>
      </c>
      <c r="C1871" s="52" t="s">
        <v>105</v>
      </c>
      <c r="D1871" s="1110">
        <v>41651</v>
      </c>
      <c r="E1871" s="1121">
        <v>0.64930555555555558</v>
      </c>
      <c r="F1871" s="1110">
        <v>41651</v>
      </c>
      <c r="G1871" s="1121">
        <v>0.66319444444444442</v>
      </c>
      <c r="H1871" s="1193">
        <f t="shared" si="24"/>
        <v>1.388888888888884E-2</v>
      </c>
      <c r="I1871" s="1094"/>
      <c r="J1871" s="1094"/>
      <c r="K1871" s="1098"/>
      <c r="L1871" s="52" t="s">
        <v>128</v>
      </c>
      <c r="M1871" s="1098" t="s">
        <v>704</v>
      </c>
      <c r="N1871" s="52" t="s">
        <v>103</v>
      </c>
      <c r="O1871" s="52" t="s">
        <v>66</v>
      </c>
      <c r="P1871" s="1245"/>
      <c r="Q1871" s="1268" t="s">
        <v>637</v>
      </c>
      <c r="R1871" s="1327">
        <v>7</v>
      </c>
      <c r="S1871" s="960"/>
      <c r="T1871" s="1357">
        <f t="shared" si="25"/>
        <v>7</v>
      </c>
      <c r="U1871" s="52" t="s">
        <v>75</v>
      </c>
      <c r="V1871" s="477">
        <v>2012</v>
      </c>
      <c r="W1871" s="477" t="s">
        <v>2286</v>
      </c>
      <c r="X1871" s="477" t="s">
        <v>183</v>
      </c>
      <c r="Y1871" s="477" t="s">
        <v>11944</v>
      </c>
      <c r="Z1871" s="477">
        <v>100</v>
      </c>
      <c r="AA1871" s="477"/>
      <c r="AB1871" s="477"/>
      <c r="AC1871" s="477"/>
      <c r="AD1871" s="1094" t="s">
        <v>49</v>
      </c>
      <c r="AE1871" s="1443"/>
      <c r="AF1871" s="1443"/>
      <c r="AG1871" s="109"/>
      <c r="AH1871" s="6" t="e">
        <f t="shared" si="26"/>
        <v>#VALUE!</v>
      </c>
      <c r="AI1871" s="1478" t="e">
        <f>COUNTIF([4]ПС!A5925:A6076,M1871)</f>
        <v>#VALUE!</v>
      </c>
      <c r="AJ1871" s="3">
        <f t="shared" si="27"/>
        <v>1</v>
      </c>
    </row>
    <row r="1872" spans="1:36" ht="47.25" hidden="1" customHeight="1" x14ac:dyDescent="0.2">
      <c r="A1872" s="1101" t="s">
        <v>2028</v>
      </c>
      <c r="B1872" s="52" t="s">
        <v>5</v>
      </c>
      <c r="C1872" s="52" t="s">
        <v>105</v>
      </c>
      <c r="D1872" s="311">
        <v>41652</v>
      </c>
      <c r="E1872" s="63">
        <v>0.46180555555555558</v>
      </c>
      <c r="F1872" s="311">
        <v>41652</v>
      </c>
      <c r="G1872" s="63">
        <v>0.49652777777777773</v>
      </c>
      <c r="H1872" s="1193">
        <f t="shared" si="24"/>
        <v>3.4722222222222154E-2</v>
      </c>
      <c r="I1872" s="52"/>
      <c r="J1872" s="52"/>
      <c r="K1872" s="1098"/>
      <c r="L1872" s="52" t="s">
        <v>130</v>
      </c>
      <c r="M1872" s="52" t="s">
        <v>638</v>
      </c>
      <c r="N1872" s="52" t="s">
        <v>103</v>
      </c>
      <c r="O1872" s="52" t="s">
        <v>66</v>
      </c>
      <c r="P1872" s="52" t="s">
        <v>639</v>
      </c>
      <c r="Q1872" s="1268" t="s">
        <v>640</v>
      </c>
      <c r="R1872" s="1328">
        <v>3</v>
      </c>
      <c r="S1872" s="960"/>
      <c r="T1872" s="1357">
        <f t="shared" si="25"/>
        <v>3</v>
      </c>
      <c r="U1872" s="52" t="s">
        <v>75</v>
      </c>
      <c r="V1872" s="477">
        <v>1980</v>
      </c>
      <c r="W1872" s="477" t="s">
        <v>2286</v>
      </c>
      <c r="X1872" s="477" t="s">
        <v>183</v>
      </c>
      <c r="Y1872" s="494"/>
      <c r="Z1872" s="477"/>
      <c r="AA1872" s="494"/>
      <c r="AB1872" s="477"/>
      <c r="AC1872" s="494"/>
      <c r="AD1872" s="1094" t="s">
        <v>41</v>
      </c>
      <c r="AE1872" s="1443"/>
      <c r="AF1872" s="1443"/>
      <c r="AG1872" s="109"/>
      <c r="AH1872" s="6" t="e">
        <f t="shared" si="26"/>
        <v>#VALUE!</v>
      </c>
      <c r="AI1872" s="1478" t="e">
        <f>COUNTIF([4]ПС!A5925:A6076,M1872)</f>
        <v>#VALUE!</v>
      </c>
      <c r="AJ1872" s="3">
        <f t="shared" si="27"/>
        <v>1</v>
      </c>
    </row>
    <row r="1873" spans="1:36" ht="204.75" hidden="1" customHeight="1" x14ac:dyDescent="0.2">
      <c r="A1873" s="1101" t="s">
        <v>2028</v>
      </c>
      <c r="B1873" s="52" t="s">
        <v>5</v>
      </c>
      <c r="C1873" s="52" t="s">
        <v>105</v>
      </c>
      <c r="D1873" s="311">
        <v>41652</v>
      </c>
      <c r="E1873" s="63">
        <v>0.56388888888888888</v>
      </c>
      <c r="F1873" s="311">
        <v>41652</v>
      </c>
      <c r="G1873" s="63">
        <v>0.56458333333333333</v>
      </c>
      <c r="H1873" s="1193">
        <f t="shared" si="24"/>
        <v>6.9444444444444198E-4</v>
      </c>
      <c r="I1873" s="52"/>
      <c r="J1873" s="52"/>
      <c r="K1873" s="1098"/>
      <c r="L1873" s="52" t="s">
        <v>128</v>
      </c>
      <c r="M1873" s="52" t="s">
        <v>641</v>
      </c>
      <c r="N1873" s="64">
        <v>35</v>
      </c>
      <c r="O1873" s="52" t="s">
        <v>63</v>
      </c>
      <c r="P1873" s="52" t="s">
        <v>642</v>
      </c>
      <c r="Q1873" s="1268" t="s">
        <v>643</v>
      </c>
      <c r="R1873" s="1328">
        <v>14</v>
      </c>
      <c r="S1873" s="960"/>
      <c r="T1873" s="1357">
        <f t="shared" si="25"/>
        <v>14</v>
      </c>
      <c r="U1873" s="52"/>
      <c r="V1873" s="431"/>
      <c r="W1873" s="431"/>
      <c r="X1873" s="431"/>
      <c r="Y1873" s="431"/>
      <c r="Z1873" s="431"/>
      <c r="AA1873" s="431"/>
      <c r="AB1873" s="431"/>
      <c r="AC1873" s="431"/>
      <c r="AD1873" s="1094" t="s">
        <v>51</v>
      </c>
      <c r="AE1873" s="517"/>
      <c r="AF1873" s="1443"/>
      <c r="AG1873" s="3"/>
      <c r="AH1873" s="6" t="e">
        <f t="shared" si="26"/>
        <v>#VALUE!</v>
      </c>
      <c r="AI1873" s="1478" t="e">
        <f>COUNTIF([4]ПС!A5925:A6076,M1873)</f>
        <v>#VALUE!</v>
      </c>
      <c r="AJ1873" s="3">
        <f t="shared" si="27"/>
        <v>1</v>
      </c>
    </row>
    <row r="1874" spans="1:36" ht="78.75" hidden="1" customHeight="1" x14ac:dyDescent="0.2">
      <c r="A1874" s="1101" t="s">
        <v>2028</v>
      </c>
      <c r="B1874" s="52" t="s">
        <v>5</v>
      </c>
      <c r="C1874" s="52" t="s">
        <v>10738</v>
      </c>
      <c r="D1874" s="311">
        <v>41652</v>
      </c>
      <c r="E1874" s="63">
        <v>0.8847222222222223</v>
      </c>
      <c r="F1874" s="311">
        <v>41652</v>
      </c>
      <c r="G1874" s="63">
        <v>0.88541666666666663</v>
      </c>
      <c r="H1874" s="1193">
        <f t="shared" si="24"/>
        <v>6.9444444444433095E-4</v>
      </c>
      <c r="I1874" s="52"/>
      <c r="J1874" s="52"/>
      <c r="K1874" s="52" t="s">
        <v>133</v>
      </c>
      <c r="L1874" s="52" t="s">
        <v>125</v>
      </c>
      <c r="M1874" s="17" t="s">
        <v>644</v>
      </c>
      <c r="N1874" s="52">
        <v>35</v>
      </c>
      <c r="O1874" s="52" t="s">
        <v>63</v>
      </c>
      <c r="P1874" s="52" t="s">
        <v>645</v>
      </c>
      <c r="Q1874" s="17" t="s">
        <v>646</v>
      </c>
      <c r="R1874" s="1328">
        <v>57</v>
      </c>
      <c r="S1874" s="960"/>
      <c r="T1874" s="1357">
        <f t="shared" si="25"/>
        <v>57</v>
      </c>
      <c r="U1874" s="52"/>
      <c r="V1874" s="1"/>
      <c r="W1874" s="1"/>
      <c r="X1874" s="1"/>
      <c r="Y1874" s="1"/>
      <c r="Z1874" s="1"/>
      <c r="AA1874" s="1"/>
      <c r="AB1874" s="1"/>
      <c r="AC1874" s="1"/>
      <c r="AD1874" s="1094" t="s">
        <v>55</v>
      </c>
      <c r="AE1874" s="517"/>
      <c r="AF1874" s="1443"/>
      <c r="AG1874" s="3"/>
      <c r="AH1874" s="6" t="e">
        <f t="shared" si="26"/>
        <v>#VALUE!</v>
      </c>
      <c r="AI1874" s="1478" t="e">
        <f>COUNTIF([4]ПС!A5925:A6076,M1874)</f>
        <v>#VALUE!</v>
      </c>
      <c r="AJ1874" s="3">
        <f t="shared" si="27"/>
        <v>1</v>
      </c>
    </row>
    <row r="1875" spans="1:36" ht="31.5" hidden="1" customHeight="1" x14ac:dyDescent="0.2">
      <c r="A1875" s="1101" t="s">
        <v>2028</v>
      </c>
      <c r="B1875" s="52" t="s">
        <v>5</v>
      </c>
      <c r="C1875" s="52" t="s">
        <v>10455</v>
      </c>
      <c r="D1875" s="311">
        <v>41652</v>
      </c>
      <c r="E1875" s="63">
        <v>0.97430555555555554</v>
      </c>
      <c r="F1875" s="311">
        <v>41653</v>
      </c>
      <c r="G1875" s="1121">
        <v>8.3333333333333329E-2</v>
      </c>
      <c r="H1875" s="1193">
        <f t="shared" si="24"/>
        <v>0.10902777777777772</v>
      </c>
      <c r="I1875" s="52"/>
      <c r="J1875" s="52"/>
      <c r="K1875" s="52"/>
      <c r="L1875" s="52" t="s">
        <v>125</v>
      </c>
      <c r="M1875" s="17" t="s">
        <v>647</v>
      </c>
      <c r="N1875" s="52" t="s">
        <v>103</v>
      </c>
      <c r="O1875" s="52" t="s">
        <v>66</v>
      </c>
      <c r="P1875" s="52" t="s">
        <v>648</v>
      </c>
      <c r="Q1875" s="52" t="s">
        <v>649</v>
      </c>
      <c r="R1875" s="1328">
        <v>11</v>
      </c>
      <c r="S1875" s="960"/>
      <c r="T1875" s="1357">
        <f t="shared" si="25"/>
        <v>11</v>
      </c>
      <c r="U1875" s="52"/>
      <c r="V1875" s="431"/>
      <c r="W1875" s="431"/>
      <c r="X1875" s="431"/>
      <c r="Y1875" s="431"/>
      <c r="Z1875" s="431"/>
      <c r="AA1875" s="431"/>
      <c r="AB1875" s="431"/>
      <c r="AC1875" s="431"/>
      <c r="AD1875" s="1094" t="s">
        <v>55</v>
      </c>
      <c r="AE1875" s="517"/>
      <c r="AF1875" s="1443"/>
      <c r="AG1875" s="3"/>
      <c r="AH1875" s="6" t="e">
        <f t="shared" si="26"/>
        <v>#VALUE!</v>
      </c>
      <c r="AI1875" s="1478" t="e">
        <f>COUNTIF([4]ПС!A5925:A6076,M1875)</f>
        <v>#VALUE!</v>
      </c>
      <c r="AJ1875" s="3">
        <f t="shared" si="27"/>
        <v>1</v>
      </c>
    </row>
    <row r="1876" spans="1:36" ht="31.5" hidden="1" customHeight="1" x14ac:dyDescent="0.2">
      <c r="A1876" s="1101" t="s">
        <v>2028</v>
      </c>
      <c r="B1876" s="52" t="s">
        <v>5</v>
      </c>
      <c r="C1876" s="52" t="s">
        <v>105</v>
      </c>
      <c r="D1876" s="311">
        <v>41652</v>
      </c>
      <c r="E1876" s="63">
        <v>0.90486111111111101</v>
      </c>
      <c r="F1876" s="311">
        <v>41653</v>
      </c>
      <c r="G1876" s="63">
        <v>0.91666666666666663</v>
      </c>
      <c r="H1876" s="1193">
        <f t="shared" si="24"/>
        <v>1.0118055555555556</v>
      </c>
      <c r="I1876" s="52"/>
      <c r="J1876" s="52"/>
      <c r="K1876" s="52"/>
      <c r="L1876" s="52" t="s">
        <v>130</v>
      </c>
      <c r="M1876" s="52" t="s">
        <v>650</v>
      </c>
      <c r="N1876" s="52" t="s">
        <v>103</v>
      </c>
      <c r="O1876" s="52" t="s">
        <v>66</v>
      </c>
      <c r="P1876" s="52" t="s">
        <v>651</v>
      </c>
      <c r="Q1876" s="17" t="s">
        <v>652</v>
      </c>
      <c r="R1876" s="1328">
        <v>3</v>
      </c>
      <c r="S1876" s="960"/>
      <c r="T1876" s="1357">
        <f t="shared" si="25"/>
        <v>3</v>
      </c>
      <c r="U1876" s="52" t="s">
        <v>75</v>
      </c>
      <c r="V1876" s="477">
        <v>1974</v>
      </c>
      <c r="W1876" s="477" t="s">
        <v>6105</v>
      </c>
      <c r="X1876" s="477" t="s">
        <v>183</v>
      </c>
      <c r="Y1876" s="477" t="s">
        <v>11945</v>
      </c>
      <c r="Z1876" s="477">
        <v>100</v>
      </c>
      <c r="AA1876" s="431"/>
      <c r="AB1876" s="431"/>
      <c r="AC1876" s="431"/>
      <c r="AD1876" s="1094" t="s">
        <v>60</v>
      </c>
      <c r="AE1876" s="517"/>
      <c r="AF1876" s="1443"/>
      <c r="AG1876" s="3"/>
      <c r="AH1876" s="6" t="e">
        <f t="shared" si="26"/>
        <v>#VALUE!</v>
      </c>
      <c r="AI1876" s="1478" t="e">
        <f>COUNTIF([4]ПС!A5925:A6076,M1876)</f>
        <v>#VALUE!</v>
      </c>
      <c r="AJ1876" s="3">
        <f t="shared" si="27"/>
        <v>1</v>
      </c>
    </row>
    <row r="1877" spans="1:36" ht="31.5" hidden="1" customHeight="1" x14ac:dyDescent="0.2">
      <c r="A1877" s="1101" t="s">
        <v>2028</v>
      </c>
      <c r="B1877" s="52" t="s">
        <v>5</v>
      </c>
      <c r="C1877" s="52" t="s">
        <v>10455</v>
      </c>
      <c r="D1877" s="311">
        <v>41653</v>
      </c>
      <c r="E1877" s="63">
        <v>8.3333333333333329E-2</v>
      </c>
      <c r="F1877" s="311">
        <v>41653</v>
      </c>
      <c r="G1877" s="1121">
        <v>0.29166666666666669</v>
      </c>
      <c r="H1877" s="1193">
        <f t="shared" si="24"/>
        <v>0.20833333333333337</v>
      </c>
      <c r="I1877" s="52">
        <v>16</v>
      </c>
      <c r="J1877" s="52"/>
      <c r="K1877" s="52"/>
      <c r="L1877" s="52" t="s">
        <v>125</v>
      </c>
      <c r="M1877" s="17" t="s">
        <v>647</v>
      </c>
      <c r="N1877" s="52" t="s">
        <v>103</v>
      </c>
      <c r="O1877" s="52" t="s">
        <v>66</v>
      </c>
      <c r="P1877" s="52" t="s">
        <v>648</v>
      </c>
      <c r="Q1877" s="17" t="s">
        <v>649</v>
      </c>
      <c r="R1877" s="1328">
        <v>21</v>
      </c>
      <c r="S1877" s="960"/>
      <c r="T1877" s="1357">
        <f t="shared" si="25"/>
        <v>21</v>
      </c>
      <c r="U1877" s="52"/>
      <c r="V1877" s="431"/>
      <c r="W1877" s="431"/>
      <c r="X1877" s="431"/>
      <c r="Y1877" s="1440"/>
      <c r="Z1877" s="431"/>
      <c r="AA1877" s="431"/>
      <c r="AB1877" s="431"/>
      <c r="AC1877" s="431"/>
      <c r="AD1877" s="1094" t="s">
        <v>55</v>
      </c>
      <c r="AE1877" s="517"/>
      <c r="AF1877" s="1443"/>
      <c r="AG1877" s="3"/>
      <c r="AH1877" s="6" t="e">
        <f t="shared" si="26"/>
        <v>#VALUE!</v>
      </c>
      <c r="AI1877" s="1478" t="e">
        <f>COUNTIF([4]ПС!A5925:A6076,M1877)</f>
        <v>#VALUE!</v>
      </c>
      <c r="AJ1877" s="3">
        <f t="shared" si="27"/>
        <v>1</v>
      </c>
    </row>
    <row r="1878" spans="1:36" ht="31.5" hidden="1" customHeight="1" x14ac:dyDescent="0.2">
      <c r="A1878" s="1101" t="s">
        <v>2028</v>
      </c>
      <c r="B1878" s="52" t="s">
        <v>5</v>
      </c>
      <c r="C1878" s="52" t="s">
        <v>10455</v>
      </c>
      <c r="D1878" s="311">
        <v>41653</v>
      </c>
      <c r="E1878" s="63">
        <v>0.27708333333333335</v>
      </c>
      <c r="F1878" s="311">
        <v>41653</v>
      </c>
      <c r="G1878" s="63">
        <v>0.83958333333333324</v>
      </c>
      <c r="H1878" s="1193">
        <f t="shared" si="24"/>
        <v>0.56249999999999989</v>
      </c>
      <c r="I1878" s="52">
        <v>11</v>
      </c>
      <c r="J1878" s="52"/>
      <c r="K1878" s="52"/>
      <c r="L1878" s="52" t="s">
        <v>125</v>
      </c>
      <c r="M1878" s="17" t="s">
        <v>653</v>
      </c>
      <c r="N1878" s="52" t="s">
        <v>103</v>
      </c>
      <c r="O1878" s="52" t="s">
        <v>66</v>
      </c>
      <c r="P1878" s="52" t="s">
        <v>654</v>
      </c>
      <c r="Q1878" s="1268" t="s">
        <v>655</v>
      </c>
      <c r="R1878" s="1328">
        <v>63</v>
      </c>
      <c r="S1878" s="960"/>
      <c r="T1878" s="1357">
        <f t="shared" si="25"/>
        <v>63</v>
      </c>
      <c r="U1878" s="52"/>
      <c r="V1878" s="431"/>
      <c r="W1878" s="431"/>
      <c r="X1878" s="431"/>
      <c r="Y1878" s="1440"/>
      <c r="Z1878" s="431"/>
      <c r="AA1878" s="431"/>
      <c r="AB1878" s="431"/>
      <c r="AC1878" s="431"/>
      <c r="AD1878" s="1094" t="s">
        <v>55</v>
      </c>
      <c r="AE1878" s="517"/>
      <c r="AF1878" s="1443"/>
      <c r="AG1878" s="3"/>
      <c r="AH1878" s="6" t="e">
        <f t="shared" si="26"/>
        <v>#VALUE!</v>
      </c>
      <c r="AI1878" s="1478" t="e">
        <f>COUNTIF([4]ПС!A5925:A6076,M1878)</f>
        <v>#VALUE!</v>
      </c>
      <c r="AJ1878" s="3">
        <f t="shared" si="27"/>
        <v>1</v>
      </c>
    </row>
    <row r="1879" spans="1:36" ht="31.5" hidden="1" customHeight="1" x14ac:dyDescent="0.2">
      <c r="A1879" s="1101" t="s">
        <v>2028</v>
      </c>
      <c r="B1879" s="52" t="s">
        <v>5</v>
      </c>
      <c r="C1879" s="52" t="s">
        <v>105</v>
      </c>
      <c r="D1879" s="311">
        <v>41653</v>
      </c>
      <c r="E1879" s="63">
        <v>0.50347222222222221</v>
      </c>
      <c r="F1879" s="311">
        <v>41653</v>
      </c>
      <c r="G1879" s="63">
        <v>0.79513888888888884</v>
      </c>
      <c r="H1879" s="1193">
        <f t="shared" si="24"/>
        <v>0.29166666666666663</v>
      </c>
      <c r="I1879" s="52">
        <v>110</v>
      </c>
      <c r="J1879" s="52"/>
      <c r="K1879" s="52"/>
      <c r="L1879" s="52" t="s">
        <v>130</v>
      </c>
      <c r="M1879" s="52" t="s">
        <v>656</v>
      </c>
      <c r="N1879" s="52">
        <v>35</v>
      </c>
      <c r="O1879" s="52" t="s">
        <v>66</v>
      </c>
      <c r="P1879" s="52" t="s">
        <v>657</v>
      </c>
      <c r="Q1879" s="1268" t="s">
        <v>658</v>
      </c>
      <c r="R1879" s="1328">
        <v>1361</v>
      </c>
      <c r="S1879" s="960"/>
      <c r="T1879" s="1357">
        <f t="shared" si="25"/>
        <v>1361</v>
      </c>
      <c r="U1879" s="52" t="s">
        <v>75</v>
      </c>
      <c r="V1879" s="477">
        <v>1981</v>
      </c>
      <c r="W1879" s="477" t="s">
        <v>6968</v>
      </c>
      <c r="X1879" s="477" t="s">
        <v>183</v>
      </c>
      <c r="Y1879" s="983" t="s">
        <v>6975</v>
      </c>
      <c r="Z1879" s="477">
        <v>100</v>
      </c>
      <c r="AA1879" s="477" t="s">
        <v>6976</v>
      </c>
      <c r="AB1879" s="477">
        <v>0</v>
      </c>
      <c r="AC1879" s="477" t="s">
        <v>6977</v>
      </c>
      <c r="AD1879" s="1094" t="s">
        <v>60</v>
      </c>
      <c r="AE1879" s="215"/>
      <c r="AF1879" s="1443"/>
      <c r="AG1879" s="6"/>
      <c r="AH1879" s="6" t="e">
        <f t="shared" si="26"/>
        <v>#VALUE!</v>
      </c>
      <c r="AI1879" s="1478" t="e">
        <f>COUNTIF([4]ПС!A5925:A6076,M1879)</f>
        <v>#VALUE!</v>
      </c>
      <c r="AJ1879" s="3">
        <f t="shared" si="27"/>
        <v>1</v>
      </c>
    </row>
    <row r="1880" spans="1:36" ht="110.25" hidden="1" customHeight="1" x14ac:dyDescent="0.2">
      <c r="A1880" s="1101" t="s">
        <v>2028</v>
      </c>
      <c r="B1880" s="52" t="s">
        <v>5</v>
      </c>
      <c r="C1880" s="52" t="s">
        <v>10738</v>
      </c>
      <c r="D1880" s="311">
        <v>41653</v>
      </c>
      <c r="E1880" s="63">
        <v>0.48055555555555557</v>
      </c>
      <c r="F1880" s="311">
        <v>41653</v>
      </c>
      <c r="G1880" s="63">
        <v>0.49305555555555558</v>
      </c>
      <c r="H1880" s="1193">
        <f t="shared" si="24"/>
        <v>1.2500000000000011E-2</v>
      </c>
      <c r="I1880" s="52">
        <v>5</v>
      </c>
      <c r="J1880" s="52"/>
      <c r="K1880" s="52"/>
      <c r="L1880" s="52" t="s">
        <v>125</v>
      </c>
      <c r="M1880" s="17" t="s">
        <v>659</v>
      </c>
      <c r="N1880" s="52">
        <v>35</v>
      </c>
      <c r="O1880" s="52" t="s">
        <v>66</v>
      </c>
      <c r="P1880" s="52" t="s">
        <v>660</v>
      </c>
      <c r="Q1880" s="1268" t="s">
        <v>661</v>
      </c>
      <c r="R1880" s="1328">
        <v>3</v>
      </c>
      <c r="S1880" s="960"/>
      <c r="T1880" s="1357">
        <f t="shared" si="25"/>
        <v>3</v>
      </c>
      <c r="U1880" s="52"/>
      <c r="V1880" s="52"/>
      <c r="W1880" s="52"/>
      <c r="X1880" s="52"/>
      <c r="Y1880" s="52"/>
      <c r="Z1880" s="52"/>
      <c r="AA1880" s="52"/>
      <c r="AB1880" s="52"/>
      <c r="AC1880" s="52"/>
      <c r="AD1880" s="1094" t="s">
        <v>55</v>
      </c>
      <c r="AE1880" s="215"/>
      <c r="AF1880" s="1443"/>
      <c r="AG1880" s="6"/>
      <c r="AH1880" s="6" t="e">
        <f t="shared" si="26"/>
        <v>#VALUE!</v>
      </c>
      <c r="AI1880" s="1478" t="e">
        <f>COUNTIF([4]ПС!A5925:A6076,M1880)</f>
        <v>#VALUE!</v>
      </c>
      <c r="AJ1880" s="3">
        <f t="shared" si="27"/>
        <v>1</v>
      </c>
    </row>
    <row r="1881" spans="1:36" ht="31.5" hidden="1" customHeight="1" x14ac:dyDescent="0.2">
      <c r="A1881" s="1101" t="s">
        <v>2028</v>
      </c>
      <c r="B1881" s="52" t="s">
        <v>5</v>
      </c>
      <c r="C1881" s="52" t="s">
        <v>105</v>
      </c>
      <c r="D1881" s="311">
        <v>41656</v>
      </c>
      <c r="E1881" s="63">
        <v>2.2222222222222223E-2</v>
      </c>
      <c r="F1881" s="311">
        <v>41656</v>
      </c>
      <c r="G1881" s="63">
        <v>3.6111111111111115E-2</v>
      </c>
      <c r="H1881" s="1193">
        <f t="shared" si="24"/>
        <v>1.3888888888888892E-2</v>
      </c>
      <c r="I1881" s="52">
        <v>10</v>
      </c>
      <c r="J1881" s="52" t="s">
        <v>11946</v>
      </c>
      <c r="K1881" s="52" t="s">
        <v>133</v>
      </c>
      <c r="L1881" s="52" t="s">
        <v>128</v>
      </c>
      <c r="M1881" s="52" t="s">
        <v>662</v>
      </c>
      <c r="N1881" s="52" t="s">
        <v>103</v>
      </c>
      <c r="O1881" s="52" t="s">
        <v>66</v>
      </c>
      <c r="P1881" s="52">
        <v>506</v>
      </c>
      <c r="Q1881" s="1268" t="s">
        <v>663</v>
      </c>
      <c r="R1881" s="1328">
        <v>1</v>
      </c>
      <c r="S1881" s="960"/>
      <c r="T1881" s="1357">
        <f t="shared" si="25"/>
        <v>1</v>
      </c>
      <c r="U1881" s="52" t="s">
        <v>75</v>
      </c>
      <c r="V1881" s="477">
        <v>1976</v>
      </c>
      <c r="W1881" s="431" t="s">
        <v>11941</v>
      </c>
      <c r="X1881" s="477" t="s">
        <v>183</v>
      </c>
      <c r="Y1881" s="477">
        <v>2013</v>
      </c>
      <c r="Z1881" s="477">
        <v>100</v>
      </c>
      <c r="AA1881" s="477" t="s">
        <v>183</v>
      </c>
      <c r="AB1881" s="477">
        <v>1</v>
      </c>
      <c r="AC1881" s="494">
        <v>41781</v>
      </c>
      <c r="AD1881" s="1094" t="s">
        <v>50</v>
      </c>
      <c r="AE1881" s="215"/>
      <c r="AF1881" s="1443"/>
      <c r="AG1881" s="6"/>
      <c r="AH1881" s="6" t="e">
        <f t="shared" si="26"/>
        <v>#VALUE!</v>
      </c>
      <c r="AI1881" s="1478" t="e">
        <f>COUNTIF([4]ПС!A5925:A6076,M1881)</f>
        <v>#VALUE!</v>
      </c>
      <c r="AJ1881" s="3">
        <f t="shared" si="27"/>
        <v>1</v>
      </c>
    </row>
    <row r="1882" spans="1:36" ht="94.5" hidden="1" customHeight="1" x14ac:dyDescent="0.2">
      <c r="A1882" s="1101" t="s">
        <v>2028</v>
      </c>
      <c r="B1882" s="52" t="s">
        <v>5</v>
      </c>
      <c r="C1882" s="52" t="s">
        <v>105</v>
      </c>
      <c r="D1882" s="311">
        <v>41656</v>
      </c>
      <c r="E1882" s="63">
        <v>0.16111111111111112</v>
      </c>
      <c r="F1882" s="311">
        <v>41656</v>
      </c>
      <c r="G1882" s="63">
        <v>0.58819444444444446</v>
      </c>
      <c r="H1882" s="1193">
        <f t="shared" si="24"/>
        <v>0.42708333333333337</v>
      </c>
      <c r="I1882" s="52"/>
      <c r="J1882" s="52" t="s">
        <v>178</v>
      </c>
      <c r="K1882" s="52" t="s">
        <v>133</v>
      </c>
      <c r="L1882" s="1225" t="s">
        <v>128</v>
      </c>
      <c r="M1882" s="52" t="s">
        <v>11936</v>
      </c>
      <c r="N1882" s="52" t="s">
        <v>103</v>
      </c>
      <c r="O1882" s="52" t="s">
        <v>66</v>
      </c>
      <c r="P1882" s="52" t="s">
        <v>664</v>
      </c>
      <c r="Q1882" s="1268" t="s">
        <v>665</v>
      </c>
      <c r="R1882" s="1328">
        <v>25</v>
      </c>
      <c r="S1882" s="960"/>
      <c r="T1882" s="1357">
        <f t="shared" si="25"/>
        <v>25</v>
      </c>
      <c r="U1882" s="52" t="s">
        <v>75</v>
      </c>
      <c r="V1882" s="477">
        <v>1984</v>
      </c>
      <c r="W1882" s="477" t="s">
        <v>2286</v>
      </c>
      <c r="X1882" s="477" t="s">
        <v>183</v>
      </c>
      <c r="Y1882" s="494">
        <v>39934</v>
      </c>
      <c r="Z1882" s="477">
        <v>0</v>
      </c>
      <c r="AA1882" s="494">
        <v>41779</v>
      </c>
      <c r="AB1882" s="477">
        <v>1</v>
      </c>
      <c r="AC1882" s="494">
        <v>41894</v>
      </c>
      <c r="AD1882" s="1094" t="s">
        <v>61</v>
      </c>
      <c r="AE1882" s="1443"/>
      <c r="AF1882" s="1443"/>
      <c r="AG1882" s="6"/>
      <c r="AH1882" s="6" t="e">
        <f t="shared" si="26"/>
        <v>#VALUE!</v>
      </c>
      <c r="AI1882" s="1478" t="e">
        <f>COUNTIF([4]ПС!A5925:A6076,M1882)</f>
        <v>#VALUE!</v>
      </c>
      <c r="AJ1882" s="3">
        <f t="shared" si="27"/>
        <v>1</v>
      </c>
    </row>
    <row r="1883" spans="1:36" ht="78.75" hidden="1" customHeight="1" x14ac:dyDescent="0.2">
      <c r="A1883" s="1101" t="s">
        <v>2028</v>
      </c>
      <c r="B1883" s="52" t="s">
        <v>5</v>
      </c>
      <c r="C1883" s="52" t="s">
        <v>105</v>
      </c>
      <c r="D1883" s="311">
        <v>41656</v>
      </c>
      <c r="E1883" s="63">
        <v>0.16111111111111112</v>
      </c>
      <c r="F1883" s="311">
        <v>41656</v>
      </c>
      <c r="G1883" s="1121">
        <v>0.16111111111111112</v>
      </c>
      <c r="H1883" s="1193">
        <f t="shared" si="24"/>
        <v>0</v>
      </c>
      <c r="I1883" s="52"/>
      <c r="J1883" s="52" t="s">
        <v>297</v>
      </c>
      <c r="K1883" s="52" t="s">
        <v>132</v>
      </c>
      <c r="L1883" s="52" t="s">
        <v>128</v>
      </c>
      <c r="M1883" s="52" t="s">
        <v>666</v>
      </c>
      <c r="N1883" s="52" t="s">
        <v>103</v>
      </c>
      <c r="O1883" s="52" t="s">
        <v>66</v>
      </c>
      <c r="P1883" s="52" t="s">
        <v>667</v>
      </c>
      <c r="Q1883" s="1268" t="s">
        <v>668</v>
      </c>
      <c r="R1883" s="1328">
        <v>12</v>
      </c>
      <c r="S1883" s="960"/>
      <c r="T1883" s="1357">
        <f t="shared" si="25"/>
        <v>12</v>
      </c>
      <c r="U1883" s="52" t="s">
        <v>75</v>
      </c>
      <c r="V1883" s="477">
        <v>1976</v>
      </c>
      <c r="W1883" s="477" t="s">
        <v>2286</v>
      </c>
      <c r="X1883" s="477" t="s">
        <v>183</v>
      </c>
      <c r="Y1883" s="477" t="s">
        <v>11947</v>
      </c>
      <c r="Z1883" s="477">
        <v>100</v>
      </c>
      <c r="AA1883" s="477" t="s">
        <v>183</v>
      </c>
      <c r="AB1883" s="477">
        <v>0</v>
      </c>
      <c r="AC1883" s="477" t="s">
        <v>11948</v>
      </c>
      <c r="AD1883" s="1094" t="s">
        <v>50</v>
      </c>
      <c r="AE1883" s="1443"/>
      <c r="AF1883" s="1443"/>
      <c r="AG1883" s="6"/>
      <c r="AH1883" s="6" t="e">
        <f t="shared" si="26"/>
        <v>#VALUE!</v>
      </c>
      <c r="AI1883" s="1478" t="e">
        <f>COUNTIF([4]ПС!A5925:A6076,M1883)</f>
        <v>#VALUE!</v>
      </c>
      <c r="AJ1883" s="3">
        <f t="shared" si="27"/>
        <v>1</v>
      </c>
    </row>
    <row r="1884" spans="1:36" ht="78.75" hidden="1" customHeight="1" x14ac:dyDescent="0.2">
      <c r="A1884" s="1101" t="s">
        <v>2028</v>
      </c>
      <c r="B1884" s="52" t="s">
        <v>5</v>
      </c>
      <c r="C1884" s="52" t="s">
        <v>105</v>
      </c>
      <c r="D1884" s="311">
        <v>41656</v>
      </c>
      <c r="E1884" s="63">
        <v>0.18680555555555556</v>
      </c>
      <c r="F1884" s="311">
        <v>41656</v>
      </c>
      <c r="G1884" s="1121">
        <v>0.18680555555555556</v>
      </c>
      <c r="H1884" s="1193">
        <f t="shared" si="24"/>
        <v>0</v>
      </c>
      <c r="I1884" s="52"/>
      <c r="J1884" s="52" t="s">
        <v>297</v>
      </c>
      <c r="K1884" s="52" t="s">
        <v>132</v>
      </c>
      <c r="L1884" s="52" t="s">
        <v>128</v>
      </c>
      <c r="M1884" s="52" t="s">
        <v>666</v>
      </c>
      <c r="N1884" s="52" t="s">
        <v>103</v>
      </c>
      <c r="O1884" s="52" t="s">
        <v>66</v>
      </c>
      <c r="P1884" s="52" t="s">
        <v>667</v>
      </c>
      <c r="Q1884" s="1268" t="s">
        <v>668</v>
      </c>
      <c r="R1884" s="1328">
        <v>1</v>
      </c>
      <c r="S1884" s="960"/>
      <c r="T1884" s="1357">
        <f t="shared" si="25"/>
        <v>1</v>
      </c>
      <c r="U1884" s="52" t="s">
        <v>75</v>
      </c>
      <c r="V1884" s="477">
        <v>1976</v>
      </c>
      <c r="W1884" s="477" t="s">
        <v>2286</v>
      </c>
      <c r="X1884" s="477" t="s">
        <v>183</v>
      </c>
      <c r="Y1884" s="477" t="s">
        <v>11947</v>
      </c>
      <c r="Z1884" s="477">
        <v>100</v>
      </c>
      <c r="AA1884" s="477" t="s">
        <v>183</v>
      </c>
      <c r="AB1884" s="477">
        <v>0</v>
      </c>
      <c r="AC1884" s="477" t="s">
        <v>11948</v>
      </c>
      <c r="AD1884" s="1094" t="s">
        <v>50</v>
      </c>
      <c r="AE1884" s="1443"/>
      <c r="AF1884" s="1443"/>
      <c r="AG1884" s="6"/>
      <c r="AH1884" s="6" t="e">
        <f t="shared" si="26"/>
        <v>#VALUE!</v>
      </c>
      <c r="AI1884" s="1478" t="e">
        <f>COUNTIF([4]ПС!A5925:A6076,M1884)</f>
        <v>#VALUE!</v>
      </c>
      <c r="AJ1884" s="3">
        <f t="shared" si="27"/>
        <v>1</v>
      </c>
    </row>
    <row r="1885" spans="1:36" ht="126" hidden="1" customHeight="1" x14ac:dyDescent="0.2">
      <c r="A1885" s="1101" t="s">
        <v>2028</v>
      </c>
      <c r="B1885" s="52" t="s">
        <v>5</v>
      </c>
      <c r="C1885" s="52" t="s">
        <v>105</v>
      </c>
      <c r="D1885" s="311">
        <v>41656</v>
      </c>
      <c r="E1885" s="1121">
        <v>0.19444444444444445</v>
      </c>
      <c r="F1885" s="311">
        <v>41657</v>
      </c>
      <c r="G1885" s="1121">
        <v>8.3333333333333329E-2</v>
      </c>
      <c r="H1885" s="1193">
        <f t="shared" si="24"/>
        <v>0.88888888888888884</v>
      </c>
      <c r="I1885" s="52"/>
      <c r="J1885" s="52" t="s">
        <v>297</v>
      </c>
      <c r="K1885" s="52" t="s">
        <v>134</v>
      </c>
      <c r="L1885" s="52" t="s">
        <v>128</v>
      </c>
      <c r="M1885" s="1098" t="s">
        <v>11486</v>
      </c>
      <c r="N1885" s="52" t="s">
        <v>103</v>
      </c>
      <c r="O1885" s="52" t="s">
        <v>66</v>
      </c>
      <c r="P1885" s="52" t="s">
        <v>669</v>
      </c>
      <c r="Q1885" s="1268" t="s">
        <v>670</v>
      </c>
      <c r="R1885" s="1328">
        <v>686</v>
      </c>
      <c r="S1885" s="960"/>
      <c r="T1885" s="1357">
        <f t="shared" si="25"/>
        <v>686</v>
      </c>
      <c r="U1885" s="52" t="s">
        <v>75</v>
      </c>
      <c r="V1885" s="477">
        <v>1987</v>
      </c>
      <c r="W1885" s="477" t="s">
        <v>6972</v>
      </c>
      <c r="X1885" s="477" t="s">
        <v>183</v>
      </c>
      <c r="Y1885" s="1410">
        <v>41153</v>
      </c>
      <c r="Z1885" s="477">
        <v>100</v>
      </c>
      <c r="AA1885" s="477" t="s">
        <v>183</v>
      </c>
      <c r="AB1885" s="477">
        <v>0</v>
      </c>
      <c r="AC1885" s="477" t="s">
        <v>6978</v>
      </c>
      <c r="AD1885" s="743" t="s">
        <v>50</v>
      </c>
      <c r="AE1885" s="215"/>
      <c r="AF1885" s="1443"/>
      <c r="AG1885" s="6"/>
      <c r="AH1885" s="6" t="e">
        <f t="shared" si="26"/>
        <v>#VALUE!</v>
      </c>
      <c r="AI1885" s="1478" t="e">
        <f>COUNTIF([4]ПС!A5925:A6076,M1885)</f>
        <v>#VALUE!</v>
      </c>
      <c r="AJ1885" s="3">
        <f t="shared" si="27"/>
        <v>1</v>
      </c>
    </row>
    <row r="1886" spans="1:36" ht="31.5" hidden="1" customHeight="1" x14ac:dyDescent="0.2">
      <c r="A1886" s="1101" t="s">
        <v>2028</v>
      </c>
      <c r="B1886" s="52" t="s">
        <v>5</v>
      </c>
      <c r="C1886" s="52" t="s">
        <v>105</v>
      </c>
      <c r="D1886" s="311">
        <v>41656</v>
      </c>
      <c r="E1886" s="63">
        <v>0.21041666666666667</v>
      </c>
      <c r="F1886" s="311">
        <v>41656</v>
      </c>
      <c r="G1886" s="63">
        <v>0.49305555555555558</v>
      </c>
      <c r="H1886" s="1193">
        <f t="shared" si="24"/>
        <v>0.28263888888888888</v>
      </c>
      <c r="I1886" s="52"/>
      <c r="J1886" s="52" t="s">
        <v>297</v>
      </c>
      <c r="K1886" s="52"/>
      <c r="L1886" s="52" t="s">
        <v>128</v>
      </c>
      <c r="M1886" s="52" t="s">
        <v>653</v>
      </c>
      <c r="N1886" s="52" t="s">
        <v>103</v>
      </c>
      <c r="O1886" s="52" t="s">
        <v>66</v>
      </c>
      <c r="P1886" s="52" t="s">
        <v>671</v>
      </c>
      <c r="Q1886" s="1268" t="s">
        <v>11949</v>
      </c>
      <c r="R1886" s="1328">
        <v>22</v>
      </c>
      <c r="S1886" s="960"/>
      <c r="T1886" s="1357">
        <f t="shared" si="25"/>
        <v>22</v>
      </c>
      <c r="U1886" s="52" t="s">
        <v>75</v>
      </c>
      <c r="V1886" s="477">
        <v>1983</v>
      </c>
      <c r="W1886" s="477" t="s">
        <v>2286</v>
      </c>
      <c r="X1886" s="477" t="s">
        <v>183</v>
      </c>
      <c r="Y1886" s="477" t="s">
        <v>11950</v>
      </c>
      <c r="Z1886" s="477" t="s">
        <v>183</v>
      </c>
      <c r="AA1886" s="477"/>
      <c r="AB1886" s="477"/>
      <c r="AC1886" s="477" t="s">
        <v>11951</v>
      </c>
      <c r="AD1886" s="743" t="s">
        <v>49</v>
      </c>
      <c r="AE1886" s="1443"/>
      <c r="AF1886" s="1443"/>
      <c r="AG1886" s="6"/>
      <c r="AH1886" s="6" t="e">
        <f t="shared" si="26"/>
        <v>#VALUE!</v>
      </c>
      <c r="AI1886" s="1478" t="e">
        <f>COUNTIF([4]ПС!A5925:A6076,M1886)</f>
        <v>#VALUE!</v>
      </c>
      <c r="AJ1886" s="3">
        <f t="shared" si="27"/>
        <v>1</v>
      </c>
    </row>
    <row r="1887" spans="1:36" ht="31.5" hidden="1" customHeight="1" x14ac:dyDescent="0.2">
      <c r="A1887" s="1101" t="s">
        <v>2028</v>
      </c>
      <c r="B1887" s="52" t="s">
        <v>5</v>
      </c>
      <c r="C1887" s="52" t="s">
        <v>10738</v>
      </c>
      <c r="D1887" s="311">
        <v>41656</v>
      </c>
      <c r="E1887" s="63">
        <v>0.28125</v>
      </c>
      <c r="F1887" s="311">
        <v>41656</v>
      </c>
      <c r="G1887" s="63">
        <v>0.30069444444444443</v>
      </c>
      <c r="H1887" s="1193">
        <f t="shared" si="24"/>
        <v>1.9444444444444431E-2</v>
      </c>
      <c r="I1887" s="52"/>
      <c r="J1887" s="52" t="s">
        <v>672</v>
      </c>
      <c r="K1887" s="52" t="s">
        <v>132</v>
      </c>
      <c r="L1887" s="52" t="s">
        <v>125</v>
      </c>
      <c r="M1887" s="17" t="s">
        <v>673</v>
      </c>
      <c r="N1887" s="52">
        <v>110</v>
      </c>
      <c r="O1887" s="52" t="s">
        <v>66</v>
      </c>
      <c r="P1887" s="52" t="s">
        <v>674</v>
      </c>
      <c r="Q1887" s="1268" t="s">
        <v>675</v>
      </c>
      <c r="R1887" s="1328">
        <v>185</v>
      </c>
      <c r="S1887" s="960"/>
      <c r="T1887" s="1357">
        <f t="shared" si="25"/>
        <v>185</v>
      </c>
      <c r="U1887" s="52"/>
      <c r="V1887" s="477"/>
      <c r="W1887" s="477"/>
      <c r="X1887" s="477"/>
      <c r="Y1887" s="477"/>
      <c r="Z1887" s="477"/>
      <c r="AA1887" s="477"/>
      <c r="AB1887" s="477"/>
      <c r="AC1887" s="477"/>
      <c r="AD1887" s="1094" t="s">
        <v>55</v>
      </c>
      <c r="AE1887" s="215"/>
      <c r="AF1887" s="1443"/>
      <c r="AG1887" s="6"/>
      <c r="AH1887" s="6" t="e">
        <f t="shared" si="26"/>
        <v>#VALUE!</v>
      </c>
      <c r="AI1887" s="1478" t="e">
        <f>COUNTIF([4]ПС!A5925:A6076,M1887)</f>
        <v>#VALUE!</v>
      </c>
      <c r="AJ1887" s="3">
        <f t="shared" si="27"/>
        <v>1</v>
      </c>
    </row>
    <row r="1888" spans="1:36" ht="63" hidden="1" customHeight="1" x14ac:dyDescent="0.2">
      <c r="A1888" s="1101" t="s">
        <v>2028</v>
      </c>
      <c r="B1888" s="52" t="s">
        <v>5</v>
      </c>
      <c r="C1888" s="52" t="s">
        <v>105</v>
      </c>
      <c r="D1888" s="311">
        <v>41656</v>
      </c>
      <c r="E1888" s="63">
        <v>0.2673611111111111</v>
      </c>
      <c r="F1888" s="311">
        <v>41656</v>
      </c>
      <c r="G1888" s="59">
        <v>0.28333333333333333</v>
      </c>
      <c r="H1888" s="1193">
        <f t="shared" si="24"/>
        <v>1.5972222222222221E-2</v>
      </c>
      <c r="I1888" s="59"/>
      <c r="J1888" s="52" t="s">
        <v>676</v>
      </c>
      <c r="K1888" s="52" t="s">
        <v>133</v>
      </c>
      <c r="L1888" s="52" t="s">
        <v>128</v>
      </c>
      <c r="M1888" s="52" t="s">
        <v>677</v>
      </c>
      <c r="N1888" s="52">
        <v>110</v>
      </c>
      <c r="O1888" s="52" t="s">
        <v>66</v>
      </c>
      <c r="P1888" s="52" t="s">
        <v>678</v>
      </c>
      <c r="Q1888" s="17" t="s">
        <v>679</v>
      </c>
      <c r="R1888" s="1328">
        <v>41</v>
      </c>
      <c r="S1888" s="960"/>
      <c r="T1888" s="1357">
        <f t="shared" si="25"/>
        <v>41</v>
      </c>
      <c r="U1888" s="52" t="s">
        <v>75</v>
      </c>
      <c r="V1888" s="477">
        <v>2007</v>
      </c>
      <c r="W1888" s="477" t="s">
        <v>6097</v>
      </c>
      <c r="X1888" s="477" t="s">
        <v>183</v>
      </c>
      <c r="Y1888" s="622">
        <v>41623</v>
      </c>
      <c r="Z1888" s="477">
        <v>100</v>
      </c>
      <c r="AA1888" s="494">
        <v>42318</v>
      </c>
      <c r="AB1888" s="477">
        <v>0</v>
      </c>
      <c r="AC1888" s="1410">
        <v>41609</v>
      </c>
      <c r="AD1888" s="1094" t="s">
        <v>50</v>
      </c>
      <c r="AE1888" s="1443"/>
      <c r="AF1888" s="1443"/>
      <c r="AG1888" s="6"/>
      <c r="AH1888" s="6" t="e">
        <f t="shared" si="26"/>
        <v>#VALUE!</v>
      </c>
      <c r="AI1888" s="1478" t="e">
        <f>COUNTIF([4]ПС!A5925:A6076,M1888)</f>
        <v>#VALUE!</v>
      </c>
      <c r="AJ1888" s="3">
        <f t="shared" si="27"/>
        <v>1</v>
      </c>
    </row>
    <row r="1889" spans="1:36" ht="31.5" hidden="1" customHeight="1" x14ac:dyDescent="0.2">
      <c r="A1889" s="1101" t="s">
        <v>2028</v>
      </c>
      <c r="B1889" s="52" t="s">
        <v>5</v>
      </c>
      <c r="C1889" s="52" t="s">
        <v>105</v>
      </c>
      <c r="D1889" s="311">
        <v>41656</v>
      </c>
      <c r="E1889" s="63">
        <v>0.3743055555555555</v>
      </c>
      <c r="F1889" s="311">
        <v>41656</v>
      </c>
      <c r="G1889" s="59">
        <v>0.38055555555555554</v>
      </c>
      <c r="H1889" s="1193">
        <f t="shared" si="24"/>
        <v>6.2500000000000333E-3</v>
      </c>
      <c r="I1889" s="59"/>
      <c r="J1889" s="52" t="s">
        <v>680</v>
      </c>
      <c r="K1889" s="52" t="s">
        <v>133</v>
      </c>
      <c r="L1889" s="52" t="s">
        <v>128</v>
      </c>
      <c r="M1889" s="52" t="s">
        <v>677</v>
      </c>
      <c r="N1889" s="52">
        <v>110</v>
      </c>
      <c r="O1889" s="52" t="s">
        <v>66</v>
      </c>
      <c r="P1889" s="52" t="s">
        <v>678</v>
      </c>
      <c r="Q1889" s="17" t="s">
        <v>681</v>
      </c>
      <c r="R1889" s="1328">
        <v>9</v>
      </c>
      <c r="S1889" s="960"/>
      <c r="T1889" s="1357">
        <f t="shared" si="25"/>
        <v>9</v>
      </c>
      <c r="U1889" s="52" t="s">
        <v>75</v>
      </c>
      <c r="V1889" s="477">
        <v>2007</v>
      </c>
      <c r="W1889" s="477" t="s">
        <v>6097</v>
      </c>
      <c r="X1889" s="477" t="s">
        <v>183</v>
      </c>
      <c r="Y1889" s="622">
        <v>41623</v>
      </c>
      <c r="Z1889" s="477">
        <v>100</v>
      </c>
      <c r="AA1889" s="494">
        <v>42318</v>
      </c>
      <c r="AB1889" s="477">
        <v>0</v>
      </c>
      <c r="AC1889" s="1410">
        <v>41609</v>
      </c>
      <c r="AD1889" s="1094" t="s">
        <v>50</v>
      </c>
      <c r="AE1889" s="1443"/>
      <c r="AF1889" s="1443"/>
      <c r="AG1889" s="6"/>
      <c r="AH1889" s="6" t="e">
        <f t="shared" si="26"/>
        <v>#VALUE!</v>
      </c>
      <c r="AI1889" s="1478" t="e">
        <f>COUNTIF([4]ПС!A5925:A6076,M1889)</f>
        <v>#VALUE!</v>
      </c>
      <c r="AJ1889" s="3">
        <f t="shared" si="27"/>
        <v>1</v>
      </c>
    </row>
    <row r="1890" spans="1:36" ht="31.5" hidden="1" customHeight="1" x14ac:dyDescent="0.2">
      <c r="A1890" s="1101" t="s">
        <v>2028</v>
      </c>
      <c r="B1890" s="52" t="s">
        <v>5</v>
      </c>
      <c r="C1890" s="52" t="s">
        <v>105</v>
      </c>
      <c r="D1890" s="311">
        <v>41656</v>
      </c>
      <c r="E1890" s="63">
        <v>0.38263888888888892</v>
      </c>
      <c r="F1890" s="311">
        <v>41656</v>
      </c>
      <c r="G1890" s="59">
        <v>0.60763888888888895</v>
      </c>
      <c r="H1890" s="1193">
        <f t="shared" si="24"/>
        <v>0.22500000000000003</v>
      </c>
      <c r="I1890" s="59"/>
      <c r="J1890" s="52" t="s">
        <v>680</v>
      </c>
      <c r="K1890" s="52" t="s">
        <v>133</v>
      </c>
      <c r="L1890" s="52" t="s">
        <v>128</v>
      </c>
      <c r="M1890" s="52" t="s">
        <v>677</v>
      </c>
      <c r="N1890" s="52">
        <v>110</v>
      </c>
      <c r="O1890" s="52" t="s">
        <v>66</v>
      </c>
      <c r="P1890" s="52" t="s">
        <v>678</v>
      </c>
      <c r="Q1890" s="17" t="s">
        <v>682</v>
      </c>
      <c r="R1890" s="1328">
        <v>299</v>
      </c>
      <c r="S1890" s="960"/>
      <c r="T1890" s="1357">
        <f t="shared" si="25"/>
        <v>299</v>
      </c>
      <c r="U1890" s="52" t="s">
        <v>75</v>
      </c>
      <c r="V1890" s="477">
        <v>2007</v>
      </c>
      <c r="W1890" s="477" t="s">
        <v>6097</v>
      </c>
      <c r="X1890" s="477" t="s">
        <v>183</v>
      </c>
      <c r="Y1890" s="622">
        <v>41623</v>
      </c>
      <c r="Z1890" s="477">
        <v>100</v>
      </c>
      <c r="AA1890" s="494">
        <v>42318</v>
      </c>
      <c r="AB1890" s="477">
        <v>0</v>
      </c>
      <c r="AC1890" s="1410">
        <v>41609</v>
      </c>
      <c r="AD1890" s="1094" t="s">
        <v>50</v>
      </c>
      <c r="AE1890" s="215"/>
      <c r="AF1890" s="1443"/>
      <c r="AG1890" s="6"/>
      <c r="AH1890" s="6" t="e">
        <f t="shared" si="26"/>
        <v>#VALUE!</v>
      </c>
      <c r="AI1890" s="1478" t="e">
        <f>COUNTIF([4]ПС!A5925:A6076,M1890)</f>
        <v>#VALUE!</v>
      </c>
      <c r="AJ1890" s="3">
        <f t="shared" si="27"/>
        <v>1</v>
      </c>
    </row>
    <row r="1891" spans="1:36" ht="15.75" hidden="1" customHeight="1" x14ac:dyDescent="0.2">
      <c r="A1891" s="1101" t="s">
        <v>2028</v>
      </c>
      <c r="B1891" s="52" t="s">
        <v>5</v>
      </c>
      <c r="C1891" s="52" t="s">
        <v>105</v>
      </c>
      <c r="D1891" s="311">
        <v>41656</v>
      </c>
      <c r="E1891" s="63">
        <v>0.4291666666666667</v>
      </c>
      <c r="F1891" s="311">
        <v>41656</v>
      </c>
      <c r="G1891" s="63">
        <v>0.52986111111111112</v>
      </c>
      <c r="H1891" s="1193">
        <f t="shared" si="24"/>
        <v>0.10069444444444442</v>
      </c>
      <c r="I1891" s="52"/>
      <c r="J1891" s="52"/>
      <c r="K1891" s="52"/>
      <c r="L1891" s="52" t="s">
        <v>128</v>
      </c>
      <c r="M1891" s="52" t="s">
        <v>683</v>
      </c>
      <c r="N1891" s="52" t="s">
        <v>103</v>
      </c>
      <c r="O1891" s="52" t="s">
        <v>66</v>
      </c>
      <c r="P1891" s="52" t="s">
        <v>684</v>
      </c>
      <c r="Q1891" s="1268" t="s">
        <v>685</v>
      </c>
      <c r="R1891" s="1328">
        <v>36</v>
      </c>
      <c r="S1891" s="960"/>
      <c r="T1891" s="1357">
        <f t="shared" si="25"/>
        <v>36</v>
      </c>
      <c r="U1891" s="52" t="s">
        <v>75</v>
      </c>
      <c r="V1891" s="477">
        <v>1974</v>
      </c>
      <c r="W1891" s="477" t="s">
        <v>1536</v>
      </c>
      <c r="X1891" s="477" t="s">
        <v>183</v>
      </c>
      <c r="Y1891" s="477" t="s">
        <v>11952</v>
      </c>
      <c r="Z1891" s="477">
        <v>100</v>
      </c>
      <c r="AA1891" s="494">
        <v>41820</v>
      </c>
      <c r="AB1891" s="477">
        <v>0</v>
      </c>
      <c r="AC1891" s="477" t="s">
        <v>6979</v>
      </c>
      <c r="AD1891" s="1094" t="s">
        <v>49</v>
      </c>
      <c r="AE1891" s="1443"/>
      <c r="AF1891" s="1443"/>
      <c r="AG1891" s="6"/>
      <c r="AH1891" s="6" t="e">
        <f t="shared" si="26"/>
        <v>#VALUE!</v>
      </c>
      <c r="AI1891" s="1478" t="e">
        <f>COUNTIF([4]ПС!A5925:A6076,M1891)</f>
        <v>#VALUE!</v>
      </c>
      <c r="AJ1891" s="3">
        <f t="shared" si="27"/>
        <v>1</v>
      </c>
    </row>
    <row r="1892" spans="1:36" ht="31.5" hidden="1" customHeight="1" x14ac:dyDescent="0.2">
      <c r="A1892" s="1101" t="s">
        <v>2028</v>
      </c>
      <c r="B1892" s="52" t="s">
        <v>5</v>
      </c>
      <c r="C1892" s="52" t="s">
        <v>105</v>
      </c>
      <c r="D1892" s="311">
        <v>41656</v>
      </c>
      <c r="E1892" s="63">
        <v>0.46319444444444446</v>
      </c>
      <c r="F1892" s="311">
        <v>41656</v>
      </c>
      <c r="G1892" s="63">
        <v>0.47361111111111115</v>
      </c>
      <c r="H1892" s="1193">
        <f t="shared" si="24"/>
        <v>1.0416666666666685E-2</v>
      </c>
      <c r="I1892" s="52"/>
      <c r="J1892" s="52"/>
      <c r="K1892" s="52" t="s">
        <v>133</v>
      </c>
      <c r="L1892" s="52" t="s">
        <v>128</v>
      </c>
      <c r="M1892" s="52" t="s">
        <v>653</v>
      </c>
      <c r="N1892" s="52" t="s">
        <v>103</v>
      </c>
      <c r="O1892" s="52" t="s">
        <v>66</v>
      </c>
      <c r="P1892" s="52" t="s">
        <v>686</v>
      </c>
      <c r="Q1892" s="1268" t="s">
        <v>687</v>
      </c>
      <c r="R1892" s="1328">
        <v>16</v>
      </c>
      <c r="S1892" s="960"/>
      <c r="T1892" s="1357">
        <f t="shared" ref="T1892:T1923" si="28">R1892+S1892</f>
        <v>16</v>
      </c>
      <c r="U1892" s="52" t="s">
        <v>75</v>
      </c>
      <c r="V1892" s="477">
        <v>1983</v>
      </c>
      <c r="W1892" s="477" t="s">
        <v>2286</v>
      </c>
      <c r="X1892" s="477" t="s">
        <v>183</v>
      </c>
      <c r="Y1892" s="477" t="s">
        <v>11953</v>
      </c>
      <c r="Z1892" s="477">
        <v>100</v>
      </c>
      <c r="AA1892" s="477"/>
      <c r="AB1892" s="477"/>
      <c r="AC1892" s="477"/>
      <c r="AD1892" s="1094" t="s">
        <v>49</v>
      </c>
      <c r="AE1892" s="1443"/>
      <c r="AF1892" s="1443"/>
      <c r="AG1892" s="6"/>
      <c r="AH1892" s="6" t="e">
        <f t="shared" si="26"/>
        <v>#VALUE!</v>
      </c>
      <c r="AI1892" s="1478" t="e">
        <f>COUNTIF([4]ПС!A5925:A6076,M1892)</f>
        <v>#VALUE!</v>
      </c>
      <c r="AJ1892" s="3">
        <f t="shared" si="27"/>
        <v>1</v>
      </c>
    </row>
    <row r="1893" spans="1:36" ht="191.25" hidden="1" customHeight="1" x14ac:dyDescent="0.2">
      <c r="A1893" s="1101" t="s">
        <v>2028</v>
      </c>
      <c r="B1893" s="52" t="s">
        <v>5</v>
      </c>
      <c r="C1893" s="52" t="s">
        <v>10738</v>
      </c>
      <c r="D1893" s="311">
        <v>41656</v>
      </c>
      <c r="E1893" s="63">
        <v>0.51388888888888895</v>
      </c>
      <c r="F1893" s="311">
        <v>41656</v>
      </c>
      <c r="G1893" s="63">
        <v>0.59236111111111112</v>
      </c>
      <c r="H1893" s="1193">
        <f t="shared" si="24"/>
        <v>7.8472222222222165E-2</v>
      </c>
      <c r="I1893" s="52"/>
      <c r="J1893" s="52"/>
      <c r="K1893" s="52"/>
      <c r="L1893" s="52" t="s">
        <v>125</v>
      </c>
      <c r="M1893" s="17" t="s">
        <v>688</v>
      </c>
      <c r="N1893" s="52" t="s">
        <v>103</v>
      </c>
      <c r="O1893" s="52" t="s">
        <v>66</v>
      </c>
      <c r="P1893" s="52" t="s">
        <v>689</v>
      </c>
      <c r="Q1893" s="17" t="s">
        <v>690</v>
      </c>
      <c r="R1893" s="1328">
        <v>5</v>
      </c>
      <c r="S1893" s="960"/>
      <c r="T1893" s="1357">
        <f t="shared" si="28"/>
        <v>5</v>
      </c>
      <c r="U1893" s="52"/>
      <c r="V1893" s="52"/>
      <c r="W1893" s="52"/>
      <c r="X1893" s="52"/>
      <c r="Y1893" s="52"/>
      <c r="Z1893" s="52"/>
      <c r="AA1893" s="52"/>
      <c r="AB1893" s="52"/>
      <c r="AC1893" s="52"/>
      <c r="AD1893" s="1094" t="s">
        <v>55</v>
      </c>
      <c r="AE1893" s="52"/>
      <c r="AF1893" s="1094"/>
      <c r="AG1893" s="52"/>
      <c r="AH1893" s="6" t="e">
        <f t="shared" si="26"/>
        <v>#VALUE!</v>
      </c>
      <c r="AI1893" s="1478" t="e">
        <f>COUNTIF([4]ПС!A5925:A6076,M1893)</f>
        <v>#VALUE!</v>
      </c>
      <c r="AJ1893" s="3">
        <f t="shared" si="27"/>
        <v>1</v>
      </c>
    </row>
    <row r="1894" spans="1:36" ht="76.5" hidden="1" customHeight="1" x14ac:dyDescent="0.2">
      <c r="A1894" s="1101" t="s">
        <v>2028</v>
      </c>
      <c r="B1894" s="52" t="s">
        <v>5</v>
      </c>
      <c r="C1894" s="52" t="s">
        <v>10738</v>
      </c>
      <c r="D1894" s="311">
        <v>41656</v>
      </c>
      <c r="E1894" s="63">
        <v>0.52430555555555558</v>
      </c>
      <c r="F1894" s="311">
        <v>41656</v>
      </c>
      <c r="G1894" s="63">
        <v>0.55347222222222225</v>
      </c>
      <c r="H1894" s="1193">
        <f t="shared" si="24"/>
        <v>2.9166666666666674E-2</v>
      </c>
      <c r="I1894" s="52"/>
      <c r="J1894" s="52"/>
      <c r="K1894" s="52"/>
      <c r="L1894" s="52" t="s">
        <v>125</v>
      </c>
      <c r="M1894" s="17" t="s">
        <v>691</v>
      </c>
      <c r="N1894" s="52" t="s">
        <v>103</v>
      </c>
      <c r="O1894" s="52" t="s">
        <v>66</v>
      </c>
      <c r="P1894" s="52"/>
      <c r="Q1894" s="17" t="s">
        <v>692</v>
      </c>
      <c r="R1894" s="1328">
        <v>88</v>
      </c>
      <c r="S1894" s="960"/>
      <c r="T1894" s="1357">
        <f t="shared" si="28"/>
        <v>88</v>
      </c>
      <c r="U1894" s="52"/>
      <c r="V1894" s="52"/>
      <c r="W1894" s="52"/>
      <c r="X1894" s="52"/>
      <c r="Y1894" s="52"/>
      <c r="Z1894" s="52"/>
      <c r="AA1894" s="52"/>
      <c r="AB1894" s="52"/>
      <c r="AC1894" s="52"/>
      <c r="AD1894" s="1094" t="s">
        <v>55</v>
      </c>
      <c r="AE1894" s="52"/>
      <c r="AF1894" s="1094"/>
      <c r="AG1894" s="52"/>
      <c r="AH1894" s="6" t="e">
        <f t="shared" si="26"/>
        <v>#VALUE!</v>
      </c>
      <c r="AI1894" s="1478" t="e">
        <f>COUNTIF([4]ПС!A5925:A6076,M1894)</f>
        <v>#VALUE!</v>
      </c>
      <c r="AJ1894" s="3">
        <f t="shared" si="27"/>
        <v>1</v>
      </c>
    </row>
    <row r="1895" spans="1:36" ht="78.75" hidden="1" customHeight="1" x14ac:dyDescent="0.2">
      <c r="A1895" s="1101" t="s">
        <v>2028</v>
      </c>
      <c r="B1895" s="52" t="s">
        <v>5</v>
      </c>
      <c r="C1895" s="52" t="s">
        <v>105</v>
      </c>
      <c r="D1895" s="311">
        <v>41656</v>
      </c>
      <c r="E1895" s="63">
        <v>0.60763888888888895</v>
      </c>
      <c r="F1895" s="311">
        <v>41656</v>
      </c>
      <c r="G1895" s="63">
        <v>0.71250000000000002</v>
      </c>
      <c r="H1895" s="1193">
        <f t="shared" si="24"/>
        <v>0.10486111111111107</v>
      </c>
      <c r="I1895" s="52"/>
      <c r="J1895" s="52" t="s">
        <v>297</v>
      </c>
      <c r="K1895" s="52" t="s">
        <v>134</v>
      </c>
      <c r="L1895" s="52" t="s">
        <v>128</v>
      </c>
      <c r="M1895" s="52" t="s">
        <v>693</v>
      </c>
      <c r="N1895" s="52" t="s">
        <v>103</v>
      </c>
      <c r="O1895" s="52" t="s">
        <v>66</v>
      </c>
      <c r="P1895" s="52" t="s">
        <v>694</v>
      </c>
      <c r="Q1895" s="1268" t="s">
        <v>695</v>
      </c>
      <c r="R1895" s="1328">
        <v>16</v>
      </c>
      <c r="S1895" s="960"/>
      <c r="T1895" s="1357">
        <f t="shared" si="28"/>
        <v>16</v>
      </c>
      <c r="U1895" s="52" t="s">
        <v>75</v>
      </c>
      <c r="V1895" s="477">
        <v>1974</v>
      </c>
      <c r="W1895" s="477" t="s">
        <v>6105</v>
      </c>
      <c r="X1895" s="52" t="s">
        <v>183</v>
      </c>
      <c r="Y1895" s="477" t="s">
        <v>11954</v>
      </c>
      <c r="Z1895" s="477">
        <v>100</v>
      </c>
      <c r="AA1895" s="477"/>
      <c r="AB1895" s="477"/>
      <c r="AC1895" s="477"/>
      <c r="AD1895" s="1443" t="s">
        <v>49</v>
      </c>
      <c r="AE1895" s="1443"/>
      <c r="AF1895" s="1453"/>
      <c r="AG1895" s="6"/>
      <c r="AH1895" s="6" t="e">
        <f t="shared" si="26"/>
        <v>#VALUE!</v>
      </c>
      <c r="AI1895" s="1478" t="e">
        <f>COUNTIF([4]ПС!A5925:A6076,M1895)</f>
        <v>#VALUE!</v>
      </c>
      <c r="AJ1895" s="3">
        <f t="shared" si="27"/>
        <v>1</v>
      </c>
    </row>
    <row r="1896" spans="1:36" ht="63" hidden="1" customHeight="1" x14ac:dyDescent="0.2">
      <c r="A1896" s="1101" t="s">
        <v>2028</v>
      </c>
      <c r="B1896" s="52" t="s">
        <v>5</v>
      </c>
      <c r="C1896" s="52" t="s">
        <v>10738</v>
      </c>
      <c r="D1896" s="311">
        <v>41656</v>
      </c>
      <c r="E1896" s="63">
        <v>0.63888888888888895</v>
      </c>
      <c r="F1896" s="311">
        <v>41657</v>
      </c>
      <c r="G1896" s="63">
        <v>1.7361111111111112E-2</v>
      </c>
      <c r="H1896" s="1193">
        <f t="shared" si="24"/>
        <v>0.37847222222222221</v>
      </c>
      <c r="I1896" s="52"/>
      <c r="J1896" s="52" t="s">
        <v>178</v>
      </c>
      <c r="K1896" s="52"/>
      <c r="L1896" s="52" t="s">
        <v>125</v>
      </c>
      <c r="M1896" s="17" t="s">
        <v>683</v>
      </c>
      <c r="N1896" s="52" t="s">
        <v>103</v>
      </c>
      <c r="O1896" s="52" t="s">
        <v>66</v>
      </c>
      <c r="P1896" s="52" t="s">
        <v>684</v>
      </c>
      <c r="Q1896" s="1268" t="s">
        <v>696</v>
      </c>
      <c r="R1896" s="1328">
        <v>137</v>
      </c>
      <c r="S1896" s="960"/>
      <c r="T1896" s="1357">
        <f t="shared" si="28"/>
        <v>137</v>
      </c>
      <c r="U1896" s="52"/>
      <c r="V1896" s="52"/>
      <c r="W1896" s="52"/>
      <c r="X1896" s="52"/>
      <c r="Y1896" s="334"/>
      <c r="Z1896" s="52"/>
      <c r="AA1896" s="52"/>
      <c r="AB1896" s="52"/>
      <c r="AC1896" s="52"/>
      <c r="AD1896" s="1094" t="s">
        <v>55</v>
      </c>
      <c r="AE1896" s="52"/>
      <c r="AF1896" s="1438"/>
      <c r="AG1896" s="6"/>
      <c r="AH1896" s="6" t="e">
        <f t="shared" si="26"/>
        <v>#VALUE!</v>
      </c>
      <c r="AI1896" s="1478" t="e">
        <f>COUNTIF([4]ПС!A5925:A6076,M1896)</f>
        <v>#VALUE!</v>
      </c>
      <c r="AJ1896" s="3">
        <f t="shared" si="27"/>
        <v>1</v>
      </c>
    </row>
    <row r="1897" spans="1:36" ht="31.5" hidden="1" customHeight="1" x14ac:dyDescent="0.2">
      <c r="A1897" s="1101" t="s">
        <v>2028</v>
      </c>
      <c r="B1897" s="52" t="s">
        <v>5</v>
      </c>
      <c r="C1897" s="52" t="s">
        <v>105</v>
      </c>
      <c r="D1897" s="311">
        <v>41656</v>
      </c>
      <c r="E1897" s="63">
        <v>0.76875000000000004</v>
      </c>
      <c r="F1897" s="311">
        <v>41656</v>
      </c>
      <c r="G1897" s="63">
        <v>0.88055555555555554</v>
      </c>
      <c r="H1897" s="1193">
        <f t="shared" si="24"/>
        <v>0.11180555555555549</v>
      </c>
      <c r="I1897" s="52"/>
      <c r="J1897" s="52"/>
      <c r="K1897" s="52"/>
      <c r="L1897" s="52" t="s">
        <v>128</v>
      </c>
      <c r="M1897" s="52" t="s">
        <v>677</v>
      </c>
      <c r="N1897" s="52">
        <v>110</v>
      </c>
      <c r="O1897" s="52" t="s">
        <v>66</v>
      </c>
      <c r="P1897" s="52" t="s">
        <v>678</v>
      </c>
      <c r="Q1897" s="17" t="s">
        <v>697</v>
      </c>
      <c r="R1897" s="1328">
        <v>150</v>
      </c>
      <c r="S1897" s="960"/>
      <c r="T1897" s="1357">
        <f t="shared" si="28"/>
        <v>150</v>
      </c>
      <c r="U1897" s="52" t="s">
        <v>75</v>
      </c>
      <c r="V1897" s="477">
        <v>2007</v>
      </c>
      <c r="W1897" s="477" t="s">
        <v>6097</v>
      </c>
      <c r="X1897" s="477" t="s">
        <v>183</v>
      </c>
      <c r="Y1897" s="622">
        <v>41623</v>
      </c>
      <c r="Z1897" s="477">
        <v>100</v>
      </c>
      <c r="AA1897" s="494">
        <v>42318</v>
      </c>
      <c r="AB1897" s="477">
        <v>0</v>
      </c>
      <c r="AC1897" s="1410">
        <v>41609</v>
      </c>
      <c r="AD1897" s="1094" t="s">
        <v>50</v>
      </c>
      <c r="AE1897" s="215"/>
      <c r="AF1897" s="1443"/>
      <c r="AG1897" s="6"/>
      <c r="AH1897" s="6" t="e">
        <f t="shared" si="26"/>
        <v>#VALUE!</v>
      </c>
      <c r="AI1897" s="1478" t="e">
        <f>COUNTIF([4]ПС!A5925:A6076,M1897)</f>
        <v>#VALUE!</v>
      </c>
      <c r="AJ1897" s="3">
        <f t="shared" si="27"/>
        <v>1</v>
      </c>
    </row>
    <row r="1898" spans="1:36" ht="31.5" hidden="1" customHeight="1" x14ac:dyDescent="0.2">
      <c r="A1898" s="1101" t="s">
        <v>2028</v>
      </c>
      <c r="B1898" s="52" t="s">
        <v>5</v>
      </c>
      <c r="C1898" s="52" t="s">
        <v>105</v>
      </c>
      <c r="D1898" s="311">
        <v>41656</v>
      </c>
      <c r="E1898" s="63">
        <v>0.75486111111111109</v>
      </c>
      <c r="F1898" s="311">
        <v>41656</v>
      </c>
      <c r="G1898" s="63">
        <v>0.76944444444444438</v>
      </c>
      <c r="H1898" s="1193">
        <f t="shared" si="24"/>
        <v>1.4583333333333282E-2</v>
      </c>
      <c r="I1898" s="52"/>
      <c r="J1898" s="52"/>
      <c r="K1898" s="52"/>
      <c r="L1898" s="52" t="s">
        <v>128</v>
      </c>
      <c r="M1898" s="52" t="s">
        <v>698</v>
      </c>
      <c r="N1898" s="52">
        <v>110</v>
      </c>
      <c r="O1898" s="52" t="s">
        <v>66</v>
      </c>
      <c r="P1898" s="52" t="s">
        <v>699</v>
      </c>
      <c r="Q1898" s="17" t="s">
        <v>700</v>
      </c>
      <c r="R1898" s="1328">
        <v>239</v>
      </c>
      <c r="S1898" s="960"/>
      <c r="T1898" s="1357">
        <f t="shared" si="28"/>
        <v>239</v>
      </c>
      <c r="U1898" s="52" t="s">
        <v>77</v>
      </c>
      <c r="V1898" s="477">
        <v>1989</v>
      </c>
      <c r="W1898" s="477" t="s">
        <v>6980</v>
      </c>
      <c r="X1898" s="477" t="s">
        <v>183</v>
      </c>
      <c r="Y1898" s="1410">
        <v>41518</v>
      </c>
      <c r="Z1898" s="477">
        <v>100</v>
      </c>
      <c r="AA1898" s="1410">
        <v>41579</v>
      </c>
      <c r="AB1898" s="477">
        <v>0</v>
      </c>
      <c r="AC1898" s="1410">
        <v>41609</v>
      </c>
      <c r="AD1898" s="1094" t="s">
        <v>50</v>
      </c>
      <c r="AE1898" s="215"/>
      <c r="AF1898" s="1443"/>
      <c r="AG1898" s="6"/>
      <c r="AH1898" s="6" t="e">
        <f t="shared" si="26"/>
        <v>#VALUE!</v>
      </c>
      <c r="AI1898" s="1478" t="e">
        <f>COUNTIF([4]ПС!A5925:A6076,M1898)</f>
        <v>#VALUE!</v>
      </c>
      <c r="AJ1898" s="3">
        <f t="shared" si="27"/>
        <v>1</v>
      </c>
    </row>
    <row r="1899" spans="1:36" ht="31.5" hidden="1" customHeight="1" x14ac:dyDescent="0.2">
      <c r="A1899" s="1101" t="s">
        <v>2028</v>
      </c>
      <c r="B1899" s="52" t="s">
        <v>5</v>
      </c>
      <c r="C1899" s="52" t="s">
        <v>105</v>
      </c>
      <c r="D1899" s="311">
        <v>41656</v>
      </c>
      <c r="E1899" s="63">
        <v>0.75555555555555554</v>
      </c>
      <c r="F1899" s="311">
        <v>41656</v>
      </c>
      <c r="G1899" s="63">
        <v>0.75555555555555554</v>
      </c>
      <c r="H1899" s="1193">
        <f t="shared" si="24"/>
        <v>0</v>
      </c>
      <c r="I1899" s="52"/>
      <c r="J1899" s="52"/>
      <c r="K1899" s="52"/>
      <c r="L1899" s="52" t="s">
        <v>128</v>
      </c>
      <c r="M1899" s="52" t="s">
        <v>701</v>
      </c>
      <c r="N1899" s="52">
        <v>110</v>
      </c>
      <c r="O1899" s="52" t="s">
        <v>66</v>
      </c>
      <c r="P1899" s="52" t="s">
        <v>11955</v>
      </c>
      <c r="Q1899" s="17" t="s">
        <v>702</v>
      </c>
      <c r="R1899" s="1328">
        <v>206</v>
      </c>
      <c r="S1899" s="960"/>
      <c r="T1899" s="1357">
        <f t="shared" si="28"/>
        <v>206</v>
      </c>
      <c r="U1899" s="52" t="s">
        <v>77</v>
      </c>
      <c r="V1899" s="477">
        <v>1989</v>
      </c>
      <c r="W1899" s="477" t="s">
        <v>1268</v>
      </c>
      <c r="X1899" s="477" t="s">
        <v>183</v>
      </c>
      <c r="Y1899" s="1410">
        <v>41518</v>
      </c>
      <c r="Z1899" s="477">
        <v>100</v>
      </c>
      <c r="AA1899" s="1410">
        <v>41579</v>
      </c>
      <c r="AB1899" s="477">
        <v>0</v>
      </c>
      <c r="AC1899" s="1410">
        <v>41609</v>
      </c>
      <c r="AD1899" s="1094" t="s">
        <v>50</v>
      </c>
      <c r="AE1899" s="215"/>
      <c r="AF1899" s="1443"/>
      <c r="AG1899" s="6"/>
      <c r="AH1899" s="6" t="e">
        <f t="shared" si="26"/>
        <v>#VALUE!</v>
      </c>
      <c r="AI1899" s="1478" t="e">
        <f>COUNTIF([4]ПС!A5925:A6076,M1899)</f>
        <v>#VALUE!</v>
      </c>
      <c r="AJ1899" s="3">
        <f t="shared" si="27"/>
        <v>1</v>
      </c>
    </row>
    <row r="1900" spans="1:36" ht="47.25" hidden="1" customHeight="1" x14ac:dyDescent="0.2">
      <c r="A1900" s="1101" t="s">
        <v>2028</v>
      </c>
      <c r="B1900" s="52" t="s">
        <v>5</v>
      </c>
      <c r="C1900" s="52" t="s">
        <v>105</v>
      </c>
      <c r="D1900" s="311">
        <v>41656</v>
      </c>
      <c r="E1900" s="63">
        <v>0.7993055555555556</v>
      </c>
      <c r="F1900" s="311">
        <v>41656</v>
      </c>
      <c r="G1900" s="63">
        <v>0.80625000000000002</v>
      </c>
      <c r="H1900" s="1193">
        <f t="shared" si="24"/>
        <v>6.9444444444444198E-3</v>
      </c>
      <c r="I1900" s="52"/>
      <c r="J1900" s="52"/>
      <c r="K1900" s="52" t="s">
        <v>133</v>
      </c>
      <c r="L1900" s="52" t="s">
        <v>128</v>
      </c>
      <c r="M1900" s="52" t="s">
        <v>698</v>
      </c>
      <c r="N1900" s="52">
        <v>110</v>
      </c>
      <c r="O1900" s="52" t="s">
        <v>66</v>
      </c>
      <c r="P1900" s="52" t="s">
        <v>11956</v>
      </c>
      <c r="Q1900" s="52" t="s">
        <v>703</v>
      </c>
      <c r="R1900" s="1328">
        <v>338</v>
      </c>
      <c r="S1900" s="960"/>
      <c r="T1900" s="1357">
        <f t="shared" si="28"/>
        <v>338</v>
      </c>
      <c r="U1900" s="52" t="s">
        <v>75</v>
      </c>
      <c r="V1900" s="477">
        <v>1976</v>
      </c>
      <c r="W1900" s="477" t="s">
        <v>1268</v>
      </c>
      <c r="X1900" s="477" t="s">
        <v>183</v>
      </c>
      <c r="Y1900" s="1410">
        <v>41609</v>
      </c>
      <c r="Z1900" s="477">
        <v>100</v>
      </c>
      <c r="AA1900" s="1410">
        <v>41579</v>
      </c>
      <c r="AB1900" s="477">
        <v>0</v>
      </c>
      <c r="AC1900" s="1410">
        <v>41609</v>
      </c>
      <c r="AD1900" s="1094" t="s">
        <v>52</v>
      </c>
      <c r="AE1900" s="215"/>
      <c r="AF1900" s="1443"/>
      <c r="AG1900" s="6"/>
      <c r="AH1900" s="6" t="e">
        <f t="shared" si="26"/>
        <v>#VALUE!</v>
      </c>
      <c r="AI1900" s="1478" t="e">
        <f>COUNTIF([4]ПС!A5925:A6076,M1900)</f>
        <v>#VALUE!</v>
      </c>
      <c r="AJ1900" s="3">
        <f t="shared" si="27"/>
        <v>1</v>
      </c>
    </row>
    <row r="1901" spans="1:36" ht="78.75" hidden="1" customHeight="1" x14ac:dyDescent="0.2">
      <c r="A1901" s="1101" t="s">
        <v>2028</v>
      </c>
      <c r="B1901" s="52" t="s">
        <v>5</v>
      </c>
      <c r="C1901" s="52" t="s">
        <v>10455</v>
      </c>
      <c r="D1901" s="311">
        <v>41656</v>
      </c>
      <c r="E1901" s="63">
        <v>0.76249999999999996</v>
      </c>
      <c r="F1901" s="311">
        <v>41656</v>
      </c>
      <c r="G1901" s="63">
        <v>0.76249999999999996</v>
      </c>
      <c r="H1901" s="1193">
        <f t="shared" si="24"/>
        <v>0</v>
      </c>
      <c r="I1901" s="52"/>
      <c r="J1901" s="52"/>
      <c r="K1901" s="52"/>
      <c r="L1901" s="52" t="s">
        <v>125</v>
      </c>
      <c r="M1901" s="17" t="s">
        <v>704</v>
      </c>
      <c r="N1901" s="52">
        <v>35</v>
      </c>
      <c r="O1901" s="52" t="s">
        <v>66</v>
      </c>
      <c r="P1901" s="52" t="s">
        <v>705</v>
      </c>
      <c r="Q1901" s="17" t="s">
        <v>706</v>
      </c>
      <c r="R1901" s="1328">
        <v>14</v>
      </c>
      <c r="S1901" s="960"/>
      <c r="T1901" s="1357">
        <f t="shared" si="28"/>
        <v>14</v>
      </c>
      <c r="U1901" s="52"/>
      <c r="V1901" s="477"/>
      <c r="W1901" s="477"/>
      <c r="X1901" s="477"/>
      <c r="Y1901" s="477"/>
      <c r="Z1901" s="477"/>
      <c r="AA1901" s="477"/>
      <c r="AB1901" s="477"/>
      <c r="AC1901" s="477"/>
      <c r="AD1901" s="1094" t="s">
        <v>55</v>
      </c>
      <c r="AE1901" s="215"/>
      <c r="AF1901" s="1443"/>
      <c r="AG1901" s="6"/>
      <c r="AH1901" s="6" t="e">
        <f t="shared" si="26"/>
        <v>#VALUE!</v>
      </c>
      <c r="AI1901" s="1478" t="e">
        <f>COUNTIF([4]ПС!A5925:A6076,M1901)</f>
        <v>#VALUE!</v>
      </c>
      <c r="AJ1901" s="3">
        <f t="shared" si="27"/>
        <v>1</v>
      </c>
    </row>
    <row r="1902" spans="1:36" ht="31.5" hidden="1" customHeight="1" x14ac:dyDescent="0.2">
      <c r="A1902" s="1101" t="s">
        <v>2028</v>
      </c>
      <c r="B1902" s="52" t="s">
        <v>5</v>
      </c>
      <c r="C1902" s="52" t="s">
        <v>105</v>
      </c>
      <c r="D1902" s="311">
        <v>41656</v>
      </c>
      <c r="E1902" s="63">
        <v>0.82638888888888884</v>
      </c>
      <c r="F1902" s="311">
        <v>41656</v>
      </c>
      <c r="G1902" s="63">
        <v>0.82638888888888884</v>
      </c>
      <c r="H1902" s="1193">
        <f t="shared" si="24"/>
        <v>0</v>
      </c>
      <c r="I1902" s="52"/>
      <c r="J1902" s="52"/>
      <c r="K1902" s="52" t="s">
        <v>132</v>
      </c>
      <c r="L1902" s="52" t="s">
        <v>128</v>
      </c>
      <c r="M1902" s="52" t="s">
        <v>662</v>
      </c>
      <c r="N1902" s="52" t="s">
        <v>103</v>
      </c>
      <c r="O1902" s="52" t="s">
        <v>66</v>
      </c>
      <c r="P1902" s="52" t="s">
        <v>707</v>
      </c>
      <c r="Q1902" s="52" t="s">
        <v>708</v>
      </c>
      <c r="R1902" s="1328">
        <v>1</v>
      </c>
      <c r="S1902" s="960"/>
      <c r="T1902" s="1357">
        <f t="shared" si="28"/>
        <v>1</v>
      </c>
      <c r="U1902" s="52" t="s">
        <v>75</v>
      </c>
      <c r="V1902" s="477">
        <v>1974</v>
      </c>
      <c r="W1902" s="477" t="s">
        <v>11957</v>
      </c>
      <c r="X1902" s="477" t="s">
        <v>183</v>
      </c>
      <c r="Y1902" s="494">
        <v>40725</v>
      </c>
      <c r="Z1902" s="477">
        <v>100</v>
      </c>
      <c r="AA1902" s="494">
        <v>41786</v>
      </c>
      <c r="AB1902" s="477">
        <v>1</v>
      </c>
      <c r="AC1902" s="494">
        <v>41656</v>
      </c>
      <c r="AD1902" s="1094" t="s">
        <v>50</v>
      </c>
      <c r="AE1902" s="1443"/>
      <c r="AF1902" s="1443"/>
      <c r="AG1902" s="6"/>
      <c r="AH1902" s="6" t="e">
        <f t="shared" si="26"/>
        <v>#VALUE!</v>
      </c>
      <c r="AI1902" s="1478" t="e">
        <f>COUNTIF([4]ПС!A5925:A6076,M1902)</f>
        <v>#VALUE!</v>
      </c>
      <c r="AJ1902" s="3">
        <f t="shared" si="27"/>
        <v>1</v>
      </c>
    </row>
    <row r="1903" spans="1:36" ht="153" hidden="1" customHeight="1" x14ac:dyDescent="0.2">
      <c r="A1903" s="1101" t="s">
        <v>2028</v>
      </c>
      <c r="B1903" s="52" t="s">
        <v>5</v>
      </c>
      <c r="C1903" s="52" t="s">
        <v>105</v>
      </c>
      <c r="D1903" s="311">
        <v>41656</v>
      </c>
      <c r="E1903" s="63">
        <v>0.8652777777777777</v>
      </c>
      <c r="F1903" s="311">
        <v>41656</v>
      </c>
      <c r="G1903" s="63">
        <v>0.89236111111111116</v>
      </c>
      <c r="H1903" s="1193">
        <f t="shared" si="24"/>
        <v>2.7083333333333459E-2</v>
      </c>
      <c r="I1903" s="52"/>
      <c r="J1903" s="52"/>
      <c r="K1903" s="52" t="s">
        <v>134</v>
      </c>
      <c r="L1903" s="52" t="s">
        <v>128</v>
      </c>
      <c r="M1903" s="52" t="s">
        <v>709</v>
      </c>
      <c r="N1903" s="52" t="s">
        <v>103</v>
      </c>
      <c r="O1903" s="52" t="s">
        <v>66</v>
      </c>
      <c r="P1903" s="52" t="s">
        <v>710</v>
      </c>
      <c r="Q1903" s="52" t="s">
        <v>711</v>
      </c>
      <c r="R1903" s="1328">
        <v>2</v>
      </c>
      <c r="S1903" s="960"/>
      <c r="T1903" s="1357">
        <f t="shared" si="28"/>
        <v>2</v>
      </c>
      <c r="U1903" s="52" t="s">
        <v>75</v>
      </c>
      <c r="V1903" s="477">
        <v>1978</v>
      </c>
      <c r="W1903" s="477" t="s">
        <v>2286</v>
      </c>
      <c r="X1903" s="477" t="s">
        <v>183</v>
      </c>
      <c r="Y1903" s="477" t="s">
        <v>11958</v>
      </c>
      <c r="Z1903" s="477">
        <v>100</v>
      </c>
      <c r="AA1903" s="477"/>
      <c r="AB1903" s="477"/>
      <c r="AC1903" s="477" t="s">
        <v>11959</v>
      </c>
      <c r="AD1903" s="1094" t="s">
        <v>49</v>
      </c>
      <c r="AE1903" s="1443"/>
      <c r="AF1903" s="1443"/>
      <c r="AG1903" s="6"/>
      <c r="AH1903" s="6" t="e">
        <f t="shared" si="26"/>
        <v>#VALUE!</v>
      </c>
      <c r="AI1903" s="1478" t="e">
        <f>COUNTIF([4]ПС!A5925:A6076,M1903)</f>
        <v>#VALUE!</v>
      </c>
      <c r="AJ1903" s="3">
        <f t="shared" si="27"/>
        <v>1</v>
      </c>
    </row>
    <row r="1904" spans="1:36" ht="31.5" hidden="1" customHeight="1" x14ac:dyDescent="0.2">
      <c r="A1904" s="1101" t="s">
        <v>2028</v>
      </c>
      <c r="B1904" s="52" t="s">
        <v>5</v>
      </c>
      <c r="C1904" s="52" t="s">
        <v>105</v>
      </c>
      <c r="D1904" s="311">
        <v>41656</v>
      </c>
      <c r="E1904" s="63">
        <v>0.90625</v>
      </c>
      <c r="F1904" s="311">
        <v>41656</v>
      </c>
      <c r="G1904" s="63">
        <v>0.98611111111111116</v>
      </c>
      <c r="H1904" s="1193">
        <f t="shared" si="24"/>
        <v>7.986111111111116E-2</v>
      </c>
      <c r="I1904" s="52"/>
      <c r="J1904" s="52"/>
      <c r="K1904" s="52"/>
      <c r="L1904" s="52" t="s">
        <v>128</v>
      </c>
      <c r="M1904" s="52" t="s">
        <v>666</v>
      </c>
      <c r="N1904" s="52" t="s">
        <v>103</v>
      </c>
      <c r="O1904" s="52" t="s">
        <v>66</v>
      </c>
      <c r="P1904" s="52" t="s">
        <v>712</v>
      </c>
      <c r="Q1904" s="1295" t="s">
        <v>713</v>
      </c>
      <c r="R1904" s="1328">
        <v>9</v>
      </c>
      <c r="S1904" s="960"/>
      <c r="T1904" s="1357">
        <f t="shared" si="28"/>
        <v>9</v>
      </c>
      <c r="U1904" s="52" t="s">
        <v>75</v>
      </c>
      <c r="V1904" s="477">
        <v>1978</v>
      </c>
      <c r="W1904" s="477" t="s">
        <v>2286</v>
      </c>
      <c r="X1904" s="477" t="s">
        <v>183</v>
      </c>
      <c r="Y1904" s="477" t="s">
        <v>11960</v>
      </c>
      <c r="Z1904" s="477">
        <v>100</v>
      </c>
      <c r="AA1904" s="477" t="s">
        <v>183</v>
      </c>
      <c r="AB1904" s="477">
        <v>0</v>
      </c>
      <c r="AC1904" s="477" t="s">
        <v>11948</v>
      </c>
      <c r="AD1904" s="1094" t="s">
        <v>50</v>
      </c>
      <c r="AE1904" s="1443"/>
      <c r="AF1904" s="1443"/>
      <c r="AG1904" s="6"/>
      <c r="AH1904" s="6" t="e">
        <f t="shared" si="26"/>
        <v>#VALUE!</v>
      </c>
      <c r="AI1904" s="1478" t="e">
        <f>COUNTIF([4]ПС!A5925:A6076,M1904)</f>
        <v>#VALUE!</v>
      </c>
      <c r="AJ1904" s="3">
        <f t="shared" si="27"/>
        <v>1</v>
      </c>
    </row>
    <row r="1905" spans="1:36" ht="31.5" hidden="1" customHeight="1" x14ac:dyDescent="0.2">
      <c r="A1905" s="1102" t="s">
        <v>2028</v>
      </c>
      <c r="B1905" s="52" t="s">
        <v>5</v>
      </c>
      <c r="C1905" s="6" t="s">
        <v>105</v>
      </c>
      <c r="D1905" s="311">
        <v>41656</v>
      </c>
      <c r="E1905" s="394">
        <v>0.98611111111111116</v>
      </c>
      <c r="F1905" s="311">
        <v>41657</v>
      </c>
      <c r="G1905" s="394">
        <v>8.3333333333333329E-2</v>
      </c>
      <c r="H1905" s="1181">
        <f t="shared" si="24"/>
        <v>9.7222222222222099E-2</v>
      </c>
      <c r="I1905" s="6"/>
      <c r="J1905" s="6"/>
      <c r="K1905" s="6"/>
      <c r="L1905" s="1227" t="s">
        <v>128</v>
      </c>
      <c r="M1905" s="6" t="s">
        <v>714</v>
      </c>
      <c r="N1905" s="6" t="s">
        <v>103</v>
      </c>
      <c r="O1905" s="6" t="s">
        <v>66</v>
      </c>
      <c r="P1905" s="6" t="s">
        <v>715</v>
      </c>
      <c r="Q1905" s="6" t="s">
        <v>716</v>
      </c>
      <c r="R1905" s="1342">
        <v>78</v>
      </c>
      <c r="S1905" s="1355"/>
      <c r="T1905" s="1358">
        <f t="shared" si="28"/>
        <v>78</v>
      </c>
      <c r="U1905" s="6" t="s">
        <v>75</v>
      </c>
      <c r="V1905" s="6">
        <v>2012</v>
      </c>
      <c r="W1905" s="6" t="s">
        <v>183</v>
      </c>
      <c r="X1905" s="6" t="s">
        <v>183</v>
      </c>
      <c r="Y1905" s="6" t="s">
        <v>6981</v>
      </c>
      <c r="Z1905" s="6">
        <v>100</v>
      </c>
      <c r="AA1905" s="6" t="s">
        <v>6982</v>
      </c>
      <c r="AB1905" s="6">
        <v>0</v>
      </c>
      <c r="AC1905" s="6" t="s">
        <v>6983</v>
      </c>
      <c r="AD1905" s="1094" t="s">
        <v>45</v>
      </c>
      <c r="AE1905" s="109"/>
      <c r="AF1905" s="109"/>
      <c r="AG1905" s="6"/>
      <c r="AH1905" s="6" t="e">
        <f t="shared" si="26"/>
        <v>#VALUE!</v>
      </c>
      <c r="AI1905" s="1478" t="e">
        <f>COUNTIF([4]ПС!A5925:A6076,M1905)</f>
        <v>#VALUE!</v>
      </c>
      <c r="AJ1905" s="3">
        <f t="shared" si="27"/>
        <v>1</v>
      </c>
    </row>
    <row r="1906" spans="1:36" ht="31.5" hidden="1" customHeight="1" x14ac:dyDescent="0.2">
      <c r="A1906" s="1101" t="s">
        <v>2028</v>
      </c>
      <c r="B1906" s="52" t="s">
        <v>5</v>
      </c>
      <c r="C1906" s="52" t="s">
        <v>105</v>
      </c>
      <c r="D1906" s="311">
        <v>41657</v>
      </c>
      <c r="E1906" s="63">
        <v>0.60972222222222217</v>
      </c>
      <c r="F1906" s="311">
        <v>41657</v>
      </c>
      <c r="G1906" s="1121">
        <v>0.75416666666666676</v>
      </c>
      <c r="H1906" s="1174">
        <f t="shared" si="24"/>
        <v>0.1444444444444446</v>
      </c>
      <c r="I1906" s="52">
        <v>7</v>
      </c>
      <c r="J1906" s="52" t="s">
        <v>717</v>
      </c>
      <c r="K1906" s="52"/>
      <c r="L1906" s="52" t="s">
        <v>126</v>
      </c>
      <c r="M1906" s="52" t="s">
        <v>714</v>
      </c>
      <c r="N1906" s="52" t="s">
        <v>103</v>
      </c>
      <c r="O1906" s="52" t="s">
        <v>66</v>
      </c>
      <c r="P1906" s="52" t="s">
        <v>718</v>
      </c>
      <c r="Q1906" s="17" t="s">
        <v>719</v>
      </c>
      <c r="R1906" s="1328">
        <v>313</v>
      </c>
      <c r="S1906" s="960"/>
      <c r="T1906" s="1357">
        <f t="shared" si="28"/>
        <v>313</v>
      </c>
      <c r="U1906" s="52" t="s">
        <v>75</v>
      </c>
      <c r="V1906" s="52">
        <v>2012</v>
      </c>
      <c r="W1906" s="52" t="s">
        <v>6988</v>
      </c>
      <c r="X1906" s="52" t="s">
        <v>183</v>
      </c>
      <c r="Y1906" s="52" t="s">
        <v>6981</v>
      </c>
      <c r="Z1906" s="52">
        <v>100</v>
      </c>
      <c r="AA1906" s="52" t="s">
        <v>6982</v>
      </c>
      <c r="AB1906" s="52">
        <v>0</v>
      </c>
      <c r="AC1906" s="52" t="s">
        <v>6983</v>
      </c>
      <c r="AD1906" s="1094" t="s">
        <v>39</v>
      </c>
      <c r="AE1906" s="52"/>
      <c r="AF1906" s="1094"/>
      <c r="AG1906" s="52"/>
      <c r="AH1906" s="6" t="e">
        <f t="shared" si="26"/>
        <v>#VALUE!</v>
      </c>
      <c r="AI1906" s="1478" t="e">
        <f>COUNTIF([4]ПС!A5925:A6076,M1906)</f>
        <v>#VALUE!</v>
      </c>
      <c r="AJ1906" s="3">
        <f t="shared" si="27"/>
        <v>1</v>
      </c>
    </row>
    <row r="1907" spans="1:36" ht="31.5" hidden="1" customHeight="1" x14ac:dyDescent="0.2">
      <c r="A1907" s="1101" t="s">
        <v>2028</v>
      </c>
      <c r="B1907" s="52" t="s">
        <v>5</v>
      </c>
      <c r="C1907" s="52" t="s">
        <v>105</v>
      </c>
      <c r="D1907" s="311">
        <v>41658</v>
      </c>
      <c r="E1907" s="63">
        <v>0.72916666666666663</v>
      </c>
      <c r="F1907" s="311">
        <v>41658</v>
      </c>
      <c r="G1907" s="63">
        <v>0.7715277777777777</v>
      </c>
      <c r="H1907" s="1174">
        <f t="shared" si="24"/>
        <v>4.2361111111111072E-2</v>
      </c>
      <c r="I1907" s="52">
        <v>11</v>
      </c>
      <c r="J1907" s="52"/>
      <c r="K1907" s="52"/>
      <c r="L1907" s="52" t="s">
        <v>128</v>
      </c>
      <c r="M1907" s="52" t="s">
        <v>709</v>
      </c>
      <c r="N1907" s="52" t="s">
        <v>103</v>
      </c>
      <c r="O1907" s="52" t="s">
        <v>66</v>
      </c>
      <c r="P1907" s="52" t="s">
        <v>720</v>
      </c>
      <c r="Q1907" s="1268" t="s">
        <v>721</v>
      </c>
      <c r="R1907" s="1328">
        <v>11</v>
      </c>
      <c r="S1907" s="960"/>
      <c r="T1907" s="1357">
        <f t="shared" si="28"/>
        <v>11</v>
      </c>
      <c r="U1907" s="52" t="s">
        <v>75</v>
      </c>
      <c r="V1907" s="52">
        <v>1981</v>
      </c>
      <c r="W1907" s="52" t="s">
        <v>2286</v>
      </c>
      <c r="X1907" s="52" t="s">
        <v>183</v>
      </c>
      <c r="Y1907" s="52" t="s">
        <v>11961</v>
      </c>
      <c r="Z1907" s="52">
        <v>100</v>
      </c>
      <c r="AA1907" s="52"/>
      <c r="AB1907" s="52"/>
      <c r="AC1907" s="52"/>
      <c r="AD1907" s="1094" t="s">
        <v>49</v>
      </c>
      <c r="AE1907" s="1094"/>
      <c r="AF1907" s="1094"/>
      <c r="AG1907" s="52"/>
      <c r="AH1907" s="6" t="e">
        <f t="shared" si="26"/>
        <v>#VALUE!</v>
      </c>
      <c r="AI1907" s="1478" t="e">
        <f>COUNTIF([4]ПС!A5925:A6076,M1907)</f>
        <v>#VALUE!</v>
      </c>
      <c r="AJ1907" s="3">
        <f t="shared" si="27"/>
        <v>1</v>
      </c>
    </row>
    <row r="1908" spans="1:36" customFormat="1" ht="39.75" hidden="1" customHeight="1" x14ac:dyDescent="0.2">
      <c r="A1908" s="1102" t="s">
        <v>2028</v>
      </c>
      <c r="B1908" s="52" t="s">
        <v>5</v>
      </c>
      <c r="C1908" s="6" t="s">
        <v>105</v>
      </c>
      <c r="D1908" s="645">
        <v>41659</v>
      </c>
      <c r="E1908" s="394">
        <v>0.28472222222222221</v>
      </c>
      <c r="F1908" s="645">
        <v>41659</v>
      </c>
      <c r="G1908" s="394">
        <v>0.31111111111111112</v>
      </c>
      <c r="H1908" s="1181">
        <f t="shared" si="24"/>
        <v>2.6388888888888906E-2</v>
      </c>
      <c r="I1908" s="6">
        <v>3</v>
      </c>
      <c r="J1908" s="6"/>
      <c r="K1908" s="6"/>
      <c r="L1908" s="6" t="s">
        <v>127</v>
      </c>
      <c r="M1908" s="6" t="s">
        <v>722</v>
      </c>
      <c r="N1908" s="6" t="s">
        <v>103</v>
      </c>
      <c r="O1908" s="6" t="s">
        <v>68</v>
      </c>
      <c r="P1908" s="6" t="s">
        <v>723</v>
      </c>
      <c r="Q1908" s="1278" t="s">
        <v>724</v>
      </c>
      <c r="R1908" s="1342">
        <v>17</v>
      </c>
      <c r="S1908" s="1355"/>
      <c r="T1908" s="1358">
        <f t="shared" si="28"/>
        <v>17</v>
      </c>
      <c r="U1908" s="6" t="s">
        <v>89</v>
      </c>
      <c r="V1908" s="109">
        <v>2011</v>
      </c>
      <c r="W1908" s="109" t="s">
        <v>593</v>
      </c>
      <c r="X1908" s="1436" t="s">
        <v>183</v>
      </c>
      <c r="Y1908" s="109" t="s">
        <v>11927</v>
      </c>
      <c r="Z1908" s="109">
        <v>100</v>
      </c>
      <c r="AA1908" s="109" t="s">
        <v>11928</v>
      </c>
      <c r="AB1908" s="109">
        <v>0</v>
      </c>
      <c r="AC1908" s="109" t="s">
        <v>11932</v>
      </c>
      <c r="AD1908" s="6" t="s">
        <v>40</v>
      </c>
      <c r="AE1908" s="6"/>
      <c r="AF1908" s="109"/>
      <c r="AG1908" s="6"/>
      <c r="AH1908" s="6" t="e">
        <f t="shared" si="26"/>
        <v>#VALUE!</v>
      </c>
      <c r="AI1908" s="1478" t="e">
        <f>COUNTIF([4]ПС!A5925:A6076,M1908)</f>
        <v>#VALUE!</v>
      </c>
      <c r="AJ1908" s="3">
        <f t="shared" si="27"/>
        <v>1</v>
      </c>
    </row>
    <row r="1909" spans="1:36" ht="63" hidden="1" customHeight="1" x14ac:dyDescent="0.2">
      <c r="A1909" s="1101" t="s">
        <v>2028</v>
      </c>
      <c r="B1909" s="52" t="s">
        <v>5</v>
      </c>
      <c r="C1909" s="52" t="s">
        <v>105</v>
      </c>
      <c r="D1909" s="311">
        <v>41659</v>
      </c>
      <c r="E1909" s="63">
        <v>0.65972222222222221</v>
      </c>
      <c r="F1909" s="311">
        <v>41659</v>
      </c>
      <c r="G1909" s="1121">
        <v>0.68055555555555547</v>
      </c>
      <c r="H1909" s="1174">
        <f t="shared" si="24"/>
        <v>2.0833333333333259E-2</v>
      </c>
      <c r="I1909" s="52">
        <v>7</v>
      </c>
      <c r="J1909" s="52"/>
      <c r="K1909" s="52"/>
      <c r="L1909" s="52" t="s">
        <v>130</v>
      </c>
      <c r="M1909" s="52" t="s">
        <v>725</v>
      </c>
      <c r="N1909" s="52" t="s">
        <v>103</v>
      </c>
      <c r="O1909" s="52" t="s">
        <v>68</v>
      </c>
      <c r="P1909" s="52" t="s">
        <v>726</v>
      </c>
      <c r="Q1909" s="17" t="s">
        <v>727</v>
      </c>
      <c r="R1909" s="1328">
        <v>52</v>
      </c>
      <c r="S1909" s="960"/>
      <c r="T1909" s="1357">
        <f t="shared" si="28"/>
        <v>52</v>
      </c>
      <c r="U1909" s="52" t="s">
        <v>89</v>
      </c>
      <c r="V1909" s="1094">
        <v>2006</v>
      </c>
      <c r="W1909" s="1094" t="s">
        <v>11962</v>
      </c>
      <c r="X1909" s="1094" t="s">
        <v>183</v>
      </c>
      <c r="Y1909" s="1411" t="s">
        <v>11963</v>
      </c>
      <c r="Z1909" s="1094">
        <v>100</v>
      </c>
      <c r="AA1909" s="52" t="s">
        <v>6984</v>
      </c>
      <c r="AB1909" s="1094">
        <v>0</v>
      </c>
      <c r="AC1909" s="52" t="s">
        <v>11964</v>
      </c>
      <c r="AD1909" s="1094" t="s">
        <v>60</v>
      </c>
      <c r="AE1909" s="52"/>
      <c r="AF1909" s="1094"/>
      <c r="AG1909" s="52"/>
      <c r="AH1909" s="6" t="e">
        <f t="shared" si="26"/>
        <v>#VALUE!</v>
      </c>
      <c r="AI1909" s="1478" t="e">
        <f>COUNTIF([4]ПС!A5925:A6076,M1909)</f>
        <v>#VALUE!</v>
      </c>
      <c r="AJ1909" s="3">
        <f t="shared" si="27"/>
        <v>1</v>
      </c>
    </row>
    <row r="1910" spans="1:36" ht="63" hidden="1" customHeight="1" x14ac:dyDescent="0.2">
      <c r="A1910" s="1101" t="s">
        <v>2028</v>
      </c>
      <c r="B1910" s="52" t="s">
        <v>5</v>
      </c>
      <c r="C1910" s="52" t="s">
        <v>105</v>
      </c>
      <c r="D1910" s="311">
        <v>41659</v>
      </c>
      <c r="E1910" s="63">
        <v>0.65972222222222221</v>
      </c>
      <c r="F1910" s="311">
        <v>41659</v>
      </c>
      <c r="G1910" s="1121">
        <v>0.70138888888888884</v>
      </c>
      <c r="H1910" s="1174">
        <f t="shared" si="24"/>
        <v>4.166666666666663E-2</v>
      </c>
      <c r="I1910" s="52">
        <v>6</v>
      </c>
      <c r="J1910" s="52"/>
      <c r="K1910" s="52"/>
      <c r="L1910" s="52" t="s">
        <v>130</v>
      </c>
      <c r="M1910" s="52" t="s">
        <v>662</v>
      </c>
      <c r="N1910" s="52" t="s">
        <v>103</v>
      </c>
      <c r="O1910" s="52" t="s">
        <v>66</v>
      </c>
      <c r="P1910" s="52" t="s">
        <v>728</v>
      </c>
      <c r="Q1910" s="1268" t="s">
        <v>729</v>
      </c>
      <c r="R1910" s="1328">
        <v>6</v>
      </c>
      <c r="S1910" s="960"/>
      <c r="T1910" s="1357">
        <f t="shared" si="28"/>
        <v>6</v>
      </c>
      <c r="U1910" s="52" t="s">
        <v>75</v>
      </c>
      <c r="V1910" s="52">
        <v>1978</v>
      </c>
      <c r="W1910" s="52" t="s">
        <v>11507</v>
      </c>
      <c r="X1910" s="52" t="s">
        <v>183</v>
      </c>
      <c r="Y1910" s="57">
        <v>41656</v>
      </c>
      <c r="Z1910" s="52">
        <v>100</v>
      </c>
      <c r="AA1910" s="52" t="s">
        <v>183</v>
      </c>
      <c r="AB1910" s="52">
        <v>0</v>
      </c>
      <c r="AC1910" s="57">
        <v>41656</v>
      </c>
      <c r="AD1910" s="1094" t="s">
        <v>60</v>
      </c>
      <c r="AE1910" s="1094"/>
      <c r="AF1910" s="1094"/>
      <c r="AG1910" s="52"/>
      <c r="AH1910" s="6" t="e">
        <f t="shared" si="26"/>
        <v>#VALUE!</v>
      </c>
      <c r="AI1910" s="1478" t="e">
        <f>COUNTIF([4]ПС!A5925:A6076,M1910)</f>
        <v>#VALUE!</v>
      </c>
      <c r="AJ1910" s="3">
        <f t="shared" si="27"/>
        <v>1</v>
      </c>
    </row>
    <row r="1911" spans="1:36" ht="63" hidden="1" customHeight="1" x14ac:dyDescent="0.2">
      <c r="A1911" s="1101" t="s">
        <v>2028</v>
      </c>
      <c r="B1911" s="52" t="s">
        <v>5</v>
      </c>
      <c r="C1911" s="52" t="s">
        <v>105</v>
      </c>
      <c r="D1911" s="311">
        <v>41659</v>
      </c>
      <c r="E1911" s="63">
        <v>0.6743055555555556</v>
      </c>
      <c r="F1911" s="311">
        <v>41659</v>
      </c>
      <c r="G1911" s="63">
        <v>0.68055555555555547</v>
      </c>
      <c r="H1911" s="1174">
        <f t="shared" si="24"/>
        <v>6.2499999999998668E-3</v>
      </c>
      <c r="I1911" s="52">
        <v>3</v>
      </c>
      <c r="J1911" s="52"/>
      <c r="K1911" s="52"/>
      <c r="L1911" s="52" t="s">
        <v>127</v>
      </c>
      <c r="M1911" s="52" t="s">
        <v>722</v>
      </c>
      <c r="N1911" s="52" t="s">
        <v>103</v>
      </c>
      <c r="O1911" s="52" t="s">
        <v>68</v>
      </c>
      <c r="P1911" s="52" t="s">
        <v>723</v>
      </c>
      <c r="Q1911" s="1268" t="s">
        <v>730</v>
      </c>
      <c r="R1911" s="1328">
        <v>6</v>
      </c>
      <c r="S1911" s="960"/>
      <c r="T1911" s="1357">
        <f t="shared" si="28"/>
        <v>6</v>
      </c>
      <c r="U1911" s="52" t="s">
        <v>89</v>
      </c>
      <c r="V1911" s="1094">
        <v>2011</v>
      </c>
      <c r="W1911" s="1094" t="s">
        <v>593</v>
      </c>
      <c r="X1911" s="1094" t="s">
        <v>183</v>
      </c>
      <c r="Y1911" s="1094" t="s">
        <v>11927</v>
      </c>
      <c r="Z1911" s="1094">
        <v>100</v>
      </c>
      <c r="AA1911" s="1094" t="s">
        <v>11928</v>
      </c>
      <c r="AB1911" s="1094">
        <v>0</v>
      </c>
      <c r="AC1911" s="1094" t="s">
        <v>11932</v>
      </c>
      <c r="AD1911" s="52" t="s">
        <v>40</v>
      </c>
      <c r="AE1911" s="52"/>
      <c r="AF1911" s="1094"/>
      <c r="AG1911" s="52"/>
      <c r="AH1911" s="6" t="e">
        <f t="shared" si="26"/>
        <v>#VALUE!</v>
      </c>
      <c r="AI1911" s="1478" t="e">
        <f>COUNTIF([4]ПС!A5925:A6076,M1911)</f>
        <v>#VALUE!</v>
      </c>
      <c r="AJ1911" s="3">
        <f t="shared" si="27"/>
        <v>1</v>
      </c>
    </row>
    <row r="1912" spans="1:36" ht="108.75" hidden="1" customHeight="1" x14ac:dyDescent="0.2">
      <c r="A1912" s="1101" t="s">
        <v>2028</v>
      </c>
      <c r="B1912" s="52" t="s">
        <v>5</v>
      </c>
      <c r="C1912" s="52" t="s">
        <v>10455</v>
      </c>
      <c r="D1912" s="311">
        <v>41661</v>
      </c>
      <c r="E1912" s="63">
        <v>0.60347222222222219</v>
      </c>
      <c r="F1912" s="311">
        <v>41661</v>
      </c>
      <c r="G1912" s="1121">
        <v>0.64166666666666672</v>
      </c>
      <c r="H1912" s="1174">
        <f t="shared" si="24"/>
        <v>3.8194444444444531E-2</v>
      </c>
      <c r="I1912" s="52">
        <v>9</v>
      </c>
      <c r="J1912" s="52"/>
      <c r="K1912" s="52"/>
      <c r="L1912" s="52" t="s">
        <v>125</v>
      </c>
      <c r="M1912" s="17" t="s">
        <v>731</v>
      </c>
      <c r="N1912" s="52" t="s">
        <v>103</v>
      </c>
      <c r="O1912" s="52" t="s">
        <v>66</v>
      </c>
      <c r="P1912" s="52" t="s">
        <v>732</v>
      </c>
      <c r="Q1912" s="1295" t="s">
        <v>733</v>
      </c>
      <c r="R1912" s="1328">
        <v>6</v>
      </c>
      <c r="S1912" s="960"/>
      <c r="T1912" s="1357">
        <f t="shared" si="28"/>
        <v>6</v>
      </c>
      <c r="U1912" s="52"/>
      <c r="V1912" s="52"/>
      <c r="W1912" s="52"/>
      <c r="X1912" s="52"/>
      <c r="Y1912" s="52"/>
      <c r="Z1912" s="52"/>
      <c r="AA1912" s="52"/>
      <c r="AB1912" s="52"/>
      <c r="AC1912" s="52"/>
      <c r="AD1912" s="1094" t="s">
        <v>55</v>
      </c>
      <c r="AE1912" s="52"/>
      <c r="AF1912" s="1094"/>
      <c r="AG1912" s="52"/>
      <c r="AH1912" s="6" t="e">
        <f t="shared" si="26"/>
        <v>#VALUE!</v>
      </c>
      <c r="AI1912" s="1478" t="e">
        <f>COUNTIF([4]ПС!A5925:A6076,M1912)</f>
        <v>#VALUE!</v>
      </c>
      <c r="AJ1912" s="3">
        <f t="shared" si="27"/>
        <v>1</v>
      </c>
    </row>
    <row r="1913" spans="1:36" ht="56.25" hidden="1" customHeight="1" x14ac:dyDescent="0.2">
      <c r="A1913" s="1101" t="s">
        <v>2028</v>
      </c>
      <c r="B1913" s="52" t="s">
        <v>5</v>
      </c>
      <c r="C1913" s="52" t="s">
        <v>105</v>
      </c>
      <c r="D1913" s="311">
        <v>41661</v>
      </c>
      <c r="E1913" s="63">
        <v>0.81527777777777777</v>
      </c>
      <c r="F1913" s="311">
        <v>41662</v>
      </c>
      <c r="G1913" s="1121">
        <v>2.6388888888888889E-2</v>
      </c>
      <c r="H1913" s="1174">
        <f t="shared" si="24"/>
        <v>0.21111111111111103</v>
      </c>
      <c r="I1913" s="52">
        <v>9</v>
      </c>
      <c r="J1913" s="52"/>
      <c r="K1913" s="52"/>
      <c r="L1913" s="52" t="s">
        <v>130</v>
      </c>
      <c r="M1913" s="52" t="s">
        <v>734</v>
      </c>
      <c r="N1913" s="52" t="s">
        <v>103</v>
      </c>
      <c r="O1913" s="52" t="s">
        <v>66</v>
      </c>
      <c r="P1913" s="52" t="s">
        <v>735</v>
      </c>
      <c r="Q1913" s="1268" t="s">
        <v>736</v>
      </c>
      <c r="R1913" s="1328">
        <v>190</v>
      </c>
      <c r="S1913" s="960"/>
      <c r="T1913" s="1357">
        <f t="shared" si="28"/>
        <v>190</v>
      </c>
      <c r="U1913" s="52" t="s">
        <v>89</v>
      </c>
      <c r="V1913" s="52">
        <v>2007</v>
      </c>
      <c r="W1913" s="52" t="s">
        <v>6985</v>
      </c>
      <c r="X1913" s="52" t="s">
        <v>183</v>
      </c>
      <c r="Y1913" s="52" t="s">
        <v>6986</v>
      </c>
      <c r="Z1913" s="52">
        <v>100</v>
      </c>
      <c r="AA1913" s="52" t="s">
        <v>6984</v>
      </c>
      <c r="AB1913" s="52">
        <v>0</v>
      </c>
      <c r="AC1913" s="52" t="s">
        <v>445</v>
      </c>
      <c r="AD1913" s="1094" t="s">
        <v>60</v>
      </c>
      <c r="AE1913" s="52"/>
      <c r="AF1913" s="1094"/>
      <c r="AG1913" s="52"/>
      <c r="AH1913" s="6" t="e">
        <f t="shared" si="26"/>
        <v>#VALUE!</v>
      </c>
      <c r="AI1913" s="1478" t="e">
        <f>COUNTIF([4]ПС!A5925:A6076,M1913)</f>
        <v>#VALUE!</v>
      </c>
      <c r="AJ1913" s="3">
        <f t="shared" si="27"/>
        <v>1</v>
      </c>
    </row>
    <row r="1914" spans="1:36" ht="52.5" hidden="1" customHeight="1" x14ac:dyDescent="0.2">
      <c r="A1914" s="1101" t="s">
        <v>2028</v>
      </c>
      <c r="B1914" s="52" t="s">
        <v>5</v>
      </c>
      <c r="C1914" s="52" t="s">
        <v>105</v>
      </c>
      <c r="D1914" s="311">
        <v>41661</v>
      </c>
      <c r="E1914" s="63">
        <v>2.4305555555555556E-2</v>
      </c>
      <c r="F1914" s="311">
        <v>41661</v>
      </c>
      <c r="G1914" s="63">
        <v>3.125E-2</v>
      </c>
      <c r="H1914" s="1174">
        <f t="shared" si="24"/>
        <v>6.9444444444444441E-3</v>
      </c>
      <c r="I1914" s="52">
        <v>6</v>
      </c>
      <c r="J1914" s="52"/>
      <c r="K1914" s="52"/>
      <c r="L1914" s="52" t="s">
        <v>130</v>
      </c>
      <c r="M1914" s="52" t="s">
        <v>737</v>
      </c>
      <c r="N1914" s="52" t="s">
        <v>103</v>
      </c>
      <c r="O1914" s="52" t="s">
        <v>66</v>
      </c>
      <c r="P1914" s="52" t="s">
        <v>738</v>
      </c>
      <c r="Q1914" s="1268" t="s">
        <v>739</v>
      </c>
      <c r="R1914" s="1328">
        <v>24</v>
      </c>
      <c r="S1914" s="960"/>
      <c r="T1914" s="1357">
        <f t="shared" si="28"/>
        <v>24</v>
      </c>
      <c r="U1914" s="52"/>
      <c r="V1914" s="52">
        <v>2007</v>
      </c>
      <c r="W1914" s="52" t="s">
        <v>6985</v>
      </c>
      <c r="X1914" s="52" t="s">
        <v>183</v>
      </c>
      <c r="Y1914" s="52" t="s">
        <v>6986</v>
      </c>
      <c r="Z1914" s="52">
        <v>100</v>
      </c>
      <c r="AA1914" s="52" t="s">
        <v>6984</v>
      </c>
      <c r="AB1914" s="52">
        <v>0</v>
      </c>
      <c r="AC1914" s="52" t="s">
        <v>445</v>
      </c>
      <c r="AD1914" s="1094" t="s">
        <v>40</v>
      </c>
      <c r="AE1914" s="1094"/>
      <c r="AF1914" s="1094"/>
      <c r="AG1914" s="52"/>
      <c r="AH1914" s="6" t="e">
        <f t="shared" si="26"/>
        <v>#VALUE!</v>
      </c>
      <c r="AI1914" s="1478" t="e">
        <f>COUNTIF([4]ПС!A5925:A6076,M1914)</f>
        <v>#VALUE!</v>
      </c>
      <c r="AJ1914" s="3">
        <f t="shared" si="27"/>
        <v>1</v>
      </c>
    </row>
    <row r="1915" spans="1:36" ht="63.75" hidden="1" customHeight="1" x14ac:dyDescent="0.2">
      <c r="A1915" s="1101" t="s">
        <v>2028</v>
      </c>
      <c r="B1915" s="52" t="s">
        <v>5</v>
      </c>
      <c r="C1915" s="52" t="s">
        <v>10738</v>
      </c>
      <c r="D1915" s="311">
        <v>41662</v>
      </c>
      <c r="E1915" s="1121">
        <v>0.89861111111111114</v>
      </c>
      <c r="F1915" s="311">
        <v>41662</v>
      </c>
      <c r="G1915" s="1121">
        <v>0.91666666666666663</v>
      </c>
      <c r="H1915" s="1174">
        <f t="shared" si="24"/>
        <v>1.8055555555555491E-2</v>
      </c>
      <c r="I1915" s="52">
        <v>3</v>
      </c>
      <c r="J1915" s="52" t="s">
        <v>178</v>
      </c>
      <c r="K1915" s="52" t="s">
        <v>133</v>
      </c>
      <c r="L1915" s="52" t="s">
        <v>125</v>
      </c>
      <c r="M1915" s="17" t="s">
        <v>740</v>
      </c>
      <c r="N1915" s="52" t="s">
        <v>103</v>
      </c>
      <c r="O1915" s="52" t="s">
        <v>66</v>
      </c>
      <c r="P1915" s="52" t="s">
        <v>741</v>
      </c>
      <c r="Q1915" s="1268" t="s">
        <v>742</v>
      </c>
      <c r="R1915" s="1328">
        <v>5</v>
      </c>
      <c r="S1915" s="960"/>
      <c r="T1915" s="1357">
        <f t="shared" si="28"/>
        <v>5</v>
      </c>
      <c r="U1915" s="52"/>
      <c r="V1915" s="52"/>
      <c r="W1915" s="52"/>
      <c r="X1915" s="52"/>
      <c r="Y1915" s="52"/>
      <c r="Z1915" s="52"/>
      <c r="AA1915" s="52"/>
      <c r="AB1915" s="52"/>
      <c r="AC1915" s="52"/>
      <c r="AD1915" s="1094" t="s">
        <v>55</v>
      </c>
      <c r="AE1915" s="52"/>
      <c r="AF1915" s="1094"/>
      <c r="AG1915" s="52"/>
      <c r="AH1915" s="6" t="e">
        <f t="shared" si="26"/>
        <v>#VALUE!</v>
      </c>
      <c r="AI1915" s="1478" t="e">
        <f>COUNTIF([4]ПС!A5925:A6076,M1915)</f>
        <v>#VALUE!</v>
      </c>
      <c r="AJ1915" s="3">
        <f t="shared" si="27"/>
        <v>1</v>
      </c>
    </row>
    <row r="1916" spans="1:36" ht="72" hidden="1" customHeight="1" x14ac:dyDescent="0.2">
      <c r="A1916" s="1101" t="s">
        <v>2028</v>
      </c>
      <c r="B1916" s="52" t="s">
        <v>5</v>
      </c>
      <c r="C1916" s="52" t="s">
        <v>10738</v>
      </c>
      <c r="D1916" s="311">
        <v>41662</v>
      </c>
      <c r="E1916" s="63">
        <v>2.2222222222222223E-2</v>
      </c>
      <c r="F1916" s="311">
        <v>41662</v>
      </c>
      <c r="G1916" s="63">
        <v>8.3333333333333329E-2</v>
      </c>
      <c r="H1916" s="1174">
        <f t="shared" si="24"/>
        <v>6.1111111111111102E-2</v>
      </c>
      <c r="I1916" s="52">
        <v>3</v>
      </c>
      <c r="J1916" s="52" t="s">
        <v>178</v>
      </c>
      <c r="K1916" s="52" t="s">
        <v>134</v>
      </c>
      <c r="L1916" s="52" t="s">
        <v>125</v>
      </c>
      <c r="M1916" s="17" t="s">
        <v>740</v>
      </c>
      <c r="N1916" s="52" t="s">
        <v>103</v>
      </c>
      <c r="O1916" s="52" t="s">
        <v>66</v>
      </c>
      <c r="P1916" s="52" t="s">
        <v>741</v>
      </c>
      <c r="Q1916" s="1268" t="s">
        <v>743</v>
      </c>
      <c r="R1916" s="1328">
        <v>15</v>
      </c>
      <c r="S1916" s="960"/>
      <c r="T1916" s="1357">
        <f t="shared" si="28"/>
        <v>15</v>
      </c>
      <c r="U1916" s="52"/>
      <c r="V1916" s="52"/>
      <c r="W1916" s="52"/>
      <c r="X1916" s="52"/>
      <c r="Y1916" s="52"/>
      <c r="Z1916" s="52"/>
      <c r="AA1916" s="52"/>
      <c r="AB1916" s="52"/>
      <c r="AC1916" s="52"/>
      <c r="AD1916" s="1094" t="s">
        <v>55</v>
      </c>
      <c r="AE1916" s="52"/>
      <c r="AF1916" s="1094"/>
      <c r="AG1916" s="52"/>
      <c r="AH1916" s="6" t="e">
        <f t="shared" si="26"/>
        <v>#VALUE!</v>
      </c>
      <c r="AI1916" s="1478" t="e">
        <f>COUNTIF([4]ПС!A5925:A6076,M1916)</f>
        <v>#VALUE!</v>
      </c>
      <c r="AJ1916" s="3">
        <f t="shared" si="27"/>
        <v>1</v>
      </c>
    </row>
    <row r="1917" spans="1:36" ht="45.75" hidden="1" customHeight="1" x14ac:dyDescent="0.2">
      <c r="A1917" s="1101" t="s">
        <v>2028</v>
      </c>
      <c r="B1917" s="52" t="s">
        <v>5</v>
      </c>
      <c r="C1917" s="52" t="s">
        <v>105</v>
      </c>
      <c r="D1917" s="311">
        <v>41662</v>
      </c>
      <c r="E1917" s="63">
        <v>8.3333333333333329E-2</v>
      </c>
      <c r="F1917" s="311">
        <v>41662</v>
      </c>
      <c r="G1917" s="63">
        <v>9.5833333333333326E-2</v>
      </c>
      <c r="H1917" s="1174">
        <f t="shared" si="24"/>
        <v>1.2499999999999997E-2</v>
      </c>
      <c r="I1917" s="52">
        <v>9</v>
      </c>
      <c r="J1917" s="52"/>
      <c r="K1917" s="52"/>
      <c r="L1917" s="52" t="s">
        <v>130</v>
      </c>
      <c r="M1917" s="52" t="s">
        <v>734</v>
      </c>
      <c r="N1917" s="52" t="s">
        <v>103</v>
      </c>
      <c r="O1917" s="52" t="s">
        <v>66</v>
      </c>
      <c r="P1917" s="52" t="s">
        <v>735</v>
      </c>
      <c r="Q1917" s="1268" t="s">
        <v>744</v>
      </c>
      <c r="R1917" s="1328">
        <v>21</v>
      </c>
      <c r="S1917" s="960"/>
      <c r="T1917" s="1357">
        <f t="shared" si="28"/>
        <v>21</v>
      </c>
      <c r="U1917" s="52"/>
      <c r="V1917" s="52">
        <v>2007</v>
      </c>
      <c r="W1917" s="52" t="s">
        <v>6985</v>
      </c>
      <c r="X1917" s="52" t="s">
        <v>183</v>
      </c>
      <c r="Y1917" s="52" t="s">
        <v>6986</v>
      </c>
      <c r="Z1917" s="52">
        <v>100</v>
      </c>
      <c r="AA1917" s="52" t="s">
        <v>6984</v>
      </c>
      <c r="AB1917" s="52">
        <v>0</v>
      </c>
      <c r="AC1917" s="52" t="s">
        <v>445</v>
      </c>
      <c r="AD1917" s="1094" t="s">
        <v>41</v>
      </c>
      <c r="AE1917" s="1094"/>
      <c r="AF1917" s="1094"/>
      <c r="AG1917" s="52"/>
      <c r="AH1917" s="6" t="e">
        <f t="shared" si="26"/>
        <v>#VALUE!</v>
      </c>
      <c r="AI1917" s="1478" t="e">
        <f>COUNTIF([4]ПС!A5925:A6076,M1917)</f>
        <v>#VALUE!</v>
      </c>
      <c r="AJ1917" s="3">
        <f t="shared" si="27"/>
        <v>1</v>
      </c>
    </row>
    <row r="1918" spans="1:36" ht="39.75" hidden="1" customHeight="1" x14ac:dyDescent="0.2">
      <c r="A1918" s="1101" t="s">
        <v>2028</v>
      </c>
      <c r="B1918" s="52" t="s">
        <v>5</v>
      </c>
      <c r="C1918" s="52" t="s">
        <v>10738</v>
      </c>
      <c r="D1918" s="311">
        <v>41663</v>
      </c>
      <c r="E1918" s="1121">
        <v>8.3333333333333329E-2</v>
      </c>
      <c r="F1918" s="311">
        <v>41663</v>
      </c>
      <c r="G1918" s="1121">
        <v>0.3611111111111111</v>
      </c>
      <c r="H1918" s="1174">
        <f t="shared" si="24"/>
        <v>0.27777777777777779</v>
      </c>
      <c r="I1918" s="52">
        <v>3</v>
      </c>
      <c r="J1918" s="52" t="s">
        <v>178</v>
      </c>
      <c r="K1918" s="52"/>
      <c r="L1918" s="52" t="s">
        <v>125</v>
      </c>
      <c r="M1918" s="17" t="s">
        <v>740</v>
      </c>
      <c r="N1918" s="52" t="s">
        <v>103</v>
      </c>
      <c r="O1918" s="52" t="s">
        <v>66</v>
      </c>
      <c r="P1918" s="52" t="s">
        <v>741</v>
      </c>
      <c r="Q1918" s="1268" t="s">
        <v>785</v>
      </c>
      <c r="R1918" s="1328">
        <v>72</v>
      </c>
      <c r="S1918" s="960"/>
      <c r="T1918" s="1357">
        <f t="shared" si="28"/>
        <v>72</v>
      </c>
      <c r="U1918" s="52"/>
      <c r="V1918" s="52"/>
      <c r="W1918" s="52"/>
      <c r="X1918" s="52"/>
      <c r="Y1918" s="52"/>
      <c r="Z1918" s="52"/>
      <c r="AA1918" s="52"/>
      <c r="AB1918" s="52"/>
      <c r="AC1918" s="52"/>
      <c r="AD1918" s="1094" t="s">
        <v>55</v>
      </c>
      <c r="AE1918" s="52"/>
      <c r="AF1918" s="1094"/>
      <c r="AG1918" s="52"/>
      <c r="AH1918" s="6" t="e">
        <f t="shared" si="26"/>
        <v>#VALUE!</v>
      </c>
      <c r="AI1918" s="1478" t="e">
        <f>COUNTIF([4]ПС!A5925:A6076,M1918)</f>
        <v>#VALUE!</v>
      </c>
      <c r="AJ1918" s="3">
        <f t="shared" si="27"/>
        <v>1</v>
      </c>
    </row>
    <row r="1919" spans="1:36" ht="69" hidden="1" customHeight="1" x14ac:dyDescent="0.2">
      <c r="A1919" s="1101" t="s">
        <v>2028</v>
      </c>
      <c r="B1919" s="52" t="s">
        <v>5</v>
      </c>
      <c r="C1919" s="52" t="s">
        <v>105</v>
      </c>
      <c r="D1919" s="311">
        <v>41663</v>
      </c>
      <c r="E1919" s="63">
        <v>0.4201388888888889</v>
      </c>
      <c r="F1919" s="311">
        <v>41663</v>
      </c>
      <c r="G1919" s="63">
        <v>0.64166666666666672</v>
      </c>
      <c r="H1919" s="1174">
        <f t="shared" si="24"/>
        <v>0.22152777777777782</v>
      </c>
      <c r="I1919" s="52">
        <v>8</v>
      </c>
      <c r="J1919" s="52" t="s">
        <v>786</v>
      </c>
      <c r="K1919" s="52"/>
      <c r="L1919" s="52" t="s">
        <v>130</v>
      </c>
      <c r="M1919" s="52" t="s">
        <v>683</v>
      </c>
      <c r="N1919" s="52" t="s">
        <v>103</v>
      </c>
      <c r="O1919" s="52" t="s">
        <v>66</v>
      </c>
      <c r="P1919" s="52" t="s">
        <v>787</v>
      </c>
      <c r="Q1919" s="1268" t="s">
        <v>788</v>
      </c>
      <c r="R1919" s="1328">
        <v>72</v>
      </c>
      <c r="S1919" s="960"/>
      <c r="T1919" s="1357">
        <f t="shared" si="28"/>
        <v>72</v>
      </c>
      <c r="U1919" s="52" t="s">
        <v>86</v>
      </c>
      <c r="V1919" s="52" t="s">
        <v>183</v>
      </c>
      <c r="W1919" s="52" t="s">
        <v>183</v>
      </c>
      <c r="X1919" s="52" t="s">
        <v>183</v>
      </c>
      <c r="Y1919" s="52" t="s">
        <v>183</v>
      </c>
      <c r="Z1919" s="52">
        <v>100</v>
      </c>
      <c r="AA1919" s="52" t="s">
        <v>6987</v>
      </c>
      <c r="AB1919" s="52">
        <v>0</v>
      </c>
      <c r="AC1919" s="52" t="s">
        <v>183</v>
      </c>
      <c r="AD1919" s="1094" t="s">
        <v>61</v>
      </c>
      <c r="AE1919" s="52"/>
      <c r="AF1919" s="1094"/>
      <c r="AG1919" s="52"/>
      <c r="AH1919" s="6" t="e">
        <f t="shared" si="26"/>
        <v>#VALUE!</v>
      </c>
      <c r="AI1919" s="1478" t="e">
        <f>COUNTIF([4]ПС!A5925:A6076,M1919)</f>
        <v>#VALUE!</v>
      </c>
      <c r="AJ1919" s="3">
        <f t="shared" si="27"/>
        <v>1</v>
      </c>
    </row>
    <row r="1920" spans="1:36" ht="52.5" hidden="1" customHeight="1" x14ac:dyDescent="0.2">
      <c r="A1920" s="1101" t="s">
        <v>2028</v>
      </c>
      <c r="B1920" s="52" t="s">
        <v>5</v>
      </c>
      <c r="C1920" s="52" t="s">
        <v>105</v>
      </c>
      <c r="D1920" s="311">
        <v>41665</v>
      </c>
      <c r="E1920" s="63">
        <v>0.36458333333333331</v>
      </c>
      <c r="F1920" s="311">
        <v>41665</v>
      </c>
      <c r="G1920" s="63">
        <v>0.98958333333333337</v>
      </c>
      <c r="H1920" s="1174">
        <f t="shared" si="24"/>
        <v>0.625</v>
      </c>
      <c r="I1920" s="52">
        <v>1</v>
      </c>
      <c r="J1920" s="52"/>
      <c r="K1920" s="52"/>
      <c r="L1920" s="52" t="s">
        <v>130</v>
      </c>
      <c r="M1920" s="52" t="s">
        <v>789</v>
      </c>
      <c r="N1920" s="52" t="s">
        <v>103</v>
      </c>
      <c r="O1920" s="52" t="s">
        <v>64</v>
      </c>
      <c r="P1920" s="52" t="s">
        <v>790</v>
      </c>
      <c r="Q1920" s="1268" t="s">
        <v>11965</v>
      </c>
      <c r="R1920" s="1734">
        <v>37</v>
      </c>
      <c r="S1920" s="960"/>
      <c r="T1920" s="1777">
        <f t="shared" si="28"/>
        <v>37</v>
      </c>
      <c r="U1920" s="52" t="s">
        <v>75</v>
      </c>
      <c r="V1920" s="52">
        <v>2004</v>
      </c>
      <c r="W1920" s="52" t="s">
        <v>2286</v>
      </c>
      <c r="X1920" s="52" t="s">
        <v>183</v>
      </c>
      <c r="Y1920" s="57">
        <v>41772</v>
      </c>
      <c r="Z1920" s="52">
        <v>100</v>
      </c>
      <c r="AA1920" s="52" t="s">
        <v>183</v>
      </c>
      <c r="AB1920" s="52">
        <v>0</v>
      </c>
      <c r="AC1920" s="52" t="s">
        <v>183</v>
      </c>
      <c r="AD1920" s="1094" t="s">
        <v>60</v>
      </c>
      <c r="AE1920" s="1094"/>
      <c r="AF1920" s="1094"/>
      <c r="AG1920" s="52"/>
      <c r="AH1920" s="6" t="e">
        <f t="shared" si="26"/>
        <v>#VALUE!</v>
      </c>
      <c r="AI1920" s="1478" t="e">
        <f>COUNTIF([4]ПС!A5925:A6076,M1920)</f>
        <v>#VALUE!</v>
      </c>
      <c r="AJ1920" s="3">
        <f t="shared" si="27"/>
        <v>1</v>
      </c>
    </row>
    <row r="1921" spans="1:36" ht="39.75" hidden="1" customHeight="1" x14ac:dyDescent="0.2">
      <c r="A1921" s="1101" t="s">
        <v>2028</v>
      </c>
      <c r="B1921" s="52" t="s">
        <v>5</v>
      </c>
      <c r="C1921" s="52" t="s">
        <v>10738</v>
      </c>
      <c r="D1921" s="311">
        <v>41666</v>
      </c>
      <c r="E1921" s="63">
        <v>0.57638888888888895</v>
      </c>
      <c r="F1921" s="311">
        <v>41666</v>
      </c>
      <c r="G1921" s="63">
        <v>0.57638888888888895</v>
      </c>
      <c r="H1921" s="1174">
        <f t="shared" si="24"/>
        <v>0</v>
      </c>
      <c r="I1921" s="52">
        <v>18</v>
      </c>
      <c r="J1921" s="52"/>
      <c r="K1921" s="52"/>
      <c r="L1921" s="52" t="s">
        <v>125</v>
      </c>
      <c r="M1921" s="17" t="s">
        <v>688</v>
      </c>
      <c r="N1921" s="52">
        <v>110</v>
      </c>
      <c r="O1921" s="52" t="s">
        <v>63</v>
      </c>
      <c r="P1921" s="52" t="s">
        <v>11966</v>
      </c>
      <c r="Q1921" s="1268" t="s">
        <v>807</v>
      </c>
      <c r="R1921" s="1328">
        <v>51</v>
      </c>
      <c r="S1921" s="960"/>
      <c r="T1921" s="1357">
        <f t="shared" si="28"/>
        <v>51</v>
      </c>
      <c r="U1921" s="52"/>
      <c r="V1921" s="52"/>
      <c r="W1921" s="52"/>
      <c r="X1921" s="52"/>
      <c r="Y1921" s="52"/>
      <c r="Z1921" s="52"/>
      <c r="AA1921" s="52"/>
      <c r="AB1921" s="52"/>
      <c r="AC1921" s="52"/>
      <c r="AD1921" s="1094" t="s">
        <v>55</v>
      </c>
      <c r="AE1921" s="52"/>
      <c r="AF1921" s="1094"/>
      <c r="AG1921" s="52"/>
      <c r="AH1921" s="6" t="e">
        <f t="shared" si="26"/>
        <v>#VALUE!</v>
      </c>
      <c r="AI1921" s="1478" t="e">
        <f>COUNTIF([4]ПС!A5925:A6076,M1921)</f>
        <v>#VALUE!</v>
      </c>
      <c r="AJ1921" s="3">
        <f t="shared" si="27"/>
        <v>1</v>
      </c>
    </row>
    <row r="1922" spans="1:36" ht="50.25" hidden="1" customHeight="1" x14ac:dyDescent="0.2">
      <c r="A1922" s="1101" t="s">
        <v>2028</v>
      </c>
      <c r="B1922" s="52" t="s">
        <v>5</v>
      </c>
      <c r="C1922" s="52" t="s">
        <v>10738</v>
      </c>
      <c r="D1922" s="311">
        <v>41666</v>
      </c>
      <c r="E1922" s="63">
        <v>0.76875000000000004</v>
      </c>
      <c r="F1922" s="311">
        <v>41666</v>
      </c>
      <c r="G1922" s="1121">
        <v>0.78055555555555556</v>
      </c>
      <c r="H1922" s="1174">
        <f t="shared" si="24"/>
        <v>1.1805555555555514E-2</v>
      </c>
      <c r="I1922" s="52">
        <v>2</v>
      </c>
      <c r="J1922" s="52"/>
      <c r="K1922" s="52"/>
      <c r="L1922" s="52" t="s">
        <v>125</v>
      </c>
      <c r="M1922" s="17" t="s">
        <v>688</v>
      </c>
      <c r="N1922" s="52" t="s">
        <v>103</v>
      </c>
      <c r="O1922" s="52" t="s">
        <v>66</v>
      </c>
      <c r="P1922" s="52" t="s">
        <v>808</v>
      </c>
      <c r="Q1922" s="1295" t="s">
        <v>809</v>
      </c>
      <c r="R1922" s="1328">
        <v>3</v>
      </c>
      <c r="S1922" s="960"/>
      <c r="T1922" s="1357">
        <f t="shared" si="28"/>
        <v>3</v>
      </c>
      <c r="U1922" s="52"/>
      <c r="V1922" s="52"/>
      <c r="W1922" s="52"/>
      <c r="X1922" s="52"/>
      <c r="Y1922" s="52"/>
      <c r="Z1922" s="52"/>
      <c r="AA1922" s="52"/>
      <c r="AB1922" s="52"/>
      <c r="AC1922" s="52"/>
      <c r="AD1922" s="1094" t="s">
        <v>55</v>
      </c>
      <c r="AE1922" s="52"/>
      <c r="AF1922" s="1094"/>
      <c r="AG1922" s="52"/>
      <c r="AH1922" s="6" t="e">
        <f t="shared" si="26"/>
        <v>#VALUE!</v>
      </c>
      <c r="AI1922" s="1478" t="e">
        <f>COUNTIF([4]ПС!A5925:A6076,M1922)</f>
        <v>#VALUE!</v>
      </c>
      <c r="AJ1922" s="3">
        <f t="shared" si="27"/>
        <v>1</v>
      </c>
    </row>
    <row r="1923" spans="1:36" ht="42.75" hidden="1" customHeight="1" x14ac:dyDescent="0.2">
      <c r="A1923" s="1101" t="s">
        <v>2028</v>
      </c>
      <c r="B1923" s="52" t="s">
        <v>5</v>
      </c>
      <c r="C1923" s="52" t="s">
        <v>10738</v>
      </c>
      <c r="D1923" s="311">
        <v>41666</v>
      </c>
      <c r="E1923" s="63">
        <v>0.89027777777777783</v>
      </c>
      <c r="F1923" s="311">
        <v>41666</v>
      </c>
      <c r="G1923" s="63">
        <v>0.89027777777777783</v>
      </c>
      <c r="H1923" s="1174">
        <f t="shared" si="24"/>
        <v>0</v>
      </c>
      <c r="I1923" s="52">
        <v>20</v>
      </c>
      <c r="J1923" s="52"/>
      <c r="K1923" s="52"/>
      <c r="L1923" s="52" t="s">
        <v>125</v>
      </c>
      <c r="M1923" s="17" t="s">
        <v>662</v>
      </c>
      <c r="N1923" s="52">
        <v>35</v>
      </c>
      <c r="O1923" s="52" t="s">
        <v>66</v>
      </c>
      <c r="P1923" s="52" t="s">
        <v>810</v>
      </c>
      <c r="Q1923" s="1268" t="s">
        <v>811</v>
      </c>
      <c r="R1923" s="1328">
        <v>4</v>
      </c>
      <c r="S1923" s="960"/>
      <c r="T1923" s="1357">
        <f t="shared" si="28"/>
        <v>4</v>
      </c>
      <c r="U1923" s="52"/>
      <c r="V1923" s="52"/>
      <c r="W1923" s="52"/>
      <c r="X1923" s="52"/>
      <c r="Y1923" s="52"/>
      <c r="Z1923" s="52"/>
      <c r="AA1923" s="52"/>
      <c r="AB1923" s="52"/>
      <c r="AC1923" s="52"/>
      <c r="AD1923" s="1094" t="s">
        <v>55</v>
      </c>
      <c r="AE1923" s="52"/>
      <c r="AF1923" s="1094"/>
      <c r="AG1923" s="52"/>
      <c r="AH1923" s="6" t="e">
        <f t="shared" si="26"/>
        <v>#VALUE!</v>
      </c>
      <c r="AI1923" s="1478" t="e">
        <f>COUNTIF([4]ПС!A5925:A6076,M1923)</f>
        <v>#VALUE!</v>
      </c>
      <c r="AJ1923" s="3">
        <f t="shared" si="27"/>
        <v>1</v>
      </c>
    </row>
    <row r="1924" spans="1:36" ht="43.5" hidden="1" customHeight="1" x14ac:dyDescent="0.2">
      <c r="A1924" s="1101" t="s">
        <v>2028</v>
      </c>
      <c r="B1924" s="52" t="s">
        <v>5</v>
      </c>
      <c r="C1924" s="52" t="s">
        <v>105</v>
      </c>
      <c r="D1924" s="311">
        <v>41667</v>
      </c>
      <c r="E1924" s="63">
        <v>8.3333333333333329E-2</v>
      </c>
      <c r="F1924" s="311">
        <v>41667</v>
      </c>
      <c r="G1924" s="63">
        <v>0.52083333333333337</v>
      </c>
      <c r="H1924" s="1174">
        <f t="shared" ref="H1924:H1987" si="29">F1924-D1924+G1924-E1924</f>
        <v>0.43750000000000006</v>
      </c>
      <c r="I1924" s="52">
        <v>1</v>
      </c>
      <c r="J1924" s="52"/>
      <c r="K1924" s="52"/>
      <c r="L1924" s="52" t="s">
        <v>130</v>
      </c>
      <c r="M1924" s="52" t="s">
        <v>641</v>
      </c>
      <c r="N1924" s="52" t="s">
        <v>103</v>
      </c>
      <c r="O1924" s="52" t="s">
        <v>66</v>
      </c>
      <c r="P1924" s="52" t="s">
        <v>812</v>
      </c>
      <c r="Q1924" s="1234" t="s">
        <v>813</v>
      </c>
      <c r="R1924" s="1328">
        <v>10</v>
      </c>
      <c r="S1924" s="960"/>
      <c r="T1924" s="1357">
        <f t="shared" ref="T1924:T1955" si="30">R1924+S1924</f>
        <v>10</v>
      </c>
      <c r="U1924" s="52" t="s">
        <v>75</v>
      </c>
      <c r="V1924" s="52">
        <v>1987</v>
      </c>
      <c r="W1924" s="52" t="s">
        <v>2286</v>
      </c>
      <c r="X1924" s="52" t="s">
        <v>183</v>
      </c>
      <c r="Y1924" s="52" t="s">
        <v>11967</v>
      </c>
      <c r="Z1924" s="52">
        <v>100</v>
      </c>
      <c r="AA1924" s="52"/>
      <c r="AB1924" s="52"/>
      <c r="AC1924" s="52"/>
      <c r="AD1924" s="1094" t="s">
        <v>60</v>
      </c>
      <c r="AE1924" s="1094"/>
      <c r="AF1924" s="1094"/>
      <c r="AG1924" s="52"/>
      <c r="AH1924" s="6" t="e">
        <f t="shared" ref="AH1924:AH1987" si="31">IF(AI1924+AJ1924=2,"Всё Ок!","Ошибка в имени ПС")</f>
        <v>#VALUE!</v>
      </c>
      <c r="AI1924" s="1478" t="e">
        <f>COUNTIF([4]ПС!A5925:A6076,M1924)</f>
        <v>#VALUE!</v>
      </c>
      <c r="AJ1924" s="3">
        <f t="shared" ref="AJ1924:AJ1987" si="32">IF(M1924&gt;0,1,0)</f>
        <v>1</v>
      </c>
    </row>
    <row r="1925" spans="1:36" ht="54" hidden="1" customHeight="1" x14ac:dyDescent="0.2">
      <c r="A1925" s="1101" t="s">
        <v>2028</v>
      </c>
      <c r="B1925" s="52" t="s">
        <v>5</v>
      </c>
      <c r="C1925" s="52" t="s">
        <v>105</v>
      </c>
      <c r="D1925" s="311">
        <v>41668</v>
      </c>
      <c r="E1925" s="63">
        <v>0.14583333333333334</v>
      </c>
      <c r="F1925" s="311">
        <v>41668</v>
      </c>
      <c r="G1925" s="63">
        <v>0.17361111111111113</v>
      </c>
      <c r="H1925" s="1174">
        <f t="shared" si="29"/>
        <v>2.777777777777779E-2</v>
      </c>
      <c r="I1925" s="52"/>
      <c r="J1925" s="52" t="s">
        <v>11968</v>
      </c>
      <c r="K1925" s="52"/>
      <c r="L1925" s="52" t="s">
        <v>127</v>
      </c>
      <c r="M1925" s="52" t="s">
        <v>814</v>
      </c>
      <c r="N1925" s="52" t="s">
        <v>103</v>
      </c>
      <c r="O1925" s="52" t="s">
        <v>66</v>
      </c>
      <c r="P1925" s="52">
        <v>508</v>
      </c>
      <c r="Q1925" s="1268" t="s">
        <v>815</v>
      </c>
      <c r="R1925" s="1328">
        <v>6</v>
      </c>
      <c r="S1925" s="960"/>
      <c r="T1925" s="1357">
        <f t="shared" si="30"/>
        <v>6</v>
      </c>
      <c r="U1925" s="52" t="s">
        <v>75</v>
      </c>
      <c r="V1925" s="52">
        <v>2008</v>
      </c>
      <c r="W1925" s="52" t="s">
        <v>2286</v>
      </c>
      <c r="X1925" s="52" t="s">
        <v>183</v>
      </c>
      <c r="Y1925" s="52"/>
      <c r="Z1925" s="52"/>
      <c r="AA1925" s="52"/>
      <c r="AB1925" s="52"/>
      <c r="AC1925" s="52"/>
      <c r="AD1925" s="1094" t="s">
        <v>57</v>
      </c>
      <c r="AE1925" s="52"/>
      <c r="AF1925" s="1094"/>
      <c r="AG1925" s="52"/>
      <c r="AH1925" s="6" t="e">
        <f t="shared" si="31"/>
        <v>#VALUE!</v>
      </c>
      <c r="AI1925" s="1478" t="e">
        <f>COUNTIF([4]ПС!A5925:A6076,M1925)</f>
        <v>#VALUE!</v>
      </c>
      <c r="AJ1925" s="3">
        <f t="shared" si="32"/>
        <v>1</v>
      </c>
    </row>
    <row r="1926" spans="1:36" ht="50.25" hidden="1" customHeight="1" x14ac:dyDescent="0.2">
      <c r="A1926" s="1101" t="s">
        <v>2028</v>
      </c>
      <c r="B1926" s="52" t="s">
        <v>5</v>
      </c>
      <c r="C1926" s="52" t="s">
        <v>105</v>
      </c>
      <c r="D1926" s="311">
        <v>41668</v>
      </c>
      <c r="E1926" s="63">
        <v>0.24374999999999999</v>
      </c>
      <c r="F1926" s="311">
        <v>41668</v>
      </c>
      <c r="G1926" s="63">
        <v>0.28125</v>
      </c>
      <c r="H1926" s="1174">
        <f t="shared" si="29"/>
        <v>3.7500000000000006E-2</v>
      </c>
      <c r="I1926" s="52"/>
      <c r="J1926" s="52"/>
      <c r="K1926" s="52"/>
      <c r="L1926" s="52" t="s">
        <v>126</v>
      </c>
      <c r="M1926" s="52" t="s">
        <v>722</v>
      </c>
      <c r="N1926" s="52" t="s">
        <v>103</v>
      </c>
      <c r="O1926" s="52" t="s">
        <v>68</v>
      </c>
      <c r="P1926" s="52">
        <v>1</v>
      </c>
      <c r="Q1926" s="1234" t="s">
        <v>816</v>
      </c>
      <c r="R1926" s="1328">
        <v>61</v>
      </c>
      <c r="S1926" s="960"/>
      <c r="T1926" s="1357">
        <f t="shared" si="30"/>
        <v>61</v>
      </c>
      <c r="U1926" s="52" t="s">
        <v>89</v>
      </c>
      <c r="V1926" s="1094"/>
      <c r="W1926" s="1094"/>
      <c r="X1926" s="1094"/>
      <c r="Y1926" s="1094"/>
      <c r="Z1926" s="1094"/>
      <c r="AA1926" s="1094"/>
      <c r="AB1926" s="1094"/>
      <c r="AC1926" s="1094"/>
      <c r="AD1926" s="52" t="s">
        <v>40</v>
      </c>
      <c r="AE1926" s="52"/>
      <c r="AF1926" s="1094"/>
      <c r="AG1926" s="52"/>
      <c r="AH1926" s="6" t="e">
        <f t="shared" si="31"/>
        <v>#VALUE!</v>
      </c>
      <c r="AI1926" s="1478" t="e">
        <f>COUNTIF([4]ПС!A5925:A6076,M1926)</f>
        <v>#VALUE!</v>
      </c>
      <c r="AJ1926" s="3">
        <f t="shared" si="32"/>
        <v>1</v>
      </c>
    </row>
    <row r="1927" spans="1:36" ht="31.5" hidden="1" customHeight="1" x14ac:dyDescent="0.2">
      <c r="A1927" s="1101" t="s">
        <v>2028</v>
      </c>
      <c r="B1927" s="52" t="s">
        <v>5</v>
      </c>
      <c r="C1927" s="52" t="s">
        <v>105</v>
      </c>
      <c r="D1927" s="311">
        <v>41668</v>
      </c>
      <c r="E1927" s="63">
        <v>0.38472222222222219</v>
      </c>
      <c r="F1927" s="311">
        <v>41668</v>
      </c>
      <c r="G1927" s="63">
        <v>0.625</v>
      </c>
      <c r="H1927" s="1174">
        <f t="shared" si="29"/>
        <v>0.24027777777777781</v>
      </c>
      <c r="I1927" s="52"/>
      <c r="J1927" s="52"/>
      <c r="K1927" s="52"/>
      <c r="L1927" s="52" t="s">
        <v>126</v>
      </c>
      <c r="M1927" s="52" t="s">
        <v>722</v>
      </c>
      <c r="N1927" s="52" t="s">
        <v>103</v>
      </c>
      <c r="O1927" s="52" t="s">
        <v>68</v>
      </c>
      <c r="P1927" s="52"/>
      <c r="Q1927" s="1320" t="s">
        <v>817</v>
      </c>
      <c r="R1927" s="1328">
        <v>486</v>
      </c>
      <c r="S1927" s="960"/>
      <c r="T1927" s="1357">
        <f t="shared" si="30"/>
        <v>486</v>
      </c>
      <c r="U1927" s="52" t="s">
        <v>89</v>
      </c>
      <c r="V1927" s="1094">
        <v>2011</v>
      </c>
      <c r="W1927" s="1094" t="s">
        <v>11969</v>
      </c>
      <c r="X1927" s="1094" t="s">
        <v>183</v>
      </c>
      <c r="Y1927" s="1094" t="s">
        <v>11970</v>
      </c>
      <c r="Z1927" s="1094">
        <v>100</v>
      </c>
      <c r="AA1927" s="1094" t="s">
        <v>183</v>
      </c>
      <c r="AB1927" s="1094" t="s">
        <v>183</v>
      </c>
      <c r="AC1927" s="1414" t="s">
        <v>11971</v>
      </c>
      <c r="AD1927" s="52" t="s">
        <v>40</v>
      </c>
      <c r="AE1927" s="52"/>
      <c r="AF1927" s="1094"/>
      <c r="AG1927" s="52"/>
      <c r="AH1927" s="6" t="e">
        <f t="shared" si="31"/>
        <v>#VALUE!</v>
      </c>
      <c r="AI1927" s="1478" t="e">
        <f>COUNTIF([4]ПС!A5925:A6076,M1927)</f>
        <v>#VALUE!</v>
      </c>
      <c r="AJ1927" s="3">
        <f t="shared" si="32"/>
        <v>1</v>
      </c>
    </row>
    <row r="1928" spans="1:36" ht="94.5" hidden="1" customHeight="1" x14ac:dyDescent="0.2">
      <c r="A1928" s="1101" t="s">
        <v>2028</v>
      </c>
      <c r="B1928" s="52" t="s">
        <v>5</v>
      </c>
      <c r="C1928" s="52" t="s">
        <v>105</v>
      </c>
      <c r="D1928" s="311">
        <v>41668</v>
      </c>
      <c r="E1928" s="63">
        <v>0.66388888888888886</v>
      </c>
      <c r="F1928" s="311">
        <v>41668</v>
      </c>
      <c r="G1928" s="1121">
        <v>0.77083333333333337</v>
      </c>
      <c r="H1928" s="1174">
        <f t="shared" si="29"/>
        <v>0.10694444444444451</v>
      </c>
      <c r="I1928" s="52"/>
      <c r="J1928" s="52"/>
      <c r="K1928" s="52"/>
      <c r="L1928" s="52" t="s">
        <v>130</v>
      </c>
      <c r="M1928" s="52" t="s">
        <v>814</v>
      </c>
      <c r="N1928" s="52" t="s">
        <v>103</v>
      </c>
      <c r="O1928" s="52" t="s">
        <v>66</v>
      </c>
      <c r="P1928" s="52" t="s">
        <v>818</v>
      </c>
      <c r="Q1928" s="1695" t="s">
        <v>819</v>
      </c>
      <c r="R1928" s="1328">
        <v>10</v>
      </c>
      <c r="S1928" s="960"/>
      <c r="T1928" s="1357">
        <f t="shared" si="30"/>
        <v>10</v>
      </c>
      <c r="U1928" s="52" t="s">
        <v>75</v>
      </c>
      <c r="V1928" s="52">
        <v>2008</v>
      </c>
      <c r="W1928" s="52" t="s">
        <v>2286</v>
      </c>
      <c r="X1928" s="52" t="s">
        <v>183</v>
      </c>
      <c r="Y1928" s="52"/>
      <c r="Z1928" s="52"/>
      <c r="AA1928" s="52"/>
      <c r="AB1928" s="52"/>
      <c r="AC1928" s="52"/>
      <c r="AD1928" s="1094" t="s">
        <v>57</v>
      </c>
      <c r="AE1928" s="1094"/>
      <c r="AF1928" s="1094"/>
      <c r="AG1928" s="52"/>
      <c r="AH1928" s="6" t="e">
        <f t="shared" si="31"/>
        <v>#VALUE!</v>
      </c>
      <c r="AI1928" s="1478" t="e">
        <f>COUNTIF([4]ПС!A5925:A6076,M1928)</f>
        <v>#VALUE!</v>
      </c>
      <c r="AJ1928" s="3">
        <f t="shared" si="32"/>
        <v>1</v>
      </c>
    </row>
    <row r="1929" spans="1:36" ht="31.5" hidden="1" customHeight="1" x14ac:dyDescent="0.2">
      <c r="A1929" s="1101" t="s">
        <v>2028</v>
      </c>
      <c r="B1929" s="52" t="s">
        <v>5</v>
      </c>
      <c r="C1929" s="52" t="s">
        <v>105</v>
      </c>
      <c r="D1929" s="311">
        <v>41668</v>
      </c>
      <c r="E1929" s="63">
        <v>0.77708333333333324</v>
      </c>
      <c r="F1929" s="311">
        <v>41668</v>
      </c>
      <c r="G1929" s="63">
        <v>0.78125</v>
      </c>
      <c r="H1929" s="1174">
        <f t="shared" si="29"/>
        <v>4.1666666666667629E-3</v>
      </c>
      <c r="I1929" s="52"/>
      <c r="J1929" s="52"/>
      <c r="K1929" s="52"/>
      <c r="L1929" s="52" t="s">
        <v>126</v>
      </c>
      <c r="M1929" s="52" t="s">
        <v>722</v>
      </c>
      <c r="N1929" s="52" t="s">
        <v>103</v>
      </c>
      <c r="O1929" s="52" t="s">
        <v>68</v>
      </c>
      <c r="P1929" s="52" t="s">
        <v>820</v>
      </c>
      <c r="Q1929" s="1268" t="s">
        <v>821</v>
      </c>
      <c r="R1929" s="1328">
        <v>22</v>
      </c>
      <c r="S1929" s="960"/>
      <c r="T1929" s="1357">
        <f t="shared" si="30"/>
        <v>22</v>
      </c>
      <c r="U1929" s="52" t="s">
        <v>89</v>
      </c>
      <c r="V1929" s="1094"/>
      <c r="W1929" s="1094"/>
      <c r="X1929" s="1094"/>
      <c r="Y1929" s="1094"/>
      <c r="Z1929" s="1094"/>
      <c r="AA1929" s="1094"/>
      <c r="AB1929" s="1094"/>
      <c r="AC1929" s="1094"/>
      <c r="AD1929" s="52" t="s">
        <v>40</v>
      </c>
      <c r="AE1929" s="52"/>
      <c r="AF1929" s="1094"/>
      <c r="AG1929" s="52"/>
      <c r="AH1929" s="6" t="e">
        <f t="shared" si="31"/>
        <v>#VALUE!</v>
      </c>
      <c r="AI1929" s="1478" t="e">
        <f>COUNTIF([4]ПС!A5925:A6076,M1929)</f>
        <v>#VALUE!</v>
      </c>
      <c r="AJ1929" s="3">
        <f t="shared" si="32"/>
        <v>1</v>
      </c>
    </row>
    <row r="1930" spans="1:36" ht="31.5" hidden="1" customHeight="1" x14ac:dyDescent="0.2">
      <c r="A1930" s="1101" t="s">
        <v>2028</v>
      </c>
      <c r="B1930" s="52" t="s">
        <v>5</v>
      </c>
      <c r="C1930" s="52" t="s">
        <v>105</v>
      </c>
      <c r="D1930" s="311">
        <v>41670</v>
      </c>
      <c r="E1930" s="63">
        <v>0.61805555555555558</v>
      </c>
      <c r="F1930" s="311">
        <v>41670</v>
      </c>
      <c r="G1930" s="63">
        <v>0.65277777777777779</v>
      </c>
      <c r="H1930" s="1174">
        <f t="shared" si="29"/>
        <v>3.472222222222221E-2</v>
      </c>
      <c r="I1930" s="52">
        <v>10</v>
      </c>
      <c r="J1930" s="52"/>
      <c r="K1930" s="52"/>
      <c r="L1930" s="52" t="s">
        <v>130</v>
      </c>
      <c r="M1930" s="52" t="s">
        <v>878</v>
      </c>
      <c r="N1930" s="52" t="s">
        <v>103</v>
      </c>
      <c r="O1930" s="52" t="s">
        <v>66</v>
      </c>
      <c r="P1930" s="52" t="s">
        <v>738</v>
      </c>
      <c r="Q1930" s="1268" t="s">
        <v>879</v>
      </c>
      <c r="R1930" s="1328">
        <v>25</v>
      </c>
      <c r="S1930" s="960"/>
      <c r="T1930" s="1357">
        <f t="shared" si="30"/>
        <v>25</v>
      </c>
      <c r="U1930" s="52" t="s">
        <v>75</v>
      </c>
      <c r="V1930" s="52">
        <v>2005</v>
      </c>
      <c r="W1930" s="52" t="s">
        <v>2286</v>
      </c>
      <c r="X1930" s="52" t="s">
        <v>183</v>
      </c>
      <c r="Y1930" s="52" t="s">
        <v>11914</v>
      </c>
      <c r="Z1930" s="52">
        <v>100</v>
      </c>
      <c r="AA1930" s="52" t="s">
        <v>183</v>
      </c>
      <c r="AB1930" s="52">
        <v>0</v>
      </c>
      <c r="AC1930" s="52" t="s">
        <v>183</v>
      </c>
      <c r="AD1930" s="1094" t="s">
        <v>60</v>
      </c>
      <c r="AE1930" s="1094"/>
      <c r="AF1930" s="1094"/>
      <c r="AG1930" s="52"/>
      <c r="AH1930" s="6" t="e">
        <f t="shared" si="31"/>
        <v>#VALUE!</v>
      </c>
      <c r="AI1930" s="1478" t="e">
        <f>COUNTIF([4]ПС!A5925:A6076,M1930)</f>
        <v>#VALUE!</v>
      </c>
      <c r="AJ1930" s="3">
        <f t="shared" si="32"/>
        <v>1</v>
      </c>
    </row>
    <row r="1931" spans="1:36" ht="31.5" hidden="1" customHeight="1" x14ac:dyDescent="0.2">
      <c r="A1931" s="1101" t="s">
        <v>2028</v>
      </c>
      <c r="B1931" s="52" t="s">
        <v>5</v>
      </c>
      <c r="C1931" s="52" t="s">
        <v>105</v>
      </c>
      <c r="D1931" s="311">
        <v>41670</v>
      </c>
      <c r="E1931" s="63">
        <v>0.73263888888888884</v>
      </c>
      <c r="F1931" s="311">
        <v>41670</v>
      </c>
      <c r="G1931" s="63">
        <v>0.80208333333333337</v>
      </c>
      <c r="H1931" s="1174">
        <f t="shared" si="29"/>
        <v>6.9444444444444531E-2</v>
      </c>
      <c r="I1931" s="52">
        <v>3</v>
      </c>
      <c r="J1931" s="52"/>
      <c r="K1931" s="52"/>
      <c r="L1931" s="52" t="s">
        <v>130</v>
      </c>
      <c r="M1931" s="52" t="s">
        <v>880</v>
      </c>
      <c r="N1931" s="52" t="s">
        <v>103</v>
      </c>
      <c r="O1931" s="52" t="s">
        <v>66</v>
      </c>
      <c r="P1931" s="52" t="s">
        <v>881</v>
      </c>
      <c r="Q1931" s="1268" t="s">
        <v>882</v>
      </c>
      <c r="R1931" s="1328">
        <v>4</v>
      </c>
      <c r="S1931" s="960"/>
      <c r="T1931" s="1357">
        <f t="shared" si="30"/>
        <v>4</v>
      </c>
      <c r="U1931" s="52" t="s">
        <v>75</v>
      </c>
      <c r="V1931" s="52">
        <v>2007</v>
      </c>
      <c r="W1931" s="52" t="s">
        <v>1536</v>
      </c>
      <c r="X1931" s="52" t="s">
        <v>183</v>
      </c>
      <c r="Y1931" s="57">
        <v>41670</v>
      </c>
      <c r="Z1931" s="52">
        <v>100</v>
      </c>
      <c r="AA1931" s="52" t="s">
        <v>183</v>
      </c>
      <c r="AB1931" s="52">
        <v>0</v>
      </c>
      <c r="AC1931" s="57" t="s">
        <v>183</v>
      </c>
      <c r="AD1931" s="1094" t="s">
        <v>60</v>
      </c>
      <c r="AE1931" s="1094"/>
      <c r="AF1931" s="1094"/>
      <c r="AG1931" s="52"/>
      <c r="AH1931" s="6" t="e">
        <f t="shared" si="31"/>
        <v>#VALUE!</v>
      </c>
      <c r="AI1931" s="1478" t="e">
        <f>COUNTIF([4]ПС!A5925:A6076,M1931)</f>
        <v>#VALUE!</v>
      </c>
      <c r="AJ1931" s="3">
        <f t="shared" si="32"/>
        <v>1</v>
      </c>
    </row>
    <row r="1932" spans="1:36" ht="15.75" hidden="1" customHeight="1" x14ac:dyDescent="0.2">
      <c r="A1932" s="1101" t="s">
        <v>2029</v>
      </c>
      <c r="B1932" s="52" t="s">
        <v>5</v>
      </c>
      <c r="C1932" s="52" t="s">
        <v>10741</v>
      </c>
      <c r="D1932" s="311">
        <v>41673</v>
      </c>
      <c r="E1932" s="63">
        <v>0.7402777777777777</v>
      </c>
      <c r="F1932" s="311">
        <v>41673</v>
      </c>
      <c r="G1932" s="63">
        <v>0.75277777777777777</v>
      </c>
      <c r="H1932" s="1174">
        <f t="shared" si="29"/>
        <v>1.2500000000000067E-2</v>
      </c>
      <c r="I1932" s="52">
        <v>78</v>
      </c>
      <c r="J1932" s="52" t="s">
        <v>178</v>
      </c>
      <c r="K1932" s="52"/>
      <c r="L1932" s="52" t="s">
        <v>125</v>
      </c>
      <c r="M1932" s="17" t="s">
        <v>1006</v>
      </c>
      <c r="N1932" s="52">
        <v>110</v>
      </c>
      <c r="O1932" s="52" t="s">
        <v>66</v>
      </c>
      <c r="P1932" s="52" t="s">
        <v>1007</v>
      </c>
      <c r="Q1932" s="1268" t="s">
        <v>1008</v>
      </c>
      <c r="R1932" s="1328">
        <v>29</v>
      </c>
      <c r="S1932" s="960"/>
      <c r="T1932" s="1357">
        <f t="shared" si="30"/>
        <v>29</v>
      </c>
      <c r="U1932" s="52"/>
      <c r="V1932" s="52"/>
      <c r="W1932" s="52"/>
      <c r="X1932" s="52"/>
      <c r="Y1932" s="52"/>
      <c r="Z1932" s="52"/>
      <c r="AA1932" s="52"/>
      <c r="AB1932" s="52"/>
      <c r="AC1932" s="52"/>
      <c r="AD1932" s="1094" t="s">
        <v>55</v>
      </c>
      <c r="AE1932" s="52"/>
      <c r="AF1932" s="1094"/>
      <c r="AG1932" s="52"/>
      <c r="AH1932" s="6" t="e">
        <f t="shared" si="31"/>
        <v>#VALUE!</v>
      </c>
      <c r="AI1932" s="1478" t="e">
        <f>COUNTIF([4]ПС!A5925:A6076,M1932)</f>
        <v>#VALUE!</v>
      </c>
      <c r="AJ1932" s="3">
        <f t="shared" si="32"/>
        <v>1</v>
      </c>
    </row>
    <row r="1933" spans="1:36" ht="31.5" hidden="1" customHeight="1" x14ac:dyDescent="0.2">
      <c r="A1933" s="1101" t="s">
        <v>2029</v>
      </c>
      <c r="B1933" s="52" t="s">
        <v>5</v>
      </c>
      <c r="C1933" s="52" t="s">
        <v>105</v>
      </c>
      <c r="D1933" s="311">
        <v>41675</v>
      </c>
      <c r="E1933" s="63">
        <v>8.6805555555555566E-2</v>
      </c>
      <c r="F1933" s="311">
        <v>41675</v>
      </c>
      <c r="G1933" s="63">
        <v>8.7499999999999994E-2</v>
      </c>
      <c r="H1933" s="1174">
        <f t="shared" si="29"/>
        <v>6.944444444444281E-4</v>
      </c>
      <c r="I1933" s="52">
        <v>5</v>
      </c>
      <c r="J1933" s="52" t="s">
        <v>445</v>
      </c>
      <c r="K1933" s="52"/>
      <c r="L1933" s="52" t="s">
        <v>130</v>
      </c>
      <c r="M1933" s="52" t="s">
        <v>1009</v>
      </c>
      <c r="N1933" s="52" t="s">
        <v>103</v>
      </c>
      <c r="O1933" s="52" t="s">
        <v>66</v>
      </c>
      <c r="P1933" s="52" t="s">
        <v>1010</v>
      </c>
      <c r="Q1933" s="52" t="s">
        <v>1011</v>
      </c>
      <c r="R1933" s="1328">
        <v>1</v>
      </c>
      <c r="S1933" s="1349"/>
      <c r="T1933" s="1357">
        <f t="shared" si="30"/>
        <v>1</v>
      </c>
      <c r="U1933" s="52" t="s">
        <v>75</v>
      </c>
      <c r="V1933" s="52">
        <v>2012</v>
      </c>
      <c r="W1933" s="52" t="s">
        <v>2286</v>
      </c>
      <c r="X1933" s="52" t="s">
        <v>183</v>
      </c>
      <c r="Y1933" s="52" t="s">
        <v>11972</v>
      </c>
      <c r="Z1933" s="52">
        <v>100</v>
      </c>
      <c r="AA1933" s="52" t="s">
        <v>183</v>
      </c>
      <c r="AB1933" s="52">
        <v>0</v>
      </c>
      <c r="AC1933" s="57">
        <v>41772</v>
      </c>
      <c r="AD1933" s="1094" t="s">
        <v>61</v>
      </c>
      <c r="AE1933" s="1094"/>
      <c r="AF1933" s="1094"/>
      <c r="AG1933" s="52"/>
      <c r="AH1933" s="6" t="e">
        <f t="shared" si="31"/>
        <v>#VALUE!</v>
      </c>
      <c r="AI1933" s="1478" t="e">
        <f>COUNTIF([4]ПС!A5925:A6076,M1933)</f>
        <v>#VALUE!</v>
      </c>
      <c r="AJ1933" s="3">
        <f t="shared" si="32"/>
        <v>1</v>
      </c>
    </row>
    <row r="1934" spans="1:36" ht="31.5" hidden="1" customHeight="1" x14ac:dyDescent="0.2">
      <c r="A1934" s="1101" t="s">
        <v>2029</v>
      </c>
      <c r="B1934" s="52" t="s">
        <v>5</v>
      </c>
      <c r="C1934" s="52" t="s">
        <v>105</v>
      </c>
      <c r="D1934" s="311">
        <v>41675</v>
      </c>
      <c r="E1934" s="394">
        <v>0.50416666666666665</v>
      </c>
      <c r="F1934" s="311">
        <v>41675</v>
      </c>
      <c r="G1934" s="63">
        <v>0.69444444444444453</v>
      </c>
      <c r="H1934" s="1174">
        <f t="shared" si="29"/>
        <v>0.19027777777777788</v>
      </c>
      <c r="I1934" s="52">
        <v>5</v>
      </c>
      <c r="J1934" s="52" t="s">
        <v>178</v>
      </c>
      <c r="K1934" s="52" t="s">
        <v>134</v>
      </c>
      <c r="L1934" s="1225" t="s">
        <v>128</v>
      </c>
      <c r="M1934" s="52" t="s">
        <v>714</v>
      </c>
      <c r="N1934" s="52" t="s">
        <v>103</v>
      </c>
      <c r="O1934" s="52" t="s">
        <v>66</v>
      </c>
      <c r="P1934" s="52">
        <v>1320</v>
      </c>
      <c r="Q1934" s="52" t="s">
        <v>1012</v>
      </c>
      <c r="R1934" s="1328">
        <v>104</v>
      </c>
      <c r="S1934" s="1349"/>
      <c r="T1934" s="1357">
        <f t="shared" si="30"/>
        <v>104</v>
      </c>
      <c r="U1934" s="52" t="s">
        <v>75</v>
      </c>
      <c r="V1934" s="52">
        <v>2012</v>
      </c>
      <c r="W1934" s="52" t="s">
        <v>6988</v>
      </c>
      <c r="X1934" s="52" t="s">
        <v>183</v>
      </c>
      <c r="Y1934" s="334" t="s">
        <v>6989</v>
      </c>
      <c r="Z1934" s="52">
        <v>100</v>
      </c>
      <c r="AA1934" s="52" t="s">
        <v>6990</v>
      </c>
      <c r="AB1934" s="52">
        <v>0</v>
      </c>
      <c r="AC1934" s="52" t="s">
        <v>6991</v>
      </c>
      <c r="AD1934" s="1094" t="s">
        <v>45</v>
      </c>
      <c r="AE1934" s="52"/>
      <c r="AF1934" s="1094"/>
      <c r="AG1934" s="52"/>
      <c r="AH1934" s="6" t="e">
        <f t="shared" si="31"/>
        <v>#VALUE!</v>
      </c>
      <c r="AI1934" s="1478" t="e">
        <f>COUNTIF([4]ПС!A5925:A6076,M1934)</f>
        <v>#VALUE!</v>
      </c>
      <c r="AJ1934" s="3">
        <f t="shared" si="32"/>
        <v>1</v>
      </c>
    </row>
    <row r="1935" spans="1:36" ht="31.5" hidden="1" customHeight="1" x14ac:dyDescent="0.2">
      <c r="A1935" s="1101" t="s">
        <v>2029</v>
      </c>
      <c r="B1935" s="52" t="s">
        <v>5</v>
      </c>
      <c r="C1935" s="52" t="s">
        <v>10738</v>
      </c>
      <c r="D1935" s="311">
        <v>41680</v>
      </c>
      <c r="E1935" s="63">
        <v>0.69791666666666663</v>
      </c>
      <c r="F1935" s="311">
        <v>41680</v>
      </c>
      <c r="G1935" s="63">
        <v>0.69861111111111107</v>
      </c>
      <c r="H1935" s="1174">
        <f t="shared" si="29"/>
        <v>6.9444444444444198E-4</v>
      </c>
      <c r="I1935" s="52">
        <v>7</v>
      </c>
      <c r="J1935" s="52" t="s">
        <v>445</v>
      </c>
      <c r="K1935" s="52"/>
      <c r="L1935" s="52" t="s">
        <v>125</v>
      </c>
      <c r="M1935" s="17" t="s">
        <v>662</v>
      </c>
      <c r="N1935" s="52">
        <v>110</v>
      </c>
      <c r="O1935" s="52" t="s">
        <v>63</v>
      </c>
      <c r="P1935" s="52" t="s">
        <v>1083</v>
      </c>
      <c r="Q1935" s="1268" t="s">
        <v>1084</v>
      </c>
      <c r="R1935" s="1328">
        <v>4</v>
      </c>
      <c r="S1935" s="960"/>
      <c r="T1935" s="1357">
        <f t="shared" si="30"/>
        <v>4</v>
      </c>
      <c r="U1935" s="52"/>
      <c r="V1935" s="52"/>
      <c r="W1935" s="52"/>
      <c r="X1935" s="52"/>
      <c r="Y1935" s="52"/>
      <c r="Z1935" s="52"/>
      <c r="AA1935" s="52"/>
      <c r="AB1935" s="52"/>
      <c r="AC1935" s="52"/>
      <c r="AD1935" s="1094" t="s">
        <v>55</v>
      </c>
      <c r="AE1935" s="52"/>
      <c r="AF1935" s="1094"/>
      <c r="AG1935" s="52"/>
      <c r="AH1935" s="6" t="e">
        <f t="shared" si="31"/>
        <v>#VALUE!</v>
      </c>
      <c r="AI1935" s="1478" t="e">
        <f>COUNTIF([4]ПС!A5925:A6076,M1935)</f>
        <v>#VALUE!</v>
      </c>
      <c r="AJ1935" s="3">
        <f t="shared" si="32"/>
        <v>1</v>
      </c>
    </row>
    <row r="1936" spans="1:36" ht="31.5" hidden="1" customHeight="1" x14ac:dyDescent="0.2">
      <c r="A1936" s="1101" t="s">
        <v>2029</v>
      </c>
      <c r="B1936" s="52" t="s">
        <v>5</v>
      </c>
      <c r="C1936" s="52" t="s">
        <v>11223</v>
      </c>
      <c r="D1936" s="311">
        <v>41681</v>
      </c>
      <c r="E1936" s="63">
        <v>3.125E-2</v>
      </c>
      <c r="F1936" s="311">
        <v>41681</v>
      </c>
      <c r="G1936" s="63">
        <v>5.6250000000000001E-2</v>
      </c>
      <c r="H1936" s="1174">
        <f t="shared" si="29"/>
        <v>2.5000000000000001E-2</v>
      </c>
      <c r="I1936" s="52">
        <v>3</v>
      </c>
      <c r="J1936" s="52" t="s">
        <v>178</v>
      </c>
      <c r="K1936" s="52" t="s">
        <v>133</v>
      </c>
      <c r="L1936" s="52" t="s">
        <v>125</v>
      </c>
      <c r="M1936" s="17" t="s">
        <v>11124</v>
      </c>
      <c r="N1936" s="52">
        <v>35</v>
      </c>
      <c r="O1936" s="52" t="s">
        <v>66</v>
      </c>
      <c r="P1936" s="52" t="s">
        <v>11973</v>
      </c>
      <c r="Q1936" s="1268" t="s">
        <v>1085</v>
      </c>
      <c r="R1936" s="1328">
        <v>8</v>
      </c>
      <c r="S1936" s="960"/>
      <c r="T1936" s="1357">
        <f t="shared" si="30"/>
        <v>8</v>
      </c>
      <c r="U1936" s="52"/>
      <c r="V1936" s="52"/>
      <c r="W1936" s="52"/>
      <c r="X1936" s="52"/>
      <c r="Y1936" s="52"/>
      <c r="Z1936" s="52"/>
      <c r="AA1936" s="52"/>
      <c r="AB1936" s="52"/>
      <c r="AC1936" s="52"/>
      <c r="AD1936" s="1094" t="s">
        <v>55</v>
      </c>
      <c r="AE1936" s="52"/>
      <c r="AF1936" s="1094"/>
      <c r="AG1936" s="52"/>
      <c r="AH1936" s="6" t="e">
        <f t="shared" si="31"/>
        <v>#VALUE!</v>
      </c>
      <c r="AI1936" s="1478" t="e">
        <f>COUNTIF([4]ПС!A5925:A6076,M1936)</f>
        <v>#VALUE!</v>
      </c>
      <c r="AJ1936" s="3">
        <f t="shared" si="32"/>
        <v>1</v>
      </c>
    </row>
    <row r="1937" spans="1:36" ht="31.5" hidden="1" customHeight="1" x14ac:dyDescent="0.2">
      <c r="A1937" s="1101" t="s">
        <v>2029</v>
      </c>
      <c r="B1937" s="52" t="s">
        <v>5</v>
      </c>
      <c r="C1937" s="52" t="s">
        <v>10455</v>
      </c>
      <c r="D1937" s="311">
        <v>41681</v>
      </c>
      <c r="E1937" s="63">
        <v>0.47916666666666669</v>
      </c>
      <c r="F1937" s="311">
        <v>41681</v>
      </c>
      <c r="G1937" s="63">
        <v>0.51180555555555551</v>
      </c>
      <c r="H1937" s="1174">
        <f t="shared" si="29"/>
        <v>3.2638888888888828E-2</v>
      </c>
      <c r="I1937" s="52">
        <v>7</v>
      </c>
      <c r="J1937" s="52" t="s">
        <v>445</v>
      </c>
      <c r="K1937" s="52"/>
      <c r="L1937" s="52" t="s">
        <v>125</v>
      </c>
      <c r="M1937" s="17" t="s">
        <v>9315</v>
      </c>
      <c r="N1937" s="52" t="s">
        <v>103</v>
      </c>
      <c r="O1937" s="52" t="s">
        <v>66</v>
      </c>
      <c r="P1937" s="52" t="s">
        <v>1087</v>
      </c>
      <c r="Q1937" s="1268" t="s">
        <v>1088</v>
      </c>
      <c r="R1937" s="1328">
        <v>11</v>
      </c>
      <c r="S1937" s="960"/>
      <c r="T1937" s="1357">
        <f t="shared" si="30"/>
        <v>11</v>
      </c>
      <c r="U1937" s="52"/>
      <c r="V1937" s="52"/>
      <c r="W1937" s="52"/>
      <c r="X1937" s="52"/>
      <c r="Y1937" s="52"/>
      <c r="Z1937" s="52"/>
      <c r="AA1937" s="52"/>
      <c r="AB1937" s="52"/>
      <c r="AC1937" s="52"/>
      <c r="AD1937" s="1094" t="s">
        <v>55</v>
      </c>
      <c r="AE1937" s="52"/>
      <c r="AF1937" s="1094"/>
      <c r="AG1937" s="52"/>
      <c r="AH1937" s="6" t="e">
        <f t="shared" si="31"/>
        <v>#VALUE!</v>
      </c>
      <c r="AI1937" s="1478" t="e">
        <f>COUNTIF([4]ПС!A5925:A6076,M1937)</f>
        <v>#VALUE!</v>
      </c>
      <c r="AJ1937" s="3">
        <f t="shared" si="32"/>
        <v>1</v>
      </c>
    </row>
    <row r="1938" spans="1:36" ht="63.75" hidden="1" customHeight="1" x14ac:dyDescent="0.2">
      <c r="A1938" s="1101" t="s">
        <v>2029</v>
      </c>
      <c r="B1938" s="52" t="s">
        <v>5</v>
      </c>
      <c r="C1938" s="52" t="s">
        <v>10455</v>
      </c>
      <c r="D1938" s="311">
        <v>41681</v>
      </c>
      <c r="E1938" s="63">
        <v>0.68402777777777779</v>
      </c>
      <c r="F1938" s="311">
        <v>41681</v>
      </c>
      <c r="G1938" s="63">
        <v>0.71180555555555547</v>
      </c>
      <c r="H1938" s="1174">
        <f t="shared" si="29"/>
        <v>2.7777777777777679E-2</v>
      </c>
      <c r="I1938" s="52">
        <v>7</v>
      </c>
      <c r="J1938" s="52" t="s">
        <v>445</v>
      </c>
      <c r="K1938" s="52"/>
      <c r="L1938" s="52" t="s">
        <v>125</v>
      </c>
      <c r="M1938" s="17" t="s">
        <v>9315</v>
      </c>
      <c r="N1938" s="52" t="s">
        <v>103</v>
      </c>
      <c r="O1938" s="52" t="s">
        <v>66</v>
      </c>
      <c r="P1938" s="52" t="s">
        <v>1087</v>
      </c>
      <c r="Q1938" s="1268" t="s">
        <v>1089</v>
      </c>
      <c r="R1938" s="1328">
        <v>8</v>
      </c>
      <c r="S1938" s="960"/>
      <c r="T1938" s="1357">
        <f t="shared" si="30"/>
        <v>8</v>
      </c>
      <c r="U1938" s="52"/>
      <c r="V1938" s="52"/>
      <c r="W1938" s="52"/>
      <c r="X1938" s="52"/>
      <c r="Y1938" s="52"/>
      <c r="Z1938" s="52"/>
      <c r="AA1938" s="52"/>
      <c r="AB1938" s="52"/>
      <c r="AC1938" s="52"/>
      <c r="AD1938" s="1094" t="s">
        <v>55</v>
      </c>
      <c r="AE1938" s="52"/>
      <c r="AF1938" s="1094"/>
      <c r="AG1938" s="52"/>
      <c r="AH1938" s="6" t="e">
        <f t="shared" si="31"/>
        <v>#VALUE!</v>
      </c>
      <c r="AI1938" s="1478" t="e">
        <f>COUNTIF([4]ПС!A5925:A6076,M1938)</f>
        <v>#VALUE!</v>
      </c>
      <c r="AJ1938" s="3">
        <f t="shared" si="32"/>
        <v>1</v>
      </c>
    </row>
    <row r="1939" spans="1:36" ht="94.5" hidden="1" customHeight="1" x14ac:dyDescent="0.2">
      <c r="A1939" s="1101" t="s">
        <v>2029</v>
      </c>
      <c r="B1939" s="52" t="s">
        <v>5</v>
      </c>
      <c r="C1939" s="52" t="s">
        <v>105</v>
      </c>
      <c r="D1939" s="311">
        <v>41681</v>
      </c>
      <c r="E1939" s="63">
        <v>0.86458333333333337</v>
      </c>
      <c r="F1939" s="311">
        <v>41681</v>
      </c>
      <c r="G1939" s="1121">
        <v>0.88194444444444453</v>
      </c>
      <c r="H1939" s="1174">
        <f t="shared" si="29"/>
        <v>1.736111111111116E-2</v>
      </c>
      <c r="I1939" s="52">
        <v>19</v>
      </c>
      <c r="J1939" s="52" t="s">
        <v>445</v>
      </c>
      <c r="K1939" s="52"/>
      <c r="L1939" s="52" t="s">
        <v>130</v>
      </c>
      <c r="M1939" s="52" t="s">
        <v>9373</v>
      </c>
      <c r="N1939" s="52">
        <v>110</v>
      </c>
      <c r="O1939" s="52" t="s">
        <v>63</v>
      </c>
      <c r="P1939" s="52" t="s">
        <v>1090</v>
      </c>
      <c r="Q1939" s="1295" t="s">
        <v>1091</v>
      </c>
      <c r="R1939" s="1328">
        <v>22</v>
      </c>
      <c r="S1939" s="1349"/>
      <c r="T1939" s="1357">
        <f t="shared" si="30"/>
        <v>22</v>
      </c>
      <c r="U1939" s="52" t="s">
        <v>75</v>
      </c>
      <c r="V1939" s="1094" t="s">
        <v>183</v>
      </c>
      <c r="W1939" s="1094" t="s">
        <v>183</v>
      </c>
      <c r="X1939" s="1094" t="s">
        <v>183</v>
      </c>
      <c r="Y1939" s="1094" t="s">
        <v>183</v>
      </c>
      <c r="Z1939" s="1094" t="s">
        <v>183</v>
      </c>
      <c r="AA1939" s="1094" t="s">
        <v>183</v>
      </c>
      <c r="AB1939" s="1094" t="s">
        <v>183</v>
      </c>
      <c r="AC1939" s="1094" t="s">
        <v>183</v>
      </c>
      <c r="AD1939" s="1094" t="s">
        <v>60</v>
      </c>
      <c r="AE1939" s="1094"/>
      <c r="AF1939" s="1094"/>
      <c r="AG1939" s="52"/>
      <c r="AH1939" s="6" t="e">
        <f t="shared" si="31"/>
        <v>#VALUE!</v>
      </c>
      <c r="AI1939" s="1478" t="e">
        <f>COUNTIF([4]ПС!A5925:A6076,M1939)</f>
        <v>#VALUE!</v>
      </c>
      <c r="AJ1939" s="3">
        <f t="shared" si="32"/>
        <v>1</v>
      </c>
    </row>
    <row r="1940" spans="1:36" ht="63" hidden="1" customHeight="1" x14ac:dyDescent="0.2">
      <c r="A1940" s="1101" t="s">
        <v>2029</v>
      </c>
      <c r="B1940" s="52" t="s">
        <v>5</v>
      </c>
      <c r="C1940" s="52" t="s">
        <v>10455</v>
      </c>
      <c r="D1940" s="311">
        <v>41682</v>
      </c>
      <c r="E1940" s="63">
        <v>0.51527777777777783</v>
      </c>
      <c r="F1940" s="311">
        <v>41682</v>
      </c>
      <c r="G1940" s="63">
        <v>0.75</v>
      </c>
      <c r="H1940" s="1174">
        <f t="shared" si="29"/>
        <v>0.23472222222222217</v>
      </c>
      <c r="I1940" s="52">
        <v>10</v>
      </c>
      <c r="J1940" s="52"/>
      <c r="K1940" s="52"/>
      <c r="L1940" s="52" t="s">
        <v>125</v>
      </c>
      <c r="M1940" s="17" t="s">
        <v>11974</v>
      </c>
      <c r="N1940" s="52">
        <v>35</v>
      </c>
      <c r="O1940" s="52" t="s">
        <v>63</v>
      </c>
      <c r="P1940" s="1262" t="s">
        <v>1092</v>
      </c>
      <c r="Q1940" s="1234" t="s">
        <v>1093</v>
      </c>
      <c r="R1940" s="1328">
        <v>35</v>
      </c>
      <c r="S1940" s="960"/>
      <c r="T1940" s="1357">
        <f t="shared" si="30"/>
        <v>35</v>
      </c>
      <c r="U1940" s="52"/>
      <c r="V1940" s="52"/>
      <c r="W1940" s="52"/>
      <c r="X1940" s="52"/>
      <c r="Y1940" s="52"/>
      <c r="Z1940" s="52"/>
      <c r="AA1940" s="52"/>
      <c r="AB1940" s="52"/>
      <c r="AC1940" s="52"/>
      <c r="AD1940" s="1094" t="s">
        <v>55</v>
      </c>
      <c r="AE1940" s="52"/>
      <c r="AF1940" s="1094"/>
      <c r="AG1940" s="52"/>
      <c r="AH1940" s="6" t="e">
        <f t="shared" si="31"/>
        <v>#VALUE!</v>
      </c>
      <c r="AI1940" s="1478" t="e">
        <f>COUNTIF([4]ПС!A5925:A6076,M1940)</f>
        <v>#VALUE!</v>
      </c>
      <c r="AJ1940" s="3">
        <f t="shared" si="32"/>
        <v>1</v>
      </c>
    </row>
    <row r="1941" spans="1:36" ht="31.5" hidden="1" customHeight="1" x14ac:dyDescent="0.2">
      <c r="A1941" s="1101" t="s">
        <v>2029</v>
      </c>
      <c r="B1941" s="52" t="s">
        <v>5</v>
      </c>
      <c r="C1941" s="52" t="s">
        <v>105</v>
      </c>
      <c r="D1941" s="311">
        <v>41682</v>
      </c>
      <c r="E1941" s="63">
        <v>5.7638888888888885E-2</v>
      </c>
      <c r="F1941" s="311">
        <v>41682</v>
      </c>
      <c r="G1941" s="63">
        <v>8.3333333333333329E-2</v>
      </c>
      <c r="H1941" s="1174">
        <f t="shared" si="29"/>
        <v>2.5694444444444443E-2</v>
      </c>
      <c r="I1941" s="52">
        <v>5</v>
      </c>
      <c r="J1941" s="52"/>
      <c r="K1941" s="52"/>
      <c r="L1941" s="52" t="s">
        <v>130</v>
      </c>
      <c r="M1941" s="52" t="s">
        <v>722</v>
      </c>
      <c r="N1941" s="52" t="s">
        <v>103</v>
      </c>
      <c r="O1941" s="52" t="s">
        <v>66</v>
      </c>
      <c r="P1941" s="52" t="s">
        <v>723</v>
      </c>
      <c r="Q1941" s="1268" t="s">
        <v>1094</v>
      </c>
      <c r="R1941" s="1328">
        <v>17</v>
      </c>
      <c r="S1941" s="1349"/>
      <c r="T1941" s="1357">
        <f t="shared" si="30"/>
        <v>17</v>
      </c>
      <c r="U1941" s="52"/>
      <c r="V1941" s="52"/>
      <c r="W1941" s="52"/>
      <c r="X1941" s="52"/>
      <c r="Y1941" s="52"/>
      <c r="Z1941" s="52"/>
      <c r="AA1941" s="52"/>
      <c r="AB1941" s="52"/>
      <c r="AC1941" s="52"/>
      <c r="AD1941" s="1094" t="s">
        <v>40</v>
      </c>
      <c r="AE1941" s="1094"/>
      <c r="AF1941" s="1094"/>
      <c r="AG1941" s="52"/>
      <c r="AH1941" s="6" t="e">
        <f t="shared" si="31"/>
        <v>#VALUE!</v>
      </c>
      <c r="AI1941" s="1478" t="e">
        <f>COUNTIF([4]ПС!A5925:A6076,M1941)</f>
        <v>#VALUE!</v>
      </c>
      <c r="AJ1941" s="3">
        <f t="shared" si="32"/>
        <v>1</v>
      </c>
    </row>
    <row r="1942" spans="1:36" ht="31.5" hidden="1" customHeight="1" x14ac:dyDescent="0.2">
      <c r="A1942" s="1101" t="s">
        <v>2029</v>
      </c>
      <c r="B1942" s="52" t="s">
        <v>5</v>
      </c>
      <c r="C1942" s="52" t="s">
        <v>105</v>
      </c>
      <c r="D1942" s="311">
        <v>41683</v>
      </c>
      <c r="E1942" s="63">
        <v>8.3333333333333329E-2</v>
      </c>
      <c r="F1942" s="311">
        <v>41683</v>
      </c>
      <c r="G1942" s="63">
        <v>0.16805555555555554</v>
      </c>
      <c r="H1942" s="1174">
        <f t="shared" si="29"/>
        <v>8.4722222222222213E-2</v>
      </c>
      <c r="I1942" s="52">
        <v>5</v>
      </c>
      <c r="J1942" s="52"/>
      <c r="K1942" s="52"/>
      <c r="L1942" s="52" t="s">
        <v>126</v>
      </c>
      <c r="M1942" s="52" t="s">
        <v>722</v>
      </c>
      <c r="N1942" s="52" t="s">
        <v>103</v>
      </c>
      <c r="O1942" s="52" t="s">
        <v>66</v>
      </c>
      <c r="P1942" s="52" t="s">
        <v>723</v>
      </c>
      <c r="Q1942" s="1268" t="s">
        <v>1095</v>
      </c>
      <c r="R1942" s="1328">
        <v>83</v>
      </c>
      <c r="S1942" s="1349"/>
      <c r="T1942" s="1357">
        <f t="shared" si="30"/>
        <v>83</v>
      </c>
      <c r="U1942" s="52" t="s">
        <v>89</v>
      </c>
      <c r="V1942" s="52"/>
      <c r="W1942" s="52"/>
      <c r="X1942" s="52"/>
      <c r="Y1942" s="52"/>
      <c r="Z1942" s="52"/>
      <c r="AA1942" s="52"/>
      <c r="AB1942" s="52"/>
      <c r="AC1942" s="52"/>
      <c r="AD1942" s="1094" t="s">
        <v>40</v>
      </c>
      <c r="AE1942" s="52"/>
      <c r="AF1942" s="1094"/>
      <c r="AG1942" s="52"/>
      <c r="AH1942" s="6" t="e">
        <f t="shared" si="31"/>
        <v>#VALUE!</v>
      </c>
      <c r="AI1942" s="1478" t="e">
        <f>COUNTIF([4]ПС!A5925:A6076,M1942)</f>
        <v>#VALUE!</v>
      </c>
      <c r="AJ1942" s="3">
        <f t="shared" si="32"/>
        <v>1</v>
      </c>
    </row>
    <row r="1943" spans="1:36" ht="31.5" hidden="1" customHeight="1" x14ac:dyDescent="0.2">
      <c r="A1943" s="1101" t="s">
        <v>2029</v>
      </c>
      <c r="B1943" s="52" t="s">
        <v>5</v>
      </c>
      <c r="C1943" s="52" t="s">
        <v>105</v>
      </c>
      <c r="D1943" s="311">
        <v>41683</v>
      </c>
      <c r="E1943" s="63">
        <v>0.51527777777777783</v>
      </c>
      <c r="F1943" s="311">
        <v>41683</v>
      </c>
      <c r="G1943" s="63">
        <v>0.51527777777777783</v>
      </c>
      <c r="H1943" s="1174">
        <f t="shared" si="29"/>
        <v>0</v>
      </c>
      <c r="I1943" s="52">
        <v>6</v>
      </c>
      <c r="J1943" s="52" t="s">
        <v>1004</v>
      </c>
      <c r="K1943" s="52" t="s">
        <v>132</v>
      </c>
      <c r="L1943" s="52" t="s">
        <v>128</v>
      </c>
      <c r="M1943" s="52" t="s">
        <v>714</v>
      </c>
      <c r="N1943" s="52" t="s">
        <v>103</v>
      </c>
      <c r="O1943" s="52" t="s">
        <v>66</v>
      </c>
      <c r="P1943" s="52" t="s">
        <v>1096</v>
      </c>
      <c r="Q1943" s="1268" t="s">
        <v>1097</v>
      </c>
      <c r="R1943" s="1328">
        <v>45</v>
      </c>
      <c r="S1943" s="1349"/>
      <c r="T1943" s="1357">
        <f t="shared" si="30"/>
        <v>45</v>
      </c>
      <c r="U1943" s="52"/>
      <c r="V1943" s="52">
        <v>2012</v>
      </c>
      <c r="W1943" s="52" t="s">
        <v>6988</v>
      </c>
      <c r="X1943" s="52" t="s">
        <v>183</v>
      </c>
      <c r="Y1943" s="1403" t="s">
        <v>11975</v>
      </c>
      <c r="Z1943" s="52">
        <v>100</v>
      </c>
      <c r="AA1943" s="52" t="s">
        <v>6990</v>
      </c>
      <c r="AB1943" s="52">
        <v>0</v>
      </c>
      <c r="AC1943" s="52" t="s">
        <v>7006</v>
      </c>
      <c r="AD1943" s="1094" t="s">
        <v>49</v>
      </c>
      <c r="AE1943" s="1094"/>
      <c r="AF1943" s="1094"/>
      <c r="AG1943" s="52"/>
      <c r="AH1943" s="6" t="e">
        <f t="shared" si="31"/>
        <v>#VALUE!</v>
      </c>
      <c r="AI1943" s="1478" t="e">
        <f>COUNTIF([4]ПС!A5925:A6076,M1943)</f>
        <v>#VALUE!</v>
      </c>
      <c r="AJ1943" s="3">
        <f t="shared" si="32"/>
        <v>1</v>
      </c>
    </row>
    <row r="1944" spans="1:36" ht="31.5" hidden="1" customHeight="1" x14ac:dyDescent="0.2">
      <c r="A1944" s="1101" t="s">
        <v>2029</v>
      </c>
      <c r="B1944" s="52" t="s">
        <v>5</v>
      </c>
      <c r="C1944" s="52" t="s">
        <v>105</v>
      </c>
      <c r="D1944" s="311">
        <v>41683</v>
      </c>
      <c r="E1944" s="63">
        <v>0.77430555555555547</v>
      </c>
      <c r="F1944" s="311">
        <v>41683</v>
      </c>
      <c r="G1944" s="63">
        <v>0.79166666666666663</v>
      </c>
      <c r="H1944" s="1174">
        <f t="shared" si="29"/>
        <v>1.736111111111116E-2</v>
      </c>
      <c r="I1944" s="52">
        <v>6</v>
      </c>
      <c r="J1944" s="52" t="s">
        <v>1004</v>
      </c>
      <c r="K1944" s="52" t="s">
        <v>134</v>
      </c>
      <c r="L1944" s="1225" t="s">
        <v>128</v>
      </c>
      <c r="M1944" s="52" t="s">
        <v>714</v>
      </c>
      <c r="N1944" s="52" t="s">
        <v>103</v>
      </c>
      <c r="O1944" s="52" t="s">
        <v>66</v>
      </c>
      <c r="P1944" s="52" t="s">
        <v>1096</v>
      </c>
      <c r="Q1944" s="1268" t="s">
        <v>1098</v>
      </c>
      <c r="R1944" s="1328">
        <v>25</v>
      </c>
      <c r="S1944" s="1349"/>
      <c r="T1944" s="1357">
        <f t="shared" si="30"/>
        <v>25</v>
      </c>
      <c r="U1944" s="52" t="s">
        <v>75</v>
      </c>
      <c r="V1944" s="52">
        <v>2012</v>
      </c>
      <c r="W1944" s="52" t="s">
        <v>6988</v>
      </c>
      <c r="X1944" s="52" t="s">
        <v>183</v>
      </c>
      <c r="Y1944" s="1403" t="s">
        <v>11975</v>
      </c>
      <c r="Z1944" s="52">
        <v>100</v>
      </c>
      <c r="AA1944" s="52" t="s">
        <v>6990</v>
      </c>
      <c r="AB1944" s="52">
        <v>0</v>
      </c>
      <c r="AC1944" s="52" t="s">
        <v>7006</v>
      </c>
      <c r="AD1944" s="1094" t="s">
        <v>45</v>
      </c>
      <c r="AE1944" s="52"/>
      <c r="AF1944" s="1094"/>
      <c r="AG1944" s="52"/>
      <c r="AH1944" s="6" t="e">
        <f t="shared" si="31"/>
        <v>#VALUE!</v>
      </c>
      <c r="AI1944" s="1478" t="e">
        <f>COUNTIF([4]ПС!A5925:A6076,M1944)</f>
        <v>#VALUE!</v>
      </c>
      <c r="AJ1944" s="3">
        <f t="shared" si="32"/>
        <v>1</v>
      </c>
    </row>
    <row r="1945" spans="1:36" ht="31.5" hidden="1" customHeight="1" x14ac:dyDescent="0.2">
      <c r="A1945" s="1101" t="s">
        <v>2029</v>
      </c>
      <c r="B1945" s="52" t="s">
        <v>5</v>
      </c>
      <c r="C1945" s="52" t="s">
        <v>105</v>
      </c>
      <c r="D1945" s="311">
        <v>41683</v>
      </c>
      <c r="E1945" s="63">
        <v>0.72916666666666663</v>
      </c>
      <c r="F1945" s="311">
        <v>41683</v>
      </c>
      <c r="G1945" s="63">
        <v>0.94791666666666663</v>
      </c>
      <c r="H1945" s="1174">
        <f t="shared" si="29"/>
        <v>0.21875</v>
      </c>
      <c r="I1945" s="52">
        <v>7</v>
      </c>
      <c r="J1945" s="52"/>
      <c r="K1945" s="52"/>
      <c r="L1945" s="1225" t="s">
        <v>128</v>
      </c>
      <c r="M1945" s="52" t="s">
        <v>683</v>
      </c>
      <c r="N1945" s="52" t="s">
        <v>103</v>
      </c>
      <c r="O1945" s="52" t="s">
        <v>66</v>
      </c>
      <c r="P1945" s="52" t="s">
        <v>1099</v>
      </c>
      <c r="Q1945" s="1268" t="s">
        <v>1100</v>
      </c>
      <c r="R1945" s="1328">
        <v>54</v>
      </c>
      <c r="S1945" s="1349"/>
      <c r="T1945" s="1357">
        <f t="shared" si="30"/>
        <v>54</v>
      </c>
      <c r="U1945" s="52" t="s">
        <v>84</v>
      </c>
      <c r="V1945" s="52">
        <v>2010</v>
      </c>
      <c r="W1945" s="52" t="s">
        <v>2286</v>
      </c>
      <c r="X1945" s="52" t="s">
        <v>183</v>
      </c>
      <c r="Y1945" s="334" t="s">
        <v>6992</v>
      </c>
      <c r="Z1945" s="52">
        <v>100</v>
      </c>
      <c r="AA1945" s="52" t="s">
        <v>6987</v>
      </c>
      <c r="AB1945" s="52">
        <v>0</v>
      </c>
      <c r="AC1945" s="52" t="s">
        <v>6993</v>
      </c>
      <c r="AD1945" s="1094" t="s">
        <v>59</v>
      </c>
      <c r="AE1945" s="52"/>
      <c r="AF1945" s="1094"/>
      <c r="AG1945" s="52"/>
      <c r="AH1945" s="6" t="e">
        <f t="shared" si="31"/>
        <v>#VALUE!</v>
      </c>
      <c r="AI1945" s="1478" t="e">
        <f>COUNTIF([4]ПС!A5925:A6076,M1945)</f>
        <v>#VALUE!</v>
      </c>
      <c r="AJ1945" s="3">
        <f t="shared" si="32"/>
        <v>1</v>
      </c>
    </row>
    <row r="1946" spans="1:36" ht="31.5" hidden="1" customHeight="1" x14ac:dyDescent="0.2">
      <c r="A1946" s="1101" t="s">
        <v>2029</v>
      </c>
      <c r="B1946" s="52" t="s">
        <v>5</v>
      </c>
      <c r="C1946" s="52" t="s">
        <v>105</v>
      </c>
      <c r="D1946" s="311">
        <v>41683</v>
      </c>
      <c r="E1946" s="63">
        <v>0.82638888888888884</v>
      </c>
      <c r="F1946" s="311">
        <v>41683</v>
      </c>
      <c r="G1946" s="63">
        <v>0.84027777777777779</v>
      </c>
      <c r="H1946" s="1174">
        <f t="shared" si="29"/>
        <v>1.3888888888888951E-2</v>
      </c>
      <c r="I1946" s="52">
        <v>6</v>
      </c>
      <c r="J1946" s="52"/>
      <c r="K1946" s="52"/>
      <c r="L1946" s="1225" t="s">
        <v>128</v>
      </c>
      <c r="M1946" s="52" t="s">
        <v>714</v>
      </c>
      <c r="N1946" s="52" t="s">
        <v>103</v>
      </c>
      <c r="O1946" s="52" t="s">
        <v>66</v>
      </c>
      <c r="P1946" s="52" t="s">
        <v>1096</v>
      </c>
      <c r="Q1946" s="1268" t="s">
        <v>11976</v>
      </c>
      <c r="R1946" s="1328">
        <v>21</v>
      </c>
      <c r="S1946" s="1349"/>
      <c r="T1946" s="1357">
        <f t="shared" si="30"/>
        <v>21</v>
      </c>
      <c r="U1946" s="52" t="s">
        <v>75</v>
      </c>
      <c r="V1946" s="52">
        <v>2012</v>
      </c>
      <c r="W1946" s="52" t="s">
        <v>6988</v>
      </c>
      <c r="X1946" s="52" t="s">
        <v>183</v>
      </c>
      <c r="Y1946" s="334">
        <v>41671</v>
      </c>
      <c r="Z1946" s="52">
        <v>100</v>
      </c>
      <c r="AA1946" s="52" t="s">
        <v>6990</v>
      </c>
      <c r="AB1946" s="52">
        <v>0</v>
      </c>
      <c r="AC1946" s="52" t="s">
        <v>7006</v>
      </c>
      <c r="AD1946" s="1094" t="s">
        <v>45</v>
      </c>
      <c r="AE1946" s="52"/>
      <c r="AF1946" s="1094"/>
      <c r="AG1946" s="52"/>
      <c r="AH1946" s="6" t="e">
        <f t="shared" si="31"/>
        <v>#VALUE!</v>
      </c>
      <c r="AI1946" s="1478" t="e">
        <f>COUNTIF([4]ПС!A5925:A6076,M1946)</f>
        <v>#VALUE!</v>
      </c>
      <c r="AJ1946" s="3">
        <f t="shared" si="32"/>
        <v>1</v>
      </c>
    </row>
    <row r="1947" spans="1:36" ht="47.25" hidden="1" customHeight="1" x14ac:dyDescent="0.2">
      <c r="A1947" s="1101" t="s">
        <v>2029</v>
      </c>
      <c r="B1947" s="52" t="s">
        <v>5</v>
      </c>
      <c r="C1947" s="52" t="s">
        <v>105</v>
      </c>
      <c r="D1947" s="311">
        <v>41684</v>
      </c>
      <c r="E1947" s="63">
        <v>0.46527777777777773</v>
      </c>
      <c r="F1947" s="311">
        <v>41684</v>
      </c>
      <c r="G1947" s="63">
        <v>0.57291666666666663</v>
      </c>
      <c r="H1947" s="1174">
        <f t="shared" si="29"/>
        <v>0.1076388888888889</v>
      </c>
      <c r="I1947" s="52"/>
      <c r="J1947" s="52"/>
      <c r="K1947" s="52"/>
      <c r="L1947" s="52" t="s">
        <v>130</v>
      </c>
      <c r="M1947" s="17" t="s">
        <v>3853</v>
      </c>
      <c r="N1947" s="52">
        <v>35</v>
      </c>
      <c r="O1947" s="52" t="s">
        <v>63</v>
      </c>
      <c r="P1947" s="52" t="s">
        <v>1138</v>
      </c>
      <c r="Q1947" s="1320" t="s">
        <v>1139</v>
      </c>
      <c r="R1947" s="1328">
        <v>15</v>
      </c>
      <c r="S1947" s="1349"/>
      <c r="T1947" s="1357">
        <f t="shared" si="30"/>
        <v>15</v>
      </c>
      <c r="U1947" s="52"/>
      <c r="V1947" s="52"/>
      <c r="W1947" s="52"/>
      <c r="X1947" s="52"/>
      <c r="Y1947" s="1094" t="s">
        <v>11921</v>
      </c>
      <c r="Z1947" s="1094">
        <v>100</v>
      </c>
      <c r="AA1947" s="52"/>
      <c r="AB1947" s="52"/>
      <c r="AC1947" s="52"/>
      <c r="AD1947" s="1094" t="s">
        <v>60</v>
      </c>
      <c r="AE1947" s="1094"/>
      <c r="AF1947" s="1094"/>
      <c r="AG1947" s="52"/>
      <c r="AH1947" s="6" t="e">
        <f t="shared" si="31"/>
        <v>#VALUE!</v>
      </c>
      <c r="AI1947" s="1478" t="e">
        <f>COUNTIF([4]ПС!A5925:A6076,M1947)</f>
        <v>#VALUE!</v>
      </c>
      <c r="AJ1947" s="3">
        <f t="shared" si="32"/>
        <v>1</v>
      </c>
    </row>
    <row r="1948" spans="1:36" ht="31.5" hidden="1" customHeight="1" x14ac:dyDescent="0.2">
      <c r="A1948" s="1101" t="s">
        <v>2029</v>
      </c>
      <c r="B1948" s="52" t="s">
        <v>5</v>
      </c>
      <c r="C1948" s="52" t="s">
        <v>105</v>
      </c>
      <c r="D1948" s="311">
        <v>41684</v>
      </c>
      <c r="E1948" s="63">
        <v>0.57152777777777775</v>
      </c>
      <c r="F1948" s="311">
        <v>41684</v>
      </c>
      <c r="G1948" s="63">
        <v>0.57291666666666663</v>
      </c>
      <c r="H1948" s="1174">
        <f t="shared" si="29"/>
        <v>1.388888888888884E-3</v>
      </c>
      <c r="I1948" s="52">
        <v>18</v>
      </c>
      <c r="J1948" s="52"/>
      <c r="K1948" s="52"/>
      <c r="L1948" s="52" t="s">
        <v>130</v>
      </c>
      <c r="M1948" s="52" t="s">
        <v>11936</v>
      </c>
      <c r="N1948" s="52">
        <v>35</v>
      </c>
      <c r="O1948" s="52" t="s">
        <v>63</v>
      </c>
      <c r="P1948" s="52" t="s">
        <v>1140</v>
      </c>
      <c r="Q1948" s="1268" t="s">
        <v>1141</v>
      </c>
      <c r="R1948" s="1328">
        <v>6</v>
      </c>
      <c r="S1948" s="1349"/>
      <c r="T1948" s="1357">
        <f t="shared" si="30"/>
        <v>6</v>
      </c>
      <c r="U1948" s="52" t="s">
        <v>73</v>
      </c>
      <c r="V1948" s="52">
        <v>1991</v>
      </c>
      <c r="W1948" s="52" t="s">
        <v>6071</v>
      </c>
      <c r="X1948" s="52" t="s">
        <v>6994</v>
      </c>
      <c r="Y1948" s="334">
        <v>41579</v>
      </c>
      <c r="Z1948" s="52">
        <v>100</v>
      </c>
      <c r="AA1948" s="52" t="s">
        <v>183</v>
      </c>
      <c r="AB1948" s="52">
        <v>0</v>
      </c>
      <c r="AC1948" s="52" t="s">
        <v>6995</v>
      </c>
      <c r="AD1948" s="1094" t="s">
        <v>60</v>
      </c>
      <c r="AE1948" s="52"/>
      <c r="AF1948" s="1094"/>
      <c r="AG1948" s="52"/>
      <c r="AH1948" s="6" t="e">
        <f t="shared" si="31"/>
        <v>#VALUE!</v>
      </c>
      <c r="AI1948" s="1478" t="e">
        <f>COUNTIF([4]ПС!A5925:A6076,M1948)</f>
        <v>#VALUE!</v>
      </c>
      <c r="AJ1948" s="3">
        <f t="shared" si="32"/>
        <v>1</v>
      </c>
    </row>
    <row r="1949" spans="1:36" ht="31.5" hidden="1" customHeight="1" x14ac:dyDescent="0.2">
      <c r="A1949" s="1101" t="s">
        <v>2029</v>
      </c>
      <c r="B1949" s="52" t="s">
        <v>5</v>
      </c>
      <c r="C1949" s="52" t="s">
        <v>10455</v>
      </c>
      <c r="D1949" s="311">
        <v>41684</v>
      </c>
      <c r="E1949" s="63">
        <v>0.60138888888888886</v>
      </c>
      <c r="F1949" s="311">
        <v>41684</v>
      </c>
      <c r="G1949" s="1121">
        <v>0.64513888888888882</v>
      </c>
      <c r="H1949" s="1174">
        <f t="shared" si="29"/>
        <v>4.3749999999999956E-2</v>
      </c>
      <c r="I1949" s="52"/>
      <c r="J1949" s="52"/>
      <c r="K1949" s="52"/>
      <c r="L1949" s="52" t="s">
        <v>125</v>
      </c>
      <c r="M1949" s="17" t="s">
        <v>1290</v>
      </c>
      <c r="N1949" s="52" t="s">
        <v>103</v>
      </c>
      <c r="O1949" s="52" t="s">
        <v>64</v>
      </c>
      <c r="P1949" s="52" t="s">
        <v>1142</v>
      </c>
      <c r="Q1949" s="1" t="s">
        <v>1143</v>
      </c>
      <c r="R1949" s="1328">
        <v>3</v>
      </c>
      <c r="S1949" s="960"/>
      <c r="T1949" s="1357">
        <f t="shared" si="30"/>
        <v>3</v>
      </c>
      <c r="U1949" s="52"/>
      <c r="V1949" s="52"/>
      <c r="W1949" s="52"/>
      <c r="X1949" s="52"/>
      <c r="Y1949" s="52"/>
      <c r="Z1949" s="52"/>
      <c r="AA1949" s="52"/>
      <c r="AB1949" s="52"/>
      <c r="AC1949" s="52"/>
      <c r="AD1949" s="1094" t="s">
        <v>55</v>
      </c>
      <c r="AE1949" s="52"/>
      <c r="AF1949" s="1094"/>
      <c r="AG1949" s="52"/>
      <c r="AH1949" s="6" t="e">
        <f t="shared" si="31"/>
        <v>#VALUE!</v>
      </c>
      <c r="AI1949" s="1478" t="e">
        <f>COUNTIF([4]ПС!A5925:A6076,M1949)</f>
        <v>#VALUE!</v>
      </c>
      <c r="AJ1949" s="3">
        <f t="shared" si="32"/>
        <v>1</v>
      </c>
    </row>
    <row r="1950" spans="1:36" ht="31.5" hidden="1" customHeight="1" x14ac:dyDescent="0.2">
      <c r="A1950" s="1101" t="s">
        <v>2029</v>
      </c>
      <c r="B1950" s="52" t="s">
        <v>5</v>
      </c>
      <c r="C1950" s="52" t="s">
        <v>10741</v>
      </c>
      <c r="D1950" s="311">
        <v>41687</v>
      </c>
      <c r="E1950" s="63">
        <v>0.18194444444444444</v>
      </c>
      <c r="F1950" s="311">
        <v>41687</v>
      </c>
      <c r="G1950" s="63">
        <v>0.18194444444444444</v>
      </c>
      <c r="H1950" s="1174">
        <f t="shared" si="29"/>
        <v>0</v>
      </c>
      <c r="I1950" s="52">
        <v>77</v>
      </c>
      <c r="J1950" s="52" t="s">
        <v>1220</v>
      </c>
      <c r="K1950" s="52" t="s">
        <v>132</v>
      </c>
      <c r="L1950" s="52" t="s">
        <v>125</v>
      </c>
      <c r="M1950" s="17" t="s">
        <v>1006</v>
      </c>
      <c r="N1950" s="52">
        <v>110</v>
      </c>
      <c r="O1950" s="52" t="s">
        <v>63</v>
      </c>
      <c r="P1950" s="52" t="s">
        <v>1221</v>
      </c>
      <c r="Q1950" s="1268" t="s">
        <v>1222</v>
      </c>
      <c r="R1950" s="1328">
        <v>23</v>
      </c>
      <c r="S1950" s="960"/>
      <c r="T1950" s="1357">
        <f t="shared" si="30"/>
        <v>23</v>
      </c>
      <c r="U1950" s="52"/>
      <c r="V1950" s="52"/>
      <c r="W1950" s="52"/>
      <c r="X1950" s="52"/>
      <c r="Y1950" s="52"/>
      <c r="Z1950" s="52"/>
      <c r="AA1950" s="52"/>
      <c r="AB1950" s="52"/>
      <c r="AC1950" s="52"/>
      <c r="AD1950" s="1094" t="s">
        <v>55</v>
      </c>
      <c r="AE1950" s="52"/>
      <c r="AF1950" s="1094"/>
      <c r="AG1950" s="52"/>
      <c r="AH1950" s="6" t="e">
        <f t="shared" si="31"/>
        <v>#VALUE!</v>
      </c>
      <c r="AI1950" s="1478" t="e">
        <f>COUNTIF([4]ПС!A5925:A6076,M1950)</f>
        <v>#VALUE!</v>
      </c>
      <c r="AJ1950" s="3">
        <f t="shared" si="32"/>
        <v>1</v>
      </c>
    </row>
    <row r="1951" spans="1:36" ht="31.5" hidden="1" customHeight="1" x14ac:dyDescent="0.2">
      <c r="A1951" s="1101" t="s">
        <v>2029</v>
      </c>
      <c r="B1951" s="52" t="s">
        <v>5</v>
      </c>
      <c r="C1951" s="52" t="s">
        <v>10738</v>
      </c>
      <c r="D1951" s="311">
        <v>41687</v>
      </c>
      <c r="E1951" s="271">
        <v>0.85763888888888884</v>
      </c>
      <c r="F1951" s="1160">
        <v>41687</v>
      </c>
      <c r="G1951" s="271">
        <v>0.85763888888888884</v>
      </c>
      <c r="H1951" s="1174">
        <f t="shared" si="29"/>
        <v>0</v>
      </c>
      <c r="I1951" s="52">
        <v>9</v>
      </c>
      <c r="J1951" s="52"/>
      <c r="K1951" s="52"/>
      <c r="L1951" s="52" t="s">
        <v>125</v>
      </c>
      <c r="M1951" s="17" t="s">
        <v>673</v>
      </c>
      <c r="N1951" s="52">
        <v>110</v>
      </c>
      <c r="O1951" s="52" t="s">
        <v>63</v>
      </c>
      <c r="P1951" s="52" t="s">
        <v>1223</v>
      </c>
      <c r="Q1951" s="1268" t="s">
        <v>1224</v>
      </c>
      <c r="R1951" s="1328">
        <v>1</v>
      </c>
      <c r="S1951" s="960"/>
      <c r="T1951" s="1357">
        <f t="shared" si="30"/>
        <v>1</v>
      </c>
      <c r="U1951" s="52"/>
      <c r="V1951" s="52"/>
      <c r="W1951" s="52"/>
      <c r="X1951" s="52"/>
      <c r="Y1951" s="52"/>
      <c r="Z1951" s="52"/>
      <c r="AA1951" s="52"/>
      <c r="AB1951" s="52"/>
      <c r="AC1951" s="52"/>
      <c r="AD1951" s="1094" t="s">
        <v>55</v>
      </c>
      <c r="AE1951" s="52"/>
      <c r="AF1951" s="1094"/>
      <c r="AG1951" s="52"/>
      <c r="AH1951" s="6" t="e">
        <f t="shared" si="31"/>
        <v>#VALUE!</v>
      </c>
      <c r="AI1951" s="1478" t="e">
        <f>COUNTIF([4]ПС!A5925:A6076,M1951)</f>
        <v>#VALUE!</v>
      </c>
      <c r="AJ1951" s="3">
        <f t="shared" si="32"/>
        <v>1</v>
      </c>
    </row>
    <row r="1952" spans="1:36" ht="31.5" hidden="1" customHeight="1" x14ac:dyDescent="0.2">
      <c r="A1952" s="1101" t="s">
        <v>2029</v>
      </c>
      <c r="B1952" s="52" t="s">
        <v>5</v>
      </c>
      <c r="C1952" s="52" t="s">
        <v>10455</v>
      </c>
      <c r="D1952" s="311">
        <v>41688</v>
      </c>
      <c r="E1952" s="63">
        <v>0.43888888888888888</v>
      </c>
      <c r="F1952" s="311">
        <v>41688</v>
      </c>
      <c r="G1952" s="63">
        <v>0.45277777777777778</v>
      </c>
      <c r="H1952" s="1174">
        <f t="shared" si="29"/>
        <v>1.3888888888888895E-2</v>
      </c>
      <c r="I1952" s="52">
        <v>2</v>
      </c>
      <c r="J1952" s="52" t="s">
        <v>445</v>
      </c>
      <c r="K1952" s="52"/>
      <c r="L1952" s="52" t="s">
        <v>125</v>
      </c>
      <c r="M1952" s="17" t="s">
        <v>11485</v>
      </c>
      <c r="N1952" s="52" t="s">
        <v>103</v>
      </c>
      <c r="O1952" s="52" t="s">
        <v>66</v>
      </c>
      <c r="P1952" s="52" t="s">
        <v>1225</v>
      </c>
      <c r="Q1952" s="1268" t="s">
        <v>1226</v>
      </c>
      <c r="R1952" s="1328">
        <v>1</v>
      </c>
      <c r="S1952" s="960"/>
      <c r="T1952" s="1357">
        <f t="shared" si="30"/>
        <v>1</v>
      </c>
      <c r="U1952" s="52"/>
      <c r="V1952" s="52"/>
      <c r="W1952" s="52"/>
      <c r="X1952" s="52"/>
      <c r="Y1952" s="52"/>
      <c r="Z1952" s="52"/>
      <c r="AA1952" s="52"/>
      <c r="AB1952" s="52"/>
      <c r="AC1952" s="52"/>
      <c r="AD1952" s="1094" t="s">
        <v>55</v>
      </c>
      <c r="AE1952" s="52"/>
      <c r="AF1952" s="1094"/>
      <c r="AG1952" s="52"/>
      <c r="AH1952" s="6" t="e">
        <f t="shared" si="31"/>
        <v>#VALUE!</v>
      </c>
      <c r="AI1952" s="1478" t="e">
        <f>COUNTIF([4]ПС!A5925:A6076,M1952)</f>
        <v>#VALUE!</v>
      </c>
      <c r="AJ1952" s="3">
        <f t="shared" si="32"/>
        <v>1</v>
      </c>
    </row>
    <row r="1953" spans="1:39" s="24" customFormat="1" ht="31.5" hidden="1" customHeight="1" x14ac:dyDescent="0.2">
      <c r="A1953" s="108" t="s">
        <v>2029</v>
      </c>
      <c r="B1953" s="52" t="s">
        <v>5</v>
      </c>
      <c r="C1953" s="52" t="s">
        <v>10455</v>
      </c>
      <c r="D1953" s="311">
        <v>41688</v>
      </c>
      <c r="E1953" s="63">
        <v>0.7729166666666667</v>
      </c>
      <c r="F1953" s="311">
        <v>41688</v>
      </c>
      <c r="G1953" s="63">
        <v>0.79305555555555562</v>
      </c>
      <c r="H1953" s="1174">
        <f t="shared" si="29"/>
        <v>2.0138888888888928E-2</v>
      </c>
      <c r="I1953" s="52">
        <v>2</v>
      </c>
      <c r="J1953" s="52" t="s">
        <v>445</v>
      </c>
      <c r="K1953" s="52"/>
      <c r="L1953" s="52" t="s">
        <v>125</v>
      </c>
      <c r="M1953" s="17" t="s">
        <v>11485</v>
      </c>
      <c r="N1953" s="52" t="s">
        <v>103</v>
      </c>
      <c r="O1953" s="52" t="s">
        <v>66</v>
      </c>
      <c r="P1953" s="52" t="s">
        <v>1225</v>
      </c>
      <c r="Q1953" s="1268" t="s">
        <v>1227</v>
      </c>
      <c r="R1953" s="1328">
        <v>1</v>
      </c>
      <c r="S1953" s="960"/>
      <c r="T1953" s="1357">
        <f t="shared" si="30"/>
        <v>1</v>
      </c>
      <c r="U1953" s="52"/>
      <c r="V1953" s="52"/>
      <c r="W1953" s="52"/>
      <c r="X1953" s="52"/>
      <c r="Y1953" s="52"/>
      <c r="Z1953" s="52"/>
      <c r="AA1953" s="52"/>
      <c r="AB1953" s="52"/>
      <c r="AC1953" s="52"/>
      <c r="AD1953" s="1094" t="s">
        <v>55</v>
      </c>
      <c r="AE1953" s="52"/>
      <c r="AF1953" s="1094"/>
      <c r="AG1953" s="52"/>
      <c r="AH1953" s="6" t="e">
        <f t="shared" si="31"/>
        <v>#VALUE!</v>
      </c>
      <c r="AI1953" s="1478" t="e">
        <f>COUNTIF([4]ПС!A5925:A6076,M1953)</f>
        <v>#VALUE!</v>
      </c>
      <c r="AJ1953" s="3">
        <f t="shared" si="32"/>
        <v>1</v>
      </c>
      <c r="AK1953" s="149"/>
      <c r="AL1953" s="150"/>
      <c r="AM1953" s="6"/>
    </row>
    <row r="1954" spans="1:39" s="24" customFormat="1" ht="31.5" hidden="1" customHeight="1" x14ac:dyDescent="0.2">
      <c r="A1954" s="108" t="s">
        <v>2029</v>
      </c>
      <c r="B1954" s="52" t="s">
        <v>5</v>
      </c>
      <c r="C1954" s="52" t="s">
        <v>105</v>
      </c>
      <c r="D1954" s="311">
        <v>41690</v>
      </c>
      <c r="E1954" s="63">
        <v>0.23472222222222219</v>
      </c>
      <c r="F1954" s="311">
        <v>41690</v>
      </c>
      <c r="G1954" s="63">
        <v>0.23541666666666669</v>
      </c>
      <c r="H1954" s="1174">
        <f t="shared" si="29"/>
        <v>6.9444444444449749E-4</v>
      </c>
      <c r="I1954" s="52">
        <v>27</v>
      </c>
      <c r="J1954" s="52" t="s">
        <v>237</v>
      </c>
      <c r="K1954" s="52"/>
      <c r="L1954" s="52" t="s">
        <v>130</v>
      </c>
      <c r="M1954" s="52" t="s">
        <v>11936</v>
      </c>
      <c r="N1954" s="52">
        <v>35</v>
      </c>
      <c r="O1954" s="52" t="s">
        <v>63</v>
      </c>
      <c r="P1954" s="52" t="s">
        <v>1228</v>
      </c>
      <c r="Q1954" s="1268" t="s">
        <v>1229</v>
      </c>
      <c r="R1954" s="1328">
        <v>7</v>
      </c>
      <c r="S1954" s="1349"/>
      <c r="T1954" s="1357">
        <f t="shared" si="30"/>
        <v>7</v>
      </c>
      <c r="U1954" s="52" t="s">
        <v>73</v>
      </c>
      <c r="V1954" s="52">
        <v>1991</v>
      </c>
      <c r="W1954" s="52" t="s">
        <v>6071</v>
      </c>
      <c r="X1954" s="52" t="s">
        <v>6994</v>
      </c>
      <c r="Y1954" s="334">
        <v>41579</v>
      </c>
      <c r="Z1954" s="52">
        <v>100</v>
      </c>
      <c r="AA1954" s="52" t="s">
        <v>183</v>
      </c>
      <c r="AB1954" s="52">
        <v>0</v>
      </c>
      <c r="AC1954" s="52" t="s">
        <v>6995</v>
      </c>
      <c r="AD1954" s="1094" t="s">
        <v>60</v>
      </c>
      <c r="AE1954" s="52"/>
      <c r="AF1954" s="1094"/>
      <c r="AG1954" s="52"/>
      <c r="AH1954" s="6" t="e">
        <f t="shared" si="31"/>
        <v>#VALUE!</v>
      </c>
      <c r="AI1954" s="1478" t="e">
        <f>COUNTIF([4]ПС!A5925:A6076,M1954)</f>
        <v>#VALUE!</v>
      </c>
      <c r="AJ1954" s="3">
        <f t="shared" si="32"/>
        <v>1</v>
      </c>
      <c r="AK1954" s="149"/>
      <c r="AL1954" s="150"/>
      <c r="AM1954" s="6"/>
    </row>
    <row r="1955" spans="1:39" s="24" customFormat="1" ht="31.5" hidden="1" customHeight="1" x14ac:dyDescent="0.2">
      <c r="A1955" s="108" t="s">
        <v>2029</v>
      </c>
      <c r="B1955" s="52" t="s">
        <v>5</v>
      </c>
      <c r="C1955" s="52" t="s">
        <v>10455</v>
      </c>
      <c r="D1955" s="311">
        <v>41691</v>
      </c>
      <c r="E1955" s="63">
        <v>0.64583333333333337</v>
      </c>
      <c r="F1955" s="311">
        <v>41691</v>
      </c>
      <c r="G1955" s="63">
        <v>0.64583333333333337</v>
      </c>
      <c r="H1955" s="1174">
        <f t="shared" si="29"/>
        <v>0</v>
      </c>
      <c r="I1955" s="52">
        <v>2</v>
      </c>
      <c r="J1955" s="52"/>
      <c r="K1955" s="52"/>
      <c r="L1955" s="52" t="s">
        <v>125</v>
      </c>
      <c r="M1955" s="17" t="s">
        <v>1289</v>
      </c>
      <c r="N1955" s="52">
        <v>35</v>
      </c>
      <c r="O1955" s="52" t="s">
        <v>66</v>
      </c>
      <c r="P1955" s="52"/>
      <c r="Q1955" s="52" t="s">
        <v>1243</v>
      </c>
      <c r="R1955" s="1328">
        <v>3</v>
      </c>
      <c r="S1955" s="960"/>
      <c r="T1955" s="1357">
        <f t="shared" si="30"/>
        <v>3</v>
      </c>
      <c r="U1955" s="52"/>
      <c r="V1955" s="52"/>
      <c r="W1955" s="52"/>
      <c r="X1955" s="52"/>
      <c r="Y1955" s="52"/>
      <c r="Z1955" s="52"/>
      <c r="AA1955" s="52"/>
      <c r="AB1955" s="52"/>
      <c r="AC1955" s="52"/>
      <c r="AD1955" s="1094" t="s">
        <v>55</v>
      </c>
      <c r="AE1955" s="52"/>
      <c r="AF1955" s="1094"/>
      <c r="AG1955" s="52"/>
      <c r="AH1955" s="6" t="e">
        <f t="shared" si="31"/>
        <v>#VALUE!</v>
      </c>
      <c r="AI1955" s="1478" t="e">
        <f>COUNTIF([4]ПС!A5925:A6076,M1955)</f>
        <v>#VALUE!</v>
      </c>
      <c r="AJ1955" s="3">
        <f t="shared" si="32"/>
        <v>1</v>
      </c>
      <c r="AK1955" s="149"/>
      <c r="AL1955" s="150"/>
      <c r="AM1955" s="6"/>
    </row>
    <row r="1956" spans="1:39" s="24" customFormat="1" ht="31.5" hidden="1" customHeight="1" x14ac:dyDescent="0.2">
      <c r="A1956" s="108" t="s">
        <v>2029</v>
      </c>
      <c r="B1956" s="52" t="s">
        <v>5</v>
      </c>
      <c r="C1956" s="52" t="s">
        <v>10455</v>
      </c>
      <c r="D1956" s="311">
        <v>41693</v>
      </c>
      <c r="E1956" s="63">
        <v>0.67291666666666661</v>
      </c>
      <c r="F1956" s="311">
        <v>41693</v>
      </c>
      <c r="G1956" s="63">
        <v>0.71875</v>
      </c>
      <c r="H1956" s="1174">
        <f t="shared" si="29"/>
        <v>4.5833333333333393E-2</v>
      </c>
      <c r="I1956" s="52">
        <v>3</v>
      </c>
      <c r="J1956" s="52"/>
      <c r="K1956" s="52"/>
      <c r="L1956" s="52" t="s">
        <v>125</v>
      </c>
      <c r="M1956" s="17" t="s">
        <v>1290</v>
      </c>
      <c r="N1956" s="52" t="s">
        <v>103</v>
      </c>
      <c r="O1956" s="52" t="s">
        <v>66</v>
      </c>
      <c r="P1956" s="52" t="s">
        <v>1244</v>
      </c>
      <c r="Q1956" s="1268" t="s">
        <v>1245</v>
      </c>
      <c r="R1956" s="1328">
        <v>3</v>
      </c>
      <c r="S1956" s="960"/>
      <c r="T1956" s="1357">
        <f t="shared" ref="T1956:T1970" si="33">R1956+S1956</f>
        <v>3</v>
      </c>
      <c r="U1956" s="52"/>
      <c r="V1956" s="52"/>
      <c r="W1956" s="52"/>
      <c r="X1956" s="52"/>
      <c r="Y1956" s="52"/>
      <c r="Z1956" s="52"/>
      <c r="AA1956" s="52"/>
      <c r="AB1956" s="52"/>
      <c r="AC1956" s="52"/>
      <c r="AD1956" s="1094" t="s">
        <v>55</v>
      </c>
      <c r="AE1956" s="52"/>
      <c r="AF1956" s="1094"/>
      <c r="AG1956" s="52"/>
      <c r="AH1956" s="6" t="e">
        <f t="shared" si="31"/>
        <v>#VALUE!</v>
      </c>
      <c r="AI1956" s="1478" t="e">
        <f>COUNTIF([4]ПС!A5925:A6076,M1956)</f>
        <v>#VALUE!</v>
      </c>
      <c r="AJ1956" s="3">
        <f t="shared" si="32"/>
        <v>1</v>
      </c>
      <c r="AK1956" s="149"/>
      <c r="AL1956" s="150"/>
      <c r="AM1956" s="6"/>
    </row>
    <row r="1957" spans="1:39" s="24" customFormat="1" ht="31.5" hidden="1" customHeight="1" x14ac:dyDescent="0.2">
      <c r="A1957" s="108" t="s">
        <v>2029</v>
      </c>
      <c r="B1957" s="52" t="s">
        <v>5</v>
      </c>
      <c r="C1957" s="52" t="s">
        <v>10455</v>
      </c>
      <c r="D1957" s="311">
        <v>41695</v>
      </c>
      <c r="E1957" s="63">
        <v>0.5229166666666667</v>
      </c>
      <c r="F1957" s="311">
        <v>41695</v>
      </c>
      <c r="G1957" s="63">
        <v>0.5229166666666667</v>
      </c>
      <c r="H1957" s="1174">
        <f t="shared" si="29"/>
        <v>0</v>
      </c>
      <c r="I1957" s="52">
        <v>2</v>
      </c>
      <c r="J1957" s="52"/>
      <c r="K1957" s="52"/>
      <c r="L1957" s="52" t="s">
        <v>125</v>
      </c>
      <c r="M1957" s="17" t="s">
        <v>11485</v>
      </c>
      <c r="N1957" s="52" t="s">
        <v>103</v>
      </c>
      <c r="O1957" s="52" t="s">
        <v>66</v>
      </c>
      <c r="P1957" s="52" t="s">
        <v>1291</v>
      </c>
      <c r="Q1957" s="1317" t="s">
        <v>1292</v>
      </c>
      <c r="R1957" s="1328">
        <v>4</v>
      </c>
      <c r="S1957" s="960"/>
      <c r="T1957" s="1357">
        <f t="shared" si="33"/>
        <v>4</v>
      </c>
      <c r="U1957" s="52"/>
      <c r="V1957" s="52"/>
      <c r="W1957" s="52"/>
      <c r="X1957" s="52"/>
      <c r="Y1957" s="52"/>
      <c r="Z1957" s="52"/>
      <c r="AA1957" s="52"/>
      <c r="AB1957" s="52"/>
      <c r="AC1957" s="52"/>
      <c r="AD1957" s="1094" t="s">
        <v>55</v>
      </c>
      <c r="AE1957" s="52"/>
      <c r="AF1957" s="1094"/>
      <c r="AG1957" s="52"/>
      <c r="AH1957" s="6" t="e">
        <f t="shared" si="31"/>
        <v>#VALUE!</v>
      </c>
      <c r="AI1957" s="1478" t="e">
        <f>COUNTIF([4]ПС!A5925:A6076,M1957)</f>
        <v>#VALUE!</v>
      </c>
      <c r="AJ1957" s="3">
        <f t="shared" si="32"/>
        <v>1</v>
      </c>
      <c r="AK1957" s="149"/>
      <c r="AL1957" s="150"/>
      <c r="AM1957" s="6"/>
    </row>
    <row r="1958" spans="1:39" s="24" customFormat="1" ht="31.5" hidden="1" customHeight="1" x14ac:dyDescent="0.2">
      <c r="A1958" s="108" t="s">
        <v>2029</v>
      </c>
      <c r="B1958" s="52" t="s">
        <v>5</v>
      </c>
      <c r="C1958" s="52" t="s">
        <v>10738</v>
      </c>
      <c r="D1958" s="311">
        <v>41695</v>
      </c>
      <c r="E1958" s="63">
        <v>0.51875000000000004</v>
      </c>
      <c r="F1958" s="311">
        <v>41695</v>
      </c>
      <c r="G1958" s="63">
        <v>0.55208333333333337</v>
      </c>
      <c r="H1958" s="1174">
        <f t="shared" si="29"/>
        <v>3.3333333333333326E-2</v>
      </c>
      <c r="I1958" s="52">
        <v>4</v>
      </c>
      <c r="J1958" s="52"/>
      <c r="K1958" s="52"/>
      <c r="L1958" s="52" t="s">
        <v>125</v>
      </c>
      <c r="M1958" s="17" t="s">
        <v>1293</v>
      </c>
      <c r="N1958" s="52" t="s">
        <v>103</v>
      </c>
      <c r="O1958" s="52" t="s">
        <v>66</v>
      </c>
      <c r="P1958" s="52" t="s">
        <v>1294</v>
      </c>
      <c r="Q1958" s="1317" t="s">
        <v>1295</v>
      </c>
      <c r="R1958" s="1328">
        <v>21</v>
      </c>
      <c r="S1958" s="960"/>
      <c r="T1958" s="1357">
        <f t="shared" si="33"/>
        <v>21</v>
      </c>
      <c r="U1958" s="52"/>
      <c r="V1958" s="52"/>
      <c r="W1958" s="52"/>
      <c r="X1958" s="52"/>
      <c r="Y1958" s="52"/>
      <c r="Z1958" s="52"/>
      <c r="AA1958" s="52"/>
      <c r="AB1958" s="52"/>
      <c r="AC1958" s="52"/>
      <c r="AD1958" s="1094" t="s">
        <v>55</v>
      </c>
      <c r="AE1958" s="52"/>
      <c r="AF1958" s="1094"/>
      <c r="AG1958" s="52"/>
      <c r="AH1958" s="6" t="e">
        <f t="shared" si="31"/>
        <v>#VALUE!</v>
      </c>
      <c r="AI1958" s="1478" t="e">
        <f>COUNTIF([4]ПС!A5925:A6076,M1958)</f>
        <v>#VALUE!</v>
      </c>
      <c r="AJ1958" s="3">
        <f t="shared" si="32"/>
        <v>1</v>
      </c>
      <c r="AK1958" s="149"/>
      <c r="AL1958" s="150"/>
      <c r="AM1958" s="6"/>
    </row>
    <row r="1959" spans="1:39" s="24" customFormat="1" ht="63.75" hidden="1" customHeight="1" x14ac:dyDescent="0.2">
      <c r="A1959" s="108" t="s">
        <v>2029</v>
      </c>
      <c r="B1959" s="52" t="s">
        <v>5</v>
      </c>
      <c r="C1959" s="52" t="s">
        <v>105</v>
      </c>
      <c r="D1959" s="311">
        <v>41697</v>
      </c>
      <c r="E1959" s="63">
        <v>0.84027777777777779</v>
      </c>
      <c r="F1959" s="311">
        <v>41697</v>
      </c>
      <c r="G1959" s="63">
        <v>0.84513888888888899</v>
      </c>
      <c r="H1959" s="1174">
        <f t="shared" si="29"/>
        <v>4.8611111111112049E-3</v>
      </c>
      <c r="I1959" s="52">
        <v>25</v>
      </c>
      <c r="J1959" s="52" t="s">
        <v>1296</v>
      </c>
      <c r="K1959" s="52"/>
      <c r="L1959" s="52" t="s">
        <v>130</v>
      </c>
      <c r="M1959" s="52" t="s">
        <v>662</v>
      </c>
      <c r="N1959" s="52">
        <v>35</v>
      </c>
      <c r="O1959" s="52" t="s">
        <v>66</v>
      </c>
      <c r="P1959" s="52" t="s">
        <v>1297</v>
      </c>
      <c r="Q1959" s="1268" t="s">
        <v>1298</v>
      </c>
      <c r="R1959" s="1328">
        <v>43</v>
      </c>
      <c r="S1959" s="1349"/>
      <c r="T1959" s="1357">
        <f t="shared" si="33"/>
        <v>43</v>
      </c>
      <c r="U1959" s="52" t="s">
        <v>75</v>
      </c>
      <c r="V1959" s="52">
        <v>1974</v>
      </c>
      <c r="W1959" s="52" t="s">
        <v>6996</v>
      </c>
      <c r="X1959" s="52" t="s">
        <v>183</v>
      </c>
      <c r="Y1959" s="334" t="s">
        <v>6997</v>
      </c>
      <c r="Z1959" s="52">
        <v>100</v>
      </c>
      <c r="AA1959" s="52" t="s">
        <v>6999</v>
      </c>
      <c r="AB1959" s="52">
        <v>0</v>
      </c>
      <c r="AC1959" s="52" t="s">
        <v>6998</v>
      </c>
      <c r="AD1959" s="1094" t="s">
        <v>60</v>
      </c>
      <c r="AE1959" s="52"/>
      <c r="AF1959" s="1094"/>
      <c r="AG1959" s="52"/>
      <c r="AH1959" s="6" t="e">
        <f t="shared" si="31"/>
        <v>#VALUE!</v>
      </c>
      <c r="AI1959" s="1478" t="e">
        <f>COUNTIF([4]ПС!A5925:A6076,M1959)</f>
        <v>#VALUE!</v>
      </c>
      <c r="AJ1959" s="3">
        <f t="shared" si="32"/>
        <v>1</v>
      </c>
      <c r="AK1959" s="149"/>
      <c r="AL1959" s="150"/>
      <c r="AM1959" s="6"/>
    </row>
    <row r="1960" spans="1:39" s="24" customFormat="1" ht="78.75" hidden="1" customHeight="1" x14ac:dyDescent="0.2">
      <c r="A1960" s="108" t="s">
        <v>2029</v>
      </c>
      <c r="B1960" s="52" t="s">
        <v>5</v>
      </c>
      <c r="C1960" s="52" t="s">
        <v>105</v>
      </c>
      <c r="D1960" s="311">
        <v>41698</v>
      </c>
      <c r="E1960" s="63">
        <v>8.3333333333333329E-2</v>
      </c>
      <c r="F1960" s="311">
        <v>41698</v>
      </c>
      <c r="G1960" s="63">
        <v>0.57291666666666663</v>
      </c>
      <c r="H1960" s="1174">
        <f t="shared" si="29"/>
        <v>0.48958333333333331</v>
      </c>
      <c r="I1960" s="52">
        <v>4</v>
      </c>
      <c r="J1960" s="52" t="s">
        <v>1296</v>
      </c>
      <c r="K1960" s="52"/>
      <c r="L1960" s="52" t="s">
        <v>130</v>
      </c>
      <c r="M1960" s="52" t="s">
        <v>662</v>
      </c>
      <c r="N1960" s="52">
        <v>35</v>
      </c>
      <c r="O1960" s="52" t="s">
        <v>66</v>
      </c>
      <c r="P1960" s="52" t="s">
        <v>1344</v>
      </c>
      <c r="Q1960" s="1268" t="s">
        <v>1345</v>
      </c>
      <c r="R1960" s="1328">
        <v>83</v>
      </c>
      <c r="S1960" s="1349"/>
      <c r="T1960" s="1357">
        <f t="shared" si="33"/>
        <v>83</v>
      </c>
      <c r="U1960" s="52" t="s">
        <v>75</v>
      </c>
      <c r="V1960" s="52">
        <v>1974</v>
      </c>
      <c r="W1960" s="52" t="s">
        <v>6996</v>
      </c>
      <c r="X1960" s="52" t="s">
        <v>183</v>
      </c>
      <c r="Y1960" s="334" t="s">
        <v>6997</v>
      </c>
      <c r="Z1960" s="52">
        <v>100</v>
      </c>
      <c r="AA1960" s="52" t="s">
        <v>6999</v>
      </c>
      <c r="AB1960" s="52">
        <v>0</v>
      </c>
      <c r="AC1960" s="52" t="s">
        <v>6998</v>
      </c>
      <c r="AD1960" s="1094" t="s">
        <v>60</v>
      </c>
      <c r="AE1960" s="52"/>
      <c r="AF1960" s="1094"/>
      <c r="AG1960" s="52"/>
      <c r="AH1960" s="6" t="e">
        <f t="shared" si="31"/>
        <v>#VALUE!</v>
      </c>
      <c r="AI1960" s="1478" t="e">
        <f>COUNTIF([4]ПС!A5925:A6076,M1960)</f>
        <v>#VALUE!</v>
      </c>
      <c r="AJ1960" s="3">
        <f t="shared" si="32"/>
        <v>1</v>
      </c>
      <c r="AK1960" s="149"/>
      <c r="AL1960" s="150"/>
      <c r="AM1960" s="6"/>
    </row>
    <row r="1961" spans="1:39" s="24" customFormat="1" ht="47.25" hidden="1" customHeight="1" x14ac:dyDescent="0.2">
      <c r="A1961" s="108" t="s">
        <v>2029</v>
      </c>
      <c r="B1961" s="52" t="s">
        <v>5</v>
      </c>
      <c r="C1961" s="52" t="s">
        <v>105</v>
      </c>
      <c r="D1961" s="311">
        <v>41698</v>
      </c>
      <c r="E1961" s="63">
        <v>0.58888888888888891</v>
      </c>
      <c r="F1961" s="311">
        <v>41698</v>
      </c>
      <c r="G1961" s="63">
        <v>0.59166666666666667</v>
      </c>
      <c r="H1961" s="1174">
        <f t="shared" si="29"/>
        <v>2.7777777777777679E-3</v>
      </c>
      <c r="I1961" s="52">
        <v>5</v>
      </c>
      <c r="J1961" s="52"/>
      <c r="K1961" s="52"/>
      <c r="L1961" s="52" t="s">
        <v>127</v>
      </c>
      <c r="M1961" s="52" t="s">
        <v>722</v>
      </c>
      <c r="N1961" s="52" t="s">
        <v>103</v>
      </c>
      <c r="O1961" s="52" t="s">
        <v>68</v>
      </c>
      <c r="P1961" s="52" t="s">
        <v>1346</v>
      </c>
      <c r="Q1961" s="1268" t="s">
        <v>1347</v>
      </c>
      <c r="R1961" s="1328">
        <v>10</v>
      </c>
      <c r="S1961" s="1349"/>
      <c r="T1961" s="1357">
        <f t="shared" si="33"/>
        <v>10</v>
      </c>
      <c r="U1961" s="52" t="s">
        <v>89</v>
      </c>
      <c r="V1961" s="1094">
        <v>2011</v>
      </c>
      <c r="W1961" s="1094" t="s">
        <v>605</v>
      </c>
      <c r="X1961" s="1094" t="s">
        <v>183</v>
      </c>
      <c r="Y1961" s="1094" t="s">
        <v>11927</v>
      </c>
      <c r="Z1961" s="1094">
        <v>100</v>
      </c>
      <c r="AA1961" s="1094" t="s">
        <v>11928</v>
      </c>
      <c r="AB1961" s="1094">
        <v>0</v>
      </c>
      <c r="AC1961" s="1094" t="s">
        <v>11933</v>
      </c>
      <c r="AD1961" s="52" t="s">
        <v>60</v>
      </c>
      <c r="AE1961" s="52"/>
      <c r="AF1961" s="1094"/>
      <c r="AG1961" s="52"/>
      <c r="AH1961" s="6" t="e">
        <f t="shared" si="31"/>
        <v>#VALUE!</v>
      </c>
      <c r="AI1961" s="1478" t="e">
        <f>COUNTIF([4]ПС!A5925:A6076,M1961)</f>
        <v>#VALUE!</v>
      </c>
      <c r="AJ1961" s="3">
        <f t="shared" si="32"/>
        <v>1</v>
      </c>
      <c r="AK1961" s="149"/>
      <c r="AL1961" s="150"/>
      <c r="AM1961" s="6"/>
    </row>
    <row r="1962" spans="1:39" s="24" customFormat="1" ht="31.5" hidden="1" customHeight="1" x14ac:dyDescent="0.2">
      <c r="A1962" s="108" t="s">
        <v>2029</v>
      </c>
      <c r="B1962" s="52" t="s">
        <v>5</v>
      </c>
      <c r="C1962" s="52" t="s">
        <v>105</v>
      </c>
      <c r="D1962" s="311">
        <v>41698</v>
      </c>
      <c r="E1962" s="63">
        <v>0.84722222222222221</v>
      </c>
      <c r="F1962" s="311">
        <v>41698</v>
      </c>
      <c r="G1962" s="63">
        <v>0.8520833333333333</v>
      </c>
      <c r="H1962" s="1174">
        <f t="shared" si="29"/>
        <v>4.8611111111110938E-3</v>
      </c>
      <c r="I1962" s="52">
        <v>5</v>
      </c>
      <c r="J1962" s="52"/>
      <c r="K1962" s="52"/>
      <c r="L1962" s="52" t="s">
        <v>127</v>
      </c>
      <c r="M1962" s="52" t="s">
        <v>722</v>
      </c>
      <c r="N1962" s="52" t="s">
        <v>103</v>
      </c>
      <c r="O1962" s="52" t="s">
        <v>68</v>
      </c>
      <c r="P1962" s="52" t="s">
        <v>1346</v>
      </c>
      <c r="Q1962" s="1671" t="s">
        <v>1348</v>
      </c>
      <c r="R1962" s="1328">
        <v>12</v>
      </c>
      <c r="S1962" s="1349"/>
      <c r="T1962" s="1357">
        <f t="shared" si="33"/>
        <v>12</v>
      </c>
      <c r="U1962" s="52" t="s">
        <v>89</v>
      </c>
      <c r="V1962" s="1094">
        <v>2011</v>
      </c>
      <c r="W1962" s="1094" t="s">
        <v>605</v>
      </c>
      <c r="X1962" s="1094" t="s">
        <v>183</v>
      </c>
      <c r="Y1962" s="1094" t="s">
        <v>11927</v>
      </c>
      <c r="Z1962" s="1094">
        <v>100</v>
      </c>
      <c r="AA1962" s="1094" t="s">
        <v>11928</v>
      </c>
      <c r="AB1962" s="1094">
        <v>0</v>
      </c>
      <c r="AC1962" s="1094" t="s">
        <v>11933</v>
      </c>
      <c r="AD1962" s="52" t="s">
        <v>60</v>
      </c>
      <c r="AE1962" s="52"/>
      <c r="AF1962" s="1094"/>
      <c r="AG1962" s="52"/>
      <c r="AH1962" s="6" t="e">
        <f t="shared" si="31"/>
        <v>#VALUE!</v>
      </c>
      <c r="AI1962" s="1478" t="e">
        <f>COUNTIF([4]ПС!A5925:A6076,M1962)</f>
        <v>#VALUE!</v>
      </c>
      <c r="AJ1962" s="3">
        <f t="shared" si="32"/>
        <v>1</v>
      </c>
      <c r="AK1962" s="149"/>
      <c r="AL1962" s="150"/>
      <c r="AM1962" s="6"/>
    </row>
    <row r="1963" spans="1:39" s="24" customFormat="1" ht="47.25" hidden="1" customHeight="1" x14ac:dyDescent="0.2">
      <c r="A1963" s="108" t="s">
        <v>2030</v>
      </c>
      <c r="B1963" s="52" t="s">
        <v>5</v>
      </c>
      <c r="C1963" s="52" t="s">
        <v>105</v>
      </c>
      <c r="D1963" s="311">
        <v>41701</v>
      </c>
      <c r="E1963" s="63">
        <v>0.84027777777777779</v>
      </c>
      <c r="F1963" s="311">
        <v>41701</v>
      </c>
      <c r="G1963" s="63">
        <v>0.85833333333333339</v>
      </c>
      <c r="H1963" s="1174">
        <f t="shared" si="29"/>
        <v>1.8055555555555602E-2</v>
      </c>
      <c r="I1963" s="52">
        <v>6</v>
      </c>
      <c r="J1963" s="52" t="s">
        <v>1398</v>
      </c>
      <c r="K1963" s="52" t="s">
        <v>134</v>
      </c>
      <c r="L1963" s="52" t="s">
        <v>130</v>
      </c>
      <c r="M1963" s="52" t="s">
        <v>1399</v>
      </c>
      <c r="N1963" s="52" t="s">
        <v>103</v>
      </c>
      <c r="O1963" s="52" t="s">
        <v>66</v>
      </c>
      <c r="P1963" s="52" t="s">
        <v>1400</v>
      </c>
      <c r="Q1963" s="1671" t="s">
        <v>11977</v>
      </c>
      <c r="R1963" s="1328">
        <v>6</v>
      </c>
      <c r="S1963" s="960"/>
      <c r="T1963" s="1357">
        <f t="shared" si="33"/>
        <v>6</v>
      </c>
      <c r="U1963" s="186" t="s">
        <v>76</v>
      </c>
      <c r="V1963" s="186">
        <v>2008</v>
      </c>
      <c r="W1963" s="186" t="s">
        <v>11978</v>
      </c>
      <c r="X1963" s="6" t="s">
        <v>183</v>
      </c>
      <c r="Y1963" s="809">
        <v>0</v>
      </c>
      <c r="Z1963" s="186">
        <v>0</v>
      </c>
      <c r="AA1963" s="809">
        <v>0</v>
      </c>
      <c r="AB1963" s="186">
        <v>0</v>
      </c>
      <c r="AC1963" s="809">
        <v>0</v>
      </c>
      <c r="AD1963" s="1094" t="s">
        <v>60</v>
      </c>
      <c r="AE1963" s="186"/>
      <c r="AF1963" s="1395"/>
      <c r="AG1963" s="52" t="s">
        <v>11979</v>
      </c>
      <c r="AH1963" s="6" t="e">
        <f t="shared" si="31"/>
        <v>#VALUE!</v>
      </c>
      <c r="AI1963" s="1478" t="e">
        <f>COUNTIF([4]ПС!A5925:A6076,M1963)</f>
        <v>#VALUE!</v>
      </c>
      <c r="AJ1963" s="3">
        <f t="shared" si="32"/>
        <v>1</v>
      </c>
      <c r="AK1963" s="149"/>
      <c r="AL1963" s="150"/>
      <c r="AM1963" s="6"/>
    </row>
    <row r="1964" spans="1:39" s="24" customFormat="1" ht="31.5" hidden="1" customHeight="1" x14ac:dyDescent="0.2">
      <c r="A1964" s="108" t="s">
        <v>2030</v>
      </c>
      <c r="B1964" s="52" t="s">
        <v>5</v>
      </c>
      <c r="C1964" s="52" t="s">
        <v>105</v>
      </c>
      <c r="D1964" s="311">
        <v>41702</v>
      </c>
      <c r="E1964" s="63">
        <v>0.49652777777777773</v>
      </c>
      <c r="F1964" s="311">
        <v>41702</v>
      </c>
      <c r="G1964" s="63">
        <v>0.52361111111111114</v>
      </c>
      <c r="H1964" s="1174">
        <f t="shared" si="29"/>
        <v>2.7083333333333404E-2</v>
      </c>
      <c r="I1964" s="52">
        <v>6</v>
      </c>
      <c r="J1964" s="52"/>
      <c r="K1964" s="52"/>
      <c r="L1964" s="52" t="s">
        <v>130</v>
      </c>
      <c r="M1964" s="17" t="s">
        <v>1399</v>
      </c>
      <c r="N1964" s="52" t="s">
        <v>103</v>
      </c>
      <c r="O1964" s="52" t="s">
        <v>67</v>
      </c>
      <c r="P1964" s="52" t="s">
        <v>1401</v>
      </c>
      <c r="Q1964" s="1234" t="s">
        <v>1402</v>
      </c>
      <c r="R1964" s="1328">
        <v>9</v>
      </c>
      <c r="S1964" s="960"/>
      <c r="T1964" s="1357">
        <f t="shared" si="33"/>
        <v>9</v>
      </c>
      <c r="U1964" s="52" t="s">
        <v>76</v>
      </c>
      <c r="V1964" s="52" t="s">
        <v>183</v>
      </c>
      <c r="W1964" s="52" t="s">
        <v>11981</v>
      </c>
      <c r="X1964" s="52" t="s">
        <v>183</v>
      </c>
      <c r="Y1964" s="1094" t="s">
        <v>11914</v>
      </c>
      <c r="Z1964" s="1094">
        <v>100</v>
      </c>
      <c r="AA1964" s="1094" t="s">
        <v>183</v>
      </c>
      <c r="AB1964" s="52">
        <v>0</v>
      </c>
      <c r="AC1964" s="52" t="s">
        <v>183</v>
      </c>
      <c r="AD1964" s="1094" t="s">
        <v>60</v>
      </c>
      <c r="AE1964" s="52"/>
      <c r="AF1964" s="1094"/>
      <c r="AG1964" s="52"/>
      <c r="AH1964" s="6" t="e">
        <f t="shared" si="31"/>
        <v>#VALUE!</v>
      </c>
      <c r="AI1964" s="1478" t="e">
        <f>COUNTIF([4]ПС!A5925:A6076,M1964)</f>
        <v>#VALUE!</v>
      </c>
      <c r="AJ1964" s="3">
        <f t="shared" si="32"/>
        <v>1</v>
      </c>
      <c r="AK1964" s="149"/>
      <c r="AL1964" s="150"/>
      <c r="AM1964" s="6"/>
    </row>
    <row r="1965" spans="1:39" s="24" customFormat="1" ht="31.5" hidden="1" customHeight="1" x14ac:dyDescent="0.2">
      <c r="A1965" s="108" t="s">
        <v>2030</v>
      </c>
      <c r="B1965" s="52" t="s">
        <v>5</v>
      </c>
      <c r="C1965" s="52" t="s">
        <v>105</v>
      </c>
      <c r="D1965" s="311">
        <v>41703</v>
      </c>
      <c r="E1965" s="63">
        <v>0.97916666666666663</v>
      </c>
      <c r="F1965" s="311">
        <v>41703</v>
      </c>
      <c r="G1965" s="63">
        <v>0.99375000000000002</v>
      </c>
      <c r="H1965" s="1174">
        <f t="shared" si="29"/>
        <v>1.4583333333333393E-2</v>
      </c>
      <c r="I1965" s="52">
        <v>6</v>
      </c>
      <c r="J1965" s="52"/>
      <c r="K1965" s="52"/>
      <c r="L1965" s="52" t="s">
        <v>127</v>
      </c>
      <c r="M1965" s="52" t="s">
        <v>722</v>
      </c>
      <c r="N1965" s="52" t="s">
        <v>103</v>
      </c>
      <c r="O1965" s="52" t="s">
        <v>68</v>
      </c>
      <c r="P1965" s="52">
        <v>1</v>
      </c>
      <c r="Q1965" s="1234" t="s">
        <v>1403</v>
      </c>
      <c r="R1965" s="1328">
        <v>36</v>
      </c>
      <c r="S1965" s="960"/>
      <c r="T1965" s="1357">
        <f t="shared" si="33"/>
        <v>36</v>
      </c>
      <c r="U1965" s="52" t="s">
        <v>89</v>
      </c>
      <c r="V1965" s="1094">
        <v>2011</v>
      </c>
      <c r="W1965" s="1094" t="s">
        <v>11982</v>
      </c>
      <c r="X1965" s="1094" t="s">
        <v>183</v>
      </c>
      <c r="Y1965" s="1094" t="s">
        <v>11927</v>
      </c>
      <c r="Z1965" s="1094">
        <v>100</v>
      </c>
      <c r="AA1965" s="1094" t="s">
        <v>183</v>
      </c>
      <c r="AB1965" s="1094" t="s">
        <v>183</v>
      </c>
      <c r="AC1965" s="1094" t="s">
        <v>11933</v>
      </c>
      <c r="AD1965" s="52" t="s">
        <v>60</v>
      </c>
      <c r="AE1965" s="52"/>
      <c r="AF1965" s="1094"/>
      <c r="AG1965" s="52"/>
      <c r="AH1965" s="6" t="e">
        <f t="shared" si="31"/>
        <v>#VALUE!</v>
      </c>
      <c r="AI1965" s="1478" t="e">
        <f>COUNTIF([4]ПС!A5925:A6076,M1965)</f>
        <v>#VALUE!</v>
      </c>
      <c r="AJ1965" s="3">
        <f t="shared" si="32"/>
        <v>1</v>
      </c>
      <c r="AK1965" s="149"/>
      <c r="AL1965" s="150"/>
      <c r="AM1965" s="6"/>
    </row>
    <row r="1966" spans="1:39" s="24" customFormat="1" ht="31.5" hidden="1" customHeight="1" x14ac:dyDescent="0.2">
      <c r="A1966" s="108" t="s">
        <v>2030</v>
      </c>
      <c r="B1966" s="52" t="s">
        <v>5</v>
      </c>
      <c r="C1966" s="52" t="s">
        <v>105</v>
      </c>
      <c r="D1966" s="311">
        <v>41703</v>
      </c>
      <c r="E1966" s="63">
        <v>5.0694444444444452E-2</v>
      </c>
      <c r="F1966" s="311">
        <v>41703</v>
      </c>
      <c r="G1966" s="63">
        <v>5.486111111111111E-2</v>
      </c>
      <c r="H1966" s="1174">
        <f t="shared" si="29"/>
        <v>4.1666666666666588E-3</v>
      </c>
      <c r="I1966" s="52">
        <v>19</v>
      </c>
      <c r="J1966" s="52" t="s">
        <v>178</v>
      </c>
      <c r="K1966" s="52"/>
      <c r="L1966" s="52" t="s">
        <v>130</v>
      </c>
      <c r="M1966" s="52" t="s">
        <v>1404</v>
      </c>
      <c r="N1966" s="52" t="s">
        <v>103</v>
      </c>
      <c r="O1966" s="52" t="s">
        <v>68</v>
      </c>
      <c r="P1966" s="52" t="s">
        <v>1405</v>
      </c>
      <c r="Q1966" s="1268" t="s">
        <v>1406</v>
      </c>
      <c r="R1966" s="1328">
        <v>130</v>
      </c>
      <c r="S1966" s="960"/>
      <c r="T1966" s="1357">
        <f t="shared" si="33"/>
        <v>130</v>
      </c>
      <c r="U1966" s="52" t="s">
        <v>79</v>
      </c>
      <c r="V1966" s="54">
        <v>2006</v>
      </c>
      <c r="W1966" s="52" t="s">
        <v>7000</v>
      </c>
      <c r="X1966" s="1094" t="s">
        <v>183</v>
      </c>
      <c r="Y1966" s="52" t="s">
        <v>7001</v>
      </c>
      <c r="Z1966" s="1094">
        <v>100</v>
      </c>
      <c r="AA1966" s="52" t="s">
        <v>6999</v>
      </c>
      <c r="AB1966" s="1094">
        <v>0</v>
      </c>
      <c r="AC1966" s="52" t="s">
        <v>445</v>
      </c>
      <c r="AD1966" s="1094" t="s">
        <v>60</v>
      </c>
      <c r="AE1966" s="52"/>
      <c r="AF1966" s="1094"/>
      <c r="AG1966" s="52"/>
      <c r="AH1966" s="6" t="e">
        <f t="shared" si="31"/>
        <v>#VALUE!</v>
      </c>
      <c r="AI1966" s="1478" t="e">
        <f>COUNTIF([4]ПС!A5925:A6076,M1966)</f>
        <v>#VALUE!</v>
      </c>
      <c r="AJ1966" s="3">
        <f t="shared" si="32"/>
        <v>1</v>
      </c>
      <c r="AK1966" s="149"/>
      <c r="AL1966" s="150"/>
      <c r="AM1966" s="6"/>
    </row>
    <row r="1967" spans="1:39" s="24" customFormat="1" ht="157.5" hidden="1" customHeight="1" x14ac:dyDescent="0.2">
      <c r="A1967" s="108" t="s">
        <v>2030</v>
      </c>
      <c r="B1967" s="52" t="s">
        <v>5</v>
      </c>
      <c r="C1967" s="52" t="s">
        <v>10455</v>
      </c>
      <c r="D1967" s="311">
        <v>41707</v>
      </c>
      <c r="E1967" s="63">
        <v>0.70138888888888884</v>
      </c>
      <c r="F1967" s="311">
        <v>41707</v>
      </c>
      <c r="G1967" s="63">
        <v>0.70138888888888884</v>
      </c>
      <c r="H1967" s="1174">
        <f t="shared" si="29"/>
        <v>0</v>
      </c>
      <c r="I1967" s="52">
        <v>2</v>
      </c>
      <c r="J1967" s="52"/>
      <c r="K1967" s="52"/>
      <c r="L1967" s="52" t="s">
        <v>125</v>
      </c>
      <c r="M1967" s="17" t="s">
        <v>11485</v>
      </c>
      <c r="N1967" s="52" t="s">
        <v>103</v>
      </c>
      <c r="O1967" s="52" t="s">
        <v>64</v>
      </c>
      <c r="P1967" s="55"/>
      <c r="Q1967" s="1268" t="s">
        <v>1494</v>
      </c>
      <c r="R1967" s="1328">
        <v>3</v>
      </c>
      <c r="S1967" s="960"/>
      <c r="T1967" s="1357">
        <f t="shared" si="33"/>
        <v>3</v>
      </c>
      <c r="U1967" s="52"/>
      <c r="V1967" s="52"/>
      <c r="W1967" s="52"/>
      <c r="X1967" s="52"/>
      <c r="Y1967" s="52"/>
      <c r="Z1967" s="52"/>
      <c r="AA1967" s="52"/>
      <c r="AB1967" s="52"/>
      <c r="AC1967" s="52"/>
      <c r="AD1967" s="1094" t="s">
        <v>55</v>
      </c>
      <c r="AE1967" s="52"/>
      <c r="AF1967" s="1094"/>
      <c r="AG1967" s="52"/>
      <c r="AH1967" s="6" t="e">
        <f t="shared" si="31"/>
        <v>#VALUE!</v>
      </c>
      <c r="AI1967" s="1478" t="e">
        <f>COUNTIF([4]ПС!A5925:A6076,M1967)</f>
        <v>#VALUE!</v>
      </c>
      <c r="AJ1967" s="3">
        <f t="shared" si="32"/>
        <v>1</v>
      </c>
      <c r="AK1967" s="149"/>
      <c r="AL1967" s="150"/>
      <c r="AM1967" s="6"/>
    </row>
    <row r="1968" spans="1:39" s="24" customFormat="1" ht="31.5" hidden="1" customHeight="1" x14ac:dyDescent="0.2">
      <c r="A1968" s="108" t="s">
        <v>2030</v>
      </c>
      <c r="B1968" s="52" t="s">
        <v>5</v>
      </c>
      <c r="C1968" s="52" t="s">
        <v>105</v>
      </c>
      <c r="D1968" s="311">
        <v>41709</v>
      </c>
      <c r="E1968" s="63">
        <v>0.50347222222222221</v>
      </c>
      <c r="F1968" s="311">
        <v>41709</v>
      </c>
      <c r="G1968" s="63">
        <v>0.55277777777777781</v>
      </c>
      <c r="H1968" s="1174">
        <f t="shared" si="29"/>
        <v>4.9305555555555602E-2</v>
      </c>
      <c r="I1968" s="52">
        <v>13</v>
      </c>
      <c r="J1968" s="52"/>
      <c r="K1968" s="52"/>
      <c r="L1968" s="52" t="s">
        <v>127</v>
      </c>
      <c r="M1968" s="52" t="s">
        <v>3914</v>
      </c>
      <c r="N1968" s="52" t="s">
        <v>103</v>
      </c>
      <c r="O1968" s="52" t="s">
        <v>66</v>
      </c>
      <c r="P1968" s="55" t="s">
        <v>1577</v>
      </c>
      <c r="Q1968" s="1268" t="s">
        <v>1578</v>
      </c>
      <c r="R1968" s="1328">
        <v>14</v>
      </c>
      <c r="S1968" s="960"/>
      <c r="T1968" s="1357">
        <f t="shared" si="33"/>
        <v>14</v>
      </c>
      <c r="U1968" s="52"/>
      <c r="V1968" s="52">
        <v>1975</v>
      </c>
      <c r="W1968" s="52" t="s">
        <v>11983</v>
      </c>
      <c r="X1968" s="52" t="s">
        <v>183</v>
      </c>
      <c r="Y1968" s="57">
        <v>41791</v>
      </c>
      <c r="Z1968" s="52">
        <v>100</v>
      </c>
      <c r="AA1968" s="52" t="s">
        <v>183</v>
      </c>
      <c r="AB1968" s="52">
        <v>0</v>
      </c>
      <c r="AC1968" s="52" t="s">
        <v>183</v>
      </c>
      <c r="AD1968" s="1094" t="s">
        <v>57</v>
      </c>
      <c r="AE1968" s="52"/>
      <c r="AF1968" s="1094"/>
      <c r="AG1968" s="52"/>
      <c r="AH1968" s="6" t="e">
        <f t="shared" si="31"/>
        <v>#VALUE!</v>
      </c>
      <c r="AI1968" s="1478" t="e">
        <f>COUNTIF([4]ПС!A5925:A6076,M1968)</f>
        <v>#VALUE!</v>
      </c>
      <c r="AJ1968" s="3">
        <f t="shared" si="32"/>
        <v>1</v>
      </c>
      <c r="AK1968" s="149"/>
      <c r="AL1968" s="150"/>
      <c r="AM1968" s="6"/>
    </row>
    <row r="1969" spans="1:36" s="69" customFormat="1" ht="204" hidden="1" customHeight="1" x14ac:dyDescent="0.2">
      <c r="A1969" s="108" t="s">
        <v>2030</v>
      </c>
      <c r="B1969" s="52" t="s">
        <v>5</v>
      </c>
      <c r="C1969" s="52" t="s">
        <v>105</v>
      </c>
      <c r="D1969" s="311">
        <v>41710</v>
      </c>
      <c r="E1969" s="63">
        <v>0.60902777777777783</v>
      </c>
      <c r="F1969" s="311">
        <v>41710</v>
      </c>
      <c r="G1969" s="63">
        <v>0.64722222222222225</v>
      </c>
      <c r="H1969" s="1174">
        <f t="shared" si="29"/>
        <v>3.819444444444442E-2</v>
      </c>
      <c r="I1969" s="52">
        <v>24</v>
      </c>
      <c r="J1969" s="52"/>
      <c r="K1969" s="52"/>
      <c r="L1969" s="52" t="s">
        <v>130</v>
      </c>
      <c r="M1969" s="52" t="s">
        <v>677</v>
      </c>
      <c r="N1969" s="52">
        <v>110</v>
      </c>
      <c r="O1969" s="52" t="s">
        <v>66</v>
      </c>
      <c r="P1969" s="55" t="s">
        <v>1579</v>
      </c>
      <c r="Q1969" s="1234" t="s">
        <v>1580</v>
      </c>
      <c r="R1969" s="1328">
        <v>81</v>
      </c>
      <c r="S1969" s="960"/>
      <c r="T1969" s="1357">
        <f t="shared" si="33"/>
        <v>81</v>
      </c>
      <c r="U1969" s="52" t="s">
        <v>75</v>
      </c>
      <c r="V1969" s="52">
        <v>2007</v>
      </c>
      <c r="W1969" s="52" t="s">
        <v>6097</v>
      </c>
      <c r="X1969" s="52" t="s">
        <v>183</v>
      </c>
      <c r="Y1969" s="39">
        <v>41623</v>
      </c>
      <c r="Z1969" s="52">
        <v>100</v>
      </c>
      <c r="AA1969" s="57">
        <v>42318</v>
      </c>
      <c r="AB1969" s="52">
        <v>0</v>
      </c>
      <c r="AC1969" s="1403">
        <v>41609</v>
      </c>
      <c r="AD1969" s="1094" t="s">
        <v>60</v>
      </c>
      <c r="AE1969" s="1094"/>
      <c r="AF1969" s="1094"/>
      <c r="AG1969" s="52"/>
      <c r="AH1969" s="6" t="e">
        <f t="shared" si="31"/>
        <v>#VALUE!</v>
      </c>
      <c r="AI1969" s="1478" t="e">
        <f>COUNTIF([4]ПС!A5925:A6076,M1969)</f>
        <v>#VALUE!</v>
      </c>
      <c r="AJ1969" s="3">
        <f t="shared" si="32"/>
        <v>1</v>
      </c>
    </row>
    <row r="1970" spans="1:36" s="69" customFormat="1" ht="177.75" hidden="1" customHeight="1" x14ac:dyDescent="0.2">
      <c r="A1970" s="108" t="s">
        <v>2030</v>
      </c>
      <c r="B1970" s="52" t="s">
        <v>5</v>
      </c>
      <c r="C1970" s="52" t="s">
        <v>10738</v>
      </c>
      <c r="D1970" s="311">
        <v>41711</v>
      </c>
      <c r="E1970" s="63">
        <v>0.58680555555555558</v>
      </c>
      <c r="F1970" s="311">
        <v>41711</v>
      </c>
      <c r="G1970" s="63">
        <v>0.70138888888888884</v>
      </c>
      <c r="H1970" s="1174">
        <f t="shared" si="29"/>
        <v>0.11458333333333326</v>
      </c>
      <c r="I1970" s="52">
        <v>2</v>
      </c>
      <c r="J1970" s="52"/>
      <c r="K1970" s="52"/>
      <c r="L1970" s="52" t="s">
        <v>125</v>
      </c>
      <c r="M1970" s="17" t="s">
        <v>11044</v>
      </c>
      <c r="N1970" s="52">
        <v>35</v>
      </c>
      <c r="O1970" s="52" t="s">
        <v>63</v>
      </c>
      <c r="P1970" s="52" t="s">
        <v>820</v>
      </c>
      <c r="Q1970" s="52" t="s">
        <v>1581</v>
      </c>
      <c r="R1970" s="1328">
        <v>41</v>
      </c>
      <c r="S1970" s="960"/>
      <c r="T1970" s="1357">
        <f t="shared" si="33"/>
        <v>41</v>
      </c>
      <c r="U1970" s="52"/>
      <c r="V1970" s="52"/>
      <c r="W1970" s="52"/>
      <c r="X1970" s="52"/>
      <c r="Y1970" s="52"/>
      <c r="Z1970" s="52"/>
      <c r="AA1970" s="52"/>
      <c r="AB1970" s="52"/>
      <c r="AC1970" s="52"/>
      <c r="AD1970" s="1094" t="s">
        <v>55</v>
      </c>
      <c r="AE1970" s="52"/>
      <c r="AF1970" s="1094"/>
      <c r="AG1970" s="52"/>
      <c r="AH1970" s="6" t="e">
        <f t="shared" si="31"/>
        <v>#VALUE!</v>
      </c>
      <c r="AI1970" s="1478" t="e">
        <f>COUNTIF([4]ПС!A5925:A6076,M1970)</f>
        <v>#VALUE!</v>
      </c>
      <c r="AJ1970" s="3">
        <f t="shared" si="32"/>
        <v>1</v>
      </c>
    </row>
    <row r="1971" spans="1:36" ht="31.5" hidden="1" customHeight="1" x14ac:dyDescent="0.2">
      <c r="A1971" s="1101" t="s">
        <v>2030</v>
      </c>
      <c r="B1971" s="52" t="s">
        <v>5</v>
      </c>
      <c r="C1971" s="52" t="s">
        <v>11223</v>
      </c>
      <c r="D1971" s="311">
        <v>41712</v>
      </c>
      <c r="E1971" s="63">
        <v>0.56736111111111109</v>
      </c>
      <c r="F1971" s="311">
        <v>41712</v>
      </c>
      <c r="G1971" s="63">
        <v>0.68263888888888891</v>
      </c>
      <c r="H1971" s="1174">
        <f t="shared" si="29"/>
        <v>0.11527777777777781</v>
      </c>
      <c r="I1971" s="52"/>
      <c r="J1971" s="52"/>
      <c r="K1971" s="52"/>
      <c r="L1971" s="52" t="s">
        <v>125</v>
      </c>
      <c r="M1971" s="17" t="s">
        <v>9427</v>
      </c>
      <c r="N1971" s="52" t="s">
        <v>103</v>
      </c>
      <c r="O1971" s="52" t="s">
        <v>66</v>
      </c>
      <c r="P1971" s="55" t="s">
        <v>1682</v>
      </c>
      <c r="Q1971" s="1234" t="s">
        <v>1683</v>
      </c>
      <c r="R1971" s="1328"/>
      <c r="S1971" s="960"/>
      <c r="T1971" s="1357"/>
      <c r="U1971" s="52"/>
      <c r="V1971" s="52"/>
      <c r="W1971" s="52"/>
      <c r="X1971" s="52"/>
      <c r="Y1971" s="52"/>
      <c r="Z1971" s="52"/>
      <c r="AA1971" s="52"/>
      <c r="AB1971" s="52"/>
      <c r="AC1971" s="52"/>
      <c r="AD1971" s="1094" t="s">
        <v>55</v>
      </c>
      <c r="AE1971" s="52"/>
      <c r="AF1971" s="1094"/>
      <c r="AG1971" s="52"/>
      <c r="AH1971" s="6" t="e">
        <f t="shared" si="31"/>
        <v>#VALUE!</v>
      </c>
      <c r="AI1971" s="1478" t="e">
        <f>COUNTIF([4]ПС!A5925:A6076,M1971)</f>
        <v>#VALUE!</v>
      </c>
      <c r="AJ1971" s="3">
        <f t="shared" si="32"/>
        <v>1</v>
      </c>
    </row>
    <row r="1972" spans="1:36" ht="31.5" hidden="1" customHeight="1" x14ac:dyDescent="0.2">
      <c r="A1972" s="1101" t="s">
        <v>2030</v>
      </c>
      <c r="B1972" s="52" t="s">
        <v>5</v>
      </c>
      <c r="C1972" s="52" t="s">
        <v>105</v>
      </c>
      <c r="D1972" s="311">
        <v>41712</v>
      </c>
      <c r="E1972" s="63">
        <v>0.86458333333333337</v>
      </c>
      <c r="F1972" s="311">
        <v>41712</v>
      </c>
      <c r="G1972" s="63">
        <v>0.95347222222222217</v>
      </c>
      <c r="H1972" s="1174">
        <f t="shared" si="29"/>
        <v>8.8888888888888795E-2</v>
      </c>
      <c r="I1972" s="52"/>
      <c r="J1972" s="52"/>
      <c r="K1972" s="52" t="s">
        <v>133</v>
      </c>
      <c r="L1972" s="52" t="s">
        <v>126</v>
      </c>
      <c r="M1972" s="52" t="s">
        <v>11984</v>
      </c>
      <c r="N1972" s="52" t="s">
        <v>103</v>
      </c>
      <c r="O1972" s="52" t="s">
        <v>66</v>
      </c>
      <c r="P1972" s="55" t="s">
        <v>1684</v>
      </c>
      <c r="Q1972" s="1234" t="s">
        <v>1685</v>
      </c>
      <c r="R1972" s="1328">
        <v>101</v>
      </c>
      <c r="S1972" s="960"/>
      <c r="T1972" s="1357">
        <f t="shared" ref="T1972:T2007" si="34">R1972+S1972</f>
        <v>101</v>
      </c>
      <c r="U1972" s="52"/>
      <c r="V1972" s="52"/>
      <c r="W1972" s="52"/>
      <c r="X1972" s="52"/>
      <c r="Y1972" s="52"/>
      <c r="Z1972" s="52"/>
      <c r="AA1972" s="52"/>
      <c r="AB1972" s="52"/>
      <c r="AC1972" s="52"/>
      <c r="AD1972" s="1094" t="s">
        <v>39</v>
      </c>
      <c r="AE1972" s="52"/>
      <c r="AF1972" s="1094"/>
      <c r="AG1972" s="52"/>
      <c r="AH1972" s="6" t="e">
        <f t="shared" si="31"/>
        <v>#VALUE!</v>
      </c>
      <c r="AI1972" s="1478" t="e">
        <f>COUNTIF([4]ПС!A5925:A6076,M1972)</f>
        <v>#VALUE!</v>
      </c>
      <c r="AJ1972" s="3">
        <f t="shared" si="32"/>
        <v>1</v>
      </c>
    </row>
    <row r="1973" spans="1:36" ht="31.5" hidden="1" customHeight="1" x14ac:dyDescent="0.2">
      <c r="A1973" s="1101" t="s">
        <v>2030</v>
      </c>
      <c r="B1973" s="52" t="s">
        <v>5</v>
      </c>
      <c r="C1973" s="52" t="s">
        <v>105</v>
      </c>
      <c r="D1973" s="311">
        <v>41713</v>
      </c>
      <c r="E1973" s="63">
        <v>0.5625</v>
      </c>
      <c r="F1973" s="311">
        <v>41713</v>
      </c>
      <c r="G1973" s="63">
        <v>0.57986111111111105</v>
      </c>
      <c r="H1973" s="1174">
        <f t="shared" si="29"/>
        <v>1.7361111111111049E-2</v>
      </c>
      <c r="I1973" s="52">
        <v>4</v>
      </c>
      <c r="J1973" s="52"/>
      <c r="K1973" s="52"/>
      <c r="L1973" s="52" t="s">
        <v>127</v>
      </c>
      <c r="M1973" s="52" t="s">
        <v>722</v>
      </c>
      <c r="N1973" s="52" t="s">
        <v>103</v>
      </c>
      <c r="O1973" s="52" t="s">
        <v>68</v>
      </c>
      <c r="P1973" s="55" t="s">
        <v>723</v>
      </c>
      <c r="Q1973" s="1234" t="s">
        <v>1686</v>
      </c>
      <c r="R1973" s="1328">
        <v>72</v>
      </c>
      <c r="S1973" s="960"/>
      <c r="T1973" s="1357">
        <f t="shared" si="34"/>
        <v>72</v>
      </c>
      <c r="U1973" s="52" t="s">
        <v>89</v>
      </c>
      <c r="V1973" s="1094">
        <v>2011</v>
      </c>
      <c r="W1973" s="1094" t="s">
        <v>593</v>
      </c>
      <c r="X1973" s="1094" t="s">
        <v>183</v>
      </c>
      <c r="Y1973" s="1094" t="s">
        <v>11927</v>
      </c>
      <c r="Z1973" s="1094">
        <v>100</v>
      </c>
      <c r="AA1973" s="1094" t="s">
        <v>11928</v>
      </c>
      <c r="AB1973" s="1094">
        <v>0</v>
      </c>
      <c r="AC1973" s="1094" t="s">
        <v>11932</v>
      </c>
      <c r="AD1973" s="52" t="s">
        <v>41</v>
      </c>
      <c r="AE1973" s="52"/>
      <c r="AF1973" s="1094"/>
      <c r="AG1973" s="52"/>
      <c r="AH1973" s="6" t="e">
        <f t="shared" si="31"/>
        <v>#VALUE!</v>
      </c>
      <c r="AI1973" s="1478" t="e">
        <f>COUNTIF([4]ПС!A5925:A6076,M1973)</f>
        <v>#VALUE!</v>
      </c>
      <c r="AJ1973" s="3">
        <f t="shared" si="32"/>
        <v>1</v>
      </c>
    </row>
    <row r="1974" spans="1:36" ht="31.5" hidden="1" customHeight="1" x14ac:dyDescent="0.2">
      <c r="A1974" s="1101" t="s">
        <v>2030</v>
      </c>
      <c r="B1974" s="52" t="s">
        <v>5</v>
      </c>
      <c r="C1974" s="52" t="s">
        <v>105</v>
      </c>
      <c r="D1974" s="311">
        <v>41714</v>
      </c>
      <c r="E1974" s="63">
        <v>0.86805555555555547</v>
      </c>
      <c r="F1974" s="311">
        <v>41714</v>
      </c>
      <c r="G1974" s="63">
        <v>0.86805555555555547</v>
      </c>
      <c r="H1974" s="1174">
        <f t="shared" si="29"/>
        <v>0</v>
      </c>
      <c r="I1974" s="52">
        <v>6</v>
      </c>
      <c r="J1974" s="52"/>
      <c r="K1974" s="52"/>
      <c r="L1974" s="52" t="s">
        <v>130</v>
      </c>
      <c r="M1974" s="52" t="s">
        <v>11493</v>
      </c>
      <c r="N1974" s="52" t="s">
        <v>103</v>
      </c>
      <c r="O1974" s="52" t="s">
        <v>66</v>
      </c>
      <c r="P1974" s="55" t="s">
        <v>1687</v>
      </c>
      <c r="Q1974" s="1234" t="s">
        <v>1688</v>
      </c>
      <c r="R1974" s="1328">
        <v>16</v>
      </c>
      <c r="S1974" s="960"/>
      <c r="T1974" s="1357">
        <f t="shared" si="34"/>
        <v>16</v>
      </c>
      <c r="U1974" s="52"/>
      <c r="V1974" s="52"/>
      <c r="W1974" s="52"/>
      <c r="X1974" s="52"/>
      <c r="Y1974" s="52"/>
      <c r="Z1974" s="52"/>
      <c r="AA1974" s="52"/>
      <c r="AB1974" s="52"/>
      <c r="AC1974" s="52"/>
      <c r="AD1974" s="1094" t="s">
        <v>60</v>
      </c>
      <c r="AE1974" s="1094"/>
      <c r="AF1974" s="1094"/>
      <c r="AG1974" s="52"/>
      <c r="AH1974" s="6" t="e">
        <f t="shared" si="31"/>
        <v>#VALUE!</v>
      </c>
      <c r="AI1974" s="1478" t="e">
        <f>COUNTIF([4]ПС!A5925:A6076,M1974)</f>
        <v>#VALUE!</v>
      </c>
      <c r="AJ1974" s="3">
        <f t="shared" si="32"/>
        <v>1</v>
      </c>
    </row>
    <row r="1975" spans="1:36" ht="31.5" hidden="1" customHeight="1" x14ac:dyDescent="0.2">
      <c r="A1975" s="1101" t="s">
        <v>2030</v>
      </c>
      <c r="B1975" s="52" t="s">
        <v>5</v>
      </c>
      <c r="C1975" s="52" t="s">
        <v>10738</v>
      </c>
      <c r="D1975" s="311">
        <v>41715</v>
      </c>
      <c r="E1975" s="63">
        <v>0.78819444444444453</v>
      </c>
      <c r="F1975" s="311">
        <v>41715</v>
      </c>
      <c r="G1975" s="63">
        <v>0.78819444444444453</v>
      </c>
      <c r="H1975" s="1174">
        <f t="shared" si="29"/>
        <v>0</v>
      </c>
      <c r="I1975" s="52">
        <v>245</v>
      </c>
      <c r="J1975" s="52" t="s">
        <v>1844</v>
      </c>
      <c r="K1975" s="52" t="s">
        <v>132</v>
      </c>
      <c r="L1975" s="52" t="s">
        <v>125</v>
      </c>
      <c r="M1975" s="17" t="s">
        <v>11182</v>
      </c>
      <c r="N1975" s="52">
        <v>110</v>
      </c>
      <c r="O1975" s="52" t="s">
        <v>63</v>
      </c>
      <c r="P1975" s="52" t="s">
        <v>11985</v>
      </c>
      <c r="Q1975" s="52" t="s">
        <v>1845</v>
      </c>
      <c r="R1975" s="1328">
        <v>131</v>
      </c>
      <c r="S1975" s="960"/>
      <c r="T1975" s="1357">
        <f t="shared" si="34"/>
        <v>131</v>
      </c>
      <c r="U1975" s="52"/>
      <c r="V1975" s="52"/>
      <c r="W1975" s="52"/>
      <c r="X1975" s="52"/>
      <c r="Y1975" s="52"/>
      <c r="Z1975" s="52"/>
      <c r="AA1975" s="52"/>
      <c r="AB1975" s="52"/>
      <c r="AC1975" s="52"/>
      <c r="AD1975" s="1094" t="s">
        <v>55</v>
      </c>
      <c r="AE1975" s="52"/>
      <c r="AF1975" s="1094"/>
      <c r="AG1975" s="52"/>
      <c r="AH1975" s="6" t="e">
        <f t="shared" si="31"/>
        <v>#VALUE!</v>
      </c>
      <c r="AI1975" s="1478" t="e">
        <f>COUNTIF([4]ПС!A5925:A6076,M1975)</f>
        <v>#VALUE!</v>
      </c>
      <c r="AJ1975" s="3">
        <f t="shared" si="32"/>
        <v>1</v>
      </c>
    </row>
    <row r="1976" spans="1:36" ht="94.5" hidden="1" customHeight="1" x14ac:dyDescent="0.2">
      <c r="A1976" s="1101" t="s">
        <v>2030</v>
      </c>
      <c r="B1976" s="52" t="s">
        <v>5</v>
      </c>
      <c r="C1976" s="52" t="s">
        <v>10738</v>
      </c>
      <c r="D1976" s="311">
        <v>41716</v>
      </c>
      <c r="E1976" s="63">
        <v>0.11874999999999999</v>
      </c>
      <c r="F1976" s="311">
        <v>41716</v>
      </c>
      <c r="G1976" s="63">
        <v>0.15069444444444444</v>
      </c>
      <c r="H1976" s="1174">
        <f t="shared" si="29"/>
        <v>3.1944444444444442E-2</v>
      </c>
      <c r="I1976" s="52"/>
      <c r="J1976" s="52"/>
      <c r="K1976" s="52"/>
      <c r="L1976" s="52" t="s">
        <v>125</v>
      </c>
      <c r="M1976" s="17" t="s">
        <v>10225</v>
      </c>
      <c r="N1976" s="64">
        <v>35</v>
      </c>
      <c r="O1976" s="52" t="s">
        <v>63</v>
      </c>
      <c r="P1976" s="55" t="s">
        <v>1846</v>
      </c>
      <c r="Q1976" s="1268" t="s">
        <v>1847</v>
      </c>
      <c r="R1976" s="1328">
        <v>9</v>
      </c>
      <c r="S1976" s="960"/>
      <c r="T1976" s="1357">
        <f t="shared" si="34"/>
        <v>9</v>
      </c>
      <c r="U1976" s="52"/>
      <c r="V1976" s="52"/>
      <c r="W1976" s="52"/>
      <c r="X1976" s="52"/>
      <c r="Y1976" s="52"/>
      <c r="Z1976" s="52"/>
      <c r="AA1976" s="52"/>
      <c r="AB1976" s="52"/>
      <c r="AC1976" s="52"/>
      <c r="AD1976" s="1094" t="s">
        <v>55</v>
      </c>
      <c r="AE1976" s="52"/>
      <c r="AF1976" s="1094"/>
      <c r="AG1976" s="52"/>
      <c r="AH1976" s="6" t="e">
        <f t="shared" si="31"/>
        <v>#VALUE!</v>
      </c>
      <c r="AI1976" s="1478" t="e">
        <f>COUNTIF([4]ПС!A5925:A6076,M1976)</f>
        <v>#VALUE!</v>
      </c>
      <c r="AJ1976" s="3">
        <f t="shared" si="32"/>
        <v>1</v>
      </c>
    </row>
    <row r="1977" spans="1:36" ht="94.5" hidden="1" customHeight="1" x14ac:dyDescent="0.2">
      <c r="A1977" s="1101" t="s">
        <v>2030</v>
      </c>
      <c r="B1977" s="52" t="s">
        <v>5</v>
      </c>
      <c r="C1977" s="52" t="s">
        <v>105</v>
      </c>
      <c r="D1977" s="311">
        <v>41716</v>
      </c>
      <c r="E1977" s="63">
        <v>0.18888888888888888</v>
      </c>
      <c r="F1977" s="311">
        <v>41716</v>
      </c>
      <c r="G1977" s="63">
        <v>0.18888888888888888</v>
      </c>
      <c r="H1977" s="1174">
        <f t="shared" si="29"/>
        <v>0</v>
      </c>
      <c r="I1977" s="52"/>
      <c r="J1977" s="52"/>
      <c r="K1977" s="52"/>
      <c r="L1977" s="52" t="s">
        <v>130</v>
      </c>
      <c r="M1977" s="52" t="s">
        <v>653</v>
      </c>
      <c r="N1977" s="52" t="s">
        <v>103</v>
      </c>
      <c r="O1977" s="52" t="s">
        <v>66</v>
      </c>
      <c r="P1977" s="55" t="s">
        <v>1848</v>
      </c>
      <c r="Q1977" s="1268" t="s">
        <v>1849</v>
      </c>
      <c r="R1977" s="1328">
        <v>10</v>
      </c>
      <c r="S1977" s="960"/>
      <c r="T1977" s="1357">
        <f t="shared" si="34"/>
        <v>10</v>
      </c>
      <c r="U1977" s="52"/>
      <c r="V1977" s="52"/>
      <c r="W1977" s="52"/>
      <c r="X1977" s="52"/>
      <c r="Y1977" s="52"/>
      <c r="Z1977" s="52"/>
      <c r="AA1977" s="52"/>
      <c r="AB1977" s="52"/>
      <c r="AC1977" s="52"/>
      <c r="AD1977" s="1094" t="s">
        <v>60</v>
      </c>
      <c r="AE1977" s="1094"/>
      <c r="AF1977" s="1094"/>
      <c r="AG1977" s="52"/>
      <c r="AH1977" s="6" t="e">
        <f t="shared" si="31"/>
        <v>#VALUE!</v>
      </c>
      <c r="AI1977" s="1478" t="e">
        <f>COUNTIF([4]ПС!A5925:A6076,M1977)</f>
        <v>#VALUE!</v>
      </c>
      <c r="AJ1977" s="3">
        <f t="shared" si="32"/>
        <v>1</v>
      </c>
    </row>
    <row r="1978" spans="1:36" s="3" customFormat="1" ht="140.25" hidden="1" customHeight="1" x14ac:dyDescent="0.2">
      <c r="A1978" s="1101" t="s">
        <v>2030</v>
      </c>
      <c r="B1978" s="52" t="s">
        <v>5</v>
      </c>
      <c r="C1978" s="52" t="s">
        <v>10455</v>
      </c>
      <c r="D1978" s="311">
        <v>41716</v>
      </c>
      <c r="E1978" s="63">
        <v>0.27361111111111108</v>
      </c>
      <c r="F1978" s="311">
        <v>41716</v>
      </c>
      <c r="G1978" s="63">
        <v>0.2986111111111111</v>
      </c>
      <c r="H1978" s="1174">
        <f t="shared" si="29"/>
        <v>2.5000000000000022E-2</v>
      </c>
      <c r="I1978" s="52">
        <v>30</v>
      </c>
      <c r="J1978" s="52"/>
      <c r="K1978" s="1317"/>
      <c r="L1978" s="52" t="s">
        <v>125</v>
      </c>
      <c r="M1978" s="1616" t="s">
        <v>9301</v>
      </c>
      <c r="N1978" s="52">
        <v>35</v>
      </c>
      <c r="O1978" s="52" t="s">
        <v>66</v>
      </c>
      <c r="P1978" s="1627" t="s">
        <v>1850</v>
      </c>
      <c r="Q1978" s="1700" t="s">
        <v>1851</v>
      </c>
      <c r="R1978" s="1328">
        <v>17</v>
      </c>
      <c r="S1978" s="960"/>
      <c r="T1978" s="1357">
        <f t="shared" si="34"/>
        <v>17</v>
      </c>
      <c r="U1978" s="52"/>
      <c r="V1978" s="52"/>
      <c r="W1978" s="52"/>
      <c r="X1978" s="6"/>
      <c r="Y1978" s="52"/>
      <c r="Z1978" s="52"/>
      <c r="AA1978" s="52"/>
      <c r="AB1978" s="52"/>
      <c r="AC1978" s="52"/>
      <c r="AD1978" s="1094" t="s">
        <v>55</v>
      </c>
      <c r="AE1978" s="52"/>
      <c r="AF1978" s="1094"/>
      <c r="AG1978" s="52"/>
      <c r="AH1978" s="6" t="e">
        <f t="shared" si="31"/>
        <v>#VALUE!</v>
      </c>
      <c r="AI1978" s="1478" t="e">
        <f>COUNTIF([4]ПС!A5925:A6076,M1978)</f>
        <v>#VALUE!</v>
      </c>
      <c r="AJ1978" s="3">
        <f t="shared" si="32"/>
        <v>1</v>
      </c>
    </row>
    <row r="1979" spans="1:36" s="3" customFormat="1" ht="90" hidden="1" customHeight="1" x14ac:dyDescent="0.2">
      <c r="A1979" s="1101" t="s">
        <v>2030</v>
      </c>
      <c r="B1979" s="52" t="s">
        <v>5</v>
      </c>
      <c r="C1979" s="52" t="s">
        <v>105</v>
      </c>
      <c r="D1979" s="311">
        <v>41716</v>
      </c>
      <c r="E1979" s="63">
        <v>0.4368055555555555</v>
      </c>
      <c r="F1979" s="311">
        <v>41716</v>
      </c>
      <c r="G1979" s="63">
        <v>0.54166666666666663</v>
      </c>
      <c r="H1979" s="1174">
        <f t="shared" si="29"/>
        <v>0.10486111111111113</v>
      </c>
      <c r="I1979" s="52"/>
      <c r="J1979" s="52" t="s">
        <v>178</v>
      </c>
      <c r="K1979" s="52"/>
      <c r="L1979" s="52" t="s">
        <v>130</v>
      </c>
      <c r="M1979" s="52" t="s">
        <v>653</v>
      </c>
      <c r="N1979" s="52" t="s">
        <v>103</v>
      </c>
      <c r="O1979" s="52" t="s">
        <v>66</v>
      </c>
      <c r="P1979" s="55" t="s">
        <v>1852</v>
      </c>
      <c r="Q1979" s="1268" t="s">
        <v>1853</v>
      </c>
      <c r="R1979" s="1328">
        <v>9</v>
      </c>
      <c r="S1979" s="960"/>
      <c r="T1979" s="1357">
        <f t="shared" si="34"/>
        <v>9</v>
      </c>
      <c r="U1979" s="52" t="s">
        <v>75</v>
      </c>
      <c r="V1979" s="52">
        <v>1983</v>
      </c>
      <c r="W1979" s="52" t="s">
        <v>2286</v>
      </c>
      <c r="X1979" s="52" t="s">
        <v>183</v>
      </c>
      <c r="Y1979" s="52" t="s">
        <v>11953</v>
      </c>
      <c r="Z1979" s="52">
        <v>100</v>
      </c>
      <c r="AA1979" s="52"/>
      <c r="AB1979" s="52"/>
      <c r="AC1979" s="52"/>
      <c r="AD1979" s="1094" t="s">
        <v>60</v>
      </c>
      <c r="AE1979" s="1094"/>
      <c r="AF1979" s="1094"/>
      <c r="AG1979" s="52"/>
      <c r="AH1979" s="6" t="e">
        <f t="shared" si="31"/>
        <v>#VALUE!</v>
      </c>
      <c r="AI1979" s="1478" t="e">
        <f>COUNTIF([4]ПС!A5925:A6076,M1979)</f>
        <v>#VALUE!</v>
      </c>
      <c r="AJ1979" s="3">
        <f t="shared" si="32"/>
        <v>1</v>
      </c>
    </row>
    <row r="1980" spans="1:36" s="3" customFormat="1" ht="31.5" hidden="1" customHeight="1" x14ac:dyDescent="0.2">
      <c r="A1980" s="1101" t="s">
        <v>2030</v>
      </c>
      <c r="B1980" s="52" t="s">
        <v>5</v>
      </c>
      <c r="C1980" s="52" t="s">
        <v>10738</v>
      </c>
      <c r="D1980" s="311">
        <v>41716</v>
      </c>
      <c r="E1980" s="63">
        <v>0.66111111111111109</v>
      </c>
      <c r="F1980" s="311">
        <v>41716</v>
      </c>
      <c r="G1980" s="63">
        <v>0.66111111111111109</v>
      </c>
      <c r="H1980" s="1174">
        <f t="shared" si="29"/>
        <v>0</v>
      </c>
      <c r="I1980" s="52"/>
      <c r="J1980" s="52"/>
      <c r="K1980" s="52"/>
      <c r="L1980" s="52" t="s">
        <v>125</v>
      </c>
      <c r="M1980" s="481" t="s">
        <v>698</v>
      </c>
      <c r="N1980" s="52">
        <v>110</v>
      </c>
      <c r="O1980" s="52" t="s">
        <v>66</v>
      </c>
      <c r="P1980" s="1627" t="s">
        <v>11986</v>
      </c>
      <c r="Q1980" s="1268" t="s">
        <v>1855</v>
      </c>
      <c r="R1980" s="1328">
        <v>44</v>
      </c>
      <c r="S1980" s="960"/>
      <c r="T1980" s="1357">
        <f t="shared" si="34"/>
        <v>44</v>
      </c>
      <c r="U1980" s="52"/>
      <c r="V1980" s="52"/>
      <c r="W1980" s="52"/>
      <c r="X1980" s="6"/>
      <c r="Y1980" s="52"/>
      <c r="Z1980" s="52"/>
      <c r="AA1980" s="52"/>
      <c r="AB1980" s="52"/>
      <c r="AC1980" s="52"/>
      <c r="AD1980" s="1094" t="s">
        <v>55</v>
      </c>
      <c r="AE1980" s="52"/>
      <c r="AF1980" s="1094"/>
      <c r="AG1980" s="52"/>
      <c r="AH1980" s="6" t="e">
        <f t="shared" si="31"/>
        <v>#VALUE!</v>
      </c>
      <c r="AI1980" s="1478" t="e">
        <f>COUNTIF([4]ПС!A5925:A6076,M1980)</f>
        <v>#VALUE!</v>
      </c>
      <c r="AJ1980" s="3">
        <f t="shared" si="32"/>
        <v>1</v>
      </c>
    </row>
    <row r="1981" spans="1:36" s="3" customFormat="1" ht="47.25" hidden="1" customHeight="1" x14ac:dyDescent="0.2">
      <c r="A1981" s="1101" t="s">
        <v>2030</v>
      </c>
      <c r="B1981" s="52" t="s">
        <v>5</v>
      </c>
      <c r="C1981" s="52" t="s">
        <v>105</v>
      </c>
      <c r="D1981" s="311">
        <v>41717</v>
      </c>
      <c r="E1981" s="63">
        <v>0.4680555555555555</v>
      </c>
      <c r="F1981" s="311">
        <v>41717</v>
      </c>
      <c r="G1981" s="63">
        <v>0.47013888888888888</v>
      </c>
      <c r="H1981" s="1174">
        <f t="shared" si="29"/>
        <v>2.0833333333333814E-3</v>
      </c>
      <c r="I1981" s="52">
        <v>23</v>
      </c>
      <c r="J1981" s="52" t="s">
        <v>178</v>
      </c>
      <c r="K1981" s="52"/>
      <c r="L1981" s="52" t="s">
        <v>130</v>
      </c>
      <c r="M1981" s="17" t="s">
        <v>11987</v>
      </c>
      <c r="N1981" s="52">
        <v>35</v>
      </c>
      <c r="O1981" s="52" t="s">
        <v>63</v>
      </c>
      <c r="P1981" s="55" t="s">
        <v>1856</v>
      </c>
      <c r="Q1981" s="1268" t="s">
        <v>1857</v>
      </c>
      <c r="R1981" s="1328">
        <v>69</v>
      </c>
      <c r="S1981" s="960"/>
      <c r="T1981" s="1357">
        <f t="shared" si="34"/>
        <v>69</v>
      </c>
      <c r="U1981" s="52" t="s">
        <v>78</v>
      </c>
      <c r="V1981" s="52">
        <v>1978</v>
      </c>
      <c r="W1981" s="52" t="s">
        <v>7002</v>
      </c>
      <c r="X1981" s="1094" t="s">
        <v>183</v>
      </c>
      <c r="Y1981" s="334">
        <v>41456</v>
      </c>
      <c r="Z1981" s="1094">
        <v>100</v>
      </c>
      <c r="AA1981" s="52" t="s">
        <v>7003</v>
      </c>
      <c r="AB1981" s="1094">
        <v>0</v>
      </c>
      <c r="AC1981" s="52" t="s">
        <v>445</v>
      </c>
      <c r="AD1981" s="1094" t="s">
        <v>60</v>
      </c>
      <c r="AE1981" s="52"/>
      <c r="AF1981" s="1094"/>
      <c r="AG1981" s="52"/>
      <c r="AH1981" s="6" t="e">
        <f t="shared" si="31"/>
        <v>#VALUE!</v>
      </c>
      <c r="AI1981" s="1478" t="e">
        <f>COUNTIF([4]ПС!A5925:A6076,M1981)</f>
        <v>#VALUE!</v>
      </c>
      <c r="AJ1981" s="3">
        <f t="shared" si="32"/>
        <v>1</v>
      </c>
    </row>
    <row r="1982" spans="1:36" s="3" customFormat="1" ht="126" hidden="1" customHeight="1" x14ac:dyDescent="0.2">
      <c r="A1982" s="1101" t="s">
        <v>2030</v>
      </c>
      <c r="B1982" s="52" t="s">
        <v>5</v>
      </c>
      <c r="C1982" s="52" t="s">
        <v>105</v>
      </c>
      <c r="D1982" s="311">
        <v>41717</v>
      </c>
      <c r="E1982" s="1154">
        <v>0.64444444444444449</v>
      </c>
      <c r="F1982" s="311">
        <v>41717</v>
      </c>
      <c r="G1982" s="1154">
        <v>0.64444444444444449</v>
      </c>
      <c r="H1982" s="1202">
        <f t="shared" si="29"/>
        <v>0</v>
      </c>
      <c r="I1982" s="207">
        <v>6</v>
      </c>
      <c r="J1982" s="207"/>
      <c r="K1982" s="207"/>
      <c r="L1982" s="207" t="s">
        <v>130</v>
      </c>
      <c r="M1982" s="207" t="s">
        <v>11936</v>
      </c>
      <c r="N1982" s="207" t="s">
        <v>103</v>
      </c>
      <c r="O1982" s="207" t="s">
        <v>66</v>
      </c>
      <c r="P1982" s="1638" t="s">
        <v>1858</v>
      </c>
      <c r="Q1982" s="1700" t="s">
        <v>1859</v>
      </c>
      <c r="R1982" s="1738">
        <v>1</v>
      </c>
      <c r="S1982" s="1754"/>
      <c r="T1982" s="1374">
        <f t="shared" si="34"/>
        <v>1</v>
      </c>
      <c r="U1982" s="207" t="s">
        <v>84</v>
      </c>
      <c r="V1982" s="207">
        <v>1986</v>
      </c>
      <c r="W1982" s="207" t="s">
        <v>11988</v>
      </c>
      <c r="X1982" s="207" t="s">
        <v>183</v>
      </c>
      <c r="Y1982" s="1853">
        <v>41395</v>
      </c>
      <c r="Z1982" s="207">
        <v>100</v>
      </c>
      <c r="AA1982" s="207" t="s">
        <v>183</v>
      </c>
      <c r="AB1982" s="207">
        <v>0</v>
      </c>
      <c r="AC1982" s="207" t="s">
        <v>11560</v>
      </c>
      <c r="AD1982" s="1094" t="s">
        <v>60</v>
      </c>
      <c r="AE1982" s="1915"/>
      <c r="AF1982" s="1915"/>
      <c r="AG1982" s="207"/>
      <c r="AH1982" s="6" t="e">
        <f t="shared" si="31"/>
        <v>#VALUE!</v>
      </c>
      <c r="AI1982" s="1478" t="e">
        <f>COUNTIF([4]ПС!A5925:A6076,M1982)</f>
        <v>#VALUE!</v>
      </c>
      <c r="AJ1982" s="3">
        <f t="shared" si="32"/>
        <v>1</v>
      </c>
    </row>
    <row r="1983" spans="1:36" s="3" customFormat="1" ht="126" hidden="1" customHeight="1" x14ac:dyDescent="0.2">
      <c r="A1983" s="1101" t="s">
        <v>2030</v>
      </c>
      <c r="B1983" s="52" t="s">
        <v>5</v>
      </c>
      <c r="C1983" s="52" t="s">
        <v>10455</v>
      </c>
      <c r="D1983" s="311">
        <v>41717</v>
      </c>
      <c r="E1983" s="63">
        <v>0.70277777777777783</v>
      </c>
      <c r="F1983" s="311">
        <v>41717</v>
      </c>
      <c r="G1983" s="63">
        <v>0.70277777777777783</v>
      </c>
      <c r="H1983" s="1174">
        <f t="shared" si="29"/>
        <v>0</v>
      </c>
      <c r="I1983" s="52">
        <v>73</v>
      </c>
      <c r="J1983" s="52"/>
      <c r="K1983" s="52" t="s">
        <v>132</v>
      </c>
      <c r="L1983" s="52" t="s">
        <v>125</v>
      </c>
      <c r="M1983" s="17" t="s">
        <v>3844</v>
      </c>
      <c r="N1983" s="52">
        <v>35</v>
      </c>
      <c r="O1983" s="52" t="s">
        <v>66</v>
      </c>
      <c r="P1983" s="55" t="s">
        <v>1860</v>
      </c>
      <c r="Q1983" s="1268" t="s">
        <v>1861</v>
      </c>
      <c r="R1983" s="1328">
        <v>31</v>
      </c>
      <c r="S1983" s="960"/>
      <c r="T1983" s="1357">
        <f t="shared" si="34"/>
        <v>31</v>
      </c>
      <c r="U1983" s="52"/>
      <c r="V1983" s="52"/>
      <c r="W1983" s="52"/>
      <c r="X1983" s="52"/>
      <c r="Y1983" s="52"/>
      <c r="Z1983" s="52"/>
      <c r="AA1983" s="52"/>
      <c r="AB1983" s="52"/>
      <c r="AC1983" s="52"/>
      <c r="AD1983" s="1094" t="s">
        <v>55</v>
      </c>
      <c r="AE1983" s="52"/>
      <c r="AF1983" s="1094"/>
      <c r="AG1983" s="52"/>
      <c r="AH1983" s="6" t="e">
        <f t="shared" si="31"/>
        <v>#VALUE!</v>
      </c>
      <c r="AI1983" s="1478" t="e">
        <f>COUNTIF([4]ПС!A5925:A6076,M1983)</f>
        <v>#VALUE!</v>
      </c>
      <c r="AJ1983" s="3">
        <f t="shared" si="32"/>
        <v>1</v>
      </c>
    </row>
    <row r="1984" spans="1:36" s="3" customFormat="1" ht="120" hidden="1" customHeight="1" x14ac:dyDescent="0.2">
      <c r="A1984" s="1101" t="s">
        <v>2030</v>
      </c>
      <c r="B1984" s="52" t="s">
        <v>5</v>
      </c>
      <c r="C1984" s="52" t="s">
        <v>105</v>
      </c>
      <c r="D1984" s="311">
        <v>41717</v>
      </c>
      <c r="E1984" s="63">
        <v>0.74444444444444446</v>
      </c>
      <c r="F1984" s="311">
        <v>41717</v>
      </c>
      <c r="G1984" s="63">
        <v>0.76041666666666663</v>
      </c>
      <c r="H1984" s="1174">
        <f t="shared" si="29"/>
        <v>1.5972222222222165E-2</v>
      </c>
      <c r="I1984" s="52">
        <v>6</v>
      </c>
      <c r="J1984" s="52"/>
      <c r="K1984" s="52"/>
      <c r="L1984" s="52" t="s">
        <v>130</v>
      </c>
      <c r="M1984" s="52" t="s">
        <v>11936</v>
      </c>
      <c r="N1984" s="52" t="s">
        <v>103</v>
      </c>
      <c r="O1984" s="52" t="s">
        <v>66</v>
      </c>
      <c r="P1984" s="55" t="s">
        <v>1858</v>
      </c>
      <c r="Q1984" s="1268" t="s">
        <v>1862</v>
      </c>
      <c r="R1984" s="1328">
        <v>4</v>
      </c>
      <c r="S1984" s="960"/>
      <c r="T1984" s="1357">
        <f t="shared" si="34"/>
        <v>4</v>
      </c>
      <c r="U1984" s="52" t="s">
        <v>84</v>
      </c>
      <c r="V1984" s="52">
        <v>1986</v>
      </c>
      <c r="W1984" s="52" t="s">
        <v>11988</v>
      </c>
      <c r="X1984" s="52" t="s">
        <v>183</v>
      </c>
      <c r="Y1984" s="52" t="s">
        <v>11989</v>
      </c>
      <c r="Z1984" s="52">
        <v>100</v>
      </c>
      <c r="AA1984" s="52" t="s">
        <v>183</v>
      </c>
      <c r="AB1984" s="52">
        <v>0</v>
      </c>
      <c r="AC1984" s="52" t="s">
        <v>11560</v>
      </c>
      <c r="AD1984" s="1094" t="s">
        <v>60</v>
      </c>
      <c r="AE1984" s="1094"/>
      <c r="AF1984" s="1094"/>
      <c r="AG1984" s="52"/>
      <c r="AH1984" s="6" t="e">
        <f t="shared" si="31"/>
        <v>#VALUE!</v>
      </c>
      <c r="AI1984" s="1478" t="e">
        <f>COUNTIF([4]ПС!A5925:A6076,M1984)</f>
        <v>#VALUE!</v>
      </c>
      <c r="AJ1984" s="3">
        <f t="shared" si="32"/>
        <v>1</v>
      </c>
    </row>
    <row r="1985" spans="1:36" s="3" customFormat="1" ht="42.75" hidden="1" customHeight="1" x14ac:dyDescent="0.2">
      <c r="A1985" s="1101" t="s">
        <v>2030</v>
      </c>
      <c r="B1985" s="52" t="s">
        <v>5</v>
      </c>
      <c r="C1985" s="52" t="s">
        <v>105</v>
      </c>
      <c r="D1985" s="311">
        <v>41719</v>
      </c>
      <c r="E1985" s="63">
        <v>0.56597222222222221</v>
      </c>
      <c r="F1985" s="311">
        <v>41719</v>
      </c>
      <c r="G1985" s="63">
        <v>0.59375</v>
      </c>
      <c r="H1985" s="1174">
        <f t="shared" si="29"/>
        <v>2.777777777777779E-2</v>
      </c>
      <c r="I1985" s="52">
        <v>9</v>
      </c>
      <c r="J1985" s="52"/>
      <c r="K1985" s="52"/>
      <c r="L1985" s="52" t="s">
        <v>128</v>
      </c>
      <c r="M1985" s="52" t="s">
        <v>11990</v>
      </c>
      <c r="N1985" s="52" t="s">
        <v>103</v>
      </c>
      <c r="O1985" s="52" t="s">
        <v>66</v>
      </c>
      <c r="P1985" s="52" t="s">
        <v>1906</v>
      </c>
      <c r="Q1985" s="52" t="s">
        <v>1907</v>
      </c>
      <c r="R1985" s="1328">
        <v>10</v>
      </c>
      <c r="S1985" s="960"/>
      <c r="T1985" s="1357">
        <f t="shared" si="34"/>
        <v>10</v>
      </c>
      <c r="U1985" s="52" t="s">
        <v>75</v>
      </c>
      <c r="V1985" s="52">
        <v>2012</v>
      </c>
      <c r="W1985" s="52" t="s">
        <v>1536</v>
      </c>
      <c r="X1985" s="52" t="s">
        <v>183</v>
      </c>
      <c r="Y1985" s="57">
        <v>40909</v>
      </c>
      <c r="Z1985" s="52" t="s">
        <v>183</v>
      </c>
      <c r="AA1985" s="52" t="s">
        <v>183</v>
      </c>
      <c r="AB1985" s="52">
        <v>0</v>
      </c>
      <c r="AC1985" s="57">
        <v>41801</v>
      </c>
      <c r="AD1985" s="1094" t="s">
        <v>49</v>
      </c>
      <c r="AE1985" s="1094"/>
      <c r="AF1985" s="1094"/>
      <c r="AG1985" s="52"/>
      <c r="AH1985" s="6" t="e">
        <f t="shared" si="31"/>
        <v>#VALUE!</v>
      </c>
      <c r="AI1985" s="1478" t="e">
        <f>COUNTIF([4]ПС!A5925:A6076,M1985)</f>
        <v>#VALUE!</v>
      </c>
      <c r="AJ1985" s="3">
        <f t="shared" si="32"/>
        <v>1</v>
      </c>
    </row>
    <row r="1986" spans="1:36" ht="31.5" hidden="1" customHeight="1" x14ac:dyDescent="0.2">
      <c r="A1986" s="108" t="s">
        <v>2030</v>
      </c>
      <c r="B1986" s="52" t="s">
        <v>5</v>
      </c>
      <c r="C1986" s="52" t="s">
        <v>105</v>
      </c>
      <c r="D1986" s="311">
        <v>41719</v>
      </c>
      <c r="E1986" s="63">
        <v>0.60416666666666663</v>
      </c>
      <c r="F1986" s="311">
        <v>41719</v>
      </c>
      <c r="G1986" s="63">
        <v>0.78819444444444453</v>
      </c>
      <c r="H1986" s="1174">
        <f t="shared" si="29"/>
        <v>0.1840277777777779</v>
      </c>
      <c r="I1986" s="52">
        <v>7</v>
      </c>
      <c r="J1986" s="52"/>
      <c r="K1986" s="52"/>
      <c r="L1986" s="52" t="s">
        <v>128</v>
      </c>
      <c r="M1986" s="52" t="s">
        <v>714</v>
      </c>
      <c r="N1986" s="52" t="s">
        <v>103</v>
      </c>
      <c r="O1986" s="52" t="s">
        <v>66</v>
      </c>
      <c r="P1986" s="52" t="s">
        <v>1908</v>
      </c>
      <c r="Q1986" s="52" t="s">
        <v>1909</v>
      </c>
      <c r="R1986" s="1328">
        <v>182</v>
      </c>
      <c r="S1986" s="960"/>
      <c r="T1986" s="1357">
        <f t="shared" si="34"/>
        <v>182</v>
      </c>
      <c r="U1986" s="52" t="s">
        <v>75</v>
      </c>
      <c r="V1986" s="52">
        <v>2012</v>
      </c>
      <c r="W1986" s="52" t="s">
        <v>7004</v>
      </c>
      <c r="X1986" s="52" t="s">
        <v>183</v>
      </c>
      <c r="Y1986" s="52" t="s">
        <v>7005</v>
      </c>
      <c r="Z1986" s="52">
        <v>100</v>
      </c>
      <c r="AA1986" s="52" t="s">
        <v>6990</v>
      </c>
      <c r="AB1986" s="52">
        <v>0</v>
      </c>
      <c r="AC1986" s="52" t="s">
        <v>7006</v>
      </c>
      <c r="AD1986" s="1094" t="s">
        <v>49</v>
      </c>
      <c r="AE1986" s="52"/>
      <c r="AF1986" s="1094"/>
      <c r="AG1986" s="52"/>
      <c r="AH1986" s="6" t="e">
        <f t="shared" si="31"/>
        <v>#VALUE!</v>
      </c>
      <c r="AI1986" s="1478" t="e">
        <f>COUNTIF([4]ПС!A5925:A6076,M1986)</f>
        <v>#VALUE!</v>
      </c>
      <c r="AJ1986" s="3">
        <f t="shared" si="32"/>
        <v>1</v>
      </c>
    </row>
    <row r="1987" spans="1:36" ht="31.5" hidden="1" customHeight="1" x14ac:dyDescent="0.2">
      <c r="A1987" s="108" t="s">
        <v>2030</v>
      </c>
      <c r="B1987" s="52" t="s">
        <v>5</v>
      </c>
      <c r="C1987" s="52" t="s">
        <v>10738</v>
      </c>
      <c r="D1987" s="311">
        <v>41720</v>
      </c>
      <c r="E1987" s="271">
        <v>0.40833333333333338</v>
      </c>
      <c r="F1987" s="1160">
        <v>41720</v>
      </c>
      <c r="G1987" s="271">
        <v>0.40833333333333338</v>
      </c>
      <c r="H1987" s="1174">
        <f t="shared" si="29"/>
        <v>0</v>
      </c>
      <c r="I1987" s="52">
        <v>113</v>
      </c>
      <c r="J1987" s="52" t="s">
        <v>1910</v>
      </c>
      <c r="K1987" s="52" t="s">
        <v>132</v>
      </c>
      <c r="L1987" s="52" t="s">
        <v>125</v>
      </c>
      <c r="M1987" s="17" t="s">
        <v>673</v>
      </c>
      <c r="N1987" s="52">
        <v>110</v>
      </c>
      <c r="O1987" s="52" t="s">
        <v>66</v>
      </c>
      <c r="P1987" s="1246" t="s">
        <v>11991</v>
      </c>
      <c r="Q1987" s="1234" t="s">
        <v>1911</v>
      </c>
      <c r="R1987" s="1328">
        <v>75</v>
      </c>
      <c r="S1987" s="960"/>
      <c r="T1987" s="1357">
        <f t="shared" si="34"/>
        <v>75</v>
      </c>
      <c r="U1987" s="52"/>
      <c r="V1987" s="52"/>
      <c r="W1987" s="52"/>
      <c r="X1987" s="52"/>
      <c r="Y1987" s="52"/>
      <c r="Z1987" s="52"/>
      <c r="AA1987" s="52"/>
      <c r="AB1987" s="52"/>
      <c r="AC1987" s="52"/>
      <c r="AD1987" s="1094" t="s">
        <v>55</v>
      </c>
      <c r="AE1987" s="52"/>
      <c r="AF1987" s="1094"/>
      <c r="AG1987" s="52"/>
      <c r="AH1987" s="6" t="e">
        <f t="shared" si="31"/>
        <v>#VALUE!</v>
      </c>
      <c r="AI1987" s="1478" t="e">
        <f>COUNTIF([4]ПС!A5925:A6076,M1987)</f>
        <v>#VALUE!</v>
      </c>
      <c r="AJ1987" s="3">
        <f t="shared" si="32"/>
        <v>1</v>
      </c>
    </row>
    <row r="1988" spans="1:36" ht="31.5" hidden="1" customHeight="1" x14ac:dyDescent="0.2">
      <c r="A1988" s="108" t="s">
        <v>2030</v>
      </c>
      <c r="B1988" s="52" t="s">
        <v>5</v>
      </c>
      <c r="C1988" s="52" t="s">
        <v>105</v>
      </c>
      <c r="D1988" s="311">
        <v>41722</v>
      </c>
      <c r="E1988" s="63">
        <v>0.67013888888888884</v>
      </c>
      <c r="F1988" s="311">
        <v>41722</v>
      </c>
      <c r="G1988" s="63">
        <v>0.69444444444444453</v>
      </c>
      <c r="H1988" s="1174">
        <f t="shared" ref="H1988:H2051" si="35">F1988-D1988+G1988-E1988</f>
        <v>2.4305555555555691E-2</v>
      </c>
      <c r="I1988" s="52">
        <v>9</v>
      </c>
      <c r="J1988" s="52"/>
      <c r="K1988" s="52"/>
      <c r="L1988" s="52" t="s">
        <v>130</v>
      </c>
      <c r="M1988" s="52" t="s">
        <v>11231</v>
      </c>
      <c r="N1988" s="52" t="s">
        <v>103</v>
      </c>
      <c r="O1988" s="52" t="s">
        <v>66</v>
      </c>
      <c r="P1988" s="52" t="s">
        <v>1980</v>
      </c>
      <c r="Q1988" s="1246" t="s">
        <v>1981</v>
      </c>
      <c r="R1988" s="1328">
        <v>11</v>
      </c>
      <c r="S1988" s="960"/>
      <c r="T1988" s="1357">
        <f t="shared" si="34"/>
        <v>11</v>
      </c>
      <c r="U1988" s="52" t="s">
        <v>75</v>
      </c>
      <c r="V1988" s="52">
        <v>1982</v>
      </c>
      <c r="W1988" s="52" t="s">
        <v>11988</v>
      </c>
      <c r="X1988" s="52" t="s">
        <v>183</v>
      </c>
      <c r="Y1988" s="52" t="s">
        <v>11992</v>
      </c>
      <c r="Z1988" s="52">
        <v>100</v>
      </c>
      <c r="AA1988" s="52"/>
      <c r="AB1988" s="52"/>
      <c r="AC1988" s="52" t="s">
        <v>11993</v>
      </c>
      <c r="AD1988" s="1094" t="s">
        <v>60</v>
      </c>
      <c r="AE1988" s="1094"/>
      <c r="AF1988" s="1094"/>
      <c r="AG1988" s="52"/>
      <c r="AH1988" s="6" t="e">
        <f t="shared" ref="AH1988:AH2051" si="36">IF(AI1988+AJ1988=2,"Всё Ок!","Ошибка в имени ПС")</f>
        <v>#VALUE!</v>
      </c>
      <c r="AI1988" s="1478" t="e">
        <f>COUNTIF([4]ПС!A5925:A6076,M1988)</f>
        <v>#VALUE!</v>
      </c>
      <c r="AJ1988" s="3">
        <f t="shared" ref="AJ1988:AJ2051" si="37">IF(M1988&gt;0,1,0)</f>
        <v>1</v>
      </c>
    </row>
    <row r="1989" spans="1:36" s="3" customFormat="1" ht="31.5" hidden="1" customHeight="1" x14ac:dyDescent="0.2">
      <c r="A1989" s="108" t="s">
        <v>2030</v>
      </c>
      <c r="B1989" s="52" t="s">
        <v>5</v>
      </c>
      <c r="C1989" s="52" t="s">
        <v>10738</v>
      </c>
      <c r="D1989" s="311">
        <v>41723</v>
      </c>
      <c r="E1989" s="63">
        <v>0.39027777777777778</v>
      </c>
      <c r="F1989" s="311">
        <v>41723</v>
      </c>
      <c r="G1989" s="63">
        <v>0.39027777777777778</v>
      </c>
      <c r="H1989" s="1174">
        <f t="shared" si="35"/>
        <v>0</v>
      </c>
      <c r="I1989" s="52">
        <v>5</v>
      </c>
      <c r="J1989" s="52"/>
      <c r="K1989" s="52"/>
      <c r="L1989" s="52" t="s">
        <v>125</v>
      </c>
      <c r="M1989" s="17" t="s">
        <v>11493</v>
      </c>
      <c r="N1989" s="52" t="s">
        <v>103</v>
      </c>
      <c r="O1989" s="52" t="s">
        <v>66</v>
      </c>
      <c r="P1989" s="52" t="s">
        <v>1982</v>
      </c>
      <c r="Q1989" s="52" t="s">
        <v>1983</v>
      </c>
      <c r="R1989" s="1328">
        <v>11</v>
      </c>
      <c r="S1989" s="960"/>
      <c r="T1989" s="1357">
        <f t="shared" si="34"/>
        <v>11</v>
      </c>
      <c r="U1989" s="52"/>
      <c r="V1989" s="52"/>
      <c r="W1989" s="52"/>
      <c r="X1989" s="52"/>
      <c r="Y1989" s="52"/>
      <c r="Z1989" s="52"/>
      <c r="AA1989" s="52"/>
      <c r="AB1989" s="52"/>
      <c r="AC1989" s="52"/>
      <c r="AD1989" s="1094" t="s">
        <v>55</v>
      </c>
      <c r="AE1989" s="52"/>
      <c r="AF1989" s="1094"/>
      <c r="AG1989" s="52"/>
      <c r="AH1989" s="6" t="e">
        <f t="shared" si="36"/>
        <v>#VALUE!</v>
      </c>
      <c r="AI1989" s="1478" t="e">
        <f>COUNTIF([4]ПС!A5925:A6076,M1989)</f>
        <v>#VALUE!</v>
      </c>
      <c r="AJ1989" s="3">
        <f t="shared" si="37"/>
        <v>1</v>
      </c>
    </row>
    <row r="1990" spans="1:36" s="3" customFormat="1" ht="31.5" hidden="1" customHeight="1" x14ac:dyDescent="0.2">
      <c r="A1990" s="108" t="s">
        <v>2030</v>
      </c>
      <c r="B1990" s="52" t="s">
        <v>5</v>
      </c>
      <c r="C1990" s="52" t="s">
        <v>10455</v>
      </c>
      <c r="D1990" s="311">
        <v>41724</v>
      </c>
      <c r="E1990" s="63">
        <v>0.3520833333333333</v>
      </c>
      <c r="F1990" s="311">
        <v>41724</v>
      </c>
      <c r="G1990" s="63">
        <v>0.3520833333333333</v>
      </c>
      <c r="H1990" s="1174">
        <f t="shared" si="35"/>
        <v>0</v>
      </c>
      <c r="I1990" s="52"/>
      <c r="J1990" s="52" t="s">
        <v>297</v>
      </c>
      <c r="K1990" s="52" t="s">
        <v>132</v>
      </c>
      <c r="L1990" s="52" t="s">
        <v>125</v>
      </c>
      <c r="M1990" s="17" t="s">
        <v>1289</v>
      </c>
      <c r="N1990" s="52">
        <v>110</v>
      </c>
      <c r="O1990" s="52" t="s">
        <v>66</v>
      </c>
      <c r="P1990" s="52" t="s">
        <v>1984</v>
      </c>
      <c r="Q1990" s="1246" t="s">
        <v>1985</v>
      </c>
      <c r="R1990" s="1328">
        <v>11</v>
      </c>
      <c r="S1990" s="960"/>
      <c r="T1990" s="1357">
        <f t="shared" si="34"/>
        <v>11</v>
      </c>
      <c r="U1990" s="52"/>
      <c r="V1990" s="52"/>
      <c r="W1990" s="52"/>
      <c r="X1990" s="52"/>
      <c r="Y1990" s="52"/>
      <c r="Z1990" s="52"/>
      <c r="AA1990" s="52"/>
      <c r="AB1990" s="52"/>
      <c r="AC1990" s="52"/>
      <c r="AD1990" s="1094" t="s">
        <v>55</v>
      </c>
      <c r="AE1990" s="52"/>
      <c r="AF1990" s="1094"/>
      <c r="AG1990" s="52"/>
      <c r="AH1990" s="6" t="e">
        <f t="shared" si="36"/>
        <v>#VALUE!</v>
      </c>
      <c r="AI1990" s="1478" t="e">
        <f>COUNTIF([4]ПС!A5925:A6076,M1990)</f>
        <v>#VALUE!</v>
      </c>
      <c r="AJ1990" s="3">
        <f t="shared" si="37"/>
        <v>1</v>
      </c>
    </row>
    <row r="1991" spans="1:36" s="3" customFormat="1" ht="31.5" hidden="1" customHeight="1" x14ac:dyDescent="0.2">
      <c r="A1991" s="108" t="s">
        <v>2030</v>
      </c>
      <c r="B1991" s="52" t="s">
        <v>5</v>
      </c>
      <c r="C1991" s="52" t="s">
        <v>10738</v>
      </c>
      <c r="D1991" s="311">
        <v>41725</v>
      </c>
      <c r="E1991" s="63">
        <v>0.12638888888888888</v>
      </c>
      <c r="F1991" s="311">
        <v>41725</v>
      </c>
      <c r="G1991" s="63">
        <v>0.30625000000000002</v>
      </c>
      <c r="H1991" s="1174">
        <f t="shared" si="35"/>
        <v>0.17986111111111114</v>
      </c>
      <c r="I1991" s="52"/>
      <c r="J1991" s="52"/>
      <c r="K1991" s="52"/>
      <c r="L1991" s="52" t="s">
        <v>125</v>
      </c>
      <c r="M1991" s="17" t="s">
        <v>11478</v>
      </c>
      <c r="N1991" s="52" t="s">
        <v>103</v>
      </c>
      <c r="O1991" s="52" t="s">
        <v>66</v>
      </c>
      <c r="P1991" s="55"/>
      <c r="Q1991" s="1268" t="s">
        <v>1987</v>
      </c>
      <c r="R1991" s="1328">
        <v>17</v>
      </c>
      <c r="S1991" s="960"/>
      <c r="T1991" s="1357">
        <f t="shared" si="34"/>
        <v>17</v>
      </c>
      <c r="U1991" s="52"/>
      <c r="V1991" s="52"/>
      <c r="W1991" s="52"/>
      <c r="X1991" s="52"/>
      <c r="Y1991" s="52"/>
      <c r="Z1991" s="52"/>
      <c r="AA1991" s="52"/>
      <c r="AB1991" s="52"/>
      <c r="AC1991" s="52"/>
      <c r="AD1991" s="1094" t="s">
        <v>55</v>
      </c>
      <c r="AE1991" s="52"/>
      <c r="AF1991" s="1094"/>
      <c r="AG1991" s="52"/>
      <c r="AH1991" s="6" t="e">
        <f t="shared" si="36"/>
        <v>#VALUE!</v>
      </c>
      <c r="AI1991" s="1478" t="e">
        <f>COUNTIF([4]ПС!A5925:A6076,M1991)</f>
        <v>#VALUE!</v>
      </c>
      <c r="AJ1991" s="3">
        <f t="shared" si="37"/>
        <v>1</v>
      </c>
    </row>
    <row r="1992" spans="1:36" s="3" customFormat="1" ht="15.75" hidden="1" customHeight="1" x14ac:dyDescent="0.2">
      <c r="A1992" s="108" t="s">
        <v>2030</v>
      </c>
      <c r="B1992" s="52" t="s">
        <v>5</v>
      </c>
      <c r="C1992" s="52" t="s">
        <v>105</v>
      </c>
      <c r="D1992" s="311">
        <v>41725</v>
      </c>
      <c r="E1992" s="63">
        <v>0.51458333333333328</v>
      </c>
      <c r="F1992" s="311">
        <v>41725</v>
      </c>
      <c r="G1992" s="63">
        <v>0.8833333333333333</v>
      </c>
      <c r="H1992" s="1174">
        <f t="shared" si="35"/>
        <v>0.36875000000000002</v>
      </c>
      <c r="I1992" s="52">
        <v>4</v>
      </c>
      <c r="J1992" s="52" t="s">
        <v>178</v>
      </c>
      <c r="K1992" s="52" t="s">
        <v>132</v>
      </c>
      <c r="L1992" s="52" t="s">
        <v>130</v>
      </c>
      <c r="M1992" s="52" t="s">
        <v>1293</v>
      </c>
      <c r="N1992" s="52" t="s">
        <v>103</v>
      </c>
      <c r="O1992" s="52" t="s">
        <v>66</v>
      </c>
      <c r="P1992" s="55" t="s">
        <v>1988</v>
      </c>
      <c r="Q1992" s="1268" t="s">
        <v>11994</v>
      </c>
      <c r="R1992" s="1328">
        <v>110</v>
      </c>
      <c r="S1992" s="960"/>
      <c r="T1992" s="1357">
        <f t="shared" si="34"/>
        <v>110</v>
      </c>
      <c r="U1992" s="52" t="s">
        <v>74</v>
      </c>
      <c r="V1992" s="52">
        <v>2013</v>
      </c>
      <c r="W1992" s="52" t="s">
        <v>7007</v>
      </c>
      <c r="X1992" s="52" t="s">
        <v>183</v>
      </c>
      <c r="Y1992" s="311">
        <v>41436</v>
      </c>
      <c r="Z1992" s="52">
        <v>100</v>
      </c>
      <c r="AA1992" s="311">
        <v>0</v>
      </c>
      <c r="AB1992" s="52">
        <v>0</v>
      </c>
      <c r="AC1992" s="311">
        <v>0</v>
      </c>
      <c r="AD1992" s="1094" t="s">
        <v>47</v>
      </c>
      <c r="AE1992" s="52"/>
      <c r="AF1992" s="1094"/>
      <c r="AG1992" s="52"/>
      <c r="AH1992" s="6" t="e">
        <f t="shared" si="36"/>
        <v>#VALUE!</v>
      </c>
      <c r="AI1992" s="1478" t="e">
        <f>COUNTIF([4]ПС!A5925:A6076,M1992)</f>
        <v>#VALUE!</v>
      </c>
      <c r="AJ1992" s="3">
        <f t="shared" si="37"/>
        <v>1</v>
      </c>
    </row>
    <row r="1993" spans="1:36" ht="31.5" hidden="1" customHeight="1" x14ac:dyDescent="0.2">
      <c r="A1993" s="1101" t="s">
        <v>2030</v>
      </c>
      <c r="B1993" s="52" t="s">
        <v>5</v>
      </c>
      <c r="C1993" s="52" t="s">
        <v>105</v>
      </c>
      <c r="D1993" s="311">
        <v>41728</v>
      </c>
      <c r="E1993" s="63">
        <v>0.51388888888888895</v>
      </c>
      <c r="F1993" s="311">
        <v>41728</v>
      </c>
      <c r="G1993" s="63">
        <v>0.72430555555555554</v>
      </c>
      <c r="H1993" s="1174">
        <f t="shared" si="35"/>
        <v>0.21041666666666659</v>
      </c>
      <c r="I1993" s="52"/>
      <c r="J1993" s="52" t="s">
        <v>2025</v>
      </c>
      <c r="K1993" s="52"/>
      <c r="L1993" s="1225" t="s">
        <v>128</v>
      </c>
      <c r="M1993" s="17" t="s">
        <v>656</v>
      </c>
      <c r="N1993" s="52">
        <v>35</v>
      </c>
      <c r="O1993" s="52" t="s">
        <v>63</v>
      </c>
      <c r="P1993" s="55" t="s">
        <v>11996</v>
      </c>
      <c r="Q1993" s="1268" t="s">
        <v>11997</v>
      </c>
      <c r="R1993" s="1328">
        <v>706</v>
      </c>
      <c r="S1993" s="960"/>
      <c r="T1993" s="1357">
        <f t="shared" si="34"/>
        <v>706</v>
      </c>
      <c r="U1993" s="52" t="s">
        <v>75</v>
      </c>
      <c r="V1993" s="52">
        <v>2007</v>
      </c>
      <c r="W1993" s="52" t="s">
        <v>445</v>
      </c>
      <c r="X1993" s="1094" t="s">
        <v>183</v>
      </c>
      <c r="Y1993" s="52" t="s">
        <v>445</v>
      </c>
      <c r="Z1993" s="1094">
        <v>100</v>
      </c>
      <c r="AA1993" s="52" t="s">
        <v>7008</v>
      </c>
      <c r="AB1993" s="1094">
        <v>0</v>
      </c>
      <c r="AC1993" s="52" t="s">
        <v>445</v>
      </c>
      <c r="AD1993" s="1094" t="s">
        <v>11998</v>
      </c>
      <c r="AE1993" s="52"/>
      <c r="AF1993" s="1094"/>
      <c r="AG1993" s="52"/>
      <c r="AH1993" s="6" t="e">
        <f t="shared" si="36"/>
        <v>#VALUE!</v>
      </c>
      <c r="AI1993" s="1478" t="e">
        <f>COUNTIF([4]ПС!A5925:A6076,M1993)</f>
        <v>#VALUE!</v>
      </c>
      <c r="AJ1993" s="3">
        <f t="shared" si="37"/>
        <v>1</v>
      </c>
    </row>
    <row r="1994" spans="1:36" ht="150.75" hidden="1" customHeight="1" x14ac:dyDescent="0.2">
      <c r="A1994" s="1101" t="s">
        <v>2030</v>
      </c>
      <c r="B1994" s="52" t="s">
        <v>5</v>
      </c>
      <c r="C1994" s="52" t="s">
        <v>10738</v>
      </c>
      <c r="D1994" s="311">
        <v>41729</v>
      </c>
      <c r="E1994" s="63">
        <v>0.53472222222222221</v>
      </c>
      <c r="F1994" s="311">
        <v>41729</v>
      </c>
      <c r="G1994" s="63">
        <v>0.72222222222222221</v>
      </c>
      <c r="H1994" s="1174">
        <f t="shared" si="35"/>
        <v>0.1875</v>
      </c>
      <c r="I1994" s="52">
        <v>5</v>
      </c>
      <c r="J1994" s="52"/>
      <c r="K1994" s="52"/>
      <c r="L1994" s="52" t="s">
        <v>125</v>
      </c>
      <c r="M1994" s="17" t="s">
        <v>11478</v>
      </c>
      <c r="N1994" s="52" t="s">
        <v>103</v>
      </c>
      <c r="O1994" s="52" t="s">
        <v>66</v>
      </c>
      <c r="P1994" s="55" t="s">
        <v>2198</v>
      </c>
      <c r="Q1994" s="1268" t="s">
        <v>2199</v>
      </c>
      <c r="R1994" s="1328">
        <v>18</v>
      </c>
      <c r="S1994" s="960"/>
      <c r="T1994" s="1357">
        <f t="shared" si="34"/>
        <v>18</v>
      </c>
      <c r="U1994" s="52"/>
      <c r="V1994" s="52"/>
      <c r="W1994" s="52"/>
      <c r="X1994" s="52"/>
      <c r="Y1994" s="52"/>
      <c r="Z1994" s="52"/>
      <c r="AA1994" s="52"/>
      <c r="AB1994" s="52"/>
      <c r="AC1994" s="52"/>
      <c r="AD1994" s="1094" t="s">
        <v>55</v>
      </c>
      <c r="AE1994" s="52"/>
      <c r="AF1994" s="1094"/>
      <c r="AG1994" s="317"/>
      <c r="AH1994" s="6" t="e">
        <f t="shared" si="36"/>
        <v>#VALUE!</v>
      </c>
      <c r="AI1994" s="1478" t="e">
        <f>COUNTIF([4]ПС!A5925:A6076,M1994)</f>
        <v>#VALUE!</v>
      </c>
      <c r="AJ1994" s="3">
        <f t="shared" si="37"/>
        <v>1</v>
      </c>
    </row>
    <row r="1995" spans="1:36" ht="31.5" hidden="1" customHeight="1" x14ac:dyDescent="0.2">
      <c r="A1995" s="1101" t="s">
        <v>2104</v>
      </c>
      <c r="B1995" s="52" t="s">
        <v>5</v>
      </c>
      <c r="C1995" s="52" t="s">
        <v>10741</v>
      </c>
      <c r="D1995" s="311">
        <v>41730</v>
      </c>
      <c r="E1995" s="63">
        <v>0.71666666666666667</v>
      </c>
      <c r="F1995" s="311">
        <v>41730</v>
      </c>
      <c r="G1995" s="63">
        <v>0.71805555555555556</v>
      </c>
      <c r="H1995" s="1174">
        <f t="shared" si="35"/>
        <v>1.388888888888884E-3</v>
      </c>
      <c r="I1995" s="52">
        <v>79</v>
      </c>
      <c r="J1995" s="52"/>
      <c r="K1995" s="52"/>
      <c r="L1995" s="52" t="s">
        <v>125</v>
      </c>
      <c r="M1995" s="17" t="s">
        <v>662</v>
      </c>
      <c r="N1995" s="52">
        <v>110</v>
      </c>
      <c r="O1995" s="52" t="s">
        <v>66</v>
      </c>
      <c r="P1995" s="55" t="s">
        <v>2200</v>
      </c>
      <c r="Q1995" s="1268" t="s">
        <v>2201</v>
      </c>
      <c r="R1995" s="1328">
        <v>29</v>
      </c>
      <c r="S1995" s="960"/>
      <c r="T1995" s="1357">
        <f t="shared" si="34"/>
        <v>29</v>
      </c>
      <c r="U1995" s="52"/>
      <c r="V1995" s="52"/>
      <c r="W1995" s="52"/>
      <c r="X1995" s="52"/>
      <c r="Y1995" s="52"/>
      <c r="Z1995" s="52"/>
      <c r="AA1995" s="52"/>
      <c r="AB1995" s="52"/>
      <c r="AC1995" s="52"/>
      <c r="AD1995" s="1094" t="s">
        <v>55</v>
      </c>
      <c r="AE1995" s="52"/>
      <c r="AF1995" s="1094"/>
      <c r="AG1995" s="317"/>
      <c r="AH1995" s="6" t="e">
        <f t="shared" si="36"/>
        <v>#VALUE!</v>
      </c>
      <c r="AI1995" s="1478" t="e">
        <f>COUNTIF([4]ПС!A5925:A6076,M1995)</f>
        <v>#VALUE!</v>
      </c>
      <c r="AJ1995" s="3">
        <f t="shared" si="37"/>
        <v>1</v>
      </c>
    </row>
    <row r="1996" spans="1:36" ht="15" hidden="1" customHeight="1" x14ac:dyDescent="0.2">
      <c r="A1996" s="1101" t="s">
        <v>2104</v>
      </c>
      <c r="B1996" s="52" t="s">
        <v>5</v>
      </c>
      <c r="C1996" s="52" t="s">
        <v>11223</v>
      </c>
      <c r="D1996" s="311">
        <v>41731</v>
      </c>
      <c r="E1996" s="63">
        <v>0.6791666666666667</v>
      </c>
      <c r="F1996" s="311">
        <v>41731</v>
      </c>
      <c r="G1996" s="63">
        <v>0.6791666666666667</v>
      </c>
      <c r="H1996" s="1174">
        <f t="shared" si="35"/>
        <v>0</v>
      </c>
      <c r="I1996" s="52">
        <v>2</v>
      </c>
      <c r="J1996" s="52"/>
      <c r="K1996" s="52"/>
      <c r="L1996" s="52" t="s">
        <v>125</v>
      </c>
      <c r="M1996" s="17" t="s">
        <v>1289</v>
      </c>
      <c r="N1996" s="52">
        <v>35</v>
      </c>
      <c r="O1996" s="52" t="s">
        <v>63</v>
      </c>
      <c r="P1996" s="52" t="s">
        <v>2202</v>
      </c>
      <c r="Q1996" s="52" t="s">
        <v>2203</v>
      </c>
      <c r="R1996" s="1328">
        <v>1</v>
      </c>
      <c r="S1996" s="960"/>
      <c r="T1996" s="1357">
        <f t="shared" si="34"/>
        <v>1</v>
      </c>
      <c r="U1996" s="52"/>
      <c r="V1996" s="52"/>
      <c r="W1996" s="52"/>
      <c r="X1996" s="52"/>
      <c r="Y1996" s="52"/>
      <c r="Z1996" s="52"/>
      <c r="AA1996" s="52"/>
      <c r="AB1996" s="52"/>
      <c r="AC1996" s="52"/>
      <c r="AD1996" s="1094" t="s">
        <v>55</v>
      </c>
      <c r="AE1996" s="52"/>
      <c r="AF1996" s="1094"/>
      <c r="AG1996" s="317"/>
      <c r="AH1996" s="6" t="e">
        <f t="shared" si="36"/>
        <v>#VALUE!</v>
      </c>
      <c r="AI1996" s="1478" t="e">
        <f>COUNTIF([4]ПС!A5925:A6076,M1996)</f>
        <v>#VALUE!</v>
      </c>
      <c r="AJ1996" s="3">
        <f t="shared" si="37"/>
        <v>1</v>
      </c>
    </row>
    <row r="1997" spans="1:36" ht="15" hidden="1" customHeight="1" x14ac:dyDescent="0.2">
      <c r="A1997" s="1101" t="s">
        <v>2104</v>
      </c>
      <c r="B1997" s="52" t="s">
        <v>5</v>
      </c>
      <c r="C1997" s="52" t="s">
        <v>10738</v>
      </c>
      <c r="D1997" s="311">
        <v>41733</v>
      </c>
      <c r="E1997" s="63">
        <v>0.71180555555555547</v>
      </c>
      <c r="F1997" s="311">
        <v>41733</v>
      </c>
      <c r="G1997" s="63">
        <v>0.83194444444444438</v>
      </c>
      <c r="H1997" s="1174">
        <f t="shared" si="35"/>
        <v>0.12013888888888891</v>
      </c>
      <c r="I1997" s="52">
        <v>5</v>
      </c>
      <c r="J1997" s="52" t="s">
        <v>178</v>
      </c>
      <c r="K1997" s="52" t="s">
        <v>134</v>
      </c>
      <c r="L1997" s="52" t="s">
        <v>125</v>
      </c>
      <c r="M1997" s="17" t="s">
        <v>9321</v>
      </c>
      <c r="N1997" s="52" t="s">
        <v>103</v>
      </c>
      <c r="O1997" s="52" t="s">
        <v>66</v>
      </c>
      <c r="P1997" s="55" t="s">
        <v>2247</v>
      </c>
      <c r="Q1997" s="1258" t="s">
        <v>2248</v>
      </c>
      <c r="R1997" s="1328">
        <v>42</v>
      </c>
      <c r="S1997" s="960"/>
      <c r="T1997" s="1357">
        <f t="shared" si="34"/>
        <v>42</v>
      </c>
      <c r="U1997" s="52"/>
      <c r="V1997" s="52"/>
      <c r="W1997" s="52"/>
      <c r="X1997" s="52"/>
      <c r="Y1997" s="52"/>
      <c r="Z1997" s="52"/>
      <c r="AA1997" s="52"/>
      <c r="AB1997" s="52"/>
      <c r="AC1997" s="52"/>
      <c r="AD1997" s="1094" t="s">
        <v>55</v>
      </c>
      <c r="AE1997" s="52"/>
      <c r="AF1997" s="1094"/>
      <c r="AG1997" s="317"/>
      <c r="AH1997" s="6" t="e">
        <f t="shared" si="36"/>
        <v>#VALUE!</v>
      </c>
      <c r="AI1997" s="1478" t="e">
        <f>COUNTIF([4]ПС!A5925:A6076,M1997)</f>
        <v>#VALUE!</v>
      </c>
      <c r="AJ1997" s="3">
        <f t="shared" si="37"/>
        <v>1</v>
      </c>
    </row>
    <row r="1998" spans="1:36" ht="15" hidden="1" customHeight="1" x14ac:dyDescent="0.2">
      <c r="A1998" s="1101" t="s">
        <v>2104</v>
      </c>
      <c r="B1998" s="52" t="s">
        <v>5</v>
      </c>
      <c r="C1998" s="52" t="s">
        <v>36</v>
      </c>
      <c r="D1998" s="311">
        <v>41735</v>
      </c>
      <c r="E1998" s="63">
        <v>0.36805555555555558</v>
      </c>
      <c r="F1998" s="311">
        <v>41735</v>
      </c>
      <c r="G1998" s="63">
        <v>0.44097222222222227</v>
      </c>
      <c r="H1998" s="1174">
        <f t="shared" si="35"/>
        <v>7.2916666666666685E-2</v>
      </c>
      <c r="I1998" s="52">
        <v>9</v>
      </c>
      <c r="J1998" s="52" t="s">
        <v>1004</v>
      </c>
      <c r="K1998" s="52" t="s">
        <v>133</v>
      </c>
      <c r="L1998" s="1225" t="s">
        <v>128</v>
      </c>
      <c r="M1998" s="52" t="s">
        <v>714</v>
      </c>
      <c r="N1998" s="52" t="s">
        <v>103</v>
      </c>
      <c r="O1998" s="52" t="s">
        <v>66</v>
      </c>
      <c r="P1998" s="52" t="s">
        <v>2249</v>
      </c>
      <c r="Q1998" s="52" t="s">
        <v>12000</v>
      </c>
      <c r="R1998" s="1328">
        <v>93</v>
      </c>
      <c r="S1998" s="960"/>
      <c r="T1998" s="1357">
        <f t="shared" si="34"/>
        <v>93</v>
      </c>
      <c r="U1998" s="52" t="s">
        <v>75</v>
      </c>
      <c r="V1998" s="52">
        <v>2012</v>
      </c>
      <c r="W1998" s="52" t="s">
        <v>7004</v>
      </c>
      <c r="X1998" s="52" t="s">
        <v>183</v>
      </c>
      <c r="Y1998" s="52" t="s">
        <v>445</v>
      </c>
      <c r="Z1998" s="52">
        <v>100</v>
      </c>
      <c r="AA1998" s="52" t="s">
        <v>6990</v>
      </c>
      <c r="AB1998" s="52">
        <v>0</v>
      </c>
      <c r="AC1998" s="52" t="s">
        <v>445</v>
      </c>
      <c r="AD1998" s="1094" t="s">
        <v>45</v>
      </c>
      <c r="AE1998" s="1094"/>
      <c r="AF1998" s="1094"/>
      <c r="AG1998" s="317"/>
      <c r="AH1998" s="6" t="e">
        <f t="shared" si="36"/>
        <v>#VALUE!</v>
      </c>
      <c r="AI1998" s="1478" t="e">
        <f>COUNTIF([4]ПС!A5925:A6076,M1998)</f>
        <v>#VALUE!</v>
      </c>
      <c r="AJ1998" s="3">
        <f t="shared" si="37"/>
        <v>1</v>
      </c>
    </row>
    <row r="1999" spans="1:36" ht="141.75" hidden="1" customHeight="1" x14ac:dyDescent="0.2">
      <c r="A1999" s="1101" t="s">
        <v>2104</v>
      </c>
      <c r="B1999" s="52" t="s">
        <v>5</v>
      </c>
      <c r="C1999" s="52" t="s">
        <v>10455</v>
      </c>
      <c r="D1999" s="311">
        <v>41736</v>
      </c>
      <c r="E1999" s="63">
        <v>0.44791666666666669</v>
      </c>
      <c r="F1999" s="311">
        <v>41736</v>
      </c>
      <c r="G1999" s="63">
        <v>0.44791666666666669</v>
      </c>
      <c r="H1999" s="1174">
        <f t="shared" si="35"/>
        <v>0</v>
      </c>
      <c r="I1999" s="52">
        <v>97</v>
      </c>
      <c r="J1999" s="52"/>
      <c r="K1999" s="52" t="s">
        <v>132</v>
      </c>
      <c r="L1999" s="52" t="s">
        <v>125</v>
      </c>
      <c r="M1999" s="17" t="s">
        <v>9301</v>
      </c>
      <c r="N1999" s="52">
        <v>35</v>
      </c>
      <c r="O1999" s="52" t="s">
        <v>63</v>
      </c>
      <c r="P1999" s="55" t="s">
        <v>12001</v>
      </c>
      <c r="Q1999" s="1282" t="s">
        <v>2542</v>
      </c>
      <c r="R1999" s="1328">
        <v>36</v>
      </c>
      <c r="S1999" s="960"/>
      <c r="T1999" s="1357">
        <f t="shared" si="34"/>
        <v>36</v>
      </c>
      <c r="U1999" s="52"/>
      <c r="V1999" s="52"/>
      <c r="W1999" s="52"/>
      <c r="X1999" s="52"/>
      <c r="Y1999" s="52"/>
      <c r="Z1999" s="52"/>
      <c r="AA1999" s="52"/>
      <c r="AB1999" s="52"/>
      <c r="AC1999" s="52"/>
      <c r="AD1999" s="1094" t="s">
        <v>55</v>
      </c>
      <c r="AE1999" s="52"/>
      <c r="AF1999" s="1094"/>
      <c r="AG1999" s="317"/>
      <c r="AH1999" s="6" t="e">
        <f t="shared" si="36"/>
        <v>#VALUE!</v>
      </c>
      <c r="AI1999" s="1478" t="e">
        <f>COUNTIF([4]ПС!A5925:A6076,M1999)</f>
        <v>#VALUE!</v>
      </c>
      <c r="AJ1999" s="3">
        <f t="shared" si="37"/>
        <v>1</v>
      </c>
    </row>
    <row r="2000" spans="1:36" ht="63" hidden="1" customHeight="1" x14ac:dyDescent="0.2">
      <c r="A2000" s="1101" t="s">
        <v>2104</v>
      </c>
      <c r="B2000" s="52" t="s">
        <v>5</v>
      </c>
      <c r="C2000" s="52" t="s">
        <v>10455</v>
      </c>
      <c r="D2000" s="311">
        <v>41736</v>
      </c>
      <c r="E2000" s="63">
        <v>0.55208333333333337</v>
      </c>
      <c r="F2000" s="311">
        <v>41736</v>
      </c>
      <c r="G2000" s="63">
        <v>0.55208333333333337</v>
      </c>
      <c r="H2000" s="1174">
        <f t="shared" si="35"/>
        <v>0</v>
      </c>
      <c r="I2000" s="52">
        <v>108</v>
      </c>
      <c r="J2000" s="52" t="s">
        <v>178</v>
      </c>
      <c r="K2000" s="52" t="s">
        <v>132</v>
      </c>
      <c r="L2000" s="52" t="s">
        <v>125</v>
      </c>
      <c r="M2000" s="17" t="s">
        <v>9301</v>
      </c>
      <c r="N2000" s="52">
        <v>35</v>
      </c>
      <c r="O2000" s="52" t="s">
        <v>63</v>
      </c>
      <c r="P2000" s="55" t="s">
        <v>2541</v>
      </c>
      <c r="Q2000" s="1282" t="s">
        <v>12002</v>
      </c>
      <c r="R2000" s="1328">
        <v>28</v>
      </c>
      <c r="S2000" s="960"/>
      <c r="T2000" s="1357">
        <f t="shared" si="34"/>
        <v>28</v>
      </c>
      <c r="U2000" s="52"/>
      <c r="V2000" s="52"/>
      <c r="W2000" s="52"/>
      <c r="X2000" s="52"/>
      <c r="Y2000" s="52"/>
      <c r="Z2000" s="52"/>
      <c r="AA2000" s="52"/>
      <c r="AB2000" s="52"/>
      <c r="AC2000" s="52"/>
      <c r="AD2000" s="1094" t="s">
        <v>55</v>
      </c>
      <c r="AE2000" s="52"/>
      <c r="AF2000" s="1094"/>
      <c r="AG2000" s="317"/>
      <c r="AH2000" s="6" t="e">
        <f t="shared" si="36"/>
        <v>#VALUE!</v>
      </c>
      <c r="AI2000" s="1478" t="e">
        <f>COUNTIF([4]ПС!A5925:A6076,M2000)</f>
        <v>#VALUE!</v>
      </c>
      <c r="AJ2000" s="3">
        <f t="shared" si="37"/>
        <v>1</v>
      </c>
    </row>
    <row r="2001" spans="1:69" ht="63" hidden="1" customHeight="1" x14ac:dyDescent="0.2">
      <c r="A2001" s="1101" t="s">
        <v>2104</v>
      </c>
      <c r="B2001" s="52" t="s">
        <v>5</v>
      </c>
      <c r="C2001" s="52" t="s">
        <v>10455</v>
      </c>
      <c r="D2001" s="311">
        <v>41736</v>
      </c>
      <c r="E2001" s="63">
        <v>0.56527777777777777</v>
      </c>
      <c r="F2001" s="311">
        <v>41736</v>
      </c>
      <c r="G2001" s="63">
        <v>0.89027777777777783</v>
      </c>
      <c r="H2001" s="1174">
        <f t="shared" si="35"/>
        <v>0.32500000000000007</v>
      </c>
      <c r="I2001" s="52">
        <v>2</v>
      </c>
      <c r="J2001" s="52"/>
      <c r="K2001" s="52"/>
      <c r="L2001" s="52" t="s">
        <v>125</v>
      </c>
      <c r="M2001" s="17" t="s">
        <v>3842</v>
      </c>
      <c r="N2001" s="52">
        <v>35</v>
      </c>
      <c r="O2001" s="52" t="s">
        <v>63</v>
      </c>
      <c r="P2001" s="55" t="s">
        <v>2543</v>
      </c>
      <c r="Q2001" s="1268" t="s">
        <v>2544</v>
      </c>
      <c r="R2001" s="1328">
        <v>6</v>
      </c>
      <c r="S2001" s="960"/>
      <c r="T2001" s="1357">
        <f t="shared" si="34"/>
        <v>6</v>
      </c>
      <c r="U2001" s="52"/>
      <c r="V2001" s="52"/>
      <c r="W2001" s="52"/>
      <c r="X2001" s="52"/>
      <c r="Y2001" s="52"/>
      <c r="Z2001" s="52"/>
      <c r="AA2001" s="52"/>
      <c r="AB2001" s="52"/>
      <c r="AC2001" s="52"/>
      <c r="AD2001" s="1094" t="s">
        <v>55</v>
      </c>
      <c r="AE2001" s="52"/>
      <c r="AF2001" s="1094"/>
      <c r="AG2001" s="317"/>
      <c r="AH2001" s="6" t="e">
        <f t="shared" si="36"/>
        <v>#VALUE!</v>
      </c>
      <c r="AI2001" s="1478" t="e">
        <f>COUNTIF([4]ПС!A5925:A6076,M2001)</f>
        <v>#VALUE!</v>
      </c>
      <c r="AJ2001" s="3">
        <f t="shared" si="37"/>
        <v>1</v>
      </c>
    </row>
    <row r="2002" spans="1:69" ht="31.5" hidden="1" customHeight="1" x14ac:dyDescent="0.2">
      <c r="A2002" s="1101" t="s">
        <v>2104</v>
      </c>
      <c r="B2002" s="52" t="s">
        <v>5</v>
      </c>
      <c r="C2002" s="52" t="s">
        <v>10738</v>
      </c>
      <c r="D2002" s="311">
        <v>41736</v>
      </c>
      <c r="E2002" s="63">
        <v>0.73611111111111116</v>
      </c>
      <c r="F2002" s="311">
        <v>41736</v>
      </c>
      <c r="G2002" s="63">
        <v>0.73611111111111116</v>
      </c>
      <c r="H2002" s="1174">
        <f t="shared" si="35"/>
        <v>0</v>
      </c>
      <c r="I2002" s="52">
        <v>83</v>
      </c>
      <c r="J2002" s="52"/>
      <c r="K2002" s="52" t="s">
        <v>132</v>
      </c>
      <c r="L2002" s="52" t="s">
        <v>125</v>
      </c>
      <c r="M2002" s="17" t="s">
        <v>662</v>
      </c>
      <c r="N2002" s="52">
        <v>110</v>
      </c>
      <c r="O2002" s="52" t="s">
        <v>66</v>
      </c>
      <c r="P2002" s="55" t="s">
        <v>2545</v>
      </c>
      <c r="Q2002" s="1268" t="s">
        <v>2546</v>
      </c>
      <c r="R2002" s="1328">
        <v>59</v>
      </c>
      <c r="S2002" s="960"/>
      <c r="T2002" s="1357">
        <f t="shared" si="34"/>
        <v>59</v>
      </c>
      <c r="U2002" s="52"/>
      <c r="V2002" s="52"/>
      <c r="W2002" s="52"/>
      <c r="X2002" s="52"/>
      <c r="Y2002" s="52"/>
      <c r="Z2002" s="52"/>
      <c r="AA2002" s="52"/>
      <c r="AB2002" s="52"/>
      <c r="AC2002" s="52"/>
      <c r="AD2002" s="1094" t="s">
        <v>55</v>
      </c>
      <c r="AE2002" s="52"/>
      <c r="AF2002" s="1094"/>
      <c r="AG2002" s="317"/>
      <c r="AH2002" s="6" t="e">
        <f t="shared" si="36"/>
        <v>#VALUE!</v>
      </c>
      <c r="AI2002" s="1478" t="e">
        <f>COUNTIF([4]ПС!A5925:A6076,M2002)</f>
        <v>#VALUE!</v>
      </c>
      <c r="AJ2002" s="3">
        <f t="shared" si="37"/>
        <v>1</v>
      </c>
    </row>
    <row r="2003" spans="1:69" ht="31.5" hidden="1" customHeight="1" x14ac:dyDescent="0.2">
      <c r="A2003" s="1101" t="s">
        <v>2104</v>
      </c>
      <c r="B2003" s="52" t="s">
        <v>5</v>
      </c>
      <c r="C2003" s="52" t="s">
        <v>11223</v>
      </c>
      <c r="D2003" s="311">
        <v>41738</v>
      </c>
      <c r="E2003" s="63">
        <v>0.4458333333333333</v>
      </c>
      <c r="F2003" s="311">
        <v>41738</v>
      </c>
      <c r="G2003" s="63">
        <v>0.4458333333333333</v>
      </c>
      <c r="H2003" s="1174">
        <f t="shared" si="35"/>
        <v>0</v>
      </c>
      <c r="I2003" s="52">
        <v>1</v>
      </c>
      <c r="J2003" s="52"/>
      <c r="K2003" s="52"/>
      <c r="L2003" s="52" t="s">
        <v>125</v>
      </c>
      <c r="M2003" s="17" t="s">
        <v>4032</v>
      </c>
      <c r="N2003" s="52">
        <v>35</v>
      </c>
      <c r="O2003" s="52" t="s">
        <v>63</v>
      </c>
      <c r="P2003" s="55" t="s">
        <v>2547</v>
      </c>
      <c r="Q2003" s="1282" t="s">
        <v>2548</v>
      </c>
      <c r="R2003" s="1328">
        <v>1</v>
      </c>
      <c r="S2003" s="960"/>
      <c r="T2003" s="1357">
        <f t="shared" si="34"/>
        <v>1</v>
      </c>
      <c r="U2003" s="52"/>
      <c r="V2003" s="52"/>
      <c r="W2003" s="52"/>
      <c r="X2003" s="52"/>
      <c r="Y2003" s="52"/>
      <c r="Z2003" s="52"/>
      <c r="AA2003" s="52"/>
      <c r="AB2003" s="52"/>
      <c r="AC2003" s="52"/>
      <c r="AD2003" s="1094" t="s">
        <v>55</v>
      </c>
      <c r="AE2003" s="52"/>
      <c r="AF2003" s="1094"/>
      <c r="AG2003" s="317"/>
      <c r="AH2003" s="6" t="e">
        <f t="shared" si="36"/>
        <v>#VALUE!</v>
      </c>
      <c r="AI2003" s="1478" t="e">
        <f>COUNTIF([4]ПС!A5925:A6076,M2003)</f>
        <v>#VALUE!</v>
      </c>
      <c r="AJ2003" s="3">
        <f t="shared" si="37"/>
        <v>1</v>
      </c>
    </row>
    <row r="2004" spans="1:69" ht="31.5" hidden="1" customHeight="1" x14ac:dyDescent="0.2">
      <c r="A2004" s="1101" t="s">
        <v>2104</v>
      </c>
      <c r="B2004" s="52" t="s">
        <v>5</v>
      </c>
      <c r="C2004" s="52" t="s">
        <v>10738</v>
      </c>
      <c r="D2004" s="311">
        <v>41738</v>
      </c>
      <c r="E2004" s="63">
        <v>0.48194444444444445</v>
      </c>
      <c r="F2004" s="311">
        <v>41738</v>
      </c>
      <c r="G2004" s="63">
        <v>0.48194444444444445</v>
      </c>
      <c r="H2004" s="1174">
        <f t="shared" si="35"/>
        <v>0</v>
      </c>
      <c r="I2004" s="52">
        <v>201</v>
      </c>
      <c r="J2004" s="52" t="s">
        <v>2549</v>
      </c>
      <c r="K2004" s="52" t="s">
        <v>132</v>
      </c>
      <c r="L2004" s="52" t="s">
        <v>125</v>
      </c>
      <c r="M2004" s="17" t="s">
        <v>673</v>
      </c>
      <c r="N2004" s="52">
        <v>110</v>
      </c>
      <c r="O2004" s="52" t="s">
        <v>66</v>
      </c>
      <c r="P2004" s="55" t="s">
        <v>12003</v>
      </c>
      <c r="Q2004" s="1282" t="s">
        <v>2550</v>
      </c>
      <c r="R2004" s="1328">
        <v>38</v>
      </c>
      <c r="S2004" s="960"/>
      <c r="T2004" s="1357">
        <f t="shared" si="34"/>
        <v>38</v>
      </c>
      <c r="U2004" s="52"/>
      <c r="V2004" s="52"/>
      <c r="W2004" s="52"/>
      <c r="X2004" s="52"/>
      <c r="Y2004" s="52"/>
      <c r="Z2004" s="52"/>
      <c r="AA2004" s="52"/>
      <c r="AB2004" s="52"/>
      <c r="AC2004" s="52"/>
      <c r="AD2004" s="1094" t="s">
        <v>55</v>
      </c>
      <c r="AE2004" s="52"/>
      <c r="AF2004" s="1094"/>
      <c r="AG2004" s="317"/>
      <c r="AH2004" s="6" t="e">
        <f t="shared" si="36"/>
        <v>#VALUE!</v>
      </c>
      <c r="AI2004" s="1478" t="e">
        <f>COUNTIF([4]ПС!A5925:A6076,M2004)</f>
        <v>#VALUE!</v>
      </c>
      <c r="AJ2004" s="3">
        <f t="shared" si="37"/>
        <v>1</v>
      </c>
    </row>
    <row r="2005" spans="1:69" ht="31.5" hidden="1" customHeight="1" x14ac:dyDescent="0.2">
      <c r="A2005" s="1101" t="s">
        <v>2104</v>
      </c>
      <c r="B2005" s="52" t="s">
        <v>5</v>
      </c>
      <c r="C2005" s="52" t="s">
        <v>10738</v>
      </c>
      <c r="D2005" s="311">
        <v>41738</v>
      </c>
      <c r="E2005" s="271">
        <v>0.84861111111111109</v>
      </c>
      <c r="F2005" s="1160">
        <v>41738</v>
      </c>
      <c r="G2005" s="271">
        <v>0.84861111111111109</v>
      </c>
      <c r="H2005" s="1174">
        <f t="shared" si="35"/>
        <v>0</v>
      </c>
      <c r="I2005" s="52">
        <v>9</v>
      </c>
      <c r="J2005" s="52"/>
      <c r="K2005" s="52"/>
      <c r="L2005" s="52" t="s">
        <v>125</v>
      </c>
      <c r="M2005" s="52" t="s">
        <v>677</v>
      </c>
      <c r="N2005" s="52">
        <v>110</v>
      </c>
      <c r="O2005" s="52" t="s">
        <v>66</v>
      </c>
      <c r="P2005" s="55" t="s">
        <v>12004</v>
      </c>
      <c r="Q2005" s="1268" t="s">
        <v>2551</v>
      </c>
      <c r="R2005" s="1328">
        <v>94</v>
      </c>
      <c r="S2005" s="960"/>
      <c r="T2005" s="1357">
        <f t="shared" si="34"/>
        <v>94</v>
      </c>
      <c r="U2005" s="52"/>
      <c r="V2005" s="52"/>
      <c r="W2005" s="52"/>
      <c r="X2005" s="52"/>
      <c r="Y2005" s="52"/>
      <c r="Z2005" s="52"/>
      <c r="AA2005" s="52"/>
      <c r="AB2005" s="52"/>
      <c r="AC2005" s="52"/>
      <c r="AD2005" s="1094" t="s">
        <v>55</v>
      </c>
      <c r="AE2005" s="52"/>
      <c r="AF2005" s="1094"/>
      <c r="AG2005" s="317"/>
      <c r="AH2005" s="6" t="e">
        <f t="shared" si="36"/>
        <v>#VALUE!</v>
      </c>
      <c r="AI2005" s="1478" t="e">
        <f>COUNTIF([4]ПС!A5925:A6076,M2005)</f>
        <v>#VALUE!</v>
      </c>
      <c r="AJ2005" s="3">
        <f t="shared" si="37"/>
        <v>1</v>
      </c>
    </row>
    <row r="2006" spans="1:69" ht="31.5" hidden="1" customHeight="1" x14ac:dyDescent="0.2">
      <c r="A2006" s="1101" t="s">
        <v>2104</v>
      </c>
      <c r="B2006" s="52" t="s">
        <v>5</v>
      </c>
      <c r="C2006" s="52" t="s">
        <v>11223</v>
      </c>
      <c r="D2006" s="311">
        <v>41739</v>
      </c>
      <c r="E2006" s="63">
        <v>0.44444444444444442</v>
      </c>
      <c r="F2006" s="311">
        <v>41739</v>
      </c>
      <c r="G2006" s="63">
        <v>0.6777777777777777</v>
      </c>
      <c r="H2006" s="1174">
        <f t="shared" si="35"/>
        <v>0.23333333333333328</v>
      </c>
      <c r="I2006" s="52"/>
      <c r="J2006" s="52"/>
      <c r="K2006" s="52"/>
      <c r="L2006" s="52" t="s">
        <v>125</v>
      </c>
      <c r="M2006" s="17" t="s">
        <v>1289</v>
      </c>
      <c r="N2006" s="52">
        <v>35</v>
      </c>
      <c r="O2006" s="52" t="s">
        <v>63</v>
      </c>
      <c r="P2006" s="55"/>
      <c r="Q2006" s="1234" t="s">
        <v>2552</v>
      </c>
      <c r="R2006" s="1328">
        <v>5</v>
      </c>
      <c r="S2006" s="960"/>
      <c r="T2006" s="1357">
        <f t="shared" si="34"/>
        <v>5</v>
      </c>
      <c r="U2006" s="52"/>
      <c r="V2006" s="52"/>
      <c r="W2006" s="52"/>
      <c r="X2006" s="52"/>
      <c r="Y2006" s="52"/>
      <c r="Z2006" s="52"/>
      <c r="AA2006" s="52"/>
      <c r="AB2006" s="52"/>
      <c r="AC2006" s="52"/>
      <c r="AD2006" s="1094" t="s">
        <v>55</v>
      </c>
      <c r="AE2006" s="52"/>
      <c r="AF2006" s="1094"/>
      <c r="AG2006" s="317"/>
      <c r="AH2006" s="6" t="e">
        <f t="shared" si="36"/>
        <v>#VALUE!</v>
      </c>
      <c r="AI2006" s="1478" t="e">
        <f>COUNTIF([4]ПС!A5925:A6076,M2006)</f>
        <v>#VALUE!</v>
      </c>
      <c r="AJ2006" s="3">
        <f t="shared" si="37"/>
        <v>1</v>
      </c>
    </row>
    <row r="2007" spans="1:69" ht="31.5" hidden="1" customHeight="1" x14ac:dyDescent="0.2">
      <c r="A2007" s="1101" t="s">
        <v>2104</v>
      </c>
      <c r="B2007" s="52" t="s">
        <v>5</v>
      </c>
      <c r="C2007" s="52" t="s">
        <v>10455</v>
      </c>
      <c r="D2007" s="311">
        <v>41739</v>
      </c>
      <c r="E2007" s="63">
        <v>0.56944444444444442</v>
      </c>
      <c r="F2007" s="311">
        <v>41739</v>
      </c>
      <c r="G2007" s="63">
        <v>0.56944444444444442</v>
      </c>
      <c r="H2007" s="1174">
        <f t="shared" si="35"/>
        <v>0</v>
      </c>
      <c r="I2007" s="52"/>
      <c r="J2007" s="52"/>
      <c r="K2007" s="52"/>
      <c r="L2007" s="52" t="s">
        <v>125</v>
      </c>
      <c r="M2007" s="17" t="s">
        <v>1290</v>
      </c>
      <c r="N2007" s="64">
        <v>35</v>
      </c>
      <c r="O2007" s="52" t="s">
        <v>63</v>
      </c>
      <c r="P2007" s="55"/>
      <c r="Q2007" s="1234" t="s">
        <v>2553</v>
      </c>
      <c r="R2007" s="1328">
        <v>1</v>
      </c>
      <c r="S2007" s="960"/>
      <c r="T2007" s="1357">
        <f t="shared" si="34"/>
        <v>1</v>
      </c>
      <c r="U2007" s="52"/>
      <c r="V2007" s="52"/>
      <c r="W2007" s="52"/>
      <c r="X2007" s="52"/>
      <c r="Y2007" s="52"/>
      <c r="Z2007" s="52"/>
      <c r="AA2007" s="52"/>
      <c r="AB2007" s="52"/>
      <c r="AC2007" s="52"/>
      <c r="AD2007" s="1094" t="s">
        <v>55</v>
      </c>
      <c r="AE2007" s="52"/>
      <c r="AF2007" s="1094"/>
      <c r="AG2007" s="317"/>
      <c r="AH2007" s="6" t="e">
        <f t="shared" si="36"/>
        <v>#VALUE!</v>
      </c>
      <c r="AI2007" s="1478" t="e">
        <f>COUNTIF([4]ПС!A5925:A6076,M2007)</f>
        <v>#VALUE!</v>
      </c>
      <c r="AJ2007" s="3">
        <f t="shared" si="37"/>
        <v>1</v>
      </c>
    </row>
    <row r="2008" spans="1:69" ht="94.5" hidden="1" customHeight="1" x14ac:dyDescent="0.2">
      <c r="A2008" s="1101" t="s">
        <v>2104</v>
      </c>
      <c r="B2008" s="52" t="s">
        <v>5</v>
      </c>
      <c r="C2008" s="52" t="s">
        <v>10455</v>
      </c>
      <c r="D2008" s="311">
        <v>41739</v>
      </c>
      <c r="E2008" s="63">
        <v>0.59722222222222221</v>
      </c>
      <c r="F2008" s="311">
        <v>41739</v>
      </c>
      <c r="G2008" s="63">
        <v>0.59722222222222221</v>
      </c>
      <c r="H2008" s="1174">
        <f t="shared" si="35"/>
        <v>0</v>
      </c>
      <c r="I2008" s="52"/>
      <c r="J2008" s="52"/>
      <c r="K2008" s="52"/>
      <c r="L2008" s="52" t="s">
        <v>125</v>
      </c>
      <c r="M2008" s="17" t="s">
        <v>3842</v>
      </c>
      <c r="N2008" s="52">
        <v>35</v>
      </c>
      <c r="O2008" s="52" t="s">
        <v>63</v>
      </c>
      <c r="P2008" s="55" t="s">
        <v>2554</v>
      </c>
      <c r="Q2008" s="1234" t="s">
        <v>2555</v>
      </c>
      <c r="R2008" s="1328"/>
      <c r="S2008" s="960"/>
      <c r="T2008" s="1357"/>
      <c r="U2008" s="52"/>
      <c r="V2008" s="52"/>
      <c r="W2008" s="52"/>
      <c r="X2008" s="52"/>
      <c r="Y2008" s="52"/>
      <c r="Z2008" s="52"/>
      <c r="AA2008" s="52"/>
      <c r="AB2008" s="52"/>
      <c r="AC2008" s="52"/>
      <c r="AD2008" s="1094" t="s">
        <v>55</v>
      </c>
      <c r="AE2008" s="52"/>
      <c r="AF2008" s="1094"/>
      <c r="AG2008" s="317"/>
      <c r="AH2008" s="6" t="e">
        <f t="shared" si="36"/>
        <v>#VALUE!</v>
      </c>
      <c r="AI2008" s="1478" t="e">
        <f>COUNTIF([4]ПС!A5925:A6076,M2008)</f>
        <v>#VALUE!</v>
      </c>
      <c r="AJ2008" s="3">
        <f t="shared" si="37"/>
        <v>1</v>
      </c>
    </row>
    <row r="2009" spans="1:69" ht="31.5" hidden="1" customHeight="1" x14ac:dyDescent="0.2">
      <c r="A2009" s="1101" t="s">
        <v>2104</v>
      </c>
      <c r="B2009" s="52" t="s">
        <v>5</v>
      </c>
      <c r="C2009" s="52" t="s">
        <v>10738</v>
      </c>
      <c r="D2009" s="311">
        <v>41739</v>
      </c>
      <c r="E2009" s="63">
        <v>0.83680555555555547</v>
      </c>
      <c r="F2009" s="311">
        <v>41739</v>
      </c>
      <c r="G2009" s="63">
        <v>0.83680555555555547</v>
      </c>
      <c r="H2009" s="1174">
        <f t="shared" si="35"/>
        <v>0</v>
      </c>
      <c r="I2009" s="52"/>
      <c r="J2009" s="52"/>
      <c r="K2009" s="52" t="s">
        <v>132</v>
      </c>
      <c r="L2009" s="52" t="s">
        <v>125</v>
      </c>
      <c r="M2009" s="17" t="s">
        <v>673</v>
      </c>
      <c r="N2009" s="52">
        <v>110</v>
      </c>
      <c r="O2009" s="52" t="s">
        <v>66</v>
      </c>
      <c r="P2009" s="55" t="s">
        <v>2556</v>
      </c>
      <c r="Q2009" s="1234" t="s">
        <v>2557</v>
      </c>
      <c r="R2009" s="1328">
        <v>8</v>
      </c>
      <c r="S2009" s="960"/>
      <c r="T2009" s="1357">
        <f>R2009+S2009</f>
        <v>8</v>
      </c>
      <c r="U2009" s="52"/>
      <c r="V2009" s="52"/>
      <c r="W2009" s="52"/>
      <c r="X2009" s="52"/>
      <c r="Y2009" s="52"/>
      <c r="Z2009" s="52"/>
      <c r="AA2009" s="52"/>
      <c r="AB2009" s="52"/>
      <c r="AC2009" s="52"/>
      <c r="AD2009" s="1094" t="s">
        <v>55</v>
      </c>
      <c r="AE2009" s="52"/>
      <c r="AF2009" s="1094"/>
      <c r="AG2009" s="317"/>
      <c r="AH2009" s="6" t="e">
        <f t="shared" si="36"/>
        <v>#VALUE!</v>
      </c>
      <c r="AI2009" s="1478" t="e">
        <f>COUNTIF([4]ПС!A5925:A6076,M2009)</f>
        <v>#VALUE!</v>
      </c>
      <c r="AJ2009" s="3">
        <f t="shared" si="37"/>
        <v>1</v>
      </c>
    </row>
    <row r="2010" spans="1:69" s="75" customFormat="1" ht="31.5" hidden="1" customHeight="1" x14ac:dyDescent="0.2">
      <c r="A2010" s="108" t="s">
        <v>2104</v>
      </c>
      <c r="B2010" s="52" t="s">
        <v>5</v>
      </c>
      <c r="C2010" s="52" t="s">
        <v>11223</v>
      </c>
      <c r="D2010" s="311">
        <v>41739</v>
      </c>
      <c r="E2010" s="63">
        <v>0.56944444444444442</v>
      </c>
      <c r="F2010" s="311">
        <v>41739</v>
      </c>
      <c r="G2010" s="63">
        <v>0.63194444444444442</v>
      </c>
      <c r="H2010" s="1174">
        <f t="shared" si="35"/>
        <v>6.25E-2</v>
      </c>
      <c r="I2010" s="52"/>
      <c r="J2010" s="52"/>
      <c r="K2010" s="52"/>
      <c r="L2010" s="52" t="s">
        <v>125</v>
      </c>
      <c r="M2010" s="17" t="s">
        <v>9427</v>
      </c>
      <c r="N2010" s="52" t="s">
        <v>103</v>
      </c>
      <c r="O2010" s="52" t="s">
        <v>66</v>
      </c>
      <c r="P2010" s="1257" t="s">
        <v>2558</v>
      </c>
      <c r="Q2010" s="1234" t="s">
        <v>2559</v>
      </c>
      <c r="R2010" s="1328"/>
      <c r="S2010" s="960"/>
      <c r="T2010" s="1357"/>
      <c r="U2010" s="52"/>
      <c r="V2010" s="52"/>
      <c r="W2010" s="52"/>
      <c r="X2010" s="52"/>
      <c r="Y2010" s="52"/>
      <c r="Z2010" s="52"/>
      <c r="AA2010" s="52"/>
      <c r="AB2010" s="52"/>
      <c r="AC2010" s="52"/>
      <c r="AD2010" s="1094" t="s">
        <v>55</v>
      </c>
      <c r="AE2010" s="52"/>
      <c r="AF2010" s="1094"/>
      <c r="AG2010" s="1929"/>
      <c r="AH2010" s="6" t="e">
        <f t="shared" si="36"/>
        <v>#VALUE!</v>
      </c>
      <c r="AI2010" s="1478" t="e">
        <f>COUNTIF([4]ПС!A5925:A6076,M2010)</f>
        <v>#VALUE!</v>
      </c>
      <c r="AJ2010" s="3">
        <f t="shared" si="37"/>
        <v>1</v>
      </c>
    </row>
    <row r="2011" spans="1:69" s="230" customFormat="1" ht="31.5" hidden="1" customHeight="1" x14ac:dyDescent="0.2">
      <c r="A2011" s="1101" t="s">
        <v>2104</v>
      </c>
      <c r="B2011" s="52" t="s">
        <v>5</v>
      </c>
      <c r="C2011" s="207" t="s">
        <v>36</v>
      </c>
      <c r="D2011" s="311">
        <v>41740</v>
      </c>
      <c r="E2011" s="391">
        <v>0.52708333333333335</v>
      </c>
      <c r="F2011" s="311">
        <v>41740</v>
      </c>
      <c r="G2011" s="391">
        <v>0.52916666666666667</v>
      </c>
      <c r="H2011" s="1185">
        <f t="shared" si="35"/>
        <v>2.0833333333333259E-3</v>
      </c>
      <c r="I2011" s="52"/>
      <c r="J2011" s="52"/>
      <c r="K2011" s="52"/>
      <c r="L2011" s="52" t="s">
        <v>127</v>
      </c>
      <c r="M2011" s="408" t="s">
        <v>722</v>
      </c>
      <c r="N2011" s="408" t="s">
        <v>103</v>
      </c>
      <c r="O2011" s="408" t="s">
        <v>68</v>
      </c>
      <c r="P2011" s="1250" t="s">
        <v>2766</v>
      </c>
      <c r="Q2011" s="1234" t="s">
        <v>2767</v>
      </c>
      <c r="R2011" s="1333">
        <v>21</v>
      </c>
      <c r="S2011" s="1352"/>
      <c r="T2011" s="1367">
        <f t="shared" ref="T2011:T2042" si="38">R2011+S2011</f>
        <v>21</v>
      </c>
      <c r="U2011" s="215" t="s">
        <v>89</v>
      </c>
      <c r="V2011" s="1440">
        <v>2011</v>
      </c>
      <c r="W2011" s="1440" t="s">
        <v>593</v>
      </c>
      <c r="X2011" s="1440" t="s">
        <v>183</v>
      </c>
      <c r="Y2011" s="1440" t="s">
        <v>11927</v>
      </c>
      <c r="Z2011" s="1440">
        <v>100</v>
      </c>
      <c r="AA2011" s="1440" t="s">
        <v>11928</v>
      </c>
      <c r="AB2011" s="1440">
        <v>0</v>
      </c>
      <c r="AC2011" s="1440" t="s">
        <v>11932</v>
      </c>
      <c r="AD2011" s="1443" t="s">
        <v>40</v>
      </c>
      <c r="AE2011" s="215"/>
      <c r="AF2011" s="1453"/>
      <c r="AG2011" s="21"/>
      <c r="AH2011" s="6" t="e">
        <f t="shared" si="36"/>
        <v>#VALUE!</v>
      </c>
      <c r="AI2011" s="1478" t="e">
        <f>COUNTIF([4]ПС!A5925:A6076,M2011)</f>
        <v>#VALUE!</v>
      </c>
      <c r="AJ2011" s="3">
        <f t="shared" si="37"/>
        <v>1</v>
      </c>
      <c r="AK2011" s="167"/>
      <c r="AL2011" s="166"/>
      <c r="AM2011" s="168"/>
      <c r="AN2011" s="167"/>
      <c r="AO2011" s="167"/>
      <c r="AP2011" s="170"/>
      <c r="AQ2011" s="169"/>
      <c r="AR2011" s="169"/>
      <c r="AS2011" s="169"/>
      <c r="AT2011" s="169"/>
      <c r="AU2011" s="169"/>
      <c r="AV2011" s="169"/>
      <c r="AW2011" s="169"/>
      <c r="AX2011" s="169"/>
      <c r="AY2011" s="169"/>
      <c r="AZ2011" s="169"/>
      <c r="BA2011" s="169"/>
      <c r="BB2011" s="169"/>
      <c r="BC2011" s="169"/>
      <c r="BD2011" s="169"/>
      <c r="BE2011" s="169"/>
      <c r="BF2011" s="169"/>
      <c r="BG2011" s="169"/>
      <c r="BH2011" s="169"/>
      <c r="BI2011" s="3"/>
      <c r="BJ2011" s="3"/>
      <c r="BK2011" s="3"/>
      <c r="BL2011" s="3"/>
      <c r="BM2011" s="3"/>
      <c r="BN2011" s="3"/>
      <c r="BO2011" s="3"/>
      <c r="BP2011" s="3"/>
      <c r="BQ2011" s="3"/>
    </row>
    <row r="2012" spans="1:69" s="230" customFormat="1" ht="31.5" hidden="1" customHeight="1" x14ac:dyDescent="0.2">
      <c r="A2012" s="1101" t="s">
        <v>2104</v>
      </c>
      <c r="B2012" s="52" t="s">
        <v>5</v>
      </c>
      <c r="C2012" s="207" t="s">
        <v>36</v>
      </c>
      <c r="D2012" s="311">
        <v>41743</v>
      </c>
      <c r="E2012" s="391">
        <v>0.58472222222222225</v>
      </c>
      <c r="F2012" s="311">
        <v>41743</v>
      </c>
      <c r="G2012" s="391">
        <v>0.60416666666666663</v>
      </c>
      <c r="H2012" s="1185">
        <f t="shared" si="35"/>
        <v>1.9444444444444375E-2</v>
      </c>
      <c r="I2012" s="52">
        <v>10</v>
      </c>
      <c r="J2012" s="52" t="s">
        <v>178</v>
      </c>
      <c r="K2012" s="52" t="s">
        <v>133</v>
      </c>
      <c r="L2012" s="52" t="s">
        <v>128</v>
      </c>
      <c r="M2012" s="408" t="s">
        <v>1399</v>
      </c>
      <c r="N2012" s="408" t="s">
        <v>103</v>
      </c>
      <c r="O2012" s="408" t="s">
        <v>66</v>
      </c>
      <c r="P2012" s="1250" t="s">
        <v>820</v>
      </c>
      <c r="Q2012" s="1295" t="s">
        <v>2866</v>
      </c>
      <c r="R2012" s="1333">
        <v>6</v>
      </c>
      <c r="S2012" s="1352"/>
      <c r="T2012" s="1367">
        <f t="shared" si="38"/>
        <v>6</v>
      </c>
      <c r="U2012" s="215" t="s">
        <v>75</v>
      </c>
      <c r="V2012" s="477">
        <v>1994</v>
      </c>
      <c r="W2012" s="477" t="s">
        <v>2286</v>
      </c>
      <c r="X2012" s="477" t="s">
        <v>183</v>
      </c>
      <c r="Y2012" s="494">
        <v>40391</v>
      </c>
      <c r="Z2012" s="477">
        <v>100</v>
      </c>
      <c r="AA2012" s="477" t="s">
        <v>183</v>
      </c>
      <c r="AB2012" s="477">
        <v>0</v>
      </c>
      <c r="AC2012" s="477" t="s">
        <v>183</v>
      </c>
      <c r="AD2012" s="1443" t="s">
        <v>49</v>
      </c>
      <c r="AE2012" s="215"/>
      <c r="AF2012" s="1453"/>
      <c r="AG2012" s="1459"/>
      <c r="AH2012" s="6" t="e">
        <f t="shared" si="36"/>
        <v>#VALUE!</v>
      </c>
      <c r="AI2012" s="1478" t="e">
        <f>COUNTIF([4]ПС!A5925:A6076,M2012)</f>
        <v>#VALUE!</v>
      </c>
      <c r="AJ2012" s="3">
        <f t="shared" si="37"/>
        <v>1</v>
      </c>
      <c r="AK2012" s="167"/>
      <c r="AL2012" s="166"/>
      <c r="AM2012" s="168"/>
      <c r="AN2012" s="167"/>
      <c r="AO2012" s="167"/>
      <c r="AP2012" s="170"/>
      <c r="AQ2012" s="169"/>
      <c r="AR2012" s="169"/>
      <c r="AS2012" s="169"/>
      <c r="AT2012" s="169"/>
      <c r="AU2012" s="169"/>
      <c r="AV2012" s="169"/>
      <c r="AW2012" s="169"/>
      <c r="AX2012" s="169"/>
      <c r="AY2012" s="169"/>
      <c r="AZ2012" s="169"/>
      <c r="BA2012" s="169"/>
      <c r="BB2012" s="169"/>
      <c r="BC2012" s="169"/>
      <c r="BD2012" s="169"/>
      <c r="BE2012" s="169"/>
      <c r="BF2012" s="169"/>
      <c r="BG2012" s="169"/>
      <c r="BH2012" s="169"/>
      <c r="BI2012" s="3"/>
      <c r="BJ2012" s="3"/>
      <c r="BK2012" s="3"/>
      <c r="BL2012" s="3"/>
      <c r="BM2012" s="3"/>
      <c r="BN2012" s="3"/>
      <c r="BO2012" s="3"/>
      <c r="BP2012" s="3"/>
      <c r="BQ2012" s="3"/>
    </row>
    <row r="2013" spans="1:69" s="230" customFormat="1" ht="31.5" hidden="1" customHeight="1" x14ac:dyDescent="0.2">
      <c r="A2013" s="1101" t="s">
        <v>2104</v>
      </c>
      <c r="B2013" s="52" t="s">
        <v>5</v>
      </c>
      <c r="C2013" s="207" t="s">
        <v>10455</v>
      </c>
      <c r="D2013" s="311">
        <v>41744</v>
      </c>
      <c r="E2013" s="63">
        <v>0.46111111111111108</v>
      </c>
      <c r="F2013" s="311">
        <v>41744</v>
      </c>
      <c r="G2013" s="63">
        <v>0.46388888888888885</v>
      </c>
      <c r="H2013" s="1193">
        <f t="shared" si="35"/>
        <v>2.7777777777777679E-3</v>
      </c>
      <c r="I2013" s="52">
        <v>2</v>
      </c>
      <c r="J2013" s="52"/>
      <c r="K2013" s="52"/>
      <c r="L2013" s="52" t="s">
        <v>125</v>
      </c>
      <c r="M2013" s="1233" t="s">
        <v>9365</v>
      </c>
      <c r="N2013" s="52" t="s">
        <v>103</v>
      </c>
      <c r="O2013" s="52" t="s">
        <v>66</v>
      </c>
      <c r="P2013" s="1265" t="s">
        <v>2868</v>
      </c>
      <c r="Q2013" s="1268" t="s">
        <v>2869</v>
      </c>
      <c r="R2013" s="1333">
        <v>1</v>
      </c>
      <c r="S2013" s="1352"/>
      <c r="T2013" s="1367">
        <f t="shared" si="38"/>
        <v>1</v>
      </c>
      <c r="U2013" s="52"/>
      <c r="V2013" s="52"/>
      <c r="W2013" s="52"/>
      <c r="X2013" s="52"/>
      <c r="Y2013" s="52"/>
      <c r="Z2013" s="52"/>
      <c r="AA2013" s="52"/>
      <c r="AB2013" s="52"/>
      <c r="AC2013" s="52"/>
      <c r="AD2013" s="1094" t="s">
        <v>55</v>
      </c>
      <c r="AE2013" s="52"/>
      <c r="AF2013" s="1467"/>
      <c r="AG2013" s="1459"/>
      <c r="AH2013" s="6" t="e">
        <f t="shared" si="36"/>
        <v>#VALUE!</v>
      </c>
      <c r="AI2013" s="1478" t="e">
        <f>COUNTIF([4]ПС!A5925:A6076,M2013)</f>
        <v>#VALUE!</v>
      </c>
      <c r="AJ2013" s="3">
        <f t="shared" si="37"/>
        <v>1</v>
      </c>
      <c r="AK2013" s="167"/>
      <c r="AL2013" s="166"/>
      <c r="AM2013" s="168"/>
      <c r="AN2013" s="167"/>
      <c r="AO2013" s="167"/>
      <c r="AP2013" s="170"/>
      <c r="AQ2013" s="169"/>
      <c r="AR2013" s="169"/>
      <c r="AS2013" s="169"/>
      <c r="AT2013" s="169"/>
      <c r="AU2013" s="169"/>
      <c r="AV2013" s="169"/>
      <c r="AW2013" s="169"/>
      <c r="AX2013" s="169"/>
      <c r="AY2013" s="169"/>
      <c r="AZ2013" s="169"/>
      <c r="BA2013" s="169"/>
      <c r="BB2013" s="169"/>
      <c r="BC2013" s="169"/>
      <c r="BD2013" s="169"/>
      <c r="BE2013" s="169"/>
      <c r="BF2013" s="169"/>
      <c r="BG2013" s="169"/>
      <c r="BH2013" s="169"/>
      <c r="BI2013" s="3"/>
      <c r="BJ2013" s="3"/>
      <c r="BK2013" s="3"/>
      <c r="BL2013" s="3"/>
      <c r="BM2013" s="3"/>
      <c r="BN2013" s="3"/>
      <c r="BO2013" s="3"/>
      <c r="BP2013" s="3"/>
      <c r="BQ2013" s="3"/>
    </row>
    <row r="2014" spans="1:69" ht="110.25" hidden="1" customHeight="1" x14ac:dyDescent="0.2">
      <c r="A2014" s="1101" t="s">
        <v>2104</v>
      </c>
      <c r="B2014" s="52" t="s">
        <v>5</v>
      </c>
      <c r="C2014" s="52" t="s">
        <v>11223</v>
      </c>
      <c r="D2014" s="311">
        <v>41744</v>
      </c>
      <c r="E2014" s="63">
        <v>0.72361111111111109</v>
      </c>
      <c r="F2014" s="311">
        <v>41744</v>
      </c>
      <c r="G2014" s="63">
        <v>0.72361111111111109</v>
      </c>
      <c r="H2014" s="1174">
        <f t="shared" si="35"/>
        <v>0</v>
      </c>
      <c r="I2014" s="52"/>
      <c r="J2014" s="52" t="s">
        <v>2870</v>
      </c>
      <c r="K2014" s="52" t="s">
        <v>132</v>
      </c>
      <c r="L2014" s="52" t="s">
        <v>125</v>
      </c>
      <c r="M2014" s="17" t="s">
        <v>9312</v>
      </c>
      <c r="N2014" s="52">
        <v>110</v>
      </c>
      <c r="O2014" s="52" t="s">
        <v>66</v>
      </c>
      <c r="P2014" s="52" t="s">
        <v>2871</v>
      </c>
      <c r="Q2014" s="1296" t="s">
        <v>2872</v>
      </c>
      <c r="R2014" s="1328">
        <v>47</v>
      </c>
      <c r="S2014" s="960"/>
      <c r="T2014" s="1357">
        <f t="shared" si="38"/>
        <v>47</v>
      </c>
      <c r="U2014" s="52"/>
      <c r="V2014" s="52"/>
      <c r="W2014" s="52"/>
      <c r="X2014" s="52"/>
      <c r="Y2014" s="52"/>
      <c r="Z2014" s="52"/>
      <c r="AA2014" s="52"/>
      <c r="AB2014" s="52"/>
      <c r="AC2014" s="52"/>
      <c r="AD2014" s="1094" t="s">
        <v>55</v>
      </c>
      <c r="AE2014" s="52"/>
      <c r="AF2014" s="1094"/>
      <c r="AG2014" s="1463"/>
      <c r="AH2014" s="6" t="e">
        <f t="shared" si="36"/>
        <v>#VALUE!</v>
      </c>
      <c r="AI2014" s="1478" t="e">
        <f>COUNTIF([4]ПС!A5925:A6076,M2014)</f>
        <v>#VALUE!</v>
      </c>
      <c r="AJ2014" s="3">
        <f t="shared" si="37"/>
        <v>1</v>
      </c>
    </row>
    <row r="2015" spans="1:69" ht="31.5" hidden="1" customHeight="1" x14ac:dyDescent="0.2">
      <c r="A2015" s="1101" t="s">
        <v>2104</v>
      </c>
      <c r="B2015" s="52" t="s">
        <v>5</v>
      </c>
      <c r="C2015" s="52" t="s">
        <v>36</v>
      </c>
      <c r="D2015" s="311">
        <v>41744</v>
      </c>
      <c r="E2015" s="63">
        <v>0.86805555555555547</v>
      </c>
      <c r="F2015" s="311">
        <v>41744</v>
      </c>
      <c r="G2015" s="63">
        <v>0.86805555555555547</v>
      </c>
      <c r="H2015" s="1174">
        <f t="shared" si="35"/>
        <v>0</v>
      </c>
      <c r="I2015" s="52">
        <v>8</v>
      </c>
      <c r="J2015" s="52" t="s">
        <v>2873</v>
      </c>
      <c r="K2015" s="52" t="s">
        <v>132</v>
      </c>
      <c r="L2015" s="52" t="s">
        <v>130</v>
      </c>
      <c r="M2015" s="52" t="s">
        <v>714</v>
      </c>
      <c r="N2015" s="52" t="s">
        <v>103</v>
      </c>
      <c r="O2015" s="52" t="s">
        <v>66</v>
      </c>
      <c r="P2015" s="55"/>
      <c r="Q2015" s="1296" t="s">
        <v>2874</v>
      </c>
      <c r="R2015" s="1328">
        <v>9</v>
      </c>
      <c r="S2015" s="960"/>
      <c r="T2015" s="1357">
        <f t="shared" si="38"/>
        <v>9</v>
      </c>
      <c r="U2015" s="52" t="s">
        <v>75</v>
      </c>
      <c r="V2015" s="52">
        <v>2012</v>
      </c>
      <c r="W2015" s="52" t="s">
        <v>7004</v>
      </c>
      <c r="X2015" s="52" t="s">
        <v>183</v>
      </c>
      <c r="Y2015" s="52" t="s">
        <v>3917</v>
      </c>
      <c r="Z2015" s="52">
        <v>100</v>
      </c>
      <c r="AA2015" s="52" t="s">
        <v>183</v>
      </c>
      <c r="AB2015" s="52">
        <v>0</v>
      </c>
      <c r="AC2015" s="52" t="s">
        <v>445</v>
      </c>
      <c r="AD2015" s="1094" t="s">
        <v>45</v>
      </c>
      <c r="AE2015" s="52"/>
      <c r="AF2015" s="1094"/>
      <c r="AG2015" s="1455"/>
      <c r="AH2015" s="6" t="e">
        <f t="shared" si="36"/>
        <v>#VALUE!</v>
      </c>
      <c r="AI2015" s="1478" t="e">
        <f>COUNTIF([4]ПС!A5925:A6076,M2015)</f>
        <v>#VALUE!</v>
      </c>
      <c r="AJ2015" s="3">
        <f t="shared" si="37"/>
        <v>1</v>
      </c>
    </row>
    <row r="2016" spans="1:69" ht="31.5" hidden="1" customHeight="1" x14ac:dyDescent="0.2">
      <c r="A2016" s="1101" t="s">
        <v>2104</v>
      </c>
      <c r="B2016" s="52" t="s">
        <v>5</v>
      </c>
      <c r="C2016" s="52" t="s">
        <v>36</v>
      </c>
      <c r="D2016" s="311">
        <v>41747</v>
      </c>
      <c r="E2016" s="63">
        <v>0.43055555555555558</v>
      </c>
      <c r="F2016" s="311">
        <v>41747</v>
      </c>
      <c r="G2016" s="63">
        <v>0.43055555555555558</v>
      </c>
      <c r="H2016" s="1174">
        <f t="shared" si="35"/>
        <v>0</v>
      </c>
      <c r="I2016" s="52">
        <v>12</v>
      </c>
      <c r="J2016" s="52"/>
      <c r="K2016" s="52"/>
      <c r="L2016" s="52" t="s">
        <v>130</v>
      </c>
      <c r="M2016" s="52" t="s">
        <v>3914</v>
      </c>
      <c r="N2016" s="52" t="s">
        <v>103</v>
      </c>
      <c r="O2016" s="52" t="s">
        <v>66</v>
      </c>
      <c r="P2016" s="55" t="s">
        <v>3915</v>
      </c>
      <c r="Q2016" s="1234" t="s">
        <v>2921</v>
      </c>
      <c r="R2016" s="1328">
        <v>4</v>
      </c>
      <c r="S2016" s="960"/>
      <c r="T2016" s="1357">
        <f t="shared" si="38"/>
        <v>4</v>
      </c>
      <c r="U2016" s="52" t="s">
        <v>75</v>
      </c>
      <c r="V2016" s="36">
        <v>1982</v>
      </c>
      <c r="W2016" s="36" t="s">
        <v>2286</v>
      </c>
      <c r="X2016" s="36" t="s">
        <v>183</v>
      </c>
      <c r="Y2016" s="39">
        <v>40756</v>
      </c>
      <c r="Z2016" s="52">
        <v>100</v>
      </c>
      <c r="AA2016" s="36" t="s">
        <v>183</v>
      </c>
      <c r="AB2016" s="36">
        <v>0</v>
      </c>
      <c r="AC2016" s="52" t="s">
        <v>183</v>
      </c>
      <c r="AD2016" s="1094" t="s">
        <v>61</v>
      </c>
      <c r="AE2016" s="52"/>
      <c r="AF2016" s="1094"/>
      <c r="AG2016" s="1455"/>
      <c r="AH2016" s="6" t="e">
        <f t="shared" si="36"/>
        <v>#VALUE!</v>
      </c>
      <c r="AI2016" s="1478" t="e">
        <f>COUNTIF([4]ПС!A5925:A6076,M2016)</f>
        <v>#VALUE!</v>
      </c>
      <c r="AJ2016" s="3">
        <f t="shared" si="37"/>
        <v>1</v>
      </c>
    </row>
    <row r="2017" spans="1:39" ht="39" hidden="1" customHeight="1" x14ac:dyDescent="0.2">
      <c r="A2017" s="1101" t="s">
        <v>2104</v>
      </c>
      <c r="B2017" s="52" t="s">
        <v>5</v>
      </c>
      <c r="C2017" s="52" t="s">
        <v>12005</v>
      </c>
      <c r="D2017" s="311">
        <v>41748</v>
      </c>
      <c r="E2017" s="63">
        <v>0.35416666666666669</v>
      </c>
      <c r="F2017" s="311">
        <v>41748</v>
      </c>
      <c r="G2017" s="63">
        <v>0.35416666666666669</v>
      </c>
      <c r="H2017" s="1174">
        <f t="shared" si="35"/>
        <v>0</v>
      </c>
      <c r="I2017" s="52">
        <v>6</v>
      </c>
      <c r="J2017" s="52"/>
      <c r="K2017" s="52"/>
      <c r="L2017" s="52" t="s">
        <v>125</v>
      </c>
      <c r="M2017" s="17" t="s">
        <v>12006</v>
      </c>
      <c r="N2017" s="52">
        <v>110</v>
      </c>
      <c r="O2017" s="52" t="s">
        <v>63</v>
      </c>
      <c r="P2017" s="55" t="s">
        <v>2922</v>
      </c>
      <c r="Q2017" s="1234" t="s">
        <v>2923</v>
      </c>
      <c r="R2017" s="1328">
        <v>4</v>
      </c>
      <c r="S2017" s="960"/>
      <c r="T2017" s="1357">
        <f t="shared" si="38"/>
        <v>4</v>
      </c>
      <c r="U2017" s="52"/>
      <c r="V2017" s="52"/>
      <c r="W2017" s="52"/>
      <c r="X2017" s="52"/>
      <c r="Y2017" s="52"/>
      <c r="Z2017" s="52"/>
      <c r="AA2017" s="52"/>
      <c r="AB2017" s="52"/>
      <c r="AC2017" s="52"/>
      <c r="AD2017" s="1094" t="s">
        <v>55</v>
      </c>
      <c r="AE2017" s="52"/>
      <c r="AF2017" s="1094"/>
      <c r="AG2017" s="1455"/>
      <c r="AH2017" s="6" t="e">
        <f t="shared" si="36"/>
        <v>#VALUE!</v>
      </c>
      <c r="AI2017" s="1478" t="e">
        <f>COUNTIF([4]ПС!A5925:A6076,M2017)</f>
        <v>#VALUE!</v>
      </c>
      <c r="AJ2017" s="3">
        <f t="shared" si="37"/>
        <v>1</v>
      </c>
    </row>
    <row r="2018" spans="1:39" ht="31.5" hidden="1" customHeight="1" x14ac:dyDescent="0.2">
      <c r="A2018" s="1101" t="s">
        <v>2104</v>
      </c>
      <c r="B2018" s="52" t="s">
        <v>5</v>
      </c>
      <c r="C2018" s="52" t="s">
        <v>10738</v>
      </c>
      <c r="D2018" s="311">
        <v>41749</v>
      </c>
      <c r="E2018" s="63">
        <v>8.4027777777777771E-2</v>
      </c>
      <c r="F2018" s="311">
        <v>41749</v>
      </c>
      <c r="G2018" s="63">
        <v>8.4027777777777771E-2</v>
      </c>
      <c r="H2018" s="1174">
        <f t="shared" si="35"/>
        <v>0</v>
      </c>
      <c r="I2018" s="52">
        <v>55</v>
      </c>
      <c r="J2018" s="52" t="s">
        <v>1022</v>
      </c>
      <c r="K2018" s="52" t="s">
        <v>133</v>
      </c>
      <c r="L2018" s="52" t="s">
        <v>125</v>
      </c>
      <c r="M2018" s="17" t="s">
        <v>662</v>
      </c>
      <c r="N2018" s="52">
        <v>110</v>
      </c>
      <c r="O2018" s="52" t="s">
        <v>66</v>
      </c>
      <c r="P2018" s="55" t="s">
        <v>2924</v>
      </c>
      <c r="Q2018" s="1234" t="s">
        <v>2925</v>
      </c>
      <c r="R2018" s="1328">
        <v>9</v>
      </c>
      <c r="S2018" s="960"/>
      <c r="T2018" s="1357">
        <f t="shared" si="38"/>
        <v>9</v>
      </c>
      <c r="U2018" s="52"/>
      <c r="V2018" s="52"/>
      <c r="W2018" s="52"/>
      <c r="X2018" s="52"/>
      <c r="Y2018" s="52"/>
      <c r="Z2018" s="52"/>
      <c r="AA2018" s="52"/>
      <c r="AB2018" s="52"/>
      <c r="AC2018" s="52"/>
      <c r="AD2018" s="1094" t="s">
        <v>55</v>
      </c>
      <c r="AE2018" s="52"/>
      <c r="AF2018" s="1094"/>
      <c r="AG2018" s="1455"/>
      <c r="AH2018" s="6" t="e">
        <f t="shared" si="36"/>
        <v>#VALUE!</v>
      </c>
      <c r="AI2018" s="1478" t="e">
        <f>COUNTIF([4]ПС!A5925:A6076,M2018)</f>
        <v>#VALUE!</v>
      </c>
      <c r="AJ2018" s="3">
        <f t="shared" si="37"/>
        <v>1</v>
      </c>
    </row>
    <row r="2019" spans="1:39" ht="31.5" hidden="1" customHeight="1" x14ac:dyDescent="0.2">
      <c r="A2019" s="1101" t="s">
        <v>2104</v>
      </c>
      <c r="B2019" s="52" t="s">
        <v>5</v>
      </c>
      <c r="C2019" s="52" t="s">
        <v>10738</v>
      </c>
      <c r="D2019" s="311">
        <v>41749</v>
      </c>
      <c r="E2019" s="63">
        <v>0.1111111111111111</v>
      </c>
      <c r="F2019" s="311">
        <v>41749</v>
      </c>
      <c r="G2019" s="63">
        <v>0.1111111111111111</v>
      </c>
      <c r="H2019" s="1174">
        <f t="shared" si="35"/>
        <v>0</v>
      </c>
      <c r="I2019" s="52">
        <v>39</v>
      </c>
      <c r="J2019" s="52"/>
      <c r="K2019" s="52" t="s">
        <v>133</v>
      </c>
      <c r="L2019" s="52" t="s">
        <v>125</v>
      </c>
      <c r="M2019" s="17" t="s">
        <v>662</v>
      </c>
      <c r="N2019" s="52">
        <v>110</v>
      </c>
      <c r="O2019" s="52" t="s">
        <v>66</v>
      </c>
      <c r="P2019" s="55" t="s">
        <v>2924</v>
      </c>
      <c r="Q2019" s="1234" t="s">
        <v>2925</v>
      </c>
      <c r="R2019" s="1328">
        <v>4</v>
      </c>
      <c r="S2019" s="960"/>
      <c r="T2019" s="1357">
        <f t="shared" si="38"/>
        <v>4</v>
      </c>
      <c r="U2019" s="52"/>
      <c r="V2019" s="52"/>
      <c r="W2019" s="52"/>
      <c r="X2019" s="52"/>
      <c r="Y2019" s="52"/>
      <c r="Z2019" s="52"/>
      <c r="AA2019" s="52"/>
      <c r="AB2019" s="52"/>
      <c r="AC2019" s="52"/>
      <c r="AD2019" s="1094" t="s">
        <v>55</v>
      </c>
      <c r="AE2019" s="52"/>
      <c r="AF2019" s="1094"/>
      <c r="AG2019" s="1455"/>
      <c r="AH2019" s="6" t="e">
        <f t="shared" si="36"/>
        <v>#VALUE!</v>
      </c>
      <c r="AI2019" s="1478" t="e">
        <f>COUNTIF([4]ПС!A5925:A6076,M2019)</f>
        <v>#VALUE!</v>
      </c>
      <c r="AJ2019" s="3">
        <f t="shared" si="37"/>
        <v>1</v>
      </c>
    </row>
    <row r="2020" spans="1:39" ht="47.25" hidden="1" customHeight="1" x14ac:dyDescent="0.2">
      <c r="A2020" s="1101" t="s">
        <v>2104</v>
      </c>
      <c r="B2020" s="52" t="s">
        <v>5</v>
      </c>
      <c r="C2020" s="52" t="s">
        <v>10738</v>
      </c>
      <c r="D2020" s="311">
        <v>41750</v>
      </c>
      <c r="E2020" s="63">
        <v>0.71180555555555547</v>
      </c>
      <c r="F2020" s="311">
        <v>41750</v>
      </c>
      <c r="G2020" s="63">
        <v>0.72013888888888899</v>
      </c>
      <c r="H2020" s="1174">
        <f t="shared" si="35"/>
        <v>8.3333333333335258E-3</v>
      </c>
      <c r="I2020" s="52">
        <v>75</v>
      </c>
      <c r="J2020" s="52" t="s">
        <v>178</v>
      </c>
      <c r="K2020" s="52" t="s">
        <v>834</v>
      </c>
      <c r="L2020" s="52" t="s">
        <v>125</v>
      </c>
      <c r="M2020" s="17" t="s">
        <v>644</v>
      </c>
      <c r="N2020" s="52">
        <v>35</v>
      </c>
      <c r="O2020" s="52" t="s">
        <v>63</v>
      </c>
      <c r="P2020" s="55" t="s">
        <v>3177</v>
      </c>
      <c r="Q2020" s="1234" t="s">
        <v>3178</v>
      </c>
      <c r="R2020" s="1328">
        <v>12</v>
      </c>
      <c r="S2020" s="960"/>
      <c r="T2020" s="1357">
        <f t="shared" si="38"/>
        <v>12</v>
      </c>
      <c r="U2020" s="52"/>
      <c r="V2020" s="52"/>
      <c r="W2020" s="52"/>
      <c r="X2020" s="52"/>
      <c r="Y2020" s="52"/>
      <c r="Z2020" s="52"/>
      <c r="AA2020" s="52"/>
      <c r="AB2020" s="52"/>
      <c r="AC2020" s="52"/>
      <c r="AD2020" s="1094" t="s">
        <v>55</v>
      </c>
      <c r="AE2020" s="52"/>
      <c r="AF2020" s="1094"/>
      <c r="AG2020" s="1455"/>
      <c r="AH2020" s="6" t="e">
        <f t="shared" si="36"/>
        <v>#VALUE!</v>
      </c>
      <c r="AI2020" s="1478" t="e">
        <f>COUNTIF([4]ПС!A5925:A6076,M2020)</f>
        <v>#VALUE!</v>
      </c>
      <c r="AJ2020" s="3">
        <f t="shared" si="37"/>
        <v>1</v>
      </c>
    </row>
    <row r="2021" spans="1:39" ht="15.75" hidden="1" customHeight="1" x14ac:dyDescent="0.2">
      <c r="A2021" s="1101" t="s">
        <v>2104</v>
      </c>
      <c r="B2021" s="52" t="s">
        <v>5</v>
      </c>
      <c r="C2021" s="52" t="s">
        <v>36</v>
      </c>
      <c r="D2021" s="311">
        <v>41750</v>
      </c>
      <c r="E2021" s="63">
        <v>0.96666666666666667</v>
      </c>
      <c r="F2021" s="311">
        <v>41751</v>
      </c>
      <c r="G2021" s="63">
        <v>4.5138888888888888E-2</v>
      </c>
      <c r="H2021" s="1174">
        <f t="shared" si="35"/>
        <v>7.8472222222222165E-2</v>
      </c>
      <c r="I2021" s="52">
        <v>8</v>
      </c>
      <c r="J2021" s="52"/>
      <c r="K2021" s="52"/>
      <c r="L2021" s="52" t="s">
        <v>130</v>
      </c>
      <c r="M2021" s="52" t="s">
        <v>714</v>
      </c>
      <c r="N2021" s="52" t="s">
        <v>103</v>
      </c>
      <c r="O2021" s="52" t="s">
        <v>66</v>
      </c>
      <c r="P2021" s="55" t="s">
        <v>3179</v>
      </c>
      <c r="Q2021" s="1234" t="s">
        <v>3180</v>
      </c>
      <c r="R2021" s="1328">
        <v>31</v>
      </c>
      <c r="S2021" s="960"/>
      <c r="T2021" s="1357">
        <f t="shared" si="38"/>
        <v>31</v>
      </c>
      <c r="U2021" s="52" t="s">
        <v>75</v>
      </c>
      <c r="V2021" s="52">
        <v>2012</v>
      </c>
      <c r="W2021" s="52" t="s">
        <v>7004</v>
      </c>
      <c r="X2021" s="52" t="s">
        <v>183</v>
      </c>
      <c r="Y2021" s="1403" t="s">
        <v>11975</v>
      </c>
      <c r="Z2021" s="52">
        <v>100</v>
      </c>
      <c r="AA2021" s="52" t="s">
        <v>6990</v>
      </c>
      <c r="AB2021" s="52">
        <v>0</v>
      </c>
      <c r="AC2021" s="52" t="s">
        <v>12007</v>
      </c>
      <c r="AD2021" s="1094" t="s">
        <v>45</v>
      </c>
      <c r="AE2021" s="52"/>
      <c r="AF2021" s="1094"/>
      <c r="AG2021" s="1455"/>
      <c r="AH2021" s="6" t="e">
        <f t="shared" si="36"/>
        <v>#VALUE!</v>
      </c>
      <c r="AI2021" s="1478" t="e">
        <f>COUNTIF([4]ПС!A5925:A6076,M2021)</f>
        <v>#VALUE!</v>
      </c>
      <c r="AJ2021" s="3">
        <f t="shared" si="37"/>
        <v>1</v>
      </c>
    </row>
    <row r="2022" spans="1:39" ht="15.75" hidden="1" customHeight="1" x14ac:dyDescent="0.2">
      <c r="A2022" s="1101" t="s">
        <v>2104</v>
      </c>
      <c r="B2022" s="52" t="s">
        <v>5</v>
      </c>
      <c r="C2022" s="52" t="s">
        <v>10455</v>
      </c>
      <c r="D2022" s="311">
        <v>41751</v>
      </c>
      <c r="E2022" s="63">
        <v>0.4826388888888889</v>
      </c>
      <c r="F2022" s="311">
        <v>41751</v>
      </c>
      <c r="G2022" s="63">
        <v>0.4826388888888889</v>
      </c>
      <c r="H2022" s="1174">
        <f t="shared" si="35"/>
        <v>0</v>
      </c>
      <c r="I2022" s="52">
        <v>8</v>
      </c>
      <c r="J2022" s="52"/>
      <c r="K2022" s="52"/>
      <c r="L2022" s="52" t="s">
        <v>125</v>
      </c>
      <c r="M2022" s="17" t="s">
        <v>731</v>
      </c>
      <c r="N2022" s="64">
        <v>35</v>
      </c>
      <c r="O2022" s="52" t="s">
        <v>63</v>
      </c>
      <c r="P2022" s="52" t="s">
        <v>3181</v>
      </c>
      <c r="Q2022" s="1234" t="s">
        <v>3182</v>
      </c>
      <c r="R2022" s="1328">
        <v>3</v>
      </c>
      <c r="S2022" s="960"/>
      <c r="T2022" s="1357">
        <f t="shared" si="38"/>
        <v>3</v>
      </c>
      <c r="U2022" s="52"/>
      <c r="V2022" s="52"/>
      <c r="W2022" s="52"/>
      <c r="X2022" s="52"/>
      <c r="Y2022" s="52"/>
      <c r="Z2022" s="52"/>
      <c r="AA2022" s="52"/>
      <c r="AB2022" s="52"/>
      <c r="AC2022" s="52"/>
      <c r="AD2022" s="1094" t="s">
        <v>55</v>
      </c>
      <c r="AE2022" s="52"/>
      <c r="AF2022" s="1094"/>
      <c r="AG2022" s="1455"/>
      <c r="AH2022" s="6" t="e">
        <f t="shared" si="36"/>
        <v>#VALUE!</v>
      </c>
      <c r="AI2022" s="1478" t="e">
        <f>COUNTIF([4]ПС!A5925:A6076,M2022)</f>
        <v>#VALUE!</v>
      </c>
      <c r="AJ2022" s="3">
        <f t="shared" si="37"/>
        <v>1</v>
      </c>
    </row>
    <row r="2023" spans="1:39" s="24" customFormat="1" ht="31.5" hidden="1" customHeight="1" x14ac:dyDescent="0.2">
      <c r="A2023" s="108" t="s">
        <v>2104</v>
      </c>
      <c r="B2023" s="52" t="s">
        <v>5</v>
      </c>
      <c r="C2023" s="52" t="s">
        <v>10738</v>
      </c>
      <c r="D2023" s="311">
        <v>41752</v>
      </c>
      <c r="E2023" s="271">
        <v>0.38541666666666669</v>
      </c>
      <c r="F2023" s="1160">
        <v>41752</v>
      </c>
      <c r="G2023" s="271">
        <v>0.38541666666666669</v>
      </c>
      <c r="H2023" s="1174">
        <f t="shared" si="35"/>
        <v>0</v>
      </c>
      <c r="I2023" s="52">
        <v>36</v>
      </c>
      <c r="J2023" s="52"/>
      <c r="K2023" s="52"/>
      <c r="L2023" s="52" t="s">
        <v>125</v>
      </c>
      <c r="M2023" s="17" t="s">
        <v>673</v>
      </c>
      <c r="N2023" s="52">
        <v>110</v>
      </c>
      <c r="O2023" s="52" t="s">
        <v>66</v>
      </c>
      <c r="P2023" s="52" t="s">
        <v>3183</v>
      </c>
      <c r="Q2023" s="1234" t="s">
        <v>3184</v>
      </c>
      <c r="R2023" s="1328">
        <v>3</v>
      </c>
      <c r="S2023" s="960"/>
      <c r="T2023" s="1357">
        <f t="shared" si="38"/>
        <v>3</v>
      </c>
      <c r="U2023" s="52"/>
      <c r="V2023" s="52"/>
      <c r="W2023" s="52"/>
      <c r="X2023" s="52"/>
      <c r="Y2023" s="52"/>
      <c r="Z2023" s="52"/>
      <c r="AA2023" s="52"/>
      <c r="AB2023" s="52"/>
      <c r="AC2023" s="52"/>
      <c r="AD2023" s="1094" t="s">
        <v>55</v>
      </c>
      <c r="AE2023" s="52"/>
      <c r="AF2023" s="1094"/>
      <c r="AG2023" s="1455"/>
      <c r="AH2023" s="6" t="e">
        <f t="shared" si="36"/>
        <v>#VALUE!</v>
      </c>
      <c r="AI2023" s="1478" t="e">
        <f>COUNTIF([4]ПС!A5925:A6076,M2023)</f>
        <v>#VALUE!</v>
      </c>
      <c r="AJ2023" s="3">
        <f t="shared" si="37"/>
        <v>1</v>
      </c>
      <c r="AK2023" s="149"/>
      <c r="AL2023" s="150"/>
      <c r="AM2023" s="6"/>
    </row>
    <row r="2024" spans="1:39" ht="31.5" hidden="1" customHeight="1" x14ac:dyDescent="0.2">
      <c r="A2024" s="1101" t="s">
        <v>2104</v>
      </c>
      <c r="B2024" s="52" t="s">
        <v>5</v>
      </c>
      <c r="C2024" s="52" t="s">
        <v>36</v>
      </c>
      <c r="D2024" s="311">
        <v>41753</v>
      </c>
      <c r="E2024" s="63">
        <v>0.32291666666666669</v>
      </c>
      <c r="F2024" s="311">
        <v>41753</v>
      </c>
      <c r="G2024" s="63">
        <v>0.41111111111111115</v>
      </c>
      <c r="H2024" s="1174">
        <f t="shared" si="35"/>
        <v>8.8194444444444464E-2</v>
      </c>
      <c r="I2024" s="52">
        <v>3</v>
      </c>
      <c r="J2024" s="52" t="s">
        <v>297</v>
      </c>
      <c r="K2024" s="52" t="s">
        <v>133</v>
      </c>
      <c r="L2024" s="52" t="s">
        <v>128</v>
      </c>
      <c r="M2024" s="52" t="s">
        <v>12008</v>
      </c>
      <c r="N2024" s="52">
        <v>35</v>
      </c>
      <c r="O2024" s="52" t="s">
        <v>63</v>
      </c>
      <c r="P2024" s="55" t="s">
        <v>3185</v>
      </c>
      <c r="Q2024" s="1234" t="s">
        <v>3186</v>
      </c>
      <c r="R2024" s="1328">
        <v>22</v>
      </c>
      <c r="S2024" s="960"/>
      <c r="T2024" s="1357">
        <f t="shared" si="38"/>
        <v>22</v>
      </c>
      <c r="U2024" s="52" t="s">
        <v>75</v>
      </c>
      <c r="V2024" s="52">
        <v>1992</v>
      </c>
      <c r="W2024" s="52" t="s">
        <v>2286</v>
      </c>
      <c r="X2024" s="1094" t="s">
        <v>183</v>
      </c>
      <c r="Y2024" s="57">
        <v>41456</v>
      </c>
      <c r="Z2024" s="52">
        <v>100</v>
      </c>
      <c r="AA2024" s="52" t="s">
        <v>183</v>
      </c>
      <c r="AB2024" s="52">
        <v>0</v>
      </c>
      <c r="AC2024" s="57">
        <v>41771</v>
      </c>
      <c r="AD2024" s="1094" t="s">
        <v>49</v>
      </c>
      <c r="AE2024" s="52"/>
      <c r="AF2024" s="1094"/>
      <c r="AG2024" s="1455"/>
      <c r="AH2024" s="6" t="e">
        <f t="shared" si="36"/>
        <v>#VALUE!</v>
      </c>
      <c r="AI2024" s="1478" t="e">
        <f>COUNTIF([4]ПС!A5925:A6076,M2024)</f>
        <v>#VALUE!</v>
      </c>
      <c r="AJ2024" s="3">
        <f t="shared" si="37"/>
        <v>1</v>
      </c>
    </row>
    <row r="2025" spans="1:39" ht="47.25" hidden="1" customHeight="1" x14ac:dyDescent="0.2">
      <c r="A2025" s="1101" t="s">
        <v>2104</v>
      </c>
      <c r="B2025" s="52" t="s">
        <v>5</v>
      </c>
      <c r="C2025" s="52" t="s">
        <v>36</v>
      </c>
      <c r="D2025" s="311">
        <v>41753</v>
      </c>
      <c r="E2025" s="63">
        <v>0.49861111111111112</v>
      </c>
      <c r="F2025" s="311">
        <v>41753</v>
      </c>
      <c r="G2025" s="63">
        <v>0.5</v>
      </c>
      <c r="H2025" s="1174">
        <f t="shared" si="35"/>
        <v>1.388888888888884E-3</v>
      </c>
      <c r="I2025" s="52">
        <v>69</v>
      </c>
      <c r="J2025" s="52" t="s">
        <v>3187</v>
      </c>
      <c r="K2025" s="52" t="s">
        <v>133</v>
      </c>
      <c r="L2025" s="52" t="s">
        <v>130</v>
      </c>
      <c r="M2025" s="52" t="s">
        <v>11917</v>
      </c>
      <c r="N2025" s="52">
        <v>35</v>
      </c>
      <c r="O2025" s="52" t="s">
        <v>66</v>
      </c>
      <c r="P2025" s="52" t="s">
        <v>3188</v>
      </c>
      <c r="Q2025" s="1234" t="s">
        <v>12009</v>
      </c>
      <c r="R2025" s="1328">
        <v>150</v>
      </c>
      <c r="S2025" s="960"/>
      <c r="T2025" s="1357">
        <f t="shared" si="38"/>
        <v>150</v>
      </c>
      <c r="U2025" s="52" t="s">
        <v>84</v>
      </c>
      <c r="V2025" s="52">
        <v>1977</v>
      </c>
      <c r="W2025" s="52" t="s">
        <v>7009</v>
      </c>
      <c r="X2025" s="52" t="s">
        <v>183</v>
      </c>
      <c r="Y2025" s="57">
        <v>41487</v>
      </c>
      <c r="Z2025" s="52">
        <v>100</v>
      </c>
      <c r="AA2025" s="52" t="s">
        <v>183</v>
      </c>
      <c r="AB2025" s="52">
        <v>0</v>
      </c>
      <c r="AC2025" s="57">
        <v>41817</v>
      </c>
      <c r="AD2025" s="1094" t="s">
        <v>59</v>
      </c>
      <c r="AE2025" s="52"/>
      <c r="AF2025" s="1094"/>
      <c r="AG2025" s="1455"/>
      <c r="AH2025" s="6" t="e">
        <f t="shared" si="36"/>
        <v>#VALUE!</v>
      </c>
      <c r="AI2025" s="1478" t="e">
        <f>COUNTIF([4]ПС!A5925:A6076,M2025)</f>
        <v>#VALUE!</v>
      </c>
      <c r="AJ2025" s="3">
        <f t="shared" si="37"/>
        <v>1</v>
      </c>
    </row>
    <row r="2026" spans="1:39" ht="31.5" hidden="1" customHeight="1" x14ac:dyDescent="0.2">
      <c r="A2026" s="1101" t="s">
        <v>2104</v>
      </c>
      <c r="B2026" s="52" t="s">
        <v>5</v>
      </c>
      <c r="C2026" s="52" t="s">
        <v>36</v>
      </c>
      <c r="D2026" s="311">
        <v>41753</v>
      </c>
      <c r="E2026" s="63">
        <v>0.57847222222222217</v>
      </c>
      <c r="F2026" s="311">
        <v>41753</v>
      </c>
      <c r="G2026" s="63">
        <v>0.62152777777777779</v>
      </c>
      <c r="H2026" s="1174">
        <f t="shared" si="35"/>
        <v>4.3055555555555625E-2</v>
      </c>
      <c r="I2026" s="52">
        <v>3</v>
      </c>
      <c r="J2026" s="52"/>
      <c r="K2026" s="52"/>
      <c r="L2026" s="52" t="s">
        <v>128</v>
      </c>
      <c r="M2026" s="52" t="s">
        <v>12008</v>
      </c>
      <c r="N2026" s="52">
        <v>35</v>
      </c>
      <c r="O2026" s="52" t="s">
        <v>63</v>
      </c>
      <c r="P2026" s="55" t="s">
        <v>3185</v>
      </c>
      <c r="Q2026" s="1234" t="s">
        <v>3189</v>
      </c>
      <c r="R2026" s="1328">
        <v>11</v>
      </c>
      <c r="S2026" s="960"/>
      <c r="T2026" s="1357">
        <f t="shared" si="38"/>
        <v>11</v>
      </c>
      <c r="U2026" s="52" t="s">
        <v>75</v>
      </c>
      <c r="V2026" s="52">
        <v>1992</v>
      </c>
      <c r="W2026" s="52" t="s">
        <v>2286</v>
      </c>
      <c r="X2026" s="1094" t="s">
        <v>183</v>
      </c>
      <c r="Y2026" s="57">
        <v>41456</v>
      </c>
      <c r="Z2026" s="52">
        <v>100</v>
      </c>
      <c r="AA2026" s="52" t="s">
        <v>183</v>
      </c>
      <c r="AB2026" s="52">
        <v>0</v>
      </c>
      <c r="AC2026" s="57">
        <v>41771</v>
      </c>
      <c r="AD2026" s="1094" t="s">
        <v>49</v>
      </c>
      <c r="AE2026" s="52"/>
      <c r="AF2026" s="1094"/>
      <c r="AG2026" s="1455"/>
      <c r="AH2026" s="6" t="e">
        <f t="shared" si="36"/>
        <v>#VALUE!</v>
      </c>
      <c r="AI2026" s="1478" t="e">
        <f>COUNTIF([4]ПС!A5925:A6076,M2026)</f>
        <v>#VALUE!</v>
      </c>
      <c r="AJ2026" s="3">
        <f t="shared" si="37"/>
        <v>1</v>
      </c>
    </row>
    <row r="2027" spans="1:39" s="3" customFormat="1" ht="31.5" hidden="1" customHeight="1" x14ac:dyDescent="0.2">
      <c r="A2027" s="1101" t="s">
        <v>2104</v>
      </c>
      <c r="B2027" s="52" t="s">
        <v>5</v>
      </c>
      <c r="C2027" s="52" t="s">
        <v>36</v>
      </c>
      <c r="D2027" s="311">
        <v>41754</v>
      </c>
      <c r="E2027" s="63">
        <v>0.30833333333333335</v>
      </c>
      <c r="F2027" s="311">
        <v>41754</v>
      </c>
      <c r="G2027" s="63">
        <v>0.3125</v>
      </c>
      <c r="H2027" s="1174">
        <f t="shared" si="35"/>
        <v>4.1666666666666519E-3</v>
      </c>
      <c r="I2027" s="52">
        <v>35</v>
      </c>
      <c r="J2027" s="52" t="s">
        <v>178</v>
      </c>
      <c r="K2027" s="52" t="s">
        <v>834</v>
      </c>
      <c r="L2027" s="1225" t="s">
        <v>128</v>
      </c>
      <c r="M2027" s="52" t="s">
        <v>647</v>
      </c>
      <c r="N2027" s="52">
        <v>35</v>
      </c>
      <c r="O2027" s="52" t="s">
        <v>63</v>
      </c>
      <c r="P2027" s="55" t="s">
        <v>3237</v>
      </c>
      <c r="Q2027" s="1234" t="s">
        <v>3238</v>
      </c>
      <c r="R2027" s="1328">
        <v>6</v>
      </c>
      <c r="S2027" s="960"/>
      <c r="T2027" s="1357">
        <f t="shared" si="38"/>
        <v>6</v>
      </c>
      <c r="U2027" s="52"/>
      <c r="V2027" s="1094"/>
      <c r="W2027" s="1094"/>
      <c r="X2027" s="1094"/>
      <c r="Y2027" s="1094" t="s">
        <v>12010</v>
      </c>
      <c r="Z2027" s="1094">
        <v>100</v>
      </c>
      <c r="AA2027" s="1094"/>
      <c r="AB2027" s="1094"/>
      <c r="AC2027" s="1094"/>
      <c r="AD2027" s="1094" t="s">
        <v>56</v>
      </c>
      <c r="AE2027" s="52"/>
      <c r="AF2027" s="1094"/>
      <c r="AG2027" s="1455"/>
      <c r="AH2027" s="6" t="e">
        <f t="shared" si="36"/>
        <v>#VALUE!</v>
      </c>
      <c r="AI2027" s="1478" t="e">
        <f>COUNTIF([4]ПС!A5925:A6076,M2027)</f>
        <v>#VALUE!</v>
      </c>
      <c r="AJ2027" s="3">
        <f t="shared" si="37"/>
        <v>1</v>
      </c>
    </row>
    <row r="2028" spans="1:39" s="3" customFormat="1" ht="204.75" hidden="1" customHeight="1" x14ac:dyDescent="0.2">
      <c r="A2028" s="1101" t="s">
        <v>2104</v>
      </c>
      <c r="B2028" s="52" t="s">
        <v>5</v>
      </c>
      <c r="C2028" s="52" t="s">
        <v>36</v>
      </c>
      <c r="D2028" s="311">
        <v>41754</v>
      </c>
      <c r="E2028" s="63">
        <v>0.52777777777777779</v>
      </c>
      <c r="F2028" s="311">
        <v>41754</v>
      </c>
      <c r="G2028" s="63">
        <v>0.53819444444444442</v>
      </c>
      <c r="H2028" s="1174">
        <f t="shared" si="35"/>
        <v>1.041666666666663E-2</v>
      </c>
      <c r="I2028" s="52">
        <v>19</v>
      </c>
      <c r="J2028" s="52" t="s">
        <v>297</v>
      </c>
      <c r="K2028" s="52" t="s">
        <v>133</v>
      </c>
      <c r="L2028" s="1225" t="s">
        <v>128</v>
      </c>
      <c r="M2028" s="52" t="s">
        <v>9323</v>
      </c>
      <c r="N2028" s="52" t="s">
        <v>103</v>
      </c>
      <c r="O2028" s="52" t="s">
        <v>66</v>
      </c>
      <c r="P2028" s="52" t="s">
        <v>3239</v>
      </c>
      <c r="Q2028" s="1234" t="s">
        <v>3240</v>
      </c>
      <c r="R2028" s="1328">
        <v>11</v>
      </c>
      <c r="S2028" s="960"/>
      <c r="T2028" s="1357">
        <f t="shared" si="38"/>
        <v>11</v>
      </c>
      <c r="U2028" s="52" t="s">
        <v>75</v>
      </c>
      <c r="V2028" s="52">
        <v>1978</v>
      </c>
      <c r="W2028" s="52" t="s">
        <v>2286</v>
      </c>
      <c r="X2028" s="52" t="s">
        <v>183</v>
      </c>
      <c r="Y2028" s="52" t="s">
        <v>12011</v>
      </c>
      <c r="Z2028" s="52">
        <v>100</v>
      </c>
      <c r="AA2028" s="52" t="s">
        <v>183</v>
      </c>
      <c r="AB2028" s="52" t="s">
        <v>183</v>
      </c>
      <c r="AC2028" s="52" t="s">
        <v>12012</v>
      </c>
      <c r="AD2028" s="1094" t="s">
        <v>56</v>
      </c>
      <c r="AE2028" s="52"/>
      <c r="AF2028" s="1094"/>
      <c r="AG2028" s="1455"/>
      <c r="AH2028" s="6" t="e">
        <f t="shared" si="36"/>
        <v>#VALUE!</v>
      </c>
      <c r="AI2028" s="1478" t="e">
        <f>COUNTIF([4]ПС!A5925:A6076,M2028)</f>
        <v>#VALUE!</v>
      </c>
      <c r="AJ2028" s="3">
        <f t="shared" si="37"/>
        <v>1</v>
      </c>
    </row>
    <row r="2029" spans="1:39" s="3" customFormat="1" ht="31.5" hidden="1" customHeight="1" x14ac:dyDescent="0.2">
      <c r="A2029" s="1101" t="s">
        <v>2104</v>
      </c>
      <c r="B2029" s="52" t="s">
        <v>5</v>
      </c>
      <c r="C2029" s="52" t="s">
        <v>36</v>
      </c>
      <c r="D2029" s="311">
        <v>41754</v>
      </c>
      <c r="E2029" s="63">
        <v>0.68402777777777779</v>
      </c>
      <c r="F2029" s="311">
        <v>41754</v>
      </c>
      <c r="G2029" s="63">
        <v>0.71875</v>
      </c>
      <c r="H2029" s="1174">
        <f t="shared" si="35"/>
        <v>3.472222222222221E-2</v>
      </c>
      <c r="I2029" s="52">
        <v>19</v>
      </c>
      <c r="J2029" s="52"/>
      <c r="K2029" s="52"/>
      <c r="L2029" s="1225" t="s">
        <v>128</v>
      </c>
      <c r="M2029" s="52" t="s">
        <v>9323</v>
      </c>
      <c r="N2029" s="52" t="s">
        <v>103</v>
      </c>
      <c r="O2029" s="52" t="s">
        <v>66</v>
      </c>
      <c r="P2029" s="52" t="s">
        <v>3239</v>
      </c>
      <c r="Q2029" s="1234" t="s">
        <v>3241</v>
      </c>
      <c r="R2029" s="1328">
        <v>19</v>
      </c>
      <c r="S2029" s="960"/>
      <c r="T2029" s="1357">
        <f t="shared" si="38"/>
        <v>19</v>
      </c>
      <c r="U2029" s="52" t="s">
        <v>75</v>
      </c>
      <c r="V2029" s="52">
        <v>1978</v>
      </c>
      <c r="W2029" s="52" t="s">
        <v>2286</v>
      </c>
      <c r="X2029" s="52" t="s">
        <v>183</v>
      </c>
      <c r="Y2029" s="52" t="s">
        <v>12011</v>
      </c>
      <c r="Z2029" s="52">
        <v>100</v>
      </c>
      <c r="AA2029" s="52" t="s">
        <v>183</v>
      </c>
      <c r="AB2029" s="52" t="s">
        <v>183</v>
      </c>
      <c r="AC2029" s="52" t="s">
        <v>12012</v>
      </c>
      <c r="AD2029" s="1094" t="s">
        <v>56</v>
      </c>
      <c r="AE2029" s="52"/>
      <c r="AF2029" s="1094"/>
      <c r="AG2029" s="1455"/>
      <c r="AH2029" s="6" t="e">
        <f t="shared" si="36"/>
        <v>#VALUE!</v>
      </c>
      <c r="AI2029" s="1478" t="e">
        <f>COUNTIF([4]ПС!A5925:A6076,M2029)</f>
        <v>#VALUE!</v>
      </c>
      <c r="AJ2029" s="3">
        <f t="shared" si="37"/>
        <v>1</v>
      </c>
    </row>
    <row r="2030" spans="1:39" s="3" customFormat="1" ht="31.5" hidden="1" customHeight="1" x14ac:dyDescent="0.2">
      <c r="A2030" s="1101" t="s">
        <v>2104</v>
      </c>
      <c r="B2030" s="52" t="s">
        <v>5</v>
      </c>
      <c r="C2030" s="52" t="s">
        <v>36</v>
      </c>
      <c r="D2030" s="311">
        <v>41754</v>
      </c>
      <c r="E2030" s="63">
        <v>0.6645833333333333</v>
      </c>
      <c r="F2030" s="311">
        <v>41754</v>
      </c>
      <c r="G2030" s="63">
        <v>0.6645833333333333</v>
      </c>
      <c r="H2030" s="1174">
        <f t="shared" si="35"/>
        <v>0</v>
      </c>
      <c r="I2030" s="52">
        <v>6</v>
      </c>
      <c r="J2030" s="52" t="s">
        <v>3242</v>
      </c>
      <c r="K2030" s="52" t="s">
        <v>132</v>
      </c>
      <c r="L2030" s="1225" t="s">
        <v>128</v>
      </c>
      <c r="M2030" s="52" t="s">
        <v>701</v>
      </c>
      <c r="N2030" s="52" t="s">
        <v>103</v>
      </c>
      <c r="O2030" s="52" t="s">
        <v>66</v>
      </c>
      <c r="P2030" s="55" t="s">
        <v>3243</v>
      </c>
      <c r="Q2030" s="1234" t="s">
        <v>3244</v>
      </c>
      <c r="R2030" s="1328">
        <v>4</v>
      </c>
      <c r="S2030" s="960"/>
      <c r="T2030" s="1357">
        <f t="shared" si="38"/>
        <v>4</v>
      </c>
      <c r="U2030" s="52" t="s">
        <v>75</v>
      </c>
      <c r="V2030" s="52">
        <v>1994</v>
      </c>
      <c r="W2030" s="52" t="s">
        <v>2286</v>
      </c>
      <c r="X2030" s="52" t="s">
        <v>183</v>
      </c>
      <c r="Y2030" s="52" t="s">
        <v>12013</v>
      </c>
      <c r="Z2030" s="52">
        <v>100</v>
      </c>
      <c r="AA2030" s="52"/>
      <c r="AB2030" s="52"/>
      <c r="AC2030" s="52"/>
      <c r="AD2030" s="1094" t="s">
        <v>56</v>
      </c>
      <c r="AE2030" s="52"/>
      <c r="AF2030" s="1094"/>
      <c r="AG2030" s="1455"/>
      <c r="AH2030" s="6" t="e">
        <f t="shared" si="36"/>
        <v>#VALUE!</v>
      </c>
      <c r="AI2030" s="1478" t="e">
        <f>COUNTIF([4]ПС!A5925:A6076,M2030)</f>
        <v>#VALUE!</v>
      </c>
      <c r="AJ2030" s="3">
        <f t="shared" si="37"/>
        <v>1</v>
      </c>
    </row>
    <row r="2031" spans="1:39" s="3" customFormat="1" ht="31.5" hidden="1" customHeight="1" x14ac:dyDescent="0.2">
      <c r="A2031" s="1101" t="s">
        <v>2104</v>
      </c>
      <c r="B2031" s="52" t="s">
        <v>5</v>
      </c>
      <c r="C2031" s="52" t="s">
        <v>10738</v>
      </c>
      <c r="D2031" s="311">
        <v>41754</v>
      </c>
      <c r="E2031" s="63">
        <v>0.70972222222222225</v>
      </c>
      <c r="F2031" s="311">
        <v>41754</v>
      </c>
      <c r="G2031" s="63">
        <v>0.70972222222222225</v>
      </c>
      <c r="H2031" s="1174">
        <f t="shared" si="35"/>
        <v>0</v>
      </c>
      <c r="I2031" s="52">
        <v>199</v>
      </c>
      <c r="J2031" s="52"/>
      <c r="K2031" s="52"/>
      <c r="L2031" s="52" t="s">
        <v>125</v>
      </c>
      <c r="M2031" s="52" t="s">
        <v>673</v>
      </c>
      <c r="N2031" s="52">
        <v>110</v>
      </c>
      <c r="O2031" s="52" t="s">
        <v>66</v>
      </c>
      <c r="P2031" s="52" t="s">
        <v>3245</v>
      </c>
      <c r="Q2031" s="1234" t="s">
        <v>3246</v>
      </c>
      <c r="R2031" s="1328">
        <v>71</v>
      </c>
      <c r="S2031" s="960"/>
      <c r="T2031" s="1357">
        <f t="shared" si="38"/>
        <v>71</v>
      </c>
      <c r="U2031" s="52"/>
      <c r="V2031" s="52"/>
      <c r="W2031" s="52"/>
      <c r="X2031" s="52"/>
      <c r="Y2031" s="52"/>
      <c r="Z2031" s="52"/>
      <c r="AA2031" s="52"/>
      <c r="AB2031" s="52"/>
      <c r="AC2031" s="52"/>
      <c r="AD2031" s="1094" t="s">
        <v>55</v>
      </c>
      <c r="AE2031" s="52"/>
      <c r="AF2031" s="1094"/>
      <c r="AG2031" s="1455"/>
      <c r="AH2031" s="6" t="e">
        <f t="shared" si="36"/>
        <v>#VALUE!</v>
      </c>
      <c r="AI2031" s="1478" t="e">
        <f>COUNTIF([4]ПС!A5925:A6076,M2031)</f>
        <v>#VALUE!</v>
      </c>
      <c r="AJ2031" s="3">
        <f t="shared" si="37"/>
        <v>1</v>
      </c>
    </row>
    <row r="2032" spans="1:39" s="3" customFormat="1" ht="31.5" hidden="1" customHeight="1" x14ac:dyDescent="0.2">
      <c r="A2032" s="1101" t="s">
        <v>2104</v>
      </c>
      <c r="B2032" s="52" t="s">
        <v>5</v>
      </c>
      <c r="C2032" s="52" t="s">
        <v>36</v>
      </c>
      <c r="D2032" s="311">
        <v>41754</v>
      </c>
      <c r="E2032" s="63">
        <v>0.80555555555555547</v>
      </c>
      <c r="F2032" s="311">
        <v>41754</v>
      </c>
      <c r="G2032" s="63">
        <v>0.84652777777777777</v>
      </c>
      <c r="H2032" s="1174">
        <f t="shared" si="35"/>
        <v>4.0972222222222299E-2</v>
      </c>
      <c r="I2032" s="52">
        <v>9</v>
      </c>
      <c r="J2032" s="52"/>
      <c r="K2032" s="52"/>
      <c r="L2032" s="52" t="s">
        <v>130</v>
      </c>
      <c r="M2032" s="52" t="s">
        <v>691</v>
      </c>
      <c r="N2032" s="52" t="s">
        <v>103</v>
      </c>
      <c r="O2032" s="52" t="s">
        <v>66</v>
      </c>
      <c r="P2032" s="55" t="s">
        <v>3247</v>
      </c>
      <c r="Q2032" s="1234" t="s">
        <v>12014</v>
      </c>
      <c r="R2032" s="1328">
        <v>14</v>
      </c>
      <c r="S2032" s="960"/>
      <c r="T2032" s="1357">
        <f t="shared" si="38"/>
        <v>14</v>
      </c>
      <c r="U2032" s="52" t="s">
        <v>75</v>
      </c>
      <c r="V2032" s="52">
        <v>1994</v>
      </c>
      <c r="W2032" s="52" t="s">
        <v>2286</v>
      </c>
      <c r="X2032" s="52" t="s">
        <v>183</v>
      </c>
      <c r="Y2032" s="52" t="s">
        <v>12015</v>
      </c>
      <c r="Z2032" s="52">
        <v>100</v>
      </c>
      <c r="AA2032" s="52"/>
      <c r="AB2032" s="52"/>
      <c r="AC2032" s="52"/>
      <c r="AD2032" s="1094" t="s">
        <v>60</v>
      </c>
      <c r="AE2032" s="52"/>
      <c r="AF2032" s="1094"/>
      <c r="AG2032" s="1455"/>
      <c r="AH2032" s="6" t="e">
        <f t="shared" si="36"/>
        <v>#VALUE!</v>
      </c>
      <c r="AI2032" s="1478" t="e">
        <f>COUNTIF([4]ПС!A5925:A6076,M2032)</f>
        <v>#VALUE!</v>
      </c>
      <c r="AJ2032" s="3">
        <f t="shared" si="37"/>
        <v>1</v>
      </c>
    </row>
    <row r="2033" spans="1:36" s="3" customFormat="1" ht="114.75" hidden="1" customHeight="1" x14ac:dyDescent="0.2">
      <c r="A2033" s="1101" t="s">
        <v>2104</v>
      </c>
      <c r="B2033" s="52" t="s">
        <v>5</v>
      </c>
      <c r="C2033" s="52" t="s">
        <v>36</v>
      </c>
      <c r="D2033" s="311">
        <v>41754</v>
      </c>
      <c r="E2033" s="63">
        <v>0.77083333333333337</v>
      </c>
      <c r="F2033" s="311">
        <v>41754</v>
      </c>
      <c r="G2033" s="63">
        <v>0.78333333333333333</v>
      </c>
      <c r="H2033" s="1174">
        <f t="shared" si="35"/>
        <v>1.2499999999999956E-2</v>
      </c>
      <c r="I2033" s="52">
        <v>6</v>
      </c>
      <c r="J2033" s="52"/>
      <c r="K2033" s="52"/>
      <c r="L2033" s="1225" t="s">
        <v>128</v>
      </c>
      <c r="M2033" s="52" t="s">
        <v>9323</v>
      </c>
      <c r="N2033" s="52" t="s">
        <v>103</v>
      </c>
      <c r="O2033" s="52" t="s">
        <v>66</v>
      </c>
      <c r="P2033" s="55" t="s">
        <v>3248</v>
      </c>
      <c r="Q2033" s="1234" t="s">
        <v>3249</v>
      </c>
      <c r="R2033" s="1328">
        <v>1</v>
      </c>
      <c r="S2033" s="960"/>
      <c r="T2033" s="1357">
        <f t="shared" si="38"/>
        <v>1</v>
      </c>
      <c r="U2033" s="52" t="s">
        <v>75</v>
      </c>
      <c r="V2033" s="52">
        <v>1994</v>
      </c>
      <c r="W2033" s="52" t="s">
        <v>2286</v>
      </c>
      <c r="X2033" s="52" t="s">
        <v>183</v>
      </c>
      <c r="Y2033" s="52" t="s">
        <v>11960</v>
      </c>
      <c r="Z2033" s="52">
        <v>100</v>
      </c>
      <c r="AA2033" s="52" t="s">
        <v>183</v>
      </c>
      <c r="AB2033" s="52">
        <v>0</v>
      </c>
      <c r="AC2033" s="52" t="s">
        <v>183</v>
      </c>
      <c r="AD2033" s="1094" t="s">
        <v>56</v>
      </c>
      <c r="AE2033" s="52"/>
      <c r="AF2033" s="1094"/>
      <c r="AG2033" s="1455"/>
      <c r="AH2033" s="6" t="e">
        <f t="shared" si="36"/>
        <v>#VALUE!</v>
      </c>
      <c r="AI2033" s="1478" t="e">
        <f>COUNTIF([4]ПС!A5925:A6076,M2033)</f>
        <v>#VALUE!</v>
      </c>
      <c r="AJ2033" s="3">
        <f t="shared" si="37"/>
        <v>1</v>
      </c>
    </row>
    <row r="2034" spans="1:36" s="3" customFormat="1" ht="126" hidden="1" customHeight="1" x14ac:dyDescent="0.2">
      <c r="A2034" s="1101" t="s">
        <v>2104</v>
      </c>
      <c r="B2034" s="52" t="s">
        <v>5</v>
      </c>
      <c r="C2034" s="52" t="s">
        <v>36</v>
      </c>
      <c r="D2034" s="311">
        <v>41754</v>
      </c>
      <c r="E2034" s="63">
        <v>0.8125</v>
      </c>
      <c r="F2034" s="311">
        <v>41754</v>
      </c>
      <c r="G2034" s="63">
        <v>0.8125</v>
      </c>
      <c r="H2034" s="1174">
        <f t="shared" si="35"/>
        <v>0</v>
      </c>
      <c r="I2034" s="52">
        <v>41</v>
      </c>
      <c r="J2034" s="52" t="s">
        <v>178</v>
      </c>
      <c r="K2034" s="52" t="s">
        <v>132</v>
      </c>
      <c r="L2034" s="52" t="s">
        <v>130</v>
      </c>
      <c r="M2034" s="52" t="s">
        <v>691</v>
      </c>
      <c r="N2034" s="52" t="s">
        <v>103</v>
      </c>
      <c r="O2034" s="52" t="s">
        <v>66</v>
      </c>
      <c r="P2034" s="55" t="s">
        <v>3250</v>
      </c>
      <c r="Q2034" s="1234" t="s">
        <v>3251</v>
      </c>
      <c r="R2034" s="1328">
        <v>47</v>
      </c>
      <c r="S2034" s="960"/>
      <c r="T2034" s="1357">
        <f t="shared" si="38"/>
        <v>47</v>
      </c>
      <c r="U2034" s="52" t="s">
        <v>75</v>
      </c>
      <c r="V2034" s="52">
        <v>1994</v>
      </c>
      <c r="W2034" s="52" t="s">
        <v>2286</v>
      </c>
      <c r="X2034" s="52" t="s">
        <v>183</v>
      </c>
      <c r="Y2034" s="52" t="s">
        <v>11960</v>
      </c>
      <c r="Z2034" s="52">
        <v>100</v>
      </c>
      <c r="AA2034" s="52"/>
      <c r="AB2034" s="52"/>
      <c r="AC2034" s="52"/>
      <c r="AD2034" s="1094" t="s">
        <v>60</v>
      </c>
      <c r="AE2034" s="52"/>
      <c r="AF2034" s="1094"/>
      <c r="AG2034" s="1455"/>
      <c r="AH2034" s="6" t="e">
        <f t="shared" si="36"/>
        <v>#VALUE!</v>
      </c>
      <c r="AI2034" s="1478" t="e">
        <f>COUNTIF([4]ПС!A5925:A6076,M2034)</f>
        <v>#VALUE!</v>
      </c>
      <c r="AJ2034" s="3">
        <f t="shared" si="37"/>
        <v>1</v>
      </c>
    </row>
    <row r="2035" spans="1:36" s="3" customFormat="1" ht="47.25" hidden="1" customHeight="1" x14ac:dyDescent="0.2">
      <c r="A2035" s="1101" t="s">
        <v>2104</v>
      </c>
      <c r="B2035" s="52" t="s">
        <v>5</v>
      </c>
      <c r="C2035" s="52" t="s">
        <v>10455</v>
      </c>
      <c r="D2035" s="311">
        <v>41754</v>
      </c>
      <c r="E2035" s="63">
        <v>0.8520833333333333</v>
      </c>
      <c r="F2035" s="311">
        <v>41754</v>
      </c>
      <c r="G2035" s="63">
        <v>0.8520833333333333</v>
      </c>
      <c r="H2035" s="1174">
        <f t="shared" si="35"/>
        <v>0</v>
      </c>
      <c r="I2035" s="52">
        <v>6</v>
      </c>
      <c r="J2035" s="52"/>
      <c r="K2035" s="52"/>
      <c r="L2035" s="52" t="s">
        <v>125</v>
      </c>
      <c r="M2035" s="52" t="s">
        <v>3842</v>
      </c>
      <c r="N2035" s="52">
        <v>35</v>
      </c>
      <c r="O2035" s="52" t="s">
        <v>66</v>
      </c>
      <c r="P2035" s="55" t="s">
        <v>3252</v>
      </c>
      <c r="Q2035" s="1268" t="s">
        <v>3253</v>
      </c>
      <c r="R2035" s="1328">
        <v>3</v>
      </c>
      <c r="S2035" s="960"/>
      <c r="T2035" s="1357">
        <f t="shared" si="38"/>
        <v>3</v>
      </c>
      <c r="U2035" s="52"/>
      <c r="V2035" s="52"/>
      <c r="W2035" s="52"/>
      <c r="X2035" s="52"/>
      <c r="Y2035" s="52"/>
      <c r="Z2035" s="52"/>
      <c r="AA2035" s="52"/>
      <c r="AB2035" s="52"/>
      <c r="AC2035" s="52"/>
      <c r="AD2035" s="1094" t="s">
        <v>55</v>
      </c>
      <c r="AE2035" s="52"/>
      <c r="AF2035" s="1094"/>
      <c r="AG2035" s="1455"/>
      <c r="AH2035" s="6" t="e">
        <f t="shared" si="36"/>
        <v>#VALUE!</v>
      </c>
      <c r="AI2035" s="1478" t="e">
        <f>COUNTIF([4]ПС!A5925:A6076,M2035)</f>
        <v>#VALUE!</v>
      </c>
      <c r="AJ2035" s="3">
        <f t="shared" si="37"/>
        <v>1</v>
      </c>
    </row>
    <row r="2036" spans="1:36" s="3" customFormat="1" ht="31.5" hidden="1" customHeight="1" x14ac:dyDescent="0.2">
      <c r="A2036" s="1101" t="s">
        <v>2104</v>
      </c>
      <c r="B2036" s="52" t="s">
        <v>5</v>
      </c>
      <c r="C2036" s="52" t="s">
        <v>36</v>
      </c>
      <c r="D2036" s="311">
        <v>41755</v>
      </c>
      <c r="E2036" s="63">
        <v>0.4861111111111111</v>
      </c>
      <c r="F2036" s="311">
        <v>41755</v>
      </c>
      <c r="G2036" s="63">
        <v>0.48958333333333331</v>
      </c>
      <c r="H2036" s="1174">
        <f t="shared" si="35"/>
        <v>3.4722222222222099E-3</v>
      </c>
      <c r="I2036" s="52">
        <v>4</v>
      </c>
      <c r="J2036" s="52" t="s">
        <v>178</v>
      </c>
      <c r="K2036" s="52" t="s">
        <v>136</v>
      </c>
      <c r="L2036" s="52" t="s">
        <v>127</v>
      </c>
      <c r="M2036" s="1098" t="s">
        <v>11486</v>
      </c>
      <c r="N2036" s="52" t="s">
        <v>103</v>
      </c>
      <c r="O2036" s="52" t="s">
        <v>66</v>
      </c>
      <c r="P2036" s="55" t="s">
        <v>820</v>
      </c>
      <c r="Q2036" s="1234" t="s">
        <v>3254</v>
      </c>
      <c r="R2036" s="1328">
        <v>2</v>
      </c>
      <c r="S2036" s="960"/>
      <c r="T2036" s="1357">
        <f t="shared" si="38"/>
        <v>2</v>
      </c>
      <c r="U2036" s="52" t="s">
        <v>75</v>
      </c>
      <c r="V2036" s="52">
        <v>1994</v>
      </c>
      <c r="W2036" s="52" t="s">
        <v>2286</v>
      </c>
      <c r="X2036" s="52" t="s">
        <v>183</v>
      </c>
      <c r="Y2036" s="52" t="s">
        <v>6973</v>
      </c>
      <c r="Z2036" s="52">
        <v>100</v>
      </c>
      <c r="AA2036" s="52"/>
      <c r="AB2036" s="52"/>
      <c r="AC2036" s="52"/>
      <c r="AD2036" s="1094" t="s">
        <v>40</v>
      </c>
      <c r="AE2036" s="52"/>
      <c r="AF2036" s="1094"/>
      <c r="AG2036" s="1455"/>
      <c r="AH2036" s="6" t="e">
        <f t="shared" si="36"/>
        <v>#VALUE!</v>
      </c>
      <c r="AI2036" s="1478" t="e">
        <f>COUNTIF([4]ПС!A5925:A6076,M2036)</f>
        <v>#VALUE!</v>
      </c>
      <c r="AJ2036" s="3">
        <f t="shared" si="37"/>
        <v>1</v>
      </c>
    </row>
    <row r="2037" spans="1:36" s="3" customFormat="1" ht="31.5" hidden="1" customHeight="1" x14ac:dyDescent="0.2">
      <c r="A2037" s="1101" t="s">
        <v>2104</v>
      </c>
      <c r="B2037" s="52" t="s">
        <v>5</v>
      </c>
      <c r="C2037" s="52" t="s">
        <v>36</v>
      </c>
      <c r="D2037" s="311">
        <v>41756</v>
      </c>
      <c r="E2037" s="63">
        <v>0.77500000000000002</v>
      </c>
      <c r="F2037" s="311">
        <v>41756</v>
      </c>
      <c r="G2037" s="63">
        <v>0.79166666666666663</v>
      </c>
      <c r="H2037" s="1174">
        <f t="shared" si="35"/>
        <v>1.6666666666666607E-2</v>
      </c>
      <c r="I2037" s="52">
        <v>12</v>
      </c>
      <c r="J2037" s="52"/>
      <c r="K2037" s="52"/>
      <c r="L2037" s="52" t="s">
        <v>130</v>
      </c>
      <c r="M2037" s="52" t="s">
        <v>641</v>
      </c>
      <c r="N2037" s="52" t="s">
        <v>103</v>
      </c>
      <c r="O2037" s="52" t="s">
        <v>66</v>
      </c>
      <c r="P2037" s="55" t="s">
        <v>3255</v>
      </c>
      <c r="Q2037" s="1234" t="s">
        <v>3256</v>
      </c>
      <c r="R2037" s="1328">
        <v>2</v>
      </c>
      <c r="S2037" s="960"/>
      <c r="T2037" s="1357">
        <f t="shared" si="38"/>
        <v>2</v>
      </c>
      <c r="U2037" s="52" t="s">
        <v>75</v>
      </c>
      <c r="V2037" s="52">
        <v>1994</v>
      </c>
      <c r="W2037" s="52" t="s">
        <v>2286</v>
      </c>
      <c r="X2037" s="52" t="s">
        <v>183</v>
      </c>
      <c r="Y2037" s="52" t="s">
        <v>11992</v>
      </c>
      <c r="Z2037" s="52">
        <v>100</v>
      </c>
      <c r="AA2037" s="52"/>
      <c r="AB2037" s="52"/>
      <c r="AC2037" s="52"/>
      <c r="AD2037" s="1094" t="s">
        <v>60</v>
      </c>
      <c r="AE2037" s="52"/>
      <c r="AF2037" s="1094"/>
      <c r="AG2037" s="1455"/>
      <c r="AH2037" s="6" t="e">
        <f t="shared" si="36"/>
        <v>#VALUE!</v>
      </c>
      <c r="AI2037" s="1478" t="e">
        <f>COUNTIF([4]ПС!A5925:A6076,M2037)</f>
        <v>#VALUE!</v>
      </c>
      <c r="AJ2037" s="3">
        <f t="shared" si="37"/>
        <v>1</v>
      </c>
    </row>
    <row r="2038" spans="1:36" s="3" customFormat="1" ht="31.5" hidden="1" customHeight="1" x14ac:dyDescent="0.2">
      <c r="A2038" s="1101" t="s">
        <v>2104</v>
      </c>
      <c r="B2038" s="52" t="s">
        <v>5</v>
      </c>
      <c r="C2038" s="52" t="s">
        <v>36</v>
      </c>
      <c r="D2038" s="311">
        <v>41757</v>
      </c>
      <c r="E2038" s="63">
        <v>0.47916666666666669</v>
      </c>
      <c r="F2038" s="311">
        <v>41757</v>
      </c>
      <c r="G2038" s="63">
        <v>0.50694444444444442</v>
      </c>
      <c r="H2038" s="1174">
        <f t="shared" si="35"/>
        <v>2.7777777777777735E-2</v>
      </c>
      <c r="I2038" s="52">
        <v>5</v>
      </c>
      <c r="J2038" s="52" t="s">
        <v>3452</v>
      </c>
      <c r="K2038" s="52" t="s">
        <v>133</v>
      </c>
      <c r="L2038" s="52" t="s">
        <v>130</v>
      </c>
      <c r="M2038" s="17" t="s">
        <v>11119</v>
      </c>
      <c r="N2038" s="52">
        <v>35</v>
      </c>
      <c r="O2038" s="52" t="s">
        <v>63</v>
      </c>
      <c r="P2038" s="52" t="s">
        <v>3453</v>
      </c>
      <c r="Q2038" s="1234" t="s">
        <v>12016</v>
      </c>
      <c r="R2038" s="1328">
        <v>4</v>
      </c>
      <c r="S2038" s="960"/>
      <c r="T2038" s="1357">
        <f t="shared" si="38"/>
        <v>4</v>
      </c>
      <c r="U2038" s="52" t="s">
        <v>75</v>
      </c>
      <c r="V2038" s="1094">
        <v>1994</v>
      </c>
      <c r="W2038" s="1094" t="s">
        <v>2286</v>
      </c>
      <c r="X2038" s="1094" t="s">
        <v>183</v>
      </c>
      <c r="Y2038" s="1094" t="s">
        <v>11924</v>
      </c>
      <c r="Z2038" s="1094">
        <v>100</v>
      </c>
      <c r="AA2038" s="1094"/>
      <c r="AB2038" s="1094"/>
      <c r="AC2038" s="1094"/>
      <c r="AD2038" s="1094" t="s">
        <v>60</v>
      </c>
      <c r="AE2038" s="52"/>
      <c r="AF2038" s="1094"/>
      <c r="AG2038" s="1455"/>
      <c r="AH2038" s="6" t="e">
        <f t="shared" si="36"/>
        <v>#VALUE!</v>
      </c>
      <c r="AI2038" s="1478" t="e">
        <f>COUNTIF([4]ПС!A5925:A6076,M2038)</f>
        <v>#VALUE!</v>
      </c>
      <c r="AJ2038" s="3">
        <f t="shared" si="37"/>
        <v>1</v>
      </c>
    </row>
    <row r="2039" spans="1:36" s="3" customFormat="1" ht="31.5" hidden="1" customHeight="1" x14ac:dyDescent="0.2">
      <c r="A2039" s="1101" t="s">
        <v>2104</v>
      </c>
      <c r="B2039" s="52" t="s">
        <v>5</v>
      </c>
      <c r="C2039" s="52" t="s">
        <v>10455</v>
      </c>
      <c r="D2039" s="311">
        <v>41757</v>
      </c>
      <c r="E2039" s="63">
        <v>0.70416666666666661</v>
      </c>
      <c r="F2039" s="311">
        <v>41757</v>
      </c>
      <c r="G2039" s="63">
        <v>0.71180555555555547</v>
      </c>
      <c r="H2039" s="1174">
        <f t="shared" si="35"/>
        <v>7.6388888888888618E-3</v>
      </c>
      <c r="I2039" s="52">
        <v>2</v>
      </c>
      <c r="J2039" s="52" t="s">
        <v>237</v>
      </c>
      <c r="K2039" s="52" t="s">
        <v>134</v>
      </c>
      <c r="L2039" s="52" t="s">
        <v>125</v>
      </c>
      <c r="M2039" s="17" t="s">
        <v>3918</v>
      </c>
      <c r="N2039" s="52" t="s">
        <v>103</v>
      </c>
      <c r="O2039" s="52" t="s">
        <v>66</v>
      </c>
      <c r="P2039" s="55" t="s">
        <v>3454</v>
      </c>
      <c r="Q2039" s="1234" t="s">
        <v>3455</v>
      </c>
      <c r="R2039" s="1328">
        <v>1</v>
      </c>
      <c r="S2039" s="960"/>
      <c r="T2039" s="1357">
        <f t="shared" si="38"/>
        <v>1</v>
      </c>
      <c r="U2039" s="52"/>
      <c r="V2039" s="52"/>
      <c r="W2039" s="52"/>
      <c r="X2039" s="52"/>
      <c r="Y2039" s="52"/>
      <c r="Z2039" s="52"/>
      <c r="AA2039" s="52"/>
      <c r="AB2039" s="52"/>
      <c r="AC2039" s="52"/>
      <c r="AD2039" s="1094" t="s">
        <v>55</v>
      </c>
      <c r="AE2039" s="52"/>
      <c r="AF2039" s="1094"/>
      <c r="AG2039" s="1455"/>
      <c r="AH2039" s="6" t="e">
        <f t="shared" si="36"/>
        <v>#VALUE!</v>
      </c>
      <c r="AI2039" s="1478" t="e">
        <f>COUNTIF([4]ПС!A5925:A6076,M2039)</f>
        <v>#VALUE!</v>
      </c>
      <c r="AJ2039" s="3">
        <f t="shared" si="37"/>
        <v>1</v>
      </c>
    </row>
    <row r="2040" spans="1:36" s="3" customFormat="1" ht="63" hidden="1" customHeight="1" x14ac:dyDescent="0.2">
      <c r="A2040" s="1101" t="s">
        <v>2104</v>
      </c>
      <c r="B2040" s="52" t="s">
        <v>5</v>
      </c>
      <c r="C2040" s="52" t="s">
        <v>36</v>
      </c>
      <c r="D2040" s="311">
        <v>41758</v>
      </c>
      <c r="E2040" s="63">
        <v>0.4201388888888889</v>
      </c>
      <c r="F2040" s="311">
        <v>41758</v>
      </c>
      <c r="G2040" s="63">
        <v>0.4458333333333333</v>
      </c>
      <c r="H2040" s="1174">
        <f t="shared" si="35"/>
        <v>2.5694444444444409E-2</v>
      </c>
      <c r="I2040" s="52">
        <v>5</v>
      </c>
      <c r="J2040" s="52"/>
      <c r="K2040" s="52"/>
      <c r="L2040" s="52" t="s">
        <v>127</v>
      </c>
      <c r="M2040" s="52" t="s">
        <v>722</v>
      </c>
      <c r="N2040" s="52" t="s">
        <v>103</v>
      </c>
      <c r="O2040" s="52" t="s">
        <v>68</v>
      </c>
      <c r="P2040" s="55" t="s">
        <v>3456</v>
      </c>
      <c r="Q2040" s="1234" t="s">
        <v>3457</v>
      </c>
      <c r="R2040" s="1328">
        <v>23</v>
      </c>
      <c r="S2040" s="960"/>
      <c r="T2040" s="1357">
        <f t="shared" si="38"/>
        <v>23</v>
      </c>
      <c r="U2040" s="52" t="s">
        <v>89</v>
      </c>
      <c r="V2040" s="1094">
        <v>2011</v>
      </c>
      <c r="W2040" s="1094" t="s">
        <v>605</v>
      </c>
      <c r="X2040" s="1094" t="s">
        <v>183</v>
      </c>
      <c r="Y2040" s="1094" t="s">
        <v>11927</v>
      </c>
      <c r="Z2040" s="1094">
        <v>100</v>
      </c>
      <c r="AA2040" s="1094" t="s">
        <v>11928</v>
      </c>
      <c r="AB2040" s="1094">
        <v>0</v>
      </c>
      <c r="AC2040" s="1094" t="s">
        <v>11933</v>
      </c>
      <c r="AD2040" s="1094" t="s">
        <v>40</v>
      </c>
      <c r="AE2040" s="52"/>
      <c r="AF2040" s="1094"/>
      <c r="AG2040" s="1455"/>
      <c r="AH2040" s="6" t="e">
        <f t="shared" si="36"/>
        <v>#VALUE!</v>
      </c>
      <c r="AI2040" s="1478" t="e">
        <f>COUNTIF([4]ПС!A5925:A6076,M2040)</f>
        <v>#VALUE!</v>
      </c>
      <c r="AJ2040" s="3">
        <f t="shared" si="37"/>
        <v>1</v>
      </c>
    </row>
    <row r="2041" spans="1:36" s="3" customFormat="1" ht="31.5" hidden="1" customHeight="1" x14ac:dyDescent="0.2">
      <c r="A2041" s="1101" t="s">
        <v>2104</v>
      </c>
      <c r="B2041" s="52" t="s">
        <v>5</v>
      </c>
      <c r="C2041" s="52" t="s">
        <v>10741</v>
      </c>
      <c r="D2041" s="311">
        <v>41758</v>
      </c>
      <c r="E2041" s="63">
        <v>0.72361111111111109</v>
      </c>
      <c r="F2041" s="311">
        <v>41758</v>
      </c>
      <c r="G2041" s="63">
        <v>0.72361111111111109</v>
      </c>
      <c r="H2041" s="1174">
        <f t="shared" si="35"/>
        <v>0</v>
      </c>
      <c r="I2041" s="52">
        <v>29</v>
      </c>
      <c r="J2041" s="52"/>
      <c r="K2041" s="52"/>
      <c r="L2041" s="52" t="s">
        <v>125</v>
      </c>
      <c r="M2041" s="17" t="s">
        <v>1006</v>
      </c>
      <c r="N2041" s="52">
        <v>110</v>
      </c>
      <c r="O2041" s="52" t="s">
        <v>66</v>
      </c>
      <c r="P2041" s="52" t="s">
        <v>3458</v>
      </c>
      <c r="Q2041" s="1234" t="s">
        <v>3459</v>
      </c>
      <c r="R2041" s="1328">
        <v>3</v>
      </c>
      <c r="S2041" s="960"/>
      <c r="T2041" s="1357">
        <f t="shared" si="38"/>
        <v>3</v>
      </c>
      <c r="U2041" s="52"/>
      <c r="V2041" s="52"/>
      <c r="W2041" s="52"/>
      <c r="X2041" s="52"/>
      <c r="Y2041" s="52"/>
      <c r="Z2041" s="52"/>
      <c r="AA2041" s="52"/>
      <c r="AB2041" s="52"/>
      <c r="AC2041" s="52"/>
      <c r="AD2041" s="1094" t="s">
        <v>55</v>
      </c>
      <c r="AE2041" s="52"/>
      <c r="AF2041" s="1094"/>
      <c r="AG2041" s="1455"/>
      <c r="AH2041" s="6" t="e">
        <f t="shared" si="36"/>
        <v>#VALUE!</v>
      </c>
      <c r="AI2041" s="1478" t="e">
        <f>COUNTIF([4]ПС!A5925:A6076,M2041)</f>
        <v>#VALUE!</v>
      </c>
      <c r="AJ2041" s="3">
        <f t="shared" si="37"/>
        <v>1</v>
      </c>
    </row>
    <row r="2042" spans="1:36" s="3" customFormat="1" ht="31.5" hidden="1" customHeight="1" x14ac:dyDescent="0.2">
      <c r="A2042" s="1101" t="s">
        <v>2104</v>
      </c>
      <c r="B2042" s="52" t="s">
        <v>5</v>
      </c>
      <c r="C2042" s="52" t="s">
        <v>10738</v>
      </c>
      <c r="D2042" s="311">
        <v>41759</v>
      </c>
      <c r="E2042" s="63">
        <v>8.8888888888888892E-2</v>
      </c>
      <c r="F2042" s="311">
        <v>41759</v>
      </c>
      <c r="G2042" s="63">
        <v>0.10347222222222223</v>
      </c>
      <c r="H2042" s="1174">
        <f t="shared" si="35"/>
        <v>1.4583333333333337E-2</v>
      </c>
      <c r="I2042" s="52">
        <v>3</v>
      </c>
      <c r="J2042" s="52"/>
      <c r="K2042" s="52"/>
      <c r="L2042" s="52" t="s">
        <v>125</v>
      </c>
      <c r="M2042" s="17" t="s">
        <v>688</v>
      </c>
      <c r="N2042" s="52" t="s">
        <v>103</v>
      </c>
      <c r="O2042" s="52" t="s">
        <v>66</v>
      </c>
      <c r="P2042" s="52" t="s">
        <v>3460</v>
      </c>
      <c r="Q2042" s="52" t="s">
        <v>3461</v>
      </c>
      <c r="R2042" s="1328">
        <v>4</v>
      </c>
      <c r="S2042" s="960"/>
      <c r="T2042" s="1357">
        <f t="shared" si="38"/>
        <v>4</v>
      </c>
      <c r="U2042" s="52"/>
      <c r="V2042" s="52"/>
      <c r="W2042" s="52"/>
      <c r="X2042" s="52"/>
      <c r="Y2042" s="52"/>
      <c r="Z2042" s="52"/>
      <c r="AA2042" s="52"/>
      <c r="AB2042" s="52"/>
      <c r="AC2042" s="52"/>
      <c r="AD2042" s="1094" t="s">
        <v>55</v>
      </c>
      <c r="AE2042" s="52"/>
      <c r="AF2042" s="1094"/>
      <c r="AG2042" s="1455"/>
      <c r="AH2042" s="6" t="e">
        <f t="shared" si="36"/>
        <v>#VALUE!</v>
      </c>
      <c r="AI2042" s="1478" t="e">
        <f>COUNTIF([4]ПС!A5925:A6076,M2042)</f>
        <v>#VALUE!</v>
      </c>
      <c r="AJ2042" s="3">
        <f t="shared" si="37"/>
        <v>1</v>
      </c>
    </row>
    <row r="2043" spans="1:36" s="3" customFormat="1" ht="31.5" hidden="1" customHeight="1" x14ac:dyDescent="0.2">
      <c r="A2043" s="1101" t="s">
        <v>2104</v>
      </c>
      <c r="B2043" s="52" t="s">
        <v>5</v>
      </c>
      <c r="C2043" s="52" t="s">
        <v>10455</v>
      </c>
      <c r="D2043" s="311">
        <v>41759</v>
      </c>
      <c r="E2043" s="63">
        <v>0.44236111111111115</v>
      </c>
      <c r="F2043" s="311">
        <v>41759</v>
      </c>
      <c r="G2043" s="63">
        <v>0.44930555555555557</v>
      </c>
      <c r="H2043" s="1174">
        <f t="shared" si="35"/>
        <v>6.9444444444444198E-3</v>
      </c>
      <c r="I2043" s="52">
        <v>2</v>
      </c>
      <c r="J2043" s="52"/>
      <c r="K2043" s="52"/>
      <c r="L2043" s="52" t="s">
        <v>125</v>
      </c>
      <c r="M2043" s="17" t="s">
        <v>3918</v>
      </c>
      <c r="N2043" s="52" t="s">
        <v>103</v>
      </c>
      <c r="O2043" s="52" t="s">
        <v>66</v>
      </c>
      <c r="P2043" s="52" t="s">
        <v>3462</v>
      </c>
      <c r="Q2043" s="52" t="s">
        <v>3463</v>
      </c>
      <c r="R2043" s="1328">
        <v>1</v>
      </c>
      <c r="S2043" s="960"/>
      <c r="T2043" s="1357">
        <f t="shared" ref="T2043:T2061" si="39">R2043+S2043</f>
        <v>1</v>
      </c>
      <c r="U2043" s="52"/>
      <c r="V2043" s="52"/>
      <c r="W2043" s="52"/>
      <c r="X2043" s="52"/>
      <c r="Y2043" s="206"/>
      <c r="Z2043" s="52"/>
      <c r="AA2043" s="52"/>
      <c r="AB2043" s="52"/>
      <c r="AC2043" s="52"/>
      <c r="AD2043" s="1094" t="s">
        <v>55</v>
      </c>
      <c r="AE2043" s="52"/>
      <c r="AF2043" s="1094"/>
      <c r="AG2043" s="1455"/>
      <c r="AH2043" s="6" t="e">
        <f t="shared" si="36"/>
        <v>#VALUE!</v>
      </c>
      <c r="AI2043" s="1478" t="e">
        <f>COUNTIF([4]ПС!A5925:A6076,M2043)</f>
        <v>#VALUE!</v>
      </c>
      <c r="AJ2043" s="3">
        <f t="shared" si="37"/>
        <v>1</v>
      </c>
    </row>
    <row r="2044" spans="1:36" s="3" customFormat="1" ht="31.5" hidden="1" customHeight="1" x14ac:dyDescent="0.2">
      <c r="A2044" s="1101" t="s">
        <v>2104</v>
      </c>
      <c r="B2044" s="52" t="s">
        <v>5</v>
      </c>
      <c r="C2044" s="52" t="s">
        <v>36</v>
      </c>
      <c r="D2044" s="311">
        <v>41759</v>
      </c>
      <c r="E2044" s="63">
        <v>0.44097222222222227</v>
      </c>
      <c r="F2044" s="311">
        <v>41759</v>
      </c>
      <c r="G2044" s="63">
        <v>0.44097222222222227</v>
      </c>
      <c r="H2044" s="1174">
        <f t="shared" si="35"/>
        <v>0</v>
      </c>
      <c r="I2044" s="52">
        <v>6</v>
      </c>
      <c r="J2044" s="52" t="s">
        <v>3464</v>
      </c>
      <c r="K2044" s="52" t="s">
        <v>132</v>
      </c>
      <c r="L2044" s="1225" t="s">
        <v>128</v>
      </c>
      <c r="M2044" s="17" t="s">
        <v>4045</v>
      </c>
      <c r="N2044" s="52">
        <v>0.4</v>
      </c>
      <c r="O2044" s="52" t="s">
        <v>64</v>
      </c>
      <c r="P2044" s="52" t="s">
        <v>3465</v>
      </c>
      <c r="Q2044" s="1268" t="s">
        <v>3466</v>
      </c>
      <c r="R2044" s="1328">
        <v>9</v>
      </c>
      <c r="S2044" s="960"/>
      <c r="T2044" s="1357">
        <f t="shared" si="39"/>
        <v>9</v>
      </c>
      <c r="U2044" s="52" t="s">
        <v>75</v>
      </c>
      <c r="V2044" s="1094">
        <v>1994</v>
      </c>
      <c r="W2044" s="1094" t="s">
        <v>2286</v>
      </c>
      <c r="X2044" s="1094" t="s">
        <v>183</v>
      </c>
      <c r="Y2044" s="1212" t="s">
        <v>12017</v>
      </c>
      <c r="Z2044" s="1094">
        <v>100</v>
      </c>
      <c r="AA2044" s="52"/>
      <c r="AB2044" s="52"/>
      <c r="AC2044" s="52"/>
      <c r="AD2044" s="1094" t="s">
        <v>56</v>
      </c>
      <c r="AE2044" s="52"/>
      <c r="AF2044" s="1094"/>
      <c r="AG2044" s="1455"/>
      <c r="AH2044" s="6" t="e">
        <f t="shared" si="36"/>
        <v>#VALUE!</v>
      </c>
      <c r="AI2044" s="1478" t="e">
        <f>COUNTIF([4]ПС!A5925:A6076,M2044)</f>
        <v>#VALUE!</v>
      </c>
      <c r="AJ2044" s="3">
        <f t="shared" si="37"/>
        <v>1</v>
      </c>
    </row>
    <row r="2045" spans="1:36" s="3" customFormat="1" ht="47.25" hidden="1" customHeight="1" x14ac:dyDescent="0.2">
      <c r="A2045" s="1101" t="s">
        <v>2104</v>
      </c>
      <c r="B2045" s="52" t="s">
        <v>5</v>
      </c>
      <c r="C2045" s="52" t="s">
        <v>36</v>
      </c>
      <c r="D2045" s="311">
        <v>41759</v>
      </c>
      <c r="E2045" s="63">
        <v>0.44236111111111115</v>
      </c>
      <c r="F2045" s="311">
        <v>41759</v>
      </c>
      <c r="G2045" s="63">
        <v>0.44930555555555557</v>
      </c>
      <c r="H2045" s="1174">
        <f t="shared" si="35"/>
        <v>6.9444444444444198E-3</v>
      </c>
      <c r="I2045" s="52">
        <v>4</v>
      </c>
      <c r="J2045" s="52"/>
      <c r="K2045" s="52"/>
      <c r="L2045" s="52" t="s">
        <v>126</v>
      </c>
      <c r="M2045" s="17" t="s">
        <v>691</v>
      </c>
      <c r="N2045" s="52">
        <v>0.4</v>
      </c>
      <c r="O2045" s="52" t="s">
        <v>64</v>
      </c>
      <c r="P2045" s="52" t="s">
        <v>3467</v>
      </c>
      <c r="Q2045" s="52" t="s">
        <v>3468</v>
      </c>
      <c r="R2045" s="1328">
        <v>13</v>
      </c>
      <c r="S2045" s="960"/>
      <c r="T2045" s="1357">
        <f t="shared" si="39"/>
        <v>13</v>
      </c>
      <c r="U2045" s="52" t="s">
        <v>75</v>
      </c>
      <c r="V2045" s="1094">
        <v>1994</v>
      </c>
      <c r="W2045" s="1094" t="s">
        <v>2286</v>
      </c>
      <c r="X2045" s="1094" t="s">
        <v>183</v>
      </c>
      <c r="Y2045" s="1212" t="s">
        <v>12018</v>
      </c>
      <c r="Z2045" s="1094">
        <v>100</v>
      </c>
      <c r="AA2045" s="52"/>
      <c r="AB2045" s="52"/>
      <c r="AC2045" s="52"/>
      <c r="AD2045" s="1094" t="s">
        <v>40</v>
      </c>
      <c r="AE2045" s="52"/>
      <c r="AF2045" s="1094"/>
      <c r="AG2045" s="1455"/>
      <c r="AH2045" s="6" t="e">
        <f t="shared" si="36"/>
        <v>#VALUE!</v>
      </c>
      <c r="AI2045" s="1478" t="e">
        <f>COUNTIF([4]ПС!A5925:A6076,M2045)</f>
        <v>#VALUE!</v>
      </c>
      <c r="AJ2045" s="3">
        <f t="shared" si="37"/>
        <v>1</v>
      </c>
    </row>
    <row r="2046" spans="1:36" s="3" customFormat="1" ht="204.75" hidden="1" customHeight="1" x14ac:dyDescent="0.2">
      <c r="A2046" s="1101" t="s">
        <v>3297</v>
      </c>
      <c r="B2046" s="52" t="s">
        <v>5</v>
      </c>
      <c r="C2046" s="52" t="s">
        <v>36</v>
      </c>
      <c r="D2046" s="311">
        <v>41760</v>
      </c>
      <c r="E2046" s="63">
        <v>0.82638888888888884</v>
      </c>
      <c r="F2046" s="311">
        <v>41760</v>
      </c>
      <c r="G2046" s="63">
        <v>0.82847222222222217</v>
      </c>
      <c r="H2046" s="1174">
        <f t="shared" si="35"/>
        <v>2.0833333333333259E-3</v>
      </c>
      <c r="I2046" s="52">
        <v>4</v>
      </c>
      <c r="J2046" s="52" t="s">
        <v>297</v>
      </c>
      <c r="K2046" s="52" t="s">
        <v>133</v>
      </c>
      <c r="L2046" s="52" t="s">
        <v>128</v>
      </c>
      <c r="M2046" s="52" t="s">
        <v>704</v>
      </c>
      <c r="N2046" s="52" t="s">
        <v>103</v>
      </c>
      <c r="O2046" s="52" t="s">
        <v>66</v>
      </c>
      <c r="P2046" s="52" t="s">
        <v>3469</v>
      </c>
      <c r="Q2046" s="1234" t="s">
        <v>3470</v>
      </c>
      <c r="R2046" s="1328">
        <v>1</v>
      </c>
      <c r="S2046" s="960"/>
      <c r="T2046" s="1357">
        <f t="shared" si="39"/>
        <v>1</v>
      </c>
      <c r="U2046" s="52" t="s">
        <v>75</v>
      </c>
      <c r="V2046" s="52">
        <v>1999</v>
      </c>
      <c r="W2046" s="52" t="s">
        <v>2286</v>
      </c>
      <c r="X2046" s="52" t="s">
        <v>183</v>
      </c>
      <c r="Y2046" s="52" t="s">
        <v>445</v>
      </c>
      <c r="Z2046" s="52">
        <v>100</v>
      </c>
      <c r="AA2046" s="52"/>
      <c r="AB2046" s="52">
        <v>0</v>
      </c>
      <c r="AC2046" s="52"/>
      <c r="AD2046" s="1094" t="s">
        <v>48</v>
      </c>
      <c r="AE2046" s="52"/>
      <c r="AF2046" s="1438"/>
      <c r="AG2046" s="1455"/>
      <c r="AH2046" s="6" t="e">
        <f t="shared" si="36"/>
        <v>#VALUE!</v>
      </c>
      <c r="AI2046" s="1478" t="e">
        <f>COUNTIF([4]ПС!A5925:A6076,M2046)</f>
        <v>#VALUE!</v>
      </c>
      <c r="AJ2046" s="3">
        <f t="shared" si="37"/>
        <v>1</v>
      </c>
    </row>
    <row r="2047" spans="1:36" s="3" customFormat="1" ht="31.5" hidden="1" customHeight="1" x14ac:dyDescent="0.2">
      <c r="A2047" s="1101" t="s">
        <v>3297</v>
      </c>
      <c r="B2047" s="52" t="s">
        <v>5</v>
      </c>
      <c r="C2047" s="52" t="s">
        <v>10923</v>
      </c>
      <c r="D2047" s="311">
        <v>41761</v>
      </c>
      <c r="E2047" s="271">
        <v>0.26319444444444445</v>
      </c>
      <c r="F2047" s="1160">
        <v>41761</v>
      </c>
      <c r="G2047" s="271">
        <v>0.26319444444444445</v>
      </c>
      <c r="H2047" s="1174">
        <f t="shared" si="35"/>
        <v>0</v>
      </c>
      <c r="I2047" s="52">
        <v>104</v>
      </c>
      <c r="J2047" s="52" t="s">
        <v>3471</v>
      </c>
      <c r="K2047" s="52" t="s">
        <v>132</v>
      </c>
      <c r="L2047" s="52" t="s">
        <v>125</v>
      </c>
      <c r="M2047" s="52" t="s">
        <v>698</v>
      </c>
      <c r="N2047" s="52">
        <v>220</v>
      </c>
      <c r="O2047" s="52" t="s">
        <v>66</v>
      </c>
      <c r="P2047" s="52" t="s">
        <v>12019</v>
      </c>
      <c r="Q2047" s="1283" t="s">
        <v>3472</v>
      </c>
      <c r="R2047" s="1328">
        <v>389</v>
      </c>
      <c r="S2047" s="960"/>
      <c r="T2047" s="1357">
        <f t="shared" si="39"/>
        <v>389</v>
      </c>
      <c r="U2047" s="52"/>
      <c r="V2047" s="52"/>
      <c r="W2047" s="52"/>
      <c r="X2047" s="52"/>
      <c r="Y2047" s="206"/>
      <c r="Z2047" s="52"/>
      <c r="AA2047" s="52"/>
      <c r="AB2047" s="52"/>
      <c r="AC2047" s="52"/>
      <c r="AD2047" s="1094" t="s">
        <v>55</v>
      </c>
      <c r="AE2047" s="52"/>
      <c r="AF2047" s="1094"/>
      <c r="AG2047" s="1455"/>
      <c r="AH2047" s="6" t="e">
        <f t="shared" si="36"/>
        <v>#VALUE!</v>
      </c>
      <c r="AI2047" s="1478" t="e">
        <f>COUNTIF([4]ПС!A5925:A6076,M2047)</f>
        <v>#VALUE!</v>
      </c>
      <c r="AJ2047" s="3">
        <f t="shared" si="37"/>
        <v>1</v>
      </c>
    </row>
    <row r="2048" spans="1:36" s="3" customFormat="1" ht="63" hidden="1" customHeight="1" x14ac:dyDescent="0.2">
      <c r="A2048" s="1101" t="s">
        <v>3297</v>
      </c>
      <c r="B2048" s="52" t="s">
        <v>5</v>
      </c>
      <c r="C2048" s="52" t="s">
        <v>36</v>
      </c>
      <c r="D2048" s="311">
        <v>41762</v>
      </c>
      <c r="E2048" s="63">
        <v>0.67222222222222217</v>
      </c>
      <c r="F2048" s="311">
        <v>41762</v>
      </c>
      <c r="G2048" s="63">
        <v>0.89236111111111116</v>
      </c>
      <c r="H2048" s="1174">
        <f t="shared" si="35"/>
        <v>0.22013888888888899</v>
      </c>
      <c r="I2048" s="52">
        <v>12</v>
      </c>
      <c r="J2048" s="52" t="s">
        <v>146</v>
      </c>
      <c r="K2048" s="52" t="s">
        <v>134</v>
      </c>
      <c r="L2048" s="52" t="s">
        <v>127</v>
      </c>
      <c r="M2048" s="52" t="s">
        <v>10225</v>
      </c>
      <c r="N2048" s="52" t="s">
        <v>103</v>
      </c>
      <c r="O2048" s="52" t="s">
        <v>66</v>
      </c>
      <c r="P2048" s="52" t="s">
        <v>3473</v>
      </c>
      <c r="Q2048" s="1234" t="s">
        <v>3474</v>
      </c>
      <c r="R2048" s="1328">
        <v>78</v>
      </c>
      <c r="S2048" s="960"/>
      <c r="T2048" s="1357">
        <f t="shared" si="39"/>
        <v>78</v>
      </c>
      <c r="U2048" s="52" t="s">
        <v>75</v>
      </c>
      <c r="V2048" s="52">
        <v>2008</v>
      </c>
      <c r="W2048" s="52" t="s">
        <v>2286</v>
      </c>
      <c r="X2048" s="52" t="s">
        <v>183</v>
      </c>
      <c r="Y2048" s="52" t="s">
        <v>445</v>
      </c>
      <c r="Z2048" s="52">
        <v>100</v>
      </c>
      <c r="AA2048" s="52"/>
      <c r="AB2048" s="52">
        <v>0</v>
      </c>
      <c r="AC2048" s="52"/>
      <c r="AD2048" s="1094" t="s">
        <v>59</v>
      </c>
      <c r="AE2048" s="52"/>
      <c r="AF2048" s="1094"/>
      <c r="AG2048" s="1455"/>
      <c r="AH2048" s="6" t="e">
        <f t="shared" si="36"/>
        <v>#VALUE!</v>
      </c>
      <c r="AI2048" s="1478" t="e">
        <f>COUNTIF([4]ПС!A5925:A6076,M2048)</f>
        <v>#VALUE!</v>
      </c>
      <c r="AJ2048" s="3">
        <f t="shared" si="37"/>
        <v>1</v>
      </c>
    </row>
    <row r="2049" spans="1:36" s="3" customFormat="1" ht="78.75" hidden="1" customHeight="1" x14ac:dyDescent="0.2">
      <c r="A2049" s="1101" t="s">
        <v>3297</v>
      </c>
      <c r="B2049" s="52" t="s">
        <v>5</v>
      </c>
      <c r="C2049" s="52" t="s">
        <v>10455</v>
      </c>
      <c r="D2049" s="311">
        <v>41764</v>
      </c>
      <c r="E2049" s="63">
        <v>0.36805555555555558</v>
      </c>
      <c r="F2049" s="311">
        <v>41764</v>
      </c>
      <c r="G2049" s="63">
        <v>0.4284722222222222</v>
      </c>
      <c r="H2049" s="1174">
        <f t="shared" si="35"/>
        <v>6.0416666666666619E-2</v>
      </c>
      <c r="I2049" s="52">
        <v>2</v>
      </c>
      <c r="J2049" s="52"/>
      <c r="K2049" s="52"/>
      <c r="L2049" s="52" t="s">
        <v>125</v>
      </c>
      <c r="M2049" s="17" t="s">
        <v>1290</v>
      </c>
      <c r="N2049" s="52" t="s">
        <v>103</v>
      </c>
      <c r="O2049" s="52" t="s">
        <v>66</v>
      </c>
      <c r="P2049" s="52" t="s">
        <v>3627</v>
      </c>
      <c r="Q2049" s="1234" t="s">
        <v>3628</v>
      </c>
      <c r="R2049" s="1328">
        <v>1</v>
      </c>
      <c r="S2049" s="960"/>
      <c r="T2049" s="1357">
        <f t="shared" si="39"/>
        <v>1</v>
      </c>
      <c r="U2049" s="52"/>
      <c r="V2049" s="52"/>
      <c r="W2049" s="52"/>
      <c r="X2049" s="52"/>
      <c r="Y2049" s="206"/>
      <c r="Z2049" s="52"/>
      <c r="AA2049" s="52"/>
      <c r="AB2049" s="52"/>
      <c r="AC2049" s="52"/>
      <c r="AD2049" s="1094" t="s">
        <v>55</v>
      </c>
      <c r="AE2049" s="52"/>
      <c r="AF2049" s="1094"/>
      <c r="AG2049" s="1455"/>
      <c r="AH2049" s="6" t="e">
        <f t="shared" si="36"/>
        <v>#VALUE!</v>
      </c>
      <c r="AI2049" s="1478" t="e">
        <f>COUNTIF([4]ПС!A5925:A6076,M2049)</f>
        <v>#VALUE!</v>
      </c>
      <c r="AJ2049" s="3">
        <f t="shared" si="37"/>
        <v>1</v>
      </c>
    </row>
    <row r="2050" spans="1:36" ht="78.75" hidden="1" customHeight="1" x14ac:dyDescent="0.2">
      <c r="A2050" s="108" t="s">
        <v>3297</v>
      </c>
      <c r="B2050" s="52" t="s">
        <v>5</v>
      </c>
      <c r="C2050" s="52" t="s">
        <v>36</v>
      </c>
      <c r="D2050" s="311">
        <v>41765</v>
      </c>
      <c r="E2050" s="63">
        <v>0.74652777777777779</v>
      </c>
      <c r="F2050" s="311">
        <v>41765</v>
      </c>
      <c r="G2050" s="63">
        <v>0.75486111111111109</v>
      </c>
      <c r="H2050" s="1174">
        <f t="shared" si="35"/>
        <v>8.3333333333333037E-3</v>
      </c>
      <c r="I2050" s="52">
        <v>23</v>
      </c>
      <c r="J2050" s="52" t="s">
        <v>237</v>
      </c>
      <c r="K2050" s="52"/>
      <c r="L2050" s="1225" t="s">
        <v>128</v>
      </c>
      <c r="M2050" s="52" t="s">
        <v>11925</v>
      </c>
      <c r="N2050" s="52">
        <v>35</v>
      </c>
      <c r="O2050" s="52" t="s">
        <v>66</v>
      </c>
      <c r="P2050" s="52" t="s">
        <v>3629</v>
      </c>
      <c r="Q2050" s="1234" t="s">
        <v>12020</v>
      </c>
      <c r="R2050" s="1328">
        <v>6</v>
      </c>
      <c r="S2050" s="960"/>
      <c r="T2050" s="1357">
        <f t="shared" si="39"/>
        <v>6</v>
      </c>
      <c r="U2050" s="52" t="s">
        <v>75</v>
      </c>
      <c r="V2050" s="52">
        <v>1975</v>
      </c>
      <c r="W2050" s="52" t="s">
        <v>1268</v>
      </c>
      <c r="X2050" s="52" t="s">
        <v>183</v>
      </c>
      <c r="Y2050" s="57">
        <v>36747</v>
      </c>
      <c r="Z2050" s="52">
        <v>100</v>
      </c>
      <c r="AA2050" s="52"/>
      <c r="AB2050" s="52">
        <v>0</v>
      </c>
      <c r="AC2050" s="52"/>
      <c r="AD2050" s="1094" t="s">
        <v>56</v>
      </c>
      <c r="AE2050" s="52"/>
      <c r="AF2050" s="1094"/>
      <c r="AG2050" s="1455"/>
      <c r="AH2050" s="6" t="e">
        <f t="shared" si="36"/>
        <v>#VALUE!</v>
      </c>
      <c r="AI2050" s="1478" t="e">
        <f>COUNTIF([4]ПС!A5925:A6076,M2050)</f>
        <v>#VALUE!</v>
      </c>
      <c r="AJ2050" s="3">
        <f t="shared" si="37"/>
        <v>1</v>
      </c>
    </row>
    <row r="2051" spans="1:36" ht="31.5" hidden="1" customHeight="1" x14ac:dyDescent="0.2">
      <c r="A2051" s="108" t="s">
        <v>3297</v>
      </c>
      <c r="B2051" s="52" t="s">
        <v>5</v>
      </c>
      <c r="C2051" s="52" t="s">
        <v>10741</v>
      </c>
      <c r="D2051" s="311">
        <v>41766</v>
      </c>
      <c r="E2051" s="63">
        <v>0.72361111111111109</v>
      </c>
      <c r="F2051" s="311">
        <v>41766</v>
      </c>
      <c r="G2051" s="63">
        <v>0.72361111111111109</v>
      </c>
      <c r="H2051" s="1174">
        <f t="shared" si="35"/>
        <v>0</v>
      </c>
      <c r="I2051" s="52">
        <v>75</v>
      </c>
      <c r="J2051" s="52"/>
      <c r="K2051" s="52" t="s">
        <v>132</v>
      </c>
      <c r="L2051" s="52" t="s">
        <v>125</v>
      </c>
      <c r="M2051" s="17" t="s">
        <v>12021</v>
      </c>
      <c r="N2051" s="52">
        <v>110</v>
      </c>
      <c r="O2051" s="52" t="s">
        <v>66</v>
      </c>
      <c r="P2051" s="55" t="s">
        <v>3630</v>
      </c>
      <c r="Q2051" s="1268" t="s">
        <v>3631</v>
      </c>
      <c r="R2051" s="1328">
        <v>9</v>
      </c>
      <c r="S2051" s="960"/>
      <c r="T2051" s="1357">
        <f t="shared" si="39"/>
        <v>9</v>
      </c>
      <c r="U2051" s="52"/>
      <c r="V2051" s="52"/>
      <c r="W2051" s="52"/>
      <c r="X2051" s="52"/>
      <c r="Y2051" s="52"/>
      <c r="Z2051" s="52"/>
      <c r="AA2051" s="52"/>
      <c r="AB2051" s="52"/>
      <c r="AC2051" s="52"/>
      <c r="AD2051" s="1094" t="s">
        <v>55</v>
      </c>
      <c r="AE2051" s="52"/>
      <c r="AF2051" s="1094"/>
      <c r="AG2051" s="1455"/>
      <c r="AH2051" s="6" t="e">
        <f t="shared" si="36"/>
        <v>#VALUE!</v>
      </c>
      <c r="AI2051" s="1478" t="e">
        <f>COUNTIF([4]ПС!A5925:A6076,M2051)</f>
        <v>#VALUE!</v>
      </c>
      <c r="AJ2051" s="3">
        <f t="shared" si="37"/>
        <v>1</v>
      </c>
    </row>
    <row r="2052" spans="1:36" ht="31.5" hidden="1" customHeight="1" x14ac:dyDescent="0.2">
      <c r="A2052" s="108" t="s">
        <v>3297</v>
      </c>
      <c r="B2052" s="52" t="s">
        <v>5</v>
      </c>
      <c r="C2052" s="52" t="s">
        <v>36</v>
      </c>
      <c r="D2052" s="311">
        <v>41767</v>
      </c>
      <c r="E2052" s="63">
        <v>0.13541666666666666</v>
      </c>
      <c r="F2052" s="311">
        <v>41767</v>
      </c>
      <c r="G2052" s="63">
        <v>0.13541666666666666</v>
      </c>
      <c r="H2052" s="1174">
        <f t="shared" ref="H2052:H2115" si="40">F2052-D2052+G2052-E2052</f>
        <v>0</v>
      </c>
      <c r="I2052" s="52"/>
      <c r="J2052" s="52" t="s">
        <v>178</v>
      </c>
      <c r="K2052" s="52" t="s">
        <v>132</v>
      </c>
      <c r="L2052" s="52" t="s">
        <v>127</v>
      </c>
      <c r="M2052" s="52" t="s">
        <v>709</v>
      </c>
      <c r="N2052" s="52" t="s">
        <v>103</v>
      </c>
      <c r="O2052" s="52" t="s">
        <v>66</v>
      </c>
      <c r="P2052" s="52" t="s">
        <v>3691</v>
      </c>
      <c r="Q2052" s="52" t="s">
        <v>3692</v>
      </c>
      <c r="R2052" s="1328">
        <v>16</v>
      </c>
      <c r="S2052" s="960"/>
      <c r="T2052" s="1357">
        <f t="shared" si="39"/>
        <v>16</v>
      </c>
      <c r="U2052" s="52" t="s">
        <v>75</v>
      </c>
      <c r="V2052" s="52">
        <v>1994</v>
      </c>
      <c r="W2052" s="52" t="s">
        <v>2286</v>
      </c>
      <c r="X2052" s="52" t="s">
        <v>183</v>
      </c>
      <c r="Y2052" s="52" t="s">
        <v>11930</v>
      </c>
      <c r="Z2052" s="52">
        <v>100</v>
      </c>
      <c r="AA2052" s="52"/>
      <c r="AB2052" s="52"/>
      <c r="AC2052" s="52" t="s">
        <v>11948</v>
      </c>
      <c r="AD2052" s="1094" t="s">
        <v>59</v>
      </c>
      <c r="AE2052" s="52"/>
      <c r="AF2052" s="1094"/>
      <c r="AG2052" s="1455"/>
      <c r="AH2052" s="6" t="e">
        <f t="shared" ref="AH2052:AH2115" si="41">IF(AI2052+AJ2052=2,"Всё Ок!","Ошибка в имени ПС")</f>
        <v>#VALUE!</v>
      </c>
      <c r="AI2052" s="1478" t="e">
        <f>COUNTIF([4]ПС!A5925:A6076,M2052)</f>
        <v>#VALUE!</v>
      </c>
      <c r="AJ2052" s="3">
        <f t="shared" ref="AJ2052:AJ2115" si="42">IF(M2052&gt;0,1,0)</f>
        <v>1</v>
      </c>
    </row>
    <row r="2053" spans="1:36" ht="31.5" hidden="1" customHeight="1" x14ac:dyDescent="0.2">
      <c r="A2053" s="108" t="s">
        <v>3297</v>
      </c>
      <c r="B2053" s="52" t="s">
        <v>5</v>
      </c>
      <c r="C2053" s="52" t="s">
        <v>10455</v>
      </c>
      <c r="D2053" s="311">
        <v>41767</v>
      </c>
      <c r="E2053" s="63">
        <v>0.40972222222222227</v>
      </c>
      <c r="F2053" s="311">
        <v>41767</v>
      </c>
      <c r="G2053" s="63">
        <v>0.75</v>
      </c>
      <c r="H2053" s="1174">
        <f t="shared" si="40"/>
        <v>0.34027777777777773</v>
      </c>
      <c r="I2053" s="52">
        <v>54</v>
      </c>
      <c r="J2053" s="52"/>
      <c r="K2053" s="52"/>
      <c r="L2053" s="52" t="s">
        <v>125</v>
      </c>
      <c r="M2053" s="17" t="s">
        <v>3842</v>
      </c>
      <c r="N2053" s="52">
        <v>35</v>
      </c>
      <c r="O2053" s="52" t="s">
        <v>63</v>
      </c>
      <c r="P2053" s="55" t="s">
        <v>4626</v>
      </c>
      <c r="Q2053" s="52" t="s">
        <v>3693</v>
      </c>
      <c r="R2053" s="1328">
        <v>208</v>
      </c>
      <c r="S2053" s="960"/>
      <c r="T2053" s="1357">
        <f t="shared" si="39"/>
        <v>208</v>
      </c>
      <c r="U2053" s="52"/>
      <c r="V2053" s="52"/>
      <c r="W2053" s="52"/>
      <c r="X2053" s="52"/>
      <c r="Y2053" s="52"/>
      <c r="Z2053" s="52"/>
      <c r="AA2053" s="52"/>
      <c r="AB2053" s="52"/>
      <c r="AC2053" s="52"/>
      <c r="AD2053" s="1094" t="s">
        <v>55</v>
      </c>
      <c r="AE2053" s="52"/>
      <c r="AF2053" s="1094"/>
      <c r="AG2053" s="1455"/>
      <c r="AH2053" s="6" t="e">
        <f t="shared" si="41"/>
        <v>#VALUE!</v>
      </c>
      <c r="AI2053" s="1478" t="e">
        <f>COUNTIF([4]ПС!A5925:A6076,M2053)</f>
        <v>#VALUE!</v>
      </c>
      <c r="AJ2053" s="3">
        <f t="shared" si="42"/>
        <v>1</v>
      </c>
    </row>
    <row r="2054" spans="1:36" s="3" customFormat="1" ht="47.25" hidden="1" customHeight="1" x14ac:dyDescent="0.2">
      <c r="A2054" s="108" t="s">
        <v>3297</v>
      </c>
      <c r="B2054" s="52" t="s">
        <v>5</v>
      </c>
      <c r="C2054" s="52" t="s">
        <v>36</v>
      </c>
      <c r="D2054" s="311">
        <v>41767</v>
      </c>
      <c r="E2054" s="63">
        <v>0.49583333333333335</v>
      </c>
      <c r="F2054" s="311">
        <v>41767</v>
      </c>
      <c r="G2054" s="63">
        <v>0.49583333333333335</v>
      </c>
      <c r="H2054" s="1174">
        <f t="shared" si="40"/>
        <v>0</v>
      </c>
      <c r="I2054" s="52">
        <v>22</v>
      </c>
      <c r="J2054" s="52"/>
      <c r="K2054" s="52"/>
      <c r="L2054" s="52" t="s">
        <v>126</v>
      </c>
      <c r="M2054" s="52" t="s">
        <v>662</v>
      </c>
      <c r="N2054" s="52" t="s">
        <v>103</v>
      </c>
      <c r="O2054" s="52" t="s">
        <v>66</v>
      </c>
      <c r="P2054" s="52" t="s">
        <v>3694</v>
      </c>
      <c r="Q2054" s="52" t="s">
        <v>3695</v>
      </c>
      <c r="R2054" s="1328">
        <v>3</v>
      </c>
      <c r="S2054" s="960"/>
      <c r="T2054" s="1357">
        <f t="shared" si="39"/>
        <v>3</v>
      </c>
      <c r="U2054" s="52"/>
      <c r="V2054" s="52">
        <v>1976</v>
      </c>
      <c r="W2054" s="1" t="s">
        <v>11941</v>
      </c>
      <c r="X2054" s="52" t="s">
        <v>183</v>
      </c>
      <c r="Y2054" s="52">
        <v>2013</v>
      </c>
      <c r="Z2054" s="52">
        <v>100</v>
      </c>
      <c r="AA2054" s="52" t="s">
        <v>183</v>
      </c>
      <c r="AB2054" s="52">
        <v>1</v>
      </c>
      <c r="AC2054" s="57">
        <v>41781</v>
      </c>
      <c r="AD2054" s="1094" t="s">
        <v>40</v>
      </c>
      <c r="AE2054" s="52"/>
      <c r="AF2054" s="1094"/>
      <c r="AG2054" s="1455"/>
      <c r="AH2054" s="6" t="e">
        <f t="shared" si="41"/>
        <v>#VALUE!</v>
      </c>
      <c r="AI2054" s="1478" t="e">
        <f>COUNTIF([4]ПС!A5925:A6076,M2054)</f>
        <v>#VALUE!</v>
      </c>
      <c r="AJ2054" s="3">
        <f t="shared" si="42"/>
        <v>1</v>
      </c>
    </row>
    <row r="2055" spans="1:36" s="3" customFormat="1" ht="78.75" hidden="1" customHeight="1" x14ac:dyDescent="0.2">
      <c r="A2055" s="108" t="s">
        <v>3297</v>
      </c>
      <c r="B2055" s="52" t="s">
        <v>5</v>
      </c>
      <c r="C2055" s="52" t="s">
        <v>10738</v>
      </c>
      <c r="D2055" s="311">
        <v>41767</v>
      </c>
      <c r="E2055" s="63">
        <v>0.95138888888888884</v>
      </c>
      <c r="F2055" s="311">
        <v>41767</v>
      </c>
      <c r="G2055" s="63">
        <v>0.95138888888888884</v>
      </c>
      <c r="H2055" s="1174">
        <f t="shared" si="40"/>
        <v>0</v>
      </c>
      <c r="I2055" s="52">
        <v>10</v>
      </c>
      <c r="J2055" s="52"/>
      <c r="K2055" s="52"/>
      <c r="L2055" s="52" t="s">
        <v>125</v>
      </c>
      <c r="M2055" s="17" t="s">
        <v>673</v>
      </c>
      <c r="N2055" s="52">
        <v>110</v>
      </c>
      <c r="O2055" s="52" t="s">
        <v>66</v>
      </c>
      <c r="P2055" s="52" t="s">
        <v>3696</v>
      </c>
      <c r="Q2055" s="52" t="s">
        <v>3697</v>
      </c>
      <c r="R2055" s="1328">
        <v>10</v>
      </c>
      <c r="S2055" s="960"/>
      <c r="T2055" s="1357">
        <f t="shared" si="39"/>
        <v>10</v>
      </c>
      <c r="U2055" s="52"/>
      <c r="V2055" s="52"/>
      <c r="W2055" s="52"/>
      <c r="X2055" s="52"/>
      <c r="Y2055" s="52"/>
      <c r="Z2055" s="52"/>
      <c r="AA2055" s="52"/>
      <c r="AB2055" s="52"/>
      <c r="AC2055" s="52"/>
      <c r="AD2055" s="1094" t="s">
        <v>55</v>
      </c>
      <c r="AE2055" s="52"/>
      <c r="AF2055" s="1094"/>
      <c r="AG2055" s="1455"/>
      <c r="AH2055" s="6" t="e">
        <f t="shared" si="41"/>
        <v>#VALUE!</v>
      </c>
      <c r="AI2055" s="1478" t="e">
        <f>COUNTIF([4]ПС!A5925:A6076,M2055)</f>
        <v>#VALUE!</v>
      </c>
      <c r="AJ2055" s="3">
        <f t="shared" si="42"/>
        <v>1</v>
      </c>
    </row>
    <row r="2056" spans="1:36" s="3" customFormat="1" ht="47.25" hidden="1" customHeight="1" x14ac:dyDescent="0.2">
      <c r="A2056" s="108" t="s">
        <v>3297</v>
      </c>
      <c r="B2056" s="52" t="s">
        <v>5</v>
      </c>
      <c r="C2056" s="52" t="s">
        <v>36</v>
      </c>
      <c r="D2056" s="311">
        <v>41769</v>
      </c>
      <c r="E2056" s="63">
        <v>0.375</v>
      </c>
      <c r="F2056" s="311">
        <v>41769</v>
      </c>
      <c r="G2056" s="63">
        <v>0.375</v>
      </c>
      <c r="H2056" s="1174">
        <f t="shared" si="40"/>
        <v>0</v>
      </c>
      <c r="I2056" s="52">
        <v>9</v>
      </c>
      <c r="J2056" s="52" t="s">
        <v>178</v>
      </c>
      <c r="K2056" s="52" t="s">
        <v>132</v>
      </c>
      <c r="L2056" s="1225" t="s">
        <v>128</v>
      </c>
      <c r="M2056" s="52" t="s">
        <v>709</v>
      </c>
      <c r="N2056" s="52" t="s">
        <v>103</v>
      </c>
      <c r="O2056" s="52" t="s">
        <v>66</v>
      </c>
      <c r="P2056" s="55" t="s">
        <v>3691</v>
      </c>
      <c r="Q2056" s="1282" t="s">
        <v>3698</v>
      </c>
      <c r="R2056" s="1328">
        <v>10</v>
      </c>
      <c r="S2056" s="960"/>
      <c r="T2056" s="1357">
        <f t="shared" si="39"/>
        <v>10</v>
      </c>
      <c r="U2056" s="52" t="s">
        <v>75</v>
      </c>
      <c r="V2056" s="52">
        <v>2008</v>
      </c>
      <c r="W2056" s="52" t="s">
        <v>7010</v>
      </c>
      <c r="X2056" s="52" t="s">
        <v>7011</v>
      </c>
      <c r="Y2056" s="52"/>
      <c r="Z2056" s="52">
        <v>100</v>
      </c>
      <c r="AA2056" s="52"/>
      <c r="AB2056" s="52">
        <v>0</v>
      </c>
      <c r="AC2056" s="52"/>
      <c r="AD2056" s="1094" t="s">
        <v>56</v>
      </c>
      <c r="AE2056" s="52"/>
      <c r="AF2056" s="1094"/>
      <c r="AG2056" s="1455"/>
      <c r="AH2056" s="6" t="e">
        <f t="shared" si="41"/>
        <v>#VALUE!</v>
      </c>
      <c r="AI2056" s="1478" t="e">
        <f>COUNTIF([4]ПС!A5925:A6076,M2056)</f>
        <v>#VALUE!</v>
      </c>
      <c r="AJ2056" s="3">
        <f t="shared" si="42"/>
        <v>1</v>
      </c>
    </row>
    <row r="2057" spans="1:36" s="3" customFormat="1" ht="204.75" hidden="1" customHeight="1" x14ac:dyDescent="0.2">
      <c r="A2057" s="108" t="s">
        <v>3297</v>
      </c>
      <c r="B2057" s="52" t="s">
        <v>5</v>
      </c>
      <c r="C2057" s="52" t="s">
        <v>10455</v>
      </c>
      <c r="D2057" s="311">
        <v>41770</v>
      </c>
      <c r="E2057" s="271">
        <v>0.91180555555555554</v>
      </c>
      <c r="F2057" s="1160">
        <v>41770</v>
      </c>
      <c r="G2057" s="271">
        <v>0.91180555555555554</v>
      </c>
      <c r="H2057" s="1174">
        <f t="shared" si="40"/>
        <v>0</v>
      </c>
      <c r="I2057" s="52">
        <v>9</v>
      </c>
      <c r="J2057" s="52" t="s">
        <v>3699</v>
      </c>
      <c r="K2057" s="52" t="s">
        <v>134</v>
      </c>
      <c r="L2057" s="52" t="s">
        <v>125</v>
      </c>
      <c r="M2057" s="17" t="s">
        <v>11069</v>
      </c>
      <c r="N2057" s="52">
        <v>110</v>
      </c>
      <c r="O2057" s="52" t="s">
        <v>66</v>
      </c>
      <c r="P2057" s="55" t="s">
        <v>3701</v>
      </c>
      <c r="Q2057" s="1282" t="s">
        <v>3700</v>
      </c>
      <c r="R2057" s="1328">
        <v>22</v>
      </c>
      <c r="S2057" s="960"/>
      <c r="T2057" s="1357">
        <f t="shared" si="39"/>
        <v>22</v>
      </c>
      <c r="U2057" s="52"/>
      <c r="V2057" s="52"/>
      <c r="W2057" s="52"/>
      <c r="X2057" s="52"/>
      <c r="Y2057" s="52"/>
      <c r="Z2057" s="52"/>
      <c r="AA2057" s="52"/>
      <c r="AB2057" s="52"/>
      <c r="AC2057" s="52"/>
      <c r="AD2057" s="1094" t="s">
        <v>55</v>
      </c>
      <c r="AE2057" s="52"/>
      <c r="AF2057" s="1094"/>
      <c r="AG2057" s="1455"/>
      <c r="AH2057" s="6" t="e">
        <f t="shared" si="41"/>
        <v>#VALUE!</v>
      </c>
      <c r="AI2057" s="1478" t="e">
        <f>COUNTIF([4]ПС!A5925:A6076,M2057)</f>
        <v>#VALUE!</v>
      </c>
      <c r="AJ2057" s="3">
        <f t="shared" si="42"/>
        <v>1</v>
      </c>
    </row>
    <row r="2058" spans="1:36" ht="31.5" hidden="1" customHeight="1" x14ac:dyDescent="0.2">
      <c r="A2058" s="1101" t="s">
        <v>3297</v>
      </c>
      <c r="B2058" s="52" t="s">
        <v>5</v>
      </c>
      <c r="C2058" s="52" t="s">
        <v>10738</v>
      </c>
      <c r="D2058" s="311">
        <v>41771</v>
      </c>
      <c r="E2058" s="63">
        <v>0.68888888888888899</v>
      </c>
      <c r="F2058" s="311">
        <v>41771</v>
      </c>
      <c r="G2058" s="63">
        <v>0.68888888888888899</v>
      </c>
      <c r="H2058" s="1174">
        <f t="shared" si="40"/>
        <v>0</v>
      </c>
      <c r="I2058" s="52">
        <v>9</v>
      </c>
      <c r="J2058" s="52"/>
      <c r="K2058" s="52"/>
      <c r="L2058" s="52" t="s">
        <v>125</v>
      </c>
      <c r="M2058" s="17" t="s">
        <v>12023</v>
      </c>
      <c r="N2058" s="52">
        <v>110</v>
      </c>
      <c r="O2058" s="52" t="s">
        <v>66</v>
      </c>
      <c r="P2058" s="52" t="s">
        <v>3793</v>
      </c>
      <c r="Q2058" s="52" t="s">
        <v>3794</v>
      </c>
      <c r="R2058" s="1328">
        <v>1</v>
      </c>
      <c r="S2058" s="960"/>
      <c r="T2058" s="1357">
        <f t="shared" si="39"/>
        <v>1</v>
      </c>
      <c r="U2058" s="52"/>
      <c r="V2058" s="52"/>
      <c r="W2058" s="52"/>
      <c r="X2058" s="52"/>
      <c r="Y2058" s="52"/>
      <c r="Z2058" s="52"/>
      <c r="AA2058" s="52"/>
      <c r="AB2058" s="52"/>
      <c r="AC2058" s="52"/>
      <c r="AD2058" s="1094" t="s">
        <v>55</v>
      </c>
      <c r="AE2058" s="52"/>
      <c r="AF2058" s="1094"/>
      <c r="AG2058" s="1455"/>
      <c r="AH2058" s="6" t="e">
        <f t="shared" si="41"/>
        <v>#VALUE!</v>
      </c>
      <c r="AI2058" s="1478" t="e">
        <f>COUNTIF([4]ПС!A5925:A6076,M2058)</f>
        <v>#VALUE!</v>
      </c>
      <c r="AJ2058" s="3">
        <f t="shared" si="42"/>
        <v>1</v>
      </c>
    </row>
    <row r="2059" spans="1:36" ht="31.5" hidden="1" customHeight="1" x14ac:dyDescent="0.2">
      <c r="A2059" s="1101" t="s">
        <v>3297</v>
      </c>
      <c r="B2059" s="52" t="s">
        <v>5</v>
      </c>
      <c r="C2059" s="52" t="s">
        <v>10738</v>
      </c>
      <c r="D2059" s="311">
        <v>41771</v>
      </c>
      <c r="E2059" s="63">
        <v>0.97499999999999998</v>
      </c>
      <c r="F2059" s="311">
        <v>41771</v>
      </c>
      <c r="G2059" s="63">
        <v>0.9770833333333333</v>
      </c>
      <c r="H2059" s="1174">
        <f t="shared" si="40"/>
        <v>2.0833333333333259E-3</v>
      </c>
      <c r="I2059" s="52">
        <v>6</v>
      </c>
      <c r="J2059" s="52"/>
      <c r="K2059" s="52"/>
      <c r="L2059" s="52" t="s">
        <v>125</v>
      </c>
      <c r="M2059" s="17" t="s">
        <v>789</v>
      </c>
      <c r="N2059" s="64">
        <v>35</v>
      </c>
      <c r="O2059" s="52" t="s">
        <v>63</v>
      </c>
      <c r="P2059" s="52" t="s">
        <v>3795</v>
      </c>
      <c r="Q2059" s="52" t="s">
        <v>3796</v>
      </c>
      <c r="R2059" s="1328">
        <v>14</v>
      </c>
      <c r="S2059" s="960"/>
      <c r="T2059" s="1357">
        <f t="shared" si="39"/>
        <v>14</v>
      </c>
      <c r="U2059" s="52"/>
      <c r="V2059" s="52"/>
      <c r="W2059" s="52"/>
      <c r="X2059" s="52"/>
      <c r="Y2059" s="52"/>
      <c r="Z2059" s="52"/>
      <c r="AA2059" s="52"/>
      <c r="AB2059" s="52"/>
      <c r="AC2059" s="52"/>
      <c r="AD2059" s="1094" t="s">
        <v>55</v>
      </c>
      <c r="AE2059" s="52"/>
      <c r="AF2059" s="1094"/>
      <c r="AG2059" s="1455"/>
      <c r="AH2059" s="6" t="e">
        <f t="shared" si="41"/>
        <v>#VALUE!</v>
      </c>
      <c r="AI2059" s="1478" t="e">
        <f>COUNTIF([4]ПС!A5925:A6076,M2059)</f>
        <v>#VALUE!</v>
      </c>
      <c r="AJ2059" s="3">
        <f t="shared" si="42"/>
        <v>1</v>
      </c>
    </row>
    <row r="2060" spans="1:36" ht="31.5" hidden="1" customHeight="1" x14ac:dyDescent="0.2">
      <c r="A2060" s="1101" t="s">
        <v>3297</v>
      </c>
      <c r="B2060" s="52" t="s">
        <v>5</v>
      </c>
      <c r="C2060" s="52" t="s">
        <v>10738</v>
      </c>
      <c r="D2060" s="311">
        <v>41772</v>
      </c>
      <c r="E2060" s="63">
        <v>0.5625</v>
      </c>
      <c r="F2060" s="311">
        <v>41772</v>
      </c>
      <c r="G2060" s="63">
        <v>0.57430555555555551</v>
      </c>
      <c r="H2060" s="1174">
        <f t="shared" si="40"/>
        <v>1.1805555555555514E-2</v>
      </c>
      <c r="I2060" s="52"/>
      <c r="J2060" s="52"/>
      <c r="K2060" s="52"/>
      <c r="L2060" s="52" t="s">
        <v>125</v>
      </c>
      <c r="M2060" s="17" t="s">
        <v>12024</v>
      </c>
      <c r="N2060" s="52" t="s">
        <v>103</v>
      </c>
      <c r="O2060" s="52" t="s">
        <v>66</v>
      </c>
      <c r="P2060" s="55" t="s">
        <v>3797</v>
      </c>
      <c r="Q2060" s="1279" t="s">
        <v>3798</v>
      </c>
      <c r="R2060" s="1328">
        <v>23</v>
      </c>
      <c r="S2060" s="960"/>
      <c r="T2060" s="1357">
        <f t="shared" si="39"/>
        <v>23</v>
      </c>
      <c r="U2060" s="52"/>
      <c r="V2060" s="52"/>
      <c r="W2060" s="52"/>
      <c r="X2060" s="52"/>
      <c r="Y2060" s="52"/>
      <c r="Z2060" s="52"/>
      <c r="AA2060" s="52"/>
      <c r="AB2060" s="52"/>
      <c r="AC2060" s="52"/>
      <c r="AD2060" s="1094" t="s">
        <v>55</v>
      </c>
      <c r="AE2060" s="52"/>
      <c r="AF2060" s="1094"/>
      <c r="AG2060" s="1455"/>
      <c r="AH2060" s="6" t="e">
        <f t="shared" si="41"/>
        <v>#VALUE!</v>
      </c>
      <c r="AI2060" s="1478" t="e">
        <f>COUNTIF([4]ПС!A5925:A6076,M2060)</f>
        <v>#VALUE!</v>
      </c>
      <c r="AJ2060" s="3">
        <f t="shared" si="42"/>
        <v>1</v>
      </c>
    </row>
    <row r="2061" spans="1:36" ht="31.5" hidden="1" customHeight="1" x14ac:dyDescent="0.2">
      <c r="A2061" s="1101" t="s">
        <v>3297</v>
      </c>
      <c r="B2061" s="52" t="s">
        <v>5</v>
      </c>
      <c r="C2061" s="52" t="s">
        <v>36</v>
      </c>
      <c r="D2061" s="311">
        <v>41772</v>
      </c>
      <c r="E2061" s="63">
        <v>0.7597222222222223</v>
      </c>
      <c r="F2061" s="311">
        <v>41772</v>
      </c>
      <c r="G2061" s="63">
        <v>0.78611111111111109</v>
      </c>
      <c r="H2061" s="1174">
        <f t="shared" si="40"/>
        <v>2.6388888888888795E-2</v>
      </c>
      <c r="I2061" s="52"/>
      <c r="J2061" s="52"/>
      <c r="K2061" s="52"/>
      <c r="L2061" s="52" t="s">
        <v>128</v>
      </c>
      <c r="M2061" s="52" t="s">
        <v>789</v>
      </c>
      <c r="N2061" s="52" t="s">
        <v>103</v>
      </c>
      <c r="O2061" s="52" t="s">
        <v>66</v>
      </c>
      <c r="P2061" s="55" t="s">
        <v>3799</v>
      </c>
      <c r="Q2061" s="1279" t="s">
        <v>3800</v>
      </c>
      <c r="R2061" s="1328">
        <v>33</v>
      </c>
      <c r="S2061" s="960"/>
      <c r="T2061" s="1357">
        <f t="shared" si="39"/>
        <v>33</v>
      </c>
      <c r="U2061" s="52" t="s">
        <v>75</v>
      </c>
      <c r="V2061" s="52">
        <v>2004</v>
      </c>
      <c r="W2061" s="52" t="s">
        <v>2286</v>
      </c>
      <c r="X2061" s="52" t="s">
        <v>183</v>
      </c>
      <c r="Y2061" s="52" t="s">
        <v>183</v>
      </c>
      <c r="Z2061" s="52" t="s">
        <v>183</v>
      </c>
      <c r="AA2061" s="52" t="s">
        <v>183</v>
      </c>
      <c r="AB2061" s="52" t="s">
        <v>183</v>
      </c>
      <c r="AC2061" s="57">
        <v>41705</v>
      </c>
      <c r="AD2061" s="1094" t="s">
        <v>49</v>
      </c>
      <c r="AE2061" s="52"/>
      <c r="AF2061" s="1094"/>
      <c r="AG2061" s="1455"/>
      <c r="AH2061" s="6" t="e">
        <f t="shared" si="41"/>
        <v>#VALUE!</v>
      </c>
      <c r="AI2061" s="1478" t="e">
        <f>COUNTIF([4]ПС!A5925:A6076,M2061)</f>
        <v>#VALUE!</v>
      </c>
      <c r="AJ2061" s="3">
        <f t="shared" si="42"/>
        <v>1</v>
      </c>
    </row>
    <row r="2062" spans="1:36" ht="15" hidden="1" customHeight="1" x14ac:dyDescent="0.2">
      <c r="A2062" s="1101" t="s">
        <v>3297</v>
      </c>
      <c r="B2062" s="52" t="s">
        <v>5</v>
      </c>
      <c r="C2062" s="52" t="s">
        <v>36</v>
      </c>
      <c r="D2062" s="311">
        <v>41772</v>
      </c>
      <c r="E2062" s="63">
        <v>0.87708333333333333</v>
      </c>
      <c r="F2062" s="311">
        <v>41772</v>
      </c>
      <c r="G2062" s="63">
        <v>0.9375</v>
      </c>
      <c r="H2062" s="1174">
        <f t="shared" si="40"/>
        <v>6.0416666666666674E-2</v>
      </c>
      <c r="I2062" s="52">
        <v>11</v>
      </c>
      <c r="J2062" s="52" t="s">
        <v>3242</v>
      </c>
      <c r="K2062" s="52" t="s">
        <v>134</v>
      </c>
      <c r="L2062" s="52" t="s">
        <v>130</v>
      </c>
      <c r="M2062" s="52" t="s">
        <v>641</v>
      </c>
      <c r="N2062" s="52" t="s">
        <v>103</v>
      </c>
      <c r="O2062" s="52" t="s">
        <v>66</v>
      </c>
      <c r="P2062" s="52" t="s">
        <v>3801</v>
      </c>
      <c r="Q2062" s="1234" t="s">
        <v>3802</v>
      </c>
      <c r="R2062" s="1328">
        <v>0.3</v>
      </c>
      <c r="S2062" s="960"/>
      <c r="T2062" s="1357"/>
      <c r="U2062" s="52" t="s">
        <v>76</v>
      </c>
      <c r="V2062" s="52">
        <v>1994</v>
      </c>
      <c r="W2062" s="52" t="s">
        <v>2286</v>
      </c>
      <c r="X2062" s="52" t="s">
        <v>183</v>
      </c>
      <c r="Y2062" s="52" t="s">
        <v>12025</v>
      </c>
      <c r="Z2062" s="52">
        <v>100</v>
      </c>
      <c r="AA2062" s="52"/>
      <c r="AB2062" s="52">
        <v>0</v>
      </c>
      <c r="AC2062" s="52"/>
      <c r="AD2062" s="1094" t="s">
        <v>40</v>
      </c>
      <c r="AE2062" s="52"/>
      <c r="AF2062" s="1094"/>
      <c r="AG2062" s="1455"/>
      <c r="AH2062" s="6" t="e">
        <f t="shared" si="41"/>
        <v>#VALUE!</v>
      </c>
      <c r="AI2062" s="1478" t="e">
        <f>COUNTIF([4]ПС!A5925:A6076,M2062)</f>
        <v>#VALUE!</v>
      </c>
      <c r="AJ2062" s="3">
        <f t="shared" si="42"/>
        <v>1</v>
      </c>
    </row>
    <row r="2063" spans="1:36" ht="15" hidden="1" customHeight="1" x14ac:dyDescent="0.2">
      <c r="A2063" s="1101" t="s">
        <v>3297</v>
      </c>
      <c r="B2063" s="52" t="s">
        <v>5</v>
      </c>
      <c r="C2063" s="52" t="s">
        <v>36</v>
      </c>
      <c r="D2063" s="311">
        <v>41773</v>
      </c>
      <c r="E2063" s="63">
        <v>2.2222222222222223E-2</v>
      </c>
      <c r="F2063" s="311">
        <v>41773</v>
      </c>
      <c r="G2063" s="63">
        <v>5.347222222222222E-2</v>
      </c>
      <c r="H2063" s="1174">
        <f t="shared" si="40"/>
        <v>3.1249999999999997E-2</v>
      </c>
      <c r="I2063" s="52">
        <v>10</v>
      </c>
      <c r="J2063" s="52"/>
      <c r="K2063" s="52"/>
      <c r="L2063" s="52" t="s">
        <v>130</v>
      </c>
      <c r="M2063" s="52" t="s">
        <v>1404</v>
      </c>
      <c r="N2063" s="52" t="s">
        <v>103</v>
      </c>
      <c r="O2063" s="52" t="s">
        <v>68</v>
      </c>
      <c r="P2063" s="55">
        <v>4.7</v>
      </c>
      <c r="Q2063" s="1279" t="s">
        <v>3803</v>
      </c>
      <c r="R2063" s="1328">
        <v>56</v>
      </c>
      <c r="S2063" s="960"/>
      <c r="T2063" s="1357">
        <f t="shared" ref="T2063:T2096" si="43">R2063+S2063</f>
        <v>56</v>
      </c>
      <c r="U2063" s="52" t="s">
        <v>89</v>
      </c>
      <c r="V2063" s="1094">
        <v>1994</v>
      </c>
      <c r="W2063" s="1094" t="s">
        <v>2286</v>
      </c>
      <c r="X2063" s="1094" t="s">
        <v>183</v>
      </c>
      <c r="Y2063" s="1094" t="s">
        <v>7001</v>
      </c>
      <c r="Z2063" s="1094">
        <v>100</v>
      </c>
      <c r="AA2063" s="1094" t="s">
        <v>6999</v>
      </c>
      <c r="AB2063" s="1094">
        <v>0</v>
      </c>
      <c r="AC2063" s="1094" t="s">
        <v>445</v>
      </c>
      <c r="AD2063" s="1094" t="s">
        <v>60</v>
      </c>
      <c r="AE2063" s="52"/>
      <c r="AF2063" s="1094"/>
      <c r="AG2063" s="1455"/>
      <c r="AH2063" s="6" t="e">
        <f t="shared" si="41"/>
        <v>#VALUE!</v>
      </c>
      <c r="AI2063" s="1478" t="e">
        <f>COUNTIF([4]ПС!A5925:A6076,M2063)</f>
        <v>#VALUE!</v>
      </c>
      <c r="AJ2063" s="3">
        <f t="shared" si="42"/>
        <v>1</v>
      </c>
    </row>
    <row r="2064" spans="1:36" ht="15" hidden="1" customHeight="1" x14ac:dyDescent="0.2">
      <c r="A2064" s="1101" t="s">
        <v>3297</v>
      </c>
      <c r="B2064" s="52" t="s">
        <v>5</v>
      </c>
      <c r="C2064" s="52" t="s">
        <v>10455</v>
      </c>
      <c r="D2064" s="311">
        <v>41774</v>
      </c>
      <c r="E2064" s="63">
        <v>0.875</v>
      </c>
      <c r="F2064" s="311">
        <v>41774</v>
      </c>
      <c r="G2064" s="63">
        <v>0.875</v>
      </c>
      <c r="H2064" s="1174">
        <f t="shared" si="40"/>
        <v>0</v>
      </c>
      <c r="I2064" s="52">
        <v>5</v>
      </c>
      <c r="J2064" s="52"/>
      <c r="K2064" s="52"/>
      <c r="L2064" s="52" t="s">
        <v>125</v>
      </c>
      <c r="M2064" s="1232" t="s">
        <v>3842</v>
      </c>
      <c r="N2064" s="52">
        <v>35</v>
      </c>
      <c r="O2064" s="52" t="s">
        <v>63</v>
      </c>
      <c r="P2064" s="1245" t="s">
        <v>3804</v>
      </c>
      <c r="Q2064" s="1268" t="s">
        <v>3805</v>
      </c>
      <c r="R2064" s="1328">
        <v>6</v>
      </c>
      <c r="S2064" s="960"/>
      <c r="T2064" s="1357">
        <f t="shared" si="43"/>
        <v>6</v>
      </c>
      <c r="U2064" s="52"/>
      <c r="V2064" s="52"/>
      <c r="W2064" s="52"/>
      <c r="X2064" s="52"/>
      <c r="Y2064" s="52"/>
      <c r="Z2064" s="52"/>
      <c r="AA2064" s="52"/>
      <c r="AB2064" s="52"/>
      <c r="AC2064" s="52"/>
      <c r="AD2064" s="1094" t="s">
        <v>55</v>
      </c>
      <c r="AE2064" s="52"/>
      <c r="AF2064" s="1094"/>
      <c r="AG2064" s="1455"/>
      <c r="AH2064" s="6" t="e">
        <f t="shared" si="41"/>
        <v>#VALUE!</v>
      </c>
      <c r="AI2064" s="1478" t="e">
        <f>COUNTIF([4]ПС!A5925:A6076,M2064)</f>
        <v>#VALUE!</v>
      </c>
      <c r="AJ2064" s="3">
        <f t="shared" si="42"/>
        <v>1</v>
      </c>
    </row>
    <row r="2065" spans="1:69" ht="15" hidden="1" customHeight="1" x14ac:dyDescent="0.2">
      <c r="A2065" s="1101" t="s">
        <v>3297</v>
      </c>
      <c r="B2065" s="52" t="s">
        <v>5</v>
      </c>
      <c r="C2065" s="52" t="s">
        <v>10738</v>
      </c>
      <c r="D2065" s="311">
        <v>41776</v>
      </c>
      <c r="E2065" s="63">
        <v>0.48541666666666666</v>
      </c>
      <c r="F2065" s="311">
        <v>41776</v>
      </c>
      <c r="G2065" s="63">
        <v>0.48541666666666666</v>
      </c>
      <c r="H2065" s="1174">
        <f t="shared" si="40"/>
        <v>0</v>
      </c>
      <c r="I2065" s="52">
        <v>269</v>
      </c>
      <c r="J2065" s="52" t="s">
        <v>2870</v>
      </c>
      <c r="K2065" s="52" t="s">
        <v>132</v>
      </c>
      <c r="L2065" s="52" t="s">
        <v>125</v>
      </c>
      <c r="M2065" s="17" t="s">
        <v>673</v>
      </c>
      <c r="N2065" s="52">
        <v>110</v>
      </c>
      <c r="O2065" s="52" t="s">
        <v>66</v>
      </c>
      <c r="P2065" s="52" t="s">
        <v>12026</v>
      </c>
      <c r="Q2065" s="1279" t="s">
        <v>3838</v>
      </c>
      <c r="R2065" s="1328">
        <v>130</v>
      </c>
      <c r="S2065" s="960"/>
      <c r="T2065" s="1357">
        <f t="shared" si="43"/>
        <v>130</v>
      </c>
      <c r="U2065" s="52"/>
      <c r="V2065" s="477"/>
      <c r="W2065" s="477"/>
      <c r="X2065" s="477"/>
      <c r="Y2065" s="477"/>
      <c r="Z2065" s="477"/>
      <c r="AA2065" s="477"/>
      <c r="AB2065" s="477"/>
      <c r="AC2065" s="477"/>
      <c r="AD2065" s="1437" t="s">
        <v>55</v>
      </c>
      <c r="AE2065" s="52"/>
      <c r="AF2065" s="1094"/>
      <c r="AG2065" s="1455"/>
      <c r="AH2065" s="6" t="e">
        <f t="shared" si="41"/>
        <v>#VALUE!</v>
      </c>
      <c r="AI2065" s="1478" t="e">
        <f>COUNTIF([4]ПС!A5925:A6076,M2065)</f>
        <v>#VALUE!</v>
      </c>
      <c r="AJ2065" s="3">
        <f t="shared" si="42"/>
        <v>1</v>
      </c>
    </row>
    <row r="2066" spans="1:69" ht="157.5" hidden="1" customHeight="1" x14ac:dyDescent="0.2">
      <c r="A2066" s="1101" t="s">
        <v>3297</v>
      </c>
      <c r="B2066" s="52" t="s">
        <v>5</v>
      </c>
      <c r="C2066" s="52" t="s">
        <v>36</v>
      </c>
      <c r="D2066" s="311">
        <v>41777</v>
      </c>
      <c r="E2066" s="63">
        <v>4.4444444444444446E-2</v>
      </c>
      <c r="F2066" s="311">
        <v>41777</v>
      </c>
      <c r="G2066" s="63">
        <v>9.5833333333333326E-2</v>
      </c>
      <c r="H2066" s="1174">
        <f t="shared" si="40"/>
        <v>5.138888888888888E-2</v>
      </c>
      <c r="I2066" s="52">
        <v>17</v>
      </c>
      <c r="J2066" s="52" t="s">
        <v>178</v>
      </c>
      <c r="K2066" s="52"/>
      <c r="L2066" s="52" t="s">
        <v>128</v>
      </c>
      <c r="M2066" s="17" t="s">
        <v>11487</v>
      </c>
      <c r="N2066" s="64">
        <v>35</v>
      </c>
      <c r="O2066" s="52" t="s">
        <v>63</v>
      </c>
      <c r="P2066" s="52" t="s">
        <v>3840</v>
      </c>
      <c r="Q2066" s="1268" t="s">
        <v>12027</v>
      </c>
      <c r="R2066" s="1328">
        <v>106</v>
      </c>
      <c r="S2066" s="960"/>
      <c r="T2066" s="1357">
        <f t="shared" si="43"/>
        <v>106</v>
      </c>
      <c r="U2066" s="52" t="s">
        <v>83</v>
      </c>
      <c r="V2066" s="477">
        <v>2009</v>
      </c>
      <c r="W2066" s="477" t="s">
        <v>7012</v>
      </c>
      <c r="X2066" s="477" t="s">
        <v>7013</v>
      </c>
      <c r="Y2066" s="477" t="s">
        <v>445</v>
      </c>
      <c r="Z2066" s="477">
        <v>100</v>
      </c>
      <c r="AA2066" s="1440" t="s">
        <v>12028</v>
      </c>
      <c r="AB2066" s="477">
        <v>0</v>
      </c>
      <c r="AC2066" s="477" t="s">
        <v>445</v>
      </c>
      <c r="AD2066" s="1094" t="s">
        <v>48</v>
      </c>
      <c r="AE2066" s="215"/>
      <c r="AF2066" s="1453"/>
      <c r="AG2066" s="1455"/>
      <c r="AH2066" s="6" t="e">
        <f t="shared" si="41"/>
        <v>#VALUE!</v>
      </c>
      <c r="AI2066" s="1478" t="e">
        <f>COUNTIF([4]ПС!A5925:A6076,M2066)</f>
        <v>#VALUE!</v>
      </c>
      <c r="AJ2066" s="3">
        <f t="shared" si="42"/>
        <v>1</v>
      </c>
    </row>
    <row r="2067" spans="1:69" ht="157.5" hidden="1" customHeight="1" x14ac:dyDescent="0.2">
      <c r="A2067" s="1101" t="s">
        <v>3297</v>
      </c>
      <c r="B2067" s="52" t="s">
        <v>5</v>
      </c>
      <c r="C2067" s="52" t="s">
        <v>36</v>
      </c>
      <c r="D2067" s="311">
        <v>41777</v>
      </c>
      <c r="E2067" s="63">
        <v>8.7499999999999994E-2</v>
      </c>
      <c r="F2067" s="311">
        <v>41777</v>
      </c>
      <c r="G2067" s="63">
        <v>9.5833333333333326E-2</v>
      </c>
      <c r="H2067" s="1174">
        <f t="shared" si="40"/>
        <v>8.3333333333333315E-3</v>
      </c>
      <c r="I2067" s="52">
        <v>3</v>
      </c>
      <c r="J2067" s="52"/>
      <c r="K2067" s="52"/>
      <c r="L2067" s="52" t="s">
        <v>128</v>
      </c>
      <c r="M2067" s="17" t="s">
        <v>11487</v>
      </c>
      <c r="N2067" s="64">
        <v>35</v>
      </c>
      <c r="O2067" s="52" t="s">
        <v>63</v>
      </c>
      <c r="P2067" s="52" t="s">
        <v>2766</v>
      </c>
      <c r="Q2067" s="1268" t="s">
        <v>3841</v>
      </c>
      <c r="R2067" s="1328">
        <v>50</v>
      </c>
      <c r="S2067" s="960"/>
      <c r="T2067" s="1357">
        <f t="shared" si="43"/>
        <v>50</v>
      </c>
      <c r="U2067" s="52" t="s">
        <v>83</v>
      </c>
      <c r="V2067" s="477">
        <v>2009</v>
      </c>
      <c r="W2067" s="477" t="s">
        <v>7012</v>
      </c>
      <c r="X2067" s="477" t="s">
        <v>7013</v>
      </c>
      <c r="Y2067" s="477" t="s">
        <v>445</v>
      </c>
      <c r="Z2067" s="477">
        <v>100</v>
      </c>
      <c r="AA2067" s="477" t="s">
        <v>183</v>
      </c>
      <c r="AB2067" s="477">
        <v>0</v>
      </c>
      <c r="AC2067" s="478" t="s">
        <v>445</v>
      </c>
      <c r="AD2067" s="1094" t="s">
        <v>48</v>
      </c>
      <c r="AE2067" s="1396"/>
      <c r="AF2067" s="1453"/>
      <c r="AG2067" s="1455"/>
      <c r="AH2067" s="6" t="e">
        <f t="shared" si="41"/>
        <v>#VALUE!</v>
      </c>
      <c r="AI2067" s="1478" t="e">
        <f>COUNTIF([4]ПС!A5925:A6076,M2067)</f>
        <v>#VALUE!</v>
      </c>
      <c r="AJ2067" s="3">
        <f t="shared" si="42"/>
        <v>1</v>
      </c>
    </row>
    <row r="2068" spans="1:69" ht="141.75" hidden="1" customHeight="1" x14ac:dyDescent="0.2">
      <c r="A2068" s="1101" t="s">
        <v>3297</v>
      </c>
      <c r="B2068" s="52" t="s">
        <v>5</v>
      </c>
      <c r="C2068" s="52" t="s">
        <v>10455</v>
      </c>
      <c r="D2068" s="311">
        <v>41777</v>
      </c>
      <c r="E2068" s="63">
        <v>0.1388888888888889</v>
      </c>
      <c r="F2068" s="311">
        <v>41777</v>
      </c>
      <c r="G2068" s="63">
        <v>0.18958333333333333</v>
      </c>
      <c r="H2068" s="1174">
        <f t="shared" si="40"/>
        <v>5.0694444444444431E-2</v>
      </c>
      <c r="I2068" s="52">
        <v>52</v>
      </c>
      <c r="J2068" s="52"/>
      <c r="K2068" s="52"/>
      <c r="L2068" s="52" t="s">
        <v>125</v>
      </c>
      <c r="M2068" s="17" t="s">
        <v>3842</v>
      </c>
      <c r="N2068" s="52">
        <v>35</v>
      </c>
      <c r="O2068" s="52" t="s">
        <v>66</v>
      </c>
      <c r="P2068" s="55" t="s">
        <v>4626</v>
      </c>
      <c r="Q2068" s="1268" t="s">
        <v>3843</v>
      </c>
      <c r="R2068" s="1328">
        <v>69</v>
      </c>
      <c r="S2068" s="960"/>
      <c r="T2068" s="1357">
        <f t="shared" si="43"/>
        <v>69</v>
      </c>
      <c r="U2068" s="52"/>
      <c r="V2068" s="477"/>
      <c r="W2068" s="477"/>
      <c r="X2068" s="477"/>
      <c r="Y2068" s="477"/>
      <c r="Z2068" s="477"/>
      <c r="AA2068" s="477"/>
      <c r="AB2068" s="477"/>
      <c r="AC2068" s="478"/>
      <c r="AD2068" s="1094" t="s">
        <v>55</v>
      </c>
      <c r="AE2068" s="1396"/>
      <c r="AF2068" s="1453"/>
      <c r="AG2068" s="1455"/>
      <c r="AH2068" s="6" t="e">
        <f t="shared" si="41"/>
        <v>#VALUE!</v>
      </c>
      <c r="AI2068" s="1478" t="e">
        <f>COUNTIF([4]ПС!A5925:A6076,M2068)</f>
        <v>#VALUE!</v>
      </c>
      <c r="AJ2068" s="3">
        <f t="shared" si="42"/>
        <v>1</v>
      </c>
    </row>
    <row r="2069" spans="1:69" ht="94.5" hidden="1" customHeight="1" x14ac:dyDescent="0.2">
      <c r="A2069" s="1101" t="s">
        <v>3297</v>
      </c>
      <c r="B2069" s="52" t="s">
        <v>5</v>
      </c>
      <c r="C2069" s="52" t="s">
        <v>10455</v>
      </c>
      <c r="D2069" s="311">
        <v>41777</v>
      </c>
      <c r="E2069" s="63">
        <v>0.15972222222222224</v>
      </c>
      <c r="F2069" s="311">
        <v>41777</v>
      </c>
      <c r="G2069" s="63">
        <v>0.15972222222222224</v>
      </c>
      <c r="H2069" s="1174">
        <f t="shared" si="40"/>
        <v>0</v>
      </c>
      <c r="I2069" s="52">
        <v>76</v>
      </c>
      <c r="J2069" s="52"/>
      <c r="K2069" s="52"/>
      <c r="L2069" s="52" t="s">
        <v>125</v>
      </c>
      <c r="M2069" s="17" t="s">
        <v>3844</v>
      </c>
      <c r="N2069" s="52">
        <v>35</v>
      </c>
      <c r="O2069" s="52" t="s">
        <v>66</v>
      </c>
      <c r="P2069" s="55" t="s">
        <v>591</v>
      </c>
      <c r="Q2069" s="1268" t="s">
        <v>3845</v>
      </c>
      <c r="R2069" s="1328">
        <v>109</v>
      </c>
      <c r="S2069" s="960"/>
      <c r="T2069" s="1357">
        <f t="shared" si="43"/>
        <v>109</v>
      </c>
      <c r="U2069" s="52"/>
      <c r="V2069" s="477"/>
      <c r="W2069" s="477"/>
      <c r="X2069" s="477"/>
      <c r="Y2069" s="477"/>
      <c r="Z2069" s="477"/>
      <c r="AA2069" s="477"/>
      <c r="AB2069" s="477"/>
      <c r="AC2069" s="478"/>
      <c r="AD2069" s="1094" t="s">
        <v>55</v>
      </c>
      <c r="AE2069" s="1396"/>
      <c r="AF2069" s="1453"/>
      <c r="AG2069" s="1455"/>
      <c r="AH2069" s="6" t="e">
        <f t="shared" si="41"/>
        <v>#VALUE!</v>
      </c>
      <c r="AI2069" s="1478" t="e">
        <f>COUNTIF([4]ПС!A5925:A6076,M2069)</f>
        <v>#VALUE!</v>
      </c>
      <c r="AJ2069" s="3">
        <f t="shared" si="42"/>
        <v>1</v>
      </c>
    </row>
    <row r="2070" spans="1:69" ht="110.25" hidden="1" customHeight="1" x14ac:dyDescent="0.2">
      <c r="A2070" s="1101" t="s">
        <v>3297</v>
      </c>
      <c r="B2070" s="52" t="s">
        <v>5</v>
      </c>
      <c r="C2070" s="52" t="s">
        <v>36</v>
      </c>
      <c r="D2070" s="311">
        <v>41777</v>
      </c>
      <c r="E2070" s="63">
        <v>0.29166666666666669</v>
      </c>
      <c r="F2070" s="311">
        <v>41777</v>
      </c>
      <c r="G2070" s="63">
        <v>0.29166666666666669</v>
      </c>
      <c r="H2070" s="1174">
        <f t="shared" si="40"/>
        <v>0</v>
      </c>
      <c r="I2070" s="52">
        <v>8</v>
      </c>
      <c r="J2070" s="52" t="s">
        <v>297</v>
      </c>
      <c r="K2070" s="52" t="s">
        <v>132</v>
      </c>
      <c r="L2070" s="52" t="s">
        <v>128</v>
      </c>
      <c r="M2070" s="52" t="s">
        <v>3846</v>
      </c>
      <c r="N2070" s="52" t="s">
        <v>103</v>
      </c>
      <c r="O2070" s="52" t="s">
        <v>66</v>
      </c>
      <c r="P2070" s="52" t="s">
        <v>3847</v>
      </c>
      <c r="Q2070" s="1268" t="s">
        <v>3848</v>
      </c>
      <c r="R2070" s="1328">
        <v>5</v>
      </c>
      <c r="S2070" s="960"/>
      <c r="T2070" s="1357">
        <f t="shared" si="43"/>
        <v>5</v>
      </c>
      <c r="U2070" s="52" t="s">
        <v>75</v>
      </c>
      <c r="V2070" s="477">
        <v>1994</v>
      </c>
      <c r="W2070" s="477" t="s">
        <v>2286</v>
      </c>
      <c r="X2070" s="477" t="s">
        <v>183</v>
      </c>
      <c r="Y2070" s="477"/>
      <c r="Z2070" s="477">
        <v>100</v>
      </c>
      <c r="AA2070" s="477"/>
      <c r="AB2070" s="215">
        <v>0</v>
      </c>
      <c r="AC2070" s="478"/>
      <c r="AD2070" s="1094" t="s">
        <v>48</v>
      </c>
      <c r="AE2070" s="1396"/>
      <c r="AF2070" s="1453"/>
      <c r="AG2070" s="1455"/>
      <c r="AH2070" s="6" t="e">
        <f t="shared" si="41"/>
        <v>#VALUE!</v>
      </c>
      <c r="AI2070" s="1478" t="e">
        <f>COUNTIF([4]ПС!A5925:A6076,M2070)</f>
        <v>#VALUE!</v>
      </c>
      <c r="AJ2070" s="3">
        <f t="shared" si="42"/>
        <v>1</v>
      </c>
    </row>
    <row r="2071" spans="1:69" ht="126" hidden="1" customHeight="1" x14ac:dyDescent="0.2">
      <c r="A2071" s="1101" t="s">
        <v>3297</v>
      </c>
      <c r="B2071" s="52" t="s">
        <v>5</v>
      </c>
      <c r="C2071" s="52" t="s">
        <v>10455</v>
      </c>
      <c r="D2071" s="311">
        <v>41777</v>
      </c>
      <c r="E2071" s="63">
        <v>0.3125</v>
      </c>
      <c r="F2071" s="311">
        <v>41777</v>
      </c>
      <c r="G2071" s="63">
        <v>0.33333333333333331</v>
      </c>
      <c r="H2071" s="1174">
        <f t="shared" si="40"/>
        <v>2.0833333333333315E-2</v>
      </c>
      <c r="I2071" s="52">
        <v>6</v>
      </c>
      <c r="J2071" s="52"/>
      <c r="K2071" s="52"/>
      <c r="L2071" s="52" t="s">
        <v>125</v>
      </c>
      <c r="M2071" s="17" t="s">
        <v>650</v>
      </c>
      <c r="N2071" s="52" t="s">
        <v>103</v>
      </c>
      <c r="O2071" s="52" t="s">
        <v>66</v>
      </c>
      <c r="P2071" s="52" t="s">
        <v>3849</v>
      </c>
      <c r="Q2071" s="1268" t="s">
        <v>3850</v>
      </c>
      <c r="R2071" s="1328">
        <v>6</v>
      </c>
      <c r="S2071" s="960"/>
      <c r="T2071" s="1357">
        <f t="shared" si="43"/>
        <v>6</v>
      </c>
      <c r="U2071" s="52"/>
      <c r="V2071" s="477"/>
      <c r="W2071" s="477"/>
      <c r="X2071" s="477"/>
      <c r="Y2071" s="477"/>
      <c r="Z2071" s="477"/>
      <c r="AA2071" s="477"/>
      <c r="AB2071" s="477"/>
      <c r="AC2071" s="478"/>
      <c r="AD2071" s="1094" t="s">
        <v>55</v>
      </c>
      <c r="AE2071" s="1396"/>
      <c r="AF2071" s="1453"/>
      <c r="AG2071" s="1455"/>
      <c r="AH2071" s="6" t="e">
        <f t="shared" si="41"/>
        <v>#VALUE!</v>
      </c>
      <c r="AI2071" s="1478" t="e">
        <f>COUNTIF([4]ПС!A5925:A6076,M2071)</f>
        <v>#VALUE!</v>
      </c>
      <c r="AJ2071" s="3">
        <f t="shared" si="42"/>
        <v>1</v>
      </c>
    </row>
    <row r="2072" spans="1:69" ht="141.75" hidden="1" customHeight="1" x14ac:dyDescent="0.2">
      <c r="A2072" s="1101" t="s">
        <v>3297</v>
      </c>
      <c r="B2072" s="52" t="s">
        <v>5</v>
      </c>
      <c r="C2072" s="52" t="s">
        <v>10738</v>
      </c>
      <c r="D2072" s="311">
        <v>41777</v>
      </c>
      <c r="E2072" s="63">
        <v>0.31944444444444448</v>
      </c>
      <c r="F2072" s="311">
        <v>41777</v>
      </c>
      <c r="G2072" s="63">
        <v>0.33124999999999999</v>
      </c>
      <c r="H2072" s="1174">
        <f t="shared" si="40"/>
        <v>1.1805555555555514E-2</v>
      </c>
      <c r="I2072" s="52">
        <v>75</v>
      </c>
      <c r="J2072" s="52" t="s">
        <v>178</v>
      </c>
      <c r="K2072" s="52" t="s">
        <v>133</v>
      </c>
      <c r="L2072" s="52" t="s">
        <v>125</v>
      </c>
      <c r="M2072" s="17" t="s">
        <v>644</v>
      </c>
      <c r="N2072" s="52">
        <v>35</v>
      </c>
      <c r="O2072" s="52" t="s">
        <v>66</v>
      </c>
      <c r="P2072" s="55" t="s">
        <v>3851</v>
      </c>
      <c r="Q2072" s="1268" t="s">
        <v>3852</v>
      </c>
      <c r="R2072" s="1328">
        <v>54</v>
      </c>
      <c r="S2072" s="960"/>
      <c r="T2072" s="1357">
        <f t="shared" si="43"/>
        <v>54</v>
      </c>
      <c r="U2072" s="52"/>
      <c r="V2072" s="477"/>
      <c r="W2072" s="477"/>
      <c r="X2072" s="477"/>
      <c r="Y2072" s="477"/>
      <c r="Z2072" s="477"/>
      <c r="AA2072" s="477"/>
      <c r="AB2072" s="477"/>
      <c r="AC2072" s="478"/>
      <c r="AD2072" s="1094" t="s">
        <v>55</v>
      </c>
      <c r="AE2072" s="481"/>
      <c r="AF2072" s="1438"/>
      <c r="AG2072" s="1455"/>
      <c r="AH2072" s="6" t="e">
        <f t="shared" si="41"/>
        <v>#VALUE!</v>
      </c>
      <c r="AI2072" s="1478" t="e">
        <f>COUNTIF([4]ПС!A5925:A6076,M2072)</f>
        <v>#VALUE!</v>
      </c>
      <c r="AJ2072" s="3">
        <f t="shared" si="42"/>
        <v>1</v>
      </c>
    </row>
    <row r="2073" spans="1:69" ht="204.75" hidden="1" customHeight="1" x14ac:dyDescent="0.2">
      <c r="A2073" s="1101" t="s">
        <v>3297</v>
      </c>
      <c r="B2073" s="52" t="s">
        <v>5</v>
      </c>
      <c r="C2073" s="52" t="s">
        <v>10455</v>
      </c>
      <c r="D2073" s="311">
        <v>41777</v>
      </c>
      <c r="E2073" s="63">
        <v>0.48125000000000001</v>
      </c>
      <c r="F2073" s="311">
        <v>41777</v>
      </c>
      <c r="G2073" s="59">
        <v>0.56944444444444442</v>
      </c>
      <c r="H2073" s="1174">
        <f t="shared" si="40"/>
        <v>8.8194444444444409E-2</v>
      </c>
      <c r="I2073" s="54">
        <v>17</v>
      </c>
      <c r="J2073" s="52"/>
      <c r="K2073" s="52"/>
      <c r="L2073" s="52" t="s">
        <v>125</v>
      </c>
      <c r="M2073" s="17" t="s">
        <v>3853</v>
      </c>
      <c r="N2073" s="52" t="s">
        <v>103</v>
      </c>
      <c r="O2073" s="52" t="s">
        <v>66</v>
      </c>
      <c r="P2073" s="55" t="s">
        <v>3854</v>
      </c>
      <c r="Q2073" s="1268" t="s">
        <v>3855</v>
      </c>
      <c r="R2073" s="1328">
        <v>26</v>
      </c>
      <c r="S2073" s="960"/>
      <c r="T2073" s="1357">
        <f t="shared" si="43"/>
        <v>26</v>
      </c>
      <c r="U2073" s="52"/>
      <c r="V2073" s="477"/>
      <c r="W2073" s="477"/>
      <c r="X2073" s="477"/>
      <c r="Y2073" s="477"/>
      <c r="Z2073" s="477"/>
      <c r="AA2073" s="477"/>
      <c r="AB2073" s="477"/>
      <c r="AC2073" s="478"/>
      <c r="AD2073" s="1094" t="s">
        <v>55</v>
      </c>
      <c r="AE2073" s="1396"/>
      <c r="AF2073" s="1453"/>
      <c r="AG2073" s="1455"/>
      <c r="AH2073" s="6" t="e">
        <f t="shared" si="41"/>
        <v>#VALUE!</v>
      </c>
      <c r="AI2073" s="1478" t="e">
        <f>COUNTIF([4]ПС!A5925:A6076,M2073)</f>
        <v>#VALUE!</v>
      </c>
      <c r="AJ2073" s="3">
        <f t="shared" si="42"/>
        <v>1</v>
      </c>
    </row>
    <row r="2074" spans="1:69" s="75" customFormat="1" ht="110.25" hidden="1" customHeight="1" x14ac:dyDescent="0.2">
      <c r="A2074" s="108" t="s">
        <v>3297</v>
      </c>
      <c r="B2074" s="52" t="s">
        <v>5</v>
      </c>
      <c r="C2074" s="52" t="s">
        <v>36</v>
      </c>
      <c r="D2074" s="311">
        <v>41780</v>
      </c>
      <c r="E2074" s="63">
        <v>0.46180555555555558</v>
      </c>
      <c r="F2074" s="311">
        <v>41780</v>
      </c>
      <c r="G2074" s="63">
        <v>0.46180555555555558</v>
      </c>
      <c r="H2074" s="1174">
        <f t="shared" si="40"/>
        <v>0</v>
      </c>
      <c r="I2074" s="52">
        <v>12</v>
      </c>
      <c r="J2074" s="52"/>
      <c r="K2074" s="52"/>
      <c r="L2074" s="52" t="s">
        <v>126</v>
      </c>
      <c r="M2074" s="52" t="s">
        <v>3914</v>
      </c>
      <c r="N2074" s="52" t="s">
        <v>103</v>
      </c>
      <c r="O2074" s="52" t="s">
        <v>66</v>
      </c>
      <c r="P2074" s="55" t="s">
        <v>3915</v>
      </c>
      <c r="Q2074" s="1279" t="s">
        <v>3916</v>
      </c>
      <c r="R2074" s="1328">
        <v>2</v>
      </c>
      <c r="S2074" s="960"/>
      <c r="T2074" s="1357">
        <f t="shared" si="43"/>
        <v>2</v>
      </c>
      <c r="U2074" s="52" t="s">
        <v>75</v>
      </c>
      <c r="V2074" s="217">
        <v>1982</v>
      </c>
      <c r="W2074" s="217" t="s">
        <v>2286</v>
      </c>
      <c r="X2074" s="217" t="s">
        <v>183</v>
      </c>
      <c r="Y2074" s="622">
        <v>40756</v>
      </c>
      <c r="Z2074" s="477">
        <v>100</v>
      </c>
      <c r="AA2074" s="217" t="s">
        <v>183</v>
      </c>
      <c r="AB2074" s="217">
        <v>0</v>
      </c>
      <c r="AC2074" s="440" t="s">
        <v>183</v>
      </c>
      <c r="AD2074" s="1094" t="s">
        <v>40</v>
      </c>
      <c r="AE2074" s="1396"/>
      <c r="AF2074" s="761"/>
      <c r="AG2074" s="1455"/>
      <c r="AH2074" s="6" t="e">
        <f t="shared" si="41"/>
        <v>#VALUE!</v>
      </c>
      <c r="AI2074" s="1478" t="e">
        <f>COUNTIF([4]ПС!A5925:A6076,M2074)</f>
        <v>#VALUE!</v>
      </c>
      <c r="AJ2074" s="3">
        <f t="shared" si="42"/>
        <v>1</v>
      </c>
    </row>
    <row r="2075" spans="1:69" s="75" customFormat="1" ht="141.75" hidden="1" customHeight="1" x14ac:dyDescent="0.2">
      <c r="A2075" s="108" t="s">
        <v>3297</v>
      </c>
      <c r="B2075" s="52" t="s">
        <v>5</v>
      </c>
      <c r="C2075" s="52" t="s">
        <v>10455</v>
      </c>
      <c r="D2075" s="311">
        <v>41781</v>
      </c>
      <c r="E2075" s="63">
        <v>0.39305555555555555</v>
      </c>
      <c r="F2075" s="311">
        <v>41781</v>
      </c>
      <c r="G2075" s="63">
        <v>0.39374999999999999</v>
      </c>
      <c r="H2075" s="1174">
        <f t="shared" si="40"/>
        <v>6.9444444444444198E-4</v>
      </c>
      <c r="I2075" s="52">
        <v>3</v>
      </c>
      <c r="J2075" s="52" t="s">
        <v>3917</v>
      </c>
      <c r="K2075" s="52"/>
      <c r="L2075" s="52" t="s">
        <v>125</v>
      </c>
      <c r="M2075" s="17" t="s">
        <v>3918</v>
      </c>
      <c r="N2075" s="52" t="s">
        <v>103</v>
      </c>
      <c r="O2075" s="52" t="s">
        <v>66</v>
      </c>
      <c r="P2075" s="55" t="s">
        <v>3919</v>
      </c>
      <c r="Q2075" s="1234" t="s">
        <v>3920</v>
      </c>
      <c r="R2075" s="1328">
        <v>1</v>
      </c>
      <c r="S2075" s="960"/>
      <c r="T2075" s="1357">
        <f t="shared" si="43"/>
        <v>1</v>
      </c>
      <c r="U2075" s="52"/>
      <c r="V2075" s="217"/>
      <c r="W2075" s="217"/>
      <c r="X2075" s="217"/>
      <c r="Y2075" s="217"/>
      <c r="Z2075" s="217"/>
      <c r="AA2075" s="217"/>
      <c r="AB2075" s="217"/>
      <c r="AC2075" s="440"/>
      <c r="AD2075" s="1094" t="s">
        <v>55</v>
      </c>
      <c r="AE2075" s="1396"/>
      <c r="AF2075" s="761"/>
      <c r="AG2075" s="1455"/>
      <c r="AH2075" s="6" t="e">
        <f t="shared" si="41"/>
        <v>#VALUE!</v>
      </c>
      <c r="AI2075" s="1478" t="e">
        <f>COUNTIF([4]ПС!A5925:A6076,M2075)</f>
        <v>#VALUE!</v>
      </c>
      <c r="AJ2075" s="3">
        <f t="shared" si="42"/>
        <v>1</v>
      </c>
    </row>
    <row r="2076" spans="1:69" ht="47.25" hidden="1" customHeight="1" x14ac:dyDescent="0.2">
      <c r="A2076" s="1101" t="s">
        <v>3297</v>
      </c>
      <c r="B2076" s="52" t="s">
        <v>5</v>
      </c>
      <c r="C2076" s="52" t="s">
        <v>10455</v>
      </c>
      <c r="D2076" s="311">
        <v>41781</v>
      </c>
      <c r="E2076" s="63">
        <v>0.71388888888888891</v>
      </c>
      <c r="F2076" s="311">
        <v>41781</v>
      </c>
      <c r="G2076" s="63">
        <v>0.72291666666666676</v>
      </c>
      <c r="H2076" s="1174">
        <f t="shared" si="40"/>
        <v>9.0277777777778567E-3</v>
      </c>
      <c r="I2076" s="52">
        <v>3</v>
      </c>
      <c r="J2076" s="131" t="s">
        <v>3917</v>
      </c>
      <c r="K2076" s="131"/>
      <c r="L2076" s="52" t="s">
        <v>125</v>
      </c>
      <c r="M2076" s="17" t="s">
        <v>3918</v>
      </c>
      <c r="N2076" s="52" t="s">
        <v>103</v>
      </c>
      <c r="O2076" s="52" t="s">
        <v>66</v>
      </c>
      <c r="P2076" s="1265" t="s">
        <v>3919</v>
      </c>
      <c r="Q2076" s="1234" t="s">
        <v>3921</v>
      </c>
      <c r="R2076" s="1333">
        <v>1</v>
      </c>
      <c r="S2076" s="1352"/>
      <c r="T2076" s="1357">
        <f t="shared" si="43"/>
        <v>1</v>
      </c>
      <c r="U2076" s="52"/>
      <c r="V2076" s="36"/>
      <c r="W2076" s="36"/>
      <c r="X2076" s="36"/>
      <c r="Y2076" s="36"/>
      <c r="Z2076" s="36"/>
      <c r="AA2076" s="36"/>
      <c r="AB2076" s="36"/>
      <c r="AC2076" s="36"/>
      <c r="AD2076" s="1094" t="s">
        <v>55</v>
      </c>
      <c r="AE2076" s="52"/>
      <c r="AF2076" s="52"/>
      <c r="AG2076" s="1455"/>
      <c r="AH2076" s="6" t="e">
        <f t="shared" si="41"/>
        <v>#VALUE!</v>
      </c>
      <c r="AI2076" s="1478" t="e">
        <f>COUNTIF([4]ПС!A5925:A6076,M2076)</f>
        <v>#VALUE!</v>
      </c>
      <c r="AJ2076" s="3">
        <f t="shared" si="42"/>
        <v>1</v>
      </c>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c r="BQ2076" s="3"/>
    </row>
    <row r="2077" spans="1:69" ht="47.25" hidden="1" customHeight="1" x14ac:dyDescent="0.2">
      <c r="A2077" s="1101" t="s">
        <v>3297</v>
      </c>
      <c r="B2077" s="52" t="s">
        <v>5</v>
      </c>
      <c r="C2077" s="207" t="s">
        <v>12005</v>
      </c>
      <c r="D2077" s="311">
        <v>41782</v>
      </c>
      <c r="E2077" s="63">
        <v>0.51388888888888895</v>
      </c>
      <c r="F2077" s="311">
        <v>41782</v>
      </c>
      <c r="G2077" s="63">
        <v>0.51388888888888895</v>
      </c>
      <c r="H2077" s="1193">
        <f t="shared" si="40"/>
        <v>0</v>
      </c>
      <c r="I2077" s="52">
        <v>11</v>
      </c>
      <c r="J2077" s="52"/>
      <c r="K2077" s="52" t="s">
        <v>132</v>
      </c>
      <c r="L2077" s="52" t="s">
        <v>125</v>
      </c>
      <c r="M2077" s="1233" t="s">
        <v>9298</v>
      </c>
      <c r="N2077" s="52">
        <v>35</v>
      </c>
      <c r="O2077" s="52" t="s">
        <v>66</v>
      </c>
      <c r="P2077" s="131" t="s">
        <v>3957</v>
      </c>
      <c r="Q2077" s="1276" t="s">
        <v>3958</v>
      </c>
      <c r="R2077" s="1333">
        <v>14</v>
      </c>
      <c r="S2077" s="1352"/>
      <c r="T2077" s="1357">
        <f t="shared" si="43"/>
        <v>14</v>
      </c>
      <c r="U2077" s="52"/>
      <c r="V2077" s="52"/>
      <c r="W2077" s="52"/>
      <c r="X2077" s="52"/>
      <c r="Y2077" s="52"/>
      <c r="Z2077" s="52"/>
      <c r="AA2077" s="52"/>
      <c r="AB2077" s="52"/>
      <c r="AC2077" s="52"/>
      <c r="AD2077" s="1094" t="s">
        <v>55</v>
      </c>
      <c r="AE2077" s="52"/>
      <c r="AF2077" s="1094"/>
      <c r="AG2077" s="1455"/>
      <c r="AH2077" s="6" t="e">
        <f t="shared" si="41"/>
        <v>#VALUE!</v>
      </c>
      <c r="AI2077" s="1480" t="e">
        <f>COUNTIF([4]ПС!A5925:A6076,M2077)</f>
        <v>#VALUE!</v>
      </c>
      <c r="AJ2077" s="3">
        <f t="shared" si="42"/>
        <v>1</v>
      </c>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row>
    <row r="2078" spans="1:69" ht="63" hidden="1" customHeight="1" x14ac:dyDescent="0.2">
      <c r="A2078" s="1101" t="s">
        <v>3297</v>
      </c>
      <c r="B2078" s="52" t="s">
        <v>5</v>
      </c>
      <c r="C2078" s="52" t="s">
        <v>12005</v>
      </c>
      <c r="D2078" s="311">
        <v>41782</v>
      </c>
      <c r="E2078" s="1507">
        <v>0.7</v>
      </c>
      <c r="F2078" s="311">
        <v>41782</v>
      </c>
      <c r="G2078" s="1507">
        <v>0.7</v>
      </c>
      <c r="H2078" s="1174">
        <f t="shared" si="40"/>
        <v>0</v>
      </c>
      <c r="I2078" s="52">
        <v>1</v>
      </c>
      <c r="J2078" s="131"/>
      <c r="K2078" s="131" t="s">
        <v>132</v>
      </c>
      <c r="L2078" s="52" t="s">
        <v>125</v>
      </c>
      <c r="M2078" s="1233" t="s">
        <v>9298</v>
      </c>
      <c r="N2078" s="52">
        <v>35</v>
      </c>
      <c r="O2078" s="52" t="s">
        <v>66</v>
      </c>
      <c r="P2078" s="131" t="s">
        <v>3957</v>
      </c>
      <c r="Q2078" s="1276" t="s">
        <v>3959</v>
      </c>
      <c r="R2078" s="1328">
        <v>1</v>
      </c>
      <c r="S2078" s="960"/>
      <c r="T2078" s="1357">
        <f t="shared" si="43"/>
        <v>1</v>
      </c>
      <c r="U2078" s="52"/>
      <c r="V2078" s="52"/>
      <c r="W2078" s="52"/>
      <c r="X2078" s="52"/>
      <c r="Y2078" s="52"/>
      <c r="Z2078" s="52"/>
      <c r="AA2078" s="52"/>
      <c r="AB2078" s="52"/>
      <c r="AC2078" s="52"/>
      <c r="AD2078" s="1094" t="s">
        <v>55</v>
      </c>
      <c r="AE2078" s="52"/>
      <c r="AF2078" s="1094"/>
      <c r="AG2078" s="1455"/>
      <c r="AH2078" s="6" t="e">
        <f t="shared" si="41"/>
        <v>#VALUE!</v>
      </c>
      <c r="AI2078" s="1478" t="e">
        <f>COUNTIF([4]ПС!A5925:A6076,M2078)</f>
        <v>#VALUE!</v>
      </c>
      <c r="AJ2078" s="3">
        <f t="shared" si="42"/>
        <v>1</v>
      </c>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c r="BQ2078" s="3"/>
    </row>
    <row r="2079" spans="1:69" ht="31.5" hidden="1" customHeight="1" x14ac:dyDescent="0.2">
      <c r="A2079" s="1101" t="s">
        <v>3297</v>
      </c>
      <c r="B2079" s="52" t="s">
        <v>5</v>
      </c>
      <c r="C2079" s="52" t="s">
        <v>36</v>
      </c>
      <c r="D2079" s="311">
        <v>41783</v>
      </c>
      <c r="E2079" s="63">
        <v>0.2902777777777778</v>
      </c>
      <c r="F2079" s="311">
        <v>41783</v>
      </c>
      <c r="G2079" s="63">
        <v>0.2951388888888889</v>
      </c>
      <c r="H2079" s="1174">
        <f t="shared" si="40"/>
        <v>4.8611111111110938E-3</v>
      </c>
      <c r="I2079" s="52">
        <v>125</v>
      </c>
      <c r="J2079" s="131" t="s">
        <v>3960</v>
      </c>
      <c r="K2079" s="131"/>
      <c r="L2079" s="52" t="s">
        <v>130</v>
      </c>
      <c r="M2079" s="52" t="s">
        <v>673</v>
      </c>
      <c r="N2079" s="52">
        <v>110</v>
      </c>
      <c r="O2079" s="52" t="s">
        <v>66</v>
      </c>
      <c r="P2079" s="1265" t="s">
        <v>3961</v>
      </c>
      <c r="Q2079" s="1276" t="s">
        <v>12029</v>
      </c>
      <c r="R2079" s="1333">
        <v>207</v>
      </c>
      <c r="S2079" s="1352"/>
      <c r="T2079" s="1367">
        <f t="shared" si="43"/>
        <v>207</v>
      </c>
      <c r="U2079" s="52" t="s">
        <v>75</v>
      </c>
      <c r="V2079" s="52">
        <v>1990</v>
      </c>
      <c r="W2079" s="52" t="s">
        <v>6097</v>
      </c>
      <c r="X2079" s="52" t="s">
        <v>183</v>
      </c>
      <c r="Y2079" s="52" t="s">
        <v>183</v>
      </c>
      <c r="Z2079" s="52">
        <v>100</v>
      </c>
      <c r="AA2079" s="52" t="s">
        <v>183</v>
      </c>
      <c r="AB2079" s="52">
        <v>0</v>
      </c>
      <c r="AC2079" s="52" t="s">
        <v>445</v>
      </c>
      <c r="AD2079" s="1094" t="s">
        <v>60</v>
      </c>
      <c r="AE2079" s="52"/>
      <c r="AF2079" s="1094"/>
      <c r="AG2079" s="1455"/>
      <c r="AH2079" s="6" t="e">
        <f t="shared" si="41"/>
        <v>#VALUE!</v>
      </c>
      <c r="AI2079" s="1478" t="e">
        <f>COUNTIF([4]ПС!A5925:A6076,M2079)</f>
        <v>#VALUE!</v>
      </c>
      <c r="AJ2079" s="3">
        <f t="shared" si="42"/>
        <v>1</v>
      </c>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row>
    <row r="2080" spans="1:69" ht="63" hidden="1" customHeight="1" x14ac:dyDescent="0.2">
      <c r="A2080" s="1101" t="s">
        <v>3297</v>
      </c>
      <c r="B2080" s="52" t="s">
        <v>5</v>
      </c>
      <c r="C2080" s="207" t="s">
        <v>11223</v>
      </c>
      <c r="D2080" s="311">
        <v>41785</v>
      </c>
      <c r="E2080" s="391">
        <v>0.52777777777777779</v>
      </c>
      <c r="F2080" s="311">
        <v>41785</v>
      </c>
      <c r="G2080" s="391">
        <v>0.52777777777777779</v>
      </c>
      <c r="H2080" s="1185">
        <f t="shared" si="40"/>
        <v>0</v>
      </c>
      <c r="I2080" s="408">
        <v>2</v>
      </c>
      <c r="J2080" s="408"/>
      <c r="K2080" s="408"/>
      <c r="L2080" s="408" t="s">
        <v>125</v>
      </c>
      <c r="M2080" s="1615" t="s">
        <v>4032</v>
      </c>
      <c r="N2080" s="408">
        <v>35</v>
      </c>
      <c r="O2080" s="408" t="s">
        <v>66</v>
      </c>
      <c r="P2080" s="408" t="s">
        <v>4033</v>
      </c>
      <c r="Q2080" s="1234" t="s">
        <v>4034</v>
      </c>
      <c r="R2080" s="1333">
        <v>1</v>
      </c>
      <c r="S2080" s="1352"/>
      <c r="T2080" s="1357">
        <f t="shared" si="43"/>
        <v>1</v>
      </c>
      <c r="U2080" s="52"/>
      <c r="V2080" s="52"/>
      <c r="W2080" s="52"/>
      <c r="X2080" s="52"/>
      <c r="Y2080" s="52"/>
      <c r="Z2080" s="52"/>
      <c r="AA2080" s="52"/>
      <c r="AB2080" s="52"/>
      <c r="AC2080" s="52"/>
      <c r="AD2080" s="1094" t="s">
        <v>55</v>
      </c>
      <c r="AE2080" s="52"/>
      <c r="AF2080" s="1094"/>
      <c r="AG2080" s="1455"/>
      <c r="AH2080" s="6" t="e">
        <f t="shared" si="41"/>
        <v>#VALUE!</v>
      </c>
      <c r="AI2080" s="1478" t="e">
        <f>COUNTIF([4]ПС!A5925:A6076,M2080)</f>
        <v>#VALUE!</v>
      </c>
      <c r="AJ2080" s="3">
        <f t="shared" si="42"/>
        <v>1</v>
      </c>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row>
    <row r="2081" spans="1:69" ht="78.75" hidden="1" customHeight="1" x14ac:dyDescent="0.2">
      <c r="A2081" s="1101" t="s">
        <v>3297</v>
      </c>
      <c r="B2081" s="52" t="s">
        <v>5</v>
      </c>
      <c r="C2081" s="52" t="s">
        <v>36</v>
      </c>
      <c r="D2081" s="311">
        <v>41786</v>
      </c>
      <c r="E2081" s="63">
        <v>0.71527777777777779</v>
      </c>
      <c r="F2081" s="311">
        <v>41786</v>
      </c>
      <c r="G2081" s="63">
        <v>0.7319444444444444</v>
      </c>
      <c r="H2081" s="1193">
        <f t="shared" si="40"/>
        <v>1.6666666666666607E-2</v>
      </c>
      <c r="I2081" s="36">
        <v>7</v>
      </c>
      <c r="J2081" s="36" t="s">
        <v>146</v>
      </c>
      <c r="K2081" s="52" t="s">
        <v>133</v>
      </c>
      <c r="L2081" s="52" t="s">
        <v>128</v>
      </c>
      <c r="M2081" s="52" t="s">
        <v>4035</v>
      </c>
      <c r="N2081" s="52" t="s">
        <v>103</v>
      </c>
      <c r="O2081" s="52" t="s">
        <v>66</v>
      </c>
      <c r="P2081" s="1266" t="s">
        <v>4036</v>
      </c>
      <c r="Q2081" s="1234" t="s">
        <v>4037</v>
      </c>
      <c r="R2081" s="1328">
        <v>2</v>
      </c>
      <c r="S2081" s="960"/>
      <c r="T2081" s="1357">
        <f t="shared" si="43"/>
        <v>2</v>
      </c>
      <c r="U2081" s="52" t="s">
        <v>75</v>
      </c>
      <c r="V2081" s="52">
        <v>1976</v>
      </c>
      <c r="W2081" s="52" t="s">
        <v>2286</v>
      </c>
      <c r="X2081" s="52" t="s">
        <v>183</v>
      </c>
      <c r="Y2081" s="52" t="s">
        <v>11942</v>
      </c>
      <c r="Z2081" s="52">
        <v>100</v>
      </c>
      <c r="AA2081" s="57">
        <v>41855</v>
      </c>
      <c r="AB2081" s="52">
        <v>1</v>
      </c>
      <c r="AC2081" s="52" t="s">
        <v>183</v>
      </c>
      <c r="AD2081" s="1094" t="s">
        <v>48</v>
      </c>
      <c r="AE2081" s="52"/>
      <c r="AF2081" s="1094"/>
      <c r="AG2081" s="1455"/>
      <c r="AH2081" s="6" t="e">
        <f t="shared" si="41"/>
        <v>#VALUE!</v>
      </c>
      <c r="AI2081" s="1478" t="e">
        <f>COUNTIF([4]ПС!A5925:A6076,M2081)</f>
        <v>#VALUE!</v>
      </c>
      <c r="AJ2081" s="3">
        <f t="shared" si="42"/>
        <v>1</v>
      </c>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row>
    <row r="2082" spans="1:69" ht="63" hidden="1" customHeight="1" x14ac:dyDescent="0.2">
      <c r="A2082" s="1101" t="s">
        <v>3297</v>
      </c>
      <c r="B2082" s="52" t="s">
        <v>5</v>
      </c>
      <c r="C2082" s="52" t="s">
        <v>10738</v>
      </c>
      <c r="D2082" s="311">
        <v>41786</v>
      </c>
      <c r="E2082" s="271">
        <v>0.75555555555555554</v>
      </c>
      <c r="F2082" s="1160">
        <v>41786</v>
      </c>
      <c r="G2082" s="271">
        <v>0.75555555555555554</v>
      </c>
      <c r="H2082" s="1174">
        <f t="shared" si="40"/>
        <v>0</v>
      </c>
      <c r="I2082" s="52">
        <v>93</v>
      </c>
      <c r="J2082" s="131"/>
      <c r="K2082" s="131" t="s">
        <v>132</v>
      </c>
      <c r="L2082" s="52" t="s">
        <v>125</v>
      </c>
      <c r="M2082" s="52" t="s">
        <v>698</v>
      </c>
      <c r="N2082" s="52">
        <v>110</v>
      </c>
      <c r="O2082" s="52" t="s">
        <v>66</v>
      </c>
      <c r="P2082" s="131" t="s">
        <v>12030</v>
      </c>
      <c r="Q2082" s="1283" t="s">
        <v>12031</v>
      </c>
      <c r="R2082" s="1333">
        <v>532</v>
      </c>
      <c r="S2082" s="1352"/>
      <c r="T2082" s="1367">
        <f t="shared" si="43"/>
        <v>532</v>
      </c>
      <c r="U2082" s="52"/>
      <c r="V2082" s="52"/>
      <c r="W2082" s="52"/>
      <c r="X2082" s="52"/>
      <c r="Y2082" s="52"/>
      <c r="Z2082" s="52"/>
      <c r="AA2082" s="52"/>
      <c r="AB2082" s="52"/>
      <c r="AC2082" s="52"/>
      <c r="AD2082" s="1094" t="s">
        <v>55</v>
      </c>
      <c r="AE2082" s="52"/>
      <c r="AF2082" s="1094"/>
      <c r="AG2082" s="1455"/>
      <c r="AH2082" s="6" t="e">
        <f t="shared" si="41"/>
        <v>#VALUE!</v>
      </c>
      <c r="AI2082" s="1478" t="e">
        <f>COUNTIF([4]ПС!A5925:A6076,M2082)</f>
        <v>#VALUE!</v>
      </c>
      <c r="AJ2082" s="3">
        <f t="shared" si="42"/>
        <v>1</v>
      </c>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row>
    <row r="2083" spans="1:69" s="89" customFormat="1" ht="78.75" hidden="1" customHeight="1" x14ac:dyDescent="0.2">
      <c r="A2083" s="1101" t="s">
        <v>3297</v>
      </c>
      <c r="B2083" s="52" t="s">
        <v>5</v>
      </c>
      <c r="C2083" s="52" t="s">
        <v>10741</v>
      </c>
      <c r="D2083" s="311">
        <v>41786</v>
      </c>
      <c r="E2083" s="63">
        <v>0.89236111111111116</v>
      </c>
      <c r="F2083" s="311">
        <v>41786</v>
      </c>
      <c r="G2083" s="59">
        <v>0.8930555555555556</v>
      </c>
      <c r="H2083" s="1174">
        <f t="shared" si="40"/>
        <v>6.9444444444444198E-4</v>
      </c>
      <c r="I2083" s="54">
        <v>92</v>
      </c>
      <c r="J2083" s="52" t="s">
        <v>146</v>
      </c>
      <c r="K2083" s="52" t="s">
        <v>132</v>
      </c>
      <c r="L2083" s="52" t="s">
        <v>125</v>
      </c>
      <c r="M2083" s="17" t="s">
        <v>11489</v>
      </c>
      <c r="N2083" s="52">
        <v>110</v>
      </c>
      <c r="O2083" s="52" t="s">
        <v>66</v>
      </c>
      <c r="P2083" s="1234" t="s">
        <v>4038</v>
      </c>
      <c r="Q2083" s="1234" t="s">
        <v>4039</v>
      </c>
      <c r="R2083" s="1328">
        <v>26</v>
      </c>
      <c r="S2083" s="960"/>
      <c r="T2083" s="1357">
        <f t="shared" si="43"/>
        <v>26</v>
      </c>
      <c r="U2083" s="52"/>
      <c r="V2083" s="52"/>
      <c r="W2083" s="52"/>
      <c r="X2083" s="52"/>
      <c r="Y2083" s="52"/>
      <c r="Z2083" s="52"/>
      <c r="AA2083" s="52"/>
      <c r="AB2083" s="52"/>
      <c r="AC2083" s="52"/>
      <c r="AD2083" s="1094" t="s">
        <v>55</v>
      </c>
      <c r="AE2083" s="52"/>
      <c r="AF2083" s="1094"/>
      <c r="AG2083" s="1455"/>
      <c r="AH2083" s="6" t="e">
        <f t="shared" si="41"/>
        <v>#VALUE!</v>
      </c>
      <c r="AI2083" s="1478" t="e">
        <f>COUNTIF([4]ПС!A5925:A6076,M2083)</f>
        <v>#VALUE!</v>
      </c>
      <c r="AJ2083" s="3">
        <f t="shared" si="42"/>
        <v>1</v>
      </c>
    </row>
    <row r="2084" spans="1:69" ht="63" hidden="1" customHeight="1" x14ac:dyDescent="0.2">
      <c r="A2084" s="108" t="s">
        <v>3297</v>
      </c>
      <c r="B2084" s="52" t="s">
        <v>5</v>
      </c>
      <c r="C2084" s="52" t="s">
        <v>36</v>
      </c>
      <c r="D2084" s="311">
        <v>41787</v>
      </c>
      <c r="E2084" s="63">
        <v>0.1111111111111111</v>
      </c>
      <c r="F2084" s="311">
        <v>41787</v>
      </c>
      <c r="G2084" s="59">
        <v>0.1111111111111111</v>
      </c>
      <c r="H2084" s="1174">
        <f t="shared" si="40"/>
        <v>0</v>
      </c>
      <c r="I2084" s="54">
        <v>20</v>
      </c>
      <c r="J2084" s="52" t="s">
        <v>146</v>
      </c>
      <c r="K2084" s="52" t="s">
        <v>132</v>
      </c>
      <c r="L2084" s="52" t="s">
        <v>128</v>
      </c>
      <c r="M2084" s="52" t="s">
        <v>4040</v>
      </c>
      <c r="N2084" s="52" t="s">
        <v>103</v>
      </c>
      <c r="O2084" s="52" t="s">
        <v>66</v>
      </c>
      <c r="P2084" s="1234" t="s">
        <v>4041</v>
      </c>
      <c r="Q2084" s="1234" t="s">
        <v>4042</v>
      </c>
      <c r="R2084" s="1328">
        <v>4</v>
      </c>
      <c r="S2084" s="960"/>
      <c r="T2084" s="1357">
        <f t="shared" si="43"/>
        <v>4</v>
      </c>
      <c r="U2084" s="52" t="s">
        <v>75</v>
      </c>
      <c r="V2084" s="52">
        <v>1964</v>
      </c>
      <c r="W2084" s="52" t="s">
        <v>2286</v>
      </c>
      <c r="X2084" s="52" t="s">
        <v>183</v>
      </c>
      <c r="Y2084" s="52"/>
      <c r="Z2084" s="52">
        <v>100</v>
      </c>
      <c r="AA2084" s="52"/>
      <c r="AB2084" s="52">
        <v>0</v>
      </c>
      <c r="AC2084" s="57">
        <v>41204</v>
      </c>
      <c r="AD2084" s="1094" t="s">
        <v>48</v>
      </c>
      <c r="AE2084" s="52"/>
      <c r="AF2084" s="1094"/>
      <c r="AG2084" s="1455"/>
      <c r="AH2084" s="6" t="e">
        <f t="shared" si="41"/>
        <v>#VALUE!</v>
      </c>
      <c r="AI2084" s="1478" t="e">
        <f>COUNTIF([4]ПС!A5925:A6076,M2084)</f>
        <v>#VALUE!</v>
      </c>
      <c r="AJ2084" s="3">
        <f t="shared" si="42"/>
        <v>1</v>
      </c>
    </row>
    <row r="2085" spans="1:69" ht="63" hidden="1" customHeight="1" x14ac:dyDescent="0.2">
      <c r="A2085" s="108" t="s">
        <v>3297</v>
      </c>
      <c r="B2085" s="52" t="s">
        <v>5</v>
      </c>
      <c r="C2085" s="52" t="s">
        <v>36</v>
      </c>
      <c r="D2085" s="311">
        <v>41787</v>
      </c>
      <c r="E2085" s="63">
        <v>0.11180555555555556</v>
      </c>
      <c r="F2085" s="311">
        <v>41787</v>
      </c>
      <c r="G2085" s="59">
        <v>0.11180555555555556</v>
      </c>
      <c r="H2085" s="1174">
        <f t="shared" si="40"/>
        <v>0</v>
      </c>
      <c r="I2085" s="54">
        <v>2</v>
      </c>
      <c r="J2085" s="52" t="s">
        <v>297</v>
      </c>
      <c r="K2085" s="52" t="s">
        <v>132</v>
      </c>
      <c r="L2085" s="52" t="s">
        <v>128</v>
      </c>
      <c r="M2085" s="52" t="s">
        <v>650</v>
      </c>
      <c r="N2085" s="52" t="s">
        <v>103</v>
      </c>
      <c r="O2085" s="52" t="s">
        <v>66</v>
      </c>
      <c r="P2085" s="1234" t="s">
        <v>4043</v>
      </c>
      <c r="Q2085" s="1234" t="s">
        <v>4044</v>
      </c>
      <c r="R2085" s="1328">
        <v>1</v>
      </c>
      <c r="S2085" s="960"/>
      <c r="T2085" s="1357">
        <f t="shared" si="43"/>
        <v>1</v>
      </c>
      <c r="U2085" s="52" t="s">
        <v>75</v>
      </c>
      <c r="V2085" s="52">
        <v>1983</v>
      </c>
      <c r="W2085" s="52" t="s">
        <v>2286</v>
      </c>
      <c r="X2085" s="52" t="s">
        <v>183</v>
      </c>
      <c r="Y2085" s="52"/>
      <c r="Z2085" s="52">
        <v>100</v>
      </c>
      <c r="AA2085" s="52"/>
      <c r="AB2085" s="52">
        <v>0</v>
      </c>
      <c r="AC2085" s="57">
        <v>41530</v>
      </c>
      <c r="AD2085" s="1094" t="s">
        <v>48</v>
      </c>
      <c r="AE2085" s="52"/>
      <c r="AF2085" s="1094"/>
      <c r="AG2085" s="1455"/>
      <c r="AH2085" s="6" t="e">
        <f t="shared" si="41"/>
        <v>#VALUE!</v>
      </c>
      <c r="AI2085" s="1478" t="e">
        <f>COUNTIF([4]ПС!A5925:A6076,M2085)</f>
        <v>#VALUE!</v>
      </c>
      <c r="AJ2085" s="3">
        <f t="shared" si="42"/>
        <v>1</v>
      </c>
    </row>
    <row r="2086" spans="1:69" ht="94.5" hidden="1" customHeight="1" x14ac:dyDescent="0.2">
      <c r="A2086" s="108" t="s">
        <v>3297</v>
      </c>
      <c r="B2086" s="52" t="s">
        <v>5</v>
      </c>
      <c r="C2086" s="52" t="s">
        <v>36</v>
      </c>
      <c r="D2086" s="311">
        <v>41787</v>
      </c>
      <c r="E2086" s="63">
        <v>0.13194444444444445</v>
      </c>
      <c r="F2086" s="311">
        <v>41787</v>
      </c>
      <c r="G2086" s="59">
        <v>0.13194444444444445</v>
      </c>
      <c r="H2086" s="1174">
        <f t="shared" si="40"/>
        <v>0</v>
      </c>
      <c r="I2086" s="54">
        <v>6</v>
      </c>
      <c r="J2086" s="52" t="s">
        <v>297</v>
      </c>
      <c r="K2086" s="52" t="s">
        <v>132</v>
      </c>
      <c r="L2086" s="52" t="s">
        <v>128</v>
      </c>
      <c r="M2086" s="52" t="s">
        <v>4045</v>
      </c>
      <c r="N2086" s="52" t="s">
        <v>103</v>
      </c>
      <c r="O2086" s="52" t="s">
        <v>66</v>
      </c>
      <c r="P2086" s="1234" t="s">
        <v>4046</v>
      </c>
      <c r="Q2086" s="1234" t="s">
        <v>4044</v>
      </c>
      <c r="R2086" s="1328">
        <v>3</v>
      </c>
      <c r="S2086" s="960"/>
      <c r="T2086" s="1357">
        <f t="shared" si="43"/>
        <v>3</v>
      </c>
      <c r="U2086" s="52" t="s">
        <v>75</v>
      </c>
      <c r="V2086" s="52">
        <v>1974</v>
      </c>
      <c r="W2086" s="52" t="s">
        <v>2286</v>
      </c>
      <c r="X2086" s="52" t="s">
        <v>183</v>
      </c>
      <c r="Y2086" s="52"/>
      <c r="Z2086" s="52">
        <v>100</v>
      </c>
      <c r="AA2086" s="52"/>
      <c r="AB2086" s="52">
        <v>0</v>
      </c>
      <c r="AC2086" s="52" t="s">
        <v>183</v>
      </c>
      <c r="AD2086" s="1094" t="s">
        <v>48</v>
      </c>
      <c r="AE2086" s="52"/>
      <c r="AF2086" s="1094"/>
      <c r="AG2086" s="1455"/>
      <c r="AH2086" s="6" t="e">
        <f t="shared" si="41"/>
        <v>#VALUE!</v>
      </c>
      <c r="AI2086" s="1478" t="e">
        <f>COUNTIF([4]ПС!A5925:A6076,M2086)</f>
        <v>#VALUE!</v>
      </c>
      <c r="AJ2086" s="3">
        <f t="shared" si="42"/>
        <v>1</v>
      </c>
    </row>
    <row r="2087" spans="1:69" ht="94.5" hidden="1" customHeight="1" x14ac:dyDescent="0.2">
      <c r="A2087" s="108" t="s">
        <v>3297</v>
      </c>
      <c r="B2087" s="52" t="s">
        <v>5</v>
      </c>
      <c r="C2087" s="52" t="s">
        <v>10455</v>
      </c>
      <c r="D2087" s="311">
        <v>41787</v>
      </c>
      <c r="E2087" s="63">
        <v>8.819444444444445E-2</v>
      </c>
      <c r="F2087" s="311">
        <v>41787</v>
      </c>
      <c r="G2087" s="59">
        <v>0.1388888888888889</v>
      </c>
      <c r="H2087" s="1174">
        <f t="shared" si="40"/>
        <v>5.0694444444444445E-2</v>
      </c>
      <c r="I2087" s="54">
        <v>1</v>
      </c>
      <c r="J2087" s="52"/>
      <c r="K2087" s="52" t="s">
        <v>133</v>
      </c>
      <c r="L2087" s="52" t="s">
        <v>125</v>
      </c>
      <c r="M2087" s="17" t="s">
        <v>11485</v>
      </c>
      <c r="N2087" s="52" t="s">
        <v>103</v>
      </c>
      <c r="O2087" s="52" t="s">
        <v>66</v>
      </c>
      <c r="P2087" s="1234" t="s">
        <v>4047</v>
      </c>
      <c r="Q2087" s="1234" t="s">
        <v>4048</v>
      </c>
      <c r="R2087" s="1328">
        <v>1</v>
      </c>
      <c r="S2087" s="960"/>
      <c r="T2087" s="1357">
        <f t="shared" si="43"/>
        <v>1</v>
      </c>
      <c r="U2087" s="52"/>
      <c r="V2087" s="52"/>
      <c r="W2087" s="52"/>
      <c r="X2087" s="52"/>
      <c r="Y2087" s="52"/>
      <c r="Z2087" s="52"/>
      <c r="AA2087" s="52"/>
      <c r="AB2087" s="52"/>
      <c r="AC2087" s="52"/>
      <c r="AD2087" s="1094" t="s">
        <v>55</v>
      </c>
      <c r="AE2087" s="52"/>
      <c r="AF2087" s="1094"/>
      <c r="AG2087" s="1455"/>
      <c r="AH2087" s="6" t="e">
        <f t="shared" si="41"/>
        <v>#VALUE!</v>
      </c>
      <c r="AI2087" s="1478" t="e">
        <f>COUNTIF([4]ПС!A5925:A6076,M2087)</f>
        <v>#VALUE!</v>
      </c>
      <c r="AJ2087" s="3">
        <f t="shared" si="42"/>
        <v>1</v>
      </c>
    </row>
    <row r="2088" spans="1:69" ht="78.75" hidden="1" customHeight="1" x14ac:dyDescent="0.2">
      <c r="A2088" s="108" t="s">
        <v>3297</v>
      </c>
      <c r="B2088" s="52" t="s">
        <v>5</v>
      </c>
      <c r="C2088" s="52" t="s">
        <v>10455</v>
      </c>
      <c r="D2088" s="311">
        <v>41787</v>
      </c>
      <c r="E2088" s="63">
        <v>0.17083333333333331</v>
      </c>
      <c r="F2088" s="311">
        <v>41787</v>
      </c>
      <c r="G2088" s="59">
        <v>0.6479166666666667</v>
      </c>
      <c r="H2088" s="1174">
        <f t="shared" si="40"/>
        <v>0.47708333333333341</v>
      </c>
      <c r="I2088" s="54">
        <v>1</v>
      </c>
      <c r="J2088" s="52"/>
      <c r="K2088" s="52"/>
      <c r="L2088" s="52" t="s">
        <v>125</v>
      </c>
      <c r="M2088" s="17" t="s">
        <v>11485</v>
      </c>
      <c r="N2088" s="52" t="s">
        <v>103</v>
      </c>
      <c r="O2088" s="52" t="s">
        <v>66</v>
      </c>
      <c r="P2088" s="1234" t="s">
        <v>4047</v>
      </c>
      <c r="Q2088" s="1234" t="s">
        <v>4049</v>
      </c>
      <c r="R2088" s="1328">
        <v>15</v>
      </c>
      <c r="S2088" s="960"/>
      <c r="T2088" s="1357">
        <f t="shared" si="43"/>
        <v>15</v>
      </c>
      <c r="U2088" s="52"/>
      <c r="V2088" s="52"/>
      <c r="W2088" s="52"/>
      <c r="X2088" s="52"/>
      <c r="Y2088" s="52"/>
      <c r="Z2088" s="52"/>
      <c r="AA2088" s="52"/>
      <c r="AB2088" s="52"/>
      <c r="AC2088" s="52"/>
      <c r="AD2088" s="1094" t="s">
        <v>55</v>
      </c>
      <c r="AE2088" s="52"/>
      <c r="AF2088" s="1094"/>
      <c r="AG2088" s="1455"/>
      <c r="AH2088" s="6" t="e">
        <f t="shared" si="41"/>
        <v>#VALUE!</v>
      </c>
      <c r="AI2088" s="1478" t="e">
        <f>COUNTIF([4]ПС!A5925:A6076,M2088)</f>
        <v>#VALUE!</v>
      </c>
      <c r="AJ2088" s="3">
        <f t="shared" si="42"/>
        <v>1</v>
      </c>
    </row>
    <row r="2089" spans="1:69" ht="78.75" hidden="1" customHeight="1" x14ac:dyDescent="0.2">
      <c r="A2089" s="1101" t="s">
        <v>3297</v>
      </c>
      <c r="B2089" s="52" t="s">
        <v>5</v>
      </c>
      <c r="C2089" s="52" t="s">
        <v>36</v>
      </c>
      <c r="D2089" s="311">
        <v>41790</v>
      </c>
      <c r="E2089" s="63">
        <v>0.50555555555555554</v>
      </c>
      <c r="F2089" s="311">
        <v>41790</v>
      </c>
      <c r="G2089" s="63">
        <v>0.50555555555555554</v>
      </c>
      <c r="H2089" s="1174">
        <f t="shared" si="40"/>
        <v>0</v>
      </c>
      <c r="I2089" s="52">
        <v>12</v>
      </c>
      <c r="J2089" s="52"/>
      <c r="K2089" s="52"/>
      <c r="L2089" s="52" t="s">
        <v>130</v>
      </c>
      <c r="M2089" s="52" t="s">
        <v>10225</v>
      </c>
      <c r="N2089" s="52" t="s">
        <v>103</v>
      </c>
      <c r="O2089" s="52" t="s">
        <v>66</v>
      </c>
      <c r="P2089" s="55" t="s">
        <v>4132</v>
      </c>
      <c r="Q2089" s="1282" t="s">
        <v>4133</v>
      </c>
      <c r="R2089" s="1328">
        <v>1</v>
      </c>
      <c r="S2089" s="960"/>
      <c r="T2089" s="1357">
        <f t="shared" si="43"/>
        <v>1</v>
      </c>
      <c r="U2089" s="52" t="s">
        <v>75</v>
      </c>
      <c r="V2089" s="52">
        <v>2008</v>
      </c>
      <c r="W2089" s="52" t="s">
        <v>2286</v>
      </c>
      <c r="X2089" s="52" t="s">
        <v>183</v>
      </c>
      <c r="Y2089" s="52" t="s">
        <v>445</v>
      </c>
      <c r="Z2089" s="52">
        <v>100</v>
      </c>
      <c r="AA2089" s="52" t="s">
        <v>183</v>
      </c>
      <c r="AB2089" s="52">
        <v>0</v>
      </c>
      <c r="AC2089" s="52" t="s">
        <v>445</v>
      </c>
      <c r="AD2089" s="1094" t="s">
        <v>59</v>
      </c>
      <c r="AE2089" s="52"/>
      <c r="AF2089" s="1094"/>
      <c r="AG2089" s="1455"/>
      <c r="AH2089" s="6" t="e">
        <f t="shared" si="41"/>
        <v>#VALUE!</v>
      </c>
      <c r="AI2089" s="1478" t="e">
        <f>COUNTIF([4]ПС!A5925:A6076,M2089)</f>
        <v>#VALUE!</v>
      </c>
      <c r="AJ2089" s="3">
        <f t="shared" si="42"/>
        <v>1</v>
      </c>
    </row>
    <row r="2090" spans="1:69" ht="126" hidden="1" customHeight="1" x14ac:dyDescent="0.2">
      <c r="A2090" s="1101" t="s">
        <v>3297</v>
      </c>
      <c r="B2090" s="52" t="s">
        <v>5</v>
      </c>
      <c r="C2090" s="52" t="s">
        <v>36</v>
      </c>
      <c r="D2090" s="311">
        <v>41790</v>
      </c>
      <c r="E2090" s="63">
        <v>0.94791666666666663</v>
      </c>
      <c r="F2090" s="311">
        <v>41790</v>
      </c>
      <c r="G2090" s="59">
        <v>0.94791666666666663</v>
      </c>
      <c r="H2090" s="1174">
        <f t="shared" si="40"/>
        <v>0</v>
      </c>
      <c r="I2090" s="54">
        <v>4</v>
      </c>
      <c r="J2090" s="52" t="s">
        <v>3401</v>
      </c>
      <c r="K2090" s="52" t="s">
        <v>132</v>
      </c>
      <c r="L2090" s="1225" t="s">
        <v>128</v>
      </c>
      <c r="M2090" s="52" t="s">
        <v>9424</v>
      </c>
      <c r="N2090" s="52" t="s">
        <v>103</v>
      </c>
      <c r="O2090" s="52" t="s">
        <v>66</v>
      </c>
      <c r="P2090" s="1234" t="s">
        <v>4134</v>
      </c>
      <c r="Q2090" s="1234" t="s">
        <v>4135</v>
      </c>
      <c r="R2090" s="1328">
        <v>2</v>
      </c>
      <c r="S2090" s="960"/>
      <c r="T2090" s="1357">
        <f t="shared" si="43"/>
        <v>2</v>
      </c>
      <c r="U2090" s="52" t="s">
        <v>75</v>
      </c>
      <c r="V2090" s="52">
        <v>2011</v>
      </c>
      <c r="W2090" s="52" t="s">
        <v>7014</v>
      </c>
      <c r="X2090" s="52" t="s">
        <v>183</v>
      </c>
      <c r="Y2090" s="52"/>
      <c r="Z2090" s="52">
        <v>100</v>
      </c>
      <c r="AA2090" s="52"/>
      <c r="AB2090" s="52">
        <v>0</v>
      </c>
      <c r="AC2090" s="52" t="s">
        <v>7015</v>
      </c>
      <c r="AD2090" s="1094" t="s">
        <v>56</v>
      </c>
      <c r="AE2090" s="52"/>
      <c r="AF2090" s="1094"/>
      <c r="AG2090" s="1455"/>
      <c r="AH2090" s="6" t="e">
        <f t="shared" si="41"/>
        <v>#VALUE!</v>
      </c>
      <c r="AI2090" s="1478" t="e">
        <f>COUNTIF([4]ПС!A5925:A6076,M2090)</f>
        <v>#VALUE!</v>
      </c>
      <c r="AJ2090" s="3">
        <f t="shared" si="42"/>
        <v>1</v>
      </c>
    </row>
    <row r="2091" spans="1:69" ht="78.75" hidden="1" customHeight="1" x14ac:dyDescent="0.2">
      <c r="A2091" s="1101" t="s">
        <v>4114</v>
      </c>
      <c r="B2091" s="52" t="s">
        <v>5</v>
      </c>
      <c r="C2091" s="52" t="s">
        <v>12005</v>
      </c>
      <c r="D2091" s="311">
        <v>41791</v>
      </c>
      <c r="E2091" s="63">
        <v>0.23749999999999999</v>
      </c>
      <c r="F2091" s="311">
        <v>41791</v>
      </c>
      <c r="G2091" s="63">
        <v>0.23749999999999999</v>
      </c>
      <c r="H2091" s="1174">
        <f t="shared" si="40"/>
        <v>0</v>
      </c>
      <c r="I2091" s="52">
        <v>7</v>
      </c>
      <c r="J2091" s="52" t="s">
        <v>4136</v>
      </c>
      <c r="K2091" s="52" t="s">
        <v>132</v>
      </c>
      <c r="L2091" s="52" t="s">
        <v>125</v>
      </c>
      <c r="M2091" s="17" t="s">
        <v>12006</v>
      </c>
      <c r="N2091" s="52">
        <v>110</v>
      </c>
      <c r="O2091" s="52" t="s">
        <v>63</v>
      </c>
      <c r="P2091" s="52" t="s">
        <v>4137</v>
      </c>
      <c r="Q2091" s="1234" t="s">
        <v>4138</v>
      </c>
      <c r="R2091" s="1328">
        <v>4</v>
      </c>
      <c r="S2091" s="960"/>
      <c r="T2091" s="1357">
        <f t="shared" si="43"/>
        <v>4</v>
      </c>
      <c r="U2091" s="52"/>
      <c r="V2091" s="52"/>
      <c r="W2091" s="52"/>
      <c r="X2091" s="52"/>
      <c r="Y2091" s="52"/>
      <c r="Z2091" s="52"/>
      <c r="AA2091" s="52"/>
      <c r="AB2091" s="52"/>
      <c r="AC2091" s="52"/>
      <c r="AD2091" s="1094" t="s">
        <v>55</v>
      </c>
      <c r="AE2091" s="52"/>
      <c r="AF2091" s="1094"/>
      <c r="AG2091" s="1455"/>
      <c r="AH2091" s="6" t="e">
        <f t="shared" si="41"/>
        <v>#VALUE!</v>
      </c>
      <c r="AI2091" s="1478" t="e">
        <f>COUNTIF([4]ПС!A5925:A6076,M2091)</f>
        <v>#VALUE!</v>
      </c>
      <c r="AJ2091" s="3">
        <f t="shared" si="42"/>
        <v>1</v>
      </c>
    </row>
    <row r="2092" spans="1:69" ht="78.75" hidden="1" customHeight="1" x14ac:dyDescent="0.2">
      <c r="A2092" s="1101" t="s">
        <v>4114</v>
      </c>
      <c r="B2092" s="52" t="s">
        <v>5</v>
      </c>
      <c r="C2092" s="52" t="s">
        <v>10738</v>
      </c>
      <c r="D2092" s="311">
        <v>41791</v>
      </c>
      <c r="E2092" s="63">
        <v>0.37916666666666665</v>
      </c>
      <c r="F2092" s="311">
        <v>41791</v>
      </c>
      <c r="G2092" s="63">
        <v>0.37916666666666665</v>
      </c>
      <c r="H2092" s="1174">
        <f t="shared" si="40"/>
        <v>0</v>
      </c>
      <c r="I2092" s="52">
        <v>58</v>
      </c>
      <c r="J2092" s="52" t="s">
        <v>3960</v>
      </c>
      <c r="K2092" s="52" t="s">
        <v>132</v>
      </c>
      <c r="L2092" s="52" t="s">
        <v>125</v>
      </c>
      <c r="M2092" s="17" t="s">
        <v>673</v>
      </c>
      <c r="N2092" s="52">
        <v>110</v>
      </c>
      <c r="O2092" s="52" t="s">
        <v>66</v>
      </c>
      <c r="P2092" s="52" t="s">
        <v>12032</v>
      </c>
      <c r="Q2092" s="1234" t="s">
        <v>4139</v>
      </c>
      <c r="R2092" s="1328">
        <v>7</v>
      </c>
      <c r="S2092" s="960"/>
      <c r="T2092" s="1357">
        <f t="shared" si="43"/>
        <v>7</v>
      </c>
      <c r="U2092" s="52"/>
      <c r="V2092" s="52"/>
      <c r="W2092" s="52"/>
      <c r="X2092" s="52"/>
      <c r="Y2092" s="52"/>
      <c r="Z2092" s="52"/>
      <c r="AA2092" s="52"/>
      <c r="AB2092" s="52"/>
      <c r="AC2092" s="52"/>
      <c r="AD2092" s="1094" t="s">
        <v>55</v>
      </c>
      <c r="AE2092" s="52"/>
      <c r="AF2092" s="1094"/>
      <c r="AG2092" s="1455"/>
      <c r="AH2092" s="6" t="e">
        <f t="shared" si="41"/>
        <v>#VALUE!</v>
      </c>
      <c r="AI2092" s="1478" t="e">
        <f>COUNTIF([4]ПС!A5925:A6076,M2092)</f>
        <v>#VALUE!</v>
      </c>
      <c r="AJ2092" s="3">
        <f t="shared" si="42"/>
        <v>1</v>
      </c>
    </row>
    <row r="2093" spans="1:69" ht="78.75" hidden="1" customHeight="1" x14ac:dyDescent="0.2">
      <c r="A2093" s="1101" t="s">
        <v>4114</v>
      </c>
      <c r="B2093" s="52" t="s">
        <v>5</v>
      </c>
      <c r="C2093" s="52" t="s">
        <v>10741</v>
      </c>
      <c r="D2093" s="311">
        <v>41792</v>
      </c>
      <c r="E2093" s="63">
        <v>0.53472222222222221</v>
      </c>
      <c r="F2093" s="311">
        <v>41792</v>
      </c>
      <c r="G2093" s="63">
        <v>0.53472222222222221</v>
      </c>
      <c r="H2093" s="1174">
        <f t="shared" si="40"/>
        <v>0</v>
      </c>
      <c r="I2093" s="52">
        <v>19</v>
      </c>
      <c r="J2093" s="52"/>
      <c r="K2093" s="52"/>
      <c r="L2093" s="52" t="s">
        <v>125</v>
      </c>
      <c r="M2093" s="17" t="s">
        <v>662</v>
      </c>
      <c r="N2093" s="52">
        <v>35</v>
      </c>
      <c r="O2093" s="52" t="s">
        <v>66</v>
      </c>
      <c r="P2093" s="52" t="s">
        <v>4260</v>
      </c>
      <c r="Q2093" s="1234" t="s">
        <v>4261</v>
      </c>
      <c r="R2093" s="1328">
        <v>1</v>
      </c>
      <c r="S2093" s="960"/>
      <c r="T2093" s="1357">
        <f t="shared" si="43"/>
        <v>1</v>
      </c>
      <c r="U2093" s="52"/>
      <c r="V2093" s="52"/>
      <c r="W2093" s="52"/>
      <c r="X2093" s="52"/>
      <c r="Y2093" s="52"/>
      <c r="Z2093" s="52"/>
      <c r="AA2093" s="52"/>
      <c r="AB2093" s="52"/>
      <c r="AC2093" s="52"/>
      <c r="AD2093" s="743" t="s">
        <v>55</v>
      </c>
      <c r="AE2093" s="52"/>
      <c r="AF2093" s="1094"/>
      <c r="AG2093" s="1455"/>
      <c r="AH2093" s="6" t="e">
        <f t="shared" si="41"/>
        <v>#VALUE!</v>
      </c>
      <c r="AI2093" s="1478" t="e">
        <f>COUNTIF([4]ПС!A5925:A6076,M2093)</f>
        <v>#VALUE!</v>
      </c>
      <c r="AJ2093" s="3">
        <f t="shared" si="42"/>
        <v>1</v>
      </c>
    </row>
    <row r="2094" spans="1:69" ht="47.25" hidden="1" customHeight="1" x14ac:dyDescent="0.2">
      <c r="A2094" s="1101" t="s">
        <v>4114</v>
      </c>
      <c r="B2094" s="52" t="s">
        <v>5</v>
      </c>
      <c r="C2094" s="52" t="s">
        <v>36</v>
      </c>
      <c r="D2094" s="311">
        <v>41793</v>
      </c>
      <c r="E2094" s="63">
        <v>0.4145833333333333</v>
      </c>
      <c r="F2094" s="311">
        <v>41793</v>
      </c>
      <c r="G2094" s="63">
        <v>0.4513888888888889</v>
      </c>
      <c r="H2094" s="1174">
        <f t="shared" si="40"/>
        <v>3.6805555555555591E-2</v>
      </c>
      <c r="I2094" s="52">
        <v>4</v>
      </c>
      <c r="J2094" s="52" t="s">
        <v>297</v>
      </c>
      <c r="K2094" s="52" t="s">
        <v>834</v>
      </c>
      <c r="L2094" s="52" t="s">
        <v>130</v>
      </c>
      <c r="M2094" s="52" t="s">
        <v>650</v>
      </c>
      <c r="N2094" s="52" t="s">
        <v>103</v>
      </c>
      <c r="O2094" s="52" t="s">
        <v>66</v>
      </c>
      <c r="P2094" s="52" t="s">
        <v>4262</v>
      </c>
      <c r="Q2094" s="1234" t="s">
        <v>4263</v>
      </c>
      <c r="R2094" s="1328">
        <v>4</v>
      </c>
      <c r="S2094" s="960"/>
      <c r="T2094" s="1357">
        <f t="shared" si="43"/>
        <v>4</v>
      </c>
      <c r="U2094" s="52" t="s">
        <v>79</v>
      </c>
      <c r="V2094" s="52">
        <v>2006</v>
      </c>
      <c r="W2094" s="52" t="s">
        <v>7016</v>
      </c>
      <c r="X2094" s="52" t="s">
        <v>7017</v>
      </c>
      <c r="Y2094" s="57">
        <v>41023</v>
      </c>
      <c r="Z2094" s="52">
        <v>100</v>
      </c>
      <c r="AA2094" s="52"/>
      <c r="AB2094" s="52">
        <v>0</v>
      </c>
      <c r="AC2094" s="52"/>
      <c r="AD2094" s="743" t="s">
        <v>60</v>
      </c>
      <c r="AE2094" s="52"/>
      <c r="AF2094" s="1094"/>
      <c r="AG2094" s="1455"/>
      <c r="AH2094" s="6" t="e">
        <f t="shared" si="41"/>
        <v>#VALUE!</v>
      </c>
      <c r="AI2094" s="1478" t="e">
        <f>COUNTIF([4]ПС!A5925:A6076,M2094)</f>
        <v>#VALUE!</v>
      </c>
      <c r="AJ2094" s="3">
        <f t="shared" si="42"/>
        <v>1</v>
      </c>
    </row>
    <row r="2095" spans="1:69" ht="94.5" hidden="1" customHeight="1" x14ac:dyDescent="0.2">
      <c r="A2095" s="1101" t="s">
        <v>4114</v>
      </c>
      <c r="B2095" s="52" t="s">
        <v>5</v>
      </c>
      <c r="C2095" s="52" t="s">
        <v>36</v>
      </c>
      <c r="D2095" s="311">
        <v>41794</v>
      </c>
      <c r="E2095" s="63">
        <v>0.63888888888888895</v>
      </c>
      <c r="F2095" s="311">
        <v>41794</v>
      </c>
      <c r="G2095" s="63">
        <v>0.63888888888888895</v>
      </c>
      <c r="H2095" s="1174">
        <f t="shared" si="40"/>
        <v>0</v>
      </c>
      <c r="I2095" s="52">
        <v>23</v>
      </c>
      <c r="J2095" s="52"/>
      <c r="K2095" s="52" t="s">
        <v>132</v>
      </c>
      <c r="L2095" s="52" t="s">
        <v>127</v>
      </c>
      <c r="M2095" s="52" t="s">
        <v>814</v>
      </c>
      <c r="N2095" s="52" t="s">
        <v>103</v>
      </c>
      <c r="O2095" s="52" t="s">
        <v>66</v>
      </c>
      <c r="P2095" s="52" t="s">
        <v>4264</v>
      </c>
      <c r="Q2095" s="1234" t="s">
        <v>4265</v>
      </c>
      <c r="R2095" s="1328">
        <v>10</v>
      </c>
      <c r="S2095" s="960"/>
      <c r="T2095" s="1357">
        <f t="shared" si="43"/>
        <v>10</v>
      </c>
      <c r="U2095" s="52" t="s">
        <v>75</v>
      </c>
      <c r="V2095" s="52"/>
      <c r="W2095" s="52"/>
      <c r="X2095" s="52"/>
      <c r="Y2095" s="52"/>
      <c r="Z2095" s="52"/>
      <c r="AA2095" s="52"/>
      <c r="AB2095" s="52"/>
      <c r="AC2095" s="52"/>
      <c r="AD2095" s="743" t="s">
        <v>57</v>
      </c>
      <c r="AE2095" s="52"/>
      <c r="AF2095" s="1094"/>
      <c r="AG2095" s="1455"/>
      <c r="AH2095" s="6" t="e">
        <f t="shared" si="41"/>
        <v>#VALUE!</v>
      </c>
      <c r="AI2095" s="1478" t="e">
        <f>COUNTIF([4]ПС!A5925:A6076,M2095)</f>
        <v>#VALUE!</v>
      </c>
      <c r="AJ2095" s="3">
        <f t="shared" si="42"/>
        <v>1</v>
      </c>
    </row>
    <row r="2096" spans="1:69" ht="94.5" hidden="1" customHeight="1" x14ac:dyDescent="0.2">
      <c r="A2096" s="1101" t="s">
        <v>4114</v>
      </c>
      <c r="B2096" s="52" t="s">
        <v>5</v>
      </c>
      <c r="C2096" s="52" t="s">
        <v>10738</v>
      </c>
      <c r="D2096" s="311">
        <v>41794</v>
      </c>
      <c r="E2096" s="271">
        <v>0.76736111111111116</v>
      </c>
      <c r="F2096" s="1160">
        <v>41794</v>
      </c>
      <c r="G2096" s="271">
        <v>0.77083333333333337</v>
      </c>
      <c r="H2096" s="1174">
        <f t="shared" si="40"/>
        <v>3.4722222222222099E-3</v>
      </c>
      <c r="I2096" s="52">
        <v>12</v>
      </c>
      <c r="J2096" s="52"/>
      <c r="K2096" s="52" t="s">
        <v>133</v>
      </c>
      <c r="L2096" s="52" t="s">
        <v>125</v>
      </c>
      <c r="M2096" s="17" t="s">
        <v>673</v>
      </c>
      <c r="N2096" s="52">
        <v>110</v>
      </c>
      <c r="O2096" s="52" t="s">
        <v>66</v>
      </c>
      <c r="P2096" s="52" t="s">
        <v>4266</v>
      </c>
      <c r="Q2096" s="1264" t="s">
        <v>4267</v>
      </c>
      <c r="R2096" s="1328">
        <v>2</v>
      </c>
      <c r="S2096" s="960"/>
      <c r="T2096" s="1357">
        <f t="shared" si="43"/>
        <v>2</v>
      </c>
      <c r="U2096" s="52"/>
      <c r="V2096" s="52"/>
      <c r="W2096" s="52"/>
      <c r="X2096" s="52"/>
      <c r="Y2096" s="52"/>
      <c r="Z2096" s="52"/>
      <c r="AA2096" s="52"/>
      <c r="AB2096" s="52"/>
      <c r="AC2096" s="52"/>
      <c r="AD2096" s="743" t="s">
        <v>55</v>
      </c>
      <c r="AE2096" s="52"/>
      <c r="AF2096" s="1094"/>
      <c r="AG2096" s="1455"/>
      <c r="AH2096" s="6" t="e">
        <f t="shared" si="41"/>
        <v>#VALUE!</v>
      </c>
      <c r="AI2096" s="1478" t="e">
        <f>COUNTIF([4]ПС!A5925:A6076,M2096)</f>
        <v>#VALUE!</v>
      </c>
      <c r="AJ2096" s="3">
        <f t="shared" si="42"/>
        <v>1</v>
      </c>
    </row>
    <row r="2097" spans="1:38" s="24" customFormat="1" ht="78.75" hidden="1" customHeight="1" x14ac:dyDescent="0.2">
      <c r="A2097" s="108" t="s">
        <v>4114</v>
      </c>
      <c r="B2097" s="52" t="s">
        <v>5</v>
      </c>
      <c r="C2097" s="52" t="s">
        <v>11223</v>
      </c>
      <c r="D2097" s="311">
        <v>41794</v>
      </c>
      <c r="E2097" s="63">
        <v>0.45208333333333334</v>
      </c>
      <c r="F2097" s="311">
        <v>41794</v>
      </c>
      <c r="G2097" s="63">
        <v>0.49305555555555558</v>
      </c>
      <c r="H2097" s="1174">
        <f t="shared" si="40"/>
        <v>4.0972222222222243E-2</v>
      </c>
      <c r="I2097" s="52">
        <v>1</v>
      </c>
      <c r="J2097" s="52"/>
      <c r="K2097" s="52"/>
      <c r="L2097" s="52" t="s">
        <v>125</v>
      </c>
      <c r="M2097" s="17" t="s">
        <v>9427</v>
      </c>
      <c r="N2097" s="52" t="s">
        <v>103</v>
      </c>
      <c r="O2097" s="52" t="s">
        <v>66</v>
      </c>
      <c r="P2097" s="1234" t="s">
        <v>4268</v>
      </c>
      <c r="Q2097" s="1234" t="s">
        <v>4269</v>
      </c>
      <c r="R2097" s="1328"/>
      <c r="S2097" s="960"/>
      <c r="T2097" s="1357"/>
      <c r="U2097" s="52"/>
      <c r="V2097" s="52"/>
      <c r="W2097" s="52"/>
      <c r="X2097" s="52"/>
      <c r="Y2097" s="52"/>
      <c r="Z2097" s="52"/>
      <c r="AA2097" s="52"/>
      <c r="AB2097" s="52"/>
      <c r="AC2097" s="52"/>
      <c r="AD2097" s="1094" t="s">
        <v>55</v>
      </c>
      <c r="AE2097" s="52"/>
      <c r="AF2097" s="1094"/>
      <c r="AG2097" s="1455"/>
      <c r="AH2097" s="6" t="e">
        <f t="shared" si="41"/>
        <v>#VALUE!</v>
      </c>
      <c r="AI2097" s="1478" t="e">
        <f>COUNTIF([4]ПС!A5925:A6076,M2097)</f>
        <v>#VALUE!</v>
      </c>
      <c r="AJ2097" s="3">
        <f t="shared" si="42"/>
        <v>1</v>
      </c>
      <c r="AK2097" s="149"/>
      <c r="AL2097" s="150"/>
    </row>
    <row r="2098" spans="1:38" s="24" customFormat="1" ht="63" hidden="1" customHeight="1" x14ac:dyDescent="0.2">
      <c r="A2098" s="108" t="s">
        <v>4114</v>
      </c>
      <c r="B2098" s="52" t="s">
        <v>5</v>
      </c>
      <c r="C2098" s="52" t="s">
        <v>36</v>
      </c>
      <c r="D2098" s="311">
        <v>41795</v>
      </c>
      <c r="E2098" s="63">
        <v>0.50902777777777775</v>
      </c>
      <c r="F2098" s="311">
        <v>41795</v>
      </c>
      <c r="G2098" s="63">
        <v>0.58333333333333337</v>
      </c>
      <c r="H2098" s="1174">
        <f t="shared" si="40"/>
        <v>7.4305555555555625E-2</v>
      </c>
      <c r="I2098" s="52">
        <v>8</v>
      </c>
      <c r="J2098" s="52"/>
      <c r="K2098" s="52"/>
      <c r="L2098" s="52" t="s">
        <v>130</v>
      </c>
      <c r="M2098" s="52" t="s">
        <v>1399</v>
      </c>
      <c r="N2098" s="52" t="s">
        <v>103</v>
      </c>
      <c r="O2098" s="52" t="s">
        <v>66</v>
      </c>
      <c r="P2098" s="52">
        <v>9</v>
      </c>
      <c r="Q2098" s="1234" t="s">
        <v>4270</v>
      </c>
      <c r="R2098" s="1328">
        <v>22</v>
      </c>
      <c r="S2098" s="960"/>
      <c r="T2098" s="1357">
        <f t="shared" ref="T2098:T2134" si="44">R2098+S2098</f>
        <v>22</v>
      </c>
      <c r="U2098" s="52" t="s">
        <v>74</v>
      </c>
      <c r="V2098" s="52">
        <v>2013</v>
      </c>
      <c r="W2098" s="52" t="s">
        <v>7018</v>
      </c>
      <c r="X2098" s="52" t="s">
        <v>183</v>
      </c>
      <c r="Y2098" s="52" t="s">
        <v>183</v>
      </c>
      <c r="Z2098" s="52">
        <v>100</v>
      </c>
      <c r="AA2098" s="52" t="s">
        <v>12033</v>
      </c>
      <c r="AB2098" s="52">
        <v>0</v>
      </c>
      <c r="AC2098" s="52" t="s">
        <v>183</v>
      </c>
      <c r="AD2098" s="1094" t="s">
        <v>47</v>
      </c>
      <c r="AE2098" s="52"/>
      <c r="AF2098" s="1094"/>
      <c r="AG2098" s="1455"/>
      <c r="AH2098" s="6" t="e">
        <f t="shared" si="41"/>
        <v>#VALUE!</v>
      </c>
      <c r="AI2098" s="1478" t="e">
        <f>COUNTIF([4]ПС!A5925:A6076,M2098)</f>
        <v>#VALUE!</v>
      </c>
      <c r="AJ2098" s="3">
        <f t="shared" si="42"/>
        <v>1</v>
      </c>
      <c r="AK2098" s="149"/>
      <c r="AL2098" s="150"/>
    </row>
    <row r="2099" spans="1:38" s="24" customFormat="1" ht="63" hidden="1" customHeight="1" x14ac:dyDescent="0.2">
      <c r="A2099" s="108" t="s">
        <v>4114</v>
      </c>
      <c r="B2099" s="52" t="s">
        <v>5</v>
      </c>
      <c r="C2099" s="52" t="s">
        <v>36</v>
      </c>
      <c r="D2099" s="311">
        <v>41795</v>
      </c>
      <c r="E2099" s="63">
        <v>0.53333333333333333</v>
      </c>
      <c r="F2099" s="311">
        <v>41795</v>
      </c>
      <c r="G2099" s="63">
        <v>0.53333333333333333</v>
      </c>
      <c r="H2099" s="1174">
        <f t="shared" si="40"/>
        <v>0</v>
      </c>
      <c r="I2099" s="52">
        <v>15</v>
      </c>
      <c r="J2099" s="52" t="s">
        <v>297</v>
      </c>
      <c r="K2099" s="52" t="s">
        <v>132</v>
      </c>
      <c r="L2099" s="1225" t="s">
        <v>128</v>
      </c>
      <c r="M2099" s="52" t="s">
        <v>647</v>
      </c>
      <c r="N2099" s="52" t="s">
        <v>103</v>
      </c>
      <c r="O2099" s="52" t="s">
        <v>66</v>
      </c>
      <c r="P2099" s="52"/>
      <c r="Q2099" s="1276" t="s">
        <v>4271</v>
      </c>
      <c r="R2099" s="1328">
        <v>1</v>
      </c>
      <c r="S2099" s="960"/>
      <c r="T2099" s="1357">
        <f t="shared" si="44"/>
        <v>1</v>
      </c>
      <c r="U2099" s="52" t="s">
        <v>74</v>
      </c>
      <c r="V2099" s="52"/>
      <c r="W2099" s="52"/>
      <c r="X2099" s="52"/>
      <c r="Y2099" s="52"/>
      <c r="Z2099" s="52"/>
      <c r="AA2099" s="52"/>
      <c r="AB2099" s="52"/>
      <c r="AC2099" s="52"/>
      <c r="AD2099" s="1094" t="s">
        <v>56</v>
      </c>
      <c r="AE2099" s="52"/>
      <c r="AF2099" s="1094"/>
      <c r="AG2099" s="1455"/>
      <c r="AH2099" s="6" t="e">
        <f t="shared" si="41"/>
        <v>#VALUE!</v>
      </c>
      <c r="AI2099" s="1478" t="e">
        <f>COUNTIF([4]ПС!A5925:A6076,M2099)</f>
        <v>#VALUE!</v>
      </c>
      <c r="AJ2099" s="3">
        <f t="shared" si="42"/>
        <v>1</v>
      </c>
      <c r="AK2099" s="149"/>
      <c r="AL2099" s="150"/>
    </row>
    <row r="2100" spans="1:38" s="24" customFormat="1" ht="63" hidden="1" customHeight="1" x14ac:dyDescent="0.2">
      <c r="A2100" s="108" t="s">
        <v>4114</v>
      </c>
      <c r="B2100" s="52" t="s">
        <v>5</v>
      </c>
      <c r="C2100" s="52" t="s">
        <v>10738</v>
      </c>
      <c r="D2100" s="311">
        <v>41795</v>
      </c>
      <c r="E2100" s="63">
        <v>0.6381944444444444</v>
      </c>
      <c r="F2100" s="311">
        <v>41795</v>
      </c>
      <c r="G2100" s="63">
        <v>0.6381944444444444</v>
      </c>
      <c r="H2100" s="1174">
        <f t="shared" si="40"/>
        <v>0</v>
      </c>
      <c r="I2100" s="52">
        <v>229</v>
      </c>
      <c r="J2100" s="52"/>
      <c r="K2100" s="52" t="s">
        <v>132</v>
      </c>
      <c r="L2100" s="52" t="s">
        <v>125</v>
      </c>
      <c r="M2100" s="17" t="s">
        <v>673</v>
      </c>
      <c r="N2100" s="52">
        <v>110</v>
      </c>
      <c r="O2100" s="52" t="s">
        <v>63</v>
      </c>
      <c r="P2100" s="1234" t="s">
        <v>12034</v>
      </c>
      <c r="Q2100" s="1234" t="s">
        <v>4272</v>
      </c>
      <c r="R2100" s="1328">
        <v>105</v>
      </c>
      <c r="S2100" s="960"/>
      <c r="T2100" s="1357">
        <f t="shared" si="44"/>
        <v>105</v>
      </c>
      <c r="U2100" s="52"/>
      <c r="V2100" s="52"/>
      <c r="W2100" s="52"/>
      <c r="X2100" s="52"/>
      <c r="Y2100" s="52"/>
      <c r="Z2100" s="52"/>
      <c r="AA2100" s="52"/>
      <c r="AB2100" s="52"/>
      <c r="AC2100" s="52"/>
      <c r="AD2100" s="1094" t="s">
        <v>55</v>
      </c>
      <c r="AE2100" s="52"/>
      <c r="AF2100" s="1094"/>
      <c r="AG2100" s="1455"/>
      <c r="AH2100" s="6" t="e">
        <f t="shared" si="41"/>
        <v>#VALUE!</v>
      </c>
      <c r="AI2100" s="1478" t="e">
        <f>COUNTIF([4]ПС!A5925:A6076,M2100)</f>
        <v>#VALUE!</v>
      </c>
      <c r="AJ2100" s="3">
        <f t="shared" si="42"/>
        <v>1</v>
      </c>
      <c r="AK2100" s="149"/>
      <c r="AL2100" s="150"/>
    </row>
    <row r="2101" spans="1:38" ht="47.25" hidden="1" customHeight="1" x14ac:dyDescent="0.2">
      <c r="A2101" s="1101" t="s">
        <v>4114</v>
      </c>
      <c r="B2101" s="52" t="s">
        <v>5</v>
      </c>
      <c r="C2101" s="52" t="s">
        <v>10455</v>
      </c>
      <c r="D2101" s="311">
        <v>41796</v>
      </c>
      <c r="E2101" s="63">
        <v>0.51041666666666663</v>
      </c>
      <c r="F2101" s="311">
        <v>41796</v>
      </c>
      <c r="G2101" s="63">
        <v>0.54583333333333328</v>
      </c>
      <c r="H2101" s="1174">
        <f t="shared" si="40"/>
        <v>3.5416666666666652E-2</v>
      </c>
      <c r="I2101" s="52"/>
      <c r="J2101" s="52"/>
      <c r="K2101" s="52"/>
      <c r="L2101" s="52" t="s">
        <v>125</v>
      </c>
      <c r="M2101" s="17" t="s">
        <v>9365</v>
      </c>
      <c r="N2101" s="52" t="s">
        <v>103</v>
      </c>
      <c r="O2101" s="52" t="s">
        <v>66</v>
      </c>
      <c r="P2101" s="52" t="s">
        <v>2868</v>
      </c>
      <c r="Q2101" s="1264" t="s">
        <v>4352</v>
      </c>
      <c r="R2101" s="1328">
        <v>3</v>
      </c>
      <c r="S2101" s="960"/>
      <c r="T2101" s="1357">
        <f t="shared" si="44"/>
        <v>3</v>
      </c>
      <c r="U2101" s="52"/>
      <c r="V2101" s="52"/>
      <c r="W2101" s="52"/>
      <c r="X2101" s="52"/>
      <c r="Y2101" s="52"/>
      <c r="Z2101" s="52"/>
      <c r="AA2101" s="52"/>
      <c r="AB2101" s="52"/>
      <c r="AC2101" s="52"/>
      <c r="AD2101" s="1094" t="s">
        <v>55</v>
      </c>
      <c r="AE2101" s="52"/>
      <c r="AF2101" s="1094"/>
      <c r="AG2101" s="1455"/>
      <c r="AH2101" s="6" t="e">
        <f t="shared" si="41"/>
        <v>#VALUE!</v>
      </c>
      <c r="AI2101" s="1478" t="e">
        <f>COUNTIF([4]ПС!A5925:A6076,M2101)</f>
        <v>#VALUE!</v>
      </c>
      <c r="AJ2101" s="3">
        <f t="shared" si="42"/>
        <v>1</v>
      </c>
    </row>
    <row r="2102" spans="1:38" ht="94.5" hidden="1" customHeight="1" x14ac:dyDescent="0.2">
      <c r="A2102" s="1101" t="s">
        <v>4114</v>
      </c>
      <c r="B2102" s="52" t="s">
        <v>5</v>
      </c>
      <c r="C2102" s="52" t="s">
        <v>36</v>
      </c>
      <c r="D2102" s="311">
        <v>41798</v>
      </c>
      <c r="E2102" s="63">
        <v>0.59027777777777779</v>
      </c>
      <c r="F2102" s="311">
        <v>41798</v>
      </c>
      <c r="G2102" s="63">
        <v>0.63680555555555551</v>
      </c>
      <c r="H2102" s="1174">
        <f t="shared" si="40"/>
        <v>4.6527777777777724E-2</v>
      </c>
      <c r="I2102" s="52">
        <v>10</v>
      </c>
      <c r="J2102" s="52" t="s">
        <v>297</v>
      </c>
      <c r="K2102" s="52"/>
      <c r="L2102" s="52" t="s">
        <v>127</v>
      </c>
      <c r="M2102" s="52" t="s">
        <v>1009</v>
      </c>
      <c r="N2102" s="52" t="s">
        <v>103</v>
      </c>
      <c r="O2102" s="52" t="s">
        <v>66</v>
      </c>
      <c r="P2102" s="52"/>
      <c r="Q2102" s="1276" t="s">
        <v>12035</v>
      </c>
      <c r="R2102" s="1328">
        <v>12</v>
      </c>
      <c r="S2102" s="960"/>
      <c r="T2102" s="1357">
        <f t="shared" si="44"/>
        <v>12</v>
      </c>
      <c r="U2102" s="52" t="s">
        <v>82</v>
      </c>
      <c r="V2102" s="52">
        <v>1994</v>
      </c>
      <c r="W2102" s="52" t="s">
        <v>12036</v>
      </c>
      <c r="X2102" s="52" t="s">
        <v>183</v>
      </c>
      <c r="Y2102" s="52" t="s">
        <v>183</v>
      </c>
      <c r="Z2102" s="52">
        <v>100</v>
      </c>
      <c r="AA2102" s="52" t="s">
        <v>183</v>
      </c>
      <c r="AB2102" s="52">
        <v>0</v>
      </c>
      <c r="AC2102" s="52" t="s">
        <v>183</v>
      </c>
      <c r="AD2102" s="1094" t="s">
        <v>57</v>
      </c>
      <c r="AE2102" s="52"/>
      <c r="AF2102" s="1094"/>
      <c r="AG2102" s="1455"/>
      <c r="AH2102" s="6" t="e">
        <f t="shared" si="41"/>
        <v>#VALUE!</v>
      </c>
      <c r="AI2102" s="1478" t="e">
        <f>COUNTIF([4]ПС!A5925:A6076,M2102)</f>
        <v>#VALUE!</v>
      </c>
      <c r="AJ2102" s="3">
        <f t="shared" si="42"/>
        <v>1</v>
      </c>
    </row>
    <row r="2103" spans="1:38" ht="47.25" hidden="1" customHeight="1" x14ac:dyDescent="0.2">
      <c r="A2103" s="1101" t="s">
        <v>4114</v>
      </c>
      <c r="B2103" s="52" t="s">
        <v>5</v>
      </c>
      <c r="C2103" s="52" t="s">
        <v>36</v>
      </c>
      <c r="D2103" s="311">
        <v>41799</v>
      </c>
      <c r="E2103" s="63">
        <v>0.47569444444444442</v>
      </c>
      <c r="F2103" s="311">
        <v>41799</v>
      </c>
      <c r="G2103" s="63">
        <v>0.47569444444444442</v>
      </c>
      <c r="H2103" s="1174">
        <f t="shared" si="40"/>
        <v>0</v>
      </c>
      <c r="I2103" s="52">
        <v>12</v>
      </c>
      <c r="J2103" s="52"/>
      <c r="K2103" s="52"/>
      <c r="L2103" s="52" t="s">
        <v>126</v>
      </c>
      <c r="M2103" s="52" t="s">
        <v>666</v>
      </c>
      <c r="N2103" s="52" t="s">
        <v>103</v>
      </c>
      <c r="O2103" s="52" t="s">
        <v>66</v>
      </c>
      <c r="P2103" s="52" t="s">
        <v>1010</v>
      </c>
      <c r="Q2103" s="1234" t="s">
        <v>4576</v>
      </c>
      <c r="R2103" s="1328">
        <v>1</v>
      </c>
      <c r="S2103" s="960"/>
      <c r="T2103" s="1357">
        <f t="shared" si="44"/>
        <v>1</v>
      </c>
      <c r="U2103" s="52" t="s">
        <v>75</v>
      </c>
      <c r="V2103" s="52">
        <v>1978</v>
      </c>
      <c r="W2103" s="52" t="s">
        <v>2286</v>
      </c>
      <c r="X2103" s="52" t="s">
        <v>183</v>
      </c>
      <c r="Y2103" s="57">
        <v>41813</v>
      </c>
      <c r="Z2103" s="52">
        <v>100</v>
      </c>
      <c r="AA2103" s="52" t="s">
        <v>183</v>
      </c>
      <c r="AB2103" s="52">
        <v>0</v>
      </c>
      <c r="AC2103" s="52" t="s">
        <v>12037</v>
      </c>
      <c r="AD2103" s="1094" t="s">
        <v>40</v>
      </c>
      <c r="AE2103" s="52"/>
      <c r="AF2103" s="1094"/>
      <c r="AG2103" s="1455"/>
      <c r="AH2103" s="6" t="e">
        <f t="shared" si="41"/>
        <v>#VALUE!</v>
      </c>
      <c r="AI2103" s="1478" t="e">
        <f>COUNTIF([4]ПС!A5925:A6076,M2103)</f>
        <v>#VALUE!</v>
      </c>
      <c r="AJ2103" s="3">
        <f t="shared" si="42"/>
        <v>1</v>
      </c>
    </row>
    <row r="2104" spans="1:38" s="3" customFormat="1" ht="78.75" hidden="1" customHeight="1" x14ac:dyDescent="0.2">
      <c r="A2104" s="1101" t="s">
        <v>4114</v>
      </c>
      <c r="B2104" s="52" t="s">
        <v>5</v>
      </c>
      <c r="C2104" s="52" t="s">
        <v>10741</v>
      </c>
      <c r="D2104" s="311">
        <v>41799</v>
      </c>
      <c r="E2104" s="63">
        <v>0.77083333333333337</v>
      </c>
      <c r="F2104" s="311">
        <v>41799</v>
      </c>
      <c r="G2104" s="63">
        <v>0.77083333333333337</v>
      </c>
      <c r="H2104" s="1174">
        <f t="shared" si="40"/>
        <v>0</v>
      </c>
      <c r="I2104" s="52">
        <v>22</v>
      </c>
      <c r="J2104" s="52"/>
      <c r="K2104" s="52"/>
      <c r="L2104" s="52" t="s">
        <v>125</v>
      </c>
      <c r="M2104" s="17" t="s">
        <v>1006</v>
      </c>
      <c r="N2104" s="52">
        <v>110</v>
      </c>
      <c r="O2104" s="52" t="s">
        <v>63</v>
      </c>
      <c r="P2104" s="55" t="s">
        <v>4577</v>
      </c>
      <c r="Q2104" s="1234" t="s">
        <v>4578</v>
      </c>
      <c r="R2104" s="1328">
        <v>2</v>
      </c>
      <c r="S2104" s="960"/>
      <c r="T2104" s="1357">
        <f t="shared" si="44"/>
        <v>2</v>
      </c>
      <c r="U2104" s="52"/>
      <c r="V2104" s="52"/>
      <c r="W2104" s="52"/>
      <c r="X2104" s="52"/>
      <c r="Y2104" s="52"/>
      <c r="Z2104" s="52"/>
      <c r="AA2104" s="52"/>
      <c r="AB2104" s="52"/>
      <c r="AC2104" s="52"/>
      <c r="AD2104" s="1094" t="s">
        <v>55</v>
      </c>
      <c r="AE2104" s="52"/>
      <c r="AF2104" s="1094"/>
      <c r="AG2104" s="1455"/>
      <c r="AH2104" s="6" t="e">
        <f t="shared" si="41"/>
        <v>#VALUE!</v>
      </c>
      <c r="AI2104" s="1478" t="e">
        <f>COUNTIF([4]ПС!A5925:A6076,M2104)</f>
        <v>#VALUE!</v>
      </c>
      <c r="AJ2104" s="3">
        <f t="shared" si="42"/>
        <v>1</v>
      </c>
    </row>
    <row r="2105" spans="1:38" ht="63" hidden="1" customHeight="1" x14ac:dyDescent="0.2">
      <c r="A2105" s="108" t="s">
        <v>4114</v>
      </c>
      <c r="B2105" s="52" t="s">
        <v>5</v>
      </c>
      <c r="C2105" s="52" t="s">
        <v>36</v>
      </c>
      <c r="D2105" s="311">
        <v>41800</v>
      </c>
      <c r="E2105" s="63">
        <v>0.44374999999999998</v>
      </c>
      <c r="F2105" s="311">
        <v>41800</v>
      </c>
      <c r="G2105" s="63">
        <v>0.4458333333333333</v>
      </c>
      <c r="H2105" s="1174">
        <f t="shared" si="40"/>
        <v>2.0833333333333259E-3</v>
      </c>
      <c r="I2105" s="52">
        <v>56</v>
      </c>
      <c r="J2105" s="52" t="s">
        <v>4579</v>
      </c>
      <c r="K2105" s="52" t="s">
        <v>834</v>
      </c>
      <c r="L2105" s="1225" t="s">
        <v>128</v>
      </c>
      <c r="M2105" s="17" t="s">
        <v>9424</v>
      </c>
      <c r="N2105" s="52">
        <v>110</v>
      </c>
      <c r="O2105" s="52" t="s">
        <v>63</v>
      </c>
      <c r="P2105" s="52" t="s">
        <v>4580</v>
      </c>
      <c r="Q2105" s="1234" t="s">
        <v>4581</v>
      </c>
      <c r="R2105" s="1328">
        <v>14</v>
      </c>
      <c r="S2105" s="960"/>
      <c r="T2105" s="1357">
        <f t="shared" si="44"/>
        <v>14</v>
      </c>
      <c r="U2105" s="52" t="s">
        <v>75</v>
      </c>
      <c r="V2105" s="52"/>
      <c r="W2105" s="52"/>
      <c r="X2105" s="52"/>
      <c r="Y2105" s="52"/>
      <c r="Z2105" s="52"/>
      <c r="AA2105" s="52"/>
      <c r="AB2105" s="52"/>
      <c r="AC2105" s="52"/>
      <c r="AD2105" s="1094" t="s">
        <v>56</v>
      </c>
      <c r="AE2105" s="52"/>
      <c r="AF2105" s="1094"/>
      <c r="AG2105" s="1455"/>
      <c r="AH2105" s="6" t="e">
        <f t="shared" si="41"/>
        <v>#VALUE!</v>
      </c>
      <c r="AI2105" s="1478" t="e">
        <f>COUNTIF([4]ПС!A5925:A6076,M2105)</f>
        <v>#VALUE!</v>
      </c>
      <c r="AJ2105" s="3">
        <f t="shared" si="42"/>
        <v>1</v>
      </c>
    </row>
    <row r="2106" spans="1:38" ht="117.75" hidden="1" customHeight="1" x14ac:dyDescent="0.2">
      <c r="A2106" s="108" t="s">
        <v>4114</v>
      </c>
      <c r="B2106" s="52" t="s">
        <v>5</v>
      </c>
      <c r="C2106" s="52" t="s">
        <v>10455</v>
      </c>
      <c r="D2106" s="311">
        <v>41800</v>
      </c>
      <c r="E2106" s="63">
        <v>0.74444444444444446</v>
      </c>
      <c r="F2106" s="311">
        <v>41800</v>
      </c>
      <c r="G2106" s="63">
        <v>0.74444444444444446</v>
      </c>
      <c r="H2106" s="1174">
        <f t="shared" si="40"/>
        <v>0</v>
      </c>
      <c r="I2106" s="52">
        <v>43</v>
      </c>
      <c r="J2106" s="52" t="s">
        <v>4579</v>
      </c>
      <c r="K2106" s="52"/>
      <c r="L2106" s="52" t="s">
        <v>125</v>
      </c>
      <c r="M2106" s="17" t="s">
        <v>3844</v>
      </c>
      <c r="N2106" s="52">
        <v>35</v>
      </c>
      <c r="O2106" s="52" t="s">
        <v>63</v>
      </c>
      <c r="P2106" s="52" t="s">
        <v>4582</v>
      </c>
      <c r="Q2106" s="1234" t="s">
        <v>4583</v>
      </c>
      <c r="R2106" s="1328">
        <v>5</v>
      </c>
      <c r="S2106" s="960"/>
      <c r="T2106" s="1357">
        <f t="shared" si="44"/>
        <v>5</v>
      </c>
      <c r="U2106" s="52"/>
      <c r="V2106" s="52"/>
      <c r="W2106" s="52"/>
      <c r="X2106" s="52"/>
      <c r="Y2106" s="52"/>
      <c r="Z2106" s="52"/>
      <c r="AA2106" s="52"/>
      <c r="AB2106" s="52"/>
      <c r="AC2106" s="52"/>
      <c r="AD2106" s="1094" t="s">
        <v>55</v>
      </c>
      <c r="AE2106" s="52"/>
      <c r="AF2106" s="1094"/>
      <c r="AG2106" s="1455"/>
      <c r="AH2106" s="6" t="e">
        <f t="shared" si="41"/>
        <v>#VALUE!</v>
      </c>
      <c r="AI2106" s="1478" t="e">
        <f>COUNTIF([4]ПС!A5925:A6076,M2106)</f>
        <v>#VALUE!</v>
      </c>
      <c r="AJ2106" s="3">
        <f t="shared" si="42"/>
        <v>1</v>
      </c>
    </row>
    <row r="2107" spans="1:38" ht="63" hidden="1" customHeight="1" x14ac:dyDescent="0.2">
      <c r="A2107" s="108" t="s">
        <v>4114</v>
      </c>
      <c r="B2107" s="52" t="s">
        <v>5</v>
      </c>
      <c r="C2107" s="52" t="s">
        <v>10738</v>
      </c>
      <c r="D2107" s="311">
        <v>41800</v>
      </c>
      <c r="E2107" s="63">
        <v>0.75138888888888899</v>
      </c>
      <c r="F2107" s="311">
        <v>41800</v>
      </c>
      <c r="G2107" s="63">
        <v>0.79374999999999996</v>
      </c>
      <c r="H2107" s="1174">
        <f t="shared" si="40"/>
        <v>4.2361111111110961E-2</v>
      </c>
      <c r="I2107" s="52">
        <v>6</v>
      </c>
      <c r="J2107" s="52" t="s">
        <v>178</v>
      </c>
      <c r="K2107" s="52" t="s">
        <v>136</v>
      </c>
      <c r="L2107" s="52" t="s">
        <v>125</v>
      </c>
      <c r="M2107" s="17" t="s">
        <v>11478</v>
      </c>
      <c r="N2107" s="52" t="s">
        <v>103</v>
      </c>
      <c r="O2107" s="52" t="s">
        <v>66</v>
      </c>
      <c r="P2107" s="52" t="s">
        <v>4584</v>
      </c>
      <c r="Q2107" s="1234" t="s">
        <v>4585</v>
      </c>
      <c r="R2107" s="1328">
        <v>4</v>
      </c>
      <c r="S2107" s="960"/>
      <c r="T2107" s="1357">
        <f t="shared" si="44"/>
        <v>4</v>
      </c>
      <c r="U2107" s="52"/>
      <c r="V2107" s="52"/>
      <c r="W2107" s="52"/>
      <c r="X2107" s="52"/>
      <c r="Y2107" s="52"/>
      <c r="Z2107" s="52"/>
      <c r="AA2107" s="52"/>
      <c r="AB2107" s="52"/>
      <c r="AC2107" s="52"/>
      <c r="AD2107" s="1094" t="s">
        <v>55</v>
      </c>
      <c r="AE2107" s="52"/>
      <c r="AF2107" s="1094"/>
      <c r="AG2107" s="1455"/>
      <c r="AH2107" s="6" t="e">
        <f t="shared" si="41"/>
        <v>#VALUE!</v>
      </c>
      <c r="AI2107" s="1478" t="e">
        <f>COUNTIF([4]ПС!A5925:A6076,M2107)</f>
        <v>#VALUE!</v>
      </c>
      <c r="AJ2107" s="3">
        <f t="shared" si="42"/>
        <v>1</v>
      </c>
    </row>
    <row r="2108" spans="1:38" ht="31.5" hidden="1" customHeight="1" x14ac:dyDescent="0.2">
      <c r="A2108" s="1101" t="s">
        <v>4114</v>
      </c>
      <c r="B2108" s="52" t="s">
        <v>5</v>
      </c>
      <c r="C2108" s="52" t="s">
        <v>10738</v>
      </c>
      <c r="D2108" s="311">
        <v>41800</v>
      </c>
      <c r="E2108" s="63">
        <v>0.81736111111111109</v>
      </c>
      <c r="F2108" s="311">
        <v>41800</v>
      </c>
      <c r="G2108" s="63">
        <v>0.87152777777777779</v>
      </c>
      <c r="H2108" s="1174">
        <f t="shared" si="40"/>
        <v>5.4166666666666696E-2</v>
      </c>
      <c r="I2108" s="52">
        <v>6</v>
      </c>
      <c r="J2108" s="52" t="s">
        <v>786</v>
      </c>
      <c r="K2108" s="52"/>
      <c r="L2108" s="52" t="s">
        <v>125</v>
      </c>
      <c r="M2108" s="17" t="s">
        <v>11478</v>
      </c>
      <c r="N2108" s="52" t="s">
        <v>103</v>
      </c>
      <c r="O2108" s="52" t="s">
        <v>66</v>
      </c>
      <c r="P2108" s="52" t="s">
        <v>4584</v>
      </c>
      <c r="Q2108" s="1234" t="s">
        <v>4586</v>
      </c>
      <c r="R2108" s="1328">
        <v>5</v>
      </c>
      <c r="S2108" s="960"/>
      <c r="T2108" s="1357">
        <f t="shared" si="44"/>
        <v>5</v>
      </c>
      <c r="U2108" s="52"/>
      <c r="V2108" s="52"/>
      <c r="W2108" s="52"/>
      <c r="X2108" s="52"/>
      <c r="Y2108" s="52"/>
      <c r="Z2108" s="52"/>
      <c r="AA2108" s="52"/>
      <c r="AB2108" s="52"/>
      <c r="AC2108" s="52"/>
      <c r="AD2108" s="1094" t="s">
        <v>55</v>
      </c>
      <c r="AE2108" s="52"/>
      <c r="AF2108" s="1094"/>
      <c r="AG2108" s="1455"/>
      <c r="AH2108" s="6" t="e">
        <f t="shared" si="41"/>
        <v>#VALUE!</v>
      </c>
      <c r="AI2108" s="1478" t="e">
        <f>COUNTIF([4]ПС!A5925:A6076,M2108)</f>
        <v>#VALUE!</v>
      </c>
      <c r="AJ2108" s="3">
        <f t="shared" si="42"/>
        <v>1</v>
      </c>
    </row>
    <row r="2109" spans="1:38" ht="31.5" hidden="1" customHeight="1" x14ac:dyDescent="0.2">
      <c r="A2109" s="1101" t="s">
        <v>4114</v>
      </c>
      <c r="B2109" s="52" t="s">
        <v>5</v>
      </c>
      <c r="C2109" s="52" t="s">
        <v>36</v>
      </c>
      <c r="D2109" s="311">
        <v>41801</v>
      </c>
      <c r="E2109" s="63">
        <v>3.0555555555555555E-2</v>
      </c>
      <c r="F2109" s="311">
        <v>41801</v>
      </c>
      <c r="G2109" s="63">
        <v>4.7222222222222221E-2</v>
      </c>
      <c r="H2109" s="1174">
        <f t="shared" si="40"/>
        <v>1.6666666666666666E-2</v>
      </c>
      <c r="I2109" s="52">
        <v>9</v>
      </c>
      <c r="J2109" s="52" t="s">
        <v>297</v>
      </c>
      <c r="K2109" s="52" t="s">
        <v>133</v>
      </c>
      <c r="L2109" s="52" t="s">
        <v>130</v>
      </c>
      <c r="M2109" s="52" t="s">
        <v>693</v>
      </c>
      <c r="N2109" s="52" t="s">
        <v>103</v>
      </c>
      <c r="O2109" s="52" t="s">
        <v>66</v>
      </c>
      <c r="P2109" s="52" t="s">
        <v>4587</v>
      </c>
      <c r="Q2109" s="1234" t="s">
        <v>4588</v>
      </c>
      <c r="R2109" s="1328">
        <v>2</v>
      </c>
      <c r="S2109" s="960"/>
      <c r="T2109" s="1357">
        <f t="shared" si="44"/>
        <v>2</v>
      </c>
      <c r="U2109" s="52" t="s">
        <v>77</v>
      </c>
      <c r="V2109" s="52"/>
      <c r="W2109" s="52" t="s">
        <v>7019</v>
      </c>
      <c r="X2109" s="52" t="s">
        <v>183</v>
      </c>
      <c r="Y2109" s="52"/>
      <c r="Z2109" s="52">
        <v>100</v>
      </c>
      <c r="AA2109" s="52"/>
      <c r="AB2109" s="52">
        <v>0</v>
      </c>
      <c r="AC2109" s="52"/>
      <c r="AD2109" s="743" t="s">
        <v>45</v>
      </c>
      <c r="AE2109" s="52"/>
      <c r="AF2109" s="1094"/>
      <c r="AG2109" s="1455"/>
      <c r="AH2109" s="6" t="e">
        <f t="shared" si="41"/>
        <v>#VALUE!</v>
      </c>
      <c r="AI2109" s="1478" t="e">
        <f>COUNTIF([4]ПС!A5925:A6076,M2109)</f>
        <v>#VALUE!</v>
      </c>
      <c r="AJ2109" s="3">
        <f t="shared" si="42"/>
        <v>1</v>
      </c>
    </row>
    <row r="2110" spans="1:38" ht="31.5" hidden="1" customHeight="1" x14ac:dyDescent="0.2">
      <c r="A2110" s="1101" t="s">
        <v>4114</v>
      </c>
      <c r="B2110" s="52" t="s">
        <v>5</v>
      </c>
      <c r="C2110" s="52" t="s">
        <v>10738</v>
      </c>
      <c r="D2110" s="311">
        <v>41801</v>
      </c>
      <c r="E2110" s="63">
        <v>0.45833333333333331</v>
      </c>
      <c r="F2110" s="311">
        <v>41801</v>
      </c>
      <c r="G2110" s="63">
        <v>0.45833333333333331</v>
      </c>
      <c r="H2110" s="1174">
        <f t="shared" si="40"/>
        <v>0</v>
      </c>
      <c r="I2110" s="52">
        <v>301</v>
      </c>
      <c r="J2110" s="52"/>
      <c r="K2110" s="52" t="s">
        <v>132</v>
      </c>
      <c r="L2110" s="52" t="s">
        <v>125</v>
      </c>
      <c r="M2110" s="17" t="s">
        <v>11182</v>
      </c>
      <c r="N2110" s="52">
        <v>110</v>
      </c>
      <c r="O2110" s="52" t="s">
        <v>66</v>
      </c>
      <c r="P2110" s="52" t="s">
        <v>12038</v>
      </c>
      <c r="Q2110" s="1234" t="s">
        <v>4589</v>
      </c>
      <c r="R2110" s="1328">
        <v>174</v>
      </c>
      <c r="S2110" s="960"/>
      <c r="T2110" s="1357">
        <f t="shared" si="44"/>
        <v>174</v>
      </c>
      <c r="U2110" s="52"/>
      <c r="V2110" s="52"/>
      <c r="W2110" s="52"/>
      <c r="X2110" s="52"/>
      <c r="Y2110" s="52"/>
      <c r="Z2110" s="52"/>
      <c r="AA2110" s="52"/>
      <c r="AB2110" s="52"/>
      <c r="AC2110" s="52"/>
      <c r="AD2110" s="743" t="s">
        <v>55</v>
      </c>
      <c r="AE2110" s="52"/>
      <c r="AF2110" s="1094"/>
      <c r="AG2110" s="1455"/>
      <c r="AH2110" s="6" t="e">
        <f t="shared" si="41"/>
        <v>#VALUE!</v>
      </c>
      <c r="AI2110" s="1478" t="e">
        <f>COUNTIF([4]ПС!A5925:A6076,M2110)</f>
        <v>#VALUE!</v>
      </c>
      <c r="AJ2110" s="3">
        <f t="shared" si="42"/>
        <v>1</v>
      </c>
    </row>
    <row r="2111" spans="1:38" ht="15" hidden="1" customHeight="1" x14ac:dyDescent="0.2">
      <c r="A2111" s="1101" t="s">
        <v>4114</v>
      </c>
      <c r="B2111" s="52" t="s">
        <v>5</v>
      </c>
      <c r="C2111" s="52" t="s">
        <v>10738</v>
      </c>
      <c r="D2111" s="311">
        <v>41801</v>
      </c>
      <c r="E2111" s="63">
        <v>0.48958333333333331</v>
      </c>
      <c r="F2111" s="311">
        <v>41801</v>
      </c>
      <c r="G2111" s="63">
        <v>0.49027777777777781</v>
      </c>
      <c r="H2111" s="1174">
        <f t="shared" si="40"/>
        <v>6.9444444444449749E-4</v>
      </c>
      <c r="I2111" s="52">
        <v>80</v>
      </c>
      <c r="J2111" s="52"/>
      <c r="K2111" s="52"/>
      <c r="L2111" s="52" t="s">
        <v>125</v>
      </c>
      <c r="M2111" s="17" t="s">
        <v>662</v>
      </c>
      <c r="N2111" s="52">
        <v>110</v>
      </c>
      <c r="O2111" s="52" t="s">
        <v>66</v>
      </c>
      <c r="P2111" s="52" t="s">
        <v>4590</v>
      </c>
      <c r="Q2111" s="1234" t="s">
        <v>4591</v>
      </c>
      <c r="R2111" s="1328">
        <v>5</v>
      </c>
      <c r="S2111" s="960"/>
      <c r="T2111" s="1357">
        <f t="shared" si="44"/>
        <v>5</v>
      </c>
      <c r="U2111" s="52"/>
      <c r="V2111" s="52"/>
      <c r="W2111" s="52"/>
      <c r="X2111" s="52"/>
      <c r="Y2111" s="52"/>
      <c r="Z2111" s="52"/>
      <c r="AA2111" s="52"/>
      <c r="AB2111" s="52"/>
      <c r="AC2111" s="52"/>
      <c r="AD2111" s="743" t="s">
        <v>55</v>
      </c>
      <c r="AE2111" s="52"/>
      <c r="AF2111" s="1094"/>
      <c r="AG2111" s="1455"/>
      <c r="AH2111" s="6" t="e">
        <f t="shared" si="41"/>
        <v>#VALUE!</v>
      </c>
      <c r="AI2111" s="1478" t="e">
        <f>COUNTIF([4]ПС!A5925:A6076,M2111)</f>
        <v>#VALUE!</v>
      </c>
      <c r="AJ2111" s="3">
        <f t="shared" si="42"/>
        <v>1</v>
      </c>
    </row>
    <row r="2112" spans="1:38" ht="15" hidden="1" customHeight="1" x14ac:dyDescent="0.2">
      <c r="A2112" s="1101" t="s">
        <v>4114</v>
      </c>
      <c r="B2112" s="52" t="s">
        <v>5</v>
      </c>
      <c r="C2112" s="52" t="s">
        <v>36</v>
      </c>
      <c r="D2112" s="311">
        <v>41801</v>
      </c>
      <c r="E2112" s="63">
        <v>0.63263888888888886</v>
      </c>
      <c r="F2112" s="311">
        <v>41801</v>
      </c>
      <c r="G2112" s="63">
        <v>0.63263888888888886</v>
      </c>
      <c r="H2112" s="1174">
        <f t="shared" si="40"/>
        <v>0</v>
      </c>
      <c r="I2112" s="52">
        <v>18</v>
      </c>
      <c r="J2112" s="52" t="s">
        <v>1004</v>
      </c>
      <c r="K2112" s="52" t="s">
        <v>132</v>
      </c>
      <c r="L2112" s="52" t="s">
        <v>128</v>
      </c>
      <c r="M2112" s="52" t="s">
        <v>9424</v>
      </c>
      <c r="N2112" s="52" t="s">
        <v>103</v>
      </c>
      <c r="O2112" s="52" t="s">
        <v>66</v>
      </c>
      <c r="P2112" s="52" t="s">
        <v>4592</v>
      </c>
      <c r="Q2112" s="1268" t="s">
        <v>4593</v>
      </c>
      <c r="R2112" s="1328">
        <v>15</v>
      </c>
      <c r="S2112" s="960"/>
      <c r="T2112" s="1357">
        <f t="shared" si="44"/>
        <v>15</v>
      </c>
      <c r="U2112" s="52"/>
      <c r="V2112" s="52" t="s">
        <v>183</v>
      </c>
      <c r="W2112" s="52" t="s">
        <v>183</v>
      </c>
      <c r="X2112" s="52" t="s">
        <v>183</v>
      </c>
      <c r="Y2112" s="57" t="s">
        <v>12039</v>
      </c>
      <c r="Z2112" s="52">
        <v>100</v>
      </c>
      <c r="AA2112" s="52"/>
      <c r="AB2112" s="52"/>
      <c r="AC2112" s="52" t="s">
        <v>183</v>
      </c>
      <c r="AD2112" s="743" t="s">
        <v>48</v>
      </c>
      <c r="AE2112" s="52"/>
      <c r="AF2112" s="1094"/>
      <c r="AG2112" s="1455"/>
      <c r="AH2112" s="6" t="e">
        <f t="shared" si="41"/>
        <v>#VALUE!</v>
      </c>
      <c r="AI2112" s="1478" t="e">
        <f>COUNTIF([4]ПС!A5925:A6076,M2112)</f>
        <v>#VALUE!</v>
      </c>
      <c r="AJ2112" s="3">
        <f t="shared" si="42"/>
        <v>1</v>
      </c>
    </row>
    <row r="2113" spans="1:36" ht="15" hidden="1" customHeight="1" x14ac:dyDescent="0.2">
      <c r="A2113" s="1101" t="s">
        <v>4114</v>
      </c>
      <c r="B2113" s="52" t="s">
        <v>5</v>
      </c>
      <c r="C2113" s="52" t="s">
        <v>36</v>
      </c>
      <c r="D2113" s="311">
        <v>41801</v>
      </c>
      <c r="E2113" s="63">
        <v>0.63194444444444442</v>
      </c>
      <c r="F2113" s="311">
        <v>41801</v>
      </c>
      <c r="G2113" s="63">
        <v>0.63194444444444442</v>
      </c>
      <c r="H2113" s="1174">
        <f t="shared" si="40"/>
        <v>0</v>
      </c>
      <c r="I2113" s="52">
        <v>23</v>
      </c>
      <c r="J2113" s="52" t="s">
        <v>297</v>
      </c>
      <c r="K2113" s="52" t="s">
        <v>132</v>
      </c>
      <c r="L2113" s="52" t="s">
        <v>128</v>
      </c>
      <c r="M2113" s="52" t="s">
        <v>693</v>
      </c>
      <c r="N2113" s="52" t="s">
        <v>103</v>
      </c>
      <c r="O2113" s="52" t="s">
        <v>66</v>
      </c>
      <c r="P2113" s="52" t="s">
        <v>4594</v>
      </c>
      <c r="Q2113" s="1268" t="s">
        <v>4595</v>
      </c>
      <c r="R2113" s="1328">
        <v>5</v>
      </c>
      <c r="S2113" s="960"/>
      <c r="T2113" s="1357">
        <f t="shared" si="44"/>
        <v>5</v>
      </c>
      <c r="U2113" s="52" t="s">
        <v>77</v>
      </c>
      <c r="V2113" s="52">
        <v>1974</v>
      </c>
      <c r="W2113" s="52" t="s">
        <v>6105</v>
      </c>
      <c r="X2113" s="52" t="s">
        <v>183</v>
      </c>
      <c r="Y2113" s="52" t="s">
        <v>12040</v>
      </c>
      <c r="Z2113" s="52">
        <v>100</v>
      </c>
      <c r="AA2113" s="52"/>
      <c r="AB2113" s="52"/>
      <c r="AC2113" s="52" t="s">
        <v>12041</v>
      </c>
      <c r="AD2113" s="743" t="s">
        <v>48</v>
      </c>
      <c r="AE2113" s="52"/>
      <c r="AF2113" s="1094"/>
      <c r="AG2113" s="1455"/>
      <c r="AH2113" s="6" t="e">
        <f t="shared" si="41"/>
        <v>#VALUE!</v>
      </c>
      <c r="AI2113" s="1478" t="e">
        <f>COUNTIF([4]ПС!A5925:A6076,M2113)</f>
        <v>#VALUE!</v>
      </c>
      <c r="AJ2113" s="3">
        <f t="shared" si="42"/>
        <v>1</v>
      </c>
    </row>
    <row r="2114" spans="1:36" ht="78.75" hidden="1" customHeight="1" x14ac:dyDescent="0.2">
      <c r="A2114" s="1101" t="s">
        <v>4114</v>
      </c>
      <c r="B2114" s="52" t="s">
        <v>5</v>
      </c>
      <c r="C2114" s="52" t="s">
        <v>36</v>
      </c>
      <c r="D2114" s="311">
        <v>41801</v>
      </c>
      <c r="E2114" s="63">
        <v>0.63888888888888895</v>
      </c>
      <c r="F2114" s="311">
        <v>41801</v>
      </c>
      <c r="G2114" s="63">
        <v>0.65625</v>
      </c>
      <c r="H2114" s="1174">
        <f t="shared" si="40"/>
        <v>1.7361111111111049E-2</v>
      </c>
      <c r="I2114" s="52">
        <v>8</v>
      </c>
      <c r="J2114" s="52" t="s">
        <v>4596</v>
      </c>
      <c r="K2114" s="52" t="s">
        <v>133</v>
      </c>
      <c r="L2114" s="52" t="s">
        <v>128</v>
      </c>
      <c r="M2114" s="52" t="s">
        <v>11227</v>
      </c>
      <c r="N2114" s="52" t="s">
        <v>103</v>
      </c>
      <c r="O2114" s="52" t="s">
        <v>66</v>
      </c>
      <c r="P2114" s="55" t="s">
        <v>4597</v>
      </c>
      <c r="Q2114" s="1268" t="s">
        <v>4598</v>
      </c>
      <c r="R2114" s="1328">
        <v>26</v>
      </c>
      <c r="S2114" s="960"/>
      <c r="T2114" s="1357">
        <f t="shared" si="44"/>
        <v>26</v>
      </c>
      <c r="U2114" s="52"/>
      <c r="V2114" s="52">
        <v>1994</v>
      </c>
      <c r="W2114" s="52" t="s">
        <v>2286</v>
      </c>
      <c r="X2114" s="52" t="s">
        <v>183</v>
      </c>
      <c r="Y2114" s="52" t="s">
        <v>445</v>
      </c>
      <c r="Z2114" s="52" t="s">
        <v>183</v>
      </c>
      <c r="AA2114" s="52" t="s">
        <v>183</v>
      </c>
      <c r="AB2114" s="52" t="s">
        <v>183</v>
      </c>
      <c r="AC2114" s="52" t="s">
        <v>183</v>
      </c>
      <c r="AD2114" s="1071" t="s">
        <v>48</v>
      </c>
      <c r="AE2114" s="52"/>
      <c r="AF2114" s="1094"/>
      <c r="AG2114" s="1455"/>
      <c r="AH2114" s="6" t="e">
        <f t="shared" si="41"/>
        <v>#VALUE!</v>
      </c>
      <c r="AI2114" s="1478" t="e">
        <f>COUNTIF([4]ПС!A5925:A6076,M2114)</f>
        <v>#VALUE!</v>
      </c>
      <c r="AJ2114" s="3">
        <f t="shared" si="42"/>
        <v>1</v>
      </c>
    </row>
    <row r="2115" spans="1:36" ht="47.25" hidden="1" customHeight="1" x14ac:dyDescent="0.2">
      <c r="A2115" s="1101" t="s">
        <v>4114</v>
      </c>
      <c r="B2115" s="52" t="s">
        <v>5</v>
      </c>
      <c r="C2115" s="52" t="s">
        <v>10455</v>
      </c>
      <c r="D2115" s="311">
        <v>41801</v>
      </c>
      <c r="E2115" s="63">
        <v>0.65625</v>
      </c>
      <c r="F2115" s="311">
        <v>41801</v>
      </c>
      <c r="G2115" s="59">
        <v>0.65625</v>
      </c>
      <c r="H2115" s="1174">
        <f t="shared" si="40"/>
        <v>0</v>
      </c>
      <c r="I2115" s="54">
        <v>28</v>
      </c>
      <c r="J2115" s="52"/>
      <c r="K2115" s="52"/>
      <c r="L2115" s="52" t="s">
        <v>125</v>
      </c>
      <c r="M2115" s="17" t="s">
        <v>1289</v>
      </c>
      <c r="N2115" s="52">
        <v>35</v>
      </c>
      <c r="O2115" s="52" t="s">
        <v>66</v>
      </c>
      <c r="P2115" s="52" t="s">
        <v>4599</v>
      </c>
      <c r="Q2115" s="1268" t="s">
        <v>4600</v>
      </c>
      <c r="R2115" s="1328">
        <v>19</v>
      </c>
      <c r="S2115" s="960"/>
      <c r="T2115" s="1357">
        <f t="shared" si="44"/>
        <v>19</v>
      </c>
      <c r="U2115" s="52"/>
      <c r="V2115" s="52"/>
      <c r="W2115" s="52"/>
      <c r="X2115" s="52"/>
      <c r="Y2115" s="52"/>
      <c r="Z2115" s="52"/>
      <c r="AA2115" s="52"/>
      <c r="AB2115" s="52"/>
      <c r="AC2115" s="52"/>
      <c r="AD2115" s="743" t="s">
        <v>55</v>
      </c>
      <c r="AE2115" s="52"/>
      <c r="AF2115" s="1094"/>
      <c r="AG2115" s="1455"/>
      <c r="AH2115" s="6" t="e">
        <f t="shared" si="41"/>
        <v>#VALUE!</v>
      </c>
      <c r="AI2115" s="1478" t="e">
        <f>COUNTIF([4]ПС!A5925:A6076,M2115)</f>
        <v>#VALUE!</v>
      </c>
      <c r="AJ2115" s="3">
        <f t="shared" si="42"/>
        <v>1</v>
      </c>
    </row>
    <row r="2116" spans="1:36" ht="47.25" hidden="1" customHeight="1" x14ac:dyDescent="0.2">
      <c r="A2116" s="1101" t="s">
        <v>4114</v>
      </c>
      <c r="B2116" s="52" t="s">
        <v>5</v>
      </c>
      <c r="C2116" s="52" t="s">
        <v>36</v>
      </c>
      <c r="D2116" s="311">
        <v>41801</v>
      </c>
      <c r="E2116" s="63">
        <v>0.67847222222222225</v>
      </c>
      <c r="F2116" s="311">
        <v>41801</v>
      </c>
      <c r="G2116" s="59">
        <v>0.81319444444444444</v>
      </c>
      <c r="H2116" s="1174">
        <f t="shared" ref="H2116:H2179" si="45">F2116-D2116+G2116-E2116</f>
        <v>0.13472222222222219</v>
      </c>
      <c r="I2116" s="54">
        <v>2</v>
      </c>
      <c r="J2116" s="52"/>
      <c r="K2116" s="52" t="s">
        <v>134</v>
      </c>
      <c r="L2116" s="52" t="s">
        <v>128</v>
      </c>
      <c r="M2116" s="52" t="s">
        <v>9421</v>
      </c>
      <c r="N2116" s="52" t="s">
        <v>103</v>
      </c>
      <c r="O2116" s="52" t="s">
        <v>66</v>
      </c>
      <c r="P2116" s="55" t="s">
        <v>4601</v>
      </c>
      <c r="Q2116" s="1268" t="s">
        <v>4602</v>
      </c>
      <c r="R2116" s="1328">
        <v>1</v>
      </c>
      <c r="S2116" s="960"/>
      <c r="T2116" s="1357">
        <f t="shared" si="44"/>
        <v>1</v>
      </c>
      <c r="U2116" s="52" t="s">
        <v>75</v>
      </c>
      <c r="V2116" s="52"/>
      <c r="W2116" s="52" t="s">
        <v>12042</v>
      </c>
      <c r="X2116" s="52"/>
      <c r="Y2116" s="52"/>
      <c r="Z2116" s="52">
        <v>100</v>
      </c>
      <c r="AA2116" s="52"/>
      <c r="AB2116" s="52">
        <v>0</v>
      </c>
      <c r="AC2116" s="52"/>
      <c r="AD2116" s="743" t="s">
        <v>48</v>
      </c>
      <c r="AE2116" s="52"/>
      <c r="AF2116" s="1094"/>
      <c r="AG2116" s="1455"/>
      <c r="AH2116" s="6" t="e">
        <f t="shared" ref="AH2116:AH2179" si="46">IF(AI2116+AJ2116=2,"Всё Ок!","Ошибка в имени ПС")</f>
        <v>#VALUE!</v>
      </c>
      <c r="AI2116" s="1478" t="e">
        <f>COUNTIF([4]ПС!A5925:A6076,M2116)</f>
        <v>#VALUE!</v>
      </c>
      <c r="AJ2116" s="3">
        <f t="shared" ref="AJ2116:AJ2179" si="47">IF(M2116&gt;0,1,0)</f>
        <v>1</v>
      </c>
    </row>
    <row r="2117" spans="1:36" ht="63" hidden="1" customHeight="1" x14ac:dyDescent="0.2">
      <c r="A2117" s="1101" t="s">
        <v>4114</v>
      </c>
      <c r="B2117" s="52" t="s">
        <v>5</v>
      </c>
      <c r="C2117" s="52" t="s">
        <v>10455</v>
      </c>
      <c r="D2117" s="311">
        <v>41801</v>
      </c>
      <c r="E2117" s="63">
        <v>0.70833333333333337</v>
      </c>
      <c r="F2117" s="311">
        <v>41801</v>
      </c>
      <c r="G2117" s="63">
        <v>0.70833333333333337</v>
      </c>
      <c r="H2117" s="1174">
        <f t="shared" si="45"/>
        <v>0</v>
      </c>
      <c r="I2117" s="52">
        <v>4</v>
      </c>
      <c r="J2117" s="52"/>
      <c r="K2117" s="52"/>
      <c r="L2117" s="52" t="s">
        <v>125</v>
      </c>
      <c r="M2117" s="17" t="s">
        <v>9315</v>
      </c>
      <c r="N2117" s="52" t="s">
        <v>103</v>
      </c>
      <c r="O2117" s="52" t="s">
        <v>66</v>
      </c>
      <c r="P2117" s="55" t="s">
        <v>4603</v>
      </c>
      <c r="Q2117" s="17" t="s">
        <v>4604</v>
      </c>
      <c r="R2117" s="1328">
        <v>1</v>
      </c>
      <c r="S2117" s="960"/>
      <c r="T2117" s="1357">
        <f t="shared" si="44"/>
        <v>1</v>
      </c>
      <c r="U2117" s="52"/>
      <c r="V2117" s="52"/>
      <c r="W2117" s="52"/>
      <c r="X2117" s="52"/>
      <c r="Y2117" s="52"/>
      <c r="Z2117" s="52"/>
      <c r="AA2117" s="52"/>
      <c r="AB2117" s="52"/>
      <c r="AC2117" s="52"/>
      <c r="AD2117" s="743" t="s">
        <v>55</v>
      </c>
      <c r="AE2117" s="52"/>
      <c r="AF2117" s="1094"/>
      <c r="AG2117" s="1455"/>
      <c r="AH2117" s="6" t="e">
        <f t="shared" si="46"/>
        <v>#VALUE!</v>
      </c>
      <c r="AI2117" s="1478" t="e">
        <f>COUNTIF([4]ПС!A5925:A6076,M2117)</f>
        <v>#VALUE!</v>
      </c>
      <c r="AJ2117" s="3">
        <f t="shared" si="47"/>
        <v>1</v>
      </c>
    </row>
    <row r="2118" spans="1:36" ht="63" hidden="1" customHeight="1" x14ac:dyDescent="0.2">
      <c r="A2118" s="1101" t="s">
        <v>4114</v>
      </c>
      <c r="B2118" s="52" t="s">
        <v>5</v>
      </c>
      <c r="C2118" s="52" t="s">
        <v>10738</v>
      </c>
      <c r="D2118" s="311">
        <v>41801</v>
      </c>
      <c r="E2118" s="271">
        <v>0.88958333333333339</v>
      </c>
      <c r="F2118" s="1160">
        <v>41801</v>
      </c>
      <c r="G2118" s="271">
        <v>0.88958333333333339</v>
      </c>
      <c r="H2118" s="1174">
        <f t="shared" si="45"/>
        <v>0</v>
      </c>
      <c r="I2118" s="52">
        <v>27</v>
      </c>
      <c r="J2118" s="52"/>
      <c r="K2118" s="52"/>
      <c r="L2118" s="52" t="s">
        <v>125</v>
      </c>
      <c r="M2118" s="52" t="s">
        <v>698</v>
      </c>
      <c r="N2118" s="52">
        <v>110</v>
      </c>
      <c r="O2118" s="52" t="s">
        <v>66</v>
      </c>
      <c r="P2118" s="52" t="s">
        <v>4605</v>
      </c>
      <c r="Q2118" s="1268" t="s">
        <v>4606</v>
      </c>
      <c r="R2118" s="1328">
        <v>11</v>
      </c>
      <c r="S2118" s="960"/>
      <c r="T2118" s="1357">
        <f t="shared" si="44"/>
        <v>11</v>
      </c>
      <c r="U2118" s="52"/>
      <c r="V2118" s="52"/>
      <c r="W2118" s="52"/>
      <c r="X2118" s="52"/>
      <c r="Y2118" s="52"/>
      <c r="Z2118" s="52"/>
      <c r="AA2118" s="52"/>
      <c r="AB2118" s="52"/>
      <c r="AC2118" s="52"/>
      <c r="AD2118" s="743" t="s">
        <v>55</v>
      </c>
      <c r="AE2118" s="52"/>
      <c r="AF2118" s="1094"/>
      <c r="AG2118" s="1455"/>
      <c r="AH2118" s="6" t="e">
        <f t="shared" si="46"/>
        <v>#VALUE!</v>
      </c>
      <c r="AI2118" s="1478" t="e">
        <f>COUNTIF([4]ПС!A5925:A6076,M2118)</f>
        <v>#VALUE!</v>
      </c>
      <c r="AJ2118" s="3">
        <f t="shared" si="47"/>
        <v>1</v>
      </c>
    </row>
    <row r="2119" spans="1:36" ht="63" hidden="1" customHeight="1" x14ac:dyDescent="0.2">
      <c r="A2119" s="1101" t="s">
        <v>4114</v>
      </c>
      <c r="B2119" s="52" t="s">
        <v>5</v>
      </c>
      <c r="C2119" s="52" t="s">
        <v>10455</v>
      </c>
      <c r="D2119" s="311">
        <v>41801</v>
      </c>
      <c r="E2119" s="63">
        <v>0.89513888888888893</v>
      </c>
      <c r="F2119" s="311">
        <v>41801</v>
      </c>
      <c r="G2119" s="63">
        <v>0.90555555555555556</v>
      </c>
      <c r="H2119" s="1174">
        <f t="shared" si="45"/>
        <v>1.041666666666663E-2</v>
      </c>
      <c r="I2119" s="52">
        <v>10</v>
      </c>
      <c r="J2119" s="52"/>
      <c r="K2119" s="52"/>
      <c r="L2119" s="52" t="s">
        <v>125</v>
      </c>
      <c r="M2119" s="17" t="s">
        <v>9421</v>
      </c>
      <c r="N2119" s="52" t="s">
        <v>103</v>
      </c>
      <c r="O2119" s="52" t="s">
        <v>66</v>
      </c>
      <c r="P2119" s="55" t="s">
        <v>4607</v>
      </c>
      <c r="Q2119" s="1268" t="s">
        <v>4608</v>
      </c>
      <c r="R2119" s="1328">
        <v>6</v>
      </c>
      <c r="S2119" s="960"/>
      <c r="T2119" s="1357">
        <f t="shared" si="44"/>
        <v>6</v>
      </c>
      <c r="U2119" s="52"/>
      <c r="V2119" s="52"/>
      <c r="W2119" s="52"/>
      <c r="X2119" s="52"/>
      <c r="Y2119" s="52"/>
      <c r="Z2119" s="52"/>
      <c r="AA2119" s="52"/>
      <c r="AB2119" s="52"/>
      <c r="AC2119" s="52"/>
      <c r="AD2119" s="743" t="s">
        <v>55</v>
      </c>
      <c r="AE2119" s="52"/>
      <c r="AF2119" s="1094"/>
      <c r="AG2119" s="1455"/>
      <c r="AH2119" s="6" t="e">
        <f t="shared" si="46"/>
        <v>#VALUE!</v>
      </c>
      <c r="AI2119" s="1478" t="e">
        <f>COUNTIF([4]ПС!A5925:A6076,M2119)</f>
        <v>#VALUE!</v>
      </c>
      <c r="AJ2119" s="3">
        <f t="shared" si="47"/>
        <v>1</v>
      </c>
    </row>
    <row r="2120" spans="1:36" s="75" customFormat="1" ht="47.25" hidden="1" customHeight="1" x14ac:dyDescent="0.2">
      <c r="A2120" s="108" t="s">
        <v>4114</v>
      </c>
      <c r="B2120" s="52" t="s">
        <v>5</v>
      </c>
      <c r="C2120" s="52" t="s">
        <v>10738</v>
      </c>
      <c r="D2120" s="311">
        <v>41801</v>
      </c>
      <c r="E2120" s="63">
        <v>0.97777777777777775</v>
      </c>
      <c r="F2120" s="311">
        <v>41801</v>
      </c>
      <c r="G2120" s="63">
        <v>0.97777777777777775</v>
      </c>
      <c r="H2120" s="1174">
        <f t="shared" si="45"/>
        <v>0</v>
      </c>
      <c r="I2120" s="52">
        <v>15</v>
      </c>
      <c r="J2120" s="52"/>
      <c r="K2120" s="52"/>
      <c r="L2120" s="52" t="s">
        <v>125</v>
      </c>
      <c r="M2120" s="52" t="s">
        <v>677</v>
      </c>
      <c r="N2120" s="52">
        <v>110</v>
      </c>
      <c r="O2120" s="52" t="s">
        <v>66</v>
      </c>
      <c r="P2120" s="52" t="s">
        <v>12043</v>
      </c>
      <c r="Q2120" s="1268" t="s">
        <v>4606</v>
      </c>
      <c r="R2120" s="1328">
        <v>81</v>
      </c>
      <c r="S2120" s="960"/>
      <c r="T2120" s="1357">
        <f t="shared" si="44"/>
        <v>81</v>
      </c>
      <c r="U2120" s="52"/>
      <c r="V2120" s="52"/>
      <c r="W2120" s="52"/>
      <c r="X2120" s="52"/>
      <c r="Y2120" s="52"/>
      <c r="Z2120" s="52"/>
      <c r="AA2120" s="52"/>
      <c r="AB2120" s="52"/>
      <c r="AC2120" s="52"/>
      <c r="AD2120" s="743" t="s">
        <v>55</v>
      </c>
      <c r="AE2120" s="52"/>
      <c r="AF2120" s="1094"/>
      <c r="AG2120" s="1455"/>
      <c r="AH2120" s="6" t="e">
        <f t="shared" si="46"/>
        <v>#VALUE!</v>
      </c>
      <c r="AI2120" s="1478" t="e">
        <f>COUNTIF([4]ПС!A5925:A6076,M2120)</f>
        <v>#VALUE!</v>
      </c>
      <c r="AJ2120" s="3">
        <f t="shared" si="47"/>
        <v>1</v>
      </c>
    </row>
    <row r="2121" spans="1:36" ht="63" hidden="1" customHeight="1" x14ac:dyDescent="0.2">
      <c r="A2121" s="1101" t="s">
        <v>4114</v>
      </c>
      <c r="B2121" s="52" t="s">
        <v>5</v>
      </c>
      <c r="C2121" s="207" t="s">
        <v>36</v>
      </c>
      <c r="D2121" s="311">
        <v>41802</v>
      </c>
      <c r="E2121" s="63">
        <v>0.56388888888888888</v>
      </c>
      <c r="F2121" s="311">
        <v>41802</v>
      </c>
      <c r="G2121" s="63">
        <v>0.56388888888888888</v>
      </c>
      <c r="H2121" s="1193">
        <f t="shared" si="45"/>
        <v>0</v>
      </c>
      <c r="I2121" s="52">
        <v>7</v>
      </c>
      <c r="J2121" s="52" t="s">
        <v>4609</v>
      </c>
      <c r="K2121" s="52" t="s">
        <v>132</v>
      </c>
      <c r="L2121" s="52" t="s">
        <v>128</v>
      </c>
      <c r="M2121" s="131" t="s">
        <v>1399</v>
      </c>
      <c r="N2121" s="52" t="s">
        <v>103</v>
      </c>
      <c r="O2121" s="52" t="s">
        <v>66</v>
      </c>
      <c r="P2121" s="131" t="s">
        <v>4610</v>
      </c>
      <c r="Q2121" s="1234" t="s">
        <v>4611</v>
      </c>
      <c r="R2121" s="1333">
        <v>1</v>
      </c>
      <c r="S2121" s="1352"/>
      <c r="T2121" s="1367">
        <f t="shared" si="44"/>
        <v>1</v>
      </c>
      <c r="U2121" s="52" t="s">
        <v>75</v>
      </c>
      <c r="V2121" s="52">
        <v>1994</v>
      </c>
      <c r="W2121" s="52" t="s">
        <v>2286</v>
      </c>
      <c r="X2121" s="52" t="s">
        <v>183</v>
      </c>
      <c r="Y2121" s="57">
        <v>40391</v>
      </c>
      <c r="Z2121" s="52">
        <v>100</v>
      </c>
      <c r="AA2121" s="52" t="s">
        <v>183</v>
      </c>
      <c r="AB2121" s="52">
        <v>0</v>
      </c>
      <c r="AC2121" s="57">
        <v>41801</v>
      </c>
      <c r="AD2121" s="743" t="s">
        <v>49</v>
      </c>
      <c r="AE2121" s="52"/>
      <c r="AF2121" s="1094"/>
      <c r="AG2121" s="1455"/>
      <c r="AH2121" s="6" t="e">
        <f t="shared" si="46"/>
        <v>#VALUE!</v>
      </c>
      <c r="AI2121" s="1478" t="e">
        <f>COUNTIF([4]ПС!A5925:A6076,M2121)</f>
        <v>#VALUE!</v>
      </c>
      <c r="AJ2121" s="3">
        <f t="shared" si="47"/>
        <v>1</v>
      </c>
    </row>
    <row r="2122" spans="1:36" ht="47.25" hidden="1" customHeight="1" x14ac:dyDescent="0.2">
      <c r="A2122" s="1101" t="s">
        <v>4114</v>
      </c>
      <c r="B2122" s="52" t="s">
        <v>5</v>
      </c>
      <c r="C2122" s="52" t="s">
        <v>36</v>
      </c>
      <c r="D2122" s="311">
        <v>41802</v>
      </c>
      <c r="E2122" s="1507">
        <v>0.61111111111111105</v>
      </c>
      <c r="F2122" s="311">
        <v>41802</v>
      </c>
      <c r="G2122" s="1507">
        <v>0.61458333333333337</v>
      </c>
      <c r="H2122" s="1174">
        <f t="shared" si="45"/>
        <v>3.4722222222223209E-3</v>
      </c>
      <c r="I2122" s="52">
        <v>20</v>
      </c>
      <c r="J2122" s="131" t="s">
        <v>146</v>
      </c>
      <c r="K2122" s="131" t="s">
        <v>133</v>
      </c>
      <c r="L2122" s="52" t="s">
        <v>128</v>
      </c>
      <c r="M2122" s="1233" t="s">
        <v>704</v>
      </c>
      <c r="N2122" s="52" t="s">
        <v>103</v>
      </c>
      <c r="O2122" s="52" t="s">
        <v>66</v>
      </c>
      <c r="P2122" s="131" t="s">
        <v>4612</v>
      </c>
      <c r="Q2122" s="1234" t="s">
        <v>4613</v>
      </c>
      <c r="R2122" s="1328">
        <v>11</v>
      </c>
      <c r="S2122" s="960"/>
      <c r="T2122" s="1357">
        <f t="shared" si="44"/>
        <v>11</v>
      </c>
      <c r="U2122" s="52" t="s">
        <v>75</v>
      </c>
      <c r="V2122" s="52"/>
      <c r="W2122" s="52"/>
      <c r="X2122" s="52"/>
      <c r="Y2122" s="52"/>
      <c r="Z2122" s="52"/>
      <c r="AA2122" s="52"/>
      <c r="AB2122" s="52"/>
      <c r="AC2122" s="52"/>
      <c r="AD2122" s="743" t="s">
        <v>48</v>
      </c>
      <c r="AE2122" s="52"/>
      <c r="AF2122" s="1094"/>
      <c r="AG2122" s="1455"/>
      <c r="AH2122" s="6" t="e">
        <f t="shared" si="46"/>
        <v>#VALUE!</v>
      </c>
      <c r="AI2122" s="1478" t="e">
        <f>COUNTIF([4]ПС!A5925:A6076,M2122)</f>
        <v>#VALUE!</v>
      </c>
      <c r="AJ2122" s="3">
        <f t="shared" si="47"/>
        <v>1</v>
      </c>
    </row>
    <row r="2123" spans="1:36" ht="63" hidden="1" customHeight="1" x14ac:dyDescent="0.2">
      <c r="A2123" s="1101" t="s">
        <v>4114</v>
      </c>
      <c r="B2123" s="52" t="s">
        <v>5</v>
      </c>
      <c r="C2123" s="52" t="s">
        <v>11223</v>
      </c>
      <c r="D2123" s="311">
        <v>41803</v>
      </c>
      <c r="E2123" s="63">
        <v>0.70486111111111116</v>
      </c>
      <c r="F2123" s="311">
        <v>41803</v>
      </c>
      <c r="G2123" s="63">
        <v>0.70486111111111116</v>
      </c>
      <c r="H2123" s="1193">
        <f t="shared" si="45"/>
        <v>0</v>
      </c>
      <c r="I2123" s="52">
        <v>90</v>
      </c>
      <c r="J2123" s="52"/>
      <c r="K2123" s="52" t="s">
        <v>132</v>
      </c>
      <c r="L2123" s="52" t="s">
        <v>125</v>
      </c>
      <c r="M2123" s="17" t="s">
        <v>9312</v>
      </c>
      <c r="N2123" s="52">
        <v>110</v>
      </c>
      <c r="O2123" s="52" t="s">
        <v>66</v>
      </c>
      <c r="P2123" s="52" t="s">
        <v>12044</v>
      </c>
      <c r="Q2123" s="1234" t="s">
        <v>4614</v>
      </c>
      <c r="R2123" s="1328">
        <v>17</v>
      </c>
      <c r="S2123" s="960"/>
      <c r="T2123" s="1357">
        <f t="shared" si="44"/>
        <v>17</v>
      </c>
      <c r="U2123" s="52"/>
      <c r="V2123" s="52"/>
      <c r="W2123" s="52"/>
      <c r="X2123" s="52"/>
      <c r="Y2123" s="52"/>
      <c r="Z2123" s="52"/>
      <c r="AA2123" s="52"/>
      <c r="AB2123" s="52"/>
      <c r="AC2123" s="52"/>
      <c r="AD2123" s="743" t="s">
        <v>55</v>
      </c>
      <c r="AE2123" s="52"/>
      <c r="AF2123" s="1094"/>
      <c r="AG2123" s="1455"/>
      <c r="AH2123" s="6" t="e">
        <f t="shared" si="46"/>
        <v>#VALUE!</v>
      </c>
      <c r="AI2123" s="1478" t="e">
        <f>COUNTIF([4]ПС!A5925:A6076,M2123)</f>
        <v>#VALUE!</v>
      </c>
      <c r="AJ2123" s="3">
        <f t="shared" si="47"/>
        <v>1</v>
      </c>
    </row>
    <row r="2124" spans="1:36" ht="63" hidden="1" customHeight="1" x14ac:dyDescent="0.2">
      <c r="A2124" s="1101" t="s">
        <v>4114</v>
      </c>
      <c r="B2124" s="52" t="s">
        <v>5</v>
      </c>
      <c r="C2124" s="52" t="s">
        <v>36</v>
      </c>
      <c r="D2124" s="311">
        <v>41803</v>
      </c>
      <c r="E2124" s="63">
        <v>0.71250000000000002</v>
      </c>
      <c r="F2124" s="311">
        <v>41803</v>
      </c>
      <c r="G2124" s="63">
        <v>0.71250000000000002</v>
      </c>
      <c r="H2124" s="1193">
        <f t="shared" si="45"/>
        <v>0</v>
      </c>
      <c r="I2124" s="52">
        <v>52</v>
      </c>
      <c r="J2124" s="52" t="s">
        <v>1004</v>
      </c>
      <c r="K2124" s="52" t="s">
        <v>132</v>
      </c>
      <c r="L2124" s="52" t="s">
        <v>128</v>
      </c>
      <c r="M2124" s="52" t="s">
        <v>656</v>
      </c>
      <c r="N2124" s="52">
        <v>35</v>
      </c>
      <c r="O2124" s="52" t="s">
        <v>66</v>
      </c>
      <c r="P2124" s="52" t="s">
        <v>12045</v>
      </c>
      <c r="Q2124" s="1234" t="s">
        <v>4615</v>
      </c>
      <c r="R2124" s="1328">
        <v>92</v>
      </c>
      <c r="S2124" s="960"/>
      <c r="T2124" s="1357">
        <f t="shared" si="44"/>
        <v>92</v>
      </c>
      <c r="U2124" s="52" t="s">
        <v>75</v>
      </c>
      <c r="V2124" s="52">
        <v>1974</v>
      </c>
      <c r="W2124" s="52" t="s">
        <v>1268</v>
      </c>
      <c r="X2124" s="52" t="s">
        <v>183</v>
      </c>
      <c r="Y2124" s="52"/>
      <c r="Z2124" s="52"/>
      <c r="AA2124" s="52"/>
      <c r="AB2124" s="52"/>
      <c r="AC2124" s="52"/>
      <c r="AD2124" s="1071" t="s">
        <v>48</v>
      </c>
      <c r="AE2124" s="52"/>
      <c r="AF2124" s="1094"/>
      <c r="AG2124" s="1455"/>
      <c r="AH2124" s="6" t="e">
        <f t="shared" si="46"/>
        <v>#VALUE!</v>
      </c>
      <c r="AI2124" s="1478" t="e">
        <f>COUNTIF([4]ПС!A5925:A6076,M2124)</f>
        <v>#VALUE!</v>
      </c>
      <c r="AJ2124" s="3">
        <f t="shared" si="47"/>
        <v>1</v>
      </c>
    </row>
    <row r="2125" spans="1:36" ht="63" hidden="1" customHeight="1" x14ac:dyDescent="0.2">
      <c r="A2125" s="1101" t="s">
        <v>4114</v>
      </c>
      <c r="B2125" s="52" t="s">
        <v>5</v>
      </c>
      <c r="C2125" s="52" t="s">
        <v>36</v>
      </c>
      <c r="D2125" s="311">
        <v>41803</v>
      </c>
      <c r="E2125" s="63">
        <v>0.68611111111111101</v>
      </c>
      <c r="F2125" s="311">
        <v>41803</v>
      </c>
      <c r="G2125" s="63">
        <v>0.68611111111111101</v>
      </c>
      <c r="H2125" s="1174">
        <f t="shared" si="45"/>
        <v>0</v>
      </c>
      <c r="I2125" s="52">
        <v>4</v>
      </c>
      <c r="J2125" s="52"/>
      <c r="K2125" s="52"/>
      <c r="L2125" s="52" t="s">
        <v>128</v>
      </c>
      <c r="M2125" s="52" t="s">
        <v>789</v>
      </c>
      <c r="N2125" s="52" t="s">
        <v>103</v>
      </c>
      <c r="O2125" s="52" t="s">
        <v>66</v>
      </c>
      <c r="P2125" s="55" t="s">
        <v>4616</v>
      </c>
      <c r="Q2125" s="1268" t="s">
        <v>4617</v>
      </c>
      <c r="R2125" s="1328">
        <v>9</v>
      </c>
      <c r="S2125" s="960"/>
      <c r="T2125" s="1357">
        <f t="shared" si="44"/>
        <v>9</v>
      </c>
      <c r="U2125" s="52" t="s">
        <v>75</v>
      </c>
      <c r="V2125" s="52">
        <v>2004</v>
      </c>
      <c r="W2125" s="52" t="s">
        <v>2286</v>
      </c>
      <c r="X2125" s="52" t="s">
        <v>183</v>
      </c>
      <c r="Y2125" s="57">
        <v>41893</v>
      </c>
      <c r="Z2125" s="52">
        <v>100</v>
      </c>
      <c r="AA2125" s="52" t="s">
        <v>183</v>
      </c>
      <c r="AB2125" s="52">
        <v>0</v>
      </c>
      <c r="AC2125" s="52" t="s">
        <v>183</v>
      </c>
      <c r="AD2125" s="743" t="s">
        <v>48</v>
      </c>
      <c r="AE2125" s="52"/>
      <c r="AF2125" s="1094"/>
      <c r="AG2125" s="1455"/>
      <c r="AH2125" s="6" t="e">
        <f t="shared" si="46"/>
        <v>#VALUE!</v>
      </c>
      <c r="AI2125" s="1478" t="e">
        <f>COUNTIF([4]ПС!A5925:A6076,M2125)</f>
        <v>#VALUE!</v>
      </c>
      <c r="AJ2125" s="3">
        <f t="shared" si="47"/>
        <v>1</v>
      </c>
    </row>
    <row r="2126" spans="1:36" ht="47.25" hidden="1" customHeight="1" x14ac:dyDescent="0.2">
      <c r="A2126" s="1101" t="s">
        <v>4114</v>
      </c>
      <c r="B2126" s="52" t="s">
        <v>5</v>
      </c>
      <c r="C2126" s="52" t="s">
        <v>36</v>
      </c>
      <c r="D2126" s="311">
        <v>41803</v>
      </c>
      <c r="E2126" s="63">
        <v>0.71666666666666667</v>
      </c>
      <c r="F2126" s="311">
        <v>41803</v>
      </c>
      <c r="G2126" s="59">
        <v>0.71666666666666667</v>
      </c>
      <c r="H2126" s="1174">
        <f t="shared" si="45"/>
        <v>0</v>
      </c>
      <c r="I2126" s="54">
        <v>7</v>
      </c>
      <c r="J2126" s="52"/>
      <c r="K2126" s="52"/>
      <c r="L2126" s="52" t="s">
        <v>128</v>
      </c>
      <c r="M2126" s="52" t="s">
        <v>789</v>
      </c>
      <c r="N2126" s="52" t="s">
        <v>103</v>
      </c>
      <c r="O2126" s="52" t="s">
        <v>66</v>
      </c>
      <c r="P2126" s="55" t="s">
        <v>4616</v>
      </c>
      <c r="Q2126" s="1268" t="s">
        <v>4617</v>
      </c>
      <c r="R2126" s="1328">
        <v>16</v>
      </c>
      <c r="S2126" s="960"/>
      <c r="T2126" s="1357">
        <f t="shared" si="44"/>
        <v>16</v>
      </c>
      <c r="U2126" s="52" t="s">
        <v>75</v>
      </c>
      <c r="V2126" s="52">
        <v>2004</v>
      </c>
      <c r="W2126" s="52" t="s">
        <v>2286</v>
      </c>
      <c r="X2126" s="52" t="s">
        <v>183</v>
      </c>
      <c r="Y2126" s="57">
        <v>41893</v>
      </c>
      <c r="Z2126" s="52">
        <v>100</v>
      </c>
      <c r="AA2126" s="52" t="s">
        <v>183</v>
      </c>
      <c r="AB2126" s="6">
        <v>0</v>
      </c>
      <c r="AC2126" s="52" t="s">
        <v>183</v>
      </c>
      <c r="AD2126" s="743" t="s">
        <v>48</v>
      </c>
      <c r="AE2126" s="52"/>
      <c r="AF2126" s="1094"/>
      <c r="AG2126" s="1455"/>
      <c r="AH2126" s="6" t="e">
        <f t="shared" si="46"/>
        <v>#VALUE!</v>
      </c>
      <c r="AI2126" s="1478" t="e">
        <f>COUNTIF([4]ПС!A5925:A6076,M2126)</f>
        <v>#VALUE!</v>
      </c>
      <c r="AJ2126" s="3">
        <f t="shared" si="47"/>
        <v>1</v>
      </c>
    </row>
    <row r="2127" spans="1:36" ht="63" hidden="1" customHeight="1" x14ac:dyDescent="0.2">
      <c r="A2127" s="108" t="s">
        <v>4114</v>
      </c>
      <c r="B2127" s="52" t="s">
        <v>5</v>
      </c>
      <c r="C2127" s="52" t="s">
        <v>36</v>
      </c>
      <c r="D2127" s="311">
        <v>41803</v>
      </c>
      <c r="E2127" s="63">
        <v>0.76666666666666661</v>
      </c>
      <c r="F2127" s="311">
        <v>41803</v>
      </c>
      <c r="G2127" s="59">
        <v>0.78263888888888899</v>
      </c>
      <c r="H2127" s="1174">
        <f t="shared" si="45"/>
        <v>1.5972222222222388E-2</v>
      </c>
      <c r="I2127" s="52">
        <v>52</v>
      </c>
      <c r="J2127" s="52"/>
      <c r="K2127" s="52"/>
      <c r="L2127" s="52" t="s">
        <v>128</v>
      </c>
      <c r="M2127" s="52" t="s">
        <v>641</v>
      </c>
      <c r="N2127" s="52">
        <v>35</v>
      </c>
      <c r="O2127" s="52" t="s">
        <v>63</v>
      </c>
      <c r="P2127" s="55" t="s">
        <v>4618</v>
      </c>
      <c r="Q2127" s="17" t="s">
        <v>4619</v>
      </c>
      <c r="R2127" s="1328">
        <v>60</v>
      </c>
      <c r="S2127" s="960"/>
      <c r="T2127" s="1357">
        <f t="shared" si="44"/>
        <v>60</v>
      </c>
      <c r="U2127" s="52" t="s">
        <v>84</v>
      </c>
      <c r="V2127" s="52">
        <v>2009</v>
      </c>
      <c r="W2127" s="52" t="s">
        <v>7020</v>
      </c>
      <c r="X2127" s="52" t="s">
        <v>183</v>
      </c>
      <c r="Y2127" s="52" t="s">
        <v>183</v>
      </c>
      <c r="Z2127" s="52">
        <v>100</v>
      </c>
      <c r="AA2127" s="52"/>
      <c r="AB2127" s="52">
        <v>0</v>
      </c>
      <c r="AC2127" s="52" t="s">
        <v>183</v>
      </c>
      <c r="AD2127" s="743" t="s">
        <v>48</v>
      </c>
      <c r="AE2127" s="52"/>
      <c r="AF2127" s="1094"/>
      <c r="AG2127" s="1455"/>
      <c r="AH2127" s="6" t="e">
        <f t="shared" si="46"/>
        <v>#VALUE!</v>
      </c>
      <c r="AI2127" s="1478" t="e">
        <f>COUNTIF([4]ПС!A5925:A6076,M2127)</f>
        <v>#VALUE!</v>
      </c>
      <c r="AJ2127" s="3">
        <f t="shared" si="47"/>
        <v>1</v>
      </c>
    </row>
    <row r="2128" spans="1:36" ht="47.25" hidden="1" customHeight="1" x14ac:dyDescent="0.2">
      <c r="A2128" s="108" t="s">
        <v>4114</v>
      </c>
      <c r="B2128" s="52" t="s">
        <v>5</v>
      </c>
      <c r="C2128" s="52" t="s">
        <v>10738</v>
      </c>
      <c r="D2128" s="311">
        <v>41803</v>
      </c>
      <c r="E2128" s="63">
        <v>0.76736111111111116</v>
      </c>
      <c r="F2128" s="311">
        <v>41803</v>
      </c>
      <c r="G2128" s="63">
        <v>0.76736111111111116</v>
      </c>
      <c r="H2128" s="1174">
        <f t="shared" si="45"/>
        <v>0</v>
      </c>
      <c r="I2128" s="52">
        <v>75</v>
      </c>
      <c r="J2128" s="52" t="s">
        <v>178</v>
      </c>
      <c r="K2128" s="52" t="s">
        <v>132</v>
      </c>
      <c r="L2128" s="52" t="s">
        <v>125</v>
      </c>
      <c r="M2128" s="17" t="s">
        <v>644</v>
      </c>
      <c r="N2128" s="52">
        <v>35</v>
      </c>
      <c r="O2128" s="52" t="s">
        <v>63</v>
      </c>
      <c r="P2128" s="55" t="s">
        <v>4620</v>
      </c>
      <c r="Q2128" s="17" t="s">
        <v>4621</v>
      </c>
      <c r="R2128" s="1328">
        <v>33</v>
      </c>
      <c r="S2128" s="960"/>
      <c r="T2128" s="1357">
        <f t="shared" si="44"/>
        <v>33</v>
      </c>
      <c r="U2128" s="52"/>
      <c r="V2128" s="52"/>
      <c r="W2128" s="52"/>
      <c r="X2128" s="52"/>
      <c r="Y2128" s="52"/>
      <c r="Z2128" s="52"/>
      <c r="AA2128" s="52"/>
      <c r="AB2128" s="52"/>
      <c r="AC2128" s="52"/>
      <c r="AD2128" s="743" t="s">
        <v>55</v>
      </c>
      <c r="AE2128" s="52"/>
      <c r="AF2128" s="1094"/>
      <c r="AG2128" s="1455"/>
      <c r="AH2128" s="6" t="e">
        <f t="shared" si="46"/>
        <v>#VALUE!</v>
      </c>
      <c r="AI2128" s="1478" t="e">
        <f>COUNTIF([4]ПС!A5925:A6076,M2128)</f>
        <v>#VALUE!</v>
      </c>
      <c r="AJ2128" s="3">
        <f t="shared" si="47"/>
        <v>1</v>
      </c>
    </row>
    <row r="2129" spans="1:38" ht="78.75" hidden="1" customHeight="1" x14ac:dyDescent="0.2">
      <c r="A2129" s="108" t="s">
        <v>4114</v>
      </c>
      <c r="B2129" s="52" t="s">
        <v>5</v>
      </c>
      <c r="C2129" s="52" t="s">
        <v>10738</v>
      </c>
      <c r="D2129" s="311">
        <v>41803</v>
      </c>
      <c r="E2129" s="63">
        <v>0.7895833333333333</v>
      </c>
      <c r="F2129" s="311">
        <v>41803</v>
      </c>
      <c r="G2129" s="63">
        <v>0.80555555555555547</v>
      </c>
      <c r="H2129" s="1174">
        <f t="shared" si="45"/>
        <v>1.5972222222222165E-2</v>
      </c>
      <c r="I2129" s="52">
        <v>5</v>
      </c>
      <c r="J2129" s="52"/>
      <c r="K2129" s="52"/>
      <c r="L2129" s="52" t="s">
        <v>125</v>
      </c>
      <c r="M2129" s="17" t="s">
        <v>11493</v>
      </c>
      <c r="N2129" s="52">
        <v>35</v>
      </c>
      <c r="O2129" s="52" t="s">
        <v>63</v>
      </c>
      <c r="P2129" s="55">
        <v>3</v>
      </c>
      <c r="Q2129" s="1268" t="s">
        <v>4622</v>
      </c>
      <c r="R2129" s="1328">
        <v>17</v>
      </c>
      <c r="S2129" s="960"/>
      <c r="T2129" s="1357">
        <f t="shared" si="44"/>
        <v>17</v>
      </c>
      <c r="U2129" s="52"/>
      <c r="V2129" s="52"/>
      <c r="W2129" s="52"/>
      <c r="X2129" s="52"/>
      <c r="Y2129" s="52"/>
      <c r="Z2129" s="52"/>
      <c r="AA2129" s="52"/>
      <c r="AB2129" s="52"/>
      <c r="AC2129" s="52"/>
      <c r="AD2129" s="743" t="s">
        <v>55</v>
      </c>
      <c r="AE2129" s="52"/>
      <c r="AF2129" s="1094"/>
      <c r="AG2129" s="1455"/>
      <c r="AH2129" s="6" t="e">
        <f t="shared" si="46"/>
        <v>#VALUE!</v>
      </c>
      <c r="AI2129" s="1478" t="e">
        <f>COUNTIF([4]ПС!A5925:A6076,M2129)</f>
        <v>#VALUE!</v>
      </c>
      <c r="AJ2129" s="3">
        <f t="shared" si="47"/>
        <v>1</v>
      </c>
    </row>
    <row r="2130" spans="1:38" ht="78.75" hidden="1" customHeight="1" x14ac:dyDescent="0.2">
      <c r="A2130" s="1101" t="s">
        <v>4114</v>
      </c>
      <c r="B2130" s="52" t="s">
        <v>5</v>
      </c>
      <c r="C2130" s="52" t="s">
        <v>36</v>
      </c>
      <c r="D2130" s="311">
        <v>41803</v>
      </c>
      <c r="E2130" s="63">
        <v>0.80972222222222223</v>
      </c>
      <c r="F2130" s="311">
        <v>41803</v>
      </c>
      <c r="G2130" s="63">
        <v>0.81111111111111101</v>
      </c>
      <c r="H2130" s="1174">
        <f t="shared" si="45"/>
        <v>1.3888888888887729E-3</v>
      </c>
      <c r="I2130" s="52">
        <v>37</v>
      </c>
      <c r="J2130" s="52" t="s">
        <v>178</v>
      </c>
      <c r="K2130" s="52" t="s">
        <v>133</v>
      </c>
      <c r="L2130" s="52" t="s">
        <v>128</v>
      </c>
      <c r="M2130" s="52" t="s">
        <v>714</v>
      </c>
      <c r="N2130" s="52">
        <v>110</v>
      </c>
      <c r="O2130" s="52" t="s">
        <v>66</v>
      </c>
      <c r="P2130" s="52" t="s">
        <v>12046</v>
      </c>
      <c r="Q2130" s="1268" t="s">
        <v>12047</v>
      </c>
      <c r="R2130" s="1328">
        <v>169</v>
      </c>
      <c r="S2130" s="960"/>
      <c r="T2130" s="1357">
        <f t="shared" si="44"/>
        <v>169</v>
      </c>
      <c r="U2130" s="52" t="s">
        <v>75</v>
      </c>
      <c r="V2130" s="52">
        <v>2014</v>
      </c>
      <c r="W2130" s="52" t="s">
        <v>1268</v>
      </c>
      <c r="X2130" s="52" t="s">
        <v>183</v>
      </c>
      <c r="Y2130" s="1403">
        <v>41699</v>
      </c>
      <c r="Z2130" s="52">
        <v>100</v>
      </c>
      <c r="AA2130" s="52" t="s">
        <v>183</v>
      </c>
      <c r="AB2130" s="52">
        <v>0</v>
      </c>
      <c r="AC2130" s="1403">
        <v>41699</v>
      </c>
      <c r="AD2130" s="1071" t="s">
        <v>48</v>
      </c>
      <c r="AE2130" s="52"/>
      <c r="AF2130" s="1094"/>
      <c r="AG2130" s="1455"/>
      <c r="AH2130" s="6" t="e">
        <f t="shared" si="46"/>
        <v>#VALUE!</v>
      </c>
      <c r="AI2130" s="1478" t="e">
        <f>COUNTIF([4]ПС!A5925:A6076,M2130)</f>
        <v>#VALUE!</v>
      </c>
      <c r="AJ2130" s="3">
        <f t="shared" si="47"/>
        <v>1</v>
      </c>
    </row>
    <row r="2131" spans="1:38" ht="47.25" hidden="1" customHeight="1" x14ac:dyDescent="0.2">
      <c r="A2131" s="1101" t="s">
        <v>4114</v>
      </c>
      <c r="B2131" s="52" t="s">
        <v>5</v>
      </c>
      <c r="C2131" s="52" t="s">
        <v>36</v>
      </c>
      <c r="D2131" s="311">
        <v>41803</v>
      </c>
      <c r="E2131" s="63">
        <v>0.83958333333333324</v>
      </c>
      <c r="F2131" s="311">
        <v>41803</v>
      </c>
      <c r="G2131" s="63">
        <v>0.84027777777777779</v>
      </c>
      <c r="H2131" s="1174">
        <f t="shared" si="45"/>
        <v>6.94444444444553E-4</v>
      </c>
      <c r="I2131" s="52">
        <v>6</v>
      </c>
      <c r="J2131" s="52" t="s">
        <v>178</v>
      </c>
      <c r="K2131" s="52" t="s">
        <v>133</v>
      </c>
      <c r="L2131" s="52" t="s">
        <v>128</v>
      </c>
      <c r="M2131" s="52" t="s">
        <v>11487</v>
      </c>
      <c r="N2131" s="52" t="s">
        <v>103</v>
      </c>
      <c r="O2131" s="52" t="s">
        <v>66</v>
      </c>
      <c r="P2131" s="52"/>
      <c r="Q2131" s="1268" t="s">
        <v>4623</v>
      </c>
      <c r="R2131" s="1328">
        <v>36</v>
      </c>
      <c r="S2131" s="960"/>
      <c r="T2131" s="1357">
        <f t="shared" si="44"/>
        <v>36</v>
      </c>
      <c r="U2131" s="52"/>
      <c r="V2131" s="52">
        <v>2004</v>
      </c>
      <c r="W2131" s="52" t="s">
        <v>2286</v>
      </c>
      <c r="X2131" s="52" t="s">
        <v>183</v>
      </c>
      <c r="Y2131" s="52" t="s">
        <v>445</v>
      </c>
      <c r="Z2131" s="52" t="s">
        <v>183</v>
      </c>
      <c r="AA2131" s="52" t="s">
        <v>183</v>
      </c>
      <c r="AB2131" s="52" t="s">
        <v>183</v>
      </c>
      <c r="AC2131" s="52" t="s">
        <v>183</v>
      </c>
      <c r="AD2131" s="743" t="s">
        <v>48</v>
      </c>
      <c r="AE2131" s="52"/>
      <c r="AF2131" s="1094"/>
      <c r="AG2131" s="1455"/>
      <c r="AH2131" s="6" t="e">
        <f t="shared" si="46"/>
        <v>#VALUE!</v>
      </c>
      <c r="AI2131" s="1478" t="e">
        <f>COUNTIF([4]ПС!A5925:A6076,M2131)</f>
        <v>#VALUE!</v>
      </c>
      <c r="AJ2131" s="3">
        <f t="shared" si="47"/>
        <v>1</v>
      </c>
    </row>
    <row r="2132" spans="1:38" ht="76.5" hidden="1" customHeight="1" x14ac:dyDescent="0.2">
      <c r="A2132" s="1101" t="s">
        <v>4114</v>
      </c>
      <c r="B2132" s="52" t="s">
        <v>5</v>
      </c>
      <c r="C2132" s="52" t="s">
        <v>36</v>
      </c>
      <c r="D2132" s="311">
        <v>41803</v>
      </c>
      <c r="E2132" s="63">
        <v>0.8569444444444444</v>
      </c>
      <c r="F2132" s="311">
        <v>41803</v>
      </c>
      <c r="G2132" s="59">
        <v>0.86041666666666661</v>
      </c>
      <c r="H2132" s="1174">
        <f t="shared" si="45"/>
        <v>3.4722222222222099E-3</v>
      </c>
      <c r="I2132" s="52">
        <v>66</v>
      </c>
      <c r="J2132" s="52" t="s">
        <v>297</v>
      </c>
      <c r="K2132" s="52" t="s">
        <v>133</v>
      </c>
      <c r="L2132" s="52" t="s">
        <v>128</v>
      </c>
      <c r="M2132" s="52" t="s">
        <v>11182</v>
      </c>
      <c r="N2132" s="52">
        <v>110</v>
      </c>
      <c r="O2132" s="52" t="s">
        <v>66</v>
      </c>
      <c r="P2132" s="52" t="s">
        <v>4624</v>
      </c>
      <c r="Q2132" s="1268" t="s">
        <v>12048</v>
      </c>
      <c r="R2132" s="1328">
        <v>18</v>
      </c>
      <c r="S2132" s="960"/>
      <c r="T2132" s="1357">
        <f t="shared" si="44"/>
        <v>18</v>
      </c>
      <c r="U2132" s="52" t="s">
        <v>84</v>
      </c>
      <c r="V2132" s="52">
        <v>1985</v>
      </c>
      <c r="W2132" s="52" t="s">
        <v>7021</v>
      </c>
      <c r="X2132" s="52" t="s">
        <v>183</v>
      </c>
      <c r="Y2132" s="52">
        <v>2007</v>
      </c>
      <c r="Z2132" s="52">
        <v>100</v>
      </c>
      <c r="AA2132" s="52" t="s">
        <v>183</v>
      </c>
      <c r="AB2132" s="52">
        <v>0</v>
      </c>
      <c r="AC2132" s="52" t="s">
        <v>183</v>
      </c>
      <c r="AD2132" s="743" t="s">
        <v>48</v>
      </c>
      <c r="AE2132" s="52"/>
      <c r="AF2132" s="1094"/>
      <c r="AG2132" s="1455"/>
      <c r="AH2132" s="6" t="e">
        <f t="shared" si="46"/>
        <v>#VALUE!</v>
      </c>
      <c r="AI2132" s="1478" t="e">
        <f>COUNTIF([4]ПС!A5925:A6076,M2132)</f>
        <v>#VALUE!</v>
      </c>
      <c r="AJ2132" s="3">
        <f t="shared" si="47"/>
        <v>1</v>
      </c>
    </row>
    <row r="2133" spans="1:38" s="24" customFormat="1" ht="78.75" hidden="1" customHeight="1" x14ac:dyDescent="0.2">
      <c r="A2133" s="108" t="s">
        <v>4114</v>
      </c>
      <c r="B2133" s="52" t="s">
        <v>5</v>
      </c>
      <c r="C2133" s="52" t="s">
        <v>36</v>
      </c>
      <c r="D2133" s="311">
        <v>41803</v>
      </c>
      <c r="E2133" s="63">
        <v>0.84027777777777779</v>
      </c>
      <c r="F2133" s="311">
        <v>41803</v>
      </c>
      <c r="G2133" s="59">
        <v>0.84027777777777779</v>
      </c>
      <c r="H2133" s="1174">
        <f t="shared" si="45"/>
        <v>0</v>
      </c>
      <c r="I2133" s="52">
        <v>4</v>
      </c>
      <c r="J2133" s="52"/>
      <c r="K2133" s="52" t="s">
        <v>132</v>
      </c>
      <c r="L2133" s="52" t="s">
        <v>128</v>
      </c>
      <c r="M2133" s="52" t="s">
        <v>714</v>
      </c>
      <c r="N2133" s="52" t="s">
        <v>103</v>
      </c>
      <c r="O2133" s="52" t="s">
        <v>66</v>
      </c>
      <c r="P2133" s="55"/>
      <c r="Q2133" s="1268" t="s">
        <v>4625</v>
      </c>
      <c r="R2133" s="1328">
        <v>7</v>
      </c>
      <c r="S2133" s="960"/>
      <c r="T2133" s="1357">
        <f t="shared" si="44"/>
        <v>7</v>
      </c>
      <c r="U2133" s="52"/>
      <c r="V2133" s="52">
        <v>2012</v>
      </c>
      <c r="W2133" s="52" t="s">
        <v>7004</v>
      </c>
      <c r="X2133" s="52" t="s">
        <v>183</v>
      </c>
      <c r="Y2133" s="1403" t="s">
        <v>11975</v>
      </c>
      <c r="Z2133" s="52">
        <v>100</v>
      </c>
      <c r="AA2133" s="52" t="s">
        <v>6990</v>
      </c>
      <c r="AB2133" s="52">
        <v>0</v>
      </c>
      <c r="AC2133" s="52" t="s">
        <v>12049</v>
      </c>
      <c r="AD2133" s="1071" t="s">
        <v>48</v>
      </c>
      <c r="AE2133" s="52"/>
      <c r="AF2133" s="1094"/>
      <c r="AG2133" s="1455"/>
      <c r="AH2133" s="6" t="e">
        <f t="shared" si="46"/>
        <v>#VALUE!</v>
      </c>
      <c r="AI2133" s="1478" t="e">
        <f>COUNTIF([4]ПС!A5925:A6076,M2133)</f>
        <v>#VALUE!</v>
      </c>
      <c r="AJ2133" s="3">
        <f t="shared" si="47"/>
        <v>1</v>
      </c>
      <c r="AK2133" s="149"/>
      <c r="AL2133" s="150"/>
    </row>
    <row r="2134" spans="1:38" s="24" customFormat="1" ht="47.25" hidden="1" customHeight="1" x14ac:dyDescent="0.2">
      <c r="A2134" s="108" t="s">
        <v>4114</v>
      </c>
      <c r="B2134" s="52" t="s">
        <v>5</v>
      </c>
      <c r="C2134" s="52" t="s">
        <v>10455</v>
      </c>
      <c r="D2134" s="311">
        <v>41803</v>
      </c>
      <c r="E2134" s="63">
        <v>0.95972222222222225</v>
      </c>
      <c r="F2134" s="1167">
        <v>41804</v>
      </c>
      <c r="G2134" s="63">
        <v>8.3333333333333329E-2</v>
      </c>
      <c r="H2134" s="1174">
        <f t="shared" si="45"/>
        <v>0.12361111111111101</v>
      </c>
      <c r="I2134" s="52">
        <v>54</v>
      </c>
      <c r="J2134" s="52"/>
      <c r="K2134" s="52"/>
      <c r="L2134" s="52" t="s">
        <v>125</v>
      </c>
      <c r="M2134" s="17" t="s">
        <v>3842</v>
      </c>
      <c r="N2134" s="52">
        <v>35</v>
      </c>
      <c r="O2134" s="52" t="s">
        <v>66</v>
      </c>
      <c r="P2134" s="55" t="s">
        <v>4626</v>
      </c>
      <c r="Q2134" s="1268" t="s">
        <v>12050</v>
      </c>
      <c r="R2134" s="1328">
        <v>75</v>
      </c>
      <c r="S2134" s="960"/>
      <c r="T2134" s="1357">
        <f t="shared" si="44"/>
        <v>75</v>
      </c>
      <c r="U2134" s="52"/>
      <c r="V2134" s="52"/>
      <c r="W2134" s="52"/>
      <c r="X2134" s="52"/>
      <c r="Y2134" s="52"/>
      <c r="Z2134" s="52"/>
      <c r="AA2134" s="52"/>
      <c r="AB2134" s="52"/>
      <c r="AC2134" s="52"/>
      <c r="AD2134" s="743" t="s">
        <v>55</v>
      </c>
      <c r="AE2134" s="52"/>
      <c r="AF2134" s="1094"/>
      <c r="AG2134" s="1455"/>
      <c r="AH2134" s="6" t="e">
        <f t="shared" si="46"/>
        <v>#VALUE!</v>
      </c>
      <c r="AI2134" s="1478" t="e">
        <f>COUNTIF([4]ПС!A5925:A6076,M2134)</f>
        <v>#VALUE!</v>
      </c>
      <c r="AJ2134" s="3">
        <f t="shared" si="47"/>
        <v>1</v>
      </c>
      <c r="AK2134" s="149"/>
      <c r="AL2134" s="150"/>
    </row>
    <row r="2135" spans="1:38" s="24" customFormat="1" ht="47.25" hidden="1" customHeight="1" x14ac:dyDescent="0.2">
      <c r="A2135" s="108" t="s">
        <v>4114</v>
      </c>
      <c r="B2135" s="52" t="s">
        <v>5</v>
      </c>
      <c r="C2135" s="52" t="s">
        <v>10738</v>
      </c>
      <c r="D2135" s="311">
        <v>41803</v>
      </c>
      <c r="E2135" s="63">
        <v>0.94166666666666676</v>
      </c>
      <c r="F2135" s="311">
        <v>41803</v>
      </c>
      <c r="G2135" s="63">
        <v>0.94166666666666676</v>
      </c>
      <c r="H2135" s="1174">
        <f t="shared" si="45"/>
        <v>0</v>
      </c>
      <c r="I2135" s="52">
        <v>12</v>
      </c>
      <c r="J2135" s="52"/>
      <c r="K2135" s="52"/>
      <c r="L2135" s="52" t="s">
        <v>125</v>
      </c>
      <c r="M2135" s="17" t="s">
        <v>10225</v>
      </c>
      <c r="N2135" s="52" t="s">
        <v>103</v>
      </c>
      <c r="O2135" s="52" t="s">
        <v>66</v>
      </c>
      <c r="P2135" s="55" t="s">
        <v>4627</v>
      </c>
      <c r="Q2135" s="1268" t="s">
        <v>4628</v>
      </c>
      <c r="R2135" s="1328">
        <v>0.4</v>
      </c>
      <c r="S2135" s="960"/>
      <c r="T2135" s="1357"/>
      <c r="U2135" s="52"/>
      <c r="V2135" s="52"/>
      <c r="W2135" s="52"/>
      <c r="X2135" s="52"/>
      <c r="Y2135" s="52"/>
      <c r="Z2135" s="52"/>
      <c r="AA2135" s="52"/>
      <c r="AB2135" s="52"/>
      <c r="AC2135" s="52"/>
      <c r="AD2135" s="743" t="s">
        <v>55</v>
      </c>
      <c r="AE2135" s="52"/>
      <c r="AF2135" s="1094"/>
      <c r="AG2135" s="1455"/>
      <c r="AH2135" s="6" t="e">
        <f t="shared" si="46"/>
        <v>#VALUE!</v>
      </c>
      <c r="AI2135" s="1478" t="e">
        <f>COUNTIF([4]ПС!A5925:A6076,M2135)</f>
        <v>#VALUE!</v>
      </c>
      <c r="AJ2135" s="3">
        <f t="shared" si="47"/>
        <v>1</v>
      </c>
      <c r="AK2135" s="149"/>
      <c r="AL2135" s="150"/>
    </row>
    <row r="2136" spans="1:38" s="24" customFormat="1" ht="47.25" hidden="1" customHeight="1" x14ac:dyDescent="0.2">
      <c r="A2136" s="108" t="s">
        <v>4114</v>
      </c>
      <c r="B2136" s="52" t="s">
        <v>5</v>
      </c>
      <c r="C2136" s="52" t="s">
        <v>10923</v>
      </c>
      <c r="D2136" s="311">
        <v>41803</v>
      </c>
      <c r="E2136" s="271">
        <v>0.96527777777777779</v>
      </c>
      <c r="F2136" s="1160">
        <v>41803</v>
      </c>
      <c r="G2136" s="271">
        <v>0.96527777777777779</v>
      </c>
      <c r="H2136" s="1174">
        <f t="shared" si="45"/>
        <v>0</v>
      </c>
      <c r="I2136" s="52"/>
      <c r="J2136" s="52"/>
      <c r="K2136" s="52" t="s">
        <v>132</v>
      </c>
      <c r="L2136" s="52" t="s">
        <v>125</v>
      </c>
      <c r="M2136" s="52" t="s">
        <v>698</v>
      </c>
      <c r="N2136" s="52">
        <v>220</v>
      </c>
      <c r="O2136" s="52" t="s">
        <v>66</v>
      </c>
      <c r="P2136" s="55" t="s">
        <v>12051</v>
      </c>
      <c r="Q2136" s="1323" t="s">
        <v>4629</v>
      </c>
      <c r="R2136" s="1328">
        <v>321</v>
      </c>
      <c r="S2136" s="960"/>
      <c r="T2136" s="1357">
        <f t="shared" ref="T2136:T2170" si="48">R2136+S2136</f>
        <v>321</v>
      </c>
      <c r="U2136" s="52"/>
      <c r="V2136" s="52"/>
      <c r="W2136" s="52"/>
      <c r="X2136" s="52"/>
      <c r="Y2136" s="52"/>
      <c r="Z2136" s="52"/>
      <c r="AA2136" s="52"/>
      <c r="AB2136" s="52"/>
      <c r="AC2136" s="52"/>
      <c r="AD2136" s="743" t="s">
        <v>55</v>
      </c>
      <c r="AE2136" s="52"/>
      <c r="AF2136" s="1094"/>
      <c r="AG2136" s="1455"/>
      <c r="AH2136" s="6" t="e">
        <f t="shared" si="46"/>
        <v>#VALUE!</v>
      </c>
      <c r="AI2136" s="1478" t="e">
        <f>COUNTIF([4]ПС!A5925:A6076,M2136)</f>
        <v>#VALUE!</v>
      </c>
      <c r="AJ2136" s="3">
        <f t="shared" si="47"/>
        <v>1</v>
      </c>
      <c r="AK2136" s="149"/>
      <c r="AL2136" s="150"/>
    </row>
    <row r="2137" spans="1:38" ht="63" hidden="1" customHeight="1" x14ac:dyDescent="0.2">
      <c r="A2137" s="1101" t="s">
        <v>4114</v>
      </c>
      <c r="B2137" s="52" t="s">
        <v>5</v>
      </c>
      <c r="C2137" s="52" t="s">
        <v>36</v>
      </c>
      <c r="D2137" s="311">
        <v>41803</v>
      </c>
      <c r="E2137" s="63">
        <v>0.96250000000000002</v>
      </c>
      <c r="F2137" s="1117">
        <v>41804</v>
      </c>
      <c r="G2137" s="63">
        <v>1.5972222222222224E-2</v>
      </c>
      <c r="H2137" s="1174">
        <f t="shared" si="45"/>
        <v>5.3472222222222254E-2</v>
      </c>
      <c r="I2137" s="52">
        <v>1</v>
      </c>
      <c r="J2137" s="52"/>
      <c r="K2137" s="52"/>
      <c r="L2137" s="52" t="s">
        <v>128</v>
      </c>
      <c r="M2137" s="52" t="s">
        <v>666</v>
      </c>
      <c r="N2137" s="52" t="s">
        <v>103</v>
      </c>
      <c r="O2137" s="52" t="s">
        <v>66</v>
      </c>
      <c r="P2137" s="55"/>
      <c r="Q2137" s="17" t="s">
        <v>4630</v>
      </c>
      <c r="R2137" s="1328">
        <v>1</v>
      </c>
      <c r="S2137" s="960"/>
      <c r="T2137" s="1357">
        <f t="shared" si="48"/>
        <v>1</v>
      </c>
      <c r="U2137" s="52" t="s">
        <v>84</v>
      </c>
      <c r="V2137" s="52">
        <v>1984</v>
      </c>
      <c r="W2137" s="52" t="s">
        <v>2294</v>
      </c>
      <c r="X2137" s="52" t="s">
        <v>183</v>
      </c>
      <c r="Y2137" s="52">
        <v>1999</v>
      </c>
      <c r="Z2137" s="52">
        <v>100</v>
      </c>
      <c r="AA2137" s="52" t="s">
        <v>183</v>
      </c>
      <c r="AB2137" s="52">
        <v>0</v>
      </c>
      <c r="AC2137" s="57">
        <v>41801</v>
      </c>
      <c r="AD2137" s="743" t="s">
        <v>48</v>
      </c>
      <c r="AE2137" s="52"/>
      <c r="AF2137" s="1094"/>
      <c r="AG2137" s="1455"/>
      <c r="AH2137" s="6" t="e">
        <f t="shared" si="46"/>
        <v>#VALUE!</v>
      </c>
      <c r="AI2137" s="1478" t="e">
        <f>COUNTIF([4]ПС!A5925:A6076,M2137)</f>
        <v>#VALUE!</v>
      </c>
      <c r="AJ2137" s="3">
        <f t="shared" si="47"/>
        <v>1</v>
      </c>
    </row>
    <row r="2138" spans="1:38" ht="63" hidden="1" customHeight="1" x14ac:dyDescent="0.2">
      <c r="A2138" s="1101" t="s">
        <v>4114</v>
      </c>
      <c r="B2138" s="52" t="s">
        <v>5</v>
      </c>
      <c r="C2138" s="52" t="s">
        <v>10455</v>
      </c>
      <c r="D2138" s="311">
        <v>41803</v>
      </c>
      <c r="E2138" s="63">
        <v>0.9</v>
      </c>
      <c r="F2138" s="311">
        <v>41803</v>
      </c>
      <c r="G2138" s="63">
        <v>0.90694444444444444</v>
      </c>
      <c r="H2138" s="1174">
        <f t="shared" si="45"/>
        <v>6.9444444444444198E-3</v>
      </c>
      <c r="I2138" s="52">
        <v>144</v>
      </c>
      <c r="J2138" s="52" t="s">
        <v>4631</v>
      </c>
      <c r="K2138" s="52" t="s">
        <v>133</v>
      </c>
      <c r="L2138" s="52" t="s">
        <v>125</v>
      </c>
      <c r="M2138" s="17" t="s">
        <v>3842</v>
      </c>
      <c r="N2138" s="52">
        <v>35</v>
      </c>
      <c r="O2138" s="52" t="s">
        <v>63</v>
      </c>
      <c r="P2138" s="55" t="s">
        <v>12052</v>
      </c>
      <c r="Q2138" s="1268" t="s">
        <v>4632</v>
      </c>
      <c r="R2138" s="1328">
        <v>116</v>
      </c>
      <c r="S2138" s="960"/>
      <c r="T2138" s="1357">
        <f t="shared" si="48"/>
        <v>116</v>
      </c>
      <c r="U2138" s="52"/>
      <c r="V2138" s="52"/>
      <c r="W2138" s="52"/>
      <c r="X2138" s="52"/>
      <c r="Y2138" s="52"/>
      <c r="Z2138" s="52"/>
      <c r="AA2138" s="52"/>
      <c r="AB2138" s="52"/>
      <c r="AC2138" s="52"/>
      <c r="AD2138" s="743" t="s">
        <v>55</v>
      </c>
      <c r="AE2138" s="52"/>
      <c r="AF2138" s="1094"/>
      <c r="AG2138" s="1455"/>
      <c r="AH2138" s="6" t="e">
        <f t="shared" si="46"/>
        <v>#VALUE!</v>
      </c>
      <c r="AI2138" s="1478" t="e">
        <f>COUNTIF([4]ПС!A5925:A6076,M2138)</f>
        <v>#VALUE!</v>
      </c>
      <c r="AJ2138" s="3">
        <f t="shared" si="47"/>
        <v>1</v>
      </c>
    </row>
    <row r="2139" spans="1:38" ht="63" hidden="1" customHeight="1" x14ac:dyDescent="0.2">
      <c r="A2139" s="1101" t="s">
        <v>4114</v>
      </c>
      <c r="B2139" s="52" t="s">
        <v>5</v>
      </c>
      <c r="C2139" s="52" t="s">
        <v>10455</v>
      </c>
      <c r="D2139" s="311">
        <v>41803</v>
      </c>
      <c r="E2139" s="63">
        <v>0.78611111111111109</v>
      </c>
      <c r="F2139" s="311">
        <v>41803</v>
      </c>
      <c r="G2139" s="63">
        <v>0.78611111111111109</v>
      </c>
      <c r="H2139" s="1174">
        <f t="shared" si="45"/>
        <v>0</v>
      </c>
      <c r="I2139" s="52">
        <v>10</v>
      </c>
      <c r="J2139" s="52"/>
      <c r="K2139" s="52" t="s">
        <v>132</v>
      </c>
      <c r="L2139" s="52" t="s">
        <v>125</v>
      </c>
      <c r="M2139" s="17" t="s">
        <v>638</v>
      </c>
      <c r="N2139" s="52" t="s">
        <v>103</v>
      </c>
      <c r="O2139" s="52" t="s">
        <v>66</v>
      </c>
      <c r="P2139" s="52" t="s">
        <v>4633</v>
      </c>
      <c r="Q2139" s="1234" t="s">
        <v>4634</v>
      </c>
      <c r="R2139" s="1328">
        <v>2</v>
      </c>
      <c r="S2139" s="960"/>
      <c r="T2139" s="1357">
        <f t="shared" si="48"/>
        <v>2</v>
      </c>
      <c r="U2139" s="52"/>
      <c r="V2139" s="52"/>
      <c r="W2139" s="52"/>
      <c r="X2139" s="52"/>
      <c r="Y2139" s="52"/>
      <c r="Z2139" s="52"/>
      <c r="AA2139" s="52"/>
      <c r="AB2139" s="52"/>
      <c r="AC2139" s="52"/>
      <c r="AD2139" s="743" t="s">
        <v>55</v>
      </c>
      <c r="AE2139" s="52"/>
      <c r="AF2139" s="1094"/>
      <c r="AG2139" s="1455"/>
      <c r="AH2139" s="6" t="e">
        <f t="shared" si="46"/>
        <v>#VALUE!</v>
      </c>
      <c r="AI2139" s="1478" t="e">
        <f>COUNTIF([4]ПС!A5925:A6076,M2139)</f>
        <v>#VALUE!</v>
      </c>
      <c r="AJ2139" s="3">
        <f t="shared" si="47"/>
        <v>1</v>
      </c>
    </row>
    <row r="2140" spans="1:38" ht="63" hidden="1" customHeight="1" x14ac:dyDescent="0.2">
      <c r="A2140" s="1101" t="s">
        <v>4114</v>
      </c>
      <c r="B2140" s="52" t="s">
        <v>5</v>
      </c>
      <c r="C2140" s="52" t="s">
        <v>10455</v>
      </c>
      <c r="D2140" s="311">
        <v>41803</v>
      </c>
      <c r="E2140" s="63">
        <v>0.80208333333333337</v>
      </c>
      <c r="F2140" s="311">
        <v>41803</v>
      </c>
      <c r="G2140" s="63">
        <v>0.80208333333333337</v>
      </c>
      <c r="H2140" s="1174">
        <f t="shared" si="45"/>
        <v>0</v>
      </c>
      <c r="I2140" s="52">
        <v>3</v>
      </c>
      <c r="J2140" s="52"/>
      <c r="K2140" s="52"/>
      <c r="L2140" s="52" t="s">
        <v>125</v>
      </c>
      <c r="M2140" s="17" t="s">
        <v>3918</v>
      </c>
      <c r="N2140" s="52" t="s">
        <v>103</v>
      </c>
      <c r="O2140" s="52" t="s">
        <v>66</v>
      </c>
      <c r="P2140" s="55" t="s">
        <v>4635</v>
      </c>
      <c r="Q2140" s="1234" t="s">
        <v>4634</v>
      </c>
      <c r="R2140" s="1328">
        <v>1</v>
      </c>
      <c r="S2140" s="960"/>
      <c r="T2140" s="1357">
        <f t="shared" si="48"/>
        <v>1</v>
      </c>
      <c r="U2140" s="52"/>
      <c r="V2140" s="52"/>
      <c r="W2140" s="52"/>
      <c r="X2140" s="52"/>
      <c r="Y2140" s="52"/>
      <c r="Z2140" s="52"/>
      <c r="AA2140" s="52"/>
      <c r="AB2140" s="52"/>
      <c r="AC2140" s="52"/>
      <c r="AD2140" s="743" t="s">
        <v>55</v>
      </c>
      <c r="AE2140" s="52"/>
      <c r="AF2140" s="1094"/>
      <c r="AG2140" s="1455"/>
      <c r="AH2140" s="6" t="e">
        <f t="shared" si="46"/>
        <v>#VALUE!</v>
      </c>
      <c r="AI2140" s="1478" t="e">
        <f>COUNTIF([4]ПС!A5925:A6076,M2140)</f>
        <v>#VALUE!</v>
      </c>
      <c r="AJ2140" s="3">
        <f t="shared" si="47"/>
        <v>1</v>
      </c>
    </row>
    <row r="2141" spans="1:38" s="3" customFormat="1" ht="47.25" hidden="1" customHeight="1" x14ac:dyDescent="0.2">
      <c r="A2141" s="1101" t="s">
        <v>4114</v>
      </c>
      <c r="B2141" s="52" t="s">
        <v>5</v>
      </c>
      <c r="C2141" s="52" t="s">
        <v>10738</v>
      </c>
      <c r="D2141" s="311">
        <v>41803</v>
      </c>
      <c r="E2141" s="63">
        <v>0.72916666666666663</v>
      </c>
      <c r="F2141" s="311">
        <v>41803</v>
      </c>
      <c r="G2141" s="63">
        <v>0.72916666666666663</v>
      </c>
      <c r="H2141" s="1174">
        <f t="shared" si="45"/>
        <v>0</v>
      </c>
      <c r="I2141" s="52">
        <v>30</v>
      </c>
      <c r="J2141" s="52"/>
      <c r="K2141" s="52" t="s">
        <v>132</v>
      </c>
      <c r="L2141" s="52" t="s">
        <v>125</v>
      </c>
      <c r="M2141" s="17" t="s">
        <v>688</v>
      </c>
      <c r="N2141" s="52">
        <v>110</v>
      </c>
      <c r="O2141" s="52" t="s">
        <v>66</v>
      </c>
      <c r="P2141" s="55" t="s">
        <v>4636</v>
      </c>
      <c r="Q2141" s="1295" t="s">
        <v>4637</v>
      </c>
      <c r="R2141" s="1328">
        <v>38</v>
      </c>
      <c r="S2141" s="960"/>
      <c r="T2141" s="1357">
        <f t="shared" si="48"/>
        <v>38</v>
      </c>
      <c r="U2141" s="52"/>
      <c r="V2141" s="52"/>
      <c r="W2141" s="52"/>
      <c r="X2141" s="52"/>
      <c r="Y2141" s="52"/>
      <c r="Z2141" s="52"/>
      <c r="AA2141" s="52"/>
      <c r="AB2141" s="52"/>
      <c r="AC2141" s="52"/>
      <c r="AD2141" s="743" t="s">
        <v>55</v>
      </c>
      <c r="AE2141" s="52"/>
      <c r="AF2141" s="1094"/>
      <c r="AG2141" s="1455"/>
      <c r="AH2141" s="6" t="e">
        <f t="shared" si="46"/>
        <v>#VALUE!</v>
      </c>
      <c r="AI2141" s="1478" t="e">
        <f>COUNTIF([4]ПС!A5925:A6076,M2141)</f>
        <v>#VALUE!</v>
      </c>
      <c r="AJ2141" s="3">
        <f t="shared" si="47"/>
        <v>1</v>
      </c>
    </row>
    <row r="2142" spans="1:38" s="3" customFormat="1" ht="63" hidden="1" customHeight="1" x14ac:dyDescent="0.2">
      <c r="A2142" s="1101" t="s">
        <v>4114</v>
      </c>
      <c r="B2142" s="52" t="s">
        <v>5</v>
      </c>
      <c r="C2142" s="52" t="s">
        <v>10738</v>
      </c>
      <c r="D2142" s="1117">
        <v>41804</v>
      </c>
      <c r="E2142" s="63">
        <v>9.7222222222222224E-3</v>
      </c>
      <c r="F2142" s="1117">
        <v>41804</v>
      </c>
      <c r="G2142" s="63">
        <v>3.125E-2</v>
      </c>
      <c r="H2142" s="1174">
        <f t="shared" si="45"/>
        <v>2.1527777777777778E-2</v>
      </c>
      <c r="I2142" s="52">
        <v>8</v>
      </c>
      <c r="J2142" s="52"/>
      <c r="K2142" s="52"/>
      <c r="L2142" s="52" t="s">
        <v>125</v>
      </c>
      <c r="M2142" s="17" t="s">
        <v>11493</v>
      </c>
      <c r="N2142" s="52">
        <v>35</v>
      </c>
      <c r="O2142" s="52" t="s">
        <v>66</v>
      </c>
      <c r="P2142" s="55"/>
      <c r="Q2142" s="17" t="s">
        <v>4622</v>
      </c>
      <c r="R2142" s="1328">
        <v>77</v>
      </c>
      <c r="S2142" s="960"/>
      <c r="T2142" s="1357">
        <f t="shared" si="48"/>
        <v>77</v>
      </c>
      <c r="U2142" s="52"/>
      <c r="V2142" s="52"/>
      <c r="W2142" s="52"/>
      <c r="X2142" s="52"/>
      <c r="Y2142" s="52"/>
      <c r="Z2142" s="52"/>
      <c r="AA2142" s="52"/>
      <c r="AB2142" s="52"/>
      <c r="AC2142" s="52"/>
      <c r="AD2142" s="743" t="s">
        <v>55</v>
      </c>
      <c r="AE2142" s="52"/>
      <c r="AF2142" s="1094"/>
      <c r="AG2142" s="1455"/>
      <c r="AH2142" s="6" t="e">
        <f t="shared" si="46"/>
        <v>#VALUE!</v>
      </c>
      <c r="AI2142" s="1478" t="e">
        <f>COUNTIF([4]ПС!A5925:A6076,M2142)</f>
        <v>#VALUE!</v>
      </c>
      <c r="AJ2142" s="3">
        <f t="shared" si="47"/>
        <v>1</v>
      </c>
    </row>
    <row r="2143" spans="1:38" s="3" customFormat="1" ht="63" hidden="1" customHeight="1" x14ac:dyDescent="0.2">
      <c r="A2143" s="1101" t="s">
        <v>4114</v>
      </c>
      <c r="B2143" s="52" t="s">
        <v>5</v>
      </c>
      <c r="C2143" s="52" t="s">
        <v>10923</v>
      </c>
      <c r="D2143" s="311">
        <v>41804</v>
      </c>
      <c r="E2143" s="63">
        <v>8.3333333333333329E-2</v>
      </c>
      <c r="F2143" s="311">
        <v>41804</v>
      </c>
      <c r="G2143" s="59">
        <v>8.5416666666666655E-2</v>
      </c>
      <c r="H2143" s="1174">
        <f t="shared" si="45"/>
        <v>2.0833333333333259E-3</v>
      </c>
      <c r="I2143" s="52">
        <v>28</v>
      </c>
      <c r="J2143" s="52"/>
      <c r="K2143" s="52" t="s">
        <v>132</v>
      </c>
      <c r="L2143" s="52" t="s">
        <v>125</v>
      </c>
      <c r="M2143" s="52" t="s">
        <v>698</v>
      </c>
      <c r="N2143" s="52">
        <v>220</v>
      </c>
      <c r="O2143" s="52" t="s">
        <v>66</v>
      </c>
      <c r="P2143" s="55" t="s">
        <v>12053</v>
      </c>
      <c r="Q2143" s="1315" t="s">
        <v>12054</v>
      </c>
      <c r="R2143" s="1328">
        <v>106</v>
      </c>
      <c r="S2143" s="960"/>
      <c r="T2143" s="1357">
        <f t="shared" si="48"/>
        <v>106</v>
      </c>
      <c r="U2143" s="52"/>
      <c r="V2143" s="52"/>
      <c r="W2143" s="52"/>
      <c r="X2143" s="52"/>
      <c r="Y2143" s="52"/>
      <c r="Z2143" s="52"/>
      <c r="AA2143" s="52"/>
      <c r="AB2143" s="52"/>
      <c r="AC2143" s="52"/>
      <c r="AD2143" s="743" t="s">
        <v>55</v>
      </c>
      <c r="AE2143" s="52"/>
      <c r="AF2143" s="1094"/>
      <c r="AG2143" s="1455"/>
      <c r="AH2143" s="6" t="e">
        <f t="shared" si="46"/>
        <v>#VALUE!</v>
      </c>
      <c r="AI2143" s="1478" t="e">
        <f>COUNTIF([4]ПС!A5925:A6076,M2143)</f>
        <v>#VALUE!</v>
      </c>
      <c r="AJ2143" s="3">
        <f t="shared" si="47"/>
        <v>1</v>
      </c>
    </row>
    <row r="2144" spans="1:38" s="3" customFormat="1" ht="78.75" hidden="1" customHeight="1" x14ac:dyDescent="0.2">
      <c r="A2144" s="1101" t="s">
        <v>4114</v>
      </c>
      <c r="B2144" s="52" t="s">
        <v>5</v>
      </c>
      <c r="C2144" s="52" t="s">
        <v>10455</v>
      </c>
      <c r="D2144" s="311">
        <v>41804</v>
      </c>
      <c r="E2144" s="63">
        <v>8.3333333333333329E-2</v>
      </c>
      <c r="F2144" s="311">
        <v>41804</v>
      </c>
      <c r="G2144" s="63">
        <v>0.77430555555555547</v>
      </c>
      <c r="H2144" s="1174">
        <f t="shared" si="45"/>
        <v>0.6909722222222221</v>
      </c>
      <c r="I2144" s="52">
        <v>54</v>
      </c>
      <c r="J2144" s="52"/>
      <c r="K2144" s="52"/>
      <c r="L2144" s="52" t="s">
        <v>125</v>
      </c>
      <c r="M2144" s="17" t="s">
        <v>3842</v>
      </c>
      <c r="N2144" s="52">
        <v>35</v>
      </c>
      <c r="O2144" s="52" t="s">
        <v>66</v>
      </c>
      <c r="P2144" s="55" t="s">
        <v>4626</v>
      </c>
      <c r="Q2144" s="1268" t="s">
        <v>12055</v>
      </c>
      <c r="R2144" s="1328">
        <v>407</v>
      </c>
      <c r="S2144" s="960"/>
      <c r="T2144" s="1357">
        <f t="shared" si="48"/>
        <v>407</v>
      </c>
      <c r="U2144" s="52"/>
      <c r="V2144" s="52"/>
      <c r="W2144" s="52"/>
      <c r="X2144" s="52"/>
      <c r="Y2144" s="52"/>
      <c r="Z2144" s="52"/>
      <c r="AA2144" s="52"/>
      <c r="AB2144" s="52"/>
      <c r="AC2144" s="52"/>
      <c r="AD2144" s="743" t="s">
        <v>55</v>
      </c>
      <c r="AE2144" s="52"/>
      <c r="AF2144" s="1094"/>
      <c r="AG2144" s="1455"/>
      <c r="AH2144" s="6" t="e">
        <f t="shared" si="46"/>
        <v>#VALUE!</v>
      </c>
      <c r="AI2144" s="1478" t="e">
        <f>COUNTIF([4]ПС!A5925:A6076,M2144)</f>
        <v>#VALUE!</v>
      </c>
      <c r="AJ2144" s="3">
        <f t="shared" si="47"/>
        <v>1</v>
      </c>
    </row>
    <row r="2145" spans="1:36" customFormat="1" ht="63" hidden="1" customHeight="1" x14ac:dyDescent="0.2">
      <c r="A2145" s="1102" t="s">
        <v>4114</v>
      </c>
      <c r="B2145" s="52" t="s">
        <v>5</v>
      </c>
      <c r="C2145" s="413" t="s">
        <v>10738</v>
      </c>
      <c r="D2145" s="645">
        <v>41804</v>
      </c>
      <c r="E2145" s="1145">
        <v>0.22847222222222222</v>
      </c>
      <c r="F2145" s="1164">
        <v>41804</v>
      </c>
      <c r="G2145" s="1145">
        <v>0.22916666666666666</v>
      </c>
      <c r="H2145" s="1175">
        <f t="shared" si="45"/>
        <v>6.9444444444444198E-4</v>
      </c>
      <c r="I2145" s="413">
        <v>160</v>
      </c>
      <c r="J2145" s="413" t="s">
        <v>4638</v>
      </c>
      <c r="K2145" s="413" t="s">
        <v>132</v>
      </c>
      <c r="L2145" s="413" t="s">
        <v>125</v>
      </c>
      <c r="M2145" s="16" t="s">
        <v>673</v>
      </c>
      <c r="N2145" s="413">
        <v>110</v>
      </c>
      <c r="O2145" s="413" t="s">
        <v>66</v>
      </c>
      <c r="P2145" s="1244" t="s">
        <v>12056</v>
      </c>
      <c r="Q2145" s="1268" t="s">
        <v>4639</v>
      </c>
      <c r="R2145" s="1732">
        <v>29</v>
      </c>
      <c r="S2145" s="1753"/>
      <c r="T2145" s="1358">
        <f t="shared" si="48"/>
        <v>29</v>
      </c>
      <c r="U2145" s="52"/>
      <c r="V2145" s="52"/>
      <c r="W2145" s="52"/>
      <c r="X2145" s="52"/>
      <c r="Y2145" s="52"/>
      <c r="Z2145" s="52"/>
      <c r="AA2145" s="52"/>
      <c r="AB2145" s="52"/>
      <c r="AC2145" s="52"/>
      <c r="AD2145" s="743" t="s">
        <v>55</v>
      </c>
      <c r="AE2145" s="52"/>
      <c r="AF2145" s="1094"/>
      <c r="AG2145" s="1455"/>
      <c r="AH2145" s="6" t="e">
        <f t="shared" si="46"/>
        <v>#VALUE!</v>
      </c>
      <c r="AI2145" s="1478" t="e">
        <f>COUNTIF([4]ПС!A5925:A6076,M2145)</f>
        <v>#VALUE!</v>
      </c>
      <c r="AJ2145" s="3">
        <f t="shared" si="47"/>
        <v>1</v>
      </c>
    </row>
    <row r="2146" spans="1:36" customFormat="1" ht="78.75" hidden="1" customHeight="1" x14ac:dyDescent="0.2">
      <c r="A2146" s="1102" t="s">
        <v>4114</v>
      </c>
      <c r="B2146" s="52" t="s">
        <v>5</v>
      </c>
      <c r="C2146" s="6" t="s">
        <v>36</v>
      </c>
      <c r="D2146" s="645">
        <v>41804</v>
      </c>
      <c r="E2146" s="394">
        <v>0.62083333333333335</v>
      </c>
      <c r="F2146" s="654">
        <v>41804</v>
      </c>
      <c r="G2146" s="653">
        <v>0.62083333333333335</v>
      </c>
      <c r="H2146" s="1181">
        <f t="shared" si="45"/>
        <v>0</v>
      </c>
      <c r="I2146" s="20">
        <v>7</v>
      </c>
      <c r="J2146" s="6"/>
      <c r="K2146" s="6"/>
      <c r="L2146" s="6" t="s">
        <v>128</v>
      </c>
      <c r="M2146" s="6" t="s">
        <v>662</v>
      </c>
      <c r="N2146" s="6">
        <v>35</v>
      </c>
      <c r="O2146" s="6" t="s">
        <v>66</v>
      </c>
      <c r="P2146" s="664" t="s">
        <v>4640</v>
      </c>
      <c r="Q2146" s="1268" t="s">
        <v>4604</v>
      </c>
      <c r="R2146" s="1342">
        <v>21</v>
      </c>
      <c r="S2146" s="1355"/>
      <c r="T2146" s="1358">
        <f t="shared" si="48"/>
        <v>21</v>
      </c>
      <c r="U2146" s="52" t="s">
        <v>75</v>
      </c>
      <c r="V2146" s="52">
        <v>1971</v>
      </c>
      <c r="W2146" s="52" t="s">
        <v>1268</v>
      </c>
      <c r="X2146" s="52" t="s">
        <v>183</v>
      </c>
      <c r="Y2146" s="57">
        <v>39965</v>
      </c>
      <c r="Z2146" s="52">
        <v>100</v>
      </c>
      <c r="AA2146" s="52" t="s">
        <v>183</v>
      </c>
      <c r="AB2146" s="52">
        <v>0</v>
      </c>
      <c r="AC2146" s="57">
        <v>41837</v>
      </c>
      <c r="AD2146" s="1071" t="s">
        <v>48</v>
      </c>
      <c r="AE2146" s="52"/>
      <c r="AF2146" s="1094"/>
      <c r="AG2146" s="1455"/>
      <c r="AH2146" s="6" t="e">
        <f t="shared" si="46"/>
        <v>#VALUE!</v>
      </c>
      <c r="AI2146" s="1478" t="e">
        <f>COUNTIF([4]ПС!A5925:A6076,M2146)</f>
        <v>#VALUE!</v>
      </c>
      <c r="AJ2146" s="3">
        <f t="shared" si="47"/>
        <v>1</v>
      </c>
    </row>
    <row r="2147" spans="1:36" s="3" customFormat="1" ht="63" hidden="1" customHeight="1" x14ac:dyDescent="0.2">
      <c r="A2147" s="1101" t="s">
        <v>4114</v>
      </c>
      <c r="B2147" s="52" t="s">
        <v>5</v>
      </c>
      <c r="C2147" s="52" t="s">
        <v>36</v>
      </c>
      <c r="D2147" s="311">
        <v>41805</v>
      </c>
      <c r="E2147" s="63">
        <v>0.59722222222222221</v>
      </c>
      <c r="F2147" s="311">
        <v>41805</v>
      </c>
      <c r="G2147" s="63">
        <v>0.6333333333333333</v>
      </c>
      <c r="H2147" s="1174">
        <f t="shared" si="45"/>
        <v>3.6111111111111094E-2</v>
      </c>
      <c r="I2147" s="52">
        <v>7</v>
      </c>
      <c r="J2147" s="52" t="s">
        <v>178</v>
      </c>
      <c r="K2147" s="52" t="s">
        <v>133</v>
      </c>
      <c r="L2147" s="52" t="s">
        <v>128</v>
      </c>
      <c r="M2147" s="17" t="s">
        <v>9315</v>
      </c>
      <c r="N2147" s="52" t="s">
        <v>103</v>
      </c>
      <c r="O2147" s="52" t="s">
        <v>64</v>
      </c>
      <c r="P2147" s="55" t="s">
        <v>4641</v>
      </c>
      <c r="Q2147" s="17" t="s">
        <v>4642</v>
      </c>
      <c r="R2147" s="1328">
        <v>12</v>
      </c>
      <c r="S2147" s="960"/>
      <c r="T2147" s="1357">
        <f t="shared" si="48"/>
        <v>12</v>
      </c>
      <c r="U2147" s="52"/>
      <c r="V2147" s="52"/>
      <c r="W2147" s="52"/>
      <c r="X2147" s="52"/>
      <c r="Y2147" s="1094" t="s">
        <v>12057</v>
      </c>
      <c r="Z2147" s="52"/>
      <c r="AA2147" s="52"/>
      <c r="AB2147" s="52"/>
      <c r="AC2147" s="52"/>
      <c r="AD2147" s="743" t="s">
        <v>48</v>
      </c>
      <c r="AE2147" s="52"/>
      <c r="AF2147" s="1094"/>
      <c r="AG2147" s="1455"/>
      <c r="AH2147" s="6" t="e">
        <f t="shared" si="46"/>
        <v>#VALUE!</v>
      </c>
      <c r="AI2147" s="1478" t="e">
        <f>COUNTIF([4]ПС!A5925:A6076,M2147)</f>
        <v>#VALUE!</v>
      </c>
      <c r="AJ2147" s="3">
        <f t="shared" si="47"/>
        <v>1</v>
      </c>
    </row>
    <row r="2148" spans="1:36" ht="142.5" hidden="1" customHeight="1" x14ac:dyDescent="0.2">
      <c r="A2148" s="108" t="s">
        <v>4114</v>
      </c>
      <c r="B2148" s="52" t="s">
        <v>5</v>
      </c>
      <c r="C2148" s="52" t="s">
        <v>10738</v>
      </c>
      <c r="D2148" s="311">
        <v>41805</v>
      </c>
      <c r="E2148" s="63">
        <v>0.60763888888888895</v>
      </c>
      <c r="F2148" s="311">
        <v>41805</v>
      </c>
      <c r="G2148" s="63">
        <v>0.60763888888888895</v>
      </c>
      <c r="H2148" s="1174">
        <f t="shared" si="45"/>
        <v>0</v>
      </c>
      <c r="I2148" s="52">
        <v>31</v>
      </c>
      <c r="J2148" s="52"/>
      <c r="K2148" s="52" t="s">
        <v>134</v>
      </c>
      <c r="L2148" s="52" t="s">
        <v>125</v>
      </c>
      <c r="M2148" s="17" t="s">
        <v>656</v>
      </c>
      <c r="N2148" s="52">
        <v>110</v>
      </c>
      <c r="O2148" s="52" t="s">
        <v>66</v>
      </c>
      <c r="P2148" s="55" t="s">
        <v>12058</v>
      </c>
      <c r="Q2148" s="1268" t="s">
        <v>4643</v>
      </c>
      <c r="R2148" s="1328">
        <v>85</v>
      </c>
      <c r="S2148" s="960"/>
      <c r="T2148" s="1357">
        <f t="shared" si="48"/>
        <v>85</v>
      </c>
      <c r="U2148" s="52"/>
      <c r="V2148" s="52"/>
      <c r="W2148" s="52"/>
      <c r="X2148" s="52"/>
      <c r="Y2148" s="52"/>
      <c r="Z2148" s="52"/>
      <c r="AA2148" s="52"/>
      <c r="AB2148" s="52"/>
      <c r="AC2148" s="52"/>
      <c r="AD2148" s="743" t="s">
        <v>55</v>
      </c>
      <c r="AE2148" s="52"/>
      <c r="AF2148" s="1094"/>
      <c r="AG2148" s="1455"/>
      <c r="AH2148" s="6" t="e">
        <f t="shared" si="46"/>
        <v>#VALUE!</v>
      </c>
      <c r="AI2148" s="1478" t="e">
        <f>COUNTIF([4]ПС!A5925:A6076,M2148)</f>
        <v>#VALUE!</v>
      </c>
      <c r="AJ2148" s="3">
        <f t="shared" si="47"/>
        <v>1</v>
      </c>
    </row>
    <row r="2149" spans="1:36" s="3" customFormat="1" ht="161.25" hidden="1" customHeight="1" x14ac:dyDescent="0.2">
      <c r="A2149" s="108" t="s">
        <v>4114</v>
      </c>
      <c r="B2149" s="52" t="s">
        <v>5</v>
      </c>
      <c r="C2149" s="52" t="s">
        <v>10455</v>
      </c>
      <c r="D2149" s="311">
        <v>41805</v>
      </c>
      <c r="E2149" s="63">
        <v>0.61805555555555558</v>
      </c>
      <c r="F2149" s="311">
        <v>41805</v>
      </c>
      <c r="G2149" s="63">
        <v>0.61805555555555558</v>
      </c>
      <c r="H2149" s="1174">
        <f t="shared" si="45"/>
        <v>0</v>
      </c>
      <c r="I2149" s="52">
        <v>2</v>
      </c>
      <c r="J2149" s="52"/>
      <c r="K2149" s="52"/>
      <c r="L2149" s="52" t="s">
        <v>125</v>
      </c>
      <c r="M2149" s="17" t="s">
        <v>11485</v>
      </c>
      <c r="N2149" s="52" t="s">
        <v>103</v>
      </c>
      <c r="O2149" s="52" t="s">
        <v>66</v>
      </c>
      <c r="P2149" s="55" t="s">
        <v>4645</v>
      </c>
      <c r="Q2149" s="1268" t="s">
        <v>4644</v>
      </c>
      <c r="R2149" s="1328">
        <v>1</v>
      </c>
      <c r="S2149" s="960"/>
      <c r="T2149" s="1357">
        <f t="shared" si="48"/>
        <v>1</v>
      </c>
      <c r="U2149" s="52"/>
      <c r="V2149" s="52"/>
      <c r="W2149" s="52"/>
      <c r="X2149" s="52"/>
      <c r="Y2149" s="52"/>
      <c r="Z2149" s="52"/>
      <c r="AA2149" s="52"/>
      <c r="AB2149" s="52"/>
      <c r="AC2149" s="52"/>
      <c r="AD2149" s="743" t="s">
        <v>55</v>
      </c>
      <c r="AE2149" s="52"/>
      <c r="AF2149" s="1094"/>
      <c r="AG2149" s="1455"/>
      <c r="AH2149" s="6" t="e">
        <f t="shared" si="46"/>
        <v>#VALUE!</v>
      </c>
      <c r="AI2149" s="1478" t="e">
        <f>COUNTIF([4]ПС!A5925:A6076,M2149)</f>
        <v>#VALUE!</v>
      </c>
      <c r="AJ2149" s="3">
        <f t="shared" si="47"/>
        <v>1</v>
      </c>
    </row>
    <row r="2150" spans="1:36" ht="78.75" hidden="1" customHeight="1" x14ac:dyDescent="0.2">
      <c r="A2150" s="108" t="s">
        <v>4114</v>
      </c>
      <c r="B2150" s="52" t="s">
        <v>5</v>
      </c>
      <c r="C2150" s="52" t="s">
        <v>10455</v>
      </c>
      <c r="D2150" s="311">
        <v>41805</v>
      </c>
      <c r="E2150" s="63">
        <v>0.75</v>
      </c>
      <c r="F2150" s="311">
        <v>41805</v>
      </c>
      <c r="G2150" s="63">
        <v>0.75</v>
      </c>
      <c r="H2150" s="1174">
        <f t="shared" si="45"/>
        <v>0</v>
      </c>
      <c r="I2150" s="52">
        <v>18</v>
      </c>
      <c r="J2150" s="52"/>
      <c r="K2150" s="52"/>
      <c r="L2150" s="52" t="s">
        <v>125</v>
      </c>
      <c r="M2150" s="17" t="s">
        <v>1289</v>
      </c>
      <c r="N2150" s="52">
        <v>35</v>
      </c>
      <c r="O2150" s="52" t="s">
        <v>66</v>
      </c>
      <c r="P2150" s="55" t="s">
        <v>4646</v>
      </c>
      <c r="Q2150" s="1268" t="s">
        <v>4644</v>
      </c>
      <c r="R2150" s="1328">
        <v>13</v>
      </c>
      <c r="S2150" s="960"/>
      <c r="T2150" s="1357">
        <f t="shared" si="48"/>
        <v>13</v>
      </c>
      <c r="U2150" s="52"/>
      <c r="V2150" s="52"/>
      <c r="W2150" s="52"/>
      <c r="X2150" s="52"/>
      <c r="Y2150" s="52"/>
      <c r="Z2150" s="52"/>
      <c r="AA2150" s="52"/>
      <c r="AB2150" s="52"/>
      <c r="AC2150" s="52"/>
      <c r="AD2150" s="743" t="s">
        <v>55</v>
      </c>
      <c r="AE2150" s="52"/>
      <c r="AF2150" s="1094"/>
      <c r="AG2150" s="1455"/>
      <c r="AH2150" s="6" t="e">
        <f t="shared" si="46"/>
        <v>#VALUE!</v>
      </c>
      <c r="AI2150" s="1478" t="e">
        <f>COUNTIF([4]ПС!A5925:A6076,M2150)</f>
        <v>#VALUE!</v>
      </c>
      <c r="AJ2150" s="3">
        <f t="shared" si="47"/>
        <v>1</v>
      </c>
    </row>
    <row r="2151" spans="1:36" ht="78.75" hidden="1" customHeight="1" x14ac:dyDescent="0.2">
      <c r="A2151" s="108" t="s">
        <v>4114</v>
      </c>
      <c r="B2151" s="52" t="s">
        <v>5</v>
      </c>
      <c r="C2151" s="52" t="s">
        <v>10738</v>
      </c>
      <c r="D2151" s="311">
        <v>41805</v>
      </c>
      <c r="E2151" s="63">
        <v>0.75763888888888886</v>
      </c>
      <c r="F2151" s="311">
        <v>41805</v>
      </c>
      <c r="G2151" s="63">
        <v>0.75763888888888886</v>
      </c>
      <c r="H2151" s="1174">
        <f t="shared" si="45"/>
        <v>0</v>
      </c>
      <c r="I2151" s="52">
        <v>261</v>
      </c>
      <c r="J2151" s="52" t="s">
        <v>4647</v>
      </c>
      <c r="K2151" s="52" t="s">
        <v>132</v>
      </c>
      <c r="L2151" s="52" t="s">
        <v>125</v>
      </c>
      <c r="M2151" s="17" t="s">
        <v>11235</v>
      </c>
      <c r="N2151" s="52">
        <v>110</v>
      </c>
      <c r="O2151" s="52" t="s">
        <v>66</v>
      </c>
      <c r="P2151" s="52" t="s">
        <v>12059</v>
      </c>
      <c r="Q2151" s="17" t="s">
        <v>4648</v>
      </c>
      <c r="R2151" s="1328">
        <v>95</v>
      </c>
      <c r="S2151" s="960"/>
      <c r="T2151" s="1357">
        <f t="shared" si="48"/>
        <v>95</v>
      </c>
      <c r="U2151" s="52"/>
      <c r="V2151" s="52"/>
      <c r="W2151" s="52"/>
      <c r="X2151" s="52"/>
      <c r="Y2151" s="52"/>
      <c r="Z2151" s="52"/>
      <c r="AA2151" s="52"/>
      <c r="AB2151" s="52"/>
      <c r="AC2151" s="52"/>
      <c r="AD2151" s="1094" t="s">
        <v>55</v>
      </c>
      <c r="AE2151" s="52"/>
      <c r="AF2151" s="1094"/>
      <c r="AG2151" s="1455"/>
      <c r="AH2151" s="6" t="e">
        <f t="shared" si="46"/>
        <v>#VALUE!</v>
      </c>
      <c r="AI2151" s="1478" t="e">
        <f>COUNTIF([4]ПС!A5925:A6076,M2151)</f>
        <v>#VALUE!</v>
      </c>
      <c r="AJ2151" s="3">
        <f t="shared" si="47"/>
        <v>1</v>
      </c>
    </row>
    <row r="2152" spans="1:36" ht="86.25" hidden="1" customHeight="1" x14ac:dyDescent="0.2">
      <c r="A2152" s="108" t="s">
        <v>4114</v>
      </c>
      <c r="B2152" s="52" t="s">
        <v>5</v>
      </c>
      <c r="C2152" s="52" t="s">
        <v>10455</v>
      </c>
      <c r="D2152" s="311">
        <v>41805</v>
      </c>
      <c r="E2152" s="63">
        <v>0.75416666666666676</v>
      </c>
      <c r="F2152" s="311">
        <v>41805</v>
      </c>
      <c r="G2152" s="59">
        <v>0.75416666666666676</v>
      </c>
      <c r="H2152" s="1174">
        <f t="shared" si="45"/>
        <v>0</v>
      </c>
      <c r="I2152" s="54">
        <v>3</v>
      </c>
      <c r="J2152" s="52"/>
      <c r="K2152" s="52"/>
      <c r="L2152" s="52" t="s">
        <v>125</v>
      </c>
      <c r="M2152" s="17" t="s">
        <v>9362</v>
      </c>
      <c r="N2152" s="52">
        <v>110</v>
      </c>
      <c r="O2152" s="52" t="s">
        <v>66</v>
      </c>
      <c r="P2152" s="52" t="s">
        <v>4649</v>
      </c>
      <c r="Q2152" s="55" t="s">
        <v>4650</v>
      </c>
      <c r="R2152" s="1328">
        <v>1</v>
      </c>
      <c r="S2152" s="960"/>
      <c r="T2152" s="1357">
        <f t="shared" si="48"/>
        <v>1</v>
      </c>
      <c r="U2152" s="52"/>
      <c r="V2152" s="52"/>
      <c r="W2152" s="52"/>
      <c r="X2152" s="52"/>
      <c r="Y2152" s="52"/>
      <c r="Z2152" s="52"/>
      <c r="AA2152" s="52"/>
      <c r="AB2152" s="52"/>
      <c r="AC2152" s="52"/>
      <c r="AD2152" s="1094" t="s">
        <v>55</v>
      </c>
      <c r="AE2152" s="52"/>
      <c r="AF2152" s="1094"/>
      <c r="AG2152" s="1455"/>
      <c r="AH2152" s="6" t="e">
        <f t="shared" si="46"/>
        <v>#VALUE!</v>
      </c>
      <c r="AI2152" s="1478" t="e">
        <f>COUNTIF([4]ПС!A5925:A6076,M2152)</f>
        <v>#VALUE!</v>
      </c>
      <c r="AJ2152" s="3">
        <f t="shared" si="47"/>
        <v>1</v>
      </c>
    </row>
    <row r="2153" spans="1:36" ht="42" hidden="1" customHeight="1" x14ac:dyDescent="0.2">
      <c r="A2153" s="108" t="s">
        <v>4114</v>
      </c>
      <c r="B2153" s="52" t="s">
        <v>5</v>
      </c>
      <c r="C2153" s="52" t="s">
        <v>36</v>
      </c>
      <c r="D2153" s="311">
        <v>41805</v>
      </c>
      <c r="E2153" s="63">
        <v>0.89930555555555547</v>
      </c>
      <c r="F2153" s="311">
        <v>41805</v>
      </c>
      <c r="G2153" s="59">
        <v>0.89930555555555547</v>
      </c>
      <c r="H2153" s="1174">
        <f t="shared" si="45"/>
        <v>0</v>
      </c>
      <c r="I2153" s="52">
        <v>8</v>
      </c>
      <c r="J2153" s="52" t="s">
        <v>178</v>
      </c>
      <c r="K2153" s="52" t="s">
        <v>132</v>
      </c>
      <c r="L2153" s="52" t="s">
        <v>128</v>
      </c>
      <c r="M2153" s="52" t="s">
        <v>714</v>
      </c>
      <c r="N2153" s="52" t="s">
        <v>103</v>
      </c>
      <c r="O2153" s="52" t="s">
        <v>66</v>
      </c>
      <c r="P2153" s="55" t="s">
        <v>4651</v>
      </c>
      <c r="Q2153" s="1268" t="s">
        <v>4652</v>
      </c>
      <c r="R2153" s="1328">
        <v>15</v>
      </c>
      <c r="S2153" s="960"/>
      <c r="T2153" s="1357">
        <f t="shared" si="48"/>
        <v>15</v>
      </c>
      <c r="U2153" s="52"/>
      <c r="V2153" s="52">
        <v>2012</v>
      </c>
      <c r="W2153" s="52" t="s">
        <v>7004</v>
      </c>
      <c r="X2153" s="52" t="s">
        <v>183</v>
      </c>
      <c r="Y2153" s="1403" t="s">
        <v>11975</v>
      </c>
      <c r="Z2153" s="52">
        <v>100</v>
      </c>
      <c r="AA2153" s="52" t="s">
        <v>6990</v>
      </c>
      <c r="AB2153" s="52">
        <v>0</v>
      </c>
      <c r="AC2153" s="52" t="s">
        <v>12049</v>
      </c>
      <c r="AD2153" s="1439" t="s">
        <v>48</v>
      </c>
      <c r="AE2153" s="52"/>
      <c r="AF2153" s="1094"/>
      <c r="AG2153" s="1455"/>
      <c r="AH2153" s="6" t="e">
        <f t="shared" si="46"/>
        <v>#VALUE!</v>
      </c>
      <c r="AI2153" s="1478" t="e">
        <f>COUNTIF([4]ПС!A5925:A6076,M2153)</f>
        <v>#VALUE!</v>
      </c>
      <c r="AJ2153" s="3">
        <f t="shared" si="47"/>
        <v>1</v>
      </c>
    </row>
    <row r="2154" spans="1:36" ht="81.75" hidden="1" customHeight="1" x14ac:dyDescent="0.2">
      <c r="A2154" s="108" t="s">
        <v>4114</v>
      </c>
      <c r="B2154" s="52" t="s">
        <v>5</v>
      </c>
      <c r="C2154" s="52" t="s">
        <v>10738</v>
      </c>
      <c r="D2154" s="311">
        <v>41806</v>
      </c>
      <c r="E2154" s="63">
        <v>0.7006944444444444</v>
      </c>
      <c r="F2154" s="311">
        <v>41806</v>
      </c>
      <c r="G2154" s="63">
        <v>0.7006944444444444</v>
      </c>
      <c r="H2154" s="1174">
        <f t="shared" si="45"/>
        <v>0</v>
      </c>
      <c r="I2154" s="52">
        <v>84</v>
      </c>
      <c r="J2154" s="52" t="s">
        <v>1004</v>
      </c>
      <c r="K2154" s="52" t="s">
        <v>132</v>
      </c>
      <c r="L2154" s="52" t="s">
        <v>125</v>
      </c>
      <c r="M2154" s="52" t="s">
        <v>698</v>
      </c>
      <c r="N2154" s="52">
        <v>110</v>
      </c>
      <c r="O2154" s="52" t="s">
        <v>66</v>
      </c>
      <c r="P2154" s="55" t="s">
        <v>12060</v>
      </c>
      <c r="Q2154" s="1268" t="s">
        <v>4780</v>
      </c>
      <c r="R2154" s="1328">
        <v>139</v>
      </c>
      <c r="S2154" s="960"/>
      <c r="T2154" s="1357">
        <f t="shared" si="48"/>
        <v>139</v>
      </c>
      <c r="U2154" s="52"/>
      <c r="V2154" s="52"/>
      <c r="W2154" s="52"/>
      <c r="X2154" s="52"/>
      <c r="Y2154" s="52"/>
      <c r="Z2154" s="52"/>
      <c r="AA2154" s="52"/>
      <c r="AB2154" s="52"/>
      <c r="AC2154" s="52"/>
      <c r="AD2154" s="1094" t="s">
        <v>55</v>
      </c>
      <c r="AE2154" s="52"/>
      <c r="AF2154" s="1094"/>
      <c r="AG2154" s="1455"/>
      <c r="AH2154" s="6" t="e">
        <f t="shared" si="46"/>
        <v>#VALUE!</v>
      </c>
      <c r="AI2154" s="1478" t="e">
        <f>COUNTIF([4]ПС!A5925:A6076,M2154)</f>
        <v>#VALUE!</v>
      </c>
      <c r="AJ2154" s="3">
        <f t="shared" si="47"/>
        <v>1</v>
      </c>
    </row>
    <row r="2155" spans="1:36" ht="20.25" hidden="1" customHeight="1" x14ac:dyDescent="0.2">
      <c r="A2155" s="108" t="s">
        <v>4114</v>
      </c>
      <c r="B2155" s="52" t="s">
        <v>5</v>
      </c>
      <c r="C2155" s="52" t="s">
        <v>36</v>
      </c>
      <c r="D2155" s="311">
        <v>41806</v>
      </c>
      <c r="E2155" s="63">
        <v>0.76041666666666663</v>
      </c>
      <c r="F2155" s="311">
        <v>41806</v>
      </c>
      <c r="G2155" s="63">
        <v>0.76041666666666663</v>
      </c>
      <c r="H2155" s="1174">
        <f t="shared" si="45"/>
        <v>0</v>
      </c>
      <c r="I2155" s="52">
        <v>7</v>
      </c>
      <c r="J2155" s="52" t="s">
        <v>1004</v>
      </c>
      <c r="K2155" s="52" t="s">
        <v>132</v>
      </c>
      <c r="L2155" s="52" t="s">
        <v>128</v>
      </c>
      <c r="M2155" s="52" t="s">
        <v>11227</v>
      </c>
      <c r="N2155" s="52" t="s">
        <v>103</v>
      </c>
      <c r="O2155" s="52" t="s">
        <v>66</v>
      </c>
      <c r="P2155" s="52" t="s">
        <v>715</v>
      </c>
      <c r="Q2155" s="1268" t="s">
        <v>4781</v>
      </c>
      <c r="R2155" s="1328">
        <v>12</v>
      </c>
      <c r="S2155" s="960"/>
      <c r="T2155" s="1357">
        <f t="shared" si="48"/>
        <v>12</v>
      </c>
      <c r="U2155" s="52"/>
      <c r="V2155" s="52">
        <v>2012</v>
      </c>
      <c r="W2155" s="52" t="s">
        <v>7004</v>
      </c>
      <c r="X2155" s="52" t="s">
        <v>183</v>
      </c>
      <c r="Y2155" s="1403" t="s">
        <v>11975</v>
      </c>
      <c r="Z2155" s="52">
        <v>100</v>
      </c>
      <c r="AA2155" s="52" t="s">
        <v>6990</v>
      </c>
      <c r="AB2155" s="52">
        <v>0</v>
      </c>
      <c r="AC2155" s="52" t="s">
        <v>12049</v>
      </c>
      <c r="AD2155" s="1439" t="s">
        <v>48</v>
      </c>
      <c r="AE2155" s="52"/>
      <c r="AF2155" s="1094"/>
      <c r="AG2155" s="1455"/>
      <c r="AH2155" s="6" t="e">
        <f t="shared" si="46"/>
        <v>#VALUE!</v>
      </c>
      <c r="AI2155" s="1478" t="e">
        <f>COUNTIF([4]ПС!A5925:A6076,M2155)</f>
        <v>#VALUE!</v>
      </c>
      <c r="AJ2155" s="3">
        <f t="shared" si="47"/>
        <v>1</v>
      </c>
    </row>
    <row r="2156" spans="1:36" s="3" customFormat="1" ht="78.75" hidden="1" customHeight="1" x14ac:dyDescent="0.2">
      <c r="A2156" s="108" t="s">
        <v>4114</v>
      </c>
      <c r="B2156" s="52" t="s">
        <v>5</v>
      </c>
      <c r="C2156" s="52" t="s">
        <v>10738</v>
      </c>
      <c r="D2156" s="311">
        <v>41806</v>
      </c>
      <c r="E2156" s="63">
        <v>0.79166666666666663</v>
      </c>
      <c r="F2156" s="311">
        <v>41806</v>
      </c>
      <c r="G2156" s="63">
        <v>0.94791666666666663</v>
      </c>
      <c r="H2156" s="1174">
        <f t="shared" si="45"/>
        <v>0.15625</v>
      </c>
      <c r="I2156" s="52">
        <v>6</v>
      </c>
      <c r="J2156" s="52"/>
      <c r="K2156" s="52" t="s">
        <v>133</v>
      </c>
      <c r="L2156" s="52" t="s">
        <v>125</v>
      </c>
      <c r="M2156" s="17" t="s">
        <v>11478</v>
      </c>
      <c r="N2156" s="52" t="s">
        <v>103</v>
      </c>
      <c r="O2156" s="52" t="s">
        <v>66</v>
      </c>
      <c r="P2156" s="52" t="s">
        <v>4782</v>
      </c>
      <c r="Q2156" s="1268" t="s">
        <v>4783</v>
      </c>
      <c r="R2156" s="1328">
        <v>14</v>
      </c>
      <c r="S2156" s="960"/>
      <c r="T2156" s="1357">
        <f t="shared" si="48"/>
        <v>14</v>
      </c>
      <c r="U2156" s="52"/>
      <c r="V2156" s="52"/>
      <c r="W2156" s="52"/>
      <c r="X2156" s="52"/>
      <c r="Y2156" s="52"/>
      <c r="Z2156" s="52"/>
      <c r="AA2156" s="52"/>
      <c r="AB2156" s="52"/>
      <c r="AC2156" s="52"/>
      <c r="AD2156" s="1094" t="s">
        <v>55</v>
      </c>
      <c r="AE2156" s="52"/>
      <c r="AF2156" s="1094"/>
      <c r="AG2156" s="1455"/>
      <c r="AH2156" s="6" t="e">
        <f t="shared" si="46"/>
        <v>#VALUE!</v>
      </c>
      <c r="AI2156" s="1478" t="e">
        <f>COUNTIF([4]ПС!A5925:A6076,M2156)</f>
        <v>#VALUE!</v>
      </c>
      <c r="AJ2156" s="3">
        <f t="shared" si="47"/>
        <v>1</v>
      </c>
    </row>
    <row r="2157" spans="1:36" s="3" customFormat="1" ht="63" hidden="1" customHeight="1" x14ac:dyDescent="0.2">
      <c r="A2157" s="108" t="s">
        <v>4114</v>
      </c>
      <c r="B2157" s="52" t="s">
        <v>5</v>
      </c>
      <c r="C2157" s="52" t="s">
        <v>36</v>
      </c>
      <c r="D2157" s="311">
        <v>41807</v>
      </c>
      <c r="E2157" s="63">
        <v>0.3125</v>
      </c>
      <c r="F2157" s="311">
        <v>41807</v>
      </c>
      <c r="G2157" s="63">
        <v>0.3125</v>
      </c>
      <c r="H2157" s="1174">
        <f t="shared" si="45"/>
        <v>0</v>
      </c>
      <c r="I2157" s="52">
        <v>10</v>
      </c>
      <c r="J2157" s="52" t="s">
        <v>297</v>
      </c>
      <c r="K2157" s="52" t="s">
        <v>132</v>
      </c>
      <c r="L2157" s="52" t="s">
        <v>128</v>
      </c>
      <c r="M2157" s="52" t="s">
        <v>1399</v>
      </c>
      <c r="N2157" s="52" t="s">
        <v>103</v>
      </c>
      <c r="O2157" s="52" t="s">
        <v>66</v>
      </c>
      <c r="P2157" s="55" t="s">
        <v>4784</v>
      </c>
      <c r="Q2157" s="1268" t="s">
        <v>4785</v>
      </c>
      <c r="R2157" s="1328">
        <v>8</v>
      </c>
      <c r="S2157" s="960"/>
      <c r="T2157" s="1357">
        <f t="shared" si="48"/>
        <v>8</v>
      </c>
      <c r="U2157" s="52" t="s">
        <v>75</v>
      </c>
      <c r="V2157" s="52">
        <v>1994</v>
      </c>
      <c r="W2157" s="52" t="s">
        <v>2286</v>
      </c>
      <c r="X2157" s="52" t="s">
        <v>183</v>
      </c>
      <c r="Y2157" s="57">
        <v>40391</v>
      </c>
      <c r="Z2157" s="52">
        <v>100</v>
      </c>
      <c r="AA2157" s="52" t="s">
        <v>183</v>
      </c>
      <c r="AB2157" s="52">
        <v>0</v>
      </c>
      <c r="AC2157" s="57">
        <v>41801</v>
      </c>
      <c r="AD2157" s="1094" t="s">
        <v>49</v>
      </c>
      <c r="AE2157" s="52"/>
      <c r="AF2157" s="1094"/>
      <c r="AG2157" s="1455"/>
      <c r="AH2157" s="6" t="e">
        <f t="shared" si="46"/>
        <v>#VALUE!</v>
      </c>
      <c r="AI2157" s="1478" t="e">
        <f>COUNTIF([4]ПС!A5925:A6076,M2157)</f>
        <v>#VALUE!</v>
      </c>
      <c r="AJ2157" s="3">
        <f t="shared" si="47"/>
        <v>1</v>
      </c>
    </row>
    <row r="2158" spans="1:36" s="3" customFormat="1" ht="78.75" hidden="1" customHeight="1" x14ac:dyDescent="0.2">
      <c r="A2158" s="108" t="s">
        <v>4114</v>
      </c>
      <c r="B2158" s="52" t="s">
        <v>5</v>
      </c>
      <c r="C2158" s="52" t="s">
        <v>36</v>
      </c>
      <c r="D2158" s="311">
        <v>41807</v>
      </c>
      <c r="E2158" s="63">
        <v>0.48888888888888887</v>
      </c>
      <c r="F2158" s="311">
        <v>41807</v>
      </c>
      <c r="G2158" s="63">
        <v>0.6</v>
      </c>
      <c r="H2158" s="1174">
        <f t="shared" si="45"/>
        <v>0.1111111111111111</v>
      </c>
      <c r="I2158" s="52">
        <v>7</v>
      </c>
      <c r="J2158" s="52" t="s">
        <v>178</v>
      </c>
      <c r="K2158" s="52" t="s">
        <v>134</v>
      </c>
      <c r="L2158" s="52" t="s">
        <v>130</v>
      </c>
      <c r="M2158" s="52" t="s">
        <v>9315</v>
      </c>
      <c r="N2158" s="52" t="s">
        <v>103</v>
      </c>
      <c r="O2158" s="52" t="s">
        <v>66</v>
      </c>
      <c r="P2158" s="52" t="s">
        <v>1086</v>
      </c>
      <c r="Q2158" s="1268" t="s">
        <v>4786</v>
      </c>
      <c r="R2158" s="1328">
        <v>26</v>
      </c>
      <c r="S2158" s="960"/>
      <c r="T2158" s="1357">
        <f t="shared" si="48"/>
        <v>26</v>
      </c>
      <c r="U2158" s="52" t="s">
        <v>84</v>
      </c>
      <c r="V2158" s="52" t="s">
        <v>183</v>
      </c>
      <c r="W2158" s="52" t="s">
        <v>7022</v>
      </c>
      <c r="X2158" s="52" t="s">
        <v>7023</v>
      </c>
      <c r="Y2158" s="52" t="s">
        <v>183</v>
      </c>
      <c r="Z2158" s="52">
        <v>100</v>
      </c>
      <c r="AA2158" s="52" t="s">
        <v>12061</v>
      </c>
      <c r="AB2158" s="52">
        <v>0</v>
      </c>
      <c r="AC2158" s="52" t="s">
        <v>183</v>
      </c>
      <c r="AD2158" s="1094" t="s">
        <v>46</v>
      </c>
      <c r="AE2158" s="52"/>
      <c r="AF2158" s="1094"/>
      <c r="AG2158" s="1455"/>
      <c r="AH2158" s="6" t="e">
        <f t="shared" si="46"/>
        <v>#VALUE!</v>
      </c>
      <c r="AI2158" s="1478" t="e">
        <f>COUNTIF([4]ПС!A5925:A6076,M2158)</f>
        <v>#VALUE!</v>
      </c>
      <c r="AJ2158" s="3">
        <f t="shared" si="47"/>
        <v>1</v>
      </c>
    </row>
    <row r="2159" spans="1:36" s="3" customFormat="1" ht="47.25" hidden="1" customHeight="1" x14ac:dyDescent="0.2">
      <c r="A2159" s="108" t="s">
        <v>4114</v>
      </c>
      <c r="B2159" s="52" t="s">
        <v>5</v>
      </c>
      <c r="C2159" s="52" t="s">
        <v>36</v>
      </c>
      <c r="D2159" s="311">
        <v>41808</v>
      </c>
      <c r="E2159" s="63">
        <v>0.25347222222222221</v>
      </c>
      <c r="F2159" s="311">
        <v>41808</v>
      </c>
      <c r="G2159" s="63">
        <v>0.41666666666666669</v>
      </c>
      <c r="H2159" s="1174">
        <f t="shared" si="45"/>
        <v>0.16319444444444448</v>
      </c>
      <c r="I2159" s="52">
        <v>17</v>
      </c>
      <c r="J2159" s="52"/>
      <c r="K2159" s="52" t="s">
        <v>834</v>
      </c>
      <c r="L2159" s="52" t="s">
        <v>130</v>
      </c>
      <c r="M2159" s="52" t="s">
        <v>9424</v>
      </c>
      <c r="N2159" s="52" t="s">
        <v>103</v>
      </c>
      <c r="O2159" s="52" t="s">
        <v>66</v>
      </c>
      <c r="P2159" s="52" t="s">
        <v>4787</v>
      </c>
      <c r="Q2159" s="1268" t="s">
        <v>4788</v>
      </c>
      <c r="R2159" s="1328">
        <v>61</v>
      </c>
      <c r="S2159" s="960"/>
      <c r="T2159" s="1357">
        <f t="shared" si="48"/>
        <v>61</v>
      </c>
      <c r="U2159" s="52" t="s">
        <v>73</v>
      </c>
      <c r="V2159" s="52">
        <v>1985</v>
      </c>
      <c r="W2159" s="52" t="s">
        <v>7024</v>
      </c>
      <c r="X2159" s="52"/>
      <c r="Y2159" s="52" t="s">
        <v>183</v>
      </c>
      <c r="Z2159" s="52">
        <v>100</v>
      </c>
      <c r="AA2159" s="52"/>
      <c r="AB2159" s="52">
        <v>0</v>
      </c>
      <c r="AC2159" s="52"/>
      <c r="AD2159" s="1094" t="s">
        <v>45</v>
      </c>
      <c r="AE2159" s="52"/>
      <c r="AF2159" s="1094"/>
      <c r="AG2159" s="1455"/>
      <c r="AH2159" s="6" t="e">
        <f t="shared" si="46"/>
        <v>#VALUE!</v>
      </c>
      <c r="AI2159" s="1478" t="e">
        <f>COUNTIF([4]ПС!A5925:A6076,M2159)</f>
        <v>#VALUE!</v>
      </c>
      <c r="AJ2159" s="3">
        <f t="shared" si="47"/>
        <v>1</v>
      </c>
    </row>
    <row r="2160" spans="1:36" s="3" customFormat="1" ht="47.25" hidden="1" customHeight="1" x14ac:dyDescent="0.2">
      <c r="A2160" s="108" t="s">
        <v>4114</v>
      </c>
      <c r="B2160" s="52" t="s">
        <v>5</v>
      </c>
      <c r="C2160" s="52" t="s">
        <v>36</v>
      </c>
      <c r="D2160" s="311">
        <v>41808</v>
      </c>
      <c r="E2160" s="63">
        <v>0.9784722222222223</v>
      </c>
      <c r="F2160" s="311">
        <v>41808</v>
      </c>
      <c r="G2160" s="63">
        <v>0.97916666666666663</v>
      </c>
      <c r="H2160" s="1174">
        <f t="shared" si="45"/>
        <v>6.9444444444433095E-4</v>
      </c>
      <c r="I2160" s="52">
        <v>10</v>
      </c>
      <c r="J2160" s="52"/>
      <c r="K2160" s="52"/>
      <c r="L2160" s="52" t="s">
        <v>130</v>
      </c>
      <c r="M2160" s="52" t="s">
        <v>1289</v>
      </c>
      <c r="N2160" s="52" t="s">
        <v>103</v>
      </c>
      <c r="O2160" s="52" t="s">
        <v>66</v>
      </c>
      <c r="P2160" s="52" t="s">
        <v>4789</v>
      </c>
      <c r="Q2160" s="1268" t="s">
        <v>4790</v>
      </c>
      <c r="R2160" s="1328">
        <v>1</v>
      </c>
      <c r="S2160" s="960"/>
      <c r="T2160" s="1357">
        <f t="shared" si="48"/>
        <v>1</v>
      </c>
      <c r="U2160" s="52"/>
      <c r="V2160" s="52"/>
      <c r="W2160" s="52"/>
      <c r="X2160" s="52"/>
      <c r="Y2160" s="52"/>
      <c r="Z2160" s="52"/>
      <c r="AA2160" s="52"/>
      <c r="AB2160" s="52"/>
      <c r="AC2160" s="52"/>
      <c r="AD2160" s="1094" t="s">
        <v>60</v>
      </c>
      <c r="AE2160" s="52"/>
      <c r="AF2160" s="1094"/>
      <c r="AG2160" s="1455"/>
      <c r="AH2160" s="6" t="e">
        <f t="shared" si="46"/>
        <v>#VALUE!</v>
      </c>
      <c r="AI2160" s="1478" t="e">
        <f>COUNTIF([4]ПС!A5925:A6076,M2160)</f>
        <v>#VALUE!</v>
      </c>
      <c r="AJ2160" s="3">
        <f t="shared" si="47"/>
        <v>1</v>
      </c>
    </row>
    <row r="2161" spans="1:36" s="3" customFormat="1" ht="35.25" hidden="1" customHeight="1" x14ac:dyDescent="0.2">
      <c r="A2161" s="108" t="s">
        <v>4114</v>
      </c>
      <c r="B2161" s="52" t="s">
        <v>5</v>
      </c>
      <c r="C2161" s="52" t="s">
        <v>10455</v>
      </c>
      <c r="D2161" s="311">
        <v>41809</v>
      </c>
      <c r="E2161" s="63">
        <v>0.4</v>
      </c>
      <c r="F2161" s="311">
        <v>41809</v>
      </c>
      <c r="G2161" s="63">
        <v>0.44097222222222227</v>
      </c>
      <c r="H2161" s="1174">
        <f t="shared" si="45"/>
        <v>4.0972222222222243E-2</v>
      </c>
      <c r="I2161" s="52">
        <v>1</v>
      </c>
      <c r="J2161" s="52"/>
      <c r="K2161" s="52"/>
      <c r="L2161" s="52" t="s">
        <v>125</v>
      </c>
      <c r="M2161" s="17" t="s">
        <v>11485</v>
      </c>
      <c r="N2161" s="52">
        <v>35</v>
      </c>
      <c r="O2161" s="52" t="s">
        <v>66</v>
      </c>
      <c r="P2161" s="55" t="s">
        <v>4791</v>
      </c>
      <c r="Q2161" s="1268" t="s">
        <v>4792</v>
      </c>
      <c r="R2161" s="1328">
        <v>1</v>
      </c>
      <c r="S2161" s="960"/>
      <c r="T2161" s="1357">
        <f t="shared" si="48"/>
        <v>1</v>
      </c>
      <c r="U2161" s="52"/>
      <c r="V2161" s="52"/>
      <c r="W2161" s="52"/>
      <c r="X2161" s="52"/>
      <c r="Y2161" s="52"/>
      <c r="Z2161" s="52"/>
      <c r="AA2161" s="52"/>
      <c r="AB2161" s="52"/>
      <c r="AC2161" s="52"/>
      <c r="AD2161" s="1094" t="s">
        <v>55</v>
      </c>
      <c r="AE2161" s="52"/>
      <c r="AF2161" s="1094"/>
      <c r="AG2161" s="1455"/>
      <c r="AH2161" s="6" t="e">
        <f t="shared" si="46"/>
        <v>#VALUE!</v>
      </c>
      <c r="AI2161" s="1478" t="e">
        <f>COUNTIF([4]ПС!A5925:A6076,M2161)</f>
        <v>#VALUE!</v>
      </c>
      <c r="AJ2161" s="3">
        <f t="shared" si="47"/>
        <v>1</v>
      </c>
    </row>
    <row r="2162" spans="1:36" s="3" customFormat="1" ht="35.25" hidden="1" customHeight="1" x14ac:dyDescent="0.2">
      <c r="A2162" s="108" t="s">
        <v>4114</v>
      </c>
      <c r="B2162" s="52" t="s">
        <v>5</v>
      </c>
      <c r="C2162" s="52" t="s">
        <v>10741</v>
      </c>
      <c r="D2162" s="311">
        <v>41809</v>
      </c>
      <c r="E2162" s="63">
        <v>0.58333333333333337</v>
      </c>
      <c r="F2162" s="311">
        <v>41809</v>
      </c>
      <c r="G2162" s="63">
        <v>0.58333333333333337</v>
      </c>
      <c r="H2162" s="1174">
        <f t="shared" si="45"/>
        <v>0</v>
      </c>
      <c r="I2162" s="52">
        <v>10</v>
      </c>
      <c r="J2162" s="52"/>
      <c r="K2162" s="52"/>
      <c r="L2162" s="52" t="s">
        <v>125</v>
      </c>
      <c r="M2162" s="17" t="s">
        <v>662</v>
      </c>
      <c r="N2162" s="52">
        <v>110</v>
      </c>
      <c r="O2162" s="52" t="s">
        <v>63</v>
      </c>
      <c r="P2162" s="52" t="s">
        <v>4793</v>
      </c>
      <c r="Q2162" s="1268" t="s">
        <v>4794</v>
      </c>
      <c r="R2162" s="1328">
        <v>7</v>
      </c>
      <c r="S2162" s="960"/>
      <c r="T2162" s="1357">
        <f t="shared" si="48"/>
        <v>7</v>
      </c>
      <c r="U2162" s="52"/>
      <c r="V2162" s="52"/>
      <c r="W2162" s="52"/>
      <c r="X2162" s="52"/>
      <c r="Y2162" s="52"/>
      <c r="Z2162" s="52"/>
      <c r="AA2162" s="52"/>
      <c r="AB2162" s="52"/>
      <c r="AC2162" s="52"/>
      <c r="AD2162" s="1094" t="s">
        <v>55</v>
      </c>
      <c r="AE2162" s="52"/>
      <c r="AF2162" s="1094"/>
      <c r="AG2162" s="1455"/>
      <c r="AH2162" s="6" t="e">
        <f t="shared" si="46"/>
        <v>#VALUE!</v>
      </c>
      <c r="AI2162" s="1478" t="e">
        <f>COUNTIF([4]ПС!A5925:A6076,M2162)</f>
        <v>#VALUE!</v>
      </c>
      <c r="AJ2162" s="3">
        <f t="shared" si="47"/>
        <v>1</v>
      </c>
    </row>
    <row r="2163" spans="1:36" s="3" customFormat="1" ht="53.25" hidden="1" customHeight="1" x14ac:dyDescent="0.2">
      <c r="A2163" s="108" t="s">
        <v>4114</v>
      </c>
      <c r="B2163" s="52" t="s">
        <v>5</v>
      </c>
      <c r="C2163" s="52" t="s">
        <v>10741</v>
      </c>
      <c r="D2163" s="311">
        <v>41810</v>
      </c>
      <c r="E2163" s="63">
        <v>0.79166666666666663</v>
      </c>
      <c r="F2163" s="311">
        <v>41810</v>
      </c>
      <c r="G2163" s="63">
        <v>0.79166666666666663</v>
      </c>
      <c r="H2163" s="1174">
        <f t="shared" si="45"/>
        <v>0</v>
      </c>
      <c r="I2163" s="52">
        <v>10</v>
      </c>
      <c r="J2163" s="52"/>
      <c r="K2163" s="52"/>
      <c r="L2163" s="52" t="s">
        <v>125</v>
      </c>
      <c r="M2163" s="17" t="s">
        <v>662</v>
      </c>
      <c r="N2163" s="52">
        <v>110</v>
      </c>
      <c r="O2163" s="52" t="s">
        <v>63</v>
      </c>
      <c r="P2163" s="52" t="s">
        <v>4793</v>
      </c>
      <c r="Q2163" s="1268" t="s">
        <v>4831</v>
      </c>
      <c r="R2163" s="1328">
        <v>3</v>
      </c>
      <c r="S2163" s="960"/>
      <c r="T2163" s="1357">
        <f t="shared" si="48"/>
        <v>3</v>
      </c>
      <c r="U2163" s="52"/>
      <c r="V2163" s="52"/>
      <c r="W2163" s="52"/>
      <c r="X2163" s="52"/>
      <c r="Y2163" s="52"/>
      <c r="Z2163" s="52"/>
      <c r="AA2163" s="52"/>
      <c r="AB2163" s="52"/>
      <c r="AC2163" s="52"/>
      <c r="AD2163" s="1094" t="s">
        <v>55</v>
      </c>
      <c r="AE2163" s="52"/>
      <c r="AF2163" s="1094"/>
      <c r="AG2163" s="1455"/>
      <c r="AH2163" s="6" t="e">
        <f t="shared" si="46"/>
        <v>#VALUE!</v>
      </c>
      <c r="AI2163" s="1478" t="e">
        <f>COUNTIF([4]ПС!A5925:A6076,M2163)</f>
        <v>#VALUE!</v>
      </c>
      <c r="AJ2163" s="3">
        <f t="shared" si="47"/>
        <v>1</v>
      </c>
    </row>
    <row r="2164" spans="1:36" ht="31.5" hidden="1" customHeight="1" x14ac:dyDescent="0.2">
      <c r="A2164" s="1101" t="s">
        <v>4114</v>
      </c>
      <c r="B2164" s="52" t="s">
        <v>5</v>
      </c>
      <c r="C2164" s="52" t="s">
        <v>10738</v>
      </c>
      <c r="D2164" s="311">
        <v>41811</v>
      </c>
      <c r="E2164" s="63">
        <v>0.23749999999999999</v>
      </c>
      <c r="F2164" s="311">
        <v>41811</v>
      </c>
      <c r="G2164" s="63">
        <v>0.23749999999999999</v>
      </c>
      <c r="H2164" s="1174">
        <f t="shared" si="45"/>
        <v>0</v>
      </c>
      <c r="I2164" s="52">
        <v>7</v>
      </c>
      <c r="J2164" s="52"/>
      <c r="K2164" s="52"/>
      <c r="L2164" s="52" t="s">
        <v>125</v>
      </c>
      <c r="M2164" s="17" t="s">
        <v>688</v>
      </c>
      <c r="N2164" s="52" t="s">
        <v>103</v>
      </c>
      <c r="O2164" s="52" t="s">
        <v>66</v>
      </c>
      <c r="P2164" s="52" t="s">
        <v>4832</v>
      </c>
      <c r="Q2164" s="1268" t="s">
        <v>4833</v>
      </c>
      <c r="R2164" s="1328">
        <v>11</v>
      </c>
      <c r="S2164" s="960"/>
      <c r="T2164" s="1357">
        <f t="shared" si="48"/>
        <v>11</v>
      </c>
      <c r="U2164" s="52"/>
      <c r="V2164" s="52"/>
      <c r="W2164" s="52"/>
      <c r="X2164" s="52"/>
      <c r="Y2164" s="52"/>
      <c r="Z2164" s="52"/>
      <c r="AA2164" s="52"/>
      <c r="AB2164" s="52"/>
      <c r="AC2164" s="52"/>
      <c r="AD2164" s="1094" t="s">
        <v>55</v>
      </c>
      <c r="AE2164" s="52"/>
      <c r="AF2164" s="1094"/>
      <c r="AG2164" s="1455"/>
      <c r="AH2164" s="6" t="e">
        <f t="shared" si="46"/>
        <v>#VALUE!</v>
      </c>
      <c r="AI2164" s="1478" t="e">
        <f>COUNTIF([4]ПС!A5925:A6076,M2164)</f>
        <v>#VALUE!</v>
      </c>
      <c r="AJ2164" s="3">
        <f t="shared" si="47"/>
        <v>1</v>
      </c>
    </row>
    <row r="2165" spans="1:36" ht="31.5" hidden="1" customHeight="1" x14ac:dyDescent="0.2">
      <c r="A2165" s="1101" t="s">
        <v>4114</v>
      </c>
      <c r="B2165" s="52" t="s">
        <v>5</v>
      </c>
      <c r="C2165" s="52" t="s">
        <v>36</v>
      </c>
      <c r="D2165" s="311">
        <v>41811</v>
      </c>
      <c r="E2165" s="63">
        <v>0.73124999999999996</v>
      </c>
      <c r="F2165" s="311">
        <v>41811</v>
      </c>
      <c r="G2165" s="63">
        <v>0.77708333333333324</v>
      </c>
      <c r="H2165" s="1174">
        <f t="shared" si="45"/>
        <v>4.5833333333333282E-2</v>
      </c>
      <c r="I2165" s="52">
        <v>21</v>
      </c>
      <c r="J2165" s="52" t="s">
        <v>4834</v>
      </c>
      <c r="K2165" s="52" t="s">
        <v>134</v>
      </c>
      <c r="L2165" s="1225" t="s">
        <v>128</v>
      </c>
      <c r="M2165" s="52" t="s">
        <v>11497</v>
      </c>
      <c r="N2165" s="52">
        <v>35</v>
      </c>
      <c r="O2165" s="52" t="s">
        <v>66</v>
      </c>
      <c r="P2165" s="52" t="s">
        <v>4835</v>
      </c>
      <c r="Q2165" s="1268" t="s">
        <v>4836</v>
      </c>
      <c r="R2165" s="1328">
        <v>10</v>
      </c>
      <c r="S2165" s="960"/>
      <c r="T2165" s="1357">
        <f t="shared" si="48"/>
        <v>10</v>
      </c>
      <c r="U2165" s="52" t="s">
        <v>75</v>
      </c>
      <c r="V2165" s="52">
        <v>1975</v>
      </c>
      <c r="W2165" s="52" t="s">
        <v>1268</v>
      </c>
      <c r="X2165" s="52" t="s">
        <v>183</v>
      </c>
      <c r="Y2165" s="52" t="s">
        <v>183</v>
      </c>
      <c r="Z2165" s="52">
        <v>100</v>
      </c>
      <c r="AA2165" s="52"/>
      <c r="AB2165" s="52">
        <v>0</v>
      </c>
      <c r="AC2165" s="57">
        <v>36747</v>
      </c>
      <c r="AD2165" s="1094" t="s">
        <v>56</v>
      </c>
      <c r="AE2165" s="52"/>
      <c r="AF2165" s="1094"/>
      <c r="AG2165" s="1455"/>
      <c r="AH2165" s="6" t="e">
        <f t="shared" si="46"/>
        <v>#VALUE!</v>
      </c>
      <c r="AI2165" s="1478" t="e">
        <f>COUNTIF([4]ПС!A5925:A6076,M2165)</f>
        <v>#VALUE!</v>
      </c>
      <c r="AJ2165" s="3">
        <f t="shared" si="47"/>
        <v>1</v>
      </c>
    </row>
    <row r="2166" spans="1:36" ht="31.5" hidden="1" customHeight="1" x14ac:dyDescent="0.2">
      <c r="A2166" s="1101" t="s">
        <v>4114</v>
      </c>
      <c r="B2166" s="52" t="s">
        <v>5</v>
      </c>
      <c r="C2166" s="52" t="s">
        <v>36</v>
      </c>
      <c r="D2166" s="311">
        <v>41812</v>
      </c>
      <c r="E2166" s="63">
        <v>0.28402777777777777</v>
      </c>
      <c r="F2166" s="311">
        <v>41812</v>
      </c>
      <c r="G2166" s="63">
        <v>0.28402777777777777</v>
      </c>
      <c r="H2166" s="1174">
        <f t="shared" si="45"/>
        <v>0</v>
      </c>
      <c r="I2166" s="52">
        <v>5</v>
      </c>
      <c r="J2166" s="52"/>
      <c r="K2166" s="52"/>
      <c r="L2166" s="52" t="s">
        <v>130</v>
      </c>
      <c r="M2166" s="17" t="s">
        <v>11227</v>
      </c>
      <c r="N2166" s="52" t="s">
        <v>103</v>
      </c>
      <c r="O2166" s="52" t="s">
        <v>66</v>
      </c>
      <c r="P2166" s="52" t="s">
        <v>4651</v>
      </c>
      <c r="Q2166" s="1268" t="s">
        <v>12062</v>
      </c>
      <c r="R2166" s="1328">
        <v>22</v>
      </c>
      <c r="S2166" s="960"/>
      <c r="T2166" s="1357">
        <f t="shared" si="48"/>
        <v>22</v>
      </c>
      <c r="U2166" s="52"/>
      <c r="V2166" s="52">
        <v>2012</v>
      </c>
      <c r="W2166" s="52" t="s">
        <v>7004</v>
      </c>
      <c r="X2166" s="52" t="s">
        <v>183</v>
      </c>
      <c r="Y2166" s="1403" t="s">
        <v>11975</v>
      </c>
      <c r="Z2166" s="52">
        <v>100</v>
      </c>
      <c r="AA2166" s="52" t="s">
        <v>6990</v>
      </c>
      <c r="AB2166" s="52">
        <v>0</v>
      </c>
      <c r="AC2166" s="52" t="s">
        <v>12049</v>
      </c>
      <c r="AD2166" s="1094" t="s">
        <v>40</v>
      </c>
      <c r="AE2166" s="52"/>
      <c r="AF2166" s="1094"/>
      <c r="AG2166" s="1455"/>
      <c r="AH2166" s="6" t="e">
        <f t="shared" si="46"/>
        <v>#VALUE!</v>
      </c>
      <c r="AI2166" s="1478" t="e">
        <f>COUNTIF([4]ПС!A5925:A6076,M2166)</f>
        <v>#VALUE!</v>
      </c>
      <c r="AJ2166" s="3">
        <f t="shared" si="47"/>
        <v>1</v>
      </c>
    </row>
    <row r="2167" spans="1:36" ht="31.5" hidden="1" customHeight="1" x14ac:dyDescent="0.2">
      <c r="A2167" s="1101" t="s">
        <v>4114</v>
      </c>
      <c r="B2167" s="52" t="s">
        <v>5</v>
      </c>
      <c r="C2167" s="52" t="s">
        <v>36</v>
      </c>
      <c r="D2167" s="311">
        <v>41812</v>
      </c>
      <c r="E2167" s="63">
        <v>0.37152777777777773</v>
      </c>
      <c r="F2167" s="311">
        <v>41812</v>
      </c>
      <c r="G2167" s="63">
        <v>0.37152777777777773</v>
      </c>
      <c r="H2167" s="1174">
        <f t="shared" si="45"/>
        <v>0</v>
      </c>
      <c r="I2167" s="52">
        <v>6</v>
      </c>
      <c r="J2167" s="52" t="s">
        <v>1398</v>
      </c>
      <c r="K2167" s="52" t="s">
        <v>132</v>
      </c>
      <c r="L2167" s="52" t="s">
        <v>130</v>
      </c>
      <c r="M2167" s="17" t="s">
        <v>11984</v>
      </c>
      <c r="N2167" s="52" t="s">
        <v>103</v>
      </c>
      <c r="O2167" s="52" t="s">
        <v>66</v>
      </c>
      <c r="P2167" s="52" t="s">
        <v>4651</v>
      </c>
      <c r="Q2167" s="1268" t="s">
        <v>12063</v>
      </c>
      <c r="R2167" s="1328">
        <v>4</v>
      </c>
      <c r="S2167" s="960"/>
      <c r="T2167" s="1357">
        <f t="shared" si="48"/>
        <v>4</v>
      </c>
      <c r="U2167" s="52"/>
      <c r="V2167" s="52">
        <v>2012</v>
      </c>
      <c r="W2167" s="52" t="s">
        <v>7004</v>
      </c>
      <c r="X2167" s="52" t="s">
        <v>183</v>
      </c>
      <c r="Y2167" s="1403" t="s">
        <v>11975</v>
      </c>
      <c r="Z2167" s="52">
        <v>100</v>
      </c>
      <c r="AA2167" s="52" t="s">
        <v>6990</v>
      </c>
      <c r="AB2167" s="52">
        <v>0</v>
      </c>
      <c r="AC2167" s="52" t="s">
        <v>12049</v>
      </c>
      <c r="AD2167" s="1094" t="s">
        <v>40</v>
      </c>
      <c r="AE2167" s="52"/>
      <c r="AF2167" s="1094"/>
      <c r="AG2167" s="1455"/>
      <c r="AH2167" s="6" t="e">
        <f t="shared" si="46"/>
        <v>#VALUE!</v>
      </c>
      <c r="AI2167" s="1478" t="e">
        <f>COUNTIF([4]ПС!A5925:A6076,M2167)</f>
        <v>#VALUE!</v>
      </c>
      <c r="AJ2167" s="3">
        <f t="shared" si="47"/>
        <v>1</v>
      </c>
    </row>
    <row r="2168" spans="1:36" ht="15" hidden="1" customHeight="1" x14ac:dyDescent="0.2">
      <c r="A2168" s="1101" t="s">
        <v>4114</v>
      </c>
      <c r="B2168" s="52" t="s">
        <v>5</v>
      </c>
      <c r="C2168" s="52" t="s">
        <v>36</v>
      </c>
      <c r="D2168" s="311">
        <v>41812</v>
      </c>
      <c r="E2168" s="63">
        <v>0.86458333333333337</v>
      </c>
      <c r="F2168" s="311">
        <v>41812</v>
      </c>
      <c r="G2168" s="63">
        <v>0.86458333333333337</v>
      </c>
      <c r="H2168" s="1174">
        <f t="shared" si="45"/>
        <v>0</v>
      </c>
      <c r="I2168" s="52">
        <v>5</v>
      </c>
      <c r="J2168" s="52"/>
      <c r="K2168" s="52"/>
      <c r="L2168" s="52" t="s">
        <v>130</v>
      </c>
      <c r="M2168" s="17" t="s">
        <v>11984</v>
      </c>
      <c r="N2168" s="52" t="s">
        <v>103</v>
      </c>
      <c r="O2168" s="52" t="s">
        <v>66</v>
      </c>
      <c r="P2168" s="52" t="s">
        <v>4837</v>
      </c>
      <c r="Q2168" s="1268" t="s">
        <v>12064</v>
      </c>
      <c r="R2168" s="1328">
        <v>8</v>
      </c>
      <c r="S2168" s="960"/>
      <c r="T2168" s="1357">
        <f t="shared" si="48"/>
        <v>8</v>
      </c>
      <c r="U2168" s="52"/>
      <c r="V2168" s="52">
        <v>2012</v>
      </c>
      <c r="W2168" s="52" t="s">
        <v>7004</v>
      </c>
      <c r="X2168" s="52" t="s">
        <v>183</v>
      </c>
      <c r="Y2168" s="1403" t="s">
        <v>11975</v>
      </c>
      <c r="Z2168" s="52">
        <v>100</v>
      </c>
      <c r="AA2168" s="52" t="s">
        <v>6990</v>
      </c>
      <c r="AB2168" s="52">
        <v>0</v>
      </c>
      <c r="AC2168" s="52" t="s">
        <v>12049</v>
      </c>
      <c r="AD2168" s="1094" t="s">
        <v>40</v>
      </c>
      <c r="AE2168" s="52"/>
      <c r="AF2168" s="1094"/>
      <c r="AG2168" s="1455"/>
      <c r="AH2168" s="6" t="e">
        <f t="shared" si="46"/>
        <v>#VALUE!</v>
      </c>
      <c r="AI2168" s="1478" t="e">
        <f>COUNTIF([4]ПС!A5925:A6076,M2168)</f>
        <v>#VALUE!</v>
      </c>
      <c r="AJ2168" s="3">
        <f t="shared" si="47"/>
        <v>1</v>
      </c>
    </row>
    <row r="2169" spans="1:36" ht="15" hidden="1" customHeight="1" x14ac:dyDescent="0.2">
      <c r="A2169" s="1101" t="s">
        <v>4114</v>
      </c>
      <c r="B2169" s="52" t="s">
        <v>5</v>
      </c>
      <c r="C2169" s="52" t="s">
        <v>10455</v>
      </c>
      <c r="D2169" s="311">
        <v>41813</v>
      </c>
      <c r="E2169" s="63">
        <v>0.28819444444444448</v>
      </c>
      <c r="F2169" s="311">
        <v>41813</v>
      </c>
      <c r="G2169" s="63">
        <v>0.28819444444444448</v>
      </c>
      <c r="H2169" s="1174">
        <f t="shared" si="45"/>
        <v>0</v>
      </c>
      <c r="I2169" s="52">
        <v>3</v>
      </c>
      <c r="J2169" s="52"/>
      <c r="K2169" s="52"/>
      <c r="L2169" s="52" t="s">
        <v>125</v>
      </c>
      <c r="M2169" s="17" t="s">
        <v>1289</v>
      </c>
      <c r="N2169" s="52" t="s">
        <v>103</v>
      </c>
      <c r="O2169" s="52" t="s">
        <v>66</v>
      </c>
      <c r="P2169" s="52" t="s">
        <v>4978</v>
      </c>
      <c r="Q2169" s="1268" t="s">
        <v>4979</v>
      </c>
      <c r="R2169" s="1328">
        <v>4</v>
      </c>
      <c r="S2169" s="960"/>
      <c r="T2169" s="1357">
        <f t="shared" si="48"/>
        <v>4</v>
      </c>
      <c r="U2169" s="52"/>
      <c r="V2169" s="52"/>
      <c r="W2169" s="52"/>
      <c r="X2169" s="52"/>
      <c r="Y2169" s="52"/>
      <c r="Z2169" s="52"/>
      <c r="AA2169" s="52"/>
      <c r="AB2169" s="52"/>
      <c r="AC2169" s="52"/>
      <c r="AD2169" s="1094" t="s">
        <v>55</v>
      </c>
      <c r="AE2169" s="52"/>
      <c r="AF2169" s="1094"/>
      <c r="AG2169" s="1455"/>
      <c r="AH2169" s="6" t="e">
        <f t="shared" si="46"/>
        <v>#VALUE!</v>
      </c>
      <c r="AI2169" s="1478" t="e">
        <f>COUNTIF([4]ПС!A5925:A6076,M2169)</f>
        <v>#VALUE!</v>
      </c>
      <c r="AJ2169" s="3">
        <f t="shared" si="47"/>
        <v>1</v>
      </c>
    </row>
    <row r="2170" spans="1:36" ht="31.5" hidden="1" customHeight="1" x14ac:dyDescent="0.2">
      <c r="A2170" s="1101" t="s">
        <v>4114</v>
      </c>
      <c r="B2170" s="52" t="s">
        <v>5</v>
      </c>
      <c r="C2170" s="52" t="s">
        <v>10738</v>
      </c>
      <c r="D2170" s="311">
        <v>41813</v>
      </c>
      <c r="E2170" s="63">
        <v>0.60624999999999996</v>
      </c>
      <c r="F2170" s="311">
        <v>41813</v>
      </c>
      <c r="G2170" s="63">
        <v>0.60624999999999996</v>
      </c>
      <c r="H2170" s="1174">
        <f t="shared" si="45"/>
        <v>0</v>
      </c>
      <c r="I2170" s="52">
        <v>110</v>
      </c>
      <c r="J2170" s="52"/>
      <c r="K2170" s="52"/>
      <c r="L2170" s="52" t="s">
        <v>125</v>
      </c>
      <c r="M2170" s="17" t="s">
        <v>656</v>
      </c>
      <c r="N2170" s="52">
        <v>110</v>
      </c>
      <c r="O2170" s="52" t="s">
        <v>66</v>
      </c>
      <c r="P2170" s="52" t="s">
        <v>12065</v>
      </c>
      <c r="Q2170" s="1268" t="s">
        <v>4980</v>
      </c>
      <c r="R2170" s="1328">
        <v>276</v>
      </c>
      <c r="S2170" s="960"/>
      <c r="T2170" s="1357">
        <f t="shared" si="48"/>
        <v>276</v>
      </c>
      <c r="U2170" s="52"/>
      <c r="V2170" s="52"/>
      <c r="W2170" s="52"/>
      <c r="X2170" s="52"/>
      <c r="Y2170" s="52"/>
      <c r="Z2170" s="52"/>
      <c r="AA2170" s="52"/>
      <c r="AB2170" s="52"/>
      <c r="AC2170" s="52"/>
      <c r="AD2170" s="1094" t="s">
        <v>55</v>
      </c>
      <c r="AE2170" s="52"/>
      <c r="AF2170" s="1094"/>
      <c r="AG2170" s="1455"/>
      <c r="AH2170" s="6" t="e">
        <f t="shared" si="46"/>
        <v>#VALUE!</v>
      </c>
      <c r="AI2170" s="1478" t="e">
        <f>COUNTIF([4]ПС!A5925:A6076,M2170)</f>
        <v>#VALUE!</v>
      </c>
      <c r="AJ2170" s="3">
        <f t="shared" si="47"/>
        <v>1</v>
      </c>
    </row>
    <row r="2171" spans="1:36" ht="47.25" hidden="1" customHeight="1" x14ac:dyDescent="0.2">
      <c r="A2171" s="1101" t="s">
        <v>4114</v>
      </c>
      <c r="B2171" s="52" t="s">
        <v>5</v>
      </c>
      <c r="C2171" s="52" t="s">
        <v>10455</v>
      </c>
      <c r="D2171" s="311">
        <v>41813</v>
      </c>
      <c r="E2171" s="63">
        <v>0.45694444444444443</v>
      </c>
      <c r="F2171" s="311">
        <v>41813</v>
      </c>
      <c r="G2171" s="63">
        <v>0.51041666666666663</v>
      </c>
      <c r="H2171" s="1174">
        <f t="shared" si="45"/>
        <v>5.3472222222222199E-2</v>
      </c>
      <c r="I2171" s="52">
        <v>1</v>
      </c>
      <c r="J2171" s="52"/>
      <c r="K2171" s="52"/>
      <c r="L2171" s="52" t="s">
        <v>125</v>
      </c>
      <c r="M2171" s="17" t="s">
        <v>9365</v>
      </c>
      <c r="N2171" s="52" t="s">
        <v>103</v>
      </c>
      <c r="O2171" s="52" t="s">
        <v>66</v>
      </c>
      <c r="P2171" s="52" t="s">
        <v>4981</v>
      </c>
      <c r="Q2171" s="1268" t="s">
        <v>4982</v>
      </c>
      <c r="R2171" s="1328"/>
      <c r="S2171" s="960"/>
      <c r="T2171" s="1357"/>
      <c r="U2171" s="52"/>
      <c r="V2171" s="52"/>
      <c r="W2171" s="52"/>
      <c r="X2171" s="52"/>
      <c r="Y2171" s="52"/>
      <c r="Z2171" s="52"/>
      <c r="AA2171" s="52"/>
      <c r="AB2171" s="52"/>
      <c r="AC2171" s="52"/>
      <c r="AD2171" s="1094" t="s">
        <v>55</v>
      </c>
      <c r="AE2171" s="52"/>
      <c r="AF2171" s="1094"/>
      <c r="AG2171" s="1455"/>
      <c r="AH2171" s="6" t="e">
        <f t="shared" si="46"/>
        <v>#VALUE!</v>
      </c>
      <c r="AI2171" s="1478" t="e">
        <f>COUNTIF([4]ПС!A5925:A6076,M2171)</f>
        <v>#VALUE!</v>
      </c>
      <c r="AJ2171" s="3">
        <f t="shared" si="47"/>
        <v>1</v>
      </c>
    </row>
    <row r="2172" spans="1:36" ht="15" hidden="1" customHeight="1" x14ac:dyDescent="0.2">
      <c r="A2172" s="1101" t="s">
        <v>4114</v>
      </c>
      <c r="B2172" s="52" t="s">
        <v>5</v>
      </c>
      <c r="C2172" s="52" t="s">
        <v>10455</v>
      </c>
      <c r="D2172" s="311">
        <v>41813</v>
      </c>
      <c r="E2172" s="63">
        <v>0.99305555555555547</v>
      </c>
      <c r="F2172" s="311">
        <v>41813</v>
      </c>
      <c r="G2172" s="63">
        <v>0.99305555555555547</v>
      </c>
      <c r="H2172" s="1174">
        <f t="shared" si="45"/>
        <v>0</v>
      </c>
      <c r="I2172" s="52">
        <v>2</v>
      </c>
      <c r="J2172" s="52"/>
      <c r="K2172" s="52"/>
      <c r="L2172" s="52" t="s">
        <v>125</v>
      </c>
      <c r="M2172" s="17" t="s">
        <v>12066</v>
      </c>
      <c r="N2172" s="52" t="s">
        <v>103</v>
      </c>
      <c r="O2172" s="52" t="s">
        <v>66</v>
      </c>
      <c r="P2172" s="52" t="s">
        <v>4983</v>
      </c>
      <c r="Q2172" s="1268" t="s">
        <v>4984</v>
      </c>
      <c r="R2172" s="1328"/>
      <c r="S2172" s="960"/>
      <c r="T2172" s="1357"/>
      <c r="U2172" s="52"/>
      <c r="V2172" s="52"/>
      <c r="W2172" s="52"/>
      <c r="X2172" s="52"/>
      <c r="Y2172" s="52"/>
      <c r="Z2172" s="52"/>
      <c r="AA2172" s="52"/>
      <c r="AB2172" s="52"/>
      <c r="AC2172" s="52"/>
      <c r="AD2172" s="1094" t="s">
        <v>55</v>
      </c>
      <c r="AE2172" s="52"/>
      <c r="AF2172" s="1094"/>
      <c r="AG2172" s="1455"/>
      <c r="AH2172" s="6" t="e">
        <f t="shared" si="46"/>
        <v>#VALUE!</v>
      </c>
      <c r="AI2172" s="1478" t="e">
        <f>COUNTIF([4]ПС!A5925:A6076,M2172)</f>
        <v>#VALUE!</v>
      </c>
      <c r="AJ2172" s="3">
        <f t="shared" si="47"/>
        <v>1</v>
      </c>
    </row>
    <row r="2173" spans="1:36" ht="15" hidden="1" customHeight="1" x14ac:dyDescent="0.2">
      <c r="A2173" s="1101" t="s">
        <v>4114</v>
      </c>
      <c r="B2173" s="52" t="s">
        <v>5</v>
      </c>
      <c r="C2173" s="52" t="s">
        <v>36</v>
      </c>
      <c r="D2173" s="311">
        <v>41814</v>
      </c>
      <c r="E2173" s="63">
        <v>0.27638888888888885</v>
      </c>
      <c r="F2173" s="311">
        <v>41814</v>
      </c>
      <c r="G2173" s="63">
        <v>0.40972222222222227</v>
      </c>
      <c r="H2173" s="1174">
        <f t="shared" si="45"/>
        <v>0.13333333333333341</v>
      </c>
      <c r="I2173" s="52">
        <v>2</v>
      </c>
      <c r="J2173" s="52"/>
      <c r="K2173" s="52" t="s">
        <v>133</v>
      </c>
      <c r="L2173" s="52" t="s">
        <v>128</v>
      </c>
      <c r="M2173" s="52" t="s">
        <v>11925</v>
      </c>
      <c r="N2173" s="52" t="s">
        <v>103</v>
      </c>
      <c r="O2173" s="52" t="s">
        <v>66</v>
      </c>
      <c r="P2173" s="52" t="s">
        <v>4985</v>
      </c>
      <c r="Q2173" s="1268" t="s">
        <v>4986</v>
      </c>
      <c r="R2173" s="1328">
        <v>10</v>
      </c>
      <c r="S2173" s="960"/>
      <c r="T2173" s="1357">
        <f t="shared" ref="T2173:T2181" si="49">R2173+S2173</f>
        <v>10</v>
      </c>
      <c r="U2173" s="52" t="s">
        <v>75</v>
      </c>
      <c r="V2173" s="52"/>
      <c r="W2173" s="52"/>
      <c r="X2173" s="52"/>
      <c r="Y2173" s="52"/>
      <c r="Z2173" s="52"/>
      <c r="AA2173" s="52"/>
      <c r="AB2173" s="52"/>
      <c r="AC2173" s="52"/>
      <c r="AD2173" s="1094" t="s">
        <v>48</v>
      </c>
      <c r="AE2173" s="52"/>
      <c r="AF2173" s="1094"/>
      <c r="AG2173" s="1455"/>
      <c r="AH2173" s="6" t="e">
        <f t="shared" si="46"/>
        <v>#VALUE!</v>
      </c>
      <c r="AI2173" s="1478" t="e">
        <f>COUNTIF([4]ПС!A5925:A6076,M2173)</f>
        <v>#VALUE!</v>
      </c>
      <c r="AJ2173" s="3">
        <f t="shared" si="47"/>
        <v>1</v>
      </c>
    </row>
    <row r="2174" spans="1:36" ht="15" hidden="1" customHeight="1" x14ac:dyDescent="0.2">
      <c r="A2174" s="1101" t="s">
        <v>4114</v>
      </c>
      <c r="B2174" s="52" t="s">
        <v>5</v>
      </c>
      <c r="C2174" s="52" t="s">
        <v>36</v>
      </c>
      <c r="D2174" s="311">
        <v>41815</v>
      </c>
      <c r="E2174" s="63">
        <v>7.6388888888888895E-2</v>
      </c>
      <c r="F2174" s="311">
        <v>41815</v>
      </c>
      <c r="G2174" s="63">
        <v>7.6388888888888895E-2</v>
      </c>
      <c r="H2174" s="1174">
        <f t="shared" si="45"/>
        <v>0</v>
      </c>
      <c r="I2174" s="52">
        <v>1</v>
      </c>
      <c r="J2174" s="52" t="s">
        <v>146</v>
      </c>
      <c r="K2174" s="52" t="s">
        <v>132</v>
      </c>
      <c r="L2174" s="52" t="s">
        <v>128</v>
      </c>
      <c r="M2174" s="17" t="s">
        <v>878</v>
      </c>
      <c r="N2174" s="52" t="s">
        <v>103</v>
      </c>
      <c r="O2174" s="52" t="s">
        <v>64</v>
      </c>
      <c r="P2174" s="52" t="s">
        <v>4987</v>
      </c>
      <c r="Q2174" s="1268" t="s">
        <v>4988</v>
      </c>
      <c r="R2174" s="1328">
        <v>1</v>
      </c>
      <c r="S2174" s="960"/>
      <c r="T2174" s="1357">
        <f t="shared" si="49"/>
        <v>1</v>
      </c>
      <c r="U2174" s="52" t="s">
        <v>75</v>
      </c>
      <c r="V2174" s="52">
        <v>2008</v>
      </c>
      <c r="W2174" s="52" t="s">
        <v>1536</v>
      </c>
      <c r="X2174" s="52" t="s">
        <v>183</v>
      </c>
      <c r="Y2174" s="52" t="s">
        <v>183</v>
      </c>
      <c r="Z2174" s="52">
        <v>100</v>
      </c>
      <c r="AA2174" s="52" t="s">
        <v>183</v>
      </c>
      <c r="AB2174" s="52">
        <v>0</v>
      </c>
      <c r="AC2174" s="52" t="s">
        <v>183</v>
      </c>
      <c r="AD2174" s="1094" t="s">
        <v>48</v>
      </c>
      <c r="AE2174" s="52"/>
      <c r="AF2174" s="1094"/>
      <c r="AG2174" s="1455"/>
      <c r="AH2174" s="6" t="e">
        <f t="shared" si="46"/>
        <v>#VALUE!</v>
      </c>
      <c r="AI2174" s="1478" t="e">
        <f>COUNTIF([4]ПС!A5925:A6076,M2174)</f>
        <v>#VALUE!</v>
      </c>
      <c r="AJ2174" s="3">
        <f t="shared" si="47"/>
        <v>1</v>
      </c>
    </row>
    <row r="2175" spans="1:36" ht="15" hidden="1" customHeight="1" x14ac:dyDescent="0.2">
      <c r="A2175" s="1101" t="s">
        <v>4114</v>
      </c>
      <c r="B2175" s="52" t="s">
        <v>5</v>
      </c>
      <c r="C2175" s="52" t="s">
        <v>36</v>
      </c>
      <c r="D2175" s="311">
        <v>41815</v>
      </c>
      <c r="E2175" s="63">
        <v>0.22013888888888888</v>
      </c>
      <c r="F2175" s="311">
        <v>41815</v>
      </c>
      <c r="G2175" s="63">
        <v>0.22361111111111109</v>
      </c>
      <c r="H2175" s="1174">
        <f t="shared" si="45"/>
        <v>3.4722222222222099E-3</v>
      </c>
      <c r="I2175" s="52">
        <v>3</v>
      </c>
      <c r="J2175" s="52" t="s">
        <v>146</v>
      </c>
      <c r="K2175" s="52" t="s">
        <v>133</v>
      </c>
      <c r="L2175" s="52" t="s">
        <v>128</v>
      </c>
      <c r="M2175" s="52" t="s">
        <v>11487</v>
      </c>
      <c r="N2175" s="52" t="s">
        <v>103</v>
      </c>
      <c r="O2175" s="52" t="s">
        <v>66</v>
      </c>
      <c r="P2175" s="52" t="s">
        <v>12067</v>
      </c>
      <c r="Q2175" s="1268" t="s">
        <v>4989</v>
      </c>
      <c r="R2175" s="1328">
        <v>15</v>
      </c>
      <c r="S2175" s="960"/>
      <c r="T2175" s="1357">
        <f t="shared" si="49"/>
        <v>15</v>
      </c>
      <c r="U2175" s="52" t="s">
        <v>75</v>
      </c>
      <c r="V2175" s="52"/>
      <c r="W2175" s="52"/>
      <c r="X2175" s="52" t="s">
        <v>183</v>
      </c>
      <c r="Y2175" s="52"/>
      <c r="Z2175" s="52"/>
      <c r="AA2175" s="52"/>
      <c r="AB2175" s="52"/>
      <c r="AC2175" s="52"/>
      <c r="AD2175" s="1094" t="s">
        <v>48</v>
      </c>
      <c r="AE2175" s="52"/>
      <c r="AF2175" s="1094"/>
      <c r="AG2175" s="1455"/>
      <c r="AH2175" s="6" t="e">
        <f t="shared" si="46"/>
        <v>#VALUE!</v>
      </c>
      <c r="AI2175" s="1478" t="e">
        <f>COUNTIF([4]ПС!A5925:A6076,M2175)</f>
        <v>#VALUE!</v>
      </c>
      <c r="AJ2175" s="3">
        <f t="shared" si="47"/>
        <v>1</v>
      </c>
    </row>
    <row r="2176" spans="1:36" ht="15" hidden="1" customHeight="1" x14ac:dyDescent="0.2">
      <c r="A2176" s="1101" t="s">
        <v>4114</v>
      </c>
      <c r="B2176" s="52" t="s">
        <v>5</v>
      </c>
      <c r="C2176" s="52" t="s">
        <v>36</v>
      </c>
      <c r="D2176" s="311">
        <v>41815</v>
      </c>
      <c r="E2176" s="63">
        <v>0.22916666666666666</v>
      </c>
      <c r="F2176" s="311">
        <v>41815</v>
      </c>
      <c r="G2176" s="63">
        <v>0.2298611111111111</v>
      </c>
      <c r="H2176" s="1174">
        <f t="shared" si="45"/>
        <v>6.9444444444444198E-4</v>
      </c>
      <c r="I2176" s="52">
        <v>5</v>
      </c>
      <c r="J2176" s="52" t="s">
        <v>146</v>
      </c>
      <c r="K2176" s="52" t="s">
        <v>133</v>
      </c>
      <c r="L2176" s="52" t="s">
        <v>128</v>
      </c>
      <c r="M2176" s="52" t="s">
        <v>11487</v>
      </c>
      <c r="N2176" s="52" t="s">
        <v>103</v>
      </c>
      <c r="O2176" s="52" t="s">
        <v>66</v>
      </c>
      <c r="P2176" s="52" t="s">
        <v>301</v>
      </c>
      <c r="Q2176" s="1268" t="s">
        <v>4989</v>
      </c>
      <c r="R2176" s="1328">
        <v>16</v>
      </c>
      <c r="S2176" s="960"/>
      <c r="T2176" s="1357">
        <f t="shared" si="49"/>
        <v>16</v>
      </c>
      <c r="U2176" s="52"/>
      <c r="V2176" s="52"/>
      <c r="W2176" s="52"/>
      <c r="X2176" s="52"/>
      <c r="Y2176" s="52"/>
      <c r="Z2176" s="52"/>
      <c r="AA2176" s="52"/>
      <c r="AB2176" s="52"/>
      <c r="AC2176" s="52"/>
      <c r="AD2176" s="1094" t="s">
        <v>48</v>
      </c>
      <c r="AE2176" s="52"/>
      <c r="AF2176" s="1094"/>
      <c r="AG2176" s="1455"/>
      <c r="AH2176" s="6" t="e">
        <f t="shared" si="46"/>
        <v>#VALUE!</v>
      </c>
      <c r="AI2176" s="1478" t="e">
        <f>COUNTIF([4]ПС!A5925:A6076,M2176)</f>
        <v>#VALUE!</v>
      </c>
      <c r="AJ2176" s="3">
        <f t="shared" si="47"/>
        <v>1</v>
      </c>
    </row>
    <row r="2177" spans="1:36" ht="15" hidden="1" customHeight="1" x14ac:dyDescent="0.2">
      <c r="A2177" s="1101" t="s">
        <v>4114</v>
      </c>
      <c r="B2177" s="52" t="s">
        <v>5</v>
      </c>
      <c r="C2177" s="52" t="s">
        <v>36</v>
      </c>
      <c r="D2177" s="311">
        <v>41815</v>
      </c>
      <c r="E2177" s="63">
        <v>0.375</v>
      </c>
      <c r="F2177" s="311">
        <v>41815</v>
      </c>
      <c r="G2177" s="63">
        <v>0.47916666666666669</v>
      </c>
      <c r="H2177" s="1174">
        <f t="shared" si="45"/>
        <v>0.10416666666666669</v>
      </c>
      <c r="I2177" s="52">
        <v>2</v>
      </c>
      <c r="J2177" s="52"/>
      <c r="K2177" s="52"/>
      <c r="L2177" s="52" t="s">
        <v>128</v>
      </c>
      <c r="M2177" s="52" t="s">
        <v>688</v>
      </c>
      <c r="N2177" s="52" t="s">
        <v>103</v>
      </c>
      <c r="O2177" s="52" t="s">
        <v>66</v>
      </c>
      <c r="P2177" s="52">
        <v>4</v>
      </c>
      <c r="Q2177" s="1268" t="s">
        <v>4990</v>
      </c>
      <c r="R2177" s="1328">
        <v>9</v>
      </c>
      <c r="S2177" s="960"/>
      <c r="T2177" s="1357">
        <f t="shared" si="49"/>
        <v>9</v>
      </c>
      <c r="U2177" s="52"/>
      <c r="V2177" s="52"/>
      <c r="W2177" s="52"/>
      <c r="X2177" s="52"/>
      <c r="Y2177" s="52"/>
      <c r="Z2177" s="52"/>
      <c r="AA2177" s="52"/>
      <c r="AB2177" s="52"/>
      <c r="AC2177" s="52"/>
      <c r="AD2177" s="1094" t="s">
        <v>49</v>
      </c>
      <c r="AE2177" s="52"/>
      <c r="AF2177" s="1094"/>
      <c r="AG2177" s="1455"/>
      <c r="AH2177" s="6" t="e">
        <f t="shared" si="46"/>
        <v>#VALUE!</v>
      </c>
      <c r="AI2177" s="1478" t="e">
        <f>COUNTIF([4]ПС!A5925:A6076,M2177)</f>
        <v>#VALUE!</v>
      </c>
      <c r="AJ2177" s="3">
        <f t="shared" si="47"/>
        <v>1</v>
      </c>
    </row>
    <row r="2178" spans="1:36" ht="15" hidden="1" customHeight="1" x14ac:dyDescent="0.2">
      <c r="A2178" s="1101" t="s">
        <v>4114</v>
      </c>
      <c r="B2178" s="52" t="s">
        <v>5</v>
      </c>
      <c r="C2178" s="52" t="s">
        <v>36</v>
      </c>
      <c r="D2178" s="311">
        <v>41815</v>
      </c>
      <c r="E2178" s="63">
        <v>0.86111111111111116</v>
      </c>
      <c r="F2178" s="311">
        <v>41815</v>
      </c>
      <c r="G2178" s="63">
        <v>0.86111111111111116</v>
      </c>
      <c r="H2178" s="1174">
        <f t="shared" si="45"/>
        <v>0</v>
      </c>
      <c r="I2178" s="52">
        <v>22</v>
      </c>
      <c r="J2178" s="52"/>
      <c r="K2178" s="52" t="s">
        <v>132</v>
      </c>
      <c r="L2178" s="52" t="s">
        <v>126</v>
      </c>
      <c r="M2178" s="52" t="s">
        <v>814</v>
      </c>
      <c r="N2178" s="52" t="s">
        <v>103</v>
      </c>
      <c r="O2178" s="52" t="s">
        <v>66</v>
      </c>
      <c r="P2178" s="52" t="s">
        <v>4991</v>
      </c>
      <c r="Q2178" s="1268" t="s">
        <v>4992</v>
      </c>
      <c r="R2178" s="1328">
        <v>9</v>
      </c>
      <c r="S2178" s="960"/>
      <c r="T2178" s="1357">
        <f t="shared" si="49"/>
        <v>9</v>
      </c>
      <c r="U2178" s="52"/>
      <c r="V2178" s="52"/>
      <c r="W2178" s="52"/>
      <c r="X2178" s="52"/>
      <c r="Y2178" s="52"/>
      <c r="Z2178" s="52"/>
      <c r="AA2178" s="52"/>
      <c r="AB2178" s="52"/>
      <c r="AC2178" s="52"/>
      <c r="AD2178" s="1094" t="s">
        <v>40</v>
      </c>
      <c r="AE2178" s="52"/>
      <c r="AF2178" s="1094"/>
      <c r="AG2178" s="1455"/>
      <c r="AH2178" s="6" t="e">
        <f t="shared" si="46"/>
        <v>#VALUE!</v>
      </c>
      <c r="AI2178" s="1478" t="e">
        <f>COUNTIF([4]ПС!A5925:A6076,M2178)</f>
        <v>#VALUE!</v>
      </c>
      <c r="AJ2178" s="3">
        <f t="shared" si="47"/>
        <v>1</v>
      </c>
    </row>
    <row r="2179" spans="1:36" ht="15" hidden="1" customHeight="1" x14ac:dyDescent="0.2">
      <c r="A2179" s="1101" t="s">
        <v>4114</v>
      </c>
      <c r="B2179" s="52" t="s">
        <v>5</v>
      </c>
      <c r="C2179" s="52" t="s">
        <v>10455</v>
      </c>
      <c r="D2179" s="311">
        <v>41815</v>
      </c>
      <c r="E2179" s="63">
        <v>0.90972222222222221</v>
      </c>
      <c r="F2179" s="311">
        <v>41815</v>
      </c>
      <c r="G2179" s="63">
        <v>0.9277777777777777</v>
      </c>
      <c r="H2179" s="1174">
        <f t="shared" si="45"/>
        <v>1.8055555555555491E-2</v>
      </c>
      <c r="I2179" s="52">
        <v>2</v>
      </c>
      <c r="J2179" s="52"/>
      <c r="K2179" s="52"/>
      <c r="L2179" s="52" t="s">
        <v>125</v>
      </c>
      <c r="M2179" s="17" t="s">
        <v>12068</v>
      </c>
      <c r="N2179" s="52">
        <v>35</v>
      </c>
      <c r="O2179" s="52" t="s">
        <v>66</v>
      </c>
      <c r="P2179" s="52" t="s">
        <v>4993</v>
      </c>
      <c r="Q2179" s="1268" t="s">
        <v>4994</v>
      </c>
      <c r="R2179" s="1328">
        <v>2</v>
      </c>
      <c r="S2179" s="960"/>
      <c r="T2179" s="1357">
        <f t="shared" si="49"/>
        <v>2</v>
      </c>
      <c r="U2179" s="52"/>
      <c r="V2179" s="52"/>
      <c r="W2179" s="52"/>
      <c r="X2179" s="52"/>
      <c r="Y2179" s="52"/>
      <c r="Z2179" s="52"/>
      <c r="AA2179" s="52"/>
      <c r="AB2179" s="52"/>
      <c r="AC2179" s="52"/>
      <c r="AD2179" s="1094" t="s">
        <v>55</v>
      </c>
      <c r="AE2179" s="52"/>
      <c r="AF2179" s="1094"/>
      <c r="AG2179" s="1455"/>
      <c r="AH2179" s="6" t="e">
        <f t="shared" si="46"/>
        <v>#VALUE!</v>
      </c>
      <c r="AI2179" s="1478" t="e">
        <f>COUNTIF([4]ПС!A5925:A6076,M2179)</f>
        <v>#VALUE!</v>
      </c>
      <c r="AJ2179" s="3">
        <f t="shared" si="47"/>
        <v>1</v>
      </c>
    </row>
    <row r="2180" spans="1:36" ht="15" hidden="1" customHeight="1" x14ac:dyDescent="0.2">
      <c r="A2180" s="1101" t="s">
        <v>4114</v>
      </c>
      <c r="B2180" s="52" t="s">
        <v>5</v>
      </c>
      <c r="C2180" s="52" t="s">
        <v>10455</v>
      </c>
      <c r="D2180" s="311">
        <v>41816</v>
      </c>
      <c r="E2180" s="63">
        <v>0.56874999999999998</v>
      </c>
      <c r="F2180" s="311">
        <v>41816</v>
      </c>
      <c r="G2180" s="63">
        <v>0.57152777777777775</v>
      </c>
      <c r="H2180" s="1174">
        <f t="shared" ref="H2180:H2243" si="50">F2180-D2180+G2180-E2180</f>
        <v>2.7777777777777679E-3</v>
      </c>
      <c r="I2180" s="52">
        <v>8</v>
      </c>
      <c r="J2180" s="52"/>
      <c r="K2180" s="52"/>
      <c r="L2180" s="52" t="s">
        <v>125</v>
      </c>
      <c r="M2180" s="17" t="s">
        <v>10727</v>
      </c>
      <c r="N2180" s="52" t="s">
        <v>103</v>
      </c>
      <c r="O2180" s="52" t="s">
        <v>66</v>
      </c>
      <c r="P2180" s="52" t="s">
        <v>4995</v>
      </c>
      <c r="Q2180" s="1268" t="s">
        <v>4996</v>
      </c>
      <c r="R2180" s="1328">
        <v>2</v>
      </c>
      <c r="S2180" s="960"/>
      <c r="T2180" s="1357">
        <f t="shared" si="49"/>
        <v>2</v>
      </c>
      <c r="U2180" s="52"/>
      <c r="V2180" s="52"/>
      <c r="W2180" s="52"/>
      <c r="X2180" s="52"/>
      <c r="Y2180" s="52"/>
      <c r="Z2180" s="52"/>
      <c r="AA2180" s="52"/>
      <c r="AB2180" s="52"/>
      <c r="AC2180" s="52"/>
      <c r="AD2180" s="1094" t="s">
        <v>55</v>
      </c>
      <c r="AE2180" s="52"/>
      <c r="AF2180" s="1094"/>
      <c r="AG2180" s="1455"/>
      <c r="AH2180" s="6" t="e">
        <f t="shared" ref="AH2180:AH2243" si="51">IF(AI2180+AJ2180=2,"Всё Ок!","Ошибка в имени ПС")</f>
        <v>#VALUE!</v>
      </c>
      <c r="AI2180" s="1478" t="e">
        <f>COUNTIF([4]ПС!A5925:A6076,M2180)</f>
        <v>#VALUE!</v>
      </c>
      <c r="AJ2180" s="3">
        <f t="shared" ref="AJ2180:AJ2243" si="52">IF(M2180&gt;0,1,0)</f>
        <v>1</v>
      </c>
    </row>
    <row r="2181" spans="1:36" ht="15" hidden="1" customHeight="1" x14ac:dyDescent="0.2">
      <c r="A2181" s="1101" t="s">
        <v>4114</v>
      </c>
      <c r="B2181" s="52" t="s">
        <v>5</v>
      </c>
      <c r="C2181" s="52" t="s">
        <v>36</v>
      </c>
      <c r="D2181" s="311">
        <v>41817</v>
      </c>
      <c r="E2181" s="63">
        <v>0.35416666666666669</v>
      </c>
      <c r="F2181" s="311">
        <v>41817</v>
      </c>
      <c r="G2181" s="63">
        <v>0.42708333333333331</v>
      </c>
      <c r="H2181" s="1174">
        <f t="shared" si="50"/>
        <v>7.291666666666663E-2</v>
      </c>
      <c r="I2181" s="52">
        <v>1</v>
      </c>
      <c r="J2181" s="52" t="s">
        <v>5115</v>
      </c>
      <c r="K2181" s="52" t="s">
        <v>134</v>
      </c>
      <c r="L2181" s="52" t="s">
        <v>128</v>
      </c>
      <c r="M2181" s="52" t="s">
        <v>11936</v>
      </c>
      <c r="N2181" s="52" t="s">
        <v>103</v>
      </c>
      <c r="O2181" s="52" t="s">
        <v>66</v>
      </c>
      <c r="P2181" s="52" t="s">
        <v>5116</v>
      </c>
      <c r="Q2181" s="1268" t="s">
        <v>5117</v>
      </c>
      <c r="R2181" s="1328">
        <v>1</v>
      </c>
      <c r="S2181" s="960"/>
      <c r="T2181" s="1357">
        <f t="shared" si="49"/>
        <v>1</v>
      </c>
      <c r="U2181" s="52" t="s">
        <v>75</v>
      </c>
      <c r="V2181" s="52">
        <v>1975</v>
      </c>
      <c r="W2181" s="52" t="s">
        <v>2286</v>
      </c>
      <c r="X2181" s="52" t="s">
        <v>183</v>
      </c>
      <c r="Y2181" s="57">
        <v>41365</v>
      </c>
      <c r="Z2181" s="52">
        <v>100</v>
      </c>
      <c r="AA2181" s="52" t="s">
        <v>183</v>
      </c>
      <c r="AB2181" s="52">
        <v>0</v>
      </c>
      <c r="AC2181" s="52" t="s">
        <v>12069</v>
      </c>
      <c r="AD2181" s="1094" t="s">
        <v>49</v>
      </c>
      <c r="AE2181" s="52"/>
      <c r="AF2181" s="1094"/>
      <c r="AG2181" s="1455"/>
      <c r="AH2181" s="6" t="e">
        <f t="shared" si="51"/>
        <v>#VALUE!</v>
      </c>
      <c r="AI2181" s="1478" t="e">
        <f>COUNTIF([4]ПС!A5925:A6076,M2181)</f>
        <v>#VALUE!</v>
      </c>
      <c r="AJ2181" s="3">
        <f t="shared" si="52"/>
        <v>1</v>
      </c>
    </row>
    <row r="2182" spans="1:36" ht="15" hidden="1" customHeight="1" x14ac:dyDescent="0.2">
      <c r="A2182" s="1101" t="s">
        <v>4114</v>
      </c>
      <c r="B2182" s="52" t="s">
        <v>5</v>
      </c>
      <c r="C2182" s="52" t="s">
        <v>10455</v>
      </c>
      <c r="D2182" s="311">
        <v>41817</v>
      </c>
      <c r="E2182" s="63">
        <v>0.66874999999999996</v>
      </c>
      <c r="F2182" s="311">
        <v>41817</v>
      </c>
      <c r="G2182" s="63">
        <v>0.7583333333333333</v>
      </c>
      <c r="H2182" s="1174">
        <f t="shared" si="50"/>
        <v>8.9583333333333348E-2</v>
      </c>
      <c r="I2182" s="52">
        <v>1</v>
      </c>
      <c r="J2182" s="52"/>
      <c r="K2182" s="52"/>
      <c r="L2182" s="52" t="s">
        <v>125</v>
      </c>
      <c r="M2182" s="17" t="s">
        <v>9365</v>
      </c>
      <c r="N2182" s="52" t="s">
        <v>103</v>
      </c>
      <c r="O2182" s="52" t="s">
        <v>64</v>
      </c>
      <c r="P2182" s="55" t="s">
        <v>4981</v>
      </c>
      <c r="Q2182" s="1276" t="s">
        <v>5118</v>
      </c>
      <c r="R2182" s="1328"/>
      <c r="S2182" s="960"/>
      <c r="T2182" s="1357"/>
      <c r="U2182" s="52"/>
      <c r="V2182" s="52"/>
      <c r="W2182" s="52"/>
      <c r="X2182" s="52"/>
      <c r="Y2182" s="52"/>
      <c r="Z2182" s="52"/>
      <c r="AA2182" s="52"/>
      <c r="AB2182" s="52"/>
      <c r="AC2182" s="52"/>
      <c r="AD2182" s="1094" t="s">
        <v>55</v>
      </c>
      <c r="AE2182" s="52"/>
      <c r="AF2182" s="1094"/>
      <c r="AG2182" s="1455"/>
      <c r="AH2182" s="6" t="e">
        <f t="shared" si="51"/>
        <v>#VALUE!</v>
      </c>
      <c r="AI2182" s="1478" t="e">
        <f>COUNTIF([4]ПС!A5925:A6076,M2182)</f>
        <v>#VALUE!</v>
      </c>
      <c r="AJ2182" s="3">
        <f t="shared" si="52"/>
        <v>1</v>
      </c>
    </row>
    <row r="2183" spans="1:36" ht="15" hidden="1" customHeight="1" x14ac:dyDescent="0.2">
      <c r="A2183" s="1101" t="s">
        <v>4114</v>
      </c>
      <c r="B2183" s="52" t="s">
        <v>5</v>
      </c>
      <c r="C2183" s="52" t="s">
        <v>10455</v>
      </c>
      <c r="D2183" s="311">
        <v>41817</v>
      </c>
      <c r="E2183" s="63">
        <v>0.64583333333333337</v>
      </c>
      <c r="F2183" s="311">
        <v>41817</v>
      </c>
      <c r="G2183" s="63">
        <v>0.65277777777777779</v>
      </c>
      <c r="H2183" s="1174">
        <f t="shared" si="50"/>
        <v>6.9444444444444198E-3</v>
      </c>
      <c r="I2183" s="52">
        <v>8</v>
      </c>
      <c r="J2183" s="52"/>
      <c r="K2183" s="52"/>
      <c r="L2183" s="52" t="s">
        <v>125</v>
      </c>
      <c r="M2183" s="17" t="s">
        <v>9315</v>
      </c>
      <c r="N2183" s="52">
        <v>35</v>
      </c>
      <c r="O2183" s="52" t="s">
        <v>63</v>
      </c>
      <c r="P2183" s="52" t="s">
        <v>5119</v>
      </c>
      <c r="Q2183" s="1234" t="s">
        <v>5120</v>
      </c>
      <c r="R2183" s="1328">
        <v>5</v>
      </c>
      <c r="S2183" s="960"/>
      <c r="T2183" s="1357">
        <f t="shared" ref="T2183:T2195" si="53">R2183+S2183</f>
        <v>5</v>
      </c>
      <c r="U2183" s="52"/>
      <c r="V2183" s="52"/>
      <c r="W2183" s="52"/>
      <c r="X2183" s="52"/>
      <c r="Y2183" s="52"/>
      <c r="Z2183" s="52"/>
      <c r="AA2183" s="52"/>
      <c r="AB2183" s="52"/>
      <c r="AC2183" s="52"/>
      <c r="AD2183" s="1094" t="s">
        <v>55</v>
      </c>
      <c r="AE2183" s="52"/>
      <c r="AF2183" s="1094"/>
      <c r="AG2183" s="1455"/>
      <c r="AH2183" s="6" t="e">
        <f t="shared" si="51"/>
        <v>#VALUE!</v>
      </c>
      <c r="AI2183" s="1478" t="e">
        <f>COUNTIF([4]ПС!A5925:A6076,M2183)</f>
        <v>#VALUE!</v>
      </c>
      <c r="AJ2183" s="3">
        <f t="shared" si="52"/>
        <v>1</v>
      </c>
    </row>
    <row r="2184" spans="1:36" ht="15" hidden="1" customHeight="1" x14ac:dyDescent="0.2">
      <c r="A2184" s="1101" t="s">
        <v>4114</v>
      </c>
      <c r="B2184" s="52" t="s">
        <v>5</v>
      </c>
      <c r="C2184" s="52" t="s">
        <v>10455</v>
      </c>
      <c r="D2184" s="311">
        <v>41818</v>
      </c>
      <c r="E2184" s="63">
        <v>0.67847222222222225</v>
      </c>
      <c r="F2184" s="311">
        <v>41818</v>
      </c>
      <c r="G2184" s="63">
        <v>0.67847222222222225</v>
      </c>
      <c r="H2184" s="1174">
        <f t="shared" si="50"/>
        <v>0</v>
      </c>
      <c r="I2184" s="52">
        <v>72</v>
      </c>
      <c r="J2184" s="52"/>
      <c r="K2184" s="52"/>
      <c r="L2184" s="52" t="s">
        <v>125</v>
      </c>
      <c r="M2184" s="17" t="s">
        <v>1289</v>
      </c>
      <c r="N2184" s="52">
        <v>35</v>
      </c>
      <c r="O2184" s="52" t="s">
        <v>66</v>
      </c>
      <c r="P2184" s="52" t="s">
        <v>5121</v>
      </c>
      <c r="Q2184" s="1268" t="s">
        <v>5122</v>
      </c>
      <c r="R2184" s="1328">
        <v>19</v>
      </c>
      <c r="S2184" s="960"/>
      <c r="T2184" s="1357">
        <f t="shared" si="53"/>
        <v>19</v>
      </c>
      <c r="U2184" s="52"/>
      <c r="V2184" s="52"/>
      <c r="W2184" s="52"/>
      <c r="X2184" s="52"/>
      <c r="Y2184" s="52"/>
      <c r="Z2184" s="52"/>
      <c r="AA2184" s="52"/>
      <c r="AB2184" s="52"/>
      <c r="AC2184" s="52"/>
      <c r="AD2184" s="1094" t="s">
        <v>55</v>
      </c>
      <c r="AE2184" s="52"/>
      <c r="AF2184" s="1094"/>
      <c r="AG2184" s="1455"/>
      <c r="AH2184" s="6" t="e">
        <f t="shared" si="51"/>
        <v>#VALUE!</v>
      </c>
      <c r="AI2184" s="1478" t="e">
        <f>COUNTIF([4]ПС!A5925:A6076,M2184)</f>
        <v>#VALUE!</v>
      </c>
      <c r="AJ2184" s="3">
        <f t="shared" si="52"/>
        <v>1</v>
      </c>
    </row>
    <row r="2185" spans="1:36" ht="31.5" hidden="1" customHeight="1" x14ac:dyDescent="0.2">
      <c r="A2185" s="1101" t="s">
        <v>4114</v>
      </c>
      <c r="B2185" s="52" t="s">
        <v>5</v>
      </c>
      <c r="C2185" s="52" t="s">
        <v>10455</v>
      </c>
      <c r="D2185" s="311">
        <v>41819</v>
      </c>
      <c r="E2185" s="63">
        <v>0.52777777777777779</v>
      </c>
      <c r="F2185" s="311">
        <v>41819</v>
      </c>
      <c r="G2185" s="63">
        <v>0.56527777777777777</v>
      </c>
      <c r="H2185" s="1174">
        <f t="shared" si="50"/>
        <v>3.7499999999999978E-2</v>
      </c>
      <c r="I2185" s="52">
        <v>72</v>
      </c>
      <c r="J2185" s="52" t="s">
        <v>178</v>
      </c>
      <c r="K2185" s="52" t="s">
        <v>133</v>
      </c>
      <c r="L2185" s="52" t="s">
        <v>125</v>
      </c>
      <c r="M2185" s="17" t="s">
        <v>3844</v>
      </c>
      <c r="N2185" s="52">
        <v>35</v>
      </c>
      <c r="O2185" s="52" t="s">
        <v>63</v>
      </c>
      <c r="P2185" s="55" t="s">
        <v>5123</v>
      </c>
      <c r="Q2185" s="1268" t="s">
        <v>12070</v>
      </c>
      <c r="R2185" s="1328">
        <v>74</v>
      </c>
      <c r="S2185" s="960"/>
      <c r="T2185" s="1357">
        <f t="shared" si="53"/>
        <v>74</v>
      </c>
      <c r="U2185" s="52"/>
      <c r="V2185" s="52"/>
      <c r="W2185" s="52"/>
      <c r="X2185" s="52"/>
      <c r="Y2185" s="52"/>
      <c r="Z2185" s="52"/>
      <c r="AA2185" s="52"/>
      <c r="AB2185" s="52"/>
      <c r="AC2185" s="52"/>
      <c r="AD2185" s="1094" t="s">
        <v>55</v>
      </c>
      <c r="AE2185" s="52"/>
      <c r="AF2185" s="1094"/>
      <c r="AG2185" s="1455"/>
      <c r="AH2185" s="6" t="e">
        <f t="shared" si="51"/>
        <v>#VALUE!</v>
      </c>
      <c r="AI2185" s="1478" t="e">
        <f>COUNTIF([4]ПС!A5925:A6076,M2185)</f>
        <v>#VALUE!</v>
      </c>
      <c r="AJ2185" s="3">
        <f t="shared" si="52"/>
        <v>1</v>
      </c>
    </row>
    <row r="2186" spans="1:36" ht="78.75" hidden="1" customHeight="1" x14ac:dyDescent="0.2">
      <c r="A2186" s="1101" t="s">
        <v>4114</v>
      </c>
      <c r="B2186" s="52" t="s">
        <v>5</v>
      </c>
      <c r="C2186" s="52" t="s">
        <v>36</v>
      </c>
      <c r="D2186" s="311">
        <v>41820</v>
      </c>
      <c r="E2186" s="63">
        <v>0.77500000000000002</v>
      </c>
      <c r="F2186" s="311">
        <v>41820</v>
      </c>
      <c r="G2186" s="63">
        <v>0.77500000000000002</v>
      </c>
      <c r="H2186" s="1174">
        <f t="shared" si="50"/>
        <v>0</v>
      </c>
      <c r="I2186" s="52">
        <v>13</v>
      </c>
      <c r="J2186" s="52" t="s">
        <v>178</v>
      </c>
      <c r="K2186" s="52" t="s">
        <v>132</v>
      </c>
      <c r="L2186" s="52" t="s">
        <v>128</v>
      </c>
      <c r="M2186" s="52" t="s">
        <v>4045</v>
      </c>
      <c r="N2186" s="52" t="s">
        <v>103</v>
      </c>
      <c r="O2186" s="52" t="s">
        <v>66</v>
      </c>
      <c r="P2186" s="55" t="s">
        <v>5164</v>
      </c>
      <c r="Q2186" s="1268" t="s">
        <v>5165</v>
      </c>
      <c r="R2186" s="1328">
        <v>1</v>
      </c>
      <c r="S2186" s="960"/>
      <c r="T2186" s="1357">
        <f t="shared" si="53"/>
        <v>1</v>
      </c>
      <c r="U2186" s="52" t="s">
        <v>75</v>
      </c>
      <c r="V2186" s="52">
        <v>1988</v>
      </c>
      <c r="W2186" s="52" t="s">
        <v>2286</v>
      </c>
      <c r="X2186" s="52" t="s">
        <v>183</v>
      </c>
      <c r="Y2186" s="52" t="s">
        <v>12071</v>
      </c>
      <c r="Z2186" s="52">
        <v>100</v>
      </c>
      <c r="AA2186" s="52"/>
      <c r="AB2186" s="52"/>
      <c r="AC2186" s="52"/>
      <c r="AD2186" s="1094" t="s">
        <v>49</v>
      </c>
      <c r="AE2186" s="52"/>
      <c r="AF2186" s="1094"/>
      <c r="AG2186" s="1455"/>
      <c r="AH2186" s="6" t="e">
        <f t="shared" si="51"/>
        <v>#VALUE!</v>
      </c>
      <c r="AI2186" s="1478" t="e">
        <f>COUNTIF([4]ПС!A5925:A6076,M2186)</f>
        <v>#VALUE!</v>
      </c>
      <c r="AJ2186" s="3">
        <f t="shared" si="52"/>
        <v>1</v>
      </c>
    </row>
    <row r="2187" spans="1:36" ht="31.5" hidden="1" customHeight="1" x14ac:dyDescent="0.2">
      <c r="A2187" s="1101" t="s">
        <v>5144</v>
      </c>
      <c r="B2187" s="52" t="s">
        <v>5</v>
      </c>
      <c r="C2187" s="52" t="s">
        <v>36</v>
      </c>
      <c r="D2187" s="311">
        <v>41821</v>
      </c>
      <c r="E2187" s="63">
        <v>3.8194444444444441E-2</v>
      </c>
      <c r="F2187" s="311">
        <v>41821</v>
      </c>
      <c r="G2187" s="63">
        <v>6.25E-2</v>
      </c>
      <c r="H2187" s="1174">
        <f t="shared" si="50"/>
        <v>2.4305555555555559E-2</v>
      </c>
      <c r="I2187" s="52">
        <v>3</v>
      </c>
      <c r="J2187" s="52" t="s">
        <v>4579</v>
      </c>
      <c r="K2187" s="52"/>
      <c r="L2187" s="52" t="s">
        <v>130</v>
      </c>
      <c r="M2187" s="52" t="s">
        <v>693</v>
      </c>
      <c r="N2187" s="52">
        <v>35</v>
      </c>
      <c r="O2187" s="52" t="s">
        <v>66</v>
      </c>
      <c r="P2187" s="52" t="s">
        <v>5166</v>
      </c>
      <c r="Q2187" s="1268" t="s">
        <v>5167</v>
      </c>
      <c r="R2187" s="1328">
        <v>1</v>
      </c>
      <c r="S2187" s="960"/>
      <c r="T2187" s="1357">
        <f t="shared" si="53"/>
        <v>1</v>
      </c>
      <c r="U2187" s="52" t="s">
        <v>84</v>
      </c>
      <c r="V2187" s="52" t="s">
        <v>183</v>
      </c>
      <c r="W2187" s="52" t="s">
        <v>12072</v>
      </c>
      <c r="X2187" s="52"/>
      <c r="Y2187" s="52"/>
      <c r="Z2187" s="52"/>
      <c r="AA2187" s="52"/>
      <c r="AB2187" s="52"/>
      <c r="AC2187" s="52">
        <v>41850</v>
      </c>
      <c r="AD2187" s="1094" t="s">
        <v>60</v>
      </c>
      <c r="AE2187" s="52"/>
      <c r="AF2187" s="1094"/>
      <c r="AG2187" s="1455"/>
      <c r="AH2187" s="6" t="e">
        <f t="shared" si="51"/>
        <v>#VALUE!</v>
      </c>
      <c r="AI2187" s="1478" t="e">
        <f>COUNTIF([4]ПС!A5925:A6076,M2187)</f>
        <v>#VALUE!</v>
      </c>
      <c r="AJ2187" s="3">
        <f t="shared" si="52"/>
        <v>1</v>
      </c>
    </row>
    <row r="2188" spans="1:36" ht="63" hidden="1" customHeight="1" x14ac:dyDescent="0.2">
      <c r="A2188" s="1101" t="s">
        <v>5144</v>
      </c>
      <c r="B2188" s="52" t="s">
        <v>5</v>
      </c>
      <c r="C2188" s="52" t="s">
        <v>36</v>
      </c>
      <c r="D2188" s="311">
        <v>41821</v>
      </c>
      <c r="E2188" s="63">
        <v>0.86250000000000004</v>
      </c>
      <c r="F2188" s="311">
        <v>41821</v>
      </c>
      <c r="G2188" s="63">
        <v>0.92569444444444438</v>
      </c>
      <c r="H2188" s="1174">
        <f t="shared" si="50"/>
        <v>6.3194444444444331E-2</v>
      </c>
      <c r="I2188" s="52">
        <v>2</v>
      </c>
      <c r="J2188" s="52"/>
      <c r="K2188" s="52"/>
      <c r="L2188" s="52" t="s">
        <v>130</v>
      </c>
      <c r="M2188" s="52" t="s">
        <v>11925</v>
      </c>
      <c r="N2188" s="52" t="s">
        <v>103</v>
      </c>
      <c r="O2188" s="52" t="s">
        <v>66</v>
      </c>
      <c r="P2188" s="52" t="s">
        <v>5168</v>
      </c>
      <c r="Q2188" s="1234" t="s">
        <v>5169</v>
      </c>
      <c r="R2188" s="1328">
        <v>4</v>
      </c>
      <c r="S2188" s="960"/>
      <c r="T2188" s="1357">
        <f t="shared" si="53"/>
        <v>4</v>
      </c>
      <c r="U2188" s="52" t="s">
        <v>75</v>
      </c>
      <c r="V2188" s="52">
        <v>1971</v>
      </c>
      <c r="W2188" s="52" t="s">
        <v>2286</v>
      </c>
      <c r="X2188" s="52" t="s">
        <v>183</v>
      </c>
      <c r="Y2188" s="52"/>
      <c r="Z2188" s="52"/>
      <c r="AA2188" s="52"/>
      <c r="AB2188" s="52"/>
      <c r="AC2188" s="52" t="s">
        <v>12073</v>
      </c>
      <c r="AD2188" s="1094" t="s">
        <v>60</v>
      </c>
      <c r="AE2188" s="52"/>
      <c r="AF2188" s="1094"/>
      <c r="AG2188" s="1455"/>
      <c r="AH2188" s="6" t="e">
        <f t="shared" si="51"/>
        <v>#VALUE!</v>
      </c>
      <c r="AI2188" s="1478" t="e">
        <f>COUNTIF([4]ПС!A5925:A6076,M2188)</f>
        <v>#VALUE!</v>
      </c>
      <c r="AJ2188" s="3">
        <f t="shared" si="52"/>
        <v>1</v>
      </c>
    </row>
    <row r="2189" spans="1:36" ht="293.25" hidden="1" customHeight="1" x14ac:dyDescent="0.2">
      <c r="A2189" s="1101" t="s">
        <v>5144</v>
      </c>
      <c r="B2189" s="52" t="s">
        <v>5</v>
      </c>
      <c r="C2189" s="52" t="s">
        <v>36</v>
      </c>
      <c r="D2189" s="311">
        <v>41821</v>
      </c>
      <c r="E2189" s="63">
        <v>0.90208333333333324</v>
      </c>
      <c r="F2189" s="311">
        <v>41821</v>
      </c>
      <c r="G2189" s="63">
        <v>0.90208333333333324</v>
      </c>
      <c r="H2189" s="1174">
        <f t="shared" si="50"/>
        <v>0</v>
      </c>
      <c r="I2189" s="52"/>
      <c r="J2189" s="52"/>
      <c r="K2189" s="52"/>
      <c r="L2189" s="1225" t="s">
        <v>128</v>
      </c>
      <c r="M2189" s="52" t="s">
        <v>3844</v>
      </c>
      <c r="N2189" s="52">
        <v>35</v>
      </c>
      <c r="O2189" s="52" t="s">
        <v>66</v>
      </c>
      <c r="P2189" s="55" t="s">
        <v>591</v>
      </c>
      <c r="Q2189" s="1268" t="s">
        <v>5170</v>
      </c>
      <c r="R2189" s="1328">
        <v>5</v>
      </c>
      <c r="S2189" s="960"/>
      <c r="T2189" s="1357">
        <f t="shared" si="53"/>
        <v>5</v>
      </c>
      <c r="U2189" s="52"/>
      <c r="V2189" s="52"/>
      <c r="W2189" s="52"/>
      <c r="X2189" s="52"/>
      <c r="Y2189" s="52"/>
      <c r="Z2189" s="52"/>
      <c r="AA2189" s="52"/>
      <c r="AB2189" s="52"/>
      <c r="AC2189" s="52"/>
      <c r="AD2189" s="1094" t="s">
        <v>56</v>
      </c>
      <c r="AE2189" s="52"/>
      <c r="AF2189" s="1094"/>
      <c r="AG2189" s="1455"/>
      <c r="AH2189" s="6" t="e">
        <f t="shared" si="51"/>
        <v>#VALUE!</v>
      </c>
      <c r="AI2189" s="1478" t="e">
        <f>COUNTIF([4]ПС!A5925:A6076,M2189)</f>
        <v>#VALUE!</v>
      </c>
      <c r="AJ2189" s="3">
        <f t="shared" si="52"/>
        <v>1</v>
      </c>
    </row>
    <row r="2190" spans="1:36" ht="47.25" hidden="1" customHeight="1" x14ac:dyDescent="0.2">
      <c r="A2190" s="1101" t="s">
        <v>5144</v>
      </c>
      <c r="B2190" s="52" t="s">
        <v>5</v>
      </c>
      <c r="C2190" s="52" t="s">
        <v>36</v>
      </c>
      <c r="D2190" s="311">
        <v>41822</v>
      </c>
      <c r="E2190" s="63">
        <v>0.25833333333333336</v>
      </c>
      <c r="F2190" s="311">
        <v>41822</v>
      </c>
      <c r="G2190" s="63">
        <v>0.26041666666666669</v>
      </c>
      <c r="H2190" s="1174">
        <f t="shared" si="50"/>
        <v>2.0833333333333259E-3</v>
      </c>
      <c r="I2190" s="52">
        <v>120</v>
      </c>
      <c r="J2190" s="52" t="s">
        <v>2870</v>
      </c>
      <c r="K2190" s="52"/>
      <c r="L2190" s="52" t="s">
        <v>130</v>
      </c>
      <c r="M2190" s="52" t="s">
        <v>673</v>
      </c>
      <c r="N2190" s="52">
        <v>110</v>
      </c>
      <c r="O2190" s="52" t="s">
        <v>66</v>
      </c>
      <c r="P2190" s="52" t="s">
        <v>5171</v>
      </c>
      <c r="Q2190" s="1234" t="s">
        <v>5172</v>
      </c>
      <c r="R2190" s="1328">
        <v>220</v>
      </c>
      <c r="S2190" s="960"/>
      <c r="T2190" s="1357">
        <f t="shared" si="53"/>
        <v>220</v>
      </c>
      <c r="U2190" s="52" t="s">
        <v>75</v>
      </c>
      <c r="V2190" s="52">
        <v>1990</v>
      </c>
      <c r="W2190" s="52" t="s">
        <v>10119</v>
      </c>
      <c r="X2190" s="52" t="s">
        <v>183</v>
      </c>
      <c r="Y2190" s="1403">
        <v>41760</v>
      </c>
      <c r="Z2190" s="52">
        <v>100</v>
      </c>
      <c r="AA2190" s="1403">
        <v>41883</v>
      </c>
      <c r="AB2190" s="52">
        <v>0</v>
      </c>
      <c r="AC2190" s="1403">
        <v>41760</v>
      </c>
      <c r="AD2190" s="1094" t="s">
        <v>60</v>
      </c>
      <c r="AE2190" s="52"/>
      <c r="AF2190" s="1094"/>
      <c r="AG2190" s="1455"/>
      <c r="AH2190" s="6" t="e">
        <f t="shared" si="51"/>
        <v>#VALUE!</v>
      </c>
      <c r="AI2190" s="1478" t="e">
        <f>COUNTIF([4]ПС!A5925:A6076,M2190)</f>
        <v>#VALUE!</v>
      </c>
      <c r="AJ2190" s="3">
        <f t="shared" si="52"/>
        <v>1</v>
      </c>
    </row>
    <row r="2191" spans="1:36" ht="204.75" hidden="1" customHeight="1" x14ac:dyDescent="0.2">
      <c r="A2191" s="1101" t="s">
        <v>5144</v>
      </c>
      <c r="B2191" s="52" t="s">
        <v>5</v>
      </c>
      <c r="C2191" s="52" t="s">
        <v>36</v>
      </c>
      <c r="D2191" s="311">
        <v>41822</v>
      </c>
      <c r="E2191" s="63">
        <v>0.34861111111111115</v>
      </c>
      <c r="F2191" s="311">
        <v>41822</v>
      </c>
      <c r="G2191" s="63">
        <v>0.35555555555555557</v>
      </c>
      <c r="H2191" s="1174">
        <f t="shared" si="50"/>
        <v>6.9444444444444198E-3</v>
      </c>
      <c r="I2191" s="52">
        <v>66</v>
      </c>
      <c r="J2191" s="52" t="s">
        <v>1004</v>
      </c>
      <c r="K2191" s="52"/>
      <c r="L2191" s="52" t="s">
        <v>130</v>
      </c>
      <c r="M2191" s="17" t="s">
        <v>1289</v>
      </c>
      <c r="N2191" s="52">
        <v>35</v>
      </c>
      <c r="O2191" s="52" t="s">
        <v>63</v>
      </c>
      <c r="P2191" s="52" t="s">
        <v>5173</v>
      </c>
      <c r="Q2191" s="1234" t="s">
        <v>12074</v>
      </c>
      <c r="R2191" s="1328">
        <v>10</v>
      </c>
      <c r="S2191" s="960"/>
      <c r="T2191" s="1357">
        <f t="shared" si="53"/>
        <v>10</v>
      </c>
      <c r="U2191" s="52" t="s">
        <v>73</v>
      </c>
      <c r="V2191" s="52" t="s">
        <v>183</v>
      </c>
      <c r="W2191" s="52" t="s">
        <v>183</v>
      </c>
      <c r="X2191" s="52" t="s">
        <v>183</v>
      </c>
      <c r="Y2191" s="1094" t="s">
        <v>12075</v>
      </c>
      <c r="Z2191" s="1094">
        <v>100</v>
      </c>
      <c r="AA2191" s="52" t="s">
        <v>183</v>
      </c>
      <c r="AB2191" s="52" t="s">
        <v>183</v>
      </c>
      <c r="AC2191" s="52" t="s">
        <v>183</v>
      </c>
      <c r="AD2191" s="1094" t="s">
        <v>62</v>
      </c>
      <c r="AE2191" s="52"/>
      <c r="AF2191" s="1094"/>
      <c r="AG2191" s="1455"/>
      <c r="AH2191" s="6" t="e">
        <f t="shared" si="51"/>
        <v>#VALUE!</v>
      </c>
      <c r="AI2191" s="1478" t="e">
        <f>COUNTIF([4]ПС!A5925:A6076,M2191)</f>
        <v>#VALUE!</v>
      </c>
      <c r="AJ2191" s="3">
        <f t="shared" si="52"/>
        <v>1</v>
      </c>
    </row>
    <row r="2192" spans="1:36" ht="47.25" hidden="1" customHeight="1" x14ac:dyDescent="0.2">
      <c r="A2192" s="1101" t="s">
        <v>5144</v>
      </c>
      <c r="B2192" s="52" t="s">
        <v>5</v>
      </c>
      <c r="C2192" s="52" t="s">
        <v>10455</v>
      </c>
      <c r="D2192" s="311">
        <v>41822</v>
      </c>
      <c r="E2192" s="63">
        <v>0.67222222222222217</v>
      </c>
      <c r="F2192" s="311">
        <v>41822</v>
      </c>
      <c r="G2192" s="63">
        <v>0.67708333333333337</v>
      </c>
      <c r="H2192" s="1174">
        <f t="shared" si="50"/>
        <v>4.8611111111112049E-3</v>
      </c>
      <c r="I2192" s="52">
        <v>75</v>
      </c>
      <c r="J2192" s="52" t="s">
        <v>1004</v>
      </c>
      <c r="K2192" s="52" t="s">
        <v>133</v>
      </c>
      <c r="L2192" s="52" t="s">
        <v>125</v>
      </c>
      <c r="M2192" s="17" t="s">
        <v>12076</v>
      </c>
      <c r="N2192" s="52">
        <v>35</v>
      </c>
      <c r="O2192" s="52" t="s">
        <v>66</v>
      </c>
      <c r="P2192" s="55" t="s">
        <v>591</v>
      </c>
      <c r="Q2192" s="1268" t="s">
        <v>5174</v>
      </c>
      <c r="R2192" s="1328">
        <v>28</v>
      </c>
      <c r="S2192" s="960"/>
      <c r="T2192" s="1357">
        <f t="shared" si="53"/>
        <v>28</v>
      </c>
      <c r="U2192" s="186"/>
      <c r="V2192" s="186"/>
      <c r="W2192" s="186"/>
      <c r="X2192" s="186"/>
      <c r="Y2192" s="186"/>
      <c r="Z2192" s="186"/>
      <c r="AA2192" s="186"/>
      <c r="AB2192" s="186"/>
      <c r="AC2192" s="186"/>
      <c r="AD2192" s="1395" t="s">
        <v>55</v>
      </c>
      <c r="AE2192" s="186"/>
      <c r="AF2192" s="1395"/>
      <c r="AG2192" s="1455"/>
      <c r="AH2192" s="6" t="e">
        <f t="shared" si="51"/>
        <v>#VALUE!</v>
      </c>
      <c r="AI2192" s="1478" t="e">
        <f>COUNTIF([4]ПС!A5925:A6076,M2192)</f>
        <v>#VALUE!</v>
      </c>
      <c r="AJ2192" s="3">
        <f t="shared" si="52"/>
        <v>1</v>
      </c>
    </row>
    <row r="2193" spans="1:36" s="75" customFormat="1" ht="31.5" hidden="1" customHeight="1" x14ac:dyDescent="0.2">
      <c r="A2193" s="108" t="s">
        <v>5144</v>
      </c>
      <c r="B2193" s="52" t="s">
        <v>5</v>
      </c>
      <c r="C2193" s="52" t="s">
        <v>10455</v>
      </c>
      <c r="D2193" s="311">
        <v>41823</v>
      </c>
      <c r="E2193" s="63">
        <v>0.3430555555555555</v>
      </c>
      <c r="F2193" s="311">
        <v>41823</v>
      </c>
      <c r="G2193" s="63">
        <v>0.3430555555555555</v>
      </c>
      <c r="H2193" s="1174">
        <f t="shared" si="50"/>
        <v>0</v>
      </c>
      <c r="I2193" s="52">
        <v>3</v>
      </c>
      <c r="J2193" s="52" t="s">
        <v>1004</v>
      </c>
      <c r="K2193" s="52" t="s">
        <v>132</v>
      </c>
      <c r="L2193" s="52" t="s">
        <v>125</v>
      </c>
      <c r="M2193" s="17" t="s">
        <v>3918</v>
      </c>
      <c r="N2193" s="52" t="s">
        <v>103</v>
      </c>
      <c r="O2193" s="52" t="s">
        <v>66</v>
      </c>
      <c r="P2193" s="52" t="s">
        <v>5175</v>
      </c>
      <c r="Q2193" s="52" t="s">
        <v>5176</v>
      </c>
      <c r="R2193" s="1328">
        <v>4</v>
      </c>
      <c r="S2193" s="960"/>
      <c r="T2193" s="1357">
        <f t="shared" si="53"/>
        <v>4</v>
      </c>
      <c r="U2193" s="52"/>
      <c r="V2193" s="52"/>
      <c r="W2193" s="52"/>
      <c r="X2193" s="52"/>
      <c r="Y2193" s="52"/>
      <c r="Z2193" s="52"/>
      <c r="AA2193" s="52"/>
      <c r="AB2193" s="52"/>
      <c r="AC2193" s="52"/>
      <c r="AD2193" s="1094" t="s">
        <v>55</v>
      </c>
      <c r="AE2193" s="52"/>
      <c r="AF2193" s="1094"/>
      <c r="AG2193" s="1455"/>
      <c r="AH2193" s="6" t="e">
        <f t="shared" si="51"/>
        <v>#VALUE!</v>
      </c>
      <c r="AI2193" s="1478" t="e">
        <f>COUNTIF([4]ПС!A5925:A6076,M2193)</f>
        <v>#VALUE!</v>
      </c>
      <c r="AJ2193" s="3">
        <f t="shared" si="52"/>
        <v>1</v>
      </c>
    </row>
    <row r="2194" spans="1:36" s="75" customFormat="1" ht="31.5" hidden="1" customHeight="1" x14ac:dyDescent="0.2">
      <c r="A2194" s="108" t="s">
        <v>5144</v>
      </c>
      <c r="B2194" s="52" t="s">
        <v>5</v>
      </c>
      <c r="C2194" s="52" t="s">
        <v>10455</v>
      </c>
      <c r="D2194" s="311">
        <v>41823</v>
      </c>
      <c r="E2194" s="63">
        <v>0.51180555555555551</v>
      </c>
      <c r="F2194" s="311">
        <v>41823</v>
      </c>
      <c r="G2194" s="63">
        <v>0.51180555555555551</v>
      </c>
      <c r="H2194" s="1174">
        <f t="shared" si="50"/>
        <v>0</v>
      </c>
      <c r="I2194" s="52">
        <v>5</v>
      </c>
      <c r="J2194" s="52" t="s">
        <v>5177</v>
      </c>
      <c r="K2194" s="52" t="s">
        <v>133</v>
      </c>
      <c r="L2194" s="52" t="s">
        <v>125</v>
      </c>
      <c r="M2194" s="17" t="s">
        <v>693</v>
      </c>
      <c r="N2194" s="52">
        <v>110</v>
      </c>
      <c r="O2194" s="52" t="s">
        <v>63</v>
      </c>
      <c r="P2194" s="52" t="s">
        <v>5178</v>
      </c>
      <c r="Q2194" s="52" t="s">
        <v>5179</v>
      </c>
      <c r="R2194" s="1328">
        <v>2</v>
      </c>
      <c r="S2194" s="960"/>
      <c r="T2194" s="1357">
        <f t="shared" si="53"/>
        <v>2</v>
      </c>
      <c r="U2194" s="52"/>
      <c r="V2194" s="52"/>
      <c r="W2194" s="52"/>
      <c r="X2194" s="52"/>
      <c r="Y2194" s="52"/>
      <c r="Z2194" s="52"/>
      <c r="AA2194" s="52"/>
      <c r="AB2194" s="52"/>
      <c r="AC2194" s="52"/>
      <c r="AD2194" s="1094" t="s">
        <v>55</v>
      </c>
      <c r="AE2194" s="52"/>
      <c r="AF2194" s="1094"/>
      <c r="AG2194" s="1920"/>
      <c r="AH2194" s="6" t="e">
        <f t="shared" si="51"/>
        <v>#VALUE!</v>
      </c>
      <c r="AI2194" s="1478" t="e">
        <f>COUNTIF([4]ПС!A5925:A6076,M2194)</f>
        <v>#VALUE!</v>
      </c>
      <c r="AJ2194" s="3">
        <f t="shared" si="52"/>
        <v>1</v>
      </c>
    </row>
    <row r="2195" spans="1:36" s="75" customFormat="1" ht="31.5" hidden="1" customHeight="1" x14ac:dyDescent="0.2">
      <c r="A2195" s="108" t="s">
        <v>5144</v>
      </c>
      <c r="B2195" s="52" t="s">
        <v>5</v>
      </c>
      <c r="C2195" s="52" t="s">
        <v>10738</v>
      </c>
      <c r="D2195" s="311">
        <v>41823</v>
      </c>
      <c r="E2195" s="63">
        <v>0.91180555555555554</v>
      </c>
      <c r="F2195" s="311">
        <v>41823</v>
      </c>
      <c r="G2195" s="63">
        <v>0.92569444444444438</v>
      </c>
      <c r="H2195" s="1174">
        <f t="shared" si="50"/>
        <v>1.388888888888884E-2</v>
      </c>
      <c r="I2195" s="52">
        <v>5</v>
      </c>
      <c r="J2195" s="52"/>
      <c r="K2195" s="52" t="s">
        <v>133</v>
      </c>
      <c r="L2195" s="52" t="s">
        <v>125</v>
      </c>
      <c r="M2195" s="17" t="s">
        <v>683</v>
      </c>
      <c r="N2195" s="52">
        <v>35</v>
      </c>
      <c r="O2195" s="52" t="s">
        <v>66</v>
      </c>
      <c r="P2195" s="52" t="s">
        <v>5180</v>
      </c>
      <c r="Q2195" s="1268" t="s">
        <v>5181</v>
      </c>
      <c r="R2195" s="1328">
        <v>3</v>
      </c>
      <c r="S2195" s="960"/>
      <c r="T2195" s="1357">
        <f t="shared" si="53"/>
        <v>3</v>
      </c>
      <c r="U2195" s="52"/>
      <c r="V2195" s="52"/>
      <c r="W2195" s="52"/>
      <c r="X2195" s="52"/>
      <c r="Y2195" s="52"/>
      <c r="Z2195" s="52"/>
      <c r="AA2195" s="52"/>
      <c r="AB2195" s="52"/>
      <c r="AC2195" s="52"/>
      <c r="AD2195" s="1094" t="s">
        <v>55</v>
      </c>
      <c r="AE2195" s="52"/>
      <c r="AF2195" s="1094"/>
      <c r="AG2195" s="1920"/>
      <c r="AH2195" s="6" t="e">
        <f t="shared" si="51"/>
        <v>#VALUE!</v>
      </c>
      <c r="AI2195" s="1478" t="e">
        <f>COUNTIF([4]ПС!A5925:A6076,M2195)</f>
        <v>#VALUE!</v>
      </c>
      <c r="AJ2195" s="3">
        <f t="shared" si="52"/>
        <v>1</v>
      </c>
    </row>
    <row r="2196" spans="1:36" s="75" customFormat="1" ht="31.5" hidden="1" customHeight="1" x14ac:dyDescent="0.2">
      <c r="A2196" s="108" t="s">
        <v>5144</v>
      </c>
      <c r="B2196" s="52" t="s">
        <v>5</v>
      </c>
      <c r="C2196" s="52" t="s">
        <v>10455</v>
      </c>
      <c r="D2196" s="311">
        <v>41823</v>
      </c>
      <c r="E2196" s="63">
        <v>0.5083333333333333</v>
      </c>
      <c r="F2196" s="311">
        <v>41823</v>
      </c>
      <c r="G2196" s="63">
        <v>0.51388888888888895</v>
      </c>
      <c r="H2196" s="1174">
        <f t="shared" si="50"/>
        <v>5.5555555555556468E-3</v>
      </c>
      <c r="I2196" s="6">
        <v>3</v>
      </c>
      <c r="J2196" s="52"/>
      <c r="K2196" s="52"/>
      <c r="L2196" s="52" t="s">
        <v>125</v>
      </c>
      <c r="M2196" s="17" t="s">
        <v>1290</v>
      </c>
      <c r="N2196" s="52" t="s">
        <v>103</v>
      </c>
      <c r="O2196" s="52" t="s">
        <v>66</v>
      </c>
      <c r="P2196" s="52"/>
      <c r="Q2196" s="1268" t="s">
        <v>5182</v>
      </c>
      <c r="R2196" s="1328"/>
      <c r="S2196" s="960"/>
      <c r="T2196" s="1357"/>
      <c r="U2196" s="52"/>
      <c r="V2196" s="52"/>
      <c r="W2196" s="52"/>
      <c r="X2196" s="52"/>
      <c r="Y2196" s="52"/>
      <c r="Z2196" s="52"/>
      <c r="AA2196" s="52"/>
      <c r="AB2196" s="52"/>
      <c r="AC2196" s="52"/>
      <c r="AD2196" s="1094" t="s">
        <v>55</v>
      </c>
      <c r="AE2196" s="52"/>
      <c r="AF2196" s="1094"/>
      <c r="AG2196" s="1920"/>
      <c r="AH2196" s="6" t="e">
        <f t="shared" si="51"/>
        <v>#VALUE!</v>
      </c>
      <c r="AI2196" s="1478" t="e">
        <f>COUNTIF([4]ПС!A5925:A6076,M2196)</f>
        <v>#VALUE!</v>
      </c>
      <c r="AJ2196" s="3">
        <f t="shared" si="52"/>
        <v>1</v>
      </c>
    </row>
    <row r="2197" spans="1:36" s="75" customFormat="1" ht="47.25" hidden="1" customHeight="1" x14ac:dyDescent="0.2">
      <c r="A2197" s="108" t="s">
        <v>5144</v>
      </c>
      <c r="B2197" s="52" t="s">
        <v>5</v>
      </c>
      <c r="C2197" s="52" t="s">
        <v>36</v>
      </c>
      <c r="D2197" s="311">
        <v>41824</v>
      </c>
      <c r="E2197" s="63">
        <v>0.47222222222222227</v>
      </c>
      <c r="F2197" s="311">
        <v>41824</v>
      </c>
      <c r="G2197" s="63">
        <v>0.48888888888888887</v>
      </c>
      <c r="H2197" s="1174">
        <f t="shared" si="50"/>
        <v>1.6666666666666607E-2</v>
      </c>
      <c r="I2197" s="52">
        <v>10</v>
      </c>
      <c r="J2197" s="52"/>
      <c r="K2197" s="52"/>
      <c r="L2197" s="52" t="s">
        <v>130</v>
      </c>
      <c r="M2197" s="52" t="s">
        <v>1009</v>
      </c>
      <c r="N2197" s="52" t="s">
        <v>103</v>
      </c>
      <c r="O2197" s="52" t="s">
        <v>66</v>
      </c>
      <c r="P2197" s="52" t="s">
        <v>5289</v>
      </c>
      <c r="Q2197" s="52" t="s">
        <v>5290</v>
      </c>
      <c r="R2197" s="1328">
        <v>3</v>
      </c>
      <c r="S2197" s="960"/>
      <c r="T2197" s="1357">
        <f t="shared" ref="T2197:T2228" si="54">R2197+S2197</f>
        <v>3</v>
      </c>
      <c r="U2197" s="52" t="s">
        <v>84</v>
      </c>
      <c r="V2197" s="52">
        <v>1989</v>
      </c>
      <c r="W2197" s="52" t="s">
        <v>2294</v>
      </c>
      <c r="X2197" s="52" t="s">
        <v>183</v>
      </c>
      <c r="Y2197" s="52" t="s">
        <v>12077</v>
      </c>
      <c r="Z2197" s="52">
        <v>100</v>
      </c>
      <c r="AA2197" s="52" t="s">
        <v>183</v>
      </c>
      <c r="AB2197" s="52">
        <v>0</v>
      </c>
      <c r="AC2197" s="52" t="s">
        <v>11959</v>
      </c>
      <c r="AD2197" s="1094" t="s">
        <v>60</v>
      </c>
      <c r="AE2197" s="52"/>
      <c r="AF2197" s="1094"/>
      <c r="AG2197" s="1920"/>
      <c r="AH2197" s="6" t="e">
        <f t="shared" si="51"/>
        <v>#VALUE!</v>
      </c>
      <c r="AI2197" s="1478" t="e">
        <f>COUNTIF([4]ПС!A5925:A6076,M2197)</f>
        <v>#VALUE!</v>
      </c>
      <c r="AJ2197" s="3">
        <f t="shared" si="52"/>
        <v>1</v>
      </c>
    </row>
    <row r="2198" spans="1:36" s="75" customFormat="1" ht="63" hidden="1" customHeight="1" x14ac:dyDescent="0.2">
      <c r="A2198" s="108" t="s">
        <v>5144</v>
      </c>
      <c r="B2198" s="52" t="s">
        <v>5</v>
      </c>
      <c r="C2198" s="52" t="s">
        <v>36</v>
      </c>
      <c r="D2198" s="311">
        <v>41824</v>
      </c>
      <c r="E2198" s="63">
        <v>0.65972222222222221</v>
      </c>
      <c r="F2198" s="311">
        <v>41824</v>
      </c>
      <c r="G2198" s="63">
        <v>0.65972222222222221</v>
      </c>
      <c r="H2198" s="1174">
        <f t="shared" si="50"/>
        <v>0</v>
      </c>
      <c r="I2198" s="52">
        <v>2</v>
      </c>
      <c r="J2198" s="52"/>
      <c r="K2198" s="52"/>
      <c r="L2198" s="52" t="s">
        <v>128</v>
      </c>
      <c r="M2198" s="52" t="s">
        <v>1289</v>
      </c>
      <c r="N2198" s="52" t="s">
        <v>103</v>
      </c>
      <c r="O2198" s="52" t="s">
        <v>66</v>
      </c>
      <c r="P2198" s="52" t="s">
        <v>5291</v>
      </c>
      <c r="Q2198" s="1258" t="s">
        <v>5292</v>
      </c>
      <c r="R2198" s="1328">
        <v>2</v>
      </c>
      <c r="S2198" s="960"/>
      <c r="T2198" s="1357">
        <f t="shared" si="54"/>
        <v>2</v>
      </c>
      <c r="U2198" s="52"/>
      <c r="V2198" s="52"/>
      <c r="W2198" s="52"/>
      <c r="X2198" s="52"/>
      <c r="Y2198" s="52"/>
      <c r="Z2198" s="52"/>
      <c r="AA2198" s="52"/>
      <c r="AB2198" s="52"/>
      <c r="AC2198" s="52"/>
      <c r="AD2198" s="1094" t="s">
        <v>48</v>
      </c>
      <c r="AE2198" s="52"/>
      <c r="AF2198" s="1094"/>
      <c r="AG2198" s="1920"/>
      <c r="AH2198" s="6" t="e">
        <f t="shared" si="51"/>
        <v>#VALUE!</v>
      </c>
      <c r="AI2198" s="1478" t="e">
        <f>COUNTIF([4]ПС!A5925:A6076,M2198)</f>
        <v>#VALUE!</v>
      </c>
      <c r="AJ2198" s="3">
        <f t="shared" si="52"/>
        <v>1</v>
      </c>
    </row>
    <row r="2199" spans="1:36" s="75" customFormat="1" ht="78.75" hidden="1" customHeight="1" x14ac:dyDescent="0.2">
      <c r="A2199" s="108" t="s">
        <v>5144</v>
      </c>
      <c r="B2199" s="52" t="s">
        <v>5</v>
      </c>
      <c r="C2199" s="52" t="s">
        <v>36</v>
      </c>
      <c r="D2199" s="311">
        <v>41824</v>
      </c>
      <c r="E2199" s="63">
        <v>0.65902777777777777</v>
      </c>
      <c r="F2199" s="311">
        <v>41824</v>
      </c>
      <c r="G2199" s="63">
        <v>0.65902777777777777</v>
      </c>
      <c r="H2199" s="1174">
        <f t="shared" si="50"/>
        <v>0</v>
      </c>
      <c r="I2199" s="52">
        <v>5</v>
      </c>
      <c r="J2199" s="52"/>
      <c r="K2199" s="52"/>
      <c r="L2199" s="52" t="s">
        <v>128</v>
      </c>
      <c r="M2199" s="52" t="s">
        <v>12078</v>
      </c>
      <c r="N2199" s="52" t="s">
        <v>103</v>
      </c>
      <c r="O2199" s="52" t="s">
        <v>66</v>
      </c>
      <c r="P2199" s="52"/>
      <c r="Q2199" s="1258" t="s">
        <v>5293</v>
      </c>
      <c r="R2199" s="1328">
        <v>34</v>
      </c>
      <c r="S2199" s="960"/>
      <c r="T2199" s="1357">
        <f t="shared" si="54"/>
        <v>34</v>
      </c>
      <c r="U2199" s="52" t="s">
        <v>75</v>
      </c>
      <c r="V2199" s="52">
        <v>2004</v>
      </c>
      <c r="W2199" s="52" t="s">
        <v>1536</v>
      </c>
      <c r="X2199" s="52" t="s">
        <v>183</v>
      </c>
      <c r="Y2199" s="57">
        <v>41948</v>
      </c>
      <c r="Z2199" s="52">
        <v>100</v>
      </c>
      <c r="AA2199" s="52" t="s">
        <v>183</v>
      </c>
      <c r="AB2199" s="52">
        <v>0</v>
      </c>
      <c r="AC2199" s="57">
        <v>41919</v>
      </c>
      <c r="AD2199" s="1094" t="s">
        <v>48</v>
      </c>
      <c r="AE2199" s="52"/>
      <c r="AF2199" s="1094"/>
      <c r="AG2199" s="1455"/>
      <c r="AH2199" s="6" t="e">
        <f t="shared" si="51"/>
        <v>#VALUE!</v>
      </c>
      <c r="AI2199" s="1478" t="e">
        <f>COUNTIF([4]ПС!A5925:A6076,M2199)</f>
        <v>#VALUE!</v>
      </c>
      <c r="AJ2199" s="3">
        <f t="shared" si="52"/>
        <v>1</v>
      </c>
    </row>
    <row r="2200" spans="1:36" s="75" customFormat="1" ht="78.75" hidden="1" customHeight="1" x14ac:dyDescent="0.2">
      <c r="A2200" s="108" t="s">
        <v>5144</v>
      </c>
      <c r="B2200" s="52" t="s">
        <v>5</v>
      </c>
      <c r="C2200" s="52" t="s">
        <v>36</v>
      </c>
      <c r="D2200" s="311">
        <v>41824</v>
      </c>
      <c r="E2200" s="63">
        <v>0.68680555555555556</v>
      </c>
      <c r="F2200" s="311">
        <v>41824</v>
      </c>
      <c r="G2200" s="63">
        <v>0.68680555555555556</v>
      </c>
      <c r="H2200" s="1174">
        <f t="shared" si="50"/>
        <v>0</v>
      </c>
      <c r="I2200" s="52">
        <v>38</v>
      </c>
      <c r="J2200" s="52" t="s">
        <v>4834</v>
      </c>
      <c r="K2200" s="52" t="s">
        <v>132</v>
      </c>
      <c r="L2200" s="52" t="s">
        <v>128</v>
      </c>
      <c r="M2200" s="52" t="s">
        <v>693</v>
      </c>
      <c r="N2200" s="52" t="s">
        <v>103</v>
      </c>
      <c r="O2200" s="52" t="s">
        <v>66</v>
      </c>
      <c r="P2200" s="52" t="s">
        <v>5294</v>
      </c>
      <c r="Q2200" s="1258" t="s">
        <v>5295</v>
      </c>
      <c r="R2200" s="1328">
        <v>24</v>
      </c>
      <c r="S2200" s="960"/>
      <c r="T2200" s="1357">
        <f t="shared" si="54"/>
        <v>24</v>
      </c>
      <c r="U2200" s="52" t="s">
        <v>75</v>
      </c>
      <c r="V2200" s="52">
        <v>1974</v>
      </c>
      <c r="W2200" s="52" t="s">
        <v>6105</v>
      </c>
      <c r="X2200" s="52" t="s">
        <v>183</v>
      </c>
      <c r="Y2200" s="52" t="s">
        <v>12079</v>
      </c>
      <c r="Z2200" s="52">
        <v>100</v>
      </c>
      <c r="AA2200" s="52"/>
      <c r="AB2200" s="52"/>
      <c r="AC2200" s="52" t="s">
        <v>12041</v>
      </c>
      <c r="AD2200" s="1094" t="s">
        <v>48</v>
      </c>
      <c r="AE2200" s="52"/>
      <c r="AF2200" s="1094"/>
      <c r="AG2200" s="1455"/>
      <c r="AH2200" s="6" t="e">
        <f t="shared" si="51"/>
        <v>#VALUE!</v>
      </c>
      <c r="AI2200" s="1478" t="e">
        <f>COUNTIF([4]ПС!A5925:A6076,M2200)</f>
        <v>#VALUE!</v>
      </c>
      <c r="AJ2200" s="3">
        <f t="shared" si="52"/>
        <v>1</v>
      </c>
    </row>
    <row r="2201" spans="1:36" s="75" customFormat="1" ht="31.5" hidden="1" customHeight="1" x14ac:dyDescent="0.2">
      <c r="A2201" s="108" t="s">
        <v>5144</v>
      </c>
      <c r="B2201" s="52" t="s">
        <v>5</v>
      </c>
      <c r="C2201" s="52" t="s">
        <v>36</v>
      </c>
      <c r="D2201" s="311">
        <v>41824</v>
      </c>
      <c r="E2201" s="63">
        <v>0.70277777777777783</v>
      </c>
      <c r="F2201" s="311">
        <v>41824</v>
      </c>
      <c r="G2201" s="63">
        <v>0.72013888888888899</v>
      </c>
      <c r="H2201" s="1174">
        <f t="shared" si="50"/>
        <v>1.736111111111116E-2</v>
      </c>
      <c r="I2201" s="52">
        <v>9</v>
      </c>
      <c r="J2201" s="52" t="s">
        <v>178</v>
      </c>
      <c r="K2201" s="52" t="s">
        <v>133</v>
      </c>
      <c r="L2201" s="52" t="s">
        <v>128</v>
      </c>
      <c r="M2201" s="52" t="s">
        <v>12080</v>
      </c>
      <c r="N2201" s="52" t="s">
        <v>103</v>
      </c>
      <c r="O2201" s="52" t="s">
        <v>66</v>
      </c>
      <c r="P2201" s="52" t="s">
        <v>5296</v>
      </c>
      <c r="Q2201" s="1258" t="s">
        <v>5297</v>
      </c>
      <c r="R2201" s="1328">
        <v>1</v>
      </c>
      <c r="S2201" s="960"/>
      <c r="T2201" s="1357">
        <f t="shared" si="54"/>
        <v>1</v>
      </c>
      <c r="U2201" s="52"/>
      <c r="V2201" s="1108"/>
      <c r="W2201" s="52"/>
      <c r="X2201" s="52"/>
      <c r="Y2201" s="52"/>
      <c r="Z2201" s="52"/>
      <c r="AA2201" s="52"/>
      <c r="AB2201" s="52"/>
      <c r="AC2201" s="52" t="s">
        <v>12081</v>
      </c>
      <c r="AD2201" s="1094" t="s">
        <v>48</v>
      </c>
      <c r="AE2201" s="52"/>
      <c r="AF2201" s="1094"/>
      <c r="AG2201" s="1920"/>
      <c r="AH2201" s="6" t="e">
        <f t="shared" si="51"/>
        <v>#VALUE!</v>
      </c>
      <c r="AI2201" s="1478" t="e">
        <f>COUNTIF([4]ПС!A5925:A6076,M2201)</f>
        <v>#VALUE!</v>
      </c>
      <c r="AJ2201" s="3">
        <f t="shared" si="52"/>
        <v>1</v>
      </c>
    </row>
    <row r="2202" spans="1:36" ht="31.5" hidden="1" customHeight="1" x14ac:dyDescent="0.2">
      <c r="A2202" s="1101" t="s">
        <v>5144</v>
      </c>
      <c r="B2202" s="52" t="s">
        <v>5</v>
      </c>
      <c r="C2202" s="52" t="s">
        <v>36</v>
      </c>
      <c r="D2202" s="311">
        <v>41824</v>
      </c>
      <c r="E2202" s="63">
        <v>0.74444444444444446</v>
      </c>
      <c r="F2202" s="311">
        <v>41824</v>
      </c>
      <c r="G2202" s="63">
        <v>0.74583333333333324</v>
      </c>
      <c r="H2202" s="1193">
        <f t="shared" si="50"/>
        <v>1.3888888888887729E-3</v>
      </c>
      <c r="I2202" s="52">
        <v>74</v>
      </c>
      <c r="J2202" s="52" t="s">
        <v>297</v>
      </c>
      <c r="K2202" s="52" t="s">
        <v>834</v>
      </c>
      <c r="L2202" s="52" t="s">
        <v>128</v>
      </c>
      <c r="M2202" s="52" t="s">
        <v>1289</v>
      </c>
      <c r="N2202" s="52">
        <v>35</v>
      </c>
      <c r="O2202" s="52" t="s">
        <v>66</v>
      </c>
      <c r="P2202" s="52" t="s">
        <v>588</v>
      </c>
      <c r="Q2202" s="1268" t="s">
        <v>5298</v>
      </c>
      <c r="R2202" s="1328">
        <v>8</v>
      </c>
      <c r="S2202" s="960"/>
      <c r="T2202" s="1357">
        <f t="shared" si="54"/>
        <v>8</v>
      </c>
      <c r="U2202" s="52" t="s">
        <v>75</v>
      </c>
      <c r="V2202" s="477">
        <v>1979</v>
      </c>
      <c r="W2202" s="477" t="s">
        <v>1536</v>
      </c>
      <c r="X2202" s="477" t="s">
        <v>183</v>
      </c>
      <c r="Y2202" s="477" t="s">
        <v>12075</v>
      </c>
      <c r="Z2202" s="477">
        <v>100</v>
      </c>
      <c r="AA2202" s="477"/>
      <c r="AB2202" s="477"/>
      <c r="AC2202" s="477"/>
      <c r="AD2202" s="1094" t="s">
        <v>48</v>
      </c>
      <c r="AE2202" s="215"/>
      <c r="AF2202" s="1443"/>
      <c r="AG2202" s="1459"/>
      <c r="AH2202" s="6" t="e">
        <f t="shared" si="51"/>
        <v>#VALUE!</v>
      </c>
      <c r="AI2202" s="1478" t="e">
        <f>COUNTIF([4]ПС!A5925:A6076,M2202)</f>
        <v>#VALUE!</v>
      </c>
      <c r="AJ2202" s="3">
        <f t="shared" si="52"/>
        <v>1</v>
      </c>
    </row>
    <row r="2203" spans="1:36" ht="31.5" hidden="1" customHeight="1" x14ac:dyDescent="0.2">
      <c r="A2203" s="1101" t="s">
        <v>5144</v>
      </c>
      <c r="B2203" s="52" t="s">
        <v>5</v>
      </c>
      <c r="C2203" s="52" t="s">
        <v>36</v>
      </c>
      <c r="D2203" s="311">
        <v>41824</v>
      </c>
      <c r="E2203" s="63">
        <v>0.72916666666666663</v>
      </c>
      <c r="F2203" s="311">
        <v>41824</v>
      </c>
      <c r="G2203" s="63">
        <v>0.72916666666666663</v>
      </c>
      <c r="H2203" s="1193">
        <f t="shared" si="50"/>
        <v>0</v>
      </c>
      <c r="I2203" s="52">
        <v>19</v>
      </c>
      <c r="J2203" s="52" t="s">
        <v>297</v>
      </c>
      <c r="K2203" s="52" t="s">
        <v>132</v>
      </c>
      <c r="L2203" s="52" t="s">
        <v>128</v>
      </c>
      <c r="M2203" s="52" t="s">
        <v>9371</v>
      </c>
      <c r="N2203" s="52" t="s">
        <v>103</v>
      </c>
      <c r="O2203" s="52" t="s">
        <v>66</v>
      </c>
      <c r="P2203" s="52" t="s">
        <v>5299</v>
      </c>
      <c r="Q2203" s="1258" t="s">
        <v>5300</v>
      </c>
      <c r="R2203" s="1328">
        <v>3</v>
      </c>
      <c r="S2203" s="960"/>
      <c r="T2203" s="1357">
        <f t="shared" si="54"/>
        <v>3</v>
      </c>
      <c r="U2203" s="52" t="s">
        <v>75</v>
      </c>
      <c r="V2203" s="477">
        <v>1969</v>
      </c>
      <c r="W2203" s="477" t="s">
        <v>2286</v>
      </c>
      <c r="X2203" s="477" t="s">
        <v>183</v>
      </c>
      <c r="Y2203" s="477" t="s">
        <v>11943</v>
      </c>
      <c r="Z2203" s="477">
        <v>100</v>
      </c>
      <c r="AA2203" s="477" t="s">
        <v>183</v>
      </c>
      <c r="AB2203" s="477">
        <v>0</v>
      </c>
      <c r="AC2203" s="477" t="s">
        <v>11466</v>
      </c>
      <c r="AD2203" s="1094" t="s">
        <v>48</v>
      </c>
      <c r="AE2203" s="215"/>
      <c r="AF2203" s="1443"/>
      <c r="AG2203" s="1459"/>
      <c r="AH2203" s="6" t="e">
        <f t="shared" si="51"/>
        <v>#VALUE!</v>
      </c>
      <c r="AI2203" s="1478" t="e">
        <f>COUNTIF([4]ПС!A5925:A6076,M2203)</f>
        <v>#VALUE!</v>
      </c>
      <c r="AJ2203" s="3">
        <f t="shared" si="52"/>
        <v>1</v>
      </c>
    </row>
    <row r="2204" spans="1:36" ht="189" hidden="1" customHeight="1" x14ac:dyDescent="0.2">
      <c r="A2204" s="1101" t="s">
        <v>5144</v>
      </c>
      <c r="B2204" s="52" t="s">
        <v>5</v>
      </c>
      <c r="C2204" s="52" t="s">
        <v>36</v>
      </c>
      <c r="D2204" s="311">
        <v>41824</v>
      </c>
      <c r="E2204" s="1517">
        <v>0.76458333333333339</v>
      </c>
      <c r="F2204" s="311">
        <v>41824</v>
      </c>
      <c r="G2204" s="1553">
        <v>0.76458333333333339</v>
      </c>
      <c r="H2204" s="1193">
        <f t="shared" si="50"/>
        <v>0</v>
      </c>
      <c r="I2204" s="54">
        <v>79</v>
      </c>
      <c r="J2204" s="52"/>
      <c r="K2204" s="52"/>
      <c r="L2204" s="52" t="s">
        <v>128</v>
      </c>
      <c r="M2204" s="52" t="s">
        <v>662</v>
      </c>
      <c r="N2204" s="52">
        <v>35</v>
      </c>
      <c r="O2204" s="52" t="s">
        <v>66</v>
      </c>
      <c r="P2204" s="55" t="s">
        <v>5301</v>
      </c>
      <c r="Q2204" s="1258" t="s">
        <v>5293</v>
      </c>
      <c r="R2204" s="1328">
        <v>40</v>
      </c>
      <c r="S2204" s="960"/>
      <c r="T2204" s="1357">
        <f t="shared" si="54"/>
        <v>40</v>
      </c>
      <c r="U2204" s="52" t="s">
        <v>75</v>
      </c>
      <c r="V2204" s="477">
        <v>1971</v>
      </c>
      <c r="W2204" s="477" t="s">
        <v>1268</v>
      </c>
      <c r="X2204" s="477" t="s">
        <v>183</v>
      </c>
      <c r="Y2204" s="494">
        <v>39965</v>
      </c>
      <c r="Z2204" s="477">
        <v>100</v>
      </c>
      <c r="AA2204" s="477" t="s">
        <v>183</v>
      </c>
      <c r="AB2204" s="477">
        <v>0</v>
      </c>
      <c r="AC2204" s="494">
        <v>41837</v>
      </c>
      <c r="AD2204" s="1439" t="s">
        <v>48</v>
      </c>
      <c r="AE2204" s="215"/>
      <c r="AF2204" s="1443"/>
      <c r="AG2204" s="1459"/>
      <c r="AH2204" s="6" t="e">
        <f t="shared" si="51"/>
        <v>#VALUE!</v>
      </c>
      <c r="AI2204" s="1478" t="e">
        <f>COUNTIF([4]ПС!A5925:A6076,M2204)</f>
        <v>#VALUE!</v>
      </c>
      <c r="AJ2204" s="3">
        <f t="shared" si="52"/>
        <v>1</v>
      </c>
    </row>
    <row r="2205" spans="1:36" ht="173.25" hidden="1" customHeight="1" x14ac:dyDescent="0.2">
      <c r="A2205" s="1101" t="s">
        <v>5144</v>
      </c>
      <c r="B2205" s="52" t="s">
        <v>5</v>
      </c>
      <c r="C2205" s="52" t="s">
        <v>36</v>
      </c>
      <c r="D2205" s="311">
        <v>41824</v>
      </c>
      <c r="E2205" s="1507">
        <v>0.77083333333333337</v>
      </c>
      <c r="F2205" s="311">
        <v>41824</v>
      </c>
      <c r="G2205" s="59">
        <v>0.77083333333333337</v>
      </c>
      <c r="H2205" s="1193">
        <f t="shared" si="50"/>
        <v>0</v>
      </c>
      <c r="I2205" s="54">
        <v>9</v>
      </c>
      <c r="J2205" s="52" t="s">
        <v>297</v>
      </c>
      <c r="K2205" s="52" t="s">
        <v>132</v>
      </c>
      <c r="L2205" s="52" t="s">
        <v>128</v>
      </c>
      <c r="M2205" s="52" t="s">
        <v>10229</v>
      </c>
      <c r="N2205" s="52" t="s">
        <v>103</v>
      </c>
      <c r="O2205" s="52" t="s">
        <v>66</v>
      </c>
      <c r="P2205" s="52" t="s">
        <v>5302</v>
      </c>
      <c r="Q2205" s="52" t="s">
        <v>5300</v>
      </c>
      <c r="R2205" s="1328">
        <v>3</v>
      </c>
      <c r="S2205" s="960"/>
      <c r="T2205" s="1357">
        <f t="shared" si="54"/>
        <v>3</v>
      </c>
      <c r="U2205" s="52" t="s">
        <v>75</v>
      </c>
      <c r="V2205" s="477">
        <v>1970</v>
      </c>
      <c r="W2205" s="477" t="s">
        <v>2286</v>
      </c>
      <c r="X2205" s="477" t="s">
        <v>183</v>
      </c>
      <c r="Y2205" s="1410" t="s">
        <v>12082</v>
      </c>
      <c r="Z2205" s="477">
        <v>100</v>
      </c>
      <c r="AA2205" s="477" t="s">
        <v>183</v>
      </c>
      <c r="AB2205" s="477">
        <v>0</v>
      </c>
      <c r="AC2205" s="477" t="s">
        <v>183</v>
      </c>
      <c r="AD2205" s="1094" t="s">
        <v>48</v>
      </c>
      <c r="AE2205" s="215"/>
      <c r="AF2205" s="1443"/>
      <c r="AG2205" s="1459"/>
      <c r="AH2205" s="6" t="e">
        <f t="shared" si="51"/>
        <v>#VALUE!</v>
      </c>
      <c r="AI2205" s="1478" t="e">
        <f>COUNTIF([4]ПС!A5925:A6076,M2205)</f>
        <v>#VALUE!</v>
      </c>
      <c r="AJ2205" s="3">
        <f t="shared" si="52"/>
        <v>1</v>
      </c>
    </row>
    <row r="2206" spans="1:36" ht="31.5" hidden="1" customHeight="1" x14ac:dyDescent="0.2">
      <c r="A2206" s="1101" t="s">
        <v>5144</v>
      </c>
      <c r="B2206" s="52" t="s">
        <v>5</v>
      </c>
      <c r="C2206" s="52" t="s">
        <v>36</v>
      </c>
      <c r="D2206" s="311">
        <v>41824</v>
      </c>
      <c r="E2206" s="63">
        <v>0.77430555555555547</v>
      </c>
      <c r="F2206" s="311">
        <v>41824</v>
      </c>
      <c r="G2206" s="59">
        <v>0.77430555555555547</v>
      </c>
      <c r="H2206" s="1193">
        <f t="shared" si="50"/>
        <v>0</v>
      </c>
      <c r="I2206" s="52">
        <v>24</v>
      </c>
      <c r="J2206" s="52" t="s">
        <v>5303</v>
      </c>
      <c r="K2206" s="52" t="s">
        <v>132</v>
      </c>
      <c r="L2206" s="52" t="s">
        <v>128</v>
      </c>
      <c r="M2206" s="52" t="s">
        <v>641</v>
      </c>
      <c r="N2206" s="52" t="s">
        <v>103</v>
      </c>
      <c r="O2206" s="52" t="s">
        <v>66</v>
      </c>
      <c r="P2206" s="52" t="s">
        <v>5302</v>
      </c>
      <c r="Q2206" s="52" t="s">
        <v>5304</v>
      </c>
      <c r="R2206" s="1328">
        <v>1</v>
      </c>
      <c r="S2206" s="960"/>
      <c r="T2206" s="1357">
        <f t="shared" si="54"/>
        <v>1</v>
      </c>
      <c r="U2206" s="52" t="s">
        <v>75</v>
      </c>
      <c r="V2206" s="477">
        <v>1970</v>
      </c>
      <c r="W2206" s="477" t="s">
        <v>2286</v>
      </c>
      <c r="X2206" s="477" t="s">
        <v>183</v>
      </c>
      <c r="Y2206" s="1410" t="s">
        <v>12082</v>
      </c>
      <c r="Z2206" s="477">
        <v>100</v>
      </c>
      <c r="AA2206" s="477"/>
      <c r="AB2206" s="477"/>
      <c r="AC2206" s="477"/>
      <c r="AD2206" s="1094" t="s">
        <v>48</v>
      </c>
      <c r="AE2206" s="215"/>
      <c r="AF2206" s="1443"/>
      <c r="AG2206" s="1459"/>
      <c r="AH2206" s="6" t="e">
        <f t="shared" si="51"/>
        <v>#VALUE!</v>
      </c>
      <c r="AI2206" s="1478" t="e">
        <f>COUNTIF([4]ПС!A5925:A6076,M2206)</f>
        <v>#VALUE!</v>
      </c>
      <c r="AJ2206" s="3">
        <f t="shared" si="52"/>
        <v>1</v>
      </c>
    </row>
    <row r="2207" spans="1:36" ht="31.5" hidden="1" customHeight="1" x14ac:dyDescent="0.2">
      <c r="A2207" s="1101" t="s">
        <v>5144</v>
      </c>
      <c r="B2207" s="52" t="s">
        <v>5</v>
      </c>
      <c r="C2207" s="52" t="s">
        <v>36</v>
      </c>
      <c r="D2207" s="311">
        <v>41824</v>
      </c>
      <c r="E2207" s="1507">
        <v>0.92708333333333337</v>
      </c>
      <c r="F2207" s="311">
        <v>41824</v>
      </c>
      <c r="G2207" s="63">
        <v>0.92708333333333337</v>
      </c>
      <c r="H2207" s="1193">
        <f t="shared" si="50"/>
        <v>0</v>
      </c>
      <c r="I2207" s="481">
        <v>3</v>
      </c>
      <c r="J2207" s="52"/>
      <c r="K2207" s="52"/>
      <c r="L2207" s="52" t="s">
        <v>128</v>
      </c>
      <c r="M2207" s="52" t="s">
        <v>12008</v>
      </c>
      <c r="N2207" s="52" t="s">
        <v>103</v>
      </c>
      <c r="O2207" s="52" t="s">
        <v>66</v>
      </c>
      <c r="P2207" s="52" t="s">
        <v>5305</v>
      </c>
      <c r="Q2207" s="1268" t="s">
        <v>5306</v>
      </c>
      <c r="R2207" s="1328">
        <v>2</v>
      </c>
      <c r="S2207" s="960"/>
      <c r="T2207" s="1357">
        <f t="shared" si="54"/>
        <v>2</v>
      </c>
      <c r="U2207" s="52" t="s">
        <v>75</v>
      </c>
      <c r="V2207" s="477">
        <v>1992</v>
      </c>
      <c r="W2207" s="477" t="s">
        <v>2286</v>
      </c>
      <c r="X2207" s="477" t="s">
        <v>183</v>
      </c>
      <c r="Y2207" s="494">
        <v>41869</v>
      </c>
      <c r="Z2207" s="477">
        <v>100</v>
      </c>
      <c r="AA2207" s="477" t="s">
        <v>183</v>
      </c>
      <c r="AB2207" s="477">
        <v>0</v>
      </c>
      <c r="AC2207" s="494">
        <v>41774</v>
      </c>
      <c r="AD2207" s="1094" t="s">
        <v>48</v>
      </c>
      <c r="AE2207" s="215"/>
      <c r="AF2207" s="1443"/>
      <c r="AG2207" s="1459"/>
      <c r="AH2207" s="6" t="e">
        <f t="shared" si="51"/>
        <v>#VALUE!</v>
      </c>
      <c r="AI2207" s="1478" t="e">
        <f>COUNTIF([4]ПС!A5925:A6076,M2207)</f>
        <v>#VALUE!</v>
      </c>
      <c r="AJ2207" s="3">
        <f t="shared" si="52"/>
        <v>1</v>
      </c>
    </row>
    <row r="2208" spans="1:36" ht="127.5" hidden="1" customHeight="1" x14ac:dyDescent="0.2">
      <c r="A2208" s="1101" t="s">
        <v>5144</v>
      </c>
      <c r="B2208" s="52" t="s">
        <v>5</v>
      </c>
      <c r="C2208" s="52" t="s">
        <v>36</v>
      </c>
      <c r="D2208" s="311">
        <v>41824</v>
      </c>
      <c r="E2208" s="1507">
        <v>0.93472222222222223</v>
      </c>
      <c r="F2208" s="311">
        <v>41824</v>
      </c>
      <c r="G2208" s="63">
        <v>0.97083333333333333</v>
      </c>
      <c r="H2208" s="1193">
        <f t="shared" si="50"/>
        <v>3.6111111111111094E-2</v>
      </c>
      <c r="I2208" s="52">
        <v>55</v>
      </c>
      <c r="J2208" s="52" t="s">
        <v>146</v>
      </c>
      <c r="K2208" s="52" t="s">
        <v>133</v>
      </c>
      <c r="L2208" s="52" t="s">
        <v>128</v>
      </c>
      <c r="M2208" s="52" t="s">
        <v>4035</v>
      </c>
      <c r="N2208" s="52" t="s">
        <v>103</v>
      </c>
      <c r="O2208" s="52" t="s">
        <v>66</v>
      </c>
      <c r="P2208" s="52" t="s">
        <v>5307</v>
      </c>
      <c r="Q2208" s="1268" t="s">
        <v>5308</v>
      </c>
      <c r="R2208" s="1328">
        <v>5</v>
      </c>
      <c r="S2208" s="960"/>
      <c r="T2208" s="1357">
        <f t="shared" si="54"/>
        <v>5</v>
      </c>
      <c r="U2208" s="52" t="s">
        <v>75</v>
      </c>
      <c r="V2208" s="477">
        <v>1981</v>
      </c>
      <c r="W2208" s="477" t="s">
        <v>2286</v>
      </c>
      <c r="X2208" s="477" t="s">
        <v>183</v>
      </c>
      <c r="Y2208" s="494">
        <v>41733</v>
      </c>
      <c r="Z2208" s="477">
        <v>100</v>
      </c>
      <c r="AA2208" s="477" t="s">
        <v>183</v>
      </c>
      <c r="AB2208" s="477">
        <v>0</v>
      </c>
      <c r="AC2208" s="477" t="s">
        <v>12083</v>
      </c>
      <c r="AD2208" s="1094" t="s">
        <v>48</v>
      </c>
      <c r="AE2208" s="215"/>
      <c r="AF2208" s="1443"/>
      <c r="AG2208" s="1459"/>
      <c r="AH2208" s="6" t="e">
        <f t="shared" si="51"/>
        <v>#VALUE!</v>
      </c>
      <c r="AI2208" s="1478" t="e">
        <f>COUNTIF([4]ПС!A5925:A6076,M2208)</f>
        <v>#VALUE!</v>
      </c>
      <c r="AJ2208" s="3">
        <f t="shared" si="52"/>
        <v>1</v>
      </c>
    </row>
    <row r="2209" spans="1:36" ht="78.75" hidden="1" customHeight="1" x14ac:dyDescent="0.2">
      <c r="A2209" s="1101" t="s">
        <v>5144</v>
      </c>
      <c r="B2209" s="52" t="s">
        <v>5</v>
      </c>
      <c r="C2209" s="52" t="s">
        <v>10455</v>
      </c>
      <c r="D2209" s="311">
        <v>41824</v>
      </c>
      <c r="E2209" s="1507">
        <v>0.97499999999999998</v>
      </c>
      <c r="F2209" s="311">
        <v>41824</v>
      </c>
      <c r="G2209" s="59">
        <v>0.97499999999999998</v>
      </c>
      <c r="H2209" s="1193">
        <f t="shared" si="50"/>
        <v>0</v>
      </c>
      <c r="I2209" s="1581">
        <v>74</v>
      </c>
      <c r="J2209" s="52" t="s">
        <v>178</v>
      </c>
      <c r="K2209" s="52" t="s">
        <v>132</v>
      </c>
      <c r="L2209" s="52" t="s">
        <v>125</v>
      </c>
      <c r="M2209" s="17" t="s">
        <v>3844</v>
      </c>
      <c r="N2209" s="52">
        <v>35</v>
      </c>
      <c r="O2209" s="52" t="s">
        <v>66</v>
      </c>
      <c r="P2209" s="52" t="s">
        <v>5309</v>
      </c>
      <c r="Q2209" s="1268" t="s">
        <v>5310</v>
      </c>
      <c r="R2209" s="1328">
        <v>14</v>
      </c>
      <c r="S2209" s="960"/>
      <c r="T2209" s="1357">
        <f t="shared" si="54"/>
        <v>14</v>
      </c>
      <c r="U2209" s="52"/>
      <c r="V2209" s="477"/>
      <c r="W2209" s="477"/>
      <c r="X2209" s="477"/>
      <c r="Y2209" s="477"/>
      <c r="Z2209" s="477"/>
      <c r="AA2209" s="477"/>
      <c r="AB2209" s="477"/>
      <c r="AC2209" s="478"/>
      <c r="AD2209" s="1094" t="s">
        <v>55</v>
      </c>
      <c r="AE2209" s="215"/>
      <c r="AF2209" s="1443"/>
      <c r="AG2209" s="1459"/>
      <c r="AH2209" s="6" t="e">
        <f t="shared" si="51"/>
        <v>#VALUE!</v>
      </c>
      <c r="AI2209" s="1478" t="e">
        <f>COUNTIF([4]ПС!A5925:A6076,M2209)</f>
        <v>#VALUE!</v>
      </c>
      <c r="AJ2209" s="3">
        <f t="shared" si="52"/>
        <v>1</v>
      </c>
    </row>
    <row r="2210" spans="1:36" ht="78.75" hidden="1" customHeight="1" x14ac:dyDescent="0.2">
      <c r="A2210" s="1101" t="s">
        <v>5144</v>
      </c>
      <c r="B2210" s="52" t="s">
        <v>5</v>
      </c>
      <c r="C2210" s="52" t="s">
        <v>10738</v>
      </c>
      <c r="D2210" s="311">
        <v>41824</v>
      </c>
      <c r="E2210" s="1511">
        <v>0.99444444444444446</v>
      </c>
      <c r="F2210" s="1160">
        <v>41824</v>
      </c>
      <c r="G2210" s="271">
        <v>0.99444444444444446</v>
      </c>
      <c r="H2210" s="1193">
        <f t="shared" si="50"/>
        <v>0</v>
      </c>
      <c r="I2210" s="481">
        <v>12</v>
      </c>
      <c r="J2210" s="52" t="s">
        <v>5311</v>
      </c>
      <c r="K2210" s="52" t="s">
        <v>132</v>
      </c>
      <c r="L2210" s="52" t="s">
        <v>125</v>
      </c>
      <c r="M2210" s="52" t="s">
        <v>698</v>
      </c>
      <c r="N2210" s="52">
        <v>110</v>
      </c>
      <c r="O2210" s="52" t="s">
        <v>66</v>
      </c>
      <c r="P2210" s="52" t="s">
        <v>5312</v>
      </c>
      <c r="Q2210" s="1234" t="s">
        <v>5313</v>
      </c>
      <c r="R2210" s="1328">
        <v>7</v>
      </c>
      <c r="S2210" s="960"/>
      <c r="T2210" s="1357">
        <f t="shared" si="54"/>
        <v>7</v>
      </c>
      <c r="U2210" s="52"/>
      <c r="V2210" s="477"/>
      <c r="W2210" s="52"/>
      <c r="X2210" s="52"/>
      <c r="Y2210" s="477"/>
      <c r="Z2210" s="477"/>
      <c r="AA2210" s="477"/>
      <c r="AB2210" s="477"/>
      <c r="AC2210" s="478"/>
      <c r="AD2210" s="1094" t="s">
        <v>55</v>
      </c>
      <c r="AE2210" s="1396"/>
      <c r="AF2210" s="1443"/>
      <c r="AG2210" s="1459"/>
      <c r="AH2210" s="6" t="e">
        <f t="shared" si="51"/>
        <v>#VALUE!</v>
      </c>
      <c r="AI2210" s="1478" t="e">
        <f>COUNTIF([4]ПС!A5925:A6076,M2210)</f>
        <v>#VALUE!</v>
      </c>
      <c r="AJ2210" s="3">
        <f t="shared" si="52"/>
        <v>1</v>
      </c>
    </row>
    <row r="2211" spans="1:36" ht="47.25" hidden="1" customHeight="1" x14ac:dyDescent="0.2">
      <c r="A2211" s="1101" t="s">
        <v>5144</v>
      </c>
      <c r="B2211" s="52" t="s">
        <v>5</v>
      </c>
      <c r="C2211" s="52" t="s">
        <v>10455</v>
      </c>
      <c r="D2211" s="311">
        <v>41824</v>
      </c>
      <c r="E2211" s="1507">
        <v>0.70277777777777783</v>
      </c>
      <c r="F2211" s="311">
        <v>41824</v>
      </c>
      <c r="G2211" s="63">
        <v>0.7055555555555556</v>
      </c>
      <c r="H2211" s="1193">
        <f t="shared" si="50"/>
        <v>2.7777777777777679E-3</v>
      </c>
      <c r="I2211" s="481">
        <v>3</v>
      </c>
      <c r="J2211" s="52"/>
      <c r="K2211" s="52"/>
      <c r="L2211" s="52" t="s">
        <v>125</v>
      </c>
      <c r="M2211" s="17" t="s">
        <v>1290</v>
      </c>
      <c r="N2211" s="52" t="s">
        <v>103</v>
      </c>
      <c r="O2211" s="52" t="s">
        <v>66</v>
      </c>
      <c r="P2211" s="55" t="s">
        <v>5314</v>
      </c>
      <c r="Q2211" s="1268" t="s">
        <v>5315</v>
      </c>
      <c r="R2211" s="1328">
        <v>3</v>
      </c>
      <c r="S2211" s="960"/>
      <c r="T2211" s="1357">
        <f t="shared" si="54"/>
        <v>3</v>
      </c>
      <c r="U2211" s="131"/>
      <c r="V2211" s="131"/>
      <c r="W2211" s="131"/>
      <c r="X2211" s="131"/>
      <c r="Y2211" s="131"/>
      <c r="Z2211" s="131"/>
      <c r="AA2211" s="131"/>
      <c r="AB2211" s="131"/>
      <c r="AC2211" s="841"/>
      <c r="AD2211" s="1094" t="s">
        <v>55</v>
      </c>
      <c r="AE2211" s="847"/>
      <c r="AF2211" s="1452"/>
      <c r="AG2211" s="1455"/>
      <c r="AH2211" s="6" t="e">
        <f t="shared" si="51"/>
        <v>#VALUE!</v>
      </c>
      <c r="AI2211" s="1478" t="e">
        <f>COUNTIF([4]ПС!A5925:A6076,M2211)</f>
        <v>#VALUE!</v>
      </c>
      <c r="AJ2211" s="3">
        <f t="shared" si="52"/>
        <v>1</v>
      </c>
    </row>
    <row r="2212" spans="1:36" ht="47.25" hidden="1" customHeight="1" x14ac:dyDescent="0.2">
      <c r="A2212" s="1101" t="s">
        <v>5144</v>
      </c>
      <c r="B2212" s="52" t="s">
        <v>5</v>
      </c>
      <c r="C2212" s="52" t="s">
        <v>36</v>
      </c>
      <c r="D2212" s="311">
        <v>41825</v>
      </c>
      <c r="E2212" s="1507">
        <v>0.3125</v>
      </c>
      <c r="F2212" s="311">
        <v>41825</v>
      </c>
      <c r="G2212" s="63">
        <v>0.3125</v>
      </c>
      <c r="H2212" s="1193">
        <f t="shared" si="50"/>
        <v>0</v>
      </c>
      <c r="I2212" s="481">
        <v>6</v>
      </c>
      <c r="J2212" s="52" t="s">
        <v>297</v>
      </c>
      <c r="K2212" s="52" t="s">
        <v>132</v>
      </c>
      <c r="L2212" s="52" t="s">
        <v>128</v>
      </c>
      <c r="M2212" s="52" t="s">
        <v>12084</v>
      </c>
      <c r="N2212" s="52" t="s">
        <v>103</v>
      </c>
      <c r="O2212" s="52" t="s">
        <v>66</v>
      </c>
      <c r="P2212" s="52" t="s">
        <v>5316</v>
      </c>
      <c r="Q2212" s="1264" t="s">
        <v>5317</v>
      </c>
      <c r="R2212" s="1328">
        <v>3</v>
      </c>
      <c r="S2212" s="960"/>
      <c r="T2212" s="1357">
        <f t="shared" si="54"/>
        <v>3</v>
      </c>
      <c r="U2212" s="52" t="s">
        <v>75</v>
      </c>
      <c r="V2212" s="52">
        <v>1971</v>
      </c>
      <c r="W2212" s="52" t="s">
        <v>6105</v>
      </c>
      <c r="X2212" s="52" t="s">
        <v>183</v>
      </c>
      <c r="Y2212" s="52"/>
      <c r="Z2212" s="52"/>
      <c r="AA2212" s="52"/>
      <c r="AB2212" s="52"/>
      <c r="AC2212" s="52" t="s">
        <v>12085</v>
      </c>
      <c r="AD2212" s="1094" t="s">
        <v>48</v>
      </c>
      <c r="AE2212" s="52"/>
      <c r="AF2212" s="1094"/>
      <c r="AG2212" s="1455"/>
      <c r="AH2212" s="6" t="e">
        <f t="shared" si="51"/>
        <v>#VALUE!</v>
      </c>
      <c r="AI2212" s="1478" t="e">
        <f>COUNTIF([4]ПС!A5925:A6076,M2212)</f>
        <v>#VALUE!</v>
      </c>
      <c r="AJ2212" s="3">
        <f t="shared" si="52"/>
        <v>1</v>
      </c>
    </row>
    <row r="2213" spans="1:36" ht="94.5" hidden="1" customHeight="1" x14ac:dyDescent="0.2">
      <c r="A2213" s="1101" t="s">
        <v>5144</v>
      </c>
      <c r="B2213" s="52" t="s">
        <v>5</v>
      </c>
      <c r="C2213" s="207" t="s">
        <v>10738</v>
      </c>
      <c r="D2213" s="311">
        <v>41825</v>
      </c>
      <c r="E2213" s="63">
        <v>0.3888888888888889</v>
      </c>
      <c r="F2213" s="311">
        <v>41825</v>
      </c>
      <c r="G2213" s="63">
        <v>0.3888888888888889</v>
      </c>
      <c r="H2213" s="1193">
        <f t="shared" si="50"/>
        <v>0</v>
      </c>
      <c r="I2213" s="52">
        <v>224</v>
      </c>
      <c r="J2213" s="52"/>
      <c r="K2213" s="52" t="s">
        <v>132</v>
      </c>
      <c r="L2213" s="52" t="s">
        <v>125</v>
      </c>
      <c r="M2213" s="1233" t="s">
        <v>673</v>
      </c>
      <c r="N2213" s="52">
        <v>110</v>
      </c>
      <c r="O2213" s="52" t="s">
        <v>66</v>
      </c>
      <c r="P2213" s="131" t="s">
        <v>12086</v>
      </c>
      <c r="Q2213" s="52" t="s">
        <v>5318</v>
      </c>
      <c r="R2213" s="1333">
        <v>42</v>
      </c>
      <c r="S2213" s="1352"/>
      <c r="T2213" s="1367">
        <f t="shared" si="54"/>
        <v>42</v>
      </c>
      <c r="U2213" s="52"/>
      <c r="V2213" s="52"/>
      <c r="W2213" s="52"/>
      <c r="X2213" s="52"/>
      <c r="Y2213" s="52"/>
      <c r="Z2213" s="52"/>
      <c r="AA2213" s="52"/>
      <c r="AB2213" s="52"/>
      <c r="AC2213" s="52"/>
      <c r="AD2213" s="1094" t="s">
        <v>55</v>
      </c>
      <c r="AE2213" s="52"/>
      <c r="AF2213" s="1094"/>
      <c r="AG2213" s="1455"/>
      <c r="AH2213" s="6" t="e">
        <f t="shared" si="51"/>
        <v>#VALUE!</v>
      </c>
      <c r="AI2213" s="1478" t="e">
        <f>COUNTIF([4]ПС!A5925:A6076,M2213)</f>
        <v>#VALUE!</v>
      </c>
      <c r="AJ2213" s="3">
        <f t="shared" si="52"/>
        <v>1</v>
      </c>
    </row>
    <row r="2214" spans="1:36" ht="362.25" hidden="1" customHeight="1" x14ac:dyDescent="0.2">
      <c r="A2214" s="1101" t="s">
        <v>5144</v>
      </c>
      <c r="B2214" s="52" t="s">
        <v>5</v>
      </c>
      <c r="C2214" s="52" t="s">
        <v>10455</v>
      </c>
      <c r="D2214" s="311">
        <v>41825</v>
      </c>
      <c r="E2214" s="1511">
        <v>0.56805555555555554</v>
      </c>
      <c r="F2214" s="1160">
        <v>41825</v>
      </c>
      <c r="G2214" s="271">
        <v>0.56805555555555554</v>
      </c>
      <c r="H2214" s="1193">
        <f t="shared" si="50"/>
        <v>0</v>
      </c>
      <c r="I2214" s="52">
        <v>116</v>
      </c>
      <c r="J2214" s="52"/>
      <c r="K2214" s="52" t="s">
        <v>132</v>
      </c>
      <c r="L2214" s="52" t="s">
        <v>125</v>
      </c>
      <c r="M2214" s="17" t="s">
        <v>11069</v>
      </c>
      <c r="N2214" s="52">
        <v>110</v>
      </c>
      <c r="O2214" s="52" t="s">
        <v>66</v>
      </c>
      <c r="P2214" s="52" t="s">
        <v>12087</v>
      </c>
      <c r="Q2214" s="1234" t="s">
        <v>5319</v>
      </c>
      <c r="R2214" s="1328">
        <v>32</v>
      </c>
      <c r="S2214" s="960"/>
      <c r="T2214" s="1357">
        <f t="shared" si="54"/>
        <v>32</v>
      </c>
      <c r="U2214" s="52"/>
      <c r="V2214" s="52"/>
      <c r="W2214" s="52"/>
      <c r="X2214" s="52"/>
      <c r="Y2214" s="52"/>
      <c r="Z2214" s="52"/>
      <c r="AA2214" s="52"/>
      <c r="AB2214" s="52"/>
      <c r="AC2214" s="52"/>
      <c r="AD2214" s="1094" t="s">
        <v>55</v>
      </c>
      <c r="AE2214" s="52"/>
      <c r="AF2214" s="1094"/>
      <c r="AG2214" s="1455"/>
      <c r="AH2214" s="6" t="e">
        <f t="shared" si="51"/>
        <v>#VALUE!</v>
      </c>
      <c r="AI2214" s="1478" t="e">
        <f>COUNTIF([4]ПС!A5925:A6076,M2214)</f>
        <v>#VALUE!</v>
      </c>
      <c r="AJ2214" s="3">
        <f t="shared" si="52"/>
        <v>1</v>
      </c>
    </row>
    <row r="2215" spans="1:36" ht="31.5" hidden="1" customHeight="1" x14ac:dyDescent="0.2">
      <c r="A2215" s="1101" t="s">
        <v>5144</v>
      </c>
      <c r="B2215" s="52" t="s">
        <v>5</v>
      </c>
      <c r="C2215" s="52" t="s">
        <v>36</v>
      </c>
      <c r="D2215" s="311">
        <v>41825</v>
      </c>
      <c r="E2215" s="1507">
        <v>0.6020833333333333</v>
      </c>
      <c r="F2215" s="311">
        <v>41825</v>
      </c>
      <c r="G2215" s="63">
        <v>0.62777777777777777</v>
      </c>
      <c r="H2215" s="1193">
        <f t="shared" si="50"/>
        <v>2.5694444444444464E-2</v>
      </c>
      <c r="I2215" s="52">
        <v>16</v>
      </c>
      <c r="J2215" s="52"/>
      <c r="K2215" s="52"/>
      <c r="L2215" s="52" t="s">
        <v>130</v>
      </c>
      <c r="M2215" s="52" t="s">
        <v>693</v>
      </c>
      <c r="N2215" s="52" t="s">
        <v>103</v>
      </c>
      <c r="O2215" s="52" t="s">
        <v>66</v>
      </c>
      <c r="P2215" s="52" t="s">
        <v>5320</v>
      </c>
      <c r="Q2215" s="55" t="s">
        <v>5321</v>
      </c>
      <c r="R2215" s="1328">
        <v>6</v>
      </c>
      <c r="S2215" s="960"/>
      <c r="T2215" s="1357">
        <f t="shared" si="54"/>
        <v>6</v>
      </c>
      <c r="U2215" s="52" t="s">
        <v>75</v>
      </c>
      <c r="V2215" s="52">
        <v>1968</v>
      </c>
      <c r="W2215" s="52" t="s">
        <v>6105</v>
      </c>
      <c r="X2215" s="52" t="s">
        <v>183</v>
      </c>
      <c r="Y2215" s="52" t="s">
        <v>12088</v>
      </c>
      <c r="Z2215" s="52">
        <v>100</v>
      </c>
      <c r="AA2215" s="52"/>
      <c r="AB2215" s="52"/>
      <c r="AC2215" s="52" t="s">
        <v>12089</v>
      </c>
      <c r="AD2215" s="1094" t="s">
        <v>60</v>
      </c>
      <c r="AE2215" s="52"/>
      <c r="AF2215" s="1094"/>
      <c r="AG2215" s="1459"/>
      <c r="AH2215" s="6" t="e">
        <f t="shared" si="51"/>
        <v>#VALUE!</v>
      </c>
      <c r="AI2215" s="1478" t="e">
        <f>COUNTIF([4]ПС!A5925:A6076,M2215)</f>
        <v>#VALUE!</v>
      </c>
      <c r="AJ2215" s="3">
        <f t="shared" si="52"/>
        <v>1</v>
      </c>
    </row>
    <row r="2216" spans="1:36" ht="94.5" hidden="1" customHeight="1" x14ac:dyDescent="0.2">
      <c r="A2216" s="1101" t="s">
        <v>5144</v>
      </c>
      <c r="B2216" s="52" t="s">
        <v>5</v>
      </c>
      <c r="C2216" s="52" t="s">
        <v>10455</v>
      </c>
      <c r="D2216" s="311">
        <v>41825</v>
      </c>
      <c r="E2216" s="1507">
        <v>0.81597222222222221</v>
      </c>
      <c r="F2216" s="311">
        <v>41825</v>
      </c>
      <c r="G2216" s="63">
        <v>0.81597222222222221</v>
      </c>
      <c r="H2216" s="1193">
        <f t="shared" si="50"/>
        <v>0</v>
      </c>
      <c r="I2216" s="52">
        <v>4</v>
      </c>
      <c r="J2216" s="52"/>
      <c r="K2216" s="52"/>
      <c r="L2216" s="52" t="s">
        <v>125</v>
      </c>
      <c r="M2216" s="17" t="s">
        <v>9301</v>
      </c>
      <c r="N2216" s="52">
        <v>110</v>
      </c>
      <c r="O2216" s="52" t="s">
        <v>66</v>
      </c>
      <c r="P2216" s="52" t="s">
        <v>12090</v>
      </c>
      <c r="Q2216" s="1258" t="s">
        <v>5322</v>
      </c>
      <c r="R2216" s="1328">
        <v>6</v>
      </c>
      <c r="S2216" s="960"/>
      <c r="T2216" s="1357">
        <f t="shared" si="54"/>
        <v>6</v>
      </c>
      <c r="U2216" s="52"/>
      <c r="V2216" s="52"/>
      <c r="W2216" s="52"/>
      <c r="X2216" s="52"/>
      <c r="Y2216" s="52"/>
      <c r="Z2216" s="52"/>
      <c r="AA2216" s="52"/>
      <c r="AB2216" s="52"/>
      <c r="AC2216" s="52"/>
      <c r="AD2216" s="1094" t="s">
        <v>55</v>
      </c>
      <c r="AE2216" s="52"/>
      <c r="AF2216" s="1094"/>
      <c r="AG2216" s="1459"/>
      <c r="AH2216" s="6" t="e">
        <f t="shared" si="51"/>
        <v>#VALUE!</v>
      </c>
      <c r="AI2216" s="1478" t="e">
        <f>COUNTIF([4]ПС!A5925:A6076,M2216)</f>
        <v>#VALUE!</v>
      </c>
      <c r="AJ2216" s="3">
        <f t="shared" si="52"/>
        <v>1</v>
      </c>
    </row>
    <row r="2217" spans="1:36" ht="31.5" hidden="1" customHeight="1" x14ac:dyDescent="0.2">
      <c r="A2217" s="1101" t="s">
        <v>5144</v>
      </c>
      <c r="B2217" s="52" t="s">
        <v>5</v>
      </c>
      <c r="C2217" s="52" t="s">
        <v>36</v>
      </c>
      <c r="D2217" s="311">
        <v>41826</v>
      </c>
      <c r="E2217" s="63">
        <v>0.57986111111111105</v>
      </c>
      <c r="F2217" s="311">
        <v>41826</v>
      </c>
      <c r="G2217" s="63">
        <v>0.74097222222222225</v>
      </c>
      <c r="H2217" s="1174">
        <f t="shared" si="50"/>
        <v>0.1611111111111112</v>
      </c>
      <c r="I2217" s="131">
        <v>2</v>
      </c>
      <c r="J2217" s="131"/>
      <c r="K2217" s="131"/>
      <c r="L2217" s="1225" t="s">
        <v>128</v>
      </c>
      <c r="M2217" s="52" t="s">
        <v>740</v>
      </c>
      <c r="N2217" s="52" t="s">
        <v>103</v>
      </c>
      <c r="O2217" s="52" t="s">
        <v>66</v>
      </c>
      <c r="P2217" s="52" t="s">
        <v>5323</v>
      </c>
      <c r="Q2217" s="52" t="s">
        <v>5324</v>
      </c>
      <c r="R2217" s="1328">
        <v>14</v>
      </c>
      <c r="S2217" s="960"/>
      <c r="T2217" s="1357">
        <f t="shared" si="54"/>
        <v>14</v>
      </c>
      <c r="U2217" s="477" t="s">
        <v>75</v>
      </c>
      <c r="V2217" s="52">
        <v>2012</v>
      </c>
      <c r="W2217" s="52" t="s">
        <v>2287</v>
      </c>
      <c r="X2217" s="52" t="s">
        <v>183</v>
      </c>
      <c r="Y2217" s="52"/>
      <c r="Z2217" s="52"/>
      <c r="AA2217" s="52"/>
      <c r="AB2217" s="52"/>
      <c r="AC2217" s="52" t="s">
        <v>12091</v>
      </c>
      <c r="AD2217" s="1094" t="s">
        <v>11998</v>
      </c>
      <c r="AE2217" s="52"/>
      <c r="AF2217" s="1094"/>
      <c r="AG2217" s="1459"/>
      <c r="AH2217" s="6" t="e">
        <f t="shared" si="51"/>
        <v>#VALUE!</v>
      </c>
      <c r="AI2217" s="1478" t="e">
        <f>COUNTIF([4]ПС!A5925:A6076,M2217)</f>
        <v>#VALUE!</v>
      </c>
      <c r="AJ2217" s="3">
        <f t="shared" si="52"/>
        <v>1</v>
      </c>
    </row>
    <row r="2218" spans="1:36" ht="94.5" hidden="1" customHeight="1" x14ac:dyDescent="0.2">
      <c r="A2218" s="1101" t="s">
        <v>5144</v>
      </c>
      <c r="B2218" s="52" t="s">
        <v>5</v>
      </c>
      <c r="C2218" s="207" t="s">
        <v>36</v>
      </c>
      <c r="D2218" s="311">
        <v>41826</v>
      </c>
      <c r="E2218" s="391">
        <v>0.72916666666666663</v>
      </c>
      <c r="F2218" s="311">
        <v>41826</v>
      </c>
      <c r="G2218" s="391">
        <v>0.73124999999999996</v>
      </c>
      <c r="H2218" s="1185">
        <f t="shared" si="50"/>
        <v>2.0833333333333259E-3</v>
      </c>
      <c r="I2218" s="408">
        <v>9</v>
      </c>
      <c r="J2218" s="408"/>
      <c r="K2218" s="408"/>
      <c r="L2218" s="408" t="s">
        <v>130</v>
      </c>
      <c r="M2218" s="408" t="s">
        <v>662</v>
      </c>
      <c r="N2218" s="408" t="s">
        <v>103</v>
      </c>
      <c r="O2218" s="408" t="s">
        <v>66</v>
      </c>
      <c r="P2218" s="408" t="s">
        <v>5325</v>
      </c>
      <c r="Q2218" s="1234" t="s">
        <v>5326</v>
      </c>
      <c r="R2218" s="1333">
        <v>5</v>
      </c>
      <c r="S2218" s="1352"/>
      <c r="T2218" s="1357">
        <f t="shared" si="54"/>
        <v>5</v>
      </c>
      <c r="U2218" s="215" t="s">
        <v>75</v>
      </c>
      <c r="V2218" s="477">
        <v>1973</v>
      </c>
      <c r="W2218" s="477" t="s">
        <v>11507</v>
      </c>
      <c r="X2218" s="477" t="s">
        <v>183</v>
      </c>
      <c r="Y2218" s="622">
        <v>41820</v>
      </c>
      <c r="Z2218" s="477">
        <v>100</v>
      </c>
      <c r="AA2218" s="477" t="s">
        <v>11913</v>
      </c>
      <c r="AB2218" s="477">
        <v>0</v>
      </c>
      <c r="AC2218" s="494">
        <v>41677</v>
      </c>
      <c r="AD2218" s="1094" t="s">
        <v>46</v>
      </c>
      <c r="AE2218" s="215"/>
      <c r="AF2218" s="1443"/>
      <c r="AG2218" s="1455"/>
      <c r="AH2218" s="6" t="e">
        <f t="shared" si="51"/>
        <v>#VALUE!</v>
      </c>
      <c r="AI2218" s="1478" t="e">
        <f>COUNTIF([4]ПС!A5925:A6076,M2218)</f>
        <v>#VALUE!</v>
      </c>
      <c r="AJ2218" s="3">
        <f t="shared" si="52"/>
        <v>1</v>
      </c>
    </row>
    <row r="2219" spans="1:36" s="89" customFormat="1" ht="114.75" hidden="1" customHeight="1" x14ac:dyDescent="0.2">
      <c r="A2219" s="1101" t="s">
        <v>5144</v>
      </c>
      <c r="B2219" s="52" t="s">
        <v>5</v>
      </c>
      <c r="C2219" s="52" t="s">
        <v>10455</v>
      </c>
      <c r="D2219" s="311">
        <v>41826</v>
      </c>
      <c r="E2219" s="63">
        <v>0.25347222222222221</v>
      </c>
      <c r="F2219" s="311">
        <v>41826</v>
      </c>
      <c r="G2219" s="63">
        <v>0.25347222222222221</v>
      </c>
      <c r="H2219" s="1174">
        <f t="shared" si="50"/>
        <v>0</v>
      </c>
      <c r="I2219" s="52">
        <v>21</v>
      </c>
      <c r="J2219" s="52"/>
      <c r="K2219" s="52"/>
      <c r="L2219" s="52" t="s">
        <v>125</v>
      </c>
      <c r="M2219" s="17" t="s">
        <v>9301</v>
      </c>
      <c r="N2219" s="52">
        <v>35</v>
      </c>
      <c r="O2219" s="52" t="s">
        <v>66</v>
      </c>
      <c r="P2219" s="52" t="s">
        <v>5329</v>
      </c>
      <c r="Q2219" s="1264" t="s">
        <v>5330</v>
      </c>
      <c r="R2219" s="1328">
        <v>12</v>
      </c>
      <c r="S2219" s="960"/>
      <c r="T2219" s="1357">
        <f t="shared" si="54"/>
        <v>12</v>
      </c>
      <c r="U2219" s="52"/>
      <c r="V2219" s="52"/>
      <c r="W2219" s="52"/>
      <c r="X2219" s="52"/>
      <c r="Y2219" s="52"/>
      <c r="Z2219" s="52"/>
      <c r="AA2219" s="52"/>
      <c r="AB2219" s="52"/>
      <c r="AC2219" s="52"/>
      <c r="AD2219" s="1094" t="s">
        <v>55</v>
      </c>
      <c r="AE2219" s="52"/>
      <c r="AF2219" s="1094"/>
      <c r="AG2219" s="1455"/>
      <c r="AH2219" s="6" t="e">
        <f t="shared" si="51"/>
        <v>#VALUE!</v>
      </c>
      <c r="AI2219" s="1478" t="e">
        <f>COUNTIF([4]ПС!A5925:A6076,M2219)</f>
        <v>#VALUE!</v>
      </c>
      <c r="AJ2219" s="3">
        <f t="shared" si="52"/>
        <v>1</v>
      </c>
    </row>
    <row r="2220" spans="1:36" ht="110.25" hidden="1" customHeight="1" x14ac:dyDescent="0.2">
      <c r="A2220" s="1101" t="s">
        <v>5144</v>
      </c>
      <c r="B2220" s="52" t="s">
        <v>5</v>
      </c>
      <c r="C2220" s="52" t="s">
        <v>12005</v>
      </c>
      <c r="D2220" s="311">
        <v>41827</v>
      </c>
      <c r="E2220" s="63">
        <v>2.9166666666666664E-2</v>
      </c>
      <c r="F2220" s="311">
        <v>41827</v>
      </c>
      <c r="G2220" s="63">
        <v>3.0555555555555555E-2</v>
      </c>
      <c r="H2220" s="1174">
        <f t="shared" si="50"/>
        <v>1.3888888888888909E-3</v>
      </c>
      <c r="I2220" s="52">
        <v>4</v>
      </c>
      <c r="J2220" s="52"/>
      <c r="K2220" s="52"/>
      <c r="L2220" s="52" t="s">
        <v>125</v>
      </c>
      <c r="M2220" s="17" t="s">
        <v>9298</v>
      </c>
      <c r="N2220" s="52">
        <v>35</v>
      </c>
      <c r="O2220" s="52" t="s">
        <v>66</v>
      </c>
      <c r="P2220" s="52" t="s">
        <v>5327</v>
      </c>
      <c r="Q2220" s="1234" t="s">
        <v>5328</v>
      </c>
      <c r="R2220" s="1328">
        <v>4</v>
      </c>
      <c r="S2220" s="960"/>
      <c r="T2220" s="1357">
        <f t="shared" si="54"/>
        <v>4</v>
      </c>
      <c r="U2220" s="52"/>
      <c r="V2220" s="52"/>
      <c r="W2220" s="52"/>
      <c r="X2220" s="52"/>
      <c r="Y2220" s="52"/>
      <c r="Z2220" s="52"/>
      <c r="AA2220" s="52"/>
      <c r="AB2220" s="52"/>
      <c r="AC2220" s="52"/>
      <c r="AD2220" s="1094" t="s">
        <v>55</v>
      </c>
      <c r="AE2220" s="52"/>
      <c r="AF2220" s="1094"/>
      <c r="AG2220" s="1455"/>
      <c r="AH2220" s="6" t="e">
        <f t="shared" si="51"/>
        <v>#VALUE!</v>
      </c>
      <c r="AI2220" s="1478" t="e">
        <f>COUNTIF([4]ПС!A5925:A6076,M2220)</f>
        <v>#VALUE!</v>
      </c>
      <c r="AJ2220" s="3">
        <f t="shared" si="52"/>
        <v>1</v>
      </c>
    </row>
    <row r="2221" spans="1:36" ht="42.75" hidden="1" customHeight="1" x14ac:dyDescent="0.2">
      <c r="A2221" s="1101" t="s">
        <v>5144</v>
      </c>
      <c r="B2221" s="52" t="s">
        <v>5</v>
      </c>
      <c r="C2221" s="52" t="s">
        <v>36</v>
      </c>
      <c r="D2221" s="311">
        <v>41827</v>
      </c>
      <c r="E2221" s="63">
        <v>0.40138888888888885</v>
      </c>
      <c r="F2221" s="311">
        <v>41827</v>
      </c>
      <c r="G2221" s="63">
        <v>0.40138888888888885</v>
      </c>
      <c r="H2221" s="1174">
        <f t="shared" si="50"/>
        <v>0</v>
      </c>
      <c r="I2221" s="52">
        <v>8</v>
      </c>
      <c r="J2221" s="52" t="s">
        <v>1004</v>
      </c>
      <c r="K2221" s="52" t="s">
        <v>132</v>
      </c>
      <c r="L2221" s="1225" t="s">
        <v>128</v>
      </c>
      <c r="M2221" s="52" t="s">
        <v>12078</v>
      </c>
      <c r="N2221" s="52" t="s">
        <v>103</v>
      </c>
      <c r="O2221" s="52" t="s">
        <v>66</v>
      </c>
      <c r="P2221" s="52" t="s">
        <v>5508</v>
      </c>
      <c r="Q2221" s="1264" t="s">
        <v>5509</v>
      </c>
      <c r="R2221" s="1328">
        <v>37</v>
      </c>
      <c r="S2221" s="960"/>
      <c r="T2221" s="1357">
        <f t="shared" si="54"/>
        <v>37</v>
      </c>
      <c r="U2221" s="52" t="s">
        <v>75</v>
      </c>
      <c r="V2221" s="52">
        <v>2011</v>
      </c>
      <c r="W2221" s="52" t="s">
        <v>1536</v>
      </c>
      <c r="X2221" s="52" t="s">
        <v>183</v>
      </c>
      <c r="Y2221" s="52" t="s">
        <v>183</v>
      </c>
      <c r="Z2221" s="52" t="s">
        <v>183</v>
      </c>
      <c r="AA2221" s="52" t="s">
        <v>183</v>
      </c>
      <c r="AB2221" s="52" t="s">
        <v>183</v>
      </c>
      <c r="AC2221" s="52" t="s">
        <v>12092</v>
      </c>
      <c r="AD2221" s="1094" t="s">
        <v>11998</v>
      </c>
      <c r="AE2221" s="52"/>
      <c r="AF2221" s="1094"/>
      <c r="AG2221" s="1455"/>
      <c r="AH2221" s="6" t="e">
        <f t="shared" si="51"/>
        <v>#VALUE!</v>
      </c>
      <c r="AI2221" s="1478" t="e">
        <f>COUNTIF([4]ПС!A5925:A6076,M2221)</f>
        <v>#VALUE!</v>
      </c>
      <c r="AJ2221" s="3">
        <f t="shared" si="52"/>
        <v>1</v>
      </c>
    </row>
    <row r="2222" spans="1:36" ht="62.25" hidden="1" customHeight="1" x14ac:dyDescent="0.2">
      <c r="A2222" s="1101" t="s">
        <v>5144</v>
      </c>
      <c r="B2222" s="52" t="s">
        <v>5</v>
      </c>
      <c r="C2222" s="52" t="s">
        <v>36</v>
      </c>
      <c r="D2222" s="311">
        <v>41827</v>
      </c>
      <c r="E2222" s="63">
        <v>0.8847222222222223</v>
      </c>
      <c r="F2222" s="311">
        <v>41828</v>
      </c>
      <c r="G2222" s="63">
        <v>2.9861111111111113E-2</v>
      </c>
      <c r="H2222" s="1174">
        <f t="shared" si="50"/>
        <v>0.14513888888888882</v>
      </c>
      <c r="I2222" s="52">
        <v>4</v>
      </c>
      <c r="J2222" s="52" t="s">
        <v>178</v>
      </c>
      <c r="K2222" s="52" t="s">
        <v>134</v>
      </c>
      <c r="L2222" s="52" t="s">
        <v>127</v>
      </c>
      <c r="M2222" s="52" t="s">
        <v>9421</v>
      </c>
      <c r="N2222" s="52" t="s">
        <v>103</v>
      </c>
      <c r="O2222" s="52" t="s">
        <v>66</v>
      </c>
      <c r="P2222" s="52"/>
      <c r="Q2222" s="1234" t="s">
        <v>5510</v>
      </c>
      <c r="R2222" s="1328">
        <v>4</v>
      </c>
      <c r="S2222" s="960"/>
      <c r="T2222" s="1357">
        <f t="shared" si="54"/>
        <v>4</v>
      </c>
      <c r="U2222" s="52" t="s">
        <v>75</v>
      </c>
      <c r="V2222" s="52"/>
      <c r="W2222" s="52"/>
      <c r="X2222" s="52"/>
      <c r="Y2222" s="52"/>
      <c r="Z2222" s="52"/>
      <c r="AA2222" s="52"/>
      <c r="AB2222" s="52"/>
      <c r="AC2222" s="52"/>
      <c r="AD2222" s="1094" t="s">
        <v>56</v>
      </c>
      <c r="AE2222" s="52"/>
      <c r="AF2222" s="1094"/>
      <c r="AG2222" s="1455"/>
      <c r="AH2222" s="6" t="e">
        <f t="shared" si="51"/>
        <v>#VALUE!</v>
      </c>
      <c r="AI2222" s="1478" t="e">
        <f>COUNTIF([4]ПС!A5925:A6076,M2222)</f>
        <v>#VALUE!</v>
      </c>
      <c r="AJ2222" s="3">
        <f t="shared" si="52"/>
        <v>1</v>
      </c>
    </row>
    <row r="2223" spans="1:36" ht="60" hidden="1" customHeight="1" x14ac:dyDescent="0.2">
      <c r="A2223" s="1101" t="s">
        <v>5144</v>
      </c>
      <c r="B2223" s="52" t="s">
        <v>5</v>
      </c>
      <c r="C2223" s="52" t="s">
        <v>10455</v>
      </c>
      <c r="D2223" s="311">
        <v>41828</v>
      </c>
      <c r="E2223" s="63">
        <v>0.3888888888888889</v>
      </c>
      <c r="F2223" s="311">
        <v>41828</v>
      </c>
      <c r="G2223" s="63">
        <v>0.3888888888888889</v>
      </c>
      <c r="H2223" s="1174">
        <f t="shared" si="50"/>
        <v>0</v>
      </c>
      <c r="I2223" s="52">
        <v>9</v>
      </c>
      <c r="J2223" s="52"/>
      <c r="K2223" s="52"/>
      <c r="L2223" s="52" t="s">
        <v>125</v>
      </c>
      <c r="M2223" s="17" t="s">
        <v>9301</v>
      </c>
      <c r="N2223" s="52">
        <v>35</v>
      </c>
      <c r="O2223" s="52" t="s">
        <v>66</v>
      </c>
      <c r="P2223" s="52" t="s">
        <v>5511</v>
      </c>
      <c r="Q2223" s="52" t="s">
        <v>5512</v>
      </c>
      <c r="R2223" s="1328">
        <v>4</v>
      </c>
      <c r="S2223" s="960"/>
      <c r="T2223" s="1357">
        <f t="shared" si="54"/>
        <v>4</v>
      </c>
      <c r="U2223" s="52"/>
      <c r="V2223" s="52"/>
      <c r="W2223" s="52"/>
      <c r="X2223" s="52"/>
      <c r="Y2223" s="52"/>
      <c r="Z2223" s="52"/>
      <c r="AA2223" s="52"/>
      <c r="AB2223" s="52"/>
      <c r="AC2223" s="52"/>
      <c r="AD2223" s="1094" t="s">
        <v>55</v>
      </c>
      <c r="AE2223" s="52"/>
      <c r="AF2223" s="1094"/>
      <c r="AG2223" s="1455"/>
      <c r="AH2223" s="6" t="e">
        <f t="shared" si="51"/>
        <v>#VALUE!</v>
      </c>
      <c r="AI2223" s="1478" t="e">
        <f>COUNTIF([4]ПС!A5925:A6076,M2223)</f>
        <v>#VALUE!</v>
      </c>
      <c r="AJ2223" s="3">
        <f t="shared" si="52"/>
        <v>1</v>
      </c>
    </row>
    <row r="2224" spans="1:36" ht="36.75" hidden="1" customHeight="1" x14ac:dyDescent="0.2">
      <c r="A2224" s="1101" t="s">
        <v>5144</v>
      </c>
      <c r="B2224" s="52" t="s">
        <v>5</v>
      </c>
      <c r="C2224" s="52" t="s">
        <v>10455</v>
      </c>
      <c r="D2224" s="311">
        <v>41828</v>
      </c>
      <c r="E2224" s="63">
        <v>0.89722222222222225</v>
      </c>
      <c r="F2224" s="311">
        <v>41828</v>
      </c>
      <c r="G2224" s="63">
        <v>0.89722222222222225</v>
      </c>
      <c r="H2224" s="1174">
        <f t="shared" si="50"/>
        <v>0</v>
      </c>
      <c r="I2224" s="52">
        <v>2</v>
      </c>
      <c r="J2224" s="52"/>
      <c r="K2224" s="52"/>
      <c r="L2224" s="52" t="s">
        <v>125</v>
      </c>
      <c r="M2224" s="17" t="s">
        <v>638</v>
      </c>
      <c r="N2224" s="52" t="s">
        <v>103</v>
      </c>
      <c r="O2224" s="52" t="s">
        <v>66</v>
      </c>
      <c r="P2224" s="52" t="s">
        <v>5513</v>
      </c>
      <c r="Q2224" s="1234" t="s">
        <v>5514</v>
      </c>
      <c r="R2224" s="1328">
        <v>1</v>
      </c>
      <c r="S2224" s="960"/>
      <c r="T2224" s="1357">
        <f t="shared" si="54"/>
        <v>1</v>
      </c>
      <c r="U2224" s="52"/>
      <c r="V2224" s="52"/>
      <c r="W2224" s="52"/>
      <c r="X2224" s="52"/>
      <c r="Y2224" s="52"/>
      <c r="Z2224" s="52"/>
      <c r="AA2224" s="52"/>
      <c r="AB2224" s="52"/>
      <c r="AC2224" s="52"/>
      <c r="AD2224" s="1094" t="s">
        <v>55</v>
      </c>
      <c r="AE2224" s="52"/>
      <c r="AF2224" s="1094"/>
      <c r="AG2224" s="1455"/>
      <c r="AH2224" s="6" t="e">
        <f t="shared" si="51"/>
        <v>#VALUE!</v>
      </c>
      <c r="AI2224" s="1478" t="e">
        <f>COUNTIF([4]ПС!A5925:A6076,M2224)</f>
        <v>#VALUE!</v>
      </c>
      <c r="AJ2224" s="3">
        <f t="shared" si="52"/>
        <v>1</v>
      </c>
    </row>
    <row r="2225" spans="1:36" ht="33.75" hidden="1" customHeight="1" x14ac:dyDescent="0.2">
      <c r="A2225" s="1101" t="s">
        <v>5144</v>
      </c>
      <c r="B2225" s="52" t="s">
        <v>5</v>
      </c>
      <c r="C2225" s="52" t="s">
        <v>10455</v>
      </c>
      <c r="D2225" s="311">
        <v>41829</v>
      </c>
      <c r="E2225" s="63">
        <v>0.30416666666666664</v>
      </c>
      <c r="F2225" s="311">
        <v>41829</v>
      </c>
      <c r="G2225" s="63">
        <v>0.30416666666666664</v>
      </c>
      <c r="H2225" s="1174">
        <f t="shared" si="50"/>
        <v>0</v>
      </c>
      <c r="I2225" s="52">
        <v>3</v>
      </c>
      <c r="J2225" s="52" t="s">
        <v>178</v>
      </c>
      <c r="K2225" s="52" t="s">
        <v>132</v>
      </c>
      <c r="L2225" s="52" t="s">
        <v>125</v>
      </c>
      <c r="M2225" s="17" t="s">
        <v>3918</v>
      </c>
      <c r="N2225" s="52" t="s">
        <v>103</v>
      </c>
      <c r="O2225" s="52" t="s">
        <v>66</v>
      </c>
      <c r="P2225" s="52" t="s">
        <v>5175</v>
      </c>
      <c r="Q2225" s="52" t="s">
        <v>5515</v>
      </c>
      <c r="R2225" s="1328">
        <v>1</v>
      </c>
      <c r="S2225" s="960"/>
      <c r="T2225" s="1357">
        <f t="shared" si="54"/>
        <v>1</v>
      </c>
      <c r="U2225" s="52"/>
      <c r="V2225" s="52"/>
      <c r="W2225" s="52"/>
      <c r="X2225" s="52"/>
      <c r="Y2225" s="52"/>
      <c r="Z2225" s="52"/>
      <c r="AA2225" s="52"/>
      <c r="AB2225" s="52"/>
      <c r="AC2225" s="52"/>
      <c r="AD2225" s="1094" t="s">
        <v>55</v>
      </c>
      <c r="AE2225" s="52"/>
      <c r="AF2225" s="1094"/>
      <c r="AG2225" s="1455"/>
      <c r="AH2225" s="6" t="e">
        <f t="shared" si="51"/>
        <v>#VALUE!</v>
      </c>
      <c r="AI2225" s="1478" t="e">
        <f>COUNTIF([4]ПС!A5925:A6076,M2225)</f>
        <v>#VALUE!</v>
      </c>
      <c r="AJ2225" s="3">
        <f t="shared" si="52"/>
        <v>1</v>
      </c>
    </row>
    <row r="2226" spans="1:36" ht="33" hidden="1" customHeight="1" x14ac:dyDescent="0.2">
      <c r="A2226" s="1101" t="s">
        <v>5144</v>
      </c>
      <c r="B2226" s="52" t="s">
        <v>5</v>
      </c>
      <c r="C2226" s="52" t="s">
        <v>10455</v>
      </c>
      <c r="D2226" s="311">
        <v>41829</v>
      </c>
      <c r="E2226" s="63">
        <v>0.39861111111111108</v>
      </c>
      <c r="F2226" s="311">
        <v>41829</v>
      </c>
      <c r="G2226" s="63">
        <v>0.39861111111111108</v>
      </c>
      <c r="H2226" s="1174">
        <f t="shared" si="50"/>
        <v>0</v>
      </c>
      <c r="I2226" s="52">
        <v>5</v>
      </c>
      <c r="J2226" s="52"/>
      <c r="K2226" s="52"/>
      <c r="L2226" s="52" t="s">
        <v>125</v>
      </c>
      <c r="M2226" s="17" t="s">
        <v>9301</v>
      </c>
      <c r="N2226" s="52">
        <v>35</v>
      </c>
      <c r="O2226" s="52" t="s">
        <v>66</v>
      </c>
      <c r="P2226" s="52" t="s">
        <v>5516</v>
      </c>
      <c r="Q2226" s="1234" t="s">
        <v>5517</v>
      </c>
      <c r="R2226" s="1328">
        <v>5</v>
      </c>
      <c r="S2226" s="960"/>
      <c r="T2226" s="1357">
        <f t="shared" si="54"/>
        <v>5</v>
      </c>
      <c r="U2226" s="52"/>
      <c r="V2226" s="52"/>
      <c r="W2226" s="52"/>
      <c r="X2226" s="52"/>
      <c r="Y2226" s="52"/>
      <c r="Z2226" s="52"/>
      <c r="AA2226" s="52"/>
      <c r="AB2226" s="52"/>
      <c r="AC2226" s="52"/>
      <c r="AD2226" s="1094" t="s">
        <v>55</v>
      </c>
      <c r="AE2226" s="52"/>
      <c r="AF2226" s="1094"/>
      <c r="AG2226" s="1455"/>
      <c r="AH2226" s="6" t="e">
        <f t="shared" si="51"/>
        <v>#VALUE!</v>
      </c>
      <c r="AI2226" s="1478" t="e">
        <f>COUNTIF([4]ПС!A5925:A6076,M2226)</f>
        <v>#VALUE!</v>
      </c>
      <c r="AJ2226" s="3">
        <f t="shared" si="52"/>
        <v>1</v>
      </c>
    </row>
    <row r="2227" spans="1:36" ht="34.5" hidden="1" customHeight="1" x14ac:dyDescent="0.2">
      <c r="A2227" s="1101" t="s">
        <v>5144</v>
      </c>
      <c r="B2227" s="52" t="s">
        <v>5</v>
      </c>
      <c r="C2227" s="52" t="s">
        <v>10455</v>
      </c>
      <c r="D2227" s="311">
        <v>41829</v>
      </c>
      <c r="E2227" s="63">
        <v>0.41666666666666669</v>
      </c>
      <c r="F2227" s="311">
        <v>41829</v>
      </c>
      <c r="G2227" s="63">
        <v>0.4201388888888889</v>
      </c>
      <c r="H2227" s="1174">
        <f t="shared" si="50"/>
        <v>3.4722222222222099E-3</v>
      </c>
      <c r="I2227" s="52">
        <v>10</v>
      </c>
      <c r="J2227" s="52"/>
      <c r="K2227" s="52"/>
      <c r="L2227" s="52" t="s">
        <v>125</v>
      </c>
      <c r="M2227" s="17" t="s">
        <v>11923</v>
      </c>
      <c r="N2227" s="52">
        <v>35</v>
      </c>
      <c r="O2227" s="52" t="s">
        <v>66</v>
      </c>
      <c r="P2227" s="52" t="s">
        <v>5518</v>
      </c>
      <c r="Q2227" s="1264" t="s">
        <v>5519</v>
      </c>
      <c r="R2227" s="1328">
        <v>2</v>
      </c>
      <c r="S2227" s="960"/>
      <c r="T2227" s="1357">
        <f t="shared" si="54"/>
        <v>2</v>
      </c>
      <c r="U2227" s="52"/>
      <c r="V2227" s="52"/>
      <c r="W2227" s="52"/>
      <c r="X2227" s="52"/>
      <c r="Y2227" s="52"/>
      <c r="Z2227" s="52"/>
      <c r="AA2227" s="52"/>
      <c r="AB2227" s="52"/>
      <c r="AC2227" s="52"/>
      <c r="AD2227" s="1094" t="s">
        <v>55</v>
      </c>
      <c r="AE2227" s="52"/>
      <c r="AF2227" s="1094"/>
      <c r="AG2227" s="1455"/>
      <c r="AH2227" s="6" t="e">
        <f t="shared" si="51"/>
        <v>#VALUE!</v>
      </c>
      <c r="AI2227" s="1478" t="e">
        <f>COUNTIF([4]ПС!A5925:A6076,M2227)</f>
        <v>#VALUE!</v>
      </c>
      <c r="AJ2227" s="3">
        <f t="shared" si="52"/>
        <v>1</v>
      </c>
    </row>
    <row r="2228" spans="1:36" ht="40.5" hidden="1" customHeight="1" x14ac:dyDescent="0.2">
      <c r="A2228" s="1101" t="s">
        <v>5144</v>
      </c>
      <c r="B2228" s="52" t="s">
        <v>5</v>
      </c>
      <c r="C2228" s="52" t="s">
        <v>10455</v>
      </c>
      <c r="D2228" s="311">
        <v>41829</v>
      </c>
      <c r="E2228" s="63">
        <v>0.79166666666666663</v>
      </c>
      <c r="F2228" s="311">
        <v>41829</v>
      </c>
      <c r="G2228" s="63">
        <v>0.79166666666666663</v>
      </c>
      <c r="H2228" s="1174">
        <f t="shared" si="50"/>
        <v>0</v>
      </c>
      <c r="I2228" s="52">
        <v>7</v>
      </c>
      <c r="J2228" s="52"/>
      <c r="K2228" s="52"/>
      <c r="L2228" s="52" t="s">
        <v>125</v>
      </c>
      <c r="M2228" s="17" t="s">
        <v>9301</v>
      </c>
      <c r="N2228" s="52">
        <v>35</v>
      </c>
      <c r="O2228" s="52" t="s">
        <v>66</v>
      </c>
      <c r="P2228" s="52" t="s">
        <v>5516</v>
      </c>
      <c r="Q2228" s="1234" t="s">
        <v>5520</v>
      </c>
      <c r="R2228" s="1328">
        <v>3</v>
      </c>
      <c r="S2228" s="960"/>
      <c r="T2228" s="1357">
        <f t="shared" si="54"/>
        <v>3</v>
      </c>
      <c r="U2228" s="52"/>
      <c r="V2228" s="52"/>
      <c r="W2228" s="52"/>
      <c r="X2228" s="52"/>
      <c r="Y2228" s="52"/>
      <c r="Z2228" s="52"/>
      <c r="AA2228" s="52"/>
      <c r="AB2228" s="52"/>
      <c r="AC2228" s="52"/>
      <c r="AD2228" s="1094" t="s">
        <v>55</v>
      </c>
      <c r="AE2228" s="52"/>
      <c r="AF2228" s="1094"/>
      <c r="AG2228" s="1455"/>
      <c r="AH2228" s="6" t="e">
        <f t="shared" si="51"/>
        <v>#VALUE!</v>
      </c>
      <c r="AI2228" s="1478" t="e">
        <f>COUNTIF([4]ПС!A5925:A6076,M2228)</f>
        <v>#VALUE!</v>
      </c>
      <c r="AJ2228" s="3">
        <f t="shared" si="52"/>
        <v>1</v>
      </c>
    </row>
    <row r="2229" spans="1:36" ht="40.5" hidden="1" customHeight="1" x14ac:dyDescent="0.2">
      <c r="A2229" s="1101" t="s">
        <v>5144</v>
      </c>
      <c r="B2229" s="52" t="s">
        <v>5</v>
      </c>
      <c r="C2229" s="52" t="s">
        <v>36</v>
      </c>
      <c r="D2229" s="311">
        <v>41829</v>
      </c>
      <c r="E2229" s="63">
        <v>0.85624999999999996</v>
      </c>
      <c r="F2229" s="311">
        <v>41829</v>
      </c>
      <c r="G2229" s="63">
        <v>0.8569444444444444</v>
      </c>
      <c r="H2229" s="1174">
        <f t="shared" si="50"/>
        <v>6.9444444444444198E-4</v>
      </c>
      <c r="I2229" s="52">
        <v>7</v>
      </c>
      <c r="J2229" s="52"/>
      <c r="K2229" s="52"/>
      <c r="L2229" s="52" t="s">
        <v>130</v>
      </c>
      <c r="M2229" s="52" t="s">
        <v>9421</v>
      </c>
      <c r="N2229" s="52" t="s">
        <v>103</v>
      </c>
      <c r="O2229" s="52" t="s">
        <v>66</v>
      </c>
      <c r="P2229" s="52" t="s">
        <v>5521</v>
      </c>
      <c r="Q2229" s="1258" t="s">
        <v>5522</v>
      </c>
      <c r="R2229" s="1328">
        <v>2</v>
      </c>
      <c r="S2229" s="960"/>
      <c r="T2229" s="1357">
        <f t="shared" ref="T2229:T2260" si="55">R2229+S2229</f>
        <v>2</v>
      </c>
      <c r="U2229" s="52" t="s">
        <v>75</v>
      </c>
      <c r="V2229" s="52">
        <v>1968</v>
      </c>
      <c r="W2229" s="52" t="s">
        <v>2286</v>
      </c>
      <c r="X2229" s="52" t="s">
        <v>183</v>
      </c>
      <c r="Y2229" s="52"/>
      <c r="Z2229" s="52"/>
      <c r="AA2229" s="52"/>
      <c r="AB2229" s="52"/>
      <c r="AC2229" s="52" t="s">
        <v>12093</v>
      </c>
      <c r="AD2229" s="1094" t="s">
        <v>60</v>
      </c>
      <c r="AE2229" s="52"/>
      <c r="AF2229" s="1094"/>
      <c r="AG2229" s="1455"/>
      <c r="AH2229" s="6" t="e">
        <f t="shared" si="51"/>
        <v>#VALUE!</v>
      </c>
      <c r="AI2229" s="1478" t="e">
        <f>COUNTIF([4]ПС!A5925:A6076,M2229)</f>
        <v>#VALUE!</v>
      </c>
      <c r="AJ2229" s="3">
        <f t="shared" si="52"/>
        <v>1</v>
      </c>
    </row>
    <row r="2230" spans="1:36" ht="43.5" hidden="1" customHeight="1" x14ac:dyDescent="0.2">
      <c r="A2230" s="1101" t="s">
        <v>5144</v>
      </c>
      <c r="B2230" s="52" t="s">
        <v>5</v>
      </c>
      <c r="C2230" s="52" t="s">
        <v>36</v>
      </c>
      <c r="D2230" s="311">
        <v>41829</v>
      </c>
      <c r="E2230" s="63">
        <v>0.96388888888888891</v>
      </c>
      <c r="F2230" s="311">
        <v>41829</v>
      </c>
      <c r="G2230" s="63">
        <v>0.98263888888888884</v>
      </c>
      <c r="H2230" s="1174">
        <f t="shared" si="50"/>
        <v>1.8749999999999933E-2</v>
      </c>
      <c r="I2230" s="52">
        <v>2</v>
      </c>
      <c r="J2230" s="52"/>
      <c r="K2230" s="52"/>
      <c r="L2230" s="52" t="s">
        <v>130</v>
      </c>
      <c r="M2230" s="52" t="s">
        <v>9421</v>
      </c>
      <c r="N2230" s="52" t="s">
        <v>103</v>
      </c>
      <c r="O2230" s="52" t="s">
        <v>66</v>
      </c>
      <c r="P2230" s="52" t="s">
        <v>5523</v>
      </c>
      <c r="Q2230" s="1258" t="s">
        <v>5524</v>
      </c>
      <c r="R2230" s="1328">
        <v>1</v>
      </c>
      <c r="S2230" s="960"/>
      <c r="T2230" s="1357">
        <f t="shared" si="55"/>
        <v>1</v>
      </c>
      <c r="U2230" s="52" t="s">
        <v>75</v>
      </c>
      <c r="V2230" s="52">
        <v>1968</v>
      </c>
      <c r="W2230" s="52" t="s">
        <v>2286</v>
      </c>
      <c r="X2230" s="52" t="s">
        <v>183</v>
      </c>
      <c r="Y2230" s="52"/>
      <c r="Z2230" s="52"/>
      <c r="AA2230" s="52"/>
      <c r="AB2230" s="52"/>
      <c r="AC2230" s="52" t="s">
        <v>12093</v>
      </c>
      <c r="AD2230" s="1094" t="s">
        <v>60</v>
      </c>
      <c r="AE2230" s="52"/>
      <c r="AF2230" s="1094"/>
      <c r="AG2230" s="1455"/>
      <c r="AH2230" s="6" t="e">
        <f t="shared" si="51"/>
        <v>#VALUE!</v>
      </c>
      <c r="AI2230" s="1478" t="e">
        <f>COUNTIF([4]ПС!A5925:A6076,M2230)</f>
        <v>#VALUE!</v>
      </c>
      <c r="AJ2230" s="3">
        <f t="shared" si="52"/>
        <v>1</v>
      </c>
    </row>
    <row r="2231" spans="1:36" ht="39.75" hidden="1" customHeight="1" x14ac:dyDescent="0.2">
      <c r="A2231" s="1101" t="s">
        <v>5144</v>
      </c>
      <c r="B2231" s="52" t="s">
        <v>5</v>
      </c>
      <c r="C2231" s="52" t="s">
        <v>36</v>
      </c>
      <c r="D2231" s="311">
        <v>41830</v>
      </c>
      <c r="E2231" s="63">
        <v>0.60555555555555551</v>
      </c>
      <c r="F2231" s="311">
        <v>41830</v>
      </c>
      <c r="G2231" s="63">
        <v>0.69444444444444453</v>
      </c>
      <c r="H2231" s="1174">
        <f t="shared" si="50"/>
        <v>8.8888888888889017E-2</v>
      </c>
      <c r="I2231" s="52">
        <v>37</v>
      </c>
      <c r="J2231" s="52"/>
      <c r="K2231" s="52"/>
      <c r="L2231" s="52" t="s">
        <v>130</v>
      </c>
      <c r="M2231" s="17" t="s">
        <v>647</v>
      </c>
      <c r="N2231" s="52">
        <v>35</v>
      </c>
      <c r="O2231" s="52" t="s">
        <v>63</v>
      </c>
      <c r="P2231" s="52" t="s">
        <v>3237</v>
      </c>
      <c r="Q2231" s="1234" t="s">
        <v>5525</v>
      </c>
      <c r="R2231" s="1328">
        <v>47</v>
      </c>
      <c r="S2231" s="960"/>
      <c r="T2231" s="1357">
        <f t="shared" si="55"/>
        <v>47</v>
      </c>
      <c r="U2231" s="52"/>
      <c r="V2231" s="52"/>
      <c r="W2231" s="52"/>
      <c r="X2231" s="52"/>
      <c r="Y2231" s="52"/>
      <c r="Z2231" s="52"/>
      <c r="AA2231" s="52"/>
      <c r="AB2231" s="52"/>
      <c r="AC2231" s="52"/>
      <c r="AD2231" s="1094" t="s">
        <v>44</v>
      </c>
      <c r="AE2231" s="52"/>
      <c r="AF2231" s="1094"/>
      <c r="AG2231" s="1455"/>
      <c r="AH2231" s="6" t="e">
        <f t="shared" si="51"/>
        <v>#VALUE!</v>
      </c>
      <c r="AI2231" s="1478" t="e">
        <f>COUNTIF([4]ПС!A5925:A6076,M2231)</f>
        <v>#VALUE!</v>
      </c>
      <c r="AJ2231" s="3">
        <f t="shared" si="52"/>
        <v>1</v>
      </c>
    </row>
    <row r="2232" spans="1:36" ht="36" hidden="1" customHeight="1" x14ac:dyDescent="0.2">
      <c r="A2232" s="1101" t="s">
        <v>5144</v>
      </c>
      <c r="B2232" s="52" t="s">
        <v>5</v>
      </c>
      <c r="C2232" s="52" t="s">
        <v>10738</v>
      </c>
      <c r="D2232" s="311">
        <v>41831</v>
      </c>
      <c r="E2232" s="63">
        <v>0.38055555555555554</v>
      </c>
      <c r="F2232" s="311">
        <v>41831</v>
      </c>
      <c r="G2232" s="63">
        <v>0.38750000000000001</v>
      </c>
      <c r="H2232" s="1174">
        <f t="shared" si="50"/>
        <v>6.9444444444444753E-3</v>
      </c>
      <c r="I2232" s="52">
        <v>4</v>
      </c>
      <c r="J2232" s="52"/>
      <c r="K2232" s="52"/>
      <c r="L2232" s="52" t="s">
        <v>125</v>
      </c>
      <c r="M2232" s="17" t="s">
        <v>1293</v>
      </c>
      <c r="N2232" s="52" t="s">
        <v>103</v>
      </c>
      <c r="O2232" s="52" t="s">
        <v>66</v>
      </c>
      <c r="P2232" s="52" t="s">
        <v>5666</v>
      </c>
      <c r="Q2232" s="1234" t="s">
        <v>5667</v>
      </c>
      <c r="R2232" s="1328">
        <v>3</v>
      </c>
      <c r="S2232" s="960"/>
      <c r="T2232" s="1357">
        <f t="shared" si="55"/>
        <v>3</v>
      </c>
      <c r="U2232" s="52"/>
      <c r="V2232" s="52"/>
      <c r="W2232" s="52"/>
      <c r="X2232" s="52"/>
      <c r="Y2232" s="52"/>
      <c r="Z2232" s="52"/>
      <c r="AA2232" s="52"/>
      <c r="AB2232" s="52"/>
      <c r="AC2232" s="52"/>
      <c r="AD2232" s="1094" t="s">
        <v>55</v>
      </c>
      <c r="AE2232" s="52"/>
      <c r="AF2232" s="1094"/>
      <c r="AG2232" s="1455"/>
      <c r="AH2232" s="6" t="e">
        <f t="shared" si="51"/>
        <v>#VALUE!</v>
      </c>
      <c r="AI2232" s="1478" t="e">
        <f>COUNTIF([4]ПС!A5925:A6076,M2232)</f>
        <v>#VALUE!</v>
      </c>
      <c r="AJ2232" s="3">
        <f t="shared" si="52"/>
        <v>1</v>
      </c>
    </row>
    <row r="2233" spans="1:36" ht="32.25" hidden="1" customHeight="1" x14ac:dyDescent="0.2">
      <c r="A2233" s="1101" t="s">
        <v>5144</v>
      </c>
      <c r="B2233" s="52" t="s">
        <v>5</v>
      </c>
      <c r="C2233" s="52" t="s">
        <v>10738</v>
      </c>
      <c r="D2233" s="311">
        <v>41831</v>
      </c>
      <c r="E2233" s="63">
        <v>0.78749999999999998</v>
      </c>
      <c r="F2233" s="311">
        <v>41831</v>
      </c>
      <c r="G2233" s="63">
        <v>0.79166666666666663</v>
      </c>
      <c r="H2233" s="1174">
        <f t="shared" si="50"/>
        <v>4.1666666666666519E-3</v>
      </c>
      <c r="I2233" s="52">
        <v>4</v>
      </c>
      <c r="J2233" s="52"/>
      <c r="K2233" s="52"/>
      <c r="L2233" s="52" t="s">
        <v>125</v>
      </c>
      <c r="M2233" s="17" t="s">
        <v>1293</v>
      </c>
      <c r="N2233" s="52" t="s">
        <v>103</v>
      </c>
      <c r="O2233" s="52" t="s">
        <v>66</v>
      </c>
      <c r="P2233" s="52" t="s">
        <v>5666</v>
      </c>
      <c r="Q2233" s="1234" t="s">
        <v>5668</v>
      </c>
      <c r="R2233" s="1328">
        <v>2</v>
      </c>
      <c r="S2233" s="960"/>
      <c r="T2233" s="1357">
        <f t="shared" si="55"/>
        <v>2</v>
      </c>
      <c r="U2233" s="52"/>
      <c r="V2233" s="52"/>
      <c r="W2233" s="52"/>
      <c r="X2233" s="52"/>
      <c r="Y2233" s="52"/>
      <c r="Z2233" s="52"/>
      <c r="AA2233" s="52"/>
      <c r="AB2233" s="52"/>
      <c r="AC2233" s="52"/>
      <c r="AD2233" s="1094" t="s">
        <v>55</v>
      </c>
      <c r="AE2233" s="52"/>
      <c r="AF2233" s="1094"/>
      <c r="AG2233" s="1455"/>
      <c r="AH2233" s="6" t="e">
        <f t="shared" si="51"/>
        <v>#VALUE!</v>
      </c>
      <c r="AI2233" s="1478" t="e">
        <f>COUNTIF([4]ПС!A5925:A6076,M2233)</f>
        <v>#VALUE!</v>
      </c>
      <c r="AJ2233" s="3">
        <f t="shared" si="52"/>
        <v>1</v>
      </c>
    </row>
    <row r="2234" spans="1:36" ht="36" hidden="1" customHeight="1" x14ac:dyDescent="0.2">
      <c r="A2234" s="1101" t="s">
        <v>5144</v>
      </c>
      <c r="B2234" s="52" t="s">
        <v>5</v>
      </c>
      <c r="C2234" s="52" t="s">
        <v>10738</v>
      </c>
      <c r="D2234" s="311">
        <v>41832</v>
      </c>
      <c r="E2234" s="63">
        <v>0.61944444444444446</v>
      </c>
      <c r="F2234" s="311">
        <v>41832</v>
      </c>
      <c r="G2234" s="63">
        <v>0.625</v>
      </c>
      <c r="H2234" s="1174">
        <f t="shared" si="50"/>
        <v>5.5555555555555358E-3</v>
      </c>
      <c r="I2234" s="52">
        <v>10</v>
      </c>
      <c r="J2234" s="52"/>
      <c r="K2234" s="52"/>
      <c r="L2234" s="52" t="s">
        <v>125</v>
      </c>
      <c r="M2234" s="17" t="s">
        <v>683</v>
      </c>
      <c r="N2234" s="52">
        <v>110</v>
      </c>
      <c r="O2234" s="52" t="s">
        <v>66</v>
      </c>
      <c r="P2234" s="52" t="s">
        <v>5669</v>
      </c>
      <c r="Q2234" s="1234" t="s">
        <v>5670</v>
      </c>
      <c r="R2234" s="1328">
        <v>4</v>
      </c>
      <c r="S2234" s="960"/>
      <c r="T2234" s="1357">
        <f t="shared" si="55"/>
        <v>4</v>
      </c>
      <c r="U2234" s="52"/>
      <c r="V2234" s="52"/>
      <c r="W2234" s="52"/>
      <c r="X2234" s="52"/>
      <c r="Y2234" s="52"/>
      <c r="Z2234" s="52"/>
      <c r="AA2234" s="52"/>
      <c r="AB2234" s="52"/>
      <c r="AC2234" s="52"/>
      <c r="AD2234" s="1094" t="s">
        <v>55</v>
      </c>
      <c r="AE2234" s="52"/>
      <c r="AF2234" s="1094"/>
      <c r="AG2234" s="1455"/>
      <c r="AH2234" s="6" t="e">
        <f t="shared" si="51"/>
        <v>#VALUE!</v>
      </c>
      <c r="AI2234" s="1478" t="e">
        <f>COUNTIF([4]ПС!A5925:A6076,M2234)</f>
        <v>#VALUE!</v>
      </c>
      <c r="AJ2234" s="3">
        <f t="shared" si="52"/>
        <v>1</v>
      </c>
    </row>
    <row r="2235" spans="1:36" ht="42.75" hidden="1" customHeight="1" x14ac:dyDescent="0.2">
      <c r="A2235" s="1101" t="s">
        <v>5144</v>
      </c>
      <c r="B2235" s="52" t="s">
        <v>5</v>
      </c>
      <c r="C2235" s="52" t="s">
        <v>10455</v>
      </c>
      <c r="D2235" s="311">
        <v>41832</v>
      </c>
      <c r="E2235" s="63">
        <v>0.60833333333333328</v>
      </c>
      <c r="F2235" s="311">
        <v>41832</v>
      </c>
      <c r="G2235" s="63">
        <v>0.60833333333333328</v>
      </c>
      <c r="H2235" s="1174">
        <f t="shared" si="50"/>
        <v>0</v>
      </c>
      <c r="I2235" s="52">
        <v>2</v>
      </c>
      <c r="J2235" s="52"/>
      <c r="K2235" s="52"/>
      <c r="L2235" s="52" t="s">
        <v>125</v>
      </c>
      <c r="M2235" s="17" t="s">
        <v>3844</v>
      </c>
      <c r="N2235" s="52">
        <v>35</v>
      </c>
      <c r="O2235" s="52" t="s">
        <v>66</v>
      </c>
      <c r="P2235" s="52" t="s">
        <v>5671</v>
      </c>
      <c r="Q2235" s="1234" t="s">
        <v>5672</v>
      </c>
      <c r="R2235" s="1328">
        <v>2</v>
      </c>
      <c r="S2235" s="960"/>
      <c r="T2235" s="1357">
        <f t="shared" si="55"/>
        <v>2</v>
      </c>
      <c r="U2235" s="52"/>
      <c r="V2235" s="52"/>
      <c r="W2235" s="52"/>
      <c r="X2235" s="52"/>
      <c r="Y2235" s="52"/>
      <c r="Z2235" s="52"/>
      <c r="AA2235" s="52"/>
      <c r="AB2235" s="52"/>
      <c r="AC2235" s="52"/>
      <c r="AD2235" s="1094" t="s">
        <v>55</v>
      </c>
      <c r="AE2235" s="52"/>
      <c r="AF2235" s="1094"/>
      <c r="AG2235" s="1455"/>
      <c r="AH2235" s="6" t="e">
        <f t="shared" si="51"/>
        <v>#VALUE!</v>
      </c>
      <c r="AI2235" s="1478" t="e">
        <f>COUNTIF([4]ПС!A5925:A6076,M2235)</f>
        <v>#VALUE!</v>
      </c>
      <c r="AJ2235" s="3">
        <f t="shared" si="52"/>
        <v>1</v>
      </c>
    </row>
    <row r="2236" spans="1:36" ht="48.75" hidden="1" customHeight="1" x14ac:dyDescent="0.2">
      <c r="A2236" s="1101" t="s">
        <v>5144</v>
      </c>
      <c r="B2236" s="52" t="s">
        <v>5</v>
      </c>
      <c r="C2236" s="52" t="s">
        <v>36</v>
      </c>
      <c r="D2236" s="311">
        <v>41832</v>
      </c>
      <c r="E2236" s="63">
        <v>0.77083333333333337</v>
      </c>
      <c r="F2236" s="311">
        <v>41832</v>
      </c>
      <c r="G2236" s="63">
        <v>0.79305555555555562</v>
      </c>
      <c r="H2236" s="1174">
        <f t="shared" si="50"/>
        <v>2.2222222222222254E-2</v>
      </c>
      <c r="I2236" s="52">
        <v>8</v>
      </c>
      <c r="J2236" s="52"/>
      <c r="K2236" s="52"/>
      <c r="L2236" s="52" t="s">
        <v>128</v>
      </c>
      <c r="M2236" s="52" t="s">
        <v>1399</v>
      </c>
      <c r="N2236" s="52" t="s">
        <v>103</v>
      </c>
      <c r="O2236" s="52" t="s">
        <v>66</v>
      </c>
      <c r="P2236" s="52" t="s">
        <v>1400</v>
      </c>
      <c r="Q2236" s="1234" t="s">
        <v>5673</v>
      </c>
      <c r="R2236" s="1328">
        <v>6</v>
      </c>
      <c r="S2236" s="960"/>
      <c r="T2236" s="1357">
        <f t="shared" si="55"/>
        <v>6</v>
      </c>
      <c r="U2236" s="52" t="s">
        <v>75</v>
      </c>
      <c r="V2236" s="52">
        <v>1995</v>
      </c>
      <c r="W2236" s="52" t="s">
        <v>2286</v>
      </c>
      <c r="X2236" s="52" t="s">
        <v>183</v>
      </c>
      <c r="Y2236" s="57">
        <v>41395</v>
      </c>
      <c r="Z2236" s="52">
        <v>100</v>
      </c>
      <c r="AA2236" s="52" t="s">
        <v>183</v>
      </c>
      <c r="AB2236" s="52">
        <v>0</v>
      </c>
      <c r="AC2236" s="52" t="s">
        <v>12094</v>
      </c>
      <c r="AD2236" s="1094" t="s">
        <v>49</v>
      </c>
      <c r="AE2236" s="52"/>
      <c r="AF2236" s="1094"/>
      <c r="AG2236" s="1455"/>
      <c r="AH2236" s="6" t="e">
        <f t="shared" si="51"/>
        <v>#VALUE!</v>
      </c>
      <c r="AI2236" s="1478" t="e">
        <f>COUNTIF([4]ПС!A5925:A6076,M2236)</f>
        <v>#VALUE!</v>
      </c>
      <c r="AJ2236" s="3">
        <f t="shared" si="52"/>
        <v>1</v>
      </c>
    </row>
    <row r="2237" spans="1:36" ht="43.5" hidden="1" customHeight="1" x14ac:dyDescent="0.2">
      <c r="A2237" s="1101" t="s">
        <v>5144</v>
      </c>
      <c r="B2237" s="52" t="s">
        <v>5</v>
      </c>
      <c r="C2237" s="52" t="s">
        <v>36</v>
      </c>
      <c r="D2237" s="311">
        <v>41833</v>
      </c>
      <c r="E2237" s="63">
        <v>0.82291666666666663</v>
      </c>
      <c r="F2237" s="311">
        <v>41834</v>
      </c>
      <c r="G2237" s="63">
        <v>8.3333333333333329E-2</v>
      </c>
      <c r="H2237" s="1174">
        <f t="shared" si="50"/>
        <v>0.26041666666666663</v>
      </c>
      <c r="I2237" s="52">
        <v>18</v>
      </c>
      <c r="J2237" s="52"/>
      <c r="K2237" s="52" t="s">
        <v>134</v>
      </c>
      <c r="L2237" s="1225" t="s">
        <v>128</v>
      </c>
      <c r="M2237" s="52" t="s">
        <v>9323</v>
      </c>
      <c r="N2237" s="52" t="s">
        <v>103</v>
      </c>
      <c r="O2237" s="52" t="s">
        <v>66</v>
      </c>
      <c r="P2237" s="52" t="s">
        <v>5674</v>
      </c>
      <c r="Q2237" s="1234" t="s">
        <v>5675</v>
      </c>
      <c r="R2237" s="1328">
        <v>94</v>
      </c>
      <c r="S2237" s="960"/>
      <c r="T2237" s="1357">
        <f t="shared" si="55"/>
        <v>94</v>
      </c>
      <c r="U2237" s="52" t="s">
        <v>75</v>
      </c>
      <c r="V2237" s="52">
        <v>1978</v>
      </c>
      <c r="W2237" s="52" t="s">
        <v>12095</v>
      </c>
      <c r="X2237" s="52" t="s">
        <v>183</v>
      </c>
      <c r="Y2237" s="52" t="s">
        <v>12096</v>
      </c>
      <c r="Z2237" s="52">
        <v>100</v>
      </c>
      <c r="AA2237" s="52" t="s">
        <v>183</v>
      </c>
      <c r="AB2237" s="52" t="s">
        <v>183</v>
      </c>
      <c r="AC2237" s="52" t="s">
        <v>12012</v>
      </c>
      <c r="AD2237" s="1094" t="s">
        <v>56</v>
      </c>
      <c r="AE2237" s="52"/>
      <c r="AF2237" s="1094"/>
      <c r="AG2237" s="1455"/>
      <c r="AH2237" s="6" t="e">
        <f t="shared" si="51"/>
        <v>#VALUE!</v>
      </c>
      <c r="AI2237" s="1478" t="e">
        <f>COUNTIF([4]ПС!A5925:A6076,M2237)</f>
        <v>#VALUE!</v>
      </c>
      <c r="AJ2237" s="3">
        <f t="shared" si="52"/>
        <v>1</v>
      </c>
    </row>
    <row r="2238" spans="1:36" ht="35.25" hidden="1" customHeight="1" x14ac:dyDescent="0.2">
      <c r="A2238" s="1101" t="s">
        <v>5144</v>
      </c>
      <c r="B2238" s="52" t="s">
        <v>5</v>
      </c>
      <c r="C2238" s="52" t="s">
        <v>36</v>
      </c>
      <c r="D2238" s="311">
        <v>41834</v>
      </c>
      <c r="E2238" s="63">
        <v>8.3333333333333329E-2</v>
      </c>
      <c r="F2238" s="311">
        <v>41834</v>
      </c>
      <c r="G2238" s="63">
        <v>0.13541666666666666</v>
      </c>
      <c r="H2238" s="1174">
        <f t="shared" si="50"/>
        <v>5.2083333333333329E-2</v>
      </c>
      <c r="I2238" s="52">
        <v>18</v>
      </c>
      <c r="J2238" s="52" t="s">
        <v>1240</v>
      </c>
      <c r="K2238" s="52" t="s">
        <v>134</v>
      </c>
      <c r="L2238" s="1225" t="s">
        <v>128</v>
      </c>
      <c r="M2238" s="52" t="s">
        <v>9323</v>
      </c>
      <c r="N2238" s="52" t="s">
        <v>103</v>
      </c>
      <c r="O2238" s="52" t="s">
        <v>66</v>
      </c>
      <c r="P2238" s="52" t="s">
        <v>5674</v>
      </c>
      <c r="Q2238" s="1298" t="s">
        <v>7234</v>
      </c>
      <c r="R2238" s="1328">
        <v>20</v>
      </c>
      <c r="S2238" s="960"/>
      <c r="T2238" s="1357">
        <f t="shared" si="55"/>
        <v>20</v>
      </c>
      <c r="U2238" s="52" t="s">
        <v>75</v>
      </c>
      <c r="V2238" s="52">
        <v>1978</v>
      </c>
      <c r="W2238" s="52" t="s">
        <v>12095</v>
      </c>
      <c r="X2238" s="52" t="s">
        <v>183</v>
      </c>
      <c r="Y2238" s="52" t="s">
        <v>12096</v>
      </c>
      <c r="Z2238" s="52">
        <v>100</v>
      </c>
      <c r="AA2238" s="52" t="s">
        <v>183</v>
      </c>
      <c r="AB2238" s="52" t="s">
        <v>183</v>
      </c>
      <c r="AC2238" s="52" t="s">
        <v>12012</v>
      </c>
      <c r="AD2238" s="1094" t="s">
        <v>56</v>
      </c>
      <c r="AE2238" s="52"/>
      <c r="AF2238" s="1094"/>
      <c r="AG2238" s="1455"/>
      <c r="AH2238" s="6" t="e">
        <f t="shared" si="51"/>
        <v>#VALUE!</v>
      </c>
      <c r="AI2238" s="1478" t="e">
        <f>COUNTIF([4]ПС!A5925:A6076,M2238)</f>
        <v>#VALUE!</v>
      </c>
      <c r="AJ2238" s="3">
        <f t="shared" si="52"/>
        <v>1</v>
      </c>
    </row>
    <row r="2239" spans="1:36" ht="41.25" hidden="1" customHeight="1" x14ac:dyDescent="0.2">
      <c r="A2239" s="1101" t="s">
        <v>5144</v>
      </c>
      <c r="B2239" s="52" t="s">
        <v>5</v>
      </c>
      <c r="C2239" s="52" t="s">
        <v>10455</v>
      </c>
      <c r="D2239" s="311">
        <v>41835</v>
      </c>
      <c r="E2239" s="63">
        <v>0.55902777777777779</v>
      </c>
      <c r="F2239" s="311">
        <v>41835</v>
      </c>
      <c r="G2239" s="63">
        <v>0.57638888888888895</v>
      </c>
      <c r="H2239" s="1174">
        <f t="shared" si="50"/>
        <v>1.736111111111116E-2</v>
      </c>
      <c r="I2239" s="52">
        <v>54</v>
      </c>
      <c r="J2239" s="52"/>
      <c r="K2239" s="52"/>
      <c r="L2239" s="52" t="s">
        <v>125</v>
      </c>
      <c r="M2239" s="17" t="s">
        <v>638</v>
      </c>
      <c r="N2239" s="52">
        <v>35</v>
      </c>
      <c r="O2239" s="52" t="s">
        <v>63</v>
      </c>
      <c r="P2239" s="52" t="s">
        <v>7235</v>
      </c>
      <c r="Q2239" s="1234" t="s">
        <v>7236</v>
      </c>
      <c r="R2239" s="1328">
        <v>33</v>
      </c>
      <c r="S2239" s="960"/>
      <c r="T2239" s="1357">
        <f t="shared" si="55"/>
        <v>33</v>
      </c>
      <c r="U2239" s="52"/>
      <c r="V2239" s="52"/>
      <c r="W2239" s="52"/>
      <c r="X2239" s="52"/>
      <c r="Y2239" s="52"/>
      <c r="Z2239" s="52"/>
      <c r="AA2239" s="52"/>
      <c r="AB2239" s="52"/>
      <c r="AC2239" s="52"/>
      <c r="AD2239" s="1094" t="s">
        <v>55</v>
      </c>
      <c r="AE2239" s="52"/>
      <c r="AF2239" s="1094"/>
      <c r="AG2239" s="1455"/>
      <c r="AH2239" s="6" t="e">
        <f t="shared" si="51"/>
        <v>#VALUE!</v>
      </c>
      <c r="AI2239" s="1478" t="e">
        <f>COUNTIF([4]ПС!A5925:A6076,M2239)</f>
        <v>#VALUE!</v>
      </c>
      <c r="AJ2239" s="3">
        <f t="shared" si="52"/>
        <v>1</v>
      </c>
    </row>
    <row r="2240" spans="1:36" ht="36" hidden="1" customHeight="1" x14ac:dyDescent="0.2">
      <c r="A2240" s="1101" t="s">
        <v>5144</v>
      </c>
      <c r="B2240" s="52" t="s">
        <v>5</v>
      </c>
      <c r="C2240" s="52" t="s">
        <v>36</v>
      </c>
      <c r="D2240" s="311">
        <v>41835</v>
      </c>
      <c r="E2240" s="63">
        <v>0.72569444444444453</v>
      </c>
      <c r="F2240" s="311">
        <v>41835</v>
      </c>
      <c r="G2240" s="63">
        <v>0.73958333333333337</v>
      </c>
      <c r="H2240" s="1174">
        <f t="shared" si="50"/>
        <v>1.388888888888884E-2</v>
      </c>
      <c r="I2240" s="52">
        <v>97</v>
      </c>
      <c r="J2240" s="52" t="s">
        <v>288</v>
      </c>
      <c r="K2240" s="52"/>
      <c r="L2240" s="52" t="s">
        <v>130</v>
      </c>
      <c r="M2240" s="52" t="s">
        <v>662</v>
      </c>
      <c r="N2240" s="52">
        <v>110</v>
      </c>
      <c r="O2240" s="52" t="s">
        <v>63</v>
      </c>
      <c r="P2240" s="52" t="s">
        <v>7237</v>
      </c>
      <c r="Q2240" s="1264" t="s">
        <v>7238</v>
      </c>
      <c r="R2240" s="1328">
        <v>34</v>
      </c>
      <c r="S2240" s="960"/>
      <c r="T2240" s="1357">
        <f t="shared" si="55"/>
        <v>34</v>
      </c>
      <c r="U2240" s="52" t="s">
        <v>87</v>
      </c>
      <c r="V2240" s="1094">
        <v>1984</v>
      </c>
      <c r="W2240" s="1094" t="s">
        <v>12097</v>
      </c>
      <c r="X2240" s="1094" t="s">
        <v>12098</v>
      </c>
      <c r="Y2240" s="1419" t="s">
        <v>11930</v>
      </c>
      <c r="Z2240" s="1094">
        <v>100</v>
      </c>
      <c r="AA2240" s="52" t="s">
        <v>183</v>
      </c>
      <c r="AB2240" s="1094">
        <v>0</v>
      </c>
      <c r="AC2240" s="1094" t="s">
        <v>12099</v>
      </c>
      <c r="AD2240" s="1094" t="s">
        <v>60</v>
      </c>
      <c r="AE2240" s="52"/>
      <c r="AF2240" s="1094"/>
      <c r="AG2240" s="1455"/>
      <c r="AH2240" s="6" t="e">
        <f t="shared" si="51"/>
        <v>#VALUE!</v>
      </c>
      <c r="AI2240" s="1478" t="e">
        <f>COUNTIF([4]ПС!A5925:A6076,M2240)</f>
        <v>#VALUE!</v>
      </c>
      <c r="AJ2240" s="3">
        <f t="shared" si="52"/>
        <v>1</v>
      </c>
    </row>
    <row r="2241" spans="1:36" ht="41.25" hidden="1" customHeight="1" x14ac:dyDescent="0.2">
      <c r="A2241" s="1101" t="s">
        <v>5144</v>
      </c>
      <c r="B2241" s="52" t="s">
        <v>5</v>
      </c>
      <c r="C2241" s="52" t="s">
        <v>36</v>
      </c>
      <c r="D2241" s="311">
        <v>41836</v>
      </c>
      <c r="E2241" s="63">
        <v>0.49513888888888885</v>
      </c>
      <c r="F2241" s="311">
        <v>41836</v>
      </c>
      <c r="G2241" s="63">
        <v>0.5</v>
      </c>
      <c r="H2241" s="1174">
        <f t="shared" si="50"/>
        <v>4.8611111111111494E-3</v>
      </c>
      <c r="I2241" s="52">
        <v>454</v>
      </c>
      <c r="J2241" s="52" t="s">
        <v>297</v>
      </c>
      <c r="K2241" s="52" t="s">
        <v>133</v>
      </c>
      <c r="L2241" s="1225" t="s">
        <v>128</v>
      </c>
      <c r="M2241" s="52" t="s">
        <v>11182</v>
      </c>
      <c r="N2241" s="52">
        <v>110</v>
      </c>
      <c r="O2241" s="52" t="s">
        <v>66</v>
      </c>
      <c r="P2241" s="52" t="s">
        <v>12100</v>
      </c>
      <c r="Q2241" s="1299" t="s">
        <v>12101</v>
      </c>
      <c r="R2241" s="1328">
        <v>225</v>
      </c>
      <c r="S2241" s="960"/>
      <c r="T2241" s="1357">
        <f t="shared" si="55"/>
        <v>225</v>
      </c>
      <c r="U2241" s="52" t="s">
        <v>75</v>
      </c>
      <c r="V2241" s="52">
        <v>1985</v>
      </c>
      <c r="W2241" s="52" t="s">
        <v>12102</v>
      </c>
      <c r="X2241" s="52" t="s">
        <v>183</v>
      </c>
      <c r="Y2241" s="52">
        <v>2007</v>
      </c>
      <c r="Z2241" s="52">
        <v>100</v>
      </c>
      <c r="AA2241" s="52" t="s">
        <v>183</v>
      </c>
      <c r="AB2241" s="52">
        <v>0</v>
      </c>
      <c r="AC2241" s="52" t="s">
        <v>183</v>
      </c>
      <c r="AD2241" s="1094" t="s">
        <v>11998</v>
      </c>
      <c r="AE2241" s="52"/>
      <c r="AF2241" s="1094"/>
      <c r="AG2241" s="1455"/>
      <c r="AH2241" s="6" t="e">
        <f t="shared" si="51"/>
        <v>#VALUE!</v>
      </c>
      <c r="AI2241" s="1478" t="e">
        <f>COUNTIF([4]ПС!A5925:A6076,M2241)</f>
        <v>#VALUE!</v>
      </c>
      <c r="AJ2241" s="3">
        <f t="shared" si="52"/>
        <v>1</v>
      </c>
    </row>
    <row r="2242" spans="1:36" ht="40.5" hidden="1" customHeight="1" x14ac:dyDescent="0.2">
      <c r="A2242" s="1101" t="s">
        <v>5144</v>
      </c>
      <c r="B2242" s="52" t="s">
        <v>5</v>
      </c>
      <c r="C2242" s="52" t="s">
        <v>36</v>
      </c>
      <c r="D2242" s="311">
        <v>41837</v>
      </c>
      <c r="E2242" s="63">
        <v>0.28472222222222221</v>
      </c>
      <c r="F2242" s="311">
        <v>41837</v>
      </c>
      <c r="G2242" s="63">
        <v>0.28472222222222221</v>
      </c>
      <c r="H2242" s="1174">
        <f t="shared" si="50"/>
        <v>0</v>
      </c>
      <c r="I2242" s="52">
        <v>27</v>
      </c>
      <c r="J2242" s="52"/>
      <c r="K2242" s="52"/>
      <c r="L2242" s="52" t="s">
        <v>128</v>
      </c>
      <c r="M2242" s="52" t="s">
        <v>641</v>
      </c>
      <c r="N2242" s="52">
        <v>35</v>
      </c>
      <c r="O2242" s="52" t="s">
        <v>66</v>
      </c>
      <c r="P2242" s="52" t="s">
        <v>7239</v>
      </c>
      <c r="Q2242" s="1264" t="s">
        <v>7240</v>
      </c>
      <c r="R2242" s="1328">
        <v>1</v>
      </c>
      <c r="S2242" s="960"/>
      <c r="T2242" s="1357">
        <f t="shared" si="55"/>
        <v>1</v>
      </c>
      <c r="U2242" s="52"/>
      <c r="V2242" s="52"/>
      <c r="W2242" s="52"/>
      <c r="X2242" s="52"/>
      <c r="Y2242" s="52"/>
      <c r="Z2242" s="52"/>
      <c r="AA2242" s="52"/>
      <c r="AB2242" s="52"/>
      <c r="AC2242" s="52"/>
      <c r="AD2242" s="1094" t="s">
        <v>48</v>
      </c>
      <c r="AE2242" s="52"/>
      <c r="AF2242" s="1094"/>
      <c r="AG2242" s="1455"/>
      <c r="AH2242" s="6" t="e">
        <f t="shared" si="51"/>
        <v>#VALUE!</v>
      </c>
      <c r="AI2242" s="1478" t="e">
        <f>COUNTIF([4]ПС!A5925:A6076,M2242)</f>
        <v>#VALUE!</v>
      </c>
      <c r="AJ2242" s="3">
        <f t="shared" si="52"/>
        <v>1</v>
      </c>
    </row>
    <row r="2243" spans="1:36" ht="40.5" hidden="1" customHeight="1" x14ac:dyDescent="0.2">
      <c r="A2243" s="1101" t="s">
        <v>5144</v>
      </c>
      <c r="B2243" s="52" t="s">
        <v>5</v>
      </c>
      <c r="C2243" s="52" t="s">
        <v>10455</v>
      </c>
      <c r="D2243" s="311">
        <v>41837</v>
      </c>
      <c r="E2243" s="63">
        <v>0.30208333333333331</v>
      </c>
      <c r="F2243" s="311">
        <v>41837</v>
      </c>
      <c r="G2243" s="63">
        <v>0.30208333333333331</v>
      </c>
      <c r="H2243" s="1174">
        <f t="shared" si="50"/>
        <v>0</v>
      </c>
      <c r="I2243" s="52">
        <v>48</v>
      </c>
      <c r="J2243" s="52" t="s">
        <v>7241</v>
      </c>
      <c r="K2243" s="52" t="s">
        <v>132</v>
      </c>
      <c r="L2243" s="52" t="s">
        <v>125</v>
      </c>
      <c r="M2243" s="17" t="s">
        <v>3844</v>
      </c>
      <c r="N2243" s="52">
        <v>110</v>
      </c>
      <c r="O2243" s="52" t="s">
        <v>66</v>
      </c>
      <c r="P2243" s="52" t="s">
        <v>12103</v>
      </c>
      <c r="Q2243" s="1264" t="s">
        <v>7242</v>
      </c>
      <c r="R2243" s="1328">
        <v>55</v>
      </c>
      <c r="S2243" s="960"/>
      <c r="T2243" s="1357">
        <f t="shared" si="55"/>
        <v>55</v>
      </c>
      <c r="U2243" s="52"/>
      <c r="V2243" s="52"/>
      <c r="W2243" s="52"/>
      <c r="X2243" s="52"/>
      <c r="Y2243" s="52"/>
      <c r="Z2243" s="52"/>
      <c r="AA2243" s="52"/>
      <c r="AB2243" s="52"/>
      <c r="AC2243" s="52"/>
      <c r="AD2243" s="1094" t="s">
        <v>55</v>
      </c>
      <c r="AE2243" s="52"/>
      <c r="AF2243" s="1094"/>
      <c r="AG2243" s="1455"/>
      <c r="AH2243" s="6" t="e">
        <f t="shared" si="51"/>
        <v>#VALUE!</v>
      </c>
      <c r="AI2243" s="1478" t="e">
        <f>COUNTIF([4]ПС!A5925:A6076,M2243)</f>
        <v>#VALUE!</v>
      </c>
      <c r="AJ2243" s="3">
        <f t="shared" si="52"/>
        <v>1</v>
      </c>
    </row>
    <row r="2244" spans="1:36" ht="34.5" hidden="1" customHeight="1" x14ac:dyDescent="0.2">
      <c r="A2244" s="1101" t="s">
        <v>5144</v>
      </c>
      <c r="B2244" s="52" t="s">
        <v>5</v>
      </c>
      <c r="C2244" s="52" t="s">
        <v>10738</v>
      </c>
      <c r="D2244" s="311">
        <v>41837</v>
      </c>
      <c r="E2244" s="63">
        <v>0.34166666666666662</v>
      </c>
      <c r="F2244" s="311">
        <v>41837</v>
      </c>
      <c r="G2244" s="63">
        <v>0.34166666666666662</v>
      </c>
      <c r="H2244" s="1174">
        <f t="shared" ref="H2244:H2307" si="56">F2244-D2244+G2244-E2244</f>
        <v>0</v>
      </c>
      <c r="I2244" s="52"/>
      <c r="J2244" s="52"/>
      <c r="K2244" s="52" t="s">
        <v>132</v>
      </c>
      <c r="L2244" s="52" t="s">
        <v>125</v>
      </c>
      <c r="M2244" s="52" t="s">
        <v>698</v>
      </c>
      <c r="N2244" s="52">
        <v>110</v>
      </c>
      <c r="O2244" s="52" t="s">
        <v>66</v>
      </c>
      <c r="P2244" s="52" t="s">
        <v>12104</v>
      </c>
      <c r="Q2244" s="1264" t="s">
        <v>7243</v>
      </c>
      <c r="R2244" s="1328">
        <v>90</v>
      </c>
      <c r="S2244" s="960"/>
      <c r="T2244" s="1357">
        <f t="shared" si="55"/>
        <v>90</v>
      </c>
      <c r="U2244" s="52"/>
      <c r="V2244" s="52"/>
      <c r="W2244" s="52"/>
      <c r="X2244" s="52"/>
      <c r="Y2244" s="52"/>
      <c r="Z2244" s="52"/>
      <c r="AA2244" s="52"/>
      <c r="AB2244" s="52"/>
      <c r="AC2244" s="52"/>
      <c r="AD2244" s="1094" t="s">
        <v>55</v>
      </c>
      <c r="AE2244" s="52"/>
      <c r="AF2244" s="1094"/>
      <c r="AG2244" s="1455"/>
      <c r="AH2244" s="6" t="e">
        <f t="shared" ref="AH2244:AH2307" si="57">IF(AI2244+AJ2244=2,"Всё Ок!","Ошибка в имени ПС")</f>
        <v>#VALUE!</v>
      </c>
      <c r="AI2244" s="1478" t="e">
        <f>COUNTIF([4]ПС!A5925:A6076,M2244)</f>
        <v>#VALUE!</v>
      </c>
      <c r="AJ2244" s="3">
        <f t="shared" ref="AJ2244:AJ2307" si="58">IF(M2244&gt;0,1,0)</f>
        <v>1</v>
      </c>
    </row>
    <row r="2245" spans="1:36" ht="32.25" hidden="1" customHeight="1" x14ac:dyDescent="0.2">
      <c r="A2245" s="1101" t="s">
        <v>5144</v>
      </c>
      <c r="B2245" s="52" t="s">
        <v>5</v>
      </c>
      <c r="C2245" s="52" t="s">
        <v>10455</v>
      </c>
      <c r="D2245" s="311">
        <v>41837</v>
      </c>
      <c r="E2245" s="63"/>
      <c r="F2245" s="311">
        <v>41837</v>
      </c>
      <c r="G2245" s="63"/>
      <c r="H2245" s="1174">
        <f t="shared" si="56"/>
        <v>0</v>
      </c>
      <c r="I2245" s="52">
        <v>12</v>
      </c>
      <c r="J2245" s="52" t="s">
        <v>297</v>
      </c>
      <c r="K2245" s="52" t="s">
        <v>132</v>
      </c>
      <c r="L2245" s="52" t="s">
        <v>125</v>
      </c>
      <c r="M2245" s="17" t="s">
        <v>704</v>
      </c>
      <c r="N2245" s="52">
        <v>35</v>
      </c>
      <c r="O2245" s="52" t="s">
        <v>66</v>
      </c>
      <c r="P2245" s="52" t="s">
        <v>705</v>
      </c>
      <c r="Q2245" s="1264" t="s">
        <v>7244</v>
      </c>
      <c r="R2245" s="1328">
        <v>11</v>
      </c>
      <c r="S2245" s="960"/>
      <c r="T2245" s="1357">
        <f t="shared" si="55"/>
        <v>11</v>
      </c>
      <c r="U2245" s="52"/>
      <c r="V2245" s="52"/>
      <c r="W2245" s="52"/>
      <c r="X2245" s="52"/>
      <c r="Y2245" s="52"/>
      <c r="Z2245" s="52"/>
      <c r="AA2245" s="52"/>
      <c r="AB2245" s="52"/>
      <c r="AC2245" s="52"/>
      <c r="AD2245" s="1094" t="s">
        <v>55</v>
      </c>
      <c r="AE2245" s="52"/>
      <c r="AF2245" s="1094"/>
      <c r="AG2245" s="1455"/>
      <c r="AH2245" s="6" t="e">
        <f t="shared" si="57"/>
        <v>#VALUE!</v>
      </c>
      <c r="AI2245" s="1478" t="e">
        <f>COUNTIF([4]ПС!A5925:A6076,M2245)</f>
        <v>#VALUE!</v>
      </c>
      <c r="AJ2245" s="3">
        <f t="shared" si="58"/>
        <v>1</v>
      </c>
    </row>
    <row r="2246" spans="1:36" ht="44.25" hidden="1" customHeight="1" x14ac:dyDescent="0.2">
      <c r="A2246" s="1101" t="s">
        <v>5144</v>
      </c>
      <c r="B2246" s="52" t="s">
        <v>5</v>
      </c>
      <c r="C2246" s="52" t="s">
        <v>36</v>
      </c>
      <c r="D2246" s="311">
        <v>41837</v>
      </c>
      <c r="E2246" s="63">
        <v>0.31319444444444444</v>
      </c>
      <c r="F2246" s="311">
        <v>41837</v>
      </c>
      <c r="G2246" s="63">
        <v>0.31319444444444444</v>
      </c>
      <c r="H2246" s="1174">
        <f t="shared" si="56"/>
        <v>0</v>
      </c>
      <c r="I2246" s="52">
        <v>21</v>
      </c>
      <c r="J2246" s="52" t="s">
        <v>297</v>
      </c>
      <c r="K2246" s="52" t="s">
        <v>132</v>
      </c>
      <c r="L2246" s="52" t="s">
        <v>128</v>
      </c>
      <c r="M2246" s="52" t="s">
        <v>12105</v>
      </c>
      <c r="N2246" s="52" t="s">
        <v>103</v>
      </c>
      <c r="O2246" s="52" t="s">
        <v>66</v>
      </c>
      <c r="P2246" s="52" t="s">
        <v>7245</v>
      </c>
      <c r="Q2246" s="1264" t="s">
        <v>7246</v>
      </c>
      <c r="R2246" s="1328">
        <v>1</v>
      </c>
      <c r="S2246" s="960"/>
      <c r="T2246" s="1357">
        <f t="shared" si="55"/>
        <v>1</v>
      </c>
      <c r="U2246" s="52" t="s">
        <v>75</v>
      </c>
      <c r="V2246" s="52">
        <v>2011</v>
      </c>
      <c r="W2246" s="52" t="s">
        <v>2286</v>
      </c>
      <c r="X2246" s="52" t="s">
        <v>183</v>
      </c>
      <c r="Y2246" s="52" t="s">
        <v>445</v>
      </c>
      <c r="Z2246" s="52" t="s">
        <v>183</v>
      </c>
      <c r="AA2246" s="52"/>
      <c r="AB2246" s="52"/>
      <c r="AC2246" s="52"/>
      <c r="AD2246" s="1094" t="s">
        <v>48</v>
      </c>
      <c r="AE2246" s="52"/>
      <c r="AF2246" s="1094"/>
      <c r="AG2246" s="1455"/>
      <c r="AH2246" s="6" t="e">
        <f t="shared" si="57"/>
        <v>#VALUE!</v>
      </c>
      <c r="AI2246" s="1478" t="e">
        <f>COUNTIF([4]ПС!A5925:A6076,M2246)</f>
        <v>#VALUE!</v>
      </c>
      <c r="AJ2246" s="3">
        <f t="shared" si="58"/>
        <v>1</v>
      </c>
    </row>
    <row r="2247" spans="1:36" ht="39" hidden="1" customHeight="1" x14ac:dyDescent="0.2">
      <c r="A2247" s="1101" t="s">
        <v>5144</v>
      </c>
      <c r="B2247" s="52" t="s">
        <v>5</v>
      </c>
      <c r="C2247" s="52" t="s">
        <v>36</v>
      </c>
      <c r="D2247" s="311">
        <v>41837</v>
      </c>
      <c r="E2247" s="63">
        <v>0.33333333333333331</v>
      </c>
      <c r="F2247" s="311">
        <v>41837</v>
      </c>
      <c r="G2247" s="63">
        <v>0.33333333333333331</v>
      </c>
      <c r="H2247" s="1174">
        <f t="shared" si="56"/>
        <v>0</v>
      </c>
      <c r="I2247" s="52">
        <v>18</v>
      </c>
      <c r="J2247" s="52" t="s">
        <v>146</v>
      </c>
      <c r="K2247" s="52" t="s">
        <v>132</v>
      </c>
      <c r="L2247" s="52" t="s">
        <v>128</v>
      </c>
      <c r="M2247" s="52" t="s">
        <v>656</v>
      </c>
      <c r="N2247" s="52" t="s">
        <v>103</v>
      </c>
      <c r="O2247" s="52" t="s">
        <v>66</v>
      </c>
      <c r="P2247" s="52" t="s">
        <v>7247</v>
      </c>
      <c r="Q2247" s="1264" t="s">
        <v>7248</v>
      </c>
      <c r="R2247" s="1328">
        <v>1</v>
      </c>
      <c r="S2247" s="960"/>
      <c r="T2247" s="1357">
        <f t="shared" si="55"/>
        <v>1</v>
      </c>
      <c r="U2247" s="52" t="s">
        <v>75</v>
      </c>
      <c r="V2247" s="52">
        <v>1973</v>
      </c>
      <c r="W2247" s="52" t="s">
        <v>2286</v>
      </c>
      <c r="X2247" s="52" t="s">
        <v>183</v>
      </c>
      <c r="Y2247" s="1403" t="s">
        <v>11930</v>
      </c>
      <c r="Z2247" s="52">
        <v>100</v>
      </c>
      <c r="AA2247" s="52"/>
      <c r="AB2247" s="52"/>
      <c r="AC2247" s="52" t="s">
        <v>12106</v>
      </c>
      <c r="AD2247" s="1094" t="s">
        <v>48</v>
      </c>
      <c r="AE2247" s="52"/>
      <c r="AF2247" s="1094"/>
      <c r="AG2247" s="1455"/>
      <c r="AH2247" s="6" t="e">
        <f t="shared" si="57"/>
        <v>#VALUE!</v>
      </c>
      <c r="AI2247" s="1478" t="e">
        <f>COUNTIF([4]ПС!A5925:A6076,M2247)</f>
        <v>#VALUE!</v>
      </c>
      <c r="AJ2247" s="3">
        <f t="shared" si="58"/>
        <v>1</v>
      </c>
    </row>
    <row r="2248" spans="1:36" ht="40.5" hidden="1" customHeight="1" x14ac:dyDescent="0.2">
      <c r="A2248" s="1101" t="s">
        <v>5144</v>
      </c>
      <c r="B2248" s="52" t="s">
        <v>5</v>
      </c>
      <c r="C2248" s="52" t="s">
        <v>11223</v>
      </c>
      <c r="D2248" s="311">
        <v>41837</v>
      </c>
      <c r="E2248" s="63">
        <v>0.54861111111111105</v>
      </c>
      <c r="F2248" s="311">
        <v>41837</v>
      </c>
      <c r="G2248" s="63">
        <v>0.54861111111111105</v>
      </c>
      <c r="H2248" s="1174">
        <f t="shared" si="56"/>
        <v>0</v>
      </c>
      <c r="I2248" s="52">
        <v>41</v>
      </c>
      <c r="J2248" s="52"/>
      <c r="K2248" s="52"/>
      <c r="L2248" s="52" t="s">
        <v>125</v>
      </c>
      <c r="M2248" s="17" t="s">
        <v>9312</v>
      </c>
      <c r="N2248" s="52">
        <v>110</v>
      </c>
      <c r="O2248" s="52" t="s">
        <v>66</v>
      </c>
      <c r="P2248" s="52" t="s">
        <v>7249</v>
      </c>
      <c r="Q2248" s="1264" t="s">
        <v>7250</v>
      </c>
      <c r="R2248" s="1328">
        <v>16</v>
      </c>
      <c r="S2248" s="960"/>
      <c r="T2248" s="1357">
        <f t="shared" si="55"/>
        <v>16</v>
      </c>
      <c r="U2248" s="52"/>
      <c r="V2248" s="52"/>
      <c r="W2248" s="52"/>
      <c r="X2248" s="52"/>
      <c r="Y2248" s="52"/>
      <c r="Z2248" s="52"/>
      <c r="AA2248" s="52"/>
      <c r="AB2248" s="52"/>
      <c r="AC2248" s="52"/>
      <c r="AD2248" s="1094" t="s">
        <v>55</v>
      </c>
      <c r="AE2248" s="52"/>
      <c r="AF2248" s="1094"/>
      <c r="AG2248" s="1455"/>
      <c r="AH2248" s="6" t="e">
        <f t="shared" si="57"/>
        <v>#VALUE!</v>
      </c>
      <c r="AI2248" s="1478" t="e">
        <f>COUNTIF([4]ПС!A5925:A6076,M2248)</f>
        <v>#VALUE!</v>
      </c>
      <c r="AJ2248" s="3">
        <f t="shared" si="58"/>
        <v>1</v>
      </c>
    </row>
    <row r="2249" spans="1:36" ht="34.5" hidden="1" customHeight="1" x14ac:dyDescent="0.2">
      <c r="A2249" s="1101" t="s">
        <v>5144</v>
      </c>
      <c r="B2249" s="52" t="s">
        <v>5</v>
      </c>
      <c r="C2249" s="52" t="s">
        <v>10455</v>
      </c>
      <c r="D2249" s="311">
        <v>41837</v>
      </c>
      <c r="E2249" s="63">
        <v>0.63888888888888895</v>
      </c>
      <c r="F2249" s="311">
        <v>41837</v>
      </c>
      <c r="G2249" s="63">
        <v>0.63888888888888895</v>
      </c>
      <c r="H2249" s="1174">
        <f t="shared" si="56"/>
        <v>0</v>
      </c>
      <c r="I2249" s="52">
        <v>7</v>
      </c>
      <c r="J2249" s="52" t="s">
        <v>178</v>
      </c>
      <c r="K2249" s="52" t="s">
        <v>132</v>
      </c>
      <c r="L2249" s="52" t="s">
        <v>125</v>
      </c>
      <c r="M2249" s="17" t="s">
        <v>9315</v>
      </c>
      <c r="N2249" s="52" t="s">
        <v>103</v>
      </c>
      <c r="O2249" s="52" t="s">
        <v>66</v>
      </c>
      <c r="P2249" s="52" t="s">
        <v>7251</v>
      </c>
      <c r="Q2249" s="1264" t="s">
        <v>7248</v>
      </c>
      <c r="R2249" s="1328">
        <v>2</v>
      </c>
      <c r="S2249" s="960"/>
      <c r="T2249" s="1357">
        <f t="shared" si="55"/>
        <v>2</v>
      </c>
      <c r="U2249" s="52"/>
      <c r="V2249" s="52"/>
      <c r="W2249" s="52"/>
      <c r="X2249" s="52"/>
      <c r="Y2249" s="52"/>
      <c r="Z2249" s="52"/>
      <c r="AA2249" s="52"/>
      <c r="AB2249" s="52"/>
      <c r="AC2249" s="52"/>
      <c r="AD2249" s="1094" t="s">
        <v>55</v>
      </c>
      <c r="AE2249" s="52"/>
      <c r="AF2249" s="1094"/>
      <c r="AG2249" s="1455"/>
      <c r="AH2249" s="6" t="e">
        <f t="shared" si="57"/>
        <v>#VALUE!</v>
      </c>
      <c r="AI2249" s="1478" t="e">
        <f>COUNTIF([4]ПС!A5925:A6076,M2249)</f>
        <v>#VALUE!</v>
      </c>
      <c r="AJ2249" s="3">
        <f t="shared" si="58"/>
        <v>1</v>
      </c>
    </row>
    <row r="2250" spans="1:36" ht="36" hidden="1" customHeight="1" x14ac:dyDescent="0.2">
      <c r="A2250" s="1101" t="s">
        <v>5144</v>
      </c>
      <c r="B2250" s="52" t="s">
        <v>5</v>
      </c>
      <c r="C2250" s="52" t="s">
        <v>36</v>
      </c>
      <c r="D2250" s="311">
        <v>41837</v>
      </c>
      <c r="E2250" s="63">
        <v>0.63888888888888895</v>
      </c>
      <c r="F2250" s="311">
        <v>41837</v>
      </c>
      <c r="G2250" s="63">
        <v>0.66111111111111109</v>
      </c>
      <c r="H2250" s="1174">
        <f t="shared" si="56"/>
        <v>2.2222222222222143E-2</v>
      </c>
      <c r="I2250" s="52">
        <v>4</v>
      </c>
      <c r="J2250" s="52" t="s">
        <v>297</v>
      </c>
      <c r="K2250" s="52" t="s">
        <v>834</v>
      </c>
      <c r="L2250" s="52" t="s">
        <v>130</v>
      </c>
      <c r="M2250" s="52" t="s">
        <v>650</v>
      </c>
      <c r="N2250" s="52" t="s">
        <v>103</v>
      </c>
      <c r="O2250" s="52" t="s">
        <v>66</v>
      </c>
      <c r="P2250" s="52" t="s">
        <v>7252</v>
      </c>
      <c r="Q2250" s="1264" t="s">
        <v>7253</v>
      </c>
      <c r="R2250" s="1328">
        <v>2</v>
      </c>
      <c r="S2250" s="960"/>
      <c r="T2250" s="1357">
        <f t="shared" si="55"/>
        <v>2</v>
      </c>
      <c r="U2250" s="52" t="s">
        <v>75</v>
      </c>
      <c r="V2250" s="52">
        <v>2003</v>
      </c>
      <c r="W2250" s="52" t="s">
        <v>2287</v>
      </c>
      <c r="X2250" s="52" t="s">
        <v>183</v>
      </c>
      <c r="Y2250" s="52" t="s">
        <v>445</v>
      </c>
      <c r="Z2250" s="52" t="s">
        <v>183</v>
      </c>
      <c r="AA2250" s="52"/>
      <c r="AB2250" s="52"/>
      <c r="AC2250" s="52" t="s">
        <v>12107</v>
      </c>
      <c r="AD2250" s="1094" t="s">
        <v>40</v>
      </c>
      <c r="AE2250" s="52"/>
      <c r="AF2250" s="1094"/>
      <c r="AG2250" s="1455"/>
      <c r="AH2250" s="6" t="e">
        <f t="shared" si="57"/>
        <v>#VALUE!</v>
      </c>
      <c r="AI2250" s="1478" t="e">
        <f>COUNTIF([4]ПС!A5925:A6076,M2250)</f>
        <v>#VALUE!</v>
      </c>
      <c r="AJ2250" s="3">
        <f t="shared" si="58"/>
        <v>1</v>
      </c>
    </row>
    <row r="2251" spans="1:36" ht="41.25" hidden="1" customHeight="1" x14ac:dyDescent="0.2">
      <c r="A2251" s="1101" t="s">
        <v>5144</v>
      </c>
      <c r="B2251" s="52" t="s">
        <v>5</v>
      </c>
      <c r="C2251" s="52" t="s">
        <v>36</v>
      </c>
      <c r="D2251" s="311">
        <v>41837</v>
      </c>
      <c r="E2251" s="63">
        <v>0.69652777777777775</v>
      </c>
      <c r="F2251" s="311">
        <v>41837</v>
      </c>
      <c r="G2251" s="63">
        <v>0.69652777777777775</v>
      </c>
      <c r="H2251" s="1174">
        <f t="shared" si="56"/>
        <v>0</v>
      </c>
      <c r="I2251" s="52">
        <v>5</v>
      </c>
      <c r="J2251" s="52" t="s">
        <v>297</v>
      </c>
      <c r="K2251" s="52" t="s">
        <v>132</v>
      </c>
      <c r="L2251" s="52" t="s">
        <v>128</v>
      </c>
      <c r="M2251" s="52" t="s">
        <v>12066</v>
      </c>
      <c r="N2251" s="52" t="s">
        <v>103</v>
      </c>
      <c r="O2251" s="52" t="s">
        <v>66</v>
      </c>
      <c r="P2251" s="52" t="s">
        <v>7254</v>
      </c>
      <c r="Q2251" s="1264" t="s">
        <v>7248</v>
      </c>
      <c r="R2251" s="1328">
        <v>2</v>
      </c>
      <c r="S2251" s="960"/>
      <c r="T2251" s="1357">
        <f t="shared" si="55"/>
        <v>2</v>
      </c>
      <c r="U2251" s="52" t="s">
        <v>75</v>
      </c>
      <c r="V2251" s="52">
        <v>1973</v>
      </c>
      <c r="W2251" s="52" t="s">
        <v>1536</v>
      </c>
      <c r="X2251" s="52" t="s">
        <v>183</v>
      </c>
      <c r="Y2251" s="52" t="s">
        <v>12108</v>
      </c>
      <c r="Z2251" s="52">
        <v>100</v>
      </c>
      <c r="AA2251" s="52"/>
      <c r="AB2251" s="52"/>
      <c r="AC2251" s="52" t="s">
        <v>12109</v>
      </c>
      <c r="AD2251" s="1094" t="s">
        <v>48</v>
      </c>
      <c r="AE2251" s="52"/>
      <c r="AF2251" s="1094"/>
      <c r="AG2251" s="1455"/>
      <c r="AH2251" s="6" t="e">
        <f t="shared" si="57"/>
        <v>#VALUE!</v>
      </c>
      <c r="AI2251" s="1478" t="e">
        <f>COUNTIF([4]ПС!A5925:A6076,M2251)</f>
        <v>#VALUE!</v>
      </c>
      <c r="AJ2251" s="3">
        <f t="shared" si="58"/>
        <v>1</v>
      </c>
    </row>
    <row r="2252" spans="1:36" ht="35.25" hidden="1" customHeight="1" x14ac:dyDescent="0.2">
      <c r="A2252" s="1101" t="s">
        <v>5144</v>
      </c>
      <c r="B2252" s="52" t="s">
        <v>5</v>
      </c>
      <c r="C2252" s="52" t="s">
        <v>36</v>
      </c>
      <c r="D2252" s="311">
        <v>41837</v>
      </c>
      <c r="E2252" s="63">
        <v>0.75138888888888899</v>
      </c>
      <c r="F2252" s="311">
        <v>41837</v>
      </c>
      <c r="G2252" s="59">
        <v>0.76944444444444438</v>
      </c>
      <c r="H2252" s="1174">
        <f t="shared" si="56"/>
        <v>1.805555555555538E-2</v>
      </c>
      <c r="I2252" s="54">
        <v>16</v>
      </c>
      <c r="J2252" s="52"/>
      <c r="K2252" s="52"/>
      <c r="L2252" s="52" t="s">
        <v>130</v>
      </c>
      <c r="M2252" s="52" t="s">
        <v>11480</v>
      </c>
      <c r="N2252" s="52" t="s">
        <v>103</v>
      </c>
      <c r="O2252" s="52" t="s">
        <v>66</v>
      </c>
      <c r="P2252" s="52" t="s">
        <v>7255</v>
      </c>
      <c r="Q2252" s="1258" t="s">
        <v>7256</v>
      </c>
      <c r="R2252" s="1328">
        <v>2</v>
      </c>
      <c r="S2252" s="960"/>
      <c r="T2252" s="1357">
        <f t="shared" si="55"/>
        <v>2</v>
      </c>
      <c r="U2252" s="52" t="s">
        <v>74</v>
      </c>
      <c r="V2252" s="52">
        <v>2010</v>
      </c>
      <c r="W2252" s="52" t="s">
        <v>12110</v>
      </c>
      <c r="X2252" s="52" t="s">
        <v>7011</v>
      </c>
      <c r="Y2252" s="57">
        <v>41850</v>
      </c>
      <c r="Z2252" s="52">
        <v>100</v>
      </c>
      <c r="AA2252" s="57">
        <v>41894</v>
      </c>
      <c r="AB2252" s="52">
        <v>0</v>
      </c>
      <c r="AC2252" s="52" t="s">
        <v>12111</v>
      </c>
      <c r="AD2252" s="1094" t="s">
        <v>45</v>
      </c>
      <c r="AE2252" s="52"/>
      <c r="AF2252" s="1094"/>
      <c r="AG2252" s="1455"/>
      <c r="AH2252" s="6" t="e">
        <f t="shared" si="57"/>
        <v>#VALUE!</v>
      </c>
      <c r="AI2252" s="1478" t="e">
        <f>COUNTIF([4]ПС!A5925:A6076,M2252)</f>
        <v>#VALUE!</v>
      </c>
      <c r="AJ2252" s="3">
        <f t="shared" si="58"/>
        <v>1</v>
      </c>
    </row>
    <row r="2253" spans="1:36" ht="36.75" hidden="1" customHeight="1" x14ac:dyDescent="0.2">
      <c r="A2253" s="1101" t="s">
        <v>5144</v>
      </c>
      <c r="B2253" s="52" t="s">
        <v>5</v>
      </c>
      <c r="C2253" s="52" t="s">
        <v>36</v>
      </c>
      <c r="D2253" s="311">
        <v>41837</v>
      </c>
      <c r="E2253" s="63">
        <v>0.78472222222222221</v>
      </c>
      <c r="F2253" s="311">
        <v>41837</v>
      </c>
      <c r="G2253" s="63">
        <v>0.80555555555555547</v>
      </c>
      <c r="H2253" s="1174">
        <f t="shared" si="56"/>
        <v>2.0833333333333259E-2</v>
      </c>
      <c r="I2253" s="52">
        <v>3</v>
      </c>
      <c r="J2253" s="52" t="s">
        <v>297</v>
      </c>
      <c r="K2253" s="52" t="s">
        <v>834</v>
      </c>
      <c r="L2253" s="52" t="s">
        <v>130</v>
      </c>
      <c r="M2253" s="52" t="s">
        <v>650</v>
      </c>
      <c r="N2253" s="52" t="s">
        <v>103</v>
      </c>
      <c r="O2253" s="52" t="s">
        <v>66</v>
      </c>
      <c r="P2253" s="52" t="s">
        <v>7257</v>
      </c>
      <c r="Q2253" s="1264" t="s">
        <v>7258</v>
      </c>
      <c r="R2253" s="1328">
        <v>2</v>
      </c>
      <c r="S2253" s="960"/>
      <c r="T2253" s="1357">
        <f t="shared" si="55"/>
        <v>2</v>
      </c>
      <c r="U2253" s="52" t="s">
        <v>75</v>
      </c>
      <c r="V2253" s="52">
        <v>2003</v>
      </c>
      <c r="W2253" s="52" t="s">
        <v>2287</v>
      </c>
      <c r="X2253" s="52" t="s">
        <v>183</v>
      </c>
      <c r="Y2253" s="52" t="s">
        <v>12075</v>
      </c>
      <c r="Z2253" s="52">
        <v>100</v>
      </c>
      <c r="AA2253" s="52"/>
      <c r="AB2253" s="52"/>
      <c r="AC2253" s="52" t="s">
        <v>12107</v>
      </c>
      <c r="AD2253" s="1094" t="s">
        <v>40</v>
      </c>
      <c r="AE2253" s="52"/>
      <c r="AF2253" s="1094"/>
      <c r="AG2253" s="1455"/>
      <c r="AH2253" s="6" t="e">
        <f t="shared" si="57"/>
        <v>#VALUE!</v>
      </c>
      <c r="AI2253" s="1478" t="e">
        <f>COUNTIF([4]ПС!A5925:A6076,M2253)</f>
        <v>#VALUE!</v>
      </c>
      <c r="AJ2253" s="3">
        <f t="shared" si="58"/>
        <v>1</v>
      </c>
    </row>
    <row r="2254" spans="1:36" ht="37.5" hidden="1" customHeight="1" x14ac:dyDescent="0.2">
      <c r="A2254" s="1101" t="s">
        <v>5144</v>
      </c>
      <c r="B2254" s="52" t="s">
        <v>5</v>
      </c>
      <c r="C2254" s="52" t="s">
        <v>10455</v>
      </c>
      <c r="D2254" s="311">
        <v>41837</v>
      </c>
      <c r="E2254" s="63">
        <v>0.80069444444444438</v>
      </c>
      <c r="F2254" s="311">
        <v>41837</v>
      </c>
      <c r="G2254" s="63">
        <v>0.80069444444444438</v>
      </c>
      <c r="H2254" s="1174">
        <f t="shared" si="56"/>
        <v>0</v>
      </c>
      <c r="I2254" s="52">
        <v>3</v>
      </c>
      <c r="J2254" s="52" t="s">
        <v>178</v>
      </c>
      <c r="K2254" s="52" t="s">
        <v>132</v>
      </c>
      <c r="L2254" s="52" t="s">
        <v>125</v>
      </c>
      <c r="M2254" s="17" t="s">
        <v>1290</v>
      </c>
      <c r="N2254" s="52" t="s">
        <v>103</v>
      </c>
      <c r="O2254" s="52" t="s">
        <v>66</v>
      </c>
      <c r="P2254" s="52" t="s">
        <v>7259</v>
      </c>
      <c r="Q2254" s="1264" t="s">
        <v>7248</v>
      </c>
      <c r="R2254" s="1328">
        <v>1</v>
      </c>
      <c r="S2254" s="960"/>
      <c r="T2254" s="1357">
        <f t="shared" si="55"/>
        <v>1</v>
      </c>
      <c r="U2254" s="52"/>
      <c r="V2254" s="52"/>
      <c r="W2254" s="52"/>
      <c r="X2254" s="52"/>
      <c r="Y2254" s="52"/>
      <c r="Z2254" s="52"/>
      <c r="AA2254" s="52"/>
      <c r="AB2254" s="52"/>
      <c r="AC2254" s="52"/>
      <c r="AD2254" s="1094" t="s">
        <v>55</v>
      </c>
      <c r="AE2254" s="52"/>
      <c r="AF2254" s="1094"/>
      <c r="AG2254" s="1455"/>
      <c r="AH2254" s="6" t="e">
        <f t="shared" si="57"/>
        <v>#VALUE!</v>
      </c>
      <c r="AI2254" s="1478" t="e">
        <f>COUNTIF([4]ПС!A5925:A6076,M2254)</f>
        <v>#VALUE!</v>
      </c>
      <c r="AJ2254" s="3">
        <f t="shared" si="58"/>
        <v>1</v>
      </c>
    </row>
    <row r="2255" spans="1:36" ht="36.75" hidden="1" customHeight="1" x14ac:dyDescent="0.2">
      <c r="A2255" s="1101" t="s">
        <v>5144</v>
      </c>
      <c r="B2255" s="52" t="s">
        <v>5</v>
      </c>
      <c r="C2255" s="52" t="s">
        <v>10455</v>
      </c>
      <c r="D2255" s="311">
        <v>41837</v>
      </c>
      <c r="E2255" s="63">
        <v>0.77430555555555547</v>
      </c>
      <c r="F2255" s="311">
        <v>41837</v>
      </c>
      <c r="G2255" s="63">
        <v>0.77430555555555547</v>
      </c>
      <c r="H2255" s="1174">
        <f t="shared" si="56"/>
        <v>0</v>
      </c>
      <c r="I2255" s="52">
        <v>5</v>
      </c>
      <c r="J2255" s="52"/>
      <c r="K2255" s="52" t="s">
        <v>132</v>
      </c>
      <c r="L2255" s="52" t="s">
        <v>125</v>
      </c>
      <c r="M2255" s="17" t="s">
        <v>9421</v>
      </c>
      <c r="N2255" s="52" t="s">
        <v>103</v>
      </c>
      <c r="O2255" s="52" t="s">
        <v>66</v>
      </c>
      <c r="P2255" s="52" t="s">
        <v>7260</v>
      </c>
      <c r="Q2255" s="1264" t="s">
        <v>7248</v>
      </c>
      <c r="R2255" s="1328">
        <v>1</v>
      </c>
      <c r="S2255" s="960"/>
      <c r="T2255" s="1357">
        <f t="shared" si="55"/>
        <v>1</v>
      </c>
      <c r="U2255" s="52"/>
      <c r="V2255" s="52"/>
      <c r="W2255" s="52"/>
      <c r="X2255" s="52"/>
      <c r="Y2255" s="52"/>
      <c r="Z2255" s="52"/>
      <c r="AA2255" s="52"/>
      <c r="AB2255" s="52"/>
      <c r="AC2255" s="52"/>
      <c r="AD2255" s="1094" t="s">
        <v>55</v>
      </c>
      <c r="AE2255" s="52"/>
      <c r="AF2255" s="1094"/>
      <c r="AG2255" s="1455"/>
      <c r="AH2255" s="6" t="e">
        <f t="shared" si="57"/>
        <v>#VALUE!</v>
      </c>
      <c r="AI2255" s="1478" t="e">
        <f>COUNTIF([4]ПС!A5925:A6076,M2255)</f>
        <v>#VALUE!</v>
      </c>
      <c r="AJ2255" s="3">
        <f t="shared" si="58"/>
        <v>1</v>
      </c>
    </row>
    <row r="2256" spans="1:36" ht="35.25" hidden="1" customHeight="1" x14ac:dyDescent="0.2">
      <c r="A2256" s="1101" t="s">
        <v>5144</v>
      </c>
      <c r="B2256" s="52" t="s">
        <v>5</v>
      </c>
      <c r="C2256" s="52" t="s">
        <v>36</v>
      </c>
      <c r="D2256" s="311">
        <v>41837</v>
      </c>
      <c r="E2256" s="63">
        <v>0.78125</v>
      </c>
      <c r="F2256" s="311">
        <v>41837</v>
      </c>
      <c r="G2256" s="59">
        <v>0.80902777777777779</v>
      </c>
      <c r="H2256" s="1174">
        <f t="shared" si="56"/>
        <v>2.777777777777779E-2</v>
      </c>
      <c r="I2256" s="52">
        <v>12</v>
      </c>
      <c r="J2256" s="52" t="s">
        <v>297</v>
      </c>
      <c r="K2256" s="52" t="s">
        <v>834</v>
      </c>
      <c r="L2256" s="52" t="s">
        <v>128</v>
      </c>
      <c r="M2256" s="52" t="s">
        <v>3853</v>
      </c>
      <c r="N2256" s="52" t="s">
        <v>103</v>
      </c>
      <c r="O2256" s="52" t="s">
        <v>66</v>
      </c>
      <c r="P2256" s="52" t="s">
        <v>7261</v>
      </c>
      <c r="Q2256" s="1264" t="s">
        <v>7262</v>
      </c>
      <c r="R2256" s="1328">
        <v>4</v>
      </c>
      <c r="S2256" s="960"/>
      <c r="T2256" s="1357">
        <f t="shared" si="55"/>
        <v>4</v>
      </c>
      <c r="U2256" s="52" t="s">
        <v>75</v>
      </c>
      <c r="V2256" s="52">
        <v>1980</v>
      </c>
      <c r="W2256" s="52" t="s">
        <v>2286</v>
      </c>
      <c r="X2256" s="52" t="s">
        <v>183</v>
      </c>
      <c r="Y2256" s="52" t="s">
        <v>12075</v>
      </c>
      <c r="Z2256" s="52">
        <v>100</v>
      </c>
      <c r="AA2256" s="52"/>
      <c r="AB2256" s="52"/>
      <c r="AC2256" s="52" t="s">
        <v>11993</v>
      </c>
      <c r="AD2256" s="1094" t="s">
        <v>48</v>
      </c>
      <c r="AE2256" s="52"/>
      <c r="AF2256" s="1094"/>
      <c r="AG2256" s="1455"/>
      <c r="AH2256" s="6" t="e">
        <f t="shared" si="57"/>
        <v>#VALUE!</v>
      </c>
      <c r="AI2256" s="1478" t="e">
        <f>COUNTIF([4]ПС!A5925:A6076,M2256)</f>
        <v>#VALUE!</v>
      </c>
      <c r="AJ2256" s="3">
        <f t="shared" si="58"/>
        <v>1</v>
      </c>
    </row>
    <row r="2257" spans="1:36" ht="45.75" hidden="1" customHeight="1" x14ac:dyDescent="0.2">
      <c r="A2257" s="1101" t="s">
        <v>5144</v>
      </c>
      <c r="B2257" s="52" t="s">
        <v>5</v>
      </c>
      <c r="C2257" s="52" t="s">
        <v>36</v>
      </c>
      <c r="D2257" s="311">
        <v>41839</v>
      </c>
      <c r="E2257" s="63">
        <v>0.3263888888888889</v>
      </c>
      <c r="F2257" s="311">
        <v>41839</v>
      </c>
      <c r="G2257" s="63">
        <v>0.3263888888888889</v>
      </c>
      <c r="H2257" s="1174">
        <f t="shared" si="56"/>
        <v>0</v>
      </c>
      <c r="I2257" s="52">
        <v>8</v>
      </c>
      <c r="J2257" s="52"/>
      <c r="K2257" s="52"/>
      <c r="L2257" s="52" t="s">
        <v>130</v>
      </c>
      <c r="M2257" s="17" t="s">
        <v>701</v>
      </c>
      <c r="N2257" s="52">
        <v>35</v>
      </c>
      <c r="O2257" s="52" t="s">
        <v>63</v>
      </c>
      <c r="P2257" s="52" t="s">
        <v>5312</v>
      </c>
      <c r="Q2257" s="1264" t="s">
        <v>7263</v>
      </c>
      <c r="R2257" s="1328">
        <v>4</v>
      </c>
      <c r="S2257" s="960"/>
      <c r="T2257" s="1357">
        <f t="shared" si="55"/>
        <v>4</v>
      </c>
      <c r="U2257" s="52"/>
      <c r="V2257" s="52"/>
      <c r="W2257" s="52"/>
      <c r="X2257" s="52"/>
      <c r="Y2257" s="52"/>
      <c r="Z2257" s="52"/>
      <c r="AA2257" s="52"/>
      <c r="AB2257" s="52"/>
      <c r="AC2257" s="52"/>
      <c r="AD2257" s="1094" t="s">
        <v>40</v>
      </c>
      <c r="AE2257" s="52"/>
      <c r="AF2257" s="1094"/>
      <c r="AG2257" s="1455"/>
      <c r="AH2257" s="6" t="e">
        <f t="shared" si="57"/>
        <v>#VALUE!</v>
      </c>
      <c r="AI2257" s="1478" t="e">
        <f>COUNTIF([4]ПС!A5925:A6076,M2257)</f>
        <v>#VALUE!</v>
      </c>
      <c r="AJ2257" s="3">
        <f t="shared" si="58"/>
        <v>1</v>
      </c>
    </row>
    <row r="2258" spans="1:36" ht="50.25" hidden="1" customHeight="1" x14ac:dyDescent="0.2">
      <c r="A2258" s="1101" t="s">
        <v>5144</v>
      </c>
      <c r="B2258" s="52" t="s">
        <v>5</v>
      </c>
      <c r="C2258" s="52" t="s">
        <v>10455</v>
      </c>
      <c r="D2258" s="311">
        <v>41839</v>
      </c>
      <c r="E2258" s="63">
        <v>0.42083333333333334</v>
      </c>
      <c r="F2258" s="311">
        <v>41839</v>
      </c>
      <c r="G2258" s="63">
        <v>0.65972222222222221</v>
      </c>
      <c r="H2258" s="1174">
        <f t="shared" si="56"/>
        <v>0.23888888888888887</v>
      </c>
      <c r="I2258" s="52">
        <v>1</v>
      </c>
      <c r="J2258" s="52"/>
      <c r="K2258" s="52"/>
      <c r="L2258" s="52" t="s">
        <v>125</v>
      </c>
      <c r="M2258" s="17" t="s">
        <v>9365</v>
      </c>
      <c r="N2258" s="52" t="s">
        <v>103</v>
      </c>
      <c r="O2258" s="52" t="s">
        <v>66</v>
      </c>
      <c r="P2258" s="52" t="s">
        <v>7264</v>
      </c>
      <c r="Q2258" s="1264" t="s">
        <v>7265</v>
      </c>
      <c r="R2258" s="1328">
        <v>1</v>
      </c>
      <c r="S2258" s="960"/>
      <c r="T2258" s="1357">
        <f t="shared" si="55"/>
        <v>1</v>
      </c>
      <c r="U2258" s="52"/>
      <c r="V2258" s="52"/>
      <c r="W2258" s="52"/>
      <c r="X2258" s="52"/>
      <c r="Y2258" s="52"/>
      <c r="Z2258" s="52"/>
      <c r="AA2258" s="52"/>
      <c r="AB2258" s="52"/>
      <c r="AC2258" s="52"/>
      <c r="AD2258" s="1094" t="s">
        <v>55</v>
      </c>
      <c r="AE2258" s="52"/>
      <c r="AF2258" s="1094"/>
      <c r="AG2258" s="1455"/>
      <c r="AH2258" s="6" t="e">
        <f t="shared" si="57"/>
        <v>#VALUE!</v>
      </c>
      <c r="AI2258" s="1478" t="e">
        <f>COUNTIF([4]ПС!A5925:A6076,M2258)</f>
        <v>#VALUE!</v>
      </c>
      <c r="AJ2258" s="3">
        <f t="shared" si="58"/>
        <v>1</v>
      </c>
    </row>
    <row r="2259" spans="1:36" ht="42.75" hidden="1" customHeight="1" x14ac:dyDescent="0.2">
      <c r="A2259" s="1101" t="s">
        <v>5144</v>
      </c>
      <c r="B2259" s="52" t="s">
        <v>5</v>
      </c>
      <c r="C2259" s="52" t="s">
        <v>36</v>
      </c>
      <c r="D2259" s="311">
        <v>41839</v>
      </c>
      <c r="E2259" s="63">
        <v>0.65972222222222221</v>
      </c>
      <c r="F2259" s="311">
        <v>41839</v>
      </c>
      <c r="G2259" s="63">
        <v>0.6875</v>
      </c>
      <c r="H2259" s="1174">
        <f t="shared" si="56"/>
        <v>2.777777777777779E-2</v>
      </c>
      <c r="I2259" s="52">
        <v>12</v>
      </c>
      <c r="J2259" s="52" t="s">
        <v>5115</v>
      </c>
      <c r="K2259" s="52" t="s">
        <v>134</v>
      </c>
      <c r="L2259" s="52" t="s">
        <v>127</v>
      </c>
      <c r="M2259" s="52" t="s">
        <v>666</v>
      </c>
      <c r="N2259" s="52" t="s">
        <v>103</v>
      </c>
      <c r="O2259" s="52" t="s">
        <v>66</v>
      </c>
      <c r="P2259" s="52" t="s">
        <v>7266</v>
      </c>
      <c r="Q2259" s="1264" t="s">
        <v>7267</v>
      </c>
      <c r="R2259" s="1328">
        <v>8</v>
      </c>
      <c r="S2259" s="960"/>
      <c r="T2259" s="1357">
        <f t="shared" si="55"/>
        <v>8</v>
      </c>
      <c r="U2259" s="52" t="s">
        <v>75</v>
      </c>
      <c r="V2259" s="52">
        <v>1978</v>
      </c>
      <c r="W2259" s="52" t="s">
        <v>2286</v>
      </c>
      <c r="X2259" s="52" t="s">
        <v>183</v>
      </c>
      <c r="Y2259" s="57">
        <v>41843</v>
      </c>
      <c r="Z2259" s="52">
        <v>100</v>
      </c>
      <c r="AA2259" s="52" t="s">
        <v>183</v>
      </c>
      <c r="AB2259" s="52">
        <v>0</v>
      </c>
      <c r="AC2259" s="52" t="s">
        <v>12037</v>
      </c>
      <c r="AD2259" s="1094" t="s">
        <v>59</v>
      </c>
      <c r="AE2259" s="52"/>
      <c r="AF2259" s="1094"/>
      <c r="AG2259" s="1455"/>
      <c r="AH2259" s="6" t="e">
        <f t="shared" si="57"/>
        <v>#VALUE!</v>
      </c>
      <c r="AI2259" s="1478" t="e">
        <f>COUNTIF([4]ПС!A5925:A6076,M2259)</f>
        <v>#VALUE!</v>
      </c>
      <c r="AJ2259" s="3">
        <f t="shared" si="58"/>
        <v>1</v>
      </c>
    </row>
    <row r="2260" spans="1:36" ht="34.5" hidden="1" customHeight="1" x14ac:dyDescent="0.2">
      <c r="A2260" s="1101" t="s">
        <v>5144</v>
      </c>
      <c r="B2260" s="52" t="s">
        <v>5</v>
      </c>
      <c r="C2260" s="52" t="s">
        <v>36</v>
      </c>
      <c r="D2260" s="311">
        <v>41839</v>
      </c>
      <c r="E2260" s="63">
        <v>0.85763888888888884</v>
      </c>
      <c r="F2260" s="311">
        <v>41839</v>
      </c>
      <c r="G2260" s="63">
        <v>0.85763888888888884</v>
      </c>
      <c r="H2260" s="1174">
        <f t="shared" si="56"/>
        <v>0</v>
      </c>
      <c r="I2260" s="52">
        <v>6</v>
      </c>
      <c r="J2260" s="52" t="s">
        <v>297</v>
      </c>
      <c r="K2260" s="52"/>
      <c r="L2260" s="1225" t="s">
        <v>128</v>
      </c>
      <c r="M2260" s="52" t="s">
        <v>11231</v>
      </c>
      <c r="N2260" s="52" t="s">
        <v>103</v>
      </c>
      <c r="O2260" s="52" t="s">
        <v>66</v>
      </c>
      <c r="P2260" s="52" t="s">
        <v>7268</v>
      </c>
      <c r="Q2260" s="1264" t="s">
        <v>7269</v>
      </c>
      <c r="R2260" s="1328">
        <v>3</v>
      </c>
      <c r="S2260" s="960"/>
      <c r="T2260" s="1357">
        <f t="shared" si="55"/>
        <v>3</v>
      </c>
      <c r="U2260" s="52" t="s">
        <v>75</v>
      </c>
      <c r="V2260" s="52">
        <v>1982</v>
      </c>
      <c r="W2260" s="52" t="s">
        <v>2286</v>
      </c>
      <c r="X2260" s="52" t="s">
        <v>183</v>
      </c>
      <c r="Y2260" s="52" t="s">
        <v>11992</v>
      </c>
      <c r="Z2260" s="52">
        <v>100</v>
      </c>
      <c r="AA2260" s="52" t="s">
        <v>183</v>
      </c>
      <c r="AB2260" s="52">
        <v>0</v>
      </c>
      <c r="AC2260" s="52" t="s">
        <v>12112</v>
      </c>
      <c r="AD2260" s="1094" t="s">
        <v>56</v>
      </c>
      <c r="AE2260" s="52"/>
      <c r="AF2260" s="1094"/>
      <c r="AG2260" s="1455"/>
      <c r="AH2260" s="6" t="e">
        <f t="shared" si="57"/>
        <v>#VALUE!</v>
      </c>
      <c r="AI2260" s="1478" t="e">
        <f>COUNTIF([4]ПС!A5925:A6076,M2260)</f>
        <v>#VALUE!</v>
      </c>
      <c r="AJ2260" s="3">
        <f t="shared" si="58"/>
        <v>1</v>
      </c>
    </row>
    <row r="2261" spans="1:36" customFormat="1" ht="38.25" hidden="1" customHeight="1" x14ac:dyDescent="0.2">
      <c r="A2261" s="1102" t="s">
        <v>5144</v>
      </c>
      <c r="B2261" s="52" t="s">
        <v>5</v>
      </c>
      <c r="C2261" s="6" t="s">
        <v>10455</v>
      </c>
      <c r="D2261" s="645">
        <v>41840</v>
      </c>
      <c r="E2261" s="1148">
        <v>0.27430555555555552</v>
      </c>
      <c r="F2261" s="1165">
        <v>41840</v>
      </c>
      <c r="G2261" s="1148">
        <v>0.27430555555555552</v>
      </c>
      <c r="H2261" s="1181">
        <f t="shared" si="56"/>
        <v>0</v>
      </c>
      <c r="I2261" s="6">
        <v>6</v>
      </c>
      <c r="J2261" s="6"/>
      <c r="K2261" s="6" t="s">
        <v>132</v>
      </c>
      <c r="L2261" s="6" t="s">
        <v>125</v>
      </c>
      <c r="M2261" s="16" t="s">
        <v>11069</v>
      </c>
      <c r="N2261" s="6">
        <v>110</v>
      </c>
      <c r="O2261" s="6" t="s">
        <v>66</v>
      </c>
      <c r="P2261" s="664" t="s">
        <v>12113</v>
      </c>
      <c r="Q2261" s="1278" t="s">
        <v>7270</v>
      </c>
      <c r="R2261" s="1342">
        <v>6</v>
      </c>
      <c r="S2261" s="1355"/>
      <c r="T2261" s="1358">
        <f t="shared" ref="T2261:T2292" si="59">R2261+S2261</f>
        <v>6</v>
      </c>
      <c r="U2261" s="6"/>
      <c r="V2261" s="6"/>
      <c r="W2261" s="6"/>
      <c r="X2261" s="6"/>
      <c r="Y2261" s="6"/>
      <c r="Z2261" s="6"/>
      <c r="AA2261" s="6"/>
      <c r="AB2261" s="6"/>
      <c r="AC2261" s="6"/>
      <c r="AD2261" s="109" t="s">
        <v>55</v>
      </c>
      <c r="AE2261" s="6"/>
      <c r="AF2261" s="109"/>
      <c r="AG2261" s="1459"/>
      <c r="AH2261" s="6" t="e">
        <f t="shared" si="57"/>
        <v>#VALUE!</v>
      </c>
      <c r="AI2261" s="1478" t="e">
        <f>COUNTIF([4]ПС!A5925:A6076,M2261)</f>
        <v>#VALUE!</v>
      </c>
      <c r="AJ2261" s="3">
        <f t="shared" si="58"/>
        <v>1</v>
      </c>
    </row>
    <row r="2262" spans="1:36" ht="51" hidden="1" customHeight="1" x14ac:dyDescent="0.2">
      <c r="A2262" s="1101" t="s">
        <v>5144</v>
      </c>
      <c r="B2262" s="52" t="s">
        <v>5</v>
      </c>
      <c r="C2262" s="52" t="s">
        <v>36</v>
      </c>
      <c r="D2262" s="311">
        <v>41840</v>
      </c>
      <c r="E2262" s="63">
        <v>0.54027777777777775</v>
      </c>
      <c r="F2262" s="311">
        <v>41840</v>
      </c>
      <c r="G2262" s="63">
        <v>0.54027777777777775</v>
      </c>
      <c r="H2262" s="1174">
        <f t="shared" si="56"/>
        <v>0</v>
      </c>
      <c r="I2262" s="52">
        <v>15</v>
      </c>
      <c r="J2262" s="52" t="s">
        <v>7271</v>
      </c>
      <c r="K2262" s="52" t="s">
        <v>132</v>
      </c>
      <c r="L2262" s="1225" t="s">
        <v>128</v>
      </c>
      <c r="M2262" s="52" t="s">
        <v>693</v>
      </c>
      <c r="N2262" s="52" t="s">
        <v>103</v>
      </c>
      <c r="O2262" s="52" t="s">
        <v>66</v>
      </c>
      <c r="P2262" s="52" t="s">
        <v>5294</v>
      </c>
      <c r="Q2262" s="1264" t="s">
        <v>12114</v>
      </c>
      <c r="R2262" s="1328">
        <v>3</v>
      </c>
      <c r="S2262" s="960"/>
      <c r="T2262" s="1357">
        <f t="shared" si="59"/>
        <v>3</v>
      </c>
      <c r="U2262" s="52" t="s">
        <v>75</v>
      </c>
      <c r="V2262" s="52">
        <v>1974</v>
      </c>
      <c r="W2262" s="52" t="s">
        <v>6105</v>
      </c>
      <c r="X2262" s="52" t="s">
        <v>183</v>
      </c>
      <c r="Y2262" s="52" t="s">
        <v>12079</v>
      </c>
      <c r="Z2262" s="52">
        <v>100</v>
      </c>
      <c r="AA2262" s="52"/>
      <c r="AB2262" s="52"/>
      <c r="AC2262" s="52" t="s">
        <v>12115</v>
      </c>
      <c r="AD2262" s="1094" t="s">
        <v>11998</v>
      </c>
      <c r="AE2262" s="52"/>
      <c r="AF2262" s="1094"/>
      <c r="AG2262" s="1455"/>
      <c r="AH2262" s="6" t="e">
        <f t="shared" si="57"/>
        <v>#VALUE!</v>
      </c>
      <c r="AI2262" s="1478" t="e">
        <f>COUNTIF([4]ПС!A5925:A6076,M2262)</f>
        <v>#VALUE!</v>
      </c>
      <c r="AJ2262" s="3">
        <f t="shared" si="58"/>
        <v>1</v>
      </c>
    </row>
    <row r="2263" spans="1:36" ht="54.75" hidden="1" customHeight="1" x14ac:dyDescent="0.2">
      <c r="A2263" s="1101" t="s">
        <v>5144</v>
      </c>
      <c r="B2263" s="52" t="s">
        <v>5</v>
      </c>
      <c r="C2263" s="52" t="s">
        <v>36</v>
      </c>
      <c r="D2263" s="311">
        <v>41840</v>
      </c>
      <c r="E2263" s="63">
        <v>0.67013888888888884</v>
      </c>
      <c r="F2263" s="311">
        <v>41840</v>
      </c>
      <c r="G2263" s="63">
        <v>0.73611111111111116</v>
      </c>
      <c r="H2263" s="1174">
        <f t="shared" si="56"/>
        <v>6.5972222222222321E-2</v>
      </c>
      <c r="I2263" s="52">
        <v>4</v>
      </c>
      <c r="J2263" s="52"/>
      <c r="K2263" s="52"/>
      <c r="L2263" s="52" t="s">
        <v>130</v>
      </c>
      <c r="M2263" s="52" t="s">
        <v>878</v>
      </c>
      <c r="N2263" s="52" t="s">
        <v>103</v>
      </c>
      <c r="O2263" s="52" t="s">
        <v>66</v>
      </c>
      <c r="P2263" s="52" t="s">
        <v>7272</v>
      </c>
      <c r="Q2263" s="1264" t="s">
        <v>7273</v>
      </c>
      <c r="R2263" s="1328">
        <v>12</v>
      </c>
      <c r="S2263" s="960"/>
      <c r="T2263" s="1357">
        <f t="shared" si="59"/>
        <v>12</v>
      </c>
      <c r="U2263" s="52" t="s">
        <v>75</v>
      </c>
      <c r="V2263" s="52">
        <v>2005</v>
      </c>
      <c r="W2263" s="52" t="s">
        <v>2286</v>
      </c>
      <c r="X2263" s="52" t="s">
        <v>183</v>
      </c>
      <c r="Y2263" s="52" t="s">
        <v>445</v>
      </c>
      <c r="Z2263" s="52" t="s">
        <v>183</v>
      </c>
      <c r="AA2263" s="52" t="s">
        <v>183</v>
      </c>
      <c r="AB2263" s="52">
        <v>0</v>
      </c>
      <c r="AC2263" s="52" t="s">
        <v>12116</v>
      </c>
      <c r="AD2263" s="1094" t="s">
        <v>47</v>
      </c>
      <c r="AE2263" s="52"/>
      <c r="AF2263" s="1094"/>
      <c r="AG2263" s="1455"/>
      <c r="AH2263" s="6" t="e">
        <f t="shared" si="57"/>
        <v>#VALUE!</v>
      </c>
      <c r="AI2263" s="1478" t="e">
        <f>COUNTIF([4]ПС!A5925:A6076,M2263)</f>
        <v>#VALUE!</v>
      </c>
      <c r="AJ2263" s="3">
        <f t="shared" si="58"/>
        <v>1</v>
      </c>
    </row>
    <row r="2264" spans="1:36" ht="48.75" hidden="1" customHeight="1" x14ac:dyDescent="0.2">
      <c r="A2264" s="1101" t="s">
        <v>5144</v>
      </c>
      <c r="B2264" s="52" t="s">
        <v>5</v>
      </c>
      <c r="C2264" s="52" t="s">
        <v>10455</v>
      </c>
      <c r="D2264" s="311">
        <v>41841</v>
      </c>
      <c r="E2264" s="63">
        <v>0.4368055555555555</v>
      </c>
      <c r="F2264" s="311">
        <v>41841</v>
      </c>
      <c r="G2264" s="63">
        <v>0.62291666666666667</v>
      </c>
      <c r="H2264" s="1174">
        <f t="shared" si="56"/>
        <v>0.18611111111111117</v>
      </c>
      <c r="I2264" s="52">
        <v>3</v>
      </c>
      <c r="J2264" s="52"/>
      <c r="K2264" s="52"/>
      <c r="L2264" s="52" t="s">
        <v>125</v>
      </c>
      <c r="M2264" s="17" t="s">
        <v>1290</v>
      </c>
      <c r="N2264" s="52" t="s">
        <v>103</v>
      </c>
      <c r="O2264" s="52" t="s">
        <v>66</v>
      </c>
      <c r="P2264" s="52" t="s">
        <v>7259</v>
      </c>
      <c r="Q2264" s="1264" t="s">
        <v>7489</v>
      </c>
      <c r="R2264" s="1328">
        <v>10</v>
      </c>
      <c r="S2264" s="960"/>
      <c r="T2264" s="1357">
        <f t="shared" si="59"/>
        <v>10</v>
      </c>
      <c r="U2264" s="52"/>
      <c r="V2264" s="52"/>
      <c r="W2264" s="52"/>
      <c r="X2264" s="52"/>
      <c r="Y2264" s="52"/>
      <c r="Z2264" s="52"/>
      <c r="AA2264" s="52"/>
      <c r="AB2264" s="52"/>
      <c r="AC2264" s="52"/>
      <c r="AD2264" s="1094" t="s">
        <v>55</v>
      </c>
      <c r="AE2264" s="52"/>
      <c r="AF2264" s="1094"/>
      <c r="AG2264" s="1455"/>
      <c r="AH2264" s="6" t="e">
        <f t="shared" si="57"/>
        <v>#VALUE!</v>
      </c>
      <c r="AI2264" s="1478" t="e">
        <f>COUNTIF([4]ПС!A5925:A6076,M2264)</f>
        <v>#VALUE!</v>
      </c>
      <c r="AJ2264" s="3">
        <f t="shared" si="58"/>
        <v>1</v>
      </c>
    </row>
    <row r="2265" spans="1:36" ht="49.5" hidden="1" customHeight="1" x14ac:dyDescent="0.2">
      <c r="A2265" s="1101" t="s">
        <v>5144</v>
      </c>
      <c r="B2265" s="52" t="s">
        <v>5</v>
      </c>
      <c r="C2265" s="52" t="s">
        <v>36</v>
      </c>
      <c r="D2265" s="311">
        <v>41841</v>
      </c>
      <c r="E2265" s="63">
        <v>0.78472222222222221</v>
      </c>
      <c r="F2265" s="311">
        <v>41841</v>
      </c>
      <c r="G2265" s="63">
        <v>0.79722222222222217</v>
      </c>
      <c r="H2265" s="1174">
        <f t="shared" si="56"/>
        <v>1.2499999999999956E-2</v>
      </c>
      <c r="I2265" s="52">
        <v>16</v>
      </c>
      <c r="J2265" s="52"/>
      <c r="K2265" s="52"/>
      <c r="L2265" s="52" t="s">
        <v>130</v>
      </c>
      <c r="M2265" s="52" t="s">
        <v>9371</v>
      </c>
      <c r="N2265" s="52" t="s">
        <v>103</v>
      </c>
      <c r="O2265" s="52" t="s">
        <v>66</v>
      </c>
      <c r="P2265" s="52" t="s">
        <v>7490</v>
      </c>
      <c r="Q2265" s="1264" t="s">
        <v>7491</v>
      </c>
      <c r="R2265" s="1328">
        <v>6</v>
      </c>
      <c r="S2265" s="960"/>
      <c r="T2265" s="1357">
        <f t="shared" si="59"/>
        <v>6</v>
      </c>
      <c r="U2265" s="477" t="s">
        <v>75</v>
      </c>
      <c r="V2265" s="477">
        <v>1969</v>
      </c>
      <c r="W2265" s="477" t="s">
        <v>12117</v>
      </c>
      <c r="X2265" s="477" t="s">
        <v>183</v>
      </c>
      <c r="Y2265" s="477" t="s">
        <v>11943</v>
      </c>
      <c r="Z2265" s="477">
        <v>100</v>
      </c>
      <c r="AA2265" s="477" t="s">
        <v>183</v>
      </c>
      <c r="AB2265" s="477">
        <v>0</v>
      </c>
      <c r="AC2265" s="478" t="s">
        <v>11466</v>
      </c>
      <c r="AD2265" s="1094" t="s">
        <v>59</v>
      </c>
      <c r="AE2265" s="1450"/>
      <c r="AF2265" s="1451"/>
      <c r="AG2265" s="1455"/>
      <c r="AH2265" s="6" t="e">
        <f t="shared" si="57"/>
        <v>#VALUE!</v>
      </c>
      <c r="AI2265" s="1478" t="e">
        <f>COUNTIF([4]ПС!A5925:A6076,M2265)</f>
        <v>#VALUE!</v>
      </c>
      <c r="AJ2265" s="3">
        <f t="shared" si="58"/>
        <v>1</v>
      </c>
    </row>
    <row r="2266" spans="1:36" ht="51" hidden="1" customHeight="1" x14ac:dyDescent="0.2">
      <c r="A2266" s="1101" t="s">
        <v>5144</v>
      </c>
      <c r="B2266" s="52" t="s">
        <v>5</v>
      </c>
      <c r="C2266" s="52" t="s">
        <v>10738</v>
      </c>
      <c r="D2266" s="311">
        <v>41843</v>
      </c>
      <c r="E2266" s="63">
        <v>0.49722222222222223</v>
      </c>
      <c r="F2266" s="311">
        <v>41843</v>
      </c>
      <c r="G2266" s="63">
        <v>0.51388888888888895</v>
      </c>
      <c r="H2266" s="1174">
        <f t="shared" si="56"/>
        <v>1.6666666666666718E-2</v>
      </c>
      <c r="I2266" s="52"/>
      <c r="J2266" s="52" t="s">
        <v>7492</v>
      </c>
      <c r="K2266" s="52" t="s">
        <v>133</v>
      </c>
      <c r="L2266" s="52" t="s">
        <v>125</v>
      </c>
      <c r="M2266" s="17" t="s">
        <v>683</v>
      </c>
      <c r="N2266" s="52">
        <v>110</v>
      </c>
      <c r="O2266" s="52" t="s">
        <v>66</v>
      </c>
      <c r="P2266" s="52" t="s">
        <v>7493</v>
      </c>
      <c r="Q2266" s="1264" t="s">
        <v>7494</v>
      </c>
      <c r="R2266" s="1328">
        <v>8</v>
      </c>
      <c r="S2266" s="960"/>
      <c r="T2266" s="1357">
        <f t="shared" si="59"/>
        <v>8</v>
      </c>
      <c r="U2266" s="52"/>
      <c r="V2266" s="52"/>
      <c r="W2266" s="52"/>
      <c r="X2266" s="52"/>
      <c r="Y2266" s="52"/>
      <c r="Z2266" s="52"/>
      <c r="AA2266" s="52"/>
      <c r="AB2266" s="52"/>
      <c r="AC2266" s="52"/>
      <c r="AD2266" s="1094" t="s">
        <v>55</v>
      </c>
      <c r="AE2266" s="52"/>
      <c r="AF2266" s="1094"/>
      <c r="AG2266" s="1455"/>
      <c r="AH2266" s="6" t="e">
        <f t="shared" si="57"/>
        <v>#VALUE!</v>
      </c>
      <c r="AI2266" s="1478" t="e">
        <f>COUNTIF([4]ПС!A5925:A6076,M2266)</f>
        <v>#VALUE!</v>
      </c>
      <c r="AJ2266" s="3">
        <f t="shared" si="58"/>
        <v>1</v>
      </c>
    </row>
    <row r="2267" spans="1:36" ht="46.5" hidden="1" customHeight="1" x14ac:dyDescent="0.2">
      <c r="A2267" s="1101" t="s">
        <v>5144</v>
      </c>
      <c r="B2267" s="52" t="s">
        <v>5</v>
      </c>
      <c r="C2267" s="52" t="s">
        <v>36</v>
      </c>
      <c r="D2267" s="311">
        <v>41843</v>
      </c>
      <c r="E2267" s="63">
        <v>0.72569444444444453</v>
      </c>
      <c r="F2267" s="311">
        <v>41843</v>
      </c>
      <c r="G2267" s="63">
        <v>0.77083333333333337</v>
      </c>
      <c r="H2267" s="1174">
        <f t="shared" si="56"/>
        <v>4.513888888888884E-2</v>
      </c>
      <c r="I2267" s="52">
        <v>3</v>
      </c>
      <c r="J2267" s="52" t="s">
        <v>297</v>
      </c>
      <c r="K2267" s="52" t="s">
        <v>133</v>
      </c>
      <c r="L2267" s="52" t="s">
        <v>130</v>
      </c>
      <c r="M2267" s="52" t="s">
        <v>666</v>
      </c>
      <c r="N2267" s="52" t="s">
        <v>103</v>
      </c>
      <c r="O2267" s="52" t="s">
        <v>66</v>
      </c>
      <c r="P2267" s="52" t="s">
        <v>7495</v>
      </c>
      <c r="Q2267" s="1264" t="s">
        <v>7496</v>
      </c>
      <c r="R2267" s="1328">
        <v>1</v>
      </c>
      <c r="S2267" s="960"/>
      <c r="T2267" s="1357">
        <f t="shared" si="59"/>
        <v>1</v>
      </c>
      <c r="U2267" s="52" t="s">
        <v>75</v>
      </c>
      <c r="V2267" s="52">
        <v>1984</v>
      </c>
      <c r="W2267" s="52" t="s">
        <v>2286</v>
      </c>
      <c r="X2267" s="52" t="s">
        <v>183</v>
      </c>
      <c r="Y2267" s="57">
        <v>41906</v>
      </c>
      <c r="Z2267" s="52">
        <v>100</v>
      </c>
      <c r="AA2267" s="52" t="s">
        <v>183</v>
      </c>
      <c r="AB2267" s="52">
        <v>0</v>
      </c>
      <c r="AC2267" s="52" t="s">
        <v>11959</v>
      </c>
      <c r="AD2267" s="1094" t="s">
        <v>40</v>
      </c>
      <c r="AE2267" s="52"/>
      <c r="AF2267" s="1094"/>
      <c r="AG2267" s="1455"/>
      <c r="AH2267" s="6" t="e">
        <f t="shared" si="57"/>
        <v>#VALUE!</v>
      </c>
      <c r="AI2267" s="1478" t="e">
        <f>COUNTIF([4]ПС!A5925:A6076,M2267)</f>
        <v>#VALUE!</v>
      </c>
      <c r="AJ2267" s="3">
        <f t="shared" si="58"/>
        <v>1</v>
      </c>
    </row>
    <row r="2268" spans="1:36" ht="44.25" hidden="1" customHeight="1" x14ac:dyDescent="0.2">
      <c r="A2268" s="1101" t="s">
        <v>5144</v>
      </c>
      <c r="B2268" s="52" t="s">
        <v>5</v>
      </c>
      <c r="C2268" s="52" t="s">
        <v>10738</v>
      </c>
      <c r="D2268" s="311">
        <v>41843</v>
      </c>
      <c r="E2268" s="63">
        <v>0.77430555555555547</v>
      </c>
      <c r="F2268" s="311">
        <v>41843</v>
      </c>
      <c r="G2268" s="63">
        <v>0.78194444444444444</v>
      </c>
      <c r="H2268" s="1174">
        <f t="shared" si="56"/>
        <v>7.6388888888889728E-3</v>
      </c>
      <c r="I2268" s="52"/>
      <c r="J2268" s="52"/>
      <c r="K2268" s="52"/>
      <c r="L2268" s="52" t="s">
        <v>125</v>
      </c>
      <c r="M2268" s="17" t="s">
        <v>683</v>
      </c>
      <c r="N2268" s="52">
        <v>110</v>
      </c>
      <c r="O2268" s="52" t="s">
        <v>66</v>
      </c>
      <c r="P2268" s="52" t="s">
        <v>7497</v>
      </c>
      <c r="Q2268" s="1264" t="s">
        <v>7498</v>
      </c>
      <c r="R2268" s="1328">
        <v>2</v>
      </c>
      <c r="S2268" s="960"/>
      <c r="T2268" s="1357">
        <f t="shared" si="59"/>
        <v>2</v>
      </c>
      <c r="U2268" s="52"/>
      <c r="V2268" s="52"/>
      <c r="W2268" s="52"/>
      <c r="X2268" s="52"/>
      <c r="Y2268" s="52"/>
      <c r="Z2268" s="52"/>
      <c r="AA2268" s="52"/>
      <c r="AB2268" s="52"/>
      <c r="AC2268" s="52"/>
      <c r="AD2268" s="1094" t="s">
        <v>55</v>
      </c>
      <c r="AE2268" s="52"/>
      <c r="AF2268" s="1094"/>
      <c r="AG2268" s="1455"/>
      <c r="AH2268" s="6" t="e">
        <f t="shared" si="57"/>
        <v>#VALUE!</v>
      </c>
      <c r="AI2268" s="1478" t="e">
        <f>COUNTIF([4]ПС!A5925:A6076,M2268)</f>
        <v>#VALUE!</v>
      </c>
      <c r="AJ2268" s="3">
        <f t="shared" si="58"/>
        <v>1</v>
      </c>
    </row>
    <row r="2269" spans="1:36" ht="50.25" hidden="1" customHeight="1" x14ac:dyDescent="0.2">
      <c r="A2269" s="1101" t="s">
        <v>5144</v>
      </c>
      <c r="B2269" s="52" t="s">
        <v>5</v>
      </c>
      <c r="C2269" s="52" t="s">
        <v>10738</v>
      </c>
      <c r="D2269" s="311">
        <v>41845</v>
      </c>
      <c r="E2269" s="63">
        <v>0.33402777777777781</v>
      </c>
      <c r="F2269" s="311">
        <v>41845</v>
      </c>
      <c r="G2269" s="63">
        <v>0.33402777777777781</v>
      </c>
      <c r="H2269" s="1174">
        <f t="shared" si="56"/>
        <v>0</v>
      </c>
      <c r="I2269" s="52">
        <v>7</v>
      </c>
      <c r="J2269" s="52"/>
      <c r="K2269" s="52" t="s">
        <v>132</v>
      </c>
      <c r="L2269" s="52" t="s">
        <v>125</v>
      </c>
      <c r="M2269" s="17" t="s">
        <v>11069</v>
      </c>
      <c r="N2269" s="52">
        <v>35</v>
      </c>
      <c r="O2269" s="52" t="s">
        <v>66</v>
      </c>
      <c r="P2269" s="52" t="s">
        <v>7530</v>
      </c>
      <c r="Q2269" s="1264" t="s">
        <v>7531</v>
      </c>
      <c r="R2269" s="1328">
        <v>1</v>
      </c>
      <c r="S2269" s="960"/>
      <c r="T2269" s="1357">
        <f t="shared" si="59"/>
        <v>1</v>
      </c>
      <c r="U2269" s="52"/>
      <c r="V2269" s="52"/>
      <c r="W2269" s="52"/>
      <c r="X2269" s="52"/>
      <c r="Y2269" s="52"/>
      <c r="Z2269" s="52"/>
      <c r="AA2269" s="52"/>
      <c r="AB2269" s="52"/>
      <c r="AC2269" s="52"/>
      <c r="AD2269" s="1094" t="s">
        <v>55</v>
      </c>
      <c r="AE2269" s="52"/>
      <c r="AF2269" s="1094"/>
      <c r="AG2269" s="1455"/>
      <c r="AH2269" s="6" t="e">
        <f t="shared" si="57"/>
        <v>#VALUE!</v>
      </c>
      <c r="AI2269" s="1478" t="e">
        <f>COUNTIF([4]ПС!A5925:A6076,M2269)</f>
        <v>#VALUE!</v>
      </c>
      <c r="AJ2269" s="3">
        <f t="shared" si="58"/>
        <v>1</v>
      </c>
    </row>
    <row r="2270" spans="1:36" ht="51.75" hidden="1" customHeight="1" x14ac:dyDescent="0.2">
      <c r="A2270" s="1101" t="s">
        <v>5144</v>
      </c>
      <c r="B2270" s="52" t="s">
        <v>5</v>
      </c>
      <c r="C2270" s="52" t="s">
        <v>10455</v>
      </c>
      <c r="D2270" s="311">
        <v>41845</v>
      </c>
      <c r="E2270" s="63">
        <v>0.41944444444444445</v>
      </c>
      <c r="F2270" s="311">
        <v>41845</v>
      </c>
      <c r="G2270" s="63">
        <v>0.4201388888888889</v>
      </c>
      <c r="H2270" s="1174">
        <f t="shared" si="56"/>
        <v>6.9444444444444198E-4</v>
      </c>
      <c r="I2270" s="52">
        <v>5</v>
      </c>
      <c r="J2270" s="52"/>
      <c r="K2270" s="52"/>
      <c r="L2270" s="52" t="s">
        <v>125</v>
      </c>
      <c r="M2270" s="17" t="s">
        <v>3844</v>
      </c>
      <c r="N2270" s="52">
        <v>35</v>
      </c>
      <c r="O2270" s="52" t="s">
        <v>66</v>
      </c>
      <c r="P2270" s="52" t="s">
        <v>5309</v>
      </c>
      <c r="Q2270" s="1264" t="s">
        <v>7532</v>
      </c>
      <c r="R2270" s="1328">
        <v>1</v>
      </c>
      <c r="S2270" s="960"/>
      <c r="T2270" s="1357">
        <f t="shared" si="59"/>
        <v>1</v>
      </c>
      <c r="U2270" s="52"/>
      <c r="V2270" s="52"/>
      <c r="W2270" s="52"/>
      <c r="X2270" s="52"/>
      <c r="Y2270" s="52"/>
      <c r="Z2270" s="52"/>
      <c r="AA2270" s="52"/>
      <c r="AB2270" s="52"/>
      <c r="AC2270" s="52"/>
      <c r="AD2270" s="1094" t="s">
        <v>55</v>
      </c>
      <c r="AE2270" s="52"/>
      <c r="AF2270" s="1094"/>
      <c r="AG2270" s="1455"/>
      <c r="AH2270" s="6" t="e">
        <f t="shared" si="57"/>
        <v>#VALUE!</v>
      </c>
      <c r="AI2270" s="1478" t="e">
        <f>COUNTIF([4]ПС!A5925:A6076,M2270)</f>
        <v>#VALUE!</v>
      </c>
      <c r="AJ2270" s="3">
        <f t="shared" si="58"/>
        <v>1</v>
      </c>
    </row>
    <row r="2271" spans="1:36" ht="48.75" hidden="1" customHeight="1" x14ac:dyDescent="0.2">
      <c r="A2271" s="1101" t="s">
        <v>5144</v>
      </c>
      <c r="B2271" s="52" t="s">
        <v>5</v>
      </c>
      <c r="C2271" s="52" t="s">
        <v>10738</v>
      </c>
      <c r="D2271" s="311">
        <v>41846</v>
      </c>
      <c r="E2271" s="63">
        <v>0.64236111111111105</v>
      </c>
      <c r="F2271" s="311">
        <v>41846</v>
      </c>
      <c r="G2271" s="63">
        <v>0.64722222222222225</v>
      </c>
      <c r="H2271" s="1174">
        <f t="shared" si="56"/>
        <v>4.8611111111112049E-3</v>
      </c>
      <c r="I2271" s="52">
        <v>10</v>
      </c>
      <c r="J2271" s="52" t="s">
        <v>297</v>
      </c>
      <c r="K2271" s="52" t="s">
        <v>133</v>
      </c>
      <c r="L2271" s="52" t="s">
        <v>125</v>
      </c>
      <c r="M2271" s="17" t="s">
        <v>683</v>
      </c>
      <c r="N2271" s="52">
        <v>35</v>
      </c>
      <c r="O2271" s="52" t="s">
        <v>66</v>
      </c>
      <c r="P2271" s="52" t="s">
        <v>7533</v>
      </c>
      <c r="Q2271" s="1264" t="s">
        <v>7534</v>
      </c>
      <c r="R2271" s="1328">
        <v>2</v>
      </c>
      <c r="S2271" s="960"/>
      <c r="T2271" s="1357">
        <f t="shared" si="59"/>
        <v>2</v>
      </c>
      <c r="U2271" s="52"/>
      <c r="V2271" s="52"/>
      <c r="W2271" s="52"/>
      <c r="X2271" s="52"/>
      <c r="Y2271" s="52"/>
      <c r="Z2271" s="52"/>
      <c r="AA2271" s="52"/>
      <c r="AB2271" s="52"/>
      <c r="AC2271" s="52"/>
      <c r="AD2271" s="1094" t="s">
        <v>55</v>
      </c>
      <c r="AE2271" s="52"/>
      <c r="AF2271" s="1094"/>
      <c r="AG2271" s="1455"/>
      <c r="AH2271" s="6" t="e">
        <f t="shared" si="57"/>
        <v>#VALUE!</v>
      </c>
      <c r="AI2271" s="1478" t="e">
        <f>COUNTIF([4]ПС!A5925:A6076,M2271)</f>
        <v>#VALUE!</v>
      </c>
      <c r="AJ2271" s="3">
        <f t="shared" si="58"/>
        <v>1</v>
      </c>
    </row>
    <row r="2272" spans="1:36" ht="50.25" hidden="1" customHeight="1" x14ac:dyDescent="0.2">
      <c r="A2272" s="1101" t="s">
        <v>5144</v>
      </c>
      <c r="B2272" s="52" t="s">
        <v>5</v>
      </c>
      <c r="C2272" s="52" t="s">
        <v>36</v>
      </c>
      <c r="D2272" s="311">
        <v>41846</v>
      </c>
      <c r="E2272" s="63">
        <v>0.68055555555555547</v>
      </c>
      <c r="F2272" s="311">
        <v>41846</v>
      </c>
      <c r="G2272" s="63">
        <v>0.69236111111111109</v>
      </c>
      <c r="H2272" s="1174">
        <f t="shared" si="56"/>
        <v>1.1805555555555625E-2</v>
      </c>
      <c r="I2272" s="52">
        <v>3</v>
      </c>
      <c r="J2272" s="52" t="s">
        <v>297</v>
      </c>
      <c r="K2272" s="52" t="s">
        <v>133</v>
      </c>
      <c r="L2272" s="52" t="s">
        <v>128</v>
      </c>
      <c r="M2272" s="52" t="s">
        <v>647</v>
      </c>
      <c r="N2272" s="52" t="s">
        <v>103</v>
      </c>
      <c r="O2272" s="52" t="s">
        <v>66</v>
      </c>
      <c r="P2272" s="52" t="s">
        <v>7535</v>
      </c>
      <c r="Q2272" s="1264" t="s">
        <v>7536</v>
      </c>
      <c r="R2272" s="1328">
        <v>2</v>
      </c>
      <c r="S2272" s="960"/>
      <c r="T2272" s="1357">
        <f t="shared" si="59"/>
        <v>2</v>
      </c>
      <c r="U2272" s="52"/>
      <c r="V2272" s="52"/>
      <c r="W2272" s="52"/>
      <c r="X2272" s="52"/>
      <c r="Y2272" s="52"/>
      <c r="Z2272" s="52"/>
      <c r="AA2272" s="52"/>
      <c r="AB2272" s="52"/>
      <c r="AC2272" s="52"/>
      <c r="AD2272" s="1094" t="s">
        <v>48</v>
      </c>
      <c r="AE2272" s="52"/>
      <c r="AF2272" s="1094"/>
      <c r="AG2272" s="1455"/>
      <c r="AH2272" s="6" t="e">
        <f t="shared" si="57"/>
        <v>#VALUE!</v>
      </c>
      <c r="AI2272" s="1478" t="e">
        <f>COUNTIF([4]ПС!A5925:A6076,M2272)</f>
        <v>#VALUE!</v>
      </c>
      <c r="AJ2272" s="3">
        <f t="shared" si="58"/>
        <v>1</v>
      </c>
    </row>
    <row r="2273" spans="1:36" ht="38.25" hidden="1" customHeight="1" x14ac:dyDescent="0.2">
      <c r="A2273" s="1101" t="s">
        <v>5144</v>
      </c>
      <c r="B2273" s="52" t="s">
        <v>5</v>
      </c>
      <c r="C2273" s="52" t="s">
        <v>10738</v>
      </c>
      <c r="D2273" s="311">
        <v>41846</v>
      </c>
      <c r="E2273" s="271">
        <v>0.69930555555555562</v>
      </c>
      <c r="F2273" s="1160">
        <v>41846</v>
      </c>
      <c r="G2273" s="271">
        <v>0.69930555555555562</v>
      </c>
      <c r="H2273" s="1174">
        <f t="shared" si="56"/>
        <v>0</v>
      </c>
      <c r="I2273" s="52">
        <v>2</v>
      </c>
      <c r="J2273" s="52" t="s">
        <v>237</v>
      </c>
      <c r="K2273" s="52" t="s">
        <v>132</v>
      </c>
      <c r="L2273" s="52" t="s">
        <v>125</v>
      </c>
      <c r="M2273" s="17" t="s">
        <v>673</v>
      </c>
      <c r="N2273" s="52">
        <v>110</v>
      </c>
      <c r="O2273" s="52" t="s">
        <v>66</v>
      </c>
      <c r="P2273" s="52" t="s">
        <v>1010</v>
      </c>
      <c r="Q2273" s="1264" t="s">
        <v>7537</v>
      </c>
      <c r="R2273" s="1328">
        <v>1</v>
      </c>
      <c r="S2273" s="960"/>
      <c r="T2273" s="1357">
        <f t="shared" si="59"/>
        <v>1</v>
      </c>
      <c r="U2273" s="52"/>
      <c r="V2273" s="52"/>
      <c r="W2273" s="52"/>
      <c r="X2273" s="52"/>
      <c r="Y2273" s="52"/>
      <c r="Z2273" s="52"/>
      <c r="AA2273" s="52"/>
      <c r="AB2273" s="52"/>
      <c r="AC2273" s="52"/>
      <c r="AD2273" s="1094" t="s">
        <v>55</v>
      </c>
      <c r="AE2273" s="52"/>
      <c r="AF2273" s="1094"/>
      <c r="AG2273" s="1455"/>
      <c r="AH2273" s="6" t="e">
        <f t="shared" si="57"/>
        <v>#VALUE!</v>
      </c>
      <c r="AI2273" s="1478" t="e">
        <f>COUNTIF([4]ПС!A5925:A6076,M2273)</f>
        <v>#VALUE!</v>
      </c>
      <c r="AJ2273" s="3">
        <f t="shared" si="58"/>
        <v>1</v>
      </c>
    </row>
    <row r="2274" spans="1:36" ht="37.5" hidden="1" customHeight="1" x14ac:dyDescent="0.2">
      <c r="A2274" s="1101" t="s">
        <v>5144</v>
      </c>
      <c r="B2274" s="52" t="s">
        <v>5</v>
      </c>
      <c r="C2274" s="52" t="s">
        <v>36</v>
      </c>
      <c r="D2274" s="311">
        <v>41847</v>
      </c>
      <c r="E2274" s="63">
        <v>0.60763888888888895</v>
      </c>
      <c r="F2274" s="311">
        <v>41847</v>
      </c>
      <c r="G2274" s="63">
        <v>0.62291666666666667</v>
      </c>
      <c r="H2274" s="1174">
        <f t="shared" si="56"/>
        <v>1.5277777777777724E-2</v>
      </c>
      <c r="I2274" s="52">
        <v>4</v>
      </c>
      <c r="J2274" s="52"/>
      <c r="K2274" s="52"/>
      <c r="L2274" s="52" t="s">
        <v>130</v>
      </c>
      <c r="M2274" s="52" t="s">
        <v>714</v>
      </c>
      <c r="N2274" s="52" t="s">
        <v>103</v>
      </c>
      <c r="O2274" s="52" t="s">
        <v>66</v>
      </c>
      <c r="P2274" s="52" t="s">
        <v>7538</v>
      </c>
      <c r="Q2274" s="1264" t="s">
        <v>7539</v>
      </c>
      <c r="R2274" s="1328">
        <v>2</v>
      </c>
      <c r="S2274" s="960"/>
      <c r="T2274" s="1357">
        <f t="shared" si="59"/>
        <v>2</v>
      </c>
      <c r="U2274" s="52" t="s">
        <v>75</v>
      </c>
      <c r="V2274" s="52">
        <v>2008</v>
      </c>
      <c r="W2274" s="52" t="s">
        <v>7004</v>
      </c>
      <c r="X2274" s="52" t="s">
        <v>183</v>
      </c>
      <c r="Y2274" s="57">
        <v>41730</v>
      </c>
      <c r="Z2274" s="52">
        <v>100</v>
      </c>
      <c r="AA2274" s="52" t="s">
        <v>183</v>
      </c>
      <c r="AB2274" s="52">
        <v>0</v>
      </c>
      <c r="AC2274" s="52" t="s">
        <v>183</v>
      </c>
      <c r="AD2274" s="1094" t="s">
        <v>60</v>
      </c>
      <c r="AE2274" s="52"/>
      <c r="AF2274" s="1094"/>
      <c r="AG2274" s="1455"/>
      <c r="AH2274" s="6" t="e">
        <f t="shared" si="57"/>
        <v>#VALUE!</v>
      </c>
      <c r="AI2274" s="1478" t="e">
        <f>COUNTIF([4]ПС!A5925:A6076,M2274)</f>
        <v>#VALUE!</v>
      </c>
      <c r="AJ2274" s="3">
        <f t="shared" si="58"/>
        <v>1</v>
      </c>
    </row>
    <row r="2275" spans="1:36" ht="39.75" hidden="1" customHeight="1" x14ac:dyDescent="0.2">
      <c r="A2275" s="1101" t="s">
        <v>5144</v>
      </c>
      <c r="B2275" s="52" t="s">
        <v>5</v>
      </c>
      <c r="C2275" s="52" t="s">
        <v>36</v>
      </c>
      <c r="D2275" s="311">
        <v>41847</v>
      </c>
      <c r="E2275" s="63">
        <v>0.82708333333333339</v>
      </c>
      <c r="F2275" s="311">
        <v>41847</v>
      </c>
      <c r="G2275" s="63">
        <v>0.84722222222222221</v>
      </c>
      <c r="H2275" s="1174">
        <f t="shared" si="56"/>
        <v>2.0138888888888817E-2</v>
      </c>
      <c r="I2275" s="52">
        <v>17</v>
      </c>
      <c r="J2275" s="52" t="s">
        <v>297</v>
      </c>
      <c r="K2275" s="52" t="s">
        <v>133</v>
      </c>
      <c r="L2275" s="52" t="s">
        <v>130</v>
      </c>
      <c r="M2275" s="52" t="s">
        <v>9371</v>
      </c>
      <c r="N2275" s="52" t="s">
        <v>103</v>
      </c>
      <c r="O2275" s="52" t="s">
        <v>66</v>
      </c>
      <c r="P2275" s="52">
        <v>410</v>
      </c>
      <c r="Q2275" s="1264" t="s">
        <v>7540</v>
      </c>
      <c r="R2275" s="1328">
        <v>10</v>
      </c>
      <c r="S2275" s="960"/>
      <c r="T2275" s="1357">
        <f t="shared" si="59"/>
        <v>10</v>
      </c>
      <c r="U2275" s="52" t="s">
        <v>75</v>
      </c>
      <c r="V2275" s="52">
        <v>1969</v>
      </c>
      <c r="W2275" s="52" t="s">
        <v>2286</v>
      </c>
      <c r="X2275" s="52" t="s">
        <v>183</v>
      </c>
      <c r="Y2275" s="57">
        <v>41841</v>
      </c>
      <c r="Z2275" s="52">
        <v>100</v>
      </c>
      <c r="AA2275" s="52" t="s">
        <v>183</v>
      </c>
      <c r="AB2275" s="52">
        <v>0</v>
      </c>
      <c r="AC2275" s="52" t="s">
        <v>11466</v>
      </c>
      <c r="AD2275" s="1094" t="s">
        <v>59</v>
      </c>
      <c r="AE2275" s="52"/>
      <c r="AF2275" s="1094"/>
      <c r="AG2275" s="1455"/>
      <c r="AH2275" s="6" t="e">
        <f t="shared" si="57"/>
        <v>#VALUE!</v>
      </c>
      <c r="AI2275" s="1478" t="e">
        <f>COUNTIF([4]ПС!A5925:A6076,M2275)</f>
        <v>#VALUE!</v>
      </c>
      <c r="AJ2275" s="3">
        <f t="shared" si="58"/>
        <v>1</v>
      </c>
    </row>
    <row r="2276" spans="1:36" ht="45.75" hidden="1" customHeight="1" x14ac:dyDescent="0.2">
      <c r="A2276" s="1101" t="s">
        <v>5144</v>
      </c>
      <c r="B2276" s="52" t="s">
        <v>5</v>
      </c>
      <c r="C2276" s="52" t="s">
        <v>10738</v>
      </c>
      <c r="D2276" s="311">
        <v>41848</v>
      </c>
      <c r="E2276" s="63">
        <v>0.73263888888888884</v>
      </c>
      <c r="F2276" s="311">
        <v>41848</v>
      </c>
      <c r="G2276" s="63">
        <v>0.73263888888888884</v>
      </c>
      <c r="H2276" s="1174">
        <f t="shared" si="56"/>
        <v>0</v>
      </c>
      <c r="I2276" s="52">
        <v>2</v>
      </c>
      <c r="J2276" s="52" t="s">
        <v>297</v>
      </c>
      <c r="K2276" s="52" t="s">
        <v>133</v>
      </c>
      <c r="L2276" s="52" t="s">
        <v>125</v>
      </c>
      <c r="M2276" s="52" t="s">
        <v>698</v>
      </c>
      <c r="N2276" s="52">
        <v>110</v>
      </c>
      <c r="O2276" s="52" t="s">
        <v>66</v>
      </c>
      <c r="P2276" s="52" t="s">
        <v>12118</v>
      </c>
      <c r="Q2276" s="1264" t="s">
        <v>7598</v>
      </c>
      <c r="R2276" s="1328">
        <v>33</v>
      </c>
      <c r="S2276" s="960"/>
      <c r="T2276" s="1357">
        <f t="shared" si="59"/>
        <v>33</v>
      </c>
      <c r="U2276" s="52"/>
      <c r="V2276" s="52"/>
      <c r="W2276" s="52"/>
      <c r="X2276" s="52"/>
      <c r="Y2276" s="52"/>
      <c r="Z2276" s="52"/>
      <c r="AA2276" s="52"/>
      <c r="AB2276" s="52"/>
      <c r="AC2276" s="52"/>
      <c r="AD2276" s="1094" t="s">
        <v>55</v>
      </c>
      <c r="AE2276" s="52"/>
      <c r="AF2276" s="1094"/>
      <c r="AG2276" s="1455"/>
      <c r="AH2276" s="6" t="e">
        <f t="shared" si="57"/>
        <v>#VALUE!</v>
      </c>
      <c r="AI2276" s="1478" t="e">
        <f>COUNTIF([4]ПС!A5925:A6076,M2276)</f>
        <v>#VALUE!</v>
      </c>
      <c r="AJ2276" s="3">
        <f t="shared" si="58"/>
        <v>1</v>
      </c>
    </row>
    <row r="2277" spans="1:36" ht="36" hidden="1" customHeight="1" x14ac:dyDescent="0.2">
      <c r="A2277" s="1101" t="s">
        <v>5144</v>
      </c>
      <c r="B2277" s="52" t="s">
        <v>5</v>
      </c>
      <c r="C2277" s="52" t="s">
        <v>36</v>
      </c>
      <c r="D2277" s="311">
        <v>41849</v>
      </c>
      <c r="E2277" s="63">
        <v>0.3</v>
      </c>
      <c r="F2277" s="311">
        <v>41849</v>
      </c>
      <c r="G2277" s="63">
        <v>0.38958333333333334</v>
      </c>
      <c r="H2277" s="1174">
        <f t="shared" si="56"/>
        <v>8.9583333333333348E-2</v>
      </c>
      <c r="I2277" s="52">
        <v>4</v>
      </c>
      <c r="J2277" s="52" t="s">
        <v>178</v>
      </c>
      <c r="K2277" s="52"/>
      <c r="L2277" s="52" t="s">
        <v>130</v>
      </c>
      <c r="M2277" s="52" t="s">
        <v>12008</v>
      </c>
      <c r="N2277" s="52">
        <v>35</v>
      </c>
      <c r="O2277" s="52" t="s">
        <v>63</v>
      </c>
      <c r="P2277" s="52" t="s">
        <v>7599</v>
      </c>
      <c r="Q2277" s="1264" t="s">
        <v>7600</v>
      </c>
      <c r="R2277" s="1328">
        <v>15</v>
      </c>
      <c r="S2277" s="960"/>
      <c r="T2277" s="1357">
        <f t="shared" si="59"/>
        <v>15</v>
      </c>
      <c r="U2277" s="52" t="s">
        <v>84</v>
      </c>
      <c r="V2277" s="52">
        <v>1992</v>
      </c>
      <c r="W2277" s="1094" t="s">
        <v>183</v>
      </c>
      <c r="X2277" s="1094" t="s">
        <v>183</v>
      </c>
      <c r="Y2277" s="1414">
        <v>41873</v>
      </c>
      <c r="Z2277" s="1094">
        <v>100</v>
      </c>
      <c r="AA2277" s="52" t="s">
        <v>183</v>
      </c>
      <c r="AB2277" s="52">
        <v>0</v>
      </c>
      <c r="AC2277" s="57">
        <v>41771</v>
      </c>
      <c r="AD2277" s="1094" t="s">
        <v>60</v>
      </c>
      <c r="AE2277" s="52"/>
      <c r="AF2277" s="1094"/>
      <c r="AG2277" s="1455"/>
      <c r="AH2277" s="6" t="e">
        <f t="shared" si="57"/>
        <v>#VALUE!</v>
      </c>
      <c r="AI2277" s="1478" t="e">
        <f>COUNTIF([4]ПС!A5925:A6076,M2277)</f>
        <v>#VALUE!</v>
      </c>
      <c r="AJ2277" s="3">
        <f t="shared" si="58"/>
        <v>1</v>
      </c>
    </row>
    <row r="2278" spans="1:36" ht="37.5" hidden="1" customHeight="1" x14ac:dyDescent="0.2">
      <c r="A2278" s="1101" t="s">
        <v>5144</v>
      </c>
      <c r="B2278" s="52" t="s">
        <v>5</v>
      </c>
      <c r="C2278" s="52" t="s">
        <v>36</v>
      </c>
      <c r="D2278" s="311">
        <v>41849</v>
      </c>
      <c r="E2278" s="63">
        <v>0.4993055555555555</v>
      </c>
      <c r="F2278" s="311">
        <v>41849</v>
      </c>
      <c r="G2278" s="63">
        <v>0.58680555555555558</v>
      </c>
      <c r="H2278" s="1174">
        <f t="shared" si="56"/>
        <v>8.7500000000000078E-2</v>
      </c>
      <c r="I2278" s="52">
        <v>4</v>
      </c>
      <c r="J2278" s="52"/>
      <c r="K2278" s="52"/>
      <c r="L2278" s="52" t="s">
        <v>130</v>
      </c>
      <c r="M2278" s="52" t="s">
        <v>12008</v>
      </c>
      <c r="N2278" s="52">
        <v>35</v>
      </c>
      <c r="O2278" s="52" t="s">
        <v>63</v>
      </c>
      <c r="P2278" s="52" t="s">
        <v>7599</v>
      </c>
      <c r="Q2278" s="1264" t="s">
        <v>7601</v>
      </c>
      <c r="R2278" s="1328">
        <v>15</v>
      </c>
      <c r="S2278" s="960"/>
      <c r="T2278" s="1357">
        <f t="shared" si="59"/>
        <v>15</v>
      </c>
      <c r="U2278" s="52" t="s">
        <v>84</v>
      </c>
      <c r="V2278" s="52">
        <v>1992</v>
      </c>
      <c r="W2278" s="1094" t="s">
        <v>183</v>
      </c>
      <c r="X2278" s="1094" t="s">
        <v>183</v>
      </c>
      <c r="Y2278" s="1414">
        <v>41873</v>
      </c>
      <c r="Z2278" s="1094">
        <v>100</v>
      </c>
      <c r="AA2278" s="52" t="s">
        <v>183</v>
      </c>
      <c r="AB2278" s="52">
        <v>0</v>
      </c>
      <c r="AC2278" s="57">
        <v>41771</v>
      </c>
      <c r="AD2278" s="1094" t="s">
        <v>60</v>
      </c>
      <c r="AE2278" s="52"/>
      <c r="AF2278" s="1094"/>
      <c r="AG2278" s="1455"/>
      <c r="AH2278" s="6" t="e">
        <f t="shared" si="57"/>
        <v>#VALUE!</v>
      </c>
      <c r="AI2278" s="1478" t="e">
        <f>COUNTIF([4]ПС!A5925:A6076,M2278)</f>
        <v>#VALUE!</v>
      </c>
      <c r="AJ2278" s="3">
        <f t="shared" si="58"/>
        <v>1</v>
      </c>
    </row>
    <row r="2279" spans="1:36" ht="39" hidden="1" customHeight="1" x14ac:dyDescent="0.2">
      <c r="A2279" s="1101" t="s">
        <v>5144</v>
      </c>
      <c r="B2279" s="52" t="s">
        <v>5</v>
      </c>
      <c r="C2279" s="52" t="s">
        <v>10738</v>
      </c>
      <c r="D2279" s="311">
        <v>41850</v>
      </c>
      <c r="E2279" s="271">
        <v>0.90277777777777779</v>
      </c>
      <c r="F2279" s="1160">
        <v>41850</v>
      </c>
      <c r="G2279" s="271">
        <v>0.90347222222222223</v>
      </c>
      <c r="H2279" s="1174">
        <f t="shared" si="56"/>
        <v>6.9444444444444198E-4</v>
      </c>
      <c r="I2279" s="52">
        <v>183</v>
      </c>
      <c r="J2279" s="52"/>
      <c r="K2279" s="52" t="s">
        <v>133</v>
      </c>
      <c r="L2279" s="52" t="s">
        <v>125</v>
      </c>
      <c r="M2279" s="17" t="s">
        <v>673</v>
      </c>
      <c r="N2279" s="52">
        <v>110</v>
      </c>
      <c r="O2279" s="52" t="s">
        <v>66</v>
      </c>
      <c r="P2279" s="52" t="s">
        <v>12119</v>
      </c>
      <c r="Q2279" s="1264" t="s">
        <v>7602</v>
      </c>
      <c r="R2279" s="1328">
        <v>35</v>
      </c>
      <c r="S2279" s="960"/>
      <c r="T2279" s="1357">
        <f t="shared" si="59"/>
        <v>35</v>
      </c>
      <c r="U2279" s="52"/>
      <c r="V2279" s="52"/>
      <c r="W2279" s="52"/>
      <c r="X2279" s="52"/>
      <c r="Y2279" s="52"/>
      <c r="Z2279" s="52"/>
      <c r="AA2279" s="52"/>
      <c r="AB2279" s="52"/>
      <c r="AC2279" s="52"/>
      <c r="AD2279" s="1094" t="s">
        <v>55</v>
      </c>
      <c r="AE2279" s="52"/>
      <c r="AF2279" s="1094"/>
      <c r="AG2279" s="1455"/>
      <c r="AH2279" s="6" t="e">
        <f t="shared" si="57"/>
        <v>#VALUE!</v>
      </c>
      <c r="AI2279" s="1478" t="e">
        <f>COUNTIF([4]ПС!A5925:A6076,M2279)</f>
        <v>#VALUE!</v>
      </c>
      <c r="AJ2279" s="3">
        <f t="shared" si="58"/>
        <v>1</v>
      </c>
    </row>
    <row r="2280" spans="1:36" ht="35.25" hidden="1" customHeight="1" x14ac:dyDescent="0.2">
      <c r="A2280" s="1101" t="s">
        <v>5144</v>
      </c>
      <c r="B2280" s="52" t="s">
        <v>5</v>
      </c>
      <c r="C2280" s="52" t="s">
        <v>36</v>
      </c>
      <c r="D2280" s="311">
        <v>41851</v>
      </c>
      <c r="E2280" s="63">
        <v>0.62152777777777779</v>
      </c>
      <c r="F2280" s="311">
        <v>41851</v>
      </c>
      <c r="G2280" s="63">
        <v>0.63194444444444442</v>
      </c>
      <c r="H2280" s="1174">
        <f t="shared" si="56"/>
        <v>1.041666666666663E-2</v>
      </c>
      <c r="I2280" s="52">
        <v>9</v>
      </c>
      <c r="J2280" s="52" t="s">
        <v>297</v>
      </c>
      <c r="K2280" s="52" t="s">
        <v>133</v>
      </c>
      <c r="L2280" s="52" t="s">
        <v>130</v>
      </c>
      <c r="M2280" s="52" t="s">
        <v>12080</v>
      </c>
      <c r="N2280" s="52" t="s">
        <v>103</v>
      </c>
      <c r="O2280" s="52" t="s">
        <v>66</v>
      </c>
      <c r="P2280" s="52" t="s">
        <v>7603</v>
      </c>
      <c r="Q2280" s="1264" t="s">
        <v>7604</v>
      </c>
      <c r="R2280" s="1328">
        <v>1</v>
      </c>
      <c r="S2280" s="960"/>
      <c r="T2280" s="1357">
        <f t="shared" si="59"/>
        <v>1</v>
      </c>
      <c r="U2280" s="52"/>
      <c r="V2280" s="52"/>
      <c r="W2280" s="52"/>
      <c r="X2280" s="52"/>
      <c r="Y2280" s="52"/>
      <c r="Z2280" s="52"/>
      <c r="AA2280" s="52"/>
      <c r="AB2280" s="52"/>
      <c r="AC2280" s="52" t="s">
        <v>12120</v>
      </c>
      <c r="AD2280" s="1094" t="s">
        <v>60</v>
      </c>
      <c r="AE2280" s="52"/>
      <c r="AF2280" s="1094"/>
      <c r="AG2280" s="1455"/>
      <c r="AH2280" s="6" t="e">
        <f t="shared" si="57"/>
        <v>#VALUE!</v>
      </c>
      <c r="AI2280" s="1478" t="e">
        <f>COUNTIF([4]ПС!A5925:A6076,M2280)</f>
        <v>#VALUE!</v>
      </c>
      <c r="AJ2280" s="3">
        <f t="shared" si="58"/>
        <v>1</v>
      </c>
    </row>
    <row r="2281" spans="1:36" ht="31.5" hidden="1" customHeight="1" x14ac:dyDescent="0.2">
      <c r="A2281" s="1101" t="s">
        <v>5144</v>
      </c>
      <c r="B2281" s="52" t="s">
        <v>5</v>
      </c>
      <c r="C2281" s="52" t="s">
        <v>36</v>
      </c>
      <c r="D2281" s="311">
        <v>41851</v>
      </c>
      <c r="E2281" s="63">
        <v>0.73888888888888893</v>
      </c>
      <c r="F2281" s="311">
        <v>41851</v>
      </c>
      <c r="G2281" s="63">
        <v>0.73888888888888893</v>
      </c>
      <c r="H2281" s="1174">
        <f t="shared" si="56"/>
        <v>0</v>
      </c>
      <c r="I2281" s="52">
        <v>6</v>
      </c>
      <c r="J2281" s="52" t="s">
        <v>178</v>
      </c>
      <c r="K2281" s="52" t="s">
        <v>132</v>
      </c>
      <c r="L2281" s="52" t="s">
        <v>128</v>
      </c>
      <c r="M2281" s="52" t="s">
        <v>9373</v>
      </c>
      <c r="N2281" s="52" t="s">
        <v>103</v>
      </c>
      <c r="O2281" s="52" t="s">
        <v>66</v>
      </c>
      <c r="P2281" s="52" t="s">
        <v>7605</v>
      </c>
      <c r="Q2281" s="1264" t="s">
        <v>7606</v>
      </c>
      <c r="R2281" s="1328">
        <v>13</v>
      </c>
      <c r="S2281" s="960"/>
      <c r="T2281" s="1357">
        <f t="shared" si="59"/>
        <v>13</v>
      </c>
      <c r="U2281" s="52" t="s">
        <v>75</v>
      </c>
      <c r="V2281" s="52">
        <v>1996</v>
      </c>
      <c r="W2281" s="52" t="s">
        <v>2286</v>
      </c>
      <c r="X2281" s="52" t="s">
        <v>183</v>
      </c>
      <c r="Y2281" s="52" t="s">
        <v>11952</v>
      </c>
      <c r="Z2281" s="52">
        <v>100</v>
      </c>
      <c r="AA2281" s="52" t="s">
        <v>183</v>
      </c>
      <c r="AB2281" s="52">
        <v>0</v>
      </c>
      <c r="AC2281" s="52" t="s">
        <v>12121</v>
      </c>
      <c r="AD2281" s="1094" t="s">
        <v>48</v>
      </c>
      <c r="AE2281" s="52"/>
      <c r="AF2281" s="1094"/>
      <c r="AG2281" s="1455"/>
      <c r="AH2281" s="6" t="e">
        <f t="shared" si="57"/>
        <v>#VALUE!</v>
      </c>
      <c r="AI2281" s="1478" t="e">
        <f>COUNTIF([4]ПС!A5925:A6076,M2281)</f>
        <v>#VALUE!</v>
      </c>
      <c r="AJ2281" s="3">
        <f t="shared" si="58"/>
        <v>1</v>
      </c>
    </row>
    <row r="2282" spans="1:36" ht="31.5" hidden="1" customHeight="1" x14ac:dyDescent="0.2">
      <c r="A2282" s="1101" t="s">
        <v>5144</v>
      </c>
      <c r="B2282" s="52" t="s">
        <v>5</v>
      </c>
      <c r="C2282" s="52" t="s">
        <v>10738</v>
      </c>
      <c r="D2282" s="311">
        <v>41851</v>
      </c>
      <c r="E2282" s="63">
        <v>0.80486111111111114</v>
      </c>
      <c r="F2282" s="311">
        <v>41851</v>
      </c>
      <c r="G2282" s="63">
        <v>0.81666666666666676</v>
      </c>
      <c r="H2282" s="1174">
        <f t="shared" si="56"/>
        <v>1.1805555555555625E-2</v>
      </c>
      <c r="I2282" s="52">
        <v>3</v>
      </c>
      <c r="J2282" s="52"/>
      <c r="K2282" s="52"/>
      <c r="L2282" s="52" t="s">
        <v>125</v>
      </c>
      <c r="M2282" s="17" t="s">
        <v>11044</v>
      </c>
      <c r="N2282" s="52">
        <v>35</v>
      </c>
      <c r="O2282" s="52" t="s">
        <v>63</v>
      </c>
      <c r="P2282" s="52" t="s">
        <v>7607</v>
      </c>
      <c r="Q2282" s="1264" t="s">
        <v>7608</v>
      </c>
      <c r="R2282" s="1328">
        <v>5</v>
      </c>
      <c r="S2282" s="960"/>
      <c r="T2282" s="1357">
        <f t="shared" si="59"/>
        <v>5</v>
      </c>
      <c r="U2282" s="52"/>
      <c r="V2282" s="52"/>
      <c r="W2282" s="52"/>
      <c r="X2282" s="52"/>
      <c r="Y2282" s="52"/>
      <c r="Z2282" s="52"/>
      <c r="AA2282" s="52"/>
      <c r="AB2282" s="52"/>
      <c r="AC2282" s="52"/>
      <c r="AD2282" s="1094" t="s">
        <v>55</v>
      </c>
      <c r="AE2282" s="52"/>
      <c r="AF2282" s="1094"/>
      <c r="AG2282" s="1455"/>
      <c r="AH2282" s="6" t="e">
        <f t="shared" si="57"/>
        <v>#VALUE!</v>
      </c>
      <c r="AI2282" s="1478" t="e">
        <f>COUNTIF([4]ПС!A5925:A6076,M2282)</f>
        <v>#VALUE!</v>
      </c>
      <c r="AJ2282" s="3">
        <f t="shared" si="58"/>
        <v>1</v>
      </c>
    </row>
    <row r="2283" spans="1:36" ht="31.5" hidden="1" customHeight="1" x14ac:dyDescent="0.2">
      <c r="A2283" s="1101" t="s">
        <v>5144</v>
      </c>
      <c r="B2283" s="52" t="s">
        <v>5</v>
      </c>
      <c r="C2283" s="52" t="s">
        <v>10738</v>
      </c>
      <c r="D2283" s="311">
        <v>41851</v>
      </c>
      <c r="E2283" s="63">
        <v>0.85763888888888884</v>
      </c>
      <c r="F2283" s="311">
        <v>41851</v>
      </c>
      <c r="G2283" s="63">
        <v>0.86111111111111116</v>
      </c>
      <c r="H2283" s="1174">
        <f t="shared" si="56"/>
        <v>3.4722222222223209E-3</v>
      </c>
      <c r="I2283" s="52">
        <v>9</v>
      </c>
      <c r="J2283" s="52"/>
      <c r="K2283" s="52" t="s">
        <v>133</v>
      </c>
      <c r="L2283" s="52" t="s">
        <v>125</v>
      </c>
      <c r="M2283" s="17" t="s">
        <v>683</v>
      </c>
      <c r="N2283" s="52">
        <v>110</v>
      </c>
      <c r="O2283" s="52" t="s">
        <v>66</v>
      </c>
      <c r="P2283" s="52" t="s">
        <v>7609</v>
      </c>
      <c r="Q2283" s="1264" t="s">
        <v>7610</v>
      </c>
      <c r="R2283" s="1328">
        <v>2</v>
      </c>
      <c r="S2283" s="960"/>
      <c r="T2283" s="1357">
        <f t="shared" si="59"/>
        <v>2</v>
      </c>
      <c r="U2283" s="52"/>
      <c r="V2283" s="52"/>
      <c r="W2283" s="52"/>
      <c r="X2283" s="52"/>
      <c r="Y2283" s="52"/>
      <c r="Z2283" s="52"/>
      <c r="AA2283" s="52"/>
      <c r="AB2283" s="52"/>
      <c r="AC2283" s="52"/>
      <c r="AD2283" s="1094" t="s">
        <v>55</v>
      </c>
      <c r="AE2283" s="52"/>
      <c r="AF2283" s="1094"/>
      <c r="AG2283" s="1455"/>
      <c r="AH2283" s="6" t="e">
        <f t="shared" si="57"/>
        <v>#VALUE!</v>
      </c>
      <c r="AI2283" s="1478" t="e">
        <f>COUNTIF([4]ПС!A5925:A6076,M2283)</f>
        <v>#VALUE!</v>
      </c>
      <c r="AJ2283" s="3">
        <f t="shared" si="58"/>
        <v>1</v>
      </c>
    </row>
    <row r="2284" spans="1:36" ht="126" hidden="1" customHeight="1" x14ac:dyDescent="0.2">
      <c r="A2284" s="1101" t="s">
        <v>5144</v>
      </c>
      <c r="B2284" s="52" t="s">
        <v>5</v>
      </c>
      <c r="C2284" s="52" t="s">
        <v>10738</v>
      </c>
      <c r="D2284" s="311">
        <v>41851</v>
      </c>
      <c r="E2284" s="63">
        <v>0.86111111111111116</v>
      </c>
      <c r="F2284" s="311">
        <v>41851</v>
      </c>
      <c r="G2284" s="63">
        <v>0.86111111111111116</v>
      </c>
      <c r="H2284" s="1174">
        <f t="shared" si="56"/>
        <v>0</v>
      </c>
      <c r="I2284" s="52">
        <v>264</v>
      </c>
      <c r="J2284" s="52"/>
      <c r="K2284" s="52"/>
      <c r="L2284" s="52" t="s">
        <v>125</v>
      </c>
      <c r="M2284" s="17" t="s">
        <v>11182</v>
      </c>
      <c r="N2284" s="52">
        <v>110</v>
      </c>
      <c r="O2284" s="52" t="s">
        <v>66</v>
      </c>
      <c r="P2284" s="52" t="s">
        <v>12122</v>
      </c>
      <c r="Q2284" s="1264" t="s">
        <v>7612</v>
      </c>
      <c r="R2284" s="1328">
        <v>12</v>
      </c>
      <c r="S2284" s="960"/>
      <c r="T2284" s="1357">
        <f t="shared" si="59"/>
        <v>12</v>
      </c>
      <c r="U2284" s="52"/>
      <c r="V2284" s="52"/>
      <c r="W2284" s="52"/>
      <c r="X2284" s="52"/>
      <c r="Y2284" s="52"/>
      <c r="Z2284" s="52"/>
      <c r="AA2284" s="52"/>
      <c r="AB2284" s="52"/>
      <c r="AC2284" s="52"/>
      <c r="AD2284" s="1094" t="s">
        <v>55</v>
      </c>
      <c r="AE2284" s="52"/>
      <c r="AF2284" s="1094"/>
      <c r="AG2284" s="1455"/>
      <c r="AH2284" s="6" t="e">
        <f t="shared" si="57"/>
        <v>#VALUE!</v>
      </c>
      <c r="AI2284" s="1478" t="e">
        <f>COUNTIF([4]ПС!A5925:A6076,M2284)</f>
        <v>#VALUE!</v>
      </c>
      <c r="AJ2284" s="3">
        <f t="shared" si="58"/>
        <v>1</v>
      </c>
    </row>
    <row r="2285" spans="1:36" ht="110.25" hidden="1" customHeight="1" x14ac:dyDescent="0.2">
      <c r="A2285" s="1101" t="s">
        <v>7617</v>
      </c>
      <c r="B2285" s="52" t="s">
        <v>5</v>
      </c>
      <c r="C2285" s="52" t="s">
        <v>10738</v>
      </c>
      <c r="D2285" s="311">
        <v>41852</v>
      </c>
      <c r="E2285" s="63">
        <v>0.32291666666666669</v>
      </c>
      <c r="F2285" s="311">
        <v>41852</v>
      </c>
      <c r="G2285" s="63">
        <v>0.32291666666666669</v>
      </c>
      <c r="H2285" s="1174">
        <f t="shared" si="56"/>
        <v>0</v>
      </c>
      <c r="I2285" s="52">
        <v>16</v>
      </c>
      <c r="J2285" s="52" t="s">
        <v>7630</v>
      </c>
      <c r="K2285" s="52" t="s">
        <v>132</v>
      </c>
      <c r="L2285" s="52" t="s">
        <v>125</v>
      </c>
      <c r="M2285" s="52" t="s">
        <v>698</v>
      </c>
      <c r="N2285" s="52">
        <v>110</v>
      </c>
      <c r="O2285" s="52" t="s">
        <v>66</v>
      </c>
      <c r="P2285" s="52" t="s">
        <v>12123</v>
      </c>
      <c r="Q2285" s="1264" t="s">
        <v>7631</v>
      </c>
      <c r="R2285" s="79">
        <v>4</v>
      </c>
      <c r="S2285" s="52"/>
      <c r="T2285" s="1357">
        <f t="shared" si="59"/>
        <v>4</v>
      </c>
      <c r="U2285" s="131"/>
      <c r="V2285" s="131"/>
      <c r="W2285" s="131"/>
      <c r="X2285" s="131"/>
      <c r="Y2285" s="131"/>
      <c r="Z2285" s="131"/>
      <c r="AA2285" s="131"/>
      <c r="AB2285" s="131"/>
      <c r="AC2285" s="841"/>
      <c r="AD2285" s="1094" t="s">
        <v>55</v>
      </c>
      <c r="AE2285" s="847"/>
      <c r="AF2285" s="1452"/>
      <c r="AG2285" s="1455"/>
      <c r="AH2285" s="6" t="e">
        <f t="shared" si="57"/>
        <v>#VALUE!</v>
      </c>
      <c r="AI2285" s="1478" t="e">
        <f>COUNTIF([4]ПС!A5925:A6076,M2285)</f>
        <v>#VALUE!</v>
      </c>
      <c r="AJ2285" s="3">
        <f t="shared" si="58"/>
        <v>1</v>
      </c>
    </row>
    <row r="2286" spans="1:36" ht="141.75" hidden="1" customHeight="1" x14ac:dyDescent="0.2">
      <c r="A2286" s="1101" t="s">
        <v>7617</v>
      </c>
      <c r="B2286" s="52" t="s">
        <v>5</v>
      </c>
      <c r="C2286" s="52" t="s">
        <v>10738</v>
      </c>
      <c r="D2286" s="311">
        <v>41852</v>
      </c>
      <c r="E2286" s="271">
        <v>0.44374999999999998</v>
      </c>
      <c r="F2286" s="1160">
        <v>41852</v>
      </c>
      <c r="G2286" s="271">
        <v>0.44374999999999998</v>
      </c>
      <c r="H2286" s="1174">
        <f t="shared" si="56"/>
        <v>0</v>
      </c>
      <c r="I2286" s="52">
        <v>83</v>
      </c>
      <c r="J2286" s="52" t="s">
        <v>7630</v>
      </c>
      <c r="K2286" s="52" t="s">
        <v>133</v>
      </c>
      <c r="L2286" s="52" t="s">
        <v>125</v>
      </c>
      <c r="M2286" s="52" t="s">
        <v>698</v>
      </c>
      <c r="N2286" s="52">
        <v>110</v>
      </c>
      <c r="O2286" s="52" t="s">
        <v>66</v>
      </c>
      <c r="P2286" s="52" t="s">
        <v>12124</v>
      </c>
      <c r="Q2286" s="1264" t="s">
        <v>7632</v>
      </c>
      <c r="R2286" s="79">
        <v>56</v>
      </c>
      <c r="S2286" s="52"/>
      <c r="T2286" s="1357">
        <f t="shared" si="59"/>
        <v>56</v>
      </c>
      <c r="U2286" s="131"/>
      <c r="V2286" s="131"/>
      <c r="W2286" s="131"/>
      <c r="X2286" s="131"/>
      <c r="Y2286" s="131"/>
      <c r="Z2286" s="131"/>
      <c r="AA2286" s="131"/>
      <c r="AB2286" s="131"/>
      <c r="AC2286" s="841"/>
      <c r="AD2286" s="1094" t="s">
        <v>55</v>
      </c>
      <c r="AE2286" s="847"/>
      <c r="AF2286" s="1452"/>
      <c r="AG2286" s="1455"/>
      <c r="AH2286" s="6" t="e">
        <f t="shared" si="57"/>
        <v>#VALUE!</v>
      </c>
      <c r="AI2286" s="1478" t="e">
        <f>COUNTIF([4]ПС!A5925:A6076,M2286)</f>
        <v>#VALUE!</v>
      </c>
      <c r="AJ2286" s="3">
        <f t="shared" si="58"/>
        <v>1</v>
      </c>
    </row>
    <row r="2287" spans="1:36" ht="110.25" hidden="1" customHeight="1" x14ac:dyDescent="0.2">
      <c r="A2287" s="1101" t="s">
        <v>7617</v>
      </c>
      <c r="B2287" s="52" t="s">
        <v>5</v>
      </c>
      <c r="C2287" s="52" t="s">
        <v>36</v>
      </c>
      <c r="D2287" s="311">
        <v>41852</v>
      </c>
      <c r="E2287" s="63">
        <v>0.61944444444444446</v>
      </c>
      <c r="F2287" s="311">
        <v>41852</v>
      </c>
      <c r="G2287" s="63">
        <v>0.61944444444444446</v>
      </c>
      <c r="H2287" s="1174">
        <f t="shared" si="56"/>
        <v>0</v>
      </c>
      <c r="I2287" s="52">
        <v>38</v>
      </c>
      <c r="J2287" s="52"/>
      <c r="K2287" s="52"/>
      <c r="L2287" s="52" t="s">
        <v>127</v>
      </c>
      <c r="M2287" s="52" t="s">
        <v>11116</v>
      </c>
      <c r="N2287" s="52" t="s">
        <v>103</v>
      </c>
      <c r="O2287" s="52" t="s">
        <v>66</v>
      </c>
      <c r="P2287" s="52" t="s">
        <v>7633</v>
      </c>
      <c r="Q2287" s="1264" t="s">
        <v>12125</v>
      </c>
      <c r="R2287" s="79">
        <v>3.4</v>
      </c>
      <c r="S2287" s="52"/>
      <c r="T2287" s="1357">
        <f t="shared" si="59"/>
        <v>3.4</v>
      </c>
      <c r="U2287" s="477" t="s">
        <v>75</v>
      </c>
      <c r="V2287" s="477">
        <v>1975</v>
      </c>
      <c r="W2287" s="477" t="s">
        <v>12117</v>
      </c>
      <c r="X2287" s="477" t="s">
        <v>183</v>
      </c>
      <c r="Y2287" s="477" t="s">
        <v>11935</v>
      </c>
      <c r="Z2287" s="477">
        <v>100</v>
      </c>
      <c r="AA2287" s="477" t="s">
        <v>183</v>
      </c>
      <c r="AB2287" s="477">
        <v>0</v>
      </c>
      <c r="AC2287" s="478" t="s">
        <v>12126</v>
      </c>
      <c r="AD2287" s="1094" t="s">
        <v>59</v>
      </c>
      <c r="AE2287" s="52"/>
      <c r="AF2287" s="1094"/>
      <c r="AG2287" s="55"/>
      <c r="AH2287" s="6" t="e">
        <f t="shared" si="57"/>
        <v>#VALUE!</v>
      </c>
      <c r="AI2287" s="1478" t="e">
        <f>COUNTIF([4]ПС!A5925:A6076,M2287)</f>
        <v>#VALUE!</v>
      </c>
      <c r="AJ2287" s="3">
        <f t="shared" si="58"/>
        <v>1</v>
      </c>
    </row>
    <row r="2288" spans="1:36" ht="141.75" hidden="1" customHeight="1" x14ac:dyDescent="0.2">
      <c r="A2288" s="1101" t="s">
        <v>7617</v>
      </c>
      <c r="B2288" s="52" t="s">
        <v>5</v>
      </c>
      <c r="C2288" s="52" t="s">
        <v>36</v>
      </c>
      <c r="D2288" s="311">
        <v>41852</v>
      </c>
      <c r="E2288" s="63">
        <v>0.24652777777777779</v>
      </c>
      <c r="F2288" s="311">
        <v>41852</v>
      </c>
      <c r="G2288" s="63">
        <v>0.2902777777777778</v>
      </c>
      <c r="H2288" s="1174">
        <f t="shared" si="56"/>
        <v>4.3750000000000011E-2</v>
      </c>
      <c r="I2288" s="52">
        <v>2</v>
      </c>
      <c r="J2288" s="52" t="s">
        <v>297</v>
      </c>
      <c r="K2288" s="52" t="s">
        <v>834</v>
      </c>
      <c r="L2288" s="52" t="s">
        <v>128</v>
      </c>
      <c r="M2288" s="52" t="s">
        <v>4045</v>
      </c>
      <c r="N2288" s="52" t="s">
        <v>103</v>
      </c>
      <c r="O2288" s="52" t="s">
        <v>66</v>
      </c>
      <c r="P2288" s="52" t="s">
        <v>7628</v>
      </c>
      <c r="Q2288" s="1264" t="s">
        <v>7629</v>
      </c>
      <c r="R2288" s="79">
        <v>2</v>
      </c>
      <c r="S2288" s="52"/>
      <c r="T2288" s="1357">
        <f t="shared" si="59"/>
        <v>2</v>
      </c>
      <c r="U2288" s="52" t="s">
        <v>75</v>
      </c>
      <c r="V2288" s="477">
        <v>1978</v>
      </c>
      <c r="W2288" s="477" t="s">
        <v>2286</v>
      </c>
      <c r="X2288" s="477" t="s">
        <v>183</v>
      </c>
      <c r="Y2288" s="477" t="s">
        <v>12010</v>
      </c>
      <c r="Z2288" s="477">
        <v>100</v>
      </c>
      <c r="AA2288" s="477"/>
      <c r="AB2288" s="477"/>
      <c r="AC2288" s="478"/>
      <c r="AD2288" s="1094" t="s">
        <v>48</v>
      </c>
      <c r="AE2288" s="481"/>
      <c r="AF2288" s="1451"/>
      <c r="AG2288" s="1455"/>
      <c r="AH2288" s="6" t="e">
        <f t="shared" si="57"/>
        <v>#VALUE!</v>
      </c>
      <c r="AI2288" s="1478" t="e">
        <f>COUNTIF([4]ПС!A5925:A6076,M2288)</f>
        <v>#VALUE!</v>
      </c>
      <c r="AJ2288" s="3">
        <f t="shared" si="58"/>
        <v>1</v>
      </c>
    </row>
    <row r="2289" spans="1:36" ht="189" hidden="1" customHeight="1" x14ac:dyDescent="0.2">
      <c r="A2289" s="1101" t="s">
        <v>7617</v>
      </c>
      <c r="B2289" s="52" t="s">
        <v>5</v>
      </c>
      <c r="C2289" s="52" t="s">
        <v>36</v>
      </c>
      <c r="D2289" s="311">
        <v>41853</v>
      </c>
      <c r="E2289" s="63">
        <v>0.27708333333333335</v>
      </c>
      <c r="F2289" s="311">
        <v>41853</v>
      </c>
      <c r="G2289" s="63">
        <v>0.27916666666666667</v>
      </c>
      <c r="H2289" s="1174">
        <f t="shared" si="56"/>
        <v>2.0833333333333259E-3</v>
      </c>
      <c r="I2289" s="52">
        <v>72</v>
      </c>
      <c r="J2289" s="52" t="s">
        <v>7634</v>
      </c>
      <c r="K2289" s="52" t="s">
        <v>834</v>
      </c>
      <c r="L2289" s="52" t="s">
        <v>130</v>
      </c>
      <c r="M2289" s="52" t="s">
        <v>698</v>
      </c>
      <c r="N2289" s="52">
        <v>110</v>
      </c>
      <c r="O2289" s="52" t="s">
        <v>66</v>
      </c>
      <c r="P2289" s="52" t="s">
        <v>7635</v>
      </c>
      <c r="Q2289" s="1264" t="s">
        <v>12127</v>
      </c>
      <c r="R2289" s="79">
        <v>178</v>
      </c>
      <c r="S2289" s="52"/>
      <c r="T2289" s="1357">
        <f t="shared" si="59"/>
        <v>178</v>
      </c>
      <c r="U2289" s="52" t="s">
        <v>75</v>
      </c>
      <c r="V2289" s="477">
        <v>1989</v>
      </c>
      <c r="W2289" s="477" t="s">
        <v>10119</v>
      </c>
      <c r="X2289" s="477" t="s">
        <v>183</v>
      </c>
      <c r="Y2289" s="477" t="s">
        <v>183</v>
      </c>
      <c r="Z2289" s="477">
        <v>100</v>
      </c>
      <c r="AA2289" s="1410">
        <v>41974</v>
      </c>
      <c r="AB2289" s="477">
        <v>0</v>
      </c>
      <c r="AC2289" s="1891">
        <v>41821</v>
      </c>
      <c r="AD2289" s="1094" t="s">
        <v>60</v>
      </c>
      <c r="AE2289" s="1396"/>
      <c r="AF2289" s="1453"/>
      <c r="AG2289" s="1466" t="s">
        <v>10120</v>
      </c>
      <c r="AH2289" s="6" t="e">
        <f t="shared" si="57"/>
        <v>#VALUE!</v>
      </c>
      <c r="AI2289" s="1478" t="e">
        <f>COUNTIF([4]ПС!A5925:A6076,M2289)</f>
        <v>#VALUE!</v>
      </c>
      <c r="AJ2289" s="3">
        <f t="shared" si="58"/>
        <v>1</v>
      </c>
    </row>
    <row r="2290" spans="1:36" ht="94.5" hidden="1" customHeight="1" x14ac:dyDescent="0.2">
      <c r="A2290" s="1101" t="s">
        <v>7617</v>
      </c>
      <c r="B2290" s="52" t="s">
        <v>5</v>
      </c>
      <c r="C2290" s="52" t="s">
        <v>10738</v>
      </c>
      <c r="D2290" s="311">
        <v>41853</v>
      </c>
      <c r="E2290" s="63">
        <v>0.3756944444444445</v>
      </c>
      <c r="F2290" s="311">
        <v>41853</v>
      </c>
      <c r="G2290" s="63">
        <v>0.3840277777777778</v>
      </c>
      <c r="H2290" s="1174">
        <f t="shared" si="56"/>
        <v>8.3333333333333037E-3</v>
      </c>
      <c r="I2290" s="52">
        <v>56</v>
      </c>
      <c r="J2290" s="52"/>
      <c r="K2290" s="52"/>
      <c r="L2290" s="52" t="s">
        <v>125</v>
      </c>
      <c r="M2290" s="52" t="s">
        <v>698</v>
      </c>
      <c r="N2290" s="52">
        <v>110</v>
      </c>
      <c r="O2290" s="52" t="s">
        <v>66</v>
      </c>
      <c r="P2290" s="52" t="s">
        <v>7636</v>
      </c>
      <c r="Q2290" s="1264" t="s">
        <v>7637</v>
      </c>
      <c r="R2290" s="79">
        <v>9</v>
      </c>
      <c r="S2290" s="52"/>
      <c r="T2290" s="1357">
        <f t="shared" si="59"/>
        <v>9</v>
      </c>
      <c r="U2290" s="477"/>
      <c r="V2290" s="477"/>
      <c r="W2290" s="477"/>
      <c r="X2290" s="477"/>
      <c r="Y2290" s="477"/>
      <c r="Z2290" s="477"/>
      <c r="AA2290" s="477"/>
      <c r="AB2290" s="477"/>
      <c r="AC2290" s="478"/>
      <c r="AD2290" s="1094" t="s">
        <v>55</v>
      </c>
      <c r="AE2290" s="1450"/>
      <c r="AF2290" s="1451"/>
      <c r="AG2290" s="1455"/>
      <c r="AH2290" s="6" t="e">
        <f t="shared" si="57"/>
        <v>#VALUE!</v>
      </c>
      <c r="AI2290" s="1478" t="e">
        <f>COUNTIF([4]ПС!A5925:A6076,M2290)</f>
        <v>#VALUE!</v>
      </c>
      <c r="AJ2290" s="3">
        <f t="shared" si="58"/>
        <v>1</v>
      </c>
    </row>
    <row r="2291" spans="1:36" ht="110.25" hidden="1" customHeight="1" x14ac:dyDescent="0.2">
      <c r="A2291" s="1101" t="s">
        <v>7617</v>
      </c>
      <c r="B2291" s="52" t="s">
        <v>5</v>
      </c>
      <c r="C2291" s="52" t="s">
        <v>10455</v>
      </c>
      <c r="D2291" s="311">
        <v>41855</v>
      </c>
      <c r="E2291" s="63">
        <v>0.85416666666666663</v>
      </c>
      <c r="F2291" s="311">
        <v>41855</v>
      </c>
      <c r="G2291" s="63">
        <v>0.85416666666666663</v>
      </c>
      <c r="H2291" s="1174">
        <f t="shared" si="56"/>
        <v>0</v>
      </c>
      <c r="I2291" s="52">
        <v>77</v>
      </c>
      <c r="J2291" s="52"/>
      <c r="K2291" s="52"/>
      <c r="L2291" s="52" t="s">
        <v>125</v>
      </c>
      <c r="M2291" s="17" t="s">
        <v>3844</v>
      </c>
      <c r="N2291" s="52">
        <v>35</v>
      </c>
      <c r="O2291" s="52" t="s">
        <v>66</v>
      </c>
      <c r="P2291" s="52" t="s">
        <v>7877</v>
      </c>
      <c r="Q2291" s="1264" t="s">
        <v>7878</v>
      </c>
      <c r="R2291" s="79">
        <v>5</v>
      </c>
      <c r="S2291" s="52"/>
      <c r="T2291" s="1357">
        <f t="shared" si="59"/>
        <v>5</v>
      </c>
      <c r="U2291" s="477"/>
      <c r="V2291" s="477"/>
      <c r="W2291" s="477"/>
      <c r="X2291" s="477"/>
      <c r="Y2291" s="477"/>
      <c r="Z2291" s="477"/>
      <c r="AA2291" s="477"/>
      <c r="AB2291" s="477"/>
      <c r="AC2291" s="478"/>
      <c r="AD2291" s="1094" t="s">
        <v>55</v>
      </c>
      <c r="AE2291" s="52"/>
      <c r="AF2291" s="1094"/>
      <c r="AG2291" s="1455"/>
      <c r="AH2291" s="6" t="e">
        <f t="shared" si="57"/>
        <v>#VALUE!</v>
      </c>
      <c r="AI2291" s="1478" t="e">
        <f>COUNTIF([4]ПС!A5925:A6076,M2291)</f>
        <v>#VALUE!</v>
      </c>
      <c r="AJ2291" s="3">
        <f t="shared" si="58"/>
        <v>1</v>
      </c>
    </row>
    <row r="2292" spans="1:36" ht="94.5" hidden="1" customHeight="1" x14ac:dyDescent="0.2">
      <c r="A2292" s="1101" t="s">
        <v>7617</v>
      </c>
      <c r="B2292" s="52" t="s">
        <v>5</v>
      </c>
      <c r="C2292" s="52" t="s">
        <v>10738</v>
      </c>
      <c r="D2292" s="311">
        <v>41855</v>
      </c>
      <c r="E2292" s="63">
        <v>0.90555555555555556</v>
      </c>
      <c r="F2292" s="311">
        <v>41855</v>
      </c>
      <c r="G2292" s="63">
        <v>0.90625</v>
      </c>
      <c r="H2292" s="1174">
        <f t="shared" si="56"/>
        <v>6.9444444444444198E-4</v>
      </c>
      <c r="I2292" s="52">
        <v>4</v>
      </c>
      <c r="J2292" s="52"/>
      <c r="K2292" s="52"/>
      <c r="L2292" s="52" t="s">
        <v>125</v>
      </c>
      <c r="M2292" s="17" t="s">
        <v>644</v>
      </c>
      <c r="N2292" s="52">
        <v>35</v>
      </c>
      <c r="O2292" s="52" t="s">
        <v>66</v>
      </c>
      <c r="P2292" s="52" t="s">
        <v>3177</v>
      </c>
      <c r="Q2292" s="1264" t="s">
        <v>7878</v>
      </c>
      <c r="R2292" s="79">
        <v>1</v>
      </c>
      <c r="S2292" s="52"/>
      <c r="T2292" s="1357">
        <f t="shared" si="59"/>
        <v>1</v>
      </c>
      <c r="U2292" s="52"/>
      <c r="V2292" s="52"/>
      <c r="W2292" s="52"/>
      <c r="X2292" s="52"/>
      <c r="Y2292" s="52"/>
      <c r="Z2292" s="52"/>
      <c r="AA2292" s="52"/>
      <c r="AB2292" s="52"/>
      <c r="AC2292" s="52"/>
      <c r="AD2292" s="1094" t="s">
        <v>55</v>
      </c>
      <c r="AE2292" s="52"/>
      <c r="AF2292" s="1094"/>
      <c r="AG2292" s="1455"/>
      <c r="AH2292" s="6" t="e">
        <f t="shared" si="57"/>
        <v>#VALUE!</v>
      </c>
      <c r="AI2292" s="1478" t="e">
        <f>COUNTIF([4]ПС!A5925:A6076,M2292)</f>
        <v>#VALUE!</v>
      </c>
      <c r="AJ2292" s="3">
        <f t="shared" si="58"/>
        <v>1</v>
      </c>
    </row>
    <row r="2293" spans="1:36" ht="31.5" hidden="1" customHeight="1" x14ac:dyDescent="0.2">
      <c r="A2293" s="1101" t="s">
        <v>7617</v>
      </c>
      <c r="B2293" s="52" t="s">
        <v>5</v>
      </c>
      <c r="C2293" s="52" t="s">
        <v>10455</v>
      </c>
      <c r="D2293" s="311">
        <v>41855</v>
      </c>
      <c r="E2293" s="271">
        <v>0.91527777777777775</v>
      </c>
      <c r="F2293" s="1160">
        <v>41855</v>
      </c>
      <c r="G2293" s="271">
        <v>0.96111111111111114</v>
      </c>
      <c r="H2293" s="1174">
        <f t="shared" si="56"/>
        <v>4.5833333333333393E-2</v>
      </c>
      <c r="I2293" s="52">
        <v>18</v>
      </c>
      <c r="J2293" s="52" t="s">
        <v>297</v>
      </c>
      <c r="K2293" s="52" t="s">
        <v>134</v>
      </c>
      <c r="L2293" s="52" t="s">
        <v>125</v>
      </c>
      <c r="M2293" s="17" t="s">
        <v>11497</v>
      </c>
      <c r="N2293" s="52">
        <v>35</v>
      </c>
      <c r="O2293" s="52" t="s">
        <v>66</v>
      </c>
      <c r="P2293" s="52" t="s">
        <v>7881</v>
      </c>
      <c r="Q2293" s="1264" t="s">
        <v>7882</v>
      </c>
      <c r="R2293" s="79">
        <v>9</v>
      </c>
      <c r="S2293" s="52"/>
      <c r="T2293" s="1357">
        <f t="shared" ref="T2293:T2297" si="60">R2293+S2293</f>
        <v>9</v>
      </c>
      <c r="U2293" s="52"/>
      <c r="V2293" s="52"/>
      <c r="W2293" s="52"/>
      <c r="X2293" s="52"/>
      <c r="Y2293" s="52"/>
      <c r="Z2293" s="52"/>
      <c r="AA2293" s="52"/>
      <c r="AB2293" s="52"/>
      <c r="AC2293" s="52"/>
      <c r="AD2293" s="1094" t="s">
        <v>55</v>
      </c>
      <c r="AE2293" s="52"/>
      <c r="AF2293" s="1094"/>
      <c r="AG2293" s="1455"/>
      <c r="AH2293" s="6" t="e">
        <f t="shared" si="57"/>
        <v>#VALUE!</v>
      </c>
      <c r="AI2293" s="1478" t="e">
        <f>COUNTIF([4]ПС!A5925:A6076,M2293)</f>
        <v>#VALUE!</v>
      </c>
      <c r="AJ2293" s="3">
        <f t="shared" si="58"/>
        <v>1</v>
      </c>
    </row>
    <row r="2294" spans="1:36" ht="31.5" hidden="1" customHeight="1" x14ac:dyDescent="0.2">
      <c r="A2294" s="1101" t="s">
        <v>7617</v>
      </c>
      <c r="B2294" s="52" t="s">
        <v>5</v>
      </c>
      <c r="C2294" s="52" t="s">
        <v>36</v>
      </c>
      <c r="D2294" s="311">
        <v>41855</v>
      </c>
      <c r="E2294" s="63">
        <v>0.79305555555555562</v>
      </c>
      <c r="F2294" s="311">
        <v>41855</v>
      </c>
      <c r="G2294" s="63">
        <v>0.79305555555555562</v>
      </c>
      <c r="H2294" s="1174">
        <f t="shared" si="56"/>
        <v>0</v>
      </c>
      <c r="I2294" s="52">
        <v>147</v>
      </c>
      <c r="J2294" s="52" t="s">
        <v>146</v>
      </c>
      <c r="K2294" s="52" t="s">
        <v>132</v>
      </c>
      <c r="L2294" s="52" t="s">
        <v>128</v>
      </c>
      <c r="M2294" s="52" t="s">
        <v>11182</v>
      </c>
      <c r="N2294" s="52">
        <v>35</v>
      </c>
      <c r="O2294" s="52" t="s">
        <v>66</v>
      </c>
      <c r="P2294" s="52" t="s">
        <v>7875</v>
      </c>
      <c r="Q2294" s="1264" t="s">
        <v>7876</v>
      </c>
      <c r="R2294" s="79">
        <v>15</v>
      </c>
      <c r="S2294" s="52"/>
      <c r="T2294" s="1357">
        <f t="shared" si="60"/>
        <v>15</v>
      </c>
      <c r="U2294" s="52" t="s">
        <v>75</v>
      </c>
      <c r="V2294" s="52">
        <v>1971</v>
      </c>
      <c r="W2294" s="52" t="s">
        <v>1268</v>
      </c>
      <c r="X2294" s="52" t="s">
        <v>183</v>
      </c>
      <c r="Y2294" s="57">
        <v>41518</v>
      </c>
      <c r="Z2294" s="52">
        <v>100</v>
      </c>
      <c r="AA2294" s="52" t="s">
        <v>183</v>
      </c>
      <c r="AB2294" s="52">
        <v>0</v>
      </c>
      <c r="AC2294" s="57">
        <v>41817</v>
      </c>
      <c r="AD2294" s="1439" t="s">
        <v>48</v>
      </c>
      <c r="AE2294" s="52"/>
      <c r="AF2294" s="1094"/>
      <c r="AG2294" s="1455"/>
      <c r="AH2294" s="6" t="e">
        <f t="shared" si="57"/>
        <v>#VALUE!</v>
      </c>
      <c r="AI2294" s="1478" t="e">
        <f>COUNTIF([4]ПС!A5925:A6076,M2294)</f>
        <v>#VALUE!</v>
      </c>
      <c r="AJ2294" s="3">
        <f t="shared" si="58"/>
        <v>1</v>
      </c>
    </row>
    <row r="2295" spans="1:36" ht="31.5" hidden="1" customHeight="1" x14ac:dyDescent="0.2">
      <c r="A2295" s="1101" t="s">
        <v>7617</v>
      </c>
      <c r="B2295" s="52" t="s">
        <v>5</v>
      </c>
      <c r="C2295" s="52" t="s">
        <v>36</v>
      </c>
      <c r="D2295" s="311">
        <v>41855</v>
      </c>
      <c r="E2295" s="63">
        <v>0.93125000000000002</v>
      </c>
      <c r="F2295" s="311">
        <v>41855</v>
      </c>
      <c r="G2295" s="63">
        <v>0.97291666666666676</v>
      </c>
      <c r="H2295" s="1174">
        <f t="shared" si="56"/>
        <v>4.1666666666666741E-2</v>
      </c>
      <c r="I2295" s="52">
        <v>12</v>
      </c>
      <c r="J2295" s="52"/>
      <c r="K2295" s="52"/>
      <c r="L2295" s="52" t="s">
        <v>128</v>
      </c>
      <c r="M2295" s="52" t="s">
        <v>12080</v>
      </c>
      <c r="N2295" s="52" t="s">
        <v>103</v>
      </c>
      <c r="O2295" s="52" t="s">
        <v>66</v>
      </c>
      <c r="P2295" s="52"/>
      <c r="Q2295" s="1264" t="s">
        <v>7883</v>
      </c>
      <c r="R2295" s="79">
        <v>7</v>
      </c>
      <c r="S2295" s="52"/>
      <c r="T2295" s="1357">
        <f t="shared" si="60"/>
        <v>7</v>
      </c>
      <c r="U2295" s="52"/>
      <c r="V2295" s="52"/>
      <c r="W2295" s="52"/>
      <c r="X2295" s="52"/>
      <c r="Y2295" s="52"/>
      <c r="Z2295" s="52"/>
      <c r="AA2295" s="52"/>
      <c r="AB2295" s="52"/>
      <c r="AC2295" s="52"/>
      <c r="AD2295" s="1094" t="s">
        <v>48</v>
      </c>
      <c r="AE2295" s="52"/>
      <c r="AF2295" s="1094"/>
      <c r="AG2295" s="1455"/>
      <c r="AH2295" s="6" t="e">
        <f t="shared" si="57"/>
        <v>#VALUE!</v>
      </c>
      <c r="AI2295" s="1478" t="e">
        <f>COUNTIF([4]ПС!A5925:A6076,M2295)</f>
        <v>#VALUE!</v>
      </c>
      <c r="AJ2295" s="3">
        <f t="shared" si="58"/>
        <v>1</v>
      </c>
    </row>
    <row r="2296" spans="1:36" ht="47.25" hidden="1" customHeight="1" x14ac:dyDescent="0.2">
      <c r="A2296" s="1101" t="s">
        <v>7617</v>
      </c>
      <c r="B2296" s="52" t="s">
        <v>5</v>
      </c>
      <c r="C2296" s="52" t="s">
        <v>36</v>
      </c>
      <c r="D2296" s="311">
        <v>41855</v>
      </c>
      <c r="E2296" s="63">
        <v>0.76388888888888884</v>
      </c>
      <c r="F2296" s="311">
        <v>41855</v>
      </c>
      <c r="G2296" s="63">
        <v>0.76388888888888884</v>
      </c>
      <c r="H2296" s="1174">
        <f t="shared" si="56"/>
        <v>0</v>
      </c>
      <c r="I2296" s="52">
        <v>15</v>
      </c>
      <c r="J2296" s="52"/>
      <c r="K2296" s="52" t="s">
        <v>132</v>
      </c>
      <c r="L2296" s="52" t="s">
        <v>128</v>
      </c>
      <c r="M2296" s="52" t="s">
        <v>666</v>
      </c>
      <c r="N2296" s="52" t="s">
        <v>103</v>
      </c>
      <c r="O2296" s="52" t="s">
        <v>66</v>
      </c>
      <c r="P2296" s="52" t="s">
        <v>7873</v>
      </c>
      <c r="Q2296" s="1264" t="s">
        <v>7874</v>
      </c>
      <c r="R2296" s="79">
        <v>1</v>
      </c>
      <c r="S2296" s="52"/>
      <c r="T2296" s="1357">
        <f t="shared" si="60"/>
        <v>1</v>
      </c>
      <c r="U2296" s="52" t="s">
        <v>75</v>
      </c>
      <c r="V2296" s="52">
        <v>1978</v>
      </c>
      <c r="W2296" s="52" t="s">
        <v>2286</v>
      </c>
      <c r="X2296" s="52" t="s">
        <v>183</v>
      </c>
      <c r="Y2296" s="57">
        <v>41843</v>
      </c>
      <c r="Z2296" s="52">
        <v>100</v>
      </c>
      <c r="AA2296" s="52" t="s">
        <v>183</v>
      </c>
      <c r="AB2296" s="52">
        <v>0</v>
      </c>
      <c r="AC2296" s="52" t="s">
        <v>12037</v>
      </c>
      <c r="AD2296" s="1094" t="s">
        <v>48</v>
      </c>
      <c r="AE2296" s="52"/>
      <c r="AF2296" s="1094"/>
      <c r="AG2296" s="1455"/>
      <c r="AH2296" s="6" t="e">
        <f t="shared" si="57"/>
        <v>#VALUE!</v>
      </c>
      <c r="AI2296" s="1478" t="e">
        <f>COUNTIF([4]ПС!A5925:A6076,M2296)</f>
        <v>#VALUE!</v>
      </c>
      <c r="AJ2296" s="3">
        <f t="shared" si="58"/>
        <v>1</v>
      </c>
    </row>
    <row r="2297" spans="1:36" ht="78.75" hidden="1" customHeight="1" x14ac:dyDescent="0.2">
      <c r="A2297" s="1101" t="s">
        <v>7617</v>
      </c>
      <c r="B2297" s="52" t="s">
        <v>5</v>
      </c>
      <c r="C2297" s="52" t="s">
        <v>36</v>
      </c>
      <c r="D2297" s="311">
        <v>41855</v>
      </c>
      <c r="E2297" s="63">
        <v>0.90763888888888899</v>
      </c>
      <c r="F2297" s="311">
        <v>41855</v>
      </c>
      <c r="G2297" s="63">
        <v>0.91527777777777775</v>
      </c>
      <c r="H2297" s="1174">
        <f t="shared" si="56"/>
        <v>7.6388888888887507E-3</v>
      </c>
      <c r="I2297" s="52">
        <v>14</v>
      </c>
      <c r="J2297" s="52"/>
      <c r="K2297" s="52"/>
      <c r="L2297" s="52" t="s">
        <v>126</v>
      </c>
      <c r="M2297" s="52" t="s">
        <v>647</v>
      </c>
      <c r="N2297" s="52" t="s">
        <v>103</v>
      </c>
      <c r="O2297" s="52" t="s">
        <v>66</v>
      </c>
      <c r="P2297" s="52" t="s">
        <v>7879</v>
      </c>
      <c r="Q2297" s="1264" t="s">
        <v>7880</v>
      </c>
      <c r="R2297" s="79">
        <v>1</v>
      </c>
      <c r="S2297" s="52"/>
      <c r="T2297" s="1357">
        <f t="shared" si="60"/>
        <v>1</v>
      </c>
      <c r="U2297" s="52" t="s">
        <v>75</v>
      </c>
      <c r="V2297" s="52">
        <v>1985</v>
      </c>
      <c r="W2297" s="52" t="s">
        <v>2286</v>
      </c>
      <c r="X2297" s="52" t="s">
        <v>183</v>
      </c>
      <c r="Y2297" s="52" t="s">
        <v>12128</v>
      </c>
      <c r="Z2297" s="52">
        <v>100</v>
      </c>
      <c r="AA2297" s="52"/>
      <c r="AB2297" s="52"/>
      <c r="AC2297" s="52" t="s">
        <v>12129</v>
      </c>
      <c r="AD2297" s="1094" t="s">
        <v>61</v>
      </c>
      <c r="AE2297" s="52"/>
      <c r="AF2297" s="1094"/>
      <c r="AG2297" s="55" t="s">
        <v>10118</v>
      </c>
      <c r="AH2297" s="6" t="e">
        <f t="shared" si="57"/>
        <v>#VALUE!</v>
      </c>
      <c r="AI2297" s="1478" t="e">
        <f>COUNTIF([4]ПС!A5925:A6076,M2297)</f>
        <v>#VALUE!</v>
      </c>
      <c r="AJ2297" s="3">
        <f t="shared" si="58"/>
        <v>1</v>
      </c>
    </row>
    <row r="2298" spans="1:36" ht="31.5" hidden="1" customHeight="1" x14ac:dyDescent="0.2">
      <c r="A2298" s="1101" t="s">
        <v>7617</v>
      </c>
      <c r="B2298" s="52" t="s">
        <v>5</v>
      </c>
      <c r="C2298" s="52" t="s">
        <v>36</v>
      </c>
      <c r="D2298" s="311">
        <v>41855</v>
      </c>
      <c r="E2298" s="63">
        <v>0.93263888888888891</v>
      </c>
      <c r="F2298" s="311">
        <v>41855</v>
      </c>
      <c r="G2298" s="63">
        <v>0.93263888888888891</v>
      </c>
      <c r="H2298" s="1174">
        <f t="shared" si="56"/>
        <v>0</v>
      </c>
      <c r="I2298" s="52">
        <v>12</v>
      </c>
      <c r="J2298" s="52" t="s">
        <v>297</v>
      </c>
      <c r="K2298" s="52" t="s">
        <v>132</v>
      </c>
      <c r="L2298" s="52" t="s">
        <v>128</v>
      </c>
      <c r="M2298" s="52" t="s">
        <v>693</v>
      </c>
      <c r="N2298" s="52" t="s">
        <v>103</v>
      </c>
      <c r="O2298" s="52" t="s">
        <v>66</v>
      </c>
      <c r="P2298" s="52"/>
      <c r="Q2298" s="1264" t="s">
        <v>7884</v>
      </c>
      <c r="R2298" s="79"/>
      <c r="S2298" s="52"/>
      <c r="T2298" s="1357"/>
      <c r="U2298" s="52" t="s">
        <v>75</v>
      </c>
      <c r="V2298" s="52">
        <v>1968</v>
      </c>
      <c r="W2298" s="52" t="s">
        <v>6105</v>
      </c>
      <c r="X2298" s="52" t="s">
        <v>183</v>
      </c>
      <c r="Y2298" s="52" t="s">
        <v>12088</v>
      </c>
      <c r="Z2298" s="52">
        <v>100</v>
      </c>
      <c r="AA2298" s="52"/>
      <c r="AB2298" s="52"/>
      <c r="AC2298" s="52" t="s">
        <v>12130</v>
      </c>
      <c r="AD2298" s="1094" t="s">
        <v>48</v>
      </c>
      <c r="AE2298" s="52"/>
      <c r="AF2298" s="1094"/>
      <c r="AG2298" s="1455"/>
      <c r="AH2298" s="6" t="e">
        <f t="shared" si="57"/>
        <v>#VALUE!</v>
      </c>
      <c r="AI2298" s="1478" t="e">
        <f>COUNTIF([4]ПС!A5925:A6076,M2298)</f>
        <v>#VALUE!</v>
      </c>
      <c r="AJ2298" s="3">
        <f t="shared" si="58"/>
        <v>1</v>
      </c>
    </row>
    <row r="2299" spans="1:36" ht="409.5" hidden="1" customHeight="1" x14ac:dyDescent="0.2">
      <c r="A2299" s="1101" t="s">
        <v>7617</v>
      </c>
      <c r="B2299" s="52" t="s">
        <v>5</v>
      </c>
      <c r="C2299" s="52" t="s">
        <v>36</v>
      </c>
      <c r="D2299" s="311">
        <v>41856</v>
      </c>
      <c r="E2299" s="63">
        <v>0.71527777777777779</v>
      </c>
      <c r="F2299" s="311">
        <v>41856</v>
      </c>
      <c r="G2299" s="63">
        <v>0.71527777777777779</v>
      </c>
      <c r="H2299" s="1174">
        <f t="shared" si="56"/>
        <v>0</v>
      </c>
      <c r="I2299" s="52">
        <v>16</v>
      </c>
      <c r="J2299" s="52" t="s">
        <v>178</v>
      </c>
      <c r="K2299" s="52" t="s">
        <v>132</v>
      </c>
      <c r="L2299" s="52" t="s">
        <v>128</v>
      </c>
      <c r="M2299" s="52" t="s">
        <v>9424</v>
      </c>
      <c r="N2299" s="52" t="s">
        <v>103</v>
      </c>
      <c r="O2299" s="52" t="s">
        <v>66</v>
      </c>
      <c r="P2299" s="52" t="s">
        <v>7888</v>
      </c>
      <c r="Q2299" s="1264" t="s">
        <v>7889</v>
      </c>
      <c r="R2299" s="79">
        <v>21</v>
      </c>
      <c r="S2299" s="52"/>
      <c r="T2299" s="1357">
        <f t="shared" ref="T2299:T2327" si="61">R2299+S2299</f>
        <v>21</v>
      </c>
      <c r="U2299" s="52" t="s">
        <v>75</v>
      </c>
      <c r="V2299" s="52">
        <v>1985</v>
      </c>
      <c r="W2299" s="52" t="s">
        <v>2286</v>
      </c>
      <c r="X2299" s="52" t="s">
        <v>183</v>
      </c>
      <c r="Y2299" s="1403" t="s">
        <v>12039</v>
      </c>
      <c r="Z2299" s="52">
        <v>100</v>
      </c>
      <c r="AA2299" s="52"/>
      <c r="AB2299" s="52"/>
      <c r="AC2299" s="52"/>
      <c r="AD2299" s="1094" t="s">
        <v>48</v>
      </c>
      <c r="AE2299" s="52"/>
      <c r="AF2299" s="1094"/>
      <c r="AG2299" s="1455"/>
      <c r="AH2299" s="6" t="e">
        <f t="shared" si="57"/>
        <v>#VALUE!</v>
      </c>
      <c r="AI2299" s="1478" t="e">
        <f>COUNTIF([4]ПС!A5925:A6076,M2299)</f>
        <v>#VALUE!</v>
      </c>
      <c r="AJ2299" s="3">
        <f t="shared" si="58"/>
        <v>1</v>
      </c>
    </row>
    <row r="2300" spans="1:36" ht="94.5" hidden="1" customHeight="1" x14ac:dyDescent="0.2">
      <c r="A2300" s="1101" t="s">
        <v>7617</v>
      </c>
      <c r="B2300" s="52" t="s">
        <v>5</v>
      </c>
      <c r="C2300" s="52" t="s">
        <v>36</v>
      </c>
      <c r="D2300" s="311">
        <v>41856</v>
      </c>
      <c r="E2300" s="63">
        <v>0.8652777777777777</v>
      </c>
      <c r="F2300" s="311">
        <v>41856</v>
      </c>
      <c r="G2300" s="63">
        <v>0.96527777777777779</v>
      </c>
      <c r="H2300" s="1174">
        <f t="shared" si="56"/>
        <v>0.10000000000000009</v>
      </c>
      <c r="I2300" s="52"/>
      <c r="J2300" s="52" t="s">
        <v>178</v>
      </c>
      <c r="K2300" s="52" t="s">
        <v>133</v>
      </c>
      <c r="L2300" s="52" t="s">
        <v>128</v>
      </c>
      <c r="M2300" s="52" t="s">
        <v>12131</v>
      </c>
      <c r="N2300" s="52" t="s">
        <v>103</v>
      </c>
      <c r="O2300" s="52" t="s">
        <v>66</v>
      </c>
      <c r="P2300" s="52" t="s">
        <v>7899</v>
      </c>
      <c r="Q2300" s="1264" t="s">
        <v>7900</v>
      </c>
      <c r="R2300" s="79">
        <v>20</v>
      </c>
      <c r="S2300" s="52"/>
      <c r="T2300" s="1357">
        <f t="shared" si="61"/>
        <v>20</v>
      </c>
      <c r="U2300" s="52" t="s">
        <v>75</v>
      </c>
      <c r="V2300" s="52">
        <v>1971</v>
      </c>
      <c r="W2300" s="52" t="s">
        <v>6105</v>
      </c>
      <c r="X2300" s="52" t="s">
        <v>183</v>
      </c>
      <c r="Y2300" s="52" t="s">
        <v>12132</v>
      </c>
      <c r="Z2300" s="52">
        <v>100</v>
      </c>
      <c r="AA2300" s="52"/>
      <c r="AB2300" s="52"/>
      <c r="AC2300" s="52" t="s">
        <v>12133</v>
      </c>
      <c r="AD2300" s="1094" t="s">
        <v>48</v>
      </c>
      <c r="AE2300" s="52"/>
      <c r="AF2300" s="1094"/>
      <c r="AG2300" s="1455"/>
      <c r="AH2300" s="6" t="e">
        <f t="shared" si="57"/>
        <v>#VALUE!</v>
      </c>
      <c r="AI2300" s="1478" t="e">
        <f>COUNTIF([4]ПС!A5925:A6076,M2300)</f>
        <v>#VALUE!</v>
      </c>
      <c r="AJ2300" s="3">
        <f t="shared" si="58"/>
        <v>1</v>
      </c>
    </row>
    <row r="2301" spans="1:36" ht="31.5" hidden="1" customHeight="1" x14ac:dyDescent="0.2">
      <c r="A2301" s="1101" t="s">
        <v>7617</v>
      </c>
      <c r="B2301" s="52" t="s">
        <v>5</v>
      </c>
      <c r="C2301" s="52" t="s">
        <v>10455</v>
      </c>
      <c r="D2301" s="311">
        <v>41856</v>
      </c>
      <c r="E2301" s="63">
        <v>0.31388888888888888</v>
      </c>
      <c r="F2301" s="311">
        <v>41856</v>
      </c>
      <c r="G2301" s="63">
        <v>0.31388888888888888</v>
      </c>
      <c r="H2301" s="1174">
        <f t="shared" si="56"/>
        <v>0</v>
      </c>
      <c r="I2301" s="52">
        <v>3</v>
      </c>
      <c r="J2301" s="52"/>
      <c r="K2301" s="52"/>
      <c r="L2301" s="52" t="s">
        <v>125</v>
      </c>
      <c r="M2301" s="17" t="s">
        <v>3844</v>
      </c>
      <c r="N2301" s="52">
        <v>35</v>
      </c>
      <c r="O2301" s="52" t="s">
        <v>66</v>
      </c>
      <c r="P2301" s="52" t="s">
        <v>7877</v>
      </c>
      <c r="Q2301" s="1264" t="s">
        <v>7878</v>
      </c>
      <c r="R2301" s="79">
        <v>1</v>
      </c>
      <c r="S2301" s="52"/>
      <c r="T2301" s="1357">
        <f t="shared" si="61"/>
        <v>1</v>
      </c>
      <c r="U2301" s="52"/>
      <c r="V2301" s="52"/>
      <c r="W2301" s="52"/>
      <c r="X2301" s="52"/>
      <c r="Y2301" s="52"/>
      <c r="Z2301" s="52"/>
      <c r="AA2301" s="52"/>
      <c r="AB2301" s="52"/>
      <c r="AC2301" s="52"/>
      <c r="AD2301" s="1094" t="s">
        <v>55</v>
      </c>
      <c r="AE2301" s="52"/>
      <c r="AF2301" s="1094"/>
      <c r="AG2301" s="1455"/>
      <c r="AH2301" s="6" t="e">
        <f t="shared" si="57"/>
        <v>#VALUE!</v>
      </c>
      <c r="AI2301" s="1478" t="e">
        <f>COUNTIF([4]ПС!A5925:A6076,M2301)</f>
        <v>#VALUE!</v>
      </c>
      <c r="AJ2301" s="3">
        <f t="shared" si="58"/>
        <v>1</v>
      </c>
    </row>
    <row r="2302" spans="1:36" ht="31.5" hidden="1" customHeight="1" x14ac:dyDescent="0.2">
      <c r="A2302" s="1101" t="s">
        <v>7617</v>
      </c>
      <c r="B2302" s="52" t="s">
        <v>5</v>
      </c>
      <c r="C2302" s="52" t="s">
        <v>10455</v>
      </c>
      <c r="D2302" s="311">
        <v>41856</v>
      </c>
      <c r="E2302" s="63">
        <v>0.77083333333333337</v>
      </c>
      <c r="F2302" s="311">
        <v>41856</v>
      </c>
      <c r="G2302" s="63">
        <v>0.77083333333333337</v>
      </c>
      <c r="H2302" s="1174">
        <f t="shared" si="56"/>
        <v>0</v>
      </c>
      <c r="I2302" s="52">
        <v>8</v>
      </c>
      <c r="J2302" s="52"/>
      <c r="K2302" s="52"/>
      <c r="L2302" s="52" t="s">
        <v>125</v>
      </c>
      <c r="M2302" s="17" t="s">
        <v>3844</v>
      </c>
      <c r="N2302" s="52">
        <v>35</v>
      </c>
      <c r="O2302" s="52" t="s">
        <v>66</v>
      </c>
      <c r="P2302" s="52" t="s">
        <v>7877</v>
      </c>
      <c r="Q2302" s="1264" t="s">
        <v>7878</v>
      </c>
      <c r="R2302" s="79">
        <v>1</v>
      </c>
      <c r="S2302" s="52"/>
      <c r="T2302" s="1357">
        <f t="shared" si="61"/>
        <v>1</v>
      </c>
      <c r="U2302" s="52"/>
      <c r="V2302" s="52"/>
      <c r="W2302" s="52"/>
      <c r="X2302" s="52"/>
      <c r="Y2302" s="52"/>
      <c r="Z2302" s="52"/>
      <c r="AA2302" s="52"/>
      <c r="AB2302" s="52"/>
      <c r="AC2302" s="52"/>
      <c r="AD2302" s="1094" t="s">
        <v>55</v>
      </c>
      <c r="AE2302" s="52"/>
      <c r="AF2302" s="1094"/>
      <c r="AG2302" s="1455"/>
      <c r="AH2302" s="6" t="e">
        <f t="shared" si="57"/>
        <v>#VALUE!</v>
      </c>
      <c r="AI2302" s="1478" t="e">
        <f>COUNTIF([4]ПС!A5925:A6076,M2302)</f>
        <v>#VALUE!</v>
      </c>
      <c r="AJ2302" s="3">
        <f t="shared" si="58"/>
        <v>1</v>
      </c>
    </row>
    <row r="2303" spans="1:36" ht="31.5" hidden="1" customHeight="1" x14ac:dyDescent="0.2">
      <c r="A2303" s="1101" t="s">
        <v>7617</v>
      </c>
      <c r="B2303" s="52" t="s">
        <v>5</v>
      </c>
      <c r="C2303" s="52" t="s">
        <v>10455</v>
      </c>
      <c r="D2303" s="311">
        <v>41856</v>
      </c>
      <c r="E2303" s="63">
        <v>0.83125000000000004</v>
      </c>
      <c r="F2303" s="311">
        <v>41856</v>
      </c>
      <c r="G2303" s="63">
        <v>0.85416666666666663</v>
      </c>
      <c r="H2303" s="1174">
        <f t="shared" si="56"/>
        <v>2.2916666666666585E-2</v>
      </c>
      <c r="I2303" s="52">
        <v>2</v>
      </c>
      <c r="J2303" s="52"/>
      <c r="K2303" s="52"/>
      <c r="L2303" s="52" t="s">
        <v>125</v>
      </c>
      <c r="M2303" s="17" t="s">
        <v>9365</v>
      </c>
      <c r="N2303" s="52" t="s">
        <v>103</v>
      </c>
      <c r="O2303" s="52" t="s">
        <v>66</v>
      </c>
      <c r="P2303" s="52" t="s">
        <v>2868</v>
      </c>
      <c r="Q2303" s="1264" t="s">
        <v>7901</v>
      </c>
      <c r="R2303" s="79">
        <v>2</v>
      </c>
      <c r="S2303" s="52"/>
      <c r="T2303" s="1357">
        <f t="shared" si="61"/>
        <v>2</v>
      </c>
      <c r="U2303" s="52"/>
      <c r="V2303" s="52"/>
      <c r="W2303" s="52"/>
      <c r="X2303" s="52"/>
      <c r="Y2303" s="52"/>
      <c r="Z2303" s="52"/>
      <c r="AA2303" s="52"/>
      <c r="AB2303" s="52"/>
      <c r="AC2303" s="52"/>
      <c r="AD2303" s="1094" t="s">
        <v>55</v>
      </c>
      <c r="AE2303" s="52"/>
      <c r="AF2303" s="1094"/>
      <c r="AG2303" s="1455"/>
      <c r="AH2303" s="6" t="e">
        <f t="shared" si="57"/>
        <v>#VALUE!</v>
      </c>
      <c r="AI2303" s="1478" t="e">
        <f>COUNTIF([4]ПС!A5925:A6076,M2303)</f>
        <v>#VALUE!</v>
      </c>
      <c r="AJ2303" s="3">
        <f t="shared" si="58"/>
        <v>1</v>
      </c>
    </row>
    <row r="2304" spans="1:36" ht="31.5" hidden="1" customHeight="1" x14ac:dyDescent="0.2">
      <c r="A2304" s="1101" t="s">
        <v>7617</v>
      </c>
      <c r="B2304" s="52" t="s">
        <v>5</v>
      </c>
      <c r="C2304" s="52" t="s">
        <v>10455</v>
      </c>
      <c r="D2304" s="311">
        <v>41856</v>
      </c>
      <c r="E2304" s="63">
        <v>0.94305555555555554</v>
      </c>
      <c r="F2304" s="311">
        <v>41856</v>
      </c>
      <c r="G2304" s="63">
        <v>0.94305555555555554</v>
      </c>
      <c r="H2304" s="1174">
        <f t="shared" si="56"/>
        <v>0</v>
      </c>
      <c r="I2304" s="52">
        <v>3</v>
      </c>
      <c r="J2304" s="52"/>
      <c r="K2304" s="52"/>
      <c r="L2304" s="52" t="s">
        <v>125</v>
      </c>
      <c r="M2304" s="17" t="s">
        <v>1290</v>
      </c>
      <c r="N2304" s="52" t="s">
        <v>103</v>
      </c>
      <c r="O2304" s="52" t="s">
        <v>66</v>
      </c>
      <c r="P2304" s="52" t="s">
        <v>7902</v>
      </c>
      <c r="Q2304" s="1264" t="s">
        <v>7903</v>
      </c>
      <c r="R2304" s="79">
        <v>2</v>
      </c>
      <c r="S2304" s="52"/>
      <c r="T2304" s="1357">
        <f t="shared" si="61"/>
        <v>2</v>
      </c>
      <c r="U2304" s="52"/>
      <c r="V2304" s="52"/>
      <c r="W2304" s="52"/>
      <c r="X2304" s="52"/>
      <c r="Y2304" s="52"/>
      <c r="Z2304" s="52"/>
      <c r="AA2304" s="52"/>
      <c r="AB2304" s="52"/>
      <c r="AC2304" s="52"/>
      <c r="AD2304" s="1094" t="s">
        <v>55</v>
      </c>
      <c r="AE2304" s="52"/>
      <c r="AF2304" s="1094"/>
      <c r="AG2304" s="1455"/>
      <c r="AH2304" s="6" t="e">
        <f t="shared" si="57"/>
        <v>#VALUE!</v>
      </c>
      <c r="AI2304" s="1478" t="e">
        <f>COUNTIF([4]ПС!A5925:A6076,M2304)</f>
        <v>#VALUE!</v>
      </c>
      <c r="AJ2304" s="3">
        <f t="shared" si="58"/>
        <v>1</v>
      </c>
    </row>
    <row r="2305" spans="1:36" ht="31.5" hidden="1" customHeight="1" x14ac:dyDescent="0.2">
      <c r="A2305" s="1101" t="s">
        <v>7617</v>
      </c>
      <c r="B2305" s="52" t="s">
        <v>5</v>
      </c>
      <c r="C2305" s="52" t="s">
        <v>10455</v>
      </c>
      <c r="D2305" s="311">
        <v>41856</v>
      </c>
      <c r="E2305" s="63">
        <v>0.6645833333333333</v>
      </c>
      <c r="F2305" s="311">
        <v>41856</v>
      </c>
      <c r="G2305" s="63">
        <v>0.66527777777777775</v>
      </c>
      <c r="H2305" s="1174">
        <f t="shared" si="56"/>
        <v>6.9444444444444198E-4</v>
      </c>
      <c r="I2305" s="52">
        <v>2</v>
      </c>
      <c r="J2305" s="52"/>
      <c r="K2305" s="52"/>
      <c r="L2305" s="52" t="s">
        <v>125</v>
      </c>
      <c r="M2305" s="17" t="s">
        <v>11485</v>
      </c>
      <c r="N2305" s="52" t="s">
        <v>103</v>
      </c>
      <c r="O2305" s="52" t="s">
        <v>66</v>
      </c>
      <c r="P2305" s="52" t="s">
        <v>7904</v>
      </c>
      <c r="Q2305" s="1264" t="s">
        <v>7905</v>
      </c>
      <c r="R2305" s="79">
        <v>2</v>
      </c>
      <c r="S2305" s="52"/>
      <c r="T2305" s="1357">
        <f t="shared" si="61"/>
        <v>2</v>
      </c>
      <c r="U2305" s="52"/>
      <c r="V2305" s="52"/>
      <c r="W2305" s="52"/>
      <c r="X2305" s="52"/>
      <c r="Y2305" s="52"/>
      <c r="Z2305" s="52"/>
      <c r="AA2305" s="52"/>
      <c r="AB2305" s="52"/>
      <c r="AC2305" s="52"/>
      <c r="AD2305" s="1094" t="s">
        <v>55</v>
      </c>
      <c r="AE2305" s="52"/>
      <c r="AF2305" s="1094"/>
      <c r="AG2305" s="1455"/>
      <c r="AH2305" s="6" t="e">
        <f t="shared" si="57"/>
        <v>#VALUE!</v>
      </c>
      <c r="AI2305" s="1478" t="e">
        <f>COUNTIF([4]ПС!A5925:A6076,M2305)</f>
        <v>#VALUE!</v>
      </c>
      <c r="AJ2305" s="3">
        <f t="shared" si="58"/>
        <v>1</v>
      </c>
    </row>
    <row r="2306" spans="1:36" ht="31.5" hidden="1" customHeight="1" x14ac:dyDescent="0.2">
      <c r="A2306" s="1101" t="s">
        <v>7617</v>
      </c>
      <c r="B2306" s="52" t="s">
        <v>5</v>
      </c>
      <c r="C2306" s="52" t="s">
        <v>10455</v>
      </c>
      <c r="D2306" s="311">
        <v>41856</v>
      </c>
      <c r="E2306" s="63">
        <v>0.76388888888888884</v>
      </c>
      <c r="F2306" s="311">
        <v>41856</v>
      </c>
      <c r="G2306" s="63">
        <v>0.77777777777777779</v>
      </c>
      <c r="H2306" s="1174">
        <f t="shared" si="56"/>
        <v>1.3888888888888951E-2</v>
      </c>
      <c r="I2306" s="52">
        <v>2</v>
      </c>
      <c r="J2306" s="52"/>
      <c r="K2306" s="52"/>
      <c r="L2306" s="52" t="s">
        <v>125</v>
      </c>
      <c r="M2306" s="17" t="s">
        <v>11485</v>
      </c>
      <c r="N2306" s="52" t="s">
        <v>103</v>
      </c>
      <c r="O2306" s="52" t="s">
        <v>66</v>
      </c>
      <c r="P2306" s="52" t="s">
        <v>7904</v>
      </c>
      <c r="Q2306" s="1264" t="s">
        <v>7906</v>
      </c>
      <c r="R2306" s="79">
        <v>1</v>
      </c>
      <c r="S2306" s="52"/>
      <c r="T2306" s="1357">
        <f t="shared" si="61"/>
        <v>1</v>
      </c>
      <c r="U2306" s="52"/>
      <c r="V2306" s="52"/>
      <c r="W2306" s="52"/>
      <c r="X2306" s="52"/>
      <c r="Y2306" s="52"/>
      <c r="Z2306" s="52"/>
      <c r="AA2306" s="52"/>
      <c r="AB2306" s="52"/>
      <c r="AC2306" s="52"/>
      <c r="AD2306" s="1094" t="s">
        <v>55</v>
      </c>
      <c r="AE2306" s="52"/>
      <c r="AF2306" s="1094"/>
      <c r="AG2306" s="1455"/>
      <c r="AH2306" s="6" t="e">
        <f t="shared" si="57"/>
        <v>#VALUE!</v>
      </c>
      <c r="AI2306" s="1478" t="e">
        <f>COUNTIF([4]ПС!A5925:A6076,M2306)</f>
        <v>#VALUE!</v>
      </c>
      <c r="AJ2306" s="3">
        <f t="shared" si="58"/>
        <v>1</v>
      </c>
    </row>
    <row r="2307" spans="1:36" ht="31.5" hidden="1" customHeight="1" x14ac:dyDescent="0.2">
      <c r="A2307" s="1101" t="s">
        <v>7617</v>
      </c>
      <c r="B2307" s="52" t="s">
        <v>5</v>
      </c>
      <c r="C2307" s="52" t="s">
        <v>36</v>
      </c>
      <c r="D2307" s="311">
        <v>41856</v>
      </c>
      <c r="E2307" s="63">
        <v>0.84375</v>
      </c>
      <c r="F2307" s="311">
        <v>41856</v>
      </c>
      <c r="G2307" s="63">
        <v>0.84375</v>
      </c>
      <c r="H2307" s="1174">
        <f t="shared" si="56"/>
        <v>0</v>
      </c>
      <c r="I2307" s="52"/>
      <c r="J2307" s="52" t="s">
        <v>178</v>
      </c>
      <c r="K2307" s="52" t="s">
        <v>132</v>
      </c>
      <c r="L2307" s="52" t="s">
        <v>128</v>
      </c>
      <c r="M2307" s="52" t="s">
        <v>9373</v>
      </c>
      <c r="N2307" s="52" t="s">
        <v>103</v>
      </c>
      <c r="O2307" s="52" t="s">
        <v>66</v>
      </c>
      <c r="P2307" s="52" t="s">
        <v>11467</v>
      </c>
      <c r="Q2307" s="1264" t="s">
        <v>7898</v>
      </c>
      <c r="R2307" s="79">
        <v>17</v>
      </c>
      <c r="S2307" s="52"/>
      <c r="T2307" s="1357">
        <f t="shared" si="61"/>
        <v>17</v>
      </c>
      <c r="U2307" s="52" t="s">
        <v>75</v>
      </c>
      <c r="V2307" s="52">
        <v>1989</v>
      </c>
      <c r="W2307" s="52" t="s">
        <v>2286</v>
      </c>
      <c r="X2307" s="52" t="s">
        <v>183</v>
      </c>
      <c r="Y2307" s="57">
        <v>40817</v>
      </c>
      <c r="Z2307" s="52">
        <v>100</v>
      </c>
      <c r="AA2307" s="52" t="s">
        <v>183</v>
      </c>
      <c r="AB2307" s="52">
        <v>0</v>
      </c>
      <c r="AC2307" s="52" t="s">
        <v>12134</v>
      </c>
      <c r="AD2307" s="1439" t="s">
        <v>48</v>
      </c>
      <c r="AE2307" s="52"/>
      <c r="AF2307" s="1094"/>
      <c r="AG2307" s="1455"/>
      <c r="AH2307" s="6" t="e">
        <f t="shared" si="57"/>
        <v>#VALUE!</v>
      </c>
      <c r="AI2307" s="1478" t="e">
        <f>COUNTIF([4]ПС!A5925:A6076,M2307)</f>
        <v>#VALUE!</v>
      </c>
      <c r="AJ2307" s="3">
        <f t="shared" si="58"/>
        <v>1</v>
      </c>
    </row>
    <row r="2308" spans="1:36" ht="31.5" hidden="1" customHeight="1" x14ac:dyDescent="0.2">
      <c r="A2308" s="1101" t="s">
        <v>7617</v>
      </c>
      <c r="B2308" s="52" t="s">
        <v>5</v>
      </c>
      <c r="C2308" s="52" t="s">
        <v>36</v>
      </c>
      <c r="D2308" s="311">
        <v>41856</v>
      </c>
      <c r="E2308" s="63">
        <v>0.71875</v>
      </c>
      <c r="F2308" s="311">
        <v>41856</v>
      </c>
      <c r="G2308" s="63">
        <v>0.78125</v>
      </c>
      <c r="H2308" s="1174">
        <f t="shared" ref="H2308:H2371" si="62">F2308-D2308+G2308-E2308</f>
        <v>6.25E-2</v>
      </c>
      <c r="I2308" s="52">
        <v>9</v>
      </c>
      <c r="J2308" s="52" t="s">
        <v>2497</v>
      </c>
      <c r="K2308" s="52" t="s">
        <v>133</v>
      </c>
      <c r="L2308" s="52" t="s">
        <v>128</v>
      </c>
      <c r="M2308" s="52" t="s">
        <v>9338</v>
      </c>
      <c r="N2308" s="52" t="s">
        <v>103</v>
      </c>
      <c r="O2308" s="52" t="s">
        <v>66</v>
      </c>
      <c r="P2308" s="52" t="s">
        <v>7891</v>
      </c>
      <c r="Q2308" s="1264" t="s">
        <v>7892</v>
      </c>
      <c r="R2308" s="79">
        <v>16</v>
      </c>
      <c r="S2308" s="52"/>
      <c r="T2308" s="1357">
        <f t="shared" si="61"/>
        <v>16</v>
      </c>
      <c r="U2308" s="52" t="s">
        <v>75</v>
      </c>
      <c r="V2308" s="52">
        <v>1969</v>
      </c>
      <c r="W2308" s="52" t="s">
        <v>2286</v>
      </c>
      <c r="X2308" s="52" t="s">
        <v>183</v>
      </c>
      <c r="Y2308" s="52" t="s">
        <v>12135</v>
      </c>
      <c r="Z2308" s="52">
        <v>100</v>
      </c>
      <c r="AA2308" s="52" t="s">
        <v>183</v>
      </c>
      <c r="AB2308" s="52">
        <v>0</v>
      </c>
      <c r="AC2308" s="52" t="s">
        <v>12136</v>
      </c>
      <c r="AD2308" s="1094" t="s">
        <v>48</v>
      </c>
      <c r="AE2308" s="52"/>
      <c r="AF2308" s="1094"/>
      <c r="AG2308" s="1455"/>
      <c r="AH2308" s="6" t="e">
        <f t="shared" ref="AH2308:AH2371" si="63">IF(AI2308+AJ2308=2,"Всё Ок!","Ошибка в имени ПС")</f>
        <v>#VALUE!</v>
      </c>
      <c r="AI2308" s="1478" t="e">
        <f>COUNTIF([4]ПС!A5925:A6076,M2308)</f>
        <v>#VALUE!</v>
      </c>
      <c r="AJ2308" s="3">
        <f t="shared" ref="AJ2308:AJ2371" si="64">IF(M2308&gt;0,1,0)</f>
        <v>1</v>
      </c>
    </row>
    <row r="2309" spans="1:36" ht="31.5" hidden="1" customHeight="1" x14ac:dyDescent="0.2">
      <c r="A2309" s="1101" t="s">
        <v>7617</v>
      </c>
      <c r="B2309" s="52" t="s">
        <v>5</v>
      </c>
      <c r="C2309" s="52" t="s">
        <v>36</v>
      </c>
      <c r="D2309" s="311">
        <v>41856</v>
      </c>
      <c r="E2309" s="63">
        <v>0.66249999999999998</v>
      </c>
      <c r="F2309" s="311">
        <v>41856</v>
      </c>
      <c r="G2309" s="63">
        <v>0.66388888888888886</v>
      </c>
      <c r="H2309" s="1174">
        <f t="shared" si="62"/>
        <v>1.388888888888884E-3</v>
      </c>
      <c r="I2309" s="52">
        <v>6</v>
      </c>
      <c r="J2309" s="52" t="s">
        <v>297</v>
      </c>
      <c r="K2309" s="52" t="s">
        <v>834</v>
      </c>
      <c r="L2309" s="52" t="s">
        <v>128</v>
      </c>
      <c r="M2309" s="52" t="s">
        <v>11487</v>
      </c>
      <c r="N2309" s="52" t="s">
        <v>103</v>
      </c>
      <c r="O2309" s="52" t="s">
        <v>66</v>
      </c>
      <c r="P2309" s="52" t="s">
        <v>7896</v>
      </c>
      <c r="Q2309" s="1264" t="s">
        <v>7897</v>
      </c>
      <c r="R2309" s="79">
        <v>15</v>
      </c>
      <c r="S2309" s="52"/>
      <c r="T2309" s="1357">
        <f t="shared" si="61"/>
        <v>15</v>
      </c>
      <c r="U2309" s="52" t="s">
        <v>75</v>
      </c>
      <c r="V2309" s="52">
        <v>2009</v>
      </c>
      <c r="W2309" s="52" t="s">
        <v>1268</v>
      </c>
      <c r="X2309" s="52" t="s">
        <v>183</v>
      </c>
      <c r="Y2309" s="52" t="s">
        <v>445</v>
      </c>
      <c r="Z2309" s="52" t="s">
        <v>183</v>
      </c>
      <c r="AA2309" s="52"/>
      <c r="AB2309" s="52"/>
      <c r="AC2309" s="52"/>
      <c r="AD2309" s="1094" t="s">
        <v>48</v>
      </c>
      <c r="AE2309" s="52"/>
      <c r="AF2309" s="1094"/>
      <c r="AG2309" s="1455"/>
      <c r="AH2309" s="6" t="e">
        <f t="shared" si="63"/>
        <v>#VALUE!</v>
      </c>
      <c r="AI2309" s="1478" t="e">
        <f>COUNTIF([4]ПС!A5925:A6076,M2309)</f>
        <v>#VALUE!</v>
      </c>
      <c r="AJ2309" s="3">
        <f t="shared" si="64"/>
        <v>1</v>
      </c>
    </row>
    <row r="2310" spans="1:36" ht="94.5" hidden="1" customHeight="1" x14ac:dyDescent="0.2">
      <c r="A2310" s="1101" t="s">
        <v>7617</v>
      </c>
      <c r="B2310" s="52" t="s">
        <v>5</v>
      </c>
      <c r="C2310" s="52" t="s">
        <v>36</v>
      </c>
      <c r="D2310" s="311">
        <v>41856</v>
      </c>
      <c r="E2310" s="63">
        <v>0.74305555555555547</v>
      </c>
      <c r="F2310" s="311">
        <v>41856</v>
      </c>
      <c r="G2310" s="63">
        <v>0.74791666666666667</v>
      </c>
      <c r="H2310" s="1174">
        <f t="shared" si="62"/>
        <v>4.8611111111112049E-3</v>
      </c>
      <c r="I2310" s="52">
        <v>17</v>
      </c>
      <c r="J2310" s="52" t="s">
        <v>7271</v>
      </c>
      <c r="K2310" s="52" t="s">
        <v>133</v>
      </c>
      <c r="L2310" s="52" t="s">
        <v>128</v>
      </c>
      <c r="M2310" s="52" t="s">
        <v>693</v>
      </c>
      <c r="N2310" s="52" t="s">
        <v>103</v>
      </c>
      <c r="O2310" s="52" t="s">
        <v>66</v>
      </c>
      <c r="P2310" s="52" t="s">
        <v>7890</v>
      </c>
      <c r="Q2310" s="1264" t="s">
        <v>12137</v>
      </c>
      <c r="R2310" s="79">
        <v>12</v>
      </c>
      <c r="S2310" s="52"/>
      <c r="T2310" s="1357">
        <f t="shared" si="61"/>
        <v>12</v>
      </c>
      <c r="U2310" s="52" t="s">
        <v>75</v>
      </c>
      <c r="V2310" s="52">
        <v>1968</v>
      </c>
      <c r="W2310" s="52" t="s">
        <v>6105</v>
      </c>
      <c r="X2310" s="52" t="s">
        <v>183</v>
      </c>
      <c r="Y2310" s="52" t="s">
        <v>12088</v>
      </c>
      <c r="Z2310" s="52">
        <v>100</v>
      </c>
      <c r="AA2310" s="52"/>
      <c r="AB2310" s="52"/>
      <c r="AC2310" s="52" t="s">
        <v>12130</v>
      </c>
      <c r="AD2310" s="1094" t="s">
        <v>48</v>
      </c>
      <c r="AE2310" s="52"/>
      <c r="AF2310" s="1094"/>
      <c r="AG2310" s="1455"/>
      <c r="AH2310" s="6" t="e">
        <f t="shared" si="63"/>
        <v>#VALUE!</v>
      </c>
      <c r="AI2310" s="1478" t="e">
        <f>COUNTIF([4]ПС!A5925:A6076,M2310)</f>
        <v>#VALUE!</v>
      </c>
      <c r="AJ2310" s="3">
        <f t="shared" si="64"/>
        <v>1</v>
      </c>
    </row>
    <row r="2311" spans="1:36" ht="31.5" hidden="1" customHeight="1" x14ac:dyDescent="0.2">
      <c r="A2311" s="1101" t="s">
        <v>7617</v>
      </c>
      <c r="B2311" s="52" t="s">
        <v>5</v>
      </c>
      <c r="C2311" s="52" t="s">
        <v>36</v>
      </c>
      <c r="D2311" s="311">
        <v>41856</v>
      </c>
      <c r="E2311" s="63">
        <v>0.625</v>
      </c>
      <c r="F2311" s="311">
        <v>41856</v>
      </c>
      <c r="G2311" s="63">
        <v>0.625</v>
      </c>
      <c r="H2311" s="1174">
        <f t="shared" si="62"/>
        <v>0</v>
      </c>
      <c r="I2311" s="52">
        <v>17</v>
      </c>
      <c r="J2311" s="52"/>
      <c r="K2311" s="52" t="s">
        <v>132</v>
      </c>
      <c r="L2311" s="52" t="s">
        <v>128</v>
      </c>
      <c r="M2311" s="52" t="s">
        <v>3846</v>
      </c>
      <c r="N2311" s="52" t="s">
        <v>103</v>
      </c>
      <c r="O2311" s="52" t="s">
        <v>66</v>
      </c>
      <c r="P2311" s="52" t="s">
        <v>3847</v>
      </c>
      <c r="Q2311" s="1264" t="s">
        <v>7885</v>
      </c>
      <c r="R2311" s="79">
        <v>9</v>
      </c>
      <c r="S2311" s="52"/>
      <c r="T2311" s="1357">
        <f t="shared" si="61"/>
        <v>9</v>
      </c>
      <c r="U2311" s="52" t="s">
        <v>75</v>
      </c>
      <c r="V2311" s="52">
        <v>1994</v>
      </c>
      <c r="W2311" s="52" t="s">
        <v>2286</v>
      </c>
      <c r="X2311" s="52" t="s">
        <v>183</v>
      </c>
      <c r="Y2311" s="52"/>
      <c r="Z2311" s="52"/>
      <c r="AA2311" s="52"/>
      <c r="AB2311" s="52"/>
      <c r="AC2311" s="52"/>
      <c r="AD2311" s="1094" t="s">
        <v>48</v>
      </c>
      <c r="AE2311" s="52"/>
      <c r="AF2311" s="1094"/>
      <c r="AG2311" s="1455"/>
      <c r="AH2311" s="6" t="e">
        <f t="shared" si="63"/>
        <v>#VALUE!</v>
      </c>
      <c r="AI2311" s="1478" t="e">
        <f>COUNTIF([4]ПС!A5925:A6076,M2311)</f>
        <v>#VALUE!</v>
      </c>
      <c r="AJ2311" s="3">
        <f t="shared" si="64"/>
        <v>1</v>
      </c>
    </row>
    <row r="2312" spans="1:36" ht="56.25" hidden="1" customHeight="1" x14ac:dyDescent="0.2">
      <c r="A2312" s="1101" t="s">
        <v>7617</v>
      </c>
      <c r="B2312" s="52" t="s">
        <v>5</v>
      </c>
      <c r="C2312" s="52" t="s">
        <v>36</v>
      </c>
      <c r="D2312" s="311">
        <v>41856</v>
      </c>
      <c r="E2312" s="63">
        <v>0.72499999999999998</v>
      </c>
      <c r="F2312" s="311">
        <v>41856</v>
      </c>
      <c r="G2312" s="63">
        <v>0.72499999999999998</v>
      </c>
      <c r="H2312" s="1174">
        <f t="shared" si="62"/>
        <v>0</v>
      </c>
      <c r="I2312" s="52">
        <v>17</v>
      </c>
      <c r="J2312" s="52"/>
      <c r="K2312" s="52" t="s">
        <v>132</v>
      </c>
      <c r="L2312" s="52" t="s">
        <v>128</v>
      </c>
      <c r="M2312" s="52" t="s">
        <v>3846</v>
      </c>
      <c r="N2312" s="52" t="s">
        <v>103</v>
      </c>
      <c r="O2312" s="52" t="s">
        <v>66</v>
      </c>
      <c r="P2312" s="52" t="s">
        <v>3847</v>
      </c>
      <c r="Q2312" s="1264" t="s">
        <v>7885</v>
      </c>
      <c r="R2312" s="79">
        <v>7</v>
      </c>
      <c r="S2312" s="52"/>
      <c r="T2312" s="1357">
        <f t="shared" si="61"/>
        <v>7</v>
      </c>
      <c r="U2312" s="52" t="s">
        <v>75</v>
      </c>
      <c r="V2312" s="52">
        <v>1994</v>
      </c>
      <c r="W2312" s="52" t="s">
        <v>2286</v>
      </c>
      <c r="X2312" s="52" t="s">
        <v>183</v>
      </c>
      <c r="Y2312" s="52"/>
      <c r="Z2312" s="52"/>
      <c r="AA2312" s="52"/>
      <c r="AB2312" s="52"/>
      <c r="AC2312" s="52"/>
      <c r="AD2312" s="1094" t="s">
        <v>48</v>
      </c>
      <c r="AE2312" s="52"/>
      <c r="AF2312" s="1094"/>
      <c r="AG2312" s="1455"/>
      <c r="AH2312" s="6" t="e">
        <f t="shared" si="63"/>
        <v>#VALUE!</v>
      </c>
      <c r="AI2312" s="1478" t="e">
        <f>COUNTIF([4]ПС!A5925:A6076,M2312)</f>
        <v>#VALUE!</v>
      </c>
      <c r="AJ2312" s="3">
        <f t="shared" si="64"/>
        <v>1</v>
      </c>
    </row>
    <row r="2313" spans="1:36" ht="47.25" hidden="1" customHeight="1" x14ac:dyDescent="0.2">
      <c r="A2313" s="1101" t="s">
        <v>7617</v>
      </c>
      <c r="B2313" s="52" t="s">
        <v>5</v>
      </c>
      <c r="C2313" s="52" t="s">
        <v>36</v>
      </c>
      <c r="D2313" s="311">
        <v>41856</v>
      </c>
      <c r="E2313" s="63">
        <v>0.66666666666666663</v>
      </c>
      <c r="F2313" s="311">
        <v>41856</v>
      </c>
      <c r="G2313" s="63">
        <v>0.71875</v>
      </c>
      <c r="H2313" s="1174">
        <f t="shared" si="62"/>
        <v>5.208333333333337E-2</v>
      </c>
      <c r="I2313" s="52">
        <v>7</v>
      </c>
      <c r="J2313" s="52" t="s">
        <v>297</v>
      </c>
      <c r="K2313" s="52" t="s">
        <v>136</v>
      </c>
      <c r="L2313" s="52" t="s">
        <v>128</v>
      </c>
      <c r="M2313" s="52" t="s">
        <v>653</v>
      </c>
      <c r="N2313" s="52" t="s">
        <v>103</v>
      </c>
      <c r="O2313" s="52" t="s">
        <v>66</v>
      </c>
      <c r="P2313" s="52" t="s">
        <v>7886</v>
      </c>
      <c r="Q2313" s="1264" t="s">
        <v>7887</v>
      </c>
      <c r="R2313" s="79">
        <v>4</v>
      </c>
      <c r="S2313" s="52"/>
      <c r="T2313" s="1357">
        <f t="shared" si="61"/>
        <v>4</v>
      </c>
      <c r="U2313" s="52" t="s">
        <v>75</v>
      </c>
      <c r="V2313" s="52">
        <v>1983</v>
      </c>
      <c r="W2313" s="52" t="s">
        <v>2286</v>
      </c>
      <c r="X2313" s="52" t="s">
        <v>183</v>
      </c>
      <c r="Y2313" s="52" t="s">
        <v>12138</v>
      </c>
      <c r="Z2313" s="52">
        <v>100</v>
      </c>
      <c r="AA2313" s="52"/>
      <c r="AB2313" s="52"/>
      <c r="AC2313" s="52" t="s">
        <v>12129</v>
      </c>
      <c r="AD2313" s="1094" t="s">
        <v>48</v>
      </c>
      <c r="AE2313" s="52"/>
      <c r="AF2313" s="1094"/>
      <c r="AG2313" s="1455"/>
      <c r="AH2313" s="6" t="e">
        <f t="shared" si="63"/>
        <v>#VALUE!</v>
      </c>
      <c r="AI2313" s="1478" t="e">
        <f>COUNTIF([4]ПС!A5925:A6076,M2313)</f>
        <v>#VALUE!</v>
      </c>
      <c r="AJ2313" s="3">
        <f t="shared" si="64"/>
        <v>1</v>
      </c>
    </row>
    <row r="2314" spans="1:36" ht="24" hidden="1" customHeight="1" x14ac:dyDescent="0.2">
      <c r="A2314" s="1101" t="s">
        <v>7617</v>
      </c>
      <c r="B2314" s="52" t="s">
        <v>5</v>
      </c>
      <c r="C2314" s="52" t="s">
        <v>36</v>
      </c>
      <c r="D2314" s="311">
        <v>41856</v>
      </c>
      <c r="E2314" s="63">
        <v>0.72916666666666663</v>
      </c>
      <c r="F2314" s="311">
        <v>41856</v>
      </c>
      <c r="G2314" s="63">
        <v>0.73958333333333337</v>
      </c>
      <c r="H2314" s="1174">
        <f t="shared" si="62"/>
        <v>1.0416666666666741E-2</v>
      </c>
      <c r="I2314" s="52">
        <v>17</v>
      </c>
      <c r="J2314" s="52" t="s">
        <v>7893</v>
      </c>
      <c r="K2314" s="52" t="s">
        <v>133</v>
      </c>
      <c r="L2314" s="52" t="s">
        <v>128</v>
      </c>
      <c r="M2314" s="52" t="s">
        <v>11480</v>
      </c>
      <c r="N2314" s="52" t="s">
        <v>103</v>
      </c>
      <c r="O2314" s="52" t="s">
        <v>66</v>
      </c>
      <c r="P2314" s="52" t="s">
        <v>7894</v>
      </c>
      <c r="Q2314" s="1264" t="s">
        <v>7895</v>
      </c>
      <c r="R2314" s="79">
        <v>1</v>
      </c>
      <c r="S2314" s="52"/>
      <c r="T2314" s="1357">
        <f t="shared" si="61"/>
        <v>1</v>
      </c>
      <c r="U2314" s="52" t="s">
        <v>75</v>
      </c>
      <c r="V2314" s="52">
        <v>1968</v>
      </c>
      <c r="W2314" s="52" t="s">
        <v>2286</v>
      </c>
      <c r="X2314" s="52" t="s">
        <v>183</v>
      </c>
      <c r="Y2314" s="52" t="s">
        <v>12139</v>
      </c>
      <c r="Z2314" s="52">
        <v>100</v>
      </c>
      <c r="AA2314" s="57" t="s">
        <v>183</v>
      </c>
      <c r="AB2314" s="52">
        <v>0</v>
      </c>
      <c r="AC2314" s="52" t="s">
        <v>12140</v>
      </c>
      <c r="AD2314" s="1094" t="s">
        <v>48</v>
      </c>
      <c r="AE2314" s="52"/>
      <c r="AF2314" s="1094"/>
      <c r="AG2314" s="1455"/>
      <c r="AH2314" s="6" t="e">
        <f t="shared" si="63"/>
        <v>#VALUE!</v>
      </c>
      <c r="AI2314" s="1478" t="e">
        <f>COUNTIF([4]ПС!A5925:A6076,M2314)</f>
        <v>#VALUE!</v>
      </c>
      <c r="AJ2314" s="3">
        <f t="shared" si="64"/>
        <v>1</v>
      </c>
    </row>
    <row r="2315" spans="1:36" ht="31.5" hidden="1" customHeight="1" x14ac:dyDescent="0.2">
      <c r="A2315" s="108" t="s">
        <v>7617</v>
      </c>
      <c r="B2315" s="52" t="s">
        <v>5</v>
      </c>
      <c r="C2315" s="52" t="s">
        <v>36</v>
      </c>
      <c r="D2315" s="311">
        <v>41857</v>
      </c>
      <c r="E2315" s="63">
        <v>0.75694444444444453</v>
      </c>
      <c r="F2315" s="311">
        <v>41857</v>
      </c>
      <c r="G2315" s="63">
        <v>0.76527777777777783</v>
      </c>
      <c r="H2315" s="1174">
        <f t="shared" si="62"/>
        <v>8.3333333333333037E-3</v>
      </c>
      <c r="I2315" s="52">
        <v>7</v>
      </c>
      <c r="J2315" s="52" t="s">
        <v>297</v>
      </c>
      <c r="K2315" s="52"/>
      <c r="L2315" s="52" t="s">
        <v>128</v>
      </c>
      <c r="M2315" s="52" t="s">
        <v>1289</v>
      </c>
      <c r="N2315" s="52">
        <v>35</v>
      </c>
      <c r="O2315" s="52" t="s">
        <v>66</v>
      </c>
      <c r="P2315" s="52" t="s">
        <v>7916</v>
      </c>
      <c r="Q2315" s="1264" t="s">
        <v>7917</v>
      </c>
      <c r="R2315" s="79">
        <v>18</v>
      </c>
      <c r="S2315" s="52"/>
      <c r="T2315" s="1357">
        <f t="shared" si="61"/>
        <v>18</v>
      </c>
      <c r="U2315" s="52" t="s">
        <v>75</v>
      </c>
      <c r="V2315" s="52">
        <v>1976</v>
      </c>
      <c r="W2315" s="52" t="s">
        <v>2287</v>
      </c>
      <c r="X2315" s="52" t="s">
        <v>183</v>
      </c>
      <c r="Y2315" s="52" t="s">
        <v>12141</v>
      </c>
      <c r="Z2315" s="52">
        <v>100</v>
      </c>
      <c r="AA2315" s="52"/>
      <c r="AB2315" s="52"/>
      <c r="AC2315" s="52"/>
      <c r="AD2315" s="1094" t="s">
        <v>48</v>
      </c>
      <c r="AE2315" s="52"/>
      <c r="AF2315" s="1094"/>
      <c r="AG2315" s="1455"/>
      <c r="AH2315" s="6" t="e">
        <f t="shared" si="63"/>
        <v>#VALUE!</v>
      </c>
      <c r="AI2315" s="1478" t="e">
        <f>COUNTIF([4]ПС!A5925:A6076,M2315)</f>
        <v>#VALUE!</v>
      </c>
      <c r="AJ2315" s="3">
        <f t="shared" si="64"/>
        <v>1</v>
      </c>
    </row>
    <row r="2316" spans="1:36" ht="31.5" hidden="1" customHeight="1" x14ac:dyDescent="0.2">
      <c r="A2316" s="108" t="s">
        <v>7617</v>
      </c>
      <c r="B2316" s="52" t="s">
        <v>5</v>
      </c>
      <c r="C2316" s="52" t="s">
        <v>10738</v>
      </c>
      <c r="D2316" s="311">
        <v>41857</v>
      </c>
      <c r="E2316" s="394">
        <v>0.6694444444444444</v>
      </c>
      <c r="F2316" s="311">
        <v>41857</v>
      </c>
      <c r="G2316" s="63">
        <v>0.6694444444444444</v>
      </c>
      <c r="H2316" s="1174">
        <f t="shared" si="62"/>
        <v>0</v>
      </c>
      <c r="I2316" s="52">
        <v>165</v>
      </c>
      <c r="J2316" s="52"/>
      <c r="K2316" s="52"/>
      <c r="L2316" s="52" t="s">
        <v>125</v>
      </c>
      <c r="M2316" s="17" t="s">
        <v>673</v>
      </c>
      <c r="N2316" s="52">
        <v>110</v>
      </c>
      <c r="O2316" s="52" t="s">
        <v>66</v>
      </c>
      <c r="P2316" s="52" t="s">
        <v>7912</v>
      </c>
      <c r="Q2316" s="1264" t="s">
        <v>7913</v>
      </c>
      <c r="R2316" s="79">
        <v>3</v>
      </c>
      <c r="S2316" s="52"/>
      <c r="T2316" s="1357">
        <f t="shared" si="61"/>
        <v>3</v>
      </c>
      <c r="U2316" s="52"/>
      <c r="V2316" s="52"/>
      <c r="W2316" s="52"/>
      <c r="X2316" s="52"/>
      <c r="Y2316" s="52"/>
      <c r="Z2316" s="52"/>
      <c r="AA2316" s="52"/>
      <c r="AB2316" s="52"/>
      <c r="AC2316" s="52"/>
      <c r="AD2316" s="1094" t="s">
        <v>55</v>
      </c>
      <c r="AE2316" s="52"/>
      <c r="AF2316" s="1094"/>
      <c r="AG2316" s="1455"/>
      <c r="AH2316" s="6" t="e">
        <f t="shared" si="63"/>
        <v>#VALUE!</v>
      </c>
      <c r="AI2316" s="1478" t="e">
        <f>COUNTIF([4]ПС!A5925:A6076,M2316)</f>
        <v>#VALUE!</v>
      </c>
      <c r="AJ2316" s="3">
        <f t="shared" si="64"/>
        <v>1</v>
      </c>
    </row>
    <row r="2317" spans="1:36" ht="31.5" hidden="1" customHeight="1" x14ac:dyDescent="0.2">
      <c r="A2317" s="108" t="s">
        <v>7617</v>
      </c>
      <c r="B2317" s="52" t="s">
        <v>5</v>
      </c>
      <c r="C2317" s="52" t="s">
        <v>10455</v>
      </c>
      <c r="D2317" s="311">
        <v>41857</v>
      </c>
      <c r="E2317" s="63">
        <v>0.70972222222222225</v>
      </c>
      <c r="F2317" s="311">
        <v>41857</v>
      </c>
      <c r="G2317" s="63">
        <v>0.70972222222222225</v>
      </c>
      <c r="H2317" s="1174">
        <f t="shared" si="62"/>
        <v>0</v>
      </c>
      <c r="I2317" s="52">
        <v>17</v>
      </c>
      <c r="J2317" s="52"/>
      <c r="K2317" s="52"/>
      <c r="L2317" s="52" t="s">
        <v>125</v>
      </c>
      <c r="M2317" s="17" t="s">
        <v>3844</v>
      </c>
      <c r="N2317" s="52">
        <v>35</v>
      </c>
      <c r="O2317" s="52" t="s">
        <v>66</v>
      </c>
      <c r="P2317" s="52" t="s">
        <v>7877</v>
      </c>
      <c r="Q2317" s="1264" t="s">
        <v>7915</v>
      </c>
      <c r="R2317" s="79">
        <v>9</v>
      </c>
      <c r="S2317" s="52"/>
      <c r="T2317" s="1357">
        <f t="shared" si="61"/>
        <v>9</v>
      </c>
      <c r="U2317" s="52"/>
      <c r="V2317" s="52"/>
      <c r="W2317" s="52"/>
      <c r="X2317" s="52"/>
      <c r="Y2317" s="52"/>
      <c r="Z2317" s="52"/>
      <c r="AA2317" s="52"/>
      <c r="AB2317" s="52"/>
      <c r="AC2317" s="52"/>
      <c r="AD2317" s="1094" t="s">
        <v>55</v>
      </c>
      <c r="AE2317" s="52"/>
      <c r="AF2317" s="1094"/>
      <c r="AG2317" s="1455"/>
      <c r="AH2317" s="6" t="e">
        <f t="shared" si="63"/>
        <v>#VALUE!</v>
      </c>
      <c r="AI2317" s="1478" t="e">
        <f>COUNTIF([4]ПС!A5925:A6076,M2317)</f>
        <v>#VALUE!</v>
      </c>
      <c r="AJ2317" s="3">
        <f t="shared" si="64"/>
        <v>1</v>
      </c>
    </row>
    <row r="2318" spans="1:36" ht="31.5" hidden="1" customHeight="1" x14ac:dyDescent="0.2">
      <c r="A2318" s="108" t="s">
        <v>7617</v>
      </c>
      <c r="B2318" s="52" t="s">
        <v>5</v>
      </c>
      <c r="C2318" s="52" t="s">
        <v>36</v>
      </c>
      <c r="D2318" s="311">
        <v>41857</v>
      </c>
      <c r="E2318" s="63">
        <v>8.3333333333333329E-2</v>
      </c>
      <c r="F2318" s="311">
        <v>41857</v>
      </c>
      <c r="G2318" s="63">
        <v>0.125</v>
      </c>
      <c r="H2318" s="1174">
        <f t="shared" si="62"/>
        <v>4.1666666666666671E-2</v>
      </c>
      <c r="I2318" s="52">
        <v>6</v>
      </c>
      <c r="J2318" s="52"/>
      <c r="K2318" s="52"/>
      <c r="L2318" s="52" t="s">
        <v>128</v>
      </c>
      <c r="M2318" s="52" t="s">
        <v>9373</v>
      </c>
      <c r="N2318" s="52" t="s">
        <v>103</v>
      </c>
      <c r="O2318" s="52" t="s">
        <v>66</v>
      </c>
      <c r="P2318" s="52" t="s">
        <v>11467</v>
      </c>
      <c r="Q2318" s="1264" t="s">
        <v>7907</v>
      </c>
      <c r="R2318" s="79">
        <v>12</v>
      </c>
      <c r="S2318" s="52"/>
      <c r="T2318" s="1357">
        <f t="shared" si="61"/>
        <v>12</v>
      </c>
      <c r="U2318" s="52" t="s">
        <v>75</v>
      </c>
      <c r="V2318" s="52">
        <v>1989</v>
      </c>
      <c r="W2318" s="52" t="s">
        <v>2286</v>
      </c>
      <c r="X2318" s="52" t="s">
        <v>183</v>
      </c>
      <c r="Y2318" s="57">
        <v>40817</v>
      </c>
      <c r="Z2318" s="52">
        <v>100</v>
      </c>
      <c r="AA2318" s="52" t="s">
        <v>183</v>
      </c>
      <c r="AB2318" s="52">
        <v>0</v>
      </c>
      <c r="AC2318" s="52" t="s">
        <v>12142</v>
      </c>
      <c r="AD2318" s="1439" t="s">
        <v>48</v>
      </c>
      <c r="AE2318" s="52"/>
      <c r="AF2318" s="1094"/>
      <c r="AG2318" s="1455"/>
      <c r="AH2318" s="6" t="e">
        <f t="shared" si="63"/>
        <v>#VALUE!</v>
      </c>
      <c r="AI2318" s="1478" t="e">
        <f>COUNTIF([4]ПС!A5925:A6076,M2318)</f>
        <v>#VALUE!</v>
      </c>
      <c r="AJ2318" s="3">
        <f t="shared" si="64"/>
        <v>1</v>
      </c>
    </row>
    <row r="2319" spans="1:36" ht="47.25" hidden="1" customHeight="1" x14ac:dyDescent="0.2">
      <c r="A2319" s="108" t="s">
        <v>7617</v>
      </c>
      <c r="B2319" s="52" t="s">
        <v>5</v>
      </c>
      <c r="C2319" s="52" t="s">
        <v>36</v>
      </c>
      <c r="D2319" s="311">
        <v>41857</v>
      </c>
      <c r="E2319" s="63">
        <v>0.8125</v>
      </c>
      <c r="F2319" s="311">
        <v>41857</v>
      </c>
      <c r="G2319" s="63">
        <v>0.88194444444444453</v>
      </c>
      <c r="H2319" s="1174">
        <f t="shared" si="62"/>
        <v>6.9444444444444531E-2</v>
      </c>
      <c r="I2319" s="52">
        <v>11</v>
      </c>
      <c r="J2319" s="52" t="s">
        <v>297</v>
      </c>
      <c r="K2319" s="52"/>
      <c r="L2319" s="52" t="s">
        <v>128</v>
      </c>
      <c r="M2319" s="1232" t="s">
        <v>11925</v>
      </c>
      <c r="N2319" s="52">
        <v>35</v>
      </c>
      <c r="O2319" s="52" t="s">
        <v>63</v>
      </c>
      <c r="P2319" s="52" t="s">
        <v>7924</v>
      </c>
      <c r="Q2319" s="1264" t="s">
        <v>7925</v>
      </c>
      <c r="R2319" s="79">
        <v>10</v>
      </c>
      <c r="S2319" s="52"/>
      <c r="T2319" s="1357">
        <f t="shared" si="61"/>
        <v>10</v>
      </c>
      <c r="U2319" s="52"/>
      <c r="V2319" s="1094"/>
      <c r="W2319" s="1094"/>
      <c r="X2319" s="1094"/>
      <c r="Y2319" s="1094"/>
      <c r="Z2319" s="1094"/>
      <c r="AA2319" s="1094"/>
      <c r="AB2319" s="1094"/>
      <c r="AC2319" s="1094"/>
      <c r="AD2319" s="1094" t="s">
        <v>48</v>
      </c>
      <c r="AE2319" s="52"/>
      <c r="AF2319" s="1094"/>
      <c r="AG2319" s="1455"/>
      <c r="AH2319" s="6" t="e">
        <f t="shared" si="63"/>
        <v>#VALUE!</v>
      </c>
      <c r="AI2319" s="1478" t="e">
        <f>COUNTIF([4]ПС!A5925:A6076,M2319)</f>
        <v>#VALUE!</v>
      </c>
      <c r="AJ2319" s="3">
        <f t="shared" si="64"/>
        <v>1</v>
      </c>
    </row>
    <row r="2320" spans="1:36" ht="94.5" hidden="1" customHeight="1" x14ac:dyDescent="0.2">
      <c r="A2320" s="108" t="s">
        <v>7617</v>
      </c>
      <c r="B2320" s="52" t="s">
        <v>5</v>
      </c>
      <c r="C2320" s="52" t="s">
        <v>36</v>
      </c>
      <c r="D2320" s="311">
        <v>41857</v>
      </c>
      <c r="E2320" s="63">
        <v>0.67708333333333337</v>
      </c>
      <c r="F2320" s="311">
        <v>41857</v>
      </c>
      <c r="G2320" s="63">
        <v>0.70486111111111116</v>
      </c>
      <c r="H2320" s="1174">
        <f t="shared" si="62"/>
        <v>2.777777777777779E-2</v>
      </c>
      <c r="I2320" s="52">
        <v>11</v>
      </c>
      <c r="J2320" s="52"/>
      <c r="K2320" s="52"/>
      <c r="L2320" s="52" t="s">
        <v>128</v>
      </c>
      <c r="M2320" s="52" t="s">
        <v>9338</v>
      </c>
      <c r="N2320" s="52" t="s">
        <v>103</v>
      </c>
      <c r="O2320" s="52" t="s">
        <v>66</v>
      </c>
      <c r="P2320" s="52" t="s">
        <v>7910</v>
      </c>
      <c r="Q2320" s="1234" t="s">
        <v>7911</v>
      </c>
      <c r="R2320" s="79">
        <v>6</v>
      </c>
      <c r="S2320" s="52"/>
      <c r="T2320" s="1357">
        <f t="shared" si="61"/>
        <v>6</v>
      </c>
      <c r="U2320" s="52" t="s">
        <v>75</v>
      </c>
      <c r="V2320" s="52">
        <v>1970</v>
      </c>
      <c r="W2320" s="52" t="s">
        <v>2286</v>
      </c>
      <c r="X2320" s="52" t="s">
        <v>183</v>
      </c>
      <c r="Y2320" s="52" t="s">
        <v>12135</v>
      </c>
      <c r="Z2320" s="52">
        <v>100</v>
      </c>
      <c r="AA2320" s="52" t="s">
        <v>183</v>
      </c>
      <c r="AB2320" s="52">
        <v>0</v>
      </c>
      <c r="AC2320" s="52" t="s">
        <v>12136</v>
      </c>
      <c r="AD2320" s="1094" t="s">
        <v>48</v>
      </c>
      <c r="AE2320" s="52"/>
      <c r="AF2320" s="1094"/>
      <c r="AG2320" s="1455"/>
      <c r="AH2320" s="6" t="e">
        <f t="shared" si="63"/>
        <v>#VALUE!</v>
      </c>
      <c r="AI2320" s="1478" t="e">
        <f>COUNTIF([4]ПС!A5925:A6076,M2320)</f>
        <v>#VALUE!</v>
      </c>
      <c r="AJ2320" s="3">
        <f t="shared" si="64"/>
        <v>1</v>
      </c>
    </row>
    <row r="2321" spans="1:38" ht="78.75" hidden="1" customHeight="1" x14ac:dyDescent="0.2">
      <c r="A2321" s="108" t="s">
        <v>7617</v>
      </c>
      <c r="B2321" s="52" t="s">
        <v>5</v>
      </c>
      <c r="C2321" s="52" t="s">
        <v>36</v>
      </c>
      <c r="D2321" s="311">
        <v>41857</v>
      </c>
      <c r="E2321" s="63">
        <v>0.77430555555555547</v>
      </c>
      <c r="F2321" s="311">
        <v>41857</v>
      </c>
      <c r="G2321" s="63">
        <v>0.81041666666666667</v>
      </c>
      <c r="H2321" s="1174">
        <f t="shared" si="62"/>
        <v>3.6111111111111205E-2</v>
      </c>
      <c r="I2321" s="52">
        <v>8</v>
      </c>
      <c r="J2321" s="52"/>
      <c r="K2321" s="52"/>
      <c r="L2321" s="52" t="s">
        <v>128</v>
      </c>
      <c r="M2321" s="52" t="s">
        <v>9338</v>
      </c>
      <c r="N2321" s="52" t="s">
        <v>103</v>
      </c>
      <c r="O2321" s="52" t="s">
        <v>66</v>
      </c>
      <c r="P2321" s="52" t="s">
        <v>7891</v>
      </c>
      <c r="Q2321" s="1234" t="s">
        <v>7914</v>
      </c>
      <c r="R2321" s="79">
        <v>5</v>
      </c>
      <c r="S2321" s="52"/>
      <c r="T2321" s="1357">
        <f t="shared" si="61"/>
        <v>5</v>
      </c>
      <c r="U2321" s="52"/>
      <c r="V2321" s="52">
        <v>1969</v>
      </c>
      <c r="W2321" s="52" t="s">
        <v>2281</v>
      </c>
      <c r="X2321" s="52" t="s">
        <v>183</v>
      </c>
      <c r="Y2321" s="57">
        <v>41857</v>
      </c>
      <c r="Z2321" s="52">
        <v>100</v>
      </c>
      <c r="AA2321" s="52" t="s">
        <v>183</v>
      </c>
      <c r="AB2321" s="52">
        <v>0</v>
      </c>
      <c r="AC2321" s="52" t="s">
        <v>12136</v>
      </c>
      <c r="AD2321" s="1094" t="s">
        <v>48</v>
      </c>
      <c r="AE2321" s="52"/>
      <c r="AF2321" s="1094"/>
      <c r="AG2321" s="1455"/>
      <c r="AH2321" s="6" t="e">
        <f t="shared" si="63"/>
        <v>#VALUE!</v>
      </c>
      <c r="AI2321" s="1478" t="e">
        <f>COUNTIF([4]ПС!A5925:A6076,M2321)</f>
        <v>#VALUE!</v>
      </c>
      <c r="AJ2321" s="3">
        <f t="shared" si="64"/>
        <v>1</v>
      </c>
    </row>
    <row r="2322" spans="1:38" ht="157.5" hidden="1" customHeight="1" x14ac:dyDescent="0.2">
      <c r="A2322" s="108" t="s">
        <v>7617</v>
      </c>
      <c r="B2322" s="52" t="s">
        <v>5</v>
      </c>
      <c r="C2322" s="52" t="s">
        <v>36</v>
      </c>
      <c r="D2322" s="311">
        <v>41857</v>
      </c>
      <c r="E2322" s="63">
        <v>0.78819444444444453</v>
      </c>
      <c r="F2322" s="311">
        <v>41857</v>
      </c>
      <c r="G2322" s="63">
        <v>0.80625000000000002</v>
      </c>
      <c r="H2322" s="1174">
        <f t="shared" si="62"/>
        <v>1.8055555555555491E-2</v>
      </c>
      <c r="I2322" s="52">
        <v>29</v>
      </c>
      <c r="J2322" s="207" t="s">
        <v>178</v>
      </c>
      <c r="K2322" s="52"/>
      <c r="L2322" s="52" t="s">
        <v>128</v>
      </c>
      <c r="M2322" s="1232" t="s">
        <v>693</v>
      </c>
      <c r="N2322" s="52">
        <v>35</v>
      </c>
      <c r="O2322" s="52" t="s">
        <v>63</v>
      </c>
      <c r="P2322" s="52" t="s">
        <v>7922</v>
      </c>
      <c r="Q2322" s="1264" t="s">
        <v>7923</v>
      </c>
      <c r="R2322" s="1047">
        <v>5</v>
      </c>
      <c r="S2322" s="207"/>
      <c r="T2322" s="1357">
        <f t="shared" si="61"/>
        <v>5</v>
      </c>
      <c r="U2322" s="52"/>
      <c r="V2322" s="1094"/>
      <c r="W2322" s="1094"/>
      <c r="X2322" s="1094"/>
      <c r="Y2322" s="1094" t="s">
        <v>12079</v>
      </c>
      <c r="Z2322" s="1094">
        <v>100</v>
      </c>
      <c r="AA2322" s="1094"/>
      <c r="AB2322" s="1094"/>
      <c r="AC2322" s="1094"/>
      <c r="AD2322" s="1094" t="s">
        <v>48</v>
      </c>
      <c r="AE2322" s="52"/>
      <c r="AF2322" s="1094"/>
      <c r="AG2322" s="1455"/>
      <c r="AH2322" s="6" t="e">
        <f t="shared" si="63"/>
        <v>#VALUE!</v>
      </c>
      <c r="AI2322" s="1478" t="e">
        <f>COUNTIF([4]ПС!A5925:A6076,M2322)</f>
        <v>#VALUE!</v>
      </c>
      <c r="AJ2322" s="3">
        <f t="shared" si="64"/>
        <v>1</v>
      </c>
    </row>
    <row r="2323" spans="1:38" ht="30.75" hidden="1" customHeight="1" x14ac:dyDescent="0.2">
      <c r="A2323" s="108" t="s">
        <v>7617</v>
      </c>
      <c r="B2323" s="52" t="s">
        <v>5</v>
      </c>
      <c r="C2323" s="52" t="s">
        <v>36</v>
      </c>
      <c r="D2323" s="311">
        <v>41857</v>
      </c>
      <c r="E2323" s="63">
        <v>0.74652777777777779</v>
      </c>
      <c r="F2323" s="311">
        <v>41857</v>
      </c>
      <c r="G2323" s="63">
        <v>0.74652777777777779</v>
      </c>
      <c r="H2323" s="1174">
        <f t="shared" si="62"/>
        <v>0</v>
      </c>
      <c r="I2323" s="52">
        <v>141</v>
      </c>
      <c r="J2323" s="52"/>
      <c r="K2323" s="52"/>
      <c r="L2323" s="52" t="s">
        <v>128</v>
      </c>
      <c r="M2323" s="52" t="s">
        <v>11182</v>
      </c>
      <c r="N2323" s="52">
        <v>35</v>
      </c>
      <c r="O2323" s="52" t="s">
        <v>66</v>
      </c>
      <c r="P2323" s="52" t="s">
        <v>7931</v>
      </c>
      <c r="Q2323" s="1264" t="s">
        <v>5293</v>
      </c>
      <c r="R2323" s="79">
        <v>5</v>
      </c>
      <c r="S2323" s="52"/>
      <c r="T2323" s="1357">
        <f t="shared" si="61"/>
        <v>5</v>
      </c>
      <c r="U2323" s="52" t="s">
        <v>75</v>
      </c>
      <c r="V2323" s="52">
        <v>1971</v>
      </c>
      <c r="W2323" s="52" t="s">
        <v>1268</v>
      </c>
      <c r="X2323" s="52" t="s">
        <v>183</v>
      </c>
      <c r="Y2323" s="57">
        <v>41518</v>
      </c>
      <c r="Z2323" s="52">
        <v>100</v>
      </c>
      <c r="AA2323" s="52" t="s">
        <v>183</v>
      </c>
      <c r="AB2323" s="52">
        <v>0</v>
      </c>
      <c r="AC2323" s="57">
        <v>41817</v>
      </c>
      <c r="AD2323" s="1094" t="s">
        <v>48</v>
      </c>
      <c r="AE2323" s="52"/>
      <c r="AF2323" s="1094"/>
      <c r="AG2323" s="1455"/>
      <c r="AH2323" s="6" t="e">
        <f t="shared" si="63"/>
        <v>#VALUE!</v>
      </c>
      <c r="AI2323" s="1478" t="e">
        <f>COUNTIF([4]ПС!A5925:A6076,M2323)</f>
        <v>#VALUE!</v>
      </c>
      <c r="AJ2323" s="3">
        <f t="shared" si="64"/>
        <v>1</v>
      </c>
    </row>
    <row r="2324" spans="1:38" ht="78.75" hidden="1" customHeight="1" x14ac:dyDescent="0.2">
      <c r="A2324" s="108" t="s">
        <v>7617</v>
      </c>
      <c r="B2324" s="52" t="s">
        <v>5</v>
      </c>
      <c r="C2324" s="52" t="s">
        <v>36</v>
      </c>
      <c r="D2324" s="311">
        <v>41857</v>
      </c>
      <c r="E2324" s="63">
        <v>0.92569444444444438</v>
      </c>
      <c r="F2324" s="311">
        <v>41857</v>
      </c>
      <c r="G2324" s="63">
        <v>0.92569444444444438</v>
      </c>
      <c r="H2324" s="1174">
        <f t="shared" si="62"/>
        <v>0</v>
      </c>
      <c r="I2324" s="52">
        <v>153</v>
      </c>
      <c r="J2324" s="52" t="s">
        <v>7926</v>
      </c>
      <c r="K2324" s="52" t="s">
        <v>132</v>
      </c>
      <c r="L2324" s="52" t="s">
        <v>128</v>
      </c>
      <c r="M2324" s="52" t="s">
        <v>11182</v>
      </c>
      <c r="N2324" s="52">
        <v>110</v>
      </c>
      <c r="O2324" s="52" t="s">
        <v>66</v>
      </c>
      <c r="P2324" s="52" t="s">
        <v>7927</v>
      </c>
      <c r="Q2324" s="1264" t="s">
        <v>7928</v>
      </c>
      <c r="R2324" s="79">
        <v>3</v>
      </c>
      <c r="S2324" s="52"/>
      <c r="T2324" s="1357">
        <f t="shared" si="61"/>
        <v>3</v>
      </c>
      <c r="U2324" s="52" t="s">
        <v>75</v>
      </c>
      <c r="V2324" s="477">
        <v>1985</v>
      </c>
      <c r="W2324" s="477" t="s">
        <v>1268</v>
      </c>
      <c r="X2324" s="477" t="s">
        <v>183</v>
      </c>
      <c r="Y2324" s="477">
        <v>2009</v>
      </c>
      <c r="Z2324" s="477">
        <v>100</v>
      </c>
      <c r="AA2324" s="1410">
        <v>41883</v>
      </c>
      <c r="AB2324" s="477">
        <v>0</v>
      </c>
      <c r="AC2324" s="1891">
        <v>41760</v>
      </c>
      <c r="AD2324" s="1094" t="s">
        <v>48</v>
      </c>
      <c r="AE2324" s="1450"/>
      <c r="AF2324" s="1451"/>
      <c r="AG2324" s="1455"/>
      <c r="AH2324" s="6" t="e">
        <f t="shared" si="63"/>
        <v>#VALUE!</v>
      </c>
      <c r="AI2324" s="1478" t="e">
        <f>COUNTIF([4]ПС!A5925:A6076,M2324)</f>
        <v>#VALUE!</v>
      </c>
      <c r="AJ2324" s="3">
        <f t="shared" si="64"/>
        <v>1</v>
      </c>
    </row>
    <row r="2325" spans="1:38" ht="47.25" hidden="1" customHeight="1" x14ac:dyDescent="0.2">
      <c r="A2325" s="108" t="s">
        <v>7617</v>
      </c>
      <c r="B2325" s="52" t="s">
        <v>5</v>
      </c>
      <c r="C2325" s="52" t="s">
        <v>36</v>
      </c>
      <c r="D2325" s="311">
        <v>41857</v>
      </c>
      <c r="E2325" s="63">
        <v>0.62847222222222221</v>
      </c>
      <c r="F2325" s="311">
        <v>41857</v>
      </c>
      <c r="G2325" s="63">
        <v>0.64444444444444449</v>
      </c>
      <c r="H2325" s="1174">
        <f t="shared" si="62"/>
        <v>1.5972222222222276E-2</v>
      </c>
      <c r="I2325" s="52">
        <v>13</v>
      </c>
      <c r="J2325" s="52"/>
      <c r="K2325" s="52"/>
      <c r="L2325" s="52" t="s">
        <v>128</v>
      </c>
      <c r="M2325" s="52" t="s">
        <v>11480</v>
      </c>
      <c r="N2325" s="52" t="s">
        <v>103</v>
      </c>
      <c r="O2325" s="52" t="s">
        <v>66</v>
      </c>
      <c r="P2325" s="52" t="s">
        <v>7908</v>
      </c>
      <c r="Q2325" s="1276" t="s">
        <v>7909</v>
      </c>
      <c r="R2325" s="79">
        <v>2</v>
      </c>
      <c r="S2325" s="52"/>
      <c r="T2325" s="1357">
        <f t="shared" si="61"/>
        <v>2</v>
      </c>
      <c r="U2325" s="52"/>
      <c r="V2325" s="52">
        <v>1969</v>
      </c>
      <c r="W2325" s="52" t="s">
        <v>2281</v>
      </c>
      <c r="X2325" s="52" t="s">
        <v>183</v>
      </c>
      <c r="Y2325" s="52" t="s">
        <v>11915</v>
      </c>
      <c r="Z2325" s="52">
        <v>100</v>
      </c>
      <c r="AA2325" s="52" t="s">
        <v>183</v>
      </c>
      <c r="AB2325" s="52">
        <v>0</v>
      </c>
      <c r="AC2325" s="52" t="s">
        <v>11503</v>
      </c>
      <c r="AD2325" s="1094" t="s">
        <v>48</v>
      </c>
      <c r="AE2325" s="52"/>
      <c r="AF2325" s="1094"/>
      <c r="AG2325" s="1455"/>
      <c r="AH2325" s="6" t="e">
        <f t="shared" si="63"/>
        <v>#VALUE!</v>
      </c>
      <c r="AI2325" s="1478" t="e">
        <f>COUNTIF([4]ПС!A5925:A6076,M2325)</f>
        <v>#VALUE!</v>
      </c>
      <c r="AJ2325" s="3">
        <f t="shared" si="64"/>
        <v>1</v>
      </c>
    </row>
    <row r="2326" spans="1:38" ht="78.75" hidden="1" customHeight="1" x14ac:dyDescent="0.2">
      <c r="A2326" s="108" t="s">
        <v>7617</v>
      </c>
      <c r="B2326" s="52" t="s">
        <v>5</v>
      </c>
      <c r="C2326" s="52" t="s">
        <v>36</v>
      </c>
      <c r="D2326" s="311">
        <v>41857</v>
      </c>
      <c r="E2326" s="63">
        <v>0.9291666666666667</v>
      </c>
      <c r="F2326" s="311">
        <v>41857</v>
      </c>
      <c r="G2326" s="63">
        <v>0.9375</v>
      </c>
      <c r="H2326" s="1174">
        <f t="shared" si="62"/>
        <v>8.3333333333333037E-3</v>
      </c>
      <c r="I2326" s="52">
        <v>6</v>
      </c>
      <c r="J2326" s="52"/>
      <c r="K2326" s="52"/>
      <c r="L2326" s="52" t="s">
        <v>128</v>
      </c>
      <c r="M2326" s="52" t="s">
        <v>1289</v>
      </c>
      <c r="N2326" s="52" t="s">
        <v>103</v>
      </c>
      <c r="O2326" s="52" t="s">
        <v>66</v>
      </c>
      <c r="P2326" s="52" t="s">
        <v>7918</v>
      </c>
      <c r="Q2326" s="1264" t="s">
        <v>7919</v>
      </c>
      <c r="R2326" s="79">
        <v>1</v>
      </c>
      <c r="S2326" s="52"/>
      <c r="T2326" s="1357">
        <f t="shared" si="61"/>
        <v>1</v>
      </c>
      <c r="U2326" s="52" t="s">
        <v>75</v>
      </c>
      <c r="V2326" s="52">
        <v>1976</v>
      </c>
      <c r="W2326" s="52" t="s">
        <v>2287</v>
      </c>
      <c r="X2326" s="52" t="s">
        <v>183</v>
      </c>
      <c r="Y2326" s="52" t="s">
        <v>12141</v>
      </c>
      <c r="Z2326" s="52">
        <v>100</v>
      </c>
      <c r="AA2326" s="52"/>
      <c r="AB2326" s="52"/>
      <c r="AC2326" s="52" t="s">
        <v>12143</v>
      </c>
      <c r="AD2326" s="1094" t="s">
        <v>48</v>
      </c>
      <c r="AE2326" s="52"/>
      <c r="AF2326" s="1094"/>
      <c r="AG2326" s="1455"/>
      <c r="AH2326" s="6" t="e">
        <f t="shared" si="63"/>
        <v>#VALUE!</v>
      </c>
      <c r="AI2326" s="1478" t="e">
        <f>COUNTIF([4]ПС!A5925:A6076,M2326)</f>
        <v>#VALUE!</v>
      </c>
      <c r="AJ2326" s="3">
        <f t="shared" si="64"/>
        <v>1</v>
      </c>
    </row>
    <row r="2327" spans="1:38" s="24" customFormat="1" ht="31.5" hidden="1" customHeight="1" x14ac:dyDescent="0.2">
      <c r="A2327" s="108" t="s">
        <v>7617</v>
      </c>
      <c r="B2327" s="52" t="s">
        <v>5</v>
      </c>
      <c r="C2327" s="52" t="s">
        <v>36</v>
      </c>
      <c r="D2327" s="311">
        <v>41857</v>
      </c>
      <c r="E2327" s="63">
        <v>0.9784722222222223</v>
      </c>
      <c r="F2327" s="311">
        <v>41857</v>
      </c>
      <c r="G2327" s="63">
        <v>0.9784722222222223</v>
      </c>
      <c r="H2327" s="1174">
        <f t="shared" si="62"/>
        <v>0</v>
      </c>
      <c r="I2327" s="52">
        <v>6</v>
      </c>
      <c r="J2327" s="52" t="s">
        <v>297</v>
      </c>
      <c r="K2327" s="52" t="s">
        <v>132</v>
      </c>
      <c r="L2327" s="52" t="s">
        <v>128</v>
      </c>
      <c r="M2327" s="52" t="s">
        <v>691</v>
      </c>
      <c r="N2327" s="52" t="s">
        <v>103</v>
      </c>
      <c r="O2327" s="52" t="s">
        <v>66</v>
      </c>
      <c r="P2327" s="52" t="s">
        <v>7929</v>
      </c>
      <c r="Q2327" s="1264" t="s">
        <v>7930</v>
      </c>
      <c r="R2327" s="79">
        <v>1</v>
      </c>
      <c r="S2327" s="52"/>
      <c r="T2327" s="1357">
        <f t="shared" si="61"/>
        <v>1</v>
      </c>
      <c r="U2327" s="52" t="s">
        <v>75</v>
      </c>
      <c r="V2327" s="52">
        <v>2006</v>
      </c>
      <c r="W2327" s="52" t="s">
        <v>2286</v>
      </c>
      <c r="X2327" s="52" t="s">
        <v>183</v>
      </c>
      <c r="Y2327" s="52" t="s">
        <v>12144</v>
      </c>
      <c r="Z2327" s="52">
        <v>100</v>
      </c>
      <c r="AA2327" s="52"/>
      <c r="AB2327" s="52"/>
      <c r="AC2327" s="52"/>
      <c r="AD2327" s="1094" t="s">
        <v>48</v>
      </c>
      <c r="AE2327" s="52"/>
      <c r="AF2327" s="1094"/>
      <c r="AG2327" s="1455"/>
      <c r="AH2327" s="6" t="e">
        <f t="shared" si="63"/>
        <v>#VALUE!</v>
      </c>
      <c r="AI2327" s="1478" t="e">
        <f>COUNTIF([4]ПС!A5925:A6076,M2327)</f>
        <v>#VALUE!</v>
      </c>
      <c r="AJ2327" s="3">
        <f t="shared" si="64"/>
        <v>1</v>
      </c>
      <c r="AK2327" s="149"/>
      <c r="AL2327" s="150"/>
    </row>
    <row r="2328" spans="1:38" s="24" customFormat="1" ht="31.5" hidden="1" customHeight="1" x14ac:dyDescent="0.2">
      <c r="A2328" s="108" t="s">
        <v>7617</v>
      </c>
      <c r="B2328" s="52" t="s">
        <v>5</v>
      </c>
      <c r="C2328" s="52" t="s">
        <v>36</v>
      </c>
      <c r="D2328" s="311">
        <v>41857</v>
      </c>
      <c r="E2328" s="63">
        <v>0.75</v>
      </c>
      <c r="F2328" s="311">
        <v>41857</v>
      </c>
      <c r="G2328" s="63">
        <v>0.75694444444444453</v>
      </c>
      <c r="H2328" s="1174">
        <f t="shared" si="62"/>
        <v>6.9444444444445308E-3</v>
      </c>
      <c r="I2328" s="52"/>
      <c r="J2328" s="52" t="s">
        <v>154</v>
      </c>
      <c r="K2328" s="52"/>
      <c r="L2328" s="52" t="s">
        <v>130</v>
      </c>
      <c r="M2328" s="52" t="s">
        <v>11182</v>
      </c>
      <c r="N2328" s="52">
        <v>110</v>
      </c>
      <c r="O2328" s="52" t="s">
        <v>63</v>
      </c>
      <c r="P2328" s="52" t="s">
        <v>7920</v>
      </c>
      <c r="Q2328" s="1264" t="s">
        <v>7921</v>
      </c>
      <c r="R2328" s="79"/>
      <c r="S2328" s="52"/>
      <c r="T2328" s="1357"/>
      <c r="U2328" s="52" t="s">
        <v>78</v>
      </c>
      <c r="V2328" s="52">
        <v>1971</v>
      </c>
      <c r="W2328" s="52" t="s">
        <v>12145</v>
      </c>
      <c r="X2328" s="52" t="s">
        <v>183</v>
      </c>
      <c r="Y2328" s="57">
        <v>41857</v>
      </c>
      <c r="Z2328" s="52">
        <v>100</v>
      </c>
      <c r="AA2328" s="52" t="s">
        <v>183</v>
      </c>
      <c r="AB2328" s="52">
        <v>0</v>
      </c>
      <c r="AC2328" s="57">
        <v>41857</v>
      </c>
      <c r="AD2328" s="1094" t="s">
        <v>46</v>
      </c>
      <c r="AE2328" s="52"/>
      <c r="AF2328" s="1094"/>
      <c r="AG2328" s="55"/>
      <c r="AH2328" s="6" t="e">
        <f t="shared" si="63"/>
        <v>#VALUE!</v>
      </c>
      <c r="AI2328" s="1478" t="e">
        <f>COUNTIF([4]ПС!A5925:A6076,M2328)</f>
        <v>#VALUE!</v>
      </c>
      <c r="AJ2328" s="3">
        <f t="shared" si="64"/>
        <v>1</v>
      </c>
      <c r="AK2328" s="149"/>
      <c r="AL2328" s="150"/>
    </row>
    <row r="2329" spans="1:38" s="24" customFormat="1" ht="63" hidden="1" customHeight="1" x14ac:dyDescent="0.2">
      <c r="A2329" s="108" t="s">
        <v>7617</v>
      </c>
      <c r="B2329" s="52" t="s">
        <v>5</v>
      </c>
      <c r="C2329" s="52" t="s">
        <v>10738</v>
      </c>
      <c r="D2329" s="311">
        <v>41858</v>
      </c>
      <c r="E2329" s="271">
        <v>0.27916666666666667</v>
      </c>
      <c r="F2329" s="1160">
        <v>41858</v>
      </c>
      <c r="G2329" s="271">
        <v>0.27916666666666667</v>
      </c>
      <c r="H2329" s="1174">
        <f t="shared" si="62"/>
        <v>0</v>
      </c>
      <c r="I2329" s="52">
        <v>2</v>
      </c>
      <c r="J2329" s="52"/>
      <c r="K2329" s="52"/>
      <c r="L2329" s="52" t="s">
        <v>125</v>
      </c>
      <c r="M2329" s="52" t="s">
        <v>698</v>
      </c>
      <c r="N2329" s="52">
        <v>35</v>
      </c>
      <c r="O2329" s="52" t="s">
        <v>66</v>
      </c>
      <c r="P2329" s="52" t="s">
        <v>12146</v>
      </c>
      <c r="Q2329" s="1234" t="s">
        <v>7932</v>
      </c>
      <c r="R2329" s="79">
        <v>39</v>
      </c>
      <c r="S2329" s="52"/>
      <c r="T2329" s="1357">
        <f t="shared" ref="T2329:T2360" si="65">R2329+S2329</f>
        <v>39</v>
      </c>
      <c r="U2329" s="52"/>
      <c r="V2329" s="52"/>
      <c r="W2329" s="52"/>
      <c r="X2329" s="52"/>
      <c r="Y2329" s="52"/>
      <c r="Z2329" s="52"/>
      <c r="AA2329" s="52"/>
      <c r="AB2329" s="52"/>
      <c r="AC2329" s="52"/>
      <c r="AD2329" s="1094" t="s">
        <v>55</v>
      </c>
      <c r="AE2329" s="52"/>
      <c r="AF2329" s="1094"/>
      <c r="AG2329" s="1455"/>
      <c r="AH2329" s="6" t="e">
        <f t="shared" si="63"/>
        <v>#VALUE!</v>
      </c>
      <c r="AI2329" s="1478" t="e">
        <f>COUNTIF([4]ПС!A5925:A6076,M2329)</f>
        <v>#VALUE!</v>
      </c>
      <c r="AJ2329" s="3">
        <f t="shared" si="64"/>
        <v>1</v>
      </c>
      <c r="AK2329" s="149"/>
      <c r="AL2329" s="150"/>
    </row>
    <row r="2330" spans="1:38" s="24" customFormat="1" ht="31.5" hidden="1" customHeight="1" x14ac:dyDescent="0.2">
      <c r="A2330" s="108" t="s">
        <v>7617</v>
      </c>
      <c r="B2330" s="52" t="s">
        <v>5</v>
      </c>
      <c r="C2330" s="52" t="s">
        <v>36</v>
      </c>
      <c r="D2330" s="311">
        <v>41859</v>
      </c>
      <c r="E2330" s="63">
        <v>0.27777777777777779</v>
      </c>
      <c r="F2330" s="311">
        <v>41859</v>
      </c>
      <c r="G2330" s="63">
        <v>0.27986111111111112</v>
      </c>
      <c r="H2330" s="1174">
        <f t="shared" si="62"/>
        <v>2.0833333333333259E-3</v>
      </c>
      <c r="I2330" s="52"/>
      <c r="J2330" s="52" t="s">
        <v>5091</v>
      </c>
      <c r="K2330" s="52" t="s">
        <v>834</v>
      </c>
      <c r="L2330" s="1225" t="s">
        <v>128</v>
      </c>
      <c r="M2330" s="52" t="s">
        <v>673</v>
      </c>
      <c r="N2330" s="52">
        <v>110</v>
      </c>
      <c r="O2330" s="52" t="s">
        <v>66</v>
      </c>
      <c r="P2330" s="52" t="s">
        <v>8057</v>
      </c>
      <c r="Q2330" s="1264" t="s">
        <v>8058</v>
      </c>
      <c r="R2330" s="79">
        <v>119</v>
      </c>
      <c r="S2330" s="52"/>
      <c r="T2330" s="1357">
        <f t="shared" si="65"/>
        <v>119</v>
      </c>
      <c r="U2330" s="52" t="s">
        <v>75</v>
      </c>
      <c r="V2330" s="52">
        <v>1990</v>
      </c>
      <c r="W2330" s="52" t="s">
        <v>10119</v>
      </c>
      <c r="X2330" s="52" t="s">
        <v>183</v>
      </c>
      <c r="Y2330" s="1403">
        <v>41760</v>
      </c>
      <c r="Z2330" s="52">
        <v>100</v>
      </c>
      <c r="AA2330" s="1403">
        <v>41883</v>
      </c>
      <c r="AB2330" s="52">
        <v>0</v>
      </c>
      <c r="AC2330" s="1403">
        <v>41821</v>
      </c>
      <c r="AD2330" s="1094" t="s">
        <v>60</v>
      </c>
      <c r="AE2330" s="52"/>
      <c r="AF2330" s="1094"/>
      <c r="AG2330" s="1455"/>
      <c r="AH2330" s="6" t="e">
        <f t="shared" si="63"/>
        <v>#VALUE!</v>
      </c>
      <c r="AI2330" s="1478" t="e">
        <f>COUNTIF([4]ПС!A5925:A6076,M2330)</f>
        <v>#VALUE!</v>
      </c>
      <c r="AJ2330" s="3">
        <f t="shared" si="64"/>
        <v>1</v>
      </c>
      <c r="AK2330" s="149"/>
      <c r="AL2330" s="150"/>
    </row>
    <row r="2331" spans="1:38" s="24" customFormat="1" ht="31.5" hidden="1" customHeight="1" x14ac:dyDescent="0.2">
      <c r="A2331" s="108" t="s">
        <v>7617</v>
      </c>
      <c r="B2331" s="52" t="s">
        <v>5</v>
      </c>
      <c r="C2331" s="52" t="s">
        <v>36</v>
      </c>
      <c r="D2331" s="311">
        <v>41859</v>
      </c>
      <c r="E2331" s="63">
        <v>0.62986111111111109</v>
      </c>
      <c r="F2331" s="311">
        <v>41859</v>
      </c>
      <c r="G2331" s="63">
        <v>0.9375</v>
      </c>
      <c r="H2331" s="1174">
        <f t="shared" si="62"/>
        <v>0.30763888888888891</v>
      </c>
      <c r="I2331" s="52"/>
      <c r="J2331" s="52"/>
      <c r="K2331" s="52"/>
      <c r="L2331" s="52" t="s">
        <v>130</v>
      </c>
      <c r="M2331" s="52" t="s">
        <v>1289</v>
      </c>
      <c r="N2331" s="52" t="s">
        <v>103</v>
      </c>
      <c r="O2331" s="52" t="s">
        <v>66</v>
      </c>
      <c r="P2331" s="1246" t="s">
        <v>8063</v>
      </c>
      <c r="Q2331" s="1234" t="s">
        <v>8064</v>
      </c>
      <c r="R2331" s="79">
        <v>24</v>
      </c>
      <c r="S2331" s="52"/>
      <c r="T2331" s="1357">
        <f t="shared" si="65"/>
        <v>24</v>
      </c>
      <c r="U2331" s="52"/>
      <c r="V2331" s="52"/>
      <c r="W2331" s="52"/>
      <c r="X2331" s="52"/>
      <c r="Y2331" s="52"/>
      <c r="Z2331" s="52"/>
      <c r="AA2331" s="52"/>
      <c r="AB2331" s="52"/>
      <c r="AC2331" s="52"/>
      <c r="AD2331" s="1094" t="s">
        <v>61</v>
      </c>
      <c r="AE2331" s="52"/>
      <c r="AF2331" s="1094"/>
      <c r="AG2331" s="55"/>
      <c r="AH2331" s="6" t="e">
        <f t="shared" si="63"/>
        <v>#VALUE!</v>
      </c>
      <c r="AI2331" s="1478" t="e">
        <f>COUNTIF([4]ПС!A5925:A6076,M2331)</f>
        <v>#VALUE!</v>
      </c>
      <c r="AJ2331" s="3">
        <f t="shared" si="64"/>
        <v>1</v>
      </c>
      <c r="AK2331" s="149"/>
      <c r="AL2331" s="150"/>
    </row>
    <row r="2332" spans="1:38" s="6" customFormat="1" ht="31.5" hidden="1" customHeight="1" x14ac:dyDescent="0.2">
      <c r="A2332" s="108" t="s">
        <v>7617</v>
      </c>
      <c r="B2332" s="52" t="s">
        <v>5</v>
      </c>
      <c r="C2332" s="52" t="s">
        <v>10455</v>
      </c>
      <c r="D2332" s="311">
        <v>41859</v>
      </c>
      <c r="E2332" s="63">
        <v>0.62361111111111112</v>
      </c>
      <c r="F2332" s="311">
        <v>41859</v>
      </c>
      <c r="G2332" s="63">
        <v>0.63055555555555554</v>
      </c>
      <c r="H2332" s="1174">
        <f t="shared" si="62"/>
        <v>6.9444444444444198E-3</v>
      </c>
      <c r="I2332" s="52"/>
      <c r="J2332" s="52" t="s">
        <v>8061</v>
      </c>
      <c r="K2332" s="52" t="s">
        <v>133</v>
      </c>
      <c r="L2332" s="52" t="s">
        <v>125</v>
      </c>
      <c r="M2332" s="17" t="s">
        <v>1289</v>
      </c>
      <c r="N2332" s="52">
        <v>110</v>
      </c>
      <c r="O2332" s="52" t="s">
        <v>66</v>
      </c>
      <c r="P2332" s="52" t="s">
        <v>12147</v>
      </c>
      <c r="Q2332" s="1234" t="s">
        <v>8062</v>
      </c>
      <c r="R2332" s="79">
        <v>14</v>
      </c>
      <c r="S2332" s="52"/>
      <c r="T2332" s="1357">
        <f t="shared" si="65"/>
        <v>14</v>
      </c>
      <c r="U2332" s="52"/>
      <c r="V2332" s="52"/>
      <c r="W2332" s="52"/>
      <c r="X2332" s="52"/>
      <c r="Y2332" s="52"/>
      <c r="Z2332" s="52"/>
      <c r="AA2332" s="52"/>
      <c r="AB2332" s="52"/>
      <c r="AC2332" s="52"/>
      <c r="AD2332" s="1094" t="s">
        <v>55</v>
      </c>
      <c r="AE2332" s="52"/>
      <c r="AF2332" s="1094"/>
      <c r="AG2332" s="1455"/>
      <c r="AH2332" s="6" t="e">
        <f t="shared" si="63"/>
        <v>#VALUE!</v>
      </c>
      <c r="AI2332" s="1478" t="e">
        <f>COUNTIF([4]ПС!A5925:A6076,M2332)</f>
        <v>#VALUE!</v>
      </c>
      <c r="AJ2332" s="3">
        <f t="shared" si="64"/>
        <v>1</v>
      </c>
      <c r="AK2332" s="149"/>
      <c r="AL2332" s="150"/>
    </row>
    <row r="2333" spans="1:38" s="6" customFormat="1" ht="78.75" hidden="1" customHeight="1" x14ac:dyDescent="0.2">
      <c r="A2333" s="108" t="s">
        <v>7617</v>
      </c>
      <c r="B2333" s="52" t="s">
        <v>5</v>
      </c>
      <c r="C2333" s="52" t="s">
        <v>10455</v>
      </c>
      <c r="D2333" s="311">
        <v>41859</v>
      </c>
      <c r="E2333" s="63">
        <v>0.76944444444444438</v>
      </c>
      <c r="F2333" s="311">
        <v>41859</v>
      </c>
      <c r="G2333" s="63">
        <v>0.77013888888888893</v>
      </c>
      <c r="H2333" s="1174">
        <f t="shared" si="62"/>
        <v>6.94444444444553E-4</v>
      </c>
      <c r="I2333" s="52"/>
      <c r="J2333" s="52"/>
      <c r="K2333" s="52"/>
      <c r="L2333" s="52" t="s">
        <v>125</v>
      </c>
      <c r="M2333" s="17" t="s">
        <v>11485</v>
      </c>
      <c r="N2333" s="52" t="s">
        <v>103</v>
      </c>
      <c r="O2333" s="52" t="s">
        <v>66</v>
      </c>
      <c r="P2333" s="52" t="s">
        <v>7904</v>
      </c>
      <c r="Q2333" s="1234" t="s">
        <v>809</v>
      </c>
      <c r="R2333" s="79">
        <v>1</v>
      </c>
      <c r="S2333" s="52"/>
      <c r="T2333" s="1357">
        <f t="shared" si="65"/>
        <v>1</v>
      </c>
      <c r="U2333" s="52"/>
      <c r="V2333" s="52"/>
      <c r="W2333" s="52"/>
      <c r="X2333" s="52"/>
      <c r="Y2333" s="52"/>
      <c r="Z2333" s="52"/>
      <c r="AA2333" s="52"/>
      <c r="AB2333" s="52"/>
      <c r="AC2333" s="52"/>
      <c r="AD2333" s="1094" t="s">
        <v>55</v>
      </c>
      <c r="AE2333" s="52"/>
      <c r="AF2333" s="1094"/>
      <c r="AG2333" s="1455"/>
      <c r="AH2333" s="6" t="e">
        <f t="shared" si="63"/>
        <v>#VALUE!</v>
      </c>
      <c r="AI2333" s="1478" t="e">
        <f>COUNTIF([4]ПС!A5925:A6076,M2333)</f>
        <v>#VALUE!</v>
      </c>
      <c r="AJ2333" s="3">
        <f t="shared" si="64"/>
        <v>1</v>
      </c>
      <c r="AK2333" s="149"/>
      <c r="AL2333" s="150"/>
    </row>
    <row r="2334" spans="1:38" s="69" customFormat="1" ht="95.25" hidden="1" customHeight="1" x14ac:dyDescent="0.2">
      <c r="A2334" s="108" t="s">
        <v>7617</v>
      </c>
      <c r="B2334" s="52" t="s">
        <v>5</v>
      </c>
      <c r="C2334" s="52" t="s">
        <v>10455</v>
      </c>
      <c r="D2334" s="311">
        <v>41859</v>
      </c>
      <c r="E2334" s="63">
        <v>0.64583333333333337</v>
      </c>
      <c r="F2334" s="311">
        <v>41859</v>
      </c>
      <c r="G2334" s="63">
        <v>0.66666666666666663</v>
      </c>
      <c r="H2334" s="1174">
        <f t="shared" si="62"/>
        <v>2.0833333333333259E-2</v>
      </c>
      <c r="I2334" s="52">
        <v>4</v>
      </c>
      <c r="J2334" s="52"/>
      <c r="K2334" s="52"/>
      <c r="L2334" s="52" t="s">
        <v>125</v>
      </c>
      <c r="M2334" s="17" t="s">
        <v>3842</v>
      </c>
      <c r="N2334" s="52">
        <v>110</v>
      </c>
      <c r="O2334" s="52" t="s">
        <v>66</v>
      </c>
      <c r="P2334" s="52" t="s">
        <v>8065</v>
      </c>
      <c r="Q2334" s="1234" t="s">
        <v>8066</v>
      </c>
      <c r="R2334" s="79">
        <v>3</v>
      </c>
      <c r="S2334" s="52"/>
      <c r="T2334" s="1357">
        <f t="shared" si="65"/>
        <v>3</v>
      </c>
      <c r="U2334" s="52"/>
      <c r="V2334" s="52"/>
      <c r="W2334" s="52"/>
      <c r="X2334" s="52"/>
      <c r="Y2334" s="52"/>
      <c r="Z2334" s="52"/>
      <c r="AA2334" s="52"/>
      <c r="AB2334" s="52"/>
      <c r="AC2334" s="52"/>
      <c r="AD2334" s="1094" t="s">
        <v>55</v>
      </c>
      <c r="AE2334" s="52"/>
      <c r="AF2334" s="1094"/>
      <c r="AG2334" s="1455"/>
      <c r="AH2334" s="6" t="e">
        <f t="shared" si="63"/>
        <v>#VALUE!</v>
      </c>
      <c r="AI2334" s="1478" t="e">
        <f>COUNTIF([4]ПС!A5925:A6076,M2334)</f>
        <v>#VALUE!</v>
      </c>
      <c r="AJ2334" s="3">
        <f t="shared" si="64"/>
        <v>1</v>
      </c>
    </row>
    <row r="2335" spans="1:38" ht="94.5" hidden="1" customHeight="1" x14ac:dyDescent="0.2">
      <c r="A2335" s="1101" t="s">
        <v>7617</v>
      </c>
      <c r="B2335" s="52" t="s">
        <v>5</v>
      </c>
      <c r="C2335" s="52" t="s">
        <v>36</v>
      </c>
      <c r="D2335" s="311">
        <v>41859</v>
      </c>
      <c r="E2335" s="63">
        <v>0.3840277777777778</v>
      </c>
      <c r="F2335" s="311">
        <v>41859</v>
      </c>
      <c r="G2335" s="63">
        <v>0.39930555555555558</v>
      </c>
      <c r="H2335" s="1174">
        <f t="shared" si="62"/>
        <v>1.5277777777777779E-2</v>
      </c>
      <c r="I2335" s="52"/>
      <c r="J2335" s="52"/>
      <c r="K2335" s="52"/>
      <c r="L2335" s="52" t="s">
        <v>130</v>
      </c>
      <c r="M2335" s="52" t="s">
        <v>9323</v>
      </c>
      <c r="N2335" s="52" t="s">
        <v>103</v>
      </c>
      <c r="O2335" s="52" t="s">
        <v>66</v>
      </c>
      <c r="P2335" s="52" t="s">
        <v>8059</v>
      </c>
      <c r="Q2335" s="1234" t="s">
        <v>8060</v>
      </c>
      <c r="R2335" s="79">
        <v>1</v>
      </c>
      <c r="S2335" s="52"/>
      <c r="T2335" s="1357">
        <f t="shared" si="65"/>
        <v>1</v>
      </c>
      <c r="U2335" s="52" t="s">
        <v>75</v>
      </c>
      <c r="V2335" s="52">
        <v>1978</v>
      </c>
      <c r="W2335" s="52" t="s">
        <v>12148</v>
      </c>
      <c r="X2335" s="52" t="s">
        <v>183</v>
      </c>
      <c r="Y2335" s="52" t="s">
        <v>12015</v>
      </c>
      <c r="Z2335" s="52">
        <v>100</v>
      </c>
      <c r="AA2335" s="52" t="s">
        <v>183</v>
      </c>
      <c r="AB2335" s="52">
        <v>0</v>
      </c>
      <c r="AC2335" s="52" t="s">
        <v>183</v>
      </c>
      <c r="AD2335" s="1094" t="s">
        <v>60</v>
      </c>
      <c r="AE2335" s="52"/>
      <c r="AF2335" s="1094"/>
      <c r="AG2335" s="55"/>
      <c r="AH2335" s="6" t="e">
        <f t="shared" si="63"/>
        <v>#VALUE!</v>
      </c>
      <c r="AI2335" s="1478" t="e">
        <f>COUNTIF([4]ПС!A5925:A6076,M2335)</f>
        <v>#VALUE!</v>
      </c>
      <c r="AJ2335" s="3">
        <f t="shared" si="64"/>
        <v>1</v>
      </c>
    </row>
    <row r="2336" spans="1:38" ht="31.5" hidden="1" customHeight="1" x14ac:dyDescent="0.2">
      <c r="A2336" s="1101" t="s">
        <v>7617</v>
      </c>
      <c r="B2336" s="52" t="s">
        <v>5</v>
      </c>
      <c r="C2336" s="52" t="s">
        <v>10741</v>
      </c>
      <c r="D2336" s="311">
        <v>41860</v>
      </c>
      <c r="E2336" s="63">
        <v>0.21666666666666667</v>
      </c>
      <c r="F2336" s="311">
        <v>41860</v>
      </c>
      <c r="G2336" s="63">
        <v>0.21666666666666667</v>
      </c>
      <c r="H2336" s="1174">
        <f t="shared" si="62"/>
        <v>0</v>
      </c>
      <c r="I2336" s="52">
        <v>83</v>
      </c>
      <c r="J2336" s="52"/>
      <c r="K2336" s="52"/>
      <c r="L2336" s="52" t="s">
        <v>125</v>
      </c>
      <c r="M2336" s="17" t="s">
        <v>662</v>
      </c>
      <c r="N2336" s="52">
        <v>110</v>
      </c>
      <c r="O2336" s="52" t="s">
        <v>66</v>
      </c>
      <c r="P2336" s="52" t="s">
        <v>810</v>
      </c>
      <c r="Q2336" s="1264" t="s">
        <v>8067</v>
      </c>
      <c r="R2336" s="79">
        <v>25</v>
      </c>
      <c r="S2336" s="52"/>
      <c r="T2336" s="1357">
        <f t="shared" si="65"/>
        <v>25</v>
      </c>
      <c r="U2336" s="52"/>
      <c r="V2336" s="52"/>
      <c r="W2336" s="52"/>
      <c r="X2336" s="52"/>
      <c r="Y2336" s="52"/>
      <c r="Z2336" s="52"/>
      <c r="AA2336" s="52"/>
      <c r="AB2336" s="52"/>
      <c r="AC2336" s="52"/>
      <c r="AD2336" s="1094" t="s">
        <v>55</v>
      </c>
      <c r="AE2336" s="52"/>
      <c r="AF2336" s="1094"/>
      <c r="AG2336" s="1455"/>
      <c r="AH2336" s="6" t="e">
        <f t="shared" si="63"/>
        <v>#VALUE!</v>
      </c>
      <c r="AI2336" s="1478" t="e">
        <f>COUNTIF([4]ПС!A5925:A6076,M2336)</f>
        <v>#VALUE!</v>
      </c>
      <c r="AJ2336" s="3">
        <f t="shared" si="64"/>
        <v>1</v>
      </c>
    </row>
    <row r="2337" spans="1:36" ht="94.5" hidden="1" customHeight="1" x14ac:dyDescent="0.2">
      <c r="A2337" s="1101" t="s">
        <v>7617</v>
      </c>
      <c r="B2337" s="52" t="s">
        <v>5</v>
      </c>
      <c r="C2337" s="52" t="s">
        <v>10738</v>
      </c>
      <c r="D2337" s="311">
        <v>41860</v>
      </c>
      <c r="E2337" s="63">
        <v>0.46527777777777773</v>
      </c>
      <c r="F2337" s="311">
        <v>41860</v>
      </c>
      <c r="G2337" s="63">
        <v>0.46527777777777773</v>
      </c>
      <c r="H2337" s="1174">
        <f t="shared" si="62"/>
        <v>0</v>
      </c>
      <c r="I2337" s="52">
        <v>18</v>
      </c>
      <c r="J2337" s="52"/>
      <c r="K2337" s="52"/>
      <c r="L2337" s="52" t="s">
        <v>125</v>
      </c>
      <c r="M2337" s="17" t="s">
        <v>10225</v>
      </c>
      <c r="N2337" s="52" t="s">
        <v>103</v>
      </c>
      <c r="O2337" s="52" t="s">
        <v>66</v>
      </c>
      <c r="P2337" s="52" t="s">
        <v>8068</v>
      </c>
      <c r="Q2337" s="1264" t="s">
        <v>8069</v>
      </c>
      <c r="R2337" s="79">
        <v>8</v>
      </c>
      <c r="S2337" s="52"/>
      <c r="T2337" s="1357">
        <f t="shared" si="65"/>
        <v>8</v>
      </c>
      <c r="U2337" s="52"/>
      <c r="V2337" s="52"/>
      <c r="W2337" s="52"/>
      <c r="X2337" s="52"/>
      <c r="Y2337" s="52"/>
      <c r="Z2337" s="52"/>
      <c r="AA2337" s="52"/>
      <c r="AB2337" s="52"/>
      <c r="AC2337" s="52"/>
      <c r="AD2337" s="1094" t="s">
        <v>55</v>
      </c>
      <c r="AE2337" s="52"/>
      <c r="AF2337" s="1094"/>
      <c r="AG2337" s="1455"/>
      <c r="AH2337" s="6" t="e">
        <f t="shared" si="63"/>
        <v>#VALUE!</v>
      </c>
      <c r="AI2337" s="1478" t="e">
        <f>COUNTIF([4]ПС!A5925:A6076,M2337)</f>
        <v>#VALUE!</v>
      </c>
      <c r="AJ2337" s="3">
        <f t="shared" si="64"/>
        <v>1</v>
      </c>
    </row>
    <row r="2338" spans="1:36" ht="47.25" hidden="1" customHeight="1" x14ac:dyDescent="0.2">
      <c r="A2338" s="1101" t="s">
        <v>7617</v>
      </c>
      <c r="B2338" s="52" t="s">
        <v>5</v>
      </c>
      <c r="C2338" s="52" t="s">
        <v>36</v>
      </c>
      <c r="D2338" s="311">
        <v>41861</v>
      </c>
      <c r="E2338" s="63">
        <v>0.83819444444444446</v>
      </c>
      <c r="F2338" s="311">
        <v>41861</v>
      </c>
      <c r="G2338" s="63">
        <v>0.84305555555555556</v>
      </c>
      <c r="H2338" s="1174">
        <f t="shared" si="62"/>
        <v>4.8611111111110938E-3</v>
      </c>
      <c r="I2338" s="52">
        <v>10</v>
      </c>
      <c r="J2338" s="52"/>
      <c r="K2338" s="52"/>
      <c r="L2338" s="52" t="s">
        <v>128</v>
      </c>
      <c r="M2338" s="52" t="s">
        <v>737</v>
      </c>
      <c r="N2338" s="52" t="s">
        <v>103</v>
      </c>
      <c r="O2338" s="52" t="s">
        <v>66</v>
      </c>
      <c r="P2338" s="52" t="s">
        <v>8072</v>
      </c>
      <c r="Q2338" s="1264" t="s">
        <v>8073</v>
      </c>
      <c r="R2338" s="79">
        <v>36</v>
      </c>
      <c r="S2338" s="52"/>
      <c r="T2338" s="1357">
        <f t="shared" si="65"/>
        <v>36</v>
      </c>
      <c r="U2338" s="52"/>
      <c r="V2338" s="52"/>
      <c r="W2338" s="52"/>
      <c r="X2338" s="52"/>
      <c r="Y2338" s="52" t="s">
        <v>445</v>
      </c>
      <c r="Z2338" s="52" t="s">
        <v>183</v>
      </c>
      <c r="AA2338" s="52"/>
      <c r="AB2338" s="52"/>
      <c r="AC2338" s="52"/>
      <c r="AD2338" s="1094" t="s">
        <v>48</v>
      </c>
      <c r="AE2338" s="52"/>
      <c r="AF2338" s="1094"/>
      <c r="AG2338" s="1455"/>
      <c r="AH2338" s="6" t="e">
        <f t="shared" si="63"/>
        <v>#VALUE!</v>
      </c>
      <c r="AI2338" s="1478" t="e">
        <f>COUNTIF([4]ПС!A5925:A6076,M2338)</f>
        <v>#VALUE!</v>
      </c>
      <c r="AJ2338" s="3">
        <f t="shared" si="64"/>
        <v>1</v>
      </c>
    </row>
    <row r="2339" spans="1:36" s="3" customFormat="1" ht="110.25" hidden="1" customHeight="1" x14ac:dyDescent="0.2">
      <c r="A2339" s="1101" t="s">
        <v>7617</v>
      </c>
      <c r="B2339" s="52" t="s">
        <v>5</v>
      </c>
      <c r="C2339" s="52" t="s">
        <v>36</v>
      </c>
      <c r="D2339" s="311">
        <v>41861</v>
      </c>
      <c r="E2339" s="63">
        <v>0.74791666666666667</v>
      </c>
      <c r="F2339" s="311">
        <v>41861</v>
      </c>
      <c r="G2339" s="63">
        <v>0.74791666666666667</v>
      </c>
      <c r="H2339" s="1174">
        <f t="shared" si="62"/>
        <v>0</v>
      </c>
      <c r="I2339" s="52">
        <v>5</v>
      </c>
      <c r="J2339" s="52"/>
      <c r="K2339" s="52"/>
      <c r="L2339" s="52" t="s">
        <v>128</v>
      </c>
      <c r="M2339" s="17" t="s">
        <v>650</v>
      </c>
      <c r="N2339" s="52" t="s">
        <v>103</v>
      </c>
      <c r="O2339" s="52" t="s">
        <v>67</v>
      </c>
      <c r="P2339" s="52" t="s">
        <v>8070</v>
      </c>
      <c r="Q2339" s="1264" t="s">
        <v>8071</v>
      </c>
      <c r="R2339" s="79">
        <v>5</v>
      </c>
      <c r="S2339" s="52"/>
      <c r="T2339" s="1357">
        <f t="shared" si="65"/>
        <v>5</v>
      </c>
      <c r="U2339" s="52"/>
      <c r="V2339" s="1094"/>
      <c r="W2339" s="1094"/>
      <c r="X2339" s="1094"/>
      <c r="Y2339" s="1212" t="s">
        <v>11924</v>
      </c>
      <c r="Z2339" s="1094">
        <v>100</v>
      </c>
      <c r="AA2339" s="1094"/>
      <c r="AB2339" s="1094"/>
      <c r="AC2339" s="1094"/>
      <c r="AD2339" s="1094" t="s">
        <v>48</v>
      </c>
      <c r="AE2339" s="52"/>
      <c r="AF2339" s="1094"/>
      <c r="AG2339" s="1455"/>
      <c r="AH2339" s="6" t="e">
        <f t="shared" si="63"/>
        <v>#VALUE!</v>
      </c>
      <c r="AI2339" s="1478" t="e">
        <f>COUNTIF([4]ПС!A5925:A6076,M2339)</f>
        <v>#VALUE!</v>
      </c>
      <c r="AJ2339" s="3">
        <f t="shared" si="64"/>
        <v>1</v>
      </c>
    </row>
    <row r="2340" spans="1:36" s="3" customFormat="1" ht="110.25" hidden="1" customHeight="1" x14ac:dyDescent="0.2">
      <c r="A2340" s="1101" t="s">
        <v>7617</v>
      </c>
      <c r="B2340" s="52" t="s">
        <v>5</v>
      </c>
      <c r="C2340" s="52" t="s">
        <v>36</v>
      </c>
      <c r="D2340" s="311">
        <v>41862</v>
      </c>
      <c r="E2340" s="63">
        <v>0.29166666666666669</v>
      </c>
      <c r="F2340" s="311">
        <v>41862</v>
      </c>
      <c r="G2340" s="63">
        <v>0.29166666666666669</v>
      </c>
      <c r="H2340" s="1174">
        <f t="shared" si="62"/>
        <v>0</v>
      </c>
      <c r="I2340" s="115">
        <v>58</v>
      </c>
      <c r="J2340" s="115"/>
      <c r="K2340" s="52" t="s">
        <v>132</v>
      </c>
      <c r="L2340" s="52" t="s">
        <v>130</v>
      </c>
      <c r="M2340" s="52" t="s">
        <v>656</v>
      </c>
      <c r="N2340" s="52">
        <v>110</v>
      </c>
      <c r="O2340" s="52" t="s">
        <v>66</v>
      </c>
      <c r="P2340" s="52" t="s">
        <v>12149</v>
      </c>
      <c r="Q2340" s="1264" t="s">
        <v>12150</v>
      </c>
      <c r="R2340" s="79">
        <v>91</v>
      </c>
      <c r="S2340" s="52"/>
      <c r="T2340" s="1357">
        <f t="shared" si="65"/>
        <v>91</v>
      </c>
      <c r="U2340" s="52" t="s">
        <v>79</v>
      </c>
      <c r="V2340" s="52">
        <v>2005</v>
      </c>
      <c r="W2340" s="52" t="s">
        <v>12151</v>
      </c>
      <c r="X2340" s="52" t="s">
        <v>183</v>
      </c>
      <c r="Y2340" s="206" t="s">
        <v>183</v>
      </c>
      <c r="Z2340" s="52" t="s">
        <v>183</v>
      </c>
      <c r="AA2340" s="52" t="s">
        <v>183</v>
      </c>
      <c r="AB2340" s="52" t="s">
        <v>183</v>
      </c>
      <c r="AC2340" s="1403">
        <v>41852</v>
      </c>
      <c r="AD2340" s="1094" t="s">
        <v>40</v>
      </c>
      <c r="AE2340" s="52"/>
      <c r="AF2340" s="1094"/>
      <c r="AG2340" s="55"/>
      <c r="AH2340" s="6" t="e">
        <f t="shared" si="63"/>
        <v>#VALUE!</v>
      </c>
      <c r="AI2340" s="1478" t="e">
        <f>COUNTIF([4]ПС!A5925:A6076,M2340)</f>
        <v>#VALUE!</v>
      </c>
      <c r="AJ2340" s="3">
        <f t="shared" si="64"/>
        <v>1</v>
      </c>
    </row>
    <row r="2341" spans="1:36" ht="22.5" hidden="1" customHeight="1" x14ac:dyDescent="0.2">
      <c r="A2341" s="108" t="s">
        <v>7617</v>
      </c>
      <c r="B2341" s="52" t="s">
        <v>5</v>
      </c>
      <c r="C2341" s="52" t="s">
        <v>36</v>
      </c>
      <c r="D2341" s="311">
        <v>41862</v>
      </c>
      <c r="E2341" s="63">
        <v>0.28194444444444444</v>
      </c>
      <c r="F2341" s="311">
        <v>41862</v>
      </c>
      <c r="G2341" s="63">
        <v>0.28263888888888888</v>
      </c>
      <c r="H2341" s="1174">
        <f t="shared" si="62"/>
        <v>6.9444444444444198E-4</v>
      </c>
      <c r="I2341" s="115">
        <v>13</v>
      </c>
      <c r="J2341" s="115" t="s">
        <v>146</v>
      </c>
      <c r="K2341" s="52"/>
      <c r="L2341" s="52" t="s">
        <v>130</v>
      </c>
      <c r="M2341" s="1098" t="s">
        <v>1399</v>
      </c>
      <c r="N2341" s="52">
        <v>110</v>
      </c>
      <c r="O2341" s="52" t="s">
        <v>66</v>
      </c>
      <c r="P2341" s="52" t="s">
        <v>8149</v>
      </c>
      <c r="Q2341" s="1264" t="s">
        <v>8150</v>
      </c>
      <c r="R2341" s="79">
        <v>84</v>
      </c>
      <c r="S2341" s="52"/>
      <c r="T2341" s="1357">
        <f t="shared" si="65"/>
        <v>84</v>
      </c>
      <c r="U2341" s="52" t="s">
        <v>75</v>
      </c>
      <c r="V2341" s="52">
        <v>1991</v>
      </c>
      <c r="W2341" s="52" t="s">
        <v>6971</v>
      </c>
      <c r="X2341" s="52" t="s">
        <v>183</v>
      </c>
      <c r="Y2341" s="1403">
        <v>41852</v>
      </c>
      <c r="Z2341" s="52">
        <v>100</v>
      </c>
      <c r="AA2341" s="1403">
        <v>41944</v>
      </c>
      <c r="AB2341" s="52">
        <v>0</v>
      </c>
      <c r="AC2341" s="1403">
        <v>41883</v>
      </c>
      <c r="AD2341" s="1094" t="s">
        <v>60</v>
      </c>
      <c r="AE2341" s="52"/>
      <c r="AF2341" s="1094"/>
      <c r="AG2341" s="55"/>
      <c r="AH2341" s="6" t="e">
        <f t="shared" si="63"/>
        <v>#VALUE!</v>
      </c>
      <c r="AI2341" s="1478" t="e">
        <f>COUNTIF([4]ПС!A5925:A6076,M2341)</f>
        <v>#VALUE!</v>
      </c>
      <c r="AJ2341" s="3">
        <f t="shared" si="64"/>
        <v>1</v>
      </c>
    </row>
    <row r="2342" spans="1:36" ht="50.25" hidden="1" customHeight="1" x14ac:dyDescent="0.2">
      <c r="A2342" s="108" t="s">
        <v>7617</v>
      </c>
      <c r="B2342" s="52" t="s">
        <v>5</v>
      </c>
      <c r="C2342" s="52" t="s">
        <v>10738</v>
      </c>
      <c r="D2342" s="311">
        <v>41862</v>
      </c>
      <c r="E2342" s="63">
        <v>0.29791666666666666</v>
      </c>
      <c r="F2342" s="311">
        <v>41862</v>
      </c>
      <c r="G2342" s="63">
        <v>0.29791666666666666</v>
      </c>
      <c r="H2342" s="1174">
        <f t="shared" si="62"/>
        <v>0</v>
      </c>
      <c r="I2342" s="52">
        <v>12</v>
      </c>
      <c r="J2342" s="52"/>
      <c r="K2342" s="52"/>
      <c r="L2342" s="52" t="s">
        <v>125</v>
      </c>
      <c r="M2342" s="17" t="s">
        <v>10225</v>
      </c>
      <c r="N2342" s="52" t="s">
        <v>103</v>
      </c>
      <c r="O2342" s="52" t="s">
        <v>66</v>
      </c>
      <c r="P2342" s="52" t="s">
        <v>8068</v>
      </c>
      <c r="Q2342" s="1264" t="s">
        <v>8151</v>
      </c>
      <c r="R2342" s="79">
        <v>1</v>
      </c>
      <c r="S2342" s="52"/>
      <c r="T2342" s="1357">
        <f t="shared" si="65"/>
        <v>1</v>
      </c>
      <c r="U2342" s="52"/>
      <c r="V2342" s="52"/>
      <c r="W2342" s="52"/>
      <c r="X2342" s="52"/>
      <c r="Y2342" s="52"/>
      <c r="Z2342" s="52"/>
      <c r="AA2342" s="52"/>
      <c r="AB2342" s="52"/>
      <c r="AC2342" s="52"/>
      <c r="AD2342" s="1094" t="s">
        <v>55</v>
      </c>
      <c r="AE2342" s="52"/>
      <c r="AF2342" s="1094"/>
      <c r="AG2342" s="1455"/>
      <c r="AH2342" s="6" t="e">
        <f t="shared" si="63"/>
        <v>#VALUE!</v>
      </c>
      <c r="AI2342" s="1478" t="e">
        <f>COUNTIF([4]ПС!A5925:A6076,M2342)</f>
        <v>#VALUE!</v>
      </c>
      <c r="AJ2342" s="3">
        <f t="shared" si="64"/>
        <v>1</v>
      </c>
    </row>
    <row r="2343" spans="1:36" ht="22.5" hidden="1" customHeight="1" x14ac:dyDescent="0.2">
      <c r="A2343" s="108" t="s">
        <v>7617</v>
      </c>
      <c r="B2343" s="52" t="s">
        <v>5</v>
      </c>
      <c r="C2343" s="52" t="s">
        <v>10455</v>
      </c>
      <c r="D2343" s="311">
        <v>41862</v>
      </c>
      <c r="E2343" s="63">
        <v>0.67708333333333337</v>
      </c>
      <c r="F2343" s="311">
        <v>41862</v>
      </c>
      <c r="G2343" s="63">
        <v>0.67708333333333337</v>
      </c>
      <c r="H2343" s="1174">
        <f t="shared" si="62"/>
        <v>0</v>
      </c>
      <c r="I2343" s="52">
        <v>8</v>
      </c>
      <c r="J2343" s="52"/>
      <c r="K2343" s="52"/>
      <c r="L2343" s="52" t="s">
        <v>125</v>
      </c>
      <c r="M2343" s="1232" t="s">
        <v>638</v>
      </c>
      <c r="N2343" s="52">
        <v>35</v>
      </c>
      <c r="O2343" s="52" t="s">
        <v>66</v>
      </c>
      <c r="P2343" s="52" t="s">
        <v>8152</v>
      </c>
      <c r="Q2343" s="1264" t="s">
        <v>8153</v>
      </c>
      <c r="R2343" s="79">
        <v>1</v>
      </c>
      <c r="S2343" s="52"/>
      <c r="T2343" s="1357">
        <f t="shared" si="65"/>
        <v>1</v>
      </c>
      <c r="U2343" s="52"/>
      <c r="V2343" s="52"/>
      <c r="W2343" s="52"/>
      <c r="X2343" s="52"/>
      <c r="Y2343" s="52"/>
      <c r="Z2343" s="52"/>
      <c r="AA2343" s="52"/>
      <c r="AB2343" s="52"/>
      <c r="AC2343" s="52"/>
      <c r="AD2343" s="1094" t="s">
        <v>55</v>
      </c>
      <c r="AE2343" s="52"/>
      <c r="AF2343" s="1094"/>
      <c r="AG2343" s="1455"/>
      <c r="AH2343" s="6" t="e">
        <f t="shared" si="63"/>
        <v>#VALUE!</v>
      </c>
      <c r="AI2343" s="1478" t="e">
        <f>COUNTIF([4]ПС!A5925:A6076,M2343)</f>
        <v>#VALUE!</v>
      </c>
      <c r="AJ2343" s="3">
        <f t="shared" si="64"/>
        <v>1</v>
      </c>
    </row>
    <row r="2344" spans="1:36" ht="31.5" hidden="1" customHeight="1" x14ac:dyDescent="0.2">
      <c r="A2344" s="1101" t="s">
        <v>7617</v>
      </c>
      <c r="B2344" s="52" t="s">
        <v>5</v>
      </c>
      <c r="C2344" s="52" t="s">
        <v>36</v>
      </c>
      <c r="D2344" s="311">
        <v>41862</v>
      </c>
      <c r="E2344" s="63">
        <v>0.79791666666666661</v>
      </c>
      <c r="F2344" s="311">
        <v>41862</v>
      </c>
      <c r="G2344" s="63">
        <v>0.81736111111111109</v>
      </c>
      <c r="H2344" s="1174">
        <f t="shared" si="62"/>
        <v>1.9444444444444486E-2</v>
      </c>
      <c r="I2344" s="52">
        <v>19</v>
      </c>
      <c r="J2344" s="52" t="s">
        <v>297</v>
      </c>
      <c r="K2344" s="52" t="s">
        <v>134</v>
      </c>
      <c r="L2344" s="1225" t="s">
        <v>128</v>
      </c>
      <c r="M2344" s="1098" t="s">
        <v>11497</v>
      </c>
      <c r="N2344" s="52">
        <v>35</v>
      </c>
      <c r="O2344" s="52" t="s">
        <v>66</v>
      </c>
      <c r="P2344" s="52" t="s">
        <v>7881</v>
      </c>
      <c r="Q2344" s="1264" t="s">
        <v>8154</v>
      </c>
      <c r="R2344" s="79">
        <v>7</v>
      </c>
      <c r="S2344" s="52"/>
      <c r="T2344" s="1357">
        <f t="shared" si="65"/>
        <v>7</v>
      </c>
      <c r="U2344" s="52"/>
      <c r="V2344" s="52"/>
      <c r="W2344" s="52"/>
      <c r="X2344" s="52"/>
      <c r="Y2344" s="52" t="s">
        <v>12075</v>
      </c>
      <c r="Z2344" s="52">
        <v>100</v>
      </c>
      <c r="AA2344" s="52"/>
      <c r="AB2344" s="52"/>
      <c r="AC2344" s="52"/>
      <c r="AD2344" s="1094" t="s">
        <v>56</v>
      </c>
      <c r="AE2344" s="52"/>
      <c r="AF2344" s="1094"/>
      <c r="AG2344" s="55"/>
      <c r="AH2344" s="6" t="e">
        <f t="shared" si="63"/>
        <v>#VALUE!</v>
      </c>
      <c r="AI2344" s="1478" t="e">
        <f>COUNTIF([4]ПС!A5925:A6076,M2344)</f>
        <v>#VALUE!</v>
      </c>
      <c r="AJ2344" s="3">
        <f t="shared" si="64"/>
        <v>1</v>
      </c>
    </row>
    <row r="2345" spans="1:36" ht="31.5" hidden="1" customHeight="1" x14ac:dyDescent="0.2">
      <c r="A2345" s="1101" t="s">
        <v>7617</v>
      </c>
      <c r="B2345" s="52" t="s">
        <v>5</v>
      </c>
      <c r="C2345" s="52" t="s">
        <v>36</v>
      </c>
      <c r="D2345" s="311">
        <v>41862</v>
      </c>
      <c r="E2345" s="63">
        <v>0.46180555555555558</v>
      </c>
      <c r="F2345" s="311">
        <v>41862</v>
      </c>
      <c r="G2345" s="63">
        <v>0.46180555555555558</v>
      </c>
      <c r="H2345" s="1174">
        <f t="shared" si="62"/>
        <v>0</v>
      </c>
      <c r="I2345" s="52">
        <v>6</v>
      </c>
      <c r="J2345" s="52"/>
      <c r="K2345" s="52"/>
      <c r="L2345" s="52" t="s">
        <v>126</v>
      </c>
      <c r="M2345" s="1098" t="s">
        <v>814</v>
      </c>
      <c r="N2345" s="52" t="s">
        <v>103</v>
      </c>
      <c r="O2345" s="52" t="s">
        <v>66</v>
      </c>
      <c r="P2345" s="52"/>
      <c r="Q2345" s="1264" t="s">
        <v>8155</v>
      </c>
      <c r="R2345" s="79">
        <v>4</v>
      </c>
      <c r="S2345" s="52"/>
      <c r="T2345" s="1357">
        <f t="shared" si="65"/>
        <v>4</v>
      </c>
      <c r="U2345" s="52"/>
      <c r="V2345" s="52"/>
      <c r="W2345" s="52"/>
      <c r="X2345" s="52"/>
      <c r="Y2345" s="52"/>
      <c r="Z2345" s="52"/>
      <c r="AA2345" s="52"/>
      <c r="AB2345" s="52"/>
      <c r="AC2345" s="52"/>
      <c r="AD2345" s="1094" t="s">
        <v>40</v>
      </c>
      <c r="AE2345" s="52"/>
      <c r="AF2345" s="1094"/>
      <c r="AG2345" s="55"/>
      <c r="AH2345" s="6" t="e">
        <f t="shared" si="63"/>
        <v>#VALUE!</v>
      </c>
      <c r="AI2345" s="1478" t="e">
        <f>COUNTIF([4]ПС!A5925:A6076,M2345)</f>
        <v>#VALUE!</v>
      </c>
      <c r="AJ2345" s="3">
        <f t="shared" si="64"/>
        <v>1</v>
      </c>
    </row>
    <row r="2346" spans="1:36" ht="31.5" hidden="1" customHeight="1" x14ac:dyDescent="0.2">
      <c r="A2346" s="1101" t="s">
        <v>7617</v>
      </c>
      <c r="B2346" s="52" t="s">
        <v>5</v>
      </c>
      <c r="C2346" s="52" t="s">
        <v>12005</v>
      </c>
      <c r="D2346" s="311">
        <v>41864</v>
      </c>
      <c r="E2346" s="63">
        <v>0.28333333333333333</v>
      </c>
      <c r="F2346" s="311">
        <v>41864</v>
      </c>
      <c r="G2346" s="63">
        <v>0.28333333333333333</v>
      </c>
      <c r="H2346" s="1174">
        <f t="shared" si="62"/>
        <v>0</v>
      </c>
      <c r="I2346" s="52">
        <v>13</v>
      </c>
      <c r="J2346" s="52" t="s">
        <v>8156</v>
      </c>
      <c r="K2346" s="52" t="s">
        <v>132</v>
      </c>
      <c r="L2346" s="52" t="s">
        <v>125</v>
      </c>
      <c r="M2346" s="1232" t="s">
        <v>12006</v>
      </c>
      <c r="N2346" s="52">
        <v>110</v>
      </c>
      <c r="O2346" s="52" t="s">
        <v>66</v>
      </c>
      <c r="P2346" s="52" t="s">
        <v>8157</v>
      </c>
      <c r="Q2346" s="1234" t="s">
        <v>8158</v>
      </c>
      <c r="R2346" s="79">
        <v>67</v>
      </c>
      <c r="S2346" s="52"/>
      <c r="T2346" s="1357">
        <f t="shared" si="65"/>
        <v>67</v>
      </c>
      <c r="U2346" s="52"/>
      <c r="V2346" s="52"/>
      <c r="W2346" s="52"/>
      <c r="X2346" s="52"/>
      <c r="Y2346" s="52"/>
      <c r="Z2346" s="52"/>
      <c r="AA2346" s="52"/>
      <c r="AB2346" s="52"/>
      <c r="AC2346" s="52"/>
      <c r="AD2346" s="1094" t="s">
        <v>55</v>
      </c>
      <c r="AE2346" s="52"/>
      <c r="AF2346" s="1094"/>
      <c r="AG2346" s="1455"/>
      <c r="AH2346" s="6" t="e">
        <f t="shared" si="63"/>
        <v>#VALUE!</v>
      </c>
      <c r="AI2346" s="1478" t="e">
        <f>COUNTIF([4]ПС!A5925:A6076,M2346)</f>
        <v>#VALUE!</v>
      </c>
      <c r="AJ2346" s="3">
        <f t="shared" si="64"/>
        <v>1</v>
      </c>
    </row>
    <row r="2347" spans="1:36" ht="15" hidden="1" customHeight="1" x14ac:dyDescent="0.2">
      <c r="A2347" s="1101" t="s">
        <v>7617</v>
      </c>
      <c r="B2347" s="52" t="s">
        <v>5</v>
      </c>
      <c r="C2347" s="52" t="s">
        <v>10455</v>
      </c>
      <c r="D2347" s="311">
        <v>41864</v>
      </c>
      <c r="E2347" s="63">
        <v>0.75694444444444453</v>
      </c>
      <c r="F2347" s="311">
        <v>41864</v>
      </c>
      <c r="G2347" s="63">
        <v>0.75694444444444453</v>
      </c>
      <c r="H2347" s="1174">
        <f t="shared" si="62"/>
        <v>0</v>
      </c>
      <c r="I2347" s="52">
        <v>2</v>
      </c>
      <c r="J2347" s="52"/>
      <c r="K2347" s="52" t="s">
        <v>132</v>
      </c>
      <c r="L2347" s="52" t="s">
        <v>125</v>
      </c>
      <c r="M2347" s="17" t="s">
        <v>3844</v>
      </c>
      <c r="N2347" s="52">
        <v>35</v>
      </c>
      <c r="O2347" s="52" t="s">
        <v>66</v>
      </c>
      <c r="P2347" s="52" t="s">
        <v>8159</v>
      </c>
      <c r="Q2347" s="1264" t="s">
        <v>8160</v>
      </c>
      <c r="R2347" s="79">
        <v>1</v>
      </c>
      <c r="S2347" s="52"/>
      <c r="T2347" s="1357">
        <f t="shared" si="65"/>
        <v>1</v>
      </c>
      <c r="U2347" s="52"/>
      <c r="V2347" s="52"/>
      <c r="W2347" s="52"/>
      <c r="X2347" s="52"/>
      <c r="Y2347" s="52"/>
      <c r="Z2347" s="52"/>
      <c r="AA2347" s="52"/>
      <c r="AB2347" s="52"/>
      <c r="AC2347" s="52"/>
      <c r="AD2347" s="1094" t="s">
        <v>55</v>
      </c>
      <c r="AE2347" s="52"/>
      <c r="AF2347" s="1094"/>
      <c r="AG2347" s="1455"/>
      <c r="AH2347" s="6" t="e">
        <f t="shared" si="63"/>
        <v>#VALUE!</v>
      </c>
      <c r="AI2347" s="1478" t="e">
        <f>COUNTIF([4]ПС!A5925:A6076,M2347)</f>
        <v>#VALUE!</v>
      </c>
      <c r="AJ2347" s="3">
        <f t="shared" si="64"/>
        <v>1</v>
      </c>
    </row>
    <row r="2348" spans="1:36" ht="15" hidden="1" customHeight="1" x14ac:dyDescent="0.2">
      <c r="A2348" s="1101" t="s">
        <v>7617</v>
      </c>
      <c r="B2348" s="52" t="s">
        <v>5</v>
      </c>
      <c r="C2348" s="52" t="s">
        <v>12005</v>
      </c>
      <c r="D2348" s="311">
        <v>41865</v>
      </c>
      <c r="E2348" s="63">
        <v>0.14930555555555555</v>
      </c>
      <c r="F2348" s="311">
        <v>41865</v>
      </c>
      <c r="G2348" s="63">
        <v>0.14930555555555555</v>
      </c>
      <c r="H2348" s="1174">
        <f t="shared" si="62"/>
        <v>0</v>
      </c>
      <c r="I2348" s="52">
        <v>158</v>
      </c>
      <c r="J2348" s="52" t="s">
        <v>8156</v>
      </c>
      <c r="K2348" s="52" t="s">
        <v>132</v>
      </c>
      <c r="L2348" s="52" t="s">
        <v>125</v>
      </c>
      <c r="M2348" s="1232" t="s">
        <v>9298</v>
      </c>
      <c r="N2348" s="52">
        <v>110</v>
      </c>
      <c r="O2348" s="52" t="s">
        <v>66</v>
      </c>
      <c r="P2348" s="52" t="s">
        <v>12152</v>
      </c>
      <c r="Q2348" s="1264" t="s">
        <v>8185</v>
      </c>
      <c r="R2348" s="79">
        <v>63</v>
      </c>
      <c r="S2348" s="52"/>
      <c r="T2348" s="1357">
        <f t="shared" si="65"/>
        <v>63</v>
      </c>
      <c r="U2348" s="52"/>
      <c r="V2348" s="52"/>
      <c r="W2348" s="52"/>
      <c r="X2348" s="52"/>
      <c r="Y2348" s="52"/>
      <c r="Z2348" s="52"/>
      <c r="AA2348" s="52"/>
      <c r="AB2348" s="52"/>
      <c r="AC2348" s="52"/>
      <c r="AD2348" s="1094" t="s">
        <v>55</v>
      </c>
      <c r="AE2348" s="52"/>
      <c r="AF2348" s="1094"/>
      <c r="AG2348" s="1455"/>
      <c r="AH2348" s="6" t="e">
        <f t="shared" si="63"/>
        <v>#VALUE!</v>
      </c>
      <c r="AI2348" s="1478" t="e">
        <f>COUNTIF([4]ПС!A5925:A6076,M2348)</f>
        <v>#VALUE!</v>
      </c>
      <c r="AJ2348" s="3">
        <f t="shared" si="64"/>
        <v>1</v>
      </c>
    </row>
    <row r="2349" spans="1:36" ht="15" hidden="1" customHeight="1" x14ac:dyDescent="0.2">
      <c r="A2349" s="1101" t="s">
        <v>7617</v>
      </c>
      <c r="B2349" s="52" t="s">
        <v>5</v>
      </c>
      <c r="C2349" s="52" t="s">
        <v>10455</v>
      </c>
      <c r="D2349" s="311">
        <v>41865</v>
      </c>
      <c r="E2349" s="63">
        <v>0.39652777777777781</v>
      </c>
      <c r="F2349" s="311">
        <v>41865</v>
      </c>
      <c r="G2349" s="63">
        <v>0.39652777777777781</v>
      </c>
      <c r="H2349" s="1174">
        <f t="shared" si="62"/>
        <v>0</v>
      </c>
      <c r="I2349" s="52">
        <v>2</v>
      </c>
      <c r="J2349" s="52" t="s">
        <v>178</v>
      </c>
      <c r="K2349" s="52" t="s">
        <v>134</v>
      </c>
      <c r="L2349" s="52" t="s">
        <v>125</v>
      </c>
      <c r="M2349" s="17" t="s">
        <v>11485</v>
      </c>
      <c r="N2349" s="52" t="s">
        <v>103</v>
      </c>
      <c r="O2349" s="52" t="s">
        <v>66</v>
      </c>
      <c r="P2349" s="1234" t="s">
        <v>8186</v>
      </c>
      <c r="Q2349" s="1234" t="s">
        <v>8187</v>
      </c>
      <c r="R2349" s="79">
        <v>1</v>
      </c>
      <c r="S2349" s="52"/>
      <c r="T2349" s="1357">
        <f t="shared" si="65"/>
        <v>1</v>
      </c>
      <c r="U2349" s="52"/>
      <c r="V2349" s="52"/>
      <c r="W2349" s="52"/>
      <c r="X2349" s="52"/>
      <c r="Y2349" s="52"/>
      <c r="Z2349" s="52"/>
      <c r="AA2349" s="52"/>
      <c r="AB2349" s="52"/>
      <c r="AC2349" s="52"/>
      <c r="AD2349" s="1094" t="s">
        <v>55</v>
      </c>
      <c r="AE2349" s="52"/>
      <c r="AF2349" s="1094"/>
      <c r="AG2349" s="1455"/>
      <c r="AH2349" s="6" t="e">
        <f t="shared" si="63"/>
        <v>#VALUE!</v>
      </c>
      <c r="AI2349" s="1478" t="e">
        <f>COUNTIF([4]ПС!A5925:A6076,M2349)</f>
        <v>#VALUE!</v>
      </c>
      <c r="AJ2349" s="3">
        <f t="shared" si="64"/>
        <v>1</v>
      </c>
    </row>
    <row r="2350" spans="1:36" ht="31.5" hidden="1" customHeight="1" x14ac:dyDescent="0.2">
      <c r="A2350" s="1101" t="s">
        <v>7617</v>
      </c>
      <c r="B2350" s="52" t="s">
        <v>5</v>
      </c>
      <c r="C2350" s="52" t="s">
        <v>10738</v>
      </c>
      <c r="D2350" s="311">
        <v>41865</v>
      </c>
      <c r="E2350" s="63">
        <v>0.52986111111111112</v>
      </c>
      <c r="F2350" s="311">
        <v>41865</v>
      </c>
      <c r="G2350" s="63">
        <v>0.52986111111111112</v>
      </c>
      <c r="H2350" s="1174">
        <f t="shared" si="62"/>
        <v>0</v>
      </c>
      <c r="I2350" s="52">
        <v>62</v>
      </c>
      <c r="J2350" s="52" t="s">
        <v>2754</v>
      </c>
      <c r="K2350" s="52"/>
      <c r="L2350" s="52" t="s">
        <v>125</v>
      </c>
      <c r="M2350" s="17" t="s">
        <v>662</v>
      </c>
      <c r="N2350" s="52">
        <v>35</v>
      </c>
      <c r="O2350" s="52" t="s">
        <v>66</v>
      </c>
      <c r="P2350" s="1234" t="s">
        <v>5301</v>
      </c>
      <c r="Q2350" s="1234" t="s">
        <v>8188</v>
      </c>
      <c r="R2350" s="79">
        <v>4</v>
      </c>
      <c r="S2350" s="52"/>
      <c r="T2350" s="1357">
        <f t="shared" si="65"/>
        <v>4</v>
      </c>
      <c r="U2350" s="52"/>
      <c r="V2350" s="52"/>
      <c r="W2350" s="52"/>
      <c r="X2350" s="52"/>
      <c r="Y2350" s="52"/>
      <c r="Z2350" s="52"/>
      <c r="AA2350" s="52"/>
      <c r="AB2350" s="52"/>
      <c r="AC2350" s="52"/>
      <c r="AD2350" s="1094" t="s">
        <v>55</v>
      </c>
      <c r="AE2350" s="52"/>
      <c r="AF2350" s="1094"/>
      <c r="AG2350" s="1455"/>
      <c r="AH2350" s="6" t="e">
        <f t="shared" si="63"/>
        <v>#VALUE!</v>
      </c>
      <c r="AI2350" s="1478" t="e">
        <f>COUNTIF([4]ПС!A5925:A6076,M2350)</f>
        <v>#VALUE!</v>
      </c>
      <c r="AJ2350" s="3">
        <f t="shared" si="64"/>
        <v>1</v>
      </c>
    </row>
    <row r="2351" spans="1:36" ht="31.5" hidden="1" customHeight="1" x14ac:dyDescent="0.2">
      <c r="A2351" s="1101" t="s">
        <v>7617</v>
      </c>
      <c r="B2351" s="52" t="s">
        <v>5</v>
      </c>
      <c r="C2351" s="52" t="s">
        <v>10738</v>
      </c>
      <c r="D2351" s="311">
        <v>41866</v>
      </c>
      <c r="E2351" s="63">
        <v>0.30138888888888887</v>
      </c>
      <c r="F2351" s="311">
        <v>41866</v>
      </c>
      <c r="G2351" s="63">
        <v>0.30138888888888887</v>
      </c>
      <c r="H2351" s="1174">
        <f t="shared" si="62"/>
        <v>0</v>
      </c>
      <c r="I2351" s="52">
        <v>9</v>
      </c>
      <c r="J2351" s="52" t="s">
        <v>8241</v>
      </c>
      <c r="K2351" s="52" t="s">
        <v>132</v>
      </c>
      <c r="L2351" s="52" t="s">
        <v>125</v>
      </c>
      <c r="M2351" s="1232" t="s">
        <v>683</v>
      </c>
      <c r="N2351" s="52" t="s">
        <v>103</v>
      </c>
      <c r="O2351" s="52" t="s">
        <v>66</v>
      </c>
      <c r="P2351" s="52" t="s">
        <v>8242</v>
      </c>
      <c r="Q2351" s="1264" t="s">
        <v>8243</v>
      </c>
      <c r="R2351" s="79">
        <v>1</v>
      </c>
      <c r="S2351" s="52"/>
      <c r="T2351" s="1357">
        <f t="shared" si="65"/>
        <v>1</v>
      </c>
      <c r="U2351" s="52"/>
      <c r="V2351" s="52"/>
      <c r="W2351" s="52"/>
      <c r="X2351" s="52"/>
      <c r="Y2351" s="52"/>
      <c r="Z2351" s="52"/>
      <c r="AA2351" s="52"/>
      <c r="AB2351" s="52"/>
      <c r="AC2351" s="52"/>
      <c r="AD2351" s="1094" t="s">
        <v>55</v>
      </c>
      <c r="AE2351" s="52"/>
      <c r="AF2351" s="1094"/>
      <c r="AG2351" s="1455"/>
      <c r="AH2351" s="6" t="e">
        <f t="shared" si="63"/>
        <v>#VALUE!</v>
      </c>
      <c r="AI2351" s="1478" t="e">
        <f>COUNTIF([4]ПС!A5925:A6076,M2351)</f>
        <v>#VALUE!</v>
      </c>
      <c r="AJ2351" s="3">
        <f t="shared" si="64"/>
        <v>1</v>
      </c>
    </row>
    <row r="2352" spans="1:36" ht="31.5" hidden="1" customHeight="1" x14ac:dyDescent="0.2">
      <c r="A2352" s="1101" t="s">
        <v>7617</v>
      </c>
      <c r="B2352" s="52" t="s">
        <v>5</v>
      </c>
      <c r="C2352" s="52" t="s">
        <v>10738</v>
      </c>
      <c r="D2352" s="311">
        <v>41866</v>
      </c>
      <c r="E2352" s="63">
        <v>0.38541666666666669</v>
      </c>
      <c r="F2352" s="311">
        <v>41866</v>
      </c>
      <c r="G2352" s="63">
        <v>0.41319444444444442</v>
      </c>
      <c r="H2352" s="1174">
        <f t="shared" si="62"/>
        <v>2.7777777777777735E-2</v>
      </c>
      <c r="I2352" s="52">
        <v>5</v>
      </c>
      <c r="J2352" s="52"/>
      <c r="K2352" s="52"/>
      <c r="L2352" s="52" t="s">
        <v>125</v>
      </c>
      <c r="M2352" s="1232" t="s">
        <v>12023</v>
      </c>
      <c r="N2352" s="52">
        <v>35</v>
      </c>
      <c r="O2352" s="52" t="s">
        <v>66</v>
      </c>
      <c r="P2352" s="52" t="s">
        <v>1986</v>
      </c>
      <c r="Q2352" s="1264" t="s">
        <v>8244</v>
      </c>
      <c r="R2352" s="79">
        <v>2</v>
      </c>
      <c r="S2352" s="52"/>
      <c r="T2352" s="1357">
        <f t="shared" si="65"/>
        <v>2</v>
      </c>
      <c r="U2352" s="52"/>
      <c r="V2352" s="52"/>
      <c r="W2352" s="52"/>
      <c r="X2352" s="52"/>
      <c r="Y2352" s="52"/>
      <c r="Z2352" s="52"/>
      <c r="AA2352" s="52"/>
      <c r="AB2352" s="52"/>
      <c r="AC2352" s="52"/>
      <c r="AD2352" s="1094" t="s">
        <v>55</v>
      </c>
      <c r="AE2352" s="52"/>
      <c r="AF2352" s="1094"/>
      <c r="AG2352" s="1455"/>
      <c r="AH2352" s="6" t="e">
        <f t="shared" si="63"/>
        <v>#VALUE!</v>
      </c>
      <c r="AI2352" s="1478" t="e">
        <f>COUNTIF([4]ПС!A5925:A6076,M2352)</f>
        <v>#VALUE!</v>
      </c>
      <c r="AJ2352" s="3">
        <f t="shared" si="64"/>
        <v>1</v>
      </c>
    </row>
    <row r="2353" spans="1:36" ht="31.5" hidden="1" customHeight="1" x14ac:dyDescent="0.2">
      <c r="A2353" s="1101" t="s">
        <v>7617</v>
      </c>
      <c r="B2353" s="52" t="s">
        <v>5</v>
      </c>
      <c r="C2353" s="52" t="s">
        <v>36</v>
      </c>
      <c r="D2353" s="311">
        <v>41866</v>
      </c>
      <c r="E2353" s="63">
        <v>0.42986111111111108</v>
      </c>
      <c r="F2353" s="311">
        <v>41866</v>
      </c>
      <c r="G2353" s="63">
        <v>0.46180555555555558</v>
      </c>
      <c r="H2353" s="1174">
        <f t="shared" si="62"/>
        <v>3.1944444444444497E-2</v>
      </c>
      <c r="I2353" s="52">
        <v>7</v>
      </c>
      <c r="J2353" s="52"/>
      <c r="K2353" s="52" t="s">
        <v>133</v>
      </c>
      <c r="L2353" s="52" t="s">
        <v>126</v>
      </c>
      <c r="M2353" s="1098" t="s">
        <v>653</v>
      </c>
      <c r="N2353" s="52" t="s">
        <v>103</v>
      </c>
      <c r="O2353" s="52" t="s">
        <v>66</v>
      </c>
      <c r="P2353" s="52" t="s">
        <v>8245</v>
      </c>
      <c r="Q2353" s="1264" t="s">
        <v>8246</v>
      </c>
      <c r="R2353" s="52">
        <v>2</v>
      </c>
      <c r="S2353" s="52"/>
      <c r="T2353" s="1357">
        <f t="shared" si="65"/>
        <v>2</v>
      </c>
      <c r="U2353" s="52" t="s">
        <v>75</v>
      </c>
      <c r="V2353" s="52">
        <v>1983</v>
      </c>
      <c r="W2353" s="52" t="s">
        <v>2286</v>
      </c>
      <c r="X2353" s="52" t="s">
        <v>183</v>
      </c>
      <c r="Y2353" s="52" t="s">
        <v>12128</v>
      </c>
      <c r="Z2353" s="52">
        <v>100</v>
      </c>
      <c r="AA2353" s="52"/>
      <c r="AB2353" s="52"/>
      <c r="AC2353" s="52"/>
      <c r="AD2353" s="1094" t="s">
        <v>40</v>
      </c>
      <c r="AE2353" s="52"/>
      <c r="AF2353" s="1094"/>
      <c r="AG2353" s="55"/>
      <c r="AH2353" s="6" t="e">
        <f t="shared" si="63"/>
        <v>#VALUE!</v>
      </c>
      <c r="AI2353" s="1478" t="e">
        <f>COUNTIF([4]ПС!A5925:A6076,M2353)</f>
        <v>#VALUE!</v>
      </c>
      <c r="AJ2353" s="3">
        <f t="shared" si="64"/>
        <v>1</v>
      </c>
    </row>
    <row r="2354" spans="1:36" ht="31.5" hidden="1" customHeight="1" x14ac:dyDescent="0.2">
      <c r="A2354" s="1101" t="s">
        <v>7617</v>
      </c>
      <c r="B2354" s="52" t="s">
        <v>5</v>
      </c>
      <c r="C2354" s="52" t="s">
        <v>10455</v>
      </c>
      <c r="D2354" s="311">
        <v>41867</v>
      </c>
      <c r="E2354" s="63">
        <v>0.58125000000000004</v>
      </c>
      <c r="F2354" s="311">
        <v>41867</v>
      </c>
      <c r="G2354" s="63">
        <v>0.58611111111111114</v>
      </c>
      <c r="H2354" s="1174">
        <f t="shared" si="62"/>
        <v>4.8611111111110938E-3</v>
      </c>
      <c r="I2354" s="52">
        <v>3</v>
      </c>
      <c r="J2354" s="52"/>
      <c r="K2354" s="52"/>
      <c r="L2354" s="52" t="s">
        <v>125</v>
      </c>
      <c r="M2354" s="1232" t="s">
        <v>3918</v>
      </c>
      <c r="N2354" s="52">
        <v>35</v>
      </c>
      <c r="O2354" s="52" t="s">
        <v>63</v>
      </c>
      <c r="P2354" s="52" t="s">
        <v>8247</v>
      </c>
      <c r="Q2354" s="1264" t="s">
        <v>8248</v>
      </c>
      <c r="R2354" s="79">
        <v>1</v>
      </c>
      <c r="S2354" s="52"/>
      <c r="T2354" s="1357">
        <f t="shared" si="65"/>
        <v>1</v>
      </c>
      <c r="U2354" s="52"/>
      <c r="V2354" s="52"/>
      <c r="W2354" s="52"/>
      <c r="X2354" s="52"/>
      <c r="Y2354" s="52"/>
      <c r="Z2354" s="52"/>
      <c r="AA2354" s="52"/>
      <c r="AB2354" s="52"/>
      <c r="AC2354" s="52"/>
      <c r="AD2354" s="1094" t="s">
        <v>55</v>
      </c>
      <c r="AE2354" s="52"/>
      <c r="AF2354" s="1094"/>
      <c r="AG2354" s="1455"/>
      <c r="AH2354" s="6" t="e">
        <f t="shared" si="63"/>
        <v>#VALUE!</v>
      </c>
      <c r="AI2354" s="1478" t="e">
        <f>COUNTIF([4]ПС!A5925:A6076,M2354)</f>
        <v>#VALUE!</v>
      </c>
      <c r="AJ2354" s="3">
        <f t="shared" si="64"/>
        <v>1</v>
      </c>
    </row>
    <row r="2355" spans="1:36" ht="31.5" hidden="1" customHeight="1" x14ac:dyDescent="0.2">
      <c r="A2355" s="1101" t="s">
        <v>7617</v>
      </c>
      <c r="B2355" s="52" t="s">
        <v>5</v>
      </c>
      <c r="C2355" s="52" t="s">
        <v>10455</v>
      </c>
      <c r="D2355" s="311">
        <v>41867</v>
      </c>
      <c r="E2355" s="63">
        <v>0.66666666666666663</v>
      </c>
      <c r="F2355" s="311">
        <v>41867</v>
      </c>
      <c r="G2355" s="63">
        <v>0.66666666666666663</v>
      </c>
      <c r="H2355" s="1174">
        <f t="shared" si="62"/>
        <v>0</v>
      </c>
      <c r="I2355" s="52">
        <v>17</v>
      </c>
      <c r="J2355" s="52"/>
      <c r="K2355" s="52"/>
      <c r="L2355" s="52" t="s">
        <v>125</v>
      </c>
      <c r="M2355" s="1232" t="s">
        <v>3846</v>
      </c>
      <c r="N2355" s="52" t="s">
        <v>103</v>
      </c>
      <c r="O2355" s="52" t="s">
        <v>66</v>
      </c>
      <c r="P2355" s="52" t="s">
        <v>8249</v>
      </c>
      <c r="Q2355" s="1264" t="s">
        <v>8250</v>
      </c>
      <c r="R2355" s="79">
        <v>4</v>
      </c>
      <c r="S2355" s="52"/>
      <c r="T2355" s="1357">
        <f t="shared" si="65"/>
        <v>4</v>
      </c>
      <c r="U2355" s="52"/>
      <c r="V2355" s="52"/>
      <c r="W2355" s="52"/>
      <c r="X2355" s="52"/>
      <c r="Y2355" s="52"/>
      <c r="Z2355" s="52"/>
      <c r="AA2355" s="52"/>
      <c r="AB2355" s="52"/>
      <c r="AC2355" s="52"/>
      <c r="AD2355" s="1094" t="s">
        <v>55</v>
      </c>
      <c r="AE2355" s="52"/>
      <c r="AF2355" s="1094"/>
      <c r="AG2355" s="1455"/>
      <c r="AH2355" s="6" t="e">
        <f t="shared" si="63"/>
        <v>#VALUE!</v>
      </c>
      <c r="AI2355" s="1478" t="e">
        <f>COUNTIF([4]ПС!A5925:A6076,M2355)</f>
        <v>#VALUE!</v>
      </c>
      <c r="AJ2355" s="3">
        <f t="shared" si="64"/>
        <v>1</v>
      </c>
    </row>
    <row r="2356" spans="1:36" s="75" customFormat="1" ht="31.5" hidden="1" customHeight="1" x14ac:dyDescent="0.2">
      <c r="A2356" s="108" t="s">
        <v>7617</v>
      </c>
      <c r="B2356" s="52" t="s">
        <v>5</v>
      </c>
      <c r="C2356" s="52" t="s">
        <v>10455</v>
      </c>
      <c r="D2356" s="311">
        <v>41867</v>
      </c>
      <c r="E2356" s="63">
        <v>0.73611111111111116</v>
      </c>
      <c r="F2356" s="311">
        <v>41867</v>
      </c>
      <c r="G2356" s="63">
        <v>0.73611111111111116</v>
      </c>
      <c r="H2356" s="1174">
        <f t="shared" si="62"/>
        <v>0</v>
      </c>
      <c r="I2356" s="52">
        <v>82</v>
      </c>
      <c r="J2356" s="52"/>
      <c r="K2356" s="52"/>
      <c r="L2356" s="52" t="s">
        <v>125</v>
      </c>
      <c r="M2356" s="1232" t="s">
        <v>9301</v>
      </c>
      <c r="N2356" s="52">
        <v>110</v>
      </c>
      <c r="O2356" s="52" t="s">
        <v>66</v>
      </c>
      <c r="P2356" s="52" t="s">
        <v>8251</v>
      </c>
      <c r="Q2356" s="1264" t="s">
        <v>8252</v>
      </c>
      <c r="R2356" s="79">
        <v>8</v>
      </c>
      <c r="S2356" s="52"/>
      <c r="T2356" s="1357">
        <f t="shared" si="65"/>
        <v>8</v>
      </c>
      <c r="U2356" s="52"/>
      <c r="V2356" s="52"/>
      <c r="W2356" s="52"/>
      <c r="X2356" s="52"/>
      <c r="Y2356" s="52"/>
      <c r="Z2356" s="52"/>
      <c r="AA2356" s="52"/>
      <c r="AB2356" s="52"/>
      <c r="AC2356" s="52"/>
      <c r="AD2356" s="1094" t="s">
        <v>55</v>
      </c>
      <c r="AE2356" s="52"/>
      <c r="AF2356" s="1094"/>
      <c r="AG2356" s="1920"/>
      <c r="AH2356" s="6" t="e">
        <f t="shared" si="63"/>
        <v>#VALUE!</v>
      </c>
      <c r="AI2356" s="1478" t="e">
        <f>COUNTIF([4]ПС!A5925:A6076,M2356)</f>
        <v>#VALUE!</v>
      </c>
      <c r="AJ2356" s="3">
        <f t="shared" si="64"/>
        <v>1</v>
      </c>
    </row>
    <row r="2357" spans="1:36" s="75" customFormat="1" ht="78.75" hidden="1" customHeight="1" x14ac:dyDescent="0.2">
      <c r="A2357" s="108" t="s">
        <v>7617</v>
      </c>
      <c r="B2357" s="52" t="s">
        <v>5</v>
      </c>
      <c r="C2357" s="52" t="s">
        <v>36</v>
      </c>
      <c r="D2357" s="311">
        <v>41868</v>
      </c>
      <c r="E2357" s="63">
        <v>0.83611111111111114</v>
      </c>
      <c r="F2357" s="311">
        <v>41868</v>
      </c>
      <c r="G2357" s="63">
        <v>0.84166666666666667</v>
      </c>
      <c r="H2357" s="1174">
        <f t="shared" si="62"/>
        <v>5.5555555555555358E-3</v>
      </c>
      <c r="I2357" s="52">
        <v>74</v>
      </c>
      <c r="J2357" s="52" t="s">
        <v>8253</v>
      </c>
      <c r="K2357" s="52" t="s">
        <v>834</v>
      </c>
      <c r="L2357" s="1225" t="s">
        <v>128</v>
      </c>
      <c r="M2357" s="1098" t="s">
        <v>673</v>
      </c>
      <c r="N2357" s="52">
        <v>110</v>
      </c>
      <c r="O2357" s="52" t="s">
        <v>66</v>
      </c>
      <c r="P2357" s="52" t="s">
        <v>8254</v>
      </c>
      <c r="Q2357" s="1264" t="s">
        <v>8255</v>
      </c>
      <c r="R2357" s="52">
        <v>35</v>
      </c>
      <c r="S2357" s="52"/>
      <c r="T2357" s="1357">
        <f t="shared" si="65"/>
        <v>35</v>
      </c>
      <c r="U2357" s="52" t="s">
        <v>75</v>
      </c>
      <c r="V2357" s="52">
        <v>1990</v>
      </c>
      <c r="W2357" s="52" t="s">
        <v>10119</v>
      </c>
      <c r="X2357" s="52" t="s">
        <v>183</v>
      </c>
      <c r="Y2357" s="1403">
        <v>41699</v>
      </c>
      <c r="Z2357" s="52">
        <v>100</v>
      </c>
      <c r="AA2357" s="1403">
        <v>41883</v>
      </c>
      <c r="AB2357" s="52">
        <v>0</v>
      </c>
      <c r="AC2357" s="1403">
        <v>41821</v>
      </c>
      <c r="AD2357" s="1094" t="s">
        <v>60</v>
      </c>
      <c r="AE2357" s="52"/>
      <c r="AF2357" s="1094"/>
      <c r="AG2357" s="1920"/>
      <c r="AH2357" s="6" t="e">
        <f t="shared" si="63"/>
        <v>#VALUE!</v>
      </c>
      <c r="AI2357" s="1478" t="e">
        <f>COUNTIF([4]ПС!A5925:A6076,M2357)</f>
        <v>#VALUE!</v>
      </c>
      <c r="AJ2357" s="3">
        <f t="shared" si="64"/>
        <v>1</v>
      </c>
    </row>
    <row r="2358" spans="1:36" s="75" customFormat="1" ht="78.75" hidden="1" customHeight="1" x14ac:dyDescent="0.2">
      <c r="A2358" s="108" t="s">
        <v>7617</v>
      </c>
      <c r="B2358" s="52" t="s">
        <v>5</v>
      </c>
      <c r="C2358" s="52" t="s">
        <v>10738</v>
      </c>
      <c r="D2358" s="311">
        <v>41868</v>
      </c>
      <c r="E2358" s="63">
        <v>0.85833333333333339</v>
      </c>
      <c r="F2358" s="311">
        <v>41868</v>
      </c>
      <c r="G2358" s="63">
        <v>0.85833333333333339</v>
      </c>
      <c r="H2358" s="1174">
        <f t="shared" si="62"/>
        <v>0</v>
      </c>
      <c r="I2358" s="52">
        <v>121</v>
      </c>
      <c r="J2358" s="52"/>
      <c r="K2358" s="52"/>
      <c r="L2358" s="52" t="s">
        <v>125</v>
      </c>
      <c r="M2358" s="1232" t="s">
        <v>673</v>
      </c>
      <c r="N2358" s="52">
        <v>110</v>
      </c>
      <c r="O2358" s="52" t="s">
        <v>66</v>
      </c>
      <c r="P2358" s="1234" t="s">
        <v>8256</v>
      </c>
      <c r="Q2358" s="1264" t="s">
        <v>8257</v>
      </c>
      <c r="R2358" s="79">
        <v>1</v>
      </c>
      <c r="S2358" s="52"/>
      <c r="T2358" s="1357">
        <f t="shared" si="65"/>
        <v>1</v>
      </c>
      <c r="U2358" s="52"/>
      <c r="V2358" s="52"/>
      <c r="W2358" s="52"/>
      <c r="X2358" s="52"/>
      <c r="Y2358" s="52"/>
      <c r="Z2358" s="52"/>
      <c r="AA2358" s="52"/>
      <c r="AB2358" s="52"/>
      <c r="AC2358" s="52"/>
      <c r="AD2358" s="1094" t="s">
        <v>55</v>
      </c>
      <c r="AE2358" s="52"/>
      <c r="AF2358" s="1094"/>
      <c r="AG2358" s="1920"/>
      <c r="AH2358" s="6" t="e">
        <f t="shared" si="63"/>
        <v>#VALUE!</v>
      </c>
      <c r="AI2358" s="1478" t="e">
        <f>COUNTIF([4]ПС!A5925:A6076,M2358)</f>
        <v>#VALUE!</v>
      </c>
      <c r="AJ2358" s="3">
        <f t="shared" si="64"/>
        <v>1</v>
      </c>
    </row>
    <row r="2359" spans="1:36" ht="204.75" hidden="1" x14ac:dyDescent="0.2">
      <c r="A2359" s="744" t="s">
        <v>7617</v>
      </c>
      <c r="B2359" s="52" t="s">
        <v>5</v>
      </c>
      <c r="C2359" s="596" t="s">
        <v>10923</v>
      </c>
      <c r="D2359" s="683">
        <v>41868</v>
      </c>
      <c r="E2359" s="643">
        <v>0.96527777777777779</v>
      </c>
      <c r="F2359" s="683">
        <v>41868</v>
      </c>
      <c r="G2359" s="643">
        <v>0.96527777777777779</v>
      </c>
      <c r="H2359" s="1178">
        <f t="shared" si="62"/>
        <v>0</v>
      </c>
      <c r="I2359" s="596">
        <v>67</v>
      </c>
      <c r="J2359" s="596"/>
      <c r="K2359" s="596"/>
      <c r="L2359" s="596" t="s">
        <v>125</v>
      </c>
      <c r="M2359" s="1062" t="s">
        <v>11497</v>
      </c>
      <c r="N2359" s="596">
        <v>220</v>
      </c>
      <c r="O2359" s="596" t="s">
        <v>66</v>
      </c>
      <c r="P2359" s="596" t="s">
        <v>12153</v>
      </c>
      <c r="Q2359" s="1072" t="s">
        <v>8260</v>
      </c>
      <c r="R2359" s="638">
        <v>50</v>
      </c>
      <c r="S2359" s="596"/>
      <c r="T2359" s="1361">
        <f t="shared" si="65"/>
        <v>50</v>
      </c>
      <c r="U2359" s="596"/>
      <c r="V2359" s="596"/>
      <c r="W2359" s="596"/>
      <c r="X2359" s="596"/>
      <c r="Y2359" s="596"/>
      <c r="Z2359" s="596"/>
      <c r="AA2359" s="596"/>
      <c r="AB2359" s="596"/>
      <c r="AC2359" s="596"/>
      <c r="AD2359" s="743" t="s">
        <v>55</v>
      </c>
      <c r="AE2359" s="596"/>
      <c r="AF2359" s="743"/>
      <c r="AG2359" s="1069"/>
      <c r="AH2359" s="6" t="e">
        <f t="shared" si="63"/>
        <v>#VALUE!</v>
      </c>
      <c r="AI2359" s="1478" t="e">
        <f>COUNTIF([4]ПС!A5925:A6076,M2359)</f>
        <v>#VALUE!</v>
      </c>
      <c r="AJ2359" s="3">
        <f t="shared" si="64"/>
        <v>1</v>
      </c>
    </row>
    <row r="2360" spans="1:36" ht="47.25" hidden="1" x14ac:dyDescent="0.2">
      <c r="A2360" s="744" t="s">
        <v>7617</v>
      </c>
      <c r="B2360" s="52" t="s">
        <v>5</v>
      </c>
      <c r="C2360" s="596" t="s">
        <v>36</v>
      </c>
      <c r="D2360" s="683">
        <v>41868</v>
      </c>
      <c r="E2360" s="643">
        <v>0.96736111111111101</v>
      </c>
      <c r="F2360" s="683">
        <v>41868</v>
      </c>
      <c r="G2360" s="643">
        <v>0.96736111111111101</v>
      </c>
      <c r="H2360" s="1178">
        <f t="shared" si="62"/>
        <v>0</v>
      </c>
      <c r="I2360" s="596">
        <v>5</v>
      </c>
      <c r="J2360" s="596"/>
      <c r="K2360" s="596"/>
      <c r="L2360" s="596" t="s">
        <v>128</v>
      </c>
      <c r="M2360" s="745" t="s">
        <v>9424</v>
      </c>
      <c r="N2360" s="596" t="s">
        <v>103</v>
      </c>
      <c r="O2360" s="596" t="s">
        <v>66</v>
      </c>
      <c r="P2360" s="596" t="s">
        <v>8258</v>
      </c>
      <c r="Q2360" s="748" t="s">
        <v>8259</v>
      </c>
      <c r="R2360" s="596">
        <v>5</v>
      </c>
      <c r="S2360" s="596"/>
      <c r="T2360" s="1361">
        <f t="shared" si="65"/>
        <v>5</v>
      </c>
      <c r="U2360" s="596"/>
      <c r="V2360" s="596"/>
      <c r="W2360" s="596"/>
      <c r="X2360" s="596"/>
      <c r="Y2360" s="596"/>
      <c r="Z2360" s="596"/>
      <c r="AA2360" s="596"/>
      <c r="AB2360" s="596"/>
      <c r="AC2360" s="596"/>
      <c r="AD2360" s="743" t="s">
        <v>48</v>
      </c>
      <c r="AE2360" s="596"/>
      <c r="AF2360" s="743"/>
      <c r="AG2360" s="1069"/>
      <c r="AH2360" s="6" t="e">
        <f t="shared" si="63"/>
        <v>#VALUE!</v>
      </c>
      <c r="AI2360" s="1478" t="e">
        <f>COUNTIF([4]ПС!A5925:A6076,M2360)</f>
        <v>#VALUE!</v>
      </c>
      <c r="AJ2360" s="3">
        <f t="shared" si="64"/>
        <v>1</v>
      </c>
    </row>
    <row r="2361" spans="1:36" ht="63" hidden="1" x14ac:dyDescent="0.2">
      <c r="A2361" s="744" t="s">
        <v>7617</v>
      </c>
      <c r="B2361" s="52" t="s">
        <v>5</v>
      </c>
      <c r="C2361" s="596" t="s">
        <v>36</v>
      </c>
      <c r="D2361" s="683">
        <v>41868</v>
      </c>
      <c r="E2361" s="643">
        <v>0.93055555555555547</v>
      </c>
      <c r="F2361" s="683">
        <v>41868</v>
      </c>
      <c r="G2361" s="643">
        <v>0.93055555555555547</v>
      </c>
      <c r="H2361" s="1178">
        <f t="shared" si="62"/>
        <v>0</v>
      </c>
      <c r="I2361" s="596">
        <v>4</v>
      </c>
      <c r="J2361" s="596"/>
      <c r="K2361" s="596"/>
      <c r="L2361" s="596" t="s">
        <v>128</v>
      </c>
      <c r="M2361" s="596" t="s">
        <v>11917</v>
      </c>
      <c r="N2361" s="596" t="s">
        <v>103</v>
      </c>
      <c r="O2361" s="596" t="s">
        <v>66</v>
      </c>
      <c r="P2361" s="746" t="s">
        <v>8258</v>
      </c>
      <c r="Q2361" s="748" t="s">
        <v>8259</v>
      </c>
      <c r="R2361" s="596">
        <v>1</v>
      </c>
      <c r="S2361" s="596"/>
      <c r="T2361" s="1372">
        <f t="shared" ref="T2361:T2392" si="66">R2361+S2361</f>
        <v>1</v>
      </c>
      <c r="U2361" s="596" t="s">
        <v>75</v>
      </c>
      <c r="V2361" s="596">
        <v>2008</v>
      </c>
      <c r="W2361" s="596" t="s">
        <v>1536</v>
      </c>
      <c r="X2361" s="596" t="s">
        <v>183</v>
      </c>
      <c r="Y2361" s="596" t="s">
        <v>183</v>
      </c>
      <c r="Z2361" s="596" t="s">
        <v>183</v>
      </c>
      <c r="AA2361" s="596" t="s">
        <v>183</v>
      </c>
      <c r="AB2361" s="596" t="s">
        <v>183</v>
      </c>
      <c r="AC2361" s="596" t="s">
        <v>183</v>
      </c>
      <c r="AD2361" s="743" t="s">
        <v>48</v>
      </c>
      <c r="AE2361" s="596"/>
      <c r="AF2361" s="743"/>
      <c r="AG2361" s="1069"/>
      <c r="AH2361" s="6" t="e">
        <f t="shared" si="63"/>
        <v>#VALUE!</v>
      </c>
      <c r="AI2361" s="1478" t="e">
        <f>COUNTIF([4]ПС!A5925:A6076,M2361)</f>
        <v>#VALUE!</v>
      </c>
      <c r="AJ2361" s="3">
        <f t="shared" si="64"/>
        <v>1</v>
      </c>
    </row>
    <row r="2362" spans="1:36" ht="126" hidden="1" x14ac:dyDescent="0.2">
      <c r="A2362" s="744" t="s">
        <v>7617</v>
      </c>
      <c r="B2362" s="52" t="s">
        <v>5</v>
      </c>
      <c r="C2362" s="596" t="s">
        <v>36</v>
      </c>
      <c r="D2362" s="683">
        <v>41869</v>
      </c>
      <c r="E2362" s="643">
        <v>6.5972222222222224E-2</v>
      </c>
      <c r="F2362" s="683">
        <v>41869</v>
      </c>
      <c r="G2362" s="643">
        <v>0.15555555555555556</v>
      </c>
      <c r="H2362" s="1178">
        <f t="shared" si="62"/>
        <v>8.9583333333333334E-2</v>
      </c>
      <c r="I2362" s="596">
        <v>15</v>
      </c>
      <c r="J2362" s="596"/>
      <c r="K2362" s="596"/>
      <c r="L2362" s="596" t="s">
        <v>128</v>
      </c>
      <c r="M2362" s="745" t="s">
        <v>1399</v>
      </c>
      <c r="N2362" s="596" t="s">
        <v>103</v>
      </c>
      <c r="O2362" s="596" t="s">
        <v>66</v>
      </c>
      <c r="P2362" s="596" t="s">
        <v>7896</v>
      </c>
      <c r="Q2362" s="749" t="s">
        <v>8360</v>
      </c>
      <c r="R2362" s="596">
        <v>65</v>
      </c>
      <c r="S2362" s="596"/>
      <c r="T2362" s="1361">
        <f t="shared" si="66"/>
        <v>65</v>
      </c>
      <c r="U2362" s="596" t="s">
        <v>75</v>
      </c>
      <c r="V2362" s="596">
        <v>1996</v>
      </c>
      <c r="W2362" s="596" t="s">
        <v>2286</v>
      </c>
      <c r="X2362" s="596" t="s">
        <v>183</v>
      </c>
      <c r="Y2362" s="750" t="s">
        <v>12154</v>
      </c>
      <c r="Z2362" s="596">
        <v>100</v>
      </c>
      <c r="AA2362" s="596" t="s">
        <v>183</v>
      </c>
      <c r="AB2362" s="596">
        <v>0</v>
      </c>
      <c r="AC2362" s="596" t="s">
        <v>12155</v>
      </c>
      <c r="AD2362" s="743" t="s">
        <v>49</v>
      </c>
      <c r="AE2362" s="596"/>
      <c r="AF2362" s="743"/>
      <c r="AG2362" s="718"/>
      <c r="AH2362" s="6" t="e">
        <f t="shared" si="63"/>
        <v>#VALUE!</v>
      </c>
      <c r="AI2362" s="1478" t="e">
        <f>COUNTIF([4]ПС!A5925:A6076,M2362)</f>
        <v>#VALUE!</v>
      </c>
      <c r="AJ2362" s="3">
        <f t="shared" si="64"/>
        <v>1</v>
      </c>
    </row>
    <row r="2363" spans="1:36" ht="94.5" hidden="1" x14ac:dyDescent="0.2">
      <c r="A2363" s="744" t="s">
        <v>7617</v>
      </c>
      <c r="B2363" s="52" t="s">
        <v>5</v>
      </c>
      <c r="C2363" s="596" t="s">
        <v>36</v>
      </c>
      <c r="D2363" s="683">
        <v>41869</v>
      </c>
      <c r="E2363" s="643">
        <v>0.7</v>
      </c>
      <c r="F2363" s="683">
        <v>41869</v>
      </c>
      <c r="G2363" s="643">
        <v>0.72916666666666663</v>
      </c>
      <c r="H2363" s="1178">
        <f t="shared" si="62"/>
        <v>2.9166666666666674E-2</v>
      </c>
      <c r="I2363" s="596">
        <v>10</v>
      </c>
      <c r="J2363" s="596"/>
      <c r="K2363" s="596"/>
      <c r="L2363" s="596" t="s">
        <v>128</v>
      </c>
      <c r="M2363" s="596" t="s">
        <v>12156</v>
      </c>
      <c r="N2363" s="596" t="s">
        <v>103</v>
      </c>
      <c r="O2363" s="596" t="s">
        <v>66</v>
      </c>
      <c r="P2363" s="596" t="s">
        <v>8356</v>
      </c>
      <c r="Q2363" s="746" t="s">
        <v>8357</v>
      </c>
      <c r="R2363" s="596">
        <v>16</v>
      </c>
      <c r="S2363" s="596"/>
      <c r="T2363" s="1372">
        <f t="shared" si="66"/>
        <v>16</v>
      </c>
      <c r="U2363" s="596" t="s">
        <v>75</v>
      </c>
      <c r="V2363" s="596">
        <v>1982</v>
      </c>
      <c r="W2363" s="596" t="s">
        <v>2286</v>
      </c>
      <c r="X2363" s="596" t="s">
        <v>183</v>
      </c>
      <c r="Y2363" s="750" t="s">
        <v>12157</v>
      </c>
      <c r="Z2363" s="596">
        <v>100</v>
      </c>
      <c r="AA2363" s="596"/>
      <c r="AB2363" s="596"/>
      <c r="AC2363" s="596"/>
      <c r="AD2363" s="743" t="s">
        <v>48</v>
      </c>
      <c r="AE2363" s="596"/>
      <c r="AF2363" s="743"/>
      <c r="AG2363" s="1069"/>
      <c r="AH2363" s="6" t="e">
        <f t="shared" si="63"/>
        <v>#VALUE!</v>
      </c>
      <c r="AI2363" s="1478" t="e">
        <f>COUNTIF([4]ПС!A5925:A6076,M2363)</f>
        <v>#VALUE!</v>
      </c>
      <c r="AJ2363" s="3">
        <f t="shared" si="64"/>
        <v>1</v>
      </c>
    </row>
    <row r="2364" spans="1:36" ht="63" hidden="1" x14ac:dyDescent="0.2">
      <c r="A2364" s="744" t="s">
        <v>7617</v>
      </c>
      <c r="B2364" s="52" t="s">
        <v>5</v>
      </c>
      <c r="C2364" s="596" t="s">
        <v>36</v>
      </c>
      <c r="D2364" s="683">
        <v>41869</v>
      </c>
      <c r="E2364" s="643">
        <v>0.97222222222222221</v>
      </c>
      <c r="F2364" s="683">
        <v>41870</v>
      </c>
      <c r="G2364" s="643">
        <v>3.472222222222222E-3</v>
      </c>
      <c r="H2364" s="1178">
        <f t="shared" si="62"/>
        <v>3.1250000000000111E-2</v>
      </c>
      <c r="I2364" s="596">
        <v>2</v>
      </c>
      <c r="J2364" s="596"/>
      <c r="K2364" s="596"/>
      <c r="L2364" s="596" t="s">
        <v>128</v>
      </c>
      <c r="M2364" s="596" t="s">
        <v>688</v>
      </c>
      <c r="N2364" s="596" t="s">
        <v>103</v>
      </c>
      <c r="O2364" s="596" t="s">
        <v>66</v>
      </c>
      <c r="P2364" s="596" t="s">
        <v>8358</v>
      </c>
      <c r="Q2364" s="748" t="s">
        <v>8359</v>
      </c>
      <c r="R2364" s="596">
        <v>8</v>
      </c>
      <c r="S2364" s="596"/>
      <c r="T2364" s="1361">
        <f t="shared" si="66"/>
        <v>8</v>
      </c>
      <c r="U2364" s="596" t="s">
        <v>75</v>
      </c>
      <c r="V2364" s="596">
        <v>2004</v>
      </c>
      <c r="W2364" s="596" t="s">
        <v>2286</v>
      </c>
      <c r="X2364" s="596" t="s">
        <v>183</v>
      </c>
      <c r="Y2364" s="596"/>
      <c r="Z2364" s="596"/>
      <c r="AA2364" s="596"/>
      <c r="AB2364" s="596"/>
      <c r="AC2364" s="596"/>
      <c r="AD2364" s="743" t="s">
        <v>48</v>
      </c>
      <c r="AE2364" s="596"/>
      <c r="AF2364" s="743"/>
      <c r="AG2364" s="1069"/>
      <c r="AH2364" s="6" t="e">
        <f t="shared" si="63"/>
        <v>#VALUE!</v>
      </c>
      <c r="AI2364" s="1478" t="e">
        <f>COUNTIF([4]ПС!A5925:A6076,M2364)</f>
        <v>#VALUE!</v>
      </c>
      <c r="AJ2364" s="3">
        <f t="shared" si="64"/>
        <v>1</v>
      </c>
    </row>
    <row r="2365" spans="1:36" ht="94.5" hidden="1" x14ac:dyDescent="0.2">
      <c r="A2365" s="744" t="s">
        <v>7617</v>
      </c>
      <c r="B2365" s="52" t="s">
        <v>5</v>
      </c>
      <c r="C2365" s="596" t="s">
        <v>10741</v>
      </c>
      <c r="D2365" s="683">
        <v>41869</v>
      </c>
      <c r="E2365" s="643">
        <v>0.60763888888888895</v>
      </c>
      <c r="F2365" s="683">
        <v>41869</v>
      </c>
      <c r="G2365" s="643">
        <v>0.60763888888888895</v>
      </c>
      <c r="H2365" s="1178">
        <f t="shared" si="62"/>
        <v>0</v>
      </c>
      <c r="I2365" s="596">
        <v>53</v>
      </c>
      <c r="J2365" s="596"/>
      <c r="K2365" s="596"/>
      <c r="L2365" s="596" t="s">
        <v>125</v>
      </c>
      <c r="M2365" s="1062" t="s">
        <v>662</v>
      </c>
      <c r="N2365" s="596">
        <v>35</v>
      </c>
      <c r="O2365" s="596" t="s">
        <v>66</v>
      </c>
      <c r="P2365" s="596" t="s">
        <v>8354</v>
      </c>
      <c r="Q2365" s="749" t="s">
        <v>8355</v>
      </c>
      <c r="R2365" s="638">
        <v>1</v>
      </c>
      <c r="S2365" s="596"/>
      <c r="T2365" s="1361">
        <f t="shared" si="66"/>
        <v>1</v>
      </c>
      <c r="U2365" s="596"/>
      <c r="V2365" s="596"/>
      <c r="W2365" s="596"/>
      <c r="X2365" s="596"/>
      <c r="Y2365" s="596"/>
      <c r="Z2365" s="596"/>
      <c r="AA2365" s="596"/>
      <c r="AB2365" s="596"/>
      <c r="AC2365" s="596"/>
      <c r="AD2365" s="743" t="s">
        <v>55</v>
      </c>
      <c r="AE2365" s="596"/>
      <c r="AF2365" s="743"/>
      <c r="AG2365" s="1069"/>
      <c r="AH2365" s="6" t="e">
        <f t="shared" si="63"/>
        <v>#VALUE!</v>
      </c>
      <c r="AI2365" s="1478" t="e">
        <f>COUNTIF([4]ПС!A5925:A6076,M2365)</f>
        <v>#VALUE!</v>
      </c>
      <c r="AJ2365" s="3">
        <f t="shared" si="64"/>
        <v>1</v>
      </c>
    </row>
    <row r="2366" spans="1:36" ht="63" hidden="1" x14ac:dyDescent="0.2">
      <c r="A2366" s="744" t="s">
        <v>7617</v>
      </c>
      <c r="B2366" s="52" t="s">
        <v>5</v>
      </c>
      <c r="C2366" s="596" t="s">
        <v>10455</v>
      </c>
      <c r="D2366" s="683">
        <v>41870</v>
      </c>
      <c r="E2366" s="643">
        <v>0.50972222222222219</v>
      </c>
      <c r="F2366" s="683">
        <v>41870</v>
      </c>
      <c r="G2366" s="643">
        <v>0.50972222222222219</v>
      </c>
      <c r="H2366" s="1178">
        <f t="shared" si="62"/>
        <v>0</v>
      </c>
      <c r="I2366" s="596">
        <v>2</v>
      </c>
      <c r="J2366" s="596"/>
      <c r="K2366" s="596"/>
      <c r="L2366" s="596" t="s">
        <v>125</v>
      </c>
      <c r="M2366" s="1062" t="s">
        <v>3842</v>
      </c>
      <c r="N2366" s="596">
        <v>35</v>
      </c>
      <c r="O2366" s="596" t="s">
        <v>66</v>
      </c>
      <c r="P2366" s="596" t="s">
        <v>7877</v>
      </c>
      <c r="Q2366" s="749" t="s">
        <v>8361</v>
      </c>
      <c r="R2366" s="638">
        <v>1</v>
      </c>
      <c r="S2366" s="596"/>
      <c r="T2366" s="1361">
        <f t="shared" si="66"/>
        <v>1</v>
      </c>
      <c r="U2366" s="596"/>
      <c r="V2366" s="596"/>
      <c r="W2366" s="596"/>
      <c r="X2366" s="596"/>
      <c r="Y2366" s="596"/>
      <c r="Z2366" s="596"/>
      <c r="AA2366" s="596"/>
      <c r="AB2366" s="596"/>
      <c r="AC2366" s="596"/>
      <c r="AD2366" s="743" t="s">
        <v>55</v>
      </c>
      <c r="AE2366" s="596"/>
      <c r="AF2366" s="743"/>
      <c r="AG2366" s="1069"/>
      <c r="AH2366" s="6" t="e">
        <f t="shared" si="63"/>
        <v>#VALUE!</v>
      </c>
      <c r="AI2366" s="1478" t="e">
        <f>COUNTIF([4]ПС!A5925:A6076,M2366)</f>
        <v>#VALUE!</v>
      </c>
      <c r="AJ2366" s="3">
        <f t="shared" si="64"/>
        <v>1</v>
      </c>
    </row>
    <row r="2367" spans="1:36" ht="47.25" hidden="1" x14ac:dyDescent="0.2">
      <c r="A2367" s="744" t="s">
        <v>7617</v>
      </c>
      <c r="B2367" s="52" t="s">
        <v>5</v>
      </c>
      <c r="C2367" s="596" t="s">
        <v>10455</v>
      </c>
      <c r="D2367" s="683">
        <v>41870</v>
      </c>
      <c r="E2367" s="643">
        <v>0.62847222222222221</v>
      </c>
      <c r="F2367" s="683">
        <v>41870</v>
      </c>
      <c r="G2367" s="643">
        <v>0.67986111111111114</v>
      </c>
      <c r="H2367" s="1178">
        <f t="shared" si="62"/>
        <v>5.1388888888888928E-2</v>
      </c>
      <c r="I2367" s="596">
        <v>2</v>
      </c>
      <c r="J2367" s="596"/>
      <c r="K2367" s="596"/>
      <c r="L2367" s="596" t="s">
        <v>125</v>
      </c>
      <c r="M2367" s="1062" t="s">
        <v>9365</v>
      </c>
      <c r="N2367" s="596" t="s">
        <v>103</v>
      </c>
      <c r="O2367" s="596" t="s">
        <v>66</v>
      </c>
      <c r="P2367" s="596" t="s">
        <v>2867</v>
      </c>
      <c r="Q2367" s="748" t="s">
        <v>8365</v>
      </c>
      <c r="R2367" s="638">
        <v>3</v>
      </c>
      <c r="S2367" s="596"/>
      <c r="T2367" s="1361">
        <f t="shared" si="66"/>
        <v>3</v>
      </c>
      <c r="U2367" s="596"/>
      <c r="V2367" s="596"/>
      <c r="W2367" s="596"/>
      <c r="X2367" s="596"/>
      <c r="Y2367" s="596"/>
      <c r="Z2367" s="596"/>
      <c r="AA2367" s="596"/>
      <c r="AB2367" s="596"/>
      <c r="AC2367" s="596"/>
      <c r="AD2367" s="743" t="s">
        <v>55</v>
      </c>
      <c r="AE2367" s="596"/>
      <c r="AF2367" s="743"/>
      <c r="AG2367" s="1069"/>
      <c r="AH2367" s="6" t="e">
        <f t="shared" si="63"/>
        <v>#VALUE!</v>
      </c>
      <c r="AI2367" s="1478" t="e">
        <f>COUNTIF([4]ПС!A5925:A6076,M2367)</f>
        <v>#VALUE!</v>
      </c>
      <c r="AJ2367" s="3">
        <f t="shared" si="64"/>
        <v>1</v>
      </c>
    </row>
    <row r="2368" spans="1:36" ht="63" hidden="1" x14ac:dyDescent="0.2">
      <c r="A2368" s="744" t="s">
        <v>7617</v>
      </c>
      <c r="B2368" s="52" t="s">
        <v>5</v>
      </c>
      <c r="C2368" s="596" t="s">
        <v>10455</v>
      </c>
      <c r="D2368" s="683">
        <v>41870</v>
      </c>
      <c r="E2368" s="643">
        <v>0.79722222222222217</v>
      </c>
      <c r="F2368" s="683">
        <v>41870</v>
      </c>
      <c r="G2368" s="643">
        <v>0.79722222222222217</v>
      </c>
      <c r="H2368" s="1178">
        <f t="shared" si="62"/>
        <v>0</v>
      </c>
      <c r="I2368" s="596">
        <v>6</v>
      </c>
      <c r="J2368" s="596"/>
      <c r="K2368" s="596"/>
      <c r="L2368" s="596" t="s">
        <v>125</v>
      </c>
      <c r="M2368" s="1062" t="s">
        <v>3842</v>
      </c>
      <c r="N2368" s="596">
        <v>35</v>
      </c>
      <c r="O2368" s="596" t="s">
        <v>66</v>
      </c>
      <c r="P2368" s="596" t="s">
        <v>7877</v>
      </c>
      <c r="Q2368" s="748" t="s">
        <v>8366</v>
      </c>
      <c r="R2368" s="638">
        <v>4</v>
      </c>
      <c r="S2368" s="596"/>
      <c r="T2368" s="1361">
        <f t="shared" si="66"/>
        <v>4</v>
      </c>
      <c r="U2368" s="596"/>
      <c r="V2368" s="596"/>
      <c r="W2368" s="596"/>
      <c r="X2368" s="596"/>
      <c r="Y2368" s="596"/>
      <c r="Z2368" s="596"/>
      <c r="AA2368" s="596"/>
      <c r="AB2368" s="596"/>
      <c r="AC2368" s="596"/>
      <c r="AD2368" s="743" t="s">
        <v>55</v>
      </c>
      <c r="AE2368" s="596"/>
      <c r="AF2368" s="743"/>
      <c r="AG2368" s="1069"/>
      <c r="AH2368" s="6" t="e">
        <f t="shared" si="63"/>
        <v>#VALUE!</v>
      </c>
      <c r="AI2368" s="1478" t="e">
        <f>COUNTIF([4]ПС!A5925:A6076,M2368)</f>
        <v>#VALUE!</v>
      </c>
      <c r="AJ2368" s="3">
        <f t="shared" si="64"/>
        <v>1</v>
      </c>
    </row>
    <row r="2369" spans="1:36" ht="78.75" hidden="1" x14ac:dyDescent="0.2">
      <c r="A2369" s="744" t="s">
        <v>7617</v>
      </c>
      <c r="B2369" s="52" t="s">
        <v>5</v>
      </c>
      <c r="C2369" s="596" t="s">
        <v>10738</v>
      </c>
      <c r="D2369" s="683">
        <v>41870</v>
      </c>
      <c r="E2369" s="643">
        <v>0.65625</v>
      </c>
      <c r="F2369" s="683">
        <v>41870</v>
      </c>
      <c r="G2369" s="643">
        <v>0.68055555555555547</v>
      </c>
      <c r="H2369" s="1178">
        <f t="shared" si="62"/>
        <v>2.4305555555555469E-2</v>
      </c>
      <c r="I2369" s="596">
        <v>2</v>
      </c>
      <c r="J2369" s="596"/>
      <c r="K2369" s="596"/>
      <c r="L2369" s="596" t="s">
        <v>125</v>
      </c>
      <c r="M2369" s="596" t="s">
        <v>740</v>
      </c>
      <c r="N2369" s="596" t="s">
        <v>103</v>
      </c>
      <c r="O2369" s="596" t="s">
        <v>66</v>
      </c>
      <c r="P2369" s="596" t="s">
        <v>8362</v>
      </c>
      <c r="Q2369" s="746" t="s">
        <v>8363</v>
      </c>
      <c r="R2369" s="596">
        <v>3</v>
      </c>
      <c r="S2369" s="596"/>
      <c r="T2369" s="1361">
        <f t="shared" si="66"/>
        <v>3</v>
      </c>
      <c r="U2369" s="596"/>
      <c r="V2369" s="596"/>
      <c r="W2369" s="596"/>
      <c r="X2369" s="596"/>
      <c r="Y2369" s="596"/>
      <c r="Z2369" s="596"/>
      <c r="AA2369" s="596"/>
      <c r="AB2369" s="596"/>
      <c r="AC2369" s="596"/>
      <c r="AD2369" s="743" t="s">
        <v>55</v>
      </c>
      <c r="AE2369" s="596"/>
      <c r="AF2369" s="743"/>
      <c r="AG2369" s="718"/>
      <c r="AH2369" s="6" t="e">
        <f t="shared" si="63"/>
        <v>#VALUE!</v>
      </c>
      <c r="AI2369" s="1478" t="e">
        <f>COUNTIF([4]ПС!A5925:A6076,M2369)</f>
        <v>#VALUE!</v>
      </c>
      <c r="AJ2369" s="3">
        <f t="shared" si="64"/>
        <v>1</v>
      </c>
    </row>
    <row r="2370" spans="1:36" ht="47.25" hidden="1" x14ac:dyDescent="0.2">
      <c r="A2370" s="744" t="s">
        <v>7617</v>
      </c>
      <c r="B2370" s="52" t="s">
        <v>5</v>
      </c>
      <c r="C2370" s="596" t="s">
        <v>36</v>
      </c>
      <c r="D2370" s="683">
        <v>41870</v>
      </c>
      <c r="E2370" s="643">
        <v>0.87152777777777779</v>
      </c>
      <c r="F2370" s="683">
        <v>41870</v>
      </c>
      <c r="G2370" s="643">
        <v>0.90277777777777779</v>
      </c>
      <c r="H2370" s="1178">
        <f t="shared" si="62"/>
        <v>3.125E-2</v>
      </c>
      <c r="I2370" s="596">
        <v>7</v>
      </c>
      <c r="J2370" s="596"/>
      <c r="K2370" s="596"/>
      <c r="L2370" s="596" t="s">
        <v>130</v>
      </c>
      <c r="M2370" s="596" t="s">
        <v>653</v>
      </c>
      <c r="N2370" s="596" t="s">
        <v>103</v>
      </c>
      <c r="O2370" s="596" t="s">
        <v>66</v>
      </c>
      <c r="P2370" s="596" t="s">
        <v>8367</v>
      </c>
      <c r="Q2370" s="748" t="s">
        <v>8368</v>
      </c>
      <c r="R2370" s="596">
        <v>3</v>
      </c>
      <c r="S2370" s="596"/>
      <c r="T2370" s="1361">
        <f t="shared" si="66"/>
        <v>3</v>
      </c>
      <c r="U2370" s="596"/>
      <c r="V2370" s="596"/>
      <c r="W2370" s="596"/>
      <c r="X2370" s="596"/>
      <c r="Y2370" s="596" t="s">
        <v>12128</v>
      </c>
      <c r="Z2370" s="596">
        <v>100</v>
      </c>
      <c r="AA2370" s="596"/>
      <c r="AB2370" s="596"/>
      <c r="AC2370" s="596"/>
      <c r="AD2370" s="743" t="s">
        <v>60</v>
      </c>
      <c r="AE2370" s="596"/>
      <c r="AF2370" s="743"/>
      <c r="AG2370" s="718"/>
      <c r="AH2370" s="6" t="e">
        <f t="shared" si="63"/>
        <v>#VALUE!</v>
      </c>
      <c r="AI2370" s="1478" t="e">
        <f>COUNTIF([4]ПС!A5925:A6076,M2370)</f>
        <v>#VALUE!</v>
      </c>
      <c r="AJ2370" s="3">
        <f t="shared" si="64"/>
        <v>1</v>
      </c>
    </row>
    <row r="2371" spans="1:36" ht="47.25" hidden="1" x14ac:dyDescent="0.2">
      <c r="A2371" s="744" t="s">
        <v>7617</v>
      </c>
      <c r="B2371" s="52" t="s">
        <v>5</v>
      </c>
      <c r="C2371" s="596" t="s">
        <v>36</v>
      </c>
      <c r="D2371" s="683">
        <v>41870</v>
      </c>
      <c r="E2371" s="643">
        <v>0.69305555555555554</v>
      </c>
      <c r="F2371" s="683">
        <v>41870</v>
      </c>
      <c r="G2371" s="643">
        <v>0.69305555555555554</v>
      </c>
      <c r="H2371" s="1178">
        <f t="shared" si="62"/>
        <v>0</v>
      </c>
      <c r="I2371" s="596">
        <v>9</v>
      </c>
      <c r="J2371" s="596" t="s">
        <v>297</v>
      </c>
      <c r="K2371" s="596" t="s">
        <v>132</v>
      </c>
      <c r="L2371" s="596" t="s">
        <v>128</v>
      </c>
      <c r="M2371" s="745" t="s">
        <v>10229</v>
      </c>
      <c r="N2371" s="596" t="s">
        <v>103</v>
      </c>
      <c r="O2371" s="596" t="s">
        <v>66</v>
      </c>
      <c r="P2371" s="596">
        <v>310</v>
      </c>
      <c r="Q2371" s="749" t="s">
        <v>8364</v>
      </c>
      <c r="R2371" s="596">
        <v>1</v>
      </c>
      <c r="S2371" s="596"/>
      <c r="T2371" s="1361">
        <f t="shared" si="66"/>
        <v>1</v>
      </c>
      <c r="U2371" s="596" t="s">
        <v>75</v>
      </c>
      <c r="V2371" s="596">
        <v>1970</v>
      </c>
      <c r="W2371" s="596" t="s">
        <v>2286</v>
      </c>
      <c r="X2371" s="596" t="s">
        <v>183</v>
      </c>
      <c r="Y2371" s="694">
        <v>41831</v>
      </c>
      <c r="Z2371" s="596">
        <v>100</v>
      </c>
      <c r="AA2371" s="596" t="s">
        <v>183</v>
      </c>
      <c r="AB2371" s="596">
        <v>0</v>
      </c>
      <c r="AC2371" s="596" t="s">
        <v>12158</v>
      </c>
      <c r="AD2371" s="743" t="s">
        <v>49</v>
      </c>
      <c r="AE2371" s="596"/>
      <c r="AF2371" s="743"/>
      <c r="AG2371" s="718"/>
      <c r="AH2371" s="6" t="e">
        <f t="shared" si="63"/>
        <v>#VALUE!</v>
      </c>
      <c r="AI2371" s="1478" t="e">
        <f>COUNTIF([4]ПС!A5925:A6076,M2371)</f>
        <v>#VALUE!</v>
      </c>
      <c r="AJ2371" s="3">
        <f t="shared" si="64"/>
        <v>1</v>
      </c>
    </row>
    <row r="2372" spans="1:36" ht="47.25" hidden="1" x14ac:dyDescent="0.2">
      <c r="A2372" s="744" t="s">
        <v>7617</v>
      </c>
      <c r="B2372" s="52" t="s">
        <v>5</v>
      </c>
      <c r="C2372" s="596" t="s">
        <v>36</v>
      </c>
      <c r="D2372" s="683">
        <v>41871</v>
      </c>
      <c r="E2372" s="643">
        <v>0.44027777777777777</v>
      </c>
      <c r="F2372" s="683">
        <v>41871</v>
      </c>
      <c r="G2372" s="643">
        <v>0.44027777777777777</v>
      </c>
      <c r="H2372" s="1178">
        <f t="shared" ref="H2372:H2435" si="67">F2372-D2372+G2372-E2372</f>
        <v>0</v>
      </c>
      <c r="I2372" s="596">
        <v>18</v>
      </c>
      <c r="J2372" s="596" t="s">
        <v>297</v>
      </c>
      <c r="K2372" s="596" t="s">
        <v>132</v>
      </c>
      <c r="L2372" s="1063" t="s">
        <v>128</v>
      </c>
      <c r="M2372" s="745" t="s">
        <v>1009</v>
      </c>
      <c r="N2372" s="596" t="s">
        <v>103</v>
      </c>
      <c r="O2372" s="596" t="s">
        <v>66</v>
      </c>
      <c r="P2372" s="596" t="s">
        <v>8369</v>
      </c>
      <c r="Q2372" s="749" t="s">
        <v>8370</v>
      </c>
      <c r="R2372" s="596">
        <v>3</v>
      </c>
      <c r="S2372" s="596"/>
      <c r="T2372" s="1361">
        <f t="shared" si="66"/>
        <v>3</v>
      </c>
      <c r="U2372" s="596" t="s">
        <v>75</v>
      </c>
      <c r="V2372" s="596">
        <v>1979</v>
      </c>
      <c r="W2372" s="596" t="s">
        <v>2286</v>
      </c>
      <c r="X2372" s="596" t="s">
        <v>183</v>
      </c>
      <c r="Y2372" s="694">
        <v>41745</v>
      </c>
      <c r="Z2372" s="596">
        <v>100</v>
      </c>
      <c r="AA2372" s="596" t="s">
        <v>183</v>
      </c>
      <c r="AB2372" s="596">
        <v>0</v>
      </c>
      <c r="AC2372" s="596" t="s">
        <v>12159</v>
      </c>
      <c r="AD2372" s="743" t="s">
        <v>11998</v>
      </c>
      <c r="AE2372" s="596"/>
      <c r="AF2372" s="743"/>
      <c r="AG2372" s="1069"/>
      <c r="AH2372" s="6" t="e">
        <f t="shared" ref="AH2372:AH2435" si="68">IF(AI2372+AJ2372=2,"Всё Ок!","Ошибка в имени ПС")</f>
        <v>#VALUE!</v>
      </c>
      <c r="AI2372" s="1478" t="e">
        <f>COUNTIF([4]ПС!A5925:A6076,M2372)</f>
        <v>#VALUE!</v>
      </c>
      <c r="AJ2372" s="3">
        <f t="shared" ref="AJ2372:AJ2435" si="69">IF(M2372&gt;0,1,0)</f>
        <v>1</v>
      </c>
    </row>
    <row r="2373" spans="1:36" ht="31.5" hidden="1" x14ac:dyDescent="0.2">
      <c r="A2373" s="744" t="s">
        <v>7617</v>
      </c>
      <c r="B2373" s="52" t="s">
        <v>5</v>
      </c>
      <c r="C2373" s="596" t="s">
        <v>36</v>
      </c>
      <c r="D2373" s="683">
        <v>41871</v>
      </c>
      <c r="E2373" s="643">
        <v>0.59236111111111112</v>
      </c>
      <c r="F2373" s="683">
        <v>41871</v>
      </c>
      <c r="G2373" s="643">
        <v>0.60763888888888895</v>
      </c>
      <c r="H2373" s="1178">
        <f t="shared" si="67"/>
        <v>1.5277777777777835E-2</v>
      </c>
      <c r="I2373" s="596">
        <v>4</v>
      </c>
      <c r="J2373" s="596" t="s">
        <v>8371</v>
      </c>
      <c r="K2373" s="596"/>
      <c r="L2373" s="596" t="s">
        <v>130</v>
      </c>
      <c r="M2373" s="745" t="s">
        <v>11910</v>
      </c>
      <c r="N2373" s="596">
        <v>35</v>
      </c>
      <c r="O2373" s="596" t="s">
        <v>63</v>
      </c>
      <c r="P2373" s="596" t="s">
        <v>8372</v>
      </c>
      <c r="Q2373" s="748" t="s">
        <v>8373</v>
      </c>
      <c r="R2373" s="596">
        <v>1</v>
      </c>
      <c r="S2373" s="596"/>
      <c r="T2373" s="1361">
        <f t="shared" si="66"/>
        <v>1</v>
      </c>
      <c r="U2373" s="596"/>
      <c r="V2373" s="743">
        <v>1988</v>
      </c>
      <c r="W2373" s="596" t="s">
        <v>2286</v>
      </c>
      <c r="X2373" s="743" t="s">
        <v>183</v>
      </c>
      <c r="Y2373" s="1050">
        <v>41061</v>
      </c>
      <c r="Z2373" s="743">
        <v>100</v>
      </c>
      <c r="AA2373" s="596" t="s">
        <v>183</v>
      </c>
      <c r="AB2373" s="743">
        <v>0</v>
      </c>
      <c r="AC2373" s="743" t="s">
        <v>183</v>
      </c>
      <c r="AD2373" s="743" t="s">
        <v>39</v>
      </c>
      <c r="AE2373" s="596"/>
      <c r="AF2373" s="743"/>
      <c r="AG2373" s="718"/>
      <c r="AH2373" s="6" t="e">
        <f t="shared" si="68"/>
        <v>#VALUE!</v>
      </c>
      <c r="AI2373" s="1478" t="e">
        <f>COUNTIF([4]ПС!A5925:A6076,M2373)</f>
        <v>#VALUE!</v>
      </c>
      <c r="AJ2373" s="3">
        <f t="shared" si="69"/>
        <v>1</v>
      </c>
    </row>
    <row r="2374" spans="1:36" ht="78.75" hidden="1" x14ac:dyDescent="0.2">
      <c r="A2374" s="744" t="s">
        <v>7617</v>
      </c>
      <c r="B2374" s="52" t="s">
        <v>5</v>
      </c>
      <c r="C2374" s="596" t="s">
        <v>10741</v>
      </c>
      <c r="D2374" s="683">
        <v>41872</v>
      </c>
      <c r="E2374" s="643">
        <v>0.30208333333333331</v>
      </c>
      <c r="F2374" s="683">
        <v>41872</v>
      </c>
      <c r="G2374" s="643">
        <v>0.30208333333333331</v>
      </c>
      <c r="H2374" s="1178">
        <f t="shared" si="67"/>
        <v>0</v>
      </c>
      <c r="I2374" s="596">
        <v>79</v>
      </c>
      <c r="J2374" s="596"/>
      <c r="K2374" s="596"/>
      <c r="L2374" s="596" t="s">
        <v>125</v>
      </c>
      <c r="M2374" s="1062" t="s">
        <v>662</v>
      </c>
      <c r="N2374" s="596">
        <v>35</v>
      </c>
      <c r="O2374" s="596" t="s">
        <v>66</v>
      </c>
      <c r="P2374" s="596" t="s">
        <v>8387</v>
      </c>
      <c r="Q2374" s="748" t="s">
        <v>8388</v>
      </c>
      <c r="R2374" s="638">
        <v>10</v>
      </c>
      <c r="S2374" s="596"/>
      <c r="T2374" s="1361">
        <f t="shared" si="66"/>
        <v>10</v>
      </c>
      <c r="U2374" s="596"/>
      <c r="V2374" s="596"/>
      <c r="W2374" s="596"/>
      <c r="X2374" s="596"/>
      <c r="Y2374" s="596"/>
      <c r="Z2374" s="596"/>
      <c r="AA2374" s="596"/>
      <c r="AB2374" s="596"/>
      <c r="AC2374" s="596"/>
      <c r="AD2374" s="743" t="s">
        <v>55</v>
      </c>
      <c r="AE2374" s="596"/>
      <c r="AF2374" s="743"/>
      <c r="AG2374" s="1069"/>
      <c r="AH2374" s="6" t="e">
        <f t="shared" si="68"/>
        <v>#VALUE!</v>
      </c>
      <c r="AI2374" s="1478" t="e">
        <f>COUNTIF([4]ПС!A5925:A6076,M2374)</f>
        <v>#VALUE!</v>
      </c>
      <c r="AJ2374" s="3">
        <f t="shared" si="69"/>
        <v>1</v>
      </c>
    </row>
    <row r="2375" spans="1:36" ht="110.25" hidden="1" x14ac:dyDescent="0.2">
      <c r="A2375" s="744" t="s">
        <v>7617</v>
      </c>
      <c r="B2375" s="52" t="s">
        <v>5</v>
      </c>
      <c r="C2375" s="596" t="s">
        <v>10455</v>
      </c>
      <c r="D2375" s="683">
        <v>41872</v>
      </c>
      <c r="E2375" s="643">
        <v>0.4201388888888889</v>
      </c>
      <c r="F2375" s="683">
        <v>41872</v>
      </c>
      <c r="G2375" s="643">
        <v>0.42222222222222222</v>
      </c>
      <c r="H2375" s="1178">
        <f t="shared" si="67"/>
        <v>2.0833333333333259E-3</v>
      </c>
      <c r="I2375" s="596">
        <v>7</v>
      </c>
      <c r="J2375" s="596"/>
      <c r="K2375" s="596"/>
      <c r="L2375" s="596" t="s">
        <v>125</v>
      </c>
      <c r="M2375" s="685" t="s">
        <v>9301</v>
      </c>
      <c r="N2375" s="596">
        <v>35</v>
      </c>
      <c r="O2375" s="596" t="s">
        <v>66</v>
      </c>
      <c r="P2375" s="596" t="s">
        <v>8389</v>
      </c>
      <c r="Q2375" s="746" t="s">
        <v>8390</v>
      </c>
      <c r="R2375" s="638">
        <v>15</v>
      </c>
      <c r="S2375" s="596"/>
      <c r="T2375" s="1361">
        <f t="shared" si="66"/>
        <v>15</v>
      </c>
      <c r="U2375" s="596"/>
      <c r="V2375" s="596"/>
      <c r="W2375" s="596"/>
      <c r="X2375" s="596"/>
      <c r="Y2375" s="596"/>
      <c r="Z2375" s="596"/>
      <c r="AA2375" s="596"/>
      <c r="AB2375" s="596"/>
      <c r="AC2375" s="596"/>
      <c r="AD2375" s="743" t="s">
        <v>55</v>
      </c>
      <c r="AE2375" s="596"/>
      <c r="AF2375" s="743"/>
      <c r="AG2375" s="1069"/>
      <c r="AH2375" s="6" t="e">
        <f t="shared" si="68"/>
        <v>#VALUE!</v>
      </c>
      <c r="AI2375" s="1478" t="e">
        <f>COUNTIF([4]ПС!A5925:A6076,M2375)</f>
        <v>#VALUE!</v>
      </c>
      <c r="AJ2375" s="3">
        <f t="shared" si="69"/>
        <v>1</v>
      </c>
    </row>
    <row r="2376" spans="1:36" ht="94.5" hidden="1" x14ac:dyDescent="0.2">
      <c r="A2376" s="744" t="s">
        <v>7617</v>
      </c>
      <c r="B2376" s="52" t="s">
        <v>5</v>
      </c>
      <c r="C2376" s="596" t="s">
        <v>10738</v>
      </c>
      <c r="D2376" s="683">
        <v>41872</v>
      </c>
      <c r="E2376" s="1064">
        <v>0.5625</v>
      </c>
      <c r="F2376" s="1065">
        <v>41872</v>
      </c>
      <c r="G2376" s="1064">
        <v>0.56944444444444442</v>
      </c>
      <c r="H2376" s="1178">
        <f t="shared" si="67"/>
        <v>6.9444444444444198E-3</v>
      </c>
      <c r="I2376" s="596">
        <v>6</v>
      </c>
      <c r="J2376" s="596"/>
      <c r="K2376" s="596"/>
      <c r="L2376" s="596" t="s">
        <v>125</v>
      </c>
      <c r="M2376" s="1062" t="s">
        <v>673</v>
      </c>
      <c r="N2376" s="596">
        <v>110</v>
      </c>
      <c r="O2376" s="596" t="s">
        <v>66</v>
      </c>
      <c r="P2376" s="596" t="s">
        <v>8391</v>
      </c>
      <c r="Q2376" s="748" t="s">
        <v>8392</v>
      </c>
      <c r="R2376" s="638">
        <v>4</v>
      </c>
      <c r="S2376" s="596"/>
      <c r="T2376" s="1361">
        <f t="shared" si="66"/>
        <v>4</v>
      </c>
      <c r="U2376" s="596"/>
      <c r="V2376" s="596"/>
      <c r="W2376" s="596"/>
      <c r="X2376" s="596"/>
      <c r="Y2376" s="596"/>
      <c r="Z2376" s="596"/>
      <c r="AA2376" s="596"/>
      <c r="AB2376" s="596"/>
      <c r="AC2376" s="596"/>
      <c r="AD2376" s="743" t="s">
        <v>55</v>
      </c>
      <c r="AE2376" s="596"/>
      <c r="AF2376" s="743"/>
      <c r="AG2376" s="1069"/>
      <c r="AH2376" s="6" t="e">
        <f t="shared" si="68"/>
        <v>#VALUE!</v>
      </c>
      <c r="AI2376" s="1478" t="e">
        <f>COUNTIF([4]ПС!A5925:A6076,M2376)</f>
        <v>#VALUE!</v>
      </c>
      <c r="AJ2376" s="3">
        <f t="shared" si="69"/>
        <v>1</v>
      </c>
    </row>
    <row r="2377" spans="1:36" ht="63" hidden="1" x14ac:dyDescent="0.2">
      <c r="A2377" s="744" t="s">
        <v>7617</v>
      </c>
      <c r="B2377" s="52" t="s">
        <v>5</v>
      </c>
      <c r="C2377" s="596" t="s">
        <v>10741</v>
      </c>
      <c r="D2377" s="683">
        <v>41872</v>
      </c>
      <c r="E2377" s="643">
        <v>0.58611111111111114</v>
      </c>
      <c r="F2377" s="683">
        <v>41872</v>
      </c>
      <c r="G2377" s="643">
        <v>0.58611111111111114</v>
      </c>
      <c r="H2377" s="1178">
        <f t="shared" si="67"/>
        <v>0</v>
      </c>
      <c r="I2377" s="596">
        <v>79</v>
      </c>
      <c r="J2377" s="596"/>
      <c r="K2377" s="596"/>
      <c r="L2377" s="596" t="s">
        <v>125</v>
      </c>
      <c r="M2377" s="1062" t="s">
        <v>662</v>
      </c>
      <c r="N2377" s="596">
        <v>35</v>
      </c>
      <c r="O2377" s="596" t="s">
        <v>66</v>
      </c>
      <c r="P2377" s="596" t="s">
        <v>8387</v>
      </c>
      <c r="Q2377" s="748" t="s">
        <v>8393</v>
      </c>
      <c r="R2377" s="638">
        <v>2</v>
      </c>
      <c r="S2377" s="596"/>
      <c r="T2377" s="1361">
        <f t="shared" si="66"/>
        <v>2</v>
      </c>
      <c r="U2377" s="596"/>
      <c r="V2377" s="596"/>
      <c r="W2377" s="596"/>
      <c r="X2377" s="596"/>
      <c r="Y2377" s="596"/>
      <c r="Z2377" s="596"/>
      <c r="AA2377" s="596"/>
      <c r="AB2377" s="596"/>
      <c r="AC2377" s="596"/>
      <c r="AD2377" s="743" t="s">
        <v>55</v>
      </c>
      <c r="AE2377" s="596"/>
      <c r="AF2377" s="743"/>
      <c r="AG2377" s="1069"/>
      <c r="AH2377" s="6" t="e">
        <f t="shared" si="68"/>
        <v>#VALUE!</v>
      </c>
      <c r="AI2377" s="1478" t="e">
        <f>COUNTIF([4]ПС!A5925:A6076,M2377)</f>
        <v>#VALUE!</v>
      </c>
      <c r="AJ2377" s="3">
        <f t="shared" si="69"/>
        <v>1</v>
      </c>
    </row>
    <row r="2378" spans="1:36" ht="63" hidden="1" x14ac:dyDescent="0.2">
      <c r="A2378" s="744" t="s">
        <v>7617</v>
      </c>
      <c r="B2378" s="52" t="s">
        <v>5</v>
      </c>
      <c r="C2378" s="596" t="s">
        <v>10738</v>
      </c>
      <c r="D2378" s="683">
        <v>41872</v>
      </c>
      <c r="E2378" s="643">
        <v>0.99930555555555556</v>
      </c>
      <c r="F2378" s="683">
        <v>41873</v>
      </c>
      <c r="G2378" s="643">
        <v>5.2083333333333336E-2</v>
      </c>
      <c r="H2378" s="1178">
        <f t="shared" si="67"/>
        <v>5.2777777777777701E-2</v>
      </c>
      <c r="I2378" s="596">
        <v>2</v>
      </c>
      <c r="J2378" s="596"/>
      <c r="K2378" s="596"/>
      <c r="L2378" s="596" t="s">
        <v>125</v>
      </c>
      <c r="M2378" s="685" t="s">
        <v>740</v>
      </c>
      <c r="N2378" s="596" t="s">
        <v>103</v>
      </c>
      <c r="O2378" s="596" t="s">
        <v>66</v>
      </c>
      <c r="P2378" s="596" t="s">
        <v>8394</v>
      </c>
      <c r="Q2378" s="748" t="s">
        <v>8395</v>
      </c>
      <c r="R2378" s="638">
        <v>5</v>
      </c>
      <c r="S2378" s="596"/>
      <c r="T2378" s="1361">
        <f t="shared" si="66"/>
        <v>5</v>
      </c>
      <c r="U2378" s="596"/>
      <c r="V2378" s="596"/>
      <c r="W2378" s="596"/>
      <c r="X2378" s="596"/>
      <c r="Y2378" s="596"/>
      <c r="Z2378" s="596"/>
      <c r="AA2378" s="596"/>
      <c r="AB2378" s="596"/>
      <c r="AC2378" s="596"/>
      <c r="AD2378" s="743" t="s">
        <v>55</v>
      </c>
      <c r="AE2378" s="596"/>
      <c r="AF2378" s="743"/>
      <c r="AG2378" s="1069"/>
      <c r="AH2378" s="6" t="e">
        <f t="shared" si="68"/>
        <v>#VALUE!</v>
      </c>
      <c r="AI2378" s="1478" t="e">
        <f>COUNTIF([4]ПС!A5925:A6076,M2378)</f>
        <v>#VALUE!</v>
      </c>
      <c r="AJ2378" s="3">
        <f t="shared" si="69"/>
        <v>1</v>
      </c>
    </row>
    <row r="2379" spans="1:36" ht="63" hidden="1" x14ac:dyDescent="0.2">
      <c r="A2379" s="744" t="s">
        <v>7617</v>
      </c>
      <c r="B2379" s="52" t="s">
        <v>5</v>
      </c>
      <c r="C2379" s="596" t="s">
        <v>10738</v>
      </c>
      <c r="D2379" s="683">
        <v>41872</v>
      </c>
      <c r="E2379" s="643">
        <v>0.68194444444444446</v>
      </c>
      <c r="F2379" s="683">
        <v>41872</v>
      </c>
      <c r="G2379" s="643">
        <v>0.68888888888888899</v>
      </c>
      <c r="H2379" s="1178">
        <f t="shared" si="67"/>
        <v>6.9444444444445308E-3</v>
      </c>
      <c r="I2379" s="596">
        <v>6</v>
      </c>
      <c r="J2379" s="596"/>
      <c r="K2379" s="596"/>
      <c r="L2379" s="596" t="s">
        <v>125</v>
      </c>
      <c r="M2379" s="1062" t="s">
        <v>673</v>
      </c>
      <c r="N2379" s="596">
        <v>110</v>
      </c>
      <c r="O2379" s="596" t="s">
        <v>66</v>
      </c>
      <c r="P2379" s="596" t="s">
        <v>8391</v>
      </c>
      <c r="Q2379" s="748" t="s">
        <v>8398</v>
      </c>
      <c r="R2379" s="638">
        <v>4</v>
      </c>
      <c r="S2379" s="596"/>
      <c r="T2379" s="1361">
        <f t="shared" si="66"/>
        <v>4</v>
      </c>
      <c r="U2379" s="596"/>
      <c r="V2379" s="596"/>
      <c r="W2379" s="596"/>
      <c r="X2379" s="596"/>
      <c r="Y2379" s="596"/>
      <c r="Z2379" s="596"/>
      <c r="AA2379" s="596"/>
      <c r="AB2379" s="596"/>
      <c r="AC2379" s="596"/>
      <c r="AD2379" s="743" t="s">
        <v>55</v>
      </c>
      <c r="AE2379" s="596"/>
      <c r="AF2379" s="743"/>
      <c r="AG2379" s="1069"/>
      <c r="AH2379" s="6" t="e">
        <f t="shared" si="68"/>
        <v>#VALUE!</v>
      </c>
      <c r="AI2379" s="1478" t="e">
        <f>COUNTIF([4]ПС!A5925:A6076,M2379)</f>
        <v>#VALUE!</v>
      </c>
      <c r="AJ2379" s="3">
        <f t="shared" si="69"/>
        <v>1</v>
      </c>
    </row>
    <row r="2380" spans="1:36" ht="63" hidden="1" x14ac:dyDescent="0.2">
      <c r="A2380" s="744" t="s">
        <v>7617</v>
      </c>
      <c r="B2380" s="52" t="s">
        <v>5</v>
      </c>
      <c r="C2380" s="596" t="s">
        <v>36</v>
      </c>
      <c r="D2380" s="683">
        <v>41873</v>
      </c>
      <c r="E2380" s="643">
        <v>0.2986111111111111</v>
      </c>
      <c r="F2380" s="683">
        <v>41873</v>
      </c>
      <c r="G2380" s="643">
        <v>0.2986111111111111</v>
      </c>
      <c r="H2380" s="1178">
        <f t="shared" si="67"/>
        <v>0</v>
      </c>
      <c r="I2380" s="596">
        <v>36</v>
      </c>
      <c r="J2380" s="596" t="s">
        <v>8455</v>
      </c>
      <c r="K2380" s="596" t="s">
        <v>132</v>
      </c>
      <c r="L2380" s="596" t="s">
        <v>128</v>
      </c>
      <c r="M2380" s="596" t="s">
        <v>714</v>
      </c>
      <c r="N2380" s="596">
        <v>110</v>
      </c>
      <c r="O2380" s="596" t="s">
        <v>66</v>
      </c>
      <c r="P2380" s="596" t="s">
        <v>8456</v>
      </c>
      <c r="Q2380" s="746" t="s">
        <v>8457</v>
      </c>
      <c r="R2380" s="596">
        <v>104</v>
      </c>
      <c r="S2380" s="596"/>
      <c r="T2380" s="1361">
        <f t="shared" si="66"/>
        <v>104</v>
      </c>
      <c r="U2380" s="596" t="s">
        <v>75</v>
      </c>
      <c r="V2380" s="596">
        <v>2014</v>
      </c>
      <c r="W2380" s="596" t="s">
        <v>1268</v>
      </c>
      <c r="X2380" s="596" t="s">
        <v>183</v>
      </c>
      <c r="Y2380" s="750">
        <v>41760</v>
      </c>
      <c r="Z2380" s="596">
        <v>100</v>
      </c>
      <c r="AA2380" s="596" t="s">
        <v>183</v>
      </c>
      <c r="AB2380" s="596">
        <v>0</v>
      </c>
      <c r="AC2380" s="750">
        <v>41791</v>
      </c>
      <c r="AD2380" s="1071" t="s">
        <v>48</v>
      </c>
      <c r="AE2380" s="596"/>
      <c r="AF2380" s="743"/>
      <c r="AG2380" s="718"/>
      <c r="AH2380" s="6" t="e">
        <f t="shared" si="68"/>
        <v>#VALUE!</v>
      </c>
      <c r="AI2380" s="1478" t="e">
        <f>COUNTIF([4]ПС!A5925:A6076,M2380)</f>
        <v>#VALUE!</v>
      </c>
      <c r="AJ2380" s="3">
        <f t="shared" si="69"/>
        <v>1</v>
      </c>
    </row>
    <row r="2381" spans="1:36" ht="47.25" hidden="1" x14ac:dyDescent="0.2">
      <c r="A2381" s="744" t="s">
        <v>7617</v>
      </c>
      <c r="B2381" s="52" t="s">
        <v>5</v>
      </c>
      <c r="C2381" s="596" t="s">
        <v>36</v>
      </c>
      <c r="D2381" s="683">
        <v>41873</v>
      </c>
      <c r="E2381" s="643">
        <v>9.8611111111111108E-2</v>
      </c>
      <c r="F2381" s="683">
        <v>41873</v>
      </c>
      <c r="G2381" s="643">
        <v>9.8611111111111108E-2</v>
      </c>
      <c r="H2381" s="1178">
        <f t="shared" si="67"/>
        <v>0</v>
      </c>
      <c r="I2381" s="596">
        <v>12</v>
      </c>
      <c r="J2381" s="596"/>
      <c r="K2381" s="596" t="s">
        <v>132</v>
      </c>
      <c r="L2381" s="596" t="s">
        <v>128</v>
      </c>
      <c r="M2381" s="596" t="s">
        <v>11487</v>
      </c>
      <c r="N2381" s="596" t="s">
        <v>103</v>
      </c>
      <c r="O2381" s="596" t="s">
        <v>66</v>
      </c>
      <c r="P2381" s="596" t="s">
        <v>8447</v>
      </c>
      <c r="Q2381" s="748" t="s">
        <v>8448</v>
      </c>
      <c r="R2381" s="596">
        <v>66</v>
      </c>
      <c r="S2381" s="596"/>
      <c r="T2381" s="1361">
        <f t="shared" si="66"/>
        <v>66</v>
      </c>
      <c r="U2381" s="596" t="s">
        <v>75</v>
      </c>
      <c r="V2381" s="596"/>
      <c r="W2381" s="596"/>
      <c r="X2381" s="596" t="s">
        <v>183</v>
      </c>
      <c r="Y2381" s="596" t="s">
        <v>183</v>
      </c>
      <c r="Z2381" s="596" t="s">
        <v>183</v>
      </c>
      <c r="AA2381" s="596"/>
      <c r="AB2381" s="596"/>
      <c r="AC2381" s="596"/>
      <c r="AD2381" s="743" t="s">
        <v>48</v>
      </c>
      <c r="AE2381" s="596"/>
      <c r="AF2381" s="743"/>
      <c r="AG2381" s="1069"/>
      <c r="AH2381" s="6" t="e">
        <f t="shared" si="68"/>
        <v>#VALUE!</v>
      </c>
      <c r="AI2381" s="1478" t="e">
        <f>COUNTIF([4]ПС!A5925:A6076,M2381)</f>
        <v>#VALUE!</v>
      </c>
      <c r="AJ2381" s="3">
        <f t="shared" si="69"/>
        <v>1</v>
      </c>
    </row>
    <row r="2382" spans="1:36" ht="94.5" hidden="1" x14ac:dyDescent="0.2">
      <c r="A2382" s="744" t="s">
        <v>7617</v>
      </c>
      <c r="B2382" s="52" t="s">
        <v>5</v>
      </c>
      <c r="C2382" s="596" t="s">
        <v>36</v>
      </c>
      <c r="D2382" s="683">
        <v>41873</v>
      </c>
      <c r="E2382" s="643">
        <v>1.5277777777777777E-2</v>
      </c>
      <c r="F2382" s="683">
        <v>41873</v>
      </c>
      <c r="G2382" s="643">
        <v>1.5277777777777777E-2</v>
      </c>
      <c r="H2382" s="1178">
        <f t="shared" si="67"/>
        <v>0</v>
      </c>
      <c r="I2382" s="596">
        <v>15</v>
      </c>
      <c r="J2382" s="596"/>
      <c r="K2382" s="596" t="s">
        <v>132</v>
      </c>
      <c r="L2382" s="596" t="s">
        <v>128</v>
      </c>
      <c r="M2382" s="596" t="s">
        <v>688</v>
      </c>
      <c r="N2382" s="596">
        <v>110</v>
      </c>
      <c r="O2382" s="596" t="s">
        <v>66</v>
      </c>
      <c r="P2382" s="596" t="s">
        <v>8396</v>
      </c>
      <c r="Q2382" s="748" t="s">
        <v>8397</v>
      </c>
      <c r="R2382" s="596">
        <v>56</v>
      </c>
      <c r="S2382" s="596"/>
      <c r="T2382" s="1361">
        <f t="shared" si="66"/>
        <v>56</v>
      </c>
      <c r="U2382" s="596"/>
      <c r="V2382" s="596" t="s">
        <v>183</v>
      </c>
      <c r="W2382" s="596" t="s">
        <v>183</v>
      </c>
      <c r="X2382" s="596" t="s">
        <v>183</v>
      </c>
      <c r="Y2382" s="596" t="s">
        <v>183</v>
      </c>
      <c r="Z2382" s="596" t="s">
        <v>183</v>
      </c>
      <c r="AA2382" s="596" t="s">
        <v>183</v>
      </c>
      <c r="AB2382" s="596" t="s">
        <v>183</v>
      </c>
      <c r="AC2382" s="596" t="s">
        <v>183</v>
      </c>
      <c r="AD2382" s="743" t="s">
        <v>48</v>
      </c>
      <c r="AE2382" s="596"/>
      <c r="AF2382" s="743"/>
      <c r="AG2382" s="1069"/>
      <c r="AH2382" s="6" t="e">
        <f t="shared" si="68"/>
        <v>#VALUE!</v>
      </c>
      <c r="AI2382" s="1478" t="e">
        <f>COUNTIF([4]ПС!A5925:A6076,M2382)</f>
        <v>#VALUE!</v>
      </c>
      <c r="AJ2382" s="3">
        <f t="shared" si="69"/>
        <v>1</v>
      </c>
    </row>
    <row r="2383" spans="1:36" ht="141.75" hidden="1" x14ac:dyDescent="0.2">
      <c r="A2383" s="744" t="s">
        <v>7617</v>
      </c>
      <c r="B2383" s="52" t="s">
        <v>5</v>
      </c>
      <c r="C2383" s="596" t="s">
        <v>36</v>
      </c>
      <c r="D2383" s="683">
        <v>41873</v>
      </c>
      <c r="E2383" s="643">
        <v>0.28888888888888892</v>
      </c>
      <c r="F2383" s="683">
        <v>41873</v>
      </c>
      <c r="G2383" s="684">
        <v>0.29166666666666669</v>
      </c>
      <c r="H2383" s="1178">
        <f t="shared" si="67"/>
        <v>2.7777777777777679E-3</v>
      </c>
      <c r="I2383" s="596">
        <v>74</v>
      </c>
      <c r="J2383" s="596" t="s">
        <v>8449</v>
      </c>
      <c r="K2383" s="596"/>
      <c r="L2383" s="596" t="s">
        <v>128</v>
      </c>
      <c r="M2383" s="596" t="s">
        <v>698</v>
      </c>
      <c r="N2383" s="596">
        <v>110</v>
      </c>
      <c r="O2383" s="596" t="s">
        <v>66</v>
      </c>
      <c r="P2383" s="596" t="s">
        <v>8450</v>
      </c>
      <c r="Q2383" s="746" t="s">
        <v>8451</v>
      </c>
      <c r="R2383" s="596">
        <v>20</v>
      </c>
      <c r="S2383" s="596"/>
      <c r="T2383" s="1361">
        <f t="shared" si="66"/>
        <v>20</v>
      </c>
      <c r="U2383" s="596" t="s">
        <v>75</v>
      </c>
      <c r="V2383" s="596">
        <v>1989</v>
      </c>
      <c r="W2383" s="596" t="s">
        <v>10119</v>
      </c>
      <c r="X2383" s="596" t="s">
        <v>183</v>
      </c>
      <c r="Y2383" s="596" t="s">
        <v>183</v>
      </c>
      <c r="Z2383" s="596">
        <v>100</v>
      </c>
      <c r="AA2383" s="750">
        <v>41974</v>
      </c>
      <c r="AB2383" s="596">
        <v>0</v>
      </c>
      <c r="AC2383" s="750">
        <v>41487</v>
      </c>
      <c r="AD2383" s="1071" t="s">
        <v>48</v>
      </c>
      <c r="AE2383" s="596"/>
      <c r="AF2383" s="743"/>
      <c r="AG2383" s="1069"/>
      <c r="AH2383" s="6" t="e">
        <f t="shared" si="68"/>
        <v>#VALUE!</v>
      </c>
      <c r="AI2383" s="1478" t="e">
        <f>COUNTIF([4]ПС!A5925:A6076,M2383)</f>
        <v>#VALUE!</v>
      </c>
      <c r="AJ2383" s="3">
        <f t="shared" si="69"/>
        <v>1</v>
      </c>
    </row>
    <row r="2384" spans="1:36" ht="63" hidden="1" x14ac:dyDescent="0.2">
      <c r="A2384" s="744" t="s">
        <v>7617</v>
      </c>
      <c r="B2384" s="52" t="s">
        <v>5</v>
      </c>
      <c r="C2384" s="596" t="s">
        <v>36</v>
      </c>
      <c r="D2384" s="683">
        <v>41873</v>
      </c>
      <c r="E2384" s="643">
        <v>1.3888888888888888E-2</v>
      </c>
      <c r="F2384" s="683">
        <v>41873</v>
      </c>
      <c r="G2384" s="643">
        <v>1.3888888888888888E-2</v>
      </c>
      <c r="H2384" s="1178">
        <f t="shared" si="67"/>
        <v>0</v>
      </c>
      <c r="I2384" s="596">
        <v>2</v>
      </c>
      <c r="J2384" s="596"/>
      <c r="K2384" s="596"/>
      <c r="L2384" s="596" t="s">
        <v>128</v>
      </c>
      <c r="M2384" s="596" t="s">
        <v>714</v>
      </c>
      <c r="N2384" s="596" t="s">
        <v>103</v>
      </c>
      <c r="O2384" s="596" t="s">
        <v>66</v>
      </c>
      <c r="P2384" s="596" t="s">
        <v>8446</v>
      </c>
      <c r="Q2384" s="748" t="s">
        <v>7925</v>
      </c>
      <c r="R2384" s="596">
        <v>8</v>
      </c>
      <c r="S2384" s="596"/>
      <c r="T2384" s="1361">
        <f t="shared" si="66"/>
        <v>8</v>
      </c>
      <c r="U2384" s="596"/>
      <c r="V2384" s="596">
        <v>2012</v>
      </c>
      <c r="W2384" s="596" t="s">
        <v>7004</v>
      </c>
      <c r="X2384" s="596" t="s">
        <v>183</v>
      </c>
      <c r="Y2384" s="750" t="s">
        <v>11975</v>
      </c>
      <c r="Z2384" s="596">
        <v>100</v>
      </c>
      <c r="AA2384" s="596" t="s">
        <v>6990</v>
      </c>
      <c r="AB2384" s="596">
        <v>0</v>
      </c>
      <c r="AC2384" s="596" t="s">
        <v>12160</v>
      </c>
      <c r="AD2384" s="1071" t="s">
        <v>48</v>
      </c>
      <c r="AE2384" s="596"/>
      <c r="AF2384" s="743"/>
      <c r="AG2384" s="1069"/>
      <c r="AH2384" s="6" t="e">
        <f t="shared" si="68"/>
        <v>#VALUE!</v>
      </c>
      <c r="AI2384" s="1478" t="e">
        <f>COUNTIF([4]ПС!A5925:A6076,M2384)</f>
        <v>#VALUE!</v>
      </c>
      <c r="AJ2384" s="3">
        <f t="shared" si="69"/>
        <v>1</v>
      </c>
    </row>
    <row r="2385" spans="1:36" ht="173.25" hidden="1" x14ac:dyDescent="0.2">
      <c r="A2385" s="744" t="s">
        <v>7617</v>
      </c>
      <c r="B2385" s="52" t="s">
        <v>5</v>
      </c>
      <c r="C2385" s="596" t="s">
        <v>10738</v>
      </c>
      <c r="D2385" s="683">
        <v>41873</v>
      </c>
      <c r="E2385" s="1064">
        <v>0.28888888888888892</v>
      </c>
      <c r="F2385" s="1065">
        <v>41873</v>
      </c>
      <c r="G2385" s="1073">
        <v>0.28888888888888892</v>
      </c>
      <c r="H2385" s="1178">
        <f t="shared" si="67"/>
        <v>0</v>
      </c>
      <c r="I2385" s="596">
        <v>42</v>
      </c>
      <c r="J2385" s="596" t="s">
        <v>8452</v>
      </c>
      <c r="K2385" s="596" t="s">
        <v>132</v>
      </c>
      <c r="L2385" s="596" t="s">
        <v>125</v>
      </c>
      <c r="M2385" s="596" t="s">
        <v>698</v>
      </c>
      <c r="N2385" s="596">
        <v>110</v>
      </c>
      <c r="O2385" s="596" t="s">
        <v>66</v>
      </c>
      <c r="P2385" s="596" t="s">
        <v>12161</v>
      </c>
      <c r="Q2385" s="746" t="s">
        <v>8453</v>
      </c>
      <c r="R2385" s="638">
        <v>149</v>
      </c>
      <c r="S2385" s="596"/>
      <c r="T2385" s="1361">
        <f t="shared" si="66"/>
        <v>149</v>
      </c>
      <c r="U2385" s="596"/>
      <c r="V2385" s="596"/>
      <c r="W2385" s="596"/>
      <c r="X2385" s="596"/>
      <c r="Y2385" s="596"/>
      <c r="Z2385" s="596"/>
      <c r="AA2385" s="596"/>
      <c r="AB2385" s="596"/>
      <c r="AC2385" s="596"/>
      <c r="AD2385" s="743" t="s">
        <v>55</v>
      </c>
      <c r="AE2385" s="596"/>
      <c r="AF2385" s="743"/>
      <c r="AG2385" s="1069"/>
      <c r="AH2385" s="6" t="e">
        <f t="shared" si="68"/>
        <v>#VALUE!</v>
      </c>
      <c r="AI2385" s="1478" t="e">
        <f>COUNTIF([4]ПС!A5925:A6076,M2385)</f>
        <v>#VALUE!</v>
      </c>
      <c r="AJ2385" s="3">
        <f t="shared" si="69"/>
        <v>1</v>
      </c>
    </row>
    <row r="2386" spans="1:36" ht="110.25" hidden="1" x14ac:dyDescent="0.2">
      <c r="A2386" s="744" t="s">
        <v>7617</v>
      </c>
      <c r="B2386" s="52" t="s">
        <v>5</v>
      </c>
      <c r="C2386" s="596" t="s">
        <v>10738</v>
      </c>
      <c r="D2386" s="683">
        <v>41873</v>
      </c>
      <c r="E2386" s="1064">
        <v>0.2902777777777778</v>
      </c>
      <c r="F2386" s="1065">
        <v>41873</v>
      </c>
      <c r="G2386" s="1073">
        <v>0.2902777777777778</v>
      </c>
      <c r="H2386" s="1178">
        <f t="shared" si="67"/>
        <v>0</v>
      </c>
      <c r="I2386" s="596">
        <v>107</v>
      </c>
      <c r="J2386" s="596"/>
      <c r="K2386" s="596" t="s">
        <v>132</v>
      </c>
      <c r="L2386" s="596" t="s">
        <v>125</v>
      </c>
      <c r="M2386" s="596" t="s">
        <v>698</v>
      </c>
      <c r="N2386" s="596">
        <v>110</v>
      </c>
      <c r="O2386" s="596" t="s">
        <v>66</v>
      </c>
      <c r="P2386" s="596" t="s">
        <v>12162</v>
      </c>
      <c r="Q2386" s="748" t="s">
        <v>8454</v>
      </c>
      <c r="R2386" s="638">
        <v>11</v>
      </c>
      <c r="S2386" s="596"/>
      <c r="T2386" s="1361">
        <f t="shared" si="66"/>
        <v>11</v>
      </c>
      <c r="U2386" s="596"/>
      <c r="V2386" s="596"/>
      <c r="W2386" s="596"/>
      <c r="X2386" s="596"/>
      <c r="Y2386" s="596"/>
      <c r="Z2386" s="596"/>
      <c r="AA2386" s="596"/>
      <c r="AB2386" s="596"/>
      <c r="AC2386" s="596"/>
      <c r="AD2386" s="743" t="s">
        <v>55</v>
      </c>
      <c r="AE2386" s="596"/>
      <c r="AF2386" s="743"/>
      <c r="AG2386" s="1069"/>
      <c r="AH2386" s="6" t="e">
        <f t="shared" si="68"/>
        <v>#VALUE!</v>
      </c>
      <c r="AI2386" s="1478" t="e">
        <f>COUNTIF([4]ПС!A5925:A6076,M2386)</f>
        <v>#VALUE!</v>
      </c>
      <c r="AJ2386" s="3">
        <f t="shared" si="69"/>
        <v>1</v>
      </c>
    </row>
    <row r="2387" spans="1:36" ht="78.75" hidden="1" x14ac:dyDescent="0.2">
      <c r="A2387" s="744" t="s">
        <v>7617</v>
      </c>
      <c r="B2387" s="52" t="s">
        <v>5</v>
      </c>
      <c r="C2387" s="596" t="s">
        <v>10738</v>
      </c>
      <c r="D2387" s="683">
        <v>41873</v>
      </c>
      <c r="E2387" s="643">
        <v>0.45624999999999999</v>
      </c>
      <c r="F2387" s="683">
        <v>41873</v>
      </c>
      <c r="G2387" s="643">
        <v>0.80347222222222225</v>
      </c>
      <c r="H2387" s="1178">
        <f t="shared" si="67"/>
        <v>0.34722222222222227</v>
      </c>
      <c r="I2387" s="596">
        <v>6</v>
      </c>
      <c r="J2387" s="596"/>
      <c r="K2387" s="596"/>
      <c r="L2387" s="596" t="s">
        <v>125</v>
      </c>
      <c r="M2387" s="1062" t="s">
        <v>12008</v>
      </c>
      <c r="N2387" s="596">
        <v>35</v>
      </c>
      <c r="O2387" s="596" t="s">
        <v>63</v>
      </c>
      <c r="P2387" s="596" t="s">
        <v>8458</v>
      </c>
      <c r="Q2387" s="1033" t="s">
        <v>8459</v>
      </c>
      <c r="R2387" s="638">
        <v>8</v>
      </c>
      <c r="S2387" s="596"/>
      <c r="T2387" s="1361">
        <f t="shared" si="66"/>
        <v>8</v>
      </c>
      <c r="U2387" s="596"/>
      <c r="V2387" s="596"/>
      <c r="W2387" s="596"/>
      <c r="X2387" s="596"/>
      <c r="Y2387" s="596"/>
      <c r="Z2387" s="596"/>
      <c r="AA2387" s="596"/>
      <c r="AB2387" s="596"/>
      <c r="AC2387" s="596"/>
      <c r="AD2387" s="743" t="s">
        <v>55</v>
      </c>
      <c r="AE2387" s="596"/>
      <c r="AF2387" s="743"/>
      <c r="AG2387" s="1069"/>
      <c r="AH2387" s="6" t="e">
        <f t="shared" si="68"/>
        <v>#VALUE!</v>
      </c>
      <c r="AI2387" s="1478" t="e">
        <f>COUNTIF([4]ПС!A5925:A6076,M2387)</f>
        <v>#VALUE!</v>
      </c>
      <c r="AJ2387" s="3">
        <f t="shared" si="69"/>
        <v>1</v>
      </c>
    </row>
    <row r="2388" spans="1:36" ht="78.75" hidden="1" x14ac:dyDescent="0.2">
      <c r="A2388" s="744" t="s">
        <v>7617</v>
      </c>
      <c r="B2388" s="52" t="s">
        <v>5</v>
      </c>
      <c r="C2388" s="596" t="s">
        <v>10738</v>
      </c>
      <c r="D2388" s="683">
        <v>41873</v>
      </c>
      <c r="E2388" s="643">
        <v>0.7729166666666667</v>
      </c>
      <c r="F2388" s="683">
        <v>41873</v>
      </c>
      <c r="G2388" s="643">
        <v>0.7729166666666667</v>
      </c>
      <c r="H2388" s="1178">
        <f t="shared" si="67"/>
        <v>0</v>
      </c>
      <c r="I2388" s="596">
        <v>5</v>
      </c>
      <c r="J2388" s="596" t="s">
        <v>237</v>
      </c>
      <c r="K2388" s="596" t="s">
        <v>132</v>
      </c>
      <c r="L2388" s="596" t="s">
        <v>125</v>
      </c>
      <c r="M2388" s="596" t="s">
        <v>698</v>
      </c>
      <c r="N2388" s="596">
        <v>110</v>
      </c>
      <c r="O2388" s="596" t="s">
        <v>66</v>
      </c>
      <c r="P2388" s="596" t="s">
        <v>12163</v>
      </c>
      <c r="Q2388" s="748" t="s">
        <v>12164</v>
      </c>
      <c r="R2388" s="638">
        <v>10</v>
      </c>
      <c r="S2388" s="596"/>
      <c r="T2388" s="1361">
        <f t="shared" si="66"/>
        <v>10</v>
      </c>
      <c r="U2388" s="596"/>
      <c r="V2388" s="596"/>
      <c r="W2388" s="596"/>
      <c r="X2388" s="596"/>
      <c r="Y2388" s="596"/>
      <c r="Z2388" s="596"/>
      <c r="AA2388" s="596"/>
      <c r="AB2388" s="596"/>
      <c r="AC2388" s="596"/>
      <c r="AD2388" s="743" t="s">
        <v>55</v>
      </c>
      <c r="AE2388" s="596"/>
      <c r="AF2388" s="743"/>
      <c r="AG2388" s="1069"/>
      <c r="AH2388" s="6" t="e">
        <f t="shared" si="68"/>
        <v>#VALUE!</v>
      </c>
      <c r="AI2388" s="1478" t="e">
        <f>COUNTIF([4]ПС!A5925:A6076,M2388)</f>
        <v>#VALUE!</v>
      </c>
      <c r="AJ2388" s="3">
        <f t="shared" si="69"/>
        <v>1</v>
      </c>
    </row>
    <row r="2389" spans="1:36" ht="78.75" hidden="1" x14ac:dyDescent="0.2">
      <c r="A2389" s="744" t="s">
        <v>7617</v>
      </c>
      <c r="B2389" s="52" t="s">
        <v>5</v>
      </c>
      <c r="C2389" s="596" t="s">
        <v>10455</v>
      </c>
      <c r="D2389" s="683">
        <v>41873</v>
      </c>
      <c r="E2389" s="643">
        <v>0.84722222222222221</v>
      </c>
      <c r="F2389" s="683">
        <v>41873</v>
      </c>
      <c r="G2389" s="643">
        <v>0.86805555555555547</v>
      </c>
      <c r="H2389" s="1178">
        <f t="shared" si="67"/>
        <v>2.0833333333333259E-2</v>
      </c>
      <c r="I2389" s="596">
        <v>2</v>
      </c>
      <c r="J2389" s="596"/>
      <c r="K2389" s="596" t="s">
        <v>133</v>
      </c>
      <c r="L2389" s="596" t="s">
        <v>125</v>
      </c>
      <c r="M2389" s="685" t="s">
        <v>11485</v>
      </c>
      <c r="N2389" s="596" t="s">
        <v>103</v>
      </c>
      <c r="O2389" s="596" t="s">
        <v>66</v>
      </c>
      <c r="P2389" s="596" t="s">
        <v>8460</v>
      </c>
      <c r="Q2389" s="748" t="s">
        <v>8461</v>
      </c>
      <c r="R2389" s="638">
        <v>1</v>
      </c>
      <c r="S2389" s="596"/>
      <c r="T2389" s="1361">
        <f t="shared" si="66"/>
        <v>1</v>
      </c>
      <c r="U2389" s="596"/>
      <c r="V2389" s="596"/>
      <c r="W2389" s="596"/>
      <c r="X2389" s="596"/>
      <c r="Y2389" s="596"/>
      <c r="Z2389" s="596"/>
      <c r="AA2389" s="596"/>
      <c r="AB2389" s="596"/>
      <c r="AC2389" s="596"/>
      <c r="AD2389" s="743" t="s">
        <v>55</v>
      </c>
      <c r="AE2389" s="596"/>
      <c r="AF2389" s="743"/>
      <c r="AG2389" s="1069"/>
      <c r="AH2389" s="6" t="e">
        <f t="shared" si="68"/>
        <v>#VALUE!</v>
      </c>
      <c r="AI2389" s="1478" t="e">
        <f>COUNTIF([4]ПС!A5925:A6076,M2389)</f>
        <v>#VALUE!</v>
      </c>
      <c r="AJ2389" s="3">
        <f t="shared" si="69"/>
        <v>1</v>
      </c>
    </row>
    <row r="2390" spans="1:36" ht="110.25" hidden="1" x14ac:dyDescent="0.2">
      <c r="A2390" s="744" t="s">
        <v>7617</v>
      </c>
      <c r="B2390" s="52" t="s">
        <v>5</v>
      </c>
      <c r="C2390" s="596" t="s">
        <v>10455</v>
      </c>
      <c r="D2390" s="683">
        <v>41873</v>
      </c>
      <c r="E2390" s="643">
        <v>0.86944444444444446</v>
      </c>
      <c r="F2390" s="683">
        <v>41873</v>
      </c>
      <c r="G2390" s="643">
        <v>0.86944444444444446</v>
      </c>
      <c r="H2390" s="1178">
        <f t="shared" si="67"/>
        <v>0</v>
      </c>
      <c r="I2390" s="596">
        <v>7</v>
      </c>
      <c r="J2390" s="596"/>
      <c r="K2390" s="596"/>
      <c r="L2390" s="596" t="s">
        <v>125</v>
      </c>
      <c r="M2390" s="685" t="s">
        <v>1289</v>
      </c>
      <c r="N2390" s="596" t="s">
        <v>103</v>
      </c>
      <c r="O2390" s="596" t="s">
        <v>66</v>
      </c>
      <c r="P2390" s="596" t="s">
        <v>8462</v>
      </c>
      <c r="Q2390" s="748" t="s">
        <v>8463</v>
      </c>
      <c r="R2390" s="638">
        <v>1</v>
      </c>
      <c r="S2390" s="596"/>
      <c r="T2390" s="1361">
        <f t="shared" si="66"/>
        <v>1</v>
      </c>
      <c r="U2390" s="596"/>
      <c r="V2390" s="596"/>
      <c r="W2390" s="596"/>
      <c r="X2390" s="596"/>
      <c r="Y2390" s="596"/>
      <c r="Z2390" s="596"/>
      <c r="AA2390" s="596"/>
      <c r="AB2390" s="596"/>
      <c r="AC2390" s="596"/>
      <c r="AD2390" s="743" t="s">
        <v>55</v>
      </c>
      <c r="AE2390" s="596"/>
      <c r="AF2390" s="743"/>
      <c r="AG2390" s="1069"/>
      <c r="AH2390" s="6" t="e">
        <f t="shared" si="68"/>
        <v>#VALUE!</v>
      </c>
      <c r="AI2390" s="1478" t="e">
        <f>COUNTIF([4]ПС!A5925:A6076,M2390)</f>
        <v>#VALUE!</v>
      </c>
      <c r="AJ2390" s="3">
        <f t="shared" si="69"/>
        <v>1</v>
      </c>
    </row>
    <row r="2391" spans="1:36" ht="94.5" hidden="1" x14ac:dyDescent="0.2">
      <c r="A2391" s="744" t="s">
        <v>7617</v>
      </c>
      <c r="B2391" s="52" t="s">
        <v>5</v>
      </c>
      <c r="C2391" s="596" t="s">
        <v>36</v>
      </c>
      <c r="D2391" s="683">
        <v>41874</v>
      </c>
      <c r="E2391" s="643">
        <v>0.36736111111111108</v>
      </c>
      <c r="F2391" s="683">
        <v>41874</v>
      </c>
      <c r="G2391" s="643">
        <v>0.39374999999999999</v>
      </c>
      <c r="H2391" s="1178">
        <f t="shared" si="67"/>
        <v>2.6388888888888906E-2</v>
      </c>
      <c r="I2391" s="596">
        <v>21</v>
      </c>
      <c r="J2391" s="596" t="s">
        <v>178</v>
      </c>
      <c r="K2391" s="596" t="s">
        <v>133</v>
      </c>
      <c r="L2391" s="596" t="s">
        <v>128</v>
      </c>
      <c r="M2391" s="596" t="s">
        <v>9323</v>
      </c>
      <c r="N2391" s="596" t="s">
        <v>103</v>
      </c>
      <c r="O2391" s="596" t="s">
        <v>66</v>
      </c>
      <c r="P2391" s="596">
        <v>6</v>
      </c>
      <c r="Q2391" s="748" t="s">
        <v>12165</v>
      </c>
      <c r="R2391" s="596">
        <v>19</v>
      </c>
      <c r="S2391" s="596"/>
      <c r="T2391" s="1361">
        <f t="shared" si="66"/>
        <v>19</v>
      </c>
      <c r="U2391" s="596" t="s">
        <v>75</v>
      </c>
      <c r="V2391" s="596">
        <v>1978</v>
      </c>
      <c r="W2391" s="596" t="s">
        <v>12166</v>
      </c>
      <c r="X2391" s="596" t="s">
        <v>183</v>
      </c>
      <c r="Y2391" s="596" t="s">
        <v>11943</v>
      </c>
      <c r="Z2391" s="596">
        <v>100</v>
      </c>
      <c r="AA2391" s="596" t="s">
        <v>183</v>
      </c>
      <c r="AB2391" s="596">
        <v>0</v>
      </c>
      <c r="AC2391" s="596" t="s">
        <v>12167</v>
      </c>
      <c r="AD2391" s="743" t="s">
        <v>49</v>
      </c>
      <c r="AE2391" s="596"/>
      <c r="AF2391" s="743"/>
      <c r="AG2391" s="718"/>
      <c r="AH2391" s="6" t="e">
        <f t="shared" si="68"/>
        <v>#VALUE!</v>
      </c>
      <c r="AI2391" s="1478" t="e">
        <f>COUNTIF([4]ПС!A5925:A6076,M2391)</f>
        <v>#VALUE!</v>
      </c>
      <c r="AJ2391" s="3">
        <f t="shared" si="69"/>
        <v>1</v>
      </c>
    </row>
    <row r="2392" spans="1:36" ht="78.75" hidden="1" x14ac:dyDescent="0.2">
      <c r="A2392" s="744" t="s">
        <v>7617</v>
      </c>
      <c r="B2392" s="52" t="s">
        <v>5</v>
      </c>
      <c r="C2392" s="596" t="s">
        <v>36</v>
      </c>
      <c r="D2392" s="683">
        <v>41874</v>
      </c>
      <c r="E2392" s="643">
        <v>0.4548611111111111</v>
      </c>
      <c r="F2392" s="683">
        <v>41874</v>
      </c>
      <c r="G2392" s="643">
        <v>0.51736111111111105</v>
      </c>
      <c r="H2392" s="1178">
        <f t="shared" si="67"/>
        <v>6.2499999999999944E-2</v>
      </c>
      <c r="I2392" s="596">
        <v>6</v>
      </c>
      <c r="J2392" s="596" t="s">
        <v>178</v>
      </c>
      <c r="K2392" s="596" t="s">
        <v>133</v>
      </c>
      <c r="L2392" s="1063" t="s">
        <v>128</v>
      </c>
      <c r="M2392" s="596" t="s">
        <v>12168</v>
      </c>
      <c r="N2392" s="596" t="s">
        <v>103</v>
      </c>
      <c r="O2392" s="596" t="s">
        <v>66</v>
      </c>
      <c r="P2392" s="596">
        <v>1</v>
      </c>
      <c r="Q2392" s="748" t="s">
        <v>8464</v>
      </c>
      <c r="R2392" s="596">
        <v>3</v>
      </c>
      <c r="S2392" s="596"/>
      <c r="T2392" s="1361">
        <f t="shared" si="66"/>
        <v>3</v>
      </c>
      <c r="U2392" s="596"/>
      <c r="V2392" s="596" t="s">
        <v>183</v>
      </c>
      <c r="W2392" s="596" t="s">
        <v>183</v>
      </c>
      <c r="X2392" s="596" t="s">
        <v>183</v>
      </c>
      <c r="Y2392" s="596" t="s">
        <v>183</v>
      </c>
      <c r="Z2392" s="596" t="s">
        <v>183</v>
      </c>
      <c r="AA2392" s="596" t="s">
        <v>183</v>
      </c>
      <c r="AB2392" s="596" t="s">
        <v>183</v>
      </c>
      <c r="AC2392" s="596" t="s">
        <v>183</v>
      </c>
      <c r="AD2392" s="743" t="s">
        <v>11998</v>
      </c>
      <c r="AE2392" s="596"/>
      <c r="AF2392" s="743"/>
      <c r="AG2392" s="1069"/>
      <c r="AH2392" s="6" t="e">
        <f t="shared" si="68"/>
        <v>#VALUE!</v>
      </c>
      <c r="AI2392" s="1478" t="e">
        <f>COUNTIF([4]ПС!A5925:A6076,M2392)</f>
        <v>#VALUE!</v>
      </c>
      <c r="AJ2392" s="3">
        <f t="shared" si="69"/>
        <v>1</v>
      </c>
    </row>
    <row r="2393" spans="1:36" ht="94.5" hidden="1" x14ac:dyDescent="0.2">
      <c r="A2393" s="744" t="s">
        <v>7617</v>
      </c>
      <c r="B2393" s="52" t="s">
        <v>5</v>
      </c>
      <c r="C2393" s="596" t="s">
        <v>10738</v>
      </c>
      <c r="D2393" s="683">
        <v>41875</v>
      </c>
      <c r="E2393" s="643">
        <v>0.40486111111111112</v>
      </c>
      <c r="F2393" s="683">
        <v>41875</v>
      </c>
      <c r="G2393" s="643">
        <v>0.40486111111111112</v>
      </c>
      <c r="H2393" s="1178">
        <f t="shared" si="67"/>
        <v>0</v>
      </c>
      <c r="I2393" s="596">
        <v>9</v>
      </c>
      <c r="J2393" s="596"/>
      <c r="K2393" s="596" t="s">
        <v>132</v>
      </c>
      <c r="L2393" s="596" t="s">
        <v>125</v>
      </c>
      <c r="M2393" s="685" t="s">
        <v>683</v>
      </c>
      <c r="N2393" s="596">
        <v>110</v>
      </c>
      <c r="O2393" s="596" t="s">
        <v>66</v>
      </c>
      <c r="P2393" s="1030" t="s">
        <v>8466</v>
      </c>
      <c r="Q2393" s="1033" t="s">
        <v>8467</v>
      </c>
      <c r="R2393" s="638">
        <v>2</v>
      </c>
      <c r="S2393" s="596"/>
      <c r="T2393" s="1372">
        <f t="shared" ref="T2393:T2424" si="70">R2393+S2393</f>
        <v>2</v>
      </c>
      <c r="U2393" s="596"/>
      <c r="V2393" s="596"/>
      <c r="W2393" s="596"/>
      <c r="X2393" s="596"/>
      <c r="Y2393" s="596"/>
      <c r="Z2393" s="596"/>
      <c r="AA2393" s="596"/>
      <c r="AB2393" s="596"/>
      <c r="AC2393" s="596"/>
      <c r="AD2393" s="743" t="s">
        <v>55</v>
      </c>
      <c r="AE2393" s="596"/>
      <c r="AF2393" s="743"/>
      <c r="AG2393" s="1069"/>
      <c r="AH2393" s="6" t="e">
        <f t="shared" si="68"/>
        <v>#VALUE!</v>
      </c>
      <c r="AI2393" s="1478" t="e">
        <f>COUNTIF([4]ПС!A5925:A6076,M2393)</f>
        <v>#VALUE!</v>
      </c>
      <c r="AJ2393" s="3">
        <f t="shared" si="69"/>
        <v>1</v>
      </c>
    </row>
    <row r="2394" spans="1:36" ht="78.75" hidden="1" x14ac:dyDescent="0.2">
      <c r="A2394" s="744" t="s">
        <v>7617</v>
      </c>
      <c r="B2394" s="52" t="s">
        <v>5</v>
      </c>
      <c r="C2394" s="596" t="s">
        <v>10738</v>
      </c>
      <c r="D2394" s="683">
        <v>41875</v>
      </c>
      <c r="E2394" s="643">
        <v>0.50902777777777775</v>
      </c>
      <c r="F2394" s="683">
        <v>41875</v>
      </c>
      <c r="G2394" s="643">
        <v>0.50972222222222219</v>
      </c>
      <c r="H2394" s="1178">
        <f t="shared" si="67"/>
        <v>6.9444444444444198E-4</v>
      </c>
      <c r="I2394" s="596">
        <v>41</v>
      </c>
      <c r="J2394" s="596"/>
      <c r="K2394" s="596"/>
      <c r="L2394" s="596" t="s">
        <v>125</v>
      </c>
      <c r="M2394" s="685" t="s">
        <v>1009</v>
      </c>
      <c r="N2394" s="596">
        <v>35</v>
      </c>
      <c r="O2394" s="596" t="s">
        <v>63</v>
      </c>
      <c r="P2394" s="1030" t="s">
        <v>8468</v>
      </c>
      <c r="Q2394" s="1033" t="s">
        <v>8469</v>
      </c>
      <c r="R2394" s="638">
        <v>8</v>
      </c>
      <c r="S2394" s="596"/>
      <c r="T2394" s="1372">
        <f t="shared" si="70"/>
        <v>8</v>
      </c>
      <c r="U2394" s="596"/>
      <c r="V2394" s="596"/>
      <c r="W2394" s="596"/>
      <c r="X2394" s="596"/>
      <c r="Y2394" s="596"/>
      <c r="Z2394" s="596"/>
      <c r="AA2394" s="596"/>
      <c r="AB2394" s="596"/>
      <c r="AC2394" s="596"/>
      <c r="AD2394" s="743" t="s">
        <v>55</v>
      </c>
      <c r="AE2394" s="596"/>
      <c r="AF2394" s="743"/>
      <c r="AG2394" s="1069"/>
      <c r="AH2394" s="6" t="e">
        <f t="shared" si="68"/>
        <v>#VALUE!</v>
      </c>
      <c r="AI2394" s="1478" t="e">
        <f>COUNTIF([4]ПС!A5925:A6076,M2394)</f>
        <v>#VALUE!</v>
      </c>
      <c r="AJ2394" s="3">
        <f t="shared" si="69"/>
        <v>1</v>
      </c>
    </row>
    <row r="2395" spans="1:36" ht="63" hidden="1" x14ac:dyDescent="0.2">
      <c r="A2395" s="744" t="s">
        <v>7617</v>
      </c>
      <c r="B2395" s="52" t="s">
        <v>5</v>
      </c>
      <c r="C2395" s="596" t="s">
        <v>10455</v>
      </c>
      <c r="D2395" s="683">
        <v>41875</v>
      </c>
      <c r="E2395" s="1064">
        <v>0.92361111111111116</v>
      </c>
      <c r="F2395" s="1065">
        <v>41875</v>
      </c>
      <c r="G2395" s="1073">
        <v>0.92361111111111116</v>
      </c>
      <c r="H2395" s="1178">
        <f t="shared" si="67"/>
        <v>0</v>
      </c>
      <c r="I2395" s="596">
        <v>7</v>
      </c>
      <c r="J2395" s="596"/>
      <c r="K2395" s="596"/>
      <c r="L2395" s="596" t="s">
        <v>125</v>
      </c>
      <c r="M2395" s="685" t="s">
        <v>11069</v>
      </c>
      <c r="N2395" s="596">
        <v>110</v>
      </c>
      <c r="O2395" s="596" t="s">
        <v>66</v>
      </c>
      <c r="P2395" s="596" t="s">
        <v>7877</v>
      </c>
      <c r="Q2395" s="748" t="s">
        <v>8470</v>
      </c>
      <c r="R2395" s="638">
        <v>4</v>
      </c>
      <c r="S2395" s="596"/>
      <c r="T2395" s="1372">
        <f t="shared" si="70"/>
        <v>4</v>
      </c>
      <c r="U2395" s="596"/>
      <c r="V2395" s="596"/>
      <c r="W2395" s="596"/>
      <c r="X2395" s="596"/>
      <c r="Y2395" s="596"/>
      <c r="Z2395" s="596"/>
      <c r="AA2395" s="596"/>
      <c r="AB2395" s="596"/>
      <c r="AC2395" s="596"/>
      <c r="AD2395" s="743" t="s">
        <v>55</v>
      </c>
      <c r="AE2395" s="596"/>
      <c r="AF2395" s="743"/>
      <c r="AG2395" s="1069"/>
      <c r="AH2395" s="6" t="e">
        <f t="shared" si="68"/>
        <v>#VALUE!</v>
      </c>
      <c r="AI2395" s="1478" t="e">
        <f>COUNTIF([4]ПС!A5925:A6076,M2395)</f>
        <v>#VALUE!</v>
      </c>
      <c r="AJ2395" s="3">
        <f t="shared" si="69"/>
        <v>1</v>
      </c>
    </row>
    <row r="2396" spans="1:36" ht="110.25" hidden="1" x14ac:dyDescent="0.2">
      <c r="A2396" s="744" t="s">
        <v>7617</v>
      </c>
      <c r="B2396" s="52" t="s">
        <v>5</v>
      </c>
      <c r="C2396" s="596" t="s">
        <v>36</v>
      </c>
      <c r="D2396" s="683">
        <v>41875</v>
      </c>
      <c r="E2396" s="643">
        <v>0.2673611111111111</v>
      </c>
      <c r="F2396" s="683">
        <v>41875</v>
      </c>
      <c r="G2396" s="684">
        <v>0.2673611111111111</v>
      </c>
      <c r="H2396" s="1178">
        <f t="shared" si="67"/>
        <v>0</v>
      </c>
      <c r="I2396" s="596">
        <v>19</v>
      </c>
      <c r="J2396" s="596" t="s">
        <v>178</v>
      </c>
      <c r="K2396" s="596" t="s">
        <v>132</v>
      </c>
      <c r="L2396" s="596" t="s">
        <v>128</v>
      </c>
      <c r="M2396" s="596" t="s">
        <v>9323</v>
      </c>
      <c r="N2396" s="596" t="s">
        <v>103</v>
      </c>
      <c r="O2396" s="596" t="s">
        <v>66</v>
      </c>
      <c r="P2396" s="596">
        <v>6</v>
      </c>
      <c r="Q2396" s="748" t="s">
        <v>8465</v>
      </c>
      <c r="R2396" s="596">
        <v>2</v>
      </c>
      <c r="S2396" s="596"/>
      <c r="T2396" s="1372">
        <f t="shared" si="70"/>
        <v>2</v>
      </c>
      <c r="U2396" s="596" t="s">
        <v>75</v>
      </c>
      <c r="V2396" s="596">
        <v>1978</v>
      </c>
      <c r="W2396" s="596" t="s">
        <v>12166</v>
      </c>
      <c r="X2396" s="596" t="s">
        <v>183</v>
      </c>
      <c r="Y2396" s="596" t="s">
        <v>11943</v>
      </c>
      <c r="Z2396" s="596">
        <v>100</v>
      </c>
      <c r="AA2396" s="596" t="s">
        <v>183</v>
      </c>
      <c r="AB2396" s="596">
        <v>0</v>
      </c>
      <c r="AC2396" s="596" t="s">
        <v>12167</v>
      </c>
      <c r="AD2396" s="743" t="s">
        <v>49</v>
      </c>
      <c r="AE2396" s="596"/>
      <c r="AF2396" s="743"/>
      <c r="AG2396" s="718"/>
      <c r="AH2396" s="6" t="e">
        <f t="shared" si="68"/>
        <v>#VALUE!</v>
      </c>
      <c r="AI2396" s="1478" t="e">
        <f>COUNTIF([4]ПС!A5925:A6076,M2396)</f>
        <v>#VALUE!</v>
      </c>
      <c r="AJ2396" s="3">
        <f t="shared" si="69"/>
        <v>1</v>
      </c>
    </row>
    <row r="2397" spans="1:36" ht="31.5" hidden="1" x14ac:dyDescent="0.2">
      <c r="A2397" s="744" t="s">
        <v>7617</v>
      </c>
      <c r="B2397" s="52" t="s">
        <v>5</v>
      </c>
      <c r="C2397" s="596" t="s">
        <v>36</v>
      </c>
      <c r="D2397" s="683">
        <v>41875</v>
      </c>
      <c r="E2397" s="643">
        <v>0.51875000000000004</v>
      </c>
      <c r="F2397" s="683">
        <v>41875</v>
      </c>
      <c r="G2397" s="643">
        <v>0.5229166666666667</v>
      </c>
      <c r="H2397" s="1178">
        <f t="shared" si="67"/>
        <v>4.1666666666666519E-3</v>
      </c>
      <c r="I2397" s="596">
        <v>5</v>
      </c>
      <c r="J2397" s="596"/>
      <c r="K2397" s="596"/>
      <c r="L2397" s="596" t="s">
        <v>128</v>
      </c>
      <c r="M2397" s="596" t="s">
        <v>9323</v>
      </c>
      <c r="N2397" s="596" t="s">
        <v>103</v>
      </c>
      <c r="O2397" s="596" t="s">
        <v>66</v>
      </c>
      <c r="P2397" s="596" t="s">
        <v>276</v>
      </c>
      <c r="Q2397" s="748" t="s">
        <v>12169</v>
      </c>
      <c r="R2397" s="596">
        <v>2</v>
      </c>
      <c r="S2397" s="596"/>
      <c r="T2397" s="1372">
        <f t="shared" si="70"/>
        <v>2</v>
      </c>
      <c r="U2397" s="596"/>
      <c r="V2397" s="596">
        <v>2000</v>
      </c>
      <c r="W2397" s="596" t="s">
        <v>12148</v>
      </c>
      <c r="X2397" s="596" t="s">
        <v>183</v>
      </c>
      <c r="Y2397" s="596" t="s">
        <v>12015</v>
      </c>
      <c r="Z2397" s="596">
        <v>100</v>
      </c>
      <c r="AA2397" s="596" t="s">
        <v>183</v>
      </c>
      <c r="AB2397" s="596">
        <v>0</v>
      </c>
      <c r="AC2397" s="596" t="s">
        <v>183</v>
      </c>
      <c r="AD2397" s="743" t="s">
        <v>49</v>
      </c>
      <c r="AE2397" s="596"/>
      <c r="AF2397" s="743"/>
      <c r="AG2397" s="718"/>
      <c r="AH2397" s="6" t="e">
        <f t="shared" si="68"/>
        <v>#VALUE!</v>
      </c>
      <c r="AI2397" s="1478" t="e">
        <f>COUNTIF([4]ПС!A5925:A6076,M2397)</f>
        <v>#VALUE!</v>
      </c>
      <c r="AJ2397" s="3">
        <f t="shared" si="69"/>
        <v>1</v>
      </c>
    </row>
    <row r="2398" spans="1:36" ht="78.75" hidden="1" x14ac:dyDescent="0.2">
      <c r="A2398" s="744" t="s">
        <v>7617</v>
      </c>
      <c r="B2398" s="52" t="s">
        <v>5</v>
      </c>
      <c r="C2398" s="596" t="s">
        <v>10738</v>
      </c>
      <c r="D2398" s="683">
        <v>41876</v>
      </c>
      <c r="E2398" s="643">
        <v>0.31805555555555554</v>
      </c>
      <c r="F2398" s="683">
        <v>41876</v>
      </c>
      <c r="G2398" s="684">
        <v>0.31805555555555554</v>
      </c>
      <c r="H2398" s="1178">
        <f t="shared" si="67"/>
        <v>0</v>
      </c>
      <c r="I2398" s="596"/>
      <c r="J2398" s="596" t="s">
        <v>8560</v>
      </c>
      <c r="K2398" s="596" t="s">
        <v>132</v>
      </c>
      <c r="L2398" s="596" t="s">
        <v>125</v>
      </c>
      <c r="M2398" s="685" t="s">
        <v>683</v>
      </c>
      <c r="N2398" s="596">
        <v>35</v>
      </c>
      <c r="O2398" s="596" t="s">
        <v>66</v>
      </c>
      <c r="P2398" s="596" t="s">
        <v>8561</v>
      </c>
      <c r="Q2398" s="748" t="s">
        <v>8562</v>
      </c>
      <c r="R2398" s="638">
        <v>1</v>
      </c>
      <c r="S2398" s="596"/>
      <c r="T2398" s="1361">
        <f t="shared" si="70"/>
        <v>1</v>
      </c>
      <c r="U2398" s="596"/>
      <c r="V2398" s="596"/>
      <c r="W2398" s="596"/>
      <c r="X2398" s="596"/>
      <c r="Y2398" s="596"/>
      <c r="Z2398" s="596"/>
      <c r="AA2398" s="596"/>
      <c r="AB2398" s="596"/>
      <c r="AC2398" s="596"/>
      <c r="AD2398" s="743" t="s">
        <v>55</v>
      </c>
      <c r="AE2398" s="596"/>
      <c r="AF2398" s="743"/>
      <c r="AG2398" s="747"/>
      <c r="AH2398" s="6" t="e">
        <f t="shared" si="68"/>
        <v>#VALUE!</v>
      </c>
      <c r="AI2398" s="1478" t="e">
        <f>COUNTIF([4]ПС!A5925:A6076,M2398)</f>
        <v>#VALUE!</v>
      </c>
      <c r="AJ2398" s="3">
        <f t="shared" si="69"/>
        <v>1</v>
      </c>
    </row>
    <row r="2399" spans="1:36" ht="126" hidden="1" x14ac:dyDescent="0.2">
      <c r="A2399" s="744" t="s">
        <v>7617</v>
      </c>
      <c r="B2399" s="52" t="s">
        <v>5</v>
      </c>
      <c r="C2399" s="596" t="s">
        <v>36</v>
      </c>
      <c r="D2399" s="683">
        <v>41877</v>
      </c>
      <c r="E2399" s="643">
        <v>0.23958333333333334</v>
      </c>
      <c r="F2399" s="683">
        <v>41877</v>
      </c>
      <c r="G2399" s="643">
        <v>0.33124999999999999</v>
      </c>
      <c r="H2399" s="1178">
        <f t="shared" si="67"/>
        <v>9.1666666666666646E-2</v>
      </c>
      <c r="I2399" s="596">
        <v>363</v>
      </c>
      <c r="J2399" s="596"/>
      <c r="K2399" s="596" t="s">
        <v>136</v>
      </c>
      <c r="L2399" s="596" t="s">
        <v>130</v>
      </c>
      <c r="M2399" s="596" t="s">
        <v>641</v>
      </c>
      <c r="N2399" s="596">
        <v>110</v>
      </c>
      <c r="O2399" s="596" t="s">
        <v>66</v>
      </c>
      <c r="P2399" s="596" t="s">
        <v>8563</v>
      </c>
      <c r="Q2399" s="746" t="s">
        <v>8564</v>
      </c>
      <c r="R2399" s="596">
        <v>765</v>
      </c>
      <c r="S2399" s="596"/>
      <c r="T2399" s="1361">
        <f t="shared" si="70"/>
        <v>765</v>
      </c>
      <c r="U2399" s="596" t="s">
        <v>75</v>
      </c>
      <c r="V2399" s="596">
        <v>2007</v>
      </c>
      <c r="W2399" s="596" t="s">
        <v>1268</v>
      </c>
      <c r="X2399" s="596" t="s">
        <v>183</v>
      </c>
      <c r="Y2399" s="750">
        <v>41760</v>
      </c>
      <c r="Z2399" s="596">
        <v>100</v>
      </c>
      <c r="AA2399" s="750">
        <v>41974</v>
      </c>
      <c r="AB2399" s="596">
        <v>0</v>
      </c>
      <c r="AC2399" s="750">
        <v>41487</v>
      </c>
      <c r="AD2399" s="743" t="s">
        <v>47</v>
      </c>
      <c r="AE2399" s="596"/>
      <c r="AF2399" s="596"/>
      <c r="AG2399" s="747"/>
      <c r="AH2399" s="6" t="e">
        <f t="shared" si="68"/>
        <v>#VALUE!</v>
      </c>
      <c r="AI2399" s="1478" t="e">
        <f>COUNTIF([4]ПС!A5925:A6076,M2399)</f>
        <v>#VALUE!</v>
      </c>
      <c r="AJ2399" s="3">
        <f t="shared" si="69"/>
        <v>1</v>
      </c>
    </row>
    <row r="2400" spans="1:36" ht="157.5" hidden="1" x14ac:dyDescent="0.2">
      <c r="A2400" s="744" t="s">
        <v>7617</v>
      </c>
      <c r="B2400" s="52" t="s">
        <v>5</v>
      </c>
      <c r="C2400" s="596" t="s">
        <v>36</v>
      </c>
      <c r="D2400" s="683">
        <v>41877</v>
      </c>
      <c r="E2400" s="643">
        <v>0.375</v>
      </c>
      <c r="F2400" s="683">
        <v>41877</v>
      </c>
      <c r="G2400" s="684">
        <v>0.37777777777777777</v>
      </c>
      <c r="H2400" s="1178">
        <f t="shared" si="67"/>
        <v>2.7777777777777679E-3</v>
      </c>
      <c r="I2400" s="596">
        <v>49</v>
      </c>
      <c r="J2400" s="596"/>
      <c r="K2400" s="596" t="s">
        <v>834</v>
      </c>
      <c r="L2400" s="596" t="s">
        <v>130</v>
      </c>
      <c r="M2400" s="596" t="s">
        <v>662</v>
      </c>
      <c r="N2400" s="596">
        <v>35</v>
      </c>
      <c r="O2400" s="596" t="s">
        <v>63</v>
      </c>
      <c r="P2400" s="596" t="s">
        <v>8565</v>
      </c>
      <c r="Q2400" s="746" t="s">
        <v>8566</v>
      </c>
      <c r="R2400" s="596">
        <v>10</v>
      </c>
      <c r="S2400" s="596"/>
      <c r="T2400" s="1361">
        <f t="shared" si="70"/>
        <v>10</v>
      </c>
      <c r="U2400" s="596" t="s">
        <v>75</v>
      </c>
      <c r="V2400" s="593">
        <v>1974</v>
      </c>
      <c r="W2400" s="612" t="s">
        <v>1268</v>
      </c>
      <c r="X2400" s="743" t="s">
        <v>183</v>
      </c>
      <c r="Y2400" s="743" t="s">
        <v>12013</v>
      </c>
      <c r="Z2400" s="743">
        <v>100</v>
      </c>
      <c r="AA2400" s="596" t="s">
        <v>183</v>
      </c>
      <c r="AB2400" s="596">
        <v>0</v>
      </c>
      <c r="AC2400" s="743" t="s">
        <v>12099</v>
      </c>
      <c r="AD2400" s="596" t="s">
        <v>62</v>
      </c>
      <c r="AE2400" s="596"/>
      <c r="AF2400" s="596"/>
      <c r="AG2400" s="747"/>
      <c r="AH2400" s="6" t="e">
        <f t="shared" si="68"/>
        <v>#VALUE!</v>
      </c>
      <c r="AI2400" s="1478" t="e">
        <f>COUNTIF([4]ПС!A5925:A6076,M2400)</f>
        <v>#VALUE!</v>
      </c>
      <c r="AJ2400" s="3">
        <f t="shared" si="69"/>
        <v>1</v>
      </c>
    </row>
    <row r="2401" spans="1:36" ht="78.75" hidden="1" x14ac:dyDescent="0.2">
      <c r="A2401" s="744" t="s">
        <v>7617</v>
      </c>
      <c r="B2401" s="52" t="s">
        <v>5</v>
      </c>
      <c r="C2401" s="596" t="s">
        <v>36</v>
      </c>
      <c r="D2401" s="683">
        <v>41878</v>
      </c>
      <c r="E2401" s="643">
        <v>0.70763888888888893</v>
      </c>
      <c r="F2401" s="683">
        <v>41878</v>
      </c>
      <c r="G2401" s="684">
        <v>0.71736111111111101</v>
      </c>
      <c r="H2401" s="1178">
        <f t="shared" si="67"/>
        <v>9.7222222222220767E-3</v>
      </c>
      <c r="I2401" s="596">
        <v>10</v>
      </c>
      <c r="J2401" s="596"/>
      <c r="K2401" s="596"/>
      <c r="L2401" s="1063" t="s">
        <v>128</v>
      </c>
      <c r="M2401" s="596" t="s">
        <v>878</v>
      </c>
      <c r="N2401" s="596" t="s">
        <v>103</v>
      </c>
      <c r="O2401" s="596" t="s">
        <v>66</v>
      </c>
      <c r="P2401" s="596" t="s">
        <v>8570</v>
      </c>
      <c r="Q2401" s="748" t="s">
        <v>8571</v>
      </c>
      <c r="R2401" s="564">
        <v>5</v>
      </c>
      <c r="S2401" s="596"/>
      <c r="T2401" s="1361">
        <f t="shared" si="70"/>
        <v>5</v>
      </c>
      <c r="U2401" s="596" t="s">
        <v>75</v>
      </c>
      <c r="V2401" s="596">
        <v>2004</v>
      </c>
      <c r="W2401" s="596" t="s">
        <v>1536</v>
      </c>
      <c r="X2401" s="596" t="s">
        <v>183</v>
      </c>
      <c r="Y2401" s="596" t="s">
        <v>12017</v>
      </c>
      <c r="Z2401" s="596">
        <v>100</v>
      </c>
      <c r="AA2401" s="596" t="s">
        <v>183</v>
      </c>
      <c r="AB2401" s="596">
        <v>0</v>
      </c>
      <c r="AC2401" s="596" t="s">
        <v>12170</v>
      </c>
      <c r="AD2401" s="743" t="s">
        <v>11998</v>
      </c>
      <c r="AE2401" s="596"/>
      <c r="AF2401" s="596"/>
      <c r="AG2401" s="747"/>
      <c r="AH2401" s="6" t="e">
        <f t="shared" si="68"/>
        <v>#VALUE!</v>
      </c>
      <c r="AI2401" s="1478" t="e">
        <f>COUNTIF([4]ПС!A5925:A6076,M2401)</f>
        <v>#VALUE!</v>
      </c>
      <c r="AJ2401" s="3">
        <f t="shared" si="69"/>
        <v>1</v>
      </c>
    </row>
    <row r="2402" spans="1:36" ht="141.75" hidden="1" x14ac:dyDescent="0.2">
      <c r="A2402" s="744" t="s">
        <v>7617</v>
      </c>
      <c r="B2402" s="52" t="s">
        <v>5</v>
      </c>
      <c r="C2402" s="596" t="s">
        <v>36</v>
      </c>
      <c r="D2402" s="683">
        <v>41878</v>
      </c>
      <c r="E2402" s="643">
        <v>0.1111111111111111</v>
      </c>
      <c r="F2402" s="683">
        <v>41878</v>
      </c>
      <c r="G2402" s="643">
        <v>0.1423611111111111</v>
      </c>
      <c r="H2402" s="1178">
        <f t="shared" si="67"/>
        <v>3.125E-2</v>
      </c>
      <c r="I2402" s="596">
        <v>5</v>
      </c>
      <c r="J2402" s="596"/>
      <c r="K2402" s="596"/>
      <c r="L2402" s="596" t="s">
        <v>130</v>
      </c>
      <c r="M2402" s="596" t="s">
        <v>9323</v>
      </c>
      <c r="N2402" s="596" t="s">
        <v>103</v>
      </c>
      <c r="O2402" s="596" t="s">
        <v>66</v>
      </c>
      <c r="P2402" s="596" t="s">
        <v>3840</v>
      </c>
      <c r="Q2402" s="748" t="s">
        <v>12171</v>
      </c>
      <c r="R2402" s="596">
        <v>3</v>
      </c>
      <c r="S2402" s="596"/>
      <c r="T2402" s="1361">
        <f t="shared" si="70"/>
        <v>3</v>
      </c>
      <c r="U2402" s="596" t="s">
        <v>75</v>
      </c>
      <c r="V2402" s="596">
        <v>1978</v>
      </c>
      <c r="W2402" s="596" t="s">
        <v>2281</v>
      </c>
      <c r="X2402" s="596" t="s">
        <v>183</v>
      </c>
      <c r="Y2402" s="596" t="s">
        <v>12172</v>
      </c>
      <c r="Z2402" s="596">
        <v>100</v>
      </c>
      <c r="AA2402" s="596" t="s">
        <v>183</v>
      </c>
      <c r="AB2402" s="596">
        <v>0</v>
      </c>
      <c r="AC2402" s="596" t="s">
        <v>12173</v>
      </c>
      <c r="AD2402" s="743" t="s">
        <v>60</v>
      </c>
      <c r="AE2402" s="596"/>
      <c r="AF2402" s="596"/>
      <c r="AG2402" s="747"/>
      <c r="AH2402" s="6" t="e">
        <f t="shared" si="68"/>
        <v>#VALUE!</v>
      </c>
      <c r="AI2402" s="1478" t="e">
        <f>COUNTIF([4]ПС!A5925:A6076,M2402)</f>
        <v>#VALUE!</v>
      </c>
      <c r="AJ2402" s="3">
        <f t="shared" si="69"/>
        <v>1</v>
      </c>
    </row>
    <row r="2403" spans="1:36" ht="63" hidden="1" x14ac:dyDescent="0.2">
      <c r="A2403" s="744" t="s">
        <v>7617</v>
      </c>
      <c r="B2403" s="52" t="s">
        <v>5</v>
      </c>
      <c r="C2403" s="596" t="s">
        <v>12005</v>
      </c>
      <c r="D2403" s="683">
        <v>41878</v>
      </c>
      <c r="E2403" s="643">
        <v>0.11458333333333333</v>
      </c>
      <c r="F2403" s="683">
        <v>41878</v>
      </c>
      <c r="G2403" s="684">
        <v>0.11458333333333333</v>
      </c>
      <c r="H2403" s="1178">
        <f t="shared" si="67"/>
        <v>0</v>
      </c>
      <c r="I2403" s="596">
        <v>8</v>
      </c>
      <c r="J2403" s="596"/>
      <c r="K2403" s="596"/>
      <c r="L2403" s="596" t="s">
        <v>125</v>
      </c>
      <c r="M2403" s="685" t="s">
        <v>704</v>
      </c>
      <c r="N2403" s="481">
        <v>35</v>
      </c>
      <c r="O2403" s="596" t="s">
        <v>66</v>
      </c>
      <c r="P2403" s="596" t="s">
        <v>705</v>
      </c>
      <c r="Q2403" s="748" t="s">
        <v>8567</v>
      </c>
      <c r="R2403" s="638">
        <v>1</v>
      </c>
      <c r="S2403" s="596"/>
      <c r="T2403" s="1361">
        <f t="shared" si="70"/>
        <v>1</v>
      </c>
      <c r="U2403" s="596"/>
      <c r="V2403" s="593"/>
      <c r="W2403" s="593"/>
      <c r="X2403" s="596"/>
      <c r="Y2403" s="593"/>
      <c r="Z2403" s="596"/>
      <c r="AA2403" s="596"/>
      <c r="AB2403" s="596"/>
      <c r="AC2403" s="596"/>
      <c r="AD2403" s="743" t="s">
        <v>55</v>
      </c>
      <c r="AE2403" s="596"/>
      <c r="AF2403" s="743"/>
      <c r="AG2403" s="747"/>
      <c r="AH2403" s="6" t="e">
        <f t="shared" si="68"/>
        <v>#VALUE!</v>
      </c>
      <c r="AI2403" s="1478" t="e">
        <f>COUNTIF([4]ПС!A5925:A6076,M2403)</f>
        <v>#VALUE!</v>
      </c>
      <c r="AJ2403" s="3">
        <f t="shared" si="69"/>
        <v>1</v>
      </c>
    </row>
    <row r="2404" spans="1:36" ht="63" hidden="1" x14ac:dyDescent="0.2">
      <c r="A2404" s="744" t="s">
        <v>7617</v>
      </c>
      <c r="B2404" s="52" t="s">
        <v>5</v>
      </c>
      <c r="C2404" s="596" t="s">
        <v>10738</v>
      </c>
      <c r="D2404" s="683">
        <v>41878</v>
      </c>
      <c r="E2404" s="643">
        <v>0.31874999999999998</v>
      </c>
      <c r="F2404" s="683">
        <v>41878</v>
      </c>
      <c r="G2404" s="643">
        <v>0.31874999999999998</v>
      </c>
      <c r="H2404" s="1178">
        <f t="shared" si="67"/>
        <v>0</v>
      </c>
      <c r="I2404" s="596">
        <v>40</v>
      </c>
      <c r="J2404" s="596" t="s">
        <v>2870</v>
      </c>
      <c r="K2404" s="596" t="s">
        <v>132</v>
      </c>
      <c r="L2404" s="596" t="s">
        <v>125</v>
      </c>
      <c r="M2404" s="685" t="s">
        <v>12023</v>
      </c>
      <c r="N2404" s="596">
        <v>35</v>
      </c>
      <c r="O2404" s="596" t="s">
        <v>66</v>
      </c>
      <c r="P2404" s="596" t="s">
        <v>7931</v>
      </c>
      <c r="Q2404" s="748" t="s">
        <v>8568</v>
      </c>
      <c r="R2404" s="638">
        <v>1</v>
      </c>
      <c r="S2404" s="596"/>
      <c r="T2404" s="1361">
        <f t="shared" si="70"/>
        <v>1</v>
      </c>
      <c r="U2404" s="596"/>
      <c r="V2404" s="593"/>
      <c r="W2404" s="593"/>
      <c r="X2404" s="596"/>
      <c r="Y2404" s="593"/>
      <c r="Z2404" s="596"/>
      <c r="AA2404" s="596"/>
      <c r="AB2404" s="596"/>
      <c r="AC2404" s="596"/>
      <c r="AD2404" s="743" t="s">
        <v>55</v>
      </c>
      <c r="AE2404" s="596"/>
      <c r="AF2404" s="743"/>
      <c r="AG2404" s="747"/>
      <c r="AH2404" s="6" t="e">
        <f t="shared" si="68"/>
        <v>#VALUE!</v>
      </c>
      <c r="AI2404" s="1478" t="e">
        <f>COUNTIF([4]ПС!A5925:A6076,M2404)</f>
        <v>#VALUE!</v>
      </c>
      <c r="AJ2404" s="3">
        <f t="shared" si="69"/>
        <v>1</v>
      </c>
    </row>
    <row r="2405" spans="1:36" ht="78.75" hidden="1" x14ac:dyDescent="0.2">
      <c r="A2405" s="744" t="s">
        <v>7617</v>
      </c>
      <c r="B2405" s="52" t="s">
        <v>5</v>
      </c>
      <c r="C2405" s="596" t="s">
        <v>10455</v>
      </c>
      <c r="D2405" s="683">
        <v>41878</v>
      </c>
      <c r="E2405" s="643">
        <v>0.39583333333333331</v>
      </c>
      <c r="F2405" s="683">
        <v>41878</v>
      </c>
      <c r="G2405" s="684">
        <v>0.39652777777777781</v>
      </c>
      <c r="H2405" s="1178">
        <f t="shared" si="67"/>
        <v>6.9444444444449749E-4</v>
      </c>
      <c r="I2405" s="596">
        <v>2</v>
      </c>
      <c r="J2405" s="596"/>
      <c r="K2405" s="596"/>
      <c r="L2405" s="596" t="s">
        <v>125</v>
      </c>
      <c r="M2405" s="685" t="s">
        <v>11485</v>
      </c>
      <c r="N2405" s="481" t="s">
        <v>103</v>
      </c>
      <c r="O2405" s="596" t="s">
        <v>66</v>
      </c>
      <c r="P2405" s="746"/>
      <c r="Q2405" s="746" t="s">
        <v>8569</v>
      </c>
      <c r="R2405" s="638">
        <v>1</v>
      </c>
      <c r="S2405" s="596"/>
      <c r="T2405" s="1361">
        <f t="shared" si="70"/>
        <v>1</v>
      </c>
      <c r="U2405" s="596"/>
      <c r="V2405" s="593"/>
      <c r="W2405" s="593"/>
      <c r="X2405" s="596"/>
      <c r="Y2405" s="593"/>
      <c r="Z2405" s="596"/>
      <c r="AA2405" s="596"/>
      <c r="AB2405" s="596"/>
      <c r="AC2405" s="596"/>
      <c r="AD2405" s="743" t="s">
        <v>55</v>
      </c>
      <c r="AE2405" s="596"/>
      <c r="AF2405" s="743"/>
      <c r="AG2405" s="747"/>
      <c r="AH2405" s="6" t="e">
        <f t="shared" si="68"/>
        <v>#VALUE!</v>
      </c>
      <c r="AI2405" s="1478" t="e">
        <f>COUNTIF([4]ПС!A5925:A6076,M2405)</f>
        <v>#VALUE!</v>
      </c>
      <c r="AJ2405" s="3">
        <f t="shared" si="69"/>
        <v>1</v>
      </c>
    </row>
    <row r="2406" spans="1:36" ht="173.25" hidden="1" x14ac:dyDescent="0.2">
      <c r="A2406" s="744" t="s">
        <v>7617</v>
      </c>
      <c r="B2406" s="52" t="s">
        <v>5</v>
      </c>
      <c r="C2406" s="596" t="s">
        <v>10738</v>
      </c>
      <c r="D2406" s="683">
        <v>41879</v>
      </c>
      <c r="E2406" s="643">
        <v>0.30763888888888891</v>
      </c>
      <c r="F2406" s="683">
        <v>41879</v>
      </c>
      <c r="G2406" s="684">
        <v>0.30763888888888891</v>
      </c>
      <c r="H2406" s="1178">
        <f t="shared" si="67"/>
        <v>0</v>
      </c>
      <c r="I2406" s="596">
        <v>109</v>
      </c>
      <c r="J2406" s="596" t="s">
        <v>8572</v>
      </c>
      <c r="K2406" s="596" t="s">
        <v>134</v>
      </c>
      <c r="L2406" s="596" t="s">
        <v>125</v>
      </c>
      <c r="M2406" s="596" t="s">
        <v>698</v>
      </c>
      <c r="N2406" s="596">
        <v>110</v>
      </c>
      <c r="O2406" s="596" t="s">
        <v>66</v>
      </c>
      <c r="P2406" s="596" t="s">
        <v>12174</v>
      </c>
      <c r="Q2406" s="748" t="s">
        <v>8573</v>
      </c>
      <c r="R2406" s="1728">
        <v>29</v>
      </c>
      <c r="S2406" s="596"/>
      <c r="T2406" s="1361">
        <f t="shared" si="70"/>
        <v>29</v>
      </c>
      <c r="U2406" s="596"/>
      <c r="V2406" s="593"/>
      <c r="W2406" s="593"/>
      <c r="X2406" s="596"/>
      <c r="Y2406" s="593"/>
      <c r="Z2406" s="596"/>
      <c r="AA2406" s="596"/>
      <c r="AB2406" s="596"/>
      <c r="AC2406" s="596"/>
      <c r="AD2406" s="743" t="s">
        <v>55</v>
      </c>
      <c r="AE2406" s="596"/>
      <c r="AF2406" s="743"/>
      <c r="AG2406" s="747"/>
      <c r="AH2406" s="6" t="e">
        <f t="shared" si="68"/>
        <v>#VALUE!</v>
      </c>
      <c r="AI2406" s="1478" t="e">
        <f>COUNTIF([4]ПС!A5925:A6076,M2406)</f>
        <v>#VALUE!</v>
      </c>
      <c r="AJ2406" s="3">
        <f t="shared" si="69"/>
        <v>1</v>
      </c>
    </row>
    <row r="2407" spans="1:36" ht="63" hidden="1" x14ac:dyDescent="0.2">
      <c r="A2407" s="744" t="s">
        <v>7617</v>
      </c>
      <c r="B2407" s="52" t="s">
        <v>5</v>
      </c>
      <c r="C2407" s="596" t="s">
        <v>10738</v>
      </c>
      <c r="D2407" s="683">
        <v>41879</v>
      </c>
      <c r="E2407" s="1064">
        <v>0.4458333333333333</v>
      </c>
      <c r="F2407" s="1065">
        <v>41879</v>
      </c>
      <c r="G2407" s="1064">
        <v>0.4458333333333333</v>
      </c>
      <c r="H2407" s="1178">
        <f t="shared" si="67"/>
        <v>0</v>
      </c>
      <c r="I2407" s="596">
        <v>7</v>
      </c>
      <c r="J2407" s="596" t="s">
        <v>5091</v>
      </c>
      <c r="K2407" s="596" t="s">
        <v>134</v>
      </c>
      <c r="L2407" s="596" t="s">
        <v>125</v>
      </c>
      <c r="M2407" s="596" t="s">
        <v>698</v>
      </c>
      <c r="N2407" s="596">
        <v>110</v>
      </c>
      <c r="O2407" s="596" t="s">
        <v>66</v>
      </c>
      <c r="P2407" s="596" t="s">
        <v>8574</v>
      </c>
      <c r="Q2407" s="748" t="s">
        <v>8575</v>
      </c>
      <c r="R2407" s="638">
        <v>14</v>
      </c>
      <c r="S2407" s="596"/>
      <c r="T2407" s="1361">
        <f t="shared" si="70"/>
        <v>14</v>
      </c>
      <c r="U2407" s="596"/>
      <c r="V2407" s="593"/>
      <c r="W2407" s="593"/>
      <c r="X2407" s="596"/>
      <c r="Y2407" s="593"/>
      <c r="Z2407" s="596"/>
      <c r="AA2407" s="596"/>
      <c r="AB2407" s="596"/>
      <c r="AC2407" s="596"/>
      <c r="AD2407" s="743" t="s">
        <v>55</v>
      </c>
      <c r="AE2407" s="596"/>
      <c r="AF2407" s="743"/>
      <c r="AG2407" s="747"/>
      <c r="AH2407" s="6" t="e">
        <f t="shared" si="68"/>
        <v>#VALUE!</v>
      </c>
      <c r="AI2407" s="1478" t="e">
        <f>COUNTIF([4]ПС!A5925:A6076,M2407)</f>
        <v>#VALUE!</v>
      </c>
      <c r="AJ2407" s="3">
        <f t="shared" si="69"/>
        <v>1</v>
      </c>
    </row>
    <row r="2408" spans="1:36" ht="47.25" hidden="1" x14ac:dyDescent="0.2">
      <c r="A2408" s="744" t="s">
        <v>7617</v>
      </c>
      <c r="B2408" s="52" t="s">
        <v>5</v>
      </c>
      <c r="C2408" s="596" t="s">
        <v>36</v>
      </c>
      <c r="D2408" s="683">
        <v>41879</v>
      </c>
      <c r="E2408" s="643">
        <v>0.87777777777777777</v>
      </c>
      <c r="F2408" s="683">
        <v>41879</v>
      </c>
      <c r="G2408" s="643">
        <v>0.87777777777777777</v>
      </c>
      <c r="H2408" s="1178">
        <f t="shared" si="67"/>
        <v>0</v>
      </c>
      <c r="I2408" s="596">
        <v>5</v>
      </c>
      <c r="J2408" s="596" t="s">
        <v>297</v>
      </c>
      <c r="K2408" s="596" t="s">
        <v>132</v>
      </c>
      <c r="L2408" s="596" t="s">
        <v>128</v>
      </c>
      <c r="M2408" s="596" t="s">
        <v>11936</v>
      </c>
      <c r="N2408" s="596" t="s">
        <v>103</v>
      </c>
      <c r="O2408" s="596" t="s">
        <v>66</v>
      </c>
      <c r="P2408" s="596">
        <v>606</v>
      </c>
      <c r="Q2408" s="748" t="s">
        <v>7606</v>
      </c>
      <c r="R2408" s="596">
        <v>1</v>
      </c>
      <c r="S2408" s="596"/>
      <c r="T2408" s="1361">
        <f t="shared" si="70"/>
        <v>1</v>
      </c>
      <c r="U2408" s="596" t="s">
        <v>75</v>
      </c>
      <c r="V2408" s="596">
        <v>1986</v>
      </c>
      <c r="W2408" s="596" t="s">
        <v>2286</v>
      </c>
      <c r="X2408" s="596" t="s">
        <v>183</v>
      </c>
      <c r="Y2408" s="694">
        <v>41395</v>
      </c>
      <c r="Z2408" s="596">
        <v>100</v>
      </c>
      <c r="AA2408" s="596" t="s">
        <v>183</v>
      </c>
      <c r="AB2408" s="596">
        <v>0</v>
      </c>
      <c r="AC2408" s="596" t="s">
        <v>11560</v>
      </c>
      <c r="AD2408" s="743" t="s">
        <v>48</v>
      </c>
      <c r="AE2408" s="596"/>
      <c r="AF2408" s="596"/>
      <c r="AG2408" s="747"/>
      <c r="AH2408" s="6" t="e">
        <f t="shared" si="68"/>
        <v>#VALUE!</v>
      </c>
      <c r="AI2408" s="1478" t="e">
        <f>COUNTIF([4]ПС!A5925:A6076,M2408)</f>
        <v>#VALUE!</v>
      </c>
      <c r="AJ2408" s="3">
        <f t="shared" si="69"/>
        <v>1</v>
      </c>
    </row>
    <row r="2409" spans="1:36" ht="204.75" hidden="1" x14ac:dyDescent="0.2">
      <c r="A2409" s="744" t="s">
        <v>7617</v>
      </c>
      <c r="B2409" s="52" t="s">
        <v>5</v>
      </c>
      <c r="C2409" s="596" t="s">
        <v>36</v>
      </c>
      <c r="D2409" s="683">
        <v>41880</v>
      </c>
      <c r="E2409" s="643">
        <v>0.13541666666666666</v>
      </c>
      <c r="F2409" s="683">
        <v>41880</v>
      </c>
      <c r="G2409" s="684">
        <v>0.22569444444444445</v>
      </c>
      <c r="H2409" s="1178">
        <f t="shared" si="67"/>
        <v>9.027777777777779E-2</v>
      </c>
      <c r="I2409" s="596">
        <v>74</v>
      </c>
      <c r="J2409" s="596"/>
      <c r="K2409" s="596"/>
      <c r="L2409" s="596" t="s">
        <v>128</v>
      </c>
      <c r="M2409" s="685" t="s">
        <v>1399</v>
      </c>
      <c r="N2409" s="596">
        <v>110</v>
      </c>
      <c r="O2409" s="596" t="s">
        <v>63</v>
      </c>
      <c r="P2409" s="596" t="s">
        <v>8679</v>
      </c>
      <c r="Q2409" s="748" t="s">
        <v>8680</v>
      </c>
      <c r="R2409" s="564">
        <v>418</v>
      </c>
      <c r="S2409" s="596"/>
      <c r="T2409" s="1361">
        <f t="shared" si="70"/>
        <v>418</v>
      </c>
      <c r="U2409" s="596"/>
      <c r="V2409" s="743">
        <v>2013</v>
      </c>
      <c r="W2409" s="743" t="s">
        <v>12175</v>
      </c>
      <c r="X2409" s="743" t="s">
        <v>12176</v>
      </c>
      <c r="Y2409" s="743" t="s">
        <v>445</v>
      </c>
      <c r="Z2409" s="743">
        <v>100</v>
      </c>
      <c r="AA2409" s="743" t="s">
        <v>12177</v>
      </c>
      <c r="AB2409" s="743">
        <v>0</v>
      </c>
      <c r="AC2409" s="743" t="s">
        <v>12178</v>
      </c>
      <c r="AD2409" s="596" t="s">
        <v>48</v>
      </c>
      <c r="AE2409" s="596"/>
      <c r="AF2409" s="596"/>
      <c r="AG2409" s="747"/>
      <c r="AH2409" s="6" t="e">
        <f t="shared" si="68"/>
        <v>#VALUE!</v>
      </c>
      <c r="AI2409" s="1478" t="e">
        <f>COUNTIF([4]ПС!A5925:A6076,M2409)</f>
        <v>#VALUE!</v>
      </c>
      <c r="AJ2409" s="3">
        <f t="shared" si="69"/>
        <v>1</v>
      </c>
    </row>
    <row r="2410" spans="1:36" ht="47.25" hidden="1" x14ac:dyDescent="0.2">
      <c r="A2410" s="744" t="s">
        <v>7617</v>
      </c>
      <c r="B2410" s="52" t="s">
        <v>5</v>
      </c>
      <c r="C2410" s="596" t="s">
        <v>36</v>
      </c>
      <c r="D2410" s="683">
        <v>41880</v>
      </c>
      <c r="E2410" s="643">
        <v>0.1076388888888889</v>
      </c>
      <c r="F2410" s="683">
        <v>41880</v>
      </c>
      <c r="G2410" s="684">
        <v>0.1111111111111111</v>
      </c>
      <c r="H2410" s="1178">
        <f t="shared" si="67"/>
        <v>3.4722222222222099E-3</v>
      </c>
      <c r="I2410" s="596">
        <v>10</v>
      </c>
      <c r="J2410" s="596" t="s">
        <v>178</v>
      </c>
      <c r="K2410" s="596" t="s">
        <v>834</v>
      </c>
      <c r="L2410" s="596" t="s">
        <v>128</v>
      </c>
      <c r="M2410" s="596" t="s">
        <v>11487</v>
      </c>
      <c r="N2410" s="596" t="s">
        <v>103</v>
      </c>
      <c r="O2410" s="596" t="s">
        <v>66</v>
      </c>
      <c r="P2410" s="746">
        <v>4.7</v>
      </c>
      <c r="Q2410" s="746" t="s">
        <v>7884</v>
      </c>
      <c r="R2410" s="596">
        <v>25</v>
      </c>
      <c r="S2410" s="596"/>
      <c r="T2410" s="1361">
        <f t="shared" si="70"/>
        <v>25</v>
      </c>
      <c r="U2410" s="596"/>
      <c r="V2410" s="596"/>
      <c r="W2410" s="596"/>
      <c r="X2410" s="596"/>
      <c r="Y2410" s="596" t="s">
        <v>445</v>
      </c>
      <c r="Z2410" s="596" t="s">
        <v>183</v>
      </c>
      <c r="AA2410" s="596" t="s">
        <v>183</v>
      </c>
      <c r="AB2410" s="596">
        <v>0</v>
      </c>
      <c r="AC2410" s="596" t="s">
        <v>183</v>
      </c>
      <c r="AD2410" s="743" t="s">
        <v>48</v>
      </c>
      <c r="AE2410" s="596"/>
      <c r="AF2410" s="596"/>
      <c r="AG2410" s="747"/>
      <c r="AH2410" s="6" t="e">
        <f t="shared" si="68"/>
        <v>#VALUE!</v>
      </c>
      <c r="AI2410" s="1478" t="e">
        <f>COUNTIF([4]ПС!A5925:A6076,M2410)</f>
        <v>#VALUE!</v>
      </c>
      <c r="AJ2410" s="3">
        <f t="shared" si="69"/>
        <v>1</v>
      </c>
    </row>
    <row r="2411" spans="1:36" ht="47.25" hidden="1" x14ac:dyDescent="0.2">
      <c r="A2411" s="744" t="s">
        <v>7617</v>
      </c>
      <c r="B2411" s="52" t="s">
        <v>5</v>
      </c>
      <c r="C2411" s="596" t="s">
        <v>36</v>
      </c>
      <c r="D2411" s="683">
        <v>41880</v>
      </c>
      <c r="E2411" s="643">
        <v>0.31944444444444448</v>
      </c>
      <c r="F2411" s="683">
        <v>41880</v>
      </c>
      <c r="G2411" s="684">
        <v>0.31944444444444448</v>
      </c>
      <c r="H2411" s="1178">
        <f t="shared" si="67"/>
        <v>0</v>
      </c>
      <c r="I2411" s="596">
        <v>361</v>
      </c>
      <c r="J2411" s="596" t="s">
        <v>4365</v>
      </c>
      <c r="K2411" s="596" t="s">
        <v>132</v>
      </c>
      <c r="L2411" s="596" t="s">
        <v>128</v>
      </c>
      <c r="M2411" s="596" t="s">
        <v>641</v>
      </c>
      <c r="N2411" s="596">
        <v>110</v>
      </c>
      <c r="O2411" s="596" t="s">
        <v>66</v>
      </c>
      <c r="P2411" s="596" t="s">
        <v>8684</v>
      </c>
      <c r="Q2411" s="748" t="s">
        <v>8685</v>
      </c>
      <c r="R2411" s="596">
        <v>21</v>
      </c>
      <c r="S2411" s="596"/>
      <c r="T2411" s="1361">
        <f t="shared" si="70"/>
        <v>21</v>
      </c>
      <c r="U2411" s="596" t="s">
        <v>75</v>
      </c>
      <c r="V2411" s="596">
        <v>2007</v>
      </c>
      <c r="W2411" s="596" t="s">
        <v>1268</v>
      </c>
      <c r="X2411" s="596" t="s">
        <v>183</v>
      </c>
      <c r="Y2411" s="750">
        <v>41760</v>
      </c>
      <c r="Z2411" s="596">
        <v>100</v>
      </c>
      <c r="AA2411" s="750">
        <v>41974</v>
      </c>
      <c r="AB2411" s="596">
        <v>0</v>
      </c>
      <c r="AC2411" s="750">
        <v>41487</v>
      </c>
      <c r="AD2411" s="743" t="s">
        <v>48</v>
      </c>
      <c r="AE2411" s="596"/>
      <c r="AF2411" s="596"/>
      <c r="AG2411" s="747"/>
      <c r="AH2411" s="6" t="e">
        <f t="shared" si="68"/>
        <v>#VALUE!</v>
      </c>
      <c r="AI2411" s="1478" t="e">
        <f>COUNTIF([4]ПС!A5925:A6076,M2411)</f>
        <v>#VALUE!</v>
      </c>
      <c r="AJ2411" s="3">
        <f t="shared" si="69"/>
        <v>1</v>
      </c>
    </row>
    <row r="2412" spans="1:36" ht="63" hidden="1" x14ac:dyDescent="0.2">
      <c r="A2412" s="744" t="s">
        <v>7617</v>
      </c>
      <c r="B2412" s="52" t="s">
        <v>5</v>
      </c>
      <c r="C2412" s="596" t="s">
        <v>36</v>
      </c>
      <c r="D2412" s="683">
        <v>41880</v>
      </c>
      <c r="E2412" s="643">
        <v>0.22916666666666666</v>
      </c>
      <c r="F2412" s="683">
        <v>41880</v>
      </c>
      <c r="G2412" s="643">
        <v>0.23125000000000001</v>
      </c>
      <c r="H2412" s="1178">
        <f t="shared" si="67"/>
        <v>2.0833333333333537E-3</v>
      </c>
      <c r="I2412" s="596">
        <v>3</v>
      </c>
      <c r="J2412" s="596"/>
      <c r="K2412" s="596" t="s">
        <v>134</v>
      </c>
      <c r="L2412" s="596" t="s">
        <v>128</v>
      </c>
      <c r="M2412" s="596" t="s">
        <v>1009</v>
      </c>
      <c r="N2412" s="596" t="s">
        <v>103</v>
      </c>
      <c r="O2412" s="596" t="s">
        <v>66</v>
      </c>
      <c r="P2412" s="596">
        <v>908</v>
      </c>
      <c r="Q2412" s="748" t="s">
        <v>8682</v>
      </c>
      <c r="R2412" s="596">
        <v>14</v>
      </c>
      <c r="S2412" s="596"/>
      <c r="T2412" s="1361">
        <f t="shared" si="70"/>
        <v>14</v>
      </c>
      <c r="U2412" s="596" t="s">
        <v>75</v>
      </c>
      <c r="V2412" s="596">
        <v>1979</v>
      </c>
      <c r="W2412" s="596" t="s">
        <v>2286</v>
      </c>
      <c r="X2412" s="596" t="s">
        <v>183</v>
      </c>
      <c r="Y2412" s="694">
        <v>41745</v>
      </c>
      <c r="Z2412" s="596">
        <v>100</v>
      </c>
      <c r="AA2412" s="596" t="s">
        <v>183</v>
      </c>
      <c r="AB2412" s="596">
        <v>0</v>
      </c>
      <c r="AC2412" s="596" t="s">
        <v>12159</v>
      </c>
      <c r="AD2412" s="743" t="s">
        <v>48</v>
      </c>
      <c r="AE2412" s="596"/>
      <c r="AF2412" s="596"/>
      <c r="AG2412" s="747"/>
      <c r="AH2412" s="6" t="e">
        <f t="shared" si="68"/>
        <v>#VALUE!</v>
      </c>
      <c r="AI2412" s="1478" t="e">
        <f>COUNTIF([4]ПС!A5925:A6076,M2412)</f>
        <v>#VALUE!</v>
      </c>
      <c r="AJ2412" s="3">
        <f t="shared" si="69"/>
        <v>1</v>
      </c>
    </row>
    <row r="2413" spans="1:36" ht="63" hidden="1" x14ac:dyDescent="0.2">
      <c r="A2413" s="744" t="s">
        <v>7617</v>
      </c>
      <c r="B2413" s="52" t="s">
        <v>5</v>
      </c>
      <c r="C2413" s="596" t="s">
        <v>36</v>
      </c>
      <c r="D2413" s="683">
        <v>41880</v>
      </c>
      <c r="E2413" s="643">
        <v>0.75069444444444444</v>
      </c>
      <c r="F2413" s="683">
        <v>41880</v>
      </c>
      <c r="G2413" s="684">
        <v>0.77500000000000002</v>
      </c>
      <c r="H2413" s="1178">
        <f t="shared" si="67"/>
        <v>2.430555555555558E-2</v>
      </c>
      <c r="I2413" s="596">
        <v>21</v>
      </c>
      <c r="J2413" s="596" t="s">
        <v>297</v>
      </c>
      <c r="K2413" s="596" t="s">
        <v>134</v>
      </c>
      <c r="L2413" s="1063" t="s">
        <v>128</v>
      </c>
      <c r="M2413" s="596" t="s">
        <v>11497</v>
      </c>
      <c r="N2413" s="596">
        <v>35</v>
      </c>
      <c r="O2413" s="596" t="s">
        <v>66</v>
      </c>
      <c r="P2413" s="596" t="s">
        <v>8689</v>
      </c>
      <c r="Q2413" s="748" t="s">
        <v>8690</v>
      </c>
      <c r="R2413" s="596">
        <v>8</v>
      </c>
      <c r="S2413" s="596"/>
      <c r="T2413" s="1361">
        <f t="shared" si="70"/>
        <v>8</v>
      </c>
      <c r="U2413" s="596"/>
      <c r="V2413" s="596"/>
      <c r="W2413" s="596"/>
      <c r="X2413" s="596"/>
      <c r="Y2413" s="596" t="s">
        <v>12075</v>
      </c>
      <c r="Z2413" s="596">
        <v>100</v>
      </c>
      <c r="AA2413" s="596" t="s">
        <v>183</v>
      </c>
      <c r="AB2413" s="596">
        <v>0</v>
      </c>
      <c r="AC2413" s="596" t="s">
        <v>11916</v>
      </c>
      <c r="AD2413" s="743" t="s">
        <v>56</v>
      </c>
      <c r="AE2413" s="596"/>
      <c r="AF2413" s="596"/>
      <c r="AG2413" s="747"/>
      <c r="AH2413" s="6" t="e">
        <f t="shared" si="68"/>
        <v>#VALUE!</v>
      </c>
      <c r="AI2413" s="1478" t="e">
        <f>COUNTIF([4]ПС!A5925:A6076,M2413)</f>
        <v>#VALUE!</v>
      </c>
      <c r="AJ2413" s="3">
        <f t="shared" si="69"/>
        <v>1</v>
      </c>
    </row>
    <row r="2414" spans="1:36" ht="63" hidden="1" x14ac:dyDescent="0.2">
      <c r="A2414" s="744" t="s">
        <v>7617</v>
      </c>
      <c r="B2414" s="52" t="s">
        <v>5</v>
      </c>
      <c r="C2414" s="596" t="s">
        <v>36</v>
      </c>
      <c r="D2414" s="683">
        <v>41880</v>
      </c>
      <c r="E2414" s="643">
        <v>0.68888888888888899</v>
      </c>
      <c r="F2414" s="683">
        <v>41880</v>
      </c>
      <c r="G2414" s="643">
        <v>0.68888888888888899</v>
      </c>
      <c r="H2414" s="1178">
        <f t="shared" si="67"/>
        <v>0</v>
      </c>
      <c r="I2414" s="596">
        <v>66</v>
      </c>
      <c r="J2414" s="596"/>
      <c r="K2414" s="596"/>
      <c r="L2414" s="596" t="s">
        <v>130</v>
      </c>
      <c r="M2414" s="596" t="s">
        <v>662</v>
      </c>
      <c r="N2414" s="596">
        <v>35</v>
      </c>
      <c r="O2414" s="596" t="s">
        <v>66</v>
      </c>
      <c r="P2414" s="596" t="s">
        <v>8687</v>
      </c>
      <c r="Q2414" s="748" t="s">
        <v>8688</v>
      </c>
      <c r="R2414" s="596">
        <v>6</v>
      </c>
      <c r="S2414" s="596"/>
      <c r="T2414" s="1361">
        <f t="shared" si="70"/>
        <v>6</v>
      </c>
      <c r="U2414" s="596" t="s">
        <v>75</v>
      </c>
      <c r="V2414" s="593" t="s">
        <v>183</v>
      </c>
      <c r="W2414" s="593" t="s">
        <v>183</v>
      </c>
      <c r="X2414" s="596" t="s">
        <v>183</v>
      </c>
      <c r="Y2414" s="614" t="s">
        <v>183</v>
      </c>
      <c r="Z2414" s="596" t="s">
        <v>183</v>
      </c>
      <c r="AA2414" s="596" t="s">
        <v>183</v>
      </c>
      <c r="AB2414" s="596" t="s">
        <v>183</v>
      </c>
      <c r="AC2414" s="694" t="s">
        <v>183</v>
      </c>
      <c r="AD2414" s="743" t="s">
        <v>60</v>
      </c>
      <c r="AE2414" s="596"/>
      <c r="AF2414" s="596"/>
      <c r="AG2414" s="747"/>
      <c r="AH2414" s="6" t="e">
        <f t="shared" si="68"/>
        <v>#VALUE!</v>
      </c>
      <c r="AI2414" s="1478" t="e">
        <f>COUNTIF([4]ПС!A5925:A6076,M2414)</f>
        <v>#VALUE!</v>
      </c>
      <c r="AJ2414" s="3">
        <f t="shared" si="69"/>
        <v>1</v>
      </c>
    </row>
    <row r="2415" spans="1:36" ht="47.25" hidden="1" x14ac:dyDescent="0.2">
      <c r="A2415" s="744" t="s">
        <v>7617</v>
      </c>
      <c r="B2415" s="52" t="s">
        <v>5</v>
      </c>
      <c r="C2415" s="596" t="s">
        <v>36</v>
      </c>
      <c r="D2415" s="683">
        <v>41880</v>
      </c>
      <c r="E2415" s="643">
        <v>0.23958333333333334</v>
      </c>
      <c r="F2415" s="683">
        <v>41880</v>
      </c>
      <c r="G2415" s="684">
        <v>0.23958333333333334</v>
      </c>
      <c r="H2415" s="1178">
        <f t="shared" si="67"/>
        <v>0</v>
      </c>
      <c r="I2415" s="596">
        <v>4</v>
      </c>
      <c r="J2415" s="596" t="s">
        <v>4609</v>
      </c>
      <c r="K2415" s="596" t="s">
        <v>132</v>
      </c>
      <c r="L2415" s="596" t="s">
        <v>128</v>
      </c>
      <c r="M2415" s="596" t="s">
        <v>714</v>
      </c>
      <c r="N2415" s="596" t="s">
        <v>103</v>
      </c>
      <c r="O2415" s="596" t="s">
        <v>66</v>
      </c>
      <c r="P2415" s="746">
        <v>1320</v>
      </c>
      <c r="Q2415" s="746" t="s">
        <v>8683</v>
      </c>
      <c r="R2415" s="596">
        <v>4</v>
      </c>
      <c r="S2415" s="596"/>
      <c r="T2415" s="1361">
        <f t="shared" si="70"/>
        <v>4</v>
      </c>
      <c r="U2415" s="596"/>
      <c r="V2415" s="596">
        <v>2012</v>
      </c>
      <c r="W2415" s="596" t="s">
        <v>7004</v>
      </c>
      <c r="X2415" s="596" t="s">
        <v>183</v>
      </c>
      <c r="Y2415" s="750" t="s">
        <v>11975</v>
      </c>
      <c r="Z2415" s="596">
        <v>100</v>
      </c>
      <c r="AA2415" s="596" t="s">
        <v>6990</v>
      </c>
      <c r="AB2415" s="596">
        <v>0</v>
      </c>
      <c r="AC2415" s="596" t="s">
        <v>12179</v>
      </c>
      <c r="AD2415" s="1071" t="s">
        <v>48</v>
      </c>
      <c r="AE2415" s="596"/>
      <c r="AF2415" s="596"/>
      <c r="AG2415" s="747"/>
      <c r="AH2415" s="6" t="e">
        <f t="shared" si="68"/>
        <v>#VALUE!</v>
      </c>
      <c r="AI2415" s="1478" t="e">
        <f>COUNTIF([4]ПС!A5925:A6076,M2415)</f>
        <v>#VALUE!</v>
      </c>
      <c r="AJ2415" s="3">
        <f t="shared" si="69"/>
        <v>1</v>
      </c>
    </row>
    <row r="2416" spans="1:36" ht="47.25" hidden="1" x14ac:dyDescent="0.2">
      <c r="A2416" s="744" t="s">
        <v>7617</v>
      </c>
      <c r="B2416" s="52" t="s">
        <v>5</v>
      </c>
      <c r="C2416" s="596" t="s">
        <v>36</v>
      </c>
      <c r="D2416" s="683">
        <v>41880</v>
      </c>
      <c r="E2416" s="643">
        <v>0.81597222222222221</v>
      </c>
      <c r="F2416" s="683">
        <v>41880</v>
      </c>
      <c r="G2416" s="684">
        <v>0.89930555555555547</v>
      </c>
      <c r="H2416" s="1178">
        <f t="shared" si="67"/>
        <v>8.3333333333333259E-2</v>
      </c>
      <c r="I2416" s="596">
        <v>2</v>
      </c>
      <c r="J2416" s="596" t="s">
        <v>8691</v>
      </c>
      <c r="K2416" s="596" t="s">
        <v>133</v>
      </c>
      <c r="L2416" s="596" t="s">
        <v>128</v>
      </c>
      <c r="M2416" s="596" t="s">
        <v>9362</v>
      </c>
      <c r="N2416" s="596" t="s">
        <v>103</v>
      </c>
      <c r="O2416" s="596" t="s">
        <v>66</v>
      </c>
      <c r="P2416" s="596" t="s">
        <v>8692</v>
      </c>
      <c r="Q2416" s="748" t="s">
        <v>8693</v>
      </c>
      <c r="R2416" s="596">
        <v>3</v>
      </c>
      <c r="S2416" s="596"/>
      <c r="T2416" s="1361">
        <f t="shared" si="70"/>
        <v>3</v>
      </c>
      <c r="U2416" s="596" t="s">
        <v>75</v>
      </c>
      <c r="V2416" s="596">
        <v>1979</v>
      </c>
      <c r="W2416" s="596" t="s">
        <v>2287</v>
      </c>
      <c r="X2416" s="596" t="s">
        <v>183</v>
      </c>
      <c r="Y2416" s="596" t="s">
        <v>12180</v>
      </c>
      <c r="Z2416" s="596">
        <v>100</v>
      </c>
      <c r="AA2416" s="596" t="s">
        <v>183</v>
      </c>
      <c r="AB2416" s="596">
        <v>0</v>
      </c>
      <c r="AC2416" s="596" t="s">
        <v>12181</v>
      </c>
      <c r="AD2416" s="743" t="s">
        <v>49</v>
      </c>
      <c r="AE2416" s="596"/>
      <c r="AF2416" s="596"/>
      <c r="AG2416" s="747"/>
      <c r="AH2416" s="6" t="e">
        <f t="shared" si="68"/>
        <v>#VALUE!</v>
      </c>
      <c r="AI2416" s="1478" t="e">
        <f>COUNTIF([4]ПС!A5925:A6076,M2416)</f>
        <v>#VALUE!</v>
      </c>
      <c r="AJ2416" s="3">
        <f t="shared" si="69"/>
        <v>1</v>
      </c>
    </row>
    <row r="2417" spans="1:36" ht="47.25" hidden="1" x14ac:dyDescent="0.2">
      <c r="A2417" s="744" t="s">
        <v>7617</v>
      </c>
      <c r="B2417" s="52" t="s">
        <v>5</v>
      </c>
      <c r="C2417" s="596" t="s">
        <v>10738</v>
      </c>
      <c r="D2417" s="683">
        <v>41880</v>
      </c>
      <c r="E2417" s="643">
        <v>0.1125</v>
      </c>
      <c r="F2417" s="683">
        <v>41880</v>
      </c>
      <c r="G2417" s="684">
        <v>0.11319444444444444</v>
      </c>
      <c r="H2417" s="1178">
        <f t="shared" si="67"/>
        <v>6.9444444444444198E-4</v>
      </c>
      <c r="I2417" s="596">
        <v>40</v>
      </c>
      <c r="J2417" s="596"/>
      <c r="K2417" s="596"/>
      <c r="L2417" s="596" t="s">
        <v>125</v>
      </c>
      <c r="M2417" s="685" t="s">
        <v>1009</v>
      </c>
      <c r="N2417" s="596" t="s">
        <v>103</v>
      </c>
      <c r="O2417" s="596" t="s">
        <v>66</v>
      </c>
      <c r="P2417" s="596"/>
      <c r="Q2417" s="748" t="s">
        <v>8678</v>
      </c>
      <c r="R2417" s="638">
        <v>1</v>
      </c>
      <c r="S2417" s="596"/>
      <c r="T2417" s="1361">
        <f t="shared" si="70"/>
        <v>1</v>
      </c>
      <c r="U2417" s="596"/>
      <c r="V2417" s="596"/>
      <c r="W2417" s="596"/>
      <c r="X2417" s="596"/>
      <c r="Y2417" s="596"/>
      <c r="Z2417" s="596"/>
      <c r="AA2417" s="596"/>
      <c r="AB2417" s="596"/>
      <c r="AC2417" s="596"/>
      <c r="AD2417" s="743" t="s">
        <v>55</v>
      </c>
      <c r="AE2417" s="596"/>
      <c r="AF2417" s="743"/>
      <c r="AG2417" s="747"/>
      <c r="AH2417" s="6" t="e">
        <f t="shared" si="68"/>
        <v>#VALUE!</v>
      </c>
      <c r="AI2417" s="1478" t="e">
        <f>COUNTIF([4]ПС!A5925:A6076,M2417)</f>
        <v>#VALUE!</v>
      </c>
      <c r="AJ2417" s="3">
        <f t="shared" si="69"/>
        <v>1</v>
      </c>
    </row>
    <row r="2418" spans="1:36" ht="63" hidden="1" x14ac:dyDescent="0.2">
      <c r="A2418" s="744" t="s">
        <v>7617</v>
      </c>
      <c r="B2418" s="52" t="s">
        <v>5</v>
      </c>
      <c r="C2418" s="596" t="s">
        <v>12005</v>
      </c>
      <c r="D2418" s="683">
        <v>41880</v>
      </c>
      <c r="E2418" s="643">
        <v>0.19444444444444445</v>
      </c>
      <c r="F2418" s="683">
        <v>41880</v>
      </c>
      <c r="G2418" s="643">
        <v>0.19444444444444445</v>
      </c>
      <c r="H2418" s="1178">
        <f t="shared" si="67"/>
        <v>0</v>
      </c>
      <c r="I2418" s="596">
        <v>9</v>
      </c>
      <c r="J2418" s="596" t="s">
        <v>4647</v>
      </c>
      <c r="K2418" s="596" t="s">
        <v>132</v>
      </c>
      <c r="L2418" s="596" t="s">
        <v>125</v>
      </c>
      <c r="M2418" s="685" t="s">
        <v>9298</v>
      </c>
      <c r="N2418" s="596">
        <v>110</v>
      </c>
      <c r="O2418" s="596" t="s">
        <v>66</v>
      </c>
      <c r="P2418" s="596" t="s">
        <v>704</v>
      </c>
      <c r="Q2418" s="748" t="s">
        <v>8681</v>
      </c>
      <c r="R2418" s="638">
        <v>11</v>
      </c>
      <c r="S2418" s="596"/>
      <c r="T2418" s="1361">
        <f t="shared" si="70"/>
        <v>11</v>
      </c>
      <c r="U2418" s="596"/>
      <c r="V2418" s="596"/>
      <c r="W2418" s="596"/>
      <c r="X2418" s="596"/>
      <c r="Y2418" s="596"/>
      <c r="Z2418" s="596"/>
      <c r="AA2418" s="596"/>
      <c r="AB2418" s="596"/>
      <c r="AC2418" s="596"/>
      <c r="AD2418" s="743" t="s">
        <v>55</v>
      </c>
      <c r="AE2418" s="596"/>
      <c r="AF2418" s="743"/>
      <c r="AG2418" s="747"/>
      <c r="AH2418" s="6" t="e">
        <f t="shared" si="68"/>
        <v>#VALUE!</v>
      </c>
      <c r="AI2418" s="1478" t="e">
        <f>COUNTIF([4]ПС!A5925:A6076,M2418)</f>
        <v>#VALUE!</v>
      </c>
      <c r="AJ2418" s="3">
        <f t="shared" si="69"/>
        <v>1</v>
      </c>
    </row>
    <row r="2419" spans="1:36" ht="47.25" hidden="1" x14ac:dyDescent="0.2">
      <c r="A2419" s="744" t="s">
        <v>7617</v>
      </c>
      <c r="B2419" s="52" t="s">
        <v>5</v>
      </c>
      <c r="C2419" s="596" t="s">
        <v>12005</v>
      </c>
      <c r="D2419" s="683">
        <v>41880</v>
      </c>
      <c r="E2419" s="643">
        <v>0.3666666666666667</v>
      </c>
      <c r="F2419" s="683">
        <v>41880</v>
      </c>
      <c r="G2419" s="643">
        <v>0.3666666666666667</v>
      </c>
      <c r="H2419" s="1178">
        <f t="shared" si="67"/>
        <v>0</v>
      </c>
      <c r="I2419" s="596">
        <v>14</v>
      </c>
      <c r="J2419" s="596"/>
      <c r="K2419" s="596" t="s">
        <v>132</v>
      </c>
      <c r="L2419" s="596" t="s">
        <v>125</v>
      </c>
      <c r="M2419" s="1062" t="s">
        <v>9298</v>
      </c>
      <c r="N2419" s="596">
        <v>35</v>
      </c>
      <c r="O2419" s="596" t="s">
        <v>66</v>
      </c>
      <c r="P2419" s="596" t="s">
        <v>705</v>
      </c>
      <c r="Q2419" s="1033" t="s">
        <v>8686</v>
      </c>
      <c r="R2419" s="638">
        <v>5</v>
      </c>
      <c r="S2419" s="596"/>
      <c r="T2419" s="1361">
        <f t="shared" si="70"/>
        <v>5</v>
      </c>
      <c r="U2419" s="596"/>
      <c r="V2419" s="596"/>
      <c r="W2419" s="596"/>
      <c r="X2419" s="596"/>
      <c r="Y2419" s="596"/>
      <c r="Z2419" s="596"/>
      <c r="AA2419" s="596"/>
      <c r="AB2419" s="596"/>
      <c r="AC2419" s="596"/>
      <c r="AD2419" s="743" t="s">
        <v>55</v>
      </c>
      <c r="AE2419" s="596"/>
      <c r="AF2419" s="743"/>
      <c r="AG2419" s="747"/>
      <c r="AH2419" s="6" t="e">
        <f t="shared" si="68"/>
        <v>#VALUE!</v>
      </c>
      <c r="AI2419" s="1478" t="e">
        <f>COUNTIF([4]ПС!A5925:A6076,M2419)</f>
        <v>#VALUE!</v>
      </c>
      <c r="AJ2419" s="3">
        <f t="shared" si="69"/>
        <v>1</v>
      </c>
    </row>
    <row r="2420" spans="1:36" ht="47.25" hidden="1" x14ac:dyDescent="0.2">
      <c r="A2420" s="744" t="s">
        <v>7617</v>
      </c>
      <c r="B2420" s="52" t="s">
        <v>5</v>
      </c>
      <c r="C2420" s="596" t="s">
        <v>10455</v>
      </c>
      <c r="D2420" s="683">
        <v>41880</v>
      </c>
      <c r="E2420" s="643">
        <v>0.89027777777777783</v>
      </c>
      <c r="F2420" s="683">
        <v>41880</v>
      </c>
      <c r="G2420" s="643">
        <v>0.91249999999999998</v>
      </c>
      <c r="H2420" s="1178">
        <f t="shared" si="67"/>
        <v>2.2222222222222143E-2</v>
      </c>
      <c r="I2420" s="596">
        <v>2</v>
      </c>
      <c r="J2420" s="596"/>
      <c r="K2420" s="596"/>
      <c r="L2420" s="596" t="s">
        <v>125</v>
      </c>
      <c r="M2420" s="685" t="s">
        <v>9365</v>
      </c>
      <c r="N2420" s="596" t="s">
        <v>103</v>
      </c>
      <c r="O2420" s="596" t="s">
        <v>66</v>
      </c>
      <c r="P2420" s="718" t="s">
        <v>8372</v>
      </c>
      <c r="Q2420" s="821" t="s">
        <v>8694</v>
      </c>
      <c r="R2420" s="638">
        <v>1</v>
      </c>
      <c r="S2420" s="596"/>
      <c r="T2420" s="1361">
        <f t="shared" si="70"/>
        <v>1</v>
      </c>
      <c r="U2420" s="596"/>
      <c r="V2420" s="596"/>
      <c r="W2420" s="596"/>
      <c r="X2420" s="596"/>
      <c r="Y2420" s="596"/>
      <c r="Z2420" s="596"/>
      <c r="AA2420" s="596"/>
      <c r="AB2420" s="596"/>
      <c r="AC2420" s="596"/>
      <c r="AD2420" s="743" t="s">
        <v>55</v>
      </c>
      <c r="AE2420" s="596"/>
      <c r="AF2420" s="743"/>
      <c r="AG2420" s="747"/>
      <c r="AH2420" s="6" t="e">
        <f t="shared" si="68"/>
        <v>#VALUE!</v>
      </c>
      <c r="AI2420" s="1478" t="e">
        <f>COUNTIF([4]ПС!A5925:A6076,M2420)</f>
        <v>#VALUE!</v>
      </c>
      <c r="AJ2420" s="3">
        <f t="shared" si="69"/>
        <v>1</v>
      </c>
    </row>
    <row r="2421" spans="1:36" ht="63" hidden="1" x14ac:dyDescent="0.2">
      <c r="A2421" s="744" t="s">
        <v>7617</v>
      </c>
      <c r="B2421" s="52" t="s">
        <v>5</v>
      </c>
      <c r="C2421" s="596" t="s">
        <v>10738</v>
      </c>
      <c r="D2421" s="683">
        <v>41880</v>
      </c>
      <c r="E2421" s="643">
        <v>0.93125000000000002</v>
      </c>
      <c r="F2421" s="683">
        <v>41880</v>
      </c>
      <c r="G2421" s="643">
        <v>0.93194444444444446</v>
      </c>
      <c r="H2421" s="1178">
        <f t="shared" si="67"/>
        <v>6.9444444444444198E-4</v>
      </c>
      <c r="I2421" s="596">
        <v>5</v>
      </c>
      <c r="J2421" s="596"/>
      <c r="K2421" s="596"/>
      <c r="L2421" s="596" t="s">
        <v>125</v>
      </c>
      <c r="M2421" s="685" t="s">
        <v>9321</v>
      </c>
      <c r="N2421" s="596" t="s">
        <v>103</v>
      </c>
      <c r="O2421" s="596" t="s">
        <v>66</v>
      </c>
      <c r="P2421" s="718" t="s">
        <v>8695</v>
      </c>
      <c r="Q2421" s="821" t="s">
        <v>8696</v>
      </c>
      <c r="R2421" s="638">
        <v>3</v>
      </c>
      <c r="S2421" s="596"/>
      <c r="T2421" s="1361">
        <f t="shared" si="70"/>
        <v>3</v>
      </c>
      <c r="U2421" s="596"/>
      <c r="V2421" s="596"/>
      <c r="W2421" s="596"/>
      <c r="X2421" s="596"/>
      <c r="Y2421" s="596"/>
      <c r="Z2421" s="596"/>
      <c r="AA2421" s="596"/>
      <c r="AB2421" s="596"/>
      <c r="AC2421" s="596"/>
      <c r="AD2421" s="743" t="s">
        <v>55</v>
      </c>
      <c r="AE2421" s="596"/>
      <c r="AF2421" s="743"/>
      <c r="AG2421" s="747"/>
      <c r="AH2421" s="6" t="e">
        <f t="shared" si="68"/>
        <v>#VALUE!</v>
      </c>
      <c r="AI2421" s="1478" t="e">
        <f>COUNTIF([4]ПС!A5925:A6076,M2421)</f>
        <v>#VALUE!</v>
      </c>
      <c r="AJ2421" s="3">
        <f t="shared" si="69"/>
        <v>1</v>
      </c>
    </row>
    <row r="2422" spans="1:36" ht="63" hidden="1" x14ac:dyDescent="0.2">
      <c r="A2422" s="744" t="s">
        <v>7617</v>
      </c>
      <c r="B2422" s="52" t="s">
        <v>5</v>
      </c>
      <c r="C2422" s="596" t="s">
        <v>36</v>
      </c>
      <c r="D2422" s="683">
        <v>41881</v>
      </c>
      <c r="E2422" s="643">
        <v>0.67847222222222225</v>
      </c>
      <c r="F2422" s="683">
        <v>41881</v>
      </c>
      <c r="G2422" s="643">
        <v>0.7993055555555556</v>
      </c>
      <c r="H2422" s="1178">
        <f t="shared" si="67"/>
        <v>0.12083333333333335</v>
      </c>
      <c r="I2422" s="596">
        <v>14</v>
      </c>
      <c r="J2422" s="596"/>
      <c r="K2422" s="596"/>
      <c r="L2422" s="596" t="s">
        <v>130</v>
      </c>
      <c r="M2422" s="596" t="s">
        <v>11182</v>
      </c>
      <c r="N2422" s="596" t="s">
        <v>103</v>
      </c>
      <c r="O2422" s="596" t="s">
        <v>66</v>
      </c>
      <c r="P2422" s="596" t="s">
        <v>8702</v>
      </c>
      <c r="Q2422" s="748" t="s">
        <v>8703</v>
      </c>
      <c r="R2422" s="596">
        <v>14</v>
      </c>
      <c r="S2422" s="596"/>
      <c r="T2422" s="1361">
        <f t="shared" si="70"/>
        <v>14</v>
      </c>
      <c r="U2422" s="596" t="s">
        <v>75</v>
      </c>
      <c r="V2422" s="596">
        <v>1972</v>
      </c>
      <c r="W2422" s="596" t="s">
        <v>1536</v>
      </c>
      <c r="X2422" s="596" t="s">
        <v>183</v>
      </c>
      <c r="Y2422" s="736">
        <v>39995</v>
      </c>
      <c r="Z2422" s="596">
        <v>100</v>
      </c>
      <c r="AA2422" s="694">
        <v>41799</v>
      </c>
      <c r="AB2422" s="596">
        <v>0</v>
      </c>
      <c r="AC2422" s="596" t="s">
        <v>12182</v>
      </c>
      <c r="AD2422" s="743" t="s">
        <v>60</v>
      </c>
      <c r="AE2422" s="596"/>
      <c r="AF2422" s="596"/>
      <c r="AG2422" s="747"/>
      <c r="AH2422" s="6" t="e">
        <f t="shared" si="68"/>
        <v>#VALUE!</v>
      </c>
      <c r="AI2422" s="1478" t="e">
        <f>COUNTIF([4]ПС!A5925:A6076,M2422)</f>
        <v>#VALUE!</v>
      </c>
      <c r="AJ2422" s="3">
        <f t="shared" si="69"/>
        <v>1</v>
      </c>
    </row>
    <row r="2423" spans="1:36" ht="63" hidden="1" x14ac:dyDescent="0.2">
      <c r="A2423" s="744" t="s">
        <v>7617</v>
      </c>
      <c r="B2423" s="52" t="s">
        <v>5</v>
      </c>
      <c r="C2423" s="596" t="s">
        <v>36</v>
      </c>
      <c r="D2423" s="683">
        <v>41881</v>
      </c>
      <c r="E2423" s="643">
        <v>0.6958333333333333</v>
      </c>
      <c r="F2423" s="683">
        <v>41881</v>
      </c>
      <c r="G2423" s="643">
        <v>0.69652777777777775</v>
      </c>
      <c r="H2423" s="1178">
        <f t="shared" si="67"/>
        <v>6.9444444444444198E-4</v>
      </c>
      <c r="I2423" s="596">
        <v>10</v>
      </c>
      <c r="J2423" s="596" t="s">
        <v>4609</v>
      </c>
      <c r="K2423" s="596" t="s">
        <v>132</v>
      </c>
      <c r="L2423" s="596" t="s">
        <v>128</v>
      </c>
      <c r="M2423" s="596" t="s">
        <v>880</v>
      </c>
      <c r="N2423" s="596" t="s">
        <v>103</v>
      </c>
      <c r="O2423" s="596" t="s">
        <v>66</v>
      </c>
      <c r="P2423" s="596" t="s">
        <v>8700</v>
      </c>
      <c r="Q2423" s="748" t="s">
        <v>8701</v>
      </c>
      <c r="R2423" s="596">
        <v>2</v>
      </c>
      <c r="S2423" s="596"/>
      <c r="T2423" s="1361">
        <f t="shared" si="70"/>
        <v>2</v>
      </c>
      <c r="U2423" s="596" t="s">
        <v>75</v>
      </c>
      <c r="V2423" s="596">
        <v>1980</v>
      </c>
      <c r="W2423" s="596" t="s">
        <v>2286</v>
      </c>
      <c r="X2423" s="596" t="s">
        <v>183</v>
      </c>
      <c r="Y2423" s="596" t="s">
        <v>12183</v>
      </c>
      <c r="Z2423" s="596">
        <v>100</v>
      </c>
      <c r="AA2423" s="596" t="s">
        <v>183</v>
      </c>
      <c r="AB2423" s="596">
        <v>0</v>
      </c>
      <c r="AC2423" s="596" t="s">
        <v>183</v>
      </c>
      <c r="AD2423" s="743" t="s">
        <v>49</v>
      </c>
      <c r="AE2423" s="596"/>
      <c r="AF2423" s="596"/>
      <c r="AG2423" s="747"/>
      <c r="AH2423" s="6" t="e">
        <f t="shared" si="68"/>
        <v>#VALUE!</v>
      </c>
      <c r="AI2423" s="1478" t="e">
        <f>COUNTIF([4]ПС!A5925:A6076,M2423)</f>
        <v>#VALUE!</v>
      </c>
      <c r="AJ2423" s="3">
        <f t="shared" si="69"/>
        <v>1</v>
      </c>
    </row>
    <row r="2424" spans="1:36" ht="94.5" hidden="1" x14ac:dyDescent="0.2">
      <c r="A2424" s="744" t="s">
        <v>7617</v>
      </c>
      <c r="B2424" s="52" t="s">
        <v>5</v>
      </c>
      <c r="C2424" s="596" t="s">
        <v>10738</v>
      </c>
      <c r="D2424" s="683">
        <v>41881</v>
      </c>
      <c r="E2424" s="643">
        <v>0.49861111111111112</v>
      </c>
      <c r="F2424" s="683">
        <v>41881</v>
      </c>
      <c r="G2424" s="684">
        <v>0.4993055555555555</v>
      </c>
      <c r="H2424" s="1178">
        <f t="shared" si="67"/>
        <v>6.9444444444438647E-4</v>
      </c>
      <c r="I2424" s="596">
        <v>4</v>
      </c>
      <c r="J2424" s="596" t="s">
        <v>178</v>
      </c>
      <c r="K2424" s="596" t="s">
        <v>132</v>
      </c>
      <c r="L2424" s="596" t="s">
        <v>125</v>
      </c>
      <c r="M2424" s="685" t="s">
        <v>688</v>
      </c>
      <c r="N2424" s="596" t="s">
        <v>103</v>
      </c>
      <c r="O2424" s="596" t="s">
        <v>66</v>
      </c>
      <c r="P2424" s="596" t="s">
        <v>3460</v>
      </c>
      <c r="Q2424" s="748" t="s">
        <v>8697</v>
      </c>
      <c r="R2424" s="638">
        <v>14</v>
      </c>
      <c r="S2424" s="596"/>
      <c r="T2424" s="1361">
        <f t="shared" si="70"/>
        <v>14</v>
      </c>
      <c r="U2424" s="596"/>
      <c r="V2424" s="593"/>
      <c r="W2424" s="593"/>
      <c r="X2424" s="596"/>
      <c r="Y2424" s="593"/>
      <c r="Z2424" s="596"/>
      <c r="AA2424" s="596"/>
      <c r="AB2424" s="596"/>
      <c r="AC2424" s="596"/>
      <c r="AD2424" s="743" t="s">
        <v>55</v>
      </c>
      <c r="AE2424" s="596"/>
      <c r="AF2424" s="743"/>
      <c r="AG2424" s="747"/>
      <c r="AH2424" s="6" t="e">
        <f t="shared" si="68"/>
        <v>#VALUE!</v>
      </c>
      <c r="AI2424" s="1478" t="e">
        <f>COUNTIF([4]ПС!A5925:A6076,M2424)</f>
        <v>#VALUE!</v>
      </c>
      <c r="AJ2424" s="3">
        <f t="shared" si="69"/>
        <v>1</v>
      </c>
    </row>
    <row r="2425" spans="1:36" ht="47.25" hidden="1" x14ac:dyDescent="0.2">
      <c r="A2425" s="744" t="s">
        <v>7617</v>
      </c>
      <c r="B2425" s="52" t="s">
        <v>5</v>
      </c>
      <c r="C2425" s="596" t="s">
        <v>10455</v>
      </c>
      <c r="D2425" s="683">
        <v>41881</v>
      </c>
      <c r="E2425" s="643">
        <v>0.62430555555555556</v>
      </c>
      <c r="F2425" s="683">
        <v>41881</v>
      </c>
      <c r="G2425" s="684">
        <v>0.63055555555555554</v>
      </c>
      <c r="H2425" s="1178">
        <f t="shared" si="67"/>
        <v>6.2499999999999778E-3</v>
      </c>
      <c r="I2425" s="596">
        <v>2</v>
      </c>
      <c r="J2425" s="596" t="s">
        <v>178</v>
      </c>
      <c r="K2425" s="596" t="s">
        <v>133</v>
      </c>
      <c r="L2425" s="596" t="s">
        <v>125</v>
      </c>
      <c r="M2425" s="685" t="s">
        <v>9365</v>
      </c>
      <c r="N2425" s="596" t="s">
        <v>103</v>
      </c>
      <c r="O2425" s="596" t="s">
        <v>66</v>
      </c>
      <c r="P2425" s="596" t="s">
        <v>8698</v>
      </c>
      <c r="Q2425" s="748" t="s">
        <v>8699</v>
      </c>
      <c r="R2425" s="638"/>
      <c r="S2425" s="596"/>
      <c r="T2425" s="1361"/>
      <c r="U2425" s="596"/>
      <c r="V2425" s="593"/>
      <c r="W2425" s="593"/>
      <c r="X2425" s="596"/>
      <c r="Y2425" s="593"/>
      <c r="Z2425" s="596"/>
      <c r="AA2425" s="596"/>
      <c r="AB2425" s="596"/>
      <c r="AC2425" s="596"/>
      <c r="AD2425" s="743" t="s">
        <v>55</v>
      </c>
      <c r="AE2425" s="596"/>
      <c r="AF2425" s="743"/>
      <c r="AG2425" s="747"/>
      <c r="AH2425" s="6" t="e">
        <f t="shared" si="68"/>
        <v>#VALUE!</v>
      </c>
      <c r="AI2425" s="1478" t="e">
        <f>COUNTIF([4]ПС!A5925:A6076,M2425)</f>
        <v>#VALUE!</v>
      </c>
      <c r="AJ2425" s="3">
        <f t="shared" si="69"/>
        <v>1</v>
      </c>
    </row>
    <row r="2426" spans="1:36" ht="94.5" hidden="1" x14ac:dyDescent="0.2">
      <c r="A2426" s="744" t="s">
        <v>7617</v>
      </c>
      <c r="B2426" s="52" t="s">
        <v>5</v>
      </c>
      <c r="C2426" s="596" t="s">
        <v>36</v>
      </c>
      <c r="D2426" s="683">
        <v>41882</v>
      </c>
      <c r="E2426" s="643">
        <v>0.875</v>
      </c>
      <c r="F2426" s="683">
        <v>41882</v>
      </c>
      <c r="G2426" s="643">
        <v>0.87916666666666676</v>
      </c>
      <c r="H2426" s="1178">
        <f t="shared" si="67"/>
        <v>4.1666666666667629E-3</v>
      </c>
      <c r="I2426" s="596">
        <v>10</v>
      </c>
      <c r="J2426" s="596"/>
      <c r="K2426" s="596" t="s">
        <v>834</v>
      </c>
      <c r="L2426" s="596" t="s">
        <v>127</v>
      </c>
      <c r="M2426" s="596" t="s">
        <v>1289</v>
      </c>
      <c r="N2426" s="596" t="s">
        <v>103</v>
      </c>
      <c r="O2426" s="596" t="s">
        <v>66</v>
      </c>
      <c r="P2426" s="596" t="s">
        <v>8706</v>
      </c>
      <c r="Q2426" s="748" t="s">
        <v>8707</v>
      </c>
      <c r="R2426" s="596">
        <v>1</v>
      </c>
      <c r="S2426" s="596"/>
      <c r="T2426" s="1372">
        <f t="shared" ref="T2426:T2457" si="71">R2426+S2426</f>
        <v>1</v>
      </c>
      <c r="U2426" s="596"/>
      <c r="V2426" s="593"/>
      <c r="W2426" s="593"/>
      <c r="X2426" s="596"/>
      <c r="Y2426" s="593"/>
      <c r="Z2426" s="596"/>
      <c r="AA2426" s="596"/>
      <c r="AB2426" s="596"/>
      <c r="AC2426" s="596"/>
      <c r="AD2426" s="743" t="s">
        <v>59</v>
      </c>
      <c r="AE2426" s="596"/>
      <c r="AF2426" s="596"/>
      <c r="AG2426" s="747"/>
      <c r="AH2426" s="6" t="e">
        <f t="shared" si="68"/>
        <v>#VALUE!</v>
      </c>
      <c r="AI2426" s="1478" t="e">
        <f>COUNTIF([4]ПС!A5925:A6076,M2426)</f>
        <v>#VALUE!</v>
      </c>
      <c r="AJ2426" s="3">
        <f t="shared" si="69"/>
        <v>1</v>
      </c>
    </row>
    <row r="2427" spans="1:36" ht="267.75" hidden="1" x14ac:dyDescent="0.2">
      <c r="A2427" s="744" t="s">
        <v>7617</v>
      </c>
      <c r="B2427" s="52" t="s">
        <v>5</v>
      </c>
      <c r="C2427" s="596" t="s">
        <v>11223</v>
      </c>
      <c r="D2427" s="683">
        <v>41882</v>
      </c>
      <c r="E2427" s="643">
        <v>0.52777777777777779</v>
      </c>
      <c r="F2427" s="683">
        <v>41882</v>
      </c>
      <c r="G2427" s="684">
        <v>0.52777777777777779</v>
      </c>
      <c r="H2427" s="1178">
        <f t="shared" si="67"/>
        <v>0</v>
      </c>
      <c r="I2427" s="596"/>
      <c r="J2427" s="596" t="s">
        <v>8704</v>
      </c>
      <c r="K2427" s="596" t="s">
        <v>132</v>
      </c>
      <c r="L2427" s="596" t="s">
        <v>125</v>
      </c>
      <c r="M2427" s="685" t="s">
        <v>9312</v>
      </c>
      <c r="N2427" s="596">
        <v>110</v>
      </c>
      <c r="O2427" s="596" t="s">
        <v>66</v>
      </c>
      <c r="P2427" s="596" t="s">
        <v>12184</v>
      </c>
      <c r="Q2427" s="748" t="s">
        <v>8705</v>
      </c>
      <c r="R2427" s="638">
        <v>42</v>
      </c>
      <c r="S2427" s="596"/>
      <c r="T2427" s="1372">
        <f t="shared" si="71"/>
        <v>42</v>
      </c>
      <c r="U2427" s="596"/>
      <c r="V2427" s="593"/>
      <c r="W2427" s="593"/>
      <c r="X2427" s="596"/>
      <c r="Y2427" s="593"/>
      <c r="Z2427" s="596"/>
      <c r="AA2427" s="596"/>
      <c r="AB2427" s="596"/>
      <c r="AC2427" s="596"/>
      <c r="AD2427" s="743" t="s">
        <v>55</v>
      </c>
      <c r="AE2427" s="596"/>
      <c r="AF2427" s="743"/>
      <c r="AG2427" s="747"/>
      <c r="AH2427" s="6" t="e">
        <f t="shared" si="68"/>
        <v>#VALUE!</v>
      </c>
      <c r="AI2427" s="1478" t="e">
        <f>COUNTIF([4]ПС!A5925:A6076,M2427)</f>
        <v>#VALUE!</v>
      </c>
      <c r="AJ2427" s="3">
        <f t="shared" si="69"/>
        <v>1</v>
      </c>
    </row>
    <row r="2428" spans="1:36" ht="78.75" hidden="1" x14ac:dyDescent="0.2">
      <c r="A2428" s="744" t="s">
        <v>8717</v>
      </c>
      <c r="B2428" s="52" t="s">
        <v>5</v>
      </c>
      <c r="C2428" s="596" t="s">
        <v>10738</v>
      </c>
      <c r="D2428" s="683">
        <v>41883</v>
      </c>
      <c r="E2428" s="643">
        <v>0.30138888888888887</v>
      </c>
      <c r="F2428" s="683">
        <v>41883</v>
      </c>
      <c r="G2428" s="684">
        <v>0.30208333333333331</v>
      </c>
      <c r="H2428" s="1178">
        <f t="shared" si="67"/>
        <v>6.9444444444444198E-4</v>
      </c>
      <c r="I2428" s="596">
        <v>12</v>
      </c>
      <c r="J2428" s="596" t="s">
        <v>237</v>
      </c>
      <c r="K2428" s="596" t="s">
        <v>132</v>
      </c>
      <c r="L2428" s="596" t="s">
        <v>125</v>
      </c>
      <c r="M2428" s="596" t="s">
        <v>1009</v>
      </c>
      <c r="N2428" s="596" t="s">
        <v>103</v>
      </c>
      <c r="O2428" s="596" t="s">
        <v>66</v>
      </c>
      <c r="P2428" s="746" t="s">
        <v>8777</v>
      </c>
      <c r="Q2428" s="748" t="s">
        <v>8778</v>
      </c>
      <c r="R2428" s="596">
        <v>1</v>
      </c>
      <c r="S2428" s="596"/>
      <c r="T2428" s="1372">
        <f t="shared" si="71"/>
        <v>1</v>
      </c>
      <c r="U2428" s="596"/>
      <c r="V2428" s="593"/>
      <c r="W2428" s="593"/>
      <c r="X2428" s="596"/>
      <c r="Y2428" s="593"/>
      <c r="Z2428" s="596"/>
      <c r="AA2428" s="596"/>
      <c r="AB2428" s="596"/>
      <c r="AC2428" s="596"/>
      <c r="AD2428" s="743" t="s">
        <v>55</v>
      </c>
      <c r="AE2428" s="596"/>
      <c r="AF2428" s="743"/>
      <c r="AG2428" s="747"/>
      <c r="AH2428" s="6" t="e">
        <f t="shared" si="68"/>
        <v>#VALUE!</v>
      </c>
      <c r="AI2428" s="1478" t="e">
        <f>COUNTIF([4]ПС!A5925:A6076,M2428)</f>
        <v>#VALUE!</v>
      </c>
      <c r="AJ2428" s="3">
        <f t="shared" si="69"/>
        <v>1</v>
      </c>
    </row>
    <row r="2429" spans="1:36" ht="78.75" hidden="1" x14ac:dyDescent="0.2">
      <c r="A2429" s="744" t="s">
        <v>8717</v>
      </c>
      <c r="B2429" s="52" t="s">
        <v>5</v>
      </c>
      <c r="C2429" s="596" t="s">
        <v>10738</v>
      </c>
      <c r="D2429" s="683">
        <v>41883</v>
      </c>
      <c r="E2429" s="643">
        <v>0.31597222222222221</v>
      </c>
      <c r="F2429" s="683">
        <v>41883</v>
      </c>
      <c r="G2429" s="643">
        <v>0.31666666666666665</v>
      </c>
      <c r="H2429" s="1178">
        <f t="shared" si="67"/>
        <v>6.9444444444444198E-4</v>
      </c>
      <c r="I2429" s="596">
        <v>11</v>
      </c>
      <c r="J2429" s="596"/>
      <c r="K2429" s="596"/>
      <c r="L2429" s="596" t="s">
        <v>125</v>
      </c>
      <c r="M2429" s="596" t="s">
        <v>683</v>
      </c>
      <c r="N2429" s="596">
        <v>110</v>
      </c>
      <c r="O2429" s="596" t="s">
        <v>66</v>
      </c>
      <c r="P2429" s="596" t="s">
        <v>8779</v>
      </c>
      <c r="Q2429" s="748" t="s">
        <v>8780</v>
      </c>
      <c r="R2429" s="596">
        <v>1</v>
      </c>
      <c r="S2429" s="596"/>
      <c r="T2429" s="1372">
        <f t="shared" si="71"/>
        <v>1</v>
      </c>
      <c r="U2429" s="596"/>
      <c r="V2429" s="593"/>
      <c r="W2429" s="593"/>
      <c r="X2429" s="596"/>
      <c r="Y2429" s="593"/>
      <c r="Z2429" s="596"/>
      <c r="AA2429" s="596"/>
      <c r="AB2429" s="596"/>
      <c r="AC2429" s="596"/>
      <c r="AD2429" s="743" t="s">
        <v>55</v>
      </c>
      <c r="AE2429" s="596"/>
      <c r="AF2429" s="743"/>
      <c r="AG2429" s="747"/>
      <c r="AH2429" s="6" t="e">
        <f t="shared" si="68"/>
        <v>#VALUE!</v>
      </c>
      <c r="AI2429" s="1478" t="e">
        <f>COUNTIF([4]ПС!A5925:A6076,M2429)</f>
        <v>#VALUE!</v>
      </c>
      <c r="AJ2429" s="3">
        <f t="shared" si="69"/>
        <v>1</v>
      </c>
    </row>
    <row r="2430" spans="1:36" ht="47.25" hidden="1" x14ac:dyDescent="0.2">
      <c r="A2430" s="744" t="s">
        <v>8717</v>
      </c>
      <c r="B2430" s="52" t="s">
        <v>5</v>
      </c>
      <c r="C2430" s="596" t="s">
        <v>36</v>
      </c>
      <c r="D2430" s="683">
        <v>41884</v>
      </c>
      <c r="E2430" s="643">
        <v>0.51041666666666663</v>
      </c>
      <c r="F2430" s="683">
        <v>41884</v>
      </c>
      <c r="G2430" s="643">
        <v>0.65069444444444446</v>
      </c>
      <c r="H2430" s="1178">
        <f t="shared" si="67"/>
        <v>0.14027777777777783</v>
      </c>
      <c r="I2430" s="596">
        <v>1</v>
      </c>
      <c r="J2430" s="596" t="s">
        <v>237</v>
      </c>
      <c r="K2430" s="596"/>
      <c r="L2430" s="596" t="s">
        <v>130</v>
      </c>
      <c r="M2430" s="596" t="s">
        <v>9427</v>
      </c>
      <c r="N2430" s="596" t="s">
        <v>103</v>
      </c>
      <c r="O2430" s="596" t="s">
        <v>66</v>
      </c>
      <c r="P2430" s="596" t="s">
        <v>8781</v>
      </c>
      <c r="Q2430" s="748" t="s">
        <v>8782</v>
      </c>
      <c r="R2430" s="596">
        <v>1</v>
      </c>
      <c r="S2430" s="596"/>
      <c r="T2430" s="1372">
        <f t="shared" si="71"/>
        <v>1</v>
      </c>
      <c r="U2430" s="596" t="s">
        <v>75</v>
      </c>
      <c r="V2430" s="596">
        <v>2012</v>
      </c>
      <c r="W2430" s="596" t="s">
        <v>6425</v>
      </c>
      <c r="X2430" s="596" t="s">
        <v>183</v>
      </c>
      <c r="Y2430" s="596" t="s">
        <v>183</v>
      </c>
      <c r="Z2430" s="596" t="s">
        <v>183</v>
      </c>
      <c r="AA2430" s="596" t="s">
        <v>183</v>
      </c>
      <c r="AB2430" s="596">
        <v>0</v>
      </c>
      <c r="AC2430" s="596" t="s">
        <v>12185</v>
      </c>
      <c r="AD2430" s="743" t="s">
        <v>60</v>
      </c>
      <c r="AE2430" s="596"/>
      <c r="AF2430" s="596"/>
      <c r="AG2430" s="747"/>
      <c r="AH2430" s="6" t="e">
        <f t="shared" si="68"/>
        <v>#VALUE!</v>
      </c>
      <c r="AI2430" s="1478" t="e">
        <f>COUNTIF([4]ПС!A5925:A6076,M2430)</f>
        <v>#VALUE!</v>
      </c>
      <c r="AJ2430" s="3">
        <f t="shared" si="69"/>
        <v>1</v>
      </c>
    </row>
    <row r="2431" spans="1:36" ht="78.75" hidden="1" x14ac:dyDescent="0.2">
      <c r="A2431" s="744" t="s">
        <v>8717</v>
      </c>
      <c r="B2431" s="52" t="s">
        <v>5</v>
      </c>
      <c r="C2431" s="596" t="s">
        <v>10455</v>
      </c>
      <c r="D2431" s="683">
        <v>41884</v>
      </c>
      <c r="E2431" s="643">
        <v>0.77777777777777779</v>
      </c>
      <c r="F2431" s="683">
        <v>41884</v>
      </c>
      <c r="G2431" s="643">
        <v>0.77777777777777779</v>
      </c>
      <c r="H2431" s="1178">
        <f t="shared" si="67"/>
        <v>0</v>
      </c>
      <c r="I2431" s="596">
        <v>53</v>
      </c>
      <c r="J2431" s="596"/>
      <c r="K2431" s="596"/>
      <c r="L2431" s="596" t="s">
        <v>125</v>
      </c>
      <c r="M2431" s="596" t="s">
        <v>9301</v>
      </c>
      <c r="N2431" s="596">
        <v>35</v>
      </c>
      <c r="O2431" s="596" t="s">
        <v>66</v>
      </c>
      <c r="P2431" s="596" t="s">
        <v>8783</v>
      </c>
      <c r="Q2431" s="748" t="s">
        <v>8784</v>
      </c>
      <c r="R2431" s="596">
        <v>4</v>
      </c>
      <c r="S2431" s="596"/>
      <c r="T2431" s="1372">
        <f t="shared" si="71"/>
        <v>4</v>
      </c>
      <c r="U2431" s="596"/>
      <c r="V2431" s="593"/>
      <c r="W2431" s="593"/>
      <c r="X2431" s="596"/>
      <c r="Y2431" s="593"/>
      <c r="Z2431" s="596"/>
      <c r="AA2431" s="596"/>
      <c r="AB2431" s="596"/>
      <c r="AC2431" s="596"/>
      <c r="AD2431" s="743" t="s">
        <v>55</v>
      </c>
      <c r="AE2431" s="596"/>
      <c r="AF2431" s="743"/>
      <c r="AG2431" s="747"/>
      <c r="AH2431" s="6" t="e">
        <f t="shared" si="68"/>
        <v>#VALUE!</v>
      </c>
      <c r="AI2431" s="1478" t="e">
        <f>COUNTIF([4]ПС!A5925:A6076,M2431)</f>
        <v>#VALUE!</v>
      </c>
      <c r="AJ2431" s="3">
        <f t="shared" si="69"/>
        <v>1</v>
      </c>
    </row>
    <row r="2432" spans="1:36" ht="63" hidden="1" x14ac:dyDescent="0.2">
      <c r="A2432" s="744" t="s">
        <v>8717</v>
      </c>
      <c r="B2432" s="52" t="s">
        <v>5</v>
      </c>
      <c r="C2432" s="596" t="s">
        <v>12005</v>
      </c>
      <c r="D2432" s="683">
        <v>41885</v>
      </c>
      <c r="E2432" s="643">
        <v>0.3125</v>
      </c>
      <c r="F2432" s="683">
        <v>41885</v>
      </c>
      <c r="G2432" s="643">
        <v>0.3125</v>
      </c>
      <c r="H2432" s="1178">
        <f t="shared" si="67"/>
        <v>0</v>
      </c>
      <c r="I2432" s="596">
        <v>11</v>
      </c>
      <c r="J2432" s="596"/>
      <c r="K2432" s="596" t="s">
        <v>132</v>
      </c>
      <c r="L2432" s="596" t="s">
        <v>125</v>
      </c>
      <c r="M2432" s="596" t="s">
        <v>12006</v>
      </c>
      <c r="N2432" s="596">
        <v>35</v>
      </c>
      <c r="O2432" s="596" t="s">
        <v>66</v>
      </c>
      <c r="P2432" s="596" t="s">
        <v>1854</v>
      </c>
      <c r="Q2432" s="748" t="s">
        <v>8785</v>
      </c>
      <c r="R2432" s="596">
        <v>26</v>
      </c>
      <c r="S2432" s="596"/>
      <c r="T2432" s="1372">
        <f t="shared" si="71"/>
        <v>26</v>
      </c>
      <c r="U2432" s="596"/>
      <c r="V2432" s="593"/>
      <c r="W2432" s="593"/>
      <c r="X2432" s="596"/>
      <c r="Y2432" s="593"/>
      <c r="Z2432" s="596"/>
      <c r="AA2432" s="596"/>
      <c r="AB2432" s="596"/>
      <c r="AC2432" s="596"/>
      <c r="AD2432" s="743" t="s">
        <v>55</v>
      </c>
      <c r="AE2432" s="596"/>
      <c r="AF2432" s="743"/>
      <c r="AG2432" s="747"/>
      <c r="AH2432" s="6" t="e">
        <f t="shared" si="68"/>
        <v>#VALUE!</v>
      </c>
      <c r="AI2432" s="1478" t="e">
        <f>COUNTIF([4]ПС!A5925:A6076,M2432)</f>
        <v>#VALUE!</v>
      </c>
      <c r="AJ2432" s="3">
        <f t="shared" si="69"/>
        <v>1</v>
      </c>
    </row>
    <row r="2433" spans="1:36" ht="110.25" hidden="1" x14ac:dyDescent="0.2">
      <c r="A2433" s="744" t="s">
        <v>8717</v>
      </c>
      <c r="B2433" s="52" t="s">
        <v>5</v>
      </c>
      <c r="C2433" s="596" t="s">
        <v>10738</v>
      </c>
      <c r="D2433" s="683">
        <v>41885</v>
      </c>
      <c r="E2433" s="643">
        <v>0.8125</v>
      </c>
      <c r="F2433" s="683">
        <v>41885</v>
      </c>
      <c r="G2433" s="643">
        <v>0.8125</v>
      </c>
      <c r="H2433" s="1178">
        <f t="shared" si="67"/>
        <v>0</v>
      </c>
      <c r="I2433" s="596">
        <v>2</v>
      </c>
      <c r="J2433" s="596"/>
      <c r="K2433" s="596"/>
      <c r="L2433" s="596" t="s">
        <v>125</v>
      </c>
      <c r="M2433" s="596" t="s">
        <v>647</v>
      </c>
      <c r="N2433" s="596" t="s">
        <v>103</v>
      </c>
      <c r="O2433" s="596" t="s">
        <v>66</v>
      </c>
      <c r="P2433" s="596" t="s">
        <v>8786</v>
      </c>
      <c r="Q2433" s="1684" t="s">
        <v>8787</v>
      </c>
      <c r="R2433" s="596">
        <v>1</v>
      </c>
      <c r="S2433" s="596"/>
      <c r="T2433" s="1372">
        <f t="shared" si="71"/>
        <v>1</v>
      </c>
      <c r="U2433" s="596"/>
      <c r="V2433" s="593"/>
      <c r="W2433" s="593"/>
      <c r="X2433" s="596"/>
      <c r="Y2433" s="596"/>
      <c r="Z2433" s="596"/>
      <c r="AA2433" s="596"/>
      <c r="AB2433" s="596"/>
      <c r="AC2433" s="596"/>
      <c r="AD2433" s="743" t="s">
        <v>55</v>
      </c>
      <c r="AE2433" s="596"/>
      <c r="AF2433" s="596"/>
      <c r="AG2433" s="747"/>
      <c r="AH2433" s="6" t="e">
        <f t="shared" si="68"/>
        <v>#VALUE!</v>
      </c>
      <c r="AI2433" s="1478" t="e">
        <f>COUNTIF([4]ПС!A5925:A6076,M2433)</f>
        <v>#VALUE!</v>
      </c>
      <c r="AJ2433" s="3">
        <f t="shared" si="69"/>
        <v>1</v>
      </c>
    </row>
    <row r="2434" spans="1:36" ht="63" hidden="1" x14ac:dyDescent="0.2">
      <c r="A2434" s="744" t="s">
        <v>8717</v>
      </c>
      <c r="B2434" s="52" t="s">
        <v>5</v>
      </c>
      <c r="C2434" s="596" t="s">
        <v>12005</v>
      </c>
      <c r="D2434" s="683">
        <v>41886</v>
      </c>
      <c r="E2434" s="643">
        <v>0.30555555555555552</v>
      </c>
      <c r="F2434" s="683">
        <v>41886</v>
      </c>
      <c r="G2434" s="643">
        <v>0.30555555555555552</v>
      </c>
      <c r="H2434" s="1178">
        <f t="shared" si="67"/>
        <v>0</v>
      </c>
      <c r="I2434" s="596">
        <v>8</v>
      </c>
      <c r="J2434" s="596"/>
      <c r="K2434" s="596" t="s">
        <v>132</v>
      </c>
      <c r="L2434" s="596" t="s">
        <v>125</v>
      </c>
      <c r="M2434" s="596" t="s">
        <v>9298</v>
      </c>
      <c r="N2434" s="596">
        <v>35</v>
      </c>
      <c r="O2434" s="596" t="s">
        <v>66</v>
      </c>
      <c r="P2434" s="746" t="s">
        <v>8788</v>
      </c>
      <c r="Q2434" s="748" t="s">
        <v>8789</v>
      </c>
      <c r="R2434" s="596">
        <v>7</v>
      </c>
      <c r="S2434" s="596"/>
      <c r="T2434" s="1372">
        <f t="shared" si="71"/>
        <v>7</v>
      </c>
      <c r="U2434" s="596"/>
      <c r="V2434" s="593"/>
      <c r="W2434" s="593"/>
      <c r="X2434" s="596"/>
      <c r="Y2434" s="593"/>
      <c r="Z2434" s="596"/>
      <c r="AA2434" s="596"/>
      <c r="AB2434" s="596"/>
      <c r="AC2434" s="596"/>
      <c r="AD2434" s="743" t="s">
        <v>55</v>
      </c>
      <c r="AE2434" s="596"/>
      <c r="AF2434" s="743"/>
      <c r="AG2434" s="747"/>
      <c r="AH2434" s="6" t="e">
        <f t="shared" si="68"/>
        <v>#VALUE!</v>
      </c>
      <c r="AI2434" s="1478" t="e">
        <f>COUNTIF([4]ПС!A5925:A6076,M2434)</f>
        <v>#VALUE!</v>
      </c>
      <c r="AJ2434" s="3">
        <f t="shared" si="69"/>
        <v>1</v>
      </c>
    </row>
    <row r="2435" spans="1:36" ht="63" hidden="1" x14ac:dyDescent="0.2">
      <c r="A2435" s="744" t="s">
        <v>8717</v>
      </c>
      <c r="B2435" s="52" t="s">
        <v>5</v>
      </c>
      <c r="C2435" s="596" t="s">
        <v>10738</v>
      </c>
      <c r="D2435" s="683">
        <v>41886</v>
      </c>
      <c r="E2435" s="643">
        <v>0.55486111111111114</v>
      </c>
      <c r="F2435" s="683">
        <v>41886</v>
      </c>
      <c r="G2435" s="643">
        <v>0.55555555555555558</v>
      </c>
      <c r="H2435" s="1178">
        <f t="shared" si="67"/>
        <v>6.9444444444444198E-4</v>
      </c>
      <c r="I2435" s="596">
        <v>5</v>
      </c>
      <c r="J2435" s="596"/>
      <c r="K2435" s="596"/>
      <c r="L2435" s="596" t="s">
        <v>125</v>
      </c>
      <c r="M2435" s="596" t="s">
        <v>698</v>
      </c>
      <c r="N2435" s="596" t="s">
        <v>103</v>
      </c>
      <c r="O2435" s="596" t="s">
        <v>66</v>
      </c>
      <c r="P2435" s="596" t="s">
        <v>8790</v>
      </c>
      <c r="Q2435" s="1072" t="s">
        <v>8791</v>
      </c>
      <c r="R2435" s="596">
        <v>17</v>
      </c>
      <c r="S2435" s="596"/>
      <c r="T2435" s="1372">
        <f t="shared" si="71"/>
        <v>17</v>
      </c>
      <c r="U2435" s="596"/>
      <c r="V2435" s="593"/>
      <c r="W2435" s="593"/>
      <c r="X2435" s="596"/>
      <c r="Y2435" s="593"/>
      <c r="Z2435" s="596"/>
      <c r="AA2435" s="596"/>
      <c r="AB2435" s="596"/>
      <c r="AC2435" s="596"/>
      <c r="AD2435" s="743" t="s">
        <v>55</v>
      </c>
      <c r="AE2435" s="596"/>
      <c r="AF2435" s="743"/>
      <c r="AG2435" s="747"/>
      <c r="AH2435" s="6" t="e">
        <f t="shared" si="68"/>
        <v>#VALUE!</v>
      </c>
      <c r="AI2435" s="1478" t="e">
        <f>COUNTIF([4]ПС!A5925:A6076,M2435)</f>
        <v>#VALUE!</v>
      </c>
      <c r="AJ2435" s="3">
        <f t="shared" si="69"/>
        <v>1</v>
      </c>
    </row>
    <row r="2436" spans="1:36" ht="47.25" hidden="1" x14ac:dyDescent="0.2">
      <c r="A2436" s="744" t="s">
        <v>8717</v>
      </c>
      <c r="B2436" s="52" t="s">
        <v>5</v>
      </c>
      <c r="C2436" s="596" t="s">
        <v>36</v>
      </c>
      <c r="D2436" s="683">
        <v>41886</v>
      </c>
      <c r="E2436" s="684">
        <v>0.65625</v>
      </c>
      <c r="F2436" s="683">
        <v>41886</v>
      </c>
      <c r="G2436" s="684">
        <v>0.65694444444444444</v>
      </c>
      <c r="H2436" s="1178">
        <f t="shared" ref="H2436:H2499" si="72">F2436-D2436+G2436-E2436</f>
        <v>6.9444444444444198E-4</v>
      </c>
      <c r="I2436" s="593">
        <v>8</v>
      </c>
      <c r="J2436" s="595"/>
      <c r="K2436" s="596"/>
      <c r="L2436" s="596" t="s">
        <v>130</v>
      </c>
      <c r="M2436" s="596" t="s">
        <v>789</v>
      </c>
      <c r="N2436" s="596" t="s">
        <v>103</v>
      </c>
      <c r="O2436" s="596" t="s">
        <v>66</v>
      </c>
      <c r="P2436" s="596" t="s">
        <v>8792</v>
      </c>
      <c r="Q2436" s="746" t="s">
        <v>8793</v>
      </c>
      <c r="R2436" s="596">
        <v>1</v>
      </c>
      <c r="S2436" s="596"/>
      <c r="T2436" s="1372">
        <f t="shared" si="71"/>
        <v>1</v>
      </c>
      <c r="U2436" s="596"/>
      <c r="V2436" s="593"/>
      <c r="W2436" s="593"/>
      <c r="X2436" s="596"/>
      <c r="Y2436" s="593"/>
      <c r="Z2436" s="596"/>
      <c r="AA2436" s="596"/>
      <c r="AB2436" s="596"/>
      <c r="AC2436" s="596"/>
      <c r="AD2436" s="743" t="s">
        <v>61</v>
      </c>
      <c r="AE2436" s="596"/>
      <c r="AF2436" s="596"/>
      <c r="AG2436" s="747"/>
      <c r="AH2436" s="6" t="e">
        <f t="shared" ref="AH2436:AH2499" si="73">IF(AI2436+AJ2436=2,"Всё Ок!","Ошибка в имени ПС")</f>
        <v>#VALUE!</v>
      </c>
      <c r="AI2436" s="1478" t="e">
        <f>COUNTIF([4]ПС!A5925:A6076,M2436)</f>
        <v>#VALUE!</v>
      </c>
      <c r="AJ2436" s="3">
        <f t="shared" ref="AJ2436:AJ2499" si="74">IF(M2436&gt;0,1,0)</f>
        <v>1</v>
      </c>
    </row>
    <row r="2437" spans="1:36" ht="63" hidden="1" x14ac:dyDescent="0.2">
      <c r="A2437" s="744" t="s">
        <v>8717</v>
      </c>
      <c r="B2437" s="52" t="s">
        <v>5</v>
      </c>
      <c r="C2437" s="596" t="s">
        <v>11223</v>
      </c>
      <c r="D2437" s="683">
        <v>41886</v>
      </c>
      <c r="E2437" s="684">
        <v>0.54861111111111105</v>
      </c>
      <c r="F2437" s="683">
        <v>41886</v>
      </c>
      <c r="G2437" s="684">
        <v>0.54861111111111105</v>
      </c>
      <c r="H2437" s="1178">
        <f t="shared" si="72"/>
        <v>0</v>
      </c>
      <c r="I2437" s="593">
        <v>4</v>
      </c>
      <c r="J2437" s="595"/>
      <c r="K2437" s="596"/>
      <c r="L2437" s="596" t="s">
        <v>125</v>
      </c>
      <c r="M2437" s="596" t="s">
        <v>4032</v>
      </c>
      <c r="N2437" s="596">
        <v>35</v>
      </c>
      <c r="O2437" s="596" t="s">
        <v>66</v>
      </c>
      <c r="P2437" s="596" t="s">
        <v>7877</v>
      </c>
      <c r="Q2437" s="933" t="s">
        <v>8794</v>
      </c>
      <c r="R2437" s="596">
        <v>1</v>
      </c>
      <c r="S2437" s="596"/>
      <c r="T2437" s="1372">
        <f t="shared" si="71"/>
        <v>1</v>
      </c>
      <c r="U2437" s="596"/>
      <c r="V2437" s="593"/>
      <c r="W2437" s="593"/>
      <c r="X2437" s="596"/>
      <c r="Y2437" s="593"/>
      <c r="Z2437" s="596"/>
      <c r="AA2437" s="596"/>
      <c r="AB2437" s="596"/>
      <c r="AC2437" s="596"/>
      <c r="AD2437" s="743" t="s">
        <v>55</v>
      </c>
      <c r="AE2437" s="596"/>
      <c r="AF2437" s="743"/>
      <c r="AG2437" s="747"/>
      <c r="AH2437" s="6" t="e">
        <f t="shared" si="73"/>
        <v>#VALUE!</v>
      </c>
      <c r="AI2437" s="1478" t="e">
        <f>COUNTIF([4]ПС!A5925:A6076,M2437)</f>
        <v>#VALUE!</v>
      </c>
      <c r="AJ2437" s="3">
        <f t="shared" si="74"/>
        <v>1</v>
      </c>
    </row>
    <row r="2438" spans="1:36" ht="63" hidden="1" x14ac:dyDescent="0.2">
      <c r="A2438" s="744" t="s">
        <v>8717</v>
      </c>
      <c r="B2438" s="52" t="s">
        <v>5</v>
      </c>
      <c r="C2438" s="596" t="s">
        <v>10738</v>
      </c>
      <c r="D2438" s="683">
        <v>41886</v>
      </c>
      <c r="E2438" s="1064">
        <v>0.71180555555555547</v>
      </c>
      <c r="F2438" s="1065">
        <v>41886</v>
      </c>
      <c r="G2438" s="1064">
        <v>0.71250000000000002</v>
      </c>
      <c r="H2438" s="1178">
        <f t="shared" si="72"/>
        <v>6.94444444444553E-4</v>
      </c>
      <c r="I2438" s="596">
        <v>18</v>
      </c>
      <c r="J2438" s="596"/>
      <c r="K2438" s="596"/>
      <c r="L2438" s="596" t="s">
        <v>125</v>
      </c>
      <c r="M2438" s="596" t="s">
        <v>698</v>
      </c>
      <c r="N2438" s="596" t="s">
        <v>103</v>
      </c>
      <c r="O2438" s="596" t="s">
        <v>66</v>
      </c>
      <c r="P2438" s="596" t="s">
        <v>8790</v>
      </c>
      <c r="Q2438" s="1072" t="s">
        <v>8791</v>
      </c>
      <c r="R2438" s="596">
        <v>3</v>
      </c>
      <c r="S2438" s="596"/>
      <c r="T2438" s="1372">
        <f t="shared" si="71"/>
        <v>3</v>
      </c>
      <c r="U2438" s="596"/>
      <c r="V2438" s="593"/>
      <c r="W2438" s="593"/>
      <c r="X2438" s="596"/>
      <c r="Y2438" s="593"/>
      <c r="Z2438" s="596"/>
      <c r="AA2438" s="596"/>
      <c r="AB2438" s="596"/>
      <c r="AC2438" s="596"/>
      <c r="AD2438" s="743" t="s">
        <v>55</v>
      </c>
      <c r="AE2438" s="596"/>
      <c r="AF2438" s="743"/>
      <c r="AG2438" s="747"/>
      <c r="AH2438" s="6" t="e">
        <f t="shared" si="73"/>
        <v>#VALUE!</v>
      </c>
      <c r="AI2438" s="1478" t="e">
        <f>COUNTIF([4]ПС!A5925:A6076,M2438)</f>
        <v>#VALUE!</v>
      </c>
      <c r="AJ2438" s="3">
        <f t="shared" si="74"/>
        <v>1</v>
      </c>
    </row>
    <row r="2439" spans="1:36" ht="31.5" hidden="1" x14ac:dyDescent="0.2">
      <c r="A2439" s="744" t="s">
        <v>8717</v>
      </c>
      <c r="B2439" s="52" t="s">
        <v>5</v>
      </c>
      <c r="C2439" s="596" t="s">
        <v>36</v>
      </c>
      <c r="D2439" s="683">
        <v>41887</v>
      </c>
      <c r="E2439" s="643">
        <v>0.55902777777777779</v>
      </c>
      <c r="F2439" s="683">
        <v>41887</v>
      </c>
      <c r="G2439" s="643">
        <v>0.55902777777777779</v>
      </c>
      <c r="H2439" s="1178">
        <f t="shared" si="72"/>
        <v>0</v>
      </c>
      <c r="I2439" s="596">
        <v>3</v>
      </c>
      <c r="J2439" s="596"/>
      <c r="K2439" s="596"/>
      <c r="L2439" s="596" t="s">
        <v>130</v>
      </c>
      <c r="M2439" s="596" t="s">
        <v>1009</v>
      </c>
      <c r="N2439" s="596" t="s">
        <v>103</v>
      </c>
      <c r="O2439" s="596" t="s">
        <v>66</v>
      </c>
      <c r="P2439" s="746" t="s">
        <v>8828</v>
      </c>
      <c r="Q2439" s="748" t="s">
        <v>8829</v>
      </c>
      <c r="R2439" s="596">
        <v>2</v>
      </c>
      <c r="S2439" s="596"/>
      <c r="T2439" s="1361">
        <f t="shared" si="71"/>
        <v>2</v>
      </c>
      <c r="U2439" s="596" t="s">
        <v>75</v>
      </c>
      <c r="V2439" s="593">
        <v>1973</v>
      </c>
      <c r="W2439" s="593" t="s">
        <v>2286</v>
      </c>
      <c r="X2439" s="596" t="s">
        <v>183</v>
      </c>
      <c r="Y2439" s="596" t="s">
        <v>12077</v>
      </c>
      <c r="Z2439" s="596">
        <v>100</v>
      </c>
      <c r="AA2439" s="596" t="s">
        <v>183</v>
      </c>
      <c r="AB2439" s="596">
        <v>0</v>
      </c>
      <c r="AC2439" s="596" t="s">
        <v>11959</v>
      </c>
      <c r="AD2439" s="743" t="s">
        <v>40</v>
      </c>
      <c r="AE2439" s="596"/>
      <c r="AF2439" s="596"/>
      <c r="AG2439" s="747"/>
      <c r="AH2439" s="6" t="e">
        <f t="shared" si="73"/>
        <v>#VALUE!</v>
      </c>
      <c r="AI2439" s="1478" t="e">
        <f>COUNTIF([4]ПС!A5925:A6076,M2439)</f>
        <v>#VALUE!</v>
      </c>
      <c r="AJ2439" s="3">
        <f t="shared" si="74"/>
        <v>1</v>
      </c>
    </row>
    <row r="2440" spans="1:36" ht="69.75" hidden="1" customHeight="1" x14ac:dyDescent="0.2">
      <c r="A2440" s="744" t="s">
        <v>8717</v>
      </c>
      <c r="B2440" s="52" t="s">
        <v>5</v>
      </c>
      <c r="C2440" s="596" t="s">
        <v>10455</v>
      </c>
      <c r="D2440" s="683">
        <v>41887</v>
      </c>
      <c r="E2440" s="643">
        <v>0.58333333333333337</v>
      </c>
      <c r="F2440" s="683">
        <v>41887</v>
      </c>
      <c r="G2440" s="643">
        <v>0.58333333333333337</v>
      </c>
      <c r="H2440" s="1178">
        <f t="shared" si="72"/>
        <v>0</v>
      </c>
      <c r="I2440" s="596">
        <v>6</v>
      </c>
      <c r="J2440" s="596"/>
      <c r="K2440" s="596"/>
      <c r="L2440" s="596" t="s">
        <v>125</v>
      </c>
      <c r="M2440" s="596" t="s">
        <v>3842</v>
      </c>
      <c r="N2440" s="596">
        <v>35</v>
      </c>
      <c r="O2440" s="596" t="s">
        <v>66</v>
      </c>
      <c r="P2440" s="596" t="s">
        <v>8830</v>
      </c>
      <c r="Q2440" s="748" t="s">
        <v>8831</v>
      </c>
      <c r="R2440" s="596">
        <v>2</v>
      </c>
      <c r="S2440" s="596"/>
      <c r="T2440" s="1361">
        <f t="shared" si="71"/>
        <v>2</v>
      </c>
      <c r="U2440" s="596"/>
      <c r="V2440" s="593"/>
      <c r="W2440" s="593"/>
      <c r="X2440" s="596"/>
      <c r="Y2440" s="593"/>
      <c r="Z2440" s="596"/>
      <c r="AA2440" s="596"/>
      <c r="AB2440" s="596"/>
      <c r="AC2440" s="596"/>
      <c r="AD2440" s="743" t="s">
        <v>55</v>
      </c>
      <c r="AE2440" s="596"/>
      <c r="AF2440" s="743"/>
      <c r="AG2440" s="747"/>
      <c r="AH2440" s="6" t="e">
        <f t="shared" si="73"/>
        <v>#VALUE!</v>
      </c>
      <c r="AI2440" s="1478" t="e">
        <f>COUNTIF([4]ПС!A5925:A6076,M2440)</f>
        <v>#VALUE!</v>
      </c>
      <c r="AJ2440" s="3">
        <f t="shared" si="74"/>
        <v>1</v>
      </c>
    </row>
    <row r="2441" spans="1:36" ht="94.5" hidden="1" x14ac:dyDescent="0.2">
      <c r="A2441" s="744" t="s">
        <v>8717</v>
      </c>
      <c r="B2441" s="52" t="s">
        <v>5</v>
      </c>
      <c r="C2441" s="596" t="s">
        <v>36</v>
      </c>
      <c r="D2441" s="683">
        <v>41887</v>
      </c>
      <c r="E2441" s="684">
        <v>0.9375</v>
      </c>
      <c r="F2441" s="683">
        <v>41887</v>
      </c>
      <c r="G2441" s="684">
        <v>0.9375</v>
      </c>
      <c r="H2441" s="1178">
        <f t="shared" si="72"/>
        <v>0</v>
      </c>
      <c r="I2441" s="593">
        <v>189</v>
      </c>
      <c r="J2441" s="595" t="s">
        <v>8832</v>
      </c>
      <c r="K2441" s="596" t="s">
        <v>132</v>
      </c>
      <c r="L2441" s="596" t="s">
        <v>130</v>
      </c>
      <c r="M2441" s="596" t="s">
        <v>698</v>
      </c>
      <c r="N2441" s="596">
        <v>110</v>
      </c>
      <c r="O2441" s="596" t="s">
        <v>66</v>
      </c>
      <c r="P2441" s="596" t="s">
        <v>8833</v>
      </c>
      <c r="Q2441" s="746" t="s">
        <v>12186</v>
      </c>
      <c r="R2441" s="596">
        <v>67</v>
      </c>
      <c r="S2441" s="596"/>
      <c r="T2441" s="1361">
        <f t="shared" si="71"/>
        <v>67</v>
      </c>
      <c r="U2441" s="596" t="s">
        <v>75</v>
      </c>
      <c r="V2441" s="596">
        <v>1976</v>
      </c>
      <c r="W2441" s="596" t="s">
        <v>1268</v>
      </c>
      <c r="X2441" s="596" t="s">
        <v>183</v>
      </c>
      <c r="Y2441" s="750">
        <v>41974</v>
      </c>
      <c r="Z2441" s="596">
        <v>100</v>
      </c>
      <c r="AA2441" s="750">
        <v>41944</v>
      </c>
      <c r="AB2441" s="596">
        <v>0</v>
      </c>
      <c r="AC2441" s="750">
        <v>41974</v>
      </c>
      <c r="AD2441" s="743" t="s">
        <v>60</v>
      </c>
      <c r="AE2441" s="596"/>
      <c r="AF2441" s="596"/>
      <c r="AG2441" s="747"/>
      <c r="AH2441" s="6" t="e">
        <f t="shared" si="73"/>
        <v>#VALUE!</v>
      </c>
      <c r="AI2441" s="1478" t="e">
        <f>COUNTIF([4]ПС!A5925:A6076,M2441)</f>
        <v>#VALUE!</v>
      </c>
      <c r="AJ2441" s="3">
        <f t="shared" si="74"/>
        <v>1</v>
      </c>
    </row>
    <row r="2442" spans="1:36" ht="173.25" hidden="1" x14ac:dyDescent="0.2">
      <c r="A2442" s="744" t="s">
        <v>8717</v>
      </c>
      <c r="B2442" s="52" t="s">
        <v>5</v>
      </c>
      <c r="C2442" s="596" t="s">
        <v>10738</v>
      </c>
      <c r="D2442" s="683">
        <v>41888</v>
      </c>
      <c r="E2442" s="643">
        <v>0.35972222222222222</v>
      </c>
      <c r="F2442" s="683">
        <v>41888</v>
      </c>
      <c r="G2442" s="643">
        <v>0.35972222222222222</v>
      </c>
      <c r="H2442" s="1178">
        <f t="shared" si="72"/>
        <v>0</v>
      </c>
      <c r="I2442" s="596">
        <v>359</v>
      </c>
      <c r="J2442" s="596" t="s">
        <v>2870</v>
      </c>
      <c r="K2442" s="596" t="s">
        <v>132</v>
      </c>
      <c r="L2442" s="596" t="s">
        <v>125</v>
      </c>
      <c r="M2442" s="596" t="s">
        <v>673</v>
      </c>
      <c r="N2442" s="596">
        <v>110</v>
      </c>
      <c r="O2442" s="596" t="s">
        <v>66</v>
      </c>
      <c r="P2442" s="596" t="s">
        <v>12187</v>
      </c>
      <c r="Q2442" s="748" t="s">
        <v>8834</v>
      </c>
      <c r="R2442" s="596">
        <v>32</v>
      </c>
      <c r="S2442" s="596"/>
      <c r="T2442" s="1361">
        <f t="shared" si="71"/>
        <v>32</v>
      </c>
      <c r="U2442" s="596"/>
      <c r="V2442" s="593"/>
      <c r="W2442" s="593"/>
      <c r="X2442" s="596"/>
      <c r="Y2442" s="593"/>
      <c r="Z2442" s="596"/>
      <c r="AA2442" s="596"/>
      <c r="AB2442" s="596"/>
      <c r="AC2442" s="596"/>
      <c r="AD2442" s="743" t="s">
        <v>55</v>
      </c>
      <c r="AE2442" s="596"/>
      <c r="AF2442" s="743"/>
      <c r="AG2442" s="747"/>
      <c r="AH2442" s="6" t="e">
        <f t="shared" si="73"/>
        <v>#VALUE!</v>
      </c>
      <c r="AI2442" s="1478" t="e">
        <f>COUNTIF([4]ПС!A5925:A6076,M2442)</f>
        <v>#VALUE!</v>
      </c>
      <c r="AJ2442" s="3">
        <f t="shared" si="74"/>
        <v>1</v>
      </c>
    </row>
    <row r="2443" spans="1:36" ht="31.5" hidden="1" x14ac:dyDescent="0.2">
      <c r="A2443" s="744" t="s">
        <v>8717</v>
      </c>
      <c r="B2443" s="52" t="s">
        <v>5</v>
      </c>
      <c r="C2443" s="596" t="s">
        <v>10738</v>
      </c>
      <c r="D2443" s="683">
        <v>41888</v>
      </c>
      <c r="E2443" s="643">
        <v>0.33750000000000002</v>
      </c>
      <c r="F2443" s="683">
        <v>41888</v>
      </c>
      <c r="G2443" s="643">
        <v>0.33750000000000002</v>
      </c>
      <c r="H2443" s="1178">
        <f t="shared" si="72"/>
        <v>0</v>
      </c>
      <c r="I2443" s="596">
        <v>30</v>
      </c>
      <c r="J2443" s="596"/>
      <c r="K2443" s="596"/>
      <c r="L2443" s="596" t="s">
        <v>125</v>
      </c>
      <c r="M2443" s="596" t="s">
        <v>1009</v>
      </c>
      <c r="N2443" s="596" t="s">
        <v>103</v>
      </c>
      <c r="O2443" s="596" t="s">
        <v>66</v>
      </c>
      <c r="P2443" s="596" t="s">
        <v>8828</v>
      </c>
      <c r="Q2443" s="748" t="s">
        <v>8835</v>
      </c>
      <c r="R2443" s="596">
        <v>1</v>
      </c>
      <c r="S2443" s="596"/>
      <c r="T2443" s="1361">
        <f t="shared" si="71"/>
        <v>1</v>
      </c>
      <c r="U2443" s="596"/>
      <c r="V2443" s="593"/>
      <c r="W2443" s="593"/>
      <c r="X2443" s="596"/>
      <c r="Y2443" s="593"/>
      <c r="Z2443" s="596"/>
      <c r="AA2443" s="596"/>
      <c r="AB2443" s="596"/>
      <c r="AC2443" s="596"/>
      <c r="AD2443" s="743" t="s">
        <v>55</v>
      </c>
      <c r="AE2443" s="596"/>
      <c r="AF2443" s="596"/>
      <c r="AG2443" s="747"/>
      <c r="AH2443" s="6" t="e">
        <f t="shared" si="73"/>
        <v>#VALUE!</v>
      </c>
      <c r="AI2443" s="1478" t="e">
        <f>COUNTIF([4]ПС!A5925:A6076,M2443)</f>
        <v>#VALUE!</v>
      </c>
      <c r="AJ2443" s="3">
        <f t="shared" si="74"/>
        <v>1</v>
      </c>
    </row>
    <row r="2444" spans="1:36" ht="94.5" hidden="1" x14ac:dyDescent="0.2">
      <c r="A2444" s="744" t="s">
        <v>8717</v>
      </c>
      <c r="B2444" s="52" t="s">
        <v>5</v>
      </c>
      <c r="C2444" s="596" t="s">
        <v>36</v>
      </c>
      <c r="D2444" s="683">
        <v>41889</v>
      </c>
      <c r="E2444" s="643">
        <v>0.89861111111111114</v>
      </c>
      <c r="F2444" s="683">
        <v>41889</v>
      </c>
      <c r="G2444" s="643">
        <v>0.90138888888888891</v>
      </c>
      <c r="H2444" s="1178">
        <f t="shared" si="72"/>
        <v>2.7777777777777679E-3</v>
      </c>
      <c r="I2444" s="596">
        <v>70</v>
      </c>
      <c r="J2444" s="596" t="s">
        <v>2870</v>
      </c>
      <c r="K2444" s="596" t="s">
        <v>834</v>
      </c>
      <c r="L2444" s="596" t="s">
        <v>130</v>
      </c>
      <c r="M2444" s="596" t="s">
        <v>673</v>
      </c>
      <c r="N2444" s="596">
        <v>110</v>
      </c>
      <c r="O2444" s="596" t="s">
        <v>66</v>
      </c>
      <c r="P2444" s="596" t="s">
        <v>8836</v>
      </c>
      <c r="Q2444" s="748" t="s">
        <v>8837</v>
      </c>
      <c r="R2444" s="596">
        <v>15</v>
      </c>
      <c r="S2444" s="596"/>
      <c r="T2444" s="1361">
        <f t="shared" si="71"/>
        <v>15</v>
      </c>
      <c r="U2444" s="596" t="s">
        <v>75</v>
      </c>
      <c r="V2444" s="596">
        <v>1990</v>
      </c>
      <c r="W2444" s="596" t="s">
        <v>10119</v>
      </c>
      <c r="X2444" s="596" t="s">
        <v>183</v>
      </c>
      <c r="Y2444" s="750">
        <v>41760</v>
      </c>
      <c r="Z2444" s="596">
        <v>100</v>
      </c>
      <c r="AA2444" s="750">
        <v>41883</v>
      </c>
      <c r="AB2444" s="596">
        <v>0</v>
      </c>
      <c r="AC2444" s="750">
        <v>41883</v>
      </c>
      <c r="AD2444" s="743" t="s">
        <v>60</v>
      </c>
      <c r="AE2444" s="596"/>
      <c r="AF2444" s="596"/>
      <c r="AG2444" s="747"/>
      <c r="AH2444" s="6" t="e">
        <f t="shared" si="73"/>
        <v>#VALUE!</v>
      </c>
      <c r="AI2444" s="1478" t="e">
        <f>COUNTIF([4]ПС!A5925:A6076,M2444)</f>
        <v>#VALUE!</v>
      </c>
      <c r="AJ2444" s="3">
        <f t="shared" si="74"/>
        <v>1</v>
      </c>
    </row>
    <row r="2445" spans="1:36" ht="409.5" hidden="1" x14ac:dyDescent="0.2">
      <c r="A2445" s="744" t="s">
        <v>8717</v>
      </c>
      <c r="B2445" s="52" t="s">
        <v>5</v>
      </c>
      <c r="C2445" s="596" t="s">
        <v>10738</v>
      </c>
      <c r="D2445" s="683">
        <v>41890</v>
      </c>
      <c r="E2445" s="1064">
        <v>0.31944444444444448</v>
      </c>
      <c r="F2445" s="1065">
        <v>41890</v>
      </c>
      <c r="G2445" s="1064">
        <v>0.31944444444444448</v>
      </c>
      <c r="H2445" s="1178">
        <f t="shared" si="72"/>
        <v>0</v>
      </c>
      <c r="I2445" s="596">
        <v>212</v>
      </c>
      <c r="J2445" s="596" t="s">
        <v>2870</v>
      </c>
      <c r="K2445" s="596" t="s">
        <v>132</v>
      </c>
      <c r="L2445" s="596" t="s">
        <v>125</v>
      </c>
      <c r="M2445" s="596" t="s">
        <v>673</v>
      </c>
      <c r="N2445" s="596">
        <v>110</v>
      </c>
      <c r="O2445" s="596" t="s">
        <v>66</v>
      </c>
      <c r="P2445" s="596" t="s">
        <v>12188</v>
      </c>
      <c r="Q2445" s="748" t="s">
        <v>8902</v>
      </c>
      <c r="R2445" s="596">
        <v>121</v>
      </c>
      <c r="S2445" s="596"/>
      <c r="T2445" s="1361">
        <f t="shared" si="71"/>
        <v>121</v>
      </c>
      <c r="U2445" s="596"/>
      <c r="V2445" s="593"/>
      <c r="W2445" s="593"/>
      <c r="X2445" s="596"/>
      <c r="Y2445" s="593"/>
      <c r="Z2445" s="596"/>
      <c r="AA2445" s="596"/>
      <c r="AB2445" s="596"/>
      <c r="AC2445" s="596"/>
      <c r="AD2445" s="743" t="s">
        <v>55</v>
      </c>
      <c r="AE2445" s="596"/>
      <c r="AF2445" s="743"/>
      <c r="AG2445" s="747"/>
      <c r="AH2445" s="6" t="e">
        <f t="shared" si="73"/>
        <v>#VALUE!</v>
      </c>
      <c r="AI2445" s="1478" t="e">
        <f>COUNTIF([4]ПС!A5925:A6076,M2445)</f>
        <v>#VALUE!</v>
      </c>
      <c r="AJ2445" s="3">
        <f t="shared" si="74"/>
        <v>1</v>
      </c>
    </row>
    <row r="2446" spans="1:36" ht="78.75" hidden="1" x14ac:dyDescent="0.2">
      <c r="A2446" s="744" t="s">
        <v>8717</v>
      </c>
      <c r="B2446" s="52" t="s">
        <v>5</v>
      </c>
      <c r="C2446" s="596" t="s">
        <v>10738</v>
      </c>
      <c r="D2446" s="683">
        <v>41890</v>
      </c>
      <c r="E2446" s="643">
        <v>0.47222222222222227</v>
      </c>
      <c r="F2446" s="683">
        <v>41890</v>
      </c>
      <c r="G2446" s="643">
        <v>0.47291666666666665</v>
      </c>
      <c r="H2446" s="1178">
        <f t="shared" si="72"/>
        <v>6.9444444444438647E-4</v>
      </c>
      <c r="I2446" s="596">
        <v>5</v>
      </c>
      <c r="J2446" s="596" t="s">
        <v>178</v>
      </c>
      <c r="K2446" s="596" t="s">
        <v>132</v>
      </c>
      <c r="L2446" s="596" t="s">
        <v>125</v>
      </c>
      <c r="M2446" s="596" t="s">
        <v>11478</v>
      </c>
      <c r="N2446" s="596" t="s">
        <v>103</v>
      </c>
      <c r="O2446" s="596" t="s">
        <v>66</v>
      </c>
      <c r="P2446" s="596" t="s">
        <v>1986</v>
      </c>
      <c r="Q2446" s="748" t="s">
        <v>8904</v>
      </c>
      <c r="R2446" s="596">
        <v>2</v>
      </c>
      <c r="S2446" s="596"/>
      <c r="T2446" s="1361">
        <f t="shared" si="71"/>
        <v>2</v>
      </c>
      <c r="U2446" s="596"/>
      <c r="V2446" s="593"/>
      <c r="W2446" s="593"/>
      <c r="X2446" s="596"/>
      <c r="Y2446" s="593"/>
      <c r="Z2446" s="596"/>
      <c r="AA2446" s="596"/>
      <c r="AB2446" s="596"/>
      <c r="AC2446" s="596"/>
      <c r="AD2446" s="743" t="s">
        <v>55</v>
      </c>
      <c r="AE2446" s="596"/>
      <c r="AF2446" s="743"/>
      <c r="AG2446" s="747"/>
      <c r="AH2446" s="6" t="e">
        <f t="shared" si="73"/>
        <v>#VALUE!</v>
      </c>
      <c r="AI2446" s="1478" t="e">
        <f>COUNTIF([4]ПС!A5925:A6076,M2446)</f>
        <v>#VALUE!</v>
      </c>
      <c r="AJ2446" s="3">
        <f t="shared" si="74"/>
        <v>1</v>
      </c>
    </row>
    <row r="2447" spans="1:36" ht="110.25" hidden="1" x14ac:dyDescent="0.2">
      <c r="A2447" s="744" t="s">
        <v>8717</v>
      </c>
      <c r="B2447" s="52" t="s">
        <v>5</v>
      </c>
      <c r="C2447" s="596" t="s">
        <v>36</v>
      </c>
      <c r="D2447" s="683">
        <v>41891</v>
      </c>
      <c r="E2447" s="643">
        <v>0.31944444444444448</v>
      </c>
      <c r="F2447" s="683">
        <v>41891</v>
      </c>
      <c r="G2447" s="643">
        <v>0.31944444444444448</v>
      </c>
      <c r="H2447" s="1178">
        <f t="shared" si="72"/>
        <v>0</v>
      </c>
      <c r="I2447" s="596">
        <v>70</v>
      </c>
      <c r="J2447" s="596" t="s">
        <v>2870</v>
      </c>
      <c r="K2447" s="596" t="s">
        <v>133</v>
      </c>
      <c r="L2447" s="596" t="s">
        <v>130</v>
      </c>
      <c r="M2447" s="596" t="s">
        <v>1399</v>
      </c>
      <c r="N2447" s="596">
        <v>110</v>
      </c>
      <c r="O2447" s="596" t="s">
        <v>66</v>
      </c>
      <c r="P2447" s="596" t="s">
        <v>8905</v>
      </c>
      <c r="Q2447" s="748" t="s">
        <v>8906</v>
      </c>
      <c r="R2447" s="596">
        <v>58</v>
      </c>
      <c r="S2447" s="596"/>
      <c r="T2447" s="1361">
        <f t="shared" si="71"/>
        <v>58</v>
      </c>
      <c r="U2447" s="596" t="s">
        <v>75</v>
      </c>
      <c r="V2447" s="596" t="s">
        <v>183</v>
      </c>
      <c r="W2447" s="596" t="s">
        <v>183</v>
      </c>
      <c r="X2447" s="596" t="s">
        <v>183</v>
      </c>
      <c r="Y2447" s="596" t="s">
        <v>183</v>
      </c>
      <c r="Z2447" s="596" t="s">
        <v>183</v>
      </c>
      <c r="AA2447" s="596" t="s">
        <v>183</v>
      </c>
      <c r="AB2447" s="596" t="s">
        <v>183</v>
      </c>
      <c r="AC2447" s="596" t="s">
        <v>183</v>
      </c>
      <c r="AD2447" s="743" t="s">
        <v>60</v>
      </c>
      <c r="AE2447" s="596"/>
      <c r="AF2447" s="596"/>
      <c r="AG2447" s="747"/>
      <c r="AH2447" s="6" t="e">
        <f t="shared" si="73"/>
        <v>#VALUE!</v>
      </c>
      <c r="AI2447" s="1478" t="e">
        <f>COUNTIF([4]ПС!A5925:A6076,M2447)</f>
        <v>#VALUE!</v>
      </c>
      <c r="AJ2447" s="3">
        <f t="shared" si="74"/>
        <v>1</v>
      </c>
    </row>
    <row r="2448" spans="1:36" ht="110.25" hidden="1" x14ac:dyDescent="0.2">
      <c r="A2448" s="744" t="s">
        <v>8717</v>
      </c>
      <c r="B2448" s="52" t="s">
        <v>5</v>
      </c>
      <c r="C2448" s="596" t="s">
        <v>36</v>
      </c>
      <c r="D2448" s="683">
        <v>41891</v>
      </c>
      <c r="E2448" s="643">
        <v>0.32291666666666669</v>
      </c>
      <c r="F2448" s="683">
        <v>41891</v>
      </c>
      <c r="G2448" s="643">
        <v>0.32500000000000001</v>
      </c>
      <c r="H2448" s="1178">
        <f t="shared" si="72"/>
        <v>2.0833333333333259E-3</v>
      </c>
      <c r="I2448" s="596">
        <v>70</v>
      </c>
      <c r="J2448" s="596" t="s">
        <v>2870</v>
      </c>
      <c r="K2448" s="596" t="s">
        <v>834</v>
      </c>
      <c r="L2448" s="596" t="s">
        <v>130</v>
      </c>
      <c r="M2448" s="596" t="s">
        <v>673</v>
      </c>
      <c r="N2448" s="596">
        <v>110</v>
      </c>
      <c r="O2448" s="596" t="s">
        <v>66</v>
      </c>
      <c r="P2448" s="596" t="s">
        <v>8905</v>
      </c>
      <c r="Q2448" s="748" t="s">
        <v>8907</v>
      </c>
      <c r="R2448" s="596">
        <v>90</v>
      </c>
      <c r="S2448" s="596"/>
      <c r="T2448" s="1361">
        <f t="shared" si="71"/>
        <v>90</v>
      </c>
      <c r="U2448" s="596" t="s">
        <v>75</v>
      </c>
      <c r="V2448" s="596">
        <v>1990</v>
      </c>
      <c r="W2448" s="596" t="s">
        <v>10119</v>
      </c>
      <c r="X2448" s="596" t="s">
        <v>183</v>
      </c>
      <c r="Y2448" s="750">
        <v>41760</v>
      </c>
      <c r="Z2448" s="596">
        <v>100</v>
      </c>
      <c r="AA2448" s="750">
        <v>41883</v>
      </c>
      <c r="AB2448" s="596">
        <v>0</v>
      </c>
      <c r="AC2448" s="750">
        <v>41883</v>
      </c>
      <c r="AD2448" s="743" t="s">
        <v>60</v>
      </c>
      <c r="AE2448" s="596"/>
      <c r="AF2448" s="596"/>
      <c r="AG2448" s="747"/>
      <c r="AH2448" s="6" t="e">
        <f t="shared" si="73"/>
        <v>#VALUE!</v>
      </c>
      <c r="AI2448" s="1478" t="e">
        <f>COUNTIF([4]ПС!A5925:A6076,M2448)</f>
        <v>#VALUE!</v>
      </c>
      <c r="AJ2448" s="3">
        <f t="shared" si="74"/>
        <v>1</v>
      </c>
    </row>
    <row r="2449" spans="1:36" ht="94.5" hidden="1" x14ac:dyDescent="0.2">
      <c r="A2449" s="744" t="s">
        <v>8717</v>
      </c>
      <c r="B2449" s="52" t="s">
        <v>5</v>
      </c>
      <c r="C2449" s="596" t="s">
        <v>36</v>
      </c>
      <c r="D2449" s="683">
        <v>41891</v>
      </c>
      <c r="E2449" s="643">
        <v>0.4548611111111111</v>
      </c>
      <c r="F2449" s="683">
        <v>41891</v>
      </c>
      <c r="G2449" s="643">
        <v>0.46875</v>
      </c>
      <c r="H2449" s="1178">
        <f t="shared" si="72"/>
        <v>1.3888888888888895E-2</v>
      </c>
      <c r="I2449" s="596">
        <v>10</v>
      </c>
      <c r="J2449" s="596" t="s">
        <v>178</v>
      </c>
      <c r="K2449" s="596" t="s">
        <v>133</v>
      </c>
      <c r="L2449" s="596" t="s">
        <v>130</v>
      </c>
      <c r="M2449" s="596" t="s">
        <v>12156</v>
      </c>
      <c r="N2449" s="596" t="s">
        <v>103</v>
      </c>
      <c r="O2449" s="596" t="s">
        <v>66</v>
      </c>
      <c r="P2449" s="596" t="s">
        <v>8908</v>
      </c>
      <c r="Q2449" s="748" t="s">
        <v>12189</v>
      </c>
      <c r="R2449" s="596">
        <v>7</v>
      </c>
      <c r="S2449" s="596"/>
      <c r="T2449" s="1361">
        <f t="shared" si="71"/>
        <v>7</v>
      </c>
      <c r="U2449" s="372" t="s">
        <v>75</v>
      </c>
      <c r="V2449" s="593">
        <v>2012</v>
      </c>
      <c r="W2449" s="593" t="s">
        <v>2286</v>
      </c>
      <c r="X2449" s="596" t="s">
        <v>183</v>
      </c>
      <c r="Y2449" s="614">
        <v>41183</v>
      </c>
      <c r="Z2449" s="596">
        <v>100</v>
      </c>
      <c r="AA2449" s="596" t="s">
        <v>183</v>
      </c>
      <c r="AB2449" s="596">
        <v>0</v>
      </c>
      <c r="AC2449" s="596" t="s">
        <v>183</v>
      </c>
      <c r="AD2449" s="743" t="s">
        <v>59</v>
      </c>
      <c r="AE2449" s="596"/>
      <c r="AF2449" s="596"/>
      <c r="AG2449" s="747"/>
      <c r="AH2449" s="6" t="e">
        <f t="shared" si="73"/>
        <v>#VALUE!</v>
      </c>
      <c r="AI2449" s="1478" t="e">
        <f>COUNTIF([4]ПС!A5925:A6076,M2449)</f>
        <v>#VALUE!</v>
      </c>
      <c r="AJ2449" s="3">
        <f t="shared" si="74"/>
        <v>1</v>
      </c>
    </row>
    <row r="2450" spans="1:36" ht="47.25" hidden="1" x14ac:dyDescent="0.2">
      <c r="A2450" s="744" t="s">
        <v>8717</v>
      </c>
      <c r="B2450" s="52" t="s">
        <v>5</v>
      </c>
      <c r="C2450" s="596" t="s">
        <v>10455</v>
      </c>
      <c r="D2450" s="683">
        <v>41891</v>
      </c>
      <c r="E2450" s="643">
        <v>0.46388888888888885</v>
      </c>
      <c r="F2450" s="683">
        <v>41891</v>
      </c>
      <c r="G2450" s="643">
        <v>0.46388888888888885</v>
      </c>
      <c r="H2450" s="1178">
        <f t="shared" si="72"/>
        <v>0</v>
      </c>
      <c r="I2450" s="596">
        <v>1</v>
      </c>
      <c r="J2450" s="596"/>
      <c r="K2450" s="596"/>
      <c r="L2450" s="596" t="s">
        <v>125</v>
      </c>
      <c r="M2450" s="746" t="s">
        <v>3842</v>
      </c>
      <c r="N2450" s="596">
        <v>35</v>
      </c>
      <c r="O2450" s="596" t="s">
        <v>66</v>
      </c>
      <c r="P2450" s="596" t="s">
        <v>8909</v>
      </c>
      <c r="Q2450" s="746" t="s">
        <v>8910</v>
      </c>
      <c r="R2450" s="596">
        <v>1</v>
      </c>
      <c r="S2450" s="596"/>
      <c r="T2450" s="1361">
        <f t="shared" si="71"/>
        <v>1</v>
      </c>
      <c r="U2450" s="596"/>
      <c r="V2450" s="593"/>
      <c r="W2450" s="593"/>
      <c r="X2450" s="596"/>
      <c r="Y2450" s="593"/>
      <c r="Z2450" s="596"/>
      <c r="AA2450" s="596"/>
      <c r="AB2450" s="596"/>
      <c r="AC2450" s="596"/>
      <c r="AD2450" s="743" t="s">
        <v>55</v>
      </c>
      <c r="AE2450" s="596"/>
      <c r="AF2450" s="743"/>
      <c r="AG2450" s="747"/>
      <c r="AH2450" s="6" t="e">
        <f t="shared" si="73"/>
        <v>#VALUE!</v>
      </c>
      <c r="AI2450" s="1478" t="e">
        <f>COUNTIF([4]ПС!A5925:A6076,M2450)</f>
        <v>#VALUE!</v>
      </c>
      <c r="AJ2450" s="3">
        <f t="shared" si="74"/>
        <v>1</v>
      </c>
    </row>
    <row r="2451" spans="1:36" ht="110.25" hidden="1" x14ac:dyDescent="0.2">
      <c r="A2451" s="744" t="s">
        <v>8717</v>
      </c>
      <c r="B2451" s="52" t="s">
        <v>5</v>
      </c>
      <c r="C2451" s="596" t="s">
        <v>36</v>
      </c>
      <c r="D2451" s="683">
        <v>41891</v>
      </c>
      <c r="E2451" s="643">
        <v>0.70833333333333337</v>
      </c>
      <c r="F2451" s="683">
        <v>41891</v>
      </c>
      <c r="G2451" s="643">
        <v>0.72013888888888899</v>
      </c>
      <c r="H2451" s="1178">
        <f t="shared" si="72"/>
        <v>1.1805555555555625E-2</v>
      </c>
      <c r="I2451" s="596">
        <v>10</v>
      </c>
      <c r="J2451" s="596" t="s">
        <v>178</v>
      </c>
      <c r="K2451" s="596" t="s">
        <v>133</v>
      </c>
      <c r="L2451" s="596" t="s">
        <v>130</v>
      </c>
      <c r="M2451" s="596" t="s">
        <v>12156</v>
      </c>
      <c r="N2451" s="596" t="s">
        <v>103</v>
      </c>
      <c r="O2451" s="596" t="s">
        <v>66</v>
      </c>
      <c r="P2451" s="596" t="s">
        <v>8908</v>
      </c>
      <c r="Q2451" s="748" t="s">
        <v>12190</v>
      </c>
      <c r="R2451" s="596">
        <v>5</v>
      </c>
      <c r="S2451" s="596"/>
      <c r="T2451" s="1361">
        <f t="shared" si="71"/>
        <v>5</v>
      </c>
      <c r="U2451" s="596" t="s">
        <v>75</v>
      </c>
      <c r="V2451" s="593">
        <v>2012</v>
      </c>
      <c r="W2451" s="593" t="s">
        <v>2286</v>
      </c>
      <c r="X2451" s="596" t="s">
        <v>183</v>
      </c>
      <c r="Y2451" s="614">
        <v>41183</v>
      </c>
      <c r="Z2451" s="596">
        <v>100</v>
      </c>
      <c r="AA2451" s="596" t="s">
        <v>183</v>
      </c>
      <c r="AB2451" s="596">
        <v>0</v>
      </c>
      <c r="AC2451" s="596" t="s">
        <v>183</v>
      </c>
      <c r="AD2451" s="743" t="s">
        <v>59</v>
      </c>
      <c r="AE2451" s="596"/>
      <c r="AF2451" s="596"/>
      <c r="AG2451" s="747"/>
      <c r="AH2451" s="6" t="e">
        <f t="shared" si="73"/>
        <v>#VALUE!</v>
      </c>
      <c r="AI2451" s="1478" t="e">
        <f>COUNTIF([4]ПС!A5925:A6076,M2451)</f>
        <v>#VALUE!</v>
      </c>
      <c r="AJ2451" s="3">
        <f t="shared" si="74"/>
        <v>1</v>
      </c>
    </row>
    <row r="2452" spans="1:36" ht="283.5" hidden="1" x14ac:dyDescent="0.2">
      <c r="A2452" s="744" t="s">
        <v>8717</v>
      </c>
      <c r="B2452" s="52" t="s">
        <v>5</v>
      </c>
      <c r="C2452" s="596" t="s">
        <v>10923</v>
      </c>
      <c r="D2452" s="683">
        <v>41891</v>
      </c>
      <c r="E2452" s="684">
        <v>0.8222222222222223</v>
      </c>
      <c r="F2452" s="683">
        <v>41891</v>
      </c>
      <c r="G2452" s="684">
        <v>0.82847222222222217</v>
      </c>
      <c r="H2452" s="1178">
        <f t="shared" si="72"/>
        <v>6.2499999999998668E-3</v>
      </c>
      <c r="I2452" s="593">
        <v>317</v>
      </c>
      <c r="J2452" s="596" t="s">
        <v>2040</v>
      </c>
      <c r="K2452" s="596" t="s">
        <v>133</v>
      </c>
      <c r="L2452" s="596" t="s">
        <v>125</v>
      </c>
      <c r="M2452" s="596" t="s">
        <v>673</v>
      </c>
      <c r="N2452" s="596">
        <v>220</v>
      </c>
      <c r="O2452" s="596" t="s">
        <v>66</v>
      </c>
      <c r="P2452" s="596" t="s">
        <v>12191</v>
      </c>
      <c r="Q2452" s="1076" t="s">
        <v>8911</v>
      </c>
      <c r="R2452" s="596">
        <v>417</v>
      </c>
      <c r="S2452" s="596"/>
      <c r="T2452" s="1361">
        <f t="shared" si="71"/>
        <v>417</v>
      </c>
      <c r="U2452" s="596"/>
      <c r="V2452" s="593"/>
      <c r="W2452" s="593"/>
      <c r="X2452" s="596"/>
      <c r="Y2452" s="593"/>
      <c r="Z2452" s="596"/>
      <c r="AA2452" s="596"/>
      <c r="AB2452" s="596"/>
      <c r="AC2452" s="596"/>
      <c r="AD2452" s="743" t="s">
        <v>55</v>
      </c>
      <c r="AE2452" s="596"/>
      <c r="AF2452" s="743"/>
      <c r="AG2452" s="747"/>
      <c r="AH2452" s="6" t="e">
        <f t="shared" si="73"/>
        <v>#VALUE!</v>
      </c>
      <c r="AI2452" s="1478" t="e">
        <f>COUNTIF([4]ПС!A5925:A6076,M2452)</f>
        <v>#VALUE!</v>
      </c>
      <c r="AJ2452" s="3">
        <f t="shared" si="74"/>
        <v>1</v>
      </c>
    </row>
    <row r="2453" spans="1:36" ht="110.25" hidden="1" x14ac:dyDescent="0.2">
      <c r="A2453" s="744" t="s">
        <v>8717</v>
      </c>
      <c r="B2453" s="52" t="s">
        <v>5</v>
      </c>
      <c r="C2453" s="596" t="s">
        <v>10738</v>
      </c>
      <c r="D2453" s="683">
        <v>41892</v>
      </c>
      <c r="E2453" s="1064">
        <v>0.3125</v>
      </c>
      <c r="F2453" s="1065">
        <v>41892</v>
      </c>
      <c r="G2453" s="1064">
        <v>0.3125</v>
      </c>
      <c r="H2453" s="1178">
        <f t="shared" si="72"/>
        <v>0</v>
      </c>
      <c r="I2453" s="596">
        <v>167</v>
      </c>
      <c r="J2453" s="596" t="s">
        <v>8912</v>
      </c>
      <c r="K2453" s="596" t="s">
        <v>132</v>
      </c>
      <c r="L2453" s="596" t="s">
        <v>125</v>
      </c>
      <c r="M2453" s="596" t="s">
        <v>673</v>
      </c>
      <c r="N2453" s="596">
        <v>110</v>
      </c>
      <c r="O2453" s="596" t="s">
        <v>66</v>
      </c>
      <c r="P2453" s="596" t="s">
        <v>12192</v>
      </c>
      <c r="Q2453" s="748" t="s">
        <v>8913</v>
      </c>
      <c r="R2453" s="596">
        <v>9</v>
      </c>
      <c r="S2453" s="596"/>
      <c r="T2453" s="1361">
        <f t="shared" si="71"/>
        <v>9</v>
      </c>
      <c r="U2453" s="596"/>
      <c r="V2453" s="593"/>
      <c r="W2453" s="593"/>
      <c r="X2453" s="596"/>
      <c r="Y2453" s="593"/>
      <c r="Z2453" s="596"/>
      <c r="AA2453" s="596"/>
      <c r="AB2453" s="596"/>
      <c r="AC2453" s="596"/>
      <c r="AD2453" s="743" t="s">
        <v>55</v>
      </c>
      <c r="AE2453" s="596"/>
      <c r="AF2453" s="743"/>
      <c r="AG2453" s="747"/>
      <c r="AH2453" s="6" t="e">
        <f t="shared" si="73"/>
        <v>#VALUE!</v>
      </c>
      <c r="AI2453" s="1478" t="e">
        <f>COUNTIF([4]ПС!A5925:A6076,M2453)</f>
        <v>#VALUE!</v>
      </c>
      <c r="AJ2453" s="3">
        <f t="shared" si="74"/>
        <v>1</v>
      </c>
    </row>
    <row r="2454" spans="1:36" ht="110.25" hidden="1" x14ac:dyDescent="0.2">
      <c r="A2454" s="744" t="s">
        <v>8717</v>
      </c>
      <c r="B2454" s="52" t="s">
        <v>5</v>
      </c>
      <c r="C2454" s="596" t="s">
        <v>10738</v>
      </c>
      <c r="D2454" s="683">
        <v>41892</v>
      </c>
      <c r="E2454" s="643">
        <v>0.31736111111111115</v>
      </c>
      <c r="F2454" s="683">
        <v>41892</v>
      </c>
      <c r="G2454" s="643">
        <v>0.31736111111111115</v>
      </c>
      <c r="H2454" s="1178">
        <f t="shared" si="72"/>
        <v>0</v>
      </c>
      <c r="I2454" s="596">
        <v>8</v>
      </c>
      <c r="J2454" s="596"/>
      <c r="K2454" s="596" t="s">
        <v>132</v>
      </c>
      <c r="L2454" s="596" t="s">
        <v>125</v>
      </c>
      <c r="M2454" s="596" t="s">
        <v>677</v>
      </c>
      <c r="N2454" s="596">
        <v>110</v>
      </c>
      <c r="O2454" s="596" t="s">
        <v>66</v>
      </c>
      <c r="P2454" s="596" t="s">
        <v>8914</v>
      </c>
      <c r="Q2454" s="1075" t="s">
        <v>8915</v>
      </c>
      <c r="R2454" s="596">
        <v>39</v>
      </c>
      <c r="S2454" s="596"/>
      <c r="T2454" s="1361">
        <f t="shared" si="71"/>
        <v>39</v>
      </c>
      <c r="U2454" s="596"/>
      <c r="V2454" s="593"/>
      <c r="W2454" s="593"/>
      <c r="X2454" s="596"/>
      <c r="Y2454" s="593"/>
      <c r="Z2454" s="596"/>
      <c r="AA2454" s="596"/>
      <c r="AB2454" s="596"/>
      <c r="AC2454" s="596"/>
      <c r="AD2454" s="743" t="s">
        <v>55</v>
      </c>
      <c r="AE2454" s="596"/>
      <c r="AF2454" s="743"/>
      <c r="AG2454" s="747"/>
      <c r="AH2454" s="6" t="e">
        <f t="shared" si="73"/>
        <v>#VALUE!</v>
      </c>
      <c r="AI2454" s="1478" t="e">
        <f>COUNTIF([4]ПС!A5925:A6076,M2454)</f>
        <v>#VALUE!</v>
      </c>
      <c r="AJ2454" s="3">
        <f t="shared" si="74"/>
        <v>1</v>
      </c>
    </row>
    <row r="2455" spans="1:36" ht="47.25" hidden="1" x14ac:dyDescent="0.2">
      <c r="A2455" s="744" t="s">
        <v>8717</v>
      </c>
      <c r="B2455" s="52" t="s">
        <v>5</v>
      </c>
      <c r="C2455" s="596" t="s">
        <v>12005</v>
      </c>
      <c r="D2455" s="683">
        <v>41892</v>
      </c>
      <c r="E2455" s="643">
        <v>0.30555555555555552</v>
      </c>
      <c r="F2455" s="683">
        <v>41892</v>
      </c>
      <c r="G2455" s="643">
        <v>0.30555555555555552</v>
      </c>
      <c r="H2455" s="1178">
        <f t="shared" si="72"/>
        <v>0</v>
      </c>
      <c r="I2455" s="596"/>
      <c r="J2455" s="596"/>
      <c r="K2455" s="596" t="s">
        <v>132</v>
      </c>
      <c r="L2455" s="596" t="s">
        <v>125</v>
      </c>
      <c r="M2455" s="596" t="s">
        <v>9298</v>
      </c>
      <c r="N2455" s="596">
        <v>110</v>
      </c>
      <c r="O2455" s="596" t="s">
        <v>66</v>
      </c>
      <c r="P2455" s="596" t="s">
        <v>704</v>
      </c>
      <c r="Q2455" s="748" t="s">
        <v>8916</v>
      </c>
      <c r="R2455" s="596">
        <v>8</v>
      </c>
      <c r="S2455" s="596"/>
      <c r="T2455" s="1361">
        <f t="shared" si="71"/>
        <v>8</v>
      </c>
      <c r="U2455" s="596"/>
      <c r="V2455" s="593"/>
      <c r="W2455" s="593"/>
      <c r="X2455" s="596"/>
      <c r="Y2455" s="593"/>
      <c r="Z2455" s="596"/>
      <c r="AA2455" s="596"/>
      <c r="AB2455" s="596"/>
      <c r="AC2455" s="596"/>
      <c r="AD2455" s="743" t="s">
        <v>55</v>
      </c>
      <c r="AE2455" s="596"/>
      <c r="AF2455" s="743"/>
      <c r="AG2455" s="747"/>
      <c r="AH2455" s="6" t="e">
        <f t="shared" si="73"/>
        <v>#VALUE!</v>
      </c>
      <c r="AI2455" s="1478" t="e">
        <f>COUNTIF([4]ПС!A5925:A6076,M2455)</f>
        <v>#VALUE!</v>
      </c>
      <c r="AJ2455" s="3">
        <f t="shared" si="74"/>
        <v>1</v>
      </c>
    </row>
    <row r="2456" spans="1:36" ht="267.75" hidden="1" x14ac:dyDescent="0.2">
      <c r="A2456" s="744" t="s">
        <v>8717</v>
      </c>
      <c r="B2456" s="52" t="s">
        <v>5</v>
      </c>
      <c r="C2456" s="596" t="s">
        <v>10923</v>
      </c>
      <c r="D2456" s="683">
        <v>41893</v>
      </c>
      <c r="E2456" s="1064">
        <v>0.34097222222222223</v>
      </c>
      <c r="F2456" s="1065">
        <v>41893</v>
      </c>
      <c r="G2456" s="1064">
        <v>0.34166666666666662</v>
      </c>
      <c r="H2456" s="1178">
        <f t="shared" si="72"/>
        <v>6.9444444444438647E-4</v>
      </c>
      <c r="I2456" s="596">
        <v>267</v>
      </c>
      <c r="J2456" s="596" t="s">
        <v>8917</v>
      </c>
      <c r="K2456" s="596" t="s">
        <v>132</v>
      </c>
      <c r="L2456" s="596" t="s">
        <v>125</v>
      </c>
      <c r="M2456" s="596" t="s">
        <v>673</v>
      </c>
      <c r="N2456" s="596">
        <v>220</v>
      </c>
      <c r="O2456" s="596" t="s">
        <v>66</v>
      </c>
      <c r="P2456" s="596" t="s">
        <v>12193</v>
      </c>
      <c r="Q2456" s="1077" t="s">
        <v>8918</v>
      </c>
      <c r="R2456" s="596">
        <v>546</v>
      </c>
      <c r="S2456" s="596"/>
      <c r="T2456" s="1361">
        <f t="shared" si="71"/>
        <v>546</v>
      </c>
      <c r="U2456" s="596"/>
      <c r="V2456" s="593"/>
      <c r="W2456" s="593"/>
      <c r="X2456" s="596"/>
      <c r="Y2456" s="593"/>
      <c r="Z2456" s="596"/>
      <c r="AA2456" s="596"/>
      <c r="AB2456" s="596"/>
      <c r="AC2456" s="596"/>
      <c r="AD2456" s="743" t="s">
        <v>55</v>
      </c>
      <c r="AE2456" s="596"/>
      <c r="AF2456" s="743"/>
      <c r="AG2456" s="747"/>
      <c r="AH2456" s="6" t="e">
        <f t="shared" si="73"/>
        <v>#VALUE!</v>
      </c>
      <c r="AI2456" s="1478" t="e">
        <f>COUNTIF([4]ПС!A5925:A6076,M2456)</f>
        <v>#VALUE!</v>
      </c>
      <c r="AJ2456" s="3">
        <f t="shared" si="74"/>
        <v>1</v>
      </c>
    </row>
    <row r="2457" spans="1:36" ht="63" hidden="1" x14ac:dyDescent="0.2">
      <c r="A2457" s="744" t="s">
        <v>8717</v>
      </c>
      <c r="B2457" s="52" t="s">
        <v>5</v>
      </c>
      <c r="C2457" s="596" t="s">
        <v>10923</v>
      </c>
      <c r="D2457" s="683">
        <v>41893</v>
      </c>
      <c r="E2457" s="643">
        <v>0.68263888888888891</v>
      </c>
      <c r="F2457" s="683">
        <v>41893</v>
      </c>
      <c r="G2457" s="643">
        <v>0.68333333333333324</v>
      </c>
      <c r="H2457" s="1178">
        <f t="shared" si="72"/>
        <v>6.9444444444433095E-4</v>
      </c>
      <c r="I2457" s="596">
        <v>20</v>
      </c>
      <c r="J2457" s="596" t="s">
        <v>5091</v>
      </c>
      <c r="K2457" s="596" t="s">
        <v>132</v>
      </c>
      <c r="L2457" s="596" t="s">
        <v>125</v>
      </c>
      <c r="M2457" s="596" t="s">
        <v>673</v>
      </c>
      <c r="N2457" s="596">
        <v>220</v>
      </c>
      <c r="O2457" s="596" t="s">
        <v>66</v>
      </c>
      <c r="P2457" s="596" t="s">
        <v>12194</v>
      </c>
      <c r="Q2457" s="1077" t="s">
        <v>8918</v>
      </c>
      <c r="R2457" s="596">
        <v>50</v>
      </c>
      <c r="S2457" s="596"/>
      <c r="T2457" s="1361">
        <f t="shared" si="71"/>
        <v>50</v>
      </c>
      <c r="U2457" s="596"/>
      <c r="V2457" s="593"/>
      <c r="W2457" s="593"/>
      <c r="X2457" s="596"/>
      <c r="Y2457" s="593"/>
      <c r="Z2457" s="596"/>
      <c r="AA2457" s="596"/>
      <c r="AB2457" s="596"/>
      <c r="AC2457" s="596"/>
      <c r="AD2457" s="743" t="s">
        <v>55</v>
      </c>
      <c r="AE2457" s="596"/>
      <c r="AF2457" s="743"/>
      <c r="AG2457" s="747"/>
      <c r="AH2457" s="6" t="e">
        <f t="shared" si="73"/>
        <v>#VALUE!</v>
      </c>
      <c r="AI2457" s="1478" t="e">
        <f>COUNTIF([4]ПС!A5925:A6076,M2457)</f>
        <v>#VALUE!</v>
      </c>
      <c r="AJ2457" s="3">
        <f t="shared" si="74"/>
        <v>1</v>
      </c>
    </row>
    <row r="2458" spans="1:36" ht="110.25" hidden="1" x14ac:dyDescent="0.2">
      <c r="A2458" s="744" t="s">
        <v>8717</v>
      </c>
      <c r="B2458" s="52" t="s">
        <v>5</v>
      </c>
      <c r="C2458" s="596" t="s">
        <v>10455</v>
      </c>
      <c r="D2458" s="683">
        <v>41893</v>
      </c>
      <c r="E2458" s="643">
        <v>0.68263888888888891</v>
      </c>
      <c r="F2458" s="683">
        <v>41893</v>
      </c>
      <c r="G2458" s="643">
        <v>0.68333333333333324</v>
      </c>
      <c r="H2458" s="1178">
        <f t="shared" si="72"/>
        <v>6.9444444444433095E-4</v>
      </c>
      <c r="I2458" s="596">
        <v>11</v>
      </c>
      <c r="J2458" s="596" t="s">
        <v>5091</v>
      </c>
      <c r="K2458" s="596" t="s">
        <v>132</v>
      </c>
      <c r="L2458" s="596" t="s">
        <v>125</v>
      </c>
      <c r="M2458" s="596" t="s">
        <v>11069</v>
      </c>
      <c r="N2458" s="596">
        <v>110</v>
      </c>
      <c r="O2458" s="596" t="s">
        <v>66</v>
      </c>
      <c r="P2458" s="596" t="s">
        <v>8919</v>
      </c>
      <c r="Q2458" s="748" t="s">
        <v>8920</v>
      </c>
      <c r="R2458" s="596">
        <v>3</v>
      </c>
      <c r="S2458" s="596"/>
      <c r="T2458" s="1361">
        <f t="shared" ref="T2458:T2489" si="75">R2458+S2458</f>
        <v>3</v>
      </c>
      <c r="U2458" s="596"/>
      <c r="V2458" s="593"/>
      <c r="W2458" s="593"/>
      <c r="X2458" s="596"/>
      <c r="Y2458" s="593"/>
      <c r="Z2458" s="596"/>
      <c r="AA2458" s="596"/>
      <c r="AB2458" s="596"/>
      <c r="AC2458" s="596"/>
      <c r="AD2458" s="743" t="s">
        <v>55</v>
      </c>
      <c r="AE2458" s="596"/>
      <c r="AF2458" s="743"/>
      <c r="AG2458" s="747"/>
      <c r="AH2458" s="6" t="e">
        <f t="shared" si="73"/>
        <v>#VALUE!</v>
      </c>
      <c r="AI2458" s="1478" t="e">
        <f>COUNTIF([4]ПС!A5925:A6076,M2458)</f>
        <v>#VALUE!</v>
      </c>
      <c r="AJ2458" s="3">
        <f t="shared" si="74"/>
        <v>1</v>
      </c>
    </row>
    <row r="2459" spans="1:36" ht="47.25" hidden="1" x14ac:dyDescent="0.2">
      <c r="A2459" s="744" t="s">
        <v>8717</v>
      </c>
      <c r="B2459" s="52" t="s">
        <v>5</v>
      </c>
      <c r="C2459" s="596" t="s">
        <v>36</v>
      </c>
      <c r="D2459" s="683">
        <v>41893</v>
      </c>
      <c r="E2459" s="643">
        <v>0.80208333333333337</v>
      </c>
      <c r="F2459" s="683">
        <v>41893</v>
      </c>
      <c r="G2459" s="643">
        <v>0.83680555555555547</v>
      </c>
      <c r="H2459" s="1178">
        <f t="shared" si="72"/>
        <v>3.4722222222222099E-2</v>
      </c>
      <c r="I2459" s="596">
        <v>5</v>
      </c>
      <c r="J2459" s="596"/>
      <c r="K2459" s="596"/>
      <c r="L2459" s="596" t="s">
        <v>130</v>
      </c>
      <c r="M2459" s="596" t="s">
        <v>9433</v>
      </c>
      <c r="N2459" s="596" t="s">
        <v>103</v>
      </c>
      <c r="O2459" s="596" t="s">
        <v>66</v>
      </c>
      <c r="P2459" s="596" t="s">
        <v>8921</v>
      </c>
      <c r="Q2459" s="748" t="s">
        <v>8922</v>
      </c>
      <c r="R2459" s="596">
        <v>13</v>
      </c>
      <c r="S2459" s="596"/>
      <c r="T2459" s="1361">
        <f t="shared" si="75"/>
        <v>13</v>
      </c>
      <c r="U2459" s="596" t="s">
        <v>75</v>
      </c>
      <c r="V2459" s="596">
        <v>2006</v>
      </c>
      <c r="W2459" s="596" t="s">
        <v>12195</v>
      </c>
      <c r="X2459" s="596" t="s">
        <v>183</v>
      </c>
      <c r="Y2459" s="596">
        <v>2012</v>
      </c>
      <c r="Z2459" s="596">
        <v>100</v>
      </c>
      <c r="AA2459" s="596" t="s">
        <v>12196</v>
      </c>
      <c r="AB2459" s="596">
        <v>0</v>
      </c>
      <c r="AC2459" s="596" t="s">
        <v>12197</v>
      </c>
      <c r="AD2459" s="743" t="s">
        <v>60</v>
      </c>
      <c r="AE2459" s="596"/>
      <c r="AF2459" s="596"/>
      <c r="AG2459" s="747"/>
      <c r="AH2459" s="6" t="e">
        <f t="shared" si="73"/>
        <v>#VALUE!</v>
      </c>
      <c r="AI2459" s="1478" t="e">
        <f>COUNTIF([4]ПС!A5925:A6076,M2459)</f>
        <v>#VALUE!</v>
      </c>
      <c r="AJ2459" s="3">
        <f t="shared" si="74"/>
        <v>1</v>
      </c>
    </row>
    <row r="2460" spans="1:36" ht="157.5" hidden="1" x14ac:dyDescent="0.2">
      <c r="A2460" s="744" t="s">
        <v>8717</v>
      </c>
      <c r="B2460" s="52" t="s">
        <v>5</v>
      </c>
      <c r="C2460" s="596" t="s">
        <v>10738</v>
      </c>
      <c r="D2460" s="683">
        <v>41894</v>
      </c>
      <c r="E2460" s="1064">
        <v>0.30833333333333335</v>
      </c>
      <c r="F2460" s="1065">
        <v>41894</v>
      </c>
      <c r="G2460" s="1064">
        <v>0.3298611111111111</v>
      </c>
      <c r="H2460" s="1178">
        <f t="shared" si="72"/>
        <v>2.1527777777777757E-2</v>
      </c>
      <c r="I2460" s="596">
        <v>311</v>
      </c>
      <c r="J2460" s="596" t="s">
        <v>9296</v>
      </c>
      <c r="K2460" s="596"/>
      <c r="L2460" s="596" t="s">
        <v>125</v>
      </c>
      <c r="M2460" s="596" t="s">
        <v>698</v>
      </c>
      <c r="N2460" s="596">
        <v>110</v>
      </c>
      <c r="O2460" s="596" t="s">
        <v>66</v>
      </c>
      <c r="P2460" s="596" t="s">
        <v>12198</v>
      </c>
      <c r="Q2460" s="748" t="s">
        <v>9297</v>
      </c>
      <c r="R2460" s="596">
        <v>327</v>
      </c>
      <c r="S2460" s="593"/>
      <c r="T2460" s="1361">
        <f t="shared" si="75"/>
        <v>327</v>
      </c>
      <c r="U2460" s="596"/>
      <c r="V2460" s="593"/>
      <c r="W2460" s="593"/>
      <c r="X2460" s="596"/>
      <c r="Y2460" s="593"/>
      <c r="Z2460" s="596"/>
      <c r="AA2460" s="596"/>
      <c r="AB2460" s="596"/>
      <c r="AC2460" s="596"/>
      <c r="AD2460" s="743" t="s">
        <v>55</v>
      </c>
      <c r="AE2460" s="596"/>
      <c r="AF2460" s="596"/>
      <c r="AG2460" s="747"/>
      <c r="AH2460" s="6" t="e">
        <f t="shared" si="73"/>
        <v>#VALUE!</v>
      </c>
      <c r="AI2460" s="1478" t="e">
        <f>COUNTIF([4]ПС!A5925:A6076,M2460)</f>
        <v>#VALUE!</v>
      </c>
      <c r="AJ2460" s="3">
        <f t="shared" si="74"/>
        <v>1</v>
      </c>
    </row>
    <row r="2461" spans="1:36" ht="78.75" hidden="1" x14ac:dyDescent="0.2">
      <c r="A2461" s="744" t="s">
        <v>8717</v>
      </c>
      <c r="B2461" s="52" t="s">
        <v>5</v>
      </c>
      <c r="C2461" s="596" t="s">
        <v>12005</v>
      </c>
      <c r="D2461" s="683">
        <v>41894</v>
      </c>
      <c r="E2461" s="643">
        <v>0.32291666666666669</v>
      </c>
      <c r="F2461" s="683">
        <v>41894</v>
      </c>
      <c r="G2461" s="643">
        <v>0.32291666666666669</v>
      </c>
      <c r="H2461" s="1178">
        <f t="shared" si="72"/>
        <v>0</v>
      </c>
      <c r="I2461" s="596">
        <v>8</v>
      </c>
      <c r="J2461" s="596"/>
      <c r="K2461" s="596" t="s">
        <v>132</v>
      </c>
      <c r="L2461" s="596" t="s">
        <v>125</v>
      </c>
      <c r="M2461" s="596" t="s">
        <v>9298</v>
      </c>
      <c r="N2461" s="596">
        <v>35</v>
      </c>
      <c r="O2461" s="596" t="s">
        <v>66</v>
      </c>
      <c r="P2461" s="596" t="s">
        <v>9299</v>
      </c>
      <c r="Q2461" s="748" t="s">
        <v>9300</v>
      </c>
      <c r="R2461" s="596">
        <v>5</v>
      </c>
      <c r="S2461" s="593"/>
      <c r="T2461" s="1361">
        <f t="shared" si="75"/>
        <v>5</v>
      </c>
      <c r="U2461" s="596"/>
      <c r="V2461" s="593"/>
      <c r="W2461" s="593"/>
      <c r="X2461" s="596"/>
      <c r="Y2461" s="593"/>
      <c r="Z2461" s="596"/>
      <c r="AA2461" s="596"/>
      <c r="AB2461" s="596"/>
      <c r="AC2461" s="596"/>
      <c r="AD2461" s="743" t="s">
        <v>55</v>
      </c>
      <c r="AE2461" s="596"/>
      <c r="AF2461" s="596"/>
      <c r="AG2461" s="747"/>
      <c r="AH2461" s="6" t="e">
        <f t="shared" si="73"/>
        <v>#VALUE!</v>
      </c>
      <c r="AI2461" s="1478" t="e">
        <f>COUNTIF([4]ПС!A5925:A6076,M2461)</f>
        <v>#VALUE!</v>
      </c>
      <c r="AJ2461" s="3">
        <f t="shared" si="74"/>
        <v>1</v>
      </c>
    </row>
    <row r="2462" spans="1:36" ht="78.75" hidden="1" x14ac:dyDescent="0.2">
      <c r="A2462" s="744" t="s">
        <v>8717</v>
      </c>
      <c r="B2462" s="52" t="s">
        <v>5</v>
      </c>
      <c r="C2462" s="596" t="s">
        <v>10455</v>
      </c>
      <c r="D2462" s="683">
        <v>41894</v>
      </c>
      <c r="E2462" s="643">
        <v>0.57986111111111105</v>
      </c>
      <c r="F2462" s="683">
        <v>41894</v>
      </c>
      <c r="G2462" s="643">
        <v>0.57986111111111105</v>
      </c>
      <c r="H2462" s="1178">
        <f t="shared" si="72"/>
        <v>0</v>
      </c>
      <c r="I2462" s="596">
        <v>7</v>
      </c>
      <c r="J2462" s="596"/>
      <c r="K2462" s="596"/>
      <c r="L2462" s="596" t="s">
        <v>125</v>
      </c>
      <c r="M2462" s="596" t="s">
        <v>9301</v>
      </c>
      <c r="N2462" s="596">
        <v>110</v>
      </c>
      <c r="O2462" s="596" t="s">
        <v>66</v>
      </c>
      <c r="P2462" s="596" t="s">
        <v>9302</v>
      </c>
      <c r="Q2462" s="748" t="s">
        <v>9303</v>
      </c>
      <c r="R2462" s="596">
        <v>1</v>
      </c>
      <c r="S2462" s="593"/>
      <c r="T2462" s="1361">
        <f t="shared" si="75"/>
        <v>1</v>
      </c>
      <c r="U2462" s="596"/>
      <c r="V2462" s="593"/>
      <c r="W2462" s="593"/>
      <c r="X2462" s="596"/>
      <c r="Y2462" s="593"/>
      <c r="Z2462" s="596"/>
      <c r="AA2462" s="596"/>
      <c r="AB2462" s="596"/>
      <c r="AC2462" s="596"/>
      <c r="AD2462" s="743" t="s">
        <v>55</v>
      </c>
      <c r="AE2462" s="596"/>
      <c r="AF2462" s="596"/>
      <c r="AG2462" s="747"/>
      <c r="AH2462" s="6" t="e">
        <f t="shared" si="73"/>
        <v>#VALUE!</v>
      </c>
      <c r="AI2462" s="1478" t="e">
        <f>COUNTIF([4]ПС!A5925:A6076,M2462)</f>
        <v>#VALUE!</v>
      </c>
      <c r="AJ2462" s="3">
        <f t="shared" si="74"/>
        <v>1</v>
      </c>
    </row>
    <row r="2463" spans="1:36" ht="78.75" hidden="1" x14ac:dyDescent="0.2">
      <c r="A2463" s="744" t="s">
        <v>8717</v>
      </c>
      <c r="B2463" s="52" t="s">
        <v>5</v>
      </c>
      <c r="C2463" s="596" t="s">
        <v>10738</v>
      </c>
      <c r="D2463" s="683">
        <v>41894</v>
      </c>
      <c r="E2463" s="1064">
        <v>0.30763888888888891</v>
      </c>
      <c r="F2463" s="1065">
        <v>41894</v>
      </c>
      <c r="G2463" s="1064">
        <v>0.31527777777777777</v>
      </c>
      <c r="H2463" s="1178">
        <f t="shared" si="72"/>
        <v>7.6388888888888618E-3</v>
      </c>
      <c r="I2463" s="596">
        <v>21</v>
      </c>
      <c r="J2463" s="596" t="s">
        <v>9296</v>
      </c>
      <c r="K2463" s="596"/>
      <c r="L2463" s="596" t="s">
        <v>125</v>
      </c>
      <c r="M2463" s="596" t="s">
        <v>698</v>
      </c>
      <c r="N2463" s="596">
        <v>35</v>
      </c>
      <c r="O2463" s="596" t="s">
        <v>66</v>
      </c>
      <c r="P2463" s="596" t="s">
        <v>12199</v>
      </c>
      <c r="Q2463" s="748" t="s">
        <v>9304</v>
      </c>
      <c r="R2463" s="596">
        <v>61</v>
      </c>
      <c r="S2463" s="593"/>
      <c r="T2463" s="1361">
        <f t="shared" si="75"/>
        <v>61</v>
      </c>
      <c r="U2463" s="596"/>
      <c r="V2463" s="593"/>
      <c r="W2463" s="593"/>
      <c r="X2463" s="596"/>
      <c r="Y2463" s="593"/>
      <c r="Z2463" s="596"/>
      <c r="AA2463" s="596"/>
      <c r="AB2463" s="596"/>
      <c r="AC2463" s="596"/>
      <c r="AD2463" s="743" t="s">
        <v>55</v>
      </c>
      <c r="AE2463" s="596"/>
      <c r="AF2463" s="596"/>
      <c r="AG2463" s="747"/>
      <c r="AH2463" s="6" t="e">
        <f t="shared" si="73"/>
        <v>#VALUE!</v>
      </c>
      <c r="AI2463" s="1478" t="e">
        <f>COUNTIF([4]ПС!A5925:A6076,M2463)</f>
        <v>#VALUE!</v>
      </c>
      <c r="AJ2463" s="3">
        <f t="shared" si="74"/>
        <v>1</v>
      </c>
    </row>
    <row r="2464" spans="1:36" ht="78.75" hidden="1" x14ac:dyDescent="0.2">
      <c r="A2464" s="744" t="s">
        <v>8717</v>
      </c>
      <c r="B2464" s="52" t="s">
        <v>5</v>
      </c>
      <c r="C2464" s="596" t="s">
        <v>10738</v>
      </c>
      <c r="D2464" s="683">
        <v>41895</v>
      </c>
      <c r="E2464" s="643">
        <v>0.33263888888888887</v>
      </c>
      <c r="F2464" s="683">
        <v>41895</v>
      </c>
      <c r="G2464" s="643">
        <v>0.33263888888888887</v>
      </c>
      <c r="H2464" s="1178">
        <f t="shared" si="72"/>
        <v>0</v>
      </c>
      <c r="I2464" s="596">
        <v>250</v>
      </c>
      <c r="J2464" s="596" t="s">
        <v>9305</v>
      </c>
      <c r="K2464" s="596" t="s">
        <v>132</v>
      </c>
      <c r="L2464" s="596" t="s">
        <v>125</v>
      </c>
      <c r="M2464" s="596" t="s">
        <v>673</v>
      </c>
      <c r="N2464" s="596">
        <v>110</v>
      </c>
      <c r="O2464" s="596" t="s">
        <v>66</v>
      </c>
      <c r="P2464" s="596" t="s">
        <v>9306</v>
      </c>
      <c r="Q2464" s="1075" t="s">
        <v>9307</v>
      </c>
      <c r="R2464" s="596">
        <v>19</v>
      </c>
      <c r="S2464" s="593"/>
      <c r="T2464" s="1361">
        <f t="shared" si="75"/>
        <v>19</v>
      </c>
      <c r="U2464" s="596"/>
      <c r="V2464" s="593"/>
      <c r="W2464" s="593"/>
      <c r="X2464" s="596"/>
      <c r="Y2464" s="593"/>
      <c r="Z2464" s="596"/>
      <c r="AA2464" s="596"/>
      <c r="AB2464" s="596"/>
      <c r="AC2464" s="596"/>
      <c r="AD2464" s="743" t="s">
        <v>55</v>
      </c>
      <c r="AE2464" s="596"/>
      <c r="AF2464" s="596"/>
      <c r="AG2464" s="747"/>
      <c r="AH2464" s="6" t="e">
        <f t="shared" si="73"/>
        <v>#VALUE!</v>
      </c>
      <c r="AI2464" s="1478" t="e">
        <f>COUNTIF([4]ПС!A5925:A6076,M2464)</f>
        <v>#VALUE!</v>
      </c>
      <c r="AJ2464" s="3">
        <f t="shared" si="74"/>
        <v>1</v>
      </c>
    </row>
    <row r="2465" spans="1:36" ht="173.25" hidden="1" x14ac:dyDescent="0.2">
      <c r="A2465" s="744" t="s">
        <v>8717</v>
      </c>
      <c r="B2465" s="52" t="s">
        <v>5</v>
      </c>
      <c r="C2465" s="596" t="s">
        <v>10923</v>
      </c>
      <c r="D2465" s="683">
        <v>41895</v>
      </c>
      <c r="E2465" s="1064">
        <v>0.49583333333333335</v>
      </c>
      <c r="F2465" s="1065">
        <v>41895</v>
      </c>
      <c r="G2465" s="1064">
        <v>0.49583333333333335</v>
      </c>
      <c r="H2465" s="1178">
        <f t="shared" si="72"/>
        <v>0</v>
      </c>
      <c r="I2465" s="596">
        <v>27</v>
      </c>
      <c r="J2465" s="596"/>
      <c r="K2465" s="596"/>
      <c r="L2465" s="596" t="s">
        <v>125</v>
      </c>
      <c r="M2465" s="596" t="s">
        <v>698</v>
      </c>
      <c r="N2465" s="596">
        <v>220</v>
      </c>
      <c r="O2465" s="596" t="s">
        <v>66</v>
      </c>
      <c r="P2465" s="596" t="s">
        <v>12200</v>
      </c>
      <c r="Q2465" s="1072" t="s">
        <v>9308</v>
      </c>
      <c r="R2465" s="596">
        <v>27</v>
      </c>
      <c r="S2465" s="593"/>
      <c r="T2465" s="1361">
        <f t="shared" si="75"/>
        <v>27</v>
      </c>
      <c r="U2465" s="596"/>
      <c r="V2465" s="593"/>
      <c r="W2465" s="593"/>
      <c r="X2465" s="596"/>
      <c r="Y2465" s="593"/>
      <c r="Z2465" s="596"/>
      <c r="AA2465" s="596"/>
      <c r="AB2465" s="596"/>
      <c r="AC2465" s="596"/>
      <c r="AD2465" s="743" t="s">
        <v>55</v>
      </c>
      <c r="AE2465" s="596"/>
      <c r="AF2465" s="596"/>
      <c r="AG2465" s="747"/>
      <c r="AH2465" s="6" t="e">
        <f t="shared" si="73"/>
        <v>#VALUE!</v>
      </c>
      <c r="AI2465" s="1478" t="e">
        <f>COUNTIF([4]ПС!A5925:A6076,M2465)</f>
        <v>#VALUE!</v>
      </c>
      <c r="AJ2465" s="3">
        <f t="shared" si="74"/>
        <v>1</v>
      </c>
    </row>
    <row r="2466" spans="1:36" ht="63" hidden="1" x14ac:dyDescent="0.2">
      <c r="A2466" s="744" t="s">
        <v>8717</v>
      </c>
      <c r="B2466" s="52" t="s">
        <v>5</v>
      </c>
      <c r="C2466" s="596" t="s">
        <v>10923</v>
      </c>
      <c r="D2466" s="683">
        <v>41895</v>
      </c>
      <c r="E2466" s="643">
        <v>0.50416666666666665</v>
      </c>
      <c r="F2466" s="683">
        <v>41895</v>
      </c>
      <c r="G2466" s="643">
        <v>0.50416666666666665</v>
      </c>
      <c r="H2466" s="1178">
        <f t="shared" si="72"/>
        <v>0</v>
      </c>
      <c r="I2466" s="596">
        <v>4</v>
      </c>
      <c r="J2466" s="596"/>
      <c r="K2466" s="596"/>
      <c r="L2466" s="596" t="s">
        <v>125</v>
      </c>
      <c r="M2466" s="596" t="s">
        <v>698</v>
      </c>
      <c r="N2466" s="596">
        <v>220</v>
      </c>
      <c r="O2466" s="596" t="s">
        <v>66</v>
      </c>
      <c r="P2466" s="596" t="s">
        <v>9309</v>
      </c>
      <c r="Q2466" s="1077" t="s">
        <v>9310</v>
      </c>
      <c r="R2466" s="596">
        <v>8</v>
      </c>
      <c r="S2466" s="593"/>
      <c r="T2466" s="1361">
        <f t="shared" si="75"/>
        <v>8</v>
      </c>
      <c r="U2466" s="596"/>
      <c r="V2466" s="593"/>
      <c r="W2466" s="593"/>
      <c r="X2466" s="596"/>
      <c r="Y2466" s="593"/>
      <c r="Z2466" s="596"/>
      <c r="AA2466" s="596"/>
      <c r="AB2466" s="596"/>
      <c r="AC2466" s="596"/>
      <c r="AD2466" s="743" t="s">
        <v>55</v>
      </c>
      <c r="AE2466" s="596"/>
      <c r="AF2466" s="596"/>
      <c r="AG2466" s="747"/>
      <c r="AH2466" s="6" t="e">
        <f t="shared" si="73"/>
        <v>#VALUE!</v>
      </c>
      <c r="AI2466" s="1478" t="e">
        <f>COUNTIF([4]ПС!A5925:A6076,M2466)</f>
        <v>#VALUE!</v>
      </c>
      <c r="AJ2466" s="3">
        <f t="shared" si="74"/>
        <v>1</v>
      </c>
    </row>
    <row r="2467" spans="1:36" ht="94.5" hidden="1" x14ac:dyDescent="0.2">
      <c r="A2467" s="744" t="s">
        <v>8717</v>
      </c>
      <c r="B2467" s="52" t="s">
        <v>5</v>
      </c>
      <c r="C2467" s="596" t="s">
        <v>36</v>
      </c>
      <c r="D2467" s="683">
        <v>41896</v>
      </c>
      <c r="E2467" s="643">
        <v>0.32430555555555557</v>
      </c>
      <c r="F2467" s="683">
        <v>41896</v>
      </c>
      <c r="G2467" s="643">
        <v>0.32777777777777778</v>
      </c>
      <c r="H2467" s="1178">
        <f t="shared" si="72"/>
        <v>3.4722222222222099E-3</v>
      </c>
      <c r="I2467" s="596">
        <v>70</v>
      </c>
      <c r="J2467" s="596" t="s">
        <v>2870</v>
      </c>
      <c r="K2467" s="596" t="s">
        <v>834</v>
      </c>
      <c r="L2467" s="596" t="s">
        <v>130</v>
      </c>
      <c r="M2467" s="596" t="s">
        <v>673</v>
      </c>
      <c r="N2467" s="596">
        <v>110</v>
      </c>
      <c r="O2467" s="596" t="s">
        <v>66</v>
      </c>
      <c r="P2467" s="596" t="s">
        <v>7597</v>
      </c>
      <c r="Q2467" s="748" t="s">
        <v>9311</v>
      </c>
      <c r="R2467" s="596">
        <v>85</v>
      </c>
      <c r="S2467" s="596"/>
      <c r="T2467" s="1361">
        <f t="shared" si="75"/>
        <v>85</v>
      </c>
      <c r="U2467" s="596" t="s">
        <v>75</v>
      </c>
      <c r="V2467" s="596">
        <v>1990</v>
      </c>
      <c r="W2467" s="596" t="s">
        <v>10119</v>
      </c>
      <c r="X2467" s="596" t="s">
        <v>183</v>
      </c>
      <c r="Y2467" s="750">
        <v>41760</v>
      </c>
      <c r="Z2467" s="596">
        <v>100</v>
      </c>
      <c r="AA2467" s="750">
        <v>41974</v>
      </c>
      <c r="AB2467" s="596">
        <v>0</v>
      </c>
      <c r="AC2467" s="750">
        <v>41883</v>
      </c>
      <c r="AD2467" s="743" t="s">
        <v>60</v>
      </c>
      <c r="AE2467" s="596"/>
      <c r="AF2467" s="596"/>
      <c r="AG2467" s="747"/>
      <c r="AH2467" s="6" t="e">
        <f t="shared" si="73"/>
        <v>#VALUE!</v>
      </c>
      <c r="AI2467" s="1478" t="e">
        <f>COUNTIF([4]ПС!A5925:A6076,M2467)</f>
        <v>#VALUE!</v>
      </c>
      <c r="AJ2467" s="3">
        <f t="shared" si="74"/>
        <v>1</v>
      </c>
    </row>
    <row r="2468" spans="1:36" ht="94.5" hidden="1" x14ac:dyDescent="0.2">
      <c r="A2468" s="744" t="s">
        <v>8717</v>
      </c>
      <c r="B2468" s="52" t="s">
        <v>5</v>
      </c>
      <c r="C2468" s="596" t="s">
        <v>11223</v>
      </c>
      <c r="D2468" s="683">
        <v>41896</v>
      </c>
      <c r="E2468" s="643">
        <v>0.42430555555555555</v>
      </c>
      <c r="F2468" s="683">
        <v>41896</v>
      </c>
      <c r="G2468" s="643">
        <v>0.42430555555555555</v>
      </c>
      <c r="H2468" s="1178">
        <f t="shared" si="72"/>
        <v>0</v>
      </c>
      <c r="I2468" s="596">
        <v>118</v>
      </c>
      <c r="J2468" s="596" t="s">
        <v>178</v>
      </c>
      <c r="K2468" s="596" t="s">
        <v>132</v>
      </c>
      <c r="L2468" s="596" t="s">
        <v>125</v>
      </c>
      <c r="M2468" s="596" t="s">
        <v>9312</v>
      </c>
      <c r="N2468" s="596">
        <v>110</v>
      </c>
      <c r="O2468" s="596" t="s">
        <v>66</v>
      </c>
      <c r="P2468" s="596" t="s">
        <v>9313</v>
      </c>
      <c r="Q2468" s="748" t="s">
        <v>9314</v>
      </c>
      <c r="R2468" s="596">
        <v>13</v>
      </c>
      <c r="S2468" s="596">
        <v>44</v>
      </c>
      <c r="T2468" s="1361">
        <f t="shared" si="75"/>
        <v>57</v>
      </c>
      <c r="U2468" s="596"/>
      <c r="V2468" s="593"/>
      <c r="W2468" s="593"/>
      <c r="X2468" s="596"/>
      <c r="Y2468" s="593"/>
      <c r="Z2468" s="596"/>
      <c r="AA2468" s="596"/>
      <c r="AB2468" s="596"/>
      <c r="AC2468" s="596"/>
      <c r="AD2468" s="743" t="s">
        <v>55</v>
      </c>
      <c r="AE2468" s="596"/>
      <c r="AF2468" s="596"/>
      <c r="AG2468" s="747"/>
      <c r="AH2468" s="6" t="e">
        <f t="shared" si="73"/>
        <v>#VALUE!</v>
      </c>
      <c r="AI2468" s="1478" t="e">
        <f>COUNTIF([4]ПС!A5925:A6076,M2468)</f>
        <v>#VALUE!</v>
      </c>
      <c r="AJ2468" s="3">
        <f t="shared" si="74"/>
        <v>1</v>
      </c>
    </row>
    <row r="2469" spans="1:36" ht="63" hidden="1" x14ac:dyDescent="0.2">
      <c r="A2469" s="744" t="s">
        <v>8717</v>
      </c>
      <c r="B2469" s="52" t="s">
        <v>5</v>
      </c>
      <c r="C2469" s="596" t="s">
        <v>10738</v>
      </c>
      <c r="D2469" s="683">
        <v>41897</v>
      </c>
      <c r="E2469" s="1064">
        <v>0.32291666666666669</v>
      </c>
      <c r="F2469" s="1065">
        <v>41897</v>
      </c>
      <c r="G2469" s="1064">
        <v>0.32291666666666669</v>
      </c>
      <c r="H2469" s="1178">
        <f t="shared" si="72"/>
        <v>0</v>
      </c>
      <c r="I2469" s="596">
        <v>6</v>
      </c>
      <c r="J2469" s="596" t="s">
        <v>9316</v>
      </c>
      <c r="K2469" s="596" t="s">
        <v>132</v>
      </c>
      <c r="L2469" s="596" t="s">
        <v>125</v>
      </c>
      <c r="M2469" s="596" t="s">
        <v>698</v>
      </c>
      <c r="N2469" s="596">
        <v>110</v>
      </c>
      <c r="O2469" s="596" t="s">
        <v>66</v>
      </c>
      <c r="P2469" s="596" t="s">
        <v>9317</v>
      </c>
      <c r="Q2469" s="748" t="s">
        <v>9318</v>
      </c>
      <c r="R2469" s="596">
        <v>1</v>
      </c>
      <c r="S2469" s="596"/>
      <c r="T2469" s="1361">
        <f t="shared" si="75"/>
        <v>1</v>
      </c>
      <c r="U2469" s="596"/>
      <c r="V2469" s="593"/>
      <c r="W2469" s="593"/>
      <c r="X2469" s="596"/>
      <c r="Y2469" s="593"/>
      <c r="Z2469" s="596"/>
      <c r="AA2469" s="596"/>
      <c r="AB2469" s="596"/>
      <c r="AC2469" s="596"/>
      <c r="AD2469" s="743" t="s">
        <v>55</v>
      </c>
      <c r="AE2469" s="596"/>
      <c r="AF2469" s="596"/>
      <c r="AG2469" s="747"/>
      <c r="AH2469" s="6" t="e">
        <f t="shared" si="73"/>
        <v>#VALUE!</v>
      </c>
      <c r="AI2469" s="1478" t="e">
        <f>COUNTIF([4]ПС!A5925:A6076,M2469)</f>
        <v>#VALUE!</v>
      </c>
      <c r="AJ2469" s="3">
        <f t="shared" si="74"/>
        <v>1</v>
      </c>
    </row>
    <row r="2470" spans="1:36" ht="141.75" hidden="1" x14ac:dyDescent="0.2">
      <c r="A2470" s="744" t="s">
        <v>8717</v>
      </c>
      <c r="B2470" s="52" t="s">
        <v>5</v>
      </c>
      <c r="C2470" s="596" t="s">
        <v>10455</v>
      </c>
      <c r="D2470" s="683">
        <v>41897</v>
      </c>
      <c r="E2470" s="643">
        <v>0.33333333333333331</v>
      </c>
      <c r="F2470" s="683">
        <v>41897</v>
      </c>
      <c r="G2470" s="643">
        <v>0.33333333333333331</v>
      </c>
      <c r="H2470" s="1178">
        <f t="shared" si="72"/>
        <v>0</v>
      </c>
      <c r="I2470" s="596">
        <v>88</v>
      </c>
      <c r="J2470" s="596"/>
      <c r="K2470" s="596"/>
      <c r="L2470" s="596" t="s">
        <v>125</v>
      </c>
      <c r="M2470" s="596" t="s">
        <v>9301</v>
      </c>
      <c r="N2470" s="596">
        <v>110</v>
      </c>
      <c r="O2470" s="596" t="s">
        <v>63</v>
      </c>
      <c r="P2470" s="596" t="s">
        <v>12201</v>
      </c>
      <c r="Q2470" s="748" t="s">
        <v>9319</v>
      </c>
      <c r="R2470" s="596">
        <v>3</v>
      </c>
      <c r="S2470" s="596">
        <v>30</v>
      </c>
      <c r="T2470" s="1361">
        <f t="shared" si="75"/>
        <v>33</v>
      </c>
      <c r="U2470" s="596"/>
      <c r="V2470" s="593"/>
      <c r="W2470" s="593"/>
      <c r="X2470" s="596"/>
      <c r="Y2470" s="593"/>
      <c r="Z2470" s="596"/>
      <c r="AA2470" s="596"/>
      <c r="AB2470" s="596"/>
      <c r="AC2470" s="596"/>
      <c r="AD2470" s="743" t="s">
        <v>55</v>
      </c>
      <c r="AE2470" s="596"/>
      <c r="AF2470" s="596"/>
      <c r="AG2470" s="747"/>
      <c r="AH2470" s="6" t="e">
        <f t="shared" si="73"/>
        <v>#VALUE!</v>
      </c>
      <c r="AI2470" s="1478" t="e">
        <f>COUNTIF([4]ПС!A5925:A6076,M2470)</f>
        <v>#VALUE!</v>
      </c>
      <c r="AJ2470" s="3">
        <f t="shared" si="74"/>
        <v>1</v>
      </c>
    </row>
    <row r="2471" spans="1:36" ht="173.25" hidden="1" x14ac:dyDescent="0.2">
      <c r="A2471" s="744" t="s">
        <v>8717</v>
      </c>
      <c r="B2471" s="52" t="s">
        <v>5</v>
      </c>
      <c r="C2471" s="596" t="s">
        <v>11223</v>
      </c>
      <c r="D2471" s="683">
        <v>41898</v>
      </c>
      <c r="E2471" s="643">
        <v>0.3263888888888889</v>
      </c>
      <c r="F2471" s="683">
        <v>41898</v>
      </c>
      <c r="G2471" s="643">
        <v>0.3263888888888889</v>
      </c>
      <c r="H2471" s="1178">
        <f t="shared" si="72"/>
        <v>0</v>
      </c>
      <c r="I2471" s="596">
        <v>83</v>
      </c>
      <c r="J2471" s="596"/>
      <c r="K2471" s="596" t="s">
        <v>132</v>
      </c>
      <c r="L2471" s="596" t="s">
        <v>125</v>
      </c>
      <c r="M2471" s="596" t="s">
        <v>9312</v>
      </c>
      <c r="N2471" s="596">
        <v>110</v>
      </c>
      <c r="O2471" s="596" t="s">
        <v>66</v>
      </c>
      <c r="P2471" s="596" t="s">
        <v>12202</v>
      </c>
      <c r="Q2471" s="748" t="s">
        <v>9320</v>
      </c>
      <c r="R2471" s="596">
        <v>8</v>
      </c>
      <c r="S2471" s="596">
        <v>25</v>
      </c>
      <c r="T2471" s="1361">
        <f t="shared" si="75"/>
        <v>33</v>
      </c>
      <c r="U2471" s="596"/>
      <c r="V2471" s="593"/>
      <c r="W2471" s="593"/>
      <c r="X2471" s="596"/>
      <c r="Y2471" s="593"/>
      <c r="Z2471" s="596"/>
      <c r="AA2471" s="596"/>
      <c r="AB2471" s="596"/>
      <c r="AC2471" s="596"/>
      <c r="AD2471" s="743" t="s">
        <v>55</v>
      </c>
      <c r="AE2471" s="596"/>
      <c r="AF2471" s="596"/>
      <c r="AG2471" s="747"/>
      <c r="AH2471" s="6" t="e">
        <f t="shared" si="73"/>
        <v>#VALUE!</v>
      </c>
      <c r="AI2471" s="1478" t="e">
        <f>COUNTIF([4]ПС!A5925:A6076,M2471)</f>
        <v>#VALUE!</v>
      </c>
      <c r="AJ2471" s="3">
        <f t="shared" si="74"/>
        <v>1</v>
      </c>
    </row>
    <row r="2472" spans="1:36" ht="409.5" hidden="1" x14ac:dyDescent="0.2">
      <c r="A2472" s="744" t="s">
        <v>8717</v>
      </c>
      <c r="B2472" s="52" t="s">
        <v>5</v>
      </c>
      <c r="C2472" s="596" t="s">
        <v>10738</v>
      </c>
      <c r="D2472" s="683">
        <v>41898</v>
      </c>
      <c r="E2472" s="643">
        <v>0.69791666666666663</v>
      </c>
      <c r="F2472" s="683">
        <v>41898</v>
      </c>
      <c r="G2472" s="643">
        <v>0.69861111111111107</v>
      </c>
      <c r="H2472" s="1178">
        <f t="shared" si="72"/>
        <v>6.9444444444444198E-4</v>
      </c>
      <c r="I2472" s="596">
        <v>251</v>
      </c>
      <c r="J2472" s="596"/>
      <c r="K2472" s="596"/>
      <c r="L2472" s="596" t="s">
        <v>125</v>
      </c>
      <c r="M2472" s="596" t="s">
        <v>673</v>
      </c>
      <c r="N2472" s="596">
        <v>110</v>
      </c>
      <c r="O2472" s="596" t="s">
        <v>66</v>
      </c>
      <c r="P2472" s="596" t="s">
        <v>12203</v>
      </c>
      <c r="Q2472" s="748" t="s">
        <v>9322</v>
      </c>
      <c r="R2472" s="596">
        <v>78.900000000000006</v>
      </c>
      <c r="S2472" s="596"/>
      <c r="T2472" s="1361">
        <f t="shared" si="75"/>
        <v>78.900000000000006</v>
      </c>
      <c r="U2472" s="596"/>
      <c r="V2472" s="593"/>
      <c r="W2472" s="593"/>
      <c r="X2472" s="596"/>
      <c r="Y2472" s="593"/>
      <c r="Z2472" s="596"/>
      <c r="AA2472" s="596"/>
      <c r="AB2472" s="596"/>
      <c r="AC2472" s="596"/>
      <c r="AD2472" s="743" t="s">
        <v>55</v>
      </c>
      <c r="AE2472" s="596"/>
      <c r="AF2472" s="596"/>
      <c r="AG2472" s="747"/>
      <c r="AH2472" s="6" t="e">
        <f t="shared" si="73"/>
        <v>#VALUE!</v>
      </c>
      <c r="AI2472" s="1478" t="e">
        <f>COUNTIF([4]ПС!A5925:A6076,M2472)</f>
        <v>#VALUE!</v>
      </c>
      <c r="AJ2472" s="3">
        <f t="shared" si="74"/>
        <v>1</v>
      </c>
    </row>
    <row r="2473" spans="1:36" ht="78.75" hidden="1" x14ac:dyDescent="0.2">
      <c r="A2473" s="744" t="s">
        <v>8717</v>
      </c>
      <c r="B2473" s="52" t="s">
        <v>5</v>
      </c>
      <c r="C2473" s="596" t="s">
        <v>36</v>
      </c>
      <c r="D2473" s="683">
        <v>41898</v>
      </c>
      <c r="E2473" s="643">
        <v>0.86458333333333337</v>
      </c>
      <c r="F2473" s="683">
        <v>41898</v>
      </c>
      <c r="G2473" s="643">
        <v>0.87291666666666667</v>
      </c>
      <c r="H2473" s="1178">
        <f t="shared" si="72"/>
        <v>8.3333333333333037E-3</v>
      </c>
      <c r="I2473" s="596">
        <v>20</v>
      </c>
      <c r="J2473" s="596"/>
      <c r="K2473" s="596" t="s">
        <v>834</v>
      </c>
      <c r="L2473" s="1063" t="s">
        <v>128</v>
      </c>
      <c r="M2473" s="596" t="s">
        <v>9323</v>
      </c>
      <c r="N2473" s="596" t="s">
        <v>103</v>
      </c>
      <c r="O2473" s="596" t="s">
        <v>66</v>
      </c>
      <c r="P2473" s="596" t="s">
        <v>9324</v>
      </c>
      <c r="Q2473" s="748" t="s">
        <v>9325</v>
      </c>
      <c r="R2473" s="596">
        <v>3</v>
      </c>
      <c r="S2473" s="596"/>
      <c r="T2473" s="1361">
        <f t="shared" si="75"/>
        <v>3</v>
      </c>
      <c r="U2473" s="596" t="s">
        <v>75</v>
      </c>
      <c r="V2473" s="596">
        <v>1978</v>
      </c>
      <c r="W2473" s="596" t="s">
        <v>12095</v>
      </c>
      <c r="X2473" s="596" t="s">
        <v>183</v>
      </c>
      <c r="Y2473" s="596" t="s">
        <v>12204</v>
      </c>
      <c r="Z2473" s="596">
        <v>100</v>
      </c>
      <c r="AA2473" s="596" t="s">
        <v>12205</v>
      </c>
      <c r="AB2473" s="596">
        <v>0</v>
      </c>
      <c r="AC2473" s="596" t="s">
        <v>12206</v>
      </c>
      <c r="AD2473" s="743" t="s">
        <v>56</v>
      </c>
      <c r="AE2473" s="596"/>
      <c r="AF2473" s="596"/>
      <c r="AG2473" s="747"/>
      <c r="AH2473" s="6" t="e">
        <f t="shared" si="73"/>
        <v>#VALUE!</v>
      </c>
      <c r="AI2473" s="1478" t="e">
        <f>COUNTIF([4]ПС!A5925:A6076,M2473)</f>
        <v>#VALUE!</v>
      </c>
      <c r="AJ2473" s="3">
        <f t="shared" si="74"/>
        <v>1</v>
      </c>
    </row>
    <row r="2474" spans="1:36" ht="47.25" hidden="1" x14ac:dyDescent="0.2">
      <c r="A2474" s="744" t="s">
        <v>8717</v>
      </c>
      <c r="B2474" s="52" t="s">
        <v>5</v>
      </c>
      <c r="C2474" s="596" t="s">
        <v>10738</v>
      </c>
      <c r="D2474" s="683">
        <v>41898</v>
      </c>
      <c r="E2474" s="643">
        <v>0.88541666666666663</v>
      </c>
      <c r="F2474" s="683">
        <v>41898</v>
      </c>
      <c r="G2474" s="643">
        <v>0.89027777777777783</v>
      </c>
      <c r="H2474" s="1178">
        <f t="shared" si="72"/>
        <v>4.8611111111112049E-3</v>
      </c>
      <c r="I2474" s="596">
        <v>6</v>
      </c>
      <c r="J2474" s="596"/>
      <c r="K2474" s="596"/>
      <c r="L2474" s="596" t="s">
        <v>125</v>
      </c>
      <c r="M2474" s="596" t="s">
        <v>683</v>
      </c>
      <c r="N2474" s="596" t="s">
        <v>103</v>
      </c>
      <c r="O2474" s="596" t="s">
        <v>66</v>
      </c>
      <c r="P2474" s="596" t="s">
        <v>9326</v>
      </c>
      <c r="Q2474" s="748" t="s">
        <v>9327</v>
      </c>
      <c r="R2474" s="596">
        <v>1.9</v>
      </c>
      <c r="S2474" s="596"/>
      <c r="T2474" s="1361">
        <f t="shared" si="75"/>
        <v>1.9</v>
      </c>
      <c r="U2474" s="596"/>
      <c r="V2474" s="596"/>
      <c r="W2474" s="596"/>
      <c r="X2474" s="596"/>
      <c r="Y2474" s="596"/>
      <c r="Z2474" s="596"/>
      <c r="AA2474" s="596"/>
      <c r="AB2474" s="596"/>
      <c r="AC2474" s="596"/>
      <c r="AD2474" s="743" t="s">
        <v>55</v>
      </c>
      <c r="AE2474" s="596"/>
      <c r="AF2474" s="596"/>
      <c r="AG2474" s="747"/>
      <c r="AH2474" s="6" t="e">
        <f t="shared" si="73"/>
        <v>#VALUE!</v>
      </c>
      <c r="AI2474" s="1478" t="e">
        <f>COUNTIF([4]ПС!A5925:A6076,M2474)</f>
        <v>#VALUE!</v>
      </c>
      <c r="AJ2474" s="3">
        <f t="shared" si="74"/>
        <v>1</v>
      </c>
    </row>
    <row r="2475" spans="1:36" ht="94.5" hidden="1" x14ac:dyDescent="0.2">
      <c r="A2475" s="744" t="s">
        <v>8717</v>
      </c>
      <c r="B2475" s="52" t="s">
        <v>5</v>
      </c>
      <c r="C2475" s="596" t="s">
        <v>36</v>
      </c>
      <c r="D2475" s="683">
        <v>41899</v>
      </c>
      <c r="E2475" s="643">
        <v>0.32291666666666669</v>
      </c>
      <c r="F2475" s="683">
        <v>41899</v>
      </c>
      <c r="G2475" s="643">
        <v>0.3263888888888889</v>
      </c>
      <c r="H2475" s="1178">
        <f t="shared" si="72"/>
        <v>3.4722222222222099E-3</v>
      </c>
      <c r="I2475" s="596">
        <v>85</v>
      </c>
      <c r="J2475" s="596" t="s">
        <v>5091</v>
      </c>
      <c r="K2475" s="596" t="s">
        <v>834</v>
      </c>
      <c r="L2475" s="596" t="s">
        <v>130</v>
      </c>
      <c r="M2475" s="596" t="s">
        <v>698</v>
      </c>
      <c r="N2475" s="596">
        <v>110</v>
      </c>
      <c r="O2475" s="596" t="s">
        <v>66</v>
      </c>
      <c r="P2475" s="596" t="s">
        <v>9328</v>
      </c>
      <c r="Q2475" s="748" t="s">
        <v>9329</v>
      </c>
      <c r="R2475" s="596">
        <v>90</v>
      </c>
      <c r="S2475" s="593"/>
      <c r="T2475" s="1361">
        <f t="shared" si="75"/>
        <v>90</v>
      </c>
      <c r="U2475" s="596" t="s">
        <v>75</v>
      </c>
      <c r="V2475" s="596">
        <v>1989</v>
      </c>
      <c r="W2475" s="596" t="s">
        <v>10119</v>
      </c>
      <c r="X2475" s="596" t="s">
        <v>183</v>
      </c>
      <c r="Y2475" s="596" t="s">
        <v>183</v>
      </c>
      <c r="Z2475" s="596">
        <v>100</v>
      </c>
      <c r="AA2475" s="750">
        <v>41974</v>
      </c>
      <c r="AB2475" s="596">
        <v>0</v>
      </c>
      <c r="AC2475" s="750">
        <v>41487</v>
      </c>
      <c r="AD2475" s="743" t="s">
        <v>60</v>
      </c>
      <c r="AE2475" s="596"/>
      <c r="AF2475" s="596"/>
      <c r="AG2475" s="747"/>
      <c r="AH2475" s="6" t="e">
        <f t="shared" si="73"/>
        <v>#VALUE!</v>
      </c>
      <c r="AI2475" s="1478" t="e">
        <f>COUNTIF([4]ПС!A5925:A6076,M2475)</f>
        <v>#VALUE!</v>
      </c>
      <c r="AJ2475" s="3">
        <f t="shared" si="74"/>
        <v>1</v>
      </c>
    </row>
    <row r="2476" spans="1:36" ht="110.25" hidden="1" x14ac:dyDescent="0.2">
      <c r="A2476" s="744" t="s">
        <v>8717</v>
      </c>
      <c r="B2476" s="52" t="s">
        <v>5</v>
      </c>
      <c r="C2476" s="596" t="s">
        <v>10738</v>
      </c>
      <c r="D2476" s="683">
        <v>41899</v>
      </c>
      <c r="E2476" s="1064">
        <v>0.44444444444444442</v>
      </c>
      <c r="F2476" s="1065">
        <v>41899</v>
      </c>
      <c r="G2476" s="1064">
        <v>0.44444444444444442</v>
      </c>
      <c r="H2476" s="1178">
        <f t="shared" si="72"/>
        <v>0</v>
      </c>
      <c r="I2476" s="596">
        <v>2</v>
      </c>
      <c r="J2476" s="596"/>
      <c r="K2476" s="596"/>
      <c r="L2476" s="596" t="s">
        <v>125</v>
      </c>
      <c r="M2476" s="596" t="s">
        <v>698</v>
      </c>
      <c r="N2476" s="596">
        <v>110</v>
      </c>
      <c r="O2476" s="596" t="s">
        <v>66</v>
      </c>
      <c r="P2476" s="596" t="s">
        <v>9330</v>
      </c>
      <c r="Q2476" s="748" t="s">
        <v>9331</v>
      </c>
      <c r="R2476" s="596">
        <v>1</v>
      </c>
      <c r="S2476" s="593"/>
      <c r="T2476" s="1361">
        <f t="shared" si="75"/>
        <v>1</v>
      </c>
      <c r="U2476" s="596"/>
      <c r="V2476" s="596"/>
      <c r="W2476" s="596"/>
      <c r="X2476" s="596"/>
      <c r="Y2476" s="596"/>
      <c r="Z2476" s="596"/>
      <c r="AA2476" s="596"/>
      <c r="AB2476" s="596"/>
      <c r="AC2476" s="596"/>
      <c r="AD2476" s="743" t="s">
        <v>55</v>
      </c>
      <c r="AE2476" s="596"/>
      <c r="AF2476" s="596"/>
      <c r="AG2476" s="747"/>
      <c r="AH2476" s="6" t="e">
        <f t="shared" si="73"/>
        <v>#VALUE!</v>
      </c>
      <c r="AI2476" s="1478" t="e">
        <f>COUNTIF([4]ПС!A5925:A6076,M2476)</f>
        <v>#VALUE!</v>
      </c>
      <c r="AJ2476" s="3">
        <f t="shared" si="74"/>
        <v>1</v>
      </c>
    </row>
    <row r="2477" spans="1:36" ht="31.5" hidden="1" x14ac:dyDescent="0.2">
      <c r="A2477" s="744" t="s">
        <v>8717</v>
      </c>
      <c r="B2477" s="52" t="s">
        <v>5</v>
      </c>
      <c r="C2477" s="596" t="s">
        <v>36</v>
      </c>
      <c r="D2477" s="683">
        <v>41899</v>
      </c>
      <c r="E2477" s="643">
        <v>0.49652777777777773</v>
      </c>
      <c r="F2477" s="683">
        <v>41899</v>
      </c>
      <c r="G2477" s="643">
        <v>0.54513888888888895</v>
      </c>
      <c r="H2477" s="1178">
        <f t="shared" si="72"/>
        <v>4.8611111111111216E-2</v>
      </c>
      <c r="I2477" s="596">
        <v>6</v>
      </c>
      <c r="J2477" s="596"/>
      <c r="K2477" s="596"/>
      <c r="L2477" s="596" t="s">
        <v>130</v>
      </c>
      <c r="M2477" s="596" t="s">
        <v>11480</v>
      </c>
      <c r="N2477" s="596" t="s">
        <v>103</v>
      </c>
      <c r="O2477" s="596" t="s">
        <v>66</v>
      </c>
      <c r="P2477" s="746" t="s">
        <v>9332</v>
      </c>
      <c r="Q2477" s="748" t="s">
        <v>9333</v>
      </c>
      <c r="R2477" s="596">
        <v>8</v>
      </c>
      <c r="S2477" s="593"/>
      <c r="T2477" s="1361">
        <f t="shared" si="75"/>
        <v>8</v>
      </c>
      <c r="U2477" s="596" t="s">
        <v>75</v>
      </c>
      <c r="V2477" s="596">
        <v>1969</v>
      </c>
      <c r="W2477" s="596" t="s">
        <v>2286</v>
      </c>
      <c r="X2477" s="596" t="s">
        <v>183</v>
      </c>
      <c r="Y2477" s="596" t="s">
        <v>12139</v>
      </c>
      <c r="Z2477" s="596">
        <v>100</v>
      </c>
      <c r="AA2477" s="596" t="s">
        <v>183</v>
      </c>
      <c r="AB2477" s="596">
        <v>0</v>
      </c>
      <c r="AC2477" s="596" t="s">
        <v>12207</v>
      </c>
      <c r="AD2477" s="743" t="s">
        <v>60</v>
      </c>
      <c r="AE2477" s="596"/>
      <c r="AF2477" s="596"/>
      <c r="AG2477" s="747"/>
      <c r="AH2477" s="6" t="e">
        <f t="shared" si="73"/>
        <v>#VALUE!</v>
      </c>
      <c r="AI2477" s="1478" t="e">
        <f>COUNTIF([4]ПС!A5925:A6076,M2477)</f>
        <v>#VALUE!</v>
      </c>
      <c r="AJ2477" s="3">
        <f t="shared" si="74"/>
        <v>1</v>
      </c>
    </row>
    <row r="2478" spans="1:36" ht="63" hidden="1" x14ac:dyDescent="0.2">
      <c r="A2478" s="744" t="s">
        <v>8717</v>
      </c>
      <c r="B2478" s="52" t="s">
        <v>5</v>
      </c>
      <c r="C2478" s="596" t="s">
        <v>36</v>
      </c>
      <c r="D2478" s="683">
        <v>41899</v>
      </c>
      <c r="E2478" s="643">
        <v>0.65277777777777779</v>
      </c>
      <c r="F2478" s="683">
        <v>41899</v>
      </c>
      <c r="G2478" s="643">
        <v>0.66041666666666665</v>
      </c>
      <c r="H2478" s="1178">
        <f t="shared" si="72"/>
        <v>7.6388888888888618E-3</v>
      </c>
      <c r="I2478" s="596">
        <v>16</v>
      </c>
      <c r="J2478" s="596" t="s">
        <v>297</v>
      </c>
      <c r="K2478" s="596" t="s">
        <v>834</v>
      </c>
      <c r="L2478" s="1063" t="s">
        <v>128</v>
      </c>
      <c r="M2478" s="596" t="s">
        <v>3853</v>
      </c>
      <c r="N2478" s="596">
        <v>35</v>
      </c>
      <c r="O2478" s="596" t="s">
        <v>63</v>
      </c>
      <c r="P2478" s="596" t="s">
        <v>3853</v>
      </c>
      <c r="Q2478" s="748" t="s">
        <v>9334</v>
      </c>
      <c r="R2478" s="596">
        <v>2</v>
      </c>
      <c r="S2478" s="593"/>
      <c r="T2478" s="1361">
        <f t="shared" si="75"/>
        <v>2</v>
      </c>
      <c r="U2478" s="596"/>
      <c r="V2478" s="593"/>
      <c r="W2478" s="593"/>
      <c r="X2478" s="596"/>
      <c r="Y2478" s="593"/>
      <c r="Z2478" s="596"/>
      <c r="AA2478" s="596"/>
      <c r="AB2478" s="596"/>
      <c r="AC2478" s="596"/>
      <c r="AD2478" s="596" t="s">
        <v>11998</v>
      </c>
      <c r="AE2478" s="596"/>
      <c r="AF2478" s="596"/>
      <c r="AG2478" s="747"/>
      <c r="AH2478" s="6" t="e">
        <f t="shared" si="73"/>
        <v>#VALUE!</v>
      </c>
      <c r="AI2478" s="1478" t="e">
        <f>COUNTIF([4]ПС!A5925:A6076,M2478)</f>
        <v>#VALUE!</v>
      </c>
      <c r="AJ2478" s="3">
        <f t="shared" si="74"/>
        <v>1</v>
      </c>
    </row>
    <row r="2479" spans="1:36" ht="157.5" hidden="1" x14ac:dyDescent="0.2">
      <c r="A2479" s="744" t="s">
        <v>8717</v>
      </c>
      <c r="B2479" s="52" t="s">
        <v>5</v>
      </c>
      <c r="C2479" s="596" t="s">
        <v>10923</v>
      </c>
      <c r="D2479" s="683">
        <v>41900</v>
      </c>
      <c r="E2479" s="643">
        <v>0.32013888888888892</v>
      </c>
      <c r="F2479" s="712">
        <v>41900</v>
      </c>
      <c r="G2479" s="643">
        <v>0.32013888888888892</v>
      </c>
      <c r="H2479" s="1178">
        <f t="shared" si="72"/>
        <v>0</v>
      </c>
      <c r="I2479" s="596">
        <v>192</v>
      </c>
      <c r="J2479" s="596" t="s">
        <v>9335</v>
      </c>
      <c r="K2479" s="596" t="s">
        <v>132</v>
      </c>
      <c r="L2479" s="596" t="s">
        <v>125</v>
      </c>
      <c r="M2479" s="596" t="s">
        <v>673</v>
      </c>
      <c r="N2479" s="596">
        <v>220</v>
      </c>
      <c r="O2479" s="596" t="s">
        <v>66</v>
      </c>
      <c r="P2479" s="596" t="s">
        <v>9336</v>
      </c>
      <c r="Q2479" s="1072" t="s">
        <v>9337</v>
      </c>
      <c r="R2479" s="596">
        <v>14</v>
      </c>
      <c r="S2479" s="593">
        <v>18</v>
      </c>
      <c r="T2479" s="1361">
        <f t="shared" si="75"/>
        <v>32</v>
      </c>
      <c r="U2479" s="596"/>
      <c r="V2479" s="593"/>
      <c r="W2479" s="593"/>
      <c r="X2479" s="596"/>
      <c r="Y2479" s="593"/>
      <c r="Z2479" s="596"/>
      <c r="AA2479" s="596"/>
      <c r="AB2479" s="596"/>
      <c r="AC2479" s="596"/>
      <c r="AD2479" s="743" t="s">
        <v>55</v>
      </c>
      <c r="AE2479" s="596"/>
      <c r="AF2479" s="596"/>
      <c r="AG2479" s="747"/>
      <c r="AH2479" s="6" t="e">
        <f t="shared" si="73"/>
        <v>#VALUE!</v>
      </c>
      <c r="AI2479" s="1478" t="e">
        <f>COUNTIF([4]ПС!A5925:A6076,M2479)</f>
        <v>#VALUE!</v>
      </c>
      <c r="AJ2479" s="3">
        <f t="shared" si="74"/>
        <v>1</v>
      </c>
    </row>
    <row r="2480" spans="1:36" ht="31.5" hidden="1" x14ac:dyDescent="0.2">
      <c r="A2480" s="744" t="s">
        <v>8717</v>
      </c>
      <c r="B2480" s="52" t="s">
        <v>5</v>
      </c>
      <c r="C2480" s="596" t="s">
        <v>36</v>
      </c>
      <c r="D2480" s="683">
        <v>41900</v>
      </c>
      <c r="E2480" s="643">
        <v>0.50208333333333333</v>
      </c>
      <c r="F2480" s="712">
        <v>41900</v>
      </c>
      <c r="G2480" s="643">
        <v>0.50347222222222221</v>
      </c>
      <c r="H2480" s="1178">
        <f t="shared" si="72"/>
        <v>1.388888888888884E-3</v>
      </c>
      <c r="I2480" s="596">
        <v>12</v>
      </c>
      <c r="J2480" s="596"/>
      <c r="K2480" s="596"/>
      <c r="L2480" s="596" t="s">
        <v>130</v>
      </c>
      <c r="M2480" s="596" t="s">
        <v>9338</v>
      </c>
      <c r="N2480" s="596" t="s">
        <v>103</v>
      </c>
      <c r="O2480" s="596" t="s">
        <v>66</v>
      </c>
      <c r="P2480" s="748">
        <v>502</v>
      </c>
      <c r="Q2480" s="748" t="s">
        <v>9339</v>
      </c>
      <c r="R2480" s="596">
        <v>1</v>
      </c>
      <c r="S2480" s="593"/>
      <c r="T2480" s="1361">
        <f t="shared" si="75"/>
        <v>1</v>
      </c>
      <c r="U2480" s="596" t="s">
        <v>75</v>
      </c>
      <c r="V2480" s="596">
        <v>1970</v>
      </c>
      <c r="W2480" s="596" t="s">
        <v>2286</v>
      </c>
      <c r="X2480" s="596" t="s">
        <v>183</v>
      </c>
      <c r="Y2480" s="694">
        <v>41855</v>
      </c>
      <c r="Z2480" s="596">
        <v>100</v>
      </c>
      <c r="AA2480" s="596" t="s">
        <v>183</v>
      </c>
      <c r="AB2480" s="596">
        <v>0</v>
      </c>
      <c r="AC2480" s="596" t="s">
        <v>12208</v>
      </c>
      <c r="AD2480" s="743" t="s">
        <v>59</v>
      </c>
      <c r="AE2480" s="596"/>
      <c r="AF2480" s="596"/>
      <c r="AG2480" s="747"/>
      <c r="AH2480" s="6" t="e">
        <f t="shared" si="73"/>
        <v>#VALUE!</v>
      </c>
      <c r="AI2480" s="1478" t="e">
        <f>COUNTIF([4]ПС!A5925:A6076,M2480)</f>
        <v>#VALUE!</v>
      </c>
      <c r="AJ2480" s="3">
        <f t="shared" si="74"/>
        <v>1</v>
      </c>
    </row>
    <row r="2481" spans="1:36" ht="94.5" hidden="1" x14ac:dyDescent="0.2">
      <c r="A2481" s="744" t="s">
        <v>8717</v>
      </c>
      <c r="B2481" s="52" t="s">
        <v>5</v>
      </c>
      <c r="C2481" s="596" t="s">
        <v>36</v>
      </c>
      <c r="D2481" s="683">
        <v>41905</v>
      </c>
      <c r="E2481" s="813">
        <v>0.58680555555555558</v>
      </c>
      <c r="F2481" s="1020">
        <v>41905</v>
      </c>
      <c r="G2481" s="643">
        <v>0.58750000000000002</v>
      </c>
      <c r="H2481" s="1178">
        <f t="shared" si="72"/>
        <v>6.9444444444444198E-4</v>
      </c>
      <c r="I2481" s="596">
        <v>24</v>
      </c>
      <c r="J2481" s="596" t="s">
        <v>297</v>
      </c>
      <c r="K2481" s="596" t="s">
        <v>834</v>
      </c>
      <c r="L2481" s="596" t="s">
        <v>130</v>
      </c>
      <c r="M2481" s="596" t="s">
        <v>1399</v>
      </c>
      <c r="N2481" s="596" t="s">
        <v>103</v>
      </c>
      <c r="O2481" s="596" t="s">
        <v>66</v>
      </c>
      <c r="P2481" s="596" t="s">
        <v>9340</v>
      </c>
      <c r="Q2481" s="748" t="s">
        <v>9341</v>
      </c>
      <c r="R2481" s="596">
        <v>4</v>
      </c>
      <c r="S2481" s="593"/>
      <c r="T2481" s="1361">
        <f t="shared" si="75"/>
        <v>4</v>
      </c>
      <c r="U2481" s="596" t="s">
        <v>75</v>
      </c>
      <c r="V2481" s="593">
        <v>1991</v>
      </c>
      <c r="W2481" s="593" t="s">
        <v>2286</v>
      </c>
      <c r="X2481" s="596" t="s">
        <v>183</v>
      </c>
      <c r="Y2481" s="614">
        <v>41885</v>
      </c>
      <c r="Z2481" s="596">
        <v>100</v>
      </c>
      <c r="AA2481" s="596" t="s">
        <v>183</v>
      </c>
      <c r="AB2481" s="596">
        <v>0</v>
      </c>
      <c r="AC2481" s="596" t="s">
        <v>183</v>
      </c>
      <c r="AD2481" s="596" t="s">
        <v>60</v>
      </c>
      <c r="AE2481" s="596"/>
      <c r="AF2481" s="596"/>
      <c r="AG2481" s="747"/>
      <c r="AH2481" s="6" t="e">
        <f t="shared" si="73"/>
        <v>#VALUE!</v>
      </c>
      <c r="AI2481" s="1478" t="e">
        <f>COUNTIF([4]ПС!A5925:A6076,M2481)</f>
        <v>#VALUE!</v>
      </c>
      <c r="AJ2481" s="3">
        <f t="shared" si="74"/>
        <v>1</v>
      </c>
    </row>
    <row r="2482" spans="1:36" ht="31.5" hidden="1" x14ac:dyDescent="0.2">
      <c r="A2482" s="744" t="s">
        <v>8717</v>
      </c>
      <c r="B2482" s="52" t="s">
        <v>5</v>
      </c>
      <c r="C2482" s="596" t="s">
        <v>10738</v>
      </c>
      <c r="D2482" s="683">
        <v>41905</v>
      </c>
      <c r="E2482" s="813">
        <v>0.67500000000000004</v>
      </c>
      <c r="F2482" s="1020">
        <v>41905</v>
      </c>
      <c r="G2482" s="643">
        <v>0.7319444444444444</v>
      </c>
      <c r="H2482" s="1178">
        <f t="shared" si="72"/>
        <v>5.6944444444444353E-2</v>
      </c>
      <c r="I2482" s="596">
        <v>4</v>
      </c>
      <c r="J2482" s="596"/>
      <c r="K2482" s="596"/>
      <c r="L2482" s="596" t="s">
        <v>125</v>
      </c>
      <c r="M2482" s="596" t="s">
        <v>1293</v>
      </c>
      <c r="N2482" s="596" t="s">
        <v>103</v>
      </c>
      <c r="O2482" s="596" t="s">
        <v>66</v>
      </c>
      <c r="P2482" s="803" t="s">
        <v>9342</v>
      </c>
      <c r="Q2482" s="748" t="s">
        <v>9343</v>
      </c>
      <c r="R2482" s="596">
        <v>22</v>
      </c>
      <c r="S2482" s="593"/>
      <c r="T2482" s="1361">
        <f t="shared" si="75"/>
        <v>22</v>
      </c>
      <c r="U2482" s="804"/>
      <c r="V2482" s="593"/>
      <c r="W2482" s="593"/>
      <c r="X2482" s="596"/>
      <c r="Y2482" s="593"/>
      <c r="Z2482" s="596"/>
      <c r="AA2482" s="596"/>
      <c r="AB2482" s="596"/>
      <c r="AC2482" s="596"/>
      <c r="AD2482" s="743" t="s">
        <v>55</v>
      </c>
      <c r="AE2482" s="596"/>
      <c r="AF2482" s="596"/>
      <c r="AG2482" s="747"/>
      <c r="AH2482" s="6" t="e">
        <f t="shared" si="73"/>
        <v>#VALUE!</v>
      </c>
      <c r="AI2482" s="1478" t="e">
        <f>COUNTIF([4]ПС!A5925:A6076,M2482)</f>
        <v>#VALUE!</v>
      </c>
      <c r="AJ2482" s="3">
        <f t="shared" si="74"/>
        <v>1</v>
      </c>
    </row>
    <row r="2483" spans="1:36" ht="94.5" hidden="1" x14ac:dyDescent="0.2">
      <c r="A2483" s="744" t="s">
        <v>8717</v>
      </c>
      <c r="B2483" s="52" t="s">
        <v>5</v>
      </c>
      <c r="C2483" s="596" t="s">
        <v>10923</v>
      </c>
      <c r="D2483" s="683">
        <v>41906</v>
      </c>
      <c r="E2483" s="1064">
        <v>0.49791666666666662</v>
      </c>
      <c r="F2483" s="1065">
        <v>41906</v>
      </c>
      <c r="G2483" s="1064">
        <v>0.49791666666666662</v>
      </c>
      <c r="H2483" s="1178">
        <f t="shared" si="72"/>
        <v>0</v>
      </c>
      <c r="I2483" s="596">
        <v>183</v>
      </c>
      <c r="J2483" s="596" t="s">
        <v>9344</v>
      </c>
      <c r="K2483" s="596" t="s">
        <v>132</v>
      </c>
      <c r="L2483" s="596" t="s">
        <v>125</v>
      </c>
      <c r="M2483" s="596" t="s">
        <v>673</v>
      </c>
      <c r="N2483" s="596">
        <v>220</v>
      </c>
      <c r="O2483" s="596" t="s">
        <v>66</v>
      </c>
      <c r="P2483" s="596" t="s">
        <v>12209</v>
      </c>
      <c r="Q2483" s="1077" t="s">
        <v>9345</v>
      </c>
      <c r="R2483" s="596">
        <v>12</v>
      </c>
      <c r="S2483" s="596"/>
      <c r="T2483" s="1361">
        <f t="shared" si="75"/>
        <v>12</v>
      </c>
      <c r="U2483" s="804"/>
      <c r="V2483" s="593"/>
      <c r="W2483" s="593"/>
      <c r="X2483" s="596"/>
      <c r="Y2483" s="593"/>
      <c r="Z2483" s="596"/>
      <c r="AA2483" s="596"/>
      <c r="AB2483" s="596"/>
      <c r="AC2483" s="596"/>
      <c r="AD2483" s="743" t="s">
        <v>55</v>
      </c>
      <c r="AE2483" s="596"/>
      <c r="AF2483" s="596"/>
      <c r="AG2483" s="747"/>
      <c r="AH2483" s="6" t="e">
        <f t="shared" si="73"/>
        <v>#VALUE!</v>
      </c>
      <c r="AI2483" s="1478" t="e">
        <f>COUNTIF([4]ПС!A5925:A6076,M2483)</f>
        <v>#VALUE!</v>
      </c>
      <c r="AJ2483" s="3">
        <f t="shared" si="74"/>
        <v>1</v>
      </c>
    </row>
    <row r="2484" spans="1:36" ht="94.5" hidden="1" x14ac:dyDescent="0.2">
      <c r="A2484" s="744" t="s">
        <v>8717</v>
      </c>
      <c r="B2484" s="52" t="s">
        <v>5</v>
      </c>
      <c r="C2484" s="596" t="s">
        <v>10738</v>
      </c>
      <c r="D2484" s="683">
        <v>41907</v>
      </c>
      <c r="E2484" s="813">
        <v>0.45833333333333331</v>
      </c>
      <c r="F2484" s="1020">
        <v>41907</v>
      </c>
      <c r="G2484" s="643">
        <v>0.45833333333333331</v>
      </c>
      <c r="H2484" s="1178">
        <f t="shared" si="72"/>
        <v>0</v>
      </c>
      <c r="I2484" s="596">
        <v>7</v>
      </c>
      <c r="J2484" s="596"/>
      <c r="K2484" s="596"/>
      <c r="L2484" s="596" t="s">
        <v>125</v>
      </c>
      <c r="M2484" s="596" t="s">
        <v>698</v>
      </c>
      <c r="N2484" s="596">
        <v>110</v>
      </c>
      <c r="O2484" s="596" t="s">
        <v>63</v>
      </c>
      <c r="P2484" s="596" t="s">
        <v>12210</v>
      </c>
      <c r="Q2484" s="748" t="s">
        <v>12211</v>
      </c>
      <c r="R2484" s="596">
        <v>5</v>
      </c>
      <c r="S2484" s="593"/>
      <c r="T2484" s="1361">
        <f t="shared" si="75"/>
        <v>5</v>
      </c>
      <c r="U2484" s="596"/>
      <c r="V2484" s="593"/>
      <c r="W2484" s="593"/>
      <c r="X2484" s="596"/>
      <c r="Y2484" s="593"/>
      <c r="Z2484" s="596"/>
      <c r="AA2484" s="596"/>
      <c r="AB2484" s="596"/>
      <c r="AC2484" s="596"/>
      <c r="AD2484" s="743" t="s">
        <v>55</v>
      </c>
      <c r="AE2484" s="596"/>
      <c r="AF2484" s="596"/>
      <c r="AG2484" s="747"/>
      <c r="AH2484" s="6" t="e">
        <f t="shared" si="73"/>
        <v>#VALUE!</v>
      </c>
      <c r="AI2484" s="1478" t="e">
        <f>COUNTIF([4]ПС!A5925:A6076,M2484)</f>
        <v>#VALUE!</v>
      </c>
      <c r="AJ2484" s="3">
        <f t="shared" si="74"/>
        <v>1</v>
      </c>
    </row>
    <row r="2485" spans="1:36" ht="78.75" hidden="1" x14ac:dyDescent="0.2">
      <c r="A2485" s="744" t="s">
        <v>8717</v>
      </c>
      <c r="B2485" s="52" t="s">
        <v>5</v>
      </c>
      <c r="C2485" s="596" t="s">
        <v>36</v>
      </c>
      <c r="D2485" s="683">
        <v>41910</v>
      </c>
      <c r="E2485" s="643">
        <v>0.34097222222222223</v>
      </c>
      <c r="F2485" s="712">
        <v>41910</v>
      </c>
      <c r="G2485" s="643">
        <v>0.34097222222222223</v>
      </c>
      <c r="H2485" s="1178">
        <f t="shared" si="72"/>
        <v>0</v>
      </c>
      <c r="I2485" s="596">
        <v>9</v>
      </c>
      <c r="J2485" s="596" t="s">
        <v>297</v>
      </c>
      <c r="K2485" s="596" t="s">
        <v>132</v>
      </c>
      <c r="L2485" s="596" t="s">
        <v>130</v>
      </c>
      <c r="M2485" s="596" t="s">
        <v>1009</v>
      </c>
      <c r="N2485" s="596" t="s">
        <v>103</v>
      </c>
      <c r="O2485" s="596" t="s">
        <v>66</v>
      </c>
      <c r="P2485" s="746" t="s">
        <v>9346</v>
      </c>
      <c r="Q2485" s="822" t="s">
        <v>9347</v>
      </c>
      <c r="R2485" s="596">
        <v>1</v>
      </c>
      <c r="S2485" s="596"/>
      <c r="T2485" s="1361">
        <f t="shared" si="75"/>
        <v>1</v>
      </c>
      <c r="U2485" s="596" t="s">
        <v>75</v>
      </c>
      <c r="V2485" s="596">
        <v>1984</v>
      </c>
      <c r="W2485" s="593" t="s">
        <v>2286</v>
      </c>
      <c r="X2485" s="596" t="s">
        <v>183</v>
      </c>
      <c r="Y2485" s="596" t="s">
        <v>12077</v>
      </c>
      <c r="Z2485" s="596">
        <v>100</v>
      </c>
      <c r="AA2485" s="596" t="s">
        <v>183</v>
      </c>
      <c r="AB2485" s="596">
        <v>0</v>
      </c>
      <c r="AC2485" s="596" t="s">
        <v>11959</v>
      </c>
      <c r="AD2485" s="743" t="s">
        <v>60</v>
      </c>
      <c r="AE2485" s="596"/>
      <c r="AF2485" s="596"/>
      <c r="AG2485" s="747"/>
      <c r="AH2485" s="6" t="e">
        <f t="shared" si="73"/>
        <v>#VALUE!</v>
      </c>
      <c r="AI2485" s="1478" t="e">
        <f>COUNTIF([4]ПС!A5925:A6076,M2485)</f>
        <v>#VALUE!</v>
      </c>
      <c r="AJ2485" s="3">
        <f t="shared" si="74"/>
        <v>1</v>
      </c>
    </row>
    <row r="2486" spans="1:36" ht="47.25" hidden="1" x14ac:dyDescent="0.2">
      <c r="A2486" s="744" t="s">
        <v>8717</v>
      </c>
      <c r="B2486" s="52" t="s">
        <v>5</v>
      </c>
      <c r="C2486" s="596" t="s">
        <v>36</v>
      </c>
      <c r="D2486" s="683">
        <v>41910</v>
      </c>
      <c r="E2486" s="643">
        <v>0.48125000000000001</v>
      </c>
      <c r="F2486" s="712">
        <v>41910</v>
      </c>
      <c r="G2486" s="643">
        <v>0.52777777777777779</v>
      </c>
      <c r="H2486" s="1178">
        <f t="shared" si="72"/>
        <v>4.6527777777777779E-2</v>
      </c>
      <c r="I2486" s="596">
        <v>4</v>
      </c>
      <c r="J2486" s="596"/>
      <c r="K2486" s="596"/>
      <c r="L2486" s="1063" t="s">
        <v>128</v>
      </c>
      <c r="M2486" s="596" t="s">
        <v>1009</v>
      </c>
      <c r="N2486" s="596" t="s">
        <v>103</v>
      </c>
      <c r="O2486" s="596" t="s">
        <v>66</v>
      </c>
      <c r="P2486" s="596" t="s">
        <v>9348</v>
      </c>
      <c r="Q2486" s="1075" t="s">
        <v>9349</v>
      </c>
      <c r="R2486" s="596">
        <v>3</v>
      </c>
      <c r="S2486" s="596"/>
      <c r="T2486" s="1361">
        <f t="shared" si="75"/>
        <v>3</v>
      </c>
      <c r="U2486" s="596" t="s">
        <v>75</v>
      </c>
      <c r="V2486" s="596">
        <v>1984</v>
      </c>
      <c r="W2486" s="593" t="s">
        <v>2286</v>
      </c>
      <c r="X2486" s="596" t="s">
        <v>183</v>
      </c>
      <c r="Y2486" s="596" t="s">
        <v>12077</v>
      </c>
      <c r="Z2486" s="596">
        <v>100</v>
      </c>
      <c r="AA2486" s="596" t="s">
        <v>183</v>
      </c>
      <c r="AB2486" s="596">
        <v>0</v>
      </c>
      <c r="AC2486" s="596" t="s">
        <v>11959</v>
      </c>
      <c r="AD2486" s="743" t="s">
        <v>11998</v>
      </c>
      <c r="AE2486" s="596"/>
      <c r="AF2486" s="596"/>
      <c r="AG2486" s="747"/>
      <c r="AH2486" s="6" t="e">
        <f t="shared" si="73"/>
        <v>#VALUE!</v>
      </c>
      <c r="AI2486" s="1480" t="e">
        <f>COUNTIF([4]ПС!A5925:A6076,M2486)</f>
        <v>#VALUE!</v>
      </c>
      <c r="AJ2486" s="3">
        <f t="shared" si="74"/>
        <v>1</v>
      </c>
    </row>
    <row r="2487" spans="1:36" ht="47.25" hidden="1" x14ac:dyDescent="0.2">
      <c r="A2487" s="744" t="s">
        <v>8717</v>
      </c>
      <c r="B2487" s="52" t="s">
        <v>5</v>
      </c>
      <c r="C2487" s="596" t="s">
        <v>10741</v>
      </c>
      <c r="D2487" s="683">
        <v>41911</v>
      </c>
      <c r="E2487" s="813">
        <v>0.51111111111111118</v>
      </c>
      <c r="F2487" s="1020">
        <v>41911</v>
      </c>
      <c r="G2487" s="643">
        <v>0.51111111111111118</v>
      </c>
      <c r="H2487" s="1178">
        <f t="shared" si="72"/>
        <v>0</v>
      </c>
      <c r="I2487" s="596">
        <v>26</v>
      </c>
      <c r="J2487" s="596"/>
      <c r="K2487" s="596"/>
      <c r="L2487" s="596" t="s">
        <v>125</v>
      </c>
      <c r="M2487" s="596" t="s">
        <v>662</v>
      </c>
      <c r="N2487" s="596">
        <v>110</v>
      </c>
      <c r="O2487" s="596" t="s">
        <v>66</v>
      </c>
      <c r="P2487" s="596" t="s">
        <v>9350</v>
      </c>
      <c r="Q2487" s="1304" t="s">
        <v>9351</v>
      </c>
      <c r="R2487" s="596">
        <v>1</v>
      </c>
      <c r="S2487" s="593"/>
      <c r="T2487" s="1361">
        <f t="shared" si="75"/>
        <v>1</v>
      </c>
      <c r="U2487" s="596"/>
      <c r="V2487" s="593"/>
      <c r="W2487" s="593"/>
      <c r="X2487" s="596"/>
      <c r="Y2487" s="593"/>
      <c r="Z2487" s="596"/>
      <c r="AA2487" s="596"/>
      <c r="AB2487" s="596"/>
      <c r="AC2487" s="596"/>
      <c r="AD2487" s="743" t="s">
        <v>55</v>
      </c>
      <c r="AE2487" s="596"/>
      <c r="AF2487" s="596"/>
      <c r="AG2487" s="747"/>
      <c r="AH2487" s="6" t="e">
        <f t="shared" si="73"/>
        <v>#VALUE!</v>
      </c>
      <c r="AI2487" s="1478" t="e">
        <f>COUNTIF([4]ПС!A5925:A6076,M2487)</f>
        <v>#VALUE!</v>
      </c>
      <c r="AJ2487" s="3">
        <f t="shared" si="74"/>
        <v>1</v>
      </c>
    </row>
    <row r="2488" spans="1:36" ht="47.25" hidden="1" x14ac:dyDescent="0.2">
      <c r="A2488" s="744" t="s">
        <v>8717</v>
      </c>
      <c r="B2488" s="52" t="s">
        <v>5</v>
      </c>
      <c r="C2488" s="596" t="s">
        <v>36</v>
      </c>
      <c r="D2488" s="683">
        <v>41911</v>
      </c>
      <c r="E2488" s="813">
        <v>0.69791666666666663</v>
      </c>
      <c r="F2488" s="1020">
        <v>41911</v>
      </c>
      <c r="G2488" s="643">
        <v>0.76388888888888884</v>
      </c>
      <c r="H2488" s="1178">
        <f t="shared" si="72"/>
        <v>6.597222222222221E-2</v>
      </c>
      <c r="I2488" s="596">
        <v>2</v>
      </c>
      <c r="J2488" s="596"/>
      <c r="K2488" s="596"/>
      <c r="L2488" s="596" t="s">
        <v>127</v>
      </c>
      <c r="M2488" s="596" t="s">
        <v>638</v>
      </c>
      <c r="N2488" s="596" t="s">
        <v>103</v>
      </c>
      <c r="O2488" s="596" t="s">
        <v>66</v>
      </c>
      <c r="P2488" s="596" t="s">
        <v>9352</v>
      </c>
      <c r="Q2488" s="748" t="s">
        <v>9353</v>
      </c>
      <c r="R2488" s="596">
        <v>2</v>
      </c>
      <c r="S2488" s="593"/>
      <c r="T2488" s="1361">
        <f t="shared" si="75"/>
        <v>2</v>
      </c>
      <c r="U2488" s="596" t="s">
        <v>82</v>
      </c>
      <c r="V2488" s="593"/>
      <c r="W2488" s="593"/>
      <c r="X2488" s="596"/>
      <c r="Y2488" s="593"/>
      <c r="Z2488" s="596"/>
      <c r="AA2488" s="596"/>
      <c r="AB2488" s="596"/>
      <c r="AC2488" s="596"/>
      <c r="AD2488" s="743" t="s">
        <v>57</v>
      </c>
      <c r="AE2488" s="596"/>
      <c r="AF2488" s="596"/>
      <c r="AG2488" s="747"/>
      <c r="AH2488" s="6" t="e">
        <f t="shared" si="73"/>
        <v>#VALUE!</v>
      </c>
      <c r="AI2488" s="1478" t="e">
        <f>COUNTIF([4]ПС!A5925:A6076,M2488)</f>
        <v>#VALUE!</v>
      </c>
      <c r="AJ2488" s="3">
        <f t="shared" si="74"/>
        <v>1</v>
      </c>
    </row>
    <row r="2489" spans="1:36" ht="126" hidden="1" x14ac:dyDescent="0.2">
      <c r="A2489" s="744" t="s">
        <v>9031</v>
      </c>
      <c r="B2489" s="52" t="s">
        <v>5</v>
      </c>
      <c r="C2489" s="596" t="s">
        <v>10738</v>
      </c>
      <c r="D2489" s="683">
        <v>41913</v>
      </c>
      <c r="E2489" s="643">
        <v>0.11041666666666666</v>
      </c>
      <c r="F2489" s="712">
        <v>41913</v>
      </c>
      <c r="G2489" s="643">
        <v>0.11041666666666666</v>
      </c>
      <c r="H2489" s="1178">
        <f t="shared" si="72"/>
        <v>0</v>
      </c>
      <c r="I2489" s="596">
        <v>185</v>
      </c>
      <c r="J2489" s="596"/>
      <c r="K2489" s="596" t="s">
        <v>136</v>
      </c>
      <c r="L2489" s="596" t="s">
        <v>125</v>
      </c>
      <c r="M2489" s="745" t="s">
        <v>673</v>
      </c>
      <c r="N2489" s="596">
        <v>110</v>
      </c>
      <c r="O2489" s="596" t="s">
        <v>66</v>
      </c>
      <c r="P2489" s="746" t="s">
        <v>9354</v>
      </c>
      <c r="Q2489" s="746" t="s">
        <v>9355</v>
      </c>
      <c r="R2489" s="596">
        <v>14</v>
      </c>
      <c r="S2489" s="596"/>
      <c r="T2489" s="1361">
        <f t="shared" si="75"/>
        <v>14</v>
      </c>
      <c r="U2489" s="596"/>
      <c r="V2489" s="593"/>
      <c r="W2489" s="593"/>
      <c r="X2489" s="596"/>
      <c r="Y2489" s="593"/>
      <c r="Z2489" s="596"/>
      <c r="AA2489" s="596"/>
      <c r="AB2489" s="596"/>
      <c r="AC2489" s="596"/>
      <c r="AD2489" s="743" t="s">
        <v>55</v>
      </c>
      <c r="AE2489" s="596"/>
      <c r="AF2489" s="596"/>
      <c r="AG2489" s="747"/>
      <c r="AH2489" s="6" t="e">
        <f t="shared" si="73"/>
        <v>#VALUE!</v>
      </c>
      <c r="AI2489" s="1478" t="e">
        <f>COUNTIF([4]ПС!A5925:A6076,M2489)</f>
        <v>#VALUE!</v>
      </c>
      <c r="AJ2489" s="3">
        <f t="shared" si="74"/>
        <v>1</v>
      </c>
    </row>
    <row r="2490" spans="1:36" ht="110.25" hidden="1" x14ac:dyDescent="0.2">
      <c r="A2490" s="744" t="s">
        <v>9031</v>
      </c>
      <c r="B2490" s="52" t="s">
        <v>5</v>
      </c>
      <c r="C2490" s="596" t="s">
        <v>10738</v>
      </c>
      <c r="D2490" s="683">
        <v>41913</v>
      </c>
      <c r="E2490" s="643">
        <v>0.1388888888888889</v>
      </c>
      <c r="F2490" s="712">
        <v>41913</v>
      </c>
      <c r="G2490" s="643">
        <v>0.1388888888888889</v>
      </c>
      <c r="H2490" s="1178">
        <f t="shared" si="72"/>
        <v>0</v>
      </c>
      <c r="I2490" s="596">
        <v>204</v>
      </c>
      <c r="J2490" s="596"/>
      <c r="K2490" s="596" t="s">
        <v>136</v>
      </c>
      <c r="L2490" s="596" t="s">
        <v>125</v>
      </c>
      <c r="M2490" s="745" t="s">
        <v>673</v>
      </c>
      <c r="N2490" s="596">
        <v>110</v>
      </c>
      <c r="O2490" s="596" t="s">
        <v>66</v>
      </c>
      <c r="P2490" s="746" t="s">
        <v>9354</v>
      </c>
      <c r="Q2490" s="746" t="s">
        <v>9356</v>
      </c>
      <c r="R2490" s="596">
        <v>14</v>
      </c>
      <c r="S2490" s="596"/>
      <c r="T2490" s="1361">
        <f t="shared" ref="T2490:T2501" si="76">R2490+S2490</f>
        <v>14</v>
      </c>
      <c r="U2490" s="596"/>
      <c r="V2490" s="593"/>
      <c r="W2490" s="593"/>
      <c r="X2490" s="596"/>
      <c r="Y2490" s="593"/>
      <c r="Z2490" s="596"/>
      <c r="AA2490" s="596"/>
      <c r="AB2490" s="596"/>
      <c r="AC2490" s="596"/>
      <c r="AD2490" s="743" t="s">
        <v>55</v>
      </c>
      <c r="AE2490" s="596"/>
      <c r="AF2490" s="596"/>
      <c r="AG2490" s="747"/>
      <c r="AH2490" s="6" t="e">
        <f t="shared" si="73"/>
        <v>#VALUE!</v>
      </c>
      <c r="AI2490" s="1478" t="e">
        <f>COUNTIF([4]ПС!A5925:A6076,M2490)</f>
        <v>#VALUE!</v>
      </c>
      <c r="AJ2490" s="3">
        <f t="shared" si="74"/>
        <v>1</v>
      </c>
    </row>
    <row r="2491" spans="1:36" ht="94.5" hidden="1" x14ac:dyDescent="0.2">
      <c r="A2491" s="744" t="s">
        <v>9031</v>
      </c>
      <c r="B2491" s="52" t="s">
        <v>5</v>
      </c>
      <c r="C2491" s="596" t="s">
        <v>36</v>
      </c>
      <c r="D2491" s="683">
        <v>41913</v>
      </c>
      <c r="E2491" s="643">
        <v>0.3444444444444445</v>
      </c>
      <c r="F2491" s="712">
        <v>41913</v>
      </c>
      <c r="G2491" s="643">
        <v>0.3444444444444445</v>
      </c>
      <c r="H2491" s="1178">
        <f t="shared" si="72"/>
        <v>0</v>
      </c>
      <c r="I2491" s="596">
        <v>8</v>
      </c>
      <c r="J2491" s="596" t="s">
        <v>9357</v>
      </c>
      <c r="K2491" s="596"/>
      <c r="L2491" s="596" t="s">
        <v>127</v>
      </c>
      <c r="M2491" s="745" t="s">
        <v>1399</v>
      </c>
      <c r="N2491" s="596">
        <v>110</v>
      </c>
      <c r="O2491" s="596" t="s">
        <v>66</v>
      </c>
      <c r="P2491" s="596" t="s">
        <v>9358</v>
      </c>
      <c r="Q2491" s="748" t="s">
        <v>9359</v>
      </c>
      <c r="R2491" s="596">
        <v>23</v>
      </c>
      <c r="S2491" s="596"/>
      <c r="T2491" s="1361">
        <f t="shared" si="76"/>
        <v>23</v>
      </c>
      <c r="U2491" s="596" t="s">
        <v>75</v>
      </c>
      <c r="V2491" s="596" t="s">
        <v>183</v>
      </c>
      <c r="W2491" s="596" t="s">
        <v>183</v>
      </c>
      <c r="X2491" s="596" t="s">
        <v>183</v>
      </c>
      <c r="Y2491" s="596" t="s">
        <v>183</v>
      </c>
      <c r="Z2491" s="596" t="s">
        <v>183</v>
      </c>
      <c r="AA2491" s="596" t="s">
        <v>183</v>
      </c>
      <c r="AB2491" s="596" t="s">
        <v>183</v>
      </c>
      <c r="AC2491" s="596" t="s">
        <v>183</v>
      </c>
      <c r="AD2491" s="743" t="s">
        <v>40</v>
      </c>
      <c r="AE2491" s="596"/>
      <c r="AF2491" s="596"/>
      <c r="AG2491" s="747"/>
      <c r="AH2491" s="6" t="e">
        <f t="shared" si="73"/>
        <v>#VALUE!</v>
      </c>
      <c r="AI2491" s="1478" t="e">
        <f>COUNTIF([4]ПС!A5925:A6076,M2491)</f>
        <v>#VALUE!</v>
      </c>
      <c r="AJ2491" s="3">
        <f t="shared" si="74"/>
        <v>1</v>
      </c>
    </row>
    <row r="2492" spans="1:36" ht="299.25" hidden="1" x14ac:dyDescent="0.2">
      <c r="A2492" s="744" t="s">
        <v>9031</v>
      </c>
      <c r="B2492" s="52" t="s">
        <v>5</v>
      </c>
      <c r="C2492" s="596" t="s">
        <v>10738</v>
      </c>
      <c r="D2492" s="683">
        <v>41913</v>
      </c>
      <c r="E2492" s="643">
        <v>0.5</v>
      </c>
      <c r="F2492" s="712">
        <v>41913</v>
      </c>
      <c r="G2492" s="643">
        <v>0.5</v>
      </c>
      <c r="H2492" s="1178">
        <f t="shared" si="72"/>
        <v>0</v>
      </c>
      <c r="I2492" s="596">
        <v>162</v>
      </c>
      <c r="J2492" s="596"/>
      <c r="K2492" s="596" t="s">
        <v>132</v>
      </c>
      <c r="L2492" s="596" t="s">
        <v>125</v>
      </c>
      <c r="M2492" s="745" t="s">
        <v>698</v>
      </c>
      <c r="N2492" s="596">
        <v>110</v>
      </c>
      <c r="O2492" s="596" t="s">
        <v>66</v>
      </c>
      <c r="P2492" s="596" t="s">
        <v>9360</v>
      </c>
      <c r="Q2492" s="1075" t="s">
        <v>9361</v>
      </c>
      <c r="R2492" s="596">
        <v>59</v>
      </c>
      <c r="S2492" s="596">
        <v>9</v>
      </c>
      <c r="T2492" s="1361">
        <f t="shared" si="76"/>
        <v>68</v>
      </c>
      <c r="U2492" s="596"/>
      <c r="V2492" s="593"/>
      <c r="W2492" s="593"/>
      <c r="X2492" s="596"/>
      <c r="Y2492" s="593"/>
      <c r="Z2492" s="596"/>
      <c r="AA2492" s="596"/>
      <c r="AB2492" s="596"/>
      <c r="AC2492" s="596"/>
      <c r="AD2492" s="743" t="s">
        <v>55</v>
      </c>
      <c r="AE2492" s="596"/>
      <c r="AF2492" s="596"/>
      <c r="AG2492" s="747"/>
      <c r="AH2492" s="6" t="e">
        <f t="shared" si="73"/>
        <v>#VALUE!</v>
      </c>
      <c r="AI2492" s="1478" t="e">
        <f>COUNTIF([4]ПС!A5925:A6076,M2492)</f>
        <v>#VALUE!</v>
      </c>
      <c r="AJ2492" s="3">
        <f t="shared" si="74"/>
        <v>1</v>
      </c>
    </row>
    <row r="2493" spans="1:36" ht="47.25" hidden="1" x14ac:dyDescent="0.2">
      <c r="A2493" s="744" t="s">
        <v>9031</v>
      </c>
      <c r="B2493" s="52" t="s">
        <v>5</v>
      </c>
      <c r="C2493" s="596" t="s">
        <v>36</v>
      </c>
      <c r="D2493" s="683">
        <v>41913</v>
      </c>
      <c r="E2493" s="643">
        <v>0.4548611111111111</v>
      </c>
      <c r="F2493" s="712">
        <v>41913</v>
      </c>
      <c r="G2493" s="643">
        <v>0.51666666666666672</v>
      </c>
      <c r="H2493" s="1178">
        <f t="shared" si="72"/>
        <v>6.1805555555555614E-2</v>
      </c>
      <c r="I2493" s="596">
        <v>3</v>
      </c>
      <c r="J2493" s="596"/>
      <c r="K2493" s="596"/>
      <c r="L2493" s="596" t="s">
        <v>130</v>
      </c>
      <c r="M2493" s="596" t="s">
        <v>9362</v>
      </c>
      <c r="N2493" s="596" t="s">
        <v>103</v>
      </c>
      <c r="O2493" s="596" t="s">
        <v>66</v>
      </c>
      <c r="P2493" s="596" t="s">
        <v>9363</v>
      </c>
      <c r="Q2493" s="748" t="s">
        <v>9364</v>
      </c>
      <c r="R2493" s="596">
        <v>2</v>
      </c>
      <c r="S2493" s="596"/>
      <c r="T2493" s="1361">
        <f t="shared" si="76"/>
        <v>2</v>
      </c>
      <c r="U2493" s="596" t="s">
        <v>75</v>
      </c>
      <c r="V2493" s="593">
        <v>1967</v>
      </c>
      <c r="W2493" s="593" t="s">
        <v>2286</v>
      </c>
      <c r="X2493" s="596" t="s">
        <v>183</v>
      </c>
      <c r="Y2493" s="614">
        <v>41941</v>
      </c>
      <c r="Z2493" s="596">
        <v>100</v>
      </c>
      <c r="AA2493" s="596" t="s">
        <v>183</v>
      </c>
      <c r="AB2493" s="596">
        <v>0</v>
      </c>
      <c r="AC2493" s="596" t="s">
        <v>183</v>
      </c>
      <c r="AD2493" s="743" t="s">
        <v>61</v>
      </c>
      <c r="AE2493" s="596"/>
      <c r="AF2493" s="596"/>
      <c r="AG2493" s="747"/>
      <c r="AH2493" s="6" t="e">
        <f t="shared" si="73"/>
        <v>#VALUE!</v>
      </c>
      <c r="AI2493" s="1478" t="e">
        <f>COUNTIF([4]ПС!A5925:A6076,M2493)</f>
        <v>#VALUE!</v>
      </c>
      <c r="AJ2493" s="3">
        <f t="shared" si="74"/>
        <v>1</v>
      </c>
    </row>
    <row r="2494" spans="1:36" ht="47.25" hidden="1" x14ac:dyDescent="0.2">
      <c r="A2494" s="744" t="s">
        <v>9031</v>
      </c>
      <c r="B2494" s="52" t="s">
        <v>5</v>
      </c>
      <c r="C2494" s="596" t="s">
        <v>10455</v>
      </c>
      <c r="D2494" s="683">
        <v>41915</v>
      </c>
      <c r="E2494" s="812">
        <v>0.47916666666666669</v>
      </c>
      <c r="F2494" s="816">
        <v>41915</v>
      </c>
      <c r="G2494" s="643">
        <v>0.65694444444444444</v>
      </c>
      <c r="H2494" s="1178">
        <f t="shared" si="72"/>
        <v>0.17777777777777776</v>
      </c>
      <c r="I2494" s="596">
        <v>1</v>
      </c>
      <c r="J2494" s="596"/>
      <c r="K2494" s="596"/>
      <c r="L2494" s="596" t="s">
        <v>125</v>
      </c>
      <c r="M2494" s="745" t="s">
        <v>9365</v>
      </c>
      <c r="N2494" s="596" t="s">
        <v>103</v>
      </c>
      <c r="O2494" s="596" t="s">
        <v>66</v>
      </c>
      <c r="P2494" s="596" t="s">
        <v>9366</v>
      </c>
      <c r="Q2494" s="746" t="s">
        <v>9367</v>
      </c>
      <c r="R2494" s="823">
        <v>1</v>
      </c>
      <c r="S2494" s="593"/>
      <c r="T2494" s="1361">
        <f t="shared" si="76"/>
        <v>1</v>
      </c>
      <c r="U2494" s="596"/>
      <c r="V2494" s="593"/>
      <c r="W2494" s="593"/>
      <c r="X2494" s="596"/>
      <c r="Y2494" s="593"/>
      <c r="Z2494" s="596"/>
      <c r="AA2494" s="596"/>
      <c r="AB2494" s="596"/>
      <c r="AC2494" s="596"/>
      <c r="AD2494" s="596" t="s">
        <v>55</v>
      </c>
      <c r="AE2494" s="596"/>
      <c r="AF2494" s="596"/>
      <c r="AG2494" s="747"/>
      <c r="AH2494" s="6" t="e">
        <f t="shared" si="73"/>
        <v>#VALUE!</v>
      </c>
      <c r="AI2494" s="1478" t="e">
        <f>COUNTIF([4]ПС!A5925:A6076,M2494)</f>
        <v>#VALUE!</v>
      </c>
      <c r="AJ2494" s="3">
        <f t="shared" si="74"/>
        <v>1</v>
      </c>
    </row>
    <row r="2495" spans="1:36" ht="47.25" hidden="1" x14ac:dyDescent="0.2">
      <c r="A2495" s="744" t="s">
        <v>9031</v>
      </c>
      <c r="B2495" s="52" t="s">
        <v>5</v>
      </c>
      <c r="C2495" s="596" t="s">
        <v>36</v>
      </c>
      <c r="D2495" s="683">
        <v>41915</v>
      </c>
      <c r="E2495" s="812">
        <v>0.55208333333333337</v>
      </c>
      <c r="F2495" s="816">
        <v>41915</v>
      </c>
      <c r="G2495" s="643">
        <v>0.60069444444444442</v>
      </c>
      <c r="H2495" s="1178">
        <f t="shared" si="72"/>
        <v>4.8611111111111049E-2</v>
      </c>
      <c r="I2495" s="596">
        <v>2</v>
      </c>
      <c r="J2495" s="596"/>
      <c r="K2495" s="596"/>
      <c r="L2495" s="596" t="s">
        <v>130</v>
      </c>
      <c r="M2495" s="745" t="s">
        <v>9323</v>
      </c>
      <c r="N2495" s="596" t="s">
        <v>103</v>
      </c>
      <c r="O2495" s="596" t="s">
        <v>64</v>
      </c>
      <c r="P2495" s="746" t="s">
        <v>9368</v>
      </c>
      <c r="Q2495" s="1078" t="s">
        <v>12212</v>
      </c>
      <c r="R2495" s="823">
        <v>4</v>
      </c>
      <c r="S2495" s="593"/>
      <c r="T2495" s="1361">
        <f t="shared" si="76"/>
        <v>4</v>
      </c>
      <c r="U2495" s="596" t="s">
        <v>87</v>
      </c>
      <c r="V2495" s="593">
        <v>2006</v>
      </c>
      <c r="W2495" s="593" t="s">
        <v>11465</v>
      </c>
      <c r="X2495" s="596" t="s">
        <v>7011</v>
      </c>
      <c r="Y2495" s="614">
        <v>41334</v>
      </c>
      <c r="Z2495" s="596">
        <v>100</v>
      </c>
      <c r="AA2495" s="694">
        <v>41710</v>
      </c>
      <c r="AB2495" s="596">
        <v>1</v>
      </c>
      <c r="AC2495" s="596" t="s">
        <v>183</v>
      </c>
      <c r="AD2495" s="596" t="s">
        <v>40</v>
      </c>
      <c r="AE2495" s="596"/>
      <c r="AF2495" s="596"/>
      <c r="AG2495" s="747"/>
      <c r="AH2495" s="6" t="e">
        <f t="shared" si="73"/>
        <v>#VALUE!</v>
      </c>
      <c r="AI2495" s="1478" t="e">
        <f>COUNTIF([4]ПС!A5925:A6076,M2495)</f>
        <v>#VALUE!</v>
      </c>
      <c r="AJ2495" s="3">
        <f t="shared" si="74"/>
        <v>1</v>
      </c>
    </row>
    <row r="2496" spans="1:36" ht="204.75" hidden="1" x14ac:dyDescent="0.2">
      <c r="A2496" s="744" t="s">
        <v>9031</v>
      </c>
      <c r="B2496" s="52" t="s">
        <v>5</v>
      </c>
      <c r="C2496" s="596" t="s">
        <v>10738</v>
      </c>
      <c r="D2496" s="683">
        <v>41916</v>
      </c>
      <c r="E2496" s="815">
        <v>0.3527777777777778</v>
      </c>
      <c r="F2496" s="808">
        <v>41916</v>
      </c>
      <c r="G2496" s="643">
        <v>0.3527777777777778</v>
      </c>
      <c r="H2496" s="1178">
        <f t="shared" si="72"/>
        <v>0</v>
      </c>
      <c r="I2496" s="596">
        <v>13</v>
      </c>
      <c r="J2496" s="596" t="s">
        <v>9369</v>
      </c>
      <c r="K2496" s="596" t="s">
        <v>132</v>
      </c>
      <c r="L2496" s="596" t="s">
        <v>125</v>
      </c>
      <c r="M2496" s="745" t="s">
        <v>698</v>
      </c>
      <c r="N2496" s="596">
        <v>110</v>
      </c>
      <c r="O2496" s="596" t="s">
        <v>66</v>
      </c>
      <c r="P2496" s="596" t="s">
        <v>12213</v>
      </c>
      <c r="Q2496" s="1029" t="s">
        <v>9370</v>
      </c>
      <c r="R2496" s="823">
        <v>53</v>
      </c>
      <c r="S2496" s="593"/>
      <c r="T2496" s="1361">
        <f t="shared" si="76"/>
        <v>53</v>
      </c>
      <c r="U2496" s="596"/>
      <c r="V2496" s="593"/>
      <c r="W2496" s="593"/>
      <c r="X2496" s="596"/>
      <c r="Y2496" s="593"/>
      <c r="Z2496" s="596"/>
      <c r="AA2496" s="596"/>
      <c r="AB2496" s="596"/>
      <c r="AC2496" s="596"/>
      <c r="AD2496" s="596" t="s">
        <v>55</v>
      </c>
      <c r="AE2496" s="596"/>
      <c r="AF2496" s="596"/>
      <c r="AG2496" s="747"/>
      <c r="AH2496" s="6" t="e">
        <f t="shared" si="73"/>
        <v>#VALUE!</v>
      </c>
      <c r="AI2496" s="1478" t="e">
        <f>COUNTIF([4]ПС!A5925:A6076,M2496)</f>
        <v>#VALUE!</v>
      </c>
      <c r="AJ2496" s="3">
        <f t="shared" si="74"/>
        <v>1</v>
      </c>
    </row>
    <row r="2497" spans="1:106" ht="31.5" hidden="1" x14ac:dyDescent="0.2">
      <c r="A2497" s="744" t="s">
        <v>9031</v>
      </c>
      <c r="B2497" s="52" t="s">
        <v>5</v>
      </c>
      <c r="C2497" s="596" t="s">
        <v>36</v>
      </c>
      <c r="D2497" s="683">
        <v>41916</v>
      </c>
      <c r="E2497" s="815">
        <v>0.84027777777777779</v>
      </c>
      <c r="F2497" s="808">
        <v>41916</v>
      </c>
      <c r="G2497" s="643">
        <v>0.87986111111111109</v>
      </c>
      <c r="H2497" s="1178">
        <f t="shared" si="72"/>
        <v>3.9583333333333304E-2</v>
      </c>
      <c r="I2497" s="596">
        <v>2</v>
      </c>
      <c r="J2497" s="596"/>
      <c r="K2497" s="596"/>
      <c r="L2497" s="596" t="s">
        <v>130</v>
      </c>
      <c r="M2497" s="745" t="s">
        <v>9371</v>
      </c>
      <c r="N2497" s="596" t="s">
        <v>103</v>
      </c>
      <c r="O2497" s="596" t="s">
        <v>66</v>
      </c>
      <c r="P2497" s="596"/>
      <c r="Q2497" s="746" t="s">
        <v>9372</v>
      </c>
      <c r="R2497" s="823">
        <v>3</v>
      </c>
      <c r="S2497" s="593"/>
      <c r="T2497" s="1361">
        <f t="shared" si="76"/>
        <v>3</v>
      </c>
      <c r="U2497" s="596" t="s">
        <v>75</v>
      </c>
      <c r="V2497" s="593">
        <v>1969</v>
      </c>
      <c r="W2497" s="593" t="s">
        <v>2286</v>
      </c>
      <c r="X2497" s="596" t="s">
        <v>183</v>
      </c>
      <c r="Y2497" s="694">
        <v>41841</v>
      </c>
      <c r="Z2497" s="596">
        <v>100</v>
      </c>
      <c r="AA2497" s="596" t="s">
        <v>183</v>
      </c>
      <c r="AB2497" s="596">
        <v>0</v>
      </c>
      <c r="AC2497" s="596" t="s">
        <v>11466</v>
      </c>
      <c r="AD2497" s="743" t="s">
        <v>60</v>
      </c>
      <c r="AE2497" s="596"/>
      <c r="AF2497" s="596"/>
      <c r="AG2497" s="747"/>
      <c r="AH2497" s="6" t="e">
        <f t="shared" si="73"/>
        <v>#VALUE!</v>
      </c>
      <c r="AI2497" s="1478" t="e">
        <f>COUNTIF([4]ПС!A5925:A6076,M2497)</f>
        <v>#VALUE!</v>
      </c>
      <c r="AJ2497" s="3">
        <f t="shared" si="74"/>
        <v>1</v>
      </c>
    </row>
    <row r="2498" spans="1:106" ht="94.5" hidden="1" x14ac:dyDescent="0.2">
      <c r="A2498" s="744" t="s">
        <v>9031</v>
      </c>
      <c r="B2498" s="52" t="s">
        <v>5</v>
      </c>
      <c r="C2498" s="596" t="s">
        <v>36</v>
      </c>
      <c r="D2498" s="683">
        <v>41916</v>
      </c>
      <c r="E2498" s="815">
        <v>0.96597222222222223</v>
      </c>
      <c r="F2498" s="808">
        <v>41916</v>
      </c>
      <c r="G2498" s="643">
        <v>0.98958333333333337</v>
      </c>
      <c r="H2498" s="1178">
        <f t="shared" si="72"/>
        <v>2.3611111111111138E-2</v>
      </c>
      <c r="I2498" s="596">
        <v>2</v>
      </c>
      <c r="J2498" s="596"/>
      <c r="K2498" s="596"/>
      <c r="L2498" s="1063" t="s">
        <v>128</v>
      </c>
      <c r="M2498" s="1079" t="s">
        <v>9373</v>
      </c>
      <c r="N2498" s="596" t="s">
        <v>103</v>
      </c>
      <c r="O2498" s="596" t="s">
        <v>66</v>
      </c>
      <c r="P2498" s="596" t="s">
        <v>11467</v>
      </c>
      <c r="Q2498" s="1269" t="s">
        <v>11468</v>
      </c>
      <c r="R2498" s="823">
        <v>3</v>
      </c>
      <c r="S2498" s="593"/>
      <c r="T2498" s="1361">
        <f t="shared" si="76"/>
        <v>3</v>
      </c>
      <c r="U2498" s="596" t="s">
        <v>75</v>
      </c>
      <c r="V2498" s="593">
        <v>1989</v>
      </c>
      <c r="W2498" s="593" t="s">
        <v>2286</v>
      </c>
      <c r="X2498" s="596" t="s">
        <v>183</v>
      </c>
      <c r="Y2498" s="694">
        <v>40817</v>
      </c>
      <c r="Z2498" s="596">
        <v>100</v>
      </c>
      <c r="AA2498" s="596" t="s">
        <v>183</v>
      </c>
      <c r="AB2498" s="596">
        <v>0</v>
      </c>
      <c r="AC2498" s="694">
        <v>41926</v>
      </c>
      <c r="AD2498" s="743" t="s">
        <v>11998</v>
      </c>
      <c r="AE2498" s="596"/>
      <c r="AF2498" s="596"/>
      <c r="AG2498" s="747"/>
      <c r="AH2498" s="6" t="e">
        <f t="shared" si="73"/>
        <v>#VALUE!</v>
      </c>
      <c r="AI2498" s="1478" t="e">
        <f>COUNTIF([4]ПС!A5925:A6076,M2498)</f>
        <v>#VALUE!</v>
      </c>
      <c r="AJ2498" s="3">
        <f t="shared" si="74"/>
        <v>1</v>
      </c>
    </row>
    <row r="2499" spans="1:106" ht="94.5" hidden="1" x14ac:dyDescent="0.2">
      <c r="A2499" s="744" t="s">
        <v>9031</v>
      </c>
      <c r="B2499" s="52" t="s">
        <v>5</v>
      </c>
      <c r="C2499" s="596" t="s">
        <v>10738</v>
      </c>
      <c r="D2499" s="683">
        <v>41917</v>
      </c>
      <c r="E2499" s="815">
        <v>0.3666666666666667</v>
      </c>
      <c r="F2499" s="808">
        <v>41917</v>
      </c>
      <c r="G2499" s="643">
        <v>0.36736111111111108</v>
      </c>
      <c r="H2499" s="1178">
        <f t="shared" si="72"/>
        <v>6.9444444444438647E-4</v>
      </c>
      <c r="I2499" s="596">
        <v>65</v>
      </c>
      <c r="J2499" s="596" t="s">
        <v>2549</v>
      </c>
      <c r="K2499" s="596" t="s">
        <v>132</v>
      </c>
      <c r="L2499" s="596" t="s">
        <v>125</v>
      </c>
      <c r="M2499" s="745" t="s">
        <v>673</v>
      </c>
      <c r="N2499" s="596">
        <v>110</v>
      </c>
      <c r="O2499" s="596" t="s">
        <v>66</v>
      </c>
      <c r="P2499" s="746" t="s">
        <v>9374</v>
      </c>
      <c r="Q2499" s="1663" t="s">
        <v>9375</v>
      </c>
      <c r="R2499" s="823">
        <v>6</v>
      </c>
      <c r="S2499" s="593"/>
      <c r="T2499" s="1361">
        <f t="shared" si="76"/>
        <v>6</v>
      </c>
      <c r="U2499" s="596"/>
      <c r="V2499" s="593"/>
      <c r="W2499" s="593"/>
      <c r="X2499" s="596"/>
      <c r="Y2499" s="593"/>
      <c r="Z2499" s="596"/>
      <c r="AA2499" s="596"/>
      <c r="AB2499" s="596"/>
      <c r="AC2499" s="596"/>
      <c r="AD2499" s="596" t="s">
        <v>55</v>
      </c>
      <c r="AE2499" s="596"/>
      <c r="AF2499" s="596"/>
      <c r="AG2499" s="747"/>
      <c r="AH2499" s="6" t="e">
        <f t="shared" si="73"/>
        <v>#VALUE!</v>
      </c>
      <c r="AI2499" s="1478" t="e">
        <f>COUNTIF([4]ПС!A5925:A6076,M2499)</f>
        <v>#VALUE!</v>
      </c>
      <c r="AJ2499" s="3">
        <f t="shared" si="74"/>
        <v>1</v>
      </c>
    </row>
    <row r="2500" spans="1:106" ht="110.25" hidden="1" x14ac:dyDescent="0.2">
      <c r="A2500" s="744" t="s">
        <v>9031</v>
      </c>
      <c r="B2500" s="52" t="s">
        <v>5</v>
      </c>
      <c r="C2500" s="596" t="s">
        <v>36</v>
      </c>
      <c r="D2500" s="683">
        <v>41917</v>
      </c>
      <c r="E2500" s="815">
        <v>0.96944444444444444</v>
      </c>
      <c r="F2500" s="808">
        <v>41917</v>
      </c>
      <c r="G2500" s="643">
        <v>0.99513888888888891</v>
      </c>
      <c r="H2500" s="1178">
        <f t="shared" ref="H2500:H2563" si="77">F2500-D2500+G2500-E2500</f>
        <v>2.5694444444444464E-2</v>
      </c>
      <c r="I2500" s="596">
        <v>2</v>
      </c>
      <c r="J2500" s="596"/>
      <c r="K2500" s="596"/>
      <c r="L2500" s="1063" t="s">
        <v>128</v>
      </c>
      <c r="M2500" s="1079" t="s">
        <v>9373</v>
      </c>
      <c r="N2500" s="596" t="s">
        <v>103</v>
      </c>
      <c r="O2500" s="596" t="s">
        <v>66</v>
      </c>
      <c r="P2500" s="746" t="s">
        <v>9376</v>
      </c>
      <c r="Q2500" s="749" t="s">
        <v>11469</v>
      </c>
      <c r="R2500" s="823">
        <v>3</v>
      </c>
      <c r="S2500" s="593"/>
      <c r="T2500" s="1361">
        <f t="shared" si="76"/>
        <v>3</v>
      </c>
      <c r="U2500" s="596" t="s">
        <v>75</v>
      </c>
      <c r="V2500" s="593">
        <v>1989</v>
      </c>
      <c r="W2500" s="593" t="s">
        <v>2286</v>
      </c>
      <c r="X2500" s="596" t="s">
        <v>183</v>
      </c>
      <c r="Y2500" s="694">
        <v>40817</v>
      </c>
      <c r="Z2500" s="596">
        <v>100</v>
      </c>
      <c r="AA2500" s="596" t="s">
        <v>183</v>
      </c>
      <c r="AB2500" s="596">
        <v>0</v>
      </c>
      <c r="AC2500" s="694">
        <v>41926</v>
      </c>
      <c r="AD2500" s="743" t="s">
        <v>11998</v>
      </c>
      <c r="AE2500" s="596"/>
      <c r="AF2500" s="596"/>
      <c r="AG2500" s="747"/>
      <c r="AH2500" s="6" t="e">
        <f t="shared" ref="AH2500:AH2563" si="78">IF(AI2500+AJ2500=2,"Всё Ок!","Ошибка в имени ПС")</f>
        <v>#VALUE!</v>
      </c>
      <c r="AI2500" s="1478" t="e">
        <f>COUNTIF([4]ПС!A5925:A6076,M2500)</f>
        <v>#VALUE!</v>
      </c>
      <c r="AJ2500" s="3">
        <f t="shared" ref="AJ2500:AJ2535" si="79">IF(M2500&gt;0,1,0)</f>
        <v>1</v>
      </c>
    </row>
    <row r="2501" spans="1:106" ht="236.25" hidden="1" x14ac:dyDescent="0.2">
      <c r="A2501" s="744" t="s">
        <v>9031</v>
      </c>
      <c r="B2501" s="52" t="s">
        <v>5</v>
      </c>
      <c r="C2501" s="596" t="s">
        <v>36</v>
      </c>
      <c r="D2501" s="683">
        <v>41918</v>
      </c>
      <c r="E2501" s="643">
        <v>0.19027777777777777</v>
      </c>
      <c r="F2501" s="712">
        <v>41918</v>
      </c>
      <c r="G2501" s="643">
        <v>0.19166666666666665</v>
      </c>
      <c r="H2501" s="1178">
        <f t="shared" si="77"/>
        <v>1.388888888888884E-3</v>
      </c>
      <c r="I2501" s="596">
        <v>8</v>
      </c>
      <c r="J2501" s="596" t="s">
        <v>9418</v>
      </c>
      <c r="K2501" s="596" t="s">
        <v>834</v>
      </c>
      <c r="L2501" s="596" t="s">
        <v>130</v>
      </c>
      <c r="M2501" s="1079" t="s">
        <v>1399</v>
      </c>
      <c r="N2501" s="596">
        <v>110</v>
      </c>
      <c r="O2501" s="596" t="s">
        <v>66</v>
      </c>
      <c r="P2501" s="596" t="s">
        <v>9419</v>
      </c>
      <c r="Q2501" s="1029" t="s">
        <v>9420</v>
      </c>
      <c r="R2501" s="596">
        <v>47</v>
      </c>
      <c r="S2501" s="596"/>
      <c r="T2501" s="1361">
        <f t="shared" si="76"/>
        <v>47</v>
      </c>
      <c r="U2501" s="596" t="s">
        <v>75</v>
      </c>
      <c r="V2501" s="596">
        <v>1991</v>
      </c>
      <c r="W2501" s="596" t="s">
        <v>6971</v>
      </c>
      <c r="X2501" s="596" t="s">
        <v>183</v>
      </c>
      <c r="Y2501" s="750">
        <v>41487</v>
      </c>
      <c r="Z2501" s="596">
        <v>100</v>
      </c>
      <c r="AA2501" s="750">
        <v>41579</v>
      </c>
      <c r="AB2501" s="596">
        <v>0</v>
      </c>
      <c r="AC2501" s="750">
        <v>41539</v>
      </c>
      <c r="AD2501" s="743" t="s">
        <v>60</v>
      </c>
      <c r="AE2501" s="596"/>
      <c r="AF2501" s="596"/>
      <c r="AG2501" s="747"/>
      <c r="AH2501" s="6" t="e">
        <f t="shared" si="78"/>
        <v>#VALUE!</v>
      </c>
      <c r="AI2501" s="1478" t="e">
        <f>COUNTIF([4]ПС!A5925:A6076,M2501)</f>
        <v>#VALUE!</v>
      </c>
      <c r="AJ2501" s="3">
        <f t="shared" si="79"/>
        <v>1</v>
      </c>
    </row>
    <row r="2502" spans="1:106" ht="47.25" hidden="1" x14ac:dyDescent="0.2">
      <c r="A2502" s="744" t="s">
        <v>9031</v>
      </c>
      <c r="B2502" s="52" t="s">
        <v>5</v>
      </c>
      <c r="C2502" s="596" t="s">
        <v>36</v>
      </c>
      <c r="D2502" s="683">
        <v>41918</v>
      </c>
      <c r="E2502" s="643">
        <v>0.87083333333333324</v>
      </c>
      <c r="F2502" s="712">
        <v>41918</v>
      </c>
      <c r="G2502" s="643">
        <v>0.89097222222222217</v>
      </c>
      <c r="H2502" s="1178">
        <f t="shared" si="77"/>
        <v>2.0138888888888928E-2</v>
      </c>
      <c r="I2502" s="596">
        <v>3</v>
      </c>
      <c r="J2502" s="596"/>
      <c r="K2502" s="596"/>
      <c r="L2502" s="596" t="s">
        <v>130</v>
      </c>
      <c r="M2502" s="745" t="s">
        <v>9421</v>
      </c>
      <c r="N2502" s="596" t="s">
        <v>103</v>
      </c>
      <c r="O2502" s="596" t="s">
        <v>66</v>
      </c>
      <c r="P2502" s="746" t="s">
        <v>9422</v>
      </c>
      <c r="Q2502" s="1269" t="s">
        <v>9423</v>
      </c>
      <c r="R2502" s="686"/>
      <c r="S2502" s="596"/>
      <c r="T2502" s="1361"/>
      <c r="U2502" s="596" t="s">
        <v>75</v>
      </c>
      <c r="V2502" s="593">
        <v>2012</v>
      </c>
      <c r="W2502" s="593" t="s">
        <v>2286</v>
      </c>
      <c r="X2502" s="596" t="s">
        <v>183</v>
      </c>
      <c r="Y2502" s="614">
        <v>41954</v>
      </c>
      <c r="Z2502" s="596">
        <v>100</v>
      </c>
      <c r="AA2502" s="596" t="s">
        <v>183</v>
      </c>
      <c r="AB2502" s="596">
        <v>0</v>
      </c>
      <c r="AC2502" s="596" t="s">
        <v>183</v>
      </c>
      <c r="AD2502" s="743" t="s">
        <v>60</v>
      </c>
      <c r="AE2502" s="596"/>
      <c r="AF2502" s="596"/>
      <c r="AG2502" s="747"/>
      <c r="AH2502" s="6" t="e">
        <f t="shared" si="78"/>
        <v>#VALUE!</v>
      </c>
      <c r="AI2502" s="1478" t="e">
        <f>COUNTIF([4]ПС!A5925:A6076,M2502)</f>
        <v>#VALUE!</v>
      </c>
      <c r="AJ2502" s="3">
        <f t="shared" si="79"/>
        <v>1</v>
      </c>
    </row>
    <row r="2503" spans="1:106" ht="94.5" hidden="1" x14ac:dyDescent="0.2">
      <c r="A2503" s="744" t="s">
        <v>9031</v>
      </c>
      <c r="B2503" s="52" t="s">
        <v>5</v>
      </c>
      <c r="C2503" s="596" t="s">
        <v>36</v>
      </c>
      <c r="D2503" s="683">
        <v>41918</v>
      </c>
      <c r="E2503" s="643">
        <v>0.79513888888888884</v>
      </c>
      <c r="F2503" s="712">
        <v>41918</v>
      </c>
      <c r="G2503" s="643">
        <v>0.79513888888888884</v>
      </c>
      <c r="H2503" s="1178">
        <f t="shared" si="77"/>
        <v>0</v>
      </c>
      <c r="I2503" s="596">
        <v>8</v>
      </c>
      <c r="J2503" s="596" t="s">
        <v>178</v>
      </c>
      <c r="K2503" s="596" t="s">
        <v>132</v>
      </c>
      <c r="L2503" s="596" t="s">
        <v>130</v>
      </c>
      <c r="M2503" s="1079" t="s">
        <v>9424</v>
      </c>
      <c r="N2503" s="596" t="s">
        <v>103</v>
      </c>
      <c r="O2503" s="596" t="s">
        <v>66</v>
      </c>
      <c r="P2503" s="746" t="s">
        <v>9425</v>
      </c>
      <c r="Q2503" s="1663" t="s">
        <v>9426</v>
      </c>
      <c r="R2503" s="686">
        <v>1</v>
      </c>
      <c r="S2503" s="596">
        <v>3</v>
      </c>
      <c r="T2503" s="1361">
        <f t="shared" ref="T2503:T2534" si="80">R2503+S2503</f>
        <v>4</v>
      </c>
      <c r="U2503" s="596" t="s">
        <v>75</v>
      </c>
      <c r="V2503" s="593">
        <v>1981</v>
      </c>
      <c r="W2503" s="593" t="s">
        <v>2286</v>
      </c>
      <c r="X2503" s="596" t="s">
        <v>183</v>
      </c>
      <c r="Y2503" s="596" t="s">
        <v>183</v>
      </c>
      <c r="Z2503" s="596" t="s">
        <v>183</v>
      </c>
      <c r="AA2503" s="596" t="s">
        <v>183</v>
      </c>
      <c r="AB2503" s="596" t="s">
        <v>183</v>
      </c>
      <c r="AC2503" s="596" t="s">
        <v>183</v>
      </c>
      <c r="AD2503" s="743" t="s">
        <v>62</v>
      </c>
      <c r="AE2503" s="596"/>
      <c r="AF2503" s="596"/>
      <c r="AG2503" s="747"/>
      <c r="AH2503" s="6" t="e">
        <f t="shared" si="78"/>
        <v>#VALUE!</v>
      </c>
      <c r="AI2503" s="1478" t="e">
        <f>COUNTIF([4]ПС!A5925:A6076,M2503)</f>
        <v>#VALUE!</v>
      </c>
      <c r="AJ2503" s="3">
        <f t="shared" si="79"/>
        <v>1</v>
      </c>
    </row>
    <row r="2504" spans="1:106" ht="47.25" hidden="1" x14ac:dyDescent="0.2">
      <c r="A2504" s="744" t="s">
        <v>9031</v>
      </c>
      <c r="B2504" s="52" t="s">
        <v>5</v>
      </c>
      <c r="C2504" s="596" t="s">
        <v>11223</v>
      </c>
      <c r="D2504" s="683">
        <v>41919</v>
      </c>
      <c r="E2504" s="812">
        <v>0.4861111111111111</v>
      </c>
      <c r="F2504" s="816">
        <v>41919</v>
      </c>
      <c r="G2504" s="643">
        <v>0.80555555555555547</v>
      </c>
      <c r="H2504" s="1178">
        <f t="shared" si="77"/>
        <v>0.31944444444444436</v>
      </c>
      <c r="I2504" s="596">
        <v>1</v>
      </c>
      <c r="J2504" s="596"/>
      <c r="K2504" s="596"/>
      <c r="L2504" s="596" t="s">
        <v>125</v>
      </c>
      <c r="M2504" s="745" t="s">
        <v>9427</v>
      </c>
      <c r="N2504" s="596" t="s">
        <v>103</v>
      </c>
      <c r="O2504" s="596" t="s">
        <v>64</v>
      </c>
      <c r="P2504" s="746" t="s">
        <v>9428</v>
      </c>
      <c r="Q2504" s="749" t="s">
        <v>9429</v>
      </c>
      <c r="R2504" s="823">
        <v>1</v>
      </c>
      <c r="S2504" s="596"/>
      <c r="T2504" s="1361">
        <f t="shared" si="80"/>
        <v>1</v>
      </c>
      <c r="U2504" s="596"/>
      <c r="V2504" s="593"/>
      <c r="W2504" s="593"/>
      <c r="X2504" s="596"/>
      <c r="Y2504" s="593"/>
      <c r="Z2504" s="596"/>
      <c r="AA2504" s="596"/>
      <c r="AB2504" s="596"/>
      <c r="AC2504" s="596"/>
      <c r="AD2504" s="596" t="s">
        <v>55</v>
      </c>
      <c r="AE2504" s="596"/>
      <c r="AF2504" s="596"/>
      <c r="AG2504" s="747"/>
      <c r="AH2504" s="6" t="e">
        <f t="shared" si="78"/>
        <v>#VALUE!</v>
      </c>
      <c r="AI2504" s="1478" t="e">
        <f>COUNTIF([4]ПС!A5925:A6076,M2504)</f>
        <v>#VALUE!</v>
      </c>
      <c r="AJ2504" s="3">
        <f t="shared" si="79"/>
        <v>1</v>
      </c>
    </row>
    <row r="2505" spans="1:106" ht="47.25" hidden="1" x14ac:dyDescent="0.2">
      <c r="A2505" s="744" t="s">
        <v>9031</v>
      </c>
      <c r="B2505" s="52" t="s">
        <v>5</v>
      </c>
      <c r="C2505" s="596" t="s">
        <v>10738</v>
      </c>
      <c r="D2505" s="683">
        <v>41919</v>
      </c>
      <c r="E2505" s="812">
        <v>0.80902777777777779</v>
      </c>
      <c r="F2505" s="816">
        <v>41919</v>
      </c>
      <c r="G2505" s="643">
        <v>0.81041666666666667</v>
      </c>
      <c r="H2505" s="1178">
        <f t="shared" si="77"/>
        <v>1.388888888888884E-3</v>
      </c>
      <c r="I2505" s="596">
        <v>87</v>
      </c>
      <c r="J2505" s="596"/>
      <c r="K2505" s="596"/>
      <c r="L2505" s="596" t="s">
        <v>125</v>
      </c>
      <c r="M2505" s="745" t="s">
        <v>641</v>
      </c>
      <c r="N2505" s="596">
        <v>110</v>
      </c>
      <c r="O2505" s="596" t="s">
        <v>66</v>
      </c>
      <c r="P2505" s="746"/>
      <c r="Q2505" s="1663" t="s">
        <v>9430</v>
      </c>
      <c r="R2505" s="823">
        <v>2</v>
      </c>
      <c r="S2505" s="596"/>
      <c r="T2505" s="1361">
        <f t="shared" si="80"/>
        <v>2</v>
      </c>
      <c r="U2505" s="596"/>
      <c r="V2505" s="593"/>
      <c r="W2505" s="593"/>
      <c r="X2505" s="596"/>
      <c r="Y2505" s="593"/>
      <c r="Z2505" s="596"/>
      <c r="AA2505" s="596"/>
      <c r="AB2505" s="596"/>
      <c r="AC2505" s="596"/>
      <c r="AD2505" s="596" t="s">
        <v>55</v>
      </c>
      <c r="AE2505" s="596"/>
      <c r="AF2505" s="596"/>
      <c r="AG2505" s="747"/>
      <c r="AH2505" s="6" t="e">
        <f t="shared" si="78"/>
        <v>#VALUE!</v>
      </c>
      <c r="AI2505" s="1478" t="e">
        <f>COUNTIF([4]ПС!A5925:A6076,M2505)</f>
        <v>#VALUE!</v>
      </c>
      <c r="AJ2505" s="3">
        <f t="shared" si="79"/>
        <v>1</v>
      </c>
    </row>
    <row r="2506" spans="1:106" ht="126" hidden="1" x14ac:dyDescent="0.2">
      <c r="A2506" s="744" t="s">
        <v>9031</v>
      </c>
      <c r="B2506" s="52" t="s">
        <v>5</v>
      </c>
      <c r="C2506" s="596" t="s">
        <v>12005</v>
      </c>
      <c r="D2506" s="683">
        <v>41919</v>
      </c>
      <c r="E2506" s="812">
        <v>0.80694444444444446</v>
      </c>
      <c r="F2506" s="816">
        <v>41920</v>
      </c>
      <c r="G2506" s="643">
        <v>0.80902777777777779</v>
      </c>
      <c r="H2506" s="1178">
        <f t="shared" si="77"/>
        <v>1.0020833333333332</v>
      </c>
      <c r="I2506" s="596">
        <v>5</v>
      </c>
      <c r="J2506" s="596"/>
      <c r="K2506" s="596"/>
      <c r="L2506" s="596" t="s">
        <v>125</v>
      </c>
      <c r="M2506" s="745" t="s">
        <v>9431</v>
      </c>
      <c r="N2506" s="596">
        <v>110</v>
      </c>
      <c r="O2506" s="596" t="s">
        <v>66</v>
      </c>
      <c r="P2506" s="746" t="s">
        <v>9432</v>
      </c>
      <c r="Q2506" s="1663" t="s">
        <v>9430</v>
      </c>
      <c r="R2506" s="823">
        <v>3</v>
      </c>
      <c r="S2506" s="1080">
        <v>2</v>
      </c>
      <c r="T2506" s="1361">
        <f t="shared" si="80"/>
        <v>5</v>
      </c>
      <c r="U2506" s="596"/>
      <c r="V2506" s="593"/>
      <c r="W2506" s="593"/>
      <c r="X2506" s="596"/>
      <c r="Y2506" s="593"/>
      <c r="Z2506" s="596"/>
      <c r="AA2506" s="596"/>
      <c r="AB2506" s="596"/>
      <c r="AC2506" s="596"/>
      <c r="AD2506" s="596" t="s">
        <v>55</v>
      </c>
      <c r="AE2506" s="596"/>
      <c r="AF2506" s="596"/>
      <c r="AG2506" s="747"/>
      <c r="AH2506" s="6" t="e">
        <f t="shared" si="78"/>
        <v>#VALUE!</v>
      </c>
      <c r="AI2506" s="1478" t="e">
        <f>COUNTIF([4]ПС!A5925:A6076,M2506)</f>
        <v>#VALUE!</v>
      </c>
      <c r="AJ2506" s="3">
        <f t="shared" si="79"/>
        <v>1</v>
      </c>
    </row>
    <row r="2507" spans="1:106" ht="63" hidden="1" x14ac:dyDescent="0.2">
      <c r="A2507" s="744" t="s">
        <v>9031</v>
      </c>
      <c r="B2507" s="52" t="s">
        <v>5</v>
      </c>
      <c r="C2507" s="596" t="s">
        <v>10455</v>
      </c>
      <c r="D2507" s="683">
        <v>41919</v>
      </c>
      <c r="E2507" s="812">
        <v>0.82986111111111116</v>
      </c>
      <c r="F2507" s="816">
        <v>41920</v>
      </c>
      <c r="G2507" s="643">
        <v>2.0833333333333332E-2</v>
      </c>
      <c r="H2507" s="1178">
        <f t="shared" si="77"/>
        <v>0.1909722222222221</v>
      </c>
      <c r="I2507" s="596">
        <v>75</v>
      </c>
      <c r="J2507" s="596"/>
      <c r="K2507" s="596"/>
      <c r="L2507" s="596" t="s">
        <v>125</v>
      </c>
      <c r="M2507" s="745" t="s">
        <v>4045</v>
      </c>
      <c r="N2507" s="596" t="s">
        <v>103</v>
      </c>
      <c r="O2507" s="596" t="s">
        <v>66</v>
      </c>
      <c r="P2507" s="746" t="s">
        <v>4620</v>
      </c>
      <c r="Q2507" s="1269" t="s">
        <v>11470</v>
      </c>
      <c r="R2507" s="823">
        <v>153</v>
      </c>
      <c r="S2507" s="1080">
        <v>2</v>
      </c>
      <c r="T2507" s="1361">
        <f t="shared" si="80"/>
        <v>155</v>
      </c>
      <c r="U2507" s="596"/>
      <c r="V2507" s="593"/>
      <c r="W2507" s="593"/>
      <c r="X2507" s="596"/>
      <c r="Y2507" s="593"/>
      <c r="Z2507" s="596"/>
      <c r="AA2507" s="596"/>
      <c r="AB2507" s="596"/>
      <c r="AC2507" s="596"/>
      <c r="AD2507" s="596" t="s">
        <v>55</v>
      </c>
      <c r="AE2507" s="596"/>
      <c r="AF2507" s="596"/>
      <c r="AG2507" s="747"/>
      <c r="AH2507" s="6" t="e">
        <f t="shared" si="78"/>
        <v>#VALUE!</v>
      </c>
      <c r="AI2507" s="1478" t="e">
        <f>COUNTIF([4]ПС!A5925:A6076,M2507)</f>
        <v>#VALUE!</v>
      </c>
      <c r="AJ2507" s="3">
        <f t="shared" si="79"/>
        <v>1</v>
      </c>
    </row>
    <row r="2508" spans="1:106" ht="78.75" hidden="1" x14ac:dyDescent="0.2">
      <c r="A2508" s="744" t="s">
        <v>9031</v>
      </c>
      <c r="B2508" s="52" t="s">
        <v>5</v>
      </c>
      <c r="C2508" s="596" t="s">
        <v>10738</v>
      </c>
      <c r="D2508" s="683">
        <v>41919</v>
      </c>
      <c r="E2508" s="812">
        <v>0.83194444444444438</v>
      </c>
      <c r="F2508" s="816">
        <v>41919</v>
      </c>
      <c r="G2508" s="643">
        <v>0.86388888888888893</v>
      </c>
      <c r="H2508" s="1178">
        <f t="shared" si="77"/>
        <v>3.1944444444444553E-2</v>
      </c>
      <c r="I2508" s="596">
        <v>36</v>
      </c>
      <c r="J2508" s="596"/>
      <c r="K2508" s="596"/>
      <c r="L2508" s="596" t="s">
        <v>125</v>
      </c>
      <c r="M2508" s="745" t="s">
        <v>1009</v>
      </c>
      <c r="N2508" s="596" t="s">
        <v>103</v>
      </c>
      <c r="O2508" s="596" t="s">
        <v>66</v>
      </c>
      <c r="P2508" s="746" t="s">
        <v>11471</v>
      </c>
      <c r="Q2508" s="1269" t="s">
        <v>11472</v>
      </c>
      <c r="R2508" s="823">
        <v>20</v>
      </c>
      <c r="S2508" s="596"/>
      <c r="T2508" s="1361">
        <f t="shared" si="80"/>
        <v>20</v>
      </c>
      <c r="U2508" s="596"/>
      <c r="V2508" s="593"/>
      <c r="W2508" s="593"/>
      <c r="X2508" s="596"/>
      <c r="Y2508" s="593"/>
      <c r="Z2508" s="596"/>
      <c r="AA2508" s="596"/>
      <c r="AB2508" s="596"/>
      <c r="AC2508" s="596"/>
      <c r="AD2508" s="596" t="s">
        <v>55</v>
      </c>
      <c r="AE2508" s="596"/>
      <c r="AF2508" s="596"/>
      <c r="AG2508" s="747"/>
      <c r="AH2508" s="6" t="e">
        <f t="shared" si="78"/>
        <v>#VALUE!</v>
      </c>
      <c r="AI2508" s="1478" t="e">
        <f>COUNTIF([4]ПС!A5925:A6076,M2508)</f>
        <v>#VALUE!</v>
      </c>
      <c r="AJ2508" s="3">
        <f t="shared" si="79"/>
        <v>1</v>
      </c>
    </row>
    <row r="2509" spans="1:106" ht="78.75" hidden="1" x14ac:dyDescent="0.2">
      <c r="A2509" s="744" t="s">
        <v>9031</v>
      </c>
      <c r="B2509" s="52" t="s">
        <v>5</v>
      </c>
      <c r="C2509" s="596" t="s">
        <v>10738</v>
      </c>
      <c r="D2509" s="683">
        <v>41919</v>
      </c>
      <c r="E2509" s="812">
        <v>0.84027777777777779</v>
      </c>
      <c r="F2509" s="816">
        <v>41919</v>
      </c>
      <c r="G2509" s="643">
        <v>0.91319444444444453</v>
      </c>
      <c r="H2509" s="1178">
        <f t="shared" si="77"/>
        <v>7.2916666666666741E-2</v>
      </c>
      <c r="I2509" s="596">
        <v>46</v>
      </c>
      <c r="J2509" s="596"/>
      <c r="K2509" s="596"/>
      <c r="L2509" s="596" t="s">
        <v>125</v>
      </c>
      <c r="M2509" s="745" t="s">
        <v>3914</v>
      </c>
      <c r="N2509" s="596" t="s">
        <v>103</v>
      </c>
      <c r="O2509" s="596" t="s">
        <v>66</v>
      </c>
      <c r="P2509" s="596" t="s">
        <v>12214</v>
      </c>
      <c r="Q2509" s="1309" t="s">
        <v>11470</v>
      </c>
      <c r="R2509" s="823">
        <v>207</v>
      </c>
      <c r="S2509" s="1080">
        <v>11</v>
      </c>
      <c r="T2509" s="1361">
        <f t="shared" si="80"/>
        <v>218</v>
      </c>
      <c r="U2509" s="596"/>
      <c r="V2509" s="593"/>
      <c r="W2509" s="593"/>
      <c r="X2509" s="596"/>
      <c r="Y2509" s="593"/>
      <c r="Z2509" s="596"/>
      <c r="AA2509" s="596"/>
      <c r="AB2509" s="596"/>
      <c r="AC2509" s="596"/>
      <c r="AD2509" s="596" t="s">
        <v>55</v>
      </c>
      <c r="AE2509" s="596"/>
      <c r="AF2509" s="596"/>
      <c r="AG2509" s="747"/>
      <c r="AH2509" s="6" t="e">
        <f t="shared" si="78"/>
        <v>#VALUE!</v>
      </c>
      <c r="AI2509" s="1478" t="e">
        <f>COUNTIF([4]ПС!A5925:A6076,M2509)</f>
        <v>#VALUE!</v>
      </c>
      <c r="AJ2509" s="3">
        <f t="shared" si="79"/>
        <v>1</v>
      </c>
    </row>
    <row r="2510" spans="1:106" ht="63" hidden="1" x14ac:dyDescent="0.2">
      <c r="A2510" s="744" t="s">
        <v>9031</v>
      </c>
      <c r="B2510" s="52" t="s">
        <v>5</v>
      </c>
      <c r="C2510" s="596" t="s">
        <v>10738</v>
      </c>
      <c r="D2510" s="683">
        <v>41919</v>
      </c>
      <c r="E2510" s="812">
        <v>0.84375</v>
      </c>
      <c r="F2510" s="816">
        <v>41919</v>
      </c>
      <c r="G2510" s="643">
        <v>0.89375000000000004</v>
      </c>
      <c r="H2510" s="1178">
        <f t="shared" si="77"/>
        <v>5.0000000000000044E-2</v>
      </c>
      <c r="I2510" s="596">
        <v>27</v>
      </c>
      <c r="J2510" s="596"/>
      <c r="K2510" s="596"/>
      <c r="L2510" s="596" t="s">
        <v>125</v>
      </c>
      <c r="M2510" s="745" t="s">
        <v>662</v>
      </c>
      <c r="N2510" s="596" t="s">
        <v>103</v>
      </c>
      <c r="O2510" s="596" t="s">
        <v>66</v>
      </c>
      <c r="P2510" s="596" t="s">
        <v>11473</v>
      </c>
      <c r="Q2510" s="1309" t="s">
        <v>11470</v>
      </c>
      <c r="R2510" s="823">
        <v>35</v>
      </c>
      <c r="S2510" s="596"/>
      <c r="T2510" s="1361">
        <f t="shared" si="80"/>
        <v>35</v>
      </c>
      <c r="U2510" s="596"/>
      <c r="V2510" s="593"/>
      <c r="W2510" s="593"/>
      <c r="X2510" s="596"/>
      <c r="Y2510" s="593"/>
      <c r="Z2510" s="596"/>
      <c r="AA2510" s="596"/>
      <c r="AB2510" s="596"/>
      <c r="AC2510" s="596"/>
      <c r="AD2510" s="596" t="s">
        <v>55</v>
      </c>
      <c r="AE2510" s="596"/>
      <c r="AF2510" s="596"/>
      <c r="AG2510" s="747"/>
      <c r="AH2510" s="6" t="e">
        <f t="shared" si="78"/>
        <v>#VALUE!</v>
      </c>
      <c r="AI2510" s="1478" t="e">
        <f>COUNTIF([4]ПС!A5925:A6076,M2510)</f>
        <v>#VALUE!</v>
      </c>
      <c r="AJ2510" s="3">
        <f t="shared" si="79"/>
        <v>1</v>
      </c>
    </row>
    <row r="2511" spans="1:106" ht="63" hidden="1" x14ac:dyDescent="0.2">
      <c r="A2511" s="744" t="s">
        <v>9031</v>
      </c>
      <c r="B2511" s="52" t="s">
        <v>5</v>
      </c>
      <c r="C2511" s="596" t="s">
        <v>10738</v>
      </c>
      <c r="D2511" s="683">
        <v>41919</v>
      </c>
      <c r="E2511" s="812">
        <v>0.86250000000000004</v>
      </c>
      <c r="F2511" s="816">
        <v>41919</v>
      </c>
      <c r="G2511" s="643">
        <v>0.91319444444444453</v>
      </c>
      <c r="H2511" s="1178">
        <f t="shared" si="77"/>
        <v>5.0694444444444486E-2</v>
      </c>
      <c r="I2511" s="596">
        <v>47</v>
      </c>
      <c r="J2511" s="596"/>
      <c r="K2511" s="596"/>
      <c r="L2511" s="596" t="s">
        <v>125</v>
      </c>
      <c r="M2511" s="596" t="s">
        <v>666</v>
      </c>
      <c r="N2511" s="596" t="s">
        <v>103</v>
      </c>
      <c r="O2511" s="596" t="s">
        <v>66</v>
      </c>
      <c r="P2511" s="596" t="s">
        <v>11474</v>
      </c>
      <c r="Q2511" s="1304" t="s">
        <v>11470</v>
      </c>
      <c r="R2511" s="823">
        <v>50</v>
      </c>
      <c r="S2511" s="1080">
        <v>2</v>
      </c>
      <c r="T2511" s="1361">
        <f t="shared" si="80"/>
        <v>52</v>
      </c>
      <c r="U2511" s="596"/>
      <c r="V2511" s="593"/>
      <c r="W2511" s="593"/>
      <c r="X2511" s="596"/>
      <c r="Y2511" s="593"/>
      <c r="Z2511" s="596"/>
      <c r="AA2511" s="596"/>
      <c r="AB2511" s="596"/>
      <c r="AC2511" s="596"/>
      <c r="AD2511" s="596" t="s">
        <v>55</v>
      </c>
      <c r="AE2511" s="596"/>
      <c r="AF2511" s="596"/>
      <c r="AG2511" s="747"/>
      <c r="AH2511" s="6" t="e">
        <f t="shared" si="78"/>
        <v>#VALUE!</v>
      </c>
      <c r="AI2511" s="1478" t="e">
        <f>COUNTIF([4]ПС!A5925:A6076,M2511)</f>
        <v>#VALUE!</v>
      </c>
      <c r="AJ2511" s="3">
        <f t="shared" si="79"/>
        <v>1</v>
      </c>
    </row>
    <row r="2512" spans="1:106" s="753" customFormat="1" ht="63" hidden="1" x14ac:dyDescent="0.2">
      <c r="A2512" s="744" t="s">
        <v>9031</v>
      </c>
      <c r="B2512" s="52" t="s">
        <v>5</v>
      </c>
      <c r="C2512" s="596" t="s">
        <v>10738</v>
      </c>
      <c r="D2512" s="683">
        <v>41919</v>
      </c>
      <c r="E2512" s="812">
        <v>0.86388888888888893</v>
      </c>
      <c r="F2512" s="816">
        <v>41919</v>
      </c>
      <c r="G2512" s="643">
        <v>0.91527777777777775</v>
      </c>
      <c r="H2512" s="1178">
        <f t="shared" si="77"/>
        <v>5.1388888888888817E-2</v>
      </c>
      <c r="I2512" s="596">
        <v>23</v>
      </c>
      <c r="J2512" s="596"/>
      <c r="K2512" s="596"/>
      <c r="L2512" s="596" t="s">
        <v>125</v>
      </c>
      <c r="M2512" s="596" t="s">
        <v>11182</v>
      </c>
      <c r="N2512" s="596" t="s">
        <v>103</v>
      </c>
      <c r="O2512" s="596" t="s">
        <v>66</v>
      </c>
      <c r="P2512" s="596" t="s">
        <v>11475</v>
      </c>
      <c r="Q2512" s="748" t="s">
        <v>11476</v>
      </c>
      <c r="R2512" s="823">
        <v>12</v>
      </c>
      <c r="S2512" s="596"/>
      <c r="T2512" s="1361">
        <f t="shared" si="80"/>
        <v>12</v>
      </c>
      <c r="U2512" s="596"/>
      <c r="V2512" s="593"/>
      <c r="W2512" s="593"/>
      <c r="X2512" s="596"/>
      <c r="Y2512" s="593"/>
      <c r="Z2512" s="596"/>
      <c r="AA2512" s="596"/>
      <c r="AB2512" s="596"/>
      <c r="AC2512" s="596"/>
      <c r="AD2512" s="596" t="s">
        <v>55</v>
      </c>
      <c r="AE2512" s="596"/>
      <c r="AF2512" s="596"/>
      <c r="AG2512" s="747"/>
      <c r="AH2512" s="6" t="e">
        <f t="shared" si="78"/>
        <v>#VALUE!</v>
      </c>
      <c r="AI2512" s="1478" t="e">
        <f>COUNTIF([4]ПС!A5925:A6076,M2512)</f>
        <v>#VALUE!</v>
      </c>
      <c r="AJ2512" s="3">
        <f t="shared" si="79"/>
        <v>1</v>
      </c>
      <c r="AK2512" s="22"/>
      <c r="AL2512" s="22"/>
      <c r="AM2512" s="22"/>
      <c r="AN2512" s="22"/>
      <c r="AO2512" s="22"/>
      <c r="AP2512" s="22"/>
      <c r="AQ2512" s="22"/>
      <c r="AR2512" s="22"/>
      <c r="AS2512" s="22"/>
      <c r="AT2512" s="22"/>
      <c r="AU2512" s="22"/>
      <c r="AV2512" s="22"/>
      <c r="AW2512" s="22"/>
      <c r="AX2512" s="22"/>
      <c r="AY2512" s="22"/>
      <c r="AZ2512" s="22"/>
      <c r="BA2512" s="22"/>
      <c r="BB2512" s="22"/>
      <c r="BC2512" s="22"/>
      <c r="BD2512" s="22"/>
      <c r="BE2512" s="22"/>
      <c r="BF2512" s="22"/>
      <c r="BG2512" s="22"/>
      <c r="BH2512" s="22"/>
      <c r="BI2512" s="22"/>
      <c r="BJ2512" s="22"/>
      <c r="BK2512" s="22"/>
      <c r="BL2512" s="22"/>
      <c r="BM2512" s="22"/>
      <c r="BN2512" s="22"/>
      <c r="BO2512" s="22"/>
      <c r="BP2512" s="22"/>
      <c r="BQ2512" s="22"/>
      <c r="BR2512" s="22"/>
      <c r="BS2512" s="22"/>
      <c r="BT2512" s="22"/>
      <c r="BU2512" s="22"/>
      <c r="BV2512" s="22"/>
      <c r="BW2512" s="22"/>
      <c r="BX2512" s="22"/>
      <c r="BY2512" s="22"/>
      <c r="BZ2512" s="22"/>
      <c r="CA2512" s="22"/>
      <c r="CB2512" s="22"/>
      <c r="CC2512" s="22"/>
      <c r="CD2512" s="22"/>
      <c r="CE2512" s="22"/>
      <c r="CF2512" s="22"/>
      <c r="CG2512" s="22"/>
      <c r="CH2512" s="22"/>
      <c r="CI2512" s="22"/>
      <c r="CJ2512" s="22"/>
      <c r="CK2512" s="22"/>
      <c r="CL2512" s="22"/>
      <c r="CM2512" s="22"/>
      <c r="CN2512" s="22"/>
      <c r="CO2512" s="22"/>
      <c r="CP2512" s="22"/>
      <c r="CQ2512" s="22"/>
      <c r="CR2512" s="22"/>
      <c r="CS2512" s="22"/>
      <c r="CT2512" s="22"/>
      <c r="CU2512" s="22"/>
      <c r="CV2512" s="22"/>
      <c r="CW2512" s="22"/>
      <c r="CX2512" s="22"/>
      <c r="CY2512" s="22"/>
      <c r="CZ2512" s="22"/>
      <c r="DA2512" s="22"/>
      <c r="DB2512" s="22"/>
    </row>
    <row r="2513" spans="1:106" s="753" customFormat="1" ht="63" hidden="1" x14ac:dyDescent="0.2">
      <c r="A2513" s="744" t="s">
        <v>9031</v>
      </c>
      <c r="B2513" s="52" t="s">
        <v>5</v>
      </c>
      <c r="C2513" s="596" t="s">
        <v>10738</v>
      </c>
      <c r="D2513" s="683">
        <v>41919</v>
      </c>
      <c r="E2513" s="812">
        <v>0.86111111111111116</v>
      </c>
      <c r="F2513" s="816">
        <v>41919</v>
      </c>
      <c r="G2513" s="643">
        <v>0.9145833333333333</v>
      </c>
      <c r="H2513" s="1178">
        <f t="shared" si="77"/>
        <v>5.3472222222222143E-2</v>
      </c>
      <c r="I2513" s="596">
        <v>24</v>
      </c>
      <c r="J2513" s="596"/>
      <c r="K2513" s="596"/>
      <c r="L2513" s="596" t="s">
        <v>125</v>
      </c>
      <c r="M2513" s="596" t="s">
        <v>11280</v>
      </c>
      <c r="N2513" s="596" t="s">
        <v>103</v>
      </c>
      <c r="O2513" s="596" t="s">
        <v>66</v>
      </c>
      <c r="P2513" s="596" t="s">
        <v>11477</v>
      </c>
      <c r="Q2513" s="748" t="s">
        <v>11476</v>
      </c>
      <c r="R2513" s="823">
        <v>8</v>
      </c>
      <c r="S2513" s="596"/>
      <c r="T2513" s="1361">
        <f t="shared" si="80"/>
        <v>8</v>
      </c>
      <c r="U2513" s="596"/>
      <c r="V2513" s="593"/>
      <c r="W2513" s="593"/>
      <c r="X2513" s="596"/>
      <c r="Y2513" s="593"/>
      <c r="Z2513" s="596"/>
      <c r="AA2513" s="596"/>
      <c r="AB2513" s="596"/>
      <c r="AC2513" s="596"/>
      <c r="AD2513" s="596" t="s">
        <v>55</v>
      </c>
      <c r="AE2513" s="596"/>
      <c r="AF2513" s="596"/>
      <c r="AG2513" s="747"/>
      <c r="AH2513" s="6" t="e">
        <f t="shared" si="78"/>
        <v>#VALUE!</v>
      </c>
      <c r="AI2513" s="1478" t="e">
        <f>COUNTIF([4]ПС!A5925:A6076,M2513)</f>
        <v>#VALUE!</v>
      </c>
      <c r="AJ2513" s="3">
        <f t="shared" si="79"/>
        <v>1</v>
      </c>
      <c r="AK2513" s="22"/>
      <c r="AL2513" s="22"/>
      <c r="AM2513" s="22"/>
      <c r="AN2513" s="22"/>
      <c r="AO2513" s="22"/>
      <c r="AP2513" s="22"/>
      <c r="AQ2513" s="22"/>
      <c r="AR2513" s="22"/>
      <c r="AS2513" s="22"/>
      <c r="AT2513" s="22"/>
      <c r="AU2513" s="22"/>
      <c r="AV2513" s="22"/>
      <c r="AW2513" s="22"/>
      <c r="AX2513" s="22"/>
      <c r="AY2513" s="22"/>
      <c r="AZ2513" s="22"/>
      <c r="BA2513" s="22"/>
      <c r="BB2513" s="22"/>
      <c r="BC2513" s="22"/>
      <c r="BD2513" s="22"/>
      <c r="BE2513" s="22"/>
      <c r="BF2513" s="22"/>
      <c r="BG2513" s="22"/>
      <c r="BH2513" s="22"/>
      <c r="BI2513" s="22"/>
      <c r="BJ2513" s="22"/>
      <c r="BK2513" s="22"/>
      <c r="BL2513" s="22"/>
      <c r="BM2513" s="22"/>
      <c r="BN2513" s="22"/>
      <c r="BO2513" s="22"/>
      <c r="BP2513" s="22"/>
      <c r="BQ2513" s="22"/>
      <c r="BR2513" s="22"/>
      <c r="BS2513" s="22"/>
      <c r="BT2513" s="22"/>
      <c r="BU2513" s="22"/>
      <c r="BV2513" s="22"/>
      <c r="BW2513" s="22"/>
      <c r="BX2513" s="22"/>
      <c r="BY2513" s="22"/>
      <c r="BZ2513" s="22"/>
      <c r="CA2513" s="22"/>
      <c r="CB2513" s="22"/>
      <c r="CC2513" s="22"/>
      <c r="CD2513" s="22"/>
      <c r="CE2513" s="22"/>
      <c r="CF2513" s="22"/>
      <c r="CG2513" s="22"/>
      <c r="CH2513" s="22"/>
      <c r="CI2513" s="22"/>
      <c r="CJ2513" s="22"/>
      <c r="CK2513" s="22"/>
      <c r="CL2513" s="22"/>
      <c r="CM2513" s="22"/>
      <c r="CN2513" s="22"/>
      <c r="CO2513" s="22"/>
      <c r="CP2513" s="22"/>
      <c r="CQ2513" s="22"/>
      <c r="CR2513" s="22"/>
      <c r="CS2513" s="22"/>
      <c r="CT2513" s="22"/>
      <c r="CU2513" s="22"/>
      <c r="CV2513" s="22"/>
      <c r="CW2513" s="22"/>
      <c r="CX2513" s="22"/>
      <c r="CY2513" s="22"/>
      <c r="CZ2513" s="22"/>
      <c r="DA2513" s="22"/>
      <c r="DB2513" s="22"/>
    </row>
    <row r="2514" spans="1:106" s="753" customFormat="1" ht="63" hidden="1" x14ac:dyDescent="0.2">
      <c r="A2514" s="744" t="s">
        <v>9031</v>
      </c>
      <c r="B2514" s="52" t="s">
        <v>5</v>
      </c>
      <c r="C2514" s="596" t="s">
        <v>10738</v>
      </c>
      <c r="D2514" s="683">
        <v>41919</v>
      </c>
      <c r="E2514" s="812">
        <v>0.83888888888888891</v>
      </c>
      <c r="F2514" s="816">
        <v>41919</v>
      </c>
      <c r="G2514" s="643">
        <v>0.87847222222222221</v>
      </c>
      <c r="H2514" s="1178">
        <f t="shared" si="77"/>
        <v>3.9583333333333304E-2</v>
      </c>
      <c r="I2514" s="596">
        <v>4</v>
      </c>
      <c r="J2514" s="596"/>
      <c r="K2514" s="596"/>
      <c r="L2514" s="596" t="s">
        <v>125</v>
      </c>
      <c r="M2514" s="596" t="s">
        <v>11478</v>
      </c>
      <c r="N2514" s="596" t="s">
        <v>103</v>
      </c>
      <c r="O2514" s="596" t="s">
        <v>66</v>
      </c>
      <c r="P2514" s="596" t="s">
        <v>1986</v>
      </c>
      <c r="Q2514" s="748" t="s">
        <v>11476</v>
      </c>
      <c r="R2514" s="823">
        <v>5</v>
      </c>
      <c r="S2514" s="596"/>
      <c r="T2514" s="1361">
        <f t="shared" si="80"/>
        <v>5</v>
      </c>
      <c r="U2514" s="596"/>
      <c r="V2514" s="593"/>
      <c r="W2514" s="593"/>
      <c r="X2514" s="596"/>
      <c r="Y2514" s="593"/>
      <c r="Z2514" s="596"/>
      <c r="AA2514" s="596"/>
      <c r="AB2514" s="596"/>
      <c r="AC2514" s="596"/>
      <c r="AD2514" s="596" t="s">
        <v>55</v>
      </c>
      <c r="AE2514" s="596"/>
      <c r="AF2514" s="596"/>
      <c r="AG2514" s="747"/>
      <c r="AH2514" s="6" t="e">
        <f t="shared" si="78"/>
        <v>#VALUE!</v>
      </c>
      <c r="AI2514" s="1478" t="e">
        <f>COUNTIF([4]ПС!A5925:A6076,M2514)</f>
        <v>#VALUE!</v>
      </c>
      <c r="AJ2514" s="3">
        <f t="shared" si="79"/>
        <v>1</v>
      </c>
      <c r="AK2514" s="22"/>
      <c r="AL2514" s="22"/>
      <c r="AM2514" s="22"/>
      <c r="AN2514" s="22"/>
      <c r="AO2514" s="22"/>
      <c r="AP2514" s="22"/>
      <c r="AQ2514" s="22"/>
      <c r="AR2514" s="22"/>
      <c r="AS2514" s="22"/>
      <c r="AT2514" s="22"/>
      <c r="AU2514" s="22"/>
      <c r="AV2514" s="22"/>
      <c r="AW2514" s="22"/>
      <c r="AX2514" s="22"/>
      <c r="AY2514" s="22"/>
      <c r="AZ2514" s="22"/>
      <c r="BA2514" s="22"/>
      <c r="BB2514" s="22"/>
      <c r="BC2514" s="22"/>
      <c r="BD2514" s="22"/>
      <c r="BE2514" s="22"/>
      <c r="BF2514" s="22"/>
      <c r="BG2514" s="22"/>
      <c r="BH2514" s="22"/>
      <c r="BI2514" s="22"/>
      <c r="BJ2514" s="22"/>
      <c r="BK2514" s="22"/>
      <c r="BL2514" s="22"/>
      <c r="BM2514" s="22"/>
      <c r="BN2514" s="22"/>
      <c r="BO2514" s="22"/>
      <c r="BP2514" s="22"/>
      <c r="BQ2514" s="22"/>
      <c r="BR2514" s="22"/>
      <c r="BS2514" s="22"/>
      <c r="BT2514" s="22"/>
      <c r="BU2514" s="22"/>
      <c r="BV2514" s="22"/>
      <c r="BW2514" s="22"/>
      <c r="BX2514" s="22"/>
      <c r="BY2514" s="22"/>
      <c r="BZ2514" s="22"/>
      <c r="CA2514" s="22"/>
      <c r="CB2514" s="22"/>
      <c r="CC2514" s="22"/>
      <c r="CD2514" s="22"/>
      <c r="CE2514" s="22"/>
      <c r="CF2514" s="22"/>
      <c r="CG2514" s="22"/>
      <c r="CH2514" s="22"/>
      <c r="CI2514" s="22"/>
      <c r="CJ2514" s="22"/>
      <c r="CK2514" s="22"/>
      <c r="CL2514" s="22"/>
      <c r="CM2514" s="22"/>
      <c r="CN2514" s="22"/>
      <c r="CO2514" s="22"/>
      <c r="CP2514" s="22"/>
      <c r="CQ2514" s="22"/>
      <c r="CR2514" s="22"/>
      <c r="CS2514" s="22"/>
      <c r="CT2514" s="22"/>
      <c r="CU2514" s="22"/>
      <c r="CV2514" s="22"/>
      <c r="CW2514" s="22"/>
      <c r="CX2514" s="22"/>
      <c r="CY2514" s="22"/>
      <c r="CZ2514" s="22"/>
      <c r="DA2514" s="22"/>
      <c r="DB2514" s="22"/>
    </row>
    <row r="2515" spans="1:106" s="753" customFormat="1" ht="47.25" hidden="1" x14ac:dyDescent="0.2">
      <c r="A2515" s="744" t="s">
        <v>9031</v>
      </c>
      <c r="B2515" s="52" t="s">
        <v>5</v>
      </c>
      <c r="C2515" s="596" t="s">
        <v>36</v>
      </c>
      <c r="D2515" s="683">
        <v>41919</v>
      </c>
      <c r="E2515" s="812">
        <v>0.85972222222222217</v>
      </c>
      <c r="F2515" s="816">
        <v>41919</v>
      </c>
      <c r="G2515" s="643">
        <v>0.86041666666666661</v>
      </c>
      <c r="H2515" s="1178">
        <f t="shared" si="77"/>
        <v>6.9444444444444198E-4</v>
      </c>
      <c r="I2515" s="596">
        <v>8</v>
      </c>
      <c r="J2515" s="596"/>
      <c r="K2515" s="596"/>
      <c r="L2515" s="596" t="s">
        <v>127</v>
      </c>
      <c r="M2515" s="596" t="s">
        <v>9433</v>
      </c>
      <c r="N2515" s="596" t="s">
        <v>103</v>
      </c>
      <c r="O2515" s="596" t="s">
        <v>68</v>
      </c>
      <c r="P2515" s="596">
        <v>1409</v>
      </c>
      <c r="Q2515" s="1075" t="s">
        <v>9434</v>
      </c>
      <c r="R2515" s="823">
        <v>5</v>
      </c>
      <c r="S2515" s="1080">
        <v>1</v>
      </c>
      <c r="T2515" s="1361">
        <f t="shared" si="80"/>
        <v>6</v>
      </c>
      <c r="U2515" s="596" t="s">
        <v>89</v>
      </c>
      <c r="V2515" s="593"/>
      <c r="W2515" s="593"/>
      <c r="X2515" s="596"/>
      <c r="Y2515" s="593"/>
      <c r="Z2515" s="596"/>
      <c r="AA2515" s="596"/>
      <c r="AB2515" s="596"/>
      <c r="AC2515" s="596"/>
      <c r="AD2515" s="596" t="s">
        <v>40</v>
      </c>
      <c r="AE2515" s="596"/>
      <c r="AF2515" s="596"/>
      <c r="AG2515" s="747"/>
      <c r="AH2515" s="6" t="e">
        <f t="shared" si="78"/>
        <v>#VALUE!</v>
      </c>
      <c r="AI2515" s="1478" t="e">
        <f>COUNTIF([4]ПС!A5925:A6076,M2515)</f>
        <v>#VALUE!</v>
      </c>
      <c r="AJ2515" s="3">
        <f t="shared" si="79"/>
        <v>1</v>
      </c>
      <c r="AK2515" s="22"/>
      <c r="AL2515" s="22"/>
      <c r="AM2515" s="22"/>
      <c r="AN2515" s="22"/>
      <c r="AO2515" s="22"/>
      <c r="AP2515" s="22"/>
      <c r="AQ2515" s="22"/>
      <c r="AR2515" s="22"/>
      <c r="AS2515" s="22"/>
      <c r="AT2515" s="22"/>
      <c r="AU2515" s="22"/>
      <c r="AV2515" s="22"/>
      <c r="AW2515" s="22"/>
      <c r="AX2515" s="22"/>
      <c r="AY2515" s="22"/>
      <c r="AZ2515" s="22"/>
      <c r="BA2515" s="22"/>
      <c r="BB2515" s="22"/>
      <c r="BC2515" s="22"/>
      <c r="BD2515" s="22"/>
      <c r="BE2515" s="22"/>
      <c r="BF2515" s="22"/>
      <c r="BG2515" s="22"/>
      <c r="BH2515" s="22"/>
      <c r="BI2515" s="22"/>
      <c r="BJ2515" s="22"/>
      <c r="BK2515" s="22"/>
      <c r="BL2515" s="22"/>
      <c r="BM2515" s="22"/>
      <c r="BN2515" s="22"/>
      <c r="BO2515" s="22"/>
      <c r="BP2515" s="22"/>
      <c r="BQ2515" s="22"/>
      <c r="BR2515" s="22"/>
      <c r="BS2515" s="22"/>
      <c r="BT2515" s="22"/>
      <c r="BU2515" s="22"/>
      <c r="BV2515" s="22"/>
      <c r="BW2515" s="22"/>
      <c r="BX2515" s="22"/>
      <c r="BY2515" s="22"/>
      <c r="BZ2515" s="22"/>
      <c r="CA2515" s="22"/>
      <c r="CB2515" s="22"/>
      <c r="CC2515" s="22"/>
      <c r="CD2515" s="22"/>
      <c r="CE2515" s="22"/>
      <c r="CF2515" s="22"/>
      <c r="CG2515" s="22"/>
      <c r="CH2515" s="22"/>
      <c r="CI2515" s="22"/>
      <c r="CJ2515" s="22"/>
      <c r="CK2515" s="22"/>
      <c r="CL2515" s="22"/>
      <c r="CM2515" s="22"/>
      <c r="CN2515" s="22"/>
      <c r="CO2515" s="22"/>
      <c r="CP2515" s="22"/>
      <c r="CQ2515" s="22"/>
      <c r="CR2515" s="22"/>
      <c r="CS2515" s="22"/>
      <c r="CT2515" s="22"/>
      <c r="CU2515" s="22"/>
      <c r="CV2515" s="22"/>
      <c r="CW2515" s="22"/>
      <c r="CX2515" s="22"/>
      <c r="CY2515" s="22"/>
      <c r="CZ2515" s="22"/>
      <c r="DA2515" s="22"/>
      <c r="DB2515" s="22"/>
    </row>
    <row r="2516" spans="1:106" s="753" customFormat="1" ht="63" hidden="1" x14ac:dyDescent="0.2">
      <c r="A2516" s="744" t="s">
        <v>9031</v>
      </c>
      <c r="B2516" s="52" t="s">
        <v>5</v>
      </c>
      <c r="C2516" s="596" t="s">
        <v>10738</v>
      </c>
      <c r="D2516" s="683">
        <v>41920</v>
      </c>
      <c r="E2516" s="815">
        <v>0.25486111111111109</v>
      </c>
      <c r="F2516" s="808">
        <v>41920</v>
      </c>
      <c r="G2516" s="643">
        <v>0.25486111111111109</v>
      </c>
      <c r="H2516" s="1178">
        <f t="shared" si="77"/>
        <v>0</v>
      </c>
      <c r="I2516" s="596">
        <v>1</v>
      </c>
      <c r="J2516" s="596"/>
      <c r="K2516" s="596"/>
      <c r="L2516" s="596" t="s">
        <v>125</v>
      </c>
      <c r="M2516" s="745" t="s">
        <v>1399</v>
      </c>
      <c r="N2516" s="596">
        <v>110</v>
      </c>
      <c r="O2516" s="596" t="s">
        <v>66</v>
      </c>
      <c r="P2516" s="746" t="s">
        <v>9435</v>
      </c>
      <c r="Q2516" s="1688" t="s">
        <v>9436</v>
      </c>
      <c r="R2516" s="596">
        <v>5</v>
      </c>
      <c r="S2516" s="593"/>
      <c r="T2516" s="1361">
        <f t="shared" si="80"/>
        <v>5</v>
      </c>
      <c r="U2516" s="596"/>
      <c r="V2516" s="593"/>
      <c r="W2516" s="593"/>
      <c r="X2516" s="596"/>
      <c r="Y2516" s="593"/>
      <c r="Z2516" s="596"/>
      <c r="AA2516" s="596"/>
      <c r="AB2516" s="596"/>
      <c r="AC2516" s="596"/>
      <c r="AD2516" s="596" t="s">
        <v>55</v>
      </c>
      <c r="AE2516" s="596"/>
      <c r="AF2516" s="596"/>
      <c r="AG2516" s="747"/>
      <c r="AH2516" s="6" t="e">
        <f t="shared" si="78"/>
        <v>#VALUE!</v>
      </c>
      <c r="AI2516" s="1478" t="e">
        <f>COUNTIF([4]ПС!A5925:A6076,M2516)</f>
        <v>#VALUE!</v>
      </c>
      <c r="AJ2516" s="3">
        <f t="shared" si="79"/>
        <v>1</v>
      </c>
      <c r="AK2516" s="22"/>
      <c r="AL2516" s="22"/>
      <c r="AM2516" s="22"/>
      <c r="AN2516" s="22"/>
      <c r="AO2516" s="22"/>
      <c r="AP2516" s="22"/>
      <c r="AQ2516" s="22"/>
      <c r="AR2516" s="22"/>
      <c r="AS2516" s="22"/>
      <c r="AT2516" s="22"/>
      <c r="AU2516" s="22"/>
      <c r="AV2516" s="22"/>
      <c r="AW2516" s="22"/>
      <c r="AX2516" s="22"/>
      <c r="AY2516" s="22"/>
      <c r="AZ2516" s="22"/>
      <c r="BA2516" s="22"/>
      <c r="BB2516" s="22"/>
      <c r="BC2516" s="22"/>
      <c r="BD2516" s="22"/>
      <c r="BE2516" s="22"/>
      <c r="BF2516" s="22"/>
      <c r="BG2516" s="22"/>
      <c r="BH2516" s="22"/>
      <c r="BI2516" s="22"/>
      <c r="BJ2516" s="22"/>
      <c r="BK2516" s="22"/>
      <c r="BL2516" s="22"/>
      <c r="BM2516" s="22"/>
      <c r="BN2516" s="22"/>
      <c r="BO2516" s="22"/>
      <c r="BP2516" s="22"/>
      <c r="BQ2516" s="22"/>
      <c r="BR2516" s="22"/>
      <c r="BS2516" s="22"/>
      <c r="BT2516" s="22"/>
      <c r="BU2516" s="22"/>
      <c r="BV2516" s="22"/>
      <c r="BW2516" s="22"/>
      <c r="BX2516" s="22"/>
      <c r="BY2516" s="22"/>
      <c r="BZ2516" s="22"/>
      <c r="CA2516" s="22"/>
      <c r="CB2516" s="22"/>
      <c r="CC2516" s="22"/>
      <c r="CD2516" s="22"/>
      <c r="CE2516" s="22"/>
      <c r="CF2516" s="22"/>
      <c r="CG2516" s="22"/>
      <c r="CH2516" s="22"/>
      <c r="CI2516" s="22"/>
      <c r="CJ2516" s="22"/>
      <c r="CK2516" s="22"/>
      <c r="CL2516" s="22"/>
      <c r="CM2516" s="22"/>
      <c r="CN2516" s="22"/>
      <c r="CO2516" s="22"/>
      <c r="CP2516" s="22"/>
      <c r="CQ2516" s="22"/>
      <c r="CR2516" s="22"/>
      <c r="CS2516" s="22"/>
      <c r="CT2516" s="22"/>
      <c r="CU2516" s="22"/>
      <c r="CV2516" s="22"/>
      <c r="CW2516" s="22"/>
      <c r="CX2516" s="22"/>
      <c r="CY2516" s="22"/>
      <c r="CZ2516" s="22"/>
      <c r="DA2516" s="22"/>
      <c r="DB2516" s="22"/>
    </row>
    <row r="2517" spans="1:106" s="753" customFormat="1" ht="78.75" hidden="1" x14ac:dyDescent="0.2">
      <c r="A2517" s="744" t="s">
        <v>9031</v>
      </c>
      <c r="B2517" s="52" t="s">
        <v>5</v>
      </c>
      <c r="C2517" s="596" t="s">
        <v>10738</v>
      </c>
      <c r="D2517" s="683">
        <v>41920</v>
      </c>
      <c r="E2517" s="815">
        <v>0.45833333333333331</v>
      </c>
      <c r="F2517" s="808">
        <v>41920</v>
      </c>
      <c r="G2517" s="643">
        <v>0.45902777777777781</v>
      </c>
      <c r="H2517" s="1178">
        <f t="shared" si="77"/>
        <v>6.9444444444449749E-4</v>
      </c>
      <c r="I2517" s="596">
        <v>36</v>
      </c>
      <c r="J2517" s="596"/>
      <c r="K2517" s="596"/>
      <c r="L2517" s="596" t="s">
        <v>125</v>
      </c>
      <c r="M2517" s="745" t="s">
        <v>1009</v>
      </c>
      <c r="N2517" s="596">
        <v>35</v>
      </c>
      <c r="O2517" s="596" t="s">
        <v>63</v>
      </c>
      <c r="P2517" s="746"/>
      <c r="Q2517" s="1029" t="s">
        <v>12215</v>
      </c>
      <c r="R2517" s="596">
        <v>4</v>
      </c>
      <c r="S2517" s="593"/>
      <c r="T2517" s="1361">
        <f t="shared" si="80"/>
        <v>4</v>
      </c>
      <c r="U2517" s="596"/>
      <c r="V2517" s="593"/>
      <c r="W2517" s="593"/>
      <c r="X2517" s="596"/>
      <c r="Y2517" s="593"/>
      <c r="Z2517" s="596"/>
      <c r="AA2517" s="596"/>
      <c r="AB2517" s="596"/>
      <c r="AC2517" s="596"/>
      <c r="AD2517" s="596" t="s">
        <v>55</v>
      </c>
      <c r="AE2517" s="596"/>
      <c r="AF2517" s="596"/>
      <c r="AG2517" s="747"/>
      <c r="AH2517" s="6" t="e">
        <f t="shared" si="78"/>
        <v>#VALUE!</v>
      </c>
      <c r="AI2517" s="1478" t="e">
        <f>COUNTIF([4]ПС!A5925:A6076,M2517)</f>
        <v>#VALUE!</v>
      </c>
      <c r="AJ2517" s="3">
        <f t="shared" si="79"/>
        <v>1</v>
      </c>
      <c r="AK2517" s="22"/>
      <c r="AL2517" s="22"/>
      <c r="AM2517" s="22"/>
      <c r="AN2517" s="22"/>
      <c r="AO2517" s="22"/>
      <c r="AP2517" s="22"/>
      <c r="AQ2517" s="22"/>
      <c r="AR2517" s="22"/>
      <c r="AS2517" s="22"/>
      <c r="AT2517" s="22"/>
      <c r="AU2517" s="22"/>
      <c r="AV2517" s="22"/>
      <c r="AW2517" s="22"/>
      <c r="AX2517" s="22"/>
      <c r="AY2517" s="22"/>
      <c r="AZ2517" s="22"/>
      <c r="BA2517" s="22"/>
      <c r="BB2517" s="22"/>
      <c r="BC2517" s="22"/>
      <c r="BD2517" s="22"/>
      <c r="BE2517" s="22"/>
      <c r="BF2517" s="22"/>
      <c r="BG2517" s="22"/>
      <c r="BH2517" s="22"/>
      <c r="BI2517" s="22"/>
      <c r="BJ2517" s="22"/>
      <c r="BK2517" s="22"/>
      <c r="BL2517" s="22"/>
      <c r="BM2517" s="22"/>
      <c r="BN2517" s="22"/>
      <c r="BO2517" s="22"/>
      <c r="BP2517" s="22"/>
      <c r="BQ2517" s="22"/>
      <c r="BR2517" s="22"/>
      <c r="BS2517" s="22"/>
      <c r="BT2517" s="22"/>
      <c r="BU2517" s="22"/>
      <c r="BV2517" s="22"/>
      <c r="BW2517" s="22"/>
      <c r="BX2517" s="22"/>
      <c r="BY2517" s="22"/>
      <c r="BZ2517" s="22"/>
      <c r="CA2517" s="22"/>
      <c r="CB2517" s="22"/>
      <c r="CC2517" s="22"/>
      <c r="CD2517" s="22"/>
      <c r="CE2517" s="22"/>
      <c r="CF2517" s="22"/>
      <c r="CG2517" s="22"/>
      <c r="CH2517" s="22"/>
      <c r="CI2517" s="22"/>
      <c r="CJ2517" s="22"/>
      <c r="CK2517" s="22"/>
      <c r="CL2517" s="22"/>
      <c r="CM2517" s="22"/>
      <c r="CN2517" s="22"/>
      <c r="CO2517" s="22"/>
      <c r="CP2517" s="22"/>
      <c r="CQ2517" s="22"/>
      <c r="CR2517" s="22"/>
      <c r="CS2517" s="22"/>
      <c r="CT2517" s="22"/>
      <c r="CU2517" s="22"/>
      <c r="CV2517" s="22"/>
      <c r="CW2517" s="22"/>
      <c r="CX2517" s="22"/>
      <c r="CY2517" s="22"/>
      <c r="CZ2517" s="22"/>
      <c r="DA2517" s="22"/>
      <c r="DB2517" s="22"/>
    </row>
    <row r="2518" spans="1:106" s="753" customFormat="1" ht="63" hidden="1" x14ac:dyDescent="0.2">
      <c r="A2518" s="744" t="s">
        <v>9031</v>
      </c>
      <c r="B2518" s="52" t="s">
        <v>5</v>
      </c>
      <c r="C2518" s="596" t="s">
        <v>10455</v>
      </c>
      <c r="D2518" s="683">
        <v>41920</v>
      </c>
      <c r="E2518" s="815">
        <v>8.3333333333333329E-2</v>
      </c>
      <c r="F2518" s="808">
        <v>41920</v>
      </c>
      <c r="G2518" s="643">
        <v>8.3333333333333329E-2</v>
      </c>
      <c r="H2518" s="1178">
        <f t="shared" si="77"/>
        <v>0</v>
      </c>
      <c r="I2518" s="596">
        <v>75</v>
      </c>
      <c r="J2518" s="596"/>
      <c r="K2518" s="596"/>
      <c r="L2518" s="596" t="s">
        <v>125</v>
      </c>
      <c r="M2518" s="745" t="s">
        <v>4045</v>
      </c>
      <c r="N2518" s="596" t="s">
        <v>103</v>
      </c>
      <c r="O2518" s="596" t="s">
        <v>66</v>
      </c>
      <c r="P2518" s="746" t="s">
        <v>4620</v>
      </c>
      <c r="Q2518" s="1304" t="s">
        <v>11479</v>
      </c>
      <c r="R2518" s="596">
        <v>1</v>
      </c>
      <c r="S2518" s="593"/>
      <c r="T2518" s="1361">
        <f t="shared" si="80"/>
        <v>1</v>
      </c>
      <c r="U2518" s="596"/>
      <c r="V2518" s="593"/>
      <c r="W2518" s="593"/>
      <c r="X2518" s="596"/>
      <c r="Y2518" s="593"/>
      <c r="Z2518" s="596"/>
      <c r="AA2518" s="596"/>
      <c r="AB2518" s="596"/>
      <c r="AC2518" s="596"/>
      <c r="AD2518" s="596" t="s">
        <v>55</v>
      </c>
      <c r="AE2518" s="596"/>
      <c r="AF2518" s="596"/>
      <c r="AG2518" s="747"/>
      <c r="AH2518" s="6" t="e">
        <f t="shared" si="78"/>
        <v>#VALUE!</v>
      </c>
      <c r="AI2518" s="1478" t="e">
        <f>COUNTIF([4]ПС!A5925:A6076,M2518)</f>
        <v>#VALUE!</v>
      </c>
      <c r="AJ2518" s="3">
        <f t="shared" si="79"/>
        <v>1</v>
      </c>
      <c r="AK2518" s="22"/>
      <c r="AL2518" s="22"/>
      <c r="AM2518" s="22"/>
      <c r="AN2518" s="22"/>
      <c r="AO2518" s="22"/>
      <c r="AP2518" s="22"/>
      <c r="AQ2518" s="22"/>
      <c r="AR2518" s="22"/>
      <c r="AS2518" s="22"/>
      <c r="AT2518" s="22"/>
      <c r="AU2518" s="22"/>
      <c r="AV2518" s="22"/>
      <c r="AW2518" s="22"/>
      <c r="AX2518" s="22"/>
      <c r="AY2518" s="22"/>
      <c r="AZ2518" s="22"/>
      <c r="BA2518" s="22"/>
      <c r="BB2518" s="22"/>
      <c r="BC2518" s="22"/>
      <c r="BD2518" s="22"/>
      <c r="BE2518" s="22"/>
      <c r="BF2518" s="22"/>
      <c r="BG2518" s="22"/>
      <c r="BH2518" s="22"/>
      <c r="BI2518" s="22"/>
      <c r="BJ2518" s="22"/>
      <c r="BK2518" s="22"/>
      <c r="BL2518" s="22"/>
      <c r="BM2518" s="22"/>
      <c r="BN2518" s="22"/>
      <c r="BO2518" s="22"/>
      <c r="BP2518" s="22"/>
      <c r="BQ2518" s="22"/>
      <c r="BR2518" s="22"/>
      <c r="BS2518" s="22"/>
      <c r="BT2518" s="22"/>
      <c r="BU2518" s="22"/>
      <c r="BV2518" s="22"/>
      <c r="BW2518" s="22"/>
      <c r="BX2518" s="22"/>
      <c r="BY2518" s="22"/>
      <c r="BZ2518" s="22"/>
      <c r="CA2518" s="22"/>
      <c r="CB2518" s="22"/>
      <c r="CC2518" s="22"/>
      <c r="CD2518" s="22"/>
      <c r="CE2518" s="22"/>
      <c r="CF2518" s="22"/>
      <c r="CG2518" s="22"/>
      <c r="CH2518" s="22"/>
      <c r="CI2518" s="22"/>
      <c r="CJ2518" s="22"/>
      <c r="CK2518" s="22"/>
      <c r="CL2518" s="22"/>
      <c r="CM2518" s="22"/>
      <c r="CN2518" s="22"/>
      <c r="CO2518" s="22"/>
      <c r="CP2518" s="22"/>
      <c r="CQ2518" s="22"/>
      <c r="CR2518" s="22"/>
      <c r="CS2518" s="22"/>
      <c r="CT2518" s="22"/>
      <c r="CU2518" s="22"/>
      <c r="CV2518" s="22"/>
      <c r="CW2518" s="22"/>
      <c r="CX2518" s="22"/>
      <c r="CY2518" s="22"/>
      <c r="CZ2518" s="22"/>
      <c r="DA2518" s="22"/>
      <c r="DB2518" s="22"/>
    </row>
    <row r="2519" spans="1:106" s="753" customFormat="1" ht="63" hidden="1" x14ac:dyDescent="0.2">
      <c r="A2519" s="744" t="s">
        <v>9031</v>
      </c>
      <c r="B2519" s="52" t="s">
        <v>5</v>
      </c>
      <c r="C2519" s="596" t="s">
        <v>36</v>
      </c>
      <c r="D2519" s="683">
        <v>41921</v>
      </c>
      <c r="E2519" s="815">
        <v>0.625</v>
      </c>
      <c r="F2519" s="808">
        <v>41921</v>
      </c>
      <c r="G2519" s="643">
        <v>0.66666666666666663</v>
      </c>
      <c r="H2519" s="1178">
        <f t="shared" si="77"/>
        <v>4.166666666666663E-2</v>
      </c>
      <c r="I2519" s="596">
        <v>4</v>
      </c>
      <c r="J2519" s="596"/>
      <c r="K2519" s="596" t="s">
        <v>834</v>
      </c>
      <c r="L2519" s="596" t="s">
        <v>126</v>
      </c>
      <c r="M2519" s="745" t="s">
        <v>650</v>
      </c>
      <c r="N2519" s="596" t="s">
        <v>103</v>
      </c>
      <c r="O2519" s="596" t="s">
        <v>66</v>
      </c>
      <c r="P2519" s="746" t="s">
        <v>9439</v>
      </c>
      <c r="Q2519" s="1676" t="s">
        <v>9440</v>
      </c>
      <c r="R2519" s="823">
        <v>3</v>
      </c>
      <c r="S2519" s="593"/>
      <c r="T2519" s="1361">
        <f t="shared" si="80"/>
        <v>3</v>
      </c>
      <c r="U2519" s="596" t="s">
        <v>75</v>
      </c>
      <c r="V2519" s="593">
        <v>2004</v>
      </c>
      <c r="W2519" s="593" t="s">
        <v>2286</v>
      </c>
      <c r="X2519" s="596" t="s">
        <v>183</v>
      </c>
      <c r="Y2519" s="593"/>
      <c r="Z2519" s="596"/>
      <c r="AA2519" s="596"/>
      <c r="AB2519" s="596"/>
      <c r="AC2519" s="596"/>
      <c r="AD2519" s="743" t="s">
        <v>40</v>
      </c>
      <c r="AE2519" s="596"/>
      <c r="AF2519" s="596"/>
      <c r="AG2519" s="747"/>
      <c r="AH2519" s="6" t="e">
        <f t="shared" si="78"/>
        <v>#VALUE!</v>
      </c>
      <c r="AI2519" s="1478" t="e">
        <f>COUNTIF([4]ПС!A5925:A6076,M2519)</f>
        <v>#VALUE!</v>
      </c>
      <c r="AJ2519" s="3">
        <f t="shared" si="79"/>
        <v>1</v>
      </c>
      <c r="AK2519" s="22"/>
      <c r="AL2519" s="22"/>
      <c r="AM2519" s="22"/>
      <c r="AN2519" s="22"/>
      <c r="AO2519" s="22"/>
      <c r="AP2519" s="22"/>
      <c r="AQ2519" s="22"/>
      <c r="AR2519" s="22"/>
      <c r="AS2519" s="22"/>
      <c r="AT2519" s="22"/>
      <c r="AU2519" s="22"/>
      <c r="AV2519" s="22"/>
      <c r="AW2519" s="22"/>
      <c r="AX2519" s="22"/>
      <c r="AY2519" s="22"/>
      <c r="AZ2519" s="22"/>
      <c r="BA2519" s="22"/>
      <c r="BB2519" s="22"/>
      <c r="BC2519" s="22"/>
      <c r="BD2519" s="22"/>
      <c r="BE2519" s="22"/>
      <c r="BF2519" s="22"/>
      <c r="BG2519" s="22"/>
      <c r="BH2519" s="22"/>
      <c r="BI2519" s="22"/>
      <c r="BJ2519" s="22"/>
      <c r="BK2519" s="22"/>
      <c r="BL2519" s="22"/>
      <c r="BM2519" s="22"/>
      <c r="BN2519" s="22"/>
      <c r="BO2519" s="22"/>
      <c r="BP2519" s="22"/>
      <c r="BQ2519" s="22"/>
      <c r="BR2519" s="22"/>
      <c r="BS2519" s="22"/>
      <c r="BT2519" s="22"/>
      <c r="BU2519" s="22"/>
      <c r="BV2519" s="22"/>
      <c r="BW2519" s="22"/>
      <c r="BX2519" s="22"/>
      <c r="BY2519" s="22"/>
      <c r="BZ2519" s="22"/>
      <c r="CA2519" s="22"/>
      <c r="CB2519" s="22"/>
      <c r="CC2519" s="22"/>
      <c r="CD2519" s="22"/>
      <c r="CE2519" s="22"/>
      <c r="CF2519" s="22"/>
      <c r="CG2519" s="22"/>
      <c r="CH2519" s="22"/>
      <c r="CI2519" s="22"/>
      <c r="CJ2519" s="22"/>
      <c r="CK2519" s="22"/>
      <c r="CL2519" s="22"/>
      <c r="CM2519" s="22"/>
      <c r="CN2519" s="22"/>
      <c r="CO2519" s="22"/>
      <c r="CP2519" s="22"/>
      <c r="CQ2519" s="22"/>
      <c r="CR2519" s="22"/>
      <c r="CS2519" s="22"/>
      <c r="CT2519" s="22"/>
      <c r="CU2519" s="22"/>
      <c r="CV2519" s="22"/>
      <c r="CW2519" s="22"/>
      <c r="CX2519" s="22"/>
      <c r="CY2519" s="22"/>
      <c r="CZ2519" s="22"/>
      <c r="DA2519" s="22"/>
      <c r="DB2519" s="22"/>
    </row>
    <row r="2520" spans="1:106" s="753" customFormat="1" ht="94.5" hidden="1" x14ac:dyDescent="0.2">
      <c r="A2520" s="744" t="s">
        <v>9031</v>
      </c>
      <c r="B2520" s="52" t="s">
        <v>5</v>
      </c>
      <c r="C2520" s="596" t="s">
        <v>10455</v>
      </c>
      <c r="D2520" s="683">
        <v>41922</v>
      </c>
      <c r="E2520" s="812">
        <v>0.6694444444444444</v>
      </c>
      <c r="F2520" s="816">
        <v>41922</v>
      </c>
      <c r="G2520" s="643">
        <v>0.6694444444444444</v>
      </c>
      <c r="H2520" s="1178">
        <f t="shared" si="77"/>
        <v>0</v>
      </c>
      <c r="I2520" s="596">
        <v>6</v>
      </c>
      <c r="J2520" s="596"/>
      <c r="K2520" s="596"/>
      <c r="L2520" s="596" t="s">
        <v>125</v>
      </c>
      <c r="M2520" s="745" t="s">
        <v>3842</v>
      </c>
      <c r="N2520" s="596">
        <v>35</v>
      </c>
      <c r="O2520" s="596" t="s">
        <v>66</v>
      </c>
      <c r="P2520" s="746" t="s">
        <v>9458</v>
      </c>
      <c r="Q2520" s="1309" t="s">
        <v>9459</v>
      </c>
      <c r="R2520" s="686">
        <v>1</v>
      </c>
      <c r="S2520" s="596"/>
      <c r="T2520" s="1361">
        <f t="shared" si="80"/>
        <v>1</v>
      </c>
      <c r="U2520" s="596"/>
      <c r="V2520" s="593"/>
      <c r="W2520" s="593"/>
      <c r="X2520" s="596"/>
      <c r="Y2520" s="593"/>
      <c r="Z2520" s="596"/>
      <c r="AA2520" s="596"/>
      <c r="AB2520" s="596"/>
      <c r="AC2520" s="596"/>
      <c r="AD2520" s="596" t="s">
        <v>55</v>
      </c>
      <c r="AE2520" s="596"/>
      <c r="AF2520" s="596"/>
      <c r="AG2520" s="747"/>
      <c r="AH2520" s="6" t="e">
        <f t="shared" si="78"/>
        <v>#VALUE!</v>
      </c>
      <c r="AI2520" s="1478" t="e">
        <f>COUNTIF([4]ПС!A5925:A6076,M2520)</f>
        <v>#VALUE!</v>
      </c>
      <c r="AJ2520" s="3">
        <f t="shared" si="79"/>
        <v>1</v>
      </c>
      <c r="AK2520" s="22"/>
      <c r="AL2520" s="22"/>
      <c r="AM2520" s="22"/>
      <c r="AN2520" s="22"/>
      <c r="AO2520" s="22"/>
      <c r="AP2520" s="22"/>
      <c r="AQ2520" s="22"/>
      <c r="AR2520" s="22"/>
      <c r="AS2520" s="22"/>
      <c r="AT2520" s="22"/>
      <c r="AU2520" s="22"/>
      <c r="AV2520" s="22"/>
      <c r="AW2520" s="22"/>
      <c r="AX2520" s="22"/>
      <c r="AY2520" s="22"/>
      <c r="AZ2520" s="22"/>
      <c r="BA2520" s="22"/>
      <c r="BB2520" s="22"/>
      <c r="BC2520" s="22"/>
      <c r="BD2520" s="22"/>
      <c r="BE2520" s="22"/>
      <c r="BF2520" s="22"/>
      <c r="BG2520" s="22"/>
      <c r="BH2520" s="22"/>
      <c r="BI2520" s="22"/>
      <c r="BJ2520" s="22"/>
      <c r="BK2520" s="22"/>
      <c r="BL2520" s="22"/>
      <c r="BM2520" s="22"/>
      <c r="BN2520" s="22"/>
      <c r="BO2520" s="22"/>
      <c r="BP2520" s="22"/>
      <c r="BQ2520" s="22"/>
      <c r="BR2520" s="22"/>
      <c r="BS2520" s="22"/>
      <c r="BT2520" s="22"/>
      <c r="BU2520" s="22"/>
      <c r="BV2520" s="22"/>
      <c r="BW2520" s="22"/>
      <c r="BX2520" s="22"/>
      <c r="BY2520" s="22"/>
      <c r="BZ2520" s="22"/>
      <c r="CA2520" s="22"/>
      <c r="CB2520" s="22"/>
      <c r="CC2520" s="22"/>
      <c r="CD2520" s="22"/>
      <c r="CE2520" s="22"/>
      <c r="CF2520" s="22"/>
      <c r="CG2520" s="22"/>
      <c r="CH2520" s="22"/>
      <c r="CI2520" s="22"/>
      <c r="CJ2520" s="22"/>
      <c r="CK2520" s="22"/>
      <c r="CL2520" s="22"/>
      <c r="CM2520" s="22"/>
      <c r="CN2520" s="22"/>
      <c r="CO2520" s="22"/>
      <c r="CP2520" s="22"/>
      <c r="CQ2520" s="22"/>
      <c r="CR2520" s="22"/>
      <c r="CS2520" s="22"/>
      <c r="CT2520" s="22"/>
      <c r="CU2520" s="22"/>
      <c r="CV2520" s="22"/>
      <c r="CW2520" s="22"/>
      <c r="CX2520" s="22"/>
      <c r="CY2520" s="22"/>
      <c r="CZ2520" s="22"/>
      <c r="DA2520" s="22"/>
      <c r="DB2520" s="22"/>
    </row>
    <row r="2521" spans="1:106" s="753" customFormat="1" ht="94.5" hidden="1" x14ac:dyDescent="0.2">
      <c r="A2521" s="744" t="s">
        <v>9031</v>
      </c>
      <c r="B2521" s="52" t="s">
        <v>5</v>
      </c>
      <c r="C2521" s="596" t="s">
        <v>36</v>
      </c>
      <c r="D2521" s="683">
        <v>41924</v>
      </c>
      <c r="E2521" s="815">
        <v>0.4375</v>
      </c>
      <c r="F2521" s="808">
        <v>41924</v>
      </c>
      <c r="G2521" s="643">
        <v>0.44444444444444442</v>
      </c>
      <c r="H2521" s="1178">
        <f t="shared" si="77"/>
        <v>6.9444444444444198E-3</v>
      </c>
      <c r="I2521" s="596">
        <v>8</v>
      </c>
      <c r="J2521" s="596"/>
      <c r="K2521" s="596" t="s">
        <v>834</v>
      </c>
      <c r="L2521" s="1063" t="s">
        <v>128</v>
      </c>
      <c r="M2521" s="745" t="s">
        <v>1289</v>
      </c>
      <c r="N2521" s="596" t="s">
        <v>103</v>
      </c>
      <c r="O2521" s="596" t="s">
        <v>66</v>
      </c>
      <c r="P2521" s="746" t="s">
        <v>9460</v>
      </c>
      <c r="Q2521" s="1029" t="s">
        <v>9461</v>
      </c>
      <c r="R2521" s="823">
        <v>1</v>
      </c>
      <c r="S2521" s="596"/>
      <c r="T2521" s="1361">
        <f t="shared" si="80"/>
        <v>1</v>
      </c>
      <c r="U2521" s="596" t="s">
        <v>75</v>
      </c>
      <c r="V2521" s="593">
        <v>2010</v>
      </c>
      <c r="W2521" s="593" t="s">
        <v>2287</v>
      </c>
      <c r="X2521" s="596" t="s">
        <v>183</v>
      </c>
      <c r="Y2521" s="614">
        <v>41767</v>
      </c>
      <c r="Z2521" s="596">
        <v>100</v>
      </c>
      <c r="AA2521" s="596" t="s">
        <v>183</v>
      </c>
      <c r="AB2521" s="596">
        <v>0</v>
      </c>
      <c r="AC2521" s="596" t="s">
        <v>183</v>
      </c>
      <c r="AD2521" s="743" t="s">
        <v>11998</v>
      </c>
      <c r="AE2521" s="596"/>
      <c r="AF2521" s="596"/>
      <c r="AG2521" s="747"/>
      <c r="AH2521" s="6" t="e">
        <f t="shared" si="78"/>
        <v>#VALUE!</v>
      </c>
      <c r="AI2521" s="1478" t="e">
        <f>COUNTIF([4]ПС!A5925:A6076,M2521)</f>
        <v>#VALUE!</v>
      </c>
      <c r="AJ2521" s="3">
        <f t="shared" si="79"/>
        <v>1</v>
      </c>
      <c r="AK2521" s="22"/>
      <c r="AL2521" s="22"/>
      <c r="AM2521" s="22"/>
      <c r="AN2521" s="22"/>
      <c r="AO2521" s="22"/>
      <c r="AP2521" s="22"/>
      <c r="AQ2521" s="22"/>
      <c r="AR2521" s="22"/>
      <c r="AS2521" s="22"/>
      <c r="AT2521" s="22"/>
      <c r="AU2521" s="22"/>
      <c r="AV2521" s="22"/>
      <c r="AW2521" s="22"/>
      <c r="AX2521" s="22"/>
      <c r="AY2521" s="22"/>
      <c r="AZ2521" s="22"/>
      <c r="BA2521" s="22"/>
      <c r="BB2521" s="22"/>
      <c r="BC2521" s="22"/>
      <c r="BD2521" s="22"/>
      <c r="BE2521" s="22"/>
      <c r="BF2521" s="22"/>
      <c r="BG2521" s="22"/>
      <c r="BH2521" s="22"/>
      <c r="BI2521" s="22"/>
      <c r="BJ2521" s="22"/>
      <c r="BK2521" s="22"/>
      <c r="BL2521" s="22"/>
      <c r="BM2521" s="22"/>
      <c r="BN2521" s="22"/>
      <c r="BO2521" s="22"/>
      <c r="BP2521" s="22"/>
      <c r="BQ2521" s="22"/>
      <c r="BR2521" s="22"/>
      <c r="BS2521" s="22"/>
      <c r="BT2521" s="22"/>
      <c r="BU2521" s="22"/>
      <c r="BV2521" s="22"/>
      <c r="BW2521" s="22"/>
      <c r="BX2521" s="22"/>
      <c r="BY2521" s="22"/>
      <c r="BZ2521" s="22"/>
      <c r="CA2521" s="22"/>
      <c r="CB2521" s="22"/>
      <c r="CC2521" s="22"/>
      <c r="CD2521" s="22"/>
      <c r="CE2521" s="22"/>
      <c r="CF2521" s="22"/>
      <c r="CG2521" s="22"/>
      <c r="CH2521" s="22"/>
      <c r="CI2521" s="22"/>
      <c r="CJ2521" s="22"/>
      <c r="CK2521" s="22"/>
      <c r="CL2521" s="22"/>
      <c r="CM2521" s="22"/>
      <c r="CN2521" s="22"/>
      <c r="CO2521" s="22"/>
      <c r="CP2521" s="22"/>
      <c r="CQ2521" s="22"/>
      <c r="CR2521" s="22"/>
      <c r="CS2521" s="22"/>
      <c r="CT2521" s="22"/>
      <c r="CU2521" s="22"/>
      <c r="CV2521" s="22"/>
      <c r="CW2521" s="22"/>
      <c r="CX2521" s="22"/>
      <c r="CY2521" s="22"/>
      <c r="CZ2521" s="22"/>
      <c r="DA2521" s="22"/>
      <c r="DB2521" s="22"/>
    </row>
    <row r="2522" spans="1:106" s="753" customFormat="1" ht="31.5" hidden="1" x14ac:dyDescent="0.2">
      <c r="A2522" s="744" t="s">
        <v>9031</v>
      </c>
      <c r="B2522" s="52" t="s">
        <v>5</v>
      </c>
      <c r="C2522" s="596" t="s">
        <v>36</v>
      </c>
      <c r="D2522" s="683">
        <v>41927</v>
      </c>
      <c r="E2522" s="812">
        <v>0.47916666666666669</v>
      </c>
      <c r="F2522" s="816">
        <v>41927</v>
      </c>
      <c r="G2522" s="643">
        <v>0.55208333333333337</v>
      </c>
      <c r="H2522" s="1178">
        <f t="shared" si="77"/>
        <v>7.2916666666666685E-2</v>
      </c>
      <c r="I2522" s="596"/>
      <c r="J2522" s="596"/>
      <c r="K2522" s="596"/>
      <c r="L2522" s="596" t="s">
        <v>130</v>
      </c>
      <c r="M2522" s="745" t="s">
        <v>11480</v>
      </c>
      <c r="N2522" s="596" t="s">
        <v>103</v>
      </c>
      <c r="O2522" s="596" t="s">
        <v>64</v>
      </c>
      <c r="P2522" s="746" t="s">
        <v>10117</v>
      </c>
      <c r="Q2522" s="1078" t="s">
        <v>12216</v>
      </c>
      <c r="R2522" s="596">
        <v>1</v>
      </c>
      <c r="S2522" s="593"/>
      <c r="T2522" s="1361">
        <f t="shared" si="80"/>
        <v>1</v>
      </c>
      <c r="U2522" s="596"/>
      <c r="V2522" s="593">
        <v>1969</v>
      </c>
      <c r="W2522" s="593" t="s">
        <v>2286</v>
      </c>
      <c r="X2522" s="596" t="s">
        <v>183</v>
      </c>
      <c r="Y2522" s="614">
        <v>41857</v>
      </c>
      <c r="Z2522" s="596">
        <v>100</v>
      </c>
      <c r="AA2522" s="596" t="s">
        <v>183</v>
      </c>
      <c r="AB2522" s="596">
        <v>0</v>
      </c>
      <c r="AC2522" s="596" t="s">
        <v>183</v>
      </c>
      <c r="AD2522" s="596" t="s">
        <v>46</v>
      </c>
      <c r="AE2522" s="596"/>
      <c r="AF2522" s="596"/>
      <c r="AG2522" s="747"/>
      <c r="AH2522" s="6" t="e">
        <f t="shared" si="78"/>
        <v>#VALUE!</v>
      </c>
      <c r="AI2522" s="1478" t="e">
        <f>COUNTIF([4]ПС!A5925:A6076,M2522)</f>
        <v>#VALUE!</v>
      </c>
      <c r="AJ2522" s="3">
        <f t="shared" si="79"/>
        <v>1</v>
      </c>
      <c r="AK2522" s="22"/>
      <c r="AL2522" s="22"/>
      <c r="AM2522" s="22"/>
      <c r="AN2522" s="22"/>
      <c r="AO2522" s="22"/>
      <c r="AP2522" s="22"/>
      <c r="AQ2522" s="22"/>
      <c r="AR2522" s="22"/>
      <c r="AS2522" s="22"/>
      <c r="AT2522" s="22"/>
      <c r="AU2522" s="22"/>
      <c r="AV2522" s="22"/>
      <c r="AW2522" s="22"/>
      <c r="AX2522" s="22"/>
      <c r="AY2522" s="22"/>
      <c r="AZ2522" s="22"/>
      <c r="BA2522" s="22"/>
      <c r="BB2522" s="22"/>
      <c r="BC2522" s="22"/>
      <c r="BD2522" s="22"/>
      <c r="BE2522" s="22"/>
      <c r="BF2522" s="22"/>
      <c r="BG2522" s="22"/>
      <c r="BH2522" s="22"/>
      <c r="BI2522" s="22"/>
      <c r="BJ2522" s="22"/>
      <c r="BK2522" s="22"/>
      <c r="BL2522" s="22"/>
      <c r="BM2522" s="22"/>
      <c r="BN2522" s="22"/>
      <c r="BO2522" s="22"/>
      <c r="BP2522" s="22"/>
      <c r="BQ2522" s="22"/>
      <c r="BR2522" s="22"/>
      <c r="BS2522" s="22"/>
      <c r="BT2522" s="22"/>
      <c r="BU2522" s="22"/>
      <c r="BV2522" s="22"/>
      <c r="BW2522" s="22"/>
      <c r="BX2522" s="22"/>
      <c r="BY2522" s="22"/>
      <c r="BZ2522" s="22"/>
      <c r="CA2522" s="22"/>
      <c r="CB2522" s="22"/>
      <c r="CC2522" s="22"/>
      <c r="CD2522" s="22"/>
      <c r="CE2522" s="22"/>
      <c r="CF2522" s="22"/>
      <c r="CG2522" s="22"/>
      <c r="CH2522" s="22"/>
      <c r="CI2522" s="22"/>
      <c r="CJ2522" s="22"/>
      <c r="CK2522" s="22"/>
      <c r="CL2522" s="22"/>
      <c r="CM2522" s="22"/>
      <c r="CN2522" s="22"/>
      <c r="CO2522" s="22"/>
      <c r="CP2522" s="22"/>
      <c r="CQ2522" s="22"/>
      <c r="CR2522" s="22"/>
      <c r="CS2522" s="22"/>
      <c r="CT2522" s="22"/>
      <c r="CU2522" s="22"/>
      <c r="CV2522" s="22"/>
      <c r="CW2522" s="22"/>
      <c r="CX2522" s="22"/>
      <c r="CY2522" s="22"/>
      <c r="CZ2522" s="22"/>
      <c r="DA2522" s="22"/>
      <c r="DB2522" s="22"/>
    </row>
    <row r="2523" spans="1:106" s="753" customFormat="1" ht="47.25" hidden="1" x14ac:dyDescent="0.2">
      <c r="A2523" s="744" t="s">
        <v>9031</v>
      </c>
      <c r="B2523" s="52" t="s">
        <v>5</v>
      </c>
      <c r="C2523" s="596" t="s">
        <v>36</v>
      </c>
      <c r="D2523" s="683">
        <v>41928</v>
      </c>
      <c r="E2523" s="815">
        <v>0.76597222222222217</v>
      </c>
      <c r="F2523" s="808">
        <v>41928</v>
      </c>
      <c r="G2523" s="643">
        <v>0.76597222222222217</v>
      </c>
      <c r="H2523" s="1178">
        <f t="shared" si="77"/>
        <v>0</v>
      </c>
      <c r="I2523" s="596">
        <v>13</v>
      </c>
      <c r="J2523" s="596" t="s">
        <v>10127</v>
      </c>
      <c r="K2523" s="596" t="s">
        <v>132</v>
      </c>
      <c r="L2523" s="596" t="s">
        <v>130</v>
      </c>
      <c r="M2523" s="745" t="s">
        <v>666</v>
      </c>
      <c r="N2523" s="596" t="s">
        <v>103</v>
      </c>
      <c r="O2523" s="596" t="s">
        <v>66</v>
      </c>
      <c r="P2523" s="746" t="s">
        <v>10128</v>
      </c>
      <c r="Q2523" s="1029" t="s">
        <v>12217</v>
      </c>
      <c r="R2523" s="596">
        <v>2</v>
      </c>
      <c r="S2523" s="593"/>
      <c r="T2523" s="1361">
        <f t="shared" si="80"/>
        <v>2</v>
      </c>
      <c r="U2523" s="596" t="s">
        <v>75</v>
      </c>
      <c r="V2523" s="593">
        <v>1980</v>
      </c>
      <c r="W2523" s="593" t="s">
        <v>2286</v>
      </c>
      <c r="X2523" s="596" t="s">
        <v>183</v>
      </c>
      <c r="Y2523" s="614">
        <v>41907</v>
      </c>
      <c r="Z2523" s="596">
        <v>100</v>
      </c>
      <c r="AA2523" s="596" t="s">
        <v>183</v>
      </c>
      <c r="AB2523" s="596">
        <v>0</v>
      </c>
      <c r="AC2523" s="614">
        <v>41907</v>
      </c>
      <c r="AD2523" s="743" t="s">
        <v>62</v>
      </c>
      <c r="AE2523" s="596"/>
      <c r="AF2523" s="596"/>
      <c r="AG2523" s="747"/>
      <c r="AH2523" s="6" t="e">
        <f t="shared" si="78"/>
        <v>#VALUE!</v>
      </c>
      <c r="AI2523" s="1478" t="e">
        <f>COUNTIF([4]ПС!A5925:A6076,M2523)</f>
        <v>#VALUE!</v>
      </c>
      <c r="AJ2523" s="3">
        <f t="shared" si="79"/>
        <v>1</v>
      </c>
      <c r="AK2523" s="22"/>
      <c r="AL2523" s="22"/>
      <c r="AM2523" s="22"/>
      <c r="AN2523" s="22"/>
      <c r="AO2523" s="22"/>
      <c r="AP2523" s="22"/>
      <c r="AQ2523" s="22"/>
      <c r="AR2523" s="22"/>
      <c r="AS2523" s="22"/>
      <c r="AT2523" s="22"/>
      <c r="AU2523" s="22"/>
      <c r="AV2523" s="22"/>
      <c r="AW2523" s="22"/>
      <c r="AX2523" s="22"/>
      <c r="AY2523" s="22"/>
      <c r="AZ2523" s="22"/>
      <c r="BA2523" s="22"/>
      <c r="BB2523" s="22"/>
      <c r="BC2523" s="22"/>
      <c r="BD2523" s="22"/>
      <c r="BE2523" s="22"/>
      <c r="BF2523" s="22"/>
      <c r="BG2523" s="22"/>
      <c r="BH2523" s="22"/>
      <c r="BI2523" s="22"/>
      <c r="BJ2523" s="22"/>
      <c r="BK2523" s="22"/>
      <c r="BL2523" s="22"/>
      <c r="BM2523" s="22"/>
      <c r="BN2523" s="22"/>
      <c r="BO2523" s="22"/>
      <c r="BP2523" s="22"/>
      <c r="BQ2523" s="22"/>
      <c r="BR2523" s="22"/>
      <c r="BS2523" s="22"/>
      <c r="BT2523" s="22"/>
      <c r="BU2523" s="22"/>
      <c r="BV2523" s="22"/>
      <c r="BW2523" s="22"/>
      <c r="BX2523" s="22"/>
      <c r="BY2523" s="22"/>
      <c r="BZ2523" s="22"/>
      <c r="CA2523" s="22"/>
      <c r="CB2523" s="22"/>
      <c r="CC2523" s="22"/>
      <c r="CD2523" s="22"/>
      <c r="CE2523" s="22"/>
      <c r="CF2523" s="22"/>
      <c r="CG2523" s="22"/>
      <c r="CH2523" s="22"/>
      <c r="CI2523" s="22"/>
      <c r="CJ2523" s="22"/>
      <c r="CK2523" s="22"/>
      <c r="CL2523" s="22"/>
      <c r="CM2523" s="22"/>
      <c r="CN2523" s="22"/>
      <c r="CO2523" s="22"/>
      <c r="CP2523" s="22"/>
      <c r="CQ2523" s="22"/>
      <c r="CR2523" s="22"/>
      <c r="CS2523" s="22"/>
      <c r="CT2523" s="22"/>
      <c r="CU2523" s="22"/>
      <c r="CV2523" s="22"/>
      <c r="CW2523" s="22"/>
      <c r="CX2523" s="22"/>
      <c r="CY2523" s="22"/>
      <c r="CZ2523" s="22"/>
      <c r="DA2523" s="22"/>
      <c r="DB2523" s="22"/>
    </row>
    <row r="2524" spans="1:106" s="753" customFormat="1" ht="78.75" hidden="1" x14ac:dyDescent="0.2">
      <c r="A2524" s="744" t="s">
        <v>9031</v>
      </c>
      <c r="B2524" s="52" t="s">
        <v>5</v>
      </c>
      <c r="C2524" s="596" t="s">
        <v>36</v>
      </c>
      <c r="D2524" s="683">
        <v>41928</v>
      </c>
      <c r="E2524" s="815">
        <v>0.77777777777777779</v>
      </c>
      <c r="F2524" s="808">
        <v>41928</v>
      </c>
      <c r="G2524" s="643">
        <v>0.78611111111111109</v>
      </c>
      <c r="H2524" s="1178">
        <f t="shared" si="77"/>
        <v>8.3333333333333037E-3</v>
      </c>
      <c r="I2524" s="596">
        <v>11</v>
      </c>
      <c r="J2524" s="596" t="s">
        <v>178</v>
      </c>
      <c r="K2524" s="596" t="s">
        <v>133</v>
      </c>
      <c r="L2524" s="596" t="s">
        <v>130</v>
      </c>
      <c r="M2524" s="745" t="s">
        <v>638</v>
      </c>
      <c r="N2524" s="596" t="s">
        <v>103</v>
      </c>
      <c r="O2524" s="596" t="s">
        <v>66</v>
      </c>
      <c r="P2524" s="746" t="s">
        <v>10129</v>
      </c>
      <c r="Q2524" s="1698" t="s">
        <v>11481</v>
      </c>
      <c r="R2524" s="596">
        <v>5</v>
      </c>
      <c r="S2524" s="593"/>
      <c r="T2524" s="1361">
        <f t="shared" si="80"/>
        <v>5</v>
      </c>
      <c r="U2524" s="596" t="s">
        <v>75</v>
      </c>
      <c r="V2524" s="593" t="s">
        <v>183</v>
      </c>
      <c r="W2524" s="593" t="s">
        <v>183</v>
      </c>
      <c r="X2524" s="596" t="s">
        <v>183</v>
      </c>
      <c r="Y2524" s="593" t="s">
        <v>11482</v>
      </c>
      <c r="Z2524" s="596">
        <v>100</v>
      </c>
      <c r="AA2524" s="596" t="s">
        <v>183</v>
      </c>
      <c r="AB2524" s="596">
        <v>0</v>
      </c>
      <c r="AC2524" s="596" t="s">
        <v>183</v>
      </c>
      <c r="AD2524" s="743" t="s">
        <v>60</v>
      </c>
      <c r="AE2524" s="596"/>
      <c r="AF2524" s="596"/>
      <c r="AG2524" s="747"/>
      <c r="AH2524" s="6" t="e">
        <f t="shared" si="78"/>
        <v>#VALUE!</v>
      </c>
      <c r="AI2524" s="1478" t="e">
        <f>COUNTIF([4]ПС!A5925:A6076,M2524)</f>
        <v>#VALUE!</v>
      </c>
      <c r="AJ2524" s="3">
        <f t="shared" si="79"/>
        <v>1</v>
      </c>
      <c r="AK2524" s="22"/>
      <c r="AL2524" s="22"/>
      <c r="AM2524" s="22"/>
      <c r="AN2524" s="22"/>
      <c r="AO2524" s="22"/>
      <c r="AP2524" s="22"/>
      <c r="AQ2524" s="22"/>
      <c r="AR2524" s="22"/>
      <c r="AS2524" s="22"/>
      <c r="AT2524" s="22"/>
      <c r="AU2524" s="22"/>
      <c r="AV2524" s="22"/>
      <c r="AW2524" s="22"/>
      <c r="AX2524" s="22"/>
      <c r="AY2524" s="22"/>
      <c r="AZ2524" s="22"/>
      <c r="BA2524" s="22"/>
      <c r="BB2524" s="22"/>
      <c r="BC2524" s="22"/>
      <c r="BD2524" s="22"/>
      <c r="BE2524" s="22"/>
      <c r="BF2524" s="22"/>
      <c r="BG2524" s="22"/>
      <c r="BH2524" s="22"/>
      <c r="BI2524" s="22"/>
      <c r="BJ2524" s="22"/>
      <c r="BK2524" s="22"/>
      <c r="BL2524" s="22"/>
      <c r="BM2524" s="22"/>
      <c r="BN2524" s="22"/>
      <c r="BO2524" s="22"/>
      <c r="BP2524" s="22"/>
      <c r="BQ2524" s="22"/>
      <c r="BR2524" s="22"/>
      <c r="BS2524" s="22"/>
      <c r="BT2524" s="22"/>
      <c r="BU2524" s="22"/>
      <c r="BV2524" s="22"/>
      <c r="BW2524" s="22"/>
      <c r="BX2524" s="22"/>
      <c r="BY2524" s="22"/>
      <c r="BZ2524" s="22"/>
      <c r="CA2524" s="22"/>
      <c r="CB2524" s="22"/>
      <c r="CC2524" s="22"/>
      <c r="CD2524" s="22"/>
      <c r="CE2524" s="22"/>
      <c r="CF2524" s="22"/>
      <c r="CG2524" s="22"/>
      <c r="CH2524" s="22"/>
      <c r="CI2524" s="22"/>
      <c r="CJ2524" s="22"/>
      <c r="CK2524" s="22"/>
      <c r="CL2524" s="22"/>
      <c r="CM2524" s="22"/>
      <c r="CN2524" s="22"/>
      <c r="CO2524" s="22"/>
      <c r="CP2524" s="22"/>
      <c r="CQ2524" s="22"/>
      <c r="CR2524" s="22"/>
      <c r="CS2524" s="22"/>
      <c r="CT2524" s="22"/>
      <c r="CU2524" s="22"/>
      <c r="CV2524" s="22"/>
      <c r="CW2524" s="22"/>
      <c r="CX2524" s="22"/>
      <c r="CY2524" s="22"/>
      <c r="CZ2524" s="22"/>
      <c r="DA2524" s="22"/>
      <c r="DB2524" s="22"/>
    </row>
    <row r="2525" spans="1:106" s="753" customFormat="1" ht="110.25" hidden="1" x14ac:dyDescent="0.2">
      <c r="A2525" s="744" t="s">
        <v>9031</v>
      </c>
      <c r="B2525" s="52" t="s">
        <v>5</v>
      </c>
      <c r="C2525" s="596" t="s">
        <v>12005</v>
      </c>
      <c r="D2525" s="683">
        <v>41930</v>
      </c>
      <c r="E2525" s="812">
        <v>0.25</v>
      </c>
      <c r="F2525" s="816">
        <v>41930</v>
      </c>
      <c r="G2525" s="643">
        <v>0.2638888888888889</v>
      </c>
      <c r="H2525" s="1178">
        <f t="shared" si="77"/>
        <v>1.3888888888888895E-2</v>
      </c>
      <c r="I2525" s="596">
        <v>10</v>
      </c>
      <c r="J2525" s="596"/>
      <c r="K2525" s="596"/>
      <c r="L2525" s="596" t="s">
        <v>125</v>
      </c>
      <c r="M2525" s="745" t="s">
        <v>9298</v>
      </c>
      <c r="N2525" s="596">
        <v>35</v>
      </c>
      <c r="O2525" s="596" t="s">
        <v>66</v>
      </c>
      <c r="P2525" s="1031" t="s">
        <v>10158</v>
      </c>
      <c r="Q2525" s="1269" t="s">
        <v>10159</v>
      </c>
      <c r="R2525" s="823">
        <v>15</v>
      </c>
      <c r="S2525" s="596"/>
      <c r="T2525" s="1361">
        <f t="shared" si="80"/>
        <v>15</v>
      </c>
      <c r="U2525" s="596"/>
      <c r="V2525" s="593"/>
      <c r="W2525" s="593"/>
      <c r="X2525" s="596"/>
      <c r="Y2525" s="593"/>
      <c r="Z2525" s="596"/>
      <c r="AA2525" s="596"/>
      <c r="AB2525" s="596"/>
      <c r="AC2525" s="596"/>
      <c r="AD2525" s="596" t="s">
        <v>55</v>
      </c>
      <c r="AE2525" s="596"/>
      <c r="AF2525" s="596"/>
      <c r="AG2525" s="747"/>
      <c r="AH2525" s="6" t="e">
        <f t="shared" si="78"/>
        <v>#VALUE!</v>
      </c>
      <c r="AI2525" s="1478" t="e">
        <f>COUNTIF([4]ПС!A5925:A6076,M2525)</f>
        <v>#VALUE!</v>
      </c>
      <c r="AJ2525" s="3">
        <f t="shared" si="79"/>
        <v>1</v>
      </c>
      <c r="AK2525" s="22"/>
      <c r="AL2525" s="22"/>
      <c r="AM2525" s="22"/>
      <c r="AN2525" s="22"/>
      <c r="AO2525" s="22"/>
      <c r="AP2525" s="22"/>
      <c r="AQ2525" s="22"/>
      <c r="AR2525" s="22"/>
      <c r="AS2525" s="22"/>
      <c r="AT2525" s="22"/>
      <c r="AU2525" s="22"/>
      <c r="AV2525" s="22"/>
      <c r="AW2525" s="22"/>
      <c r="AX2525" s="22"/>
      <c r="AY2525" s="22"/>
      <c r="AZ2525" s="22"/>
      <c r="BA2525" s="22"/>
      <c r="BB2525" s="22"/>
      <c r="BC2525" s="22"/>
      <c r="BD2525" s="22"/>
      <c r="BE2525" s="22"/>
      <c r="BF2525" s="22"/>
      <c r="BG2525" s="22"/>
      <c r="BH2525" s="22"/>
      <c r="BI2525" s="22"/>
      <c r="BJ2525" s="22"/>
      <c r="BK2525" s="22"/>
      <c r="BL2525" s="22"/>
      <c r="BM2525" s="22"/>
      <c r="BN2525" s="22"/>
      <c r="BO2525" s="22"/>
      <c r="BP2525" s="22"/>
      <c r="BQ2525" s="22"/>
      <c r="BR2525" s="22"/>
      <c r="BS2525" s="22"/>
      <c r="BT2525" s="22"/>
      <c r="BU2525" s="22"/>
      <c r="BV2525" s="22"/>
      <c r="BW2525" s="22"/>
      <c r="BX2525" s="22"/>
      <c r="BY2525" s="22"/>
      <c r="BZ2525" s="22"/>
      <c r="CA2525" s="22"/>
      <c r="CB2525" s="22"/>
      <c r="CC2525" s="22"/>
      <c r="CD2525" s="22"/>
      <c r="CE2525" s="22"/>
      <c r="CF2525" s="22"/>
      <c r="CG2525" s="22"/>
      <c r="CH2525" s="22"/>
      <c r="CI2525" s="22"/>
      <c r="CJ2525" s="22"/>
      <c r="CK2525" s="22"/>
      <c r="CL2525" s="22"/>
      <c r="CM2525" s="22"/>
      <c r="CN2525" s="22"/>
      <c r="CO2525" s="22"/>
      <c r="CP2525" s="22"/>
      <c r="CQ2525" s="22"/>
      <c r="CR2525" s="22"/>
      <c r="CS2525" s="22"/>
      <c r="CT2525" s="22"/>
      <c r="CU2525" s="22"/>
      <c r="CV2525" s="22"/>
      <c r="CW2525" s="22"/>
      <c r="CX2525" s="22"/>
      <c r="CY2525" s="22"/>
      <c r="CZ2525" s="22"/>
      <c r="DA2525" s="22"/>
      <c r="DB2525" s="22"/>
    </row>
    <row r="2526" spans="1:106" s="753" customFormat="1" ht="110.25" hidden="1" x14ac:dyDescent="0.2">
      <c r="A2526" s="744" t="s">
        <v>9031</v>
      </c>
      <c r="B2526" s="52" t="s">
        <v>5</v>
      </c>
      <c r="C2526" s="596" t="s">
        <v>10923</v>
      </c>
      <c r="D2526" s="683">
        <v>41930</v>
      </c>
      <c r="E2526" s="812">
        <v>0.25069444444444444</v>
      </c>
      <c r="F2526" s="816">
        <v>41930</v>
      </c>
      <c r="G2526" s="643">
        <v>0.25069444444444444</v>
      </c>
      <c r="H2526" s="1178">
        <f t="shared" si="77"/>
        <v>0</v>
      </c>
      <c r="I2526" s="596">
        <v>42</v>
      </c>
      <c r="J2526" s="596" t="s">
        <v>10160</v>
      </c>
      <c r="K2526" s="596"/>
      <c r="L2526" s="596" t="s">
        <v>125</v>
      </c>
      <c r="M2526" s="745" t="s">
        <v>677</v>
      </c>
      <c r="N2526" s="596">
        <v>220</v>
      </c>
      <c r="O2526" s="596" t="s">
        <v>66</v>
      </c>
      <c r="P2526" s="746" t="s">
        <v>10161</v>
      </c>
      <c r="Q2526" s="1309" t="s">
        <v>10162</v>
      </c>
      <c r="R2526" s="823">
        <v>36</v>
      </c>
      <c r="S2526" s="596">
        <v>85</v>
      </c>
      <c r="T2526" s="1361">
        <f t="shared" si="80"/>
        <v>121</v>
      </c>
      <c r="U2526" s="596"/>
      <c r="V2526" s="593"/>
      <c r="W2526" s="593"/>
      <c r="X2526" s="596"/>
      <c r="Y2526" s="593"/>
      <c r="Z2526" s="596"/>
      <c r="AA2526" s="596"/>
      <c r="AB2526" s="596"/>
      <c r="AC2526" s="596"/>
      <c r="AD2526" s="596" t="s">
        <v>55</v>
      </c>
      <c r="AE2526" s="596"/>
      <c r="AF2526" s="596"/>
      <c r="AG2526" s="747"/>
      <c r="AH2526" s="6" t="e">
        <f t="shared" si="78"/>
        <v>#VALUE!</v>
      </c>
      <c r="AI2526" s="1478" t="e">
        <f>COUNTIF([4]ПС!A5925:A6076,M2526)</f>
        <v>#VALUE!</v>
      </c>
      <c r="AJ2526" s="3">
        <f t="shared" si="79"/>
        <v>1</v>
      </c>
      <c r="AK2526" s="22"/>
      <c r="AL2526" s="22"/>
      <c r="AM2526" s="22"/>
      <c r="AN2526" s="22"/>
      <c r="AO2526" s="22"/>
      <c r="AP2526" s="22"/>
      <c r="AQ2526" s="22"/>
      <c r="AR2526" s="22"/>
      <c r="AS2526" s="22"/>
      <c r="AT2526" s="22"/>
      <c r="AU2526" s="22"/>
      <c r="AV2526" s="22"/>
      <c r="AW2526" s="22"/>
      <c r="AX2526" s="22"/>
      <c r="AY2526" s="22"/>
      <c r="AZ2526" s="22"/>
      <c r="BA2526" s="22"/>
      <c r="BB2526" s="22"/>
      <c r="BC2526" s="22"/>
      <c r="BD2526" s="22"/>
      <c r="BE2526" s="22"/>
      <c r="BF2526" s="22"/>
      <c r="BG2526" s="22"/>
      <c r="BH2526" s="22"/>
      <c r="BI2526" s="22"/>
      <c r="BJ2526" s="22"/>
      <c r="BK2526" s="22"/>
      <c r="BL2526" s="22"/>
      <c r="BM2526" s="22"/>
      <c r="BN2526" s="22"/>
      <c r="BO2526" s="22"/>
      <c r="BP2526" s="22"/>
      <c r="BQ2526" s="22"/>
      <c r="BR2526" s="22"/>
      <c r="BS2526" s="22"/>
      <c r="BT2526" s="22"/>
      <c r="BU2526" s="22"/>
      <c r="BV2526" s="22"/>
      <c r="BW2526" s="22"/>
      <c r="BX2526" s="22"/>
      <c r="BY2526" s="22"/>
      <c r="BZ2526" s="22"/>
      <c r="CA2526" s="22"/>
      <c r="CB2526" s="22"/>
      <c r="CC2526" s="22"/>
      <c r="CD2526" s="22"/>
      <c r="CE2526" s="22"/>
      <c r="CF2526" s="22"/>
      <c r="CG2526" s="22"/>
      <c r="CH2526" s="22"/>
      <c r="CI2526" s="22"/>
      <c r="CJ2526" s="22"/>
      <c r="CK2526" s="22"/>
      <c r="CL2526" s="22"/>
      <c r="CM2526" s="22"/>
      <c r="CN2526" s="22"/>
      <c r="CO2526" s="22"/>
      <c r="CP2526" s="22"/>
      <c r="CQ2526" s="22"/>
      <c r="CR2526" s="22"/>
      <c r="CS2526" s="22"/>
      <c r="CT2526" s="22"/>
      <c r="CU2526" s="22"/>
      <c r="CV2526" s="22"/>
      <c r="CW2526" s="22"/>
      <c r="CX2526" s="22"/>
      <c r="CY2526" s="22"/>
      <c r="CZ2526" s="22"/>
      <c r="DA2526" s="22"/>
      <c r="DB2526" s="22"/>
    </row>
    <row r="2527" spans="1:106" s="753" customFormat="1" ht="110.25" hidden="1" x14ac:dyDescent="0.2">
      <c r="A2527" s="744" t="s">
        <v>9031</v>
      </c>
      <c r="B2527" s="52" t="s">
        <v>5</v>
      </c>
      <c r="C2527" s="596" t="s">
        <v>10738</v>
      </c>
      <c r="D2527" s="683">
        <v>41932</v>
      </c>
      <c r="E2527" s="815">
        <v>0.85069444444444453</v>
      </c>
      <c r="F2527" s="808">
        <v>41932</v>
      </c>
      <c r="G2527" s="643">
        <v>0.85902777777777783</v>
      </c>
      <c r="H2527" s="1178">
        <f t="shared" si="77"/>
        <v>8.3333333333333037E-3</v>
      </c>
      <c r="I2527" s="596">
        <v>12</v>
      </c>
      <c r="J2527" s="596" t="s">
        <v>10209</v>
      </c>
      <c r="K2527" s="596" t="s">
        <v>133</v>
      </c>
      <c r="L2527" s="596" t="s">
        <v>125</v>
      </c>
      <c r="M2527" s="745" t="s">
        <v>683</v>
      </c>
      <c r="N2527" s="596">
        <v>110</v>
      </c>
      <c r="O2527" s="596" t="s">
        <v>66</v>
      </c>
      <c r="P2527" s="1031" t="s">
        <v>10210</v>
      </c>
      <c r="Q2527" s="746" t="s">
        <v>10211</v>
      </c>
      <c r="R2527" s="823">
        <v>14</v>
      </c>
      <c r="S2527" s="596"/>
      <c r="T2527" s="1361">
        <f t="shared" si="80"/>
        <v>14</v>
      </c>
      <c r="U2527" s="596"/>
      <c r="V2527" s="593"/>
      <c r="W2527" s="593"/>
      <c r="X2527" s="596"/>
      <c r="Y2527" s="593"/>
      <c r="Z2527" s="596"/>
      <c r="AA2527" s="596"/>
      <c r="AB2527" s="596"/>
      <c r="AC2527" s="596"/>
      <c r="AD2527" s="596" t="s">
        <v>55</v>
      </c>
      <c r="AE2527" s="596"/>
      <c r="AF2527" s="596"/>
      <c r="AG2527" s="747"/>
      <c r="AH2527" s="6" t="e">
        <f t="shared" si="78"/>
        <v>#VALUE!</v>
      </c>
      <c r="AI2527" s="1478" t="e">
        <f>COUNTIF([4]ПС!A5925:A6076,M2527)</f>
        <v>#VALUE!</v>
      </c>
      <c r="AJ2527" s="3">
        <f t="shared" si="79"/>
        <v>1</v>
      </c>
      <c r="AK2527" s="22"/>
      <c r="AL2527" s="22"/>
      <c r="AM2527" s="22"/>
      <c r="AN2527" s="22"/>
      <c r="AO2527" s="22"/>
      <c r="AP2527" s="22"/>
      <c r="AQ2527" s="22"/>
      <c r="AR2527" s="22"/>
      <c r="AS2527" s="22"/>
      <c r="AT2527" s="22"/>
      <c r="AU2527" s="22"/>
      <c r="AV2527" s="22"/>
      <c r="AW2527" s="22"/>
      <c r="AX2527" s="22"/>
      <c r="AY2527" s="22"/>
      <c r="AZ2527" s="22"/>
      <c r="BA2527" s="22"/>
      <c r="BB2527" s="22"/>
      <c r="BC2527" s="22"/>
      <c r="BD2527" s="22"/>
      <c r="BE2527" s="22"/>
      <c r="BF2527" s="22"/>
      <c r="BG2527" s="22"/>
      <c r="BH2527" s="22"/>
      <c r="BI2527" s="22"/>
      <c r="BJ2527" s="22"/>
      <c r="BK2527" s="22"/>
      <c r="BL2527" s="22"/>
      <c r="BM2527" s="22"/>
      <c r="BN2527" s="22"/>
      <c r="BO2527" s="22"/>
      <c r="BP2527" s="22"/>
      <c r="BQ2527" s="22"/>
      <c r="BR2527" s="22"/>
      <c r="BS2527" s="22"/>
      <c r="BT2527" s="22"/>
      <c r="BU2527" s="22"/>
      <c r="BV2527" s="22"/>
      <c r="BW2527" s="22"/>
      <c r="BX2527" s="22"/>
      <c r="BY2527" s="22"/>
      <c r="BZ2527" s="22"/>
      <c r="CA2527" s="22"/>
      <c r="CB2527" s="22"/>
      <c r="CC2527" s="22"/>
      <c r="CD2527" s="22"/>
      <c r="CE2527" s="22"/>
      <c r="CF2527" s="22"/>
      <c r="CG2527" s="22"/>
      <c r="CH2527" s="22"/>
      <c r="CI2527" s="22"/>
      <c r="CJ2527" s="22"/>
      <c r="CK2527" s="22"/>
      <c r="CL2527" s="22"/>
      <c r="CM2527" s="22"/>
      <c r="CN2527" s="22"/>
      <c r="CO2527" s="22"/>
      <c r="CP2527" s="22"/>
      <c r="CQ2527" s="22"/>
      <c r="CR2527" s="22"/>
      <c r="CS2527" s="22"/>
      <c r="CT2527" s="22"/>
      <c r="CU2527" s="22"/>
      <c r="CV2527" s="22"/>
      <c r="CW2527" s="22"/>
      <c r="CX2527" s="22"/>
      <c r="CY2527" s="22"/>
      <c r="CZ2527" s="22"/>
      <c r="DA2527" s="22"/>
      <c r="DB2527" s="22"/>
    </row>
    <row r="2528" spans="1:106" s="753" customFormat="1" ht="47.25" hidden="1" x14ac:dyDescent="0.2">
      <c r="A2528" s="744" t="s">
        <v>9031</v>
      </c>
      <c r="B2528" s="52" t="s">
        <v>5</v>
      </c>
      <c r="C2528" s="596" t="s">
        <v>10738</v>
      </c>
      <c r="D2528" s="683">
        <v>41933</v>
      </c>
      <c r="E2528" s="812">
        <v>0.11805555555555557</v>
      </c>
      <c r="F2528" s="816">
        <v>41933</v>
      </c>
      <c r="G2528" s="643">
        <v>0.14791666666666667</v>
      </c>
      <c r="H2528" s="1178">
        <f t="shared" si="77"/>
        <v>2.9861111111111102E-2</v>
      </c>
      <c r="I2528" s="596">
        <v>11</v>
      </c>
      <c r="J2528" s="596" t="s">
        <v>10224</v>
      </c>
      <c r="K2528" s="596" t="s">
        <v>133</v>
      </c>
      <c r="L2528" s="596" t="s">
        <v>125</v>
      </c>
      <c r="M2528" s="745" t="s">
        <v>10225</v>
      </c>
      <c r="N2528" s="596" t="s">
        <v>103</v>
      </c>
      <c r="O2528" s="596" t="s">
        <v>66</v>
      </c>
      <c r="P2528" s="1031" t="s">
        <v>10226</v>
      </c>
      <c r="Q2528" s="746" t="s">
        <v>10227</v>
      </c>
      <c r="R2528" s="823">
        <v>11</v>
      </c>
      <c r="S2528" s="596">
        <v>4</v>
      </c>
      <c r="T2528" s="1361">
        <f t="shared" si="80"/>
        <v>15</v>
      </c>
      <c r="U2528" s="596"/>
      <c r="V2528" s="593"/>
      <c r="W2528" s="593"/>
      <c r="X2528" s="596"/>
      <c r="Y2528" s="593"/>
      <c r="Z2528" s="596"/>
      <c r="AA2528" s="596"/>
      <c r="AB2528" s="596"/>
      <c r="AC2528" s="596"/>
      <c r="AD2528" s="596" t="s">
        <v>55</v>
      </c>
      <c r="AE2528" s="596"/>
      <c r="AF2528" s="596"/>
      <c r="AG2528" s="747"/>
      <c r="AH2528" s="6" t="e">
        <f t="shared" si="78"/>
        <v>#VALUE!</v>
      </c>
      <c r="AI2528" s="1478" t="e">
        <f>COUNTIF([4]ПС!A5925:A6076,M2528)</f>
        <v>#VALUE!</v>
      </c>
      <c r="AJ2528" s="3">
        <f t="shared" si="79"/>
        <v>1</v>
      </c>
      <c r="AK2528" s="22"/>
      <c r="AL2528" s="22"/>
      <c r="AM2528" s="22"/>
      <c r="AN2528" s="22"/>
      <c r="AO2528" s="22"/>
      <c r="AP2528" s="22"/>
      <c r="AQ2528" s="22"/>
      <c r="AR2528" s="22"/>
      <c r="AS2528" s="22"/>
      <c r="AT2528" s="22"/>
      <c r="AU2528" s="22"/>
      <c r="AV2528" s="22"/>
      <c r="AW2528" s="22"/>
      <c r="AX2528" s="22"/>
      <c r="AY2528" s="22"/>
      <c r="AZ2528" s="22"/>
      <c r="BA2528" s="22"/>
      <c r="BB2528" s="22"/>
      <c r="BC2528" s="22"/>
      <c r="BD2528" s="22"/>
      <c r="BE2528" s="22"/>
      <c r="BF2528" s="22"/>
      <c r="BG2528" s="22"/>
      <c r="BH2528" s="22"/>
      <c r="BI2528" s="22"/>
      <c r="BJ2528" s="22"/>
      <c r="BK2528" s="22"/>
      <c r="BL2528" s="22"/>
      <c r="BM2528" s="22"/>
      <c r="BN2528" s="22"/>
      <c r="BO2528" s="22"/>
      <c r="BP2528" s="22"/>
      <c r="BQ2528" s="22"/>
      <c r="BR2528" s="22"/>
      <c r="BS2528" s="22"/>
      <c r="BT2528" s="22"/>
      <c r="BU2528" s="22"/>
      <c r="BV2528" s="22"/>
      <c r="BW2528" s="22"/>
      <c r="BX2528" s="22"/>
      <c r="BY2528" s="22"/>
      <c r="BZ2528" s="22"/>
      <c r="CA2528" s="22"/>
      <c r="CB2528" s="22"/>
      <c r="CC2528" s="22"/>
      <c r="CD2528" s="22"/>
      <c r="CE2528" s="22"/>
      <c r="CF2528" s="22"/>
      <c r="CG2528" s="22"/>
      <c r="CH2528" s="22"/>
      <c r="CI2528" s="22"/>
      <c r="CJ2528" s="22"/>
      <c r="CK2528" s="22"/>
      <c r="CL2528" s="22"/>
      <c r="CM2528" s="22"/>
      <c r="CN2528" s="22"/>
      <c r="CO2528" s="22"/>
      <c r="CP2528" s="22"/>
      <c r="CQ2528" s="22"/>
      <c r="CR2528" s="22"/>
      <c r="CS2528" s="22"/>
      <c r="CT2528" s="22"/>
      <c r="CU2528" s="22"/>
      <c r="CV2528" s="22"/>
      <c r="CW2528" s="22"/>
      <c r="CX2528" s="22"/>
      <c r="CY2528" s="22"/>
      <c r="CZ2528" s="22"/>
      <c r="DA2528" s="22"/>
      <c r="DB2528" s="22"/>
    </row>
    <row r="2529" spans="1:106" s="753" customFormat="1" ht="63" hidden="1" x14ac:dyDescent="0.2">
      <c r="A2529" s="744" t="s">
        <v>9031</v>
      </c>
      <c r="B2529" s="52" t="s">
        <v>5</v>
      </c>
      <c r="C2529" s="596" t="s">
        <v>10455</v>
      </c>
      <c r="D2529" s="683">
        <v>41933</v>
      </c>
      <c r="E2529" s="812">
        <v>0.25347222222222221</v>
      </c>
      <c r="F2529" s="816">
        <v>41933</v>
      </c>
      <c r="G2529" s="643">
        <v>0.25347222222222221</v>
      </c>
      <c r="H2529" s="1178">
        <f t="shared" si="77"/>
        <v>0</v>
      </c>
      <c r="I2529" s="596">
        <v>7</v>
      </c>
      <c r="J2529" s="596"/>
      <c r="K2529" s="596"/>
      <c r="L2529" s="596" t="s">
        <v>125</v>
      </c>
      <c r="M2529" s="745" t="s">
        <v>3842</v>
      </c>
      <c r="N2529" s="596">
        <v>35</v>
      </c>
      <c r="O2529" s="596" t="s">
        <v>66</v>
      </c>
      <c r="P2529" s="1031" t="s">
        <v>4646</v>
      </c>
      <c r="Q2529" s="746" t="s">
        <v>10228</v>
      </c>
      <c r="R2529" s="823">
        <v>7</v>
      </c>
      <c r="S2529" s="596"/>
      <c r="T2529" s="1361">
        <f t="shared" si="80"/>
        <v>7</v>
      </c>
      <c r="U2529" s="596"/>
      <c r="V2529" s="593"/>
      <c r="W2529" s="593"/>
      <c r="X2529" s="596"/>
      <c r="Y2529" s="593"/>
      <c r="Z2529" s="596"/>
      <c r="AA2529" s="596"/>
      <c r="AB2529" s="596"/>
      <c r="AC2529" s="596"/>
      <c r="AD2529" s="596" t="s">
        <v>55</v>
      </c>
      <c r="AE2529" s="596"/>
      <c r="AF2529" s="596"/>
      <c r="AG2529" s="747"/>
      <c r="AH2529" s="6" t="e">
        <f t="shared" si="78"/>
        <v>#VALUE!</v>
      </c>
      <c r="AI2529" s="1478" t="e">
        <f>COUNTIF([4]ПС!A5925:A6076,M2529)</f>
        <v>#VALUE!</v>
      </c>
      <c r="AJ2529" s="3">
        <f t="shared" si="79"/>
        <v>1</v>
      </c>
      <c r="AK2529" s="22"/>
      <c r="AL2529" s="22"/>
      <c r="AM2529" s="22"/>
      <c r="AN2529" s="22"/>
      <c r="AO2529" s="22"/>
      <c r="AP2529" s="22"/>
      <c r="AQ2529" s="22"/>
      <c r="AR2529" s="22"/>
      <c r="AS2529" s="22"/>
      <c r="AT2529" s="22"/>
      <c r="AU2529" s="22"/>
      <c r="AV2529" s="22"/>
      <c r="AW2529" s="22"/>
      <c r="AX2529" s="22"/>
      <c r="AY2529" s="22"/>
      <c r="AZ2529" s="22"/>
      <c r="BA2529" s="22"/>
      <c r="BB2529" s="22"/>
      <c r="BC2529" s="22"/>
      <c r="BD2529" s="22"/>
      <c r="BE2529" s="22"/>
      <c r="BF2529" s="22"/>
      <c r="BG2529" s="22"/>
      <c r="BH2529" s="22"/>
      <c r="BI2529" s="22"/>
      <c r="BJ2529" s="22"/>
      <c r="BK2529" s="22"/>
      <c r="BL2529" s="22"/>
      <c r="BM2529" s="22"/>
      <c r="BN2529" s="22"/>
      <c r="BO2529" s="22"/>
      <c r="BP2529" s="22"/>
      <c r="BQ2529" s="22"/>
      <c r="BR2529" s="22"/>
      <c r="BS2529" s="22"/>
      <c r="BT2529" s="22"/>
      <c r="BU2529" s="22"/>
      <c r="BV2529" s="22"/>
      <c r="BW2529" s="22"/>
      <c r="BX2529" s="22"/>
      <c r="BY2529" s="22"/>
      <c r="BZ2529" s="22"/>
      <c r="CA2529" s="22"/>
      <c r="CB2529" s="22"/>
      <c r="CC2529" s="22"/>
      <c r="CD2529" s="22"/>
      <c r="CE2529" s="22"/>
      <c r="CF2529" s="22"/>
      <c r="CG2529" s="22"/>
      <c r="CH2529" s="22"/>
      <c r="CI2529" s="22"/>
      <c r="CJ2529" s="22"/>
      <c r="CK2529" s="22"/>
      <c r="CL2529" s="22"/>
      <c r="CM2529" s="22"/>
      <c r="CN2529" s="22"/>
      <c r="CO2529" s="22"/>
      <c r="CP2529" s="22"/>
      <c r="CQ2529" s="22"/>
      <c r="CR2529" s="22"/>
      <c r="CS2529" s="22"/>
      <c r="CT2529" s="22"/>
      <c r="CU2529" s="22"/>
      <c r="CV2529" s="22"/>
      <c r="CW2529" s="22"/>
      <c r="CX2529" s="22"/>
      <c r="CY2529" s="22"/>
      <c r="CZ2529" s="22"/>
      <c r="DA2529" s="22"/>
      <c r="DB2529" s="22"/>
    </row>
    <row r="2530" spans="1:106" s="753" customFormat="1" ht="31.5" hidden="1" x14ac:dyDescent="0.2">
      <c r="A2530" s="744" t="s">
        <v>9031</v>
      </c>
      <c r="B2530" s="52" t="s">
        <v>5</v>
      </c>
      <c r="C2530" s="596" t="s">
        <v>36</v>
      </c>
      <c r="D2530" s="683">
        <v>41933</v>
      </c>
      <c r="E2530" s="812">
        <v>0.44444444444444442</v>
      </c>
      <c r="F2530" s="816">
        <v>41933</v>
      </c>
      <c r="G2530" s="643">
        <v>0.45833333333333331</v>
      </c>
      <c r="H2530" s="1178">
        <f t="shared" si="77"/>
        <v>1.3888888888888895E-2</v>
      </c>
      <c r="I2530" s="596">
        <v>12</v>
      </c>
      <c r="J2530" s="596"/>
      <c r="K2530" s="596"/>
      <c r="L2530" s="596" t="s">
        <v>130</v>
      </c>
      <c r="M2530" s="745" t="s">
        <v>10229</v>
      </c>
      <c r="N2530" s="596">
        <v>35</v>
      </c>
      <c r="O2530" s="596" t="s">
        <v>63</v>
      </c>
      <c r="P2530" s="1031" t="s">
        <v>10230</v>
      </c>
      <c r="Q2530" s="1269" t="s">
        <v>10231</v>
      </c>
      <c r="R2530" s="823">
        <v>1</v>
      </c>
      <c r="S2530" s="596"/>
      <c r="T2530" s="1361">
        <f t="shared" si="80"/>
        <v>1</v>
      </c>
      <c r="U2530" s="596"/>
      <c r="V2530" s="593">
        <v>1970</v>
      </c>
      <c r="W2530" s="593" t="s">
        <v>2286</v>
      </c>
      <c r="X2530" s="596" t="s">
        <v>183</v>
      </c>
      <c r="Y2530" s="593" t="s">
        <v>11483</v>
      </c>
      <c r="Z2530" s="596">
        <v>100</v>
      </c>
      <c r="AA2530" s="596" t="s">
        <v>183</v>
      </c>
      <c r="AB2530" s="596">
        <v>0</v>
      </c>
      <c r="AC2530" s="596" t="s">
        <v>183</v>
      </c>
      <c r="AD2530" s="596" t="s">
        <v>60</v>
      </c>
      <c r="AE2530" s="596"/>
      <c r="AF2530" s="596"/>
      <c r="AG2530" s="747"/>
      <c r="AH2530" s="6" t="e">
        <f t="shared" si="78"/>
        <v>#VALUE!</v>
      </c>
      <c r="AI2530" s="1478" t="e">
        <f>COUNTIF([4]ПС!A5925:A6076,M2530)</f>
        <v>#VALUE!</v>
      </c>
      <c r="AJ2530" s="3">
        <f t="shared" si="79"/>
        <v>1</v>
      </c>
      <c r="AK2530" s="22"/>
      <c r="AL2530" s="22"/>
      <c r="AM2530" s="22"/>
      <c r="AN2530" s="22"/>
      <c r="AO2530" s="22"/>
      <c r="AP2530" s="22"/>
      <c r="AQ2530" s="22"/>
      <c r="AR2530" s="22"/>
      <c r="AS2530" s="22"/>
      <c r="AT2530" s="22"/>
      <c r="AU2530" s="22"/>
      <c r="AV2530" s="22"/>
      <c r="AW2530" s="22"/>
      <c r="AX2530" s="22"/>
      <c r="AY2530" s="22"/>
      <c r="AZ2530" s="22"/>
      <c r="BA2530" s="22"/>
      <c r="BB2530" s="22"/>
      <c r="BC2530" s="22"/>
      <c r="BD2530" s="22"/>
      <c r="BE2530" s="22"/>
      <c r="BF2530" s="22"/>
      <c r="BG2530" s="22"/>
      <c r="BH2530" s="22"/>
      <c r="BI2530" s="22"/>
      <c r="BJ2530" s="22"/>
      <c r="BK2530" s="22"/>
      <c r="BL2530" s="22"/>
      <c r="BM2530" s="22"/>
      <c r="BN2530" s="22"/>
      <c r="BO2530" s="22"/>
      <c r="BP2530" s="22"/>
      <c r="BQ2530" s="22"/>
      <c r="BR2530" s="22"/>
      <c r="BS2530" s="22"/>
      <c r="BT2530" s="22"/>
      <c r="BU2530" s="22"/>
      <c r="BV2530" s="22"/>
      <c r="BW2530" s="22"/>
      <c r="BX2530" s="22"/>
      <c r="BY2530" s="22"/>
      <c r="BZ2530" s="22"/>
      <c r="CA2530" s="22"/>
      <c r="CB2530" s="22"/>
      <c r="CC2530" s="22"/>
      <c r="CD2530" s="22"/>
      <c r="CE2530" s="22"/>
      <c r="CF2530" s="22"/>
      <c r="CG2530" s="22"/>
      <c r="CH2530" s="22"/>
      <c r="CI2530" s="22"/>
      <c r="CJ2530" s="22"/>
      <c r="CK2530" s="22"/>
      <c r="CL2530" s="22"/>
      <c r="CM2530" s="22"/>
      <c r="CN2530" s="22"/>
      <c r="CO2530" s="22"/>
      <c r="CP2530" s="22"/>
      <c r="CQ2530" s="22"/>
      <c r="CR2530" s="22"/>
      <c r="CS2530" s="22"/>
      <c r="CT2530" s="22"/>
      <c r="CU2530" s="22"/>
      <c r="CV2530" s="22"/>
      <c r="CW2530" s="22"/>
      <c r="CX2530" s="22"/>
      <c r="CY2530" s="22"/>
      <c r="CZ2530" s="22"/>
      <c r="DA2530" s="22"/>
      <c r="DB2530" s="22"/>
    </row>
    <row r="2531" spans="1:106" s="753" customFormat="1" ht="126" hidden="1" x14ac:dyDescent="0.2">
      <c r="A2531" s="744" t="s">
        <v>9031</v>
      </c>
      <c r="B2531" s="52" t="s">
        <v>5</v>
      </c>
      <c r="C2531" s="596" t="s">
        <v>10455</v>
      </c>
      <c r="D2531" s="683">
        <v>41933</v>
      </c>
      <c r="E2531" s="812">
        <v>0.80625000000000002</v>
      </c>
      <c r="F2531" s="816">
        <v>41933</v>
      </c>
      <c r="G2531" s="643">
        <v>0.80625000000000002</v>
      </c>
      <c r="H2531" s="1178">
        <f t="shared" si="77"/>
        <v>0</v>
      </c>
      <c r="I2531" s="596">
        <v>142</v>
      </c>
      <c r="J2531" s="596" t="s">
        <v>178</v>
      </c>
      <c r="K2531" s="596" t="s">
        <v>132</v>
      </c>
      <c r="L2531" s="596" t="s">
        <v>125</v>
      </c>
      <c r="M2531" s="745" t="s">
        <v>3842</v>
      </c>
      <c r="N2531" s="596">
        <v>35</v>
      </c>
      <c r="O2531" s="596" t="s">
        <v>66</v>
      </c>
      <c r="P2531" s="706" t="s">
        <v>10232</v>
      </c>
      <c r="Q2531" s="1269" t="s">
        <v>10233</v>
      </c>
      <c r="R2531" s="823">
        <v>27</v>
      </c>
      <c r="S2531" s="596">
        <v>12</v>
      </c>
      <c r="T2531" s="1361">
        <f t="shared" si="80"/>
        <v>39</v>
      </c>
      <c r="U2531" s="596"/>
      <c r="V2531" s="593"/>
      <c r="W2531" s="593"/>
      <c r="X2531" s="596"/>
      <c r="Y2531" s="593"/>
      <c r="Z2531" s="596"/>
      <c r="AA2531" s="596"/>
      <c r="AB2531" s="596"/>
      <c r="AC2531" s="596"/>
      <c r="AD2531" s="596" t="s">
        <v>55</v>
      </c>
      <c r="AE2531" s="596"/>
      <c r="AF2531" s="596"/>
      <c r="AG2531" s="747"/>
      <c r="AH2531" s="6" t="e">
        <f t="shared" si="78"/>
        <v>#VALUE!</v>
      </c>
      <c r="AI2531" s="1478" t="e">
        <f>COUNTIF([4]ПС!A5925:A6076,M2531)</f>
        <v>#VALUE!</v>
      </c>
      <c r="AJ2531" s="3">
        <f t="shared" si="79"/>
        <v>1</v>
      </c>
      <c r="AK2531" s="22"/>
      <c r="AL2531" s="22"/>
      <c r="AM2531" s="22"/>
      <c r="AN2531" s="22"/>
      <c r="AO2531" s="22"/>
      <c r="AP2531" s="22"/>
      <c r="AQ2531" s="22"/>
      <c r="AR2531" s="22"/>
      <c r="AS2531" s="22"/>
      <c r="AT2531" s="22"/>
      <c r="AU2531" s="22"/>
      <c r="AV2531" s="22"/>
      <c r="AW2531" s="22"/>
      <c r="AX2531" s="22"/>
      <c r="AY2531" s="22"/>
      <c r="AZ2531" s="22"/>
      <c r="BA2531" s="22"/>
      <c r="BB2531" s="22"/>
      <c r="BC2531" s="22"/>
      <c r="BD2531" s="22"/>
      <c r="BE2531" s="22"/>
      <c r="BF2531" s="22"/>
      <c r="BG2531" s="22"/>
      <c r="BH2531" s="22"/>
      <c r="BI2531" s="22"/>
      <c r="BJ2531" s="22"/>
      <c r="BK2531" s="22"/>
      <c r="BL2531" s="22"/>
      <c r="BM2531" s="22"/>
      <c r="BN2531" s="22"/>
      <c r="BO2531" s="22"/>
      <c r="BP2531" s="22"/>
      <c r="BQ2531" s="22"/>
      <c r="BR2531" s="22"/>
      <c r="BS2531" s="22"/>
      <c r="BT2531" s="22"/>
      <c r="BU2531" s="22"/>
      <c r="BV2531" s="22"/>
      <c r="BW2531" s="22"/>
      <c r="BX2531" s="22"/>
      <c r="BY2531" s="22"/>
      <c r="BZ2531" s="22"/>
      <c r="CA2531" s="22"/>
      <c r="CB2531" s="22"/>
      <c r="CC2531" s="22"/>
      <c r="CD2531" s="22"/>
      <c r="CE2531" s="22"/>
      <c r="CF2531" s="22"/>
      <c r="CG2531" s="22"/>
      <c r="CH2531" s="22"/>
      <c r="CI2531" s="22"/>
      <c r="CJ2531" s="22"/>
      <c r="CK2531" s="22"/>
      <c r="CL2531" s="22"/>
      <c r="CM2531" s="22"/>
      <c r="CN2531" s="22"/>
      <c r="CO2531" s="22"/>
      <c r="CP2531" s="22"/>
      <c r="CQ2531" s="22"/>
      <c r="CR2531" s="22"/>
      <c r="CS2531" s="22"/>
      <c r="CT2531" s="22"/>
      <c r="CU2531" s="22"/>
      <c r="CV2531" s="22"/>
      <c r="CW2531" s="22"/>
      <c r="CX2531" s="22"/>
      <c r="CY2531" s="22"/>
      <c r="CZ2531" s="22"/>
      <c r="DA2531" s="22"/>
      <c r="DB2531" s="22"/>
    </row>
    <row r="2532" spans="1:106" s="753" customFormat="1" ht="47.25" hidden="1" x14ac:dyDescent="0.2">
      <c r="A2532" s="744" t="s">
        <v>9031</v>
      </c>
      <c r="B2532" s="52" t="s">
        <v>5</v>
      </c>
      <c r="C2532" s="596" t="s">
        <v>36</v>
      </c>
      <c r="D2532" s="683">
        <v>41935</v>
      </c>
      <c r="E2532" s="812">
        <v>0.46527777777777773</v>
      </c>
      <c r="F2532" s="816">
        <v>41935</v>
      </c>
      <c r="G2532" s="643">
        <v>0.4826388888888889</v>
      </c>
      <c r="H2532" s="1178">
        <f t="shared" si="77"/>
        <v>1.736111111111116E-2</v>
      </c>
      <c r="I2532" s="596">
        <v>2</v>
      </c>
      <c r="J2532" s="596"/>
      <c r="K2532" s="596"/>
      <c r="L2532" s="596" t="s">
        <v>130</v>
      </c>
      <c r="M2532" s="1079" t="s">
        <v>656</v>
      </c>
      <c r="N2532" s="596" t="s">
        <v>103</v>
      </c>
      <c r="O2532" s="596" t="s">
        <v>66</v>
      </c>
      <c r="P2532" s="1031" t="s">
        <v>10274</v>
      </c>
      <c r="Q2532" s="746" t="s">
        <v>10275</v>
      </c>
      <c r="R2532" s="596">
        <v>1</v>
      </c>
      <c r="S2532" s="596"/>
      <c r="T2532" s="1361">
        <f t="shared" si="80"/>
        <v>1</v>
      </c>
      <c r="U2532" s="596" t="s">
        <v>75</v>
      </c>
      <c r="V2532" s="593">
        <v>1990</v>
      </c>
      <c r="W2532" s="593" t="s">
        <v>2286</v>
      </c>
      <c r="X2532" s="596" t="s">
        <v>183</v>
      </c>
      <c r="Y2532" s="596" t="s">
        <v>183</v>
      </c>
      <c r="Z2532" s="596" t="s">
        <v>183</v>
      </c>
      <c r="AA2532" s="596" t="s">
        <v>183</v>
      </c>
      <c r="AB2532" s="596" t="s">
        <v>183</v>
      </c>
      <c r="AC2532" s="596" t="s">
        <v>183</v>
      </c>
      <c r="AD2532" s="743" t="s">
        <v>60</v>
      </c>
      <c r="AE2532" s="596"/>
      <c r="AF2532" s="596"/>
      <c r="AG2532" s="747"/>
      <c r="AH2532" s="6" t="e">
        <f t="shared" si="78"/>
        <v>#VALUE!</v>
      </c>
      <c r="AI2532" s="1478" t="e">
        <f>COUNTIF([4]ПС!A5925:A6076,M2532)</f>
        <v>#VALUE!</v>
      </c>
      <c r="AJ2532" s="3">
        <f t="shared" si="79"/>
        <v>1</v>
      </c>
      <c r="AK2532" s="22"/>
      <c r="AL2532" s="22"/>
      <c r="AM2532" s="22"/>
      <c r="AN2532" s="22"/>
      <c r="AO2532" s="22"/>
      <c r="AP2532" s="22"/>
      <c r="AQ2532" s="22"/>
      <c r="AR2532" s="22"/>
      <c r="AS2532" s="22"/>
      <c r="AT2532" s="22"/>
      <c r="AU2532" s="22"/>
      <c r="AV2532" s="22"/>
      <c r="AW2532" s="22"/>
      <c r="AX2532" s="22"/>
      <c r="AY2532" s="22"/>
      <c r="AZ2532" s="22"/>
      <c r="BA2532" s="22"/>
      <c r="BB2532" s="22"/>
      <c r="BC2532" s="22"/>
      <c r="BD2532" s="22"/>
      <c r="BE2532" s="22"/>
      <c r="BF2532" s="22"/>
      <c r="BG2532" s="22"/>
      <c r="BH2532" s="22"/>
      <c r="BI2532" s="22"/>
      <c r="BJ2532" s="22"/>
      <c r="BK2532" s="22"/>
      <c r="BL2532" s="22"/>
      <c r="BM2532" s="22"/>
      <c r="BN2532" s="22"/>
      <c r="BO2532" s="22"/>
      <c r="BP2532" s="22"/>
      <c r="BQ2532" s="22"/>
      <c r="BR2532" s="22"/>
      <c r="BS2532" s="22"/>
      <c r="BT2532" s="22"/>
      <c r="BU2532" s="22"/>
      <c r="BV2532" s="22"/>
      <c r="BW2532" s="22"/>
      <c r="BX2532" s="22"/>
      <c r="BY2532" s="22"/>
      <c r="BZ2532" s="22"/>
      <c r="CA2532" s="22"/>
      <c r="CB2532" s="22"/>
      <c r="CC2532" s="22"/>
      <c r="CD2532" s="22"/>
      <c r="CE2532" s="22"/>
      <c r="CF2532" s="22"/>
      <c r="CG2532" s="22"/>
      <c r="CH2532" s="22"/>
      <c r="CI2532" s="22"/>
      <c r="CJ2532" s="22"/>
      <c r="CK2532" s="22"/>
      <c r="CL2532" s="22"/>
      <c r="CM2532" s="22"/>
      <c r="CN2532" s="22"/>
      <c r="CO2532" s="22"/>
      <c r="CP2532" s="22"/>
      <c r="CQ2532" s="22"/>
      <c r="CR2532" s="22"/>
      <c r="CS2532" s="22"/>
      <c r="CT2532" s="22"/>
      <c r="CU2532" s="22"/>
      <c r="CV2532" s="22"/>
      <c r="CW2532" s="22"/>
      <c r="CX2532" s="22"/>
      <c r="CY2532" s="22"/>
      <c r="CZ2532" s="22"/>
      <c r="DA2532" s="22"/>
      <c r="DB2532" s="22"/>
    </row>
    <row r="2533" spans="1:106" s="753" customFormat="1" ht="78.75" hidden="1" x14ac:dyDescent="0.2">
      <c r="A2533" s="744" t="s">
        <v>9031</v>
      </c>
      <c r="B2533" s="52" t="s">
        <v>5</v>
      </c>
      <c r="C2533" s="596" t="s">
        <v>10455</v>
      </c>
      <c r="D2533" s="683">
        <v>41936</v>
      </c>
      <c r="E2533" s="815">
        <v>0.61458333333333337</v>
      </c>
      <c r="F2533" s="808">
        <v>41936</v>
      </c>
      <c r="G2533" s="643">
        <v>0.69097222222222221</v>
      </c>
      <c r="H2533" s="1178">
        <f t="shared" si="77"/>
        <v>7.638888888888884E-2</v>
      </c>
      <c r="I2533" s="596">
        <v>1</v>
      </c>
      <c r="J2533" s="596"/>
      <c r="K2533" s="596"/>
      <c r="L2533" s="596" t="s">
        <v>125</v>
      </c>
      <c r="M2533" s="745" t="s">
        <v>9365</v>
      </c>
      <c r="N2533" s="596" t="s">
        <v>103</v>
      </c>
      <c r="O2533" s="596" t="s">
        <v>66</v>
      </c>
      <c r="P2533" s="751" t="s">
        <v>10298</v>
      </c>
      <c r="Q2533" s="1269" t="s">
        <v>10299</v>
      </c>
      <c r="R2533" s="823">
        <v>1</v>
      </c>
      <c r="S2533" s="596"/>
      <c r="T2533" s="1361">
        <f t="shared" si="80"/>
        <v>1</v>
      </c>
      <c r="U2533" s="596"/>
      <c r="V2533" s="593"/>
      <c r="W2533" s="593"/>
      <c r="X2533" s="596"/>
      <c r="Y2533" s="593"/>
      <c r="Z2533" s="596"/>
      <c r="AA2533" s="596"/>
      <c r="AB2533" s="596"/>
      <c r="AC2533" s="596"/>
      <c r="AD2533" s="596" t="s">
        <v>55</v>
      </c>
      <c r="AE2533" s="596"/>
      <c r="AF2533" s="596"/>
      <c r="AG2533" s="747"/>
      <c r="AH2533" s="6" t="e">
        <f t="shared" si="78"/>
        <v>#VALUE!</v>
      </c>
      <c r="AI2533" s="1478" t="e">
        <f>COUNTIF([4]ПС!A5925:A6076,M2533)</f>
        <v>#VALUE!</v>
      </c>
      <c r="AJ2533" s="3">
        <f t="shared" si="79"/>
        <v>1</v>
      </c>
      <c r="AK2533" s="22"/>
      <c r="AL2533" s="22"/>
      <c r="AM2533" s="22"/>
      <c r="AN2533" s="22"/>
      <c r="AO2533" s="22"/>
      <c r="AP2533" s="22"/>
      <c r="AQ2533" s="22"/>
      <c r="AR2533" s="22"/>
      <c r="AS2533" s="22"/>
      <c r="AT2533" s="22"/>
      <c r="AU2533" s="22"/>
      <c r="AV2533" s="22"/>
      <c r="AW2533" s="22"/>
      <c r="AX2533" s="22"/>
      <c r="AY2533" s="22"/>
      <c r="AZ2533" s="22"/>
      <c r="BA2533" s="22"/>
      <c r="BB2533" s="22"/>
      <c r="BC2533" s="22"/>
      <c r="BD2533" s="22"/>
      <c r="BE2533" s="22"/>
      <c r="BF2533" s="22"/>
      <c r="BG2533" s="22"/>
      <c r="BH2533" s="22"/>
      <c r="BI2533" s="22"/>
      <c r="BJ2533" s="22"/>
      <c r="BK2533" s="22"/>
      <c r="BL2533" s="22"/>
      <c r="BM2533" s="22"/>
      <c r="BN2533" s="22"/>
      <c r="BO2533" s="22"/>
      <c r="BP2533" s="22"/>
      <c r="BQ2533" s="22"/>
      <c r="BR2533" s="22"/>
      <c r="BS2533" s="22"/>
      <c r="BT2533" s="22"/>
      <c r="BU2533" s="22"/>
      <c r="BV2533" s="22"/>
      <c r="BW2533" s="22"/>
      <c r="BX2533" s="22"/>
      <c r="BY2533" s="22"/>
      <c r="BZ2533" s="22"/>
      <c r="CA2533" s="22"/>
      <c r="CB2533" s="22"/>
      <c r="CC2533" s="22"/>
      <c r="CD2533" s="22"/>
      <c r="CE2533" s="22"/>
      <c r="CF2533" s="22"/>
      <c r="CG2533" s="22"/>
      <c r="CH2533" s="22"/>
      <c r="CI2533" s="22"/>
      <c r="CJ2533" s="22"/>
      <c r="CK2533" s="22"/>
      <c r="CL2533" s="22"/>
      <c r="CM2533" s="22"/>
      <c r="CN2533" s="22"/>
      <c r="CO2533" s="22"/>
      <c r="CP2533" s="22"/>
      <c r="CQ2533" s="22"/>
      <c r="CR2533" s="22"/>
      <c r="CS2533" s="22"/>
      <c r="CT2533" s="22"/>
      <c r="CU2533" s="22"/>
      <c r="CV2533" s="22"/>
      <c r="CW2533" s="22"/>
      <c r="CX2533" s="22"/>
      <c r="CY2533" s="22"/>
      <c r="CZ2533" s="22"/>
      <c r="DA2533" s="22"/>
      <c r="DB2533" s="22"/>
    </row>
    <row r="2534" spans="1:106" s="753" customFormat="1" ht="157.5" hidden="1" x14ac:dyDescent="0.2">
      <c r="A2534" s="744" t="s">
        <v>9031</v>
      </c>
      <c r="B2534" s="52" t="s">
        <v>5</v>
      </c>
      <c r="C2534" s="596" t="s">
        <v>10455</v>
      </c>
      <c r="D2534" s="683">
        <v>41936</v>
      </c>
      <c r="E2534" s="815">
        <v>0.49236111111111108</v>
      </c>
      <c r="F2534" s="808">
        <v>41936</v>
      </c>
      <c r="G2534" s="708">
        <v>0.74236111111111114</v>
      </c>
      <c r="H2534" s="1178">
        <f t="shared" si="77"/>
        <v>0.25000000000000006</v>
      </c>
      <c r="I2534" s="596">
        <v>14</v>
      </c>
      <c r="J2534" s="596"/>
      <c r="K2534" s="596"/>
      <c r="L2534" s="596" t="s">
        <v>125</v>
      </c>
      <c r="M2534" s="745" t="s">
        <v>3842</v>
      </c>
      <c r="N2534" s="596" t="s">
        <v>103</v>
      </c>
      <c r="O2534" s="596" t="s">
        <v>66</v>
      </c>
      <c r="P2534" s="752" t="s">
        <v>10300</v>
      </c>
      <c r="Q2534" s="1269" t="s">
        <v>10301</v>
      </c>
      <c r="R2534" s="1081">
        <v>32</v>
      </c>
      <c r="S2534" s="596"/>
      <c r="T2534" s="1361">
        <f t="shared" si="80"/>
        <v>32</v>
      </c>
      <c r="U2534" s="596"/>
      <c r="V2534" s="593"/>
      <c r="W2534" s="593"/>
      <c r="X2534" s="596"/>
      <c r="Y2534" s="593"/>
      <c r="Z2534" s="596"/>
      <c r="AA2534" s="596"/>
      <c r="AB2534" s="596"/>
      <c r="AC2534" s="596"/>
      <c r="AD2534" s="596" t="s">
        <v>55</v>
      </c>
      <c r="AE2534" s="596"/>
      <c r="AF2534" s="596"/>
      <c r="AG2534" s="747"/>
      <c r="AH2534" s="6" t="e">
        <f t="shared" si="78"/>
        <v>#VALUE!</v>
      </c>
      <c r="AI2534" s="1478" t="e">
        <f>COUNTIF([4]ПС!A5925:A6076,M2534)</f>
        <v>#VALUE!</v>
      </c>
      <c r="AJ2534" s="3">
        <f t="shared" si="79"/>
        <v>1</v>
      </c>
      <c r="AK2534" s="22"/>
      <c r="AL2534" s="22"/>
      <c r="AM2534" s="22"/>
      <c r="AN2534" s="22"/>
      <c r="AO2534" s="22"/>
      <c r="AP2534" s="22"/>
      <c r="AQ2534" s="22"/>
      <c r="AR2534" s="22"/>
      <c r="AS2534" s="22"/>
      <c r="AT2534" s="22"/>
      <c r="AU2534" s="22"/>
      <c r="AV2534" s="22"/>
      <c r="AW2534" s="22"/>
      <c r="AX2534" s="22"/>
      <c r="AY2534" s="22"/>
      <c r="AZ2534" s="22"/>
      <c r="BA2534" s="22"/>
      <c r="BB2534" s="22"/>
      <c r="BC2534" s="22"/>
      <c r="BD2534" s="22"/>
      <c r="BE2534" s="22"/>
      <c r="BF2534" s="22"/>
      <c r="BG2534" s="22"/>
      <c r="BH2534" s="22"/>
      <c r="BI2534" s="22"/>
      <c r="BJ2534" s="22"/>
      <c r="BK2534" s="22"/>
      <c r="BL2534" s="22"/>
      <c r="BM2534" s="22"/>
      <c r="BN2534" s="22"/>
      <c r="BO2534" s="22"/>
      <c r="BP2534" s="22"/>
      <c r="BQ2534" s="22"/>
      <c r="BR2534" s="22"/>
      <c r="BS2534" s="22"/>
      <c r="BT2534" s="22"/>
      <c r="BU2534" s="22"/>
      <c r="BV2534" s="22"/>
      <c r="BW2534" s="22"/>
      <c r="BX2534" s="22"/>
      <c r="BY2534" s="22"/>
      <c r="BZ2534" s="22"/>
      <c r="CA2534" s="22"/>
      <c r="CB2534" s="22"/>
      <c r="CC2534" s="22"/>
      <c r="CD2534" s="22"/>
      <c r="CE2534" s="22"/>
      <c r="CF2534" s="22"/>
      <c r="CG2534" s="22"/>
      <c r="CH2534" s="22"/>
      <c r="CI2534" s="22"/>
      <c r="CJ2534" s="22"/>
      <c r="CK2534" s="22"/>
      <c r="CL2534" s="22"/>
      <c r="CM2534" s="22"/>
      <c r="CN2534" s="22"/>
      <c r="CO2534" s="22"/>
      <c r="CP2534" s="22"/>
      <c r="CQ2534" s="22"/>
      <c r="CR2534" s="22"/>
      <c r="CS2534" s="22"/>
      <c r="CT2534" s="22"/>
      <c r="CU2534" s="22"/>
      <c r="CV2534" s="22"/>
      <c r="CW2534" s="22"/>
      <c r="CX2534" s="22"/>
      <c r="CY2534" s="22"/>
      <c r="CZ2534" s="22"/>
      <c r="DA2534" s="22"/>
      <c r="DB2534" s="22"/>
    </row>
    <row r="2535" spans="1:106" s="753" customFormat="1" ht="63" hidden="1" x14ac:dyDescent="0.2">
      <c r="A2535" s="744" t="s">
        <v>9031</v>
      </c>
      <c r="B2535" s="52" t="s">
        <v>5</v>
      </c>
      <c r="C2535" s="596" t="s">
        <v>36</v>
      </c>
      <c r="D2535" s="683">
        <v>41941</v>
      </c>
      <c r="E2535" s="815">
        <v>0.49236111111111108</v>
      </c>
      <c r="F2535" s="808">
        <v>41941</v>
      </c>
      <c r="G2535" s="643">
        <v>0.49236111111111108</v>
      </c>
      <c r="H2535" s="1178">
        <f t="shared" si="77"/>
        <v>0</v>
      </c>
      <c r="I2535" s="596">
        <v>3</v>
      </c>
      <c r="J2535" s="596" t="s">
        <v>297</v>
      </c>
      <c r="K2535" s="596" t="s">
        <v>132</v>
      </c>
      <c r="L2535" s="596" t="s">
        <v>130</v>
      </c>
      <c r="M2535" s="745" t="s">
        <v>1399</v>
      </c>
      <c r="N2535" s="596" t="s">
        <v>103</v>
      </c>
      <c r="O2535" s="596" t="s">
        <v>66</v>
      </c>
      <c r="P2535" s="751" t="s">
        <v>10415</v>
      </c>
      <c r="Q2535" s="1269" t="s">
        <v>10416</v>
      </c>
      <c r="R2535" s="596">
        <v>1</v>
      </c>
      <c r="S2535" s="596"/>
      <c r="T2535" s="1361">
        <f t="shared" ref="T2535:T2566" si="81">R2535+S2535</f>
        <v>1</v>
      </c>
      <c r="U2535" s="596" t="s">
        <v>75</v>
      </c>
      <c r="V2535" s="593" t="s">
        <v>183</v>
      </c>
      <c r="W2535" s="593" t="s">
        <v>183</v>
      </c>
      <c r="X2535" s="596" t="s">
        <v>183</v>
      </c>
      <c r="Y2535" s="614">
        <v>41365</v>
      </c>
      <c r="Z2535" s="596">
        <v>100</v>
      </c>
      <c r="AA2535" s="596" t="s">
        <v>183</v>
      </c>
      <c r="AB2535" s="596">
        <v>0</v>
      </c>
      <c r="AC2535" s="694">
        <v>41829</v>
      </c>
      <c r="AD2535" s="743" t="s">
        <v>62</v>
      </c>
      <c r="AE2535" s="596"/>
      <c r="AF2535" s="596"/>
      <c r="AG2535" s="747"/>
      <c r="AH2535" s="6" t="e">
        <f t="shared" si="78"/>
        <v>#VALUE!</v>
      </c>
      <c r="AI2535" s="1478" t="e">
        <f>COUNTIF([4]ПС!A5925:A6076,#REF!)</f>
        <v>#VALUE!</v>
      </c>
      <c r="AJ2535" s="3">
        <f t="shared" si="79"/>
        <v>1</v>
      </c>
      <c r="AK2535" s="22"/>
      <c r="AL2535" s="22"/>
      <c r="AM2535" s="22"/>
      <c r="AN2535" s="22"/>
      <c r="AO2535" s="22"/>
      <c r="AP2535" s="22"/>
      <c r="AQ2535" s="22"/>
      <c r="AR2535" s="22"/>
      <c r="AS2535" s="22"/>
      <c r="AT2535" s="22"/>
      <c r="AU2535" s="22"/>
      <c r="AV2535" s="22"/>
      <c r="AW2535" s="22"/>
      <c r="AX2535" s="22"/>
      <c r="AY2535" s="22"/>
      <c r="AZ2535" s="22"/>
      <c r="BA2535" s="22"/>
      <c r="BB2535" s="22"/>
      <c r="BC2535" s="22"/>
      <c r="BD2535" s="22"/>
      <c r="BE2535" s="22"/>
      <c r="BF2535" s="22"/>
      <c r="BG2535" s="22"/>
      <c r="BH2535" s="22"/>
      <c r="BI2535" s="22"/>
      <c r="BJ2535" s="22"/>
      <c r="BK2535" s="22"/>
      <c r="BL2535" s="22"/>
      <c r="BM2535" s="22"/>
      <c r="BN2535" s="22"/>
      <c r="BO2535" s="22"/>
      <c r="BP2535" s="22"/>
      <c r="BQ2535" s="22"/>
      <c r="BR2535" s="22"/>
      <c r="BS2535" s="22"/>
      <c r="BT2535" s="22"/>
      <c r="BU2535" s="22"/>
      <c r="BV2535" s="22"/>
      <c r="BW2535" s="22"/>
      <c r="BX2535" s="22"/>
      <c r="BY2535" s="22"/>
      <c r="BZ2535" s="22"/>
      <c r="CA2535" s="22"/>
      <c r="CB2535" s="22"/>
      <c r="CC2535" s="22"/>
      <c r="CD2535" s="22"/>
      <c r="CE2535" s="22"/>
      <c r="CF2535" s="22"/>
      <c r="CG2535" s="22"/>
      <c r="CH2535" s="22"/>
      <c r="CI2535" s="22"/>
      <c r="CJ2535" s="22"/>
      <c r="CK2535" s="22"/>
      <c r="CL2535" s="22"/>
      <c r="CM2535" s="22"/>
      <c r="CN2535" s="22"/>
      <c r="CO2535" s="22"/>
      <c r="CP2535" s="22"/>
      <c r="CQ2535" s="22"/>
      <c r="CR2535" s="22"/>
      <c r="CS2535" s="22"/>
      <c r="CT2535" s="22"/>
      <c r="CU2535" s="22"/>
      <c r="CV2535" s="22"/>
      <c r="CW2535" s="22"/>
      <c r="CX2535" s="22"/>
      <c r="CY2535" s="22"/>
      <c r="CZ2535" s="22"/>
      <c r="DA2535" s="22"/>
      <c r="DB2535" s="22"/>
    </row>
    <row r="2536" spans="1:106" s="753" customFormat="1" ht="94.5" hidden="1" x14ac:dyDescent="0.2">
      <c r="A2536" s="744" t="s">
        <v>9031</v>
      </c>
      <c r="B2536" s="52" t="s">
        <v>5</v>
      </c>
      <c r="C2536" s="596" t="s">
        <v>36</v>
      </c>
      <c r="D2536" s="683">
        <v>41942</v>
      </c>
      <c r="E2536" s="812">
        <v>0.57986111111111105</v>
      </c>
      <c r="F2536" s="816">
        <v>41942</v>
      </c>
      <c r="G2536" s="643">
        <v>0.59375</v>
      </c>
      <c r="H2536" s="1178">
        <f t="shared" si="77"/>
        <v>1.3888888888888951E-2</v>
      </c>
      <c r="I2536" s="596">
        <v>3</v>
      </c>
      <c r="J2536" s="596"/>
      <c r="K2536" s="596"/>
      <c r="L2536" s="596" t="s">
        <v>130</v>
      </c>
      <c r="M2536" s="1079" t="s">
        <v>641</v>
      </c>
      <c r="N2536" s="596" t="s">
        <v>103</v>
      </c>
      <c r="O2536" s="596" t="s">
        <v>66</v>
      </c>
      <c r="P2536" s="751" t="s">
        <v>10429</v>
      </c>
      <c r="Q2536" s="1269" t="s">
        <v>10430</v>
      </c>
      <c r="R2536" s="596">
        <v>9</v>
      </c>
      <c r="S2536" s="596"/>
      <c r="T2536" s="1361">
        <f t="shared" si="81"/>
        <v>9</v>
      </c>
      <c r="U2536" s="596" t="s">
        <v>75</v>
      </c>
      <c r="V2536" s="593">
        <v>2009</v>
      </c>
      <c r="W2536" s="593" t="s">
        <v>2286</v>
      </c>
      <c r="X2536" s="596" t="s">
        <v>183</v>
      </c>
      <c r="Y2536" s="614">
        <v>41275</v>
      </c>
      <c r="Z2536" s="596">
        <v>100</v>
      </c>
      <c r="AA2536" s="596" t="s">
        <v>183</v>
      </c>
      <c r="AB2536" s="596">
        <v>0</v>
      </c>
      <c r="AC2536" s="694">
        <v>41927</v>
      </c>
      <c r="AD2536" s="743" t="s">
        <v>60</v>
      </c>
      <c r="AE2536" s="596"/>
      <c r="AF2536" s="596"/>
      <c r="AG2536" s="747"/>
      <c r="AH2536" s="6" t="e">
        <f t="shared" si="78"/>
        <v>#VALUE!</v>
      </c>
      <c r="AI2536" s="1478" t="e">
        <f>COUNTIF([4]ПС!A5925:A6076,M2535)</f>
        <v>#VALUE!</v>
      </c>
      <c r="AJ2536" s="3">
        <f>IF(M2535&gt;0,1,0)</f>
        <v>1</v>
      </c>
      <c r="AK2536" s="22"/>
      <c r="AL2536" s="22"/>
      <c r="AM2536" s="22"/>
      <c r="AN2536" s="22"/>
      <c r="AO2536" s="22"/>
      <c r="AP2536" s="22"/>
      <c r="AQ2536" s="22"/>
      <c r="AR2536" s="22"/>
      <c r="AS2536" s="22"/>
      <c r="AT2536" s="22"/>
      <c r="AU2536" s="22"/>
      <c r="AV2536" s="22"/>
      <c r="AW2536" s="22"/>
      <c r="AX2536" s="22"/>
      <c r="AY2536" s="22"/>
      <c r="AZ2536" s="22"/>
      <c r="BA2536" s="22"/>
      <c r="BB2536" s="22"/>
      <c r="BC2536" s="22"/>
      <c r="BD2536" s="22"/>
      <c r="BE2536" s="22"/>
      <c r="BF2536" s="22"/>
      <c r="BG2536" s="22"/>
      <c r="BH2536" s="22"/>
      <c r="BI2536" s="22"/>
      <c r="BJ2536" s="22"/>
      <c r="BK2536" s="22"/>
      <c r="BL2536" s="22"/>
      <c r="BM2536" s="22"/>
      <c r="BN2536" s="22"/>
      <c r="BO2536" s="22"/>
      <c r="BP2536" s="22"/>
      <c r="BQ2536" s="22"/>
      <c r="BR2536" s="22"/>
      <c r="BS2536" s="22"/>
      <c r="BT2536" s="22"/>
      <c r="BU2536" s="22"/>
      <c r="BV2536" s="22"/>
      <c r="BW2536" s="22"/>
      <c r="BX2536" s="22"/>
      <c r="BY2536" s="22"/>
      <c r="BZ2536" s="22"/>
      <c r="CA2536" s="22"/>
      <c r="CB2536" s="22"/>
      <c r="CC2536" s="22"/>
      <c r="CD2536" s="22"/>
      <c r="CE2536" s="22"/>
      <c r="CF2536" s="22"/>
      <c r="CG2536" s="22"/>
      <c r="CH2536" s="22"/>
      <c r="CI2536" s="22"/>
      <c r="CJ2536" s="22"/>
      <c r="CK2536" s="22"/>
      <c r="CL2536" s="22"/>
      <c r="CM2536" s="22"/>
      <c r="CN2536" s="22"/>
      <c r="CO2536" s="22"/>
      <c r="CP2536" s="22"/>
      <c r="CQ2536" s="22"/>
      <c r="CR2536" s="22"/>
      <c r="CS2536" s="22"/>
      <c r="CT2536" s="22"/>
      <c r="CU2536" s="22"/>
      <c r="CV2536" s="22"/>
      <c r="CW2536" s="22"/>
      <c r="CX2536" s="22"/>
      <c r="CY2536" s="22"/>
      <c r="CZ2536" s="22"/>
      <c r="DA2536" s="22"/>
      <c r="DB2536" s="22"/>
    </row>
    <row r="2537" spans="1:106" s="753" customFormat="1" ht="126" hidden="1" x14ac:dyDescent="0.2">
      <c r="A2537" s="744" t="s">
        <v>9031</v>
      </c>
      <c r="B2537" s="52" t="s">
        <v>5</v>
      </c>
      <c r="C2537" s="596" t="s">
        <v>36</v>
      </c>
      <c r="D2537" s="683">
        <v>41942</v>
      </c>
      <c r="E2537" s="812">
        <v>0.80347222222222225</v>
      </c>
      <c r="F2537" s="816">
        <v>41942</v>
      </c>
      <c r="G2537" s="708">
        <v>0.82291666666666663</v>
      </c>
      <c r="H2537" s="1178">
        <f t="shared" si="77"/>
        <v>1.9444444444444375E-2</v>
      </c>
      <c r="I2537" s="596">
        <v>8</v>
      </c>
      <c r="J2537" s="596"/>
      <c r="K2537" s="596"/>
      <c r="L2537" s="596" t="s">
        <v>130</v>
      </c>
      <c r="M2537" s="1079" t="s">
        <v>641</v>
      </c>
      <c r="N2537" s="596" t="s">
        <v>103</v>
      </c>
      <c r="O2537" s="596" t="s">
        <v>66</v>
      </c>
      <c r="P2537" s="751" t="s">
        <v>10431</v>
      </c>
      <c r="Q2537" s="746" t="s">
        <v>11484</v>
      </c>
      <c r="R2537" s="696">
        <v>6</v>
      </c>
      <c r="S2537" s="596"/>
      <c r="T2537" s="1361">
        <f t="shared" si="81"/>
        <v>6</v>
      </c>
      <c r="U2537" s="596" t="s">
        <v>75</v>
      </c>
      <c r="V2537" s="593">
        <v>2009</v>
      </c>
      <c r="W2537" s="593" t="s">
        <v>2286</v>
      </c>
      <c r="X2537" s="596" t="s">
        <v>183</v>
      </c>
      <c r="Y2537" s="614">
        <v>41275</v>
      </c>
      <c r="Z2537" s="596">
        <v>100</v>
      </c>
      <c r="AA2537" s="596" t="s">
        <v>183</v>
      </c>
      <c r="AB2537" s="596">
        <v>0</v>
      </c>
      <c r="AC2537" s="694">
        <v>41927</v>
      </c>
      <c r="AD2537" s="743" t="s">
        <v>60</v>
      </c>
      <c r="AE2537" s="596"/>
      <c r="AF2537" s="596"/>
      <c r="AG2537" s="747"/>
      <c r="AH2537" s="6" t="e">
        <f t="shared" si="78"/>
        <v>#VALUE!</v>
      </c>
      <c r="AI2537" s="1478" t="e">
        <f>COUNTIF([4]ПС!A5925:A6076,M2536)</f>
        <v>#VALUE!</v>
      </c>
      <c r="AJ2537" s="3">
        <f>IF(M2536&gt;0,1,0)</f>
        <v>1</v>
      </c>
      <c r="AK2537" s="22"/>
      <c r="AL2537" s="22"/>
      <c r="AM2537" s="22"/>
      <c r="AN2537" s="22"/>
      <c r="AO2537" s="22"/>
      <c r="AP2537" s="22"/>
      <c r="AQ2537" s="22"/>
      <c r="AR2537" s="22"/>
      <c r="AS2537" s="22"/>
      <c r="AT2537" s="22"/>
      <c r="AU2537" s="22"/>
      <c r="AV2537" s="22"/>
      <c r="AW2537" s="22"/>
      <c r="AX2537" s="22"/>
      <c r="AY2537" s="22"/>
      <c r="AZ2537" s="22"/>
      <c r="BA2537" s="22"/>
      <c r="BB2537" s="22"/>
      <c r="BC2537" s="22"/>
      <c r="BD2537" s="22"/>
      <c r="BE2537" s="22"/>
      <c r="BF2537" s="22"/>
      <c r="BG2537" s="22"/>
      <c r="BH2537" s="22"/>
      <c r="BI2537" s="22"/>
      <c r="BJ2537" s="22"/>
      <c r="BK2537" s="22"/>
      <c r="BL2537" s="22"/>
      <c r="BM2537" s="22"/>
      <c r="BN2537" s="22"/>
      <c r="BO2537" s="22"/>
      <c r="BP2537" s="22"/>
      <c r="BQ2537" s="22"/>
      <c r="BR2537" s="22"/>
      <c r="BS2537" s="22"/>
      <c r="BT2537" s="22"/>
      <c r="BU2537" s="22"/>
      <c r="BV2537" s="22"/>
      <c r="BW2537" s="22"/>
      <c r="BX2537" s="22"/>
      <c r="BY2537" s="22"/>
      <c r="BZ2537" s="22"/>
      <c r="CA2537" s="22"/>
      <c r="CB2537" s="22"/>
      <c r="CC2537" s="22"/>
      <c r="CD2537" s="22"/>
      <c r="CE2537" s="22"/>
      <c r="CF2537" s="22"/>
      <c r="CG2537" s="22"/>
      <c r="CH2537" s="22"/>
      <c r="CI2537" s="22"/>
      <c r="CJ2537" s="22"/>
      <c r="CK2537" s="22"/>
      <c r="CL2537" s="22"/>
      <c r="CM2537" s="22"/>
      <c r="CN2537" s="22"/>
      <c r="CO2537" s="22"/>
      <c r="CP2537" s="22"/>
      <c r="CQ2537" s="22"/>
      <c r="CR2537" s="22"/>
      <c r="CS2537" s="22"/>
      <c r="CT2537" s="22"/>
      <c r="CU2537" s="22"/>
      <c r="CV2537" s="22"/>
      <c r="CW2537" s="22"/>
      <c r="CX2537" s="22"/>
      <c r="CY2537" s="22"/>
      <c r="CZ2537" s="22"/>
      <c r="DA2537" s="22"/>
      <c r="DB2537" s="22"/>
    </row>
    <row r="2538" spans="1:106" s="753" customFormat="1" ht="110.25" hidden="1" x14ac:dyDescent="0.2">
      <c r="A2538" s="744" t="s">
        <v>10168</v>
      </c>
      <c r="B2538" s="52" t="s">
        <v>5</v>
      </c>
      <c r="C2538" s="596" t="s">
        <v>10455</v>
      </c>
      <c r="D2538" s="683">
        <v>41945</v>
      </c>
      <c r="E2538" s="1082">
        <v>0.81666666666666676</v>
      </c>
      <c r="F2538" s="1083">
        <v>41945</v>
      </c>
      <c r="G2538" s="643">
        <v>0.81666666666666676</v>
      </c>
      <c r="H2538" s="1178">
        <f t="shared" si="77"/>
        <v>0</v>
      </c>
      <c r="I2538" s="596">
        <v>7</v>
      </c>
      <c r="J2538" s="596"/>
      <c r="K2538" s="596"/>
      <c r="L2538" s="596" t="s">
        <v>125</v>
      </c>
      <c r="M2538" s="745" t="s">
        <v>3844</v>
      </c>
      <c r="N2538" s="596">
        <v>35</v>
      </c>
      <c r="O2538" s="596" t="s">
        <v>66</v>
      </c>
      <c r="P2538" s="751" t="s">
        <v>10456</v>
      </c>
      <c r="Q2538" s="746" t="s">
        <v>10457</v>
      </c>
      <c r="R2538" s="823">
        <v>5</v>
      </c>
      <c r="S2538" s="596"/>
      <c r="T2538" s="1361">
        <f t="shared" si="81"/>
        <v>5</v>
      </c>
      <c r="U2538" s="596"/>
      <c r="V2538" s="593"/>
      <c r="W2538" s="593"/>
      <c r="X2538" s="596"/>
      <c r="Y2538" s="593"/>
      <c r="Z2538" s="596"/>
      <c r="AA2538" s="596"/>
      <c r="AB2538" s="596"/>
      <c r="AC2538" s="596"/>
      <c r="AD2538" s="596" t="s">
        <v>55</v>
      </c>
      <c r="AE2538" s="596"/>
      <c r="AF2538" s="596"/>
      <c r="AG2538" s="747"/>
      <c r="AH2538" s="6" t="e">
        <f t="shared" si="78"/>
        <v>#VALUE!</v>
      </c>
      <c r="AI2538" s="1478" t="e">
        <f>COUNTIF([4]ПС!A5925:A6076,M2537)</f>
        <v>#VALUE!</v>
      </c>
      <c r="AJ2538" s="3">
        <f>IF(M2537&gt;0,1,0)</f>
        <v>1</v>
      </c>
      <c r="AK2538" s="22"/>
      <c r="AL2538" s="22"/>
      <c r="AM2538" s="22"/>
      <c r="AN2538" s="22"/>
      <c r="AO2538" s="22"/>
      <c r="AP2538" s="22"/>
      <c r="AQ2538" s="22"/>
      <c r="AR2538" s="22"/>
      <c r="AS2538" s="22"/>
      <c r="AT2538" s="22"/>
      <c r="AU2538" s="22"/>
      <c r="AV2538" s="22"/>
      <c r="AW2538" s="22"/>
      <c r="AX2538" s="22"/>
      <c r="AY2538" s="22"/>
      <c r="AZ2538" s="22"/>
      <c r="BA2538" s="22"/>
      <c r="BB2538" s="22"/>
      <c r="BC2538" s="22"/>
      <c r="BD2538" s="22"/>
      <c r="BE2538" s="22"/>
      <c r="BF2538" s="22"/>
      <c r="BG2538" s="22"/>
      <c r="BH2538" s="22"/>
      <c r="BI2538" s="22"/>
      <c r="BJ2538" s="22"/>
      <c r="BK2538" s="22"/>
      <c r="BL2538" s="22"/>
      <c r="BM2538" s="22"/>
      <c r="BN2538" s="22"/>
      <c r="BO2538" s="22"/>
      <c r="BP2538" s="22"/>
      <c r="BQ2538" s="22"/>
      <c r="BR2538" s="22"/>
      <c r="BS2538" s="22"/>
      <c r="BT2538" s="22"/>
      <c r="BU2538" s="22"/>
      <c r="BV2538" s="22"/>
      <c r="BW2538" s="22"/>
      <c r="BX2538" s="22"/>
      <c r="BY2538" s="22"/>
      <c r="BZ2538" s="22"/>
      <c r="CA2538" s="22"/>
      <c r="CB2538" s="22"/>
      <c r="CC2538" s="22"/>
      <c r="CD2538" s="22"/>
      <c r="CE2538" s="22"/>
      <c r="CF2538" s="22"/>
      <c r="CG2538" s="22"/>
      <c r="CH2538" s="22"/>
      <c r="CI2538" s="22"/>
      <c r="CJ2538" s="22"/>
      <c r="CK2538" s="22"/>
      <c r="CL2538" s="22"/>
      <c r="CM2538" s="22"/>
      <c r="CN2538" s="22"/>
      <c r="CO2538" s="22"/>
      <c r="CP2538" s="22"/>
      <c r="CQ2538" s="22"/>
      <c r="CR2538" s="22"/>
      <c r="CS2538" s="22"/>
      <c r="CT2538" s="22"/>
      <c r="CU2538" s="22"/>
      <c r="CV2538" s="22"/>
      <c r="CW2538" s="22"/>
      <c r="CX2538" s="22"/>
      <c r="CY2538" s="22"/>
      <c r="CZ2538" s="22"/>
      <c r="DA2538" s="22"/>
      <c r="DB2538" s="22"/>
    </row>
    <row r="2539" spans="1:106" s="753" customFormat="1" ht="78.75" hidden="1" x14ac:dyDescent="0.2">
      <c r="A2539" s="744" t="s">
        <v>10168</v>
      </c>
      <c r="B2539" s="52" t="s">
        <v>5</v>
      </c>
      <c r="C2539" s="596" t="s">
        <v>10455</v>
      </c>
      <c r="D2539" s="683">
        <v>41948</v>
      </c>
      <c r="E2539" s="643">
        <v>0.63124999999999998</v>
      </c>
      <c r="F2539" s="712">
        <v>41948</v>
      </c>
      <c r="G2539" s="708">
        <v>0.75624999999999998</v>
      </c>
      <c r="H2539" s="1178">
        <f t="shared" si="77"/>
        <v>0.125</v>
      </c>
      <c r="I2539" s="596">
        <v>2</v>
      </c>
      <c r="J2539" s="596"/>
      <c r="K2539" s="596"/>
      <c r="L2539" s="596" t="s">
        <v>125</v>
      </c>
      <c r="M2539" s="745" t="s">
        <v>11485</v>
      </c>
      <c r="N2539" s="596" t="s">
        <v>103</v>
      </c>
      <c r="O2539" s="596" t="s">
        <v>66</v>
      </c>
      <c r="P2539" s="751" t="s">
        <v>10499</v>
      </c>
      <c r="Q2539" s="1269" t="s">
        <v>10500</v>
      </c>
      <c r="R2539" s="696">
        <v>7</v>
      </c>
      <c r="S2539" s="596"/>
      <c r="T2539" s="1361">
        <f t="shared" si="81"/>
        <v>7</v>
      </c>
      <c r="U2539" s="596"/>
      <c r="V2539" s="593"/>
      <c r="W2539" s="593"/>
      <c r="X2539" s="596"/>
      <c r="Y2539" s="593"/>
      <c r="Z2539" s="596"/>
      <c r="AA2539" s="596"/>
      <c r="AB2539" s="596"/>
      <c r="AC2539" s="596"/>
      <c r="AD2539" s="596" t="s">
        <v>55</v>
      </c>
      <c r="AE2539" s="596"/>
      <c r="AF2539" s="596"/>
      <c r="AG2539" s="747"/>
      <c r="AH2539" s="6" t="e">
        <f t="shared" si="78"/>
        <v>#VALUE!</v>
      </c>
      <c r="AI2539" s="1478" t="e">
        <f>COUNTIF([4]ПС!A5925:A6076,M2539)</f>
        <v>#VALUE!</v>
      </c>
      <c r="AJ2539" s="3">
        <f t="shared" ref="AJ2539:AJ2570" si="82">IF(M2539&gt;0,1,0)</f>
        <v>1</v>
      </c>
      <c r="AK2539" s="22"/>
      <c r="AL2539" s="22"/>
      <c r="AM2539" s="22"/>
      <c r="AN2539" s="22"/>
      <c r="AO2539" s="22"/>
      <c r="AP2539" s="22"/>
      <c r="AQ2539" s="22"/>
      <c r="AR2539" s="22"/>
      <c r="AS2539" s="22"/>
      <c r="AT2539" s="22"/>
      <c r="AU2539" s="22"/>
      <c r="AV2539" s="22"/>
      <c r="AW2539" s="22"/>
      <c r="AX2539" s="22"/>
      <c r="AY2539" s="22"/>
      <c r="AZ2539" s="22"/>
      <c r="BA2539" s="22"/>
      <c r="BB2539" s="22"/>
      <c r="BC2539" s="22"/>
      <c r="BD2539" s="22"/>
      <c r="BE2539" s="22"/>
      <c r="BF2539" s="22"/>
      <c r="BG2539" s="22"/>
      <c r="BH2539" s="22"/>
      <c r="BI2539" s="22"/>
      <c r="BJ2539" s="22"/>
      <c r="BK2539" s="22"/>
      <c r="BL2539" s="22"/>
      <c r="BM2539" s="22"/>
      <c r="BN2539" s="22"/>
      <c r="BO2539" s="22"/>
      <c r="BP2539" s="22"/>
      <c r="BQ2539" s="22"/>
      <c r="BR2539" s="22"/>
      <c r="BS2539" s="22"/>
      <c r="BT2539" s="22"/>
      <c r="BU2539" s="22"/>
      <c r="BV2539" s="22"/>
      <c r="BW2539" s="22"/>
      <c r="BX2539" s="22"/>
      <c r="BY2539" s="22"/>
      <c r="BZ2539" s="22"/>
      <c r="CA2539" s="22"/>
      <c r="CB2539" s="22"/>
      <c r="CC2539" s="22"/>
      <c r="CD2539" s="22"/>
      <c r="CE2539" s="22"/>
      <c r="CF2539" s="22"/>
      <c r="CG2539" s="22"/>
      <c r="CH2539" s="22"/>
      <c r="CI2539" s="22"/>
      <c r="CJ2539" s="22"/>
      <c r="CK2539" s="22"/>
      <c r="CL2539" s="22"/>
      <c r="CM2539" s="22"/>
      <c r="CN2539" s="22"/>
      <c r="CO2539" s="22"/>
      <c r="CP2539" s="22"/>
      <c r="CQ2539" s="22"/>
      <c r="CR2539" s="22"/>
      <c r="CS2539" s="22"/>
      <c r="CT2539" s="22"/>
      <c r="CU2539" s="22"/>
      <c r="CV2539" s="22"/>
      <c r="CW2539" s="22"/>
      <c r="CX2539" s="22"/>
      <c r="CY2539" s="22"/>
      <c r="CZ2539" s="22"/>
      <c r="DA2539" s="22"/>
      <c r="DB2539" s="22"/>
    </row>
    <row r="2540" spans="1:106" s="753" customFormat="1" ht="63" hidden="1" x14ac:dyDescent="0.2">
      <c r="A2540" s="744" t="s">
        <v>10168</v>
      </c>
      <c r="B2540" s="52" t="s">
        <v>5</v>
      </c>
      <c r="C2540" s="596" t="s">
        <v>36</v>
      </c>
      <c r="D2540" s="683">
        <v>41949</v>
      </c>
      <c r="E2540" s="643">
        <v>0.44444444444444442</v>
      </c>
      <c r="F2540" s="712">
        <v>41949</v>
      </c>
      <c r="G2540" s="708">
        <v>0.44444444444444442</v>
      </c>
      <c r="H2540" s="1178">
        <f t="shared" si="77"/>
        <v>0</v>
      </c>
      <c r="I2540" s="596">
        <v>12</v>
      </c>
      <c r="J2540" s="596"/>
      <c r="K2540" s="596"/>
      <c r="L2540" s="596" t="s">
        <v>126</v>
      </c>
      <c r="M2540" s="745" t="s">
        <v>3914</v>
      </c>
      <c r="N2540" s="596" t="s">
        <v>103</v>
      </c>
      <c r="O2540" s="596" t="s">
        <v>66</v>
      </c>
      <c r="P2540" s="751" t="s">
        <v>3915</v>
      </c>
      <c r="Q2540" s="751" t="s">
        <v>10508</v>
      </c>
      <c r="R2540" s="596">
        <v>1</v>
      </c>
      <c r="S2540" s="596"/>
      <c r="T2540" s="1361">
        <f t="shared" si="81"/>
        <v>1</v>
      </c>
      <c r="U2540" s="596" t="s">
        <v>75</v>
      </c>
      <c r="V2540" s="593">
        <v>1982</v>
      </c>
      <c r="W2540" s="593" t="s">
        <v>2286</v>
      </c>
      <c r="X2540" s="596" t="s">
        <v>183</v>
      </c>
      <c r="Y2540" s="614">
        <v>41843</v>
      </c>
      <c r="Z2540" s="596">
        <v>100</v>
      </c>
      <c r="AA2540" s="596" t="s">
        <v>183</v>
      </c>
      <c r="AB2540" s="596">
        <v>0</v>
      </c>
      <c r="AC2540" s="596" t="s">
        <v>183</v>
      </c>
      <c r="AD2540" s="743" t="s">
        <v>40</v>
      </c>
      <c r="AE2540" s="596"/>
      <c r="AF2540" s="596"/>
      <c r="AG2540" s="747"/>
      <c r="AH2540" s="6" t="e">
        <f t="shared" si="78"/>
        <v>#VALUE!</v>
      </c>
      <c r="AI2540" s="1478" t="e">
        <f>COUNTIF([4]ПС!A5925:A6076,M2540)</f>
        <v>#VALUE!</v>
      </c>
      <c r="AJ2540" s="3">
        <f t="shared" si="82"/>
        <v>1</v>
      </c>
      <c r="AK2540" s="22"/>
      <c r="AL2540" s="22"/>
      <c r="AM2540" s="22"/>
      <c r="AN2540" s="22"/>
      <c r="AO2540" s="22"/>
      <c r="AP2540" s="22"/>
      <c r="AQ2540" s="22"/>
      <c r="AR2540" s="22"/>
      <c r="AS2540" s="22"/>
      <c r="AT2540" s="22"/>
      <c r="AU2540" s="22"/>
      <c r="AV2540" s="22"/>
      <c r="AW2540" s="22"/>
      <c r="AX2540" s="22"/>
      <c r="AY2540" s="22"/>
      <c r="AZ2540" s="22"/>
      <c r="BA2540" s="22"/>
      <c r="BB2540" s="22"/>
      <c r="BC2540" s="22"/>
      <c r="BD2540" s="22"/>
      <c r="BE2540" s="22"/>
      <c r="BF2540" s="22"/>
      <c r="BG2540" s="22"/>
      <c r="BH2540" s="22"/>
      <c r="BI2540" s="22"/>
      <c r="BJ2540" s="22"/>
      <c r="BK2540" s="22"/>
      <c r="BL2540" s="22"/>
      <c r="BM2540" s="22"/>
      <c r="BN2540" s="22"/>
      <c r="BO2540" s="22"/>
      <c r="BP2540" s="22"/>
      <c r="BQ2540" s="22"/>
      <c r="BR2540" s="22"/>
      <c r="BS2540" s="22"/>
      <c r="BT2540" s="22"/>
      <c r="BU2540" s="22"/>
      <c r="BV2540" s="22"/>
      <c r="BW2540" s="22"/>
      <c r="BX2540" s="22"/>
      <c r="BY2540" s="22"/>
      <c r="BZ2540" s="22"/>
      <c r="CA2540" s="22"/>
      <c r="CB2540" s="22"/>
      <c r="CC2540" s="22"/>
      <c r="CD2540" s="22"/>
      <c r="CE2540" s="22"/>
      <c r="CF2540" s="22"/>
      <c r="CG2540" s="22"/>
      <c r="CH2540" s="22"/>
      <c r="CI2540" s="22"/>
      <c r="CJ2540" s="22"/>
      <c r="CK2540" s="22"/>
      <c r="CL2540" s="22"/>
      <c r="CM2540" s="22"/>
      <c r="CN2540" s="22"/>
      <c r="CO2540" s="22"/>
      <c r="CP2540" s="22"/>
      <c r="CQ2540" s="22"/>
      <c r="CR2540" s="22"/>
      <c r="CS2540" s="22"/>
      <c r="CT2540" s="22"/>
      <c r="CU2540" s="22"/>
      <c r="CV2540" s="22"/>
      <c r="CW2540" s="22"/>
      <c r="CX2540" s="22"/>
      <c r="CY2540" s="22"/>
      <c r="CZ2540" s="22"/>
      <c r="DA2540" s="22"/>
      <c r="DB2540" s="22"/>
    </row>
    <row r="2541" spans="1:106" s="753" customFormat="1" ht="94.5" hidden="1" x14ac:dyDescent="0.2">
      <c r="A2541" s="744" t="s">
        <v>10168</v>
      </c>
      <c r="B2541" s="52" t="s">
        <v>5</v>
      </c>
      <c r="C2541" s="596" t="s">
        <v>36</v>
      </c>
      <c r="D2541" s="683">
        <v>41950</v>
      </c>
      <c r="E2541" s="1082">
        <v>0.52430555555555558</v>
      </c>
      <c r="F2541" s="1083">
        <v>41950</v>
      </c>
      <c r="G2541" s="708">
        <v>0.53125</v>
      </c>
      <c r="H2541" s="1178">
        <f t="shared" si="77"/>
        <v>6.9444444444444198E-3</v>
      </c>
      <c r="I2541" s="596">
        <v>4</v>
      </c>
      <c r="J2541" s="596" t="s">
        <v>178</v>
      </c>
      <c r="K2541" s="596" t="s">
        <v>133</v>
      </c>
      <c r="L2541" s="596" t="s">
        <v>127</v>
      </c>
      <c r="M2541" s="745" t="s">
        <v>11486</v>
      </c>
      <c r="N2541" s="596">
        <v>0.4</v>
      </c>
      <c r="O2541" s="596" t="s">
        <v>64</v>
      </c>
      <c r="P2541" s="751" t="s">
        <v>10517</v>
      </c>
      <c r="Q2541" s="751" t="s">
        <v>10518</v>
      </c>
      <c r="R2541" s="823">
        <v>4</v>
      </c>
      <c r="S2541" s="596"/>
      <c r="T2541" s="1361">
        <f t="shared" si="81"/>
        <v>4</v>
      </c>
      <c r="U2541" s="596" t="s">
        <v>75</v>
      </c>
      <c r="V2541" s="593"/>
      <c r="W2541" s="593"/>
      <c r="X2541" s="596"/>
      <c r="Y2541" s="593"/>
      <c r="Z2541" s="596"/>
      <c r="AA2541" s="596"/>
      <c r="AB2541" s="596"/>
      <c r="AC2541" s="596"/>
      <c r="AD2541" s="596" t="s">
        <v>47</v>
      </c>
      <c r="AE2541" s="596"/>
      <c r="AF2541" s="596"/>
      <c r="AG2541" s="747"/>
      <c r="AH2541" s="6" t="e">
        <f t="shared" si="78"/>
        <v>#VALUE!</v>
      </c>
      <c r="AI2541" s="1478" t="e">
        <f>COUNTIF([4]ПС!A5925:A6076,M2541)</f>
        <v>#VALUE!</v>
      </c>
      <c r="AJ2541" s="3">
        <f t="shared" si="82"/>
        <v>1</v>
      </c>
      <c r="AK2541" s="22"/>
      <c r="AL2541" s="22"/>
      <c r="AM2541" s="22"/>
      <c r="AN2541" s="22"/>
      <c r="AO2541" s="22"/>
      <c r="AP2541" s="22"/>
      <c r="AQ2541" s="22"/>
      <c r="AR2541" s="22"/>
      <c r="AS2541" s="22"/>
      <c r="AT2541" s="22"/>
      <c r="AU2541" s="22"/>
      <c r="AV2541" s="22"/>
      <c r="AW2541" s="22"/>
      <c r="AX2541" s="22"/>
      <c r="AY2541" s="22"/>
      <c r="AZ2541" s="22"/>
      <c r="BA2541" s="22"/>
      <c r="BB2541" s="22"/>
      <c r="BC2541" s="22"/>
      <c r="BD2541" s="22"/>
      <c r="BE2541" s="22"/>
      <c r="BF2541" s="22"/>
      <c r="BG2541" s="22"/>
      <c r="BH2541" s="22"/>
      <c r="BI2541" s="22"/>
      <c r="BJ2541" s="22"/>
      <c r="BK2541" s="22"/>
      <c r="BL2541" s="22"/>
      <c r="BM2541" s="22"/>
      <c r="BN2541" s="22"/>
      <c r="BO2541" s="22"/>
      <c r="BP2541" s="22"/>
      <c r="BQ2541" s="22"/>
      <c r="BR2541" s="22"/>
      <c r="BS2541" s="22"/>
      <c r="BT2541" s="22"/>
      <c r="BU2541" s="22"/>
      <c r="BV2541" s="22"/>
      <c r="BW2541" s="22"/>
      <c r="BX2541" s="22"/>
      <c r="BY2541" s="22"/>
      <c r="BZ2541" s="22"/>
      <c r="CA2541" s="22"/>
      <c r="CB2541" s="22"/>
      <c r="CC2541" s="22"/>
      <c r="CD2541" s="22"/>
      <c r="CE2541" s="22"/>
      <c r="CF2541" s="22"/>
      <c r="CG2541" s="22"/>
      <c r="CH2541" s="22"/>
      <c r="CI2541" s="22"/>
      <c r="CJ2541" s="22"/>
      <c r="CK2541" s="22"/>
      <c r="CL2541" s="22"/>
      <c r="CM2541" s="22"/>
      <c r="CN2541" s="22"/>
      <c r="CO2541" s="22"/>
      <c r="CP2541" s="22"/>
      <c r="CQ2541" s="22"/>
      <c r="CR2541" s="22"/>
      <c r="CS2541" s="22"/>
      <c r="CT2541" s="22"/>
      <c r="CU2541" s="22"/>
      <c r="CV2541" s="22"/>
      <c r="CW2541" s="22"/>
      <c r="CX2541" s="22"/>
      <c r="CY2541" s="22"/>
      <c r="CZ2541" s="22"/>
      <c r="DA2541" s="22"/>
      <c r="DB2541" s="22"/>
    </row>
    <row r="2542" spans="1:106" s="753" customFormat="1" ht="141.75" hidden="1" x14ac:dyDescent="0.2">
      <c r="A2542" s="744" t="s">
        <v>10168</v>
      </c>
      <c r="B2542" s="52" t="s">
        <v>5</v>
      </c>
      <c r="C2542" s="596" t="s">
        <v>10738</v>
      </c>
      <c r="D2542" s="683">
        <v>41950</v>
      </c>
      <c r="E2542" s="1082">
        <v>0.58819444444444446</v>
      </c>
      <c r="F2542" s="1083">
        <v>41950</v>
      </c>
      <c r="G2542" s="708">
        <v>0.58819444444444446</v>
      </c>
      <c r="H2542" s="1178">
        <f t="shared" si="77"/>
        <v>0</v>
      </c>
      <c r="I2542" s="596">
        <v>680</v>
      </c>
      <c r="J2542" s="596" t="s">
        <v>9296</v>
      </c>
      <c r="K2542" s="596" t="s">
        <v>132</v>
      </c>
      <c r="L2542" s="596" t="s">
        <v>125</v>
      </c>
      <c r="M2542" s="745" t="s">
        <v>673</v>
      </c>
      <c r="N2542" s="596">
        <v>110</v>
      </c>
      <c r="O2542" s="596" t="s">
        <v>66</v>
      </c>
      <c r="P2542" s="751" t="s">
        <v>12218</v>
      </c>
      <c r="Q2542" s="746" t="s">
        <v>10519</v>
      </c>
      <c r="R2542" s="1081">
        <v>189</v>
      </c>
      <c r="S2542" s="596">
        <v>1</v>
      </c>
      <c r="T2542" s="1361">
        <f t="shared" si="81"/>
        <v>190</v>
      </c>
      <c r="U2542" s="596"/>
      <c r="V2542" s="593"/>
      <c r="W2542" s="593"/>
      <c r="X2542" s="596"/>
      <c r="Y2542" s="593"/>
      <c r="Z2542" s="596"/>
      <c r="AA2542" s="596"/>
      <c r="AB2542" s="596"/>
      <c r="AC2542" s="596"/>
      <c r="AD2542" s="596" t="s">
        <v>55</v>
      </c>
      <c r="AE2542" s="596"/>
      <c r="AF2542" s="596"/>
      <c r="AG2542" s="747"/>
      <c r="AH2542" s="6" t="e">
        <f t="shared" si="78"/>
        <v>#VALUE!</v>
      </c>
      <c r="AI2542" s="1478" t="e">
        <f>COUNTIF([4]ПС!A5925:A6076,M2542)</f>
        <v>#VALUE!</v>
      </c>
      <c r="AJ2542" s="3">
        <f t="shared" si="82"/>
        <v>1</v>
      </c>
      <c r="AK2542" s="22"/>
      <c r="AL2542" s="22"/>
      <c r="AM2542" s="22"/>
      <c r="AN2542" s="22"/>
      <c r="AO2542" s="22"/>
      <c r="AP2542" s="22"/>
      <c r="AQ2542" s="22"/>
      <c r="AR2542" s="22"/>
      <c r="AS2542" s="22"/>
      <c r="AT2542" s="22"/>
      <c r="AU2542" s="22"/>
      <c r="AV2542" s="22"/>
      <c r="AW2542" s="22"/>
      <c r="AX2542" s="22"/>
      <c r="AY2542" s="22"/>
      <c r="AZ2542" s="22"/>
      <c r="BA2542" s="22"/>
      <c r="BB2542" s="22"/>
      <c r="BC2542" s="22"/>
      <c r="BD2542" s="22"/>
      <c r="BE2542" s="22"/>
      <c r="BF2542" s="22"/>
      <c r="BG2542" s="22"/>
      <c r="BH2542" s="22"/>
      <c r="BI2542" s="22"/>
      <c r="BJ2542" s="22"/>
      <c r="BK2542" s="22"/>
      <c r="BL2542" s="22"/>
      <c r="BM2542" s="22"/>
      <c r="BN2542" s="22"/>
      <c r="BO2542" s="22"/>
      <c r="BP2542" s="22"/>
      <c r="BQ2542" s="22"/>
      <c r="BR2542" s="22"/>
      <c r="BS2542" s="22"/>
      <c r="BT2542" s="22"/>
      <c r="BU2542" s="22"/>
      <c r="BV2542" s="22"/>
      <c r="BW2542" s="22"/>
      <c r="BX2542" s="22"/>
      <c r="BY2542" s="22"/>
      <c r="BZ2542" s="22"/>
      <c r="CA2542" s="22"/>
      <c r="CB2542" s="22"/>
      <c r="CC2542" s="22"/>
      <c r="CD2542" s="22"/>
      <c r="CE2542" s="22"/>
      <c r="CF2542" s="22"/>
      <c r="CG2542" s="22"/>
      <c r="CH2542" s="22"/>
      <c r="CI2542" s="22"/>
      <c r="CJ2542" s="22"/>
      <c r="CK2542" s="22"/>
      <c r="CL2542" s="22"/>
      <c r="CM2542" s="22"/>
      <c r="CN2542" s="22"/>
      <c r="CO2542" s="22"/>
      <c r="CP2542" s="22"/>
      <c r="CQ2542" s="22"/>
      <c r="CR2542" s="22"/>
      <c r="CS2542" s="22"/>
      <c r="CT2542" s="22"/>
      <c r="CU2542" s="22"/>
      <c r="CV2542" s="22"/>
      <c r="CW2542" s="22"/>
      <c r="CX2542" s="22"/>
      <c r="CY2542" s="22"/>
      <c r="CZ2542" s="22"/>
      <c r="DA2542" s="22"/>
      <c r="DB2542" s="22"/>
    </row>
    <row r="2543" spans="1:106" s="753" customFormat="1" ht="47.25" hidden="1" x14ac:dyDescent="0.2">
      <c r="A2543" s="744" t="s">
        <v>10168</v>
      </c>
      <c r="B2543" s="52" t="s">
        <v>5</v>
      </c>
      <c r="C2543" s="596" t="s">
        <v>36</v>
      </c>
      <c r="D2543" s="683">
        <v>41950</v>
      </c>
      <c r="E2543" s="1082">
        <v>0.73611111111111116</v>
      </c>
      <c r="F2543" s="1083">
        <v>41950</v>
      </c>
      <c r="G2543" s="643">
        <v>0.75624999999999998</v>
      </c>
      <c r="H2543" s="1178">
        <f t="shared" si="77"/>
        <v>2.0138888888888817E-2</v>
      </c>
      <c r="I2543" s="596">
        <v>5</v>
      </c>
      <c r="J2543" s="596"/>
      <c r="K2543" s="596"/>
      <c r="L2543" s="596" t="s">
        <v>130</v>
      </c>
      <c r="M2543" s="596" t="s">
        <v>11487</v>
      </c>
      <c r="N2543" s="596" t="s">
        <v>103</v>
      </c>
      <c r="O2543" s="596" t="s">
        <v>66</v>
      </c>
      <c r="P2543" s="1031" t="s">
        <v>689</v>
      </c>
      <c r="Q2543" s="1269" t="s">
        <v>10520</v>
      </c>
      <c r="R2543" s="823">
        <v>11</v>
      </c>
      <c r="S2543" s="596"/>
      <c r="T2543" s="1361">
        <f t="shared" si="81"/>
        <v>11</v>
      </c>
      <c r="U2543" s="596" t="s">
        <v>75</v>
      </c>
      <c r="V2543" s="593" t="s">
        <v>183</v>
      </c>
      <c r="W2543" s="593" t="s">
        <v>183</v>
      </c>
      <c r="X2543" s="593" t="s">
        <v>183</v>
      </c>
      <c r="Y2543" s="593" t="s">
        <v>183</v>
      </c>
      <c r="Z2543" s="593" t="s">
        <v>183</v>
      </c>
      <c r="AA2543" s="593" t="s">
        <v>183</v>
      </c>
      <c r="AB2543" s="593" t="s">
        <v>183</v>
      </c>
      <c r="AC2543" s="593" t="s">
        <v>183</v>
      </c>
      <c r="AD2543" s="743" t="s">
        <v>61</v>
      </c>
      <c r="AE2543" s="596"/>
      <c r="AF2543" s="596"/>
      <c r="AG2543" s="747"/>
      <c r="AH2543" s="6" t="e">
        <f t="shared" si="78"/>
        <v>#VALUE!</v>
      </c>
      <c r="AI2543" s="1478" t="e">
        <f>COUNTIF([4]ПС!A5925:A6076,M2543)</f>
        <v>#VALUE!</v>
      </c>
      <c r="AJ2543" s="3">
        <f t="shared" si="82"/>
        <v>1</v>
      </c>
      <c r="AK2543" s="22"/>
      <c r="AL2543" s="22"/>
      <c r="AM2543" s="22"/>
      <c r="AN2543" s="22"/>
      <c r="AO2543" s="22"/>
      <c r="AP2543" s="22"/>
      <c r="AQ2543" s="22"/>
      <c r="AR2543" s="22"/>
      <c r="AS2543" s="22"/>
      <c r="AT2543" s="22"/>
      <c r="AU2543" s="22"/>
      <c r="AV2543" s="22"/>
      <c r="AW2543" s="22"/>
      <c r="AX2543" s="22"/>
      <c r="AY2543" s="22"/>
      <c r="AZ2543" s="22"/>
      <c r="BA2543" s="22"/>
      <c r="BB2543" s="22"/>
      <c r="BC2543" s="22"/>
      <c r="BD2543" s="22"/>
      <c r="BE2543" s="22"/>
      <c r="BF2543" s="22"/>
      <c r="BG2543" s="22"/>
      <c r="BH2543" s="22"/>
      <c r="BI2543" s="22"/>
      <c r="BJ2543" s="22"/>
      <c r="BK2543" s="22"/>
      <c r="BL2543" s="22"/>
      <c r="BM2543" s="22"/>
      <c r="BN2543" s="22"/>
      <c r="BO2543" s="22"/>
      <c r="BP2543" s="22"/>
      <c r="BQ2543" s="22"/>
      <c r="BR2543" s="22"/>
      <c r="BS2543" s="22"/>
      <c r="BT2543" s="22"/>
      <c r="BU2543" s="22"/>
      <c r="BV2543" s="22"/>
      <c r="BW2543" s="22"/>
      <c r="BX2543" s="22"/>
      <c r="BY2543" s="22"/>
      <c r="BZ2543" s="22"/>
      <c r="CA2543" s="22"/>
      <c r="CB2543" s="22"/>
      <c r="CC2543" s="22"/>
      <c r="CD2543" s="22"/>
      <c r="CE2543" s="22"/>
      <c r="CF2543" s="22"/>
      <c r="CG2543" s="22"/>
      <c r="CH2543" s="22"/>
      <c r="CI2543" s="22"/>
      <c r="CJ2543" s="22"/>
      <c r="CK2543" s="22"/>
      <c r="CL2543" s="22"/>
      <c r="CM2543" s="22"/>
      <c r="CN2543" s="22"/>
      <c r="CO2543" s="22"/>
      <c r="CP2543" s="22"/>
      <c r="CQ2543" s="22"/>
      <c r="CR2543" s="22"/>
      <c r="CS2543" s="22"/>
      <c r="CT2543" s="22"/>
      <c r="CU2543" s="22"/>
      <c r="CV2543" s="22"/>
      <c r="CW2543" s="22"/>
      <c r="CX2543" s="22"/>
      <c r="CY2543" s="22"/>
      <c r="CZ2543" s="22"/>
      <c r="DA2543" s="22"/>
      <c r="DB2543" s="22"/>
    </row>
    <row r="2544" spans="1:106" s="753" customFormat="1" ht="204.75" hidden="1" x14ac:dyDescent="0.2">
      <c r="A2544" s="744" t="s">
        <v>10168</v>
      </c>
      <c r="B2544" s="52" t="s">
        <v>5</v>
      </c>
      <c r="C2544" s="596" t="s">
        <v>10455</v>
      </c>
      <c r="D2544" s="683">
        <v>41952</v>
      </c>
      <c r="E2544" s="1082">
        <v>0.42638888888888887</v>
      </c>
      <c r="F2544" s="1083">
        <v>41952</v>
      </c>
      <c r="G2544" s="708">
        <v>0.48541666666666666</v>
      </c>
      <c r="H2544" s="1178">
        <f t="shared" si="77"/>
        <v>5.902777777777779E-2</v>
      </c>
      <c r="I2544" s="596">
        <v>27</v>
      </c>
      <c r="J2544" s="596" t="s">
        <v>237</v>
      </c>
      <c r="K2544" s="596"/>
      <c r="L2544" s="596" t="s">
        <v>125</v>
      </c>
      <c r="M2544" s="745" t="s">
        <v>3842</v>
      </c>
      <c r="N2544" s="596">
        <v>35</v>
      </c>
      <c r="O2544" s="596" t="s">
        <v>66</v>
      </c>
      <c r="P2544" s="751" t="s">
        <v>10544</v>
      </c>
      <c r="Q2544" s="751" t="s">
        <v>10545</v>
      </c>
      <c r="R2544" s="823">
        <v>19</v>
      </c>
      <c r="S2544" s="1080">
        <v>1</v>
      </c>
      <c r="T2544" s="1361">
        <f t="shared" si="81"/>
        <v>20</v>
      </c>
      <c r="U2544" s="596"/>
      <c r="V2544" s="593"/>
      <c r="W2544" s="593"/>
      <c r="X2544" s="596"/>
      <c r="Y2544" s="593"/>
      <c r="Z2544" s="596"/>
      <c r="AA2544" s="596"/>
      <c r="AB2544" s="596"/>
      <c r="AC2544" s="596"/>
      <c r="AD2544" s="596" t="s">
        <v>55</v>
      </c>
      <c r="AE2544" s="596"/>
      <c r="AF2544" s="596"/>
      <c r="AG2544" s="747"/>
      <c r="AH2544" s="6" t="e">
        <f t="shared" si="78"/>
        <v>#VALUE!</v>
      </c>
      <c r="AI2544" s="1478" t="e">
        <f>COUNTIF([4]ПС!A5925:A6076,M2544)</f>
        <v>#VALUE!</v>
      </c>
      <c r="AJ2544" s="3">
        <f t="shared" si="82"/>
        <v>1</v>
      </c>
      <c r="AK2544" s="22"/>
      <c r="AL2544" s="22"/>
      <c r="AM2544" s="22"/>
      <c r="AN2544" s="22"/>
      <c r="AO2544" s="22"/>
      <c r="AP2544" s="22"/>
      <c r="AQ2544" s="22"/>
      <c r="AR2544" s="22"/>
      <c r="AS2544" s="22"/>
      <c r="AT2544" s="22"/>
      <c r="AU2544" s="22"/>
      <c r="AV2544" s="22"/>
      <c r="AW2544" s="22"/>
      <c r="AX2544" s="22"/>
      <c r="AY2544" s="22"/>
      <c r="AZ2544" s="22"/>
      <c r="BA2544" s="22"/>
      <c r="BB2544" s="22"/>
      <c r="BC2544" s="22"/>
      <c r="BD2544" s="22"/>
      <c r="BE2544" s="22"/>
      <c r="BF2544" s="22"/>
      <c r="BG2544" s="22"/>
      <c r="BH2544" s="22"/>
      <c r="BI2544" s="22"/>
      <c r="BJ2544" s="22"/>
      <c r="BK2544" s="22"/>
      <c r="BL2544" s="22"/>
      <c r="BM2544" s="22"/>
      <c r="BN2544" s="22"/>
      <c r="BO2544" s="22"/>
      <c r="BP2544" s="22"/>
      <c r="BQ2544" s="22"/>
      <c r="BR2544" s="22"/>
      <c r="BS2544" s="22"/>
      <c r="BT2544" s="22"/>
      <c r="BU2544" s="22"/>
      <c r="BV2544" s="22"/>
      <c r="BW2544" s="22"/>
      <c r="BX2544" s="22"/>
      <c r="BY2544" s="22"/>
      <c r="BZ2544" s="22"/>
      <c r="CA2544" s="22"/>
      <c r="CB2544" s="22"/>
      <c r="CC2544" s="22"/>
      <c r="CD2544" s="22"/>
      <c r="CE2544" s="22"/>
      <c r="CF2544" s="22"/>
      <c r="CG2544" s="22"/>
      <c r="CH2544" s="22"/>
      <c r="CI2544" s="22"/>
      <c r="CJ2544" s="22"/>
      <c r="CK2544" s="22"/>
      <c r="CL2544" s="22"/>
      <c r="CM2544" s="22"/>
      <c r="CN2544" s="22"/>
      <c r="CO2544" s="22"/>
      <c r="CP2544" s="22"/>
      <c r="CQ2544" s="22"/>
      <c r="CR2544" s="22"/>
      <c r="CS2544" s="22"/>
      <c r="CT2544" s="22"/>
      <c r="CU2544" s="22"/>
      <c r="CV2544" s="22"/>
      <c r="CW2544" s="22"/>
      <c r="CX2544" s="22"/>
      <c r="CY2544" s="22"/>
      <c r="CZ2544" s="22"/>
      <c r="DA2544" s="22"/>
      <c r="DB2544" s="22"/>
    </row>
    <row r="2545" spans="1:106" s="753" customFormat="1" ht="78.75" hidden="1" x14ac:dyDescent="0.2">
      <c r="A2545" s="744" t="s">
        <v>10168</v>
      </c>
      <c r="B2545" s="52" t="s">
        <v>5</v>
      </c>
      <c r="C2545" s="596" t="s">
        <v>10455</v>
      </c>
      <c r="D2545" s="683">
        <v>41954</v>
      </c>
      <c r="E2545" s="1082">
        <v>0.53888888888888886</v>
      </c>
      <c r="F2545" s="1083">
        <v>41954</v>
      </c>
      <c r="G2545" s="708">
        <v>0.54027777777777775</v>
      </c>
      <c r="H2545" s="1178">
        <f t="shared" si="77"/>
        <v>1.388888888888884E-3</v>
      </c>
      <c r="I2545" s="596">
        <v>2</v>
      </c>
      <c r="J2545" s="596"/>
      <c r="K2545" s="596"/>
      <c r="L2545" s="596" t="s">
        <v>125</v>
      </c>
      <c r="M2545" s="745" t="s">
        <v>11485</v>
      </c>
      <c r="N2545" s="596" t="s">
        <v>103</v>
      </c>
      <c r="O2545" s="596" t="s">
        <v>66</v>
      </c>
      <c r="P2545" s="751" t="s">
        <v>10562</v>
      </c>
      <c r="Q2545" s="1068" t="s">
        <v>10563</v>
      </c>
      <c r="R2545" s="823">
        <v>1</v>
      </c>
      <c r="S2545" s="596"/>
      <c r="T2545" s="1361">
        <f t="shared" si="81"/>
        <v>1</v>
      </c>
      <c r="U2545" s="596"/>
      <c r="V2545" s="593"/>
      <c r="W2545" s="593"/>
      <c r="X2545" s="596"/>
      <c r="Y2545" s="593"/>
      <c r="Z2545" s="596"/>
      <c r="AA2545" s="596"/>
      <c r="AB2545" s="596"/>
      <c r="AC2545" s="596"/>
      <c r="AD2545" s="596" t="s">
        <v>55</v>
      </c>
      <c r="AE2545" s="596"/>
      <c r="AF2545" s="596"/>
      <c r="AG2545" s="747"/>
      <c r="AH2545" s="6" t="e">
        <f t="shared" si="78"/>
        <v>#VALUE!</v>
      </c>
      <c r="AI2545" s="1478" t="e">
        <f>COUNTIF([4]ПС!A5925:A6076,M2545)</f>
        <v>#VALUE!</v>
      </c>
      <c r="AJ2545" s="3">
        <f t="shared" si="82"/>
        <v>1</v>
      </c>
      <c r="AK2545" s="22"/>
      <c r="AL2545" s="22"/>
      <c r="AM2545" s="22"/>
      <c r="AN2545" s="22"/>
      <c r="AO2545" s="22"/>
      <c r="AP2545" s="22"/>
      <c r="AQ2545" s="22"/>
      <c r="AR2545" s="22"/>
      <c r="AS2545" s="22"/>
      <c r="AT2545" s="22"/>
      <c r="AU2545" s="22"/>
      <c r="AV2545" s="22"/>
      <c r="AW2545" s="22"/>
      <c r="AX2545" s="22"/>
      <c r="AY2545" s="22"/>
      <c r="AZ2545" s="22"/>
      <c r="BA2545" s="22"/>
      <c r="BB2545" s="22"/>
      <c r="BC2545" s="22"/>
      <c r="BD2545" s="22"/>
      <c r="BE2545" s="22"/>
      <c r="BF2545" s="22"/>
      <c r="BG2545" s="22"/>
      <c r="BH2545" s="22"/>
      <c r="BI2545" s="22"/>
      <c r="BJ2545" s="22"/>
      <c r="BK2545" s="22"/>
      <c r="BL2545" s="22"/>
      <c r="BM2545" s="22"/>
      <c r="BN2545" s="22"/>
      <c r="BO2545" s="22"/>
      <c r="BP2545" s="22"/>
      <c r="BQ2545" s="22"/>
      <c r="BR2545" s="22"/>
      <c r="BS2545" s="22"/>
      <c r="BT2545" s="22"/>
      <c r="BU2545" s="22"/>
      <c r="BV2545" s="22"/>
      <c r="BW2545" s="22"/>
      <c r="BX2545" s="22"/>
      <c r="BY2545" s="22"/>
      <c r="BZ2545" s="22"/>
      <c r="CA2545" s="22"/>
      <c r="CB2545" s="22"/>
      <c r="CC2545" s="22"/>
      <c r="CD2545" s="22"/>
      <c r="CE2545" s="22"/>
      <c r="CF2545" s="22"/>
      <c r="CG2545" s="22"/>
      <c r="CH2545" s="22"/>
      <c r="CI2545" s="22"/>
      <c r="CJ2545" s="22"/>
      <c r="CK2545" s="22"/>
      <c r="CL2545" s="22"/>
      <c r="CM2545" s="22"/>
      <c r="CN2545" s="22"/>
      <c r="CO2545" s="22"/>
      <c r="CP2545" s="22"/>
      <c r="CQ2545" s="22"/>
      <c r="CR2545" s="22"/>
      <c r="CS2545" s="22"/>
      <c r="CT2545" s="22"/>
      <c r="CU2545" s="22"/>
      <c r="CV2545" s="22"/>
      <c r="CW2545" s="22"/>
      <c r="CX2545" s="22"/>
      <c r="CY2545" s="22"/>
      <c r="CZ2545" s="22"/>
      <c r="DA2545" s="22"/>
      <c r="DB2545" s="22"/>
    </row>
    <row r="2546" spans="1:106" s="753" customFormat="1" ht="94.5" hidden="1" x14ac:dyDescent="0.2">
      <c r="A2546" s="744" t="s">
        <v>10168</v>
      </c>
      <c r="B2546" s="52" t="s">
        <v>5</v>
      </c>
      <c r="C2546" s="596" t="s">
        <v>10455</v>
      </c>
      <c r="D2546" s="683">
        <v>41955</v>
      </c>
      <c r="E2546" s="1082">
        <v>0.42708333333333331</v>
      </c>
      <c r="F2546" s="1083">
        <v>41955</v>
      </c>
      <c r="G2546" s="643">
        <v>0.42708333333333331</v>
      </c>
      <c r="H2546" s="1178">
        <f t="shared" si="77"/>
        <v>0</v>
      </c>
      <c r="I2546" s="596" t="s">
        <v>1022</v>
      </c>
      <c r="J2546" s="596" t="s">
        <v>1240</v>
      </c>
      <c r="K2546" s="596" t="s">
        <v>132</v>
      </c>
      <c r="L2546" s="596" t="s">
        <v>125</v>
      </c>
      <c r="M2546" s="745" t="s">
        <v>3844</v>
      </c>
      <c r="N2546" s="596" t="s">
        <v>103</v>
      </c>
      <c r="O2546" s="596" t="s">
        <v>66</v>
      </c>
      <c r="P2546" s="751" t="s">
        <v>10456</v>
      </c>
      <c r="Q2546" s="1269" t="s">
        <v>10575</v>
      </c>
      <c r="R2546" s="1084">
        <v>6</v>
      </c>
      <c r="S2546" s="596"/>
      <c r="T2546" s="1361">
        <f t="shared" si="81"/>
        <v>6</v>
      </c>
      <c r="U2546" s="596"/>
      <c r="V2546" s="593"/>
      <c r="W2546" s="593"/>
      <c r="X2546" s="596"/>
      <c r="Y2546" s="593"/>
      <c r="Z2546" s="596"/>
      <c r="AA2546" s="596"/>
      <c r="AB2546" s="596"/>
      <c r="AC2546" s="596"/>
      <c r="AD2546" s="596" t="s">
        <v>55</v>
      </c>
      <c r="AE2546" s="596"/>
      <c r="AF2546" s="596"/>
      <c r="AG2546" s="747"/>
      <c r="AH2546" s="6" t="e">
        <f t="shared" si="78"/>
        <v>#VALUE!</v>
      </c>
      <c r="AI2546" s="1478" t="e">
        <f>COUNTIF([4]ПС!A5925:A6076,M2546)</f>
        <v>#VALUE!</v>
      </c>
      <c r="AJ2546" s="3">
        <f t="shared" si="82"/>
        <v>1</v>
      </c>
      <c r="AK2546" s="22"/>
      <c r="AL2546" s="22"/>
      <c r="AM2546" s="22"/>
      <c r="AN2546" s="22"/>
      <c r="AO2546" s="22"/>
      <c r="AP2546" s="22"/>
      <c r="AQ2546" s="22"/>
      <c r="AR2546" s="22"/>
      <c r="AS2546" s="22"/>
      <c r="AT2546" s="22"/>
      <c r="AU2546" s="22"/>
      <c r="AV2546" s="22"/>
      <c r="AW2546" s="22"/>
      <c r="AX2546" s="22"/>
      <c r="AY2546" s="22"/>
      <c r="AZ2546" s="22"/>
      <c r="BA2546" s="22"/>
      <c r="BB2546" s="22"/>
      <c r="BC2546" s="22"/>
      <c r="BD2546" s="22"/>
      <c r="BE2546" s="22"/>
      <c r="BF2546" s="22"/>
      <c r="BG2546" s="22"/>
      <c r="BH2546" s="22"/>
      <c r="BI2546" s="22"/>
      <c r="BJ2546" s="22"/>
      <c r="BK2546" s="22"/>
      <c r="BL2546" s="22"/>
      <c r="BM2546" s="22"/>
      <c r="BN2546" s="22"/>
      <c r="BO2546" s="22"/>
      <c r="BP2546" s="22"/>
      <c r="BQ2546" s="22"/>
      <c r="BR2546" s="22"/>
      <c r="BS2546" s="22"/>
      <c r="BT2546" s="22"/>
      <c r="BU2546" s="22"/>
      <c r="BV2546" s="22"/>
      <c r="BW2546" s="22"/>
      <c r="BX2546" s="22"/>
      <c r="BY2546" s="22"/>
      <c r="BZ2546" s="22"/>
      <c r="CA2546" s="22"/>
      <c r="CB2546" s="22"/>
      <c r="CC2546" s="22"/>
      <c r="CD2546" s="22"/>
      <c r="CE2546" s="22"/>
      <c r="CF2546" s="22"/>
      <c r="CG2546" s="22"/>
      <c r="CH2546" s="22"/>
      <c r="CI2546" s="22"/>
      <c r="CJ2546" s="22"/>
      <c r="CK2546" s="22"/>
      <c r="CL2546" s="22"/>
      <c r="CM2546" s="22"/>
      <c r="CN2546" s="22"/>
      <c r="CO2546" s="22"/>
      <c r="CP2546" s="22"/>
      <c r="CQ2546" s="22"/>
      <c r="CR2546" s="22"/>
      <c r="CS2546" s="22"/>
      <c r="CT2546" s="22"/>
      <c r="CU2546" s="22"/>
      <c r="CV2546" s="22"/>
      <c r="CW2546" s="22"/>
      <c r="CX2546" s="22"/>
      <c r="CY2546" s="22"/>
      <c r="CZ2546" s="22"/>
      <c r="DA2546" s="22"/>
      <c r="DB2546" s="22"/>
    </row>
    <row r="2547" spans="1:106" s="753" customFormat="1" ht="78.75" hidden="1" x14ac:dyDescent="0.2">
      <c r="A2547" s="744" t="s">
        <v>10168</v>
      </c>
      <c r="B2547" s="52" t="s">
        <v>5</v>
      </c>
      <c r="C2547" s="596" t="s">
        <v>36</v>
      </c>
      <c r="D2547" s="683">
        <v>41959</v>
      </c>
      <c r="E2547" s="1085">
        <v>0.51736111111111105</v>
      </c>
      <c r="F2547" s="1086">
        <v>41959</v>
      </c>
      <c r="G2547" s="643">
        <v>0.51736111111111105</v>
      </c>
      <c r="H2547" s="1178">
        <f t="shared" si="77"/>
        <v>0</v>
      </c>
      <c r="I2547" s="596">
        <v>10</v>
      </c>
      <c r="J2547" s="596" t="s">
        <v>178</v>
      </c>
      <c r="K2547" s="596" t="s">
        <v>132</v>
      </c>
      <c r="L2547" s="596" t="s">
        <v>130</v>
      </c>
      <c r="M2547" s="745" t="s">
        <v>653</v>
      </c>
      <c r="N2547" s="596" t="s">
        <v>103</v>
      </c>
      <c r="O2547" s="596" t="s">
        <v>66</v>
      </c>
      <c r="P2547" s="751" t="s">
        <v>10602</v>
      </c>
      <c r="Q2547" s="1269" t="s">
        <v>10603</v>
      </c>
      <c r="R2547" s="823">
        <v>1</v>
      </c>
      <c r="S2547" s="596"/>
      <c r="T2547" s="1361">
        <f t="shared" si="81"/>
        <v>1</v>
      </c>
      <c r="U2547" s="596" t="s">
        <v>75</v>
      </c>
      <c r="V2547" s="593">
        <v>1983</v>
      </c>
      <c r="W2547" s="593" t="s">
        <v>2286</v>
      </c>
      <c r="X2547" s="596" t="s">
        <v>183</v>
      </c>
      <c r="Y2547" s="614">
        <v>41953</v>
      </c>
      <c r="Z2547" s="596">
        <v>100</v>
      </c>
      <c r="AA2547" s="596" t="s">
        <v>183</v>
      </c>
      <c r="AB2547" s="596">
        <v>0</v>
      </c>
      <c r="AC2547" s="596" t="s">
        <v>183</v>
      </c>
      <c r="AD2547" s="743" t="s">
        <v>60</v>
      </c>
      <c r="AE2547" s="596"/>
      <c r="AF2547" s="596"/>
      <c r="AG2547" s="747"/>
      <c r="AH2547" s="6" t="e">
        <f t="shared" si="78"/>
        <v>#VALUE!</v>
      </c>
      <c r="AI2547" s="1478" t="e">
        <f>COUNTIF([4]ПС!A5925:A6076,M2547)</f>
        <v>#VALUE!</v>
      </c>
      <c r="AJ2547" s="3">
        <f t="shared" si="82"/>
        <v>1</v>
      </c>
      <c r="AK2547" s="22"/>
      <c r="AL2547" s="22"/>
      <c r="AM2547" s="22"/>
      <c r="AN2547" s="22"/>
      <c r="AO2547" s="22"/>
      <c r="AP2547" s="22"/>
      <c r="AQ2547" s="22"/>
      <c r="AR2547" s="22"/>
      <c r="AS2547" s="22"/>
      <c r="AT2547" s="22"/>
      <c r="AU2547" s="22"/>
      <c r="AV2547" s="22"/>
      <c r="AW2547" s="22"/>
      <c r="AX2547" s="22"/>
      <c r="AY2547" s="22"/>
      <c r="AZ2547" s="22"/>
      <c r="BA2547" s="22"/>
      <c r="BB2547" s="22"/>
      <c r="BC2547" s="22"/>
      <c r="BD2547" s="22"/>
      <c r="BE2547" s="22"/>
      <c r="BF2547" s="22"/>
      <c r="BG2547" s="22"/>
      <c r="BH2547" s="22"/>
      <c r="BI2547" s="22"/>
      <c r="BJ2547" s="22"/>
      <c r="BK2547" s="22"/>
      <c r="BL2547" s="22"/>
      <c r="BM2547" s="22"/>
      <c r="BN2547" s="22"/>
      <c r="BO2547" s="22"/>
      <c r="BP2547" s="22"/>
      <c r="BQ2547" s="22"/>
      <c r="BR2547" s="22"/>
      <c r="BS2547" s="22"/>
      <c r="BT2547" s="22"/>
      <c r="BU2547" s="22"/>
      <c r="BV2547" s="22"/>
      <c r="BW2547" s="22"/>
      <c r="BX2547" s="22"/>
      <c r="BY2547" s="22"/>
      <c r="BZ2547" s="22"/>
      <c r="CA2547" s="22"/>
      <c r="CB2547" s="22"/>
      <c r="CC2547" s="22"/>
      <c r="CD2547" s="22"/>
      <c r="CE2547" s="22"/>
      <c r="CF2547" s="22"/>
      <c r="CG2547" s="22"/>
      <c r="CH2547" s="22"/>
      <c r="CI2547" s="22"/>
      <c r="CJ2547" s="22"/>
      <c r="CK2547" s="22"/>
      <c r="CL2547" s="22"/>
      <c r="CM2547" s="22"/>
      <c r="CN2547" s="22"/>
      <c r="CO2547" s="22"/>
      <c r="CP2547" s="22"/>
      <c r="CQ2547" s="22"/>
      <c r="CR2547" s="22"/>
      <c r="CS2547" s="22"/>
      <c r="CT2547" s="22"/>
      <c r="CU2547" s="22"/>
      <c r="CV2547" s="22"/>
      <c r="CW2547" s="22"/>
      <c r="CX2547" s="22"/>
      <c r="CY2547" s="22"/>
      <c r="CZ2547" s="22"/>
      <c r="DA2547" s="22"/>
      <c r="DB2547" s="22"/>
    </row>
    <row r="2548" spans="1:106" s="753" customFormat="1" ht="63" hidden="1" x14ac:dyDescent="0.2">
      <c r="A2548" s="744" t="s">
        <v>10168</v>
      </c>
      <c r="B2548" s="52" t="s">
        <v>5</v>
      </c>
      <c r="C2548" s="596" t="s">
        <v>36</v>
      </c>
      <c r="D2548" s="683">
        <v>41959</v>
      </c>
      <c r="E2548" s="1085">
        <v>0.61597222222222225</v>
      </c>
      <c r="F2548" s="1086">
        <v>41959</v>
      </c>
      <c r="G2548" s="643">
        <v>0.74097222222222225</v>
      </c>
      <c r="H2548" s="1178">
        <f t="shared" si="77"/>
        <v>0.125</v>
      </c>
      <c r="I2548" s="596">
        <v>1</v>
      </c>
      <c r="J2548" s="596"/>
      <c r="K2548" s="596"/>
      <c r="L2548" s="596" t="s">
        <v>130</v>
      </c>
      <c r="M2548" s="745" t="s">
        <v>653</v>
      </c>
      <c r="N2548" s="596" t="s">
        <v>103</v>
      </c>
      <c r="O2548" s="596" t="s">
        <v>66</v>
      </c>
      <c r="P2548" s="751" t="s">
        <v>10604</v>
      </c>
      <c r="Q2548" s="1269" t="s">
        <v>10605</v>
      </c>
      <c r="R2548" s="823">
        <v>1</v>
      </c>
      <c r="S2548" s="596"/>
      <c r="T2548" s="1361">
        <f t="shared" si="81"/>
        <v>1</v>
      </c>
      <c r="U2548" s="596" t="s">
        <v>75</v>
      </c>
      <c r="V2548" s="593">
        <v>1983</v>
      </c>
      <c r="W2548" s="593" t="s">
        <v>2286</v>
      </c>
      <c r="X2548" s="596" t="s">
        <v>183</v>
      </c>
      <c r="Y2548" s="614">
        <v>41953</v>
      </c>
      <c r="Z2548" s="596">
        <v>100</v>
      </c>
      <c r="AA2548" s="596" t="s">
        <v>183</v>
      </c>
      <c r="AB2548" s="596">
        <v>0</v>
      </c>
      <c r="AC2548" s="596" t="s">
        <v>183</v>
      </c>
      <c r="AD2548" s="743" t="s">
        <v>60</v>
      </c>
      <c r="AE2548" s="596"/>
      <c r="AF2548" s="596"/>
      <c r="AG2548" s="747"/>
      <c r="AH2548" s="6" t="e">
        <f t="shared" si="78"/>
        <v>#VALUE!</v>
      </c>
      <c r="AI2548" s="1478" t="e">
        <f>COUNTIF([4]ПС!A5925:A6076,M2548)</f>
        <v>#VALUE!</v>
      </c>
      <c r="AJ2548" s="3">
        <f t="shared" si="82"/>
        <v>1</v>
      </c>
      <c r="AK2548" s="22"/>
      <c r="AL2548" s="22"/>
      <c r="AM2548" s="22"/>
      <c r="AN2548" s="22"/>
      <c r="AO2548" s="22"/>
      <c r="AP2548" s="22"/>
      <c r="AQ2548" s="22"/>
      <c r="AR2548" s="22"/>
      <c r="AS2548" s="22"/>
      <c r="AT2548" s="22"/>
      <c r="AU2548" s="22"/>
      <c r="AV2548" s="22"/>
      <c r="AW2548" s="22"/>
      <c r="AX2548" s="22"/>
      <c r="AY2548" s="22"/>
      <c r="AZ2548" s="22"/>
      <c r="BA2548" s="22"/>
      <c r="BB2548" s="22"/>
      <c r="BC2548" s="22"/>
      <c r="BD2548" s="22"/>
      <c r="BE2548" s="22"/>
      <c r="BF2548" s="22"/>
      <c r="BG2548" s="22"/>
      <c r="BH2548" s="22"/>
      <c r="BI2548" s="22"/>
      <c r="BJ2548" s="22"/>
      <c r="BK2548" s="22"/>
      <c r="BL2548" s="22"/>
      <c r="BM2548" s="22"/>
      <c r="BN2548" s="22"/>
      <c r="BO2548" s="22"/>
      <c r="BP2548" s="22"/>
      <c r="BQ2548" s="22"/>
      <c r="BR2548" s="22"/>
      <c r="BS2548" s="22"/>
      <c r="BT2548" s="22"/>
      <c r="BU2548" s="22"/>
      <c r="BV2548" s="22"/>
      <c r="BW2548" s="22"/>
      <c r="BX2548" s="22"/>
      <c r="BY2548" s="22"/>
      <c r="BZ2548" s="22"/>
      <c r="CA2548" s="22"/>
      <c r="CB2548" s="22"/>
      <c r="CC2548" s="22"/>
      <c r="CD2548" s="22"/>
      <c r="CE2548" s="22"/>
      <c r="CF2548" s="22"/>
      <c r="CG2548" s="22"/>
      <c r="CH2548" s="22"/>
      <c r="CI2548" s="22"/>
      <c r="CJ2548" s="22"/>
      <c r="CK2548" s="22"/>
      <c r="CL2548" s="22"/>
      <c r="CM2548" s="22"/>
      <c r="CN2548" s="22"/>
      <c r="CO2548" s="22"/>
      <c r="CP2548" s="22"/>
      <c r="CQ2548" s="22"/>
      <c r="CR2548" s="22"/>
      <c r="CS2548" s="22"/>
      <c r="CT2548" s="22"/>
      <c r="CU2548" s="22"/>
      <c r="CV2548" s="22"/>
      <c r="CW2548" s="22"/>
      <c r="CX2548" s="22"/>
      <c r="CY2548" s="22"/>
      <c r="CZ2548" s="22"/>
      <c r="DA2548" s="22"/>
      <c r="DB2548" s="22"/>
    </row>
    <row r="2549" spans="1:106" s="753" customFormat="1" ht="141.75" hidden="1" x14ac:dyDescent="0.2">
      <c r="A2549" s="744" t="s">
        <v>10168</v>
      </c>
      <c r="B2549" s="52" t="s">
        <v>5</v>
      </c>
      <c r="C2549" s="596" t="s">
        <v>36</v>
      </c>
      <c r="D2549" s="683">
        <v>41960</v>
      </c>
      <c r="E2549" s="1085">
        <v>0.14097222222222222</v>
      </c>
      <c r="F2549" s="1086">
        <v>41960</v>
      </c>
      <c r="G2549" s="708">
        <v>0.55208333333333337</v>
      </c>
      <c r="H2549" s="1178">
        <f t="shared" si="77"/>
        <v>0.41111111111111115</v>
      </c>
      <c r="I2549" s="596">
        <v>1</v>
      </c>
      <c r="J2549" s="596"/>
      <c r="K2549" s="596"/>
      <c r="L2549" s="596" t="s">
        <v>128</v>
      </c>
      <c r="M2549" s="745" t="s">
        <v>880</v>
      </c>
      <c r="N2549" s="596" t="s">
        <v>103</v>
      </c>
      <c r="O2549" s="596" t="s">
        <v>66</v>
      </c>
      <c r="P2549" s="751" t="s">
        <v>10611</v>
      </c>
      <c r="Q2549" s="746" t="s">
        <v>10612</v>
      </c>
      <c r="R2549" s="823">
        <v>30</v>
      </c>
      <c r="S2549" s="596"/>
      <c r="T2549" s="1361">
        <f t="shared" si="81"/>
        <v>30</v>
      </c>
      <c r="U2549" s="596" t="s">
        <v>75</v>
      </c>
      <c r="V2549" s="593">
        <v>1976</v>
      </c>
      <c r="W2549" s="593" t="s">
        <v>2286</v>
      </c>
      <c r="X2549" s="596" t="s">
        <v>183</v>
      </c>
      <c r="Y2549" s="614">
        <v>41845</v>
      </c>
      <c r="Z2549" s="596">
        <v>100</v>
      </c>
      <c r="AA2549" s="596" t="s">
        <v>183</v>
      </c>
      <c r="AB2549" s="596">
        <v>0</v>
      </c>
      <c r="AC2549" s="596" t="s">
        <v>183</v>
      </c>
      <c r="AD2549" s="743" t="s">
        <v>49</v>
      </c>
      <c r="AE2549" s="596"/>
      <c r="AF2549" s="596"/>
      <c r="AG2549" s="747"/>
      <c r="AH2549" s="6" t="e">
        <f t="shared" si="78"/>
        <v>#VALUE!</v>
      </c>
      <c r="AI2549" s="1478" t="e">
        <f>COUNTIF([4]ПС!A5925:A6076,M2549)</f>
        <v>#VALUE!</v>
      </c>
      <c r="AJ2549" s="3">
        <f t="shared" si="82"/>
        <v>1</v>
      </c>
      <c r="AK2549" s="22"/>
      <c r="AL2549" s="22"/>
      <c r="AM2549" s="22"/>
      <c r="AN2549" s="22"/>
      <c r="AO2549" s="22"/>
      <c r="AP2549" s="22"/>
      <c r="AQ2549" s="22"/>
      <c r="AR2549" s="22"/>
      <c r="AS2549" s="22"/>
      <c r="AT2549" s="22"/>
      <c r="AU2549" s="22"/>
      <c r="AV2549" s="22"/>
      <c r="AW2549" s="22"/>
      <c r="AX2549" s="22"/>
      <c r="AY2549" s="22"/>
      <c r="AZ2549" s="22"/>
      <c r="BA2549" s="22"/>
      <c r="BB2549" s="22"/>
      <c r="BC2549" s="22"/>
      <c r="BD2549" s="22"/>
      <c r="BE2549" s="22"/>
      <c r="BF2549" s="22"/>
      <c r="BG2549" s="22"/>
      <c r="BH2549" s="22"/>
      <c r="BI2549" s="22"/>
      <c r="BJ2549" s="22"/>
      <c r="BK2549" s="22"/>
      <c r="BL2549" s="22"/>
      <c r="BM2549" s="22"/>
      <c r="BN2549" s="22"/>
      <c r="BO2549" s="22"/>
      <c r="BP2549" s="22"/>
      <c r="BQ2549" s="22"/>
      <c r="BR2549" s="22"/>
      <c r="BS2549" s="22"/>
      <c r="BT2549" s="22"/>
      <c r="BU2549" s="22"/>
      <c r="BV2549" s="22"/>
      <c r="BW2549" s="22"/>
      <c r="BX2549" s="22"/>
      <c r="BY2549" s="22"/>
      <c r="BZ2549" s="22"/>
      <c r="CA2549" s="22"/>
      <c r="CB2549" s="22"/>
      <c r="CC2549" s="22"/>
      <c r="CD2549" s="22"/>
      <c r="CE2549" s="22"/>
      <c r="CF2549" s="22"/>
      <c r="CG2549" s="22"/>
      <c r="CH2549" s="22"/>
      <c r="CI2549" s="22"/>
      <c r="CJ2549" s="22"/>
      <c r="CK2549" s="22"/>
      <c r="CL2549" s="22"/>
      <c r="CM2549" s="22"/>
      <c r="CN2549" s="22"/>
      <c r="CO2549" s="22"/>
      <c r="CP2549" s="22"/>
      <c r="CQ2549" s="22"/>
      <c r="CR2549" s="22"/>
      <c r="CS2549" s="22"/>
      <c r="CT2549" s="22"/>
      <c r="CU2549" s="22"/>
      <c r="CV2549" s="22"/>
      <c r="CW2549" s="22"/>
      <c r="CX2549" s="22"/>
      <c r="CY2549" s="22"/>
      <c r="CZ2549" s="22"/>
      <c r="DA2549" s="22"/>
      <c r="DB2549" s="22"/>
    </row>
    <row r="2550" spans="1:106" s="753" customFormat="1" ht="78.75" hidden="1" x14ac:dyDescent="0.2">
      <c r="A2550" s="744" t="s">
        <v>10168</v>
      </c>
      <c r="B2550" s="52" t="s">
        <v>5</v>
      </c>
      <c r="C2550" s="596" t="s">
        <v>10455</v>
      </c>
      <c r="D2550" s="683">
        <v>41962</v>
      </c>
      <c r="E2550" s="1085">
        <v>0.4861111111111111</v>
      </c>
      <c r="F2550" s="1086">
        <v>41962</v>
      </c>
      <c r="G2550" s="643">
        <v>0.48680555555555555</v>
      </c>
      <c r="H2550" s="1178">
        <f t="shared" si="77"/>
        <v>6.9444444444444198E-4</v>
      </c>
      <c r="I2550" s="596">
        <v>2</v>
      </c>
      <c r="J2550" s="596"/>
      <c r="K2550" s="596"/>
      <c r="L2550" s="596" t="s">
        <v>125</v>
      </c>
      <c r="M2550" s="596" t="s">
        <v>11485</v>
      </c>
      <c r="N2550" s="596" t="s">
        <v>103</v>
      </c>
      <c r="O2550" s="596" t="s">
        <v>66</v>
      </c>
      <c r="P2550" s="706" t="s">
        <v>10634</v>
      </c>
      <c r="Q2550" s="1269" t="s">
        <v>10635</v>
      </c>
      <c r="R2550" s="823">
        <v>2</v>
      </c>
      <c r="S2550" s="596"/>
      <c r="T2550" s="1361">
        <f t="shared" si="81"/>
        <v>2</v>
      </c>
      <c r="U2550" s="596"/>
      <c r="V2550" s="593"/>
      <c r="W2550" s="593"/>
      <c r="X2550" s="596"/>
      <c r="Y2550" s="593"/>
      <c r="Z2550" s="596"/>
      <c r="AA2550" s="596"/>
      <c r="AB2550" s="596"/>
      <c r="AC2550" s="596"/>
      <c r="AD2550" s="596" t="s">
        <v>55</v>
      </c>
      <c r="AE2550" s="596"/>
      <c r="AF2550" s="596"/>
      <c r="AG2550" s="747"/>
      <c r="AH2550" s="6" t="e">
        <f t="shared" si="78"/>
        <v>#VALUE!</v>
      </c>
      <c r="AI2550" s="1478" t="e">
        <f>COUNTIF([4]ПС!A5925:A6076,M2550)</f>
        <v>#VALUE!</v>
      </c>
      <c r="AJ2550" s="3">
        <f t="shared" si="82"/>
        <v>1</v>
      </c>
      <c r="AK2550" s="22"/>
      <c r="AL2550" s="22"/>
      <c r="AM2550" s="22"/>
      <c r="AN2550" s="22"/>
      <c r="AO2550" s="22"/>
      <c r="AP2550" s="22"/>
      <c r="AQ2550" s="22"/>
      <c r="AR2550" s="22"/>
      <c r="AS2550" s="22"/>
      <c r="AT2550" s="22"/>
      <c r="AU2550" s="22"/>
      <c r="AV2550" s="22"/>
      <c r="AW2550" s="22"/>
      <c r="AX2550" s="22"/>
      <c r="AY2550" s="22"/>
      <c r="AZ2550" s="22"/>
      <c r="BA2550" s="22"/>
      <c r="BB2550" s="22"/>
      <c r="BC2550" s="22"/>
      <c r="BD2550" s="22"/>
      <c r="BE2550" s="22"/>
      <c r="BF2550" s="22"/>
      <c r="BG2550" s="22"/>
      <c r="BH2550" s="22"/>
      <c r="BI2550" s="22"/>
      <c r="BJ2550" s="22"/>
      <c r="BK2550" s="22"/>
      <c r="BL2550" s="22"/>
      <c r="BM2550" s="22"/>
      <c r="BN2550" s="22"/>
      <c r="BO2550" s="22"/>
      <c r="BP2550" s="22"/>
      <c r="BQ2550" s="22"/>
      <c r="BR2550" s="22"/>
      <c r="BS2550" s="22"/>
      <c r="BT2550" s="22"/>
      <c r="BU2550" s="22"/>
      <c r="BV2550" s="22"/>
      <c r="BW2550" s="22"/>
      <c r="BX2550" s="22"/>
      <c r="BY2550" s="22"/>
      <c r="BZ2550" s="22"/>
      <c r="CA2550" s="22"/>
      <c r="CB2550" s="22"/>
      <c r="CC2550" s="22"/>
      <c r="CD2550" s="22"/>
      <c r="CE2550" s="22"/>
      <c r="CF2550" s="22"/>
      <c r="CG2550" s="22"/>
      <c r="CH2550" s="22"/>
      <c r="CI2550" s="22"/>
      <c r="CJ2550" s="22"/>
      <c r="CK2550" s="22"/>
      <c r="CL2550" s="22"/>
      <c r="CM2550" s="22"/>
      <c r="CN2550" s="22"/>
      <c r="CO2550" s="22"/>
      <c r="CP2550" s="22"/>
      <c r="CQ2550" s="22"/>
      <c r="CR2550" s="22"/>
      <c r="CS2550" s="22"/>
      <c r="CT2550" s="22"/>
      <c r="CU2550" s="22"/>
      <c r="CV2550" s="22"/>
      <c r="CW2550" s="22"/>
      <c r="CX2550" s="22"/>
      <c r="CY2550" s="22"/>
      <c r="CZ2550" s="22"/>
      <c r="DA2550" s="22"/>
      <c r="DB2550" s="22"/>
    </row>
    <row r="2551" spans="1:106" s="753" customFormat="1" ht="141.75" hidden="1" x14ac:dyDescent="0.2">
      <c r="A2551" s="744" t="s">
        <v>10168</v>
      </c>
      <c r="B2551" s="52" t="s">
        <v>5</v>
      </c>
      <c r="C2551" s="596" t="s">
        <v>10455</v>
      </c>
      <c r="D2551" s="683">
        <v>41963</v>
      </c>
      <c r="E2551" s="1085">
        <v>0.44027777777777777</v>
      </c>
      <c r="F2551" s="1086">
        <v>41963</v>
      </c>
      <c r="G2551" s="708">
        <v>0.48402777777777778</v>
      </c>
      <c r="H2551" s="1178">
        <f t="shared" si="77"/>
        <v>4.3750000000000011E-2</v>
      </c>
      <c r="I2551" s="596">
        <v>2</v>
      </c>
      <c r="J2551" s="596"/>
      <c r="K2551" s="596" t="s">
        <v>136</v>
      </c>
      <c r="L2551" s="596" t="s">
        <v>125</v>
      </c>
      <c r="M2551" s="745" t="s">
        <v>9365</v>
      </c>
      <c r="N2551" s="596" t="s">
        <v>103</v>
      </c>
      <c r="O2551" s="596" t="s">
        <v>66</v>
      </c>
      <c r="P2551" s="751" t="s">
        <v>10651</v>
      </c>
      <c r="Q2551" s="1269" t="s">
        <v>10652</v>
      </c>
      <c r="R2551" s="823">
        <v>1</v>
      </c>
      <c r="S2551" s="596"/>
      <c r="T2551" s="1361">
        <f t="shared" si="81"/>
        <v>1</v>
      </c>
      <c r="U2551" s="596"/>
      <c r="V2551" s="593"/>
      <c r="W2551" s="593"/>
      <c r="X2551" s="596"/>
      <c r="Y2551" s="593"/>
      <c r="Z2551" s="596"/>
      <c r="AA2551" s="596"/>
      <c r="AB2551" s="596"/>
      <c r="AC2551" s="596"/>
      <c r="AD2551" s="596" t="s">
        <v>55</v>
      </c>
      <c r="AE2551" s="596"/>
      <c r="AF2551" s="596"/>
      <c r="AG2551" s="747"/>
      <c r="AH2551" s="6" t="e">
        <f t="shared" si="78"/>
        <v>#VALUE!</v>
      </c>
      <c r="AI2551" s="1478" t="e">
        <f>COUNTIF([4]ПС!A5925:A6076,M2551)</f>
        <v>#VALUE!</v>
      </c>
      <c r="AJ2551" s="3">
        <f t="shared" si="82"/>
        <v>1</v>
      </c>
      <c r="AK2551" s="22"/>
      <c r="AL2551" s="22"/>
      <c r="AM2551" s="22"/>
      <c r="AN2551" s="22"/>
      <c r="AO2551" s="22"/>
      <c r="AP2551" s="22"/>
      <c r="AQ2551" s="22"/>
      <c r="AR2551" s="22"/>
      <c r="AS2551" s="22"/>
      <c r="AT2551" s="22"/>
      <c r="AU2551" s="22"/>
      <c r="AV2551" s="22"/>
      <c r="AW2551" s="22"/>
      <c r="AX2551" s="22"/>
      <c r="AY2551" s="22"/>
      <c r="AZ2551" s="22"/>
      <c r="BA2551" s="22"/>
      <c r="BB2551" s="22"/>
      <c r="BC2551" s="22"/>
      <c r="BD2551" s="22"/>
      <c r="BE2551" s="22"/>
      <c r="BF2551" s="22"/>
      <c r="BG2551" s="22"/>
      <c r="BH2551" s="22"/>
      <c r="BI2551" s="22"/>
      <c r="BJ2551" s="22"/>
      <c r="BK2551" s="22"/>
      <c r="BL2551" s="22"/>
      <c r="BM2551" s="22"/>
      <c r="BN2551" s="22"/>
      <c r="BO2551" s="22"/>
      <c r="BP2551" s="22"/>
      <c r="BQ2551" s="22"/>
      <c r="BR2551" s="22"/>
      <c r="BS2551" s="22"/>
      <c r="BT2551" s="22"/>
      <c r="BU2551" s="22"/>
      <c r="BV2551" s="22"/>
      <c r="BW2551" s="22"/>
      <c r="BX2551" s="22"/>
      <c r="BY2551" s="22"/>
      <c r="BZ2551" s="22"/>
      <c r="CA2551" s="22"/>
      <c r="CB2551" s="22"/>
      <c r="CC2551" s="22"/>
      <c r="CD2551" s="22"/>
      <c r="CE2551" s="22"/>
      <c r="CF2551" s="22"/>
      <c r="CG2551" s="22"/>
      <c r="CH2551" s="22"/>
      <c r="CI2551" s="22"/>
      <c r="CJ2551" s="22"/>
      <c r="CK2551" s="22"/>
      <c r="CL2551" s="22"/>
      <c r="CM2551" s="22"/>
      <c r="CN2551" s="22"/>
      <c r="CO2551" s="22"/>
      <c r="CP2551" s="22"/>
      <c r="CQ2551" s="22"/>
      <c r="CR2551" s="22"/>
      <c r="CS2551" s="22"/>
      <c r="CT2551" s="22"/>
      <c r="CU2551" s="22"/>
      <c r="CV2551" s="22"/>
      <c r="CW2551" s="22"/>
      <c r="CX2551" s="22"/>
      <c r="CY2551" s="22"/>
      <c r="CZ2551" s="22"/>
      <c r="DA2551" s="22"/>
      <c r="DB2551" s="22"/>
    </row>
    <row r="2552" spans="1:106" s="753" customFormat="1" ht="94.5" hidden="1" x14ac:dyDescent="0.2">
      <c r="A2552" s="744" t="s">
        <v>10168</v>
      </c>
      <c r="B2552" s="52" t="s">
        <v>5</v>
      </c>
      <c r="C2552" s="596" t="s">
        <v>10455</v>
      </c>
      <c r="D2552" s="683">
        <v>41965</v>
      </c>
      <c r="E2552" s="1082">
        <v>0.58680555555555558</v>
      </c>
      <c r="F2552" s="1083">
        <v>41965</v>
      </c>
      <c r="G2552" s="708">
        <v>0.60277777777777775</v>
      </c>
      <c r="H2552" s="1178">
        <f t="shared" si="77"/>
        <v>1.5972222222222165E-2</v>
      </c>
      <c r="I2552" s="596">
        <v>8</v>
      </c>
      <c r="J2552" s="596"/>
      <c r="K2552" s="596"/>
      <c r="L2552" s="596" t="s">
        <v>125</v>
      </c>
      <c r="M2552" s="745" t="s">
        <v>10727</v>
      </c>
      <c r="N2552" s="596">
        <v>35</v>
      </c>
      <c r="O2552" s="596" t="s">
        <v>63</v>
      </c>
      <c r="P2552" s="751" t="s">
        <v>10728</v>
      </c>
      <c r="Q2552" s="1269" t="s">
        <v>10729</v>
      </c>
      <c r="R2552" s="823">
        <v>3</v>
      </c>
      <c r="S2552" s="596">
        <v>1</v>
      </c>
      <c r="T2552" s="1361">
        <f t="shared" si="81"/>
        <v>4</v>
      </c>
      <c r="U2552" s="596"/>
      <c r="V2552" s="593"/>
      <c r="W2552" s="593"/>
      <c r="X2552" s="596"/>
      <c r="Y2552" s="593"/>
      <c r="Z2552" s="596"/>
      <c r="AA2552" s="596"/>
      <c r="AB2552" s="596"/>
      <c r="AC2552" s="596"/>
      <c r="AD2552" s="596" t="s">
        <v>55</v>
      </c>
      <c r="AE2552" s="596"/>
      <c r="AF2552" s="596"/>
      <c r="AG2552" s="747"/>
      <c r="AH2552" s="6" t="e">
        <f t="shared" si="78"/>
        <v>#VALUE!</v>
      </c>
      <c r="AI2552" s="1478" t="e">
        <f>COUNTIF([4]ПС!A5925:A6076,M2552)</f>
        <v>#VALUE!</v>
      </c>
      <c r="AJ2552" s="3">
        <f t="shared" si="82"/>
        <v>1</v>
      </c>
      <c r="AK2552" s="22"/>
      <c r="AL2552" s="22"/>
      <c r="AM2552" s="22"/>
      <c r="AN2552" s="22"/>
      <c r="AO2552" s="22"/>
      <c r="AP2552" s="22"/>
      <c r="AQ2552" s="22"/>
      <c r="AR2552" s="22"/>
      <c r="AS2552" s="22"/>
      <c r="AT2552" s="22"/>
      <c r="AU2552" s="22"/>
      <c r="AV2552" s="22"/>
      <c r="AW2552" s="22"/>
      <c r="AX2552" s="22"/>
      <c r="AY2552" s="22"/>
      <c r="AZ2552" s="22"/>
      <c r="BA2552" s="22"/>
      <c r="BB2552" s="22"/>
      <c r="BC2552" s="22"/>
      <c r="BD2552" s="22"/>
      <c r="BE2552" s="22"/>
      <c r="BF2552" s="22"/>
      <c r="BG2552" s="22"/>
      <c r="BH2552" s="22"/>
      <c r="BI2552" s="22"/>
      <c r="BJ2552" s="22"/>
      <c r="BK2552" s="22"/>
      <c r="BL2552" s="22"/>
      <c r="BM2552" s="22"/>
      <c r="BN2552" s="22"/>
      <c r="BO2552" s="22"/>
      <c r="BP2552" s="22"/>
      <c r="BQ2552" s="22"/>
      <c r="BR2552" s="22"/>
      <c r="BS2552" s="22"/>
      <c r="BT2552" s="22"/>
      <c r="BU2552" s="22"/>
      <c r="BV2552" s="22"/>
      <c r="BW2552" s="22"/>
      <c r="BX2552" s="22"/>
      <c r="BY2552" s="22"/>
      <c r="BZ2552" s="22"/>
      <c r="CA2552" s="22"/>
      <c r="CB2552" s="22"/>
      <c r="CC2552" s="22"/>
      <c r="CD2552" s="22"/>
      <c r="CE2552" s="22"/>
      <c r="CF2552" s="22"/>
      <c r="CG2552" s="22"/>
      <c r="CH2552" s="22"/>
      <c r="CI2552" s="22"/>
      <c r="CJ2552" s="22"/>
      <c r="CK2552" s="22"/>
      <c r="CL2552" s="22"/>
      <c r="CM2552" s="22"/>
      <c r="CN2552" s="22"/>
      <c r="CO2552" s="22"/>
      <c r="CP2552" s="22"/>
      <c r="CQ2552" s="22"/>
      <c r="CR2552" s="22"/>
      <c r="CS2552" s="22"/>
      <c r="CT2552" s="22"/>
      <c r="CU2552" s="22"/>
      <c r="CV2552" s="22"/>
      <c r="CW2552" s="22"/>
      <c r="CX2552" s="22"/>
      <c r="CY2552" s="22"/>
      <c r="CZ2552" s="22"/>
      <c r="DA2552" s="22"/>
      <c r="DB2552" s="22"/>
    </row>
    <row r="2553" spans="1:106" s="753" customFormat="1" ht="47.25" hidden="1" x14ac:dyDescent="0.2">
      <c r="A2553" s="744" t="s">
        <v>10168</v>
      </c>
      <c r="B2553" s="52" t="s">
        <v>5</v>
      </c>
      <c r="C2553" s="596" t="s">
        <v>36</v>
      </c>
      <c r="D2553" s="683">
        <v>41965</v>
      </c>
      <c r="E2553" s="1082">
        <v>0.91527777777777775</v>
      </c>
      <c r="F2553" s="1083">
        <v>41965</v>
      </c>
      <c r="G2553" s="643">
        <v>0.94236111111111109</v>
      </c>
      <c r="H2553" s="1178">
        <f t="shared" si="77"/>
        <v>2.7083333333333348E-2</v>
      </c>
      <c r="I2553" s="596">
        <v>5</v>
      </c>
      <c r="J2553" s="596"/>
      <c r="K2553" s="596"/>
      <c r="L2553" s="596" t="s">
        <v>130</v>
      </c>
      <c r="M2553" s="745" t="s">
        <v>11486</v>
      </c>
      <c r="N2553" s="596" t="s">
        <v>103</v>
      </c>
      <c r="O2553" s="596" t="s">
        <v>66</v>
      </c>
      <c r="P2553" s="751" t="s">
        <v>5305</v>
      </c>
      <c r="Q2553" s="746" t="s">
        <v>10730</v>
      </c>
      <c r="R2553" s="823">
        <v>14</v>
      </c>
      <c r="S2553" s="596"/>
      <c r="T2553" s="1361">
        <f t="shared" si="81"/>
        <v>14</v>
      </c>
      <c r="U2553" s="596" t="s">
        <v>74</v>
      </c>
      <c r="V2553" s="593">
        <v>1987</v>
      </c>
      <c r="W2553" s="593" t="s">
        <v>11488</v>
      </c>
      <c r="X2553" s="596" t="s">
        <v>183</v>
      </c>
      <c r="Y2553" s="750">
        <v>41153</v>
      </c>
      <c r="Z2553" s="596">
        <v>100</v>
      </c>
      <c r="AA2553" s="596" t="s">
        <v>183</v>
      </c>
      <c r="AB2553" s="596">
        <v>0</v>
      </c>
      <c r="AC2553" s="596" t="s">
        <v>6974</v>
      </c>
      <c r="AD2553" s="743" t="s">
        <v>60</v>
      </c>
      <c r="AE2553" s="596"/>
      <c r="AF2553" s="596"/>
      <c r="AG2553" s="747"/>
      <c r="AH2553" s="6" t="e">
        <f t="shared" si="78"/>
        <v>#VALUE!</v>
      </c>
      <c r="AI2553" s="1478" t="e">
        <f>COUNTIF([4]ПС!A5925:A6076,M2553)</f>
        <v>#VALUE!</v>
      </c>
      <c r="AJ2553" s="3">
        <f t="shared" si="82"/>
        <v>1</v>
      </c>
      <c r="AK2553" s="22"/>
      <c r="AL2553" s="22"/>
      <c r="AM2553" s="22"/>
      <c r="AN2553" s="22"/>
      <c r="AO2553" s="22"/>
      <c r="AP2553" s="22"/>
      <c r="AQ2553" s="22"/>
      <c r="AR2553" s="22"/>
      <c r="AS2553" s="22"/>
      <c r="AT2553" s="22"/>
      <c r="AU2553" s="22"/>
      <c r="AV2553" s="22"/>
      <c r="AW2553" s="22"/>
      <c r="AX2553" s="22"/>
      <c r="AY2553" s="22"/>
      <c r="AZ2553" s="22"/>
      <c r="BA2553" s="22"/>
      <c r="BB2553" s="22"/>
      <c r="BC2553" s="22"/>
      <c r="BD2553" s="22"/>
      <c r="BE2553" s="22"/>
      <c r="BF2553" s="22"/>
      <c r="BG2553" s="22"/>
      <c r="BH2553" s="22"/>
      <c r="BI2553" s="22"/>
      <c r="BJ2553" s="22"/>
      <c r="BK2553" s="22"/>
      <c r="BL2553" s="22"/>
      <c r="BM2553" s="22"/>
      <c r="BN2553" s="22"/>
      <c r="BO2553" s="22"/>
      <c r="BP2553" s="22"/>
      <c r="BQ2553" s="22"/>
      <c r="BR2553" s="22"/>
      <c r="BS2553" s="22"/>
      <c r="BT2553" s="22"/>
      <c r="BU2553" s="22"/>
      <c r="BV2553" s="22"/>
      <c r="BW2553" s="22"/>
      <c r="BX2553" s="22"/>
      <c r="BY2553" s="22"/>
      <c r="BZ2553" s="22"/>
      <c r="CA2553" s="22"/>
      <c r="CB2553" s="22"/>
      <c r="CC2553" s="22"/>
      <c r="CD2553" s="22"/>
      <c r="CE2553" s="22"/>
      <c r="CF2553" s="22"/>
      <c r="CG2553" s="22"/>
      <c r="CH2553" s="22"/>
      <c r="CI2553" s="22"/>
      <c r="CJ2553" s="22"/>
      <c r="CK2553" s="22"/>
      <c r="CL2553" s="22"/>
      <c r="CM2553" s="22"/>
      <c r="CN2553" s="22"/>
      <c r="CO2553" s="22"/>
      <c r="CP2553" s="22"/>
      <c r="CQ2553" s="22"/>
      <c r="CR2553" s="22"/>
      <c r="CS2553" s="22"/>
      <c r="CT2553" s="22"/>
      <c r="CU2553" s="22"/>
      <c r="CV2553" s="22"/>
      <c r="CW2553" s="22"/>
      <c r="CX2553" s="22"/>
      <c r="CY2553" s="22"/>
      <c r="CZ2553" s="22"/>
      <c r="DA2553" s="22"/>
      <c r="DB2553" s="22"/>
    </row>
    <row r="2554" spans="1:106" s="753" customFormat="1" ht="78.75" hidden="1" x14ac:dyDescent="0.2">
      <c r="A2554" s="744" t="s">
        <v>10168</v>
      </c>
      <c r="B2554" s="52" t="s">
        <v>5</v>
      </c>
      <c r="C2554" s="596" t="s">
        <v>10738</v>
      </c>
      <c r="D2554" s="683">
        <v>41966</v>
      </c>
      <c r="E2554" s="1082">
        <v>0.50902777777777775</v>
      </c>
      <c r="F2554" s="1083">
        <v>41966</v>
      </c>
      <c r="G2554" s="643">
        <v>0.50902777777777775</v>
      </c>
      <c r="H2554" s="1178">
        <f t="shared" si="77"/>
        <v>0</v>
      </c>
      <c r="I2554" s="596">
        <v>5</v>
      </c>
      <c r="J2554" s="596" t="s">
        <v>178</v>
      </c>
      <c r="K2554" s="596" t="s">
        <v>132</v>
      </c>
      <c r="L2554" s="596" t="s">
        <v>125</v>
      </c>
      <c r="M2554" s="596" t="s">
        <v>688</v>
      </c>
      <c r="N2554" s="596" t="s">
        <v>103</v>
      </c>
      <c r="O2554" s="596" t="s">
        <v>66</v>
      </c>
      <c r="P2554" s="706" t="s">
        <v>10739</v>
      </c>
      <c r="Q2554" s="746" t="s">
        <v>10740</v>
      </c>
      <c r="R2554" s="823">
        <v>7</v>
      </c>
      <c r="S2554" s="1080">
        <v>14</v>
      </c>
      <c r="T2554" s="1361">
        <f t="shared" si="81"/>
        <v>21</v>
      </c>
      <c r="U2554" s="596"/>
      <c r="V2554" s="593"/>
      <c r="W2554" s="593"/>
      <c r="X2554" s="596"/>
      <c r="Y2554" s="593"/>
      <c r="Z2554" s="596"/>
      <c r="AA2554" s="596"/>
      <c r="AB2554" s="596"/>
      <c r="AC2554" s="596"/>
      <c r="AD2554" s="596" t="s">
        <v>55</v>
      </c>
      <c r="AE2554" s="596"/>
      <c r="AF2554" s="596"/>
      <c r="AG2554" s="747"/>
      <c r="AH2554" s="6" t="e">
        <f t="shared" si="78"/>
        <v>#VALUE!</v>
      </c>
      <c r="AI2554" s="1478" t="e">
        <f>COUNTIF([4]ПС!A5925:A6076,M2554)</f>
        <v>#VALUE!</v>
      </c>
      <c r="AJ2554" s="3">
        <f t="shared" si="82"/>
        <v>1</v>
      </c>
      <c r="AK2554" s="22"/>
      <c r="AL2554" s="22"/>
      <c r="AM2554" s="22"/>
      <c r="AN2554" s="22"/>
      <c r="AO2554" s="22"/>
      <c r="AP2554" s="22"/>
      <c r="AQ2554" s="22"/>
      <c r="AR2554" s="22"/>
      <c r="AS2554" s="22"/>
      <c r="AT2554" s="22"/>
      <c r="AU2554" s="22"/>
      <c r="AV2554" s="22"/>
      <c r="AW2554" s="22"/>
      <c r="AX2554" s="22"/>
      <c r="AY2554" s="22"/>
      <c r="AZ2554" s="22"/>
      <c r="BA2554" s="22"/>
      <c r="BB2554" s="22"/>
      <c r="BC2554" s="22"/>
      <c r="BD2554" s="22"/>
      <c r="BE2554" s="22"/>
      <c r="BF2554" s="22"/>
      <c r="BG2554" s="22"/>
      <c r="BH2554" s="22"/>
      <c r="BI2554" s="22"/>
      <c r="BJ2554" s="22"/>
      <c r="BK2554" s="22"/>
      <c r="BL2554" s="22"/>
      <c r="BM2554" s="22"/>
      <c r="BN2554" s="22"/>
      <c r="BO2554" s="22"/>
      <c r="BP2554" s="22"/>
      <c r="BQ2554" s="22"/>
      <c r="BR2554" s="22"/>
      <c r="BS2554" s="22"/>
      <c r="BT2554" s="22"/>
      <c r="BU2554" s="22"/>
      <c r="BV2554" s="22"/>
      <c r="BW2554" s="22"/>
      <c r="BX2554" s="22"/>
      <c r="BY2554" s="22"/>
      <c r="BZ2554" s="22"/>
      <c r="CA2554" s="22"/>
      <c r="CB2554" s="22"/>
      <c r="CC2554" s="22"/>
      <c r="CD2554" s="22"/>
      <c r="CE2554" s="22"/>
      <c r="CF2554" s="22"/>
      <c r="CG2554" s="22"/>
      <c r="CH2554" s="22"/>
      <c r="CI2554" s="22"/>
      <c r="CJ2554" s="22"/>
      <c r="CK2554" s="22"/>
      <c r="CL2554" s="22"/>
      <c r="CM2554" s="22"/>
      <c r="CN2554" s="22"/>
      <c r="CO2554" s="22"/>
      <c r="CP2554" s="22"/>
      <c r="CQ2554" s="22"/>
      <c r="CR2554" s="22"/>
      <c r="CS2554" s="22"/>
      <c r="CT2554" s="22"/>
      <c r="CU2554" s="22"/>
      <c r="CV2554" s="22"/>
      <c r="CW2554" s="22"/>
      <c r="CX2554" s="22"/>
      <c r="CY2554" s="22"/>
      <c r="CZ2554" s="22"/>
      <c r="DA2554" s="22"/>
      <c r="DB2554" s="22"/>
    </row>
    <row r="2555" spans="1:106" s="753" customFormat="1" ht="141.75" hidden="1" x14ac:dyDescent="0.2">
      <c r="A2555" s="744" t="s">
        <v>10168</v>
      </c>
      <c r="B2555" s="52" t="s">
        <v>5</v>
      </c>
      <c r="C2555" s="596" t="s">
        <v>10741</v>
      </c>
      <c r="D2555" s="683">
        <v>41966</v>
      </c>
      <c r="E2555" s="1082">
        <v>0.95347222222222217</v>
      </c>
      <c r="F2555" s="1083">
        <v>41966</v>
      </c>
      <c r="G2555" s="643">
        <v>0.95347222222222217</v>
      </c>
      <c r="H2555" s="1178">
        <f t="shared" si="77"/>
        <v>0</v>
      </c>
      <c r="I2555" s="596">
        <v>87</v>
      </c>
      <c r="J2555" s="596"/>
      <c r="K2555" s="596"/>
      <c r="L2555" s="596" t="s">
        <v>125</v>
      </c>
      <c r="M2555" s="596" t="s">
        <v>11489</v>
      </c>
      <c r="N2555" s="596">
        <v>110</v>
      </c>
      <c r="O2555" s="596" t="s">
        <v>66</v>
      </c>
      <c r="P2555" s="706" t="s">
        <v>10742</v>
      </c>
      <c r="Q2555" s="746" t="s">
        <v>10743</v>
      </c>
      <c r="R2555" s="823">
        <v>3</v>
      </c>
      <c r="S2555" s="1080">
        <v>15</v>
      </c>
      <c r="T2555" s="1361">
        <f t="shared" si="81"/>
        <v>18</v>
      </c>
      <c r="U2555" s="596"/>
      <c r="V2555" s="593"/>
      <c r="W2555" s="593"/>
      <c r="X2555" s="596"/>
      <c r="Y2555" s="593"/>
      <c r="Z2555" s="596"/>
      <c r="AA2555" s="596"/>
      <c r="AB2555" s="596"/>
      <c r="AC2555" s="596"/>
      <c r="AD2555" s="596" t="s">
        <v>55</v>
      </c>
      <c r="AE2555" s="596"/>
      <c r="AF2555" s="596"/>
      <c r="AG2555" s="747"/>
      <c r="AH2555" s="6" t="e">
        <f t="shared" si="78"/>
        <v>#VALUE!</v>
      </c>
      <c r="AI2555" s="1478" t="e">
        <f>COUNTIF([4]ПС!A5925:A6076,M2555)</f>
        <v>#VALUE!</v>
      </c>
      <c r="AJ2555" s="3">
        <f t="shared" si="82"/>
        <v>1</v>
      </c>
      <c r="AK2555" s="22"/>
      <c r="AL2555" s="22"/>
      <c r="AM2555" s="22"/>
      <c r="AN2555" s="22"/>
      <c r="AO2555" s="22"/>
      <c r="AP2555" s="22"/>
      <c r="AQ2555" s="22"/>
      <c r="AR2555" s="22"/>
      <c r="AS2555" s="22"/>
      <c r="AT2555" s="22"/>
      <c r="AU2555" s="22"/>
      <c r="AV2555" s="22"/>
      <c r="AW2555" s="22"/>
      <c r="AX2555" s="22"/>
      <c r="AY2555" s="22"/>
      <c r="AZ2555" s="22"/>
      <c r="BA2555" s="22"/>
      <c r="BB2555" s="22"/>
      <c r="BC2555" s="22"/>
      <c r="BD2555" s="22"/>
      <c r="BE2555" s="22"/>
      <c r="BF2555" s="22"/>
      <c r="BG2555" s="22"/>
      <c r="BH2555" s="22"/>
      <c r="BI2555" s="22"/>
      <c r="BJ2555" s="22"/>
      <c r="BK2555" s="22"/>
      <c r="BL2555" s="22"/>
      <c r="BM2555" s="22"/>
      <c r="BN2555" s="22"/>
      <c r="BO2555" s="22"/>
      <c r="BP2555" s="22"/>
      <c r="BQ2555" s="22"/>
      <c r="BR2555" s="22"/>
      <c r="BS2555" s="22"/>
      <c r="BT2555" s="22"/>
      <c r="BU2555" s="22"/>
      <c r="BV2555" s="22"/>
      <c r="BW2555" s="22"/>
      <c r="BX2555" s="22"/>
      <c r="BY2555" s="22"/>
      <c r="BZ2555" s="22"/>
      <c r="CA2555" s="22"/>
      <c r="CB2555" s="22"/>
      <c r="CC2555" s="22"/>
      <c r="CD2555" s="22"/>
      <c r="CE2555" s="22"/>
      <c r="CF2555" s="22"/>
      <c r="CG2555" s="22"/>
      <c r="CH2555" s="22"/>
      <c r="CI2555" s="22"/>
      <c r="CJ2555" s="22"/>
      <c r="CK2555" s="22"/>
      <c r="CL2555" s="22"/>
      <c r="CM2555" s="22"/>
      <c r="CN2555" s="22"/>
      <c r="CO2555" s="22"/>
      <c r="CP2555" s="22"/>
      <c r="CQ2555" s="22"/>
      <c r="CR2555" s="22"/>
      <c r="CS2555" s="22"/>
      <c r="CT2555" s="22"/>
      <c r="CU2555" s="22"/>
      <c r="CV2555" s="22"/>
      <c r="CW2555" s="22"/>
      <c r="CX2555" s="22"/>
      <c r="CY2555" s="22"/>
      <c r="CZ2555" s="22"/>
      <c r="DA2555" s="22"/>
      <c r="DB2555" s="22"/>
    </row>
    <row r="2556" spans="1:106" s="753" customFormat="1" ht="204.75" hidden="1" x14ac:dyDescent="0.2">
      <c r="A2556" s="744" t="s">
        <v>10168</v>
      </c>
      <c r="B2556" s="52" t="s">
        <v>5</v>
      </c>
      <c r="C2556" s="596" t="s">
        <v>36</v>
      </c>
      <c r="D2556" s="683">
        <v>41967</v>
      </c>
      <c r="E2556" s="1082">
        <v>0.22222222222222221</v>
      </c>
      <c r="F2556" s="1083">
        <v>41967</v>
      </c>
      <c r="G2556" s="708">
        <v>0.27361111111111108</v>
      </c>
      <c r="H2556" s="1178">
        <f t="shared" si="77"/>
        <v>5.1388888888888873E-2</v>
      </c>
      <c r="I2556" s="596">
        <v>8</v>
      </c>
      <c r="J2556" s="596" t="s">
        <v>178</v>
      </c>
      <c r="K2556" s="596" t="s">
        <v>134</v>
      </c>
      <c r="L2556" s="596" t="s">
        <v>130</v>
      </c>
      <c r="M2556" s="1079" t="s">
        <v>1399</v>
      </c>
      <c r="N2556" s="596" t="s">
        <v>103</v>
      </c>
      <c r="O2556" s="596" t="s">
        <v>66</v>
      </c>
      <c r="P2556" s="751" t="s">
        <v>10751</v>
      </c>
      <c r="Q2556" s="746" t="s">
        <v>10752</v>
      </c>
      <c r="R2556" s="686">
        <v>33</v>
      </c>
      <c r="S2556" s="596"/>
      <c r="T2556" s="1361">
        <f t="shared" si="81"/>
        <v>33</v>
      </c>
      <c r="U2556" s="596" t="s">
        <v>75</v>
      </c>
      <c r="V2556" s="593">
        <v>1995</v>
      </c>
      <c r="W2556" s="593" t="s">
        <v>2287</v>
      </c>
      <c r="X2556" s="596" t="s">
        <v>183</v>
      </c>
      <c r="Y2556" s="614">
        <v>41091</v>
      </c>
      <c r="Z2556" s="596">
        <v>100</v>
      </c>
      <c r="AA2556" s="596" t="s">
        <v>183</v>
      </c>
      <c r="AB2556" s="596">
        <v>0</v>
      </c>
      <c r="AC2556" s="596" t="s">
        <v>183</v>
      </c>
      <c r="AD2556" s="743" t="s">
        <v>60</v>
      </c>
      <c r="AE2556" s="596"/>
      <c r="AF2556" s="596"/>
      <c r="AG2556" s="747"/>
      <c r="AH2556" s="6" t="e">
        <f t="shared" si="78"/>
        <v>#VALUE!</v>
      </c>
      <c r="AI2556" s="1478" t="e">
        <f>COUNTIF([4]ПС!A5925:A6076,M2556)</f>
        <v>#VALUE!</v>
      </c>
      <c r="AJ2556" s="3">
        <f t="shared" si="82"/>
        <v>1</v>
      </c>
      <c r="AK2556" s="22"/>
      <c r="AL2556" s="22"/>
      <c r="AM2556" s="22"/>
      <c r="AN2556" s="22"/>
      <c r="AO2556" s="22"/>
      <c r="AP2556" s="22"/>
      <c r="AQ2556" s="22"/>
      <c r="AR2556" s="22"/>
      <c r="AS2556" s="22"/>
      <c r="AT2556" s="22"/>
      <c r="AU2556" s="22"/>
      <c r="AV2556" s="22"/>
      <c r="AW2556" s="22"/>
      <c r="AX2556" s="22"/>
      <c r="AY2556" s="22"/>
      <c r="AZ2556" s="22"/>
      <c r="BA2556" s="22"/>
      <c r="BB2556" s="22"/>
      <c r="BC2556" s="22"/>
      <c r="BD2556" s="22"/>
      <c r="BE2556" s="22"/>
      <c r="BF2556" s="22"/>
      <c r="BG2556" s="22"/>
      <c r="BH2556" s="22"/>
      <c r="BI2556" s="22"/>
      <c r="BJ2556" s="22"/>
      <c r="BK2556" s="22"/>
      <c r="BL2556" s="22"/>
      <c r="BM2556" s="22"/>
      <c r="BN2556" s="22"/>
      <c r="BO2556" s="22"/>
      <c r="BP2556" s="22"/>
      <c r="BQ2556" s="22"/>
      <c r="BR2556" s="22"/>
      <c r="BS2556" s="22"/>
      <c r="BT2556" s="22"/>
      <c r="BU2556" s="22"/>
      <c r="BV2556" s="22"/>
      <c r="BW2556" s="22"/>
      <c r="BX2556" s="22"/>
      <c r="BY2556" s="22"/>
      <c r="BZ2556" s="22"/>
      <c r="CA2556" s="22"/>
      <c r="CB2556" s="22"/>
      <c r="CC2556" s="22"/>
      <c r="CD2556" s="22"/>
      <c r="CE2556" s="22"/>
      <c r="CF2556" s="22"/>
      <c r="CG2556" s="22"/>
      <c r="CH2556" s="22"/>
      <c r="CI2556" s="22"/>
      <c r="CJ2556" s="22"/>
      <c r="CK2556" s="22"/>
      <c r="CL2556" s="22"/>
      <c r="CM2556" s="22"/>
      <c r="CN2556" s="22"/>
      <c r="CO2556" s="22"/>
      <c r="CP2556" s="22"/>
      <c r="CQ2556" s="22"/>
      <c r="CR2556" s="22"/>
      <c r="CS2556" s="22"/>
      <c r="CT2556" s="22"/>
      <c r="CU2556" s="22"/>
      <c r="CV2556" s="22"/>
      <c r="CW2556" s="22"/>
      <c r="CX2556" s="22"/>
      <c r="CY2556" s="22"/>
      <c r="CZ2556" s="22"/>
      <c r="DA2556" s="22"/>
      <c r="DB2556" s="22"/>
    </row>
    <row r="2557" spans="1:106" s="753" customFormat="1" ht="110.25" hidden="1" x14ac:dyDescent="0.2">
      <c r="A2557" s="744" t="s">
        <v>10168</v>
      </c>
      <c r="B2557" s="52" t="s">
        <v>5</v>
      </c>
      <c r="C2557" s="596" t="s">
        <v>36</v>
      </c>
      <c r="D2557" s="683">
        <v>41967</v>
      </c>
      <c r="E2557" s="1082">
        <v>0.51111111111111118</v>
      </c>
      <c r="F2557" s="1083">
        <v>41967</v>
      </c>
      <c r="G2557" s="708">
        <v>0.51180555555555551</v>
      </c>
      <c r="H2557" s="1178">
        <f t="shared" si="77"/>
        <v>6.9444444444433095E-4</v>
      </c>
      <c r="I2557" s="593">
        <v>9</v>
      </c>
      <c r="J2557" s="593"/>
      <c r="K2557" s="596" t="s">
        <v>834</v>
      </c>
      <c r="L2557" s="596" t="s">
        <v>130</v>
      </c>
      <c r="M2557" s="745" t="s">
        <v>666</v>
      </c>
      <c r="N2557" s="596" t="s">
        <v>103</v>
      </c>
      <c r="O2557" s="596" t="s">
        <v>66</v>
      </c>
      <c r="P2557" s="746" t="s">
        <v>10753</v>
      </c>
      <c r="Q2557" s="746" t="s">
        <v>10754</v>
      </c>
      <c r="R2557" s="686">
        <v>2</v>
      </c>
      <c r="S2557" s="593"/>
      <c r="T2557" s="1361">
        <f t="shared" si="81"/>
        <v>2</v>
      </c>
      <c r="U2557" s="596" t="s">
        <v>75</v>
      </c>
      <c r="V2557" s="593">
        <v>1980</v>
      </c>
      <c r="W2557" s="593" t="s">
        <v>2286</v>
      </c>
      <c r="X2557" s="596" t="s">
        <v>183</v>
      </c>
      <c r="Y2557" s="614">
        <v>41864</v>
      </c>
      <c r="Z2557" s="596">
        <v>100</v>
      </c>
      <c r="AA2557" s="596" t="s">
        <v>183</v>
      </c>
      <c r="AB2557" s="596">
        <v>0</v>
      </c>
      <c r="AC2557" s="614">
        <v>41864</v>
      </c>
      <c r="AD2557" s="743" t="s">
        <v>60</v>
      </c>
      <c r="AE2557" s="596"/>
      <c r="AF2557" s="596"/>
      <c r="AG2557" s="747"/>
      <c r="AH2557" s="6" t="e">
        <f t="shared" si="78"/>
        <v>#VALUE!</v>
      </c>
      <c r="AI2557" s="1478" t="e">
        <f>COUNTIF([4]ПС!A5925:A6076,M2557)</f>
        <v>#VALUE!</v>
      </c>
      <c r="AJ2557" s="3">
        <f t="shared" si="82"/>
        <v>1</v>
      </c>
      <c r="AK2557" s="22"/>
      <c r="AL2557" s="22"/>
      <c r="AM2557" s="22"/>
      <c r="AN2557" s="22"/>
      <c r="AO2557" s="22"/>
      <c r="AP2557" s="22"/>
      <c r="AQ2557" s="22"/>
      <c r="AR2557" s="22"/>
      <c r="AS2557" s="22"/>
      <c r="AT2557" s="22"/>
      <c r="AU2557" s="22"/>
      <c r="AV2557" s="22"/>
      <c r="AW2557" s="22"/>
      <c r="AX2557" s="22"/>
      <c r="AY2557" s="22"/>
      <c r="AZ2557" s="22"/>
      <c r="BA2557" s="22"/>
      <c r="BB2557" s="22"/>
      <c r="BC2557" s="22"/>
      <c r="BD2557" s="22"/>
      <c r="BE2557" s="22"/>
      <c r="BF2557" s="22"/>
      <c r="BG2557" s="22"/>
      <c r="BH2557" s="22"/>
      <c r="BI2557" s="22"/>
      <c r="BJ2557" s="22"/>
      <c r="BK2557" s="22"/>
      <c r="BL2557" s="22"/>
      <c r="BM2557" s="22"/>
      <c r="BN2557" s="22"/>
      <c r="BO2557" s="22"/>
      <c r="BP2557" s="22"/>
      <c r="BQ2557" s="22"/>
      <c r="BR2557" s="22"/>
      <c r="BS2557" s="22"/>
      <c r="BT2557" s="22"/>
      <c r="BU2557" s="22"/>
      <c r="BV2557" s="22"/>
      <c r="BW2557" s="22"/>
      <c r="BX2557" s="22"/>
      <c r="BY2557" s="22"/>
      <c r="BZ2557" s="22"/>
      <c r="CA2557" s="22"/>
      <c r="CB2557" s="22"/>
      <c r="CC2557" s="22"/>
      <c r="CD2557" s="22"/>
      <c r="CE2557" s="22"/>
      <c r="CF2557" s="22"/>
      <c r="CG2557" s="22"/>
      <c r="CH2557" s="22"/>
      <c r="CI2557" s="22"/>
      <c r="CJ2557" s="22"/>
      <c r="CK2557" s="22"/>
      <c r="CL2557" s="22"/>
      <c r="CM2557" s="22"/>
      <c r="CN2557" s="22"/>
      <c r="CO2557" s="22"/>
      <c r="CP2557" s="22"/>
      <c r="CQ2557" s="22"/>
      <c r="CR2557" s="22"/>
      <c r="CS2557" s="22"/>
      <c r="CT2557" s="22"/>
      <c r="CU2557" s="22"/>
      <c r="CV2557" s="22"/>
      <c r="CW2557" s="22"/>
      <c r="CX2557" s="22"/>
      <c r="CY2557" s="22"/>
      <c r="CZ2557" s="22"/>
      <c r="DA2557" s="22"/>
      <c r="DB2557" s="22"/>
    </row>
    <row r="2558" spans="1:106" s="753" customFormat="1" ht="94.5" hidden="1" x14ac:dyDescent="0.2">
      <c r="A2558" s="744" t="s">
        <v>10168</v>
      </c>
      <c r="B2558" s="52" t="s">
        <v>5</v>
      </c>
      <c r="C2558" s="596" t="s">
        <v>36</v>
      </c>
      <c r="D2558" s="683">
        <v>41968</v>
      </c>
      <c r="E2558" s="643">
        <v>0.4916666666666667</v>
      </c>
      <c r="F2558" s="712">
        <v>41968</v>
      </c>
      <c r="G2558" s="643">
        <v>0.51944444444444449</v>
      </c>
      <c r="H2558" s="1178">
        <f t="shared" si="77"/>
        <v>2.777777777777779E-2</v>
      </c>
      <c r="I2558" s="596">
        <v>6</v>
      </c>
      <c r="J2558" s="596"/>
      <c r="K2558" s="596"/>
      <c r="L2558" s="596" t="s">
        <v>128</v>
      </c>
      <c r="M2558" s="745" t="s">
        <v>10760</v>
      </c>
      <c r="N2558" s="596" t="s">
        <v>103</v>
      </c>
      <c r="O2558" s="596" t="s">
        <v>66</v>
      </c>
      <c r="P2558" s="751" t="s">
        <v>10761</v>
      </c>
      <c r="Q2558" s="746" t="s">
        <v>10762</v>
      </c>
      <c r="R2558" s="686">
        <v>18</v>
      </c>
      <c r="S2558" s="686"/>
      <c r="T2558" s="1361">
        <f t="shared" si="81"/>
        <v>18</v>
      </c>
      <c r="U2558" s="596" t="s">
        <v>84</v>
      </c>
      <c r="V2558" s="593">
        <v>2012</v>
      </c>
      <c r="W2558" s="593" t="s">
        <v>1536</v>
      </c>
      <c r="X2558" s="596" t="s">
        <v>183</v>
      </c>
      <c r="Y2558" s="593">
        <v>2013</v>
      </c>
      <c r="Z2558" s="596" t="s">
        <v>183</v>
      </c>
      <c r="AA2558" s="596" t="s">
        <v>183</v>
      </c>
      <c r="AB2558" s="596" t="s">
        <v>183</v>
      </c>
      <c r="AC2558" s="596" t="s">
        <v>183</v>
      </c>
      <c r="AD2558" s="743" t="s">
        <v>54</v>
      </c>
      <c r="AE2558" s="596"/>
      <c r="AF2558" s="596"/>
      <c r="AG2558" s="747"/>
      <c r="AH2558" s="6" t="e">
        <f t="shared" si="78"/>
        <v>#VALUE!</v>
      </c>
      <c r="AI2558" s="1478" t="e">
        <f>COUNTIF([4]ПС!A5925:A6076,M2558)</f>
        <v>#VALUE!</v>
      </c>
      <c r="AJ2558" s="3">
        <f t="shared" si="82"/>
        <v>1</v>
      </c>
      <c r="AK2558" s="22"/>
      <c r="AL2558" s="22"/>
      <c r="AM2558" s="22"/>
      <c r="AN2558" s="22"/>
      <c r="AO2558" s="22"/>
      <c r="AP2558" s="22"/>
      <c r="AQ2558" s="22"/>
      <c r="AR2558" s="22"/>
      <c r="AS2558" s="22"/>
      <c r="AT2558" s="22"/>
      <c r="AU2558" s="22"/>
      <c r="AV2558" s="22"/>
      <c r="AW2558" s="22"/>
      <c r="AX2558" s="22"/>
      <c r="AY2558" s="22"/>
      <c r="AZ2558" s="22"/>
      <c r="BA2558" s="22"/>
      <c r="BB2558" s="22"/>
      <c r="BC2558" s="22"/>
      <c r="BD2558" s="22"/>
      <c r="BE2558" s="22"/>
      <c r="BF2558" s="22"/>
      <c r="BG2558" s="22"/>
      <c r="BH2558" s="22"/>
      <c r="BI2558" s="22"/>
      <c r="BJ2558" s="22"/>
      <c r="BK2558" s="22"/>
      <c r="BL2558" s="22"/>
      <c r="BM2558" s="22"/>
      <c r="BN2558" s="22"/>
      <c r="BO2558" s="22"/>
      <c r="BP2558" s="22"/>
      <c r="BQ2558" s="22"/>
      <c r="BR2558" s="22"/>
      <c r="BS2558" s="22"/>
      <c r="BT2558" s="22"/>
      <c r="BU2558" s="22"/>
      <c r="BV2558" s="22"/>
      <c r="BW2558" s="22"/>
      <c r="BX2558" s="22"/>
      <c r="BY2558" s="22"/>
      <c r="BZ2558" s="22"/>
      <c r="CA2558" s="22"/>
      <c r="CB2558" s="22"/>
      <c r="CC2558" s="22"/>
      <c r="CD2558" s="22"/>
      <c r="CE2558" s="22"/>
      <c r="CF2558" s="22"/>
      <c r="CG2558" s="22"/>
      <c r="CH2558" s="22"/>
      <c r="CI2558" s="22"/>
      <c r="CJ2558" s="22"/>
      <c r="CK2558" s="22"/>
      <c r="CL2558" s="22"/>
      <c r="CM2558" s="22"/>
      <c r="CN2558" s="22"/>
      <c r="CO2558" s="22"/>
      <c r="CP2558" s="22"/>
      <c r="CQ2558" s="22"/>
      <c r="CR2558" s="22"/>
      <c r="CS2558" s="22"/>
      <c r="CT2558" s="22"/>
      <c r="CU2558" s="22"/>
      <c r="CV2558" s="22"/>
      <c r="CW2558" s="22"/>
      <c r="CX2558" s="22"/>
      <c r="CY2558" s="22"/>
      <c r="CZ2558" s="22"/>
      <c r="DA2558" s="22"/>
      <c r="DB2558" s="22"/>
    </row>
    <row r="2559" spans="1:106" s="753" customFormat="1" ht="63" hidden="1" x14ac:dyDescent="0.2">
      <c r="A2559" s="745" t="s">
        <v>10799</v>
      </c>
      <c r="B2559" s="52" t="s">
        <v>5</v>
      </c>
      <c r="C2559" s="596" t="s">
        <v>10800</v>
      </c>
      <c r="D2559" s="683">
        <v>41974</v>
      </c>
      <c r="E2559" s="1087">
        <v>0.65625</v>
      </c>
      <c r="F2559" s="1088">
        <v>41974</v>
      </c>
      <c r="G2559" s="708">
        <v>0.67361111111111116</v>
      </c>
      <c r="H2559" s="1178">
        <f t="shared" si="77"/>
        <v>1.736111111111116E-2</v>
      </c>
      <c r="I2559" s="596">
        <v>1</v>
      </c>
      <c r="J2559" s="596"/>
      <c r="K2559" s="596"/>
      <c r="L2559" s="596" t="s">
        <v>130</v>
      </c>
      <c r="M2559" s="745" t="s">
        <v>10760</v>
      </c>
      <c r="N2559" s="596" t="s">
        <v>103</v>
      </c>
      <c r="O2559" s="596" t="s">
        <v>64</v>
      </c>
      <c r="P2559" s="746" t="s">
        <v>10801</v>
      </c>
      <c r="Q2559" s="746" t="s">
        <v>10802</v>
      </c>
      <c r="R2559" s="1084">
        <v>1</v>
      </c>
      <c r="S2559" s="686"/>
      <c r="T2559" s="1361">
        <f t="shared" si="81"/>
        <v>1</v>
      </c>
      <c r="U2559" s="596"/>
      <c r="V2559" s="593">
        <v>2012</v>
      </c>
      <c r="W2559" s="593" t="s">
        <v>1536</v>
      </c>
      <c r="X2559" s="596" t="s">
        <v>183</v>
      </c>
      <c r="Y2559" s="593">
        <v>2013</v>
      </c>
      <c r="Z2559" s="596" t="s">
        <v>183</v>
      </c>
      <c r="AA2559" s="596" t="s">
        <v>183</v>
      </c>
      <c r="AB2559" s="596" t="s">
        <v>183</v>
      </c>
      <c r="AC2559" s="596" t="s">
        <v>183</v>
      </c>
      <c r="AD2559" s="596" t="s">
        <v>60</v>
      </c>
      <c r="AE2559" s="596"/>
      <c r="AF2559" s="596"/>
      <c r="AG2559" s="747"/>
      <c r="AH2559" s="6" t="e">
        <f t="shared" si="78"/>
        <v>#VALUE!</v>
      </c>
      <c r="AI2559" s="1478" t="e">
        <f>COUNTIF([4]ПС!A5925:A6076,M2559)</f>
        <v>#VALUE!</v>
      </c>
      <c r="AJ2559" s="3">
        <f t="shared" si="82"/>
        <v>1</v>
      </c>
      <c r="AK2559" s="22"/>
      <c r="AL2559" s="22"/>
      <c r="AM2559" s="22"/>
      <c r="AN2559" s="22"/>
      <c r="AO2559" s="22"/>
      <c r="AP2559" s="22"/>
      <c r="AQ2559" s="22"/>
      <c r="AR2559" s="22"/>
      <c r="AS2559" s="22"/>
      <c r="AT2559" s="22"/>
      <c r="AU2559" s="22"/>
      <c r="AV2559" s="22"/>
      <c r="AW2559" s="22"/>
      <c r="AX2559" s="22"/>
      <c r="AY2559" s="22"/>
      <c r="AZ2559" s="22"/>
      <c r="BA2559" s="22"/>
      <c r="BB2559" s="22"/>
      <c r="BC2559" s="22"/>
      <c r="BD2559" s="22"/>
      <c r="BE2559" s="22"/>
      <c r="BF2559" s="22"/>
      <c r="BG2559" s="22"/>
      <c r="BH2559" s="22"/>
      <c r="BI2559" s="22"/>
      <c r="BJ2559" s="22"/>
      <c r="BK2559" s="22"/>
      <c r="BL2559" s="22"/>
      <c r="BM2559" s="22"/>
      <c r="BN2559" s="22"/>
      <c r="BO2559" s="22"/>
      <c r="BP2559" s="22"/>
      <c r="BQ2559" s="22"/>
      <c r="BR2559" s="22"/>
      <c r="BS2559" s="22"/>
      <c r="BT2559" s="22"/>
      <c r="BU2559" s="22"/>
      <c r="BV2559" s="22"/>
      <c r="BW2559" s="22"/>
      <c r="BX2559" s="22"/>
      <c r="BY2559" s="22"/>
      <c r="BZ2559" s="22"/>
      <c r="CA2559" s="22"/>
      <c r="CB2559" s="22"/>
      <c r="CC2559" s="22"/>
      <c r="CD2559" s="22"/>
      <c r="CE2559" s="22"/>
      <c r="CF2559" s="22"/>
      <c r="CG2559" s="22"/>
      <c r="CH2559" s="22"/>
      <c r="CI2559" s="22"/>
      <c r="CJ2559" s="22"/>
      <c r="CK2559" s="22"/>
      <c r="CL2559" s="22"/>
      <c r="CM2559" s="22"/>
      <c r="CN2559" s="22"/>
      <c r="CO2559" s="22"/>
      <c r="CP2559" s="22"/>
      <c r="CQ2559" s="22"/>
      <c r="CR2559" s="22"/>
      <c r="CS2559" s="22"/>
      <c r="CT2559" s="22"/>
      <c r="CU2559" s="22"/>
      <c r="CV2559" s="22"/>
      <c r="CW2559" s="22"/>
      <c r="CX2559" s="22"/>
      <c r="CY2559" s="22"/>
      <c r="CZ2559" s="22"/>
      <c r="DA2559" s="22"/>
      <c r="DB2559" s="22"/>
    </row>
    <row r="2560" spans="1:106" s="753" customFormat="1" ht="126" hidden="1" x14ac:dyDescent="0.2">
      <c r="A2560" s="745" t="s">
        <v>10799</v>
      </c>
      <c r="B2560" s="52" t="s">
        <v>5</v>
      </c>
      <c r="C2560" s="596" t="s">
        <v>10800</v>
      </c>
      <c r="D2560" s="683">
        <v>41977</v>
      </c>
      <c r="E2560" s="1087">
        <v>0.75138888888888899</v>
      </c>
      <c r="F2560" s="1088">
        <v>41977</v>
      </c>
      <c r="G2560" s="643">
        <v>0.75138888888888899</v>
      </c>
      <c r="H2560" s="1178">
        <f t="shared" si="77"/>
        <v>0</v>
      </c>
      <c r="I2560" s="596">
        <v>4</v>
      </c>
      <c r="J2560" s="596" t="s">
        <v>178</v>
      </c>
      <c r="K2560" s="596" t="s">
        <v>132</v>
      </c>
      <c r="L2560" s="596" t="s">
        <v>128</v>
      </c>
      <c r="M2560" s="745" t="s">
        <v>4045</v>
      </c>
      <c r="N2560" s="596" t="s">
        <v>103</v>
      </c>
      <c r="O2560" s="596" t="s">
        <v>66</v>
      </c>
      <c r="P2560" s="746" t="s">
        <v>10893</v>
      </c>
      <c r="Q2560" s="746" t="s">
        <v>10894</v>
      </c>
      <c r="R2560" s="686">
        <v>1</v>
      </c>
      <c r="S2560" s="686">
        <v>1</v>
      </c>
      <c r="T2560" s="1361">
        <f t="shared" si="81"/>
        <v>2</v>
      </c>
      <c r="U2560" s="596" t="s">
        <v>75</v>
      </c>
      <c r="V2560" s="593">
        <v>1978</v>
      </c>
      <c r="W2560" s="593" t="s">
        <v>2286</v>
      </c>
      <c r="X2560" s="596" t="s">
        <v>183</v>
      </c>
      <c r="Y2560" s="614">
        <v>40695</v>
      </c>
      <c r="Z2560" s="596">
        <v>100</v>
      </c>
      <c r="AA2560" s="596" t="s">
        <v>183</v>
      </c>
      <c r="AB2560" s="596">
        <v>0</v>
      </c>
      <c r="AC2560" s="596" t="s">
        <v>183</v>
      </c>
      <c r="AD2560" s="743" t="s">
        <v>49</v>
      </c>
      <c r="AE2560" s="596"/>
      <c r="AF2560" s="596"/>
      <c r="AG2560" s="747"/>
      <c r="AH2560" s="6" t="e">
        <f t="shared" si="78"/>
        <v>#VALUE!</v>
      </c>
      <c r="AI2560" s="1478" t="e">
        <f>COUNTIF([4]ПС!A5925:A6076,M2560)</f>
        <v>#VALUE!</v>
      </c>
      <c r="AJ2560" s="3">
        <f t="shared" si="82"/>
        <v>1</v>
      </c>
      <c r="AK2560" s="22"/>
      <c r="AL2560" s="22"/>
      <c r="AM2560" s="22"/>
      <c r="AN2560" s="22"/>
      <c r="AO2560" s="22"/>
      <c r="AP2560" s="22"/>
      <c r="AQ2560" s="22"/>
      <c r="AR2560" s="22"/>
      <c r="AS2560" s="22"/>
      <c r="AT2560" s="22"/>
      <c r="AU2560" s="22"/>
      <c r="AV2560" s="22"/>
      <c r="AW2560" s="22"/>
      <c r="AX2560" s="22"/>
      <c r="AY2560" s="22"/>
      <c r="AZ2560" s="22"/>
      <c r="BA2560" s="22"/>
      <c r="BB2560" s="22"/>
      <c r="BC2560" s="22"/>
      <c r="BD2560" s="22"/>
      <c r="BE2560" s="22"/>
      <c r="BF2560" s="22"/>
      <c r="BG2560" s="22"/>
      <c r="BH2560" s="22"/>
      <c r="BI2560" s="22"/>
      <c r="BJ2560" s="22"/>
      <c r="BK2560" s="22"/>
      <c r="BL2560" s="22"/>
      <c r="BM2560" s="22"/>
      <c r="BN2560" s="22"/>
      <c r="BO2560" s="22"/>
      <c r="BP2560" s="22"/>
      <c r="BQ2560" s="22"/>
      <c r="BR2560" s="22"/>
      <c r="BS2560" s="22"/>
      <c r="BT2560" s="22"/>
      <c r="BU2560" s="22"/>
      <c r="BV2560" s="22"/>
      <c r="BW2560" s="22"/>
      <c r="BX2560" s="22"/>
      <c r="BY2560" s="22"/>
      <c r="BZ2560" s="22"/>
      <c r="CA2560" s="22"/>
      <c r="CB2560" s="22"/>
      <c r="CC2560" s="22"/>
      <c r="CD2560" s="22"/>
      <c r="CE2560" s="22"/>
      <c r="CF2560" s="22"/>
      <c r="CG2560" s="22"/>
      <c r="CH2560" s="22"/>
      <c r="CI2560" s="22"/>
      <c r="CJ2560" s="22"/>
      <c r="CK2560" s="22"/>
      <c r="CL2560" s="22"/>
      <c r="CM2560" s="22"/>
      <c r="CN2560" s="22"/>
      <c r="CO2560" s="22"/>
      <c r="CP2560" s="22"/>
      <c r="CQ2560" s="22"/>
      <c r="CR2560" s="22"/>
      <c r="CS2560" s="22"/>
      <c r="CT2560" s="22"/>
      <c r="CU2560" s="22"/>
      <c r="CV2560" s="22"/>
      <c r="CW2560" s="22"/>
      <c r="CX2560" s="22"/>
      <c r="CY2560" s="22"/>
      <c r="CZ2560" s="22"/>
      <c r="DA2560" s="22"/>
      <c r="DB2560" s="22"/>
    </row>
    <row r="2561" spans="1:106" s="753" customFormat="1" ht="110.25" hidden="1" x14ac:dyDescent="0.2">
      <c r="A2561" s="745" t="s">
        <v>10799</v>
      </c>
      <c r="B2561" s="52" t="s">
        <v>5</v>
      </c>
      <c r="C2561" s="596" t="s">
        <v>10800</v>
      </c>
      <c r="D2561" s="683">
        <v>41977</v>
      </c>
      <c r="E2561" s="1087">
        <v>0.78263888888888899</v>
      </c>
      <c r="F2561" s="1088">
        <v>41977</v>
      </c>
      <c r="G2561" s="643">
        <v>0.78263888888888899</v>
      </c>
      <c r="H2561" s="1178">
        <f t="shared" si="77"/>
        <v>0</v>
      </c>
      <c r="I2561" s="596">
        <v>4</v>
      </c>
      <c r="J2561" s="596" t="s">
        <v>10895</v>
      </c>
      <c r="K2561" s="596" t="s">
        <v>132</v>
      </c>
      <c r="L2561" s="596" t="s">
        <v>128</v>
      </c>
      <c r="M2561" s="745" t="s">
        <v>4045</v>
      </c>
      <c r="N2561" s="596" t="s">
        <v>103</v>
      </c>
      <c r="O2561" s="596" t="s">
        <v>66</v>
      </c>
      <c r="P2561" s="746" t="s">
        <v>10893</v>
      </c>
      <c r="Q2561" s="746" t="s">
        <v>10896</v>
      </c>
      <c r="R2561" s="596">
        <v>1</v>
      </c>
      <c r="S2561" s="686">
        <v>1</v>
      </c>
      <c r="T2561" s="1361">
        <f t="shared" si="81"/>
        <v>2</v>
      </c>
      <c r="U2561" s="372" t="s">
        <v>75</v>
      </c>
      <c r="V2561" s="593">
        <v>1978</v>
      </c>
      <c r="W2561" s="593" t="s">
        <v>2286</v>
      </c>
      <c r="X2561" s="596" t="s">
        <v>183</v>
      </c>
      <c r="Y2561" s="614">
        <v>40695</v>
      </c>
      <c r="Z2561" s="596">
        <v>100</v>
      </c>
      <c r="AA2561" s="596" t="s">
        <v>183</v>
      </c>
      <c r="AB2561" s="596">
        <v>0</v>
      </c>
      <c r="AC2561" s="596" t="s">
        <v>183</v>
      </c>
      <c r="AD2561" s="743" t="s">
        <v>49</v>
      </c>
      <c r="AE2561" s="596"/>
      <c r="AF2561" s="596"/>
      <c r="AG2561" s="747"/>
      <c r="AH2561" s="6" t="e">
        <f t="shared" si="78"/>
        <v>#VALUE!</v>
      </c>
      <c r="AI2561" s="1478" t="e">
        <f>COUNTIF([4]ПС!A5925:A6076,M2561)</f>
        <v>#VALUE!</v>
      </c>
      <c r="AJ2561" s="3">
        <f t="shared" si="82"/>
        <v>1</v>
      </c>
      <c r="AK2561" s="22"/>
      <c r="AL2561" s="22"/>
      <c r="AM2561" s="22"/>
      <c r="AN2561" s="22"/>
      <c r="AO2561" s="22"/>
      <c r="AP2561" s="22"/>
      <c r="AQ2561" s="22"/>
      <c r="AR2561" s="22"/>
      <c r="AS2561" s="22"/>
      <c r="AT2561" s="22"/>
      <c r="AU2561" s="22"/>
      <c r="AV2561" s="22"/>
      <c r="AW2561" s="22"/>
      <c r="AX2561" s="22"/>
      <c r="AY2561" s="22"/>
      <c r="AZ2561" s="22"/>
      <c r="BA2561" s="22"/>
      <c r="BB2561" s="22"/>
      <c r="BC2561" s="22"/>
      <c r="BD2561" s="22"/>
      <c r="BE2561" s="22"/>
      <c r="BF2561" s="22"/>
      <c r="BG2561" s="22"/>
      <c r="BH2561" s="22"/>
      <c r="BI2561" s="22"/>
      <c r="BJ2561" s="22"/>
      <c r="BK2561" s="22"/>
      <c r="BL2561" s="22"/>
      <c r="BM2561" s="22"/>
      <c r="BN2561" s="22"/>
      <c r="BO2561" s="22"/>
      <c r="BP2561" s="22"/>
      <c r="BQ2561" s="22"/>
      <c r="BR2561" s="22"/>
      <c r="BS2561" s="22"/>
      <c r="BT2561" s="22"/>
      <c r="BU2561" s="22"/>
      <c r="BV2561" s="22"/>
      <c r="BW2561" s="22"/>
      <c r="BX2561" s="22"/>
      <c r="BY2561" s="22"/>
      <c r="BZ2561" s="22"/>
      <c r="CA2561" s="22"/>
      <c r="CB2561" s="22"/>
      <c r="CC2561" s="22"/>
      <c r="CD2561" s="22"/>
      <c r="CE2561" s="22"/>
      <c r="CF2561" s="22"/>
      <c r="CG2561" s="22"/>
      <c r="CH2561" s="22"/>
      <c r="CI2561" s="22"/>
      <c r="CJ2561" s="22"/>
      <c r="CK2561" s="22"/>
      <c r="CL2561" s="22"/>
      <c r="CM2561" s="22"/>
      <c r="CN2561" s="22"/>
      <c r="CO2561" s="22"/>
      <c r="CP2561" s="22"/>
      <c r="CQ2561" s="22"/>
      <c r="CR2561" s="22"/>
      <c r="CS2561" s="22"/>
      <c r="CT2561" s="22"/>
      <c r="CU2561" s="22"/>
      <c r="CV2561" s="22"/>
      <c r="CW2561" s="22"/>
      <c r="CX2561" s="22"/>
      <c r="CY2561" s="22"/>
      <c r="CZ2561" s="22"/>
      <c r="DA2561" s="22"/>
      <c r="DB2561" s="22"/>
    </row>
    <row r="2562" spans="1:106" s="753" customFormat="1" ht="110.25" hidden="1" x14ac:dyDescent="0.2">
      <c r="A2562" s="745" t="s">
        <v>10799</v>
      </c>
      <c r="B2562" s="52" t="s">
        <v>5</v>
      </c>
      <c r="C2562" s="596" t="s">
        <v>10800</v>
      </c>
      <c r="D2562" s="683">
        <v>41978</v>
      </c>
      <c r="E2562" s="1087">
        <v>0.4236111111111111</v>
      </c>
      <c r="F2562" s="1088">
        <v>41978</v>
      </c>
      <c r="G2562" s="643">
        <v>0.4236111111111111</v>
      </c>
      <c r="H2562" s="1178">
        <f t="shared" si="77"/>
        <v>0</v>
      </c>
      <c r="I2562" s="596">
        <v>4</v>
      </c>
      <c r="J2562" s="596" t="s">
        <v>237</v>
      </c>
      <c r="K2562" s="596"/>
      <c r="L2562" s="596" t="s">
        <v>127</v>
      </c>
      <c r="M2562" s="745" t="s">
        <v>789</v>
      </c>
      <c r="N2562" s="596" t="s">
        <v>103</v>
      </c>
      <c r="O2562" s="596" t="s">
        <v>68</v>
      </c>
      <c r="P2562" s="746" t="s">
        <v>8792</v>
      </c>
      <c r="Q2562" s="746" t="s">
        <v>10922</v>
      </c>
      <c r="R2562" s="686">
        <v>3</v>
      </c>
      <c r="S2562" s="686"/>
      <c r="T2562" s="1361">
        <f t="shared" si="81"/>
        <v>3</v>
      </c>
      <c r="U2562" s="596" t="s">
        <v>89</v>
      </c>
      <c r="V2562" s="593"/>
      <c r="W2562" s="593"/>
      <c r="X2562" s="596"/>
      <c r="Y2562" s="593"/>
      <c r="Z2562" s="596"/>
      <c r="AA2562" s="596"/>
      <c r="AB2562" s="596"/>
      <c r="AC2562" s="596"/>
      <c r="AD2562" s="596" t="s">
        <v>40</v>
      </c>
      <c r="AE2562" s="596"/>
      <c r="AF2562" s="596"/>
      <c r="AG2562" s="747"/>
      <c r="AH2562" s="6" t="e">
        <f t="shared" si="78"/>
        <v>#VALUE!</v>
      </c>
      <c r="AI2562" s="1478" t="e">
        <f>COUNTIF([4]ПС!A5925:A6076,M2562)</f>
        <v>#VALUE!</v>
      </c>
      <c r="AJ2562" s="3">
        <f t="shared" si="82"/>
        <v>1</v>
      </c>
      <c r="AK2562" s="22"/>
      <c r="AL2562" s="22"/>
      <c r="AM2562" s="22"/>
      <c r="AN2562" s="22"/>
      <c r="AO2562" s="22"/>
      <c r="AP2562" s="22"/>
      <c r="AQ2562" s="22"/>
      <c r="AR2562" s="22"/>
      <c r="AS2562" s="22"/>
      <c r="AT2562" s="22"/>
      <c r="AU2562" s="22"/>
      <c r="AV2562" s="22"/>
      <c r="AW2562" s="22"/>
      <c r="AX2562" s="22"/>
      <c r="AY2562" s="22"/>
      <c r="AZ2562" s="22"/>
      <c r="BA2562" s="22"/>
      <c r="BB2562" s="22"/>
      <c r="BC2562" s="22"/>
      <c r="BD2562" s="22"/>
      <c r="BE2562" s="22"/>
      <c r="BF2562" s="22"/>
      <c r="BG2562" s="22"/>
      <c r="BH2562" s="22"/>
      <c r="BI2562" s="22"/>
      <c r="BJ2562" s="22"/>
      <c r="BK2562" s="22"/>
      <c r="BL2562" s="22"/>
      <c r="BM2562" s="22"/>
      <c r="BN2562" s="22"/>
      <c r="BO2562" s="22"/>
      <c r="BP2562" s="22"/>
      <c r="BQ2562" s="22"/>
      <c r="BR2562" s="22"/>
      <c r="BS2562" s="22"/>
      <c r="BT2562" s="22"/>
      <c r="BU2562" s="22"/>
      <c r="BV2562" s="22"/>
      <c r="BW2562" s="22"/>
      <c r="BX2562" s="22"/>
      <c r="BY2562" s="22"/>
      <c r="BZ2562" s="22"/>
      <c r="CA2562" s="22"/>
      <c r="CB2562" s="22"/>
      <c r="CC2562" s="22"/>
      <c r="CD2562" s="22"/>
      <c r="CE2562" s="22"/>
      <c r="CF2562" s="22"/>
      <c r="CG2562" s="22"/>
      <c r="CH2562" s="22"/>
      <c r="CI2562" s="22"/>
      <c r="CJ2562" s="22"/>
      <c r="CK2562" s="22"/>
      <c r="CL2562" s="22"/>
      <c r="CM2562" s="22"/>
      <c r="CN2562" s="22"/>
      <c r="CO2562" s="22"/>
      <c r="CP2562" s="22"/>
      <c r="CQ2562" s="22"/>
      <c r="CR2562" s="22"/>
      <c r="CS2562" s="22"/>
      <c r="CT2562" s="22"/>
      <c r="CU2562" s="22"/>
      <c r="CV2562" s="22"/>
      <c r="CW2562" s="22"/>
      <c r="CX2562" s="22"/>
      <c r="CY2562" s="22"/>
      <c r="CZ2562" s="22"/>
      <c r="DA2562" s="22"/>
      <c r="DB2562" s="22"/>
    </row>
    <row r="2563" spans="1:106" s="753" customFormat="1" ht="78.75" hidden="1" x14ac:dyDescent="0.2">
      <c r="A2563" s="745" t="s">
        <v>10799</v>
      </c>
      <c r="B2563" s="52" t="s">
        <v>5</v>
      </c>
      <c r="C2563" s="596" t="s">
        <v>10738</v>
      </c>
      <c r="D2563" s="683">
        <v>41978</v>
      </c>
      <c r="E2563" s="1087">
        <v>0.78472222222222221</v>
      </c>
      <c r="F2563" s="1088">
        <v>41978</v>
      </c>
      <c r="G2563" s="643">
        <v>0.78611111111111109</v>
      </c>
      <c r="H2563" s="1178">
        <f t="shared" si="77"/>
        <v>1.388888888888884E-3</v>
      </c>
      <c r="I2563" s="596">
        <v>47</v>
      </c>
      <c r="J2563" s="596"/>
      <c r="K2563" s="596"/>
      <c r="L2563" s="596" t="s">
        <v>125</v>
      </c>
      <c r="M2563" s="745" t="s">
        <v>1009</v>
      </c>
      <c r="N2563" s="596">
        <v>35</v>
      </c>
      <c r="O2563" s="596" t="s">
        <v>63</v>
      </c>
      <c r="P2563" s="716" t="s">
        <v>10924</v>
      </c>
      <c r="Q2563" s="746" t="s">
        <v>10925</v>
      </c>
      <c r="R2563" s="596">
        <v>9</v>
      </c>
      <c r="S2563" s="596"/>
      <c r="T2563" s="1361">
        <f t="shared" si="81"/>
        <v>9</v>
      </c>
      <c r="U2563" s="596"/>
      <c r="V2563" s="593"/>
      <c r="W2563" s="593"/>
      <c r="X2563" s="596"/>
      <c r="Y2563" s="593"/>
      <c r="Z2563" s="596"/>
      <c r="AA2563" s="596"/>
      <c r="AB2563" s="596"/>
      <c r="AC2563" s="596"/>
      <c r="AD2563" s="596" t="s">
        <v>55</v>
      </c>
      <c r="AE2563" s="596"/>
      <c r="AF2563" s="596"/>
      <c r="AG2563" s="747"/>
      <c r="AH2563" s="6" t="e">
        <f t="shared" si="78"/>
        <v>#VALUE!</v>
      </c>
      <c r="AI2563" s="1478" t="e">
        <f>COUNTIF([4]ПС!A5925:A6076,M2563)</f>
        <v>#VALUE!</v>
      </c>
      <c r="AJ2563" s="3">
        <f t="shared" si="82"/>
        <v>1</v>
      </c>
      <c r="AK2563" s="22"/>
      <c r="AL2563" s="22"/>
      <c r="AM2563" s="22"/>
      <c r="AN2563" s="22"/>
      <c r="AO2563" s="22"/>
      <c r="AP2563" s="22"/>
      <c r="AQ2563" s="22"/>
      <c r="AR2563" s="22"/>
      <c r="AS2563" s="22"/>
      <c r="AT2563" s="22"/>
      <c r="AU2563" s="22"/>
      <c r="AV2563" s="22"/>
      <c r="AW2563" s="22"/>
      <c r="AX2563" s="22"/>
      <c r="AY2563" s="22"/>
      <c r="AZ2563" s="22"/>
      <c r="BA2563" s="22"/>
      <c r="BB2563" s="22"/>
      <c r="BC2563" s="22"/>
      <c r="BD2563" s="22"/>
      <c r="BE2563" s="22"/>
      <c r="BF2563" s="22"/>
      <c r="BG2563" s="22"/>
      <c r="BH2563" s="22"/>
      <c r="BI2563" s="22"/>
      <c r="BJ2563" s="22"/>
      <c r="BK2563" s="22"/>
      <c r="BL2563" s="22"/>
      <c r="BM2563" s="22"/>
      <c r="BN2563" s="22"/>
      <c r="BO2563" s="22"/>
      <c r="BP2563" s="22"/>
      <c r="BQ2563" s="22"/>
      <c r="BR2563" s="22"/>
      <c r="BS2563" s="22"/>
      <c r="BT2563" s="22"/>
      <c r="BU2563" s="22"/>
      <c r="BV2563" s="22"/>
      <c r="BW2563" s="22"/>
      <c r="BX2563" s="22"/>
      <c r="BY2563" s="22"/>
      <c r="BZ2563" s="22"/>
      <c r="CA2563" s="22"/>
      <c r="CB2563" s="22"/>
      <c r="CC2563" s="22"/>
      <c r="CD2563" s="22"/>
      <c r="CE2563" s="22"/>
      <c r="CF2563" s="22"/>
      <c r="CG2563" s="22"/>
      <c r="CH2563" s="22"/>
      <c r="CI2563" s="22"/>
      <c r="CJ2563" s="22"/>
      <c r="CK2563" s="22"/>
      <c r="CL2563" s="22"/>
      <c r="CM2563" s="22"/>
      <c r="CN2563" s="22"/>
      <c r="CO2563" s="22"/>
      <c r="CP2563" s="22"/>
      <c r="CQ2563" s="22"/>
      <c r="CR2563" s="22"/>
      <c r="CS2563" s="22"/>
      <c r="CT2563" s="22"/>
      <c r="CU2563" s="22"/>
      <c r="CV2563" s="22"/>
      <c r="CW2563" s="22"/>
      <c r="CX2563" s="22"/>
      <c r="CY2563" s="22"/>
      <c r="CZ2563" s="22"/>
      <c r="DA2563" s="22"/>
      <c r="DB2563" s="22"/>
    </row>
    <row r="2564" spans="1:106" s="753" customFormat="1" ht="204.75" hidden="1" x14ac:dyDescent="0.2">
      <c r="A2564" s="745" t="s">
        <v>10799</v>
      </c>
      <c r="B2564" s="52" t="s">
        <v>5</v>
      </c>
      <c r="C2564" s="596" t="s">
        <v>10800</v>
      </c>
      <c r="D2564" s="683">
        <v>41979</v>
      </c>
      <c r="E2564" s="1087">
        <v>0.86736111111111114</v>
      </c>
      <c r="F2564" s="1088">
        <v>41979</v>
      </c>
      <c r="G2564" s="643">
        <v>0.86736111111111114</v>
      </c>
      <c r="H2564" s="1178">
        <f t="shared" ref="H2564:H2627" si="83">F2564-D2564+G2564-E2564</f>
        <v>0</v>
      </c>
      <c r="I2564" s="596">
        <v>8</v>
      </c>
      <c r="J2564" s="596" t="s">
        <v>10943</v>
      </c>
      <c r="K2564" s="596"/>
      <c r="L2564" s="596" t="s">
        <v>128</v>
      </c>
      <c r="M2564" s="1079" t="s">
        <v>1399</v>
      </c>
      <c r="N2564" s="596">
        <v>110</v>
      </c>
      <c r="O2564" s="596" t="s">
        <v>66</v>
      </c>
      <c r="P2564" s="751" t="s">
        <v>10944</v>
      </c>
      <c r="Q2564" s="746" t="s">
        <v>10945</v>
      </c>
      <c r="R2564" s="823">
        <v>10</v>
      </c>
      <c r="S2564" s="596">
        <v>47</v>
      </c>
      <c r="T2564" s="1361">
        <f t="shared" si="81"/>
        <v>57</v>
      </c>
      <c r="U2564" s="596" t="s">
        <v>75</v>
      </c>
      <c r="V2564" s="596">
        <v>1991</v>
      </c>
      <c r="W2564" s="596" t="s">
        <v>6971</v>
      </c>
      <c r="X2564" s="596" t="s">
        <v>183</v>
      </c>
      <c r="Y2564" s="750">
        <v>41852</v>
      </c>
      <c r="Z2564" s="596">
        <v>100</v>
      </c>
      <c r="AA2564" s="750">
        <v>41944</v>
      </c>
      <c r="AB2564" s="596">
        <v>0</v>
      </c>
      <c r="AC2564" s="750">
        <v>41883</v>
      </c>
      <c r="AD2564" s="743" t="s">
        <v>50</v>
      </c>
      <c r="AE2564" s="596"/>
      <c r="AF2564" s="596"/>
      <c r="AG2564" s="747"/>
      <c r="AH2564" s="6" t="e">
        <f t="shared" ref="AH2564:AH2627" si="84">IF(AI2564+AJ2564=2,"Всё Ок!","Ошибка в имени ПС")</f>
        <v>#VALUE!</v>
      </c>
      <c r="AI2564" s="1478" t="e">
        <f>COUNTIF([4]ПС!A5925:A6076,M2564)</f>
        <v>#VALUE!</v>
      </c>
      <c r="AJ2564" s="3">
        <f t="shared" si="82"/>
        <v>1</v>
      </c>
      <c r="AK2564" s="22"/>
      <c r="AL2564" s="22"/>
      <c r="AM2564" s="22"/>
      <c r="AN2564" s="22"/>
      <c r="AO2564" s="22"/>
      <c r="AP2564" s="22"/>
      <c r="AQ2564" s="22"/>
      <c r="AR2564" s="22"/>
      <c r="AS2564" s="22"/>
      <c r="AT2564" s="22"/>
      <c r="AU2564" s="22"/>
      <c r="AV2564" s="22"/>
      <c r="AW2564" s="22"/>
      <c r="AX2564" s="22"/>
      <c r="AY2564" s="22"/>
      <c r="AZ2564" s="22"/>
      <c r="BA2564" s="22"/>
      <c r="BB2564" s="22"/>
      <c r="BC2564" s="22"/>
      <c r="BD2564" s="22"/>
      <c r="BE2564" s="22"/>
      <c r="BF2564" s="22"/>
      <c r="BG2564" s="22"/>
      <c r="BH2564" s="22"/>
      <c r="BI2564" s="22"/>
      <c r="BJ2564" s="22"/>
      <c r="BK2564" s="22"/>
      <c r="BL2564" s="22"/>
      <c r="BM2564" s="22"/>
      <c r="BN2564" s="22"/>
      <c r="BO2564" s="22"/>
      <c r="BP2564" s="22"/>
      <c r="BQ2564" s="22"/>
      <c r="BR2564" s="22"/>
      <c r="BS2564" s="22"/>
      <c r="BT2564" s="22"/>
      <c r="BU2564" s="22"/>
      <c r="BV2564" s="22"/>
      <c r="BW2564" s="22"/>
      <c r="BX2564" s="22"/>
      <c r="BY2564" s="22"/>
      <c r="BZ2564" s="22"/>
      <c r="CA2564" s="22"/>
      <c r="CB2564" s="22"/>
      <c r="CC2564" s="22"/>
      <c r="CD2564" s="22"/>
      <c r="CE2564" s="22"/>
      <c r="CF2564" s="22"/>
      <c r="CG2564" s="22"/>
      <c r="CH2564" s="22"/>
      <c r="CI2564" s="22"/>
      <c r="CJ2564" s="22"/>
      <c r="CK2564" s="22"/>
      <c r="CL2564" s="22"/>
      <c r="CM2564" s="22"/>
      <c r="CN2564" s="22"/>
      <c r="CO2564" s="22"/>
      <c r="CP2564" s="22"/>
      <c r="CQ2564" s="22"/>
      <c r="CR2564" s="22"/>
      <c r="CS2564" s="22"/>
      <c r="CT2564" s="22"/>
      <c r="CU2564" s="22"/>
      <c r="CV2564" s="22"/>
      <c r="CW2564" s="22"/>
      <c r="CX2564" s="22"/>
      <c r="CY2564" s="22"/>
      <c r="CZ2564" s="22"/>
      <c r="DA2564" s="22"/>
      <c r="DB2564" s="22"/>
    </row>
    <row r="2565" spans="1:106" s="753" customFormat="1" ht="299.25" hidden="1" x14ac:dyDescent="0.2">
      <c r="A2565" s="745" t="s">
        <v>10799</v>
      </c>
      <c r="B2565" s="52" t="s">
        <v>5</v>
      </c>
      <c r="C2565" s="596" t="s">
        <v>10800</v>
      </c>
      <c r="D2565" s="683">
        <v>41980</v>
      </c>
      <c r="E2565" s="1087">
        <v>8.5416666666666655E-2</v>
      </c>
      <c r="F2565" s="1088">
        <v>41980</v>
      </c>
      <c r="G2565" s="643">
        <v>0.20833333333333334</v>
      </c>
      <c r="H2565" s="1178">
        <f t="shared" si="83"/>
        <v>0.12291666666666669</v>
      </c>
      <c r="I2565" s="596">
        <v>7</v>
      </c>
      <c r="J2565" s="596" t="s">
        <v>10962</v>
      </c>
      <c r="K2565" s="596"/>
      <c r="L2565" s="596" t="s">
        <v>130</v>
      </c>
      <c r="M2565" s="745" t="s">
        <v>10963</v>
      </c>
      <c r="N2565" s="596" t="s">
        <v>103</v>
      </c>
      <c r="O2565" s="596" t="s">
        <v>66</v>
      </c>
      <c r="P2565" s="746" t="s">
        <v>10964</v>
      </c>
      <c r="Q2565" s="749" t="s">
        <v>10965</v>
      </c>
      <c r="R2565" s="596">
        <v>41</v>
      </c>
      <c r="S2565" s="686"/>
      <c r="T2565" s="1361">
        <f t="shared" si="81"/>
        <v>41</v>
      </c>
      <c r="U2565" s="596" t="s">
        <v>75</v>
      </c>
      <c r="V2565" s="593">
        <v>1989</v>
      </c>
      <c r="W2565" s="593" t="s">
        <v>2286</v>
      </c>
      <c r="X2565" s="596" t="s">
        <v>183</v>
      </c>
      <c r="Y2565" s="614">
        <v>41912</v>
      </c>
      <c r="Z2565" s="596">
        <v>100</v>
      </c>
      <c r="AA2565" s="596" t="s">
        <v>183</v>
      </c>
      <c r="AB2565" s="596">
        <v>0</v>
      </c>
      <c r="AC2565" s="614">
        <v>41912</v>
      </c>
      <c r="AD2565" s="743" t="s">
        <v>60</v>
      </c>
      <c r="AE2565" s="596"/>
      <c r="AF2565" s="596"/>
      <c r="AG2565" s="747"/>
      <c r="AH2565" s="6" t="e">
        <f t="shared" si="84"/>
        <v>#VALUE!</v>
      </c>
      <c r="AI2565" s="1478" t="e">
        <f>COUNTIF([4]ПС!A5925:A6076,M2565)</f>
        <v>#VALUE!</v>
      </c>
      <c r="AJ2565" s="3">
        <f t="shared" si="82"/>
        <v>1</v>
      </c>
      <c r="AK2565" s="22"/>
      <c r="AL2565" s="22"/>
      <c r="AM2565" s="22"/>
      <c r="AN2565" s="22"/>
      <c r="AO2565" s="22"/>
      <c r="AP2565" s="22"/>
      <c r="AQ2565" s="22"/>
      <c r="AR2565" s="22"/>
      <c r="AS2565" s="22"/>
      <c r="AT2565" s="22"/>
      <c r="AU2565" s="22"/>
      <c r="AV2565" s="22"/>
      <c r="AW2565" s="22"/>
      <c r="AX2565" s="22"/>
      <c r="AY2565" s="22"/>
      <c r="AZ2565" s="22"/>
      <c r="BA2565" s="22"/>
      <c r="BB2565" s="22"/>
      <c r="BC2565" s="22"/>
      <c r="BD2565" s="22"/>
      <c r="BE2565" s="22"/>
      <c r="BF2565" s="22"/>
      <c r="BG2565" s="22"/>
      <c r="BH2565" s="22"/>
      <c r="BI2565" s="22"/>
      <c r="BJ2565" s="22"/>
      <c r="BK2565" s="22"/>
      <c r="BL2565" s="22"/>
      <c r="BM2565" s="22"/>
      <c r="BN2565" s="22"/>
      <c r="BO2565" s="22"/>
      <c r="BP2565" s="22"/>
      <c r="BQ2565" s="22"/>
      <c r="BR2565" s="22"/>
      <c r="BS2565" s="22"/>
      <c r="BT2565" s="22"/>
      <c r="BU2565" s="22"/>
      <c r="BV2565" s="22"/>
      <c r="BW2565" s="22"/>
      <c r="BX2565" s="22"/>
      <c r="BY2565" s="22"/>
      <c r="BZ2565" s="22"/>
      <c r="CA2565" s="22"/>
      <c r="CB2565" s="22"/>
      <c r="CC2565" s="22"/>
      <c r="CD2565" s="22"/>
      <c r="CE2565" s="22"/>
      <c r="CF2565" s="22"/>
      <c r="CG2565" s="22"/>
      <c r="CH2565" s="22"/>
      <c r="CI2565" s="22"/>
      <c r="CJ2565" s="22"/>
      <c r="CK2565" s="22"/>
      <c r="CL2565" s="22"/>
      <c r="CM2565" s="22"/>
      <c r="CN2565" s="22"/>
      <c r="CO2565" s="22"/>
      <c r="CP2565" s="22"/>
      <c r="CQ2565" s="22"/>
      <c r="CR2565" s="22"/>
      <c r="CS2565" s="22"/>
      <c r="CT2565" s="22"/>
      <c r="CU2565" s="22"/>
      <c r="CV2565" s="22"/>
      <c r="CW2565" s="22"/>
      <c r="CX2565" s="22"/>
      <c r="CY2565" s="22"/>
      <c r="CZ2565" s="22"/>
      <c r="DA2565" s="22"/>
      <c r="DB2565" s="22"/>
    </row>
    <row r="2566" spans="1:106" s="753" customFormat="1" ht="63" hidden="1" x14ac:dyDescent="0.2">
      <c r="A2566" s="745" t="s">
        <v>10799</v>
      </c>
      <c r="B2566" s="52" t="s">
        <v>5</v>
      </c>
      <c r="C2566" s="596" t="s">
        <v>10800</v>
      </c>
      <c r="D2566" s="683">
        <v>41982</v>
      </c>
      <c r="E2566" s="1089">
        <v>0.56944444444444442</v>
      </c>
      <c r="F2566" s="1090">
        <v>41982</v>
      </c>
      <c r="G2566" s="643">
        <v>0.60833333333333328</v>
      </c>
      <c r="H2566" s="1178">
        <f t="shared" si="83"/>
        <v>3.8888888888888862E-2</v>
      </c>
      <c r="I2566" s="596">
        <v>5</v>
      </c>
      <c r="J2566" s="596" t="s">
        <v>297</v>
      </c>
      <c r="K2566" s="596" t="s">
        <v>134</v>
      </c>
      <c r="L2566" s="596" t="s">
        <v>130</v>
      </c>
      <c r="M2566" s="745" t="s">
        <v>662</v>
      </c>
      <c r="N2566" s="596" t="s">
        <v>103</v>
      </c>
      <c r="O2566" s="596" t="s">
        <v>66</v>
      </c>
      <c r="P2566" s="746" t="s">
        <v>10979</v>
      </c>
      <c r="Q2566" s="1269" t="s">
        <v>11490</v>
      </c>
      <c r="R2566" s="686">
        <v>5</v>
      </c>
      <c r="S2566" s="686">
        <v>6</v>
      </c>
      <c r="T2566" s="1361">
        <f t="shared" si="81"/>
        <v>11</v>
      </c>
      <c r="U2566" s="596" t="s">
        <v>82</v>
      </c>
      <c r="V2566" s="593">
        <v>1980</v>
      </c>
      <c r="W2566" s="593" t="s">
        <v>1536</v>
      </c>
      <c r="X2566" s="596" t="s">
        <v>183</v>
      </c>
      <c r="Y2566" s="596">
        <v>2013</v>
      </c>
      <c r="Z2566" s="596">
        <v>100</v>
      </c>
      <c r="AA2566" s="596" t="s">
        <v>183</v>
      </c>
      <c r="AB2566" s="596">
        <v>1</v>
      </c>
      <c r="AC2566" s="694">
        <v>41781</v>
      </c>
      <c r="AD2566" s="743" t="s">
        <v>57</v>
      </c>
      <c r="AE2566" s="596"/>
      <c r="AF2566" s="596"/>
      <c r="AG2566" s="747"/>
      <c r="AH2566" s="6" t="e">
        <f t="shared" si="84"/>
        <v>#VALUE!</v>
      </c>
      <c r="AI2566" s="1478" t="e">
        <f>COUNTIF([4]ПС!A5925:A6076,M2566)</f>
        <v>#VALUE!</v>
      </c>
      <c r="AJ2566" s="3">
        <f t="shared" si="82"/>
        <v>1</v>
      </c>
      <c r="AK2566" s="22"/>
      <c r="AL2566" s="22"/>
      <c r="AM2566" s="22"/>
      <c r="AN2566" s="22"/>
      <c r="AO2566" s="22"/>
      <c r="AP2566" s="22"/>
      <c r="AQ2566" s="22"/>
      <c r="AR2566" s="22"/>
      <c r="AS2566" s="22"/>
      <c r="AT2566" s="22"/>
      <c r="AU2566" s="22"/>
      <c r="AV2566" s="22"/>
      <c r="AW2566" s="22"/>
      <c r="AX2566" s="22"/>
      <c r="AY2566" s="22"/>
      <c r="AZ2566" s="22"/>
      <c r="BA2566" s="22"/>
      <c r="BB2566" s="22"/>
      <c r="BC2566" s="22"/>
      <c r="BD2566" s="22"/>
      <c r="BE2566" s="22"/>
      <c r="BF2566" s="22"/>
      <c r="BG2566" s="22"/>
      <c r="BH2566" s="22"/>
      <c r="BI2566" s="22"/>
      <c r="BJ2566" s="22"/>
      <c r="BK2566" s="22"/>
      <c r="BL2566" s="22"/>
      <c r="BM2566" s="22"/>
      <c r="BN2566" s="22"/>
      <c r="BO2566" s="22"/>
      <c r="BP2566" s="22"/>
      <c r="BQ2566" s="22"/>
      <c r="BR2566" s="22"/>
      <c r="BS2566" s="22"/>
      <c r="BT2566" s="22"/>
      <c r="BU2566" s="22"/>
      <c r="BV2566" s="22"/>
      <c r="BW2566" s="22"/>
      <c r="BX2566" s="22"/>
      <c r="BY2566" s="22"/>
      <c r="BZ2566" s="22"/>
      <c r="CA2566" s="22"/>
      <c r="CB2566" s="22"/>
      <c r="CC2566" s="22"/>
      <c r="CD2566" s="22"/>
      <c r="CE2566" s="22"/>
      <c r="CF2566" s="22"/>
      <c r="CG2566" s="22"/>
      <c r="CH2566" s="22"/>
      <c r="CI2566" s="22"/>
      <c r="CJ2566" s="22"/>
      <c r="CK2566" s="22"/>
      <c r="CL2566" s="22"/>
      <c r="CM2566" s="22"/>
      <c r="CN2566" s="22"/>
      <c r="CO2566" s="22"/>
      <c r="CP2566" s="22"/>
      <c r="CQ2566" s="22"/>
      <c r="CR2566" s="22"/>
      <c r="CS2566" s="22"/>
      <c r="CT2566" s="22"/>
      <c r="CU2566" s="22"/>
      <c r="CV2566" s="22"/>
      <c r="CW2566" s="22"/>
      <c r="CX2566" s="22"/>
      <c r="CY2566" s="22"/>
      <c r="CZ2566" s="22"/>
      <c r="DA2566" s="22"/>
      <c r="DB2566" s="22"/>
    </row>
    <row r="2567" spans="1:106" s="753" customFormat="1" ht="47.25" hidden="1" x14ac:dyDescent="0.2">
      <c r="A2567" s="745" t="s">
        <v>10799</v>
      </c>
      <c r="B2567" s="52" t="s">
        <v>5</v>
      </c>
      <c r="C2567" s="596" t="s">
        <v>10800</v>
      </c>
      <c r="D2567" s="683">
        <v>41982</v>
      </c>
      <c r="E2567" s="1089">
        <v>0.63888888888888895</v>
      </c>
      <c r="F2567" s="1090">
        <v>41982</v>
      </c>
      <c r="G2567" s="643">
        <v>0.68402777777777779</v>
      </c>
      <c r="H2567" s="1178">
        <f t="shared" si="83"/>
        <v>4.513888888888884E-2</v>
      </c>
      <c r="I2567" s="596">
        <v>2</v>
      </c>
      <c r="J2567" s="596"/>
      <c r="K2567" s="596"/>
      <c r="L2567" s="596" t="s">
        <v>130</v>
      </c>
      <c r="M2567" s="746" t="s">
        <v>10980</v>
      </c>
      <c r="N2567" s="596">
        <v>0.4</v>
      </c>
      <c r="O2567" s="596" t="s">
        <v>71</v>
      </c>
      <c r="P2567" s="746" t="s">
        <v>10981</v>
      </c>
      <c r="Q2567" s="1275" t="s">
        <v>10982</v>
      </c>
      <c r="R2567" s="596">
        <v>15</v>
      </c>
      <c r="S2567" s="596"/>
      <c r="T2567" s="1361">
        <f t="shared" ref="T2567:T2598" si="85">R2567+S2567</f>
        <v>15</v>
      </c>
      <c r="U2567" s="596" t="s">
        <v>88</v>
      </c>
      <c r="V2567" s="593" t="s">
        <v>183</v>
      </c>
      <c r="W2567" s="593" t="s">
        <v>183</v>
      </c>
      <c r="X2567" s="593" t="s">
        <v>183</v>
      </c>
      <c r="Y2567" s="593" t="s">
        <v>183</v>
      </c>
      <c r="Z2567" s="593" t="s">
        <v>183</v>
      </c>
      <c r="AA2567" s="593" t="s">
        <v>183</v>
      </c>
      <c r="AB2567" s="593" t="s">
        <v>183</v>
      </c>
      <c r="AC2567" s="593" t="s">
        <v>183</v>
      </c>
      <c r="AD2567" s="596" t="s">
        <v>40</v>
      </c>
      <c r="AE2567" s="596"/>
      <c r="AF2567" s="596"/>
      <c r="AG2567" s="747"/>
      <c r="AH2567" s="6" t="e">
        <f t="shared" si="84"/>
        <v>#VALUE!</v>
      </c>
      <c r="AI2567" s="1478" t="e">
        <f>COUNTIF([4]ПС!A5925:A6076,M2567)</f>
        <v>#VALUE!</v>
      </c>
      <c r="AJ2567" s="3">
        <f t="shared" si="82"/>
        <v>1</v>
      </c>
      <c r="AK2567" s="22"/>
      <c r="AL2567" s="22"/>
      <c r="AM2567" s="22"/>
      <c r="AN2567" s="22"/>
      <c r="AO2567" s="22"/>
      <c r="AP2567" s="22"/>
      <c r="AQ2567" s="22"/>
      <c r="AR2567" s="22"/>
      <c r="AS2567" s="22"/>
      <c r="AT2567" s="22"/>
      <c r="AU2567" s="22"/>
      <c r="AV2567" s="22"/>
      <c r="AW2567" s="22"/>
      <c r="AX2567" s="22"/>
      <c r="AY2567" s="22"/>
      <c r="AZ2567" s="22"/>
      <c r="BA2567" s="22"/>
      <c r="BB2567" s="22"/>
      <c r="BC2567" s="22"/>
      <c r="BD2567" s="22"/>
      <c r="BE2567" s="22"/>
      <c r="BF2567" s="22"/>
      <c r="BG2567" s="22"/>
      <c r="BH2567" s="22"/>
      <c r="BI2567" s="22"/>
      <c r="BJ2567" s="22"/>
      <c r="BK2567" s="22"/>
      <c r="BL2567" s="22"/>
      <c r="BM2567" s="22"/>
      <c r="BN2567" s="22"/>
      <c r="BO2567" s="22"/>
      <c r="BP2567" s="22"/>
      <c r="BQ2567" s="22"/>
      <c r="BR2567" s="22"/>
      <c r="BS2567" s="22"/>
      <c r="BT2567" s="22"/>
      <c r="BU2567" s="22"/>
      <c r="BV2567" s="22"/>
      <c r="BW2567" s="22"/>
      <c r="BX2567" s="22"/>
      <c r="BY2567" s="22"/>
      <c r="BZ2567" s="22"/>
      <c r="CA2567" s="22"/>
      <c r="CB2567" s="22"/>
      <c r="CC2567" s="22"/>
      <c r="CD2567" s="22"/>
      <c r="CE2567" s="22"/>
      <c r="CF2567" s="22"/>
      <c r="CG2567" s="22"/>
      <c r="CH2567" s="22"/>
      <c r="CI2567" s="22"/>
      <c r="CJ2567" s="22"/>
      <c r="CK2567" s="22"/>
      <c r="CL2567" s="22"/>
      <c r="CM2567" s="22"/>
      <c r="CN2567" s="22"/>
      <c r="CO2567" s="22"/>
      <c r="CP2567" s="22"/>
      <c r="CQ2567" s="22"/>
      <c r="CR2567" s="22"/>
      <c r="CS2567" s="22"/>
      <c r="CT2567" s="22"/>
      <c r="CU2567" s="22"/>
      <c r="CV2567" s="22"/>
      <c r="CW2567" s="22"/>
      <c r="CX2567" s="22"/>
      <c r="CY2567" s="22"/>
      <c r="CZ2567" s="22"/>
      <c r="DA2567" s="22"/>
      <c r="DB2567" s="22"/>
    </row>
    <row r="2568" spans="1:106" s="753" customFormat="1" ht="47.25" hidden="1" x14ac:dyDescent="0.2">
      <c r="A2568" s="745" t="s">
        <v>10799</v>
      </c>
      <c r="B2568" s="52" t="s">
        <v>5</v>
      </c>
      <c r="C2568" s="596" t="s">
        <v>10800</v>
      </c>
      <c r="D2568" s="683">
        <v>41982</v>
      </c>
      <c r="E2568" s="1089">
        <v>0.99375000000000002</v>
      </c>
      <c r="F2568" s="1090">
        <v>41983</v>
      </c>
      <c r="G2568" s="643">
        <v>8.3333333333333329E-2</v>
      </c>
      <c r="H2568" s="1178">
        <f t="shared" si="83"/>
        <v>8.9583333333333237E-2</v>
      </c>
      <c r="I2568" s="596">
        <v>1</v>
      </c>
      <c r="J2568" s="596"/>
      <c r="K2568" s="596"/>
      <c r="L2568" s="596" t="s">
        <v>130</v>
      </c>
      <c r="M2568" s="746" t="s">
        <v>10980</v>
      </c>
      <c r="N2568" s="596">
        <v>0.4</v>
      </c>
      <c r="O2568" s="596" t="s">
        <v>71</v>
      </c>
      <c r="P2568" s="746" t="s">
        <v>10983</v>
      </c>
      <c r="Q2568" s="979" t="s">
        <v>10984</v>
      </c>
      <c r="R2568" s="596">
        <v>5</v>
      </c>
      <c r="S2568" s="596"/>
      <c r="T2568" s="1361">
        <f t="shared" si="85"/>
        <v>5</v>
      </c>
      <c r="U2568" s="596" t="s">
        <v>88</v>
      </c>
      <c r="V2568" s="593" t="s">
        <v>183</v>
      </c>
      <c r="W2568" s="593" t="s">
        <v>183</v>
      </c>
      <c r="X2568" s="593" t="s">
        <v>183</v>
      </c>
      <c r="Y2568" s="593" t="s">
        <v>183</v>
      </c>
      <c r="Z2568" s="593" t="s">
        <v>183</v>
      </c>
      <c r="AA2568" s="593" t="s">
        <v>183</v>
      </c>
      <c r="AB2568" s="593" t="s">
        <v>183</v>
      </c>
      <c r="AC2568" s="593" t="s">
        <v>183</v>
      </c>
      <c r="AD2568" s="596" t="s">
        <v>40</v>
      </c>
      <c r="AE2568" s="596"/>
      <c r="AF2568" s="596"/>
      <c r="AG2568" s="747"/>
      <c r="AH2568" s="6" t="e">
        <f t="shared" si="84"/>
        <v>#VALUE!</v>
      </c>
      <c r="AI2568" s="1478" t="e">
        <f>COUNTIF([4]ПС!A5925:A6076,M2568)</f>
        <v>#VALUE!</v>
      </c>
      <c r="AJ2568" s="3">
        <f t="shared" si="82"/>
        <v>1</v>
      </c>
      <c r="AK2568" s="22"/>
      <c r="AL2568" s="22"/>
      <c r="AM2568" s="22"/>
      <c r="AN2568" s="22"/>
      <c r="AO2568" s="22"/>
      <c r="AP2568" s="22"/>
      <c r="AQ2568" s="22"/>
      <c r="AR2568" s="22"/>
      <c r="AS2568" s="22"/>
      <c r="AT2568" s="22"/>
      <c r="AU2568" s="22"/>
      <c r="AV2568" s="22"/>
      <c r="AW2568" s="22"/>
      <c r="AX2568" s="22"/>
      <c r="AY2568" s="22"/>
      <c r="AZ2568" s="22"/>
      <c r="BA2568" s="22"/>
      <c r="BB2568" s="22"/>
      <c r="BC2568" s="22"/>
      <c r="BD2568" s="22"/>
      <c r="BE2568" s="22"/>
      <c r="BF2568" s="22"/>
      <c r="BG2568" s="22"/>
      <c r="BH2568" s="22"/>
      <c r="BI2568" s="22"/>
      <c r="BJ2568" s="22"/>
      <c r="BK2568" s="22"/>
      <c r="BL2568" s="22"/>
      <c r="BM2568" s="22"/>
      <c r="BN2568" s="22"/>
      <c r="BO2568" s="22"/>
      <c r="BP2568" s="22"/>
      <c r="BQ2568" s="22"/>
      <c r="BR2568" s="22"/>
      <c r="BS2568" s="22"/>
      <c r="BT2568" s="22"/>
      <c r="BU2568" s="22"/>
      <c r="BV2568" s="22"/>
      <c r="BW2568" s="22"/>
      <c r="BX2568" s="22"/>
      <c r="BY2568" s="22"/>
      <c r="BZ2568" s="22"/>
      <c r="CA2568" s="22"/>
      <c r="CB2568" s="22"/>
      <c r="CC2568" s="22"/>
      <c r="CD2568" s="22"/>
      <c r="CE2568" s="22"/>
      <c r="CF2568" s="22"/>
      <c r="CG2568" s="22"/>
      <c r="CH2568" s="22"/>
      <c r="CI2568" s="22"/>
      <c r="CJ2568" s="22"/>
      <c r="CK2568" s="22"/>
      <c r="CL2568" s="22"/>
      <c r="CM2568" s="22"/>
      <c r="CN2568" s="22"/>
      <c r="CO2568" s="22"/>
      <c r="CP2568" s="22"/>
      <c r="CQ2568" s="22"/>
      <c r="CR2568" s="22"/>
      <c r="CS2568" s="22"/>
      <c r="CT2568" s="22"/>
      <c r="CU2568" s="22"/>
      <c r="CV2568" s="22"/>
      <c r="CW2568" s="22"/>
      <c r="CX2568" s="22"/>
      <c r="CY2568" s="22"/>
      <c r="CZ2568" s="22"/>
      <c r="DA2568" s="22"/>
      <c r="DB2568" s="22"/>
    </row>
    <row r="2569" spans="1:106" s="753" customFormat="1" ht="47.25" hidden="1" x14ac:dyDescent="0.2">
      <c r="A2569" s="745" t="s">
        <v>10799</v>
      </c>
      <c r="B2569" s="52" t="s">
        <v>5</v>
      </c>
      <c r="C2569" s="596" t="s">
        <v>10800</v>
      </c>
      <c r="D2569" s="683">
        <v>41983</v>
      </c>
      <c r="E2569" s="1087">
        <v>0.12638888888888888</v>
      </c>
      <c r="F2569" s="1088">
        <v>41983</v>
      </c>
      <c r="G2569" s="643">
        <v>0.13194444444444445</v>
      </c>
      <c r="H2569" s="1178">
        <f t="shared" si="83"/>
        <v>5.5555555555555636E-3</v>
      </c>
      <c r="I2569" s="596">
        <v>1</v>
      </c>
      <c r="J2569" s="596"/>
      <c r="K2569" s="596"/>
      <c r="L2569" s="596" t="s">
        <v>130</v>
      </c>
      <c r="M2569" s="745" t="s">
        <v>10980</v>
      </c>
      <c r="N2569" s="596">
        <v>0.4</v>
      </c>
      <c r="O2569" s="596" t="s">
        <v>71</v>
      </c>
      <c r="P2569" s="751" t="s">
        <v>10994</v>
      </c>
      <c r="Q2569" s="746" t="s">
        <v>10995</v>
      </c>
      <c r="R2569" s="823">
        <v>4</v>
      </c>
      <c r="S2569" s="686"/>
      <c r="T2569" s="1361">
        <f t="shared" si="85"/>
        <v>4</v>
      </c>
      <c r="U2569" s="596" t="s">
        <v>88</v>
      </c>
      <c r="V2569" s="593" t="s">
        <v>183</v>
      </c>
      <c r="W2569" s="593" t="s">
        <v>183</v>
      </c>
      <c r="X2569" s="593" t="s">
        <v>183</v>
      </c>
      <c r="Y2569" s="593" t="s">
        <v>183</v>
      </c>
      <c r="Z2569" s="593" t="s">
        <v>183</v>
      </c>
      <c r="AA2569" s="593" t="s">
        <v>183</v>
      </c>
      <c r="AB2569" s="593" t="s">
        <v>183</v>
      </c>
      <c r="AC2569" s="593" t="s">
        <v>183</v>
      </c>
      <c r="AD2569" s="596" t="s">
        <v>40</v>
      </c>
      <c r="AE2569" s="596"/>
      <c r="AF2569" s="596"/>
      <c r="AG2569" s="747"/>
      <c r="AH2569" s="6" t="e">
        <f t="shared" si="84"/>
        <v>#VALUE!</v>
      </c>
      <c r="AI2569" s="1478" t="e">
        <f>COUNTIF([4]ПС!A5925:A6076,M2569)</f>
        <v>#VALUE!</v>
      </c>
      <c r="AJ2569" s="3">
        <f t="shared" si="82"/>
        <v>1</v>
      </c>
      <c r="AK2569" s="22"/>
      <c r="AL2569" s="22"/>
      <c r="AM2569" s="22"/>
      <c r="AN2569" s="22"/>
      <c r="AO2569" s="22"/>
      <c r="AP2569" s="22"/>
      <c r="AQ2569" s="22"/>
      <c r="AR2569" s="22"/>
      <c r="AS2569" s="22"/>
      <c r="AT2569" s="22"/>
      <c r="AU2569" s="22"/>
      <c r="AV2569" s="22"/>
      <c r="AW2569" s="22"/>
      <c r="AX2569" s="22"/>
      <c r="AY2569" s="22"/>
      <c r="AZ2569" s="22"/>
      <c r="BA2569" s="22"/>
      <c r="BB2569" s="22"/>
      <c r="BC2569" s="22"/>
      <c r="BD2569" s="22"/>
      <c r="BE2569" s="22"/>
      <c r="BF2569" s="22"/>
      <c r="BG2569" s="22"/>
      <c r="BH2569" s="22"/>
      <c r="BI2569" s="22"/>
      <c r="BJ2569" s="22"/>
      <c r="BK2569" s="22"/>
      <c r="BL2569" s="22"/>
      <c r="BM2569" s="22"/>
      <c r="BN2569" s="22"/>
      <c r="BO2569" s="22"/>
      <c r="BP2569" s="22"/>
      <c r="BQ2569" s="22"/>
      <c r="BR2569" s="22"/>
      <c r="BS2569" s="22"/>
      <c r="BT2569" s="22"/>
      <c r="BU2569" s="22"/>
      <c r="BV2569" s="22"/>
      <c r="BW2569" s="22"/>
      <c r="BX2569" s="22"/>
      <c r="BY2569" s="22"/>
      <c r="BZ2569" s="22"/>
      <c r="CA2569" s="22"/>
      <c r="CB2569" s="22"/>
      <c r="CC2569" s="22"/>
      <c r="CD2569" s="22"/>
      <c r="CE2569" s="22"/>
      <c r="CF2569" s="22"/>
      <c r="CG2569" s="22"/>
      <c r="CH2569" s="22"/>
      <c r="CI2569" s="22"/>
      <c r="CJ2569" s="22"/>
      <c r="CK2569" s="22"/>
      <c r="CL2569" s="22"/>
      <c r="CM2569" s="22"/>
      <c r="CN2569" s="22"/>
      <c r="CO2569" s="22"/>
      <c r="CP2569" s="22"/>
      <c r="CQ2569" s="22"/>
      <c r="CR2569" s="22"/>
      <c r="CS2569" s="22"/>
      <c r="CT2569" s="22"/>
      <c r="CU2569" s="22"/>
      <c r="CV2569" s="22"/>
      <c r="CW2569" s="22"/>
      <c r="CX2569" s="22"/>
      <c r="CY2569" s="22"/>
      <c r="CZ2569" s="22"/>
      <c r="DA2569" s="22"/>
      <c r="DB2569" s="22"/>
    </row>
    <row r="2570" spans="1:106" s="753" customFormat="1" ht="94.5" hidden="1" x14ac:dyDescent="0.2">
      <c r="A2570" s="745" t="s">
        <v>10799</v>
      </c>
      <c r="B2570" s="52" t="s">
        <v>5</v>
      </c>
      <c r="C2570" s="596" t="s">
        <v>10455</v>
      </c>
      <c r="D2570" s="683">
        <v>41984</v>
      </c>
      <c r="E2570" s="1087">
        <v>2.6388888888888889E-2</v>
      </c>
      <c r="F2570" s="1088">
        <v>41984</v>
      </c>
      <c r="G2570" s="643">
        <v>2.6388888888888889E-2</v>
      </c>
      <c r="H2570" s="1178">
        <f t="shared" si="83"/>
        <v>0</v>
      </c>
      <c r="I2570" s="596">
        <v>11</v>
      </c>
      <c r="J2570" s="596" t="s">
        <v>11012</v>
      </c>
      <c r="K2570" s="596" t="s">
        <v>132</v>
      </c>
      <c r="L2570" s="596" t="s">
        <v>125</v>
      </c>
      <c r="M2570" s="745" t="s">
        <v>683</v>
      </c>
      <c r="N2570" s="596">
        <v>110</v>
      </c>
      <c r="O2570" s="596" t="s">
        <v>66</v>
      </c>
      <c r="P2570" s="751" t="s">
        <v>11013</v>
      </c>
      <c r="Q2570" s="746" t="s">
        <v>11014</v>
      </c>
      <c r="R2570" s="823">
        <v>7</v>
      </c>
      <c r="S2570" s="686"/>
      <c r="T2570" s="1361">
        <f t="shared" si="85"/>
        <v>7</v>
      </c>
      <c r="U2570" s="596"/>
      <c r="V2570" s="593"/>
      <c r="W2570" s="593"/>
      <c r="X2570" s="596"/>
      <c r="Y2570" s="593"/>
      <c r="Z2570" s="596"/>
      <c r="AA2570" s="596"/>
      <c r="AB2570" s="596"/>
      <c r="AC2570" s="596"/>
      <c r="AD2570" s="596" t="s">
        <v>55</v>
      </c>
      <c r="AE2570" s="596"/>
      <c r="AF2570" s="596"/>
      <c r="AG2570" s="747"/>
      <c r="AH2570" s="6" t="e">
        <f t="shared" si="84"/>
        <v>#VALUE!</v>
      </c>
      <c r="AI2570" s="1478" t="e">
        <f>COUNTIF([4]ПС!A5925:A6076,M2570)</f>
        <v>#VALUE!</v>
      </c>
      <c r="AJ2570" s="3">
        <f t="shared" si="82"/>
        <v>1</v>
      </c>
      <c r="AK2570" s="22"/>
      <c r="AL2570" s="22"/>
      <c r="AM2570" s="22"/>
      <c r="AN2570" s="22"/>
      <c r="AO2570" s="22"/>
      <c r="AP2570" s="22"/>
      <c r="AQ2570" s="22"/>
      <c r="AR2570" s="22"/>
      <c r="AS2570" s="22"/>
      <c r="AT2570" s="22"/>
      <c r="AU2570" s="22"/>
      <c r="AV2570" s="22"/>
      <c r="AW2570" s="22"/>
      <c r="AX2570" s="22"/>
      <c r="AY2570" s="22"/>
      <c r="AZ2570" s="22"/>
      <c r="BA2570" s="22"/>
      <c r="BB2570" s="22"/>
      <c r="BC2570" s="22"/>
      <c r="BD2570" s="22"/>
      <c r="BE2570" s="22"/>
      <c r="BF2570" s="22"/>
      <c r="BG2570" s="22"/>
      <c r="BH2570" s="22"/>
      <c r="BI2570" s="22"/>
      <c r="BJ2570" s="22"/>
      <c r="BK2570" s="22"/>
      <c r="BL2570" s="22"/>
      <c r="BM2570" s="22"/>
      <c r="BN2570" s="22"/>
      <c r="BO2570" s="22"/>
      <c r="BP2570" s="22"/>
      <c r="BQ2570" s="22"/>
      <c r="BR2570" s="22"/>
      <c r="BS2570" s="22"/>
      <c r="BT2570" s="22"/>
      <c r="BU2570" s="22"/>
      <c r="BV2570" s="22"/>
      <c r="BW2570" s="22"/>
      <c r="BX2570" s="22"/>
      <c r="BY2570" s="22"/>
      <c r="BZ2570" s="22"/>
      <c r="CA2570" s="22"/>
      <c r="CB2570" s="22"/>
      <c r="CC2570" s="22"/>
      <c r="CD2570" s="22"/>
      <c r="CE2570" s="22"/>
      <c r="CF2570" s="22"/>
      <c r="CG2570" s="22"/>
      <c r="CH2570" s="22"/>
      <c r="CI2570" s="22"/>
      <c r="CJ2570" s="22"/>
      <c r="CK2570" s="22"/>
      <c r="CL2570" s="22"/>
      <c r="CM2570" s="22"/>
      <c r="CN2570" s="22"/>
      <c r="CO2570" s="22"/>
      <c r="CP2570" s="22"/>
      <c r="CQ2570" s="22"/>
      <c r="CR2570" s="22"/>
      <c r="CS2570" s="22"/>
      <c r="CT2570" s="22"/>
      <c r="CU2570" s="22"/>
      <c r="CV2570" s="22"/>
      <c r="CW2570" s="22"/>
      <c r="CX2570" s="22"/>
      <c r="CY2570" s="22"/>
      <c r="CZ2570" s="22"/>
      <c r="DA2570" s="22"/>
      <c r="DB2570" s="22"/>
    </row>
    <row r="2571" spans="1:106" s="753" customFormat="1" ht="94.5" hidden="1" x14ac:dyDescent="0.2">
      <c r="A2571" s="745" t="s">
        <v>10799</v>
      </c>
      <c r="B2571" s="52" t="s">
        <v>5</v>
      </c>
      <c r="C2571" s="596" t="s">
        <v>10800</v>
      </c>
      <c r="D2571" s="683">
        <v>41984</v>
      </c>
      <c r="E2571" s="1089">
        <v>7.2916666666666671E-2</v>
      </c>
      <c r="F2571" s="1090">
        <v>41984</v>
      </c>
      <c r="G2571" s="643">
        <v>0.1388888888888889</v>
      </c>
      <c r="H2571" s="1178">
        <f t="shared" si="83"/>
        <v>6.5972222222222224E-2</v>
      </c>
      <c r="I2571" s="596">
        <v>1</v>
      </c>
      <c r="J2571" s="596"/>
      <c r="K2571" s="596"/>
      <c r="L2571" s="596" t="s">
        <v>130</v>
      </c>
      <c r="M2571" s="745" t="s">
        <v>10980</v>
      </c>
      <c r="N2571" s="596">
        <v>0.4</v>
      </c>
      <c r="O2571" s="596" t="s">
        <v>71</v>
      </c>
      <c r="P2571" s="746" t="s">
        <v>11015</v>
      </c>
      <c r="Q2571" s="718" t="s">
        <v>11016</v>
      </c>
      <c r="R2571" s="686">
        <v>13</v>
      </c>
      <c r="S2571" s="686"/>
      <c r="T2571" s="1361">
        <f t="shared" si="85"/>
        <v>13</v>
      </c>
      <c r="U2571" s="596" t="s">
        <v>88</v>
      </c>
      <c r="V2571" s="593" t="s">
        <v>183</v>
      </c>
      <c r="W2571" s="593" t="s">
        <v>183</v>
      </c>
      <c r="X2571" s="593" t="s">
        <v>183</v>
      </c>
      <c r="Y2571" s="593" t="s">
        <v>183</v>
      </c>
      <c r="Z2571" s="593" t="s">
        <v>183</v>
      </c>
      <c r="AA2571" s="593" t="s">
        <v>183</v>
      </c>
      <c r="AB2571" s="593" t="s">
        <v>183</v>
      </c>
      <c r="AC2571" s="593" t="s">
        <v>183</v>
      </c>
      <c r="AD2571" s="596" t="s">
        <v>40</v>
      </c>
      <c r="AE2571" s="596"/>
      <c r="AF2571" s="596"/>
      <c r="AG2571" s="747"/>
      <c r="AH2571" s="6" t="e">
        <f t="shared" si="84"/>
        <v>#VALUE!</v>
      </c>
      <c r="AI2571" s="1478" t="e">
        <f>COUNTIF([4]ПС!A5925:A6076,M2571)</f>
        <v>#VALUE!</v>
      </c>
      <c r="AJ2571" s="3">
        <f t="shared" ref="AJ2571:AJ2602" si="86">IF(M2571&gt;0,1,0)</f>
        <v>1</v>
      </c>
      <c r="AK2571" s="22"/>
      <c r="AL2571" s="22"/>
      <c r="AM2571" s="22"/>
      <c r="AN2571" s="22"/>
      <c r="AO2571" s="22"/>
      <c r="AP2571" s="22"/>
      <c r="AQ2571" s="22"/>
      <c r="AR2571" s="22"/>
      <c r="AS2571" s="22"/>
      <c r="AT2571" s="22"/>
      <c r="AU2571" s="22"/>
      <c r="AV2571" s="22"/>
      <c r="AW2571" s="22"/>
      <c r="AX2571" s="22"/>
      <c r="AY2571" s="22"/>
      <c r="AZ2571" s="22"/>
      <c r="BA2571" s="22"/>
      <c r="BB2571" s="22"/>
      <c r="BC2571" s="22"/>
      <c r="BD2571" s="22"/>
      <c r="BE2571" s="22"/>
      <c r="BF2571" s="22"/>
      <c r="BG2571" s="22"/>
      <c r="BH2571" s="22"/>
      <c r="BI2571" s="22"/>
      <c r="BJ2571" s="22"/>
      <c r="BK2571" s="22"/>
      <c r="BL2571" s="22"/>
      <c r="BM2571" s="22"/>
      <c r="BN2571" s="22"/>
      <c r="BO2571" s="22"/>
      <c r="BP2571" s="22"/>
      <c r="BQ2571" s="22"/>
      <c r="BR2571" s="22"/>
      <c r="BS2571" s="22"/>
      <c r="BT2571" s="22"/>
      <c r="BU2571" s="22"/>
      <c r="BV2571" s="22"/>
      <c r="BW2571" s="22"/>
      <c r="BX2571" s="22"/>
      <c r="BY2571" s="22"/>
      <c r="BZ2571" s="22"/>
      <c r="CA2571" s="22"/>
      <c r="CB2571" s="22"/>
      <c r="CC2571" s="22"/>
      <c r="CD2571" s="22"/>
      <c r="CE2571" s="22"/>
      <c r="CF2571" s="22"/>
      <c r="CG2571" s="22"/>
      <c r="CH2571" s="22"/>
      <c r="CI2571" s="22"/>
      <c r="CJ2571" s="22"/>
      <c r="CK2571" s="22"/>
      <c r="CL2571" s="22"/>
      <c r="CM2571" s="22"/>
      <c r="CN2571" s="22"/>
      <c r="CO2571" s="22"/>
      <c r="CP2571" s="22"/>
      <c r="CQ2571" s="22"/>
      <c r="CR2571" s="22"/>
      <c r="CS2571" s="22"/>
      <c r="CT2571" s="22"/>
      <c r="CU2571" s="22"/>
      <c r="CV2571" s="22"/>
      <c r="CW2571" s="22"/>
      <c r="CX2571" s="22"/>
      <c r="CY2571" s="22"/>
      <c r="CZ2571" s="22"/>
      <c r="DA2571" s="22"/>
      <c r="DB2571" s="22"/>
    </row>
    <row r="2572" spans="1:106" s="753" customFormat="1" ht="94.5" hidden="1" x14ac:dyDescent="0.2">
      <c r="A2572" s="745" t="s">
        <v>10799</v>
      </c>
      <c r="B2572" s="52" t="s">
        <v>5</v>
      </c>
      <c r="C2572" s="596" t="s">
        <v>11223</v>
      </c>
      <c r="D2572" s="683">
        <v>41985</v>
      </c>
      <c r="E2572" s="1087">
        <v>0.59930555555555554</v>
      </c>
      <c r="F2572" s="1088">
        <v>41985</v>
      </c>
      <c r="G2572" s="643">
        <v>0.6</v>
      </c>
      <c r="H2572" s="1178">
        <f t="shared" si="83"/>
        <v>6.9444444444444198E-4</v>
      </c>
      <c r="I2572" s="596">
        <v>9</v>
      </c>
      <c r="J2572" s="596"/>
      <c r="K2572" s="596"/>
      <c r="L2572" s="596" t="s">
        <v>125</v>
      </c>
      <c r="M2572" s="745" t="s">
        <v>4032</v>
      </c>
      <c r="N2572" s="596">
        <v>35</v>
      </c>
      <c r="O2572" s="596" t="s">
        <v>66</v>
      </c>
      <c r="P2572" s="746" t="s">
        <v>11019</v>
      </c>
      <c r="Q2572" s="718" t="s">
        <v>11491</v>
      </c>
      <c r="R2572" s="1084">
        <v>3</v>
      </c>
      <c r="S2572" s="1091">
        <v>1</v>
      </c>
      <c r="T2572" s="1361">
        <f t="shared" si="85"/>
        <v>4</v>
      </c>
      <c r="U2572" s="596"/>
      <c r="V2572" s="593"/>
      <c r="W2572" s="593"/>
      <c r="X2572" s="596"/>
      <c r="Y2572" s="593"/>
      <c r="Z2572" s="596"/>
      <c r="AA2572" s="596"/>
      <c r="AB2572" s="596"/>
      <c r="AC2572" s="596"/>
      <c r="AD2572" s="596" t="s">
        <v>55</v>
      </c>
      <c r="AE2572" s="596"/>
      <c r="AF2572" s="596"/>
      <c r="AG2572" s="747"/>
      <c r="AH2572" s="6" t="e">
        <f t="shared" si="84"/>
        <v>#VALUE!</v>
      </c>
      <c r="AI2572" s="1478" t="e">
        <f>COUNTIF([4]ПС!A5925:A6076,M2572)</f>
        <v>#VALUE!</v>
      </c>
      <c r="AJ2572" s="3">
        <f t="shared" si="86"/>
        <v>1</v>
      </c>
      <c r="AK2572" s="22"/>
      <c r="AL2572" s="22"/>
      <c r="AM2572" s="22"/>
      <c r="AN2572" s="22"/>
      <c r="AO2572" s="22"/>
      <c r="AP2572" s="22"/>
      <c r="AQ2572" s="22"/>
      <c r="AR2572" s="22"/>
      <c r="AS2572" s="22"/>
      <c r="AT2572" s="22"/>
      <c r="AU2572" s="22"/>
      <c r="AV2572" s="22"/>
      <c r="AW2572" s="22"/>
      <c r="AX2572" s="22"/>
      <c r="AY2572" s="22"/>
      <c r="AZ2572" s="22"/>
      <c r="BA2572" s="22"/>
      <c r="BB2572" s="22"/>
      <c r="BC2572" s="22"/>
      <c r="BD2572" s="22"/>
      <c r="BE2572" s="22"/>
      <c r="BF2572" s="22"/>
      <c r="BG2572" s="22"/>
      <c r="BH2572" s="22"/>
      <c r="BI2572" s="22"/>
      <c r="BJ2572" s="22"/>
      <c r="BK2572" s="22"/>
      <c r="BL2572" s="22"/>
      <c r="BM2572" s="22"/>
      <c r="BN2572" s="22"/>
      <c r="BO2572" s="22"/>
      <c r="BP2572" s="22"/>
      <c r="BQ2572" s="22"/>
      <c r="BR2572" s="22"/>
      <c r="BS2572" s="22"/>
      <c r="BT2572" s="22"/>
      <c r="BU2572" s="22"/>
      <c r="BV2572" s="22"/>
      <c r="BW2572" s="22"/>
      <c r="BX2572" s="22"/>
      <c r="BY2572" s="22"/>
      <c r="BZ2572" s="22"/>
      <c r="CA2572" s="22"/>
      <c r="CB2572" s="22"/>
      <c r="CC2572" s="22"/>
      <c r="CD2572" s="22"/>
      <c r="CE2572" s="22"/>
      <c r="CF2572" s="22"/>
      <c r="CG2572" s="22"/>
      <c r="CH2572" s="22"/>
      <c r="CI2572" s="22"/>
      <c r="CJ2572" s="22"/>
      <c r="CK2572" s="22"/>
      <c r="CL2572" s="22"/>
      <c r="CM2572" s="22"/>
      <c r="CN2572" s="22"/>
      <c r="CO2572" s="22"/>
      <c r="CP2572" s="22"/>
      <c r="CQ2572" s="22"/>
      <c r="CR2572" s="22"/>
      <c r="CS2572" s="22"/>
      <c r="CT2572" s="22"/>
      <c r="CU2572" s="22"/>
      <c r="CV2572" s="22"/>
      <c r="CW2572" s="22"/>
      <c r="CX2572" s="22"/>
      <c r="CY2572" s="22"/>
      <c r="CZ2572" s="22"/>
      <c r="DA2572" s="22"/>
      <c r="DB2572" s="22"/>
    </row>
    <row r="2573" spans="1:106" s="753" customFormat="1" ht="141.75" hidden="1" x14ac:dyDescent="0.2">
      <c r="A2573" s="745" t="s">
        <v>10799</v>
      </c>
      <c r="B2573" s="52" t="s">
        <v>5</v>
      </c>
      <c r="C2573" s="596" t="s">
        <v>10738</v>
      </c>
      <c r="D2573" s="683">
        <v>41987</v>
      </c>
      <c r="E2573" s="1089">
        <v>0.10972222222222222</v>
      </c>
      <c r="F2573" s="1090">
        <v>41987</v>
      </c>
      <c r="G2573" s="643">
        <v>0.11041666666666666</v>
      </c>
      <c r="H2573" s="1178">
        <f t="shared" si="83"/>
        <v>6.9444444444444198E-4</v>
      </c>
      <c r="I2573" s="596">
        <v>3</v>
      </c>
      <c r="J2573" s="596"/>
      <c r="K2573" s="596"/>
      <c r="L2573" s="596" t="s">
        <v>125</v>
      </c>
      <c r="M2573" s="745" t="s">
        <v>677</v>
      </c>
      <c r="N2573" s="596">
        <v>110</v>
      </c>
      <c r="O2573" s="596" t="s">
        <v>66</v>
      </c>
      <c r="P2573" s="751" t="s">
        <v>12219</v>
      </c>
      <c r="Q2573" s="718" t="s">
        <v>11492</v>
      </c>
      <c r="R2573" s="823">
        <v>17</v>
      </c>
      <c r="S2573" s="1092">
        <v>1</v>
      </c>
      <c r="T2573" s="1361">
        <f t="shared" si="85"/>
        <v>18</v>
      </c>
      <c r="U2573" s="596"/>
      <c r="V2573" s="593"/>
      <c r="W2573" s="593"/>
      <c r="X2573" s="596"/>
      <c r="Y2573" s="593"/>
      <c r="Z2573" s="596"/>
      <c r="AA2573" s="596"/>
      <c r="AB2573" s="596"/>
      <c r="AC2573" s="596"/>
      <c r="AD2573" s="596" t="s">
        <v>55</v>
      </c>
      <c r="AE2573" s="596"/>
      <c r="AF2573" s="596"/>
      <c r="AG2573" s="747"/>
      <c r="AH2573" s="6" t="e">
        <f t="shared" si="84"/>
        <v>#VALUE!</v>
      </c>
      <c r="AI2573" s="1478" t="e">
        <f>COUNTIF([4]ПС!A5925:A6076,M2573)</f>
        <v>#VALUE!</v>
      </c>
      <c r="AJ2573" s="3">
        <f t="shared" si="86"/>
        <v>1</v>
      </c>
      <c r="AK2573" s="22"/>
      <c r="AL2573" s="22"/>
      <c r="AM2573" s="22"/>
      <c r="AN2573" s="22"/>
      <c r="AO2573" s="22"/>
      <c r="AP2573" s="22"/>
      <c r="AQ2573" s="22"/>
      <c r="AR2573" s="22"/>
      <c r="AS2573" s="22"/>
      <c r="AT2573" s="22"/>
      <c r="AU2573" s="22"/>
      <c r="AV2573" s="22"/>
      <c r="AW2573" s="22"/>
      <c r="AX2573" s="22"/>
      <c r="AY2573" s="22"/>
      <c r="AZ2573" s="22"/>
      <c r="BA2573" s="22"/>
      <c r="BB2573" s="22"/>
      <c r="BC2573" s="22"/>
      <c r="BD2573" s="22"/>
      <c r="BE2573" s="22"/>
      <c r="BF2573" s="22"/>
      <c r="BG2573" s="22"/>
      <c r="BH2573" s="22"/>
      <c r="BI2573" s="22"/>
      <c r="BJ2573" s="22"/>
      <c r="BK2573" s="22"/>
      <c r="BL2573" s="22"/>
      <c r="BM2573" s="22"/>
      <c r="BN2573" s="22"/>
      <c r="BO2573" s="22"/>
      <c r="BP2573" s="22"/>
      <c r="BQ2573" s="22"/>
      <c r="BR2573" s="22"/>
      <c r="BS2573" s="22"/>
      <c r="BT2573" s="22"/>
      <c r="BU2573" s="22"/>
      <c r="BV2573" s="22"/>
      <c r="BW2573" s="22"/>
      <c r="BX2573" s="22"/>
      <c r="BY2573" s="22"/>
      <c r="BZ2573" s="22"/>
      <c r="CA2573" s="22"/>
      <c r="CB2573" s="22"/>
      <c r="CC2573" s="22"/>
      <c r="CD2573" s="22"/>
      <c r="CE2573" s="22"/>
      <c r="CF2573" s="22"/>
      <c r="CG2573" s="22"/>
      <c r="CH2573" s="22"/>
      <c r="CI2573" s="22"/>
      <c r="CJ2573" s="22"/>
      <c r="CK2573" s="22"/>
      <c r="CL2573" s="22"/>
      <c r="CM2573" s="22"/>
      <c r="CN2573" s="22"/>
      <c r="CO2573" s="22"/>
      <c r="CP2573" s="22"/>
      <c r="CQ2573" s="22"/>
      <c r="CR2573" s="22"/>
      <c r="CS2573" s="22"/>
      <c r="CT2573" s="22"/>
      <c r="CU2573" s="22"/>
      <c r="CV2573" s="22"/>
      <c r="CW2573" s="22"/>
      <c r="CX2573" s="22"/>
      <c r="CY2573" s="22"/>
      <c r="CZ2573" s="22"/>
      <c r="DA2573" s="22"/>
      <c r="DB2573" s="22"/>
    </row>
    <row r="2574" spans="1:106" s="753" customFormat="1" ht="110.25" hidden="1" x14ac:dyDescent="0.2">
      <c r="A2574" s="745" t="s">
        <v>10799</v>
      </c>
      <c r="B2574" s="52" t="s">
        <v>5</v>
      </c>
      <c r="C2574" s="596" t="s">
        <v>10800</v>
      </c>
      <c r="D2574" s="683">
        <v>41988</v>
      </c>
      <c r="E2574" s="1089">
        <v>0.77986111111111101</v>
      </c>
      <c r="F2574" s="1090">
        <v>41988</v>
      </c>
      <c r="G2574" s="708">
        <v>0.82013888888888886</v>
      </c>
      <c r="H2574" s="1178">
        <f t="shared" si="83"/>
        <v>4.0277777777777857E-2</v>
      </c>
      <c r="I2574" s="593">
        <v>2</v>
      </c>
      <c r="J2574" s="593"/>
      <c r="K2574" s="596"/>
      <c r="L2574" s="596" t="s">
        <v>128</v>
      </c>
      <c r="M2574" s="745" t="s">
        <v>789</v>
      </c>
      <c r="N2574" s="596" t="s">
        <v>103</v>
      </c>
      <c r="O2574" s="596" t="s">
        <v>66</v>
      </c>
      <c r="P2574" s="746" t="s">
        <v>11040</v>
      </c>
      <c r="Q2574" s="718" t="s">
        <v>11041</v>
      </c>
      <c r="R2574" s="686">
        <v>7.2</v>
      </c>
      <c r="S2574" s="686"/>
      <c r="T2574" s="1361">
        <f t="shared" si="85"/>
        <v>7.2</v>
      </c>
      <c r="U2574" s="596" t="s">
        <v>75</v>
      </c>
      <c r="V2574" s="593">
        <v>2004</v>
      </c>
      <c r="W2574" s="593" t="s">
        <v>2286</v>
      </c>
      <c r="X2574" s="596" t="s">
        <v>183</v>
      </c>
      <c r="Y2574" s="614">
        <v>41837</v>
      </c>
      <c r="Z2574" s="596">
        <v>100</v>
      </c>
      <c r="AA2574" s="596" t="s">
        <v>183</v>
      </c>
      <c r="AB2574" s="596">
        <v>0</v>
      </c>
      <c r="AC2574" s="596" t="s">
        <v>183</v>
      </c>
      <c r="AD2574" s="1093" t="s">
        <v>52</v>
      </c>
      <c r="AE2574" s="596"/>
      <c r="AF2574" s="596"/>
      <c r="AG2574" s="747"/>
      <c r="AH2574" s="6" t="e">
        <f t="shared" si="84"/>
        <v>#VALUE!</v>
      </c>
      <c r="AI2574" s="1478" t="e">
        <f>COUNTIF([4]ПС!A5925:A6076,M2574)</f>
        <v>#VALUE!</v>
      </c>
      <c r="AJ2574" s="3">
        <f t="shared" si="86"/>
        <v>1</v>
      </c>
      <c r="AK2574" s="22"/>
      <c r="AL2574" s="22"/>
      <c r="AM2574" s="22"/>
      <c r="AN2574" s="22"/>
      <c r="AO2574" s="22"/>
      <c r="AP2574" s="22"/>
      <c r="AQ2574" s="22"/>
      <c r="AR2574" s="22"/>
      <c r="AS2574" s="22"/>
      <c r="AT2574" s="22"/>
      <c r="AU2574" s="22"/>
      <c r="AV2574" s="22"/>
      <c r="AW2574" s="22"/>
      <c r="AX2574" s="22"/>
      <c r="AY2574" s="22"/>
      <c r="AZ2574" s="22"/>
      <c r="BA2574" s="22"/>
      <c r="BB2574" s="22"/>
      <c r="BC2574" s="22"/>
      <c r="BD2574" s="22"/>
      <c r="BE2574" s="22"/>
      <c r="BF2574" s="22"/>
      <c r="BG2574" s="22"/>
      <c r="BH2574" s="22"/>
      <c r="BI2574" s="22"/>
      <c r="BJ2574" s="22"/>
      <c r="BK2574" s="22"/>
      <c r="BL2574" s="22"/>
      <c r="BM2574" s="22"/>
      <c r="BN2574" s="22"/>
      <c r="BO2574" s="22"/>
      <c r="BP2574" s="22"/>
      <c r="BQ2574" s="22"/>
      <c r="BR2574" s="22"/>
      <c r="BS2574" s="22"/>
      <c r="BT2574" s="22"/>
      <c r="BU2574" s="22"/>
      <c r="BV2574" s="22"/>
      <c r="BW2574" s="22"/>
      <c r="BX2574" s="22"/>
      <c r="BY2574" s="22"/>
      <c r="BZ2574" s="22"/>
      <c r="CA2574" s="22"/>
      <c r="CB2574" s="22"/>
      <c r="CC2574" s="22"/>
      <c r="CD2574" s="22"/>
      <c r="CE2574" s="22"/>
      <c r="CF2574" s="22"/>
      <c r="CG2574" s="22"/>
      <c r="CH2574" s="22"/>
      <c r="CI2574" s="22"/>
      <c r="CJ2574" s="22"/>
      <c r="CK2574" s="22"/>
      <c r="CL2574" s="22"/>
      <c r="CM2574" s="22"/>
      <c r="CN2574" s="22"/>
      <c r="CO2574" s="22"/>
      <c r="CP2574" s="22"/>
      <c r="CQ2574" s="22"/>
      <c r="CR2574" s="22"/>
      <c r="CS2574" s="22"/>
      <c r="CT2574" s="22"/>
      <c r="CU2574" s="22"/>
      <c r="CV2574" s="22"/>
      <c r="CW2574" s="22"/>
      <c r="CX2574" s="22"/>
      <c r="CY2574" s="22"/>
      <c r="CZ2574" s="22"/>
      <c r="DA2574" s="22"/>
      <c r="DB2574" s="22"/>
    </row>
    <row r="2575" spans="1:106" s="753" customFormat="1" ht="47.25" hidden="1" x14ac:dyDescent="0.2">
      <c r="A2575" s="745" t="s">
        <v>10799</v>
      </c>
      <c r="B2575" s="52" t="s">
        <v>5</v>
      </c>
      <c r="C2575" s="596" t="s">
        <v>10738</v>
      </c>
      <c r="D2575" s="683">
        <v>41988</v>
      </c>
      <c r="E2575" s="1089">
        <v>0.45833333333333331</v>
      </c>
      <c r="F2575" s="1090">
        <v>41988</v>
      </c>
      <c r="G2575" s="708">
        <v>0.60416666666666663</v>
      </c>
      <c r="H2575" s="1178">
        <f t="shared" si="83"/>
        <v>0.14583333333333331</v>
      </c>
      <c r="I2575" s="593">
        <v>1</v>
      </c>
      <c r="J2575" s="593"/>
      <c r="K2575" s="596"/>
      <c r="L2575" s="596" t="s">
        <v>125</v>
      </c>
      <c r="M2575" s="745" t="s">
        <v>1293</v>
      </c>
      <c r="N2575" s="596" t="s">
        <v>103</v>
      </c>
      <c r="O2575" s="596" t="s">
        <v>66</v>
      </c>
      <c r="P2575" s="746" t="s">
        <v>11042</v>
      </c>
      <c r="Q2575" s="718" t="s">
        <v>11043</v>
      </c>
      <c r="R2575" s="596">
        <v>3</v>
      </c>
      <c r="S2575" s="686"/>
      <c r="T2575" s="1361">
        <f t="shared" si="85"/>
        <v>3</v>
      </c>
      <c r="U2575" s="596"/>
      <c r="V2575" s="593"/>
      <c r="W2575" s="593"/>
      <c r="X2575" s="596"/>
      <c r="Y2575" s="593"/>
      <c r="Z2575" s="596"/>
      <c r="AA2575" s="596"/>
      <c r="AB2575" s="596"/>
      <c r="AC2575" s="596"/>
      <c r="AD2575" s="596" t="s">
        <v>55</v>
      </c>
      <c r="AE2575" s="596"/>
      <c r="AF2575" s="596"/>
      <c r="AG2575" s="747"/>
      <c r="AH2575" s="6" t="e">
        <f t="shared" si="84"/>
        <v>#VALUE!</v>
      </c>
      <c r="AI2575" s="1478" t="e">
        <f>COUNTIF([4]ПС!A5925:A6076,M2575)</f>
        <v>#VALUE!</v>
      </c>
      <c r="AJ2575" s="3">
        <f t="shared" si="86"/>
        <v>1</v>
      </c>
      <c r="AK2575" s="22"/>
      <c r="AL2575" s="22"/>
      <c r="AM2575" s="22"/>
      <c r="AN2575" s="22"/>
      <c r="AO2575" s="22"/>
      <c r="AP2575" s="22"/>
      <c r="AQ2575" s="22"/>
      <c r="AR2575" s="22"/>
      <c r="AS2575" s="22"/>
      <c r="AT2575" s="22"/>
      <c r="AU2575" s="22"/>
      <c r="AV2575" s="22"/>
      <c r="AW2575" s="22"/>
      <c r="AX2575" s="22"/>
      <c r="AY2575" s="22"/>
      <c r="AZ2575" s="22"/>
      <c r="BA2575" s="22"/>
      <c r="BB2575" s="22"/>
      <c r="BC2575" s="22"/>
      <c r="BD2575" s="22"/>
      <c r="BE2575" s="22"/>
      <c r="BF2575" s="22"/>
      <c r="BG2575" s="22"/>
      <c r="BH2575" s="22"/>
      <c r="BI2575" s="22"/>
      <c r="BJ2575" s="22"/>
      <c r="BK2575" s="22"/>
      <c r="BL2575" s="22"/>
      <c r="BM2575" s="22"/>
      <c r="BN2575" s="22"/>
      <c r="BO2575" s="22"/>
      <c r="BP2575" s="22"/>
      <c r="BQ2575" s="22"/>
      <c r="BR2575" s="22"/>
      <c r="BS2575" s="22"/>
      <c r="BT2575" s="22"/>
      <c r="BU2575" s="22"/>
      <c r="BV2575" s="22"/>
      <c r="BW2575" s="22"/>
      <c r="BX2575" s="22"/>
      <c r="BY2575" s="22"/>
      <c r="BZ2575" s="22"/>
      <c r="CA2575" s="22"/>
      <c r="CB2575" s="22"/>
      <c r="CC2575" s="22"/>
      <c r="CD2575" s="22"/>
      <c r="CE2575" s="22"/>
      <c r="CF2575" s="22"/>
      <c r="CG2575" s="22"/>
      <c r="CH2575" s="22"/>
      <c r="CI2575" s="22"/>
      <c r="CJ2575" s="22"/>
      <c r="CK2575" s="22"/>
      <c r="CL2575" s="22"/>
      <c r="CM2575" s="22"/>
      <c r="CN2575" s="22"/>
      <c r="CO2575" s="22"/>
      <c r="CP2575" s="22"/>
      <c r="CQ2575" s="22"/>
      <c r="CR2575" s="22"/>
      <c r="CS2575" s="22"/>
      <c r="CT2575" s="22"/>
      <c r="CU2575" s="22"/>
      <c r="CV2575" s="22"/>
      <c r="CW2575" s="22"/>
      <c r="CX2575" s="22"/>
      <c r="CY2575" s="22"/>
      <c r="CZ2575" s="22"/>
      <c r="DA2575" s="22"/>
      <c r="DB2575" s="22"/>
    </row>
    <row r="2576" spans="1:106" s="753" customFormat="1" ht="47.25" hidden="1" x14ac:dyDescent="0.2">
      <c r="A2576" s="745" t="s">
        <v>10799</v>
      </c>
      <c r="B2576" s="52" t="s">
        <v>5</v>
      </c>
      <c r="C2576" s="596" t="s">
        <v>10738</v>
      </c>
      <c r="D2576" s="683">
        <v>41988</v>
      </c>
      <c r="E2576" s="1089">
        <v>0.51249999999999996</v>
      </c>
      <c r="F2576" s="1090">
        <v>41988</v>
      </c>
      <c r="G2576" s="708">
        <v>0.73958333333333337</v>
      </c>
      <c r="H2576" s="1178">
        <f t="shared" si="83"/>
        <v>0.22708333333333341</v>
      </c>
      <c r="I2576" s="593">
        <v>1</v>
      </c>
      <c r="J2576" s="593"/>
      <c r="K2576" s="596"/>
      <c r="L2576" s="596" t="s">
        <v>125</v>
      </c>
      <c r="M2576" s="745" t="s">
        <v>11044</v>
      </c>
      <c r="N2576" s="596" t="s">
        <v>103</v>
      </c>
      <c r="O2576" s="596" t="s">
        <v>66</v>
      </c>
      <c r="P2576" s="746" t="s">
        <v>11045</v>
      </c>
      <c r="Q2576" s="718" t="s">
        <v>11046</v>
      </c>
      <c r="R2576" s="596">
        <v>24</v>
      </c>
      <c r="S2576" s="686"/>
      <c r="T2576" s="1361">
        <f t="shared" si="85"/>
        <v>24</v>
      </c>
      <c r="U2576" s="596"/>
      <c r="V2576" s="593"/>
      <c r="W2576" s="593"/>
      <c r="X2576" s="596"/>
      <c r="Y2576" s="593"/>
      <c r="Z2576" s="596"/>
      <c r="AA2576" s="596"/>
      <c r="AB2576" s="596"/>
      <c r="AC2576" s="596"/>
      <c r="AD2576" s="596" t="s">
        <v>55</v>
      </c>
      <c r="AE2576" s="596"/>
      <c r="AF2576" s="596"/>
      <c r="AG2576" s="747"/>
      <c r="AH2576" s="6" t="e">
        <f t="shared" si="84"/>
        <v>#VALUE!</v>
      </c>
      <c r="AI2576" s="1478" t="e">
        <f>COUNTIF([4]ПС!A5925:A6076,M2576)</f>
        <v>#VALUE!</v>
      </c>
      <c r="AJ2576" s="3">
        <f t="shared" si="86"/>
        <v>1</v>
      </c>
      <c r="AK2576" s="22"/>
      <c r="AL2576" s="22"/>
      <c r="AM2576" s="22"/>
      <c r="AN2576" s="22"/>
      <c r="AO2576" s="22"/>
      <c r="AP2576" s="22"/>
      <c r="AQ2576" s="22"/>
      <c r="AR2576" s="22"/>
      <c r="AS2576" s="22"/>
      <c r="AT2576" s="22"/>
      <c r="AU2576" s="22"/>
      <c r="AV2576" s="22"/>
      <c r="AW2576" s="22"/>
      <c r="AX2576" s="22"/>
      <c r="AY2576" s="22"/>
      <c r="AZ2576" s="22"/>
      <c r="BA2576" s="22"/>
      <c r="BB2576" s="22"/>
      <c r="BC2576" s="22"/>
      <c r="BD2576" s="22"/>
      <c r="BE2576" s="22"/>
      <c r="BF2576" s="22"/>
      <c r="BG2576" s="22"/>
      <c r="BH2576" s="22"/>
      <c r="BI2576" s="22"/>
      <c r="BJ2576" s="22"/>
      <c r="BK2576" s="22"/>
      <c r="BL2576" s="22"/>
      <c r="BM2576" s="22"/>
      <c r="BN2576" s="22"/>
      <c r="BO2576" s="22"/>
      <c r="BP2576" s="22"/>
      <c r="BQ2576" s="22"/>
      <c r="BR2576" s="22"/>
      <c r="BS2576" s="22"/>
      <c r="BT2576" s="22"/>
      <c r="BU2576" s="22"/>
      <c r="BV2576" s="22"/>
      <c r="BW2576" s="22"/>
      <c r="BX2576" s="22"/>
      <c r="BY2576" s="22"/>
      <c r="BZ2576" s="22"/>
      <c r="CA2576" s="22"/>
      <c r="CB2576" s="22"/>
      <c r="CC2576" s="22"/>
      <c r="CD2576" s="22"/>
      <c r="CE2576" s="22"/>
      <c r="CF2576" s="22"/>
      <c r="CG2576" s="22"/>
      <c r="CH2576" s="22"/>
      <c r="CI2576" s="22"/>
      <c r="CJ2576" s="22"/>
      <c r="CK2576" s="22"/>
      <c r="CL2576" s="22"/>
      <c r="CM2576" s="22"/>
      <c r="CN2576" s="22"/>
      <c r="CO2576" s="22"/>
      <c r="CP2576" s="22"/>
      <c r="CQ2576" s="22"/>
      <c r="CR2576" s="22"/>
      <c r="CS2576" s="22"/>
      <c r="CT2576" s="22"/>
      <c r="CU2576" s="22"/>
      <c r="CV2576" s="22"/>
      <c r="CW2576" s="22"/>
      <c r="CX2576" s="22"/>
      <c r="CY2576" s="22"/>
      <c r="CZ2576" s="22"/>
      <c r="DA2576" s="22"/>
      <c r="DB2576" s="22"/>
    </row>
    <row r="2577" spans="1:106" s="753" customFormat="1" ht="78.75" hidden="1" x14ac:dyDescent="0.2">
      <c r="A2577" s="745" t="s">
        <v>10799</v>
      </c>
      <c r="B2577" s="52" t="s">
        <v>5</v>
      </c>
      <c r="C2577" s="596" t="s">
        <v>10738</v>
      </c>
      <c r="D2577" s="683">
        <v>41988</v>
      </c>
      <c r="E2577" s="1089">
        <v>0.65347222222222223</v>
      </c>
      <c r="F2577" s="1090">
        <v>41988</v>
      </c>
      <c r="G2577" s="643">
        <v>0.68055555555555547</v>
      </c>
      <c r="H2577" s="1178">
        <f t="shared" si="83"/>
        <v>2.7083333333333237E-2</v>
      </c>
      <c r="I2577" s="596">
        <v>4</v>
      </c>
      <c r="J2577" s="596"/>
      <c r="K2577" s="596"/>
      <c r="L2577" s="596" t="s">
        <v>125</v>
      </c>
      <c r="M2577" s="745" t="s">
        <v>1293</v>
      </c>
      <c r="N2577" s="596" t="s">
        <v>103</v>
      </c>
      <c r="O2577" s="596" t="s">
        <v>66</v>
      </c>
      <c r="P2577" s="596" t="s">
        <v>11047</v>
      </c>
      <c r="Q2577" s="718" t="s">
        <v>11048</v>
      </c>
      <c r="R2577" s="596">
        <v>16</v>
      </c>
      <c r="S2577" s="686"/>
      <c r="T2577" s="1361">
        <f t="shared" si="85"/>
        <v>16</v>
      </c>
      <c r="U2577" s="596"/>
      <c r="V2577" s="593"/>
      <c r="W2577" s="593"/>
      <c r="X2577" s="596"/>
      <c r="Y2577" s="593"/>
      <c r="Z2577" s="596"/>
      <c r="AA2577" s="596"/>
      <c r="AB2577" s="596"/>
      <c r="AC2577" s="596"/>
      <c r="AD2577" s="596" t="s">
        <v>55</v>
      </c>
      <c r="AE2577" s="596"/>
      <c r="AF2577" s="596"/>
      <c r="AG2577" s="747"/>
      <c r="AH2577" s="6" t="e">
        <f t="shared" si="84"/>
        <v>#VALUE!</v>
      </c>
      <c r="AI2577" s="1478" t="e">
        <f>COUNTIF([4]ПС!A5925:A6076,M2577)</f>
        <v>#VALUE!</v>
      </c>
      <c r="AJ2577" s="3">
        <f t="shared" si="86"/>
        <v>1</v>
      </c>
      <c r="AK2577" s="22"/>
      <c r="AL2577" s="22"/>
      <c r="AM2577" s="22"/>
      <c r="AN2577" s="22"/>
      <c r="AO2577" s="22"/>
      <c r="AP2577" s="22"/>
      <c r="AQ2577" s="22"/>
      <c r="AR2577" s="22"/>
      <c r="AS2577" s="22"/>
      <c r="AT2577" s="22"/>
      <c r="AU2577" s="22"/>
      <c r="AV2577" s="22"/>
      <c r="AW2577" s="22"/>
      <c r="AX2577" s="22"/>
      <c r="AY2577" s="22"/>
      <c r="AZ2577" s="22"/>
      <c r="BA2577" s="22"/>
      <c r="BB2577" s="22"/>
      <c r="BC2577" s="22"/>
      <c r="BD2577" s="22"/>
      <c r="BE2577" s="22"/>
      <c r="BF2577" s="22"/>
      <c r="BG2577" s="22"/>
      <c r="BH2577" s="22"/>
      <c r="BI2577" s="22"/>
      <c r="BJ2577" s="22"/>
      <c r="BK2577" s="22"/>
      <c r="BL2577" s="22"/>
      <c r="BM2577" s="22"/>
      <c r="BN2577" s="22"/>
      <c r="BO2577" s="22"/>
      <c r="BP2577" s="22"/>
      <c r="BQ2577" s="22"/>
      <c r="BR2577" s="22"/>
      <c r="BS2577" s="22"/>
      <c r="BT2577" s="22"/>
      <c r="BU2577" s="22"/>
      <c r="BV2577" s="22"/>
      <c r="BW2577" s="22"/>
      <c r="BX2577" s="22"/>
      <c r="BY2577" s="22"/>
      <c r="BZ2577" s="22"/>
      <c r="CA2577" s="22"/>
      <c r="CB2577" s="22"/>
      <c r="CC2577" s="22"/>
      <c r="CD2577" s="22"/>
      <c r="CE2577" s="22"/>
      <c r="CF2577" s="22"/>
      <c r="CG2577" s="22"/>
      <c r="CH2577" s="22"/>
      <c r="CI2577" s="22"/>
      <c r="CJ2577" s="22"/>
      <c r="CK2577" s="22"/>
      <c r="CL2577" s="22"/>
      <c r="CM2577" s="22"/>
      <c r="CN2577" s="22"/>
      <c r="CO2577" s="22"/>
      <c r="CP2577" s="22"/>
      <c r="CQ2577" s="22"/>
      <c r="CR2577" s="22"/>
      <c r="CS2577" s="22"/>
      <c r="CT2577" s="22"/>
      <c r="CU2577" s="22"/>
      <c r="CV2577" s="22"/>
      <c r="CW2577" s="22"/>
      <c r="CX2577" s="22"/>
      <c r="CY2577" s="22"/>
      <c r="CZ2577" s="22"/>
      <c r="DA2577" s="22"/>
      <c r="DB2577" s="22"/>
    </row>
    <row r="2578" spans="1:106" s="753" customFormat="1" ht="63" hidden="1" x14ac:dyDescent="0.2">
      <c r="A2578" s="745" t="s">
        <v>10799</v>
      </c>
      <c r="B2578" s="52" t="s">
        <v>5</v>
      </c>
      <c r="C2578" s="596" t="s">
        <v>10738</v>
      </c>
      <c r="D2578" s="683">
        <v>41988</v>
      </c>
      <c r="E2578" s="1089">
        <v>0.77013888888888893</v>
      </c>
      <c r="F2578" s="1090">
        <v>41988</v>
      </c>
      <c r="G2578" s="643">
        <v>0.77430555555555547</v>
      </c>
      <c r="H2578" s="1178">
        <f t="shared" si="83"/>
        <v>4.1666666666665408E-3</v>
      </c>
      <c r="I2578" s="596">
        <v>4</v>
      </c>
      <c r="J2578" s="596"/>
      <c r="K2578" s="596"/>
      <c r="L2578" s="596" t="s">
        <v>125</v>
      </c>
      <c r="M2578" s="745" t="s">
        <v>1293</v>
      </c>
      <c r="N2578" s="596" t="s">
        <v>103</v>
      </c>
      <c r="O2578" s="596" t="s">
        <v>66</v>
      </c>
      <c r="P2578" s="596" t="s">
        <v>11047</v>
      </c>
      <c r="Q2578" s="718" t="s">
        <v>11049</v>
      </c>
      <c r="R2578" s="596">
        <v>11</v>
      </c>
      <c r="S2578" s="686"/>
      <c r="T2578" s="1361">
        <f t="shared" si="85"/>
        <v>11</v>
      </c>
      <c r="U2578" s="596"/>
      <c r="V2578" s="593"/>
      <c r="W2578" s="593"/>
      <c r="X2578" s="596"/>
      <c r="Y2578" s="593"/>
      <c r="Z2578" s="596"/>
      <c r="AA2578" s="596"/>
      <c r="AB2578" s="596"/>
      <c r="AC2578" s="596"/>
      <c r="AD2578" s="596" t="s">
        <v>55</v>
      </c>
      <c r="AE2578" s="596"/>
      <c r="AF2578" s="596"/>
      <c r="AG2578" s="747"/>
      <c r="AH2578" s="6" t="e">
        <f t="shared" si="84"/>
        <v>#VALUE!</v>
      </c>
      <c r="AI2578" s="1478" t="e">
        <f>COUNTIF([4]ПС!A5925:A6076,M2578)</f>
        <v>#VALUE!</v>
      </c>
      <c r="AJ2578" s="3">
        <f t="shared" si="86"/>
        <v>1</v>
      </c>
      <c r="AK2578" s="22"/>
      <c r="AL2578" s="22"/>
      <c r="AM2578" s="22"/>
      <c r="AN2578" s="22"/>
      <c r="AO2578" s="22"/>
      <c r="AP2578" s="22"/>
      <c r="AQ2578" s="22"/>
      <c r="AR2578" s="22"/>
      <c r="AS2578" s="22"/>
      <c r="AT2578" s="22"/>
      <c r="AU2578" s="22"/>
      <c r="AV2578" s="22"/>
      <c r="AW2578" s="22"/>
      <c r="AX2578" s="22"/>
      <c r="AY2578" s="22"/>
      <c r="AZ2578" s="22"/>
      <c r="BA2578" s="22"/>
      <c r="BB2578" s="22"/>
      <c r="BC2578" s="22"/>
      <c r="BD2578" s="22"/>
      <c r="BE2578" s="22"/>
      <c r="BF2578" s="22"/>
      <c r="BG2578" s="22"/>
      <c r="BH2578" s="22"/>
      <c r="BI2578" s="22"/>
      <c r="BJ2578" s="22"/>
      <c r="BK2578" s="22"/>
      <c r="BL2578" s="22"/>
      <c r="BM2578" s="22"/>
      <c r="BN2578" s="22"/>
      <c r="BO2578" s="22"/>
      <c r="BP2578" s="22"/>
      <c r="BQ2578" s="22"/>
      <c r="BR2578" s="22"/>
      <c r="BS2578" s="22"/>
      <c r="BT2578" s="22"/>
      <c r="BU2578" s="22"/>
      <c r="BV2578" s="22"/>
      <c r="BW2578" s="22"/>
      <c r="BX2578" s="22"/>
      <c r="BY2578" s="22"/>
      <c r="BZ2578" s="22"/>
      <c r="CA2578" s="22"/>
      <c r="CB2578" s="22"/>
      <c r="CC2578" s="22"/>
      <c r="CD2578" s="22"/>
      <c r="CE2578" s="22"/>
      <c r="CF2578" s="22"/>
      <c r="CG2578" s="22"/>
      <c r="CH2578" s="22"/>
      <c r="CI2578" s="22"/>
      <c r="CJ2578" s="22"/>
      <c r="CK2578" s="22"/>
      <c r="CL2578" s="22"/>
      <c r="CM2578" s="22"/>
      <c r="CN2578" s="22"/>
      <c r="CO2578" s="22"/>
      <c r="CP2578" s="22"/>
      <c r="CQ2578" s="22"/>
      <c r="CR2578" s="22"/>
      <c r="CS2578" s="22"/>
      <c r="CT2578" s="22"/>
      <c r="CU2578" s="22"/>
      <c r="CV2578" s="22"/>
      <c r="CW2578" s="22"/>
      <c r="CX2578" s="22"/>
      <c r="CY2578" s="22"/>
      <c r="CZ2578" s="22"/>
      <c r="DA2578" s="22"/>
      <c r="DB2578" s="22"/>
    </row>
    <row r="2579" spans="1:106" s="753" customFormat="1" ht="47.25" hidden="1" x14ac:dyDescent="0.2">
      <c r="A2579" s="745" t="s">
        <v>10799</v>
      </c>
      <c r="B2579" s="52" t="s">
        <v>5</v>
      </c>
      <c r="C2579" s="596" t="s">
        <v>10800</v>
      </c>
      <c r="D2579" s="683">
        <v>41989</v>
      </c>
      <c r="E2579" s="643">
        <v>0.14930555555555555</v>
      </c>
      <c r="F2579" s="712">
        <v>41989</v>
      </c>
      <c r="G2579" s="708">
        <v>0.17013888888888887</v>
      </c>
      <c r="H2579" s="1178">
        <f t="shared" si="83"/>
        <v>2.0833333333333315E-2</v>
      </c>
      <c r="I2579" s="596">
        <v>7</v>
      </c>
      <c r="J2579" s="596"/>
      <c r="K2579" s="596"/>
      <c r="L2579" s="596" t="s">
        <v>130</v>
      </c>
      <c r="M2579" s="1079" t="s">
        <v>641</v>
      </c>
      <c r="N2579" s="596" t="s">
        <v>103</v>
      </c>
      <c r="O2579" s="596" t="s">
        <v>66</v>
      </c>
      <c r="P2579" s="746" t="s">
        <v>5302</v>
      </c>
      <c r="Q2579" s="979" t="s">
        <v>11054</v>
      </c>
      <c r="R2579" s="686">
        <v>2</v>
      </c>
      <c r="S2579" s="686"/>
      <c r="T2579" s="1361">
        <f t="shared" si="85"/>
        <v>2</v>
      </c>
      <c r="U2579" s="596" t="s">
        <v>75</v>
      </c>
      <c r="V2579" s="593">
        <v>1988</v>
      </c>
      <c r="W2579" s="593" t="s">
        <v>2286</v>
      </c>
      <c r="X2579" s="596" t="s">
        <v>183</v>
      </c>
      <c r="Y2579" s="614">
        <v>41275</v>
      </c>
      <c r="Z2579" s="596">
        <v>100</v>
      </c>
      <c r="AA2579" s="596" t="s">
        <v>183</v>
      </c>
      <c r="AB2579" s="596">
        <v>0</v>
      </c>
      <c r="AC2579" s="694">
        <v>41927</v>
      </c>
      <c r="AD2579" s="743" t="s">
        <v>60</v>
      </c>
      <c r="AE2579" s="596"/>
      <c r="AF2579" s="596"/>
      <c r="AG2579" s="747"/>
      <c r="AH2579" s="6" t="e">
        <f t="shared" si="84"/>
        <v>#VALUE!</v>
      </c>
      <c r="AI2579" s="1478" t="e">
        <f>COUNTIF([4]ПС!A5925:A6076,M2579)</f>
        <v>#VALUE!</v>
      </c>
      <c r="AJ2579" s="3">
        <f t="shared" si="86"/>
        <v>1</v>
      </c>
      <c r="AK2579" s="22"/>
      <c r="AL2579" s="22"/>
      <c r="AM2579" s="22"/>
      <c r="AN2579" s="22"/>
      <c r="AO2579" s="22"/>
      <c r="AP2579" s="22"/>
      <c r="AQ2579" s="22"/>
      <c r="AR2579" s="22"/>
      <c r="AS2579" s="22"/>
      <c r="AT2579" s="22"/>
      <c r="AU2579" s="22"/>
      <c r="AV2579" s="22"/>
      <c r="AW2579" s="22"/>
      <c r="AX2579" s="22"/>
      <c r="AY2579" s="22"/>
      <c r="AZ2579" s="22"/>
      <c r="BA2579" s="22"/>
      <c r="BB2579" s="22"/>
      <c r="BC2579" s="22"/>
      <c r="BD2579" s="22"/>
      <c r="BE2579" s="22"/>
      <c r="BF2579" s="22"/>
      <c r="BG2579" s="22"/>
      <c r="BH2579" s="22"/>
      <c r="BI2579" s="22"/>
      <c r="BJ2579" s="22"/>
      <c r="BK2579" s="22"/>
      <c r="BL2579" s="22"/>
      <c r="BM2579" s="22"/>
      <c r="BN2579" s="22"/>
      <c r="BO2579" s="22"/>
      <c r="BP2579" s="22"/>
      <c r="BQ2579" s="22"/>
      <c r="BR2579" s="22"/>
      <c r="BS2579" s="22"/>
      <c r="BT2579" s="22"/>
      <c r="BU2579" s="22"/>
      <c r="BV2579" s="22"/>
      <c r="BW2579" s="22"/>
      <c r="BX2579" s="22"/>
      <c r="BY2579" s="22"/>
      <c r="BZ2579" s="22"/>
      <c r="CA2579" s="22"/>
      <c r="CB2579" s="22"/>
      <c r="CC2579" s="22"/>
      <c r="CD2579" s="22"/>
      <c r="CE2579" s="22"/>
      <c r="CF2579" s="22"/>
      <c r="CG2579" s="22"/>
      <c r="CH2579" s="22"/>
      <c r="CI2579" s="22"/>
      <c r="CJ2579" s="22"/>
      <c r="CK2579" s="22"/>
      <c r="CL2579" s="22"/>
      <c r="CM2579" s="22"/>
      <c r="CN2579" s="22"/>
      <c r="CO2579" s="22"/>
      <c r="CP2579" s="22"/>
      <c r="CQ2579" s="22"/>
      <c r="CR2579" s="22"/>
      <c r="CS2579" s="22"/>
      <c r="CT2579" s="22"/>
      <c r="CU2579" s="22"/>
      <c r="CV2579" s="22"/>
      <c r="CW2579" s="22"/>
      <c r="CX2579" s="22"/>
      <c r="CY2579" s="22"/>
      <c r="CZ2579" s="22"/>
      <c r="DA2579" s="22"/>
      <c r="DB2579" s="22"/>
    </row>
    <row r="2580" spans="1:106" s="753" customFormat="1" ht="63" hidden="1" x14ac:dyDescent="0.2">
      <c r="A2580" s="745" t="s">
        <v>10799</v>
      </c>
      <c r="B2580" s="52" t="s">
        <v>5</v>
      </c>
      <c r="C2580" s="596" t="s">
        <v>10738</v>
      </c>
      <c r="D2580" s="683">
        <v>41989</v>
      </c>
      <c r="E2580" s="643">
        <v>0.4201388888888889</v>
      </c>
      <c r="F2580" s="712">
        <v>41989</v>
      </c>
      <c r="G2580" s="708">
        <v>0.51736111111111105</v>
      </c>
      <c r="H2580" s="1178">
        <f t="shared" si="83"/>
        <v>9.7222222222222154E-2</v>
      </c>
      <c r="I2580" s="593">
        <v>1</v>
      </c>
      <c r="J2580" s="593" t="s">
        <v>178</v>
      </c>
      <c r="K2580" s="596" t="s">
        <v>134</v>
      </c>
      <c r="L2580" s="596" t="s">
        <v>125</v>
      </c>
      <c r="M2580" s="745" t="s">
        <v>11044</v>
      </c>
      <c r="N2580" s="596" t="s">
        <v>103</v>
      </c>
      <c r="O2580" s="596" t="s">
        <v>66</v>
      </c>
      <c r="P2580" s="746" t="s">
        <v>11045</v>
      </c>
      <c r="Q2580" s="718" t="s">
        <v>11055</v>
      </c>
      <c r="R2580" s="686">
        <v>10</v>
      </c>
      <c r="S2580" s="686"/>
      <c r="T2580" s="1361">
        <f t="shared" si="85"/>
        <v>10</v>
      </c>
      <c r="U2580" s="596"/>
      <c r="V2580" s="593"/>
      <c r="W2580" s="593"/>
      <c r="X2580" s="596"/>
      <c r="Y2580" s="593"/>
      <c r="Z2580" s="596"/>
      <c r="AA2580" s="596"/>
      <c r="AB2580" s="596"/>
      <c r="AC2580" s="596"/>
      <c r="AD2580" s="596" t="s">
        <v>55</v>
      </c>
      <c r="AE2580" s="596"/>
      <c r="AF2580" s="596"/>
      <c r="AG2580" s="747"/>
      <c r="AH2580" s="6" t="e">
        <f t="shared" si="84"/>
        <v>#VALUE!</v>
      </c>
      <c r="AI2580" s="1478" t="e">
        <f>COUNTIF([4]ПС!A5925:A6076,M2580)</f>
        <v>#VALUE!</v>
      </c>
      <c r="AJ2580" s="3">
        <f t="shared" si="86"/>
        <v>1</v>
      </c>
      <c r="AK2580" s="22"/>
      <c r="AL2580" s="22"/>
      <c r="AM2580" s="22"/>
      <c r="AN2580" s="22"/>
      <c r="AO2580" s="22"/>
      <c r="AP2580" s="22"/>
      <c r="AQ2580" s="22"/>
      <c r="AR2580" s="22"/>
      <c r="AS2580" s="22"/>
      <c r="AT2580" s="22"/>
      <c r="AU2580" s="22"/>
      <c r="AV2580" s="22"/>
      <c r="AW2580" s="22"/>
      <c r="AX2580" s="22"/>
      <c r="AY2580" s="22"/>
      <c r="AZ2580" s="22"/>
      <c r="BA2580" s="22"/>
      <c r="BB2580" s="22"/>
      <c r="BC2580" s="22"/>
      <c r="BD2580" s="22"/>
      <c r="BE2580" s="22"/>
      <c r="BF2580" s="22"/>
      <c r="BG2580" s="22"/>
      <c r="BH2580" s="22"/>
      <c r="BI2580" s="22"/>
      <c r="BJ2580" s="22"/>
      <c r="BK2580" s="22"/>
      <c r="BL2580" s="22"/>
      <c r="BM2580" s="22"/>
      <c r="BN2580" s="22"/>
      <c r="BO2580" s="22"/>
      <c r="BP2580" s="22"/>
      <c r="BQ2580" s="22"/>
      <c r="BR2580" s="22"/>
      <c r="BS2580" s="22"/>
      <c r="BT2580" s="22"/>
      <c r="BU2580" s="22"/>
      <c r="BV2580" s="22"/>
      <c r="BW2580" s="22"/>
      <c r="BX2580" s="22"/>
      <c r="BY2580" s="22"/>
      <c r="BZ2580" s="22"/>
      <c r="CA2580" s="22"/>
      <c r="CB2580" s="22"/>
      <c r="CC2580" s="22"/>
      <c r="CD2580" s="22"/>
      <c r="CE2580" s="22"/>
      <c r="CF2580" s="22"/>
      <c r="CG2580" s="22"/>
      <c r="CH2580" s="22"/>
      <c r="CI2580" s="22"/>
      <c r="CJ2580" s="22"/>
      <c r="CK2580" s="22"/>
      <c r="CL2580" s="22"/>
      <c r="CM2580" s="22"/>
      <c r="CN2580" s="22"/>
      <c r="CO2580" s="22"/>
      <c r="CP2580" s="22"/>
      <c r="CQ2580" s="22"/>
      <c r="CR2580" s="22"/>
      <c r="CS2580" s="22"/>
      <c r="CT2580" s="22"/>
      <c r="CU2580" s="22"/>
      <c r="CV2580" s="22"/>
      <c r="CW2580" s="22"/>
      <c r="CX2580" s="22"/>
      <c r="CY2580" s="22"/>
      <c r="CZ2580" s="22"/>
      <c r="DA2580" s="22"/>
      <c r="DB2580" s="22"/>
    </row>
    <row r="2581" spans="1:106" s="753" customFormat="1" ht="126" hidden="1" x14ac:dyDescent="0.2">
      <c r="A2581" s="745" t="s">
        <v>10799</v>
      </c>
      <c r="B2581" s="52" t="s">
        <v>5</v>
      </c>
      <c r="C2581" s="596" t="s">
        <v>10738</v>
      </c>
      <c r="D2581" s="683">
        <v>41989</v>
      </c>
      <c r="E2581" s="643">
        <v>0.46527777777777773</v>
      </c>
      <c r="F2581" s="712">
        <v>41989</v>
      </c>
      <c r="G2581" s="708">
        <v>0.73055555555555562</v>
      </c>
      <c r="H2581" s="1178">
        <f t="shared" si="83"/>
        <v>0.26527777777777789</v>
      </c>
      <c r="I2581" s="593">
        <v>4</v>
      </c>
      <c r="J2581" s="593"/>
      <c r="K2581" s="596"/>
      <c r="L2581" s="596" t="s">
        <v>125</v>
      </c>
      <c r="M2581" s="745" t="s">
        <v>688</v>
      </c>
      <c r="N2581" s="596" t="s">
        <v>103</v>
      </c>
      <c r="O2581" s="596" t="s">
        <v>66</v>
      </c>
      <c r="P2581" s="746" t="s">
        <v>8358</v>
      </c>
      <c r="Q2581" s="718" t="s">
        <v>11494</v>
      </c>
      <c r="R2581" s="596">
        <v>109</v>
      </c>
      <c r="S2581" s="686"/>
      <c r="T2581" s="1361">
        <f t="shared" si="85"/>
        <v>109</v>
      </c>
      <c r="U2581" s="596"/>
      <c r="V2581" s="593"/>
      <c r="W2581" s="593"/>
      <c r="X2581" s="596"/>
      <c r="Y2581" s="593"/>
      <c r="Z2581" s="596"/>
      <c r="AA2581" s="596"/>
      <c r="AB2581" s="596"/>
      <c r="AC2581" s="596"/>
      <c r="AD2581" s="596" t="s">
        <v>55</v>
      </c>
      <c r="AE2581" s="596"/>
      <c r="AF2581" s="596"/>
      <c r="AG2581" s="747"/>
      <c r="AH2581" s="6" t="e">
        <f t="shared" si="84"/>
        <v>#VALUE!</v>
      </c>
      <c r="AI2581" s="1478" t="e">
        <f>COUNTIF([4]ПС!A5925:A6076,M2581)</f>
        <v>#VALUE!</v>
      </c>
      <c r="AJ2581" s="3">
        <f t="shared" si="86"/>
        <v>1</v>
      </c>
      <c r="AK2581" s="22"/>
      <c r="AL2581" s="22"/>
      <c r="AM2581" s="22"/>
      <c r="AN2581" s="22"/>
      <c r="AO2581" s="22"/>
      <c r="AP2581" s="22"/>
      <c r="AQ2581" s="22"/>
      <c r="AR2581" s="22"/>
      <c r="AS2581" s="22"/>
      <c r="AT2581" s="22"/>
      <c r="AU2581" s="22"/>
      <c r="AV2581" s="22"/>
      <c r="AW2581" s="22"/>
      <c r="AX2581" s="22"/>
      <c r="AY2581" s="22"/>
      <c r="AZ2581" s="22"/>
      <c r="BA2581" s="22"/>
      <c r="BB2581" s="22"/>
      <c r="BC2581" s="22"/>
      <c r="BD2581" s="22"/>
      <c r="BE2581" s="22"/>
      <c r="BF2581" s="22"/>
      <c r="BG2581" s="22"/>
      <c r="BH2581" s="22"/>
      <c r="BI2581" s="22"/>
      <c r="BJ2581" s="22"/>
      <c r="BK2581" s="22"/>
      <c r="BL2581" s="22"/>
      <c r="BM2581" s="22"/>
      <c r="BN2581" s="22"/>
      <c r="BO2581" s="22"/>
      <c r="BP2581" s="22"/>
      <c r="BQ2581" s="22"/>
      <c r="BR2581" s="22"/>
      <c r="BS2581" s="22"/>
      <c r="BT2581" s="22"/>
      <c r="BU2581" s="22"/>
      <c r="BV2581" s="22"/>
      <c r="BW2581" s="22"/>
      <c r="BX2581" s="22"/>
      <c r="BY2581" s="22"/>
      <c r="BZ2581" s="22"/>
      <c r="CA2581" s="22"/>
      <c r="CB2581" s="22"/>
      <c r="CC2581" s="22"/>
      <c r="CD2581" s="22"/>
      <c r="CE2581" s="22"/>
      <c r="CF2581" s="22"/>
      <c r="CG2581" s="22"/>
      <c r="CH2581" s="22"/>
      <c r="CI2581" s="22"/>
      <c r="CJ2581" s="22"/>
      <c r="CK2581" s="22"/>
      <c r="CL2581" s="22"/>
      <c r="CM2581" s="22"/>
      <c r="CN2581" s="22"/>
      <c r="CO2581" s="22"/>
      <c r="CP2581" s="22"/>
      <c r="CQ2581" s="22"/>
      <c r="CR2581" s="22"/>
      <c r="CS2581" s="22"/>
      <c r="CT2581" s="22"/>
      <c r="CU2581" s="22"/>
      <c r="CV2581" s="22"/>
      <c r="CW2581" s="22"/>
      <c r="CX2581" s="22"/>
      <c r="CY2581" s="22"/>
      <c r="CZ2581" s="22"/>
      <c r="DA2581" s="22"/>
      <c r="DB2581" s="22"/>
    </row>
    <row r="2582" spans="1:106" s="753" customFormat="1" ht="78.75" hidden="1" x14ac:dyDescent="0.2">
      <c r="A2582" s="745" t="s">
        <v>10799</v>
      </c>
      <c r="B2582" s="52" t="s">
        <v>5</v>
      </c>
      <c r="C2582" s="596" t="s">
        <v>10738</v>
      </c>
      <c r="D2582" s="683">
        <v>41989</v>
      </c>
      <c r="E2582" s="643">
        <v>0.56597222222222221</v>
      </c>
      <c r="F2582" s="712">
        <v>41989</v>
      </c>
      <c r="G2582" s="708">
        <v>0.58680555555555558</v>
      </c>
      <c r="H2582" s="1178">
        <f t="shared" si="83"/>
        <v>2.083333333333337E-2</v>
      </c>
      <c r="I2582" s="593">
        <v>4</v>
      </c>
      <c r="J2582" s="593"/>
      <c r="K2582" s="596"/>
      <c r="L2582" s="596" t="s">
        <v>125</v>
      </c>
      <c r="M2582" s="745" t="s">
        <v>1293</v>
      </c>
      <c r="N2582" s="596" t="s">
        <v>103</v>
      </c>
      <c r="O2582" s="596" t="s">
        <v>66</v>
      </c>
      <c r="P2582" s="746" t="s">
        <v>11056</v>
      </c>
      <c r="Q2582" s="718" t="s">
        <v>11057</v>
      </c>
      <c r="R2582" s="596">
        <v>13</v>
      </c>
      <c r="S2582" s="686"/>
      <c r="T2582" s="1361">
        <f t="shared" si="85"/>
        <v>13</v>
      </c>
      <c r="U2582" s="596"/>
      <c r="V2582" s="593"/>
      <c r="W2582" s="593"/>
      <c r="X2582" s="596"/>
      <c r="Y2582" s="593"/>
      <c r="Z2582" s="596"/>
      <c r="AA2582" s="596"/>
      <c r="AB2582" s="596"/>
      <c r="AC2582" s="596"/>
      <c r="AD2582" s="596" t="s">
        <v>55</v>
      </c>
      <c r="AE2582" s="596"/>
      <c r="AF2582" s="596"/>
      <c r="AG2582" s="747"/>
      <c r="AH2582" s="6" t="e">
        <f t="shared" si="84"/>
        <v>#VALUE!</v>
      </c>
      <c r="AI2582" s="1478" t="e">
        <f>COUNTIF([4]ПС!A5925:A6076,M2582)</f>
        <v>#VALUE!</v>
      </c>
      <c r="AJ2582" s="3">
        <f t="shared" si="86"/>
        <v>1</v>
      </c>
      <c r="AK2582" s="22"/>
      <c r="AL2582" s="22"/>
      <c r="AM2582" s="22"/>
      <c r="AN2582" s="22"/>
      <c r="AO2582" s="22"/>
      <c r="AP2582" s="22"/>
      <c r="AQ2582" s="22"/>
      <c r="AR2582" s="22"/>
      <c r="AS2582" s="22"/>
      <c r="AT2582" s="22"/>
      <c r="AU2582" s="22"/>
      <c r="AV2582" s="22"/>
      <c r="AW2582" s="22"/>
      <c r="AX2582" s="22"/>
      <c r="AY2582" s="22"/>
      <c r="AZ2582" s="22"/>
      <c r="BA2582" s="22"/>
      <c r="BB2582" s="22"/>
      <c r="BC2582" s="22"/>
      <c r="BD2582" s="22"/>
      <c r="BE2582" s="22"/>
      <c r="BF2582" s="22"/>
      <c r="BG2582" s="22"/>
      <c r="BH2582" s="22"/>
      <c r="BI2582" s="22"/>
      <c r="BJ2582" s="22"/>
      <c r="BK2582" s="22"/>
      <c r="BL2582" s="22"/>
      <c r="BM2582" s="22"/>
      <c r="BN2582" s="22"/>
      <c r="BO2582" s="22"/>
      <c r="BP2582" s="22"/>
      <c r="BQ2582" s="22"/>
      <c r="BR2582" s="22"/>
      <c r="BS2582" s="22"/>
      <c r="BT2582" s="22"/>
      <c r="BU2582" s="22"/>
      <c r="BV2582" s="22"/>
      <c r="BW2582" s="22"/>
      <c r="BX2582" s="22"/>
      <c r="BY2582" s="22"/>
      <c r="BZ2582" s="22"/>
      <c r="CA2582" s="22"/>
      <c r="CB2582" s="22"/>
      <c r="CC2582" s="22"/>
      <c r="CD2582" s="22"/>
      <c r="CE2582" s="22"/>
      <c r="CF2582" s="22"/>
      <c r="CG2582" s="22"/>
      <c r="CH2582" s="22"/>
      <c r="CI2582" s="22"/>
      <c r="CJ2582" s="22"/>
      <c r="CK2582" s="22"/>
      <c r="CL2582" s="22"/>
      <c r="CM2582" s="22"/>
      <c r="CN2582" s="22"/>
      <c r="CO2582" s="22"/>
      <c r="CP2582" s="22"/>
      <c r="CQ2582" s="22"/>
      <c r="CR2582" s="22"/>
      <c r="CS2582" s="22"/>
      <c r="CT2582" s="22"/>
      <c r="CU2582" s="22"/>
      <c r="CV2582" s="22"/>
      <c r="CW2582" s="22"/>
      <c r="CX2582" s="22"/>
      <c r="CY2582" s="22"/>
      <c r="CZ2582" s="22"/>
      <c r="DA2582" s="22"/>
      <c r="DB2582" s="22"/>
    </row>
    <row r="2583" spans="1:106" s="753" customFormat="1" ht="141.75" hidden="1" x14ac:dyDescent="0.2">
      <c r="A2583" s="745" t="s">
        <v>10799</v>
      </c>
      <c r="B2583" s="52" t="s">
        <v>5</v>
      </c>
      <c r="C2583" s="596" t="s">
        <v>10738</v>
      </c>
      <c r="D2583" s="683">
        <v>41989</v>
      </c>
      <c r="E2583" s="643">
        <v>0.6333333333333333</v>
      </c>
      <c r="F2583" s="712">
        <v>41989</v>
      </c>
      <c r="G2583" s="643">
        <v>0.63402777777777775</v>
      </c>
      <c r="H2583" s="1178">
        <f t="shared" si="83"/>
        <v>6.9444444444444198E-4</v>
      </c>
      <c r="I2583" s="596">
        <v>6</v>
      </c>
      <c r="J2583" s="596"/>
      <c r="K2583" s="596"/>
      <c r="L2583" s="596" t="s">
        <v>125</v>
      </c>
      <c r="M2583" s="745" t="s">
        <v>698</v>
      </c>
      <c r="N2583" s="596">
        <v>110</v>
      </c>
      <c r="O2583" s="596" t="s">
        <v>66</v>
      </c>
      <c r="P2583" s="746" t="s">
        <v>12220</v>
      </c>
      <c r="Q2583" s="1275" t="s">
        <v>11058</v>
      </c>
      <c r="R2583" s="596">
        <v>43</v>
      </c>
      <c r="S2583" s="686"/>
      <c r="T2583" s="1361">
        <f t="shared" si="85"/>
        <v>43</v>
      </c>
      <c r="U2583" s="596"/>
      <c r="V2583" s="593"/>
      <c r="W2583" s="593"/>
      <c r="X2583" s="596"/>
      <c r="Y2583" s="593"/>
      <c r="Z2583" s="596"/>
      <c r="AA2583" s="596"/>
      <c r="AB2583" s="596"/>
      <c r="AC2583" s="596"/>
      <c r="AD2583" s="596" t="s">
        <v>55</v>
      </c>
      <c r="AE2583" s="596"/>
      <c r="AF2583" s="596"/>
      <c r="AG2583" s="747"/>
      <c r="AH2583" s="6" t="e">
        <f t="shared" si="84"/>
        <v>#VALUE!</v>
      </c>
      <c r="AI2583" s="1478" t="e">
        <f>COUNTIF([4]ПС!A5925:A6076,M2583)</f>
        <v>#VALUE!</v>
      </c>
      <c r="AJ2583" s="3">
        <f t="shared" si="86"/>
        <v>1</v>
      </c>
      <c r="AK2583" s="22"/>
      <c r="AL2583" s="22"/>
      <c r="AM2583" s="22"/>
      <c r="AN2583" s="22"/>
      <c r="AO2583" s="22"/>
      <c r="AP2583" s="22"/>
      <c r="AQ2583" s="22"/>
      <c r="AR2583" s="22"/>
      <c r="AS2583" s="22"/>
      <c r="AT2583" s="22"/>
      <c r="AU2583" s="22"/>
      <c r="AV2583" s="22"/>
      <c r="AW2583" s="22"/>
      <c r="AX2583" s="22"/>
      <c r="AY2583" s="22"/>
      <c r="AZ2583" s="22"/>
      <c r="BA2583" s="22"/>
      <c r="BB2583" s="22"/>
      <c r="BC2583" s="22"/>
      <c r="BD2583" s="22"/>
      <c r="BE2583" s="22"/>
      <c r="BF2583" s="22"/>
      <c r="BG2583" s="22"/>
      <c r="BH2583" s="22"/>
      <c r="BI2583" s="22"/>
      <c r="BJ2583" s="22"/>
      <c r="BK2583" s="22"/>
      <c r="BL2583" s="22"/>
      <c r="BM2583" s="22"/>
      <c r="BN2583" s="22"/>
      <c r="BO2583" s="22"/>
      <c r="BP2583" s="22"/>
      <c r="BQ2583" s="22"/>
      <c r="BR2583" s="22"/>
      <c r="BS2583" s="22"/>
      <c r="BT2583" s="22"/>
      <c r="BU2583" s="22"/>
      <c r="BV2583" s="22"/>
      <c r="BW2583" s="22"/>
      <c r="BX2583" s="22"/>
      <c r="BY2583" s="22"/>
      <c r="BZ2583" s="22"/>
      <c r="CA2583" s="22"/>
      <c r="CB2583" s="22"/>
      <c r="CC2583" s="22"/>
      <c r="CD2583" s="22"/>
      <c r="CE2583" s="22"/>
      <c r="CF2583" s="22"/>
      <c r="CG2583" s="22"/>
      <c r="CH2583" s="22"/>
      <c r="CI2583" s="22"/>
      <c r="CJ2583" s="22"/>
      <c r="CK2583" s="22"/>
      <c r="CL2583" s="22"/>
      <c r="CM2583" s="22"/>
      <c r="CN2583" s="22"/>
      <c r="CO2583" s="22"/>
      <c r="CP2583" s="22"/>
      <c r="CQ2583" s="22"/>
      <c r="CR2583" s="22"/>
      <c r="CS2583" s="22"/>
      <c r="CT2583" s="22"/>
      <c r="CU2583" s="22"/>
      <c r="CV2583" s="22"/>
      <c r="CW2583" s="22"/>
      <c r="CX2583" s="22"/>
      <c r="CY2583" s="22"/>
      <c r="CZ2583" s="22"/>
      <c r="DA2583" s="22"/>
      <c r="DB2583" s="22"/>
    </row>
    <row r="2584" spans="1:106" s="753" customFormat="1" ht="78.75" hidden="1" x14ac:dyDescent="0.2">
      <c r="A2584" s="745" t="s">
        <v>10799</v>
      </c>
      <c r="B2584" s="52" t="s">
        <v>5</v>
      </c>
      <c r="C2584" s="596" t="s">
        <v>10738</v>
      </c>
      <c r="D2584" s="683">
        <v>41990</v>
      </c>
      <c r="E2584" s="643">
        <v>0.65277777777777779</v>
      </c>
      <c r="F2584" s="712">
        <v>41990</v>
      </c>
      <c r="G2584" s="708">
        <v>0.75</v>
      </c>
      <c r="H2584" s="1178">
        <f t="shared" si="83"/>
        <v>9.722222222222221E-2</v>
      </c>
      <c r="I2584" s="596">
        <v>4</v>
      </c>
      <c r="J2584" s="596"/>
      <c r="K2584" s="596"/>
      <c r="L2584" s="596" t="s">
        <v>125</v>
      </c>
      <c r="M2584" s="745" t="s">
        <v>1293</v>
      </c>
      <c r="N2584" s="596" t="s">
        <v>103</v>
      </c>
      <c r="O2584" s="596" t="s">
        <v>66</v>
      </c>
      <c r="P2584" s="746" t="s">
        <v>11066</v>
      </c>
      <c r="Q2584" s="1291" t="s">
        <v>11057</v>
      </c>
      <c r="R2584" s="686">
        <v>59</v>
      </c>
      <c r="S2584" s="686"/>
      <c r="T2584" s="1361">
        <f t="shared" si="85"/>
        <v>59</v>
      </c>
      <c r="U2584" s="596"/>
      <c r="V2584" s="593"/>
      <c r="W2584" s="593"/>
      <c r="X2584" s="596"/>
      <c r="Y2584" s="593"/>
      <c r="Z2584" s="596"/>
      <c r="AA2584" s="596"/>
      <c r="AB2584" s="596"/>
      <c r="AC2584" s="596"/>
      <c r="AD2584" s="596" t="s">
        <v>55</v>
      </c>
      <c r="AE2584" s="596"/>
      <c r="AF2584" s="596"/>
      <c r="AG2584" s="747"/>
      <c r="AH2584" s="6" t="e">
        <f t="shared" si="84"/>
        <v>#VALUE!</v>
      </c>
      <c r="AI2584" s="1478" t="e">
        <f>COUNTIF([4]ПС!A5925:A6076,M2584)</f>
        <v>#VALUE!</v>
      </c>
      <c r="AJ2584" s="3">
        <f t="shared" si="86"/>
        <v>1</v>
      </c>
      <c r="AK2584" s="22"/>
      <c r="AL2584" s="22"/>
      <c r="AM2584" s="22"/>
      <c r="AN2584" s="22"/>
      <c r="AO2584" s="22"/>
      <c r="AP2584" s="22"/>
      <c r="AQ2584" s="22"/>
      <c r="AR2584" s="22"/>
      <c r="AS2584" s="22"/>
      <c r="AT2584" s="22"/>
      <c r="AU2584" s="22"/>
      <c r="AV2584" s="22"/>
      <c r="AW2584" s="22"/>
      <c r="AX2584" s="22"/>
      <c r="AY2584" s="22"/>
      <c r="AZ2584" s="22"/>
      <c r="BA2584" s="22"/>
      <c r="BB2584" s="22"/>
      <c r="BC2584" s="22"/>
      <c r="BD2584" s="22"/>
      <c r="BE2584" s="22"/>
      <c r="BF2584" s="22"/>
      <c r="BG2584" s="22"/>
      <c r="BH2584" s="22"/>
      <c r="BI2584" s="22"/>
      <c r="BJ2584" s="22"/>
      <c r="BK2584" s="22"/>
      <c r="BL2584" s="22"/>
      <c r="BM2584" s="22"/>
      <c r="BN2584" s="22"/>
      <c r="BO2584" s="22"/>
      <c r="BP2584" s="22"/>
      <c r="BQ2584" s="22"/>
      <c r="BR2584" s="22"/>
      <c r="BS2584" s="22"/>
      <c r="BT2584" s="22"/>
      <c r="BU2584" s="22"/>
      <c r="BV2584" s="22"/>
      <c r="BW2584" s="22"/>
      <c r="BX2584" s="22"/>
      <c r="BY2584" s="22"/>
      <c r="BZ2584" s="22"/>
      <c r="CA2584" s="22"/>
      <c r="CB2584" s="22"/>
      <c r="CC2584" s="22"/>
      <c r="CD2584" s="22"/>
      <c r="CE2584" s="22"/>
      <c r="CF2584" s="22"/>
      <c r="CG2584" s="22"/>
      <c r="CH2584" s="22"/>
      <c r="CI2584" s="22"/>
      <c r="CJ2584" s="22"/>
      <c r="CK2584" s="22"/>
      <c r="CL2584" s="22"/>
      <c r="CM2584" s="22"/>
      <c r="CN2584" s="22"/>
      <c r="CO2584" s="22"/>
      <c r="CP2584" s="22"/>
      <c r="CQ2584" s="22"/>
      <c r="CR2584" s="22"/>
      <c r="CS2584" s="22"/>
      <c r="CT2584" s="22"/>
      <c r="CU2584" s="22"/>
      <c r="CV2584" s="22"/>
      <c r="CW2584" s="22"/>
      <c r="CX2584" s="22"/>
      <c r="CY2584" s="22"/>
      <c r="CZ2584" s="22"/>
      <c r="DA2584" s="22"/>
      <c r="DB2584" s="22"/>
    </row>
    <row r="2585" spans="1:106" s="753" customFormat="1" ht="63" hidden="1" x14ac:dyDescent="0.2">
      <c r="A2585" s="745" t="s">
        <v>10799</v>
      </c>
      <c r="B2585" s="52" t="s">
        <v>5</v>
      </c>
      <c r="C2585" s="596" t="s">
        <v>10738</v>
      </c>
      <c r="D2585" s="683">
        <v>41990</v>
      </c>
      <c r="E2585" s="643">
        <v>0.78749999999999998</v>
      </c>
      <c r="F2585" s="712">
        <v>41990</v>
      </c>
      <c r="G2585" s="708">
        <v>0.875</v>
      </c>
      <c r="H2585" s="1178">
        <f t="shared" si="83"/>
        <v>8.7500000000000022E-2</v>
      </c>
      <c r="I2585" s="593">
        <v>7</v>
      </c>
      <c r="J2585" s="593"/>
      <c r="K2585" s="596"/>
      <c r="L2585" s="596" t="s">
        <v>125</v>
      </c>
      <c r="M2585" s="745" t="s">
        <v>683</v>
      </c>
      <c r="N2585" s="596">
        <v>110</v>
      </c>
      <c r="O2585" s="596" t="s">
        <v>66</v>
      </c>
      <c r="P2585" s="746" t="s">
        <v>11067</v>
      </c>
      <c r="Q2585" s="746" t="s">
        <v>11068</v>
      </c>
      <c r="R2585" s="596">
        <v>37</v>
      </c>
      <c r="S2585" s="596">
        <v>32</v>
      </c>
      <c r="T2585" s="1361">
        <f t="shared" si="85"/>
        <v>69</v>
      </c>
      <c r="U2585" s="596"/>
      <c r="V2585" s="593"/>
      <c r="W2585" s="593"/>
      <c r="X2585" s="596"/>
      <c r="Y2585" s="593"/>
      <c r="Z2585" s="596"/>
      <c r="AA2585" s="596"/>
      <c r="AB2585" s="596"/>
      <c r="AC2585" s="596"/>
      <c r="AD2585" s="596" t="s">
        <v>55</v>
      </c>
      <c r="AE2585" s="596"/>
      <c r="AF2585" s="596"/>
      <c r="AG2585" s="747"/>
      <c r="AH2585" s="6" t="e">
        <f t="shared" si="84"/>
        <v>#VALUE!</v>
      </c>
      <c r="AI2585" s="1478" t="e">
        <f>COUNTIF([4]ПС!A5925:A6076,M2585)</f>
        <v>#VALUE!</v>
      </c>
      <c r="AJ2585" s="3">
        <f t="shared" si="86"/>
        <v>1</v>
      </c>
      <c r="AK2585" s="22"/>
      <c r="AL2585" s="22"/>
      <c r="AM2585" s="22"/>
      <c r="AN2585" s="22"/>
      <c r="AO2585" s="22"/>
      <c r="AP2585" s="22"/>
      <c r="AQ2585" s="22"/>
      <c r="AR2585" s="22"/>
      <c r="AS2585" s="22"/>
      <c r="AT2585" s="22"/>
      <c r="AU2585" s="22"/>
      <c r="AV2585" s="22"/>
      <c r="AW2585" s="22"/>
      <c r="AX2585" s="22"/>
      <c r="AY2585" s="22"/>
      <c r="AZ2585" s="22"/>
      <c r="BA2585" s="22"/>
      <c r="BB2585" s="22"/>
      <c r="BC2585" s="22"/>
      <c r="BD2585" s="22"/>
      <c r="BE2585" s="22"/>
      <c r="BF2585" s="22"/>
      <c r="BG2585" s="22"/>
      <c r="BH2585" s="22"/>
      <c r="BI2585" s="22"/>
      <c r="BJ2585" s="22"/>
      <c r="BK2585" s="22"/>
      <c r="BL2585" s="22"/>
      <c r="BM2585" s="22"/>
      <c r="BN2585" s="22"/>
      <c r="BO2585" s="22"/>
      <c r="BP2585" s="22"/>
      <c r="BQ2585" s="22"/>
      <c r="BR2585" s="22"/>
      <c r="BS2585" s="22"/>
      <c r="BT2585" s="22"/>
      <c r="BU2585" s="22"/>
      <c r="BV2585" s="22"/>
      <c r="BW2585" s="22"/>
      <c r="BX2585" s="22"/>
      <c r="BY2585" s="22"/>
      <c r="BZ2585" s="22"/>
      <c r="CA2585" s="22"/>
      <c r="CB2585" s="22"/>
      <c r="CC2585" s="22"/>
      <c r="CD2585" s="22"/>
      <c r="CE2585" s="22"/>
      <c r="CF2585" s="22"/>
      <c r="CG2585" s="22"/>
      <c r="CH2585" s="22"/>
      <c r="CI2585" s="22"/>
      <c r="CJ2585" s="22"/>
      <c r="CK2585" s="22"/>
      <c r="CL2585" s="22"/>
      <c r="CM2585" s="22"/>
      <c r="CN2585" s="22"/>
      <c r="CO2585" s="22"/>
      <c r="CP2585" s="22"/>
      <c r="CQ2585" s="22"/>
      <c r="CR2585" s="22"/>
      <c r="CS2585" s="22"/>
      <c r="CT2585" s="22"/>
      <c r="CU2585" s="22"/>
      <c r="CV2585" s="22"/>
      <c r="CW2585" s="22"/>
      <c r="CX2585" s="22"/>
      <c r="CY2585" s="22"/>
      <c r="CZ2585" s="22"/>
      <c r="DA2585" s="22"/>
      <c r="DB2585" s="22"/>
    </row>
    <row r="2586" spans="1:106" s="753" customFormat="1" ht="126" hidden="1" x14ac:dyDescent="0.2">
      <c r="A2586" s="745" t="s">
        <v>10799</v>
      </c>
      <c r="B2586" s="52" t="s">
        <v>5</v>
      </c>
      <c r="C2586" s="596" t="s">
        <v>10455</v>
      </c>
      <c r="D2586" s="683">
        <v>41990</v>
      </c>
      <c r="E2586" s="643">
        <v>0.63888888888888895</v>
      </c>
      <c r="F2586" s="712">
        <v>41990</v>
      </c>
      <c r="G2586" s="643">
        <v>0.63958333333333328</v>
      </c>
      <c r="H2586" s="1178">
        <f t="shared" si="83"/>
        <v>6.9444444444433095E-4</v>
      </c>
      <c r="I2586" s="596">
        <v>8</v>
      </c>
      <c r="J2586" s="596" t="s">
        <v>237</v>
      </c>
      <c r="K2586" s="596" t="s">
        <v>132</v>
      </c>
      <c r="L2586" s="596" t="s">
        <v>125</v>
      </c>
      <c r="M2586" s="745" t="s">
        <v>11069</v>
      </c>
      <c r="N2586" s="596">
        <v>110</v>
      </c>
      <c r="O2586" s="596" t="s">
        <v>66</v>
      </c>
      <c r="P2586" s="751" t="s">
        <v>11070</v>
      </c>
      <c r="Q2586" s="979" t="s">
        <v>11071</v>
      </c>
      <c r="R2586" s="596">
        <v>3</v>
      </c>
      <c r="S2586" s="596">
        <v>2</v>
      </c>
      <c r="T2586" s="1361">
        <f t="shared" si="85"/>
        <v>5</v>
      </c>
      <c r="U2586" s="596"/>
      <c r="V2586" s="593"/>
      <c r="W2586" s="593"/>
      <c r="X2586" s="596"/>
      <c r="Y2586" s="593"/>
      <c r="Z2586" s="596"/>
      <c r="AA2586" s="596"/>
      <c r="AB2586" s="596"/>
      <c r="AC2586" s="596"/>
      <c r="AD2586" s="596" t="s">
        <v>55</v>
      </c>
      <c r="AE2586" s="596"/>
      <c r="AF2586" s="596"/>
      <c r="AG2586" s="747"/>
      <c r="AH2586" s="6" t="e">
        <f t="shared" si="84"/>
        <v>#VALUE!</v>
      </c>
      <c r="AI2586" s="1478" t="e">
        <f>COUNTIF([4]ПС!A5925:A6076,M2586)</f>
        <v>#VALUE!</v>
      </c>
      <c r="AJ2586" s="3">
        <f t="shared" si="86"/>
        <v>1</v>
      </c>
      <c r="AK2586" s="22"/>
      <c r="AL2586" s="22"/>
      <c r="AM2586" s="22"/>
      <c r="AN2586" s="22"/>
      <c r="AO2586" s="22"/>
      <c r="AP2586" s="22"/>
      <c r="AQ2586" s="22"/>
      <c r="AR2586" s="22"/>
      <c r="AS2586" s="22"/>
      <c r="AT2586" s="22"/>
      <c r="AU2586" s="22"/>
      <c r="AV2586" s="22"/>
      <c r="AW2586" s="22"/>
      <c r="AX2586" s="22"/>
      <c r="AY2586" s="22"/>
      <c r="AZ2586" s="22"/>
      <c r="BA2586" s="22"/>
      <c r="BB2586" s="22"/>
      <c r="BC2586" s="22"/>
      <c r="BD2586" s="22"/>
      <c r="BE2586" s="22"/>
      <c r="BF2586" s="22"/>
      <c r="BG2586" s="22"/>
      <c r="BH2586" s="22"/>
      <c r="BI2586" s="22"/>
      <c r="BJ2586" s="22"/>
      <c r="BK2586" s="22"/>
      <c r="BL2586" s="22"/>
      <c r="BM2586" s="22"/>
      <c r="BN2586" s="22"/>
      <c r="BO2586" s="22"/>
      <c r="BP2586" s="22"/>
      <c r="BQ2586" s="22"/>
      <c r="BR2586" s="22"/>
      <c r="BS2586" s="22"/>
      <c r="BT2586" s="22"/>
      <c r="BU2586" s="22"/>
      <c r="BV2586" s="22"/>
      <c r="BW2586" s="22"/>
      <c r="BX2586" s="22"/>
      <c r="BY2586" s="22"/>
      <c r="BZ2586" s="22"/>
      <c r="CA2586" s="22"/>
      <c r="CB2586" s="22"/>
      <c r="CC2586" s="22"/>
      <c r="CD2586" s="22"/>
      <c r="CE2586" s="22"/>
      <c r="CF2586" s="22"/>
      <c r="CG2586" s="22"/>
      <c r="CH2586" s="22"/>
      <c r="CI2586" s="22"/>
      <c r="CJ2586" s="22"/>
      <c r="CK2586" s="22"/>
      <c r="CL2586" s="22"/>
      <c r="CM2586" s="22"/>
      <c r="CN2586" s="22"/>
      <c r="CO2586" s="22"/>
      <c r="CP2586" s="22"/>
      <c r="CQ2586" s="22"/>
      <c r="CR2586" s="22"/>
      <c r="CS2586" s="22"/>
      <c r="CT2586" s="22"/>
      <c r="CU2586" s="22"/>
      <c r="CV2586" s="22"/>
      <c r="CW2586" s="22"/>
      <c r="CX2586" s="22"/>
      <c r="CY2586" s="22"/>
      <c r="CZ2586" s="22"/>
      <c r="DA2586" s="22"/>
      <c r="DB2586" s="22"/>
    </row>
    <row r="2587" spans="1:106" s="753" customFormat="1" ht="63" hidden="1" x14ac:dyDescent="0.2">
      <c r="A2587" s="745" t="s">
        <v>10799</v>
      </c>
      <c r="B2587" s="52" t="s">
        <v>5</v>
      </c>
      <c r="C2587" s="596" t="s">
        <v>10800</v>
      </c>
      <c r="D2587" s="683">
        <v>41990</v>
      </c>
      <c r="E2587" s="643">
        <v>0.71666666666666667</v>
      </c>
      <c r="F2587" s="712">
        <v>41990</v>
      </c>
      <c r="G2587" s="643">
        <v>0.71736111111111101</v>
      </c>
      <c r="H2587" s="1178">
        <f t="shared" si="83"/>
        <v>6.9444444444433095E-4</v>
      </c>
      <c r="I2587" s="596">
        <v>5</v>
      </c>
      <c r="J2587" s="596"/>
      <c r="K2587" s="596"/>
      <c r="L2587" s="596" t="s">
        <v>130</v>
      </c>
      <c r="M2587" s="746" t="s">
        <v>11495</v>
      </c>
      <c r="N2587" s="596" t="s">
        <v>103</v>
      </c>
      <c r="O2587" s="596" t="s">
        <v>66</v>
      </c>
      <c r="P2587" s="746" t="s">
        <v>11072</v>
      </c>
      <c r="Q2587" s="718" t="s">
        <v>11073</v>
      </c>
      <c r="R2587" s="596">
        <v>8</v>
      </c>
      <c r="S2587" s="596"/>
      <c r="T2587" s="1361">
        <f t="shared" si="85"/>
        <v>8</v>
      </c>
      <c r="U2587" s="596" t="s">
        <v>75</v>
      </c>
      <c r="V2587" s="593">
        <v>2011</v>
      </c>
      <c r="W2587" s="593" t="s">
        <v>1268</v>
      </c>
      <c r="X2587" s="596" t="s">
        <v>183</v>
      </c>
      <c r="Y2587" s="614">
        <v>41925</v>
      </c>
      <c r="Z2587" s="596">
        <v>100</v>
      </c>
      <c r="AA2587" s="596" t="s">
        <v>183</v>
      </c>
      <c r="AB2587" s="596">
        <v>0</v>
      </c>
      <c r="AC2587" s="596" t="s">
        <v>183</v>
      </c>
      <c r="AD2587" s="743" t="s">
        <v>39</v>
      </c>
      <c r="AE2587" s="596"/>
      <c r="AF2587" s="596"/>
      <c r="AG2587" s="747"/>
      <c r="AH2587" s="6" t="e">
        <f t="shared" si="84"/>
        <v>#VALUE!</v>
      </c>
      <c r="AI2587" s="1478" t="e">
        <f>COUNTIF([4]ПС!A5925:A6076,M2587)</f>
        <v>#VALUE!</v>
      </c>
      <c r="AJ2587" s="3">
        <f t="shared" si="86"/>
        <v>1</v>
      </c>
      <c r="AK2587" s="22"/>
      <c r="AL2587" s="22"/>
      <c r="AM2587" s="22"/>
      <c r="AN2587" s="22"/>
      <c r="AO2587" s="22"/>
      <c r="AP2587" s="22"/>
      <c r="AQ2587" s="22"/>
      <c r="AR2587" s="22"/>
      <c r="AS2587" s="22"/>
      <c r="AT2587" s="22"/>
      <c r="AU2587" s="22"/>
      <c r="AV2587" s="22"/>
      <c r="AW2587" s="22"/>
      <c r="AX2587" s="22"/>
      <c r="AY2587" s="22"/>
      <c r="AZ2587" s="22"/>
      <c r="BA2587" s="22"/>
      <c r="BB2587" s="22"/>
      <c r="BC2587" s="22"/>
      <c r="BD2587" s="22"/>
      <c r="BE2587" s="22"/>
      <c r="BF2587" s="22"/>
      <c r="BG2587" s="22"/>
      <c r="BH2587" s="22"/>
      <c r="BI2587" s="22"/>
      <c r="BJ2587" s="22"/>
      <c r="BK2587" s="22"/>
      <c r="BL2587" s="22"/>
      <c r="BM2587" s="22"/>
      <c r="BN2587" s="22"/>
      <c r="BO2587" s="22"/>
      <c r="BP2587" s="22"/>
      <c r="BQ2587" s="22"/>
      <c r="BR2587" s="22"/>
      <c r="BS2587" s="22"/>
      <c r="BT2587" s="22"/>
      <c r="BU2587" s="22"/>
      <c r="BV2587" s="22"/>
      <c r="BW2587" s="22"/>
      <c r="BX2587" s="22"/>
      <c r="BY2587" s="22"/>
      <c r="BZ2587" s="22"/>
      <c r="CA2587" s="22"/>
      <c r="CB2587" s="22"/>
      <c r="CC2587" s="22"/>
      <c r="CD2587" s="22"/>
      <c r="CE2587" s="22"/>
      <c r="CF2587" s="22"/>
      <c r="CG2587" s="22"/>
      <c r="CH2587" s="22"/>
      <c r="CI2587" s="22"/>
      <c r="CJ2587" s="22"/>
      <c r="CK2587" s="22"/>
      <c r="CL2587" s="22"/>
      <c r="CM2587" s="22"/>
      <c r="CN2587" s="22"/>
      <c r="CO2587" s="22"/>
      <c r="CP2587" s="22"/>
      <c r="CQ2587" s="22"/>
      <c r="CR2587" s="22"/>
      <c r="CS2587" s="22"/>
      <c r="CT2587" s="22"/>
      <c r="CU2587" s="22"/>
      <c r="CV2587" s="22"/>
      <c r="CW2587" s="22"/>
      <c r="CX2587" s="22"/>
      <c r="CY2587" s="22"/>
      <c r="CZ2587" s="22"/>
      <c r="DA2587" s="22"/>
      <c r="DB2587" s="22"/>
    </row>
    <row r="2588" spans="1:106" s="753" customFormat="1" ht="110.25" hidden="1" x14ac:dyDescent="0.2">
      <c r="A2588" s="745" t="s">
        <v>10799</v>
      </c>
      <c r="B2588" s="52" t="s">
        <v>5</v>
      </c>
      <c r="C2588" s="596" t="s">
        <v>10800</v>
      </c>
      <c r="D2588" s="683">
        <v>41991</v>
      </c>
      <c r="E2588" s="643">
        <v>1.3888888888888888E-2</v>
      </c>
      <c r="F2588" s="712">
        <v>41991</v>
      </c>
      <c r="G2588" s="643">
        <v>1.5277777777777777E-2</v>
      </c>
      <c r="H2588" s="1178">
        <f t="shared" si="83"/>
        <v>1.3888888888888892E-3</v>
      </c>
      <c r="I2588" s="596">
        <v>12</v>
      </c>
      <c r="J2588" s="596" t="s">
        <v>146</v>
      </c>
      <c r="K2588" s="596"/>
      <c r="L2588" s="596" t="s">
        <v>128</v>
      </c>
      <c r="M2588" s="1079" t="s">
        <v>1399</v>
      </c>
      <c r="N2588" s="596">
        <v>110</v>
      </c>
      <c r="O2588" s="596" t="s">
        <v>66</v>
      </c>
      <c r="P2588" s="746" t="s">
        <v>11097</v>
      </c>
      <c r="Q2588" s="1275" t="s">
        <v>11098</v>
      </c>
      <c r="R2588" s="596">
        <v>16</v>
      </c>
      <c r="S2588" s="596">
        <v>48</v>
      </c>
      <c r="T2588" s="1361">
        <f t="shared" si="85"/>
        <v>64</v>
      </c>
      <c r="U2588" s="596" t="s">
        <v>75</v>
      </c>
      <c r="V2588" s="596">
        <v>1991</v>
      </c>
      <c r="W2588" s="596" t="s">
        <v>6971</v>
      </c>
      <c r="X2588" s="596" t="s">
        <v>183</v>
      </c>
      <c r="Y2588" s="750">
        <v>41852</v>
      </c>
      <c r="Z2588" s="596">
        <v>100</v>
      </c>
      <c r="AA2588" s="750">
        <v>41944</v>
      </c>
      <c r="AB2588" s="596">
        <v>0</v>
      </c>
      <c r="AC2588" s="750">
        <v>41883</v>
      </c>
      <c r="AD2588" s="743" t="s">
        <v>50</v>
      </c>
      <c r="AE2588" s="596"/>
      <c r="AF2588" s="596"/>
      <c r="AG2588" s="747"/>
      <c r="AH2588" s="6" t="e">
        <f t="shared" si="84"/>
        <v>#VALUE!</v>
      </c>
      <c r="AI2588" s="1478" t="e">
        <f>COUNTIF([4]ПС!A5925:A6076,M2588)</f>
        <v>#VALUE!</v>
      </c>
      <c r="AJ2588" s="3">
        <f t="shared" si="86"/>
        <v>1</v>
      </c>
      <c r="AK2588" s="22"/>
      <c r="AL2588" s="22"/>
      <c r="AM2588" s="22"/>
      <c r="AN2588" s="22"/>
      <c r="AO2588" s="22"/>
      <c r="AP2588" s="22"/>
      <c r="AQ2588" s="22"/>
      <c r="AR2588" s="22"/>
      <c r="AS2588" s="22"/>
      <c r="AT2588" s="22"/>
      <c r="AU2588" s="22"/>
      <c r="AV2588" s="22"/>
      <c r="AW2588" s="22"/>
      <c r="AX2588" s="22"/>
      <c r="AY2588" s="22"/>
      <c r="AZ2588" s="22"/>
      <c r="BA2588" s="22"/>
      <c r="BB2588" s="22"/>
      <c r="BC2588" s="22"/>
      <c r="BD2588" s="22"/>
      <c r="BE2588" s="22"/>
      <c r="BF2588" s="22"/>
      <c r="BG2588" s="22"/>
      <c r="BH2588" s="22"/>
      <c r="BI2588" s="22"/>
      <c r="BJ2588" s="22"/>
      <c r="BK2588" s="22"/>
      <c r="BL2588" s="22"/>
      <c r="BM2588" s="22"/>
      <c r="BN2588" s="22"/>
      <c r="BO2588" s="22"/>
      <c r="BP2588" s="22"/>
      <c r="BQ2588" s="22"/>
      <c r="BR2588" s="22"/>
      <c r="BS2588" s="22"/>
      <c r="BT2588" s="22"/>
      <c r="BU2588" s="22"/>
      <c r="BV2588" s="22"/>
      <c r="BW2588" s="22"/>
      <c r="BX2588" s="22"/>
      <c r="BY2588" s="22"/>
      <c r="BZ2588" s="22"/>
      <c r="CA2588" s="22"/>
      <c r="CB2588" s="22"/>
      <c r="CC2588" s="22"/>
      <c r="CD2588" s="22"/>
      <c r="CE2588" s="22"/>
      <c r="CF2588" s="22"/>
      <c r="CG2588" s="22"/>
      <c r="CH2588" s="22"/>
      <c r="CI2588" s="22"/>
      <c r="CJ2588" s="22"/>
      <c r="CK2588" s="22"/>
      <c r="CL2588" s="22"/>
      <c r="CM2588" s="22"/>
      <c r="CN2588" s="22"/>
      <c r="CO2588" s="22"/>
      <c r="CP2588" s="22"/>
      <c r="CQ2588" s="22"/>
      <c r="CR2588" s="22"/>
      <c r="CS2588" s="22"/>
      <c r="CT2588" s="22"/>
      <c r="CU2588" s="22"/>
      <c r="CV2588" s="22"/>
      <c r="CW2588" s="22"/>
      <c r="CX2588" s="22"/>
      <c r="CY2588" s="22"/>
      <c r="CZ2588" s="22"/>
      <c r="DA2588" s="22"/>
      <c r="DB2588" s="22"/>
    </row>
    <row r="2589" spans="1:106" s="753" customFormat="1" ht="63" hidden="1" x14ac:dyDescent="0.2">
      <c r="A2589" s="745" t="s">
        <v>10799</v>
      </c>
      <c r="B2589" s="52" t="s">
        <v>5</v>
      </c>
      <c r="C2589" s="596" t="s">
        <v>10800</v>
      </c>
      <c r="D2589" s="683">
        <v>41991</v>
      </c>
      <c r="E2589" s="643">
        <v>0.31458333333333333</v>
      </c>
      <c r="F2589" s="712">
        <v>41991</v>
      </c>
      <c r="G2589" s="643">
        <v>0.4548611111111111</v>
      </c>
      <c r="H2589" s="1178">
        <f t="shared" si="83"/>
        <v>0.14027777777777778</v>
      </c>
      <c r="I2589" s="596">
        <v>7</v>
      </c>
      <c r="J2589" s="596" t="s">
        <v>237</v>
      </c>
      <c r="K2589" s="596"/>
      <c r="L2589" s="596" t="s">
        <v>130</v>
      </c>
      <c r="M2589" s="1079" t="s">
        <v>9373</v>
      </c>
      <c r="N2589" s="596" t="s">
        <v>103</v>
      </c>
      <c r="O2589" s="596" t="s">
        <v>66</v>
      </c>
      <c r="P2589" s="751" t="s">
        <v>11099</v>
      </c>
      <c r="Q2589" s="746" t="s">
        <v>11100</v>
      </c>
      <c r="R2589" s="1084">
        <v>67</v>
      </c>
      <c r="S2589" s="1080">
        <v>11</v>
      </c>
      <c r="T2589" s="1361">
        <f t="shared" si="85"/>
        <v>78</v>
      </c>
      <c r="U2589" s="596" t="s">
        <v>75</v>
      </c>
      <c r="V2589" s="593">
        <v>1989</v>
      </c>
      <c r="W2589" s="593" t="s">
        <v>2286</v>
      </c>
      <c r="X2589" s="596" t="s">
        <v>183</v>
      </c>
      <c r="Y2589" s="614">
        <v>41857</v>
      </c>
      <c r="Z2589" s="596">
        <v>100</v>
      </c>
      <c r="AA2589" s="596" t="s">
        <v>183</v>
      </c>
      <c r="AB2589" s="596">
        <v>0</v>
      </c>
      <c r="AC2589" s="694">
        <v>41764</v>
      </c>
      <c r="AD2589" s="1093" t="s">
        <v>60</v>
      </c>
      <c r="AE2589" s="596"/>
      <c r="AF2589" s="596"/>
      <c r="AG2589" s="747"/>
      <c r="AH2589" s="6" t="e">
        <f t="shared" si="84"/>
        <v>#VALUE!</v>
      </c>
      <c r="AI2589" s="1478" t="e">
        <f>COUNTIF([4]ПС!A5925:A6076,M2589)</f>
        <v>#VALUE!</v>
      </c>
      <c r="AJ2589" s="3">
        <f t="shared" si="86"/>
        <v>1</v>
      </c>
      <c r="AK2589" s="22"/>
      <c r="AL2589" s="22"/>
      <c r="AM2589" s="22"/>
      <c r="AN2589" s="22"/>
      <c r="AO2589" s="22"/>
      <c r="AP2589" s="22"/>
      <c r="AQ2589" s="22"/>
      <c r="AR2589" s="22"/>
      <c r="AS2589" s="22"/>
      <c r="AT2589" s="22"/>
      <c r="AU2589" s="22"/>
      <c r="AV2589" s="22"/>
      <c r="AW2589" s="22"/>
      <c r="AX2589" s="22"/>
      <c r="AY2589" s="22"/>
      <c r="AZ2589" s="22"/>
      <c r="BA2589" s="22"/>
      <c r="BB2589" s="22"/>
      <c r="BC2589" s="22"/>
      <c r="BD2589" s="22"/>
      <c r="BE2589" s="22"/>
      <c r="BF2589" s="22"/>
      <c r="BG2589" s="22"/>
      <c r="BH2589" s="22"/>
      <c r="BI2589" s="22"/>
      <c r="BJ2589" s="22"/>
      <c r="BK2589" s="22"/>
      <c r="BL2589" s="22"/>
      <c r="BM2589" s="22"/>
      <c r="BN2589" s="22"/>
      <c r="BO2589" s="22"/>
      <c r="BP2589" s="22"/>
      <c r="BQ2589" s="22"/>
      <c r="BR2589" s="22"/>
      <c r="BS2589" s="22"/>
      <c r="BT2589" s="22"/>
      <c r="BU2589" s="22"/>
      <c r="BV2589" s="22"/>
      <c r="BW2589" s="22"/>
      <c r="BX2589" s="22"/>
      <c r="BY2589" s="22"/>
      <c r="BZ2589" s="22"/>
      <c r="CA2589" s="22"/>
      <c r="CB2589" s="22"/>
      <c r="CC2589" s="22"/>
      <c r="CD2589" s="22"/>
      <c r="CE2589" s="22"/>
      <c r="CF2589" s="22"/>
      <c r="CG2589" s="22"/>
      <c r="CH2589" s="22"/>
      <c r="CI2589" s="22"/>
      <c r="CJ2589" s="22"/>
      <c r="CK2589" s="22"/>
      <c r="CL2589" s="22"/>
      <c r="CM2589" s="22"/>
      <c r="CN2589" s="22"/>
      <c r="CO2589" s="22"/>
      <c r="CP2589" s="22"/>
      <c r="CQ2589" s="22"/>
      <c r="CR2589" s="22"/>
      <c r="CS2589" s="22"/>
      <c r="CT2589" s="22"/>
      <c r="CU2589" s="22"/>
      <c r="CV2589" s="22"/>
      <c r="CW2589" s="22"/>
      <c r="CX2589" s="22"/>
      <c r="CY2589" s="22"/>
      <c r="CZ2589" s="22"/>
      <c r="DA2589" s="22"/>
      <c r="DB2589" s="22"/>
    </row>
    <row r="2590" spans="1:106" s="753" customFormat="1" ht="94.5" hidden="1" x14ac:dyDescent="0.2">
      <c r="A2590" s="745" t="s">
        <v>10799</v>
      </c>
      <c r="B2590" s="52" t="s">
        <v>5</v>
      </c>
      <c r="C2590" s="596" t="s">
        <v>10800</v>
      </c>
      <c r="D2590" s="683">
        <v>41991</v>
      </c>
      <c r="E2590" s="643">
        <v>0.3125</v>
      </c>
      <c r="F2590" s="712">
        <v>41991</v>
      </c>
      <c r="G2590" s="643">
        <v>0.32083333333333336</v>
      </c>
      <c r="H2590" s="1178">
        <f t="shared" si="83"/>
        <v>8.3333333333333592E-3</v>
      </c>
      <c r="I2590" s="596">
        <v>12</v>
      </c>
      <c r="J2590" s="596" t="s">
        <v>178</v>
      </c>
      <c r="K2590" s="596"/>
      <c r="L2590" s="596" t="s">
        <v>130</v>
      </c>
      <c r="M2590" s="745" t="s">
        <v>1399</v>
      </c>
      <c r="N2590" s="596">
        <v>35</v>
      </c>
      <c r="O2590" s="596" t="s">
        <v>63</v>
      </c>
      <c r="P2590" s="751" t="s">
        <v>11101</v>
      </c>
      <c r="Q2590" s="1269" t="s">
        <v>11102</v>
      </c>
      <c r="R2590" s="1084">
        <v>10</v>
      </c>
      <c r="S2590" s="686"/>
      <c r="T2590" s="1361">
        <f t="shared" si="85"/>
        <v>10</v>
      </c>
      <c r="U2590" s="596"/>
      <c r="V2590" s="593" t="s">
        <v>183</v>
      </c>
      <c r="W2590" s="593" t="s">
        <v>183</v>
      </c>
      <c r="X2590" s="593" t="s">
        <v>183</v>
      </c>
      <c r="Y2590" s="593" t="s">
        <v>183</v>
      </c>
      <c r="Z2590" s="593" t="s">
        <v>183</v>
      </c>
      <c r="AA2590" s="593" t="s">
        <v>183</v>
      </c>
      <c r="AB2590" s="593" t="s">
        <v>183</v>
      </c>
      <c r="AC2590" s="593" t="s">
        <v>183</v>
      </c>
      <c r="AD2590" s="596" t="s">
        <v>39</v>
      </c>
      <c r="AE2590" s="596"/>
      <c r="AF2590" s="596"/>
      <c r="AG2590" s="747"/>
      <c r="AH2590" s="6" t="e">
        <f t="shared" si="84"/>
        <v>#VALUE!</v>
      </c>
      <c r="AI2590" s="1478" t="e">
        <f>COUNTIF([4]ПС!A5925:A6076,M2590)</f>
        <v>#VALUE!</v>
      </c>
      <c r="AJ2590" s="3">
        <f t="shared" si="86"/>
        <v>1</v>
      </c>
      <c r="AK2590" s="22"/>
      <c r="AL2590" s="22"/>
      <c r="AM2590" s="22"/>
      <c r="AN2590" s="22"/>
      <c r="AO2590" s="22"/>
      <c r="AP2590" s="22"/>
      <c r="AQ2590" s="22"/>
      <c r="AR2590" s="22"/>
      <c r="AS2590" s="22"/>
      <c r="AT2590" s="22"/>
      <c r="AU2590" s="22"/>
      <c r="AV2590" s="22"/>
      <c r="AW2590" s="22"/>
      <c r="AX2590" s="22"/>
      <c r="AY2590" s="22"/>
      <c r="AZ2590" s="22"/>
      <c r="BA2590" s="22"/>
      <c r="BB2590" s="22"/>
      <c r="BC2590" s="22"/>
      <c r="BD2590" s="22"/>
      <c r="BE2590" s="22"/>
      <c r="BF2590" s="22"/>
      <c r="BG2590" s="22"/>
      <c r="BH2590" s="22"/>
      <c r="BI2590" s="22"/>
      <c r="BJ2590" s="22"/>
      <c r="BK2590" s="22"/>
      <c r="BL2590" s="22"/>
      <c r="BM2590" s="22"/>
      <c r="BN2590" s="22"/>
      <c r="BO2590" s="22"/>
      <c r="BP2590" s="22"/>
      <c r="BQ2590" s="22"/>
      <c r="BR2590" s="22"/>
      <c r="BS2590" s="22"/>
      <c r="BT2590" s="22"/>
      <c r="BU2590" s="22"/>
      <c r="BV2590" s="22"/>
      <c r="BW2590" s="22"/>
      <c r="BX2590" s="22"/>
      <c r="BY2590" s="22"/>
      <c r="BZ2590" s="22"/>
      <c r="CA2590" s="22"/>
      <c r="CB2590" s="22"/>
      <c r="CC2590" s="22"/>
      <c r="CD2590" s="22"/>
      <c r="CE2590" s="22"/>
      <c r="CF2590" s="22"/>
      <c r="CG2590" s="22"/>
      <c r="CH2590" s="22"/>
      <c r="CI2590" s="22"/>
      <c r="CJ2590" s="22"/>
      <c r="CK2590" s="22"/>
      <c r="CL2590" s="22"/>
      <c r="CM2590" s="22"/>
      <c r="CN2590" s="22"/>
      <c r="CO2590" s="22"/>
      <c r="CP2590" s="22"/>
      <c r="CQ2590" s="22"/>
      <c r="CR2590" s="22"/>
      <c r="CS2590" s="22"/>
      <c r="CT2590" s="22"/>
      <c r="CU2590" s="22"/>
      <c r="CV2590" s="22"/>
      <c r="CW2590" s="22"/>
      <c r="CX2590" s="22"/>
      <c r="CY2590" s="22"/>
      <c r="CZ2590" s="22"/>
      <c r="DA2590" s="22"/>
      <c r="DB2590" s="22"/>
    </row>
    <row r="2591" spans="1:106" s="753" customFormat="1" ht="94.5" hidden="1" x14ac:dyDescent="0.2">
      <c r="A2591" s="745" t="s">
        <v>10799</v>
      </c>
      <c r="B2591" s="52" t="s">
        <v>5</v>
      </c>
      <c r="C2591" s="596" t="s">
        <v>10455</v>
      </c>
      <c r="D2591" s="683">
        <v>41991</v>
      </c>
      <c r="E2591" s="643">
        <v>0.33402777777777781</v>
      </c>
      <c r="F2591" s="712">
        <v>41991</v>
      </c>
      <c r="G2591" s="643">
        <v>0.3611111111111111</v>
      </c>
      <c r="H2591" s="1178">
        <f t="shared" si="83"/>
        <v>2.7083333333333293E-2</v>
      </c>
      <c r="I2591" s="596">
        <v>77</v>
      </c>
      <c r="J2591" s="596"/>
      <c r="K2591" s="596"/>
      <c r="L2591" s="596" t="s">
        <v>125</v>
      </c>
      <c r="M2591" s="745" t="s">
        <v>4032</v>
      </c>
      <c r="N2591" s="596">
        <v>35</v>
      </c>
      <c r="O2591" s="596" t="s">
        <v>66</v>
      </c>
      <c r="P2591" s="751" t="s">
        <v>7877</v>
      </c>
      <c r="Q2591" s="1269" t="s">
        <v>11103</v>
      </c>
      <c r="R2591" s="1084">
        <v>40</v>
      </c>
      <c r="S2591" s="1080">
        <v>237</v>
      </c>
      <c r="T2591" s="1361">
        <f t="shared" si="85"/>
        <v>277</v>
      </c>
      <c r="U2591" s="596"/>
      <c r="V2591" s="593"/>
      <c r="W2591" s="593"/>
      <c r="X2591" s="596"/>
      <c r="Y2591" s="593"/>
      <c r="Z2591" s="596"/>
      <c r="AA2591" s="596"/>
      <c r="AB2591" s="596"/>
      <c r="AC2591" s="596"/>
      <c r="AD2591" s="596" t="s">
        <v>55</v>
      </c>
      <c r="AE2591" s="596"/>
      <c r="AF2591" s="596"/>
      <c r="AG2591" s="747"/>
      <c r="AH2591" s="6" t="e">
        <f t="shared" si="84"/>
        <v>#VALUE!</v>
      </c>
      <c r="AI2591" s="1478" t="e">
        <f>COUNTIF([4]ПС!A5925:A6076,M2591)</f>
        <v>#VALUE!</v>
      </c>
      <c r="AJ2591" s="3">
        <f t="shared" si="86"/>
        <v>1</v>
      </c>
      <c r="AK2591" s="22"/>
      <c r="AL2591" s="22"/>
      <c r="AM2591" s="22"/>
      <c r="AN2591" s="22"/>
      <c r="AO2591" s="22"/>
      <c r="AP2591" s="22"/>
      <c r="AQ2591" s="22"/>
      <c r="AR2591" s="22"/>
      <c r="AS2591" s="22"/>
      <c r="AT2591" s="22"/>
      <c r="AU2591" s="22"/>
      <c r="AV2591" s="22"/>
      <c r="AW2591" s="22"/>
      <c r="AX2591" s="22"/>
      <c r="AY2591" s="22"/>
      <c r="AZ2591" s="22"/>
      <c r="BA2591" s="22"/>
      <c r="BB2591" s="22"/>
      <c r="BC2591" s="22"/>
      <c r="BD2591" s="22"/>
      <c r="BE2591" s="22"/>
      <c r="BF2591" s="22"/>
      <c r="BG2591" s="22"/>
      <c r="BH2591" s="22"/>
      <c r="BI2591" s="22"/>
      <c r="BJ2591" s="22"/>
      <c r="BK2591" s="22"/>
      <c r="BL2591" s="22"/>
      <c r="BM2591" s="22"/>
      <c r="BN2591" s="22"/>
      <c r="BO2591" s="22"/>
      <c r="BP2591" s="22"/>
      <c r="BQ2591" s="22"/>
      <c r="BR2591" s="22"/>
      <c r="BS2591" s="22"/>
      <c r="BT2591" s="22"/>
      <c r="BU2591" s="22"/>
      <c r="BV2591" s="22"/>
      <c r="BW2591" s="22"/>
      <c r="BX2591" s="22"/>
      <c r="BY2591" s="22"/>
      <c r="BZ2591" s="22"/>
      <c r="CA2591" s="22"/>
      <c r="CB2591" s="22"/>
      <c r="CC2591" s="22"/>
      <c r="CD2591" s="22"/>
      <c r="CE2591" s="22"/>
      <c r="CF2591" s="22"/>
      <c r="CG2591" s="22"/>
      <c r="CH2591" s="22"/>
      <c r="CI2591" s="22"/>
      <c r="CJ2591" s="22"/>
      <c r="CK2591" s="22"/>
      <c r="CL2591" s="22"/>
      <c r="CM2591" s="22"/>
      <c r="CN2591" s="22"/>
      <c r="CO2591" s="22"/>
      <c r="CP2591" s="22"/>
      <c r="CQ2591" s="22"/>
      <c r="CR2591" s="22"/>
      <c r="CS2591" s="22"/>
      <c r="CT2591" s="22"/>
      <c r="CU2591" s="22"/>
      <c r="CV2591" s="22"/>
      <c r="CW2591" s="22"/>
      <c r="CX2591" s="22"/>
      <c r="CY2591" s="22"/>
      <c r="CZ2591" s="22"/>
      <c r="DA2591" s="22"/>
      <c r="DB2591" s="22"/>
    </row>
    <row r="2592" spans="1:106" ht="204.75" hidden="1" customHeight="1" x14ac:dyDescent="0.2">
      <c r="A2592" s="1098" t="s">
        <v>10799</v>
      </c>
      <c r="B2592" s="52" t="s">
        <v>5</v>
      </c>
      <c r="C2592" s="52" t="s">
        <v>10800</v>
      </c>
      <c r="D2592" s="311">
        <v>41991</v>
      </c>
      <c r="E2592" s="647">
        <v>0.35625000000000001</v>
      </c>
      <c r="F2592" s="1112">
        <v>41991</v>
      </c>
      <c r="G2592" s="647">
        <v>0.35625000000000001</v>
      </c>
      <c r="H2592" s="1201">
        <f t="shared" si="83"/>
        <v>0</v>
      </c>
      <c r="I2592" s="52">
        <v>84</v>
      </c>
      <c r="J2592" s="52"/>
      <c r="K2592" s="52"/>
      <c r="L2592" s="52" t="s">
        <v>128</v>
      </c>
      <c r="M2592" s="1098" t="s">
        <v>662</v>
      </c>
      <c r="N2592" s="52">
        <v>35</v>
      </c>
      <c r="O2592" s="52" t="s">
        <v>66</v>
      </c>
      <c r="P2592" s="1246" t="s">
        <v>11104</v>
      </c>
      <c r="Q2592" s="1234" t="s">
        <v>11105</v>
      </c>
      <c r="R2592" s="1329">
        <v>17</v>
      </c>
      <c r="S2592" s="40"/>
      <c r="T2592" s="1357">
        <f t="shared" si="85"/>
        <v>17</v>
      </c>
      <c r="U2592" s="52" t="s">
        <v>75</v>
      </c>
      <c r="V2592" s="217">
        <v>1971</v>
      </c>
      <c r="W2592" s="217" t="s">
        <v>1268</v>
      </c>
      <c r="X2592" s="477" t="s">
        <v>183</v>
      </c>
      <c r="Y2592" s="494">
        <v>39965</v>
      </c>
      <c r="Z2592" s="477">
        <v>100</v>
      </c>
      <c r="AA2592" s="477" t="s">
        <v>183</v>
      </c>
      <c r="AB2592" s="477">
        <v>0</v>
      </c>
      <c r="AC2592" s="494">
        <v>41837</v>
      </c>
      <c r="AD2592" s="1094" t="s">
        <v>50</v>
      </c>
      <c r="AE2592" s="215"/>
      <c r="AF2592" s="215"/>
      <c r="AG2592" s="317"/>
      <c r="AH2592" s="6" t="e">
        <f t="shared" si="84"/>
        <v>#VALUE!</v>
      </c>
      <c r="AI2592" s="1478" t="e">
        <f>COUNTIF([4]ПС!A5925:A6076,M2592)</f>
        <v>#VALUE!</v>
      </c>
      <c r="AJ2592" s="3">
        <f t="shared" si="86"/>
        <v>1</v>
      </c>
    </row>
    <row r="2593" spans="1:36" ht="31.5" hidden="1" customHeight="1" x14ac:dyDescent="0.2">
      <c r="A2593" s="1098" t="s">
        <v>10799</v>
      </c>
      <c r="B2593" s="52" t="s">
        <v>5</v>
      </c>
      <c r="C2593" s="52" t="s">
        <v>10800</v>
      </c>
      <c r="D2593" s="311">
        <v>41991</v>
      </c>
      <c r="E2593" s="647">
        <v>0.51041666666666663</v>
      </c>
      <c r="F2593" s="1112">
        <v>41991</v>
      </c>
      <c r="G2593" s="647">
        <v>0.54861111111111105</v>
      </c>
      <c r="H2593" s="1201">
        <f t="shared" si="83"/>
        <v>3.819444444444442E-2</v>
      </c>
      <c r="I2593" s="52">
        <v>4</v>
      </c>
      <c r="J2593" s="52"/>
      <c r="K2593" s="52"/>
      <c r="L2593" s="52" t="s">
        <v>130</v>
      </c>
      <c r="M2593" s="1098" t="s">
        <v>704</v>
      </c>
      <c r="N2593" s="52" t="s">
        <v>103</v>
      </c>
      <c r="O2593" s="52" t="s">
        <v>66</v>
      </c>
      <c r="P2593" s="1246" t="s">
        <v>11106</v>
      </c>
      <c r="Q2593" s="1234" t="s">
        <v>11107</v>
      </c>
      <c r="R2593" s="1329">
        <v>10</v>
      </c>
      <c r="S2593" s="40"/>
      <c r="T2593" s="1357">
        <f t="shared" si="85"/>
        <v>10</v>
      </c>
      <c r="U2593" s="52" t="s">
        <v>75</v>
      </c>
      <c r="V2593" s="217">
        <v>1984</v>
      </c>
      <c r="W2593" s="217" t="s">
        <v>2286</v>
      </c>
      <c r="X2593" s="477" t="s">
        <v>183</v>
      </c>
      <c r="Y2593" s="217" t="s">
        <v>11496</v>
      </c>
      <c r="Z2593" s="477">
        <v>100</v>
      </c>
      <c r="AA2593" s="477" t="s">
        <v>183</v>
      </c>
      <c r="AB2593" s="477">
        <v>0</v>
      </c>
      <c r="AC2593" s="477" t="s">
        <v>183</v>
      </c>
      <c r="AD2593" s="1094" t="s">
        <v>60</v>
      </c>
      <c r="AE2593" s="215"/>
      <c r="AF2593" s="215"/>
      <c r="AG2593" s="317"/>
      <c r="AH2593" s="6" t="e">
        <f t="shared" si="84"/>
        <v>#VALUE!</v>
      </c>
      <c r="AI2593" s="1478" t="e">
        <f>COUNTIF([4]ПС!A5925:A6076,M2593)</f>
        <v>#VALUE!</v>
      </c>
      <c r="AJ2593" s="3">
        <f t="shared" si="86"/>
        <v>1</v>
      </c>
    </row>
    <row r="2594" spans="1:36" ht="31.5" hidden="1" customHeight="1" x14ac:dyDescent="0.2">
      <c r="A2594" s="1098" t="s">
        <v>10799</v>
      </c>
      <c r="B2594" s="52" t="s">
        <v>5</v>
      </c>
      <c r="C2594" s="52" t="s">
        <v>10738</v>
      </c>
      <c r="D2594" s="311">
        <v>41991</v>
      </c>
      <c r="E2594" s="647">
        <v>0.53888888888888886</v>
      </c>
      <c r="F2594" s="1112">
        <v>41991</v>
      </c>
      <c r="G2594" s="647">
        <v>0.54652777777777783</v>
      </c>
      <c r="H2594" s="1201">
        <f t="shared" si="83"/>
        <v>7.6388888888889728E-3</v>
      </c>
      <c r="I2594" s="52">
        <v>4</v>
      </c>
      <c r="J2594" s="52"/>
      <c r="K2594" s="52"/>
      <c r="L2594" s="52" t="s">
        <v>125</v>
      </c>
      <c r="M2594" s="1098" t="s">
        <v>1293</v>
      </c>
      <c r="N2594" s="52" t="s">
        <v>103</v>
      </c>
      <c r="O2594" s="52" t="s">
        <v>66</v>
      </c>
      <c r="P2594" s="1246" t="s">
        <v>11108</v>
      </c>
      <c r="Q2594" s="1234" t="s">
        <v>11109</v>
      </c>
      <c r="R2594" s="1329">
        <v>13</v>
      </c>
      <c r="S2594" s="40"/>
      <c r="T2594" s="1357">
        <f t="shared" si="85"/>
        <v>13</v>
      </c>
      <c r="U2594" s="52"/>
      <c r="V2594" s="217"/>
      <c r="W2594" s="217"/>
      <c r="X2594" s="477"/>
      <c r="Y2594" s="217"/>
      <c r="Z2594" s="477"/>
      <c r="AA2594" s="477"/>
      <c r="AB2594" s="477"/>
      <c r="AC2594" s="477"/>
      <c r="AD2594" s="52" t="s">
        <v>55</v>
      </c>
      <c r="AE2594" s="215"/>
      <c r="AF2594" s="215"/>
      <c r="AG2594" s="317"/>
      <c r="AH2594" s="6" t="e">
        <f t="shared" si="84"/>
        <v>#VALUE!</v>
      </c>
      <c r="AI2594" s="1478" t="e">
        <f>COUNTIF([4]ПС!A5925:A6076,M2594)</f>
        <v>#VALUE!</v>
      </c>
      <c r="AJ2594" s="3">
        <f t="shared" si="86"/>
        <v>1</v>
      </c>
    </row>
    <row r="2595" spans="1:36" ht="31.5" hidden="1" customHeight="1" x14ac:dyDescent="0.2">
      <c r="A2595" s="1098" t="s">
        <v>10799</v>
      </c>
      <c r="B2595" s="52" t="s">
        <v>5</v>
      </c>
      <c r="C2595" s="52" t="s">
        <v>10455</v>
      </c>
      <c r="D2595" s="311">
        <v>41991</v>
      </c>
      <c r="E2595" s="647">
        <v>0.60833333333333328</v>
      </c>
      <c r="F2595" s="1112">
        <v>41991</v>
      </c>
      <c r="G2595" s="647">
        <v>0.625</v>
      </c>
      <c r="H2595" s="1201">
        <f t="shared" si="83"/>
        <v>1.6666666666666718E-2</v>
      </c>
      <c r="I2595" s="52">
        <v>12</v>
      </c>
      <c r="J2595" s="52"/>
      <c r="K2595" s="52"/>
      <c r="L2595" s="52" t="s">
        <v>125</v>
      </c>
      <c r="M2595" s="1098" t="s">
        <v>11497</v>
      </c>
      <c r="N2595" s="52" t="s">
        <v>103</v>
      </c>
      <c r="O2595" s="52" t="s">
        <v>66</v>
      </c>
      <c r="P2595" s="1246" t="s">
        <v>7881</v>
      </c>
      <c r="Q2595" s="1234" t="s">
        <v>11110</v>
      </c>
      <c r="R2595" s="1329">
        <v>3</v>
      </c>
      <c r="S2595" s="40"/>
      <c r="T2595" s="1357">
        <f t="shared" si="85"/>
        <v>3</v>
      </c>
      <c r="U2595" s="52"/>
      <c r="V2595" s="217"/>
      <c r="W2595" s="217"/>
      <c r="X2595" s="477"/>
      <c r="Y2595" s="217"/>
      <c r="Z2595" s="477"/>
      <c r="AA2595" s="477"/>
      <c r="AB2595" s="477"/>
      <c r="AC2595" s="477"/>
      <c r="AD2595" s="52" t="s">
        <v>55</v>
      </c>
      <c r="AE2595" s="215"/>
      <c r="AF2595" s="215"/>
      <c r="AG2595" s="317"/>
      <c r="AH2595" s="6" t="e">
        <f t="shared" si="84"/>
        <v>#VALUE!</v>
      </c>
      <c r="AI2595" s="1478" t="e">
        <f>COUNTIF([4]ПС!A5925:A6076,M2595)</f>
        <v>#VALUE!</v>
      </c>
      <c r="AJ2595" s="3">
        <f t="shared" si="86"/>
        <v>1</v>
      </c>
    </row>
    <row r="2596" spans="1:36" ht="110.25" hidden="1" customHeight="1" x14ac:dyDescent="0.2">
      <c r="A2596" s="1098" t="s">
        <v>10799</v>
      </c>
      <c r="B2596" s="52" t="s">
        <v>5</v>
      </c>
      <c r="C2596" s="52" t="s">
        <v>10800</v>
      </c>
      <c r="D2596" s="311">
        <v>41991</v>
      </c>
      <c r="E2596" s="647">
        <v>0.64444444444444449</v>
      </c>
      <c r="F2596" s="1112">
        <v>41991</v>
      </c>
      <c r="G2596" s="647">
        <v>0.64930555555555558</v>
      </c>
      <c r="H2596" s="1201">
        <f t="shared" si="83"/>
        <v>4.8611111111110938E-3</v>
      </c>
      <c r="I2596" s="52">
        <v>9</v>
      </c>
      <c r="J2596" s="52"/>
      <c r="K2596" s="52" t="s">
        <v>133</v>
      </c>
      <c r="L2596" s="52" t="s">
        <v>128</v>
      </c>
      <c r="M2596" s="1098" t="s">
        <v>662</v>
      </c>
      <c r="N2596" s="52" t="s">
        <v>103</v>
      </c>
      <c r="O2596" s="52" t="s">
        <v>66</v>
      </c>
      <c r="P2596" s="1246" t="s">
        <v>11111</v>
      </c>
      <c r="Q2596" s="1234" t="s">
        <v>11112</v>
      </c>
      <c r="R2596" s="1329">
        <v>2</v>
      </c>
      <c r="S2596" s="40"/>
      <c r="T2596" s="1357">
        <f t="shared" si="85"/>
        <v>2</v>
      </c>
      <c r="U2596" s="52" t="s">
        <v>75</v>
      </c>
      <c r="V2596" s="217">
        <v>1983</v>
      </c>
      <c r="W2596" s="217" t="s">
        <v>2286</v>
      </c>
      <c r="X2596" s="477" t="s">
        <v>183</v>
      </c>
      <c r="Y2596" s="622">
        <v>41820</v>
      </c>
      <c r="Z2596" s="477">
        <v>100</v>
      </c>
      <c r="AA2596" s="477" t="s">
        <v>183</v>
      </c>
      <c r="AB2596" s="477">
        <v>0</v>
      </c>
      <c r="AC2596" s="494">
        <v>41677</v>
      </c>
      <c r="AD2596" s="1094" t="s">
        <v>49</v>
      </c>
      <c r="AE2596" s="215"/>
      <c r="AF2596" s="215"/>
      <c r="AG2596" s="317"/>
      <c r="AH2596" s="6" t="e">
        <f t="shared" si="84"/>
        <v>#VALUE!</v>
      </c>
      <c r="AI2596" s="1478" t="e">
        <f>COUNTIF([4]ПС!A5925:A6076,M2596)</f>
        <v>#VALUE!</v>
      </c>
      <c r="AJ2596" s="3">
        <f t="shared" si="86"/>
        <v>1</v>
      </c>
    </row>
    <row r="2597" spans="1:36" ht="31.5" hidden="1" customHeight="1" x14ac:dyDescent="0.2">
      <c r="A2597" s="1098" t="s">
        <v>10799</v>
      </c>
      <c r="B2597" s="52" t="s">
        <v>5</v>
      </c>
      <c r="C2597" s="52" t="s">
        <v>10738</v>
      </c>
      <c r="D2597" s="311">
        <v>41991</v>
      </c>
      <c r="E2597" s="647">
        <v>0.68680555555555556</v>
      </c>
      <c r="F2597" s="1112">
        <v>41991</v>
      </c>
      <c r="G2597" s="647">
        <v>0.84166666666666667</v>
      </c>
      <c r="H2597" s="1201">
        <f t="shared" si="83"/>
        <v>0.15486111111111112</v>
      </c>
      <c r="I2597" s="52">
        <v>77</v>
      </c>
      <c r="J2597" s="52"/>
      <c r="K2597" s="52"/>
      <c r="L2597" s="52" t="s">
        <v>125</v>
      </c>
      <c r="M2597" s="1098" t="s">
        <v>644</v>
      </c>
      <c r="N2597" s="52">
        <v>110</v>
      </c>
      <c r="O2597" s="52" t="s">
        <v>66</v>
      </c>
      <c r="P2597" s="1246" t="s">
        <v>3177</v>
      </c>
      <c r="Q2597" s="1234" t="s">
        <v>11113</v>
      </c>
      <c r="R2597" s="1329">
        <v>129</v>
      </c>
      <c r="S2597" s="40"/>
      <c r="T2597" s="1357">
        <f t="shared" si="85"/>
        <v>129</v>
      </c>
      <c r="U2597" s="52"/>
      <c r="V2597" s="217"/>
      <c r="W2597" s="217"/>
      <c r="X2597" s="477"/>
      <c r="Y2597" s="217"/>
      <c r="Z2597" s="477"/>
      <c r="AA2597" s="477"/>
      <c r="AB2597" s="477"/>
      <c r="AC2597" s="477"/>
      <c r="AD2597" s="52" t="s">
        <v>55</v>
      </c>
      <c r="AE2597" s="215"/>
      <c r="AF2597" s="215"/>
      <c r="AG2597" s="317"/>
      <c r="AH2597" s="6" t="e">
        <f t="shared" si="84"/>
        <v>#VALUE!</v>
      </c>
      <c r="AI2597" s="1478" t="e">
        <f>COUNTIF([4]ПС!A5925:A6076,M2597)</f>
        <v>#VALUE!</v>
      </c>
      <c r="AJ2597" s="3">
        <f t="shared" si="86"/>
        <v>1</v>
      </c>
    </row>
    <row r="2598" spans="1:36" ht="31.5" hidden="1" customHeight="1" x14ac:dyDescent="0.2">
      <c r="A2598" s="1098" t="s">
        <v>10799</v>
      </c>
      <c r="B2598" s="52" t="s">
        <v>5</v>
      </c>
      <c r="C2598" s="52" t="s">
        <v>10800</v>
      </c>
      <c r="D2598" s="311">
        <v>41991</v>
      </c>
      <c r="E2598" s="647">
        <v>0.81527777777777777</v>
      </c>
      <c r="F2598" s="1112">
        <v>41991</v>
      </c>
      <c r="G2598" s="647">
        <v>0.82013888888888886</v>
      </c>
      <c r="H2598" s="1201">
        <f t="shared" si="83"/>
        <v>4.8611111111110938E-3</v>
      </c>
      <c r="I2598" s="52">
        <v>138</v>
      </c>
      <c r="J2598" s="52" t="s">
        <v>3960</v>
      </c>
      <c r="K2598" s="52" t="s">
        <v>834</v>
      </c>
      <c r="L2598" s="52" t="s">
        <v>128</v>
      </c>
      <c r="M2598" s="1229" t="s">
        <v>698</v>
      </c>
      <c r="N2598" s="52">
        <v>110</v>
      </c>
      <c r="O2598" s="52" t="s">
        <v>66</v>
      </c>
      <c r="P2598" s="1246" t="s">
        <v>11114</v>
      </c>
      <c r="Q2598" s="1234" t="s">
        <v>11115</v>
      </c>
      <c r="R2598" s="1329">
        <v>118</v>
      </c>
      <c r="S2598" s="40"/>
      <c r="T2598" s="1357">
        <f t="shared" si="85"/>
        <v>118</v>
      </c>
      <c r="U2598" s="52" t="s">
        <v>75</v>
      </c>
      <c r="V2598" s="217">
        <v>1989</v>
      </c>
      <c r="W2598" s="217" t="s">
        <v>6097</v>
      </c>
      <c r="X2598" s="477" t="s">
        <v>183</v>
      </c>
      <c r="Y2598" s="1410">
        <v>41974</v>
      </c>
      <c r="Z2598" s="477">
        <v>100</v>
      </c>
      <c r="AA2598" s="1410">
        <v>41974</v>
      </c>
      <c r="AB2598" s="477">
        <v>0</v>
      </c>
      <c r="AC2598" s="1410">
        <v>41821</v>
      </c>
      <c r="AD2598" s="1441" t="s">
        <v>50</v>
      </c>
      <c r="AE2598" s="215"/>
      <c r="AF2598" s="215"/>
      <c r="AG2598" s="317"/>
      <c r="AH2598" s="6" t="e">
        <f t="shared" si="84"/>
        <v>#VALUE!</v>
      </c>
      <c r="AI2598" s="1478" t="e">
        <f>COUNTIF([4]ПС!A5925:A6076,M2598)</f>
        <v>#VALUE!</v>
      </c>
      <c r="AJ2598" s="3">
        <f t="shared" si="86"/>
        <v>1</v>
      </c>
    </row>
    <row r="2599" spans="1:36" ht="31.5" hidden="1" customHeight="1" x14ac:dyDescent="0.2">
      <c r="A2599" s="1098" t="s">
        <v>10799</v>
      </c>
      <c r="B2599" s="52" t="s">
        <v>5</v>
      </c>
      <c r="C2599" s="52" t="s">
        <v>10800</v>
      </c>
      <c r="D2599" s="311">
        <v>41991</v>
      </c>
      <c r="E2599" s="647">
        <v>0.89513888888888893</v>
      </c>
      <c r="F2599" s="1112">
        <v>41992</v>
      </c>
      <c r="G2599" s="647">
        <v>8.3333333333333329E-2</v>
      </c>
      <c r="H2599" s="1201">
        <f t="shared" si="83"/>
        <v>0.18819444444444433</v>
      </c>
      <c r="I2599" s="52">
        <v>8</v>
      </c>
      <c r="J2599" s="52"/>
      <c r="K2599" s="52"/>
      <c r="L2599" s="52" t="s">
        <v>130</v>
      </c>
      <c r="M2599" s="1229" t="s">
        <v>11116</v>
      </c>
      <c r="N2599" s="52" t="s">
        <v>103</v>
      </c>
      <c r="O2599" s="52" t="s">
        <v>66</v>
      </c>
      <c r="P2599" s="1246" t="s">
        <v>11117</v>
      </c>
      <c r="Q2599" s="1234" t="s">
        <v>11118</v>
      </c>
      <c r="R2599" s="1329">
        <v>21</v>
      </c>
      <c r="S2599" s="40"/>
      <c r="T2599" s="1357">
        <f t="shared" ref="T2599:T2628" si="87">R2599+S2599</f>
        <v>21</v>
      </c>
      <c r="U2599" s="52" t="s">
        <v>82</v>
      </c>
      <c r="V2599" s="217">
        <v>1992</v>
      </c>
      <c r="W2599" s="217" t="s">
        <v>11498</v>
      </c>
      <c r="X2599" s="477" t="s">
        <v>183</v>
      </c>
      <c r="Y2599" s="622">
        <v>41809</v>
      </c>
      <c r="Z2599" s="477">
        <v>100</v>
      </c>
      <c r="AA2599" s="494">
        <v>41883</v>
      </c>
      <c r="AB2599" s="477">
        <v>0</v>
      </c>
      <c r="AC2599" s="477" t="s">
        <v>183</v>
      </c>
      <c r="AD2599" s="1094" t="s">
        <v>60</v>
      </c>
      <c r="AE2599" s="215"/>
      <c r="AF2599" s="215"/>
      <c r="AG2599" s="317"/>
      <c r="AH2599" s="6" t="e">
        <f t="shared" si="84"/>
        <v>#VALUE!</v>
      </c>
      <c r="AI2599" s="1478" t="e">
        <f>COUNTIF([4]ПС!A5925:A6076,M2599)</f>
        <v>#VALUE!</v>
      </c>
      <c r="AJ2599" s="3">
        <f t="shared" si="86"/>
        <v>1</v>
      </c>
    </row>
    <row r="2600" spans="1:36" ht="31.5" hidden="1" customHeight="1" x14ac:dyDescent="0.2">
      <c r="A2600" s="1098" t="s">
        <v>10799</v>
      </c>
      <c r="B2600" s="52" t="s">
        <v>5</v>
      </c>
      <c r="C2600" s="207" t="s">
        <v>10800</v>
      </c>
      <c r="D2600" s="311">
        <v>41991</v>
      </c>
      <c r="E2600" s="391">
        <v>0.84027777777777779</v>
      </c>
      <c r="F2600" s="1112">
        <v>41991</v>
      </c>
      <c r="G2600" s="391">
        <v>0.97569444444444453</v>
      </c>
      <c r="H2600" s="1185">
        <f t="shared" si="83"/>
        <v>0.13541666666666674</v>
      </c>
      <c r="I2600" s="52">
        <v>2</v>
      </c>
      <c r="J2600" s="52" t="s">
        <v>297</v>
      </c>
      <c r="K2600" s="52" t="s">
        <v>134</v>
      </c>
      <c r="L2600" s="52" t="s">
        <v>130</v>
      </c>
      <c r="M2600" s="1595" t="s">
        <v>11119</v>
      </c>
      <c r="N2600" s="408" t="s">
        <v>103</v>
      </c>
      <c r="O2600" s="408" t="s">
        <v>66</v>
      </c>
      <c r="P2600" s="1625" t="s">
        <v>11120</v>
      </c>
      <c r="Q2600" s="1234" t="s">
        <v>11121</v>
      </c>
      <c r="R2600" s="1717">
        <v>5</v>
      </c>
      <c r="S2600" s="1743"/>
      <c r="T2600" s="1367">
        <f t="shared" si="87"/>
        <v>5</v>
      </c>
      <c r="U2600" s="215" t="s">
        <v>75</v>
      </c>
      <c r="V2600" s="218" t="s">
        <v>183</v>
      </c>
      <c r="W2600" s="218" t="s">
        <v>183</v>
      </c>
      <c r="X2600" s="215" t="s">
        <v>183</v>
      </c>
      <c r="Y2600" s="218" t="s">
        <v>183</v>
      </c>
      <c r="Z2600" s="215" t="s">
        <v>183</v>
      </c>
      <c r="AA2600" s="215" t="s">
        <v>183</v>
      </c>
      <c r="AB2600" s="215" t="s">
        <v>183</v>
      </c>
      <c r="AC2600" s="215" t="s">
        <v>183</v>
      </c>
      <c r="AD2600" s="1094" t="s">
        <v>60</v>
      </c>
      <c r="AE2600" s="215"/>
      <c r="AF2600" s="215"/>
      <c r="AG2600" s="317"/>
      <c r="AH2600" s="6" t="e">
        <f t="shared" si="84"/>
        <v>#VALUE!</v>
      </c>
      <c r="AI2600" s="1478" t="e">
        <f>COUNTIF([4]ПС!A5925:A6076,M2600)</f>
        <v>#VALUE!</v>
      </c>
      <c r="AJ2600" s="3">
        <f t="shared" si="86"/>
        <v>1</v>
      </c>
    </row>
    <row r="2601" spans="1:36" ht="31.5" hidden="1" customHeight="1" x14ac:dyDescent="0.2">
      <c r="A2601" s="1098" t="s">
        <v>10799</v>
      </c>
      <c r="B2601" s="52" t="s">
        <v>5</v>
      </c>
      <c r="C2601" s="52" t="s">
        <v>10800</v>
      </c>
      <c r="D2601" s="311">
        <v>41991</v>
      </c>
      <c r="E2601" s="63">
        <v>0.92152777777777783</v>
      </c>
      <c r="F2601" s="1112">
        <v>41991</v>
      </c>
      <c r="G2601" s="63">
        <v>0.92500000000000004</v>
      </c>
      <c r="H2601" s="1193">
        <f t="shared" si="83"/>
        <v>3.4722222222222099E-3</v>
      </c>
      <c r="I2601" s="52">
        <v>144</v>
      </c>
      <c r="J2601" s="52" t="s">
        <v>11122</v>
      </c>
      <c r="K2601" s="131" t="s">
        <v>834</v>
      </c>
      <c r="L2601" s="52" t="s">
        <v>128</v>
      </c>
      <c r="M2601" s="1229" t="s">
        <v>698</v>
      </c>
      <c r="N2601" s="52">
        <v>110</v>
      </c>
      <c r="O2601" s="52" t="s">
        <v>66</v>
      </c>
      <c r="P2601" s="1246" t="s">
        <v>12221</v>
      </c>
      <c r="Q2601" s="1234" t="s">
        <v>11123</v>
      </c>
      <c r="R2601" s="1329">
        <v>130</v>
      </c>
      <c r="S2601" s="1353">
        <v>145</v>
      </c>
      <c r="T2601" s="1357">
        <f t="shared" si="87"/>
        <v>275</v>
      </c>
      <c r="U2601" s="215" t="s">
        <v>75</v>
      </c>
      <c r="V2601" s="218">
        <v>1989</v>
      </c>
      <c r="W2601" s="218" t="s">
        <v>6097</v>
      </c>
      <c r="X2601" s="215" t="s">
        <v>183</v>
      </c>
      <c r="Y2601" s="1840">
        <v>41974</v>
      </c>
      <c r="Z2601" s="215">
        <v>100</v>
      </c>
      <c r="AA2601" s="1840">
        <v>41974</v>
      </c>
      <c r="AB2601" s="215">
        <v>0</v>
      </c>
      <c r="AC2601" s="1840">
        <v>41821</v>
      </c>
      <c r="AD2601" s="1441" t="s">
        <v>50</v>
      </c>
      <c r="AE2601" s="215"/>
      <c r="AF2601" s="215"/>
      <c r="AG2601" s="21"/>
      <c r="AH2601" s="6" t="e">
        <f t="shared" si="84"/>
        <v>#VALUE!</v>
      </c>
      <c r="AI2601" s="1478" t="e">
        <f>COUNTIF([4]ПС!A5925:A6076,M2601)</f>
        <v>#VALUE!</v>
      </c>
      <c r="AJ2601" s="3">
        <f t="shared" si="86"/>
        <v>1</v>
      </c>
    </row>
    <row r="2602" spans="1:36" ht="31.5" hidden="1" customHeight="1" x14ac:dyDescent="0.2">
      <c r="A2602" s="1098" t="s">
        <v>10799</v>
      </c>
      <c r="B2602" s="52" t="s">
        <v>5</v>
      </c>
      <c r="C2602" s="52" t="s">
        <v>10455</v>
      </c>
      <c r="D2602" s="311">
        <v>41991</v>
      </c>
      <c r="E2602" s="647">
        <v>0.9458333333333333</v>
      </c>
      <c r="F2602" s="1112">
        <v>41992</v>
      </c>
      <c r="G2602" s="647">
        <v>9.0972222222222218E-2</v>
      </c>
      <c r="H2602" s="1174">
        <f t="shared" si="83"/>
        <v>0.14513888888888893</v>
      </c>
      <c r="I2602" s="52">
        <v>3</v>
      </c>
      <c r="J2602" s="131"/>
      <c r="K2602" s="131"/>
      <c r="L2602" s="52" t="s">
        <v>125</v>
      </c>
      <c r="M2602" s="1608" t="s">
        <v>11124</v>
      </c>
      <c r="N2602" s="52">
        <v>35</v>
      </c>
      <c r="O2602" s="52" t="s">
        <v>66</v>
      </c>
      <c r="P2602" s="1623" t="s">
        <v>11125</v>
      </c>
      <c r="Q2602" s="1234" t="s">
        <v>11126</v>
      </c>
      <c r="R2602" s="1329">
        <v>7</v>
      </c>
      <c r="S2602" s="40"/>
      <c r="T2602" s="1357">
        <f t="shared" si="87"/>
        <v>7</v>
      </c>
      <c r="U2602" s="215"/>
      <c r="V2602" s="218"/>
      <c r="W2602" s="218"/>
      <c r="X2602" s="215"/>
      <c r="Y2602" s="218"/>
      <c r="Z2602" s="215"/>
      <c r="AA2602" s="215"/>
      <c r="AB2602" s="215"/>
      <c r="AC2602" s="215"/>
      <c r="AD2602" s="52" t="s">
        <v>55</v>
      </c>
      <c r="AE2602" s="215"/>
      <c r="AF2602" s="215"/>
      <c r="AG2602" s="21"/>
      <c r="AH2602" s="6" t="e">
        <f t="shared" si="84"/>
        <v>#VALUE!</v>
      </c>
      <c r="AI2602" s="1478" t="e">
        <f>COUNTIF([4]ПС!A5925:A6076,M2602)</f>
        <v>#VALUE!</v>
      </c>
      <c r="AJ2602" s="3">
        <f t="shared" si="86"/>
        <v>1</v>
      </c>
    </row>
    <row r="2603" spans="1:36" ht="31.5" hidden="1" customHeight="1" x14ac:dyDescent="0.2">
      <c r="A2603" s="1484" t="s">
        <v>10799</v>
      </c>
      <c r="B2603" s="52" t="s">
        <v>5</v>
      </c>
      <c r="C2603" s="186" t="s">
        <v>10738</v>
      </c>
      <c r="D2603" s="311">
        <v>41992</v>
      </c>
      <c r="E2603" s="1128">
        <v>0.30208333333333331</v>
      </c>
      <c r="F2603" s="1112">
        <v>41992</v>
      </c>
      <c r="G2603" s="1150">
        <v>0.30208333333333331</v>
      </c>
      <c r="H2603" s="1188">
        <f t="shared" si="83"/>
        <v>0</v>
      </c>
      <c r="I2603" s="162">
        <v>106</v>
      </c>
      <c r="J2603" s="162" t="s">
        <v>11122</v>
      </c>
      <c r="K2603" s="186" t="s">
        <v>132</v>
      </c>
      <c r="L2603" s="186" t="s">
        <v>125</v>
      </c>
      <c r="M2603" s="1484" t="s">
        <v>673</v>
      </c>
      <c r="N2603" s="186">
        <v>110</v>
      </c>
      <c r="O2603" s="186" t="s">
        <v>66</v>
      </c>
      <c r="P2603" s="1631" t="s">
        <v>11169</v>
      </c>
      <c r="Q2603" s="1667" t="s">
        <v>11499</v>
      </c>
      <c r="R2603" s="188">
        <v>33</v>
      </c>
      <c r="S2603" s="1748">
        <v>37</v>
      </c>
      <c r="T2603" s="1364">
        <f t="shared" si="87"/>
        <v>70</v>
      </c>
      <c r="U2603" s="186"/>
      <c r="V2603" s="162"/>
      <c r="W2603" s="162"/>
      <c r="X2603" s="186"/>
      <c r="Y2603" s="162"/>
      <c r="Z2603" s="186"/>
      <c r="AA2603" s="186"/>
      <c r="AB2603" s="186"/>
      <c r="AC2603" s="186"/>
      <c r="AD2603" s="186" t="s">
        <v>55</v>
      </c>
      <c r="AE2603" s="186"/>
      <c r="AF2603" s="186"/>
      <c r="AG2603" s="1465"/>
      <c r="AH2603" s="6" t="e">
        <f t="shared" si="84"/>
        <v>#VALUE!</v>
      </c>
      <c r="AI2603" s="1478" t="e">
        <f>COUNTIF([4]ПС!A5925:A6076,M2603)</f>
        <v>#VALUE!</v>
      </c>
      <c r="AJ2603" s="3">
        <f t="shared" ref="AJ2603:AJ2634" si="88">IF(M2603&gt;0,1,0)</f>
        <v>1</v>
      </c>
    </row>
    <row r="2604" spans="1:36" ht="49.5" hidden="1" customHeight="1" x14ac:dyDescent="0.2">
      <c r="A2604" s="1484" t="s">
        <v>10799</v>
      </c>
      <c r="B2604" s="52" t="s">
        <v>5</v>
      </c>
      <c r="C2604" s="186" t="s">
        <v>10455</v>
      </c>
      <c r="D2604" s="311">
        <v>41992</v>
      </c>
      <c r="E2604" s="1128">
        <v>0.36319444444444443</v>
      </c>
      <c r="F2604" s="1112">
        <v>41992</v>
      </c>
      <c r="G2604" s="1150">
        <v>0.36527777777777781</v>
      </c>
      <c r="H2604" s="1188">
        <f t="shared" si="83"/>
        <v>2.0833333333333814E-3</v>
      </c>
      <c r="I2604" s="162">
        <v>5</v>
      </c>
      <c r="J2604" s="162" t="s">
        <v>11170</v>
      </c>
      <c r="K2604" s="186" t="s">
        <v>133</v>
      </c>
      <c r="L2604" s="186" t="s">
        <v>125</v>
      </c>
      <c r="M2604" s="1484" t="s">
        <v>659</v>
      </c>
      <c r="N2604" s="186">
        <v>35</v>
      </c>
      <c r="O2604" s="186" t="s">
        <v>66</v>
      </c>
      <c r="P2604" s="1636" t="s">
        <v>11171</v>
      </c>
      <c r="Q2604" s="1669" t="s">
        <v>11500</v>
      </c>
      <c r="R2604" s="188">
        <v>5</v>
      </c>
      <c r="S2604" s="186"/>
      <c r="T2604" s="1364">
        <f t="shared" si="87"/>
        <v>5</v>
      </c>
      <c r="U2604" s="186"/>
      <c r="V2604" s="162"/>
      <c r="W2604" s="162"/>
      <c r="X2604" s="186"/>
      <c r="Y2604" s="162"/>
      <c r="Z2604" s="186"/>
      <c r="AA2604" s="186"/>
      <c r="AB2604" s="186"/>
      <c r="AC2604" s="186"/>
      <c r="AD2604" s="186" t="s">
        <v>55</v>
      </c>
      <c r="AE2604" s="186"/>
      <c r="AF2604" s="186"/>
      <c r="AG2604" s="1465"/>
      <c r="AH2604" s="6" t="e">
        <f t="shared" si="84"/>
        <v>#VALUE!</v>
      </c>
      <c r="AI2604" s="1478" t="e">
        <f>COUNTIF([4]ПС!A5925:A6076,M2604)</f>
        <v>#VALUE!</v>
      </c>
      <c r="AJ2604" s="3">
        <f t="shared" si="88"/>
        <v>1</v>
      </c>
    </row>
    <row r="2605" spans="1:36" ht="31.5" hidden="1" customHeight="1" x14ac:dyDescent="0.2">
      <c r="A2605" s="1484" t="s">
        <v>10799</v>
      </c>
      <c r="B2605" s="52" t="s">
        <v>5</v>
      </c>
      <c r="C2605" s="186" t="s">
        <v>10800</v>
      </c>
      <c r="D2605" s="311">
        <v>41992</v>
      </c>
      <c r="E2605" s="1128">
        <v>0.37777777777777777</v>
      </c>
      <c r="F2605" s="1112">
        <v>41992</v>
      </c>
      <c r="G2605" s="1128">
        <v>0.37916666666666665</v>
      </c>
      <c r="H2605" s="1188">
        <f t="shared" si="83"/>
        <v>1.388888888888884E-3</v>
      </c>
      <c r="I2605" s="186">
        <v>19</v>
      </c>
      <c r="J2605" s="186" t="s">
        <v>297</v>
      </c>
      <c r="K2605" s="186" t="s">
        <v>136</v>
      </c>
      <c r="L2605" s="186" t="s">
        <v>128</v>
      </c>
      <c r="M2605" s="1484" t="s">
        <v>1289</v>
      </c>
      <c r="N2605" s="186">
        <v>35</v>
      </c>
      <c r="O2605" s="186" t="s">
        <v>66</v>
      </c>
      <c r="P2605" s="1628" t="s">
        <v>588</v>
      </c>
      <c r="Q2605" s="1669" t="s">
        <v>11179</v>
      </c>
      <c r="R2605" s="188">
        <v>3</v>
      </c>
      <c r="S2605" s="1748">
        <v>2</v>
      </c>
      <c r="T2605" s="1364">
        <f t="shared" si="87"/>
        <v>5</v>
      </c>
      <c r="U2605" s="186" t="s">
        <v>75</v>
      </c>
      <c r="V2605" s="162">
        <v>1980</v>
      </c>
      <c r="W2605" s="162" t="s">
        <v>1536</v>
      </c>
      <c r="X2605" s="186" t="s">
        <v>183</v>
      </c>
      <c r="Y2605" s="186" t="s">
        <v>183</v>
      </c>
      <c r="Z2605" s="186" t="s">
        <v>183</v>
      </c>
      <c r="AA2605" s="186" t="s">
        <v>183</v>
      </c>
      <c r="AB2605" s="186" t="s">
        <v>183</v>
      </c>
      <c r="AC2605" s="186" t="s">
        <v>183</v>
      </c>
      <c r="AD2605" s="1094" t="s">
        <v>50</v>
      </c>
      <c r="AE2605" s="186"/>
      <c r="AF2605" s="186"/>
      <c r="AG2605" s="1465"/>
      <c r="AH2605" s="6" t="e">
        <f t="shared" si="84"/>
        <v>#VALUE!</v>
      </c>
      <c r="AI2605" s="1478" t="e">
        <f>COUNTIF([4]ПС!A5925:A6076,M2605)</f>
        <v>#VALUE!</v>
      </c>
      <c r="AJ2605" s="3">
        <f t="shared" si="88"/>
        <v>1</v>
      </c>
    </row>
    <row r="2606" spans="1:36" ht="31.5" hidden="1" customHeight="1" x14ac:dyDescent="0.2">
      <c r="A2606" s="1484" t="s">
        <v>10799</v>
      </c>
      <c r="B2606" s="52" t="s">
        <v>5</v>
      </c>
      <c r="C2606" s="186" t="s">
        <v>10800</v>
      </c>
      <c r="D2606" s="311">
        <v>41992</v>
      </c>
      <c r="E2606" s="1128">
        <v>0.38124999999999998</v>
      </c>
      <c r="F2606" s="1112">
        <v>41992</v>
      </c>
      <c r="G2606" s="1128">
        <v>0.38124999999999998</v>
      </c>
      <c r="H2606" s="1188">
        <f t="shared" si="83"/>
        <v>0</v>
      </c>
      <c r="I2606" s="186">
        <v>57</v>
      </c>
      <c r="J2606" s="186" t="s">
        <v>146</v>
      </c>
      <c r="K2606" s="186" t="s">
        <v>136</v>
      </c>
      <c r="L2606" s="186" t="s">
        <v>128</v>
      </c>
      <c r="M2606" s="1607" t="s">
        <v>1399</v>
      </c>
      <c r="N2606" s="186">
        <v>110</v>
      </c>
      <c r="O2606" s="186" t="s">
        <v>66</v>
      </c>
      <c r="P2606" s="1626" t="s">
        <v>11180</v>
      </c>
      <c r="Q2606" s="1669" t="s">
        <v>11181</v>
      </c>
      <c r="R2606" s="186">
        <v>92</v>
      </c>
      <c r="S2606" s="186"/>
      <c r="T2606" s="1364">
        <f t="shared" si="87"/>
        <v>92</v>
      </c>
      <c r="U2606" s="52" t="s">
        <v>75</v>
      </c>
      <c r="V2606" s="52">
        <v>1991</v>
      </c>
      <c r="W2606" s="52" t="s">
        <v>6971</v>
      </c>
      <c r="X2606" s="52" t="s">
        <v>183</v>
      </c>
      <c r="Y2606" s="1403">
        <v>41852</v>
      </c>
      <c r="Z2606" s="52">
        <v>100</v>
      </c>
      <c r="AA2606" s="1403">
        <v>41944</v>
      </c>
      <c r="AB2606" s="52">
        <v>0</v>
      </c>
      <c r="AC2606" s="1403">
        <v>41883</v>
      </c>
      <c r="AD2606" s="1094" t="s">
        <v>50</v>
      </c>
      <c r="AE2606" s="186"/>
      <c r="AF2606" s="186"/>
      <c r="AG2606" s="1465"/>
      <c r="AH2606" s="6" t="e">
        <f t="shared" si="84"/>
        <v>#VALUE!</v>
      </c>
      <c r="AI2606" s="1478" t="e">
        <f>COUNTIF([4]ПС!A5925:A6076,M2606)</f>
        <v>#VALUE!</v>
      </c>
      <c r="AJ2606" s="3">
        <f t="shared" si="88"/>
        <v>1</v>
      </c>
    </row>
    <row r="2607" spans="1:36" ht="47.25" hidden="1" customHeight="1" x14ac:dyDescent="0.2">
      <c r="A2607" s="1484" t="s">
        <v>10799</v>
      </c>
      <c r="B2607" s="52" t="s">
        <v>5</v>
      </c>
      <c r="C2607" s="186" t="s">
        <v>10800</v>
      </c>
      <c r="D2607" s="311">
        <v>41992</v>
      </c>
      <c r="E2607" s="1128">
        <v>0.38194444444444442</v>
      </c>
      <c r="F2607" s="1112">
        <v>41992</v>
      </c>
      <c r="G2607" s="1128">
        <v>0.38263888888888892</v>
      </c>
      <c r="H2607" s="1188">
        <f t="shared" si="83"/>
        <v>6.9444444444449749E-4</v>
      </c>
      <c r="I2607" s="186">
        <v>31</v>
      </c>
      <c r="J2607" s="186" t="s">
        <v>146</v>
      </c>
      <c r="K2607" s="186" t="s">
        <v>132</v>
      </c>
      <c r="L2607" s="186" t="s">
        <v>130</v>
      </c>
      <c r="M2607" s="1607" t="s">
        <v>11182</v>
      </c>
      <c r="N2607" s="186">
        <v>35</v>
      </c>
      <c r="O2607" s="186" t="s">
        <v>66</v>
      </c>
      <c r="P2607" s="1631" t="s">
        <v>11183</v>
      </c>
      <c r="Q2607" s="1669" t="s">
        <v>11501</v>
      </c>
      <c r="R2607" s="186">
        <v>6</v>
      </c>
      <c r="S2607" s="186"/>
      <c r="T2607" s="1364">
        <f t="shared" si="87"/>
        <v>6</v>
      </c>
      <c r="U2607" s="52" t="s">
        <v>75</v>
      </c>
      <c r="V2607" s="36">
        <v>1977</v>
      </c>
      <c r="W2607" s="36" t="s">
        <v>1268</v>
      </c>
      <c r="X2607" s="6" t="s">
        <v>183</v>
      </c>
      <c r="Y2607" s="36" t="s">
        <v>183</v>
      </c>
      <c r="Z2607" s="52">
        <v>100</v>
      </c>
      <c r="AA2607" s="52" t="s">
        <v>183</v>
      </c>
      <c r="AB2607" s="52">
        <v>0</v>
      </c>
      <c r="AC2607" s="57">
        <v>41844</v>
      </c>
      <c r="AD2607" s="1094" t="s">
        <v>40</v>
      </c>
      <c r="AE2607" s="52"/>
      <c r="AF2607" s="52"/>
      <c r="AG2607" s="317"/>
      <c r="AH2607" s="6" t="e">
        <f t="shared" si="84"/>
        <v>#VALUE!</v>
      </c>
      <c r="AI2607" s="1478" t="e">
        <f>COUNTIF([4]ПС!A5925:A6076,M2607)</f>
        <v>#VALUE!</v>
      </c>
      <c r="AJ2607" s="3">
        <f t="shared" si="88"/>
        <v>1</v>
      </c>
    </row>
    <row r="2608" spans="1:36" ht="31.5" hidden="1" customHeight="1" x14ac:dyDescent="0.2">
      <c r="A2608" s="1484" t="s">
        <v>10799</v>
      </c>
      <c r="B2608" s="52" t="s">
        <v>5</v>
      </c>
      <c r="C2608" s="186" t="s">
        <v>10800</v>
      </c>
      <c r="D2608" s="311">
        <v>41992</v>
      </c>
      <c r="E2608" s="1128">
        <v>0.40347222222222223</v>
      </c>
      <c r="F2608" s="1112">
        <v>41992</v>
      </c>
      <c r="G2608" s="1128">
        <v>0.40347222222222223</v>
      </c>
      <c r="H2608" s="1188">
        <f t="shared" si="83"/>
        <v>0</v>
      </c>
      <c r="I2608" s="186">
        <v>127</v>
      </c>
      <c r="J2608" s="186" t="s">
        <v>146</v>
      </c>
      <c r="K2608" s="186" t="s">
        <v>132</v>
      </c>
      <c r="L2608" s="52" t="s">
        <v>128</v>
      </c>
      <c r="M2608" s="1607" t="s">
        <v>11182</v>
      </c>
      <c r="N2608" s="186">
        <v>35</v>
      </c>
      <c r="O2608" s="186" t="s">
        <v>66</v>
      </c>
      <c r="P2608" s="1631" t="s">
        <v>11184</v>
      </c>
      <c r="Q2608" s="1669" t="s">
        <v>11502</v>
      </c>
      <c r="R2608" s="186">
        <v>33</v>
      </c>
      <c r="S2608" s="186"/>
      <c r="T2608" s="1364">
        <f t="shared" si="87"/>
        <v>33</v>
      </c>
      <c r="U2608" s="186" t="s">
        <v>75</v>
      </c>
      <c r="V2608" s="162">
        <v>1977</v>
      </c>
      <c r="W2608" s="162" t="s">
        <v>1268</v>
      </c>
      <c r="X2608" s="186" t="s">
        <v>183</v>
      </c>
      <c r="Y2608" s="162" t="s">
        <v>183</v>
      </c>
      <c r="Z2608" s="186">
        <v>100</v>
      </c>
      <c r="AA2608" s="186" t="s">
        <v>183</v>
      </c>
      <c r="AB2608" s="186">
        <v>0</v>
      </c>
      <c r="AC2608" s="590">
        <v>41844</v>
      </c>
      <c r="AD2608" s="1909" t="s">
        <v>50</v>
      </c>
      <c r="AE2608" s="186"/>
      <c r="AF2608" s="186"/>
      <c r="AG2608" s="1465"/>
      <c r="AH2608" s="6" t="e">
        <f t="shared" si="84"/>
        <v>#VALUE!</v>
      </c>
      <c r="AI2608" s="1478" t="e">
        <f>COUNTIF([4]ПС!A5925:A6076,M2608)</f>
        <v>#VALUE!</v>
      </c>
      <c r="AJ2608" s="3">
        <f t="shared" si="88"/>
        <v>1</v>
      </c>
    </row>
    <row r="2609" spans="1:38" ht="93.75" hidden="1" customHeight="1" x14ac:dyDescent="0.2">
      <c r="A2609" s="1484" t="s">
        <v>10799</v>
      </c>
      <c r="B2609" s="207" t="s">
        <v>5</v>
      </c>
      <c r="C2609" s="186" t="s">
        <v>10800</v>
      </c>
      <c r="D2609" s="311">
        <v>41992</v>
      </c>
      <c r="E2609" s="1128">
        <v>0.40625</v>
      </c>
      <c r="F2609" s="1112">
        <v>41992</v>
      </c>
      <c r="G2609" s="1128">
        <v>0.41249999999999998</v>
      </c>
      <c r="H2609" s="1188">
        <f t="shared" si="83"/>
        <v>6.2499999999999778E-3</v>
      </c>
      <c r="I2609" s="186"/>
      <c r="J2609" s="186" t="s">
        <v>178</v>
      </c>
      <c r="K2609" s="186" t="s">
        <v>133</v>
      </c>
      <c r="L2609" s="186" t="s">
        <v>128</v>
      </c>
      <c r="M2609" s="1484" t="s">
        <v>662</v>
      </c>
      <c r="N2609" s="186">
        <v>35</v>
      </c>
      <c r="O2609" s="186" t="s">
        <v>66</v>
      </c>
      <c r="P2609" s="1626" t="s">
        <v>5301</v>
      </c>
      <c r="Q2609" s="1665" t="s">
        <v>11185</v>
      </c>
      <c r="R2609" s="186">
        <v>32</v>
      </c>
      <c r="S2609" s="186"/>
      <c r="T2609" s="1364">
        <f t="shared" si="87"/>
        <v>32</v>
      </c>
      <c r="U2609" s="186" t="s">
        <v>75</v>
      </c>
      <c r="V2609" s="162">
        <v>1971</v>
      </c>
      <c r="W2609" s="162" t="s">
        <v>1268</v>
      </c>
      <c r="X2609" s="186" t="s">
        <v>183</v>
      </c>
      <c r="Y2609" s="590">
        <v>39965</v>
      </c>
      <c r="Z2609" s="186">
        <v>100</v>
      </c>
      <c r="AA2609" s="186" t="s">
        <v>183</v>
      </c>
      <c r="AB2609" s="186">
        <v>0</v>
      </c>
      <c r="AC2609" s="590">
        <v>41837</v>
      </c>
      <c r="AD2609" s="1395" t="s">
        <v>50</v>
      </c>
      <c r="AE2609" s="186"/>
      <c r="AF2609" s="186"/>
      <c r="AG2609" s="1465"/>
      <c r="AH2609" s="6" t="e">
        <f t="shared" si="84"/>
        <v>#VALUE!</v>
      </c>
      <c r="AI2609" s="1478" t="e">
        <f>COUNTIF([4]ПС!A5925:A6076,M2609)</f>
        <v>#VALUE!</v>
      </c>
      <c r="AJ2609" s="3">
        <f t="shared" si="88"/>
        <v>1</v>
      </c>
    </row>
    <row r="2610" spans="1:38" ht="97.5" hidden="1" customHeight="1" x14ac:dyDescent="0.2">
      <c r="A2610" s="1484" t="s">
        <v>10799</v>
      </c>
      <c r="B2610" s="207" t="s">
        <v>5</v>
      </c>
      <c r="C2610" s="186" t="s">
        <v>10738</v>
      </c>
      <c r="D2610" s="311">
        <v>41992</v>
      </c>
      <c r="E2610" s="1128">
        <v>0.4777777777777778</v>
      </c>
      <c r="F2610" s="1112">
        <v>41992</v>
      </c>
      <c r="G2610" s="1128">
        <v>0.50138888888888888</v>
      </c>
      <c r="H2610" s="1188">
        <f t="shared" si="83"/>
        <v>2.3611111111111083E-2</v>
      </c>
      <c r="I2610" s="186">
        <v>3</v>
      </c>
      <c r="J2610" s="186"/>
      <c r="K2610" s="186"/>
      <c r="L2610" s="186" t="s">
        <v>125</v>
      </c>
      <c r="M2610" s="1484" t="s">
        <v>9365</v>
      </c>
      <c r="N2610" s="186" t="s">
        <v>103</v>
      </c>
      <c r="O2610" s="186" t="s">
        <v>66</v>
      </c>
      <c r="P2610" s="186" t="s">
        <v>11172</v>
      </c>
      <c r="Q2610" s="1667" t="s">
        <v>11173</v>
      </c>
      <c r="R2610" s="186">
        <v>1</v>
      </c>
      <c r="S2610" s="186"/>
      <c r="T2610" s="1364">
        <f t="shared" si="87"/>
        <v>1</v>
      </c>
      <c r="U2610" s="186"/>
      <c r="V2610" s="162"/>
      <c r="W2610" s="162"/>
      <c r="X2610" s="186"/>
      <c r="Y2610" s="162"/>
      <c r="Z2610" s="186"/>
      <c r="AA2610" s="186"/>
      <c r="AB2610" s="186"/>
      <c r="AC2610" s="186"/>
      <c r="AD2610" s="186" t="s">
        <v>55</v>
      </c>
      <c r="AE2610" s="186"/>
      <c r="AF2610" s="186"/>
      <c r="AG2610" s="1465"/>
      <c r="AH2610" s="6" t="e">
        <f t="shared" si="84"/>
        <v>#VALUE!</v>
      </c>
      <c r="AI2610" s="1478" t="e">
        <f>COUNTIF([4]ПС!A5925:A6076,M2610)</f>
        <v>#VALUE!</v>
      </c>
      <c r="AJ2610" s="3">
        <f t="shared" si="88"/>
        <v>1</v>
      </c>
    </row>
    <row r="2611" spans="1:38" ht="63" hidden="1" customHeight="1" x14ac:dyDescent="0.2">
      <c r="A2611" s="1484" t="s">
        <v>10799</v>
      </c>
      <c r="B2611" s="207" t="s">
        <v>5</v>
      </c>
      <c r="C2611" s="186" t="s">
        <v>10800</v>
      </c>
      <c r="D2611" s="311">
        <v>41992</v>
      </c>
      <c r="E2611" s="1128">
        <v>0.48958333333333331</v>
      </c>
      <c r="F2611" s="1112">
        <v>41992</v>
      </c>
      <c r="G2611" s="1128">
        <v>0.48958333333333331</v>
      </c>
      <c r="H2611" s="1188">
        <f t="shared" si="83"/>
        <v>0</v>
      </c>
      <c r="I2611" s="186">
        <v>26</v>
      </c>
      <c r="J2611" s="186" t="s">
        <v>297</v>
      </c>
      <c r="K2611" s="186" t="s">
        <v>132</v>
      </c>
      <c r="L2611" s="186" t="s">
        <v>128</v>
      </c>
      <c r="M2611" s="1484" t="s">
        <v>11480</v>
      </c>
      <c r="N2611" s="186" t="s">
        <v>103</v>
      </c>
      <c r="O2611" s="186" t="s">
        <v>66</v>
      </c>
      <c r="P2611" s="186" t="s">
        <v>7908</v>
      </c>
      <c r="Q2611" s="1640" t="s">
        <v>11186</v>
      </c>
      <c r="R2611" s="186">
        <v>6</v>
      </c>
      <c r="S2611" s="186"/>
      <c r="T2611" s="1364">
        <f t="shared" si="87"/>
        <v>6</v>
      </c>
      <c r="U2611" s="186" t="s">
        <v>75</v>
      </c>
      <c r="V2611" s="162">
        <v>1969</v>
      </c>
      <c r="W2611" s="162" t="s">
        <v>2286</v>
      </c>
      <c r="X2611" s="186" t="s">
        <v>183</v>
      </c>
      <c r="Y2611" s="1408">
        <v>41857</v>
      </c>
      <c r="Z2611" s="186">
        <v>100</v>
      </c>
      <c r="AA2611" s="186" t="s">
        <v>183</v>
      </c>
      <c r="AB2611" s="186">
        <v>0</v>
      </c>
      <c r="AC2611" s="186" t="s">
        <v>11503</v>
      </c>
      <c r="AD2611" s="1094" t="s">
        <v>50</v>
      </c>
      <c r="AE2611" s="186"/>
      <c r="AF2611" s="186"/>
      <c r="AG2611" s="1465"/>
      <c r="AH2611" s="6" t="e">
        <f t="shared" si="84"/>
        <v>#VALUE!</v>
      </c>
      <c r="AI2611" s="1478" t="e">
        <f>COUNTIF([4]ПС!A5925:A6076,M2611)</f>
        <v>#VALUE!</v>
      </c>
      <c r="AJ2611" s="3">
        <f t="shared" si="88"/>
        <v>1</v>
      </c>
    </row>
    <row r="2612" spans="1:38" ht="31.5" hidden="1" customHeight="1" x14ac:dyDescent="0.2">
      <c r="A2612" s="1484" t="s">
        <v>10799</v>
      </c>
      <c r="B2612" s="207" t="s">
        <v>5</v>
      </c>
      <c r="C2612" s="186" t="s">
        <v>10800</v>
      </c>
      <c r="D2612" s="311">
        <v>41992</v>
      </c>
      <c r="E2612" s="1128">
        <v>0.50972222222222219</v>
      </c>
      <c r="F2612" s="1112">
        <v>41992</v>
      </c>
      <c r="G2612" s="187">
        <v>0.51249999999999996</v>
      </c>
      <c r="H2612" s="1188">
        <f t="shared" si="83"/>
        <v>2.7777777777777679E-3</v>
      </c>
      <c r="I2612" s="186">
        <v>100</v>
      </c>
      <c r="J2612" s="186" t="s">
        <v>11187</v>
      </c>
      <c r="K2612" s="186" t="s">
        <v>133</v>
      </c>
      <c r="L2612" s="186" t="s">
        <v>128</v>
      </c>
      <c r="M2612" s="1607" t="s">
        <v>656</v>
      </c>
      <c r="N2612" s="186">
        <v>110</v>
      </c>
      <c r="O2612" s="186" t="s">
        <v>66</v>
      </c>
      <c r="P2612" s="186" t="s">
        <v>11188</v>
      </c>
      <c r="Q2612" s="1651" t="s">
        <v>11189</v>
      </c>
      <c r="R2612" s="186">
        <v>121</v>
      </c>
      <c r="S2612" s="186">
        <v>43</v>
      </c>
      <c r="T2612" s="1364">
        <f t="shared" si="87"/>
        <v>164</v>
      </c>
      <c r="U2612" s="186" t="s">
        <v>75</v>
      </c>
      <c r="V2612" s="162">
        <v>1976</v>
      </c>
      <c r="W2612" s="162" t="s">
        <v>1268</v>
      </c>
      <c r="X2612" s="186" t="s">
        <v>183</v>
      </c>
      <c r="Y2612" s="1408">
        <v>41624</v>
      </c>
      <c r="Z2612" s="186">
        <v>100</v>
      </c>
      <c r="AA2612" s="590">
        <v>42136</v>
      </c>
      <c r="AB2612" s="186">
        <v>0</v>
      </c>
      <c r="AC2612" s="186">
        <v>2012</v>
      </c>
      <c r="AD2612" s="1909" t="s">
        <v>50</v>
      </c>
      <c r="AE2612" s="186"/>
      <c r="AF2612" s="186"/>
      <c r="AG2612" s="1465"/>
      <c r="AH2612" s="6" t="e">
        <f t="shared" si="84"/>
        <v>#VALUE!</v>
      </c>
      <c r="AI2612" s="1478" t="e">
        <f>COUNTIF([4]ПС!A5925:A6076,M2612)</f>
        <v>#VALUE!</v>
      </c>
      <c r="AJ2612" s="3">
        <f t="shared" si="88"/>
        <v>1</v>
      </c>
    </row>
    <row r="2613" spans="1:38" ht="114.75" hidden="1" customHeight="1" x14ac:dyDescent="0.2">
      <c r="A2613" s="1484" t="s">
        <v>10799</v>
      </c>
      <c r="B2613" s="207" t="s">
        <v>5</v>
      </c>
      <c r="C2613" s="186" t="s">
        <v>10455</v>
      </c>
      <c r="D2613" s="311">
        <v>41992</v>
      </c>
      <c r="E2613" s="1128">
        <v>0.50902777777777775</v>
      </c>
      <c r="F2613" s="1112">
        <v>41992</v>
      </c>
      <c r="G2613" s="1128">
        <v>0.50902777777777775</v>
      </c>
      <c r="H2613" s="1188">
        <f t="shared" si="83"/>
        <v>0</v>
      </c>
      <c r="I2613" s="186">
        <v>2</v>
      </c>
      <c r="J2613" s="186"/>
      <c r="K2613" s="186"/>
      <c r="L2613" s="186" t="s">
        <v>125</v>
      </c>
      <c r="M2613" s="1484" t="s">
        <v>9301</v>
      </c>
      <c r="N2613" s="186">
        <v>35</v>
      </c>
      <c r="O2613" s="186" t="s">
        <v>66</v>
      </c>
      <c r="P2613" s="186" t="s">
        <v>11174</v>
      </c>
      <c r="Q2613" s="1651" t="s">
        <v>11175</v>
      </c>
      <c r="R2613" s="186">
        <v>1</v>
      </c>
      <c r="S2613" s="186"/>
      <c r="T2613" s="1364">
        <f t="shared" si="87"/>
        <v>1</v>
      </c>
      <c r="U2613" s="186"/>
      <c r="V2613" s="162"/>
      <c r="W2613" s="162"/>
      <c r="X2613" s="186"/>
      <c r="Y2613" s="162"/>
      <c r="Z2613" s="186"/>
      <c r="AA2613" s="186"/>
      <c r="AB2613" s="186"/>
      <c r="AC2613" s="186"/>
      <c r="AD2613" s="186" t="s">
        <v>55</v>
      </c>
      <c r="AE2613" s="186"/>
      <c r="AF2613" s="186"/>
      <c r="AG2613" s="1465"/>
      <c r="AH2613" s="6" t="e">
        <f t="shared" si="84"/>
        <v>#VALUE!</v>
      </c>
      <c r="AI2613" s="1478" t="e">
        <f>COUNTIF([4]ПС!A5925:A6076,M2613)</f>
        <v>#VALUE!</v>
      </c>
      <c r="AJ2613" s="3">
        <f t="shared" si="88"/>
        <v>1</v>
      </c>
    </row>
    <row r="2614" spans="1:38" ht="78.75" hidden="1" customHeight="1" x14ac:dyDescent="0.2">
      <c r="A2614" s="1484" t="s">
        <v>10799</v>
      </c>
      <c r="B2614" s="186" t="s">
        <v>5</v>
      </c>
      <c r="C2614" s="186" t="s">
        <v>10800</v>
      </c>
      <c r="D2614" s="311">
        <v>41992</v>
      </c>
      <c r="E2614" s="1128">
        <v>0.55625000000000002</v>
      </c>
      <c r="F2614" s="1112">
        <v>41992</v>
      </c>
      <c r="G2614" s="1132">
        <v>0.55625000000000002</v>
      </c>
      <c r="H2614" s="1188">
        <f t="shared" si="83"/>
        <v>0</v>
      </c>
      <c r="I2614" s="1334">
        <v>43</v>
      </c>
      <c r="J2614" s="186" t="s">
        <v>146</v>
      </c>
      <c r="K2614" s="186" t="s">
        <v>132</v>
      </c>
      <c r="L2614" s="186" t="s">
        <v>130</v>
      </c>
      <c r="M2614" s="1607" t="s">
        <v>11182</v>
      </c>
      <c r="N2614" s="186">
        <v>35</v>
      </c>
      <c r="O2614" s="186" t="s">
        <v>66</v>
      </c>
      <c r="P2614" s="1631" t="s">
        <v>11190</v>
      </c>
      <c r="Q2614" s="1251" t="s">
        <v>11501</v>
      </c>
      <c r="R2614" s="186">
        <v>12</v>
      </c>
      <c r="S2614" s="186"/>
      <c r="T2614" s="1364">
        <f t="shared" si="87"/>
        <v>12</v>
      </c>
      <c r="U2614" s="52" t="s">
        <v>75</v>
      </c>
      <c r="V2614" s="36">
        <v>1977</v>
      </c>
      <c r="W2614" s="36" t="s">
        <v>1268</v>
      </c>
      <c r="X2614" s="52" t="s">
        <v>183</v>
      </c>
      <c r="Y2614" s="36" t="s">
        <v>183</v>
      </c>
      <c r="Z2614" s="52">
        <v>100</v>
      </c>
      <c r="AA2614" s="52" t="s">
        <v>183</v>
      </c>
      <c r="AB2614" s="52">
        <v>0</v>
      </c>
      <c r="AC2614" s="57">
        <v>41844</v>
      </c>
      <c r="AD2614" s="1094" t="s">
        <v>40</v>
      </c>
      <c r="AE2614" s="52"/>
      <c r="AF2614" s="52"/>
      <c r="AG2614" s="317"/>
      <c r="AH2614" s="6" t="e">
        <f t="shared" si="84"/>
        <v>#VALUE!</v>
      </c>
      <c r="AI2614" s="1478" t="e">
        <f>COUNTIF([4]ПС!A5925:A6076,M2614)</f>
        <v>#VALUE!</v>
      </c>
      <c r="AJ2614" s="3">
        <f t="shared" si="88"/>
        <v>1</v>
      </c>
    </row>
    <row r="2615" spans="1:38" ht="31.5" hidden="1" customHeight="1" x14ac:dyDescent="0.2">
      <c r="A2615" s="1484" t="s">
        <v>10799</v>
      </c>
      <c r="B2615" s="186" t="s">
        <v>5</v>
      </c>
      <c r="C2615" s="52" t="s">
        <v>10800</v>
      </c>
      <c r="D2615" s="311">
        <v>41992</v>
      </c>
      <c r="E2615" s="1128">
        <v>0.60069444444444442</v>
      </c>
      <c r="F2615" s="1112">
        <v>41992</v>
      </c>
      <c r="G2615" s="1128">
        <v>0.6020833333333333</v>
      </c>
      <c r="H2615" s="1188">
        <f t="shared" si="83"/>
        <v>1.388888888888884E-3</v>
      </c>
      <c r="I2615" s="186">
        <v>70</v>
      </c>
      <c r="J2615" s="186" t="s">
        <v>11191</v>
      </c>
      <c r="K2615" s="186" t="s">
        <v>136</v>
      </c>
      <c r="L2615" s="186" t="s">
        <v>128</v>
      </c>
      <c r="M2615" s="1607" t="s">
        <v>1399</v>
      </c>
      <c r="N2615" s="186">
        <v>110</v>
      </c>
      <c r="O2615" s="186" t="s">
        <v>66</v>
      </c>
      <c r="P2615" s="1626" t="s">
        <v>11180</v>
      </c>
      <c r="Q2615" s="1704" t="s">
        <v>11192</v>
      </c>
      <c r="R2615" s="186">
        <v>139</v>
      </c>
      <c r="S2615" s="1748"/>
      <c r="T2615" s="1364">
        <f t="shared" si="87"/>
        <v>139</v>
      </c>
      <c r="U2615" s="186" t="s">
        <v>75</v>
      </c>
      <c r="V2615" s="162">
        <v>1994</v>
      </c>
      <c r="W2615" s="162" t="s">
        <v>1536</v>
      </c>
      <c r="X2615" s="186" t="s">
        <v>183</v>
      </c>
      <c r="Y2615" s="1852">
        <v>41487</v>
      </c>
      <c r="Z2615" s="186">
        <v>100</v>
      </c>
      <c r="AA2615" s="1852">
        <v>41579</v>
      </c>
      <c r="AB2615" s="186">
        <v>0</v>
      </c>
      <c r="AC2615" s="1852">
        <v>41518</v>
      </c>
      <c r="AD2615" s="1395" t="s">
        <v>50</v>
      </c>
      <c r="AE2615" s="186"/>
      <c r="AF2615" s="186"/>
      <c r="AG2615" s="1465"/>
      <c r="AH2615" s="6" t="e">
        <f t="shared" si="84"/>
        <v>#VALUE!</v>
      </c>
      <c r="AI2615" s="1478" t="e">
        <f>COUNTIF([4]ПС!A5925:A6076,M2615)</f>
        <v>#VALUE!</v>
      </c>
      <c r="AJ2615" s="3">
        <f t="shared" si="88"/>
        <v>1</v>
      </c>
    </row>
    <row r="2616" spans="1:38" ht="126" hidden="1" customHeight="1" x14ac:dyDescent="0.2">
      <c r="A2616" s="1484" t="s">
        <v>10799</v>
      </c>
      <c r="B2616" s="186" t="s">
        <v>5</v>
      </c>
      <c r="C2616" s="186" t="s">
        <v>10738</v>
      </c>
      <c r="D2616" s="311">
        <v>41992</v>
      </c>
      <c r="E2616" s="1128">
        <v>0.59444444444444444</v>
      </c>
      <c r="F2616" s="1112">
        <v>41992</v>
      </c>
      <c r="G2616" s="1128">
        <v>0.68055555555555547</v>
      </c>
      <c r="H2616" s="1188">
        <f t="shared" si="83"/>
        <v>8.6111111111111027E-2</v>
      </c>
      <c r="I2616" s="186"/>
      <c r="J2616" s="186"/>
      <c r="K2616" s="186"/>
      <c r="L2616" s="186" t="s">
        <v>125</v>
      </c>
      <c r="M2616" s="1484" t="s">
        <v>688</v>
      </c>
      <c r="N2616" s="186" t="s">
        <v>103</v>
      </c>
      <c r="O2616" s="186" t="s">
        <v>66</v>
      </c>
      <c r="P2616" s="186" t="s">
        <v>8358</v>
      </c>
      <c r="Q2616" s="186" t="s">
        <v>11176</v>
      </c>
      <c r="R2616" s="186">
        <v>39</v>
      </c>
      <c r="S2616" s="162"/>
      <c r="T2616" s="1364">
        <f t="shared" si="87"/>
        <v>39</v>
      </c>
      <c r="U2616" s="186"/>
      <c r="V2616" s="162"/>
      <c r="W2616" s="162"/>
      <c r="X2616" s="186"/>
      <c r="Y2616" s="162"/>
      <c r="Z2616" s="186"/>
      <c r="AA2616" s="186"/>
      <c r="AB2616" s="186"/>
      <c r="AC2616" s="186"/>
      <c r="AD2616" s="52" t="s">
        <v>55</v>
      </c>
      <c r="AE2616" s="186"/>
      <c r="AF2616" s="186"/>
      <c r="AG2616" s="1465"/>
      <c r="AH2616" s="6" t="e">
        <f t="shared" si="84"/>
        <v>#VALUE!</v>
      </c>
      <c r="AI2616" s="1478" t="e">
        <f>COUNTIF([4]ПС!A5925:A6076,M2616)</f>
        <v>#VALUE!</v>
      </c>
      <c r="AJ2616" s="3">
        <f t="shared" si="88"/>
        <v>1</v>
      </c>
    </row>
    <row r="2617" spans="1:38" s="24" customFormat="1" ht="78.75" hidden="1" customHeight="1" x14ac:dyDescent="0.2">
      <c r="A2617" s="1484" t="s">
        <v>10799</v>
      </c>
      <c r="B2617" s="186" t="s">
        <v>5</v>
      </c>
      <c r="C2617" s="186" t="s">
        <v>10800</v>
      </c>
      <c r="D2617" s="311">
        <v>41992</v>
      </c>
      <c r="E2617" s="1128">
        <v>0.61875000000000002</v>
      </c>
      <c r="F2617" s="1112">
        <v>41992</v>
      </c>
      <c r="G2617" s="1128">
        <v>0.7319444444444444</v>
      </c>
      <c r="H2617" s="1188">
        <f t="shared" si="83"/>
        <v>0.11319444444444438</v>
      </c>
      <c r="I2617" s="186">
        <v>11</v>
      </c>
      <c r="J2617" s="186" t="s">
        <v>297</v>
      </c>
      <c r="K2617" s="186" t="s">
        <v>134</v>
      </c>
      <c r="L2617" s="186" t="s">
        <v>130</v>
      </c>
      <c r="M2617" s="1607" t="s">
        <v>1399</v>
      </c>
      <c r="N2617" s="186" t="s">
        <v>103</v>
      </c>
      <c r="O2617" s="186" t="s">
        <v>66</v>
      </c>
      <c r="P2617" s="186" t="s">
        <v>8068</v>
      </c>
      <c r="Q2617" s="1640" t="s">
        <v>11193</v>
      </c>
      <c r="R2617" s="186">
        <v>48</v>
      </c>
      <c r="S2617" s="162"/>
      <c r="T2617" s="1364">
        <f t="shared" si="87"/>
        <v>48</v>
      </c>
      <c r="U2617" s="52" t="s">
        <v>75</v>
      </c>
      <c r="V2617" s="36">
        <v>1995</v>
      </c>
      <c r="W2617" s="36" t="s">
        <v>2286</v>
      </c>
      <c r="X2617" s="52" t="s">
        <v>183</v>
      </c>
      <c r="Y2617" s="39">
        <v>41091</v>
      </c>
      <c r="Z2617" s="52">
        <v>100</v>
      </c>
      <c r="AA2617" s="52" t="s">
        <v>183</v>
      </c>
      <c r="AB2617" s="52">
        <v>0</v>
      </c>
      <c r="AC2617" s="52" t="s">
        <v>183</v>
      </c>
      <c r="AD2617" s="1441" t="s">
        <v>60</v>
      </c>
      <c r="AE2617" s="186"/>
      <c r="AF2617" s="186"/>
      <c r="AG2617" s="1465"/>
      <c r="AH2617" s="6" t="e">
        <f t="shared" si="84"/>
        <v>#VALUE!</v>
      </c>
      <c r="AI2617" s="1478" t="e">
        <f>COUNTIF([4]ПС!A5925:A6076,M2617)</f>
        <v>#VALUE!</v>
      </c>
      <c r="AJ2617" s="3">
        <f t="shared" si="88"/>
        <v>1</v>
      </c>
      <c r="AK2617" s="149"/>
      <c r="AL2617" s="150"/>
    </row>
    <row r="2618" spans="1:38" s="24" customFormat="1" ht="31.5" hidden="1" customHeight="1" x14ac:dyDescent="0.2">
      <c r="A2618" s="1484" t="s">
        <v>10799</v>
      </c>
      <c r="B2618" s="186" t="s">
        <v>5</v>
      </c>
      <c r="C2618" s="186" t="s">
        <v>10800</v>
      </c>
      <c r="D2618" s="311">
        <v>41992</v>
      </c>
      <c r="E2618" s="1128">
        <v>0.625</v>
      </c>
      <c r="F2618" s="1112">
        <v>41992</v>
      </c>
      <c r="G2618" s="1128">
        <v>0.625</v>
      </c>
      <c r="H2618" s="1188">
        <f t="shared" si="83"/>
        <v>0</v>
      </c>
      <c r="I2618" s="186">
        <v>26</v>
      </c>
      <c r="J2618" s="186" t="s">
        <v>297</v>
      </c>
      <c r="K2618" s="186" t="s">
        <v>132</v>
      </c>
      <c r="L2618" s="186" t="s">
        <v>128</v>
      </c>
      <c r="M2618" s="1484" t="s">
        <v>11480</v>
      </c>
      <c r="N2618" s="186" t="s">
        <v>103</v>
      </c>
      <c r="O2618" s="186" t="s">
        <v>66</v>
      </c>
      <c r="P2618" s="186" t="s">
        <v>7908</v>
      </c>
      <c r="Q2618" s="1640" t="s">
        <v>11194</v>
      </c>
      <c r="R2618" s="186">
        <v>6</v>
      </c>
      <c r="S2618" s="162"/>
      <c r="T2618" s="1364">
        <f t="shared" si="87"/>
        <v>6</v>
      </c>
      <c r="U2618" s="186" t="s">
        <v>75</v>
      </c>
      <c r="V2618" s="162">
        <v>1969</v>
      </c>
      <c r="W2618" s="162" t="s">
        <v>2286</v>
      </c>
      <c r="X2618" s="186" t="s">
        <v>183</v>
      </c>
      <c r="Y2618" s="1408">
        <v>41857</v>
      </c>
      <c r="Z2618" s="186">
        <v>100</v>
      </c>
      <c r="AA2618" s="186" t="s">
        <v>183</v>
      </c>
      <c r="AB2618" s="186">
        <v>0</v>
      </c>
      <c r="AC2618" s="186" t="s">
        <v>11503</v>
      </c>
      <c r="AD2618" s="1395" t="s">
        <v>50</v>
      </c>
      <c r="AE2618" s="186"/>
      <c r="AF2618" s="186"/>
      <c r="AG2618" s="1465"/>
      <c r="AH2618" s="6" t="e">
        <f t="shared" si="84"/>
        <v>#VALUE!</v>
      </c>
      <c r="AI2618" s="1478" t="e">
        <f>COUNTIF([4]ПС!A5925:A6076,M2618)</f>
        <v>#VALUE!</v>
      </c>
      <c r="AJ2618" s="3">
        <f t="shared" si="88"/>
        <v>1</v>
      </c>
      <c r="AK2618" s="149"/>
      <c r="AL2618" s="150"/>
    </row>
    <row r="2619" spans="1:38" s="24" customFormat="1" ht="31.5" hidden="1" customHeight="1" x14ac:dyDescent="0.2">
      <c r="A2619" s="1484" t="s">
        <v>10799</v>
      </c>
      <c r="B2619" s="186" t="s">
        <v>5</v>
      </c>
      <c r="C2619" s="186" t="s">
        <v>10800</v>
      </c>
      <c r="D2619" s="311">
        <v>41992</v>
      </c>
      <c r="E2619" s="1128">
        <v>0.65972222222222221</v>
      </c>
      <c r="F2619" s="1112">
        <v>41992</v>
      </c>
      <c r="G2619" s="1132">
        <v>0.6875</v>
      </c>
      <c r="H2619" s="1188">
        <f t="shared" si="83"/>
        <v>2.777777777777779E-2</v>
      </c>
      <c r="I2619" s="186">
        <v>2</v>
      </c>
      <c r="J2619" s="186" t="s">
        <v>178</v>
      </c>
      <c r="K2619" s="186" t="s">
        <v>134</v>
      </c>
      <c r="L2619" s="186" t="s">
        <v>128</v>
      </c>
      <c r="M2619" s="1484" t="s">
        <v>880</v>
      </c>
      <c r="N2619" s="186" t="s">
        <v>103</v>
      </c>
      <c r="O2619" s="186" t="s">
        <v>66</v>
      </c>
      <c r="P2619" s="186" t="s">
        <v>5299</v>
      </c>
      <c r="Q2619" s="1660" t="s">
        <v>11195</v>
      </c>
      <c r="R2619" s="186">
        <v>8</v>
      </c>
      <c r="S2619" s="162"/>
      <c r="T2619" s="1364">
        <f t="shared" si="87"/>
        <v>8</v>
      </c>
      <c r="U2619" s="186" t="s">
        <v>75</v>
      </c>
      <c r="V2619" s="186">
        <v>2007</v>
      </c>
      <c r="W2619" s="186" t="s">
        <v>1536</v>
      </c>
      <c r="X2619" s="186" t="s">
        <v>183</v>
      </c>
      <c r="Y2619" s="590">
        <v>41670</v>
      </c>
      <c r="Z2619" s="186">
        <v>100</v>
      </c>
      <c r="AA2619" s="186" t="s">
        <v>183</v>
      </c>
      <c r="AB2619" s="186">
        <v>0</v>
      </c>
      <c r="AC2619" s="590">
        <v>41842</v>
      </c>
      <c r="AD2619" s="1395" t="s">
        <v>50</v>
      </c>
      <c r="AE2619" s="186"/>
      <c r="AF2619" s="186"/>
      <c r="AG2619" s="1465"/>
      <c r="AH2619" s="6" t="e">
        <f t="shared" si="84"/>
        <v>#VALUE!</v>
      </c>
      <c r="AI2619" s="1478" t="e">
        <f>COUNTIF([4]ПС!A5925:A6076,M2619)</f>
        <v>#VALUE!</v>
      </c>
      <c r="AJ2619" s="3">
        <f t="shared" si="88"/>
        <v>1</v>
      </c>
      <c r="AK2619" s="149"/>
      <c r="AL2619" s="150"/>
    </row>
    <row r="2620" spans="1:38" ht="31.5" hidden="1" customHeight="1" x14ac:dyDescent="0.2">
      <c r="A2620" s="1484" t="s">
        <v>10799</v>
      </c>
      <c r="B2620" s="52" t="s">
        <v>5</v>
      </c>
      <c r="C2620" s="52" t="s">
        <v>10800</v>
      </c>
      <c r="D2620" s="311">
        <v>41992</v>
      </c>
      <c r="E2620" s="63">
        <v>0.62986111111111109</v>
      </c>
      <c r="F2620" s="1112">
        <v>41992</v>
      </c>
      <c r="G2620" s="63">
        <v>0.73611111111111116</v>
      </c>
      <c r="H2620" s="1174">
        <f t="shared" si="83"/>
        <v>0.10625000000000007</v>
      </c>
      <c r="I2620" s="52">
        <v>8</v>
      </c>
      <c r="J2620" s="52"/>
      <c r="K2620" s="52"/>
      <c r="L2620" s="52" t="s">
        <v>130</v>
      </c>
      <c r="M2620" s="1229" t="s">
        <v>9424</v>
      </c>
      <c r="N2620" s="52" t="s">
        <v>103</v>
      </c>
      <c r="O2620" s="52" t="s">
        <v>66</v>
      </c>
      <c r="P2620" s="52" t="s">
        <v>11196</v>
      </c>
      <c r="Q2620" s="1314" t="s">
        <v>11197</v>
      </c>
      <c r="R2620" s="52">
        <v>12</v>
      </c>
      <c r="S2620" s="36"/>
      <c r="T2620" s="1357">
        <f t="shared" si="87"/>
        <v>12</v>
      </c>
      <c r="U2620" s="52" t="s">
        <v>75</v>
      </c>
      <c r="V2620" s="36">
        <v>1976</v>
      </c>
      <c r="W2620" s="36" t="s">
        <v>2286</v>
      </c>
      <c r="X2620" s="52" t="s">
        <v>183</v>
      </c>
      <c r="Y2620" s="39">
        <v>39052</v>
      </c>
      <c r="Z2620" s="52">
        <v>100</v>
      </c>
      <c r="AA2620" s="52" t="s">
        <v>183</v>
      </c>
      <c r="AB2620" s="52">
        <v>0</v>
      </c>
      <c r="AC2620" s="52" t="s">
        <v>183</v>
      </c>
      <c r="AD2620" s="1094" t="s">
        <v>60</v>
      </c>
      <c r="AE2620" s="52"/>
      <c r="AF2620" s="52"/>
      <c r="AG2620" s="317"/>
      <c r="AH2620" s="6" t="e">
        <f t="shared" si="84"/>
        <v>#VALUE!</v>
      </c>
      <c r="AI2620" s="1478" t="e">
        <f>COUNTIF([4]ПС!A5925:A6076,M2620)</f>
        <v>#VALUE!</v>
      </c>
      <c r="AJ2620" s="3">
        <f t="shared" si="88"/>
        <v>1</v>
      </c>
    </row>
    <row r="2621" spans="1:38" ht="31.5" hidden="1" customHeight="1" x14ac:dyDescent="0.2">
      <c r="A2621" s="1484" t="s">
        <v>10799</v>
      </c>
      <c r="B2621" s="52" t="s">
        <v>5</v>
      </c>
      <c r="C2621" s="52" t="s">
        <v>10800</v>
      </c>
      <c r="D2621" s="311">
        <v>41992</v>
      </c>
      <c r="E2621" s="63">
        <v>0.6875</v>
      </c>
      <c r="F2621" s="1112">
        <v>41992</v>
      </c>
      <c r="G2621" s="63">
        <v>0.76736111111111116</v>
      </c>
      <c r="H2621" s="1174">
        <f t="shared" si="83"/>
        <v>7.986111111111116E-2</v>
      </c>
      <c r="I2621" s="52">
        <v>5</v>
      </c>
      <c r="J2621" s="52"/>
      <c r="K2621" s="52"/>
      <c r="L2621" s="52" t="s">
        <v>130</v>
      </c>
      <c r="M2621" s="1098" t="s">
        <v>653</v>
      </c>
      <c r="N2621" s="52" t="s">
        <v>103</v>
      </c>
      <c r="O2621" s="52" t="s">
        <v>66</v>
      </c>
      <c r="P2621" s="55" t="s">
        <v>8692</v>
      </c>
      <c r="Q2621" s="1268" t="s">
        <v>11198</v>
      </c>
      <c r="R2621" s="52">
        <v>5</v>
      </c>
      <c r="S2621" s="36"/>
      <c r="T2621" s="1357">
        <f t="shared" si="87"/>
        <v>5</v>
      </c>
      <c r="U2621" s="52" t="s">
        <v>75</v>
      </c>
      <c r="V2621" s="36">
        <v>1985</v>
      </c>
      <c r="W2621" s="36" t="s">
        <v>2286</v>
      </c>
      <c r="X2621" s="52" t="s">
        <v>183</v>
      </c>
      <c r="Y2621" s="39">
        <v>41891</v>
      </c>
      <c r="Z2621" s="52">
        <v>100</v>
      </c>
      <c r="AA2621" s="52" t="s">
        <v>183</v>
      </c>
      <c r="AB2621" s="52">
        <v>0</v>
      </c>
      <c r="AC2621" s="52" t="s">
        <v>183</v>
      </c>
      <c r="AD2621" s="1094" t="s">
        <v>60</v>
      </c>
      <c r="AE2621" s="52"/>
      <c r="AF2621" s="52"/>
      <c r="AG2621" s="317"/>
      <c r="AH2621" s="6" t="e">
        <f t="shared" si="84"/>
        <v>#VALUE!</v>
      </c>
      <c r="AI2621" s="1478" t="e">
        <f>COUNTIF([4]ПС!A5925:A6076,M2621)</f>
        <v>#VALUE!</v>
      </c>
      <c r="AJ2621" s="3">
        <f t="shared" si="88"/>
        <v>1</v>
      </c>
    </row>
    <row r="2622" spans="1:38" ht="31.5" hidden="1" customHeight="1" x14ac:dyDescent="0.2">
      <c r="A2622" s="1484" t="s">
        <v>10799</v>
      </c>
      <c r="B2622" s="52" t="s">
        <v>5</v>
      </c>
      <c r="C2622" s="52" t="s">
        <v>10800</v>
      </c>
      <c r="D2622" s="311">
        <v>41992</v>
      </c>
      <c r="E2622" s="63">
        <v>0.77777777777777779</v>
      </c>
      <c r="F2622" s="1112">
        <v>41992</v>
      </c>
      <c r="G2622" s="63">
        <v>0.84513888888888899</v>
      </c>
      <c r="H2622" s="1174">
        <f t="shared" si="83"/>
        <v>6.7361111111111205E-2</v>
      </c>
      <c r="I2622" s="52">
        <v>291</v>
      </c>
      <c r="J2622" s="52" t="s">
        <v>11199</v>
      </c>
      <c r="K2622" s="52" t="s">
        <v>134</v>
      </c>
      <c r="L2622" s="52" t="s">
        <v>128</v>
      </c>
      <c r="M2622" s="1229" t="s">
        <v>11182</v>
      </c>
      <c r="N2622" s="52">
        <v>110</v>
      </c>
      <c r="O2622" s="52" t="s">
        <v>66</v>
      </c>
      <c r="P2622" s="55" t="s">
        <v>11200</v>
      </c>
      <c r="Q2622" s="1271" t="s">
        <v>11201</v>
      </c>
      <c r="R2622" s="52">
        <v>175</v>
      </c>
      <c r="S2622" s="36"/>
      <c r="T2622" s="1357">
        <f t="shared" si="87"/>
        <v>175</v>
      </c>
      <c r="U2622" s="52" t="s">
        <v>75</v>
      </c>
      <c r="V2622" s="36">
        <v>1985</v>
      </c>
      <c r="W2622" s="36" t="s">
        <v>1268</v>
      </c>
      <c r="X2622" s="52" t="s">
        <v>183</v>
      </c>
      <c r="Y2622" s="39">
        <v>41893</v>
      </c>
      <c r="Z2622" s="52">
        <v>100</v>
      </c>
      <c r="AA2622" s="52" t="s">
        <v>183</v>
      </c>
      <c r="AB2622" s="52">
        <v>0</v>
      </c>
      <c r="AC2622" s="52" t="s">
        <v>183</v>
      </c>
      <c r="AD2622" s="1094" t="s">
        <v>50</v>
      </c>
      <c r="AE2622" s="52"/>
      <c r="AF2622" s="52"/>
      <c r="AG2622" s="317"/>
      <c r="AH2622" s="6" t="e">
        <f t="shared" si="84"/>
        <v>#VALUE!</v>
      </c>
      <c r="AI2622" s="1478" t="e">
        <f>COUNTIF([4]ПС!A5925:A6076,M2622)</f>
        <v>#VALUE!</v>
      </c>
      <c r="AJ2622" s="3">
        <f t="shared" si="88"/>
        <v>1</v>
      </c>
    </row>
    <row r="2623" spans="1:38" s="3" customFormat="1" ht="140.25" hidden="1" customHeight="1" x14ac:dyDescent="0.2">
      <c r="A2623" s="1483" t="s">
        <v>10799</v>
      </c>
      <c r="B2623" s="52" t="s">
        <v>5</v>
      </c>
      <c r="C2623" s="52" t="s">
        <v>10738</v>
      </c>
      <c r="D2623" s="311">
        <v>41992</v>
      </c>
      <c r="E2623" s="63">
        <v>0.77777777777777779</v>
      </c>
      <c r="F2623" s="1112">
        <v>41992</v>
      </c>
      <c r="G2623" s="63">
        <v>0.88194444444444453</v>
      </c>
      <c r="H2623" s="1174">
        <f t="shared" si="83"/>
        <v>0.10416666666666674</v>
      </c>
      <c r="I2623" s="52">
        <v>1</v>
      </c>
      <c r="J2623" s="52"/>
      <c r="K2623" s="52"/>
      <c r="L2623" s="52" t="s">
        <v>125</v>
      </c>
      <c r="M2623" s="1098" t="s">
        <v>11044</v>
      </c>
      <c r="N2623" s="52" t="s">
        <v>103</v>
      </c>
      <c r="O2623" s="52" t="s">
        <v>66</v>
      </c>
      <c r="P2623" s="55" t="s">
        <v>11045</v>
      </c>
      <c r="Q2623" s="1272" t="s">
        <v>11176</v>
      </c>
      <c r="R2623" s="52">
        <v>11</v>
      </c>
      <c r="S2623" s="36"/>
      <c r="T2623" s="1357">
        <f t="shared" si="87"/>
        <v>11</v>
      </c>
      <c r="U2623" s="52"/>
      <c r="V2623" s="36"/>
      <c r="W2623" s="36"/>
      <c r="X2623" s="52"/>
      <c r="Y2623" s="205"/>
      <c r="Z2623" s="52"/>
      <c r="AA2623" s="52"/>
      <c r="AB2623" s="52"/>
      <c r="AC2623" s="52"/>
      <c r="AD2623" s="52" t="s">
        <v>55</v>
      </c>
      <c r="AE2623" s="52"/>
      <c r="AF2623" s="52"/>
      <c r="AG2623" s="317"/>
      <c r="AH2623" s="6" t="e">
        <f t="shared" si="84"/>
        <v>#VALUE!</v>
      </c>
      <c r="AI2623" s="1478" t="e">
        <f>COUNTIF([4]ПС!A5925:A6076,M2623)</f>
        <v>#VALUE!</v>
      </c>
      <c r="AJ2623" s="3">
        <f t="shared" si="88"/>
        <v>1</v>
      </c>
    </row>
    <row r="2624" spans="1:38" s="3" customFormat="1" ht="126" hidden="1" customHeight="1" x14ac:dyDescent="0.2">
      <c r="A2624" s="1483" t="s">
        <v>10799</v>
      </c>
      <c r="B2624" s="52" t="s">
        <v>5</v>
      </c>
      <c r="C2624" s="52" t="s">
        <v>10800</v>
      </c>
      <c r="D2624" s="311">
        <v>41992</v>
      </c>
      <c r="E2624" s="63">
        <v>0.87847222222222221</v>
      </c>
      <c r="F2624" s="1112">
        <v>41992</v>
      </c>
      <c r="G2624" s="63">
        <v>0.90694444444444444</v>
      </c>
      <c r="H2624" s="1174">
        <f t="shared" si="83"/>
        <v>2.8472222222222232E-2</v>
      </c>
      <c r="I2624" s="52">
        <v>71</v>
      </c>
      <c r="J2624" s="52"/>
      <c r="K2624" s="52" t="s">
        <v>134</v>
      </c>
      <c r="L2624" s="52" t="s">
        <v>128</v>
      </c>
      <c r="M2624" s="1229" t="s">
        <v>11182</v>
      </c>
      <c r="N2624" s="52">
        <v>35</v>
      </c>
      <c r="O2624" s="52" t="s">
        <v>66</v>
      </c>
      <c r="P2624" s="52" t="s">
        <v>11202</v>
      </c>
      <c r="Q2624" s="1268" t="s">
        <v>11203</v>
      </c>
      <c r="R2624" s="52">
        <v>135</v>
      </c>
      <c r="S2624" s="36"/>
      <c r="T2624" s="1357">
        <f t="shared" si="87"/>
        <v>135</v>
      </c>
      <c r="U2624" s="131" t="s">
        <v>75</v>
      </c>
      <c r="V2624" s="217">
        <v>1977</v>
      </c>
      <c r="W2624" s="217" t="s">
        <v>1268</v>
      </c>
      <c r="X2624" s="477" t="s">
        <v>183</v>
      </c>
      <c r="Y2624" s="217" t="s">
        <v>183</v>
      </c>
      <c r="Z2624" s="477">
        <v>100</v>
      </c>
      <c r="AA2624" s="477" t="s">
        <v>183</v>
      </c>
      <c r="AB2624" s="477">
        <v>0</v>
      </c>
      <c r="AC2624" s="757">
        <v>41844</v>
      </c>
      <c r="AD2624" s="1441" t="s">
        <v>50</v>
      </c>
      <c r="AE2624" s="52"/>
      <c r="AF2624" s="52"/>
      <c r="AG2624" s="317"/>
      <c r="AH2624" s="6" t="e">
        <f t="shared" si="84"/>
        <v>#VALUE!</v>
      </c>
      <c r="AI2624" s="1478" t="e">
        <f>COUNTIF([4]ПС!A5925:A6076,M2624)</f>
        <v>#VALUE!</v>
      </c>
      <c r="AJ2624" s="3">
        <f t="shared" si="88"/>
        <v>1</v>
      </c>
    </row>
    <row r="2625" spans="1:36" s="3" customFormat="1" ht="126" hidden="1" customHeight="1" x14ac:dyDescent="0.2">
      <c r="A2625" s="1483" t="s">
        <v>10799</v>
      </c>
      <c r="B2625" s="52" t="s">
        <v>5</v>
      </c>
      <c r="C2625" s="52" t="s">
        <v>10800</v>
      </c>
      <c r="D2625" s="311">
        <v>41992</v>
      </c>
      <c r="E2625" s="63">
        <v>0.90625</v>
      </c>
      <c r="F2625" s="1112">
        <v>41992</v>
      </c>
      <c r="G2625" s="63">
        <v>0.90833333333333333</v>
      </c>
      <c r="H2625" s="1174">
        <f t="shared" si="83"/>
        <v>2.0833333333333259E-3</v>
      </c>
      <c r="I2625" s="52"/>
      <c r="J2625" s="52"/>
      <c r="K2625" s="52"/>
      <c r="L2625" s="52" t="s">
        <v>130</v>
      </c>
      <c r="M2625" s="1229" t="s">
        <v>11116</v>
      </c>
      <c r="N2625" s="52">
        <v>35</v>
      </c>
      <c r="O2625" s="52" t="s">
        <v>66</v>
      </c>
      <c r="P2625" s="55" t="s">
        <v>7611</v>
      </c>
      <c r="Q2625" s="1268" t="s">
        <v>11204</v>
      </c>
      <c r="R2625" s="52">
        <v>13</v>
      </c>
      <c r="S2625" s="36"/>
      <c r="T2625" s="1357">
        <f t="shared" si="87"/>
        <v>13</v>
      </c>
      <c r="U2625" s="477"/>
      <c r="V2625" s="217" t="s">
        <v>183</v>
      </c>
      <c r="W2625" s="217" t="s">
        <v>183</v>
      </c>
      <c r="X2625" s="477" t="s">
        <v>183</v>
      </c>
      <c r="Y2625" s="217" t="s">
        <v>183</v>
      </c>
      <c r="Z2625" s="477" t="s">
        <v>183</v>
      </c>
      <c r="AA2625" s="477" t="s">
        <v>183</v>
      </c>
      <c r="AB2625" s="477" t="s">
        <v>183</v>
      </c>
      <c r="AC2625" s="478" t="s">
        <v>183</v>
      </c>
      <c r="AD2625" s="1094" t="s">
        <v>40</v>
      </c>
      <c r="AE2625" s="1450"/>
      <c r="AF2625" s="478"/>
      <c r="AG2625" s="317"/>
      <c r="AH2625" s="6" t="e">
        <f t="shared" si="84"/>
        <v>#VALUE!</v>
      </c>
      <c r="AI2625" s="1478" t="e">
        <f>COUNTIF([4]ПС!A5925:A6076,M2625)</f>
        <v>#VALUE!</v>
      </c>
      <c r="AJ2625" s="3">
        <f t="shared" si="88"/>
        <v>1</v>
      </c>
    </row>
    <row r="2626" spans="1:36" s="3" customFormat="1" ht="63" hidden="1" customHeight="1" x14ac:dyDescent="0.2">
      <c r="A2626" s="1483" t="s">
        <v>10799</v>
      </c>
      <c r="B2626" s="52" t="s">
        <v>5</v>
      </c>
      <c r="C2626" s="52" t="s">
        <v>10455</v>
      </c>
      <c r="D2626" s="311">
        <v>41992</v>
      </c>
      <c r="E2626" s="63">
        <v>9.5833333333333326E-2</v>
      </c>
      <c r="F2626" s="1112">
        <v>41992</v>
      </c>
      <c r="G2626" s="63">
        <v>0.10972222222222222</v>
      </c>
      <c r="H2626" s="1174">
        <f t="shared" si="83"/>
        <v>1.3888888888888895E-2</v>
      </c>
      <c r="I2626" s="52">
        <v>2</v>
      </c>
      <c r="J2626" s="52"/>
      <c r="K2626" s="52"/>
      <c r="L2626" s="52" t="s">
        <v>125</v>
      </c>
      <c r="M2626" s="52" t="s">
        <v>11485</v>
      </c>
      <c r="N2626" s="52" t="s">
        <v>103</v>
      </c>
      <c r="O2626" s="52" t="s">
        <v>66</v>
      </c>
      <c r="P2626" s="55" t="s">
        <v>11177</v>
      </c>
      <c r="Q2626" s="1234" t="s">
        <v>11178</v>
      </c>
      <c r="R2626" s="52">
        <v>1</v>
      </c>
      <c r="S2626" s="36"/>
      <c r="T2626" s="1357">
        <f t="shared" si="87"/>
        <v>1</v>
      </c>
      <c r="U2626" s="52"/>
      <c r="V2626" s="36"/>
      <c r="W2626" s="36"/>
      <c r="X2626" s="52"/>
      <c r="Y2626" s="205"/>
      <c r="Z2626" s="52"/>
      <c r="AA2626" s="52"/>
      <c r="AB2626" s="52"/>
      <c r="AC2626" s="52"/>
      <c r="AD2626" s="52" t="s">
        <v>55</v>
      </c>
      <c r="AE2626" s="52"/>
      <c r="AF2626" s="52"/>
      <c r="AG2626" s="317"/>
      <c r="AH2626" s="6" t="e">
        <f t="shared" si="84"/>
        <v>#VALUE!</v>
      </c>
      <c r="AI2626" s="1478" t="e">
        <f>COUNTIF([4]ПС!A5925:A6076,M2626)</f>
        <v>#VALUE!</v>
      </c>
      <c r="AJ2626" s="3">
        <f t="shared" si="88"/>
        <v>1</v>
      </c>
    </row>
    <row r="2627" spans="1:36" s="3" customFormat="1" ht="63" hidden="1" customHeight="1" x14ac:dyDescent="0.2">
      <c r="A2627" s="1483" t="s">
        <v>10799</v>
      </c>
      <c r="B2627" s="52" t="s">
        <v>5</v>
      </c>
      <c r="C2627" s="52" t="s">
        <v>10800</v>
      </c>
      <c r="D2627" s="311">
        <v>41993</v>
      </c>
      <c r="E2627" s="63">
        <v>8.4027777777777771E-2</v>
      </c>
      <c r="F2627" s="1112">
        <v>41993</v>
      </c>
      <c r="G2627" s="63">
        <v>8.4027777777777771E-2</v>
      </c>
      <c r="H2627" s="1174">
        <f t="shared" si="83"/>
        <v>0</v>
      </c>
      <c r="I2627" s="52">
        <v>59</v>
      </c>
      <c r="J2627" s="52" t="s">
        <v>11225</v>
      </c>
      <c r="K2627" s="52" t="s">
        <v>132</v>
      </c>
      <c r="L2627" s="52" t="s">
        <v>128</v>
      </c>
      <c r="M2627" s="1098" t="s">
        <v>677</v>
      </c>
      <c r="N2627" s="52">
        <v>110</v>
      </c>
      <c r="O2627" s="52" t="s">
        <v>66</v>
      </c>
      <c r="P2627" s="55" t="s">
        <v>66</v>
      </c>
      <c r="Q2627" s="1268" t="s">
        <v>11504</v>
      </c>
      <c r="R2627" s="1326">
        <v>143</v>
      </c>
      <c r="S2627" s="52"/>
      <c r="T2627" s="1357">
        <f t="shared" si="87"/>
        <v>143</v>
      </c>
      <c r="U2627" s="52" t="s">
        <v>75</v>
      </c>
      <c r="V2627" s="36">
        <v>2007</v>
      </c>
      <c r="W2627" s="36" t="s">
        <v>11505</v>
      </c>
      <c r="X2627" s="52" t="s">
        <v>183</v>
      </c>
      <c r="Y2627" s="831">
        <v>41623</v>
      </c>
      <c r="Z2627" s="52">
        <v>100</v>
      </c>
      <c r="AA2627" s="57">
        <v>42318</v>
      </c>
      <c r="AB2627" s="52">
        <v>0</v>
      </c>
      <c r="AC2627" s="1403">
        <v>41609</v>
      </c>
      <c r="AD2627" s="1094" t="s">
        <v>50</v>
      </c>
      <c r="AE2627" s="52"/>
      <c r="AF2627" s="52"/>
      <c r="AG2627" s="317"/>
      <c r="AH2627" s="6" t="e">
        <f t="shared" si="84"/>
        <v>#VALUE!</v>
      </c>
      <c r="AI2627" s="1478" t="e">
        <f>COUNTIF([4]ПС!A5925:A6076,M2627)</f>
        <v>#VALUE!</v>
      </c>
      <c r="AJ2627" s="3">
        <f t="shared" si="88"/>
        <v>1</v>
      </c>
    </row>
    <row r="2628" spans="1:36" s="3" customFormat="1" ht="63" hidden="1" customHeight="1" x14ac:dyDescent="0.2">
      <c r="A2628" s="1483" t="s">
        <v>10799</v>
      </c>
      <c r="B2628" s="52" t="s">
        <v>5</v>
      </c>
      <c r="C2628" s="52" t="s">
        <v>10800</v>
      </c>
      <c r="D2628" s="311">
        <v>41993</v>
      </c>
      <c r="E2628" s="63">
        <v>8.3333333333333329E-2</v>
      </c>
      <c r="F2628" s="311">
        <v>41993</v>
      </c>
      <c r="G2628" s="63">
        <v>0.10833333333333334</v>
      </c>
      <c r="H2628" s="1174">
        <f t="shared" ref="H2628:H2691" si="89">F2628-D2628+G2628-E2628</f>
        <v>2.5000000000000008E-2</v>
      </c>
      <c r="I2628" s="52">
        <v>22</v>
      </c>
      <c r="J2628" s="52"/>
      <c r="K2628" s="52" t="s">
        <v>133</v>
      </c>
      <c r="L2628" s="52" t="s">
        <v>130</v>
      </c>
      <c r="M2628" s="1098" t="s">
        <v>662</v>
      </c>
      <c r="N2628" s="52" t="s">
        <v>103</v>
      </c>
      <c r="O2628" s="52" t="s">
        <v>66</v>
      </c>
      <c r="P2628" s="55" t="s">
        <v>11111</v>
      </c>
      <c r="Q2628" s="1268" t="s">
        <v>11506</v>
      </c>
      <c r="R2628" s="1326">
        <v>33</v>
      </c>
      <c r="S2628" s="52"/>
      <c r="T2628" s="1357">
        <f t="shared" si="87"/>
        <v>33</v>
      </c>
      <c r="U2628" s="52" t="s">
        <v>75</v>
      </c>
      <c r="V2628" s="36">
        <v>1973</v>
      </c>
      <c r="W2628" s="52" t="s">
        <v>11507</v>
      </c>
      <c r="X2628" s="52" t="s">
        <v>183</v>
      </c>
      <c r="Y2628" s="831">
        <v>41820</v>
      </c>
      <c r="Z2628" s="52">
        <v>100</v>
      </c>
      <c r="AA2628" s="52" t="s">
        <v>183</v>
      </c>
      <c r="AB2628" s="52">
        <v>0</v>
      </c>
      <c r="AC2628" s="57">
        <v>41677</v>
      </c>
      <c r="AD2628" s="1441" t="s">
        <v>60</v>
      </c>
      <c r="AE2628" s="52"/>
      <c r="AF2628" s="52"/>
      <c r="AG2628" s="317"/>
      <c r="AH2628" s="6" t="e">
        <f t="shared" ref="AH2628:AH2691" si="90">IF(AI2628+AJ2628=2,"Всё Ок!","Ошибка в имени ПС")</f>
        <v>#VALUE!</v>
      </c>
      <c r="AI2628" s="1478" t="e">
        <f>COUNTIF([4]ПС!A5925:A6076,M2628)</f>
        <v>#VALUE!</v>
      </c>
      <c r="AJ2628" s="3">
        <f t="shared" si="88"/>
        <v>1</v>
      </c>
    </row>
    <row r="2629" spans="1:36" s="3" customFormat="1" ht="63" hidden="1" customHeight="1" x14ac:dyDescent="0.2">
      <c r="A2629" s="1483" t="s">
        <v>10799</v>
      </c>
      <c r="B2629" s="52" t="s">
        <v>5</v>
      </c>
      <c r="C2629" s="52" t="s">
        <v>10800</v>
      </c>
      <c r="D2629" s="311">
        <v>41993</v>
      </c>
      <c r="E2629" s="63">
        <v>8.6805555555555566E-2</v>
      </c>
      <c r="F2629" s="311">
        <v>41993</v>
      </c>
      <c r="G2629" s="63">
        <v>0.1076388888888889</v>
      </c>
      <c r="H2629" s="1174">
        <f t="shared" si="89"/>
        <v>2.0833333333333329E-2</v>
      </c>
      <c r="I2629" s="52">
        <v>1</v>
      </c>
      <c r="J2629" s="52"/>
      <c r="K2629" s="52"/>
      <c r="L2629" s="52" t="s">
        <v>130</v>
      </c>
      <c r="M2629" s="1098" t="s">
        <v>653</v>
      </c>
      <c r="N2629" s="52" t="s">
        <v>103</v>
      </c>
      <c r="O2629" s="52" t="s">
        <v>66</v>
      </c>
      <c r="P2629" s="55" t="s">
        <v>11226</v>
      </c>
      <c r="Q2629" s="1268" t="s">
        <v>11508</v>
      </c>
      <c r="R2629" s="1326"/>
      <c r="S2629" s="52"/>
      <c r="T2629" s="1357"/>
      <c r="U2629" s="52" t="s">
        <v>75</v>
      </c>
      <c r="V2629" s="36">
        <v>1983</v>
      </c>
      <c r="W2629" s="36" t="s">
        <v>2286</v>
      </c>
      <c r="X2629" s="52" t="s">
        <v>183</v>
      </c>
      <c r="Y2629" s="831">
        <v>41953</v>
      </c>
      <c r="Z2629" s="52">
        <v>100</v>
      </c>
      <c r="AA2629" s="52" t="s">
        <v>183</v>
      </c>
      <c r="AB2629" s="52">
        <v>0</v>
      </c>
      <c r="AC2629" s="52" t="s">
        <v>183</v>
      </c>
      <c r="AD2629" s="1094" t="s">
        <v>60</v>
      </c>
      <c r="AE2629" s="52"/>
      <c r="AF2629" s="52"/>
      <c r="AG2629" s="317"/>
      <c r="AH2629" s="6" t="e">
        <f t="shared" si="90"/>
        <v>#VALUE!</v>
      </c>
      <c r="AI2629" s="1478" t="e">
        <f>COUNTIF([4]ПС!A5925:A6076,M2629)</f>
        <v>#VALUE!</v>
      </c>
      <c r="AJ2629" s="3">
        <f t="shared" si="88"/>
        <v>1</v>
      </c>
    </row>
    <row r="2630" spans="1:36" s="3" customFormat="1" ht="78.75" hidden="1" customHeight="1" x14ac:dyDescent="0.2">
      <c r="A2630" s="1483" t="s">
        <v>10799</v>
      </c>
      <c r="B2630" s="52" t="s">
        <v>5</v>
      </c>
      <c r="C2630" s="52" t="s">
        <v>10800</v>
      </c>
      <c r="D2630" s="311">
        <v>41993</v>
      </c>
      <c r="E2630" s="63">
        <v>0.11805555555555557</v>
      </c>
      <c r="F2630" s="311">
        <v>41993</v>
      </c>
      <c r="G2630" s="63">
        <v>0.11805555555555557</v>
      </c>
      <c r="H2630" s="1174">
        <f t="shared" si="89"/>
        <v>0</v>
      </c>
      <c r="I2630" s="52">
        <v>99</v>
      </c>
      <c r="J2630" s="52"/>
      <c r="K2630" s="52" t="s">
        <v>132</v>
      </c>
      <c r="L2630" s="52" t="s">
        <v>130</v>
      </c>
      <c r="M2630" s="1098" t="s">
        <v>662</v>
      </c>
      <c r="N2630" s="52" t="s">
        <v>103</v>
      </c>
      <c r="O2630" s="52" t="s">
        <v>66</v>
      </c>
      <c r="P2630" s="55" t="s">
        <v>11111</v>
      </c>
      <c r="Q2630" s="1268" t="s">
        <v>11509</v>
      </c>
      <c r="R2630" s="1326">
        <v>2</v>
      </c>
      <c r="S2630" s="52"/>
      <c r="T2630" s="1357">
        <f>R2630+S2630</f>
        <v>2</v>
      </c>
      <c r="U2630" s="52" t="s">
        <v>75</v>
      </c>
      <c r="V2630" s="36">
        <v>1973</v>
      </c>
      <c r="W2630" s="52" t="s">
        <v>11507</v>
      </c>
      <c r="X2630" s="52" t="s">
        <v>183</v>
      </c>
      <c r="Y2630" s="831">
        <v>41820</v>
      </c>
      <c r="Z2630" s="52">
        <v>100</v>
      </c>
      <c r="AA2630" s="52" t="s">
        <v>183</v>
      </c>
      <c r="AB2630" s="52">
        <v>0</v>
      </c>
      <c r="AC2630" s="57">
        <v>41677</v>
      </c>
      <c r="AD2630" s="1441" t="s">
        <v>60</v>
      </c>
      <c r="AE2630" s="52"/>
      <c r="AF2630" s="52"/>
      <c r="AG2630" s="317"/>
      <c r="AH2630" s="6" t="e">
        <f t="shared" si="90"/>
        <v>#VALUE!</v>
      </c>
      <c r="AI2630" s="1478" t="e">
        <f>COUNTIF([4]ПС!A5925:A6076,M2630)</f>
        <v>#VALUE!</v>
      </c>
      <c r="AJ2630" s="3">
        <f t="shared" si="88"/>
        <v>1</v>
      </c>
    </row>
    <row r="2631" spans="1:36" s="3" customFormat="1" ht="31.5" hidden="1" customHeight="1" x14ac:dyDescent="0.2">
      <c r="A2631" s="1483" t="s">
        <v>10799</v>
      </c>
      <c r="B2631" s="52" t="s">
        <v>5</v>
      </c>
      <c r="C2631" s="52" t="s">
        <v>10800</v>
      </c>
      <c r="D2631" s="311">
        <v>41993</v>
      </c>
      <c r="E2631" s="63">
        <v>0.13263888888888889</v>
      </c>
      <c r="F2631" s="1112">
        <v>41993</v>
      </c>
      <c r="G2631" s="63">
        <v>0.1361111111111111</v>
      </c>
      <c r="H2631" s="1174">
        <f t="shared" si="89"/>
        <v>3.4722222222222099E-3</v>
      </c>
      <c r="I2631" s="52">
        <v>32</v>
      </c>
      <c r="J2631" s="52"/>
      <c r="K2631" s="52"/>
      <c r="L2631" s="52" t="s">
        <v>130</v>
      </c>
      <c r="M2631" s="1229" t="s">
        <v>11182</v>
      </c>
      <c r="N2631" s="52">
        <v>35</v>
      </c>
      <c r="O2631" s="52" t="s">
        <v>66</v>
      </c>
      <c r="P2631" s="52" t="s">
        <v>11202</v>
      </c>
      <c r="Q2631" s="1268" t="s">
        <v>11510</v>
      </c>
      <c r="R2631" s="1326">
        <v>11</v>
      </c>
      <c r="S2631" s="52"/>
      <c r="T2631" s="1357">
        <f>R2631+S2631</f>
        <v>11</v>
      </c>
      <c r="U2631" s="52" t="s">
        <v>75</v>
      </c>
      <c r="V2631" s="36">
        <v>1977</v>
      </c>
      <c r="W2631" s="36" t="s">
        <v>1268</v>
      </c>
      <c r="X2631" s="52" t="s">
        <v>183</v>
      </c>
      <c r="Y2631" s="205" t="s">
        <v>183</v>
      </c>
      <c r="Z2631" s="52">
        <v>100</v>
      </c>
      <c r="AA2631" s="52" t="s">
        <v>183</v>
      </c>
      <c r="AB2631" s="52">
        <v>0</v>
      </c>
      <c r="AC2631" s="57">
        <v>41844</v>
      </c>
      <c r="AD2631" s="1094" t="s">
        <v>40</v>
      </c>
      <c r="AE2631" s="52"/>
      <c r="AF2631" s="52"/>
      <c r="AG2631" s="317"/>
      <c r="AH2631" s="6" t="e">
        <f t="shared" si="90"/>
        <v>#VALUE!</v>
      </c>
      <c r="AI2631" s="1478" t="e">
        <f>COUNTIF([4]ПС!A5925:A6076,M2631)</f>
        <v>#VALUE!</v>
      </c>
      <c r="AJ2631" s="3">
        <f t="shared" si="88"/>
        <v>1</v>
      </c>
    </row>
    <row r="2632" spans="1:36" ht="78.75" hidden="1" customHeight="1" x14ac:dyDescent="0.2">
      <c r="A2632" s="1098" t="s">
        <v>10799</v>
      </c>
      <c r="B2632" s="52" t="s">
        <v>5</v>
      </c>
      <c r="C2632" s="52" t="s">
        <v>10738</v>
      </c>
      <c r="D2632" s="311">
        <v>41993</v>
      </c>
      <c r="E2632" s="63">
        <v>0.16041666666666668</v>
      </c>
      <c r="F2632" s="1112">
        <v>41993</v>
      </c>
      <c r="G2632" s="63">
        <v>0.16041666666666668</v>
      </c>
      <c r="H2632" s="1174">
        <f t="shared" si="89"/>
        <v>0</v>
      </c>
      <c r="I2632" s="52">
        <v>35</v>
      </c>
      <c r="J2632" s="52"/>
      <c r="K2632" s="52"/>
      <c r="L2632" s="52" t="s">
        <v>125</v>
      </c>
      <c r="M2632" s="1098" t="s">
        <v>1009</v>
      </c>
      <c r="N2632" s="52">
        <v>35</v>
      </c>
      <c r="O2632" s="52" t="s">
        <v>66</v>
      </c>
      <c r="P2632" s="55" t="s">
        <v>7611</v>
      </c>
      <c r="Q2632" s="1268" t="s">
        <v>11218</v>
      </c>
      <c r="R2632" s="1326">
        <v>8</v>
      </c>
      <c r="S2632" s="52"/>
      <c r="T2632" s="1357">
        <f>R2632+S2632</f>
        <v>8</v>
      </c>
      <c r="U2632" s="52"/>
      <c r="V2632" s="36"/>
      <c r="W2632" s="36"/>
      <c r="X2632" s="52"/>
      <c r="Y2632" s="36"/>
      <c r="Z2632" s="52"/>
      <c r="AA2632" s="52"/>
      <c r="AB2632" s="52"/>
      <c r="AC2632" s="52"/>
      <c r="AD2632" s="52" t="s">
        <v>55</v>
      </c>
      <c r="AE2632" s="52"/>
      <c r="AF2632" s="52"/>
      <c r="AG2632" s="317"/>
      <c r="AH2632" s="6" t="e">
        <f t="shared" si="90"/>
        <v>#VALUE!</v>
      </c>
      <c r="AI2632" s="1478" t="e">
        <f>COUNTIF([4]ПС!A5925:A6076,M2632)</f>
        <v>#VALUE!</v>
      </c>
      <c r="AJ2632" s="3">
        <f t="shared" si="88"/>
        <v>1</v>
      </c>
    </row>
    <row r="2633" spans="1:36" ht="72.75" hidden="1" customHeight="1" x14ac:dyDescent="0.2">
      <c r="A2633" s="1098" t="s">
        <v>10799</v>
      </c>
      <c r="B2633" s="52" t="s">
        <v>5</v>
      </c>
      <c r="C2633" s="52" t="s">
        <v>10800</v>
      </c>
      <c r="D2633" s="311">
        <v>41993</v>
      </c>
      <c r="E2633" s="63">
        <v>0.12847222222222224</v>
      </c>
      <c r="F2633" s="1112">
        <v>41993</v>
      </c>
      <c r="G2633" s="63">
        <v>0.3125</v>
      </c>
      <c r="H2633" s="1174">
        <f t="shared" si="89"/>
        <v>0.18402777777777776</v>
      </c>
      <c r="I2633" s="52">
        <v>5</v>
      </c>
      <c r="J2633" s="52"/>
      <c r="K2633" s="52"/>
      <c r="L2633" s="52" t="s">
        <v>130</v>
      </c>
      <c r="M2633" s="1098" t="s">
        <v>11227</v>
      </c>
      <c r="N2633" s="52" t="s">
        <v>103</v>
      </c>
      <c r="O2633" s="52" t="s">
        <v>66</v>
      </c>
      <c r="P2633" s="55" t="s">
        <v>11228</v>
      </c>
      <c r="Q2633" s="1268" t="s">
        <v>11511</v>
      </c>
      <c r="R2633" s="1326">
        <v>140</v>
      </c>
      <c r="S2633" s="52"/>
      <c r="T2633" s="1357">
        <f>R2633+S2633</f>
        <v>140</v>
      </c>
      <c r="U2633" s="52" t="s">
        <v>75</v>
      </c>
      <c r="V2633" s="36">
        <v>2012</v>
      </c>
      <c r="W2633" s="36" t="s">
        <v>11512</v>
      </c>
      <c r="X2633" s="52" t="s">
        <v>183</v>
      </c>
      <c r="Y2633" s="39">
        <v>41982</v>
      </c>
      <c r="Z2633" s="52">
        <v>90</v>
      </c>
      <c r="AA2633" s="57">
        <v>42199</v>
      </c>
      <c r="AB2633" s="52">
        <v>0</v>
      </c>
      <c r="AC2633" s="57">
        <v>41320</v>
      </c>
      <c r="AD2633" s="1441" t="s">
        <v>45</v>
      </c>
      <c r="AE2633" s="52"/>
      <c r="AF2633" s="52"/>
      <c r="AG2633" s="317"/>
      <c r="AH2633" s="6" t="e">
        <f t="shared" si="90"/>
        <v>#VALUE!</v>
      </c>
      <c r="AI2633" s="1478" t="e">
        <f>COUNTIF([4]ПС!A5925:A6076,M2633)</f>
        <v>#VALUE!</v>
      </c>
      <c r="AJ2633" s="3">
        <f t="shared" si="88"/>
        <v>1</v>
      </c>
    </row>
    <row r="2634" spans="1:36" ht="20.25" hidden="1" customHeight="1" x14ac:dyDescent="0.2">
      <c r="A2634" s="1098" t="s">
        <v>10799</v>
      </c>
      <c r="B2634" s="52" t="s">
        <v>5</v>
      </c>
      <c r="C2634" s="52" t="s">
        <v>10800</v>
      </c>
      <c r="D2634" s="311">
        <v>41993</v>
      </c>
      <c r="E2634" s="63">
        <v>0.37708333333333338</v>
      </c>
      <c r="F2634" s="1112">
        <v>41993</v>
      </c>
      <c r="G2634" s="63">
        <v>0.37708333333333338</v>
      </c>
      <c r="H2634" s="1174">
        <f t="shared" si="89"/>
        <v>0</v>
      </c>
      <c r="I2634" s="52">
        <v>2</v>
      </c>
      <c r="J2634" s="52"/>
      <c r="K2634" s="52"/>
      <c r="L2634" s="52" t="s">
        <v>130</v>
      </c>
      <c r="M2634" s="1098" t="s">
        <v>3842</v>
      </c>
      <c r="N2634" s="52">
        <v>35</v>
      </c>
      <c r="O2634" s="52" t="s">
        <v>66</v>
      </c>
      <c r="P2634" s="1246" t="s">
        <v>11229</v>
      </c>
      <c r="Q2634" s="55" t="s">
        <v>11513</v>
      </c>
      <c r="R2634" s="1326"/>
      <c r="S2634" s="52"/>
      <c r="T2634" s="1357"/>
      <c r="U2634" s="52" t="s">
        <v>75</v>
      </c>
      <c r="V2634" s="36" t="s">
        <v>183</v>
      </c>
      <c r="W2634" s="36" t="s">
        <v>183</v>
      </c>
      <c r="X2634" s="36" t="s">
        <v>183</v>
      </c>
      <c r="Y2634" s="36" t="s">
        <v>183</v>
      </c>
      <c r="Z2634" s="36" t="s">
        <v>183</v>
      </c>
      <c r="AA2634" s="36" t="s">
        <v>183</v>
      </c>
      <c r="AB2634" s="36" t="s">
        <v>183</v>
      </c>
      <c r="AC2634" s="36" t="s">
        <v>183</v>
      </c>
      <c r="AD2634" s="1094" t="s">
        <v>40</v>
      </c>
      <c r="AE2634" s="52"/>
      <c r="AF2634" s="52"/>
      <c r="AG2634" s="317"/>
      <c r="AH2634" s="6" t="e">
        <f t="shared" si="90"/>
        <v>#VALUE!</v>
      </c>
      <c r="AI2634" s="1478" t="e">
        <f>COUNTIF([4]ПС!A5925:A6076,M2634)</f>
        <v>#VALUE!</v>
      </c>
      <c r="AJ2634" s="3">
        <f t="shared" si="88"/>
        <v>1</v>
      </c>
    </row>
    <row r="2635" spans="1:36" ht="120.75" hidden="1" customHeight="1" x14ac:dyDescent="0.2">
      <c r="A2635" s="1098" t="s">
        <v>10799</v>
      </c>
      <c r="B2635" s="52" t="s">
        <v>5</v>
      </c>
      <c r="C2635" s="52" t="s">
        <v>10741</v>
      </c>
      <c r="D2635" s="311">
        <v>41993</v>
      </c>
      <c r="E2635" s="63">
        <v>0.43958333333333338</v>
      </c>
      <c r="F2635" s="1112">
        <v>41993</v>
      </c>
      <c r="G2635" s="63">
        <v>0.44027777777777777</v>
      </c>
      <c r="H2635" s="1174">
        <f t="shared" si="89"/>
        <v>6.9444444444438647E-4</v>
      </c>
      <c r="I2635" s="52">
        <v>40</v>
      </c>
      <c r="J2635" s="52" t="s">
        <v>11219</v>
      </c>
      <c r="K2635" s="52" t="s">
        <v>132</v>
      </c>
      <c r="L2635" s="52" t="s">
        <v>125</v>
      </c>
      <c r="M2635" s="1098" t="s">
        <v>1006</v>
      </c>
      <c r="N2635" s="52">
        <v>110</v>
      </c>
      <c r="O2635" s="52" t="s">
        <v>66</v>
      </c>
      <c r="P2635" s="1246" t="s">
        <v>11220</v>
      </c>
      <c r="Q2635" s="1683" t="s">
        <v>11221</v>
      </c>
      <c r="R2635" s="1326">
        <v>9</v>
      </c>
      <c r="S2635" s="52"/>
      <c r="T2635" s="1357">
        <f t="shared" ref="T2635:T2666" si="91">R2635+S2635</f>
        <v>9</v>
      </c>
      <c r="U2635" s="52"/>
      <c r="V2635" s="36"/>
      <c r="W2635" s="36"/>
      <c r="X2635" s="52"/>
      <c r="Y2635" s="36"/>
      <c r="Z2635" s="52"/>
      <c r="AA2635" s="52"/>
      <c r="AB2635" s="52"/>
      <c r="AC2635" s="52"/>
      <c r="AD2635" s="52" t="s">
        <v>55</v>
      </c>
      <c r="AE2635" s="52"/>
      <c r="AF2635" s="52"/>
      <c r="AG2635" s="317"/>
      <c r="AH2635" s="6" t="e">
        <f t="shared" si="90"/>
        <v>#VALUE!</v>
      </c>
      <c r="AI2635" s="1478" t="e">
        <f>COUNTIF([4]ПС!A5925:A6076,M2635)</f>
        <v>#VALUE!</v>
      </c>
      <c r="AJ2635" s="3">
        <f t="shared" ref="AJ2635:AJ2666" si="92">IF(M2635&gt;0,1,0)</f>
        <v>1</v>
      </c>
    </row>
    <row r="2636" spans="1:36" ht="201" hidden="1" customHeight="1" x14ac:dyDescent="0.2">
      <c r="A2636" s="1098" t="s">
        <v>10799</v>
      </c>
      <c r="B2636" s="52" t="s">
        <v>5</v>
      </c>
      <c r="C2636" s="52" t="s">
        <v>10738</v>
      </c>
      <c r="D2636" s="311">
        <v>41993</v>
      </c>
      <c r="E2636" s="63">
        <v>0.47569444444444442</v>
      </c>
      <c r="F2636" s="1112">
        <v>41993</v>
      </c>
      <c r="G2636" s="111">
        <v>0.64097222222222217</v>
      </c>
      <c r="H2636" s="1174">
        <f t="shared" si="89"/>
        <v>0.16527777777777775</v>
      </c>
      <c r="I2636" s="36">
        <v>4</v>
      </c>
      <c r="J2636" s="36"/>
      <c r="K2636" s="52"/>
      <c r="L2636" s="52" t="s">
        <v>125</v>
      </c>
      <c r="M2636" s="1098" t="s">
        <v>688</v>
      </c>
      <c r="N2636" s="52" t="s">
        <v>103</v>
      </c>
      <c r="O2636" s="52" t="s">
        <v>66</v>
      </c>
      <c r="P2636" s="1234" t="s">
        <v>8358</v>
      </c>
      <c r="Q2636" s="55" t="s">
        <v>11222</v>
      </c>
      <c r="R2636" s="1326">
        <v>71</v>
      </c>
      <c r="S2636" s="52"/>
      <c r="T2636" s="1357">
        <f t="shared" si="91"/>
        <v>71</v>
      </c>
      <c r="U2636" s="52"/>
      <c r="V2636" s="36"/>
      <c r="W2636" s="36"/>
      <c r="X2636" s="52"/>
      <c r="Y2636" s="36"/>
      <c r="Z2636" s="52"/>
      <c r="AA2636" s="52"/>
      <c r="AB2636" s="52"/>
      <c r="AC2636" s="52"/>
      <c r="AD2636" s="52" t="s">
        <v>55</v>
      </c>
      <c r="AE2636" s="52"/>
      <c r="AF2636" s="52"/>
      <c r="AG2636" s="317"/>
      <c r="AH2636" s="6" t="e">
        <f t="shared" si="90"/>
        <v>#VALUE!</v>
      </c>
      <c r="AI2636" s="1478" t="e">
        <f>COUNTIF([4]ПС!A5925:A6076,M2636)</f>
        <v>#VALUE!</v>
      </c>
      <c r="AJ2636" s="3">
        <f t="shared" si="92"/>
        <v>1</v>
      </c>
    </row>
    <row r="2637" spans="1:36" ht="31.5" hidden="1" customHeight="1" x14ac:dyDescent="0.2">
      <c r="A2637" s="1098" t="s">
        <v>10799</v>
      </c>
      <c r="B2637" s="52" t="s">
        <v>5</v>
      </c>
      <c r="C2637" s="52" t="s">
        <v>10800</v>
      </c>
      <c r="D2637" s="311">
        <v>41993</v>
      </c>
      <c r="E2637" s="63">
        <v>0.5</v>
      </c>
      <c r="F2637" s="1112">
        <v>41993</v>
      </c>
      <c r="G2637" s="63">
        <v>0.5625</v>
      </c>
      <c r="H2637" s="1174">
        <f t="shared" si="89"/>
        <v>6.25E-2</v>
      </c>
      <c r="I2637" s="52">
        <v>2</v>
      </c>
      <c r="J2637" s="52"/>
      <c r="K2637" s="52"/>
      <c r="L2637" s="52" t="s">
        <v>130</v>
      </c>
      <c r="M2637" s="1229" t="s">
        <v>1399</v>
      </c>
      <c r="N2637" s="52" t="s">
        <v>103</v>
      </c>
      <c r="O2637" s="52" t="s">
        <v>66</v>
      </c>
      <c r="P2637" s="1234" t="s">
        <v>11230</v>
      </c>
      <c r="Q2637" s="1251" t="s">
        <v>11514</v>
      </c>
      <c r="R2637" s="1326">
        <v>2</v>
      </c>
      <c r="S2637" s="52"/>
      <c r="T2637" s="1357">
        <f t="shared" si="91"/>
        <v>2</v>
      </c>
      <c r="U2637" s="52" t="s">
        <v>75</v>
      </c>
      <c r="V2637" s="36">
        <v>1995</v>
      </c>
      <c r="W2637" s="36" t="s">
        <v>2286</v>
      </c>
      <c r="X2637" s="52" t="s">
        <v>183</v>
      </c>
      <c r="Y2637" s="39">
        <v>41091</v>
      </c>
      <c r="Z2637" s="52">
        <v>100</v>
      </c>
      <c r="AA2637" s="52" t="s">
        <v>183</v>
      </c>
      <c r="AB2637" s="52">
        <v>0</v>
      </c>
      <c r="AC2637" s="52" t="s">
        <v>183</v>
      </c>
      <c r="AD2637" s="1094" t="s">
        <v>60</v>
      </c>
      <c r="AE2637" s="52"/>
      <c r="AF2637" s="52"/>
      <c r="AG2637" s="317"/>
      <c r="AH2637" s="6" t="e">
        <f t="shared" si="90"/>
        <v>#VALUE!</v>
      </c>
      <c r="AI2637" s="1478" t="e">
        <f>COUNTIF([4]ПС!A5925:A6076,M2637)</f>
        <v>#VALUE!</v>
      </c>
      <c r="AJ2637" s="3">
        <f t="shared" si="92"/>
        <v>1</v>
      </c>
    </row>
    <row r="2638" spans="1:36" ht="31.5" hidden="1" customHeight="1" x14ac:dyDescent="0.2">
      <c r="A2638" s="1098" t="s">
        <v>10799</v>
      </c>
      <c r="B2638" s="52" t="s">
        <v>5</v>
      </c>
      <c r="C2638" s="52" t="s">
        <v>10800</v>
      </c>
      <c r="D2638" s="311">
        <v>41993</v>
      </c>
      <c r="E2638" s="63">
        <v>0.50277777777777777</v>
      </c>
      <c r="F2638" s="1112">
        <v>41993</v>
      </c>
      <c r="G2638" s="111">
        <v>0.52083333333333337</v>
      </c>
      <c r="H2638" s="1174">
        <f t="shared" si="89"/>
        <v>1.8055555555555602E-2</v>
      </c>
      <c r="I2638" s="52">
        <v>66</v>
      </c>
      <c r="J2638" s="52" t="s">
        <v>146</v>
      </c>
      <c r="K2638" s="52" t="s">
        <v>134</v>
      </c>
      <c r="L2638" s="52" t="s">
        <v>128</v>
      </c>
      <c r="M2638" s="1229" t="s">
        <v>11182</v>
      </c>
      <c r="N2638" s="52">
        <v>35</v>
      </c>
      <c r="O2638" s="52" t="s">
        <v>66</v>
      </c>
      <c r="P2638" s="52" t="s">
        <v>11202</v>
      </c>
      <c r="Q2638" s="1289" t="s">
        <v>11515</v>
      </c>
      <c r="R2638" s="1326">
        <v>104</v>
      </c>
      <c r="S2638" s="52">
        <v>20</v>
      </c>
      <c r="T2638" s="1357">
        <f t="shared" si="91"/>
        <v>124</v>
      </c>
      <c r="U2638" s="52" t="s">
        <v>75</v>
      </c>
      <c r="V2638" s="36">
        <v>1972</v>
      </c>
      <c r="W2638" s="36" t="s">
        <v>1268</v>
      </c>
      <c r="X2638" s="52" t="s">
        <v>183</v>
      </c>
      <c r="Y2638" s="36" t="s">
        <v>183</v>
      </c>
      <c r="Z2638" s="52">
        <v>100</v>
      </c>
      <c r="AA2638" s="52" t="s">
        <v>183</v>
      </c>
      <c r="AB2638" s="52">
        <v>0</v>
      </c>
      <c r="AC2638" s="57">
        <v>41844</v>
      </c>
      <c r="AD2638" s="1094" t="s">
        <v>50</v>
      </c>
      <c r="AE2638" s="52"/>
      <c r="AF2638" s="52"/>
      <c r="AG2638" s="317"/>
      <c r="AH2638" s="6" t="e">
        <f t="shared" si="90"/>
        <v>#VALUE!</v>
      </c>
      <c r="AI2638" s="1478" t="e">
        <f>COUNTIF([4]ПС!A5925:A6076,M2638)</f>
        <v>#VALUE!</v>
      </c>
      <c r="AJ2638" s="3">
        <f t="shared" si="92"/>
        <v>1</v>
      </c>
    </row>
    <row r="2639" spans="1:36" ht="31.5" hidden="1" customHeight="1" x14ac:dyDescent="0.2">
      <c r="A2639" s="1098" t="s">
        <v>10799</v>
      </c>
      <c r="B2639" s="52" t="s">
        <v>5</v>
      </c>
      <c r="C2639" s="52" t="s">
        <v>10738</v>
      </c>
      <c r="D2639" s="311">
        <v>41993</v>
      </c>
      <c r="E2639" s="63">
        <v>0.40763888888888888</v>
      </c>
      <c r="F2639" s="1112">
        <v>41993</v>
      </c>
      <c r="G2639" s="111">
        <v>0.4145833333333333</v>
      </c>
      <c r="H2639" s="1174">
        <f t="shared" si="89"/>
        <v>6.9444444444444198E-3</v>
      </c>
      <c r="I2639" s="52">
        <v>4</v>
      </c>
      <c r="J2639" s="52"/>
      <c r="K2639" s="52"/>
      <c r="L2639" s="52" t="s">
        <v>125</v>
      </c>
      <c r="M2639" s="1098" t="s">
        <v>1293</v>
      </c>
      <c r="N2639" s="52" t="s">
        <v>103</v>
      </c>
      <c r="O2639" s="52" t="s">
        <v>66</v>
      </c>
      <c r="P2639" s="1234" t="s">
        <v>11066</v>
      </c>
      <c r="Q2639" s="55" t="s">
        <v>11057</v>
      </c>
      <c r="R2639" s="1326">
        <v>14</v>
      </c>
      <c r="S2639" s="52"/>
      <c r="T2639" s="1357">
        <f t="shared" si="91"/>
        <v>14</v>
      </c>
      <c r="U2639" s="52"/>
      <c r="V2639" s="36"/>
      <c r="W2639" s="36"/>
      <c r="X2639" s="52"/>
      <c r="Y2639" s="36"/>
      <c r="Z2639" s="52"/>
      <c r="AA2639" s="52"/>
      <c r="AB2639" s="52"/>
      <c r="AC2639" s="52"/>
      <c r="AD2639" s="52" t="s">
        <v>55</v>
      </c>
      <c r="AE2639" s="52"/>
      <c r="AF2639" s="52"/>
      <c r="AG2639" s="317"/>
      <c r="AH2639" s="6" t="e">
        <f t="shared" si="90"/>
        <v>#VALUE!</v>
      </c>
      <c r="AI2639" s="1478" t="e">
        <f>COUNTIF([4]ПС!A5925:A6076,M2639)</f>
        <v>#VALUE!</v>
      </c>
      <c r="AJ2639" s="3">
        <f t="shared" si="92"/>
        <v>1</v>
      </c>
    </row>
    <row r="2640" spans="1:36" ht="126" hidden="1" customHeight="1" x14ac:dyDescent="0.2">
      <c r="A2640" s="1098" t="s">
        <v>10799</v>
      </c>
      <c r="B2640" s="52" t="s">
        <v>5</v>
      </c>
      <c r="C2640" s="52" t="s">
        <v>10800</v>
      </c>
      <c r="D2640" s="311">
        <v>41993</v>
      </c>
      <c r="E2640" s="63">
        <v>0.59027777777777779</v>
      </c>
      <c r="F2640" s="1112">
        <v>41993</v>
      </c>
      <c r="G2640" s="63">
        <v>0.59097222222222223</v>
      </c>
      <c r="H2640" s="1174">
        <f t="shared" si="89"/>
        <v>6.9444444444444198E-4</v>
      </c>
      <c r="I2640" s="52">
        <v>105</v>
      </c>
      <c r="J2640" s="52"/>
      <c r="K2640" s="52" t="s">
        <v>132</v>
      </c>
      <c r="L2640" s="52" t="s">
        <v>128</v>
      </c>
      <c r="M2640" s="1229" t="s">
        <v>11182</v>
      </c>
      <c r="N2640" s="52">
        <v>35</v>
      </c>
      <c r="O2640" s="52" t="s">
        <v>66</v>
      </c>
      <c r="P2640" s="1246" t="s">
        <v>810</v>
      </c>
      <c r="Q2640" s="1289" t="s">
        <v>11516</v>
      </c>
      <c r="R2640" s="1326">
        <v>19</v>
      </c>
      <c r="S2640" s="52"/>
      <c r="T2640" s="1357">
        <f t="shared" si="91"/>
        <v>19</v>
      </c>
      <c r="U2640" s="52" t="s">
        <v>75</v>
      </c>
      <c r="V2640" s="36">
        <v>1971</v>
      </c>
      <c r="W2640" s="36" t="s">
        <v>1268</v>
      </c>
      <c r="X2640" s="52" t="s">
        <v>183</v>
      </c>
      <c r="Y2640" s="39">
        <v>41852</v>
      </c>
      <c r="Z2640" s="52">
        <v>100</v>
      </c>
      <c r="AA2640" s="52" t="s">
        <v>183</v>
      </c>
      <c r="AB2640" s="52">
        <v>0</v>
      </c>
      <c r="AC2640" s="57">
        <v>41817</v>
      </c>
      <c r="AD2640" s="1094" t="s">
        <v>50</v>
      </c>
      <c r="AE2640" s="52"/>
      <c r="AF2640" s="52"/>
      <c r="AG2640" s="317"/>
      <c r="AH2640" s="6" t="e">
        <f t="shared" si="90"/>
        <v>#VALUE!</v>
      </c>
      <c r="AI2640" s="1478" t="e">
        <f>COUNTIF([4]ПС!A5925:A6076,M2640)</f>
        <v>#VALUE!</v>
      </c>
      <c r="AJ2640" s="3">
        <f t="shared" si="92"/>
        <v>1</v>
      </c>
    </row>
    <row r="2641" spans="1:36" ht="31.5" hidden="1" customHeight="1" x14ac:dyDescent="0.2">
      <c r="A2641" s="1098" t="s">
        <v>10799</v>
      </c>
      <c r="B2641" s="52" t="s">
        <v>5</v>
      </c>
      <c r="C2641" s="52" t="s">
        <v>10800</v>
      </c>
      <c r="D2641" s="311">
        <v>41993</v>
      </c>
      <c r="E2641" s="63">
        <v>0.61944444444444446</v>
      </c>
      <c r="F2641" s="1112">
        <v>41993</v>
      </c>
      <c r="G2641" s="63">
        <v>0.64722222222222225</v>
      </c>
      <c r="H2641" s="1174">
        <f t="shared" si="89"/>
        <v>2.777777777777779E-2</v>
      </c>
      <c r="I2641" s="52">
        <v>7</v>
      </c>
      <c r="J2641" s="52"/>
      <c r="K2641" s="52"/>
      <c r="L2641" s="52" t="s">
        <v>130</v>
      </c>
      <c r="M2641" s="1098" t="s">
        <v>11231</v>
      </c>
      <c r="N2641" s="52" t="s">
        <v>103</v>
      </c>
      <c r="O2641" s="52" t="s">
        <v>66</v>
      </c>
      <c r="P2641" s="1234" t="s">
        <v>11232</v>
      </c>
      <c r="Q2641" s="1251" t="s">
        <v>11517</v>
      </c>
      <c r="R2641" s="1326">
        <v>7</v>
      </c>
      <c r="S2641" s="52"/>
      <c r="T2641" s="1357">
        <f t="shared" si="91"/>
        <v>7</v>
      </c>
      <c r="U2641" s="52" t="s">
        <v>74</v>
      </c>
      <c r="V2641" s="36">
        <v>1982</v>
      </c>
      <c r="W2641" s="36" t="s">
        <v>11518</v>
      </c>
      <c r="X2641" s="52" t="s">
        <v>183</v>
      </c>
      <c r="Y2641" s="39">
        <v>41456</v>
      </c>
      <c r="Z2641" s="52">
        <v>100</v>
      </c>
      <c r="AA2641" s="52" t="s">
        <v>183</v>
      </c>
      <c r="AB2641" s="52">
        <v>0</v>
      </c>
      <c r="AC2641" s="57">
        <v>41841</v>
      </c>
      <c r="AD2641" s="1094" t="s">
        <v>60</v>
      </c>
      <c r="AE2641" s="52"/>
      <c r="AF2641" s="52"/>
      <c r="AG2641" s="317"/>
      <c r="AH2641" s="6" t="e">
        <f t="shared" si="90"/>
        <v>#VALUE!</v>
      </c>
      <c r="AI2641" s="1478" t="e">
        <f>COUNTIF([4]ПС!A5925:A6076,M2641)</f>
        <v>#VALUE!</v>
      </c>
      <c r="AJ2641" s="3">
        <f t="shared" si="92"/>
        <v>1</v>
      </c>
    </row>
    <row r="2642" spans="1:36" ht="31.5" hidden="1" customHeight="1" x14ac:dyDescent="0.2">
      <c r="A2642" s="1098" t="s">
        <v>10799</v>
      </c>
      <c r="B2642" s="52" t="s">
        <v>5</v>
      </c>
      <c r="C2642" s="52" t="s">
        <v>10800</v>
      </c>
      <c r="D2642" s="311">
        <v>41993</v>
      </c>
      <c r="E2642" s="63">
        <v>0.60972222222222217</v>
      </c>
      <c r="F2642" s="1112">
        <v>41993</v>
      </c>
      <c r="G2642" s="63">
        <v>0.62847222222222221</v>
      </c>
      <c r="H2642" s="1174">
        <f t="shared" si="89"/>
        <v>1.8750000000000044E-2</v>
      </c>
      <c r="I2642" s="52">
        <v>91</v>
      </c>
      <c r="J2642" s="52"/>
      <c r="K2642" s="52" t="s">
        <v>132</v>
      </c>
      <c r="L2642" s="52" t="s">
        <v>128</v>
      </c>
      <c r="M2642" s="1229" t="s">
        <v>11182</v>
      </c>
      <c r="N2642" s="52">
        <v>35</v>
      </c>
      <c r="O2642" s="52" t="s">
        <v>66</v>
      </c>
      <c r="P2642" s="1246" t="s">
        <v>810</v>
      </c>
      <c r="Q2642" s="1289" t="s">
        <v>11519</v>
      </c>
      <c r="R2642" s="1326">
        <v>81</v>
      </c>
      <c r="S2642" s="52"/>
      <c r="T2642" s="1357">
        <f t="shared" si="91"/>
        <v>81</v>
      </c>
      <c r="U2642" s="52" t="s">
        <v>75</v>
      </c>
      <c r="V2642" s="36">
        <v>1971</v>
      </c>
      <c r="W2642" s="36" t="s">
        <v>1268</v>
      </c>
      <c r="X2642" s="52" t="s">
        <v>183</v>
      </c>
      <c r="Y2642" s="39">
        <v>41852</v>
      </c>
      <c r="Z2642" s="52">
        <v>100</v>
      </c>
      <c r="AA2642" s="52" t="s">
        <v>183</v>
      </c>
      <c r="AB2642" s="52">
        <v>0</v>
      </c>
      <c r="AC2642" s="57">
        <v>41817</v>
      </c>
      <c r="AD2642" s="1094" t="s">
        <v>50</v>
      </c>
      <c r="AE2642" s="52"/>
      <c r="AF2642" s="52"/>
      <c r="AG2642" s="317"/>
      <c r="AH2642" s="6" t="e">
        <f t="shared" si="90"/>
        <v>#VALUE!</v>
      </c>
      <c r="AI2642" s="1478" t="e">
        <f>COUNTIF([4]ПС!A5925:A6076,M2642)</f>
        <v>#VALUE!</v>
      </c>
      <c r="AJ2642" s="3">
        <f t="shared" si="92"/>
        <v>1</v>
      </c>
    </row>
    <row r="2643" spans="1:36" ht="31.5" hidden="1" customHeight="1" x14ac:dyDescent="0.2">
      <c r="A2643" s="1098" t="s">
        <v>10799</v>
      </c>
      <c r="B2643" s="52" t="s">
        <v>5</v>
      </c>
      <c r="C2643" s="52" t="s">
        <v>10800</v>
      </c>
      <c r="D2643" s="311">
        <v>41993</v>
      </c>
      <c r="E2643" s="63">
        <v>9.0277777777777776E-2</v>
      </c>
      <c r="F2643" s="1112">
        <v>41993</v>
      </c>
      <c r="G2643" s="63">
        <v>9.0972222222222218E-2</v>
      </c>
      <c r="H2643" s="1174">
        <f t="shared" si="89"/>
        <v>6.9444444444444198E-4</v>
      </c>
      <c r="I2643" s="52">
        <v>3</v>
      </c>
      <c r="J2643" s="52"/>
      <c r="K2643" s="52"/>
      <c r="L2643" s="52" t="s">
        <v>130</v>
      </c>
      <c r="M2643" s="1098" t="s">
        <v>1399</v>
      </c>
      <c r="N2643" s="52">
        <v>35</v>
      </c>
      <c r="O2643" s="52" t="s">
        <v>66</v>
      </c>
      <c r="P2643" s="1246" t="s">
        <v>11233</v>
      </c>
      <c r="Q2643" s="55" t="s">
        <v>11520</v>
      </c>
      <c r="R2643" s="1326">
        <v>8</v>
      </c>
      <c r="S2643" s="52"/>
      <c r="T2643" s="1357">
        <f t="shared" si="91"/>
        <v>8</v>
      </c>
      <c r="U2643" s="52" t="s">
        <v>75</v>
      </c>
      <c r="V2643" s="36">
        <v>1995</v>
      </c>
      <c r="W2643" s="36" t="s">
        <v>1536</v>
      </c>
      <c r="X2643" s="52" t="s">
        <v>183</v>
      </c>
      <c r="Y2643" s="39">
        <v>40787</v>
      </c>
      <c r="Z2643" s="52">
        <v>100</v>
      </c>
      <c r="AA2643" s="52" t="s">
        <v>183</v>
      </c>
      <c r="AB2643" s="52">
        <v>0</v>
      </c>
      <c r="AC2643" s="52" t="s">
        <v>183</v>
      </c>
      <c r="AD2643" s="1441" t="s">
        <v>60</v>
      </c>
      <c r="AE2643" s="52"/>
      <c r="AF2643" s="52"/>
      <c r="AG2643" s="317"/>
      <c r="AH2643" s="6" t="e">
        <f t="shared" si="90"/>
        <v>#VALUE!</v>
      </c>
      <c r="AI2643" s="1478" t="e">
        <f>COUNTIF([4]ПС!A5925:A6076,M2643)</f>
        <v>#VALUE!</v>
      </c>
      <c r="AJ2643" s="3">
        <f t="shared" si="92"/>
        <v>1</v>
      </c>
    </row>
    <row r="2644" spans="1:36" ht="31.5" hidden="1" customHeight="1" x14ac:dyDescent="0.2">
      <c r="A2644" s="1098" t="s">
        <v>10799</v>
      </c>
      <c r="B2644" s="52" t="s">
        <v>5</v>
      </c>
      <c r="C2644" s="52" t="s">
        <v>10738</v>
      </c>
      <c r="D2644" s="311">
        <v>41993</v>
      </c>
      <c r="E2644" s="63">
        <v>0.7</v>
      </c>
      <c r="F2644" s="1112">
        <v>41993</v>
      </c>
      <c r="G2644" s="111">
        <v>0.71111111111111114</v>
      </c>
      <c r="H2644" s="1174">
        <f t="shared" si="89"/>
        <v>1.1111111111111183E-2</v>
      </c>
      <c r="I2644" s="52">
        <v>3</v>
      </c>
      <c r="J2644" s="52"/>
      <c r="K2644" s="52"/>
      <c r="L2644" s="52" t="s">
        <v>125</v>
      </c>
      <c r="M2644" s="1098" t="s">
        <v>1293</v>
      </c>
      <c r="N2644" s="52" t="s">
        <v>103</v>
      </c>
      <c r="O2644" s="52" t="s">
        <v>66</v>
      </c>
      <c r="P2644" s="1234" t="s">
        <v>11234</v>
      </c>
      <c r="Q2644" s="55" t="s">
        <v>11521</v>
      </c>
      <c r="R2644" s="1326">
        <v>13</v>
      </c>
      <c r="S2644" s="52"/>
      <c r="T2644" s="1357">
        <f t="shared" si="91"/>
        <v>13</v>
      </c>
      <c r="U2644" s="52"/>
      <c r="V2644" s="36"/>
      <c r="W2644" s="36"/>
      <c r="X2644" s="52"/>
      <c r="Y2644" s="36"/>
      <c r="Z2644" s="52"/>
      <c r="AA2644" s="52"/>
      <c r="AB2644" s="52"/>
      <c r="AC2644" s="52"/>
      <c r="AD2644" s="52" t="s">
        <v>55</v>
      </c>
      <c r="AE2644" s="52"/>
      <c r="AF2644" s="52"/>
      <c r="AG2644" s="317"/>
      <c r="AH2644" s="6" t="e">
        <f t="shared" si="90"/>
        <v>#VALUE!</v>
      </c>
      <c r="AI2644" s="1478" t="e">
        <f>COUNTIF([4]ПС!A5925:A6076,M2644)</f>
        <v>#VALUE!</v>
      </c>
      <c r="AJ2644" s="3">
        <f t="shared" si="92"/>
        <v>1</v>
      </c>
    </row>
    <row r="2645" spans="1:36" ht="15" hidden="1" customHeight="1" x14ac:dyDescent="0.2">
      <c r="A2645" s="1098" t="s">
        <v>10799</v>
      </c>
      <c r="B2645" s="52" t="s">
        <v>5</v>
      </c>
      <c r="C2645" s="52" t="s">
        <v>10800</v>
      </c>
      <c r="D2645" s="311">
        <v>41993</v>
      </c>
      <c r="E2645" s="63">
        <v>0.7</v>
      </c>
      <c r="F2645" s="1112">
        <v>41993</v>
      </c>
      <c r="G2645" s="63">
        <v>0.76041666666666663</v>
      </c>
      <c r="H2645" s="1174">
        <f t="shared" si="89"/>
        <v>6.0416666666666674E-2</v>
      </c>
      <c r="I2645" s="52">
        <v>13</v>
      </c>
      <c r="J2645" s="52"/>
      <c r="K2645" s="52"/>
      <c r="L2645" s="52" t="s">
        <v>128</v>
      </c>
      <c r="M2645" s="1098" t="s">
        <v>11235</v>
      </c>
      <c r="N2645" s="52">
        <v>35</v>
      </c>
      <c r="O2645" s="52" t="s">
        <v>66</v>
      </c>
      <c r="P2645" s="52" t="s">
        <v>11236</v>
      </c>
      <c r="Q2645" s="55" t="s">
        <v>11522</v>
      </c>
      <c r="R2645" s="1326">
        <v>7</v>
      </c>
      <c r="S2645" s="52"/>
      <c r="T2645" s="1357">
        <f t="shared" si="91"/>
        <v>7</v>
      </c>
      <c r="U2645" s="52" t="s">
        <v>75</v>
      </c>
      <c r="V2645" s="36">
        <v>2007</v>
      </c>
      <c r="W2645" s="36" t="s">
        <v>1268</v>
      </c>
      <c r="X2645" s="52" t="s">
        <v>183</v>
      </c>
      <c r="Y2645" s="36" t="s">
        <v>183</v>
      </c>
      <c r="Z2645" s="52" t="s">
        <v>183</v>
      </c>
      <c r="AA2645" s="52" t="s">
        <v>183</v>
      </c>
      <c r="AB2645" s="52" t="s">
        <v>183</v>
      </c>
      <c r="AC2645" s="52" t="s">
        <v>183</v>
      </c>
      <c r="AD2645" s="1094" t="s">
        <v>50</v>
      </c>
      <c r="AE2645" s="52"/>
      <c r="AF2645" s="52"/>
      <c r="AG2645" s="317"/>
      <c r="AH2645" s="6" t="e">
        <f t="shared" si="90"/>
        <v>#VALUE!</v>
      </c>
      <c r="AI2645" s="1478" t="e">
        <f>COUNTIF([4]ПС!A5925:A6076,M2645)</f>
        <v>#VALUE!</v>
      </c>
      <c r="AJ2645" s="3">
        <f t="shared" si="92"/>
        <v>1</v>
      </c>
    </row>
    <row r="2646" spans="1:36" ht="15" hidden="1" customHeight="1" x14ac:dyDescent="0.2">
      <c r="A2646" s="1098" t="s">
        <v>10799</v>
      </c>
      <c r="B2646" s="52" t="s">
        <v>5</v>
      </c>
      <c r="C2646" s="52" t="s">
        <v>11223</v>
      </c>
      <c r="D2646" s="311">
        <v>41993</v>
      </c>
      <c r="E2646" s="63">
        <v>0.60902777777777783</v>
      </c>
      <c r="F2646" s="1112">
        <v>41993</v>
      </c>
      <c r="G2646" s="59">
        <v>0.60972222222222217</v>
      </c>
      <c r="H2646" s="1174">
        <f t="shared" si="89"/>
        <v>6.9444444444433095E-4</v>
      </c>
      <c r="I2646" s="54">
        <v>6</v>
      </c>
      <c r="J2646" s="52"/>
      <c r="K2646" s="52"/>
      <c r="L2646" s="52" t="s">
        <v>125</v>
      </c>
      <c r="M2646" s="1098" t="s">
        <v>4032</v>
      </c>
      <c r="N2646" s="52">
        <v>35</v>
      </c>
      <c r="O2646" s="52" t="s">
        <v>66</v>
      </c>
      <c r="P2646" s="1249" t="s">
        <v>7877</v>
      </c>
      <c r="Q2646" s="55" t="s">
        <v>11224</v>
      </c>
      <c r="R2646" s="1326">
        <v>3</v>
      </c>
      <c r="S2646" s="52">
        <v>3</v>
      </c>
      <c r="T2646" s="1357">
        <f t="shared" si="91"/>
        <v>6</v>
      </c>
      <c r="U2646" s="52"/>
      <c r="V2646" s="36"/>
      <c r="W2646" s="36"/>
      <c r="X2646" s="52"/>
      <c r="Y2646" s="36"/>
      <c r="Z2646" s="52"/>
      <c r="AA2646" s="52"/>
      <c r="AB2646" s="52"/>
      <c r="AC2646" s="52"/>
      <c r="AD2646" s="52" t="s">
        <v>55</v>
      </c>
      <c r="AE2646" s="52"/>
      <c r="AF2646" s="52"/>
      <c r="AG2646" s="317"/>
      <c r="AH2646" s="6" t="e">
        <f t="shared" si="90"/>
        <v>#VALUE!</v>
      </c>
      <c r="AI2646" s="1478" t="e">
        <f>COUNTIF([4]ПС!A5925:A6076,M2646)</f>
        <v>#VALUE!</v>
      </c>
      <c r="AJ2646" s="3">
        <f t="shared" si="92"/>
        <v>1</v>
      </c>
    </row>
    <row r="2647" spans="1:36" ht="15" hidden="1" customHeight="1" x14ac:dyDescent="0.2">
      <c r="A2647" s="1098" t="s">
        <v>10799</v>
      </c>
      <c r="B2647" s="52" t="s">
        <v>5</v>
      </c>
      <c r="C2647" s="52" t="s">
        <v>10800</v>
      </c>
      <c r="D2647" s="311">
        <v>41993</v>
      </c>
      <c r="E2647" s="63">
        <v>0.66180555555555554</v>
      </c>
      <c r="F2647" s="1112">
        <v>41993</v>
      </c>
      <c r="G2647" s="59">
        <v>0.67638888888888893</v>
      </c>
      <c r="H2647" s="1174">
        <f t="shared" si="89"/>
        <v>1.4583333333333393E-2</v>
      </c>
      <c r="I2647" s="54">
        <v>83</v>
      </c>
      <c r="J2647" s="52" t="s">
        <v>146</v>
      </c>
      <c r="K2647" s="52" t="s">
        <v>134</v>
      </c>
      <c r="L2647" s="52" t="s">
        <v>128</v>
      </c>
      <c r="M2647" s="1229" t="s">
        <v>11182</v>
      </c>
      <c r="N2647" s="52">
        <v>35</v>
      </c>
      <c r="O2647" s="52" t="s">
        <v>66</v>
      </c>
      <c r="P2647" s="1246" t="s">
        <v>11237</v>
      </c>
      <c r="Q2647" s="1258" t="s">
        <v>11523</v>
      </c>
      <c r="R2647" s="1326">
        <v>77</v>
      </c>
      <c r="S2647" s="52">
        <v>9</v>
      </c>
      <c r="T2647" s="1357">
        <f t="shared" si="91"/>
        <v>86</v>
      </c>
      <c r="U2647" s="52" t="s">
        <v>75</v>
      </c>
      <c r="V2647" s="36">
        <v>1971</v>
      </c>
      <c r="W2647" s="36" t="s">
        <v>1268</v>
      </c>
      <c r="X2647" s="52" t="s">
        <v>183</v>
      </c>
      <c r="Y2647" s="39">
        <v>41852</v>
      </c>
      <c r="Z2647" s="52">
        <v>100</v>
      </c>
      <c r="AA2647" s="52" t="s">
        <v>183</v>
      </c>
      <c r="AB2647" s="52">
        <v>0</v>
      </c>
      <c r="AC2647" s="57">
        <v>41817</v>
      </c>
      <c r="AD2647" s="1094" t="s">
        <v>50</v>
      </c>
      <c r="AE2647" s="52"/>
      <c r="AF2647" s="52"/>
      <c r="AG2647" s="317"/>
      <c r="AH2647" s="6" t="e">
        <f t="shared" si="90"/>
        <v>#VALUE!</v>
      </c>
      <c r="AI2647" s="1478" t="e">
        <f>COUNTIF([4]ПС!A5925:A6076,M2647)</f>
        <v>#VALUE!</v>
      </c>
      <c r="AJ2647" s="3">
        <f t="shared" si="92"/>
        <v>1</v>
      </c>
    </row>
    <row r="2648" spans="1:36" ht="15" hidden="1" customHeight="1" x14ac:dyDescent="0.2">
      <c r="A2648" s="1098" t="s">
        <v>10799</v>
      </c>
      <c r="B2648" s="52" t="s">
        <v>5</v>
      </c>
      <c r="C2648" s="52" t="s">
        <v>10800</v>
      </c>
      <c r="D2648" s="311">
        <v>41993</v>
      </c>
      <c r="E2648" s="63">
        <v>0.85416666666666663</v>
      </c>
      <c r="F2648" s="1112">
        <v>41993</v>
      </c>
      <c r="G2648" s="63">
        <v>0.86458333333333337</v>
      </c>
      <c r="H2648" s="1174">
        <f t="shared" si="89"/>
        <v>1.0416666666666741E-2</v>
      </c>
      <c r="I2648" s="52">
        <v>35</v>
      </c>
      <c r="J2648" s="52" t="s">
        <v>146</v>
      </c>
      <c r="K2648" s="52" t="s">
        <v>834</v>
      </c>
      <c r="L2648" s="52" t="s">
        <v>128</v>
      </c>
      <c r="M2648" s="1098" t="s">
        <v>1289</v>
      </c>
      <c r="N2648" s="52">
        <v>35</v>
      </c>
      <c r="O2648" s="52" t="s">
        <v>66</v>
      </c>
      <c r="P2648" s="1257" t="s">
        <v>588</v>
      </c>
      <c r="Q2648" s="55" t="s">
        <v>11524</v>
      </c>
      <c r="R2648" s="1326">
        <v>8</v>
      </c>
      <c r="S2648" s="52"/>
      <c r="T2648" s="1357">
        <f t="shared" si="91"/>
        <v>8</v>
      </c>
      <c r="U2648" s="52" t="s">
        <v>75</v>
      </c>
      <c r="V2648" s="36">
        <v>1980</v>
      </c>
      <c r="W2648" s="36" t="s">
        <v>1536</v>
      </c>
      <c r="X2648" s="52" t="s">
        <v>183</v>
      </c>
      <c r="Y2648" s="52" t="s">
        <v>183</v>
      </c>
      <c r="Z2648" s="52" t="s">
        <v>183</v>
      </c>
      <c r="AA2648" s="52" t="s">
        <v>183</v>
      </c>
      <c r="AB2648" s="52" t="s">
        <v>183</v>
      </c>
      <c r="AC2648" s="52" t="s">
        <v>183</v>
      </c>
      <c r="AD2648" s="1094" t="s">
        <v>50</v>
      </c>
      <c r="AE2648" s="52"/>
      <c r="AF2648" s="52"/>
      <c r="AG2648" s="317"/>
      <c r="AH2648" s="6" t="e">
        <f t="shared" si="90"/>
        <v>#VALUE!</v>
      </c>
      <c r="AI2648" s="1478" t="e">
        <f>COUNTIF([4]ПС!A5925:A6076,M2648)</f>
        <v>#VALUE!</v>
      </c>
      <c r="AJ2648" s="3">
        <f t="shared" si="92"/>
        <v>1</v>
      </c>
    </row>
    <row r="2649" spans="1:36" ht="140.25" hidden="1" customHeight="1" x14ac:dyDescent="0.2">
      <c r="A2649" s="1098" t="s">
        <v>10799</v>
      </c>
      <c r="B2649" s="52" t="s">
        <v>5</v>
      </c>
      <c r="C2649" s="52" t="s">
        <v>10800</v>
      </c>
      <c r="D2649" s="311">
        <v>41993</v>
      </c>
      <c r="E2649" s="63">
        <v>0.85763888888888884</v>
      </c>
      <c r="F2649" s="1112">
        <v>41993</v>
      </c>
      <c r="G2649" s="59">
        <v>0.85763888888888884</v>
      </c>
      <c r="H2649" s="1174">
        <f t="shared" si="89"/>
        <v>0</v>
      </c>
      <c r="I2649" s="52">
        <v>52</v>
      </c>
      <c r="J2649" s="52"/>
      <c r="K2649" s="52"/>
      <c r="L2649" s="52" t="s">
        <v>128</v>
      </c>
      <c r="M2649" s="1229" t="s">
        <v>11182</v>
      </c>
      <c r="N2649" s="52">
        <v>35</v>
      </c>
      <c r="O2649" s="52" t="s">
        <v>66</v>
      </c>
      <c r="P2649" s="52" t="s">
        <v>11238</v>
      </c>
      <c r="Q2649" s="1264" t="s">
        <v>11525</v>
      </c>
      <c r="R2649" s="1326">
        <v>12</v>
      </c>
      <c r="S2649" s="52">
        <v>9</v>
      </c>
      <c r="T2649" s="1357">
        <f t="shared" si="91"/>
        <v>21</v>
      </c>
      <c r="U2649" s="52" t="s">
        <v>75</v>
      </c>
      <c r="V2649" s="36">
        <v>1988</v>
      </c>
      <c r="W2649" s="36" t="s">
        <v>1268</v>
      </c>
      <c r="X2649" s="52" t="s">
        <v>183</v>
      </c>
      <c r="Y2649" s="39">
        <v>41426</v>
      </c>
      <c r="Z2649" s="52">
        <v>100</v>
      </c>
      <c r="AA2649" s="52" t="s">
        <v>183</v>
      </c>
      <c r="AB2649" s="52">
        <v>0</v>
      </c>
      <c r="AC2649" s="57">
        <v>41764</v>
      </c>
      <c r="AD2649" s="1094" t="s">
        <v>50</v>
      </c>
      <c r="AE2649" s="52"/>
      <c r="AF2649" s="52"/>
      <c r="AG2649" s="317"/>
      <c r="AH2649" s="6" t="e">
        <f t="shared" si="90"/>
        <v>#VALUE!</v>
      </c>
      <c r="AI2649" s="1478" t="e">
        <f>COUNTIF([4]ПС!A5925:A6076,M2649)</f>
        <v>#VALUE!</v>
      </c>
      <c r="AJ2649" s="3">
        <f t="shared" si="92"/>
        <v>1</v>
      </c>
    </row>
    <row r="2650" spans="1:36" ht="110.25" hidden="1" customHeight="1" x14ac:dyDescent="0.2">
      <c r="A2650" s="1098" t="s">
        <v>10799</v>
      </c>
      <c r="B2650" s="52" t="s">
        <v>5</v>
      </c>
      <c r="C2650" s="52" t="s">
        <v>10800</v>
      </c>
      <c r="D2650" s="311">
        <v>41993</v>
      </c>
      <c r="E2650" s="63">
        <v>0.86388888888888893</v>
      </c>
      <c r="F2650" s="1112">
        <v>41993</v>
      </c>
      <c r="G2650" s="59">
        <v>0.86805555555555547</v>
      </c>
      <c r="H2650" s="1174">
        <f t="shared" si="89"/>
        <v>4.1666666666665408E-3</v>
      </c>
      <c r="I2650" s="52">
        <v>2</v>
      </c>
      <c r="J2650" s="52" t="s">
        <v>297</v>
      </c>
      <c r="K2650" s="52" t="s">
        <v>133</v>
      </c>
      <c r="L2650" s="52" t="s">
        <v>130</v>
      </c>
      <c r="M2650" s="1098" t="s">
        <v>4045</v>
      </c>
      <c r="N2650" s="52" t="s">
        <v>103</v>
      </c>
      <c r="O2650" s="52" t="s">
        <v>66</v>
      </c>
      <c r="P2650" s="52" t="s">
        <v>5164</v>
      </c>
      <c r="Q2650" s="1264" t="s">
        <v>11526</v>
      </c>
      <c r="R2650" s="1326">
        <v>2</v>
      </c>
      <c r="S2650" s="52"/>
      <c r="T2650" s="1357">
        <f t="shared" si="91"/>
        <v>2</v>
      </c>
      <c r="U2650" s="52" t="s">
        <v>75</v>
      </c>
      <c r="V2650" s="36">
        <v>1988</v>
      </c>
      <c r="W2650" s="36" t="s">
        <v>2286</v>
      </c>
      <c r="X2650" s="52" t="s">
        <v>183</v>
      </c>
      <c r="Y2650" s="39">
        <v>41779</v>
      </c>
      <c r="Z2650" s="52">
        <v>100</v>
      </c>
      <c r="AA2650" s="52" t="s">
        <v>183</v>
      </c>
      <c r="AB2650" s="52">
        <v>0</v>
      </c>
      <c r="AC2650" s="52" t="s">
        <v>183</v>
      </c>
      <c r="AD2650" s="1094" t="s">
        <v>60</v>
      </c>
      <c r="AE2650" s="52"/>
      <c r="AF2650" s="52"/>
      <c r="AG2650" s="317"/>
      <c r="AH2650" s="6" t="e">
        <f t="shared" si="90"/>
        <v>#VALUE!</v>
      </c>
      <c r="AI2650" s="1478" t="e">
        <f>COUNTIF([4]ПС!A5925:A6076,M2650)</f>
        <v>#VALUE!</v>
      </c>
      <c r="AJ2650" s="3">
        <f t="shared" si="92"/>
        <v>1</v>
      </c>
    </row>
    <row r="2651" spans="1:36" ht="31.5" hidden="1" customHeight="1" x14ac:dyDescent="0.2">
      <c r="A2651" s="1098" t="s">
        <v>10799</v>
      </c>
      <c r="B2651" s="52" t="s">
        <v>5</v>
      </c>
      <c r="C2651" s="52" t="s">
        <v>10800</v>
      </c>
      <c r="D2651" s="311">
        <v>41993</v>
      </c>
      <c r="E2651" s="63">
        <v>0.87361111111111101</v>
      </c>
      <c r="F2651" s="1112">
        <v>41993</v>
      </c>
      <c r="G2651" s="63">
        <v>0.87361111111111101</v>
      </c>
      <c r="H2651" s="1174">
        <f t="shared" si="89"/>
        <v>0</v>
      </c>
      <c r="I2651" s="52">
        <v>100</v>
      </c>
      <c r="J2651" s="52" t="s">
        <v>11191</v>
      </c>
      <c r="K2651" s="52" t="s">
        <v>132</v>
      </c>
      <c r="L2651" s="52" t="s">
        <v>130</v>
      </c>
      <c r="M2651" s="1229" t="s">
        <v>641</v>
      </c>
      <c r="N2651" s="52">
        <v>110</v>
      </c>
      <c r="O2651" s="52" t="s">
        <v>66</v>
      </c>
      <c r="P2651" s="52" t="s">
        <v>12222</v>
      </c>
      <c r="Q2651" s="1268" t="s">
        <v>11527</v>
      </c>
      <c r="R2651" s="1326">
        <v>53</v>
      </c>
      <c r="S2651" s="52"/>
      <c r="T2651" s="1357">
        <f t="shared" si="91"/>
        <v>53</v>
      </c>
      <c r="U2651" s="52" t="s">
        <v>75</v>
      </c>
      <c r="V2651" s="36">
        <v>2007</v>
      </c>
      <c r="W2651" s="36" t="s">
        <v>1268</v>
      </c>
      <c r="X2651" s="52" t="s">
        <v>183</v>
      </c>
      <c r="Y2651" s="52" t="s">
        <v>183</v>
      </c>
      <c r="Z2651" s="52" t="s">
        <v>183</v>
      </c>
      <c r="AA2651" s="52" t="s">
        <v>183</v>
      </c>
      <c r="AB2651" s="52" t="s">
        <v>183</v>
      </c>
      <c r="AC2651" s="52" t="s">
        <v>183</v>
      </c>
      <c r="AD2651" s="1094" t="s">
        <v>40</v>
      </c>
      <c r="AE2651" s="52"/>
      <c r="AF2651" s="52"/>
      <c r="AG2651" s="317"/>
      <c r="AH2651" s="6" t="e">
        <f t="shared" si="90"/>
        <v>#VALUE!</v>
      </c>
      <c r="AI2651" s="1478" t="e">
        <f>COUNTIF([4]ПС!A5925:A6076,M2651)</f>
        <v>#VALUE!</v>
      </c>
      <c r="AJ2651" s="3">
        <f t="shared" si="92"/>
        <v>1</v>
      </c>
    </row>
    <row r="2652" spans="1:36" ht="31.5" hidden="1" customHeight="1" x14ac:dyDescent="0.2">
      <c r="A2652" s="1098" t="s">
        <v>10799</v>
      </c>
      <c r="B2652" s="52" t="s">
        <v>5</v>
      </c>
      <c r="C2652" s="52" t="s">
        <v>10800</v>
      </c>
      <c r="D2652" s="311">
        <v>41993</v>
      </c>
      <c r="E2652" s="63">
        <v>0.9472222222222223</v>
      </c>
      <c r="F2652" s="1112">
        <v>41993</v>
      </c>
      <c r="G2652" s="63">
        <v>0.97916666666666663</v>
      </c>
      <c r="H2652" s="1174">
        <f t="shared" si="89"/>
        <v>3.1944444444444331E-2</v>
      </c>
      <c r="I2652" s="52">
        <v>1</v>
      </c>
      <c r="J2652" s="52" t="s">
        <v>146</v>
      </c>
      <c r="K2652" s="52" t="s">
        <v>133</v>
      </c>
      <c r="L2652" s="52" t="s">
        <v>128</v>
      </c>
      <c r="M2652" s="1098" t="s">
        <v>11239</v>
      </c>
      <c r="N2652" s="52" t="s">
        <v>103</v>
      </c>
      <c r="O2652" s="52" t="s">
        <v>66</v>
      </c>
      <c r="P2652" s="55" t="s">
        <v>11240</v>
      </c>
      <c r="Q2652" s="55" t="s">
        <v>11528</v>
      </c>
      <c r="R2652" s="1326">
        <v>1</v>
      </c>
      <c r="S2652" s="36"/>
      <c r="T2652" s="1357">
        <f t="shared" si="91"/>
        <v>1</v>
      </c>
      <c r="U2652" s="52" t="s">
        <v>75</v>
      </c>
      <c r="V2652" s="36">
        <v>2002</v>
      </c>
      <c r="W2652" s="36" t="s">
        <v>2286</v>
      </c>
      <c r="X2652" s="52" t="s">
        <v>183</v>
      </c>
      <c r="Y2652" s="52" t="s">
        <v>183</v>
      </c>
      <c r="Z2652" s="52" t="s">
        <v>183</v>
      </c>
      <c r="AA2652" s="52" t="s">
        <v>183</v>
      </c>
      <c r="AB2652" s="52" t="s">
        <v>183</v>
      </c>
      <c r="AC2652" s="52" t="s">
        <v>11529</v>
      </c>
      <c r="AD2652" s="1094" t="s">
        <v>50</v>
      </c>
      <c r="AE2652" s="52"/>
      <c r="AF2652" s="52"/>
      <c r="AG2652" s="317"/>
      <c r="AH2652" s="6" t="e">
        <f t="shared" si="90"/>
        <v>#VALUE!</v>
      </c>
      <c r="AI2652" s="1478" t="e">
        <f>COUNTIF([4]ПС!A5925:A6076,M2652)</f>
        <v>#VALUE!</v>
      </c>
      <c r="AJ2652" s="3">
        <f t="shared" si="92"/>
        <v>1</v>
      </c>
    </row>
    <row r="2653" spans="1:36" ht="45.75" hidden="1" customHeight="1" x14ac:dyDescent="0.2">
      <c r="A2653" s="1098" t="s">
        <v>10799</v>
      </c>
      <c r="B2653" s="52" t="s">
        <v>5</v>
      </c>
      <c r="C2653" s="52" t="s">
        <v>10800</v>
      </c>
      <c r="D2653" s="311">
        <v>41993</v>
      </c>
      <c r="E2653" s="63">
        <v>1.3888888888888889E-3</v>
      </c>
      <c r="F2653" s="1112">
        <v>41993</v>
      </c>
      <c r="G2653" s="63">
        <v>9.7222222222222224E-3</v>
      </c>
      <c r="H2653" s="1174">
        <f t="shared" si="89"/>
        <v>8.3333333333333332E-3</v>
      </c>
      <c r="I2653" s="52">
        <v>43</v>
      </c>
      <c r="J2653" s="52" t="s">
        <v>11191</v>
      </c>
      <c r="K2653" s="52" t="s">
        <v>133</v>
      </c>
      <c r="L2653" s="52" t="s">
        <v>128</v>
      </c>
      <c r="M2653" s="1229" t="s">
        <v>714</v>
      </c>
      <c r="N2653" s="52">
        <v>110</v>
      </c>
      <c r="O2653" s="52" t="s">
        <v>66</v>
      </c>
      <c r="P2653" s="55" t="s">
        <v>11241</v>
      </c>
      <c r="Q2653" s="1681" t="s">
        <v>11530</v>
      </c>
      <c r="R2653" s="1326">
        <v>126</v>
      </c>
      <c r="S2653" s="36"/>
      <c r="T2653" s="1357">
        <f t="shared" si="91"/>
        <v>126</v>
      </c>
      <c r="U2653" s="52" t="s">
        <v>75</v>
      </c>
      <c r="V2653" s="52">
        <v>2013</v>
      </c>
      <c r="W2653" s="36" t="s">
        <v>6097</v>
      </c>
      <c r="X2653" s="52" t="s">
        <v>183</v>
      </c>
      <c r="Y2653" s="1403">
        <v>41699</v>
      </c>
      <c r="Z2653" s="52">
        <v>100</v>
      </c>
      <c r="AA2653" s="52" t="s">
        <v>183</v>
      </c>
      <c r="AB2653" s="52">
        <v>0</v>
      </c>
      <c r="AC2653" s="1403">
        <v>41699</v>
      </c>
      <c r="AD2653" s="1094" t="s">
        <v>50</v>
      </c>
      <c r="AE2653" s="52"/>
      <c r="AF2653" s="52"/>
      <c r="AG2653" s="317"/>
      <c r="AH2653" s="6" t="e">
        <f t="shared" si="90"/>
        <v>#VALUE!</v>
      </c>
      <c r="AI2653" s="1478" t="e">
        <f>COUNTIF([4]ПС!A5925:A6076,M2653)</f>
        <v>#VALUE!</v>
      </c>
      <c r="AJ2653" s="3">
        <f t="shared" si="92"/>
        <v>1</v>
      </c>
    </row>
    <row r="2654" spans="1:36" ht="45.75" hidden="1" customHeight="1" x14ac:dyDescent="0.2">
      <c r="A2654" s="1098" t="s">
        <v>10799</v>
      </c>
      <c r="B2654" s="52" t="s">
        <v>5</v>
      </c>
      <c r="C2654" s="52" t="s">
        <v>10800</v>
      </c>
      <c r="D2654" s="311">
        <v>41993</v>
      </c>
      <c r="E2654" s="63">
        <v>0.29722222222222222</v>
      </c>
      <c r="F2654" s="1112">
        <v>41993</v>
      </c>
      <c r="G2654" s="63">
        <v>0.33263888888888887</v>
      </c>
      <c r="H2654" s="1174">
        <f t="shared" si="89"/>
        <v>3.5416666666666652E-2</v>
      </c>
      <c r="I2654" s="52">
        <v>53</v>
      </c>
      <c r="J2654" s="52" t="s">
        <v>4834</v>
      </c>
      <c r="K2654" s="52" t="s">
        <v>134</v>
      </c>
      <c r="L2654" s="52" t="s">
        <v>128</v>
      </c>
      <c r="M2654" s="1229" t="s">
        <v>11182</v>
      </c>
      <c r="N2654" s="52">
        <v>35</v>
      </c>
      <c r="O2654" s="52" t="s">
        <v>66</v>
      </c>
      <c r="P2654" s="52" t="s">
        <v>11202</v>
      </c>
      <c r="Q2654" s="1258" t="s">
        <v>11531</v>
      </c>
      <c r="R2654" s="1326">
        <v>246</v>
      </c>
      <c r="S2654" s="52"/>
      <c r="T2654" s="1357">
        <f t="shared" si="91"/>
        <v>246</v>
      </c>
      <c r="U2654" s="52" t="s">
        <v>75</v>
      </c>
      <c r="V2654" s="36">
        <v>1977</v>
      </c>
      <c r="W2654" s="36" t="s">
        <v>1268</v>
      </c>
      <c r="X2654" s="52" t="s">
        <v>183</v>
      </c>
      <c r="Y2654" s="36" t="s">
        <v>183</v>
      </c>
      <c r="Z2654" s="52">
        <v>100</v>
      </c>
      <c r="AA2654" s="52" t="s">
        <v>183</v>
      </c>
      <c r="AB2654" s="52">
        <v>0</v>
      </c>
      <c r="AC2654" s="57">
        <v>41844</v>
      </c>
      <c r="AD2654" s="1094" t="s">
        <v>50</v>
      </c>
      <c r="AE2654" s="52"/>
      <c r="AF2654" s="52"/>
      <c r="AG2654" s="317"/>
      <c r="AH2654" s="6" t="e">
        <f t="shared" si="90"/>
        <v>#VALUE!</v>
      </c>
      <c r="AI2654" s="1478" t="e">
        <f>COUNTIF([4]ПС!A5925:A6076,M2654)</f>
        <v>#VALUE!</v>
      </c>
      <c r="AJ2654" s="3">
        <f t="shared" si="92"/>
        <v>1</v>
      </c>
    </row>
    <row r="2655" spans="1:36" ht="31.5" hidden="1" customHeight="1" x14ac:dyDescent="0.2">
      <c r="A2655" s="1098" t="s">
        <v>10799</v>
      </c>
      <c r="B2655" s="52" t="s">
        <v>5</v>
      </c>
      <c r="C2655" s="52" t="s">
        <v>10800</v>
      </c>
      <c r="D2655" s="311">
        <v>41994</v>
      </c>
      <c r="E2655" s="63">
        <v>8.6111111111111124E-2</v>
      </c>
      <c r="F2655" s="1112">
        <v>41994</v>
      </c>
      <c r="G2655" s="59">
        <v>8.6805555555555566E-2</v>
      </c>
      <c r="H2655" s="1174">
        <f t="shared" si="89"/>
        <v>6.9444444444444198E-4</v>
      </c>
      <c r="I2655" s="52">
        <v>10</v>
      </c>
      <c r="J2655" s="52"/>
      <c r="K2655" s="52"/>
      <c r="L2655" s="52" t="s">
        <v>130</v>
      </c>
      <c r="M2655" s="1098" t="s">
        <v>4045</v>
      </c>
      <c r="N2655" s="52">
        <v>35</v>
      </c>
      <c r="O2655" s="52" t="s">
        <v>66</v>
      </c>
      <c r="P2655" s="55" t="s">
        <v>3839</v>
      </c>
      <c r="Q2655" s="1258" t="s">
        <v>11532</v>
      </c>
      <c r="R2655" s="1326">
        <v>2</v>
      </c>
      <c r="S2655" s="40">
        <v>1</v>
      </c>
      <c r="T2655" s="1357">
        <f t="shared" si="91"/>
        <v>3</v>
      </c>
      <c r="U2655" s="52" t="s">
        <v>75</v>
      </c>
      <c r="V2655" s="36">
        <v>1988</v>
      </c>
      <c r="W2655" s="36" t="s">
        <v>2286</v>
      </c>
      <c r="X2655" s="52" t="s">
        <v>183</v>
      </c>
      <c r="Y2655" s="52" t="s">
        <v>183</v>
      </c>
      <c r="Z2655" s="52" t="s">
        <v>183</v>
      </c>
      <c r="AA2655" s="52" t="s">
        <v>183</v>
      </c>
      <c r="AB2655" s="52" t="s">
        <v>183</v>
      </c>
      <c r="AC2655" s="52" t="s">
        <v>183</v>
      </c>
      <c r="AD2655" s="1094" t="s">
        <v>40</v>
      </c>
      <c r="AE2655" s="52"/>
      <c r="AF2655" s="52"/>
      <c r="AG2655" s="317"/>
      <c r="AH2655" s="6" t="e">
        <f t="shared" si="90"/>
        <v>#VALUE!</v>
      </c>
      <c r="AI2655" s="1478" t="e">
        <f>COUNTIF([4]ПС!A5925:A6076,M2655)</f>
        <v>#VALUE!</v>
      </c>
      <c r="AJ2655" s="3">
        <f t="shared" si="92"/>
        <v>1</v>
      </c>
    </row>
    <row r="2656" spans="1:36" ht="31.5" hidden="1" customHeight="1" x14ac:dyDescent="0.2">
      <c r="A2656" s="1098" t="s">
        <v>10799</v>
      </c>
      <c r="B2656" s="52" t="s">
        <v>5</v>
      </c>
      <c r="C2656" s="52" t="s">
        <v>10800</v>
      </c>
      <c r="D2656" s="311">
        <v>41994</v>
      </c>
      <c r="E2656" s="63">
        <v>0.11388888888888889</v>
      </c>
      <c r="F2656" s="1112">
        <v>41994</v>
      </c>
      <c r="G2656" s="59">
        <v>0.11388888888888889</v>
      </c>
      <c r="H2656" s="1174">
        <f t="shared" si="89"/>
        <v>0</v>
      </c>
      <c r="I2656" s="52">
        <v>16</v>
      </c>
      <c r="J2656" s="52" t="s">
        <v>11191</v>
      </c>
      <c r="K2656" s="52"/>
      <c r="L2656" s="52" t="s">
        <v>128</v>
      </c>
      <c r="M2656" s="1229" t="s">
        <v>1399</v>
      </c>
      <c r="N2656" s="52">
        <v>110</v>
      </c>
      <c r="O2656" s="52" t="s">
        <v>66</v>
      </c>
      <c r="P2656" s="55" t="s">
        <v>11274</v>
      </c>
      <c r="Q2656" s="1258" t="s">
        <v>11533</v>
      </c>
      <c r="R2656" s="1326">
        <v>20</v>
      </c>
      <c r="S2656" s="40"/>
      <c r="T2656" s="1357">
        <f t="shared" si="91"/>
        <v>20</v>
      </c>
      <c r="U2656" s="52" t="s">
        <v>75</v>
      </c>
      <c r="V2656" s="36">
        <v>1994</v>
      </c>
      <c r="W2656" s="36" t="s">
        <v>1536</v>
      </c>
      <c r="X2656" s="52" t="s">
        <v>183</v>
      </c>
      <c r="Y2656" s="52" t="s">
        <v>183</v>
      </c>
      <c r="Z2656" s="52" t="s">
        <v>183</v>
      </c>
      <c r="AA2656" s="52" t="s">
        <v>183</v>
      </c>
      <c r="AB2656" s="52" t="s">
        <v>183</v>
      </c>
      <c r="AC2656" s="52" t="s">
        <v>183</v>
      </c>
      <c r="AD2656" s="1094" t="s">
        <v>50</v>
      </c>
      <c r="AE2656" s="52"/>
      <c r="AF2656" s="52"/>
      <c r="AG2656" s="317"/>
      <c r="AH2656" s="6" t="e">
        <f t="shared" si="90"/>
        <v>#VALUE!</v>
      </c>
      <c r="AI2656" s="1478" t="e">
        <f>COUNTIF([4]ПС!A5925:A6076,M2656)</f>
        <v>#VALUE!</v>
      </c>
      <c r="AJ2656" s="3">
        <f t="shared" si="92"/>
        <v>1</v>
      </c>
    </row>
    <row r="2657" spans="1:36" s="75" customFormat="1" ht="31.5" hidden="1" customHeight="1" x14ac:dyDescent="0.2">
      <c r="A2657" s="1098" t="s">
        <v>10799</v>
      </c>
      <c r="B2657" s="52" t="s">
        <v>5</v>
      </c>
      <c r="C2657" s="52" t="s">
        <v>10800</v>
      </c>
      <c r="D2657" s="311">
        <v>41994</v>
      </c>
      <c r="E2657" s="63">
        <v>0.1173611111111111</v>
      </c>
      <c r="F2657" s="1112">
        <v>41994</v>
      </c>
      <c r="G2657" s="63">
        <v>0.13472222222222222</v>
      </c>
      <c r="H2657" s="1174">
        <f t="shared" si="89"/>
        <v>1.7361111111111119E-2</v>
      </c>
      <c r="I2657" s="52">
        <v>79</v>
      </c>
      <c r="J2657" s="52" t="s">
        <v>178</v>
      </c>
      <c r="K2657" s="52"/>
      <c r="L2657" s="52" t="s">
        <v>128</v>
      </c>
      <c r="M2657" s="1098" t="s">
        <v>662</v>
      </c>
      <c r="N2657" s="52">
        <v>35</v>
      </c>
      <c r="O2657" s="52" t="s">
        <v>66</v>
      </c>
      <c r="P2657" s="55" t="s">
        <v>4260</v>
      </c>
      <c r="Q2657" s="1258" t="s">
        <v>11534</v>
      </c>
      <c r="R2657" s="1326">
        <v>34</v>
      </c>
      <c r="S2657" s="40"/>
      <c r="T2657" s="1357">
        <f t="shared" si="91"/>
        <v>34</v>
      </c>
      <c r="U2657" s="52" t="s">
        <v>75</v>
      </c>
      <c r="V2657" s="36">
        <v>1971</v>
      </c>
      <c r="W2657" s="36" t="s">
        <v>1268</v>
      </c>
      <c r="X2657" s="52" t="s">
        <v>183</v>
      </c>
      <c r="Y2657" s="57">
        <v>39965</v>
      </c>
      <c r="Z2657" s="52">
        <v>100</v>
      </c>
      <c r="AA2657" s="52" t="s">
        <v>183</v>
      </c>
      <c r="AB2657" s="52">
        <v>0</v>
      </c>
      <c r="AC2657" s="57">
        <v>41837</v>
      </c>
      <c r="AD2657" s="1094" t="s">
        <v>50</v>
      </c>
      <c r="AE2657" s="52"/>
      <c r="AF2657" s="52"/>
      <c r="AG2657" s="1462"/>
      <c r="AH2657" s="6" t="e">
        <f t="shared" si="90"/>
        <v>#VALUE!</v>
      </c>
      <c r="AI2657" s="1478" t="e">
        <f>COUNTIF([4]ПС!A5925:A6076,M2657)</f>
        <v>#VALUE!</v>
      </c>
      <c r="AJ2657" s="3">
        <f t="shared" si="92"/>
        <v>1</v>
      </c>
    </row>
    <row r="2658" spans="1:36" s="75" customFormat="1" ht="31.5" hidden="1" customHeight="1" x14ac:dyDescent="0.2">
      <c r="A2658" s="1098" t="s">
        <v>10799</v>
      </c>
      <c r="B2658" s="52" t="s">
        <v>5</v>
      </c>
      <c r="C2658" s="52" t="s">
        <v>10738</v>
      </c>
      <c r="D2658" s="311">
        <v>41994</v>
      </c>
      <c r="E2658" s="63">
        <v>0.19166666666666665</v>
      </c>
      <c r="F2658" s="1112">
        <v>41994</v>
      </c>
      <c r="G2658" s="63">
        <v>0.19791666666666666</v>
      </c>
      <c r="H2658" s="1174">
        <f t="shared" si="89"/>
        <v>6.2500000000000056E-3</v>
      </c>
      <c r="I2658" s="52">
        <v>1</v>
      </c>
      <c r="J2658" s="52" t="s">
        <v>2497</v>
      </c>
      <c r="K2658" s="52"/>
      <c r="L2658" s="52" t="s">
        <v>125</v>
      </c>
      <c r="M2658" s="1098" t="s">
        <v>11044</v>
      </c>
      <c r="N2658" s="52" t="s">
        <v>103</v>
      </c>
      <c r="O2658" s="52" t="s">
        <v>66</v>
      </c>
      <c r="P2658" s="52" t="s">
        <v>11045</v>
      </c>
      <c r="Q2658" s="1234" t="s">
        <v>11535</v>
      </c>
      <c r="R2658" s="1326">
        <v>2</v>
      </c>
      <c r="S2658" s="52"/>
      <c r="T2658" s="1357">
        <f t="shared" si="91"/>
        <v>2</v>
      </c>
      <c r="U2658" s="52"/>
      <c r="V2658" s="36"/>
      <c r="W2658" s="36"/>
      <c r="X2658" s="52"/>
      <c r="Y2658" s="36"/>
      <c r="Z2658" s="52"/>
      <c r="AA2658" s="52"/>
      <c r="AB2658" s="52"/>
      <c r="AC2658" s="52"/>
      <c r="AD2658" s="52" t="s">
        <v>55</v>
      </c>
      <c r="AE2658" s="52"/>
      <c r="AF2658" s="52"/>
      <c r="AG2658" s="1462"/>
      <c r="AH2658" s="6" t="e">
        <f t="shared" si="90"/>
        <v>#VALUE!</v>
      </c>
      <c r="AI2658" s="1478" t="e">
        <f>COUNTIF([4]ПС!A5925:A6076,M2658)</f>
        <v>#VALUE!</v>
      </c>
      <c r="AJ2658" s="3">
        <f t="shared" si="92"/>
        <v>1</v>
      </c>
    </row>
    <row r="2659" spans="1:36" ht="78.75" hidden="1" customHeight="1" x14ac:dyDescent="0.2">
      <c r="A2659" s="1098" t="s">
        <v>10799</v>
      </c>
      <c r="B2659" s="207" t="s">
        <v>5</v>
      </c>
      <c r="C2659" s="52" t="s">
        <v>10738</v>
      </c>
      <c r="D2659" s="311">
        <v>41994</v>
      </c>
      <c r="E2659" s="647">
        <v>0.19236111111111112</v>
      </c>
      <c r="F2659" s="1112">
        <v>41994</v>
      </c>
      <c r="G2659" s="63">
        <v>0.21527777777777779</v>
      </c>
      <c r="H2659" s="1174">
        <f t="shared" si="89"/>
        <v>2.2916666666666669E-2</v>
      </c>
      <c r="I2659" s="52">
        <v>106</v>
      </c>
      <c r="J2659" s="131" t="s">
        <v>11263</v>
      </c>
      <c r="K2659" s="131" t="s">
        <v>132</v>
      </c>
      <c r="L2659" s="52" t="s">
        <v>125</v>
      </c>
      <c r="M2659" s="1098" t="s">
        <v>673</v>
      </c>
      <c r="N2659" s="52">
        <v>110</v>
      </c>
      <c r="O2659" s="52" t="s">
        <v>66</v>
      </c>
      <c r="P2659" s="52" t="s">
        <v>11264</v>
      </c>
      <c r="Q2659" s="1234" t="s">
        <v>11536</v>
      </c>
      <c r="R2659" s="1326">
        <v>104</v>
      </c>
      <c r="S2659" s="52"/>
      <c r="T2659" s="1357">
        <f t="shared" si="91"/>
        <v>104</v>
      </c>
      <c r="U2659" s="131"/>
      <c r="V2659" s="217"/>
      <c r="W2659" s="218"/>
      <c r="X2659" s="215"/>
      <c r="Y2659" s="218"/>
      <c r="Z2659" s="215"/>
      <c r="AA2659" s="215"/>
      <c r="AB2659" s="215"/>
      <c r="AC2659" s="215"/>
      <c r="AD2659" s="52" t="s">
        <v>55</v>
      </c>
      <c r="AE2659" s="215"/>
      <c r="AF2659" s="215"/>
      <c r="AG2659" s="21"/>
      <c r="AH2659" s="6" t="e">
        <f t="shared" si="90"/>
        <v>#VALUE!</v>
      </c>
      <c r="AI2659" s="1478" t="e">
        <f>COUNTIF([4]ПС!A5925:A6076,M2659)</f>
        <v>#VALUE!</v>
      </c>
      <c r="AJ2659" s="3">
        <f t="shared" si="92"/>
        <v>1</v>
      </c>
    </row>
    <row r="2660" spans="1:36" ht="31.5" hidden="1" customHeight="1" x14ac:dyDescent="0.2">
      <c r="A2660" s="1098" t="s">
        <v>10799</v>
      </c>
      <c r="B2660" s="207" t="s">
        <v>5</v>
      </c>
      <c r="C2660" s="207" t="s">
        <v>10455</v>
      </c>
      <c r="D2660" s="311">
        <v>41994</v>
      </c>
      <c r="E2660" s="391">
        <v>0.21458333333333335</v>
      </c>
      <c r="F2660" s="1112">
        <v>41994</v>
      </c>
      <c r="G2660" s="391">
        <v>0.22638888888888889</v>
      </c>
      <c r="H2660" s="1185">
        <f t="shared" si="89"/>
        <v>1.1805555555555541E-2</v>
      </c>
      <c r="I2660" s="52">
        <v>3</v>
      </c>
      <c r="J2660" s="52" t="s">
        <v>2497</v>
      </c>
      <c r="K2660" s="52" t="s">
        <v>133</v>
      </c>
      <c r="L2660" s="52" t="s">
        <v>125</v>
      </c>
      <c r="M2660" s="1595" t="s">
        <v>1290</v>
      </c>
      <c r="N2660" s="408" t="s">
        <v>103</v>
      </c>
      <c r="O2660" s="408" t="s">
        <v>66</v>
      </c>
      <c r="P2660" s="1250" t="s">
        <v>11265</v>
      </c>
      <c r="Q2660" s="1258" t="s">
        <v>11537</v>
      </c>
      <c r="R2660" s="1733">
        <v>4</v>
      </c>
      <c r="S2660" s="215"/>
      <c r="T2660" s="1367">
        <f t="shared" si="91"/>
        <v>4</v>
      </c>
      <c r="U2660" s="215"/>
      <c r="V2660" s="217"/>
      <c r="W2660" s="218"/>
      <c r="X2660" s="215"/>
      <c r="Y2660" s="218"/>
      <c r="Z2660" s="215"/>
      <c r="AA2660" s="215"/>
      <c r="AB2660" s="215"/>
      <c r="AC2660" s="215"/>
      <c r="AD2660" s="52" t="s">
        <v>55</v>
      </c>
      <c r="AE2660" s="215"/>
      <c r="AF2660" s="215"/>
      <c r="AG2660" s="21"/>
      <c r="AH2660" s="6" t="e">
        <f t="shared" si="90"/>
        <v>#VALUE!</v>
      </c>
      <c r="AI2660" s="1478" t="e">
        <f>COUNTIF([4]ПС!A5925:A6076,M2660)</f>
        <v>#VALUE!</v>
      </c>
      <c r="AJ2660" s="3">
        <f t="shared" si="92"/>
        <v>1</v>
      </c>
    </row>
    <row r="2661" spans="1:36" ht="63" hidden="1" customHeight="1" x14ac:dyDescent="0.2">
      <c r="A2661" s="1098" t="s">
        <v>10799</v>
      </c>
      <c r="B2661" s="207" t="s">
        <v>5</v>
      </c>
      <c r="C2661" s="52" t="s">
        <v>10738</v>
      </c>
      <c r="D2661" s="311">
        <v>41994</v>
      </c>
      <c r="E2661" s="647">
        <v>0.34236111111111112</v>
      </c>
      <c r="F2661" s="1112">
        <v>41994</v>
      </c>
      <c r="G2661" s="647">
        <v>0.3430555555555555</v>
      </c>
      <c r="H2661" s="1201">
        <f t="shared" si="89"/>
        <v>6.9444444444438647E-4</v>
      </c>
      <c r="I2661" s="52">
        <v>254</v>
      </c>
      <c r="J2661" s="52" t="s">
        <v>11263</v>
      </c>
      <c r="K2661" s="52" t="s">
        <v>132</v>
      </c>
      <c r="L2661" s="52" t="s">
        <v>125</v>
      </c>
      <c r="M2661" s="1098" t="s">
        <v>673</v>
      </c>
      <c r="N2661" s="52">
        <v>110</v>
      </c>
      <c r="O2661" s="52" t="s">
        <v>66</v>
      </c>
      <c r="P2661" s="52" t="s">
        <v>11264</v>
      </c>
      <c r="Q2661" s="1234" t="s">
        <v>11538</v>
      </c>
      <c r="R2661" s="1326">
        <v>79</v>
      </c>
      <c r="S2661" s="52"/>
      <c r="T2661" s="1357">
        <f t="shared" si="91"/>
        <v>79</v>
      </c>
      <c r="U2661" s="52"/>
      <c r="V2661" s="36"/>
      <c r="W2661" s="36"/>
      <c r="X2661" s="52"/>
      <c r="Y2661" s="36"/>
      <c r="Z2661" s="52"/>
      <c r="AA2661" s="52"/>
      <c r="AB2661" s="52"/>
      <c r="AC2661" s="52"/>
      <c r="AD2661" s="52" t="s">
        <v>55</v>
      </c>
      <c r="AE2661" s="52"/>
      <c r="AF2661" s="52"/>
      <c r="AG2661" s="317"/>
      <c r="AH2661" s="6" t="e">
        <f t="shared" si="90"/>
        <v>#VALUE!</v>
      </c>
      <c r="AI2661" s="1478" t="e">
        <f>COUNTIF([4]ПС!A5925:A6076,M2661)</f>
        <v>#VALUE!</v>
      </c>
      <c r="AJ2661" s="3">
        <f t="shared" si="92"/>
        <v>1</v>
      </c>
    </row>
    <row r="2662" spans="1:36" ht="94.5" hidden="1" customHeight="1" x14ac:dyDescent="0.2">
      <c r="A2662" s="1098" t="s">
        <v>10799</v>
      </c>
      <c r="B2662" s="207" t="s">
        <v>5</v>
      </c>
      <c r="C2662" s="207" t="s">
        <v>10738</v>
      </c>
      <c r="D2662" s="311">
        <v>41994</v>
      </c>
      <c r="E2662" s="391">
        <v>0.22222222222222221</v>
      </c>
      <c r="F2662" s="1112">
        <v>41994</v>
      </c>
      <c r="G2662" s="391">
        <v>0.22222222222222221</v>
      </c>
      <c r="H2662" s="1185">
        <f t="shared" si="89"/>
        <v>0</v>
      </c>
      <c r="I2662" s="52">
        <v>263</v>
      </c>
      <c r="J2662" s="52" t="s">
        <v>11266</v>
      </c>
      <c r="K2662" s="52" t="s">
        <v>132</v>
      </c>
      <c r="L2662" s="52" t="s">
        <v>125</v>
      </c>
      <c r="M2662" s="1595" t="s">
        <v>673</v>
      </c>
      <c r="N2662" s="408">
        <v>110</v>
      </c>
      <c r="O2662" s="408" t="s">
        <v>66</v>
      </c>
      <c r="P2662" s="1250" t="s">
        <v>12223</v>
      </c>
      <c r="Q2662" s="1234" t="s">
        <v>11539</v>
      </c>
      <c r="R2662" s="1733">
        <v>94</v>
      </c>
      <c r="S2662" s="215">
        <v>2</v>
      </c>
      <c r="T2662" s="1367">
        <f t="shared" si="91"/>
        <v>96</v>
      </c>
      <c r="U2662" s="52"/>
      <c r="V2662" s="36"/>
      <c r="W2662" s="36"/>
      <c r="X2662" s="52"/>
      <c r="Y2662" s="36"/>
      <c r="Z2662" s="52"/>
      <c r="AA2662" s="52"/>
      <c r="AB2662" s="52"/>
      <c r="AC2662" s="52"/>
      <c r="AD2662" s="52" t="s">
        <v>55</v>
      </c>
      <c r="AE2662" s="52"/>
      <c r="AF2662" s="52"/>
      <c r="AG2662" s="317"/>
      <c r="AH2662" s="6" t="e">
        <f t="shared" si="90"/>
        <v>#VALUE!</v>
      </c>
      <c r="AI2662" s="1478" t="e">
        <f>COUNTIF([4]ПС!A5925:A6076,M2662)</f>
        <v>#VALUE!</v>
      </c>
      <c r="AJ2662" s="3">
        <f t="shared" si="92"/>
        <v>1</v>
      </c>
    </row>
    <row r="2663" spans="1:36" ht="31.5" hidden="1" customHeight="1" x14ac:dyDescent="0.2">
      <c r="A2663" s="1484" t="s">
        <v>10799</v>
      </c>
      <c r="B2663" s="52" t="s">
        <v>5</v>
      </c>
      <c r="C2663" s="52" t="s">
        <v>10800</v>
      </c>
      <c r="D2663" s="311">
        <v>41994</v>
      </c>
      <c r="E2663" s="111">
        <v>0.23402777777777781</v>
      </c>
      <c r="F2663" s="1112">
        <v>41994</v>
      </c>
      <c r="G2663" s="38">
        <v>0.24097222222222223</v>
      </c>
      <c r="H2663" s="1174">
        <f t="shared" si="89"/>
        <v>6.9444444444444198E-3</v>
      </c>
      <c r="I2663" s="40">
        <v>10</v>
      </c>
      <c r="J2663" s="36" t="s">
        <v>178</v>
      </c>
      <c r="K2663" s="52" t="s">
        <v>136</v>
      </c>
      <c r="L2663" s="52" t="s">
        <v>128</v>
      </c>
      <c r="M2663" s="1098" t="s">
        <v>1399</v>
      </c>
      <c r="N2663" s="52">
        <v>35</v>
      </c>
      <c r="O2663" s="52" t="s">
        <v>66</v>
      </c>
      <c r="P2663" s="55" t="s">
        <v>11275</v>
      </c>
      <c r="Q2663" s="52" t="s">
        <v>11276</v>
      </c>
      <c r="R2663" s="1326">
        <v>8</v>
      </c>
      <c r="S2663" s="52"/>
      <c r="T2663" s="1357">
        <f t="shared" si="91"/>
        <v>8</v>
      </c>
      <c r="U2663" s="52" t="s">
        <v>75</v>
      </c>
      <c r="V2663" s="36">
        <v>2005</v>
      </c>
      <c r="W2663" s="36" t="s">
        <v>1268</v>
      </c>
      <c r="X2663" s="52" t="s">
        <v>183</v>
      </c>
      <c r="Y2663" s="39">
        <v>41548</v>
      </c>
      <c r="Z2663" s="52">
        <v>100</v>
      </c>
      <c r="AA2663" s="52" t="s">
        <v>183</v>
      </c>
      <c r="AB2663" s="52">
        <v>0</v>
      </c>
      <c r="AC2663" s="52" t="s">
        <v>183</v>
      </c>
      <c r="AD2663" s="1444" t="s">
        <v>50</v>
      </c>
      <c r="AE2663" s="52"/>
      <c r="AF2663" s="52"/>
      <c r="AG2663" s="317"/>
      <c r="AH2663" s="6" t="e">
        <f t="shared" si="90"/>
        <v>#VALUE!</v>
      </c>
      <c r="AI2663" s="1478" t="e">
        <f>COUNTIF([4]ПС!A5925:A6076,M2663)</f>
        <v>#VALUE!</v>
      </c>
      <c r="AJ2663" s="3">
        <f t="shared" si="92"/>
        <v>1</v>
      </c>
    </row>
    <row r="2664" spans="1:36" ht="31.5" hidden="1" customHeight="1" x14ac:dyDescent="0.2">
      <c r="A2664" s="1484" t="s">
        <v>10799</v>
      </c>
      <c r="B2664" s="52" t="s">
        <v>5</v>
      </c>
      <c r="C2664" s="52" t="s">
        <v>10800</v>
      </c>
      <c r="D2664" s="311">
        <v>41994</v>
      </c>
      <c r="E2664" s="63">
        <v>0.25763888888888892</v>
      </c>
      <c r="F2664" s="1112">
        <v>41994</v>
      </c>
      <c r="G2664" s="59">
        <v>0.2590277777777778</v>
      </c>
      <c r="H2664" s="1174">
        <f t="shared" si="89"/>
        <v>1.388888888888884E-3</v>
      </c>
      <c r="I2664" s="52"/>
      <c r="J2664" s="52" t="s">
        <v>146</v>
      </c>
      <c r="K2664" s="52" t="s">
        <v>834</v>
      </c>
      <c r="L2664" s="52" t="s">
        <v>128</v>
      </c>
      <c r="M2664" s="1229" t="s">
        <v>1399</v>
      </c>
      <c r="N2664" s="52">
        <v>110</v>
      </c>
      <c r="O2664" s="52" t="s">
        <v>66</v>
      </c>
      <c r="P2664" s="55" t="s">
        <v>11180</v>
      </c>
      <c r="Q2664" s="1258" t="s">
        <v>11540</v>
      </c>
      <c r="R2664" s="1326">
        <v>390</v>
      </c>
      <c r="S2664" s="52">
        <v>164</v>
      </c>
      <c r="T2664" s="1357">
        <f t="shared" si="91"/>
        <v>554</v>
      </c>
      <c r="U2664" s="52" t="s">
        <v>75</v>
      </c>
      <c r="V2664" s="36">
        <v>2010</v>
      </c>
      <c r="W2664" s="36" t="s">
        <v>1268</v>
      </c>
      <c r="X2664" s="52" t="s">
        <v>183</v>
      </c>
      <c r="Y2664" s="1403">
        <v>41487</v>
      </c>
      <c r="Z2664" s="52">
        <v>100</v>
      </c>
      <c r="AA2664" s="1403">
        <v>41579</v>
      </c>
      <c r="AB2664" s="52">
        <v>0</v>
      </c>
      <c r="AC2664" s="1403">
        <v>41518</v>
      </c>
      <c r="AD2664" s="1094" t="s">
        <v>50</v>
      </c>
      <c r="AE2664" s="52"/>
      <c r="AF2664" s="52"/>
      <c r="AG2664" s="317"/>
      <c r="AH2664" s="6" t="e">
        <f t="shared" si="90"/>
        <v>#VALUE!</v>
      </c>
      <c r="AI2664" s="1478" t="e">
        <f>COUNTIF([4]ПС!A5925:A6076,M2664)</f>
        <v>#VALUE!</v>
      </c>
      <c r="AJ2664" s="3">
        <f t="shared" si="92"/>
        <v>1</v>
      </c>
    </row>
    <row r="2665" spans="1:36" ht="31.5" hidden="1" customHeight="1" x14ac:dyDescent="0.2">
      <c r="A2665" s="1484" t="s">
        <v>10799</v>
      </c>
      <c r="B2665" s="52" t="s">
        <v>5</v>
      </c>
      <c r="C2665" s="52" t="s">
        <v>10741</v>
      </c>
      <c r="D2665" s="311">
        <v>41994</v>
      </c>
      <c r="E2665" s="63">
        <v>0.27986111111111112</v>
      </c>
      <c r="F2665" s="1112">
        <v>41994</v>
      </c>
      <c r="G2665" s="63">
        <v>0.27986111111111112</v>
      </c>
      <c r="H2665" s="1174">
        <f t="shared" si="89"/>
        <v>0</v>
      </c>
      <c r="I2665" s="52">
        <v>40</v>
      </c>
      <c r="J2665" s="52" t="s">
        <v>11267</v>
      </c>
      <c r="K2665" s="52" t="s">
        <v>132</v>
      </c>
      <c r="L2665" s="52" t="s">
        <v>125</v>
      </c>
      <c r="M2665" s="1098" t="s">
        <v>1006</v>
      </c>
      <c r="N2665" s="52">
        <v>110</v>
      </c>
      <c r="O2665" s="52" t="s">
        <v>66</v>
      </c>
      <c r="P2665" s="1246" t="s">
        <v>11268</v>
      </c>
      <c r="Q2665" s="55" t="s">
        <v>11541</v>
      </c>
      <c r="R2665" s="1326">
        <v>9</v>
      </c>
      <c r="S2665" s="52"/>
      <c r="T2665" s="1357">
        <f t="shared" si="91"/>
        <v>9</v>
      </c>
      <c r="U2665" s="52"/>
      <c r="V2665" s="36"/>
      <c r="W2665" s="36"/>
      <c r="X2665" s="52"/>
      <c r="Y2665" s="36"/>
      <c r="Z2665" s="52"/>
      <c r="AA2665" s="52"/>
      <c r="AB2665" s="52"/>
      <c r="AC2665" s="52"/>
      <c r="AD2665" s="52" t="s">
        <v>55</v>
      </c>
      <c r="AE2665" s="52"/>
      <c r="AF2665" s="52"/>
      <c r="AG2665" s="317"/>
      <c r="AH2665" s="6" t="e">
        <f t="shared" si="90"/>
        <v>#VALUE!</v>
      </c>
      <c r="AI2665" s="1478" t="e">
        <f>COUNTIF([4]ПС!A5925:A6076,M2665)</f>
        <v>#VALUE!</v>
      </c>
      <c r="AJ2665" s="3">
        <f t="shared" si="92"/>
        <v>1</v>
      </c>
    </row>
    <row r="2666" spans="1:36" ht="63.75" hidden="1" customHeight="1" x14ac:dyDescent="0.2">
      <c r="A2666" s="1484" t="s">
        <v>10799</v>
      </c>
      <c r="B2666" s="207" t="s">
        <v>5</v>
      </c>
      <c r="C2666" s="186" t="s">
        <v>10800</v>
      </c>
      <c r="D2666" s="311">
        <v>41994</v>
      </c>
      <c r="E2666" s="1150">
        <v>0.28125</v>
      </c>
      <c r="F2666" s="1112">
        <v>41994</v>
      </c>
      <c r="G2666" s="1132">
        <v>0.5395833333333333</v>
      </c>
      <c r="H2666" s="1188">
        <f t="shared" si="89"/>
        <v>0.2583333333333333</v>
      </c>
      <c r="I2666" s="186">
        <v>10</v>
      </c>
      <c r="J2666" s="186" t="s">
        <v>297</v>
      </c>
      <c r="K2666" s="186" t="s">
        <v>134</v>
      </c>
      <c r="L2666" s="186" t="s">
        <v>128</v>
      </c>
      <c r="M2666" s="1607" t="s">
        <v>1399</v>
      </c>
      <c r="N2666" s="186" t="s">
        <v>103</v>
      </c>
      <c r="O2666" s="186" t="s">
        <v>66</v>
      </c>
      <c r="P2666" s="1631" t="s">
        <v>5305</v>
      </c>
      <c r="Q2666" s="1258" t="s">
        <v>11542</v>
      </c>
      <c r="R2666" s="1724">
        <v>72</v>
      </c>
      <c r="S2666" s="186"/>
      <c r="T2666" s="1364">
        <f t="shared" si="91"/>
        <v>72</v>
      </c>
      <c r="U2666" s="52" t="s">
        <v>75</v>
      </c>
      <c r="V2666" s="36">
        <v>1994</v>
      </c>
      <c r="W2666" s="36" t="s">
        <v>2286</v>
      </c>
      <c r="X2666" s="52" t="s">
        <v>183</v>
      </c>
      <c r="Y2666" s="57">
        <v>41823</v>
      </c>
      <c r="Z2666" s="52">
        <v>100</v>
      </c>
      <c r="AA2666" s="52" t="s">
        <v>183</v>
      </c>
      <c r="AB2666" s="52">
        <v>0</v>
      </c>
      <c r="AC2666" s="57">
        <v>41801</v>
      </c>
      <c r="AD2666" s="1094" t="s">
        <v>49</v>
      </c>
      <c r="AE2666" s="52"/>
      <c r="AF2666" s="52"/>
      <c r="AG2666" s="317"/>
      <c r="AH2666" s="6" t="e">
        <f t="shared" si="90"/>
        <v>#VALUE!</v>
      </c>
      <c r="AI2666" s="1478" t="e">
        <f>COUNTIF([4]ПС!A5925:A6076,M2666)</f>
        <v>#VALUE!</v>
      </c>
      <c r="AJ2666" s="3">
        <f t="shared" si="92"/>
        <v>1</v>
      </c>
    </row>
    <row r="2667" spans="1:36" ht="47.25" hidden="1" customHeight="1" x14ac:dyDescent="0.2">
      <c r="A2667" s="1484" t="s">
        <v>10799</v>
      </c>
      <c r="B2667" s="207" t="s">
        <v>5</v>
      </c>
      <c r="C2667" s="186" t="s">
        <v>10800</v>
      </c>
      <c r="D2667" s="311">
        <v>41994</v>
      </c>
      <c r="E2667" s="1150">
        <v>0.3263888888888889</v>
      </c>
      <c r="F2667" s="1112">
        <v>41994</v>
      </c>
      <c r="G2667" s="1132">
        <v>0.7729166666666667</v>
      </c>
      <c r="H2667" s="1188">
        <f t="shared" si="89"/>
        <v>0.4465277777777778</v>
      </c>
      <c r="I2667" s="186">
        <v>7</v>
      </c>
      <c r="J2667" s="186" t="s">
        <v>178</v>
      </c>
      <c r="K2667" s="186" t="s">
        <v>134</v>
      </c>
      <c r="L2667" s="186" t="s">
        <v>128</v>
      </c>
      <c r="M2667" s="1607" t="s">
        <v>11116</v>
      </c>
      <c r="N2667" s="186" t="s">
        <v>103</v>
      </c>
      <c r="O2667" s="186" t="s">
        <v>66</v>
      </c>
      <c r="P2667" s="1631" t="s">
        <v>11277</v>
      </c>
      <c r="Q2667" s="1687" t="s">
        <v>11543</v>
      </c>
      <c r="R2667" s="1724">
        <v>34</v>
      </c>
      <c r="S2667" s="186"/>
      <c r="T2667" s="1364">
        <f t="shared" ref="T2667:T2698" si="93">R2667+S2667</f>
        <v>34</v>
      </c>
      <c r="U2667" s="186" t="s">
        <v>75</v>
      </c>
      <c r="V2667" s="186">
        <v>1975</v>
      </c>
      <c r="W2667" s="186" t="s">
        <v>2287</v>
      </c>
      <c r="X2667" s="186" t="s">
        <v>183</v>
      </c>
      <c r="Y2667" s="1408">
        <v>41462</v>
      </c>
      <c r="Z2667" s="186">
        <v>100</v>
      </c>
      <c r="AA2667" s="590">
        <v>41799</v>
      </c>
      <c r="AB2667" s="186">
        <v>0</v>
      </c>
      <c r="AC2667" s="186" t="s">
        <v>183</v>
      </c>
      <c r="AD2667" s="1395" t="s">
        <v>49</v>
      </c>
      <c r="AE2667" s="186"/>
      <c r="AF2667" s="186"/>
      <c r="AG2667" s="1465"/>
      <c r="AH2667" s="6" t="e">
        <f t="shared" si="90"/>
        <v>#VALUE!</v>
      </c>
      <c r="AI2667" s="1478" t="e">
        <f>COUNTIF([4]ПС!A5925:A6076,M2667)</f>
        <v>#VALUE!</v>
      </c>
      <c r="AJ2667" s="3">
        <f t="shared" ref="AJ2667:AJ2698" si="94">IF(M2667&gt;0,1,0)</f>
        <v>1</v>
      </c>
    </row>
    <row r="2668" spans="1:36" ht="78.75" hidden="1" customHeight="1" x14ac:dyDescent="0.2">
      <c r="A2668" s="1484" t="s">
        <v>10799</v>
      </c>
      <c r="B2668" s="207" t="s">
        <v>5</v>
      </c>
      <c r="C2668" s="186" t="s">
        <v>10738</v>
      </c>
      <c r="D2668" s="311">
        <v>41994</v>
      </c>
      <c r="E2668" s="1128">
        <v>0.33402777777777781</v>
      </c>
      <c r="F2668" s="1112">
        <v>41994</v>
      </c>
      <c r="G2668" s="1128">
        <v>0.33819444444444446</v>
      </c>
      <c r="H2668" s="1188">
        <f t="shared" si="89"/>
        <v>4.1666666666666519E-3</v>
      </c>
      <c r="I2668" s="186">
        <v>164</v>
      </c>
      <c r="J2668" s="186" t="s">
        <v>11191</v>
      </c>
      <c r="K2668" s="186" t="s">
        <v>133</v>
      </c>
      <c r="L2668" s="186" t="s">
        <v>125</v>
      </c>
      <c r="M2668" s="1484" t="s">
        <v>673</v>
      </c>
      <c r="N2668" s="186">
        <v>110</v>
      </c>
      <c r="O2668" s="186" t="s">
        <v>66</v>
      </c>
      <c r="P2668" s="1631" t="s">
        <v>12224</v>
      </c>
      <c r="Q2668" s="1687" t="s">
        <v>11544</v>
      </c>
      <c r="R2668" s="1724">
        <v>66</v>
      </c>
      <c r="S2668" s="186">
        <v>5</v>
      </c>
      <c r="T2668" s="1364">
        <f t="shared" si="93"/>
        <v>71</v>
      </c>
      <c r="U2668" s="186"/>
      <c r="V2668" s="162"/>
      <c r="W2668" s="162"/>
      <c r="X2668" s="186"/>
      <c r="Y2668" s="162"/>
      <c r="Z2668" s="186"/>
      <c r="AA2668" s="186"/>
      <c r="AB2668" s="186"/>
      <c r="AC2668" s="186"/>
      <c r="AD2668" s="186" t="s">
        <v>55</v>
      </c>
      <c r="AE2668" s="186"/>
      <c r="AF2668" s="186"/>
      <c r="AG2668" s="1465"/>
      <c r="AH2668" s="6" t="e">
        <f t="shared" si="90"/>
        <v>#VALUE!</v>
      </c>
      <c r="AI2668" s="1478" t="e">
        <f>COUNTIF([4]ПС!A5925:A6076,M2668)</f>
        <v>#VALUE!</v>
      </c>
      <c r="AJ2668" s="3">
        <f t="shared" si="94"/>
        <v>1</v>
      </c>
    </row>
    <row r="2669" spans="1:36" customFormat="1" ht="63" hidden="1" customHeight="1" x14ac:dyDescent="0.2">
      <c r="A2669" s="1099" t="s">
        <v>10799</v>
      </c>
      <c r="B2669" s="6" t="s">
        <v>5</v>
      </c>
      <c r="C2669" s="6" t="s">
        <v>10738</v>
      </c>
      <c r="D2669" s="654">
        <v>41994</v>
      </c>
      <c r="E2669" s="394">
        <v>0.34097222222222223</v>
      </c>
      <c r="F2669" s="1159">
        <v>41994</v>
      </c>
      <c r="G2669" s="394">
        <v>0.34097222222222223</v>
      </c>
      <c r="H2669" s="1181">
        <f t="shared" si="89"/>
        <v>0</v>
      </c>
      <c r="I2669" s="6">
        <v>135</v>
      </c>
      <c r="J2669" s="6" t="s">
        <v>11191</v>
      </c>
      <c r="K2669" s="6" t="s">
        <v>132</v>
      </c>
      <c r="L2669" s="6" t="s">
        <v>125</v>
      </c>
      <c r="M2669" s="1099" t="s">
        <v>673</v>
      </c>
      <c r="N2669" s="6">
        <v>110</v>
      </c>
      <c r="O2669" s="6" t="s">
        <v>66</v>
      </c>
      <c r="P2669" s="1247" t="s">
        <v>11269</v>
      </c>
      <c r="Q2669" s="1267" t="s">
        <v>11545</v>
      </c>
      <c r="R2669" s="1330">
        <v>49</v>
      </c>
      <c r="S2669" s="6"/>
      <c r="T2669" s="1358">
        <f t="shared" si="93"/>
        <v>49</v>
      </c>
      <c r="U2669" s="6"/>
      <c r="V2669" s="24"/>
      <c r="W2669" s="24"/>
      <c r="X2669" s="6"/>
      <c r="Y2669" s="24"/>
      <c r="Z2669" s="6"/>
      <c r="AA2669" s="6"/>
      <c r="AB2669" s="6"/>
      <c r="AC2669" s="6"/>
      <c r="AD2669" s="6" t="s">
        <v>55</v>
      </c>
      <c r="AE2669" s="6"/>
      <c r="AF2669" s="6"/>
      <c r="AG2669" s="21"/>
      <c r="AH2669" s="6" t="e">
        <f t="shared" si="90"/>
        <v>#VALUE!</v>
      </c>
      <c r="AI2669" s="1478" t="e">
        <f>COUNTIF([4]ПС!A5925:A6076,M2669)</f>
        <v>#VALUE!</v>
      </c>
      <c r="AJ2669" s="3">
        <f t="shared" si="94"/>
        <v>1</v>
      </c>
    </row>
    <row r="2670" spans="1:36" ht="63" hidden="1" customHeight="1" x14ac:dyDescent="0.2">
      <c r="A2670" s="1484" t="s">
        <v>10799</v>
      </c>
      <c r="B2670" s="52" t="s">
        <v>5</v>
      </c>
      <c r="C2670" s="52" t="s">
        <v>10738</v>
      </c>
      <c r="D2670" s="311">
        <v>41994</v>
      </c>
      <c r="E2670" s="63">
        <v>0.36249999999999999</v>
      </c>
      <c r="F2670" s="1112">
        <v>41994</v>
      </c>
      <c r="G2670" s="63">
        <v>0.36249999999999999</v>
      </c>
      <c r="H2670" s="1174">
        <f t="shared" si="89"/>
        <v>0</v>
      </c>
      <c r="I2670" s="52">
        <v>164</v>
      </c>
      <c r="J2670" s="52" t="s">
        <v>11191</v>
      </c>
      <c r="K2670" s="52" t="s">
        <v>132</v>
      </c>
      <c r="L2670" s="52" t="s">
        <v>125</v>
      </c>
      <c r="M2670" s="1098" t="s">
        <v>673</v>
      </c>
      <c r="N2670" s="52">
        <v>110</v>
      </c>
      <c r="O2670" s="52" t="s">
        <v>66</v>
      </c>
      <c r="P2670" s="55" t="s">
        <v>8903</v>
      </c>
      <c r="Q2670" s="1258" t="s">
        <v>11546</v>
      </c>
      <c r="R2670" s="1326">
        <v>49</v>
      </c>
      <c r="S2670" s="36"/>
      <c r="T2670" s="1357">
        <f t="shared" si="93"/>
        <v>49</v>
      </c>
      <c r="U2670" s="52"/>
      <c r="V2670" s="36"/>
      <c r="W2670" s="36"/>
      <c r="X2670" s="52"/>
      <c r="Y2670" s="36"/>
      <c r="Z2670" s="52"/>
      <c r="AA2670" s="52"/>
      <c r="AB2670" s="52"/>
      <c r="AC2670" s="52"/>
      <c r="AD2670" s="52" t="s">
        <v>55</v>
      </c>
      <c r="AE2670" s="52"/>
      <c r="AF2670" s="52"/>
      <c r="AG2670" s="317"/>
      <c r="AH2670" s="6" t="e">
        <f t="shared" si="90"/>
        <v>#VALUE!</v>
      </c>
      <c r="AI2670" s="1478" t="e">
        <f>COUNTIF([4]ПС!A5925:A6076,M2670)</f>
        <v>#VALUE!</v>
      </c>
      <c r="AJ2670" s="3">
        <f t="shared" si="94"/>
        <v>1</v>
      </c>
    </row>
    <row r="2671" spans="1:36" ht="126" hidden="1" customHeight="1" x14ac:dyDescent="0.2">
      <c r="A2671" s="1484" t="s">
        <v>10799</v>
      </c>
      <c r="B2671" s="52" t="s">
        <v>5</v>
      </c>
      <c r="C2671" s="52" t="s">
        <v>10738</v>
      </c>
      <c r="D2671" s="311">
        <v>41994</v>
      </c>
      <c r="E2671" s="63">
        <v>0.39583333333333331</v>
      </c>
      <c r="F2671" s="1112">
        <v>41994</v>
      </c>
      <c r="G2671" s="59">
        <v>0.39583333333333331</v>
      </c>
      <c r="H2671" s="1174">
        <f t="shared" si="89"/>
        <v>0</v>
      </c>
      <c r="I2671" s="52">
        <v>106</v>
      </c>
      <c r="J2671" s="52"/>
      <c r="K2671" s="52" t="s">
        <v>132</v>
      </c>
      <c r="L2671" s="52" t="s">
        <v>125</v>
      </c>
      <c r="M2671" s="1098" t="s">
        <v>673</v>
      </c>
      <c r="N2671" s="52">
        <v>110</v>
      </c>
      <c r="O2671" s="52" t="s">
        <v>66</v>
      </c>
      <c r="P2671" s="55" t="s">
        <v>11270</v>
      </c>
      <c r="Q2671" s="1258" t="s">
        <v>11547</v>
      </c>
      <c r="R2671" s="1326">
        <v>34</v>
      </c>
      <c r="S2671" s="36"/>
      <c r="T2671" s="1357">
        <f t="shared" si="93"/>
        <v>34</v>
      </c>
      <c r="U2671" s="52"/>
      <c r="V2671" s="36"/>
      <c r="W2671" s="36"/>
      <c r="X2671" s="52"/>
      <c r="Y2671" s="36"/>
      <c r="Z2671" s="52"/>
      <c r="AA2671" s="52"/>
      <c r="AB2671" s="52"/>
      <c r="AC2671" s="52"/>
      <c r="AD2671" s="52" t="s">
        <v>55</v>
      </c>
      <c r="AE2671" s="52"/>
      <c r="AF2671" s="52"/>
      <c r="AG2671" s="317"/>
      <c r="AH2671" s="6" t="e">
        <f t="shared" si="90"/>
        <v>#VALUE!</v>
      </c>
      <c r="AI2671" s="1478" t="e">
        <f>COUNTIF([4]ПС!A5925:A6076,M2671)</f>
        <v>#VALUE!</v>
      </c>
      <c r="AJ2671" s="3">
        <f t="shared" si="94"/>
        <v>1</v>
      </c>
    </row>
    <row r="2672" spans="1:36" customFormat="1" ht="63" hidden="1" customHeight="1" x14ac:dyDescent="0.2">
      <c r="A2672" s="1099" t="s">
        <v>10799</v>
      </c>
      <c r="B2672" s="6" t="s">
        <v>5</v>
      </c>
      <c r="C2672" s="6" t="s">
        <v>10738</v>
      </c>
      <c r="D2672" s="654">
        <v>41994</v>
      </c>
      <c r="E2672" s="394">
        <v>0.42430555555555555</v>
      </c>
      <c r="F2672" s="1159">
        <v>41994</v>
      </c>
      <c r="G2672" s="394">
        <v>0.42430555555555555</v>
      </c>
      <c r="H2672" s="1181">
        <f t="shared" si="89"/>
        <v>0</v>
      </c>
      <c r="I2672" s="6">
        <v>106</v>
      </c>
      <c r="J2672" s="6" t="s">
        <v>4579</v>
      </c>
      <c r="K2672" s="6" t="s">
        <v>132</v>
      </c>
      <c r="L2672" s="6" t="s">
        <v>125</v>
      </c>
      <c r="M2672" s="1099" t="s">
        <v>673</v>
      </c>
      <c r="N2672" s="6">
        <v>110</v>
      </c>
      <c r="O2672" s="6" t="s">
        <v>66</v>
      </c>
      <c r="P2672" s="664" t="s">
        <v>12225</v>
      </c>
      <c r="Q2672" s="1267" t="s">
        <v>11548</v>
      </c>
      <c r="R2672" s="1330">
        <v>36</v>
      </c>
      <c r="S2672" s="6">
        <v>1</v>
      </c>
      <c r="T2672" s="1358">
        <f t="shared" si="93"/>
        <v>37</v>
      </c>
      <c r="U2672" s="6"/>
      <c r="V2672" s="24"/>
      <c r="W2672" s="24"/>
      <c r="X2672" s="413"/>
      <c r="Y2672" s="24"/>
      <c r="Z2672" s="6"/>
      <c r="AA2672" s="6"/>
      <c r="AB2672" s="6"/>
      <c r="AC2672" s="6"/>
      <c r="AD2672" s="6" t="s">
        <v>55</v>
      </c>
      <c r="AE2672" s="6"/>
      <c r="AF2672" s="6"/>
      <c r="AG2672" s="21"/>
      <c r="AH2672" s="6" t="e">
        <f t="shared" si="90"/>
        <v>#VALUE!</v>
      </c>
      <c r="AI2672" s="1478" t="e">
        <f>COUNTIF([4]ПС!A5925:A6076,M2672)</f>
        <v>#VALUE!</v>
      </c>
      <c r="AJ2672" s="3">
        <f t="shared" si="94"/>
        <v>1</v>
      </c>
    </row>
    <row r="2673" spans="1:39" customFormat="1" ht="15" hidden="1" customHeight="1" x14ac:dyDescent="0.2">
      <c r="A2673" s="1099" t="s">
        <v>10799</v>
      </c>
      <c r="B2673" s="6" t="s">
        <v>5</v>
      </c>
      <c r="C2673" s="6" t="s">
        <v>10800</v>
      </c>
      <c r="D2673" s="645">
        <v>41994</v>
      </c>
      <c r="E2673" s="1510">
        <v>0.44166666666666665</v>
      </c>
      <c r="F2673" s="1158">
        <v>41994</v>
      </c>
      <c r="G2673" s="394">
        <v>0.60763888888888895</v>
      </c>
      <c r="H2673" s="1181">
        <f t="shared" si="89"/>
        <v>0.1659722222222223</v>
      </c>
      <c r="I2673" s="6">
        <v>32</v>
      </c>
      <c r="J2673" s="6" t="s">
        <v>4834</v>
      </c>
      <c r="K2673" s="6" t="s">
        <v>134</v>
      </c>
      <c r="L2673" s="6" t="s">
        <v>128</v>
      </c>
      <c r="M2673" s="1230" t="s">
        <v>11182</v>
      </c>
      <c r="N2673" s="6">
        <v>35</v>
      </c>
      <c r="O2673" s="6" t="s">
        <v>66</v>
      </c>
      <c r="P2673" s="6" t="s">
        <v>11278</v>
      </c>
      <c r="Q2673" s="1247" t="s">
        <v>11549</v>
      </c>
      <c r="R2673" s="1330">
        <v>169</v>
      </c>
      <c r="S2673" s="6"/>
      <c r="T2673" s="1358">
        <f t="shared" si="93"/>
        <v>169</v>
      </c>
      <c r="U2673" s="413" t="s">
        <v>75</v>
      </c>
      <c r="V2673" s="360">
        <v>1971</v>
      </c>
      <c r="W2673" s="360" t="s">
        <v>1268</v>
      </c>
      <c r="X2673" s="413" t="s">
        <v>183</v>
      </c>
      <c r="Y2673" s="1120" t="s">
        <v>183</v>
      </c>
      <c r="Z2673" s="413">
        <v>0</v>
      </c>
      <c r="AA2673" s="413" t="s">
        <v>183</v>
      </c>
      <c r="AB2673" s="413">
        <v>1</v>
      </c>
      <c r="AC2673" s="835">
        <v>41837</v>
      </c>
      <c r="AD2673" s="1436" t="s">
        <v>50</v>
      </c>
      <c r="AE2673" s="413"/>
      <c r="AF2673" s="413"/>
      <c r="AG2673" s="1454"/>
      <c r="AH2673" s="6" t="e">
        <f t="shared" si="90"/>
        <v>#VALUE!</v>
      </c>
      <c r="AI2673" s="1478" t="e">
        <f>COUNTIF([4]ПС!A5925:A6076,M2673)</f>
        <v>#VALUE!</v>
      </c>
      <c r="AJ2673" s="3">
        <f t="shared" si="94"/>
        <v>1</v>
      </c>
    </row>
    <row r="2674" spans="1:39" s="24" customFormat="1" ht="31.5" hidden="1" customHeight="1" x14ac:dyDescent="0.2">
      <c r="A2674" s="1484" t="s">
        <v>10799</v>
      </c>
      <c r="B2674" s="52" t="s">
        <v>5</v>
      </c>
      <c r="C2674" s="52" t="s">
        <v>10800</v>
      </c>
      <c r="D2674" s="311">
        <v>41994</v>
      </c>
      <c r="E2674" s="63">
        <v>0.48749999999999999</v>
      </c>
      <c r="F2674" s="1112">
        <v>41994</v>
      </c>
      <c r="G2674" s="63">
        <v>0.48749999999999999</v>
      </c>
      <c r="H2674" s="1174">
        <f t="shared" si="89"/>
        <v>0</v>
      </c>
      <c r="I2674" s="52">
        <v>16</v>
      </c>
      <c r="J2674" s="52"/>
      <c r="K2674" s="52" t="s">
        <v>132</v>
      </c>
      <c r="L2674" s="52" t="s">
        <v>130</v>
      </c>
      <c r="M2674" s="1229" t="s">
        <v>9424</v>
      </c>
      <c r="N2674" s="52" t="s">
        <v>103</v>
      </c>
      <c r="O2674" s="52" t="s">
        <v>66</v>
      </c>
      <c r="P2674" s="52" t="s">
        <v>11279</v>
      </c>
      <c r="Q2674" s="55" t="s">
        <v>11550</v>
      </c>
      <c r="R2674" s="1326">
        <v>18</v>
      </c>
      <c r="S2674" s="52"/>
      <c r="T2674" s="1357">
        <f t="shared" si="93"/>
        <v>18</v>
      </c>
      <c r="U2674" s="52" t="s">
        <v>75</v>
      </c>
      <c r="V2674" s="36">
        <v>1973</v>
      </c>
      <c r="W2674" s="36" t="s">
        <v>2286</v>
      </c>
      <c r="X2674" s="52" t="s">
        <v>183</v>
      </c>
      <c r="Y2674" s="39">
        <v>41244</v>
      </c>
      <c r="Z2674" s="52">
        <v>100</v>
      </c>
      <c r="AA2674" s="52" t="s">
        <v>183</v>
      </c>
      <c r="AB2674" s="52">
        <v>0</v>
      </c>
      <c r="AC2674" s="52" t="s">
        <v>183</v>
      </c>
      <c r="AD2674" s="1094" t="s">
        <v>60</v>
      </c>
      <c r="AE2674" s="52"/>
      <c r="AF2674" s="52"/>
      <c r="AG2674" s="317"/>
      <c r="AH2674" s="6" t="e">
        <f t="shared" si="90"/>
        <v>#VALUE!</v>
      </c>
      <c r="AI2674" s="1478" t="e">
        <f>COUNTIF([4]ПС!A5925:A6076,M2674)</f>
        <v>#VALUE!</v>
      </c>
      <c r="AJ2674" s="3">
        <f t="shared" si="94"/>
        <v>1</v>
      </c>
      <c r="AK2674" s="149"/>
      <c r="AL2674" s="150"/>
      <c r="AM2674" s="6"/>
    </row>
    <row r="2675" spans="1:39" s="24" customFormat="1" ht="31.5" hidden="1" customHeight="1" x14ac:dyDescent="0.2">
      <c r="A2675" s="1484" t="s">
        <v>10799</v>
      </c>
      <c r="B2675" s="52" t="s">
        <v>5</v>
      </c>
      <c r="C2675" s="52" t="s">
        <v>10738</v>
      </c>
      <c r="D2675" s="311">
        <v>41994</v>
      </c>
      <c r="E2675" s="63">
        <v>0.4513888888888889</v>
      </c>
      <c r="F2675" s="1112">
        <v>41994</v>
      </c>
      <c r="G2675" s="63">
        <v>0.4513888888888889</v>
      </c>
      <c r="H2675" s="1174">
        <f t="shared" si="89"/>
        <v>0</v>
      </c>
      <c r="I2675" s="52">
        <v>4</v>
      </c>
      <c r="J2675" s="52"/>
      <c r="K2675" s="52" t="s">
        <v>132</v>
      </c>
      <c r="L2675" s="52" t="s">
        <v>125</v>
      </c>
      <c r="M2675" s="1098" t="s">
        <v>688</v>
      </c>
      <c r="N2675" s="52" t="s">
        <v>103</v>
      </c>
      <c r="O2675" s="52" t="s">
        <v>66</v>
      </c>
      <c r="P2675" s="55" t="s">
        <v>11271</v>
      </c>
      <c r="Q2675" s="55" t="s">
        <v>11550</v>
      </c>
      <c r="R2675" s="1326">
        <v>9</v>
      </c>
      <c r="S2675" s="52"/>
      <c r="T2675" s="1357">
        <f t="shared" si="93"/>
        <v>9</v>
      </c>
      <c r="U2675" s="52"/>
      <c r="V2675" s="36"/>
      <c r="W2675" s="36"/>
      <c r="X2675" s="52"/>
      <c r="Y2675" s="36"/>
      <c r="Z2675" s="52"/>
      <c r="AA2675" s="52"/>
      <c r="AB2675" s="52"/>
      <c r="AC2675" s="52"/>
      <c r="AD2675" s="52" t="s">
        <v>55</v>
      </c>
      <c r="AE2675" s="52"/>
      <c r="AF2675" s="52"/>
      <c r="AG2675" s="317"/>
      <c r="AH2675" s="6" t="e">
        <f t="shared" si="90"/>
        <v>#VALUE!</v>
      </c>
      <c r="AI2675" s="1478" t="e">
        <f>COUNTIF([4]ПС!A5925:A6076,M2675)</f>
        <v>#VALUE!</v>
      </c>
      <c r="AJ2675" s="3">
        <f t="shared" si="94"/>
        <v>1</v>
      </c>
      <c r="AK2675" s="149"/>
      <c r="AL2675" s="150"/>
    </row>
    <row r="2676" spans="1:39" s="24" customFormat="1" ht="141.75" hidden="1" customHeight="1" x14ac:dyDescent="0.2">
      <c r="A2676" s="1484" t="s">
        <v>10799</v>
      </c>
      <c r="B2676" s="52" t="s">
        <v>5</v>
      </c>
      <c r="C2676" s="52" t="s">
        <v>10800</v>
      </c>
      <c r="D2676" s="311">
        <v>41994</v>
      </c>
      <c r="E2676" s="63">
        <v>0.39583333333333331</v>
      </c>
      <c r="F2676" s="1112">
        <v>41994</v>
      </c>
      <c r="G2676" s="63">
        <v>0.50416666666666665</v>
      </c>
      <c r="H2676" s="1174">
        <f t="shared" si="89"/>
        <v>0.10833333333333334</v>
      </c>
      <c r="I2676" s="52">
        <v>10</v>
      </c>
      <c r="J2676" s="52"/>
      <c r="K2676" s="52"/>
      <c r="L2676" s="52" t="s">
        <v>130</v>
      </c>
      <c r="M2676" s="1098" t="s">
        <v>11280</v>
      </c>
      <c r="N2676" s="52" t="s">
        <v>103</v>
      </c>
      <c r="O2676" s="52" t="s">
        <v>66</v>
      </c>
      <c r="P2676" s="52" t="s">
        <v>11281</v>
      </c>
      <c r="Q2676" s="1234" t="s">
        <v>11282</v>
      </c>
      <c r="R2676" s="1326">
        <v>10</v>
      </c>
      <c r="S2676" s="52"/>
      <c r="T2676" s="1357">
        <f t="shared" si="93"/>
        <v>10</v>
      </c>
      <c r="U2676" s="52" t="s">
        <v>75</v>
      </c>
      <c r="V2676" s="36">
        <v>1981</v>
      </c>
      <c r="W2676" s="36" t="s">
        <v>2286</v>
      </c>
      <c r="X2676" s="52" t="s">
        <v>183</v>
      </c>
      <c r="Y2676" s="39">
        <v>41810</v>
      </c>
      <c r="Z2676" s="52">
        <v>100</v>
      </c>
      <c r="AA2676" s="52" t="s">
        <v>183</v>
      </c>
      <c r="AB2676" s="52">
        <v>0</v>
      </c>
      <c r="AC2676" s="57">
        <v>41815</v>
      </c>
      <c r="AD2676" s="1094" t="s">
        <v>60</v>
      </c>
      <c r="AE2676" s="52"/>
      <c r="AF2676" s="52"/>
      <c r="AG2676" s="317"/>
      <c r="AH2676" s="6" t="e">
        <f t="shared" si="90"/>
        <v>#VALUE!</v>
      </c>
      <c r="AI2676" s="1478" t="e">
        <f>COUNTIF([4]ПС!A5925:A6076,M2676)</f>
        <v>#VALUE!</v>
      </c>
      <c r="AJ2676" s="3">
        <f t="shared" si="94"/>
        <v>1</v>
      </c>
      <c r="AK2676" s="149"/>
      <c r="AL2676" s="150"/>
      <c r="AM2676" s="6"/>
    </row>
    <row r="2677" spans="1:39" s="24" customFormat="1" ht="31.5" hidden="1" customHeight="1" x14ac:dyDescent="0.2">
      <c r="A2677" s="1484" t="s">
        <v>10799</v>
      </c>
      <c r="B2677" s="52" t="s">
        <v>5</v>
      </c>
      <c r="C2677" s="52" t="s">
        <v>10800</v>
      </c>
      <c r="D2677" s="311">
        <v>41994</v>
      </c>
      <c r="E2677" s="63">
        <v>0.44444444444444442</v>
      </c>
      <c r="F2677" s="1112">
        <v>41994</v>
      </c>
      <c r="G2677" s="63">
        <v>0.44861111111111113</v>
      </c>
      <c r="H2677" s="1174">
        <f t="shared" si="89"/>
        <v>4.1666666666667074E-3</v>
      </c>
      <c r="I2677" s="52">
        <v>5</v>
      </c>
      <c r="J2677" s="52"/>
      <c r="K2677" s="52" t="s">
        <v>133</v>
      </c>
      <c r="L2677" s="52" t="s">
        <v>128</v>
      </c>
      <c r="M2677" s="1228" t="s">
        <v>11486</v>
      </c>
      <c r="N2677" s="52" t="s">
        <v>103</v>
      </c>
      <c r="O2677" s="52" t="s">
        <v>66</v>
      </c>
      <c r="P2677" s="55" t="s">
        <v>11283</v>
      </c>
      <c r="Q2677" s="1258" t="s">
        <v>11551</v>
      </c>
      <c r="R2677" s="1326">
        <v>12</v>
      </c>
      <c r="S2677" s="52"/>
      <c r="T2677" s="1357">
        <f t="shared" si="93"/>
        <v>12</v>
      </c>
      <c r="U2677" s="52" t="s">
        <v>75</v>
      </c>
      <c r="V2677" s="36">
        <v>1987</v>
      </c>
      <c r="W2677" s="52" t="s">
        <v>6972</v>
      </c>
      <c r="X2677" s="52" t="s">
        <v>183</v>
      </c>
      <c r="Y2677" s="1403">
        <v>41153</v>
      </c>
      <c r="Z2677" s="52">
        <v>100</v>
      </c>
      <c r="AA2677" s="52" t="s">
        <v>183</v>
      </c>
      <c r="AB2677" s="52">
        <v>0</v>
      </c>
      <c r="AC2677" s="52" t="s">
        <v>6974</v>
      </c>
      <c r="AD2677" s="1094" t="s">
        <v>49</v>
      </c>
      <c r="AE2677" s="52"/>
      <c r="AF2677" s="52"/>
      <c r="AG2677" s="317"/>
      <c r="AH2677" s="6" t="e">
        <f t="shared" si="90"/>
        <v>#VALUE!</v>
      </c>
      <c r="AI2677" s="1478" t="e">
        <f>COUNTIF([4]ПС!A5925:A6076,M2677)</f>
        <v>#VALUE!</v>
      </c>
      <c r="AJ2677" s="3">
        <f t="shared" si="94"/>
        <v>1</v>
      </c>
      <c r="AK2677" s="149"/>
      <c r="AL2677" s="150"/>
    </row>
    <row r="2678" spans="1:39" s="24" customFormat="1" ht="89.25" hidden="1" customHeight="1" x14ac:dyDescent="0.2">
      <c r="A2678" s="1484" t="s">
        <v>10799</v>
      </c>
      <c r="B2678" s="52" t="s">
        <v>5</v>
      </c>
      <c r="C2678" s="52" t="s">
        <v>10800</v>
      </c>
      <c r="D2678" s="311">
        <v>41994</v>
      </c>
      <c r="E2678" s="63">
        <v>0.12986111111111112</v>
      </c>
      <c r="F2678" s="1112">
        <v>41994</v>
      </c>
      <c r="G2678" s="63">
        <v>0.13055555555555556</v>
      </c>
      <c r="H2678" s="1174">
        <f t="shared" si="89"/>
        <v>6.9444444444444198E-4</v>
      </c>
      <c r="I2678" s="52">
        <v>12</v>
      </c>
      <c r="J2678" s="52"/>
      <c r="K2678" s="52"/>
      <c r="L2678" s="52" t="s">
        <v>130</v>
      </c>
      <c r="M2678" s="1098" t="s">
        <v>666</v>
      </c>
      <c r="N2678" s="52">
        <v>35</v>
      </c>
      <c r="O2678" s="52" t="s">
        <v>66</v>
      </c>
      <c r="P2678" s="55" t="s">
        <v>11284</v>
      </c>
      <c r="Q2678" s="1258" t="s">
        <v>11285</v>
      </c>
      <c r="R2678" s="1326">
        <v>2</v>
      </c>
      <c r="S2678" s="99"/>
      <c r="T2678" s="1357">
        <f t="shared" si="93"/>
        <v>2</v>
      </c>
      <c r="U2678" s="52" t="s">
        <v>75</v>
      </c>
      <c r="V2678" s="36">
        <v>1980</v>
      </c>
      <c r="W2678" s="36" t="s">
        <v>2286</v>
      </c>
      <c r="X2678" s="52" t="s">
        <v>183</v>
      </c>
      <c r="Y2678" s="36" t="s">
        <v>183</v>
      </c>
      <c r="Z2678" s="52" t="s">
        <v>183</v>
      </c>
      <c r="AA2678" s="52" t="s">
        <v>183</v>
      </c>
      <c r="AB2678" s="52" t="s">
        <v>183</v>
      </c>
      <c r="AC2678" s="52" t="s">
        <v>183</v>
      </c>
      <c r="AD2678" s="1094" t="s">
        <v>40</v>
      </c>
      <c r="AE2678" s="52"/>
      <c r="AF2678" s="52"/>
      <c r="AG2678" s="317"/>
      <c r="AH2678" s="6" t="e">
        <f t="shared" si="90"/>
        <v>#VALUE!</v>
      </c>
      <c r="AI2678" s="1478" t="e">
        <f>COUNTIF([4]ПС!A5925:A6076,M2678)</f>
        <v>#VALUE!</v>
      </c>
      <c r="AJ2678" s="3">
        <f t="shared" si="94"/>
        <v>1</v>
      </c>
      <c r="AK2678" s="149"/>
      <c r="AL2678" s="150"/>
    </row>
    <row r="2679" spans="1:39" s="24" customFormat="1" ht="63.75" hidden="1" customHeight="1" x14ac:dyDescent="0.2">
      <c r="A2679" s="1484" t="s">
        <v>10799</v>
      </c>
      <c r="B2679" s="52" t="s">
        <v>5</v>
      </c>
      <c r="C2679" s="52" t="s">
        <v>10800</v>
      </c>
      <c r="D2679" s="311">
        <v>41994</v>
      </c>
      <c r="E2679" s="63">
        <v>0.55347222222222225</v>
      </c>
      <c r="F2679" s="1112">
        <v>41994</v>
      </c>
      <c r="G2679" s="1168">
        <v>0.55347222222222225</v>
      </c>
      <c r="H2679" s="1174">
        <f t="shared" si="89"/>
        <v>0</v>
      </c>
      <c r="I2679" s="36">
        <v>62</v>
      </c>
      <c r="J2679" s="28" t="s">
        <v>11286</v>
      </c>
      <c r="K2679" s="52" t="s">
        <v>132</v>
      </c>
      <c r="L2679" s="52" t="s">
        <v>128</v>
      </c>
      <c r="M2679" s="1098" t="s">
        <v>677</v>
      </c>
      <c r="N2679" s="52">
        <v>110</v>
      </c>
      <c r="O2679" s="52" t="s">
        <v>66</v>
      </c>
      <c r="P2679" s="55" t="s">
        <v>66</v>
      </c>
      <c r="Q2679" s="52" t="s">
        <v>11552</v>
      </c>
      <c r="R2679" s="1326">
        <v>99</v>
      </c>
      <c r="S2679" s="99">
        <v>13</v>
      </c>
      <c r="T2679" s="1357">
        <f t="shared" si="93"/>
        <v>112</v>
      </c>
      <c r="U2679" s="52"/>
      <c r="V2679" s="36">
        <v>2007</v>
      </c>
      <c r="W2679" s="36" t="s">
        <v>11505</v>
      </c>
      <c r="X2679" s="52" t="s">
        <v>183</v>
      </c>
      <c r="Y2679" s="39">
        <v>41623</v>
      </c>
      <c r="Z2679" s="52">
        <v>100</v>
      </c>
      <c r="AA2679" s="57">
        <v>42318</v>
      </c>
      <c r="AB2679" s="52">
        <v>0</v>
      </c>
      <c r="AC2679" s="1403">
        <v>41609</v>
      </c>
      <c r="AD2679" s="1094" t="s">
        <v>50</v>
      </c>
      <c r="AE2679" s="52"/>
      <c r="AF2679" s="52"/>
      <c r="AG2679" s="317"/>
      <c r="AH2679" s="6" t="e">
        <f t="shared" si="90"/>
        <v>#VALUE!</v>
      </c>
      <c r="AI2679" s="1478" t="e">
        <f>COUNTIF([4]ПС!A5925:A6076,M2679)</f>
        <v>#VALUE!</v>
      </c>
      <c r="AJ2679" s="3">
        <f t="shared" si="94"/>
        <v>1</v>
      </c>
      <c r="AK2679" s="149"/>
      <c r="AL2679" s="150"/>
    </row>
    <row r="2680" spans="1:39" ht="216.75" hidden="1" customHeight="1" x14ac:dyDescent="0.2">
      <c r="A2680" s="1484" t="s">
        <v>10799</v>
      </c>
      <c r="B2680" s="52" t="s">
        <v>5</v>
      </c>
      <c r="C2680" s="52" t="s">
        <v>10800</v>
      </c>
      <c r="D2680" s="311">
        <v>41994</v>
      </c>
      <c r="E2680" s="111">
        <v>0.67638888888888893</v>
      </c>
      <c r="F2680" s="1112">
        <v>41994</v>
      </c>
      <c r="G2680" s="63">
        <v>0.71805555555555556</v>
      </c>
      <c r="H2680" s="1174">
        <f t="shared" si="89"/>
        <v>4.166666666666663E-2</v>
      </c>
      <c r="I2680" s="52">
        <v>3</v>
      </c>
      <c r="J2680" s="52"/>
      <c r="K2680" s="52"/>
      <c r="L2680" s="52" t="s">
        <v>130</v>
      </c>
      <c r="M2680" s="1229" t="s">
        <v>1399</v>
      </c>
      <c r="N2680" s="52" t="s">
        <v>103</v>
      </c>
      <c r="O2680" s="52" t="s">
        <v>66</v>
      </c>
      <c r="P2680" s="55" t="s">
        <v>11287</v>
      </c>
      <c r="Q2680" s="52" t="s">
        <v>11288</v>
      </c>
      <c r="R2680" s="1326">
        <v>7</v>
      </c>
      <c r="S2680" s="99"/>
      <c r="T2680" s="1357">
        <f t="shared" si="93"/>
        <v>7</v>
      </c>
      <c r="U2680" s="52" t="s">
        <v>75</v>
      </c>
      <c r="V2680" s="36">
        <v>1990</v>
      </c>
      <c r="W2680" s="36" t="s">
        <v>2286</v>
      </c>
      <c r="X2680" s="52" t="s">
        <v>183</v>
      </c>
      <c r="Y2680" s="39">
        <v>41886</v>
      </c>
      <c r="Z2680" s="52">
        <v>100</v>
      </c>
      <c r="AA2680" s="52" t="s">
        <v>183</v>
      </c>
      <c r="AB2680" s="52">
        <v>0</v>
      </c>
      <c r="AC2680" s="52" t="s">
        <v>183</v>
      </c>
      <c r="AD2680" s="1094" t="s">
        <v>60</v>
      </c>
      <c r="AE2680" s="52"/>
      <c r="AF2680" s="52"/>
      <c r="AG2680" s="317"/>
      <c r="AH2680" s="6" t="e">
        <f t="shared" si="90"/>
        <v>#VALUE!</v>
      </c>
      <c r="AI2680" s="1478" t="e">
        <f>COUNTIF([4]ПС!A5925:A6076,M2680)</f>
        <v>#VALUE!</v>
      </c>
      <c r="AJ2680" s="3">
        <f t="shared" si="94"/>
        <v>1</v>
      </c>
    </row>
    <row r="2681" spans="1:39" ht="63.75" hidden="1" customHeight="1" x14ac:dyDescent="0.2">
      <c r="A2681" s="1484" t="s">
        <v>10799</v>
      </c>
      <c r="B2681" s="52" t="s">
        <v>5</v>
      </c>
      <c r="C2681" s="52" t="s">
        <v>10800</v>
      </c>
      <c r="D2681" s="311">
        <v>41994</v>
      </c>
      <c r="E2681" s="63">
        <v>0.56111111111111112</v>
      </c>
      <c r="F2681" s="1112">
        <v>41994</v>
      </c>
      <c r="G2681" s="1168">
        <v>0.56111111111111112</v>
      </c>
      <c r="H2681" s="1174">
        <f t="shared" si="89"/>
        <v>0</v>
      </c>
      <c r="I2681" s="36">
        <v>15</v>
      </c>
      <c r="J2681" s="28"/>
      <c r="K2681" s="52"/>
      <c r="L2681" s="52" t="s">
        <v>130</v>
      </c>
      <c r="M2681" s="1098" t="s">
        <v>647</v>
      </c>
      <c r="N2681" s="52" t="s">
        <v>103</v>
      </c>
      <c r="O2681" s="52" t="s">
        <v>66</v>
      </c>
      <c r="P2681" s="55" t="s">
        <v>11553</v>
      </c>
      <c r="Q2681" s="55" t="s">
        <v>11550</v>
      </c>
      <c r="R2681" s="1326">
        <v>4</v>
      </c>
      <c r="S2681" s="99"/>
      <c r="T2681" s="1357">
        <f t="shared" si="93"/>
        <v>4</v>
      </c>
      <c r="U2681" s="52" t="s">
        <v>75</v>
      </c>
      <c r="V2681" s="36">
        <v>1985</v>
      </c>
      <c r="W2681" s="36" t="s">
        <v>2286</v>
      </c>
      <c r="X2681" s="52" t="s">
        <v>183</v>
      </c>
      <c r="Y2681" s="39">
        <v>41821</v>
      </c>
      <c r="Z2681" s="52">
        <v>100</v>
      </c>
      <c r="AA2681" s="52" t="s">
        <v>183</v>
      </c>
      <c r="AB2681" s="52">
        <v>0</v>
      </c>
      <c r="AC2681" s="57">
        <v>41754</v>
      </c>
      <c r="AD2681" s="1094" t="s">
        <v>60</v>
      </c>
      <c r="AE2681" s="52"/>
      <c r="AF2681" s="52"/>
      <c r="AG2681" s="317"/>
      <c r="AH2681" s="6" t="e">
        <f t="shared" si="90"/>
        <v>#VALUE!</v>
      </c>
      <c r="AI2681" s="1478" t="e">
        <f>COUNTIF([4]ПС!A5925:A6076,M2681)</f>
        <v>#VALUE!</v>
      </c>
      <c r="AJ2681" s="3">
        <f t="shared" si="94"/>
        <v>1</v>
      </c>
    </row>
    <row r="2682" spans="1:39" ht="127.5" hidden="1" customHeight="1" x14ac:dyDescent="0.2">
      <c r="A2682" s="1484" t="s">
        <v>10799</v>
      </c>
      <c r="B2682" s="52" t="s">
        <v>5</v>
      </c>
      <c r="C2682" s="52" t="s">
        <v>10800</v>
      </c>
      <c r="D2682" s="311">
        <v>41994</v>
      </c>
      <c r="E2682" s="63">
        <v>0.52916666666666667</v>
      </c>
      <c r="F2682" s="1112">
        <v>41994</v>
      </c>
      <c r="G2682" s="1168">
        <v>0.5625</v>
      </c>
      <c r="H2682" s="1174">
        <f t="shared" si="89"/>
        <v>3.3333333333333326E-2</v>
      </c>
      <c r="I2682" s="36">
        <v>5</v>
      </c>
      <c r="J2682" s="28"/>
      <c r="K2682" s="52"/>
      <c r="L2682" s="52" t="s">
        <v>130</v>
      </c>
      <c r="M2682" s="1098" t="s">
        <v>4045</v>
      </c>
      <c r="N2682" s="52" t="s">
        <v>103</v>
      </c>
      <c r="O2682" s="52" t="s">
        <v>66</v>
      </c>
      <c r="P2682" s="52" t="s">
        <v>11554</v>
      </c>
      <c r="Q2682" s="52" t="s">
        <v>11289</v>
      </c>
      <c r="R2682" s="1326">
        <v>3</v>
      </c>
      <c r="S2682" s="99"/>
      <c r="T2682" s="1357">
        <f t="shared" si="93"/>
        <v>3</v>
      </c>
      <c r="U2682" s="52" t="s">
        <v>75</v>
      </c>
      <c r="V2682" s="36">
        <v>1988</v>
      </c>
      <c r="W2682" s="36" t="s">
        <v>2286</v>
      </c>
      <c r="X2682" s="52" t="s">
        <v>183</v>
      </c>
      <c r="Y2682" s="39">
        <v>41792</v>
      </c>
      <c r="Z2682" s="52">
        <v>100</v>
      </c>
      <c r="AA2682" s="52" t="s">
        <v>183</v>
      </c>
      <c r="AB2682" s="52">
        <v>0</v>
      </c>
      <c r="AC2682" s="52" t="s">
        <v>183</v>
      </c>
      <c r="AD2682" s="1094" t="s">
        <v>60</v>
      </c>
      <c r="AE2682" s="52"/>
      <c r="AF2682" s="52"/>
      <c r="AG2682" s="317"/>
      <c r="AH2682" s="6" t="e">
        <f t="shared" si="90"/>
        <v>#VALUE!</v>
      </c>
      <c r="AI2682" s="1478" t="e">
        <f>COUNTIF([4]ПС!A5925:A6076,M2682)</f>
        <v>#VALUE!</v>
      </c>
      <c r="AJ2682" s="3">
        <f t="shared" si="94"/>
        <v>1</v>
      </c>
    </row>
    <row r="2683" spans="1:39" ht="141.75" hidden="1" customHeight="1" x14ac:dyDescent="0.2">
      <c r="A2683" s="1484" t="s">
        <v>10799</v>
      </c>
      <c r="B2683" s="52" t="s">
        <v>5</v>
      </c>
      <c r="C2683" s="52" t="s">
        <v>10800</v>
      </c>
      <c r="D2683" s="311">
        <v>41994</v>
      </c>
      <c r="E2683" s="63">
        <v>0.58125000000000004</v>
      </c>
      <c r="F2683" s="1112">
        <v>41994</v>
      </c>
      <c r="G2683" s="38">
        <v>0.70416666666666661</v>
      </c>
      <c r="H2683" s="1174">
        <f t="shared" si="89"/>
        <v>0.12291666666666656</v>
      </c>
      <c r="I2683" s="36">
        <v>19</v>
      </c>
      <c r="J2683" s="36"/>
      <c r="K2683" s="52"/>
      <c r="L2683" s="52" t="s">
        <v>130</v>
      </c>
      <c r="M2683" s="1098" t="s">
        <v>11280</v>
      </c>
      <c r="N2683" s="52" t="s">
        <v>103</v>
      </c>
      <c r="O2683" s="52" t="s">
        <v>66</v>
      </c>
      <c r="P2683" s="55" t="s">
        <v>11290</v>
      </c>
      <c r="Q2683" s="1258" t="s">
        <v>11555</v>
      </c>
      <c r="R2683" s="1326">
        <v>8</v>
      </c>
      <c r="S2683" s="36"/>
      <c r="T2683" s="1357">
        <f t="shared" si="93"/>
        <v>8</v>
      </c>
      <c r="U2683" s="52" t="s">
        <v>75</v>
      </c>
      <c r="V2683" s="36">
        <v>1987</v>
      </c>
      <c r="W2683" s="36" t="s">
        <v>2286</v>
      </c>
      <c r="X2683" s="52" t="s">
        <v>183</v>
      </c>
      <c r="Y2683" s="36" t="s">
        <v>183</v>
      </c>
      <c r="Z2683" s="52">
        <v>100</v>
      </c>
      <c r="AA2683" s="52" t="s">
        <v>183</v>
      </c>
      <c r="AB2683" s="52">
        <v>0</v>
      </c>
      <c r="AC2683" s="57">
        <v>41904</v>
      </c>
      <c r="AD2683" s="1094" t="s">
        <v>60</v>
      </c>
      <c r="AE2683" s="52"/>
      <c r="AF2683" s="52"/>
      <c r="AG2683" s="317"/>
      <c r="AH2683" s="6" t="e">
        <f t="shared" si="90"/>
        <v>#VALUE!</v>
      </c>
      <c r="AI2683" s="1478" t="e">
        <f>COUNTIF([4]ПС!A5925:A6076,M2683)</f>
        <v>#VALUE!</v>
      </c>
      <c r="AJ2683" s="3">
        <f t="shared" si="94"/>
        <v>1</v>
      </c>
    </row>
    <row r="2684" spans="1:39" s="3" customFormat="1" ht="94.5" hidden="1" customHeight="1" x14ac:dyDescent="0.2">
      <c r="A2684" s="1483" t="s">
        <v>10799</v>
      </c>
      <c r="B2684" s="52" t="s">
        <v>5</v>
      </c>
      <c r="C2684" s="52" t="s">
        <v>10455</v>
      </c>
      <c r="D2684" s="311">
        <v>41994</v>
      </c>
      <c r="E2684" s="63">
        <v>0.42222222222222222</v>
      </c>
      <c r="F2684" s="1112">
        <v>41994</v>
      </c>
      <c r="G2684" s="63">
        <v>0.42291666666666666</v>
      </c>
      <c r="H2684" s="1174">
        <f t="shared" si="89"/>
        <v>6.9444444444444198E-4</v>
      </c>
      <c r="I2684" s="52">
        <v>3</v>
      </c>
      <c r="J2684" s="52"/>
      <c r="K2684" s="52"/>
      <c r="L2684" s="52" t="s">
        <v>125</v>
      </c>
      <c r="M2684" s="1098" t="s">
        <v>1290</v>
      </c>
      <c r="N2684" s="52" t="s">
        <v>103</v>
      </c>
      <c r="O2684" s="52" t="s">
        <v>66</v>
      </c>
      <c r="P2684" s="55" t="s">
        <v>11265</v>
      </c>
      <c r="Q2684" s="1258" t="s">
        <v>11556</v>
      </c>
      <c r="R2684" s="1326">
        <v>1</v>
      </c>
      <c r="S2684" s="99"/>
      <c r="T2684" s="1357">
        <f t="shared" si="93"/>
        <v>1</v>
      </c>
      <c r="U2684" s="52"/>
      <c r="V2684" s="36"/>
      <c r="W2684" s="36"/>
      <c r="X2684" s="52"/>
      <c r="Y2684" s="258"/>
      <c r="Z2684" s="52"/>
      <c r="AA2684" s="52"/>
      <c r="AB2684" s="52"/>
      <c r="AC2684" s="52"/>
      <c r="AD2684" s="52" t="s">
        <v>55</v>
      </c>
      <c r="AE2684" s="52"/>
      <c r="AF2684" s="52"/>
      <c r="AG2684" s="317"/>
      <c r="AH2684" s="6" t="e">
        <f t="shared" si="90"/>
        <v>#VALUE!</v>
      </c>
      <c r="AI2684" s="1478" t="e">
        <f>COUNTIF([4]ПС!A5925:A6076,M2684)</f>
        <v>#VALUE!</v>
      </c>
      <c r="AJ2684" s="3">
        <f t="shared" si="94"/>
        <v>1</v>
      </c>
    </row>
    <row r="2685" spans="1:39" s="3" customFormat="1" ht="63" hidden="1" customHeight="1" x14ac:dyDescent="0.2">
      <c r="A2685" s="1483" t="s">
        <v>10799</v>
      </c>
      <c r="B2685" s="52" t="s">
        <v>5</v>
      </c>
      <c r="C2685" s="52" t="s">
        <v>10455</v>
      </c>
      <c r="D2685" s="311">
        <v>41994</v>
      </c>
      <c r="E2685" s="63">
        <v>0.49652777777777773</v>
      </c>
      <c r="F2685" s="1112">
        <v>41994</v>
      </c>
      <c r="G2685" s="1168">
        <v>0.49652777777777773</v>
      </c>
      <c r="H2685" s="1174">
        <f t="shared" si="89"/>
        <v>0</v>
      </c>
      <c r="I2685" s="28">
        <v>3</v>
      </c>
      <c r="J2685" s="28"/>
      <c r="K2685" s="52"/>
      <c r="L2685" s="52" t="s">
        <v>125</v>
      </c>
      <c r="M2685" s="1098" t="s">
        <v>1290</v>
      </c>
      <c r="N2685" s="52" t="s">
        <v>103</v>
      </c>
      <c r="O2685" s="52" t="s">
        <v>66</v>
      </c>
      <c r="P2685" s="55" t="s">
        <v>11272</v>
      </c>
      <c r="Q2685" s="1258" t="s">
        <v>11557</v>
      </c>
      <c r="R2685" s="1326">
        <v>1</v>
      </c>
      <c r="S2685" s="99"/>
      <c r="T2685" s="1357">
        <f t="shared" si="93"/>
        <v>1</v>
      </c>
      <c r="U2685" s="52"/>
      <c r="V2685" s="36"/>
      <c r="W2685" s="36"/>
      <c r="X2685" s="52"/>
      <c r="Y2685" s="258"/>
      <c r="Z2685" s="52"/>
      <c r="AA2685" s="52"/>
      <c r="AB2685" s="52"/>
      <c r="AC2685" s="52"/>
      <c r="AD2685" s="52" t="s">
        <v>55</v>
      </c>
      <c r="AE2685" s="52"/>
      <c r="AF2685" s="52"/>
      <c r="AG2685" s="317"/>
      <c r="AH2685" s="6" t="e">
        <f t="shared" si="90"/>
        <v>#VALUE!</v>
      </c>
      <c r="AI2685" s="1478" t="e">
        <f>COUNTIF([4]ПС!A5925:A6076,M2685)</f>
        <v>#VALUE!</v>
      </c>
      <c r="AJ2685" s="3">
        <f t="shared" si="94"/>
        <v>1</v>
      </c>
    </row>
    <row r="2686" spans="1:39" s="3" customFormat="1" ht="78.75" hidden="1" customHeight="1" x14ac:dyDescent="0.2">
      <c r="A2686" s="1483" t="s">
        <v>10799</v>
      </c>
      <c r="B2686" s="52" t="s">
        <v>5</v>
      </c>
      <c r="C2686" s="52" t="s">
        <v>10455</v>
      </c>
      <c r="D2686" s="311">
        <v>41994</v>
      </c>
      <c r="E2686" s="63">
        <v>0.58333333333333337</v>
      </c>
      <c r="F2686" s="1112">
        <v>41994</v>
      </c>
      <c r="G2686" s="63">
        <v>0.58333333333333337</v>
      </c>
      <c r="H2686" s="1174">
        <f t="shared" si="89"/>
        <v>0</v>
      </c>
      <c r="I2686" s="52">
        <v>2</v>
      </c>
      <c r="J2686" s="52"/>
      <c r="K2686" s="52"/>
      <c r="L2686" s="52" t="s">
        <v>125</v>
      </c>
      <c r="M2686" s="1098" t="s">
        <v>650</v>
      </c>
      <c r="N2686" s="52" t="s">
        <v>103</v>
      </c>
      <c r="O2686" s="52" t="s">
        <v>66</v>
      </c>
      <c r="P2686" s="55" t="s">
        <v>11273</v>
      </c>
      <c r="Q2686" s="55" t="s">
        <v>11550</v>
      </c>
      <c r="R2686" s="1326">
        <v>1</v>
      </c>
      <c r="S2686" s="99"/>
      <c r="T2686" s="1357">
        <f t="shared" si="93"/>
        <v>1</v>
      </c>
      <c r="U2686" s="52"/>
      <c r="V2686" s="36"/>
      <c r="W2686" s="36"/>
      <c r="X2686" s="52"/>
      <c r="Y2686" s="258"/>
      <c r="Z2686" s="52"/>
      <c r="AA2686" s="52"/>
      <c r="AB2686" s="52"/>
      <c r="AC2686" s="52"/>
      <c r="AD2686" s="52" t="s">
        <v>55</v>
      </c>
      <c r="AE2686" s="52"/>
      <c r="AF2686" s="52"/>
      <c r="AG2686" s="317"/>
      <c r="AH2686" s="6" t="e">
        <f t="shared" si="90"/>
        <v>#VALUE!</v>
      </c>
      <c r="AI2686" s="1478" t="e">
        <f>COUNTIF([4]ПС!A5925:A6076,M2686)</f>
        <v>#VALUE!</v>
      </c>
      <c r="AJ2686" s="3">
        <f t="shared" si="94"/>
        <v>1</v>
      </c>
    </row>
    <row r="2687" spans="1:39" s="3" customFormat="1" ht="78.75" hidden="1" customHeight="1" x14ac:dyDescent="0.2">
      <c r="A2687" s="1483" t="s">
        <v>10799</v>
      </c>
      <c r="B2687" s="52" t="s">
        <v>5</v>
      </c>
      <c r="C2687" s="52" t="s">
        <v>10800</v>
      </c>
      <c r="D2687" s="311">
        <v>41994</v>
      </c>
      <c r="E2687" s="63">
        <v>0.59722222222222221</v>
      </c>
      <c r="F2687" s="1112">
        <v>41994</v>
      </c>
      <c r="G2687" s="1168">
        <v>0.88888888888888884</v>
      </c>
      <c r="H2687" s="1174">
        <f t="shared" si="89"/>
        <v>0.29166666666666663</v>
      </c>
      <c r="I2687" s="36">
        <v>7</v>
      </c>
      <c r="J2687" s="36" t="s">
        <v>178</v>
      </c>
      <c r="K2687" s="52"/>
      <c r="L2687" s="52" t="s">
        <v>130</v>
      </c>
      <c r="M2687" s="1098" t="s">
        <v>11280</v>
      </c>
      <c r="N2687" s="52" t="s">
        <v>103</v>
      </c>
      <c r="O2687" s="52" t="s">
        <v>66</v>
      </c>
      <c r="P2687" s="55" t="s">
        <v>11558</v>
      </c>
      <c r="Q2687" s="1258" t="s">
        <v>11559</v>
      </c>
      <c r="R2687" s="1326">
        <v>22</v>
      </c>
      <c r="S2687" s="99"/>
      <c r="T2687" s="1357">
        <f t="shared" si="93"/>
        <v>22</v>
      </c>
      <c r="U2687" s="52" t="s">
        <v>75</v>
      </c>
      <c r="V2687" s="36">
        <v>1987</v>
      </c>
      <c r="W2687" s="36" t="s">
        <v>2286</v>
      </c>
      <c r="X2687" s="52" t="s">
        <v>183</v>
      </c>
      <c r="Y2687" s="1839">
        <v>41395</v>
      </c>
      <c r="Z2687" s="52">
        <v>100</v>
      </c>
      <c r="AA2687" s="52" t="s">
        <v>183</v>
      </c>
      <c r="AB2687" s="52">
        <v>0</v>
      </c>
      <c r="AC2687" s="52" t="s">
        <v>11560</v>
      </c>
      <c r="AD2687" s="1094" t="s">
        <v>60</v>
      </c>
      <c r="AE2687" s="52"/>
      <c r="AF2687" s="52"/>
      <c r="AG2687" s="317"/>
      <c r="AH2687" s="6" t="e">
        <f t="shared" si="90"/>
        <v>#VALUE!</v>
      </c>
      <c r="AI2687" s="1478" t="e">
        <f>COUNTIF([4]ПС!A5925:A6076,M2687)</f>
        <v>#VALUE!</v>
      </c>
      <c r="AJ2687" s="3">
        <f t="shared" si="94"/>
        <v>1</v>
      </c>
    </row>
    <row r="2688" spans="1:39" customFormat="1" ht="15" hidden="1" customHeight="1" x14ac:dyDescent="0.2">
      <c r="A2688" s="1099" t="s">
        <v>10799</v>
      </c>
      <c r="B2688" s="6" t="s">
        <v>5</v>
      </c>
      <c r="C2688" s="6" t="s">
        <v>10800</v>
      </c>
      <c r="D2688" s="654">
        <v>41994</v>
      </c>
      <c r="E2688" s="394">
        <v>0.6875</v>
      </c>
      <c r="F2688" s="1159">
        <v>41994</v>
      </c>
      <c r="G2688" s="1169">
        <v>0.6875</v>
      </c>
      <c r="H2688" s="1181">
        <f t="shared" si="89"/>
        <v>0</v>
      </c>
      <c r="I2688" s="24">
        <v>39</v>
      </c>
      <c r="J2688" s="22"/>
      <c r="K2688" s="6"/>
      <c r="L2688" s="6" t="s">
        <v>128</v>
      </c>
      <c r="M2688" s="1230" t="s">
        <v>714</v>
      </c>
      <c r="N2688" s="6">
        <v>110</v>
      </c>
      <c r="O2688" s="6" t="s">
        <v>66</v>
      </c>
      <c r="P2688" s="664" t="s">
        <v>11241</v>
      </c>
      <c r="Q2688" s="664" t="s">
        <v>11561</v>
      </c>
      <c r="R2688" s="1330">
        <v>81</v>
      </c>
      <c r="S2688" s="23"/>
      <c r="T2688" s="1358">
        <f t="shared" si="93"/>
        <v>81</v>
      </c>
      <c r="U2688" s="6" t="s">
        <v>75</v>
      </c>
      <c r="V2688" s="6">
        <v>2014</v>
      </c>
      <c r="W2688" s="24" t="s">
        <v>6097</v>
      </c>
      <c r="X2688" s="6" t="s">
        <v>183</v>
      </c>
      <c r="Y2688" s="1404">
        <v>41992</v>
      </c>
      <c r="Z2688" s="6">
        <v>90</v>
      </c>
      <c r="AA2688" s="607">
        <v>42318</v>
      </c>
      <c r="AB2688" s="6">
        <v>0</v>
      </c>
      <c r="AC2688" s="1404" t="s">
        <v>183</v>
      </c>
      <c r="AD2688" s="109" t="s">
        <v>50</v>
      </c>
      <c r="AE2688" s="6"/>
      <c r="AF2688" s="6"/>
      <c r="AG2688" s="21"/>
      <c r="AH2688" s="6" t="e">
        <f t="shared" si="90"/>
        <v>#VALUE!</v>
      </c>
      <c r="AI2688" s="1478" t="e">
        <f>COUNTIF([4]ПС!A5925:A6076,M2688)</f>
        <v>#VALUE!</v>
      </c>
      <c r="AJ2688" s="3">
        <f t="shared" si="94"/>
        <v>1</v>
      </c>
    </row>
    <row r="2689" spans="1:36" customFormat="1" ht="15" hidden="1" customHeight="1" x14ac:dyDescent="0.2">
      <c r="A2689" s="1099" t="s">
        <v>10799</v>
      </c>
      <c r="B2689" s="6" t="s">
        <v>5</v>
      </c>
      <c r="C2689" s="6" t="s">
        <v>10800</v>
      </c>
      <c r="D2689" s="654">
        <v>41994</v>
      </c>
      <c r="E2689" s="394">
        <v>0.80902777777777779</v>
      </c>
      <c r="F2689" s="1159">
        <v>41994</v>
      </c>
      <c r="G2689" s="1169">
        <v>0.84027777777777779</v>
      </c>
      <c r="H2689" s="1181">
        <f t="shared" si="89"/>
        <v>3.125E-2</v>
      </c>
      <c r="I2689" s="24">
        <v>7</v>
      </c>
      <c r="J2689" s="22"/>
      <c r="K2689" s="6"/>
      <c r="L2689" s="6" t="s">
        <v>130</v>
      </c>
      <c r="M2689" s="1230" t="s">
        <v>11116</v>
      </c>
      <c r="N2689" s="6" t="s">
        <v>103</v>
      </c>
      <c r="O2689" s="6" t="s">
        <v>66</v>
      </c>
      <c r="P2689" s="664" t="s">
        <v>11291</v>
      </c>
      <c r="Q2689" s="6" t="s">
        <v>11292</v>
      </c>
      <c r="R2689" s="1330">
        <v>4</v>
      </c>
      <c r="S2689" s="23"/>
      <c r="T2689" s="1358">
        <f t="shared" si="93"/>
        <v>4</v>
      </c>
      <c r="U2689" s="6" t="s">
        <v>75</v>
      </c>
      <c r="V2689" s="24">
        <v>1992</v>
      </c>
      <c r="W2689" s="24" t="s">
        <v>2287</v>
      </c>
      <c r="X2689" s="6" t="s">
        <v>183</v>
      </c>
      <c r="Y2689" s="655">
        <v>41883</v>
      </c>
      <c r="Z2689" s="6">
        <v>0</v>
      </c>
      <c r="AA2689" s="607" t="s">
        <v>183</v>
      </c>
      <c r="AB2689" s="6">
        <v>1</v>
      </c>
      <c r="AC2689" s="6" t="s">
        <v>183</v>
      </c>
      <c r="AD2689" s="109" t="s">
        <v>40</v>
      </c>
      <c r="AE2689" s="6"/>
      <c r="AF2689" s="6"/>
      <c r="AG2689" s="21"/>
      <c r="AH2689" s="6" t="e">
        <f t="shared" si="90"/>
        <v>#VALUE!</v>
      </c>
      <c r="AI2689" s="1478" t="e">
        <f>COUNTIF([4]ПС!A5925:A6076,M2689)</f>
        <v>#VALUE!</v>
      </c>
      <c r="AJ2689" s="3">
        <f t="shared" si="94"/>
        <v>1</v>
      </c>
    </row>
    <row r="2690" spans="1:36" s="3" customFormat="1" ht="31.5" hidden="1" customHeight="1" x14ac:dyDescent="0.2">
      <c r="A2690" s="1483" t="s">
        <v>10799</v>
      </c>
      <c r="B2690" s="52" t="s">
        <v>5</v>
      </c>
      <c r="C2690" s="52" t="s">
        <v>10455</v>
      </c>
      <c r="D2690" s="311">
        <v>41994</v>
      </c>
      <c r="E2690" s="63">
        <v>0.45694444444444443</v>
      </c>
      <c r="F2690" s="1112">
        <v>41994</v>
      </c>
      <c r="G2690" s="63">
        <v>0.45763888888888887</v>
      </c>
      <c r="H2690" s="1174">
        <f t="shared" si="89"/>
        <v>6.9444444444444198E-4</v>
      </c>
      <c r="I2690" s="52">
        <v>3</v>
      </c>
      <c r="J2690" s="52"/>
      <c r="K2690" s="52"/>
      <c r="L2690" s="52" t="s">
        <v>125</v>
      </c>
      <c r="M2690" s="1098" t="s">
        <v>4032</v>
      </c>
      <c r="N2690" s="52">
        <v>35</v>
      </c>
      <c r="O2690" s="52" t="s">
        <v>66</v>
      </c>
      <c r="P2690" s="1249" t="s">
        <v>7877</v>
      </c>
      <c r="Q2690" s="1234" t="s">
        <v>11562</v>
      </c>
      <c r="R2690" s="1326">
        <v>1</v>
      </c>
      <c r="S2690" s="99">
        <v>2</v>
      </c>
      <c r="T2690" s="1357">
        <f t="shared" si="93"/>
        <v>3</v>
      </c>
      <c r="U2690" s="52"/>
      <c r="V2690" s="36"/>
      <c r="W2690" s="36"/>
      <c r="X2690" s="52"/>
      <c r="Y2690" s="258"/>
      <c r="Z2690" s="52"/>
      <c r="AA2690" s="52"/>
      <c r="AB2690" s="52"/>
      <c r="AC2690" s="52"/>
      <c r="AD2690" s="52" t="s">
        <v>55</v>
      </c>
      <c r="AE2690" s="52"/>
      <c r="AF2690" s="52"/>
      <c r="AG2690" s="317"/>
      <c r="AH2690" s="6" t="e">
        <f t="shared" si="90"/>
        <v>#VALUE!</v>
      </c>
      <c r="AI2690" s="1478" t="e">
        <f>COUNTIF([4]ПС!A5925:A6076,M2690)</f>
        <v>#VALUE!</v>
      </c>
      <c r="AJ2690" s="3">
        <f t="shared" si="94"/>
        <v>1</v>
      </c>
    </row>
    <row r="2691" spans="1:36" ht="20.25" hidden="1" customHeight="1" x14ac:dyDescent="0.2">
      <c r="A2691" s="1098" t="s">
        <v>10799</v>
      </c>
      <c r="B2691" s="52" t="s">
        <v>5</v>
      </c>
      <c r="C2691" s="52" t="s">
        <v>10800</v>
      </c>
      <c r="D2691" s="311">
        <v>41994</v>
      </c>
      <c r="E2691" s="63">
        <v>0.61041666666666672</v>
      </c>
      <c r="F2691" s="1112">
        <v>41994</v>
      </c>
      <c r="G2691" s="1168">
        <v>0.61111111111111105</v>
      </c>
      <c r="H2691" s="1174">
        <f t="shared" si="89"/>
        <v>6.9444444444433095E-4</v>
      </c>
      <c r="I2691" s="36">
        <v>13</v>
      </c>
      <c r="J2691" s="28"/>
      <c r="K2691" s="52"/>
      <c r="L2691" s="52" t="s">
        <v>130</v>
      </c>
      <c r="M2691" s="1098" t="s">
        <v>4045</v>
      </c>
      <c r="N2691" s="52">
        <v>35</v>
      </c>
      <c r="O2691" s="52" t="s">
        <v>66</v>
      </c>
      <c r="P2691" s="55" t="s">
        <v>3839</v>
      </c>
      <c r="Q2691" s="1234" t="s">
        <v>11293</v>
      </c>
      <c r="R2691" s="1326">
        <v>3</v>
      </c>
      <c r="S2691" s="99">
        <v>2</v>
      </c>
      <c r="T2691" s="1357">
        <f t="shared" si="93"/>
        <v>5</v>
      </c>
      <c r="U2691" s="52" t="s">
        <v>75</v>
      </c>
      <c r="V2691" s="36">
        <v>1988</v>
      </c>
      <c r="W2691" s="36" t="s">
        <v>2286</v>
      </c>
      <c r="X2691" s="52" t="s">
        <v>183</v>
      </c>
      <c r="Y2691" s="52" t="s">
        <v>183</v>
      </c>
      <c r="Z2691" s="52" t="s">
        <v>183</v>
      </c>
      <c r="AA2691" s="52" t="s">
        <v>183</v>
      </c>
      <c r="AB2691" s="52" t="s">
        <v>183</v>
      </c>
      <c r="AC2691" s="52" t="s">
        <v>183</v>
      </c>
      <c r="AD2691" s="1094" t="s">
        <v>40</v>
      </c>
      <c r="AE2691" s="52"/>
      <c r="AF2691" s="52"/>
      <c r="AG2691" s="317"/>
      <c r="AH2691" s="6" t="e">
        <f t="shared" si="90"/>
        <v>#VALUE!</v>
      </c>
      <c r="AI2691" s="1478" t="e">
        <f>COUNTIF([4]ПС!A5925:A6076,M2691)</f>
        <v>#VALUE!</v>
      </c>
      <c r="AJ2691" s="3">
        <f t="shared" si="94"/>
        <v>1</v>
      </c>
    </row>
    <row r="2692" spans="1:36" ht="131.25" hidden="1" customHeight="1" x14ac:dyDescent="0.2">
      <c r="A2692" s="1098" t="s">
        <v>10799</v>
      </c>
      <c r="B2692" s="52" t="s">
        <v>5</v>
      </c>
      <c r="C2692" s="52" t="s">
        <v>10800</v>
      </c>
      <c r="D2692" s="311">
        <v>41995</v>
      </c>
      <c r="E2692" s="63">
        <v>0.71527777777777779</v>
      </c>
      <c r="F2692" s="1112">
        <v>41995</v>
      </c>
      <c r="G2692" s="63">
        <v>0.71527777777777779</v>
      </c>
      <c r="H2692" s="1174">
        <f t="shared" ref="H2692:H2722" si="95">F2692-D2692+G2692-E2692</f>
        <v>0</v>
      </c>
      <c r="I2692" s="52">
        <v>41</v>
      </c>
      <c r="J2692" s="52" t="s">
        <v>11342</v>
      </c>
      <c r="K2692" s="52" t="s">
        <v>132</v>
      </c>
      <c r="L2692" s="52" t="s">
        <v>128</v>
      </c>
      <c r="M2692" s="1229" t="s">
        <v>714</v>
      </c>
      <c r="N2692" s="52">
        <v>110</v>
      </c>
      <c r="O2692" s="52" t="s">
        <v>66</v>
      </c>
      <c r="P2692" s="1246" t="s">
        <v>11563</v>
      </c>
      <c r="Q2692" s="1234" t="s">
        <v>11564</v>
      </c>
      <c r="R2692" s="1326">
        <v>107</v>
      </c>
      <c r="S2692" s="40"/>
      <c r="T2692" s="1357">
        <f t="shared" si="93"/>
        <v>107</v>
      </c>
      <c r="U2692" s="52" t="s">
        <v>75</v>
      </c>
      <c r="V2692" s="52">
        <v>2014</v>
      </c>
      <c r="W2692" s="36" t="s">
        <v>6097</v>
      </c>
      <c r="X2692" s="52" t="s">
        <v>183</v>
      </c>
      <c r="Y2692" s="1403">
        <v>41992</v>
      </c>
      <c r="Z2692" s="52">
        <v>90</v>
      </c>
      <c r="AA2692" s="57">
        <v>42318</v>
      </c>
      <c r="AB2692" s="52">
        <v>0</v>
      </c>
      <c r="AC2692" s="1403" t="s">
        <v>183</v>
      </c>
      <c r="AD2692" s="1094" t="s">
        <v>50</v>
      </c>
      <c r="AE2692" s="52"/>
      <c r="AF2692" s="52"/>
      <c r="AG2692" s="317"/>
      <c r="AH2692" s="6" t="e">
        <f t="shared" ref="AH2692:AH2722" si="96">IF(AI2692+AJ2692=2,"Всё Ок!","Ошибка в имени ПС")</f>
        <v>#VALUE!</v>
      </c>
      <c r="AI2692" s="1478" t="e">
        <f>COUNTIF([4]ПС!A5925:A6076,M2692)</f>
        <v>#VALUE!</v>
      </c>
      <c r="AJ2692" s="3">
        <f t="shared" si="94"/>
        <v>1</v>
      </c>
    </row>
    <row r="2693" spans="1:36" ht="73.5" hidden="1" customHeight="1" x14ac:dyDescent="0.2">
      <c r="A2693" s="1098" t="s">
        <v>10799</v>
      </c>
      <c r="B2693" s="52" t="s">
        <v>5</v>
      </c>
      <c r="C2693" s="52" t="s">
        <v>10455</v>
      </c>
      <c r="D2693" s="311">
        <v>41995</v>
      </c>
      <c r="E2693" s="63">
        <v>0.72222222222222221</v>
      </c>
      <c r="F2693" s="1112">
        <v>41995</v>
      </c>
      <c r="G2693" s="63">
        <v>0.72222222222222221</v>
      </c>
      <c r="H2693" s="1174">
        <f t="shared" si="95"/>
        <v>0</v>
      </c>
      <c r="I2693" s="52">
        <v>2</v>
      </c>
      <c r="J2693" s="52"/>
      <c r="K2693" s="52"/>
      <c r="L2693" s="52" t="s">
        <v>125</v>
      </c>
      <c r="M2693" s="1098" t="s">
        <v>693</v>
      </c>
      <c r="N2693" s="52" t="s">
        <v>103</v>
      </c>
      <c r="O2693" s="52" t="s">
        <v>66</v>
      </c>
      <c r="P2693" s="1246" t="s">
        <v>11565</v>
      </c>
      <c r="Q2693" s="1234" t="s">
        <v>11341</v>
      </c>
      <c r="R2693" s="1326">
        <v>1</v>
      </c>
      <c r="S2693" s="40"/>
      <c r="T2693" s="1357">
        <f t="shared" si="93"/>
        <v>1</v>
      </c>
      <c r="U2693" s="52"/>
      <c r="V2693" s="36"/>
      <c r="W2693" s="36"/>
      <c r="X2693" s="52"/>
      <c r="Y2693" s="36"/>
      <c r="Z2693" s="52"/>
      <c r="AA2693" s="52"/>
      <c r="AB2693" s="52"/>
      <c r="AC2693" s="52"/>
      <c r="AD2693" s="52" t="s">
        <v>55</v>
      </c>
      <c r="AE2693" s="52"/>
      <c r="AF2693" s="52"/>
      <c r="AG2693" s="317"/>
      <c r="AH2693" s="6" t="e">
        <f t="shared" si="96"/>
        <v>#VALUE!</v>
      </c>
      <c r="AI2693" s="1478" t="e">
        <f>COUNTIF([4]ПС!A5925:A6076,M2693)</f>
        <v>#VALUE!</v>
      </c>
      <c r="AJ2693" s="3">
        <f t="shared" si="94"/>
        <v>1</v>
      </c>
    </row>
    <row r="2694" spans="1:36" ht="20.25" hidden="1" customHeight="1" x14ac:dyDescent="0.2">
      <c r="A2694" s="1098" t="s">
        <v>10799</v>
      </c>
      <c r="B2694" s="52" t="s">
        <v>5</v>
      </c>
      <c r="C2694" s="52" t="s">
        <v>10800</v>
      </c>
      <c r="D2694" s="311">
        <v>41995</v>
      </c>
      <c r="E2694" s="63">
        <v>0.74583333333333324</v>
      </c>
      <c r="F2694" s="1112">
        <v>41995</v>
      </c>
      <c r="G2694" s="63">
        <v>0.74583333333333324</v>
      </c>
      <c r="H2694" s="1174">
        <f t="shared" si="95"/>
        <v>0</v>
      </c>
      <c r="I2694" s="52">
        <v>41</v>
      </c>
      <c r="J2694" s="52" t="s">
        <v>11342</v>
      </c>
      <c r="K2694" s="52" t="s">
        <v>132</v>
      </c>
      <c r="L2694" s="52" t="s">
        <v>128</v>
      </c>
      <c r="M2694" s="1229" t="s">
        <v>714</v>
      </c>
      <c r="N2694" s="52">
        <v>110</v>
      </c>
      <c r="O2694" s="52" t="s">
        <v>66</v>
      </c>
      <c r="P2694" s="1246" t="s">
        <v>11563</v>
      </c>
      <c r="Q2694" s="1234" t="s">
        <v>11566</v>
      </c>
      <c r="R2694" s="1326">
        <v>94</v>
      </c>
      <c r="S2694" s="40"/>
      <c r="T2694" s="1357">
        <f t="shared" si="93"/>
        <v>94</v>
      </c>
      <c r="U2694" s="52" t="s">
        <v>75</v>
      </c>
      <c r="V2694" s="52">
        <v>2014</v>
      </c>
      <c r="W2694" s="36" t="s">
        <v>6097</v>
      </c>
      <c r="X2694" s="52" t="s">
        <v>183</v>
      </c>
      <c r="Y2694" s="1403">
        <v>41992</v>
      </c>
      <c r="Z2694" s="52">
        <v>90</v>
      </c>
      <c r="AA2694" s="57">
        <v>42318</v>
      </c>
      <c r="AB2694" s="52">
        <v>0</v>
      </c>
      <c r="AC2694" s="1403" t="s">
        <v>183</v>
      </c>
      <c r="AD2694" s="52" t="s">
        <v>50</v>
      </c>
      <c r="AE2694" s="52"/>
      <c r="AF2694" s="52"/>
      <c r="AG2694" s="317"/>
      <c r="AH2694" s="6" t="e">
        <f t="shared" si="96"/>
        <v>#VALUE!</v>
      </c>
      <c r="AI2694" s="1478" t="e">
        <f>COUNTIF([4]ПС!A5925:A6076,M2694)</f>
        <v>#VALUE!</v>
      </c>
      <c r="AJ2694" s="3">
        <f t="shared" si="94"/>
        <v>1</v>
      </c>
    </row>
    <row r="2695" spans="1:36" ht="20.25" hidden="1" customHeight="1" x14ac:dyDescent="0.2">
      <c r="A2695" s="1098" t="s">
        <v>10799</v>
      </c>
      <c r="B2695" s="52" t="s">
        <v>5</v>
      </c>
      <c r="C2695" s="52" t="s">
        <v>10800</v>
      </c>
      <c r="D2695" s="311">
        <v>41995</v>
      </c>
      <c r="E2695" s="63">
        <v>0.77638888888888891</v>
      </c>
      <c r="F2695" s="1112">
        <v>41995</v>
      </c>
      <c r="G2695" s="63">
        <v>0.77638888888888891</v>
      </c>
      <c r="H2695" s="1174">
        <f t="shared" si="95"/>
        <v>0</v>
      </c>
      <c r="I2695" s="52">
        <v>41</v>
      </c>
      <c r="J2695" s="52" t="s">
        <v>11342</v>
      </c>
      <c r="K2695" s="52" t="s">
        <v>132</v>
      </c>
      <c r="L2695" s="52" t="s">
        <v>128</v>
      </c>
      <c r="M2695" s="1229" t="s">
        <v>714</v>
      </c>
      <c r="N2695" s="52">
        <v>110</v>
      </c>
      <c r="O2695" s="52" t="s">
        <v>66</v>
      </c>
      <c r="P2695" s="1246" t="s">
        <v>11563</v>
      </c>
      <c r="Q2695" s="1234" t="s">
        <v>11566</v>
      </c>
      <c r="R2695" s="1326">
        <v>71</v>
      </c>
      <c r="S2695" s="40"/>
      <c r="T2695" s="1357">
        <f t="shared" si="93"/>
        <v>71</v>
      </c>
      <c r="U2695" s="52" t="s">
        <v>75</v>
      </c>
      <c r="V2695" s="52">
        <v>2014</v>
      </c>
      <c r="W2695" s="36" t="s">
        <v>6097</v>
      </c>
      <c r="X2695" s="52" t="s">
        <v>183</v>
      </c>
      <c r="Y2695" s="1403">
        <v>41992</v>
      </c>
      <c r="Z2695" s="52">
        <v>90</v>
      </c>
      <c r="AA2695" s="57">
        <v>42318</v>
      </c>
      <c r="AB2695" s="52">
        <v>0</v>
      </c>
      <c r="AC2695" s="1403" t="s">
        <v>183</v>
      </c>
      <c r="AD2695" s="52" t="s">
        <v>50</v>
      </c>
      <c r="AE2695" s="52"/>
      <c r="AF2695" s="52"/>
      <c r="AG2695" s="317"/>
      <c r="AH2695" s="6" t="e">
        <f t="shared" si="96"/>
        <v>#VALUE!</v>
      </c>
      <c r="AI2695" s="1478" t="e">
        <f>COUNTIF([4]ПС!A5925:A6076,M2695)</f>
        <v>#VALUE!</v>
      </c>
      <c r="AJ2695" s="3">
        <f t="shared" si="94"/>
        <v>1</v>
      </c>
    </row>
    <row r="2696" spans="1:36" ht="47.25" hidden="1" customHeight="1" x14ac:dyDescent="0.2">
      <c r="A2696" s="1098" t="s">
        <v>10799</v>
      </c>
      <c r="B2696" s="52" t="s">
        <v>5</v>
      </c>
      <c r="C2696" s="52" t="s">
        <v>10800</v>
      </c>
      <c r="D2696" s="311">
        <v>41995</v>
      </c>
      <c r="E2696" s="63">
        <v>0.78472222222222221</v>
      </c>
      <c r="F2696" s="1112">
        <v>41995</v>
      </c>
      <c r="G2696" s="63">
        <v>0.84861111111111109</v>
      </c>
      <c r="H2696" s="1174">
        <f t="shared" si="95"/>
        <v>6.3888888888888884E-2</v>
      </c>
      <c r="I2696" s="52">
        <v>10</v>
      </c>
      <c r="J2696" s="52" t="s">
        <v>297</v>
      </c>
      <c r="K2696" s="52" t="s">
        <v>834</v>
      </c>
      <c r="L2696" s="52" t="s">
        <v>130</v>
      </c>
      <c r="M2696" s="1098" t="s">
        <v>647</v>
      </c>
      <c r="N2696" s="52" t="s">
        <v>103</v>
      </c>
      <c r="O2696" s="52" t="s">
        <v>66</v>
      </c>
      <c r="P2696" s="55" t="s">
        <v>11553</v>
      </c>
      <c r="Q2696" s="1234" t="s">
        <v>11567</v>
      </c>
      <c r="R2696" s="1326">
        <v>16</v>
      </c>
      <c r="S2696" s="40"/>
      <c r="T2696" s="1357">
        <f t="shared" si="93"/>
        <v>16</v>
      </c>
      <c r="U2696" s="52" t="s">
        <v>75</v>
      </c>
      <c r="V2696" s="36">
        <v>1985</v>
      </c>
      <c r="W2696" s="36" t="s">
        <v>2286</v>
      </c>
      <c r="X2696" s="52" t="s">
        <v>183</v>
      </c>
      <c r="Y2696" s="39">
        <v>41821</v>
      </c>
      <c r="Z2696" s="52">
        <v>100</v>
      </c>
      <c r="AA2696" s="52" t="s">
        <v>183</v>
      </c>
      <c r="AB2696" s="52">
        <v>0</v>
      </c>
      <c r="AC2696" s="57">
        <v>41754</v>
      </c>
      <c r="AD2696" s="1094" t="s">
        <v>60</v>
      </c>
      <c r="AE2696" s="52"/>
      <c r="AF2696" s="52"/>
      <c r="AG2696" s="317"/>
      <c r="AH2696" s="6" t="e">
        <f t="shared" si="96"/>
        <v>#VALUE!</v>
      </c>
      <c r="AI2696" s="1478" t="e">
        <f>COUNTIF([4]ПС!A5925:A6076,M2696)</f>
        <v>#VALUE!</v>
      </c>
      <c r="AJ2696" s="3">
        <f t="shared" si="94"/>
        <v>1</v>
      </c>
    </row>
    <row r="2697" spans="1:36" ht="31.5" hidden="1" customHeight="1" x14ac:dyDescent="0.2">
      <c r="A2697" s="1098" t="s">
        <v>10799</v>
      </c>
      <c r="B2697" s="52" t="s">
        <v>5</v>
      </c>
      <c r="C2697" s="52" t="s">
        <v>10738</v>
      </c>
      <c r="D2697" s="311">
        <v>41995</v>
      </c>
      <c r="E2697" s="63">
        <v>0.77916666666666667</v>
      </c>
      <c r="F2697" s="1112">
        <v>41995</v>
      </c>
      <c r="G2697" s="63">
        <v>0.80555555555555547</v>
      </c>
      <c r="H2697" s="1174">
        <f t="shared" si="95"/>
        <v>2.6388888888888795E-2</v>
      </c>
      <c r="I2697" s="52">
        <v>3</v>
      </c>
      <c r="J2697" s="52"/>
      <c r="K2697" s="52"/>
      <c r="L2697" s="52" t="s">
        <v>125</v>
      </c>
      <c r="M2697" s="1098" t="s">
        <v>1293</v>
      </c>
      <c r="N2697" s="52" t="s">
        <v>103</v>
      </c>
      <c r="O2697" s="52" t="s">
        <v>66</v>
      </c>
      <c r="P2697" s="1246" t="s">
        <v>11108</v>
      </c>
      <c r="Q2697" s="1234" t="s">
        <v>11568</v>
      </c>
      <c r="R2697" s="1326">
        <v>15</v>
      </c>
      <c r="S2697" s="40"/>
      <c r="T2697" s="1357">
        <f t="shared" si="93"/>
        <v>15</v>
      </c>
      <c r="U2697" s="52"/>
      <c r="V2697" s="36"/>
      <c r="W2697" s="36"/>
      <c r="X2697" s="52"/>
      <c r="Y2697" s="36"/>
      <c r="Z2697" s="52"/>
      <c r="AA2697" s="52"/>
      <c r="AB2697" s="52"/>
      <c r="AC2697" s="52"/>
      <c r="AD2697" s="52" t="s">
        <v>55</v>
      </c>
      <c r="AE2697" s="52"/>
      <c r="AF2697" s="52"/>
      <c r="AG2697" s="317"/>
      <c r="AH2697" s="6" t="e">
        <f t="shared" si="96"/>
        <v>#VALUE!</v>
      </c>
      <c r="AI2697" s="1478" t="e">
        <f>COUNTIF([4]ПС!A5925:A6076,M2697)</f>
        <v>#VALUE!</v>
      </c>
      <c r="AJ2697" s="3">
        <f t="shared" si="94"/>
        <v>1</v>
      </c>
    </row>
    <row r="2698" spans="1:36" ht="35.25" hidden="1" customHeight="1" x14ac:dyDescent="0.2">
      <c r="A2698" s="1098" t="s">
        <v>10799</v>
      </c>
      <c r="B2698" s="52" t="s">
        <v>5</v>
      </c>
      <c r="C2698" s="52" t="s">
        <v>10800</v>
      </c>
      <c r="D2698" s="311">
        <v>41995</v>
      </c>
      <c r="E2698" s="63">
        <v>0.88194444444444453</v>
      </c>
      <c r="F2698" s="1112">
        <v>41995</v>
      </c>
      <c r="G2698" s="63">
        <v>0.98611111111111116</v>
      </c>
      <c r="H2698" s="1174">
        <f t="shared" si="95"/>
        <v>0.10416666666666663</v>
      </c>
      <c r="I2698" s="52">
        <v>3</v>
      </c>
      <c r="J2698" s="52" t="s">
        <v>146</v>
      </c>
      <c r="K2698" s="52" t="s">
        <v>136</v>
      </c>
      <c r="L2698" s="52" t="s">
        <v>130</v>
      </c>
      <c r="M2698" s="1098" t="s">
        <v>662</v>
      </c>
      <c r="N2698" s="52" t="s">
        <v>103</v>
      </c>
      <c r="O2698" s="52" t="s">
        <v>66</v>
      </c>
      <c r="P2698" s="1246" t="s">
        <v>11569</v>
      </c>
      <c r="Q2698" s="1234" t="s">
        <v>11570</v>
      </c>
      <c r="R2698" s="1326">
        <v>13</v>
      </c>
      <c r="S2698" s="40"/>
      <c r="T2698" s="1357">
        <f t="shared" si="93"/>
        <v>13</v>
      </c>
      <c r="U2698" s="52" t="s">
        <v>73</v>
      </c>
      <c r="V2698" s="36">
        <v>1976</v>
      </c>
      <c r="W2698" s="36" t="s">
        <v>11571</v>
      </c>
      <c r="X2698" s="52" t="s">
        <v>183</v>
      </c>
      <c r="Y2698" s="57">
        <v>40725</v>
      </c>
      <c r="Z2698" s="52">
        <v>100</v>
      </c>
      <c r="AA2698" s="52" t="s">
        <v>183</v>
      </c>
      <c r="AB2698" s="52">
        <v>0</v>
      </c>
      <c r="AC2698" s="57">
        <v>41673</v>
      </c>
      <c r="AD2698" s="1094" t="s">
        <v>60</v>
      </c>
      <c r="AE2698" s="52"/>
      <c r="AF2698" s="52"/>
      <c r="AG2698" s="317"/>
      <c r="AH2698" s="6" t="e">
        <f t="shared" si="96"/>
        <v>#VALUE!</v>
      </c>
      <c r="AI2698" s="1478" t="e">
        <f>COUNTIF([4]ПС!A5925:A6076,M2698)</f>
        <v>#VALUE!</v>
      </c>
      <c r="AJ2698" s="3">
        <f t="shared" si="94"/>
        <v>1</v>
      </c>
    </row>
    <row r="2699" spans="1:36" ht="141.75" hidden="1" customHeight="1" x14ac:dyDescent="0.2">
      <c r="A2699" s="1098" t="s">
        <v>10799</v>
      </c>
      <c r="B2699" s="52" t="s">
        <v>5</v>
      </c>
      <c r="C2699" s="52" t="s">
        <v>10800</v>
      </c>
      <c r="D2699" s="311">
        <v>41996</v>
      </c>
      <c r="E2699" s="63">
        <v>0.40625</v>
      </c>
      <c r="F2699" s="1112">
        <v>41996</v>
      </c>
      <c r="G2699" s="59">
        <v>0.4513888888888889</v>
      </c>
      <c r="H2699" s="1174">
        <f t="shared" si="95"/>
        <v>4.5138888888888895E-2</v>
      </c>
      <c r="I2699" s="52">
        <v>144</v>
      </c>
      <c r="J2699" s="52" t="s">
        <v>2870</v>
      </c>
      <c r="K2699" s="52" t="s">
        <v>134</v>
      </c>
      <c r="L2699" s="52" t="s">
        <v>128</v>
      </c>
      <c r="M2699" s="1229" t="s">
        <v>11182</v>
      </c>
      <c r="N2699" s="52">
        <v>110</v>
      </c>
      <c r="O2699" s="52" t="s">
        <v>66</v>
      </c>
      <c r="P2699" s="55" t="s">
        <v>11366</v>
      </c>
      <c r="Q2699" s="52" t="s">
        <v>11367</v>
      </c>
      <c r="R2699" s="52">
        <v>42</v>
      </c>
      <c r="S2699" s="40">
        <v>20</v>
      </c>
      <c r="T2699" s="1357">
        <f t="shared" ref="T2699:T2722" si="97">R2699+S2699</f>
        <v>62</v>
      </c>
      <c r="U2699" s="52" t="s">
        <v>75</v>
      </c>
      <c r="V2699" s="36">
        <v>1985</v>
      </c>
      <c r="W2699" s="36" t="s">
        <v>1268</v>
      </c>
      <c r="X2699" s="52" t="s">
        <v>183</v>
      </c>
      <c r="Y2699" s="39">
        <v>41893</v>
      </c>
      <c r="Z2699" s="52">
        <v>100</v>
      </c>
      <c r="AA2699" s="52" t="s">
        <v>183</v>
      </c>
      <c r="AB2699" s="52">
        <v>0</v>
      </c>
      <c r="AC2699" s="52" t="s">
        <v>183</v>
      </c>
      <c r="AD2699" s="1094" t="s">
        <v>50</v>
      </c>
      <c r="AE2699" s="52"/>
      <c r="AF2699" s="52"/>
      <c r="AG2699" s="317"/>
      <c r="AH2699" s="6" t="e">
        <f t="shared" si="96"/>
        <v>#VALUE!</v>
      </c>
      <c r="AI2699" s="1478" t="e">
        <f>COUNTIF([4]ПС!A5925:A6076,M2699)</f>
        <v>#VALUE!</v>
      </c>
      <c r="AJ2699" s="3">
        <f t="shared" ref="AJ2699:AJ2722" si="98">IF(M2699&gt;0,1,0)</f>
        <v>1</v>
      </c>
    </row>
    <row r="2700" spans="1:36" ht="31.5" hidden="1" customHeight="1" x14ac:dyDescent="0.2">
      <c r="A2700" s="1098" t="s">
        <v>10799</v>
      </c>
      <c r="B2700" s="52" t="s">
        <v>5</v>
      </c>
      <c r="C2700" s="52" t="s">
        <v>10800</v>
      </c>
      <c r="D2700" s="311">
        <v>41996</v>
      </c>
      <c r="E2700" s="63">
        <v>0.43402777777777773</v>
      </c>
      <c r="F2700" s="1112">
        <v>41996</v>
      </c>
      <c r="G2700" s="63">
        <v>0.43472222222222223</v>
      </c>
      <c r="H2700" s="1174">
        <f t="shared" si="95"/>
        <v>6.9444444444449749E-4</v>
      </c>
      <c r="I2700" s="52">
        <v>77</v>
      </c>
      <c r="J2700" s="52"/>
      <c r="K2700" s="52"/>
      <c r="L2700" s="52" t="s">
        <v>130</v>
      </c>
      <c r="M2700" s="1098" t="s">
        <v>662</v>
      </c>
      <c r="N2700" s="52">
        <v>35</v>
      </c>
      <c r="O2700" s="52" t="s">
        <v>66</v>
      </c>
      <c r="P2700" s="55" t="s">
        <v>5301</v>
      </c>
      <c r="Q2700" s="1258" t="s">
        <v>11368</v>
      </c>
      <c r="R2700" s="52">
        <v>34</v>
      </c>
      <c r="S2700" s="40"/>
      <c r="T2700" s="1357">
        <f t="shared" si="97"/>
        <v>34</v>
      </c>
      <c r="U2700" s="52" t="s">
        <v>75</v>
      </c>
      <c r="V2700" s="36">
        <v>1971</v>
      </c>
      <c r="W2700" s="36" t="s">
        <v>1268</v>
      </c>
      <c r="X2700" s="52" t="s">
        <v>183</v>
      </c>
      <c r="Y2700" s="57">
        <v>39965</v>
      </c>
      <c r="Z2700" s="52">
        <v>100</v>
      </c>
      <c r="AA2700" s="52" t="s">
        <v>183</v>
      </c>
      <c r="AB2700" s="52">
        <v>0</v>
      </c>
      <c r="AC2700" s="57">
        <v>41837</v>
      </c>
      <c r="AD2700" s="1094" t="s">
        <v>40</v>
      </c>
      <c r="AE2700" s="52"/>
      <c r="AF2700" s="52"/>
      <c r="AG2700" s="317"/>
      <c r="AH2700" s="6" t="e">
        <f t="shared" si="96"/>
        <v>#VALUE!</v>
      </c>
      <c r="AI2700" s="1478" t="e">
        <f>COUNTIF([4]ПС!A5925:A6076,M2700)</f>
        <v>#VALUE!</v>
      </c>
      <c r="AJ2700" s="3">
        <f t="shared" si="98"/>
        <v>1</v>
      </c>
    </row>
    <row r="2701" spans="1:36" ht="31.5" hidden="1" customHeight="1" x14ac:dyDescent="0.2">
      <c r="A2701" s="1098" t="s">
        <v>10799</v>
      </c>
      <c r="B2701" s="52" t="s">
        <v>5</v>
      </c>
      <c r="C2701" s="52" t="s">
        <v>10800</v>
      </c>
      <c r="D2701" s="311">
        <v>41996</v>
      </c>
      <c r="E2701" s="63">
        <v>0.60069444444444442</v>
      </c>
      <c r="F2701" s="1112">
        <v>41996</v>
      </c>
      <c r="G2701" s="63">
        <v>0.60902777777777783</v>
      </c>
      <c r="H2701" s="1174">
        <f t="shared" si="95"/>
        <v>8.3333333333334147E-3</v>
      </c>
      <c r="I2701" s="52">
        <v>2</v>
      </c>
      <c r="J2701" s="52" t="s">
        <v>866</v>
      </c>
      <c r="K2701" s="52"/>
      <c r="L2701" s="1225" t="s">
        <v>128</v>
      </c>
      <c r="M2701" s="1098" t="s">
        <v>11369</v>
      </c>
      <c r="N2701" s="52">
        <v>35</v>
      </c>
      <c r="O2701" s="52" t="s">
        <v>66</v>
      </c>
      <c r="P2701" s="1251" t="s">
        <v>11370</v>
      </c>
      <c r="Q2701" s="1258" t="s">
        <v>11371</v>
      </c>
      <c r="R2701" s="52">
        <v>1</v>
      </c>
      <c r="S2701" s="40"/>
      <c r="T2701" s="1357">
        <f t="shared" si="97"/>
        <v>1</v>
      </c>
      <c r="U2701" s="52" t="s">
        <v>75</v>
      </c>
      <c r="V2701" s="36">
        <v>1983</v>
      </c>
      <c r="W2701" s="36" t="s">
        <v>2286</v>
      </c>
      <c r="X2701" s="52" t="s">
        <v>183</v>
      </c>
      <c r="Y2701" s="39">
        <v>40756</v>
      </c>
      <c r="Z2701" s="52">
        <v>100</v>
      </c>
      <c r="AA2701" s="52" t="s">
        <v>183</v>
      </c>
      <c r="AB2701" s="52">
        <v>0</v>
      </c>
      <c r="AC2701" s="52" t="s">
        <v>183</v>
      </c>
      <c r="AD2701" s="1094" t="s">
        <v>56</v>
      </c>
      <c r="AE2701" s="52"/>
      <c r="AF2701" s="52"/>
      <c r="AG2701" s="317"/>
      <c r="AH2701" s="6" t="e">
        <f t="shared" si="96"/>
        <v>#VALUE!</v>
      </c>
      <c r="AI2701" s="1478" t="e">
        <f>COUNTIF([4]ПС!A5925:A6076,M2701)</f>
        <v>#VALUE!</v>
      </c>
      <c r="AJ2701" s="3">
        <f t="shared" si="98"/>
        <v>1</v>
      </c>
    </row>
    <row r="2702" spans="1:36" ht="31.5" hidden="1" customHeight="1" x14ac:dyDescent="0.2">
      <c r="A2702" s="1098" t="s">
        <v>10799</v>
      </c>
      <c r="B2702" s="52" t="s">
        <v>5</v>
      </c>
      <c r="C2702" s="52" t="s">
        <v>10800</v>
      </c>
      <c r="D2702" s="311">
        <v>41996</v>
      </c>
      <c r="E2702" s="63">
        <v>0.71458333333333324</v>
      </c>
      <c r="F2702" s="1112">
        <v>41996</v>
      </c>
      <c r="G2702" s="63">
        <v>0.71458333333333324</v>
      </c>
      <c r="H2702" s="1174">
        <f t="shared" si="95"/>
        <v>0</v>
      </c>
      <c r="I2702" s="52">
        <v>8</v>
      </c>
      <c r="J2702" s="52"/>
      <c r="K2702" s="52"/>
      <c r="L2702" s="52" t="s">
        <v>128</v>
      </c>
      <c r="M2702" s="1229" t="s">
        <v>714</v>
      </c>
      <c r="N2702" s="52">
        <v>110</v>
      </c>
      <c r="O2702" s="52" t="s">
        <v>66</v>
      </c>
      <c r="P2702" s="52" t="s">
        <v>11372</v>
      </c>
      <c r="Q2702" s="1234" t="s">
        <v>11373</v>
      </c>
      <c r="R2702" s="52">
        <v>20</v>
      </c>
      <c r="S2702" s="40"/>
      <c r="T2702" s="1357">
        <f t="shared" si="97"/>
        <v>20</v>
      </c>
      <c r="U2702" s="52" t="s">
        <v>75</v>
      </c>
      <c r="V2702" s="52">
        <v>2014</v>
      </c>
      <c r="W2702" s="36" t="s">
        <v>6097</v>
      </c>
      <c r="X2702" s="52" t="s">
        <v>183</v>
      </c>
      <c r="Y2702" s="1403">
        <v>41992</v>
      </c>
      <c r="Z2702" s="52">
        <v>90</v>
      </c>
      <c r="AA2702" s="57">
        <v>42318</v>
      </c>
      <c r="AB2702" s="52">
        <v>0</v>
      </c>
      <c r="AC2702" s="1403" t="s">
        <v>183</v>
      </c>
      <c r="AD2702" s="1094" t="s">
        <v>50</v>
      </c>
      <c r="AE2702" s="52"/>
      <c r="AF2702" s="52"/>
      <c r="AG2702" s="317"/>
      <c r="AH2702" s="6" t="e">
        <f t="shared" si="96"/>
        <v>#VALUE!</v>
      </c>
      <c r="AI2702" s="1478" t="e">
        <f>COUNTIF([4]ПС!A5925:A6076,M2702)</f>
        <v>#VALUE!</v>
      </c>
      <c r="AJ2702" s="3">
        <f t="shared" si="98"/>
        <v>1</v>
      </c>
    </row>
    <row r="2703" spans="1:36" ht="31.5" hidden="1" customHeight="1" x14ac:dyDescent="0.2">
      <c r="A2703" s="1098" t="s">
        <v>10799</v>
      </c>
      <c r="B2703" s="52" t="s">
        <v>5</v>
      </c>
      <c r="C2703" s="52" t="s">
        <v>10800</v>
      </c>
      <c r="D2703" s="311">
        <v>41997</v>
      </c>
      <c r="E2703" s="63">
        <v>0.35416666666666669</v>
      </c>
      <c r="F2703" s="1112">
        <v>41997</v>
      </c>
      <c r="G2703" s="59">
        <v>0.55902777777777779</v>
      </c>
      <c r="H2703" s="1174">
        <f t="shared" si="95"/>
        <v>0.2048611111111111</v>
      </c>
      <c r="I2703" s="52">
        <v>3</v>
      </c>
      <c r="J2703" s="52"/>
      <c r="K2703" s="52"/>
      <c r="L2703" s="52" t="s">
        <v>130</v>
      </c>
      <c r="M2703" s="1228" t="s">
        <v>11486</v>
      </c>
      <c r="N2703" s="52" t="s">
        <v>103</v>
      </c>
      <c r="O2703" s="52" t="s">
        <v>66</v>
      </c>
      <c r="P2703" s="55" t="s">
        <v>11572</v>
      </c>
      <c r="Q2703" s="52" t="s">
        <v>11573</v>
      </c>
      <c r="R2703" s="52">
        <v>51</v>
      </c>
      <c r="S2703" s="40"/>
      <c r="T2703" s="1357">
        <f t="shared" si="97"/>
        <v>51</v>
      </c>
      <c r="U2703" s="52" t="s">
        <v>74</v>
      </c>
      <c r="V2703" s="36">
        <v>1987</v>
      </c>
      <c r="W2703" s="52" t="s">
        <v>6972</v>
      </c>
      <c r="X2703" s="52" t="s">
        <v>183</v>
      </c>
      <c r="Y2703" s="1403">
        <v>41153</v>
      </c>
      <c r="Z2703" s="52">
        <v>100</v>
      </c>
      <c r="AA2703" s="52" t="s">
        <v>183</v>
      </c>
      <c r="AB2703" s="52">
        <v>0</v>
      </c>
      <c r="AC2703" s="52" t="s">
        <v>6974</v>
      </c>
      <c r="AD2703" s="1094" t="s">
        <v>60</v>
      </c>
      <c r="AE2703" s="52"/>
      <c r="AF2703" s="52"/>
      <c r="AG2703" s="317"/>
      <c r="AH2703" s="6" t="e">
        <f t="shared" si="96"/>
        <v>#VALUE!</v>
      </c>
      <c r="AI2703" s="1478" t="e">
        <f>COUNTIF([4]ПС!A5925:A6076,M2703)</f>
        <v>#VALUE!</v>
      </c>
      <c r="AJ2703" s="3">
        <f t="shared" si="98"/>
        <v>1</v>
      </c>
    </row>
    <row r="2704" spans="1:36" ht="15" hidden="1" customHeight="1" x14ac:dyDescent="0.2">
      <c r="A2704" s="1098" t="s">
        <v>10799</v>
      </c>
      <c r="B2704" s="52" t="s">
        <v>5</v>
      </c>
      <c r="C2704" s="52" t="s">
        <v>10800</v>
      </c>
      <c r="D2704" s="311">
        <v>41997</v>
      </c>
      <c r="E2704" s="63">
        <v>0.4916666666666667</v>
      </c>
      <c r="F2704" s="1112">
        <v>41997</v>
      </c>
      <c r="G2704" s="59">
        <v>0.55902777777777779</v>
      </c>
      <c r="H2704" s="1174">
        <f t="shared" si="95"/>
        <v>6.7361111111111094E-2</v>
      </c>
      <c r="I2704" s="52">
        <v>2</v>
      </c>
      <c r="J2704" s="52"/>
      <c r="K2704" s="52"/>
      <c r="L2704" s="52" t="s">
        <v>130</v>
      </c>
      <c r="M2704" s="1228" t="s">
        <v>11486</v>
      </c>
      <c r="N2704" s="52" t="s">
        <v>103</v>
      </c>
      <c r="O2704" s="52" t="s">
        <v>66</v>
      </c>
      <c r="P2704" s="55" t="s">
        <v>11574</v>
      </c>
      <c r="Q2704" s="52" t="s">
        <v>11575</v>
      </c>
      <c r="R2704" s="52">
        <v>20</v>
      </c>
      <c r="S2704" s="40"/>
      <c r="T2704" s="1357">
        <f t="shared" si="97"/>
        <v>20</v>
      </c>
      <c r="U2704" s="52" t="s">
        <v>74</v>
      </c>
      <c r="V2704" s="36">
        <v>1987</v>
      </c>
      <c r="W2704" s="52" t="s">
        <v>6972</v>
      </c>
      <c r="X2704" s="52" t="s">
        <v>183</v>
      </c>
      <c r="Y2704" s="1403">
        <v>41153</v>
      </c>
      <c r="Z2704" s="52">
        <v>100</v>
      </c>
      <c r="AA2704" s="52" t="s">
        <v>183</v>
      </c>
      <c r="AB2704" s="52">
        <v>0</v>
      </c>
      <c r="AC2704" s="52" t="s">
        <v>6974</v>
      </c>
      <c r="AD2704" s="1094" t="s">
        <v>60</v>
      </c>
      <c r="AE2704" s="52"/>
      <c r="AF2704" s="52"/>
      <c r="AG2704" s="317"/>
      <c r="AH2704" s="6" t="e">
        <f t="shared" si="96"/>
        <v>#VALUE!</v>
      </c>
      <c r="AI2704" s="1478" t="e">
        <f>COUNTIF([4]ПС!A5925:A6076,M2704)</f>
        <v>#VALUE!</v>
      </c>
      <c r="AJ2704" s="3">
        <f t="shared" si="98"/>
        <v>1</v>
      </c>
    </row>
    <row r="2705" spans="1:36" ht="15" hidden="1" customHeight="1" x14ac:dyDescent="0.2">
      <c r="A2705" s="1098" t="s">
        <v>10799</v>
      </c>
      <c r="B2705" s="52" t="s">
        <v>5</v>
      </c>
      <c r="C2705" s="52" t="s">
        <v>10800</v>
      </c>
      <c r="D2705" s="311">
        <v>41997</v>
      </c>
      <c r="E2705" s="63">
        <v>0.50555555555555554</v>
      </c>
      <c r="F2705" s="1112">
        <v>41997</v>
      </c>
      <c r="G2705" s="63">
        <v>0.53055555555555556</v>
      </c>
      <c r="H2705" s="1174">
        <f t="shared" si="95"/>
        <v>2.5000000000000022E-2</v>
      </c>
      <c r="I2705" s="52">
        <v>7</v>
      </c>
      <c r="J2705" s="52"/>
      <c r="K2705" s="52"/>
      <c r="L2705" s="52" t="s">
        <v>130</v>
      </c>
      <c r="M2705" s="1229" t="s">
        <v>1399</v>
      </c>
      <c r="N2705" s="52" t="s">
        <v>103</v>
      </c>
      <c r="O2705" s="52" t="s">
        <v>66</v>
      </c>
      <c r="P2705" s="55" t="s">
        <v>11576</v>
      </c>
      <c r="Q2705" s="1258" t="s">
        <v>11577</v>
      </c>
      <c r="R2705" s="52">
        <v>10</v>
      </c>
      <c r="S2705" s="40"/>
      <c r="T2705" s="1357">
        <f t="shared" si="97"/>
        <v>10</v>
      </c>
      <c r="U2705" s="52" t="s">
        <v>75</v>
      </c>
      <c r="V2705" s="36">
        <v>2002</v>
      </c>
      <c r="W2705" s="36" t="s">
        <v>2286</v>
      </c>
      <c r="X2705" s="52" t="s">
        <v>183</v>
      </c>
      <c r="Y2705" s="57">
        <v>41395</v>
      </c>
      <c r="Z2705" s="52">
        <v>100</v>
      </c>
      <c r="AA2705" s="52" t="s">
        <v>183</v>
      </c>
      <c r="AB2705" s="52">
        <v>0</v>
      </c>
      <c r="AC2705" s="52" t="s">
        <v>183</v>
      </c>
      <c r="AD2705" s="1094" t="s">
        <v>60</v>
      </c>
      <c r="AE2705" s="52"/>
      <c r="AF2705" s="52"/>
      <c r="AG2705" s="317"/>
      <c r="AH2705" s="6" t="e">
        <f t="shared" si="96"/>
        <v>#VALUE!</v>
      </c>
      <c r="AI2705" s="1478" t="e">
        <f>COUNTIF([4]ПС!A5925:A6076,M2705)</f>
        <v>#VALUE!</v>
      </c>
      <c r="AJ2705" s="3">
        <f t="shared" si="98"/>
        <v>1</v>
      </c>
    </row>
    <row r="2706" spans="1:36" ht="15" hidden="1" customHeight="1" x14ac:dyDescent="0.2">
      <c r="A2706" s="1098" t="s">
        <v>10799</v>
      </c>
      <c r="B2706" s="52" t="s">
        <v>5</v>
      </c>
      <c r="C2706" s="52" t="s">
        <v>10741</v>
      </c>
      <c r="D2706" s="311">
        <v>41998</v>
      </c>
      <c r="E2706" s="63">
        <v>0.46666666666666662</v>
      </c>
      <c r="F2706" s="1112">
        <v>41998</v>
      </c>
      <c r="G2706" s="59">
        <v>0.46736111111111112</v>
      </c>
      <c r="H2706" s="1174">
        <f t="shared" si="95"/>
        <v>6.9444444444449749E-4</v>
      </c>
      <c r="I2706" s="52">
        <v>3</v>
      </c>
      <c r="J2706" s="52"/>
      <c r="K2706" s="52"/>
      <c r="L2706" s="52" t="s">
        <v>125</v>
      </c>
      <c r="M2706" s="1098" t="s">
        <v>662</v>
      </c>
      <c r="N2706" s="52">
        <v>110</v>
      </c>
      <c r="O2706" s="52" t="s">
        <v>66</v>
      </c>
      <c r="P2706" s="1248" t="s">
        <v>11578</v>
      </c>
      <c r="Q2706" s="1312" t="s">
        <v>11579</v>
      </c>
      <c r="R2706" s="52">
        <v>1</v>
      </c>
      <c r="S2706" s="40"/>
      <c r="T2706" s="1357">
        <f t="shared" si="97"/>
        <v>1</v>
      </c>
      <c r="U2706" s="52"/>
      <c r="V2706" s="36"/>
      <c r="W2706" s="36"/>
      <c r="X2706" s="52"/>
      <c r="Y2706" s="36"/>
      <c r="Z2706" s="52"/>
      <c r="AA2706" s="52"/>
      <c r="AB2706" s="52"/>
      <c r="AC2706" s="52"/>
      <c r="AD2706" s="52" t="s">
        <v>55</v>
      </c>
      <c r="AE2706" s="52"/>
      <c r="AF2706" s="52"/>
      <c r="AG2706" s="317"/>
      <c r="AH2706" s="6" t="e">
        <f t="shared" si="96"/>
        <v>#VALUE!</v>
      </c>
      <c r="AI2706" s="1478" t="e">
        <f>COUNTIF([4]ПС!A5925:A6076,M2706)</f>
        <v>#VALUE!</v>
      </c>
      <c r="AJ2706" s="3">
        <f t="shared" si="98"/>
        <v>1</v>
      </c>
    </row>
    <row r="2707" spans="1:36" ht="15" hidden="1" customHeight="1" x14ac:dyDescent="0.2">
      <c r="A2707" s="1098" t="s">
        <v>10799</v>
      </c>
      <c r="B2707" s="52" t="s">
        <v>5</v>
      </c>
      <c r="C2707" s="52" t="s">
        <v>10800</v>
      </c>
      <c r="D2707" s="311">
        <v>41999</v>
      </c>
      <c r="E2707" s="63">
        <v>0.20138888888888887</v>
      </c>
      <c r="F2707" s="1112">
        <v>41999</v>
      </c>
      <c r="G2707" s="59">
        <v>0.20208333333333331</v>
      </c>
      <c r="H2707" s="1174">
        <f t="shared" si="95"/>
        <v>6.9444444444444198E-4</v>
      </c>
      <c r="I2707" s="52">
        <v>39</v>
      </c>
      <c r="J2707" s="52" t="s">
        <v>11342</v>
      </c>
      <c r="K2707" s="52" t="s">
        <v>132</v>
      </c>
      <c r="L2707" s="52" t="s">
        <v>128</v>
      </c>
      <c r="M2707" s="1229" t="s">
        <v>714</v>
      </c>
      <c r="N2707" s="52">
        <v>110</v>
      </c>
      <c r="O2707" s="52" t="s">
        <v>66</v>
      </c>
      <c r="P2707" s="1234" t="s">
        <v>11409</v>
      </c>
      <c r="Q2707" s="1258" t="s">
        <v>11580</v>
      </c>
      <c r="R2707" s="1326">
        <v>45</v>
      </c>
      <c r="S2707" s="40"/>
      <c r="T2707" s="1357">
        <f t="shared" si="97"/>
        <v>45</v>
      </c>
      <c r="U2707" s="52" t="s">
        <v>75</v>
      </c>
      <c r="V2707" s="52">
        <v>2014</v>
      </c>
      <c r="W2707" s="36" t="s">
        <v>6097</v>
      </c>
      <c r="X2707" s="52" t="s">
        <v>183</v>
      </c>
      <c r="Y2707" s="1403">
        <v>41992</v>
      </c>
      <c r="Z2707" s="52">
        <v>90</v>
      </c>
      <c r="AA2707" s="57">
        <v>42318</v>
      </c>
      <c r="AB2707" s="52">
        <v>0</v>
      </c>
      <c r="AC2707" s="1403" t="s">
        <v>183</v>
      </c>
      <c r="AD2707" s="1094" t="s">
        <v>50</v>
      </c>
      <c r="AE2707" s="52"/>
      <c r="AF2707" s="52"/>
      <c r="AG2707" s="317"/>
      <c r="AH2707" s="6" t="e">
        <f t="shared" si="96"/>
        <v>#VALUE!</v>
      </c>
      <c r="AI2707" s="1478" t="e">
        <f>COUNTIF([4]ПС!A5925:A6076,M2707)</f>
        <v>#VALUE!</v>
      </c>
      <c r="AJ2707" s="3">
        <f t="shared" si="98"/>
        <v>1</v>
      </c>
    </row>
    <row r="2708" spans="1:36" ht="78.75" hidden="1" customHeight="1" x14ac:dyDescent="0.2">
      <c r="A2708" s="1098" t="s">
        <v>10799</v>
      </c>
      <c r="B2708" s="52" t="s">
        <v>5</v>
      </c>
      <c r="C2708" s="52" t="s">
        <v>10800</v>
      </c>
      <c r="D2708" s="311">
        <v>41999</v>
      </c>
      <c r="E2708" s="63">
        <v>0.22847222222222222</v>
      </c>
      <c r="F2708" s="1112">
        <v>41999</v>
      </c>
      <c r="G2708" s="59">
        <v>0.23611111111111113</v>
      </c>
      <c r="H2708" s="1174">
        <f t="shared" si="95"/>
        <v>7.6388888888889173E-3</v>
      </c>
      <c r="I2708" s="52">
        <v>39</v>
      </c>
      <c r="J2708" s="52" t="s">
        <v>11342</v>
      </c>
      <c r="K2708" s="52" t="s">
        <v>132</v>
      </c>
      <c r="L2708" s="52" t="s">
        <v>128</v>
      </c>
      <c r="M2708" s="1229" t="s">
        <v>714</v>
      </c>
      <c r="N2708" s="52">
        <v>110</v>
      </c>
      <c r="O2708" s="52" t="s">
        <v>66</v>
      </c>
      <c r="P2708" s="1234" t="s">
        <v>11409</v>
      </c>
      <c r="Q2708" s="1258" t="s">
        <v>11581</v>
      </c>
      <c r="R2708" s="1326">
        <v>25</v>
      </c>
      <c r="S2708" s="40"/>
      <c r="T2708" s="1357">
        <f t="shared" si="97"/>
        <v>25</v>
      </c>
      <c r="U2708" s="52" t="s">
        <v>75</v>
      </c>
      <c r="V2708" s="52">
        <v>2014</v>
      </c>
      <c r="W2708" s="36" t="s">
        <v>6097</v>
      </c>
      <c r="X2708" s="52" t="s">
        <v>183</v>
      </c>
      <c r="Y2708" s="1403">
        <v>41992</v>
      </c>
      <c r="Z2708" s="52">
        <v>90</v>
      </c>
      <c r="AA2708" s="57">
        <v>42318</v>
      </c>
      <c r="AB2708" s="52">
        <v>0</v>
      </c>
      <c r="AC2708" s="1403" t="s">
        <v>183</v>
      </c>
      <c r="AD2708" s="1094" t="s">
        <v>50</v>
      </c>
      <c r="AE2708" s="52"/>
      <c r="AF2708" s="52"/>
      <c r="AG2708" s="317"/>
      <c r="AH2708" s="6" t="e">
        <f t="shared" si="96"/>
        <v>#VALUE!</v>
      </c>
      <c r="AI2708" s="1478" t="e">
        <f>COUNTIF([4]ПС!A5925:A6076,M2708)</f>
        <v>#VALUE!</v>
      </c>
      <c r="AJ2708" s="3">
        <f t="shared" si="98"/>
        <v>1</v>
      </c>
    </row>
    <row r="2709" spans="1:36" ht="47.25" hidden="1" customHeight="1" x14ac:dyDescent="0.2">
      <c r="A2709" s="1098" t="s">
        <v>10799</v>
      </c>
      <c r="B2709" s="52" t="s">
        <v>5</v>
      </c>
      <c r="C2709" s="52" t="s">
        <v>10800</v>
      </c>
      <c r="D2709" s="311">
        <v>41999</v>
      </c>
      <c r="E2709" s="63">
        <v>0.24305555555555555</v>
      </c>
      <c r="F2709" s="1112">
        <v>41999</v>
      </c>
      <c r="G2709" s="59">
        <v>0.27638888888888885</v>
      </c>
      <c r="H2709" s="1174">
        <f t="shared" si="95"/>
        <v>3.3333333333333298E-2</v>
      </c>
      <c r="I2709" s="52">
        <v>39</v>
      </c>
      <c r="J2709" s="52" t="s">
        <v>11342</v>
      </c>
      <c r="K2709" s="52" t="s">
        <v>132</v>
      </c>
      <c r="L2709" s="52" t="s">
        <v>128</v>
      </c>
      <c r="M2709" s="1229" t="s">
        <v>714</v>
      </c>
      <c r="N2709" s="52">
        <v>110</v>
      </c>
      <c r="O2709" s="52" t="s">
        <v>66</v>
      </c>
      <c r="P2709" s="1234" t="s">
        <v>11409</v>
      </c>
      <c r="Q2709" s="1258" t="s">
        <v>11582</v>
      </c>
      <c r="R2709" s="1326">
        <v>146</v>
      </c>
      <c r="S2709" s="40"/>
      <c r="T2709" s="1357">
        <f t="shared" si="97"/>
        <v>146</v>
      </c>
      <c r="U2709" s="52" t="s">
        <v>75</v>
      </c>
      <c r="V2709" s="52">
        <v>2014</v>
      </c>
      <c r="W2709" s="36" t="s">
        <v>6097</v>
      </c>
      <c r="X2709" s="52" t="s">
        <v>183</v>
      </c>
      <c r="Y2709" s="1403">
        <v>41992</v>
      </c>
      <c r="Z2709" s="52">
        <v>90</v>
      </c>
      <c r="AA2709" s="57">
        <v>42318</v>
      </c>
      <c r="AB2709" s="52">
        <v>0</v>
      </c>
      <c r="AC2709" s="1431" t="s">
        <v>183</v>
      </c>
      <c r="AD2709" s="1094" t="s">
        <v>50</v>
      </c>
      <c r="AE2709" s="52"/>
      <c r="AF2709" s="52"/>
      <c r="AG2709" s="317"/>
      <c r="AH2709" s="6" t="e">
        <f t="shared" si="96"/>
        <v>#VALUE!</v>
      </c>
      <c r="AI2709" s="1478" t="e">
        <f>COUNTIF([4]ПС!A5925:A6076,M2709)</f>
        <v>#VALUE!</v>
      </c>
      <c r="AJ2709" s="3">
        <f t="shared" si="98"/>
        <v>1</v>
      </c>
    </row>
    <row r="2710" spans="1:36" ht="47.25" hidden="1" customHeight="1" x14ac:dyDescent="0.2">
      <c r="A2710" s="1098" t="s">
        <v>10799</v>
      </c>
      <c r="B2710" s="52" t="s">
        <v>5</v>
      </c>
      <c r="C2710" s="52" t="s">
        <v>10738</v>
      </c>
      <c r="D2710" s="311">
        <v>41999</v>
      </c>
      <c r="E2710" s="63">
        <v>0.43125000000000002</v>
      </c>
      <c r="F2710" s="1112">
        <v>41999</v>
      </c>
      <c r="G2710" s="59">
        <v>0.43125000000000002</v>
      </c>
      <c r="H2710" s="1174">
        <f t="shared" si="95"/>
        <v>0</v>
      </c>
      <c r="I2710" s="52">
        <v>4</v>
      </c>
      <c r="J2710" s="52"/>
      <c r="K2710" s="52" t="s">
        <v>132</v>
      </c>
      <c r="L2710" s="52" t="s">
        <v>125</v>
      </c>
      <c r="M2710" s="1098" t="s">
        <v>688</v>
      </c>
      <c r="N2710" s="52" t="s">
        <v>103</v>
      </c>
      <c r="O2710" s="52" t="s">
        <v>66</v>
      </c>
      <c r="P2710" s="1248" t="s">
        <v>689</v>
      </c>
      <c r="Q2710" s="1258" t="s">
        <v>11583</v>
      </c>
      <c r="R2710" s="1326">
        <v>5</v>
      </c>
      <c r="S2710" s="52"/>
      <c r="T2710" s="1357">
        <f t="shared" si="97"/>
        <v>5</v>
      </c>
      <c r="U2710" s="52"/>
      <c r="V2710" s="36"/>
      <c r="W2710" s="36"/>
      <c r="X2710" s="52"/>
      <c r="Y2710" s="36"/>
      <c r="Z2710" s="52"/>
      <c r="AA2710" s="52"/>
      <c r="AB2710" s="52"/>
      <c r="AC2710" s="52"/>
      <c r="AD2710" s="52" t="s">
        <v>55</v>
      </c>
      <c r="AE2710" s="52"/>
      <c r="AF2710" s="52"/>
      <c r="AG2710" s="317"/>
      <c r="AH2710" s="6" t="e">
        <f t="shared" si="96"/>
        <v>#VALUE!</v>
      </c>
      <c r="AI2710" s="1478" t="e">
        <f>COUNTIF([4]ПС!A5925:A6076,M2710)</f>
        <v>#VALUE!</v>
      </c>
      <c r="AJ2710" s="3">
        <f t="shared" si="98"/>
        <v>1</v>
      </c>
    </row>
    <row r="2711" spans="1:36" ht="31.5" hidden="1" customHeight="1" x14ac:dyDescent="0.2">
      <c r="A2711" s="1098" t="s">
        <v>10799</v>
      </c>
      <c r="B2711" s="52" t="s">
        <v>5</v>
      </c>
      <c r="C2711" s="52" t="s">
        <v>10800</v>
      </c>
      <c r="D2711" s="311">
        <v>41999</v>
      </c>
      <c r="E2711" s="63">
        <v>0.44027777777777777</v>
      </c>
      <c r="F2711" s="1112">
        <v>41999</v>
      </c>
      <c r="G2711" s="59">
        <v>0.44027777777777777</v>
      </c>
      <c r="H2711" s="1174">
        <f t="shared" si="95"/>
        <v>0</v>
      </c>
      <c r="I2711" s="52">
        <v>39</v>
      </c>
      <c r="J2711" s="52" t="s">
        <v>11342</v>
      </c>
      <c r="K2711" s="52" t="s">
        <v>132</v>
      </c>
      <c r="L2711" s="52" t="s">
        <v>128</v>
      </c>
      <c r="M2711" s="1229" t="s">
        <v>714</v>
      </c>
      <c r="N2711" s="52">
        <v>110</v>
      </c>
      <c r="O2711" s="52" t="s">
        <v>66</v>
      </c>
      <c r="P2711" s="1234" t="s">
        <v>11409</v>
      </c>
      <c r="Q2711" s="1258" t="s">
        <v>11584</v>
      </c>
      <c r="R2711" s="1326">
        <v>20</v>
      </c>
      <c r="S2711" s="52"/>
      <c r="T2711" s="1357">
        <f t="shared" si="97"/>
        <v>20</v>
      </c>
      <c r="U2711" s="52" t="s">
        <v>75</v>
      </c>
      <c r="V2711" s="52">
        <v>2014</v>
      </c>
      <c r="W2711" s="36" t="s">
        <v>6097</v>
      </c>
      <c r="X2711" s="52" t="s">
        <v>183</v>
      </c>
      <c r="Y2711" s="1403">
        <v>41992</v>
      </c>
      <c r="Z2711" s="52">
        <v>90</v>
      </c>
      <c r="AA2711" s="57">
        <v>42318</v>
      </c>
      <c r="AB2711" s="52">
        <v>0</v>
      </c>
      <c r="AC2711" s="1403" t="s">
        <v>183</v>
      </c>
      <c r="AD2711" s="1094" t="s">
        <v>50</v>
      </c>
      <c r="AE2711" s="52"/>
      <c r="AF2711" s="52"/>
      <c r="AG2711" s="317"/>
      <c r="AH2711" s="6" t="e">
        <f t="shared" si="96"/>
        <v>#VALUE!</v>
      </c>
      <c r="AI2711" s="1478" t="e">
        <f>COUNTIF([4]ПС!A5925:A6076,M2711)</f>
        <v>#VALUE!</v>
      </c>
      <c r="AJ2711" s="3">
        <f t="shared" si="98"/>
        <v>1</v>
      </c>
    </row>
    <row r="2712" spans="1:36" ht="31.5" hidden="1" customHeight="1" x14ac:dyDescent="0.2">
      <c r="A2712" s="1098" t="s">
        <v>10799</v>
      </c>
      <c r="B2712" s="52" t="s">
        <v>5</v>
      </c>
      <c r="C2712" s="52" t="s">
        <v>10800</v>
      </c>
      <c r="D2712" s="311">
        <v>41999</v>
      </c>
      <c r="E2712" s="63">
        <v>0.4465277777777778</v>
      </c>
      <c r="F2712" s="1112">
        <v>41999</v>
      </c>
      <c r="G2712" s="59">
        <v>0.47430555555555554</v>
      </c>
      <c r="H2712" s="1174">
        <f t="shared" si="95"/>
        <v>2.7777777777777735E-2</v>
      </c>
      <c r="I2712" s="52">
        <v>39</v>
      </c>
      <c r="J2712" s="52" t="s">
        <v>11342</v>
      </c>
      <c r="K2712" s="52" t="s">
        <v>134</v>
      </c>
      <c r="L2712" s="52" t="s">
        <v>128</v>
      </c>
      <c r="M2712" s="1229" t="s">
        <v>714</v>
      </c>
      <c r="N2712" s="52">
        <v>110</v>
      </c>
      <c r="O2712" s="1243" t="s">
        <v>63</v>
      </c>
      <c r="P2712" s="1234" t="s">
        <v>11409</v>
      </c>
      <c r="Q2712" s="1258" t="s">
        <v>11585</v>
      </c>
      <c r="R2712" s="1326">
        <v>123</v>
      </c>
      <c r="S2712" s="52"/>
      <c r="T2712" s="1357">
        <f t="shared" si="97"/>
        <v>123</v>
      </c>
      <c r="U2712" s="52" t="s">
        <v>75</v>
      </c>
      <c r="V2712" s="52">
        <v>2014</v>
      </c>
      <c r="W2712" s="36" t="s">
        <v>6097</v>
      </c>
      <c r="X2712" s="52" t="s">
        <v>183</v>
      </c>
      <c r="Y2712" s="1403">
        <v>41992</v>
      </c>
      <c r="Z2712" s="52">
        <v>90</v>
      </c>
      <c r="AA2712" s="57">
        <v>42318</v>
      </c>
      <c r="AB2712" s="52">
        <v>0</v>
      </c>
      <c r="AC2712" s="1403" t="s">
        <v>183</v>
      </c>
      <c r="AD2712" s="52" t="s">
        <v>50</v>
      </c>
      <c r="AE2712" s="52"/>
      <c r="AF2712" s="52"/>
      <c r="AG2712" s="317"/>
      <c r="AH2712" s="6" t="e">
        <f t="shared" si="96"/>
        <v>#VALUE!</v>
      </c>
      <c r="AI2712" s="1478" t="e">
        <f>COUNTIF([4]ПС!A5925:A6076,M2712)</f>
        <v>#VALUE!</v>
      </c>
      <c r="AJ2712" s="3">
        <f t="shared" si="98"/>
        <v>1</v>
      </c>
    </row>
    <row r="2713" spans="1:36" ht="31.5" hidden="1" customHeight="1" x14ac:dyDescent="0.2">
      <c r="A2713" s="1098" t="s">
        <v>10799</v>
      </c>
      <c r="B2713" s="52" t="s">
        <v>5</v>
      </c>
      <c r="C2713" s="52" t="s">
        <v>10800</v>
      </c>
      <c r="D2713" s="311">
        <v>41999</v>
      </c>
      <c r="E2713" s="63">
        <v>0.48472222222222222</v>
      </c>
      <c r="F2713" s="1112">
        <v>41999</v>
      </c>
      <c r="G2713" s="59">
        <v>0.53472222222222221</v>
      </c>
      <c r="H2713" s="1174">
        <f t="shared" si="95"/>
        <v>4.9999999999999989E-2</v>
      </c>
      <c r="I2713" s="52">
        <v>39</v>
      </c>
      <c r="J2713" s="52" t="s">
        <v>11342</v>
      </c>
      <c r="K2713" s="52" t="s">
        <v>134</v>
      </c>
      <c r="L2713" s="52" t="s">
        <v>128</v>
      </c>
      <c r="M2713" s="1229" t="s">
        <v>714</v>
      </c>
      <c r="N2713" s="52">
        <v>110</v>
      </c>
      <c r="O2713" s="1243" t="s">
        <v>63</v>
      </c>
      <c r="P2713" s="1234" t="s">
        <v>11409</v>
      </c>
      <c r="Q2713" s="1258" t="s">
        <v>12226</v>
      </c>
      <c r="R2713" s="1326">
        <v>247</v>
      </c>
      <c r="S2713" s="52"/>
      <c r="T2713" s="1357">
        <f t="shared" si="97"/>
        <v>247</v>
      </c>
      <c r="U2713" s="52" t="s">
        <v>75</v>
      </c>
      <c r="V2713" s="52">
        <v>2014</v>
      </c>
      <c r="W2713" s="36" t="s">
        <v>6097</v>
      </c>
      <c r="X2713" s="52" t="s">
        <v>183</v>
      </c>
      <c r="Y2713" s="1403">
        <v>41992</v>
      </c>
      <c r="Z2713" s="52">
        <v>90</v>
      </c>
      <c r="AA2713" s="57">
        <v>42318</v>
      </c>
      <c r="AB2713" s="52">
        <v>0</v>
      </c>
      <c r="AC2713" s="1403" t="s">
        <v>183</v>
      </c>
      <c r="AD2713" s="52" t="s">
        <v>49</v>
      </c>
      <c r="AE2713" s="52"/>
      <c r="AF2713" s="52"/>
      <c r="AG2713" s="317"/>
      <c r="AH2713" s="6" t="e">
        <f t="shared" si="96"/>
        <v>#VALUE!</v>
      </c>
      <c r="AI2713" s="1478" t="e">
        <f>COUNTIF([4]ПС!A5925:A6076,M2713)</f>
        <v>#VALUE!</v>
      </c>
      <c r="AJ2713" s="3">
        <f t="shared" si="98"/>
        <v>1</v>
      </c>
    </row>
    <row r="2714" spans="1:36" ht="31.5" hidden="1" customHeight="1" x14ac:dyDescent="0.2">
      <c r="A2714" s="1098" t="s">
        <v>10799</v>
      </c>
      <c r="B2714" s="52" t="s">
        <v>5</v>
      </c>
      <c r="C2714" s="52" t="s">
        <v>10800</v>
      </c>
      <c r="D2714" s="311">
        <v>41999</v>
      </c>
      <c r="E2714" s="63">
        <v>0.4375</v>
      </c>
      <c r="F2714" s="1112">
        <v>41999</v>
      </c>
      <c r="G2714" s="59">
        <v>0.5229166666666667</v>
      </c>
      <c r="H2714" s="1174">
        <f t="shared" si="95"/>
        <v>8.5416666666666696E-2</v>
      </c>
      <c r="I2714" s="52">
        <v>15</v>
      </c>
      <c r="J2714" s="52" t="s">
        <v>297</v>
      </c>
      <c r="K2714" s="52" t="s">
        <v>134</v>
      </c>
      <c r="L2714" s="52" t="s">
        <v>130</v>
      </c>
      <c r="M2714" s="1098" t="s">
        <v>647</v>
      </c>
      <c r="N2714" s="52" t="s">
        <v>103</v>
      </c>
      <c r="O2714" s="52" t="s">
        <v>66</v>
      </c>
      <c r="P2714" s="55" t="s">
        <v>11553</v>
      </c>
      <c r="Q2714" s="1234" t="s">
        <v>12227</v>
      </c>
      <c r="R2714" s="1326">
        <v>5</v>
      </c>
      <c r="S2714" s="1351">
        <v>10</v>
      </c>
      <c r="T2714" s="1357">
        <f t="shared" si="97"/>
        <v>15</v>
      </c>
      <c r="U2714" s="52" t="s">
        <v>75</v>
      </c>
      <c r="V2714" s="36">
        <v>1985</v>
      </c>
      <c r="W2714" s="36" t="s">
        <v>2286</v>
      </c>
      <c r="X2714" s="52" t="s">
        <v>183</v>
      </c>
      <c r="Y2714" s="39">
        <v>41821</v>
      </c>
      <c r="Z2714" s="52">
        <v>100</v>
      </c>
      <c r="AA2714" s="52" t="s">
        <v>183</v>
      </c>
      <c r="AB2714" s="52">
        <v>0</v>
      </c>
      <c r="AC2714" s="57">
        <v>41754</v>
      </c>
      <c r="AD2714" s="1094" t="s">
        <v>60</v>
      </c>
      <c r="AE2714" s="52"/>
      <c r="AF2714" s="52"/>
      <c r="AG2714" s="317"/>
      <c r="AH2714" s="6" t="e">
        <f t="shared" si="96"/>
        <v>#VALUE!</v>
      </c>
      <c r="AI2714" s="1478" t="e">
        <f>COUNTIF([4]ПС!A5925:A6076,M2714)</f>
        <v>#VALUE!</v>
      </c>
      <c r="AJ2714" s="3">
        <f t="shared" si="98"/>
        <v>1</v>
      </c>
    </row>
    <row r="2715" spans="1:36" ht="216.75" hidden="1" customHeight="1" x14ac:dyDescent="0.2">
      <c r="A2715" s="1098" t="s">
        <v>10799</v>
      </c>
      <c r="B2715" s="52" t="s">
        <v>5</v>
      </c>
      <c r="C2715" s="52" t="s">
        <v>10800</v>
      </c>
      <c r="D2715" s="311">
        <v>41999</v>
      </c>
      <c r="E2715" s="63">
        <v>0.86458333333333337</v>
      </c>
      <c r="F2715" s="1112">
        <v>41999</v>
      </c>
      <c r="G2715" s="59">
        <v>0.89930555555555547</v>
      </c>
      <c r="H2715" s="1174">
        <f t="shared" si="95"/>
        <v>3.4722222222222099E-2</v>
      </c>
      <c r="I2715" s="52">
        <v>15</v>
      </c>
      <c r="J2715" s="52"/>
      <c r="K2715" s="52"/>
      <c r="L2715" s="52" t="s">
        <v>130</v>
      </c>
      <c r="M2715" s="1098" t="s">
        <v>647</v>
      </c>
      <c r="N2715" s="52" t="s">
        <v>103</v>
      </c>
      <c r="O2715" s="52" t="s">
        <v>66</v>
      </c>
      <c r="P2715" s="55" t="s">
        <v>11553</v>
      </c>
      <c r="Q2715" s="1311" t="s">
        <v>12228</v>
      </c>
      <c r="R2715" s="1326">
        <v>10</v>
      </c>
      <c r="S2715" s="1351">
        <v>11</v>
      </c>
      <c r="T2715" s="1357">
        <f t="shared" si="97"/>
        <v>21</v>
      </c>
      <c r="U2715" s="52" t="s">
        <v>75</v>
      </c>
      <c r="V2715" s="36">
        <v>1985</v>
      </c>
      <c r="W2715" s="36" t="s">
        <v>2286</v>
      </c>
      <c r="X2715" s="52" t="s">
        <v>183</v>
      </c>
      <c r="Y2715" s="39">
        <v>41821</v>
      </c>
      <c r="Z2715" s="52">
        <v>100</v>
      </c>
      <c r="AA2715" s="52" t="s">
        <v>183</v>
      </c>
      <c r="AB2715" s="52">
        <v>0</v>
      </c>
      <c r="AC2715" s="57">
        <v>41754</v>
      </c>
      <c r="AD2715" s="1094" t="s">
        <v>60</v>
      </c>
      <c r="AE2715" s="52"/>
      <c r="AF2715" s="52"/>
      <c r="AG2715" s="317"/>
      <c r="AH2715" s="6" t="e">
        <f t="shared" si="96"/>
        <v>#VALUE!</v>
      </c>
      <c r="AI2715" s="1478" t="e">
        <f>COUNTIF([4]ПС!A5925:A6076,M2715)</f>
        <v>#VALUE!</v>
      </c>
      <c r="AJ2715" s="3">
        <f t="shared" si="98"/>
        <v>1</v>
      </c>
    </row>
    <row r="2716" spans="1:36" s="75" customFormat="1" ht="63" hidden="1" customHeight="1" x14ac:dyDescent="0.2">
      <c r="A2716" s="1098" t="s">
        <v>10799</v>
      </c>
      <c r="B2716" s="52" t="s">
        <v>5</v>
      </c>
      <c r="C2716" s="52" t="s">
        <v>10738</v>
      </c>
      <c r="D2716" s="311">
        <v>41999</v>
      </c>
      <c r="E2716" s="63">
        <v>0.85138888888888897</v>
      </c>
      <c r="F2716" s="1112">
        <v>41999</v>
      </c>
      <c r="G2716" s="59">
        <v>0.85138888888888897</v>
      </c>
      <c r="H2716" s="1174">
        <f t="shared" si="95"/>
        <v>0</v>
      </c>
      <c r="I2716" s="52">
        <v>100</v>
      </c>
      <c r="J2716" s="52"/>
      <c r="K2716" s="52"/>
      <c r="L2716" s="52" t="s">
        <v>125</v>
      </c>
      <c r="M2716" s="1098" t="s">
        <v>698</v>
      </c>
      <c r="N2716" s="52">
        <v>110</v>
      </c>
      <c r="O2716" s="52" t="s">
        <v>66</v>
      </c>
      <c r="P2716" s="1248" t="s">
        <v>12229</v>
      </c>
      <c r="Q2716" s="52" t="s">
        <v>11586</v>
      </c>
      <c r="R2716" s="1326">
        <v>91</v>
      </c>
      <c r="S2716" s="1351">
        <v>20</v>
      </c>
      <c r="T2716" s="1357">
        <f t="shared" si="97"/>
        <v>111</v>
      </c>
      <c r="U2716" s="52"/>
      <c r="V2716" s="36"/>
      <c r="W2716" s="36"/>
      <c r="X2716" s="52"/>
      <c r="Y2716" s="36"/>
      <c r="Z2716" s="52"/>
      <c r="AA2716" s="52"/>
      <c r="AB2716" s="52"/>
      <c r="AC2716" s="52"/>
      <c r="AD2716" s="52" t="s">
        <v>55</v>
      </c>
      <c r="AE2716" s="52"/>
      <c r="AF2716" s="52"/>
      <c r="AG2716" s="1462"/>
      <c r="AH2716" s="6" t="e">
        <f t="shared" si="96"/>
        <v>#VALUE!</v>
      </c>
      <c r="AI2716" s="1478" t="e">
        <f>COUNTIF([4]ПС!A5925:A6076,M2716)</f>
        <v>#VALUE!</v>
      </c>
      <c r="AJ2716" s="3">
        <f t="shared" si="98"/>
        <v>1</v>
      </c>
    </row>
    <row r="2717" spans="1:36" s="75" customFormat="1" ht="78.75" hidden="1" customHeight="1" x14ac:dyDescent="0.2">
      <c r="A2717" s="1098" t="s">
        <v>10799</v>
      </c>
      <c r="B2717" s="52" t="s">
        <v>5</v>
      </c>
      <c r="C2717" s="52" t="s">
        <v>10800</v>
      </c>
      <c r="D2717" s="311">
        <v>42000</v>
      </c>
      <c r="E2717" s="63">
        <v>0.54513888888888895</v>
      </c>
      <c r="F2717" s="1112">
        <v>42000</v>
      </c>
      <c r="G2717" s="1168">
        <v>0.62291666666666667</v>
      </c>
      <c r="H2717" s="1174">
        <f t="shared" si="95"/>
        <v>7.7777777777777724E-2</v>
      </c>
      <c r="I2717" s="36">
        <v>39</v>
      </c>
      <c r="J2717" s="28"/>
      <c r="K2717" s="52"/>
      <c r="L2717" s="52" t="s">
        <v>128</v>
      </c>
      <c r="M2717" s="1229" t="s">
        <v>714</v>
      </c>
      <c r="N2717" s="52">
        <v>110</v>
      </c>
      <c r="O2717" s="1243" t="s">
        <v>63</v>
      </c>
      <c r="P2717" s="55" t="s">
        <v>11409</v>
      </c>
      <c r="Q2717" s="1258" t="s">
        <v>11587</v>
      </c>
      <c r="R2717" s="1326">
        <v>296</v>
      </c>
      <c r="S2717" s="1353">
        <v>8</v>
      </c>
      <c r="T2717" s="1357">
        <f t="shared" si="97"/>
        <v>304</v>
      </c>
      <c r="U2717" s="52" t="s">
        <v>75</v>
      </c>
      <c r="V2717" s="52">
        <v>2014</v>
      </c>
      <c r="W2717" s="36" t="s">
        <v>6097</v>
      </c>
      <c r="X2717" s="52" t="s">
        <v>183</v>
      </c>
      <c r="Y2717" s="1403">
        <v>41992</v>
      </c>
      <c r="Z2717" s="52">
        <v>90</v>
      </c>
      <c r="AA2717" s="57">
        <v>42318</v>
      </c>
      <c r="AB2717" s="52">
        <v>0</v>
      </c>
      <c r="AC2717" s="1403" t="s">
        <v>183</v>
      </c>
      <c r="AD2717" s="52" t="s">
        <v>50</v>
      </c>
      <c r="AE2717" s="52"/>
      <c r="AF2717" s="52"/>
      <c r="AG2717" s="1462"/>
      <c r="AH2717" s="6" t="e">
        <f t="shared" si="96"/>
        <v>#VALUE!</v>
      </c>
      <c r="AI2717" s="1478" t="e">
        <f>COUNTIF([4]ПС!A5925:A6076,M2717)</f>
        <v>#VALUE!</v>
      </c>
      <c r="AJ2717" s="3">
        <f t="shared" si="98"/>
        <v>1</v>
      </c>
    </row>
    <row r="2718" spans="1:36" s="75" customFormat="1" ht="31.5" hidden="1" customHeight="1" x14ac:dyDescent="0.2">
      <c r="A2718" s="1098" t="s">
        <v>10799</v>
      </c>
      <c r="B2718" s="52" t="s">
        <v>5</v>
      </c>
      <c r="C2718" s="52" t="s">
        <v>10800</v>
      </c>
      <c r="D2718" s="311">
        <v>42002</v>
      </c>
      <c r="E2718" s="63">
        <v>0.69097222222222221</v>
      </c>
      <c r="F2718" s="1112">
        <v>42002</v>
      </c>
      <c r="G2718" s="63">
        <v>0.73611111111111116</v>
      </c>
      <c r="H2718" s="1174">
        <f t="shared" si="95"/>
        <v>4.5138888888888951E-2</v>
      </c>
      <c r="I2718" s="52">
        <v>2</v>
      </c>
      <c r="J2718" s="52"/>
      <c r="K2718" s="52"/>
      <c r="L2718" s="52" t="s">
        <v>130</v>
      </c>
      <c r="M2718" s="1098" t="s">
        <v>1289</v>
      </c>
      <c r="N2718" s="52" t="s">
        <v>103</v>
      </c>
      <c r="O2718" s="52" t="s">
        <v>66</v>
      </c>
      <c r="P2718" s="55" t="s">
        <v>11433</v>
      </c>
      <c r="Q2718" s="1290" t="s">
        <v>11588</v>
      </c>
      <c r="R2718" s="52">
        <v>1</v>
      </c>
      <c r="S2718" s="40"/>
      <c r="T2718" s="1357">
        <f t="shared" si="97"/>
        <v>1</v>
      </c>
      <c r="U2718" s="52" t="s">
        <v>75</v>
      </c>
      <c r="V2718" s="36">
        <v>2010</v>
      </c>
      <c r="W2718" s="36" t="s">
        <v>2287</v>
      </c>
      <c r="X2718" s="52" t="s">
        <v>183</v>
      </c>
      <c r="Y2718" s="39">
        <v>41767</v>
      </c>
      <c r="Z2718" s="52">
        <v>100</v>
      </c>
      <c r="AA2718" s="52" t="s">
        <v>183</v>
      </c>
      <c r="AB2718" s="52">
        <v>0</v>
      </c>
      <c r="AC2718" s="52" t="s">
        <v>183</v>
      </c>
      <c r="AD2718" s="1094" t="s">
        <v>60</v>
      </c>
      <c r="AE2718" s="52"/>
      <c r="AF2718" s="52"/>
      <c r="AG2718" s="1462"/>
      <c r="AH2718" s="6" t="e">
        <f t="shared" si="96"/>
        <v>#VALUE!</v>
      </c>
      <c r="AI2718" s="1478" t="e">
        <f>COUNTIF([4]ПС!A5925:A6076,M2718)</f>
        <v>#VALUE!</v>
      </c>
      <c r="AJ2718" s="3">
        <f t="shared" si="98"/>
        <v>1</v>
      </c>
    </row>
    <row r="2719" spans="1:36" s="75" customFormat="1" ht="31.5" hidden="1" customHeight="1" x14ac:dyDescent="0.2">
      <c r="A2719" s="1098" t="s">
        <v>10799</v>
      </c>
      <c r="B2719" s="52" t="s">
        <v>5</v>
      </c>
      <c r="C2719" s="52" t="s">
        <v>10800</v>
      </c>
      <c r="D2719" s="311">
        <v>42004</v>
      </c>
      <c r="E2719" s="63">
        <v>0.65138888888888891</v>
      </c>
      <c r="F2719" s="1112">
        <v>42004</v>
      </c>
      <c r="G2719" s="63">
        <v>0.69444444444444453</v>
      </c>
      <c r="H2719" s="1174">
        <f t="shared" si="95"/>
        <v>4.3055555555555625E-2</v>
      </c>
      <c r="I2719" s="52">
        <v>4</v>
      </c>
      <c r="J2719" s="52"/>
      <c r="K2719" s="52"/>
      <c r="L2719" s="52" t="s">
        <v>128</v>
      </c>
      <c r="M2719" s="1229" t="s">
        <v>714</v>
      </c>
      <c r="N2719" s="52" t="s">
        <v>103</v>
      </c>
      <c r="O2719" s="52" t="s">
        <v>66</v>
      </c>
      <c r="P2719" s="1251" t="s">
        <v>11447</v>
      </c>
      <c r="Q2719" s="1258" t="s">
        <v>11448</v>
      </c>
      <c r="R2719" s="52">
        <v>6</v>
      </c>
      <c r="S2719" s="40"/>
      <c r="T2719" s="1357">
        <f t="shared" si="97"/>
        <v>6</v>
      </c>
      <c r="U2719" s="52" t="s">
        <v>75</v>
      </c>
      <c r="V2719" s="52">
        <v>2008</v>
      </c>
      <c r="W2719" s="52" t="s">
        <v>7004</v>
      </c>
      <c r="X2719" s="52" t="s">
        <v>183</v>
      </c>
      <c r="Y2719" s="57">
        <v>41730</v>
      </c>
      <c r="Z2719" s="52">
        <v>100</v>
      </c>
      <c r="AA2719" s="52" t="s">
        <v>183</v>
      </c>
      <c r="AB2719" s="52">
        <v>0</v>
      </c>
      <c r="AC2719" s="52" t="s">
        <v>183</v>
      </c>
      <c r="AD2719" s="1094" t="s">
        <v>50</v>
      </c>
      <c r="AE2719" s="52"/>
      <c r="AF2719" s="52"/>
      <c r="AG2719" s="1462"/>
      <c r="AH2719" s="6" t="e">
        <f t="shared" si="96"/>
        <v>#VALUE!</v>
      </c>
      <c r="AI2719" s="1478" t="e">
        <f>COUNTIF([4]ПС!A5925:A6076,M2719)</f>
        <v>#VALUE!</v>
      </c>
      <c r="AJ2719" s="3">
        <f t="shared" si="98"/>
        <v>1</v>
      </c>
    </row>
    <row r="2720" spans="1:36" ht="47.25" hidden="1" customHeight="1" x14ac:dyDescent="0.2">
      <c r="A2720" s="1098" t="s">
        <v>10799</v>
      </c>
      <c r="B2720" s="207" t="s">
        <v>5</v>
      </c>
      <c r="C2720" s="52" t="s">
        <v>10800</v>
      </c>
      <c r="D2720" s="311">
        <v>42004</v>
      </c>
      <c r="E2720" s="647">
        <v>0.51736111111111105</v>
      </c>
      <c r="F2720" s="1112">
        <v>42004</v>
      </c>
      <c r="G2720" s="1555">
        <v>0.52638888888888891</v>
      </c>
      <c r="H2720" s="1174">
        <f t="shared" si="95"/>
        <v>9.0277777777778567E-3</v>
      </c>
      <c r="I2720" s="36">
        <v>14</v>
      </c>
      <c r="J2720" s="216" t="s">
        <v>297</v>
      </c>
      <c r="K2720" s="131" t="s">
        <v>834</v>
      </c>
      <c r="L2720" s="52" t="s">
        <v>130</v>
      </c>
      <c r="M2720" s="1608" t="s">
        <v>11449</v>
      </c>
      <c r="N2720" s="52" t="s">
        <v>103</v>
      </c>
      <c r="O2720" s="52" t="s">
        <v>66</v>
      </c>
      <c r="P2720" s="1623" t="s">
        <v>11450</v>
      </c>
      <c r="Q2720" s="55" t="s">
        <v>11451</v>
      </c>
      <c r="R2720" s="52">
        <v>4</v>
      </c>
      <c r="S2720" s="40"/>
      <c r="T2720" s="1357">
        <f t="shared" si="97"/>
        <v>4</v>
      </c>
      <c r="U2720" s="131"/>
      <c r="V2720" s="6" t="s">
        <v>183</v>
      </c>
      <c r="W2720" s="6" t="s">
        <v>183</v>
      </c>
      <c r="X2720" s="6" t="s">
        <v>183</v>
      </c>
      <c r="Y2720" s="6" t="s">
        <v>183</v>
      </c>
      <c r="Z2720" s="6" t="s">
        <v>183</v>
      </c>
      <c r="AA2720" s="6" t="s">
        <v>183</v>
      </c>
      <c r="AB2720" s="6" t="s">
        <v>183</v>
      </c>
      <c r="AC2720" s="6" t="s">
        <v>183</v>
      </c>
      <c r="AD2720" s="1395" t="s">
        <v>60</v>
      </c>
      <c r="AE2720" s="6"/>
      <c r="AF2720" s="6"/>
      <c r="AG2720" s="21"/>
      <c r="AH2720" s="6" t="e">
        <f t="shared" si="96"/>
        <v>#VALUE!</v>
      </c>
      <c r="AI2720" s="1478" t="e">
        <f>COUNTIF([4]ПС!A5925:A6076,M2720)</f>
        <v>#VALUE!</v>
      </c>
      <c r="AJ2720" s="3">
        <f t="shared" si="98"/>
        <v>1</v>
      </c>
    </row>
    <row r="2721" spans="1:36" ht="31.5" hidden="1" customHeight="1" x14ac:dyDescent="0.2">
      <c r="A2721" s="1098" t="s">
        <v>10799</v>
      </c>
      <c r="B2721" s="207" t="s">
        <v>5</v>
      </c>
      <c r="C2721" s="52" t="s">
        <v>10800</v>
      </c>
      <c r="D2721" s="311">
        <v>42004</v>
      </c>
      <c r="E2721" s="647">
        <v>0.55902777777777779</v>
      </c>
      <c r="F2721" s="1112">
        <v>42004</v>
      </c>
      <c r="G2721" s="1552">
        <v>0.5854166666666667</v>
      </c>
      <c r="H2721" s="1174">
        <f t="shared" si="95"/>
        <v>2.6388888888888906E-2</v>
      </c>
      <c r="I2721" s="36">
        <v>1</v>
      </c>
      <c r="J2721" s="28"/>
      <c r="K2721" s="52"/>
      <c r="L2721" s="52" t="s">
        <v>130</v>
      </c>
      <c r="M2721" s="1608" t="s">
        <v>1009</v>
      </c>
      <c r="N2721" s="52" t="s">
        <v>103</v>
      </c>
      <c r="O2721" s="52" t="s">
        <v>64</v>
      </c>
      <c r="P2721" s="1624" t="s">
        <v>11452</v>
      </c>
      <c r="Q2721" s="1258" t="s">
        <v>11453</v>
      </c>
      <c r="R2721" s="52">
        <v>1</v>
      </c>
      <c r="S2721" s="40"/>
      <c r="T2721" s="1357">
        <f t="shared" si="97"/>
        <v>1</v>
      </c>
      <c r="U2721" s="131" t="s">
        <v>75</v>
      </c>
      <c r="V2721" s="477">
        <v>1979</v>
      </c>
      <c r="W2721" s="217" t="s">
        <v>2286</v>
      </c>
      <c r="X2721" s="477" t="s">
        <v>183</v>
      </c>
      <c r="Y2721" s="477" t="s">
        <v>11589</v>
      </c>
      <c r="Z2721" s="477">
        <v>100</v>
      </c>
      <c r="AA2721" s="477" t="s">
        <v>183</v>
      </c>
      <c r="AB2721" s="477">
        <v>0</v>
      </c>
      <c r="AC2721" s="494">
        <v>41906</v>
      </c>
      <c r="AD2721" s="477" t="s">
        <v>60</v>
      </c>
      <c r="AE2721" s="477"/>
      <c r="AF2721" s="477"/>
      <c r="AG2721" s="317"/>
      <c r="AH2721" s="6" t="e">
        <f t="shared" si="96"/>
        <v>#VALUE!</v>
      </c>
      <c r="AI2721" s="1478" t="e">
        <f>COUNTIF([4]ПС!A5925:A6076,M2721)</f>
        <v>#VALUE!</v>
      </c>
      <c r="AJ2721" s="3">
        <f t="shared" si="98"/>
        <v>1</v>
      </c>
    </row>
    <row r="2722" spans="1:36" ht="31.5" hidden="1" customHeight="1" x14ac:dyDescent="0.2">
      <c r="A2722" s="1098" t="s">
        <v>10799</v>
      </c>
      <c r="B2722" s="207" t="s">
        <v>5</v>
      </c>
      <c r="C2722" s="52" t="s">
        <v>10800</v>
      </c>
      <c r="D2722" s="311">
        <v>42004</v>
      </c>
      <c r="E2722" s="647">
        <v>0.76666666666666661</v>
      </c>
      <c r="F2722" s="1112">
        <v>42004</v>
      </c>
      <c r="G2722" s="647">
        <v>0.82638888888888884</v>
      </c>
      <c r="H2722" s="1174">
        <f t="shared" si="95"/>
        <v>5.9722222222222232E-2</v>
      </c>
      <c r="I2722" s="52">
        <v>4</v>
      </c>
      <c r="J2722" s="131"/>
      <c r="K2722" s="131"/>
      <c r="L2722" s="52" t="s">
        <v>128</v>
      </c>
      <c r="M2722" s="1610" t="s">
        <v>714</v>
      </c>
      <c r="N2722" s="52" t="s">
        <v>103</v>
      </c>
      <c r="O2722" s="52" t="s">
        <v>66</v>
      </c>
      <c r="P2722" s="1624" t="s">
        <v>11447</v>
      </c>
      <c r="Q2722" s="1258" t="s">
        <v>11454</v>
      </c>
      <c r="R2722" s="52">
        <v>6</v>
      </c>
      <c r="S2722" s="52">
        <v>2</v>
      </c>
      <c r="T2722" s="1357">
        <f t="shared" si="97"/>
        <v>8</v>
      </c>
      <c r="U2722" s="131" t="s">
        <v>75</v>
      </c>
      <c r="V2722" s="477">
        <v>2008</v>
      </c>
      <c r="W2722" s="477" t="s">
        <v>7004</v>
      </c>
      <c r="X2722" s="477" t="s">
        <v>183</v>
      </c>
      <c r="Y2722" s="494">
        <v>41730</v>
      </c>
      <c r="Z2722" s="477">
        <v>100</v>
      </c>
      <c r="AA2722" s="477" t="s">
        <v>183</v>
      </c>
      <c r="AB2722" s="477">
        <v>0</v>
      </c>
      <c r="AC2722" s="477" t="s">
        <v>183</v>
      </c>
      <c r="AD2722" s="1440" t="s">
        <v>50</v>
      </c>
      <c r="AE2722" s="477"/>
      <c r="AF2722" s="477"/>
      <c r="AG2722" s="317"/>
      <c r="AH2722" s="6" t="e">
        <f t="shared" si="96"/>
        <v>#VALUE!</v>
      </c>
      <c r="AI2722" s="1478" t="e">
        <f>COUNTIF([4]ПС!A5925:A6076,M2722)</f>
        <v>#VALUE!</v>
      </c>
      <c r="AJ2722" s="3">
        <f t="shared" si="98"/>
        <v>1</v>
      </c>
    </row>
    <row r="2723" spans="1:36" ht="31.5" hidden="1" customHeight="1" x14ac:dyDescent="0.2">
      <c r="A2723" s="36" t="s">
        <v>2028</v>
      </c>
      <c r="B2723" s="237" t="s">
        <v>109</v>
      </c>
      <c r="C2723" s="36" t="s">
        <v>36</v>
      </c>
      <c r="D2723" s="37">
        <v>41640</v>
      </c>
      <c r="E2723" s="345"/>
      <c r="F2723" s="37"/>
      <c r="G2723" s="345"/>
      <c r="H2723" s="196"/>
      <c r="I2723" s="28"/>
      <c r="J2723" s="357"/>
      <c r="K2723" s="357"/>
      <c r="L2723" s="28"/>
      <c r="M2723" s="28"/>
      <c r="N2723" s="28"/>
      <c r="O2723" s="28"/>
      <c r="P2723" s="28"/>
      <c r="Q2723" s="28"/>
      <c r="R2723" s="28"/>
      <c r="S2723" s="28"/>
      <c r="T2723" s="36"/>
      <c r="U2723" s="357"/>
      <c r="V2723" s="358"/>
      <c r="W2723" s="358"/>
      <c r="X2723" s="358"/>
      <c r="Y2723" s="1835"/>
      <c r="Z2723" s="358"/>
      <c r="AA2723" s="1835"/>
      <c r="AB2723" s="358"/>
      <c r="AC2723" s="1835"/>
      <c r="AD2723" s="358"/>
      <c r="AE2723" s="358"/>
      <c r="AF2723" s="358"/>
      <c r="AG2723" s="28" t="s">
        <v>200</v>
      </c>
      <c r="AH2723" s="3"/>
      <c r="AI2723" s="3"/>
      <c r="AJ2723" s="3"/>
    </row>
    <row r="2724" spans="1:36" ht="94.5" hidden="1" customHeight="1" x14ac:dyDescent="0.2">
      <c r="A2724" s="36" t="s">
        <v>2028</v>
      </c>
      <c r="B2724" s="237" t="s">
        <v>109</v>
      </c>
      <c r="C2724" s="178" t="s">
        <v>36</v>
      </c>
      <c r="D2724" s="37">
        <v>41641</v>
      </c>
      <c r="E2724" s="388"/>
      <c r="F2724" s="37"/>
      <c r="G2724" s="388"/>
      <c r="H2724" s="402"/>
      <c r="I2724" s="28"/>
      <c r="J2724" s="28"/>
      <c r="K2724" s="28"/>
      <c r="L2724" s="28"/>
      <c r="M2724" s="395"/>
      <c r="N2724" s="395"/>
      <c r="O2724" s="395"/>
      <c r="P2724" s="395"/>
      <c r="Q2724" s="28"/>
      <c r="R2724" s="363"/>
      <c r="S2724" s="363"/>
      <c r="T2724" s="218"/>
      <c r="U2724" s="28"/>
      <c r="V2724" s="28"/>
      <c r="W2724" s="28"/>
      <c r="X2724" s="28"/>
      <c r="Y2724" s="28"/>
      <c r="Z2724" s="28"/>
      <c r="AA2724" s="28"/>
      <c r="AB2724" s="28"/>
      <c r="AC2724" s="28"/>
      <c r="AD2724" s="28"/>
      <c r="AE2724" s="363"/>
      <c r="AF2724" s="363"/>
      <c r="AG2724" s="22" t="s">
        <v>200</v>
      </c>
    </row>
    <row r="2725" spans="1:36" s="69" customFormat="1" ht="78.75" hidden="1" customHeight="1" x14ac:dyDescent="0.2">
      <c r="A2725" s="162" t="s">
        <v>2028</v>
      </c>
      <c r="B2725" s="28" t="s">
        <v>109</v>
      </c>
      <c r="C2725" s="36" t="s">
        <v>36</v>
      </c>
      <c r="D2725" s="37">
        <v>41642</v>
      </c>
      <c r="E2725" s="30"/>
      <c r="F2725" s="37"/>
      <c r="G2725" s="30"/>
      <c r="H2725" s="196"/>
      <c r="I2725" s="28"/>
      <c r="J2725" s="28"/>
      <c r="K2725" s="28"/>
      <c r="L2725" s="28"/>
      <c r="M2725" s="28"/>
      <c r="N2725" s="28"/>
      <c r="O2725" s="28"/>
      <c r="P2725" s="28"/>
      <c r="Q2725" s="28"/>
      <c r="R2725" s="28"/>
      <c r="S2725" s="28"/>
      <c r="T2725" s="36"/>
      <c r="U2725" s="28"/>
      <c r="V2725" s="28"/>
      <c r="W2725" s="28"/>
      <c r="X2725" s="28"/>
      <c r="Y2725" s="28"/>
      <c r="Z2725" s="28"/>
      <c r="AA2725" s="28"/>
      <c r="AB2725" s="28"/>
      <c r="AC2725" s="28"/>
      <c r="AD2725" s="28"/>
      <c r="AE2725" s="28"/>
      <c r="AF2725" s="28"/>
      <c r="AG2725" s="28" t="s">
        <v>200</v>
      </c>
      <c r="AH2725" s="22"/>
      <c r="AI2725" s="22"/>
      <c r="AJ2725" s="22"/>
    </row>
    <row r="2726" spans="1:36" s="69" customFormat="1" ht="139.5" hidden="1" customHeight="1" x14ac:dyDescent="0.2">
      <c r="A2726" s="162" t="s">
        <v>2028</v>
      </c>
      <c r="B2726" s="28" t="s">
        <v>109</v>
      </c>
      <c r="C2726" s="36" t="s">
        <v>36</v>
      </c>
      <c r="D2726" s="37">
        <v>41643</v>
      </c>
      <c r="E2726" s="30">
        <v>0.4145833333333333</v>
      </c>
      <c r="F2726" s="37">
        <v>41643</v>
      </c>
      <c r="G2726" s="30">
        <v>0.43472222222222223</v>
      </c>
      <c r="H2726" s="196">
        <v>2.013888888888889E-2</v>
      </c>
      <c r="I2726" s="28">
        <v>1</v>
      </c>
      <c r="J2726" s="28" t="s">
        <v>183</v>
      </c>
      <c r="K2726" s="28"/>
      <c r="L2726" s="28" t="s">
        <v>125</v>
      </c>
      <c r="M2726" s="28" t="s">
        <v>184</v>
      </c>
      <c r="N2726" s="28" t="s">
        <v>103</v>
      </c>
      <c r="O2726" s="28" t="s">
        <v>66</v>
      </c>
      <c r="P2726" s="28" t="s">
        <v>184</v>
      </c>
      <c r="Q2726" s="28" t="s">
        <v>185</v>
      </c>
      <c r="R2726" s="28">
        <v>0.7</v>
      </c>
      <c r="S2726" s="28"/>
      <c r="T2726" s="36">
        <f>R2726+S2726</f>
        <v>0.7</v>
      </c>
      <c r="U2726" s="1" t="s">
        <v>75</v>
      </c>
      <c r="V2726" s="52"/>
      <c r="W2726" s="1"/>
      <c r="X2726" s="1"/>
      <c r="Y2726" s="52"/>
      <c r="Z2726" s="312"/>
      <c r="AA2726" s="52"/>
      <c r="AB2726" s="1"/>
      <c r="AC2726" s="52"/>
      <c r="AD2726" s="1" t="s">
        <v>55</v>
      </c>
      <c r="AE2726" s="1"/>
      <c r="AF2726" s="1"/>
      <c r="AG2726" s="1" t="s">
        <v>5965</v>
      </c>
      <c r="AH2726" s="22"/>
      <c r="AI2726" s="22"/>
      <c r="AJ2726" s="22"/>
    </row>
    <row r="2727" spans="1:36" ht="114.75" hidden="1" customHeight="1" x14ac:dyDescent="0.2">
      <c r="A2727" s="162" t="s">
        <v>2028</v>
      </c>
      <c r="B2727" s="28" t="s">
        <v>109</v>
      </c>
      <c r="C2727" s="36" t="s">
        <v>36</v>
      </c>
      <c r="D2727" s="37">
        <v>41644</v>
      </c>
      <c r="E2727" s="30"/>
      <c r="F2727" s="37"/>
      <c r="G2727" s="30"/>
      <c r="H2727" s="196"/>
      <c r="I2727" s="28"/>
      <c r="J2727" s="28"/>
      <c r="K2727" s="28"/>
      <c r="L2727" s="28"/>
      <c r="M2727" s="28"/>
      <c r="N2727" s="28"/>
      <c r="O2727" s="28"/>
      <c r="P2727" s="28"/>
      <c r="Q2727" s="28"/>
      <c r="R2727" s="28"/>
      <c r="S2727" s="28"/>
      <c r="T2727" s="36"/>
      <c r="U2727" s="28"/>
      <c r="V2727" s="28"/>
      <c r="W2727" s="28"/>
      <c r="X2727" s="28"/>
      <c r="Y2727" s="28"/>
      <c r="Z2727" s="28"/>
      <c r="AA2727" s="28"/>
      <c r="AB2727" s="28"/>
      <c r="AC2727" s="28"/>
      <c r="AD2727" s="28"/>
      <c r="AE2727" s="28"/>
      <c r="AF2727" s="28"/>
      <c r="AG2727" s="28" t="s">
        <v>200</v>
      </c>
    </row>
    <row r="2728" spans="1:36" ht="141.75" hidden="1" customHeight="1" x14ac:dyDescent="0.2">
      <c r="A2728" s="162" t="s">
        <v>2028</v>
      </c>
      <c r="B2728" s="28" t="s">
        <v>109</v>
      </c>
      <c r="C2728" s="36" t="s">
        <v>36</v>
      </c>
      <c r="D2728" s="37">
        <v>41645</v>
      </c>
      <c r="E2728" s="30"/>
      <c r="F2728" s="37"/>
      <c r="G2728" s="30"/>
      <c r="H2728" s="196"/>
      <c r="I2728" s="28"/>
      <c r="J2728" s="28"/>
      <c r="K2728" s="28"/>
      <c r="L2728" s="28"/>
      <c r="M2728" s="28"/>
      <c r="N2728" s="28"/>
      <c r="O2728" s="28"/>
      <c r="P2728" s="28"/>
      <c r="Q2728" s="28"/>
      <c r="R2728" s="28"/>
      <c r="S2728" s="28"/>
      <c r="T2728" s="36"/>
      <c r="U2728" s="28"/>
      <c r="V2728" s="28"/>
      <c r="W2728" s="28"/>
      <c r="X2728" s="28"/>
      <c r="Y2728" s="28"/>
      <c r="Z2728" s="28"/>
      <c r="AA2728" s="28"/>
      <c r="AB2728" s="28"/>
      <c r="AC2728" s="28"/>
      <c r="AD2728" s="28"/>
      <c r="AE2728" s="28"/>
      <c r="AF2728" s="28"/>
      <c r="AG2728" s="28" t="s">
        <v>200</v>
      </c>
    </row>
    <row r="2729" spans="1:36" ht="114.75" hidden="1" customHeight="1" x14ac:dyDescent="0.2">
      <c r="A2729" s="162" t="s">
        <v>2028</v>
      </c>
      <c r="B2729" s="28" t="s">
        <v>109</v>
      </c>
      <c r="C2729" s="36" t="s">
        <v>36</v>
      </c>
      <c r="D2729" s="37">
        <v>41646</v>
      </c>
      <c r="E2729" s="30"/>
      <c r="F2729" s="37"/>
      <c r="G2729" s="30"/>
      <c r="H2729" s="196"/>
      <c r="I2729" s="28"/>
      <c r="J2729" s="28"/>
      <c r="K2729" s="28"/>
      <c r="L2729" s="28"/>
      <c r="M2729" s="28"/>
      <c r="N2729" s="28"/>
      <c r="O2729" s="28"/>
      <c r="P2729" s="28"/>
      <c r="Q2729" s="28"/>
      <c r="R2729" s="28"/>
      <c r="S2729" s="28"/>
      <c r="T2729" s="36"/>
      <c r="U2729" s="28"/>
      <c r="V2729" s="28"/>
      <c r="W2729" s="28"/>
      <c r="X2729" s="28"/>
      <c r="Y2729" s="28"/>
      <c r="Z2729" s="28"/>
      <c r="AA2729" s="28"/>
      <c r="AB2729" s="28"/>
      <c r="AC2729" s="28"/>
      <c r="AD2729" s="28"/>
      <c r="AE2729" s="28"/>
      <c r="AF2729" s="28"/>
      <c r="AG2729" s="28" t="s">
        <v>200</v>
      </c>
    </row>
    <row r="2730" spans="1:36" ht="178.5" hidden="1" customHeight="1" x14ac:dyDescent="0.2">
      <c r="A2730" s="162" t="s">
        <v>2028</v>
      </c>
      <c r="B2730" s="28" t="s">
        <v>109</v>
      </c>
      <c r="C2730" s="36" t="s">
        <v>36</v>
      </c>
      <c r="D2730" s="37">
        <v>41647</v>
      </c>
      <c r="E2730" s="30"/>
      <c r="F2730" s="37"/>
      <c r="G2730" s="30"/>
      <c r="H2730" s="196"/>
      <c r="I2730" s="28"/>
      <c r="J2730" s="28"/>
      <c r="K2730" s="28"/>
      <c r="L2730" s="28"/>
      <c r="M2730" s="28"/>
      <c r="N2730" s="28"/>
      <c r="O2730" s="28"/>
      <c r="P2730" s="28"/>
      <c r="Q2730" s="28"/>
      <c r="R2730" s="28"/>
      <c r="S2730" s="28"/>
      <c r="T2730" s="36"/>
      <c r="U2730" s="28"/>
      <c r="V2730" s="28"/>
      <c r="W2730" s="28"/>
      <c r="X2730" s="28"/>
      <c r="Y2730" s="28"/>
      <c r="Z2730" s="28"/>
      <c r="AA2730" s="28"/>
      <c r="AB2730" s="28"/>
      <c r="AC2730" s="28"/>
      <c r="AD2730" s="28"/>
      <c r="AE2730" s="28"/>
      <c r="AF2730" s="28"/>
      <c r="AG2730" s="28" t="s">
        <v>200</v>
      </c>
    </row>
    <row r="2731" spans="1:36" ht="110.25" hidden="1" customHeight="1" x14ac:dyDescent="0.2">
      <c r="A2731" s="162" t="s">
        <v>2028</v>
      </c>
      <c r="B2731" s="28" t="s">
        <v>109</v>
      </c>
      <c r="C2731" s="36" t="s">
        <v>36</v>
      </c>
      <c r="D2731" s="37">
        <v>41648</v>
      </c>
      <c r="E2731" s="30"/>
      <c r="F2731" s="37"/>
      <c r="G2731" s="30"/>
      <c r="H2731" s="196"/>
      <c r="I2731" s="28"/>
      <c r="J2731" s="28"/>
      <c r="K2731" s="28"/>
      <c r="L2731" s="28"/>
      <c r="M2731" s="28"/>
      <c r="N2731" s="28"/>
      <c r="O2731" s="28"/>
      <c r="P2731" s="28"/>
      <c r="Q2731" s="28"/>
      <c r="R2731" s="28"/>
      <c r="S2731" s="28"/>
      <c r="T2731" s="36"/>
      <c r="U2731" s="28"/>
      <c r="V2731" s="28"/>
      <c r="W2731" s="28"/>
      <c r="X2731" s="28"/>
      <c r="Y2731" s="28"/>
      <c r="Z2731" s="28"/>
      <c r="AA2731" s="28"/>
      <c r="AB2731" s="28"/>
      <c r="AC2731" s="28"/>
      <c r="AD2731" s="28"/>
      <c r="AE2731" s="28"/>
      <c r="AF2731" s="28"/>
      <c r="AG2731" s="28" t="s">
        <v>200</v>
      </c>
    </row>
    <row r="2732" spans="1:36" ht="114.75" hidden="1" customHeight="1" x14ac:dyDescent="0.2">
      <c r="A2732" s="162" t="s">
        <v>2028</v>
      </c>
      <c r="B2732" s="28" t="s">
        <v>109</v>
      </c>
      <c r="C2732" s="36" t="s">
        <v>36</v>
      </c>
      <c r="D2732" s="37">
        <v>41649</v>
      </c>
      <c r="E2732" s="30"/>
      <c r="F2732" s="37"/>
      <c r="G2732" s="30"/>
      <c r="H2732" s="196"/>
      <c r="I2732" s="28"/>
      <c r="J2732" s="28"/>
      <c r="K2732" s="28"/>
      <c r="L2732" s="28"/>
      <c r="M2732" s="28"/>
      <c r="N2732" s="28"/>
      <c r="O2732" s="28"/>
      <c r="P2732" s="28"/>
      <c r="Q2732" s="28"/>
      <c r="R2732" s="28"/>
      <c r="S2732" s="28"/>
      <c r="T2732" s="36"/>
      <c r="U2732" s="357"/>
      <c r="V2732" s="357"/>
      <c r="W2732" s="357"/>
      <c r="X2732" s="357"/>
      <c r="Y2732" s="357"/>
      <c r="Z2732" s="357"/>
      <c r="AA2732" s="357"/>
      <c r="AB2732" s="357"/>
      <c r="AC2732" s="362"/>
      <c r="AD2732" s="28"/>
      <c r="AE2732" s="364"/>
      <c r="AF2732" s="362"/>
      <c r="AG2732" s="28" t="s">
        <v>200</v>
      </c>
    </row>
    <row r="2733" spans="1:36" ht="141.75" hidden="1" customHeight="1" x14ac:dyDescent="0.2">
      <c r="A2733" s="162" t="s">
        <v>2028</v>
      </c>
      <c r="B2733" s="28" t="s">
        <v>109</v>
      </c>
      <c r="C2733" s="36" t="s">
        <v>36</v>
      </c>
      <c r="D2733" s="37">
        <v>41650</v>
      </c>
      <c r="E2733" s="30"/>
      <c r="F2733" s="37"/>
      <c r="G2733" s="30"/>
      <c r="H2733" s="196"/>
      <c r="I2733" s="28"/>
      <c r="J2733" s="28"/>
      <c r="K2733" s="28"/>
      <c r="L2733" s="28"/>
      <c r="M2733" s="28"/>
      <c r="N2733" s="28"/>
      <c r="O2733" s="28"/>
      <c r="P2733" s="28"/>
      <c r="Q2733" s="28"/>
      <c r="R2733" s="28"/>
      <c r="S2733" s="28"/>
      <c r="T2733" s="36"/>
      <c r="U2733" s="28"/>
      <c r="V2733" s="28"/>
      <c r="W2733" s="28"/>
      <c r="X2733" s="28"/>
      <c r="Y2733" s="28"/>
      <c r="Z2733" s="28"/>
      <c r="AA2733" s="28"/>
      <c r="AB2733" s="28"/>
      <c r="AC2733" s="28"/>
      <c r="AD2733" s="28"/>
      <c r="AE2733" s="28"/>
      <c r="AF2733" s="28"/>
      <c r="AG2733" s="28" t="s">
        <v>200</v>
      </c>
    </row>
    <row r="2734" spans="1:36" ht="78.75" hidden="1" customHeight="1" x14ac:dyDescent="0.2">
      <c r="A2734" s="162" t="s">
        <v>2028</v>
      </c>
      <c r="B2734" s="28" t="s">
        <v>109</v>
      </c>
      <c r="C2734" s="36" t="s">
        <v>36</v>
      </c>
      <c r="D2734" s="37">
        <v>41651</v>
      </c>
      <c r="E2734" s="30"/>
      <c r="F2734" s="37"/>
      <c r="G2734" s="30"/>
      <c r="H2734" s="196"/>
      <c r="I2734" s="28"/>
      <c r="J2734" s="28"/>
      <c r="K2734" s="28"/>
      <c r="L2734" s="28"/>
      <c r="M2734" s="28"/>
      <c r="N2734" s="28"/>
      <c r="O2734" s="28"/>
      <c r="P2734" s="28"/>
      <c r="Q2734" s="28"/>
      <c r="R2734" s="28"/>
      <c r="S2734" s="28"/>
      <c r="T2734" s="36"/>
      <c r="U2734" s="28"/>
      <c r="V2734" s="28"/>
      <c r="W2734" s="28"/>
      <c r="X2734" s="28"/>
      <c r="Y2734" s="28"/>
      <c r="Z2734" s="28"/>
      <c r="AA2734" s="28"/>
      <c r="AB2734" s="28"/>
      <c r="AC2734" s="28"/>
      <c r="AD2734" s="28"/>
      <c r="AE2734" s="28"/>
      <c r="AF2734" s="28"/>
      <c r="AG2734" s="28" t="s">
        <v>200</v>
      </c>
    </row>
    <row r="2735" spans="1:36" ht="31.5" hidden="1" customHeight="1" x14ac:dyDescent="0.2">
      <c r="A2735" s="162" t="s">
        <v>2028</v>
      </c>
      <c r="B2735" s="28" t="s">
        <v>109</v>
      </c>
      <c r="C2735" s="36" t="s">
        <v>36</v>
      </c>
      <c r="D2735" s="37">
        <v>41652</v>
      </c>
      <c r="E2735" s="30"/>
      <c r="F2735" s="37"/>
      <c r="G2735" s="30"/>
      <c r="H2735" s="196"/>
      <c r="I2735" s="28"/>
      <c r="J2735" s="28"/>
      <c r="K2735" s="28"/>
      <c r="L2735" s="28"/>
      <c r="M2735" s="28"/>
      <c r="N2735" s="28"/>
      <c r="O2735" s="28"/>
      <c r="P2735" s="28"/>
      <c r="Q2735" s="28"/>
      <c r="R2735" s="28"/>
      <c r="S2735" s="28"/>
      <c r="T2735" s="36"/>
      <c r="U2735" s="28"/>
      <c r="V2735" s="28"/>
      <c r="W2735" s="28"/>
      <c r="X2735" s="28"/>
      <c r="Y2735" s="28"/>
      <c r="Z2735" s="28"/>
      <c r="AA2735" s="28"/>
      <c r="AB2735" s="28"/>
      <c r="AC2735" s="28"/>
      <c r="AD2735" s="28"/>
      <c r="AE2735" s="28"/>
      <c r="AF2735" s="28"/>
      <c r="AG2735" s="28" t="s">
        <v>200</v>
      </c>
    </row>
    <row r="2736" spans="1:36" ht="31.5" hidden="1" customHeight="1" x14ac:dyDescent="0.2">
      <c r="A2736" s="162" t="s">
        <v>2028</v>
      </c>
      <c r="B2736" s="28" t="s">
        <v>109</v>
      </c>
      <c r="C2736" s="36" t="s">
        <v>36</v>
      </c>
      <c r="D2736" s="37">
        <v>41653</v>
      </c>
      <c r="E2736" s="30"/>
      <c r="F2736" s="37"/>
      <c r="G2736" s="30"/>
      <c r="H2736" s="196"/>
      <c r="I2736" s="28"/>
      <c r="J2736" s="28"/>
      <c r="K2736" s="28"/>
      <c r="L2736" s="28"/>
      <c r="M2736" s="28"/>
      <c r="N2736" s="28"/>
      <c r="O2736" s="28"/>
      <c r="P2736" s="28"/>
      <c r="Q2736" s="28"/>
      <c r="R2736" s="28"/>
      <c r="S2736" s="28"/>
      <c r="T2736" s="36"/>
      <c r="U2736" s="28"/>
      <c r="V2736" s="28"/>
      <c r="W2736" s="28"/>
      <c r="X2736" s="28"/>
      <c r="Y2736" s="28"/>
      <c r="Z2736" s="28"/>
      <c r="AA2736" s="28"/>
      <c r="AB2736" s="28"/>
      <c r="AC2736" s="28"/>
      <c r="AD2736" s="28"/>
      <c r="AE2736" s="28"/>
      <c r="AF2736" s="28"/>
      <c r="AG2736" s="28" t="s">
        <v>200</v>
      </c>
    </row>
    <row r="2737" spans="1:38" ht="31.5" hidden="1" customHeight="1" x14ac:dyDescent="0.2">
      <c r="A2737" s="162" t="s">
        <v>2028</v>
      </c>
      <c r="B2737" s="28" t="s">
        <v>109</v>
      </c>
      <c r="C2737" s="36" t="s">
        <v>36</v>
      </c>
      <c r="D2737" s="37">
        <v>41654</v>
      </c>
      <c r="E2737" s="30"/>
      <c r="F2737" s="37"/>
      <c r="G2737" s="30"/>
      <c r="H2737" s="196"/>
      <c r="I2737" s="28"/>
      <c r="J2737" s="28"/>
      <c r="K2737" s="28"/>
      <c r="L2737" s="28"/>
      <c r="M2737" s="28"/>
      <c r="N2737" s="28"/>
      <c r="O2737" s="28"/>
      <c r="P2737" s="28"/>
      <c r="Q2737" s="28"/>
      <c r="R2737" s="28"/>
      <c r="S2737" s="28"/>
      <c r="T2737" s="36"/>
      <c r="U2737" s="28"/>
      <c r="V2737" s="28"/>
      <c r="W2737" s="28"/>
      <c r="X2737" s="28"/>
      <c r="Y2737" s="28"/>
      <c r="Z2737" s="28"/>
      <c r="AA2737" s="28"/>
      <c r="AB2737" s="28"/>
      <c r="AC2737" s="28"/>
      <c r="AD2737" s="28"/>
      <c r="AE2737" s="28"/>
      <c r="AF2737" s="28"/>
      <c r="AG2737" s="28" t="s">
        <v>200</v>
      </c>
    </row>
    <row r="2738" spans="1:38" s="3" customFormat="1" ht="140.25" hidden="1" customHeight="1" x14ac:dyDescent="0.2">
      <c r="A2738" s="162" t="s">
        <v>2028</v>
      </c>
      <c r="B2738" s="28" t="s">
        <v>109</v>
      </c>
      <c r="C2738" s="36" t="s">
        <v>36</v>
      </c>
      <c r="D2738" s="37">
        <v>41655</v>
      </c>
      <c r="E2738" s="30"/>
      <c r="F2738" s="37"/>
      <c r="G2738" s="30"/>
      <c r="H2738" s="196"/>
      <c r="I2738" s="28"/>
      <c r="J2738" s="28"/>
      <c r="K2738" s="28"/>
      <c r="L2738" s="28"/>
      <c r="M2738" s="28"/>
      <c r="N2738" s="28"/>
      <c r="O2738" s="28"/>
      <c r="P2738" s="28"/>
      <c r="Q2738" s="28"/>
      <c r="R2738" s="28"/>
      <c r="S2738" s="28"/>
      <c r="T2738" s="36"/>
      <c r="U2738" s="28"/>
      <c r="V2738" s="28"/>
      <c r="W2738" s="28"/>
      <c r="X2738" s="28"/>
      <c r="Y2738" s="28"/>
      <c r="Z2738" s="28"/>
      <c r="AA2738" s="28"/>
      <c r="AB2738" s="28"/>
      <c r="AC2738" s="28"/>
      <c r="AD2738" s="28"/>
      <c r="AE2738" s="28"/>
      <c r="AF2738" s="28"/>
      <c r="AG2738" s="28" t="s">
        <v>200</v>
      </c>
      <c r="AH2738" s="22"/>
      <c r="AI2738" s="22"/>
      <c r="AJ2738" s="22"/>
    </row>
    <row r="2739" spans="1:38" s="3" customFormat="1" ht="63.75" hidden="1" customHeight="1" x14ac:dyDescent="0.2">
      <c r="A2739" s="162" t="s">
        <v>2028</v>
      </c>
      <c r="B2739" s="28" t="s">
        <v>109</v>
      </c>
      <c r="C2739" s="36" t="s">
        <v>36</v>
      </c>
      <c r="D2739" s="37">
        <v>41656</v>
      </c>
      <c r="E2739" s="30"/>
      <c r="F2739" s="37"/>
      <c r="G2739" s="30"/>
      <c r="H2739" s="196"/>
      <c r="I2739" s="28"/>
      <c r="J2739" s="28"/>
      <c r="K2739" s="28"/>
      <c r="L2739" s="28"/>
      <c r="M2739" s="28"/>
      <c r="N2739" s="28"/>
      <c r="O2739" s="28"/>
      <c r="P2739" s="28"/>
      <c r="Q2739" s="28"/>
      <c r="R2739" s="28"/>
      <c r="S2739" s="28"/>
      <c r="T2739" s="36"/>
      <c r="U2739" s="28"/>
      <c r="V2739" s="28"/>
      <c r="W2739" s="28"/>
      <c r="X2739" s="28"/>
      <c r="Y2739" s="28"/>
      <c r="Z2739" s="28"/>
      <c r="AA2739" s="28"/>
      <c r="AB2739" s="28"/>
      <c r="AC2739" s="28"/>
      <c r="AD2739" s="28"/>
      <c r="AE2739" s="28"/>
      <c r="AF2739" s="28"/>
      <c r="AG2739" s="28" t="s">
        <v>200</v>
      </c>
      <c r="AH2739" s="22"/>
      <c r="AI2739" s="22"/>
      <c r="AJ2739" s="22"/>
    </row>
    <row r="2740" spans="1:38" s="3" customFormat="1" ht="110.25" hidden="1" customHeight="1" x14ac:dyDescent="0.2">
      <c r="A2740" s="162" t="s">
        <v>2028</v>
      </c>
      <c r="B2740" s="28" t="s">
        <v>109</v>
      </c>
      <c r="C2740" s="36" t="s">
        <v>36</v>
      </c>
      <c r="D2740" s="37">
        <v>41657</v>
      </c>
      <c r="E2740" s="30"/>
      <c r="F2740" s="37"/>
      <c r="G2740" s="30"/>
      <c r="H2740" s="196"/>
      <c r="I2740" s="28"/>
      <c r="J2740" s="28"/>
      <c r="K2740" s="28"/>
      <c r="L2740" s="28"/>
      <c r="M2740" s="28"/>
      <c r="N2740" s="28"/>
      <c r="O2740" s="28"/>
      <c r="P2740" s="28"/>
      <c r="Q2740" s="28"/>
      <c r="R2740" s="28"/>
      <c r="S2740" s="28"/>
      <c r="T2740" s="36"/>
      <c r="U2740" s="28"/>
      <c r="V2740" s="28"/>
      <c r="W2740" s="28"/>
      <c r="X2740" s="28"/>
      <c r="Y2740" s="28"/>
      <c r="Z2740" s="28"/>
      <c r="AA2740" s="28"/>
      <c r="AB2740" s="28"/>
      <c r="AC2740" s="28"/>
      <c r="AD2740" s="28"/>
      <c r="AE2740" s="28"/>
      <c r="AF2740" s="28"/>
      <c r="AG2740" s="28" t="s">
        <v>200</v>
      </c>
      <c r="AH2740" s="22"/>
      <c r="AI2740" s="22"/>
      <c r="AJ2740" s="22"/>
    </row>
    <row r="2741" spans="1:38" s="3" customFormat="1" ht="78.75" hidden="1" customHeight="1" x14ac:dyDescent="0.2">
      <c r="A2741" s="162" t="s">
        <v>2028</v>
      </c>
      <c r="B2741" s="28" t="s">
        <v>109</v>
      </c>
      <c r="C2741" s="36" t="s">
        <v>36</v>
      </c>
      <c r="D2741" s="37">
        <v>41658</v>
      </c>
      <c r="E2741" s="30"/>
      <c r="F2741" s="37"/>
      <c r="G2741" s="30"/>
      <c r="H2741" s="196"/>
      <c r="I2741" s="28"/>
      <c r="J2741" s="28"/>
      <c r="K2741" s="28"/>
      <c r="L2741" s="28"/>
      <c r="M2741" s="28"/>
      <c r="N2741" s="28"/>
      <c r="O2741" s="28"/>
      <c r="P2741" s="28"/>
      <c r="Q2741" s="28"/>
      <c r="R2741" s="28"/>
      <c r="S2741" s="28"/>
      <c r="T2741" s="36"/>
      <c r="U2741" s="28"/>
      <c r="V2741" s="28"/>
      <c r="W2741" s="28"/>
      <c r="X2741" s="28"/>
      <c r="Y2741" s="28"/>
      <c r="Z2741" s="28"/>
      <c r="AA2741" s="28"/>
      <c r="AB2741" s="28"/>
      <c r="AC2741" s="28"/>
      <c r="AD2741" s="28"/>
      <c r="AE2741" s="28"/>
      <c r="AF2741" s="28"/>
      <c r="AG2741" s="28" t="s">
        <v>200</v>
      </c>
      <c r="AH2741" s="22"/>
      <c r="AI2741" s="22"/>
      <c r="AJ2741" s="22"/>
    </row>
    <row r="2742" spans="1:38" ht="31.5" hidden="1" customHeight="1" x14ac:dyDescent="0.2">
      <c r="A2742" s="162" t="s">
        <v>2028</v>
      </c>
      <c r="B2742" s="237" t="s">
        <v>109</v>
      </c>
      <c r="C2742" s="36" t="s">
        <v>36</v>
      </c>
      <c r="D2742" s="37">
        <v>41659</v>
      </c>
      <c r="E2742" s="30"/>
      <c r="F2742" s="37"/>
      <c r="G2742" s="30"/>
      <c r="H2742" s="196"/>
      <c r="I2742" s="28"/>
      <c r="J2742" s="28"/>
      <c r="K2742" s="28"/>
      <c r="L2742" s="28"/>
      <c r="M2742" s="28"/>
      <c r="N2742" s="28"/>
      <c r="O2742" s="28"/>
      <c r="P2742" s="28"/>
      <c r="Q2742" s="28"/>
      <c r="R2742" s="28"/>
      <c r="S2742" s="28"/>
      <c r="T2742" s="36"/>
      <c r="U2742" s="28"/>
      <c r="V2742" s="28"/>
      <c r="W2742" s="28"/>
      <c r="X2742" s="28"/>
      <c r="Y2742" s="28"/>
      <c r="Z2742" s="28"/>
      <c r="AA2742" s="28"/>
      <c r="AB2742" s="28"/>
      <c r="AC2742" s="28"/>
      <c r="AD2742" s="28"/>
      <c r="AE2742" s="28"/>
      <c r="AF2742" s="28"/>
      <c r="AG2742" s="28" t="s">
        <v>200</v>
      </c>
    </row>
    <row r="2743" spans="1:38" ht="31.5" hidden="1" customHeight="1" x14ac:dyDescent="0.2">
      <c r="A2743" s="162" t="s">
        <v>2028</v>
      </c>
      <c r="B2743" s="237" t="s">
        <v>109</v>
      </c>
      <c r="C2743" s="36" t="s">
        <v>36</v>
      </c>
      <c r="D2743" s="37">
        <v>41660</v>
      </c>
      <c r="E2743" s="30"/>
      <c r="F2743" s="37"/>
      <c r="G2743" s="30"/>
      <c r="H2743" s="196"/>
      <c r="I2743" s="28"/>
      <c r="J2743" s="28"/>
      <c r="K2743" s="28"/>
      <c r="L2743" s="28"/>
      <c r="M2743" s="28"/>
      <c r="N2743" s="28"/>
      <c r="O2743" s="28"/>
      <c r="P2743" s="28"/>
      <c r="Q2743" s="28"/>
      <c r="R2743" s="28"/>
      <c r="S2743" s="28"/>
      <c r="T2743" s="36"/>
      <c r="U2743" s="28"/>
      <c r="V2743" s="28"/>
      <c r="W2743" s="28"/>
      <c r="X2743" s="28"/>
      <c r="Y2743" s="28"/>
      <c r="Z2743" s="28"/>
      <c r="AA2743" s="28"/>
      <c r="AB2743" s="28"/>
      <c r="AC2743" s="28"/>
      <c r="AD2743" s="28"/>
      <c r="AE2743" s="28"/>
      <c r="AF2743" s="28"/>
      <c r="AG2743" s="28" t="s">
        <v>200</v>
      </c>
    </row>
    <row r="2744" spans="1:38" ht="31.5" hidden="1" customHeight="1" x14ac:dyDescent="0.2">
      <c r="A2744" s="162" t="s">
        <v>2028</v>
      </c>
      <c r="B2744" s="237" t="s">
        <v>109</v>
      </c>
      <c r="C2744" s="36" t="s">
        <v>36</v>
      </c>
      <c r="D2744" s="37">
        <v>41661</v>
      </c>
      <c r="E2744" s="30"/>
      <c r="F2744" s="37"/>
      <c r="G2744" s="30"/>
      <c r="H2744" s="196"/>
      <c r="I2744" s="28"/>
      <c r="J2744" s="28"/>
      <c r="K2744" s="28"/>
      <c r="L2744" s="28"/>
      <c r="M2744" s="28"/>
      <c r="N2744" s="28"/>
      <c r="O2744" s="28"/>
      <c r="P2744" s="28"/>
      <c r="Q2744" s="28"/>
      <c r="R2744" s="28"/>
      <c r="S2744" s="28"/>
      <c r="T2744" s="36"/>
      <c r="U2744" s="28"/>
      <c r="V2744" s="28"/>
      <c r="W2744" s="28"/>
      <c r="X2744" s="28"/>
      <c r="Y2744" s="28"/>
      <c r="Z2744" s="28"/>
      <c r="AA2744" s="28"/>
      <c r="AB2744" s="28"/>
      <c r="AC2744" s="28"/>
      <c r="AD2744" s="28"/>
      <c r="AE2744" s="28"/>
      <c r="AF2744" s="28"/>
      <c r="AG2744" s="28" t="s">
        <v>200</v>
      </c>
    </row>
    <row r="2745" spans="1:38" ht="220.5" hidden="1" customHeight="1" x14ac:dyDescent="0.2">
      <c r="A2745" s="162" t="s">
        <v>2028</v>
      </c>
      <c r="B2745" s="237" t="s">
        <v>109</v>
      </c>
      <c r="C2745" s="36" t="s">
        <v>36</v>
      </c>
      <c r="D2745" s="37">
        <v>41662</v>
      </c>
      <c r="E2745" s="30"/>
      <c r="F2745" s="37"/>
      <c r="G2745" s="30"/>
      <c r="H2745" s="196"/>
      <c r="I2745" s="28"/>
      <c r="J2745" s="28"/>
      <c r="K2745" s="28"/>
      <c r="L2745" s="28"/>
      <c r="M2745" s="28"/>
      <c r="N2745" s="28"/>
      <c r="O2745" s="28"/>
      <c r="P2745" s="28"/>
      <c r="Q2745" s="163"/>
      <c r="R2745" s="163"/>
      <c r="S2745" s="163"/>
      <c r="T2745" s="162"/>
      <c r="U2745" s="163"/>
      <c r="V2745" s="163"/>
      <c r="W2745" s="163"/>
      <c r="X2745" s="163"/>
      <c r="Y2745" s="163"/>
      <c r="Z2745" s="163"/>
      <c r="AA2745" s="163"/>
      <c r="AB2745" s="163"/>
      <c r="AC2745" s="163"/>
      <c r="AD2745" s="163"/>
      <c r="AE2745" s="163"/>
      <c r="AF2745" s="163"/>
      <c r="AG2745" s="28" t="s">
        <v>200</v>
      </c>
    </row>
    <row r="2746" spans="1:38" ht="293.25" hidden="1" customHeight="1" x14ac:dyDescent="0.2">
      <c r="A2746" s="162" t="s">
        <v>2028</v>
      </c>
      <c r="B2746" s="28" t="s">
        <v>109</v>
      </c>
      <c r="C2746" s="36" t="s">
        <v>36</v>
      </c>
      <c r="D2746" s="37">
        <v>41663</v>
      </c>
      <c r="E2746" s="30">
        <v>0.61805555555555558</v>
      </c>
      <c r="F2746" s="37">
        <v>41663</v>
      </c>
      <c r="G2746" s="30">
        <v>0.6777777777777777</v>
      </c>
      <c r="H2746" s="196">
        <v>5.9722222222222225E-2</v>
      </c>
      <c r="I2746" s="28">
        <v>3</v>
      </c>
      <c r="J2746" s="28"/>
      <c r="K2746" s="28"/>
      <c r="L2746" s="28" t="s">
        <v>130</v>
      </c>
      <c r="M2746" s="28" t="s">
        <v>761</v>
      </c>
      <c r="N2746" s="28" t="s">
        <v>103</v>
      </c>
      <c r="O2746" s="28" t="s">
        <v>66</v>
      </c>
      <c r="P2746" s="28" t="s">
        <v>761</v>
      </c>
      <c r="Q2746" s="28" t="s">
        <v>762</v>
      </c>
      <c r="R2746" s="28">
        <v>1.2</v>
      </c>
      <c r="S2746" s="28">
        <v>0.9</v>
      </c>
      <c r="T2746" s="36">
        <f>R2746+S2746</f>
        <v>2.1</v>
      </c>
      <c r="U2746" s="1" t="s">
        <v>75</v>
      </c>
      <c r="V2746" s="52">
        <v>1990</v>
      </c>
      <c r="W2746" s="1" t="s">
        <v>5966</v>
      </c>
      <c r="X2746" s="1" t="s">
        <v>3881</v>
      </c>
      <c r="Y2746" s="52" t="s">
        <v>5967</v>
      </c>
      <c r="Z2746" s="312">
        <v>100</v>
      </c>
      <c r="AA2746" s="311">
        <v>41852</v>
      </c>
      <c r="AB2746" s="1">
        <v>0</v>
      </c>
      <c r="AC2746" s="57">
        <v>41583</v>
      </c>
      <c r="AD2746" s="1" t="s">
        <v>60</v>
      </c>
      <c r="AE2746" s="141"/>
      <c r="AF2746" s="1"/>
      <c r="AG2746" s="28"/>
    </row>
    <row r="2747" spans="1:38" ht="89.25" hidden="1" customHeight="1" x14ac:dyDescent="0.2">
      <c r="A2747" s="162" t="s">
        <v>2028</v>
      </c>
      <c r="B2747" s="28" t="s">
        <v>109</v>
      </c>
      <c r="C2747" s="36" t="s">
        <v>36</v>
      </c>
      <c r="D2747" s="37">
        <v>41664</v>
      </c>
      <c r="E2747" s="30"/>
      <c r="F2747" s="37"/>
      <c r="G2747" s="30"/>
      <c r="H2747" s="196"/>
      <c r="I2747" s="28"/>
      <c r="J2747" s="28"/>
      <c r="K2747" s="28"/>
      <c r="L2747" s="28"/>
      <c r="M2747" s="28"/>
      <c r="N2747" s="28"/>
      <c r="O2747" s="28"/>
      <c r="P2747" s="28"/>
      <c r="Q2747" s="28"/>
      <c r="R2747" s="28"/>
      <c r="S2747" s="28"/>
      <c r="T2747" s="36"/>
      <c r="U2747" s="28"/>
      <c r="V2747" s="28"/>
      <c r="W2747" s="28"/>
      <c r="X2747" s="28"/>
      <c r="Y2747" s="28"/>
      <c r="Z2747" s="28"/>
      <c r="AA2747" s="28"/>
      <c r="AB2747" s="28"/>
      <c r="AC2747" s="28"/>
      <c r="AD2747" s="28"/>
      <c r="AE2747" s="28"/>
      <c r="AF2747" s="28"/>
      <c r="AG2747" s="28" t="s">
        <v>200</v>
      </c>
    </row>
    <row r="2748" spans="1:38" ht="110.25" hidden="1" customHeight="1" x14ac:dyDescent="0.2">
      <c r="A2748" s="162" t="s">
        <v>2028</v>
      </c>
      <c r="B2748" s="28" t="s">
        <v>109</v>
      </c>
      <c r="C2748" s="36" t="s">
        <v>36</v>
      </c>
      <c r="D2748" s="37">
        <v>41665</v>
      </c>
      <c r="E2748" s="30"/>
      <c r="F2748" s="37"/>
      <c r="G2748" s="30"/>
      <c r="H2748" s="196"/>
      <c r="I2748" s="28"/>
      <c r="J2748" s="28"/>
      <c r="K2748" s="28"/>
      <c r="L2748" s="28"/>
      <c r="M2748" s="28"/>
      <c r="N2748" s="28"/>
      <c r="O2748" s="28"/>
      <c r="P2748" s="28"/>
      <c r="Q2748" s="28"/>
      <c r="R2748" s="28"/>
      <c r="S2748" s="28"/>
      <c r="T2748" s="36"/>
      <c r="U2748" s="28"/>
      <c r="V2748" s="28"/>
      <c r="W2748" s="28"/>
      <c r="X2748" s="28"/>
      <c r="Y2748" s="28"/>
      <c r="Z2748" s="28"/>
      <c r="AA2748" s="28"/>
      <c r="AB2748" s="28"/>
      <c r="AC2748" s="28"/>
      <c r="AD2748" s="28"/>
      <c r="AE2748" s="28"/>
      <c r="AF2748" s="28"/>
      <c r="AG2748" s="28" t="s">
        <v>200</v>
      </c>
    </row>
    <row r="2749" spans="1:38" ht="78.75" hidden="1" customHeight="1" x14ac:dyDescent="0.2">
      <c r="A2749" s="162" t="s">
        <v>2028</v>
      </c>
      <c r="B2749" s="28" t="s">
        <v>109</v>
      </c>
      <c r="C2749" s="36" t="s">
        <v>36</v>
      </c>
      <c r="D2749" s="37">
        <v>41666</v>
      </c>
      <c r="E2749" s="30"/>
      <c r="F2749" s="37"/>
      <c r="G2749" s="30"/>
      <c r="H2749" s="196"/>
      <c r="I2749" s="28"/>
      <c r="J2749" s="28"/>
      <c r="K2749" s="28"/>
      <c r="L2749" s="28"/>
      <c r="M2749" s="28"/>
      <c r="N2749" s="28"/>
      <c r="O2749" s="28"/>
      <c r="P2749" s="28"/>
      <c r="Q2749" s="28"/>
      <c r="R2749" s="28"/>
      <c r="S2749" s="28"/>
      <c r="T2749" s="36"/>
      <c r="U2749" s="28"/>
      <c r="V2749" s="28"/>
      <c r="W2749" s="28"/>
      <c r="X2749" s="28"/>
      <c r="Y2749" s="28"/>
      <c r="Z2749" s="28"/>
      <c r="AA2749" s="28"/>
      <c r="AB2749" s="28"/>
      <c r="AC2749" s="28"/>
      <c r="AD2749" s="28"/>
      <c r="AE2749" s="28"/>
      <c r="AF2749" s="28"/>
      <c r="AG2749" s="28" t="s">
        <v>200</v>
      </c>
    </row>
    <row r="2750" spans="1:38" ht="94.5" hidden="1" customHeight="1" x14ac:dyDescent="0.2">
      <c r="A2750" s="162" t="s">
        <v>2028</v>
      </c>
      <c r="B2750" s="28" t="s">
        <v>109</v>
      </c>
      <c r="C2750" s="36" t="s">
        <v>36</v>
      </c>
      <c r="D2750" s="37">
        <v>41667</v>
      </c>
      <c r="E2750" s="30"/>
      <c r="F2750" s="37"/>
      <c r="G2750" s="30"/>
      <c r="H2750" s="196"/>
      <c r="I2750" s="28"/>
      <c r="J2750" s="28"/>
      <c r="K2750" s="28"/>
      <c r="L2750" s="28"/>
      <c r="M2750" s="28"/>
      <c r="N2750" s="28"/>
      <c r="O2750" s="28"/>
      <c r="P2750" s="28"/>
      <c r="Q2750" s="28"/>
      <c r="R2750" s="28"/>
      <c r="S2750" s="28"/>
      <c r="T2750" s="36"/>
      <c r="U2750" s="28"/>
      <c r="V2750" s="28"/>
      <c r="W2750" s="28"/>
      <c r="X2750" s="28"/>
      <c r="Y2750" s="28"/>
      <c r="Z2750" s="28"/>
      <c r="AA2750" s="28"/>
      <c r="AB2750" s="28"/>
      <c r="AC2750" s="28"/>
      <c r="AD2750" s="28"/>
      <c r="AE2750" s="28"/>
      <c r="AF2750" s="28"/>
      <c r="AG2750" s="28" t="s">
        <v>200</v>
      </c>
    </row>
    <row r="2751" spans="1:38" s="24" customFormat="1" ht="110.25" hidden="1" customHeight="1" x14ac:dyDescent="0.2">
      <c r="A2751" s="162" t="s">
        <v>2028</v>
      </c>
      <c r="B2751" s="28" t="s">
        <v>109</v>
      </c>
      <c r="C2751" s="36" t="s">
        <v>36</v>
      </c>
      <c r="D2751" s="37">
        <v>41668</v>
      </c>
      <c r="E2751" s="30"/>
      <c r="F2751" s="37"/>
      <c r="G2751" s="30"/>
      <c r="H2751" s="196"/>
      <c r="I2751" s="28"/>
      <c r="J2751" s="28"/>
      <c r="K2751" s="28"/>
      <c r="L2751" s="28"/>
      <c r="M2751" s="28"/>
      <c r="N2751" s="28"/>
      <c r="O2751" s="28"/>
      <c r="P2751" s="28"/>
      <c r="Q2751" s="28"/>
      <c r="R2751" s="28"/>
      <c r="S2751" s="28"/>
      <c r="T2751" s="36"/>
      <c r="U2751" s="28"/>
      <c r="V2751" s="28"/>
      <c r="W2751" s="28"/>
      <c r="X2751" s="28"/>
      <c r="Y2751" s="28"/>
      <c r="Z2751" s="28"/>
      <c r="AA2751" s="28"/>
      <c r="AB2751" s="28"/>
      <c r="AC2751" s="28"/>
      <c r="AD2751" s="28"/>
      <c r="AE2751" s="28"/>
      <c r="AF2751" s="28"/>
      <c r="AG2751" s="28" t="s">
        <v>200</v>
      </c>
      <c r="AH2751" s="22"/>
      <c r="AI2751" s="22"/>
      <c r="AJ2751" s="22"/>
      <c r="AK2751" s="149"/>
      <c r="AL2751" s="150"/>
    </row>
    <row r="2752" spans="1:38" s="24" customFormat="1" ht="114.75" hidden="1" customHeight="1" x14ac:dyDescent="0.2">
      <c r="A2752" s="162" t="s">
        <v>2028</v>
      </c>
      <c r="B2752" s="28" t="s">
        <v>109</v>
      </c>
      <c r="C2752" s="36" t="s">
        <v>36</v>
      </c>
      <c r="D2752" s="37">
        <v>41669</v>
      </c>
      <c r="E2752" s="30"/>
      <c r="F2752" s="37"/>
      <c r="G2752" s="30"/>
      <c r="H2752" s="196"/>
      <c r="I2752" s="28"/>
      <c r="J2752" s="28"/>
      <c r="K2752" s="28"/>
      <c r="L2752" s="28"/>
      <c r="M2752" s="28"/>
      <c r="N2752" s="28"/>
      <c r="O2752" s="28"/>
      <c r="P2752" s="28"/>
      <c r="Q2752" s="28"/>
      <c r="R2752" s="28"/>
      <c r="S2752" s="28"/>
      <c r="T2752" s="36"/>
      <c r="U2752" s="28"/>
      <c r="V2752" s="28"/>
      <c r="W2752" s="28"/>
      <c r="X2752" s="28"/>
      <c r="Y2752" s="28"/>
      <c r="Z2752" s="28"/>
      <c r="AA2752" s="28"/>
      <c r="AB2752" s="28"/>
      <c r="AC2752" s="28"/>
      <c r="AD2752" s="28"/>
      <c r="AE2752" s="28"/>
      <c r="AF2752" s="28"/>
      <c r="AG2752" s="28" t="s">
        <v>200</v>
      </c>
      <c r="AH2752" s="22"/>
      <c r="AI2752" s="22"/>
      <c r="AJ2752" s="22"/>
      <c r="AK2752" s="149"/>
      <c r="AL2752" s="150"/>
    </row>
    <row r="2753" spans="1:38" s="24" customFormat="1" ht="102" hidden="1" customHeight="1" x14ac:dyDescent="0.2">
      <c r="A2753" s="162" t="s">
        <v>2028</v>
      </c>
      <c r="B2753" s="28" t="s">
        <v>109</v>
      </c>
      <c r="C2753" s="36" t="s">
        <v>36</v>
      </c>
      <c r="D2753" s="37">
        <v>41670</v>
      </c>
      <c r="E2753" s="30"/>
      <c r="F2753" s="37"/>
      <c r="G2753" s="30"/>
      <c r="H2753" s="196"/>
      <c r="I2753" s="28"/>
      <c r="J2753" s="28"/>
      <c r="K2753" s="28"/>
      <c r="L2753" s="28"/>
      <c r="M2753" s="28"/>
      <c r="N2753" s="28"/>
      <c r="O2753" s="28"/>
      <c r="P2753" s="28"/>
      <c r="Q2753" s="28"/>
      <c r="R2753" s="28"/>
      <c r="S2753" s="28"/>
      <c r="T2753" s="36"/>
      <c r="U2753" s="28"/>
      <c r="V2753" s="28"/>
      <c r="W2753" s="28"/>
      <c r="X2753" s="28"/>
      <c r="Y2753" s="28"/>
      <c r="Z2753" s="28"/>
      <c r="AA2753" s="28"/>
      <c r="AB2753" s="28"/>
      <c r="AC2753" s="28"/>
      <c r="AD2753" s="28"/>
      <c r="AE2753" s="28"/>
      <c r="AF2753" s="28"/>
      <c r="AG2753" s="28" t="s">
        <v>200</v>
      </c>
      <c r="AH2753" s="22"/>
      <c r="AI2753" s="22"/>
      <c r="AJ2753" s="22"/>
      <c r="AK2753" s="149"/>
      <c r="AL2753" s="150"/>
    </row>
    <row r="2754" spans="1:38" s="24" customFormat="1" ht="127.5" hidden="1" customHeight="1" x14ac:dyDescent="0.2">
      <c r="A2754" s="162" t="s">
        <v>2029</v>
      </c>
      <c r="B2754" s="28" t="s">
        <v>109</v>
      </c>
      <c r="C2754" s="36" t="s">
        <v>36</v>
      </c>
      <c r="D2754" s="37">
        <v>41671</v>
      </c>
      <c r="E2754" s="30"/>
      <c r="F2754" s="37"/>
      <c r="G2754" s="30"/>
      <c r="H2754" s="196"/>
      <c r="I2754" s="28"/>
      <c r="J2754" s="28"/>
      <c r="K2754" s="28"/>
      <c r="L2754" s="28"/>
      <c r="M2754" s="28"/>
      <c r="N2754" s="28"/>
      <c r="O2754" s="28"/>
      <c r="P2754" s="28"/>
      <c r="Q2754" s="237"/>
      <c r="R2754" s="28"/>
      <c r="S2754" s="28"/>
      <c r="T2754" s="36"/>
      <c r="U2754" s="28"/>
      <c r="V2754" s="28"/>
      <c r="W2754" s="28"/>
      <c r="X2754" s="28"/>
      <c r="Y2754" s="28"/>
      <c r="Z2754" s="28"/>
      <c r="AA2754" s="28"/>
      <c r="AB2754" s="28"/>
      <c r="AC2754" s="28"/>
      <c r="AD2754" s="28"/>
      <c r="AE2754" s="28"/>
      <c r="AF2754" s="28"/>
      <c r="AG2754" s="28" t="s">
        <v>200</v>
      </c>
      <c r="AH2754" s="22"/>
      <c r="AI2754" s="22"/>
      <c r="AJ2754" s="22"/>
      <c r="AK2754" s="149"/>
      <c r="AL2754" s="150"/>
    </row>
    <row r="2755" spans="1:38" s="24" customFormat="1" ht="78.75" hidden="1" customHeight="1" x14ac:dyDescent="0.2">
      <c r="A2755" s="162" t="s">
        <v>2029</v>
      </c>
      <c r="B2755" s="28" t="s">
        <v>109</v>
      </c>
      <c r="C2755" s="36" t="s">
        <v>36</v>
      </c>
      <c r="D2755" s="37">
        <v>41673</v>
      </c>
      <c r="E2755" s="30"/>
      <c r="F2755" s="37"/>
      <c r="G2755" s="30"/>
      <c r="H2755" s="196"/>
      <c r="I2755" s="28"/>
      <c r="J2755" s="28"/>
      <c r="K2755" s="28"/>
      <c r="L2755" s="28"/>
      <c r="M2755" s="28"/>
      <c r="N2755" s="28"/>
      <c r="O2755" s="28"/>
      <c r="P2755" s="28"/>
      <c r="Q2755" s="28"/>
      <c r="R2755" s="28"/>
      <c r="S2755" s="28"/>
      <c r="T2755" s="36"/>
      <c r="U2755" s="28"/>
      <c r="V2755" s="28"/>
      <c r="W2755" s="28"/>
      <c r="X2755" s="28"/>
      <c r="Y2755" s="28"/>
      <c r="Z2755" s="28"/>
      <c r="AA2755" s="28"/>
      <c r="AB2755" s="28"/>
      <c r="AC2755" s="28"/>
      <c r="AD2755" s="28"/>
      <c r="AE2755" s="28"/>
      <c r="AF2755" s="28"/>
      <c r="AG2755" s="28" t="s">
        <v>200</v>
      </c>
      <c r="AH2755" s="22"/>
      <c r="AI2755" s="22"/>
      <c r="AJ2755" s="22"/>
      <c r="AK2755" s="149"/>
      <c r="AL2755" s="150"/>
    </row>
    <row r="2756" spans="1:38" s="24" customFormat="1" ht="47.25" hidden="1" customHeight="1" x14ac:dyDescent="0.2">
      <c r="A2756" s="162" t="s">
        <v>2029</v>
      </c>
      <c r="B2756" s="28" t="s">
        <v>109</v>
      </c>
      <c r="C2756" s="36" t="s">
        <v>36</v>
      </c>
      <c r="D2756" s="37">
        <v>41674</v>
      </c>
      <c r="E2756" s="30"/>
      <c r="F2756" s="37"/>
      <c r="G2756" s="30"/>
      <c r="H2756" s="196"/>
      <c r="I2756" s="28"/>
      <c r="J2756" s="28"/>
      <c r="K2756" s="28"/>
      <c r="L2756" s="28"/>
      <c r="M2756" s="28"/>
      <c r="N2756" s="28"/>
      <c r="O2756" s="28"/>
      <c r="P2756" s="28"/>
      <c r="Q2756" s="28"/>
      <c r="R2756" s="28"/>
      <c r="S2756" s="28"/>
      <c r="T2756" s="36"/>
      <c r="U2756" s="28"/>
      <c r="V2756" s="28"/>
      <c r="W2756" s="28"/>
      <c r="X2756" s="28"/>
      <c r="Y2756" s="28"/>
      <c r="Z2756" s="28"/>
      <c r="AA2756" s="28"/>
      <c r="AB2756" s="28"/>
      <c r="AC2756" s="28"/>
      <c r="AD2756" s="28"/>
      <c r="AE2756" s="28"/>
      <c r="AF2756" s="28"/>
      <c r="AG2756" s="28" t="s">
        <v>200</v>
      </c>
      <c r="AH2756" s="22"/>
      <c r="AI2756" s="22"/>
      <c r="AJ2756" s="22"/>
      <c r="AK2756" s="149"/>
      <c r="AL2756" s="150"/>
    </row>
    <row r="2757" spans="1:38" s="24" customFormat="1" ht="31.5" hidden="1" customHeight="1" x14ac:dyDescent="0.2">
      <c r="A2757" s="162" t="s">
        <v>2029</v>
      </c>
      <c r="B2757" s="28" t="s">
        <v>109</v>
      </c>
      <c r="C2757" s="36" t="s">
        <v>36</v>
      </c>
      <c r="D2757" s="37">
        <v>41675</v>
      </c>
      <c r="E2757" s="30"/>
      <c r="F2757" s="37"/>
      <c r="G2757" s="30"/>
      <c r="H2757" s="196"/>
      <c r="I2757" s="28"/>
      <c r="J2757" s="28"/>
      <c r="K2757" s="28"/>
      <c r="L2757" s="28"/>
      <c r="M2757" s="237"/>
      <c r="N2757" s="28"/>
      <c r="O2757" s="28"/>
      <c r="P2757" s="28"/>
      <c r="Q2757" s="351"/>
      <c r="R2757" s="28"/>
      <c r="S2757" s="28"/>
      <c r="T2757" s="36"/>
      <c r="U2757" s="28"/>
      <c r="V2757" s="28"/>
      <c r="W2757" s="28"/>
      <c r="X2757" s="28"/>
      <c r="Y2757" s="28"/>
      <c r="Z2757" s="28"/>
      <c r="AA2757" s="28"/>
      <c r="AB2757" s="28"/>
      <c r="AC2757" s="28"/>
      <c r="AD2757" s="28"/>
      <c r="AE2757" s="28"/>
      <c r="AF2757" s="28"/>
      <c r="AG2757" s="28" t="s">
        <v>200</v>
      </c>
      <c r="AH2757" s="22"/>
      <c r="AI2757" s="22"/>
      <c r="AJ2757" s="22"/>
      <c r="AK2757" s="149"/>
      <c r="AL2757" s="150"/>
    </row>
    <row r="2758" spans="1:38" ht="31.5" hidden="1" customHeight="1" x14ac:dyDescent="0.2">
      <c r="A2758" s="162" t="s">
        <v>2029</v>
      </c>
      <c r="B2758" s="28" t="s">
        <v>109</v>
      </c>
      <c r="C2758" s="36" t="s">
        <v>36</v>
      </c>
      <c r="D2758" s="37">
        <v>41676</v>
      </c>
      <c r="E2758" s="30"/>
      <c r="F2758" s="37"/>
      <c r="G2758" s="30"/>
      <c r="H2758" s="196"/>
      <c r="I2758" s="28"/>
      <c r="J2758" s="28"/>
      <c r="K2758" s="28"/>
      <c r="L2758" s="28"/>
      <c r="M2758" s="28"/>
      <c r="N2758" s="28"/>
      <c r="O2758" s="28"/>
      <c r="P2758" s="28"/>
      <c r="Q2758" s="28"/>
      <c r="R2758" s="28"/>
      <c r="S2758" s="28"/>
      <c r="T2758" s="36"/>
      <c r="U2758" s="28"/>
      <c r="V2758" s="28"/>
      <c r="W2758" s="28"/>
      <c r="X2758" s="28"/>
      <c r="Y2758" s="28"/>
      <c r="Z2758" s="28"/>
      <c r="AA2758" s="28"/>
      <c r="AB2758" s="28"/>
      <c r="AC2758" s="28"/>
      <c r="AD2758" s="28"/>
      <c r="AE2758" s="28"/>
      <c r="AF2758" s="28"/>
      <c r="AG2758" s="28" t="s">
        <v>200</v>
      </c>
    </row>
    <row r="2759" spans="1:38" ht="31.5" hidden="1" customHeight="1" x14ac:dyDescent="0.2">
      <c r="A2759" s="162" t="s">
        <v>2029</v>
      </c>
      <c r="B2759" s="28" t="s">
        <v>109</v>
      </c>
      <c r="C2759" s="28" t="s">
        <v>36</v>
      </c>
      <c r="D2759" s="37">
        <v>41677</v>
      </c>
      <c r="E2759" s="30">
        <v>0.62847222222222221</v>
      </c>
      <c r="F2759" s="37">
        <v>41677</v>
      </c>
      <c r="G2759" s="30">
        <v>0.67013888888888884</v>
      </c>
      <c r="H2759" s="196">
        <v>4.1666666666666664E-2</v>
      </c>
      <c r="I2759" s="28">
        <v>9</v>
      </c>
      <c r="J2759" s="28"/>
      <c r="K2759" s="28"/>
      <c r="L2759" s="28" t="s">
        <v>130</v>
      </c>
      <c r="M2759" s="28" t="s">
        <v>1023</v>
      </c>
      <c r="N2759" s="28" t="s">
        <v>103</v>
      </c>
      <c r="O2759" s="28" t="s">
        <v>66</v>
      </c>
      <c r="P2759" s="28" t="s">
        <v>1023</v>
      </c>
      <c r="Q2759" s="28" t="s">
        <v>1024</v>
      </c>
      <c r="R2759" s="28">
        <v>0.8</v>
      </c>
      <c r="S2759" s="28"/>
      <c r="T2759" s="28">
        <v>0.8</v>
      </c>
      <c r="U2759" s="1" t="s">
        <v>84</v>
      </c>
      <c r="V2759" s="52">
        <v>1992</v>
      </c>
      <c r="W2759" s="1" t="s">
        <v>150</v>
      </c>
      <c r="X2759" s="1" t="s">
        <v>3881</v>
      </c>
      <c r="Y2759" s="52" t="s">
        <v>5968</v>
      </c>
      <c r="Z2759" s="312">
        <v>100</v>
      </c>
      <c r="AA2759" s="311">
        <v>41883</v>
      </c>
      <c r="AB2759" s="1">
        <v>0</v>
      </c>
      <c r="AC2759" s="57">
        <v>41457</v>
      </c>
      <c r="AD2759" s="1" t="s">
        <v>60</v>
      </c>
      <c r="AE2759" s="28"/>
      <c r="AF2759" s="28"/>
      <c r="AG2759" s="28"/>
    </row>
    <row r="2760" spans="1:38" ht="126" hidden="1" customHeight="1" x14ac:dyDescent="0.2">
      <c r="A2760" s="162" t="s">
        <v>2029</v>
      </c>
      <c r="B2760" s="28" t="s">
        <v>109</v>
      </c>
      <c r="C2760" s="28" t="s">
        <v>36</v>
      </c>
      <c r="D2760" s="37">
        <v>41678</v>
      </c>
      <c r="E2760" s="30"/>
      <c r="F2760" s="37"/>
      <c r="G2760" s="30"/>
      <c r="H2760" s="196"/>
      <c r="I2760" s="28"/>
      <c r="J2760" s="28"/>
      <c r="K2760" s="28"/>
      <c r="L2760" s="28"/>
      <c r="M2760" s="28"/>
      <c r="N2760" s="28"/>
      <c r="O2760" s="28"/>
      <c r="P2760" s="28"/>
      <c r="Q2760" s="28"/>
      <c r="R2760" s="28"/>
      <c r="S2760" s="28"/>
      <c r="T2760" s="28"/>
      <c r="U2760" s="28"/>
      <c r="V2760" s="28"/>
      <c r="W2760" s="28"/>
      <c r="X2760" s="28"/>
      <c r="Y2760" s="28"/>
      <c r="Z2760" s="28"/>
      <c r="AA2760" s="28"/>
      <c r="AB2760" s="28"/>
      <c r="AC2760" s="28"/>
      <c r="AD2760" s="28"/>
      <c r="AE2760" s="28"/>
      <c r="AF2760" s="28"/>
      <c r="AG2760" s="28" t="s">
        <v>200</v>
      </c>
    </row>
    <row r="2761" spans="1:38" ht="78.75" hidden="1" customHeight="1" x14ac:dyDescent="0.2">
      <c r="A2761" s="162" t="s">
        <v>2029</v>
      </c>
      <c r="B2761" s="28" t="s">
        <v>109</v>
      </c>
      <c r="C2761" s="28" t="s">
        <v>36</v>
      </c>
      <c r="D2761" s="37">
        <v>41679</v>
      </c>
      <c r="E2761" s="30"/>
      <c r="F2761" s="37"/>
      <c r="G2761" s="30"/>
      <c r="H2761" s="196"/>
      <c r="I2761" s="28"/>
      <c r="J2761" s="28"/>
      <c r="K2761" s="28"/>
      <c r="L2761" s="28"/>
      <c r="M2761" s="28"/>
      <c r="N2761" s="28"/>
      <c r="O2761" s="28"/>
      <c r="P2761" s="28"/>
      <c r="Q2761" s="28"/>
      <c r="R2761" s="28"/>
      <c r="S2761" s="28"/>
      <c r="T2761" s="28"/>
      <c r="U2761" s="28"/>
      <c r="V2761" s="28"/>
      <c r="W2761" s="28"/>
      <c r="X2761" s="28"/>
      <c r="Y2761" s="28"/>
      <c r="Z2761" s="28"/>
      <c r="AA2761" s="28"/>
      <c r="AB2761" s="28"/>
      <c r="AC2761" s="28"/>
      <c r="AD2761" s="28"/>
      <c r="AE2761" s="28"/>
      <c r="AF2761" s="28"/>
      <c r="AG2761" s="28" t="s">
        <v>200</v>
      </c>
    </row>
    <row r="2762" spans="1:38" ht="220.5" hidden="1" customHeight="1" x14ac:dyDescent="0.2">
      <c r="A2762" s="162" t="s">
        <v>2029</v>
      </c>
      <c r="B2762" s="28" t="s">
        <v>109</v>
      </c>
      <c r="C2762" s="28" t="s">
        <v>36</v>
      </c>
      <c r="D2762" s="37">
        <v>41680</v>
      </c>
      <c r="E2762" s="30"/>
      <c r="F2762" s="37"/>
      <c r="G2762" s="30"/>
      <c r="H2762" s="196"/>
      <c r="I2762" s="28"/>
      <c r="J2762" s="28"/>
      <c r="K2762" s="28"/>
      <c r="L2762" s="28"/>
      <c r="M2762" s="28"/>
      <c r="N2762" s="28"/>
      <c r="O2762" s="28"/>
      <c r="P2762" s="28"/>
      <c r="Q2762" s="28"/>
      <c r="R2762" s="28"/>
      <c r="S2762" s="28"/>
      <c r="T2762" s="28"/>
      <c r="U2762" s="28"/>
      <c r="V2762" s="28"/>
      <c r="W2762" s="28"/>
      <c r="X2762" s="28"/>
      <c r="Y2762" s="28"/>
      <c r="Z2762" s="28"/>
      <c r="AA2762" s="28"/>
      <c r="AB2762" s="28"/>
      <c r="AC2762" s="28"/>
      <c r="AD2762" s="28"/>
      <c r="AE2762" s="28"/>
      <c r="AF2762" s="28"/>
      <c r="AG2762" s="28" t="s">
        <v>200</v>
      </c>
    </row>
    <row r="2763" spans="1:38" ht="15.75" hidden="1" customHeight="1" x14ac:dyDescent="0.2">
      <c r="A2763" s="162" t="s">
        <v>2029</v>
      </c>
      <c r="B2763" s="28" t="s">
        <v>109</v>
      </c>
      <c r="C2763" s="28" t="s">
        <v>36</v>
      </c>
      <c r="D2763" s="37">
        <v>41681</v>
      </c>
      <c r="E2763" s="30"/>
      <c r="F2763" s="37"/>
      <c r="G2763" s="30"/>
      <c r="H2763" s="196"/>
      <c r="I2763" s="28"/>
      <c r="J2763" s="28"/>
      <c r="K2763" s="28"/>
      <c r="L2763" s="28"/>
      <c r="M2763" s="28"/>
      <c r="N2763" s="28"/>
      <c r="O2763" s="28"/>
      <c r="P2763" s="28"/>
      <c r="Q2763" s="28"/>
      <c r="R2763" s="28"/>
      <c r="S2763" s="28"/>
      <c r="T2763" s="28"/>
      <c r="U2763" s="28"/>
      <c r="V2763" s="28"/>
      <c r="W2763" s="28"/>
      <c r="X2763" s="28"/>
      <c r="Y2763" s="263"/>
      <c r="Z2763" s="28"/>
      <c r="AA2763" s="28"/>
      <c r="AB2763" s="28"/>
      <c r="AC2763" s="28"/>
      <c r="AD2763" s="28"/>
      <c r="AE2763" s="28"/>
      <c r="AF2763" s="28"/>
      <c r="AG2763" s="28" t="s">
        <v>200</v>
      </c>
    </row>
    <row r="2764" spans="1:38" ht="47.25" hidden="1" customHeight="1" x14ac:dyDescent="0.2">
      <c r="A2764" s="162" t="s">
        <v>2029</v>
      </c>
      <c r="B2764" s="237" t="s">
        <v>109</v>
      </c>
      <c r="C2764" s="28" t="s">
        <v>36</v>
      </c>
      <c r="D2764" s="37">
        <v>41682</v>
      </c>
      <c r="E2764" s="30">
        <v>2.6388888888888889E-2</v>
      </c>
      <c r="F2764" s="37">
        <v>41682</v>
      </c>
      <c r="G2764" s="30">
        <v>2.6388888888888889E-2</v>
      </c>
      <c r="H2764" s="196">
        <v>0</v>
      </c>
      <c r="I2764" s="28">
        <v>7</v>
      </c>
      <c r="J2764" s="28" t="s">
        <v>516</v>
      </c>
      <c r="K2764" s="28" t="s">
        <v>132</v>
      </c>
      <c r="L2764" s="28" t="s">
        <v>130</v>
      </c>
      <c r="M2764" s="28" t="s">
        <v>1055</v>
      </c>
      <c r="N2764" s="28" t="s">
        <v>103</v>
      </c>
      <c r="O2764" s="28" t="s">
        <v>66</v>
      </c>
      <c r="P2764" s="28" t="s">
        <v>1055</v>
      </c>
      <c r="Q2764" s="28" t="s">
        <v>1056</v>
      </c>
      <c r="R2764" s="28"/>
      <c r="S2764" s="28">
        <v>2.9</v>
      </c>
      <c r="T2764" s="28">
        <v>2.9</v>
      </c>
      <c r="U2764" s="1" t="s">
        <v>84</v>
      </c>
      <c r="V2764" s="141">
        <v>1990</v>
      </c>
      <c r="W2764" s="141" t="s">
        <v>150</v>
      </c>
      <c r="X2764" s="141" t="s">
        <v>3881</v>
      </c>
      <c r="Y2764" s="453">
        <v>41526</v>
      </c>
      <c r="Z2764" s="312">
        <v>100</v>
      </c>
      <c r="AA2764" s="299" t="s">
        <v>5969</v>
      </c>
      <c r="AB2764" s="141">
        <v>0</v>
      </c>
      <c r="AC2764" s="453">
        <v>41526</v>
      </c>
      <c r="AD2764" s="1" t="s">
        <v>46</v>
      </c>
      <c r="AE2764" s="28"/>
      <c r="AF2764" s="28"/>
      <c r="AG2764" s="28"/>
      <c r="AJ2764" s="3" t="s">
        <v>2261</v>
      </c>
    </row>
    <row r="2765" spans="1:38" ht="126" hidden="1" customHeight="1" x14ac:dyDescent="0.2">
      <c r="A2765" s="36" t="s">
        <v>2029</v>
      </c>
      <c r="B2765" s="28" t="s">
        <v>109</v>
      </c>
      <c r="C2765" s="28" t="s">
        <v>36</v>
      </c>
      <c r="D2765" s="37">
        <v>41683</v>
      </c>
      <c r="E2765" s="30"/>
      <c r="F2765" s="37"/>
      <c r="G2765" s="30"/>
      <c r="H2765" s="196"/>
      <c r="I2765" s="28"/>
      <c r="J2765" s="28"/>
      <c r="K2765" s="28"/>
      <c r="L2765" s="28"/>
      <c r="M2765" s="28"/>
      <c r="N2765" s="28"/>
      <c r="O2765" s="28"/>
      <c r="P2765" s="28"/>
      <c r="Q2765" s="28"/>
      <c r="R2765" s="28"/>
      <c r="S2765" s="28"/>
      <c r="T2765" s="28"/>
      <c r="U2765" s="357"/>
      <c r="V2765" s="357"/>
      <c r="W2765" s="357"/>
      <c r="X2765" s="357"/>
      <c r="Y2765" s="357"/>
      <c r="Z2765" s="357"/>
      <c r="AA2765" s="357"/>
      <c r="AB2765" s="357"/>
      <c r="AC2765" s="362"/>
      <c r="AD2765" s="28"/>
      <c r="AE2765" s="364"/>
      <c r="AF2765" s="362"/>
      <c r="AG2765" s="28" t="s">
        <v>200</v>
      </c>
    </row>
    <row r="2766" spans="1:38" ht="31.5" hidden="1" customHeight="1" x14ac:dyDescent="0.2">
      <c r="A2766" s="36" t="s">
        <v>2029</v>
      </c>
      <c r="B2766" s="28" t="s">
        <v>109</v>
      </c>
      <c r="C2766" s="28" t="s">
        <v>36</v>
      </c>
      <c r="D2766" s="37">
        <v>41684</v>
      </c>
      <c r="E2766" s="30">
        <v>0.4</v>
      </c>
      <c r="F2766" s="37">
        <v>41684</v>
      </c>
      <c r="G2766" s="137">
        <v>0.4993055555555555</v>
      </c>
      <c r="H2766" s="603">
        <v>9.930555555555555E-2</v>
      </c>
      <c r="I2766" s="1">
        <v>12</v>
      </c>
      <c r="J2766" s="28" t="s">
        <v>178</v>
      </c>
      <c r="K2766" s="28" t="s">
        <v>134</v>
      </c>
      <c r="L2766" s="28" t="s">
        <v>126</v>
      </c>
      <c r="M2766" s="28" t="s">
        <v>1101</v>
      </c>
      <c r="N2766" s="28" t="s">
        <v>103</v>
      </c>
      <c r="O2766" s="28" t="s">
        <v>66</v>
      </c>
      <c r="P2766" s="28" t="s">
        <v>1101</v>
      </c>
      <c r="Q2766" s="52" t="s">
        <v>1102</v>
      </c>
      <c r="R2766" s="312">
        <v>18.899999999999999</v>
      </c>
      <c r="S2766" s="1">
        <v>1.2</v>
      </c>
      <c r="T2766" s="1">
        <v>20.100000000000001</v>
      </c>
      <c r="U2766" s="1" t="s">
        <v>75</v>
      </c>
      <c r="V2766" s="52">
        <v>1992</v>
      </c>
      <c r="W2766" s="1" t="s">
        <v>5970</v>
      </c>
      <c r="X2766" s="1" t="s">
        <v>3881</v>
      </c>
      <c r="Y2766" s="57">
        <v>41612</v>
      </c>
      <c r="Z2766" s="312">
        <v>100</v>
      </c>
      <c r="AA2766" s="220" t="s">
        <v>5971</v>
      </c>
      <c r="AB2766" s="1">
        <v>0</v>
      </c>
      <c r="AC2766" s="57"/>
      <c r="AD2766" s="36" t="s">
        <v>61</v>
      </c>
      <c r="AE2766" s="28"/>
      <c r="AF2766" s="28"/>
      <c r="AG2766" s="28"/>
      <c r="AH2766" s="22" t="s">
        <v>388</v>
      </c>
    </row>
    <row r="2767" spans="1:38" ht="31.5" hidden="1" customHeight="1" x14ac:dyDescent="0.2">
      <c r="A2767" s="36" t="s">
        <v>2029</v>
      </c>
      <c r="B2767" s="28" t="s">
        <v>109</v>
      </c>
      <c r="C2767" s="28" t="s">
        <v>36</v>
      </c>
      <c r="D2767" s="37">
        <v>41685</v>
      </c>
      <c r="E2767" s="30">
        <v>0.88263888888888886</v>
      </c>
      <c r="F2767" s="37">
        <v>41685</v>
      </c>
      <c r="G2767" s="30">
        <v>0.88263888888888886</v>
      </c>
      <c r="H2767" s="196">
        <v>0</v>
      </c>
      <c r="I2767" s="1">
        <v>20</v>
      </c>
      <c r="J2767" s="28" t="s">
        <v>178</v>
      </c>
      <c r="K2767" s="28" t="s">
        <v>132</v>
      </c>
      <c r="L2767" s="28" t="s">
        <v>127</v>
      </c>
      <c r="M2767" s="28" t="s">
        <v>1103</v>
      </c>
      <c r="N2767" s="28" t="s">
        <v>103</v>
      </c>
      <c r="O2767" s="28" t="s">
        <v>66</v>
      </c>
      <c r="P2767" s="28" t="s">
        <v>1103</v>
      </c>
      <c r="Q2767" s="28" t="s">
        <v>1104</v>
      </c>
      <c r="R2767" s="28"/>
      <c r="S2767" s="28">
        <v>7.6</v>
      </c>
      <c r="T2767" s="28">
        <v>7.6</v>
      </c>
      <c r="U2767" s="1" t="s">
        <v>75</v>
      </c>
      <c r="V2767" s="141">
        <v>1996</v>
      </c>
      <c r="W2767" s="141" t="s">
        <v>5970</v>
      </c>
      <c r="X2767" s="141" t="s">
        <v>3881</v>
      </c>
      <c r="Y2767" s="606">
        <v>41105</v>
      </c>
      <c r="Z2767" s="312">
        <v>100</v>
      </c>
      <c r="AA2767" s="40" t="s">
        <v>5972</v>
      </c>
      <c r="AB2767" s="141">
        <v>0</v>
      </c>
      <c r="AC2767" s="606"/>
      <c r="AD2767" s="1" t="s">
        <v>57</v>
      </c>
      <c r="AE2767" s="28"/>
      <c r="AF2767" s="28"/>
      <c r="AG2767" s="28"/>
      <c r="AI2767" s="22" t="s">
        <v>387</v>
      </c>
      <c r="AJ2767" s="3" t="s">
        <v>2261</v>
      </c>
    </row>
    <row r="2768" spans="1:38" ht="31.5" hidden="1" customHeight="1" x14ac:dyDescent="0.2">
      <c r="A2768" s="36" t="s">
        <v>2029</v>
      </c>
      <c r="B2768" s="28" t="s">
        <v>109</v>
      </c>
      <c r="C2768" s="28" t="s">
        <v>36</v>
      </c>
      <c r="D2768" s="37">
        <v>41686</v>
      </c>
      <c r="E2768" s="30"/>
      <c r="F2768" s="37"/>
      <c r="G2768" s="30"/>
      <c r="H2768" s="196"/>
      <c r="I2768" s="28"/>
      <c r="J2768" s="28"/>
      <c r="K2768" s="28"/>
      <c r="L2768" s="28"/>
      <c r="M2768" s="28"/>
      <c r="N2768" s="28"/>
      <c r="O2768" s="28"/>
      <c r="P2768" s="28"/>
      <c r="Q2768" s="28"/>
      <c r="R2768" s="28"/>
      <c r="S2768" s="28"/>
      <c r="T2768" s="28"/>
      <c r="U2768" s="28"/>
      <c r="V2768" s="28"/>
      <c r="W2768" s="28"/>
      <c r="X2768" s="28"/>
      <c r="Y2768" s="28"/>
      <c r="Z2768" s="28"/>
      <c r="AA2768" s="28"/>
      <c r="AB2768" s="28"/>
      <c r="AC2768" s="28"/>
      <c r="AD2768" s="28"/>
      <c r="AE2768" s="28"/>
      <c r="AF2768" s="28"/>
      <c r="AG2768" s="351" t="s">
        <v>200</v>
      </c>
    </row>
    <row r="2769" spans="1:36" ht="47.25" hidden="1" customHeight="1" x14ac:dyDescent="0.2">
      <c r="A2769" s="36" t="s">
        <v>2029</v>
      </c>
      <c r="B2769" s="65" t="s">
        <v>109</v>
      </c>
      <c r="C2769" s="28" t="s">
        <v>36</v>
      </c>
      <c r="D2769" s="37">
        <v>41687</v>
      </c>
      <c r="E2769" s="30"/>
      <c r="F2769" s="37"/>
      <c r="G2769" s="30"/>
      <c r="H2769" s="196"/>
      <c r="I2769" s="28"/>
      <c r="J2769" s="28"/>
      <c r="K2769" s="28"/>
      <c r="L2769" s="28"/>
      <c r="M2769" s="28"/>
      <c r="N2769" s="28"/>
      <c r="O2769" s="28"/>
      <c r="P2769" s="28"/>
      <c r="Q2769" s="28"/>
      <c r="R2769" s="28"/>
      <c r="S2769" s="28"/>
      <c r="T2769" s="28"/>
      <c r="U2769" s="28"/>
      <c r="V2769" s="28"/>
      <c r="W2769" s="28"/>
      <c r="X2769" s="28"/>
      <c r="Y2769" s="28"/>
      <c r="Z2769" s="28"/>
      <c r="AA2769" s="28"/>
      <c r="AB2769" s="28"/>
      <c r="AC2769" s="28"/>
      <c r="AD2769" s="28"/>
      <c r="AE2769" s="28"/>
      <c r="AF2769" s="28"/>
      <c r="AG2769" s="28" t="s">
        <v>200</v>
      </c>
    </row>
    <row r="2770" spans="1:36" ht="47.25" hidden="1" customHeight="1" x14ac:dyDescent="0.2">
      <c r="A2770" s="36" t="s">
        <v>2029</v>
      </c>
      <c r="B2770" s="65" t="s">
        <v>109</v>
      </c>
      <c r="C2770" s="28" t="s">
        <v>36</v>
      </c>
      <c r="D2770" s="37">
        <v>41688</v>
      </c>
      <c r="E2770" s="30"/>
      <c r="F2770" s="37"/>
      <c r="G2770" s="30"/>
      <c r="H2770" s="196"/>
      <c r="I2770" s="28"/>
      <c r="J2770" s="28"/>
      <c r="K2770" s="28"/>
      <c r="L2770" s="28"/>
      <c r="M2770" s="28"/>
      <c r="N2770" s="28"/>
      <c r="O2770" s="28"/>
      <c r="P2770" s="28"/>
      <c r="Q2770" s="28"/>
      <c r="R2770" s="28"/>
      <c r="S2770" s="28"/>
      <c r="T2770" s="28"/>
      <c r="U2770" s="28"/>
      <c r="V2770" s="28"/>
      <c r="W2770" s="28"/>
      <c r="X2770" s="28"/>
      <c r="Y2770" s="28"/>
      <c r="Z2770" s="28"/>
      <c r="AA2770" s="28"/>
      <c r="AB2770" s="28"/>
      <c r="AC2770" s="28"/>
      <c r="AD2770" s="28"/>
      <c r="AE2770" s="28"/>
      <c r="AF2770" s="28"/>
      <c r="AG2770" s="351" t="s">
        <v>200</v>
      </c>
    </row>
    <row r="2771" spans="1:36" ht="110.25" hidden="1" customHeight="1" x14ac:dyDescent="0.2">
      <c r="A2771" s="36" t="s">
        <v>2029</v>
      </c>
      <c r="B2771" s="65" t="s">
        <v>109</v>
      </c>
      <c r="C2771" s="28" t="s">
        <v>36</v>
      </c>
      <c r="D2771" s="37">
        <v>41689</v>
      </c>
      <c r="E2771" s="30">
        <v>0.3840277777777778</v>
      </c>
      <c r="F2771" s="37">
        <v>41689</v>
      </c>
      <c r="G2771" s="30">
        <v>0.3840277777777778</v>
      </c>
      <c r="H2771" s="196">
        <v>0</v>
      </c>
      <c r="I2771" s="1">
        <v>11</v>
      </c>
      <c r="J2771" s="28" t="s">
        <v>146</v>
      </c>
      <c r="K2771" s="28" t="s">
        <v>132</v>
      </c>
      <c r="L2771" s="28" t="s">
        <v>128</v>
      </c>
      <c r="M2771" s="28" t="s">
        <v>1189</v>
      </c>
      <c r="N2771" s="28" t="s">
        <v>103</v>
      </c>
      <c r="O2771" s="28" t="s">
        <v>66</v>
      </c>
      <c r="P2771" s="28" t="s">
        <v>1189</v>
      </c>
      <c r="Q2771" s="1" t="s">
        <v>1190</v>
      </c>
      <c r="R2771" s="1"/>
      <c r="S2771" s="1">
        <v>16.2</v>
      </c>
      <c r="T2771" s="1">
        <v>16.2</v>
      </c>
      <c r="U2771" s="1" t="s">
        <v>75</v>
      </c>
      <c r="V2771" s="52">
        <v>1988</v>
      </c>
      <c r="W2771" s="1" t="s">
        <v>5973</v>
      </c>
      <c r="X2771" s="52" t="s">
        <v>5974</v>
      </c>
      <c r="Y2771" s="57">
        <v>41615</v>
      </c>
      <c r="Z2771" s="312">
        <v>100</v>
      </c>
      <c r="AA2771" s="220" t="s">
        <v>5975</v>
      </c>
      <c r="AB2771" s="52">
        <v>0</v>
      </c>
      <c r="AC2771" s="57">
        <v>41615</v>
      </c>
      <c r="AD2771" s="1" t="s">
        <v>60</v>
      </c>
      <c r="AE2771" s="28"/>
      <c r="AF2771" s="28"/>
      <c r="AG2771" s="28"/>
      <c r="AJ2771" s="3" t="s">
        <v>2261</v>
      </c>
    </row>
    <row r="2772" spans="1:36" ht="78.75" hidden="1" customHeight="1" x14ac:dyDescent="0.2">
      <c r="A2772" s="36" t="s">
        <v>2029</v>
      </c>
      <c r="B2772" s="65" t="s">
        <v>109</v>
      </c>
      <c r="C2772" s="28" t="s">
        <v>36</v>
      </c>
      <c r="D2772" s="37">
        <v>41690</v>
      </c>
      <c r="E2772" s="30"/>
      <c r="F2772" s="37"/>
      <c r="G2772" s="30"/>
      <c r="H2772" s="196"/>
      <c r="I2772" s="28"/>
      <c r="J2772" s="28"/>
      <c r="K2772" s="28"/>
      <c r="L2772" s="28"/>
      <c r="M2772" s="28"/>
      <c r="N2772" s="28"/>
      <c r="O2772" s="28"/>
      <c r="P2772" s="28"/>
      <c r="Q2772" s="28"/>
      <c r="R2772" s="28"/>
      <c r="S2772" s="28"/>
      <c r="T2772" s="28"/>
      <c r="U2772" s="28"/>
      <c r="V2772" s="28"/>
      <c r="W2772" s="28"/>
      <c r="X2772" s="28"/>
      <c r="Y2772" s="28"/>
      <c r="Z2772" s="28"/>
      <c r="AA2772" s="28"/>
      <c r="AB2772" s="28"/>
      <c r="AC2772" s="28"/>
      <c r="AD2772" s="28"/>
      <c r="AE2772" s="28"/>
      <c r="AF2772" s="28"/>
      <c r="AG2772" s="351" t="s">
        <v>200</v>
      </c>
    </row>
    <row r="2773" spans="1:36" ht="306" hidden="1" customHeight="1" x14ac:dyDescent="0.2">
      <c r="A2773" s="36" t="s">
        <v>2029</v>
      </c>
      <c r="B2773" s="65" t="s">
        <v>109</v>
      </c>
      <c r="C2773" s="28" t="s">
        <v>36</v>
      </c>
      <c r="D2773" s="37">
        <v>41691</v>
      </c>
      <c r="E2773" s="30"/>
      <c r="F2773" s="37"/>
      <c r="G2773" s="30"/>
      <c r="H2773" s="196"/>
      <c r="I2773" s="28"/>
      <c r="J2773" s="28"/>
      <c r="K2773" s="28"/>
      <c r="L2773" s="28"/>
      <c r="M2773" s="28"/>
      <c r="N2773" s="28"/>
      <c r="O2773" s="28"/>
      <c r="P2773" s="28"/>
      <c r="Q2773" s="28"/>
      <c r="R2773" s="28"/>
      <c r="S2773" s="28"/>
      <c r="T2773" s="28"/>
      <c r="U2773" s="28"/>
      <c r="V2773" s="28"/>
      <c r="W2773" s="28"/>
      <c r="X2773" s="28"/>
      <c r="Y2773" s="28"/>
      <c r="Z2773" s="28"/>
      <c r="AA2773" s="28"/>
      <c r="AB2773" s="28"/>
      <c r="AC2773" s="28"/>
      <c r="AD2773" s="28"/>
      <c r="AE2773" s="28"/>
      <c r="AF2773" s="28"/>
      <c r="AG2773" s="28" t="s">
        <v>200</v>
      </c>
    </row>
    <row r="2774" spans="1:36" ht="127.5" hidden="1" customHeight="1" x14ac:dyDescent="0.2">
      <c r="A2774" s="36" t="s">
        <v>2029</v>
      </c>
      <c r="B2774" s="65" t="s">
        <v>109</v>
      </c>
      <c r="C2774" s="28" t="s">
        <v>36</v>
      </c>
      <c r="D2774" s="37">
        <v>41692</v>
      </c>
      <c r="E2774" s="30"/>
      <c r="F2774" s="37"/>
      <c r="G2774" s="30"/>
      <c r="H2774" s="196"/>
      <c r="I2774" s="28"/>
      <c r="J2774" s="28"/>
      <c r="K2774" s="28"/>
      <c r="L2774" s="28"/>
      <c r="M2774" s="28"/>
      <c r="N2774" s="28"/>
      <c r="O2774" s="28"/>
      <c r="P2774" s="28"/>
      <c r="Q2774" s="28"/>
      <c r="R2774" s="28"/>
      <c r="S2774" s="28"/>
      <c r="T2774" s="28"/>
      <c r="U2774" s="28"/>
      <c r="V2774" s="28"/>
      <c r="W2774" s="28"/>
      <c r="X2774" s="28"/>
      <c r="Y2774" s="28"/>
      <c r="Z2774" s="28"/>
      <c r="AA2774" s="28"/>
      <c r="AB2774" s="28"/>
      <c r="AC2774" s="28"/>
      <c r="AD2774" s="28"/>
      <c r="AE2774" s="28"/>
      <c r="AF2774" s="28"/>
      <c r="AG2774" s="28" t="s">
        <v>200</v>
      </c>
    </row>
    <row r="2775" spans="1:36" ht="47.25" hidden="1" customHeight="1" x14ac:dyDescent="0.2">
      <c r="A2775" s="36" t="s">
        <v>2029</v>
      </c>
      <c r="B2775" s="65" t="s">
        <v>109</v>
      </c>
      <c r="C2775" s="28" t="s">
        <v>36</v>
      </c>
      <c r="D2775" s="37">
        <v>41693</v>
      </c>
      <c r="E2775" s="30"/>
      <c r="F2775" s="37"/>
      <c r="G2775" s="30"/>
      <c r="H2775" s="196"/>
      <c r="I2775" s="28"/>
      <c r="J2775" s="28"/>
      <c r="K2775" s="28"/>
      <c r="L2775" s="28"/>
      <c r="M2775" s="28"/>
      <c r="N2775" s="28"/>
      <c r="O2775" s="28"/>
      <c r="P2775" s="28"/>
      <c r="Q2775" s="28"/>
      <c r="R2775" s="28"/>
      <c r="S2775" s="28"/>
      <c r="T2775" s="28"/>
      <c r="U2775" s="28"/>
      <c r="V2775" s="357"/>
      <c r="W2775" s="357"/>
      <c r="X2775" s="357"/>
      <c r="Y2775" s="357"/>
      <c r="Z2775" s="357"/>
      <c r="AA2775" s="357"/>
      <c r="AB2775" s="357"/>
      <c r="AC2775" s="362"/>
      <c r="AD2775" s="28"/>
      <c r="AE2775" s="364"/>
      <c r="AF2775" s="362"/>
      <c r="AG2775" s="28" t="s">
        <v>200</v>
      </c>
    </row>
    <row r="2776" spans="1:36" ht="204.75" hidden="1" customHeight="1" x14ac:dyDescent="0.2">
      <c r="A2776" s="36" t="s">
        <v>2029</v>
      </c>
      <c r="B2776" s="65" t="s">
        <v>109</v>
      </c>
      <c r="C2776" s="28" t="s">
        <v>36</v>
      </c>
      <c r="D2776" s="37">
        <v>41694</v>
      </c>
      <c r="E2776" s="30"/>
      <c r="F2776" s="37"/>
      <c r="G2776" s="30"/>
      <c r="H2776" s="196"/>
      <c r="I2776" s="28"/>
      <c r="J2776" s="28"/>
      <c r="K2776" s="28"/>
      <c r="L2776" s="28"/>
      <c r="M2776" s="28"/>
      <c r="N2776" s="28"/>
      <c r="O2776" s="28"/>
      <c r="P2776" s="28"/>
      <c r="Q2776" s="28"/>
      <c r="R2776" s="28"/>
      <c r="S2776" s="28"/>
      <c r="T2776" s="28"/>
      <c r="U2776" s="358"/>
      <c r="V2776" s="358"/>
      <c r="W2776" s="358"/>
      <c r="X2776" s="358"/>
      <c r="Y2776" s="358"/>
      <c r="Z2776" s="358"/>
      <c r="AA2776" s="358"/>
      <c r="AB2776" s="358"/>
      <c r="AC2776" s="365"/>
      <c r="AD2776" s="28"/>
      <c r="AE2776" s="444"/>
      <c r="AF2776" s="365"/>
      <c r="AG2776" s="28" t="s">
        <v>200</v>
      </c>
    </row>
    <row r="2777" spans="1:36" ht="63" hidden="1" customHeight="1" x14ac:dyDescent="0.2">
      <c r="A2777" s="36" t="s">
        <v>2029</v>
      </c>
      <c r="B2777" s="65" t="s">
        <v>109</v>
      </c>
      <c r="C2777" s="28" t="s">
        <v>36</v>
      </c>
      <c r="D2777" s="37">
        <v>41695</v>
      </c>
      <c r="E2777" s="30"/>
      <c r="F2777" s="37"/>
      <c r="G2777" s="30"/>
      <c r="H2777" s="196"/>
      <c r="I2777" s="28"/>
      <c r="J2777" s="28"/>
      <c r="K2777" s="28"/>
      <c r="L2777" s="28"/>
      <c r="M2777" s="28"/>
      <c r="N2777" s="28"/>
      <c r="O2777" s="28"/>
      <c r="P2777" s="28"/>
      <c r="Q2777" s="28"/>
      <c r="R2777" s="28"/>
      <c r="S2777" s="28"/>
      <c r="T2777" s="28"/>
      <c r="U2777" s="28"/>
      <c r="V2777" s="358"/>
      <c r="W2777" s="358"/>
      <c r="X2777" s="358"/>
      <c r="Y2777" s="358"/>
      <c r="Z2777" s="358"/>
      <c r="AA2777" s="358"/>
      <c r="AB2777" s="358"/>
      <c r="AC2777" s="365"/>
      <c r="AD2777" s="28"/>
      <c r="AE2777" s="28"/>
      <c r="AF2777" s="28"/>
      <c r="AG2777" s="28" t="s">
        <v>200</v>
      </c>
    </row>
    <row r="2778" spans="1:36" ht="63" hidden="1" customHeight="1" x14ac:dyDescent="0.2">
      <c r="A2778" s="24" t="s">
        <v>2029</v>
      </c>
      <c r="B2778" s="65" t="s">
        <v>109</v>
      </c>
      <c r="C2778" s="28" t="s">
        <v>36</v>
      </c>
      <c r="D2778" s="37">
        <v>41696</v>
      </c>
      <c r="E2778" s="30"/>
      <c r="F2778" s="37"/>
      <c r="G2778" s="30"/>
      <c r="H2778" s="196"/>
      <c r="I2778" s="28"/>
      <c r="J2778" s="28"/>
      <c r="K2778" s="28"/>
      <c r="L2778" s="28"/>
      <c r="M2778" s="28"/>
      <c r="N2778" s="28"/>
      <c r="O2778" s="28"/>
      <c r="P2778" s="28"/>
      <c r="Q2778" s="28"/>
      <c r="R2778" s="28"/>
      <c r="S2778" s="28"/>
      <c r="T2778" s="28"/>
      <c r="U2778" s="28"/>
      <c r="V2778" s="28"/>
      <c r="W2778" s="28"/>
      <c r="X2778" s="28"/>
      <c r="Y2778" s="28"/>
      <c r="Z2778" s="28"/>
      <c r="AA2778" s="28"/>
      <c r="AB2778" s="28"/>
      <c r="AC2778" s="28"/>
      <c r="AD2778" s="28"/>
      <c r="AE2778" s="28"/>
      <c r="AF2778" s="28"/>
      <c r="AG2778" s="28" t="s">
        <v>200</v>
      </c>
      <c r="AH2778" s="28"/>
    </row>
    <row r="2779" spans="1:36" ht="31.5" hidden="1" customHeight="1" x14ac:dyDescent="0.2">
      <c r="A2779" s="24" t="s">
        <v>2029</v>
      </c>
      <c r="B2779" s="65" t="s">
        <v>109</v>
      </c>
      <c r="C2779" s="28" t="s">
        <v>36</v>
      </c>
      <c r="D2779" s="37">
        <v>41697</v>
      </c>
      <c r="E2779" s="30"/>
      <c r="F2779" s="37"/>
      <c r="G2779" s="30"/>
      <c r="H2779" s="196"/>
      <c r="I2779" s="28"/>
      <c r="J2779" s="28"/>
      <c r="K2779" s="28"/>
      <c r="L2779" s="28"/>
      <c r="M2779" s="28"/>
      <c r="N2779" s="28"/>
      <c r="O2779" s="28"/>
      <c r="P2779" s="28"/>
      <c r="Q2779" s="28"/>
      <c r="R2779" s="28"/>
      <c r="S2779" s="28"/>
      <c r="T2779" s="28"/>
      <c r="U2779" s="28"/>
      <c r="V2779" s="28"/>
      <c r="W2779" s="28"/>
      <c r="X2779" s="28"/>
      <c r="Y2779" s="28"/>
      <c r="Z2779" s="28"/>
      <c r="AA2779" s="28"/>
      <c r="AB2779" s="28"/>
      <c r="AC2779" s="28"/>
      <c r="AD2779" s="28"/>
      <c r="AE2779" s="28"/>
      <c r="AF2779" s="28"/>
      <c r="AG2779" s="28" t="s">
        <v>200</v>
      </c>
      <c r="AH2779" s="28"/>
    </row>
    <row r="2780" spans="1:36" ht="31.5" hidden="1" customHeight="1" x14ac:dyDescent="0.2">
      <c r="A2780" s="24" t="s">
        <v>2030</v>
      </c>
      <c r="B2780" s="28" t="s">
        <v>109</v>
      </c>
      <c r="C2780" s="28" t="s">
        <v>36</v>
      </c>
      <c r="D2780" s="37">
        <v>41699</v>
      </c>
      <c r="E2780" s="30">
        <v>0.23819444444444446</v>
      </c>
      <c r="F2780" s="37" t="s">
        <v>1339</v>
      </c>
      <c r="G2780" s="30">
        <v>0.23819444444444446</v>
      </c>
      <c r="H2780" s="196">
        <v>0</v>
      </c>
      <c r="I2780" s="28">
        <v>9</v>
      </c>
      <c r="J2780" s="28" t="s">
        <v>146</v>
      </c>
      <c r="K2780" s="28" t="s">
        <v>132</v>
      </c>
      <c r="L2780" s="28" t="s">
        <v>130</v>
      </c>
      <c r="M2780" s="28" t="s">
        <v>1340</v>
      </c>
      <c r="N2780" s="28" t="s">
        <v>103</v>
      </c>
      <c r="O2780" s="28" t="s">
        <v>66</v>
      </c>
      <c r="P2780" s="28" t="s">
        <v>1340</v>
      </c>
      <c r="Q2780" s="28" t="s">
        <v>1341</v>
      </c>
      <c r="R2780" s="1">
        <v>5.9</v>
      </c>
      <c r="S2780" s="1">
        <v>0.6</v>
      </c>
      <c r="T2780" s="1">
        <v>6.5</v>
      </c>
      <c r="U2780" s="28" t="s">
        <v>87</v>
      </c>
      <c r="V2780" s="28">
        <v>2007</v>
      </c>
      <c r="W2780" s="28" t="s">
        <v>1342</v>
      </c>
      <c r="X2780" s="28" t="s">
        <v>1343</v>
      </c>
      <c r="Y2780" s="28"/>
      <c r="Z2780" s="28"/>
      <c r="AA2780" s="28"/>
      <c r="AB2780" s="28"/>
      <c r="AC2780" s="31"/>
      <c r="AD2780" s="28" t="s">
        <v>61</v>
      </c>
      <c r="AE2780" s="28"/>
      <c r="AF2780" s="28"/>
      <c r="AG2780" s="28"/>
      <c r="AH2780" s="28"/>
      <c r="AJ2780" s="3" t="s">
        <v>2261</v>
      </c>
    </row>
    <row r="2781" spans="1:36" ht="31.5" hidden="1" customHeight="1" x14ac:dyDescent="0.2">
      <c r="A2781" s="24" t="s">
        <v>2030</v>
      </c>
      <c r="B2781" s="28" t="s">
        <v>109</v>
      </c>
      <c r="C2781" s="28" t="s">
        <v>36</v>
      </c>
      <c r="D2781" s="37">
        <v>41700</v>
      </c>
      <c r="E2781" s="30"/>
      <c r="F2781" s="37"/>
      <c r="G2781" s="30"/>
      <c r="H2781" s="196"/>
      <c r="I2781" s="28"/>
      <c r="J2781" s="28"/>
      <c r="K2781" s="28"/>
      <c r="L2781" s="28"/>
      <c r="M2781" s="28"/>
      <c r="N2781" s="28"/>
      <c r="O2781" s="28"/>
      <c r="P2781" s="28"/>
      <c r="Q2781" s="28"/>
      <c r="R2781" s="28"/>
      <c r="S2781" s="28"/>
      <c r="T2781" s="28"/>
      <c r="U2781" s="28"/>
      <c r="V2781" s="28"/>
      <c r="W2781" s="28"/>
      <c r="X2781" s="28"/>
      <c r="Y2781" s="28"/>
      <c r="Z2781" s="28"/>
      <c r="AA2781" s="28"/>
      <c r="AB2781" s="28"/>
      <c r="AC2781" s="28"/>
      <c r="AD2781" s="28"/>
      <c r="AE2781" s="28"/>
      <c r="AF2781" s="28"/>
      <c r="AG2781" s="28" t="s">
        <v>200</v>
      </c>
      <c r="AH2781" s="28"/>
    </row>
    <row r="2782" spans="1:36" ht="31.5" hidden="1" customHeight="1" x14ac:dyDescent="0.2">
      <c r="A2782" s="24" t="s">
        <v>2030</v>
      </c>
      <c r="B2782" s="28" t="s">
        <v>109</v>
      </c>
      <c r="C2782" s="28" t="s">
        <v>36</v>
      </c>
      <c r="D2782" s="37">
        <v>41701</v>
      </c>
      <c r="E2782" s="30"/>
      <c r="F2782" s="37"/>
      <c r="G2782" s="30"/>
      <c r="H2782" s="196"/>
      <c r="I2782" s="28"/>
      <c r="J2782" s="28"/>
      <c r="K2782" s="28"/>
      <c r="L2782" s="28"/>
      <c r="M2782" s="28"/>
      <c r="N2782" s="28"/>
      <c r="O2782" s="28"/>
      <c r="P2782" s="28"/>
      <c r="Q2782" s="28"/>
      <c r="R2782" s="28"/>
      <c r="S2782" s="28"/>
      <c r="T2782" s="28"/>
      <c r="U2782" s="28"/>
      <c r="V2782" s="28"/>
      <c r="W2782" s="28"/>
      <c r="X2782" s="28"/>
      <c r="Y2782" s="28"/>
      <c r="Z2782" s="28"/>
      <c r="AA2782" s="28"/>
      <c r="AB2782" s="28"/>
      <c r="AC2782" s="28"/>
      <c r="AD2782" s="28"/>
      <c r="AE2782" s="28"/>
      <c r="AF2782" s="28"/>
      <c r="AG2782" s="28" t="s">
        <v>200</v>
      </c>
      <c r="AH2782" s="28"/>
    </row>
    <row r="2783" spans="1:36" ht="110.25" hidden="1" customHeight="1" x14ac:dyDescent="0.2">
      <c r="A2783" s="24" t="s">
        <v>2030</v>
      </c>
      <c r="B2783" s="28" t="s">
        <v>109</v>
      </c>
      <c r="C2783" s="28" t="s">
        <v>36</v>
      </c>
      <c r="D2783" s="37">
        <v>41702</v>
      </c>
      <c r="E2783" s="30"/>
      <c r="F2783" s="37"/>
      <c r="G2783" s="30"/>
      <c r="H2783" s="196"/>
      <c r="I2783" s="28"/>
      <c r="J2783" s="28"/>
      <c r="K2783" s="28"/>
      <c r="L2783" s="28"/>
      <c r="M2783" s="28"/>
      <c r="N2783" s="28"/>
      <c r="O2783" s="28"/>
      <c r="P2783" s="28"/>
      <c r="Q2783" s="351"/>
      <c r="R2783" s="28"/>
      <c r="S2783" s="28"/>
      <c r="T2783" s="28"/>
      <c r="U2783" s="28"/>
      <c r="V2783" s="28"/>
      <c r="W2783" s="28"/>
      <c r="X2783" s="28"/>
      <c r="Y2783" s="28"/>
      <c r="Z2783" s="28"/>
      <c r="AA2783" s="28"/>
      <c r="AB2783" s="28"/>
      <c r="AC2783" s="28"/>
      <c r="AD2783" s="28"/>
      <c r="AE2783" s="28"/>
      <c r="AF2783" s="28"/>
      <c r="AG2783" s="28" t="s">
        <v>200</v>
      </c>
      <c r="AH2783" s="28"/>
    </row>
    <row r="2784" spans="1:36" ht="165.75" hidden="1" customHeight="1" x14ac:dyDescent="0.2">
      <c r="A2784" s="24" t="s">
        <v>2030</v>
      </c>
      <c r="B2784" s="28" t="s">
        <v>109</v>
      </c>
      <c r="C2784" s="28" t="s">
        <v>36</v>
      </c>
      <c r="D2784" s="37">
        <v>41703</v>
      </c>
      <c r="E2784" s="30"/>
      <c r="F2784" s="37"/>
      <c r="G2784" s="30"/>
      <c r="H2784" s="196"/>
      <c r="I2784" s="28"/>
      <c r="J2784" s="28"/>
      <c r="K2784" s="28"/>
      <c r="L2784" s="28"/>
      <c r="M2784" s="28"/>
      <c r="N2784" s="28"/>
      <c r="O2784" s="28"/>
      <c r="P2784" s="28"/>
      <c r="Q2784" s="28"/>
      <c r="R2784" s="28"/>
      <c r="S2784" s="28"/>
      <c r="T2784" s="28"/>
      <c r="U2784" s="28"/>
      <c r="V2784" s="28"/>
      <c r="W2784" s="28"/>
      <c r="X2784" s="28"/>
      <c r="Y2784" s="28"/>
      <c r="Z2784" s="28"/>
      <c r="AA2784" s="28"/>
      <c r="AB2784" s="28"/>
      <c r="AC2784" s="28"/>
      <c r="AD2784" s="28"/>
      <c r="AE2784" s="28"/>
      <c r="AF2784" s="28"/>
      <c r="AG2784" s="28" t="s">
        <v>200</v>
      </c>
      <c r="AH2784" s="28"/>
    </row>
    <row r="2785" spans="1:36" ht="102" hidden="1" customHeight="1" x14ac:dyDescent="0.2">
      <c r="A2785" s="24" t="s">
        <v>2030</v>
      </c>
      <c r="B2785" s="28" t="s">
        <v>109</v>
      </c>
      <c r="C2785" s="28" t="s">
        <v>36</v>
      </c>
      <c r="D2785" s="37">
        <v>41704</v>
      </c>
      <c r="E2785" s="30"/>
      <c r="F2785" s="37"/>
      <c r="G2785" s="30"/>
      <c r="H2785" s="196"/>
      <c r="I2785" s="28"/>
      <c r="J2785" s="28"/>
      <c r="K2785" s="28"/>
      <c r="L2785" s="28"/>
      <c r="M2785" s="28"/>
      <c r="N2785" s="28"/>
      <c r="O2785" s="28"/>
      <c r="P2785" s="28"/>
      <c r="Q2785" s="28"/>
      <c r="R2785" s="28"/>
      <c r="S2785" s="28"/>
      <c r="T2785" s="28"/>
      <c r="U2785" s="28"/>
      <c r="V2785" s="28"/>
      <c r="W2785" s="28"/>
      <c r="X2785" s="28"/>
      <c r="Y2785" s="28"/>
      <c r="Z2785" s="28"/>
      <c r="AA2785" s="28"/>
      <c r="AB2785" s="28"/>
      <c r="AC2785" s="28"/>
      <c r="AD2785" s="28"/>
      <c r="AE2785" s="28"/>
      <c r="AF2785" s="28"/>
      <c r="AG2785" s="28" t="s">
        <v>200</v>
      </c>
      <c r="AH2785" s="28"/>
    </row>
    <row r="2786" spans="1:36" ht="126" hidden="1" customHeight="1" x14ac:dyDescent="0.2">
      <c r="A2786" s="24" t="s">
        <v>2030</v>
      </c>
      <c r="B2786" s="28" t="s">
        <v>109</v>
      </c>
      <c r="C2786" s="28" t="s">
        <v>36</v>
      </c>
      <c r="D2786" s="37">
        <v>41705</v>
      </c>
      <c r="E2786" s="30">
        <v>0.64236111111111105</v>
      </c>
      <c r="F2786" s="37" t="s">
        <v>1462</v>
      </c>
      <c r="G2786" s="30">
        <v>0.73750000000000004</v>
      </c>
      <c r="H2786" s="196">
        <v>9.5138888888888884E-2</v>
      </c>
      <c r="I2786" s="1">
        <v>9</v>
      </c>
      <c r="J2786" s="28" t="s">
        <v>146</v>
      </c>
      <c r="K2786" s="28"/>
      <c r="L2786" s="28" t="s">
        <v>130</v>
      </c>
      <c r="M2786" s="28" t="s">
        <v>1463</v>
      </c>
      <c r="N2786" s="28" t="s">
        <v>103</v>
      </c>
      <c r="O2786" s="28" t="s">
        <v>66</v>
      </c>
      <c r="P2786" s="28" t="s">
        <v>1463</v>
      </c>
      <c r="Q2786" s="28" t="s">
        <v>1464</v>
      </c>
      <c r="R2786" s="1">
        <v>5.4</v>
      </c>
      <c r="S2786" s="1">
        <v>2.4</v>
      </c>
      <c r="T2786" s="1">
        <v>7.8</v>
      </c>
      <c r="U2786" s="1" t="s">
        <v>84</v>
      </c>
      <c r="V2786" s="141">
        <v>2012</v>
      </c>
      <c r="W2786" s="141" t="s">
        <v>5976</v>
      </c>
      <c r="X2786" s="141" t="s">
        <v>3881</v>
      </c>
      <c r="Y2786" s="453">
        <v>41677</v>
      </c>
      <c r="Z2786" s="141">
        <v>100</v>
      </c>
      <c r="AA2786" s="311">
        <v>41858</v>
      </c>
      <c r="AB2786" s="141">
        <v>0</v>
      </c>
      <c r="AC2786" s="453">
        <v>41677</v>
      </c>
      <c r="AD2786" s="1" t="s">
        <v>47</v>
      </c>
      <c r="AE2786" s="28"/>
      <c r="AF2786" s="28"/>
      <c r="AG2786" s="28"/>
      <c r="AH2786" s="28"/>
    </row>
    <row r="2787" spans="1:36" ht="110.25" hidden="1" customHeight="1" x14ac:dyDescent="0.2">
      <c r="A2787" s="24" t="s">
        <v>2030</v>
      </c>
      <c r="B2787" s="28" t="s">
        <v>109</v>
      </c>
      <c r="C2787" s="28" t="s">
        <v>36</v>
      </c>
      <c r="D2787" s="37">
        <v>41706</v>
      </c>
      <c r="E2787" s="30"/>
      <c r="F2787" s="37"/>
      <c r="G2787" s="30"/>
      <c r="H2787" s="196"/>
      <c r="I2787" s="28"/>
      <c r="J2787" s="28"/>
      <c r="K2787" s="28"/>
      <c r="L2787" s="28"/>
      <c r="M2787" s="28"/>
      <c r="N2787" s="28"/>
      <c r="O2787" s="28"/>
      <c r="P2787" s="28"/>
      <c r="Q2787" s="351"/>
      <c r="R2787" s="28"/>
      <c r="S2787" s="28"/>
      <c r="T2787" s="28"/>
      <c r="U2787" s="28"/>
      <c r="V2787" s="28"/>
      <c r="W2787" s="28"/>
      <c r="X2787" s="28"/>
      <c r="Y2787" s="28"/>
      <c r="Z2787" s="28"/>
      <c r="AA2787" s="28"/>
      <c r="AB2787" s="28"/>
      <c r="AC2787" s="28"/>
      <c r="AD2787" s="28"/>
      <c r="AE2787" s="28"/>
      <c r="AF2787" s="28"/>
      <c r="AG2787" s="28" t="s">
        <v>200</v>
      </c>
      <c r="AH2787" s="28"/>
    </row>
    <row r="2788" spans="1:36" ht="47.25" hidden="1" customHeight="1" x14ac:dyDescent="0.2">
      <c r="A2788" s="24" t="s">
        <v>2030</v>
      </c>
      <c r="B2788" s="28" t="s">
        <v>109</v>
      </c>
      <c r="C2788" s="28" t="s">
        <v>36</v>
      </c>
      <c r="D2788" s="37">
        <v>41707</v>
      </c>
      <c r="E2788" s="30"/>
      <c r="F2788" s="37"/>
      <c r="G2788" s="30"/>
      <c r="H2788" s="196"/>
      <c r="I2788" s="28"/>
      <c r="J2788" s="28"/>
      <c r="K2788" s="28"/>
      <c r="L2788" s="28"/>
      <c r="M2788" s="28"/>
      <c r="N2788" s="28"/>
      <c r="O2788" s="28"/>
      <c r="P2788" s="28"/>
      <c r="Q2788" s="28"/>
      <c r="R2788" s="28"/>
      <c r="S2788" s="28"/>
      <c r="T2788" s="28"/>
      <c r="U2788" s="22"/>
      <c r="V2788" s="22"/>
      <c r="W2788" s="22"/>
      <c r="X2788" s="22"/>
      <c r="Y2788" s="22"/>
      <c r="Z2788" s="22"/>
      <c r="AA2788" s="22"/>
      <c r="AB2788" s="22"/>
      <c r="AC2788" s="22"/>
      <c r="AD2788" s="22"/>
      <c r="AE2788" s="22"/>
      <c r="AF2788" s="22"/>
      <c r="AG2788" s="22" t="s">
        <v>200</v>
      </c>
    </row>
    <row r="2789" spans="1:36" ht="31.5" hidden="1" customHeight="1" x14ac:dyDescent="0.2">
      <c r="A2789" s="24" t="s">
        <v>2030</v>
      </c>
      <c r="B2789" s="28" t="s">
        <v>109</v>
      </c>
      <c r="C2789" s="28" t="s">
        <v>36</v>
      </c>
      <c r="D2789" s="37">
        <v>41708</v>
      </c>
      <c r="E2789" s="30"/>
      <c r="F2789" s="37"/>
      <c r="G2789" s="30"/>
      <c r="H2789" s="196"/>
      <c r="I2789" s="28"/>
      <c r="J2789" s="28"/>
      <c r="K2789" s="28"/>
      <c r="L2789" s="28"/>
      <c r="M2789" s="28"/>
      <c r="N2789" s="28"/>
      <c r="O2789" s="28"/>
      <c r="P2789" s="28"/>
      <c r="Q2789" s="28"/>
      <c r="R2789" s="28"/>
      <c r="S2789" s="28"/>
      <c r="T2789" s="28"/>
      <c r="U2789" s="22"/>
      <c r="V2789" s="22"/>
      <c r="W2789" s="22"/>
      <c r="X2789" s="22"/>
      <c r="Y2789" s="22"/>
      <c r="Z2789" s="22"/>
      <c r="AA2789" s="22"/>
      <c r="AB2789" s="22"/>
      <c r="AC2789" s="22"/>
      <c r="AD2789" s="22"/>
      <c r="AE2789" s="22"/>
      <c r="AF2789" s="22"/>
      <c r="AG2789" s="22" t="s">
        <v>200</v>
      </c>
    </row>
    <row r="2790" spans="1:36" ht="31.5" hidden="1" customHeight="1" x14ac:dyDescent="0.2">
      <c r="A2790" s="24" t="s">
        <v>2030</v>
      </c>
      <c r="B2790" s="28" t="s">
        <v>109</v>
      </c>
      <c r="C2790" s="28" t="s">
        <v>36</v>
      </c>
      <c r="D2790" s="37">
        <v>41709</v>
      </c>
      <c r="E2790" s="30">
        <v>0.53472222222222221</v>
      </c>
      <c r="F2790" s="37" t="s">
        <v>1550</v>
      </c>
      <c r="G2790" s="30">
        <v>0.57638888888888895</v>
      </c>
      <c r="H2790" s="196">
        <v>4.1666666666666664E-2</v>
      </c>
      <c r="I2790" s="1">
        <v>11</v>
      </c>
      <c r="J2790" s="28" t="s">
        <v>1551</v>
      </c>
      <c r="K2790" s="28"/>
      <c r="L2790" s="28" t="s">
        <v>130</v>
      </c>
      <c r="M2790" s="28" t="s">
        <v>1552</v>
      </c>
      <c r="N2790" s="28">
        <v>35</v>
      </c>
      <c r="O2790" s="28" t="s">
        <v>63</v>
      </c>
      <c r="P2790" s="28" t="s">
        <v>1553</v>
      </c>
      <c r="Q2790" s="28" t="s">
        <v>1554</v>
      </c>
      <c r="R2790" s="1">
        <v>2.5</v>
      </c>
      <c r="S2790" s="1"/>
      <c r="T2790" s="1">
        <v>2.5</v>
      </c>
      <c r="U2790" s="3" t="s">
        <v>87</v>
      </c>
      <c r="V2790" s="6">
        <v>1987</v>
      </c>
      <c r="W2790" s="3" t="s">
        <v>5977</v>
      </c>
      <c r="X2790" s="3" t="s">
        <v>3881</v>
      </c>
      <c r="Y2790" s="6" t="s">
        <v>5978</v>
      </c>
      <c r="Z2790" s="1332">
        <v>100</v>
      </c>
      <c r="AA2790" s="654">
        <v>41821</v>
      </c>
      <c r="AB2790" s="3">
        <v>0</v>
      </c>
      <c r="AC2790" s="607">
        <v>41000</v>
      </c>
      <c r="AD2790" s="3" t="s">
        <v>60</v>
      </c>
      <c r="AE2790" s="3"/>
      <c r="AF2790" s="3"/>
      <c r="AG2790" s="3" t="s">
        <v>5979</v>
      </c>
    </row>
    <row r="2791" spans="1:36" ht="31.5" hidden="1" customHeight="1" x14ac:dyDescent="0.2">
      <c r="A2791" s="36" t="s">
        <v>2030</v>
      </c>
      <c r="B2791" s="28" t="s">
        <v>109</v>
      </c>
      <c r="C2791" s="28" t="s">
        <v>36</v>
      </c>
      <c r="D2791" s="37">
        <v>41709</v>
      </c>
      <c r="E2791" s="30">
        <v>0.8256944444444444</v>
      </c>
      <c r="F2791" s="37" t="s">
        <v>1550</v>
      </c>
      <c r="G2791" s="30">
        <v>0.8256944444444444</v>
      </c>
      <c r="H2791" s="196">
        <v>0</v>
      </c>
      <c r="I2791" s="1">
        <v>12</v>
      </c>
      <c r="J2791" s="28" t="s">
        <v>183</v>
      </c>
      <c r="K2791" s="348" t="s">
        <v>183</v>
      </c>
      <c r="L2791" s="28" t="s">
        <v>130</v>
      </c>
      <c r="M2791" s="28" t="s">
        <v>1555</v>
      </c>
      <c r="N2791" s="28">
        <v>35</v>
      </c>
      <c r="O2791" s="36" t="s">
        <v>69</v>
      </c>
      <c r="P2791" s="28" t="s">
        <v>1555</v>
      </c>
      <c r="Q2791" s="28" t="s">
        <v>1556</v>
      </c>
      <c r="R2791" s="1"/>
      <c r="S2791" s="1">
        <v>6.3</v>
      </c>
      <c r="T2791" s="1">
        <v>6.3</v>
      </c>
      <c r="U2791" s="1" t="s">
        <v>75</v>
      </c>
      <c r="V2791" s="52">
        <v>2009</v>
      </c>
      <c r="W2791" s="1"/>
      <c r="X2791" s="1"/>
      <c r="Y2791" s="52"/>
      <c r="Z2791" s="312"/>
      <c r="AA2791" s="52"/>
      <c r="AB2791" s="1"/>
      <c r="AC2791" s="52"/>
      <c r="AD2791" s="1" t="s">
        <v>61</v>
      </c>
      <c r="AE2791" s="28"/>
      <c r="AF2791" s="28"/>
      <c r="AG2791" s="28"/>
      <c r="AJ2791" s="3" t="s">
        <v>2261</v>
      </c>
    </row>
    <row r="2792" spans="1:36" ht="63" hidden="1" customHeight="1" x14ac:dyDescent="0.2">
      <c r="A2792" s="36" t="s">
        <v>2030</v>
      </c>
      <c r="B2792" s="28" t="s">
        <v>109</v>
      </c>
      <c r="C2792" s="28" t="s">
        <v>5467</v>
      </c>
      <c r="D2792" s="37">
        <v>41710</v>
      </c>
      <c r="E2792" s="30">
        <v>0.32361111111111113</v>
      </c>
      <c r="F2792" s="37" t="s">
        <v>1557</v>
      </c>
      <c r="G2792" s="30">
        <v>0.4055555555555555</v>
      </c>
      <c r="H2792" s="196">
        <v>8.1944444444444445E-2</v>
      </c>
      <c r="I2792" s="28">
        <v>1080</v>
      </c>
      <c r="J2792" s="28"/>
      <c r="K2792" s="28"/>
      <c r="L2792" s="28" t="s">
        <v>125</v>
      </c>
      <c r="M2792" s="28" t="s">
        <v>1558</v>
      </c>
      <c r="N2792" s="28">
        <v>500</v>
      </c>
      <c r="O2792" s="28" t="s">
        <v>63</v>
      </c>
      <c r="P2792" s="28" t="s">
        <v>1559</v>
      </c>
      <c r="Q2792" s="28" t="s">
        <v>1560</v>
      </c>
      <c r="R2792" s="28">
        <v>790.7</v>
      </c>
      <c r="S2792" s="28">
        <v>608.79999999999995</v>
      </c>
      <c r="T2792" s="28">
        <v>1399.5</v>
      </c>
      <c r="U2792" s="1" t="s">
        <v>81</v>
      </c>
      <c r="V2792" s="52">
        <v>2010</v>
      </c>
      <c r="W2792" s="1" t="s">
        <v>5980</v>
      </c>
      <c r="X2792" s="1" t="s">
        <v>5981</v>
      </c>
      <c r="Y2792" s="52"/>
      <c r="Z2792" s="312"/>
      <c r="AA2792" s="52"/>
      <c r="AB2792" s="1"/>
      <c r="AC2792" s="52"/>
      <c r="AD2792" s="1" t="s">
        <v>55</v>
      </c>
      <c r="AE2792" s="28"/>
      <c r="AF2792" s="28"/>
      <c r="AG2792" s="28"/>
    </row>
    <row r="2793" spans="1:36" ht="31.5" hidden="1" customHeight="1" x14ac:dyDescent="0.2">
      <c r="A2793" s="36" t="s">
        <v>2030</v>
      </c>
      <c r="B2793" s="28" t="s">
        <v>109</v>
      </c>
      <c r="C2793" s="28" t="s">
        <v>36</v>
      </c>
      <c r="D2793" s="37">
        <v>41711</v>
      </c>
      <c r="E2793" s="30"/>
      <c r="F2793" s="37"/>
      <c r="G2793" s="30"/>
      <c r="H2793" s="196"/>
      <c r="I2793" s="28"/>
      <c r="J2793" s="28"/>
      <c r="K2793" s="28"/>
      <c r="L2793" s="28"/>
      <c r="M2793" s="28"/>
      <c r="N2793" s="28"/>
      <c r="O2793" s="28"/>
      <c r="P2793" s="28"/>
      <c r="Q2793" s="28"/>
      <c r="R2793" s="28"/>
      <c r="S2793" s="28"/>
      <c r="T2793" s="28"/>
      <c r="U2793" s="28"/>
      <c r="V2793" s="28"/>
      <c r="W2793" s="28"/>
      <c r="X2793" s="28"/>
      <c r="Y2793" s="28"/>
      <c r="Z2793" s="28"/>
      <c r="AA2793" s="28"/>
      <c r="AB2793" s="28"/>
      <c r="AC2793" s="28"/>
      <c r="AD2793" s="28"/>
      <c r="AE2793" s="28"/>
      <c r="AF2793" s="28"/>
      <c r="AG2793" s="28" t="s">
        <v>200</v>
      </c>
    </row>
    <row r="2794" spans="1:36" ht="255" hidden="1" customHeight="1" x14ac:dyDescent="0.2">
      <c r="A2794" s="36" t="s">
        <v>2030</v>
      </c>
      <c r="B2794" s="28" t="s">
        <v>109</v>
      </c>
      <c r="C2794" s="28" t="s">
        <v>36</v>
      </c>
      <c r="D2794" s="37">
        <v>41712</v>
      </c>
      <c r="E2794" s="30">
        <v>0.66180555555555554</v>
      </c>
      <c r="F2794" s="37" t="s">
        <v>1600</v>
      </c>
      <c r="G2794" s="30">
        <v>0.94305555555555554</v>
      </c>
      <c r="H2794" s="196">
        <v>0.26666666666666666</v>
      </c>
      <c r="I2794" s="28">
        <v>17</v>
      </c>
      <c r="J2794" s="28" t="s">
        <v>146</v>
      </c>
      <c r="K2794" s="28" t="s">
        <v>133</v>
      </c>
      <c r="L2794" s="28" t="s">
        <v>126</v>
      </c>
      <c r="M2794" s="28" t="s">
        <v>1601</v>
      </c>
      <c r="N2794" s="28" t="s">
        <v>103</v>
      </c>
      <c r="O2794" s="28" t="s">
        <v>66</v>
      </c>
      <c r="P2794" s="28" t="s">
        <v>1601</v>
      </c>
      <c r="Q2794" s="28" t="s">
        <v>1602</v>
      </c>
      <c r="R2794" s="28">
        <v>23.6</v>
      </c>
      <c r="S2794" s="28"/>
      <c r="T2794" s="28">
        <v>23.6</v>
      </c>
      <c r="U2794" s="1" t="s">
        <v>77</v>
      </c>
      <c r="V2794" s="52">
        <v>2009</v>
      </c>
      <c r="W2794" s="1" t="s">
        <v>5982</v>
      </c>
      <c r="X2794" s="1" t="s">
        <v>1154</v>
      </c>
      <c r="Y2794" s="57">
        <v>41366</v>
      </c>
      <c r="Z2794" s="312">
        <v>100</v>
      </c>
      <c r="AA2794" s="220" t="s">
        <v>5975</v>
      </c>
      <c r="AB2794" s="1">
        <v>0</v>
      </c>
      <c r="AC2794" s="57">
        <v>41366</v>
      </c>
      <c r="AD2794" s="36" t="s">
        <v>61</v>
      </c>
      <c r="AE2794" s="28"/>
      <c r="AF2794" s="28"/>
      <c r="AG2794" s="28"/>
      <c r="AH2794" s="22" t="s">
        <v>388</v>
      </c>
    </row>
    <row r="2795" spans="1:36" ht="31.5" hidden="1" customHeight="1" x14ac:dyDescent="0.2">
      <c r="A2795" s="36" t="s">
        <v>2030</v>
      </c>
      <c r="B2795" s="28" t="s">
        <v>109</v>
      </c>
      <c r="C2795" s="28" t="s">
        <v>36</v>
      </c>
      <c r="D2795" s="37">
        <v>41712</v>
      </c>
      <c r="E2795" s="30">
        <v>0.67638888888888893</v>
      </c>
      <c r="F2795" s="37" t="s">
        <v>1600</v>
      </c>
      <c r="G2795" s="30">
        <v>0.6972222222222223</v>
      </c>
      <c r="H2795" s="196">
        <v>2.0833333333333332E-2</v>
      </c>
      <c r="I2795" s="28">
        <v>19</v>
      </c>
      <c r="J2795" s="28" t="s">
        <v>146</v>
      </c>
      <c r="K2795" s="28" t="s">
        <v>133</v>
      </c>
      <c r="L2795" s="28" t="s">
        <v>130</v>
      </c>
      <c r="M2795" s="28" t="s">
        <v>1603</v>
      </c>
      <c r="N2795" s="28" t="s">
        <v>103</v>
      </c>
      <c r="O2795" s="28" t="s">
        <v>66</v>
      </c>
      <c r="P2795" s="28" t="s">
        <v>1603</v>
      </c>
      <c r="Q2795" s="28" t="s">
        <v>1604</v>
      </c>
      <c r="R2795" s="28">
        <v>11.6</v>
      </c>
      <c r="S2795" s="28"/>
      <c r="T2795" s="28">
        <v>11.6</v>
      </c>
      <c r="U2795" s="3" t="s">
        <v>77</v>
      </c>
      <c r="V2795" s="6">
        <v>2006</v>
      </c>
      <c r="W2795" s="3" t="s">
        <v>5982</v>
      </c>
      <c r="X2795" s="3" t="s">
        <v>1154</v>
      </c>
      <c r="Y2795" s="1832" t="s">
        <v>5983</v>
      </c>
      <c r="Z2795" s="1332">
        <v>100</v>
      </c>
      <c r="AA2795" s="1815" t="s">
        <v>5975</v>
      </c>
      <c r="AB2795" s="3">
        <v>0</v>
      </c>
      <c r="AC2795" s="1832" t="s">
        <v>5983</v>
      </c>
      <c r="AD2795" s="3" t="s">
        <v>61</v>
      </c>
      <c r="AE2795" s="22"/>
      <c r="AF2795" s="22"/>
      <c r="AG2795" s="22"/>
    </row>
    <row r="2796" spans="1:36" ht="31.5" hidden="1" customHeight="1" x14ac:dyDescent="0.2">
      <c r="A2796" s="36" t="s">
        <v>2030</v>
      </c>
      <c r="B2796" s="28" t="s">
        <v>109</v>
      </c>
      <c r="C2796" s="28" t="s">
        <v>36</v>
      </c>
      <c r="D2796" s="37">
        <v>41713</v>
      </c>
      <c r="E2796" s="30"/>
      <c r="F2796" s="37"/>
      <c r="G2796" s="30"/>
      <c r="H2796" s="196"/>
      <c r="I2796" s="28"/>
      <c r="J2796" s="28"/>
      <c r="K2796" s="28"/>
      <c r="L2796" s="28"/>
      <c r="M2796" s="28"/>
      <c r="N2796" s="28"/>
      <c r="O2796" s="28"/>
      <c r="P2796" s="28"/>
      <c r="Q2796" s="28"/>
      <c r="R2796" s="28"/>
      <c r="S2796" s="28"/>
      <c r="T2796" s="28"/>
      <c r="U2796" s="22"/>
      <c r="V2796" s="22"/>
      <c r="W2796" s="22"/>
      <c r="X2796" s="22"/>
      <c r="Y2796" s="22"/>
      <c r="Z2796" s="22"/>
      <c r="AA2796" s="22"/>
      <c r="AB2796" s="22"/>
      <c r="AC2796" s="22"/>
      <c r="AD2796" s="22"/>
      <c r="AE2796" s="22"/>
      <c r="AF2796" s="22"/>
      <c r="AG2796" s="22" t="s">
        <v>200</v>
      </c>
    </row>
    <row r="2797" spans="1:36" ht="31.5" hidden="1" customHeight="1" x14ac:dyDescent="0.2">
      <c r="A2797" s="24" t="s">
        <v>2030</v>
      </c>
      <c r="B2797" s="28" t="s">
        <v>109</v>
      </c>
      <c r="C2797" s="28" t="s">
        <v>36</v>
      </c>
      <c r="D2797" s="37">
        <v>41714</v>
      </c>
      <c r="E2797" s="30"/>
      <c r="F2797" s="37"/>
      <c r="G2797" s="30"/>
      <c r="H2797" s="196"/>
      <c r="I2797" s="28"/>
      <c r="J2797" s="28"/>
      <c r="K2797" s="28"/>
      <c r="L2797" s="28"/>
      <c r="M2797" s="28"/>
      <c r="N2797" s="28"/>
      <c r="O2797" s="28"/>
      <c r="P2797" s="28"/>
      <c r="Q2797" s="28"/>
      <c r="R2797" s="28"/>
      <c r="S2797" s="28"/>
      <c r="T2797" s="28"/>
      <c r="U2797" s="22"/>
      <c r="V2797" s="22"/>
      <c r="W2797" s="22"/>
      <c r="X2797" s="22"/>
      <c r="Y2797" s="22"/>
      <c r="Z2797" s="22"/>
      <c r="AA2797" s="22"/>
      <c r="AB2797" s="22"/>
      <c r="AC2797" s="22"/>
      <c r="AD2797" s="22"/>
      <c r="AE2797" s="22"/>
      <c r="AF2797" s="22"/>
      <c r="AG2797" s="22" t="s">
        <v>200</v>
      </c>
    </row>
    <row r="2798" spans="1:36" ht="31.5" hidden="1" customHeight="1" x14ac:dyDescent="0.2">
      <c r="A2798" s="36" t="s">
        <v>2030</v>
      </c>
      <c r="B2798" s="28" t="s">
        <v>109</v>
      </c>
      <c r="C2798" s="28" t="s">
        <v>36</v>
      </c>
      <c r="D2798" s="37">
        <v>41715</v>
      </c>
      <c r="E2798" s="30">
        <v>0.75902777777777775</v>
      </c>
      <c r="F2798" s="37" t="s">
        <v>1715</v>
      </c>
      <c r="G2798" s="30">
        <v>0.78819444444444453</v>
      </c>
      <c r="H2798" s="196">
        <v>2.9166666666666664E-2</v>
      </c>
      <c r="I2798" s="28">
        <v>2</v>
      </c>
      <c r="J2798" s="28"/>
      <c r="K2798" s="28"/>
      <c r="L2798" s="28" t="s">
        <v>128</v>
      </c>
      <c r="M2798" s="28" t="s">
        <v>1716</v>
      </c>
      <c r="N2798" s="28" t="s">
        <v>103</v>
      </c>
      <c r="O2798" s="28" t="s">
        <v>66</v>
      </c>
      <c r="P2798" s="28" t="s">
        <v>1716</v>
      </c>
      <c r="Q2798" s="28" t="s">
        <v>1717</v>
      </c>
      <c r="R2798" s="28">
        <v>1.1000000000000001</v>
      </c>
      <c r="S2798" s="28"/>
      <c r="T2798" s="28">
        <v>1.1000000000000001</v>
      </c>
      <c r="U2798" s="1" t="s">
        <v>75</v>
      </c>
      <c r="V2798" s="52">
        <v>1988</v>
      </c>
      <c r="W2798" s="1" t="s">
        <v>3880</v>
      </c>
      <c r="X2798" s="1" t="s">
        <v>3881</v>
      </c>
      <c r="Y2798" s="57">
        <v>41697</v>
      </c>
      <c r="Z2798" s="312">
        <v>100</v>
      </c>
      <c r="AA2798" s="57">
        <v>41903</v>
      </c>
      <c r="AB2798" s="1">
        <v>0</v>
      </c>
      <c r="AC2798" s="57">
        <v>41697</v>
      </c>
      <c r="AD2798" s="1" t="s">
        <v>60</v>
      </c>
      <c r="AE2798" s="22"/>
      <c r="AF2798" s="22"/>
      <c r="AG2798" s="22"/>
    </row>
    <row r="2799" spans="1:36" ht="94.5" hidden="1" customHeight="1" x14ac:dyDescent="0.2">
      <c r="A2799" s="36" t="s">
        <v>2030</v>
      </c>
      <c r="B2799" s="28" t="s">
        <v>109</v>
      </c>
      <c r="C2799" s="28" t="s">
        <v>36</v>
      </c>
      <c r="D2799" s="37">
        <v>41716</v>
      </c>
      <c r="E2799" s="30"/>
      <c r="F2799" s="37"/>
      <c r="G2799" s="30"/>
      <c r="H2799" s="196"/>
      <c r="I2799" s="28"/>
      <c r="J2799" s="28"/>
      <c r="K2799" s="28"/>
      <c r="L2799" s="28"/>
      <c r="M2799" s="28"/>
      <c r="N2799" s="28"/>
      <c r="O2799" s="28"/>
      <c r="P2799" s="28"/>
      <c r="Q2799" s="28"/>
      <c r="R2799" s="28"/>
      <c r="S2799" s="28"/>
      <c r="T2799" s="28"/>
      <c r="U2799" s="22"/>
      <c r="V2799" s="22"/>
      <c r="W2799" s="22"/>
      <c r="X2799" s="22"/>
      <c r="Y2799" s="22"/>
      <c r="Z2799" s="22"/>
      <c r="AA2799" s="22"/>
      <c r="AB2799" s="22"/>
      <c r="AC2799" s="22"/>
      <c r="AD2799" s="28"/>
      <c r="AE2799" s="22"/>
      <c r="AF2799" s="22"/>
      <c r="AG2799" s="22" t="s">
        <v>200</v>
      </c>
    </row>
    <row r="2800" spans="1:36" ht="78.75" hidden="1" customHeight="1" x14ac:dyDescent="0.2">
      <c r="A2800" s="36" t="s">
        <v>2030</v>
      </c>
      <c r="B2800" s="28" t="s">
        <v>109</v>
      </c>
      <c r="C2800" s="28" t="s">
        <v>36</v>
      </c>
      <c r="D2800" s="37">
        <v>41717</v>
      </c>
      <c r="E2800" s="30"/>
      <c r="F2800" s="37"/>
      <c r="G2800" s="30"/>
      <c r="H2800" s="196"/>
      <c r="I2800" s="28"/>
      <c r="J2800" s="28"/>
      <c r="K2800" s="28"/>
      <c r="L2800" s="28"/>
      <c r="M2800" s="28"/>
      <c r="N2800" s="28"/>
      <c r="O2800" s="28"/>
      <c r="P2800" s="28"/>
      <c r="Q2800" s="28"/>
      <c r="R2800" s="28"/>
      <c r="S2800" s="28"/>
      <c r="T2800" s="28"/>
      <c r="U2800" s="28"/>
      <c r="V2800" s="28"/>
      <c r="W2800" s="28"/>
      <c r="X2800" s="28"/>
      <c r="Y2800" s="28"/>
      <c r="Z2800" s="22"/>
      <c r="AA2800" s="22"/>
      <c r="AB2800" s="22"/>
      <c r="AC2800" s="22"/>
      <c r="AD2800" s="28"/>
      <c r="AE2800" s="22"/>
      <c r="AF2800" s="22"/>
      <c r="AG2800" s="22" t="s">
        <v>200</v>
      </c>
    </row>
    <row r="2801" spans="1:36" ht="47.25" hidden="1" customHeight="1" x14ac:dyDescent="0.2">
      <c r="A2801" s="36" t="s">
        <v>2030</v>
      </c>
      <c r="B2801" s="28" t="s">
        <v>109</v>
      </c>
      <c r="C2801" s="28" t="s">
        <v>36</v>
      </c>
      <c r="D2801" s="37">
        <v>41718</v>
      </c>
      <c r="E2801" s="30">
        <v>0.4458333333333333</v>
      </c>
      <c r="F2801" s="37" t="s">
        <v>1718</v>
      </c>
      <c r="G2801" s="30">
        <v>0.4458333333333333</v>
      </c>
      <c r="H2801" s="196">
        <v>0</v>
      </c>
      <c r="I2801" s="28">
        <v>11</v>
      </c>
      <c r="J2801" s="28" t="s">
        <v>178</v>
      </c>
      <c r="K2801" s="28" t="s">
        <v>132</v>
      </c>
      <c r="L2801" s="28" t="s">
        <v>126</v>
      </c>
      <c r="M2801" s="28" t="s">
        <v>1719</v>
      </c>
      <c r="N2801" s="28" t="s">
        <v>103</v>
      </c>
      <c r="O2801" s="28" t="s">
        <v>66</v>
      </c>
      <c r="P2801" s="28" t="s">
        <v>1719</v>
      </c>
      <c r="Q2801" s="28" t="s">
        <v>1720</v>
      </c>
      <c r="R2801" s="28"/>
      <c r="S2801" s="28">
        <v>4.5999999999999996</v>
      </c>
      <c r="T2801" s="28">
        <v>4.5999999999999996</v>
      </c>
      <c r="U2801" s="22"/>
      <c r="V2801" s="22"/>
      <c r="W2801" s="22"/>
      <c r="X2801" s="22"/>
      <c r="Y2801" s="22"/>
      <c r="Z2801" s="22"/>
      <c r="AA2801" s="22"/>
      <c r="AB2801" s="22"/>
      <c r="AC2801" s="22"/>
      <c r="AD2801" s="36" t="s">
        <v>61</v>
      </c>
      <c r="AE2801" s="22"/>
      <c r="AF2801" s="22"/>
      <c r="AG2801" s="22"/>
      <c r="AH2801" s="22" t="s">
        <v>388</v>
      </c>
      <c r="AJ2801" s="3" t="s">
        <v>2261</v>
      </c>
    </row>
    <row r="2802" spans="1:36" ht="110.25" hidden="1" customHeight="1" x14ac:dyDescent="0.2">
      <c r="A2802" s="36" t="s">
        <v>2030</v>
      </c>
      <c r="B2802" s="28" t="s">
        <v>109</v>
      </c>
      <c r="C2802" s="28" t="s">
        <v>36</v>
      </c>
      <c r="D2802" s="37">
        <v>41719</v>
      </c>
      <c r="E2802" s="30"/>
      <c r="F2802" s="37"/>
      <c r="G2802" s="30"/>
      <c r="H2802" s="196"/>
      <c r="I2802" s="28"/>
      <c r="J2802" s="28"/>
      <c r="K2802" s="28"/>
      <c r="L2802" s="28"/>
      <c r="M2802" s="28"/>
      <c r="N2802" s="28"/>
      <c r="O2802" s="28"/>
      <c r="P2802" s="28"/>
      <c r="Q2802" s="28"/>
      <c r="R2802" s="28"/>
      <c r="S2802" s="28"/>
      <c r="T2802" s="28"/>
      <c r="U2802" s="22"/>
      <c r="V2802" s="22"/>
      <c r="W2802" s="22"/>
      <c r="X2802" s="22"/>
      <c r="Y2802" s="22"/>
      <c r="Z2802" s="22"/>
      <c r="AA2802" s="22"/>
      <c r="AB2802" s="22"/>
      <c r="AC2802" s="22"/>
      <c r="AD2802" s="28"/>
      <c r="AE2802" s="22"/>
      <c r="AF2802" s="22"/>
      <c r="AG2802" s="22" t="s">
        <v>200</v>
      </c>
    </row>
    <row r="2803" spans="1:36" ht="47.25" hidden="1" customHeight="1" x14ac:dyDescent="0.2">
      <c r="A2803" s="36" t="s">
        <v>2030</v>
      </c>
      <c r="B2803" s="28" t="s">
        <v>109</v>
      </c>
      <c r="C2803" s="28" t="s">
        <v>36</v>
      </c>
      <c r="D2803" s="37">
        <v>41720</v>
      </c>
      <c r="E2803" s="30"/>
      <c r="F2803" s="37"/>
      <c r="G2803" s="30"/>
      <c r="H2803" s="196"/>
      <c r="I2803" s="28"/>
      <c r="J2803" s="28"/>
      <c r="K2803" s="28"/>
      <c r="L2803" s="28"/>
      <c r="M2803" s="28"/>
      <c r="N2803" s="28"/>
      <c r="O2803" s="28"/>
      <c r="P2803" s="28"/>
      <c r="Q2803" s="28"/>
      <c r="R2803" s="28"/>
      <c r="S2803" s="28"/>
      <c r="T2803" s="28"/>
      <c r="U2803" s="22"/>
      <c r="V2803" s="22"/>
      <c r="W2803" s="22"/>
      <c r="X2803" s="22"/>
      <c r="Y2803" s="22"/>
      <c r="Z2803" s="22"/>
      <c r="AA2803" s="22"/>
      <c r="AB2803" s="22"/>
      <c r="AC2803" s="22"/>
      <c r="AD2803" s="28"/>
      <c r="AE2803" s="22"/>
      <c r="AF2803" s="22"/>
      <c r="AG2803" s="22" t="s">
        <v>200</v>
      </c>
    </row>
    <row r="2804" spans="1:36" ht="178.5" hidden="1" customHeight="1" x14ac:dyDescent="0.2">
      <c r="A2804" s="36" t="s">
        <v>2030</v>
      </c>
      <c r="B2804" s="28" t="s">
        <v>109</v>
      </c>
      <c r="C2804" s="28" t="s">
        <v>36</v>
      </c>
      <c r="D2804" s="37">
        <v>41721</v>
      </c>
      <c r="E2804" s="30"/>
      <c r="F2804" s="37"/>
      <c r="G2804" s="30"/>
      <c r="H2804" s="196"/>
      <c r="I2804" s="28"/>
      <c r="J2804" s="28"/>
      <c r="K2804" s="28"/>
      <c r="L2804" s="28"/>
      <c r="M2804" s="28"/>
      <c r="N2804" s="28"/>
      <c r="O2804" s="28"/>
      <c r="P2804" s="28"/>
      <c r="Q2804" s="28"/>
      <c r="R2804" s="28"/>
      <c r="S2804" s="28"/>
      <c r="T2804" s="28"/>
      <c r="U2804" s="28"/>
      <c r="V2804" s="28"/>
      <c r="W2804" s="28"/>
      <c r="X2804" s="28"/>
      <c r="Y2804" s="28"/>
      <c r="Z2804" s="28"/>
      <c r="AA2804" s="28"/>
      <c r="AB2804" s="28"/>
      <c r="AC2804" s="28"/>
      <c r="AD2804" s="28"/>
      <c r="AE2804" s="28"/>
      <c r="AF2804" s="28"/>
      <c r="AG2804" s="28" t="s">
        <v>200</v>
      </c>
    </row>
    <row r="2805" spans="1:36" ht="409.5" hidden="1" customHeight="1" x14ac:dyDescent="0.2">
      <c r="A2805" s="36" t="s">
        <v>2030</v>
      </c>
      <c r="B2805" s="28" t="s">
        <v>109</v>
      </c>
      <c r="C2805" s="28" t="s">
        <v>36</v>
      </c>
      <c r="D2805" s="37">
        <v>41722</v>
      </c>
      <c r="E2805" s="30"/>
      <c r="F2805" s="37"/>
      <c r="G2805" s="30"/>
      <c r="H2805" s="196"/>
      <c r="I2805" s="28"/>
      <c r="J2805" s="28"/>
      <c r="K2805" s="28"/>
      <c r="L2805" s="28"/>
      <c r="M2805" s="28"/>
      <c r="N2805" s="28"/>
      <c r="O2805" s="28"/>
      <c r="P2805" s="28"/>
      <c r="Q2805" s="28"/>
      <c r="R2805" s="28"/>
      <c r="S2805" s="28"/>
      <c r="T2805" s="28"/>
      <c r="U2805" s="28"/>
      <c r="V2805" s="28"/>
      <c r="W2805" s="28"/>
      <c r="X2805" s="28"/>
      <c r="Y2805" s="28"/>
      <c r="Z2805" s="28"/>
      <c r="AA2805" s="28"/>
      <c r="AB2805" s="28"/>
      <c r="AC2805" s="28"/>
      <c r="AD2805" s="28"/>
      <c r="AE2805" s="28"/>
      <c r="AF2805" s="28"/>
      <c r="AG2805" s="28" t="s">
        <v>200</v>
      </c>
    </row>
    <row r="2806" spans="1:36" ht="94.5" hidden="1" customHeight="1" x14ac:dyDescent="0.2">
      <c r="A2806" s="36" t="s">
        <v>2030</v>
      </c>
      <c r="B2806" s="28" t="s">
        <v>109</v>
      </c>
      <c r="C2806" s="28" t="s">
        <v>36</v>
      </c>
      <c r="D2806" s="37">
        <v>41723</v>
      </c>
      <c r="E2806" s="30"/>
      <c r="F2806" s="37"/>
      <c r="G2806" s="30"/>
      <c r="H2806" s="196"/>
      <c r="I2806" s="28"/>
      <c r="J2806" s="28"/>
      <c r="K2806" s="28"/>
      <c r="L2806" s="28"/>
      <c r="M2806" s="28"/>
      <c r="N2806" s="28"/>
      <c r="O2806" s="28"/>
      <c r="P2806" s="28"/>
      <c r="Q2806" s="28"/>
      <c r="R2806" s="28"/>
      <c r="S2806" s="28"/>
      <c r="T2806" s="28"/>
      <c r="U2806" s="28"/>
      <c r="V2806" s="28"/>
      <c r="W2806" s="28"/>
      <c r="X2806" s="28"/>
      <c r="Y2806" s="28"/>
      <c r="Z2806" s="28"/>
      <c r="AA2806" s="28"/>
      <c r="AB2806" s="28"/>
      <c r="AC2806" s="28"/>
      <c r="AD2806" s="28"/>
      <c r="AE2806" s="22"/>
      <c r="AF2806" s="22"/>
      <c r="AG2806" s="22" t="s">
        <v>200</v>
      </c>
    </row>
    <row r="2807" spans="1:36" ht="110.25" hidden="1" customHeight="1" x14ac:dyDescent="0.2">
      <c r="A2807" s="36" t="s">
        <v>2030</v>
      </c>
      <c r="B2807" s="28" t="s">
        <v>109</v>
      </c>
      <c r="C2807" s="28" t="s">
        <v>36</v>
      </c>
      <c r="D2807" s="37">
        <v>41724</v>
      </c>
      <c r="E2807" s="30"/>
      <c r="F2807" s="37"/>
      <c r="G2807" s="30"/>
      <c r="H2807" s="196"/>
      <c r="I2807" s="28"/>
      <c r="J2807" s="28"/>
      <c r="K2807" s="28"/>
      <c r="L2807" s="28"/>
      <c r="M2807" s="28"/>
      <c r="N2807" s="28"/>
      <c r="O2807" s="28"/>
      <c r="P2807" s="28"/>
      <c r="Q2807" s="28"/>
      <c r="R2807" s="28"/>
      <c r="S2807" s="28"/>
      <c r="T2807" s="28"/>
      <c r="U2807" s="28"/>
      <c r="V2807" s="28"/>
      <c r="W2807" s="28"/>
      <c r="X2807" s="28"/>
      <c r="Y2807" s="212"/>
      <c r="Z2807" s="28"/>
      <c r="AA2807" s="28"/>
      <c r="AB2807" s="28"/>
      <c r="AC2807" s="28"/>
      <c r="AD2807" s="28"/>
      <c r="AE2807" s="22"/>
      <c r="AF2807" s="22"/>
      <c r="AG2807" s="22" t="s">
        <v>200</v>
      </c>
    </row>
    <row r="2808" spans="1:36" ht="31.5" hidden="1" customHeight="1" x14ac:dyDescent="0.2">
      <c r="A2808" s="36" t="s">
        <v>2030</v>
      </c>
      <c r="B2808" s="28" t="s">
        <v>109</v>
      </c>
      <c r="C2808" s="28" t="s">
        <v>36</v>
      </c>
      <c r="D2808" s="37">
        <v>41725</v>
      </c>
      <c r="E2808" s="30">
        <v>0.51944444444444449</v>
      </c>
      <c r="F2808" s="37" t="s">
        <v>1939</v>
      </c>
      <c r="G2808" s="30">
        <v>0.56805555555555554</v>
      </c>
      <c r="H2808" s="196">
        <v>4.8611111111111112E-2</v>
      </c>
      <c r="I2808" s="28">
        <v>6</v>
      </c>
      <c r="J2808" s="28" t="s">
        <v>178</v>
      </c>
      <c r="K2808" s="28" t="s">
        <v>133</v>
      </c>
      <c r="L2808" s="28" t="s">
        <v>127</v>
      </c>
      <c r="M2808" s="28" t="s">
        <v>1940</v>
      </c>
      <c r="N2808" s="28" t="s">
        <v>103</v>
      </c>
      <c r="O2808" s="28" t="s">
        <v>66</v>
      </c>
      <c r="P2808" s="28" t="s">
        <v>1940</v>
      </c>
      <c r="Q2808" s="28" t="s">
        <v>1941</v>
      </c>
      <c r="R2808" s="28">
        <v>4.0999999999999996</v>
      </c>
      <c r="S2808" s="28"/>
      <c r="T2808" s="28">
        <v>4.0999999999999996</v>
      </c>
      <c r="U2808" s="1" t="s">
        <v>75</v>
      </c>
      <c r="V2808" s="52">
        <v>2006</v>
      </c>
      <c r="W2808" s="1" t="s">
        <v>3880</v>
      </c>
      <c r="X2808" s="1" t="s">
        <v>3881</v>
      </c>
      <c r="Y2808" s="57">
        <v>41556</v>
      </c>
      <c r="Z2808" s="312">
        <v>100</v>
      </c>
      <c r="AA2808" s="52" t="s">
        <v>5984</v>
      </c>
      <c r="AB2808" s="1">
        <v>0</v>
      </c>
      <c r="AC2808" s="57">
        <v>41556</v>
      </c>
      <c r="AD2808" s="3" t="s">
        <v>57</v>
      </c>
      <c r="AE2808" s="3"/>
      <c r="AF2808" s="3"/>
      <c r="AG2808" s="3" t="s">
        <v>5985</v>
      </c>
      <c r="AI2808" s="22" t="s">
        <v>387</v>
      </c>
    </row>
    <row r="2809" spans="1:36" ht="31.5" hidden="1" customHeight="1" x14ac:dyDescent="0.2">
      <c r="A2809" s="36" t="s">
        <v>2030</v>
      </c>
      <c r="B2809" s="28" t="s">
        <v>109</v>
      </c>
      <c r="C2809" s="28" t="s">
        <v>36</v>
      </c>
      <c r="D2809" s="37">
        <v>41726</v>
      </c>
      <c r="E2809" s="30"/>
      <c r="F2809" s="37"/>
      <c r="G2809" s="30"/>
      <c r="H2809" s="196"/>
      <c r="I2809" s="28"/>
      <c r="J2809" s="28"/>
      <c r="K2809" s="28"/>
      <c r="L2809" s="28"/>
      <c r="M2809" s="28"/>
      <c r="N2809" s="28"/>
      <c r="O2809" s="28"/>
      <c r="P2809" s="28"/>
      <c r="Q2809" s="28"/>
      <c r="R2809" s="28"/>
      <c r="S2809" s="28"/>
      <c r="T2809" s="28"/>
      <c r="U2809" s="28"/>
      <c r="V2809" s="28"/>
      <c r="W2809" s="28"/>
      <c r="X2809" s="28"/>
      <c r="Y2809" s="28"/>
      <c r="Z2809" s="28"/>
      <c r="AA2809" s="28"/>
      <c r="AB2809" s="28"/>
      <c r="AC2809" s="28"/>
      <c r="AD2809" s="22"/>
      <c r="AE2809" s="22"/>
      <c r="AF2809" s="22"/>
      <c r="AG2809" s="22" t="s">
        <v>200</v>
      </c>
    </row>
    <row r="2810" spans="1:36" ht="31.5" hidden="1" customHeight="1" x14ac:dyDescent="0.2">
      <c r="A2810" s="36" t="s">
        <v>2030</v>
      </c>
      <c r="B2810" s="28" t="s">
        <v>109</v>
      </c>
      <c r="C2810" s="28" t="s">
        <v>36</v>
      </c>
      <c r="D2810" s="37">
        <v>41727</v>
      </c>
      <c r="E2810" s="30">
        <v>0.47569444444444442</v>
      </c>
      <c r="F2810" s="37" t="s">
        <v>2002</v>
      </c>
      <c r="G2810" s="30">
        <v>0.47569444444444442</v>
      </c>
      <c r="H2810" s="196">
        <v>0</v>
      </c>
      <c r="I2810" s="28">
        <v>4</v>
      </c>
      <c r="J2810" s="28" t="s">
        <v>146</v>
      </c>
      <c r="K2810" s="28" t="s">
        <v>132</v>
      </c>
      <c r="L2810" s="28" t="s">
        <v>127</v>
      </c>
      <c r="M2810" s="28" t="s">
        <v>2003</v>
      </c>
      <c r="N2810" s="28" t="s">
        <v>103</v>
      </c>
      <c r="O2810" s="28" t="s">
        <v>66</v>
      </c>
      <c r="P2810" s="28" t="s">
        <v>2003</v>
      </c>
      <c r="Q2810" s="28" t="s">
        <v>2004</v>
      </c>
      <c r="R2810" s="28"/>
      <c r="S2810" s="28"/>
      <c r="T2810" s="28"/>
      <c r="U2810" s="1" t="s">
        <v>75</v>
      </c>
      <c r="V2810" s="52">
        <v>1987</v>
      </c>
      <c r="W2810" s="1" t="s">
        <v>3880</v>
      </c>
      <c r="X2810" s="1" t="s">
        <v>3881</v>
      </c>
      <c r="Y2810" s="57">
        <v>41539</v>
      </c>
      <c r="Z2810" s="312">
        <v>100</v>
      </c>
      <c r="AA2810" s="220" t="s">
        <v>5418</v>
      </c>
      <c r="AB2810" s="1">
        <v>0</v>
      </c>
      <c r="AC2810" s="57">
        <v>41539</v>
      </c>
      <c r="AD2810" s="1" t="s">
        <v>57</v>
      </c>
      <c r="AE2810" s="22"/>
      <c r="AF2810" s="22"/>
      <c r="AG2810" s="22"/>
      <c r="AI2810" s="22" t="s">
        <v>387</v>
      </c>
      <c r="AJ2810" s="3" t="s">
        <v>2261</v>
      </c>
    </row>
    <row r="2811" spans="1:36" ht="31.5" hidden="1" customHeight="1" x14ac:dyDescent="0.2">
      <c r="A2811" s="36" t="s">
        <v>2030</v>
      </c>
      <c r="B2811" s="22" t="s">
        <v>109</v>
      </c>
      <c r="C2811" s="22" t="s">
        <v>36</v>
      </c>
      <c r="D2811" s="37">
        <v>41728</v>
      </c>
      <c r="E2811" s="393"/>
      <c r="F2811" s="37"/>
      <c r="G2811" s="393"/>
      <c r="H2811" s="204"/>
      <c r="L2811" s="28"/>
      <c r="Q2811" s="22"/>
      <c r="R2811" s="22"/>
      <c r="S2811" s="22"/>
      <c r="T2811" s="22"/>
      <c r="U2811" s="22"/>
      <c r="V2811" s="22"/>
      <c r="W2811" s="22"/>
      <c r="X2811" s="22"/>
      <c r="Y2811" s="22"/>
      <c r="Z2811" s="22"/>
      <c r="AA2811" s="22"/>
      <c r="AB2811" s="22"/>
      <c r="AC2811" s="22"/>
      <c r="AD2811" s="22"/>
      <c r="AE2811" s="22"/>
      <c r="AF2811" s="22"/>
      <c r="AG2811" s="22" t="s">
        <v>200</v>
      </c>
    </row>
    <row r="2812" spans="1:36" ht="31.5" hidden="1" customHeight="1" x14ac:dyDescent="0.2">
      <c r="A2812" s="28" t="s">
        <v>2030</v>
      </c>
      <c r="B2812" s="28" t="s">
        <v>109</v>
      </c>
      <c r="C2812" s="28" t="s">
        <v>36</v>
      </c>
      <c r="D2812" s="37">
        <v>41729</v>
      </c>
      <c r="E2812" s="30"/>
      <c r="F2812" s="37"/>
      <c r="G2812" s="30"/>
      <c r="H2812" s="196"/>
      <c r="I2812" s="28"/>
      <c r="J2812" s="28"/>
      <c r="K2812" s="28"/>
      <c r="L2812" s="28"/>
      <c r="M2812" s="28"/>
      <c r="N2812" s="28"/>
      <c r="O2812" s="28"/>
      <c r="P2812" s="28"/>
      <c r="Q2812" s="28"/>
      <c r="R2812" s="28"/>
      <c r="S2812" s="28"/>
      <c r="T2812" s="28"/>
      <c r="U2812" s="28"/>
      <c r="V2812" s="22"/>
      <c r="W2812" s="22"/>
      <c r="X2812" s="22"/>
      <c r="Y2812" s="22"/>
      <c r="Z2812" s="22"/>
      <c r="AA2812" s="22"/>
      <c r="AB2812" s="22"/>
      <c r="AC2812" s="22"/>
      <c r="AD2812" s="22"/>
      <c r="AE2812" s="22"/>
      <c r="AF2812" s="22"/>
      <c r="AG2812" s="22" t="s">
        <v>200</v>
      </c>
    </row>
    <row r="2813" spans="1:36" ht="94.5" hidden="1" customHeight="1" x14ac:dyDescent="0.2">
      <c r="A2813" s="28" t="s">
        <v>2104</v>
      </c>
      <c r="B2813" s="28" t="s">
        <v>109</v>
      </c>
      <c r="C2813" s="28" t="s">
        <v>36</v>
      </c>
      <c r="D2813" s="37">
        <v>41730</v>
      </c>
      <c r="E2813" s="30">
        <v>0.10208333333333335</v>
      </c>
      <c r="F2813" s="37" t="s">
        <v>2105</v>
      </c>
      <c r="G2813" s="30">
        <v>0.10208333333333335</v>
      </c>
      <c r="H2813" s="196">
        <v>0</v>
      </c>
      <c r="I2813" s="28">
        <v>31</v>
      </c>
      <c r="J2813" s="28" t="s">
        <v>146</v>
      </c>
      <c r="K2813" s="28"/>
      <c r="L2813" s="28" t="s">
        <v>126</v>
      </c>
      <c r="M2813" s="28" t="s">
        <v>2106</v>
      </c>
      <c r="N2813" s="28" t="s">
        <v>103</v>
      </c>
      <c r="O2813" s="28" t="s">
        <v>72</v>
      </c>
      <c r="P2813" s="28" t="s">
        <v>2107</v>
      </c>
      <c r="Q2813" s="28" t="s">
        <v>2108</v>
      </c>
      <c r="R2813" s="28"/>
      <c r="S2813" s="28">
        <v>14.9</v>
      </c>
      <c r="T2813" s="144">
        <f t="shared" ref="T2813:T2818" si="99">R2813+S2813</f>
        <v>14.9</v>
      </c>
      <c r="U2813" s="1" t="s">
        <v>76</v>
      </c>
      <c r="V2813" s="6">
        <v>1988</v>
      </c>
      <c r="W2813" s="3" t="s">
        <v>5986</v>
      </c>
      <c r="X2813" s="3" t="s">
        <v>3881</v>
      </c>
      <c r="Y2813" s="607">
        <v>41613</v>
      </c>
      <c r="Z2813" s="1332">
        <v>100</v>
      </c>
      <c r="AA2813" s="1832" t="s">
        <v>5987</v>
      </c>
      <c r="AB2813" s="3">
        <v>0</v>
      </c>
      <c r="AC2813" s="607">
        <v>41613</v>
      </c>
      <c r="AD2813" s="24" t="s">
        <v>61</v>
      </c>
      <c r="AE2813" s="22"/>
      <c r="AF2813" s="22"/>
      <c r="AG2813" s="22"/>
      <c r="AH2813" s="22" t="s">
        <v>388</v>
      </c>
      <c r="AJ2813" s="3" t="s">
        <v>2261</v>
      </c>
    </row>
    <row r="2814" spans="1:36" ht="47.25" hidden="1" customHeight="1" x14ac:dyDescent="0.2">
      <c r="A2814" s="28" t="s">
        <v>2104</v>
      </c>
      <c r="B2814" s="28" t="s">
        <v>109</v>
      </c>
      <c r="C2814" s="28" t="s">
        <v>36</v>
      </c>
      <c r="D2814" s="37">
        <v>41730</v>
      </c>
      <c r="E2814" s="30">
        <v>0.16180555555555556</v>
      </c>
      <c r="F2814" s="37" t="s">
        <v>2105</v>
      </c>
      <c r="G2814" s="30">
        <v>0.16180555555555556</v>
      </c>
      <c r="H2814" s="196">
        <v>0</v>
      </c>
      <c r="I2814" s="28">
        <v>8</v>
      </c>
      <c r="J2814" s="28" t="s">
        <v>146</v>
      </c>
      <c r="K2814" s="28" t="s">
        <v>132</v>
      </c>
      <c r="L2814" s="28" t="s">
        <v>128</v>
      </c>
      <c r="M2814" s="28" t="s">
        <v>2109</v>
      </c>
      <c r="N2814" s="28" t="s">
        <v>103</v>
      </c>
      <c r="O2814" s="28" t="s">
        <v>66</v>
      </c>
      <c r="P2814" s="28" t="s">
        <v>2109</v>
      </c>
      <c r="Q2814" s="246" t="s">
        <v>2110</v>
      </c>
      <c r="R2814" s="28"/>
      <c r="S2814" s="28">
        <v>2.7</v>
      </c>
      <c r="T2814" s="144">
        <f t="shared" si="99"/>
        <v>2.7</v>
      </c>
      <c r="U2814" s="1" t="s">
        <v>82</v>
      </c>
      <c r="V2814" s="52">
        <v>1993</v>
      </c>
      <c r="W2814" s="1" t="s">
        <v>5988</v>
      </c>
      <c r="X2814" s="1" t="s">
        <v>3881</v>
      </c>
      <c r="Y2814" s="57">
        <v>41603</v>
      </c>
      <c r="Z2814" s="312">
        <v>100</v>
      </c>
      <c r="AA2814" s="220" t="s">
        <v>5419</v>
      </c>
      <c r="AB2814" s="1">
        <v>0</v>
      </c>
      <c r="AC2814" s="57"/>
      <c r="AD2814" s="1" t="s">
        <v>49</v>
      </c>
      <c r="AE2814" s="3"/>
      <c r="AF2814" s="3"/>
      <c r="AG2814" s="3"/>
      <c r="AJ2814" s="3" t="s">
        <v>2261</v>
      </c>
    </row>
    <row r="2815" spans="1:36" ht="47.25" hidden="1" customHeight="1" x14ac:dyDescent="0.2">
      <c r="A2815" s="22" t="s">
        <v>2104</v>
      </c>
      <c r="B2815" s="28" t="s">
        <v>109</v>
      </c>
      <c r="C2815" s="28" t="s">
        <v>36</v>
      </c>
      <c r="D2815" s="37">
        <v>41730</v>
      </c>
      <c r="E2815" s="30">
        <v>0.44166666666666665</v>
      </c>
      <c r="F2815" s="37" t="s">
        <v>2105</v>
      </c>
      <c r="G2815" s="30">
        <v>0.65208333333333335</v>
      </c>
      <c r="H2815" s="196">
        <v>3.472222222222222E-3</v>
      </c>
      <c r="I2815" s="28">
        <v>3</v>
      </c>
      <c r="J2815" s="28" t="s">
        <v>146</v>
      </c>
      <c r="K2815" s="28" t="s">
        <v>133</v>
      </c>
      <c r="L2815" s="28" t="s">
        <v>128</v>
      </c>
      <c r="M2815" s="28" t="s">
        <v>2111</v>
      </c>
      <c r="N2815" s="28" t="s">
        <v>103</v>
      </c>
      <c r="O2815" s="28" t="s">
        <v>66</v>
      </c>
      <c r="P2815" s="28" t="s">
        <v>2111</v>
      </c>
      <c r="Q2815" s="28" t="s">
        <v>2112</v>
      </c>
      <c r="R2815" s="28"/>
      <c r="S2815" s="28">
        <v>0.8</v>
      </c>
      <c r="T2815" s="144">
        <f t="shared" si="99"/>
        <v>0.8</v>
      </c>
      <c r="U2815" s="1" t="s">
        <v>75</v>
      </c>
      <c r="V2815" s="52">
        <v>1992</v>
      </c>
      <c r="W2815" s="1" t="s">
        <v>3880</v>
      </c>
      <c r="X2815" s="1" t="s">
        <v>3881</v>
      </c>
      <c r="Y2815" s="57">
        <v>41615</v>
      </c>
      <c r="Z2815" s="312">
        <v>100</v>
      </c>
      <c r="AA2815" s="220" t="s">
        <v>5975</v>
      </c>
      <c r="AB2815" s="312">
        <v>0</v>
      </c>
      <c r="AC2815" s="57">
        <v>41615</v>
      </c>
      <c r="AD2815" s="1" t="s">
        <v>49</v>
      </c>
      <c r="AE2815" s="3"/>
      <c r="AF2815" s="3"/>
      <c r="AG2815" s="3" t="s">
        <v>5989</v>
      </c>
    </row>
    <row r="2816" spans="1:36" ht="47.25" hidden="1" customHeight="1" x14ac:dyDescent="0.2">
      <c r="A2816" s="22" t="s">
        <v>2104</v>
      </c>
      <c r="B2816" s="28" t="s">
        <v>109</v>
      </c>
      <c r="C2816" s="28" t="s">
        <v>36</v>
      </c>
      <c r="D2816" s="37">
        <v>41730</v>
      </c>
      <c r="E2816" s="30">
        <v>0.44236111111111115</v>
      </c>
      <c r="F2816" s="37" t="s">
        <v>2105</v>
      </c>
      <c r="G2816" s="30">
        <v>0.53194444444444444</v>
      </c>
      <c r="H2816" s="196">
        <v>8.9583333333333334E-2</v>
      </c>
      <c r="I2816" s="28">
        <v>9</v>
      </c>
      <c r="J2816" s="28" t="s">
        <v>146</v>
      </c>
      <c r="K2816" s="28" t="s">
        <v>133</v>
      </c>
      <c r="L2816" s="28" t="s">
        <v>128</v>
      </c>
      <c r="M2816" s="28" t="s">
        <v>2113</v>
      </c>
      <c r="N2816" s="28" t="s">
        <v>103</v>
      </c>
      <c r="O2816" s="28" t="s">
        <v>66</v>
      </c>
      <c r="P2816" s="52" t="s">
        <v>2114</v>
      </c>
      <c r="Q2816" s="28" t="s">
        <v>2115</v>
      </c>
      <c r="R2816" s="28">
        <v>5.4</v>
      </c>
      <c r="S2816" s="28">
        <v>0.3</v>
      </c>
      <c r="T2816" s="144">
        <f t="shared" si="99"/>
        <v>5.7</v>
      </c>
      <c r="U2816" s="1" t="s">
        <v>75</v>
      </c>
      <c r="V2816" s="52">
        <v>1990</v>
      </c>
      <c r="W2816" s="1" t="s">
        <v>3880</v>
      </c>
      <c r="X2816" s="1" t="s">
        <v>3881</v>
      </c>
      <c r="Y2816" s="57">
        <v>41534</v>
      </c>
      <c r="Z2816" s="312">
        <v>100</v>
      </c>
      <c r="AA2816" s="57">
        <v>41838</v>
      </c>
      <c r="AB2816" s="1">
        <v>1</v>
      </c>
      <c r="AC2816" s="57">
        <v>41629</v>
      </c>
      <c r="AD2816" s="1" t="s">
        <v>49</v>
      </c>
      <c r="AE2816" s="3"/>
      <c r="AF2816" s="3"/>
      <c r="AG2816" s="3"/>
    </row>
    <row r="2817" spans="1:36" ht="47.25" hidden="1" customHeight="1" x14ac:dyDescent="0.2">
      <c r="A2817" s="22" t="s">
        <v>2104</v>
      </c>
      <c r="B2817" s="28" t="s">
        <v>109</v>
      </c>
      <c r="C2817" s="28" t="s">
        <v>36</v>
      </c>
      <c r="D2817" s="37">
        <v>41730</v>
      </c>
      <c r="E2817" s="30">
        <v>0.45833333333333331</v>
      </c>
      <c r="F2817" s="37" t="s">
        <v>2105</v>
      </c>
      <c r="G2817" s="30">
        <v>0.45833333333333331</v>
      </c>
      <c r="H2817" s="196">
        <v>0</v>
      </c>
      <c r="I2817" s="28">
        <v>11</v>
      </c>
      <c r="J2817" s="28" t="s">
        <v>146</v>
      </c>
      <c r="K2817" s="28" t="s">
        <v>132</v>
      </c>
      <c r="L2817" s="28" t="s">
        <v>128</v>
      </c>
      <c r="M2817" s="28" t="s">
        <v>2116</v>
      </c>
      <c r="N2817" s="28" t="s">
        <v>103</v>
      </c>
      <c r="O2817" s="28" t="s">
        <v>66</v>
      </c>
      <c r="P2817" s="28" t="s">
        <v>2116</v>
      </c>
      <c r="Q2817" s="28" t="s">
        <v>2117</v>
      </c>
      <c r="R2817" s="28"/>
      <c r="S2817" s="28">
        <v>3.4</v>
      </c>
      <c r="T2817" s="144">
        <f t="shared" si="99"/>
        <v>3.4</v>
      </c>
      <c r="U2817" s="16" t="s">
        <v>84</v>
      </c>
      <c r="V2817" s="6">
        <v>1990</v>
      </c>
      <c r="W2817" s="6" t="s">
        <v>150</v>
      </c>
      <c r="X2817" s="16" t="s">
        <v>3881</v>
      </c>
      <c r="Y2817" s="607">
        <v>41693</v>
      </c>
      <c r="Z2817" s="1332">
        <v>100</v>
      </c>
      <c r="AA2817" s="1832" t="s">
        <v>5975</v>
      </c>
      <c r="AB2817" s="1332">
        <v>0</v>
      </c>
      <c r="AC2817" s="607">
        <v>41693</v>
      </c>
      <c r="AD2817" s="1" t="s">
        <v>49</v>
      </c>
      <c r="AE2817" s="3"/>
      <c r="AF2817" s="3"/>
      <c r="AG2817" s="3"/>
      <c r="AJ2817" s="3" t="s">
        <v>2261</v>
      </c>
    </row>
    <row r="2818" spans="1:36" ht="141.75" hidden="1" customHeight="1" x14ac:dyDescent="0.2">
      <c r="A2818" s="28" t="s">
        <v>2104</v>
      </c>
      <c r="B2818" s="28" t="s">
        <v>109</v>
      </c>
      <c r="C2818" s="28" t="s">
        <v>36</v>
      </c>
      <c r="D2818" s="37">
        <v>41730</v>
      </c>
      <c r="E2818" s="30">
        <v>0.4604166666666667</v>
      </c>
      <c r="F2818" s="37" t="s">
        <v>2105</v>
      </c>
      <c r="G2818" s="30">
        <v>0.6166666666666667</v>
      </c>
      <c r="H2818" s="196">
        <v>7.4305555555555555E-2</v>
      </c>
      <c r="I2818" s="28">
        <v>7</v>
      </c>
      <c r="J2818" s="28" t="s">
        <v>146</v>
      </c>
      <c r="K2818" s="28" t="s">
        <v>133</v>
      </c>
      <c r="L2818" s="28" t="s">
        <v>128</v>
      </c>
      <c r="M2818" s="28" t="s">
        <v>2118</v>
      </c>
      <c r="N2818" s="28" t="s">
        <v>103</v>
      </c>
      <c r="O2818" s="28" t="s">
        <v>66</v>
      </c>
      <c r="P2818" s="28" t="s">
        <v>2118</v>
      </c>
      <c r="Q2818" s="28" t="s">
        <v>2119</v>
      </c>
      <c r="R2818" s="28">
        <v>10.4</v>
      </c>
      <c r="S2818" s="28">
        <v>14.3</v>
      </c>
      <c r="T2818" s="1758">
        <f t="shared" si="99"/>
        <v>24.700000000000003</v>
      </c>
      <c r="U2818" s="3" t="s">
        <v>75</v>
      </c>
      <c r="V2818" s="6">
        <v>1989</v>
      </c>
      <c r="W2818" s="3" t="s">
        <v>453</v>
      </c>
      <c r="X2818" s="16" t="s">
        <v>3881</v>
      </c>
      <c r="Y2818" s="6" t="s">
        <v>5990</v>
      </c>
      <c r="Z2818" s="1332">
        <v>100</v>
      </c>
      <c r="AA2818" s="654">
        <v>41730</v>
      </c>
      <c r="AB2818" s="3">
        <v>0</v>
      </c>
      <c r="AC2818" s="6" t="s">
        <v>5991</v>
      </c>
      <c r="AD2818" s="1" t="s">
        <v>49</v>
      </c>
      <c r="AE2818" s="3"/>
      <c r="AF2818" s="3"/>
      <c r="AG2818" s="3" t="s">
        <v>5992</v>
      </c>
    </row>
    <row r="2819" spans="1:36" ht="102" hidden="1" customHeight="1" x14ac:dyDescent="0.2">
      <c r="A2819" s="28" t="s">
        <v>2104</v>
      </c>
      <c r="B2819" s="28" t="s">
        <v>109</v>
      </c>
      <c r="C2819" s="28" t="s">
        <v>36</v>
      </c>
      <c r="D2819" s="37">
        <v>41730</v>
      </c>
      <c r="E2819" s="30">
        <v>0.46736111111111112</v>
      </c>
      <c r="F2819" s="37" t="s">
        <v>2105</v>
      </c>
      <c r="G2819" s="30">
        <v>0.7006944444444444</v>
      </c>
      <c r="H2819" s="196">
        <v>0.16944444444444443</v>
      </c>
      <c r="I2819" s="28">
        <v>15</v>
      </c>
      <c r="J2819" s="28" t="s">
        <v>178</v>
      </c>
      <c r="K2819" s="28" t="s">
        <v>133</v>
      </c>
      <c r="L2819" s="28" t="s">
        <v>128</v>
      </c>
      <c r="M2819" s="28" t="s">
        <v>2120</v>
      </c>
      <c r="N2819" s="28" t="s">
        <v>103</v>
      </c>
      <c r="O2819" s="28" t="s">
        <v>66</v>
      </c>
      <c r="P2819" s="28" t="s">
        <v>2120</v>
      </c>
      <c r="Q2819" s="40" t="s">
        <v>2121</v>
      </c>
      <c r="R2819" s="1">
        <v>40.799999999999997</v>
      </c>
      <c r="S2819" s="1">
        <v>3.9</v>
      </c>
      <c r="T2819" s="1">
        <v>44.7</v>
      </c>
      <c r="U2819" s="1" t="s">
        <v>75</v>
      </c>
      <c r="V2819" s="52">
        <v>1989</v>
      </c>
      <c r="W2819" s="1" t="s">
        <v>453</v>
      </c>
      <c r="X2819" s="17" t="s">
        <v>3881</v>
      </c>
      <c r="Y2819" s="52" t="s">
        <v>5993</v>
      </c>
      <c r="Z2819" s="312">
        <v>100</v>
      </c>
      <c r="AA2819" s="311">
        <v>42095</v>
      </c>
      <c r="AB2819" s="1">
        <v>0</v>
      </c>
      <c r="AC2819" s="52" t="s">
        <v>5994</v>
      </c>
      <c r="AD2819" s="1" t="s">
        <v>49</v>
      </c>
      <c r="AE2819" s="1"/>
      <c r="AF2819" s="1"/>
      <c r="AG2819" s="1"/>
    </row>
    <row r="2820" spans="1:36" ht="153" hidden="1" customHeight="1" x14ac:dyDescent="0.2">
      <c r="A2820" s="28" t="s">
        <v>2104</v>
      </c>
      <c r="B2820" s="28" t="s">
        <v>109</v>
      </c>
      <c r="C2820" s="28" t="s">
        <v>2244</v>
      </c>
      <c r="D2820" s="37">
        <v>41730</v>
      </c>
      <c r="E2820" s="30">
        <v>0.52152777777777781</v>
      </c>
      <c r="F2820" s="37" t="s">
        <v>2105</v>
      </c>
      <c r="G2820" s="30">
        <v>0.57152777777777775</v>
      </c>
      <c r="H2820" s="196">
        <v>0</v>
      </c>
      <c r="I2820" s="28">
        <v>398</v>
      </c>
      <c r="J2820" s="28" t="s">
        <v>2122</v>
      </c>
      <c r="K2820" s="28" t="s">
        <v>132</v>
      </c>
      <c r="L2820" s="28" t="s">
        <v>125</v>
      </c>
      <c r="M2820" s="28" t="s">
        <v>2123</v>
      </c>
      <c r="N2820" s="28">
        <v>110</v>
      </c>
      <c r="O2820" s="28" t="s">
        <v>66</v>
      </c>
      <c r="P2820" s="28" t="s">
        <v>2123</v>
      </c>
      <c r="Q2820" s="28" t="s">
        <v>2124</v>
      </c>
      <c r="R2820" s="28"/>
      <c r="S2820" s="28">
        <v>620</v>
      </c>
      <c r="T2820" s="144">
        <f>R2820+S2820</f>
        <v>620</v>
      </c>
      <c r="U2820" s="1" t="s">
        <v>75</v>
      </c>
      <c r="V2820" s="52">
        <v>2009</v>
      </c>
      <c r="W2820" s="1"/>
      <c r="X2820" s="1"/>
      <c r="Y2820" s="52"/>
      <c r="Z2820" s="312"/>
      <c r="AA2820" s="52"/>
      <c r="AB2820" s="1"/>
      <c r="AC2820" s="52"/>
      <c r="AD2820" s="1" t="s">
        <v>55</v>
      </c>
      <c r="AE2820" s="28"/>
      <c r="AF2820" s="28"/>
      <c r="AG2820" s="28"/>
      <c r="AJ2820" s="3" t="s">
        <v>2261</v>
      </c>
    </row>
    <row r="2821" spans="1:36" ht="63.75" hidden="1" customHeight="1" x14ac:dyDescent="0.2">
      <c r="A2821" s="28" t="s">
        <v>2104</v>
      </c>
      <c r="B2821" s="28" t="s">
        <v>109</v>
      </c>
      <c r="C2821" s="28" t="s">
        <v>2244</v>
      </c>
      <c r="D2821" s="37">
        <v>41730</v>
      </c>
      <c r="E2821" s="30">
        <v>0.57986111111111105</v>
      </c>
      <c r="F2821" s="37" t="s">
        <v>2125</v>
      </c>
      <c r="G2821" s="30">
        <v>0.7055555555555556</v>
      </c>
      <c r="H2821" s="196">
        <v>0</v>
      </c>
      <c r="I2821" s="28">
        <v>251</v>
      </c>
      <c r="J2821" s="28" t="s">
        <v>2126</v>
      </c>
      <c r="K2821" s="28" t="s">
        <v>134</v>
      </c>
      <c r="L2821" s="28" t="s">
        <v>125</v>
      </c>
      <c r="M2821" s="28" t="s">
        <v>2127</v>
      </c>
      <c r="N2821" s="28">
        <v>110</v>
      </c>
      <c r="O2821" s="28" t="s">
        <v>66</v>
      </c>
      <c r="P2821" s="28" t="s">
        <v>2127</v>
      </c>
      <c r="Q2821" s="28" t="s">
        <v>2128</v>
      </c>
      <c r="R2821" s="28"/>
      <c r="S2821" s="28">
        <v>623</v>
      </c>
      <c r="T2821" s="144">
        <f>R2821+S2821</f>
        <v>623</v>
      </c>
      <c r="U2821" s="1" t="s">
        <v>75</v>
      </c>
      <c r="V2821" s="52">
        <v>1989</v>
      </c>
      <c r="W2821" s="1"/>
      <c r="X2821" s="1"/>
      <c r="Y2821" s="52"/>
      <c r="Z2821" s="312"/>
      <c r="AA2821" s="52"/>
      <c r="AB2821" s="1"/>
      <c r="AC2821" s="52"/>
      <c r="AD2821" s="1" t="s">
        <v>55</v>
      </c>
      <c r="AE2821" s="28"/>
      <c r="AF2821" s="28"/>
      <c r="AG2821" s="28"/>
      <c r="AJ2821" s="3" t="s">
        <v>2261</v>
      </c>
    </row>
    <row r="2822" spans="1:36" ht="15.75" hidden="1" customHeight="1" x14ac:dyDescent="0.2">
      <c r="A2822" s="28" t="s">
        <v>2104</v>
      </c>
      <c r="B2822" s="28" t="s">
        <v>109</v>
      </c>
      <c r="C2822" s="28" t="s">
        <v>36</v>
      </c>
      <c r="D2822" s="37">
        <v>41731</v>
      </c>
      <c r="E2822" s="30"/>
      <c r="F2822" s="37"/>
      <c r="G2822" s="30"/>
      <c r="H2822" s="196"/>
      <c r="I2822" s="28"/>
      <c r="J2822" s="28"/>
      <c r="K2822" s="28"/>
      <c r="L2822" s="28"/>
      <c r="M2822" s="28"/>
      <c r="N2822" s="28"/>
      <c r="O2822" s="28"/>
      <c r="P2822" s="28"/>
      <c r="Q2822" s="28"/>
      <c r="R2822" s="28"/>
      <c r="S2822" s="28"/>
      <c r="T2822" s="144"/>
      <c r="U2822" s="22"/>
      <c r="V2822" s="22"/>
      <c r="W2822" s="22"/>
      <c r="X2822" s="22"/>
      <c r="Y2822" s="22"/>
      <c r="Z2822" s="22"/>
      <c r="AA2822" s="22"/>
      <c r="AB2822" s="22"/>
      <c r="AC2822" s="22"/>
      <c r="AD2822" s="22"/>
      <c r="AE2822" s="22"/>
      <c r="AF2822" s="22"/>
      <c r="AG2822" s="22" t="s">
        <v>200</v>
      </c>
    </row>
    <row r="2823" spans="1:36" ht="141.75" hidden="1" customHeight="1" x14ac:dyDescent="0.2">
      <c r="A2823" s="28" t="s">
        <v>2104</v>
      </c>
      <c r="B2823" s="28" t="s">
        <v>109</v>
      </c>
      <c r="C2823" s="28" t="s">
        <v>36</v>
      </c>
      <c r="D2823" s="37">
        <v>41732</v>
      </c>
      <c r="E2823" s="30"/>
      <c r="F2823" s="37"/>
      <c r="G2823" s="30"/>
      <c r="H2823" s="196"/>
      <c r="I2823" s="28"/>
      <c r="J2823" s="28"/>
      <c r="K2823" s="28"/>
      <c r="L2823" s="28"/>
      <c r="M2823" s="28"/>
      <c r="N2823" s="28"/>
      <c r="O2823" s="28"/>
      <c r="P2823" s="28"/>
      <c r="Q2823" s="28"/>
      <c r="R2823" s="28"/>
      <c r="S2823" s="28"/>
      <c r="T2823" s="144"/>
      <c r="U2823" s="28"/>
      <c r="V2823" s="22"/>
      <c r="W2823" s="22"/>
      <c r="X2823" s="22"/>
      <c r="Y2823" s="22"/>
      <c r="Z2823" s="22"/>
      <c r="AA2823" s="22"/>
      <c r="AB2823" s="22"/>
      <c r="AC2823" s="22"/>
      <c r="AD2823" s="28"/>
      <c r="AE2823" s="22"/>
      <c r="AF2823" s="22"/>
      <c r="AG2823" s="22" t="s">
        <v>200</v>
      </c>
    </row>
    <row r="2824" spans="1:36" ht="102" hidden="1" customHeight="1" x14ac:dyDescent="0.2">
      <c r="A2824" s="28" t="s">
        <v>2104</v>
      </c>
      <c r="B2824" s="28" t="s">
        <v>109</v>
      </c>
      <c r="C2824" s="28" t="s">
        <v>36</v>
      </c>
      <c r="D2824" s="37">
        <v>41733</v>
      </c>
      <c r="E2824" s="30"/>
      <c r="F2824" s="37"/>
      <c r="G2824" s="30"/>
      <c r="H2824" s="196"/>
      <c r="I2824" s="28"/>
      <c r="J2824" s="28"/>
      <c r="K2824" s="28"/>
      <c r="L2824" s="28"/>
      <c r="M2824" s="28"/>
      <c r="N2824" s="28"/>
      <c r="O2824" s="28"/>
      <c r="P2824" s="28"/>
      <c r="Q2824" s="28"/>
      <c r="R2824" s="28"/>
      <c r="S2824" s="28"/>
      <c r="T2824" s="144"/>
      <c r="U2824" s="28"/>
      <c r="V2824" s="22"/>
      <c r="W2824" s="22"/>
      <c r="X2824" s="22"/>
      <c r="Y2824" s="22"/>
      <c r="Z2824" s="22"/>
      <c r="AA2824" s="22"/>
      <c r="AB2824" s="22"/>
      <c r="AC2824" s="22"/>
      <c r="AD2824" s="28"/>
      <c r="AE2824" s="22"/>
      <c r="AF2824" s="22"/>
      <c r="AG2824" s="22" t="s">
        <v>200</v>
      </c>
    </row>
    <row r="2825" spans="1:36" ht="47.25" hidden="1" customHeight="1" x14ac:dyDescent="0.2">
      <c r="A2825" s="28" t="s">
        <v>2104</v>
      </c>
      <c r="B2825" s="28" t="s">
        <v>109</v>
      </c>
      <c r="C2825" s="28" t="s">
        <v>36</v>
      </c>
      <c r="D2825" s="37">
        <v>41734</v>
      </c>
      <c r="E2825" s="30"/>
      <c r="F2825" s="37"/>
      <c r="G2825" s="30"/>
      <c r="H2825" s="196"/>
      <c r="I2825" s="28"/>
      <c r="J2825" s="28"/>
      <c r="K2825" s="28"/>
      <c r="L2825" s="28"/>
      <c r="M2825" s="28"/>
      <c r="N2825" s="28"/>
      <c r="O2825" s="28"/>
      <c r="P2825" s="28"/>
      <c r="Q2825" s="28"/>
      <c r="R2825" s="28"/>
      <c r="S2825" s="28"/>
      <c r="T2825" s="144"/>
      <c r="U2825" s="22"/>
      <c r="V2825" s="22"/>
      <c r="W2825" s="22"/>
      <c r="X2825" s="22"/>
      <c r="Y2825" s="22"/>
      <c r="Z2825" s="22"/>
      <c r="AA2825" s="22"/>
      <c r="AB2825" s="22"/>
      <c r="AC2825" s="22"/>
      <c r="AD2825" s="22"/>
      <c r="AE2825" s="22"/>
      <c r="AF2825" s="22"/>
      <c r="AG2825" s="22" t="s">
        <v>200</v>
      </c>
    </row>
    <row r="2826" spans="1:36" ht="31.5" hidden="1" customHeight="1" x14ac:dyDescent="0.2">
      <c r="A2826" s="28" t="s">
        <v>2104</v>
      </c>
      <c r="B2826" s="28" t="s">
        <v>109</v>
      </c>
      <c r="C2826" s="28" t="s">
        <v>36</v>
      </c>
      <c r="D2826" s="37">
        <v>41735</v>
      </c>
      <c r="E2826" s="30"/>
      <c r="F2826" s="37"/>
      <c r="G2826" s="30"/>
      <c r="H2826" s="196"/>
      <c r="I2826" s="28"/>
      <c r="J2826" s="28"/>
      <c r="K2826" s="28"/>
      <c r="L2826" s="28"/>
      <c r="M2826" s="28"/>
      <c r="N2826" s="28"/>
      <c r="O2826" s="28"/>
      <c r="P2826" s="28"/>
      <c r="Q2826" s="28"/>
      <c r="R2826" s="28"/>
      <c r="S2826" s="28"/>
      <c r="T2826" s="144"/>
      <c r="U2826" s="22"/>
      <c r="V2826" s="22"/>
      <c r="W2826" s="22"/>
      <c r="X2826" s="22"/>
      <c r="Y2826" s="22"/>
      <c r="Z2826" s="22"/>
      <c r="AA2826" s="22"/>
      <c r="AB2826" s="22"/>
      <c r="AC2826" s="22"/>
      <c r="AD2826" s="22"/>
      <c r="AE2826" s="22"/>
      <c r="AF2826" s="22"/>
      <c r="AG2826" s="22" t="s">
        <v>200</v>
      </c>
    </row>
    <row r="2827" spans="1:36" ht="31.5" hidden="1" customHeight="1" x14ac:dyDescent="0.2">
      <c r="A2827" s="28" t="s">
        <v>2104</v>
      </c>
      <c r="B2827" s="28" t="s">
        <v>109</v>
      </c>
      <c r="C2827" s="28" t="s">
        <v>36</v>
      </c>
      <c r="D2827" s="37">
        <v>41736</v>
      </c>
      <c r="E2827" s="30"/>
      <c r="F2827" s="37"/>
      <c r="G2827" s="30"/>
      <c r="H2827" s="30"/>
      <c r="I2827" s="28"/>
      <c r="J2827" s="28"/>
      <c r="K2827" s="28"/>
      <c r="L2827" s="28"/>
      <c r="M2827" s="28"/>
      <c r="N2827" s="28"/>
      <c r="O2827" s="28"/>
      <c r="P2827" s="28"/>
      <c r="Q2827" s="28"/>
      <c r="R2827" s="28"/>
      <c r="S2827" s="28"/>
      <c r="T2827" s="28"/>
      <c r="U2827" s="22"/>
      <c r="V2827" s="22"/>
      <c r="W2827" s="22"/>
      <c r="X2827" s="22"/>
      <c r="Y2827" s="22"/>
      <c r="Z2827" s="22"/>
      <c r="AA2827" s="22"/>
      <c r="AB2827" s="22"/>
      <c r="AC2827" s="22"/>
      <c r="AD2827" s="22"/>
      <c r="AE2827" s="22"/>
      <c r="AF2827" s="22"/>
      <c r="AG2827" s="22" t="s">
        <v>200</v>
      </c>
    </row>
    <row r="2828" spans="1:36" ht="31.5" hidden="1" customHeight="1" x14ac:dyDescent="0.2">
      <c r="A2828" s="28" t="s">
        <v>2104</v>
      </c>
      <c r="B2828" s="28" t="s">
        <v>109</v>
      </c>
      <c r="C2828" s="28" t="s">
        <v>36</v>
      </c>
      <c r="D2828" s="37">
        <v>41737</v>
      </c>
      <c r="E2828" s="30"/>
      <c r="F2828" s="37"/>
      <c r="G2828" s="30"/>
      <c r="H2828" s="30"/>
      <c r="I2828" s="28"/>
      <c r="J2828" s="28"/>
      <c r="K2828" s="28"/>
      <c r="L2828" s="28"/>
      <c r="M2828" s="28"/>
      <c r="N2828" s="28"/>
      <c r="O2828" s="28"/>
      <c r="P2828" s="28"/>
      <c r="Q2828" s="28"/>
      <c r="R2828" s="28"/>
      <c r="S2828" s="28"/>
      <c r="T2828" s="28"/>
      <c r="U2828" s="22"/>
      <c r="V2828" s="22"/>
      <c r="W2828" s="22"/>
      <c r="X2828" s="22"/>
      <c r="Y2828" s="22"/>
      <c r="Z2828" s="22"/>
      <c r="AA2828" s="22"/>
      <c r="AB2828" s="22"/>
      <c r="AC2828" s="22"/>
      <c r="AD2828" s="22"/>
      <c r="AE2828" s="22"/>
      <c r="AF2828" s="22"/>
      <c r="AG2828" s="22" t="s">
        <v>200</v>
      </c>
    </row>
    <row r="2829" spans="1:36" ht="31.5" hidden="1" customHeight="1" x14ac:dyDescent="0.2">
      <c r="A2829" s="28" t="s">
        <v>2104</v>
      </c>
      <c r="B2829" s="28" t="s">
        <v>109</v>
      </c>
      <c r="C2829" s="28" t="s">
        <v>36</v>
      </c>
      <c r="D2829" s="37">
        <v>41738</v>
      </c>
      <c r="E2829" s="30">
        <v>0.64097222222222217</v>
      </c>
      <c r="F2829" s="37" t="s">
        <v>2386</v>
      </c>
      <c r="G2829" s="30">
        <v>0.64097222222222217</v>
      </c>
      <c r="H2829" s="30">
        <v>0</v>
      </c>
      <c r="I2829" s="28">
        <v>15</v>
      </c>
      <c r="J2829" s="28" t="s">
        <v>146</v>
      </c>
      <c r="K2829" s="28" t="s">
        <v>132</v>
      </c>
      <c r="L2829" s="28" t="s">
        <v>125</v>
      </c>
      <c r="M2829" s="28" t="s">
        <v>2387</v>
      </c>
      <c r="N2829" s="28" t="s">
        <v>103</v>
      </c>
      <c r="O2829" s="28" t="s">
        <v>66</v>
      </c>
      <c r="P2829" s="28" t="s">
        <v>2387</v>
      </c>
      <c r="Q2829" s="28" t="s">
        <v>2388</v>
      </c>
      <c r="R2829" s="28"/>
      <c r="S2829" s="28">
        <v>3.1</v>
      </c>
      <c r="T2829" s="28">
        <v>3.1</v>
      </c>
      <c r="U2829" s="3" t="s">
        <v>75</v>
      </c>
      <c r="V2829" s="6"/>
      <c r="W2829" s="3"/>
      <c r="X2829" s="3"/>
      <c r="Y2829" s="6"/>
      <c r="Z2829" s="1332"/>
      <c r="AA2829" s="6"/>
      <c r="AB2829" s="3"/>
      <c r="AC2829" s="6"/>
      <c r="AD2829" s="3" t="s">
        <v>55</v>
      </c>
      <c r="AE2829" s="22"/>
      <c r="AF2829" s="22"/>
      <c r="AG2829" s="22"/>
    </row>
    <row r="2830" spans="1:36" ht="31.5" hidden="1" customHeight="1" x14ac:dyDescent="0.2">
      <c r="A2830" s="28" t="s">
        <v>2104</v>
      </c>
      <c r="B2830" s="28" t="s">
        <v>109</v>
      </c>
      <c r="C2830" s="28" t="s">
        <v>36</v>
      </c>
      <c r="D2830" s="37">
        <v>41739</v>
      </c>
      <c r="E2830" s="30"/>
      <c r="F2830" s="37"/>
      <c r="G2830" s="30"/>
      <c r="H2830" s="30"/>
      <c r="I2830" s="28"/>
      <c r="J2830" s="28"/>
      <c r="K2830" s="28"/>
      <c r="L2830" s="28"/>
      <c r="M2830" s="28"/>
      <c r="N2830" s="28"/>
      <c r="O2830" s="28"/>
      <c r="P2830" s="28"/>
      <c r="Q2830" s="28"/>
      <c r="R2830" s="28"/>
      <c r="S2830" s="28"/>
      <c r="T2830" s="28"/>
      <c r="U2830" s="28"/>
      <c r="V2830" s="22"/>
      <c r="W2830" s="22"/>
      <c r="X2830" s="22"/>
      <c r="Y2830" s="22"/>
      <c r="Z2830" s="22"/>
      <c r="AA2830" s="22"/>
      <c r="AB2830" s="22"/>
      <c r="AC2830" s="22"/>
      <c r="AD2830" s="22"/>
      <c r="AE2830" s="22"/>
      <c r="AF2830" s="22"/>
      <c r="AG2830" s="22" t="s">
        <v>200</v>
      </c>
    </row>
    <row r="2831" spans="1:36" ht="78.75" hidden="1" customHeight="1" x14ac:dyDescent="0.2">
      <c r="A2831" s="28" t="s">
        <v>2104</v>
      </c>
      <c r="B2831" s="28" t="s">
        <v>109</v>
      </c>
      <c r="C2831" s="28" t="s">
        <v>36</v>
      </c>
      <c r="D2831" s="37">
        <v>41740</v>
      </c>
      <c r="E2831" s="30">
        <v>0.55138888888888882</v>
      </c>
      <c r="F2831" s="37" t="s">
        <v>2747</v>
      </c>
      <c r="G2831" s="30">
        <v>0.55138888888888882</v>
      </c>
      <c r="H2831" s="30">
        <v>0</v>
      </c>
      <c r="I2831" s="28">
        <v>12</v>
      </c>
      <c r="J2831" s="28" t="s">
        <v>178</v>
      </c>
      <c r="K2831" s="28" t="s">
        <v>132</v>
      </c>
      <c r="L2831" s="28" t="s">
        <v>127</v>
      </c>
      <c r="M2831" s="28" t="s">
        <v>2748</v>
      </c>
      <c r="N2831" s="28" t="s">
        <v>103</v>
      </c>
      <c r="O2831" s="28" t="s">
        <v>66</v>
      </c>
      <c r="P2831" s="28" t="s">
        <v>2748</v>
      </c>
      <c r="Q2831" s="28" t="s">
        <v>2749</v>
      </c>
      <c r="R2831" s="28"/>
      <c r="S2831" s="28">
        <v>6.9</v>
      </c>
      <c r="T2831" s="28">
        <v>6.9</v>
      </c>
      <c r="U2831" s="1" t="s">
        <v>75</v>
      </c>
      <c r="V2831" s="52"/>
      <c r="W2831" s="1"/>
      <c r="X2831" s="1"/>
      <c r="Y2831" s="52"/>
      <c r="Z2831" s="312"/>
      <c r="AA2831" s="52"/>
      <c r="AB2831" s="1"/>
      <c r="AC2831" s="52"/>
      <c r="AD2831" s="1" t="s">
        <v>57</v>
      </c>
      <c r="AE2831" s="22"/>
      <c r="AF2831" s="22"/>
      <c r="AG2831" s="22"/>
      <c r="AI2831" s="22" t="s">
        <v>387</v>
      </c>
    </row>
    <row r="2832" spans="1:36" ht="51" hidden="1" customHeight="1" x14ac:dyDescent="0.2">
      <c r="A2832" s="28" t="s">
        <v>2104</v>
      </c>
      <c r="B2832" s="28" t="s">
        <v>109</v>
      </c>
      <c r="C2832" s="28" t="s">
        <v>36</v>
      </c>
      <c r="D2832" s="37">
        <v>41741</v>
      </c>
      <c r="E2832" s="30"/>
      <c r="F2832" s="37"/>
      <c r="G2832" s="30"/>
      <c r="H2832" s="30"/>
      <c r="I2832" s="28"/>
      <c r="J2832" s="28"/>
      <c r="K2832" s="28"/>
      <c r="L2832" s="28"/>
      <c r="M2832" s="28"/>
      <c r="N2832" s="28"/>
      <c r="O2832" s="28"/>
      <c r="P2832" s="28"/>
      <c r="Q2832" s="28"/>
      <c r="R2832" s="28"/>
      <c r="S2832" s="28"/>
      <c r="T2832" s="28"/>
      <c r="U2832" s="28"/>
      <c r="V2832" s="28"/>
      <c r="W2832" s="28"/>
      <c r="X2832" s="28"/>
      <c r="Y2832" s="28"/>
      <c r="Z2832" s="28"/>
      <c r="AA2832" s="28"/>
      <c r="AB2832" s="28"/>
      <c r="AC2832" s="28"/>
      <c r="AD2832" s="28"/>
      <c r="AE2832" s="28"/>
      <c r="AF2832" s="28"/>
      <c r="AG2832" s="28" t="s">
        <v>200</v>
      </c>
    </row>
    <row r="2833" spans="1:36" ht="63" hidden="1" customHeight="1" x14ac:dyDescent="0.2">
      <c r="A2833" s="28" t="s">
        <v>2104</v>
      </c>
      <c r="B2833" s="28" t="s">
        <v>109</v>
      </c>
      <c r="C2833" s="28" t="s">
        <v>36</v>
      </c>
      <c r="D2833" s="37">
        <v>41742</v>
      </c>
      <c r="E2833" s="30"/>
      <c r="F2833" s="37"/>
      <c r="G2833" s="30"/>
      <c r="H2833" s="30"/>
      <c r="I2833" s="28"/>
      <c r="J2833" s="28"/>
      <c r="K2833" s="28"/>
      <c r="L2833" s="28"/>
      <c r="M2833" s="28"/>
      <c r="N2833" s="28"/>
      <c r="O2833" s="28"/>
      <c r="P2833" s="28"/>
      <c r="Q2833" s="28"/>
      <c r="R2833" s="28"/>
      <c r="S2833" s="28"/>
      <c r="T2833" s="28"/>
      <c r="U2833" s="22"/>
      <c r="V2833" s="22"/>
      <c r="W2833" s="22"/>
      <c r="X2833" s="22"/>
      <c r="Y2833" s="22"/>
      <c r="Z2833" s="22"/>
      <c r="AA2833" s="22"/>
      <c r="AB2833" s="22"/>
      <c r="AC2833" s="22"/>
      <c r="AD2833" s="22"/>
      <c r="AE2833" s="22"/>
      <c r="AF2833" s="22"/>
      <c r="AG2833" s="22" t="s">
        <v>200</v>
      </c>
    </row>
    <row r="2834" spans="1:36" ht="31.5" hidden="1" customHeight="1" x14ac:dyDescent="0.2">
      <c r="A2834" s="28" t="s">
        <v>2104</v>
      </c>
      <c r="B2834" s="28" t="s">
        <v>109</v>
      </c>
      <c r="C2834" s="28" t="s">
        <v>36</v>
      </c>
      <c r="D2834" s="37">
        <v>41743</v>
      </c>
      <c r="E2834" s="30"/>
      <c r="F2834" s="37"/>
      <c r="G2834" s="30"/>
      <c r="H2834" s="30"/>
      <c r="I2834" s="28"/>
      <c r="J2834" s="28"/>
      <c r="K2834" s="28"/>
      <c r="L2834" s="28"/>
      <c r="M2834" s="28"/>
      <c r="N2834" s="28"/>
      <c r="O2834" s="28"/>
      <c r="P2834" s="28"/>
      <c r="Q2834" s="28"/>
      <c r="R2834" s="28"/>
      <c r="S2834" s="28"/>
      <c r="T2834" s="28"/>
      <c r="U2834" s="28"/>
      <c r="V2834" s="28"/>
      <c r="W2834" s="28"/>
      <c r="X2834" s="28"/>
      <c r="Y2834" s="28"/>
      <c r="Z2834" s="28"/>
      <c r="AA2834" s="28"/>
      <c r="AB2834" s="28"/>
      <c r="AC2834" s="28"/>
      <c r="AD2834" s="28"/>
      <c r="AE2834" s="28"/>
      <c r="AF2834" s="28"/>
      <c r="AG2834" s="28" t="s">
        <v>200</v>
      </c>
    </row>
    <row r="2835" spans="1:36" ht="31.5" hidden="1" customHeight="1" x14ac:dyDescent="0.2">
      <c r="A2835" s="28" t="s">
        <v>2104</v>
      </c>
      <c r="B2835" s="28" t="s">
        <v>109</v>
      </c>
      <c r="C2835" s="28" t="s">
        <v>36</v>
      </c>
      <c r="D2835" s="37">
        <v>41744</v>
      </c>
      <c r="E2835" s="30"/>
      <c r="F2835" s="37"/>
      <c r="G2835" s="30"/>
      <c r="H2835" s="30"/>
      <c r="I2835" s="28"/>
      <c r="J2835" s="28"/>
      <c r="K2835" s="28"/>
      <c r="L2835" s="28"/>
      <c r="M2835" s="28"/>
      <c r="N2835" s="28"/>
      <c r="O2835" s="28"/>
      <c r="P2835" s="28"/>
      <c r="Q2835" s="28"/>
      <c r="R2835" s="28"/>
      <c r="S2835" s="28"/>
      <c r="T2835" s="28"/>
      <c r="U2835" s="22"/>
      <c r="V2835" s="22"/>
      <c r="W2835" s="22"/>
      <c r="X2835" s="22"/>
      <c r="Y2835" s="22"/>
      <c r="Z2835" s="22"/>
      <c r="AA2835" s="22"/>
      <c r="AB2835" s="22"/>
      <c r="AC2835" s="22"/>
      <c r="AD2835" s="28"/>
      <c r="AE2835" s="22"/>
      <c r="AF2835" s="22"/>
      <c r="AG2835" s="22" t="s">
        <v>200</v>
      </c>
    </row>
    <row r="2836" spans="1:36" ht="78.75" hidden="1" customHeight="1" x14ac:dyDescent="0.2">
      <c r="A2836" s="28" t="s">
        <v>2104</v>
      </c>
      <c r="B2836" s="28" t="s">
        <v>109</v>
      </c>
      <c r="C2836" s="28" t="s">
        <v>36</v>
      </c>
      <c r="D2836" s="37">
        <v>41745</v>
      </c>
      <c r="E2836" s="30"/>
      <c r="F2836" s="37"/>
      <c r="G2836" s="30"/>
      <c r="H2836" s="30"/>
      <c r="I2836" s="28"/>
      <c r="J2836" s="28"/>
      <c r="K2836" s="28"/>
      <c r="L2836" s="28"/>
      <c r="M2836" s="28"/>
      <c r="N2836" s="28"/>
      <c r="O2836" s="28"/>
      <c r="P2836" s="28"/>
      <c r="Q2836" s="28"/>
      <c r="R2836" s="28"/>
      <c r="S2836" s="28"/>
      <c r="T2836" s="28"/>
      <c r="U2836" s="22"/>
      <c r="V2836" s="22"/>
      <c r="W2836" s="22"/>
      <c r="X2836" s="22"/>
      <c r="Y2836" s="22"/>
      <c r="Z2836" s="22"/>
      <c r="AA2836" s="22"/>
      <c r="AB2836" s="22"/>
      <c r="AC2836" s="22"/>
      <c r="AD2836" s="28"/>
      <c r="AE2836" s="22"/>
      <c r="AF2836" s="22"/>
      <c r="AG2836" s="22" t="s">
        <v>200</v>
      </c>
    </row>
    <row r="2837" spans="1:36" ht="47.25" hidden="1" customHeight="1" x14ac:dyDescent="0.2">
      <c r="A2837" s="28" t="s">
        <v>2104</v>
      </c>
      <c r="B2837" s="28" t="s">
        <v>109</v>
      </c>
      <c r="C2837" s="28" t="s">
        <v>36</v>
      </c>
      <c r="D2837" s="37">
        <v>41746</v>
      </c>
      <c r="E2837" s="30"/>
      <c r="F2837" s="37"/>
      <c r="G2837" s="30"/>
      <c r="H2837" s="30"/>
      <c r="I2837" s="28"/>
      <c r="J2837" s="28"/>
      <c r="K2837" s="28"/>
      <c r="L2837" s="28"/>
      <c r="M2837" s="28"/>
      <c r="N2837" s="28"/>
      <c r="O2837" s="28"/>
      <c r="P2837" s="28"/>
      <c r="Q2837" s="28"/>
      <c r="R2837" s="28"/>
      <c r="S2837" s="28"/>
      <c r="T2837" s="28"/>
      <c r="U2837" s="22"/>
      <c r="V2837" s="22"/>
      <c r="W2837" s="22"/>
      <c r="X2837" s="22"/>
      <c r="Y2837" s="22"/>
      <c r="Z2837" s="22"/>
      <c r="AA2837" s="22"/>
      <c r="AB2837" s="22"/>
      <c r="AC2837" s="22"/>
      <c r="AD2837" s="22"/>
      <c r="AE2837" s="22"/>
      <c r="AF2837" s="22"/>
      <c r="AG2837" s="22" t="s">
        <v>200</v>
      </c>
    </row>
    <row r="2838" spans="1:36" ht="47.25" hidden="1" customHeight="1" x14ac:dyDescent="0.2">
      <c r="A2838" s="28" t="s">
        <v>2104</v>
      </c>
      <c r="B2838" s="28" t="s">
        <v>109</v>
      </c>
      <c r="C2838" s="28" t="s">
        <v>36</v>
      </c>
      <c r="D2838" s="37">
        <v>41747</v>
      </c>
      <c r="E2838" s="137"/>
      <c r="F2838" s="37"/>
      <c r="G2838" s="137"/>
      <c r="H2838" s="137"/>
      <c r="I2838" s="141"/>
      <c r="J2838" s="28"/>
      <c r="K2838" s="1"/>
      <c r="L2838" s="1"/>
      <c r="M2838" s="1"/>
      <c r="N2838" s="1"/>
      <c r="O2838" s="1"/>
      <c r="P2838" s="1"/>
      <c r="Q2838" s="1"/>
      <c r="R2838" s="141"/>
      <c r="S2838" s="141"/>
      <c r="T2838" s="141"/>
      <c r="U2838" s="3"/>
      <c r="V2838" s="3"/>
      <c r="W2838" s="3"/>
      <c r="X2838" s="3"/>
      <c r="Y2838" s="3"/>
      <c r="Z2838" s="3"/>
      <c r="AA2838" s="3"/>
      <c r="AB2838" s="3"/>
      <c r="AC2838" s="3"/>
      <c r="AD2838" s="3"/>
      <c r="AE2838" s="3"/>
      <c r="AF2838" s="3"/>
      <c r="AG2838" s="22" t="s">
        <v>200</v>
      </c>
    </row>
    <row r="2839" spans="1:36" ht="47.25" hidden="1" customHeight="1" x14ac:dyDescent="0.2">
      <c r="A2839" s="28" t="s">
        <v>2104</v>
      </c>
      <c r="B2839" s="28" t="s">
        <v>109</v>
      </c>
      <c r="C2839" s="28" t="s">
        <v>36</v>
      </c>
      <c r="D2839" s="37">
        <v>41748</v>
      </c>
      <c r="E2839" s="137">
        <v>0.5805555555555556</v>
      </c>
      <c r="F2839" s="37" t="s">
        <v>2904</v>
      </c>
      <c r="G2839" s="137">
        <v>0.81805555555555554</v>
      </c>
      <c r="H2839" s="137">
        <v>0.23749999999999999</v>
      </c>
      <c r="I2839" s="1">
        <v>14</v>
      </c>
      <c r="J2839" s="28" t="s">
        <v>146</v>
      </c>
      <c r="K2839" s="1" t="s">
        <v>132</v>
      </c>
      <c r="L2839" s="1" t="s">
        <v>130</v>
      </c>
      <c r="M2839" s="1" t="s">
        <v>2905</v>
      </c>
      <c r="N2839" s="1" t="s">
        <v>103</v>
      </c>
      <c r="O2839" s="1" t="s">
        <v>66</v>
      </c>
      <c r="P2839" s="1" t="s">
        <v>2905</v>
      </c>
      <c r="Q2839" s="28" t="s">
        <v>2906</v>
      </c>
      <c r="R2839" s="1">
        <v>16.8</v>
      </c>
      <c r="S2839" s="52"/>
      <c r="T2839" s="1">
        <v>16.8</v>
      </c>
      <c r="U2839" s="3" t="s">
        <v>84</v>
      </c>
      <c r="V2839" s="6">
        <v>1990</v>
      </c>
      <c r="W2839" s="3" t="s">
        <v>3880</v>
      </c>
      <c r="X2839" s="3" t="s">
        <v>3881</v>
      </c>
      <c r="Y2839" s="607">
        <v>41533</v>
      </c>
      <c r="Z2839" s="1332">
        <v>100</v>
      </c>
      <c r="AA2839" s="607">
        <v>41927</v>
      </c>
      <c r="AB2839" s="3">
        <v>1</v>
      </c>
      <c r="AC2839" s="607">
        <v>41629</v>
      </c>
      <c r="AD2839" s="3" t="s">
        <v>60</v>
      </c>
      <c r="AE2839" s="3" t="s">
        <v>102</v>
      </c>
      <c r="AF2839" s="3"/>
      <c r="AG2839" s="3" t="s">
        <v>2907</v>
      </c>
    </row>
    <row r="2840" spans="1:36" ht="31.5" hidden="1" customHeight="1" x14ac:dyDescent="0.2">
      <c r="A2840" s="28" t="s">
        <v>2104</v>
      </c>
      <c r="B2840" s="28" t="s">
        <v>109</v>
      </c>
      <c r="C2840" s="28" t="s">
        <v>36</v>
      </c>
      <c r="D2840" s="37">
        <v>41749</v>
      </c>
      <c r="E2840" s="137"/>
      <c r="F2840" s="37"/>
      <c r="G2840" s="137"/>
      <c r="H2840" s="137"/>
      <c r="I2840" s="141"/>
      <c r="J2840" s="28"/>
      <c r="K2840" s="1"/>
      <c r="L2840" s="1"/>
      <c r="M2840" s="1"/>
      <c r="N2840" s="1"/>
      <c r="O2840" s="1"/>
      <c r="P2840" s="1"/>
      <c r="Q2840" s="1"/>
      <c r="R2840" s="141"/>
      <c r="S2840" s="141"/>
      <c r="T2840" s="141"/>
      <c r="U2840" s="1"/>
      <c r="V2840" s="3"/>
      <c r="W2840" s="3"/>
      <c r="X2840" s="3"/>
      <c r="Y2840" s="3"/>
      <c r="Z2840" s="3"/>
      <c r="AA2840" s="3"/>
      <c r="AB2840" s="3"/>
      <c r="AC2840" s="3"/>
      <c r="AD2840" s="3"/>
      <c r="AE2840" s="3"/>
      <c r="AF2840" s="3"/>
      <c r="AG2840" s="22" t="s">
        <v>200</v>
      </c>
    </row>
    <row r="2841" spans="1:36" ht="31.5" hidden="1" customHeight="1" x14ac:dyDescent="0.2">
      <c r="A2841" s="28" t="s">
        <v>2104</v>
      </c>
      <c r="B2841" s="28" t="s">
        <v>109</v>
      </c>
      <c r="C2841" s="28" t="s">
        <v>36</v>
      </c>
      <c r="D2841" s="37">
        <v>41750</v>
      </c>
      <c r="E2841" s="240">
        <v>0.71111111111111114</v>
      </c>
      <c r="F2841" s="37" t="s">
        <v>2623</v>
      </c>
      <c r="G2841" s="240">
        <v>0.71111111111111114</v>
      </c>
      <c r="H2841" s="240">
        <v>0</v>
      </c>
      <c r="I2841" s="141">
        <v>8</v>
      </c>
      <c r="J2841" s="141" t="s">
        <v>146</v>
      </c>
      <c r="K2841" s="141" t="s">
        <v>132</v>
      </c>
      <c r="L2841" s="141" t="s">
        <v>128</v>
      </c>
      <c r="M2841" s="141" t="s">
        <v>2948</v>
      </c>
      <c r="N2841" s="141" t="s">
        <v>103</v>
      </c>
      <c r="O2841" s="141" t="s">
        <v>66</v>
      </c>
      <c r="P2841" s="141" t="s">
        <v>2948</v>
      </c>
      <c r="Q2841" s="141" t="s">
        <v>2949</v>
      </c>
      <c r="R2841" s="141">
        <v>6.8</v>
      </c>
      <c r="S2841" s="40"/>
      <c r="T2841" s="141">
        <v>6.8</v>
      </c>
      <c r="U2841" s="1" t="s">
        <v>75</v>
      </c>
      <c r="V2841" s="6">
        <v>1992</v>
      </c>
      <c r="W2841" s="3" t="s">
        <v>5995</v>
      </c>
      <c r="X2841" s="3" t="s">
        <v>3881</v>
      </c>
      <c r="Y2841" s="607">
        <v>41725</v>
      </c>
      <c r="Z2841" s="1332">
        <v>100</v>
      </c>
      <c r="AA2841" s="1832" t="s">
        <v>5996</v>
      </c>
      <c r="AB2841" s="3">
        <v>0</v>
      </c>
      <c r="AC2841" s="607">
        <v>41714</v>
      </c>
      <c r="AD2841" s="3" t="s">
        <v>49</v>
      </c>
      <c r="AE2841" s="3"/>
      <c r="AF2841" s="3"/>
      <c r="AG2841" s="3" t="s">
        <v>2950</v>
      </c>
    </row>
    <row r="2842" spans="1:36" ht="31.5" hidden="1" customHeight="1" x14ac:dyDescent="0.2">
      <c r="A2842" s="28" t="s">
        <v>2104</v>
      </c>
      <c r="B2842" s="1" t="s">
        <v>109</v>
      </c>
      <c r="C2842" s="1" t="s">
        <v>2244</v>
      </c>
      <c r="D2842" s="37">
        <v>41750</v>
      </c>
      <c r="E2842" s="1155">
        <v>0.8305555555555556</v>
      </c>
      <c r="F2842" s="37" t="s">
        <v>2623</v>
      </c>
      <c r="G2842" s="137">
        <v>0.8305555555555556</v>
      </c>
      <c r="H2842" s="137">
        <v>0</v>
      </c>
      <c r="I2842" s="141">
        <v>136</v>
      </c>
      <c r="J2842" s="1" t="s">
        <v>2951</v>
      </c>
      <c r="K2842" s="1" t="s">
        <v>132</v>
      </c>
      <c r="L2842" s="1" t="s">
        <v>125</v>
      </c>
      <c r="M2842" s="1" t="s">
        <v>2952</v>
      </c>
      <c r="N2842" s="1">
        <v>110</v>
      </c>
      <c r="O2842" s="1" t="s">
        <v>66</v>
      </c>
      <c r="P2842" s="1" t="s">
        <v>2952</v>
      </c>
      <c r="Q2842" s="28" t="s">
        <v>2953</v>
      </c>
      <c r="R2842" s="141">
        <v>175.5</v>
      </c>
      <c r="S2842" s="40"/>
      <c r="T2842" s="141">
        <v>175.5</v>
      </c>
      <c r="U2842" s="1"/>
      <c r="V2842" s="3"/>
      <c r="W2842" s="3"/>
      <c r="X2842" s="3"/>
      <c r="Y2842" s="3"/>
      <c r="Z2842" s="3"/>
      <c r="AA2842" s="3"/>
      <c r="AB2842" s="3"/>
      <c r="AC2842" s="3"/>
      <c r="AD2842" s="3" t="s">
        <v>55</v>
      </c>
      <c r="AE2842" s="3"/>
      <c r="AF2842" s="3"/>
      <c r="AG2842" s="3"/>
      <c r="AH2842" s="3"/>
      <c r="AI2842" s="3"/>
      <c r="AJ2842" s="3"/>
    </row>
    <row r="2843" spans="1:36" ht="31.5" hidden="1" customHeight="1" x14ac:dyDescent="0.2">
      <c r="A2843" s="28" t="s">
        <v>2104</v>
      </c>
      <c r="B2843" s="28" t="s">
        <v>109</v>
      </c>
      <c r="C2843" s="28" t="s">
        <v>36</v>
      </c>
      <c r="D2843" s="37">
        <v>41751</v>
      </c>
      <c r="E2843" s="137"/>
      <c r="F2843" s="37"/>
      <c r="G2843" s="137"/>
      <c r="H2843" s="137"/>
      <c r="I2843" s="141"/>
      <c r="J2843" s="28"/>
      <c r="K2843" s="1"/>
      <c r="L2843" s="1"/>
      <c r="M2843" s="1"/>
      <c r="N2843" s="1"/>
      <c r="O2843" s="1"/>
      <c r="P2843" s="1"/>
      <c r="Q2843" s="1"/>
      <c r="R2843" s="141"/>
      <c r="S2843" s="141"/>
      <c r="T2843" s="141"/>
      <c r="U2843" s="1"/>
      <c r="V2843" s="3"/>
      <c r="W2843" s="3"/>
      <c r="X2843" s="3"/>
      <c r="Y2843" s="3"/>
      <c r="Z2843" s="3"/>
      <c r="AA2843" s="3"/>
      <c r="AB2843" s="3"/>
      <c r="AC2843" s="3"/>
      <c r="AD2843" s="3"/>
      <c r="AE2843" s="3"/>
      <c r="AF2843" s="3"/>
      <c r="AG2843" s="22" t="s">
        <v>200</v>
      </c>
    </row>
    <row r="2844" spans="1:36" ht="31.5" hidden="1" customHeight="1" x14ac:dyDescent="0.2">
      <c r="A2844" s="28" t="s">
        <v>2104</v>
      </c>
      <c r="B2844" s="237" t="s">
        <v>109</v>
      </c>
      <c r="C2844" s="237" t="s">
        <v>36</v>
      </c>
      <c r="D2844" s="37">
        <v>41752</v>
      </c>
      <c r="E2844" s="1131">
        <v>0.41597222222222219</v>
      </c>
      <c r="F2844" s="37" t="s">
        <v>2954</v>
      </c>
      <c r="G2844" s="240">
        <v>0.61250000000000004</v>
      </c>
      <c r="H2844" s="566">
        <v>0.19652777777777777</v>
      </c>
      <c r="I2844" s="1">
        <v>3</v>
      </c>
      <c r="J2844" s="357" t="s">
        <v>178</v>
      </c>
      <c r="K2844" s="412" t="s">
        <v>136</v>
      </c>
      <c r="L2844" s="141" t="s">
        <v>128</v>
      </c>
      <c r="M2844" s="412" t="s">
        <v>2955</v>
      </c>
      <c r="N2844" s="141" t="s">
        <v>103</v>
      </c>
      <c r="O2844" s="141" t="s">
        <v>66</v>
      </c>
      <c r="P2844" s="412" t="s">
        <v>2955</v>
      </c>
      <c r="Q2844" s="1" t="s">
        <v>2956</v>
      </c>
      <c r="R2844" s="1">
        <v>1.2</v>
      </c>
      <c r="S2844" s="52"/>
      <c r="T2844" s="1">
        <v>1.2</v>
      </c>
      <c r="U2844" s="412" t="s">
        <v>75</v>
      </c>
      <c r="V2844" s="6">
        <v>1994</v>
      </c>
      <c r="W2844" s="3"/>
      <c r="X2844" s="3" t="s">
        <v>3881</v>
      </c>
      <c r="Y2844" s="6" t="s">
        <v>5997</v>
      </c>
      <c r="Z2844" s="1332">
        <v>100</v>
      </c>
      <c r="AA2844" s="654">
        <v>42125</v>
      </c>
      <c r="AB2844" s="3">
        <v>0</v>
      </c>
      <c r="AC2844" s="6"/>
      <c r="AD2844" s="3" t="s">
        <v>49</v>
      </c>
      <c r="AE2844" s="3" t="s">
        <v>102</v>
      </c>
      <c r="AF2844" s="3"/>
      <c r="AG2844" s="3" t="s">
        <v>2957</v>
      </c>
    </row>
    <row r="2845" spans="1:36" ht="31.5" hidden="1" customHeight="1" x14ac:dyDescent="0.2">
      <c r="A2845" s="28" t="s">
        <v>2104</v>
      </c>
      <c r="B2845" s="237" t="s">
        <v>109</v>
      </c>
      <c r="C2845" s="237" t="s">
        <v>36</v>
      </c>
      <c r="D2845" s="37">
        <v>41752</v>
      </c>
      <c r="E2845" s="1131">
        <v>0.70694444444444438</v>
      </c>
      <c r="F2845" s="37" t="s">
        <v>2954</v>
      </c>
      <c r="G2845" s="1556">
        <v>0.78680555555555554</v>
      </c>
      <c r="H2845" s="137">
        <v>7.9861111111111105E-2</v>
      </c>
      <c r="I2845" s="1">
        <v>5</v>
      </c>
      <c r="J2845" s="1045" t="s">
        <v>146</v>
      </c>
      <c r="K2845" s="1045" t="s">
        <v>134</v>
      </c>
      <c r="L2845" s="141" t="s">
        <v>128</v>
      </c>
      <c r="M2845" s="412" t="s">
        <v>2958</v>
      </c>
      <c r="N2845" s="141" t="s">
        <v>103</v>
      </c>
      <c r="O2845" s="141" t="s">
        <v>66</v>
      </c>
      <c r="P2845" s="412" t="s">
        <v>2958</v>
      </c>
      <c r="Q2845" s="1" t="s">
        <v>2959</v>
      </c>
      <c r="R2845" s="1">
        <v>7.4</v>
      </c>
      <c r="S2845" s="52"/>
      <c r="T2845" s="1">
        <v>7.4</v>
      </c>
      <c r="U2845" s="412" t="s">
        <v>84</v>
      </c>
      <c r="V2845" s="6">
        <v>1988</v>
      </c>
      <c r="W2845" s="3" t="s">
        <v>150</v>
      </c>
      <c r="X2845" s="3" t="s">
        <v>159</v>
      </c>
      <c r="Y2845" s="6" t="s">
        <v>5998</v>
      </c>
      <c r="Z2845" s="1332">
        <v>100</v>
      </c>
      <c r="AA2845" s="654">
        <v>41852</v>
      </c>
      <c r="AB2845" s="3">
        <v>0</v>
      </c>
      <c r="AC2845" s="607">
        <v>41642</v>
      </c>
      <c r="AD2845" s="3" t="s">
        <v>49</v>
      </c>
      <c r="AE2845" s="3"/>
      <c r="AF2845" s="3"/>
      <c r="AG2845" s="3" t="s">
        <v>2960</v>
      </c>
    </row>
    <row r="2846" spans="1:36" ht="31.5" hidden="1" customHeight="1" x14ac:dyDescent="0.2">
      <c r="A2846" s="28" t="s">
        <v>2104</v>
      </c>
      <c r="B2846" s="237" t="s">
        <v>109</v>
      </c>
      <c r="C2846" s="28" t="s">
        <v>36</v>
      </c>
      <c r="D2846" s="37">
        <v>41752</v>
      </c>
      <c r="E2846" s="137">
        <v>0.74791666666666667</v>
      </c>
      <c r="F2846" s="37" t="s">
        <v>2954</v>
      </c>
      <c r="G2846" s="137">
        <v>0.74791666666666667</v>
      </c>
      <c r="H2846" s="566">
        <v>0</v>
      </c>
      <c r="I2846" s="1">
        <v>21</v>
      </c>
      <c r="J2846" s="141" t="s">
        <v>146</v>
      </c>
      <c r="K2846" s="1045" t="s">
        <v>132</v>
      </c>
      <c r="L2846" s="141" t="s">
        <v>128</v>
      </c>
      <c r="M2846" s="1" t="s">
        <v>2961</v>
      </c>
      <c r="N2846" s="141" t="s">
        <v>103</v>
      </c>
      <c r="O2846" s="141" t="s">
        <v>66</v>
      </c>
      <c r="P2846" s="1" t="s">
        <v>2961</v>
      </c>
      <c r="Q2846" s="28" t="s">
        <v>2962</v>
      </c>
      <c r="R2846" s="1">
        <v>4</v>
      </c>
      <c r="S2846" s="52"/>
      <c r="T2846" s="1">
        <v>4</v>
      </c>
      <c r="U2846" s="1" t="s">
        <v>75</v>
      </c>
      <c r="V2846" s="6">
        <v>1992</v>
      </c>
      <c r="W2846" s="3" t="s">
        <v>5970</v>
      </c>
      <c r="X2846" s="3" t="s">
        <v>3881</v>
      </c>
      <c r="Y2846" s="607">
        <v>41612</v>
      </c>
      <c r="Z2846" s="1332">
        <v>100</v>
      </c>
      <c r="AA2846" s="6">
        <v>2015</v>
      </c>
      <c r="AB2846" s="3">
        <v>0</v>
      </c>
      <c r="AC2846" s="607"/>
      <c r="AD2846" s="3" t="s">
        <v>62</v>
      </c>
      <c r="AE2846" s="22"/>
      <c r="AF2846" s="22"/>
      <c r="AG2846" s="3"/>
    </row>
    <row r="2847" spans="1:36" ht="31.5" hidden="1" customHeight="1" x14ac:dyDescent="0.2">
      <c r="A2847" s="28" t="s">
        <v>2104</v>
      </c>
      <c r="B2847" s="237" t="s">
        <v>109</v>
      </c>
      <c r="C2847" s="28" t="s">
        <v>36</v>
      </c>
      <c r="D2847" s="37">
        <v>41752</v>
      </c>
      <c r="E2847" s="137">
        <v>0.7715277777777777</v>
      </c>
      <c r="F2847" s="37" t="s">
        <v>2954</v>
      </c>
      <c r="G2847" s="137">
        <v>0.7715277777777777</v>
      </c>
      <c r="H2847" s="566">
        <v>0</v>
      </c>
      <c r="I2847" s="1">
        <v>20</v>
      </c>
      <c r="J2847" s="1045" t="s">
        <v>183</v>
      </c>
      <c r="K2847" s="1045"/>
      <c r="L2847" s="141" t="s">
        <v>125</v>
      </c>
      <c r="M2847" s="1" t="s">
        <v>2963</v>
      </c>
      <c r="N2847" s="141">
        <v>110</v>
      </c>
      <c r="O2847" s="141" t="s">
        <v>63</v>
      </c>
      <c r="P2847" s="1"/>
      <c r="Q2847" s="1" t="s">
        <v>2964</v>
      </c>
      <c r="R2847" s="52"/>
      <c r="S2847" s="52">
        <v>6.5</v>
      </c>
      <c r="T2847" s="1">
        <v>6.5</v>
      </c>
      <c r="U2847" s="28"/>
      <c r="V2847" s="22"/>
      <c r="W2847" s="22"/>
      <c r="X2847" s="22"/>
      <c r="Y2847" s="22"/>
      <c r="Z2847" s="22"/>
      <c r="AA2847" s="22"/>
      <c r="AB2847" s="22"/>
      <c r="AC2847" s="22"/>
      <c r="AD2847" s="22" t="s">
        <v>55</v>
      </c>
      <c r="AE2847" s="22"/>
      <c r="AF2847" s="22"/>
      <c r="AG2847" s="3"/>
    </row>
    <row r="2848" spans="1:36" ht="47.25" hidden="1" customHeight="1" x14ac:dyDescent="0.2">
      <c r="A2848" s="28" t="s">
        <v>2104</v>
      </c>
      <c r="B2848" s="237" t="s">
        <v>109</v>
      </c>
      <c r="C2848" s="28" t="s">
        <v>36</v>
      </c>
      <c r="D2848" s="37">
        <v>41753</v>
      </c>
      <c r="E2848" s="1131"/>
      <c r="F2848" s="37"/>
      <c r="G2848" s="1131"/>
      <c r="H2848" s="137"/>
      <c r="I2848" s="141"/>
      <c r="J2848" s="357"/>
      <c r="K2848" s="412"/>
      <c r="L2848" s="1"/>
      <c r="M2848" s="412"/>
      <c r="N2848" s="1"/>
      <c r="O2848" s="1"/>
      <c r="P2848" s="412"/>
      <c r="Q2848" s="1"/>
      <c r="R2848" s="141"/>
      <c r="S2848" s="141"/>
      <c r="T2848" s="141"/>
      <c r="U2848" s="412"/>
      <c r="V2848" s="3"/>
      <c r="W2848" s="3"/>
      <c r="X2848" s="3"/>
      <c r="Y2848" s="3"/>
      <c r="Z2848" s="3"/>
      <c r="AA2848" s="3"/>
      <c r="AB2848" s="3"/>
      <c r="AC2848" s="3"/>
      <c r="AD2848" s="3"/>
      <c r="AE2848" s="3"/>
      <c r="AF2848" s="3"/>
      <c r="AG2848" s="22" t="s">
        <v>200</v>
      </c>
    </row>
    <row r="2849" spans="1:33" ht="31.5" hidden="1" customHeight="1" x14ac:dyDescent="0.2">
      <c r="A2849" s="28" t="s">
        <v>2104</v>
      </c>
      <c r="B2849" s="28" t="s">
        <v>109</v>
      </c>
      <c r="C2849" s="28" t="s">
        <v>36</v>
      </c>
      <c r="D2849" s="37">
        <v>41754</v>
      </c>
      <c r="E2849" s="137"/>
      <c r="F2849" s="37"/>
      <c r="G2849" s="137"/>
      <c r="H2849" s="137"/>
      <c r="I2849" s="141"/>
      <c r="J2849" s="28"/>
      <c r="K2849" s="1"/>
      <c r="L2849" s="1"/>
      <c r="M2849" s="1"/>
      <c r="N2849" s="1"/>
      <c r="O2849" s="1"/>
      <c r="P2849" s="1"/>
      <c r="Q2849" s="1"/>
      <c r="R2849" s="141"/>
      <c r="S2849" s="141"/>
      <c r="T2849" s="141"/>
      <c r="U2849" s="3"/>
      <c r="V2849" s="3"/>
      <c r="W2849" s="3"/>
      <c r="X2849" s="3"/>
      <c r="Y2849" s="3"/>
      <c r="Z2849" s="3"/>
      <c r="AA2849" s="3"/>
      <c r="AB2849" s="3"/>
      <c r="AC2849" s="3"/>
      <c r="AD2849" s="3"/>
      <c r="AE2849" s="3"/>
      <c r="AF2849" s="3"/>
      <c r="AG2849" s="22" t="s">
        <v>200</v>
      </c>
    </row>
    <row r="2850" spans="1:33" ht="31.5" hidden="1" customHeight="1" x14ac:dyDescent="0.2">
      <c r="A2850" s="28" t="s">
        <v>2104</v>
      </c>
      <c r="B2850" s="28" t="s">
        <v>109</v>
      </c>
      <c r="C2850" s="28" t="s">
        <v>36</v>
      </c>
      <c r="D2850" s="37">
        <v>41755</v>
      </c>
      <c r="E2850" s="30">
        <v>0.28541666666666665</v>
      </c>
      <c r="F2850" s="37" t="s">
        <v>3199</v>
      </c>
      <c r="G2850" s="30">
        <v>0.28541666666666665</v>
      </c>
      <c r="H2850" s="30">
        <v>0</v>
      </c>
      <c r="I2850" s="1">
        <v>7</v>
      </c>
      <c r="J2850" s="28" t="s">
        <v>146</v>
      </c>
      <c r="K2850" s="28" t="s">
        <v>132</v>
      </c>
      <c r="L2850" s="28" t="s">
        <v>128</v>
      </c>
      <c r="M2850" s="28" t="s">
        <v>3200</v>
      </c>
      <c r="N2850" s="28" t="s">
        <v>103</v>
      </c>
      <c r="O2850" s="28" t="s">
        <v>66</v>
      </c>
      <c r="P2850" s="28" t="s">
        <v>3200</v>
      </c>
      <c r="Q2850" s="1" t="s">
        <v>3201</v>
      </c>
      <c r="R2850" s="52"/>
      <c r="S2850" s="1">
        <v>2.8</v>
      </c>
      <c r="T2850" s="1">
        <v>2.8</v>
      </c>
      <c r="U2850" s="1" t="s">
        <v>75</v>
      </c>
      <c r="V2850" s="52">
        <v>1989</v>
      </c>
      <c r="W2850" s="1" t="s">
        <v>5999</v>
      </c>
      <c r="X2850" s="1" t="s">
        <v>3881</v>
      </c>
      <c r="Y2850" s="623">
        <v>41755</v>
      </c>
      <c r="Z2850" s="312">
        <v>100</v>
      </c>
      <c r="AA2850" s="220" t="s">
        <v>5419</v>
      </c>
      <c r="AB2850" s="1">
        <v>0</v>
      </c>
      <c r="AC2850" s="57"/>
      <c r="AD2850" s="1" t="s">
        <v>49</v>
      </c>
      <c r="AE2850" s="3"/>
      <c r="AF2850" s="3"/>
      <c r="AG2850" s="3" t="s">
        <v>3202</v>
      </c>
    </row>
    <row r="2851" spans="1:33" ht="31.5" hidden="1" customHeight="1" x14ac:dyDescent="0.2">
      <c r="A2851" s="28" t="s">
        <v>2104</v>
      </c>
      <c r="B2851" s="28" t="s">
        <v>109</v>
      </c>
      <c r="C2851" s="28" t="s">
        <v>36</v>
      </c>
      <c r="D2851" s="37">
        <v>41756</v>
      </c>
      <c r="E2851" s="137"/>
      <c r="F2851" s="37"/>
      <c r="G2851" s="137"/>
      <c r="H2851" s="137"/>
      <c r="I2851" s="141"/>
      <c r="J2851" s="28"/>
      <c r="K2851" s="1"/>
      <c r="L2851" s="1"/>
      <c r="M2851" s="1"/>
      <c r="N2851" s="1"/>
      <c r="O2851" s="1"/>
      <c r="P2851" s="1"/>
      <c r="Q2851" s="1"/>
      <c r="R2851" s="141"/>
      <c r="S2851" s="141"/>
      <c r="T2851" s="141"/>
      <c r="U2851" s="1"/>
      <c r="V2851" s="1"/>
      <c r="W2851" s="1"/>
      <c r="X2851" s="1"/>
      <c r="Y2851" s="214"/>
      <c r="Z2851" s="1"/>
      <c r="AA2851" s="1"/>
      <c r="AB2851" s="1"/>
      <c r="AC2851" s="1"/>
      <c r="AD2851" s="1"/>
      <c r="AE2851" s="3"/>
      <c r="AF2851" s="3"/>
      <c r="AG2851" s="22" t="s">
        <v>200</v>
      </c>
    </row>
    <row r="2852" spans="1:33" ht="31.5" hidden="1" customHeight="1" x14ac:dyDescent="0.2">
      <c r="A2852" s="28" t="s">
        <v>2104</v>
      </c>
      <c r="B2852" s="28" t="s">
        <v>109</v>
      </c>
      <c r="C2852" s="28" t="s">
        <v>36</v>
      </c>
      <c r="D2852" s="37">
        <v>41757</v>
      </c>
      <c r="E2852" s="137"/>
      <c r="F2852" s="37"/>
      <c r="G2852" s="137"/>
      <c r="H2852" s="137"/>
      <c r="I2852" s="141"/>
      <c r="J2852" s="28"/>
      <c r="K2852" s="1"/>
      <c r="L2852" s="1"/>
      <c r="M2852" s="1"/>
      <c r="N2852" s="1"/>
      <c r="O2852" s="1"/>
      <c r="P2852" s="1"/>
      <c r="Q2852" s="1"/>
      <c r="R2852" s="141"/>
      <c r="S2852" s="141"/>
      <c r="T2852" s="141"/>
      <c r="U2852" s="1"/>
      <c r="V2852" s="3"/>
      <c r="W2852" s="3"/>
      <c r="X2852" s="3"/>
      <c r="Y2852" s="3"/>
      <c r="Z2852" s="3"/>
      <c r="AA2852" s="3"/>
      <c r="AB2852" s="3"/>
      <c r="AC2852" s="3"/>
      <c r="AD2852" s="3"/>
      <c r="AE2852" s="3"/>
      <c r="AF2852" s="3"/>
      <c r="AG2852" s="22" t="s">
        <v>200</v>
      </c>
    </row>
    <row r="2853" spans="1:33" ht="78.75" hidden="1" customHeight="1" x14ac:dyDescent="0.2">
      <c r="A2853" s="28" t="s">
        <v>2104</v>
      </c>
      <c r="B2853" s="28" t="s">
        <v>109</v>
      </c>
      <c r="C2853" s="28" t="s">
        <v>36</v>
      </c>
      <c r="D2853" s="37">
        <v>41758</v>
      </c>
      <c r="E2853" s="30"/>
      <c r="F2853" s="37"/>
      <c r="G2853" s="30"/>
      <c r="H2853" s="30"/>
      <c r="I2853" s="28"/>
      <c r="J2853" s="28"/>
      <c r="K2853" s="28"/>
      <c r="L2853" s="28"/>
      <c r="M2853" s="28"/>
      <c r="N2853" s="28"/>
      <c r="O2853" s="28"/>
      <c r="P2853" s="28"/>
      <c r="Q2853" s="28"/>
      <c r="R2853" s="28"/>
      <c r="S2853" s="28"/>
      <c r="T2853" s="28"/>
      <c r="U2853" s="28"/>
      <c r="V2853" s="28"/>
      <c r="W2853" s="28"/>
      <c r="X2853" s="28"/>
      <c r="Y2853" s="28"/>
      <c r="Z2853" s="28"/>
      <c r="AA2853" s="28"/>
      <c r="AB2853" s="28"/>
      <c r="AC2853" s="28"/>
      <c r="AD2853" s="28"/>
      <c r="AE2853" s="28"/>
      <c r="AF2853" s="28"/>
      <c r="AG2853" s="28" t="s">
        <v>200</v>
      </c>
    </row>
    <row r="2854" spans="1:33" ht="31.5" hidden="1" customHeight="1" x14ac:dyDescent="0.2">
      <c r="A2854" s="28" t="s">
        <v>2104</v>
      </c>
      <c r="B2854" s="28" t="s">
        <v>109</v>
      </c>
      <c r="C2854" s="28" t="s">
        <v>36</v>
      </c>
      <c r="D2854" s="37">
        <v>41759</v>
      </c>
      <c r="E2854" s="30"/>
      <c r="F2854" s="37"/>
      <c r="G2854" s="30"/>
      <c r="H2854" s="30"/>
      <c r="I2854" s="28"/>
      <c r="J2854" s="28"/>
      <c r="K2854" s="28"/>
      <c r="L2854" s="28"/>
      <c r="M2854" s="28"/>
      <c r="N2854" s="28"/>
      <c r="O2854" s="28"/>
      <c r="P2854" s="28"/>
      <c r="Q2854" s="28"/>
      <c r="R2854" s="28"/>
      <c r="S2854" s="28"/>
      <c r="T2854" s="28"/>
      <c r="U2854" s="28"/>
      <c r="V2854" s="28"/>
      <c r="W2854" s="28"/>
      <c r="X2854" s="28"/>
      <c r="Y2854" s="28"/>
      <c r="Z2854" s="28"/>
      <c r="AA2854" s="28"/>
      <c r="AB2854" s="28"/>
      <c r="AC2854" s="28"/>
      <c r="AD2854" s="28"/>
      <c r="AE2854" s="28"/>
      <c r="AF2854" s="28"/>
      <c r="AG2854" s="28" t="s">
        <v>200</v>
      </c>
    </row>
    <row r="2855" spans="1:33" ht="127.5" hidden="1" customHeight="1" x14ac:dyDescent="0.2">
      <c r="A2855" s="28" t="s">
        <v>3297</v>
      </c>
      <c r="B2855" s="28" t="s">
        <v>109</v>
      </c>
      <c r="C2855" s="28" t="s">
        <v>36</v>
      </c>
      <c r="D2855" s="37">
        <v>41760</v>
      </c>
      <c r="E2855" s="30"/>
      <c r="F2855" s="37"/>
      <c r="G2855" s="30"/>
      <c r="H2855" s="30"/>
      <c r="I2855" s="28"/>
      <c r="J2855" s="28"/>
      <c r="K2855" s="28"/>
      <c r="L2855" s="28"/>
      <c r="M2855" s="28"/>
      <c r="N2855" s="28"/>
      <c r="O2855" s="28"/>
      <c r="P2855" s="28"/>
      <c r="Q2855" s="28"/>
      <c r="R2855" s="28"/>
      <c r="S2855" s="28"/>
      <c r="T2855" s="28"/>
      <c r="U2855" s="28"/>
      <c r="V2855" s="28"/>
      <c r="W2855" s="28"/>
      <c r="X2855" s="28"/>
      <c r="Y2855" s="28"/>
      <c r="Z2855" s="28"/>
      <c r="AA2855" s="28"/>
      <c r="AB2855" s="28"/>
      <c r="AC2855" s="28"/>
      <c r="AD2855" s="28"/>
      <c r="AE2855" s="28"/>
      <c r="AF2855" s="28"/>
      <c r="AG2855" s="28" t="s">
        <v>200</v>
      </c>
    </row>
    <row r="2856" spans="1:33" ht="31.5" hidden="1" customHeight="1" x14ac:dyDescent="0.2">
      <c r="A2856" s="28" t="s">
        <v>3297</v>
      </c>
      <c r="B2856" s="28" t="s">
        <v>109</v>
      </c>
      <c r="C2856" s="28" t="s">
        <v>36</v>
      </c>
      <c r="D2856" s="37">
        <v>41761</v>
      </c>
      <c r="E2856" s="137">
        <v>0.42569444444444443</v>
      </c>
      <c r="F2856" s="37" t="s">
        <v>3284</v>
      </c>
      <c r="G2856" s="137">
        <v>0.42569444444444443</v>
      </c>
      <c r="H2856" s="137">
        <v>0</v>
      </c>
      <c r="I2856" s="141">
        <v>7</v>
      </c>
      <c r="J2856" s="141" t="s">
        <v>146</v>
      </c>
      <c r="K2856" s="141" t="s">
        <v>132</v>
      </c>
      <c r="L2856" s="141" t="s">
        <v>125</v>
      </c>
      <c r="M2856" s="1" t="s">
        <v>3285</v>
      </c>
      <c r="N2856" s="141" t="s">
        <v>103</v>
      </c>
      <c r="O2856" s="141" t="s">
        <v>66</v>
      </c>
      <c r="P2856" s="1" t="s">
        <v>3285</v>
      </c>
      <c r="Q2856" s="1" t="s">
        <v>6039</v>
      </c>
      <c r="R2856" s="40"/>
      <c r="S2856" s="40">
        <v>0.7</v>
      </c>
      <c r="T2856" s="141">
        <v>0.7</v>
      </c>
      <c r="U2856" s="1" t="s">
        <v>75</v>
      </c>
      <c r="V2856" s="52"/>
      <c r="W2856" s="1"/>
      <c r="X2856" s="1"/>
      <c r="Y2856" s="57"/>
      <c r="Z2856" s="312"/>
      <c r="AA2856" s="57"/>
      <c r="AB2856" s="52"/>
      <c r="AC2856" s="57">
        <v>41719</v>
      </c>
      <c r="AD2856" s="1" t="s">
        <v>55</v>
      </c>
      <c r="AE2856" s="28"/>
      <c r="AF2856" s="28"/>
      <c r="AG2856" s="1"/>
    </row>
    <row r="2857" spans="1:33" ht="31.5" hidden="1" customHeight="1" x14ac:dyDescent="0.2">
      <c r="A2857" s="28" t="s">
        <v>3297</v>
      </c>
      <c r="B2857" s="28" t="s">
        <v>109</v>
      </c>
      <c r="C2857" s="28" t="s">
        <v>36</v>
      </c>
      <c r="D2857" s="37">
        <v>41761</v>
      </c>
      <c r="E2857" s="30">
        <v>0.46111111111111108</v>
      </c>
      <c r="F2857" s="37" t="s">
        <v>3284</v>
      </c>
      <c r="G2857" s="1173" t="s">
        <v>3286</v>
      </c>
      <c r="H2857" s="1197" t="s">
        <v>3287</v>
      </c>
      <c r="I2857" s="28">
        <v>28</v>
      </c>
      <c r="J2857" s="28" t="s">
        <v>146</v>
      </c>
      <c r="K2857" s="28" t="s">
        <v>134</v>
      </c>
      <c r="L2857" s="1" t="s">
        <v>128</v>
      </c>
      <c r="M2857" s="52" t="s">
        <v>3288</v>
      </c>
      <c r="N2857" s="28" t="s">
        <v>103</v>
      </c>
      <c r="O2857" s="28" t="s">
        <v>66</v>
      </c>
      <c r="P2857" s="52" t="s">
        <v>3288</v>
      </c>
      <c r="Q2857" s="141" t="s">
        <v>3289</v>
      </c>
      <c r="R2857" s="28">
        <v>28.1</v>
      </c>
      <c r="S2857" s="28">
        <v>1.3</v>
      </c>
      <c r="T2857" s="28">
        <v>29.4</v>
      </c>
      <c r="U2857" s="3" t="s">
        <v>75</v>
      </c>
      <c r="V2857" s="6" t="s">
        <v>6000</v>
      </c>
      <c r="W2857" s="3" t="s">
        <v>6001</v>
      </c>
      <c r="X2857" s="3" t="s">
        <v>3881</v>
      </c>
      <c r="Y2857" s="6" t="s">
        <v>6002</v>
      </c>
      <c r="Z2857" s="1332">
        <v>100</v>
      </c>
      <c r="AA2857" s="6" t="s">
        <v>6003</v>
      </c>
      <c r="AB2857" s="3">
        <v>0</v>
      </c>
      <c r="AC2857" s="6" t="s">
        <v>6002</v>
      </c>
      <c r="AD2857" s="3" t="s">
        <v>61</v>
      </c>
      <c r="AE2857" s="22"/>
      <c r="AF2857" s="22"/>
      <c r="AG2857" s="16"/>
    </row>
    <row r="2858" spans="1:33" ht="63" hidden="1" customHeight="1" x14ac:dyDescent="0.2">
      <c r="A2858" s="28" t="s">
        <v>3297</v>
      </c>
      <c r="B2858" s="28" t="s">
        <v>109</v>
      </c>
      <c r="C2858" s="28" t="s">
        <v>36</v>
      </c>
      <c r="D2858" s="37">
        <v>41761</v>
      </c>
      <c r="E2858" s="30">
        <v>0.50555555555555554</v>
      </c>
      <c r="F2858" s="37" t="s">
        <v>3284</v>
      </c>
      <c r="G2858" s="30">
        <v>0.50555555555555554</v>
      </c>
      <c r="H2858" s="30">
        <v>0</v>
      </c>
      <c r="I2858" s="28">
        <v>11</v>
      </c>
      <c r="J2858" s="28" t="s">
        <v>146</v>
      </c>
      <c r="K2858" s="28" t="s">
        <v>132</v>
      </c>
      <c r="L2858" s="28" t="s">
        <v>130</v>
      </c>
      <c r="M2858" s="28" t="s">
        <v>3290</v>
      </c>
      <c r="N2858" s="28" t="s">
        <v>103</v>
      </c>
      <c r="O2858" s="28" t="s">
        <v>66</v>
      </c>
      <c r="P2858" s="28" t="s">
        <v>3290</v>
      </c>
      <c r="Q2858" s="1" t="s">
        <v>3291</v>
      </c>
      <c r="R2858" s="28">
        <v>12.4</v>
      </c>
      <c r="S2858" s="28">
        <v>1.6</v>
      </c>
      <c r="T2858" s="28">
        <v>14</v>
      </c>
      <c r="U2858" s="1" t="s">
        <v>77</v>
      </c>
      <c r="V2858" s="1348">
        <v>2008</v>
      </c>
      <c r="W2858" s="143" t="s">
        <v>5982</v>
      </c>
      <c r="X2858" s="143"/>
      <c r="Y2858" s="1405">
        <v>41699</v>
      </c>
      <c r="Z2858" s="1864">
        <v>100</v>
      </c>
      <c r="AA2858" s="1348">
        <v>2016</v>
      </c>
      <c r="AB2858" s="143">
        <v>0</v>
      </c>
      <c r="AC2858" s="1405">
        <v>41699</v>
      </c>
      <c r="AD2858" s="3" t="s">
        <v>61</v>
      </c>
      <c r="AE2858" s="3"/>
      <c r="AF2858" s="3"/>
      <c r="AG2858" s="3" t="s">
        <v>3292</v>
      </c>
    </row>
    <row r="2859" spans="1:33" ht="31.5" hidden="1" customHeight="1" x14ac:dyDescent="0.2">
      <c r="A2859" s="28" t="s">
        <v>3297</v>
      </c>
      <c r="B2859" s="28" t="s">
        <v>109</v>
      </c>
      <c r="C2859" s="28" t="s">
        <v>36</v>
      </c>
      <c r="D2859" s="37">
        <v>41762</v>
      </c>
      <c r="E2859" s="30"/>
      <c r="F2859" s="37"/>
      <c r="G2859" s="30"/>
      <c r="H2859" s="30"/>
      <c r="I2859" s="28"/>
      <c r="J2859" s="28"/>
      <c r="K2859" s="28"/>
      <c r="L2859" s="28"/>
      <c r="M2859" s="28"/>
      <c r="N2859" s="28"/>
      <c r="O2859" s="28"/>
      <c r="P2859" s="28"/>
      <c r="Q2859" s="28"/>
      <c r="R2859" s="28"/>
      <c r="S2859" s="28"/>
      <c r="T2859" s="28"/>
      <c r="U2859" s="28"/>
      <c r="V2859" s="22"/>
      <c r="W2859" s="22"/>
      <c r="X2859" s="22"/>
      <c r="Y2859" s="22"/>
      <c r="Z2859" s="22"/>
      <c r="AA2859" s="22"/>
      <c r="AB2859" s="22"/>
      <c r="AC2859" s="22"/>
      <c r="AD2859" s="22"/>
      <c r="AE2859" s="22"/>
      <c r="AF2859" s="22"/>
      <c r="AG2859" s="22" t="s">
        <v>200</v>
      </c>
    </row>
    <row r="2860" spans="1:33" ht="31.5" hidden="1" customHeight="1" x14ac:dyDescent="0.2">
      <c r="A2860" s="28" t="s">
        <v>3297</v>
      </c>
      <c r="B2860" s="28" t="s">
        <v>109</v>
      </c>
      <c r="C2860" s="28" t="s">
        <v>36</v>
      </c>
      <c r="D2860" s="37">
        <v>41763</v>
      </c>
      <c r="E2860" s="30"/>
      <c r="F2860" s="37"/>
      <c r="G2860" s="30"/>
      <c r="H2860" s="30"/>
      <c r="I2860" s="28"/>
      <c r="J2860" s="28"/>
      <c r="K2860" s="28"/>
      <c r="L2860" s="28"/>
      <c r="M2860" s="28"/>
      <c r="N2860" s="28"/>
      <c r="O2860" s="28"/>
      <c r="P2860" s="28"/>
      <c r="Q2860" s="28"/>
      <c r="R2860" s="28"/>
      <c r="S2860" s="28"/>
      <c r="T2860" s="28"/>
      <c r="U2860" s="28"/>
      <c r="V2860" s="22"/>
      <c r="W2860" s="22"/>
      <c r="X2860" s="22"/>
      <c r="Y2860" s="22"/>
      <c r="Z2860" s="22"/>
      <c r="AA2860" s="22"/>
      <c r="AB2860" s="22"/>
      <c r="AC2860" s="22"/>
      <c r="AD2860" s="22"/>
      <c r="AE2860" s="22"/>
      <c r="AF2860" s="22"/>
      <c r="AG2860" s="22" t="s">
        <v>200</v>
      </c>
    </row>
    <row r="2861" spans="1:33" ht="94.5" hidden="1" customHeight="1" x14ac:dyDescent="0.2">
      <c r="A2861" s="28" t="s">
        <v>3297</v>
      </c>
      <c r="B2861" s="28" t="s">
        <v>109</v>
      </c>
      <c r="C2861" s="28" t="s">
        <v>36</v>
      </c>
      <c r="D2861" s="37">
        <v>41764</v>
      </c>
      <c r="E2861" s="30">
        <v>0.47083333333333338</v>
      </c>
      <c r="F2861" s="37" t="s">
        <v>3293</v>
      </c>
      <c r="G2861" s="30">
        <v>0.49305555555555558</v>
      </c>
      <c r="H2861" s="30">
        <v>2.2222222222222223E-2</v>
      </c>
      <c r="I2861" s="141">
        <v>109</v>
      </c>
      <c r="J2861" s="28" t="s">
        <v>866</v>
      </c>
      <c r="K2861" s="28"/>
      <c r="L2861" s="28" t="s">
        <v>128</v>
      </c>
      <c r="M2861" s="28" t="s">
        <v>3556</v>
      </c>
      <c r="N2861" s="28">
        <v>35</v>
      </c>
      <c r="O2861" s="28" t="s">
        <v>63</v>
      </c>
      <c r="P2861" s="28" t="s">
        <v>3556</v>
      </c>
      <c r="Q2861" s="1" t="s">
        <v>3557</v>
      </c>
      <c r="R2861" s="28">
        <v>28.7</v>
      </c>
      <c r="S2861" s="28">
        <v>172.1</v>
      </c>
      <c r="T2861" s="28">
        <v>200.8</v>
      </c>
      <c r="U2861" s="28" t="s">
        <v>75</v>
      </c>
      <c r="V2861" s="22">
        <v>1985</v>
      </c>
      <c r="W2861" s="22" t="s">
        <v>6004</v>
      </c>
      <c r="X2861" s="22" t="s">
        <v>6005</v>
      </c>
      <c r="Y2861" s="22">
        <v>41528</v>
      </c>
      <c r="Z2861" s="22">
        <v>100</v>
      </c>
      <c r="AA2861" s="22" t="s">
        <v>2671</v>
      </c>
      <c r="AB2861" s="22">
        <v>0</v>
      </c>
      <c r="AC2861" s="22"/>
      <c r="AD2861" s="22" t="s">
        <v>49</v>
      </c>
      <c r="AE2861" s="22"/>
      <c r="AF2861" s="22"/>
      <c r="AG2861" s="3"/>
    </row>
    <row r="2862" spans="1:33" ht="31.5" hidden="1" customHeight="1" x14ac:dyDescent="0.2">
      <c r="A2862" s="28" t="s">
        <v>3297</v>
      </c>
      <c r="B2862" s="28" t="s">
        <v>109</v>
      </c>
      <c r="C2862" s="28" t="s">
        <v>2244</v>
      </c>
      <c r="D2862" s="37">
        <v>41764</v>
      </c>
      <c r="E2862" s="30">
        <v>0.23958333333333334</v>
      </c>
      <c r="F2862" s="37" t="s">
        <v>3293</v>
      </c>
      <c r="G2862" s="253" t="s">
        <v>3294</v>
      </c>
      <c r="H2862" s="253" t="s">
        <v>3552</v>
      </c>
      <c r="I2862" s="28">
        <v>368</v>
      </c>
      <c r="J2862" s="28" t="s">
        <v>3295</v>
      </c>
      <c r="K2862" s="28" t="s">
        <v>133</v>
      </c>
      <c r="L2862" s="28" t="s">
        <v>125</v>
      </c>
      <c r="M2862" s="28" t="s">
        <v>3296</v>
      </c>
      <c r="N2862" s="28">
        <v>110</v>
      </c>
      <c r="O2862" s="28" t="s">
        <v>66</v>
      </c>
      <c r="P2862" s="28" t="s">
        <v>3296</v>
      </c>
      <c r="Q2862" s="17" t="s">
        <v>3553</v>
      </c>
      <c r="R2862" s="28">
        <v>62.4</v>
      </c>
      <c r="S2862" s="28">
        <v>405.6</v>
      </c>
      <c r="T2862" s="28">
        <v>468</v>
      </c>
      <c r="U2862" s="28"/>
      <c r="V2862" s="22"/>
      <c r="W2862" s="22"/>
      <c r="X2862" s="22"/>
      <c r="Y2862" s="22"/>
      <c r="Z2862" s="22"/>
      <c r="AA2862" s="22"/>
      <c r="AB2862" s="22"/>
      <c r="AC2862" s="22"/>
      <c r="AD2862" s="22" t="s">
        <v>55</v>
      </c>
      <c r="AE2862" s="22"/>
      <c r="AF2862" s="22"/>
      <c r="AG2862" s="22"/>
    </row>
    <row r="2863" spans="1:33" ht="31.5" hidden="1" customHeight="1" x14ac:dyDescent="0.2">
      <c r="A2863" s="28" t="s">
        <v>3297</v>
      </c>
      <c r="B2863" s="28" t="s">
        <v>109</v>
      </c>
      <c r="C2863" s="28" t="s">
        <v>36</v>
      </c>
      <c r="D2863" s="37">
        <v>41764</v>
      </c>
      <c r="E2863" s="30">
        <v>0.41805555555555557</v>
      </c>
      <c r="F2863" s="37" t="s">
        <v>3293</v>
      </c>
      <c r="G2863" s="30">
        <v>0.54583333333333328</v>
      </c>
      <c r="H2863" s="30">
        <v>0.1277777777777778</v>
      </c>
      <c r="I2863" s="141">
        <v>17</v>
      </c>
      <c r="J2863" s="28" t="s">
        <v>146</v>
      </c>
      <c r="K2863" s="28" t="s">
        <v>134</v>
      </c>
      <c r="L2863" s="28" t="s">
        <v>128</v>
      </c>
      <c r="M2863" s="28" t="s">
        <v>3554</v>
      </c>
      <c r="N2863" s="28" t="s">
        <v>103</v>
      </c>
      <c r="O2863" s="28" t="s">
        <v>66</v>
      </c>
      <c r="P2863" s="28" t="s">
        <v>3554</v>
      </c>
      <c r="Q2863" s="1" t="s">
        <v>3555</v>
      </c>
      <c r="R2863" s="28">
        <v>6.8</v>
      </c>
      <c r="S2863" s="28">
        <v>20.9</v>
      </c>
      <c r="T2863" s="28">
        <v>27.7</v>
      </c>
      <c r="U2863" s="1" t="s">
        <v>84</v>
      </c>
      <c r="V2863" s="6">
        <v>1992</v>
      </c>
      <c r="W2863" s="3" t="s">
        <v>6006</v>
      </c>
      <c r="X2863" s="3"/>
      <c r="Y2863" s="607" t="s">
        <v>6007</v>
      </c>
      <c r="Z2863" s="1332">
        <v>100</v>
      </c>
      <c r="AA2863" s="654">
        <v>41852</v>
      </c>
      <c r="AB2863" s="3">
        <v>1</v>
      </c>
      <c r="AC2863" s="6"/>
      <c r="AD2863" s="3" t="s">
        <v>49</v>
      </c>
      <c r="AE2863" s="22"/>
      <c r="AF2863" s="22"/>
      <c r="AG2863" s="3"/>
    </row>
    <row r="2864" spans="1:33" ht="31.5" hidden="1" customHeight="1" x14ac:dyDescent="0.2">
      <c r="A2864" s="28" t="s">
        <v>3297</v>
      </c>
      <c r="B2864" s="28" t="s">
        <v>109</v>
      </c>
      <c r="C2864" s="28" t="s">
        <v>36</v>
      </c>
      <c r="D2864" s="37">
        <v>41764</v>
      </c>
      <c r="E2864" s="30">
        <v>0.52222222222222225</v>
      </c>
      <c r="F2864" s="37" t="s">
        <v>3293</v>
      </c>
      <c r="G2864" s="30">
        <v>0.58819444444444446</v>
      </c>
      <c r="H2864" s="30">
        <v>6.5972222222222224E-2</v>
      </c>
      <c r="I2864" s="141">
        <v>11</v>
      </c>
      <c r="J2864" s="28" t="s">
        <v>146</v>
      </c>
      <c r="K2864" s="28" t="s">
        <v>134</v>
      </c>
      <c r="L2864" s="28" t="s">
        <v>128</v>
      </c>
      <c r="M2864" s="28" t="s">
        <v>3558</v>
      </c>
      <c r="N2864" s="28" t="s">
        <v>103</v>
      </c>
      <c r="O2864" s="28" t="s">
        <v>66</v>
      </c>
      <c r="P2864" s="28" t="s">
        <v>3558</v>
      </c>
      <c r="Q2864" s="28" t="s">
        <v>3559</v>
      </c>
      <c r="R2864" s="28">
        <v>10.5</v>
      </c>
      <c r="S2864" s="28">
        <v>4.5</v>
      </c>
      <c r="T2864" s="28">
        <v>15</v>
      </c>
      <c r="U2864" s="1" t="s">
        <v>75</v>
      </c>
      <c r="V2864" s="143">
        <v>1991</v>
      </c>
      <c r="W2864" s="143" t="s">
        <v>171</v>
      </c>
      <c r="X2864" s="143" t="s">
        <v>6008</v>
      </c>
      <c r="Y2864" s="1847">
        <v>41648</v>
      </c>
      <c r="Z2864" s="1332">
        <v>100</v>
      </c>
      <c r="AA2864" s="1159">
        <v>41944</v>
      </c>
      <c r="AB2864" s="143">
        <v>0</v>
      </c>
      <c r="AC2864" s="143"/>
      <c r="AD2864" s="3" t="s">
        <v>49</v>
      </c>
      <c r="AE2864" s="22"/>
      <c r="AF2864" s="22"/>
      <c r="AG2864" s="3"/>
    </row>
    <row r="2865" spans="1:36" ht="31.5" hidden="1" customHeight="1" x14ac:dyDescent="0.2">
      <c r="A2865" s="28" t="s">
        <v>3297</v>
      </c>
      <c r="B2865" s="28" t="s">
        <v>109</v>
      </c>
      <c r="C2865" s="28" t="s">
        <v>36</v>
      </c>
      <c r="D2865" s="37">
        <v>41764</v>
      </c>
      <c r="E2865" s="30">
        <v>0.55972222222222223</v>
      </c>
      <c r="F2865" s="37" t="s">
        <v>3293</v>
      </c>
      <c r="G2865" s="30">
        <v>0.55972222222222223</v>
      </c>
      <c r="H2865" s="30">
        <v>0</v>
      </c>
      <c r="I2865" s="141">
        <v>15</v>
      </c>
      <c r="J2865" s="28" t="s">
        <v>146</v>
      </c>
      <c r="K2865" s="28" t="s">
        <v>132</v>
      </c>
      <c r="L2865" s="28" t="s">
        <v>128</v>
      </c>
      <c r="M2865" s="28" t="s">
        <v>3560</v>
      </c>
      <c r="N2865" s="28">
        <v>35</v>
      </c>
      <c r="O2865" s="28" t="s">
        <v>66</v>
      </c>
      <c r="P2865" s="28" t="s">
        <v>3560</v>
      </c>
      <c r="Q2865" s="52" t="s">
        <v>3561</v>
      </c>
      <c r="R2865" s="28"/>
      <c r="S2865" s="28">
        <v>3.7</v>
      </c>
      <c r="T2865" s="28">
        <v>3.7</v>
      </c>
      <c r="U2865" s="1" t="s">
        <v>75</v>
      </c>
      <c r="V2865" s="6">
        <v>1986</v>
      </c>
      <c r="W2865" s="3" t="s">
        <v>1526</v>
      </c>
      <c r="X2865" s="3" t="s">
        <v>3881</v>
      </c>
      <c r="Y2865" s="607">
        <v>41655</v>
      </c>
      <c r="Z2865" s="1332">
        <v>100</v>
      </c>
      <c r="AA2865" s="654">
        <v>41852</v>
      </c>
      <c r="AB2865" s="3">
        <v>0</v>
      </c>
      <c r="AC2865" s="6"/>
      <c r="AD2865" s="3" t="s">
        <v>49</v>
      </c>
      <c r="AE2865" s="22"/>
      <c r="AF2865" s="22"/>
      <c r="AG2865" s="3"/>
    </row>
    <row r="2866" spans="1:36" ht="31.5" hidden="1" customHeight="1" x14ac:dyDescent="0.2">
      <c r="A2866" s="28" t="s">
        <v>3297</v>
      </c>
      <c r="B2866" s="28" t="s">
        <v>109</v>
      </c>
      <c r="C2866" s="28" t="s">
        <v>36</v>
      </c>
      <c r="D2866" s="37">
        <v>41765</v>
      </c>
      <c r="E2866" s="30">
        <v>0.3979166666666667</v>
      </c>
      <c r="F2866" s="37" t="s">
        <v>3562</v>
      </c>
      <c r="G2866" s="30">
        <v>0.3979166666666667</v>
      </c>
      <c r="H2866" s="30">
        <v>0</v>
      </c>
      <c r="I2866" s="141">
        <v>7</v>
      </c>
      <c r="J2866" s="1" t="s">
        <v>3563</v>
      </c>
      <c r="K2866" s="28"/>
      <c r="L2866" s="28" t="s">
        <v>128</v>
      </c>
      <c r="M2866" s="28" t="s">
        <v>3564</v>
      </c>
      <c r="N2866" s="28">
        <v>35</v>
      </c>
      <c r="O2866" s="28" t="s">
        <v>63</v>
      </c>
      <c r="P2866" s="28" t="s">
        <v>3564</v>
      </c>
      <c r="Q2866" s="1" t="s">
        <v>6011</v>
      </c>
      <c r="R2866" s="141"/>
      <c r="S2866" s="141">
        <v>2.5</v>
      </c>
      <c r="T2866" s="141">
        <v>2.5</v>
      </c>
      <c r="U2866" s="1" t="s">
        <v>78</v>
      </c>
      <c r="V2866" s="6">
        <v>1994</v>
      </c>
      <c r="W2866" s="3" t="s">
        <v>6009</v>
      </c>
      <c r="X2866" s="3" t="s">
        <v>3881</v>
      </c>
      <c r="Y2866" s="6" t="s">
        <v>6010</v>
      </c>
      <c r="Z2866" s="1332">
        <v>100</v>
      </c>
      <c r="AA2866" s="654">
        <v>42186</v>
      </c>
      <c r="AB2866" s="3">
        <v>0</v>
      </c>
      <c r="AC2866" s="6"/>
      <c r="AD2866" s="3" t="s">
        <v>60</v>
      </c>
      <c r="AE2866" s="22"/>
      <c r="AF2866" s="22"/>
      <c r="AG2866" s="3"/>
    </row>
    <row r="2867" spans="1:36" ht="31.5" hidden="1" customHeight="1" x14ac:dyDescent="0.2">
      <c r="A2867" s="28" t="s">
        <v>3297</v>
      </c>
      <c r="B2867" s="28" t="s">
        <v>109</v>
      </c>
      <c r="C2867" s="28" t="s">
        <v>36</v>
      </c>
      <c r="D2867" s="37">
        <v>41765</v>
      </c>
      <c r="E2867" s="30">
        <v>0.68472222222222223</v>
      </c>
      <c r="F2867" s="37" t="s">
        <v>3562</v>
      </c>
      <c r="G2867" s="30">
        <v>0.72222222222222221</v>
      </c>
      <c r="H2867" s="30">
        <v>3.7499999999999999E-2</v>
      </c>
      <c r="I2867" s="141">
        <v>8</v>
      </c>
      <c r="J2867" s="28" t="s">
        <v>146</v>
      </c>
      <c r="K2867" s="28" t="s">
        <v>133</v>
      </c>
      <c r="L2867" s="28" t="s">
        <v>128</v>
      </c>
      <c r="M2867" s="28" t="s">
        <v>3565</v>
      </c>
      <c r="N2867" s="28" t="s">
        <v>103</v>
      </c>
      <c r="O2867" s="28" t="s">
        <v>66</v>
      </c>
      <c r="P2867" s="28" t="s">
        <v>3565</v>
      </c>
      <c r="Q2867" s="1" t="s">
        <v>3566</v>
      </c>
      <c r="R2867" s="141">
        <v>2.1</v>
      </c>
      <c r="S2867" s="141">
        <v>1.2</v>
      </c>
      <c r="T2867" s="141">
        <v>3.3</v>
      </c>
      <c r="U2867" s="1" t="s">
        <v>76</v>
      </c>
      <c r="V2867" s="6">
        <v>1990</v>
      </c>
      <c r="W2867" s="3" t="s">
        <v>6012</v>
      </c>
      <c r="X2867" s="3" t="s">
        <v>3881</v>
      </c>
      <c r="Y2867" s="607">
        <v>41456</v>
      </c>
      <c r="Z2867" s="1332">
        <v>100</v>
      </c>
      <c r="AA2867" s="1832" t="s">
        <v>6013</v>
      </c>
      <c r="AB2867" s="3">
        <v>0</v>
      </c>
      <c r="AC2867" s="607" t="s">
        <v>6014</v>
      </c>
      <c r="AD2867" s="3" t="s">
        <v>60</v>
      </c>
      <c r="AE2867" s="22"/>
      <c r="AF2867" s="22"/>
      <c r="AG2867" s="22"/>
    </row>
    <row r="2868" spans="1:36" ht="15.75" hidden="1" customHeight="1" x14ac:dyDescent="0.2">
      <c r="A2868" s="28" t="s">
        <v>3297</v>
      </c>
      <c r="B2868" s="28" t="s">
        <v>109</v>
      </c>
      <c r="C2868" s="28" t="s">
        <v>36</v>
      </c>
      <c r="D2868" s="37">
        <v>41766</v>
      </c>
      <c r="E2868" s="30">
        <v>0.32430555555555557</v>
      </c>
      <c r="F2868" s="37" t="s">
        <v>3567</v>
      </c>
      <c r="G2868" s="30">
        <v>0.32430555555555557</v>
      </c>
      <c r="H2868" s="30">
        <v>0</v>
      </c>
      <c r="I2868" s="1">
        <v>5</v>
      </c>
      <c r="J2868" s="28" t="s">
        <v>146</v>
      </c>
      <c r="K2868" s="28" t="s">
        <v>132</v>
      </c>
      <c r="L2868" s="28" t="s">
        <v>128</v>
      </c>
      <c r="M2868" s="28" t="s">
        <v>3568</v>
      </c>
      <c r="N2868" s="28" t="s">
        <v>103</v>
      </c>
      <c r="O2868" s="28" t="s">
        <v>66</v>
      </c>
      <c r="P2868" s="28" t="s">
        <v>3568</v>
      </c>
      <c r="Q2868" s="1" t="s">
        <v>3569</v>
      </c>
      <c r="R2868" s="1"/>
      <c r="S2868" s="1">
        <v>0.8</v>
      </c>
      <c r="T2868" s="1">
        <v>0.8</v>
      </c>
      <c r="U2868" s="1" t="s">
        <v>75</v>
      </c>
      <c r="V2868" s="6">
        <v>1986</v>
      </c>
      <c r="W2868" s="3" t="s">
        <v>6015</v>
      </c>
      <c r="X2868" s="3" t="s">
        <v>3881</v>
      </c>
      <c r="Y2868" s="607">
        <v>41700</v>
      </c>
      <c r="Z2868" s="1332">
        <v>100</v>
      </c>
      <c r="AA2868" s="1832" t="s">
        <v>6016</v>
      </c>
      <c r="AB2868" s="1332">
        <v>0</v>
      </c>
      <c r="AC2868" s="607"/>
      <c r="AD2868" s="3" t="s">
        <v>56</v>
      </c>
      <c r="AE2868" s="22"/>
      <c r="AF2868" s="22"/>
      <c r="AG2868" s="22"/>
    </row>
    <row r="2869" spans="1:36" ht="31.5" hidden="1" customHeight="1" x14ac:dyDescent="0.2">
      <c r="A2869" s="28" t="s">
        <v>3297</v>
      </c>
      <c r="B2869" s="28" t="s">
        <v>109</v>
      </c>
      <c r="C2869" s="28" t="s">
        <v>36</v>
      </c>
      <c r="D2869" s="37">
        <v>41766</v>
      </c>
      <c r="E2869" s="30">
        <v>0.57499999999999996</v>
      </c>
      <c r="F2869" s="37" t="s">
        <v>3567</v>
      </c>
      <c r="G2869" s="30">
        <v>0.62847222222222221</v>
      </c>
      <c r="H2869" s="30">
        <v>5.347222222222222E-2</v>
      </c>
      <c r="I2869" s="1">
        <v>12</v>
      </c>
      <c r="J2869" s="28" t="s">
        <v>146</v>
      </c>
      <c r="K2869" s="28" t="s">
        <v>133</v>
      </c>
      <c r="L2869" s="28" t="s">
        <v>130</v>
      </c>
      <c r="M2869" s="28" t="s">
        <v>3570</v>
      </c>
      <c r="N2869" s="28" t="s">
        <v>103</v>
      </c>
      <c r="O2869" s="28" t="s">
        <v>66</v>
      </c>
      <c r="P2869" s="28" t="s">
        <v>3570</v>
      </c>
      <c r="Q2869" s="1" t="s">
        <v>3571</v>
      </c>
      <c r="R2869" s="1">
        <v>11.4</v>
      </c>
      <c r="S2869" s="1"/>
      <c r="T2869" s="1">
        <v>11.4</v>
      </c>
      <c r="U2869" s="1" t="s">
        <v>84</v>
      </c>
      <c r="V2869" s="6">
        <v>1989</v>
      </c>
      <c r="W2869" s="3" t="s">
        <v>150</v>
      </c>
      <c r="X2869" s="3" t="s">
        <v>3881</v>
      </c>
      <c r="Y2869" s="607">
        <v>41749</v>
      </c>
      <c r="Z2869" s="1332">
        <v>100</v>
      </c>
      <c r="AA2869" s="654">
        <v>41913</v>
      </c>
      <c r="AB2869" s="3">
        <v>0</v>
      </c>
      <c r="AC2869" s="607"/>
      <c r="AD2869" s="3" t="s">
        <v>61</v>
      </c>
      <c r="AE2869" s="22"/>
      <c r="AF2869" s="22"/>
      <c r="AG2869" s="22"/>
    </row>
    <row r="2870" spans="1:36" ht="78.75" hidden="1" customHeight="1" x14ac:dyDescent="0.2">
      <c r="A2870" s="28" t="s">
        <v>3297</v>
      </c>
      <c r="B2870" s="28" t="s">
        <v>109</v>
      </c>
      <c r="C2870" s="28" t="s">
        <v>36</v>
      </c>
      <c r="D2870" s="37">
        <v>41767</v>
      </c>
      <c r="E2870" s="30">
        <v>0.40069444444444446</v>
      </c>
      <c r="F2870" s="37" t="s">
        <v>3655</v>
      </c>
      <c r="G2870" s="30">
        <v>0.40069444444444446</v>
      </c>
      <c r="H2870" s="30">
        <v>0</v>
      </c>
      <c r="I2870" s="28">
        <v>65</v>
      </c>
      <c r="J2870" s="28" t="s">
        <v>3656</v>
      </c>
      <c r="K2870" s="28" t="s">
        <v>132</v>
      </c>
      <c r="L2870" s="28" t="s">
        <v>125</v>
      </c>
      <c r="M2870" s="28" t="s">
        <v>3657</v>
      </c>
      <c r="N2870" s="28">
        <v>110</v>
      </c>
      <c r="O2870" s="28" t="s">
        <v>66</v>
      </c>
      <c r="P2870" s="28" t="s">
        <v>3657</v>
      </c>
      <c r="Q2870" s="17" t="s">
        <v>3658</v>
      </c>
      <c r="R2870" s="28"/>
      <c r="S2870" s="28">
        <v>11.6</v>
      </c>
      <c r="T2870" s="28">
        <v>11.6</v>
      </c>
      <c r="U2870" s="22"/>
      <c r="V2870" s="22"/>
      <c r="W2870" s="22"/>
      <c r="X2870" s="22"/>
      <c r="Y2870" s="22"/>
      <c r="Z2870" s="22"/>
      <c r="AA2870" s="22"/>
      <c r="AB2870" s="22"/>
      <c r="AC2870" s="22"/>
      <c r="AD2870" s="22" t="s">
        <v>55</v>
      </c>
      <c r="AE2870" s="22"/>
      <c r="AF2870" s="22"/>
      <c r="AG2870" s="22"/>
    </row>
    <row r="2871" spans="1:36" ht="31.5" hidden="1" customHeight="1" x14ac:dyDescent="0.2">
      <c r="A2871" s="28" t="s">
        <v>3297</v>
      </c>
      <c r="B2871" s="28" t="s">
        <v>109</v>
      </c>
      <c r="C2871" s="28" t="s">
        <v>36</v>
      </c>
      <c r="D2871" s="37">
        <v>41767</v>
      </c>
      <c r="E2871" s="30">
        <v>0.62847222222222221</v>
      </c>
      <c r="F2871" s="37" t="s">
        <v>3655</v>
      </c>
      <c r="G2871" s="30">
        <v>0.82291666666666663</v>
      </c>
      <c r="H2871" s="30">
        <v>0.19444444444444445</v>
      </c>
      <c r="I2871" s="28">
        <v>4</v>
      </c>
      <c r="J2871" s="28" t="s">
        <v>178</v>
      </c>
      <c r="K2871" s="28" t="s">
        <v>136</v>
      </c>
      <c r="L2871" s="28" t="s">
        <v>128</v>
      </c>
      <c r="M2871" s="28" t="s">
        <v>3659</v>
      </c>
      <c r="N2871" s="28" t="s">
        <v>103</v>
      </c>
      <c r="O2871" s="28" t="s">
        <v>66</v>
      </c>
      <c r="P2871" s="28" t="s">
        <v>3659</v>
      </c>
      <c r="Q2871" s="184" t="s">
        <v>3660</v>
      </c>
      <c r="R2871" s="28">
        <v>24.7</v>
      </c>
      <c r="S2871" s="28">
        <v>15.3</v>
      </c>
      <c r="T2871" s="28">
        <v>40</v>
      </c>
      <c r="U2871" s="3" t="s">
        <v>75</v>
      </c>
      <c r="V2871" s="143">
        <v>1990</v>
      </c>
      <c r="W2871" s="143" t="s">
        <v>171</v>
      </c>
      <c r="X2871" s="143" t="s">
        <v>6008</v>
      </c>
      <c r="Y2871" s="143" t="s">
        <v>6017</v>
      </c>
      <c r="Z2871" s="143">
        <v>100</v>
      </c>
      <c r="AA2871" s="1875">
        <v>41913</v>
      </c>
      <c r="AB2871" s="143">
        <v>0</v>
      </c>
      <c r="AC2871" s="143"/>
      <c r="AD2871" s="3" t="s">
        <v>54</v>
      </c>
      <c r="AE2871" s="22"/>
      <c r="AF2871" s="22"/>
      <c r="AG2871" s="22"/>
    </row>
    <row r="2872" spans="1:36" ht="63" hidden="1" customHeight="1" x14ac:dyDescent="0.2">
      <c r="A2872" s="28" t="s">
        <v>3297</v>
      </c>
      <c r="B2872" s="28" t="s">
        <v>109</v>
      </c>
      <c r="C2872" s="28" t="s">
        <v>36</v>
      </c>
      <c r="D2872" s="37">
        <v>41768</v>
      </c>
      <c r="E2872" s="30"/>
      <c r="F2872" s="37"/>
      <c r="G2872" s="30"/>
      <c r="H2872" s="30"/>
      <c r="I2872" s="28"/>
      <c r="J2872" s="28"/>
      <c r="K2872" s="28"/>
      <c r="L2872" s="28"/>
      <c r="M2872" s="28"/>
      <c r="N2872" s="28"/>
      <c r="O2872" s="28"/>
      <c r="P2872" s="28"/>
      <c r="Q2872" s="28"/>
      <c r="R2872" s="28"/>
      <c r="S2872" s="28"/>
      <c r="T2872" s="28"/>
      <c r="U2872" s="28"/>
      <c r="V2872" s="28"/>
      <c r="W2872" s="28"/>
      <c r="X2872" s="28"/>
      <c r="Y2872" s="28"/>
      <c r="Z2872" s="28"/>
      <c r="AA2872" s="28"/>
      <c r="AB2872" s="28"/>
      <c r="AC2872" s="28"/>
      <c r="AD2872" s="28"/>
      <c r="AE2872" s="22"/>
      <c r="AF2872" s="22"/>
      <c r="AG2872" s="22" t="s">
        <v>200</v>
      </c>
    </row>
    <row r="2873" spans="1:36" ht="78.75" hidden="1" customHeight="1" x14ac:dyDescent="0.2">
      <c r="A2873" s="28" t="s">
        <v>3297</v>
      </c>
      <c r="B2873" s="28" t="s">
        <v>109</v>
      </c>
      <c r="C2873" s="28" t="s">
        <v>36</v>
      </c>
      <c r="D2873" s="37">
        <v>41769</v>
      </c>
      <c r="E2873" s="30">
        <v>0.6069444444444444</v>
      </c>
      <c r="F2873" s="37" t="s">
        <v>3661</v>
      </c>
      <c r="G2873" s="30">
        <v>0.60763888888888895</v>
      </c>
      <c r="H2873" s="30">
        <v>0</v>
      </c>
      <c r="I2873" s="28">
        <v>9</v>
      </c>
      <c r="J2873" s="28" t="s">
        <v>183</v>
      </c>
      <c r="K2873" s="28"/>
      <c r="L2873" s="28" t="s">
        <v>130</v>
      </c>
      <c r="M2873" s="52" t="s">
        <v>3662</v>
      </c>
      <c r="N2873" s="28" t="s">
        <v>103</v>
      </c>
      <c r="O2873" s="28" t="s">
        <v>64</v>
      </c>
      <c r="P2873" s="52" t="s">
        <v>3516</v>
      </c>
      <c r="Q2873" s="246" t="s">
        <v>3663</v>
      </c>
      <c r="R2873" s="28"/>
      <c r="S2873" s="28">
        <v>11.8</v>
      </c>
      <c r="T2873" s="28">
        <v>11.8</v>
      </c>
      <c r="U2873" s="1" t="s">
        <v>77</v>
      </c>
      <c r="V2873" s="52">
        <v>1997</v>
      </c>
      <c r="W2873" s="1"/>
      <c r="X2873" s="1" t="s">
        <v>6018</v>
      </c>
      <c r="Y2873" s="57">
        <v>41481</v>
      </c>
      <c r="Z2873" s="312">
        <v>100</v>
      </c>
      <c r="AA2873" s="220" t="s">
        <v>5975</v>
      </c>
      <c r="AB2873" s="1">
        <v>0</v>
      </c>
      <c r="AC2873" s="57">
        <v>41481</v>
      </c>
      <c r="AD2873" s="1" t="s">
        <v>61</v>
      </c>
      <c r="AE2873" s="22"/>
      <c r="AF2873" s="22"/>
      <c r="AG2873" s="22"/>
    </row>
    <row r="2874" spans="1:36" ht="31.5" hidden="1" customHeight="1" x14ac:dyDescent="0.2">
      <c r="A2874" s="28" t="s">
        <v>3297</v>
      </c>
      <c r="B2874" s="28" t="s">
        <v>109</v>
      </c>
      <c r="C2874" s="28" t="s">
        <v>36</v>
      </c>
      <c r="D2874" s="37">
        <v>41770</v>
      </c>
      <c r="E2874" s="30">
        <v>0.44444444444444442</v>
      </c>
      <c r="F2874" s="37" t="s">
        <v>3664</v>
      </c>
      <c r="G2874" s="30">
        <v>0.44444444444444442</v>
      </c>
      <c r="H2874" s="30">
        <v>0</v>
      </c>
      <c r="I2874" s="28">
        <v>14</v>
      </c>
      <c r="J2874" s="28" t="s">
        <v>146</v>
      </c>
      <c r="K2874" s="28"/>
      <c r="L2874" s="28" t="s">
        <v>130</v>
      </c>
      <c r="M2874" s="244" t="s">
        <v>3665</v>
      </c>
      <c r="N2874" s="28" t="s">
        <v>103</v>
      </c>
      <c r="O2874" s="28" t="s">
        <v>67</v>
      </c>
      <c r="P2874" s="244" t="s">
        <v>3665</v>
      </c>
      <c r="Q2874" s="17" t="s">
        <v>3666</v>
      </c>
      <c r="R2874" s="28"/>
      <c r="S2874" s="28">
        <v>4.8</v>
      </c>
      <c r="T2874" s="28">
        <v>4.8</v>
      </c>
      <c r="U2874" s="3" t="s">
        <v>76</v>
      </c>
      <c r="V2874" s="6">
        <v>1990</v>
      </c>
      <c r="W2874" s="3" t="s">
        <v>6019</v>
      </c>
      <c r="X2874" s="3" t="s">
        <v>3881</v>
      </c>
      <c r="Y2874" s="607">
        <v>41526</v>
      </c>
      <c r="Z2874" s="1332">
        <v>100</v>
      </c>
      <c r="AA2874" s="607">
        <v>41883</v>
      </c>
      <c r="AB2874" s="3">
        <v>0</v>
      </c>
      <c r="AC2874" s="607">
        <v>41526</v>
      </c>
      <c r="AD2874" s="3" t="s">
        <v>61</v>
      </c>
      <c r="AE2874" s="22"/>
      <c r="AF2874" s="22"/>
      <c r="AG2874" s="22"/>
    </row>
    <row r="2875" spans="1:36" ht="15.75" hidden="1" customHeight="1" x14ac:dyDescent="0.2">
      <c r="A2875" s="28" t="s">
        <v>3297</v>
      </c>
      <c r="B2875" s="28" t="s">
        <v>109</v>
      </c>
      <c r="C2875" s="28" t="s">
        <v>36</v>
      </c>
      <c r="D2875" s="37">
        <v>41771</v>
      </c>
      <c r="E2875" s="30"/>
      <c r="F2875" s="37"/>
      <c r="G2875" s="30"/>
      <c r="H2875" s="30"/>
      <c r="I2875" s="28"/>
      <c r="J2875" s="28"/>
      <c r="K2875" s="28"/>
      <c r="L2875" s="28"/>
      <c r="M2875" s="28"/>
      <c r="N2875" s="28"/>
      <c r="O2875" s="28"/>
      <c r="P2875" s="28"/>
      <c r="Q2875" s="28"/>
      <c r="R2875" s="28"/>
      <c r="S2875" s="28"/>
      <c r="T2875" s="28"/>
      <c r="U2875" s="22"/>
      <c r="V2875" s="22"/>
      <c r="W2875" s="22"/>
      <c r="X2875" s="22"/>
      <c r="Y2875" s="22"/>
      <c r="Z2875" s="22"/>
      <c r="AA2875" s="22"/>
      <c r="AB2875" s="22"/>
      <c r="AC2875" s="22"/>
      <c r="AD2875" s="22"/>
      <c r="AE2875" s="22"/>
      <c r="AF2875" s="22"/>
      <c r="AG2875" s="22" t="s">
        <v>200</v>
      </c>
    </row>
    <row r="2876" spans="1:36" ht="31.5" hidden="1" customHeight="1" x14ac:dyDescent="0.2">
      <c r="A2876" s="28" t="s">
        <v>3297</v>
      </c>
      <c r="B2876" s="28" t="s">
        <v>109</v>
      </c>
      <c r="C2876" s="28" t="s">
        <v>36</v>
      </c>
      <c r="D2876" s="37">
        <v>41772</v>
      </c>
      <c r="E2876" s="30">
        <v>0.59166666666666667</v>
      </c>
      <c r="F2876" s="37" t="s">
        <v>3718</v>
      </c>
      <c r="G2876" s="30">
        <v>0.59166666666666667</v>
      </c>
      <c r="H2876" s="30">
        <v>0</v>
      </c>
      <c r="I2876" s="28">
        <v>35</v>
      </c>
      <c r="J2876" s="28"/>
      <c r="K2876" s="28" t="s">
        <v>132</v>
      </c>
      <c r="L2876" s="28" t="s">
        <v>125</v>
      </c>
      <c r="M2876" s="244" t="s">
        <v>3719</v>
      </c>
      <c r="N2876" s="28">
        <v>500</v>
      </c>
      <c r="O2876" s="28" t="s">
        <v>66</v>
      </c>
      <c r="P2876" s="244" t="s">
        <v>3719</v>
      </c>
      <c r="Q2876" s="17" t="s">
        <v>3720</v>
      </c>
      <c r="R2876" s="28"/>
      <c r="S2876" s="28">
        <v>9.6</v>
      </c>
      <c r="T2876" s="28">
        <v>9.6</v>
      </c>
      <c r="U2876" s="22"/>
      <c r="V2876" s="22"/>
      <c r="W2876" s="22"/>
      <c r="X2876" s="22"/>
      <c r="Y2876" s="22"/>
      <c r="Z2876" s="22"/>
      <c r="AA2876" s="22"/>
      <c r="AB2876" s="22"/>
      <c r="AC2876" s="22"/>
      <c r="AD2876" s="3" t="s">
        <v>55</v>
      </c>
      <c r="AE2876" s="22"/>
      <c r="AF2876" s="22"/>
      <c r="AG2876" s="22"/>
    </row>
    <row r="2877" spans="1:36" ht="31.5" hidden="1" customHeight="1" x14ac:dyDescent="0.2">
      <c r="A2877" s="28" t="s">
        <v>3297</v>
      </c>
      <c r="B2877" s="28" t="s">
        <v>109</v>
      </c>
      <c r="C2877" s="28" t="s">
        <v>36</v>
      </c>
      <c r="D2877" s="37">
        <v>41772</v>
      </c>
      <c r="E2877" s="30">
        <v>0.85138888888888886</v>
      </c>
      <c r="F2877" s="37" t="s">
        <v>3718</v>
      </c>
      <c r="G2877" s="30">
        <v>0.85138888888888886</v>
      </c>
      <c r="H2877" s="30">
        <v>0</v>
      </c>
      <c r="I2877" s="28">
        <v>6</v>
      </c>
      <c r="J2877" s="28" t="s">
        <v>146</v>
      </c>
      <c r="K2877" s="28" t="s">
        <v>132</v>
      </c>
      <c r="L2877" s="28" t="s">
        <v>128</v>
      </c>
      <c r="M2877" s="28" t="s">
        <v>3721</v>
      </c>
      <c r="N2877" s="28" t="s">
        <v>103</v>
      </c>
      <c r="O2877" s="28" t="s">
        <v>66</v>
      </c>
      <c r="P2877" s="28" t="s">
        <v>3721</v>
      </c>
      <c r="Q2877" s="1" t="s">
        <v>3722</v>
      </c>
      <c r="R2877" s="28"/>
      <c r="S2877" s="28">
        <v>6.4</v>
      </c>
      <c r="T2877" s="28">
        <v>6.4</v>
      </c>
      <c r="U2877" s="3" t="s">
        <v>84</v>
      </c>
      <c r="V2877" s="6">
        <v>1988</v>
      </c>
      <c r="W2877" s="3" t="s">
        <v>757</v>
      </c>
      <c r="X2877" s="3" t="s">
        <v>3881</v>
      </c>
      <c r="Y2877" s="6" t="s">
        <v>6020</v>
      </c>
      <c r="Z2877" s="1332">
        <v>100</v>
      </c>
      <c r="AA2877" s="607">
        <v>41852</v>
      </c>
      <c r="AB2877" s="3">
        <v>0</v>
      </c>
      <c r="AC2877" s="607">
        <v>41707</v>
      </c>
      <c r="AD2877" s="3" t="s">
        <v>49</v>
      </c>
      <c r="AE2877" s="22"/>
      <c r="AF2877" s="22"/>
      <c r="AG2877" s="22"/>
    </row>
    <row r="2878" spans="1:36" ht="141.75" hidden="1" customHeight="1" x14ac:dyDescent="0.2">
      <c r="A2878" s="28" t="s">
        <v>3297</v>
      </c>
      <c r="B2878" s="28" t="s">
        <v>109</v>
      </c>
      <c r="C2878" s="28" t="s">
        <v>36</v>
      </c>
      <c r="D2878" s="37">
        <v>41773</v>
      </c>
      <c r="E2878" s="30"/>
      <c r="F2878" s="37"/>
      <c r="G2878" s="30"/>
      <c r="H2878" s="30"/>
      <c r="I2878" s="28"/>
      <c r="J2878" s="28"/>
      <c r="K2878" s="28"/>
      <c r="L2878" s="28"/>
      <c r="M2878" s="28"/>
      <c r="N2878" s="28"/>
      <c r="O2878" s="28"/>
      <c r="P2878" s="28"/>
      <c r="Q2878" s="28"/>
      <c r="R2878" s="28"/>
      <c r="S2878" s="28"/>
      <c r="T2878" s="28"/>
      <c r="U2878" s="22"/>
      <c r="V2878" s="22"/>
      <c r="W2878" s="22"/>
      <c r="X2878" s="22"/>
      <c r="Y2878" s="22"/>
      <c r="Z2878" s="22"/>
      <c r="AA2878" s="22"/>
      <c r="AB2878" s="22"/>
      <c r="AC2878" s="22"/>
      <c r="AD2878" s="22"/>
      <c r="AE2878" s="22"/>
      <c r="AF2878" s="22"/>
      <c r="AG2878" s="22" t="s">
        <v>200</v>
      </c>
    </row>
    <row r="2879" spans="1:36" ht="78.75" hidden="1" customHeight="1" x14ac:dyDescent="0.2">
      <c r="A2879" s="28" t="s">
        <v>3297</v>
      </c>
      <c r="B2879" s="28" t="s">
        <v>109</v>
      </c>
      <c r="C2879" s="28" t="s">
        <v>36</v>
      </c>
      <c r="D2879" s="37">
        <v>41774</v>
      </c>
      <c r="E2879" s="30"/>
      <c r="F2879" s="37"/>
      <c r="G2879" s="30"/>
      <c r="H2879" s="30"/>
      <c r="I2879" s="28"/>
      <c r="J2879" s="28"/>
      <c r="K2879" s="28"/>
      <c r="L2879" s="28"/>
      <c r="M2879" s="28"/>
      <c r="N2879" s="28"/>
      <c r="O2879" s="28"/>
      <c r="P2879" s="28"/>
      <c r="Q2879" s="28"/>
      <c r="R2879" s="28"/>
      <c r="S2879" s="28"/>
      <c r="T2879" s="28"/>
      <c r="U2879" s="28"/>
      <c r="V2879" s="22"/>
      <c r="W2879" s="22"/>
      <c r="X2879" s="22"/>
      <c r="Y2879" s="22"/>
      <c r="Z2879" s="22"/>
      <c r="AA2879" s="22"/>
      <c r="AB2879" s="22"/>
      <c r="AC2879" s="22"/>
      <c r="AD2879" s="22"/>
      <c r="AE2879" s="22"/>
      <c r="AF2879" s="22"/>
      <c r="AG2879" s="22" t="s">
        <v>200</v>
      </c>
    </row>
    <row r="2880" spans="1:36" customFormat="1" ht="31.5" hidden="1" customHeight="1" x14ac:dyDescent="0.2">
      <c r="A2880" s="28" t="s">
        <v>3297</v>
      </c>
      <c r="B2880" s="1" t="s">
        <v>109</v>
      </c>
      <c r="C2880" s="1" t="s">
        <v>36</v>
      </c>
      <c r="D2880" s="37">
        <v>41780</v>
      </c>
      <c r="E2880" s="137">
        <v>0.94930555555555562</v>
      </c>
      <c r="F2880" s="37" t="s">
        <v>3878</v>
      </c>
      <c r="G2880" s="137">
        <v>1.2500000000000001E-2</v>
      </c>
      <c r="H2880" s="30">
        <v>6.3194444444444442E-2</v>
      </c>
      <c r="I2880" s="1">
        <v>6</v>
      </c>
      <c r="J2880" s="1" t="s">
        <v>178</v>
      </c>
      <c r="K2880" s="1" t="s">
        <v>133</v>
      </c>
      <c r="L2880" s="1" t="s">
        <v>127</v>
      </c>
      <c r="M2880" s="1" t="s">
        <v>1940</v>
      </c>
      <c r="N2880" s="1" t="s">
        <v>103</v>
      </c>
      <c r="O2880" s="1" t="s">
        <v>66</v>
      </c>
      <c r="P2880" s="1" t="s">
        <v>1940</v>
      </c>
      <c r="Q2880" s="40" t="s">
        <v>3879</v>
      </c>
      <c r="R2880" s="1">
        <v>5</v>
      </c>
      <c r="S2880" s="1"/>
      <c r="T2880" s="1">
        <v>5</v>
      </c>
      <c r="U2880" s="1" t="s">
        <v>75</v>
      </c>
      <c r="V2880" s="6">
        <v>2006</v>
      </c>
      <c r="W2880" s="3" t="s">
        <v>3880</v>
      </c>
      <c r="X2880" s="3" t="s">
        <v>3881</v>
      </c>
      <c r="Y2880" s="607">
        <v>41738</v>
      </c>
      <c r="Z2880" s="1332">
        <v>100</v>
      </c>
      <c r="AA2880" s="654">
        <v>41913</v>
      </c>
      <c r="AB2880" s="3"/>
      <c r="AC2880" s="607"/>
      <c r="AD2880" s="3" t="s">
        <v>57</v>
      </c>
      <c r="AE2880" s="24"/>
      <c r="AF2880" s="24"/>
      <c r="AG2880" s="25"/>
      <c r="AH2880" s="22"/>
      <c r="AI2880" s="22" t="s">
        <v>387</v>
      </c>
      <c r="AJ2880" s="22"/>
    </row>
    <row r="2881" spans="1:35" ht="31.5" hidden="1" customHeight="1" x14ac:dyDescent="0.2">
      <c r="A2881" s="28" t="s">
        <v>3297</v>
      </c>
      <c r="B2881" s="1" t="s">
        <v>109</v>
      </c>
      <c r="C2881" s="1" t="s">
        <v>36</v>
      </c>
      <c r="D2881" s="37">
        <v>41785</v>
      </c>
      <c r="E2881" s="137">
        <v>0.85972222222222217</v>
      </c>
      <c r="F2881" s="37" t="s">
        <v>4076</v>
      </c>
      <c r="G2881" s="137">
        <v>0.89027777777777783</v>
      </c>
      <c r="H2881" s="30">
        <v>3.0555555555555555E-2</v>
      </c>
      <c r="I2881" s="1">
        <v>19</v>
      </c>
      <c r="J2881" s="1" t="s">
        <v>178</v>
      </c>
      <c r="K2881" s="1" t="s">
        <v>133</v>
      </c>
      <c r="L2881" s="65" t="s">
        <v>125</v>
      </c>
      <c r="M2881" s="1" t="s">
        <v>4077</v>
      </c>
      <c r="N2881" s="1" t="s">
        <v>103</v>
      </c>
      <c r="O2881" s="1" t="s">
        <v>66</v>
      </c>
      <c r="P2881" s="1" t="s">
        <v>4077</v>
      </c>
      <c r="Q2881" s="40" t="s">
        <v>4078</v>
      </c>
      <c r="R2881" s="1">
        <v>3.2</v>
      </c>
      <c r="S2881" s="1"/>
      <c r="T2881" s="1">
        <v>3.2</v>
      </c>
      <c r="U2881" s="1" t="s">
        <v>75</v>
      </c>
      <c r="V2881" s="6">
        <v>1990</v>
      </c>
      <c r="W2881" s="3"/>
      <c r="X2881" s="3" t="s">
        <v>3881</v>
      </c>
      <c r="Y2881" s="6" t="s">
        <v>6021</v>
      </c>
      <c r="Z2881" s="1332">
        <v>100</v>
      </c>
      <c r="AA2881" s="607">
        <v>41791</v>
      </c>
      <c r="AB2881" s="3">
        <v>0</v>
      </c>
      <c r="AC2881" s="607"/>
      <c r="AD2881" s="3" t="s">
        <v>55</v>
      </c>
      <c r="AI2881" s="22" t="s">
        <v>387</v>
      </c>
    </row>
    <row r="2882" spans="1:35" ht="31.5" hidden="1" customHeight="1" x14ac:dyDescent="0.2">
      <c r="A2882" s="28" t="s">
        <v>3297</v>
      </c>
      <c r="B2882" s="28" t="s">
        <v>109</v>
      </c>
      <c r="C2882" s="28" t="s">
        <v>36</v>
      </c>
      <c r="D2882" s="37">
        <v>41786</v>
      </c>
      <c r="E2882" s="30">
        <v>0.53263888888888888</v>
      </c>
      <c r="F2882" s="37" t="s">
        <v>4079</v>
      </c>
      <c r="G2882" s="30">
        <v>0.72986111111111107</v>
      </c>
      <c r="H2882" s="30">
        <v>0.19722222222222222</v>
      </c>
      <c r="I2882" s="1">
        <v>16</v>
      </c>
      <c r="J2882" s="28" t="s">
        <v>146</v>
      </c>
      <c r="K2882" s="28" t="s">
        <v>133</v>
      </c>
      <c r="L2882" s="28" t="s">
        <v>130</v>
      </c>
      <c r="M2882" s="28" t="s">
        <v>4080</v>
      </c>
      <c r="N2882" s="28" t="s">
        <v>103</v>
      </c>
      <c r="O2882" s="28" t="s">
        <v>66</v>
      </c>
      <c r="P2882" s="28" t="s">
        <v>4080</v>
      </c>
      <c r="Q2882" s="1" t="s">
        <v>4081</v>
      </c>
      <c r="R2882" s="1">
        <v>3.4</v>
      </c>
      <c r="S2882" s="1">
        <v>4.8</v>
      </c>
      <c r="T2882" s="1">
        <v>8.1999999999999993</v>
      </c>
      <c r="U2882" s="1" t="s">
        <v>83</v>
      </c>
      <c r="V2882" s="6">
        <v>2009</v>
      </c>
      <c r="W2882" s="3" t="s">
        <v>6022</v>
      </c>
      <c r="X2882" s="3" t="s">
        <v>3881</v>
      </c>
      <c r="Y2882" s="607">
        <v>41731</v>
      </c>
      <c r="Z2882" s="1332">
        <v>100</v>
      </c>
      <c r="AA2882" s="607">
        <v>41859</v>
      </c>
      <c r="AB2882" s="3">
        <v>0</v>
      </c>
      <c r="AC2882" s="607">
        <v>41590</v>
      </c>
      <c r="AD2882" s="3" t="s">
        <v>61</v>
      </c>
    </row>
    <row r="2883" spans="1:35" ht="31.5" hidden="1" customHeight="1" x14ac:dyDescent="0.2">
      <c r="A2883" s="28" t="s">
        <v>3297</v>
      </c>
      <c r="B2883" s="28" t="s">
        <v>109</v>
      </c>
      <c r="C2883" s="28" t="s">
        <v>36</v>
      </c>
      <c r="D2883" s="37">
        <v>41787</v>
      </c>
      <c r="E2883" s="30"/>
      <c r="F2883" s="37"/>
      <c r="G2883" s="30"/>
      <c r="H2883" s="30"/>
      <c r="I2883" s="28"/>
      <c r="J2883" s="28"/>
      <c r="K2883" s="28"/>
      <c r="L2883" s="28"/>
      <c r="M2883" s="28"/>
      <c r="N2883" s="28"/>
      <c r="O2883" s="28"/>
      <c r="P2883" s="28"/>
      <c r="Q2883" s="28"/>
      <c r="R2883" s="28"/>
      <c r="S2883" s="28"/>
      <c r="T2883" s="28"/>
      <c r="U2883" s="28"/>
      <c r="AD2883" s="844"/>
    </row>
    <row r="2884" spans="1:35" ht="94.5" hidden="1" customHeight="1" x14ac:dyDescent="0.2">
      <c r="A2884" s="28" t="s">
        <v>3297</v>
      </c>
      <c r="B2884" s="28" t="s">
        <v>109</v>
      </c>
      <c r="C2884" s="28" t="s">
        <v>36</v>
      </c>
      <c r="D2884" s="37">
        <v>41788</v>
      </c>
      <c r="E2884" s="30">
        <v>0.16111111111111112</v>
      </c>
      <c r="F2884" s="37" t="s">
        <v>4082</v>
      </c>
      <c r="G2884" s="30">
        <v>0.19305555555555554</v>
      </c>
      <c r="H2884" s="30">
        <v>3.1944444444444449E-2</v>
      </c>
      <c r="I2884" s="1"/>
      <c r="J2884" s="28" t="s">
        <v>178</v>
      </c>
      <c r="K2884" s="28" t="s">
        <v>133</v>
      </c>
      <c r="L2884" s="28" t="s">
        <v>130</v>
      </c>
      <c r="M2884" s="28" t="s">
        <v>1101</v>
      </c>
      <c r="N2884" s="28" t="s">
        <v>103</v>
      </c>
      <c r="O2884" s="28" t="s">
        <v>66</v>
      </c>
      <c r="P2884" s="28" t="s">
        <v>1101</v>
      </c>
      <c r="Q2884" s="1" t="s">
        <v>4083</v>
      </c>
      <c r="R2884" s="1">
        <v>2</v>
      </c>
      <c r="S2884" s="1">
        <v>0.4</v>
      </c>
      <c r="T2884" s="1">
        <v>2.4</v>
      </c>
      <c r="U2884" s="28"/>
      <c r="V2884" s="360"/>
      <c r="W2884" s="360"/>
      <c r="X2884" s="360"/>
      <c r="Y2884" s="360"/>
      <c r="Z2884" s="360"/>
      <c r="AA2884" s="360"/>
      <c r="AB2884" s="360"/>
      <c r="AC2884" s="360"/>
      <c r="AD2884" s="211" t="s">
        <v>59</v>
      </c>
      <c r="AE2884" s="360"/>
      <c r="AF2884" s="360"/>
      <c r="AG2884" s="449"/>
    </row>
    <row r="2885" spans="1:35" ht="94.5" hidden="1" customHeight="1" x14ac:dyDescent="0.2">
      <c r="A2885" s="28" t="s">
        <v>3297</v>
      </c>
      <c r="B2885" s="28" t="s">
        <v>109</v>
      </c>
      <c r="C2885" s="28" t="s">
        <v>36</v>
      </c>
      <c r="D2885" s="37">
        <v>41789</v>
      </c>
      <c r="E2885" s="30"/>
      <c r="F2885" s="37"/>
      <c r="G2885" s="30"/>
      <c r="H2885" s="30"/>
      <c r="I2885" s="28"/>
      <c r="J2885" s="28"/>
      <c r="K2885" s="28"/>
      <c r="L2885" s="28"/>
      <c r="M2885" s="28"/>
      <c r="N2885" s="28"/>
      <c r="O2885" s="28"/>
      <c r="P2885" s="28"/>
      <c r="Q2885" s="28"/>
      <c r="R2885" s="28"/>
      <c r="S2885" s="28"/>
      <c r="T2885" s="28"/>
      <c r="U2885" s="28"/>
      <c r="V2885" s="22"/>
      <c r="W2885" s="22"/>
      <c r="X2885" s="22"/>
      <c r="Y2885" s="22"/>
      <c r="Z2885" s="22"/>
      <c r="AA2885" s="22"/>
      <c r="AB2885" s="22"/>
      <c r="AC2885" s="22"/>
      <c r="AD2885" s="28"/>
      <c r="AE2885" s="22"/>
      <c r="AF2885" s="22"/>
      <c r="AG2885" s="22" t="s">
        <v>200</v>
      </c>
    </row>
    <row r="2886" spans="1:35" ht="31.5" hidden="1" customHeight="1" x14ac:dyDescent="0.2">
      <c r="A2886" s="28" t="s">
        <v>3297</v>
      </c>
      <c r="B2886" s="28" t="s">
        <v>109</v>
      </c>
      <c r="C2886" s="28" t="s">
        <v>36</v>
      </c>
      <c r="D2886" s="37">
        <v>41790</v>
      </c>
      <c r="E2886" s="30"/>
      <c r="F2886" s="37"/>
      <c r="G2886" s="30"/>
      <c r="H2886" s="30"/>
      <c r="I2886" s="28"/>
      <c r="J2886" s="28"/>
      <c r="K2886" s="28"/>
      <c r="L2886" s="28"/>
      <c r="M2886" s="28"/>
      <c r="N2886" s="28"/>
      <c r="O2886" s="28"/>
      <c r="P2886" s="28"/>
      <c r="Q2886" s="28"/>
      <c r="R2886" s="28"/>
      <c r="S2886" s="28"/>
      <c r="T2886" s="28"/>
      <c r="U2886" s="28"/>
      <c r="V2886" s="28"/>
      <c r="W2886" s="28"/>
      <c r="X2886" s="28"/>
      <c r="Y2886" s="28"/>
      <c r="Z2886" s="28"/>
      <c r="AA2886" s="28"/>
      <c r="AB2886" s="28"/>
      <c r="AC2886" s="28"/>
      <c r="AD2886" s="28"/>
      <c r="AE2886" s="22"/>
      <c r="AF2886" s="22"/>
      <c r="AG2886" s="22" t="s">
        <v>200</v>
      </c>
    </row>
    <row r="2887" spans="1:35" ht="15.75" hidden="1" customHeight="1" x14ac:dyDescent="0.2">
      <c r="A2887" s="28" t="s">
        <v>4114</v>
      </c>
      <c r="B2887" s="28" t="s">
        <v>109</v>
      </c>
      <c r="C2887" s="28" t="s">
        <v>36</v>
      </c>
      <c r="D2887" s="37">
        <v>41791</v>
      </c>
      <c r="E2887" s="30"/>
      <c r="F2887" s="37"/>
      <c r="G2887" s="30"/>
      <c r="H2887" s="30"/>
      <c r="I2887" s="28"/>
      <c r="J2887" s="28"/>
      <c r="K2887" s="28"/>
      <c r="L2887" s="28"/>
      <c r="M2887" s="28"/>
      <c r="N2887" s="28"/>
      <c r="O2887" s="28"/>
      <c r="P2887" s="28"/>
      <c r="Q2887" s="28"/>
      <c r="R2887" s="28"/>
      <c r="S2887" s="28"/>
      <c r="T2887" s="28"/>
      <c r="U2887" s="22"/>
      <c r="V2887" s="22"/>
      <c r="W2887" s="22"/>
      <c r="X2887" s="22"/>
      <c r="Y2887" s="22"/>
      <c r="Z2887" s="22"/>
      <c r="AA2887" s="22"/>
      <c r="AB2887" s="22"/>
      <c r="AC2887" s="22"/>
      <c r="AD2887" s="22"/>
      <c r="AE2887" s="22"/>
      <c r="AF2887" s="22"/>
      <c r="AG2887" s="22" t="s">
        <v>200</v>
      </c>
    </row>
    <row r="2888" spans="1:35" ht="31.5" hidden="1" customHeight="1" x14ac:dyDescent="0.2">
      <c r="A2888" s="28" t="s">
        <v>4114</v>
      </c>
      <c r="B2888" s="28" t="s">
        <v>109</v>
      </c>
      <c r="C2888" s="28" t="s">
        <v>36</v>
      </c>
      <c r="D2888" s="37">
        <v>41792</v>
      </c>
      <c r="E2888" s="30"/>
      <c r="F2888" s="37"/>
      <c r="G2888" s="30"/>
      <c r="H2888" s="30"/>
      <c r="I2888" s="28"/>
      <c r="J2888" s="28"/>
      <c r="K2888" s="28"/>
      <c r="L2888" s="28"/>
      <c r="M2888" s="28"/>
      <c r="N2888" s="28"/>
      <c r="O2888" s="28"/>
      <c r="P2888" s="28"/>
      <c r="Q2888" s="28"/>
      <c r="R2888" s="28"/>
      <c r="S2888" s="28"/>
      <c r="T2888" s="28"/>
      <c r="U2888" s="22"/>
      <c r="V2888" s="22"/>
      <c r="W2888" s="22"/>
      <c r="X2888" s="22"/>
      <c r="Y2888" s="22"/>
      <c r="Z2888" s="22"/>
      <c r="AA2888" s="22"/>
      <c r="AB2888" s="361"/>
      <c r="AC2888" s="22"/>
      <c r="AD2888" s="22"/>
      <c r="AE2888" s="22"/>
      <c r="AF2888" s="22"/>
      <c r="AG2888" s="22" t="s">
        <v>200</v>
      </c>
    </row>
    <row r="2889" spans="1:35" ht="94.5" hidden="1" customHeight="1" x14ac:dyDescent="0.2">
      <c r="A2889" s="28" t="s">
        <v>4114</v>
      </c>
      <c r="B2889" s="237" t="s">
        <v>109</v>
      </c>
      <c r="C2889" s="28" t="s">
        <v>36</v>
      </c>
      <c r="D2889" s="37">
        <v>41793</v>
      </c>
      <c r="E2889" s="30">
        <v>0.84027777777777779</v>
      </c>
      <c r="F2889" s="37" t="s">
        <v>4164</v>
      </c>
      <c r="G2889" s="30">
        <v>0.87916666666666676</v>
      </c>
      <c r="H2889" s="30" t="s">
        <v>4165</v>
      </c>
      <c r="I2889" s="28">
        <v>5</v>
      </c>
      <c r="J2889" s="357" t="s">
        <v>146</v>
      </c>
      <c r="K2889" s="357" t="s">
        <v>133</v>
      </c>
      <c r="L2889" s="28" t="s">
        <v>128</v>
      </c>
      <c r="M2889" s="28" t="s">
        <v>4166</v>
      </c>
      <c r="N2889" s="28" t="s">
        <v>103</v>
      </c>
      <c r="O2889" s="28" t="s">
        <v>66</v>
      </c>
      <c r="P2889" s="357" t="s">
        <v>4166</v>
      </c>
      <c r="Q2889" s="1" t="s">
        <v>4167</v>
      </c>
      <c r="R2889" s="28">
        <v>0.6</v>
      </c>
      <c r="S2889" s="28"/>
      <c r="T2889" s="28">
        <v>0.6</v>
      </c>
      <c r="U2889" s="412" t="s">
        <v>75</v>
      </c>
      <c r="V2889" s="6">
        <v>1989</v>
      </c>
      <c r="W2889" s="3" t="s">
        <v>3880</v>
      </c>
      <c r="X2889" s="3" t="s">
        <v>3881</v>
      </c>
      <c r="Y2889" s="6" t="s">
        <v>6023</v>
      </c>
      <c r="Z2889" s="1332">
        <v>100</v>
      </c>
      <c r="AA2889" s="607">
        <v>41974</v>
      </c>
      <c r="AB2889" s="3">
        <v>0</v>
      </c>
      <c r="AC2889" s="607"/>
      <c r="AD2889" s="1" t="s">
        <v>49</v>
      </c>
      <c r="AE2889" s="22"/>
      <c r="AF2889" s="22"/>
      <c r="AG2889" s="22"/>
    </row>
    <row r="2890" spans="1:35" ht="346.5" hidden="1" customHeight="1" x14ac:dyDescent="0.2">
      <c r="A2890" s="263" t="s">
        <v>4114</v>
      </c>
      <c r="B2890" s="378" t="s">
        <v>109</v>
      </c>
      <c r="C2890" s="263" t="s">
        <v>36</v>
      </c>
      <c r="D2890" s="37">
        <v>41794</v>
      </c>
      <c r="E2890" s="817"/>
      <c r="F2890" s="37"/>
      <c r="G2890" s="817"/>
      <c r="H2890" s="817"/>
      <c r="I2890" s="263"/>
      <c r="J2890" s="387"/>
      <c r="K2890" s="387"/>
      <c r="L2890" s="212"/>
      <c r="M2890" s="212"/>
      <c r="N2890" s="212"/>
      <c r="O2890" s="212"/>
      <c r="P2890" s="387"/>
      <c r="Q2890" s="28"/>
      <c r="R2890" s="28"/>
      <c r="S2890" s="28"/>
      <c r="T2890" s="28"/>
      <c r="U2890" s="28"/>
      <c r="V2890" s="28"/>
      <c r="W2890" s="28"/>
      <c r="X2890" s="28"/>
      <c r="Y2890" s="28"/>
      <c r="Z2890" s="28"/>
      <c r="AA2890" s="28"/>
      <c r="AB2890" s="28"/>
      <c r="AC2890" s="28"/>
      <c r="AD2890" s="28"/>
      <c r="AE2890" s="28"/>
      <c r="AF2890" s="28"/>
      <c r="AG2890" s="28" t="s">
        <v>200</v>
      </c>
    </row>
    <row r="2891" spans="1:35" ht="110.25" hidden="1" customHeight="1" x14ac:dyDescent="0.2">
      <c r="A2891" s="28" t="s">
        <v>4114</v>
      </c>
      <c r="B2891" s="28" t="s">
        <v>109</v>
      </c>
      <c r="C2891" s="28" t="s">
        <v>36</v>
      </c>
      <c r="D2891" s="37">
        <v>41795</v>
      </c>
      <c r="E2891" s="30">
        <v>0.55208333333333337</v>
      </c>
      <c r="F2891" s="37" t="s">
        <v>4168</v>
      </c>
      <c r="G2891" s="30">
        <v>0.55208333333333337</v>
      </c>
      <c r="H2891" s="30">
        <v>0</v>
      </c>
      <c r="I2891" s="28">
        <v>5</v>
      </c>
      <c r="J2891" s="28" t="s">
        <v>146</v>
      </c>
      <c r="K2891" s="28" t="s">
        <v>133</v>
      </c>
      <c r="L2891" s="28" t="s">
        <v>128</v>
      </c>
      <c r="M2891" s="28" t="s">
        <v>4166</v>
      </c>
      <c r="N2891" s="28" t="s">
        <v>103</v>
      </c>
      <c r="O2891" s="28" t="s">
        <v>66</v>
      </c>
      <c r="P2891" s="28" t="s">
        <v>4166</v>
      </c>
      <c r="Q2891" s="1" t="s">
        <v>4169</v>
      </c>
      <c r="R2891" s="28"/>
      <c r="S2891" s="28">
        <v>0.1</v>
      </c>
      <c r="T2891" s="28">
        <v>0.1</v>
      </c>
      <c r="U2891" s="1" t="s">
        <v>75</v>
      </c>
      <c r="V2891" s="52">
        <v>1989</v>
      </c>
      <c r="W2891" s="1" t="s">
        <v>3880</v>
      </c>
      <c r="X2891" s="1" t="s">
        <v>3881</v>
      </c>
      <c r="Y2891" s="52" t="s">
        <v>6023</v>
      </c>
      <c r="Z2891" s="312">
        <v>100</v>
      </c>
      <c r="AA2891" s="57">
        <v>41987</v>
      </c>
      <c r="AB2891" s="1">
        <v>0</v>
      </c>
      <c r="AC2891" s="57"/>
      <c r="AD2891" s="1" t="s">
        <v>49</v>
      </c>
      <c r="AE2891" s="28"/>
      <c r="AF2891" s="28"/>
      <c r="AG2891" s="28"/>
    </row>
    <row r="2892" spans="1:35" ht="15.75" hidden="1" customHeight="1" x14ac:dyDescent="0.2">
      <c r="A2892" s="28" t="s">
        <v>4114</v>
      </c>
      <c r="B2892" s="28" t="s">
        <v>109</v>
      </c>
      <c r="C2892" s="28" t="s">
        <v>36</v>
      </c>
      <c r="D2892" s="37">
        <v>41796</v>
      </c>
      <c r="E2892" s="30"/>
      <c r="F2892" s="37"/>
      <c r="G2892" s="30"/>
      <c r="H2892" s="30"/>
      <c r="I2892" s="28"/>
      <c r="J2892" s="28"/>
      <c r="K2892" s="28"/>
      <c r="L2892" s="28"/>
      <c r="M2892" s="28"/>
      <c r="N2892" s="28"/>
      <c r="O2892" s="28"/>
      <c r="P2892" s="28"/>
      <c r="Q2892" s="28"/>
      <c r="R2892" s="28"/>
      <c r="S2892" s="28"/>
      <c r="T2892" s="28"/>
      <c r="U2892" s="28"/>
      <c r="V2892" s="22"/>
      <c r="W2892" s="22"/>
      <c r="X2892" s="22"/>
      <c r="Y2892" s="22"/>
      <c r="Z2892" s="22"/>
      <c r="AA2892" s="22"/>
      <c r="AB2892" s="22"/>
      <c r="AC2892" s="22"/>
      <c r="AD2892" s="22"/>
      <c r="AE2892" s="22"/>
      <c r="AF2892" s="22"/>
      <c r="AG2892" s="22" t="s">
        <v>200</v>
      </c>
    </row>
    <row r="2893" spans="1:35" ht="141.75" hidden="1" customHeight="1" x14ac:dyDescent="0.2">
      <c r="A2893" s="28" t="s">
        <v>4114</v>
      </c>
      <c r="B2893" s="28" t="s">
        <v>109</v>
      </c>
      <c r="C2893" s="28" t="s">
        <v>36</v>
      </c>
      <c r="D2893" s="37">
        <v>41797</v>
      </c>
      <c r="E2893" s="30"/>
      <c r="F2893" s="37"/>
      <c r="G2893" s="30"/>
      <c r="H2893" s="30"/>
      <c r="I2893" s="28"/>
      <c r="J2893" s="28"/>
      <c r="K2893" s="28"/>
      <c r="L2893" s="28"/>
      <c r="M2893" s="28"/>
      <c r="N2893" s="28"/>
      <c r="O2893" s="28"/>
      <c r="P2893" s="28"/>
      <c r="Q2893" s="28"/>
      <c r="R2893" s="28"/>
      <c r="S2893" s="28"/>
      <c r="T2893" s="28"/>
      <c r="U2893" s="28"/>
      <c r="V2893" s="22"/>
      <c r="W2893" s="22"/>
      <c r="X2893" s="22"/>
      <c r="Y2893" s="22"/>
      <c r="Z2893" s="22"/>
      <c r="AA2893" s="22"/>
      <c r="AB2893" s="22"/>
      <c r="AC2893" s="22"/>
      <c r="AD2893" s="22"/>
      <c r="AE2893" s="22"/>
      <c r="AF2893" s="22"/>
      <c r="AG2893" s="22" t="s">
        <v>200</v>
      </c>
    </row>
    <row r="2894" spans="1:35" ht="94.5" hidden="1" customHeight="1" x14ac:dyDescent="0.2">
      <c r="A2894" s="237" t="s">
        <v>4114</v>
      </c>
      <c r="B2894" s="237" t="s">
        <v>109</v>
      </c>
      <c r="C2894" s="237" t="s">
        <v>36</v>
      </c>
      <c r="D2894" s="37">
        <v>41798</v>
      </c>
      <c r="E2894" s="556"/>
      <c r="F2894" s="37"/>
      <c r="G2894" s="556"/>
      <c r="H2894" s="556"/>
      <c r="I2894" s="237"/>
      <c r="J2894" s="237"/>
      <c r="K2894" s="237"/>
      <c r="L2894" s="28"/>
      <c r="M2894" s="237"/>
      <c r="N2894" s="237"/>
      <c r="O2894" s="237"/>
      <c r="P2894" s="237"/>
      <c r="Q2894" s="28"/>
      <c r="R2894" s="28"/>
      <c r="S2894" s="28"/>
      <c r="T2894" s="28"/>
      <c r="U2894" s="28"/>
      <c r="V2894" s="28"/>
      <c r="W2894" s="28"/>
      <c r="X2894" s="28"/>
      <c r="Y2894" s="212"/>
      <c r="Z2894" s="28"/>
      <c r="AA2894" s="28"/>
      <c r="AB2894" s="28"/>
      <c r="AC2894" s="28"/>
      <c r="AD2894" s="28"/>
      <c r="AE2894" s="22"/>
      <c r="AF2894" s="22"/>
      <c r="AG2894" s="22" t="s">
        <v>200</v>
      </c>
    </row>
    <row r="2895" spans="1:35" ht="126" hidden="1" customHeight="1" x14ac:dyDescent="0.2">
      <c r="A2895" s="28" t="s">
        <v>4114</v>
      </c>
      <c r="B2895" s="28" t="s">
        <v>109</v>
      </c>
      <c r="C2895" s="28" t="s">
        <v>36</v>
      </c>
      <c r="D2895" s="37">
        <v>41799</v>
      </c>
      <c r="E2895" s="30"/>
      <c r="F2895" s="37"/>
      <c r="G2895" s="30"/>
      <c r="H2895" s="30"/>
      <c r="I2895" s="28"/>
      <c r="J2895" s="28"/>
      <c r="K2895" s="28"/>
      <c r="L2895" s="28"/>
      <c r="M2895" s="28"/>
      <c r="N2895" s="28"/>
      <c r="O2895" s="28"/>
      <c r="P2895" s="28"/>
      <c r="Q2895" s="28"/>
      <c r="R2895" s="28"/>
      <c r="S2895" s="28"/>
      <c r="T2895" s="28"/>
      <c r="U2895" s="28"/>
      <c r="V2895" s="28"/>
      <c r="W2895" s="28"/>
      <c r="X2895" s="28"/>
      <c r="Y2895" s="28"/>
      <c r="Z2895" s="28"/>
      <c r="AA2895" s="28"/>
      <c r="AB2895" s="28"/>
      <c r="AC2895" s="28"/>
      <c r="AD2895" s="28"/>
      <c r="AE2895" s="28"/>
      <c r="AF2895" s="28"/>
      <c r="AG2895" s="28" t="s">
        <v>200</v>
      </c>
    </row>
    <row r="2896" spans="1:35" ht="110.25" hidden="1" customHeight="1" x14ac:dyDescent="0.2">
      <c r="A2896" s="28" t="s">
        <v>4114</v>
      </c>
      <c r="B2896" s="28" t="s">
        <v>109</v>
      </c>
      <c r="C2896" s="28" t="s">
        <v>36</v>
      </c>
      <c r="D2896" s="37">
        <v>41800</v>
      </c>
      <c r="E2896" s="30"/>
      <c r="F2896" s="37"/>
      <c r="G2896" s="30"/>
      <c r="H2896" s="30"/>
      <c r="I2896" s="28"/>
      <c r="J2896" s="28"/>
      <c r="K2896" s="28"/>
      <c r="L2896" s="28"/>
      <c r="M2896" s="28"/>
      <c r="N2896" s="28"/>
      <c r="O2896" s="28"/>
      <c r="P2896" s="28"/>
      <c r="Q2896" s="28"/>
      <c r="R2896" s="28"/>
      <c r="S2896" s="28"/>
      <c r="T2896" s="28"/>
      <c r="U2896" s="28"/>
      <c r="V2896" s="28"/>
      <c r="W2896" s="28"/>
      <c r="X2896" s="28"/>
      <c r="Y2896" s="28"/>
      <c r="Z2896" s="28"/>
      <c r="AA2896" s="28"/>
      <c r="AB2896" s="28"/>
      <c r="AC2896" s="28"/>
      <c r="AD2896" s="28"/>
      <c r="AE2896" s="28"/>
      <c r="AF2896" s="28"/>
      <c r="AG2896" s="28" t="s">
        <v>200</v>
      </c>
    </row>
    <row r="2897" spans="1:36" customFormat="1" ht="31.5" hidden="1" customHeight="1" x14ac:dyDescent="0.2">
      <c r="A2897" s="361" t="s">
        <v>4114</v>
      </c>
      <c r="B2897" s="378" t="s">
        <v>109</v>
      </c>
      <c r="C2897" s="361" t="s">
        <v>36</v>
      </c>
      <c r="D2897" s="380">
        <v>41801</v>
      </c>
      <c r="E2897" s="401"/>
      <c r="F2897" s="380"/>
      <c r="G2897" s="401"/>
      <c r="H2897" s="401"/>
      <c r="I2897" s="361"/>
      <c r="J2897" s="361"/>
      <c r="K2897" s="361"/>
      <c r="L2897" s="361"/>
      <c r="M2897" s="361"/>
      <c r="N2897" s="361"/>
      <c r="O2897" s="361"/>
      <c r="P2897" s="361"/>
      <c r="Q2897" s="361"/>
      <c r="R2897" s="361"/>
      <c r="S2897" s="361"/>
      <c r="T2897" s="361"/>
      <c r="U2897" s="361"/>
      <c r="V2897" s="361"/>
      <c r="W2897" s="361"/>
      <c r="X2897" s="361"/>
      <c r="Y2897" s="361"/>
      <c r="Z2897" s="361"/>
      <c r="AA2897" s="361"/>
      <c r="AB2897" s="361"/>
      <c r="AC2897" s="361"/>
      <c r="AD2897" s="361"/>
      <c r="AE2897" s="361"/>
      <c r="AF2897" s="361"/>
      <c r="AG2897" s="361" t="s">
        <v>200</v>
      </c>
      <c r="AH2897" s="22"/>
      <c r="AI2897" s="22"/>
      <c r="AJ2897" s="22"/>
    </row>
    <row r="2898" spans="1:36" ht="31.5" hidden="1" customHeight="1" x14ac:dyDescent="0.2">
      <c r="A2898" s="28" t="s">
        <v>4114</v>
      </c>
      <c r="B2898" s="28" t="s">
        <v>109</v>
      </c>
      <c r="C2898" s="28" t="s">
        <v>36</v>
      </c>
      <c r="D2898" s="37">
        <v>41802</v>
      </c>
      <c r="E2898" s="30"/>
      <c r="F2898" s="37"/>
      <c r="G2898" s="30"/>
      <c r="H2898" s="30"/>
      <c r="I2898" s="28"/>
      <c r="J2898" s="28"/>
      <c r="K2898" s="28"/>
      <c r="L2898" s="28"/>
      <c r="M2898" s="28"/>
      <c r="N2898" s="28"/>
      <c r="O2898" s="28"/>
      <c r="P2898" s="28"/>
      <c r="Q2898" s="28"/>
      <c r="R2898" s="28"/>
      <c r="S2898" s="28"/>
      <c r="T2898" s="28"/>
      <c r="U2898" s="28"/>
      <c r="V2898" s="28"/>
      <c r="W2898" s="28"/>
      <c r="X2898" s="28"/>
      <c r="Y2898" s="212"/>
      <c r="Z2898" s="28"/>
      <c r="AA2898" s="28"/>
      <c r="AB2898" s="28"/>
      <c r="AC2898" s="28"/>
      <c r="AD2898" s="28"/>
      <c r="AE2898" s="22"/>
      <c r="AF2898" s="22"/>
      <c r="AG2898" s="22" t="s">
        <v>200</v>
      </c>
    </row>
    <row r="2899" spans="1:36" ht="30.75" hidden="1" customHeight="1" x14ac:dyDescent="0.2">
      <c r="A2899" s="28" t="s">
        <v>4114</v>
      </c>
      <c r="B2899" s="28" t="s">
        <v>109</v>
      </c>
      <c r="C2899" s="28" t="s">
        <v>36</v>
      </c>
      <c r="D2899" s="37">
        <v>41803</v>
      </c>
      <c r="E2899" s="30"/>
      <c r="F2899" s="37"/>
      <c r="G2899" s="30"/>
      <c r="H2899" s="30"/>
      <c r="I2899" s="28"/>
      <c r="J2899" s="28"/>
      <c r="K2899" s="28"/>
      <c r="L2899" s="28"/>
      <c r="M2899" s="28"/>
      <c r="N2899" s="28"/>
      <c r="O2899" s="28"/>
      <c r="P2899" s="28"/>
      <c r="Q2899" s="28"/>
      <c r="R2899" s="28"/>
      <c r="S2899" s="28"/>
      <c r="T2899" s="28"/>
      <c r="U2899" s="28"/>
      <c r="V2899" s="28"/>
      <c r="W2899" s="28"/>
      <c r="X2899" s="28"/>
      <c r="Y2899" s="28"/>
      <c r="Z2899" s="28"/>
      <c r="AA2899" s="28"/>
      <c r="AB2899" s="28"/>
      <c r="AC2899" s="28"/>
      <c r="AD2899" s="28"/>
      <c r="AE2899" s="28"/>
      <c r="AF2899" s="28"/>
      <c r="AG2899" s="361" t="s">
        <v>200</v>
      </c>
    </row>
    <row r="2900" spans="1:36" ht="31.5" hidden="1" customHeight="1" x14ac:dyDescent="0.2">
      <c r="A2900" s="28" t="s">
        <v>4114</v>
      </c>
      <c r="B2900" s="28" t="s">
        <v>109</v>
      </c>
      <c r="C2900" s="28" t="s">
        <v>36</v>
      </c>
      <c r="D2900" s="37">
        <v>41804</v>
      </c>
      <c r="E2900" s="30">
        <v>0.63541666666666663</v>
      </c>
      <c r="F2900" s="37" t="s">
        <v>4394</v>
      </c>
      <c r="G2900" s="30">
        <v>0.63541666666666663</v>
      </c>
      <c r="H2900" s="30">
        <v>0</v>
      </c>
      <c r="I2900" s="28">
        <v>5</v>
      </c>
      <c r="J2900" s="28" t="s">
        <v>146</v>
      </c>
      <c r="K2900" s="28" t="s">
        <v>132</v>
      </c>
      <c r="L2900" s="28" t="s">
        <v>128</v>
      </c>
      <c r="M2900" s="28" t="s">
        <v>4395</v>
      </c>
      <c r="N2900" s="28" t="s">
        <v>103</v>
      </c>
      <c r="O2900" s="28" t="s">
        <v>66</v>
      </c>
      <c r="P2900" s="28" t="s">
        <v>4395</v>
      </c>
      <c r="Q2900" s="1" t="s">
        <v>4396</v>
      </c>
      <c r="R2900" s="28"/>
      <c r="S2900" s="28">
        <v>2.5</v>
      </c>
      <c r="T2900" s="28">
        <v>2.5</v>
      </c>
      <c r="U2900" s="17" t="s">
        <v>75</v>
      </c>
      <c r="V2900" s="299">
        <v>2004</v>
      </c>
      <c r="W2900" s="299" t="s">
        <v>6024</v>
      </c>
      <c r="X2900" s="299" t="s">
        <v>3881</v>
      </c>
      <c r="Y2900" s="299" t="s">
        <v>6025</v>
      </c>
      <c r="Z2900" s="312">
        <v>100</v>
      </c>
      <c r="AA2900" s="299" t="s">
        <v>5969</v>
      </c>
      <c r="AB2900" s="454">
        <v>0</v>
      </c>
      <c r="AC2900" s="299" t="s">
        <v>6025</v>
      </c>
      <c r="AD2900" s="17" t="s">
        <v>61</v>
      </c>
      <c r="AE2900" s="28"/>
      <c r="AF2900" s="28"/>
      <c r="AG2900" s="28"/>
    </row>
    <row r="2901" spans="1:36" ht="47.25" hidden="1" customHeight="1" x14ac:dyDescent="0.2">
      <c r="A2901" s="28" t="s">
        <v>4114</v>
      </c>
      <c r="B2901" s="28" t="s">
        <v>109</v>
      </c>
      <c r="C2901" s="28" t="s">
        <v>36</v>
      </c>
      <c r="D2901" s="37">
        <v>41805</v>
      </c>
      <c r="E2901" s="30"/>
      <c r="F2901" s="37"/>
      <c r="G2901" s="30"/>
      <c r="H2901" s="30"/>
      <c r="I2901" s="28"/>
      <c r="J2901" s="28"/>
      <c r="K2901" s="28"/>
      <c r="L2901" s="28"/>
      <c r="M2901" s="28"/>
      <c r="N2901" s="28"/>
      <c r="O2901" s="28"/>
      <c r="P2901" s="28"/>
      <c r="Q2901" s="28"/>
      <c r="R2901" s="28"/>
      <c r="S2901" s="28"/>
      <c r="T2901" s="28"/>
      <c r="U2901" s="28"/>
      <c r="V2901" s="28"/>
      <c r="W2901" s="28"/>
      <c r="X2901" s="28"/>
      <c r="Y2901" s="28"/>
      <c r="Z2901" s="28"/>
      <c r="AA2901" s="28"/>
      <c r="AB2901" s="28"/>
      <c r="AC2901" s="28"/>
      <c r="AD2901" s="28"/>
      <c r="AE2901" s="28"/>
      <c r="AF2901" s="28"/>
      <c r="AG2901" s="28" t="s">
        <v>200</v>
      </c>
    </row>
    <row r="2902" spans="1:36" ht="31.5" hidden="1" customHeight="1" x14ac:dyDescent="0.2">
      <c r="A2902" s="28" t="s">
        <v>4114</v>
      </c>
      <c r="B2902" s="28" t="s">
        <v>109</v>
      </c>
      <c r="C2902" s="28" t="s">
        <v>36</v>
      </c>
      <c r="D2902" s="37">
        <v>41805</v>
      </c>
      <c r="E2902" s="30"/>
      <c r="F2902" s="37"/>
      <c r="G2902" s="30"/>
      <c r="H2902" s="30"/>
      <c r="I2902" s="28"/>
      <c r="J2902" s="28"/>
      <c r="K2902" s="28"/>
      <c r="L2902" s="28"/>
      <c r="M2902" s="28"/>
      <c r="N2902" s="28"/>
      <c r="O2902" s="28"/>
      <c r="P2902" s="28"/>
      <c r="Q2902" s="286"/>
      <c r="R2902" s="28"/>
      <c r="S2902" s="28"/>
      <c r="T2902" s="28"/>
      <c r="U2902" s="28"/>
      <c r="V2902" s="28"/>
      <c r="W2902" s="28"/>
      <c r="X2902" s="28"/>
      <c r="Y2902" s="28"/>
      <c r="Z2902" s="28"/>
      <c r="AA2902" s="28"/>
      <c r="AB2902" s="28"/>
      <c r="AC2902" s="28"/>
      <c r="AD2902" s="28"/>
      <c r="AE2902" s="28"/>
      <c r="AF2902" s="28"/>
      <c r="AG2902" s="28" t="s">
        <v>200</v>
      </c>
    </row>
    <row r="2903" spans="1:36" ht="63" hidden="1" customHeight="1" x14ac:dyDescent="0.2">
      <c r="A2903" s="28" t="s">
        <v>4114</v>
      </c>
      <c r="B2903" s="28" t="s">
        <v>109</v>
      </c>
      <c r="C2903" s="28" t="s">
        <v>36</v>
      </c>
      <c r="D2903" s="37">
        <v>41806</v>
      </c>
      <c r="E2903" s="30"/>
      <c r="F2903" s="37"/>
      <c r="G2903" s="30"/>
      <c r="H2903" s="30"/>
      <c r="I2903" s="28"/>
      <c r="J2903" s="28"/>
      <c r="K2903" s="28"/>
      <c r="L2903" s="28"/>
      <c r="M2903" s="28"/>
      <c r="N2903" s="28"/>
      <c r="O2903" s="28"/>
      <c r="P2903" s="28"/>
      <c r="Q2903" s="17"/>
      <c r="R2903" s="28"/>
      <c r="S2903" s="28"/>
      <c r="T2903" s="28"/>
      <c r="U2903" s="28"/>
      <c r="V2903" s="28"/>
      <c r="W2903" s="28"/>
      <c r="X2903" s="28"/>
      <c r="Y2903" s="28"/>
      <c r="Z2903" s="28"/>
      <c r="AA2903" s="28"/>
      <c r="AB2903" s="28"/>
      <c r="AC2903" s="28"/>
      <c r="AD2903" s="28"/>
      <c r="AE2903" s="28"/>
      <c r="AF2903" s="28"/>
      <c r="AG2903" s="28" t="s">
        <v>200</v>
      </c>
    </row>
    <row r="2904" spans="1:36" ht="20.25" hidden="1" customHeight="1" x14ac:dyDescent="0.2">
      <c r="A2904" s="28" t="s">
        <v>4114</v>
      </c>
      <c r="B2904" s="28" t="s">
        <v>109</v>
      </c>
      <c r="C2904" s="28" t="s">
        <v>2244</v>
      </c>
      <c r="D2904" s="37">
        <v>41807</v>
      </c>
      <c r="E2904" s="213">
        <v>0.55972222222222223</v>
      </c>
      <c r="F2904" s="37" t="s">
        <v>4727</v>
      </c>
      <c r="G2904" s="213">
        <v>0.55972222222222223</v>
      </c>
      <c r="H2904" s="30">
        <v>0</v>
      </c>
      <c r="I2904" s="28">
        <v>215</v>
      </c>
      <c r="J2904" s="28"/>
      <c r="K2904" s="28"/>
      <c r="L2904" s="28" t="s">
        <v>125</v>
      </c>
      <c r="M2904" s="28"/>
      <c r="N2904" s="28">
        <v>110</v>
      </c>
      <c r="O2904" s="28" t="s">
        <v>66</v>
      </c>
      <c r="P2904" s="28"/>
      <c r="Q2904" s="286" t="s">
        <v>4728</v>
      </c>
      <c r="R2904" s="55"/>
      <c r="S2904" s="55">
        <v>259.10000000000002</v>
      </c>
      <c r="T2904" s="28">
        <v>259.10000000000002</v>
      </c>
      <c r="U2904" s="28"/>
      <c r="V2904" s="28"/>
      <c r="W2904" s="28"/>
      <c r="X2904" s="28"/>
      <c r="Y2904" s="28"/>
      <c r="Z2904" s="28"/>
      <c r="AA2904" s="28"/>
      <c r="AB2904" s="28"/>
      <c r="AC2904" s="28"/>
      <c r="AD2904" s="1" t="s">
        <v>55</v>
      </c>
      <c r="AE2904" s="28"/>
      <c r="AF2904" s="28"/>
      <c r="AG2904" s="28"/>
    </row>
    <row r="2905" spans="1:36" ht="20.25" hidden="1" customHeight="1" x14ac:dyDescent="0.2">
      <c r="A2905" s="28" t="s">
        <v>4114</v>
      </c>
      <c r="B2905" s="28" t="s">
        <v>109</v>
      </c>
      <c r="C2905" s="28" t="s">
        <v>2244</v>
      </c>
      <c r="D2905" s="37">
        <v>41807</v>
      </c>
      <c r="E2905" s="213">
        <v>0.59166666666666667</v>
      </c>
      <c r="F2905" s="37" t="s">
        <v>4727</v>
      </c>
      <c r="G2905" s="213">
        <v>0.59375</v>
      </c>
      <c r="H2905" s="30">
        <v>2.0833333333333333E-3</v>
      </c>
      <c r="I2905" s="28">
        <v>340</v>
      </c>
      <c r="J2905" s="28" t="s">
        <v>4729</v>
      </c>
      <c r="K2905" s="28" t="s">
        <v>133</v>
      </c>
      <c r="L2905" s="28" t="s">
        <v>125</v>
      </c>
      <c r="M2905" s="28" t="s">
        <v>4730</v>
      </c>
      <c r="N2905" s="28">
        <v>110</v>
      </c>
      <c r="O2905" s="28" t="s">
        <v>66</v>
      </c>
      <c r="P2905" s="28" t="s">
        <v>4730</v>
      </c>
      <c r="Q2905" s="17" t="s">
        <v>4731</v>
      </c>
      <c r="R2905" s="55">
        <v>0.5</v>
      </c>
      <c r="S2905" s="55">
        <v>312.7</v>
      </c>
      <c r="T2905" s="28">
        <v>313.2</v>
      </c>
      <c r="U2905" s="28"/>
      <c r="V2905" s="28"/>
      <c r="W2905" s="28"/>
      <c r="X2905" s="28"/>
      <c r="Y2905" s="28"/>
      <c r="Z2905" s="28"/>
      <c r="AA2905" s="28"/>
      <c r="AB2905" s="28"/>
      <c r="AC2905" s="28"/>
      <c r="AD2905" s="1" t="s">
        <v>55</v>
      </c>
      <c r="AE2905" s="28"/>
      <c r="AF2905" s="28"/>
      <c r="AG2905" s="28"/>
    </row>
    <row r="2906" spans="1:36" ht="20.25" hidden="1" customHeight="1" x14ac:dyDescent="0.2">
      <c r="A2906" s="28" t="s">
        <v>4114</v>
      </c>
      <c r="B2906" s="28" t="s">
        <v>109</v>
      </c>
      <c r="C2906" s="28" t="s">
        <v>36</v>
      </c>
      <c r="D2906" s="37">
        <v>41807</v>
      </c>
      <c r="E2906" s="213">
        <v>0.60763888888888895</v>
      </c>
      <c r="F2906" s="37" t="s">
        <v>4727</v>
      </c>
      <c r="G2906" s="213">
        <v>0.60763888888888895</v>
      </c>
      <c r="H2906" s="30">
        <v>0</v>
      </c>
      <c r="I2906" s="28">
        <v>54</v>
      </c>
      <c r="J2906" s="28" t="s">
        <v>4729</v>
      </c>
      <c r="K2906" s="28" t="s">
        <v>132</v>
      </c>
      <c r="L2906" s="28" t="s">
        <v>125</v>
      </c>
      <c r="M2906" s="28" t="s">
        <v>4732</v>
      </c>
      <c r="N2906" s="28">
        <v>110</v>
      </c>
      <c r="O2906" s="28" t="s">
        <v>66</v>
      </c>
      <c r="P2906" s="28" t="s">
        <v>4732</v>
      </c>
      <c r="Q2906" s="286" t="s">
        <v>4733</v>
      </c>
      <c r="R2906" s="55">
        <v>5.6</v>
      </c>
      <c r="S2906" s="55">
        <v>19.399999999999999</v>
      </c>
      <c r="T2906" s="28">
        <v>25</v>
      </c>
      <c r="U2906" s="28"/>
      <c r="V2906" s="28"/>
      <c r="W2906" s="28"/>
      <c r="X2906" s="28"/>
      <c r="Y2906" s="28"/>
      <c r="Z2906" s="28"/>
      <c r="AA2906" s="28"/>
      <c r="AB2906" s="28"/>
      <c r="AC2906" s="28"/>
      <c r="AD2906" s="1" t="s">
        <v>55</v>
      </c>
      <c r="AE2906" s="28"/>
      <c r="AF2906" s="28"/>
      <c r="AG2906" s="28"/>
    </row>
    <row r="2907" spans="1:36" ht="31.5" hidden="1" customHeight="1" x14ac:dyDescent="0.2">
      <c r="A2907" s="28" t="s">
        <v>4114</v>
      </c>
      <c r="B2907" s="28" t="s">
        <v>109</v>
      </c>
      <c r="C2907" s="28" t="s">
        <v>36</v>
      </c>
      <c r="D2907" s="37">
        <v>41807</v>
      </c>
      <c r="E2907" s="213">
        <v>0.61250000000000004</v>
      </c>
      <c r="F2907" s="37" t="s">
        <v>4727</v>
      </c>
      <c r="G2907" s="213">
        <v>0.63680555555555551</v>
      </c>
      <c r="H2907" s="30">
        <v>2.4305555555555556E-2</v>
      </c>
      <c r="I2907" s="28">
        <v>237</v>
      </c>
      <c r="J2907" s="28"/>
      <c r="K2907" s="28"/>
      <c r="L2907" s="28" t="s">
        <v>128</v>
      </c>
      <c r="M2907" s="28" t="s">
        <v>4734</v>
      </c>
      <c r="N2907" s="28">
        <v>35</v>
      </c>
      <c r="O2907" s="28" t="s">
        <v>66</v>
      </c>
      <c r="P2907" s="28" t="s">
        <v>4734</v>
      </c>
      <c r="Q2907" s="17" t="s">
        <v>6040</v>
      </c>
      <c r="R2907" s="55">
        <v>51.5</v>
      </c>
      <c r="S2907" s="55">
        <v>99.7</v>
      </c>
      <c r="T2907" s="28">
        <v>151.19999999999999</v>
      </c>
      <c r="U2907" s="28"/>
      <c r="V2907" s="28"/>
      <c r="W2907" s="28"/>
      <c r="X2907" s="28"/>
      <c r="Y2907" s="28"/>
      <c r="Z2907" s="28"/>
      <c r="AA2907" s="28"/>
      <c r="AB2907" s="28"/>
      <c r="AC2907" s="28"/>
      <c r="AD2907" s="28" t="s">
        <v>48</v>
      </c>
      <c r="AE2907" s="28"/>
      <c r="AF2907" s="28"/>
      <c r="AG2907" s="28"/>
      <c r="AH2907" s="22" t="s">
        <v>388</v>
      </c>
    </row>
    <row r="2908" spans="1:36" ht="31.5" hidden="1" customHeight="1" x14ac:dyDescent="0.2">
      <c r="A2908" s="28" t="s">
        <v>4114</v>
      </c>
      <c r="B2908" s="28" t="s">
        <v>109</v>
      </c>
      <c r="C2908" s="28" t="s">
        <v>36</v>
      </c>
      <c r="D2908" s="37">
        <v>41808</v>
      </c>
      <c r="E2908" s="30"/>
      <c r="F2908" s="37"/>
      <c r="G2908" s="30"/>
      <c r="H2908" s="30"/>
      <c r="I2908" s="28"/>
      <c r="J2908" s="28"/>
      <c r="K2908" s="28"/>
      <c r="L2908" s="28"/>
      <c r="M2908" s="28"/>
      <c r="N2908" s="28"/>
      <c r="O2908" s="28"/>
      <c r="P2908" s="28"/>
      <c r="Q2908" s="28"/>
      <c r="R2908" s="28"/>
      <c r="S2908" s="28"/>
      <c r="T2908" s="28"/>
      <c r="U2908" s="28"/>
      <c r="V2908" s="28"/>
      <c r="W2908" s="28"/>
      <c r="X2908" s="28"/>
      <c r="Y2908" s="28"/>
      <c r="Z2908" s="28"/>
      <c r="AA2908" s="28"/>
      <c r="AB2908" s="28"/>
      <c r="AC2908" s="28"/>
      <c r="AD2908" s="28"/>
      <c r="AE2908" s="28"/>
      <c r="AF2908" s="28"/>
      <c r="AG2908" s="28" t="s">
        <v>200</v>
      </c>
    </row>
    <row r="2909" spans="1:36" ht="31.5" hidden="1" customHeight="1" x14ac:dyDescent="0.2">
      <c r="A2909" s="28" t="s">
        <v>4114</v>
      </c>
      <c r="B2909" s="28" t="s">
        <v>109</v>
      </c>
      <c r="C2909" s="28" t="s">
        <v>36</v>
      </c>
      <c r="D2909" s="37">
        <v>41809</v>
      </c>
      <c r="E2909" s="30"/>
      <c r="F2909" s="37"/>
      <c r="G2909" s="30"/>
      <c r="H2909" s="30"/>
      <c r="I2909" s="28"/>
      <c r="J2909" s="28"/>
      <c r="K2909" s="28"/>
      <c r="L2909" s="28"/>
      <c r="M2909" s="28"/>
      <c r="N2909" s="28"/>
      <c r="O2909" s="28"/>
      <c r="P2909" s="28"/>
      <c r="Q2909" s="28"/>
      <c r="R2909" s="28"/>
      <c r="S2909" s="28"/>
      <c r="T2909" s="28"/>
      <c r="U2909" s="28"/>
      <c r="V2909" s="28"/>
      <c r="W2909" s="28"/>
      <c r="X2909" s="28"/>
      <c r="Y2909" s="28"/>
      <c r="Z2909" s="28"/>
      <c r="AA2909" s="28"/>
      <c r="AB2909" s="28"/>
      <c r="AC2909" s="28"/>
      <c r="AD2909" s="28"/>
      <c r="AE2909" s="28"/>
      <c r="AF2909" s="28"/>
      <c r="AG2909" s="28" t="s">
        <v>200</v>
      </c>
    </row>
    <row r="2910" spans="1:36" ht="31.5" hidden="1" customHeight="1" x14ac:dyDescent="0.2">
      <c r="A2910" s="28" t="s">
        <v>4114</v>
      </c>
      <c r="B2910" s="28" t="s">
        <v>109</v>
      </c>
      <c r="C2910" s="28" t="s">
        <v>36</v>
      </c>
      <c r="D2910" s="37">
        <v>41810</v>
      </c>
      <c r="E2910" s="30"/>
      <c r="F2910" s="37"/>
      <c r="G2910" s="30"/>
      <c r="H2910" s="30"/>
      <c r="I2910" s="28"/>
      <c r="J2910" s="28"/>
      <c r="K2910" s="28"/>
      <c r="L2910" s="28"/>
      <c r="M2910" s="28"/>
      <c r="N2910" s="28"/>
      <c r="O2910" s="28"/>
      <c r="P2910" s="28"/>
      <c r="Q2910" s="28"/>
      <c r="R2910" s="179"/>
      <c r="S2910" s="28"/>
      <c r="T2910" s="28"/>
      <c r="U2910" s="28"/>
      <c r="V2910" s="28"/>
      <c r="W2910" s="28"/>
      <c r="X2910" s="28"/>
      <c r="Y2910" s="28"/>
      <c r="Z2910" s="28"/>
      <c r="AA2910" s="28"/>
      <c r="AB2910" s="28"/>
      <c r="AC2910" s="28"/>
      <c r="AD2910" s="28"/>
      <c r="AE2910" s="28"/>
      <c r="AF2910" s="28"/>
      <c r="AG2910" s="28" t="s">
        <v>200</v>
      </c>
    </row>
    <row r="2911" spans="1:36" ht="31.5" hidden="1" customHeight="1" x14ac:dyDescent="0.2">
      <c r="A2911" s="28" t="s">
        <v>4114</v>
      </c>
      <c r="B2911" s="28" t="s">
        <v>109</v>
      </c>
      <c r="C2911" s="28" t="s">
        <v>36</v>
      </c>
      <c r="D2911" s="37">
        <v>41811</v>
      </c>
      <c r="E2911" s="30"/>
      <c r="F2911" s="37"/>
      <c r="G2911" s="30"/>
      <c r="H2911" s="30"/>
      <c r="I2911" s="28"/>
      <c r="J2911" s="28"/>
      <c r="K2911" s="28"/>
      <c r="L2911" s="28"/>
      <c r="M2911" s="28"/>
      <c r="N2911" s="28"/>
      <c r="O2911" s="28"/>
      <c r="P2911" s="28"/>
      <c r="Q2911" s="28"/>
      <c r="R2911" s="179"/>
      <c r="S2911" s="28"/>
      <c r="T2911" s="28"/>
      <c r="U2911" s="28"/>
      <c r="V2911" s="28"/>
      <c r="W2911" s="28"/>
      <c r="X2911" s="28"/>
      <c r="Y2911" s="28"/>
      <c r="Z2911" s="28"/>
      <c r="AA2911" s="28"/>
      <c r="AB2911" s="28"/>
      <c r="AC2911" s="28"/>
      <c r="AD2911" s="28"/>
      <c r="AE2911" s="28"/>
      <c r="AF2911" s="28"/>
      <c r="AG2911" s="28" t="s">
        <v>200</v>
      </c>
    </row>
    <row r="2912" spans="1:36" ht="31.5" hidden="1" customHeight="1" x14ac:dyDescent="0.2">
      <c r="A2912" s="28" t="s">
        <v>4114</v>
      </c>
      <c r="B2912" s="28" t="s">
        <v>109</v>
      </c>
      <c r="C2912" s="28" t="s">
        <v>36</v>
      </c>
      <c r="D2912" s="37">
        <v>41812</v>
      </c>
      <c r="E2912" s="30">
        <v>0.73611111111111116</v>
      </c>
      <c r="F2912" s="37" t="s">
        <v>4801</v>
      </c>
      <c r="G2912" s="30">
        <v>0.73611111111111116</v>
      </c>
      <c r="H2912" s="30">
        <v>0</v>
      </c>
      <c r="I2912" s="28">
        <v>10</v>
      </c>
      <c r="J2912" s="28" t="s">
        <v>146</v>
      </c>
      <c r="K2912" s="28"/>
      <c r="L2912" s="28" t="s">
        <v>130</v>
      </c>
      <c r="M2912" s="52" t="s">
        <v>4802</v>
      </c>
      <c r="N2912" s="28" t="s">
        <v>103</v>
      </c>
      <c r="O2912" s="28" t="s">
        <v>67</v>
      </c>
      <c r="P2912" s="52" t="s">
        <v>4803</v>
      </c>
      <c r="Q2912" s="286" t="s">
        <v>4804</v>
      </c>
      <c r="R2912" s="179"/>
      <c r="S2912" s="28">
        <v>2.8</v>
      </c>
      <c r="T2912" s="28">
        <v>2.8</v>
      </c>
      <c r="U2912" s="1" t="s">
        <v>76</v>
      </c>
      <c r="V2912" s="52">
        <v>2009</v>
      </c>
      <c r="W2912" s="1" t="s">
        <v>6026</v>
      </c>
      <c r="X2912" s="1" t="s">
        <v>3881</v>
      </c>
      <c r="Y2912" s="52" t="s">
        <v>6027</v>
      </c>
      <c r="Z2912" s="1424">
        <v>1</v>
      </c>
      <c r="AA2912" s="52" t="s">
        <v>6028</v>
      </c>
      <c r="AB2912" s="1">
        <v>0</v>
      </c>
      <c r="AC2912" s="52" t="s">
        <v>6029</v>
      </c>
      <c r="AD2912" s="1" t="s">
        <v>61</v>
      </c>
      <c r="AE2912" s="28"/>
      <c r="AF2912" s="28"/>
      <c r="AG2912" s="28"/>
    </row>
    <row r="2913" spans="1:36" ht="31.5" hidden="1" customHeight="1" x14ac:dyDescent="0.2">
      <c r="A2913" s="28" t="s">
        <v>4114</v>
      </c>
      <c r="B2913" s="28" t="s">
        <v>109</v>
      </c>
      <c r="C2913" s="28" t="s">
        <v>36</v>
      </c>
      <c r="D2913" s="289">
        <v>41813</v>
      </c>
      <c r="E2913" s="253"/>
      <c r="F2913" s="289"/>
      <c r="G2913" s="30"/>
      <c r="H2913" s="30"/>
      <c r="I2913" s="28"/>
      <c r="J2913" s="28"/>
      <c r="K2913" s="28"/>
      <c r="L2913" s="28"/>
      <c r="M2913" s="28"/>
      <c r="N2913" s="28"/>
      <c r="O2913" s="28"/>
      <c r="P2913" s="28"/>
      <c r="Q2913" s="28"/>
      <c r="R2913" s="28"/>
      <c r="S2913" s="28"/>
      <c r="T2913" s="28"/>
      <c r="U2913" s="28"/>
      <c r="V2913" s="28"/>
      <c r="W2913" s="28"/>
      <c r="X2913" s="28"/>
      <c r="Y2913" s="28"/>
      <c r="Z2913" s="28"/>
      <c r="AA2913" s="28"/>
      <c r="AB2913" s="28"/>
      <c r="AC2913" s="28"/>
      <c r="AD2913" s="28"/>
      <c r="AE2913" s="28"/>
      <c r="AF2913" s="28"/>
      <c r="AG2913" s="28" t="s">
        <v>200</v>
      </c>
    </row>
    <row r="2914" spans="1:36" ht="31.5" hidden="1" customHeight="1" x14ac:dyDescent="0.2">
      <c r="A2914" s="28" t="s">
        <v>4114</v>
      </c>
      <c r="B2914" s="28" t="s">
        <v>109</v>
      </c>
      <c r="C2914" s="28" t="s">
        <v>36</v>
      </c>
      <c r="D2914" s="289">
        <v>41814</v>
      </c>
      <c r="E2914" s="253"/>
      <c r="F2914" s="289"/>
      <c r="G2914" s="30"/>
      <c r="H2914" s="30"/>
      <c r="I2914" s="28"/>
      <c r="J2914" s="28"/>
      <c r="K2914" s="28"/>
      <c r="L2914" s="28"/>
      <c r="M2914" s="28"/>
      <c r="N2914" s="28"/>
      <c r="O2914" s="28"/>
      <c r="P2914" s="28"/>
      <c r="Q2914" s="28"/>
      <c r="R2914" s="28"/>
      <c r="S2914" s="28"/>
      <c r="T2914" s="28"/>
      <c r="U2914" s="28"/>
      <c r="V2914" s="28"/>
      <c r="W2914" s="28"/>
      <c r="X2914" s="28"/>
      <c r="Y2914" s="28"/>
      <c r="Z2914" s="28"/>
      <c r="AA2914" s="28"/>
      <c r="AB2914" s="28"/>
      <c r="AC2914" s="28"/>
      <c r="AD2914" s="28"/>
      <c r="AE2914" s="28"/>
      <c r="AF2914" s="28"/>
      <c r="AG2914" s="28" t="s">
        <v>200</v>
      </c>
    </row>
    <row r="2915" spans="1:36" ht="31.5" hidden="1" customHeight="1" x14ac:dyDescent="0.2">
      <c r="A2915" s="28" t="s">
        <v>4114</v>
      </c>
      <c r="B2915" s="28" t="s">
        <v>109</v>
      </c>
      <c r="C2915" s="28" t="s">
        <v>2244</v>
      </c>
      <c r="D2915" s="289">
        <v>41815</v>
      </c>
      <c r="E2915" s="247">
        <v>0.15208333333333332</v>
      </c>
      <c r="F2915" s="289" t="s">
        <v>4915</v>
      </c>
      <c r="G2915" s="247">
        <v>0.15208333333333332</v>
      </c>
      <c r="H2915" s="30">
        <v>0</v>
      </c>
      <c r="I2915" s="28">
        <v>443</v>
      </c>
      <c r="J2915" s="28" t="s">
        <v>4916</v>
      </c>
      <c r="K2915" s="28" t="s">
        <v>132</v>
      </c>
      <c r="L2915" s="28" t="s">
        <v>125</v>
      </c>
      <c r="M2915" s="28" t="s">
        <v>4917</v>
      </c>
      <c r="N2915" s="28">
        <v>110</v>
      </c>
      <c r="O2915" s="28" t="s">
        <v>66</v>
      </c>
      <c r="P2915" s="28" t="s">
        <v>4917</v>
      </c>
      <c r="Q2915" s="17" t="s">
        <v>4918</v>
      </c>
      <c r="R2915" s="290"/>
      <c r="S2915" s="291">
        <v>373.2</v>
      </c>
      <c r="T2915" s="291">
        <v>376.2</v>
      </c>
      <c r="U2915" s="28"/>
      <c r="V2915" s="28"/>
      <c r="W2915" s="28"/>
      <c r="X2915" s="28"/>
      <c r="Y2915" s="28"/>
      <c r="Z2915" s="28"/>
      <c r="AA2915" s="28"/>
      <c r="AB2915" s="28"/>
      <c r="AC2915" s="28"/>
      <c r="AD2915" s="1" t="s">
        <v>55</v>
      </c>
      <c r="AE2915" s="28"/>
      <c r="AF2915" s="28"/>
      <c r="AG2915" s="28"/>
    </row>
    <row r="2916" spans="1:36" ht="31.5" hidden="1" customHeight="1" x14ac:dyDescent="0.2">
      <c r="A2916" s="28" t="s">
        <v>4114</v>
      </c>
      <c r="B2916" s="28" t="s">
        <v>109</v>
      </c>
      <c r="C2916" s="28" t="s">
        <v>36</v>
      </c>
      <c r="D2916" s="289">
        <v>41815</v>
      </c>
      <c r="E2916" s="247">
        <v>0.19930555555555554</v>
      </c>
      <c r="F2916" s="289" t="s">
        <v>4915</v>
      </c>
      <c r="G2916" s="247">
        <v>0.19930555555555554</v>
      </c>
      <c r="H2916" s="30">
        <v>0</v>
      </c>
      <c r="I2916" s="28">
        <v>241</v>
      </c>
      <c r="J2916" s="28" t="s">
        <v>178</v>
      </c>
      <c r="K2916" s="28" t="s">
        <v>132</v>
      </c>
      <c r="L2916" s="28" t="s">
        <v>128</v>
      </c>
      <c r="M2916" s="28" t="s">
        <v>4919</v>
      </c>
      <c r="N2916" s="28">
        <v>35</v>
      </c>
      <c r="O2916" s="28" t="s">
        <v>66</v>
      </c>
      <c r="P2916" s="28" t="s">
        <v>4920</v>
      </c>
      <c r="Q2916" s="17" t="s">
        <v>4921</v>
      </c>
      <c r="R2916" s="290"/>
      <c r="S2916" s="291">
        <v>171.9</v>
      </c>
      <c r="T2916" s="291">
        <v>171.9</v>
      </c>
      <c r="U2916" s="1"/>
      <c r="V2916" s="52">
        <v>1986</v>
      </c>
      <c r="W2916" s="1"/>
      <c r="X2916" s="1" t="s">
        <v>3881</v>
      </c>
      <c r="Y2916" s="52" t="s">
        <v>6030</v>
      </c>
      <c r="Z2916" s="312">
        <v>100</v>
      </c>
      <c r="AA2916" s="311">
        <v>42583</v>
      </c>
      <c r="AB2916" s="1">
        <v>0</v>
      </c>
      <c r="AC2916" s="52"/>
      <c r="AD2916" s="1" t="s">
        <v>48</v>
      </c>
      <c r="AE2916" s="28"/>
      <c r="AF2916" s="28"/>
      <c r="AG2916" s="28"/>
    </row>
    <row r="2917" spans="1:36" ht="31.5" hidden="1" customHeight="1" x14ac:dyDescent="0.2">
      <c r="A2917" s="28" t="s">
        <v>4114</v>
      </c>
      <c r="B2917" s="28" t="s">
        <v>109</v>
      </c>
      <c r="C2917" s="28" t="s">
        <v>2244</v>
      </c>
      <c r="D2917" s="289">
        <v>41815</v>
      </c>
      <c r="E2917" s="247">
        <v>0.79374999999999996</v>
      </c>
      <c r="F2917" s="289"/>
      <c r="G2917" s="245"/>
      <c r="H2917" s="30"/>
      <c r="I2917" s="28">
        <v>317</v>
      </c>
      <c r="J2917" s="28"/>
      <c r="K2917" s="28" t="s">
        <v>134</v>
      </c>
      <c r="L2917" s="28" t="s">
        <v>125</v>
      </c>
      <c r="M2917" s="28" t="s">
        <v>3296</v>
      </c>
      <c r="N2917" s="28">
        <v>110</v>
      </c>
      <c r="O2917" s="28" t="s">
        <v>66</v>
      </c>
      <c r="P2917" s="28" t="s">
        <v>3296</v>
      </c>
      <c r="Q2917" s="17" t="s">
        <v>4922</v>
      </c>
      <c r="R2917" s="291">
        <v>5460.1</v>
      </c>
      <c r="S2917" s="290">
        <v>780.3</v>
      </c>
      <c r="T2917" s="1">
        <v>6240.4</v>
      </c>
      <c r="U2917" s="28"/>
      <c r="V2917" s="28"/>
      <c r="W2917" s="28"/>
      <c r="X2917" s="28"/>
      <c r="Y2917" s="28"/>
      <c r="Z2917" s="28"/>
      <c r="AA2917" s="28"/>
      <c r="AB2917" s="28"/>
      <c r="AC2917" s="28"/>
      <c r="AD2917" s="1" t="s">
        <v>55</v>
      </c>
      <c r="AE2917" s="28"/>
      <c r="AF2917" s="28"/>
      <c r="AG2917" s="28"/>
    </row>
    <row r="2918" spans="1:36" ht="31.5" hidden="1" customHeight="1" x14ac:dyDescent="0.2">
      <c r="A2918" s="28" t="s">
        <v>4114</v>
      </c>
      <c r="B2918" s="28" t="s">
        <v>109</v>
      </c>
      <c r="C2918" s="28" t="s">
        <v>36</v>
      </c>
      <c r="D2918" s="292">
        <v>41816</v>
      </c>
      <c r="E2918" s="30">
        <v>0.67361111111111116</v>
      </c>
      <c r="F2918" s="292" t="s">
        <v>4923</v>
      </c>
      <c r="G2918" s="30">
        <v>0.67361111111111116</v>
      </c>
      <c r="H2918" s="30">
        <v>0</v>
      </c>
      <c r="I2918" s="1">
        <v>17</v>
      </c>
      <c r="J2918" s="28" t="s">
        <v>4928</v>
      </c>
      <c r="K2918" s="1"/>
      <c r="L2918" s="28" t="s">
        <v>128</v>
      </c>
      <c r="M2918" s="52" t="s">
        <v>4929</v>
      </c>
      <c r="N2918" s="28">
        <v>35</v>
      </c>
      <c r="O2918" s="28" t="s">
        <v>63</v>
      </c>
      <c r="P2918" s="52" t="s">
        <v>4929</v>
      </c>
      <c r="Q2918" s="17" t="s">
        <v>4930</v>
      </c>
      <c r="R2918" s="290"/>
      <c r="S2918" s="1">
        <v>4.3</v>
      </c>
      <c r="T2918" s="1">
        <v>4.3</v>
      </c>
      <c r="U2918" s="28"/>
      <c r="V2918" s="28"/>
      <c r="W2918" s="28"/>
      <c r="X2918" s="28"/>
      <c r="Y2918" s="31"/>
      <c r="Z2918" s="28"/>
      <c r="AA2918" s="28"/>
      <c r="AB2918" s="28"/>
      <c r="AC2918" s="28"/>
      <c r="AD2918" s="28" t="s">
        <v>48</v>
      </c>
      <c r="AE2918" s="28"/>
      <c r="AF2918" s="28"/>
      <c r="AG2918" s="28"/>
    </row>
    <row r="2919" spans="1:36" ht="31.5" hidden="1" customHeight="1" x14ac:dyDescent="0.2">
      <c r="A2919" s="28" t="s">
        <v>4114</v>
      </c>
      <c r="B2919" s="1" t="s">
        <v>109</v>
      </c>
      <c r="C2919" s="1" t="s">
        <v>36</v>
      </c>
      <c r="D2919" s="292">
        <v>41816</v>
      </c>
      <c r="E2919" s="293">
        <v>0.57916666666666672</v>
      </c>
      <c r="F2919" s="292" t="s">
        <v>4923</v>
      </c>
      <c r="G2919" s="293">
        <v>0.57916666666666672</v>
      </c>
      <c r="H2919" s="30">
        <v>0</v>
      </c>
      <c r="I2919" s="1">
        <v>25</v>
      </c>
      <c r="J2919" s="1"/>
      <c r="K2919" s="1" t="s">
        <v>132</v>
      </c>
      <c r="L2919" s="1" t="s">
        <v>125</v>
      </c>
      <c r="M2919" s="1" t="s">
        <v>4924</v>
      </c>
      <c r="N2919" s="1">
        <v>110</v>
      </c>
      <c r="O2919" s="1" t="s">
        <v>66</v>
      </c>
      <c r="P2919" s="1" t="s">
        <v>4924</v>
      </c>
      <c r="Q2919" s="17" t="s">
        <v>4925</v>
      </c>
      <c r="R2919" s="290"/>
      <c r="S2919" s="290">
        <v>18.7</v>
      </c>
      <c r="T2919" s="290">
        <v>18.7</v>
      </c>
      <c r="U2919" s="1"/>
      <c r="V2919" s="1"/>
      <c r="W2919" s="1"/>
      <c r="X2919" s="1"/>
      <c r="Y2919" s="1"/>
      <c r="Z2919" s="1"/>
      <c r="AA2919" s="1"/>
      <c r="AB2919" s="1"/>
      <c r="AC2919" s="1"/>
      <c r="AD2919" s="1" t="s">
        <v>55</v>
      </c>
      <c r="AE2919" s="1"/>
      <c r="AF2919" s="1"/>
      <c r="AG2919" s="1"/>
      <c r="AH2919" s="3"/>
      <c r="AI2919" s="3"/>
      <c r="AJ2919" s="3"/>
    </row>
    <row r="2920" spans="1:36" ht="31.5" hidden="1" customHeight="1" x14ac:dyDescent="0.2">
      <c r="A2920" s="28" t="s">
        <v>4114</v>
      </c>
      <c r="B2920" s="28" t="s">
        <v>109</v>
      </c>
      <c r="C2920" s="28" t="s">
        <v>36</v>
      </c>
      <c r="D2920" s="292">
        <v>41816</v>
      </c>
      <c r="E2920" s="30">
        <v>0.67083333333333339</v>
      </c>
      <c r="F2920" s="292" t="s">
        <v>4923</v>
      </c>
      <c r="G2920" s="30">
        <v>0.67083333333333339</v>
      </c>
      <c r="H2920" s="30">
        <v>0</v>
      </c>
      <c r="I2920" s="1">
        <v>25</v>
      </c>
      <c r="J2920" s="28"/>
      <c r="K2920" s="28" t="s">
        <v>132</v>
      </c>
      <c r="L2920" s="28" t="s">
        <v>128</v>
      </c>
      <c r="M2920" s="28" t="s">
        <v>4926</v>
      </c>
      <c r="N2920" s="28" t="s">
        <v>103</v>
      </c>
      <c r="O2920" s="28" t="s">
        <v>66</v>
      </c>
      <c r="P2920" s="28" t="s">
        <v>4926</v>
      </c>
      <c r="Q2920" s="17" t="s">
        <v>4927</v>
      </c>
      <c r="R2920" s="290"/>
      <c r="S2920" s="1">
        <v>35.9</v>
      </c>
      <c r="T2920" s="1">
        <v>35.9</v>
      </c>
      <c r="U2920" s="1" t="s">
        <v>75</v>
      </c>
      <c r="V2920" s="52">
        <v>1992</v>
      </c>
      <c r="W2920" s="1" t="s">
        <v>5970</v>
      </c>
      <c r="X2920" s="1" t="s">
        <v>3881</v>
      </c>
      <c r="Y2920" s="57">
        <v>41641</v>
      </c>
      <c r="Z2920" s="312">
        <v>100</v>
      </c>
      <c r="AA2920" s="220" t="s">
        <v>6013</v>
      </c>
      <c r="AB2920" s="1">
        <v>0</v>
      </c>
      <c r="AC2920" s="57"/>
      <c r="AD2920" s="1" t="s">
        <v>48</v>
      </c>
      <c r="AE2920" s="28"/>
      <c r="AF2920" s="28"/>
      <c r="AG2920" s="28"/>
    </row>
    <row r="2921" spans="1:36" ht="31.5" hidden="1" customHeight="1" x14ac:dyDescent="0.2">
      <c r="A2921" s="28" t="s">
        <v>4114</v>
      </c>
      <c r="B2921" s="28" t="s">
        <v>109</v>
      </c>
      <c r="C2921" s="28" t="s">
        <v>36</v>
      </c>
      <c r="D2921" s="292">
        <v>41816</v>
      </c>
      <c r="E2921" s="30">
        <v>0.65625</v>
      </c>
      <c r="F2921" s="292" t="s">
        <v>4923</v>
      </c>
      <c r="G2921" s="30">
        <v>0.65625</v>
      </c>
      <c r="H2921" s="30">
        <v>0</v>
      </c>
      <c r="I2921" s="1">
        <v>14</v>
      </c>
      <c r="J2921" s="28"/>
      <c r="K2921" s="28" t="s">
        <v>132</v>
      </c>
      <c r="L2921" s="28" t="s">
        <v>128</v>
      </c>
      <c r="M2921" s="28" t="s">
        <v>4931</v>
      </c>
      <c r="N2921" s="28" t="s">
        <v>103</v>
      </c>
      <c r="O2921" s="28" t="s">
        <v>66</v>
      </c>
      <c r="P2921" s="28" t="s">
        <v>4931</v>
      </c>
      <c r="Q2921" s="17" t="s">
        <v>4932</v>
      </c>
      <c r="R2921" s="290"/>
      <c r="S2921" s="1">
        <v>8.5</v>
      </c>
      <c r="T2921" s="1">
        <v>8.5</v>
      </c>
      <c r="U2921" s="1"/>
      <c r="V2921" s="52">
        <v>2013</v>
      </c>
      <c r="W2921" s="1" t="s">
        <v>1536</v>
      </c>
      <c r="X2921" s="1" t="s">
        <v>3881</v>
      </c>
      <c r="Y2921" s="57">
        <v>41752</v>
      </c>
      <c r="Z2921" s="312">
        <v>100</v>
      </c>
      <c r="AA2921" s="311">
        <v>41913</v>
      </c>
      <c r="AB2921" s="1">
        <v>0</v>
      </c>
      <c r="AC2921" s="57"/>
      <c r="AD2921" s="1" t="s">
        <v>48</v>
      </c>
      <c r="AE2921" s="28"/>
      <c r="AF2921" s="28"/>
      <c r="AG2921" s="28"/>
    </row>
    <row r="2922" spans="1:36" ht="31.5" hidden="1" customHeight="1" x14ac:dyDescent="0.2">
      <c r="A2922" s="28" t="s">
        <v>4114</v>
      </c>
      <c r="B2922" s="1" t="s">
        <v>109</v>
      </c>
      <c r="C2922" s="1" t="s">
        <v>36</v>
      </c>
      <c r="D2922" s="292">
        <v>41816</v>
      </c>
      <c r="E2922" s="137">
        <v>0.68333333333333324</v>
      </c>
      <c r="F2922" s="292" t="s">
        <v>4923</v>
      </c>
      <c r="G2922" s="137">
        <v>0.68333333333333324</v>
      </c>
      <c r="H2922" s="137">
        <v>0</v>
      </c>
      <c r="I2922" s="1">
        <v>165</v>
      </c>
      <c r="J2922" s="1"/>
      <c r="K2922" s="1"/>
      <c r="L2922" s="1" t="s">
        <v>128</v>
      </c>
      <c r="M2922" s="52" t="s">
        <v>4934</v>
      </c>
      <c r="N2922" s="1" t="s">
        <v>103</v>
      </c>
      <c r="O2922" s="1" t="s">
        <v>66</v>
      </c>
      <c r="P2922" s="52" t="s">
        <v>4934</v>
      </c>
      <c r="Q2922" s="17" t="s">
        <v>4933</v>
      </c>
      <c r="R2922" s="1">
        <v>257.3</v>
      </c>
      <c r="S2922" s="291"/>
      <c r="T2922" s="1">
        <f>R2922+S2922</f>
        <v>257.3</v>
      </c>
      <c r="U2922" s="1" t="s">
        <v>75</v>
      </c>
      <c r="V2922" s="52">
        <v>2008</v>
      </c>
      <c r="W2922" s="1" t="s">
        <v>1268</v>
      </c>
      <c r="X2922" s="1" t="s">
        <v>3881</v>
      </c>
      <c r="Y2922" s="57">
        <v>41685</v>
      </c>
      <c r="Z2922" s="312">
        <v>100</v>
      </c>
      <c r="AA2922" s="57">
        <v>41866</v>
      </c>
      <c r="AB2922" s="1">
        <v>0</v>
      </c>
      <c r="AC2922" s="57">
        <v>41685</v>
      </c>
      <c r="AD2922" s="1" t="s">
        <v>48</v>
      </c>
      <c r="AE2922" s="28"/>
      <c r="AF2922" s="28"/>
      <c r="AG2922" s="28"/>
    </row>
    <row r="2923" spans="1:36" ht="15" hidden="1" customHeight="1" x14ac:dyDescent="0.2">
      <c r="A2923" s="28" t="s">
        <v>4114</v>
      </c>
      <c r="B2923" s="1" t="s">
        <v>109</v>
      </c>
      <c r="C2923" s="1" t="s">
        <v>36</v>
      </c>
      <c r="D2923" s="37">
        <v>41817</v>
      </c>
      <c r="E2923" s="137">
        <v>2.4305555555555556E-2</v>
      </c>
      <c r="F2923" s="292" t="s">
        <v>5066</v>
      </c>
      <c r="G2923" s="137">
        <v>0.54513888888888895</v>
      </c>
      <c r="H2923" s="137">
        <v>0.52083333333333337</v>
      </c>
      <c r="I2923" s="312">
        <v>6</v>
      </c>
      <c r="J2923" s="1"/>
      <c r="K2923" s="1"/>
      <c r="L2923" s="1" t="s">
        <v>130</v>
      </c>
      <c r="M2923" s="52" t="s">
        <v>5067</v>
      </c>
      <c r="N2923" s="1" t="s">
        <v>103</v>
      </c>
      <c r="O2923" s="1" t="s">
        <v>64</v>
      </c>
      <c r="P2923" s="52" t="s">
        <v>5067</v>
      </c>
      <c r="Q2923" s="17" t="s">
        <v>5068</v>
      </c>
      <c r="R2923" s="312">
        <v>16.2</v>
      </c>
      <c r="S2923" s="290"/>
      <c r="T2923" s="312">
        <v>16.2</v>
      </c>
      <c r="U2923" s="1"/>
      <c r="V2923" s="52">
        <v>2007</v>
      </c>
      <c r="W2923" s="1" t="s">
        <v>6031</v>
      </c>
      <c r="X2923" s="1" t="s">
        <v>6032</v>
      </c>
      <c r="Y2923" s="220" t="s">
        <v>6033</v>
      </c>
      <c r="Z2923" s="312">
        <v>100</v>
      </c>
      <c r="AA2923" s="220" t="s">
        <v>6034</v>
      </c>
      <c r="AB2923" s="1">
        <v>0</v>
      </c>
      <c r="AC2923" s="220" t="s">
        <v>6033</v>
      </c>
      <c r="AD2923" s="1" t="s">
        <v>61</v>
      </c>
      <c r="AE2923" s="1"/>
      <c r="AF2923" s="1"/>
      <c r="AG2923" s="1"/>
      <c r="AH2923" s="3"/>
      <c r="AI2923" s="3"/>
      <c r="AJ2923" s="3"/>
    </row>
    <row r="2924" spans="1:36" ht="15" hidden="1" customHeight="1" x14ac:dyDescent="0.2">
      <c r="A2924" s="28" t="s">
        <v>4114</v>
      </c>
      <c r="B2924" s="1" t="s">
        <v>109</v>
      </c>
      <c r="C2924" s="1" t="s">
        <v>36</v>
      </c>
      <c r="D2924" s="37">
        <v>41817</v>
      </c>
      <c r="E2924" s="293">
        <v>0.62777777777777777</v>
      </c>
      <c r="F2924" s="292" t="s">
        <v>5066</v>
      </c>
      <c r="G2924" s="62">
        <v>0.62777777777777777</v>
      </c>
      <c r="H2924" s="137">
        <v>0</v>
      </c>
      <c r="I2924" s="1">
        <v>11</v>
      </c>
      <c r="J2924" s="1"/>
      <c r="K2924" s="1" t="s">
        <v>132</v>
      </c>
      <c r="L2924" s="1" t="s">
        <v>125</v>
      </c>
      <c r="M2924" s="1" t="s">
        <v>5069</v>
      </c>
      <c r="N2924" s="1">
        <v>110</v>
      </c>
      <c r="O2924" s="1" t="s">
        <v>66</v>
      </c>
      <c r="P2924" s="1" t="s">
        <v>5069</v>
      </c>
      <c r="Q2924" s="17" t="s">
        <v>5070</v>
      </c>
      <c r="R2924" s="1"/>
      <c r="S2924" s="1">
        <v>7.3</v>
      </c>
      <c r="T2924" s="1">
        <v>7.3</v>
      </c>
      <c r="U2924" s="1"/>
      <c r="V2924" s="1"/>
      <c r="W2924" s="1"/>
      <c r="X2924" s="1"/>
      <c r="Y2924" s="1"/>
      <c r="Z2924" s="1"/>
      <c r="AA2924" s="1"/>
      <c r="AB2924" s="1"/>
      <c r="AC2924" s="1"/>
      <c r="AD2924" s="1" t="s">
        <v>55</v>
      </c>
      <c r="AE2924" s="1"/>
      <c r="AF2924" s="1"/>
      <c r="AG2924" s="1"/>
      <c r="AH2924" s="3"/>
      <c r="AI2924" s="3"/>
      <c r="AJ2924" s="3"/>
    </row>
    <row r="2925" spans="1:36" ht="15" hidden="1" customHeight="1" x14ac:dyDescent="0.2">
      <c r="A2925" s="28" t="s">
        <v>4114</v>
      </c>
      <c r="B2925" s="1" t="s">
        <v>109</v>
      </c>
      <c r="C2925" s="1" t="s">
        <v>35</v>
      </c>
      <c r="D2925" s="37">
        <v>41817</v>
      </c>
      <c r="E2925" s="293">
        <v>0.69791666666666663</v>
      </c>
      <c r="F2925" s="292" t="s">
        <v>5066</v>
      </c>
      <c r="G2925" s="62">
        <v>0.69791666666666663</v>
      </c>
      <c r="H2925" s="137">
        <v>0</v>
      </c>
      <c r="I2925" s="1">
        <v>209</v>
      </c>
      <c r="J2925" s="1"/>
      <c r="K2925" s="1" t="s">
        <v>132</v>
      </c>
      <c r="L2925" s="1" t="s">
        <v>125</v>
      </c>
      <c r="M2925" s="1" t="s">
        <v>5071</v>
      </c>
      <c r="N2925" s="1">
        <v>110</v>
      </c>
      <c r="O2925" s="1" t="s">
        <v>66</v>
      </c>
      <c r="P2925" s="1" t="s">
        <v>5072</v>
      </c>
      <c r="Q2925" s="17" t="s">
        <v>5073</v>
      </c>
      <c r="R2925" s="1"/>
      <c r="S2925" s="1">
        <v>142.4</v>
      </c>
      <c r="T2925" s="1">
        <v>142.4</v>
      </c>
      <c r="U2925" s="1"/>
      <c r="V2925" s="1"/>
      <c r="W2925" s="1"/>
      <c r="X2925" s="1"/>
      <c r="Y2925" s="214"/>
      <c r="Z2925" s="1"/>
      <c r="AA2925" s="1"/>
      <c r="AB2925" s="1"/>
      <c r="AC2925" s="1"/>
      <c r="AD2925" s="1" t="s">
        <v>55</v>
      </c>
      <c r="AE2925" s="1"/>
      <c r="AF2925" s="1"/>
      <c r="AG2925" s="1"/>
      <c r="AH2925" s="3"/>
      <c r="AI2925" s="3"/>
      <c r="AJ2925" s="3"/>
    </row>
    <row r="2926" spans="1:36" ht="15" hidden="1" customHeight="1" x14ac:dyDescent="0.2">
      <c r="A2926" s="28" t="s">
        <v>4114</v>
      </c>
      <c r="B2926" s="1" t="s">
        <v>109</v>
      </c>
      <c r="C2926" s="1" t="s">
        <v>36</v>
      </c>
      <c r="D2926" s="37">
        <v>41817</v>
      </c>
      <c r="E2926" s="293">
        <v>0.73611111111111116</v>
      </c>
      <c r="F2926" s="292" t="s">
        <v>5066</v>
      </c>
      <c r="G2926" s="62">
        <v>0.75138888888888899</v>
      </c>
      <c r="H2926" s="137">
        <v>1.5277777777777777E-2</v>
      </c>
      <c r="I2926" s="1">
        <v>267</v>
      </c>
      <c r="J2926" s="1" t="s">
        <v>178</v>
      </c>
      <c r="K2926" s="1" t="s">
        <v>132</v>
      </c>
      <c r="L2926" s="1" t="s">
        <v>128</v>
      </c>
      <c r="M2926" s="52" t="s">
        <v>5074</v>
      </c>
      <c r="N2926" s="1">
        <v>35</v>
      </c>
      <c r="O2926" s="1" t="s">
        <v>66</v>
      </c>
      <c r="P2926" s="52" t="s">
        <v>4734</v>
      </c>
      <c r="Q2926" s="941" t="s">
        <v>5075</v>
      </c>
      <c r="R2926" s="1">
        <v>10.4</v>
      </c>
      <c r="S2926" s="1">
        <v>94.1</v>
      </c>
      <c r="T2926" s="1">
        <v>104.5</v>
      </c>
      <c r="U2926" s="1"/>
      <c r="V2926" s="1">
        <v>1989</v>
      </c>
      <c r="W2926" s="1" t="s">
        <v>2606</v>
      </c>
      <c r="X2926" s="1" t="s">
        <v>3528</v>
      </c>
      <c r="Y2926" s="1" t="s">
        <v>6035</v>
      </c>
      <c r="Z2926" s="1">
        <v>100</v>
      </c>
      <c r="AA2926" s="220" t="s">
        <v>6036</v>
      </c>
      <c r="AB2926" s="1">
        <v>0</v>
      </c>
      <c r="AC2926" s="527">
        <v>41703</v>
      </c>
      <c r="AD2926" s="1" t="s">
        <v>48</v>
      </c>
      <c r="AE2926" s="1"/>
      <c r="AF2926" s="1"/>
      <c r="AG2926" s="1"/>
      <c r="AH2926" s="3"/>
      <c r="AI2926" s="3"/>
      <c r="AJ2926" s="3"/>
    </row>
    <row r="2927" spans="1:36" ht="15" hidden="1" customHeight="1" x14ac:dyDescent="0.2">
      <c r="A2927" s="28" t="s">
        <v>4114</v>
      </c>
      <c r="B2927" s="1" t="s">
        <v>109</v>
      </c>
      <c r="C2927" s="1" t="s">
        <v>36</v>
      </c>
      <c r="D2927" s="37">
        <v>41818</v>
      </c>
      <c r="E2927" s="137">
        <v>0.47222222222222227</v>
      </c>
      <c r="F2927" s="292" t="s">
        <v>5076</v>
      </c>
      <c r="G2927" s="137">
        <v>0.82708333333333339</v>
      </c>
      <c r="H2927" s="137">
        <v>0.35486111111111113</v>
      </c>
      <c r="I2927" s="1"/>
      <c r="J2927" s="1" t="s">
        <v>146</v>
      </c>
      <c r="K2927" s="1" t="s">
        <v>134</v>
      </c>
      <c r="L2927" s="1" t="s">
        <v>128</v>
      </c>
      <c r="M2927" s="1" t="s">
        <v>5077</v>
      </c>
      <c r="N2927" s="1" t="s">
        <v>103</v>
      </c>
      <c r="O2927" s="1" t="s">
        <v>66</v>
      </c>
      <c r="P2927" s="1" t="s">
        <v>5077</v>
      </c>
      <c r="Q2927" s="299" t="s">
        <v>5078</v>
      </c>
      <c r="R2927" s="290">
        <v>158.69999999999999</v>
      </c>
      <c r="S2927" s="1">
        <v>64.8</v>
      </c>
      <c r="T2927" s="1">
        <v>223.5</v>
      </c>
      <c r="U2927" s="1" t="s">
        <v>75</v>
      </c>
      <c r="V2927" s="52">
        <v>1990</v>
      </c>
      <c r="W2927" s="1" t="s">
        <v>1536</v>
      </c>
      <c r="X2927" s="1" t="s">
        <v>3881</v>
      </c>
      <c r="Y2927" s="57">
        <v>41712</v>
      </c>
      <c r="Z2927" s="312">
        <v>100</v>
      </c>
      <c r="AA2927" s="220" t="s">
        <v>5975</v>
      </c>
      <c r="AB2927" s="1">
        <v>0</v>
      </c>
      <c r="AC2927" s="57">
        <v>41818</v>
      </c>
      <c r="AD2927" s="1" t="s">
        <v>49</v>
      </c>
      <c r="AE2927" s="1" t="s">
        <v>101</v>
      </c>
      <c r="AF2927" s="1"/>
      <c r="AG2927" s="1"/>
      <c r="AH2927" s="3"/>
      <c r="AI2927" s="3"/>
      <c r="AJ2927" s="3"/>
    </row>
    <row r="2928" spans="1:36" ht="150" hidden="1" customHeight="1" x14ac:dyDescent="0.2">
      <c r="A2928" s="28" t="s">
        <v>4114</v>
      </c>
      <c r="B2928" s="1" t="s">
        <v>109</v>
      </c>
      <c r="C2928" s="1" t="s">
        <v>36</v>
      </c>
      <c r="D2928" s="37">
        <v>41818</v>
      </c>
      <c r="E2928" s="137">
        <v>0.97499999999999998</v>
      </c>
      <c r="F2928" s="292" t="s">
        <v>5079</v>
      </c>
      <c r="G2928" s="137">
        <v>0</v>
      </c>
      <c r="H2928" s="137">
        <v>2.5000000000000001E-2</v>
      </c>
      <c r="I2928" s="1">
        <v>1</v>
      </c>
      <c r="J2928" s="1"/>
      <c r="K2928" s="1"/>
      <c r="L2928" s="1" t="s">
        <v>130</v>
      </c>
      <c r="M2928" s="1" t="s">
        <v>5067</v>
      </c>
      <c r="N2928" s="1" t="s">
        <v>103</v>
      </c>
      <c r="O2928" s="1" t="s">
        <v>64</v>
      </c>
      <c r="P2928" s="1" t="s">
        <v>5067</v>
      </c>
      <c r="Q2928" s="141" t="s">
        <v>5080</v>
      </c>
      <c r="R2928" s="1">
        <v>0.4</v>
      </c>
      <c r="S2928" s="1"/>
      <c r="T2928" s="1">
        <v>0.4</v>
      </c>
      <c r="U2928" s="1"/>
      <c r="V2928" s="52">
        <v>2008</v>
      </c>
      <c r="W2928" s="52" t="s">
        <v>6031</v>
      </c>
      <c r="X2928" s="52" t="s">
        <v>6032</v>
      </c>
      <c r="Y2928" s="57">
        <v>41431</v>
      </c>
      <c r="Z2928" s="312">
        <v>100</v>
      </c>
      <c r="AA2928" s="57">
        <v>41888</v>
      </c>
      <c r="AB2928" s="312">
        <v>0</v>
      </c>
      <c r="AC2928" s="57">
        <v>41661</v>
      </c>
      <c r="AD2928" s="52" t="s">
        <v>61</v>
      </c>
      <c r="AE2928" s="1"/>
      <c r="AF2928" s="1"/>
      <c r="AG2928" s="1"/>
      <c r="AH2928" s="3"/>
      <c r="AI2928" s="3"/>
      <c r="AJ2928" s="3"/>
    </row>
    <row r="2929" spans="1:36" ht="34.5" hidden="1" customHeight="1" x14ac:dyDescent="0.2">
      <c r="A2929" s="28" t="s">
        <v>4114</v>
      </c>
      <c r="B2929" s="28" t="s">
        <v>109</v>
      </c>
      <c r="C2929" s="28" t="s">
        <v>36</v>
      </c>
      <c r="D2929" s="37">
        <v>41820</v>
      </c>
      <c r="E2929" s="30"/>
      <c r="F2929" s="289"/>
      <c r="G2929" s="30"/>
      <c r="H2929" s="30"/>
      <c r="I2929" s="28"/>
      <c r="J2929" s="28"/>
      <c r="K2929" s="28"/>
      <c r="L2929" s="28"/>
      <c r="M2929" s="28"/>
      <c r="N2929" s="28"/>
      <c r="O2929" s="28"/>
      <c r="P2929" s="28"/>
      <c r="Q2929" s="28"/>
      <c r="R2929" s="28"/>
      <c r="S2929" s="28"/>
      <c r="T2929" s="28"/>
      <c r="U2929" s="28"/>
      <c r="V2929" s="28"/>
      <c r="W2929" s="28"/>
      <c r="X2929" s="28"/>
      <c r="Y2929" s="28"/>
      <c r="Z2929" s="28"/>
      <c r="AA2929" s="28"/>
      <c r="AB2929" s="28"/>
      <c r="AC2929" s="28"/>
      <c r="AD2929" s="28"/>
      <c r="AE2929" s="28"/>
      <c r="AF2929" s="28"/>
      <c r="AG2929" s="28" t="s">
        <v>200</v>
      </c>
    </row>
    <row r="2930" spans="1:36" ht="180" hidden="1" customHeight="1" x14ac:dyDescent="0.2">
      <c r="A2930" s="36" t="s">
        <v>5144</v>
      </c>
      <c r="B2930" s="28" t="s">
        <v>109</v>
      </c>
      <c r="C2930" s="28" t="s">
        <v>36</v>
      </c>
      <c r="D2930" s="37">
        <v>41821</v>
      </c>
      <c r="E2930" s="30"/>
      <c r="F2930" s="289"/>
      <c r="G2930" s="30"/>
      <c r="H2930" s="30"/>
      <c r="I2930" s="28"/>
      <c r="J2930" s="28"/>
      <c r="K2930" s="28"/>
      <c r="L2930" s="28"/>
      <c r="M2930" s="28"/>
      <c r="N2930" s="28"/>
      <c r="O2930" s="28"/>
      <c r="P2930" s="28"/>
      <c r="Q2930" s="28"/>
      <c r="R2930" s="28"/>
      <c r="S2930" s="28"/>
      <c r="T2930" s="28"/>
      <c r="U2930" s="28"/>
      <c r="V2930" s="28"/>
      <c r="W2930" s="28"/>
      <c r="X2930" s="28"/>
      <c r="Y2930" s="28"/>
      <c r="Z2930" s="28"/>
      <c r="AA2930" s="28"/>
      <c r="AB2930" s="28"/>
      <c r="AC2930" s="28"/>
      <c r="AD2930" s="28"/>
      <c r="AE2930" s="28"/>
      <c r="AF2930" s="28"/>
      <c r="AG2930" s="28" t="s">
        <v>200</v>
      </c>
    </row>
    <row r="2931" spans="1:36" ht="110.25" hidden="1" customHeight="1" x14ac:dyDescent="0.2">
      <c r="A2931" s="36" t="s">
        <v>5144</v>
      </c>
      <c r="B2931" s="28" t="s">
        <v>109</v>
      </c>
      <c r="C2931" s="28" t="s">
        <v>36</v>
      </c>
      <c r="D2931" s="37">
        <v>41822</v>
      </c>
      <c r="E2931" s="30"/>
      <c r="F2931" s="289"/>
      <c r="G2931" s="30"/>
      <c r="H2931" s="30"/>
      <c r="I2931" s="28"/>
      <c r="J2931" s="28"/>
      <c r="K2931" s="28"/>
      <c r="L2931" s="28"/>
      <c r="M2931" s="28"/>
      <c r="N2931" s="28"/>
      <c r="O2931" s="28"/>
      <c r="P2931" s="28"/>
      <c r="Q2931" s="28"/>
      <c r="R2931" s="28"/>
      <c r="S2931" s="28"/>
      <c r="T2931" s="28"/>
      <c r="U2931" s="28"/>
      <c r="V2931" s="28"/>
      <c r="W2931" s="28"/>
      <c r="X2931" s="28"/>
      <c r="Y2931" s="28"/>
      <c r="Z2931" s="28"/>
      <c r="AA2931" s="28"/>
      <c r="AB2931" s="28"/>
      <c r="AC2931" s="28"/>
      <c r="AD2931" s="28"/>
      <c r="AE2931" s="28"/>
      <c r="AF2931" s="28"/>
      <c r="AG2931" s="28" t="s">
        <v>200</v>
      </c>
    </row>
    <row r="2932" spans="1:36" ht="105" hidden="1" customHeight="1" x14ac:dyDescent="0.2">
      <c r="A2932" s="36" t="s">
        <v>5144</v>
      </c>
      <c r="B2932" s="28" t="s">
        <v>109</v>
      </c>
      <c r="C2932" s="28" t="s">
        <v>36</v>
      </c>
      <c r="D2932" s="37">
        <v>41823</v>
      </c>
      <c r="E2932" s="30"/>
      <c r="F2932" s="289"/>
      <c r="G2932" s="30"/>
      <c r="H2932" s="30"/>
      <c r="I2932" s="28"/>
      <c r="J2932" s="28"/>
      <c r="K2932" s="28"/>
      <c r="L2932" s="28"/>
      <c r="M2932" s="28"/>
      <c r="N2932" s="28"/>
      <c r="O2932" s="28"/>
      <c r="P2932" s="28"/>
      <c r="Q2932" s="28"/>
      <c r="R2932" s="28"/>
      <c r="S2932" s="28"/>
      <c r="T2932" s="28"/>
      <c r="U2932" s="28"/>
      <c r="V2932" s="28"/>
      <c r="W2932" s="28"/>
      <c r="X2932" s="28"/>
      <c r="Y2932" s="28"/>
      <c r="Z2932" s="28"/>
      <c r="AA2932" s="28"/>
      <c r="AB2932" s="28"/>
      <c r="AC2932" s="28"/>
      <c r="AD2932" s="28"/>
      <c r="AE2932" s="28"/>
      <c r="AF2932" s="28"/>
      <c r="AG2932" s="28" t="s">
        <v>200</v>
      </c>
    </row>
    <row r="2933" spans="1:36" ht="315" hidden="1" customHeight="1" x14ac:dyDescent="0.2">
      <c r="A2933" s="36" t="s">
        <v>5144</v>
      </c>
      <c r="B2933" s="28" t="s">
        <v>109</v>
      </c>
      <c r="C2933" s="28" t="s">
        <v>36</v>
      </c>
      <c r="D2933" s="37">
        <v>41824</v>
      </c>
      <c r="E2933" s="293">
        <v>0.50138888888888888</v>
      </c>
      <c r="F2933" s="289" t="s">
        <v>5211</v>
      </c>
      <c r="G2933" s="293">
        <v>0.50138888888888888</v>
      </c>
      <c r="H2933" s="30">
        <v>0</v>
      </c>
      <c r="I2933" s="1">
        <v>43</v>
      </c>
      <c r="J2933" s="28" t="s">
        <v>5212</v>
      </c>
      <c r="K2933" s="28"/>
      <c r="L2933" s="28" t="s">
        <v>128</v>
      </c>
      <c r="M2933" s="36" t="s">
        <v>5213</v>
      </c>
      <c r="N2933" s="28">
        <v>35</v>
      </c>
      <c r="O2933" s="28" t="s">
        <v>63</v>
      </c>
      <c r="P2933" s="36" t="s">
        <v>5213</v>
      </c>
      <c r="Q2933" s="28" t="s">
        <v>5214</v>
      </c>
      <c r="R2933" s="1"/>
      <c r="S2933" s="1">
        <v>49.7</v>
      </c>
      <c r="T2933" s="1">
        <v>49.7</v>
      </c>
      <c r="U2933" s="1" t="s">
        <v>75</v>
      </c>
      <c r="V2933" s="52">
        <v>1993</v>
      </c>
      <c r="W2933" s="1401"/>
      <c r="X2933" s="1" t="s">
        <v>159</v>
      </c>
      <c r="Y2933" s="220" t="s">
        <v>6037</v>
      </c>
      <c r="Z2933" s="312">
        <v>100</v>
      </c>
      <c r="AA2933" s="220" t="s">
        <v>6038</v>
      </c>
      <c r="AB2933" s="1">
        <v>0</v>
      </c>
      <c r="AC2933" s="57">
        <v>41826</v>
      </c>
      <c r="AD2933" s="1" t="s">
        <v>56</v>
      </c>
      <c r="AE2933" s="28"/>
      <c r="AF2933" s="28"/>
      <c r="AG2933" s="28"/>
    </row>
    <row r="2934" spans="1:36" ht="195" hidden="1" customHeight="1" x14ac:dyDescent="0.2">
      <c r="A2934" s="36" t="s">
        <v>5144</v>
      </c>
      <c r="B2934" s="28" t="s">
        <v>109</v>
      </c>
      <c r="C2934" s="28" t="s">
        <v>36</v>
      </c>
      <c r="D2934" s="37">
        <v>41825</v>
      </c>
      <c r="E2934" s="30"/>
      <c r="F2934" s="289"/>
      <c r="G2934" s="30"/>
      <c r="H2934" s="30"/>
      <c r="I2934" s="28"/>
      <c r="J2934" s="28"/>
      <c r="K2934" s="28"/>
      <c r="L2934" s="28"/>
      <c r="M2934" s="28"/>
      <c r="N2934" s="28"/>
      <c r="O2934" s="28"/>
      <c r="P2934" s="28"/>
      <c r="Q2934" s="595"/>
      <c r="R2934" s="595"/>
      <c r="S2934" s="595"/>
      <c r="T2934" s="595"/>
      <c r="U2934" s="595"/>
      <c r="V2934" s="595"/>
      <c r="W2934" s="595"/>
      <c r="X2934" s="595"/>
      <c r="Y2934" s="595"/>
      <c r="Z2934" s="595"/>
      <c r="AA2934" s="595"/>
      <c r="AB2934" s="595"/>
      <c r="AC2934" s="595"/>
      <c r="AD2934" s="595"/>
      <c r="AE2934" s="595"/>
      <c r="AF2934" s="595"/>
      <c r="AG2934" s="595" t="s">
        <v>200</v>
      </c>
    </row>
    <row r="2935" spans="1:36" ht="120" hidden="1" customHeight="1" x14ac:dyDescent="0.2">
      <c r="A2935" s="36" t="s">
        <v>5144</v>
      </c>
      <c r="B2935" s="28" t="s">
        <v>109</v>
      </c>
      <c r="C2935" s="28" t="s">
        <v>36</v>
      </c>
      <c r="D2935" s="37">
        <v>41826</v>
      </c>
      <c r="E2935" s="30"/>
      <c r="F2935" s="289"/>
      <c r="G2935" s="30"/>
      <c r="H2935" s="30"/>
      <c r="I2935" s="28"/>
      <c r="J2935" s="28"/>
      <c r="K2935" s="28"/>
      <c r="L2935" s="28"/>
      <c r="M2935" s="28"/>
      <c r="N2935" s="28"/>
      <c r="O2935" s="28"/>
      <c r="P2935" s="28"/>
      <c r="Q2935" s="595"/>
      <c r="R2935" s="595"/>
      <c r="S2935" s="595"/>
      <c r="T2935" s="595"/>
      <c r="U2935" s="595"/>
      <c r="V2935" s="595"/>
      <c r="W2935" s="595"/>
      <c r="X2935" s="595"/>
      <c r="Y2935" s="595"/>
      <c r="Z2935" s="595"/>
      <c r="AA2935" s="595"/>
      <c r="AB2935" s="595"/>
      <c r="AC2935" s="595"/>
      <c r="AD2935" s="595"/>
      <c r="AE2935" s="595"/>
      <c r="AF2935" s="595"/>
      <c r="AG2935" s="595" t="s">
        <v>200</v>
      </c>
    </row>
    <row r="2936" spans="1:36" ht="90" hidden="1" customHeight="1" x14ac:dyDescent="0.2">
      <c r="A2936" s="36" t="s">
        <v>5144</v>
      </c>
      <c r="B2936" s="1" t="s">
        <v>109</v>
      </c>
      <c r="C2936" s="1109" t="s">
        <v>5389</v>
      </c>
      <c r="D2936" s="37">
        <v>41827</v>
      </c>
      <c r="E2936" s="293">
        <v>0.50347222222222221</v>
      </c>
      <c r="F2936" s="292" t="s">
        <v>5390</v>
      </c>
      <c r="G2936" s="293">
        <v>0.50347222222222221</v>
      </c>
      <c r="H2936" s="137">
        <v>0</v>
      </c>
      <c r="I2936" s="1">
        <v>45</v>
      </c>
      <c r="J2936" s="1"/>
      <c r="K2936" s="1" t="s">
        <v>132</v>
      </c>
      <c r="L2936" s="1" t="s">
        <v>125</v>
      </c>
      <c r="M2936" s="52" t="s">
        <v>5391</v>
      </c>
      <c r="N2936" s="1">
        <v>110</v>
      </c>
      <c r="O2936" s="1" t="s">
        <v>66</v>
      </c>
      <c r="P2936" s="52" t="s">
        <v>5392</v>
      </c>
      <c r="Q2936" s="685" t="s">
        <v>5393</v>
      </c>
      <c r="R2936" s="632"/>
      <c r="S2936" s="632">
        <v>46.4</v>
      </c>
      <c r="T2936" s="632">
        <v>46.4</v>
      </c>
      <c r="U2936" s="632"/>
      <c r="V2936" s="596"/>
      <c r="W2936" s="632"/>
      <c r="X2936" s="632"/>
      <c r="Y2936" s="596"/>
      <c r="Z2936" s="1210"/>
      <c r="AA2936" s="596"/>
      <c r="AB2936" s="632"/>
      <c r="AC2936" s="596"/>
      <c r="AD2936" s="618" t="s">
        <v>55</v>
      </c>
      <c r="AE2936" s="632"/>
      <c r="AF2936" s="632"/>
      <c r="AG2936" s="632"/>
      <c r="AH2936" s="3"/>
      <c r="AI2936" s="3"/>
      <c r="AJ2936" s="3"/>
    </row>
    <row r="2937" spans="1:36" s="75" customFormat="1" ht="180" hidden="1" customHeight="1" x14ac:dyDescent="0.25">
      <c r="A2937" s="36" t="s">
        <v>5144</v>
      </c>
      <c r="B2937" s="1" t="s">
        <v>109</v>
      </c>
      <c r="C2937" s="1" t="s">
        <v>36</v>
      </c>
      <c r="D2937" s="37">
        <v>41827</v>
      </c>
      <c r="E2937" s="137">
        <v>0.56041666666666667</v>
      </c>
      <c r="F2937" s="292" t="s">
        <v>5390</v>
      </c>
      <c r="G2937" s="137">
        <v>0.56597222222222221</v>
      </c>
      <c r="H2937" s="137">
        <v>5.5555555555555558E-3</v>
      </c>
      <c r="I2937" s="1">
        <v>3</v>
      </c>
      <c r="J2937" s="17" t="s">
        <v>146</v>
      </c>
      <c r="K2937" s="1" t="s">
        <v>133</v>
      </c>
      <c r="L2937" s="1" t="s">
        <v>128</v>
      </c>
      <c r="M2937" s="52" t="s">
        <v>5394</v>
      </c>
      <c r="N2937" s="312" t="s">
        <v>103</v>
      </c>
      <c r="O2937" s="1" t="s">
        <v>66</v>
      </c>
      <c r="P2937" s="52" t="s">
        <v>5394</v>
      </c>
      <c r="Q2937" s="313" t="s">
        <v>9758</v>
      </c>
      <c r="R2937" s="312">
        <v>1.5</v>
      </c>
      <c r="S2937" s="1">
        <v>15.9</v>
      </c>
      <c r="T2937" s="1">
        <v>17.399999999999999</v>
      </c>
      <c r="U2937" s="1" t="s">
        <v>84</v>
      </c>
      <c r="V2937" s="52">
        <v>2013</v>
      </c>
      <c r="W2937" s="1" t="s">
        <v>9757</v>
      </c>
      <c r="X2937" s="1" t="s">
        <v>9739</v>
      </c>
      <c r="Y2937" s="220" t="s">
        <v>183</v>
      </c>
      <c r="Z2937" s="312">
        <v>100</v>
      </c>
      <c r="AA2937" s="311">
        <v>42186</v>
      </c>
      <c r="AB2937" s="1">
        <v>0</v>
      </c>
      <c r="AC2937" s="220"/>
      <c r="AD2937" s="1" t="s">
        <v>49</v>
      </c>
      <c r="AE2937" s="1"/>
      <c r="AF2937" s="1"/>
      <c r="AG2937" s="1"/>
      <c r="AH2937" s="3"/>
      <c r="AI2937" s="3"/>
      <c r="AJ2937" s="3"/>
    </row>
    <row r="2938" spans="1:36" ht="135" hidden="1" customHeight="1" x14ac:dyDescent="0.2">
      <c r="A2938" s="36" t="s">
        <v>5144</v>
      </c>
      <c r="B2938" s="1038" t="s">
        <v>109</v>
      </c>
      <c r="C2938" s="1038" t="s">
        <v>36</v>
      </c>
      <c r="D2938" s="37">
        <v>41827</v>
      </c>
      <c r="E2938" s="1534">
        <v>0.66527777777777775</v>
      </c>
      <c r="F2938" s="311" t="s">
        <v>5390</v>
      </c>
      <c r="G2938" s="1534">
        <v>0.66527777777777775</v>
      </c>
      <c r="H2938" s="314">
        <v>0</v>
      </c>
      <c r="I2938" s="312">
        <v>92</v>
      </c>
      <c r="J2938" s="1233" t="s">
        <v>178</v>
      </c>
      <c r="K2938" s="1233" t="s">
        <v>132</v>
      </c>
      <c r="L2938" s="52" t="s">
        <v>128</v>
      </c>
      <c r="M2938" s="131" t="s">
        <v>5395</v>
      </c>
      <c r="N2938" s="312">
        <v>35</v>
      </c>
      <c r="O2938" s="17" t="s">
        <v>66</v>
      </c>
      <c r="P2938" s="131" t="s">
        <v>5396</v>
      </c>
      <c r="Q2938" s="61" t="s">
        <v>9759</v>
      </c>
      <c r="R2938" s="312"/>
      <c r="S2938" s="312">
        <v>136.1</v>
      </c>
      <c r="T2938" s="312">
        <v>136.1</v>
      </c>
      <c r="U2938" s="52" t="s">
        <v>84</v>
      </c>
      <c r="V2938" s="52">
        <v>1989</v>
      </c>
      <c r="W2938" s="52"/>
      <c r="X2938" s="1" t="s">
        <v>3881</v>
      </c>
      <c r="Y2938" s="57">
        <v>41703</v>
      </c>
      <c r="Z2938" s="312">
        <v>100</v>
      </c>
      <c r="AA2938" s="220" t="s">
        <v>5397</v>
      </c>
      <c r="AB2938" s="312">
        <v>0</v>
      </c>
      <c r="AC2938" s="57">
        <v>41703</v>
      </c>
      <c r="AD2938" s="1" t="s">
        <v>48</v>
      </c>
      <c r="AE2938" s="52"/>
      <c r="AF2938" s="52"/>
      <c r="AG2938" s="52"/>
      <c r="AH2938" s="6"/>
      <c r="AI2938" s="6"/>
      <c r="AJ2938" s="6"/>
    </row>
    <row r="2939" spans="1:36" ht="126" hidden="1" customHeight="1" x14ac:dyDescent="0.2">
      <c r="A2939" s="36" t="s">
        <v>5144</v>
      </c>
      <c r="B2939" s="377" t="s">
        <v>109</v>
      </c>
      <c r="C2939" s="1494" t="s">
        <v>5389</v>
      </c>
      <c r="D2939" s="37">
        <v>41827</v>
      </c>
      <c r="E2939" s="1521">
        <v>0.71597222222222223</v>
      </c>
      <c r="F2939" s="311" t="s">
        <v>5390</v>
      </c>
      <c r="G2939" s="1521">
        <v>0.71597222222222223</v>
      </c>
      <c r="H2939" s="1567">
        <v>0</v>
      </c>
      <c r="I2939" s="1">
        <v>288</v>
      </c>
      <c r="J2939" s="1" t="s">
        <v>5398</v>
      </c>
      <c r="K2939" s="1" t="s">
        <v>132</v>
      </c>
      <c r="L2939" s="1" t="s">
        <v>125</v>
      </c>
      <c r="M2939" s="408" t="s">
        <v>3296</v>
      </c>
      <c r="N2939" s="760">
        <v>110</v>
      </c>
      <c r="O2939" s="760" t="s">
        <v>66</v>
      </c>
      <c r="P2939" s="408" t="s">
        <v>5399</v>
      </c>
      <c r="Q2939" s="286" t="s">
        <v>5400</v>
      </c>
      <c r="R2939" s="517"/>
      <c r="S2939" s="517">
        <v>103.9</v>
      </c>
      <c r="T2939" s="517">
        <v>103.9</v>
      </c>
      <c r="U2939" s="1"/>
      <c r="V2939" s="52"/>
      <c r="W2939" s="1"/>
      <c r="X2939" s="1"/>
      <c r="Y2939" s="52"/>
      <c r="Z2939" s="312"/>
      <c r="AA2939" s="52"/>
      <c r="AB2939" s="1"/>
      <c r="AC2939" s="52"/>
      <c r="AD2939" s="1" t="s">
        <v>55</v>
      </c>
      <c r="AE2939" s="1"/>
      <c r="AF2939" s="1"/>
      <c r="AG2939" s="1"/>
      <c r="AH2939" s="3"/>
      <c r="AI2939" s="3"/>
      <c r="AJ2939" s="3"/>
    </row>
    <row r="2940" spans="1:36" ht="31.5" hidden="1" customHeight="1" x14ac:dyDescent="0.2">
      <c r="A2940" s="36" t="s">
        <v>5144</v>
      </c>
      <c r="B2940" s="1" t="s">
        <v>109</v>
      </c>
      <c r="C2940" s="1" t="s">
        <v>36</v>
      </c>
      <c r="D2940" s="37">
        <v>41828</v>
      </c>
      <c r="E2940" s="137"/>
      <c r="F2940" s="292"/>
      <c r="G2940" s="137"/>
      <c r="H2940" s="137"/>
      <c r="I2940" s="1"/>
      <c r="J2940" s="1"/>
      <c r="K2940" s="1"/>
      <c r="L2940" s="1"/>
      <c r="M2940" s="1"/>
      <c r="N2940" s="1"/>
      <c r="O2940" s="1"/>
      <c r="P2940" s="1"/>
      <c r="Q2940" s="1"/>
      <c r="R2940" s="1"/>
      <c r="S2940" s="1"/>
      <c r="T2940" s="1"/>
      <c r="U2940" s="1"/>
      <c r="V2940" s="52"/>
      <c r="W2940" s="1"/>
      <c r="X2940" s="1"/>
      <c r="Y2940" s="52"/>
      <c r="Z2940" s="312"/>
      <c r="AA2940" s="52"/>
      <c r="AB2940" s="1"/>
      <c r="AC2940" s="52"/>
      <c r="AD2940" s="1"/>
      <c r="AE2940" s="1"/>
      <c r="AF2940" s="1"/>
      <c r="AG2940" s="1" t="s">
        <v>200</v>
      </c>
      <c r="AH2940" s="3"/>
      <c r="AI2940" s="3"/>
      <c r="AJ2940" s="3"/>
    </row>
    <row r="2941" spans="1:36" ht="141.75" hidden="1" customHeight="1" x14ac:dyDescent="0.2">
      <c r="A2941" s="36" t="s">
        <v>5144</v>
      </c>
      <c r="B2941" s="1" t="s">
        <v>109</v>
      </c>
      <c r="C2941" s="1" t="s">
        <v>36</v>
      </c>
      <c r="D2941" s="37">
        <v>41829</v>
      </c>
      <c r="E2941" s="137"/>
      <c r="F2941" s="292"/>
      <c r="G2941" s="137"/>
      <c r="H2941" s="137"/>
      <c r="I2941" s="1"/>
      <c r="J2941" s="1"/>
      <c r="K2941" s="1"/>
      <c r="L2941" s="1"/>
      <c r="M2941" s="1"/>
      <c r="N2941" s="1"/>
      <c r="O2941" s="1"/>
      <c r="P2941" s="1"/>
      <c r="Q2941" s="1"/>
      <c r="R2941" s="1"/>
      <c r="S2941" s="1"/>
      <c r="T2941" s="1"/>
      <c r="U2941" s="1"/>
      <c r="V2941" s="52"/>
      <c r="W2941" s="1"/>
      <c r="X2941" s="1"/>
      <c r="Y2941" s="52"/>
      <c r="Z2941" s="312"/>
      <c r="AA2941" s="52"/>
      <c r="AB2941" s="1"/>
      <c r="AC2941" s="52"/>
      <c r="AD2941" s="1"/>
      <c r="AE2941" s="1"/>
      <c r="AF2941" s="1"/>
      <c r="AG2941" s="1" t="s">
        <v>200</v>
      </c>
      <c r="AH2941" s="3"/>
      <c r="AI2941" s="3"/>
      <c r="AJ2941" s="3"/>
    </row>
    <row r="2942" spans="1:36" ht="280.5" hidden="1" customHeight="1" x14ac:dyDescent="0.2">
      <c r="A2942" s="36" t="s">
        <v>5144</v>
      </c>
      <c r="B2942" s="1" t="s">
        <v>109</v>
      </c>
      <c r="C2942" s="1" t="s">
        <v>36</v>
      </c>
      <c r="D2942" s="37">
        <v>41830</v>
      </c>
      <c r="E2942" s="137"/>
      <c r="F2942" s="292"/>
      <c r="G2942" s="137"/>
      <c r="H2942" s="137"/>
      <c r="I2942" s="1"/>
      <c r="J2942" s="1"/>
      <c r="K2942" s="1"/>
      <c r="L2942" s="1"/>
      <c r="M2942" s="1"/>
      <c r="N2942" s="1"/>
      <c r="O2942" s="1"/>
      <c r="P2942" s="1"/>
      <c r="Q2942" s="1"/>
      <c r="R2942" s="1"/>
      <c r="S2942" s="1"/>
      <c r="T2942" s="1"/>
      <c r="U2942" s="1"/>
      <c r="V2942" s="52"/>
      <c r="W2942" s="1"/>
      <c r="X2942" s="1"/>
      <c r="Y2942" s="52"/>
      <c r="Z2942" s="312"/>
      <c r="AA2942" s="52"/>
      <c r="AB2942" s="1"/>
      <c r="AC2942" s="52"/>
      <c r="AD2942" s="1"/>
      <c r="AE2942" s="1"/>
      <c r="AF2942" s="1"/>
      <c r="AG2942" s="1" t="s">
        <v>200</v>
      </c>
      <c r="AH2942" s="3"/>
      <c r="AI2942" s="3"/>
      <c r="AJ2942" s="3"/>
    </row>
    <row r="2943" spans="1:36" ht="306" hidden="1" customHeight="1" x14ac:dyDescent="0.2">
      <c r="A2943" s="36" t="s">
        <v>5144</v>
      </c>
      <c r="B2943" s="1" t="s">
        <v>109</v>
      </c>
      <c r="C2943" s="1" t="s">
        <v>36</v>
      </c>
      <c r="D2943" s="37">
        <v>41831</v>
      </c>
      <c r="E2943" s="137"/>
      <c r="F2943" s="292"/>
      <c r="G2943" s="137"/>
      <c r="H2943" s="137"/>
      <c r="I2943" s="1"/>
      <c r="J2943" s="1"/>
      <c r="K2943" s="1"/>
      <c r="L2943" s="1"/>
      <c r="M2943" s="1"/>
      <c r="N2943" s="1"/>
      <c r="O2943" s="1"/>
      <c r="P2943" s="1"/>
      <c r="Q2943" s="1"/>
      <c r="R2943" s="1"/>
      <c r="S2943" s="1"/>
      <c r="T2943" s="1"/>
      <c r="U2943" s="1"/>
      <c r="V2943" s="52"/>
      <c r="W2943" s="1"/>
      <c r="X2943" s="1"/>
      <c r="Y2943" s="52"/>
      <c r="Z2943" s="312"/>
      <c r="AA2943" s="52"/>
      <c r="AB2943" s="1"/>
      <c r="AC2943" s="52"/>
      <c r="AD2943" s="1"/>
      <c r="AE2943" s="1"/>
      <c r="AF2943" s="1"/>
      <c r="AG2943" s="1" t="s">
        <v>200</v>
      </c>
      <c r="AH2943" s="3"/>
      <c r="AI2943" s="3"/>
      <c r="AJ2943" s="3"/>
    </row>
    <row r="2944" spans="1:36" ht="140.25" hidden="1" customHeight="1" x14ac:dyDescent="0.2">
      <c r="A2944" s="36" t="s">
        <v>5144</v>
      </c>
      <c r="B2944" s="1" t="s">
        <v>109</v>
      </c>
      <c r="C2944" s="1" t="s">
        <v>36</v>
      </c>
      <c r="D2944" s="292">
        <v>41832</v>
      </c>
      <c r="E2944" s="137"/>
      <c r="F2944" s="292"/>
      <c r="G2944" s="137"/>
      <c r="H2944" s="137"/>
      <c r="I2944" s="1"/>
      <c r="J2944" s="1"/>
      <c r="K2944" s="1"/>
      <c r="L2944" s="1"/>
      <c r="M2944" s="1"/>
      <c r="N2944" s="1"/>
      <c r="O2944" s="1"/>
      <c r="P2944" s="1"/>
      <c r="Q2944" s="1"/>
      <c r="R2944" s="1"/>
      <c r="S2944" s="1"/>
      <c r="T2944" s="1"/>
      <c r="U2944" s="1"/>
      <c r="V2944" s="52"/>
      <c r="W2944" s="1"/>
      <c r="X2944" s="1"/>
      <c r="Y2944" s="52"/>
      <c r="Z2944" s="312"/>
      <c r="AA2944" s="52"/>
      <c r="AB2944" s="1"/>
      <c r="AC2944" s="52"/>
      <c r="AD2944" s="1"/>
      <c r="AE2944" s="1"/>
      <c r="AF2944" s="1"/>
      <c r="AG2944" s="1" t="s">
        <v>200</v>
      </c>
      <c r="AH2944" s="3"/>
      <c r="AI2944" s="3"/>
      <c r="AJ2944" s="3"/>
    </row>
    <row r="2945" spans="1:36" ht="63" hidden="1" customHeight="1" x14ac:dyDescent="0.2">
      <c r="A2945" s="36" t="s">
        <v>5144</v>
      </c>
      <c r="B2945" s="1" t="s">
        <v>109</v>
      </c>
      <c r="C2945" s="1" t="s">
        <v>36</v>
      </c>
      <c r="D2945" s="37">
        <v>41833</v>
      </c>
      <c r="E2945" s="137"/>
      <c r="F2945" s="292"/>
      <c r="G2945" s="137"/>
      <c r="H2945" s="137"/>
      <c r="I2945" s="1"/>
      <c r="J2945" s="1"/>
      <c r="K2945" s="1"/>
      <c r="L2945" s="1"/>
      <c r="M2945" s="1"/>
      <c r="N2945" s="1"/>
      <c r="O2945" s="1"/>
      <c r="P2945" s="1"/>
      <c r="Q2945" s="1"/>
      <c r="R2945" s="1"/>
      <c r="S2945" s="1"/>
      <c r="T2945" s="1"/>
      <c r="U2945" s="1"/>
      <c r="V2945" s="52"/>
      <c r="W2945" s="1"/>
      <c r="X2945" s="1"/>
      <c r="Y2945" s="52"/>
      <c r="Z2945" s="312"/>
      <c r="AA2945" s="52"/>
      <c r="AB2945" s="1"/>
      <c r="AC2945" s="52"/>
      <c r="AD2945" s="1"/>
      <c r="AE2945" s="1"/>
      <c r="AF2945" s="1"/>
      <c r="AG2945" s="1" t="s">
        <v>200</v>
      </c>
      <c r="AH2945" s="3"/>
      <c r="AI2945" s="3"/>
      <c r="AJ2945" s="3"/>
    </row>
    <row r="2946" spans="1:36" ht="141.75" hidden="1" customHeight="1" x14ac:dyDescent="0.2">
      <c r="A2946" s="36" t="s">
        <v>5144</v>
      </c>
      <c r="B2946" s="17" t="s">
        <v>109</v>
      </c>
      <c r="C2946" s="17" t="s">
        <v>36</v>
      </c>
      <c r="D2946" s="37">
        <v>41835</v>
      </c>
      <c r="E2946" s="314">
        <v>5.486111111111111E-2</v>
      </c>
      <c r="F2946" s="311" t="s">
        <v>7132</v>
      </c>
      <c r="G2946" s="293">
        <v>7.4999999999999997E-2</v>
      </c>
      <c r="H2946" s="314">
        <v>2.013888888888889E-2</v>
      </c>
      <c r="I2946" s="312">
        <v>16</v>
      </c>
      <c r="J2946" s="17" t="s">
        <v>146</v>
      </c>
      <c r="K2946" s="17" t="s">
        <v>133</v>
      </c>
      <c r="L2946" s="17" t="s">
        <v>127</v>
      </c>
      <c r="M2946" s="52" t="s">
        <v>7133</v>
      </c>
      <c r="N2946" s="312" t="s">
        <v>103</v>
      </c>
      <c r="O2946" s="17" t="s">
        <v>66</v>
      </c>
      <c r="P2946" s="52" t="s">
        <v>7133</v>
      </c>
      <c r="Q2946" s="1" t="s">
        <v>7134</v>
      </c>
      <c r="R2946" s="312">
        <v>2.2000000000000002</v>
      </c>
      <c r="S2946" s="312"/>
      <c r="T2946" s="312">
        <v>2.2000000000000002</v>
      </c>
      <c r="U2946" s="52" t="s">
        <v>75</v>
      </c>
      <c r="V2946" s="52">
        <v>1986</v>
      </c>
      <c r="W2946" s="52" t="s">
        <v>171</v>
      </c>
      <c r="X2946" s="17" t="s">
        <v>3881</v>
      </c>
      <c r="Y2946" s="220" t="s">
        <v>9753</v>
      </c>
      <c r="Z2946" s="312">
        <v>100</v>
      </c>
      <c r="AA2946" s="311"/>
      <c r="AB2946" s="312">
        <v>0</v>
      </c>
      <c r="AC2946" s="220"/>
      <c r="AD2946" s="1" t="s">
        <v>57</v>
      </c>
      <c r="AE2946" s="52"/>
      <c r="AF2946" s="52"/>
      <c r="AG2946" s="52"/>
      <c r="AH2946" s="6"/>
      <c r="AI2946" s="6" t="s">
        <v>387</v>
      </c>
      <c r="AJ2946" s="6"/>
    </row>
    <row r="2947" spans="1:36" ht="78" hidden="1" customHeight="1" x14ac:dyDescent="0.2">
      <c r="A2947" s="36" t="s">
        <v>5144</v>
      </c>
      <c r="B2947" s="1" t="s">
        <v>109</v>
      </c>
      <c r="C2947" s="482" t="s">
        <v>5389</v>
      </c>
      <c r="D2947" s="37">
        <v>41835</v>
      </c>
      <c r="E2947" s="293">
        <v>0.72777777777777775</v>
      </c>
      <c r="F2947" s="311" t="s">
        <v>7132</v>
      </c>
      <c r="G2947" s="293">
        <v>0.72777777777777775</v>
      </c>
      <c r="H2947" s="137">
        <v>0</v>
      </c>
      <c r="I2947" s="1">
        <v>19</v>
      </c>
      <c r="J2947" s="1"/>
      <c r="K2947" s="1"/>
      <c r="L2947" s="1" t="s">
        <v>125</v>
      </c>
      <c r="M2947" s="52" t="s">
        <v>7135</v>
      </c>
      <c r="N2947" s="1">
        <v>35</v>
      </c>
      <c r="O2947" s="1" t="s">
        <v>66</v>
      </c>
      <c r="P2947" s="52" t="s">
        <v>7135</v>
      </c>
      <c r="Q2947" s="1" t="s">
        <v>7136</v>
      </c>
      <c r="R2947" s="1"/>
      <c r="S2947" s="1">
        <v>35.200000000000003</v>
      </c>
      <c r="T2947" s="1">
        <v>35.200000000000003</v>
      </c>
      <c r="U2947" s="1"/>
      <c r="V2947" s="52"/>
      <c r="W2947" s="1"/>
      <c r="X2947" s="1"/>
      <c r="Y2947" s="52"/>
      <c r="Z2947" s="312"/>
      <c r="AA2947" s="52"/>
      <c r="AB2947" s="1"/>
      <c r="AC2947" s="52"/>
      <c r="AD2947" s="1" t="s">
        <v>55</v>
      </c>
      <c r="AE2947" s="1"/>
      <c r="AF2947" s="1"/>
      <c r="AG2947" s="1"/>
      <c r="AH2947" s="3"/>
      <c r="AI2947" s="3"/>
      <c r="AJ2947" s="3"/>
    </row>
    <row r="2948" spans="1:36" ht="47.25" hidden="1" customHeight="1" x14ac:dyDescent="0.2">
      <c r="A2948" s="36" t="s">
        <v>5144</v>
      </c>
      <c r="B2948" s="1" t="s">
        <v>109</v>
      </c>
      <c r="C2948" s="1" t="s">
        <v>36</v>
      </c>
      <c r="D2948" s="37">
        <v>41836</v>
      </c>
      <c r="E2948" s="137">
        <v>0.85277777777777775</v>
      </c>
      <c r="F2948" s="292" t="s">
        <v>7137</v>
      </c>
      <c r="G2948" s="137">
        <v>0.88958333333333339</v>
      </c>
      <c r="H2948" s="137">
        <v>3.6805555555555557E-2</v>
      </c>
      <c r="I2948" s="1">
        <v>24</v>
      </c>
      <c r="J2948" s="17" t="s">
        <v>146</v>
      </c>
      <c r="K2948" s="17" t="s">
        <v>133</v>
      </c>
      <c r="L2948" s="1" t="s">
        <v>127</v>
      </c>
      <c r="M2948" s="1" t="s">
        <v>7138</v>
      </c>
      <c r="N2948" s="312" t="s">
        <v>103</v>
      </c>
      <c r="O2948" s="1" t="s">
        <v>66</v>
      </c>
      <c r="P2948" s="1" t="s">
        <v>7138</v>
      </c>
      <c r="Q2948" s="1" t="s">
        <v>7139</v>
      </c>
      <c r="R2948" s="1">
        <v>12.5</v>
      </c>
      <c r="S2948" s="1">
        <v>3.3</v>
      </c>
      <c r="T2948" s="1">
        <v>15.8</v>
      </c>
      <c r="U2948" s="1" t="s">
        <v>75</v>
      </c>
      <c r="V2948" s="52">
        <v>1997</v>
      </c>
      <c r="W2948" s="1" t="s">
        <v>5999</v>
      </c>
      <c r="X2948" s="17" t="s">
        <v>3881</v>
      </c>
      <c r="Y2948" s="57">
        <v>41741</v>
      </c>
      <c r="Z2948" s="312">
        <v>100</v>
      </c>
      <c r="AA2948" s="52"/>
      <c r="AB2948" s="1">
        <v>0</v>
      </c>
      <c r="AC2948" s="52"/>
      <c r="AD2948" s="1" t="s">
        <v>57</v>
      </c>
      <c r="AE2948" s="1"/>
      <c r="AF2948" s="1"/>
      <c r="AG2948" s="1"/>
      <c r="AH2948" s="3"/>
      <c r="AI2948" s="3" t="s">
        <v>387</v>
      </c>
      <c r="AJ2948" s="3"/>
    </row>
    <row r="2949" spans="1:36" ht="31.5" hidden="1" customHeight="1" x14ac:dyDescent="0.2">
      <c r="A2949" s="36" t="s">
        <v>5144</v>
      </c>
      <c r="B2949" s="1" t="s">
        <v>109</v>
      </c>
      <c r="C2949" s="1" t="s">
        <v>36</v>
      </c>
      <c r="D2949" s="37">
        <v>41837</v>
      </c>
      <c r="E2949" s="137">
        <v>0.6166666666666667</v>
      </c>
      <c r="F2949" s="292" t="s">
        <v>7140</v>
      </c>
      <c r="G2949" s="137">
        <v>0.61805555555555558</v>
      </c>
      <c r="H2949" s="137">
        <v>1.3888888888888889E-3</v>
      </c>
      <c r="I2949" s="1">
        <v>6</v>
      </c>
      <c r="J2949" s="1" t="s">
        <v>7141</v>
      </c>
      <c r="K2949" s="1" t="s">
        <v>135</v>
      </c>
      <c r="L2949" s="1" t="s">
        <v>130</v>
      </c>
      <c r="M2949" s="1" t="s">
        <v>5394</v>
      </c>
      <c r="N2949" s="312" t="s">
        <v>103</v>
      </c>
      <c r="O2949" s="1" t="s">
        <v>66</v>
      </c>
      <c r="P2949" s="1" t="s">
        <v>5394</v>
      </c>
      <c r="Q2949" s="1" t="s">
        <v>7142</v>
      </c>
      <c r="R2949" s="1">
        <v>1</v>
      </c>
      <c r="S2949" s="1">
        <v>25</v>
      </c>
      <c r="T2949" s="1">
        <v>26</v>
      </c>
      <c r="U2949" s="1" t="s">
        <v>84</v>
      </c>
      <c r="V2949" s="52">
        <v>2013</v>
      </c>
      <c r="W2949" s="1" t="s">
        <v>9754</v>
      </c>
      <c r="X2949" s="1" t="s">
        <v>9739</v>
      </c>
      <c r="Y2949" s="57">
        <v>41713</v>
      </c>
      <c r="Z2949" s="312"/>
      <c r="AA2949" s="52"/>
      <c r="AB2949" s="1"/>
      <c r="AC2949" s="52"/>
      <c r="AD2949" s="1" t="s">
        <v>46</v>
      </c>
      <c r="AE2949" s="1"/>
      <c r="AF2949" s="1"/>
      <c r="AG2949" s="1"/>
      <c r="AH2949" s="3"/>
      <c r="AI2949" s="3"/>
      <c r="AJ2949" s="3"/>
    </row>
    <row r="2950" spans="1:36" ht="63" hidden="1" customHeight="1" x14ac:dyDescent="0.2">
      <c r="A2950" s="36" t="s">
        <v>5144</v>
      </c>
      <c r="B2950" s="1" t="s">
        <v>109</v>
      </c>
      <c r="C2950" s="1" t="s">
        <v>36</v>
      </c>
      <c r="D2950" s="37">
        <v>41838</v>
      </c>
      <c r="E2950" s="137">
        <v>0.60486111111111118</v>
      </c>
      <c r="F2950" s="292" t="s">
        <v>7143</v>
      </c>
      <c r="G2950" s="137">
        <v>0.60486111111111118</v>
      </c>
      <c r="H2950" s="137">
        <v>0</v>
      </c>
      <c r="I2950" s="1">
        <v>7</v>
      </c>
      <c r="J2950" s="1" t="s">
        <v>866</v>
      </c>
      <c r="K2950" s="1" t="s">
        <v>132</v>
      </c>
      <c r="L2950" s="1" t="s">
        <v>128</v>
      </c>
      <c r="M2950" s="1" t="s">
        <v>7144</v>
      </c>
      <c r="N2950" s="312">
        <v>35</v>
      </c>
      <c r="O2950" s="1" t="s">
        <v>63</v>
      </c>
      <c r="P2950" s="1" t="s">
        <v>7144</v>
      </c>
      <c r="Q2950" s="1" t="s">
        <v>7145</v>
      </c>
      <c r="R2950" s="1"/>
      <c r="S2950" s="1">
        <v>0.8</v>
      </c>
      <c r="T2950" s="1">
        <v>0.8</v>
      </c>
      <c r="U2950" s="1" t="s">
        <v>87</v>
      </c>
      <c r="V2950" s="52">
        <v>1994</v>
      </c>
      <c r="W2950" s="1" t="s">
        <v>9755</v>
      </c>
      <c r="X2950" s="1" t="s">
        <v>9756</v>
      </c>
      <c r="Y2950" s="52"/>
      <c r="Z2950" s="312">
        <v>100</v>
      </c>
      <c r="AA2950" s="52"/>
      <c r="AB2950" s="1">
        <v>0</v>
      </c>
      <c r="AC2950" s="52"/>
      <c r="AD2950" s="1" t="s">
        <v>56</v>
      </c>
      <c r="AE2950" s="1"/>
      <c r="AF2950" s="1"/>
      <c r="AG2950" s="1"/>
      <c r="AH2950" s="3"/>
      <c r="AI2950" s="3"/>
      <c r="AJ2950" s="3"/>
    </row>
    <row r="2951" spans="1:36" ht="31.5" hidden="1" customHeight="1" x14ac:dyDescent="0.2">
      <c r="A2951" s="36" t="s">
        <v>5144</v>
      </c>
      <c r="B2951" s="1" t="s">
        <v>109</v>
      </c>
      <c r="C2951" s="1" t="s">
        <v>36</v>
      </c>
      <c r="D2951" s="37">
        <v>41839</v>
      </c>
      <c r="E2951" s="137"/>
      <c r="F2951" s="292"/>
      <c r="G2951" s="137"/>
      <c r="H2951" s="137"/>
      <c r="I2951" s="1"/>
      <c r="J2951" s="1"/>
      <c r="K2951" s="1"/>
      <c r="L2951" s="1"/>
      <c r="M2951" s="1"/>
      <c r="N2951" s="1"/>
      <c r="O2951" s="1"/>
      <c r="P2951" s="1"/>
      <c r="Q2951" s="1"/>
      <c r="R2951" s="1"/>
      <c r="S2951" s="1"/>
      <c r="T2951" s="1"/>
      <c r="U2951" s="1"/>
      <c r="V2951" s="52"/>
      <c r="W2951" s="1"/>
      <c r="X2951" s="1"/>
      <c r="Y2951" s="52"/>
      <c r="Z2951" s="312"/>
      <c r="AA2951" s="52"/>
      <c r="AB2951" s="1"/>
      <c r="AC2951" s="52"/>
      <c r="AD2951" s="1"/>
      <c r="AE2951" s="1"/>
      <c r="AF2951" s="1"/>
      <c r="AG2951" s="1" t="s">
        <v>200</v>
      </c>
      <c r="AH2951" s="3"/>
      <c r="AI2951" s="3"/>
      <c r="AJ2951" s="3"/>
    </row>
    <row r="2952" spans="1:36" ht="31.5" hidden="1" customHeight="1" x14ac:dyDescent="0.2">
      <c r="A2952" s="36" t="s">
        <v>5144</v>
      </c>
      <c r="B2952" s="1" t="s">
        <v>109</v>
      </c>
      <c r="C2952" s="1" t="s">
        <v>36</v>
      </c>
      <c r="D2952" s="37">
        <v>41840</v>
      </c>
      <c r="E2952" s="137">
        <v>0.13958333333333334</v>
      </c>
      <c r="F2952" s="292" t="s">
        <v>7146</v>
      </c>
      <c r="G2952" s="137">
        <v>0.13958333333333334</v>
      </c>
      <c r="H2952" s="137">
        <v>0</v>
      </c>
      <c r="I2952" s="1">
        <v>10</v>
      </c>
      <c r="J2952" s="17" t="s">
        <v>146</v>
      </c>
      <c r="K2952" s="1" t="s">
        <v>132</v>
      </c>
      <c r="L2952" s="1" t="s">
        <v>128</v>
      </c>
      <c r="M2952" s="1" t="s">
        <v>7147</v>
      </c>
      <c r="N2952" s="312" t="s">
        <v>103</v>
      </c>
      <c r="O2952" s="1" t="s">
        <v>66</v>
      </c>
      <c r="P2952" s="1" t="s">
        <v>7147</v>
      </c>
      <c r="Q2952" s="1" t="s">
        <v>7148</v>
      </c>
      <c r="R2952" s="1"/>
      <c r="S2952" s="1">
        <v>1.5</v>
      </c>
      <c r="T2952" s="1">
        <v>1.5</v>
      </c>
      <c r="U2952" s="1" t="s">
        <v>75</v>
      </c>
      <c r="V2952" s="52">
        <v>1988</v>
      </c>
      <c r="W2952" s="52" t="s">
        <v>1536</v>
      </c>
      <c r="X2952" s="17" t="s">
        <v>3881</v>
      </c>
      <c r="Y2952" s="57">
        <v>41724</v>
      </c>
      <c r="Z2952" s="312">
        <v>100</v>
      </c>
      <c r="AA2952" s="52"/>
      <c r="AB2952" s="1">
        <v>0</v>
      </c>
      <c r="AC2952" s="57">
        <v>41724</v>
      </c>
      <c r="AD2952" s="1" t="s">
        <v>56</v>
      </c>
      <c r="AE2952" s="1"/>
      <c r="AF2952" s="1"/>
      <c r="AG2952" s="1"/>
      <c r="AH2952" s="3"/>
      <c r="AI2952" s="3"/>
      <c r="AJ2952" s="3"/>
    </row>
    <row r="2953" spans="1:36" ht="31.5" hidden="1" customHeight="1" x14ac:dyDescent="0.2">
      <c r="A2953" s="36" t="s">
        <v>5144</v>
      </c>
      <c r="B2953" s="1" t="s">
        <v>109</v>
      </c>
      <c r="C2953" s="1" t="s">
        <v>36</v>
      </c>
      <c r="D2953" s="37">
        <v>41841</v>
      </c>
      <c r="E2953" s="137"/>
      <c r="F2953" s="292"/>
      <c r="G2953" s="137"/>
      <c r="H2953" s="137"/>
      <c r="I2953" s="1"/>
      <c r="J2953" s="1"/>
      <c r="K2953" s="1"/>
      <c r="L2953" s="1"/>
      <c r="M2953" s="1"/>
      <c r="N2953" s="312"/>
      <c r="O2953" s="1"/>
      <c r="P2953" s="1"/>
      <c r="Q2953" s="1"/>
      <c r="R2953" s="1"/>
      <c r="S2953" s="1"/>
      <c r="T2953" s="1"/>
      <c r="U2953" s="1"/>
      <c r="V2953" s="52"/>
      <c r="W2953" s="1"/>
      <c r="X2953" s="1"/>
      <c r="Y2953" s="52"/>
      <c r="Z2953" s="312"/>
      <c r="AA2953" s="52"/>
      <c r="AB2953" s="1"/>
      <c r="AC2953" s="52"/>
      <c r="AD2953" s="1"/>
      <c r="AE2953" s="1"/>
      <c r="AF2953" s="1"/>
      <c r="AG2953" s="1" t="s">
        <v>200</v>
      </c>
      <c r="AH2953" s="3"/>
      <c r="AI2953" s="3"/>
      <c r="AJ2953" s="3"/>
    </row>
    <row r="2954" spans="1:36" ht="31.5" hidden="1" customHeight="1" x14ac:dyDescent="0.2">
      <c r="A2954" s="36" t="s">
        <v>5144</v>
      </c>
      <c r="B2954" s="1" t="s">
        <v>109</v>
      </c>
      <c r="C2954" s="1" t="s">
        <v>36</v>
      </c>
      <c r="D2954" s="37">
        <v>41842</v>
      </c>
      <c r="E2954" s="137">
        <v>0.27708333333333335</v>
      </c>
      <c r="F2954" s="292">
        <v>41842</v>
      </c>
      <c r="G2954" s="137">
        <v>0.27708333333333335</v>
      </c>
      <c r="H2954" s="137">
        <v>0</v>
      </c>
      <c r="I2954" s="1">
        <v>180</v>
      </c>
      <c r="J2954" s="1" t="s">
        <v>7362</v>
      </c>
      <c r="K2954" s="1" t="s">
        <v>132</v>
      </c>
      <c r="L2954" s="1" t="s">
        <v>125</v>
      </c>
      <c r="M2954" s="52" t="s">
        <v>7363</v>
      </c>
      <c r="N2954" s="312">
        <v>110</v>
      </c>
      <c r="O2954" s="1" t="s">
        <v>66</v>
      </c>
      <c r="P2954" s="52" t="s">
        <v>7363</v>
      </c>
      <c r="Q2954" s="1" t="s">
        <v>9748</v>
      </c>
      <c r="R2954" s="1"/>
      <c r="S2954" s="1">
        <v>87</v>
      </c>
      <c r="T2954" s="1">
        <v>87</v>
      </c>
      <c r="U2954" s="1"/>
      <c r="V2954" s="52"/>
      <c r="W2954" s="1"/>
      <c r="X2954" s="1"/>
      <c r="Y2954" s="52"/>
      <c r="Z2954" s="312"/>
      <c r="AA2954" s="52"/>
      <c r="AB2954" s="1"/>
      <c r="AC2954" s="52"/>
      <c r="AD2954" s="1" t="s">
        <v>55</v>
      </c>
      <c r="AE2954" s="1"/>
      <c r="AF2954" s="1"/>
      <c r="AG2954" s="1"/>
      <c r="AH2954" s="3"/>
      <c r="AI2954" s="3"/>
      <c r="AJ2954" s="3"/>
    </row>
    <row r="2955" spans="1:36" ht="31.5" hidden="1" customHeight="1" x14ac:dyDescent="0.2">
      <c r="A2955" s="36" t="s">
        <v>5144</v>
      </c>
      <c r="B2955" s="1" t="s">
        <v>109</v>
      </c>
      <c r="C2955" s="1" t="s">
        <v>36</v>
      </c>
      <c r="D2955" s="37">
        <v>41843</v>
      </c>
      <c r="E2955" s="137">
        <v>0.72152777777777777</v>
      </c>
      <c r="F2955" s="292">
        <v>41843</v>
      </c>
      <c r="G2955" s="137">
        <v>0.76875000000000004</v>
      </c>
      <c r="H2955" s="137">
        <v>4.7222222222222221E-2</v>
      </c>
      <c r="I2955" s="1">
        <v>3</v>
      </c>
      <c r="J2955" s="1"/>
      <c r="K2955" s="1" t="s">
        <v>834</v>
      </c>
      <c r="L2955" s="1" t="s">
        <v>130</v>
      </c>
      <c r="M2955" s="1" t="s">
        <v>5394</v>
      </c>
      <c r="N2955" s="312" t="s">
        <v>103</v>
      </c>
      <c r="O2955" s="1" t="s">
        <v>66</v>
      </c>
      <c r="P2955" s="1" t="s">
        <v>5394</v>
      </c>
      <c r="Q2955" s="1" t="s">
        <v>9749</v>
      </c>
      <c r="R2955" s="1">
        <v>19</v>
      </c>
      <c r="S2955" s="1"/>
      <c r="T2955" s="1">
        <v>19</v>
      </c>
      <c r="U2955" s="1" t="s">
        <v>80</v>
      </c>
      <c r="V2955" s="52">
        <v>1988</v>
      </c>
      <c r="W2955" s="1" t="s">
        <v>9746</v>
      </c>
      <c r="X2955" s="1" t="s">
        <v>3528</v>
      </c>
      <c r="Y2955" s="220" t="s">
        <v>2669</v>
      </c>
      <c r="Z2955" s="312">
        <v>100</v>
      </c>
      <c r="AA2955" s="52"/>
      <c r="AB2955" s="1">
        <v>0</v>
      </c>
      <c r="AC2955" s="52"/>
      <c r="AD2955" s="1" t="s">
        <v>60</v>
      </c>
      <c r="AE2955" s="1"/>
      <c r="AF2955" s="1"/>
      <c r="AG2955" s="1"/>
      <c r="AH2955" s="3"/>
      <c r="AI2955" s="3"/>
      <c r="AJ2955" s="3"/>
    </row>
    <row r="2956" spans="1:36" ht="31.5" hidden="1" customHeight="1" x14ac:dyDescent="0.2">
      <c r="A2956" s="36" t="s">
        <v>5144</v>
      </c>
      <c r="B2956" s="1" t="s">
        <v>109</v>
      </c>
      <c r="C2956" s="482" t="s">
        <v>5389</v>
      </c>
      <c r="D2956" s="37">
        <v>41844</v>
      </c>
      <c r="E2956" s="293">
        <v>0.54097222222222219</v>
      </c>
      <c r="F2956" s="292">
        <v>41844</v>
      </c>
      <c r="G2956" s="293">
        <v>0.54097222222222219</v>
      </c>
      <c r="H2956" s="137">
        <v>0</v>
      </c>
      <c r="I2956" s="1">
        <v>16</v>
      </c>
      <c r="J2956" s="1"/>
      <c r="K2956" s="1" t="s">
        <v>132</v>
      </c>
      <c r="L2956" s="1" t="s">
        <v>125</v>
      </c>
      <c r="M2956" s="1" t="s">
        <v>7364</v>
      </c>
      <c r="N2956" s="1">
        <v>110</v>
      </c>
      <c r="O2956" s="1" t="s">
        <v>66</v>
      </c>
      <c r="P2956" s="1" t="s">
        <v>7364</v>
      </c>
      <c r="Q2956" s="499" t="s">
        <v>9750</v>
      </c>
      <c r="R2956" s="1"/>
      <c r="S2956" s="1">
        <v>8.4</v>
      </c>
      <c r="T2956" s="1">
        <v>8.4</v>
      </c>
      <c r="U2956" s="1"/>
      <c r="V2956" s="52"/>
      <c r="W2956" s="1"/>
      <c r="X2956" s="1"/>
      <c r="Y2956" s="52"/>
      <c r="Z2956" s="312"/>
      <c r="AA2956" s="52"/>
      <c r="AB2956" s="1"/>
      <c r="AC2956" s="52"/>
      <c r="AD2956" s="1" t="s">
        <v>55</v>
      </c>
      <c r="AE2956" s="1"/>
      <c r="AF2956" s="1"/>
      <c r="AG2956" s="1"/>
      <c r="AH2956" s="3"/>
      <c r="AI2956" s="3"/>
      <c r="AJ2956" s="3"/>
    </row>
    <row r="2957" spans="1:36" ht="31.5" hidden="1" customHeight="1" x14ac:dyDescent="0.2">
      <c r="A2957" s="36" t="s">
        <v>5144</v>
      </c>
      <c r="B2957" s="1" t="s">
        <v>109</v>
      </c>
      <c r="C2957" s="1" t="s">
        <v>36</v>
      </c>
      <c r="D2957" s="37">
        <v>41844</v>
      </c>
      <c r="E2957" s="293">
        <v>0.58194444444444449</v>
      </c>
      <c r="F2957" s="292">
        <v>41844</v>
      </c>
      <c r="G2957" s="293">
        <v>0.58194444444444449</v>
      </c>
      <c r="H2957" s="137">
        <v>0</v>
      </c>
      <c r="I2957" s="1">
        <v>8</v>
      </c>
      <c r="J2957" s="17" t="s">
        <v>146</v>
      </c>
      <c r="K2957" s="17" t="s">
        <v>132</v>
      </c>
      <c r="L2957" s="1" t="s">
        <v>128</v>
      </c>
      <c r="M2957" s="1" t="s">
        <v>7365</v>
      </c>
      <c r="N2957" s="312" t="s">
        <v>103</v>
      </c>
      <c r="O2957" s="1" t="s">
        <v>66</v>
      </c>
      <c r="P2957" s="1" t="s">
        <v>7365</v>
      </c>
      <c r="Q2957" s="1" t="s">
        <v>9751</v>
      </c>
      <c r="R2957" s="1"/>
      <c r="S2957" s="1">
        <v>0.8</v>
      </c>
      <c r="T2957" s="1">
        <v>0.8</v>
      </c>
      <c r="U2957" s="1" t="s">
        <v>84</v>
      </c>
      <c r="V2957" s="52">
        <v>1988</v>
      </c>
      <c r="W2957" s="1" t="s">
        <v>9747</v>
      </c>
      <c r="X2957" s="527"/>
      <c r="Y2957" s="527">
        <v>41727</v>
      </c>
      <c r="Z2957" s="312"/>
      <c r="AA2957" s="52"/>
      <c r="AB2957" s="1"/>
      <c r="AC2957" s="52"/>
      <c r="AD2957" s="1" t="s">
        <v>48</v>
      </c>
      <c r="AE2957" s="1"/>
      <c r="AF2957" s="1"/>
      <c r="AG2957" s="1"/>
      <c r="AH2957" s="3"/>
      <c r="AI2957" s="3"/>
      <c r="AJ2957" s="3"/>
    </row>
    <row r="2958" spans="1:36" ht="204.75" hidden="1" customHeight="1" x14ac:dyDescent="0.2">
      <c r="A2958" s="36" t="s">
        <v>5144</v>
      </c>
      <c r="B2958" s="1" t="s">
        <v>109</v>
      </c>
      <c r="C2958" s="1" t="s">
        <v>36</v>
      </c>
      <c r="D2958" s="37">
        <v>41844</v>
      </c>
      <c r="E2958" s="137">
        <v>0.61527777777777781</v>
      </c>
      <c r="F2958" s="292">
        <v>41844</v>
      </c>
      <c r="G2958" s="137">
        <v>0.61527777777777781</v>
      </c>
      <c r="H2958" s="137">
        <v>0</v>
      </c>
      <c r="I2958" s="1">
        <v>176</v>
      </c>
      <c r="J2958" s="17" t="s">
        <v>146</v>
      </c>
      <c r="K2958" s="1" t="s">
        <v>132</v>
      </c>
      <c r="L2958" s="1" t="s">
        <v>125</v>
      </c>
      <c r="M2958" s="1" t="s">
        <v>7364</v>
      </c>
      <c r="N2958" s="1">
        <v>110</v>
      </c>
      <c r="O2958" s="1" t="s">
        <v>66</v>
      </c>
      <c r="P2958" s="1" t="s">
        <v>7364</v>
      </c>
      <c r="Q2958" s="499" t="s">
        <v>9752</v>
      </c>
      <c r="R2958" s="1"/>
      <c r="S2958" s="1">
        <v>75.2</v>
      </c>
      <c r="T2958" s="1">
        <v>75.2</v>
      </c>
      <c r="U2958" s="1"/>
      <c r="V2958" s="52"/>
      <c r="W2958" s="1"/>
      <c r="X2958" s="1"/>
      <c r="Y2958" s="52"/>
      <c r="Z2958" s="312"/>
      <c r="AA2958" s="52"/>
      <c r="AB2958" s="1"/>
      <c r="AC2958" s="52"/>
      <c r="AD2958" s="1" t="s">
        <v>55</v>
      </c>
      <c r="AE2958" s="1"/>
      <c r="AF2958" s="1"/>
      <c r="AG2958" s="1"/>
      <c r="AH2958" s="3"/>
      <c r="AI2958" s="3"/>
      <c r="AJ2958" s="3"/>
    </row>
    <row r="2959" spans="1:36" ht="31.5" hidden="1" customHeight="1" x14ac:dyDescent="0.2">
      <c r="A2959" s="36" t="s">
        <v>5144</v>
      </c>
      <c r="B2959" s="1" t="s">
        <v>109</v>
      </c>
      <c r="C2959" s="1" t="s">
        <v>36</v>
      </c>
      <c r="D2959" s="37">
        <v>41844</v>
      </c>
      <c r="E2959" s="137">
        <v>0.67986111111111114</v>
      </c>
      <c r="F2959" s="292">
        <v>41844</v>
      </c>
      <c r="G2959" s="137">
        <v>0.67986111111111114</v>
      </c>
      <c r="H2959" s="137">
        <v>0</v>
      </c>
      <c r="I2959" s="1">
        <v>80</v>
      </c>
      <c r="J2959" s="17" t="s">
        <v>146</v>
      </c>
      <c r="K2959" s="1" t="s">
        <v>132</v>
      </c>
      <c r="L2959" s="1" t="s">
        <v>128</v>
      </c>
      <c r="M2959" s="1" t="s">
        <v>7366</v>
      </c>
      <c r="N2959" s="312">
        <v>35</v>
      </c>
      <c r="O2959" s="1" t="s">
        <v>66</v>
      </c>
      <c r="P2959" s="1" t="s">
        <v>7366</v>
      </c>
      <c r="Q2959" s="632" t="s">
        <v>9742</v>
      </c>
      <c r="R2959" s="632"/>
      <c r="S2959" s="632">
        <v>47.4</v>
      </c>
      <c r="T2959" s="632">
        <v>47.4</v>
      </c>
      <c r="U2959" s="632" t="s">
        <v>84</v>
      </c>
      <c r="V2959" s="596">
        <v>1988</v>
      </c>
      <c r="W2959" s="632" t="s">
        <v>9740</v>
      </c>
      <c r="X2959" s="685" t="s">
        <v>3881</v>
      </c>
      <c r="Y2959" s="694">
        <v>41836</v>
      </c>
      <c r="Z2959" s="1210">
        <v>100</v>
      </c>
      <c r="AA2959" s="596"/>
      <c r="AB2959" s="632">
        <v>0</v>
      </c>
      <c r="AC2959" s="596"/>
      <c r="AD2959" s="632" t="s">
        <v>48</v>
      </c>
      <c r="AE2959" s="632"/>
      <c r="AF2959" s="632"/>
      <c r="AG2959" s="632"/>
      <c r="AH2959" s="3"/>
      <c r="AI2959" s="3"/>
      <c r="AJ2959" s="3"/>
    </row>
    <row r="2960" spans="1:36" ht="31.5" hidden="1" customHeight="1" x14ac:dyDescent="0.2">
      <c r="A2960" s="36" t="s">
        <v>5144</v>
      </c>
      <c r="B2960" s="1" t="s">
        <v>109</v>
      </c>
      <c r="C2960" s="1" t="s">
        <v>36</v>
      </c>
      <c r="D2960" s="37">
        <v>41844</v>
      </c>
      <c r="E2960" s="137">
        <v>0.73263888888888884</v>
      </c>
      <c r="F2960" s="292">
        <v>41844</v>
      </c>
      <c r="G2960" s="137">
        <v>0.85624999999999996</v>
      </c>
      <c r="H2960" s="137">
        <v>0.12361111111111112</v>
      </c>
      <c r="I2960" s="1">
        <v>32</v>
      </c>
      <c r="J2960" s="1"/>
      <c r="K2960" s="1"/>
      <c r="L2960" s="1" t="s">
        <v>128</v>
      </c>
      <c r="M2960" s="1" t="s">
        <v>7367</v>
      </c>
      <c r="N2960" s="312" t="s">
        <v>103</v>
      </c>
      <c r="O2960" s="1" t="s">
        <v>66</v>
      </c>
      <c r="P2960" s="1" t="s">
        <v>7367</v>
      </c>
      <c r="Q2960" s="632" t="s">
        <v>9743</v>
      </c>
      <c r="R2960" s="632">
        <v>61.6</v>
      </c>
      <c r="S2960" s="632">
        <v>0.1</v>
      </c>
      <c r="T2960" s="632">
        <v>61.7</v>
      </c>
      <c r="U2960" s="632" t="s">
        <v>75</v>
      </c>
      <c r="V2960" s="596">
        <v>2002</v>
      </c>
      <c r="W2960" s="632" t="s">
        <v>171</v>
      </c>
      <c r="X2960" s="685" t="s">
        <v>3881</v>
      </c>
      <c r="Y2960" s="694"/>
      <c r="Z2960" s="1210">
        <v>100</v>
      </c>
      <c r="AA2960" s="596"/>
      <c r="AB2960" s="632">
        <v>0</v>
      </c>
      <c r="AC2960" s="596"/>
      <c r="AD2960" s="632" t="s">
        <v>48</v>
      </c>
      <c r="AE2960" s="632"/>
      <c r="AF2960" s="632"/>
      <c r="AG2960" s="632"/>
      <c r="AH2960" s="3"/>
      <c r="AI2960" s="3"/>
      <c r="AJ2960" s="3"/>
    </row>
    <row r="2961" spans="1:38" ht="31.5" hidden="1" customHeight="1" x14ac:dyDescent="0.2">
      <c r="A2961" s="36" t="s">
        <v>5144</v>
      </c>
      <c r="B2961" s="1" t="s">
        <v>109</v>
      </c>
      <c r="C2961" s="1" t="s">
        <v>2244</v>
      </c>
      <c r="D2961" s="37">
        <v>41844</v>
      </c>
      <c r="E2961" s="137">
        <v>0.78125</v>
      </c>
      <c r="F2961" s="292">
        <v>41844</v>
      </c>
      <c r="G2961" s="137">
        <v>0.78125</v>
      </c>
      <c r="H2961" s="137">
        <v>0</v>
      </c>
      <c r="I2961" s="1">
        <v>281</v>
      </c>
      <c r="J2961" s="1" t="s">
        <v>7362</v>
      </c>
      <c r="K2961" s="1" t="s">
        <v>132</v>
      </c>
      <c r="L2961" s="1" t="s">
        <v>125</v>
      </c>
      <c r="M2961" s="52" t="s">
        <v>3296</v>
      </c>
      <c r="N2961" s="1">
        <v>110</v>
      </c>
      <c r="O2961" s="1" t="s">
        <v>66</v>
      </c>
      <c r="P2961" s="52" t="s">
        <v>5399</v>
      </c>
      <c r="Q2961" s="1" t="s">
        <v>9744</v>
      </c>
      <c r="R2961" s="1"/>
      <c r="S2961" s="1">
        <v>124</v>
      </c>
      <c r="T2961" s="1">
        <v>124</v>
      </c>
      <c r="U2961" s="1"/>
      <c r="V2961" s="52"/>
      <c r="W2961" s="1"/>
      <c r="X2961" s="1"/>
      <c r="Y2961" s="52"/>
      <c r="Z2961" s="312"/>
      <c r="AA2961" s="52"/>
      <c r="AB2961" s="1"/>
      <c r="AC2961" s="52"/>
      <c r="AD2961" s="1" t="s">
        <v>55</v>
      </c>
      <c r="AE2961" s="1"/>
      <c r="AF2961" s="1"/>
      <c r="AG2961" s="1"/>
      <c r="AH2961" s="3"/>
      <c r="AI2961" s="3"/>
      <c r="AJ2961" s="3"/>
    </row>
    <row r="2962" spans="1:38" s="24" customFormat="1" ht="110.25" hidden="1" customHeight="1" x14ac:dyDescent="0.2">
      <c r="A2962" s="36" t="s">
        <v>5144</v>
      </c>
      <c r="B2962" s="1" t="s">
        <v>109</v>
      </c>
      <c r="C2962" s="1" t="s">
        <v>36</v>
      </c>
      <c r="D2962" s="37">
        <v>41844</v>
      </c>
      <c r="E2962" s="137">
        <v>0.79861111111111116</v>
      </c>
      <c r="F2962" s="292">
        <v>41844</v>
      </c>
      <c r="G2962" s="137">
        <v>0.79861111111111116</v>
      </c>
      <c r="H2962" s="137">
        <v>0</v>
      </c>
      <c r="I2962" s="1">
        <v>9</v>
      </c>
      <c r="J2962" s="1" t="s">
        <v>178</v>
      </c>
      <c r="K2962" s="1" t="s">
        <v>132</v>
      </c>
      <c r="L2962" s="1" t="s">
        <v>128</v>
      </c>
      <c r="M2962" s="1" t="s">
        <v>7368</v>
      </c>
      <c r="N2962" s="312" t="s">
        <v>103</v>
      </c>
      <c r="O2962" s="1" t="s">
        <v>66</v>
      </c>
      <c r="P2962" s="1" t="s">
        <v>7368</v>
      </c>
      <c r="Q2962" s="1" t="s">
        <v>9745</v>
      </c>
      <c r="R2962" s="1">
        <v>3.1</v>
      </c>
      <c r="S2962" s="1">
        <v>0.4</v>
      </c>
      <c r="T2962" s="1">
        <v>3.5</v>
      </c>
      <c r="U2962" s="1" t="s">
        <v>84</v>
      </c>
      <c r="V2962" s="52">
        <v>1989</v>
      </c>
      <c r="W2962" s="1" t="s">
        <v>5848</v>
      </c>
      <c r="X2962" s="17" t="s">
        <v>3881</v>
      </c>
      <c r="Y2962" s="57">
        <v>41795</v>
      </c>
      <c r="Z2962" s="312">
        <v>100</v>
      </c>
      <c r="AA2962" s="52"/>
      <c r="AB2962" s="1">
        <v>0</v>
      </c>
      <c r="AC2962" s="52"/>
      <c r="AD2962" s="1" t="s">
        <v>48</v>
      </c>
      <c r="AE2962" s="1"/>
      <c r="AF2962" s="1"/>
      <c r="AG2962" s="1"/>
      <c r="AH2962" s="3"/>
      <c r="AI2962" s="3"/>
      <c r="AJ2962" s="3"/>
      <c r="AK2962" s="149"/>
      <c r="AL2962" s="150"/>
    </row>
    <row r="2963" spans="1:38" s="24" customFormat="1" ht="94.5" hidden="1" customHeight="1" x14ac:dyDescent="0.2">
      <c r="A2963" s="1" t="s">
        <v>5144</v>
      </c>
      <c r="B2963" s="1" t="s">
        <v>109</v>
      </c>
      <c r="C2963" s="1" t="s">
        <v>36</v>
      </c>
      <c r="D2963" s="292">
        <v>41845</v>
      </c>
      <c r="E2963" s="137">
        <v>0.50763888888888886</v>
      </c>
      <c r="F2963" s="292">
        <v>41845</v>
      </c>
      <c r="G2963" s="137">
        <v>0.50763888888888886</v>
      </c>
      <c r="H2963" s="137">
        <v>0</v>
      </c>
      <c r="I2963" s="1">
        <v>75</v>
      </c>
      <c r="J2963" s="17" t="s">
        <v>146</v>
      </c>
      <c r="K2963" s="1" t="s">
        <v>132</v>
      </c>
      <c r="L2963" s="1" t="s">
        <v>128</v>
      </c>
      <c r="M2963" s="1" t="s">
        <v>7366</v>
      </c>
      <c r="N2963" s="312">
        <v>35</v>
      </c>
      <c r="O2963" s="1" t="s">
        <v>66</v>
      </c>
      <c r="P2963" s="1" t="s">
        <v>7366</v>
      </c>
      <c r="Q2963" s="632" t="s">
        <v>9742</v>
      </c>
      <c r="R2963" s="632"/>
      <c r="S2963" s="632">
        <v>39.6</v>
      </c>
      <c r="T2963" s="632">
        <v>39.6</v>
      </c>
      <c r="U2963" s="632"/>
      <c r="V2963" s="596">
        <v>1988</v>
      </c>
      <c r="W2963" s="632" t="s">
        <v>9741</v>
      </c>
      <c r="X2963" s="685" t="s">
        <v>3881</v>
      </c>
      <c r="Y2963" s="694">
        <v>41836</v>
      </c>
      <c r="Z2963" s="1210">
        <v>100</v>
      </c>
      <c r="AA2963" s="596"/>
      <c r="AB2963" s="632">
        <v>0</v>
      </c>
      <c r="AC2963" s="596"/>
      <c r="AD2963" s="632" t="s">
        <v>48</v>
      </c>
      <c r="AE2963" s="632"/>
      <c r="AF2963" s="632"/>
      <c r="AG2963" s="632"/>
      <c r="AH2963" s="3"/>
      <c r="AI2963" s="3"/>
      <c r="AJ2963" s="3"/>
      <c r="AK2963" s="149"/>
      <c r="AL2963" s="150"/>
    </row>
    <row r="2964" spans="1:38" s="24" customFormat="1" ht="94.5" hidden="1" customHeight="1" x14ac:dyDescent="0.2">
      <c r="A2964" s="1" t="s">
        <v>5144</v>
      </c>
      <c r="B2964" s="1" t="s">
        <v>109</v>
      </c>
      <c r="C2964" s="1" t="s">
        <v>36</v>
      </c>
      <c r="D2964" s="292">
        <v>41846</v>
      </c>
      <c r="E2964" s="137"/>
      <c r="F2964" s="292"/>
      <c r="G2964" s="137"/>
      <c r="H2964" s="137"/>
      <c r="I2964" s="1"/>
      <c r="J2964" s="1"/>
      <c r="K2964" s="1"/>
      <c r="L2964" s="1"/>
      <c r="M2964" s="1"/>
      <c r="N2964" s="312"/>
      <c r="O2964" s="1"/>
      <c r="P2964" s="1"/>
      <c r="Q2964" s="1"/>
      <c r="R2964" s="1"/>
      <c r="S2964" s="1"/>
      <c r="T2964" s="1"/>
      <c r="U2964" s="1"/>
      <c r="V2964" s="52"/>
      <c r="W2964" s="1"/>
      <c r="X2964" s="1"/>
      <c r="Y2964" s="52"/>
      <c r="Z2964" s="312"/>
      <c r="AA2964" s="52"/>
      <c r="AB2964" s="1"/>
      <c r="AC2964" s="52"/>
      <c r="AD2964" s="1"/>
      <c r="AE2964" s="1"/>
      <c r="AF2964" s="1"/>
      <c r="AG2964" s="1" t="s">
        <v>200</v>
      </c>
      <c r="AH2964" s="3"/>
      <c r="AI2964" s="3"/>
      <c r="AJ2964" s="3"/>
      <c r="AK2964" s="149"/>
      <c r="AL2964" s="150"/>
    </row>
    <row r="2965" spans="1:38" s="24" customFormat="1" ht="31.5" hidden="1" customHeight="1" x14ac:dyDescent="0.2">
      <c r="A2965" s="1" t="s">
        <v>5144</v>
      </c>
      <c r="B2965" s="1" t="s">
        <v>109</v>
      </c>
      <c r="C2965" s="1" t="s">
        <v>36</v>
      </c>
      <c r="D2965" s="37">
        <v>41846</v>
      </c>
      <c r="E2965" s="137"/>
      <c r="F2965" s="292"/>
      <c r="G2965" s="137"/>
      <c r="H2965" s="137"/>
      <c r="I2965" s="1"/>
      <c r="J2965" s="1"/>
      <c r="K2965" s="1"/>
      <c r="L2965" s="1"/>
      <c r="M2965" s="1"/>
      <c r="N2965" s="312"/>
      <c r="O2965" s="1"/>
      <c r="P2965" s="1"/>
      <c r="Q2965" s="1"/>
      <c r="R2965" s="1"/>
      <c r="S2965" s="1"/>
      <c r="T2965" s="1"/>
      <c r="U2965" s="1"/>
      <c r="V2965" s="52"/>
      <c r="W2965" s="1"/>
      <c r="X2965" s="1"/>
      <c r="Y2965" s="52"/>
      <c r="Z2965" s="312"/>
      <c r="AA2965" s="52"/>
      <c r="AB2965" s="1"/>
      <c r="AC2965" s="52"/>
      <c r="AD2965" s="1"/>
      <c r="AE2965" s="1"/>
      <c r="AF2965" s="1"/>
      <c r="AG2965" s="1" t="s">
        <v>200</v>
      </c>
      <c r="AH2965" s="3"/>
      <c r="AI2965" s="3"/>
      <c r="AJ2965" s="3"/>
      <c r="AK2965" s="149"/>
      <c r="AL2965" s="150"/>
    </row>
    <row r="2966" spans="1:38" s="24" customFormat="1" ht="31.5" hidden="1" customHeight="1" x14ac:dyDescent="0.2">
      <c r="A2966" s="1" t="s">
        <v>5144</v>
      </c>
      <c r="B2966" s="1" t="s">
        <v>109</v>
      </c>
      <c r="C2966" s="1" t="s">
        <v>36</v>
      </c>
      <c r="D2966" s="292">
        <v>41847</v>
      </c>
      <c r="E2966" s="137"/>
      <c r="F2966" s="292"/>
      <c r="G2966" s="137"/>
      <c r="H2966" s="137"/>
      <c r="I2966" s="1"/>
      <c r="J2966" s="1"/>
      <c r="K2966" s="1"/>
      <c r="L2966" s="1"/>
      <c r="M2966" s="1"/>
      <c r="N2966" s="312"/>
      <c r="O2966" s="1"/>
      <c r="P2966" s="1"/>
      <c r="Q2966" s="632"/>
      <c r="R2966" s="632"/>
      <c r="S2966" s="632"/>
      <c r="T2966" s="632"/>
      <c r="U2966" s="632"/>
      <c r="V2966" s="596"/>
      <c r="W2966" s="632"/>
      <c r="X2966" s="632"/>
      <c r="Y2966" s="596"/>
      <c r="Z2966" s="1210"/>
      <c r="AA2966" s="596"/>
      <c r="AB2966" s="632"/>
      <c r="AC2966" s="596"/>
      <c r="AD2966" s="632"/>
      <c r="AE2966" s="1"/>
      <c r="AF2966" s="1"/>
      <c r="AG2966" s="1" t="s">
        <v>200</v>
      </c>
      <c r="AH2966" s="3"/>
      <c r="AI2966" s="3"/>
      <c r="AJ2966" s="3"/>
      <c r="AK2966" s="149"/>
      <c r="AL2966" s="150"/>
    </row>
    <row r="2967" spans="1:38" s="3" customFormat="1" ht="31.5" hidden="1" customHeight="1" x14ac:dyDescent="0.2">
      <c r="A2967" s="1" t="s">
        <v>5144</v>
      </c>
      <c r="B2967" s="1" t="s">
        <v>109</v>
      </c>
      <c r="C2967" s="1" t="s">
        <v>36</v>
      </c>
      <c r="D2967" s="37">
        <v>41847</v>
      </c>
      <c r="E2967" s="137"/>
      <c r="F2967" s="292"/>
      <c r="G2967" s="137"/>
      <c r="H2967" s="137"/>
      <c r="I2967" s="1"/>
      <c r="J2967" s="1"/>
      <c r="K2967" s="1"/>
      <c r="L2967" s="1"/>
      <c r="M2967" s="1"/>
      <c r="N2967" s="312"/>
      <c r="O2967" s="1"/>
      <c r="P2967" s="1"/>
      <c r="Q2967" s="1"/>
      <c r="R2967" s="1"/>
      <c r="S2967" s="1"/>
      <c r="T2967" s="1"/>
      <c r="U2967" s="1"/>
      <c r="V2967" s="52"/>
      <c r="W2967" s="1"/>
      <c r="X2967" s="1"/>
      <c r="Y2967" s="52"/>
      <c r="Z2967" s="312"/>
      <c r="AA2967" s="52"/>
      <c r="AB2967" s="1"/>
      <c r="AC2967" s="52"/>
      <c r="AD2967" s="1"/>
      <c r="AE2967" s="1"/>
      <c r="AF2967" s="1"/>
      <c r="AG2967" s="1" t="s">
        <v>200</v>
      </c>
    </row>
    <row r="2968" spans="1:38" s="3" customFormat="1" ht="110.25" hidden="1" customHeight="1" x14ac:dyDescent="0.2">
      <c r="A2968" s="1487" t="s">
        <v>5144</v>
      </c>
      <c r="B2968" s="1" t="s">
        <v>109</v>
      </c>
      <c r="C2968" s="1" t="s">
        <v>36</v>
      </c>
      <c r="D2968" s="37">
        <v>41848</v>
      </c>
      <c r="E2968" s="137"/>
      <c r="F2968" s="292"/>
      <c r="G2968" s="137"/>
      <c r="H2968" s="137"/>
      <c r="I2968" s="1"/>
      <c r="J2968" s="1"/>
      <c r="K2968" s="1"/>
      <c r="L2968" s="1"/>
      <c r="M2968" s="1"/>
      <c r="N2968" s="312"/>
      <c r="O2968" s="1"/>
      <c r="P2968" s="1"/>
      <c r="Q2968" s="1"/>
      <c r="R2968" s="1"/>
      <c r="S2968" s="1"/>
      <c r="T2968" s="1"/>
      <c r="U2968" s="1"/>
      <c r="V2968" s="52"/>
      <c r="W2968" s="1"/>
      <c r="X2968" s="1"/>
      <c r="Y2968" s="52"/>
      <c r="Z2968" s="312"/>
      <c r="AA2968" s="52"/>
      <c r="AB2968" s="1"/>
      <c r="AC2968" s="52"/>
      <c r="AD2968" s="1"/>
      <c r="AE2968" s="1"/>
      <c r="AF2968" s="1"/>
      <c r="AG2968" s="1" t="s">
        <v>200</v>
      </c>
    </row>
    <row r="2969" spans="1:38" s="3" customFormat="1" ht="31.5" hidden="1" customHeight="1" x14ac:dyDescent="0.2">
      <c r="A2969" s="1487" t="s">
        <v>5144</v>
      </c>
      <c r="B2969" s="1" t="s">
        <v>109</v>
      </c>
      <c r="C2969" s="1" t="s">
        <v>36</v>
      </c>
      <c r="D2969" s="37">
        <v>41849</v>
      </c>
      <c r="E2969" s="137"/>
      <c r="F2969" s="292"/>
      <c r="G2969" s="137"/>
      <c r="H2969" s="137"/>
      <c r="I2969" s="1"/>
      <c r="J2969" s="1"/>
      <c r="K2969" s="1"/>
      <c r="L2969" s="1"/>
      <c r="M2969" s="1"/>
      <c r="N2969" s="312"/>
      <c r="O2969" s="1"/>
      <c r="P2969" s="1"/>
      <c r="Q2969" s="1"/>
      <c r="R2969" s="1"/>
      <c r="S2969" s="1"/>
      <c r="T2969" s="1"/>
      <c r="U2969" s="1"/>
      <c r="V2969" s="52"/>
      <c r="W2969" s="1"/>
      <c r="X2969" s="1"/>
      <c r="Y2969" s="52"/>
      <c r="Z2969" s="312"/>
      <c r="AA2969" s="52"/>
      <c r="AB2969" s="1"/>
      <c r="AC2969" s="52"/>
      <c r="AD2969" s="1"/>
      <c r="AE2969" s="1"/>
      <c r="AF2969" s="1"/>
      <c r="AG2969" s="1" t="s">
        <v>200</v>
      </c>
    </row>
    <row r="2970" spans="1:38" s="3" customFormat="1" ht="31.5" hidden="1" customHeight="1" x14ac:dyDescent="0.2">
      <c r="A2970" s="1487" t="s">
        <v>5144</v>
      </c>
      <c r="B2970" s="1" t="s">
        <v>109</v>
      </c>
      <c r="C2970" s="1" t="s">
        <v>36</v>
      </c>
      <c r="D2970" s="37">
        <v>41850</v>
      </c>
      <c r="E2970" s="137"/>
      <c r="F2970" s="292"/>
      <c r="G2970" s="137"/>
      <c r="H2970" s="137"/>
      <c r="I2970" s="1"/>
      <c r="J2970" s="1"/>
      <c r="K2970" s="1"/>
      <c r="L2970" s="1"/>
      <c r="M2970" s="1"/>
      <c r="N2970" s="312"/>
      <c r="O2970" s="1"/>
      <c r="P2970" s="1"/>
      <c r="Q2970" s="1"/>
      <c r="R2970" s="1"/>
      <c r="S2970" s="1"/>
      <c r="T2970" s="1"/>
      <c r="U2970" s="1"/>
      <c r="V2970" s="52"/>
      <c r="W2970" s="1"/>
      <c r="X2970" s="1"/>
      <c r="Y2970" s="52"/>
      <c r="Z2970" s="312"/>
      <c r="AA2970" s="52"/>
      <c r="AB2970" s="1"/>
      <c r="AC2970" s="52"/>
      <c r="AD2970" s="1"/>
      <c r="AE2970" s="1"/>
      <c r="AF2970" s="1"/>
      <c r="AG2970" s="1" t="s">
        <v>200</v>
      </c>
    </row>
    <row r="2971" spans="1:38" s="3" customFormat="1" ht="63" hidden="1" customHeight="1" x14ac:dyDescent="0.2">
      <c r="A2971" s="1487" t="s">
        <v>5144</v>
      </c>
      <c r="B2971" s="1" t="s">
        <v>109</v>
      </c>
      <c r="C2971" s="1" t="s">
        <v>36</v>
      </c>
      <c r="D2971" s="37">
        <v>41851</v>
      </c>
      <c r="E2971" s="137"/>
      <c r="F2971" s="292"/>
      <c r="G2971" s="137"/>
      <c r="H2971" s="137"/>
      <c r="I2971" s="1"/>
      <c r="J2971" s="1"/>
      <c r="K2971" s="1"/>
      <c r="L2971" s="1"/>
      <c r="M2971" s="1"/>
      <c r="N2971" s="312"/>
      <c r="O2971" s="1"/>
      <c r="P2971" s="1"/>
      <c r="Q2971" s="1"/>
      <c r="R2971" s="1"/>
      <c r="S2971" s="1"/>
      <c r="T2971" s="1"/>
      <c r="U2971" s="1"/>
      <c r="V2971" s="52"/>
      <c r="W2971" s="1"/>
      <c r="X2971" s="1"/>
      <c r="Y2971" s="52"/>
      <c r="Z2971" s="312"/>
      <c r="AA2971" s="52"/>
      <c r="AB2971" s="1"/>
      <c r="AC2971" s="52"/>
      <c r="AD2971" s="1"/>
      <c r="AE2971" s="1"/>
      <c r="AF2971" s="1"/>
      <c r="AG2971" s="1" t="s">
        <v>200</v>
      </c>
    </row>
    <row r="2972" spans="1:38" s="3" customFormat="1" ht="236.25" hidden="1" customHeight="1" x14ac:dyDescent="0.2">
      <c r="A2972" s="1487" t="s">
        <v>7617</v>
      </c>
      <c r="B2972" s="1" t="s">
        <v>109</v>
      </c>
      <c r="C2972" s="1" t="s">
        <v>36</v>
      </c>
      <c r="D2972" s="37">
        <v>41852</v>
      </c>
      <c r="E2972" s="137"/>
      <c r="F2972" s="292"/>
      <c r="G2972" s="137"/>
      <c r="H2972" s="137"/>
      <c r="I2972" s="1"/>
      <c r="J2972" s="1"/>
      <c r="K2972" s="1"/>
      <c r="L2972" s="1"/>
      <c r="M2972" s="1"/>
      <c r="N2972" s="312"/>
      <c r="O2972" s="1"/>
      <c r="P2972" s="1"/>
      <c r="Q2972" s="1"/>
      <c r="R2972" s="1"/>
      <c r="S2972" s="1"/>
      <c r="T2972" s="1"/>
      <c r="U2972" s="1"/>
      <c r="V2972" s="52"/>
      <c r="W2972" s="1"/>
      <c r="X2972" s="1"/>
      <c r="Y2972" s="52"/>
      <c r="Z2972" s="312"/>
      <c r="AA2972" s="52"/>
      <c r="AB2972" s="1"/>
      <c r="AC2972" s="52"/>
      <c r="AD2972" s="1"/>
      <c r="AE2972" s="1"/>
      <c r="AF2972" s="1"/>
      <c r="AG2972" s="1" t="s">
        <v>200</v>
      </c>
    </row>
    <row r="2973" spans="1:38" s="3" customFormat="1" ht="66.75" hidden="1" customHeight="1" x14ac:dyDescent="0.2">
      <c r="A2973" s="1487" t="s">
        <v>7617</v>
      </c>
      <c r="B2973" s="1" t="s">
        <v>109</v>
      </c>
      <c r="C2973" s="1" t="s">
        <v>36</v>
      </c>
      <c r="D2973" s="37">
        <v>41853</v>
      </c>
      <c r="E2973" s="137"/>
      <c r="F2973" s="292"/>
      <c r="G2973" s="137"/>
      <c r="H2973" s="137"/>
      <c r="I2973" s="1"/>
      <c r="J2973" s="1"/>
      <c r="K2973" s="1"/>
      <c r="L2973" s="1"/>
      <c r="M2973" s="1"/>
      <c r="N2973" s="312"/>
      <c r="O2973" s="1"/>
      <c r="P2973" s="1"/>
      <c r="Q2973" s="1"/>
      <c r="R2973" s="1"/>
      <c r="S2973" s="1"/>
      <c r="T2973" s="1"/>
      <c r="U2973" s="1"/>
      <c r="V2973" s="52"/>
      <c r="W2973" s="1"/>
      <c r="X2973" s="1"/>
      <c r="Y2973" s="52"/>
      <c r="Z2973" s="312"/>
      <c r="AA2973" s="52"/>
      <c r="AB2973" s="1"/>
      <c r="AC2973" s="52"/>
      <c r="AD2973" s="1"/>
      <c r="AE2973" s="1"/>
      <c r="AF2973" s="1"/>
      <c r="AG2973" s="1" t="s">
        <v>200</v>
      </c>
    </row>
    <row r="2974" spans="1:38" s="3" customFormat="1" ht="31.5" hidden="1" customHeight="1" x14ac:dyDescent="0.2">
      <c r="A2974" s="1487" t="s">
        <v>7617</v>
      </c>
      <c r="B2974" s="1" t="s">
        <v>109</v>
      </c>
      <c r="C2974" s="1" t="s">
        <v>36</v>
      </c>
      <c r="D2974" s="37">
        <v>41854</v>
      </c>
      <c r="E2974" s="137"/>
      <c r="F2974" s="292"/>
      <c r="G2974" s="137"/>
      <c r="H2974" s="137"/>
      <c r="I2974" s="1"/>
      <c r="J2974" s="1"/>
      <c r="K2974" s="1"/>
      <c r="L2974" s="1"/>
      <c r="M2974" s="1"/>
      <c r="N2974" s="312"/>
      <c r="O2974" s="1"/>
      <c r="P2974" s="1"/>
      <c r="Q2974" s="1"/>
      <c r="R2974" s="1"/>
      <c r="S2974" s="1"/>
      <c r="T2974" s="1"/>
      <c r="U2974" s="1"/>
      <c r="V2974" s="52"/>
      <c r="W2974" s="1"/>
      <c r="X2974" s="1"/>
      <c r="Y2974" s="52"/>
      <c r="Z2974" s="312"/>
      <c r="AA2974" s="52"/>
      <c r="AB2974" s="1"/>
      <c r="AC2974" s="52"/>
      <c r="AD2974" s="1"/>
      <c r="AE2974" s="1"/>
      <c r="AF2974" s="1"/>
      <c r="AG2974" s="1" t="s">
        <v>200</v>
      </c>
    </row>
    <row r="2975" spans="1:38" ht="20.25" hidden="1" customHeight="1" x14ac:dyDescent="0.2">
      <c r="A2975" s="1" t="s">
        <v>7617</v>
      </c>
      <c r="B2975" s="1" t="s">
        <v>109</v>
      </c>
      <c r="C2975" s="1" t="s">
        <v>36</v>
      </c>
      <c r="D2975" s="37">
        <v>41855</v>
      </c>
      <c r="E2975" s="137"/>
      <c r="F2975" s="292"/>
      <c r="G2975" s="137"/>
      <c r="H2975" s="137"/>
      <c r="I2975" s="1"/>
      <c r="J2975" s="1"/>
      <c r="K2975" s="1"/>
      <c r="L2975" s="1"/>
      <c r="M2975" s="1"/>
      <c r="N2975" s="312"/>
      <c r="O2975" s="1"/>
      <c r="P2975" s="1"/>
      <c r="Q2975" s="1"/>
      <c r="R2975" s="1"/>
      <c r="S2975" s="1"/>
      <c r="T2975" s="1"/>
      <c r="U2975" s="1"/>
      <c r="V2975" s="52"/>
      <c r="W2975" s="1"/>
      <c r="X2975" s="1"/>
      <c r="Y2975" s="52"/>
      <c r="Z2975" s="312"/>
      <c r="AA2975" s="52"/>
      <c r="AB2975" s="1"/>
      <c r="AC2975" s="52"/>
      <c r="AD2975" s="1"/>
      <c r="AE2975" s="1"/>
      <c r="AF2975" s="1"/>
      <c r="AG2975" s="1" t="s">
        <v>200</v>
      </c>
      <c r="AH2975" s="3"/>
      <c r="AI2975" s="3"/>
      <c r="AJ2975" s="3"/>
    </row>
    <row r="2976" spans="1:38" ht="252" hidden="1" customHeight="1" x14ac:dyDescent="0.2">
      <c r="A2976" s="1" t="s">
        <v>7617</v>
      </c>
      <c r="B2976" s="1" t="s">
        <v>109</v>
      </c>
      <c r="C2976" s="1" t="s">
        <v>36</v>
      </c>
      <c r="D2976" s="37">
        <v>41856</v>
      </c>
      <c r="E2976" s="137"/>
      <c r="F2976" s="292"/>
      <c r="G2976" s="137"/>
      <c r="H2976" s="137"/>
      <c r="I2976" s="1"/>
      <c r="J2976" s="1"/>
      <c r="K2976" s="1"/>
      <c r="L2976" s="1"/>
      <c r="M2976" s="1"/>
      <c r="N2976" s="312"/>
      <c r="O2976" s="1"/>
      <c r="P2976" s="1"/>
      <c r="Q2976" s="1"/>
      <c r="R2976" s="1"/>
      <c r="S2976" s="1"/>
      <c r="T2976" s="1"/>
      <c r="U2976" s="1"/>
      <c r="V2976" s="52"/>
      <c r="W2976" s="1"/>
      <c r="X2976" s="1"/>
      <c r="Y2976" s="52"/>
      <c r="Z2976" s="312"/>
      <c r="AA2976" s="52"/>
      <c r="AB2976" s="1"/>
      <c r="AC2976" s="52"/>
      <c r="AD2976" s="1"/>
      <c r="AE2976" s="1"/>
      <c r="AF2976" s="1"/>
      <c r="AG2976" s="1" t="s">
        <v>200</v>
      </c>
      <c r="AH2976" s="3"/>
      <c r="AI2976" s="3"/>
      <c r="AJ2976" s="3"/>
    </row>
    <row r="2977" spans="1:36" ht="20.25" hidden="1" customHeight="1" x14ac:dyDescent="0.2">
      <c r="A2977" s="1" t="s">
        <v>7617</v>
      </c>
      <c r="B2977" s="1" t="s">
        <v>109</v>
      </c>
      <c r="C2977" s="482" t="s">
        <v>5389</v>
      </c>
      <c r="D2977" s="37">
        <v>41857</v>
      </c>
      <c r="E2977" s="137">
        <v>0.6958333333333333</v>
      </c>
      <c r="F2977" s="292">
        <v>41857</v>
      </c>
      <c r="G2977" s="137">
        <v>0.6958333333333333</v>
      </c>
      <c r="H2977" s="137">
        <v>0</v>
      </c>
      <c r="I2977" s="1">
        <v>318</v>
      </c>
      <c r="J2977" s="1" t="s">
        <v>7763</v>
      </c>
      <c r="K2977" s="1" t="s">
        <v>132</v>
      </c>
      <c r="L2977" s="1" t="s">
        <v>125</v>
      </c>
      <c r="M2977" s="1" t="s">
        <v>7764</v>
      </c>
      <c r="N2977" s="312">
        <v>110</v>
      </c>
      <c r="O2977" s="1" t="s">
        <v>66</v>
      </c>
      <c r="P2977" s="1" t="s">
        <v>7764</v>
      </c>
      <c r="Q2977" s="632" t="s">
        <v>7765</v>
      </c>
      <c r="R2977" s="632"/>
      <c r="S2977" s="632">
        <v>232.4</v>
      </c>
      <c r="T2977" s="632">
        <v>232.4</v>
      </c>
      <c r="U2977" s="632"/>
      <c r="V2977" s="596"/>
      <c r="W2977" s="632"/>
      <c r="X2977" s="632"/>
      <c r="Y2977" s="596"/>
      <c r="Z2977" s="1210"/>
      <c r="AA2977" s="596"/>
      <c r="AB2977" s="632"/>
      <c r="AC2977" s="596"/>
      <c r="AD2977" s="632" t="s">
        <v>55</v>
      </c>
      <c r="AE2977" s="1"/>
      <c r="AF2977" s="1"/>
      <c r="AG2977" s="1" t="s">
        <v>1022</v>
      </c>
      <c r="AH2977" s="3"/>
      <c r="AI2977" s="3"/>
      <c r="AJ2977" s="3"/>
    </row>
    <row r="2978" spans="1:36" ht="31.5" hidden="1" customHeight="1" x14ac:dyDescent="0.2">
      <c r="A2978" s="1" t="s">
        <v>7617</v>
      </c>
      <c r="B2978" s="1" t="s">
        <v>109</v>
      </c>
      <c r="C2978" s="1" t="s">
        <v>36</v>
      </c>
      <c r="D2978" s="37">
        <v>41857</v>
      </c>
      <c r="E2978" s="312" t="s">
        <v>7766</v>
      </c>
      <c r="F2978" s="292">
        <v>41857</v>
      </c>
      <c r="G2978" s="312" t="s">
        <v>7767</v>
      </c>
      <c r="H2978" s="137">
        <v>3.8194444444444441E-2</v>
      </c>
      <c r="I2978" s="1">
        <v>6</v>
      </c>
      <c r="J2978" s="1" t="s">
        <v>146</v>
      </c>
      <c r="K2978" s="1" t="s">
        <v>133</v>
      </c>
      <c r="L2978" s="1" t="s">
        <v>128</v>
      </c>
      <c r="M2978" s="1" t="s">
        <v>7768</v>
      </c>
      <c r="N2978" s="312" t="s">
        <v>103</v>
      </c>
      <c r="O2978" s="1" t="s">
        <v>66</v>
      </c>
      <c r="P2978" s="1" t="s">
        <v>7768</v>
      </c>
      <c r="Q2978" s="1" t="s">
        <v>7769</v>
      </c>
      <c r="R2978" s="1">
        <v>2.2000000000000002</v>
      </c>
      <c r="S2978" s="1"/>
      <c r="T2978" s="1">
        <v>2.2000000000000002</v>
      </c>
      <c r="U2978" s="1" t="s">
        <v>75</v>
      </c>
      <c r="V2978" s="52">
        <v>1989</v>
      </c>
      <c r="W2978" s="52" t="s">
        <v>171</v>
      </c>
      <c r="X2978" s="17" t="s">
        <v>3881</v>
      </c>
      <c r="Y2978" s="57">
        <v>41713</v>
      </c>
      <c r="Z2978" s="40">
        <v>100</v>
      </c>
      <c r="AA2978" s="57">
        <v>42078</v>
      </c>
      <c r="AB2978" s="454">
        <v>0</v>
      </c>
      <c r="AC2978" s="57">
        <v>41713</v>
      </c>
      <c r="AD2978" s="1" t="s">
        <v>61</v>
      </c>
      <c r="AE2978" s="1"/>
      <c r="AF2978" s="1"/>
      <c r="AG2978" s="1"/>
      <c r="AH2978" s="3"/>
      <c r="AI2978" s="3"/>
      <c r="AJ2978" s="3"/>
    </row>
    <row r="2979" spans="1:36" ht="78.75" hidden="1" customHeight="1" x14ac:dyDescent="0.2">
      <c r="A2979" s="1" t="s">
        <v>7617</v>
      </c>
      <c r="B2979" s="1" t="s">
        <v>109</v>
      </c>
      <c r="C2979" s="1" t="s">
        <v>36</v>
      </c>
      <c r="D2979" s="37">
        <v>41857</v>
      </c>
      <c r="E2979" s="137">
        <v>0.78819444444444453</v>
      </c>
      <c r="F2979" s="292">
        <v>41857</v>
      </c>
      <c r="G2979" s="137">
        <v>0.92986111111111114</v>
      </c>
      <c r="H2979" s="137">
        <v>0.14166666666666666</v>
      </c>
      <c r="I2979" s="1">
        <v>3</v>
      </c>
      <c r="J2979" s="1" t="s">
        <v>146</v>
      </c>
      <c r="K2979" s="1" t="s">
        <v>134</v>
      </c>
      <c r="L2979" s="1" t="s">
        <v>128</v>
      </c>
      <c r="M2979" s="1" t="s">
        <v>7770</v>
      </c>
      <c r="N2979" s="312" t="s">
        <v>103</v>
      </c>
      <c r="O2979" s="1" t="s">
        <v>66</v>
      </c>
      <c r="P2979" s="1" t="s">
        <v>7770</v>
      </c>
      <c r="Q2979" s="1" t="s">
        <v>7771</v>
      </c>
      <c r="R2979" s="1">
        <v>11.8</v>
      </c>
      <c r="S2979" s="1"/>
      <c r="T2979" s="1">
        <v>11.8</v>
      </c>
      <c r="U2979" s="1" t="s">
        <v>84</v>
      </c>
      <c r="V2979" s="52">
        <v>1988</v>
      </c>
      <c r="W2979" s="1" t="s">
        <v>150</v>
      </c>
      <c r="X2979" s="17" t="s">
        <v>3881</v>
      </c>
      <c r="Y2979" s="57">
        <v>41845</v>
      </c>
      <c r="Z2979" s="312">
        <v>100</v>
      </c>
      <c r="AA2979" s="57">
        <v>42036</v>
      </c>
      <c r="AB2979" s="1">
        <v>0</v>
      </c>
      <c r="AC2979" s="57">
        <v>41785</v>
      </c>
      <c r="AD2979" s="1" t="s">
        <v>49</v>
      </c>
      <c r="AE2979" s="1" t="s">
        <v>101</v>
      </c>
      <c r="AF2979" s="1"/>
      <c r="AG2979" s="1"/>
      <c r="AH2979" s="3"/>
      <c r="AI2979" s="3"/>
      <c r="AJ2979" s="3"/>
    </row>
    <row r="2980" spans="1:36" ht="32.25" hidden="1" customHeight="1" x14ac:dyDescent="0.2">
      <c r="A2980" s="1" t="s">
        <v>7617</v>
      </c>
      <c r="B2980" s="1" t="s">
        <v>109</v>
      </c>
      <c r="C2980" s="1" t="s">
        <v>36</v>
      </c>
      <c r="D2980" s="37">
        <v>41857</v>
      </c>
      <c r="E2980" s="137">
        <v>0.80763888888888891</v>
      </c>
      <c r="F2980" s="292">
        <v>41857</v>
      </c>
      <c r="G2980" s="137">
        <v>0.87083333333333324</v>
      </c>
      <c r="H2980" s="137">
        <v>6.3194444444444442E-2</v>
      </c>
      <c r="I2980" s="1">
        <v>10</v>
      </c>
      <c r="J2980" s="1" t="s">
        <v>146</v>
      </c>
      <c r="K2980" s="1" t="s">
        <v>134</v>
      </c>
      <c r="L2980" s="1" t="s">
        <v>128</v>
      </c>
      <c r="M2980" s="1" t="s">
        <v>7772</v>
      </c>
      <c r="N2980" s="312" t="s">
        <v>103</v>
      </c>
      <c r="O2980" s="1" t="s">
        <v>66</v>
      </c>
      <c r="P2980" s="1" t="s">
        <v>7772</v>
      </c>
      <c r="Q2980" s="1" t="s">
        <v>7773</v>
      </c>
      <c r="R2980" s="1">
        <v>6.2</v>
      </c>
      <c r="S2980" s="1"/>
      <c r="T2980" s="1">
        <v>6.2</v>
      </c>
      <c r="U2980" s="1"/>
      <c r="V2980" s="52"/>
      <c r="W2980" s="1"/>
      <c r="X2980" s="17" t="s">
        <v>3881</v>
      </c>
      <c r="Y2980" s="52"/>
      <c r="Z2980" s="312"/>
      <c r="AA2980" s="52"/>
      <c r="AB2980" s="1"/>
      <c r="AC2980" s="52"/>
      <c r="AD2980" s="1" t="s">
        <v>49</v>
      </c>
      <c r="AE2980" s="1"/>
      <c r="AF2980" s="1"/>
      <c r="AG2980" s="1"/>
      <c r="AH2980" s="3"/>
      <c r="AI2980" s="3"/>
      <c r="AJ2980" s="3"/>
    </row>
    <row r="2981" spans="1:36" ht="47.25" hidden="1" customHeight="1" x14ac:dyDescent="0.2">
      <c r="A2981" s="1" t="s">
        <v>7617</v>
      </c>
      <c r="B2981" s="1" t="s">
        <v>109</v>
      </c>
      <c r="C2981" s="1" t="s">
        <v>36</v>
      </c>
      <c r="D2981" s="37">
        <v>41857</v>
      </c>
      <c r="E2981" s="137">
        <v>0.89513888888888893</v>
      </c>
      <c r="F2981" s="292">
        <v>41857</v>
      </c>
      <c r="G2981" s="137">
        <v>0.12569444444444444</v>
      </c>
      <c r="H2981" s="137">
        <v>0.23055555555555554</v>
      </c>
      <c r="I2981" s="1">
        <v>3</v>
      </c>
      <c r="J2981" s="1" t="s">
        <v>146</v>
      </c>
      <c r="K2981" s="1" t="s">
        <v>134</v>
      </c>
      <c r="L2981" s="1" t="s">
        <v>128</v>
      </c>
      <c r="M2981" s="1" t="s">
        <v>5394</v>
      </c>
      <c r="N2981" s="312" t="s">
        <v>103</v>
      </c>
      <c r="O2981" s="1" t="s">
        <v>66</v>
      </c>
      <c r="P2981" s="1" t="s">
        <v>5394</v>
      </c>
      <c r="Q2981" s="1" t="s">
        <v>7774</v>
      </c>
      <c r="R2981" s="1">
        <v>48.9</v>
      </c>
      <c r="S2981" s="1"/>
      <c r="T2981" s="1">
        <v>48.9</v>
      </c>
      <c r="U2981" s="1" t="s">
        <v>84</v>
      </c>
      <c r="V2981" s="52">
        <v>2013</v>
      </c>
      <c r="W2981" s="1" t="s">
        <v>9738</v>
      </c>
      <c r="X2981" s="1" t="s">
        <v>9739</v>
      </c>
      <c r="Y2981" s="57">
        <v>41837</v>
      </c>
      <c r="Z2981" s="312">
        <v>100</v>
      </c>
      <c r="AA2981" s="57">
        <v>42278</v>
      </c>
      <c r="AB2981" s="1">
        <v>0</v>
      </c>
      <c r="AC2981" s="57">
        <v>41699</v>
      </c>
      <c r="AD2981" s="1" t="s">
        <v>49</v>
      </c>
      <c r="AE2981" s="1" t="s">
        <v>101</v>
      </c>
      <c r="AF2981" s="1"/>
      <c r="AG2981" s="1"/>
      <c r="AH2981" s="3"/>
      <c r="AI2981" s="3"/>
      <c r="AJ2981" s="3"/>
    </row>
    <row r="2982" spans="1:36" ht="31.5" hidden="1" customHeight="1" x14ac:dyDescent="0.2">
      <c r="A2982" s="1" t="s">
        <v>7617</v>
      </c>
      <c r="B2982" s="1" t="s">
        <v>109</v>
      </c>
      <c r="C2982" s="1" t="s">
        <v>36</v>
      </c>
      <c r="D2982" s="37">
        <v>41858</v>
      </c>
      <c r="E2982" s="137"/>
      <c r="F2982" s="292"/>
      <c r="G2982" s="137"/>
      <c r="H2982" s="137"/>
      <c r="I2982" s="1"/>
      <c r="J2982" s="1"/>
      <c r="K2982" s="1"/>
      <c r="L2982" s="1"/>
      <c r="M2982" s="1"/>
      <c r="N2982" s="312"/>
      <c r="O2982" s="1"/>
      <c r="P2982" s="1"/>
      <c r="Q2982" s="1"/>
      <c r="R2982" s="1"/>
      <c r="S2982" s="1"/>
      <c r="T2982" s="1"/>
      <c r="U2982" s="1"/>
      <c r="V2982" s="52"/>
      <c r="W2982" s="1"/>
      <c r="X2982" s="1"/>
      <c r="Y2982" s="52"/>
      <c r="Z2982" s="312"/>
      <c r="AA2982" s="52"/>
      <c r="AB2982" s="1"/>
      <c r="AC2982" s="52"/>
      <c r="AD2982" s="1"/>
      <c r="AE2982" s="1"/>
      <c r="AF2982" s="1"/>
      <c r="AG2982" s="1" t="s">
        <v>200</v>
      </c>
      <c r="AH2982" s="3"/>
      <c r="AI2982" s="3"/>
      <c r="AJ2982" s="3"/>
    </row>
    <row r="2983" spans="1:36" ht="110.25" hidden="1" customHeight="1" x14ac:dyDescent="0.2">
      <c r="A2983" s="1" t="s">
        <v>7617</v>
      </c>
      <c r="B2983" s="1" t="s">
        <v>109</v>
      </c>
      <c r="C2983" s="1" t="s">
        <v>36</v>
      </c>
      <c r="D2983" s="37">
        <v>41859</v>
      </c>
      <c r="E2983" s="137"/>
      <c r="F2983" s="292"/>
      <c r="G2983" s="137"/>
      <c r="H2983" s="137"/>
      <c r="I2983" s="1"/>
      <c r="J2983" s="1"/>
      <c r="K2983" s="1"/>
      <c r="L2983" s="1"/>
      <c r="M2983" s="1"/>
      <c r="N2983" s="312"/>
      <c r="O2983" s="1"/>
      <c r="P2983" s="1"/>
      <c r="Q2983" s="1"/>
      <c r="R2983" s="1"/>
      <c r="S2983" s="1"/>
      <c r="T2983" s="1"/>
      <c r="U2983" s="1"/>
      <c r="V2983" s="52"/>
      <c r="W2983" s="1"/>
      <c r="X2983" s="1"/>
      <c r="Y2983" s="52"/>
      <c r="Z2983" s="312"/>
      <c r="AA2983" s="52"/>
      <c r="AB2983" s="1"/>
      <c r="AC2983" s="52"/>
      <c r="AD2983" s="1"/>
      <c r="AE2983" s="1"/>
      <c r="AF2983" s="1"/>
      <c r="AG2983" s="1" t="s">
        <v>200</v>
      </c>
      <c r="AH2983" s="3"/>
      <c r="AI2983" s="3"/>
      <c r="AJ2983" s="3"/>
    </row>
    <row r="2984" spans="1:36" ht="31.5" hidden="1" customHeight="1" x14ac:dyDescent="0.2">
      <c r="A2984" s="1" t="s">
        <v>7617</v>
      </c>
      <c r="B2984" s="1" t="s">
        <v>109</v>
      </c>
      <c r="C2984" s="1" t="s">
        <v>36</v>
      </c>
      <c r="D2984" s="37">
        <v>41860</v>
      </c>
      <c r="E2984" s="137"/>
      <c r="F2984" s="292"/>
      <c r="G2984" s="137"/>
      <c r="H2984" s="137"/>
      <c r="I2984" s="1"/>
      <c r="J2984" s="1"/>
      <c r="K2984" s="1"/>
      <c r="L2984" s="1"/>
      <c r="M2984" s="1"/>
      <c r="N2984" s="312"/>
      <c r="O2984" s="1"/>
      <c r="P2984" s="1"/>
      <c r="Q2984" s="1"/>
      <c r="R2984" s="1"/>
      <c r="S2984" s="1"/>
      <c r="T2984" s="1"/>
      <c r="U2984" s="1"/>
      <c r="V2984" s="52"/>
      <c r="W2984" s="1"/>
      <c r="X2984" s="1"/>
      <c r="Y2984" s="52"/>
      <c r="Z2984" s="312"/>
      <c r="AA2984" s="52"/>
      <c r="AB2984" s="1"/>
      <c r="AC2984" s="52"/>
      <c r="AD2984" s="1"/>
      <c r="AE2984" s="1"/>
      <c r="AF2984" s="1"/>
      <c r="AG2984" s="1" t="s">
        <v>200</v>
      </c>
      <c r="AH2984" s="3"/>
      <c r="AI2984" s="3"/>
      <c r="AJ2984" s="3"/>
    </row>
    <row r="2985" spans="1:36" ht="133.5" hidden="1" customHeight="1" x14ac:dyDescent="0.2">
      <c r="A2985" s="1" t="s">
        <v>7617</v>
      </c>
      <c r="B2985" s="1" t="s">
        <v>109</v>
      </c>
      <c r="C2985" s="482" t="s">
        <v>5389</v>
      </c>
      <c r="D2985" s="37">
        <v>41861</v>
      </c>
      <c r="E2985" s="137">
        <v>0.21041666666666667</v>
      </c>
      <c r="F2985" s="292">
        <v>41861</v>
      </c>
      <c r="G2985" s="137">
        <v>0.21041666666666667</v>
      </c>
      <c r="H2985" s="137">
        <v>0</v>
      </c>
      <c r="I2985" s="1">
        <v>131</v>
      </c>
      <c r="J2985" s="1" t="s">
        <v>7959</v>
      </c>
      <c r="K2985" s="1" t="s">
        <v>132</v>
      </c>
      <c r="L2985" s="1" t="s">
        <v>125</v>
      </c>
      <c r="M2985" s="52" t="s">
        <v>7363</v>
      </c>
      <c r="N2985" s="312">
        <v>110</v>
      </c>
      <c r="O2985" s="1" t="s">
        <v>66</v>
      </c>
      <c r="P2985" s="52" t="s">
        <v>7363</v>
      </c>
      <c r="Q2985" s="1" t="s">
        <v>9737</v>
      </c>
      <c r="R2985" s="1"/>
      <c r="S2985" s="1">
        <v>62</v>
      </c>
      <c r="T2985" s="1">
        <v>62</v>
      </c>
      <c r="U2985" s="1"/>
      <c r="V2985" s="52"/>
      <c r="W2985" s="1"/>
      <c r="X2985" s="1"/>
      <c r="Y2985" s="52"/>
      <c r="Z2985" s="312"/>
      <c r="AA2985" s="52"/>
      <c r="AB2985" s="1"/>
      <c r="AC2985" s="52"/>
      <c r="AD2985" s="1" t="s">
        <v>55</v>
      </c>
      <c r="AE2985" s="1"/>
      <c r="AF2985" s="1"/>
      <c r="AG2985" s="1"/>
      <c r="AH2985" s="3"/>
      <c r="AI2985" s="3"/>
      <c r="AJ2985" s="3"/>
    </row>
    <row r="2986" spans="1:36" ht="31.5" hidden="1" customHeight="1" x14ac:dyDescent="0.2">
      <c r="A2986" s="1" t="s">
        <v>7617</v>
      </c>
      <c r="B2986" s="1" t="s">
        <v>109</v>
      </c>
      <c r="C2986" s="1" t="s">
        <v>36</v>
      </c>
      <c r="D2986" s="37">
        <v>41862</v>
      </c>
      <c r="E2986" s="137"/>
      <c r="F2986" s="292"/>
      <c r="G2986" s="137"/>
      <c r="H2986" s="137"/>
      <c r="I2986" s="1"/>
      <c r="J2986" s="1"/>
      <c r="K2986" s="1"/>
      <c r="L2986" s="1"/>
      <c r="M2986" s="1"/>
      <c r="N2986" s="312"/>
      <c r="O2986" s="1"/>
      <c r="P2986" s="1"/>
      <c r="Q2986" s="1"/>
      <c r="R2986" s="1"/>
      <c r="S2986" s="1"/>
      <c r="T2986" s="1"/>
      <c r="U2986" s="1"/>
      <c r="V2986" s="52"/>
      <c r="W2986" s="1"/>
      <c r="X2986" s="1"/>
      <c r="Y2986" s="52"/>
      <c r="Z2986" s="312"/>
      <c r="AA2986" s="52"/>
      <c r="AB2986" s="1"/>
      <c r="AC2986" s="52"/>
      <c r="AD2986" s="1"/>
      <c r="AE2986" s="1"/>
      <c r="AF2986" s="1"/>
      <c r="AG2986" s="1" t="s">
        <v>200</v>
      </c>
      <c r="AH2986" s="3"/>
      <c r="AI2986" s="3"/>
      <c r="AJ2986" s="3"/>
    </row>
    <row r="2987" spans="1:36" ht="31.5" hidden="1" customHeight="1" x14ac:dyDescent="0.2">
      <c r="A2987" s="1" t="s">
        <v>7617</v>
      </c>
      <c r="B2987" s="1" t="s">
        <v>109</v>
      </c>
      <c r="C2987" s="482" t="s">
        <v>5389</v>
      </c>
      <c r="D2987" s="37">
        <v>41863</v>
      </c>
      <c r="E2987" s="137">
        <v>0.8520833333333333</v>
      </c>
      <c r="F2987" s="292">
        <v>41863</v>
      </c>
      <c r="G2987" s="137">
        <v>0.8520833333333333</v>
      </c>
      <c r="H2987" s="137">
        <v>0</v>
      </c>
      <c r="I2987" s="1">
        <v>17</v>
      </c>
      <c r="J2987" s="1"/>
      <c r="K2987" s="1"/>
      <c r="L2987" s="1" t="s">
        <v>125</v>
      </c>
      <c r="M2987" s="1" t="s">
        <v>8095</v>
      </c>
      <c r="N2987" s="312">
        <v>35</v>
      </c>
      <c r="O2987" s="1" t="s">
        <v>63</v>
      </c>
      <c r="P2987" s="1"/>
      <c r="Q2987" s="1" t="s">
        <v>8096</v>
      </c>
      <c r="R2987" s="1"/>
      <c r="S2987" s="1">
        <v>0.9</v>
      </c>
      <c r="T2987" s="1">
        <v>0.9</v>
      </c>
      <c r="U2987" s="1"/>
      <c r="V2987" s="52"/>
      <c r="W2987" s="1"/>
      <c r="X2987" s="1"/>
      <c r="Y2987" s="52"/>
      <c r="Z2987" s="312"/>
      <c r="AA2987" s="52"/>
      <c r="AB2987" s="1"/>
      <c r="AC2987" s="52"/>
      <c r="AD2987" s="1" t="s">
        <v>55</v>
      </c>
      <c r="AE2987" s="1"/>
      <c r="AF2987" s="1"/>
      <c r="AG2987" s="1"/>
      <c r="AH2987" s="3"/>
      <c r="AI2987" s="3"/>
      <c r="AJ2987" s="3"/>
    </row>
    <row r="2988" spans="1:36" ht="92.45" hidden="1" customHeight="1" x14ac:dyDescent="0.2">
      <c r="A2988" s="1" t="s">
        <v>7617</v>
      </c>
      <c r="B2988" s="1" t="s">
        <v>109</v>
      </c>
      <c r="C2988" s="1" t="s">
        <v>36</v>
      </c>
      <c r="D2988" s="37">
        <v>41864</v>
      </c>
      <c r="E2988" s="137"/>
      <c r="F2988" s="292"/>
      <c r="G2988" s="137"/>
      <c r="H2988" s="137"/>
      <c r="I2988" s="1"/>
      <c r="J2988" s="1"/>
      <c r="K2988" s="1"/>
      <c r="L2988" s="1"/>
      <c r="M2988" s="1"/>
      <c r="N2988" s="312"/>
      <c r="O2988" s="1"/>
      <c r="P2988" s="1"/>
      <c r="Q2988" s="1"/>
      <c r="R2988" s="1"/>
      <c r="S2988" s="1"/>
      <c r="T2988" s="1"/>
      <c r="U2988" s="1"/>
      <c r="V2988" s="52"/>
      <c r="W2988" s="1"/>
      <c r="X2988" s="1"/>
      <c r="Y2988" s="52"/>
      <c r="Z2988" s="312"/>
      <c r="AA2988" s="52"/>
      <c r="AB2988" s="1"/>
      <c r="AC2988" s="52"/>
      <c r="AD2988" s="1"/>
      <c r="AE2988" s="1"/>
      <c r="AF2988" s="1"/>
      <c r="AG2988" s="1" t="s">
        <v>200</v>
      </c>
      <c r="AH2988" s="3"/>
      <c r="AI2988" s="3"/>
      <c r="AJ2988" s="3"/>
    </row>
    <row r="2989" spans="1:36" ht="30" hidden="1" customHeight="1" x14ac:dyDescent="0.2">
      <c r="A2989" s="1" t="s">
        <v>7617</v>
      </c>
      <c r="B2989" s="1" t="s">
        <v>109</v>
      </c>
      <c r="C2989" s="1" t="s">
        <v>36</v>
      </c>
      <c r="D2989" s="37">
        <v>41864</v>
      </c>
      <c r="E2989" s="137"/>
      <c r="F2989" s="292"/>
      <c r="G2989" s="137"/>
      <c r="H2989" s="137"/>
      <c r="I2989" s="1"/>
      <c r="J2989" s="1"/>
      <c r="K2989" s="1"/>
      <c r="L2989" s="1"/>
      <c r="M2989" s="1"/>
      <c r="N2989" s="312"/>
      <c r="O2989" s="1"/>
      <c r="P2989" s="1"/>
      <c r="Q2989" s="1"/>
      <c r="R2989" s="1"/>
      <c r="S2989" s="1"/>
      <c r="T2989" s="1"/>
      <c r="U2989" s="1"/>
      <c r="V2989" s="52"/>
      <c r="W2989" s="1"/>
      <c r="X2989" s="1"/>
      <c r="Y2989" s="52"/>
      <c r="Z2989" s="312"/>
      <c r="AA2989" s="52"/>
      <c r="AB2989" s="1"/>
      <c r="AC2989" s="52"/>
      <c r="AD2989" s="1"/>
      <c r="AE2989" s="1"/>
      <c r="AF2989" s="1"/>
      <c r="AG2989" s="1" t="s">
        <v>200</v>
      </c>
      <c r="AH2989" s="3"/>
      <c r="AI2989" s="3"/>
      <c r="AJ2989" s="3"/>
    </row>
    <row r="2990" spans="1:36" ht="30.75" hidden="1" customHeight="1" x14ac:dyDescent="0.2">
      <c r="A2990" s="1" t="s">
        <v>7617</v>
      </c>
      <c r="B2990" s="1" t="s">
        <v>109</v>
      </c>
      <c r="C2990" s="1" t="s">
        <v>36</v>
      </c>
      <c r="D2990" s="37">
        <v>41865</v>
      </c>
      <c r="E2990" s="137"/>
      <c r="F2990" s="292"/>
      <c r="G2990" s="137"/>
      <c r="H2990" s="137"/>
      <c r="I2990" s="1"/>
      <c r="J2990" s="1"/>
      <c r="K2990" s="1"/>
      <c r="L2990" s="1"/>
      <c r="M2990" s="1"/>
      <c r="N2990" s="312"/>
      <c r="O2990" s="1"/>
      <c r="P2990" s="1"/>
      <c r="Q2990" s="1"/>
      <c r="R2990" s="1"/>
      <c r="S2990" s="1"/>
      <c r="T2990" s="1"/>
      <c r="U2990" s="1"/>
      <c r="V2990" s="52"/>
      <c r="W2990" s="1"/>
      <c r="X2990" s="1"/>
      <c r="Y2990" s="52"/>
      <c r="Z2990" s="312"/>
      <c r="AA2990" s="52"/>
      <c r="AB2990" s="1"/>
      <c r="AC2990" s="52"/>
      <c r="AD2990" s="1"/>
      <c r="AE2990" s="1"/>
      <c r="AF2990" s="1"/>
      <c r="AG2990" s="1" t="s">
        <v>200</v>
      </c>
      <c r="AH2990" s="3"/>
      <c r="AI2990" s="3"/>
      <c r="AJ2990" s="3"/>
    </row>
    <row r="2991" spans="1:36" ht="138" hidden="1" customHeight="1" x14ac:dyDescent="0.2">
      <c r="A2991" s="1" t="s">
        <v>7617</v>
      </c>
      <c r="B2991" s="1" t="s">
        <v>109</v>
      </c>
      <c r="C2991" s="1" t="s">
        <v>36</v>
      </c>
      <c r="D2991" s="37">
        <v>41866</v>
      </c>
      <c r="E2991" s="137">
        <v>0.44513888888888892</v>
      </c>
      <c r="F2991" s="292">
        <v>41866</v>
      </c>
      <c r="G2991" s="137">
        <v>0.44513888888888892</v>
      </c>
      <c r="H2991" s="137">
        <v>0</v>
      </c>
      <c r="I2991" s="1">
        <v>12</v>
      </c>
      <c r="J2991" s="1" t="s">
        <v>146</v>
      </c>
      <c r="K2991" s="1" t="s">
        <v>132</v>
      </c>
      <c r="L2991" s="1" t="s">
        <v>127</v>
      </c>
      <c r="M2991" s="1" t="s">
        <v>8191</v>
      </c>
      <c r="N2991" s="1" t="s">
        <v>103</v>
      </c>
      <c r="O2991" s="1" t="s">
        <v>66</v>
      </c>
      <c r="P2991" s="1" t="s">
        <v>8191</v>
      </c>
      <c r="Q2991" s="1" t="s">
        <v>8192</v>
      </c>
      <c r="R2991" s="1"/>
      <c r="S2991" s="1">
        <v>1.5</v>
      </c>
      <c r="T2991" s="1">
        <v>1.5</v>
      </c>
      <c r="U2991" s="1" t="s">
        <v>75</v>
      </c>
      <c r="V2991" s="52">
        <v>1989</v>
      </c>
      <c r="W2991" s="1" t="s">
        <v>1268</v>
      </c>
      <c r="X2991" s="17" t="s">
        <v>3881</v>
      </c>
      <c r="Y2991" s="57">
        <v>41827</v>
      </c>
      <c r="Z2991" s="312">
        <v>100</v>
      </c>
      <c r="AA2991" s="52"/>
      <c r="AB2991" s="1"/>
      <c r="AC2991" s="52"/>
      <c r="AD2991" s="1" t="s">
        <v>57</v>
      </c>
      <c r="AE2991" s="1"/>
      <c r="AF2991" s="1"/>
      <c r="AG2991" s="1"/>
      <c r="AH2991" s="3"/>
      <c r="AI2991" s="3" t="s">
        <v>387</v>
      </c>
      <c r="AJ2991" s="3"/>
    </row>
    <row r="2992" spans="1:36" ht="30" hidden="1" customHeight="1" x14ac:dyDescent="0.2">
      <c r="A2992" s="1" t="s">
        <v>7617</v>
      </c>
      <c r="B2992" s="1" t="s">
        <v>109</v>
      </c>
      <c r="C2992" s="1" t="s">
        <v>36</v>
      </c>
      <c r="D2992" s="37">
        <v>41867</v>
      </c>
      <c r="E2992" s="137"/>
      <c r="F2992" s="292"/>
      <c r="G2992" s="137"/>
      <c r="H2992" s="137"/>
      <c r="I2992" s="1"/>
      <c r="J2992" s="1"/>
      <c r="K2992" s="1"/>
      <c r="L2992" s="1"/>
      <c r="M2992" s="1"/>
      <c r="N2992" s="312"/>
      <c r="O2992" s="1"/>
      <c r="P2992" s="1"/>
      <c r="Q2992" s="632"/>
      <c r="R2992" s="632"/>
      <c r="S2992" s="632"/>
      <c r="T2992" s="632"/>
      <c r="U2992" s="632"/>
      <c r="V2992" s="596"/>
      <c r="W2992" s="632"/>
      <c r="X2992" s="632"/>
      <c r="Y2992" s="596"/>
      <c r="Z2992" s="1210"/>
      <c r="AA2992" s="596"/>
      <c r="AB2992" s="632"/>
      <c r="AC2992" s="596"/>
      <c r="AD2992" s="632"/>
      <c r="AE2992" s="1"/>
      <c r="AF2992" s="1"/>
      <c r="AG2992" s="1" t="s">
        <v>200</v>
      </c>
      <c r="AH2992" s="3"/>
      <c r="AI2992" s="3"/>
      <c r="AJ2992" s="3"/>
    </row>
    <row r="2993" spans="1:36" ht="37.5" hidden="1" customHeight="1" x14ac:dyDescent="0.2">
      <c r="A2993" s="1" t="s">
        <v>7617</v>
      </c>
      <c r="B2993" s="1" t="s">
        <v>109</v>
      </c>
      <c r="C2993" s="1" t="s">
        <v>36</v>
      </c>
      <c r="D2993" s="37">
        <v>41868</v>
      </c>
      <c r="E2993" s="137"/>
      <c r="F2993" s="292"/>
      <c r="G2993" s="137"/>
      <c r="H2993" s="137"/>
      <c r="I2993" s="1"/>
      <c r="J2993" s="1"/>
      <c r="K2993" s="1"/>
      <c r="L2993" s="1"/>
      <c r="M2993" s="1"/>
      <c r="N2993" s="312"/>
      <c r="O2993" s="1"/>
      <c r="P2993" s="1"/>
      <c r="Q2993" s="632"/>
      <c r="R2993" s="632"/>
      <c r="S2993" s="632"/>
      <c r="T2993" s="632"/>
      <c r="U2993" s="632"/>
      <c r="V2993" s="596"/>
      <c r="W2993" s="632"/>
      <c r="X2993" s="632"/>
      <c r="Y2993" s="596"/>
      <c r="Z2993" s="1210"/>
      <c r="AA2993" s="596"/>
      <c r="AB2993" s="632"/>
      <c r="AC2993" s="596"/>
      <c r="AD2993" s="632"/>
      <c r="AE2993" s="1"/>
      <c r="AF2993" s="1"/>
      <c r="AG2993" s="1" t="s">
        <v>200</v>
      </c>
      <c r="AH2993" s="3"/>
      <c r="AI2993" s="3"/>
      <c r="AJ2993" s="3"/>
    </row>
    <row r="2994" spans="1:36" ht="47.25" hidden="1" customHeight="1" x14ac:dyDescent="0.2">
      <c r="A2994" s="1" t="s">
        <v>7617</v>
      </c>
      <c r="B2994" s="1" t="s">
        <v>109</v>
      </c>
      <c r="C2994" s="1" t="s">
        <v>36</v>
      </c>
      <c r="D2994" s="292">
        <v>41869</v>
      </c>
      <c r="E2994" s="137"/>
      <c r="F2994" s="292"/>
      <c r="G2994" s="137"/>
      <c r="H2994" s="137"/>
      <c r="I2994" s="1"/>
      <c r="J2994" s="1"/>
      <c r="K2994" s="1"/>
      <c r="L2994" s="1"/>
      <c r="M2994" s="1"/>
      <c r="N2994" s="312"/>
      <c r="O2994" s="1"/>
      <c r="P2994" s="1"/>
      <c r="Q2994" s="632"/>
      <c r="R2994" s="632"/>
      <c r="S2994" s="632"/>
      <c r="T2994" s="632"/>
      <c r="U2994" s="632"/>
      <c r="V2994" s="596"/>
      <c r="W2994" s="632"/>
      <c r="X2994" s="632"/>
      <c r="Y2994" s="596"/>
      <c r="Z2994" s="1210"/>
      <c r="AA2994" s="596"/>
      <c r="AB2994" s="632"/>
      <c r="AC2994" s="596"/>
      <c r="AD2994" s="632"/>
      <c r="AE2994" s="1"/>
      <c r="AF2994" s="1"/>
      <c r="AG2994" s="1" t="s">
        <v>200</v>
      </c>
      <c r="AH2994" s="3"/>
      <c r="AI2994" s="3"/>
      <c r="AJ2994" s="3"/>
    </row>
    <row r="2995" spans="1:36" ht="32.25" hidden="1" customHeight="1" x14ac:dyDescent="0.2">
      <c r="A2995" s="1" t="s">
        <v>7617</v>
      </c>
      <c r="B2995" s="1" t="s">
        <v>109</v>
      </c>
      <c r="C2995" s="482" t="s">
        <v>5389</v>
      </c>
      <c r="D2995" s="292">
        <v>41870</v>
      </c>
      <c r="E2995" s="137">
        <v>0.62083333333333335</v>
      </c>
      <c r="F2995" s="292">
        <v>41870</v>
      </c>
      <c r="G2995" s="137">
        <v>0.62083333333333335</v>
      </c>
      <c r="H2995" s="137">
        <v>0</v>
      </c>
      <c r="I2995" s="1">
        <v>377</v>
      </c>
      <c r="J2995" s="1" t="s">
        <v>8294</v>
      </c>
      <c r="K2995" s="1" t="s">
        <v>132</v>
      </c>
      <c r="L2995" s="1" t="s">
        <v>125</v>
      </c>
      <c r="M2995" s="52" t="s">
        <v>8295</v>
      </c>
      <c r="N2995" s="1">
        <v>110</v>
      </c>
      <c r="O2995" s="1" t="s">
        <v>66</v>
      </c>
      <c r="P2995" s="52" t="s">
        <v>8295</v>
      </c>
      <c r="Q2995" s="1" t="s">
        <v>9735</v>
      </c>
      <c r="R2995" s="312"/>
      <c r="S2995" s="1">
        <v>107.9</v>
      </c>
      <c r="T2995" s="1">
        <v>107.9</v>
      </c>
      <c r="U2995" s="1"/>
      <c r="V2995" s="52"/>
      <c r="W2995" s="1"/>
      <c r="X2995" s="1"/>
      <c r="Y2995" s="52"/>
      <c r="Z2995" s="312"/>
      <c r="AA2995" s="52"/>
      <c r="AB2995" s="1"/>
      <c r="AC2995" s="52"/>
      <c r="AD2995" s="1" t="s">
        <v>55</v>
      </c>
      <c r="AE2995" s="1"/>
      <c r="AF2995" s="1"/>
      <c r="AG2995" s="1"/>
      <c r="AH2995" s="3"/>
      <c r="AI2995" s="3"/>
      <c r="AJ2995" s="3"/>
    </row>
    <row r="2996" spans="1:36" ht="50.25" hidden="1" customHeight="1" x14ac:dyDescent="0.2">
      <c r="A2996" s="1" t="s">
        <v>7617</v>
      </c>
      <c r="B2996" s="1" t="s">
        <v>109</v>
      </c>
      <c r="C2996" s="482" t="s">
        <v>5389</v>
      </c>
      <c r="D2996" s="292">
        <v>41870</v>
      </c>
      <c r="E2996" s="137">
        <v>0.65972222222222221</v>
      </c>
      <c r="F2996" s="292">
        <v>41870</v>
      </c>
      <c r="G2996" s="137">
        <v>0.65972222222222221</v>
      </c>
      <c r="H2996" s="137">
        <v>0</v>
      </c>
      <c r="I2996" s="1">
        <v>262</v>
      </c>
      <c r="J2996" s="1" t="s">
        <v>8296</v>
      </c>
      <c r="K2996" s="1" t="s">
        <v>132</v>
      </c>
      <c r="L2996" s="1" t="s">
        <v>125</v>
      </c>
      <c r="M2996" s="1" t="s">
        <v>8297</v>
      </c>
      <c r="N2996" s="1">
        <v>110</v>
      </c>
      <c r="O2996" s="1" t="s">
        <v>66</v>
      </c>
      <c r="P2996" s="1" t="s">
        <v>8297</v>
      </c>
      <c r="Q2996" s="17" t="s">
        <v>9736</v>
      </c>
      <c r="R2996" s="312"/>
      <c r="S2996" s="1">
        <v>67.400000000000006</v>
      </c>
      <c r="T2996" s="1">
        <v>67.400000000000006</v>
      </c>
      <c r="U2996" s="1"/>
      <c r="V2996" s="52"/>
      <c r="W2996" s="1"/>
      <c r="X2996" s="1"/>
      <c r="Y2996" s="52"/>
      <c r="Z2996" s="312"/>
      <c r="AA2996" s="52"/>
      <c r="AB2996" s="1"/>
      <c r="AC2996" s="52"/>
      <c r="AD2996" s="1" t="s">
        <v>55</v>
      </c>
      <c r="AE2996" s="1"/>
      <c r="AF2996" s="1"/>
      <c r="AG2996" s="1"/>
      <c r="AH2996" s="3"/>
      <c r="AI2996" s="3"/>
      <c r="AJ2996" s="3"/>
    </row>
    <row r="2997" spans="1:36" ht="65.25" hidden="1" customHeight="1" x14ac:dyDescent="0.2">
      <c r="A2997" s="1" t="s">
        <v>7617</v>
      </c>
      <c r="B2997" s="1" t="s">
        <v>109</v>
      </c>
      <c r="C2997" s="1" t="s">
        <v>36</v>
      </c>
      <c r="D2997" s="292">
        <v>41871</v>
      </c>
      <c r="E2997" s="137">
        <v>9.7222222222222224E-2</v>
      </c>
      <c r="F2997" s="292">
        <v>41871</v>
      </c>
      <c r="G2997" s="137">
        <v>0.20624999999999999</v>
      </c>
      <c r="H2997" s="137">
        <f>SUM(G2997-E2997)</f>
        <v>0.10902777777777777</v>
      </c>
      <c r="I2997" s="312">
        <v>4</v>
      </c>
      <c r="J2997" s="1"/>
      <c r="K2997" s="1"/>
      <c r="L2997" s="1" t="s">
        <v>130</v>
      </c>
      <c r="M2997" s="52" t="s">
        <v>8298</v>
      </c>
      <c r="N2997" s="1" t="s">
        <v>103</v>
      </c>
      <c r="O2997" s="1" t="s">
        <v>64</v>
      </c>
      <c r="P2997" s="52" t="s">
        <v>8298</v>
      </c>
      <c r="Q2997" s="61" t="s">
        <v>8299</v>
      </c>
      <c r="R2997" s="312">
        <v>1.9</v>
      </c>
      <c r="S2997" s="290"/>
      <c r="T2997" s="312">
        <v>1.9</v>
      </c>
      <c r="U2997" s="1" t="s">
        <v>84</v>
      </c>
      <c r="V2997" s="52">
        <v>1989</v>
      </c>
      <c r="W2997" s="1" t="s">
        <v>9733</v>
      </c>
      <c r="X2997" s="1" t="s">
        <v>159</v>
      </c>
      <c r="Y2997" s="220" t="s">
        <v>9734</v>
      </c>
      <c r="Z2997" s="312">
        <v>100</v>
      </c>
      <c r="AA2997" s="220"/>
      <c r="AB2997" s="1">
        <v>0</v>
      </c>
      <c r="AC2997" s="220"/>
      <c r="AD2997" s="1" t="s">
        <v>60</v>
      </c>
      <c r="AE2997" s="1"/>
      <c r="AF2997" s="1"/>
      <c r="AG2997" s="1"/>
      <c r="AH2997" s="3"/>
      <c r="AI2997" s="3"/>
      <c r="AJ2997" s="3"/>
    </row>
    <row r="2998" spans="1:36" ht="60" hidden="1" customHeight="1" x14ac:dyDescent="0.2">
      <c r="A2998" s="1" t="s">
        <v>7617</v>
      </c>
      <c r="B2998" s="1" t="s">
        <v>109</v>
      </c>
      <c r="C2998" s="1" t="s">
        <v>36</v>
      </c>
      <c r="D2998" s="37">
        <v>41872</v>
      </c>
      <c r="E2998" s="137"/>
      <c r="F2998" s="292"/>
      <c r="G2998" s="137"/>
      <c r="H2998" s="137"/>
      <c r="I2998" s="1"/>
      <c r="J2998" s="1"/>
      <c r="K2998" s="1"/>
      <c r="L2998" s="1"/>
      <c r="M2998" s="1"/>
      <c r="N2998" s="312"/>
      <c r="O2998" s="1"/>
      <c r="P2998" s="1"/>
      <c r="Q2998" s="1"/>
      <c r="R2998" s="1"/>
      <c r="S2998" s="1"/>
      <c r="T2998" s="1"/>
      <c r="U2998" s="1"/>
      <c r="V2998" s="52"/>
      <c r="W2998" s="1"/>
      <c r="X2998" s="1"/>
      <c r="Y2998" s="52"/>
      <c r="Z2998" s="312"/>
      <c r="AA2998" s="52"/>
      <c r="AB2998" s="1"/>
      <c r="AC2998" s="52"/>
      <c r="AD2998" s="1"/>
      <c r="AE2998" s="1"/>
      <c r="AF2998" s="1"/>
      <c r="AG2998" s="1" t="s">
        <v>200</v>
      </c>
      <c r="AH2998" s="3"/>
      <c r="AI2998" s="3"/>
      <c r="AJ2998" s="3"/>
    </row>
    <row r="2999" spans="1:36" ht="66" hidden="1" customHeight="1" x14ac:dyDescent="0.2">
      <c r="A2999" s="1" t="s">
        <v>7617</v>
      </c>
      <c r="B2999" s="1" t="s">
        <v>109</v>
      </c>
      <c r="C2999" s="1" t="s">
        <v>36</v>
      </c>
      <c r="D2999" s="37">
        <v>41873</v>
      </c>
      <c r="E2999" s="137">
        <v>0.80486111111111114</v>
      </c>
      <c r="F2999" s="292">
        <v>41873</v>
      </c>
      <c r="G2999" s="137">
        <v>0.80486111111111114</v>
      </c>
      <c r="H2999" s="137">
        <v>0</v>
      </c>
      <c r="I2999" s="1">
        <v>15</v>
      </c>
      <c r="J2999" s="1" t="s">
        <v>178</v>
      </c>
      <c r="K2999" s="1" t="s">
        <v>132</v>
      </c>
      <c r="L2999" s="1" t="s">
        <v>128</v>
      </c>
      <c r="M2999" s="52" t="s">
        <v>8406</v>
      </c>
      <c r="N2999" s="1">
        <v>35</v>
      </c>
      <c r="O2999" s="1" t="s">
        <v>66</v>
      </c>
      <c r="P2999" s="52" t="s">
        <v>8406</v>
      </c>
      <c r="Q2999" s="499" t="s">
        <v>9729</v>
      </c>
      <c r="R2999" s="312"/>
      <c r="S2999" s="1">
        <v>5</v>
      </c>
      <c r="T2999" s="1">
        <v>5</v>
      </c>
      <c r="U2999" s="1"/>
      <c r="V2999" s="52"/>
      <c r="W2999" s="1"/>
      <c r="X2999" s="17" t="s">
        <v>3881</v>
      </c>
      <c r="Y2999" s="52"/>
      <c r="Z2999" s="312"/>
      <c r="AA2999" s="52"/>
      <c r="AB2999" s="1"/>
      <c r="AC2999" s="52"/>
      <c r="AD2999" s="1" t="s">
        <v>48</v>
      </c>
      <c r="AE2999" s="1"/>
      <c r="AF2999" s="1"/>
      <c r="AG2999" s="1"/>
      <c r="AH2999" s="3"/>
      <c r="AI2999" s="3"/>
      <c r="AJ2999" s="3"/>
    </row>
    <row r="3000" spans="1:36" ht="66" hidden="1" customHeight="1" x14ac:dyDescent="0.2">
      <c r="A3000" s="1" t="s">
        <v>7617</v>
      </c>
      <c r="B3000" s="1" t="s">
        <v>109</v>
      </c>
      <c r="C3000" s="482" t="s">
        <v>5389</v>
      </c>
      <c r="D3000" s="37">
        <v>41873</v>
      </c>
      <c r="E3000" s="137">
        <v>0.82916666666666661</v>
      </c>
      <c r="F3000" s="292">
        <v>41873</v>
      </c>
      <c r="G3000" s="137">
        <v>0.82916666666666661</v>
      </c>
      <c r="H3000" s="137">
        <v>0</v>
      </c>
      <c r="I3000" s="1">
        <v>62</v>
      </c>
      <c r="J3000" s="1" t="s">
        <v>8407</v>
      </c>
      <c r="K3000" s="1" t="s">
        <v>132</v>
      </c>
      <c r="L3000" s="1" t="s">
        <v>125</v>
      </c>
      <c r="M3000" s="52" t="s">
        <v>8408</v>
      </c>
      <c r="N3000" s="1">
        <v>110</v>
      </c>
      <c r="O3000" s="1" t="s">
        <v>66</v>
      </c>
      <c r="P3000" s="52" t="s">
        <v>8408</v>
      </c>
      <c r="Q3000" s="286" t="s">
        <v>8409</v>
      </c>
      <c r="R3000" s="312"/>
      <c r="S3000" s="1">
        <v>33.200000000000003</v>
      </c>
      <c r="T3000" s="1">
        <v>33.200000000000003</v>
      </c>
      <c r="U3000" s="1" t="s">
        <v>75</v>
      </c>
      <c r="V3000" s="52">
        <v>1996</v>
      </c>
      <c r="W3000" s="1" t="s">
        <v>1526</v>
      </c>
      <c r="X3000" s="1" t="s">
        <v>9727</v>
      </c>
      <c r="Y3000" s="57">
        <v>41835</v>
      </c>
      <c r="Z3000" s="312">
        <v>100</v>
      </c>
      <c r="AA3000" s="52"/>
      <c r="AB3000" s="1">
        <v>0</v>
      </c>
      <c r="AC3000" s="52"/>
      <c r="AD3000" s="1" t="s">
        <v>55</v>
      </c>
      <c r="AE3000" s="1"/>
      <c r="AF3000" s="1"/>
      <c r="AG3000" s="1"/>
      <c r="AH3000" s="3"/>
      <c r="AI3000" s="3"/>
      <c r="AJ3000" s="3"/>
    </row>
    <row r="3001" spans="1:36" ht="74.25" hidden="1" customHeight="1" x14ac:dyDescent="0.2">
      <c r="A3001" s="1" t="s">
        <v>7617</v>
      </c>
      <c r="B3001" s="1" t="s">
        <v>109</v>
      </c>
      <c r="C3001" s="1" t="s">
        <v>36</v>
      </c>
      <c r="D3001" s="37">
        <v>41873</v>
      </c>
      <c r="E3001" s="137">
        <v>0.87916666666666676</v>
      </c>
      <c r="F3001" s="292">
        <v>41873</v>
      </c>
      <c r="G3001" s="137">
        <v>0.87916666666666676</v>
      </c>
      <c r="H3001" s="137">
        <v>0</v>
      </c>
      <c r="I3001" s="1">
        <v>65</v>
      </c>
      <c r="J3001" s="1" t="s">
        <v>146</v>
      </c>
      <c r="K3001" s="1" t="s">
        <v>132</v>
      </c>
      <c r="L3001" s="1" t="s">
        <v>128</v>
      </c>
      <c r="M3001" s="52" t="s">
        <v>8410</v>
      </c>
      <c r="N3001" s="1">
        <v>35</v>
      </c>
      <c r="O3001" s="1" t="s">
        <v>66</v>
      </c>
      <c r="P3001" s="52" t="s">
        <v>8410</v>
      </c>
      <c r="Q3001" s="286" t="s">
        <v>9730</v>
      </c>
      <c r="R3001" s="312"/>
      <c r="S3001" s="1">
        <v>42.1</v>
      </c>
      <c r="T3001" s="1">
        <v>42.1</v>
      </c>
      <c r="U3001" s="1" t="s">
        <v>75</v>
      </c>
      <c r="V3001" s="52">
        <v>1988</v>
      </c>
      <c r="W3001" s="1" t="s">
        <v>1526</v>
      </c>
      <c r="X3001" s="1" t="s">
        <v>9727</v>
      </c>
      <c r="Y3001" s="57">
        <v>41825</v>
      </c>
      <c r="Z3001" s="312">
        <v>100</v>
      </c>
      <c r="AA3001" s="52"/>
      <c r="AB3001" s="1">
        <v>0</v>
      </c>
      <c r="AC3001" s="52"/>
      <c r="AD3001" s="1" t="s">
        <v>48</v>
      </c>
      <c r="AE3001" s="1"/>
      <c r="AF3001" s="1"/>
      <c r="AG3001" s="1"/>
      <c r="AH3001" s="3"/>
      <c r="AI3001" s="3"/>
      <c r="AJ3001" s="3"/>
    </row>
    <row r="3002" spans="1:36" ht="98.25" hidden="1" customHeight="1" x14ac:dyDescent="0.2">
      <c r="A3002" s="1" t="s">
        <v>7617</v>
      </c>
      <c r="B3002" s="1" t="s">
        <v>109</v>
      </c>
      <c r="C3002" s="482" t="s">
        <v>5389</v>
      </c>
      <c r="D3002" s="37">
        <v>41874</v>
      </c>
      <c r="E3002" s="137">
        <v>0.57013888888888886</v>
      </c>
      <c r="F3002" s="292">
        <v>41874</v>
      </c>
      <c r="G3002" s="137">
        <v>0.57013888888888886</v>
      </c>
      <c r="H3002" s="137">
        <v>0</v>
      </c>
      <c r="I3002" s="1">
        <v>82</v>
      </c>
      <c r="J3002" s="1" t="s">
        <v>8411</v>
      </c>
      <c r="K3002" s="1" t="s">
        <v>132</v>
      </c>
      <c r="L3002" s="1" t="s">
        <v>125</v>
      </c>
      <c r="M3002" s="1" t="s">
        <v>8412</v>
      </c>
      <c r="N3002" s="1">
        <v>110</v>
      </c>
      <c r="O3002" s="1" t="s">
        <v>66</v>
      </c>
      <c r="P3002" s="1" t="s">
        <v>8412</v>
      </c>
      <c r="Q3002" s="1" t="s">
        <v>9731</v>
      </c>
      <c r="R3002" s="1"/>
      <c r="S3002" s="1">
        <v>20.100000000000001</v>
      </c>
      <c r="T3002" s="1">
        <v>20.100000000000001</v>
      </c>
      <c r="U3002" s="1"/>
      <c r="V3002" s="52"/>
      <c r="W3002" s="1"/>
      <c r="X3002" s="1"/>
      <c r="Y3002" s="52"/>
      <c r="Z3002" s="312"/>
      <c r="AA3002" s="52"/>
      <c r="AB3002" s="1"/>
      <c r="AC3002" s="52"/>
      <c r="AD3002" s="1" t="s">
        <v>55</v>
      </c>
      <c r="AE3002" s="1"/>
      <c r="AF3002" s="1"/>
      <c r="AG3002" s="1"/>
      <c r="AH3002" s="3"/>
      <c r="AI3002" s="3"/>
      <c r="AJ3002" s="3"/>
    </row>
    <row r="3003" spans="1:36" ht="74.25" hidden="1" customHeight="1" x14ac:dyDescent="0.2">
      <c r="A3003" s="1" t="s">
        <v>7617</v>
      </c>
      <c r="B3003" s="1" t="s">
        <v>109</v>
      </c>
      <c r="C3003" s="1" t="s">
        <v>36</v>
      </c>
      <c r="D3003" s="37">
        <v>41875</v>
      </c>
      <c r="E3003" s="137">
        <v>0.67638888888888893</v>
      </c>
      <c r="F3003" s="292">
        <v>41875</v>
      </c>
      <c r="G3003" s="137">
        <v>0.67638888888888893</v>
      </c>
      <c r="H3003" s="137">
        <v>6.9444444444444447E-4</v>
      </c>
      <c r="I3003" s="1">
        <v>17</v>
      </c>
      <c r="J3003" s="1"/>
      <c r="K3003" s="1"/>
      <c r="L3003" s="1" t="s">
        <v>130</v>
      </c>
      <c r="M3003" s="52" t="s">
        <v>8413</v>
      </c>
      <c r="N3003" s="1" t="s">
        <v>103</v>
      </c>
      <c r="O3003" s="1" t="s">
        <v>72</v>
      </c>
      <c r="P3003" s="52" t="s">
        <v>8413</v>
      </c>
      <c r="Q3003" s="61" t="s">
        <v>9732</v>
      </c>
      <c r="R3003" s="1"/>
      <c r="S3003" s="1">
        <v>4</v>
      </c>
      <c r="T3003" s="1">
        <v>4</v>
      </c>
      <c r="U3003" s="1" t="s">
        <v>73</v>
      </c>
      <c r="V3003" s="52">
        <v>1988</v>
      </c>
      <c r="W3003" s="1" t="s">
        <v>9728</v>
      </c>
      <c r="X3003" s="1" t="s">
        <v>3528</v>
      </c>
      <c r="Y3003" s="57">
        <v>41795</v>
      </c>
      <c r="Z3003" s="312">
        <v>100</v>
      </c>
      <c r="AA3003" s="52"/>
      <c r="AB3003" s="1">
        <v>0</v>
      </c>
      <c r="AC3003" s="57">
        <v>41739</v>
      </c>
      <c r="AD3003" s="1" t="s">
        <v>60</v>
      </c>
      <c r="AE3003" s="1"/>
      <c r="AF3003" s="1"/>
      <c r="AG3003" s="1"/>
      <c r="AH3003" s="3"/>
      <c r="AI3003" s="3"/>
      <c r="AJ3003" s="3"/>
    </row>
    <row r="3004" spans="1:36" ht="64.5" hidden="1" customHeight="1" x14ac:dyDescent="0.2">
      <c r="A3004" s="1" t="s">
        <v>7617</v>
      </c>
      <c r="B3004" s="1" t="s">
        <v>109</v>
      </c>
      <c r="C3004" s="1" t="s">
        <v>36</v>
      </c>
      <c r="D3004" s="37">
        <v>41876</v>
      </c>
      <c r="E3004" s="137"/>
      <c r="F3004" s="292"/>
      <c r="G3004" s="137"/>
      <c r="H3004" s="137"/>
      <c r="I3004" s="1"/>
      <c r="J3004" s="1"/>
      <c r="K3004" s="1"/>
      <c r="L3004" s="1"/>
      <c r="M3004" s="1"/>
      <c r="N3004" s="312"/>
      <c r="O3004" s="1"/>
      <c r="P3004" s="1"/>
      <c r="Q3004" s="246"/>
      <c r="R3004" s="1"/>
      <c r="S3004" s="1"/>
      <c r="T3004" s="1"/>
      <c r="U3004" s="1"/>
      <c r="V3004" s="52"/>
      <c r="W3004" s="1"/>
      <c r="X3004" s="1"/>
      <c r="Y3004" s="52"/>
      <c r="Z3004" s="312"/>
      <c r="AA3004" s="52"/>
      <c r="AB3004" s="1"/>
      <c r="AC3004" s="52"/>
      <c r="AD3004" s="1"/>
      <c r="AE3004" s="1"/>
      <c r="AF3004" s="1"/>
      <c r="AG3004" s="1" t="s">
        <v>200</v>
      </c>
      <c r="AH3004" s="3"/>
      <c r="AI3004" s="3"/>
      <c r="AJ3004" s="3"/>
    </row>
    <row r="3005" spans="1:36" ht="50.25" hidden="1" customHeight="1" x14ac:dyDescent="0.2">
      <c r="A3005" s="1" t="s">
        <v>7617</v>
      </c>
      <c r="B3005" s="1" t="s">
        <v>109</v>
      </c>
      <c r="C3005" s="1" t="s">
        <v>36</v>
      </c>
      <c r="D3005" s="37">
        <v>41877</v>
      </c>
      <c r="E3005" s="137"/>
      <c r="F3005" s="292"/>
      <c r="G3005" s="137"/>
      <c r="H3005" s="137"/>
      <c r="I3005" s="1"/>
      <c r="J3005" s="1"/>
      <c r="K3005" s="1"/>
      <c r="L3005" s="1"/>
      <c r="M3005" s="1"/>
      <c r="N3005" s="312"/>
      <c r="O3005" s="1"/>
      <c r="P3005" s="1"/>
      <c r="Q3005" s="1"/>
      <c r="R3005" s="1"/>
      <c r="S3005" s="1"/>
      <c r="T3005" s="1"/>
      <c r="U3005" s="1"/>
      <c r="V3005" s="52"/>
      <c r="W3005" s="1"/>
      <c r="X3005" s="1"/>
      <c r="Y3005" s="52"/>
      <c r="Z3005" s="312"/>
      <c r="AA3005" s="52"/>
      <c r="AB3005" s="1"/>
      <c r="AC3005" s="52"/>
      <c r="AD3005" s="1"/>
      <c r="AE3005" s="1"/>
      <c r="AF3005" s="1"/>
      <c r="AG3005" s="1" t="s">
        <v>200</v>
      </c>
      <c r="AH3005" s="3"/>
      <c r="AI3005" s="3"/>
      <c r="AJ3005" s="3"/>
    </row>
    <row r="3006" spans="1:36" ht="67.5" hidden="1" customHeight="1" x14ac:dyDescent="0.2">
      <c r="A3006" s="1" t="s">
        <v>7617</v>
      </c>
      <c r="B3006" s="1" t="s">
        <v>109</v>
      </c>
      <c r="C3006" s="1" t="s">
        <v>36</v>
      </c>
      <c r="D3006" s="37">
        <v>41878</v>
      </c>
      <c r="E3006" s="137">
        <v>0.40277777777777773</v>
      </c>
      <c r="F3006" s="292">
        <v>41878</v>
      </c>
      <c r="G3006" s="137">
        <v>0.47569444444444442</v>
      </c>
      <c r="H3006" s="137">
        <v>7.2916666666666671E-2</v>
      </c>
      <c r="I3006" s="1">
        <v>18</v>
      </c>
      <c r="J3006" s="1" t="s">
        <v>146</v>
      </c>
      <c r="K3006" s="1" t="s">
        <v>134</v>
      </c>
      <c r="L3006" s="1" t="s">
        <v>125</v>
      </c>
      <c r="M3006" s="1" t="s">
        <v>8520</v>
      </c>
      <c r="N3006" s="1" t="s">
        <v>103</v>
      </c>
      <c r="O3006" s="1" t="s">
        <v>66</v>
      </c>
      <c r="P3006" s="1" t="s">
        <v>8520</v>
      </c>
      <c r="Q3006" s="246" t="s">
        <v>8521</v>
      </c>
      <c r="R3006" s="1">
        <v>2.4</v>
      </c>
      <c r="S3006" s="1">
        <v>4.9000000000000004</v>
      </c>
      <c r="T3006" s="1">
        <v>7.3</v>
      </c>
      <c r="U3006" s="1" t="s">
        <v>83</v>
      </c>
      <c r="V3006" s="52">
        <v>2014</v>
      </c>
      <c r="W3006" s="1" t="s">
        <v>9725</v>
      </c>
      <c r="X3006" s="55" t="s">
        <v>9726</v>
      </c>
      <c r="Y3006" s="57">
        <v>41687</v>
      </c>
      <c r="Z3006" s="312">
        <v>100</v>
      </c>
      <c r="AA3006" s="52"/>
      <c r="AB3006" s="1">
        <v>0</v>
      </c>
      <c r="AC3006" s="57">
        <v>41687</v>
      </c>
      <c r="AD3006" s="1" t="s">
        <v>55</v>
      </c>
      <c r="AE3006" s="1"/>
      <c r="AF3006" s="1"/>
      <c r="AG3006" s="1"/>
      <c r="AH3006" s="3"/>
      <c r="AI3006" s="3"/>
      <c r="AJ3006" s="3"/>
    </row>
    <row r="3007" spans="1:36" ht="44.25" hidden="1" customHeight="1" x14ac:dyDescent="0.2">
      <c r="A3007" s="1" t="s">
        <v>7617</v>
      </c>
      <c r="B3007" s="1" t="s">
        <v>109</v>
      </c>
      <c r="C3007" s="1" t="s">
        <v>36</v>
      </c>
      <c r="D3007" s="37">
        <v>41879</v>
      </c>
      <c r="E3007" s="137"/>
      <c r="F3007" s="292"/>
      <c r="G3007" s="137"/>
      <c r="H3007" s="137"/>
      <c r="I3007" s="1"/>
      <c r="J3007" s="1"/>
      <c r="K3007" s="1"/>
      <c r="L3007" s="1"/>
      <c r="M3007" s="1"/>
      <c r="N3007" s="312"/>
      <c r="O3007" s="1"/>
      <c r="P3007" s="1"/>
      <c r="Q3007" s="1"/>
      <c r="R3007" s="1"/>
      <c r="S3007" s="1"/>
      <c r="T3007" s="1"/>
      <c r="U3007" s="1"/>
      <c r="V3007" s="52"/>
      <c r="W3007" s="1"/>
      <c r="X3007" s="1"/>
      <c r="Y3007" s="52"/>
      <c r="Z3007" s="312"/>
      <c r="AA3007" s="52"/>
      <c r="AB3007" s="1"/>
      <c r="AC3007" s="52"/>
      <c r="AD3007" s="1"/>
      <c r="AE3007" s="1"/>
      <c r="AF3007" s="1"/>
      <c r="AG3007" s="1" t="s">
        <v>200</v>
      </c>
      <c r="AH3007" s="3"/>
      <c r="AI3007" s="3"/>
      <c r="AJ3007" s="3"/>
    </row>
    <row r="3008" spans="1:36" ht="51.75" hidden="1" customHeight="1" x14ac:dyDescent="0.2">
      <c r="A3008" s="1" t="s">
        <v>7617</v>
      </c>
      <c r="B3008" s="1" t="s">
        <v>109</v>
      </c>
      <c r="C3008" s="1" t="s">
        <v>36</v>
      </c>
      <c r="D3008" s="524">
        <v>41880</v>
      </c>
      <c r="E3008" s="137">
        <v>0.4236111111111111</v>
      </c>
      <c r="F3008" s="292">
        <v>41880</v>
      </c>
      <c r="G3008" s="137">
        <v>0.4236111111111111</v>
      </c>
      <c r="H3008" s="137">
        <v>0</v>
      </c>
      <c r="I3008" s="1">
        <v>74</v>
      </c>
      <c r="J3008" s="1" t="s">
        <v>178</v>
      </c>
      <c r="K3008" s="1" t="s">
        <v>132</v>
      </c>
      <c r="L3008" s="1" t="s">
        <v>128</v>
      </c>
      <c r="M3008" s="52" t="s">
        <v>8613</v>
      </c>
      <c r="N3008" s="1">
        <v>35</v>
      </c>
      <c r="O3008" s="1" t="s">
        <v>66</v>
      </c>
      <c r="P3008" s="52" t="s">
        <v>8613</v>
      </c>
      <c r="Q3008" s="1" t="s">
        <v>8614</v>
      </c>
      <c r="R3008" s="1"/>
      <c r="S3008" s="1">
        <v>45</v>
      </c>
      <c r="T3008" s="1">
        <v>45</v>
      </c>
      <c r="U3008" s="1" t="s">
        <v>84</v>
      </c>
      <c r="V3008" s="52">
        <v>1985</v>
      </c>
      <c r="W3008" s="1"/>
      <c r="X3008" s="1" t="s">
        <v>159</v>
      </c>
      <c r="Y3008" s="57">
        <v>41840</v>
      </c>
      <c r="Z3008" s="312">
        <v>100</v>
      </c>
      <c r="AA3008" s="52"/>
      <c r="AB3008" s="1">
        <v>0</v>
      </c>
      <c r="AC3008" s="57">
        <v>41840</v>
      </c>
      <c r="AD3008" s="1" t="s">
        <v>56</v>
      </c>
      <c r="AE3008" s="1"/>
      <c r="AF3008" s="1"/>
      <c r="AG3008" s="1"/>
      <c r="AH3008" s="3"/>
      <c r="AI3008" s="3"/>
    </row>
    <row r="3009" spans="1:36" ht="25.5" hidden="1" customHeight="1" x14ac:dyDescent="0.2">
      <c r="A3009" s="1" t="s">
        <v>7617</v>
      </c>
      <c r="B3009" s="1" t="s">
        <v>109</v>
      </c>
      <c r="C3009" s="1" t="s">
        <v>36</v>
      </c>
      <c r="D3009" s="524">
        <v>41881</v>
      </c>
      <c r="E3009" s="137">
        <v>0.57777777777777783</v>
      </c>
      <c r="F3009" s="292">
        <v>41881</v>
      </c>
      <c r="G3009" s="137">
        <v>0.58125000000000004</v>
      </c>
      <c r="H3009" s="137">
        <v>3.472222222222222E-3</v>
      </c>
      <c r="I3009" s="1">
        <v>3</v>
      </c>
      <c r="J3009" s="1"/>
      <c r="K3009" s="1" t="s">
        <v>132</v>
      </c>
      <c r="L3009" s="1" t="s">
        <v>130</v>
      </c>
      <c r="M3009" s="1" t="s">
        <v>8520</v>
      </c>
      <c r="N3009" s="1" t="s">
        <v>103</v>
      </c>
      <c r="O3009" s="1" t="s">
        <v>66</v>
      </c>
      <c r="P3009" s="1" t="s">
        <v>8520</v>
      </c>
      <c r="Q3009" s="246" t="s">
        <v>8615</v>
      </c>
      <c r="R3009" s="1">
        <v>0.1</v>
      </c>
      <c r="S3009" s="1"/>
      <c r="T3009" s="1">
        <v>0.1</v>
      </c>
      <c r="U3009" s="1"/>
      <c r="V3009" s="52">
        <v>2008</v>
      </c>
      <c r="W3009" s="1" t="s">
        <v>9723</v>
      </c>
      <c r="X3009" s="55" t="s">
        <v>9724</v>
      </c>
      <c r="Y3009" s="57">
        <v>41160</v>
      </c>
      <c r="Z3009" s="312">
        <v>100</v>
      </c>
      <c r="AA3009" s="52"/>
      <c r="AB3009" s="1">
        <v>0</v>
      </c>
      <c r="AC3009" s="57">
        <v>41160</v>
      </c>
      <c r="AD3009" s="1" t="s">
        <v>46</v>
      </c>
      <c r="AE3009" s="1"/>
      <c r="AF3009" s="1"/>
      <c r="AG3009" s="1"/>
      <c r="AH3009" s="3"/>
      <c r="AI3009" s="3"/>
    </row>
    <row r="3010" spans="1:36" ht="57.75" hidden="1" customHeight="1" x14ac:dyDescent="0.2">
      <c r="A3010" s="1" t="s">
        <v>7617</v>
      </c>
      <c r="B3010" s="1" t="s">
        <v>109</v>
      </c>
      <c r="C3010" s="1" t="s">
        <v>36</v>
      </c>
      <c r="D3010" s="524">
        <v>41882</v>
      </c>
      <c r="E3010" s="137"/>
      <c r="F3010" s="292"/>
      <c r="G3010" s="137"/>
      <c r="H3010" s="137"/>
      <c r="I3010" s="1"/>
      <c r="J3010" s="1"/>
      <c r="K3010" s="1"/>
      <c r="L3010" s="1"/>
      <c r="M3010" s="1"/>
      <c r="N3010" s="1"/>
      <c r="O3010" s="1"/>
      <c r="P3010" s="1"/>
      <c r="Q3010" s="1"/>
      <c r="R3010" s="1"/>
      <c r="S3010" s="1"/>
      <c r="T3010" s="1"/>
      <c r="U3010" s="1"/>
      <c r="V3010" s="52"/>
      <c r="W3010" s="1"/>
      <c r="X3010" s="1"/>
      <c r="Y3010" s="52"/>
      <c r="Z3010" s="312"/>
      <c r="AA3010" s="52"/>
      <c r="AB3010" s="1"/>
      <c r="AC3010" s="52"/>
      <c r="AD3010" s="1"/>
      <c r="AE3010" s="1"/>
      <c r="AF3010" s="1"/>
      <c r="AG3010" s="1" t="s">
        <v>200</v>
      </c>
      <c r="AH3010" s="3"/>
      <c r="AI3010" s="3"/>
    </row>
    <row r="3011" spans="1:36" ht="83.25" hidden="1" customHeight="1" x14ac:dyDescent="0.2">
      <c r="A3011" s="1" t="s">
        <v>8717</v>
      </c>
      <c r="B3011" s="1" t="s">
        <v>109</v>
      </c>
      <c r="C3011" s="1" t="s">
        <v>36</v>
      </c>
      <c r="D3011" s="37">
        <v>41883</v>
      </c>
      <c r="E3011" s="137"/>
      <c r="F3011" s="292"/>
      <c r="G3011" s="137"/>
      <c r="H3011" s="137"/>
      <c r="I3011" s="1"/>
      <c r="J3011" s="1"/>
      <c r="K3011" s="1"/>
      <c r="L3011" s="1"/>
      <c r="M3011" s="1"/>
      <c r="N3011" s="1"/>
      <c r="O3011" s="1"/>
      <c r="P3011" s="1"/>
      <c r="Q3011" s="1"/>
      <c r="R3011" s="1"/>
      <c r="S3011" s="1"/>
      <c r="T3011" s="1"/>
      <c r="U3011" s="1"/>
      <c r="V3011" s="52"/>
      <c r="W3011" s="1"/>
      <c r="X3011" s="1"/>
      <c r="Y3011" s="52"/>
      <c r="Z3011" s="312"/>
      <c r="AA3011" s="52"/>
      <c r="AB3011" s="1"/>
      <c r="AC3011" s="52"/>
      <c r="AD3011" s="1"/>
      <c r="AE3011" s="1"/>
      <c r="AF3011" s="1"/>
      <c r="AG3011" s="1" t="s">
        <v>200</v>
      </c>
      <c r="AH3011" s="3"/>
      <c r="AI3011" s="3"/>
    </row>
    <row r="3012" spans="1:36" ht="34.5" hidden="1" customHeight="1" x14ac:dyDescent="0.2">
      <c r="A3012" s="1" t="s">
        <v>8717</v>
      </c>
      <c r="B3012" s="1" t="s">
        <v>109</v>
      </c>
      <c r="C3012" s="61" t="s">
        <v>5467</v>
      </c>
      <c r="D3012" s="37">
        <v>41884</v>
      </c>
      <c r="E3012" s="137">
        <v>0.79722222222222217</v>
      </c>
      <c r="F3012" s="292">
        <v>41884</v>
      </c>
      <c r="G3012" s="137">
        <v>0.79722222222222217</v>
      </c>
      <c r="H3012" s="137">
        <v>0</v>
      </c>
      <c r="I3012" s="1">
        <v>265</v>
      </c>
      <c r="J3012" s="1" t="s">
        <v>8728</v>
      </c>
      <c r="K3012" s="1" t="s">
        <v>834</v>
      </c>
      <c r="L3012" s="1" t="s">
        <v>125</v>
      </c>
      <c r="M3012" s="1" t="s">
        <v>8729</v>
      </c>
      <c r="N3012" s="1">
        <v>220</v>
      </c>
      <c r="O3012" s="1" t="s">
        <v>63</v>
      </c>
      <c r="P3012" s="1" t="s">
        <v>8729</v>
      </c>
      <c r="Q3012" s="286" t="s">
        <v>8730</v>
      </c>
      <c r="R3012" s="1"/>
      <c r="S3012" s="1">
        <v>155.69999999999999</v>
      </c>
      <c r="T3012" s="1">
        <v>155.69999999999999</v>
      </c>
      <c r="U3012" s="1"/>
      <c r="V3012" s="52"/>
      <c r="W3012" s="1"/>
      <c r="X3012" s="1"/>
      <c r="Y3012" s="52"/>
      <c r="Z3012" s="312"/>
      <c r="AA3012" s="52"/>
      <c r="AB3012" s="1"/>
      <c r="AC3012" s="52"/>
      <c r="AD3012" s="1" t="s">
        <v>55</v>
      </c>
      <c r="AE3012" s="1"/>
      <c r="AF3012" s="1"/>
      <c r="AG3012" s="1"/>
      <c r="AH3012" s="3"/>
      <c r="AI3012" s="3"/>
    </row>
    <row r="3013" spans="1:36" ht="34.5" hidden="1" customHeight="1" x14ac:dyDescent="0.2">
      <c r="A3013" s="1" t="s">
        <v>8717</v>
      </c>
      <c r="B3013" s="1" t="s">
        <v>109</v>
      </c>
      <c r="C3013" s="1" t="s">
        <v>36</v>
      </c>
      <c r="D3013" s="37">
        <v>41885</v>
      </c>
      <c r="E3013" s="137"/>
      <c r="F3013" s="292"/>
      <c r="G3013" s="137"/>
      <c r="H3013" s="137"/>
      <c r="I3013" s="1"/>
      <c r="J3013" s="1"/>
      <c r="K3013" s="1"/>
      <c r="L3013" s="1"/>
      <c r="M3013" s="1"/>
      <c r="N3013" s="1"/>
      <c r="O3013" s="1"/>
      <c r="P3013" s="1"/>
      <c r="Q3013" s="1"/>
      <c r="R3013" s="1"/>
      <c r="S3013" s="1"/>
      <c r="T3013" s="1"/>
      <c r="U3013" s="1"/>
      <c r="V3013" s="52"/>
      <c r="W3013" s="1"/>
      <c r="X3013" s="1"/>
      <c r="Y3013" s="52"/>
      <c r="Z3013" s="312"/>
      <c r="AA3013" s="52"/>
      <c r="AB3013" s="1"/>
      <c r="AC3013" s="52"/>
      <c r="AD3013" s="1"/>
      <c r="AE3013" s="1"/>
      <c r="AF3013" s="1"/>
      <c r="AG3013" s="1" t="s">
        <v>200</v>
      </c>
      <c r="AH3013" s="3"/>
      <c r="AI3013" s="3"/>
    </row>
    <row r="3014" spans="1:36" ht="141.75" hidden="1" customHeight="1" x14ac:dyDescent="0.2">
      <c r="A3014" s="1" t="s">
        <v>8717</v>
      </c>
      <c r="B3014" s="1" t="s">
        <v>109</v>
      </c>
      <c r="C3014" s="1" t="s">
        <v>36</v>
      </c>
      <c r="D3014" s="37">
        <v>41886</v>
      </c>
      <c r="E3014" s="137"/>
      <c r="F3014" s="292"/>
      <c r="G3014" s="137"/>
      <c r="H3014" s="137"/>
      <c r="I3014" s="1"/>
      <c r="J3014" s="1"/>
      <c r="K3014" s="1"/>
      <c r="L3014" s="1"/>
      <c r="M3014" s="1"/>
      <c r="N3014" s="1"/>
      <c r="O3014" s="1"/>
      <c r="P3014" s="1"/>
      <c r="Q3014" s="1"/>
      <c r="R3014" s="1"/>
      <c r="S3014" s="1"/>
      <c r="T3014" s="1"/>
      <c r="U3014" s="1"/>
      <c r="V3014" s="52"/>
      <c r="W3014" s="1"/>
      <c r="X3014" s="1"/>
      <c r="Y3014" s="52"/>
      <c r="Z3014" s="312"/>
      <c r="AA3014" s="52"/>
      <c r="AB3014" s="1"/>
      <c r="AC3014" s="52"/>
      <c r="AD3014" s="1"/>
      <c r="AE3014" s="1"/>
      <c r="AF3014" s="1"/>
      <c r="AG3014" s="1" t="s">
        <v>200</v>
      </c>
      <c r="AH3014" s="3"/>
      <c r="AI3014" s="3"/>
    </row>
    <row r="3015" spans="1:36" ht="78.75" hidden="1" customHeight="1" x14ac:dyDescent="0.2">
      <c r="A3015" s="1" t="s">
        <v>8717</v>
      </c>
      <c r="B3015" s="1" t="s">
        <v>109</v>
      </c>
      <c r="C3015" s="1" t="s">
        <v>36</v>
      </c>
      <c r="D3015" s="37">
        <v>41887</v>
      </c>
      <c r="E3015" s="137"/>
      <c r="F3015" s="292"/>
      <c r="G3015" s="137"/>
      <c r="H3015" s="137"/>
      <c r="I3015" s="1"/>
      <c r="J3015" s="1"/>
      <c r="K3015" s="1"/>
      <c r="L3015" s="1"/>
      <c r="M3015" s="1"/>
      <c r="N3015" s="1"/>
      <c r="O3015" s="1"/>
      <c r="P3015" s="1"/>
      <c r="Q3015" s="1"/>
      <c r="R3015" s="1"/>
      <c r="S3015" s="1"/>
      <c r="T3015" s="1"/>
      <c r="U3015" s="1"/>
      <c r="V3015" s="52"/>
      <c r="W3015" s="1"/>
      <c r="X3015" s="1"/>
      <c r="Y3015" s="52"/>
      <c r="Z3015" s="312"/>
      <c r="AA3015" s="52"/>
      <c r="AB3015" s="1"/>
      <c r="AC3015" s="52"/>
      <c r="AD3015" s="1"/>
      <c r="AE3015" s="1"/>
      <c r="AF3015" s="1"/>
      <c r="AG3015" s="1" t="s">
        <v>200</v>
      </c>
      <c r="AH3015" s="3"/>
      <c r="AI3015" s="3"/>
      <c r="AJ3015" s="3"/>
    </row>
    <row r="3016" spans="1:36" ht="63" hidden="1" customHeight="1" x14ac:dyDescent="0.2">
      <c r="A3016" s="1" t="s">
        <v>8717</v>
      </c>
      <c r="B3016" s="1" t="s">
        <v>109</v>
      </c>
      <c r="C3016" s="1" t="s">
        <v>36</v>
      </c>
      <c r="D3016" s="37">
        <v>41888</v>
      </c>
      <c r="E3016" s="137"/>
      <c r="F3016" s="292"/>
      <c r="G3016" s="137"/>
      <c r="H3016" s="137"/>
      <c r="I3016" s="1"/>
      <c r="J3016" s="1"/>
      <c r="K3016" s="1"/>
      <c r="L3016" s="1"/>
      <c r="M3016" s="1"/>
      <c r="N3016" s="1"/>
      <c r="O3016" s="1"/>
      <c r="P3016" s="1"/>
      <c r="Q3016" s="1"/>
      <c r="R3016" s="1"/>
      <c r="S3016" s="1"/>
      <c r="T3016" s="1"/>
      <c r="U3016" s="1"/>
      <c r="V3016" s="52"/>
      <c r="W3016" s="1"/>
      <c r="X3016" s="1"/>
      <c r="Y3016" s="52"/>
      <c r="Z3016" s="312"/>
      <c r="AA3016" s="52"/>
      <c r="AB3016" s="1"/>
      <c r="AC3016" s="52"/>
      <c r="AD3016" s="1"/>
      <c r="AE3016" s="1"/>
      <c r="AF3016" s="1"/>
      <c r="AG3016" s="1" t="s">
        <v>200</v>
      </c>
      <c r="AH3016" s="3"/>
      <c r="AI3016" s="3"/>
      <c r="AJ3016" s="3"/>
    </row>
    <row r="3017" spans="1:36" ht="94.5" hidden="1" customHeight="1" x14ac:dyDescent="0.2">
      <c r="A3017" s="1" t="s">
        <v>8717</v>
      </c>
      <c r="B3017" s="1" t="s">
        <v>109</v>
      </c>
      <c r="C3017" s="1" t="s">
        <v>36</v>
      </c>
      <c r="D3017" s="37">
        <v>41889</v>
      </c>
      <c r="E3017" s="137"/>
      <c r="F3017" s="292"/>
      <c r="G3017" s="137"/>
      <c r="H3017" s="137"/>
      <c r="I3017" s="1"/>
      <c r="J3017" s="1"/>
      <c r="K3017" s="1"/>
      <c r="L3017" s="1"/>
      <c r="M3017" s="1"/>
      <c r="N3017" s="1"/>
      <c r="O3017" s="1"/>
      <c r="P3017" s="1"/>
      <c r="Q3017" s="1"/>
      <c r="R3017" s="1"/>
      <c r="S3017" s="1"/>
      <c r="T3017" s="1"/>
      <c r="U3017" s="1"/>
      <c r="V3017" s="52"/>
      <c r="W3017" s="1"/>
      <c r="X3017" s="1"/>
      <c r="Y3017" s="52"/>
      <c r="Z3017" s="312"/>
      <c r="AA3017" s="52"/>
      <c r="AB3017" s="1"/>
      <c r="AC3017" s="52"/>
      <c r="AD3017" s="1"/>
      <c r="AE3017" s="1"/>
      <c r="AF3017" s="1"/>
      <c r="AG3017" s="1" t="s">
        <v>200</v>
      </c>
      <c r="AH3017" s="3"/>
      <c r="AI3017" s="3"/>
      <c r="AJ3017" s="3"/>
    </row>
    <row r="3018" spans="1:36" ht="31.5" hidden="1" customHeight="1" x14ac:dyDescent="0.2">
      <c r="A3018" s="1" t="s">
        <v>8717</v>
      </c>
      <c r="B3018" s="1" t="s">
        <v>109</v>
      </c>
      <c r="C3018" s="1" t="s">
        <v>36</v>
      </c>
      <c r="D3018" s="37">
        <v>41890</v>
      </c>
      <c r="E3018" s="137">
        <v>0.3979166666666667</v>
      </c>
      <c r="F3018" s="292">
        <v>41890</v>
      </c>
      <c r="G3018" s="137">
        <v>0.5805555555555556</v>
      </c>
      <c r="H3018" s="137">
        <v>0.18263888888888891</v>
      </c>
      <c r="I3018" s="1">
        <v>3</v>
      </c>
      <c r="J3018" s="1" t="s">
        <v>146</v>
      </c>
      <c r="K3018" s="1" t="s">
        <v>133</v>
      </c>
      <c r="L3018" s="1" t="s">
        <v>127</v>
      </c>
      <c r="M3018" s="1" t="s">
        <v>8847</v>
      </c>
      <c r="N3018" s="1" t="s">
        <v>103</v>
      </c>
      <c r="O3018" s="1" t="s">
        <v>66</v>
      </c>
      <c r="P3018" s="1" t="s">
        <v>8847</v>
      </c>
      <c r="Q3018" s="61" t="s">
        <v>8848</v>
      </c>
      <c r="R3018" s="141">
        <v>10.9</v>
      </c>
      <c r="S3018" s="141"/>
      <c r="T3018" s="141">
        <v>10.9</v>
      </c>
      <c r="U3018" s="1" t="s">
        <v>75</v>
      </c>
      <c r="V3018" s="52">
        <v>1987</v>
      </c>
      <c r="W3018" s="1" t="s">
        <v>500</v>
      </c>
      <c r="X3018" s="17" t="s">
        <v>3881</v>
      </c>
      <c r="Y3018" s="57">
        <v>41714</v>
      </c>
      <c r="Z3018" s="312">
        <v>100</v>
      </c>
      <c r="AA3018" s="52"/>
      <c r="AB3018" s="1">
        <v>0</v>
      </c>
      <c r="AC3018" s="57">
        <v>41714</v>
      </c>
      <c r="AD3018" s="1" t="s">
        <v>57</v>
      </c>
      <c r="AE3018" s="1"/>
      <c r="AF3018" s="1"/>
      <c r="AG3018" s="1"/>
      <c r="AH3018" s="3"/>
      <c r="AI3018" s="3"/>
      <c r="AJ3018" s="3"/>
    </row>
    <row r="3019" spans="1:36" ht="306" hidden="1" customHeight="1" x14ac:dyDescent="0.2">
      <c r="A3019" s="1" t="s">
        <v>8717</v>
      </c>
      <c r="B3019" s="1" t="s">
        <v>109</v>
      </c>
      <c r="C3019" s="1" t="s">
        <v>36</v>
      </c>
      <c r="D3019" s="37">
        <v>41891</v>
      </c>
      <c r="E3019" s="137"/>
      <c r="F3019" s="292"/>
      <c r="G3019" s="137"/>
      <c r="H3019" s="137"/>
      <c r="I3019" s="1"/>
      <c r="J3019" s="1"/>
      <c r="K3019" s="1"/>
      <c r="L3019" s="1"/>
      <c r="M3019" s="1"/>
      <c r="N3019" s="1"/>
      <c r="O3019" s="1"/>
      <c r="P3019" s="1"/>
      <c r="Q3019" s="1"/>
      <c r="R3019" s="1"/>
      <c r="S3019" s="1"/>
      <c r="T3019" s="1"/>
      <c r="U3019" s="1"/>
      <c r="V3019" s="52"/>
      <c r="W3019" s="1"/>
      <c r="X3019" s="1"/>
      <c r="Y3019" s="52"/>
      <c r="Z3019" s="312"/>
      <c r="AA3019" s="52"/>
      <c r="AB3019" s="1"/>
      <c r="AC3019" s="52"/>
      <c r="AD3019" s="1"/>
      <c r="AE3019" s="1"/>
      <c r="AF3019" s="1"/>
      <c r="AG3019" s="1" t="s">
        <v>200</v>
      </c>
      <c r="AH3019" s="3"/>
      <c r="AI3019" s="3"/>
      <c r="AJ3019" s="3"/>
    </row>
    <row r="3020" spans="1:36" ht="31.5" hidden="1" customHeight="1" x14ac:dyDescent="0.2">
      <c r="A3020" s="1" t="s">
        <v>8717</v>
      </c>
      <c r="B3020" s="1" t="s">
        <v>109</v>
      </c>
      <c r="C3020" s="1" t="s">
        <v>36</v>
      </c>
      <c r="D3020" s="37">
        <v>41892</v>
      </c>
      <c r="E3020" s="137"/>
      <c r="F3020" s="292"/>
      <c r="G3020" s="137"/>
      <c r="H3020" s="137"/>
      <c r="I3020" s="1"/>
      <c r="J3020" s="1"/>
      <c r="K3020" s="1"/>
      <c r="L3020" s="1"/>
      <c r="M3020" s="1"/>
      <c r="N3020" s="1"/>
      <c r="O3020" s="1"/>
      <c r="P3020" s="1"/>
      <c r="Q3020" s="1"/>
      <c r="R3020" s="1"/>
      <c r="S3020" s="1"/>
      <c r="T3020" s="1"/>
      <c r="U3020" s="1"/>
      <c r="V3020" s="52"/>
      <c r="W3020" s="1"/>
      <c r="X3020" s="1"/>
      <c r="Y3020" s="52"/>
      <c r="Z3020" s="312"/>
      <c r="AA3020" s="52"/>
      <c r="AB3020" s="1"/>
      <c r="AC3020" s="52"/>
      <c r="AD3020" s="1"/>
      <c r="AE3020" s="1"/>
      <c r="AF3020" s="1"/>
      <c r="AG3020" s="1" t="s">
        <v>200</v>
      </c>
      <c r="AH3020" s="3"/>
      <c r="AI3020" s="3"/>
      <c r="AJ3020" s="3"/>
    </row>
    <row r="3021" spans="1:36" s="97" customFormat="1" ht="31.5" hidden="1" customHeight="1" x14ac:dyDescent="0.2">
      <c r="A3021" s="1" t="s">
        <v>8717</v>
      </c>
      <c r="B3021" s="1" t="s">
        <v>109</v>
      </c>
      <c r="C3021" s="1" t="s">
        <v>36</v>
      </c>
      <c r="D3021" s="37">
        <v>41893</v>
      </c>
      <c r="E3021" s="137"/>
      <c r="F3021" s="292"/>
      <c r="G3021" s="137"/>
      <c r="H3021" s="137"/>
      <c r="I3021" s="1"/>
      <c r="J3021" s="1"/>
      <c r="K3021" s="1"/>
      <c r="L3021" s="1"/>
      <c r="M3021" s="1"/>
      <c r="N3021" s="1"/>
      <c r="O3021" s="1"/>
      <c r="P3021" s="368"/>
      <c r="Q3021" s="1"/>
      <c r="R3021" s="1"/>
      <c r="S3021" s="1"/>
      <c r="T3021" s="1"/>
      <c r="U3021" s="1"/>
      <c r="V3021" s="52"/>
      <c r="W3021" s="1"/>
      <c r="X3021" s="1"/>
      <c r="Y3021" s="52"/>
      <c r="Z3021" s="312"/>
      <c r="AA3021" s="52"/>
      <c r="AB3021" s="1"/>
      <c r="AC3021" s="52"/>
      <c r="AD3021" s="1"/>
      <c r="AE3021" s="1"/>
      <c r="AF3021" s="1"/>
      <c r="AG3021" s="1" t="s">
        <v>200</v>
      </c>
      <c r="AH3021" s="3"/>
      <c r="AI3021" s="3"/>
      <c r="AJ3021" s="3"/>
    </row>
    <row r="3022" spans="1:36" s="97" customFormat="1" ht="31.5" hidden="1" customHeight="1" x14ac:dyDescent="0.2">
      <c r="A3022" s="1" t="s">
        <v>8717</v>
      </c>
      <c r="B3022" s="1" t="s">
        <v>109</v>
      </c>
      <c r="C3022" s="1" t="s">
        <v>36</v>
      </c>
      <c r="D3022" s="292">
        <v>41894</v>
      </c>
      <c r="E3022" s="137"/>
      <c r="F3022" s="292"/>
      <c r="G3022" s="1"/>
      <c r="H3022" s="137"/>
      <c r="I3022" s="137"/>
      <c r="J3022" s="1"/>
      <c r="K3022" s="1"/>
      <c r="L3022" s="1"/>
      <c r="M3022" s="1"/>
      <c r="N3022" s="1"/>
      <c r="O3022" s="1"/>
      <c r="P3022" s="1"/>
      <c r="Q3022" s="1"/>
      <c r="R3022" s="1"/>
      <c r="S3022" s="1"/>
      <c r="T3022" s="1"/>
      <c r="U3022" s="1"/>
      <c r="V3022" s="52"/>
      <c r="W3022" s="1"/>
      <c r="X3022" s="1"/>
      <c r="Y3022" s="52"/>
      <c r="Z3022" s="312"/>
      <c r="AA3022" s="52"/>
      <c r="AB3022" s="1"/>
      <c r="AC3022" s="52"/>
      <c r="AD3022" s="1"/>
      <c r="AE3022" s="1"/>
      <c r="AF3022" s="1"/>
      <c r="AG3022" s="1" t="s">
        <v>200</v>
      </c>
      <c r="AH3022" s="3"/>
      <c r="AI3022" s="3"/>
      <c r="AJ3022" s="3"/>
    </row>
    <row r="3023" spans="1:36" s="75" customFormat="1" ht="31.5" hidden="1" customHeight="1" x14ac:dyDescent="0.2">
      <c r="A3023" s="1" t="s">
        <v>8717</v>
      </c>
      <c r="B3023" s="1" t="s">
        <v>109</v>
      </c>
      <c r="C3023" s="1" t="s">
        <v>36</v>
      </c>
      <c r="D3023" s="292">
        <v>41895</v>
      </c>
      <c r="E3023" s="137"/>
      <c r="F3023" s="292"/>
      <c r="G3023" s="137"/>
      <c r="H3023" s="137"/>
      <c r="I3023" s="1"/>
      <c r="J3023" s="1"/>
      <c r="K3023" s="1"/>
      <c r="L3023" s="1"/>
      <c r="M3023" s="1"/>
      <c r="N3023" s="1"/>
      <c r="O3023" s="1"/>
      <c r="P3023" s="1"/>
      <c r="Q3023" s="1"/>
      <c r="R3023" s="1"/>
      <c r="S3023" s="1"/>
      <c r="T3023" s="1"/>
      <c r="U3023" s="1"/>
      <c r="V3023" s="52"/>
      <c r="W3023" s="1"/>
      <c r="X3023" s="1"/>
      <c r="Y3023" s="52"/>
      <c r="Z3023" s="312"/>
      <c r="AA3023" s="52"/>
      <c r="AB3023" s="1"/>
      <c r="AC3023" s="52"/>
      <c r="AD3023" s="1"/>
      <c r="AE3023" s="1"/>
      <c r="AF3023" s="1"/>
      <c r="AG3023" s="1" t="s">
        <v>200</v>
      </c>
      <c r="AH3023" s="3"/>
      <c r="AI3023" s="3"/>
      <c r="AJ3023" s="3"/>
    </row>
    <row r="3024" spans="1:36" ht="31.5" hidden="1" customHeight="1" x14ac:dyDescent="0.2">
      <c r="A3024" s="1" t="s">
        <v>8717</v>
      </c>
      <c r="B3024" s="377" t="s">
        <v>109</v>
      </c>
      <c r="C3024" s="377" t="s">
        <v>36</v>
      </c>
      <c r="D3024" s="292">
        <v>41896</v>
      </c>
      <c r="E3024" s="759"/>
      <c r="F3024" s="292"/>
      <c r="G3024" s="759"/>
      <c r="H3024" s="759"/>
      <c r="I3024" s="1"/>
      <c r="J3024" s="1"/>
      <c r="K3024" s="1"/>
      <c r="L3024" s="1"/>
      <c r="M3024" s="760"/>
      <c r="N3024" s="760"/>
      <c r="O3024" s="760"/>
      <c r="P3024" s="760"/>
      <c r="Q3024" s="1"/>
      <c r="R3024" s="517"/>
      <c r="S3024" s="517"/>
      <c r="T3024" s="517"/>
      <c r="U3024" s="1"/>
      <c r="V3024" s="52"/>
      <c r="W3024" s="1"/>
      <c r="X3024" s="1"/>
      <c r="Y3024" s="52"/>
      <c r="Z3024" s="312"/>
      <c r="AA3024" s="52"/>
      <c r="AB3024" s="1"/>
      <c r="AC3024" s="52"/>
      <c r="AD3024" s="1"/>
      <c r="AE3024" s="1"/>
      <c r="AF3024" s="1"/>
      <c r="AG3024" s="1" t="s">
        <v>200</v>
      </c>
      <c r="AH3024" s="3"/>
      <c r="AI3024" s="3"/>
      <c r="AJ3024" s="3"/>
    </row>
    <row r="3025" spans="1:36" ht="31.5" hidden="1" customHeight="1" x14ac:dyDescent="0.2">
      <c r="A3025" s="1" t="s">
        <v>8717</v>
      </c>
      <c r="B3025" s="377" t="s">
        <v>109</v>
      </c>
      <c r="C3025" s="1" t="s">
        <v>36</v>
      </c>
      <c r="D3025" s="292">
        <v>41897</v>
      </c>
      <c r="E3025" s="137"/>
      <c r="F3025" s="292"/>
      <c r="G3025" s="137"/>
      <c r="H3025" s="137"/>
      <c r="I3025" s="412"/>
      <c r="J3025" s="412"/>
      <c r="K3025" s="412"/>
      <c r="L3025" s="1"/>
      <c r="M3025" s="1"/>
      <c r="N3025" s="1"/>
      <c r="O3025" s="1"/>
      <c r="P3025" s="1"/>
      <c r="Q3025" s="1"/>
      <c r="R3025" s="1"/>
      <c r="S3025" s="1"/>
      <c r="T3025" s="1"/>
      <c r="U3025" s="1"/>
      <c r="V3025" s="52"/>
      <c r="W3025" s="1"/>
      <c r="X3025" s="1"/>
      <c r="Y3025" s="52"/>
      <c r="Z3025" s="312"/>
      <c r="AA3025" s="52"/>
      <c r="AB3025" s="1"/>
      <c r="AC3025" s="52"/>
      <c r="AD3025" s="1"/>
      <c r="AE3025" s="1"/>
      <c r="AF3025" s="1"/>
      <c r="AG3025" s="1" t="s">
        <v>200</v>
      </c>
      <c r="AH3025" s="3"/>
      <c r="AI3025" s="3"/>
      <c r="AJ3025" s="3"/>
    </row>
    <row r="3026" spans="1:36" ht="31.5" hidden="1" customHeight="1" x14ac:dyDescent="0.2">
      <c r="A3026" s="1" t="s">
        <v>8717</v>
      </c>
      <c r="B3026" s="377" t="s">
        <v>109</v>
      </c>
      <c r="C3026" s="1" t="s">
        <v>36</v>
      </c>
      <c r="D3026" s="292">
        <v>41898</v>
      </c>
      <c r="E3026" s="137"/>
      <c r="F3026" s="292"/>
      <c r="G3026" s="137"/>
      <c r="H3026" s="137"/>
      <c r="I3026" s="412"/>
      <c r="J3026" s="412"/>
      <c r="K3026" s="412"/>
      <c r="L3026" s="1"/>
      <c r="M3026" s="1"/>
      <c r="N3026" s="1"/>
      <c r="O3026" s="1"/>
      <c r="P3026" s="1"/>
      <c r="Q3026" s="1"/>
      <c r="R3026" s="1"/>
      <c r="S3026" s="1"/>
      <c r="T3026" s="1"/>
      <c r="U3026" s="1"/>
      <c r="V3026" s="52"/>
      <c r="W3026" s="1"/>
      <c r="X3026" s="1"/>
      <c r="Y3026" s="52"/>
      <c r="Z3026" s="312"/>
      <c r="AA3026" s="52"/>
      <c r="AB3026" s="1"/>
      <c r="AC3026" s="52"/>
      <c r="AD3026" s="1"/>
      <c r="AE3026" s="1"/>
      <c r="AF3026" s="1"/>
      <c r="AG3026" s="1" t="s">
        <v>200</v>
      </c>
      <c r="AH3026" s="3"/>
      <c r="AI3026" s="3"/>
      <c r="AJ3026" s="3"/>
    </row>
    <row r="3027" spans="1:36" ht="47.25" hidden="1" customHeight="1" x14ac:dyDescent="0.2">
      <c r="A3027" s="1" t="s">
        <v>8717</v>
      </c>
      <c r="B3027" s="377" t="s">
        <v>109</v>
      </c>
      <c r="C3027" s="1" t="s">
        <v>36</v>
      </c>
      <c r="D3027" s="292">
        <v>41899</v>
      </c>
      <c r="E3027" s="137"/>
      <c r="F3027" s="292"/>
      <c r="G3027" s="1131"/>
      <c r="H3027" s="137"/>
      <c r="I3027" s="412"/>
      <c r="J3027" s="412"/>
      <c r="K3027" s="412"/>
      <c r="L3027" s="1"/>
      <c r="M3027" s="1"/>
      <c r="N3027" s="1"/>
      <c r="O3027" s="1"/>
      <c r="P3027" s="1"/>
      <c r="Q3027" s="1"/>
      <c r="R3027" s="1"/>
      <c r="S3027" s="1"/>
      <c r="T3027" s="1"/>
      <c r="U3027" s="1"/>
      <c r="V3027" s="52"/>
      <c r="W3027" s="1"/>
      <c r="X3027" s="1"/>
      <c r="Y3027" s="52"/>
      <c r="Z3027" s="312"/>
      <c r="AA3027" s="52"/>
      <c r="AB3027" s="1"/>
      <c r="AC3027" s="52"/>
      <c r="AD3027" s="1"/>
      <c r="AE3027" s="1"/>
      <c r="AF3027" s="1"/>
      <c r="AG3027" s="1" t="s">
        <v>200</v>
      </c>
      <c r="AH3027" s="3"/>
      <c r="AI3027" s="3"/>
      <c r="AJ3027" s="3"/>
    </row>
    <row r="3028" spans="1:36" ht="31.5" hidden="1" customHeight="1" x14ac:dyDescent="0.2">
      <c r="A3028" s="1" t="s">
        <v>8717</v>
      </c>
      <c r="B3028" s="377" t="s">
        <v>109</v>
      </c>
      <c r="C3028" s="1" t="s">
        <v>36</v>
      </c>
      <c r="D3028" s="292">
        <v>41900</v>
      </c>
      <c r="E3028" s="137"/>
      <c r="F3028" s="292"/>
      <c r="G3028" s="137"/>
      <c r="H3028" s="137"/>
      <c r="I3028" s="412"/>
      <c r="J3028" s="1"/>
      <c r="K3028" s="1"/>
      <c r="L3028" s="1"/>
      <c r="M3028" s="1"/>
      <c r="N3028" s="1"/>
      <c r="O3028" s="1"/>
      <c r="P3028" s="1"/>
      <c r="Q3028" s="1"/>
      <c r="R3028" s="1"/>
      <c r="S3028" s="1"/>
      <c r="T3028" s="1"/>
      <c r="U3028" s="1"/>
      <c r="V3028" s="52"/>
      <c r="W3028" s="1"/>
      <c r="X3028" s="1"/>
      <c r="Y3028" s="52"/>
      <c r="Z3028" s="312"/>
      <c r="AA3028" s="52"/>
      <c r="AB3028" s="1"/>
      <c r="AC3028" s="52"/>
      <c r="AD3028" s="1"/>
      <c r="AE3028" s="1"/>
      <c r="AF3028" s="1"/>
      <c r="AG3028" s="1" t="s">
        <v>200</v>
      </c>
      <c r="AH3028" s="3"/>
      <c r="AI3028" s="3"/>
      <c r="AJ3028" s="3"/>
    </row>
    <row r="3029" spans="1:36" ht="89.25" hidden="1" customHeight="1" x14ac:dyDescent="0.2">
      <c r="A3029" s="1" t="s">
        <v>8717</v>
      </c>
      <c r="B3029" s="1" t="s">
        <v>109</v>
      </c>
      <c r="C3029" s="482" t="s">
        <v>5389</v>
      </c>
      <c r="D3029" s="292">
        <v>41901</v>
      </c>
      <c r="E3029" s="137">
        <v>0.50486111111111109</v>
      </c>
      <c r="F3029" s="292">
        <v>41901</v>
      </c>
      <c r="G3029" s="137">
        <v>0.50763888888888886</v>
      </c>
      <c r="H3029" s="137">
        <v>2.7777777777777779E-3</v>
      </c>
      <c r="I3029" s="141">
        <v>355</v>
      </c>
      <c r="J3029" s="1" t="s">
        <v>9032</v>
      </c>
      <c r="K3029" s="1" t="s">
        <v>133</v>
      </c>
      <c r="L3029" s="1" t="s">
        <v>125</v>
      </c>
      <c r="M3029" s="1" t="s">
        <v>9033</v>
      </c>
      <c r="N3029" s="1">
        <v>110</v>
      </c>
      <c r="O3029" s="1" t="s">
        <v>66</v>
      </c>
      <c r="P3029" s="1" t="s">
        <v>9033</v>
      </c>
      <c r="Q3029" s="17" t="s">
        <v>9034</v>
      </c>
      <c r="R3029" s="141"/>
      <c r="S3029" s="141">
        <v>168.1</v>
      </c>
      <c r="T3029" s="141">
        <v>168.1</v>
      </c>
      <c r="U3029" s="1" t="s">
        <v>77</v>
      </c>
      <c r="V3029" s="52">
        <v>1985</v>
      </c>
      <c r="W3029" s="1" t="s">
        <v>9035</v>
      </c>
      <c r="X3029" s="1"/>
      <c r="Y3029" s="52"/>
      <c r="Z3029" s="312"/>
      <c r="AA3029" s="52"/>
      <c r="AB3029" s="1"/>
      <c r="AC3029" s="52"/>
      <c r="AD3029" s="1" t="s">
        <v>55</v>
      </c>
      <c r="AE3029" s="1"/>
      <c r="AF3029" s="1"/>
      <c r="AG3029" s="1" t="s">
        <v>1022</v>
      </c>
      <c r="AH3029" s="3"/>
      <c r="AI3029" s="3"/>
      <c r="AJ3029" s="3"/>
    </row>
    <row r="3030" spans="1:36" ht="139.5" hidden="1" customHeight="1" x14ac:dyDescent="0.2">
      <c r="A3030" s="1" t="s">
        <v>8717</v>
      </c>
      <c r="B3030" s="1" t="s">
        <v>109</v>
      </c>
      <c r="C3030" s="482" t="s">
        <v>5389</v>
      </c>
      <c r="D3030" s="292">
        <v>41901</v>
      </c>
      <c r="E3030" s="137">
        <v>0.73263888888888884</v>
      </c>
      <c r="F3030" s="292">
        <v>41901</v>
      </c>
      <c r="G3030" s="137">
        <v>0.73263888888888884</v>
      </c>
      <c r="H3030" s="137">
        <v>0</v>
      </c>
      <c r="I3030" s="141">
        <v>59</v>
      </c>
      <c r="J3030" s="1" t="s">
        <v>9032</v>
      </c>
      <c r="K3030" s="1" t="s">
        <v>132</v>
      </c>
      <c r="L3030" s="1" t="s">
        <v>125</v>
      </c>
      <c r="M3030" s="1" t="s">
        <v>9036</v>
      </c>
      <c r="N3030" s="1">
        <v>110</v>
      </c>
      <c r="O3030" s="1" t="s">
        <v>66</v>
      </c>
      <c r="P3030" s="1" t="s">
        <v>9036</v>
      </c>
      <c r="Q3030" s="17" t="s">
        <v>9037</v>
      </c>
      <c r="R3030" s="141"/>
      <c r="S3030" s="141">
        <v>20.8</v>
      </c>
      <c r="T3030" s="141">
        <v>20.8</v>
      </c>
      <c r="U3030" s="1" t="s">
        <v>77</v>
      </c>
      <c r="V3030" s="52">
        <v>1985</v>
      </c>
      <c r="W3030" s="1" t="s">
        <v>9035</v>
      </c>
      <c r="X3030" s="1"/>
      <c r="Y3030" s="52"/>
      <c r="Z3030" s="312"/>
      <c r="AA3030" s="52"/>
      <c r="AB3030" s="1"/>
      <c r="AC3030" s="52"/>
      <c r="AD3030" s="1" t="s">
        <v>55</v>
      </c>
      <c r="AE3030" s="1"/>
      <c r="AF3030" s="1"/>
      <c r="AG3030" s="1"/>
      <c r="AH3030" s="3"/>
      <c r="AI3030" s="3"/>
      <c r="AJ3030" s="3"/>
    </row>
    <row r="3031" spans="1:36" ht="78.75" hidden="1" customHeight="1" x14ac:dyDescent="0.2">
      <c r="A3031" s="1" t="s">
        <v>8717</v>
      </c>
      <c r="B3031" s="1" t="s">
        <v>109</v>
      </c>
      <c r="C3031" s="482" t="s">
        <v>5389</v>
      </c>
      <c r="D3031" s="292">
        <v>41901</v>
      </c>
      <c r="E3031" s="137">
        <v>0.73402777777777783</v>
      </c>
      <c r="F3031" s="292">
        <v>41901</v>
      </c>
      <c r="G3031" s="137">
        <v>0.73402777777777783</v>
      </c>
      <c r="H3031" s="137">
        <v>0</v>
      </c>
      <c r="I3031" s="141">
        <v>12</v>
      </c>
      <c r="J3031" s="1" t="s">
        <v>1022</v>
      </c>
      <c r="K3031" s="1" t="s">
        <v>132</v>
      </c>
      <c r="L3031" s="1" t="s">
        <v>125</v>
      </c>
      <c r="M3031" s="1" t="s">
        <v>9038</v>
      </c>
      <c r="N3031" s="1">
        <v>110</v>
      </c>
      <c r="O3031" s="1" t="s">
        <v>66</v>
      </c>
      <c r="P3031" s="1" t="s">
        <v>9038</v>
      </c>
      <c r="Q3031" s="499" t="s">
        <v>9039</v>
      </c>
      <c r="R3031" s="141"/>
      <c r="S3031" s="141">
        <v>4.0999999999999996</v>
      </c>
      <c r="T3031" s="141">
        <v>4.0999999999999996</v>
      </c>
      <c r="U3031" s="1"/>
      <c r="V3031" s="52"/>
      <c r="W3031" s="1"/>
      <c r="X3031" s="1"/>
      <c r="Y3031" s="52"/>
      <c r="Z3031" s="312"/>
      <c r="AA3031" s="52"/>
      <c r="AB3031" s="1"/>
      <c r="AC3031" s="52"/>
      <c r="AD3031" s="1" t="s">
        <v>55</v>
      </c>
      <c r="AE3031" s="1"/>
      <c r="AF3031" s="1"/>
      <c r="AG3031" s="1"/>
      <c r="AH3031" s="3"/>
      <c r="AI3031" s="3"/>
      <c r="AJ3031" s="3"/>
    </row>
    <row r="3032" spans="1:36" ht="78.75" hidden="1" customHeight="1" x14ac:dyDescent="0.2">
      <c r="A3032" s="1" t="s">
        <v>8717</v>
      </c>
      <c r="B3032" s="1" t="s">
        <v>109</v>
      </c>
      <c r="C3032" s="482" t="s">
        <v>5389</v>
      </c>
      <c r="D3032" s="292">
        <v>41902</v>
      </c>
      <c r="E3032" s="137">
        <v>1.3888888888888888E-2</v>
      </c>
      <c r="F3032" s="292">
        <v>41902</v>
      </c>
      <c r="G3032" s="137">
        <v>1.4583333333333332E-2</v>
      </c>
      <c r="H3032" s="137">
        <v>0</v>
      </c>
      <c r="I3032" s="141">
        <v>26</v>
      </c>
      <c r="J3032" s="1" t="s">
        <v>9040</v>
      </c>
      <c r="K3032" s="1" t="s">
        <v>132</v>
      </c>
      <c r="L3032" s="1" t="s">
        <v>125</v>
      </c>
      <c r="M3032" s="1" t="s">
        <v>9038</v>
      </c>
      <c r="N3032" s="1">
        <v>110</v>
      </c>
      <c r="O3032" s="1" t="s">
        <v>66</v>
      </c>
      <c r="P3032" s="1" t="s">
        <v>9038</v>
      </c>
      <c r="Q3032" s="499" t="s">
        <v>9041</v>
      </c>
      <c r="R3032" s="141"/>
      <c r="S3032" s="141">
        <v>8.6</v>
      </c>
      <c r="T3032" s="141">
        <v>8.6</v>
      </c>
      <c r="U3032" s="1"/>
      <c r="V3032" s="52"/>
      <c r="W3032" s="1"/>
      <c r="X3032" s="1"/>
      <c r="Y3032" s="52"/>
      <c r="Z3032" s="312"/>
      <c r="AA3032" s="52"/>
      <c r="AB3032" s="1"/>
      <c r="AC3032" s="52"/>
      <c r="AD3032" s="1" t="s">
        <v>55</v>
      </c>
      <c r="AE3032" s="1"/>
      <c r="AF3032" s="1"/>
      <c r="AG3032" s="1"/>
      <c r="AH3032" s="3"/>
      <c r="AI3032" s="3"/>
      <c r="AJ3032" s="3"/>
    </row>
    <row r="3033" spans="1:36" ht="31.5" hidden="1" customHeight="1" x14ac:dyDescent="0.2">
      <c r="A3033" s="1" t="s">
        <v>8717</v>
      </c>
      <c r="B3033" s="1" t="s">
        <v>109</v>
      </c>
      <c r="C3033" s="482" t="s">
        <v>5389</v>
      </c>
      <c r="D3033" s="292">
        <v>41902</v>
      </c>
      <c r="E3033" s="137">
        <v>3.125E-2</v>
      </c>
      <c r="F3033" s="292">
        <v>41902</v>
      </c>
      <c r="G3033" s="137">
        <v>3.2638888888888891E-2</v>
      </c>
      <c r="H3033" s="137">
        <v>0</v>
      </c>
      <c r="I3033" s="141">
        <v>16</v>
      </c>
      <c r="J3033" s="1" t="s">
        <v>1022</v>
      </c>
      <c r="K3033" s="1" t="s">
        <v>132</v>
      </c>
      <c r="L3033" s="1" t="s">
        <v>125</v>
      </c>
      <c r="M3033" s="1" t="s">
        <v>9038</v>
      </c>
      <c r="N3033" s="1">
        <v>110</v>
      </c>
      <c r="O3033" s="1" t="s">
        <v>66</v>
      </c>
      <c r="P3033" s="1" t="s">
        <v>9038</v>
      </c>
      <c r="Q3033" s="499" t="s">
        <v>9041</v>
      </c>
      <c r="R3033" s="141"/>
      <c r="S3033" s="141">
        <v>5.7</v>
      </c>
      <c r="T3033" s="141">
        <v>5.7</v>
      </c>
      <c r="U3033" s="1"/>
      <c r="V3033" s="52"/>
      <c r="W3033" s="1"/>
      <c r="X3033" s="1"/>
      <c r="Y3033" s="52"/>
      <c r="Z3033" s="312"/>
      <c r="AA3033" s="52"/>
      <c r="AB3033" s="1"/>
      <c r="AC3033" s="52"/>
      <c r="AD3033" s="1" t="s">
        <v>55</v>
      </c>
      <c r="AE3033" s="1"/>
      <c r="AF3033" s="1"/>
      <c r="AG3033" s="1"/>
      <c r="AH3033" s="3"/>
      <c r="AI3033" s="3"/>
      <c r="AJ3033" s="3"/>
    </row>
    <row r="3034" spans="1:36" ht="81" hidden="1" customHeight="1" x14ac:dyDescent="0.2">
      <c r="A3034" s="1" t="s">
        <v>8717</v>
      </c>
      <c r="B3034" s="1" t="s">
        <v>109</v>
      </c>
      <c r="C3034" s="1" t="s">
        <v>36</v>
      </c>
      <c r="D3034" s="292">
        <v>41902</v>
      </c>
      <c r="E3034" s="312" t="s">
        <v>9042</v>
      </c>
      <c r="F3034" s="292">
        <v>41902</v>
      </c>
      <c r="G3034" s="312" t="s">
        <v>9043</v>
      </c>
      <c r="H3034" s="137">
        <v>4.3749999999999997E-2</v>
      </c>
      <c r="I3034" s="141">
        <v>6</v>
      </c>
      <c r="J3034" s="1" t="s">
        <v>146</v>
      </c>
      <c r="K3034" s="1" t="s">
        <v>132</v>
      </c>
      <c r="L3034" s="1" t="s">
        <v>128</v>
      </c>
      <c r="M3034" s="1" t="s">
        <v>7768</v>
      </c>
      <c r="N3034" s="312" t="s">
        <v>103</v>
      </c>
      <c r="O3034" s="1" t="s">
        <v>66</v>
      </c>
      <c r="P3034" s="1" t="s">
        <v>7768</v>
      </c>
      <c r="Q3034" s="1" t="s">
        <v>9044</v>
      </c>
      <c r="R3034" s="141">
        <v>1</v>
      </c>
      <c r="S3034" s="141"/>
      <c r="T3034" s="141">
        <v>1</v>
      </c>
      <c r="U3034" s="1" t="s">
        <v>75</v>
      </c>
      <c r="V3034" s="52">
        <v>1989</v>
      </c>
      <c r="W3034" s="1" t="s">
        <v>171</v>
      </c>
      <c r="X3034" s="17" t="s">
        <v>3881</v>
      </c>
      <c r="Y3034" s="52" t="s">
        <v>9720</v>
      </c>
      <c r="Z3034" s="312">
        <v>100</v>
      </c>
      <c r="AA3034" s="52"/>
      <c r="AB3034" s="1">
        <v>0</v>
      </c>
      <c r="AC3034" s="52"/>
      <c r="AD3034" s="1" t="s">
        <v>49</v>
      </c>
      <c r="AE3034" s="1"/>
      <c r="AF3034" s="1"/>
      <c r="AG3034" s="1"/>
      <c r="AH3034" s="3"/>
      <c r="AI3034" s="3"/>
      <c r="AJ3034" s="3"/>
    </row>
    <row r="3035" spans="1:36" ht="61.5" hidden="1" customHeight="1" x14ac:dyDescent="0.2">
      <c r="A3035" s="1" t="s">
        <v>8717</v>
      </c>
      <c r="B3035" s="1" t="s">
        <v>109</v>
      </c>
      <c r="C3035" s="1" t="s">
        <v>36</v>
      </c>
      <c r="D3035" s="292">
        <v>41902</v>
      </c>
      <c r="E3035" s="137">
        <v>9.8611111111111108E-2</v>
      </c>
      <c r="F3035" s="292">
        <v>41902</v>
      </c>
      <c r="G3035" s="137">
        <v>9.8611111111111108E-2</v>
      </c>
      <c r="H3035" s="137">
        <v>0</v>
      </c>
      <c r="I3035" s="141">
        <v>22</v>
      </c>
      <c r="J3035" s="1" t="s">
        <v>178</v>
      </c>
      <c r="K3035" s="1"/>
      <c r="L3035" s="1" t="s">
        <v>128</v>
      </c>
      <c r="M3035" s="1" t="s">
        <v>9045</v>
      </c>
      <c r="N3035" s="1">
        <v>35</v>
      </c>
      <c r="O3035" s="1" t="s">
        <v>63</v>
      </c>
      <c r="P3035" s="1" t="s">
        <v>9045</v>
      </c>
      <c r="Q3035" s="1" t="s">
        <v>9046</v>
      </c>
      <c r="R3035" s="141"/>
      <c r="S3035" s="141">
        <v>4.5</v>
      </c>
      <c r="T3035" s="141">
        <v>4.5</v>
      </c>
      <c r="U3035" s="1" t="s">
        <v>78</v>
      </c>
      <c r="V3035" s="52">
        <v>1986</v>
      </c>
      <c r="W3035" s="1" t="s">
        <v>9721</v>
      </c>
      <c r="X3035" s="1" t="s">
        <v>3528</v>
      </c>
      <c r="Y3035" s="52" t="s">
        <v>9722</v>
      </c>
      <c r="Z3035" s="312">
        <v>100</v>
      </c>
      <c r="AA3035" s="52"/>
      <c r="AB3035" s="1">
        <v>0</v>
      </c>
      <c r="AC3035" s="52"/>
      <c r="AD3035" s="1" t="s">
        <v>39</v>
      </c>
      <c r="AE3035" s="1"/>
      <c r="AF3035" s="1"/>
      <c r="AG3035" s="1"/>
      <c r="AH3035" s="3"/>
      <c r="AI3035" s="3"/>
      <c r="AJ3035" s="3"/>
    </row>
    <row r="3036" spans="1:36" ht="157.5" hidden="1" customHeight="1" x14ac:dyDescent="0.2">
      <c r="A3036" s="1" t="s">
        <v>8717</v>
      </c>
      <c r="B3036" s="1" t="s">
        <v>109</v>
      </c>
      <c r="C3036" s="1" t="s">
        <v>36</v>
      </c>
      <c r="D3036" s="292">
        <v>41902</v>
      </c>
      <c r="E3036" s="652">
        <v>0.4368055555555555</v>
      </c>
      <c r="F3036" s="292">
        <v>41902</v>
      </c>
      <c r="G3036" s="652">
        <v>0.45902777777777781</v>
      </c>
      <c r="H3036" s="137">
        <v>2.2222222222222223E-2</v>
      </c>
      <c r="I3036" s="141">
        <v>6</v>
      </c>
      <c r="J3036" s="1" t="s">
        <v>146</v>
      </c>
      <c r="K3036" s="1" t="s">
        <v>133</v>
      </c>
      <c r="L3036" s="1" t="s">
        <v>128</v>
      </c>
      <c r="M3036" s="1" t="s">
        <v>7768</v>
      </c>
      <c r="N3036" s="312" t="s">
        <v>103</v>
      </c>
      <c r="O3036" s="1" t="s">
        <v>66</v>
      </c>
      <c r="P3036" s="1" t="s">
        <v>7768</v>
      </c>
      <c r="Q3036" s="1" t="s">
        <v>9047</v>
      </c>
      <c r="R3036" s="141">
        <v>0.6</v>
      </c>
      <c r="S3036" s="141"/>
      <c r="T3036" s="141">
        <v>0.6</v>
      </c>
      <c r="U3036" s="1" t="s">
        <v>75</v>
      </c>
      <c r="V3036" s="52">
        <v>1989</v>
      </c>
      <c r="W3036" s="1" t="s">
        <v>171</v>
      </c>
      <c r="X3036" s="17" t="s">
        <v>3881</v>
      </c>
      <c r="Y3036" s="52" t="s">
        <v>9720</v>
      </c>
      <c r="Z3036" s="312">
        <v>100</v>
      </c>
      <c r="AA3036" s="52"/>
      <c r="AB3036" s="1">
        <v>0</v>
      </c>
      <c r="AC3036" s="52"/>
      <c r="AD3036" s="1" t="s">
        <v>49</v>
      </c>
      <c r="AE3036" s="1"/>
      <c r="AF3036" s="1"/>
      <c r="AG3036" s="1"/>
      <c r="AH3036" s="3"/>
      <c r="AI3036" s="3"/>
      <c r="AJ3036" s="3"/>
    </row>
    <row r="3037" spans="1:36" ht="31.5" hidden="1" customHeight="1" x14ac:dyDescent="0.2">
      <c r="A3037" s="1" t="s">
        <v>8717</v>
      </c>
      <c r="B3037" s="1" t="s">
        <v>109</v>
      </c>
      <c r="C3037" s="1" t="s">
        <v>36</v>
      </c>
      <c r="D3037" s="292">
        <v>41903</v>
      </c>
      <c r="E3037" s="137"/>
      <c r="F3037" s="292"/>
      <c r="G3037" s="137"/>
      <c r="H3037" s="137"/>
      <c r="I3037" s="1"/>
      <c r="J3037" s="1"/>
      <c r="K3037" s="1"/>
      <c r="L3037" s="1"/>
      <c r="M3037" s="1"/>
      <c r="N3037" s="1"/>
      <c r="O3037" s="1"/>
      <c r="P3037" s="1"/>
      <c r="Q3037" s="1"/>
      <c r="R3037" s="1"/>
      <c r="S3037" s="1"/>
      <c r="T3037" s="1"/>
      <c r="U3037" s="1"/>
      <c r="V3037" s="52"/>
      <c r="W3037" s="1"/>
      <c r="X3037" s="1"/>
      <c r="Y3037" s="52"/>
      <c r="Z3037" s="312"/>
      <c r="AA3037" s="52"/>
      <c r="AB3037" s="1"/>
      <c r="AC3037" s="52"/>
      <c r="AD3037" s="1"/>
      <c r="AE3037" s="1"/>
      <c r="AF3037" s="1"/>
      <c r="AG3037" s="1" t="s">
        <v>200</v>
      </c>
      <c r="AH3037" s="3"/>
      <c r="AI3037" s="3"/>
      <c r="AJ3037" s="3"/>
    </row>
    <row r="3038" spans="1:36" ht="31.5" hidden="1" customHeight="1" x14ac:dyDescent="0.2">
      <c r="A3038" s="1" t="s">
        <v>8717</v>
      </c>
      <c r="B3038" s="1" t="s">
        <v>109</v>
      </c>
      <c r="C3038" s="1" t="s">
        <v>36</v>
      </c>
      <c r="D3038" s="292">
        <v>41904</v>
      </c>
      <c r="E3038" s="137"/>
      <c r="F3038" s="292"/>
      <c r="G3038" s="137"/>
      <c r="H3038" s="137" t="s">
        <v>1022</v>
      </c>
      <c r="I3038" s="1"/>
      <c r="J3038" s="1"/>
      <c r="K3038" s="1"/>
      <c r="L3038" s="1"/>
      <c r="M3038" s="1"/>
      <c r="N3038" s="1"/>
      <c r="O3038" s="1"/>
      <c r="P3038" s="1"/>
      <c r="Q3038" s="1"/>
      <c r="R3038" s="1"/>
      <c r="S3038" s="1"/>
      <c r="T3038" s="1"/>
      <c r="U3038" s="1"/>
      <c r="V3038" s="52"/>
      <c r="W3038" s="1"/>
      <c r="X3038" s="1"/>
      <c r="Y3038" s="52"/>
      <c r="Z3038" s="312"/>
      <c r="AA3038" s="52"/>
      <c r="AB3038" s="1"/>
      <c r="AC3038" s="52"/>
      <c r="AD3038" s="1"/>
      <c r="AE3038" s="1"/>
      <c r="AF3038" s="1"/>
      <c r="AG3038" s="1" t="s">
        <v>200</v>
      </c>
      <c r="AH3038" s="3"/>
      <c r="AI3038" s="3"/>
      <c r="AJ3038" s="3"/>
    </row>
    <row r="3039" spans="1:36" ht="81" hidden="1" customHeight="1" x14ac:dyDescent="0.2">
      <c r="A3039" s="1" t="s">
        <v>8717</v>
      </c>
      <c r="B3039" s="1" t="s">
        <v>109</v>
      </c>
      <c r="C3039" s="1" t="s">
        <v>9048</v>
      </c>
      <c r="D3039" s="292">
        <v>41905</v>
      </c>
      <c r="E3039" s="137">
        <v>0.43263888888888885</v>
      </c>
      <c r="F3039" s="292">
        <v>41905</v>
      </c>
      <c r="G3039" s="137">
        <v>0.50347222222222221</v>
      </c>
      <c r="H3039" s="137">
        <v>7.0833333333333331E-2</v>
      </c>
      <c r="I3039" s="1">
        <v>9</v>
      </c>
      <c r="J3039" s="1" t="s">
        <v>146</v>
      </c>
      <c r="K3039" s="1" t="s">
        <v>134</v>
      </c>
      <c r="L3039" s="1" t="s">
        <v>125</v>
      </c>
      <c r="M3039" s="1" t="s">
        <v>9049</v>
      </c>
      <c r="N3039" s="1" t="s">
        <v>103</v>
      </c>
      <c r="O3039" s="1" t="s">
        <v>66</v>
      </c>
      <c r="P3039" s="1" t="s">
        <v>9049</v>
      </c>
      <c r="Q3039" s="1" t="s">
        <v>9050</v>
      </c>
      <c r="R3039" s="1">
        <v>6.8</v>
      </c>
      <c r="S3039" s="1"/>
      <c r="T3039" s="1">
        <v>6.8</v>
      </c>
      <c r="U3039" s="1" t="s">
        <v>82</v>
      </c>
      <c r="V3039" s="52"/>
      <c r="W3039" s="1"/>
      <c r="X3039" s="1"/>
      <c r="Y3039" s="52"/>
      <c r="Z3039" s="312"/>
      <c r="AA3039" s="52"/>
      <c r="AB3039" s="1"/>
      <c r="AC3039" s="52"/>
      <c r="AD3039" s="1" t="s">
        <v>55</v>
      </c>
      <c r="AE3039" s="1"/>
      <c r="AF3039" s="1"/>
      <c r="AG3039" s="1" t="s">
        <v>1022</v>
      </c>
      <c r="AH3039" s="3"/>
      <c r="AI3039" s="3"/>
      <c r="AJ3039" s="3"/>
    </row>
    <row r="3040" spans="1:36" ht="31.5" hidden="1" customHeight="1" x14ac:dyDescent="0.2">
      <c r="A3040" s="1" t="s">
        <v>8717</v>
      </c>
      <c r="B3040" s="1" t="s">
        <v>109</v>
      </c>
      <c r="C3040" s="1" t="s">
        <v>36</v>
      </c>
      <c r="D3040" s="292">
        <v>41906</v>
      </c>
      <c r="E3040" s="137"/>
      <c r="F3040" s="292"/>
      <c r="G3040" s="137"/>
      <c r="H3040" s="137" t="s">
        <v>1022</v>
      </c>
      <c r="I3040" s="1"/>
      <c r="J3040" s="1"/>
      <c r="K3040" s="1"/>
      <c r="L3040" s="1"/>
      <c r="M3040" s="1"/>
      <c r="N3040" s="1"/>
      <c r="O3040" s="1"/>
      <c r="P3040" s="1"/>
      <c r="Q3040" s="1"/>
      <c r="R3040" s="1"/>
      <c r="S3040" s="1"/>
      <c r="T3040" s="1"/>
      <c r="U3040" s="1"/>
      <c r="V3040" s="52"/>
      <c r="W3040" s="1"/>
      <c r="X3040" s="1"/>
      <c r="Y3040" s="52"/>
      <c r="Z3040" s="312"/>
      <c r="AA3040" s="52"/>
      <c r="AB3040" s="1"/>
      <c r="AC3040" s="52"/>
      <c r="AD3040" s="1"/>
      <c r="AE3040" s="1"/>
      <c r="AF3040" s="1"/>
      <c r="AG3040" s="1" t="s">
        <v>200</v>
      </c>
      <c r="AH3040" s="3"/>
      <c r="AI3040" s="3"/>
      <c r="AJ3040" s="3"/>
    </row>
    <row r="3041" spans="1:38" ht="31.5" hidden="1" customHeight="1" x14ac:dyDescent="0.2">
      <c r="A3041" s="1" t="s">
        <v>8717</v>
      </c>
      <c r="B3041" s="1" t="s">
        <v>109</v>
      </c>
      <c r="C3041" s="1" t="s">
        <v>9051</v>
      </c>
      <c r="D3041" s="292">
        <v>41907</v>
      </c>
      <c r="E3041" s="137">
        <v>0.51666666666666672</v>
      </c>
      <c r="F3041" s="292">
        <v>41907</v>
      </c>
      <c r="G3041" s="137">
        <v>0.51666666666666672</v>
      </c>
      <c r="H3041" s="137">
        <v>0</v>
      </c>
      <c r="I3041" s="1">
        <v>53</v>
      </c>
      <c r="J3041" s="1" t="s">
        <v>178</v>
      </c>
      <c r="K3041" s="1"/>
      <c r="L3041" s="1" t="s">
        <v>125</v>
      </c>
      <c r="M3041" s="1" t="s">
        <v>9052</v>
      </c>
      <c r="N3041" s="1" t="s">
        <v>103</v>
      </c>
      <c r="O3041" s="1" t="s">
        <v>66</v>
      </c>
      <c r="P3041" s="1" t="s">
        <v>9053</v>
      </c>
      <c r="Q3041" s="1" t="s">
        <v>9054</v>
      </c>
      <c r="R3041" s="1"/>
      <c r="S3041" s="1">
        <v>5.9</v>
      </c>
      <c r="T3041" s="1">
        <v>5.9</v>
      </c>
      <c r="U3041" s="1" t="s">
        <v>83</v>
      </c>
      <c r="V3041" s="52" t="s">
        <v>9055</v>
      </c>
      <c r="W3041" s="1" t="s">
        <v>9719</v>
      </c>
      <c r="X3041" s="1"/>
      <c r="Y3041" s="52"/>
      <c r="Z3041" s="312">
        <v>100</v>
      </c>
      <c r="AA3041" s="52"/>
      <c r="AB3041" s="1">
        <v>0</v>
      </c>
      <c r="AC3041" s="52"/>
      <c r="AD3041" s="1" t="s">
        <v>55</v>
      </c>
      <c r="AE3041" s="1"/>
      <c r="AF3041" s="1"/>
      <c r="AG3041" s="1"/>
      <c r="AH3041" s="3"/>
      <c r="AI3041" s="3"/>
      <c r="AJ3041" s="3"/>
    </row>
    <row r="3042" spans="1:38" ht="31.5" hidden="1" customHeight="1" x14ac:dyDescent="0.2">
      <c r="A3042" s="1" t="s">
        <v>8717</v>
      </c>
      <c r="B3042" s="1" t="s">
        <v>109</v>
      </c>
      <c r="C3042" s="1" t="s">
        <v>36</v>
      </c>
      <c r="D3042" s="292">
        <v>41908</v>
      </c>
      <c r="E3042" s="137"/>
      <c r="F3042" s="292"/>
      <c r="G3042" s="137"/>
      <c r="H3042" s="137" t="s">
        <v>1022</v>
      </c>
      <c r="I3042" s="1"/>
      <c r="J3042" s="1"/>
      <c r="K3042" s="1"/>
      <c r="L3042" s="1"/>
      <c r="M3042" s="1"/>
      <c r="N3042" s="1"/>
      <c r="O3042" s="1"/>
      <c r="P3042" s="1"/>
      <c r="Q3042" s="1"/>
      <c r="R3042" s="1"/>
      <c r="S3042" s="1"/>
      <c r="T3042" s="1"/>
      <c r="U3042" s="1"/>
      <c r="V3042" s="52"/>
      <c r="W3042" s="1"/>
      <c r="X3042" s="1"/>
      <c r="Y3042" s="52"/>
      <c r="Z3042" s="312"/>
      <c r="AA3042" s="52"/>
      <c r="AB3042" s="1"/>
      <c r="AC3042" s="52"/>
      <c r="AD3042" s="1"/>
      <c r="AE3042" s="1"/>
      <c r="AF3042" s="1"/>
      <c r="AG3042" s="1" t="s">
        <v>200</v>
      </c>
      <c r="AH3042" s="3"/>
      <c r="AI3042" s="3"/>
      <c r="AJ3042" s="3"/>
    </row>
    <row r="3043" spans="1:38" ht="78.75" hidden="1" customHeight="1" x14ac:dyDescent="0.2">
      <c r="A3043" s="1" t="s">
        <v>8717</v>
      </c>
      <c r="B3043" s="1" t="s">
        <v>109</v>
      </c>
      <c r="C3043" s="1" t="s">
        <v>36</v>
      </c>
      <c r="D3043" s="292">
        <v>41909</v>
      </c>
      <c r="E3043" s="137"/>
      <c r="F3043" s="292"/>
      <c r="G3043" s="137"/>
      <c r="H3043" s="137" t="s">
        <v>1022</v>
      </c>
      <c r="I3043" s="1"/>
      <c r="J3043" s="1"/>
      <c r="K3043" s="1"/>
      <c r="L3043" s="1"/>
      <c r="M3043" s="1"/>
      <c r="N3043" s="1"/>
      <c r="O3043" s="1"/>
      <c r="P3043" s="1"/>
      <c r="Q3043" s="1"/>
      <c r="R3043" s="1"/>
      <c r="S3043" s="1"/>
      <c r="T3043" s="1"/>
      <c r="U3043" s="1"/>
      <c r="V3043" s="52"/>
      <c r="W3043" s="1"/>
      <c r="X3043" s="1"/>
      <c r="Y3043" s="52"/>
      <c r="Z3043" s="312"/>
      <c r="AA3043" s="52"/>
      <c r="AB3043" s="1"/>
      <c r="AC3043" s="52"/>
      <c r="AD3043" s="1"/>
      <c r="AE3043" s="1"/>
      <c r="AF3043" s="1"/>
      <c r="AG3043" s="1" t="s">
        <v>200</v>
      </c>
      <c r="AH3043" s="3"/>
      <c r="AI3043" s="3"/>
      <c r="AJ3043" s="3"/>
    </row>
    <row r="3044" spans="1:38" ht="31.5" hidden="1" customHeight="1" x14ac:dyDescent="0.2">
      <c r="A3044" s="1" t="s">
        <v>8717</v>
      </c>
      <c r="B3044" s="1" t="s">
        <v>109</v>
      </c>
      <c r="C3044" s="1" t="s">
        <v>36</v>
      </c>
      <c r="D3044" s="292">
        <v>41910</v>
      </c>
      <c r="E3044" s="137"/>
      <c r="F3044" s="292"/>
      <c r="G3044" s="137"/>
      <c r="H3044" s="137" t="s">
        <v>1022</v>
      </c>
      <c r="I3044" s="1"/>
      <c r="J3044" s="1"/>
      <c r="K3044" s="1"/>
      <c r="L3044" s="1"/>
      <c r="M3044" s="1"/>
      <c r="N3044" s="1"/>
      <c r="O3044" s="1"/>
      <c r="P3044" s="1"/>
      <c r="Q3044" s="1"/>
      <c r="R3044" s="1"/>
      <c r="S3044" s="1"/>
      <c r="T3044" s="1"/>
      <c r="U3044" s="1"/>
      <c r="V3044" s="52"/>
      <c r="W3044" s="1"/>
      <c r="X3044" s="1"/>
      <c r="Y3044" s="52"/>
      <c r="Z3044" s="312"/>
      <c r="AA3044" s="52"/>
      <c r="AB3044" s="1"/>
      <c r="AC3044" s="52"/>
      <c r="AD3044" s="1"/>
      <c r="AE3044" s="1"/>
      <c r="AF3044" s="1"/>
      <c r="AG3044" s="1" t="s">
        <v>200</v>
      </c>
      <c r="AH3044" s="3"/>
      <c r="AI3044" s="3"/>
      <c r="AJ3044" s="3"/>
    </row>
    <row r="3045" spans="1:38" ht="31.5" hidden="1" customHeight="1" x14ac:dyDescent="0.2">
      <c r="A3045" s="1" t="s">
        <v>8717</v>
      </c>
      <c r="B3045" s="1" t="s">
        <v>109</v>
      </c>
      <c r="C3045" s="1" t="s">
        <v>36</v>
      </c>
      <c r="D3045" s="292">
        <v>41911</v>
      </c>
      <c r="E3045" s="137"/>
      <c r="F3045" s="292"/>
      <c r="G3045" s="137"/>
      <c r="H3045" s="137" t="s">
        <v>1022</v>
      </c>
      <c r="I3045" s="1"/>
      <c r="J3045" s="1"/>
      <c r="K3045" s="1"/>
      <c r="L3045" s="1"/>
      <c r="M3045" s="1"/>
      <c r="N3045" s="1"/>
      <c r="O3045" s="1"/>
      <c r="P3045" s="1"/>
      <c r="Q3045" s="1"/>
      <c r="R3045" s="1"/>
      <c r="S3045" s="1"/>
      <c r="T3045" s="1"/>
      <c r="U3045" s="1"/>
      <c r="V3045" s="52"/>
      <c r="W3045" s="1"/>
      <c r="X3045" s="1"/>
      <c r="Y3045" s="52"/>
      <c r="Z3045" s="312"/>
      <c r="AA3045" s="52"/>
      <c r="AB3045" s="1"/>
      <c r="AC3045" s="52"/>
      <c r="AD3045" s="1"/>
      <c r="AE3045" s="1"/>
      <c r="AF3045" s="1"/>
      <c r="AG3045" s="1" t="s">
        <v>200</v>
      </c>
      <c r="AH3045" s="3"/>
      <c r="AI3045" s="3"/>
      <c r="AJ3045" s="3" t="s">
        <v>8795</v>
      </c>
    </row>
    <row r="3046" spans="1:38" ht="31.5" hidden="1" customHeight="1" x14ac:dyDescent="0.2">
      <c r="A3046" s="1" t="s">
        <v>8717</v>
      </c>
      <c r="B3046" s="1" t="s">
        <v>109</v>
      </c>
      <c r="C3046" s="1" t="s">
        <v>36</v>
      </c>
      <c r="D3046" s="292">
        <v>41912</v>
      </c>
      <c r="E3046" s="137"/>
      <c r="F3046" s="292"/>
      <c r="G3046" s="137"/>
      <c r="H3046" s="137" t="s">
        <v>1022</v>
      </c>
      <c r="I3046" s="1"/>
      <c r="J3046" s="1"/>
      <c r="K3046" s="1"/>
      <c r="L3046" s="1"/>
      <c r="M3046" s="1"/>
      <c r="N3046" s="1"/>
      <c r="O3046" s="1"/>
      <c r="P3046" s="1"/>
      <c r="Q3046" s="1"/>
      <c r="R3046" s="1"/>
      <c r="S3046" s="1"/>
      <c r="T3046" s="1"/>
      <c r="U3046" s="1"/>
      <c r="V3046" s="52"/>
      <c r="W3046" s="1"/>
      <c r="X3046" s="1"/>
      <c r="Y3046" s="52"/>
      <c r="Z3046" s="312"/>
      <c r="AA3046" s="52"/>
      <c r="AB3046" s="1"/>
      <c r="AC3046" s="52"/>
      <c r="AD3046" s="1"/>
      <c r="AE3046" s="1"/>
      <c r="AF3046" s="1"/>
      <c r="AG3046" s="1" t="s">
        <v>200</v>
      </c>
      <c r="AH3046" s="3"/>
      <c r="AI3046" s="3"/>
      <c r="AJ3046" s="3" t="s">
        <v>8795</v>
      </c>
    </row>
    <row r="3047" spans="1:38" s="24" customFormat="1" ht="47.25" hidden="1" customHeight="1" x14ac:dyDescent="0.2">
      <c r="A3047" s="52" t="s">
        <v>9031</v>
      </c>
      <c r="B3047" s="1" t="s">
        <v>109</v>
      </c>
      <c r="C3047" s="1" t="s">
        <v>36</v>
      </c>
      <c r="D3047" s="292">
        <v>41913</v>
      </c>
      <c r="E3047" s="137"/>
      <c r="F3047" s="292"/>
      <c r="G3047" s="137"/>
      <c r="H3047" s="38" t="s">
        <v>1022</v>
      </c>
      <c r="I3047" s="1"/>
      <c r="J3047" s="1"/>
      <c r="K3047" s="1"/>
      <c r="L3047" s="1"/>
      <c r="M3047" s="1"/>
      <c r="N3047" s="1"/>
      <c r="O3047" s="1"/>
      <c r="P3047" s="1"/>
      <c r="Q3047" s="1"/>
      <c r="R3047" s="1"/>
      <c r="S3047" s="1"/>
      <c r="T3047" s="1"/>
      <c r="U3047" s="1"/>
      <c r="V3047" s="52"/>
      <c r="W3047" s="1"/>
      <c r="X3047" s="1"/>
      <c r="Y3047" s="52"/>
      <c r="Z3047" s="312"/>
      <c r="AA3047" s="52"/>
      <c r="AB3047" s="1"/>
      <c r="AC3047" s="52"/>
      <c r="AD3047" s="1"/>
      <c r="AE3047" s="1"/>
      <c r="AF3047" s="1"/>
      <c r="AG3047" s="1" t="s">
        <v>200</v>
      </c>
      <c r="AH3047" s="3"/>
      <c r="AI3047" s="3"/>
      <c r="AJ3047" s="3"/>
      <c r="AK3047" s="149"/>
      <c r="AL3047" s="150"/>
    </row>
    <row r="3048" spans="1:38" s="24" customFormat="1" ht="47.25" hidden="1" customHeight="1" x14ac:dyDescent="0.2">
      <c r="A3048" s="52" t="s">
        <v>9031</v>
      </c>
      <c r="B3048" s="1" t="s">
        <v>109</v>
      </c>
      <c r="C3048" s="1" t="s">
        <v>36</v>
      </c>
      <c r="D3048" s="292">
        <v>41914</v>
      </c>
      <c r="E3048" s="137">
        <v>0.69236111111111109</v>
      </c>
      <c r="F3048" s="292">
        <v>41914</v>
      </c>
      <c r="G3048" s="137">
        <v>0.69236111111111109</v>
      </c>
      <c r="H3048" s="38">
        <v>0</v>
      </c>
      <c r="I3048" s="1">
        <v>12</v>
      </c>
      <c r="J3048" s="1" t="s">
        <v>146</v>
      </c>
      <c r="K3048" s="1" t="s">
        <v>132</v>
      </c>
      <c r="L3048" s="1" t="s">
        <v>127</v>
      </c>
      <c r="M3048" s="1" t="s">
        <v>9056</v>
      </c>
      <c r="N3048" s="1" t="s">
        <v>103</v>
      </c>
      <c r="O3048" s="1" t="s">
        <v>66</v>
      </c>
      <c r="P3048" s="1" t="s">
        <v>9056</v>
      </c>
      <c r="Q3048" s="1" t="s">
        <v>9057</v>
      </c>
      <c r="R3048" s="1"/>
      <c r="S3048" s="1">
        <v>6.7</v>
      </c>
      <c r="T3048" s="1">
        <v>6.7</v>
      </c>
      <c r="U3048" s="1" t="s">
        <v>75</v>
      </c>
      <c r="V3048" s="52">
        <v>2007</v>
      </c>
      <c r="W3048" s="1" t="s">
        <v>171</v>
      </c>
      <c r="X3048" s="17" t="s">
        <v>3881</v>
      </c>
      <c r="Y3048" s="52" t="s">
        <v>11749</v>
      </c>
      <c r="Z3048" s="312">
        <v>100</v>
      </c>
      <c r="AA3048" s="52"/>
      <c r="AB3048" s="1">
        <v>0</v>
      </c>
      <c r="AC3048" s="52"/>
      <c r="AD3048" s="1" t="s">
        <v>57</v>
      </c>
      <c r="AE3048" s="1"/>
      <c r="AF3048" s="1"/>
      <c r="AG3048" s="1"/>
      <c r="AH3048" s="3"/>
      <c r="AI3048" s="3"/>
      <c r="AJ3048" s="3" t="s">
        <v>2261</v>
      </c>
      <c r="AK3048" s="149"/>
      <c r="AL3048" s="150"/>
    </row>
    <row r="3049" spans="1:38" s="24" customFormat="1" ht="110.25" hidden="1" customHeight="1" x14ac:dyDescent="0.2">
      <c r="A3049" s="52" t="s">
        <v>9031</v>
      </c>
      <c r="B3049" s="1" t="s">
        <v>109</v>
      </c>
      <c r="C3049" s="1" t="s">
        <v>36</v>
      </c>
      <c r="D3049" s="292">
        <v>41915</v>
      </c>
      <c r="E3049" s="137">
        <v>0.41041666666666665</v>
      </c>
      <c r="F3049" s="292">
        <v>41915</v>
      </c>
      <c r="G3049" s="137">
        <v>0.45</v>
      </c>
      <c r="H3049" s="38">
        <v>3.9583333333333331E-2</v>
      </c>
      <c r="I3049" s="1">
        <v>12</v>
      </c>
      <c r="J3049" s="1" t="s">
        <v>146</v>
      </c>
      <c r="K3049" s="1" t="s">
        <v>134</v>
      </c>
      <c r="L3049" s="1" t="s">
        <v>127</v>
      </c>
      <c r="M3049" s="1" t="s">
        <v>9058</v>
      </c>
      <c r="N3049" s="1" t="s">
        <v>103</v>
      </c>
      <c r="O3049" s="1" t="s">
        <v>66</v>
      </c>
      <c r="P3049" s="1" t="s">
        <v>9058</v>
      </c>
      <c r="Q3049" s="1" t="s">
        <v>9059</v>
      </c>
      <c r="R3049" s="1">
        <v>8.6</v>
      </c>
      <c r="S3049" s="1"/>
      <c r="T3049" s="1">
        <v>8.6</v>
      </c>
      <c r="U3049" s="1" t="s">
        <v>75</v>
      </c>
      <c r="V3049" s="52">
        <v>1989</v>
      </c>
      <c r="W3049" s="1" t="s">
        <v>1536</v>
      </c>
      <c r="X3049" s="17" t="s">
        <v>3881</v>
      </c>
      <c r="Y3049" s="52" t="s">
        <v>11750</v>
      </c>
      <c r="Z3049" s="312">
        <v>100</v>
      </c>
      <c r="AA3049" s="52"/>
      <c r="AB3049" s="1">
        <v>0</v>
      </c>
      <c r="AC3049" s="52"/>
      <c r="AD3049" s="1" t="s">
        <v>56</v>
      </c>
      <c r="AE3049" s="1"/>
      <c r="AF3049" s="1"/>
      <c r="AG3049" s="1"/>
      <c r="AH3049" s="3"/>
      <c r="AI3049" s="3"/>
      <c r="AJ3049" s="3"/>
      <c r="AK3049" s="149"/>
      <c r="AL3049" s="150"/>
    </row>
    <row r="3050" spans="1:38" s="24" customFormat="1" ht="31.5" hidden="1" customHeight="1" x14ac:dyDescent="0.2">
      <c r="A3050" s="52" t="s">
        <v>9031</v>
      </c>
      <c r="B3050" s="1" t="s">
        <v>109</v>
      </c>
      <c r="C3050" s="1" t="s">
        <v>36</v>
      </c>
      <c r="D3050" s="292">
        <v>41916</v>
      </c>
      <c r="E3050" s="137">
        <v>0.76041666666666663</v>
      </c>
      <c r="F3050" s="292">
        <v>41916</v>
      </c>
      <c r="G3050" s="137">
        <v>0.78611111111111109</v>
      </c>
      <c r="H3050" s="38">
        <v>2.5694444444444447E-2</v>
      </c>
      <c r="I3050" s="141">
        <v>5</v>
      </c>
      <c r="J3050" s="1" t="s">
        <v>146</v>
      </c>
      <c r="K3050" s="1" t="s">
        <v>133</v>
      </c>
      <c r="L3050" s="1" t="s">
        <v>127</v>
      </c>
      <c r="M3050" s="1" t="s">
        <v>9060</v>
      </c>
      <c r="N3050" s="1" t="s">
        <v>103</v>
      </c>
      <c r="O3050" s="1" t="s">
        <v>66</v>
      </c>
      <c r="P3050" s="1" t="s">
        <v>9060</v>
      </c>
      <c r="Q3050" s="1" t="s">
        <v>9061</v>
      </c>
      <c r="R3050" s="141">
        <v>1.7</v>
      </c>
      <c r="S3050" s="141"/>
      <c r="T3050" s="141">
        <v>1.7</v>
      </c>
      <c r="U3050" s="1" t="s">
        <v>75</v>
      </c>
      <c r="V3050" s="52">
        <v>2006</v>
      </c>
      <c r="W3050" s="1" t="s">
        <v>1536</v>
      </c>
      <c r="X3050" s="1"/>
      <c r="Y3050" s="57">
        <v>41738</v>
      </c>
      <c r="Z3050" s="312">
        <v>100</v>
      </c>
      <c r="AA3050" s="52"/>
      <c r="AB3050" s="1">
        <v>0</v>
      </c>
      <c r="AC3050" s="52"/>
      <c r="AD3050" s="1" t="s">
        <v>57</v>
      </c>
      <c r="AE3050" s="1"/>
      <c r="AF3050" s="1"/>
      <c r="AG3050" s="1"/>
      <c r="AH3050" s="3"/>
      <c r="AI3050" s="3"/>
      <c r="AJ3050" s="3"/>
      <c r="AK3050" s="149"/>
      <c r="AL3050" s="150"/>
    </row>
    <row r="3051" spans="1:38" s="24" customFormat="1" ht="31.5" hidden="1" customHeight="1" x14ac:dyDescent="0.2">
      <c r="A3051" s="52" t="s">
        <v>9031</v>
      </c>
      <c r="B3051" s="1" t="s">
        <v>109</v>
      </c>
      <c r="C3051" s="1" t="s">
        <v>36</v>
      </c>
      <c r="D3051" s="292">
        <v>41917</v>
      </c>
      <c r="E3051" s="137"/>
      <c r="F3051" s="292"/>
      <c r="G3051" s="137"/>
      <c r="H3051" s="38" t="s">
        <v>1022</v>
      </c>
      <c r="I3051" s="1"/>
      <c r="J3051" s="1"/>
      <c r="K3051" s="1"/>
      <c r="L3051" s="1"/>
      <c r="M3051" s="1"/>
      <c r="N3051" s="1"/>
      <c r="O3051" s="1"/>
      <c r="P3051" s="1"/>
      <c r="Q3051" s="1"/>
      <c r="R3051" s="1"/>
      <c r="S3051" s="1"/>
      <c r="T3051" s="1"/>
      <c r="U3051" s="1"/>
      <c r="V3051" s="52"/>
      <c r="W3051" s="1"/>
      <c r="X3051" s="1"/>
      <c r="Y3051" s="52"/>
      <c r="Z3051" s="312"/>
      <c r="AA3051" s="52"/>
      <c r="AB3051" s="1"/>
      <c r="AC3051" s="52"/>
      <c r="AD3051" s="1"/>
      <c r="AE3051" s="1"/>
      <c r="AF3051" s="1"/>
      <c r="AG3051" s="1" t="s">
        <v>200</v>
      </c>
      <c r="AH3051" s="3"/>
      <c r="AI3051" s="3"/>
      <c r="AJ3051" s="3"/>
      <c r="AK3051" s="149"/>
      <c r="AL3051" s="150"/>
    </row>
    <row r="3052" spans="1:38" s="6" customFormat="1" ht="47.25" hidden="1" customHeight="1" x14ac:dyDescent="0.2">
      <c r="A3052" s="52" t="s">
        <v>9031</v>
      </c>
      <c r="B3052" s="1" t="s">
        <v>109</v>
      </c>
      <c r="C3052" s="1" t="s">
        <v>36</v>
      </c>
      <c r="D3052" s="292">
        <v>41918</v>
      </c>
      <c r="E3052" s="137"/>
      <c r="F3052" s="292"/>
      <c r="G3052" s="137"/>
      <c r="H3052" s="38"/>
      <c r="I3052" s="1"/>
      <c r="J3052" s="1"/>
      <c r="K3052" s="1"/>
      <c r="L3052" s="1"/>
      <c r="M3052" s="1"/>
      <c r="N3052" s="1"/>
      <c r="O3052" s="1"/>
      <c r="P3052" s="1"/>
      <c r="Q3052" s="1"/>
      <c r="R3052" s="1"/>
      <c r="S3052" s="1"/>
      <c r="T3052" s="1"/>
      <c r="U3052" s="1"/>
      <c r="V3052" s="52"/>
      <c r="W3052" s="1"/>
      <c r="X3052" s="1"/>
      <c r="Y3052" s="52"/>
      <c r="Z3052" s="312"/>
      <c r="AA3052" s="52"/>
      <c r="AB3052" s="1"/>
      <c r="AC3052" s="52"/>
      <c r="AD3052" s="1"/>
      <c r="AE3052" s="1"/>
      <c r="AF3052" s="1"/>
      <c r="AG3052" s="1" t="s">
        <v>200</v>
      </c>
      <c r="AH3052" s="3"/>
      <c r="AI3052" s="3"/>
      <c r="AJ3052" s="3"/>
      <c r="AK3052" s="149"/>
      <c r="AL3052" s="150"/>
    </row>
    <row r="3053" spans="1:38" s="6" customFormat="1" ht="31.5" hidden="1" customHeight="1" x14ac:dyDescent="0.2">
      <c r="A3053" s="52" t="s">
        <v>9031</v>
      </c>
      <c r="B3053" s="1" t="s">
        <v>109</v>
      </c>
      <c r="C3053" s="1" t="s">
        <v>36</v>
      </c>
      <c r="D3053" s="292">
        <v>41919</v>
      </c>
      <c r="E3053" s="137"/>
      <c r="F3053" s="292"/>
      <c r="G3053" s="137"/>
      <c r="H3053" s="38"/>
      <c r="I3053" s="1"/>
      <c r="J3053" s="1"/>
      <c r="K3053" s="1"/>
      <c r="L3053" s="1"/>
      <c r="M3053" s="1"/>
      <c r="N3053" s="1"/>
      <c r="O3053" s="1"/>
      <c r="P3053" s="1"/>
      <c r="Q3053" s="1"/>
      <c r="R3053" s="1"/>
      <c r="S3053" s="1"/>
      <c r="T3053" s="1"/>
      <c r="U3053" s="1"/>
      <c r="V3053" s="52"/>
      <c r="W3053" s="1"/>
      <c r="X3053" s="1"/>
      <c r="Y3053" s="52"/>
      <c r="Z3053" s="312"/>
      <c r="AA3053" s="52"/>
      <c r="AB3053" s="1"/>
      <c r="AC3053" s="52"/>
      <c r="AD3053" s="1"/>
      <c r="AE3053" s="1"/>
      <c r="AF3053" s="1"/>
      <c r="AG3053" s="1" t="s">
        <v>200</v>
      </c>
      <c r="AH3053" s="3"/>
      <c r="AI3053" s="3"/>
      <c r="AJ3053" s="3"/>
      <c r="AK3053" s="149"/>
      <c r="AL3053" s="150"/>
    </row>
    <row r="3054" spans="1:38" s="6" customFormat="1" ht="31.5" hidden="1" customHeight="1" x14ac:dyDescent="0.2">
      <c r="A3054" s="52" t="s">
        <v>9031</v>
      </c>
      <c r="B3054" s="1" t="s">
        <v>109</v>
      </c>
      <c r="C3054" s="1" t="s">
        <v>36</v>
      </c>
      <c r="D3054" s="292">
        <v>41920</v>
      </c>
      <c r="E3054" s="137"/>
      <c r="F3054" s="292"/>
      <c r="G3054" s="137"/>
      <c r="H3054" s="38"/>
      <c r="I3054" s="1"/>
      <c r="J3054" s="1"/>
      <c r="K3054" s="1"/>
      <c r="L3054" s="1"/>
      <c r="M3054" s="1"/>
      <c r="N3054" s="1"/>
      <c r="O3054" s="1"/>
      <c r="P3054" s="1"/>
      <c r="Q3054" s="1"/>
      <c r="R3054" s="1"/>
      <c r="S3054" s="1"/>
      <c r="T3054" s="1"/>
      <c r="U3054" s="1"/>
      <c r="V3054" s="52"/>
      <c r="W3054" s="1"/>
      <c r="X3054" s="1"/>
      <c r="Y3054" s="52"/>
      <c r="Z3054" s="312"/>
      <c r="AA3054" s="52"/>
      <c r="AB3054" s="1"/>
      <c r="AC3054" s="52"/>
      <c r="AD3054" s="1"/>
      <c r="AE3054" s="1"/>
      <c r="AF3054" s="1"/>
      <c r="AG3054" s="1" t="s">
        <v>200</v>
      </c>
      <c r="AH3054" s="3"/>
      <c r="AI3054" s="3"/>
      <c r="AJ3054" s="3"/>
      <c r="AK3054" s="149"/>
      <c r="AL3054" s="150"/>
    </row>
    <row r="3055" spans="1:38" s="6" customFormat="1" ht="126" hidden="1" customHeight="1" x14ac:dyDescent="0.2">
      <c r="A3055" s="52" t="s">
        <v>9031</v>
      </c>
      <c r="B3055" s="1" t="s">
        <v>109</v>
      </c>
      <c r="C3055" s="1" t="s">
        <v>36</v>
      </c>
      <c r="D3055" s="292">
        <v>41921</v>
      </c>
      <c r="E3055" s="137"/>
      <c r="F3055" s="292"/>
      <c r="G3055" s="137"/>
      <c r="H3055" s="38"/>
      <c r="I3055" s="1"/>
      <c r="J3055" s="1"/>
      <c r="K3055" s="1"/>
      <c r="L3055" s="1"/>
      <c r="M3055" s="1"/>
      <c r="N3055" s="1"/>
      <c r="O3055" s="1"/>
      <c r="P3055" s="1"/>
      <c r="Q3055" s="1"/>
      <c r="R3055" s="1"/>
      <c r="S3055" s="1"/>
      <c r="T3055" s="1"/>
      <c r="U3055" s="1"/>
      <c r="V3055" s="52"/>
      <c r="W3055" s="1"/>
      <c r="X3055" s="1"/>
      <c r="Y3055" s="52"/>
      <c r="Z3055" s="312"/>
      <c r="AA3055" s="52"/>
      <c r="AB3055" s="1"/>
      <c r="AC3055" s="52"/>
      <c r="AD3055" s="1"/>
      <c r="AE3055" s="1"/>
      <c r="AF3055" s="1"/>
      <c r="AG3055" s="1" t="s">
        <v>200</v>
      </c>
      <c r="AH3055" s="3"/>
      <c r="AI3055" s="3"/>
      <c r="AJ3055" s="3"/>
      <c r="AK3055" s="149"/>
      <c r="AL3055" s="150"/>
    </row>
    <row r="3056" spans="1:38" s="6" customFormat="1" ht="31.5" hidden="1" customHeight="1" x14ac:dyDescent="0.2">
      <c r="A3056" s="52" t="s">
        <v>9031</v>
      </c>
      <c r="B3056" s="1" t="s">
        <v>109</v>
      </c>
      <c r="C3056" s="1" t="s">
        <v>36</v>
      </c>
      <c r="D3056" s="292">
        <v>41922</v>
      </c>
      <c r="E3056" s="137"/>
      <c r="F3056" s="292"/>
      <c r="G3056" s="137"/>
      <c r="H3056" s="38"/>
      <c r="I3056" s="1"/>
      <c r="J3056" s="1"/>
      <c r="K3056" s="1"/>
      <c r="L3056" s="1"/>
      <c r="M3056" s="1"/>
      <c r="N3056" s="1"/>
      <c r="O3056" s="1"/>
      <c r="P3056" s="1"/>
      <c r="Q3056" s="1"/>
      <c r="R3056" s="1"/>
      <c r="S3056" s="1"/>
      <c r="T3056" s="1"/>
      <c r="U3056" s="1"/>
      <c r="V3056" s="52"/>
      <c r="W3056" s="1"/>
      <c r="X3056" s="1"/>
      <c r="Y3056" s="52"/>
      <c r="Z3056" s="312"/>
      <c r="AA3056" s="52"/>
      <c r="AB3056" s="1"/>
      <c r="AC3056" s="52"/>
      <c r="AD3056" s="1"/>
      <c r="AE3056" s="1"/>
      <c r="AF3056" s="1"/>
      <c r="AG3056" s="1" t="s">
        <v>200</v>
      </c>
      <c r="AH3056" s="3"/>
      <c r="AI3056" s="3"/>
      <c r="AJ3056" s="3"/>
      <c r="AK3056" s="149"/>
      <c r="AL3056" s="150"/>
    </row>
    <row r="3057" spans="1:36" s="69" customFormat="1" ht="185.25" hidden="1" customHeight="1" x14ac:dyDescent="0.2">
      <c r="A3057" s="52" t="s">
        <v>9031</v>
      </c>
      <c r="B3057" s="1" t="s">
        <v>109</v>
      </c>
      <c r="C3057" s="1" t="s">
        <v>36</v>
      </c>
      <c r="D3057" s="292">
        <v>41923</v>
      </c>
      <c r="E3057" s="137"/>
      <c r="F3057" s="292"/>
      <c r="G3057" s="137"/>
      <c r="H3057" s="38"/>
      <c r="I3057" s="1"/>
      <c r="J3057" s="1"/>
      <c r="K3057" s="1"/>
      <c r="L3057" s="1"/>
      <c r="M3057" s="1"/>
      <c r="N3057" s="1"/>
      <c r="O3057" s="1"/>
      <c r="P3057" s="1"/>
      <c r="Q3057" s="1"/>
      <c r="R3057" s="1"/>
      <c r="S3057" s="1"/>
      <c r="T3057" s="1"/>
      <c r="U3057" s="1"/>
      <c r="V3057" s="52"/>
      <c r="W3057" s="1"/>
      <c r="X3057" s="1"/>
      <c r="Y3057" s="52"/>
      <c r="Z3057" s="312"/>
      <c r="AA3057" s="52"/>
      <c r="AB3057" s="1"/>
      <c r="AC3057" s="52"/>
      <c r="AD3057" s="1"/>
      <c r="AE3057" s="1"/>
      <c r="AF3057" s="1"/>
      <c r="AG3057" s="1" t="s">
        <v>200</v>
      </c>
      <c r="AH3057" s="3"/>
      <c r="AI3057" s="3"/>
      <c r="AJ3057" s="3"/>
    </row>
    <row r="3058" spans="1:36" ht="47.25" hidden="1" customHeight="1" x14ac:dyDescent="0.2">
      <c r="A3058" s="186" t="s">
        <v>9031</v>
      </c>
      <c r="B3058" s="1" t="s">
        <v>109</v>
      </c>
      <c r="C3058" s="1" t="s">
        <v>36</v>
      </c>
      <c r="D3058" s="292">
        <v>41924</v>
      </c>
      <c r="E3058" s="137"/>
      <c r="F3058" s="292"/>
      <c r="G3058" s="137"/>
      <c r="H3058" s="38"/>
      <c r="I3058" s="1"/>
      <c r="J3058" s="1"/>
      <c r="K3058" s="1"/>
      <c r="L3058" s="1"/>
      <c r="M3058" s="1"/>
      <c r="N3058" s="1"/>
      <c r="O3058" s="1"/>
      <c r="P3058" s="1"/>
      <c r="Q3058" s="1"/>
      <c r="R3058" s="1"/>
      <c r="S3058" s="1"/>
      <c r="T3058" s="1"/>
      <c r="U3058" s="1"/>
      <c r="V3058" s="52"/>
      <c r="W3058" s="1"/>
      <c r="X3058" s="1"/>
      <c r="Y3058" s="52"/>
      <c r="Z3058" s="312"/>
      <c r="AA3058" s="52"/>
      <c r="AB3058" s="1"/>
      <c r="AC3058" s="52"/>
      <c r="AD3058" s="1"/>
      <c r="AE3058" s="1"/>
      <c r="AF3058" s="1"/>
      <c r="AG3058" s="1" t="s">
        <v>200</v>
      </c>
      <c r="AH3058" s="3"/>
      <c r="AI3058" s="3"/>
      <c r="AJ3058" s="3"/>
    </row>
    <row r="3059" spans="1:36" ht="31.5" hidden="1" customHeight="1" x14ac:dyDescent="0.2">
      <c r="A3059" s="186" t="s">
        <v>9031</v>
      </c>
      <c r="B3059" s="1" t="s">
        <v>109</v>
      </c>
      <c r="C3059" s="1" t="s">
        <v>36</v>
      </c>
      <c r="D3059" s="292">
        <v>41925</v>
      </c>
      <c r="E3059" s="137"/>
      <c r="F3059" s="292"/>
      <c r="G3059" s="137"/>
      <c r="H3059" s="38"/>
      <c r="I3059" s="1"/>
      <c r="J3059" s="1"/>
      <c r="K3059" s="1"/>
      <c r="L3059" s="1"/>
      <c r="M3059" s="1"/>
      <c r="N3059" s="1"/>
      <c r="O3059" s="1"/>
      <c r="P3059" s="1"/>
      <c r="Q3059" s="1"/>
      <c r="R3059" s="1"/>
      <c r="S3059" s="1"/>
      <c r="T3059" s="1"/>
      <c r="U3059" s="1"/>
      <c r="V3059" s="52"/>
      <c r="W3059" s="1"/>
      <c r="X3059" s="1"/>
      <c r="Y3059" s="52"/>
      <c r="Z3059" s="312"/>
      <c r="AA3059" s="52"/>
      <c r="AB3059" s="1"/>
      <c r="AC3059" s="52"/>
      <c r="AD3059" s="1"/>
      <c r="AE3059" s="1"/>
      <c r="AF3059" s="1"/>
      <c r="AG3059" s="1" t="s">
        <v>200</v>
      </c>
      <c r="AH3059" s="3"/>
      <c r="AI3059" s="3"/>
      <c r="AJ3059" s="3"/>
    </row>
    <row r="3060" spans="1:36" ht="31.5" hidden="1" customHeight="1" x14ac:dyDescent="0.2">
      <c r="A3060" s="186" t="s">
        <v>9031</v>
      </c>
      <c r="B3060" s="1" t="s">
        <v>109</v>
      </c>
      <c r="C3060" s="1" t="s">
        <v>36</v>
      </c>
      <c r="D3060" s="292">
        <v>41926</v>
      </c>
      <c r="E3060" s="137"/>
      <c r="F3060" s="292"/>
      <c r="G3060" s="137"/>
      <c r="H3060" s="38"/>
      <c r="I3060" s="1"/>
      <c r="J3060" s="1"/>
      <c r="K3060" s="1"/>
      <c r="L3060" s="1"/>
      <c r="M3060" s="1"/>
      <c r="N3060" s="1"/>
      <c r="O3060" s="1"/>
      <c r="P3060" s="1"/>
      <c r="Q3060" s="1"/>
      <c r="R3060" s="1"/>
      <c r="S3060" s="1"/>
      <c r="T3060" s="1"/>
      <c r="U3060" s="1"/>
      <c r="V3060" s="52"/>
      <c r="W3060" s="1"/>
      <c r="X3060" s="1"/>
      <c r="Y3060" s="52"/>
      <c r="Z3060" s="312"/>
      <c r="AA3060" s="52"/>
      <c r="AB3060" s="1"/>
      <c r="AC3060" s="52"/>
      <c r="AD3060" s="517"/>
      <c r="AE3060" s="1"/>
      <c r="AF3060" s="1"/>
      <c r="AG3060" s="1" t="s">
        <v>200</v>
      </c>
      <c r="AH3060" s="3"/>
      <c r="AI3060" s="3"/>
      <c r="AJ3060" s="3"/>
    </row>
    <row r="3061" spans="1:36" ht="78.75" hidden="1" customHeight="1" x14ac:dyDescent="0.2">
      <c r="A3061" s="186" t="s">
        <v>9031</v>
      </c>
      <c r="B3061" s="1" t="s">
        <v>109</v>
      </c>
      <c r="C3061" s="1" t="s">
        <v>36</v>
      </c>
      <c r="D3061" s="292">
        <v>41927</v>
      </c>
      <c r="E3061" s="137"/>
      <c r="F3061" s="292"/>
      <c r="G3061" s="137"/>
      <c r="H3061" s="38"/>
      <c r="I3061" s="1"/>
      <c r="J3061" s="1"/>
      <c r="K3061" s="1"/>
      <c r="L3061" s="1"/>
      <c r="M3061" s="1"/>
      <c r="N3061" s="1"/>
      <c r="O3061" s="1"/>
      <c r="P3061" s="1"/>
      <c r="Q3061" s="1"/>
      <c r="R3061" s="1"/>
      <c r="S3061" s="1"/>
      <c r="T3061" s="1"/>
      <c r="U3061" s="1"/>
      <c r="V3061" s="52"/>
      <c r="W3061" s="1"/>
      <c r="X3061" s="1"/>
      <c r="Y3061" s="52"/>
      <c r="Z3061" s="312"/>
      <c r="AA3061" s="36"/>
      <c r="AB3061" s="28"/>
      <c r="AC3061" s="36"/>
      <c r="AD3061" s="1"/>
      <c r="AE3061" s="1"/>
      <c r="AF3061" s="1"/>
      <c r="AG3061" s="1" t="s">
        <v>200</v>
      </c>
      <c r="AH3061" s="3"/>
      <c r="AI3061" s="3"/>
      <c r="AJ3061" s="3"/>
    </row>
    <row r="3062" spans="1:36" ht="31.5" hidden="1" customHeight="1" x14ac:dyDescent="0.2">
      <c r="A3062" s="162" t="s">
        <v>9031</v>
      </c>
      <c r="B3062" s="28" t="s">
        <v>109</v>
      </c>
      <c r="C3062" s="28" t="s">
        <v>36</v>
      </c>
      <c r="D3062" s="289">
        <v>41928</v>
      </c>
      <c r="E3062" s="30"/>
      <c r="F3062" s="289"/>
      <c r="G3062" s="30"/>
      <c r="H3062" s="38"/>
      <c r="I3062" s="28"/>
      <c r="J3062" s="28"/>
      <c r="K3062" s="28"/>
      <c r="L3062" s="28"/>
      <c r="M3062" s="28"/>
      <c r="N3062" s="28"/>
      <c r="O3062" s="28"/>
      <c r="P3062" s="28"/>
      <c r="Q3062" s="28"/>
      <c r="R3062" s="28"/>
      <c r="S3062" s="28"/>
      <c r="T3062" s="28"/>
      <c r="U3062" s="28"/>
      <c r="V3062" s="36"/>
      <c r="W3062" s="28"/>
      <c r="X3062" s="28"/>
      <c r="Y3062" s="36"/>
      <c r="Z3062" s="179"/>
      <c r="AA3062" s="36"/>
      <c r="AB3062" s="28"/>
      <c r="AC3062" s="36"/>
      <c r="AD3062" s="28"/>
      <c r="AE3062" s="28"/>
      <c r="AF3062" s="28"/>
      <c r="AG3062" s="1" t="s">
        <v>200</v>
      </c>
    </row>
    <row r="3063" spans="1:36" ht="47.25" hidden="1" customHeight="1" x14ac:dyDescent="0.2">
      <c r="A3063" s="162" t="s">
        <v>9031</v>
      </c>
      <c r="B3063" s="28" t="s">
        <v>109</v>
      </c>
      <c r="C3063" s="28" t="s">
        <v>36</v>
      </c>
      <c r="D3063" s="289">
        <v>41929</v>
      </c>
      <c r="E3063" s="30"/>
      <c r="F3063" s="289"/>
      <c r="G3063" s="30"/>
      <c r="H3063" s="38"/>
      <c r="I3063" s="28"/>
      <c r="J3063" s="28"/>
      <c r="K3063" s="28"/>
      <c r="L3063" s="28"/>
      <c r="M3063" s="28"/>
      <c r="N3063" s="28"/>
      <c r="O3063" s="28"/>
      <c r="P3063" s="28"/>
      <c r="Q3063" s="28"/>
      <c r="R3063" s="28"/>
      <c r="S3063" s="28"/>
      <c r="T3063" s="28"/>
      <c r="U3063" s="28"/>
      <c r="V3063" s="36"/>
      <c r="W3063" s="28"/>
      <c r="X3063" s="28"/>
      <c r="Y3063" s="36"/>
      <c r="Z3063" s="179"/>
      <c r="AA3063" s="36"/>
      <c r="AB3063" s="28"/>
      <c r="AC3063" s="36"/>
      <c r="AD3063" s="28"/>
      <c r="AE3063" s="28"/>
      <c r="AF3063" s="28"/>
      <c r="AG3063" s="1" t="s">
        <v>200</v>
      </c>
    </row>
    <row r="3064" spans="1:36" ht="31.5" hidden="1" customHeight="1" x14ac:dyDescent="0.2">
      <c r="A3064" s="162" t="s">
        <v>9031</v>
      </c>
      <c r="B3064" s="28" t="s">
        <v>109</v>
      </c>
      <c r="C3064" s="28" t="s">
        <v>36</v>
      </c>
      <c r="D3064" s="289">
        <v>41930</v>
      </c>
      <c r="E3064" s="30"/>
      <c r="F3064" s="289"/>
      <c r="G3064" s="30"/>
      <c r="H3064" s="38"/>
      <c r="I3064" s="28"/>
      <c r="J3064" s="28"/>
      <c r="K3064" s="28"/>
      <c r="L3064" s="28"/>
      <c r="M3064" s="28"/>
      <c r="N3064" s="28"/>
      <c r="O3064" s="28"/>
      <c r="P3064" s="28"/>
      <c r="Q3064" s="28"/>
      <c r="R3064" s="28"/>
      <c r="S3064" s="28"/>
      <c r="T3064" s="28"/>
      <c r="U3064" s="28"/>
      <c r="V3064" s="36"/>
      <c r="W3064" s="28"/>
      <c r="X3064" s="28"/>
      <c r="Y3064" s="36"/>
      <c r="Z3064" s="179"/>
      <c r="AA3064" s="36"/>
      <c r="AB3064" s="28"/>
      <c r="AC3064" s="36"/>
      <c r="AD3064" s="28"/>
      <c r="AE3064" s="28"/>
      <c r="AF3064" s="28"/>
      <c r="AG3064" s="1" t="s">
        <v>200</v>
      </c>
    </row>
    <row r="3065" spans="1:36" ht="31.5" hidden="1" customHeight="1" x14ac:dyDescent="0.2">
      <c r="A3065" s="162" t="s">
        <v>9031</v>
      </c>
      <c r="B3065" s="28" t="s">
        <v>109</v>
      </c>
      <c r="C3065" s="28" t="s">
        <v>36</v>
      </c>
      <c r="D3065" s="289">
        <v>41931</v>
      </c>
      <c r="E3065" s="30"/>
      <c r="F3065" s="289"/>
      <c r="G3065" s="30"/>
      <c r="H3065" s="38"/>
      <c r="I3065" s="28"/>
      <c r="J3065" s="28"/>
      <c r="K3065" s="28"/>
      <c r="L3065" s="28"/>
      <c r="M3065" s="28"/>
      <c r="N3065" s="28"/>
      <c r="O3065" s="28"/>
      <c r="P3065" s="28"/>
      <c r="Q3065" s="28"/>
      <c r="R3065" s="28"/>
      <c r="S3065" s="28"/>
      <c r="T3065" s="28"/>
      <c r="U3065" s="28"/>
      <c r="V3065" s="36"/>
      <c r="W3065" s="28"/>
      <c r="X3065" s="28"/>
      <c r="Y3065" s="36"/>
      <c r="Z3065" s="179"/>
      <c r="AA3065" s="36"/>
      <c r="AB3065" s="28"/>
      <c r="AC3065" s="36"/>
      <c r="AD3065" s="28"/>
      <c r="AE3065" s="28"/>
      <c r="AF3065" s="28"/>
      <c r="AG3065" s="1" t="s">
        <v>200</v>
      </c>
    </row>
    <row r="3066" spans="1:36" ht="31.5" hidden="1" customHeight="1" x14ac:dyDescent="0.2">
      <c r="A3066" s="162" t="s">
        <v>9031</v>
      </c>
      <c r="B3066" s="28" t="s">
        <v>109</v>
      </c>
      <c r="C3066" s="28" t="s">
        <v>36</v>
      </c>
      <c r="D3066" s="289">
        <v>41932</v>
      </c>
      <c r="E3066" s="30"/>
      <c r="F3066" s="289"/>
      <c r="G3066" s="30"/>
      <c r="H3066" s="30"/>
      <c r="I3066" s="28"/>
      <c r="J3066" s="28"/>
      <c r="K3066" s="28"/>
      <c r="L3066" s="28"/>
      <c r="M3066" s="28"/>
      <c r="N3066" s="28"/>
      <c r="O3066" s="28"/>
      <c r="P3066" s="28"/>
      <c r="Q3066" s="28"/>
      <c r="R3066" s="28"/>
      <c r="S3066" s="28"/>
      <c r="T3066" s="28"/>
      <c r="U3066" s="28"/>
      <c r="V3066" s="36"/>
      <c r="W3066" s="28"/>
      <c r="X3066" s="28"/>
      <c r="Y3066" s="36"/>
      <c r="Z3066" s="179"/>
      <c r="AA3066" s="36"/>
      <c r="AB3066" s="28"/>
      <c r="AC3066" s="36"/>
      <c r="AD3066" s="28"/>
      <c r="AE3066" s="28"/>
      <c r="AF3066" s="28"/>
      <c r="AG3066" s="1" t="s">
        <v>200</v>
      </c>
    </row>
    <row r="3067" spans="1:36" ht="31.5" hidden="1" customHeight="1" x14ac:dyDescent="0.2">
      <c r="A3067" s="162" t="s">
        <v>9031</v>
      </c>
      <c r="B3067" s="28" t="s">
        <v>109</v>
      </c>
      <c r="C3067" s="28" t="s">
        <v>36</v>
      </c>
      <c r="D3067" s="289">
        <v>41933</v>
      </c>
      <c r="E3067" s="30"/>
      <c r="F3067" s="289"/>
      <c r="G3067" s="30"/>
      <c r="H3067" s="30"/>
      <c r="I3067" s="28"/>
      <c r="J3067" s="28"/>
      <c r="K3067" s="28"/>
      <c r="L3067" s="28"/>
      <c r="M3067" s="28"/>
      <c r="N3067" s="28"/>
      <c r="O3067" s="28"/>
      <c r="P3067" s="28"/>
      <c r="Q3067" s="28"/>
      <c r="R3067" s="28"/>
      <c r="S3067" s="28"/>
      <c r="T3067" s="28"/>
      <c r="U3067" s="28"/>
      <c r="V3067" s="36"/>
      <c r="W3067" s="28"/>
      <c r="X3067" s="28"/>
      <c r="Y3067" s="36"/>
      <c r="Z3067" s="179"/>
      <c r="AA3067" s="36"/>
      <c r="AB3067" s="28"/>
      <c r="AC3067" s="36"/>
      <c r="AD3067" s="28"/>
      <c r="AE3067" s="28"/>
      <c r="AF3067" s="28"/>
      <c r="AG3067" s="1" t="s">
        <v>200</v>
      </c>
    </row>
    <row r="3068" spans="1:36" ht="110.25" hidden="1" customHeight="1" x14ac:dyDescent="0.2">
      <c r="A3068" s="162" t="s">
        <v>9031</v>
      </c>
      <c r="B3068" s="28" t="s">
        <v>109</v>
      </c>
      <c r="C3068" s="28" t="s">
        <v>36</v>
      </c>
      <c r="D3068" s="289">
        <v>41934</v>
      </c>
      <c r="E3068" s="30"/>
      <c r="F3068" s="289"/>
      <c r="G3068" s="30"/>
      <c r="H3068" s="30"/>
      <c r="I3068" s="28"/>
      <c r="J3068" s="28"/>
      <c r="K3068" s="28"/>
      <c r="L3068" s="28"/>
      <c r="M3068" s="28"/>
      <c r="N3068" s="28"/>
      <c r="O3068" s="28"/>
      <c r="P3068" s="28"/>
      <c r="Q3068" s="28"/>
      <c r="R3068" s="28"/>
      <c r="S3068" s="28"/>
      <c r="T3068" s="28"/>
      <c r="U3068" s="28"/>
      <c r="V3068" s="36"/>
      <c r="W3068" s="28"/>
      <c r="X3068" s="28"/>
      <c r="Y3068" s="36"/>
      <c r="Z3068" s="179"/>
      <c r="AA3068" s="36"/>
      <c r="AB3068" s="28"/>
      <c r="AC3068" s="36"/>
      <c r="AD3068" s="28"/>
      <c r="AE3068" s="28"/>
      <c r="AF3068" s="28"/>
      <c r="AG3068" s="1" t="s">
        <v>200</v>
      </c>
    </row>
    <row r="3069" spans="1:36" ht="47.25" hidden="1" customHeight="1" x14ac:dyDescent="0.2">
      <c r="A3069" s="162" t="s">
        <v>9031</v>
      </c>
      <c r="B3069" s="28" t="s">
        <v>109</v>
      </c>
      <c r="C3069" s="28" t="s">
        <v>36</v>
      </c>
      <c r="D3069" s="289">
        <v>41935</v>
      </c>
      <c r="E3069" s="30"/>
      <c r="F3069" s="289"/>
      <c r="G3069" s="30"/>
      <c r="H3069" s="30"/>
      <c r="I3069" s="28"/>
      <c r="J3069" s="28"/>
      <c r="K3069" s="28"/>
      <c r="L3069" s="28"/>
      <c r="M3069" s="28"/>
      <c r="N3069" s="28"/>
      <c r="O3069" s="28"/>
      <c r="P3069" s="28"/>
      <c r="Q3069" s="28"/>
      <c r="R3069" s="28"/>
      <c r="S3069" s="28"/>
      <c r="T3069" s="28"/>
      <c r="U3069" s="28"/>
      <c r="V3069" s="36"/>
      <c r="W3069" s="28"/>
      <c r="X3069" s="28"/>
      <c r="Y3069" s="36"/>
      <c r="Z3069" s="179"/>
      <c r="AA3069" s="36"/>
      <c r="AB3069" s="28"/>
      <c r="AC3069" s="36"/>
      <c r="AD3069" s="28"/>
      <c r="AE3069" s="28"/>
      <c r="AF3069" s="28"/>
      <c r="AG3069" s="1" t="s">
        <v>200</v>
      </c>
    </row>
    <row r="3070" spans="1:36" ht="153" hidden="1" customHeight="1" x14ac:dyDescent="0.2">
      <c r="A3070" s="162" t="s">
        <v>9031</v>
      </c>
      <c r="B3070" s="28" t="s">
        <v>109</v>
      </c>
      <c r="C3070" s="28" t="s">
        <v>36</v>
      </c>
      <c r="D3070" s="289">
        <v>41936</v>
      </c>
      <c r="E3070" s="30"/>
      <c r="F3070" s="289"/>
      <c r="G3070" s="30"/>
      <c r="H3070" s="30"/>
      <c r="I3070" s="28"/>
      <c r="J3070" s="28"/>
      <c r="K3070" s="28"/>
      <c r="L3070" s="28"/>
      <c r="M3070" s="28"/>
      <c r="N3070" s="28"/>
      <c r="O3070" s="28"/>
      <c r="P3070" s="28"/>
      <c r="Q3070" s="28"/>
      <c r="R3070" s="28"/>
      <c r="S3070" s="28"/>
      <c r="T3070" s="28"/>
      <c r="U3070" s="28"/>
      <c r="V3070" s="36"/>
      <c r="W3070" s="28"/>
      <c r="X3070" s="28"/>
      <c r="Y3070" s="36"/>
      <c r="Z3070" s="179"/>
      <c r="AA3070" s="36"/>
      <c r="AB3070" s="28"/>
      <c r="AC3070" s="36"/>
      <c r="AD3070" s="28"/>
      <c r="AE3070" s="28"/>
      <c r="AF3070" s="28"/>
      <c r="AG3070" s="1" t="s">
        <v>200</v>
      </c>
    </row>
    <row r="3071" spans="1:36" ht="31.15" hidden="1" customHeight="1" x14ac:dyDescent="0.2">
      <c r="A3071" s="162" t="s">
        <v>9031</v>
      </c>
      <c r="B3071" s="28" t="s">
        <v>109</v>
      </c>
      <c r="C3071" s="28" t="s">
        <v>36</v>
      </c>
      <c r="D3071" s="289">
        <v>41937</v>
      </c>
      <c r="E3071" s="30"/>
      <c r="F3071" s="289"/>
      <c r="G3071" s="30"/>
      <c r="H3071" s="30"/>
      <c r="I3071" s="28"/>
      <c r="J3071" s="28"/>
      <c r="K3071" s="28"/>
      <c r="L3071" s="28"/>
      <c r="M3071" s="28"/>
      <c r="N3071" s="28"/>
      <c r="O3071" s="28"/>
      <c r="P3071" s="28"/>
      <c r="Q3071" s="28"/>
      <c r="R3071" s="28"/>
      <c r="S3071" s="28"/>
      <c r="T3071" s="28"/>
      <c r="U3071" s="28"/>
      <c r="V3071" s="36"/>
      <c r="W3071" s="28"/>
      <c r="X3071" s="28"/>
      <c r="Y3071" s="36"/>
      <c r="Z3071" s="179"/>
      <c r="AA3071" s="36"/>
      <c r="AB3071" s="28"/>
      <c r="AC3071" s="36"/>
      <c r="AD3071" s="28"/>
      <c r="AE3071" s="28"/>
      <c r="AF3071" s="28"/>
      <c r="AG3071" s="1" t="s">
        <v>200</v>
      </c>
    </row>
    <row r="3072" spans="1:36" ht="31.5" hidden="1" customHeight="1" x14ac:dyDescent="0.2">
      <c r="A3072" s="162" t="s">
        <v>9031</v>
      </c>
      <c r="B3072" s="28" t="s">
        <v>109</v>
      </c>
      <c r="C3072" s="28" t="s">
        <v>36</v>
      </c>
      <c r="D3072" s="289">
        <v>41938</v>
      </c>
      <c r="E3072" s="30"/>
      <c r="F3072" s="289"/>
      <c r="G3072" s="30"/>
      <c r="H3072" s="30"/>
      <c r="I3072" s="28"/>
      <c r="J3072" s="28"/>
      <c r="K3072" s="28"/>
      <c r="L3072" s="28"/>
      <c r="M3072" s="28"/>
      <c r="N3072" s="28"/>
      <c r="O3072" s="28"/>
      <c r="P3072" s="28"/>
      <c r="Q3072" s="28"/>
      <c r="R3072" s="28"/>
      <c r="S3072" s="28"/>
      <c r="T3072" s="28"/>
      <c r="U3072" s="28"/>
      <c r="V3072" s="36"/>
      <c r="W3072" s="28"/>
      <c r="X3072" s="28"/>
      <c r="Y3072" s="36"/>
      <c r="Z3072" s="179"/>
      <c r="AA3072" s="36"/>
      <c r="AB3072" s="28"/>
      <c r="AC3072" s="36"/>
      <c r="AD3072" s="28"/>
      <c r="AE3072" s="28"/>
      <c r="AF3072" s="28"/>
      <c r="AG3072" s="1" t="s">
        <v>200</v>
      </c>
    </row>
    <row r="3073" spans="1:36" ht="31.5" hidden="1" customHeight="1" x14ac:dyDescent="0.2">
      <c r="A3073" s="162" t="s">
        <v>9031</v>
      </c>
      <c r="B3073" s="28" t="s">
        <v>109</v>
      </c>
      <c r="C3073" s="28" t="s">
        <v>36</v>
      </c>
      <c r="D3073" s="289">
        <v>41940</v>
      </c>
      <c r="E3073" s="30">
        <v>0.66597222222222219</v>
      </c>
      <c r="F3073" s="289">
        <v>41940</v>
      </c>
      <c r="G3073" s="30">
        <v>0.79791666666666661</v>
      </c>
      <c r="H3073" s="30">
        <f>G3073-E3073</f>
        <v>0.13194444444444442</v>
      </c>
      <c r="I3073" s="28">
        <v>145</v>
      </c>
      <c r="J3073" s="28"/>
      <c r="K3073" s="28"/>
      <c r="L3073" s="28" t="s">
        <v>130</v>
      </c>
      <c r="M3073" s="28" t="s">
        <v>10393</v>
      </c>
      <c r="N3073" s="28">
        <v>35</v>
      </c>
      <c r="O3073" s="28" t="s">
        <v>66</v>
      </c>
      <c r="P3073" s="28" t="s">
        <v>10393</v>
      </c>
      <c r="Q3073" s="17" t="s">
        <v>11751</v>
      </c>
      <c r="R3073" s="28">
        <v>42.2</v>
      </c>
      <c r="S3073" s="28">
        <v>34.200000000000003</v>
      </c>
      <c r="T3073" s="28">
        <v>76.400000000000006</v>
      </c>
      <c r="U3073" s="28" t="s">
        <v>75</v>
      </c>
      <c r="V3073" s="36">
        <v>1987</v>
      </c>
      <c r="W3073" s="28" t="s">
        <v>11740</v>
      </c>
      <c r="X3073" s="17" t="s">
        <v>3881</v>
      </c>
      <c r="Y3073" s="39">
        <v>41789</v>
      </c>
      <c r="Z3073" s="179">
        <v>100</v>
      </c>
      <c r="AA3073" s="36"/>
      <c r="AB3073" s="28">
        <v>0</v>
      </c>
      <c r="AC3073" s="39">
        <v>41789</v>
      </c>
      <c r="AD3073" s="28" t="s">
        <v>40</v>
      </c>
      <c r="AE3073" s="28"/>
      <c r="AF3073" s="28"/>
      <c r="AG3073" s="28"/>
    </row>
    <row r="3074" spans="1:36" ht="47.25" hidden="1" customHeight="1" x14ac:dyDescent="0.2">
      <c r="A3074" s="186" t="s">
        <v>9031</v>
      </c>
      <c r="B3074" s="1" t="s">
        <v>109</v>
      </c>
      <c r="C3074" s="482" t="s">
        <v>5389</v>
      </c>
      <c r="D3074" s="289">
        <v>41941</v>
      </c>
      <c r="E3074" s="137">
        <v>0.45277777777777778</v>
      </c>
      <c r="F3074" s="289">
        <v>41941</v>
      </c>
      <c r="G3074" s="137">
        <v>0.45277777777777778</v>
      </c>
      <c r="H3074" s="137">
        <v>0</v>
      </c>
      <c r="I3074" s="141">
        <v>43</v>
      </c>
      <c r="J3074" s="1" t="s">
        <v>10417</v>
      </c>
      <c r="K3074" s="1"/>
      <c r="L3074" s="1" t="s">
        <v>125</v>
      </c>
      <c r="M3074" s="1" t="s">
        <v>10418</v>
      </c>
      <c r="N3074" s="1">
        <v>110</v>
      </c>
      <c r="O3074" s="1" t="s">
        <v>66</v>
      </c>
      <c r="P3074" s="1" t="s">
        <v>10418</v>
      </c>
      <c r="Q3074" s="17" t="s">
        <v>10419</v>
      </c>
      <c r="R3074" s="141">
        <v>8</v>
      </c>
      <c r="S3074" s="141"/>
      <c r="T3074" s="141">
        <v>8</v>
      </c>
      <c r="U3074" s="1" t="s">
        <v>87</v>
      </c>
      <c r="V3074" s="52"/>
      <c r="W3074" s="1"/>
      <c r="X3074" s="1"/>
      <c r="Y3074" s="52"/>
      <c r="Z3074" s="312"/>
      <c r="AA3074" s="52"/>
      <c r="AB3074" s="1"/>
      <c r="AC3074" s="52"/>
      <c r="AD3074" s="1" t="s">
        <v>55</v>
      </c>
      <c r="AE3074" s="1"/>
      <c r="AF3074" s="1"/>
      <c r="AG3074" s="1"/>
      <c r="AH3074" s="3"/>
      <c r="AI3074" s="3"/>
      <c r="AJ3074" s="3"/>
    </row>
    <row r="3075" spans="1:36" ht="47.25" hidden="1" customHeight="1" x14ac:dyDescent="0.2">
      <c r="A3075" s="162" t="s">
        <v>9031</v>
      </c>
      <c r="B3075" s="28" t="s">
        <v>109</v>
      </c>
      <c r="C3075" s="28" t="s">
        <v>36</v>
      </c>
      <c r="D3075" s="289">
        <v>41942</v>
      </c>
      <c r="E3075" s="30"/>
      <c r="F3075" s="289"/>
      <c r="G3075" s="30"/>
      <c r="H3075" s="30"/>
      <c r="I3075" s="28"/>
      <c r="J3075" s="28"/>
      <c r="K3075" s="28"/>
      <c r="L3075" s="28"/>
      <c r="M3075" s="28"/>
      <c r="N3075" s="28"/>
      <c r="O3075" s="28"/>
      <c r="P3075" s="28"/>
      <c r="Q3075" s="28"/>
      <c r="R3075" s="28"/>
      <c r="S3075" s="28"/>
      <c r="T3075" s="28"/>
      <c r="U3075" s="28"/>
      <c r="V3075" s="36"/>
      <c r="W3075" s="28"/>
      <c r="X3075" s="28"/>
      <c r="Y3075" s="36"/>
      <c r="Z3075" s="179"/>
      <c r="AA3075" s="36"/>
      <c r="AB3075" s="28"/>
      <c r="AC3075" s="36"/>
      <c r="AD3075" s="28"/>
      <c r="AE3075" s="28"/>
      <c r="AF3075" s="28"/>
      <c r="AG3075" s="1" t="s">
        <v>200</v>
      </c>
    </row>
    <row r="3076" spans="1:36" ht="31.5" hidden="1" customHeight="1" x14ac:dyDescent="0.2">
      <c r="A3076" s="186" t="s">
        <v>9031</v>
      </c>
      <c r="B3076" s="28" t="s">
        <v>109</v>
      </c>
      <c r="C3076" s="28" t="s">
        <v>36</v>
      </c>
      <c r="D3076" s="289">
        <v>41943</v>
      </c>
      <c r="E3076" s="30"/>
      <c r="F3076" s="289"/>
      <c r="G3076" s="30"/>
      <c r="H3076" s="30"/>
      <c r="I3076" s="28"/>
      <c r="J3076" s="28"/>
      <c r="K3076" s="28"/>
      <c r="L3076" s="28"/>
      <c r="M3076" s="28"/>
      <c r="N3076" s="28"/>
      <c r="O3076" s="28"/>
      <c r="P3076" s="28"/>
      <c r="Q3076" s="299"/>
      <c r="R3076" s="28"/>
      <c r="S3076" s="28"/>
      <c r="T3076" s="28"/>
      <c r="U3076" s="28"/>
      <c r="V3076" s="36"/>
      <c r="W3076" s="28"/>
      <c r="X3076" s="28"/>
      <c r="Y3076" s="36"/>
      <c r="Z3076" s="179"/>
      <c r="AA3076" s="36"/>
      <c r="AB3076" s="28"/>
      <c r="AC3076" s="36"/>
      <c r="AD3076" s="28"/>
      <c r="AE3076" s="28"/>
      <c r="AF3076" s="28"/>
      <c r="AG3076" s="1" t="s">
        <v>200</v>
      </c>
    </row>
    <row r="3077" spans="1:36" ht="163.15" hidden="1" customHeight="1" x14ac:dyDescent="0.2">
      <c r="A3077" s="162" t="s">
        <v>10168</v>
      </c>
      <c r="B3077" s="28" t="s">
        <v>109</v>
      </c>
      <c r="C3077" s="28" t="s">
        <v>36</v>
      </c>
      <c r="D3077" s="289">
        <v>41944</v>
      </c>
      <c r="E3077" s="30">
        <v>8.4722222222222213E-2</v>
      </c>
      <c r="F3077" s="289">
        <v>41944</v>
      </c>
      <c r="G3077" s="30">
        <v>9.3055555555555558E-2</v>
      </c>
      <c r="H3077" s="30">
        <v>8.3333333333333332E-3</v>
      </c>
      <c r="I3077" s="28">
        <v>31</v>
      </c>
      <c r="J3077" s="28"/>
      <c r="K3077" s="28"/>
      <c r="L3077" s="28" t="s">
        <v>127</v>
      </c>
      <c r="M3077" s="28" t="s">
        <v>10453</v>
      </c>
      <c r="N3077" s="28">
        <v>35</v>
      </c>
      <c r="O3077" s="28" t="s">
        <v>63</v>
      </c>
      <c r="P3077" s="28" t="s">
        <v>10453</v>
      </c>
      <c r="Q3077" s="299" t="s">
        <v>10454</v>
      </c>
      <c r="R3077" s="28">
        <v>8</v>
      </c>
      <c r="S3077" s="28"/>
      <c r="T3077" s="28">
        <v>8</v>
      </c>
      <c r="U3077" s="595" t="s">
        <v>86</v>
      </c>
      <c r="V3077" s="593">
        <v>1988</v>
      </c>
      <c r="W3077" s="595" t="s">
        <v>11752</v>
      </c>
      <c r="X3077" s="595"/>
      <c r="Y3077" s="686" t="s">
        <v>11753</v>
      </c>
      <c r="Z3077" s="1422">
        <v>100</v>
      </c>
      <c r="AA3077" s="740" t="s">
        <v>9973</v>
      </c>
      <c r="AB3077" s="687">
        <v>0</v>
      </c>
      <c r="AC3077" s="702">
        <v>41935</v>
      </c>
      <c r="AD3077" s="595" t="s">
        <v>61</v>
      </c>
      <c r="AE3077" s="28"/>
      <c r="AF3077" s="28"/>
      <c r="AG3077" s="28"/>
    </row>
    <row r="3078" spans="1:36" ht="141.75" hidden="1" customHeight="1" x14ac:dyDescent="0.2">
      <c r="A3078" s="186" t="s">
        <v>10168</v>
      </c>
      <c r="B3078" s="28" t="s">
        <v>109</v>
      </c>
      <c r="C3078" s="28" t="s">
        <v>36</v>
      </c>
      <c r="D3078" s="289">
        <v>41945</v>
      </c>
      <c r="E3078" s="30"/>
      <c r="F3078" s="289"/>
      <c r="G3078" s="30"/>
      <c r="H3078" s="30"/>
      <c r="I3078" s="28"/>
      <c r="J3078" s="28"/>
      <c r="K3078" s="28"/>
      <c r="L3078" s="28"/>
      <c r="M3078" s="28"/>
      <c r="N3078" s="28"/>
      <c r="O3078" s="28"/>
      <c r="P3078" s="28"/>
      <c r="Q3078" s="299"/>
      <c r="R3078" s="28"/>
      <c r="S3078" s="28"/>
      <c r="T3078" s="28"/>
      <c r="U3078" s="595"/>
      <c r="V3078" s="593"/>
      <c r="W3078" s="595"/>
      <c r="X3078" s="595"/>
      <c r="Y3078" s="593"/>
      <c r="Z3078" s="780"/>
      <c r="AA3078" s="593"/>
      <c r="AB3078" s="595"/>
      <c r="AC3078" s="593"/>
      <c r="AD3078" s="595"/>
      <c r="AE3078" s="595"/>
      <c r="AF3078" s="595"/>
      <c r="AG3078" s="632" t="s">
        <v>200</v>
      </c>
    </row>
    <row r="3079" spans="1:36" s="3" customFormat="1" ht="234" hidden="1" customHeight="1" x14ac:dyDescent="0.2">
      <c r="A3079" s="258" t="s">
        <v>10168</v>
      </c>
      <c r="B3079" s="28" t="s">
        <v>109</v>
      </c>
      <c r="C3079" s="28" t="s">
        <v>36</v>
      </c>
      <c r="D3079" s="289">
        <v>41946</v>
      </c>
      <c r="E3079" s="30"/>
      <c r="F3079" s="289"/>
      <c r="G3079" s="30"/>
      <c r="H3079" s="30"/>
      <c r="I3079" s="28"/>
      <c r="J3079" s="28"/>
      <c r="K3079" s="28"/>
      <c r="L3079" s="28"/>
      <c r="M3079" s="28"/>
      <c r="N3079" s="28"/>
      <c r="O3079" s="28"/>
      <c r="P3079" s="28"/>
      <c r="Q3079" s="299"/>
      <c r="R3079" s="28"/>
      <c r="S3079" s="28"/>
      <c r="T3079" s="28"/>
      <c r="U3079" s="595"/>
      <c r="V3079" s="593"/>
      <c r="W3079" s="595"/>
      <c r="X3079" s="595"/>
      <c r="Y3079" s="593"/>
      <c r="Z3079" s="780"/>
      <c r="AA3079" s="593"/>
      <c r="AB3079" s="595"/>
      <c r="AC3079" s="593"/>
      <c r="AD3079" s="595"/>
      <c r="AE3079" s="595"/>
      <c r="AF3079" s="595"/>
      <c r="AG3079" s="632" t="s">
        <v>200</v>
      </c>
      <c r="AH3079" s="22"/>
      <c r="AI3079" s="22"/>
      <c r="AJ3079" s="22"/>
    </row>
    <row r="3080" spans="1:36" s="3" customFormat="1" ht="157.5" hidden="1" x14ac:dyDescent="0.2">
      <c r="A3080" s="258" t="s">
        <v>10168</v>
      </c>
      <c r="B3080" s="595" t="s">
        <v>109</v>
      </c>
      <c r="C3080" s="595" t="s">
        <v>36</v>
      </c>
      <c r="D3080" s="615">
        <v>41947</v>
      </c>
      <c r="E3080" s="616">
        <v>0.53055555555555556</v>
      </c>
      <c r="F3080" s="615">
        <v>41947</v>
      </c>
      <c r="G3080" s="346">
        <v>0.53055555555555556</v>
      </c>
      <c r="H3080" s="616">
        <v>0</v>
      </c>
      <c r="I3080" s="28">
        <v>6</v>
      </c>
      <c r="J3080" s="28"/>
      <c r="K3080" s="28"/>
      <c r="L3080" s="28" t="s">
        <v>130</v>
      </c>
      <c r="M3080" s="28" t="s">
        <v>10474</v>
      </c>
      <c r="N3080" s="28" t="s">
        <v>103</v>
      </c>
      <c r="O3080" s="28" t="s">
        <v>72</v>
      </c>
      <c r="P3080" s="28" t="s">
        <v>10475</v>
      </c>
      <c r="Q3080" s="1" t="s">
        <v>10476</v>
      </c>
      <c r="R3080" s="28"/>
      <c r="S3080" s="28">
        <v>4.3</v>
      </c>
      <c r="T3080" s="28">
        <v>4.3</v>
      </c>
      <c r="U3080" s="595" t="s">
        <v>74</v>
      </c>
      <c r="V3080" s="593">
        <v>2007</v>
      </c>
      <c r="W3080" s="595" t="s">
        <v>11754</v>
      </c>
      <c r="X3080" s="595" t="s">
        <v>3881</v>
      </c>
      <c r="Y3080" s="686" t="s">
        <v>11755</v>
      </c>
      <c r="Z3080" s="1422">
        <v>100</v>
      </c>
      <c r="AA3080" s="740"/>
      <c r="AB3080" s="687">
        <v>0</v>
      </c>
      <c r="AC3080" s="593"/>
      <c r="AD3080" s="595" t="s">
        <v>61</v>
      </c>
      <c r="AE3080" s="595"/>
      <c r="AF3080" s="595"/>
      <c r="AG3080" s="595"/>
      <c r="AH3080" s="22"/>
      <c r="AI3080" s="22"/>
      <c r="AJ3080" s="22"/>
    </row>
    <row r="3081" spans="1:36" s="3" customFormat="1" ht="103.5" hidden="1" customHeight="1" x14ac:dyDescent="0.2">
      <c r="A3081" s="1415" t="s">
        <v>10168</v>
      </c>
      <c r="B3081" s="595" t="s">
        <v>109</v>
      </c>
      <c r="C3081" s="595" t="s">
        <v>36</v>
      </c>
      <c r="D3081" s="615">
        <v>41948</v>
      </c>
      <c r="E3081" s="616"/>
      <c r="F3081" s="615"/>
      <c r="G3081" s="616"/>
      <c r="H3081" s="616"/>
      <c r="I3081" s="28"/>
      <c r="J3081" s="28"/>
      <c r="K3081" s="28"/>
      <c r="L3081" s="28"/>
      <c r="M3081" s="28"/>
      <c r="N3081" s="28"/>
      <c r="O3081" s="28"/>
      <c r="P3081" s="28"/>
      <c r="Q3081" s="299"/>
      <c r="R3081" s="28"/>
      <c r="S3081" s="28"/>
      <c r="T3081" s="28"/>
      <c r="U3081" s="595"/>
      <c r="V3081" s="593"/>
      <c r="W3081" s="595"/>
      <c r="X3081" s="595"/>
      <c r="Y3081" s="593"/>
      <c r="Z3081" s="780"/>
      <c r="AA3081" s="593"/>
      <c r="AB3081" s="595"/>
      <c r="AC3081" s="593"/>
      <c r="AD3081" s="595"/>
      <c r="AE3081" s="595"/>
      <c r="AF3081" s="595"/>
      <c r="AG3081" s="632" t="s">
        <v>200</v>
      </c>
      <c r="AH3081" s="22"/>
      <c r="AI3081" s="22"/>
      <c r="AJ3081" s="22"/>
    </row>
    <row r="3082" spans="1:36" s="3" customFormat="1" ht="129.75" hidden="1" customHeight="1" x14ac:dyDescent="0.2">
      <c r="A3082" s="1415" t="s">
        <v>10168</v>
      </c>
      <c r="B3082" s="28" t="s">
        <v>109</v>
      </c>
      <c r="C3082" s="28" t="s">
        <v>36</v>
      </c>
      <c r="D3082" s="289">
        <v>41949</v>
      </c>
      <c r="E3082" s="30"/>
      <c r="F3082" s="289"/>
      <c r="G3082" s="30"/>
      <c r="H3082" s="30"/>
      <c r="I3082" s="28"/>
      <c r="J3082" s="28"/>
      <c r="K3082" s="28"/>
      <c r="L3082" s="28"/>
      <c r="M3082" s="28"/>
      <c r="N3082" s="28"/>
      <c r="O3082" s="28"/>
      <c r="P3082" s="28"/>
      <c r="Q3082" s="299"/>
      <c r="R3082" s="28"/>
      <c r="S3082" s="28"/>
      <c r="T3082" s="28"/>
      <c r="U3082" s="595"/>
      <c r="V3082" s="593"/>
      <c r="W3082" s="595"/>
      <c r="X3082" s="595"/>
      <c r="Y3082" s="593"/>
      <c r="Z3082" s="780"/>
      <c r="AA3082" s="593"/>
      <c r="AB3082" s="595"/>
      <c r="AC3082" s="593"/>
      <c r="AD3082" s="595"/>
      <c r="AE3082" s="595"/>
      <c r="AF3082" s="595"/>
      <c r="AG3082" s="632" t="s">
        <v>200</v>
      </c>
      <c r="AH3082" s="22"/>
      <c r="AI3082" s="22"/>
      <c r="AJ3082" s="22"/>
    </row>
    <row r="3083" spans="1:36" s="3" customFormat="1" ht="64.5" hidden="1" customHeight="1" x14ac:dyDescent="0.2">
      <c r="A3083" s="1415" t="s">
        <v>10168</v>
      </c>
      <c r="B3083" s="28" t="s">
        <v>109</v>
      </c>
      <c r="C3083" s="28" t="s">
        <v>36</v>
      </c>
      <c r="D3083" s="289">
        <v>41950</v>
      </c>
      <c r="E3083" s="30"/>
      <c r="F3083" s="289"/>
      <c r="G3083" s="30"/>
      <c r="H3083" s="30"/>
      <c r="I3083" s="28"/>
      <c r="J3083" s="28"/>
      <c r="K3083" s="28"/>
      <c r="L3083" s="28"/>
      <c r="M3083" s="28"/>
      <c r="N3083" s="28"/>
      <c r="O3083" s="28"/>
      <c r="P3083" s="28"/>
      <c r="Q3083" s="299"/>
      <c r="R3083" s="28"/>
      <c r="S3083" s="28"/>
      <c r="T3083" s="28"/>
      <c r="U3083" s="595"/>
      <c r="V3083" s="593"/>
      <c r="W3083" s="595"/>
      <c r="X3083" s="595"/>
      <c r="Y3083" s="593"/>
      <c r="Z3083" s="780"/>
      <c r="AA3083" s="593"/>
      <c r="AB3083" s="595"/>
      <c r="AC3083" s="593"/>
      <c r="AD3083" s="595"/>
      <c r="AE3083" s="595"/>
      <c r="AF3083" s="595"/>
      <c r="AG3083" s="632" t="s">
        <v>200</v>
      </c>
      <c r="AH3083" s="22"/>
      <c r="AI3083" s="22"/>
      <c r="AJ3083" s="22"/>
    </row>
    <row r="3084" spans="1:36" ht="43.9" hidden="1" customHeight="1" x14ac:dyDescent="0.2">
      <c r="A3084" s="36" t="s">
        <v>10168</v>
      </c>
      <c r="B3084" s="28" t="s">
        <v>109</v>
      </c>
      <c r="C3084" s="28" t="s">
        <v>36</v>
      </c>
      <c r="D3084" s="289">
        <v>41951</v>
      </c>
      <c r="E3084" s="30"/>
      <c r="F3084" s="289"/>
      <c r="G3084" s="30"/>
      <c r="H3084" s="30"/>
      <c r="I3084" s="28"/>
      <c r="J3084" s="28"/>
      <c r="K3084" s="28"/>
      <c r="L3084" s="28"/>
      <c r="M3084" s="28"/>
      <c r="N3084" s="28"/>
      <c r="O3084" s="28"/>
      <c r="P3084" s="28"/>
      <c r="Q3084" s="299"/>
      <c r="R3084" s="28"/>
      <c r="S3084" s="28"/>
      <c r="T3084" s="28"/>
      <c r="U3084" s="595"/>
      <c r="V3084" s="593"/>
      <c r="W3084" s="595"/>
      <c r="X3084" s="595"/>
      <c r="Y3084" s="593"/>
      <c r="Z3084" s="780"/>
      <c r="AA3084" s="593"/>
      <c r="AB3084" s="595"/>
      <c r="AC3084" s="593"/>
      <c r="AD3084" s="595"/>
      <c r="AE3084" s="595"/>
      <c r="AF3084" s="595"/>
      <c r="AG3084" s="632" t="s">
        <v>200</v>
      </c>
    </row>
    <row r="3085" spans="1:36" ht="20.25" hidden="1" customHeight="1" x14ac:dyDescent="0.2">
      <c r="A3085" s="52" t="s">
        <v>10168</v>
      </c>
      <c r="B3085" s="28" t="s">
        <v>109</v>
      </c>
      <c r="C3085" s="28" t="s">
        <v>36</v>
      </c>
      <c r="D3085" s="289">
        <v>41952</v>
      </c>
      <c r="E3085" s="30"/>
      <c r="F3085" s="289"/>
      <c r="G3085" s="30"/>
      <c r="H3085" s="30"/>
      <c r="I3085" s="28"/>
      <c r="J3085" s="28"/>
      <c r="K3085" s="28"/>
      <c r="L3085" s="28"/>
      <c r="M3085" s="28"/>
      <c r="N3085" s="28"/>
      <c r="O3085" s="28"/>
      <c r="P3085" s="28"/>
      <c r="Q3085" s="299"/>
      <c r="R3085" s="28"/>
      <c r="S3085" s="28"/>
      <c r="T3085" s="28"/>
      <c r="U3085" s="212"/>
      <c r="V3085" s="205"/>
      <c r="W3085" s="212"/>
      <c r="X3085" s="212"/>
      <c r="Y3085" s="205"/>
      <c r="Z3085" s="1208"/>
      <c r="AA3085" s="205"/>
      <c r="AB3085" s="212"/>
      <c r="AC3085" s="205"/>
      <c r="AD3085" s="212"/>
      <c r="AE3085" s="28"/>
      <c r="AF3085" s="28"/>
      <c r="AG3085" s="1" t="s">
        <v>200</v>
      </c>
    </row>
    <row r="3086" spans="1:36" ht="20.25" hidden="1" customHeight="1" x14ac:dyDescent="0.2">
      <c r="A3086" s="36" t="s">
        <v>10168</v>
      </c>
      <c r="B3086" s="28" t="s">
        <v>109</v>
      </c>
      <c r="C3086" s="28" t="s">
        <v>36</v>
      </c>
      <c r="D3086" s="289">
        <v>41953</v>
      </c>
      <c r="E3086" s="30"/>
      <c r="F3086" s="289"/>
      <c r="G3086" s="30"/>
      <c r="H3086" s="30"/>
      <c r="I3086" s="28"/>
      <c r="J3086" s="28"/>
      <c r="K3086" s="28"/>
      <c r="L3086" s="28"/>
      <c r="M3086" s="28"/>
      <c r="N3086" s="28"/>
      <c r="O3086" s="28"/>
      <c r="P3086" s="28"/>
      <c r="Q3086" s="299"/>
      <c r="R3086" s="28"/>
      <c r="S3086" s="28"/>
      <c r="T3086" s="28"/>
      <c r="U3086" s="595"/>
      <c r="V3086" s="593"/>
      <c r="W3086" s="595"/>
      <c r="X3086" s="595"/>
      <c r="Y3086" s="593"/>
      <c r="Z3086" s="780"/>
      <c r="AA3086" s="593"/>
      <c r="AB3086" s="595"/>
      <c r="AC3086" s="593"/>
      <c r="AD3086" s="595"/>
      <c r="AE3086" s="595"/>
      <c r="AF3086" s="595"/>
      <c r="AG3086" s="632" t="s">
        <v>200</v>
      </c>
    </row>
    <row r="3087" spans="1:36" ht="280.5" hidden="1" customHeight="1" x14ac:dyDescent="0.2">
      <c r="A3087" s="52" t="s">
        <v>10168</v>
      </c>
      <c r="B3087" s="28" t="s">
        <v>109</v>
      </c>
      <c r="C3087" s="28" t="s">
        <v>36</v>
      </c>
      <c r="D3087" s="289">
        <v>41954</v>
      </c>
      <c r="E3087" s="30"/>
      <c r="F3087" s="289"/>
      <c r="G3087" s="30"/>
      <c r="H3087" s="30"/>
      <c r="I3087" s="28"/>
      <c r="J3087" s="28"/>
      <c r="K3087" s="28"/>
      <c r="L3087" s="28"/>
      <c r="M3087" s="28"/>
      <c r="N3087" s="28"/>
      <c r="O3087" s="28"/>
      <c r="P3087" s="28"/>
      <c r="Q3087" s="299"/>
      <c r="R3087" s="28"/>
      <c r="S3087" s="28"/>
      <c r="T3087" s="28"/>
      <c r="U3087" s="595"/>
      <c r="V3087" s="593"/>
      <c r="W3087" s="595"/>
      <c r="X3087" s="595"/>
      <c r="Y3087" s="593"/>
      <c r="Z3087" s="780"/>
      <c r="AA3087" s="593"/>
      <c r="AB3087" s="595"/>
      <c r="AC3087" s="593"/>
      <c r="AD3087" s="595"/>
      <c r="AE3087" s="595"/>
      <c r="AF3087" s="595"/>
      <c r="AG3087" s="632" t="s">
        <v>200</v>
      </c>
    </row>
    <row r="3088" spans="1:36" ht="165.75" hidden="1" customHeight="1" x14ac:dyDescent="0.2">
      <c r="A3088" s="36" t="s">
        <v>10168</v>
      </c>
      <c r="B3088" s="28" t="s">
        <v>109</v>
      </c>
      <c r="C3088" s="28" t="s">
        <v>36</v>
      </c>
      <c r="D3088" s="289">
        <v>41955</v>
      </c>
      <c r="E3088" s="30"/>
      <c r="F3088" s="289"/>
      <c r="G3088" s="30"/>
      <c r="H3088" s="30"/>
      <c r="I3088" s="28"/>
      <c r="J3088" s="28"/>
      <c r="K3088" s="28"/>
      <c r="L3088" s="28"/>
      <c r="M3088" s="28"/>
      <c r="N3088" s="28"/>
      <c r="O3088" s="28"/>
      <c r="P3088" s="28"/>
      <c r="Q3088" s="299"/>
      <c r="R3088" s="28"/>
      <c r="S3088" s="28"/>
      <c r="T3088" s="28"/>
      <c r="U3088" s="595"/>
      <c r="V3088" s="593"/>
      <c r="W3088" s="595"/>
      <c r="X3088" s="595"/>
      <c r="Y3088" s="593"/>
      <c r="Z3088" s="780"/>
      <c r="AA3088" s="593"/>
      <c r="AB3088" s="595"/>
      <c r="AC3088" s="593"/>
      <c r="AD3088" s="595"/>
      <c r="AE3088" s="595"/>
      <c r="AF3088" s="595"/>
      <c r="AG3088" s="632" t="s">
        <v>200</v>
      </c>
    </row>
    <row r="3089" spans="1:36" ht="318.75" hidden="1" customHeight="1" x14ac:dyDescent="0.2">
      <c r="A3089" s="52" t="s">
        <v>10168</v>
      </c>
      <c r="B3089" s="28" t="s">
        <v>109</v>
      </c>
      <c r="C3089" s="28" t="s">
        <v>36</v>
      </c>
      <c r="D3089" s="289">
        <v>41956</v>
      </c>
      <c r="E3089" s="30"/>
      <c r="F3089" s="289"/>
      <c r="G3089" s="30"/>
      <c r="H3089" s="30"/>
      <c r="I3089" s="28"/>
      <c r="J3089" s="28"/>
      <c r="K3089" s="28"/>
      <c r="L3089" s="28"/>
      <c r="M3089" s="28"/>
      <c r="N3089" s="28"/>
      <c r="O3089" s="28"/>
      <c r="P3089" s="28"/>
      <c r="Q3089" s="299"/>
      <c r="R3089" s="28"/>
      <c r="S3089" s="28"/>
      <c r="T3089" s="28"/>
      <c r="U3089" s="595"/>
      <c r="V3089" s="593"/>
      <c r="W3089" s="595"/>
      <c r="X3089" s="595"/>
      <c r="Y3089" s="593"/>
      <c r="Z3089" s="780"/>
      <c r="AA3089" s="593"/>
      <c r="AB3089" s="595"/>
      <c r="AC3089" s="593"/>
      <c r="AD3089" s="595"/>
      <c r="AE3089" s="595"/>
      <c r="AF3089" s="595"/>
      <c r="AG3089" s="632" t="s">
        <v>200</v>
      </c>
    </row>
    <row r="3090" spans="1:36" ht="102" hidden="1" customHeight="1" x14ac:dyDescent="0.2">
      <c r="A3090" s="52" t="s">
        <v>10168</v>
      </c>
      <c r="B3090" s="28" t="s">
        <v>109</v>
      </c>
      <c r="C3090" s="28" t="s">
        <v>36</v>
      </c>
      <c r="D3090" s="289">
        <v>41957</v>
      </c>
      <c r="E3090" s="30"/>
      <c r="F3090" s="289"/>
      <c r="G3090" s="30"/>
      <c r="H3090" s="30"/>
      <c r="I3090" s="28"/>
      <c r="J3090" s="28"/>
      <c r="K3090" s="28"/>
      <c r="L3090" s="28"/>
      <c r="M3090" s="28"/>
      <c r="N3090" s="28"/>
      <c r="O3090" s="28"/>
      <c r="P3090" s="28"/>
      <c r="Q3090" s="299"/>
      <c r="R3090" s="28"/>
      <c r="S3090" s="28"/>
      <c r="T3090" s="28"/>
      <c r="U3090" s="595"/>
      <c r="V3090" s="593"/>
      <c r="W3090" s="595"/>
      <c r="X3090" s="595"/>
      <c r="Y3090" s="593"/>
      <c r="Z3090" s="780"/>
      <c r="AA3090" s="593"/>
      <c r="AB3090" s="595"/>
      <c r="AC3090" s="593"/>
      <c r="AD3090" s="595"/>
      <c r="AE3090" s="595"/>
      <c r="AF3090" s="595"/>
      <c r="AG3090" s="632" t="s">
        <v>200</v>
      </c>
    </row>
    <row r="3091" spans="1:36" ht="165.75" hidden="1" customHeight="1" x14ac:dyDescent="0.2">
      <c r="A3091" s="36" t="s">
        <v>10168</v>
      </c>
      <c r="B3091" s="1" t="s">
        <v>109</v>
      </c>
      <c r="C3091" s="1" t="s">
        <v>36</v>
      </c>
      <c r="D3091" s="289">
        <v>41958</v>
      </c>
      <c r="E3091" s="137">
        <v>0.11388888888888889</v>
      </c>
      <c r="F3091" s="292">
        <v>41958</v>
      </c>
      <c r="G3091" s="137">
        <v>0.15694444444444444</v>
      </c>
      <c r="H3091" s="30">
        <f>G3091-E3091</f>
        <v>4.3055555555555555E-2</v>
      </c>
      <c r="I3091" s="1">
        <v>12</v>
      </c>
      <c r="J3091" s="1" t="s">
        <v>146</v>
      </c>
      <c r="K3091" s="1" t="s">
        <v>133</v>
      </c>
      <c r="L3091" s="1" t="s">
        <v>127</v>
      </c>
      <c r="M3091" s="1" t="s">
        <v>10597</v>
      </c>
      <c r="N3091" s="1" t="s">
        <v>103</v>
      </c>
      <c r="O3091" s="1" t="s">
        <v>66</v>
      </c>
      <c r="P3091" s="1" t="s">
        <v>10597</v>
      </c>
      <c r="Q3091" s="1" t="s">
        <v>10598</v>
      </c>
      <c r="R3091" s="1">
        <v>4.7</v>
      </c>
      <c r="S3091" s="1">
        <v>0.9</v>
      </c>
      <c r="T3091" s="1">
        <v>5.6</v>
      </c>
      <c r="U3091" s="632" t="s">
        <v>75</v>
      </c>
      <c r="V3091" s="596">
        <v>1988</v>
      </c>
      <c r="W3091" s="632" t="s">
        <v>1536</v>
      </c>
      <c r="X3091" s="685"/>
      <c r="Y3091" s="694" t="s">
        <v>11756</v>
      </c>
      <c r="Z3091" s="1210">
        <v>100</v>
      </c>
      <c r="AA3091" s="596"/>
      <c r="AB3091" s="632">
        <v>0</v>
      </c>
      <c r="AC3091" s="596"/>
      <c r="AD3091" s="632" t="s">
        <v>57</v>
      </c>
      <c r="AE3091" s="632"/>
      <c r="AF3091" s="632"/>
      <c r="AG3091" s="632"/>
      <c r="AH3091" s="3"/>
      <c r="AI3091" s="3"/>
      <c r="AJ3091" s="3"/>
    </row>
    <row r="3092" spans="1:36" hidden="1" x14ac:dyDescent="0.2">
      <c r="A3092" s="52" t="s">
        <v>10168</v>
      </c>
      <c r="B3092" s="28" t="s">
        <v>109</v>
      </c>
      <c r="C3092" s="28" t="s">
        <v>36</v>
      </c>
      <c r="D3092" s="289">
        <v>41959</v>
      </c>
      <c r="E3092" s="30"/>
      <c r="F3092" s="289"/>
      <c r="G3092" s="30"/>
      <c r="H3092" s="30"/>
      <c r="I3092" s="28"/>
      <c r="J3092" s="28"/>
      <c r="K3092" s="28"/>
      <c r="L3092" s="28"/>
      <c r="M3092" s="28"/>
      <c r="N3092" s="28"/>
      <c r="O3092" s="28"/>
      <c r="P3092" s="28"/>
      <c r="Q3092" s="299"/>
      <c r="R3092" s="28"/>
      <c r="S3092" s="28"/>
      <c r="T3092" s="28"/>
      <c r="U3092" s="595"/>
      <c r="V3092" s="593"/>
      <c r="W3092" s="595"/>
      <c r="X3092" s="595"/>
      <c r="Y3092" s="593"/>
      <c r="Z3092" s="780"/>
      <c r="AA3092" s="593"/>
      <c r="AB3092" s="595"/>
      <c r="AC3092" s="593"/>
      <c r="AD3092" s="595"/>
      <c r="AE3092" s="595"/>
      <c r="AF3092" s="595"/>
      <c r="AG3092" s="632" t="s">
        <v>200</v>
      </c>
    </row>
    <row r="3093" spans="1:36" hidden="1" x14ac:dyDescent="0.2">
      <c r="A3093" s="52" t="s">
        <v>10168</v>
      </c>
      <c r="B3093" s="28" t="s">
        <v>109</v>
      </c>
      <c r="C3093" s="28" t="s">
        <v>36</v>
      </c>
      <c r="D3093" s="289">
        <v>41960</v>
      </c>
      <c r="E3093" s="30"/>
      <c r="F3093" s="289"/>
      <c r="G3093" s="30"/>
      <c r="H3093" s="30"/>
      <c r="I3093" s="28"/>
      <c r="J3093" s="28"/>
      <c r="K3093" s="28"/>
      <c r="L3093" s="28"/>
      <c r="M3093" s="28"/>
      <c r="N3093" s="28"/>
      <c r="O3093" s="28"/>
      <c r="P3093" s="28"/>
      <c r="Q3093" s="28"/>
      <c r="R3093" s="28"/>
      <c r="S3093" s="28"/>
      <c r="T3093" s="28"/>
      <c r="U3093" s="595"/>
      <c r="V3093" s="593"/>
      <c r="W3093" s="595"/>
      <c r="X3093" s="595"/>
      <c r="Y3093" s="593"/>
      <c r="Z3093" s="780"/>
      <c r="AA3093" s="593"/>
      <c r="AB3093" s="595"/>
      <c r="AC3093" s="593"/>
      <c r="AD3093" s="595"/>
      <c r="AE3093" s="595"/>
      <c r="AF3093" s="595"/>
      <c r="AG3093" s="632" t="s">
        <v>200</v>
      </c>
    </row>
    <row r="3094" spans="1:36" ht="31.5" hidden="1" customHeight="1" x14ac:dyDescent="0.2">
      <c r="A3094" s="52" t="s">
        <v>10168</v>
      </c>
      <c r="B3094" s="28" t="s">
        <v>109</v>
      </c>
      <c r="C3094" s="28" t="s">
        <v>36</v>
      </c>
      <c r="D3094" s="289">
        <v>41961</v>
      </c>
      <c r="E3094" s="30"/>
      <c r="F3094" s="289"/>
      <c r="G3094" s="30"/>
      <c r="H3094" s="30"/>
      <c r="I3094" s="28"/>
      <c r="J3094" s="28"/>
      <c r="K3094" s="28"/>
      <c r="L3094" s="28"/>
      <c r="M3094" s="28"/>
      <c r="N3094" s="28"/>
      <c r="O3094" s="28"/>
      <c r="P3094" s="28"/>
      <c r="Q3094" s="28"/>
      <c r="R3094" s="28"/>
      <c r="S3094" s="28"/>
      <c r="T3094" s="28"/>
      <c r="U3094" s="595"/>
      <c r="V3094" s="593"/>
      <c r="W3094" s="595"/>
      <c r="X3094" s="595"/>
      <c r="Y3094" s="593"/>
      <c r="Z3094" s="780"/>
      <c r="AA3094" s="593"/>
      <c r="AB3094" s="595"/>
      <c r="AC3094" s="593"/>
      <c r="AD3094" s="595"/>
      <c r="AE3094" s="595"/>
      <c r="AF3094" s="595"/>
      <c r="AG3094" s="632" t="s">
        <v>200</v>
      </c>
    </row>
    <row r="3095" spans="1:36" ht="66.75" hidden="1" customHeight="1" x14ac:dyDescent="0.2">
      <c r="A3095" s="52" t="s">
        <v>10168</v>
      </c>
      <c r="B3095" s="28" t="s">
        <v>109</v>
      </c>
      <c r="C3095" s="28" t="s">
        <v>36</v>
      </c>
      <c r="D3095" s="289">
        <v>41962</v>
      </c>
      <c r="E3095" s="30"/>
      <c r="F3095" s="289"/>
      <c r="G3095" s="30"/>
      <c r="H3095" s="30"/>
      <c r="I3095" s="28"/>
      <c r="J3095" s="28"/>
      <c r="K3095" s="28"/>
      <c r="L3095" s="28"/>
      <c r="M3095" s="28"/>
      <c r="N3095" s="28"/>
      <c r="O3095" s="28"/>
      <c r="P3095" s="28"/>
      <c r="Q3095" s="28"/>
      <c r="R3095" s="28"/>
      <c r="S3095" s="28"/>
      <c r="T3095" s="28"/>
      <c r="U3095" s="595"/>
      <c r="V3095" s="593"/>
      <c r="W3095" s="595"/>
      <c r="X3095" s="595"/>
      <c r="Y3095" s="593"/>
      <c r="Z3095" s="780"/>
      <c r="AA3095" s="593"/>
      <c r="AB3095" s="595"/>
      <c r="AC3095" s="593"/>
      <c r="AD3095" s="595"/>
      <c r="AE3095" s="595"/>
      <c r="AF3095" s="595"/>
      <c r="AG3095" s="632" t="s">
        <v>200</v>
      </c>
    </row>
    <row r="3096" spans="1:36" ht="104.25" hidden="1" customHeight="1" x14ac:dyDescent="0.2">
      <c r="A3096" s="52" t="s">
        <v>10168</v>
      </c>
      <c r="B3096" s="28" t="s">
        <v>109</v>
      </c>
      <c r="C3096" s="28" t="s">
        <v>36</v>
      </c>
      <c r="D3096" s="289">
        <v>41963</v>
      </c>
      <c r="E3096" s="30"/>
      <c r="F3096" s="289"/>
      <c r="G3096" s="30"/>
      <c r="H3096" s="30"/>
      <c r="I3096" s="28"/>
      <c r="J3096" s="28"/>
      <c r="K3096" s="28"/>
      <c r="L3096" s="28"/>
      <c r="M3096" s="28"/>
      <c r="N3096" s="28"/>
      <c r="O3096" s="28"/>
      <c r="P3096" s="28"/>
      <c r="Q3096" s="28"/>
      <c r="R3096" s="28"/>
      <c r="S3096" s="28"/>
      <c r="T3096" s="28"/>
      <c r="U3096" s="595"/>
      <c r="V3096" s="593"/>
      <c r="W3096" s="595"/>
      <c r="X3096" s="595"/>
      <c r="Y3096" s="593"/>
      <c r="Z3096" s="780"/>
      <c r="AA3096" s="593"/>
      <c r="AB3096" s="595"/>
      <c r="AC3096" s="593"/>
      <c r="AD3096" s="595"/>
      <c r="AE3096" s="595"/>
      <c r="AF3096" s="595"/>
      <c r="AG3096" s="632" t="s">
        <v>200</v>
      </c>
    </row>
    <row r="3097" spans="1:36" ht="52.5" hidden="1" customHeight="1" x14ac:dyDescent="0.2">
      <c r="A3097" s="52" t="s">
        <v>10168</v>
      </c>
      <c r="B3097" s="28" t="s">
        <v>109</v>
      </c>
      <c r="C3097" s="28" t="s">
        <v>36</v>
      </c>
      <c r="D3097" s="289">
        <v>41964</v>
      </c>
      <c r="E3097" s="30"/>
      <c r="F3097" s="289"/>
      <c r="G3097" s="30"/>
      <c r="H3097" s="30"/>
      <c r="I3097" s="28"/>
      <c r="J3097" s="28"/>
      <c r="K3097" s="28"/>
      <c r="L3097" s="28"/>
      <c r="M3097" s="28"/>
      <c r="N3097" s="28"/>
      <c r="O3097" s="28"/>
      <c r="P3097" s="28"/>
      <c r="Q3097" s="28"/>
      <c r="R3097" s="28"/>
      <c r="S3097" s="28"/>
      <c r="T3097" s="28"/>
      <c r="U3097" s="595"/>
      <c r="V3097" s="593"/>
      <c r="W3097" s="595"/>
      <c r="X3097" s="595"/>
      <c r="Y3097" s="593"/>
      <c r="Z3097" s="780"/>
      <c r="AA3097" s="593"/>
      <c r="AB3097" s="595"/>
      <c r="AC3097" s="593"/>
      <c r="AD3097" s="595"/>
      <c r="AE3097" s="595"/>
      <c r="AF3097" s="595"/>
      <c r="AG3097" s="632" t="s">
        <v>200</v>
      </c>
    </row>
    <row r="3098" spans="1:36" ht="48" hidden="1" customHeight="1" x14ac:dyDescent="0.2">
      <c r="A3098" s="52" t="s">
        <v>10168</v>
      </c>
      <c r="B3098" s="28" t="s">
        <v>109</v>
      </c>
      <c r="C3098" s="28" t="s">
        <v>36</v>
      </c>
      <c r="D3098" s="289">
        <v>41965</v>
      </c>
      <c r="E3098" s="30"/>
      <c r="F3098" s="289"/>
      <c r="G3098" s="30"/>
      <c r="H3098" s="30"/>
      <c r="I3098" s="28"/>
      <c r="J3098" s="28"/>
      <c r="K3098" s="28"/>
      <c r="L3098" s="28"/>
      <c r="M3098" s="28"/>
      <c r="N3098" s="28"/>
      <c r="O3098" s="28"/>
      <c r="P3098" s="28"/>
      <c r="Q3098" s="28"/>
      <c r="R3098" s="28"/>
      <c r="S3098" s="28"/>
      <c r="T3098" s="28"/>
      <c r="U3098" s="595"/>
      <c r="V3098" s="593"/>
      <c r="W3098" s="595"/>
      <c r="X3098" s="595"/>
      <c r="Y3098" s="593"/>
      <c r="Z3098" s="780"/>
      <c r="AA3098" s="593"/>
      <c r="AB3098" s="595"/>
      <c r="AC3098" s="593"/>
      <c r="AD3098" s="595"/>
      <c r="AE3098" s="595"/>
      <c r="AF3098" s="595"/>
      <c r="AG3098" s="632" t="s">
        <v>200</v>
      </c>
    </row>
    <row r="3099" spans="1:36" ht="45" hidden="1" customHeight="1" x14ac:dyDescent="0.2">
      <c r="A3099" s="52" t="s">
        <v>10168</v>
      </c>
      <c r="B3099" s="28" t="s">
        <v>109</v>
      </c>
      <c r="C3099" s="28" t="s">
        <v>36</v>
      </c>
      <c r="D3099" s="289">
        <v>41966</v>
      </c>
      <c r="E3099" s="30"/>
      <c r="F3099" s="289"/>
      <c r="G3099" s="30"/>
      <c r="H3099" s="30"/>
      <c r="I3099" s="28"/>
      <c r="J3099" s="28"/>
      <c r="K3099" s="28"/>
      <c r="L3099" s="28"/>
      <c r="M3099" s="28"/>
      <c r="N3099" s="28"/>
      <c r="O3099" s="28"/>
      <c r="P3099" s="28"/>
      <c r="Q3099" s="28"/>
      <c r="R3099" s="28"/>
      <c r="S3099" s="28"/>
      <c r="T3099" s="28"/>
      <c r="U3099" s="595"/>
      <c r="V3099" s="593"/>
      <c r="W3099" s="595"/>
      <c r="X3099" s="595"/>
      <c r="Y3099" s="593"/>
      <c r="Z3099" s="780"/>
      <c r="AA3099" s="593"/>
      <c r="AB3099" s="595"/>
      <c r="AC3099" s="593"/>
      <c r="AD3099" s="595"/>
      <c r="AE3099" s="595"/>
      <c r="AF3099" s="595"/>
      <c r="AG3099" s="632" t="s">
        <v>200</v>
      </c>
    </row>
    <row r="3100" spans="1:36" ht="45" hidden="1" customHeight="1" x14ac:dyDescent="0.2">
      <c r="A3100" s="52" t="s">
        <v>10168</v>
      </c>
      <c r="B3100" s="595" t="s">
        <v>109</v>
      </c>
      <c r="C3100" s="595" t="s">
        <v>36</v>
      </c>
      <c r="D3100" s="615">
        <v>41967</v>
      </c>
      <c r="E3100" s="616"/>
      <c r="F3100" s="615"/>
      <c r="G3100" s="616"/>
      <c r="H3100" s="616"/>
      <c r="I3100" s="595"/>
      <c r="J3100" s="595"/>
      <c r="K3100" s="595"/>
      <c r="L3100" s="595"/>
      <c r="M3100" s="595"/>
      <c r="N3100" s="595"/>
      <c r="O3100" s="595"/>
      <c r="P3100" s="595"/>
      <c r="Q3100" s="595"/>
      <c r="R3100" s="595"/>
      <c r="S3100" s="595"/>
      <c r="T3100" s="595"/>
      <c r="U3100" s="595"/>
      <c r="V3100" s="593"/>
      <c r="W3100" s="595"/>
      <c r="X3100" s="595"/>
      <c r="Y3100" s="593"/>
      <c r="Z3100" s="780"/>
      <c r="AA3100" s="593"/>
      <c r="AB3100" s="595"/>
      <c r="AC3100" s="593"/>
      <c r="AD3100" s="595"/>
      <c r="AE3100" s="595"/>
      <c r="AF3100" s="595"/>
      <c r="AG3100" s="632" t="s">
        <v>200</v>
      </c>
    </row>
    <row r="3101" spans="1:36" ht="42.75" hidden="1" customHeight="1" x14ac:dyDescent="0.2">
      <c r="A3101" s="52" t="s">
        <v>10168</v>
      </c>
      <c r="B3101" s="595" t="s">
        <v>109</v>
      </c>
      <c r="C3101" s="595" t="s">
        <v>36</v>
      </c>
      <c r="D3101" s="615">
        <v>41968</v>
      </c>
      <c r="E3101" s="616"/>
      <c r="F3101" s="615"/>
      <c r="G3101" s="616"/>
      <c r="H3101" s="616"/>
      <c r="I3101" s="595"/>
      <c r="J3101" s="595"/>
      <c r="K3101" s="595"/>
      <c r="L3101" s="595"/>
      <c r="M3101" s="595"/>
      <c r="N3101" s="595"/>
      <c r="O3101" s="595"/>
      <c r="P3101" s="595"/>
      <c r="Q3101" s="595"/>
      <c r="R3101" s="595"/>
      <c r="S3101" s="595"/>
      <c r="T3101" s="595"/>
      <c r="U3101" s="595"/>
      <c r="V3101" s="593"/>
      <c r="W3101" s="595"/>
      <c r="X3101" s="595"/>
      <c r="Y3101" s="593"/>
      <c r="Z3101" s="780"/>
      <c r="AA3101" s="593"/>
      <c r="AB3101" s="595"/>
      <c r="AC3101" s="593"/>
      <c r="AD3101" s="595"/>
      <c r="AE3101" s="595"/>
      <c r="AF3101" s="595"/>
      <c r="AG3101" s="632" t="s">
        <v>200</v>
      </c>
    </row>
    <row r="3102" spans="1:36" ht="59.25" hidden="1" customHeight="1" x14ac:dyDescent="0.2">
      <c r="A3102" s="52" t="s">
        <v>10168</v>
      </c>
      <c r="B3102" s="28" t="s">
        <v>109</v>
      </c>
      <c r="C3102" s="28" t="s">
        <v>36</v>
      </c>
      <c r="D3102" s="289">
        <v>41969</v>
      </c>
      <c r="E3102" s="30">
        <v>0.59166666666666667</v>
      </c>
      <c r="F3102" s="289">
        <v>41969</v>
      </c>
      <c r="G3102" s="30">
        <v>0.73402777777777783</v>
      </c>
      <c r="H3102" s="30">
        <v>0.1423611111111111</v>
      </c>
      <c r="I3102" s="141">
        <v>2</v>
      </c>
      <c r="J3102" s="28" t="s">
        <v>146</v>
      </c>
      <c r="K3102" s="28" t="s">
        <v>134</v>
      </c>
      <c r="L3102" s="28" t="s">
        <v>128</v>
      </c>
      <c r="M3102" s="1" t="s">
        <v>10768</v>
      </c>
      <c r="N3102" s="28" t="s">
        <v>103</v>
      </c>
      <c r="O3102" s="28" t="s">
        <v>66</v>
      </c>
      <c r="P3102" s="1" t="s">
        <v>10768</v>
      </c>
      <c r="Q3102" s="28" t="s">
        <v>10769</v>
      </c>
      <c r="R3102" s="1">
        <v>2.2999999999999998</v>
      </c>
      <c r="S3102" s="1"/>
      <c r="T3102" s="1">
        <v>2.2999999999999998</v>
      </c>
      <c r="U3102" s="28" t="s">
        <v>75</v>
      </c>
      <c r="V3102" s="36"/>
      <c r="W3102" s="28"/>
      <c r="X3102" s="28"/>
      <c r="Y3102" s="36"/>
      <c r="Z3102" s="179"/>
      <c r="AA3102" s="36"/>
      <c r="AB3102" s="28"/>
      <c r="AC3102" s="36"/>
      <c r="AD3102" s="28" t="s">
        <v>54</v>
      </c>
      <c r="AE3102" s="28"/>
      <c r="AF3102" s="28"/>
      <c r="AG3102" s="1" t="s">
        <v>1022</v>
      </c>
    </row>
    <row r="3103" spans="1:36" ht="42.75" hidden="1" customHeight="1" x14ac:dyDescent="0.2">
      <c r="A3103" s="52" t="s">
        <v>10168</v>
      </c>
      <c r="B3103" s="28" t="s">
        <v>109</v>
      </c>
      <c r="C3103" s="28" t="s">
        <v>36</v>
      </c>
      <c r="D3103" s="289">
        <v>41970</v>
      </c>
      <c r="E3103" s="30"/>
      <c r="F3103" s="289"/>
      <c r="G3103" s="30"/>
      <c r="H3103" s="30"/>
      <c r="I3103" s="28"/>
      <c r="J3103" s="28"/>
      <c r="K3103" s="28"/>
      <c r="L3103" s="28"/>
      <c r="M3103" s="28"/>
      <c r="N3103" s="28"/>
      <c r="O3103" s="28"/>
      <c r="P3103" s="28"/>
      <c r="Q3103" s="299"/>
      <c r="R3103" s="28"/>
      <c r="S3103" s="28"/>
      <c r="T3103" s="28"/>
      <c r="U3103" s="28"/>
      <c r="V3103" s="36"/>
      <c r="W3103" s="28"/>
      <c r="X3103" s="28"/>
      <c r="Y3103" s="36"/>
      <c r="Z3103" s="179"/>
      <c r="AA3103" s="36"/>
      <c r="AB3103" s="28"/>
      <c r="AC3103" s="36"/>
      <c r="AD3103" s="28"/>
      <c r="AE3103" s="28"/>
      <c r="AF3103" s="28"/>
      <c r="AG3103" s="1" t="s">
        <v>200</v>
      </c>
    </row>
    <row r="3104" spans="1:36" ht="42" hidden="1" customHeight="1" x14ac:dyDescent="0.2">
      <c r="A3104" s="52" t="s">
        <v>10168</v>
      </c>
      <c r="B3104" s="28" t="s">
        <v>109</v>
      </c>
      <c r="C3104" s="28" t="s">
        <v>36</v>
      </c>
      <c r="D3104" s="289">
        <v>41971</v>
      </c>
      <c r="E3104" s="30"/>
      <c r="F3104" s="289"/>
      <c r="G3104" s="30"/>
      <c r="H3104" s="30"/>
      <c r="I3104" s="28"/>
      <c r="J3104" s="28"/>
      <c r="K3104" s="28"/>
      <c r="L3104" s="28"/>
      <c r="M3104" s="28"/>
      <c r="N3104" s="28"/>
      <c r="O3104" s="28"/>
      <c r="P3104" s="28"/>
      <c r="Q3104" s="28"/>
      <c r="R3104" s="28"/>
      <c r="S3104" s="28"/>
      <c r="T3104" s="28"/>
      <c r="U3104" s="28"/>
      <c r="V3104" s="36"/>
      <c r="W3104" s="28"/>
      <c r="X3104" s="28"/>
      <c r="Y3104" s="36"/>
      <c r="Z3104" s="179"/>
      <c r="AA3104" s="36"/>
      <c r="AB3104" s="28"/>
      <c r="AC3104" s="36"/>
      <c r="AD3104" s="28"/>
      <c r="AE3104" s="28"/>
      <c r="AF3104" s="28"/>
      <c r="AG3104" s="1" t="s">
        <v>200</v>
      </c>
    </row>
    <row r="3105" spans="1:37" ht="31.5" hidden="1" customHeight="1" x14ac:dyDescent="0.2">
      <c r="A3105" s="52" t="s">
        <v>10168</v>
      </c>
      <c r="B3105" s="28" t="s">
        <v>109</v>
      </c>
      <c r="C3105" s="28" t="s">
        <v>36</v>
      </c>
      <c r="D3105" s="289">
        <v>41972</v>
      </c>
      <c r="E3105" s="98">
        <v>0.26458333333333334</v>
      </c>
      <c r="F3105" s="289">
        <v>41972</v>
      </c>
      <c r="G3105" s="30">
        <v>0.51736111111111105</v>
      </c>
      <c r="H3105" s="30">
        <v>9.4444444444444442E-2</v>
      </c>
      <c r="I3105" s="28">
        <v>2</v>
      </c>
      <c r="J3105" s="28" t="s">
        <v>146</v>
      </c>
      <c r="K3105" s="28" t="s">
        <v>133</v>
      </c>
      <c r="L3105" s="28" t="s">
        <v>128</v>
      </c>
      <c r="M3105" s="1" t="s">
        <v>10768</v>
      </c>
      <c r="N3105" s="28" t="s">
        <v>103</v>
      </c>
      <c r="O3105" s="28" t="s">
        <v>66</v>
      </c>
      <c r="P3105" s="1" t="s">
        <v>10768</v>
      </c>
      <c r="Q3105" s="299" t="s">
        <v>10790</v>
      </c>
      <c r="R3105" s="28">
        <v>2.2000000000000002</v>
      </c>
      <c r="S3105" s="28"/>
      <c r="T3105" s="28">
        <v>2.2000000000000002</v>
      </c>
      <c r="U3105" s="28" t="s">
        <v>75</v>
      </c>
      <c r="V3105" s="36"/>
      <c r="W3105" s="28"/>
      <c r="X3105" s="28"/>
      <c r="Y3105" s="36"/>
      <c r="Z3105" s="179"/>
      <c r="AA3105" s="36"/>
      <c r="AB3105" s="28"/>
      <c r="AC3105" s="36"/>
      <c r="AD3105" s="28" t="s">
        <v>49</v>
      </c>
      <c r="AE3105" s="28"/>
      <c r="AF3105" s="28"/>
      <c r="AG3105" s="28"/>
    </row>
    <row r="3106" spans="1:37" ht="47.25" hidden="1" customHeight="1" x14ac:dyDescent="0.2">
      <c r="A3106" s="52" t="s">
        <v>10168</v>
      </c>
      <c r="B3106" s="28" t="s">
        <v>109</v>
      </c>
      <c r="C3106" s="28" t="s">
        <v>36</v>
      </c>
      <c r="D3106" s="289">
        <v>41973</v>
      </c>
      <c r="E3106" s="30">
        <v>0.61041666666666672</v>
      </c>
      <c r="F3106" s="289">
        <v>41973</v>
      </c>
      <c r="G3106" s="30">
        <v>0.61041666666666672</v>
      </c>
      <c r="H3106" s="30">
        <v>0</v>
      </c>
      <c r="I3106" s="28">
        <v>1</v>
      </c>
      <c r="J3106" s="28" t="s">
        <v>146</v>
      </c>
      <c r="K3106" s="28" t="s">
        <v>132</v>
      </c>
      <c r="L3106" s="28" t="s">
        <v>127</v>
      </c>
      <c r="M3106" s="1" t="s">
        <v>10794</v>
      </c>
      <c r="N3106" s="28" t="s">
        <v>103</v>
      </c>
      <c r="O3106" s="28" t="s">
        <v>66</v>
      </c>
      <c r="P3106" s="1" t="s">
        <v>10794</v>
      </c>
      <c r="Q3106" s="28" t="s">
        <v>11757</v>
      </c>
      <c r="R3106" s="28"/>
      <c r="S3106" s="28">
        <v>0.5</v>
      </c>
      <c r="T3106" s="28">
        <v>0.5</v>
      </c>
      <c r="U3106" s="28" t="s">
        <v>75</v>
      </c>
      <c r="V3106" s="36"/>
      <c r="W3106" s="28"/>
      <c r="X3106" s="28"/>
      <c r="Y3106" s="36"/>
      <c r="Z3106" s="179"/>
      <c r="AA3106" s="36"/>
      <c r="AB3106" s="28"/>
      <c r="AC3106" s="36"/>
      <c r="AD3106" s="28" t="s">
        <v>57</v>
      </c>
      <c r="AE3106" s="28"/>
      <c r="AF3106" s="28"/>
      <c r="AG3106" s="28"/>
    </row>
    <row r="3107" spans="1:37" ht="78.75" hidden="1" customHeight="1" x14ac:dyDescent="0.2">
      <c r="A3107" s="52" t="s">
        <v>10168</v>
      </c>
      <c r="B3107" s="28" t="s">
        <v>109</v>
      </c>
      <c r="C3107" s="28" t="s">
        <v>36</v>
      </c>
      <c r="D3107" s="289">
        <v>41973</v>
      </c>
      <c r="E3107" s="30">
        <v>0.61041666666666672</v>
      </c>
      <c r="F3107" s="289">
        <v>41973</v>
      </c>
      <c r="G3107" s="30">
        <v>0.63680555555555551</v>
      </c>
      <c r="H3107" s="30">
        <v>2.6388888888888889E-2</v>
      </c>
      <c r="I3107" s="28">
        <v>4</v>
      </c>
      <c r="J3107" s="28" t="s">
        <v>146</v>
      </c>
      <c r="K3107" s="28" t="s">
        <v>133</v>
      </c>
      <c r="L3107" s="28" t="s">
        <v>127</v>
      </c>
      <c r="M3107" s="1" t="s">
        <v>10795</v>
      </c>
      <c r="N3107" s="28" t="s">
        <v>103</v>
      </c>
      <c r="O3107" s="28" t="s">
        <v>66</v>
      </c>
      <c r="P3107" s="1" t="s">
        <v>10795</v>
      </c>
      <c r="Q3107" s="28" t="s">
        <v>11758</v>
      </c>
      <c r="R3107" s="28">
        <v>2.2999999999999998</v>
      </c>
      <c r="S3107" s="28">
        <v>0.2</v>
      </c>
      <c r="T3107" s="28">
        <v>2.5</v>
      </c>
      <c r="U3107" s="28" t="s">
        <v>75</v>
      </c>
      <c r="V3107" s="36"/>
      <c r="W3107" s="28"/>
      <c r="X3107" s="28"/>
      <c r="Y3107" s="36"/>
      <c r="Z3107" s="179"/>
      <c r="AA3107" s="36"/>
      <c r="AB3107" s="28"/>
      <c r="AC3107" s="36"/>
      <c r="AD3107" s="28" t="s">
        <v>57</v>
      </c>
      <c r="AE3107" s="28"/>
      <c r="AF3107" s="28"/>
      <c r="AG3107" s="28"/>
    </row>
    <row r="3108" spans="1:37" ht="78.75" hidden="1" customHeight="1" x14ac:dyDescent="0.2">
      <c r="A3108" s="52" t="s">
        <v>10799</v>
      </c>
      <c r="B3108" s="1" t="s">
        <v>109</v>
      </c>
      <c r="C3108" s="1" t="s">
        <v>36</v>
      </c>
      <c r="D3108" s="292">
        <v>41977</v>
      </c>
      <c r="E3108" s="137">
        <v>0.98819444444444438</v>
      </c>
      <c r="F3108" s="292">
        <v>41977</v>
      </c>
      <c r="G3108" s="137">
        <v>0.98819444444444438</v>
      </c>
      <c r="H3108" s="137">
        <v>0</v>
      </c>
      <c r="I3108" s="1"/>
      <c r="J3108" s="1" t="s">
        <v>4579</v>
      </c>
      <c r="K3108" s="1" t="s">
        <v>132</v>
      </c>
      <c r="L3108" s="1" t="s">
        <v>125</v>
      </c>
      <c r="M3108" s="1" t="s">
        <v>9033</v>
      </c>
      <c r="N3108" s="1">
        <v>110</v>
      </c>
      <c r="O3108" s="1" t="s">
        <v>66</v>
      </c>
      <c r="P3108" s="1" t="s">
        <v>9033</v>
      </c>
      <c r="Q3108" s="28" t="s">
        <v>11759</v>
      </c>
      <c r="R3108" s="28"/>
      <c r="S3108" s="28">
        <v>251.9</v>
      </c>
      <c r="T3108" s="28">
        <v>251.9</v>
      </c>
      <c r="U3108" s="28" t="s">
        <v>86</v>
      </c>
      <c r="V3108" s="36"/>
      <c r="W3108" s="28"/>
      <c r="X3108" s="28"/>
      <c r="Y3108" s="36"/>
      <c r="Z3108" s="179"/>
      <c r="AA3108" s="36"/>
      <c r="AB3108" s="28"/>
      <c r="AC3108" s="36"/>
      <c r="AD3108" s="28" t="s">
        <v>55</v>
      </c>
      <c r="AE3108" s="28"/>
      <c r="AF3108" s="28"/>
      <c r="AG3108" s="1" t="s">
        <v>1022</v>
      </c>
    </row>
    <row r="3109" spans="1:37" ht="31.5" hidden="1" customHeight="1" x14ac:dyDescent="0.2">
      <c r="A3109" s="36" t="s">
        <v>2028</v>
      </c>
      <c r="B3109" s="52" t="s">
        <v>440</v>
      </c>
      <c r="C3109" s="52" t="s">
        <v>36</v>
      </c>
      <c r="D3109" s="37">
        <v>41640</v>
      </c>
      <c r="E3109" s="91"/>
      <c r="F3109" s="37"/>
      <c r="G3109" s="91"/>
      <c r="H3109" s="198"/>
      <c r="I3109" s="54"/>
      <c r="J3109" s="52"/>
      <c r="K3109" s="52"/>
      <c r="L3109" s="52"/>
      <c r="M3109" s="52"/>
      <c r="N3109" s="52"/>
      <c r="O3109" s="54"/>
      <c r="P3109" s="54"/>
      <c r="Q3109" s="52"/>
      <c r="R3109" s="79"/>
      <c r="S3109" s="92"/>
      <c r="T3109" s="36"/>
      <c r="U3109" s="52"/>
      <c r="V3109" s="52"/>
      <c r="W3109" s="52"/>
      <c r="X3109" s="52"/>
      <c r="Y3109" s="52"/>
      <c r="Z3109" s="52"/>
      <c r="AA3109" s="52"/>
      <c r="AB3109" s="52"/>
      <c r="AC3109" s="52"/>
      <c r="AD3109" s="52"/>
      <c r="AE3109" s="36"/>
      <c r="AF3109" s="36"/>
      <c r="AG3109" s="36" t="s">
        <v>200</v>
      </c>
      <c r="AH3109" s="3"/>
      <c r="AI3109" s="3"/>
      <c r="AJ3109" s="3"/>
    </row>
    <row r="3110" spans="1:37" ht="63" hidden="1" customHeight="1" x14ac:dyDescent="0.2">
      <c r="A3110" s="36" t="s">
        <v>2028</v>
      </c>
      <c r="B3110" s="52" t="s">
        <v>440</v>
      </c>
      <c r="C3110" s="52" t="s">
        <v>36</v>
      </c>
      <c r="D3110" s="37">
        <v>41641</v>
      </c>
      <c r="E3110" s="53"/>
      <c r="F3110" s="37"/>
      <c r="G3110" s="53"/>
      <c r="H3110" s="198"/>
      <c r="I3110" s="54"/>
      <c r="J3110" s="52"/>
      <c r="K3110" s="52"/>
      <c r="L3110" s="52"/>
      <c r="M3110" s="93"/>
      <c r="N3110" s="52"/>
      <c r="O3110" s="54"/>
      <c r="P3110" s="54"/>
      <c r="Q3110" s="52"/>
      <c r="R3110" s="54"/>
      <c r="S3110" s="52"/>
      <c r="T3110" s="36"/>
      <c r="U3110" s="52"/>
      <c r="V3110" s="52"/>
      <c r="W3110" s="52"/>
      <c r="X3110" s="52"/>
      <c r="Y3110" s="57"/>
      <c r="Z3110" s="52"/>
      <c r="AA3110" s="57"/>
      <c r="AB3110" s="52"/>
      <c r="AC3110" s="52"/>
      <c r="AD3110" s="52"/>
      <c r="AE3110" s="36"/>
      <c r="AF3110" s="36"/>
      <c r="AG3110" s="36" t="s">
        <v>200</v>
      </c>
      <c r="AH3110" s="3"/>
      <c r="AI3110" s="3"/>
      <c r="AJ3110" s="3"/>
    </row>
    <row r="3111" spans="1:37" ht="47.25" hidden="1" customHeight="1" x14ac:dyDescent="0.2">
      <c r="A3111" s="36" t="s">
        <v>2028</v>
      </c>
      <c r="B3111" s="52" t="s">
        <v>440</v>
      </c>
      <c r="C3111" s="52" t="s">
        <v>36</v>
      </c>
      <c r="D3111" s="37">
        <v>41642</v>
      </c>
      <c r="E3111" s="53"/>
      <c r="F3111" s="37"/>
      <c r="G3111" s="53"/>
      <c r="H3111" s="198"/>
      <c r="I3111" s="54"/>
      <c r="J3111" s="52"/>
      <c r="K3111" s="52"/>
      <c r="L3111" s="52"/>
      <c r="M3111" s="93"/>
      <c r="N3111" s="52"/>
      <c r="O3111" s="54"/>
      <c r="P3111" s="54"/>
      <c r="Q3111" s="94"/>
      <c r="R3111" s="54"/>
      <c r="S3111" s="52"/>
      <c r="T3111" s="36"/>
      <c r="U3111" s="52"/>
      <c r="V3111" s="52"/>
      <c r="W3111" s="52"/>
      <c r="X3111" s="52"/>
      <c r="Y3111" s="52"/>
      <c r="Z3111" s="52"/>
      <c r="AA3111" s="52"/>
      <c r="AB3111" s="52"/>
      <c r="AC3111" s="52"/>
      <c r="AD3111" s="52"/>
      <c r="AE3111" s="36"/>
      <c r="AF3111" s="36"/>
      <c r="AG3111" s="36" t="s">
        <v>200</v>
      </c>
      <c r="AH3111" s="3"/>
      <c r="AI3111" s="3"/>
      <c r="AJ3111" s="3"/>
    </row>
    <row r="3112" spans="1:37" ht="47.25" hidden="1" customHeight="1" x14ac:dyDescent="0.2">
      <c r="A3112" s="36" t="s">
        <v>2028</v>
      </c>
      <c r="B3112" s="52" t="s">
        <v>440</v>
      </c>
      <c r="C3112" s="52" t="s">
        <v>36</v>
      </c>
      <c r="D3112" s="37">
        <v>41643</v>
      </c>
      <c r="E3112" s="30"/>
      <c r="F3112" s="37"/>
      <c r="G3112" s="30"/>
      <c r="H3112" s="196"/>
      <c r="I3112" s="28"/>
      <c r="J3112" s="28"/>
      <c r="K3112" s="28"/>
      <c r="L3112" s="28"/>
      <c r="M3112" s="28"/>
      <c r="N3112" s="28"/>
      <c r="O3112" s="28"/>
      <c r="P3112" s="28"/>
      <c r="Q3112" s="28"/>
      <c r="R3112" s="28"/>
      <c r="S3112" s="28"/>
      <c r="T3112" s="36"/>
      <c r="U3112" s="28"/>
      <c r="V3112" s="28"/>
      <c r="W3112" s="28"/>
      <c r="X3112" s="28"/>
      <c r="Y3112" s="28"/>
      <c r="Z3112" s="28"/>
      <c r="AA3112" s="28"/>
      <c r="AB3112" s="28"/>
      <c r="AC3112" s="28"/>
      <c r="AD3112" s="28"/>
      <c r="AE3112" s="28"/>
      <c r="AF3112" s="28"/>
      <c r="AG3112" s="205" t="s">
        <v>200</v>
      </c>
    </row>
    <row r="3113" spans="1:37" s="75" customFormat="1" ht="110.25" hidden="1" customHeight="1" x14ac:dyDescent="0.2">
      <c r="A3113" s="36" t="s">
        <v>2028</v>
      </c>
      <c r="B3113" s="52" t="s">
        <v>440</v>
      </c>
      <c r="C3113" s="52" t="s">
        <v>36</v>
      </c>
      <c r="D3113" s="37">
        <v>41644</v>
      </c>
      <c r="E3113" s="30"/>
      <c r="F3113" s="37"/>
      <c r="G3113" s="30"/>
      <c r="H3113" s="196"/>
      <c r="I3113" s="28"/>
      <c r="J3113" s="28"/>
      <c r="K3113" s="28"/>
      <c r="L3113" s="28"/>
      <c r="M3113" s="28"/>
      <c r="N3113" s="28"/>
      <c r="O3113" s="28"/>
      <c r="P3113" s="28"/>
      <c r="Q3113" s="28"/>
      <c r="R3113" s="28"/>
      <c r="S3113" s="28"/>
      <c r="T3113" s="36"/>
      <c r="U3113" s="28"/>
      <c r="V3113" s="28"/>
      <c r="W3113" s="28"/>
      <c r="X3113" s="28"/>
      <c r="Y3113" s="28"/>
      <c r="Z3113" s="28"/>
      <c r="AA3113" s="28"/>
      <c r="AB3113" s="28"/>
      <c r="AC3113" s="28"/>
      <c r="AD3113" s="28"/>
      <c r="AE3113" s="28"/>
      <c r="AF3113" s="351"/>
      <c r="AG3113" s="24" t="s">
        <v>200</v>
      </c>
      <c r="AH3113" s="22"/>
      <c r="AI3113" s="22"/>
      <c r="AJ3113" s="22"/>
      <c r="AK3113" s="69"/>
    </row>
    <row r="3114" spans="1:37" ht="31.5" hidden="1" customHeight="1" x14ac:dyDescent="0.2">
      <c r="A3114" s="36" t="s">
        <v>2028</v>
      </c>
      <c r="B3114" s="207" t="s">
        <v>440</v>
      </c>
      <c r="C3114" s="52" t="s">
        <v>36</v>
      </c>
      <c r="D3114" s="37">
        <v>41645</v>
      </c>
      <c r="E3114" s="30"/>
      <c r="F3114" s="37"/>
      <c r="G3114" s="30"/>
      <c r="H3114" s="196"/>
      <c r="I3114" s="357"/>
      <c r="J3114" s="357"/>
      <c r="K3114" s="28"/>
      <c r="L3114" s="28"/>
      <c r="M3114" s="357"/>
      <c r="N3114" s="28"/>
      <c r="O3114" s="28"/>
      <c r="P3114" s="357"/>
      <c r="Q3114" s="28"/>
      <c r="R3114" s="28"/>
      <c r="S3114" s="28"/>
      <c r="T3114" s="36"/>
      <c r="U3114" s="237"/>
      <c r="V3114" s="358"/>
      <c r="W3114" s="358"/>
      <c r="X3114" s="358"/>
      <c r="Y3114" s="358"/>
      <c r="Z3114" s="358"/>
      <c r="AA3114" s="358"/>
      <c r="AB3114" s="365"/>
      <c r="AC3114" s="28"/>
      <c r="AD3114" s="28"/>
      <c r="AE3114" s="444"/>
      <c r="AF3114" s="365"/>
      <c r="AG3114" s="178" t="s">
        <v>200</v>
      </c>
    </row>
    <row r="3115" spans="1:37" ht="31.5" hidden="1" customHeight="1" x14ac:dyDescent="0.2">
      <c r="A3115" s="36" t="s">
        <v>2028</v>
      </c>
      <c r="B3115" s="207" t="s">
        <v>440</v>
      </c>
      <c r="C3115" s="52" t="s">
        <v>36</v>
      </c>
      <c r="D3115" s="37">
        <v>41646</v>
      </c>
      <c r="E3115" s="30"/>
      <c r="F3115" s="37"/>
      <c r="G3115" s="30"/>
      <c r="H3115" s="196"/>
      <c r="I3115" s="357"/>
      <c r="J3115" s="357"/>
      <c r="K3115" s="28"/>
      <c r="L3115" s="28"/>
      <c r="M3115" s="357"/>
      <c r="N3115" s="28"/>
      <c r="O3115" s="28"/>
      <c r="P3115" s="357"/>
      <c r="Q3115" s="28"/>
      <c r="R3115" s="28"/>
      <c r="S3115" s="28"/>
      <c r="T3115" s="36"/>
      <c r="U3115" s="237"/>
      <c r="V3115" s="358"/>
      <c r="W3115" s="358"/>
      <c r="X3115" s="358"/>
      <c r="Y3115" s="358"/>
      <c r="Z3115" s="358"/>
      <c r="AA3115" s="358"/>
      <c r="AB3115" s="365"/>
      <c r="AC3115" s="28"/>
      <c r="AD3115" s="28"/>
      <c r="AE3115" s="444"/>
      <c r="AF3115" s="365"/>
      <c r="AG3115" s="36" t="s">
        <v>200</v>
      </c>
    </row>
    <row r="3116" spans="1:37" ht="216.75" hidden="1" customHeight="1" x14ac:dyDescent="0.2">
      <c r="A3116" s="36" t="s">
        <v>2028</v>
      </c>
      <c r="B3116" s="207" t="s">
        <v>440</v>
      </c>
      <c r="C3116" s="52" t="s">
        <v>36</v>
      </c>
      <c r="D3116" s="37">
        <v>41647</v>
      </c>
      <c r="E3116" s="30"/>
      <c r="F3116" s="37"/>
      <c r="G3116" s="30"/>
      <c r="H3116" s="196"/>
      <c r="I3116" s="357"/>
      <c r="J3116" s="357"/>
      <c r="K3116" s="357"/>
      <c r="L3116" s="28"/>
      <c r="M3116" s="28"/>
      <c r="N3116" s="28"/>
      <c r="O3116" s="28"/>
      <c r="P3116" s="28"/>
      <c r="Q3116" s="28"/>
      <c r="R3116" s="28"/>
      <c r="S3116" s="28"/>
      <c r="T3116" s="36"/>
      <c r="U3116" s="28"/>
      <c r="V3116" s="28"/>
      <c r="W3116" s="28"/>
      <c r="X3116" s="28"/>
      <c r="Y3116" s="28"/>
      <c r="Z3116" s="28"/>
      <c r="AA3116" s="28"/>
      <c r="AB3116" s="28"/>
      <c r="AC3116" s="28"/>
      <c r="AD3116" s="28"/>
      <c r="AE3116" s="28"/>
      <c r="AF3116" s="28"/>
      <c r="AG3116" s="36" t="s">
        <v>200</v>
      </c>
      <c r="AH3116" s="28"/>
    </row>
    <row r="3117" spans="1:37" ht="102" hidden="1" customHeight="1" x14ac:dyDescent="0.2">
      <c r="A3117" s="36" t="s">
        <v>2028</v>
      </c>
      <c r="B3117" s="207" t="s">
        <v>440</v>
      </c>
      <c r="C3117" s="207" t="s">
        <v>36</v>
      </c>
      <c r="D3117" s="37">
        <v>41648</v>
      </c>
      <c r="E3117" s="388"/>
      <c r="F3117" s="37"/>
      <c r="G3117" s="388"/>
      <c r="H3117" s="402"/>
      <c r="I3117" s="28"/>
      <c r="J3117" s="28"/>
      <c r="K3117" s="28"/>
      <c r="L3117" s="28"/>
      <c r="M3117" s="395"/>
      <c r="N3117" s="395"/>
      <c r="O3117" s="395"/>
      <c r="P3117" s="395"/>
      <c r="Q3117" s="28"/>
      <c r="R3117" s="28"/>
      <c r="S3117" s="28"/>
      <c r="T3117" s="36"/>
      <c r="U3117" s="28"/>
      <c r="V3117" s="28"/>
      <c r="W3117" s="28"/>
      <c r="X3117" s="28"/>
      <c r="Y3117" s="28"/>
      <c r="Z3117" s="28"/>
      <c r="AA3117" s="28"/>
      <c r="AB3117" s="28"/>
      <c r="AC3117" s="28"/>
      <c r="AD3117" s="28"/>
      <c r="AE3117" s="28"/>
      <c r="AF3117" s="28"/>
      <c r="AG3117" s="36" t="s">
        <v>200</v>
      </c>
    </row>
    <row r="3118" spans="1:37" ht="229.5" hidden="1" customHeight="1" x14ac:dyDescent="0.2">
      <c r="A3118" s="36" t="s">
        <v>2028</v>
      </c>
      <c r="B3118" s="207" t="s">
        <v>440</v>
      </c>
      <c r="C3118" s="52" t="s">
        <v>36</v>
      </c>
      <c r="D3118" s="37">
        <v>41649</v>
      </c>
      <c r="E3118" s="30"/>
      <c r="F3118" s="37"/>
      <c r="G3118" s="30"/>
      <c r="H3118" s="196"/>
      <c r="I3118" s="28"/>
      <c r="J3118" s="357"/>
      <c r="K3118" s="357"/>
      <c r="L3118" s="28"/>
      <c r="M3118" s="357"/>
      <c r="N3118" s="28"/>
      <c r="O3118" s="28"/>
      <c r="P3118" s="357"/>
      <c r="Q3118" s="28"/>
      <c r="R3118" s="28"/>
      <c r="S3118" s="28"/>
      <c r="T3118" s="36"/>
      <c r="U3118" s="28"/>
      <c r="V3118" s="28"/>
      <c r="W3118" s="28"/>
      <c r="X3118" s="28"/>
      <c r="Y3118" s="28"/>
      <c r="Z3118" s="28"/>
      <c r="AA3118" s="28"/>
      <c r="AB3118" s="28"/>
      <c r="AC3118" s="28"/>
      <c r="AD3118" s="28"/>
      <c r="AE3118" s="28"/>
      <c r="AF3118" s="28"/>
      <c r="AG3118" s="36" t="s">
        <v>200</v>
      </c>
    </row>
    <row r="3119" spans="1:37" ht="315" hidden="1" customHeight="1" x14ac:dyDescent="0.2">
      <c r="A3119" s="36" t="s">
        <v>2028</v>
      </c>
      <c r="B3119" s="52" t="s">
        <v>440</v>
      </c>
      <c r="C3119" s="52" t="s">
        <v>36</v>
      </c>
      <c r="D3119" s="37">
        <v>41650</v>
      </c>
      <c r="E3119" s="30"/>
      <c r="F3119" s="37"/>
      <c r="G3119" s="30"/>
      <c r="H3119" s="196"/>
      <c r="I3119" s="28"/>
      <c r="J3119" s="28"/>
      <c r="K3119" s="28"/>
      <c r="L3119" s="28"/>
      <c r="M3119" s="28"/>
      <c r="N3119" s="28"/>
      <c r="O3119" s="163"/>
      <c r="P3119" s="163"/>
      <c r="Q3119" s="163"/>
      <c r="R3119" s="163"/>
      <c r="S3119" s="163"/>
      <c r="T3119" s="162"/>
      <c r="U3119" s="163"/>
      <c r="V3119" s="163"/>
      <c r="W3119" s="163"/>
      <c r="X3119" s="163"/>
      <c r="Y3119" s="163"/>
      <c r="Z3119" s="163"/>
      <c r="AA3119" s="163"/>
      <c r="AB3119" s="163"/>
      <c r="AC3119" s="163"/>
      <c r="AD3119" s="163"/>
      <c r="AE3119" s="163"/>
      <c r="AF3119" s="163"/>
      <c r="AG3119" s="36" t="s">
        <v>200</v>
      </c>
    </row>
    <row r="3120" spans="1:37" ht="94.5" hidden="1" customHeight="1" x14ac:dyDescent="0.2">
      <c r="A3120" s="36" t="s">
        <v>2028</v>
      </c>
      <c r="B3120" s="52" t="s">
        <v>440</v>
      </c>
      <c r="C3120" s="52" t="s">
        <v>36</v>
      </c>
      <c r="D3120" s="37">
        <v>41651</v>
      </c>
      <c r="E3120" s="30"/>
      <c r="F3120" s="37"/>
      <c r="G3120" s="30"/>
      <c r="H3120" s="196"/>
      <c r="I3120" s="28"/>
      <c r="J3120" s="28"/>
      <c r="K3120" s="28"/>
      <c r="L3120" s="28"/>
      <c r="M3120" s="28"/>
      <c r="N3120" s="28"/>
      <c r="O3120" s="28"/>
      <c r="P3120" s="28"/>
      <c r="Q3120" s="28"/>
      <c r="R3120" s="28"/>
      <c r="S3120" s="28"/>
      <c r="T3120" s="36"/>
      <c r="U3120" s="28"/>
      <c r="V3120" s="28"/>
      <c r="W3120" s="28"/>
      <c r="X3120" s="28"/>
      <c r="Y3120" s="28"/>
      <c r="Z3120" s="28"/>
      <c r="AA3120" s="28"/>
      <c r="AB3120" s="28"/>
      <c r="AC3120" s="28"/>
      <c r="AD3120" s="28"/>
      <c r="AE3120" s="28"/>
      <c r="AF3120" s="28"/>
      <c r="AG3120" s="36" t="s">
        <v>200</v>
      </c>
    </row>
    <row r="3121" spans="1:38" ht="62.25" hidden="1" customHeight="1" x14ac:dyDescent="0.2">
      <c r="A3121" s="36" t="s">
        <v>2028</v>
      </c>
      <c r="B3121" s="52" t="s">
        <v>440</v>
      </c>
      <c r="C3121" s="52" t="s">
        <v>36</v>
      </c>
      <c r="D3121" s="37">
        <v>41652</v>
      </c>
      <c r="E3121" s="30"/>
      <c r="F3121" s="37"/>
      <c r="G3121" s="30"/>
      <c r="H3121" s="196"/>
      <c r="I3121" s="28"/>
      <c r="J3121" s="28"/>
      <c r="K3121" s="28"/>
      <c r="L3121" s="28"/>
      <c r="M3121" s="28"/>
      <c r="N3121" s="28"/>
      <c r="O3121" s="28"/>
      <c r="P3121" s="28"/>
      <c r="Q3121" s="28"/>
      <c r="R3121" s="28"/>
      <c r="S3121" s="28"/>
      <c r="T3121" s="36"/>
      <c r="U3121" s="28"/>
      <c r="V3121" s="28"/>
      <c r="W3121" s="28"/>
      <c r="X3121" s="28"/>
      <c r="Y3121" s="28"/>
      <c r="Z3121" s="28"/>
      <c r="AA3121" s="28"/>
      <c r="AB3121" s="28"/>
      <c r="AC3121" s="28"/>
      <c r="AD3121" s="28"/>
      <c r="AE3121" s="28"/>
      <c r="AF3121" s="28"/>
      <c r="AG3121" s="36" t="s">
        <v>200</v>
      </c>
    </row>
    <row r="3122" spans="1:38" ht="31.5" hidden="1" customHeight="1" x14ac:dyDescent="0.2">
      <c r="A3122" s="36" t="s">
        <v>2028</v>
      </c>
      <c r="B3122" s="52" t="s">
        <v>440</v>
      </c>
      <c r="C3122" s="52" t="s">
        <v>36</v>
      </c>
      <c r="D3122" s="37">
        <v>41653</v>
      </c>
      <c r="E3122" s="30"/>
      <c r="F3122" s="37"/>
      <c r="G3122" s="30"/>
      <c r="H3122" s="196"/>
      <c r="I3122" s="28"/>
      <c r="J3122" s="28"/>
      <c r="K3122" s="28"/>
      <c r="L3122" s="28"/>
      <c r="M3122" s="28"/>
      <c r="N3122" s="28"/>
      <c r="O3122" s="28"/>
      <c r="P3122" s="28"/>
      <c r="Q3122" s="28"/>
      <c r="R3122" s="28"/>
      <c r="S3122" s="28"/>
      <c r="T3122" s="36"/>
      <c r="U3122" s="28"/>
      <c r="V3122" s="28"/>
      <c r="W3122" s="28"/>
      <c r="X3122" s="28"/>
      <c r="Y3122" s="28"/>
      <c r="Z3122" s="28"/>
      <c r="AA3122" s="28"/>
      <c r="AB3122" s="28"/>
      <c r="AC3122" s="28"/>
      <c r="AD3122" s="28"/>
      <c r="AE3122" s="28"/>
      <c r="AF3122" s="28"/>
      <c r="AG3122" s="36" t="s">
        <v>200</v>
      </c>
    </row>
    <row r="3123" spans="1:38" ht="31.5" hidden="1" customHeight="1" x14ac:dyDescent="0.2">
      <c r="A3123" s="36" t="s">
        <v>2028</v>
      </c>
      <c r="B3123" s="52" t="s">
        <v>440</v>
      </c>
      <c r="C3123" s="52" t="s">
        <v>36</v>
      </c>
      <c r="D3123" s="37">
        <v>41654</v>
      </c>
      <c r="E3123" s="30"/>
      <c r="F3123" s="37"/>
      <c r="G3123" s="30"/>
      <c r="H3123" s="196"/>
      <c r="I3123" s="28"/>
      <c r="J3123" s="28"/>
      <c r="K3123" s="28"/>
      <c r="L3123" s="28"/>
      <c r="M3123" s="28"/>
      <c r="N3123" s="28"/>
      <c r="O3123" s="28"/>
      <c r="P3123" s="28"/>
      <c r="Q3123" s="28"/>
      <c r="R3123" s="28"/>
      <c r="S3123" s="28"/>
      <c r="T3123" s="36"/>
      <c r="U3123" s="28"/>
      <c r="V3123" s="28"/>
      <c r="W3123" s="28"/>
      <c r="X3123" s="28"/>
      <c r="Y3123" s="28"/>
      <c r="Z3123" s="28"/>
      <c r="AA3123" s="28"/>
      <c r="AB3123" s="28"/>
      <c r="AC3123" s="28"/>
      <c r="AD3123" s="28"/>
      <c r="AE3123" s="28"/>
      <c r="AF3123" s="28"/>
      <c r="AG3123" s="36" t="s">
        <v>200</v>
      </c>
    </row>
    <row r="3124" spans="1:38" ht="31.5" hidden="1" customHeight="1" x14ac:dyDescent="0.2">
      <c r="A3124" s="36" t="s">
        <v>2028</v>
      </c>
      <c r="B3124" s="52" t="s">
        <v>440</v>
      </c>
      <c r="C3124" s="52" t="s">
        <v>36</v>
      </c>
      <c r="D3124" s="37">
        <v>41655</v>
      </c>
      <c r="E3124" s="30"/>
      <c r="F3124" s="37"/>
      <c r="G3124" s="30"/>
      <c r="H3124" s="196"/>
      <c r="I3124" s="28"/>
      <c r="J3124" s="28"/>
      <c r="K3124" s="28"/>
      <c r="L3124" s="28"/>
      <c r="M3124" s="28"/>
      <c r="N3124" s="28"/>
      <c r="O3124" s="28"/>
      <c r="P3124" s="28"/>
      <c r="Q3124" s="28"/>
      <c r="R3124" s="28"/>
      <c r="S3124" s="28"/>
      <c r="T3124" s="36"/>
      <c r="U3124" s="28"/>
      <c r="V3124" s="28"/>
      <c r="W3124" s="28"/>
      <c r="X3124" s="28"/>
      <c r="Y3124" s="28"/>
      <c r="Z3124" s="28"/>
      <c r="AA3124" s="28"/>
      <c r="AB3124" s="28"/>
      <c r="AC3124" s="28"/>
      <c r="AD3124" s="28"/>
      <c r="AE3124" s="28"/>
      <c r="AF3124" s="28"/>
      <c r="AG3124" s="36" t="s">
        <v>200</v>
      </c>
    </row>
    <row r="3125" spans="1:38" ht="31.5" hidden="1" customHeight="1" x14ac:dyDescent="0.2">
      <c r="A3125" s="36" t="s">
        <v>2028</v>
      </c>
      <c r="B3125" s="52" t="s">
        <v>440</v>
      </c>
      <c r="C3125" s="52" t="s">
        <v>36</v>
      </c>
      <c r="D3125" s="37">
        <v>41656</v>
      </c>
      <c r="E3125" s="30"/>
      <c r="F3125" s="37"/>
      <c r="G3125" s="30"/>
      <c r="H3125" s="196"/>
      <c r="I3125" s="28"/>
      <c r="J3125" s="28"/>
      <c r="K3125" s="28"/>
      <c r="L3125" s="28"/>
      <c r="M3125" s="28"/>
      <c r="N3125" s="28"/>
      <c r="O3125" s="28"/>
      <c r="P3125" s="28"/>
      <c r="Q3125" s="28"/>
      <c r="R3125" s="28"/>
      <c r="S3125" s="28"/>
      <c r="T3125" s="36"/>
      <c r="U3125" s="28"/>
      <c r="V3125" s="28"/>
      <c r="W3125" s="28"/>
      <c r="X3125" s="28"/>
      <c r="Y3125" s="28"/>
      <c r="Z3125" s="28"/>
      <c r="AA3125" s="28"/>
      <c r="AB3125" s="28"/>
      <c r="AC3125" s="28"/>
      <c r="AD3125" s="28"/>
      <c r="AE3125" s="28"/>
      <c r="AF3125" s="28"/>
      <c r="AG3125" s="36" t="s">
        <v>200</v>
      </c>
    </row>
    <row r="3126" spans="1:38" ht="47.25" hidden="1" customHeight="1" x14ac:dyDescent="0.2">
      <c r="A3126" s="36" t="s">
        <v>2028</v>
      </c>
      <c r="B3126" s="52" t="s">
        <v>440</v>
      </c>
      <c r="C3126" s="52" t="s">
        <v>36</v>
      </c>
      <c r="D3126" s="37">
        <v>41657</v>
      </c>
      <c r="E3126" s="30"/>
      <c r="F3126" s="37"/>
      <c r="G3126" s="30"/>
      <c r="H3126" s="196"/>
      <c r="I3126" s="28"/>
      <c r="J3126" s="28"/>
      <c r="K3126" s="28"/>
      <c r="L3126" s="28"/>
      <c r="M3126" s="28"/>
      <c r="N3126" s="28"/>
      <c r="O3126" s="28"/>
      <c r="P3126" s="28"/>
      <c r="Q3126" s="28"/>
      <c r="R3126" s="28"/>
      <c r="S3126" s="28"/>
      <c r="T3126" s="36"/>
      <c r="U3126" s="28"/>
      <c r="V3126" s="28"/>
      <c r="W3126" s="28"/>
      <c r="X3126" s="28"/>
      <c r="Y3126" s="28"/>
      <c r="Z3126" s="28"/>
      <c r="AA3126" s="28"/>
      <c r="AB3126" s="28"/>
      <c r="AC3126" s="28"/>
      <c r="AD3126" s="28"/>
      <c r="AE3126" s="28"/>
      <c r="AF3126" s="28"/>
      <c r="AG3126" s="36" t="s">
        <v>200</v>
      </c>
    </row>
    <row r="3127" spans="1:38" ht="31.5" hidden="1" customHeight="1" x14ac:dyDescent="0.2">
      <c r="A3127" s="36" t="s">
        <v>2028</v>
      </c>
      <c r="B3127" s="52" t="s">
        <v>440</v>
      </c>
      <c r="C3127" s="52" t="s">
        <v>36</v>
      </c>
      <c r="D3127" s="37">
        <v>41658</v>
      </c>
      <c r="E3127" s="30"/>
      <c r="F3127" s="37"/>
      <c r="G3127" s="30"/>
      <c r="H3127" s="196"/>
      <c r="I3127" s="28"/>
      <c r="J3127" s="28"/>
      <c r="K3127" s="28"/>
      <c r="L3127" s="28"/>
      <c r="M3127" s="28"/>
      <c r="N3127" s="28"/>
      <c r="O3127" s="28"/>
      <c r="P3127" s="28"/>
      <c r="Q3127" s="28"/>
      <c r="R3127" s="28"/>
      <c r="S3127" s="28"/>
      <c r="T3127" s="36"/>
      <c r="U3127" s="28"/>
      <c r="V3127" s="28"/>
      <c r="W3127" s="28"/>
      <c r="X3127" s="28"/>
      <c r="Y3127" s="28"/>
      <c r="Z3127" s="28"/>
      <c r="AA3127" s="28"/>
      <c r="AB3127" s="28"/>
      <c r="AC3127" s="28"/>
      <c r="AD3127" s="28"/>
      <c r="AE3127" s="28"/>
      <c r="AF3127" s="28"/>
      <c r="AG3127" s="36" t="s">
        <v>200</v>
      </c>
    </row>
    <row r="3128" spans="1:38" s="6" customFormat="1" ht="153" hidden="1" customHeight="1" x14ac:dyDescent="0.2">
      <c r="A3128" s="36" t="s">
        <v>2028</v>
      </c>
      <c r="B3128" s="52" t="s">
        <v>440</v>
      </c>
      <c r="C3128" s="52" t="s">
        <v>36</v>
      </c>
      <c r="D3128" s="37">
        <v>41659</v>
      </c>
      <c r="E3128" s="30"/>
      <c r="F3128" s="37"/>
      <c r="G3128" s="30"/>
      <c r="H3128" s="196"/>
      <c r="I3128" s="28"/>
      <c r="J3128" s="28"/>
      <c r="K3128" s="28"/>
      <c r="L3128" s="28"/>
      <c r="M3128" s="28"/>
      <c r="N3128" s="28"/>
      <c r="O3128" s="28"/>
      <c r="P3128" s="28"/>
      <c r="Q3128" s="28"/>
      <c r="R3128" s="28"/>
      <c r="S3128" s="28"/>
      <c r="T3128" s="36"/>
      <c r="U3128" s="28"/>
      <c r="V3128" s="28"/>
      <c r="W3128" s="28"/>
      <c r="X3128" s="28"/>
      <c r="Y3128" s="28"/>
      <c r="Z3128" s="28"/>
      <c r="AA3128" s="28"/>
      <c r="AB3128" s="28"/>
      <c r="AC3128" s="28"/>
      <c r="AD3128" s="28"/>
      <c r="AE3128" s="28"/>
      <c r="AF3128" s="28"/>
      <c r="AG3128" s="36" t="s">
        <v>200</v>
      </c>
      <c r="AH3128" s="22"/>
      <c r="AI3128" s="22"/>
      <c r="AJ3128" s="22"/>
      <c r="AK3128" s="149"/>
      <c r="AL3128" s="150"/>
    </row>
    <row r="3129" spans="1:38" s="6" customFormat="1" ht="127.5" hidden="1" customHeight="1" x14ac:dyDescent="0.2">
      <c r="A3129" s="36" t="s">
        <v>2028</v>
      </c>
      <c r="B3129" s="52" t="s">
        <v>440</v>
      </c>
      <c r="C3129" s="52" t="s">
        <v>36</v>
      </c>
      <c r="D3129" s="37">
        <v>41660</v>
      </c>
      <c r="E3129" s="30"/>
      <c r="F3129" s="37"/>
      <c r="G3129" s="30"/>
      <c r="H3129" s="196"/>
      <c r="I3129" s="28"/>
      <c r="J3129" s="28"/>
      <c r="K3129" s="28"/>
      <c r="L3129" s="28"/>
      <c r="M3129" s="28"/>
      <c r="N3129" s="28"/>
      <c r="O3129" s="28"/>
      <c r="P3129" s="28"/>
      <c r="Q3129" s="28"/>
      <c r="R3129" s="28"/>
      <c r="S3129" s="28"/>
      <c r="T3129" s="36"/>
      <c r="U3129" s="28"/>
      <c r="V3129" s="28"/>
      <c r="W3129" s="28"/>
      <c r="X3129" s="28"/>
      <c r="Y3129" s="28"/>
      <c r="Z3129" s="28"/>
      <c r="AA3129" s="28"/>
      <c r="AB3129" s="28"/>
      <c r="AC3129" s="28"/>
      <c r="AD3129" s="28"/>
      <c r="AE3129" s="28"/>
      <c r="AF3129" s="28"/>
      <c r="AG3129" s="36" t="s">
        <v>200</v>
      </c>
      <c r="AH3129" s="22"/>
      <c r="AI3129" s="22"/>
      <c r="AJ3129" s="22"/>
      <c r="AK3129" s="149"/>
      <c r="AL3129" s="150"/>
    </row>
    <row r="3130" spans="1:38" ht="140.25" hidden="1" customHeight="1" x14ac:dyDescent="0.2">
      <c r="A3130" s="162" t="s">
        <v>2028</v>
      </c>
      <c r="B3130" s="52" t="s">
        <v>440</v>
      </c>
      <c r="C3130" s="52" t="s">
        <v>36</v>
      </c>
      <c r="D3130" s="37">
        <v>41661</v>
      </c>
      <c r="E3130" s="30"/>
      <c r="F3130" s="37"/>
      <c r="G3130" s="30"/>
      <c r="H3130" s="196"/>
      <c r="I3130" s="28"/>
      <c r="J3130" s="28"/>
      <c r="K3130" s="28"/>
      <c r="L3130" s="28"/>
      <c r="M3130" s="28"/>
      <c r="N3130" s="28"/>
      <c r="O3130" s="28"/>
      <c r="P3130" s="28"/>
      <c r="Q3130" s="28"/>
      <c r="R3130" s="28"/>
      <c r="S3130" s="28"/>
      <c r="T3130" s="36"/>
      <c r="U3130" s="28"/>
      <c r="V3130" s="28"/>
      <c r="W3130" s="28"/>
      <c r="X3130" s="28"/>
      <c r="Y3130" s="28"/>
      <c r="Z3130" s="28"/>
      <c r="AA3130" s="28"/>
      <c r="AB3130" s="28"/>
      <c r="AC3130" s="28"/>
      <c r="AD3130" s="28"/>
      <c r="AE3130" s="28"/>
      <c r="AF3130" s="28"/>
      <c r="AG3130" s="36" t="s">
        <v>200</v>
      </c>
    </row>
    <row r="3131" spans="1:38" ht="267.75" hidden="1" customHeight="1" x14ac:dyDescent="0.2">
      <c r="A3131" s="162" t="s">
        <v>2028</v>
      </c>
      <c r="B3131" s="52" t="s">
        <v>440</v>
      </c>
      <c r="C3131" s="52" t="s">
        <v>36</v>
      </c>
      <c r="D3131" s="37">
        <v>41662</v>
      </c>
      <c r="E3131" s="30"/>
      <c r="F3131" s="37"/>
      <c r="G3131" s="30"/>
      <c r="H3131" s="196"/>
      <c r="I3131" s="28"/>
      <c r="J3131" s="28"/>
      <c r="K3131" s="28"/>
      <c r="L3131" s="28"/>
      <c r="M3131" s="28"/>
      <c r="N3131" s="28"/>
      <c r="O3131" s="28"/>
      <c r="P3131" s="28"/>
      <c r="Q3131" s="28"/>
      <c r="R3131" s="28"/>
      <c r="S3131" s="28"/>
      <c r="T3131" s="36"/>
      <c r="U3131" s="28"/>
      <c r="V3131" s="28"/>
      <c r="W3131" s="28"/>
      <c r="X3131" s="28"/>
      <c r="Y3131" s="28"/>
      <c r="Z3131" s="28"/>
      <c r="AA3131" s="28"/>
      <c r="AB3131" s="28"/>
      <c r="AC3131" s="28"/>
      <c r="AD3131" s="28"/>
      <c r="AE3131" s="28"/>
      <c r="AF3131" s="28"/>
      <c r="AG3131" s="36" t="s">
        <v>200</v>
      </c>
    </row>
    <row r="3132" spans="1:38" ht="114.75" hidden="1" customHeight="1" x14ac:dyDescent="0.2">
      <c r="A3132" s="162" t="s">
        <v>2028</v>
      </c>
      <c r="B3132" s="52" t="s">
        <v>440</v>
      </c>
      <c r="C3132" s="52" t="s">
        <v>36</v>
      </c>
      <c r="D3132" s="37">
        <v>41663</v>
      </c>
      <c r="E3132" s="30"/>
      <c r="F3132" s="37"/>
      <c r="G3132" s="30"/>
      <c r="H3132" s="196"/>
      <c r="I3132" s="28"/>
      <c r="J3132" s="28"/>
      <c r="K3132" s="28"/>
      <c r="L3132" s="28"/>
      <c r="M3132" s="28"/>
      <c r="N3132" s="28"/>
      <c r="O3132" s="28"/>
      <c r="P3132" s="28"/>
      <c r="Q3132" s="28"/>
      <c r="R3132" s="28"/>
      <c r="S3132" s="28"/>
      <c r="T3132" s="36"/>
      <c r="U3132" s="28"/>
      <c r="V3132" s="28"/>
      <c r="W3132" s="28"/>
      <c r="X3132" s="28"/>
      <c r="Y3132" s="28"/>
      <c r="Z3132" s="28"/>
      <c r="AA3132" s="28"/>
      <c r="AB3132" s="28"/>
      <c r="AC3132" s="28"/>
      <c r="AD3132" s="28"/>
      <c r="AE3132" s="28"/>
      <c r="AF3132" s="28"/>
      <c r="AG3132" s="36" t="s">
        <v>200</v>
      </c>
    </row>
    <row r="3133" spans="1:38" ht="127.5" hidden="1" customHeight="1" x14ac:dyDescent="0.2">
      <c r="A3133" s="36" t="s">
        <v>2028</v>
      </c>
      <c r="B3133" s="52" t="s">
        <v>440</v>
      </c>
      <c r="C3133" s="52" t="s">
        <v>36</v>
      </c>
      <c r="D3133" s="37">
        <v>41664</v>
      </c>
      <c r="E3133" s="30"/>
      <c r="F3133" s="37"/>
      <c r="G3133" s="30"/>
      <c r="H3133" s="196"/>
      <c r="I3133" s="28"/>
      <c r="J3133" s="28"/>
      <c r="K3133" s="28"/>
      <c r="L3133" s="28"/>
      <c r="M3133" s="28"/>
      <c r="N3133" s="28"/>
      <c r="O3133" s="28"/>
      <c r="P3133" s="28"/>
      <c r="Q3133" s="28"/>
      <c r="R3133" s="28"/>
      <c r="S3133" s="28"/>
      <c r="T3133" s="36"/>
      <c r="U3133" s="28"/>
      <c r="V3133" s="28"/>
      <c r="W3133" s="28"/>
      <c r="X3133" s="28"/>
      <c r="Y3133" s="28"/>
      <c r="Z3133" s="28"/>
      <c r="AA3133" s="28"/>
      <c r="AB3133" s="28"/>
      <c r="AC3133" s="28"/>
      <c r="AD3133" s="28"/>
      <c r="AE3133" s="28"/>
      <c r="AF3133" s="28"/>
      <c r="AG3133" s="36" t="s">
        <v>200</v>
      </c>
    </row>
    <row r="3134" spans="1:38" s="69" customFormat="1" ht="306" hidden="1" customHeight="1" x14ac:dyDescent="0.2">
      <c r="A3134" s="36" t="s">
        <v>2028</v>
      </c>
      <c r="B3134" s="52" t="s">
        <v>440</v>
      </c>
      <c r="C3134" s="52" t="s">
        <v>36</v>
      </c>
      <c r="D3134" s="37">
        <v>41665</v>
      </c>
      <c r="E3134" s="30"/>
      <c r="F3134" s="37"/>
      <c r="G3134" s="30"/>
      <c r="H3134" s="196"/>
      <c r="I3134" s="28"/>
      <c r="J3134" s="28"/>
      <c r="K3134" s="28"/>
      <c r="L3134" s="28"/>
      <c r="M3134" s="28"/>
      <c r="N3134" s="28"/>
      <c r="O3134" s="28"/>
      <c r="P3134" s="28"/>
      <c r="Q3134" s="28"/>
      <c r="R3134" s="28"/>
      <c r="S3134" s="28"/>
      <c r="T3134" s="36"/>
      <c r="U3134" s="28"/>
      <c r="V3134" s="28"/>
      <c r="W3134" s="28"/>
      <c r="X3134" s="28"/>
      <c r="Y3134" s="28"/>
      <c r="Z3134" s="28"/>
      <c r="AA3134" s="28"/>
      <c r="AB3134" s="28"/>
      <c r="AC3134" s="28"/>
      <c r="AD3134" s="28"/>
      <c r="AE3134" s="28"/>
      <c r="AF3134" s="28"/>
      <c r="AG3134" s="36" t="s">
        <v>200</v>
      </c>
      <c r="AH3134" s="22"/>
      <c r="AI3134" s="22"/>
      <c r="AJ3134" s="22"/>
    </row>
    <row r="3135" spans="1:38" s="3" customFormat="1" ht="47.25" hidden="1" customHeight="1" x14ac:dyDescent="0.2">
      <c r="A3135" s="258" t="s">
        <v>2028</v>
      </c>
      <c r="B3135" s="52" t="s">
        <v>440</v>
      </c>
      <c r="C3135" s="52" t="s">
        <v>36</v>
      </c>
      <c r="D3135" s="37">
        <v>41666</v>
      </c>
      <c r="E3135" s="30"/>
      <c r="F3135" s="37"/>
      <c r="G3135" s="30"/>
      <c r="H3135" s="196"/>
      <c r="I3135" s="28"/>
      <c r="J3135" s="28"/>
      <c r="K3135" s="28"/>
      <c r="L3135" s="28"/>
      <c r="M3135" s="28"/>
      <c r="N3135" s="28"/>
      <c r="O3135" s="28"/>
      <c r="P3135" s="28"/>
      <c r="Q3135" s="28"/>
      <c r="R3135" s="28"/>
      <c r="S3135" s="28"/>
      <c r="T3135" s="36"/>
      <c r="U3135" s="28"/>
      <c r="V3135" s="28"/>
      <c r="W3135" s="28"/>
      <c r="X3135" s="28"/>
      <c r="Y3135" s="212"/>
      <c r="Z3135" s="28"/>
      <c r="AA3135" s="28"/>
      <c r="AB3135" s="28"/>
      <c r="AC3135" s="28"/>
      <c r="AD3135" s="28"/>
      <c r="AE3135" s="28"/>
      <c r="AF3135" s="28"/>
      <c r="AG3135" s="36" t="s">
        <v>200</v>
      </c>
      <c r="AH3135" s="22"/>
      <c r="AI3135" s="22"/>
      <c r="AJ3135" s="22"/>
    </row>
    <row r="3136" spans="1:38" s="3" customFormat="1" ht="64.5" hidden="1" customHeight="1" x14ac:dyDescent="0.2">
      <c r="A3136" s="258" t="s">
        <v>2028</v>
      </c>
      <c r="B3136" s="52" t="s">
        <v>440</v>
      </c>
      <c r="C3136" s="52" t="s">
        <v>36</v>
      </c>
      <c r="D3136" s="37">
        <v>41667</v>
      </c>
      <c r="E3136" s="30"/>
      <c r="F3136" s="37"/>
      <c r="G3136" s="30"/>
      <c r="H3136" s="196"/>
      <c r="I3136" s="28"/>
      <c r="J3136" s="28"/>
      <c r="K3136" s="28"/>
      <c r="L3136" s="28"/>
      <c r="M3136" s="28"/>
      <c r="N3136" s="28"/>
      <c r="O3136" s="28"/>
      <c r="P3136" s="28"/>
      <c r="Q3136" s="28"/>
      <c r="R3136" s="28"/>
      <c r="S3136" s="28"/>
      <c r="T3136" s="36"/>
      <c r="U3136" s="28"/>
      <c r="V3136" s="28"/>
      <c r="W3136" s="28"/>
      <c r="X3136" s="28"/>
      <c r="Y3136" s="212"/>
      <c r="Z3136" s="28"/>
      <c r="AA3136" s="28"/>
      <c r="AB3136" s="28"/>
      <c r="AC3136" s="28"/>
      <c r="AD3136" s="28"/>
      <c r="AE3136" s="28"/>
      <c r="AF3136" s="28"/>
      <c r="AG3136" s="36" t="s">
        <v>200</v>
      </c>
      <c r="AH3136" s="22"/>
      <c r="AI3136" s="22"/>
      <c r="AJ3136" s="22"/>
    </row>
    <row r="3137" spans="1:36" s="3" customFormat="1" ht="64.5" hidden="1" customHeight="1" x14ac:dyDescent="0.2">
      <c r="A3137" s="258" t="s">
        <v>2028</v>
      </c>
      <c r="B3137" s="52" t="s">
        <v>440</v>
      </c>
      <c r="C3137" s="52" t="s">
        <v>36</v>
      </c>
      <c r="D3137" s="37">
        <v>41668</v>
      </c>
      <c r="E3137" s="30"/>
      <c r="F3137" s="37"/>
      <c r="G3137" s="30"/>
      <c r="H3137" s="196"/>
      <c r="I3137" s="28"/>
      <c r="J3137" s="28"/>
      <c r="K3137" s="28"/>
      <c r="L3137" s="28"/>
      <c r="M3137" s="28"/>
      <c r="N3137" s="28"/>
      <c r="O3137" s="28"/>
      <c r="P3137" s="28"/>
      <c r="Q3137" s="28"/>
      <c r="R3137" s="28"/>
      <c r="S3137" s="28"/>
      <c r="T3137" s="36"/>
      <c r="U3137" s="28"/>
      <c r="V3137" s="28"/>
      <c r="W3137" s="28"/>
      <c r="X3137" s="28"/>
      <c r="Y3137" s="212"/>
      <c r="Z3137" s="28"/>
      <c r="AA3137" s="28"/>
      <c r="AB3137" s="28"/>
      <c r="AC3137" s="28"/>
      <c r="AD3137" s="28"/>
      <c r="AE3137" s="28"/>
      <c r="AF3137" s="28"/>
      <c r="AG3137" s="36" t="s">
        <v>200</v>
      </c>
      <c r="AH3137" s="22"/>
      <c r="AI3137" s="22"/>
      <c r="AJ3137" s="22"/>
    </row>
    <row r="3138" spans="1:36" s="3" customFormat="1" ht="64.5" hidden="1" customHeight="1" x14ac:dyDescent="0.2">
      <c r="A3138" s="258" t="s">
        <v>2028</v>
      </c>
      <c r="B3138" s="52" t="s">
        <v>440</v>
      </c>
      <c r="C3138" s="52" t="s">
        <v>36</v>
      </c>
      <c r="D3138" s="37">
        <v>41669</v>
      </c>
      <c r="E3138" s="30"/>
      <c r="F3138" s="37"/>
      <c r="G3138" s="30"/>
      <c r="H3138" s="196"/>
      <c r="I3138" s="28"/>
      <c r="J3138" s="28"/>
      <c r="K3138" s="28"/>
      <c r="L3138" s="28"/>
      <c r="M3138" s="28"/>
      <c r="N3138" s="28"/>
      <c r="O3138" s="28"/>
      <c r="P3138" s="28"/>
      <c r="Q3138" s="28"/>
      <c r="R3138" s="28"/>
      <c r="S3138" s="28"/>
      <c r="T3138" s="36"/>
      <c r="U3138" s="28"/>
      <c r="V3138" s="28"/>
      <c r="W3138" s="28"/>
      <c r="X3138" s="28"/>
      <c r="Y3138" s="212"/>
      <c r="Z3138" s="28"/>
      <c r="AA3138" s="28"/>
      <c r="AB3138" s="28"/>
      <c r="AC3138" s="28"/>
      <c r="AD3138" s="28"/>
      <c r="AE3138" s="28"/>
      <c r="AF3138" s="28"/>
      <c r="AG3138" s="36" t="s">
        <v>200</v>
      </c>
      <c r="AH3138" s="22"/>
      <c r="AI3138" s="22"/>
      <c r="AJ3138" s="22"/>
    </row>
    <row r="3139" spans="1:36" s="3" customFormat="1" ht="64.5" hidden="1" customHeight="1" x14ac:dyDescent="0.2">
      <c r="A3139" s="258" t="s">
        <v>2028</v>
      </c>
      <c r="B3139" s="52" t="s">
        <v>440</v>
      </c>
      <c r="C3139" s="52" t="s">
        <v>36</v>
      </c>
      <c r="D3139" s="37">
        <v>41670</v>
      </c>
      <c r="E3139" s="30"/>
      <c r="F3139" s="37"/>
      <c r="G3139" s="30"/>
      <c r="H3139" s="196"/>
      <c r="I3139" s="28"/>
      <c r="J3139" s="28"/>
      <c r="K3139" s="28"/>
      <c r="L3139" s="28"/>
      <c r="M3139" s="28"/>
      <c r="N3139" s="28"/>
      <c r="O3139" s="28"/>
      <c r="P3139" s="28"/>
      <c r="Q3139" s="28"/>
      <c r="R3139" s="28"/>
      <c r="S3139" s="28"/>
      <c r="T3139" s="36"/>
      <c r="U3139" s="28"/>
      <c r="V3139" s="28"/>
      <c r="W3139" s="28"/>
      <c r="X3139" s="28"/>
      <c r="Y3139" s="212"/>
      <c r="Z3139" s="28"/>
      <c r="AA3139" s="28"/>
      <c r="AB3139" s="28"/>
      <c r="AC3139" s="28"/>
      <c r="AD3139" s="28"/>
      <c r="AE3139" s="28"/>
      <c r="AF3139" s="28"/>
      <c r="AG3139" s="36" t="s">
        <v>200</v>
      </c>
      <c r="AH3139" s="22"/>
      <c r="AI3139" s="22"/>
      <c r="AJ3139" s="22"/>
    </row>
    <row r="3140" spans="1:36" s="3" customFormat="1" ht="64.5" hidden="1" customHeight="1" x14ac:dyDescent="0.2">
      <c r="A3140" s="258" t="s">
        <v>2029</v>
      </c>
      <c r="B3140" s="52" t="s">
        <v>440</v>
      </c>
      <c r="C3140" s="52" t="s">
        <v>36</v>
      </c>
      <c r="D3140" s="37">
        <v>41671</v>
      </c>
      <c r="E3140" s="30"/>
      <c r="F3140" s="37"/>
      <c r="G3140" s="30"/>
      <c r="H3140" s="196"/>
      <c r="I3140" s="28"/>
      <c r="J3140" s="28"/>
      <c r="K3140" s="28"/>
      <c r="L3140" s="28"/>
      <c r="M3140" s="28"/>
      <c r="N3140" s="28"/>
      <c r="O3140" s="28"/>
      <c r="P3140" s="28"/>
      <c r="Q3140" s="28"/>
      <c r="R3140" s="28"/>
      <c r="S3140" s="28"/>
      <c r="T3140" s="36"/>
      <c r="U3140" s="28"/>
      <c r="V3140" s="28"/>
      <c r="W3140" s="28"/>
      <c r="X3140" s="28"/>
      <c r="Y3140" s="212"/>
      <c r="Z3140" s="28"/>
      <c r="AA3140" s="28"/>
      <c r="AB3140" s="28"/>
      <c r="AC3140" s="28"/>
      <c r="AD3140" s="28"/>
      <c r="AE3140" s="28"/>
      <c r="AF3140" s="28"/>
      <c r="AG3140" s="36" t="s">
        <v>200</v>
      </c>
      <c r="AH3140" s="22"/>
      <c r="AI3140" s="22"/>
      <c r="AJ3140" s="22"/>
    </row>
    <row r="3141" spans="1:36" s="3" customFormat="1" ht="64.5" hidden="1" customHeight="1" x14ac:dyDescent="0.2">
      <c r="A3141" s="258" t="s">
        <v>2029</v>
      </c>
      <c r="B3141" s="52" t="s">
        <v>440</v>
      </c>
      <c r="C3141" s="52" t="s">
        <v>36</v>
      </c>
      <c r="D3141" s="37">
        <v>41672</v>
      </c>
      <c r="E3141" s="30"/>
      <c r="F3141" s="37"/>
      <c r="G3141" s="30"/>
      <c r="H3141" s="196"/>
      <c r="I3141" s="28"/>
      <c r="J3141" s="28"/>
      <c r="K3141" s="28"/>
      <c r="L3141" s="28"/>
      <c r="M3141" s="28"/>
      <c r="N3141" s="28"/>
      <c r="O3141" s="28"/>
      <c r="P3141" s="28"/>
      <c r="Q3141" s="28"/>
      <c r="R3141" s="28"/>
      <c r="S3141" s="28"/>
      <c r="T3141" s="36"/>
      <c r="U3141" s="28"/>
      <c r="V3141" s="28"/>
      <c r="W3141" s="28"/>
      <c r="X3141" s="28"/>
      <c r="Y3141" s="212"/>
      <c r="Z3141" s="28"/>
      <c r="AA3141" s="28"/>
      <c r="AB3141" s="28"/>
      <c r="AC3141" s="28"/>
      <c r="AD3141" s="28"/>
      <c r="AE3141" s="28"/>
      <c r="AF3141" s="28"/>
      <c r="AG3141" s="36" t="s">
        <v>200</v>
      </c>
      <c r="AH3141" s="22"/>
      <c r="AI3141" s="22"/>
      <c r="AJ3141" s="22"/>
    </row>
    <row r="3142" spans="1:36" s="3" customFormat="1" ht="64.5" hidden="1" customHeight="1" x14ac:dyDescent="0.2">
      <c r="A3142" s="258" t="s">
        <v>2029</v>
      </c>
      <c r="B3142" s="52" t="s">
        <v>440</v>
      </c>
      <c r="C3142" s="52" t="s">
        <v>36</v>
      </c>
      <c r="D3142" s="37">
        <v>41673</v>
      </c>
      <c r="E3142" s="30"/>
      <c r="F3142" s="37"/>
      <c r="G3142" s="30"/>
      <c r="H3142" s="196"/>
      <c r="I3142" s="28"/>
      <c r="J3142" s="28"/>
      <c r="K3142" s="28"/>
      <c r="L3142" s="28"/>
      <c r="M3142" s="28"/>
      <c r="N3142" s="28"/>
      <c r="O3142" s="28"/>
      <c r="P3142" s="28"/>
      <c r="Q3142" s="28"/>
      <c r="R3142" s="28"/>
      <c r="S3142" s="28"/>
      <c r="T3142" s="36"/>
      <c r="U3142" s="28"/>
      <c r="V3142" s="28"/>
      <c r="W3142" s="28"/>
      <c r="X3142" s="28"/>
      <c r="Y3142" s="212"/>
      <c r="Z3142" s="28"/>
      <c r="AA3142" s="28"/>
      <c r="AB3142" s="28"/>
      <c r="AC3142" s="28"/>
      <c r="AD3142" s="28"/>
      <c r="AE3142" s="28"/>
      <c r="AF3142" s="28"/>
      <c r="AG3142" s="36" t="s">
        <v>200</v>
      </c>
      <c r="AH3142" s="22"/>
      <c r="AI3142" s="22"/>
      <c r="AJ3142" s="22"/>
    </row>
    <row r="3143" spans="1:36" s="3" customFormat="1" ht="31.5" hidden="1" customHeight="1" x14ac:dyDescent="0.2">
      <c r="A3143" s="258" t="s">
        <v>2029</v>
      </c>
      <c r="B3143" s="52" t="s">
        <v>440</v>
      </c>
      <c r="C3143" s="52" t="s">
        <v>36</v>
      </c>
      <c r="D3143" s="37">
        <v>41674</v>
      </c>
      <c r="E3143" s="30"/>
      <c r="F3143" s="37"/>
      <c r="G3143" s="30"/>
      <c r="H3143" s="196"/>
      <c r="I3143" s="28"/>
      <c r="J3143" s="28"/>
      <c r="K3143" s="28"/>
      <c r="L3143" s="28"/>
      <c r="M3143" s="28"/>
      <c r="N3143" s="28"/>
      <c r="O3143" s="28"/>
      <c r="P3143" s="28"/>
      <c r="Q3143" s="28"/>
      <c r="R3143" s="28"/>
      <c r="S3143" s="28"/>
      <c r="T3143" s="36"/>
      <c r="U3143" s="28"/>
      <c r="V3143" s="28"/>
      <c r="W3143" s="28"/>
      <c r="X3143" s="28"/>
      <c r="Y3143" s="212"/>
      <c r="Z3143" s="28"/>
      <c r="AA3143" s="28"/>
      <c r="AB3143" s="28"/>
      <c r="AC3143" s="28"/>
      <c r="AD3143" s="28"/>
      <c r="AE3143" s="28"/>
      <c r="AF3143" s="28"/>
      <c r="AG3143" s="36" t="s">
        <v>200</v>
      </c>
      <c r="AH3143" s="22"/>
      <c r="AI3143" s="22"/>
      <c r="AJ3143" s="22"/>
    </row>
    <row r="3144" spans="1:36" ht="20.25" hidden="1" customHeight="1" x14ac:dyDescent="0.2">
      <c r="A3144" s="36" t="s">
        <v>2029</v>
      </c>
      <c r="B3144" s="52" t="s">
        <v>440</v>
      </c>
      <c r="C3144" s="52" t="s">
        <v>36</v>
      </c>
      <c r="D3144" s="37">
        <v>41675</v>
      </c>
      <c r="E3144" s="30"/>
      <c r="F3144" s="37"/>
      <c r="G3144" s="30"/>
      <c r="H3144" s="196"/>
      <c r="I3144" s="28"/>
      <c r="J3144" s="28"/>
      <c r="K3144" s="28"/>
      <c r="L3144" s="28"/>
      <c r="M3144" s="28"/>
      <c r="N3144" s="28"/>
      <c r="O3144" s="28"/>
      <c r="P3144" s="28"/>
      <c r="Q3144" s="28"/>
      <c r="R3144" s="28"/>
      <c r="S3144" s="28"/>
      <c r="T3144" s="36"/>
      <c r="U3144" s="28"/>
      <c r="V3144" s="28"/>
      <c r="W3144" s="28"/>
      <c r="X3144" s="28"/>
      <c r="Y3144" s="28"/>
      <c r="Z3144" s="28"/>
      <c r="AA3144" s="28"/>
      <c r="AB3144" s="28"/>
      <c r="AC3144" s="28"/>
      <c r="AD3144" s="28"/>
      <c r="AE3144" s="28"/>
      <c r="AF3144" s="28"/>
      <c r="AG3144" s="36" t="s">
        <v>200</v>
      </c>
    </row>
    <row r="3145" spans="1:36" ht="20.25" hidden="1" customHeight="1" x14ac:dyDescent="0.2">
      <c r="A3145" s="36" t="s">
        <v>2029</v>
      </c>
      <c r="B3145" s="52" t="s">
        <v>440</v>
      </c>
      <c r="C3145" s="52" t="s">
        <v>36</v>
      </c>
      <c r="D3145" s="37">
        <v>41676</v>
      </c>
      <c r="E3145" s="30"/>
      <c r="F3145" s="37"/>
      <c r="G3145" s="30"/>
      <c r="H3145" s="196"/>
      <c r="I3145" s="28"/>
      <c r="J3145" s="28"/>
      <c r="K3145" s="28"/>
      <c r="L3145" s="28"/>
      <c r="M3145" s="28"/>
      <c r="N3145" s="28"/>
      <c r="O3145" s="28"/>
      <c r="P3145" s="28"/>
      <c r="Q3145" s="28"/>
      <c r="R3145" s="28"/>
      <c r="S3145" s="28"/>
      <c r="T3145" s="36"/>
      <c r="U3145" s="28"/>
      <c r="V3145" s="28"/>
      <c r="W3145" s="28"/>
      <c r="X3145" s="28"/>
      <c r="Y3145" s="28"/>
      <c r="Z3145" s="28"/>
      <c r="AA3145" s="28"/>
      <c r="AB3145" s="28"/>
      <c r="AC3145" s="28"/>
      <c r="AD3145" s="28"/>
      <c r="AE3145" s="28"/>
      <c r="AF3145" s="28"/>
      <c r="AG3145" s="36" t="s">
        <v>200</v>
      </c>
    </row>
    <row r="3146" spans="1:36" ht="20.25" hidden="1" customHeight="1" x14ac:dyDescent="0.2">
      <c r="A3146" s="36" t="s">
        <v>2029</v>
      </c>
      <c r="B3146" s="52" t="s">
        <v>440</v>
      </c>
      <c r="C3146" s="52" t="s">
        <v>36</v>
      </c>
      <c r="D3146" s="37">
        <v>41677</v>
      </c>
      <c r="E3146" s="30"/>
      <c r="F3146" s="37"/>
      <c r="G3146" s="30"/>
      <c r="H3146" s="196"/>
      <c r="I3146" s="28"/>
      <c r="J3146" s="28"/>
      <c r="K3146" s="28"/>
      <c r="L3146" s="28"/>
      <c r="M3146" s="28"/>
      <c r="N3146" s="28"/>
      <c r="O3146" s="28"/>
      <c r="P3146" s="28"/>
      <c r="Q3146" s="28"/>
      <c r="R3146" s="28"/>
      <c r="S3146" s="28"/>
      <c r="T3146" s="36"/>
      <c r="U3146" s="28"/>
      <c r="V3146" s="28"/>
      <c r="W3146" s="28"/>
      <c r="X3146" s="28"/>
      <c r="Y3146" s="28"/>
      <c r="Z3146" s="28"/>
      <c r="AA3146" s="28"/>
      <c r="AB3146" s="28"/>
      <c r="AC3146" s="28"/>
      <c r="AD3146" s="28"/>
      <c r="AE3146" s="28"/>
      <c r="AF3146" s="28"/>
      <c r="AG3146" s="36" t="s">
        <v>200</v>
      </c>
    </row>
    <row r="3147" spans="1:36" ht="20.25" hidden="1" customHeight="1" x14ac:dyDescent="0.2">
      <c r="A3147" s="36" t="s">
        <v>2029</v>
      </c>
      <c r="B3147" s="52" t="s">
        <v>440</v>
      </c>
      <c r="C3147" s="52" t="s">
        <v>36</v>
      </c>
      <c r="D3147" s="37">
        <v>41678</v>
      </c>
      <c r="E3147" s="30"/>
      <c r="F3147" s="37"/>
      <c r="G3147" s="30"/>
      <c r="H3147" s="196"/>
      <c r="I3147" s="28"/>
      <c r="J3147" s="28"/>
      <c r="K3147" s="28"/>
      <c r="L3147" s="28"/>
      <c r="M3147" s="28"/>
      <c r="N3147" s="28"/>
      <c r="O3147" s="28"/>
      <c r="P3147" s="28"/>
      <c r="Q3147" s="28"/>
      <c r="R3147" s="28"/>
      <c r="S3147" s="28"/>
      <c r="T3147" s="36"/>
      <c r="U3147" s="28"/>
      <c r="V3147" s="28"/>
      <c r="W3147" s="28"/>
      <c r="X3147" s="28"/>
      <c r="Y3147" s="28"/>
      <c r="Z3147" s="28"/>
      <c r="AA3147" s="28"/>
      <c r="AB3147" s="28"/>
      <c r="AC3147" s="28"/>
      <c r="AD3147" s="28"/>
      <c r="AE3147" s="28"/>
      <c r="AF3147" s="28"/>
      <c r="AG3147" s="36" t="s">
        <v>200</v>
      </c>
    </row>
    <row r="3148" spans="1:36" ht="20.25" hidden="1" customHeight="1" x14ac:dyDescent="0.2">
      <c r="A3148" s="36" t="s">
        <v>2029</v>
      </c>
      <c r="B3148" s="52" t="s">
        <v>440</v>
      </c>
      <c r="C3148" s="52" t="s">
        <v>36</v>
      </c>
      <c r="D3148" s="37">
        <v>41679</v>
      </c>
      <c r="E3148" s="30"/>
      <c r="F3148" s="37"/>
      <c r="G3148" s="30"/>
      <c r="H3148" s="196"/>
      <c r="I3148" s="28"/>
      <c r="J3148" s="28"/>
      <c r="K3148" s="28"/>
      <c r="L3148" s="28"/>
      <c r="M3148" s="28"/>
      <c r="N3148" s="28"/>
      <c r="O3148" s="28"/>
      <c r="P3148" s="28"/>
      <c r="Q3148" s="28"/>
      <c r="R3148" s="28"/>
      <c r="S3148" s="28"/>
      <c r="T3148" s="36"/>
      <c r="U3148" s="28"/>
      <c r="V3148" s="28"/>
      <c r="W3148" s="28"/>
      <c r="X3148" s="28"/>
      <c r="Y3148" s="28"/>
      <c r="Z3148" s="28"/>
      <c r="AA3148" s="28"/>
      <c r="AB3148" s="28"/>
      <c r="AC3148" s="28"/>
      <c r="AD3148" s="28"/>
      <c r="AE3148" s="28"/>
      <c r="AF3148" s="28"/>
      <c r="AG3148" s="36" t="s">
        <v>200</v>
      </c>
    </row>
    <row r="3149" spans="1:36" ht="47.25" hidden="1" customHeight="1" x14ac:dyDescent="0.2">
      <c r="A3149" s="36" t="s">
        <v>2029</v>
      </c>
      <c r="B3149" s="52" t="s">
        <v>440</v>
      </c>
      <c r="C3149" s="52" t="s">
        <v>36</v>
      </c>
      <c r="D3149" s="37">
        <v>41680</v>
      </c>
      <c r="E3149" s="30"/>
      <c r="F3149" s="37"/>
      <c r="G3149" s="30"/>
      <c r="H3149" s="196"/>
      <c r="I3149" s="28"/>
      <c r="J3149" s="28"/>
      <c r="K3149" s="28"/>
      <c r="L3149" s="28"/>
      <c r="M3149" s="28"/>
      <c r="N3149" s="28"/>
      <c r="O3149" s="28"/>
      <c r="P3149" s="28"/>
      <c r="Q3149" s="28"/>
      <c r="R3149" s="28"/>
      <c r="S3149" s="28"/>
      <c r="T3149" s="36"/>
      <c r="U3149" s="28"/>
      <c r="V3149" s="28"/>
      <c r="W3149" s="28"/>
      <c r="X3149" s="28"/>
      <c r="Y3149" s="28"/>
      <c r="Z3149" s="28"/>
      <c r="AA3149" s="28"/>
      <c r="AB3149" s="28"/>
      <c r="AC3149" s="28"/>
      <c r="AD3149" s="28"/>
      <c r="AE3149" s="28"/>
      <c r="AF3149" s="28"/>
      <c r="AG3149" s="36" t="s">
        <v>200</v>
      </c>
    </row>
    <row r="3150" spans="1:36" ht="20.25" hidden="1" customHeight="1" x14ac:dyDescent="0.2">
      <c r="A3150" s="36" t="s">
        <v>2029</v>
      </c>
      <c r="B3150" s="52" t="s">
        <v>440</v>
      </c>
      <c r="C3150" s="52" t="s">
        <v>36</v>
      </c>
      <c r="D3150" s="37">
        <v>41681</v>
      </c>
      <c r="E3150" s="30"/>
      <c r="F3150" s="37"/>
      <c r="G3150" s="30"/>
      <c r="H3150" s="196"/>
      <c r="I3150" s="28"/>
      <c r="J3150" s="28"/>
      <c r="K3150" s="28"/>
      <c r="L3150" s="28"/>
      <c r="M3150" s="28"/>
      <c r="N3150" s="28"/>
      <c r="O3150" s="28"/>
      <c r="P3150" s="28"/>
      <c r="Q3150" s="28"/>
      <c r="R3150" s="28"/>
      <c r="S3150" s="28"/>
      <c r="T3150" s="36"/>
      <c r="U3150" s="28"/>
      <c r="V3150" s="28"/>
      <c r="W3150" s="28"/>
      <c r="X3150" s="28"/>
      <c r="Y3150" s="28"/>
      <c r="Z3150" s="28"/>
      <c r="AA3150" s="28"/>
      <c r="AB3150" s="28"/>
      <c r="AC3150" s="28"/>
      <c r="AD3150" s="28"/>
      <c r="AE3150" s="28"/>
      <c r="AF3150" s="28"/>
      <c r="AG3150" s="36" t="s">
        <v>200</v>
      </c>
    </row>
    <row r="3151" spans="1:36" ht="31.5" hidden="1" customHeight="1" x14ac:dyDescent="0.2">
      <c r="A3151" s="36" t="s">
        <v>2029</v>
      </c>
      <c r="B3151" s="52" t="s">
        <v>440</v>
      </c>
      <c r="C3151" s="52" t="s">
        <v>36</v>
      </c>
      <c r="D3151" s="37">
        <v>41682</v>
      </c>
      <c r="E3151" s="30"/>
      <c r="F3151" s="37"/>
      <c r="G3151" s="30"/>
      <c r="H3151" s="196"/>
      <c r="I3151" s="28"/>
      <c r="J3151" s="28"/>
      <c r="K3151" s="28"/>
      <c r="L3151" s="28"/>
      <c r="M3151" s="28"/>
      <c r="N3151" s="28"/>
      <c r="O3151" s="28"/>
      <c r="P3151" s="28"/>
      <c r="Q3151" s="28"/>
      <c r="R3151" s="28"/>
      <c r="S3151" s="28"/>
      <c r="T3151" s="36"/>
      <c r="U3151" s="28"/>
      <c r="V3151" s="28"/>
      <c r="W3151" s="28"/>
      <c r="X3151" s="28"/>
      <c r="Y3151" s="28"/>
      <c r="Z3151" s="28"/>
      <c r="AA3151" s="28"/>
      <c r="AB3151" s="28"/>
      <c r="AC3151" s="28"/>
      <c r="AD3151" s="28"/>
      <c r="AE3151" s="28"/>
      <c r="AF3151" s="28"/>
      <c r="AG3151" s="36" t="s">
        <v>200</v>
      </c>
    </row>
    <row r="3152" spans="1:36" ht="31.5" hidden="1" customHeight="1" x14ac:dyDescent="0.2">
      <c r="A3152" s="64" t="s">
        <v>2029</v>
      </c>
      <c r="B3152" s="65" t="s">
        <v>440</v>
      </c>
      <c r="C3152" s="65" t="s">
        <v>1255</v>
      </c>
      <c r="D3152" s="37">
        <v>41683</v>
      </c>
      <c r="E3152" s="66">
        <v>0.40347222222222223</v>
      </c>
      <c r="F3152" s="37">
        <v>41683</v>
      </c>
      <c r="G3152" s="66">
        <v>0.40972222222222227</v>
      </c>
      <c r="H3152" s="209">
        <f>G3152-E3152</f>
        <v>6.2500000000000333E-3</v>
      </c>
      <c r="I3152" s="65">
        <v>1</v>
      </c>
      <c r="J3152" s="65" t="s">
        <v>2652</v>
      </c>
      <c r="K3152" s="65"/>
      <c r="L3152" s="65" t="s">
        <v>130</v>
      </c>
      <c r="M3152" s="65" t="s">
        <v>2653</v>
      </c>
      <c r="N3152" s="65">
        <v>0.4</v>
      </c>
      <c r="O3152" s="65" t="s">
        <v>71</v>
      </c>
      <c r="P3152" s="65" t="s">
        <v>2653</v>
      </c>
      <c r="Q3152" s="222" t="s">
        <v>2654</v>
      </c>
      <c r="R3152" s="67">
        <v>1.2</v>
      </c>
      <c r="S3152" s="67"/>
      <c r="T3152" s="135">
        <v>1.2</v>
      </c>
      <c r="U3152" s="223" t="s">
        <v>92</v>
      </c>
      <c r="V3152" s="605">
        <v>2013</v>
      </c>
      <c r="W3152" s="223" t="s">
        <v>2655</v>
      </c>
      <c r="X3152" s="223" t="s">
        <v>2656</v>
      </c>
      <c r="Y3152" s="224">
        <v>41679</v>
      </c>
      <c r="Z3152" s="223">
        <v>100</v>
      </c>
      <c r="AA3152" s="224">
        <v>41689</v>
      </c>
      <c r="AB3152" s="223">
        <v>0</v>
      </c>
      <c r="AC3152" s="224">
        <v>41679</v>
      </c>
      <c r="AD3152" s="223" t="s">
        <v>40</v>
      </c>
      <c r="AE3152" s="77"/>
      <c r="AF3152" s="77"/>
      <c r="AG3152" s="77"/>
    </row>
    <row r="3153" spans="1:36" ht="31.5" hidden="1" customHeight="1" x14ac:dyDescent="0.2">
      <c r="A3153" s="36" t="s">
        <v>2029</v>
      </c>
      <c r="B3153" s="65" t="s">
        <v>440</v>
      </c>
      <c r="C3153" s="52" t="s">
        <v>36</v>
      </c>
      <c r="D3153" s="37">
        <v>41685</v>
      </c>
      <c r="E3153" s="91">
        <v>0.31458333333333333</v>
      </c>
      <c r="F3153" s="37">
        <v>41685</v>
      </c>
      <c r="G3153" s="91">
        <v>0.66527777777777775</v>
      </c>
      <c r="H3153" s="198">
        <v>0.35069444444444442</v>
      </c>
      <c r="I3153" s="54">
        <v>0</v>
      </c>
      <c r="J3153" s="52" t="s">
        <v>1144</v>
      </c>
      <c r="K3153" s="45" t="s">
        <v>183</v>
      </c>
      <c r="L3153" s="45" t="s">
        <v>128</v>
      </c>
      <c r="M3153" s="52" t="s">
        <v>1145</v>
      </c>
      <c r="N3153" s="52" t="s">
        <v>103</v>
      </c>
      <c r="O3153" s="36" t="s">
        <v>68</v>
      </c>
      <c r="P3153" s="52" t="s">
        <v>1146</v>
      </c>
      <c r="Q3153" s="139" t="s">
        <v>1147</v>
      </c>
      <c r="R3153" s="79"/>
      <c r="S3153" s="92"/>
      <c r="T3153" s="79"/>
      <c r="U3153" s="225" t="s">
        <v>89</v>
      </c>
      <c r="V3153" s="225">
        <v>2013</v>
      </c>
      <c r="W3153" s="225" t="s">
        <v>2657</v>
      </c>
      <c r="X3153" s="225" t="s">
        <v>2658</v>
      </c>
      <c r="Y3153" s="226">
        <v>41647</v>
      </c>
      <c r="Z3153" s="225">
        <v>100</v>
      </c>
      <c r="AA3153" s="226">
        <v>41695</v>
      </c>
      <c r="AB3153" s="225">
        <v>0</v>
      </c>
      <c r="AC3153" s="226">
        <v>41647</v>
      </c>
      <c r="AD3153" s="225" t="s">
        <v>45</v>
      </c>
      <c r="AE3153" s="45"/>
      <c r="AF3153" s="45"/>
      <c r="AG3153" s="45"/>
      <c r="AH3153" s="3"/>
      <c r="AI3153" s="3"/>
      <c r="AJ3153" s="3"/>
    </row>
    <row r="3154" spans="1:36" ht="31.5" hidden="1" customHeight="1" x14ac:dyDescent="0.2">
      <c r="A3154" s="36" t="s">
        <v>2029</v>
      </c>
      <c r="B3154" s="65" t="s">
        <v>440</v>
      </c>
      <c r="C3154" s="52" t="s">
        <v>36</v>
      </c>
      <c r="D3154" s="37">
        <v>41685</v>
      </c>
      <c r="E3154" s="53">
        <v>0.33194444444444443</v>
      </c>
      <c r="F3154" s="37">
        <v>41685</v>
      </c>
      <c r="G3154" s="53">
        <v>0.69791666666666663</v>
      </c>
      <c r="H3154" s="198">
        <v>0.40763888888888888</v>
      </c>
      <c r="I3154" s="54">
        <v>0</v>
      </c>
      <c r="J3154" s="52" t="s">
        <v>1144</v>
      </c>
      <c r="K3154" s="45" t="s">
        <v>183</v>
      </c>
      <c r="L3154" s="45" t="s">
        <v>128</v>
      </c>
      <c r="M3154" s="52" t="s">
        <v>1145</v>
      </c>
      <c r="N3154" s="52" t="s">
        <v>103</v>
      </c>
      <c r="O3154" s="36" t="s">
        <v>68</v>
      </c>
      <c r="P3154" s="52" t="s">
        <v>1148</v>
      </c>
      <c r="Q3154" s="139" t="s">
        <v>1149</v>
      </c>
      <c r="R3154" s="79"/>
      <c r="S3154" s="92"/>
      <c r="T3154" s="79"/>
      <c r="U3154" s="225" t="s">
        <v>89</v>
      </c>
      <c r="V3154" s="225">
        <v>2013</v>
      </c>
      <c r="W3154" s="225" t="s">
        <v>2657</v>
      </c>
      <c r="X3154" s="225" t="s">
        <v>2658</v>
      </c>
      <c r="Y3154" s="226">
        <v>41649</v>
      </c>
      <c r="Z3154" s="225">
        <v>100</v>
      </c>
      <c r="AA3154" s="226">
        <v>41692</v>
      </c>
      <c r="AB3154" s="225">
        <v>0</v>
      </c>
      <c r="AC3154" s="226">
        <v>41649</v>
      </c>
      <c r="AD3154" s="225" t="s">
        <v>45</v>
      </c>
      <c r="AE3154" s="45"/>
      <c r="AF3154" s="45"/>
      <c r="AG3154" s="45"/>
      <c r="AH3154" s="3"/>
      <c r="AI3154" s="3"/>
      <c r="AJ3154" s="3"/>
    </row>
    <row r="3155" spans="1:36" ht="31.5" hidden="1" customHeight="1" x14ac:dyDescent="0.2">
      <c r="A3155" s="36" t="s">
        <v>2029</v>
      </c>
      <c r="B3155" s="65" t="s">
        <v>440</v>
      </c>
      <c r="C3155" s="65" t="s">
        <v>1255</v>
      </c>
      <c r="D3155" s="37">
        <v>41692</v>
      </c>
      <c r="E3155" s="66">
        <v>0.40625</v>
      </c>
      <c r="F3155" s="37">
        <v>41692</v>
      </c>
      <c r="G3155" s="66">
        <v>0.52777777777777779</v>
      </c>
      <c r="H3155" s="199">
        <f>G3155-E3155</f>
        <v>0.12152777777777779</v>
      </c>
      <c r="I3155" s="65">
        <v>1</v>
      </c>
      <c r="J3155" s="65" t="s">
        <v>1253</v>
      </c>
      <c r="K3155" s="65"/>
      <c r="L3155" s="65" t="s">
        <v>130</v>
      </c>
      <c r="M3155" s="65" t="s">
        <v>1254</v>
      </c>
      <c r="N3155" s="65">
        <v>0.4</v>
      </c>
      <c r="O3155" s="65" t="s">
        <v>71</v>
      </c>
      <c r="P3155" s="65" t="s">
        <v>1254</v>
      </c>
      <c r="Q3155" s="64" t="s">
        <v>1256</v>
      </c>
      <c r="R3155" s="67">
        <v>12</v>
      </c>
      <c r="S3155" s="67"/>
      <c r="T3155" s="135">
        <f>R3155+S3155</f>
        <v>12</v>
      </c>
      <c r="U3155" s="223" t="s">
        <v>86</v>
      </c>
      <c r="V3155" s="224">
        <v>2014</v>
      </c>
      <c r="W3155" s="223" t="s">
        <v>2659</v>
      </c>
      <c r="X3155" s="223" t="s">
        <v>175</v>
      </c>
      <c r="Y3155" s="224">
        <v>41683</v>
      </c>
      <c r="Z3155" s="223">
        <v>100</v>
      </c>
      <c r="AA3155" s="224">
        <v>41694</v>
      </c>
      <c r="AB3155" s="223">
        <v>0</v>
      </c>
      <c r="AC3155" s="224">
        <v>41683</v>
      </c>
      <c r="AD3155" s="223" t="s">
        <v>46</v>
      </c>
      <c r="AE3155" s="68"/>
      <c r="AF3155" s="68"/>
      <c r="AG3155" s="68"/>
      <c r="AH3155" s="69"/>
      <c r="AI3155" s="69"/>
      <c r="AJ3155" s="69"/>
    </row>
    <row r="3156" spans="1:36" ht="127.5" hidden="1" customHeight="1" x14ac:dyDescent="0.2">
      <c r="A3156" s="36" t="s">
        <v>2030</v>
      </c>
      <c r="B3156" s="65" t="s">
        <v>440</v>
      </c>
      <c r="C3156" s="65" t="s">
        <v>36</v>
      </c>
      <c r="D3156" s="37">
        <v>41704</v>
      </c>
      <c r="E3156" s="66">
        <v>0.80208333333333337</v>
      </c>
      <c r="F3156" s="37">
        <v>41704</v>
      </c>
      <c r="G3156" s="66">
        <v>0.9375</v>
      </c>
      <c r="H3156" s="199">
        <f>G3156-E3156</f>
        <v>0.13541666666666663</v>
      </c>
      <c r="I3156" s="65">
        <v>11</v>
      </c>
      <c r="J3156" s="65" t="s">
        <v>1377</v>
      </c>
      <c r="K3156" s="65"/>
      <c r="L3156" s="65" t="s">
        <v>130</v>
      </c>
      <c r="M3156" s="65" t="s">
        <v>1378</v>
      </c>
      <c r="N3156" s="65">
        <v>0.4</v>
      </c>
      <c r="O3156" s="65" t="s">
        <v>64</v>
      </c>
      <c r="P3156" s="65" t="s">
        <v>1379</v>
      </c>
      <c r="Q3156" s="64" t="s">
        <v>1380</v>
      </c>
      <c r="R3156" s="67">
        <v>5.4</v>
      </c>
      <c r="S3156" s="67">
        <v>16.899999999999999</v>
      </c>
      <c r="T3156" s="135">
        <f>R3156+S3156</f>
        <v>22.299999999999997</v>
      </c>
      <c r="U3156" s="225" t="s">
        <v>81</v>
      </c>
      <c r="V3156" s="226">
        <v>41335</v>
      </c>
      <c r="W3156" s="225" t="s">
        <v>2660</v>
      </c>
      <c r="X3156" s="225" t="s">
        <v>2661</v>
      </c>
      <c r="Y3156" s="226" t="s">
        <v>2662</v>
      </c>
      <c r="Z3156" s="227" t="s">
        <v>2663</v>
      </c>
      <c r="AA3156" s="227" t="s">
        <v>2139</v>
      </c>
      <c r="AB3156" s="227" t="s">
        <v>2664</v>
      </c>
      <c r="AC3156" s="226" t="s">
        <v>2665</v>
      </c>
      <c r="AD3156" s="225" t="s">
        <v>46</v>
      </c>
      <c r="AE3156" s="36"/>
      <c r="AF3156" s="36"/>
      <c r="AG3156" s="100"/>
    </row>
    <row r="3157" spans="1:36" ht="56.25" hidden="1" customHeight="1" x14ac:dyDescent="0.2">
      <c r="A3157" s="36" t="s">
        <v>2030</v>
      </c>
      <c r="B3157" s="65" t="s">
        <v>440</v>
      </c>
      <c r="C3157" s="65" t="s">
        <v>1495</v>
      </c>
      <c r="D3157" s="37">
        <v>41706</v>
      </c>
      <c r="E3157" s="66">
        <v>9.0277777777777776E-2</v>
      </c>
      <c r="F3157" s="37">
        <v>41706</v>
      </c>
      <c r="G3157" s="66">
        <v>0.1111111111111111</v>
      </c>
      <c r="H3157" s="199">
        <f>G3157-E3157</f>
        <v>2.0833333333333329E-2</v>
      </c>
      <c r="I3157" s="65">
        <v>10</v>
      </c>
      <c r="J3157" s="65" t="s">
        <v>1496</v>
      </c>
      <c r="K3157" s="65"/>
      <c r="L3157" s="65" t="s">
        <v>126</v>
      </c>
      <c r="M3157" s="65" t="s">
        <v>1497</v>
      </c>
      <c r="N3157" s="65">
        <v>0.4</v>
      </c>
      <c r="O3157" s="65" t="s">
        <v>71</v>
      </c>
      <c r="P3157" s="65" t="s">
        <v>1498</v>
      </c>
      <c r="Q3157" s="158" t="s">
        <v>1499</v>
      </c>
      <c r="R3157" s="67">
        <v>13</v>
      </c>
      <c r="S3157" s="67"/>
      <c r="T3157" s="135">
        <f>R3157+S3157</f>
        <v>13</v>
      </c>
      <c r="U3157" s="223" t="s">
        <v>77</v>
      </c>
      <c r="V3157" s="225">
        <v>2013</v>
      </c>
      <c r="W3157" s="225" t="s">
        <v>2666</v>
      </c>
      <c r="X3157" s="223" t="s">
        <v>175</v>
      </c>
      <c r="Y3157" s="226" t="s">
        <v>2667</v>
      </c>
      <c r="Z3157" s="225">
        <v>100</v>
      </c>
      <c r="AA3157" s="227" t="s">
        <v>2668</v>
      </c>
      <c r="AB3157" s="227" t="s">
        <v>2664</v>
      </c>
      <c r="AC3157" s="227" t="s">
        <v>2669</v>
      </c>
      <c r="AD3157" s="36" t="s">
        <v>61</v>
      </c>
      <c r="AE3157" s="68"/>
      <c r="AF3157" s="68"/>
      <c r="AG3157" s="68"/>
      <c r="AH3157" s="69" t="s">
        <v>388</v>
      </c>
      <c r="AI3157" s="69"/>
      <c r="AJ3157" s="69"/>
    </row>
    <row r="3158" spans="1:36" ht="127.5" hidden="1" customHeight="1" x14ac:dyDescent="0.2">
      <c r="A3158" s="36" t="s">
        <v>2030</v>
      </c>
      <c r="B3158" s="65" t="s">
        <v>440</v>
      </c>
      <c r="C3158" s="65" t="s">
        <v>36</v>
      </c>
      <c r="D3158" s="37">
        <v>41711</v>
      </c>
      <c r="E3158" s="66">
        <v>0.57291666666666663</v>
      </c>
      <c r="F3158" s="37">
        <v>41711</v>
      </c>
      <c r="G3158" s="66">
        <v>0.60486111111111118</v>
      </c>
      <c r="H3158" s="199">
        <f>G3158-E3158</f>
        <v>3.1944444444444553E-2</v>
      </c>
      <c r="I3158" s="65">
        <v>30</v>
      </c>
      <c r="J3158" s="65" t="s">
        <v>1582</v>
      </c>
      <c r="K3158" s="65"/>
      <c r="L3158" s="65" t="s">
        <v>130</v>
      </c>
      <c r="M3158" s="65" t="s">
        <v>1583</v>
      </c>
      <c r="N3158" s="65">
        <v>0.4</v>
      </c>
      <c r="O3158" s="65" t="s">
        <v>64</v>
      </c>
      <c r="P3158" s="65" t="s">
        <v>1584</v>
      </c>
      <c r="Q3158" s="64" t="s">
        <v>1585</v>
      </c>
      <c r="R3158" s="67">
        <v>35</v>
      </c>
      <c r="S3158" s="67">
        <v>16</v>
      </c>
      <c r="T3158" s="135">
        <f>R3158+S3158</f>
        <v>51</v>
      </c>
      <c r="U3158" s="225" t="s">
        <v>76</v>
      </c>
      <c r="V3158" s="226">
        <v>41427</v>
      </c>
      <c r="W3158" s="225" t="s">
        <v>2670</v>
      </c>
      <c r="X3158" s="223" t="s">
        <v>175</v>
      </c>
      <c r="Y3158" s="226">
        <v>41427</v>
      </c>
      <c r="Z3158" s="227" t="s">
        <v>2663</v>
      </c>
      <c r="AA3158" s="227" t="s">
        <v>2671</v>
      </c>
      <c r="AB3158" s="227" t="s">
        <v>2664</v>
      </c>
      <c r="AC3158" s="226">
        <v>41427</v>
      </c>
      <c r="AD3158" s="225" t="s">
        <v>47</v>
      </c>
      <c r="AE3158" s="68"/>
      <c r="AF3158" s="68"/>
      <c r="AG3158" s="68"/>
      <c r="AH3158" s="69"/>
      <c r="AI3158" s="69"/>
      <c r="AJ3158" s="69"/>
    </row>
    <row r="3159" spans="1:36" ht="31.5" hidden="1" customHeight="1" x14ac:dyDescent="0.2">
      <c r="A3159" s="36" t="s">
        <v>2030</v>
      </c>
      <c r="B3159" s="65" t="s">
        <v>440</v>
      </c>
      <c r="C3159" s="65" t="s">
        <v>1255</v>
      </c>
      <c r="D3159" s="37">
        <v>41713</v>
      </c>
      <c r="E3159" s="73">
        <v>0.1875</v>
      </c>
      <c r="F3159" s="37">
        <v>41713</v>
      </c>
      <c r="G3159" s="73">
        <v>0.58333333333333337</v>
      </c>
      <c r="H3159" s="193">
        <v>0.39583333333333331</v>
      </c>
      <c r="I3159" s="65">
        <v>4</v>
      </c>
      <c r="J3159" s="65" t="s">
        <v>1689</v>
      </c>
      <c r="K3159" s="65"/>
      <c r="L3159" s="65" t="s">
        <v>130</v>
      </c>
      <c r="M3159" s="65" t="s">
        <v>1690</v>
      </c>
      <c r="N3159" s="65">
        <v>0.4</v>
      </c>
      <c r="O3159" s="65" t="s">
        <v>71</v>
      </c>
      <c r="P3159" s="65" t="s">
        <v>1691</v>
      </c>
      <c r="Q3159" s="66" t="s">
        <v>1692</v>
      </c>
      <c r="R3159" s="65">
        <v>113.9</v>
      </c>
      <c r="S3159" s="65"/>
      <c r="T3159" s="65">
        <v>113.9</v>
      </c>
      <c r="U3159" s="225" t="s">
        <v>88</v>
      </c>
      <c r="V3159" s="225">
        <v>2008</v>
      </c>
      <c r="W3159" s="225" t="s">
        <v>2672</v>
      </c>
      <c r="X3159" s="225" t="s">
        <v>2673</v>
      </c>
      <c r="Y3159" s="226">
        <v>41712</v>
      </c>
      <c r="Z3159" s="225">
        <v>100</v>
      </c>
      <c r="AA3159" s="226">
        <v>41722</v>
      </c>
      <c r="AB3159" s="225">
        <v>0</v>
      </c>
      <c r="AC3159" s="226">
        <v>41712</v>
      </c>
      <c r="AD3159" s="225" t="s">
        <v>61</v>
      </c>
      <c r="AE3159" s="36"/>
      <c r="AF3159" s="36"/>
      <c r="AG3159" s="228" t="s">
        <v>2674</v>
      </c>
      <c r="AH3159" s="69"/>
      <c r="AI3159" s="69"/>
      <c r="AJ3159" s="69"/>
    </row>
    <row r="3160" spans="1:36" ht="31.5" hidden="1" customHeight="1" x14ac:dyDescent="0.2">
      <c r="A3160" s="36" t="s">
        <v>2030</v>
      </c>
      <c r="B3160" s="65" t="s">
        <v>440</v>
      </c>
      <c r="C3160" s="65" t="s">
        <v>1255</v>
      </c>
      <c r="D3160" s="37">
        <v>41724</v>
      </c>
      <c r="E3160" s="66">
        <v>8.819444444444445E-2</v>
      </c>
      <c r="F3160" s="37">
        <v>41724</v>
      </c>
      <c r="G3160" s="66">
        <v>0.54166666666666663</v>
      </c>
      <c r="H3160" s="199">
        <f>G3160-E3160</f>
        <v>0.45347222222222217</v>
      </c>
      <c r="I3160" s="65">
        <v>2</v>
      </c>
      <c r="J3160" s="65" t="s">
        <v>1989</v>
      </c>
      <c r="K3160" s="65"/>
      <c r="L3160" s="65" t="s">
        <v>130</v>
      </c>
      <c r="M3160" s="65" t="s">
        <v>1990</v>
      </c>
      <c r="N3160" s="65">
        <v>0.4</v>
      </c>
      <c r="O3160" s="65" t="s">
        <v>71</v>
      </c>
      <c r="P3160" s="604" t="s">
        <v>1991</v>
      </c>
      <c r="Q3160" s="64" t="s">
        <v>1992</v>
      </c>
      <c r="R3160" s="67">
        <v>104.5</v>
      </c>
      <c r="S3160" s="67"/>
      <c r="T3160" s="135">
        <f>R3160+S3160</f>
        <v>104.5</v>
      </c>
      <c r="U3160" s="225" t="s">
        <v>88</v>
      </c>
      <c r="V3160" s="225">
        <v>2009</v>
      </c>
      <c r="W3160" s="225" t="s">
        <v>2675</v>
      </c>
      <c r="X3160" s="223" t="s">
        <v>2656</v>
      </c>
      <c r="Y3160" s="226">
        <v>41713</v>
      </c>
      <c r="Z3160" s="225">
        <v>100</v>
      </c>
      <c r="AA3160" s="226">
        <v>41724</v>
      </c>
      <c r="AB3160" s="225">
        <v>0</v>
      </c>
      <c r="AC3160" s="226">
        <v>41713</v>
      </c>
      <c r="AD3160" s="225" t="s">
        <v>40</v>
      </c>
      <c r="AE3160" s="68"/>
      <c r="AF3160" s="68"/>
      <c r="AG3160" s="68"/>
      <c r="AH3160" s="69"/>
      <c r="AI3160" s="69"/>
      <c r="AJ3160" s="69"/>
    </row>
    <row r="3161" spans="1:36" ht="31.5" hidden="1" customHeight="1" x14ac:dyDescent="0.2">
      <c r="A3161" s="36" t="s">
        <v>2030</v>
      </c>
      <c r="B3161" s="65" t="s">
        <v>440</v>
      </c>
      <c r="C3161" s="65" t="s">
        <v>36</v>
      </c>
      <c r="D3161" s="37">
        <v>41725</v>
      </c>
      <c r="E3161" s="66">
        <v>0.33888888888888885</v>
      </c>
      <c r="F3161" s="37">
        <v>41725</v>
      </c>
      <c r="G3161" s="66">
        <v>0.33888888888888885</v>
      </c>
      <c r="H3161" s="199">
        <f>G3161-E3161</f>
        <v>0</v>
      </c>
      <c r="I3161" s="70">
        <v>35</v>
      </c>
      <c r="J3161" s="70"/>
      <c r="K3161" s="70" t="s">
        <v>132</v>
      </c>
      <c r="L3161" s="70" t="s">
        <v>125</v>
      </c>
      <c r="M3161" s="70" t="s">
        <v>1993</v>
      </c>
      <c r="N3161" s="70">
        <v>110</v>
      </c>
      <c r="O3161" s="70" t="s">
        <v>63</v>
      </c>
      <c r="P3161" s="70"/>
      <c r="Q3161" s="64" t="s">
        <v>1994</v>
      </c>
      <c r="R3161" s="72"/>
      <c r="S3161" s="72">
        <v>26</v>
      </c>
      <c r="T3161" s="135">
        <f>R3161+S3161</f>
        <v>26</v>
      </c>
      <c r="U3161" s="225" t="s">
        <v>74</v>
      </c>
      <c r="V3161" s="225" t="s">
        <v>183</v>
      </c>
      <c r="W3161" s="225" t="s">
        <v>183</v>
      </c>
      <c r="X3161" s="225" t="s">
        <v>183</v>
      </c>
      <c r="Y3161" s="225" t="s">
        <v>183</v>
      </c>
      <c r="Z3161" s="225" t="s">
        <v>183</v>
      </c>
      <c r="AA3161" s="225" t="s">
        <v>183</v>
      </c>
      <c r="AB3161" s="225" t="s">
        <v>183</v>
      </c>
      <c r="AC3161" s="225" t="s">
        <v>183</v>
      </c>
      <c r="AD3161" s="225" t="s">
        <v>55</v>
      </c>
      <c r="AE3161" s="68"/>
      <c r="AF3161" s="68"/>
      <c r="AG3161" s="68"/>
      <c r="AH3161" s="69"/>
      <c r="AI3161" s="69"/>
      <c r="AJ3161" s="3" t="s">
        <v>2261</v>
      </c>
    </row>
    <row r="3162" spans="1:36" ht="31.5" hidden="1" customHeight="1" x14ac:dyDescent="0.2">
      <c r="A3162" s="108" t="s">
        <v>2104</v>
      </c>
      <c r="B3162" s="65" t="s">
        <v>440</v>
      </c>
      <c r="C3162" s="65" t="s">
        <v>1255</v>
      </c>
      <c r="D3162" s="37">
        <v>41736</v>
      </c>
      <c r="E3162" s="66">
        <v>0.25694444444444448</v>
      </c>
      <c r="F3162" s="37">
        <v>41736</v>
      </c>
      <c r="G3162" s="66">
        <v>0.3576388888888889</v>
      </c>
      <c r="H3162" s="209">
        <f>G3162-E3162</f>
        <v>0.10069444444444442</v>
      </c>
      <c r="I3162" s="65">
        <v>1</v>
      </c>
      <c r="J3162" s="65"/>
      <c r="K3162" s="65"/>
      <c r="L3162" s="65" t="s">
        <v>130</v>
      </c>
      <c r="M3162" s="65" t="s">
        <v>2560</v>
      </c>
      <c r="N3162" s="65">
        <v>0.4</v>
      </c>
      <c r="O3162" s="65" t="s">
        <v>71</v>
      </c>
      <c r="P3162" s="65" t="s">
        <v>2561</v>
      </c>
      <c r="Q3162" s="64" t="s">
        <v>2562</v>
      </c>
      <c r="R3162" s="67">
        <v>15.4</v>
      </c>
      <c r="S3162" s="67"/>
      <c r="T3162" s="135">
        <f>R3162+S3162</f>
        <v>15.4</v>
      </c>
      <c r="U3162" s="158" t="s">
        <v>88</v>
      </c>
      <c r="V3162" s="158">
        <v>2013</v>
      </c>
      <c r="W3162" s="158" t="s">
        <v>7025</v>
      </c>
      <c r="X3162" s="64" t="s">
        <v>7026</v>
      </c>
      <c r="Y3162" s="463">
        <v>41744</v>
      </c>
      <c r="Z3162" s="158">
        <v>100</v>
      </c>
      <c r="AA3162" s="463">
        <v>41755</v>
      </c>
      <c r="AB3162" s="158">
        <v>0</v>
      </c>
      <c r="AC3162" s="463">
        <v>41744</v>
      </c>
      <c r="AD3162" s="158" t="s">
        <v>60</v>
      </c>
      <c r="AE3162" s="68"/>
      <c r="AF3162" s="68"/>
      <c r="AG3162" s="68"/>
      <c r="AH3162" s="69"/>
      <c r="AI3162" s="69"/>
      <c r="AJ3162" s="69"/>
    </row>
    <row r="3163" spans="1:36" ht="31.5" hidden="1" customHeight="1" x14ac:dyDescent="0.2">
      <c r="A3163" s="108" t="s">
        <v>2104</v>
      </c>
      <c r="B3163" s="65" t="s">
        <v>440</v>
      </c>
      <c r="C3163" s="65" t="s">
        <v>36</v>
      </c>
      <c r="D3163" s="37">
        <v>41739</v>
      </c>
      <c r="E3163" s="66">
        <v>0.79305555555555562</v>
      </c>
      <c r="F3163" s="37">
        <v>41739</v>
      </c>
      <c r="G3163" s="66">
        <v>0.82361111111111107</v>
      </c>
      <c r="H3163" s="209">
        <f>G3163-E3163</f>
        <v>3.0555555555555447E-2</v>
      </c>
      <c r="I3163" s="65" t="s">
        <v>2563</v>
      </c>
      <c r="J3163" s="65" t="s">
        <v>2564</v>
      </c>
      <c r="K3163" s="65"/>
      <c r="L3163" s="65" t="s">
        <v>130</v>
      </c>
      <c r="M3163" s="65" t="s">
        <v>2565</v>
      </c>
      <c r="N3163" s="65" t="s">
        <v>103</v>
      </c>
      <c r="O3163" s="65" t="s">
        <v>68</v>
      </c>
      <c r="P3163" s="64" t="s">
        <v>2566</v>
      </c>
      <c r="Q3163" s="64" t="s">
        <v>2567</v>
      </c>
      <c r="R3163" s="67"/>
      <c r="S3163" s="67"/>
      <c r="T3163" s="135"/>
      <c r="U3163" s="68"/>
      <c r="V3163" s="68"/>
      <c r="W3163" s="68"/>
      <c r="X3163" s="68"/>
      <c r="Y3163" s="68"/>
      <c r="Z3163" s="68"/>
      <c r="AA3163" s="68"/>
      <c r="AB3163" s="68"/>
      <c r="AC3163" s="68"/>
      <c r="AD3163" s="68"/>
      <c r="AE3163" s="68"/>
      <c r="AF3163" s="68"/>
      <c r="AG3163" s="68"/>
      <c r="AH3163" s="69"/>
      <c r="AI3163" s="69"/>
      <c r="AJ3163" s="69"/>
    </row>
    <row r="3164" spans="1:36" ht="31.5" hidden="1" customHeight="1" x14ac:dyDescent="0.2">
      <c r="A3164" s="108" t="s">
        <v>2104</v>
      </c>
      <c r="B3164" s="65" t="s">
        <v>440</v>
      </c>
      <c r="C3164" s="65" t="s">
        <v>1255</v>
      </c>
      <c r="D3164" s="37">
        <v>41750</v>
      </c>
      <c r="E3164" s="66">
        <v>0.90347222222222223</v>
      </c>
      <c r="F3164" s="37"/>
      <c r="G3164" s="66"/>
      <c r="H3164" s="209" t="s">
        <v>183</v>
      </c>
      <c r="I3164" s="65" t="s">
        <v>3190</v>
      </c>
      <c r="J3164" s="65" t="s">
        <v>1989</v>
      </c>
      <c r="K3164" s="65"/>
      <c r="L3164" s="65" t="s">
        <v>130</v>
      </c>
      <c r="M3164" s="65" t="s">
        <v>3191</v>
      </c>
      <c r="N3164" s="65">
        <v>0.4</v>
      </c>
      <c r="O3164" s="65" t="s">
        <v>71</v>
      </c>
      <c r="P3164" s="65" t="s">
        <v>3191</v>
      </c>
      <c r="Q3164" s="250" t="s">
        <v>3192</v>
      </c>
      <c r="R3164" s="67"/>
      <c r="S3164" s="67"/>
      <c r="T3164" s="135"/>
      <c r="U3164" s="65"/>
      <c r="V3164" s="65"/>
      <c r="W3164" s="65"/>
      <c r="X3164" s="65"/>
      <c r="Y3164" s="65"/>
      <c r="Z3164" s="65"/>
      <c r="AA3164" s="65"/>
      <c r="AB3164" s="65"/>
      <c r="AC3164" s="65"/>
      <c r="AD3164" s="65"/>
      <c r="AE3164" s="65"/>
      <c r="AF3164" s="65"/>
      <c r="AG3164" s="65"/>
      <c r="AH3164" s="69"/>
      <c r="AI3164" s="69"/>
      <c r="AJ3164" s="69"/>
    </row>
    <row r="3165" spans="1:36" ht="31.5" hidden="1" customHeight="1" x14ac:dyDescent="0.25">
      <c r="A3165" s="281" t="s">
        <v>3297</v>
      </c>
      <c r="B3165" s="281" t="s">
        <v>440</v>
      </c>
      <c r="C3165" s="281" t="s">
        <v>36</v>
      </c>
      <c r="D3165" s="37">
        <v>41761</v>
      </c>
      <c r="E3165" s="282">
        <v>0.6777777777777777</v>
      </c>
      <c r="F3165" s="37">
        <v>41761</v>
      </c>
      <c r="G3165" s="282">
        <v>0.84930555555555554</v>
      </c>
      <c r="H3165" s="283">
        <f>G3165-E3165</f>
        <v>0.17152777777777783</v>
      </c>
      <c r="I3165" s="281">
        <v>302</v>
      </c>
      <c r="J3165" s="281" t="s">
        <v>3475</v>
      </c>
      <c r="K3165" s="281"/>
      <c r="L3165" s="281" t="s">
        <v>127</v>
      </c>
      <c r="M3165" s="281" t="s">
        <v>3476</v>
      </c>
      <c r="N3165" s="281">
        <v>35</v>
      </c>
      <c r="O3165" s="4" t="s">
        <v>12710</v>
      </c>
      <c r="P3165" s="281" t="s">
        <v>3477</v>
      </c>
      <c r="Q3165" s="281" t="s">
        <v>3478</v>
      </c>
      <c r="R3165" s="284"/>
      <c r="S3165" s="284"/>
      <c r="T3165" s="285">
        <v>4569</v>
      </c>
      <c r="U3165" s="65" t="s">
        <v>73</v>
      </c>
      <c r="V3165" s="65">
        <v>2010</v>
      </c>
      <c r="W3165" s="65" t="s">
        <v>7027</v>
      </c>
      <c r="X3165" s="65" t="s">
        <v>7028</v>
      </c>
      <c r="Y3165" s="65" t="s">
        <v>7029</v>
      </c>
      <c r="Z3165" s="65">
        <v>100</v>
      </c>
      <c r="AA3165" s="65" t="s">
        <v>7030</v>
      </c>
      <c r="AB3165" s="65">
        <v>0</v>
      </c>
      <c r="AC3165" s="473" t="s">
        <v>2695</v>
      </c>
      <c r="AD3165" s="65" t="s">
        <v>46</v>
      </c>
      <c r="AE3165" s="281" t="s">
        <v>99</v>
      </c>
      <c r="AF3165" s="281"/>
      <c r="AG3165" s="281"/>
      <c r="AH3165" s="280"/>
      <c r="AI3165" s="280"/>
      <c r="AJ3165" s="280" t="s">
        <v>4662</v>
      </c>
    </row>
    <row r="3166" spans="1:36" ht="15" hidden="1" customHeight="1" x14ac:dyDescent="0.2">
      <c r="A3166" s="64" t="s">
        <v>3297</v>
      </c>
      <c r="B3166" s="65" t="s">
        <v>440</v>
      </c>
      <c r="C3166" s="65" t="s">
        <v>36</v>
      </c>
      <c r="D3166" s="37">
        <v>41762</v>
      </c>
      <c r="E3166" s="66">
        <v>0.3527777777777778</v>
      </c>
      <c r="F3166" s="37">
        <v>41762</v>
      </c>
      <c r="G3166" s="66">
        <v>0.42777777777777781</v>
      </c>
      <c r="H3166" s="209">
        <f>G3166-E3166</f>
        <v>7.5000000000000011E-2</v>
      </c>
      <c r="I3166" s="65">
        <v>19</v>
      </c>
      <c r="J3166" s="65" t="s">
        <v>3479</v>
      </c>
      <c r="K3166" s="65"/>
      <c r="L3166" s="65" t="s">
        <v>126</v>
      </c>
      <c r="M3166" s="65" t="s">
        <v>3480</v>
      </c>
      <c r="N3166" s="65" t="s">
        <v>103</v>
      </c>
      <c r="O3166" s="65" t="s">
        <v>68</v>
      </c>
      <c r="P3166" s="64" t="s">
        <v>3481</v>
      </c>
      <c r="Q3166" s="64" t="s">
        <v>3482</v>
      </c>
      <c r="R3166" s="67">
        <v>46.9</v>
      </c>
      <c r="S3166" s="67">
        <v>49.5</v>
      </c>
      <c r="T3166" s="135">
        <f t="shared" ref="T3166:T3171" si="100">R3166+S3166</f>
        <v>96.4</v>
      </c>
      <c r="U3166" s="65" t="s">
        <v>92</v>
      </c>
      <c r="V3166" s="65">
        <v>2012</v>
      </c>
      <c r="W3166" s="65" t="s">
        <v>7031</v>
      </c>
      <c r="X3166" s="65" t="s">
        <v>2673</v>
      </c>
      <c r="Y3166" s="158" t="s">
        <v>7032</v>
      </c>
      <c r="Z3166" s="474">
        <v>1</v>
      </c>
      <c r="AA3166" s="158" t="s">
        <v>7033</v>
      </c>
      <c r="AB3166" s="158">
        <v>0</v>
      </c>
      <c r="AC3166" s="158" t="s">
        <v>7032</v>
      </c>
      <c r="AD3166" s="36" t="s">
        <v>61</v>
      </c>
      <c r="AE3166" s="65"/>
      <c r="AF3166" s="65"/>
      <c r="AG3166" s="65"/>
      <c r="AH3166" s="22" t="s">
        <v>388</v>
      </c>
      <c r="AI3166" s="75"/>
      <c r="AJ3166" s="75"/>
    </row>
    <row r="3167" spans="1:36" ht="15" hidden="1" customHeight="1" x14ac:dyDescent="0.2">
      <c r="A3167" s="64" t="s">
        <v>3297</v>
      </c>
      <c r="B3167" s="65" t="s">
        <v>440</v>
      </c>
      <c r="C3167" s="65" t="s">
        <v>36</v>
      </c>
      <c r="D3167" s="37">
        <v>41762</v>
      </c>
      <c r="E3167" s="66">
        <v>0.42638888888888887</v>
      </c>
      <c r="F3167" s="37">
        <v>41762</v>
      </c>
      <c r="G3167" s="66">
        <v>0.42708333333333331</v>
      </c>
      <c r="H3167" s="209">
        <f>G3167-E3167</f>
        <v>6.9444444444444198E-4</v>
      </c>
      <c r="I3167" s="65">
        <v>28</v>
      </c>
      <c r="J3167" s="65" t="s">
        <v>3483</v>
      </c>
      <c r="K3167" s="65" t="s">
        <v>132</v>
      </c>
      <c r="L3167" s="65" t="s">
        <v>127</v>
      </c>
      <c r="M3167" s="65" t="s">
        <v>3476</v>
      </c>
      <c r="N3167" s="65">
        <v>110</v>
      </c>
      <c r="O3167" s="65" t="s">
        <v>66</v>
      </c>
      <c r="P3167" s="64" t="s">
        <v>3484</v>
      </c>
      <c r="Q3167" s="64" t="s">
        <v>3806</v>
      </c>
      <c r="R3167" s="67">
        <v>4.3</v>
      </c>
      <c r="S3167" s="67">
        <v>202.9</v>
      </c>
      <c r="T3167" s="135">
        <f t="shared" si="100"/>
        <v>207.20000000000002</v>
      </c>
      <c r="U3167" s="65" t="s">
        <v>92</v>
      </c>
      <c r="V3167" s="65">
        <v>2012</v>
      </c>
      <c r="W3167" s="65" t="s">
        <v>7031</v>
      </c>
      <c r="X3167" s="65" t="s">
        <v>2673</v>
      </c>
      <c r="Y3167" s="158" t="s">
        <v>7032</v>
      </c>
      <c r="Z3167" s="474">
        <v>1</v>
      </c>
      <c r="AA3167" s="158" t="s">
        <v>7033</v>
      </c>
      <c r="AB3167" s="158">
        <v>0</v>
      </c>
      <c r="AC3167" s="158" t="s">
        <v>7032</v>
      </c>
      <c r="AD3167" s="65" t="s">
        <v>57</v>
      </c>
      <c r="AE3167" s="65"/>
      <c r="AF3167" s="65"/>
      <c r="AG3167" s="65"/>
      <c r="AH3167" s="69"/>
      <c r="AI3167" s="3" t="s">
        <v>387</v>
      </c>
      <c r="AJ3167" s="69"/>
    </row>
    <row r="3168" spans="1:36" ht="15" hidden="1" customHeight="1" x14ac:dyDescent="0.2">
      <c r="A3168" s="64" t="s">
        <v>3297</v>
      </c>
      <c r="B3168" s="65" t="s">
        <v>440</v>
      </c>
      <c r="C3168" s="65" t="s">
        <v>36</v>
      </c>
      <c r="D3168" s="37">
        <v>41771</v>
      </c>
      <c r="E3168" s="66">
        <v>0.98958333333333337</v>
      </c>
      <c r="F3168" s="37">
        <v>41772</v>
      </c>
      <c r="G3168" s="66">
        <v>0.125</v>
      </c>
      <c r="H3168" s="209">
        <v>0.13541666666666666</v>
      </c>
      <c r="I3168" s="65">
        <v>226</v>
      </c>
      <c r="J3168" s="65" t="s">
        <v>3760</v>
      </c>
      <c r="K3168" s="65"/>
      <c r="L3168" s="65" t="s">
        <v>128</v>
      </c>
      <c r="M3168" s="65" t="s">
        <v>3761</v>
      </c>
      <c r="N3168" s="65">
        <v>35</v>
      </c>
      <c r="O3168" s="65" t="s">
        <v>12710</v>
      </c>
      <c r="P3168" s="64" t="s">
        <v>3762</v>
      </c>
      <c r="Q3168" s="64" t="s">
        <v>3763</v>
      </c>
      <c r="R3168" s="67">
        <v>2013</v>
      </c>
      <c r="S3168" s="67">
        <v>134</v>
      </c>
      <c r="T3168" s="135">
        <f t="shared" si="100"/>
        <v>2147</v>
      </c>
      <c r="U3168" s="65" t="s">
        <v>75</v>
      </c>
      <c r="V3168" s="65">
        <v>2012</v>
      </c>
      <c r="W3168" s="65" t="s">
        <v>7034</v>
      </c>
      <c r="X3168" s="64" t="s">
        <v>175</v>
      </c>
      <c r="Y3168" s="158" t="s">
        <v>7035</v>
      </c>
      <c r="Z3168" s="474">
        <v>1</v>
      </c>
      <c r="AA3168" s="463" t="s">
        <v>183</v>
      </c>
      <c r="AB3168" s="158">
        <v>0</v>
      </c>
      <c r="AC3168" s="158" t="s">
        <v>7035</v>
      </c>
      <c r="AD3168" s="65" t="s">
        <v>48</v>
      </c>
      <c r="AE3168" s="65" t="s">
        <v>99</v>
      </c>
      <c r="AF3168" s="65"/>
      <c r="AG3168" s="65"/>
      <c r="AH3168" s="69"/>
      <c r="AI3168" s="69"/>
      <c r="AJ3168" s="69"/>
    </row>
    <row r="3169" spans="1:36" ht="15" hidden="1" customHeight="1" x14ac:dyDescent="0.25">
      <c r="A3169" s="281" t="s">
        <v>3297</v>
      </c>
      <c r="B3169" s="281" t="s">
        <v>440</v>
      </c>
      <c r="C3169" s="281" t="s">
        <v>36</v>
      </c>
      <c r="D3169" s="37">
        <v>41774</v>
      </c>
      <c r="E3169" s="282">
        <v>0.67013888888888884</v>
      </c>
      <c r="F3169" s="37">
        <v>41774</v>
      </c>
      <c r="G3169" s="282">
        <v>0.9243055555555556</v>
      </c>
      <c r="H3169" s="283">
        <f t="shared" ref="H3169:H3179" si="101">G3169-E3169</f>
        <v>0.25416666666666676</v>
      </c>
      <c r="I3169" s="281">
        <v>215</v>
      </c>
      <c r="J3169" s="281" t="s">
        <v>3760</v>
      </c>
      <c r="K3169" s="281"/>
      <c r="L3169" s="281" t="s">
        <v>127</v>
      </c>
      <c r="M3169" s="281" t="s">
        <v>3476</v>
      </c>
      <c r="N3169" s="281">
        <v>35</v>
      </c>
      <c r="O3169" s="4" t="s">
        <v>12710</v>
      </c>
      <c r="P3169" s="281" t="s">
        <v>3764</v>
      </c>
      <c r="Q3169" s="281" t="s">
        <v>3765</v>
      </c>
      <c r="R3169" s="284">
        <v>3392</v>
      </c>
      <c r="S3169" s="284">
        <v>103</v>
      </c>
      <c r="T3169" s="285">
        <f t="shared" si="100"/>
        <v>3495</v>
      </c>
      <c r="U3169" s="65" t="s">
        <v>73</v>
      </c>
      <c r="V3169" s="65">
        <v>2009</v>
      </c>
      <c r="W3169" s="65" t="s">
        <v>7036</v>
      </c>
      <c r="X3169" s="65" t="s">
        <v>7028</v>
      </c>
      <c r="Y3169" s="461">
        <v>41597</v>
      </c>
      <c r="Z3169" s="475">
        <v>1</v>
      </c>
      <c r="AA3169" s="463">
        <v>41948</v>
      </c>
      <c r="AB3169" s="64">
        <v>0</v>
      </c>
      <c r="AC3169" s="461">
        <v>41597</v>
      </c>
      <c r="AD3169" s="65" t="s">
        <v>46</v>
      </c>
      <c r="AE3169" s="281" t="s">
        <v>99</v>
      </c>
      <c r="AF3169" s="281"/>
      <c r="AG3169" s="281"/>
      <c r="AH3169" s="280"/>
      <c r="AI3169" s="280"/>
      <c r="AJ3169" s="280" t="s">
        <v>4662</v>
      </c>
    </row>
    <row r="3170" spans="1:36" ht="15" hidden="1" customHeight="1" x14ac:dyDescent="0.2">
      <c r="A3170" s="28" t="s">
        <v>3297</v>
      </c>
      <c r="B3170" s="65" t="s">
        <v>440</v>
      </c>
      <c r="C3170" s="65" t="s">
        <v>36</v>
      </c>
      <c r="D3170" s="37">
        <v>41780</v>
      </c>
      <c r="E3170" s="66">
        <v>0.75486111111111109</v>
      </c>
      <c r="F3170" s="37">
        <v>41780</v>
      </c>
      <c r="G3170" s="66">
        <v>0.87847222222222221</v>
      </c>
      <c r="H3170" s="209">
        <f t="shared" si="101"/>
        <v>0.12361111111111112</v>
      </c>
      <c r="I3170" s="65">
        <v>224</v>
      </c>
      <c r="J3170" s="65" t="s">
        <v>3871</v>
      </c>
      <c r="K3170" s="65"/>
      <c r="L3170" s="65" t="s">
        <v>130</v>
      </c>
      <c r="M3170" s="65" t="s">
        <v>3872</v>
      </c>
      <c r="N3170" s="65" t="s">
        <v>103</v>
      </c>
      <c r="O3170" s="65" t="s">
        <v>12710</v>
      </c>
      <c r="P3170" s="64" t="s">
        <v>3873</v>
      </c>
      <c r="Q3170" s="64" t="s">
        <v>3874</v>
      </c>
      <c r="R3170" s="67">
        <v>1687.4</v>
      </c>
      <c r="S3170" s="67">
        <v>393.2</v>
      </c>
      <c r="T3170" s="135">
        <f t="shared" si="100"/>
        <v>2080.6</v>
      </c>
      <c r="U3170" s="65" t="s">
        <v>78</v>
      </c>
      <c r="V3170" s="65" t="s">
        <v>7037</v>
      </c>
      <c r="W3170" s="65" t="s">
        <v>7038</v>
      </c>
      <c r="X3170" s="65" t="s">
        <v>7039</v>
      </c>
      <c r="Y3170" s="65" t="s">
        <v>6005</v>
      </c>
      <c r="Z3170" s="475">
        <v>1</v>
      </c>
      <c r="AA3170" s="65" t="s">
        <v>6005</v>
      </c>
      <c r="AB3170" s="65">
        <v>0</v>
      </c>
      <c r="AC3170" s="65" t="s">
        <v>6005</v>
      </c>
      <c r="AD3170" s="65" t="s">
        <v>45</v>
      </c>
      <c r="AE3170" s="36" t="s">
        <v>99</v>
      </c>
      <c r="AF3170" s="36"/>
      <c r="AG3170" s="100"/>
    </row>
    <row r="3171" spans="1:36" ht="45" hidden="1" customHeight="1" x14ac:dyDescent="0.2">
      <c r="A3171" s="858" t="s">
        <v>3297</v>
      </c>
      <c r="B3171" s="281" t="s">
        <v>440</v>
      </c>
      <c r="C3171" s="281" t="s">
        <v>36</v>
      </c>
      <c r="D3171" s="37">
        <v>41781</v>
      </c>
      <c r="E3171" s="282">
        <v>0.3125</v>
      </c>
      <c r="F3171" s="37">
        <v>41781</v>
      </c>
      <c r="G3171" s="282">
        <v>0.49305555555555558</v>
      </c>
      <c r="H3171" s="283">
        <f t="shared" si="101"/>
        <v>0.18055555555555558</v>
      </c>
      <c r="I3171" s="281">
        <v>223</v>
      </c>
      <c r="J3171" s="281"/>
      <c r="K3171" s="281"/>
      <c r="L3171" s="281" t="s">
        <v>130</v>
      </c>
      <c r="M3171" s="281" t="s">
        <v>3875</v>
      </c>
      <c r="N3171" s="281">
        <v>35</v>
      </c>
      <c r="O3171" s="281" t="s">
        <v>12710</v>
      </c>
      <c r="P3171" s="281" t="s">
        <v>3876</v>
      </c>
      <c r="Q3171" s="281" t="s">
        <v>3877</v>
      </c>
      <c r="R3171" s="284">
        <v>1914.3</v>
      </c>
      <c r="S3171" s="284">
        <v>158.69999999999999</v>
      </c>
      <c r="T3171" s="285">
        <f t="shared" si="100"/>
        <v>2073</v>
      </c>
      <c r="U3171" s="65" t="s">
        <v>76</v>
      </c>
      <c r="V3171" s="65">
        <v>2012</v>
      </c>
      <c r="W3171" s="65" t="s">
        <v>7040</v>
      </c>
      <c r="X3171" s="65" t="s">
        <v>175</v>
      </c>
      <c r="Y3171" s="463">
        <v>41628</v>
      </c>
      <c r="Z3171" s="474">
        <v>1</v>
      </c>
      <c r="AA3171" s="463">
        <v>41995</v>
      </c>
      <c r="AB3171" s="158">
        <v>0</v>
      </c>
      <c r="AC3171" s="463">
        <v>41628</v>
      </c>
      <c r="AD3171" s="65" t="s">
        <v>47</v>
      </c>
      <c r="AE3171" s="259" t="s">
        <v>99</v>
      </c>
      <c r="AF3171" s="259"/>
      <c r="AG3171" s="366"/>
      <c r="AH3171" s="278"/>
      <c r="AI3171" s="278"/>
      <c r="AJ3171" s="280" t="s">
        <v>4662</v>
      </c>
    </row>
    <row r="3172" spans="1:36" ht="51.6" hidden="1" customHeight="1" x14ac:dyDescent="0.2">
      <c r="A3172" s="64" t="s">
        <v>4114</v>
      </c>
      <c r="B3172" s="65" t="s">
        <v>440</v>
      </c>
      <c r="C3172" s="65" t="s">
        <v>36</v>
      </c>
      <c r="D3172" s="37">
        <v>41794</v>
      </c>
      <c r="E3172" s="73">
        <v>0.36319444444444443</v>
      </c>
      <c r="F3172" s="37">
        <v>41794</v>
      </c>
      <c r="G3172" s="73">
        <v>0.40763888888888888</v>
      </c>
      <c r="H3172" s="209">
        <f t="shared" si="101"/>
        <v>4.4444444444444453E-2</v>
      </c>
      <c r="I3172" s="65" t="s">
        <v>4273</v>
      </c>
      <c r="J3172" s="65" t="s">
        <v>4274</v>
      </c>
      <c r="K3172" s="65"/>
      <c r="L3172" s="65" t="s">
        <v>126</v>
      </c>
      <c r="M3172" s="65" t="s">
        <v>4275</v>
      </c>
      <c r="N3172" s="65">
        <v>0.4</v>
      </c>
      <c r="O3172" s="36" t="s">
        <v>69</v>
      </c>
      <c r="P3172" s="65" t="s">
        <v>4276</v>
      </c>
      <c r="Q3172" s="64" t="s">
        <v>4277</v>
      </c>
      <c r="R3172" s="65"/>
      <c r="S3172" s="65"/>
      <c r="T3172" s="135"/>
      <c r="U3172" s="65"/>
      <c r="V3172" s="65"/>
      <c r="W3172" s="65"/>
      <c r="X3172" s="65"/>
      <c r="Y3172" s="65"/>
      <c r="Z3172" s="65"/>
      <c r="AA3172" s="65"/>
      <c r="AB3172" s="65"/>
      <c r="AC3172" s="65"/>
      <c r="AD3172" s="36" t="s">
        <v>61</v>
      </c>
      <c r="AE3172" s="65"/>
      <c r="AF3172" s="65"/>
      <c r="AG3172" s="65"/>
      <c r="AH3172" s="69" t="s">
        <v>388</v>
      </c>
      <c r="AI3172" s="69"/>
      <c r="AJ3172" s="69"/>
    </row>
    <row r="3173" spans="1:36" ht="47.25" hidden="1" customHeight="1" x14ac:dyDescent="0.2">
      <c r="A3173" s="64" t="s">
        <v>4114</v>
      </c>
      <c r="B3173" s="65" t="s">
        <v>440</v>
      </c>
      <c r="C3173" s="65" t="s">
        <v>36</v>
      </c>
      <c r="D3173" s="37">
        <v>41797</v>
      </c>
      <c r="E3173" s="73">
        <v>0.54652777777777783</v>
      </c>
      <c r="F3173" s="37">
        <v>41797</v>
      </c>
      <c r="G3173" s="73">
        <v>0.61388888888888882</v>
      </c>
      <c r="H3173" s="209">
        <f t="shared" si="101"/>
        <v>6.7361111111110983E-2</v>
      </c>
      <c r="I3173" s="65" t="s">
        <v>4273</v>
      </c>
      <c r="J3173" s="65" t="s">
        <v>4354</v>
      </c>
      <c r="K3173" s="65"/>
      <c r="L3173" s="65" t="s">
        <v>126</v>
      </c>
      <c r="M3173" s="65" t="s">
        <v>4355</v>
      </c>
      <c r="N3173" s="65" t="s">
        <v>103</v>
      </c>
      <c r="O3173" s="65" t="s">
        <v>68</v>
      </c>
      <c r="P3173" s="65" t="s">
        <v>4356</v>
      </c>
      <c r="Q3173" s="65" t="s">
        <v>4357</v>
      </c>
      <c r="R3173" s="65"/>
      <c r="S3173" s="65"/>
      <c r="T3173" s="135"/>
      <c r="U3173" s="65"/>
      <c r="V3173" s="65"/>
      <c r="W3173" s="65"/>
      <c r="X3173" s="65"/>
      <c r="Y3173" s="65"/>
      <c r="Z3173" s="65"/>
      <c r="AA3173" s="65"/>
      <c r="AB3173" s="65"/>
      <c r="AC3173" s="65"/>
      <c r="AD3173" s="36" t="s">
        <v>61</v>
      </c>
      <c r="AE3173" s="65"/>
      <c r="AF3173" s="65"/>
      <c r="AG3173" s="65"/>
      <c r="AH3173" s="69" t="s">
        <v>388</v>
      </c>
      <c r="AI3173" s="69"/>
      <c r="AJ3173" s="69"/>
    </row>
    <row r="3174" spans="1:36" ht="78.75" hidden="1" customHeight="1" x14ac:dyDescent="0.2">
      <c r="A3174" s="281" t="s">
        <v>4114</v>
      </c>
      <c r="B3174" s="281" t="s">
        <v>440</v>
      </c>
      <c r="C3174" s="281" t="s">
        <v>36</v>
      </c>
      <c r="D3174" s="37">
        <v>41804</v>
      </c>
      <c r="E3174" s="282">
        <v>0.63055555555555554</v>
      </c>
      <c r="F3174" s="37">
        <v>41804</v>
      </c>
      <c r="G3174" s="282">
        <v>0.96875</v>
      </c>
      <c r="H3174" s="283">
        <f t="shared" si="101"/>
        <v>0.33819444444444446</v>
      </c>
      <c r="I3174" s="281">
        <v>158</v>
      </c>
      <c r="J3174" s="281" t="s">
        <v>4659</v>
      </c>
      <c r="K3174" s="281"/>
      <c r="L3174" s="281" t="s">
        <v>127</v>
      </c>
      <c r="M3174" s="281" t="s">
        <v>3476</v>
      </c>
      <c r="N3174" s="281">
        <v>35</v>
      </c>
      <c r="O3174" s="281" t="s">
        <v>12710</v>
      </c>
      <c r="P3174" s="281" t="s">
        <v>4660</v>
      </c>
      <c r="Q3174" s="281" t="s">
        <v>4661</v>
      </c>
      <c r="R3174" s="355">
        <v>2838.5</v>
      </c>
      <c r="S3174" s="355">
        <v>86.5</v>
      </c>
      <c r="T3174" s="356">
        <v>2925</v>
      </c>
      <c r="U3174" s="65" t="s">
        <v>73</v>
      </c>
      <c r="V3174" s="65">
        <v>2009</v>
      </c>
      <c r="W3174" s="65" t="s">
        <v>7036</v>
      </c>
      <c r="X3174" s="65" t="s">
        <v>7028</v>
      </c>
      <c r="Y3174" s="461">
        <v>41783</v>
      </c>
      <c r="Z3174" s="475">
        <v>1</v>
      </c>
      <c r="AA3174" s="463">
        <v>41953</v>
      </c>
      <c r="AB3174" s="64">
        <v>0</v>
      </c>
      <c r="AC3174" s="461">
        <v>41783</v>
      </c>
      <c r="AD3174" s="65" t="s">
        <v>46</v>
      </c>
      <c r="AE3174" s="281" t="s">
        <v>99</v>
      </c>
      <c r="AF3174" s="281"/>
      <c r="AG3174" s="281"/>
      <c r="AH3174" s="280"/>
      <c r="AI3174" s="280"/>
      <c r="AJ3174" s="280" t="s">
        <v>4662</v>
      </c>
    </row>
    <row r="3175" spans="1:36" ht="31.5" hidden="1" customHeight="1" x14ac:dyDescent="0.2">
      <c r="A3175" s="64" t="s">
        <v>4114</v>
      </c>
      <c r="B3175" s="65" t="s">
        <v>440</v>
      </c>
      <c r="C3175" s="65" t="s">
        <v>36</v>
      </c>
      <c r="D3175" s="37">
        <v>41814</v>
      </c>
      <c r="E3175" s="66">
        <v>0.54166666666666663</v>
      </c>
      <c r="F3175" s="119">
        <v>41814</v>
      </c>
      <c r="G3175" s="66">
        <v>0.60069444444444442</v>
      </c>
      <c r="H3175" s="209">
        <f t="shared" si="101"/>
        <v>5.902777777777779E-2</v>
      </c>
      <c r="I3175" s="65">
        <v>7</v>
      </c>
      <c r="J3175" s="65" t="s">
        <v>4997</v>
      </c>
      <c r="K3175" s="65"/>
      <c r="L3175" s="65" t="s">
        <v>130</v>
      </c>
      <c r="M3175" s="65" t="s">
        <v>4998</v>
      </c>
      <c r="N3175" s="65">
        <v>0.4</v>
      </c>
      <c r="O3175" s="65" t="s">
        <v>64</v>
      </c>
      <c r="P3175" s="65" t="s">
        <v>4999</v>
      </c>
      <c r="Q3175" s="250" t="s">
        <v>5000</v>
      </c>
      <c r="R3175" s="67">
        <v>64.8</v>
      </c>
      <c r="S3175" s="67"/>
      <c r="T3175" s="135">
        <f>R3175+S3175</f>
        <v>64.8</v>
      </c>
      <c r="U3175" s="158" t="s">
        <v>77</v>
      </c>
      <c r="V3175" s="158">
        <v>2013</v>
      </c>
      <c r="W3175" s="158" t="s">
        <v>10074</v>
      </c>
      <c r="X3175" s="158" t="s">
        <v>10075</v>
      </c>
      <c r="Y3175" s="463">
        <v>41456</v>
      </c>
      <c r="Z3175" s="474">
        <v>1</v>
      </c>
      <c r="AA3175" s="463">
        <v>41821</v>
      </c>
      <c r="AB3175" s="158">
        <v>0</v>
      </c>
      <c r="AC3175" s="463">
        <v>41456</v>
      </c>
      <c r="AD3175" s="158" t="s">
        <v>61</v>
      </c>
      <c r="AE3175" s="65"/>
      <c r="AF3175" s="65"/>
      <c r="AG3175" s="65"/>
      <c r="AH3175" s="69"/>
      <c r="AI3175" s="69"/>
      <c r="AJ3175" s="69"/>
    </row>
    <row r="3176" spans="1:36" ht="141.75" hidden="1" customHeight="1" x14ac:dyDescent="0.2">
      <c r="A3176" s="64" t="s">
        <v>4114</v>
      </c>
      <c r="B3176" s="65" t="s">
        <v>440</v>
      </c>
      <c r="C3176" s="65" t="s">
        <v>1255</v>
      </c>
      <c r="D3176" s="37">
        <v>41814</v>
      </c>
      <c r="E3176" s="73">
        <v>0.60069444444444442</v>
      </c>
      <c r="F3176" s="119">
        <v>41814</v>
      </c>
      <c r="G3176" s="73">
        <v>0.70833333333333337</v>
      </c>
      <c r="H3176" s="209">
        <f t="shared" si="101"/>
        <v>0.10763888888888895</v>
      </c>
      <c r="I3176" s="65">
        <v>4</v>
      </c>
      <c r="J3176" s="65" t="s">
        <v>5001</v>
      </c>
      <c r="K3176" s="65"/>
      <c r="L3176" s="65" t="s">
        <v>130</v>
      </c>
      <c r="M3176" s="65" t="s">
        <v>5002</v>
      </c>
      <c r="N3176" s="65">
        <v>0.4</v>
      </c>
      <c r="O3176" s="65" t="s">
        <v>71</v>
      </c>
      <c r="P3176" s="65" t="s">
        <v>5003</v>
      </c>
      <c r="Q3176" s="931" t="s">
        <v>5004</v>
      </c>
      <c r="R3176" s="65">
        <v>56.3</v>
      </c>
      <c r="S3176" s="65">
        <v>55.4</v>
      </c>
      <c r="T3176" s="135">
        <f>R3176+S3176</f>
        <v>111.69999999999999</v>
      </c>
      <c r="U3176" s="65" t="s">
        <v>81</v>
      </c>
      <c r="V3176" s="65">
        <v>2012</v>
      </c>
      <c r="W3176" s="65" t="s">
        <v>7041</v>
      </c>
      <c r="X3176" s="65" t="s">
        <v>2673</v>
      </c>
      <c r="Y3176" s="119">
        <v>41812</v>
      </c>
      <c r="Z3176" s="475">
        <v>1</v>
      </c>
      <c r="AA3176" s="119">
        <v>41833</v>
      </c>
      <c r="AB3176" s="65">
        <v>0</v>
      </c>
      <c r="AC3176" s="119">
        <v>41812</v>
      </c>
      <c r="AD3176" s="65" t="s">
        <v>45</v>
      </c>
      <c r="AE3176" s="65"/>
      <c r="AF3176" s="65"/>
      <c r="AG3176" s="65"/>
      <c r="AH3176" s="69"/>
      <c r="AI3176" s="69"/>
      <c r="AJ3176" s="69"/>
    </row>
    <row r="3177" spans="1:36" ht="78.75" hidden="1" customHeight="1" x14ac:dyDescent="0.2">
      <c r="A3177" s="64" t="s">
        <v>4114</v>
      </c>
      <c r="B3177" s="65" t="s">
        <v>440</v>
      </c>
      <c r="C3177" s="65" t="s">
        <v>36</v>
      </c>
      <c r="D3177" s="37">
        <v>41815</v>
      </c>
      <c r="E3177" s="295">
        <v>0.82745370370370364</v>
      </c>
      <c r="F3177" s="119">
        <v>41815</v>
      </c>
      <c r="G3177" s="295">
        <v>0.82750000000000001</v>
      </c>
      <c r="H3177" s="296">
        <f t="shared" si="101"/>
        <v>4.6296296296377548E-5</v>
      </c>
      <c r="I3177" s="65">
        <v>33</v>
      </c>
      <c r="J3177" s="65" t="s">
        <v>5005</v>
      </c>
      <c r="K3177" s="65" t="s">
        <v>132</v>
      </c>
      <c r="L3177" s="65" t="s">
        <v>128</v>
      </c>
      <c r="M3177" s="65" t="s">
        <v>1993</v>
      </c>
      <c r="N3177" s="65">
        <v>35</v>
      </c>
      <c r="O3177" s="65" t="s">
        <v>66</v>
      </c>
      <c r="P3177" s="65" t="s">
        <v>5006</v>
      </c>
      <c r="Q3177" s="297" t="s">
        <v>5007</v>
      </c>
      <c r="R3177" s="65"/>
      <c r="S3177" s="65">
        <v>29</v>
      </c>
      <c r="T3177" s="135">
        <f>R3177+S3177</f>
        <v>29</v>
      </c>
      <c r="U3177" s="158" t="s">
        <v>75</v>
      </c>
      <c r="V3177" s="158">
        <v>1997</v>
      </c>
      <c r="W3177" s="158" t="s">
        <v>8078</v>
      </c>
      <c r="X3177" s="158"/>
      <c r="Y3177" s="463">
        <v>41506</v>
      </c>
      <c r="Z3177" s="474">
        <v>1</v>
      </c>
      <c r="AA3177" s="463">
        <v>41871</v>
      </c>
      <c r="AB3177" s="158">
        <v>0</v>
      </c>
      <c r="AC3177" s="463">
        <v>41506</v>
      </c>
      <c r="AD3177" s="158" t="s">
        <v>48</v>
      </c>
      <c r="AE3177" s="65"/>
      <c r="AF3177" s="65"/>
      <c r="AG3177" s="65"/>
      <c r="AH3177" s="69"/>
      <c r="AI3177" s="69"/>
      <c r="AJ3177" s="69"/>
    </row>
    <row r="3178" spans="1:36" ht="31.5" hidden="1" customHeight="1" x14ac:dyDescent="0.2">
      <c r="A3178" s="36" t="s">
        <v>4114</v>
      </c>
      <c r="B3178" s="65" t="s">
        <v>440</v>
      </c>
      <c r="C3178" s="65" t="s">
        <v>36</v>
      </c>
      <c r="D3178" s="37">
        <v>41820</v>
      </c>
      <c r="E3178" s="295">
        <v>0.77494212962962961</v>
      </c>
      <c r="F3178" s="119">
        <v>41820</v>
      </c>
      <c r="G3178" s="295">
        <v>0.77501157407407406</v>
      </c>
      <c r="H3178" s="296">
        <f t="shared" si="101"/>
        <v>6.94444444444553E-5</v>
      </c>
      <c r="I3178" s="65">
        <v>18</v>
      </c>
      <c r="J3178" s="65" t="s">
        <v>5005</v>
      </c>
      <c r="K3178" s="65" t="s">
        <v>132</v>
      </c>
      <c r="L3178" s="65" t="s">
        <v>128</v>
      </c>
      <c r="M3178" s="65" t="s">
        <v>1993</v>
      </c>
      <c r="N3178" s="65" t="s">
        <v>103</v>
      </c>
      <c r="O3178" s="65" t="s">
        <v>66</v>
      </c>
      <c r="P3178" s="65" t="s">
        <v>5183</v>
      </c>
      <c r="Q3178" s="297" t="s">
        <v>5184</v>
      </c>
      <c r="R3178" s="65"/>
      <c r="S3178" s="65">
        <v>27.6</v>
      </c>
      <c r="T3178" s="135">
        <f>R3178+S3178</f>
        <v>27.6</v>
      </c>
      <c r="U3178" s="158" t="s">
        <v>75</v>
      </c>
      <c r="V3178" s="158">
        <v>1994</v>
      </c>
      <c r="W3178" s="158" t="s">
        <v>10072</v>
      </c>
      <c r="X3178" s="158"/>
      <c r="Y3178" s="463">
        <v>41530</v>
      </c>
      <c r="Z3178" s="474">
        <v>1</v>
      </c>
      <c r="AA3178" s="463">
        <v>41895</v>
      </c>
      <c r="AB3178" s="158">
        <v>0</v>
      </c>
      <c r="AC3178" s="463">
        <v>41530</v>
      </c>
      <c r="AD3178" s="158" t="s">
        <v>48</v>
      </c>
      <c r="AE3178" s="65"/>
      <c r="AF3178" s="65"/>
      <c r="AG3178" s="65"/>
      <c r="AH3178" s="69"/>
      <c r="AI3178" s="69"/>
      <c r="AJ3178" s="69"/>
    </row>
    <row r="3179" spans="1:36" ht="31.5" hidden="1" customHeight="1" x14ac:dyDescent="0.2">
      <c r="A3179" s="36" t="s">
        <v>5144</v>
      </c>
      <c r="B3179" s="65" t="s">
        <v>440</v>
      </c>
      <c r="C3179" s="65" t="s">
        <v>1255</v>
      </c>
      <c r="D3179" s="37">
        <v>41823</v>
      </c>
      <c r="E3179" s="73">
        <v>0.61944444444444446</v>
      </c>
      <c r="F3179" s="119">
        <v>41823</v>
      </c>
      <c r="G3179" s="73">
        <v>0.63611111111111118</v>
      </c>
      <c r="H3179" s="209">
        <f t="shared" si="101"/>
        <v>1.6666666666666718E-2</v>
      </c>
      <c r="I3179" s="65">
        <v>2</v>
      </c>
      <c r="J3179" s="65" t="s">
        <v>5001</v>
      </c>
      <c r="K3179" s="65"/>
      <c r="L3179" s="65" t="s">
        <v>130</v>
      </c>
      <c r="M3179" s="65" t="s">
        <v>5331</v>
      </c>
      <c r="N3179" s="65">
        <v>0.4</v>
      </c>
      <c r="O3179" s="65" t="s">
        <v>71</v>
      </c>
      <c r="P3179" s="65" t="s">
        <v>5332</v>
      </c>
      <c r="Q3179" s="308" t="s">
        <v>5333</v>
      </c>
      <c r="R3179" s="65">
        <v>9</v>
      </c>
      <c r="S3179" s="65"/>
      <c r="T3179" s="135">
        <f>R3179+S3179</f>
        <v>9</v>
      </c>
      <c r="U3179" s="158" t="s">
        <v>88</v>
      </c>
      <c r="V3179" s="158">
        <v>2008</v>
      </c>
      <c r="W3179" s="158" t="s">
        <v>10073</v>
      </c>
      <c r="X3179" s="158" t="s">
        <v>2673</v>
      </c>
      <c r="Y3179" s="463">
        <v>41823</v>
      </c>
      <c r="Z3179" s="474">
        <v>1</v>
      </c>
      <c r="AA3179" s="463">
        <v>41840</v>
      </c>
      <c r="AB3179" s="158">
        <v>0</v>
      </c>
      <c r="AC3179" s="463">
        <v>41823</v>
      </c>
      <c r="AD3179" s="158" t="s">
        <v>61</v>
      </c>
      <c r="AE3179" s="65"/>
      <c r="AF3179" s="65"/>
      <c r="AG3179" s="65"/>
      <c r="AH3179" s="69"/>
      <c r="AI3179" s="69"/>
      <c r="AJ3179" s="69"/>
    </row>
    <row r="3180" spans="1:36" ht="78" hidden="1" customHeight="1" x14ac:dyDescent="0.2">
      <c r="A3180" s="36" t="s">
        <v>5144</v>
      </c>
      <c r="B3180" s="65" t="s">
        <v>440</v>
      </c>
      <c r="C3180" s="65" t="s">
        <v>332</v>
      </c>
      <c r="D3180" s="37">
        <v>41827</v>
      </c>
      <c r="E3180" s="73">
        <v>0.5493055555555556</v>
      </c>
      <c r="F3180" s="119">
        <v>41827</v>
      </c>
      <c r="G3180" s="73">
        <v>0.68055555555555547</v>
      </c>
      <c r="H3180" s="209">
        <v>0.13124999999999987</v>
      </c>
      <c r="I3180" s="65">
        <v>19</v>
      </c>
      <c r="J3180" s="65" t="s">
        <v>5526</v>
      </c>
      <c r="K3180" s="65"/>
      <c r="L3180" s="65" t="s">
        <v>130</v>
      </c>
      <c r="M3180" s="65" t="s">
        <v>5527</v>
      </c>
      <c r="N3180" s="65">
        <v>0.4</v>
      </c>
      <c r="O3180" s="65" t="s">
        <v>71</v>
      </c>
      <c r="P3180" s="65" t="s">
        <v>5528</v>
      </c>
      <c r="Q3180" s="326" t="s">
        <v>5529</v>
      </c>
      <c r="R3180" s="65">
        <v>135</v>
      </c>
      <c r="S3180" s="65">
        <v>12</v>
      </c>
      <c r="T3180" s="135">
        <v>147</v>
      </c>
      <c r="U3180" s="158" t="s">
        <v>88</v>
      </c>
      <c r="V3180" s="158" t="s">
        <v>10063</v>
      </c>
      <c r="W3180" s="158" t="s">
        <v>10064</v>
      </c>
      <c r="X3180" s="158" t="s">
        <v>2673</v>
      </c>
      <c r="Y3180" s="158" t="s">
        <v>10065</v>
      </c>
      <c r="Z3180" s="474">
        <v>1</v>
      </c>
      <c r="AA3180" s="158" t="s">
        <v>10066</v>
      </c>
      <c r="AB3180" s="158">
        <v>0</v>
      </c>
      <c r="AC3180" s="158" t="s">
        <v>10067</v>
      </c>
      <c r="AD3180" s="158" t="s">
        <v>60</v>
      </c>
      <c r="AE3180" s="158"/>
      <c r="AF3180" s="158"/>
      <c r="AG3180" s="158" t="s">
        <v>10068</v>
      </c>
      <c r="AH3180" s="75"/>
      <c r="AI3180" s="75"/>
      <c r="AJ3180" s="75"/>
    </row>
    <row r="3181" spans="1:36" ht="81.75" hidden="1" customHeight="1" x14ac:dyDescent="0.2">
      <c r="A3181" s="36" t="s">
        <v>5144</v>
      </c>
      <c r="B3181" s="65" t="s">
        <v>440</v>
      </c>
      <c r="C3181" s="65" t="s">
        <v>1255</v>
      </c>
      <c r="D3181" s="37">
        <v>41847</v>
      </c>
      <c r="E3181" s="73">
        <v>0.77430555555555547</v>
      </c>
      <c r="F3181" s="119">
        <v>41847</v>
      </c>
      <c r="G3181" s="73">
        <v>0.89930555555555547</v>
      </c>
      <c r="H3181" s="209">
        <f>G3181-E3181</f>
        <v>0.125</v>
      </c>
      <c r="I3181" s="64">
        <v>3</v>
      </c>
      <c r="J3181" s="65" t="s">
        <v>5001</v>
      </c>
      <c r="K3181" s="65"/>
      <c r="L3181" s="65" t="s">
        <v>130</v>
      </c>
      <c r="M3181" s="65" t="s">
        <v>5002</v>
      </c>
      <c r="N3181" s="65">
        <v>0.4</v>
      </c>
      <c r="O3181" s="65" t="s">
        <v>71</v>
      </c>
      <c r="P3181" s="65" t="s">
        <v>5003</v>
      </c>
      <c r="Q3181" s="508" t="s">
        <v>7541</v>
      </c>
      <c r="R3181" s="65">
        <v>2</v>
      </c>
      <c r="S3181" s="64">
        <v>10</v>
      </c>
      <c r="T3181" s="135">
        <f>R3181+S3181</f>
        <v>12</v>
      </c>
      <c r="U3181" s="158" t="s">
        <v>85</v>
      </c>
      <c r="V3181" s="158">
        <v>2012</v>
      </c>
      <c r="W3181" s="158" t="s">
        <v>10069</v>
      </c>
      <c r="X3181" s="158" t="s">
        <v>175</v>
      </c>
      <c r="Y3181" s="463">
        <v>41833</v>
      </c>
      <c r="Z3181" s="158">
        <v>100</v>
      </c>
      <c r="AA3181" s="463">
        <v>41849</v>
      </c>
      <c r="AB3181" s="158">
        <v>0</v>
      </c>
      <c r="AC3181" s="463">
        <v>41833</v>
      </c>
      <c r="AD3181" s="158" t="s">
        <v>61</v>
      </c>
      <c r="AE3181" s="158"/>
      <c r="AF3181" s="158"/>
      <c r="AG3181" s="158"/>
      <c r="AH3181" s="75"/>
      <c r="AI3181" s="75"/>
      <c r="AJ3181" s="75"/>
    </row>
    <row r="3182" spans="1:36" ht="37.5" hidden="1" customHeight="1" x14ac:dyDescent="0.2">
      <c r="A3182" s="64" t="s">
        <v>5144</v>
      </c>
      <c r="B3182" s="119" t="s">
        <v>440</v>
      </c>
      <c r="C3182" s="66" t="s">
        <v>36</v>
      </c>
      <c r="D3182" s="37">
        <v>41850</v>
      </c>
      <c r="E3182" s="73">
        <v>0.43888888888888888</v>
      </c>
      <c r="F3182" s="119">
        <v>41820</v>
      </c>
      <c r="G3182" s="73">
        <v>0.58402777777777781</v>
      </c>
      <c r="H3182" s="209">
        <v>0.1451388888888889</v>
      </c>
      <c r="I3182" s="65">
        <v>186</v>
      </c>
      <c r="J3182" s="65" t="s">
        <v>7613</v>
      </c>
      <c r="K3182" s="65"/>
      <c r="L3182" s="65" t="s">
        <v>126</v>
      </c>
      <c r="M3182" s="67" t="s">
        <v>7614</v>
      </c>
      <c r="N3182" s="65" t="s">
        <v>103</v>
      </c>
      <c r="O3182" s="65" t="s">
        <v>68</v>
      </c>
      <c r="P3182" s="65" t="s">
        <v>7615</v>
      </c>
      <c r="Q3182" s="67" t="s">
        <v>7616</v>
      </c>
      <c r="R3182" s="65">
        <v>1327</v>
      </c>
      <c r="S3182" s="65">
        <v>254</v>
      </c>
      <c r="T3182" s="135">
        <v>1581</v>
      </c>
      <c r="U3182" s="158" t="s">
        <v>81</v>
      </c>
      <c r="V3182" s="158">
        <v>2010</v>
      </c>
      <c r="W3182" s="158" t="s">
        <v>10070</v>
      </c>
      <c r="X3182" s="158" t="s">
        <v>10071</v>
      </c>
      <c r="Y3182" s="463">
        <v>41840</v>
      </c>
      <c r="Z3182" s="158">
        <v>100</v>
      </c>
      <c r="AA3182" s="463">
        <v>41871</v>
      </c>
      <c r="AB3182" s="158">
        <v>0</v>
      </c>
      <c r="AC3182" s="463">
        <v>41840</v>
      </c>
      <c r="AD3182" s="158" t="s">
        <v>38</v>
      </c>
      <c r="AE3182" s="158"/>
      <c r="AF3182" s="158"/>
      <c r="AG3182" s="158"/>
      <c r="AH3182" s="75" t="s">
        <v>388</v>
      </c>
      <c r="AI3182" s="75"/>
      <c r="AJ3182" s="75"/>
    </row>
    <row r="3183" spans="1:36" ht="44.25" hidden="1" customHeight="1" x14ac:dyDescent="0.2">
      <c r="A3183" s="64" t="s">
        <v>7617</v>
      </c>
      <c r="B3183" s="65" t="s">
        <v>440</v>
      </c>
      <c r="C3183" s="158" t="s">
        <v>7638</v>
      </c>
      <c r="D3183" s="37">
        <v>41853</v>
      </c>
      <c r="E3183" s="649">
        <v>0.21249999999999999</v>
      </c>
      <c r="F3183" s="463">
        <v>41853</v>
      </c>
      <c r="G3183" s="649">
        <v>0.21249999999999999</v>
      </c>
      <c r="H3183" s="656">
        <f>G3183-E3183</f>
        <v>0</v>
      </c>
      <c r="I3183" s="158">
        <v>27</v>
      </c>
      <c r="J3183" s="158"/>
      <c r="K3183" s="158" t="s">
        <v>132</v>
      </c>
      <c r="L3183" s="158" t="s">
        <v>125</v>
      </c>
      <c r="M3183" s="158" t="s">
        <v>1993</v>
      </c>
      <c r="N3183" s="158">
        <v>110</v>
      </c>
      <c r="O3183" s="158" t="s">
        <v>63</v>
      </c>
      <c r="P3183" s="158"/>
      <c r="Q3183" s="158" t="s">
        <v>7639</v>
      </c>
      <c r="R3183" s="72"/>
      <c r="S3183" s="72">
        <v>22</v>
      </c>
      <c r="T3183" s="135">
        <f t="shared" ref="T3183:T3192" si="102">R3183+S3183</f>
        <v>22</v>
      </c>
      <c r="U3183" s="158" t="s">
        <v>75</v>
      </c>
      <c r="V3183" s="158">
        <v>1992</v>
      </c>
      <c r="W3183" s="158" t="s">
        <v>6758</v>
      </c>
      <c r="X3183" s="158" t="s">
        <v>6758</v>
      </c>
      <c r="Y3183" s="463">
        <v>41743</v>
      </c>
      <c r="Z3183" s="474">
        <v>1</v>
      </c>
      <c r="AA3183" s="158" t="s">
        <v>6758</v>
      </c>
      <c r="AB3183" s="158" t="s">
        <v>6758</v>
      </c>
      <c r="AC3183" s="158" t="s">
        <v>6758</v>
      </c>
      <c r="AD3183" s="158" t="s">
        <v>55</v>
      </c>
      <c r="AE3183" s="158"/>
      <c r="AF3183" s="158"/>
      <c r="AG3183" s="158"/>
      <c r="AH3183" s="69"/>
      <c r="AI3183" s="69"/>
      <c r="AJ3183" s="69"/>
    </row>
    <row r="3184" spans="1:36" ht="31.5" hidden="1" customHeight="1" x14ac:dyDescent="0.2">
      <c r="A3184" s="158" t="s">
        <v>7617</v>
      </c>
      <c r="B3184" s="65" t="s">
        <v>440</v>
      </c>
      <c r="C3184" s="65" t="s">
        <v>1255</v>
      </c>
      <c r="D3184" s="37">
        <v>41858</v>
      </c>
      <c r="E3184" s="73">
        <v>0.14930555555555555</v>
      </c>
      <c r="F3184" s="119">
        <v>41858</v>
      </c>
      <c r="G3184" s="73">
        <v>0.58333333333333337</v>
      </c>
      <c r="H3184" s="209">
        <f>G3184-E3184</f>
        <v>0.43402777777777779</v>
      </c>
      <c r="I3184" s="65">
        <v>2</v>
      </c>
      <c r="J3184" s="65"/>
      <c r="K3184" s="65"/>
      <c r="L3184" s="65" t="s">
        <v>130</v>
      </c>
      <c r="M3184" s="65" t="s">
        <v>7933</v>
      </c>
      <c r="N3184" s="65">
        <v>0.4</v>
      </c>
      <c r="O3184" s="65" t="s">
        <v>71</v>
      </c>
      <c r="P3184" s="64" t="s">
        <v>7933</v>
      </c>
      <c r="Q3184" s="508" t="s">
        <v>7934</v>
      </c>
      <c r="R3184" s="65">
        <v>77.7</v>
      </c>
      <c r="S3184" s="65"/>
      <c r="T3184" s="135">
        <f t="shared" si="102"/>
        <v>77.7</v>
      </c>
      <c r="U3184" s="158" t="s">
        <v>88</v>
      </c>
      <c r="V3184" s="158">
        <v>2009</v>
      </c>
      <c r="W3184" s="158" t="s">
        <v>10062</v>
      </c>
      <c r="X3184" s="158" t="s">
        <v>7026</v>
      </c>
      <c r="Y3184" s="463">
        <v>41849</v>
      </c>
      <c r="Z3184" s="158">
        <v>100</v>
      </c>
      <c r="AA3184" s="463">
        <v>41859</v>
      </c>
      <c r="AB3184" s="158">
        <v>0</v>
      </c>
      <c r="AC3184" s="463">
        <v>41849</v>
      </c>
      <c r="AD3184" s="158" t="s">
        <v>60</v>
      </c>
      <c r="AE3184" s="65"/>
      <c r="AF3184" s="65"/>
      <c r="AG3184" s="65"/>
      <c r="AH3184" s="75"/>
      <c r="AI3184" s="75"/>
      <c r="AJ3184" s="75"/>
    </row>
    <row r="3185" spans="1:36" ht="110.25" hidden="1" customHeight="1" x14ac:dyDescent="0.2">
      <c r="A3185" s="158" t="s">
        <v>7617</v>
      </c>
      <c r="B3185" s="158" t="s">
        <v>440</v>
      </c>
      <c r="C3185" s="158" t="s">
        <v>332</v>
      </c>
      <c r="D3185" s="37">
        <v>41860</v>
      </c>
      <c r="E3185" s="648">
        <v>0.74652777777777779</v>
      </c>
      <c r="F3185" s="463">
        <v>41860</v>
      </c>
      <c r="G3185" s="648">
        <v>0.77777777777777779</v>
      </c>
      <c r="H3185" s="656">
        <f>G3185-E3185</f>
        <v>3.125E-2</v>
      </c>
      <c r="I3185" s="158">
        <v>10</v>
      </c>
      <c r="J3185" s="158" t="s">
        <v>5526</v>
      </c>
      <c r="K3185" s="158"/>
      <c r="L3185" s="158" t="s">
        <v>130</v>
      </c>
      <c r="M3185" s="158" t="s">
        <v>5527</v>
      </c>
      <c r="N3185" s="158">
        <v>0.4</v>
      </c>
      <c r="O3185" s="158" t="s">
        <v>71</v>
      </c>
      <c r="P3185" s="158" t="s">
        <v>8074</v>
      </c>
      <c r="Q3185" s="326" t="s">
        <v>8075</v>
      </c>
      <c r="R3185" s="68">
        <v>121</v>
      </c>
      <c r="S3185" s="68"/>
      <c r="T3185" s="537">
        <f t="shared" si="102"/>
        <v>121</v>
      </c>
      <c r="U3185" s="158" t="s">
        <v>88</v>
      </c>
      <c r="V3185" s="158">
        <v>2005</v>
      </c>
      <c r="W3185" s="158" t="s">
        <v>10061</v>
      </c>
      <c r="X3185" s="158" t="s">
        <v>2673</v>
      </c>
      <c r="Y3185" s="463">
        <v>41850</v>
      </c>
      <c r="Z3185" s="158">
        <v>100</v>
      </c>
      <c r="AA3185" s="463">
        <v>41874</v>
      </c>
      <c r="AB3185" s="158">
        <v>0</v>
      </c>
      <c r="AC3185" s="463">
        <v>41850</v>
      </c>
      <c r="AD3185" s="158" t="s">
        <v>60</v>
      </c>
      <c r="AE3185" s="65"/>
      <c r="AF3185" s="65"/>
      <c r="AG3185" s="65"/>
      <c r="AH3185" s="75"/>
      <c r="AI3185" s="75"/>
      <c r="AJ3185" s="75"/>
    </row>
    <row r="3186" spans="1:36" ht="89.25" hidden="1" customHeight="1" x14ac:dyDescent="0.2">
      <c r="A3186" s="64" t="s">
        <v>7617</v>
      </c>
      <c r="B3186" s="65" t="s">
        <v>440</v>
      </c>
      <c r="C3186" s="65" t="s">
        <v>36</v>
      </c>
      <c r="D3186" s="37">
        <v>41861</v>
      </c>
      <c r="E3186" s="73">
        <v>0.51180555555555551</v>
      </c>
      <c r="F3186" s="119">
        <v>41861</v>
      </c>
      <c r="G3186" s="73">
        <v>0.52430555555555558</v>
      </c>
      <c r="H3186" s="209">
        <f>G3186-E3186</f>
        <v>1.2500000000000067E-2</v>
      </c>
      <c r="I3186" s="68">
        <v>395</v>
      </c>
      <c r="J3186" s="65" t="s">
        <v>8076</v>
      </c>
      <c r="K3186" s="65" t="s">
        <v>135</v>
      </c>
      <c r="L3186" s="281" t="s">
        <v>127</v>
      </c>
      <c r="M3186" s="65" t="s">
        <v>8077</v>
      </c>
      <c r="N3186" s="65">
        <v>35</v>
      </c>
      <c r="O3186" s="65" t="s">
        <v>63</v>
      </c>
      <c r="P3186" s="65" t="s">
        <v>8161</v>
      </c>
      <c r="Q3186" s="250" t="s">
        <v>8162</v>
      </c>
      <c r="R3186" s="946">
        <f>3538/2</f>
        <v>1769</v>
      </c>
      <c r="S3186" s="957">
        <f>167.9/2</f>
        <v>83.95</v>
      </c>
      <c r="T3186" s="537">
        <f t="shared" si="102"/>
        <v>1852.95</v>
      </c>
      <c r="U3186" s="158" t="s">
        <v>84</v>
      </c>
      <c r="V3186" s="158">
        <v>2013</v>
      </c>
      <c r="W3186" s="158" t="s">
        <v>10059</v>
      </c>
      <c r="X3186" s="158" t="s">
        <v>175</v>
      </c>
      <c r="Y3186" s="463">
        <v>41703</v>
      </c>
      <c r="Z3186" s="158">
        <v>100</v>
      </c>
      <c r="AA3186" s="463">
        <v>42068</v>
      </c>
      <c r="AB3186" s="158">
        <v>0</v>
      </c>
      <c r="AC3186" s="463">
        <v>41703</v>
      </c>
      <c r="AD3186" s="158" t="s">
        <v>46</v>
      </c>
      <c r="AE3186" s="65"/>
      <c r="AF3186" s="65"/>
      <c r="AG3186" s="65"/>
      <c r="AH3186" s="75"/>
      <c r="AI3186" s="75"/>
      <c r="AJ3186" s="75"/>
    </row>
    <row r="3187" spans="1:36" ht="38.25" hidden="1" customHeight="1" x14ac:dyDescent="0.2">
      <c r="A3187" s="64" t="s">
        <v>7617</v>
      </c>
      <c r="B3187" s="65" t="s">
        <v>440</v>
      </c>
      <c r="C3187" s="65" t="s">
        <v>36</v>
      </c>
      <c r="D3187" s="37">
        <v>41861</v>
      </c>
      <c r="E3187" s="73">
        <v>0.87291666666666667</v>
      </c>
      <c r="F3187" s="119">
        <v>41862</v>
      </c>
      <c r="G3187" s="157">
        <v>0.7006944444444444</v>
      </c>
      <c r="H3187" s="209">
        <v>0.82777777777777783</v>
      </c>
      <c r="I3187" s="68"/>
      <c r="J3187" s="65" t="s">
        <v>8076</v>
      </c>
      <c r="K3187" s="65"/>
      <c r="L3187" s="281" t="s">
        <v>127</v>
      </c>
      <c r="M3187" s="65" t="s">
        <v>8077</v>
      </c>
      <c r="N3187" s="65">
        <v>35</v>
      </c>
      <c r="O3187" s="65" t="s">
        <v>63</v>
      </c>
      <c r="P3187" s="65" t="s">
        <v>8163</v>
      </c>
      <c r="Q3187" s="77" t="s">
        <v>8164</v>
      </c>
      <c r="R3187" s="946">
        <f>3538/2</f>
        <v>1769</v>
      </c>
      <c r="S3187" s="957">
        <f>167.9/2</f>
        <v>83.95</v>
      </c>
      <c r="T3187" s="537">
        <f t="shared" si="102"/>
        <v>1852.95</v>
      </c>
      <c r="U3187" s="158" t="s">
        <v>84</v>
      </c>
      <c r="V3187" s="158">
        <v>2013</v>
      </c>
      <c r="W3187" s="158" t="s">
        <v>10059</v>
      </c>
      <c r="X3187" s="158" t="s">
        <v>175</v>
      </c>
      <c r="Y3187" s="463">
        <v>41704</v>
      </c>
      <c r="Z3187" s="158">
        <v>101</v>
      </c>
      <c r="AA3187" s="463">
        <v>42069</v>
      </c>
      <c r="AB3187" s="158">
        <v>1</v>
      </c>
      <c r="AC3187" s="463">
        <v>41704</v>
      </c>
      <c r="AD3187" s="158" t="s">
        <v>46</v>
      </c>
      <c r="AE3187" s="65"/>
      <c r="AF3187" s="65"/>
      <c r="AG3187" s="65"/>
      <c r="AH3187" s="75"/>
      <c r="AI3187" s="75"/>
      <c r="AJ3187" s="75"/>
    </row>
    <row r="3188" spans="1:36" s="75" customFormat="1" ht="127.5" hidden="1" customHeight="1" x14ac:dyDescent="0.2">
      <c r="A3188" s="64" t="s">
        <v>7617</v>
      </c>
      <c r="B3188" s="65" t="s">
        <v>440</v>
      </c>
      <c r="C3188" s="65" t="s">
        <v>36</v>
      </c>
      <c r="D3188" s="37">
        <v>41861</v>
      </c>
      <c r="E3188" s="73">
        <v>0.70486111111111116</v>
      </c>
      <c r="F3188" s="119">
        <v>41861</v>
      </c>
      <c r="G3188" s="73">
        <v>0.70486111111111116</v>
      </c>
      <c r="H3188" s="209">
        <f t="shared" ref="H3188:H3198" si="103">G3188-E3188</f>
        <v>0</v>
      </c>
      <c r="I3188" s="65">
        <v>112</v>
      </c>
      <c r="J3188" s="158" t="s">
        <v>5005</v>
      </c>
      <c r="K3188" s="65" t="s">
        <v>132</v>
      </c>
      <c r="L3188" s="65" t="s">
        <v>128</v>
      </c>
      <c r="M3188" s="158" t="s">
        <v>1993</v>
      </c>
      <c r="N3188" s="65">
        <v>35</v>
      </c>
      <c r="O3188" s="65" t="s">
        <v>63</v>
      </c>
      <c r="P3188" s="158" t="s">
        <v>8078</v>
      </c>
      <c r="Q3188" s="1300" t="s">
        <v>8079</v>
      </c>
      <c r="R3188" s="65">
        <v>246</v>
      </c>
      <c r="S3188" s="65"/>
      <c r="T3188" s="135">
        <f t="shared" si="102"/>
        <v>246</v>
      </c>
      <c r="U3188" s="158" t="s">
        <v>84</v>
      </c>
      <c r="V3188" s="158">
        <v>2001</v>
      </c>
      <c r="W3188" s="158" t="s">
        <v>10060</v>
      </c>
      <c r="X3188" s="158" t="s">
        <v>175</v>
      </c>
      <c r="Y3188" s="463">
        <v>41506</v>
      </c>
      <c r="Z3188" s="474">
        <v>1</v>
      </c>
      <c r="AA3188" s="463">
        <v>41871</v>
      </c>
      <c r="AB3188" s="158">
        <v>0</v>
      </c>
      <c r="AC3188" s="463">
        <v>41506</v>
      </c>
      <c r="AD3188" s="158" t="s">
        <v>48</v>
      </c>
      <c r="AE3188" s="65"/>
      <c r="AF3188" s="65"/>
      <c r="AG3188" s="1274"/>
    </row>
    <row r="3189" spans="1:36" s="75" customFormat="1" ht="47.25" hidden="1" customHeight="1" x14ac:dyDescent="0.2">
      <c r="A3189" s="64" t="s">
        <v>7617</v>
      </c>
      <c r="B3189" s="65" t="s">
        <v>440</v>
      </c>
      <c r="C3189" s="65" t="s">
        <v>36</v>
      </c>
      <c r="D3189" s="37">
        <v>41864</v>
      </c>
      <c r="E3189" s="73">
        <v>8.9583333333333334E-2</v>
      </c>
      <c r="F3189" s="119">
        <v>41864</v>
      </c>
      <c r="G3189" s="73">
        <v>0.48541666666666666</v>
      </c>
      <c r="H3189" s="209">
        <f t="shared" si="103"/>
        <v>0.39583333333333331</v>
      </c>
      <c r="I3189" s="65">
        <v>69</v>
      </c>
      <c r="J3189" s="65" t="s">
        <v>8076</v>
      </c>
      <c r="K3189" s="65"/>
      <c r="L3189" s="281" t="s">
        <v>127</v>
      </c>
      <c r="M3189" s="65" t="s">
        <v>8077</v>
      </c>
      <c r="N3189" s="65">
        <v>35</v>
      </c>
      <c r="O3189" s="65" t="s">
        <v>63</v>
      </c>
      <c r="P3189" s="65" t="s">
        <v>8165</v>
      </c>
      <c r="Q3189" s="77" t="s">
        <v>8166</v>
      </c>
      <c r="R3189" s="65">
        <v>1095.7</v>
      </c>
      <c r="S3189" s="65">
        <v>40.700000000000003</v>
      </c>
      <c r="T3189" s="135">
        <f t="shared" si="102"/>
        <v>1136.4000000000001</v>
      </c>
      <c r="U3189" s="158" t="s">
        <v>84</v>
      </c>
      <c r="V3189" s="158">
        <v>2013</v>
      </c>
      <c r="W3189" s="158" t="s">
        <v>10059</v>
      </c>
      <c r="X3189" s="158" t="s">
        <v>175</v>
      </c>
      <c r="Y3189" s="158" t="s">
        <v>6758</v>
      </c>
      <c r="Z3189" s="474" t="s">
        <v>6758</v>
      </c>
      <c r="AA3189" s="158">
        <v>2014</v>
      </c>
      <c r="AB3189" s="158">
        <v>0</v>
      </c>
      <c r="AC3189" s="158">
        <v>2013</v>
      </c>
      <c r="AD3189" s="158" t="s">
        <v>46</v>
      </c>
      <c r="AE3189" s="65"/>
      <c r="AF3189" s="65"/>
      <c r="AG3189" s="1274"/>
    </row>
    <row r="3190" spans="1:36" s="75" customFormat="1" ht="47.25" hidden="1" customHeight="1" x14ac:dyDescent="0.2">
      <c r="A3190" s="64" t="s">
        <v>8717</v>
      </c>
      <c r="B3190" s="65" t="s">
        <v>440</v>
      </c>
      <c r="C3190" s="65" t="s">
        <v>36</v>
      </c>
      <c r="D3190" s="119">
        <v>41896</v>
      </c>
      <c r="E3190" s="295">
        <v>0.11491898148148148</v>
      </c>
      <c r="F3190" s="119">
        <v>41896</v>
      </c>
      <c r="G3190" s="295">
        <v>0.11497685185185186</v>
      </c>
      <c r="H3190" s="296">
        <f t="shared" si="103"/>
        <v>5.7870370370374791E-5</v>
      </c>
      <c r="I3190" s="65">
        <v>13</v>
      </c>
      <c r="J3190" s="65" t="s">
        <v>1004</v>
      </c>
      <c r="K3190" s="65" t="s">
        <v>132</v>
      </c>
      <c r="L3190" s="65" t="s">
        <v>128</v>
      </c>
      <c r="M3190" s="65" t="s">
        <v>9377</v>
      </c>
      <c r="N3190" s="65">
        <v>35</v>
      </c>
      <c r="O3190" s="65" t="s">
        <v>63</v>
      </c>
      <c r="P3190" s="65" t="s">
        <v>9378</v>
      </c>
      <c r="Q3190" s="65" t="s">
        <v>9379</v>
      </c>
      <c r="R3190" s="65"/>
      <c r="S3190" s="65">
        <v>7.3</v>
      </c>
      <c r="T3190" s="135">
        <f t="shared" si="102"/>
        <v>7.3</v>
      </c>
      <c r="U3190" s="158" t="s">
        <v>84</v>
      </c>
      <c r="V3190" s="158">
        <v>2000</v>
      </c>
      <c r="W3190" s="158" t="s">
        <v>150</v>
      </c>
      <c r="X3190" s="158" t="s">
        <v>175</v>
      </c>
      <c r="Y3190" s="463">
        <v>41524</v>
      </c>
      <c r="Z3190" s="474">
        <v>1</v>
      </c>
      <c r="AA3190" s="158">
        <v>2014</v>
      </c>
      <c r="AB3190" s="158">
        <v>0</v>
      </c>
      <c r="AC3190" s="158">
        <v>2013</v>
      </c>
      <c r="AD3190" s="158" t="s">
        <v>48</v>
      </c>
      <c r="AE3190" s="65"/>
      <c r="AF3190" s="65"/>
      <c r="AG3190" s="1274"/>
    </row>
    <row r="3191" spans="1:36" s="75" customFormat="1" ht="94.5" hidden="1" customHeight="1" x14ac:dyDescent="0.2">
      <c r="A3191" s="64" t="s">
        <v>9031</v>
      </c>
      <c r="B3191" s="65" t="s">
        <v>440</v>
      </c>
      <c r="C3191" s="65" t="s">
        <v>1255</v>
      </c>
      <c r="D3191" s="119">
        <v>41917</v>
      </c>
      <c r="E3191" s="73">
        <v>0.60416666666666663</v>
      </c>
      <c r="F3191" s="119">
        <v>41917</v>
      </c>
      <c r="G3191" s="73">
        <v>0.73611111111111116</v>
      </c>
      <c r="H3191" s="38">
        <f t="shared" si="103"/>
        <v>0.13194444444444453</v>
      </c>
      <c r="I3191" s="65">
        <v>2</v>
      </c>
      <c r="J3191" s="65" t="s">
        <v>1989</v>
      </c>
      <c r="K3191" s="65"/>
      <c r="L3191" s="65" t="s">
        <v>130</v>
      </c>
      <c r="M3191" s="65" t="s">
        <v>9380</v>
      </c>
      <c r="N3191" s="65">
        <v>0.4</v>
      </c>
      <c r="O3191" s="65" t="s">
        <v>71</v>
      </c>
      <c r="P3191" s="64" t="s">
        <v>9380</v>
      </c>
      <c r="Q3191" s="65" t="s">
        <v>9381</v>
      </c>
      <c r="R3191" s="173">
        <v>23.5</v>
      </c>
      <c r="S3191" s="173"/>
      <c r="T3191" s="135">
        <f t="shared" si="102"/>
        <v>23.5</v>
      </c>
      <c r="U3191" s="64" t="s">
        <v>88</v>
      </c>
      <c r="V3191" s="64">
        <v>2013</v>
      </c>
      <c r="W3191" s="64" t="s">
        <v>11680</v>
      </c>
      <c r="X3191" s="64" t="s">
        <v>7026</v>
      </c>
      <c r="Y3191" s="461">
        <v>41907</v>
      </c>
      <c r="Z3191" s="475">
        <v>1</v>
      </c>
      <c r="AA3191" s="461">
        <v>41919</v>
      </c>
      <c r="AB3191" s="64">
        <v>0</v>
      </c>
      <c r="AC3191" s="461">
        <v>41907</v>
      </c>
      <c r="AD3191" s="64" t="s">
        <v>60</v>
      </c>
      <c r="AE3191" s="65"/>
      <c r="AF3191" s="65"/>
      <c r="AG3191" s="1274"/>
      <c r="AJ3191" s="3"/>
    </row>
    <row r="3192" spans="1:36" s="75" customFormat="1" ht="78.75" hidden="1" customHeight="1" x14ac:dyDescent="0.2">
      <c r="A3192" s="64" t="s">
        <v>9031</v>
      </c>
      <c r="B3192" s="64" t="s">
        <v>440</v>
      </c>
      <c r="C3192" s="65" t="s">
        <v>1255</v>
      </c>
      <c r="D3192" s="119">
        <v>41923</v>
      </c>
      <c r="E3192" s="66">
        <v>0.33680555555555558</v>
      </c>
      <c r="F3192" s="119">
        <v>41923</v>
      </c>
      <c r="G3192" s="73">
        <v>0.33680555555555558</v>
      </c>
      <c r="H3192" s="38">
        <f t="shared" si="103"/>
        <v>0</v>
      </c>
      <c r="I3192" s="65">
        <v>3</v>
      </c>
      <c r="J3192" s="65"/>
      <c r="K3192" s="65"/>
      <c r="L3192" s="65" t="s">
        <v>130</v>
      </c>
      <c r="M3192" s="65" t="s">
        <v>9465</v>
      </c>
      <c r="N3192" s="65">
        <v>0.4</v>
      </c>
      <c r="O3192" s="65" t="s">
        <v>71</v>
      </c>
      <c r="P3192" s="65" t="s">
        <v>9465</v>
      </c>
      <c r="Q3192" s="65" t="s">
        <v>9466</v>
      </c>
      <c r="R3192" s="173">
        <v>1.8</v>
      </c>
      <c r="S3192" s="173">
        <v>7.1</v>
      </c>
      <c r="T3192" s="135">
        <f t="shared" si="102"/>
        <v>8.9</v>
      </c>
      <c r="U3192" s="64" t="s">
        <v>88</v>
      </c>
      <c r="V3192" s="64">
        <v>2011</v>
      </c>
      <c r="W3192" s="64" t="s">
        <v>11681</v>
      </c>
      <c r="X3192" s="64" t="s">
        <v>2673</v>
      </c>
      <c r="Y3192" s="461">
        <v>41897</v>
      </c>
      <c r="Z3192" s="475">
        <v>1</v>
      </c>
      <c r="AA3192" s="461">
        <v>41927</v>
      </c>
      <c r="AB3192" s="64">
        <v>0</v>
      </c>
      <c r="AC3192" s="461">
        <v>41897</v>
      </c>
      <c r="AD3192" s="64" t="s">
        <v>61</v>
      </c>
      <c r="AE3192" s="64"/>
      <c r="AF3192" s="64"/>
      <c r="AG3192" s="485"/>
      <c r="AJ3192" s="3" t="s">
        <v>2261</v>
      </c>
    </row>
    <row r="3193" spans="1:36" s="75" customFormat="1" ht="31.5" hidden="1" customHeight="1" x14ac:dyDescent="0.2">
      <c r="A3193" s="64" t="s">
        <v>9031</v>
      </c>
      <c r="B3193" s="64" t="s">
        <v>440</v>
      </c>
      <c r="C3193" s="65" t="s">
        <v>36</v>
      </c>
      <c r="D3193" s="119">
        <v>41924</v>
      </c>
      <c r="E3193" s="66">
        <v>0.46180555555555558</v>
      </c>
      <c r="F3193" s="119">
        <v>41924</v>
      </c>
      <c r="G3193" s="73">
        <v>0.7055555555555556</v>
      </c>
      <c r="H3193" s="38">
        <f t="shared" si="103"/>
        <v>0.24375000000000002</v>
      </c>
      <c r="I3193" s="65" t="s">
        <v>4273</v>
      </c>
      <c r="J3193" s="65" t="s">
        <v>9467</v>
      </c>
      <c r="K3193" s="65"/>
      <c r="L3193" s="65" t="s">
        <v>130</v>
      </c>
      <c r="M3193" s="65" t="s">
        <v>9468</v>
      </c>
      <c r="N3193" s="65" t="s">
        <v>103</v>
      </c>
      <c r="O3193" s="65" t="s">
        <v>68</v>
      </c>
      <c r="P3193" s="65" t="s">
        <v>9469</v>
      </c>
      <c r="Q3193" s="926" t="s">
        <v>11764</v>
      </c>
      <c r="R3193" s="173"/>
      <c r="S3193" s="173"/>
      <c r="T3193" s="135"/>
      <c r="U3193" s="64" t="s">
        <v>89</v>
      </c>
      <c r="V3193" s="64">
        <v>2014</v>
      </c>
      <c r="W3193" s="64" t="s">
        <v>2657</v>
      </c>
      <c r="X3193" s="64" t="s">
        <v>11682</v>
      </c>
      <c r="Y3193" s="461">
        <v>41885</v>
      </c>
      <c r="Z3193" s="475">
        <v>1</v>
      </c>
      <c r="AA3193" s="64">
        <v>2015</v>
      </c>
      <c r="AB3193" s="64">
        <v>0</v>
      </c>
      <c r="AC3193" s="461">
        <v>41885</v>
      </c>
      <c r="AD3193" s="64" t="s">
        <v>40</v>
      </c>
      <c r="AE3193" s="65"/>
      <c r="AF3193" s="65"/>
      <c r="AG3193" s="1274" t="s">
        <v>11683</v>
      </c>
    </row>
    <row r="3194" spans="1:36" s="75" customFormat="1" ht="94.5" hidden="1" customHeight="1" x14ac:dyDescent="0.2">
      <c r="A3194" s="64" t="s">
        <v>9031</v>
      </c>
      <c r="B3194" s="158" t="s">
        <v>440</v>
      </c>
      <c r="C3194" s="158" t="s">
        <v>36</v>
      </c>
      <c r="D3194" s="463">
        <v>41939</v>
      </c>
      <c r="E3194" s="648">
        <v>0.77708333333333324</v>
      </c>
      <c r="F3194" s="463">
        <v>41939</v>
      </c>
      <c r="G3194" s="649">
        <v>0.89722222222222225</v>
      </c>
      <c r="H3194" s="656">
        <f t="shared" si="103"/>
        <v>0.12013888888888902</v>
      </c>
      <c r="I3194" s="65" t="s">
        <v>10329</v>
      </c>
      <c r="J3194" s="65" t="s">
        <v>10330</v>
      </c>
      <c r="K3194" s="65"/>
      <c r="L3194" s="65" t="s">
        <v>126</v>
      </c>
      <c r="M3194" s="65" t="s">
        <v>10331</v>
      </c>
      <c r="N3194" s="65" t="s">
        <v>103</v>
      </c>
      <c r="O3194" s="65" t="s">
        <v>68</v>
      </c>
      <c r="P3194" s="65" t="s">
        <v>10332</v>
      </c>
      <c r="Q3194" s="926" t="s">
        <v>10333</v>
      </c>
      <c r="R3194" s="173"/>
      <c r="S3194" s="173"/>
      <c r="T3194" s="135"/>
      <c r="U3194" s="65" t="s">
        <v>92</v>
      </c>
      <c r="V3194" s="65">
        <v>2014</v>
      </c>
      <c r="W3194" s="65" t="s">
        <v>11684</v>
      </c>
      <c r="X3194" s="65" t="s">
        <v>11685</v>
      </c>
      <c r="Y3194" s="65" t="s">
        <v>183</v>
      </c>
      <c r="Z3194" s="65" t="s">
        <v>183</v>
      </c>
      <c r="AA3194" s="65"/>
      <c r="AB3194" s="65" t="s">
        <v>183</v>
      </c>
      <c r="AC3194" s="65" t="s">
        <v>183</v>
      </c>
      <c r="AD3194" s="65" t="s">
        <v>61</v>
      </c>
      <c r="AE3194" s="65"/>
      <c r="AF3194" s="65"/>
      <c r="AG3194" s="1274"/>
    </row>
    <row r="3195" spans="1:36" s="75" customFormat="1" ht="31.5" hidden="1" customHeight="1" x14ac:dyDescent="0.2">
      <c r="A3195" s="64" t="s">
        <v>9031</v>
      </c>
      <c r="B3195" s="158" t="s">
        <v>440</v>
      </c>
      <c r="C3195" s="158" t="s">
        <v>36</v>
      </c>
      <c r="D3195" s="463">
        <v>41940</v>
      </c>
      <c r="E3195" s="648">
        <v>0.47152777777777777</v>
      </c>
      <c r="F3195" s="461">
        <v>41940</v>
      </c>
      <c r="G3195" s="500">
        <v>0.8041666666666667</v>
      </c>
      <c r="H3195" s="209">
        <f t="shared" si="103"/>
        <v>0.33263888888888893</v>
      </c>
      <c r="I3195" s="65" t="s">
        <v>4273</v>
      </c>
      <c r="J3195" s="65" t="s">
        <v>10330</v>
      </c>
      <c r="K3195" s="65"/>
      <c r="L3195" s="65" t="s">
        <v>126</v>
      </c>
      <c r="M3195" s="65" t="s">
        <v>10331</v>
      </c>
      <c r="N3195" s="65" t="s">
        <v>103</v>
      </c>
      <c r="O3195" s="65" t="s">
        <v>68</v>
      </c>
      <c r="P3195" s="65" t="s">
        <v>10332</v>
      </c>
      <c r="Q3195" s="926" t="s">
        <v>10394</v>
      </c>
      <c r="R3195" s="64"/>
      <c r="S3195" s="64"/>
      <c r="T3195" s="135"/>
      <c r="U3195" s="65" t="s">
        <v>92</v>
      </c>
      <c r="V3195" s="65">
        <v>2014</v>
      </c>
      <c r="W3195" s="65" t="s">
        <v>11684</v>
      </c>
      <c r="X3195" s="65" t="s">
        <v>11685</v>
      </c>
      <c r="Y3195" s="65" t="s">
        <v>183</v>
      </c>
      <c r="Z3195" s="65" t="s">
        <v>183</v>
      </c>
      <c r="AA3195" s="65"/>
      <c r="AB3195" s="65" t="s">
        <v>183</v>
      </c>
      <c r="AC3195" s="65" t="s">
        <v>183</v>
      </c>
      <c r="AD3195" s="65" t="s">
        <v>61</v>
      </c>
      <c r="AE3195" s="65"/>
      <c r="AF3195" s="65"/>
      <c r="AG3195" s="1274"/>
    </row>
    <row r="3196" spans="1:36" s="75" customFormat="1" ht="110.25" hidden="1" customHeight="1" x14ac:dyDescent="0.2">
      <c r="A3196" s="158" t="s">
        <v>10168</v>
      </c>
      <c r="B3196" s="64" t="s">
        <v>440</v>
      </c>
      <c r="C3196" s="64" t="s">
        <v>1255</v>
      </c>
      <c r="D3196" s="119">
        <v>41950</v>
      </c>
      <c r="E3196" s="73">
        <v>0.17847222222222223</v>
      </c>
      <c r="F3196" s="119">
        <v>41950</v>
      </c>
      <c r="G3196" s="73">
        <v>0.24652777777777779</v>
      </c>
      <c r="H3196" s="209">
        <f t="shared" si="103"/>
        <v>6.8055555555555564E-2</v>
      </c>
      <c r="I3196" s="65">
        <v>2</v>
      </c>
      <c r="J3196" s="65" t="s">
        <v>1989</v>
      </c>
      <c r="K3196" s="65"/>
      <c r="L3196" s="64" t="s">
        <v>130</v>
      </c>
      <c r="M3196" s="65" t="s">
        <v>10521</v>
      </c>
      <c r="N3196" s="65">
        <v>0.4</v>
      </c>
      <c r="O3196" s="65" t="s">
        <v>71</v>
      </c>
      <c r="P3196" s="65" t="s">
        <v>10521</v>
      </c>
      <c r="Q3196" s="64" t="s">
        <v>10522</v>
      </c>
      <c r="R3196" s="64">
        <v>15.5</v>
      </c>
      <c r="S3196" s="64"/>
      <c r="T3196" s="135">
        <f t="shared" ref="T3196:T3202" si="104">R3196+S3196</f>
        <v>15.5</v>
      </c>
      <c r="U3196" s="65" t="s">
        <v>88</v>
      </c>
      <c r="V3196" s="119">
        <v>41286</v>
      </c>
      <c r="W3196" s="65" t="s">
        <v>11686</v>
      </c>
      <c r="X3196" s="64" t="s">
        <v>7026</v>
      </c>
      <c r="Y3196" s="119">
        <v>41947</v>
      </c>
      <c r="Z3196" s="65">
        <v>100</v>
      </c>
      <c r="AA3196" s="119">
        <v>41957</v>
      </c>
      <c r="AB3196" s="65">
        <v>0</v>
      </c>
      <c r="AC3196" s="119">
        <v>41947</v>
      </c>
      <c r="AD3196" s="65" t="s">
        <v>60</v>
      </c>
      <c r="AE3196" s="65"/>
      <c r="AF3196" s="65"/>
      <c r="AG3196" s="1274"/>
    </row>
    <row r="3197" spans="1:36" s="75" customFormat="1" ht="31.5" hidden="1" customHeight="1" x14ac:dyDescent="0.2">
      <c r="A3197" s="158" t="s">
        <v>10168</v>
      </c>
      <c r="B3197" s="64" t="s">
        <v>440</v>
      </c>
      <c r="C3197" s="64" t="s">
        <v>36</v>
      </c>
      <c r="D3197" s="119">
        <v>41951</v>
      </c>
      <c r="E3197" s="73">
        <v>0.54166666666666663</v>
      </c>
      <c r="F3197" s="119">
        <v>41951</v>
      </c>
      <c r="G3197" s="73">
        <v>0.76180555555555562</v>
      </c>
      <c r="H3197" s="209">
        <f t="shared" si="103"/>
        <v>0.22013888888888899</v>
      </c>
      <c r="I3197" s="65">
        <v>38</v>
      </c>
      <c r="J3197" s="65" t="s">
        <v>10532</v>
      </c>
      <c r="K3197" s="65"/>
      <c r="L3197" s="64" t="s">
        <v>130</v>
      </c>
      <c r="M3197" s="65" t="s">
        <v>10533</v>
      </c>
      <c r="N3197" s="65" t="s">
        <v>103</v>
      </c>
      <c r="O3197" s="65" t="s">
        <v>64</v>
      </c>
      <c r="P3197" s="65" t="s">
        <v>10534</v>
      </c>
      <c r="Q3197" s="250" t="s">
        <v>10535</v>
      </c>
      <c r="R3197" s="64">
        <v>103</v>
      </c>
      <c r="S3197" s="64">
        <v>115</v>
      </c>
      <c r="T3197" s="135">
        <f t="shared" si="104"/>
        <v>218</v>
      </c>
      <c r="U3197" s="65" t="s">
        <v>73</v>
      </c>
      <c r="V3197" s="65">
        <v>2012</v>
      </c>
      <c r="W3197" s="65" t="s">
        <v>11687</v>
      </c>
      <c r="X3197" s="65" t="s">
        <v>11688</v>
      </c>
      <c r="Y3197" s="119">
        <v>41951</v>
      </c>
      <c r="Z3197" s="65">
        <v>100</v>
      </c>
      <c r="AA3197" s="65">
        <v>2015</v>
      </c>
      <c r="AB3197" s="65">
        <v>0</v>
      </c>
      <c r="AC3197" s="65">
        <v>2012</v>
      </c>
      <c r="AD3197" s="65" t="s">
        <v>46</v>
      </c>
      <c r="AE3197" s="65"/>
      <c r="AF3197" s="65"/>
      <c r="AG3197" s="1274"/>
    </row>
    <row r="3198" spans="1:36" s="75" customFormat="1" ht="76.5" hidden="1" customHeight="1" x14ac:dyDescent="0.2">
      <c r="A3198" s="158" t="s">
        <v>10168</v>
      </c>
      <c r="B3198" s="158" t="s">
        <v>440</v>
      </c>
      <c r="C3198" s="158" t="s">
        <v>36</v>
      </c>
      <c r="D3198" s="463">
        <v>41953</v>
      </c>
      <c r="E3198" s="648">
        <v>0.61388888888888882</v>
      </c>
      <c r="F3198" s="463">
        <v>41953</v>
      </c>
      <c r="G3198" s="648">
        <v>0.77777777777777779</v>
      </c>
      <c r="H3198" s="656">
        <f t="shared" si="103"/>
        <v>0.16388888888888897</v>
      </c>
      <c r="I3198" s="158">
        <v>250</v>
      </c>
      <c r="J3198" s="158" t="s">
        <v>7613</v>
      </c>
      <c r="K3198" s="158"/>
      <c r="L3198" s="158" t="s">
        <v>126</v>
      </c>
      <c r="M3198" s="158" t="s">
        <v>10551</v>
      </c>
      <c r="N3198" s="65" t="s">
        <v>103</v>
      </c>
      <c r="O3198" s="65" t="s">
        <v>12710</v>
      </c>
      <c r="P3198" s="65" t="s">
        <v>10552</v>
      </c>
      <c r="Q3198" s="934" t="s">
        <v>10553</v>
      </c>
      <c r="R3198" s="64">
        <v>1964</v>
      </c>
      <c r="S3198" s="64">
        <v>205</v>
      </c>
      <c r="T3198" s="135">
        <f t="shared" si="104"/>
        <v>2169</v>
      </c>
      <c r="U3198" s="158" t="s">
        <v>92</v>
      </c>
      <c r="V3198" s="158">
        <v>2014</v>
      </c>
      <c r="W3198" s="158" t="s">
        <v>11689</v>
      </c>
      <c r="X3198" s="158"/>
      <c r="Y3198" s="158" t="s">
        <v>183</v>
      </c>
      <c r="Z3198" s="158" t="s">
        <v>183</v>
      </c>
      <c r="AA3198" s="158"/>
      <c r="AB3198" s="158" t="s">
        <v>183</v>
      </c>
      <c r="AC3198" s="158" t="s">
        <v>183</v>
      </c>
      <c r="AD3198" s="158" t="s">
        <v>38</v>
      </c>
      <c r="AE3198" s="158"/>
      <c r="AF3198" s="158"/>
      <c r="AG3198" s="158"/>
    </row>
    <row r="3199" spans="1:36" s="75" customFormat="1" ht="127.5" hidden="1" customHeight="1" x14ac:dyDescent="0.2">
      <c r="A3199" s="158" t="s">
        <v>10168</v>
      </c>
      <c r="B3199" s="158" t="s">
        <v>440</v>
      </c>
      <c r="C3199" s="158" t="s">
        <v>36</v>
      </c>
      <c r="D3199" s="463">
        <v>41962</v>
      </c>
      <c r="E3199" s="648">
        <v>0.97916666666666663</v>
      </c>
      <c r="F3199" s="463">
        <v>41963</v>
      </c>
      <c r="G3199" s="648">
        <v>8.3333333333333329E-2</v>
      </c>
      <c r="H3199" s="656">
        <v>0.10416666666666667</v>
      </c>
      <c r="I3199" s="158">
        <v>247</v>
      </c>
      <c r="J3199" s="158" t="s">
        <v>10636</v>
      </c>
      <c r="K3199" s="158"/>
      <c r="L3199" s="158" t="s">
        <v>130</v>
      </c>
      <c r="M3199" s="158" t="s">
        <v>10637</v>
      </c>
      <c r="N3199" s="65" t="s">
        <v>103</v>
      </c>
      <c r="O3199" s="36" t="s">
        <v>69</v>
      </c>
      <c r="P3199" s="65" t="s">
        <v>10638</v>
      </c>
      <c r="Q3199" s="934" t="s">
        <v>10639</v>
      </c>
      <c r="R3199" s="65">
        <f>1567+364</f>
        <v>1931</v>
      </c>
      <c r="S3199" s="65">
        <f>21</f>
        <v>21</v>
      </c>
      <c r="T3199" s="135">
        <f t="shared" si="104"/>
        <v>1952</v>
      </c>
      <c r="U3199" s="158" t="s">
        <v>90</v>
      </c>
      <c r="V3199" s="158" t="s">
        <v>11690</v>
      </c>
      <c r="W3199" s="158" t="s">
        <v>11691</v>
      </c>
      <c r="X3199" s="158" t="s">
        <v>2673</v>
      </c>
      <c r="Y3199" s="463">
        <v>41955</v>
      </c>
      <c r="Z3199" s="158">
        <v>100</v>
      </c>
      <c r="AA3199" s="463">
        <v>42042</v>
      </c>
      <c r="AB3199" s="158">
        <v>0</v>
      </c>
      <c r="AC3199" s="463">
        <v>41955</v>
      </c>
      <c r="AD3199" s="158" t="s">
        <v>61</v>
      </c>
      <c r="AE3199" s="65"/>
      <c r="AF3199" s="65"/>
      <c r="AG3199" s="65"/>
    </row>
    <row r="3200" spans="1:36" s="75" customFormat="1" ht="114.75" hidden="1" customHeight="1" x14ac:dyDescent="0.2">
      <c r="A3200" s="158" t="s">
        <v>10168</v>
      </c>
      <c r="B3200" s="158" t="s">
        <v>440</v>
      </c>
      <c r="C3200" s="158" t="s">
        <v>332</v>
      </c>
      <c r="D3200" s="463">
        <v>41970</v>
      </c>
      <c r="E3200" s="648">
        <v>0.33888888888888885</v>
      </c>
      <c r="F3200" s="463">
        <v>41970</v>
      </c>
      <c r="G3200" s="648">
        <v>0.3611111111111111</v>
      </c>
      <c r="H3200" s="656">
        <f>G3200-E3200</f>
        <v>2.2222222222222254E-2</v>
      </c>
      <c r="I3200" s="158">
        <v>19</v>
      </c>
      <c r="J3200" s="158" t="s">
        <v>5526</v>
      </c>
      <c r="K3200" s="158"/>
      <c r="L3200" s="158" t="s">
        <v>130</v>
      </c>
      <c r="M3200" s="158" t="s">
        <v>5527</v>
      </c>
      <c r="N3200" s="65">
        <v>0.4</v>
      </c>
      <c r="O3200" s="65" t="s">
        <v>71</v>
      </c>
      <c r="P3200" s="158" t="s">
        <v>10780</v>
      </c>
      <c r="Q3200" s="308" t="s">
        <v>10781</v>
      </c>
      <c r="R3200" s="65">
        <v>40</v>
      </c>
      <c r="S3200" s="65"/>
      <c r="T3200" s="135">
        <f t="shared" si="104"/>
        <v>40</v>
      </c>
      <c r="U3200" s="65" t="s">
        <v>88</v>
      </c>
      <c r="V3200" s="65" t="s">
        <v>11692</v>
      </c>
      <c r="W3200" s="65" t="s">
        <v>11693</v>
      </c>
      <c r="X3200" s="65" t="s">
        <v>2673</v>
      </c>
      <c r="Y3200" s="65" t="s">
        <v>11694</v>
      </c>
      <c r="Z3200" s="65">
        <v>100</v>
      </c>
      <c r="AA3200" s="65" t="s">
        <v>11695</v>
      </c>
      <c r="AB3200" s="65">
        <v>0</v>
      </c>
      <c r="AC3200" s="65" t="s">
        <v>11694</v>
      </c>
      <c r="AD3200" s="65" t="s">
        <v>40</v>
      </c>
      <c r="AE3200" s="65"/>
      <c r="AF3200" s="65"/>
      <c r="AG3200" s="65"/>
    </row>
    <row r="3201" spans="1:36" s="75" customFormat="1" ht="255" hidden="1" customHeight="1" x14ac:dyDescent="0.2">
      <c r="A3201" s="158" t="s">
        <v>10168</v>
      </c>
      <c r="B3201" s="158" t="s">
        <v>440</v>
      </c>
      <c r="C3201" s="158" t="s">
        <v>1255</v>
      </c>
      <c r="D3201" s="463">
        <v>41971</v>
      </c>
      <c r="E3201" s="648">
        <v>6.25E-2</v>
      </c>
      <c r="F3201" s="463">
        <v>41971</v>
      </c>
      <c r="G3201" s="648">
        <v>8.3333333333333329E-2</v>
      </c>
      <c r="H3201" s="656">
        <f>G3201-E3201</f>
        <v>2.0833333333333329E-2</v>
      </c>
      <c r="I3201" s="158">
        <v>7</v>
      </c>
      <c r="J3201" s="158" t="s">
        <v>5526</v>
      </c>
      <c r="K3201" s="158"/>
      <c r="L3201" s="158" t="s">
        <v>130</v>
      </c>
      <c r="M3201" s="158" t="s">
        <v>10786</v>
      </c>
      <c r="N3201" s="65" t="s">
        <v>103</v>
      </c>
      <c r="O3201" s="65" t="s">
        <v>71</v>
      </c>
      <c r="P3201" s="158" t="s">
        <v>10787</v>
      </c>
      <c r="Q3201" s="308" t="s">
        <v>10788</v>
      </c>
      <c r="R3201" s="65">
        <v>17</v>
      </c>
      <c r="S3201" s="65"/>
      <c r="T3201" s="135">
        <f t="shared" si="104"/>
        <v>17</v>
      </c>
      <c r="U3201" s="65" t="s">
        <v>88</v>
      </c>
      <c r="V3201" s="65" t="s">
        <v>11696</v>
      </c>
      <c r="W3201" s="65" t="s">
        <v>11693</v>
      </c>
      <c r="X3201" s="65" t="s">
        <v>11697</v>
      </c>
      <c r="Y3201" s="65" t="s">
        <v>11698</v>
      </c>
      <c r="Z3201" s="64"/>
      <c r="AA3201" s="64"/>
      <c r="AB3201" s="64"/>
      <c r="AC3201" s="64"/>
      <c r="AD3201" s="65" t="s">
        <v>40</v>
      </c>
      <c r="AE3201" s="65"/>
      <c r="AF3201" s="65"/>
      <c r="AG3201" s="65"/>
    </row>
    <row r="3202" spans="1:36" s="75" customFormat="1" ht="47.25" hidden="1" customHeight="1" x14ac:dyDescent="0.2">
      <c r="A3202" s="64" t="s">
        <v>10799</v>
      </c>
      <c r="B3202" s="64" t="s">
        <v>440</v>
      </c>
      <c r="C3202" s="64" t="s">
        <v>1255</v>
      </c>
      <c r="D3202" s="461">
        <v>41978</v>
      </c>
      <c r="E3202" s="500">
        <v>0.3888888888888889</v>
      </c>
      <c r="F3202" s="461">
        <v>41978</v>
      </c>
      <c r="G3202" s="500">
        <v>0.41319444444444442</v>
      </c>
      <c r="H3202" s="209">
        <f>G3202-E3202</f>
        <v>2.4305555555555525E-2</v>
      </c>
      <c r="I3202" s="64">
        <v>2</v>
      </c>
      <c r="J3202" s="64" t="s">
        <v>10926</v>
      </c>
      <c r="K3202" s="64"/>
      <c r="L3202" s="64" t="s">
        <v>130</v>
      </c>
      <c r="M3202" s="64" t="s">
        <v>10521</v>
      </c>
      <c r="N3202" s="64">
        <v>0.4</v>
      </c>
      <c r="O3202" s="64" t="s">
        <v>71</v>
      </c>
      <c r="P3202" s="64" t="s">
        <v>10521</v>
      </c>
      <c r="Q3202" s="928" t="s">
        <v>10927</v>
      </c>
      <c r="R3202" s="64">
        <v>5.3</v>
      </c>
      <c r="S3202" s="64"/>
      <c r="T3202" s="135">
        <f t="shared" si="104"/>
        <v>5.3</v>
      </c>
      <c r="U3202" s="65" t="s">
        <v>88</v>
      </c>
      <c r="V3202" s="119">
        <v>41295</v>
      </c>
      <c r="W3202" s="65" t="s">
        <v>11693</v>
      </c>
      <c r="X3202" s="64" t="s">
        <v>7026</v>
      </c>
      <c r="Y3202" s="119">
        <v>41968</v>
      </c>
      <c r="Z3202" s="65">
        <v>100</v>
      </c>
      <c r="AA3202" s="119">
        <v>42012</v>
      </c>
      <c r="AB3202" s="65">
        <v>0</v>
      </c>
      <c r="AC3202" s="119">
        <v>41968</v>
      </c>
      <c r="AD3202" s="65" t="s">
        <v>40</v>
      </c>
      <c r="AE3202" s="65"/>
      <c r="AF3202" s="65"/>
      <c r="AG3202" s="1274"/>
    </row>
    <row r="3203" spans="1:36" s="75" customFormat="1" ht="76.5" hidden="1" customHeight="1" x14ac:dyDescent="0.2">
      <c r="A3203" s="64" t="s">
        <v>10799</v>
      </c>
      <c r="B3203" s="64" t="s">
        <v>440</v>
      </c>
      <c r="C3203" s="64" t="s">
        <v>332</v>
      </c>
      <c r="D3203" s="461">
        <v>41979</v>
      </c>
      <c r="E3203" s="500">
        <v>0.47430555555555554</v>
      </c>
      <c r="F3203" s="461">
        <v>41979</v>
      </c>
      <c r="G3203" s="500">
        <v>0.48472222222222222</v>
      </c>
      <c r="H3203" s="209">
        <v>1.0416666666666666E-2</v>
      </c>
      <c r="I3203" s="64">
        <v>25</v>
      </c>
      <c r="J3203" s="64" t="s">
        <v>5526</v>
      </c>
      <c r="K3203" s="64"/>
      <c r="L3203" s="64" t="s">
        <v>130</v>
      </c>
      <c r="M3203" s="64" t="s">
        <v>5527</v>
      </c>
      <c r="N3203" s="64">
        <v>0.4</v>
      </c>
      <c r="O3203" s="64" t="s">
        <v>71</v>
      </c>
      <c r="P3203" s="64" t="s">
        <v>10946</v>
      </c>
      <c r="Q3203" s="173" t="s">
        <v>10947</v>
      </c>
      <c r="R3203" s="64">
        <v>19.7</v>
      </c>
      <c r="S3203" s="64"/>
      <c r="T3203" s="135">
        <v>19.7</v>
      </c>
      <c r="U3203" s="158" t="s">
        <v>88</v>
      </c>
      <c r="V3203" s="158" t="s">
        <v>11699</v>
      </c>
      <c r="W3203" s="158" t="s">
        <v>11693</v>
      </c>
      <c r="X3203" s="158" t="s">
        <v>2673</v>
      </c>
      <c r="Y3203" s="158" t="s">
        <v>11700</v>
      </c>
      <c r="Z3203" s="158">
        <v>100</v>
      </c>
      <c r="AA3203" s="158" t="s">
        <v>11701</v>
      </c>
      <c r="AB3203" s="158">
        <v>0</v>
      </c>
      <c r="AC3203" s="158" t="s">
        <v>11700</v>
      </c>
      <c r="AD3203" s="158" t="s">
        <v>40</v>
      </c>
      <c r="AE3203" s="158"/>
      <c r="AF3203" s="158"/>
      <c r="AG3203" s="1390"/>
    </row>
    <row r="3204" spans="1:36" s="75" customFormat="1" ht="127.5" hidden="1" customHeight="1" x14ac:dyDescent="0.2">
      <c r="A3204" s="64" t="s">
        <v>10799</v>
      </c>
      <c r="B3204" s="64" t="s">
        <v>440</v>
      </c>
      <c r="C3204" s="64" t="s">
        <v>10966</v>
      </c>
      <c r="D3204" s="461">
        <v>41980</v>
      </c>
      <c r="E3204" s="500">
        <v>0.38263888888888892</v>
      </c>
      <c r="F3204" s="461">
        <v>41980</v>
      </c>
      <c r="G3204" s="500">
        <v>0.4201388888888889</v>
      </c>
      <c r="H3204" s="209">
        <f t="shared" ref="H3204:H3216" si="105">G3204-E3204</f>
        <v>3.7499999999999978E-2</v>
      </c>
      <c r="I3204" s="64">
        <v>76</v>
      </c>
      <c r="J3204" s="64" t="s">
        <v>10636</v>
      </c>
      <c r="K3204" s="64"/>
      <c r="L3204" s="64" t="s">
        <v>130</v>
      </c>
      <c r="M3204" s="64" t="s">
        <v>10551</v>
      </c>
      <c r="N3204" s="64" t="s">
        <v>103</v>
      </c>
      <c r="O3204" s="64" t="s">
        <v>68</v>
      </c>
      <c r="P3204" s="64" t="s">
        <v>10967</v>
      </c>
      <c r="Q3204" s="64" t="s">
        <v>10968</v>
      </c>
      <c r="R3204" s="64">
        <v>223</v>
      </c>
      <c r="S3204" s="64"/>
      <c r="T3204" s="135">
        <f>R3204+S3204</f>
        <v>223</v>
      </c>
      <c r="U3204" s="158" t="s">
        <v>86</v>
      </c>
      <c r="V3204" s="463">
        <v>41881</v>
      </c>
      <c r="W3204" s="158" t="s">
        <v>11702</v>
      </c>
      <c r="X3204" s="158" t="s">
        <v>11703</v>
      </c>
      <c r="Y3204" s="158" t="s">
        <v>183</v>
      </c>
      <c r="Z3204" s="64">
        <v>100</v>
      </c>
      <c r="AA3204" s="996" t="s">
        <v>183</v>
      </c>
      <c r="AB3204" s="64">
        <v>0</v>
      </c>
      <c r="AC3204" s="158" t="s">
        <v>183</v>
      </c>
      <c r="AD3204" s="158" t="s">
        <v>47</v>
      </c>
      <c r="AE3204" s="158"/>
      <c r="AF3204" s="158"/>
      <c r="AG3204" s="1390"/>
    </row>
    <row r="3205" spans="1:36" s="75" customFormat="1" ht="94.5" hidden="1" customHeight="1" x14ac:dyDescent="0.2">
      <c r="A3205" s="64" t="s">
        <v>10799</v>
      </c>
      <c r="B3205" s="64" t="s">
        <v>440</v>
      </c>
      <c r="C3205" s="64" t="s">
        <v>1255</v>
      </c>
      <c r="D3205" s="461">
        <v>41983</v>
      </c>
      <c r="E3205" s="500">
        <v>0.75694444444444453</v>
      </c>
      <c r="F3205" s="461">
        <v>41983</v>
      </c>
      <c r="G3205" s="500">
        <v>0.76736111111111116</v>
      </c>
      <c r="H3205" s="209">
        <f t="shared" si="105"/>
        <v>1.041666666666663E-2</v>
      </c>
      <c r="I3205" s="64">
        <v>2</v>
      </c>
      <c r="J3205" s="64"/>
      <c r="K3205" s="64"/>
      <c r="L3205" s="64" t="s">
        <v>130</v>
      </c>
      <c r="M3205" s="64" t="s">
        <v>10996</v>
      </c>
      <c r="N3205" s="64">
        <v>0.4</v>
      </c>
      <c r="O3205" s="64" t="s">
        <v>71</v>
      </c>
      <c r="P3205" s="64" t="s">
        <v>10996</v>
      </c>
      <c r="Q3205" s="928" t="s">
        <v>10997</v>
      </c>
      <c r="R3205" s="64">
        <v>2</v>
      </c>
      <c r="S3205" s="64"/>
      <c r="T3205" s="135">
        <f>R3205+S3205</f>
        <v>2</v>
      </c>
      <c r="U3205" s="65" t="s">
        <v>88</v>
      </c>
      <c r="V3205" s="119">
        <v>39203</v>
      </c>
      <c r="W3205" s="65" t="s">
        <v>11693</v>
      </c>
      <c r="X3205" s="64" t="s">
        <v>7026</v>
      </c>
      <c r="Y3205" s="119">
        <v>41969</v>
      </c>
      <c r="Z3205" s="65">
        <v>100</v>
      </c>
      <c r="AA3205" s="119">
        <v>41987</v>
      </c>
      <c r="AB3205" s="65">
        <v>0</v>
      </c>
      <c r="AC3205" s="119">
        <v>41969</v>
      </c>
      <c r="AD3205" s="65" t="s">
        <v>40</v>
      </c>
      <c r="AE3205" s="65"/>
      <c r="AF3205" s="65"/>
      <c r="AG3205" s="1274"/>
    </row>
    <row r="3206" spans="1:36" s="75" customFormat="1" ht="157.5" hidden="1" customHeight="1" x14ac:dyDescent="0.2">
      <c r="A3206" s="64" t="s">
        <v>10799</v>
      </c>
      <c r="B3206" s="107" t="s">
        <v>440</v>
      </c>
      <c r="C3206" s="107" t="s">
        <v>10966</v>
      </c>
      <c r="D3206" s="870">
        <v>41986</v>
      </c>
      <c r="E3206" s="885">
        <v>0.38125000000000003</v>
      </c>
      <c r="F3206" s="870">
        <v>41986</v>
      </c>
      <c r="G3206" s="885">
        <v>0.39930555555555558</v>
      </c>
      <c r="H3206" s="885">
        <f t="shared" si="105"/>
        <v>1.8055555555555547E-2</v>
      </c>
      <c r="I3206" s="107">
        <v>160</v>
      </c>
      <c r="J3206" s="107" t="s">
        <v>10771</v>
      </c>
      <c r="K3206" s="107"/>
      <c r="L3206" s="107" t="s">
        <v>130</v>
      </c>
      <c r="M3206" s="916" t="s">
        <v>11031</v>
      </c>
      <c r="N3206" s="107">
        <v>35</v>
      </c>
      <c r="O3206" s="107" t="s">
        <v>63</v>
      </c>
      <c r="P3206" s="923" t="s">
        <v>11032</v>
      </c>
      <c r="Q3206" s="935" t="s">
        <v>11033</v>
      </c>
      <c r="R3206" s="107">
        <v>296</v>
      </c>
      <c r="S3206" s="107">
        <v>54</v>
      </c>
      <c r="T3206" s="107">
        <v>350</v>
      </c>
      <c r="U3206" s="65" t="s">
        <v>74</v>
      </c>
      <c r="V3206" s="65">
        <v>2010</v>
      </c>
      <c r="W3206" s="65" t="s">
        <v>11704</v>
      </c>
      <c r="X3206" s="65" t="s">
        <v>175</v>
      </c>
      <c r="Y3206" s="119">
        <v>41888</v>
      </c>
      <c r="Z3206" s="65">
        <v>100</v>
      </c>
      <c r="AA3206" s="119">
        <v>42253</v>
      </c>
      <c r="AB3206" s="65">
        <v>0</v>
      </c>
      <c r="AC3206" s="119">
        <v>41888</v>
      </c>
      <c r="AD3206" s="65" t="s">
        <v>38</v>
      </c>
      <c r="AE3206" s="65"/>
      <c r="AF3206" s="65"/>
      <c r="AG3206" s="1274"/>
      <c r="AH3206" s="22"/>
      <c r="AI3206" s="22"/>
      <c r="AJ3206" s="22"/>
    </row>
    <row r="3207" spans="1:36" s="75" customFormat="1" ht="47.25" hidden="1" customHeight="1" x14ac:dyDescent="0.2">
      <c r="A3207" s="64" t="s">
        <v>10799</v>
      </c>
      <c r="B3207" s="107" t="s">
        <v>440</v>
      </c>
      <c r="C3207" s="107" t="s">
        <v>1255</v>
      </c>
      <c r="D3207" s="870">
        <v>41987</v>
      </c>
      <c r="E3207" s="885">
        <v>0.40277777777777773</v>
      </c>
      <c r="F3207" s="870">
        <v>41987</v>
      </c>
      <c r="G3207" s="885">
        <v>0.44791666666666669</v>
      </c>
      <c r="H3207" s="885">
        <f t="shared" si="105"/>
        <v>4.5138888888888951E-2</v>
      </c>
      <c r="I3207" s="107">
        <v>2</v>
      </c>
      <c r="J3207" s="107"/>
      <c r="K3207" s="107"/>
      <c r="L3207" s="107" t="s">
        <v>130</v>
      </c>
      <c r="M3207" s="916" t="s">
        <v>11036</v>
      </c>
      <c r="N3207" s="107">
        <v>0.4</v>
      </c>
      <c r="O3207" s="107" t="s">
        <v>71</v>
      </c>
      <c r="P3207" s="923" t="s">
        <v>7933</v>
      </c>
      <c r="Q3207" s="935" t="s">
        <v>11037</v>
      </c>
      <c r="R3207" s="107">
        <v>7.6</v>
      </c>
      <c r="S3207" s="107"/>
      <c r="T3207" s="107">
        <f>R3207+S3207</f>
        <v>7.6</v>
      </c>
      <c r="U3207" s="65" t="s">
        <v>88</v>
      </c>
      <c r="V3207" s="119">
        <v>39995</v>
      </c>
      <c r="W3207" s="65" t="s">
        <v>11693</v>
      </c>
      <c r="X3207" s="64" t="s">
        <v>7026</v>
      </c>
      <c r="Y3207" s="119">
        <v>41984</v>
      </c>
      <c r="Z3207" s="65">
        <v>100</v>
      </c>
      <c r="AA3207" s="119">
        <v>41996</v>
      </c>
      <c r="AB3207" s="65">
        <v>0</v>
      </c>
      <c r="AC3207" s="119">
        <v>41984</v>
      </c>
      <c r="AD3207" s="65" t="s">
        <v>40</v>
      </c>
      <c r="AE3207" s="65"/>
      <c r="AF3207" s="65"/>
      <c r="AG3207" s="1274"/>
      <c r="AH3207" s="22"/>
      <c r="AI3207" s="22"/>
      <c r="AJ3207" s="22"/>
    </row>
    <row r="3208" spans="1:36" s="75" customFormat="1" ht="47.25" hidden="1" customHeight="1" x14ac:dyDescent="0.2">
      <c r="A3208" s="64" t="s">
        <v>10799</v>
      </c>
      <c r="B3208" s="64" t="s">
        <v>440</v>
      </c>
      <c r="C3208" s="64" t="s">
        <v>10966</v>
      </c>
      <c r="D3208" s="461">
        <v>41989</v>
      </c>
      <c r="E3208" s="500">
        <v>0.71875</v>
      </c>
      <c r="F3208" s="461">
        <v>41989</v>
      </c>
      <c r="G3208" s="500">
        <v>0.82986111111111116</v>
      </c>
      <c r="H3208" s="209">
        <f t="shared" si="105"/>
        <v>0.11111111111111116</v>
      </c>
      <c r="I3208" s="64">
        <v>260</v>
      </c>
      <c r="J3208" s="64" t="s">
        <v>10462</v>
      </c>
      <c r="K3208" s="64"/>
      <c r="L3208" s="64" t="s">
        <v>130</v>
      </c>
      <c r="M3208" s="64" t="s">
        <v>11059</v>
      </c>
      <c r="N3208" s="64" t="s">
        <v>103</v>
      </c>
      <c r="O3208" s="64" t="s">
        <v>68</v>
      </c>
      <c r="P3208" s="64" t="s">
        <v>11060</v>
      </c>
      <c r="Q3208" s="250" t="s">
        <v>11061</v>
      </c>
      <c r="R3208" s="64">
        <v>1472</v>
      </c>
      <c r="S3208" s="64">
        <v>43</v>
      </c>
      <c r="T3208" s="135">
        <v>1515</v>
      </c>
      <c r="U3208" s="64" t="s">
        <v>77</v>
      </c>
      <c r="V3208" s="64">
        <v>2013</v>
      </c>
      <c r="W3208" s="64" t="s">
        <v>11705</v>
      </c>
      <c r="X3208" s="64" t="s">
        <v>11706</v>
      </c>
      <c r="Y3208" s="461">
        <v>41726</v>
      </c>
      <c r="Z3208" s="64">
        <v>100</v>
      </c>
      <c r="AA3208" s="461">
        <v>42205</v>
      </c>
      <c r="AB3208" s="64">
        <v>0</v>
      </c>
      <c r="AC3208" s="461">
        <v>41906</v>
      </c>
      <c r="AD3208" s="64" t="s">
        <v>38</v>
      </c>
      <c r="AE3208" s="65"/>
      <c r="AF3208" s="65"/>
      <c r="AG3208" s="1274"/>
    </row>
    <row r="3209" spans="1:36" s="75" customFormat="1" ht="31.5" hidden="1" customHeight="1" x14ac:dyDescent="0.2">
      <c r="A3209" s="64" t="s">
        <v>10799</v>
      </c>
      <c r="B3209" s="64" t="s">
        <v>440</v>
      </c>
      <c r="C3209" s="64" t="s">
        <v>1255</v>
      </c>
      <c r="D3209" s="461">
        <v>41990</v>
      </c>
      <c r="E3209" s="500">
        <v>0.2638888888888889</v>
      </c>
      <c r="F3209" s="461">
        <v>41990</v>
      </c>
      <c r="G3209" s="500">
        <v>0.29166666666666669</v>
      </c>
      <c r="H3209" s="209">
        <f t="shared" si="105"/>
        <v>2.777777777777779E-2</v>
      </c>
      <c r="I3209" s="64">
        <v>2</v>
      </c>
      <c r="J3209" s="64"/>
      <c r="K3209" s="64"/>
      <c r="L3209" s="64" t="s">
        <v>130</v>
      </c>
      <c r="M3209" s="64" t="s">
        <v>11074</v>
      </c>
      <c r="N3209" s="64">
        <v>0.4</v>
      </c>
      <c r="O3209" s="64" t="s">
        <v>71</v>
      </c>
      <c r="P3209" s="64" t="s">
        <v>11075</v>
      </c>
      <c r="Q3209" s="928" t="s">
        <v>11076</v>
      </c>
      <c r="R3209" s="64">
        <v>5</v>
      </c>
      <c r="S3209" s="64"/>
      <c r="T3209" s="135">
        <v>5</v>
      </c>
      <c r="U3209" s="65" t="s">
        <v>88</v>
      </c>
      <c r="V3209" s="119" t="s">
        <v>11707</v>
      </c>
      <c r="W3209" s="65" t="s">
        <v>11693</v>
      </c>
      <c r="X3209" s="65" t="s">
        <v>11697</v>
      </c>
      <c r="Y3209" s="65" t="s">
        <v>11708</v>
      </c>
      <c r="Z3209" s="65" t="s">
        <v>11709</v>
      </c>
      <c r="AA3209" s="65">
        <v>100</v>
      </c>
      <c r="AB3209" s="65">
        <v>0</v>
      </c>
      <c r="AC3209" s="65" t="s">
        <v>11708</v>
      </c>
      <c r="AD3209" s="65" t="s">
        <v>40</v>
      </c>
      <c r="AE3209" s="65"/>
      <c r="AF3209" s="65"/>
      <c r="AG3209" s="1274"/>
    </row>
    <row r="3210" spans="1:36" s="75" customFormat="1" ht="31.5" hidden="1" customHeight="1" x14ac:dyDescent="0.2">
      <c r="A3210" s="64" t="s">
        <v>10799</v>
      </c>
      <c r="B3210" s="64" t="s">
        <v>440</v>
      </c>
      <c r="C3210" s="64" t="s">
        <v>1255</v>
      </c>
      <c r="D3210" s="461">
        <v>41991</v>
      </c>
      <c r="E3210" s="500">
        <v>0.29166666666666669</v>
      </c>
      <c r="F3210" s="461">
        <v>41991</v>
      </c>
      <c r="G3210" s="500">
        <v>0.35069444444444442</v>
      </c>
      <c r="H3210" s="209">
        <f t="shared" si="105"/>
        <v>5.9027777777777735E-2</v>
      </c>
      <c r="I3210" s="64">
        <v>1</v>
      </c>
      <c r="J3210" s="64" t="s">
        <v>11127</v>
      </c>
      <c r="K3210" s="64"/>
      <c r="L3210" s="64" t="s">
        <v>130</v>
      </c>
      <c r="M3210" s="64" t="s">
        <v>11128</v>
      </c>
      <c r="N3210" s="64">
        <v>0.4</v>
      </c>
      <c r="O3210" s="64" t="s">
        <v>71</v>
      </c>
      <c r="P3210" s="64" t="s">
        <v>11129</v>
      </c>
      <c r="Q3210" s="308" t="s">
        <v>11130</v>
      </c>
      <c r="R3210" s="64"/>
      <c r="S3210" s="64"/>
      <c r="T3210" s="135"/>
      <c r="U3210" s="65" t="s">
        <v>88</v>
      </c>
      <c r="V3210" s="119">
        <v>41298</v>
      </c>
      <c r="W3210" s="65" t="s">
        <v>11710</v>
      </c>
      <c r="X3210" s="64" t="s">
        <v>7026</v>
      </c>
      <c r="Y3210" s="119">
        <v>41976</v>
      </c>
      <c r="Z3210" s="65">
        <v>100</v>
      </c>
      <c r="AA3210" s="119">
        <v>41996</v>
      </c>
      <c r="AB3210" s="65">
        <v>0</v>
      </c>
      <c r="AC3210" s="119">
        <v>41976</v>
      </c>
      <c r="AD3210" s="65" t="s">
        <v>60</v>
      </c>
      <c r="AE3210" s="65"/>
      <c r="AF3210" s="65"/>
      <c r="AG3210" s="1274"/>
    </row>
    <row r="3211" spans="1:36" s="75" customFormat="1" ht="110.25" hidden="1" customHeight="1" x14ac:dyDescent="0.2">
      <c r="A3211" s="64" t="s">
        <v>10799</v>
      </c>
      <c r="B3211" s="64" t="s">
        <v>440</v>
      </c>
      <c r="C3211" s="64" t="s">
        <v>1255</v>
      </c>
      <c r="D3211" s="461">
        <v>41991</v>
      </c>
      <c r="E3211" s="500">
        <v>0.88194444444444453</v>
      </c>
      <c r="F3211" s="461">
        <v>41991</v>
      </c>
      <c r="G3211" s="500">
        <v>0.90277777777777779</v>
      </c>
      <c r="H3211" s="209">
        <f t="shared" si="105"/>
        <v>2.0833333333333259E-2</v>
      </c>
      <c r="I3211" s="64">
        <v>3</v>
      </c>
      <c r="J3211" s="64"/>
      <c r="K3211" s="64"/>
      <c r="L3211" s="64" t="s">
        <v>130</v>
      </c>
      <c r="M3211" s="64" t="s">
        <v>11131</v>
      </c>
      <c r="N3211" s="64">
        <v>0.4</v>
      </c>
      <c r="O3211" s="64" t="s">
        <v>71</v>
      </c>
      <c r="P3211" s="64" t="s">
        <v>11132</v>
      </c>
      <c r="Q3211" s="928" t="s">
        <v>11133</v>
      </c>
      <c r="R3211" s="64">
        <v>4.4000000000000004</v>
      </c>
      <c r="S3211" s="64"/>
      <c r="T3211" s="135">
        <f>R3211+S3211</f>
        <v>4.4000000000000004</v>
      </c>
      <c r="U3211" s="65" t="s">
        <v>88</v>
      </c>
      <c r="V3211" s="65">
        <v>2007</v>
      </c>
      <c r="W3211" s="65" t="s">
        <v>11693</v>
      </c>
      <c r="X3211" s="65" t="s">
        <v>11711</v>
      </c>
      <c r="Y3211" s="119">
        <v>41990</v>
      </c>
      <c r="Z3211" s="65">
        <v>100</v>
      </c>
      <c r="AA3211" s="119">
        <v>42000</v>
      </c>
      <c r="AB3211" s="65">
        <v>0</v>
      </c>
      <c r="AC3211" s="119">
        <v>41980</v>
      </c>
      <c r="AD3211" s="65" t="s">
        <v>60</v>
      </c>
      <c r="AE3211" s="65"/>
      <c r="AF3211" s="65"/>
      <c r="AG3211" s="1274"/>
    </row>
    <row r="3212" spans="1:36" s="75" customFormat="1" ht="63" hidden="1" customHeight="1" x14ac:dyDescent="0.2">
      <c r="A3212" s="64" t="s">
        <v>10799</v>
      </c>
      <c r="B3212" s="52" t="s">
        <v>440</v>
      </c>
      <c r="C3212" s="52" t="s">
        <v>1255</v>
      </c>
      <c r="D3212" s="57">
        <v>41992</v>
      </c>
      <c r="E3212" s="63">
        <v>0.10069444444444443</v>
      </c>
      <c r="F3212" s="57">
        <v>41992</v>
      </c>
      <c r="G3212" s="63">
        <v>0.12152777777777778</v>
      </c>
      <c r="H3212" s="897">
        <f t="shared" si="105"/>
        <v>2.0833333333333343E-2</v>
      </c>
      <c r="I3212" s="52">
        <v>2</v>
      </c>
      <c r="J3212" s="52"/>
      <c r="K3212" s="52"/>
      <c r="L3212" s="52" t="s">
        <v>130</v>
      </c>
      <c r="M3212" s="52" t="s">
        <v>11205</v>
      </c>
      <c r="N3212" s="52">
        <v>0.4</v>
      </c>
      <c r="O3212" s="52" t="s">
        <v>71</v>
      </c>
      <c r="P3212" s="52" t="s">
        <v>10996</v>
      </c>
      <c r="Q3212" s="14" t="s">
        <v>11206</v>
      </c>
      <c r="R3212" s="52">
        <v>4.4000000000000004</v>
      </c>
      <c r="S3212" s="52"/>
      <c r="T3212" s="960">
        <f>R3212+S3212</f>
        <v>4.4000000000000004</v>
      </c>
      <c r="U3212" s="65" t="s">
        <v>88</v>
      </c>
      <c r="V3212" s="65">
        <v>2007</v>
      </c>
      <c r="W3212" s="65" t="s">
        <v>11693</v>
      </c>
      <c r="X3212" s="65" t="s">
        <v>11711</v>
      </c>
      <c r="Y3212" s="119">
        <v>41987</v>
      </c>
      <c r="Z3212" s="65">
        <v>100</v>
      </c>
      <c r="AA3212" s="119">
        <v>41998</v>
      </c>
      <c r="AB3212" s="65">
        <v>0</v>
      </c>
      <c r="AC3212" s="119">
        <v>41987</v>
      </c>
      <c r="AD3212" s="65" t="s">
        <v>40</v>
      </c>
      <c r="AE3212" s="65"/>
      <c r="AF3212" s="65"/>
      <c r="AG3212" s="1274"/>
      <c r="AH3212" s="22"/>
      <c r="AI3212" s="22"/>
      <c r="AJ3212" s="22"/>
    </row>
    <row r="3213" spans="1:36" s="75" customFormat="1" ht="63" hidden="1" customHeight="1" x14ac:dyDescent="0.2">
      <c r="A3213" s="64" t="s">
        <v>10799</v>
      </c>
      <c r="B3213" s="52" t="s">
        <v>440</v>
      </c>
      <c r="C3213" s="52" t="s">
        <v>1255</v>
      </c>
      <c r="D3213" s="57">
        <v>41992</v>
      </c>
      <c r="E3213" s="63">
        <v>0.70833333333333337</v>
      </c>
      <c r="F3213" s="57">
        <v>41992</v>
      </c>
      <c r="G3213" s="63">
        <v>0.73749999999999993</v>
      </c>
      <c r="H3213" s="897">
        <f t="shared" si="105"/>
        <v>2.9166666666666563E-2</v>
      </c>
      <c r="I3213" s="52">
        <v>2</v>
      </c>
      <c r="J3213" s="52"/>
      <c r="K3213" s="52"/>
      <c r="L3213" s="52" t="s">
        <v>130</v>
      </c>
      <c r="M3213" s="52" t="s">
        <v>11207</v>
      </c>
      <c r="N3213" s="52">
        <v>0.4</v>
      </c>
      <c r="O3213" s="52" t="s">
        <v>71</v>
      </c>
      <c r="P3213" s="52" t="s">
        <v>7933</v>
      </c>
      <c r="Q3213" s="14" t="s">
        <v>11206</v>
      </c>
      <c r="R3213" s="52">
        <v>4.9000000000000004</v>
      </c>
      <c r="S3213" s="52"/>
      <c r="T3213" s="960">
        <f>R3213+S3213</f>
        <v>4.9000000000000004</v>
      </c>
      <c r="U3213" s="65" t="s">
        <v>88</v>
      </c>
      <c r="V3213" s="119">
        <v>39995</v>
      </c>
      <c r="W3213" s="65" t="s">
        <v>11693</v>
      </c>
      <c r="X3213" s="64" t="s">
        <v>7026</v>
      </c>
      <c r="Y3213" s="119">
        <v>41984</v>
      </c>
      <c r="Z3213" s="65">
        <v>100</v>
      </c>
      <c r="AA3213" s="119">
        <v>41996</v>
      </c>
      <c r="AB3213" s="65">
        <v>0</v>
      </c>
      <c r="AC3213" s="119">
        <v>41984</v>
      </c>
      <c r="AD3213" s="65" t="s">
        <v>40</v>
      </c>
      <c r="AE3213" s="65"/>
      <c r="AF3213" s="65"/>
      <c r="AG3213" s="1274"/>
      <c r="AH3213" s="22"/>
      <c r="AI3213" s="22"/>
      <c r="AJ3213" s="22"/>
    </row>
    <row r="3214" spans="1:36" s="75" customFormat="1" ht="330.75" hidden="1" customHeight="1" x14ac:dyDescent="0.2">
      <c r="A3214" s="64" t="s">
        <v>10799</v>
      </c>
      <c r="B3214" s="158" t="s">
        <v>440</v>
      </c>
      <c r="C3214" s="158" t="s">
        <v>1255</v>
      </c>
      <c r="D3214" s="463">
        <v>41993</v>
      </c>
      <c r="E3214" s="648">
        <v>0.61111111111111105</v>
      </c>
      <c r="F3214" s="463">
        <v>41993</v>
      </c>
      <c r="G3214" s="648">
        <v>0.65277777777777779</v>
      </c>
      <c r="H3214" s="656">
        <f t="shared" si="105"/>
        <v>4.1666666666666741E-2</v>
      </c>
      <c r="I3214" s="158">
        <v>1</v>
      </c>
      <c r="J3214" s="158"/>
      <c r="K3214" s="158"/>
      <c r="L3214" s="158" t="s">
        <v>130</v>
      </c>
      <c r="M3214" s="158" t="s">
        <v>11712</v>
      </c>
      <c r="N3214" s="65">
        <v>0.4</v>
      </c>
      <c r="O3214" s="65" t="s">
        <v>71</v>
      </c>
      <c r="P3214" s="65" t="s">
        <v>11713</v>
      </c>
      <c r="Q3214" s="931" t="s">
        <v>11714</v>
      </c>
      <c r="R3214" s="65"/>
      <c r="S3214" s="65"/>
      <c r="T3214" s="135"/>
      <c r="U3214" s="65" t="s">
        <v>88</v>
      </c>
      <c r="V3214" s="119">
        <v>39203</v>
      </c>
      <c r="W3214" s="65" t="s">
        <v>11693</v>
      </c>
      <c r="X3214" s="64" t="s">
        <v>7026</v>
      </c>
      <c r="Y3214" s="119">
        <v>41989</v>
      </c>
      <c r="Z3214" s="65">
        <v>100</v>
      </c>
      <c r="AA3214" s="119">
        <v>42001</v>
      </c>
      <c r="AB3214" s="65">
        <v>0</v>
      </c>
      <c r="AC3214" s="119">
        <v>41989</v>
      </c>
      <c r="AD3214" s="65" t="s">
        <v>40</v>
      </c>
      <c r="AE3214" s="65"/>
      <c r="AF3214" s="65"/>
      <c r="AG3214" s="1274"/>
      <c r="AH3214" s="22"/>
      <c r="AI3214" s="22"/>
      <c r="AJ3214" s="22"/>
    </row>
    <row r="3215" spans="1:36" s="75" customFormat="1" ht="110.25" hidden="1" customHeight="1" x14ac:dyDescent="0.2">
      <c r="A3215" s="64" t="s">
        <v>10799</v>
      </c>
      <c r="B3215" s="158" t="s">
        <v>440</v>
      </c>
      <c r="C3215" s="158" t="s">
        <v>1255</v>
      </c>
      <c r="D3215" s="463">
        <v>41994</v>
      </c>
      <c r="E3215" s="648">
        <v>0.65277777777777779</v>
      </c>
      <c r="F3215" s="463">
        <v>41994</v>
      </c>
      <c r="G3215" s="648">
        <v>0.66666666666666663</v>
      </c>
      <c r="H3215" s="656">
        <f t="shared" si="105"/>
        <v>1.388888888888884E-2</v>
      </c>
      <c r="I3215" s="158">
        <v>2</v>
      </c>
      <c r="J3215" s="158"/>
      <c r="K3215" s="158"/>
      <c r="L3215" s="158" t="s">
        <v>130</v>
      </c>
      <c r="M3215" s="158" t="s">
        <v>11715</v>
      </c>
      <c r="N3215" s="65">
        <v>0.4</v>
      </c>
      <c r="O3215" s="65" t="s">
        <v>71</v>
      </c>
      <c r="P3215" s="65" t="s">
        <v>11716</v>
      </c>
      <c r="Q3215" s="931" t="s">
        <v>11717</v>
      </c>
      <c r="R3215" s="65">
        <v>2.7</v>
      </c>
      <c r="S3215" s="65"/>
      <c r="T3215" s="135">
        <f>R3215+S3215</f>
        <v>2.7</v>
      </c>
      <c r="U3215" s="65" t="s">
        <v>88</v>
      </c>
      <c r="V3215" s="119">
        <v>41214</v>
      </c>
      <c r="W3215" s="65" t="s">
        <v>11693</v>
      </c>
      <c r="X3215" s="64" t="s">
        <v>7026</v>
      </c>
      <c r="Y3215" s="119">
        <v>41987</v>
      </c>
      <c r="Z3215" s="65">
        <v>100</v>
      </c>
      <c r="AA3215" s="119">
        <v>41997</v>
      </c>
      <c r="AB3215" s="65">
        <v>0</v>
      </c>
      <c r="AC3215" s="119">
        <v>41987</v>
      </c>
      <c r="AD3215" s="65" t="s">
        <v>40</v>
      </c>
      <c r="AE3215" s="65"/>
      <c r="AF3215" s="65"/>
      <c r="AG3215" s="1274"/>
      <c r="AH3215" s="22"/>
      <c r="AI3215" s="22"/>
      <c r="AJ3215" s="22"/>
    </row>
    <row r="3216" spans="1:36" s="75" customFormat="1" ht="31.5" hidden="1" customHeight="1" x14ac:dyDescent="0.2">
      <c r="A3216" s="36" t="s">
        <v>2028</v>
      </c>
      <c r="B3216" s="65" t="s">
        <v>116</v>
      </c>
      <c r="C3216" s="65" t="s">
        <v>36</v>
      </c>
      <c r="D3216" s="37">
        <v>41640</v>
      </c>
      <c r="E3216" s="66">
        <v>3.4722222222222224E-2</v>
      </c>
      <c r="F3216" s="37">
        <v>41640</v>
      </c>
      <c r="G3216" s="66">
        <v>3.4722222222222224E-2</v>
      </c>
      <c r="H3216" s="199">
        <f t="shared" si="105"/>
        <v>0</v>
      </c>
      <c r="I3216" s="65">
        <v>12</v>
      </c>
      <c r="J3216" s="65" t="s">
        <v>178</v>
      </c>
      <c r="K3216" s="65" t="s">
        <v>132</v>
      </c>
      <c r="L3216" s="65" t="s">
        <v>128</v>
      </c>
      <c r="M3216" s="65" t="s">
        <v>216</v>
      </c>
      <c r="N3216" s="65">
        <v>35</v>
      </c>
      <c r="O3216" s="65" t="s">
        <v>66</v>
      </c>
      <c r="P3216" s="65" t="s">
        <v>217</v>
      </c>
      <c r="Q3216" s="64" t="s">
        <v>218</v>
      </c>
      <c r="R3216" s="67"/>
      <c r="S3216" s="67">
        <v>2.04</v>
      </c>
      <c r="T3216" s="36">
        <f>R3216+S3216</f>
        <v>2.04</v>
      </c>
      <c r="U3216" s="68" t="s">
        <v>75</v>
      </c>
      <c r="V3216" s="68">
        <v>1969</v>
      </c>
      <c r="W3216" s="68" t="s">
        <v>1268</v>
      </c>
      <c r="X3216" s="68" t="s">
        <v>2803</v>
      </c>
      <c r="Y3216" s="986" t="s">
        <v>6096</v>
      </c>
      <c r="Z3216" s="68">
        <v>100</v>
      </c>
      <c r="AA3216" s="986" t="s">
        <v>6055</v>
      </c>
      <c r="AB3216" s="68">
        <v>0</v>
      </c>
      <c r="AC3216" s="986" t="s">
        <v>2803</v>
      </c>
      <c r="AD3216" s="68" t="s">
        <v>50</v>
      </c>
      <c r="AE3216" s="68" t="s">
        <v>102</v>
      </c>
      <c r="AF3216" s="68"/>
      <c r="AG3216" s="930" t="s">
        <v>3024</v>
      </c>
      <c r="AH3216" s="161"/>
      <c r="AI3216" s="161"/>
      <c r="AJ3216" s="3" t="s">
        <v>2261</v>
      </c>
    </row>
    <row r="3217" spans="1:36" s="75" customFormat="1" ht="31.5" hidden="1" customHeight="1" x14ac:dyDescent="0.2">
      <c r="A3217" s="64" t="s">
        <v>2028</v>
      </c>
      <c r="B3217" s="65" t="s">
        <v>116</v>
      </c>
      <c r="C3217" s="65" t="s">
        <v>865</v>
      </c>
      <c r="D3217" s="119">
        <v>41640</v>
      </c>
      <c r="E3217" s="66">
        <v>7.6388888888888895E-2</v>
      </c>
      <c r="F3217" s="119">
        <v>41640</v>
      </c>
      <c r="G3217" s="66">
        <v>7.6388888888888895E-2</v>
      </c>
      <c r="H3217" s="209">
        <v>0</v>
      </c>
      <c r="I3217" s="65">
        <v>34</v>
      </c>
      <c r="J3217" s="65" t="s">
        <v>178</v>
      </c>
      <c r="K3217" s="65" t="s">
        <v>132</v>
      </c>
      <c r="L3217" s="65" t="s">
        <v>125</v>
      </c>
      <c r="M3217" s="65" t="s">
        <v>2267</v>
      </c>
      <c r="N3217" s="65">
        <v>110</v>
      </c>
      <c r="O3217" s="65" t="s">
        <v>66</v>
      </c>
      <c r="P3217" s="65" t="s">
        <v>2268</v>
      </c>
      <c r="Q3217" s="64" t="s">
        <v>2269</v>
      </c>
      <c r="R3217" s="67"/>
      <c r="S3217" s="67">
        <v>4.01</v>
      </c>
      <c r="T3217" s="67">
        <v>4.01</v>
      </c>
      <c r="U3217" s="68" t="s">
        <v>75</v>
      </c>
      <c r="V3217" s="68" t="s">
        <v>2803</v>
      </c>
      <c r="W3217" s="68" t="s">
        <v>2803</v>
      </c>
      <c r="X3217" s="68" t="s">
        <v>2803</v>
      </c>
      <c r="Y3217" s="986" t="s">
        <v>2803</v>
      </c>
      <c r="Z3217" s="68" t="s">
        <v>2803</v>
      </c>
      <c r="AA3217" s="986" t="s">
        <v>2803</v>
      </c>
      <c r="AB3217" s="68" t="s">
        <v>2803</v>
      </c>
      <c r="AC3217" s="986" t="s">
        <v>2803</v>
      </c>
      <c r="AD3217" s="68" t="s">
        <v>55</v>
      </c>
      <c r="AE3217" s="68" t="s">
        <v>102</v>
      </c>
      <c r="AF3217" s="68"/>
      <c r="AG3217" s="930" t="s">
        <v>3024</v>
      </c>
      <c r="AH3217" s="161"/>
      <c r="AI3217" s="161"/>
      <c r="AJ3217" s="3" t="s">
        <v>2261</v>
      </c>
    </row>
    <row r="3218" spans="1:36" s="75" customFormat="1" ht="409.5" hidden="1" customHeight="1" x14ac:dyDescent="0.2">
      <c r="A3218" s="36" t="s">
        <v>2028</v>
      </c>
      <c r="B3218" s="65" t="s">
        <v>116</v>
      </c>
      <c r="C3218" s="65" t="s">
        <v>219</v>
      </c>
      <c r="D3218" s="37">
        <v>41640</v>
      </c>
      <c r="E3218" s="66">
        <v>0.13333333333333333</v>
      </c>
      <c r="F3218" s="37">
        <v>41640</v>
      </c>
      <c r="G3218" s="66">
        <v>0.13333333333333333</v>
      </c>
      <c r="H3218" s="199">
        <f>G3218-E3218</f>
        <v>0</v>
      </c>
      <c r="I3218" s="65">
        <v>88</v>
      </c>
      <c r="J3218" s="65" t="s">
        <v>220</v>
      </c>
      <c r="K3218" s="65" t="s">
        <v>132</v>
      </c>
      <c r="L3218" s="65" t="s">
        <v>128</v>
      </c>
      <c r="M3218" s="65" t="s">
        <v>221</v>
      </c>
      <c r="N3218" s="65">
        <v>110</v>
      </c>
      <c r="O3218" s="65" t="s">
        <v>66</v>
      </c>
      <c r="P3218" s="65" t="s">
        <v>222</v>
      </c>
      <c r="Q3218" s="64" t="s">
        <v>223</v>
      </c>
      <c r="R3218" s="67"/>
      <c r="S3218" s="67">
        <v>24.9</v>
      </c>
      <c r="T3218" s="36">
        <f>R3218+S3218</f>
        <v>24.9</v>
      </c>
      <c r="U3218" s="68" t="s">
        <v>75</v>
      </c>
      <c r="V3218" s="68">
        <v>1972</v>
      </c>
      <c r="W3218" s="68" t="s">
        <v>6097</v>
      </c>
      <c r="X3218" s="68" t="s">
        <v>2803</v>
      </c>
      <c r="Y3218" s="68" t="s">
        <v>6098</v>
      </c>
      <c r="Z3218" s="68">
        <v>100</v>
      </c>
      <c r="AA3218" s="68">
        <v>41820</v>
      </c>
      <c r="AB3218" s="68">
        <v>0</v>
      </c>
      <c r="AC3218" s="68">
        <v>41458</v>
      </c>
      <c r="AD3218" s="68" t="s">
        <v>50</v>
      </c>
      <c r="AE3218" s="68" t="s">
        <v>102</v>
      </c>
      <c r="AF3218" s="68"/>
      <c r="AG3218" s="68" t="s">
        <v>3024</v>
      </c>
      <c r="AH3218" s="161"/>
      <c r="AI3218" s="161"/>
      <c r="AJ3218" s="3" t="s">
        <v>2261</v>
      </c>
    </row>
    <row r="3219" spans="1:36" s="75" customFormat="1" ht="204.75" hidden="1" customHeight="1" x14ac:dyDescent="0.2">
      <c r="A3219" s="36" t="s">
        <v>2028</v>
      </c>
      <c r="B3219" s="65" t="s">
        <v>116</v>
      </c>
      <c r="C3219" s="65" t="s">
        <v>36</v>
      </c>
      <c r="D3219" s="37">
        <v>41640</v>
      </c>
      <c r="E3219" s="66">
        <v>0.32291666666666669</v>
      </c>
      <c r="F3219" s="37">
        <v>41640</v>
      </c>
      <c r="G3219" s="66">
        <v>0.33333333333333331</v>
      </c>
      <c r="H3219" s="199">
        <f>G3219-E3219</f>
        <v>1.041666666666663E-2</v>
      </c>
      <c r="I3219" s="65">
        <v>53</v>
      </c>
      <c r="J3219" s="65" t="s">
        <v>146</v>
      </c>
      <c r="K3219" s="65" t="s">
        <v>133</v>
      </c>
      <c r="L3219" s="65" t="s">
        <v>128</v>
      </c>
      <c r="M3219" s="65" t="s">
        <v>224</v>
      </c>
      <c r="N3219" s="65">
        <v>35</v>
      </c>
      <c r="O3219" s="65" t="s">
        <v>66</v>
      </c>
      <c r="P3219" s="65" t="s">
        <v>225</v>
      </c>
      <c r="Q3219" s="64" t="s">
        <v>226</v>
      </c>
      <c r="R3219" s="67">
        <v>16.46</v>
      </c>
      <c r="S3219" s="67"/>
      <c r="T3219" s="36">
        <f>R3219+S3219</f>
        <v>16.46</v>
      </c>
      <c r="U3219" s="68" t="s">
        <v>75</v>
      </c>
      <c r="V3219" s="68">
        <v>1963</v>
      </c>
      <c r="W3219" s="68" t="s">
        <v>1536</v>
      </c>
      <c r="X3219" s="68" t="s">
        <v>2803</v>
      </c>
      <c r="Y3219" s="68" t="s">
        <v>6099</v>
      </c>
      <c r="Z3219" s="68">
        <v>100</v>
      </c>
      <c r="AA3219" s="68" t="s">
        <v>6100</v>
      </c>
      <c r="AB3219" s="68">
        <v>0</v>
      </c>
      <c r="AC3219" s="68" t="s">
        <v>2803</v>
      </c>
      <c r="AD3219" s="68" t="s">
        <v>50</v>
      </c>
      <c r="AE3219" s="68" t="s">
        <v>102</v>
      </c>
      <c r="AF3219" s="68"/>
      <c r="AG3219" s="930" t="s">
        <v>6101</v>
      </c>
      <c r="AH3219" s="161"/>
      <c r="AI3219" s="161"/>
      <c r="AJ3219" s="69"/>
    </row>
    <row r="3220" spans="1:36" s="75" customFormat="1" ht="63" hidden="1" customHeight="1" x14ac:dyDescent="0.2">
      <c r="A3220" s="36" t="s">
        <v>2028</v>
      </c>
      <c r="B3220" s="65" t="s">
        <v>116</v>
      </c>
      <c r="C3220" s="65" t="s">
        <v>36</v>
      </c>
      <c r="D3220" s="37">
        <v>41640</v>
      </c>
      <c r="E3220" s="66">
        <v>0.55833333333333335</v>
      </c>
      <c r="F3220" s="37">
        <v>41640</v>
      </c>
      <c r="G3220" s="66">
        <v>0.58611111111111114</v>
      </c>
      <c r="H3220" s="199">
        <f>G3220-E3220</f>
        <v>2.777777777777779E-2</v>
      </c>
      <c r="I3220" s="65">
        <v>45</v>
      </c>
      <c r="J3220" s="65" t="s">
        <v>146</v>
      </c>
      <c r="K3220" s="65" t="s">
        <v>133</v>
      </c>
      <c r="L3220" s="65" t="s">
        <v>128</v>
      </c>
      <c r="M3220" s="65" t="s">
        <v>224</v>
      </c>
      <c r="N3220" s="65">
        <v>35</v>
      </c>
      <c r="O3220" s="65" t="s">
        <v>66</v>
      </c>
      <c r="P3220" s="376" t="s">
        <v>225</v>
      </c>
      <c r="Q3220" s="64" t="s">
        <v>2270</v>
      </c>
      <c r="R3220" s="67">
        <v>28.2</v>
      </c>
      <c r="S3220" s="67"/>
      <c r="T3220" s="36">
        <f>R3220+S3220</f>
        <v>28.2</v>
      </c>
      <c r="U3220" s="68" t="s">
        <v>75</v>
      </c>
      <c r="V3220" s="68">
        <v>1963</v>
      </c>
      <c r="W3220" s="68" t="s">
        <v>1536</v>
      </c>
      <c r="X3220" s="68" t="s">
        <v>2803</v>
      </c>
      <c r="Y3220" s="68" t="s">
        <v>6099</v>
      </c>
      <c r="Z3220" s="68">
        <v>100</v>
      </c>
      <c r="AA3220" s="68" t="s">
        <v>6100</v>
      </c>
      <c r="AB3220" s="68">
        <v>0</v>
      </c>
      <c r="AC3220" s="68" t="s">
        <v>2803</v>
      </c>
      <c r="AD3220" s="68" t="s">
        <v>50</v>
      </c>
      <c r="AE3220" s="68" t="s">
        <v>102</v>
      </c>
      <c r="AF3220" s="68"/>
      <c r="AG3220" s="930" t="s">
        <v>6102</v>
      </c>
      <c r="AH3220" s="161"/>
      <c r="AI3220" s="161"/>
      <c r="AJ3220" s="69"/>
    </row>
    <row r="3221" spans="1:36" s="274" customFormat="1" ht="143.25" hidden="1" customHeight="1" x14ac:dyDescent="0.2">
      <c r="A3221" s="36" t="s">
        <v>2028</v>
      </c>
      <c r="B3221" s="65" t="s">
        <v>116</v>
      </c>
      <c r="C3221" s="65" t="s">
        <v>36</v>
      </c>
      <c r="D3221" s="119">
        <v>41640</v>
      </c>
      <c r="E3221" s="66">
        <v>0.58680555555555558</v>
      </c>
      <c r="F3221" s="119">
        <v>41640</v>
      </c>
      <c r="G3221" s="66">
        <v>0.60763888888888895</v>
      </c>
      <c r="H3221" s="209">
        <v>5.9027777777777783E-2</v>
      </c>
      <c r="I3221" s="65">
        <v>67</v>
      </c>
      <c r="J3221" s="65" t="s">
        <v>146</v>
      </c>
      <c r="K3221" s="65" t="s">
        <v>133</v>
      </c>
      <c r="L3221" s="65" t="s">
        <v>128</v>
      </c>
      <c r="M3221" s="65" t="s">
        <v>224</v>
      </c>
      <c r="N3221" s="65">
        <v>35</v>
      </c>
      <c r="O3221" s="65" t="s">
        <v>66</v>
      </c>
      <c r="P3221" s="65" t="s">
        <v>225</v>
      </c>
      <c r="Q3221" s="64" t="s">
        <v>2270</v>
      </c>
      <c r="R3221" s="67">
        <v>33.82</v>
      </c>
      <c r="S3221" s="67"/>
      <c r="T3221" s="135">
        <f>SUM(R3221:S3221)</f>
        <v>33.82</v>
      </c>
      <c r="U3221" s="68" t="s">
        <v>75</v>
      </c>
      <c r="V3221" s="68">
        <v>1963</v>
      </c>
      <c r="W3221" s="68" t="s">
        <v>1536</v>
      </c>
      <c r="X3221" s="68" t="s">
        <v>2803</v>
      </c>
      <c r="Y3221" s="644" t="s">
        <v>6099</v>
      </c>
      <c r="Z3221" s="68">
        <v>100</v>
      </c>
      <c r="AA3221" s="68" t="s">
        <v>6100</v>
      </c>
      <c r="AB3221" s="68">
        <v>0</v>
      </c>
      <c r="AC3221" s="68" t="s">
        <v>2803</v>
      </c>
      <c r="AD3221" s="68" t="s">
        <v>50</v>
      </c>
      <c r="AE3221" s="68" t="s">
        <v>102</v>
      </c>
      <c r="AF3221" s="68"/>
      <c r="AG3221" s="68" t="s">
        <v>6102</v>
      </c>
      <c r="AH3221" s="161"/>
      <c r="AI3221" s="161"/>
      <c r="AJ3221" s="161"/>
    </row>
    <row r="3222" spans="1:36" s="274" customFormat="1" ht="173.25" hidden="1" customHeight="1" x14ac:dyDescent="0.2">
      <c r="A3222" s="36" t="s">
        <v>2028</v>
      </c>
      <c r="B3222" s="65" t="s">
        <v>116</v>
      </c>
      <c r="C3222" s="65" t="s">
        <v>36</v>
      </c>
      <c r="D3222" s="119">
        <v>41640</v>
      </c>
      <c r="E3222" s="66">
        <v>0.3347222222222222</v>
      </c>
      <c r="F3222" s="119">
        <v>41640</v>
      </c>
      <c r="G3222" s="66">
        <v>0.33611111111111108</v>
      </c>
      <c r="H3222" s="209">
        <v>1.3888888888888889E-3</v>
      </c>
      <c r="I3222" s="65">
        <v>3</v>
      </c>
      <c r="J3222" s="65" t="s">
        <v>146</v>
      </c>
      <c r="K3222" s="65" t="s">
        <v>133</v>
      </c>
      <c r="L3222" s="65" t="s">
        <v>128</v>
      </c>
      <c r="M3222" s="65" t="s">
        <v>285</v>
      </c>
      <c r="N3222" s="65" t="s">
        <v>103</v>
      </c>
      <c r="O3222" s="65" t="s">
        <v>66</v>
      </c>
      <c r="P3222" s="65" t="s">
        <v>2271</v>
      </c>
      <c r="Q3222" s="64" t="s">
        <v>2272</v>
      </c>
      <c r="R3222" s="67"/>
      <c r="S3222" s="67">
        <v>0.67</v>
      </c>
      <c r="T3222" s="67">
        <v>0.67</v>
      </c>
      <c r="U3222" s="68" t="s">
        <v>75</v>
      </c>
      <c r="V3222" s="68">
        <v>1984</v>
      </c>
      <c r="W3222" s="68" t="s">
        <v>2286</v>
      </c>
      <c r="X3222" s="68" t="s">
        <v>2803</v>
      </c>
      <c r="Y3222" s="644" t="s">
        <v>6103</v>
      </c>
      <c r="Z3222" s="68">
        <v>100</v>
      </c>
      <c r="AA3222" s="68" t="s">
        <v>2671</v>
      </c>
      <c r="AB3222" s="68">
        <v>0</v>
      </c>
      <c r="AC3222" s="68" t="s">
        <v>2803</v>
      </c>
      <c r="AD3222" s="68" t="s">
        <v>50</v>
      </c>
      <c r="AE3222" s="68" t="s">
        <v>97</v>
      </c>
      <c r="AF3222" s="68"/>
      <c r="AG3222" s="68" t="s">
        <v>6104</v>
      </c>
      <c r="AH3222" s="161"/>
      <c r="AI3222" s="161"/>
      <c r="AJ3222" s="161"/>
    </row>
    <row r="3223" spans="1:36" ht="31.5" hidden="1" customHeight="1" x14ac:dyDescent="0.2">
      <c r="A3223" s="36" t="s">
        <v>2028</v>
      </c>
      <c r="B3223" s="376" t="s">
        <v>116</v>
      </c>
      <c r="C3223" s="65" t="s">
        <v>36</v>
      </c>
      <c r="D3223" s="37">
        <v>41640</v>
      </c>
      <c r="E3223" s="66">
        <v>0.40625</v>
      </c>
      <c r="F3223" s="37">
        <v>41640</v>
      </c>
      <c r="G3223" s="66">
        <v>0.63888888888888895</v>
      </c>
      <c r="H3223" s="199">
        <f>G3223-E3223</f>
        <v>0.23263888888888895</v>
      </c>
      <c r="I3223" s="65">
        <v>4</v>
      </c>
      <c r="J3223" s="407" t="s">
        <v>178</v>
      </c>
      <c r="K3223" s="407" t="s">
        <v>133</v>
      </c>
      <c r="L3223" s="65" t="s">
        <v>128</v>
      </c>
      <c r="M3223" s="65" t="s">
        <v>227</v>
      </c>
      <c r="N3223" s="65" t="s">
        <v>103</v>
      </c>
      <c r="O3223" s="65" t="s">
        <v>66</v>
      </c>
      <c r="P3223" s="924" t="s">
        <v>228</v>
      </c>
      <c r="Q3223" s="64" t="s">
        <v>229</v>
      </c>
      <c r="R3223" s="67">
        <v>14.28</v>
      </c>
      <c r="S3223" s="67"/>
      <c r="T3223" s="36">
        <f>R3223+S3223</f>
        <v>14.28</v>
      </c>
      <c r="U3223" s="1788" t="s">
        <v>75</v>
      </c>
      <c r="V3223" s="1788">
        <v>1991</v>
      </c>
      <c r="W3223" s="1788" t="s">
        <v>6105</v>
      </c>
      <c r="X3223" s="1788" t="s">
        <v>2803</v>
      </c>
      <c r="Y3223" s="1788" t="s">
        <v>6106</v>
      </c>
      <c r="Z3223" s="1788">
        <v>100</v>
      </c>
      <c r="AA3223" s="1788" t="s">
        <v>6107</v>
      </c>
      <c r="AB3223" s="1788">
        <v>0</v>
      </c>
      <c r="AC3223" s="1902" t="s">
        <v>2803</v>
      </c>
      <c r="AD3223" s="68" t="s">
        <v>50</v>
      </c>
      <c r="AE3223" s="1913" t="s">
        <v>97</v>
      </c>
      <c r="AF3223" s="1902"/>
      <c r="AG3223" s="68" t="s">
        <v>6108</v>
      </c>
      <c r="AH3223" s="161"/>
      <c r="AI3223" s="161"/>
      <c r="AJ3223" s="69"/>
    </row>
    <row r="3224" spans="1:36" ht="204.75" hidden="1" customHeight="1" x14ac:dyDescent="0.2">
      <c r="A3224" s="36" t="s">
        <v>2028</v>
      </c>
      <c r="B3224" s="1493" t="s">
        <v>116</v>
      </c>
      <c r="C3224" s="70" t="s">
        <v>36</v>
      </c>
      <c r="D3224" s="37">
        <v>41640</v>
      </c>
      <c r="E3224" s="1538">
        <v>0.40625</v>
      </c>
      <c r="F3224" s="37">
        <v>41640</v>
      </c>
      <c r="G3224" s="1538">
        <v>0.53819444444444442</v>
      </c>
      <c r="H3224" s="906">
        <f>G3224-E3224</f>
        <v>0.13194444444444442</v>
      </c>
      <c r="I3224" s="1051">
        <v>2</v>
      </c>
      <c r="J3224" s="1051" t="s">
        <v>178</v>
      </c>
      <c r="K3224" s="1051" t="s">
        <v>133</v>
      </c>
      <c r="L3224" s="70" t="s">
        <v>128</v>
      </c>
      <c r="M3224" s="70" t="s">
        <v>230</v>
      </c>
      <c r="N3224" s="70" t="s">
        <v>103</v>
      </c>
      <c r="O3224" s="70" t="s">
        <v>66</v>
      </c>
      <c r="P3224" s="71" t="s">
        <v>231</v>
      </c>
      <c r="Q3224" s="70" t="s">
        <v>229</v>
      </c>
      <c r="R3224" s="72">
        <v>2.31</v>
      </c>
      <c r="S3224" s="72"/>
      <c r="T3224" s="36">
        <f>R3224+S3224</f>
        <v>2.31</v>
      </c>
      <c r="U3224" s="1788" t="s">
        <v>75</v>
      </c>
      <c r="V3224" s="1788">
        <v>1989</v>
      </c>
      <c r="W3224" s="1788" t="s">
        <v>6109</v>
      </c>
      <c r="X3224" s="1788" t="s">
        <v>2803</v>
      </c>
      <c r="Y3224" s="1788" t="s">
        <v>6110</v>
      </c>
      <c r="Z3224" s="1788">
        <v>100</v>
      </c>
      <c r="AA3224" s="1788" t="s">
        <v>6111</v>
      </c>
      <c r="AB3224" s="1788">
        <v>0</v>
      </c>
      <c r="AC3224" s="1902" t="s">
        <v>2803</v>
      </c>
      <c r="AD3224" s="68" t="s">
        <v>50</v>
      </c>
      <c r="AE3224" s="1913" t="s">
        <v>97</v>
      </c>
      <c r="AF3224" s="1902"/>
      <c r="AG3224" s="68" t="s">
        <v>6112</v>
      </c>
      <c r="AH3224" s="161"/>
      <c r="AI3224" s="161"/>
      <c r="AJ3224" s="69"/>
    </row>
    <row r="3225" spans="1:36" ht="31.5" hidden="1" customHeight="1" x14ac:dyDescent="0.2">
      <c r="A3225" s="36" t="s">
        <v>2028</v>
      </c>
      <c r="B3225" s="376" t="s">
        <v>116</v>
      </c>
      <c r="C3225" s="65" t="s">
        <v>219</v>
      </c>
      <c r="D3225" s="37">
        <v>41640</v>
      </c>
      <c r="E3225" s="1529">
        <v>0.48819444444444443</v>
      </c>
      <c r="F3225" s="37">
        <v>41640</v>
      </c>
      <c r="G3225" s="1529">
        <v>0.71597222222222223</v>
      </c>
      <c r="H3225" s="199">
        <f>G3225-E3225</f>
        <v>0.2277777777777778</v>
      </c>
      <c r="I3225" s="407">
        <v>8</v>
      </c>
      <c r="J3225" s="407" t="s">
        <v>183</v>
      </c>
      <c r="K3225" s="407" t="s">
        <v>133</v>
      </c>
      <c r="L3225" s="407" t="s">
        <v>125</v>
      </c>
      <c r="M3225" s="407" t="s">
        <v>232</v>
      </c>
      <c r="N3225" s="65">
        <v>35</v>
      </c>
      <c r="O3225" s="65" t="s">
        <v>66</v>
      </c>
      <c r="P3225" s="1633" t="s">
        <v>233</v>
      </c>
      <c r="Q3225" s="619" t="s">
        <v>234</v>
      </c>
      <c r="R3225" s="1718">
        <v>32.18</v>
      </c>
      <c r="S3225" s="1718"/>
      <c r="T3225" s="216">
        <f>R3225+S3225</f>
        <v>32.18</v>
      </c>
      <c r="U3225" s="1788" t="s">
        <v>78</v>
      </c>
      <c r="V3225" s="756" t="s">
        <v>2803</v>
      </c>
      <c r="W3225" s="756" t="s">
        <v>6113</v>
      </c>
      <c r="X3225" s="756" t="s">
        <v>1798</v>
      </c>
      <c r="Y3225" s="756" t="s">
        <v>2803</v>
      </c>
      <c r="Z3225" s="756" t="s">
        <v>2803</v>
      </c>
      <c r="AA3225" s="756" t="s">
        <v>2803</v>
      </c>
      <c r="AB3225" s="756" t="s">
        <v>2803</v>
      </c>
      <c r="AC3225" s="756" t="s">
        <v>2803</v>
      </c>
      <c r="AD3225" s="756" t="s">
        <v>55</v>
      </c>
      <c r="AE3225" s="756" t="s">
        <v>102</v>
      </c>
      <c r="AF3225" s="999"/>
      <c r="AG3225" s="68" t="s">
        <v>6114</v>
      </c>
      <c r="AH3225" s="161"/>
      <c r="AI3225" s="161"/>
      <c r="AJ3225" s="69"/>
    </row>
    <row r="3226" spans="1:36" ht="110.25" hidden="1" customHeight="1" x14ac:dyDescent="0.2">
      <c r="A3226" s="36" t="s">
        <v>2028</v>
      </c>
      <c r="B3226" s="376" t="s">
        <v>116</v>
      </c>
      <c r="C3226" s="65" t="s">
        <v>36</v>
      </c>
      <c r="D3226" s="119">
        <v>41640</v>
      </c>
      <c r="E3226" s="1529">
        <v>0.56944444444444442</v>
      </c>
      <c r="F3226" s="119">
        <v>41640</v>
      </c>
      <c r="G3226" s="1529">
        <v>0.56944444444444442</v>
      </c>
      <c r="H3226" s="209">
        <v>0</v>
      </c>
      <c r="I3226" s="407">
        <v>14</v>
      </c>
      <c r="J3226" s="407" t="s">
        <v>178</v>
      </c>
      <c r="K3226" s="407" t="s">
        <v>132</v>
      </c>
      <c r="L3226" s="407" t="s">
        <v>128</v>
      </c>
      <c r="M3226" s="407" t="s">
        <v>311</v>
      </c>
      <c r="N3226" s="65" t="s">
        <v>103</v>
      </c>
      <c r="O3226" s="65" t="s">
        <v>66</v>
      </c>
      <c r="P3226" s="515" t="s">
        <v>312</v>
      </c>
      <c r="Q3226" s="64" t="s">
        <v>2273</v>
      </c>
      <c r="R3226" s="1718"/>
      <c r="S3226" s="1718">
        <v>7.31</v>
      </c>
      <c r="T3226" s="1770">
        <v>7.31</v>
      </c>
      <c r="U3226" s="1788" t="s">
        <v>84</v>
      </c>
      <c r="V3226" s="756">
        <v>1981</v>
      </c>
      <c r="W3226" s="756" t="s">
        <v>2281</v>
      </c>
      <c r="X3226" s="756" t="s">
        <v>2803</v>
      </c>
      <c r="Y3226" s="756" t="s">
        <v>6115</v>
      </c>
      <c r="Z3226" s="756">
        <v>100</v>
      </c>
      <c r="AA3226" s="756" t="s">
        <v>6116</v>
      </c>
      <c r="AB3226" s="756">
        <v>0</v>
      </c>
      <c r="AC3226" s="756">
        <v>41122</v>
      </c>
      <c r="AD3226" s="756" t="s">
        <v>60</v>
      </c>
      <c r="AE3226" s="756" t="s">
        <v>102</v>
      </c>
      <c r="AF3226" s="999"/>
      <c r="AG3226" s="68" t="s">
        <v>3024</v>
      </c>
      <c r="AH3226" s="161"/>
      <c r="AI3226" s="161"/>
      <c r="AJ3226" s="69"/>
    </row>
    <row r="3227" spans="1:36" ht="31.5" hidden="1" customHeight="1" x14ac:dyDescent="0.2">
      <c r="A3227" s="36" t="s">
        <v>2028</v>
      </c>
      <c r="B3227" s="376" t="s">
        <v>116</v>
      </c>
      <c r="C3227" s="65" t="s">
        <v>219</v>
      </c>
      <c r="D3227" s="37">
        <v>41640</v>
      </c>
      <c r="E3227" s="66">
        <v>0.57638888888888895</v>
      </c>
      <c r="F3227" s="37">
        <v>41640</v>
      </c>
      <c r="G3227" s="66">
        <v>0.60833333333333328</v>
      </c>
      <c r="H3227" s="1025">
        <f t="shared" ref="H3227:H3238" si="106">G3227-E3227</f>
        <v>3.1944444444444331E-2</v>
      </c>
      <c r="I3227" s="65">
        <v>14</v>
      </c>
      <c r="J3227" s="407" t="s">
        <v>178</v>
      </c>
      <c r="K3227" s="65" t="s">
        <v>133</v>
      </c>
      <c r="L3227" s="65" t="s">
        <v>128</v>
      </c>
      <c r="M3227" s="65" t="s">
        <v>235</v>
      </c>
      <c r="N3227" s="65">
        <v>35</v>
      </c>
      <c r="O3227" s="65" t="s">
        <v>66</v>
      </c>
      <c r="P3227" s="619" t="s">
        <v>236</v>
      </c>
      <c r="Q3227" s="64" t="s">
        <v>229</v>
      </c>
      <c r="R3227" s="1718">
        <v>18.440000000000001</v>
      </c>
      <c r="S3227" s="67"/>
      <c r="T3227" s="36">
        <f>R3227+S3227</f>
        <v>18.440000000000001</v>
      </c>
      <c r="U3227" s="68" t="s">
        <v>75</v>
      </c>
      <c r="V3227" s="756">
        <v>1964</v>
      </c>
      <c r="W3227" s="756" t="s">
        <v>6086</v>
      </c>
      <c r="X3227" s="756" t="s">
        <v>2803</v>
      </c>
      <c r="Y3227" s="756" t="s">
        <v>6117</v>
      </c>
      <c r="Z3227" s="756">
        <v>100</v>
      </c>
      <c r="AA3227" s="756" t="s">
        <v>6118</v>
      </c>
      <c r="AB3227" s="848">
        <v>0</v>
      </c>
      <c r="AC3227" s="756">
        <v>41513</v>
      </c>
      <c r="AD3227" s="848" t="s">
        <v>50</v>
      </c>
      <c r="AE3227" s="848" t="s">
        <v>102</v>
      </c>
      <c r="AF3227" s="1059"/>
      <c r="AG3227" s="68" t="s">
        <v>6119</v>
      </c>
      <c r="AH3227" s="161"/>
      <c r="AI3227" s="161"/>
      <c r="AJ3227" s="69"/>
    </row>
    <row r="3228" spans="1:36" ht="204" hidden="1" customHeight="1" x14ac:dyDescent="0.2">
      <c r="A3228" s="36" t="s">
        <v>2028</v>
      </c>
      <c r="B3228" s="376" t="s">
        <v>116</v>
      </c>
      <c r="C3228" s="65" t="s">
        <v>36</v>
      </c>
      <c r="D3228" s="37">
        <v>41640</v>
      </c>
      <c r="E3228" s="66">
        <v>0.54166666666666663</v>
      </c>
      <c r="F3228" s="37">
        <v>41640</v>
      </c>
      <c r="G3228" s="66">
        <v>0.54305555555555551</v>
      </c>
      <c r="H3228" s="1025">
        <f t="shared" si="106"/>
        <v>1.388888888888884E-3</v>
      </c>
      <c r="I3228" s="65">
        <v>37</v>
      </c>
      <c r="J3228" s="407" t="s">
        <v>237</v>
      </c>
      <c r="K3228" s="407" t="s">
        <v>133</v>
      </c>
      <c r="L3228" s="65" t="s">
        <v>128</v>
      </c>
      <c r="M3228" s="65" t="s">
        <v>238</v>
      </c>
      <c r="N3228" s="65">
        <v>110</v>
      </c>
      <c r="O3228" s="65" t="s">
        <v>66</v>
      </c>
      <c r="P3228" s="619" t="s">
        <v>239</v>
      </c>
      <c r="Q3228" s="619" t="s">
        <v>240</v>
      </c>
      <c r="R3228" s="1718"/>
      <c r="S3228" s="67">
        <v>6.45</v>
      </c>
      <c r="T3228" s="36">
        <f>R3228+S3228</f>
        <v>6.45</v>
      </c>
      <c r="U3228" s="68" t="s">
        <v>75</v>
      </c>
      <c r="V3228" s="68">
        <v>1972</v>
      </c>
      <c r="W3228" s="68" t="s">
        <v>6097</v>
      </c>
      <c r="X3228" s="68" t="s">
        <v>2803</v>
      </c>
      <c r="Y3228" s="68" t="s">
        <v>6098</v>
      </c>
      <c r="Z3228" s="68">
        <v>100</v>
      </c>
      <c r="AA3228" s="68" t="s">
        <v>6098</v>
      </c>
      <c r="AB3228" s="68">
        <v>0</v>
      </c>
      <c r="AC3228" s="68">
        <v>41458</v>
      </c>
      <c r="AD3228" s="68" t="s">
        <v>50</v>
      </c>
      <c r="AE3228" s="68" t="s">
        <v>102</v>
      </c>
      <c r="AF3228" s="68"/>
      <c r="AG3228" s="68"/>
      <c r="AH3228" s="161"/>
      <c r="AI3228" s="161"/>
      <c r="AJ3228" s="3"/>
    </row>
    <row r="3229" spans="1:36" ht="229.5" hidden="1" customHeight="1" x14ac:dyDescent="0.2">
      <c r="A3229" s="36" t="s">
        <v>2028</v>
      </c>
      <c r="B3229" s="376" t="s">
        <v>116</v>
      </c>
      <c r="C3229" s="65" t="s">
        <v>36</v>
      </c>
      <c r="D3229" s="119">
        <v>41640</v>
      </c>
      <c r="E3229" s="66">
        <v>0</v>
      </c>
      <c r="F3229" s="119">
        <v>41641</v>
      </c>
      <c r="G3229" s="66">
        <v>0</v>
      </c>
      <c r="H3229" s="209">
        <f t="shared" si="106"/>
        <v>0</v>
      </c>
      <c r="I3229" s="65">
        <v>3</v>
      </c>
      <c r="J3229" s="407" t="s">
        <v>183</v>
      </c>
      <c r="K3229" s="407"/>
      <c r="L3229" s="65" t="s">
        <v>128</v>
      </c>
      <c r="M3229" s="65" t="s">
        <v>1804</v>
      </c>
      <c r="N3229" s="65" t="s">
        <v>103</v>
      </c>
      <c r="O3229" s="65" t="s">
        <v>66</v>
      </c>
      <c r="P3229" s="65" t="s">
        <v>2274</v>
      </c>
      <c r="Q3229" s="64" t="s">
        <v>2275</v>
      </c>
      <c r="R3229" s="1718">
        <v>30.12</v>
      </c>
      <c r="S3229" s="67"/>
      <c r="T3229" s="135">
        <f>SUM(R3229:S3229)</f>
        <v>30.12</v>
      </c>
      <c r="U3229" s="68" t="s">
        <v>75</v>
      </c>
      <c r="V3229" s="68">
        <v>1985</v>
      </c>
      <c r="W3229" s="68" t="s">
        <v>2286</v>
      </c>
      <c r="X3229" s="68" t="s">
        <v>2803</v>
      </c>
      <c r="Y3229" s="68" t="s">
        <v>6120</v>
      </c>
      <c r="Z3229" s="68">
        <v>100</v>
      </c>
      <c r="AA3229" s="68" t="s">
        <v>6013</v>
      </c>
      <c r="AB3229" s="68">
        <v>0</v>
      </c>
      <c r="AC3229" s="68" t="s">
        <v>2803</v>
      </c>
      <c r="AD3229" s="68" t="s">
        <v>56</v>
      </c>
      <c r="AE3229" s="68" t="s">
        <v>102</v>
      </c>
      <c r="AF3229" s="68"/>
      <c r="AG3229" s="68" t="s">
        <v>6121</v>
      </c>
      <c r="AH3229" s="161"/>
      <c r="AI3229" s="161"/>
      <c r="AJ3229" s="3"/>
    </row>
    <row r="3230" spans="1:36" ht="78.75" hidden="1" customHeight="1" x14ac:dyDescent="0.2">
      <c r="A3230" s="36" t="s">
        <v>2028</v>
      </c>
      <c r="B3230" s="376" t="s">
        <v>116</v>
      </c>
      <c r="C3230" s="65" t="s">
        <v>36</v>
      </c>
      <c r="D3230" s="37">
        <v>41641</v>
      </c>
      <c r="E3230" s="66">
        <v>0.18194444444444444</v>
      </c>
      <c r="F3230" s="37">
        <v>41641</v>
      </c>
      <c r="G3230" s="66">
        <v>0.18194444444444444</v>
      </c>
      <c r="H3230" s="1025">
        <f t="shared" si="106"/>
        <v>0</v>
      </c>
      <c r="I3230" s="65">
        <v>16</v>
      </c>
      <c r="J3230" s="407" t="s">
        <v>178</v>
      </c>
      <c r="K3230" s="65" t="s">
        <v>132</v>
      </c>
      <c r="L3230" s="65" t="s">
        <v>128</v>
      </c>
      <c r="M3230" s="65" t="s">
        <v>241</v>
      </c>
      <c r="N3230" s="65">
        <v>35</v>
      </c>
      <c r="O3230" s="65" t="s">
        <v>66</v>
      </c>
      <c r="P3230" s="65" t="s">
        <v>242</v>
      </c>
      <c r="Q3230" s="64" t="s">
        <v>243</v>
      </c>
      <c r="R3230" s="1718"/>
      <c r="S3230" s="67">
        <v>7.34</v>
      </c>
      <c r="T3230" s="36">
        <f t="shared" ref="T3230:T3237" si="107">R3230+S3230</f>
        <v>7.34</v>
      </c>
      <c r="U3230" s="70" t="s">
        <v>75</v>
      </c>
      <c r="V3230" s="970">
        <v>1984</v>
      </c>
      <c r="W3230" s="970" t="s">
        <v>1268</v>
      </c>
      <c r="X3230" s="970" t="s">
        <v>2803</v>
      </c>
      <c r="Y3230" s="970" t="s">
        <v>6122</v>
      </c>
      <c r="Z3230" s="970">
        <v>100</v>
      </c>
      <c r="AA3230" s="970" t="s">
        <v>6123</v>
      </c>
      <c r="AB3230" s="970">
        <v>0</v>
      </c>
      <c r="AC3230" s="981">
        <v>41638</v>
      </c>
      <c r="AD3230" s="70" t="s">
        <v>50</v>
      </c>
      <c r="AE3230" s="970" t="s">
        <v>102</v>
      </c>
      <c r="AF3230" s="1006"/>
      <c r="AG3230" s="1493" t="s">
        <v>3024</v>
      </c>
      <c r="AH3230" s="161"/>
      <c r="AI3230" s="161"/>
      <c r="AJ3230" s="3" t="s">
        <v>2261</v>
      </c>
    </row>
    <row r="3231" spans="1:36" ht="110.25" hidden="1" customHeight="1" x14ac:dyDescent="0.2">
      <c r="A3231" s="36" t="s">
        <v>2028</v>
      </c>
      <c r="B3231" s="376" t="s">
        <v>116</v>
      </c>
      <c r="C3231" s="65" t="s">
        <v>36</v>
      </c>
      <c r="D3231" s="37">
        <v>41641</v>
      </c>
      <c r="E3231" s="66">
        <v>0.21180555555555555</v>
      </c>
      <c r="F3231" s="37">
        <v>41641</v>
      </c>
      <c r="G3231" s="66">
        <v>0.21458333333333335</v>
      </c>
      <c r="H3231" s="1025">
        <f t="shared" si="106"/>
        <v>2.7777777777777957E-3</v>
      </c>
      <c r="I3231" s="65">
        <v>16</v>
      </c>
      <c r="J3231" s="407" t="s">
        <v>178</v>
      </c>
      <c r="K3231" s="65" t="s">
        <v>133</v>
      </c>
      <c r="L3231" s="65" t="s">
        <v>128</v>
      </c>
      <c r="M3231" s="65" t="s">
        <v>241</v>
      </c>
      <c r="N3231" s="65">
        <v>35</v>
      </c>
      <c r="O3231" s="65" t="s">
        <v>66</v>
      </c>
      <c r="P3231" s="65" t="s">
        <v>242</v>
      </c>
      <c r="Q3231" s="64" t="s">
        <v>244</v>
      </c>
      <c r="R3231" s="1718">
        <v>2.57</v>
      </c>
      <c r="S3231" s="67"/>
      <c r="T3231" s="36">
        <f t="shared" si="107"/>
        <v>2.57</v>
      </c>
      <c r="U3231" s="70" t="s">
        <v>75</v>
      </c>
      <c r="V3231" s="970">
        <v>1984</v>
      </c>
      <c r="W3231" s="970" t="s">
        <v>1268</v>
      </c>
      <c r="X3231" s="970" t="s">
        <v>2803</v>
      </c>
      <c r="Y3231" s="970" t="s">
        <v>6122</v>
      </c>
      <c r="Z3231" s="970">
        <v>100</v>
      </c>
      <c r="AA3231" s="970" t="s">
        <v>6123</v>
      </c>
      <c r="AB3231" s="970">
        <v>0</v>
      </c>
      <c r="AC3231" s="981">
        <v>41638</v>
      </c>
      <c r="AD3231" s="70" t="s">
        <v>50</v>
      </c>
      <c r="AE3231" s="970" t="s">
        <v>98</v>
      </c>
      <c r="AF3231" s="1006"/>
      <c r="AG3231" s="1493" t="s">
        <v>6124</v>
      </c>
      <c r="AH3231" s="161"/>
      <c r="AI3231" s="161"/>
      <c r="AJ3231" s="69"/>
    </row>
    <row r="3232" spans="1:36" ht="31.5" hidden="1" customHeight="1" x14ac:dyDescent="0.2">
      <c r="A3232" s="36" t="s">
        <v>2028</v>
      </c>
      <c r="B3232" s="376" t="s">
        <v>116</v>
      </c>
      <c r="C3232" s="65" t="s">
        <v>36</v>
      </c>
      <c r="D3232" s="37">
        <v>41641</v>
      </c>
      <c r="E3232" s="1506">
        <v>0.27152777777777776</v>
      </c>
      <c r="F3232" s="37">
        <v>41641</v>
      </c>
      <c r="G3232" s="1558">
        <v>0.27361111111111108</v>
      </c>
      <c r="H3232" s="199">
        <f t="shared" si="106"/>
        <v>2.0833333333333259E-3</v>
      </c>
      <c r="I3232" s="407">
        <v>16</v>
      </c>
      <c r="J3232" s="407" t="s">
        <v>178</v>
      </c>
      <c r="K3232" s="407" t="s">
        <v>133</v>
      </c>
      <c r="L3232" s="407" t="s">
        <v>128</v>
      </c>
      <c r="M3232" s="407" t="s">
        <v>241</v>
      </c>
      <c r="N3232" s="65">
        <v>35</v>
      </c>
      <c r="O3232" s="65" t="s">
        <v>66</v>
      </c>
      <c r="P3232" s="407" t="s">
        <v>242</v>
      </c>
      <c r="Q3232" s="64" t="s">
        <v>245</v>
      </c>
      <c r="R3232" s="1718">
        <v>1.1100000000000001</v>
      </c>
      <c r="S3232" s="1718"/>
      <c r="T3232" s="36">
        <f t="shared" si="107"/>
        <v>1.1100000000000001</v>
      </c>
      <c r="U3232" s="1051" t="s">
        <v>75</v>
      </c>
      <c r="V3232" s="970">
        <v>1984</v>
      </c>
      <c r="W3232" s="970" t="s">
        <v>1268</v>
      </c>
      <c r="X3232" s="970" t="s">
        <v>2803</v>
      </c>
      <c r="Y3232" s="970" t="s">
        <v>6122</v>
      </c>
      <c r="Z3232" s="970">
        <v>100</v>
      </c>
      <c r="AA3232" s="970" t="s">
        <v>6123</v>
      </c>
      <c r="AB3232" s="970">
        <v>0</v>
      </c>
      <c r="AC3232" s="981">
        <v>41638</v>
      </c>
      <c r="AD3232" s="970" t="s">
        <v>50</v>
      </c>
      <c r="AE3232" s="970" t="s">
        <v>98</v>
      </c>
      <c r="AF3232" s="1006"/>
      <c r="AG3232" s="70" t="s">
        <v>6124</v>
      </c>
      <c r="AH3232" s="161"/>
      <c r="AI3232" s="161"/>
      <c r="AJ3232" s="3"/>
    </row>
    <row r="3233" spans="1:36" ht="31.5" hidden="1" customHeight="1" x14ac:dyDescent="0.2">
      <c r="A3233" s="36" t="s">
        <v>2028</v>
      </c>
      <c r="B3233" s="376" t="s">
        <v>116</v>
      </c>
      <c r="C3233" s="65" t="s">
        <v>36</v>
      </c>
      <c r="D3233" s="37">
        <v>41641</v>
      </c>
      <c r="E3233" s="1532">
        <v>0.34097222222222223</v>
      </c>
      <c r="F3233" s="37">
        <v>41641</v>
      </c>
      <c r="G3233" s="1532">
        <v>0.34097222222222223</v>
      </c>
      <c r="H3233" s="1569">
        <f t="shared" si="106"/>
        <v>0</v>
      </c>
      <c r="I3233" s="65">
        <v>14</v>
      </c>
      <c r="J3233" s="65" t="s">
        <v>246</v>
      </c>
      <c r="K3233" s="65" t="s">
        <v>132</v>
      </c>
      <c r="L3233" s="65" t="s">
        <v>128</v>
      </c>
      <c r="M3233" s="918" t="s">
        <v>241</v>
      </c>
      <c r="N3233" s="918">
        <v>35</v>
      </c>
      <c r="O3233" s="918" t="s">
        <v>66</v>
      </c>
      <c r="P3233" s="918" t="s">
        <v>242</v>
      </c>
      <c r="Q3233" s="64" t="s">
        <v>247</v>
      </c>
      <c r="R3233" s="65"/>
      <c r="S3233" s="65">
        <v>3.61</v>
      </c>
      <c r="T3233" s="36">
        <f t="shared" si="107"/>
        <v>3.61</v>
      </c>
      <c r="U3233" s="70" t="s">
        <v>75</v>
      </c>
      <c r="V3233" s="70">
        <v>1984</v>
      </c>
      <c r="W3233" s="70" t="s">
        <v>1268</v>
      </c>
      <c r="X3233" s="70" t="s">
        <v>2803</v>
      </c>
      <c r="Y3233" s="70" t="s">
        <v>6122</v>
      </c>
      <c r="Z3233" s="70">
        <v>100</v>
      </c>
      <c r="AA3233" s="70" t="s">
        <v>6123</v>
      </c>
      <c r="AB3233" s="70">
        <v>0</v>
      </c>
      <c r="AC3233" s="458">
        <v>41638</v>
      </c>
      <c r="AD3233" s="70" t="s">
        <v>50</v>
      </c>
      <c r="AE3233" s="1055" t="s">
        <v>102</v>
      </c>
      <c r="AF3233" s="1058"/>
      <c r="AG3233" s="70" t="s">
        <v>3024</v>
      </c>
      <c r="AH3233" s="161"/>
      <c r="AI3233" s="161"/>
      <c r="AJ3233" s="3" t="s">
        <v>2261</v>
      </c>
    </row>
    <row r="3234" spans="1:36" ht="31.5" hidden="1" customHeight="1" x14ac:dyDescent="0.2">
      <c r="A3234" s="36" t="s">
        <v>2028</v>
      </c>
      <c r="B3234" s="376" t="s">
        <v>116</v>
      </c>
      <c r="C3234" s="65" t="s">
        <v>36</v>
      </c>
      <c r="D3234" s="37">
        <v>41641</v>
      </c>
      <c r="E3234" s="1522">
        <v>0.35833333333333334</v>
      </c>
      <c r="F3234" s="37">
        <v>41641</v>
      </c>
      <c r="G3234" s="1522">
        <v>0.35833333333333334</v>
      </c>
      <c r="H3234" s="193">
        <f t="shared" si="106"/>
        <v>0</v>
      </c>
      <c r="I3234" s="65">
        <v>9</v>
      </c>
      <c r="J3234" s="407" t="s">
        <v>246</v>
      </c>
      <c r="K3234" s="65" t="s">
        <v>132</v>
      </c>
      <c r="L3234" s="407" t="s">
        <v>128</v>
      </c>
      <c r="M3234" s="65" t="s">
        <v>216</v>
      </c>
      <c r="N3234" s="65">
        <v>35</v>
      </c>
      <c r="O3234" s="65" t="s">
        <v>66</v>
      </c>
      <c r="P3234" s="65" t="s">
        <v>248</v>
      </c>
      <c r="Q3234" s="64" t="s">
        <v>247</v>
      </c>
      <c r="R3234" s="407"/>
      <c r="S3234" s="65">
        <v>1.8</v>
      </c>
      <c r="T3234" s="36">
        <f t="shared" si="107"/>
        <v>1.8</v>
      </c>
      <c r="U3234" s="70" t="s">
        <v>75</v>
      </c>
      <c r="V3234" s="70">
        <v>1969</v>
      </c>
      <c r="W3234" s="70" t="s">
        <v>1268</v>
      </c>
      <c r="X3234" s="70" t="s">
        <v>2803</v>
      </c>
      <c r="Y3234" s="458" t="s">
        <v>6096</v>
      </c>
      <c r="Z3234" s="70">
        <v>100</v>
      </c>
      <c r="AA3234" s="459" t="s">
        <v>6055</v>
      </c>
      <c r="AB3234" s="70">
        <v>0</v>
      </c>
      <c r="AC3234" s="458" t="s">
        <v>2803</v>
      </c>
      <c r="AD3234" s="70" t="s">
        <v>50</v>
      </c>
      <c r="AE3234" s="1057" t="s">
        <v>102</v>
      </c>
      <c r="AF3234" s="521"/>
      <c r="AG3234" s="1493" t="s">
        <v>3024</v>
      </c>
      <c r="AH3234" s="161"/>
      <c r="AI3234" s="161"/>
      <c r="AJ3234" s="3" t="s">
        <v>2261</v>
      </c>
    </row>
    <row r="3235" spans="1:36" ht="31.5" hidden="1" customHeight="1" x14ac:dyDescent="0.2">
      <c r="A3235" s="36" t="s">
        <v>2028</v>
      </c>
      <c r="B3235" s="65" t="s">
        <v>116</v>
      </c>
      <c r="C3235" s="1496" t="s">
        <v>36</v>
      </c>
      <c r="D3235" s="37">
        <v>41641</v>
      </c>
      <c r="E3235" s="1522">
        <v>0.51388888888888895</v>
      </c>
      <c r="F3235" s="37">
        <v>41641</v>
      </c>
      <c r="G3235" s="1522">
        <v>0.60555555555555551</v>
      </c>
      <c r="H3235" s="199">
        <f t="shared" si="106"/>
        <v>9.1666666666666563E-2</v>
      </c>
      <c r="I3235" s="1496">
        <v>6</v>
      </c>
      <c r="J3235" s="1592" t="s">
        <v>249</v>
      </c>
      <c r="K3235" s="1592" t="s">
        <v>133</v>
      </c>
      <c r="L3235" s="1496" t="s">
        <v>128</v>
      </c>
      <c r="M3235" s="1592" t="s">
        <v>250</v>
      </c>
      <c r="N3235" s="1496" t="s">
        <v>103</v>
      </c>
      <c r="O3235" s="1496" t="s">
        <v>66</v>
      </c>
      <c r="P3235" s="1592" t="s">
        <v>251</v>
      </c>
      <c r="Q3235" s="65" t="s">
        <v>252</v>
      </c>
      <c r="R3235" s="65">
        <v>10.29</v>
      </c>
      <c r="S3235" s="65"/>
      <c r="T3235" s="36">
        <f t="shared" si="107"/>
        <v>10.29</v>
      </c>
      <c r="U3235" s="1051" t="s">
        <v>75</v>
      </c>
      <c r="V3235" s="70">
        <v>1989</v>
      </c>
      <c r="W3235" s="70" t="s">
        <v>6105</v>
      </c>
      <c r="X3235" s="70" t="s">
        <v>2803</v>
      </c>
      <c r="Y3235" s="70" t="s">
        <v>6122</v>
      </c>
      <c r="Z3235" s="70">
        <v>100</v>
      </c>
      <c r="AA3235" s="70" t="s">
        <v>6125</v>
      </c>
      <c r="AB3235" s="70">
        <v>0</v>
      </c>
      <c r="AC3235" s="1904">
        <v>41638</v>
      </c>
      <c r="AD3235" s="70" t="s">
        <v>56</v>
      </c>
      <c r="AE3235" s="1057" t="s">
        <v>97</v>
      </c>
      <c r="AF3235" s="521"/>
      <c r="AG3235" s="1493" t="s">
        <v>6126</v>
      </c>
      <c r="AH3235" s="161"/>
      <c r="AI3235" s="161"/>
      <c r="AJ3235" s="69"/>
    </row>
    <row r="3236" spans="1:36" ht="94.5" hidden="1" customHeight="1" x14ac:dyDescent="0.2">
      <c r="A3236" s="36" t="s">
        <v>2028</v>
      </c>
      <c r="B3236" s="376" t="s">
        <v>116</v>
      </c>
      <c r="C3236" s="65" t="s">
        <v>36</v>
      </c>
      <c r="D3236" s="37">
        <v>41641</v>
      </c>
      <c r="E3236" s="1522">
        <v>0.60555555555555551</v>
      </c>
      <c r="F3236" s="37">
        <v>41641</v>
      </c>
      <c r="G3236" s="1522">
        <v>0.60625000000000007</v>
      </c>
      <c r="H3236" s="199">
        <f t="shared" si="106"/>
        <v>6.94444444444553E-4</v>
      </c>
      <c r="I3236" s="65">
        <v>17</v>
      </c>
      <c r="J3236" s="407" t="s">
        <v>183</v>
      </c>
      <c r="K3236" s="65" t="s">
        <v>135</v>
      </c>
      <c r="L3236" s="65" t="s">
        <v>128</v>
      </c>
      <c r="M3236" s="65" t="s">
        <v>253</v>
      </c>
      <c r="N3236" s="65">
        <v>35</v>
      </c>
      <c r="O3236" s="65" t="s">
        <v>66</v>
      </c>
      <c r="P3236" s="65" t="s">
        <v>254</v>
      </c>
      <c r="Q3236" s="65" t="s">
        <v>255</v>
      </c>
      <c r="R3236" s="65">
        <v>2.52</v>
      </c>
      <c r="S3236" s="65"/>
      <c r="T3236" s="36">
        <f t="shared" si="107"/>
        <v>2.52</v>
      </c>
      <c r="U3236" s="1493" t="s">
        <v>73</v>
      </c>
      <c r="V3236" s="970">
        <v>1980</v>
      </c>
      <c r="W3236" s="970" t="s">
        <v>6127</v>
      </c>
      <c r="X3236" s="970" t="s">
        <v>2803</v>
      </c>
      <c r="Y3236" s="970" t="s">
        <v>6128</v>
      </c>
      <c r="Z3236" s="970">
        <v>100</v>
      </c>
      <c r="AA3236" s="970" t="s">
        <v>6129</v>
      </c>
      <c r="AB3236" s="970">
        <v>0</v>
      </c>
      <c r="AC3236" s="970" t="s">
        <v>2803</v>
      </c>
      <c r="AD3236" s="70" t="s">
        <v>61</v>
      </c>
      <c r="AE3236" s="970" t="s">
        <v>95</v>
      </c>
      <c r="AF3236" s="1006"/>
      <c r="AG3236" s="1493" t="s">
        <v>6130</v>
      </c>
      <c r="AH3236" s="161"/>
      <c r="AI3236" s="161"/>
      <c r="AJ3236" s="3" t="s">
        <v>2261</v>
      </c>
    </row>
    <row r="3237" spans="1:36" ht="78.75" hidden="1" customHeight="1" x14ac:dyDescent="0.2">
      <c r="A3237" s="36" t="s">
        <v>2028</v>
      </c>
      <c r="B3237" s="376" t="s">
        <v>116</v>
      </c>
      <c r="C3237" s="376" t="s">
        <v>36</v>
      </c>
      <c r="D3237" s="37">
        <v>41641</v>
      </c>
      <c r="E3237" s="1522">
        <v>0.83819444444444446</v>
      </c>
      <c r="F3237" s="37">
        <v>41641</v>
      </c>
      <c r="G3237" s="1522">
        <v>0.84305555555555556</v>
      </c>
      <c r="H3237" s="199">
        <f t="shared" si="106"/>
        <v>4.8611111111110938E-3</v>
      </c>
      <c r="I3237" s="65">
        <v>14</v>
      </c>
      <c r="J3237" s="407" t="s">
        <v>178</v>
      </c>
      <c r="K3237" s="407" t="s">
        <v>133</v>
      </c>
      <c r="L3237" s="65" t="s">
        <v>128</v>
      </c>
      <c r="M3237" s="407" t="s">
        <v>256</v>
      </c>
      <c r="N3237" s="65">
        <v>35</v>
      </c>
      <c r="O3237" s="65" t="s">
        <v>66</v>
      </c>
      <c r="P3237" s="407" t="s">
        <v>257</v>
      </c>
      <c r="Q3237" s="65" t="s">
        <v>229</v>
      </c>
      <c r="R3237" s="65">
        <v>1.89</v>
      </c>
      <c r="S3237" s="65">
        <v>5</v>
      </c>
      <c r="T3237" s="36">
        <f t="shared" si="107"/>
        <v>6.89</v>
      </c>
      <c r="U3237" s="1051" t="s">
        <v>75</v>
      </c>
      <c r="V3237" s="970">
        <v>1963</v>
      </c>
      <c r="W3237" s="970" t="s">
        <v>6086</v>
      </c>
      <c r="X3237" s="970" t="s">
        <v>2803</v>
      </c>
      <c r="Y3237" s="970" t="s">
        <v>6122</v>
      </c>
      <c r="Z3237" s="970">
        <v>100</v>
      </c>
      <c r="AA3237" s="970" t="s">
        <v>6131</v>
      </c>
      <c r="AB3237" s="970">
        <v>0</v>
      </c>
      <c r="AC3237" s="970" t="s">
        <v>2803</v>
      </c>
      <c r="AD3237" s="70" t="s">
        <v>50</v>
      </c>
      <c r="AE3237" s="970" t="s">
        <v>102</v>
      </c>
      <c r="AF3237" s="1006"/>
      <c r="AG3237" s="1493" t="s">
        <v>6132</v>
      </c>
      <c r="AH3237" s="161"/>
      <c r="AI3237" s="161"/>
      <c r="AJ3237" s="69"/>
    </row>
    <row r="3238" spans="1:36" ht="47.25" hidden="1" customHeight="1" x14ac:dyDescent="0.2">
      <c r="A3238" s="36" t="s">
        <v>2028</v>
      </c>
      <c r="B3238" s="376" t="s">
        <v>116</v>
      </c>
      <c r="C3238" s="65" t="s">
        <v>36</v>
      </c>
      <c r="D3238" s="119">
        <v>41641</v>
      </c>
      <c r="E3238" s="1506">
        <v>0.70486111111111116</v>
      </c>
      <c r="F3238" s="119">
        <v>41641</v>
      </c>
      <c r="G3238" s="1506">
        <v>0.72916666666666663</v>
      </c>
      <c r="H3238" s="209">
        <f t="shared" si="106"/>
        <v>2.4305555555555469E-2</v>
      </c>
      <c r="I3238" s="407">
        <v>3</v>
      </c>
      <c r="J3238" s="407" t="s">
        <v>183</v>
      </c>
      <c r="K3238" s="407"/>
      <c r="L3238" s="65" t="s">
        <v>128</v>
      </c>
      <c r="M3238" s="65" t="s">
        <v>1804</v>
      </c>
      <c r="N3238" s="65" t="s">
        <v>103</v>
      </c>
      <c r="O3238" s="65" t="s">
        <v>66</v>
      </c>
      <c r="P3238" s="65" t="s">
        <v>2276</v>
      </c>
      <c r="Q3238" s="64" t="s">
        <v>2277</v>
      </c>
      <c r="R3238" s="67">
        <v>21.96</v>
      </c>
      <c r="S3238" s="67"/>
      <c r="T3238" s="135">
        <f>SUM(R3238:S3238)</f>
        <v>21.96</v>
      </c>
      <c r="U3238" s="1493" t="s">
        <v>75</v>
      </c>
      <c r="V3238" s="970">
        <v>1985</v>
      </c>
      <c r="W3238" s="970" t="s">
        <v>2286</v>
      </c>
      <c r="X3238" s="970" t="s">
        <v>2803</v>
      </c>
      <c r="Y3238" s="981" t="s">
        <v>6120</v>
      </c>
      <c r="Z3238" s="970">
        <v>100</v>
      </c>
      <c r="AA3238" s="981" t="s">
        <v>6133</v>
      </c>
      <c r="AB3238" s="970">
        <v>0</v>
      </c>
      <c r="AC3238" s="970" t="s">
        <v>2803</v>
      </c>
      <c r="AD3238" s="70" t="s">
        <v>56</v>
      </c>
      <c r="AE3238" s="970" t="s">
        <v>102</v>
      </c>
      <c r="AF3238" s="1006"/>
      <c r="AG3238" s="1493" t="s">
        <v>6121</v>
      </c>
      <c r="AH3238" s="161"/>
      <c r="AI3238" s="161"/>
      <c r="AJ3238" s="69"/>
    </row>
    <row r="3239" spans="1:36" ht="63" hidden="1" customHeight="1" x14ac:dyDescent="0.2">
      <c r="A3239" s="36" t="s">
        <v>2028</v>
      </c>
      <c r="B3239" s="65" t="s">
        <v>116</v>
      </c>
      <c r="C3239" s="65" t="s">
        <v>36</v>
      </c>
      <c r="D3239" s="37">
        <v>41643</v>
      </c>
      <c r="E3239" s="73">
        <v>0.14930555555555555</v>
      </c>
      <c r="F3239" s="37">
        <v>41643</v>
      </c>
      <c r="G3239" s="73">
        <v>0.14930555555555555</v>
      </c>
      <c r="H3239" s="199">
        <v>0</v>
      </c>
      <c r="I3239" s="65">
        <v>47</v>
      </c>
      <c r="J3239" s="65" t="s">
        <v>178</v>
      </c>
      <c r="K3239" s="65" t="s">
        <v>132</v>
      </c>
      <c r="L3239" s="65" t="s">
        <v>128</v>
      </c>
      <c r="M3239" s="65" t="s">
        <v>258</v>
      </c>
      <c r="N3239" s="65">
        <v>35</v>
      </c>
      <c r="O3239" s="65" t="s">
        <v>66</v>
      </c>
      <c r="P3239" s="65" t="s">
        <v>259</v>
      </c>
      <c r="Q3239" s="65" t="s">
        <v>260</v>
      </c>
      <c r="R3239" s="65"/>
      <c r="S3239" s="65">
        <v>59.59</v>
      </c>
      <c r="T3239" s="36">
        <f t="shared" ref="T3239:T3270" si="108">R3239+S3239</f>
        <v>59.59</v>
      </c>
      <c r="U3239" s="70" t="s">
        <v>75</v>
      </c>
      <c r="V3239" s="70">
        <v>1985</v>
      </c>
      <c r="W3239" s="70" t="s">
        <v>1536</v>
      </c>
      <c r="X3239" s="70" t="s">
        <v>2803</v>
      </c>
      <c r="Y3239" s="70" t="s">
        <v>6134</v>
      </c>
      <c r="Z3239" s="70">
        <v>100</v>
      </c>
      <c r="AA3239" s="459" t="s">
        <v>6055</v>
      </c>
      <c r="AB3239" s="70">
        <v>0</v>
      </c>
      <c r="AC3239" s="458" t="s">
        <v>2803</v>
      </c>
      <c r="AD3239" s="70" t="s">
        <v>50</v>
      </c>
      <c r="AE3239" s="70" t="s">
        <v>102</v>
      </c>
      <c r="AF3239" s="70"/>
      <c r="AG3239" s="70" t="s">
        <v>3024</v>
      </c>
      <c r="AH3239" s="161"/>
      <c r="AI3239" s="161"/>
      <c r="AJ3239" s="3" t="s">
        <v>2261</v>
      </c>
    </row>
    <row r="3240" spans="1:36" ht="31.5" hidden="1" customHeight="1" x14ac:dyDescent="0.2">
      <c r="A3240" s="36" t="s">
        <v>2028</v>
      </c>
      <c r="B3240" s="68" t="s">
        <v>116</v>
      </c>
      <c r="C3240" s="65" t="s">
        <v>36</v>
      </c>
      <c r="D3240" s="37">
        <v>41643</v>
      </c>
      <c r="E3240" s="73">
        <v>0.41388888888888892</v>
      </c>
      <c r="F3240" s="37">
        <v>41643</v>
      </c>
      <c r="G3240" s="73">
        <v>0.41388888888888892</v>
      </c>
      <c r="H3240" s="193">
        <v>0</v>
      </c>
      <c r="I3240" s="65">
        <v>13</v>
      </c>
      <c r="J3240" s="65" t="s">
        <v>178</v>
      </c>
      <c r="K3240" s="65" t="s">
        <v>132</v>
      </c>
      <c r="L3240" s="65" t="s">
        <v>128</v>
      </c>
      <c r="M3240" s="65" t="s">
        <v>241</v>
      </c>
      <c r="N3240" s="65">
        <v>35</v>
      </c>
      <c r="O3240" s="65" t="s">
        <v>66</v>
      </c>
      <c r="P3240" s="65" t="s">
        <v>261</v>
      </c>
      <c r="Q3240" s="64" t="s">
        <v>243</v>
      </c>
      <c r="R3240" s="65"/>
      <c r="S3240" s="65">
        <v>4.1900000000000004</v>
      </c>
      <c r="T3240" s="36">
        <f t="shared" si="108"/>
        <v>4.1900000000000004</v>
      </c>
      <c r="U3240" s="70" t="s">
        <v>75</v>
      </c>
      <c r="V3240" s="70">
        <v>1984</v>
      </c>
      <c r="W3240" s="70" t="s">
        <v>1268</v>
      </c>
      <c r="X3240" s="70" t="s">
        <v>2803</v>
      </c>
      <c r="Y3240" s="70" t="s">
        <v>6122</v>
      </c>
      <c r="Z3240" s="70">
        <v>100</v>
      </c>
      <c r="AA3240" s="70" t="s">
        <v>6123</v>
      </c>
      <c r="AB3240" s="70">
        <v>0</v>
      </c>
      <c r="AC3240" s="70" t="s">
        <v>6135</v>
      </c>
      <c r="AD3240" s="70" t="s">
        <v>50</v>
      </c>
      <c r="AE3240" s="70" t="s">
        <v>102</v>
      </c>
      <c r="AF3240" s="70"/>
      <c r="AG3240" s="70" t="s">
        <v>3024</v>
      </c>
      <c r="AH3240" s="161"/>
      <c r="AI3240" s="161"/>
      <c r="AJ3240" s="3" t="s">
        <v>2261</v>
      </c>
    </row>
    <row r="3241" spans="1:36" ht="54" hidden="1" customHeight="1" x14ac:dyDescent="0.2">
      <c r="A3241" s="36" t="s">
        <v>2028</v>
      </c>
      <c r="B3241" s="65" t="s">
        <v>116</v>
      </c>
      <c r="C3241" s="65" t="s">
        <v>36</v>
      </c>
      <c r="D3241" s="37">
        <v>41643</v>
      </c>
      <c r="E3241" s="73">
        <v>0.58333333333333337</v>
      </c>
      <c r="F3241" s="37">
        <v>41643</v>
      </c>
      <c r="G3241" s="73">
        <v>0.58333333333333337</v>
      </c>
      <c r="H3241" s="199">
        <v>0</v>
      </c>
      <c r="I3241" s="65">
        <v>18</v>
      </c>
      <c r="J3241" s="65" t="s">
        <v>178</v>
      </c>
      <c r="K3241" s="65" t="s">
        <v>132</v>
      </c>
      <c r="L3241" s="65" t="s">
        <v>128</v>
      </c>
      <c r="M3241" s="65" t="s">
        <v>258</v>
      </c>
      <c r="N3241" s="65">
        <v>35</v>
      </c>
      <c r="O3241" s="65" t="s">
        <v>66</v>
      </c>
      <c r="P3241" s="65" t="s">
        <v>259</v>
      </c>
      <c r="Q3241" s="65" t="s">
        <v>262</v>
      </c>
      <c r="R3241" s="65"/>
      <c r="S3241" s="65">
        <v>12.79</v>
      </c>
      <c r="T3241" s="36">
        <f t="shared" si="108"/>
        <v>12.79</v>
      </c>
      <c r="U3241" s="70" t="s">
        <v>75</v>
      </c>
      <c r="V3241" s="70">
        <v>1985</v>
      </c>
      <c r="W3241" s="70" t="s">
        <v>1536</v>
      </c>
      <c r="X3241" s="70" t="s">
        <v>2803</v>
      </c>
      <c r="Y3241" s="70" t="s">
        <v>6134</v>
      </c>
      <c r="Z3241" s="70">
        <v>100</v>
      </c>
      <c r="AA3241" s="459" t="s">
        <v>6055</v>
      </c>
      <c r="AB3241" s="70">
        <v>0</v>
      </c>
      <c r="AC3241" s="458" t="s">
        <v>2803</v>
      </c>
      <c r="AD3241" s="70" t="s">
        <v>50</v>
      </c>
      <c r="AE3241" s="70" t="s">
        <v>102</v>
      </c>
      <c r="AF3241" s="70"/>
      <c r="AG3241" s="70" t="s">
        <v>3024</v>
      </c>
      <c r="AH3241" s="161"/>
      <c r="AI3241" s="161"/>
      <c r="AJ3241" s="3" t="s">
        <v>2261</v>
      </c>
    </row>
    <row r="3242" spans="1:36" ht="47.25" hidden="1" customHeight="1" x14ac:dyDescent="0.2">
      <c r="A3242" s="36" t="s">
        <v>2028</v>
      </c>
      <c r="B3242" s="68" t="s">
        <v>116</v>
      </c>
      <c r="C3242" s="65" t="s">
        <v>36</v>
      </c>
      <c r="D3242" s="37">
        <v>41643</v>
      </c>
      <c r="E3242" s="73">
        <v>0.6875</v>
      </c>
      <c r="F3242" s="37">
        <v>41643</v>
      </c>
      <c r="G3242" s="73">
        <v>0.6875</v>
      </c>
      <c r="H3242" s="193">
        <v>0</v>
      </c>
      <c r="I3242" s="65">
        <v>15</v>
      </c>
      <c r="J3242" s="65" t="s">
        <v>178</v>
      </c>
      <c r="K3242" s="65" t="s">
        <v>132</v>
      </c>
      <c r="L3242" s="65" t="s">
        <v>128</v>
      </c>
      <c r="M3242" s="65" t="s">
        <v>241</v>
      </c>
      <c r="N3242" s="65">
        <v>35</v>
      </c>
      <c r="O3242" s="65" t="s">
        <v>66</v>
      </c>
      <c r="P3242" s="65" t="s">
        <v>261</v>
      </c>
      <c r="Q3242" s="64" t="s">
        <v>243</v>
      </c>
      <c r="R3242" s="65"/>
      <c r="S3242" s="65">
        <v>4.41</v>
      </c>
      <c r="T3242" s="36">
        <f t="shared" si="108"/>
        <v>4.41</v>
      </c>
      <c r="U3242" s="70" t="s">
        <v>75</v>
      </c>
      <c r="V3242" s="70">
        <v>1984</v>
      </c>
      <c r="W3242" s="70" t="s">
        <v>1268</v>
      </c>
      <c r="X3242" s="70" t="s">
        <v>2803</v>
      </c>
      <c r="Y3242" s="70" t="s">
        <v>6122</v>
      </c>
      <c r="Z3242" s="70">
        <v>100</v>
      </c>
      <c r="AA3242" s="70" t="s">
        <v>6123</v>
      </c>
      <c r="AB3242" s="70">
        <v>0</v>
      </c>
      <c r="AC3242" s="70" t="s">
        <v>6135</v>
      </c>
      <c r="AD3242" s="70" t="s">
        <v>50</v>
      </c>
      <c r="AE3242" s="70" t="s">
        <v>102</v>
      </c>
      <c r="AF3242" s="70"/>
      <c r="AG3242" s="70" t="s">
        <v>3024</v>
      </c>
      <c r="AH3242" s="161"/>
      <c r="AI3242" s="161"/>
      <c r="AJ3242" s="3" t="s">
        <v>2261</v>
      </c>
    </row>
    <row r="3243" spans="1:36" ht="47.25" hidden="1" customHeight="1" x14ac:dyDescent="0.2">
      <c r="A3243" s="36" t="s">
        <v>2028</v>
      </c>
      <c r="B3243" s="68" t="s">
        <v>116</v>
      </c>
      <c r="C3243" s="65" t="s">
        <v>36</v>
      </c>
      <c r="D3243" s="37">
        <v>41643</v>
      </c>
      <c r="E3243" s="73">
        <v>0.76458333333333339</v>
      </c>
      <c r="F3243" s="37">
        <v>41643</v>
      </c>
      <c r="G3243" s="73">
        <v>0.76458333333333339</v>
      </c>
      <c r="H3243" s="193">
        <v>0</v>
      </c>
      <c r="I3243" s="65">
        <v>14</v>
      </c>
      <c r="J3243" s="65" t="s">
        <v>178</v>
      </c>
      <c r="K3243" s="65" t="s">
        <v>132</v>
      </c>
      <c r="L3243" s="65" t="s">
        <v>128</v>
      </c>
      <c r="M3243" s="65" t="s">
        <v>241</v>
      </c>
      <c r="N3243" s="65">
        <v>35</v>
      </c>
      <c r="O3243" s="65" t="s">
        <v>66</v>
      </c>
      <c r="P3243" s="65" t="s">
        <v>261</v>
      </c>
      <c r="Q3243" s="64" t="s">
        <v>263</v>
      </c>
      <c r="R3243" s="65">
        <v>2.31</v>
      </c>
      <c r="S3243" s="65">
        <v>3.45</v>
      </c>
      <c r="T3243" s="36">
        <f t="shared" si="108"/>
        <v>5.76</v>
      </c>
      <c r="U3243" s="70" t="s">
        <v>75</v>
      </c>
      <c r="V3243" s="70">
        <v>1984</v>
      </c>
      <c r="W3243" s="70" t="s">
        <v>1268</v>
      </c>
      <c r="X3243" s="70" t="s">
        <v>2803</v>
      </c>
      <c r="Y3243" s="70" t="s">
        <v>6122</v>
      </c>
      <c r="Z3243" s="70">
        <v>100</v>
      </c>
      <c r="AA3243" s="70" t="s">
        <v>6123</v>
      </c>
      <c r="AB3243" s="70">
        <v>0</v>
      </c>
      <c r="AC3243" s="458">
        <v>41638</v>
      </c>
      <c r="AD3243" s="70" t="s">
        <v>50</v>
      </c>
      <c r="AE3243" s="70" t="s">
        <v>102</v>
      </c>
      <c r="AF3243" s="70"/>
      <c r="AG3243" s="70" t="s">
        <v>3024</v>
      </c>
      <c r="AH3243" s="161"/>
      <c r="AI3243" s="161"/>
      <c r="AJ3243" s="3" t="s">
        <v>2261</v>
      </c>
    </row>
    <row r="3244" spans="1:36" ht="78.75" hidden="1" customHeight="1" x14ac:dyDescent="0.2">
      <c r="A3244" s="36" t="s">
        <v>2028</v>
      </c>
      <c r="B3244" s="68" t="s">
        <v>116</v>
      </c>
      <c r="C3244" s="65" t="s">
        <v>36</v>
      </c>
      <c r="D3244" s="37">
        <v>41643</v>
      </c>
      <c r="E3244" s="73">
        <v>0.85416666666666663</v>
      </c>
      <c r="F3244" s="37">
        <v>41644</v>
      </c>
      <c r="G3244" s="73">
        <v>0.73263888888888884</v>
      </c>
      <c r="H3244" s="193">
        <v>0.87152777777777779</v>
      </c>
      <c r="I3244" s="65">
        <v>2</v>
      </c>
      <c r="J3244" s="65" t="s">
        <v>183</v>
      </c>
      <c r="K3244" s="65"/>
      <c r="L3244" s="65" t="s">
        <v>128</v>
      </c>
      <c r="M3244" s="65" t="s">
        <v>272</v>
      </c>
      <c r="N3244" s="65">
        <v>35</v>
      </c>
      <c r="O3244" s="65" t="s">
        <v>66</v>
      </c>
      <c r="P3244" s="65" t="s">
        <v>273</v>
      </c>
      <c r="Q3244" s="65" t="s">
        <v>274</v>
      </c>
      <c r="R3244" s="65">
        <v>11.64</v>
      </c>
      <c r="S3244" s="65"/>
      <c r="T3244" s="36">
        <f t="shared" si="108"/>
        <v>11.64</v>
      </c>
      <c r="U3244" s="68"/>
      <c r="V3244" s="68"/>
      <c r="W3244" s="68"/>
      <c r="X3244" s="68"/>
      <c r="Y3244" s="68"/>
      <c r="Z3244" s="68"/>
      <c r="AA3244" s="68"/>
      <c r="AB3244" s="68"/>
      <c r="AC3244" s="68"/>
      <c r="AD3244" s="68" t="s">
        <v>50</v>
      </c>
      <c r="AE3244" s="68"/>
      <c r="AF3244" s="68"/>
      <c r="AG3244" s="68"/>
      <c r="AH3244" s="161"/>
      <c r="AI3244" s="161"/>
      <c r="AJ3244" s="75"/>
    </row>
    <row r="3245" spans="1:36" ht="15.75" hidden="1" customHeight="1" x14ac:dyDescent="0.2">
      <c r="A3245" s="36" t="s">
        <v>2028</v>
      </c>
      <c r="B3245" s="68" t="s">
        <v>116</v>
      </c>
      <c r="C3245" s="65" t="s">
        <v>36</v>
      </c>
      <c r="D3245" s="37">
        <v>41644</v>
      </c>
      <c r="E3245" s="73">
        <v>3.472222222222222E-3</v>
      </c>
      <c r="F3245" s="37">
        <v>41644</v>
      </c>
      <c r="G3245" s="73">
        <v>1.3888888888888888E-2</v>
      </c>
      <c r="H3245" s="193">
        <v>1.0416666666666666E-2</v>
      </c>
      <c r="I3245" s="65">
        <v>14</v>
      </c>
      <c r="J3245" s="65" t="s">
        <v>178</v>
      </c>
      <c r="K3245" s="65" t="s">
        <v>133</v>
      </c>
      <c r="L3245" s="65" t="s">
        <v>128</v>
      </c>
      <c r="M3245" s="65" t="s">
        <v>264</v>
      </c>
      <c r="N3245" s="65" t="s">
        <v>103</v>
      </c>
      <c r="O3245" s="65" t="s">
        <v>66</v>
      </c>
      <c r="P3245" s="74" t="s">
        <v>265</v>
      </c>
      <c r="Q3245" s="65" t="s">
        <v>229</v>
      </c>
      <c r="R3245" s="65">
        <v>1.9</v>
      </c>
      <c r="S3245" s="65">
        <v>2.63</v>
      </c>
      <c r="T3245" s="36">
        <f t="shared" si="108"/>
        <v>4.5299999999999994</v>
      </c>
      <c r="U3245" s="70" t="s">
        <v>82</v>
      </c>
      <c r="V3245" s="70">
        <v>1962</v>
      </c>
      <c r="W3245" s="70" t="s">
        <v>6136</v>
      </c>
      <c r="X3245" s="70" t="s">
        <v>2803</v>
      </c>
      <c r="Y3245" s="70" t="s">
        <v>6137</v>
      </c>
      <c r="Z3245" s="70">
        <v>100</v>
      </c>
      <c r="AA3245" s="70" t="s">
        <v>6118</v>
      </c>
      <c r="AB3245" s="70">
        <v>0</v>
      </c>
      <c r="AC3245" s="458" t="s">
        <v>2803</v>
      </c>
      <c r="AD3245" s="70" t="s">
        <v>62</v>
      </c>
      <c r="AE3245" s="70" t="s">
        <v>102</v>
      </c>
      <c r="AF3245" s="70"/>
      <c r="AG3245" s="70" t="s">
        <v>6138</v>
      </c>
      <c r="AH3245" s="161"/>
      <c r="AI3245" s="161"/>
      <c r="AJ3245" s="69"/>
    </row>
    <row r="3246" spans="1:36" ht="31.5" hidden="1" customHeight="1" x14ac:dyDescent="0.2">
      <c r="A3246" s="36" t="s">
        <v>2028</v>
      </c>
      <c r="B3246" s="68" t="s">
        <v>116</v>
      </c>
      <c r="C3246" s="65" t="s">
        <v>36</v>
      </c>
      <c r="D3246" s="37">
        <v>41644</v>
      </c>
      <c r="E3246" s="73">
        <v>0.50347222222222221</v>
      </c>
      <c r="F3246" s="37">
        <v>41644</v>
      </c>
      <c r="G3246" s="73">
        <v>0.56597222222222221</v>
      </c>
      <c r="H3246" s="193">
        <v>6.25E-2</v>
      </c>
      <c r="I3246" s="65">
        <v>33</v>
      </c>
      <c r="J3246" s="65" t="s">
        <v>178</v>
      </c>
      <c r="K3246" s="65" t="s">
        <v>135</v>
      </c>
      <c r="L3246" s="65" t="s">
        <v>128</v>
      </c>
      <c r="M3246" s="65" t="s">
        <v>266</v>
      </c>
      <c r="N3246" s="65">
        <v>35</v>
      </c>
      <c r="O3246" s="65" t="s">
        <v>63</v>
      </c>
      <c r="P3246" s="65" t="s">
        <v>267</v>
      </c>
      <c r="Q3246" s="65" t="s">
        <v>268</v>
      </c>
      <c r="R3246" s="65"/>
      <c r="S3246" s="65">
        <v>7.29</v>
      </c>
      <c r="T3246" s="36">
        <f t="shared" si="108"/>
        <v>7.29</v>
      </c>
      <c r="U3246" s="70" t="s">
        <v>73</v>
      </c>
      <c r="V3246" s="70">
        <v>1982</v>
      </c>
      <c r="W3246" s="70" t="s">
        <v>6139</v>
      </c>
      <c r="X3246" s="70" t="s">
        <v>159</v>
      </c>
      <c r="Y3246" s="70" t="s">
        <v>6140</v>
      </c>
      <c r="Z3246" s="70">
        <v>100</v>
      </c>
      <c r="AA3246" s="459" t="s">
        <v>6055</v>
      </c>
      <c r="AB3246" s="70">
        <v>0</v>
      </c>
      <c r="AC3246" s="458" t="s">
        <v>2803</v>
      </c>
      <c r="AD3246" s="70" t="s">
        <v>62</v>
      </c>
      <c r="AE3246" s="70" t="s">
        <v>101</v>
      </c>
      <c r="AF3246" s="70"/>
      <c r="AG3246" s="70" t="s">
        <v>6141</v>
      </c>
      <c r="AH3246" s="161"/>
      <c r="AI3246" s="161"/>
      <c r="AJ3246" s="69"/>
    </row>
    <row r="3247" spans="1:36" ht="31.5" hidden="1" customHeight="1" x14ac:dyDescent="0.2">
      <c r="A3247" s="36" t="s">
        <v>2028</v>
      </c>
      <c r="B3247" s="68" t="s">
        <v>116</v>
      </c>
      <c r="C3247" s="65" t="s">
        <v>36</v>
      </c>
      <c r="D3247" s="37">
        <v>41644</v>
      </c>
      <c r="E3247" s="73">
        <v>0.75</v>
      </c>
      <c r="F3247" s="37">
        <v>41645</v>
      </c>
      <c r="G3247" s="73">
        <v>0.75</v>
      </c>
      <c r="H3247" s="193">
        <v>1</v>
      </c>
      <c r="I3247" s="65">
        <v>1</v>
      </c>
      <c r="J3247" s="65" t="s">
        <v>178</v>
      </c>
      <c r="K3247" s="65" t="s">
        <v>134</v>
      </c>
      <c r="L3247" s="65" t="s">
        <v>128</v>
      </c>
      <c r="M3247" s="65" t="s">
        <v>269</v>
      </c>
      <c r="N3247" s="65" t="s">
        <v>103</v>
      </c>
      <c r="O3247" s="65" t="s">
        <v>66</v>
      </c>
      <c r="P3247" s="74" t="s">
        <v>270</v>
      </c>
      <c r="Q3247" s="65" t="s">
        <v>271</v>
      </c>
      <c r="R3247" s="65">
        <v>5.96</v>
      </c>
      <c r="S3247" s="65"/>
      <c r="T3247" s="36">
        <f t="shared" si="108"/>
        <v>5.96</v>
      </c>
      <c r="U3247" s="70" t="s">
        <v>75</v>
      </c>
      <c r="V3247" s="70">
        <v>1962</v>
      </c>
      <c r="W3247" s="70" t="s">
        <v>171</v>
      </c>
      <c r="X3247" s="458" t="s">
        <v>2803</v>
      </c>
      <c r="Y3247" s="70" t="s">
        <v>6142</v>
      </c>
      <c r="Z3247" s="70">
        <v>100</v>
      </c>
      <c r="AA3247" s="70" t="s">
        <v>6143</v>
      </c>
      <c r="AB3247" s="70">
        <v>0</v>
      </c>
      <c r="AC3247" s="458" t="s">
        <v>2803</v>
      </c>
      <c r="AD3247" s="70" t="s">
        <v>50</v>
      </c>
      <c r="AE3247" s="70" t="s">
        <v>95</v>
      </c>
      <c r="AF3247" s="70"/>
      <c r="AG3247" s="70" t="s">
        <v>6144</v>
      </c>
      <c r="AH3247" s="161"/>
      <c r="AI3247" s="161"/>
      <c r="AJ3247" s="75"/>
    </row>
    <row r="3248" spans="1:36" ht="31.5" hidden="1" customHeight="1" x14ac:dyDescent="0.2">
      <c r="A3248" s="36" t="s">
        <v>2028</v>
      </c>
      <c r="B3248" s="68" t="s">
        <v>116</v>
      </c>
      <c r="C3248" s="65" t="s">
        <v>36</v>
      </c>
      <c r="D3248" s="37">
        <v>41645</v>
      </c>
      <c r="E3248" s="73">
        <v>0.52500000000000002</v>
      </c>
      <c r="F3248" s="37">
        <v>41645</v>
      </c>
      <c r="G3248" s="73">
        <v>0.5625</v>
      </c>
      <c r="H3248" s="193">
        <v>3.888888888888889E-2</v>
      </c>
      <c r="I3248" s="65">
        <v>3</v>
      </c>
      <c r="J3248" s="65" t="s">
        <v>275</v>
      </c>
      <c r="K3248" s="65" t="s">
        <v>133</v>
      </c>
      <c r="L3248" s="65" t="s">
        <v>128</v>
      </c>
      <c r="M3248" s="65" t="s">
        <v>276</v>
      </c>
      <c r="N3248" s="65" t="s">
        <v>103</v>
      </c>
      <c r="O3248" s="65" t="s">
        <v>66</v>
      </c>
      <c r="P3248" s="74" t="s">
        <v>277</v>
      </c>
      <c r="Q3248" s="65" t="s">
        <v>278</v>
      </c>
      <c r="R3248" s="65">
        <v>0.24</v>
      </c>
      <c r="S3248" s="65"/>
      <c r="T3248" s="36">
        <f t="shared" si="108"/>
        <v>0.24</v>
      </c>
      <c r="U3248" s="70" t="s">
        <v>75</v>
      </c>
      <c r="V3248" s="70">
        <v>1990</v>
      </c>
      <c r="W3248" s="70" t="s">
        <v>6105</v>
      </c>
      <c r="X3248" s="458" t="s">
        <v>2803</v>
      </c>
      <c r="Y3248" s="70" t="s">
        <v>6145</v>
      </c>
      <c r="Z3248" s="70">
        <v>100</v>
      </c>
      <c r="AA3248" s="459"/>
      <c r="AB3248" s="70"/>
      <c r="AC3248" s="458" t="s">
        <v>2803</v>
      </c>
      <c r="AD3248" s="70" t="s">
        <v>51</v>
      </c>
      <c r="AE3248" s="70" t="s">
        <v>97</v>
      </c>
      <c r="AF3248" s="70"/>
      <c r="AG3248" s="70" t="s">
        <v>6146</v>
      </c>
      <c r="AH3248" s="161"/>
      <c r="AI3248" s="161"/>
      <c r="AJ3248" s="75"/>
    </row>
    <row r="3249" spans="1:36" ht="31.5" hidden="1" customHeight="1" x14ac:dyDescent="0.2">
      <c r="A3249" s="36" t="s">
        <v>2028</v>
      </c>
      <c r="B3249" s="68" t="s">
        <v>116</v>
      </c>
      <c r="C3249" s="65" t="s">
        <v>36</v>
      </c>
      <c r="D3249" s="37">
        <v>41647</v>
      </c>
      <c r="E3249" s="73">
        <v>0.57430555555555551</v>
      </c>
      <c r="F3249" s="37">
        <v>41647</v>
      </c>
      <c r="G3249" s="73">
        <v>0.64236111111111105</v>
      </c>
      <c r="H3249" s="193">
        <v>6.805555555555555E-2</v>
      </c>
      <c r="I3249" s="65">
        <v>2</v>
      </c>
      <c r="J3249" s="65" t="s">
        <v>275</v>
      </c>
      <c r="K3249" s="65" t="s">
        <v>133</v>
      </c>
      <c r="L3249" s="65" t="s">
        <v>128</v>
      </c>
      <c r="M3249" s="65" t="s">
        <v>230</v>
      </c>
      <c r="N3249" s="65" t="s">
        <v>103</v>
      </c>
      <c r="O3249" s="65" t="s">
        <v>66</v>
      </c>
      <c r="P3249" s="74" t="s">
        <v>279</v>
      </c>
      <c r="Q3249" s="74" t="s">
        <v>280</v>
      </c>
      <c r="R3249" s="65">
        <v>1.7</v>
      </c>
      <c r="S3249" s="65"/>
      <c r="T3249" s="36">
        <f t="shared" si="108"/>
        <v>1.7</v>
      </c>
      <c r="U3249" s="70" t="s">
        <v>75</v>
      </c>
      <c r="V3249" s="70">
        <v>1981</v>
      </c>
      <c r="W3249" s="70" t="s">
        <v>171</v>
      </c>
      <c r="X3249" s="458" t="s">
        <v>2803</v>
      </c>
      <c r="Y3249" s="70" t="s">
        <v>6147</v>
      </c>
      <c r="Z3249" s="70">
        <v>100</v>
      </c>
      <c r="AA3249" s="70" t="s">
        <v>543</v>
      </c>
      <c r="AB3249" s="70">
        <v>0</v>
      </c>
      <c r="AC3249" s="458" t="s">
        <v>2803</v>
      </c>
      <c r="AD3249" s="70" t="s">
        <v>60</v>
      </c>
      <c r="AE3249" s="70" t="s">
        <v>97</v>
      </c>
      <c r="AF3249" s="70"/>
      <c r="AG3249" s="70" t="s">
        <v>6148</v>
      </c>
      <c r="AH3249" s="161"/>
      <c r="AI3249" s="161"/>
      <c r="AJ3249" s="75"/>
    </row>
    <row r="3250" spans="1:36" ht="47.25" hidden="1" customHeight="1" x14ac:dyDescent="0.2">
      <c r="A3250" s="36" t="s">
        <v>2028</v>
      </c>
      <c r="B3250" s="68" t="s">
        <v>116</v>
      </c>
      <c r="C3250" s="65" t="s">
        <v>36</v>
      </c>
      <c r="D3250" s="37">
        <v>41647</v>
      </c>
      <c r="E3250" s="73">
        <v>0.81597222222222221</v>
      </c>
      <c r="F3250" s="37">
        <v>41647</v>
      </c>
      <c r="G3250" s="73">
        <v>0.99236111111111114</v>
      </c>
      <c r="H3250" s="193">
        <v>0.13472222222222222</v>
      </c>
      <c r="I3250" s="65">
        <v>2</v>
      </c>
      <c r="J3250" s="65" t="s">
        <v>275</v>
      </c>
      <c r="K3250" s="65" t="s">
        <v>134</v>
      </c>
      <c r="L3250" s="65" t="s">
        <v>128</v>
      </c>
      <c r="M3250" s="65" t="s">
        <v>230</v>
      </c>
      <c r="N3250" s="65" t="s">
        <v>103</v>
      </c>
      <c r="O3250" s="65" t="s">
        <v>66</v>
      </c>
      <c r="P3250" s="74" t="s">
        <v>279</v>
      </c>
      <c r="Q3250" s="74" t="s">
        <v>281</v>
      </c>
      <c r="R3250" s="65">
        <v>4.42</v>
      </c>
      <c r="S3250" s="65"/>
      <c r="T3250" s="36">
        <f t="shared" si="108"/>
        <v>4.42</v>
      </c>
      <c r="U3250" s="70" t="s">
        <v>84</v>
      </c>
      <c r="V3250" s="70">
        <v>1981</v>
      </c>
      <c r="W3250" s="70" t="s">
        <v>2281</v>
      </c>
      <c r="X3250" s="458" t="s">
        <v>2803</v>
      </c>
      <c r="Y3250" s="70" t="s">
        <v>6147</v>
      </c>
      <c r="Z3250" s="70">
        <v>100</v>
      </c>
      <c r="AA3250" s="70" t="s">
        <v>543</v>
      </c>
      <c r="AB3250" s="70">
        <v>0</v>
      </c>
      <c r="AC3250" s="458" t="s">
        <v>2803</v>
      </c>
      <c r="AD3250" s="70" t="s">
        <v>60</v>
      </c>
      <c r="AE3250" s="70" t="s">
        <v>101</v>
      </c>
      <c r="AF3250" s="70"/>
      <c r="AG3250" s="70" t="s">
        <v>6149</v>
      </c>
      <c r="AH3250" s="161"/>
      <c r="AI3250" s="161"/>
      <c r="AJ3250" s="75"/>
    </row>
    <row r="3251" spans="1:36" ht="293.25" hidden="1" customHeight="1" x14ac:dyDescent="0.2">
      <c r="A3251" s="36" t="s">
        <v>2028</v>
      </c>
      <c r="B3251" s="68" t="s">
        <v>116</v>
      </c>
      <c r="C3251" s="65" t="s">
        <v>219</v>
      </c>
      <c r="D3251" s="37">
        <v>41647</v>
      </c>
      <c r="E3251" s="73">
        <v>0.94861111111111107</v>
      </c>
      <c r="F3251" s="37">
        <v>41648</v>
      </c>
      <c r="G3251" s="73">
        <v>0.28888888888888892</v>
      </c>
      <c r="H3251" s="193">
        <v>0.25694444444444448</v>
      </c>
      <c r="I3251" s="65">
        <v>2</v>
      </c>
      <c r="J3251" s="65" t="s">
        <v>178</v>
      </c>
      <c r="K3251" s="65" t="s">
        <v>134</v>
      </c>
      <c r="L3251" s="65" t="s">
        <v>125</v>
      </c>
      <c r="M3251" s="65" t="s">
        <v>282</v>
      </c>
      <c r="N3251" s="65">
        <v>35</v>
      </c>
      <c r="O3251" s="65" t="s">
        <v>66</v>
      </c>
      <c r="P3251" s="65" t="s">
        <v>283</v>
      </c>
      <c r="Q3251" s="65" t="s">
        <v>284</v>
      </c>
      <c r="R3251" s="65"/>
      <c r="S3251" s="65">
        <v>0.93</v>
      </c>
      <c r="T3251" s="36">
        <f t="shared" si="108"/>
        <v>0.93</v>
      </c>
      <c r="U3251" s="70" t="s">
        <v>73</v>
      </c>
      <c r="V3251" s="70">
        <v>1982</v>
      </c>
      <c r="W3251" s="70" t="s">
        <v>6127</v>
      </c>
      <c r="X3251" s="458" t="s">
        <v>2803</v>
      </c>
      <c r="Y3251" s="70" t="s">
        <v>6150</v>
      </c>
      <c r="Z3251" s="70">
        <v>100</v>
      </c>
      <c r="AA3251" s="70" t="s">
        <v>6151</v>
      </c>
      <c r="AB3251" s="70">
        <v>0</v>
      </c>
      <c r="AC3251" s="70" t="s">
        <v>6152</v>
      </c>
      <c r="AD3251" s="70" t="s">
        <v>55</v>
      </c>
      <c r="AE3251" s="70" t="s">
        <v>102</v>
      </c>
      <c r="AF3251" s="70"/>
      <c r="AG3251" s="70" t="s">
        <v>6153</v>
      </c>
      <c r="AH3251" s="161"/>
      <c r="AI3251" s="161"/>
      <c r="AJ3251" s="75"/>
    </row>
    <row r="3252" spans="1:36" ht="216.75" hidden="1" customHeight="1" x14ac:dyDescent="0.2">
      <c r="A3252" s="36" t="s">
        <v>2028</v>
      </c>
      <c r="B3252" s="68" t="s">
        <v>116</v>
      </c>
      <c r="C3252" s="65" t="s">
        <v>36</v>
      </c>
      <c r="D3252" s="37">
        <v>41648</v>
      </c>
      <c r="E3252" s="73">
        <v>2.5694444444444447E-2</v>
      </c>
      <c r="F3252" s="37">
        <v>41648</v>
      </c>
      <c r="G3252" s="73">
        <v>0.43402777777777773</v>
      </c>
      <c r="H3252" s="193">
        <v>0.42499999999999999</v>
      </c>
      <c r="I3252" s="65">
        <v>4</v>
      </c>
      <c r="J3252" s="65" t="s">
        <v>178</v>
      </c>
      <c r="K3252" s="65" t="s">
        <v>134</v>
      </c>
      <c r="L3252" s="65" t="s">
        <v>128</v>
      </c>
      <c r="M3252" s="65" t="s">
        <v>285</v>
      </c>
      <c r="N3252" s="65" t="s">
        <v>103</v>
      </c>
      <c r="O3252" s="65" t="s">
        <v>66</v>
      </c>
      <c r="P3252" s="65" t="s">
        <v>286</v>
      </c>
      <c r="Q3252" s="65" t="s">
        <v>287</v>
      </c>
      <c r="R3252" s="65">
        <v>4.3499999999999996</v>
      </c>
      <c r="S3252" s="65"/>
      <c r="T3252" s="36">
        <f t="shared" si="108"/>
        <v>4.3499999999999996</v>
      </c>
      <c r="U3252" s="70" t="s">
        <v>84</v>
      </c>
      <c r="V3252" s="70">
        <v>1996</v>
      </c>
      <c r="W3252" s="70" t="s">
        <v>2281</v>
      </c>
      <c r="X3252" s="458" t="s">
        <v>2803</v>
      </c>
      <c r="Y3252" s="70" t="s">
        <v>6154</v>
      </c>
      <c r="Z3252" s="70">
        <v>100</v>
      </c>
      <c r="AA3252" s="70" t="s">
        <v>6107</v>
      </c>
      <c r="AB3252" s="70">
        <v>0</v>
      </c>
      <c r="AC3252" s="458" t="s">
        <v>2803</v>
      </c>
      <c r="AD3252" s="70" t="s">
        <v>60</v>
      </c>
      <c r="AE3252" s="70" t="s">
        <v>101</v>
      </c>
      <c r="AF3252" s="70"/>
      <c r="AG3252" s="70" t="s">
        <v>6149</v>
      </c>
      <c r="AH3252" s="161"/>
      <c r="AI3252" s="161"/>
      <c r="AJ3252" s="75"/>
    </row>
    <row r="3253" spans="1:36" ht="31.5" hidden="1" customHeight="1" x14ac:dyDescent="0.2">
      <c r="A3253" s="36" t="s">
        <v>2028</v>
      </c>
      <c r="B3253" s="68" t="s">
        <v>116</v>
      </c>
      <c r="C3253" s="65" t="s">
        <v>36</v>
      </c>
      <c r="D3253" s="37">
        <v>41648</v>
      </c>
      <c r="E3253" s="73">
        <v>0.1875</v>
      </c>
      <c r="F3253" s="37">
        <v>41648</v>
      </c>
      <c r="G3253" s="73">
        <v>0.67083333333333339</v>
      </c>
      <c r="H3253" s="193">
        <v>1.7361111111111112E-2</v>
      </c>
      <c r="I3253" s="65">
        <v>12</v>
      </c>
      <c r="J3253" s="65" t="s">
        <v>288</v>
      </c>
      <c r="K3253" s="65" t="s">
        <v>136</v>
      </c>
      <c r="L3253" s="65" t="s">
        <v>130</v>
      </c>
      <c r="M3253" s="65" t="s">
        <v>266</v>
      </c>
      <c r="N3253" s="65">
        <v>35</v>
      </c>
      <c r="O3253" s="65" t="s">
        <v>63</v>
      </c>
      <c r="P3253" s="65" t="s">
        <v>289</v>
      </c>
      <c r="Q3253" s="65" t="s">
        <v>290</v>
      </c>
      <c r="R3253" s="65">
        <v>4.51</v>
      </c>
      <c r="S3253" s="65"/>
      <c r="T3253" s="36">
        <f t="shared" si="108"/>
        <v>4.51</v>
      </c>
      <c r="U3253" s="70" t="s">
        <v>73</v>
      </c>
      <c r="V3253" s="70">
        <v>1996</v>
      </c>
      <c r="W3253" s="70" t="s">
        <v>6155</v>
      </c>
      <c r="X3253" s="458" t="s">
        <v>2803</v>
      </c>
      <c r="Y3253" s="70" t="s">
        <v>6156</v>
      </c>
      <c r="Z3253" s="70">
        <v>100</v>
      </c>
      <c r="AA3253" s="70" t="s">
        <v>6157</v>
      </c>
      <c r="AB3253" s="70">
        <v>0</v>
      </c>
      <c r="AC3253" s="458">
        <v>41648</v>
      </c>
      <c r="AD3253" s="70" t="s">
        <v>61</v>
      </c>
      <c r="AE3253" s="70" t="s">
        <v>101</v>
      </c>
      <c r="AF3253" s="70"/>
      <c r="AG3253" s="70" t="s">
        <v>6158</v>
      </c>
      <c r="AH3253" s="161"/>
      <c r="AI3253" s="161"/>
      <c r="AJ3253" s="75"/>
    </row>
    <row r="3254" spans="1:36" ht="47.25" hidden="1" customHeight="1" x14ac:dyDescent="0.2">
      <c r="A3254" s="36" t="s">
        <v>2028</v>
      </c>
      <c r="B3254" s="68" t="s">
        <v>116</v>
      </c>
      <c r="C3254" s="65" t="s">
        <v>36</v>
      </c>
      <c r="D3254" s="37">
        <v>41648</v>
      </c>
      <c r="E3254" s="73">
        <v>0.5541666666666667</v>
      </c>
      <c r="F3254" s="37">
        <v>41649</v>
      </c>
      <c r="G3254" s="73">
        <v>0.50555555555555554</v>
      </c>
      <c r="H3254" s="193">
        <v>0.95138888888888884</v>
      </c>
      <c r="I3254" s="65">
        <v>2</v>
      </c>
      <c r="J3254" s="65" t="s">
        <v>146</v>
      </c>
      <c r="K3254" s="65" t="s">
        <v>134</v>
      </c>
      <c r="L3254" s="65" t="s">
        <v>128</v>
      </c>
      <c r="M3254" s="65" t="s">
        <v>272</v>
      </c>
      <c r="N3254" s="65">
        <v>35</v>
      </c>
      <c r="O3254" s="65" t="s">
        <v>66</v>
      </c>
      <c r="P3254" s="76" t="s">
        <v>291</v>
      </c>
      <c r="Q3254" s="74" t="s">
        <v>292</v>
      </c>
      <c r="R3254" s="65">
        <v>14.03</v>
      </c>
      <c r="S3254" s="65"/>
      <c r="T3254" s="36">
        <f t="shared" si="108"/>
        <v>14.03</v>
      </c>
      <c r="U3254" s="70" t="s">
        <v>75</v>
      </c>
      <c r="V3254" s="70">
        <v>1984</v>
      </c>
      <c r="W3254" s="70" t="s">
        <v>1268</v>
      </c>
      <c r="X3254" s="458" t="s">
        <v>2803</v>
      </c>
      <c r="Y3254" s="70" t="s">
        <v>6122</v>
      </c>
      <c r="Z3254" s="70">
        <v>100</v>
      </c>
      <c r="AA3254" s="70" t="s">
        <v>6159</v>
      </c>
      <c r="AB3254" s="70">
        <v>0</v>
      </c>
      <c r="AC3254" s="458">
        <v>41638</v>
      </c>
      <c r="AD3254" s="70" t="s">
        <v>51</v>
      </c>
      <c r="AE3254" s="70" t="s">
        <v>97</v>
      </c>
      <c r="AF3254" s="70" t="s">
        <v>101</v>
      </c>
      <c r="AG3254" s="70" t="s">
        <v>6160</v>
      </c>
      <c r="AH3254" s="69"/>
      <c r="AI3254" s="69"/>
      <c r="AJ3254" s="75"/>
    </row>
    <row r="3255" spans="1:36" ht="31.5" hidden="1" customHeight="1" x14ac:dyDescent="0.2">
      <c r="A3255" s="36" t="s">
        <v>2028</v>
      </c>
      <c r="B3255" s="65" t="s">
        <v>116</v>
      </c>
      <c r="C3255" s="65" t="s">
        <v>36</v>
      </c>
      <c r="D3255" s="37">
        <v>41650</v>
      </c>
      <c r="E3255" s="73">
        <v>0.6875</v>
      </c>
      <c r="F3255" s="37">
        <v>41650</v>
      </c>
      <c r="G3255" s="73">
        <v>0.6875</v>
      </c>
      <c r="H3255" s="193">
        <v>0</v>
      </c>
      <c r="I3255" s="65">
        <v>12</v>
      </c>
      <c r="J3255" s="65" t="s">
        <v>275</v>
      </c>
      <c r="K3255" s="65" t="s">
        <v>132</v>
      </c>
      <c r="L3255" s="65" t="s">
        <v>128</v>
      </c>
      <c r="M3255" s="65" t="s">
        <v>293</v>
      </c>
      <c r="N3255" s="65" t="s">
        <v>103</v>
      </c>
      <c r="O3255" s="65" t="s">
        <v>66</v>
      </c>
      <c r="P3255" s="65" t="s">
        <v>294</v>
      </c>
      <c r="Q3255" s="65" t="s">
        <v>295</v>
      </c>
      <c r="R3255" s="65"/>
      <c r="S3255" s="65">
        <v>2.21</v>
      </c>
      <c r="T3255" s="36">
        <f t="shared" si="108"/>
        <v>2.21</v>
      </c>
      <c r="U3255" s="70" t="s">
        <v>75</v>
      </c>
      <c r="V3255" s="70">
        <v>1985</v>
      </c>
      <c r="W3255" s="70" t="s">
        <v>171</v>
      </c>
      <c r="X3255" s="458" t="s">
        <v>2803</v>
      </c>
      <c r="Y3255" s="70" t="s">
        <v>6161</v>
      </c>
      <c r="Z3255" s="70">
        <v>100</v>
      </c>
      <c r="AA3255" s="70" t="s">
        <v>6162</v>
      </c>
      <c r="AB3255" s="70"/>
      <c r="AC3255" s="458" t="s">
        <v>2803</v>
      </c>
      <c r="AD3255" s="70" t="s">
        <v>49</v>
      </c>
      <c r="AE3255" s="70" t="s">
        <v>102</v>
      </c>
      <c r="AF3255" s="70"/>
      <c r="AG3255" s="70" t="s">
        <v>3024</v>
      </c>
      <c r="AH3255" s="161"/>
      <c r="AI3255" s="161"/>
      <c r="AJ3255" s="3" t="s">
        <v>2261</v>
      </c>
    </row>
    <row r="3256" spans="1:36" ht="31.5" hidden="1" customHeight="1" x14ac:dyDescent="0.2">
      <c r="A3256" s="36" t="s">
        <v>2028</v>
      </c>
      <c r="B3256" s="65" t="s">
        <v>116</v>
      </c>
      <c r="C3256" s="65" t="s">
        <v>36</v>
      </c>
      <c r="D3256" s="37">
        <v>41650</v>
      </c>
      <c r="E3256" s="73">
        <v>0.70833333333333337</v>
      </c>
      <c r="F3256" s="37">
        <v>41650</v>
      </c>
      <c r="G3256" s="73">
        <v>0.70833333333333337</v>
      </c>
      <c r="H3256" s="193">
        <v>0</v>
      </c>
      <c r="I3256" s="65">
        <v>8</v>
      </c>
      <c r="J3256" s="65" t="s">
        <v>275</v>
      </c>
      <c r="K3256" s="65" t="s">
        <v>132</v>
      </c>
      <c r="L3256" s="65" t="s">
        <v>128</v>
      </c>
      <c r="M3256" s="65" t="s">
        <v>227</v>
      </c>
      <c r="N3256" s="65" t="s">
        <v>103</v>
      </c>
      <c r="O3256" s="65" t="s">
        <v>66</v>
      </c>
      <c r="P3256" s="65" t="s">
        <v>296</v>
      </c>
      <c r="Q3256" s="65" t="s">
        <v>295</v>
      </c>
      <c r="R3256" s="65"/>
      <c r="S3256" s="65">
        <v>1.4</v>
      </c>
      <c r="T3256" s="36">
        <f t="shared" si="108"/>
        <v>1.4</v>
      </c>
      <c r="U3256" s="70" t="s">
        <v>84</v>
      </c>
      <c r="V3256" s="70">
        <v>1988</v>
      </c>
      <c r="W3256" s="70" t="s">
        <v>2281</v>
      </c>
      <c r="X3256" s="458" t="s">
        <v>2803</v>
      </c>
      <c r="Y3256" s="458" t="s">
        <v>2803</v>
      </c>
      <c r="Z3256" s="458" t="s">
        <v>2803</v>
      </c>
      <c r="AA3256" s="70" t="s">
        <v>2584</v>
      </c>
      <c r="AB3256" s="70">
        <v>1</v>
      </c>
      <c r="AC3256" s="458" t="s">
        <v>2803</v>
      </c>
      <c r="AD3256" s="70" t="s">
        <v>49</v>
      </c>
      <c r="AE3256" s="70" t="s">
        <v>102</v>
      </c>
      <c r="AF3256" s="70"/>
      <c r="AG3256" s="70" t="s">
        <v>3024</v>
      </c>
      <c r="AH3256" s="161"/>
      <c r="AI3256" s="161"/>
      <c r="AJ3256" s="3" t="s">
        <v>2261</v>
      </c>
    </row>
    <row r="3257" spans="1:36" s="6" customFormat="1" ht="47.25" hidden="1" customHeight="1" x14ac:dyDescent="0.2">
      <c r="A3257" s="36" t="s">
        <v>2028</v>
      </c>
      <c r="B3257" s="65" t="s">
        <v>116</v>
      </c>
      <c r="C3257" s="65" t="s">
        <v>36</v>
      </c>
      <c r="D3257" s="37">
        <v>41650</v>
      </c>
      <c r="E3257" s="73">
        <v>0.70833333333333337</v>
      </c>
      <c r="F3257" s="37">
        <v>41650</v>
      </c>
      <c r="G3257" s="73">
        <v>0.70833333333333337</v>
      </c>
      <c r="H3257" s="193">
        <v>0</v>
      </c>
      <c r="I3257" s="65">
        <v>11</v>
      </c>
      <c r="J3257" s="65" t="s">
        <v>297</v>
      </c>
      <c r="K3257" s="65" t="s">
        <v>132</v>
      </c>
      <c r="L3257" s="65" t="s">
        <v>128</v>
      </c>
      <c r="M3257" s="65" t="s">
        <v>298</v>
      </c>
      <c r="N3257" s="65">
        <v>35</v>
      </c>
      <c r="O3257" s="65" t="s">
        <v>66</v>
      </c>
      <c r="P3257" s="65" t="s">
        <v>299</v>
      </c>
      <c r="Q3257" s="65" t="s">
        <v>300</v>
      </c>
      <c r="R3257" s="65"/>
      <c r="S3257" s="65">
        <v>1.03</v>
      </c>
      <c r="T3257" s="36">
        <f t="shared" si="108"/>
        <v>1.03</v>
      </c>
      <c r="U3257" s="70" t="s">
        <v>75</v>
      </c>
      <c r="V3257" s="70">
        <v>1987</v>
      </c>
      <c r="W3257" s="70" t="s">
        <v>1536</v>
      </c>
      <c r="X3257" s="458" t="s">
        <v>2803</v>
      </c>
      <c r="Y3257" s="70" t="s">
        <v>6163</v>
      </c>
      <c r="Z3257" s="70">
        <v>100</v>
      </c>
      <c r="AA3257" s="70" t="s">
        <v>2576</v>
      </c>
      <c r="AB3257" s="70">
        <v>0</v>
      </c>
      <c r="AC3257" s="458" t="s">
        <v>2803</v>
      </c>
      <c r="AD3257" s="70" t="s">
        <v>49</v>
      </c>
      <c r="AE3257" s="70" t="s">
        <v>102</v>
      </c>
      <c r="AF3257" s="70"/>
      <c r="AG3257" s="70" t="s">
        <v>3024</v>
      </c>
      <c r="AH3257" s="161"/>
      <c r="AI3257" s="161"/>
      <c r="AJ3257" s="3" t="s">
        <v>2261</v>
      </c>
    </row>
    <row r="3258" spans="1:36" s="6" customFormat="1" ht="47.25" hidden="1" customHeight="1" x14ac:dyDescent="0.2">
      <c r="A3258" s="36" t="s">
        <v>2028</v>
      </c>
      <c r="B3258" s="65" t="s">
        <v>116</v>
      </c>
      <c r="C3258" s="65" t="s">
        <v>36</v>
      </c>
      <c r="D3258" s="37">
        <v>41650</v>
      </c>
      <c r="E3258" s="73">
        <v>0.75</v>
      </c>
      <c r="F3258" s="37">
        <v>41650</v>
      </c>
      <c r="G3258" s="73">
        <v>0.79513888888888884</v>
      </c>
      <c r="H3258" s="193">
        <v>4.5138888888888888E-2</v>
      </c>
      <c r="I3258" s="65">
        <v>12</v>
      </c>
      <c r="J3258" s="65" t="s">
        <v>275</v>
      </c>
      <c r="K3258" s="65" t="s">
        <v>133</v>
      </c>
      <c r="L3258" s="65" t="s">
        <v>128</v>
      </c>
      <c r="M3258" s="65" t="s">
        <v>301</v>
      </c>
      <c r="N3258" s="65" t="s">
        <v>103</v>
      </c>
      <c r="O3258" s="65" t="s">
        <v>66</v>
      </c>
      <c r="P3258" s="65" t="s">
        <v>302</v>
      </c>
      <c r="Q3258" s="65" t="s">
        <v>303</v>
      </c>
      <c r="R3258" s="78"/>
      <c r="S3258" s="78">
        <v>10.26</v>
      </c>
      <c r="T3258" s="36">
        <f t="shared" si="108"/>
        <v>10.26</v>
      </c>
      <c r="U3258" s="70" t="s">
        <v>75</v>
      </c>
      <c r="V3258" s="70">
        <v>1979</v>
      </c>
      <c r="W3258" s="70" t="s">
        <v>2286</v>
      </c>
      <c r="X3258" s="458" t="s">
        <v>2803</v>
      </c>
      <c r="Y3258" s="70" t="s">
        <v>6164</v>
      </c>
      <c r="Z3258" s="70">
        <v>100</v>
      </c>
      <c r="AA3258" s="70" t="s">
        <v>6165</v>
      </c>
      <c r="AB3258" s="70">
        <v>0</v>
      </c>
      <c r="AC3258" s="458">
        <v>41500</v>
      </c>
      <c r="AD3258" s="70" t="s">
        <v>49</v>
      </c>
      <c r="AE3258" s="70" t="s">
        <v>97</v>
      </c>
      <c r="AF3258" s="70" t="s">
        <v>102</v>
      </c>
      <c r="AG3258" s="70" t="s">
        <v>6166</v>
      </c>
      <c r="AH3258" s="161"/>
      <c r="AI3258" s="161"/>
      <c r="AJ3258" s="75"/>
    </row>
    <row r="3259" spans="1:36" s="6" customFormat="1" ht="47.25" hidden="1" customHeight="1" x14ac:dyDescent="0.2">
      <c r="A3259" s="36" t="s">
        <v>2028</v>
      </c>
      <c r="B3259" s="65" t="s">
        <v>116</v>
      </c>
      <c r="C3259" s="65" t="s">
        <v>36</v>
      </c>
      <c r="D3259" s="37">
        <v>41650</v>
      </c>
      <c r="E3259" s="66">
        <v>0.76388888888888884</v>
      </c>
      <c r="F3259" s="37">
        <v>41650</v>
      </c>
      <c r="G3259" s="73">
        <v>0.95833333333333337</v>
      </c>
      <c r="H3259" s="193">
        <v>0.19444444444444445</v>
      </c>
      <c r="I3259" s="65">
        <v>8</v>
      </c>
      <c r="J3259" s="65" t="s">
        <v>183</v>
      </c>
      <c r="K3259" s="65" t="s">
        <v>134</v>
      </c>
      <c r="L3259" s="65" t="s">
        <v>128</v>
      </c>
      <c r="M3259" s="65" t="s">
        <v>230</v>
      </c>
      <c r="N3259" s="65" t="s">
        <v>103</v>
      </c>
      <c r="O3259" s="65" t="s">
        <v>66</v>
      </c>
      <c r="P3259" s="65" t="s">
        <v>304</v>
      </c>
      <c r="Q3259" s="65" t="s">
        <v>305</v>
      </c>
      <c r="R3259" s="78"/>
      <c r="S3259" s="78">
        <v>7.18</v>
      </c>
      <c r="T3259" s="36">
        <f t="shared" si="108"/>
        <v>7.18</v>
      </c>
      <c r="U3259" s="70" t="s">
        <v>75</v>
      </c>
      <c r="V3259" s="70">
        <v>1979</v>
      </c>
      <c r="W3259" s="70" t="s">
        <v>2286</v>
      </c>
      <c r="X3259" s="458" t="s">
        <v>2803</v>
      </c>
      <c r="Y3259" s="70" t="s">
        <v>6117</v>
      </c>
      <c r="Z3259" s="70">
        <v>100</v>
      </c>
      <c r="AA3259" s="70" t="s">
        <v>6167</v>
      </c>
      <c r="AB3259" s="70">
        <v>0</v>
      </c>
      <c r="AC3259" s="458">
        <v>41666</v>
      </c>
      <c r="AD3259" s="70" t="s">
        <v>49</v>
      </c>
      <c r="AE3259" s="70" t="s">
        <v>97</v>
      </c>
      <c r="AF3259" s="70" t="s">
        <v>102</v>
      </c>
      <c r="AG3259" s="70" t="s">
        <v>6168</v>
      </c>
      <c r="AH3259" s="161"/>
      <c r="AI3259" s="161"/>
      <c r="AJ3259" s="75"/>
    </row>
    <row r="3260" spans="1:36" s="6" customFormat="1" ht="31.5" hidden="1" customHeight="1" x14ac:dyDescent="0.2">
      <c r="A3260" s="36" t="s">
        <v>2028</v>
      </c>
      <c r="B3260" s="65" t="s">
        <v>116</v>
      </c>
      <c r="C3260" s="65" t="s">
        <v>36</v>
      </c>
      <c r="D3260" s="37">
        <v>41650</v>
      </c>
      <c r="E3260" s="66">
        <v>0.76388888888888884</v>
      </c>
      <c r="F3260" s="37">
        <v>41650</v>
      </c>
      <c r="G3260" s="73">
        <v>0.80902777777777779</v>
      </c>
      <c r="H3260" s="193">
        <v>4.5138888888888888E-2</v>
      </c>
      <c r="I3260" s="65">
        <v>9</v>
      </c>
      <c r="J3260" s="65" t="s">
        <v>275</v>
      </c>
      <c r="K3260" s="65" t="s">
        <v>133</v>
      </c>
      <c r="L3260" s="65" t="s">
        <v>128</v>
      </c>
      <c r="M3260" s="65" t="s">
        <v>285</v>
      </c>
      <c r="N3260" s="65" t="s">
        <v>103</v>
      </c>
      <c r="O3260" s="65" t="s">
        <v>66</v>
      </c>
      <c r="P3260" s="65" t="s">
        <v>306</v>
      </c>
      <c r="Q3260" s="65" t="s">
        <v>307</v>
      </c>
      <c r="R3260" s="78"/>
      <c r="S3260" s="78">
        <v>12.24</v>
      </c>
      <c r="T3260" s="36">
        <f t="shared" si="108"/>
        <v>12.24</v>
      </c>
      <c r="U3260" s="70" t="s">
        <v>75</v>
      </c>
      <c r="V3260" s="70">
        <v>1984</v>
      </c>
      <c r="W3260" s="70" t="s">
        <v>1536</v>
      </c>
      <c r="X3260" s="458" t="s">
        <v>2803</v>
      </c>
      <c r="Y3260" s="70" t="s">
        <v>6169</v>
      </c>
      <c r="Z3260" s="70">
        <v>100</v>
      </c>
      <c r="AA3260" s="458">
        <v>41793</v>
      </c>
      <c r="AB3260" s="70">
        <v>0</v>
      </c>
      <c r="AC3260" s="70" t="s">
        <v>6170</v>
      </c>
      <c r="AD3260" s="70" t="s">
        <v>49</v>
      </c>
      <c r="AE3260" s="70" t="s">
        <v>97</v>
      </c>
      <c r="AF3260" s="70"/>
      <c r="AG3260" s="70" t="s">
        <v>6171</v>
      </c>
      <c r="AH3260" s="161"/>
      <c r="AI3260" s="161"/>
      <c r="AJ3260" s="75"/>
    </row>
    <row r="3261" spans="1:36" s="6" customFormat="1" ht="173.25" hidden="1" customHeight="1" x14ac:dyDescent="0.2">
      <c r="A3261" s="36" t="s">
        <v>2028</v>
      </c>
      <c r="B3261" s="65" t="s">
        <v>116</v>
      </c>
      <c r="C3261" s="65" t="s">
        <v>36</v>
      </c>
      <c r="D3261" s="37">
        <v>41650</v>
      </c>
      <c r="E3261" s="73">
        <v>0.75</v>
      </c>
      <c r="F3261" s="37">
        <v>41650</v>
      </c>
      <c r="G3261" s="73">
        <v>0.87291666666666667</v>
      </c>
      <c r="H3261" s="193">
        <v>0.12291666666666667</v>
      </c>
      <c r="I3261" s="65">
        <v>26</v>
      </c>
      <c r="J3261" s="65" t="s">
        <v>178</v>
      </c>
      <c r="K3261" s="65" t="s">
        <v>135</v>
      </c>
      <c r="L3261" s="65" t="s">
        <v>128</v>
      </c>
      <c r="M3261" s="65" t="s">
        <v>308</v>
      </c>
      <c r="N3261" s="65">
        <v>35</v>
      </c>
      <c r="O3261" s="65" t="s">
        <v>63</v>
      </c>
      <c r="P3261" s="65" t="s">
        <v>309</v>
      </c>
      <c r="Q3261" s="65" t="s">
        <v>310</v>
      </c>
      <c r="R3261" s="78"/>
      <c r="S3261" s="78">
        <v>10.029999999999999</v>
      </c>
      <c r="T3261" s="36">
        <f t="shared" si="108"/>
        <v>10.029999999999999</v>
      </c>
      <c r="U3261" s="70" t="s">
        <v>73</v>
      </c>
      <c r="V3261" s="70">
        <v>1983</v>
      </c>
      <c r="W3261" s="70" t="s">
        <v>6172</v>
      </c>
      <c r="X3261" s="458" t="s">
        <v>2803</v>
      </c>
      <c r="Y3261" s="70" t="s">
        <v>6173</v>
      </c>
      <c r="Z3261" s="70">
        <v>100</v>
      </c>
      <c r="AA3261" s="70" t="s">
        <v>6174</v>
      </c>
      <c r="AB3261" s="70">
        <v>0</v>
      </c>
      <c r="AC3261" s="458" t="s">
        <v>2803</v>
      </c>
      <c r="AD3261" s="70" t="s">
        <v>49</v>
      </c>
      <c r="AE3261" s="70" t="s">
        <v>99</v>
      </c>
      <c r="AF3261" s="70"/>
      <c r="AG3261" s="70" t="s">
        <v>6175</v>
      </c>
      <c r="AH3261" s="161"/>
      <c r="AI3261" s="161"/>
      <c r="AJ3261" s="75"/>
    </row>
    <row r="3262" spans="1:36" s="6" customFormat="1" ht="48.75" hidden="1" customHeight="1" x14ac:dyDescent="0.2">
      <c r="A3262" s="36" t="s">
        <v>2028</v>
      </c>
      <c r="B3262" s="65" t="s">
        <v>116</v>
      </c>
      <c r="C3262" s="65" t="s">
        <v>36</v>
      </c>
      <c r="D3262" s="37">
        <v>41650</v>
      </c>
      <c r="E3262" s="73">
        <v>0.7583333333333333</v>
      </c>
      <c r="F3262" s="37">
        <v>41650</v>
      </c>
      <c r="G3262" s="73">
        <v>0.77222222222222225</v>
      </c>
      <c r="H3262" s="193">
        <v>1.3888888888888888E-2</v>
      </c>
      <c r="I3262" s="65">
        <v>10</v>
      </c>
      <c r="J3262" s="65" t="s">
        <v>178</v>
      </c>
      <c r="K3262" s="65" t="s">
        <v>133</v>
      </c>
      <c r="L3262" s="65" t="s">
        <v>128</v>
      </c>
      <c r="M3262" s="65" t="s">
        <v>311</v>
      </c>
      <c r="N3262" s="65" t="s">
        <v>103</v>
      </c>
      <c r="O3262" s="65" t="s">
        <v>66</v>
      </c>
      <c r="P3262" s="65" t="s">
        <v>312</v>
      </c>
      <c r="Q3262" s="65" t="s">
        <v>313</v>
      </c>
      <c r="R3262" s="74"/>
      <c r="S3262" s="74">
        <v>3.02</v>
      </c>
      <c r="T3262" s="36">
        <f t="shared" si="108"/>
        <v>3.02</v>
      </c>
      <c r="U3262" s="70" t="s">
        <v>75</v>
      </c>
      <c r="V3262" s="70">
        <v>1981</v>
      </c>
      <c r="W3262" s="70" t="s">
        <v>6105</v>
      </c>
      <c r="X3262" s="458" t="s">
        <v>2803</v>
      </c>
      <c r="Y3262" s="70" t="s">
        <v>6115</v>
      </c>
      <c r="Z3262" s="70">
        <v>100</v>
      </c>
      <c r="AA3262" s="70" t="s">
        <v>6116</v>
      </c>
      <c r="AB3262" s="70">
        <v>0</v>
      </c>
      <c r="AC3262" s="458">
        <v>41122</v>
      </c>
      <c r="AD3262" s="70" t="s">
        <v>49</v>
      </c>
      <c r="AE3262" s="70" t="s">
        <v>97</v>
      </c>
      <c r="AF3262" s="70"/>
      <c r="AG3262" s="70" t="s">
        <v>6176</v>
      </c>
      <c r="AH3262" s="161"/>
      <c r="AI3262" s="161"/>
      <c r="AJ3262" s="75"/>
    </row>
    <row r="3263" spans="1:36" s="6" customFormat="1" ht="43.5" hidden="1" customHeight="1" x14ac:dyDescent="0.2">
      <c r="A3263" s="36" t="s">
        <v>2028</v>
      </c>
      <c r="B3263" s="65" t="s">
        <v>116</v>
      </c>
      <c r="C3263" s="65" t="s">
        <v>36</v>
      </c>
      <c r="D3263" s="37">
        <v>41650</v>
      </c>
      <c r="E3263" s="73">
        <v>0.87013888888888891</v>
      </c>
      <c r="F3263" s="37">
        <v>41650</v>
      </c>
      <c r="G3263" s="73">
        <v>0.87013888888888891</v>
      </c>
      <c r="H3263" s="193">
        <v>0</v>
      </c>
      <c r="I3263" s="65">
        <v>1</v>
      </c>
      <c r="J3263" s="65" t="s">
        <v>275</v>
      </c>
      <c r="K3263" s="65" t="s">
        <v>132</v>
      </c>
      <c r="L3263" s="65" t="s">
        <v>128</v>
      </c>
      <c r="M3263" s="65" t="s">
        <v>314</v>
      </c>
      <c r="N3263" s="65" t="s">
        <v>103</v>
      </c>
      <c r="O3263" s="65" t="s">
        <v>66</v>
      </c>
      <c r="P3263" s="65" t="s">
        <v>315</v>
      </c>
      <c r="Q3263" s="65" t="s">
        <v>316</v>
      </c>
      <c r="R3263" s="74"/>
      <c r="S3263" s="74">
        <v>0.17</v>
      </c>
      <c r="T3263" s="36">
        <f t="shared" si="108"/>
        <v>0.17</v>
      </c>
      <c r="U3263" s="70" t="s">
        <v>75</v>
      </c>
      <c r="V3263" s="70">
        <v>1968</v>
      </c>
      <c r="W3263" s="70" t="s">
        <v>171</v>
      </c>
      <c r="X3263" s="458" t="s">
        <v>2803</v>
      </c>
      <c r="Y3263" s="458">
        <v>41557</v>
      </c>
      <c r="Z3263" s="70">
        <v>100</v>
      </c>
      <c r="AA3263" s="70" t="s">
        <v>6177</v>
      </c>
      <c r="AB3263" s="72">
        <v>0</v>
      </c>
      <c r="AC3263" s="458" t="s">
        <v>2803</v>
      </c>
      <c r="AD3263" s="70" t="s">
        <v>49</v>
      </c>
      <c r="AE3263" s="70" t="s">
        <v>102</v>
      </c>
      <c r="AF3263" s="70"/>
      <c r="AG3263" s="70" t="s">
        <v>3024</v>
      </c>
      <c r="AH3263" s="161"/>
      <c r="AI3263" s="161"/>
      <c r="AJ3263" s="3" t="s">
        <v>2261</v>
      </c>
    </row>
    <row r="3264" spans="1:36" s="6" customFormat="1" ht="31.5" hidden="1" customHeight="1" x14ac:dyDescent="0.2">
      <c r="A3264" s="36" t="s">
        <v>2028</v>
      </c>
      <c r="B3264" s="65" t="s">
        <v>116</v>
      </c>
      <c r="C3264" s="65" t="s">
        <v>36</v>
      </c>
      <c r="D3264" s="37">
        <v>41650</v>
      </c>
      <c r="E3264" s="73">
        <v>0.88888888888888884</v>
      </c>
      <c r="F3264" s="37">
        <v>41650</v>
      </c>
      <c r="G3264" s="73">
        <v>0.88888888888888884</v>
      </c>
      <c r="H3264" s="193">
        <v>0</v>
      </c>
      <c r="I3264" s="65">
        <v>14</v>
      </c>
      <c r="J3264" s="65" t="s">
        <v>275</v>
      </c>
      <c r="K3264" s="65" t="s">
        <v>132</v>
      </c>
      <c r="L3264" s="65" t="s">
        <v>128</v>
      </c>
      <c r="M3264" s="65" t="s">
        <v>317</v>
      </c>
      <c r="N3264" s="65" t="s">
        <v>103</v>
      </c>
      <c r="O3264" s="65" t="s">
        <v>66</v>
      </c>
      <c r="P3264" s="65" t="s">
        <v>318</v>
      </c>
      <c r="Q3264" s="65" t="s">
        <v>316</v>
      </c>
      <c r="R3264" s="74"/>
      <c r="S3264" s="74">
        <v>3.61</v>
      </c>
      <c r="T3264" s="36">
        <f t="shared" si="108"/>
        <v>3.61</v>
      </c>
      <c r="U3264" s="70" t="s">
        <v>75</v>
      </c>
      <c r="V3264" s="70">
        <v>1990</v>
      </c>
      <c r="W3264" s="70" t="s">
        <v>171</v>
      </c>
      <c r="X3264" s="458" t="s">
        <v>2803</v>
      </c>
      <c r="Y3264" s="458">
        <v>41474</v>
      </c>
      <c r="Z3264" s="70">
        <v>100</v>
      </c>
      <c r="AA3264" s="70" t="s">
        <v>6177</v>
      </c>
      <c r="AB3264" s="72">
        <v>0</v>
      </c>
      <c r="AC3264" s="458" t="s">
        <v>2803</v>
      </c>
      <c r="AD3264" s="70" t="s">
        <v>49</v>
      </c>
      <c r="AE3264" s="70" t="s">
        <v>102</v>
      </c>
      <c r="AF3264" s="70"/>
      <c r="AG3264" s="70" t="s">
        <v>3024</v>
      </c>
      <c r="AH3264" s="161"/>
      <c r="AI3264" s="161"/>
      <c r="AJ3264" s="3" t="s">
        <v>2261</v>
      </c>
    </row>
    <row r="3265" spans="1:36" s="6" customFormat="1" ht="31.5" hidden="1" customHeight="1" x14ac:dyDescent="0.2">
      <c r="A3265" s="36" t="s">
        <v>2028</v>
      </c>
      <c r="B3265" s="65" t="s">
        <v>116</v>
      </c>
      <c r="C3265" s="65" t="s">
        <v>36</v>
      </c>
      <c r="D3265" s="37">
        <v>41650</v>
      </c>
      <c r="E3265" s="73">
        <v>0.96875</v>
      </c>
      <c r="F3265" s="37">
        <v>41650</v>
      </c>
      <c r="G3265" s="73">
        <v>0.99930555555555556</v>
      </c>
      <c r="H3265" s="193">
        <v>3.0555555555555555E-2</v>
      </c>
      <c r="I3265" s="65">
        <v>7</v>
      </c>
      <c r="J3265" s="65" t="s">
        <v>275</v>
      </c>
      <c r="K3265" s="65" t="s">
        <v>135</v>
      </c>
      <c r="L3265" s="65" t="s">
        <v>128</v>
      </c>
      <c r="M3265" s="65" t="s">
        <v>227</v>
      </c>
      <c r="N3265" s="65" t="s">
        <v>103</v>
      </c>
      <c r="O3265" s="65" t="s">
        <v>66</v>
      </c>
      <c r="P3265" s="65" t="s">
        <v>319</v>
      </c>
      <c r="Q3265" s="65" t="s">
        <v>320</v>
      </c>
      <c r="R3265" s="74">
        <v>5.5</v>
      </c>
      <c r="S3265" s="74"/>
      <c r="T3265" s="36">
        <f t="shared" si="108"/>
        <v>5.5</v>
      </c>
      <c r="U3265" s="70" t="s">
        <v>75</v>
      </c>
      <c r="V3265" s="70">
        <v>1971</v>
      </c>
      <c r="W3265" s="70" t="s">
        <v>171</v>
      </c>
      <c r="X3265" s="458" t="s">
        <v>2803</v>
      </c>
      <c r="Y3265" s="70" t="s">
        <v>6178</v>
      </c>
      <c r="Z3265" s="70">
        <v>100</v>
      </c>
      <c r="AA3265" s="70" t="s">
        <v>1800</v>
      </c>
      <c r="AB3265" s="70">
        <v>0</v>
      </c>
      <c r="AC3265" s="458" t="s">
        <v>2803</v>
      </c>
      <c r="AD3265" s="70" t="s">
        <v>49</v>
      </c>
      <c r="AE3265" s="70" t="s">
        <v>97</v>
      </c>
      <c r="AF3265" s="460"/>
      <c r="AG3265" s="460" t="s">
        <v>6179</v>
      </c>
      <c r="AH3265" s="161"/>
      <c r="AI3265" s="161"/>
      <c r="AJ3265" s="75"/>
    </row>
    <row r="3266" spans="1:36" s="24" customFormat="1" ht="63" hidden="1" customHeight="1" x14ac:dyDescent="0.2">
      <c r="A3266" s="36" t="s">
        <v>2028</v>
      </c>
      <c r="B3266" s="65" t="s">
        <v>116</v>
      </c>
      <c r="C3266" s="65" t="s">
        <v>36</v>
      </c>
      <c r="D3266" s="37">
        <v>41650</v>
      </c>
      <c r="E3266" s="73">
        <v>0.57986111111111105</v>
      </c>
      <c r="F3266" s="37">
        <v>41651</v>
      </c>
      <c r="G3266" s="73">
        <v>7.6388888888888895E-2</v>
      </c>
      <c r="H3266" s="193">
        <v>0.4548611111111111</v>
      </c>
      <c r="I3266" s="65">
        <v>18</v>
      </c>
      <c r="J3266" s="65" t="s">
        <v>178</v>
      </c>
      <c r="K3266" s="65" t="s">
        <v>135</v>
      </c>
      <c r="L3266" s="65" t="s">
        <v>128</v>
      </c>
      <c r="M3266" s="65" t="s">
        <v>321</v>
      </c>
      <c r="N3266" s="65" t="s">
        <v>103</v>
      </c>
      <c r="O3266" s="65" t="s">
        <v>66</v>
      </c>
      <c r="P3266" s="65" t="s">
        <v>322</v>
      </c>
      <c r="Q3266" s="65" t="s">
        <v>323</v>
      </c>
      <c r="R3266" s="65">
        <v>7.21</v>
      </c>
      <c r="S3266" s="65">
        <v>0.19</v>
      </c>
      <c r="T3266" s="36">
        <f t="shared" si="108"/>
        <v>7.4</v>
      </c>
      <c r="U3266" s="70" t="s">
        <v>75</v>
      </c>
      <c r="V3266" s="70">
        <v>1992</v>
      </c>
      <c r="W3266" s="70" t="s">
        <v>2286</v>
      </c>
      <c r="X3266" s="458" t="s">
        <v>2803</v>
      </c>
      <c r="Y3266" s="70" t="s">
        <v>6180</v>
      </c>
      <c r="Z3266" s="70">
        <v>100</v>
      </c>
      <c r="AA3266" s="459" t="s">
        <v>6055</v>
      </c>
      <c r="AB3266" s="70">
        <v>0</v>
      </c>
      <c r="AC3266" s="458" t="s">
        <v>2803</v>
      </c>
      <c r="AD3266" s="70" t="s">
        <v>56</v>
      </c>
      <c r="AE3266" s="70" t="s">
        <v>101</v>
      </c>
      <c r="AF3266" s="70"/>
      <c r="AG3266" s="70"/>
      <c r="AH3266" s="161"/>
      <c r="AI3266" s="161"/>
      <c r="AJ3266" s="75"/>
    </row>
    <row r="3267" spans="1:36" s="24" customFormat="1" ht="63" hidden="1" customHeight="1" x14ac:dyDescent="0.2">
      <c r="A3267" s="36" t="s">
        <v>2028</v>
      </c>
      <c r="B3267" s="65" t="s">
        <v>116</v>
      </c>
      <c r="C3267" s="65" t="s">
        <v>36</v>
      </c>
      <c r="D3267" s="37">
        <v>41651</v>
      </c>
      <c r="E3267" s="73">
        <v>6.458333333333334E-2</v>
      </c>
      <c r="F3267" s="37">
        <v>41651</v>
      </c>
      <c r="G3267" s="73">
        <v>0.53888888888888886</v>
      </c>
      <c r="H3267" s="193">
        <v>0.4291666666666667</v>
      </c>
      <c r="I3267" s="65">
        <v>3</v>
      </c>
      <c r="J3267" s="65" t="s">
        <v>275</v>
      </c>
      <c r="K3267" s="65" t="s">
        <v>134</v>
      </c>
      <c r="L3267" s="65" t="s">
        <v>128</v>
      </c>
      <c r="M3267" s="65" t="s">
        <v>324</v>
      </c>
      <c r="N3267" s="65" t="s">
        <v>103</v>
      </c>
      <c r="O3267" s="65" t="s">
        <v>66</v>
      </c>
      <c r="P3267" s="65" t="s">
        <v>325</v>
      </c>
      <c r="Q3267" s="65" t="s">
        <v>326</v>
      </c>
      <c r="R3267" s="65">
        <v>9.36</v>
      </c>
      <c r="S3267" s="65"/>
      <c r="T3267" s="36">
        <f t="shared" si="108"/>
        <v>9.36</v>
      </c>
      <c r="U3267" s="70" t="s">
        <v>84</v>
      </c>
      <c r="V3267" s="70">
        <v>1988</v>
      </c>
      <c r="W3267" s="70" t="s">
        <v>2281</v>
      </c>
      <c r="X3267" s="458" t="s">
        <v>2803</v>
      </c>
      <c r="Y3267" s="70" t="s">
        <v>6181</v>
      </c>
      <c r="Z3267" s="70">
        <v>100</v>
      </c>
      <c r="AA3267" s="70" t="s">
        <v>6182</v>
      </c>
      <c r="AB3267" s="70">
        <v>0</v>
      </c>
      <c r="AC3267" s="458" t="s">
        <v>2803</v>
      </c>
      <c r="AD3267" s="70" t="s">
        <v>60</v>
      </c>
      <c r="AE3267" s="70" t="s">
        <v>101</v>
      </c>
      <c r="AF3267" s="70"/>
      <c r="AG3267" s="70"/>
      <c r="AH3267" s="161"/>
      <c r="AI3267" s="161"/>
      <c r="AJ3267" s="75"/>
    </row>
    <row r="3268" spans="1:36" s="24" customFormat="1" ht="94.5" hidden="1" customHeight="1" x14ac:dyDescent="0.2">
      <c r="A3268" s="36" t="s">
        <v>2028</v>
      </c>
      <c r="B3268" s="65" t="s">
        <v>116</v>
      </c>
      <c r="C3268" s="65" t="s">
        <v>36</v>
      </c>
      <c r="D3268" s="37">
        <v>41651</v>
      </c>
      <c r="E3268" s="73">
        <v>0.1423611111111111</v>
      </c>
      <c r="F3268" s="37">
        <v>41651</v>
      </c>
      <c r="G3268" s="73">
        <v>0.1423611111111111</v>
      </c>
      <c r="H3268" s="193">
        <v>0</v>
      </c>
      <c r="I3268" s="65">
        <v>5</v>
      </c>
      <c r="J3268" s="65" t="s">
        <v>275</v>
      </c>
      <c r="K3268" s="65" t="s">
        <v>132</v>
      </c>
      <c r="L3268" s="65" t="s">
        <v>130</v>
      </c>
      <c r="M3268" s="65" t="s">
        <v>327</v>
      </c>
      <c r="N3268" s="65" t="s">
        <v>103</v>
      </c>
      <c r="O3268" s="65" t="s">
        <v>66</v>
      </c>
      <c r="P3268" s="65" t="s">
        <v>328</v>
      </c>
      <c r="Q3268" s="65" t="s">
        <v>329</v>
      </c>
      <c r="R3268" s="65"/>
      <c r="S3268" s="65">
        <v>1.49</v>
      </c>
      <c r="T3268" s="36">
        <f t="shared" si="108"/>
        <v>1.49</v>
      </c>
      <c r="U3268" s="70" t="s">
        <v>75</v>
      </c>
      <c r="V3268" s="70">
        <v>1977</v>
      </c>
      <c r="W3268" s="70" t="s">
        <v>171</v>
      </c>
      <c r="X3268" s="458" t="s">
        <v>2803</v>
      </c>
      <c r="Y3268" s="458">
        <v>41586</v>
      </c>
      <c r="Z3268" s="458">
        <v>100</v>
      </c>
      <c r="AA3268" s="70" t="s">
        <v>6183</v>
      </c>
      <c r="AB3268" s="72">
        <v>0</v>
      </c>
      <c r="AC3268" s="458" t="s">
        <v>2803</v>
      </c>
      <c r="AD3268" s="70" t="s">
        <v>49</v>
      </c>
      <c r="AE3268" s="70" t="s">
        <v>102</v>
      </c>
      <c r="AF3268" s="70"/>
      <c r="AG3268" s="70" t="s">
        <v>3024</v>
      </c>
      <c r="AH3268" s="161"/>
      <c r="AI3268" s="161"/>
      <c r="AJ3268" s="3" t="s">
        <v>2261</v>
      </c>
    </row>
    <row r="3269" spans="1:36" s="24" customFormat="1" ht="63" hidden="1" customHeight="1" x14ac:dyDescent="0.2">
      <c r="A3269" s="36" t="s">
        <v>2028</v>
      </c>
      <c r="B3269" s="65" t="s">
        <v>116</v>
      </c>
      <c r="C3269" s="65" t="s">
        <v>36</v>
      </c>
      <c r="D3269" s="37">
        <v>41651</v>
      </c>
      <c r="E3269" s="73">
        <v>6.9444444444444441E-3</v>
      </c>
      <c r="F3269" s="37">
        <v>41651</v>
      </c>
      <c r="G3269" s="73">
        <v>0.34027777777777773</v>
      </c>
      <c r="H3269" s="193">
        <v>0.33333333333333331</v>
      </c>
      <c r="I3269" s="65">
        <v>2</v>
      </c>
      <c r="J3269" s="65" t="s">
        <v>275</v>
      </c>
      <c r="K3269" s="65" t="s">
        <v>134</v>
      </c>
      <c r="L3269" s="65" t="s">
        <v>128</v>
      </c>
      <c r="M3269" s="65" t="s">
        <v>301</v>
      </c>
      <c r="N3269" s="65" t="s">
        <v>103</v>
      </c>
      <c r="O3269" s="65" t="s">
        <v>66</v>
      </c>
      <c r="P3269" s="74" t="s">
        <v>330</v>
      </c>
      <c r="Q3269" s="64" t="s">
        <v>331</v>
      </c>
      <c r="R3269" s="65">
        <v>2.02</v>
      </c>
      <c r="S3269" s="65"/>
      <c r="T3269" s="36">
        <f t="shared" si="108"/>
        <v>2.02</v>
      </c>
      <c r="U3269" s="70" t="s">
        <v>84</v>
      </c>
      <c r="V3269" s="70">
        <v>1989</v>
      </c>
      <c r="W3269" s="70" t="s">
        <v>6184</v>
      </c>
      <c r="X3269" s="458" t="s">
        <v>2803</v>
      </c>
      <c r="Y3269" s="70" t="s">
        <v>6185</v>
      </c>
      <c r="Z3269" s="70">
        <v>100</v>
      </c>
      <c r="AA3269" s="70" t="s">
        <v>6111</v>
      </c>
      <c r="AB3269" s="70">
        <v>0</v>
      </c>
      <c r="AC3269" s="458" t="s">
        <v>2803</v>
      </c>
      <c r="AD3269" s="70" t="s">
        <v>49</v>
      </c>
      <c r="AE3269" s="70" t="s">
        <v>101</v>
      </c>
      <c r="AF3269" s="70"/>
      <c r="AG3269" s="70"/>
      <c r="AH3269" s="161"/>
      <c r="AI3269" s="161"/>
      <c r="AJ3269" s="75"/>
    </row>
    <row r="3270" spans="1:36" s="24" customFormat="1" ht="31.5" hidden="1" customHeight="1" x14ac:dyDescent="0.2">
      <c r="A3270" s="36" t="s">
        <v>2028</v>
      </c>
      <c r="B3270" s="65" t="s">
        <v>116</v>
      </c>
      <c r="C3270" s="65" t="s">
        <v>36</v>
      </c>
      <c r="D3270" s="37">
        <v>41652</v>
      </c>
      <c r="E3270" s="73">
        <v>0.3972222222222222</v>
      </c>
      <c r="F3270" s="37">
        <v>41652</v>
      </c>
      <c r="G3270" s="73">
        <v>0.3972222222222222</v>
      </c>
      <c r="H3270" s="199">
        <f t="shared" ref="H3270:H3292" si="109">G3270-E3270</f>
        <v>0</v>
      </c>
      <c r="I3270" s="65">
        <v>23</v>
      </c>
      <c r="J3270" s="65" t="s">
        <v>178</v>
      </c>
      <c r="K3270" s="65" t="s">
        <v>132</v>
      </c>
      <c r="L3270" s="65" t="s">
        <v>128</v>
      </c>
      <c r="M3270" s="65" t="s">
        <v>276</v>
      </c>
      <c r="N3270" s="65" t="s">
        <v>103</v>
      </c>
      <c r="O3270" s="65" t="s">
        <v>66</v>
      </c>
      <c r="P3270" s="65" t="s">
        <v>406</v>
      </c>
      <c r="Q3270" s="1274" t="s">
        <v>407</v>
      </c>
      <c r="R3270" s="65"/>
      <c r="S3270" s="65">
        <v>3.75</v>
      </c>
      <c r="T3270" s="36">
        <f t="shared" si="108"/>
        <v>3.75</v>
      </c>
      <c r="U3270" s="70" t="s">
        <v>75</v>
      </c>
      <c r="V3270" s="70">
        <v>2009</v>
      </c>
      <c r="W3270" s="70" t="s">
        <v>2286</v>
      </c>
      <c r="X3270" s="458" t="s">
        <v>2803</v>
      </c>
      <c r="Y3270" s="70" t="s">
        <v>6186</v>
      </c>
      <c r="Z3270" s="70">
        <v>100</v>
      </c>
      <c r="AA3270" s="70" t="s">
        <v>6187</v>
      </c>
      <c r="AB3270" s="70">
        <v>2</v>
      </c>
      <c r="AC3270" s="458">
        <v>41154</v>
      </c>
      <c r="AD3270" s="70" t="s">
        <v>49</v>
      </c>
      <c r="AE3270" s="70" t="s">
        <v>102</v>
      </c>
      <c r="AF3270" s="70"/>
      <c r="AG3270" s="70" t="s">
        <v>3024</v>
      </c>
      <c r="AH3270" s="161"/>
      <c r="AI3270" s="161"/>
      <c r="AJ3270" s="3" t="s">
        <v>2261</v>
      </c>
    </row>
    <row r="3271" spans="1:36" s="24" customFormat="1" ht="31.5" hidden="1" customHeight="1" x14ac:dyDescent="0.2">
      <c r="A3271" s="36" t="s">
        <v>2028</v>
      </c>
      <c r="B3271" s="65" t="s">
        <v>116</v>
      </c>
      <c r="C3271" s="65" t="s">
        <v>36</v>
      </c>
      <c r="D3271" s="37">
        <v>41652</v>
      </c>
      <c r="E3271" s="73">
        <v>0.57291666666666663</v>
      </c>
      <c r="F3271" s="37">
        <v>41652</v>
      </c>
      <c r="G3271" s="73">
        <v>0.57291666666666663</v>
      </c>
      <c r="H3271" s="199">
        <f t="shared" si="109"/>
        <v>0</v>
      </c>
      <c r="I3271" s="65">
        <v>4</v>
      </c>
      <c r="J3271" s="65" t="s">
        <v>178</v>
      </c>
      <c r="K3271" s="65" t="s">
        <v>132</v>
      </c>
      <c r="L3271" s="65" t="s">
        <v>128</v>
      </c>
      <c r="M3271" s="65" t="s">
        <v>408</v>
      </c>
      <c r="N3271" s="65" t="s">
        <v>103</v>
      </c>
      <c r="O3271" s="65" t="s">
        <v>66</v>
      </c>
      <c r="P3271" s="65" t="s">
        <v>409</v>
      </c>
      <c r="Q3271" s="1274" t="s">
        <v>407</v>
      </c>
      <c r="R3271" s="65"/>
      <c r="S3271" s="65">
        <v>0.75</v>
      </c>
      <c r="T3271" s="36">
        <f t="shared" ref="T3271:T3292" si="110">R3271+S3271</f>
        <v>0.75</v>
      </c>
      <c r="U3271" s="70" t="s">
        <v>75</v>
      </c>
      <c r="V3271" s="70">
        <v>1968</v>
      </c>
      <c r="W3271" s="70" t="s">
        <v>171</v>
      </c>
      <c r="X3271" s="458" t="s">
        <v>2803</v>
      </c>
      <c r="Y3271" s="70" t="s">
        <v>6188</v>
      </c>
      <c r="Z3271" s="70">
        <v>100</v>
      </c>
      <c r="AA3271" s="70" t="s">
        <v>6189</v>
      </c>
      <c r="AB3271" s="70">
        <v>0</v>
      </c>
      <c r="AC3271" s="458">
        <v>41021</v>
      </c>
      <c r="AD3271" s="70" t="s">
        <v>49</v>
      </c>
      <c r="AE3271" s="70" t="s">
        <v>102</v>
      </c>
      <c r="AF3271" s="70"/>
      <c r="AG3271" s="70" t="s">
        <v>3024</v>
      </c>
      <c r="AH3271" s="161"/>
      <c r="AI3271" s="161"/>
      <c r="AJ3271" s="3" t="s">
        <v>2261</v>
      </c>
    </row>
    <row r="3272" spans="1:36" s="24" customFormat="1" ht="31.5" hidden="1" customHeight="1" x14ac:dyDescent="0.2">
      <c r="A3272" s="36" t="s">
        <v>2028</v>
      </c>
      <c r="B3272" s="65" t="s">
        <v>116</v>
      </c>
      <c r="C3272" s="65" t="s">
        <v>36</v>
      </c>
      <c r="D3272" s="37">
        <v>41652</v>
      </c>
      <c r="E3272" s="73">
        <v>0.59722222222222221</v>
      </c>
      <c r="F3272" s="37">
        <v>41652</v>
      </c>
      <c r="G3272" s="73">
        <v>0.70277777777777783</v>
      </c>
      <c r="H3272" s="199">
        <f t="shared" si="109"/>
        <v>0.10555555555555562</v>
      </c>
      <c r="I3272" s="65">
        <v>2</v>
      </c>
      <c r="J3272" s="65" t="s">
        <v>249</v>
      </c>
      <c r="K3272" s="65" t="s">
        <v>134</v>
      </c>
      <c r="L3272" s="65" t="s">
        <v>128</v>
      </c>
      <c r="M3272" s="65" t="s">
        <v>410</v>
      </c>
      <c r="N3272" s="65" t="s">
        <v>103</v>
      </c>
      <c r="O3272" s="65" t="s">
        <v>66</v>
      </c>
      <c r="P3272" s="65" t="s">
        <v>411</v>
      </c>
      <c r="Q3272" s="1274" t="s">
        <v>412</v>
      </c>
      <c r="R3272" s="65">
        <v>1.75</v>
      </c>
      <c r="S3272" s="65">
        <v>1.1299999999999999</v>
      </c>
      <c r="T3272" s="36">
        <f t="shared" si="110"/>
        <v>2.88</v>
      </c>
      <c r="U3272" s="70" t="s">
        <v>84</v>
      </c>
      <c r="V3272" s="70">
        <v>1962</v>
      </c>
      <c r="W3272" s="70" t="s">
        <v>2803</v>
      </c>
      <c r="X3272" s="458" t="s">
        <v>2803</v>
      </c>
      <c r="Y3272" s="70" t="s">
        <v>6190</v>
      </c>
      <c r="Z3272" s="70">
        <v>100</v>
      </c>
      <c r="AA3272" s="70" t="s">
        <v>6190</v>
      </c>
      <c r="AB3272" s="70" t="s">
        <v>6190</v>
      </c>
      <c r="AC3272" s="70" t="s">
        <v>6190</v>
      </c>
      <c r="AD3272" s="70" t="s">
        <v>61</v>
      </c>
      <c r="AE3272" s="70" t="s">
        <v>102</v>
      </c>
      <c r="AF3272" s="70"/>
      <c r="AG3272" s="70" t="s">
        <v>6191</v>
      </c>
      <c r="AH3272" s="161"/>
      <c r="AI3272" s="161"/>
      <c r="AJ3272" s="75"/>
    </row>
    <row r="3273" spans="1:36" s="24" customFormat="1" ht="31.5" hidden="1" customHeight="1" x14ac:dyDescent="0.2">
      <c r="A3273" s="36" t="s">
        <v>2028</v>
      </c>
      <c r="B3273" s="65" t="s">
        <v>116</v>
      </c>
      <c r="C3273" s="65" t="s">
        <v>36</v>
      </c>
      <c r="D3273" s="37">
        <v>41652</v>
      </c>
      <c r="E3273" s="73">
        <v>0.55694444444444446</v>
      </c>
      <c r="F3273" s="37">
        <v>41652</v>
      </c>
      <c r="G3273" s="73">
        <v>0.72013888888888899</v>
      </c>
      <c r="H3273" s="199">
        <f t="shared" si="109"/>
        <v>0.16319444444444453</v>
      </c>
      <c r="I3273" s="65">
        <v>18</v>
      </c>
      <c r="J3273" s="65" t="s">
        <v>178</v>
      </c>
      <c r="K3273" s="65" t="s">
        <v>134</v>
      </c>
      <c r="L3273" s="65" t="s">
        <v>128</v>
      </c>
      <c r="M3273" s="65" t="s">
        <v>227</v>
      </c>
      <c r="N3273" s="65" t="s">
        <v>103</v>
      </c>
      <c r="O3273" s="65" t="s">
        <v>66</v>
      </c>
      <c r="P3273" s="65" t="s">
        <v>413</v>
      </c>
      <c r="Q3273" s="1274" t="s">
        <v>414</v>
      </c>
      <c r="R3273" s="65">
        <v>15.56</v>
      </c>
      <c r="S3273" s="65"/>
      <c r="T3273" s="36">
        <f t="shared" si="110"/>
        <v>15.56</v>
      </c>
      <c r="U3273" s="70" t="s">
        <v>84</v>
      </c>
      <c r="V3273" s="70">
        <v>1992</v>
      </c>
      <c r="W3273" s="70" t="s">
        <v>2281</v>
      </c>
      <c r="X3273" s="458" t="s">
        <v>2803</v>
      </c>
      <c r="Y3273" s="70" t="s">
        <v>6180</v>
      </c>
      <c r="Z3273" s="70">
        <v>100</v>
      </c>
      <c r="AA3273" s="459" t="s">
        <v>6013</v>
      </c>
      <c r="AB3273" s="70">
        <v>0</v>
      </c>
      <c r="AC3273" s="458" t="s">
        <v>2803</v>
      </c>
      <c r="AD3273" s="70" t="s">
        <v>49</v>
      </c>
      <c r="AE3273" s="70" t="s">
        <v>101</v>
      </c>
      <c r="AF3273" s="70"/>
      <c r="AG3273" s="70"/>
      <c r="AH3273" s="161"/>
      <c r="AI3273" s="161"/>
      <c r="AJ3273" s="75"/>
    </row>
    <row r="3274" spans="1:36" s="24" customFormat="1" ht="63" hidden="1" customHeight="1" x14ac:dyDescent="0.2">
      <c r="A3274" s="36" t="s">
        <v>2028</v>
      </c>
      <c r="B3274" s="65" t="s">
        <v>116</v>
      </c>
      <c r="C3274" s="65" t="s">
        <v>36</v>
      </c>
      <c r="D3274" s="37">
        <v>41652</v>
      </c>
      <c r="E3274" s="73">
        <v>0.61111111111111105</v>
      </c>
      <c r="F3274" s="37">
        <v>41652</v>
      </c>
      <c r="G3274" s="73">
        <v>0.6958333333333333</v>
      </c>
      <c r="H3274" s="199">
        <f t="shared" si="109"/>
        <v>8.4722222222222254E-2</v>
      </c>
      <c r="I3274" s="65">
        <v>4</v>
      </c>
      <c r="J3274" s="65" t="s">
        <v>275</v>
      </c>
      <c r="K3274" s="65" t="s">
        <v>134</v>
      </c>
      <c r="L3274" s="65" t="s">
        <v>128</v>
      </c>
      <c r="M3274" s="65" t="s">
        <v>415</v>
      </c>
      <c r="N3274" s="65" t="s">
        <v>103</v>
      </c>
      <c r="O3274" s="65" t="s">
        <v>66</v>
      </c>
      <c r="P3274" s="65" t="s">
        <v>416</v>
      </c>
      <c r="Q3274" s="65" t="s">
        <v>417</v>
      </c>
      <c r="R3274" s="65">
        <v>3.5</v>
      </c>
      <c r="S3274" s="65"/>
      <c r="T3274" s="36">
        <f t="shared" si="110"/>
        <v>3.5</v>
      </c>
      <c r="U3274" s="70" t="s">
        <v>84</v>
      </c>
      <c r="V3274" s="70">
        <v>1968</v>
      </c>
      <c r="W3274" s="70" t="s">
        <v>2281</v>
      </c>
      <c r="X3274" s="458" t="s">
        <v>2803</v>
      </c>
      <c r="Y3274" s="70" t="s">
        <v>6192</v>
      </c>
      <c r="Z3274" s="70">
        <v>100</v>
      </c>
      <c r="AA3274" s="70" t="s">
        <v>6193</v>
      </c>
      <c r="AB3274" s="70">
        <v>0</v>
      </c>
      <c r="AC3274" s="458" t="s">
        <v>2803</v>
      </c>
      <c r="AD3274" s="70" t="s">
        <v>60</v>
      </c>
      <c r="AE3274" s="70" t="s">
        <v>101</v>
      </c>
      <c r="AF3274" s="70"/>
      <c r="AG3274" s="70" t="s">
        <v>6194</v>
      </c>
      <c r="AH3274" s="161"/>
      <c r="AI3274" s="161"/>
      <c r="AJ3274" s="75"/>
    </row>
    <row r="3275" spans="1:36" s="24" customFormat="1" ht="31.5" hidden="1" customHeight="1" x14ac:dyDescent="0.2">
      <c r="A3275" s="36" t="s">
        <v>2028</v>
      </c>
      <c r="B3275" s="65" t="s">
        <v>116</v>
      </c>
      <c r="C3275" s="65" t="s">
        <v>36</v>
      </c>
      <c r="D3275" s="37">
        <v>41656</v>
      </c>
      <c r="E3275" s="73">
        <v>0.11458333333333333</v>
      </c>
      <c r="F3275" s="37">
        <v>41656</v>
      </c>
      <c r="G3275" s="73">
        <v>0.17222222222222225</v>
      </c>
      <c r="H3275" s="199">
        <f t="shared" si="109"/>
        <v>5.763888888888892E-2</v>
      </c>
      <c r="I3275" s="65">
        <v>23</v>
      </c>
      <c r="J3275" s="65" t="s">
        <v>178</v>
      </c>
      <c r="K3275" s="65" t="s">
        <v>133</v>
      </c>
      <c r="L3275" s="65" t="s">
        <v>128</v>
      </c>
      <c r="M3275" s="65" t="s">
        <v>418</v>
      </c>
      <c r="N3275" s="65">
        <v>35</v>
      </c>
      <c r="O3275" s="65" t="s">
        <v>63</v>
      </c>
      <c r="P3275" s="65" t="s">
        <v>419</v>
      </c>
      <c r="Q3275" s="1274" t="s">
        <v>420</v>
      </c>
      <c r="R3275" s="65">
        <v>27.12</v>
      </c>
      <c r="S3275" s="65"/>
      <c r="T3275" s="36">
        <f t="shared" si="110"/>
        <v>27.12</v>
      </c>
      <c r="U3275" s="70" t="s">
        <v>73</v>
      </c>
      <c r="V3275" s="70">
        <v>1996</v>
      </c>
      <c r="W3275" s="70" t="s">
        <v>6195</v>
      </c>
      <c r="X3275" s="458" t="s">
        <v>2803</v>
      </c>
      <c r="Y3275" s="70" t="s">
        <v>6196</v>
      </c>
      <c r="Z3275" s="70">
        <v>100</v>
      </c>
      <c r="AA3275" s="70" t="s">
        <v>6197</v>
      </c>
      <c r="AB3275" s="70">
        <v>0</v>
      </c>
      <c r="AC3275" s="458" t="s">
        <v>2803</v>
      </c>
      <c r="AD3275" s="70" t="s">
        <v>49</v>
      </c>
      <c r="AE3275" s="70" t="s">
        <v>97</v>
      </c>
      <c r="AF3275" s="70"/>
      <c r="AG3275" s="70" t="s">
        <v>6198</v>
      </c>
      <c r="AH3275" s="161"/>
      <c r="AI3275" s="161"/>
      <c r="AJ3275" s="75"/>
    </row>
    <row r="3276" spans="1:36" s="24" customFormat="1" ht="31.5" hidden="1" customHeight="1" x14ac:dyDescent="0.2">
      <c r="A3276" s="36" t="s">
        <v>2028</v>
      </c>
      <c r="B3276" s="65" t="s">
        <v>116</v>
      </c>
      <c r="C3276" s="65" t="s">
        <v>36</v>
      </c>
      <c r="D3276" s="37">
        <v>41656</v>
      </c>
      <c r="E3276" s="73">
        <v>0.13680555555555554</v>
      </c>
      <c r="F3276" s="37">
        <v>41656</v>
      </c>
      <c r="G3276" s="73">
        <v>0.17361111111111113</v>
      </c>
      <c r="H3276" s="199">
        <f t="shared" si="109"/>
        <v>3.6805555555555591E-2</v>
      </c>
      <c r="I3276" s="65">
        <v>14</v>
      </c>
      <c r="J3276" s="65" t="s">
        <v>275</v>
      </c>
      <c r="K3276" s="65" t="s">
        <v>133</v>
      </c>
      <c r="L3276" s="65" t="s">
        <v>128</v>
      </c>
      <c r="M3276" s="65" t="s">
        <v>311</v>
      </c>
      <c r="N3276" s="65" t="s">
        <v>103</v>
      </c>
      <c r="O3276" s="65" t="s">
        <v>66</v>
      </c>
      <c r="P3276" s="65" t="s">
        <v>421</v>
      </c>
      <c r="Q3276" s="1274" t="s">
        <v>422</v>
      </c>
      <c r="R3276" s="65">
        <v>4.0599999999999996</v>
      </c>
      <c r="S3276" s="65">
        <v>1.64</v>
      </c>
      <c r="T3276" s="36">
        <f t="shared" si="110"/>
        <v>5.6999999999999993</v>
      </c>
      <c r="U3276" s="70" t="s">
        <v>75</v>
      </c>
      <c r="V3276" s="70">
        <v>1983</v>
      </c>
      <c r="W3276" s="70" t="s">
        <v>6105</v>
      </c>
      <c r="X3276" s="458" t="s">
        <v>2803</v>
      </c>
      <c r="Y3276" s="70" t="s">
        <v>6199</v>
      </c>
      <c r="Z3276" s="70">
        <v>100</v>
      </c>
      <c r="AA3276" s="70" t="s">
        <v>6174</v>
      </c>
      <c r="AB3276" s="70">
        <v>0</v>
      </c>
      <c r="AC3276" s="458" t="s">
        <v>2803</v>
      </c>
      <c r="AD3276" s="70" t="s">
        <v>49</v>
      </c>
      <c r="AE3276" s="70" t="s">
        <v>97</v>
      </c>
      <c r="AF3276" s="70" t="s">
        <v>101</v>
      </c>
      <c r="AG3276" s="70" t="s">
        <v>6200</v>
      </c>
      <c r="AH3276" s="161"/>
      <c r="AI3276" s="161"/>
      <c r="AJ3276" s="75"/>
    </row>
    <row r="3277" spans="1:36" s="24" customFormat="1" ht="110.25" hidden="1" customHeight="1" x14ac:dyDescent="0.2">
      <c r="A3277" s="36" t="s">
        <v>2028</v>
      </c>
      <c r="B3277" s="65" t="s">
        <v>116</v>
      </c>
      <c r="C3277" s="65" t="s">
        <v>36</v>
      </c>
      <c r="D3277" s="37">
        <v>41656</v>
      </c>
      <c r="E3277" s="73">
        <v>0.20069444444444443</v>
      </c>
      <c r="F3277" s="37">
        <v>41656</v>
      </c>
      <c r="G3277" s="73">
        <v>0.20694444444444446</v>
      </c>
      <c r="H3277" s="199">
        <f t="shared" si="109"/>
        <v>6.2500000000000333E-3</v>
      </c>
      <c r="I3277" s="65">
        <v>13</v>
      </c>
      <c r="J3277" s="65" t="s">
        <v>249</v>
      </c>
      <c r="K3277" s="65" t="s">
        <v>135</v>
      </c>
      <c r="L3277" s="65" t="s">
        <v>128</v>
      </c>
      <c r="M3277" s="65" t="s">
        <v>276</v>
      </c>
      <c r="N3277" s="65" t="s">
        <v>103</v>
      </c>
      <c r="O3277" s="65" t="s">
        <v>66</v>
      </c>
      <c r="P3277" s="65" t="s">
        <v>423</v>
      </c>
      <c r="Q3277" s="65" t="s">
        <v>424</v>
      </c>
      <c r="R3277" s="65">
        <v>0.56999999999999995</v>
      </c>
      <c r="S3277" s="65"/>
      <c r="T3277" s="36">
        <f t="shared" si="110"/>
        <v>0.56999999999999995</v>
      </c>
      <c r="U3277" s="70" t="s">
        <v>75</v>
      </c>
      <c r="V3277" s="970">
        <v>1969</v>
      </c>
      <c r="W3277" s="970" t="s">
        <v>171</v>
      </c>
      <c r="X3277" s="981" t="s">
        <v>2803</v>
      </c>
      <c r="Y3277" s="970" t="s">
        <v>6201</v>
      </c>
      <c r="Z3277" s="970">
        <v>100</v>
      </c>
      <c r="AA3277" s="970" t="s">
        <v>2773</v>
      </c>
      <c r="AB3277" s="970">
        <v>0</v>
      </c>
      <c r="AC3277" s="981" t="s">
        <v>2803</v>
      </c>
      <c r="AD3277" s="970" t="s">
        <v>49</v>
      </c>
      <c r="AE3277" s="70" t="s">
        <v>102</v>
      </c>
      <c r="AF3277" s="70"/>
      <c r="AG3277" s="70" t="s">
        <v>6202</v>
      </c>
      <c r="AH3277" s="161"/>
      <c r="AI3277" s="161"/>
      <c r="AJ3277" s="75"/>
    </row>
    <row r="3278" spans="1:36" s="24" customFormat="1" ht="31.5" hidden="1" customHeight="1" x14ac:dyDescent="0.2">
      <c r="A3278" s="36" t="s">
        <v>2028</v>
      </c>
      <c r="B3278" s="65" t="s">
        <v>116</v>
      </c>
      <c r="C3278" s="65" t="s">
        <v>36</v>
      </c>
      <c r="D3278" s="37">
        <v>41656</v>
      </c>
      <c r="E3278" s="73">
        <v>0.21458333333333335</v>
      </c>
      <c r="F3278" s="37">
        <v>41656</v>
      </c>
      <c r="G3278" s="73">
        <v>0.3972222222222222</v>
      </c>
      <c r="H3278" s="199">
        <f t="shared" si="109"/>
        <v>0.18263888888888885</v>
      </c>
      <c r="I3278" s="65">
        <v>14</v>
      </c>
      <c r="J3278" s="65" t="s">
        <v>275</v>
      </c>
      <c r="K3278" s="65" t="s">
        <v>133</v>
      </c>
      <c r="L3278" s="65" t="s">
        <v>128</v>
      </c>
      <c r="M3278" s="65" t="s">
        <v>311</v>
      </c>
      <c r="N3278" s="65" t="s">
        <v>103</v>
      </c>
      <c r="O3278" s="65" t="s">
        <v>66</v>
      </c>
      <c r="P3278" s="65" t="s">
        <v>421</v>
      </c>
      <c r="Q3278" s="1274" t="s">
        <v>425</v>
      </c>
      <c r="R3278" s="65">
        <v>21.18</v>
      </c>
      <c r="S3278" s="65"/>
      <c r="T3278" s="36">
        <f t="shared" si="110"/>
        <v>21.18</v>
      </c>
      <c r="U3278" s="70" t="s">
        <v>75</v>
      </c>
      <c r="V3278" s="70">
        <v>1983</v>
      </c>
      <c r="W3278" s="70" t="s">
        <v>6105</v>
      </c>
      <c r="X3278" s="458" t="s">
        <v>2803</v>
      </c>
      <c r="Y3278" s="70" t="s">
        <v>6199</v>
      </c>
      <c r="Z3278" s="70">
        <v>100</v>
      </c>
      <c r="AA3278" s="70" t="s">
        <v>6174</v>
      </c>
      <c r="AB3278" s="70">
        <v>0</v>
      </c>
      <c r="AC3278" s="458" t="s">
        <v>2803</v>
      </c>
      <c r="AD3278" s="70" t="s">
        <v>49</v>
      </c>
      <c r="AE3278" s="70" t="s">
        <v>102</v>
      </c>
      <c r="AF3278" s="70" t="s">
        <v>101</v>
      </c>
      <c r="AG3278" s="70" t="s">
        <v>6203</v>
      </c>
      <c r="AH3278" s="161"/>
      <c r="AI3278" s="161"/>
      <c r="AJ3278" s="75"/>
    </row>
    <row r="3279" spans="1:36" s="24" customFormat="1" ht="63" hidden="1" customHeight="1" x14ac:dyDescent="0.2">
      <c r="A3279" s="36" t="s">
        <v>2028</v>
      </c>
      <c r="B3279" s="65" t="s">
        <v>116</v>
      </c>
      <c r="C3279" s="65" t="s">
        <v>36</v>
      </c>
      <c r="D3279" s="37">
        <v>41656</v>
      </c>
      <c r="E3279" s="73">
        <v>0.26041666666666669</v>
      </c>
      <c r="F3279" s="37">
        <v>41656</v>
      </c>
      <c r="G3279" s="73">
        <v>0.37847222222222227</v>
      </c>
      <c r="H3279" s="199">
        <f t="shared" si="109"/>
        <v>0.11805555555555558</v>
      </c>
      <c r="I3279" s="65">
        <v>5</v>
      </c>
      <c r="J3279" s="65" t="s">
        <v>178</v>
      </c>
      <c r="K3279" s="65" t="s">
        <v>134</v>
      </c>
      <c r="L3279" s="65" t="s">
        <v>128</v>
      </c>
      <c r="M3279" s="65" t="s">
        <v>227</v>
      </c>
      <c r="N3279" s="65" t="s">
        <v>103</v>
      </c>
      <c r="O3279" s="65" t="s">
        <v>66</v>
      </c>
      <c r="P3279" s="65" t="s">
        <v>467</v>
      </c>
      <c r="Q3279" s="65" t="s">
        <v>468</v>
      </c>
      <c r="R3279" s="65">
        <v>9.01</v>
      </c>
      <c r="S3279" s="65">
        <v>0.99</v>
      </c>
      <c r="T3279" s="36">
        <f t="shared" si="110"/>
        <v>10</v>
      </c>
      <c r="U3279" s="70" t="s">
        <v>73</v>
      </c>
      <c r="V3279" s="70">
        <v>1996</v>
      </c>
      <c r="W3279" s="70" t="s">
        <v>6204</v>
      </c>
      <c r="X3279" s="458" t="s">
        <v>2803</v>
      </c>
      <c r="Y3279" s="70" t="s">
        <v>6205</v>
      </c>
      <c r="Z3279" s="70">
        <v>100</v>
      </c>
      <c r="AA3279" s="458">
        <v>41837</v>
      </c>
      <c r="AB3279" s="70">
        <v>0</v>
      </c>
      <c r="AC3279" s="458">
        <v>41656</v>
      </c>
      <c r="AD3279" s="70" t="s">
        <v>61</v>
      </c>
      <c r="AE3279" s="70" t="s">
        <v>102</v>
      </c>
      <c r="AF3279" s="70"/>
      <c r="AG3279" s="70" t="s">
        <v>6206</v>
      </c>
      <c r="AH3279" s="161"/>
      <c r="AI3279" s="161"/>
      <c r="AJ3279" s="75"/>
    </row>
    <row r="3280" spans="1:36" s="24" customFormat="1" ht="31.5" hidden="1" customHeight="1" x14ac:dyDescent="0.2">
      <c r="A3280" s="36" t="s">
        <v>2028</v>
      </c>
      <c r="B3280" s="65" t="s">
        <v>116</v>
      </c>
      <c r="C3280" s="65" t="s">
        <v>36</v>
      </c>
      <c r="D3280" s="37">
        <v>41656</v>
      </c>
      <c r="E3280" s="73">
        <v>0.32291666666666669</v>
      </c>
      <c r="F3280" s="37">
        <v>41656</v>
      </c>
      <c r="G3280" s="73">
        <v>0.5229166666666667</v>
      </c>
      <c r="H3280" s="199">
        <f t="shared" si="109"/>
        <v>0.2</v>
      </c>
      <c r="I3280" s="65">
        <v>7</v>
      </c>
      <c r="J3280" s="65" t="s">
        <v>249</v>
      </c>
      <c r="K3280" s="65" t="s">
        <v>133</v>
      </c>
      <c r="L3280" s="65" t="s">
        <v>130</v>
      </c>
      <c r="M3280" s="65" t="s">
        <v>469</v>
      </c>
      <c r="N3280" s="65">
        <v>35</v>
      </c>
      <c r="O3280" s="65" t="s">
        <v>66</v>
      </c>
      <c r="P3280" s="64" t="s">
        <v>470</v>
      </c>
      <c r="Q3280" s="64" t="s">
        <v>471</v>
      </c>
      <c r="R3280" s="65">
        <v>11.25</v>
      </c>
      <c r="S3280" s="65">
        <v>5.68</v>
      </c>
      <c r="T3280" s="36">
        <f t="shared" si="110"/>
        <v>16.93</v>
      </c>
      <c r="U3280" s="70" t="s">
        <v>77</v>
      </c>
      <c r="V3280" s="70">
        <v>1967</v>
      </c>
      <c r="W3280" s="70" t="s">
        <v>6207</v>
      </c>
      <c r="X3280" s="458" t="s">
        <v>2803</v>
      </c>
      <c r="Y3280" s="70" t="s">
        <v>6208</v>
      </c>
      <c r="Z3280" s="70">
        <v>100</v>
      </c>
      <c r="AA3280" s="70" t="s">
        <v>6209</v>
      </c>
      <c r="AB3280" s="70">
        <v>0</v>
      </c>
      <c r="AC3280" s="458" t="s">
        <v>2803</v>
      </c>
      <c r="AD3280" s="70" t="s">
        <v>60</v>
      </c>
      <c r="AE3280" s="70" t="s">
        <v>101</v>
      </c>
      <c r="AF3280" s="70"/>
      <c r="AG3280" s="70"/>
      <c r="AH3280" s="161"/>
      <c r="AI3280" s="161"/>
      <c r="AJ3280" s="75"/>
    </row>
    <row r="3281" spans="1:36" s="24" customFormat="1" ht="63" hidden="1" customHeight="1" x14ac:dyDescent="0.2">
      <c r="A3281" s="36" t="s">
        <v>2028</v>
      </c>
      <c r="B3281" s="65" t="s">
        <v>116</v>
      </c>
      <c r="C3281" s="65" t="s">
        <v>36</v>
      </c>
      <c r="D3281" s="37">
        <v>41658</v>
      </c>
      <c r="E3281" s="73">
        <v>0.7631944444444444</v>
      </c>
      <c r="F3281" s="37">
        <v>41658</v>
      </c>
      <c r="G3281" s="73">
        <v>0.80902777777777779</v>
      </c>
      <c r="H3281" s="199">
        <f t="shared" si="109"/>
        <v>4.5833333333333393E-2</v>
      </c>
      <c r="I3281" s="65">
        <v>2</v>
      </c>
      <c r="J3281" s="65" t="s">
        <v>472</v>
      </c>
      <c r="K3281" s="65" t="s">
        <v>135</v>
      </c>
      <c r="L3281" s="65" t="s">
        <v>130</v>
      </c>
      <c r="M3281" s="65" t="s">
        <v>473</v>
      </c>
      <c r="N3281" s="65">
        <v>35</v>
      </c>
      <c r="O3281" s="65" t="s">
        <v>63</v>
      </c>
      <c r="P3281" s="64" t="s">
        <v>474</v>
      </c>
      <c r="Q3281" s="64" t="s">
        <v>475</v>
      </c>
      <c r="R3281" s="65">
        <v>0.62</v>
      </c>
      <c r="S3281" s="65"/>
      <c r="T3281" s="36">
        <f t="shared" si="110"/>
        <v>0.62</v>
      </c>
      <c r="U3281" s="70" t="s">
        <v>87</v>
      </c>
      <c r="V3281" s="70">
        <v>1981</v>
      </c>
      <c r="W3281" s="70" t="s">
        <v>6210</v>
      </c>
      <c r="X3281" s="70" t="s">
        <v>159</v>
      </c>
      <c r="Y3281" s="70" t="s">
        <v>6211</v>
      </c>
      <c r="Z3281" s="70">
        <v>100</v>
      </c>
      <c r="AA3281" s="70" t="s">
        <v>6212</v>
      </c>
      <c r="AB3281" s="70">
        <v>0</v>
      </c>
      <c r="AC3281" s="458" t="s">
        <v>2803</v>
      </c>
      <c r="AD3281" s="70" t="s">
        <v>40</v>
      </c>
      <c r="AE3281" s="70" t="s">
        <v>101</v>
      </c>
      <c r="AF3281" s="70"/>
      <c r="AG3281" s="70" t="s">
        <v>6213</v>
      </c>
      <c r="AH3281" s="161"/>
      <c r="AI3281" s="161"/>
      <c r="AJ3281" s="75"/>
    </row>
    <row r="3282" spans="1:36" s="24" customFormat="1" ht="47.25" hidden="1" customHeight="1" x14ac:dyDescent="0.2">
      <c r="A3282" s="36" t="s">
        <v>2028</v>
      </c>
      <c r="B3282" s="65" t="s">
        <v>116</v>
      </c>
      <c r="C3282" s="65" t="s">
        <v>36</v>
      </c>
      <c r="D3282" s="37">
        <v>41658</v>
      </c>
      <c r="E3282" s="73">
        <v>0.82638888888888884</v>
      </c>
      <c r="F3282" s="37">
        <v>41658</v>
      </c>
      <c r="G3282" s="73">
        <v>0.85416666666666663</v>
      </c>
      <c r="H3282" s="199">
        <f t="shared" si="109"/>
        <v>2.777777777777779E-2</v>
      </c>
      <c r="I3282" s="65">
        <v>15</v>
      </c>
      <c r="J3282" s="65" t="s">
        <v>275</v>
      </c>
      <c r="K3282" s="65" t="s">
        <v>135</v>
      </c>
      <c r="L3282" s="65" t="s">
        <v>130</v>
      </c>
      <c r="M3282" s="65" t="s">
        <v>473</v>
      </c>
      <c r="N3282" s="65">
        <v>35</v>
      </c>
      <c r="O3282" s="65" t="s">
        <v>63</v>
      </c>
      <c r="P3282" s="65" t="s">
        <v>476</v>
      </c>
      <c r="Q3282" s="68" t="s">
        <v>477</v>
      </c>
      <c r="R3282" s="65">
        <v>9.01</v>
      </c>
      <c r="S3282" s="65"/>
      <c r="T3282" s="36">
        <f t="shared" si="110"/>
        <v>9.01</v>
      </c>
      <c r="U3282" s="70" t="s">
        <v>87</v>
      </c>
      <c r="V3282" s="70">
        <v>2013</v>
      </c>
      <c r="W3282" s="70" t="s">
        <v>6210</v>
      </c>
      <c r="X3282" s="70" t="s">
        <v>159</v>
      </c>
      <c r="Y3282" s="70" t="s">
        <v>6214</v>
      </c>
      <c r="Z3282" s="70">
        <v>100</v>
      </c>
      <c r="AA3282" s="70" t="s">
        <v>6151</v>
      </c>
      <c r="AB3282" s="70">
        <v>0</v>
      </c>
      <c r="AC3282" s="458">
        <v>41584</v>
      </c>
      <c r="AD3282" s="70" t="s">
        <v>61</v>
      </c>
      <c r="AE3282" s="70" t="s">
        <v>101</v>
      </c>
      <c r="AF3282" s="70"/>
      <c r="AG3282" s="70"/>
      <c r="AH3282" s="161"/>
      <c r="AI3282" s="161"/>
      <c r="AJ3282" s="75"/>
    </row>
    <row r="3283" spans="1:36" s="24" customFormat="1" ht="63" hidden="1" customHeight="1" x14ac:dyDescent="0.2">
      <c r="A3283" s="36" t="s">
        <v>2028</v>
      </c>
      <c r="B3283" s="65" t="s">
        <v>116</v>
      </c>
      <c r="C3283" s="65" t="s">
        <v>219</v>
      </c>
      <c r="D3283" s="37">
        <v>41659</v>
      </c>
      <c r="E3283" s="73">
        <v>0.69444444444444453</v>
      </c>
      <c r="F3283" s="37">
        <v>41659</v>
      </c>
      <c r="G3283" s="73">
        <v>0.69444444444444453</v>
      </c>
      <c r="H3283" s="199">
        <f t="shared" si="109"/>
        <v>0</v>
      </c>
      <c r="I3283" s="65">
        <v>19</v>
      </c>
      <c r="J3283" s="65" t="s">
        <v>183</v>
      </c>
      <c r="K3283" s="65" t="s">
        <v>132</v>
      </c>
      <c r="L3283" s="65" t="s">
        <v>125</v>
      </c>
      <c r="M3283" s="65" t="s">
        <v>532</v>
      </c>
      <c r="N3283" s="65" t="s">
        <v>103</v>
      </c>
      <c r="O3283" s="65" t="s">
        <v>66</v>
      </c>
      <c r="P3283" s="65" t="s">
        <v>533</v>
      </c>
      <c r="Q3283" s="1274" t="s">
        <v>534</v>
      </c>
      <c r="R3283" s="65"/>
      <c r="S3283" s="65">
        <v>1.4</v>
      </c>
      <c r="T3283" s="36">
        <f t="shared" si="110"/>
        <v>1.4</v>
      </c>
      <c r="U3283" s="65" t="s">
        <v>75</v>
      </c>
      <c r="V3283" s="70" t="s">
        <v>2803</v>
      </c>
      <c r="W3283" s="70" t="s">
        <v>2803</v>
      </c>
      <c r="X3283" s="70" t="s">
        <v>2803</v>
      </c>
      <c r="Y3283" s="70" t="s">
        <v>2803</v>
      </c>
      <c r="Z3283" s="70" t="s">
        <v>2803</v>
      </c>
      <c r="AA3283" s="70" t="s">
        <v>2803</v>
      </c>
      <c r="AB3283" s="70" t="s">
        <v>2803</v>
      </c>
      <c r="AC3283" s="70" t="s">
        <v>2803</v>
      </c>
      <c r="AD3283" s="70" t="s">
        <v>55</v>
      </c>
      <c r="AE3283" s="70" t="s">
        <v>102</v>
      </c>
      <c r="AF3283" s="70"/>
      <c r="AG3283" s="70" t="s">
        <v>3024</v>
      </c>
      <c r="AH3283" s="161"/>
      <c r="AI3283" s="161"/>
      <c r="AJ3283" s="3" t="s">
        <v>2261</v>
      </c>
    </row>
    <row r="3284" spans="1:36" s="24" customFormat="1" ht="31.5" hidden="1" customHeight="1" x14ac:dyDescent="0.2">
      <c r="A3284" s="36" t="s">
        <v>2028</v>
      </c>
      <c r="B3284" s="65" t="s">
        <v>116</v>
      </c>
      <c r="C3284" s="65" t="s">
        <v>36</v>
      </c>
      <c r="D3284" s="37">
        <v>41663</v>
      </c>
      <c r="E3284" s="73">
        <v>0.625</v>
      </c>
      <c r="F3284" s="37">
        <v>41663</v>
      </c>
      <c r="G3284" s="73">
        <v>0.67708333333333337</v>
      </c>
      <c r="H3284" s="199">
        <f t="shared" si="109"/>
        <v>5.208333333333337E-2</v>
      </c>
      <c r="I3284" s="65">
        <v>8</v>
      </c>
      <c r="J3284" s="65" t="s">
        <v>146</v>
      </c>
      <c r="K3284" s="65" t="s">
        <v>133</v>
      </c>
      <c r="L3284" s="65" t="s">
        <v>127</v>
      </c>
      <c r="M3284" s="65" t="s">
        <v>773</v>
      </c>
      <c r="N3284" s="65" t="s">
        <v>103</v>
      </c>
      <c r="O3284" s="65" t="s">
        <v>66</v>
      </c>
      <c r="P3284" s="74" t="s">
        <v>774</v>
      </c>
      <c r="Q3284" s="1293" t="s">
        <v>775</v>
      </c>
      <c r="R3284" s="65">
        <v>58.81</v>
      </c>
      <c r="S3284" s="65"/>
      <c r="T3284" s="36">
        <f t="shared" si="110"/>
        <v>58.81</v>
      </c>
      <c r="U3284" s="70" t="s">
        <v>75</v>
      </c>
      <c r="V3284" s="70">
        <v>2012</v>
      </c>
      <c r="W3284" s="70" t="s">
        <v>2286</v>
      </c>
      <c r="X3284" s="458" t="s">
        <v>2803</v>
      </c>
      <c r="Y3284" s="70" t="s">
        <v>6215</v>
      </c>
      <c r="Z3284" s="70">
        <v>100</v>
      </c>
      <c r="AA3284" s="459" t="s">
        <v>6055</v>
      </c>
      <c r="AB3284" s="70">
        <v>0</v>
      </c>
      <c r="AC3284" s="458" t="s">
        <v>2803</v>
      </c>
      <c r="AD3284" s="70" t="s">
        <v>57</v>
      </c>
      <c r="AE3284" s="70" t="s">
        <v>102</v>
      </c>
      <c r="AF3284" s="70"/>
      <c r="AG3284" s="70" t="s">
        <v>6216</v>
      </c>
      <c r="AH3284" s="69"/>
      <c r="AI3284" s="69" t="s">
        <v>387</v>
      </c>
      <c r="AJ3284" s="75"/>
    </row>
    <row r="3285" spans="1:36" s="24" customFormat="1" ht="78.75" hidden="1" customHeight="1" x14ac:dyDescent="0.2">
      <c r="A3285" s="36" t="s">
        <v>2028</v>
      </c>
      <c r="B3285" s="68" t="s">
        <v>116</v>
      </c>
      <c r="C3285" s="65" t="s">
        <v>36</v>
      </c>
      <c r="D3285" s="37">
        <v>41668</v>
      </c>
      <c r="E3285" s="73">
        <v>0.92013888888888884</v>
      </c>
      <c r="F3285" s="37">
        <v>41668</v>
      </c>
      <c r="G3285" s="73">
        <v>0.9291666666666667</v>
      </c>
      <c r="H3285" s="199">
        <f t="shared" si="109"/>
        <v>9.0277777777778567E-3</v>
      </c>
      <c r="I3285" s="65">
        <v>26</v>
      </c>
      <c r="J3285" s="65" t="s">
        <v>822</v>
      </c>
      <c r="K3285" s="65" t="s">
        <v>133</v>
      </c>
      <c r="L3285" s="65" t="s">
        <v>125</v>
      </c>
      <c r="M3285" s="65" t="s">
        <v>823</v>
      </c>
      <c r="N3285" s="65">
        <v>110</v>
      </c>
      <c r="O3285" s="65" t="s">
        <v>63</v>
      </c>
      <c r="P3285" s="74" t="s">
        <v>824</v>
      </c>
      <c r="Q3285" s="74" t="s">
        <v>825</v>
      </c>
      <c r="R3285" s="65"/>
      <c r="S3285" s="65">
        <v>3.72</v>
      </c>
      <c r="T3285" s="36">
        <f t="shared" si="110"/>
        <v>3.72</v>
      </c>
      <c r="U3285" s="65" t="s">
        <v>73</v>
      </c>
      <c r="V3285" s="70" t="s">
        <v>2803</v>
      </c>
      <c r="W3285" s="70" t="s">
        <v>2803</v>
      </c>
      <c r="X3285" s="70" t="s">
        <v>2803</v>
      </c>
      <c r="Y3285" s="70" t="s">
        <v>2803</v>
      </c>
      <c r="Z3285" s="70" t="s">
        <v>2803</v>
      </c>
      <c r="AA3285" s="70" t="s">
        <v>2803</v>
      </c>
      <c r="AB3285" s="70" t="s">
        <v>2803</v>
      </c>
      <c r="AC3285" s="70" t="s">
        <v>2803</v>
      </c>
      <c r="AD3285" s="70" t="s">
        <v>55</v>
      </c>
      <c r="AE3285" s="70" t="s">
        <v>102</v>
      </c>
      <c r="AF3285" s="70"/>
      <c r="AG3285" s="70" t="s">
        <v>6217</v>
      </c>
      <c r="AH3285" s="161"/>
      <c r="AI3285" s="161"/>
      <c r="AJ3285" s="161"/>
    </row>
    <row r="3286" spans="1:36" s="24" customFormat="1" ht="47.25" hidden="1" customHeight="1" x14ac:dyDescent="0.2">
      <c r="A3286" s="36" t="s">
        <v>2028</v>
      </c>
      <c r="B3286" s="68" t="s">
        <v>116</v>
      </c>
      <c r="C3286" s="65" t="s">
        <v>36</v>
      </c>
      <c r="D3286" s="37">
        <v>41669</v>
      </c>
      <c r="E3286" s="73">
        <v>0.28888888888888892</v>
      </c>
      <c r="F3286" s="37">
        <v>41669</v>
      </c>
      <c r="G3286" s="73">
        <v>0.38472222222222219</v>
      </c>
      <c r="H3286" s="199">
        <f t="shared" si="109"/>
        <v>9.583333333333327E-2</v>
      </c>
      <c r="I3286" s="65">
        <v>1</v>
      </c>
      <c r="J3286" s="65" t="s">
        <v>178</v>
      </c>
      <c r="K3286" s="65" t="s">
        <v>134</v>
      </c>
      <c r="L3286" s="65" t="s">
        <v>126</v>
      </c>
      <c r="M3286" s="65" t="s">
        <v>846</v>
      </c>
      <c r="N3286" s="65" t="s">
        <v>103</v>
      </c>
      <c r="O3286" s="65" t="s">
        <v>66</v>
      </c>
      <c r="P3286" s="74" t="s">
        <v>847</v>
      </c>
      <c r="Q3286" s="74" t="s">
        <v>848</v>
      </c>
      <c r="R3286" s="65">
        <v>2.84</v>
      </c>
      <c r="S3286" s="65"/>
      <c r="T3286" s="36">
        <f t="shared" si="110"/>
        <v>2.84</v>
      </c>
      <c r="U3286" s="70" t="s">
        <v>75</v>
      </c>
      <c r="V3286" s="70">
        <v>1993</v>
      </c>
      <c r="W3286" s="70" t="s">
        <v>6105</v>
      </c>
      <c r="X3286" s="458" t="s">
        <v>2803</v>
      </c>
      <c r="Y3286" s="70" t="s">
        <v>6218</v>
      </c>
      <c r="Z3286" s="70">
        <v>100</v>
      </c>
      <c r="AA3286" s="458">
        <v>41703</v>
      </c>
      <c r="AB3286" s="70">
        <v>0</v>
      </c>
      <c r="AC3286" s="458">
        <v>41347</v>
      </c>
      <c r="AD3286" s="36" t="s">
        <v>61</v>
      </c>
      <c r="AE3286" s="70" t="s">
        <v>101</v>
      </c>
      <c r="AF3286" s="70"/>
      <c r="AG3286" s="70"/>
      <c r="AH3286" s="161" t="s">
        <v>388</v>
      </c>
      <c r="AI3286" s="161"/>
      <c r="AJ3286" s="161"/>
    </row>
    <row r="3287" spans="1:36" s="24" customFormat="1" ht="31.5" hidden="1" customHeight="1" x14ac:dyDescent="0.2">
      <c r="A3287" s="36" t="s">
        <v>2029</v>
      </c>
      <c r="B3287" s="68" t="s">
        <v>116</v>
      </c>
      <c r="C3287" s="65" t="s">
        <v>865</v>
      </c>
      <c r="D3287" s="37">
        <v>41671</v>
      </c>
      <c r="E3287" s="73">
        <v>0.46527777777777773</v>
      </c>
      <c r="F3287" s="37">
        <v>41671</v>
      </c>
      <c r="G3287" s="73">
        <v>0.49722222222222223</v>
      </c>
      <c r="H3287" s="199">
        <f t="shared" si="109"/>
        <v>3.1944444444444497E-2</v>
      </c>
      <c r="I3287" s="65">
        <v>4</v>
      </c>
      <c r="J3287" s="65" t="s">
        <v>866</v>
      </c>
      <c r="K3287" s="65" t="s">
        <v>136</v>
      </c>
      <c r="L3287" s="65" t="s">
        <v>125</v>
      </c>
      <c r="M3287" s="65" t="s">
        <v>867</v>
      </c>
      <c r="N3287" s="65">
        <v>110</v>
      </c>
      <c r="O3287" s="65" t="s">
        <v>63</v>
      </c>
      <c r="P3287" s="74" t="s">
        <v>868</v>
      </c>
      <c r="Q3287" s="1293" t="s">
        <v>869</v>
      </c>
      <c r="R3287" s="65">
        <v>0.28999999999999998</v>
      </c>
      <c r="S3287" s="65"/>
      <c r="T3287" s="36">
        <f t="shared" si="110"/>
        <v>0.28999999999999998</v>
      </c>
      <c r="U3287" s="65" t="s">
        <v>87</v>
      </c>
      <c r="V3287" s="70" t="s">
        <v>2803</v>
      </c>
      <c r="W3287" s="70" t="s">
        <v>2803</v>
      </c>
      <c r="X3287" s="70" t="s">
        <v>2803</v>
      </c>
      <c r="Y3287" s="70" t="s">
        <v>2803</v>
      </c>
      <c r="Z3287" s="70" t="s">
        <v>2803</v>
      </c>
      <c r="AA3287" s="70" t="s">
        <v>2803</v>
      </c>
      <c r="AB3287" s="70" t="s">
        <v>2803</v>
      </c>
      <c r="AC3287" s="70" t="s">
        <v>2803</v>
      </c>
      <c r="AD3287" s="70" t="s">
        <v>55</v>
      </c>
      <c r="AE3287" s="70" t="s">
        <v>102</v>
      </c>
      <c r="AF3287" s="70"/>
      <c r="AG3287" s="70"/>
      <c r="AH3287" s="161"/>
      <c r="AI3287" s="161"/>
      <c r="AJ3287" s="161"/>
    </row>
    <row r="3288" spans="1:36" s="24" customFormat="1" ht="63" hidden="1" customHeight="1" x14ac:dyDescent="0.2">
      <c r="A3288" s="36" t="s">
        <v>2029</v>
      </c>
      <c r="B3288" s="65" t="s">
        <v>116</v>
      </c>
      <c r="C3288" s="65" t="s">
        <v>865</v>
      </c>
      <c r="D3288" s="37">
        <v>41673</v>
      </c>
      <c r="E3288" s="73">
        <v>0.65763888888888888</v>
      </c>
      <c r="F3288" s="37">
        <v>41673</v>
      </c>
      <c r="G3288" s="73">
        <v>0.66249999999999998</v>
      </c>
      <c r="H3288" s="199">
        <f t="shared" si="109"/>
        <v>4.8611111111110938E-3</v>
      </c>
      <c r="I3288" s="65">
        <v>241</v>
      </c>
      <c r="J3288" s="65" t="s">
        <v>178</v>
      </c>
      <c r="K3288" s="65" t="s">
        <v>135</v>
      </c>
      <c r="L3288" s="65" t="s">
        <v>125</v>
      </c>
      <c r="M3288" s="65" t="s">
        <v>975</v>
      </c>
      <c r="N3288" s="65">
        <v>110</v>
      </c>
      <c r="O3288" s="65" t="s">
        <v>63</v>
      </c>
      <c r="P3288" s="74" t="s">
        <v>976</v>
      </c>
      <c r="Q3288" s="1274" t="s">
        <v>977</v>
      </c>
      <c r="R3288" s="65">
        <v>28.3</v>
      </c>
      <c r="S3288" s="65">
        <v>1.17</v>
      </c>
      <c r="T3288" s="36">
        <f t="shared" si="110"/>
        <v>29.47</v>
      </c>
      <c r="U3288" s="68"/>
      <c r="V3288" s="68"/>
      <c r="W3288" s="68"/>
      <c r="X3288" s="68"/>
      <c r="Y3288" s="68"/>
      <c r="Z3288" s="68"/>
      <c r="AA3288" s="68"/>
      <c r="AB3288" s="68"/>
      <c r="AC3288" s="68"/>
      <c r="AD3288" s="68" t="s">
        <v>55</v>
      </c>
      <c r="AE3288" s="68"/>
      <c r="AF3288" s="68"/>
      <c r="AG3288" s="68"/>
      <c r="AH3288" s="161"/>
      <c r="AI3288" s="161"/>
      <c r="AJ3288" s="161"/>
    </row>
    <row r="3289" spans="1:36" s="24" customFormat="1" ht="63" hidden="1" customHeight="1" x14ac:dyDescent="0.2">
      <c r="A3289" s="36" t="s">
        <v>2029</v>
      </c>
      <c r="B3289" s="68" t="s">
        <v>116</v>
      </c>
      <c r="C3289" s="65" t="s">
        <v>36</v>
      </c>
      <c r="D3289" s="37">
        <v>41674</v>
      </c>
      <c r="E3289" s="73">
        <v>0.4513888888888889</v>
      </c>
      <c r="F3289" s="37">
        <v>41674</v>
      </c>
      <c r="G3289" s="73">
        <v>0.47222222222222227</v>
      </c>
      <c r="H3289" s="199">
        <f t="shared" si="109"/>
        <v>2.083333333333337E-2</v>
      </c>
      <c r="I3289" s="65">
        <v>10</v>
      </c>
      <c r="J3289" s="65" t="s">
        <v>978</v>
      </c>
      <c r="K3289" s="68" t="s">
        <v>136</v>
      </c>
      <c r="L3289" s="68" t="s">
        <v>130</v>
      </c>
      <c r="M3289" s="68" t="s">
        <v>979</v>
      </c>
      <c r="N3289" s="65">
        <v>35</v>
      </c>
      <c r="O3289" s="65" t="s">
        <v>63</v>
      </c>
      <c r="P3289" s="74" t="s">
        <v>980</v>
      </c>
      <c r="Q3289" s="120" t="s">
        <v>981</v>
      </c>
      <c r="R3289" s="65">
        <v>0.17</v>
      </c>
      <c r="S3289" s="65"/>
      <c r="T3289" s="36">
        <f t="shared" si="110"/>
        <v>0.17</v>
      </c>
      <c r="U3289" s="70" t="s">
        <v>73</v>
      </c>
      <c r="V3289" s="70">
        <v>1981</v>
      </c>
      <c r="W3289" s="70" t="s">
        <v>6219</v>
      </c>
      <c r="X3289" s="458" t="s">
        <v>2803</v>
      </c>
      <c r="Y3289" s="70" t="s">
        <v>6220</v>
      </c>
      <c r="Z3289" s="70">
        <v>100</v>
      </c>
      <c r="AA3289" s="70" t="s">
        <v>6221</v>
      </c>
      <c r="AB3289" s="70">
        <v>0</v>
      </c>
      <c r="AC3289" s="458">
        <v>41415</v>
      </c>
      <c r="AD3289" s="70" t="s">
        <v>38</v>
      </c>
      <c r="AE3289" s="70" t="s">
        <v>94</v>
      </c>
      <c r="AF3289" s="70"/>
      <c r="AG3289" s="70" t="s">
        <v>6222</v>
      </c>
      <c r="AH3289" s="161"/>
      <c r="AI3289" s="161"/>
      <c r="AJ3289" s="161"/>
    </row>
    <row r="3290" spans="1:36" s="24" customFormat="1" ht="78.75" hidden="1" customHeight="1" x14ac:dyDescent="0.2">
      <c r="A3290" s="36" t="s">
        <v>2029</v>
      </c>
      <c r="B3290" s="68" t="s">
        <v>116</v>
      </c>
      <c r="C3290" s="65" t="s">
        <v>36</v>
      </c>
      <c r="D3290" s="37">
        <v>41674</v>
      </c>
      <c r="E3290" s="73">
        <v>0.61249999999999993</v>
      </c>
      <c r="F3290" s="37">
        <v>41674</v>
      </c>
      <c r="G3290" s="73">
        <v>0.62083333333333335</v>
      </c>
      <c r="H3290" s="199">
        <f t="shared" si="109"/>
        <v>8.3333333333334147E-3</v>
      </c>
      <c r="I3290" s="65">
        <v>26</v>
      </c>
      <c r="J3290" s="65" t="s">
        <v>275</v>
      </c>
      <c r="K3290" s="68" t="s">
        <v>136</v>
      </c>
      <c r="L3290" s="68" t="s">
        <v>130</v>
      </c>
      <c r="M3290" s="68" t="s">
        <v>982</v>
      </c>
      <c r="N3290" s="65">
        <v>35</v>
      </c>
      <c r="O3290" s="65" t="s">
        <v>63</v>
      </c>
      <c r="P3290" s="74" t="s">
        <v>983</v>
      </c>
      <c r="Q3290" s="74" t="s">
        <v>984</v>
      </c>
      <c r="R3290" s="65">
        <v>3.4</v>
      </c>
      <c r="S3290" s="65"/>
      <c r="T3290" s="36">
        <f t="shared" si="110"/>
        <v>3.4</v>
      </c>
      <c r="U3290" s="70" t="s">
        <v>78</v>
      </c>
      <c r="V3290" s="70">
        <v>2010</v>
      </c>
      <c r="W3290" s="70" t="s">
        <v>6223</v>
      </c>
      <c r="X3290" s="70" t="s">
        <v>1798</v>
      </c>
      <c r="Y3290" s="1449" t="s">
        <v>1799</v>
      </c>
      <c r="Z3290" s="70">
        <v>100</v>
      </c>
      <c r="AA3290" s="70" t="s">
        <v>1800</v>
      </c>
      <c r="AB3290" s="70">
        <v>0</v>
      </c>
      <c r="AC3290" s="458" t="s">
        <v>2803</v>
      </c>
      <c r="AD3290" s="70" t="s">
        <v>39</v>
      </c>
      <c r="AE3290" s="70" t="s">
        <v>97</v>
      </c>
      <c r="AF3290" s="70"/>
      <c r="AG3290" s="70" t="s">
        <v>6224</v>
      </c>
      <c r="AH3290" s="161"/>
      <c r="AI3290" s="161"/>
      <c r="AJ3290" s="161"/>
    </row>
    <row r="3291" spans="1:36" s="24" customFormat="1" ht="63" hidden="1" customHeight="1" x14ac:dyDescent="0.2">
      <c r="A3291" s="36" t="s">
        <v>2029</v>
      </c>
      <c r="B3291" s="65" t="s">
        <v>116</v>
      </c>
      <c r="C3291" s="65" t="s">
        <v>36</v>
      </c>
      <c r="D3291" s="37">
        <v>41675</v>
      </c>
      <c r="E3291" s="73">
        <v>0.66805555555555562</v>
      </c>
      <c r="F3291" s="37">
        <v>41675</v>
      </c>
      <c r="G3291" s="73">
        <v>0.66805555555555562</v>
      </c>
      <c r="H3291" s="199">
        <f t="shared" si="109"/>
        <v>0</v>
      </c>
      <c r="I3291" s="65">
        <v>4</v>
      </c>
      <c r="J3291" s="65" t="s">
        <v>178</v>
      </c>
      <c r="K3291" s="65" t="s">
        <v>132</v>
      </c>
      <c r="L3291" s="65" t="s">
        <v>130</v>
      </c>
      <c r="M3291" s="65" t="s">
        <v>985</v>
      </c>
      <c r="N3291" s="65" t="s">
        <v>103</v>
      </c>
      <c r="O3291" s="65" t="s">
        <v>66</v>
      </c>
      <c r="P3291" s="65" t="s">
        <v>986</v>
      </c>
      <c r="Q3291" s="65" t="s">
        <v>987</v>
      </c>
      <c r="R3291" s="65"/>
      <c r="S3291" s="65">
        <v>0.52</v>
      </c>
      <c r="T3291" s="36">
        <f t="shared" si="110"/>
        <v>0.52</v>
      </c>
      <c r="U3291" s="70" t="s">
        <v>75</v>
      </c>
      <c r="V3291" s="70">
        <v>1970</v>
      </c>
      <c r="W3291" s="70" t="s">
        <v>1536</v>
      </c>
      <c r="X3291" s="458" t="s">
        <v>2803</v>
      </c>
      <c r="Y3291" s="1842" t="s">
        <v>6225</v>
      </c>
      <c r="Z3291" s="70">
        <v>100</v>
      </c>
      <c r="AA3291" s="459" t="s">
        <v>6013</v>
      </c>
      <c r="AB3291" s="70">
        <v>0</v>
      </c>
      <c r="AC3291" s="458" t="s">
        <v>2803</v>
      </c>
      <c r="AD3291" s="70" t="s">
        <v>61</v>
      </c>
      <c r="AE3291" s="70" t="s">
        <v>102</v>
      </c>
      <c r="AF3291" s="70"/>
      <c r="AG3291" s="70" t="s">
        <v>6226</v>
      </c>
      <c r="AH3291" s="161"/>
      <c r="AI3291" s="161"/>
      <c r="AJ3291" s="3" t="s">
        <v>2261</v>
      </c>
    </row>
    <row r="3292" spans="1:36" s="24" customFormat="1" ht="126" hidden="1" customHeight="1" x14ac:dyDescent="0.2">
      <c r="A3292" s="36" t="s">
        <v>2029</v>
      </c>
      <c r="B3292" s="65" t="s">
        <v>116</v>
      </c>
      <c r="C3292" s="65" t="s">
        <v>36</v>
      </c>
      <c r="D3292" s="37">
        <v>41676</v>
      </c>
      <c r="E3292" s="73">
        <v>0.57847222222222217</v>
      </c>
      <c r="F3292" s="37">
        <v>41676</v>
      </c>
      <c r="G3292" s="73">
        <v>0.58750000000000002</v>
      </c>
      <c r="H3292" s="199">
        <f t="shared" si="109"/>
        <v>9.0277777777778567E-3</v>
      </c>
      <c r="I3292" s="65">
        <v>26</v>
      </c>
      <c r="J3292" s="65" t="s">
        <v>978</v>
      </c>
      <c r="K3292" s="65" t="s">
        <v>135</v>
      </c>
      <c r="L3292" s="65" t="s">
        <v>130</v>
      </c>
      <c r="M3292" s="65" t="s">
        <v>982</v>
      </c>
      <c r="N3292" s="65">
        <v>35</v>
      </c>
      <c r="O3292" s="65" t="s">
        <v>63</v>
      </c>
      <c r="P3292" s="74" t="s">
        <v>983</v>
      </c>
      <c r="Q3292" s="1654" t="s">
        <v>988</v>
      </c>
      <c r="R3292" s="65">
        <v>3.71</v>
      </c>
      <c r="S3292" s="65">
        <v>4.54</v>
      </c>
      <c r="T3292" s="36">
        <f t="shared" si="110"/>
        <v>8.25</v>
      </c>
      <c r="U3292" s="70" t="s">
        <v>78</v>
      </c>
      <c r="V3292" s="70">
        <v>2010</v>
      </c>
      <c r="W3292" s="70" t="s">
        <v>6223</v>
      </c>
      <c r="X3292" s="70" t="s">
        <v>1798</v>
      </c>
      <c r="Y3292" s="70" t="s">
        <v>1799</v>
      </c>
      <c r="Z3292" s="70">
        <v>100</v>
      </c>
      <c r="AA3292" s="70" t="s">
        <v>1800</v>
      </c>
      <c r="AB3292" s="70">
        <v>0</v>
      </c>
      <c r="AC3292" s="458" t="s">
        <v>2803</v>
      </c>
      <c r="AD3292" s="70" t="s">
        <v>39</v>
      </c>
      <c r="AE3292" s="70" t="s">
        <v>97</v>
      </c>
      <c r="AF3292" s="70"/>
      <c r="AG3292" s="70" t="s">
        <v>6224</v>
      </c>
      <c r="AH3292" s="161"/>
      <c r="AI3292" s="161"/>
      <c r="AJ3292" s="161"/>
    </row>
    <row r="3293" spans="1:36" s="24" customFormat="1" ht="141.75" hidden="1" customHeight="1" x14ac:dyDescent="0.2">
      <c r="A3293" s="36" t="s">
        <v>2029</v>
      </c>
      <c r="B3293" s="65" t="s">
        <v>116</v>
      </c>
      <c r="C3293" s="65" t="s">
        <v>36</v>
      </c>
      <c r="D3293" s="37">
        <v>41681</v>
      </c>
      <c r="E3293" s="73">
        <v>0.8979166666666667</v>
      </c>
      <c r="F3293" s="37">
        <v>41682</v>
      </c>
      <c r="G3293" s="73">
        <v>7.8472222222222221E-2</v>
      </c>
      <c r="H3293" s="199">
        <v>0.18055555555555555</v>
      </c>
      <c r="I3293" s="65">
        <v>20</v>
      </c>
      <c r="J3293" s="65" t="s">
        <v>297</v>
      </c>
      <c r="K3293" s="65" t="s">
        <v>134</v>
      </c>
      <c r="L3293" s="65" t="s">
        <v>130</v>
      </c>
      <c r="M3293" s="65" t="s">
        <v>227</v>
      </c>
      <c r="N3293" s="65" t="s">
        <v>103</v>
      </c>
      <c r="O3293" s="65" t="s">
        <v>66</v>
      </c>
      <c r="P3293" s="64" t="s">
        <v>1069</v>
      </c>
      <c r="Q3293" s="485" t="s">
        <v>1070</v>
      </c>
      <c r="R3293" s="65">
        <v>10.039999999999999</v>
      </c>
      <c r="S3293" s="65"/>
      <c r="T3293" s="135">
        <f t="shared" ref="T3293:T3311" si="111">SUM(R3293:S3293)</f>
        <v>10.039999999999999</v>
      </c>
      <c r="U3293" s="70" t="s">
        <v>75</v>
      </c>
      <c r="V3293" s="70">
        <v>1992</v>
      </c>
      <c r="W3293" s="70" t="s">
        <v>6105</v>
      </c>
      <c r="X3293" s="458" t="s">
        <v>2803</v>
      </c>
      <c r="Y3293" s="70" t="s">
        <v>6227</v>
      </c>
      <c r="Z3293" s="70">
        <v>100</v>
      </c>
      <c r="AA3293" s="70" t="s">
        <v>6228</v>
      </c>
      <c r="AB3293" s="70">
        <v>0</v>
      </c>
      <c r="AC3293" s="458" t="s">
        <v>2803</v>
      </c>
      <c r="AD3293" s="70" t="s">
        <v>49</v>
      </c>
      <c r="AE3293" s="70" t="s">
        <v>101</v>
      </c>
      <c r="AF3293" s="70"/>
      <c r="AG3293" s="70" t="s">
        <v>6229</v>
      </c>
      <c r="AH3293" s="161"/>
      <c r="AI3293" s="161"/>
      <c r="AJ3293" s="161"/>
    </row>
    <row r="3294" spans="1:36" s="24" customFormat="1" ht="157.5" hidden="1" customHeight="1" x14ac:dyDescent="0.2">
      <c r="A3294" s="36" t="s">
        <v>2029</v>
      </c>
      <c r="B3294" s="65" t="s">
        <v>116</v>
      </c>
      <c r="C3294" s="65" t="s">
        <v>36</v>
      </c>
      <c r="D3294" s="37">
        <v>41683</v>
      </c>
      <c r="E3294" s="73">
        <v>0.96805555555555556</v>
      </c>
      <c r="F3294" s="37">
        <v>41683</v>
      </c>
      <c r="G3294" s="73">
        <v>0.96875</v>
      </c>
      <c r="H3294" s="199">
        <v>6.9444444444444447E-4</v>
      </c>
      <c r="I3294" s="65">
        <v>5</v>
      </c>
      <c r="J3294" s="65" t="s">
        <v>1071</v>
      </c>
      <c r="K3294" s="65" t="s">
        <v>1071</v>
      </c>
      <c r="L3294" s="65" t="s">
        <v>125</v>
      </c>
      <c r="M3294" s="65" t="s">
        <v>1072</v>
      </c>
      <c r="N3294" s="65">
        <v>35</v>
      </c>
      <c r="O3294" s="65" t="s">
        <v>63</v>
      </c>
      <c r="P3294" s="74" t="s">
        <v>1073</v>
      </c>
      <c r="Q3294" s="1293" t="s">
        <v>1074</v>
      </c>
      <c r="R3294" s="65">
        <v>7.0000000000000007E-2</v>
      </c>
      <c r="S3294" s="65"/>
      <c r="T3294" s="135">
        <f t="shared" si="111"/>
        <v>7.0000000000000007E-2</v>
      </c>
      <c r="U3294" s="70" t="s">
        <v>75</v>
      </c>
      <c r="V3294" s="70">
        <v>1970</v>
      </c>
      <c r="W3294" s="70" t="s">
        <v>6086</v>
      </c>
      <c r="X3294" s="458" t="s">
        <v>2803</v>
      </c>
      <c r="Y3294" s="458">
        <v>41691</v>
      </c>
      <c r="Z3294" s="70">
        <v>100</v>
      </c>
      <c r="AA3294" s="70" t="s">
        <v>6230</v>
      </c>
      <c r="AB3294" s="70">
        <v>0</v>
      </c>
      <c r="AC3294" s="458">
        <v>41184</v>
      </c>
      <c r="AD3294" s="70" t="s">
        <v>55</v>
      </c>
      <c r="AE3294" s="70" t="s">
        <v>102</v>
      </c>
      <c r="AF3294" s="70"/>
      <c r="AG3294" s="70"/>
      <c r="AH3294" s="69"/>
      <c r="AI3294" s="161"/>
      <c r="AJ3294" s="3" t="s">
        <v>2261</v>
      </c>
    </row>
    <row r="3295" spans="1:36" s="24" customFormat="1" ht="94.5" hidden="1" customHeight="1" x14ac:dyDescent="0.2">
      <c r="A3295" s="36" t="s">
        <v>2029</v>
      </c>
      <c r="B3295" s="65" t="s">
        <v>116</v>
      </c>
      <c r="C3295" s="65" t="s">
        <v>36</v>
      </c>
      <c r="D3295" s="37">
        <v>41684</v>
      </c>
      <c r="E3295" s="73">
        <v>2.4305555555555556E-2</v>
      </c>
      <c r="F3295" s="37">
        <v>41684</v>
      </c>
      <c r="G3295" s="73">
        <v>2.9861111111111113E-2</v>
      </c>
      <c r="H3295" s="199">
        <f>G3295-E3295</f>
        <v>5.5555555555555566E-3</v>
      </c>
      <c r="I3295" s="65">
        <v>5</v>
      </c>
      <c r="J3295" s="65" t="s">
        <v>1071</v>
      </c>
      <c r="K3295" s="65" t="s">
        <v>1071</v>
      </c>
      <c r="L3295" s="65" t="s">
        <v>125</v>
      </c>
      <c r="M3295" s="65" t="s">
        <v>1072</v>
      </c>
      <c r="N3295" s="65">
        <v>35</v>
      </c>
      <c r="O3295" s="65" t="s">
        <v>63</v>
      </c>
      <c r="P3295" s="74" t="s">
        <v>1073</v>
      </c>
      <c r="Q3295" s="1274" t="s">
        <v>1075</v>
      </c>
      <c r="R3295" s="65">
        <v>0.48</v>
      </c>
      <c r="S3295" s="65"/>
      <c r="T3295" s="135">
        <f t="shared" si="111"/>
        <v>0.48</v>
      </c>
      <c r="U3295" s="70" t="s">
        <v>75</v>
      </c>
      <c r="V3295" s="70">
        <v>1970</v>
      </c>
      <c r="W3295" s="70" t="s">
        <v>6086</v>
      </c>
      <c r="X3295" s="458" t="s">
        <v>2803</v>
      </c>
      <c r="Y3295" s="458">
        <v>41691</v>
      </c>
      <c r="Z3295" s="70">
        <v>100</v>
      </c>
      <c r="AA3295" s="70" t="s">
        <v>6230</v>
      </c>
      <c r="AB3295" s="70">
        <v>0</v>
      </c>
      <c r="AC3295" s="458">
        <v>41184</v>
      </c>
      <c r="AD3295" s="70" t="s">
        <v>55</v>
      </c>
      <c r="AE3295" s="70" t="s">
        <v>102</v>
      </c>
      <c r="AF3295" s="70"/>
      <c r="AG3295" s="70"/>
      <c r="AH3295" s="69"/>
      <c r="AI3295" s="161"/>
      <c r="AJ3295" s="161"/>
    </row>
    <row r="3296" spans="1:36" s="24" customFormat="1" ht="31.5" hidden="1" customHeight="1" x14ac:dyDescent="0.2">
      <c r="A3296" s="36" t="s">
        <v>2029</v>
      </c>
      <c r="B3296" s="65" t="s">
        <v>116</v>
      </c>
      <c r="C3296" s="65" t="s">
        <v>36</v>
      </c>
      <c r="D3296" s="37">
        <v>41686</v>
      </c>
      <c r="E3296" s="73">
        <v>0.62847222222222221</v>
      </c>
      <c r="F3296" s="37">
        <v>41686</v>
      </c>
      <c r="G3296" s="73">
        <v>0.71875</v>
      </c>
      <c r="H3296" s="199">
        <f t="shared" ref="H3296:H3306" si="112">(F3296+G3296)-(D3296+E3296)</f>
        <v>9.0277777781011537E-2</v>
      </c>
      <c r="I3296" s="65">
        <v>7</v>
      </c>
      <c r="J3296" s="65" t="s">
        <v>178</v>
      </c>
      <c r="K3296" s="65" t="s">
        <v>134</v>
      </c>
      <c r="L3296" s="65" t="s">
        <v>130</v>
      </c>
      <c r="M3296" s="65" t="s">
        <v>285</v>
      </c>
      <c r="N3296" s="65" t="s">
        <v>103</v>
      </c>
      <c r="O3296" s="65" t="s">
        <v>66</v>
      </c>
      <c r="P3296" s="65" t="s">
        <v>1110</v>
      </c>
      <c r="Q3296" s="1274" t="s">
        <v>1111</v>
      </c>
      <c r="R3296" s="65">
        <v>11.46</v>
      </c>
      <c r="S3296" s="65"/>
      <c r="T3296" s="135">
        <f t="shared" si="111"/>
        <v>11.46</v>
      </c>
      <c r="U3296" s="70" t="s">
        <v>77</v>
      </c>
      <c r="V3296" s="70">
        <v>1991</v>
      </c>
      <c r="W3296" s="70" t="s">
        <v>6231</v>
      </c>
      <c r="X3296" s="458" t="s">
        <v>2803</v>
      </c>
      <c r="Y3296" s="70" t="s">
        <v>6232</v>
      </c>
      <c r="Z3296" s="70">
        <v>100</v>
      </c>
      <c r="AA3296" s="70" t="s">
        <v>6228</v>
      </c>
      <c r="AB3296" s="70">
        <v>0</v>
      </c>
      <c r="AC3296" s="458" t="s">
        <v>2803</v>
      </c>
      <c r="AD3296" s="70" t="s">
        <v>40</v>
      </c>
      <c r="AE3296" s="70" t="s">
        <v>101</v>
      </c>
      <c r="AF3296" s="70"/>
      <c r="AG3296" s="70" t="s">
        <v>6233</v>
      </c>
      <c r="AH3296" s="161"/>
      <c r="AI3296" s="161"/>
      <c r="AJ3296" s="161"/>
    </row>
    <row r="3297" spans="1:36" s="24" customFormat="1" ht="31.5" hidden="1" customHeight="1" x14ac:dyDescent="0.2">
      <c r="A3297" s="36" t="s">
        <v>2029</v>
      </c>
      <c r="B3297" s="65" t="s">
        <v>116</v>
      </c>
      <c r="C3297" s="65" t="s">
        <v>865</v>
      </c>
      <c r="D3297" s="37">
        <v>41687</v>
      </c>
      <c r="E3297" s="73">
        <v>9.7222222222222224E-2</v>
      </c>
      <c r="F3297" s="37">
        <v>41687</v>
      </c>
      <c r="G3297" s="73">
        <v>9.7222222222222224E-2</v>
      </c>
      <c r="H3297" s="199">
        <f t="shared" si="112"/>
        <v>0</v>
      </c>
      <c r="I3297" s="65">
        <v>175</v>
      </c>
      <c r="J3297" s="65" t="s">
        <v>367</v>
      </c>
      <c r="K3297" s="65" t="s">
        <v>132</v>
      </c>
      <c r="L3297" s="65" t="s">
        <v>125</v>
      </c>
      <c r="M3297" s="65" t="s">
        <v>1112</v>
      </c>
      <c r="N3297" s="65">
        <v>110</v>
      </c>
      <c r="O3297" s="65" t="s">
        <v>63</v>
      </c>
      <c r="P3297" s="65" t="s">
        <v>1113</v>
      </c>
      <c r="Q3297" s="65" t="s">
        <v>1114</v>
      </c>
      <c r="R3297" s="65"/>
      <c r="S3297" s="65">
        <v>28.77</v>
      </c>
      <c r="T3297" s="135">
        <f t="shared" si="111"/>
        <v>28.77</v>
      </c>
      <c r="U3297" s="65" t="s">
        <v>75</v>
      </c>
      <c r="V3297" s="70" t="s">
        <v>2803</v>
      </c>
      <c r="W3297" s="70" t="s">
        <v>2803</v>
      </c>
      <c r="X3297" s="70" t="s">
        <v>2803</v>
      </c>
      <c r="Y3297" s="70" t="s">
        <v>2803</v>
      </c>
      <c r="Z3297" s="70" t="s">
        <v>2803</v>
      </c>
      <c r="AA3297" s="70" t="s">
        <v>2803</v>
      </c>
      <c r="AB3297" s="70" t="s">
        <v>2803</v>
      </c>
      <c r="AC3297" s="70" t="s">
        <v>2803</v>
      </c>
      <c r="AD3297" s="70" t="s">
        <v>55</v>
      </c>
      <c r="AE3297" s="70" t="s">
        <v>102</v>
      </c>
      <c r="AF3297" s="70"/>
      <c r="AG3297" s="70" t="s">
        <v>3024</v>
      </c>
      <c r="AH3297" s="69"/>
      <c r="AI3297" s="69"/>
      <c r="AJ3297" s="3" t="s">
        <v>2261</v>
      </c>
    </row>
    <row r="3298" spans="1:36" s="24" customFormat="1" ht="31.5" hidden="1" customHeight="1" x14ac:dyDescent="0.2">
      <c r="A3298" s="36" t="s">
        <v>2029</v>
      </c>
      <c r="B3298" s="65" t="s">
        <v>116</v>
      </c>
      <c r="C3298" s="65" t="s">
        <v>36</v>
      </c>
      <c r="D3298" s="37">
        <v>41688</v>
      </c>
      <c r="E3298" s="73">
        <v>0.4236111111111111</v>
      </c>
      <c r="F3298" s="37">
        <v>41688</v>
      </c>
      <c r="G3298" s="73">
        <v>0.44305555555555554</v>
      </c>
      <c r="H3298" s="199">
        <f t="shared" si="112"/>
        <v>1.9444444449618459E-2</v>
      </c>
      <c r="I3298" s="65">
        <v>14</v>
      </c>
      <c r="J3298" s="65" t="s">
        <v>178</v>
      </c>
      <c r="K3298" s="65" t="s">
        <v>133</v>
      </c>
      <c r="L3298" s="65" t="s">
        <v>130</v>
      </c>
      <c r="M3298" s="65" t="s">
        <v>285</v>
      </c>
      <c r="N3298" s="65" t="s">
        <v>103</v>
      </c>
      <c r="O3298" s="65" t="s">
        <v>66</v>
      </c>
      <c r="P3298" s="74" t="s">
        <v>1199</v>
      </c>
      <c r="Q3298" s="74" t="s">
        <v>1200</v>
      </c>
      <c r="R3298" s="65">
        <v>7.14</v>
      </c>
      <c r="S3298" s="65"/>
      <c r="T3298" s="135">
        <f t="shared" si="111"/>
        <v>7.14</v>
      </c>
      <c r="U3298" s="70" t="s">
        <v>75</v>
      </c>
      <c r="V3298" s="70">
        <v>1988</v>
      </c>
      <c r="W3298" s="70" t="s">
        <v>2287</v>
      </c>
      <c r="X3298" s="458" t="s">
        <v>2803</v>
      </c>
      <c r="Y3298" s="70" t="s">
        <v>6234</v>
      </c>
      <c r="Z3298" s="70">
        <v>100</v>
      </c>
      <c r="AA3298" s="458">
        <v>41779</v>
      </c>
      <c r="AB3298" s="70">
        <v>0</v>
      </c>
      <c r="AC3298" s="458" t="s">
        <v>2803</v>
      </c>
      <c r="AD3298" s="70" t="s">
        <v>57</v>
      </c>
      <c r="AE3298" s="70" t="s">
        <v>102</v>
      </c>
      <c r="AF3298" s="70"/>
      <c r="AG3298" s="70" t="s">
        <v>6235</v>
      </c>
      <c r="AH3298" s="161"/>
      <c r="AI3298" s="161"/>
      <c r="AJ3298" s="161"/>
    </row>
    <row r="3299" spans="1:36" s="24" customFormat="1" ht="31.5" hidden="1" customHeight="1" x14ac:dyDescent="0.2">
      <c r="A3299" s="36" t="s">
        <v>2029</v>
      </c>
      <c r="B3299" s="65" t="s">
        <v>116</v>
      </c>
      <c r="C3299" s="65" t="s">
        <v>36</v>
      </c>
      <c r="D3299" s="37">
        <v>41695</v>
      </c>
      <c r="E3299" s="73">
        <v>0.97638888888888886</v>
      </c>
      <c r="F3299" s="37">
        <v>41695</v>
      </c>
      <c r="G3299" s="73">
        <v>0.97638888888888886</v>
      </c>
      <c r="H3299" s="199">
        <f t="shared" si="112"/>
        <v>0</v>
      </c>
      <c r="I3299" s="65">
        <v>12</v>
      </c>
      <c r="J3299" s="65" t="s">
        <v>275</v>
      </c>
      <c r="K3299" s="65" t="s">
        <v>132</v>
      </c>
      <c r="L3299" s="65" t="s">
        <v>130</v>
      </c>
      <c r="M3299" s="65" t="s">
        <v>1280</v>
      </c>
      <c r="N3299" s="65" t="s">
        <v>103</v>
      </c>
      <c r="O3299" s="65" t="s">
        <v>66</v>
      </c>
      <c r="P3299" s="65" t="s">
        <v>1281</v>
      </c>
      <c r="Q3299" s="1274" t="s">
        <v>1282</v>
      </c>
      <c r="R3299" s="65"/>
      <c r="S3299" s="65">
        <v>2.38</v>
      </c>
      <c r="T3299" s="135">
        <f t="shared" si="111"/>
        <v>2.38</v>
      </c>
      <c r="U3299" s="70" t="s">
        <v>78</v>
      </c>
      <c r="V3299" s="70">
        <v>1992</v>
      </c>
      <c r="W3299" s="70" t="s">
        <v>6236</v>
      </c>
      <c r="X3299" s="70" t="s">
        <v>6237</v>
      </c>
      <c r="Y3299" s="70" t="s">
        <v>6238</v>
      </c>
      <c r="Z3299" s="70">
        <v>100</v>
      </c>
      <c r="AA3299" s="70" t="s">
        <v>2773</v>
      </c>
      <c r="AB3299" s="70">
        <v>1</v>
      </c>
      <c r="AC3299" s="458" t="s">
        <v>2803</v>
      </c>
      <c r="AD3299" s="70" t="s">
        <v>61</v>
      </c>
      <c r="AE3299" s="70" t="s">
        <v>102</v>
      </c>
      <c r="AF3299" s="70"/>
      <c r="AG3299" s="70" t="s">
        <v>6239</v>
      </c>
      <c r="AH3299" s="161"/>
      <c r="AI3299" s="161"/>
      <c r="AJ3299" s="3" t="s">
        <v>2261</v>
      </c>
    </row>
    <row r="3300" spans="1:36" s="24" customFormat="1" ht="31.5" hidden="1" customHeight="1" x14ac:dyDescent="0.2">
      <c r="A3300" s="36" t="s">
        <v>2030</v>
      </c>
      <c r="B3300" s="65" t="s">
        <v>116</v>
      </c>
      <c r="C3300" s="65" t="s">
        <v>36</v>
      </c>
      <c r="D3300" s="37">
        <v>41714</v>
      </c>
      <c r="E3300" s="73">
        <v>0.60972222222222217</v>
      </c>
      <c r="F3300" s="37">
        <v>41714</v>
      </c>
      <c r="G3300" s="73">
        <v>0.64097222222222217</v>
      </c>
      <c r="H3300" s="199">
        <f t="shared" si="112"/>
        <v>3.125E-2</v>
      </c>
      <c r="I3300" s="65">
        <v>9</v>
      </c>
      <c r="J3300" s="65" t="s">
        <v>978</v>
      </c>
      <c r="K3300" s="65" t="s">
        <v>136</v>
      </c>
      <c r="L3300" s="65" t="s">
        <v>130</v>
      </c>
      <c r="M3300" s="65" t="s">
        <v>1638</v>
      </c>
      <c r="N3300" s="65">
        <v>35</v>
      </c>
      <c r="O3300" s="65" t="s">
        <v>63</v>
      </c>
      <c r="P3300" s="65" t="s">
        <v>1639</v>
      </c>
      <c r="Q3300" s="1274" t="s">
        <v>1640</v>
      </c>
      <c r="R3300" s="65">
        <v>1.58</v>
      </c>
      <c r="S3300" s="65"/>
      <c r="T3300" s="135">
        <f t="shared" si="111"/>
        <v>1.58</v>
      </c>
      <c r="U3300" s="70" t="s">
        <v>73</v>
      </c>
      <c r="V3300" s="70">
        <v>1986</v>
      </c>
      <c r="W3300" s="70" t="s">
        <v>6127</v>
      </c>
      <c r="X3300" s="458" t="s">
        <v>2803</v>
      </c>
      <c r="Y3300" s="70" t="s">
        <v>6249</v>
      </c>
      <c r="Z3300" s="70">
        <v>100</v>
      </c>
      <c r="AA3300" s="70" t="s">
        <v>6111</v>
      </c>
      <c r="AB3300" s="70">
        <v>0</v>
      </c>
      <c r="AC3300" s="458" t="s">
        <v>2803</v>
      </c>
      <c r="AD3300" s="70" t="s">
        <v>39</v>
      </c>
      <c r="AE3300" s="70" t="s">
        <v>99</v>
      </c>
      <c r="AF3300" s="70"/>
      <c r="AG3300" s="70" t="s">
        <v>6250</v>
      </c>
      <c r="AH3300" s="161"/>
      <c r="AI3300" s="161"/>
      <c r="AJ3300" s="161"/>
    </row>
    <row r="3301" spans="1:36" s="24" customFormat="1" ht="31.5" hidden="1" customHeight="1" x14ac:dyDescent="0.2">
      <c r="A3301" s="36" t="s">
        <v>2030</v>
      </c>
      <c r="B3301" s="65" t="s">
        <v>116</v>
      </c>
      <c r="C3301" s="65" t="s">
        <v>36</v>
      </c>
      <c r="D3301" s="37">
        <v>41714</v>
      </c>
      <c r="E3301" s="73">
        <v>0.85972222222222217</v>
      </c>
      <c r="F3301" s="37">
        <v>41714</v>
      </c>
      <c r="G3301" s="73">
        <v>0.95486111111111116</v>
      </c>
      <c r="H3301" s="199">
        <f t="shared" si="112"/>
        <v>9.5138888886140194E-2</v>
      </c>
      <c r="I3301" s="65">
        <v>20</v>
      </c>
      <c r="J3301" s="65" t="s">
        <v>178</v>
      </c>
      <c r="K3301" s="65" t="s">
        <v>135</v>
      </c>
      <c r="L3301" s="65" t="s">
        <v>130</v>
      </c>
      <c r="M3301" s="65" t="s">
        <v>418</v>
      </c>
      <c r="N3301" s="65">
        <v>35</v>
      </c>
      <c r="O3301" s="65" t="s">
        <v>63</v>
      </c>
      <c r="P3301" s="74" t="s">
        <v>1641</v>
      </c>
      <c r="Q3301" s="74" t="s">
        <v>1642</v>
      </c>
      <c r="R3301" s="68">
        <v>27.77</v>
      </c>
      <c r="S3301" s="68"/>
      <c r="T3301" s="135">
        <f t="shared" si="111"/>
        <v>27.77</v>
      </c>
      <c r="U3301" s="70" t="s">
        <v>73</v>
      </c>
      <c r="V3301" s="70">
        <v>1996</v>
      </c>
      <c r="W3301" s="70" t="s">
        <v>6195</v>
      </c>
      <c r="X3301" s="70" t="s">
        <v>6251</v>
      </c>
      <c r="Y3301" s="458" t="s">
        <v>6252</v>
      </c>
      <c r="Z3301" s="70">
        <v>100</v>
      </c>
      <c r="AA3301" s="70" t="s">
        <v>6253</v>
      </c>
      <c r="AB3301" s="70">
        <v>2</v>
      </c>
      <c r="AC3301" s="458" t="s">
        <v>2803</v>
      </c>
      <c r="AD3301" s="70" t="s">
        <v>61</v>
      </c>
      <c r="AE3301" s="70" t="s">
        <v>98</v>
      </c>
      <c r="AF3301" s="70"/>
      <c r="AG3301" s="70" t="s">
        <v>6254</v>
      </c>
      <c r="AH3301" s="161"/>
      <c r="AI3301" s="161"/>
      <c r="AJ3301" s="161"/>
    </row>
    <row r="3302" spans="1:36" s="24" customFormat="1" ht="78.75" hidden="1" customHeight="1" x14ac:dyDescent="0.2">
      <c r="A3302" s="36" t="s">
        <v>2030</v>
      </c>
      <c r="B3302" s="65" t="s">
        <v>116</v>
      </c>
      <c r="C3302" s="65" t="s">
        <v>36</v>
      </c>
      <c r="D3302" s="37">
        <v>41714</v>
      </c>
      <c r="E3302" s="73">
        <v>0.3979166666666667</v>
      </c>
      <c r="F3302" s="37">
        <v>41714</v>
      </c>
      <c r="G3302" s="73">
        <v>0.3979166666666667</v>
      </c>
      <c r="H3302" s="199">
        <f t="shared" si="112"/>
        <v>0</v>
      </c>
      <c r="I3302" s="65">
        <v>10</v>
      </c>
      <c r="J3302" s="65" t="s">
        <v>178</v>
      </c>
      <c r="K3302" s="65" t="s">
        <v>132</v>
      </c>
      <c r="L3302" s="65" t="s">
        <v>130</v>
      </c>
      <c r="M3302" s="65" t="s">
        <v>276</v>
      </c>
      <c r="N3302" s="65" t="s">
        <v>103</v>
      </c>
      <c r="O3302" s="65" t="s">
        <v>66</v>
      </c>
      <c r="P3302" s="65" t="s">
        <v>1627</v>
      </c>
      <c r="Q3302" s="65" t="s">
        <v>1628</v>
      </c>
      <c r="R3302" s="65"/>
      <c r="S3302" s="65">
        <v>3.15</v>
      </c>
      <c r="T3302" s="135">
        <f t="shared" si="111"/>
        <v>3.15</v>
      </c>
      <c r="U3302" s="70" t="s">
        <v>84</v>
      </c>
      <c r="V3302" s="70">
        <v>1981</v>
      </c>
      <c r="W3302" s="70" t="s">
        <v>2281</v>
      </c>
      <c r="X3302" s="458" t="s">
        <v>2803</v>
      </c>
      <c r="Y3302" s="70" t="s">
        <v>6240</v>
      </c>
      <c r="Z3302" s="70">
        <v>100</v>
      </c>
      <c r="AA3302" s="458" t="s">
        <v>2803</v>
      </c>
      <c r="AB3302" s="70">
        <v>0</v>
      </c>
      <c r="AC3302" s="458" t="s">
        <v>2803</v>
      </c>
      <c r="AD3302" s="70" t="s">
        <v>47</v>
      </c>
      <c r="AE3302" s="70" t="s">
        <v>102</v>
      </c>
      <c r="AF3302" s="70"/>
      <c r="AG3302" s="70" t="s">
        <v>6241</v>
      </c>
      <c r="AH3302" s="161"/>
      <c r="AI3302" s="161"/>
      <c r="AJ3302" s="3" t="s">
        <v>2261</v>
      </c>
    </row>
    <row r="3303" spans="1:36" s="24" customFormat="1" ht="31.5" hidden="1" customHeight="1" x14ac:dyDescent="0.2">
      <c r="A3303" s="36" t="s">
        <v>2030</v>
      </c>
      <c r="B3303" s="65" t="s">
        <v>116</v>
      </c>
      <c r="C3303" s="65" t="s">
        <v>36</v>
      </c>
      <c r="D3303" s="37">
        <v>41714</v>
      </c>
      <c r="E3303" s="73">
        <v>0.3979166666666667</v>
      </c>
      <c r="F3303" s="37">
        <v>41714</v>
      </c>
      <c r="G3303" s="73">
        <v>0.40416666666666662</v>
      </c>
      <c r="H3303" s="199">
        <f t="shared" si="112"/>
        <v>6.2499999985448085E-3</v>
      </c>
      <c r="I3303" s="65">
        <v>6</v>
      </c>
      <c r="J3303" s="65" t="s">
        <v>178</v>
      </c>
      <c r="K3303" s="65" t="s">
        <v>133</v>
      </c>
      <c r="L3303" s="65" t="s">
        <v>130</v>
      </c>
      <c r="M3303" s="65" t="s">
        <v>1629</v>
      </c>
      <c r="N3303" s="65" t="s">
        <v>103</v>
      </c>
      <c r="O3303" s="65" t="s">
        <v>66</v>
      </c>
      <c r="P3303" s="65" t="s">
        <v>1630</v>
      </c>
      <c r="Q3303" s="65" t="s">
        <v>1631</v>
      </c>
      <c r="R3303" s="65">
        <v>0.63</v>
      </c>
      <c r="S3303" s="65">
        <v>1.04</v>
      </c>
      <c r="T3303" s="135">
        <f t="shared" si="111"/>
        <v>1.67</v>
      </c>
      <c r="U3303" s="70" t="s">
        <v>75</v>
      </c>
      <c r="V3303" s="70">
        <v>1986</v>
      </c>
      <c r="W3303" s="70" t="s">
        <v>171</v>
      </c>
      <c r="X3303" s="458" t="s">
        <v>2803</v>
      </c>
      <c r="Y3303" s="70" t="s">
        <v>6242</v>
      </c>
      <c r="Z3303" s="70">
        <v>100</v>
      </c>
      <c r="AA3303" s="458" t="s">
        <v>2803</v>
      </c>
      <c r="AB3303" s="70">
        <v>0</v>
      </c>
      <c r="AC3303" s="458" t="s">
        <v>2803</v>
      </c>
      <c r="AD3303" s="70" t="s">
        <v>61</v>
      </c>
      <c r="AE3303" s="70" t="s">
        <v>102</v>
      </c>
      <c r="AF3303" s="70"/>
      <c r="AG3303" s="70" t="s">
        <v>6243</v>
      </c>
      <c r="AH3303" s="161"/>
      <c r="AI3303" s="161"/>
      <c r="AJ3303" s="161"/>
    </row>
    <row r="3304" spans="1:36" s="24" customFormat="1" ht="110.25" hidden="1" customHeight="1" x14ac:dyDescent="0.2">
      <c r="A3304" s="36" t="s">
        <v>2030</v>
      </c>
      <c r="B3304" s="65" t="s">
        <v>116</v>
      </c>
      <c r="C3304" s="65" t="s">
        <v>36</v>
      </c>
      <c r="D3304" s="37">
        <v>41714</v>
      </c>
      <c r="E3304" s="73">
        <v>0.44375000000000003</v>
      </c>
      <c r="F3304" s="37">
        <v>41714</v>
      </c>
      <c r="G3304" s="73">
        <v>0.4777777777777778</v>
      </c>
      <c r="H3304" s="199">
        <f t="shared" si="112"/>
        <v>3.4027777779556345E-2</v>
      </c>
      <c r="I3304" s="65">
        <v>14</v>
      </c>
      <c r="J3304" s="65" t="s">
        <v>275</v>
      </c>
      <c r="K3304" s="65" t="s">
        <v>133</v>
      </c>
      <c r="L3304" s="65" t="s">
        <v>128</v>
      </c>
      <c r="M3304" s="65" t="s">
        <v>311</v>
      </c>
      <c r="N3304" s="65" t="s">
        <v>103</v>
      </c>
      <c r="O3304" s="65" t="s">
        <v>66</v>
      </c>
      <c r="P3304" s="65" t="s">
        <v>1632</v>
      </c>
      <c r="Q3304" s="1274" t="s">
        <v>1633</v>
      </c>
      <c r="R3304" s="65">
        <v>9.83</v>
      </c>
      <c r="S3304" s="65"/>
      <c r="T3304" s="135">
        <f t="shared" si="111"/>
        <v>9.83</v>
      </c>
      <c r="U3304" s="70" t="s">
        <v>75</v>
      </c>
      <c r="V3304" s="70">
        <v>1983</v>
      </c>
      <c r="W3304" s="70" t="s">
        <v>6105</v>
      </c>
      <c r="X3304" s="458" t="s">
        <v>2803</v>
      </c>
      <c r="Y3304" s="70" t="s">
        <v>6244</v>
      </c>
      <c r="Z3304" s="70">
        <v>100</v>
      </c>
      <c r="AA3304" s="70" t="s">
        <v>6228</v>
      </c>
      <c r="AB3304" s="70">
        <v>0</v>
      </c>
      <c r="AC3304" s="458" t="s">
        <v>2803</v>
      </c>
      <c r="AD3304" s="70" t="s">
        <v>49</v>
      </c>
      <c r="AE3304" s="70" t="s">
        <v>97</v>
      </c>
      <c r="AF3304" s="70"/>
      <c r="AG3304" s="70" t="s">
        <v>6200</v>
      </c>
      <c r="AH3304" s="161"/>
      <c r="AI3304" s="161"/>
      <c r="AJ3304" s="161"/>
    </row>
    <row r="3305" spans="1:36" s="24" customFormat="1" ht="63" hidden="1" customHeight="1" x14ac:dyDescent="0.2">
      <c r="A3305" s="36" t="s">
        <v>2030</v>
      </c>
      <c r="B3305" s="65" t="s">
        <v>116</v>
      </c>
      <c r="C3305" s="65" t="s">
        <v>36</v>
      </c>
      <c r="D3305" s="37">
        <v>41714</v>
      </c>
      <c r="E3305" s="73">
        <v>0.46527777777777773</v>
      </c>
      <c r="F3305" s="37">
        <v>41714</v>
      </c>
      <c r="G3305" s="73">
        <v>0.59166666666666667</v>
      </c>
      <c r="H3305" s="199">
        <f t="shared" si="112"/>
        <v>0.12638888888614019</v>
      </c>
      <c r="I3305" s="65">
        <v>2</v>
      </c>
      <c r="J3305" s="65" t="s">
        <v>178</v>
      </c>
      <c r="K3305" s="65" t="s">
        <v>134</v>
      </c>
      <c r="L3305" s="65" t="s">
        <v>128</v>
      </c>
      <c r="M3305" s="65" t="s">
        <v>227</v>
      </c>
      <c r="N3305" s="65" t="s">
        <v>103</v>
      </c>
      <c r="O3305" s="65" t="s">
        <v>66</v>
      </c>
      <c r="P3305" s="65" t="s">
        <v>1634</v>
      </c>
      <c r="Q3305" s="65" t="s">
        <v>1635</v>
      </c>
      <c r="R3305" s="65">
        <v>0.26</v>
      </c>
      <c r="S3305" s="65"/>
      <c r="T3305" s="135">
        <f t="shared" si="111"/>
        <v>0.26</v>
      </c>
      <c r="U3305" s="70" t="s">
        <v>75</v>
      </c>
      <c r="V3305" s="70">
        <v>1955</v>
      </c>
      <c r="W3305" s="70" t="s">
        <v>1536</v>
      </c>
      <c r="X3305" s="458" t="s">
        <v>2803</v>
      </c>
      <c r="Y3305" s="70" t="s">
        <v>6245</v>
      </c>
      <c r="Z3305" s="70">
        <v>100</v>
      </c>
      <c r="AA3305" s="458" t="s">
        <v>2803</v>
      </c>
      <c r="AB3305" s="70">
        <v>0</v>
      </c>
      <c r="AC3305" s="458" t="s">
        <v>2803</v>
      </c>
      <c r="AD3305" s="70" t="s">
        <v>56</v>
      </c>
      <c r="AE3305" s="70" t="s">
        <v>101</v>
      </c>
      <c r="AF3305" s="70"/>
      <c r="AG3305" s="70"/>
      <c r="AH3305" s="161"/>
      <c r="AI3305" s="161"/>
      <c r="AJ3305" s="161"/>
    </row>
    <row r="3306" spans="1:36" s="24" customFormat="1" ht="31.5" hidden="1" customHeight="1" x14ac:dyDescent="0.2">
      <c r="A3306" s="36" t="s">
        <v>2030</v>
      </c>
      <c r="B3306" s="65" t="s">
        <v>116</v>
      </c>
      <c r="C3306" s="65" t="s">
        <v>36</v>
      </c>
      <c r="D3306" s="37">
        <v>41714</v>
      </c>
      <c r="E3306" s="73">
        <v>0.55902777777777779</v>
      </c>
      <c r="F3306" s="37">
        <v>41714</v>
      </c>
      <c r="G3306" s="73">
        <v>0.71597222222222223</v>
      </c>
      <c r="H3306" s="199">
        <f t="shared" si="112"/>
        <v>0.15694444443943212</v>
      </c>
      <c r="I3306" s="65">
        <v>4</v>
      </c>
      <c r="J3306" s="65" t="s">
        <v>249</v>
      </c>
      <c r="K3306" s="65" t="s">
        <v>134</v>
      </c>
      <c r="L3306" s="65" t="s">
        <v>130</v>
      </c>
      <c r="M3306" s="65" t="s">
        <v>1636</v>
      </c>
      <c r="N3306" s="65" t="s">
        <v>103</v>
      </c>
      <c r="O3306" s="65" t="s">
        <v>66</v>
      </c>
      <c r="P3306" s="65" t="s">
        <v>1637</v>
      </c>
      <c r="Q3306" s="65" t="s">
        <v>6246</v>
      </c>
      <c r="R3306" s="65">
        <v>8.9600000000000009</v>
      </c>
      <c r="S3306" s="65"/>
      <c r="T3306" s="135">
        <f t="shared" si="111"/>
        <v>8.9600000000000009</v>
      </c>
      <c r="U3306" s="70" t="s">
        <v>75</v>
      </c>
      <c r="V3306" s="70">
        <v>1985</v>
      </c>
      <c r="W3306" s="70" t="s">
        <v>171</v>
      </c>
      <c r="X3306" s="458" t="s">
        <v>2803</v>
      </c>
      <c r="Y3306" s="70" t="s">
        <v>6247</v>
      </c>
      <c r="Z3306" s="70">
        <v>100</v>
      </c>
      <c r="AA3306" s="70" t="s">
        <v>6174</v>
      </c>
      <c r="AB3306" s="70">
        <v>0</v>
      </c>
      <c r="AC3306" s="458" t="s">
        <v>2803</v>
      </c>
      <c r="AD3306" s="70" t="s">
        <v>56</v>
      </c>
      <c r="AE3306" s="70" t="s">
        <v>101</v>
      </c>
      <c r="AF3306" s="70"/>
      <c r="AG3306" s="70" t="s">
        <v>6248</v>
      </c>
      <c r="AH3306" s="161"/>
      <c r="AI3306" s="161"/>
      <c r="AJ3306" s="161"/>
    </row>
    <row r="3307" spans="1:36" s="24" customFormat="1" ht="78.75" hidden="1" customHeight="1" x14ac:dyDescent="0.2">
      <c r="A3307" s="36" t="s">
        <v>2030</v>
      </c>
      <c r="B3307" s="65" t="s">
        <v>116</v>
      </c>
      <c r="C3307" s="65" t="s">
        <v>865</v>
      </c>
      <c r="D3307" s="37">
        <v>41714</v>
      </c>
      <c r="E3307" s="73">
        <v>0.9159722222222223</v>
      </c>
      <c r="F3307" s="37">
        <v>41714</v>
      </c>
      <c r="G3307" s="73"/>
      <c r="H3307" s="199">
        <v>8.3333333333333329E-2</v>
      </c>
      <c r="I3307" s="65">
        <v>28</v>
      </c>
      <c r="J3307" s="65" t="s">
        <v>1643</v>
      </c>
      <c r="K3307" s="65" t="s">
        <v>134</v>
      </c>
      <c r="L3307" s="65" t="s">
        <v>125</v>
      </c>
      <c r="M3307" s="65" t="s">
        <v>1644</v>
      </c>
      <c r="N3307" s="65">
        <v>110</v>
      </c>
      <c r="O3307" s="65" t="s">
        <v>66</v>
      </c>
      <c r="P3307" s="74" t="s">
        <v>1645</v>
      </c>
      <c r="Q3307" s="1293" t="s">
        <v>1646</v>
      </c>
      <c r="R3307" s="68">
        <v>2.8</v>
      </c>
      <c r="S3307" s="68"/>
      <c r="T3307" s="135">
        <f t="shared" si="111"/>
        <v>2.8</v>
      </c>
      <c r="U3307" s="70" t="s">
        <v>75</v>
      </c>
      <c r="V3307" s="458" t="s">
        <v>2803</v>
      </c>
      <c r="W3307" s="458" t="s">
        <v>2803</v>
      </c>
      <c r="X3307" s="458" t="s">
        <v>2803</v>
      </c>
      <c r="Y3307" s="458" t="s">
        <v>2803</v>
      </c>
      <c r="Z3307" s="458" t="s">
        <v>2803</v>
      </c>
      <c r="AA3307" s="458" t="s">
        <v>2803</v>
      </c>
      <c r="AB3307" s="458" t="s">
        <v>2803</v>
      </c>
      <c r="AC3307" s="458" t="s">
        <v>2803</v>
      </c>
      <c r="AD3307" s="70" t="s">
        <v>55</v>
      </c>
      <c r="AE3307" s="70" t="s">
        <v>102</v>
      </c>
      <c r="AF3307" s="70"/>
      <c r="AG3307" s="70" t="s">
        <v>6255</v>
      </c>
      <c r="AH3307" s="161"/>
      <c r="AI3307" s="161"/>
      <c r="AJ3307" s="161"/>
    </row>
    <row r="3308" spans="1:36" s="24" customFormat="1" ht="126" hidden="1" customHeight="1" x14ac:dyDescent="0.2">
      <c r="A3308" s="36" t="s">
        <v>2030</v>
      </c>
      <c r="B3308" s="65" t="s">
        <v>116</v>
      </c>
      <c r="C3308" s="65" t="s">
        <v>36</v>
      </c>
      <c r="D3308" s="37">
        <v>41714</v>
      </c>
      <c r="E3308" s="73">
        <v>0.94791666666666663</v>
      </c>
      <c r="F3308" s="37">
        <v>41714</v>
      </c>
      <c r="G3308" s="73">
        <v>0.96666666666666667</v>
      </c>
      <c r="H3308" s="199">
        <f>(F3308+G3308)-(D3308+E3308)</f>
        <v>1.8750000002910383E-2</v>
      </c>
      <c r="I3308" s="65">
        <v>11</v>
      </c>
      <c r="J3308" s="65" t="s">
        <v>178</v>
      </c>
      <c r="K3308" s="65" t="s">
        <v>135</v>
      </c>
      <c r="L3308" s="65" t="s">
        <v>128</v>
      </c>
      <c r="M3308" s="74" t="s">
        <v>285</v>
      </c>
      <c r="N3308" s="65" t="s">
        <v>103</v>
      </c>
      <c r="O3308" s="65" t="s">
        <v>66</v>
      </c>
      <c r="P3308" s="74" t="s">
        <v>1647</v>
      </c>
      <c r="Q3308" s="1293" t="s">
        <v>1648</v>
      </c>
      <c r="R3308" s="68">
        <v>0.95</v>
      </c>
      <c r="S3308" s="68"/>
      <c r="T3308" s="135">
        <f t="shared" si="111"/>
        <v>0.95</v>
      </c>
      <c r="U3308" s="70" t="s">
        <v>75</v>
      </c>
      <c r="V3308" s="70">
        <v>1954</v>
      </c>
      <c r="W3308" s="70" t="s">
        <v>1536</v>
      </c>
      <c r="X3308" s="458" t="s">
        <v>2803</v>
      </c>
      <c r="Y3308" s="70" t="s">
        <v>6256</v>
      </c>
      <c r="Z3308" s="70">
        <v>100</v>
      </c>
      <c r="AA3308" s="458" t="s">
        <v>2803</v>
      </c>
      <c r="AB3308" s="70">
        <v>0</v>
      </c>
      <c r="AC3308" s="458" t="s">
        <v>2803</v>
      </c>
      <c r="AD3308" s="70" t="s">
        <v>56</v>
      </c>
      <c r="AE3308" s="70" t="s">
        <v>102</v>
      </c>
      <c r="AF3308" s="70"/>
      <c r="AG3308" s="70" t="s">
        <v>6257</v>
      </c>
      <c r="AH3308" s="161"/>
      <c r="AI3308" s="161"/>
      <c r="AJ3308" s="161"/>
    </row>
    <row r="3309" spans="1:36" s="24" customFormat="1" ht="31.5" hidden="1" customHeight="1" x14ac:dyDescent="0.2">
      <c r="A3309" s="36" t="s">
        <v>2030</v>
      </c>
      <c r="B3309" s="65" t="s">
        <v>116</v>
      </c>
      <c r="C3309" s="65" t="s">
        <v>36</v>
      </c>
      <c r="D3309" s="37">
        <v>41714</v>
      </c>
      <c r="E3309" s="73">
        <v>0.98749999999999993</v>
      </c>
      <c r="F3309" s="37">
        <v>41715</v>
      </c>
      <c r="G3309" s="73">
        <v>2.4305555555555556E-2</v>
      </c>
      <c r="H3309" s="199">
        <f>(F3309+G3309)-(D3309+E3309)</f>
        <v>3.6805555551836733E-2</v>
      </c>
      <c r="I3309" s="65">
        <v>23</v>
      </c>
      <c r="J3309" s="65" t="s">
        <v>275</v>
      </c>
      <c r="K3309" s="65" t="s">
        <v>133</v>
      </c>
      <c r="L3309" s="65" t="s">
        <v>128</v>
      </c>
      <c r="M3309" s="76" t="s">
        <v>1649</v>
      </c>
      <c r="N3309" s="65" t="s">
        <v>103</v>
      </c>
      <c r="O3309" s="65" t="s">
        <v>66</v>
      </c>
      <c r="P3309" s="76" t="s">
        <v>1650</v>
      </c>
      <c r="Q3309" s="1293" t="s">
        <v>1651</v>
      </c>
      <c r="R3309" s="68">
        <v>1.23</v>
      </c>
      <c r="S3309" s="68"/>
      <c r="T3309" s="135">
        <f t="shared" si="111"/>
        <v>1.23</v>
      </c>
      <c r="U3309" s="70" t="s">
        <v>75</v>
      </c>
      <c r="V3309" s="70">
        <v>1991</v>
      </c>
      <c r="W3309" s="70" t="s">
        <v>6105</v>
      </c>
      <c r="X3309" s="458" t="s">
        <v>2803</v>
      </c>
      <c r="Y3309" s="70" t="s">
        <v>6258</v>
      </c>
      <c r="Z3309" s="70">
        <v>100</v>
      </c>
      <c r="AA3309" s="70" t="s">
        <v>6259</v>
      </c>
      <c r="AB3309" s="70">
        <v>0</v>
      </c>
      <c r="AC3309" s="458" t="s">
        <v>2803</v>
      </c>
      <c r="AD3309" s="70" t="s">
        <v>49</v>
      </c>
      <c r="AE3309" s="70" t="s">
        <v>97</v>
      </c>
      <c r="AF3309" s="70"/>
      <c r="AG3309" s="70" t="s">
        <v>6260</v>
      </c>
      <c r="AH3309" s="161"/>
      <c r="AI3309" s="161"/>
      <c r="AJ3309" s="161"/>
    </row>
    <row r="3310" spans="1:36" s="24" customFormat="1" ht="63" hidden="1" customHeight="1" x14ac:dyDescent="0.2">
      <c r="A3310" s="36" t="s">
        <v>2030</v>
      </c>
      <c r="B3310" s="65" t="s">
        <v>116</v>
      </c>
      <c r="C3310" s="65" t="s">
        <v>36</v>
      </c>
      <c r="D3310" s="37">
        <v>41714</v>
      </c>
      <c r="E3310" s="73">
        <v>0.99791666666666667</v>
      </c>
      <c r="F3310" s="37">
        <v>41715</v>
      </c>
      <c r="G3310" s="73">
        <v>4.1666666666666664E-2</v>
      </c>
      <c r="H3310" s="199">
        <f>(F3310+G3310)-(D3310+E3310)</f>
        <v>4.3749999997089617E-2</v>
      </c>
      <c r="I3310" s="65">
        <v>3</v>
      </c>
      <c r="J3310" s="65" t="s">
        <v>1652</v>
      </c>
      <c r="K3310" s="65" t="s">
        <v>133</v>
      </c>
      <c r="L3310" s="65" t="s">
        <v>128</v>
      </c>
      <c r="M3310" s="74" t="s">
        <v>1653</v>
      </c>
      <c r="N3310" s="65">
        <v>35</v>
      </c>
      <c r="O3310" s="65" t="s">
        <v>66</v>
      </c>
      <c r="P3310" s="74" t="s">
        <v>1654</v>
      </c>
      <c r="Q3310" s="74" t="s">
        <v>1655</v>
      </c>
      <c r="R3310" s="68">
        <v>4.7</v>
      </c>
      <c r="S3310" s="68"/>
      <c r="T3310" s="135">
        <f t="shared" si="111"/>
        <v>4.7</v>
      </c>
      <c r="U3310" s="70" t="s">
        <v>77</v>
      </c>
      <c r="V3310" s="70">
        <v>1967</v>
      </c>
      <c r="W3310" s="70" t="s">
        <v>6207</v>
      </c>
      <c r="X3310" s="458" t="s">
        <v>2803</v>
      </c>
      <c r="Y3310" s="1844" t="s">
        <v>2803</v>
      </c>
      <c r="Z3310" s="458" t="s">
        <v>2803</v>
      </c>
      <c r="AA3310" s="458" t="s">
        <v>2803</v>
      </c>
      <c r="AB3310" s="458" t="s">
        <v>2803</v>
      </c>
      <c r="AC3310" s="458" t="s">
        <v>2803</v>
      </c>
      <c r="AD3310" s="70" t="s">
        <v>60</v>
      </c>
      <c r="AE3310" s="70" t="s">
        <v>97</v>
      </c>
      <c r="AF3310" s="70"/>
      <c r="AG3310" s="70" t="s">
        <v>6261</v>
      </c>
      <c r="AH3310" s="161"/>
      <c r="AI3310" s="161"/>
      <c r="AJ3310" s="161"/>
    </row>
    <row r="3311" spans="1:36" s="24" customFormat="1" ht="31.5" hidden="1" customHeight="1" x14ac:dyDescent="0.2">
      <c r="A3311" s="64" t="s">
        <v>2030</v>
      </c>
      <c r="B3311" s="65" t="s">
        <v>116</v>
      </c>
      <c r="C3311" s="65" t="s">
        <v>36</v>
      </c>
      <c r="D3311" s="37">
        <v>41714</v>
      </c>
      <c r="E3311" s="73">
        <v>0.2388888888888889</v>
      </c>
      <c r="F3311" s="37">
        <v>41714</v>
      </c>
      <c r="G3311" s="73">
        <v>0.47222222222222227</v>
      </c>
      <c r="H3311" s="210">
        <f>(F3311+G3311)-(D3311+E3311)</f>
        <v>0.23333333332993789</v>
      </c>
      <c r="I3311" s="65">
        <v>7</v>
      </c>
      <c r="J3311" s="65" t="s">
        <v>1652</v>
      </c>
      <c r="K3311" s="65" t="s">
        <v>134</v>
      </c>
      <c r="L3311" s="65" t="s">
        <v>128</v>
      </c>
      <c r="M3311" s="64" t="s">
        <v>301</v>
      </c>
      <c r="N3311" s="65" t="s">
        <v>103</v>
      </c>
      <c r="O3311" s="65" t="s">
        <v>66</v>
      </c>
      <c r="P3311" s="64" t="s">
        <v>2278</v>
      </c>
      <c r="Q3311" s="485" t="s">
        <v>2279</v>
      </c>
      <c r="R3311" s="65">
        <v>22.23</v>
      </c>
      <c r="S3311" s="65">
        <v>0.28000000000000003</v>
      </c>
      <c r="T3311" s="135">
        <f t="shared" si="111"/>
        <v>22.51</v>
      </c>
      <c r="U3311" s="70" t="s">
        <v>75</v>
      </c>
      <c r="V3311" s="70">
        <v>1971</v>
      </c>
      <c r="W3311" s="70" t="s">
        <v>2286</v>
      </c>
      <c r="X3311" s="70" t="s">
        <v>2803</v>
      </c>
      <c r="Y3311" s="1449" t="s">
        <v>6262</v>
      </c>
      <c r="Z3311" s="70">
        <v>100</v>
      </c>
      <c r="AA3311" s="70" t="s">
        <v>6263</v>
      </c>
      <c r="AB3311" s="70">
        <v>1</v>
      </c>
      <c r="AC3311" s="70" t="s">
        <v>2803</v>
      </c>
      <c r="AD3311" s="70" t="s">
        <v>49</v>
      </c>
      <c r="AE3311" s="70" t="s">
        <v>101</v>
      </c>
      <c r="AF3311" s="70" t="s">
        <v>102</v>
      </c>
      <c r="AG3311" s="70"/>
      <c r="AH3311" s="22"/>
      <c r="AI3311" s="22"/>
      <c r="AJ3311" s="22"/>
    </row>
    <row r="3312" spans="1:36" s="24" customFormat="1" ht="31.5" hidden="1" customHeight="1" x14ac:dyDescent="0.2">
      <c r="A3312" s="36" t="s">
        <v>2030</v>
      </c>
      <c r="B3312" s="65" t="s">
        <v>116</v>
      </c>
      <c r="C3312" s="65" t="s">
        <v>36</v>
      </c>
      <c r="D3312" s="37">
        <v>41715</v>
      </c>
      <c r="E3312" s="73">
        <v>3.888888888888889E-2</v>
      </c>
      <c r="F3312" s="37">
        <v>41715</v>
      </c>
      <c r="G3312" s="73">
        <v>6.5972222222222224E-2</v>
      </c>
      <c r="H3312" s="199">
        <v>2.7083333333333334E-2</v>
      </c>
      <c r="I3312" s="65">
        <v>9</v>
      </c>
      <c r="J3312" s="65" t="s">
        <v>1796</v>
      </c>
      <c r="K3312" s="65" t="s">
        <v>133</v>
      </c>
      <c r="L3312" s="65" t="s">
        <v>130</v>
      </c>
      <c r="M3312" s="64" t="s">
        <v>1657</v>
      </c>
      <c r="N3312" s="65">
        <v>35</v>
      </c>
      <c r="O3312" s="65" t="s">
        <v>63</v>
      </c>
      <c r="P3312" s="64" t="s">
        <v>1658</v>
      </c>
      <c r="Q3312" s="485" t="s">
        <v>1797</v>
      </c>
      <c r="R3312" s="65">
        <v>4.1100000000000003</v>
      </c>
      <c r="S3312" s="65"/>
      <c r="T3312" s="135">
        <v>4.1100000000000003</v>
      </c>
      <c r="U3312" s="70" t="s">
        <v>75</v>
      </c>
      <c r="V3312" s="70">
        <v>1981</v>
      </c>
      <c r="W3312" s="70" t="s">
        <v>6264</v>
      </c>
      <c r="X3312" s="458" t="s">
        <v>2803</v>
      </c>
      <c r="Y3312" s="70" t="s">
        <v>6265</v>
      </c>
      <c r="Z3312" s="70">
        <v>100</v>
      </c>
      <c r="AA3312" s="458" t="s">
        <v>2803</v>
      </c>
      <c r="AB3312" s="458" t="s">
        <v>2803</v>
      </c>
      <c r="AC3312" s="458" t="s">
        <v>2803</v>
      </c>
      <c r="AD3312" s="70" t="s">
        <v>47</v>
      </c>
      <c r="AE3312" s="70" t="s">
        <v>101</v>
      </c>
      <c r="AF3312" s="70"/>
      <c r="AG3312" s="70" t="s">
        <v>6266</v>
      </c>
      <c r="AH3312" s="161"/>
      <c r="AI3312" s="161"/>
      <c r="AJ3312" s="161"/>
    </row>
    <row r="3313" spans="1:36" s="24" customFormat="1" ht="31.5" hidden="1" customHeight="1" x14ac:dyDescent="0.2">
      <c r="A3313" s="36" t="s">
        <v>2030</v>
      </c>
      <c r="B3313" s="65" t="s">
        <v>116</v>
      </c>
      <c r="C3313" s="65" t="s">
        <v>865</v>
      </c>
      <c r="D3313" s="37">
        <v>41715</v>
      </c>
      <c r="E3313" s="73">
        <v>1.4583333333333332E-2</v>
      </c>
      <c r="F3313" s="37">
        <v>41715</v>
      </c>
      <c r="G3313" s="73">
        <v>2.9861111111111113E-2</v>
      </c>
      <c r="H3313" s="199">
        <f t="shared" ref="H3313:H3320" si="113">(F3313+G3313)-(D3313+E3313)</f>
        <v>1.527777778392192E-2</v>
      </c>
      <c r="I3313" s="65">
        <v>42</v>
      </c>
      <c r="J3313" s="65" t="s">
        <v>1643</v>
      </c>
      <c r="K3313" s="65" t="s">
        <v>134</v>
      </c>
      <c r="L3313" s="65" t="s">
        <v>125</v>
      </c>
      <c r="M3313" s="64" t="s">
        <v>1656</v>
      </c>
      <c r="N3313" s="65">
        <v>110</v>
      </c>
      <c r="O3313" s="65" t="s">
        <v>66</v>
      </c>
      <c r="P3313" s="64" t="s">
        <v>1794</v>
      </c>
      <c r="Q3313" s="485" t="s">
        <v>1795</v>
      </c>
      <c r="R3313" s="67">
        <v>13.69</v>
      </c>
      <c r="S3313" s="65"/>
      <c r="T3313" s="135">
        <f t="shared" ref="T3313:T3331" si="114">SUM(R3313:S3313)</f>
        <v>13.69</v>
      </c>
      <c r="U3313" s="70" t="s">
        <v>75</v>
      </c>
      <c r="V3313" s="70" t="s">
        <v>2803</v>
      </c>
      <c r="W3313" s="70" t="s">
        <v>2803</v>
      </c>
      <c r="X3313" s="70" t="s">
        <v>2803</v>
      </c>
      <c r="Y3313" s="70" t="s">
        <v>2803</v>
      </c>
      <c r="Z3313" s="70" t="s">
        <v>2803</v>
      </c>
      <c r="AA3313" s="70" t="s">
        <v>2803</v>
      </c>
      <c r="AB3313" s="70" t="s">
        <v>2803</v>
      </c>
      <c r="AC3313" s="458" t="s">
        <v>2803</v>
      </c>
      <c r="AD3313" s="70" t="s">
        <v>55</v>
      </c>
      <c r="AE3313" s="70" t="s">
        <v>102</v>
      </c>
      <c r="AF3313" s="70"/>
      <c r="AG3313" s="70" t="s">
        <v>6255</v>
      </c>
      <c r="AH3313" s="161"/>
      <c r="AI3313" s="161"/>
      <c r="AJ3313" s="161"/>
    </row>
    <row r="3314" spans="1:36" s="24" customFormat="1" ht="31.5" hidden="1" customHeight="1" x14ac:dyDescent="0.2">
      <c r="A3314" s="36" t="s">
        <v>2030</v>
      </c>
      <c r="B3314" s="65" t="s">
        <v>116</v>
      </c>
      <c r="C3314" s="65" t="s">
        <v>865</v>
      </c>
      <c r="D3314" s="37">
        <v>41715</v>
      </c>
      <c r="E3314" s="73">
        <v>0.36041666666666666</v>
      </c>
      <c r="F3314" s="37">
        <v>41715</v>
      </c>
      <c r="G3314" s="73">
        <v>0.52083333333333337</v>
      </c>
      <c r="H3314" s="199">
        <f t="shared" si="113"/>
        <v>0.16041666666569654</v>
      </c>
      <c r="I3314" s="65">
        <v>1</v>
      </c>
      <c r="J3314" s="65" t="s">
        <v>1652</v>
      </c>
      <c r="K3314" s="65" t="s">
        <v>134</v>
      </c>
      <c r="L3314" s="65" t="s">
        <v>125</v>
      </c>
      <c r="M3314" s="65" t="s">
        <v>1801</v>
      </c>
      <c r="N3314" s="65" t="s">
        <v>103</v>
      </c>
      <c r="O3314" s="65" t="s">
        <v>66</v>
      </c>
      <c r="P3314" s="65" t="s">
        <v>1802</v>
      </c>
      <c r="Q3314" s="1274" t="s">
        <v>1803</v>
      </c>
      <c r="R3314" s="65">
        <v>1.55</v>
      </c>
      <c r="S3314" s="65"/>
      <c r="T3314" s="135">
        <f t="shared" si="114"/>
        <v>1.55</v>
      </c>
      <c r="U3314" s="70" t="s">
        <v>75</v>
      </c>
      <c r="V3314" s="70" t="s">
        <v>2803</v>
      </c>
      <c r="W3314" s="70" t="s">
        <v>2803</v>
      </c>
      <c r="X3314" s="70" t="s">
        <v>2803</v>
      </c>
      <c r="Y3314" s="70" t="s">
        <v>2803</v>
      </c>
      <c r="Z3314" s="70" t="s">
        <v>2803</v>
      </c>
      <c r="AA3314" s="70" t="s">
        <v>2803</v>
      </c>
      <c r="AB3314" s="70" t="s">
        <v>2803</v>
      </c>
      <c r="AC3314" s="458" t="s">
        <v>2803</v>
      </c>
      <c r="AD3314" s="70" t="s">
        <v>55</v>
      </c>
      <c r="AE3314" s="70" t="s">
        <v>102</v>
      </c>
      <c r="AF3314" s="70"/>
      <c r="AG3314" s="70"/>
      <c r="AH3314" s="161"/>
      <c r="AI3314" s="161"/>
      <c r="AJ3314" s="161"/>
    </row>
    <row r="3315" spans="1:36" s="24" customFormat="1" ht="78.75" hidden="1" customHeight="1" x14ac:dyDescent="0.2">
      <c r="A3315" s="36" t="s">
        <v>2030</v>
      </c>
      <c r="B3315" s="65" t="s">
        <v>116</v>
      </c>
      <c r="C3315" s="65" t="s">
        <v>36</v>
      </c>
      <c r="D3315" s="37">
        <v>41715</v>
      </c>
      <c r="E3315" s="73">
        <v>0.36249999999999999</v>
      </c>
      <c r="F3315" s="37">
        <v>41715</v>
      </c>
      <c r="G3315" s="73">
        <v>0.56041666666666667</v>
      </c>
      <c r="H3315" s="199">
        <f t="shared" si="113"/>
        <v>0.19791666666424135</v>
      </c>
      <c r="I3315" s="65">
        <v>7</v>
      </c>
      <c r="J3315" s="65" t="s">
        <v>1652</v>
      </c>
      <c r="K3315" s="65" t="s">
        <v>134</v>
      </c>
      <c r="L3315" s="65" t="s">
        <v>130</v>
      </c>
      <c r="M3315" s="65" t="s">
        <v>1804</v>
      </c>
      <c r="N3315" s="65" t="s">
        <v>103</v>
      </c>
      <c r="O3315" s="65" t="s">
        <v>66</v>
      </c>
      <c r="P3315" s="65" t="s">
        <v>1805</v>
      </c>
      <c r="Q3315" s="1274" t="s">
        <v>1806</v>
      </c>
      <c r="R3315" s="65">
        <v>10.77</v>
      </c>
      <c r="S3315" s="65"/>
      <c r="T3315" s="135">
        <f t="shared" si="114"/>
        <v>10.77</v>
      </c>
      <c r="U3315" s="70" t="s">
        <v>75</v>
      </c>
      <c r="V3315" s="70">
        <v>1985</v>
      </c>
      <c r="W3315" s="70" t="s">
        <v>2286</v>
      </c>
      <c r="X3315" s="70" t="s">
        <v>2803</v>
      </c>
      <c r="Y3315" s="458" t="s">
        <v>6120</v>
      </c>
      <c r="Z3315" s="70">
        <v>100</v>
      </c>
      <c r="AA3315" s="459" t="s">
        <v>6013</v>
      </c>
      <c r="AB3315" s="70">
        <v>0</v>
      </c>
      <c r="AC3315" s="458" t="s">
        <v>2803</v>
      </c>
      <c r="AD3315" s="70" t="s">
        <v>56</v>
      </c>
      <c r="AE3315" s="70" t="s">
        <v>101</v>
      </c>
      <c r="AF3315" s="70"/>
      <c r="AG3315" s="70"/>
      <c r="AH3315" s="161"/>
      <c r="AI3315" s="161"/>
      <c r="AJ3315" s="161"/>
    </row>
    <row r="3316" spans="1:36" s="24" customFormat="1" ht="78.75" hidden="1" customHeight="1" x14ac:dyDescent="0.2">
      <c r="A3316" s="36" t="s">
        <v>2030</v>
      </c>
      <c r="B3316" s="65" t="s">
        <v>116</v>
      </c>
      <c r="C3316" s="65" t="s">
        <v>36</v>
      </c>
      <c r="D3316" s="37">
        <v>41715</v>
      </c>
      <c r="E3316" s="73">
        <v>0.34375</v>
      </c>
      <c r="F3316" s="37">
        <v>41715</v>
      </c>
      <c r="G3316" s="73">
        <v>0.51736111111111105</v>
      </c>
      <c r="H3316" s="199">
        <f t="shared" si="113"/>
        <v>0.17361111110949423</v>
      </c>
      <c r="I3316" s="65">
        <v>5</v>
      </c>
      <c r="J3316" s="65" t="s">
        <v>1652</v>
      </c>
      <c r="K3316" s="65" t="s">
        <v>134</v>
      </c>
      <c r="L3316" s="65" t="s">
        <v>130</v>
      </c>
      <c r="M3316" s="65" t="s">
        <v>1807</v>
      </c>
      <c r="N3316" s="65" t="s">
        <v>103</v>
      </c>
      <c r="O3316" s="65" t="s">
        <v>66</v>
      </c>
      <c r="P3316" s="65" t="s">
        <v>1808</v>
      </c>
      <c r="Q3316" s="1274" t="s">
        <v>1809</v>
      </c>
      <c r="R3316" s="65">
        <v>44.26</v>
      </c>
      <c r="S3316" s="65"/>
      <c r="T3316" s="135">
        <f t="shared" si="114"/>
        <v>44.26</v>
      </c>
      <c r="U3316" s="70" t="s">
        <v>75</v>
      </c>
      <c r="V3316" s="70">
        <v>2004</v>
      </c>
      <c r="W3316" s="70" t="s">
        <v>2286</v>
      </c>
      <c r="X3316" s="458" t="s">
        <v>2803</v>
      </c>
      <c r="Y3316" s="458" t="s">
        <v>2803</v>
      </c>
      <c r="Z3316" s="458" t="s">
        <v>2803</v>
      </c>
      <c r="AA3316" s="458" t="s">
        <v>2803</v>
      </c>
      <c r="AB3316" s="458" t="s">
        <v>2803</v>
      </c>
      <c r="AC3316" s="458" t="s">
        <v>2803</v>
      </c>
      <c r="AD3316" s="70" t="s">
        <v>56</v>
      </c>
      <c r="AE3316" s="70" t="s">
        <v>101</v>
      </c>
      <c r="AF3316" s="70"/>
      <c r="AG3316" s="70"/>
      <c r="AH3316" s="161"/>
      <c r="AI3316" s="161"/>
      <c r="AJ3316" s="161"/>
    </row>
    <row r="3317" spans="1:36" s="24" customFormat="1" ht="31.5" hidden="1" customHeight="1" x14ac:dyDescent="0.2">
      <c r="A3317" s="36" t="s">
        <v>2030</v>
      </c>
      <c r="B3317" s="65" t="s">
        <v>116</v>
      </c>
      <c r="C3317" s="65" t="s">
        <v>36</v>
      </c>
      <c r="D3317" s="37">
        <v>41715</v>
      </c>
      <c r="E3317" s="73">
        <v>0.51250000000000007</v>
      </c>
      <c r="F3317" s="37">
        <v>41715</v>
      </c>
      <c r="G3317" s="73">
        <v>0.52986111111111112</v>
      </c>
      <c r="H3317" s="199">
        <f t="shared" si="113"/>
        <v>1.7361111116770189E-2</v>
      </c>
      <c r="I3317" s="65">
        <v>4</v>
      </c>
      <c r="J3317" s="65" t="s">
        <v>275</v>
      </c>
      <c r="K3317" s="65" t="s">
        <v>133</v>
      </c>
      <c r="L3317" s="65" t="s">
        <v>130</v>
      </c>
      <c r="M3317" s="65" t="s">
        <v>1810</v>
      </c>
      <c r="N3317" s="65" t="s">
        <v>103</v>
      </c>
      <c r="O3317" s="65" t="s">
        <v>66</v>
      </c>
      <c r="P3317" s="65" t="s">
        <v>1811</v>
      </c>
      <c r="Q3317" s="65" t="s">
        <v>1812</v>
      </c>
      <c r="R3317" s="65">
        <v>2.12</v>
      </c>
      <c r="S3317" s="65"/>
      <c r="T3317" s="135">
        <f t="shared" si="114"/>
        <v>2.12</v>
      </c>
      <c r="U3317" s="65" t="s">
        <v>75</v>
      </c>
      <c r="V3317" s="65">
        <v>1966</v>
      </c>
      <c r="W3317" s="65" t="s">
        <v>2286</v>
      </c>
      <c r="X3317" s="458" t="s">
        <v>2803</v>
      </c>
      <c r="Y3317" s="65" t="s">
        <v>6267</v>
      </c>
      <c r="Z3317" s="65">
        <v>100</v>
      </c>
      <c r="AA3317" s="458" t="s">
        <v>6268</v>
      </c>
      <c r="AB3317" s="65">
        <v>0</v>
      </c>
      <c r="AC3317" s="458" t="s">
        <v>2803</v>
      </c>
      <c r="AD3317" s="70" t="s">
        <v>56</v>
      </c>
      <c r="AE3317" s="70" t="s">
        <v>102</v>
      </c>
      <c r="AF3317" s="70"/>
      <c r="AG3317" s="70" t="s">
        <v>6269</v>
      </c>
      <c r="AH3317" s="161"/>
      <c r="AI3317" s="161"/>
      <c r="AJ3317" s="161"/>
    </row>
    <row r="3318" spans="1:36" s="24" customFormat="1" ht="31.5" hidden="1" customHeight="1" x14ac:dyDescent="0.2">
      <c r="A3318" s="36" t="s">
        <v>2030</v>
      </c>
      <c r="B3318" s="65" t="s">
        <v>116</v>
      </c>
      <c r="C3318" s="65" t="s">
        <v>865</v>
      </c>
      <c r="D3318" s="37">
        <v>41715</v>
      </c>
      <c r="E3318" s="73">
        <v>0.8354166666666667</v>
      </c>
      <c r="F3318" s="37">
        <v>41715</v>
      </c>
      <c r="G3318" s="73">
        <v>0.8354166666666667</v>
      </c>
      <c r="H3318" s="199">
        <f t="shared" si="113"/>
        <v>0</v>
      </c>
      <c r="I3318" s="65">
        <v>16</v>
      </c>
      <c r="J3318" s="65" t="s">
        <v>1643</v>
      </c>
      <c r="K3318" s="65" t="s">
        <v>132</v>
      </c>
      <c r="L3318" s="65" t="s">
        <v>125</v>
      </c>
      <c r="M3318" s="65" t="s">
        <v>1813</v>
      </c>
      <c r="N3318" s="65">
        <v>110</v>
      </c>
      <c r="O3318" s="65" t="s">
        <v>66</v>
      </c>
      <c r="P3318" s="64" t="s">
        <v>1814</v>
      </c>
      <c r="Q3318" s="64" t="s">
        <v>1815</v>
      </c>
      <c r="R3318" s="65"/>
      <c r="S3318" s="65">
        <v>4.93</v>
      </c>
      <c r="T3318" s="135">
        <f t="shared" si="114"/>
        <v>4.93</v>
      </c>
      <c r="U3318" s="70" t="s">
        <v>75</v>
      </c>
      <c r="V3318" s="458" t="s">
        <v>2803</v>
      </c>
      <c r="W3318" s="458" t="s">
        <v>2803</v>
      </c>
      <c r="X3318" s="458" t="s">
        <v>2803</v>
      </c>
      <c r="Y3318" s="458" t="s">
        <v>2803</v>
      </c>
      <c r="Z3318" s="458" t="s">
        <v>2803</v>
      </c>
      <c r="AA3318" s="458" t="s">
        <v>2803</v>
      </c>
      <c r="AB3318" s="70">
        <v>0</v>
      </c>
      <c r="AC3318" s="458" t="s">
        <v>2803</v>
      </c>
      <c r="AD3318" s="70" t="s">
        <v>55</v>
      </c>
      <c r="AE3318" s="70" t="s">
        <v>102</v>
      </c>
      <c r="AF3318" s="70"/>
      <c r="AG3318" s="70" t="s">
        <v>3748</v>
      </c>
      <c r="AH3318" s="161"/>
      <c r="AI3318" s="161"/>
      <c r="AJ3318" s="3" t="s">
        <v>2261</v>
      </c>
    </row>
    <row r="3319" spans="1:36" s="24" customFormat="1" ht="114.75" hidden="1" customHeight="1" x14ac:dyDescent="0.2">
      <c r="A3319" s="36" t="s">
        <v>2030</v>
      </c>
      <c r="B3319" s="65" t="s">
        <v>116</v>
      </c>
      <c r="C3319" s="65" t="s">
        <v>36</v>
      </c>
      <c r="D3319" s="37">
        <v>41717</v>
      </c>
      <c r="E3319" s="73">
        <v>0.34861111111111115</v>
      </c>
      <c r="F3319" s="37">
        <v>41717</v>
      </c>
      <c r="G3319" s="73">
        <v>0.3972222222222222</v>
      </c>
      <c r="H3319" s="199">
        <f t="shared" si="113"/>
        <v>4.8611111109494232E-2</v>
      </c>
      <c r="I3319" s="65">
        <v>10</v>
      </c>
      <c r="J3319" s="65" t="s">
        <v>178</v>
      </c>
      <c r="K3319" s="65" t="s">
        <v>133</v>
      </c>
      <c r="L3319" s="65" t="s">
        <v>128</v>
      </c>
      <c r="M3319" s="65" t="s">
        <v>1822</v>
      </c>
      <c r="N3319" s="65">
        <v>35</v>
      </c>
      <c r="O3319" s="65" t="s">
        <v>63</v>
      </c>
      <c r="P3319" s="65" t="s">
        <v>1823</v>
      </c>
      <c r="Q3319" s="65" t="s">
        <v>1824</v>
      </c>
      <c r="R3319" s="65">
        <v>11.22</v>
      </c>
      <c r="S3319" s="65">
        <v>2.4</v>
      </c>
      <c r="T3319" s="135">
        <f t="shared" si="114"/>
        <v>13.620000000000001</v>
      </c>
      <c r="U3319" s="65" t="s">
        <v>76</v>
      </c>
      <c r="V3319" s="65">
        <v>1978</v>
      </c>
      <c r="W3319" s="65" t="s">
        <v>6270</v>
      </c>
      <c r="X3319" s="458" t="s">
        <v>2803</v>
      </c>
      <c r="Y3319" s="65" t="s">
        <v>6271</v>
      </c>
      <c r="Z3319" s="65">
        <v>100</v>
      </c>
      <c r="AA3319" s="65" t="s">
        <v>6272</v>
      </c>
      <c r="AB3319" s="65">
        <v>0</v>
      </c>
      <c r="AC3319" s="458" t="s">
        <v>2803</v>
      </c>
      <c r="AD3319" s="65" t="s">
        <v>60</v>
      </c>
      <c r="AE3319" s="65" t="s">
        <v>97</v>
      </c>
      <c r="AF3319" s="65"/>
      <c r="AG3319" s="65" t="s">
        <v>6273</v>
      </c>
      <c r="AH3319" s="161"/>
      <c r="AI3319" s="161"/>
      <c r="AJ3319" s="161"/>
    </row>
    <row r="3320" spans="1:36" s="24" customFormat="1" ht="216.75" hidden="1" customHeight="1" x14ac:dyDescent="0.2">
      <c r="A3320" s="36" t="s">
        <v>2030</v>
      </c>
      <c r="B3320" s="65" t="s">
        <v>116</v>
      </c>
      <c r="C3320" s="65" t="s">
        <v>36</v>
      </c>
      <c r="D3320" s="37">
        <v>41717</v>
      </c>
      <c r="E3320" s="73">
        <v>0.54097222222222219</v>
      </c>
      <c r="F3320" s="37">
        <v>41717</v>
      </c>
      <c r="G3320" s="73">
        <v>0.54513888888888895</v>
      </c>
      <c r="H3320" s="199">
        <f t="shared" si="113"/>
        <v>4.166666665696539E-3</v>
      </c>
      <c r="I3320" s="65">
        <v>10</v>
      </c>
      <c r="J3320" s="65" t="s">
        <v>288</v>
      </c>
      <c r="K3320" s="65" t="s">
        <v>135</v>
      </c>
      <c r="L3320" s="65" t="s">
        <v>130</v>
      </c>
      <c r="M3320" s="65" t="s">
        <v>1826</v>
      </c>
      <c r="N3320" s="65">
        <v>35</v>
      </c>
      <c r="O3320" s="65" t="s">
        <v>63</v>
      </c>
      <c r="P3320" s="65" t="s">
        <v>1827</v>
      </c>
      <c r="Q3320" s="1274" t="s">
        <v>1828</v>
      </c>
      <c r="R3320" s="65">
        <v>0.8</v>
      </c>
      <c r="S3320" s="65">
        <v>2.4</v>
      </c>
      <c r="T3320" s="135">
        <f t="shared" si="114"/>
        <v>3.2</v>
      </c>
      <c r="U3320" s="65" t="s">
        <v>76</v>
      </c>
      <c r="V3320" s="65">
        <v>1978</v>
      </c>
      <c r="W3320" s="65" t="s">
        <v>6270</v>
      </c>
      <c r="X3320" s="458" t="s">
        <v>2803</v>
      </c>
      <c r="Y3320" s="65" t="s">
        <v>6271</v>
      </c>
      <c r="Z3320" s="65">
        <v>100</v>
      </c>
      <c r="AA3320" s="65" t="s">
        <v>6272</v>
      </c>
      <c r="AB3320" s="65">
        <v>0</v>
      </c>
      <c r="AC3320" s="458" t="s">
        <v>2803</v>
      </c>
      <c r="AD3320" s="65" t="s">
        <v>60</v>
      </c>
      <c r="AE3320" s="65" t="s">
        <v>97</v>
      </c>
      <c r="AF3320" s="65"/>
      <c r="AG3320" s="65" t="s">
        <v>6273</v>
      </c>
      <c r="AH3320" s="161"/>
      <c r="AI3320" s="161"/>
      <c r="AJ3320" s="161"/>
    </row>
    <row r="3321" spans="1:36" ht="309.75" hidden="1" customHeight="1" x14ac:dyDescent="0.2">
      <c r="A3321" s="36" t="s">
        <v>2030</v>
      </c>
      <c r="B3321" s="68" t="s">
        <v>116</v>
      </c>
      <c r="C3321" s="65" t="s">
        <v>865</v>
      </c>
      <c r="D3321" s="37">
        <v>41717</v>
      </c>
      <c r="E3321" s="73" t="s">
        <v>1816</v>
      </c>
      <c r="F3321" s="37">
        <v>41717</v>
      </c>
      <c r="G3321" s="73" t="s">
        <v>1816</v>
      </c>
      <c r="H3321" s="199">
        <v>0</v>
      </c>
      <c r="I3321" s="65">
        <v>28</v>
      </c>
      <c r="J3321" s="65" t="s">
        <v>1817</v>
      </c>
      <c r="K3321" s="65" t="s">
        <v>132</v>
      </c>
      <c r="L3321" s="65" t="s">
        <v>125</v>
      </c>
      <c r="M3321" s="65" t="s">
        <v>1818</v>
      </c>
      <c r="N3321" s="65">
        <v>110</v>
      </c>
      <c r="O3321" s="65" t="s">
        <v>66</v>
      </c>
      <c r="P3321" s="74" t="s">
        <v>1819</v>
      </c>
      <c r="Q3321" s="74" t="s">
        <v>1820</v>
      </c>
      <c r="R3321" s="65"/>
      <c r="S3321" s="65">
        <v>3.22</v>
      </c>
      <c r="T3321" s="135">
        <f t="shared" si="114"/>
        <v>3.22</v>
      </c>
      <c r="U3321" s="70" t="s">
        <v>75</v>
      </c>
      <c r="V3321" s="458" t="s">
        <v>2803</v>
      </c>
      <c r="W3321" s="458" t="s">
        <v>2803</v>
      </c>
      <c r="X3321" s="458" t="s">
        <v>2803</v>
      </c>
      <c r="Y3321" s="458" t="s">
        <v>2803</v>
      </c>
      <c r="Z3321" s="458" t="s">
        <v>2803</v>
      </c>
      <c r="AA3321" s="458" t="s">
        <v>2803</v>
      </c>
      <c r="AB3321" s="458" t="s">
        <v>2803</v>
      </c>
      <c r="AC3321" s="458" t="s">
        <v>2803</v>
      </c>
      <c r="AD3321" s="70" t="s">
        <v>55</v>
      </c>
      <c r="AE3321" s="70" t="s">
        <v>102</v>
      </c>
      <c r="AF3321" s="70"/>
      <c r="AG3321" s="70" t="s">
        <v>6255</v>
      </c>
      <c r="AH3321" s="161"/>
      <c r="AI3321" s="161"/>
      <c r="AJ3321" s="3" t="s">
        <v>2261</v>
      </c>
    </row>
    <row r="3322" spans="1:36" ht="47.25" hidden="1" customHeight="1" x14ac:dyDescent="0.2">
      <c r="A3322" s="36" t="s">
        <v>2030</v>
      </c>
      <c r="B3322" s="68" t="s">
        <v>116</v>
      </c>
      <c r="C3322" s="65" t="s">
        <v>865</v>
      </c>
      <c r="D3322" s="37">
        <v>41717</v>
      </c>
      <c r="E3322" s="73">
        <v>0.16458333333333333</v>
      </c>
      <c r="F3322" s="37">
        <v>41717</v>
      </c>
      <c r="G3322" s="73">
        <v>0.17152777777777775</v>
      </c>
      <c r="H3322" s="199">
        <f t="shared" ref="H3322:H3366" si="115">(F3322+G3322)-(D3322+E3322)</f>
        <v>6.9444444452528842E-3</v>
      </c>
      <c r="I3322" s="65">
        <v>28</v>
      </c>
      <c r="J3322" s="65" t="s">
        <v>1817</v>
      </c>
      <c r="K3322" s="65" t="s">
        <v>133</v>
      </c>
      <c r="L3322" s="65" t="s">
        <v>125</v>
      </c>
      <c r="M3322" s="65" t="s">
        <v>1818</v>
      </c>
      <c r="N3322" s="65">
        <v>110</v>
      </c>
      <c r="O3322" s="65" t="s">
        <v>66</v>
      </c>
      <c r="P3322" s="74" t="s">
        <v>1819</v>
      </c>
      <c r="Q3322" s="74" t="s">
        <v>1821</v>
      </c>
      <c r="R3322" s="65">
        <v>2.17</v>
      </c>
      <c r="S3322" s="65"/>
      <c r="T3322" s="135">
        <f t="shared" si="114"/>
        <v>2.17</v>
      </c>
      <c r="U3322" s="65" t="s">
        <v>75</v>
      </c>
      <c r="V3322" s="458" t="s">
        <v>2803</v>
      </c>
      <c r="W3322" s="458" t="s">
        <v>2803</v>
      </c>
      <c r="X3322" s="458" t="s">
        <v>2803</v>
      </c>
      <c r="Y3322" s="458" t="s">
        <v>2803</v>
      </c>
      <c r="Z3322" s="458" t="s">
        <v>2803</v>
      </c>
      <c r="AA3322" s="458" t="s">
        <v>2803</v>
      </c>
      <c r="AB3322" s="458" t="s">
        <v>2803</v>
      </c>
      <c r="AC3322" s="458" t="s">
        <v>2803</v>
      </c>
      <c r="AD3322" s="65" t="s">
        <v>55</v>
      </c>
      <c r="AE3322" s="65" t="s">
        <v>102</v>
      </c>
      <c r="AF3322" s="65"/>
      <c r="AG3322" s="70" t="s">
        <v>6255</v>
      </c>
      <c r="AH3322" s="161"/>
      <c r="AI3322" s="161"/>
      <c r="AJ3322" s="161"/>
    </row>
    <row r="3323" spans="1:36" ht="31.5" hidden="1" customHeight="1" x14ac:dyDescent="0.2">
      <c r="A3323" s="36" t="s">
        <v>2030</v>
      </c>
      <c r="B3323" s="65" t="s">
        <v>116</v>
      </c>
      <c r="C3323" s="65" t="s">
        <v>36</v>
      </c>
      <c r="D3323" s="37">
        <v>41717</v>
      </c>
      <c r="E3323" s="73">
        <v>0.44305555555555554</v>
      </c>
      <c r="F3323" s="37">
        <v>41717</v>
      </c>
      <c r="G3323" s="73">
        <v>0.46388888888888885</v>
      </c>
      <c r="H3323" s="199">
        <f t="shared" si="115"/>
        <v>2.0833333328482695E-2</v>
      </c>
      <c r="I3323" s="65">
        <v>4</v>
      </c>
      <c r="J3323" s="65" t="s">
        <v>275</v>
      </c>
      <c r="K3323" s="65" t="s">
        <v>133</v>
      </c>
      <c r="L3323" s="65" t="s">
        <v>128</v>
      </c>
      <c r="M3323" s="65" t="s">
        <v>1810</v>
      </c>
      <c r="N3323" s="65" t="s">
        <v>103</v>
      </c>
      <c r="O3323" s="65" t="s">
        <v>66</v>
      </c>
      <c r="P3323" s="65" t="s">
        <v>1811</v>
      </c>
      <c r="Q3323" s="65" t="s">
        <v>1825</v>
      </c>
      <c r="R3323" s="65">
        <v>5.03</v>
      </c>
      <c r="S3323" s="65">
        <v>1.1399999999999999</v>
      </c>
      <c r="T3323" s="135">
        <f t="shared" si="114"/>
        <v>6.17</v>
      </c>
      <c r="U3323" s="65" t="s">
        <v>75</v>
      </c>
      <c r="V3323" s="65">
        <v>1966</v>
      </c>
      <c r="W3323" s="65" t="s">
        <v>2286</v>
      </c>
      <c r="X3323" s="458" t="s">
        <v>2803</v>
      </c>
      <c r="Y3323" s="65" t="s">
        <v>6267</v>
      </c>
      <c r="Z3323" s="65">
        <v>100</v>
      </c>
      <c r="AA3323" s="458" t="s">
        <v>6268</v>
      </c>
      <c r="AB3323" s="65">
        <v>0</v>
      </c>
      <c r="AC3323" s="458" t="s">
        <v>2803</v>
      </c>
      <c r="AD3323" s="65" t="s">
        <v>60</v>
      </c>
      <c r="AE3323" s="65" t="s">
        <v>97</v>
      </c>
      <c r="AF3323" s="65"/>
      <c r="AG3323" s="65" t="s">
        <v>6274</v>
      </c>
      <c r="AH3323" s="161"/>
      <c r="AI3323" s="161"/>
      <c r="AJ3323" s="161"/>
    </row>
    <row r="3324" spans="1:36" s="69" customFormat="1" ht="158.25" hidden="1" customHeight="1" x14ac:dyDescent="0.2">
      <c r="A3324" s="36" t="s">
        <v>2030</v>
      </c>
      <c r="B3324" s="65" t="s">
        <v>116</v>
      </c>
      <c r="C3324" s="65" t="s">
        <v>36</v>
      </c>
      <c r="D3324" s="37">
        <v>41719</v>
      </c>
      <c r="E3324" s="177">
        <v>0.46180555555555558</v>
      </c>
      <c r="F3324" s="37">
        <v>41719</v>
      </c>
      <c r="G3324" s="177">
        <v>0.47222222222222227</v>
      </c>
      <c r="H3324" s="199">
        <f t="shared" si="115"/>
        <v>1.0416666664241347E-2</v>
      </c>
      <c r="I3324" s="65">
        <v>12</v>
      </c>
      <c r="J3324" s="65" t="s">
        <v>275</v>
      </c>
      <c r="K3324" s="65" t="s">
        <v>133</v>
      </c>
      <c r="L3324" s="65" t="s">
        <v>130</v>
      </c>
      <c r="M3324" s="65" t="s">
        <v>285</v>
      </c>
      <c r="N3324" s="65" t="s">
        <v>103</v>
      </c>
      <c r="O3324" s="65" t="s">
        <v>66</v>
      </c>
      <c r="P3324" s="65" t="s">
        <v>1199</v>
      </c>
      <c r="Q3324" s="65" t="s">
        <v>1895</v>
      </c>
      <c r="R3324" s="1496">
        <v>1.18</v>
      </c>
      <c r="S3324" s="1496"/>
      <c r="T3324" s="1765">
        <f t="shared" si="114"/>
        <v>1.18</v>
      </c>
      <c r="U3324" s="70" t="s">
        <v>84</v>
      </c>
      <c r="V3324" s="70">
        <v>1988</v>
      </c>
      <c r="W3324" s="70" t="s">
        <v>6275</v>
      </c>
      <c r="X3324" s="458" t="s">
        <v>2803</v>
      </c>
      <c r="Y3324" s="458" t="s">
        <v>2803</v>
      </c>
      <c r="Z3324" s="458" t="s">
        <v>2803</v>
      </c>
      <c r="AA3324" s="458" t="s">
        <v>2803</v>
      </c>
      <c r="AB3324" s="458" t="s">
        <v>2803</v>
      </c>
      <c r="AC3324" s="458" t="s">
        <v>2803</v>
      </c>
      <c r="AD3324" s="70" t="s">
        <v>60</v>
      </c>
      <c r="AE3324" s="70" t="s">
        <v>97</v>
      </c>
      <c r="AF3324" s="70"/>
      <c r="AG3324" s="70" t="s">
        <v>6276</v>
      </c>
      <c r="AH3324" s="161"/>
      <c r="AI3324" s="161"/>
      <c r="AJ3324" s="161"/>
    </row>
    <row r="3325" spans="1:36" ht="31.5" hidden="1" customHeight="1" x14ac:dyDescent="0.2">
      <c r="A3325" s="162" t="s">
        <v>2030</v>
      </c>
      <c r="B3325" s="65" t="s">
        <v>116</v>
      </c>
      <c r="C3325" s="65" t="s">
        <v>36</v>
      </c>
      <c r="D3325" s="37">
        <v>41719</v>
      </c>
      <c r="E3325" s="177">
        <v>0.47222222222222227</v>
      </c>
      <c r="F3325" s="37">
        <v>41719</v>
      </c>
      <c r="G3325" s="177">
        <v>0.58333333333333337</v>
      </c>
      <c r="H3325" s="199">
        <f t="shared" si="115"/>
        <v>0.11111111111677019</v>
      </c>
      <c r="I3325" s="65">
        <v>5</v>
      </c>
      <c r="J3325" s="65" t="s">
        <v>178</v>
      </c>
      <c r="K3325" s="65" t="s">
        <v>134</v>
      </c>
      <c r="L3325" s="65" t="s">
        <v>130</v>
      </c>
      <c r="M3325" s="65" t="s">
        <v>227</v>
      </c>
      <c r="N3325" s="65" t="s">
        <v>103</v>
      </c>
      <c r="O3325" s="65" t="s">
        <v>66</v>
      </c>
      <c r="P3325" s="65" t="s">
        <v>467</v>
      </c>
      <c r="Q3325" s="65" t="s">
        <v>1896</v>
      </c>
      <c r="R3325" s="65">
        <v>7.43</v>
      </c>
      <c r="S3325" s="65"/>
      <c r="T3325" s="135">
        <f t="shared" si="114"/>
        <v>7.43</v>
      </c>
      <c r="U3325" s="70" t="s">
        <v>75</v>
      </c>
      <c r="V3325" s="70">
        <v>1965</v>
      </c>
      <c r="W3325" s="70" t="s">
        <v>171</v>
      </c>
      <c r="X3325" s="458" t="s">
        <v>2803</v>
      </c>
      <c r="Y3325" s="70" t="s">
        <v>6277</v>
      </c>
      <c r="Z3325" s="70">
        <v>100</v>
      </c>
      <c r="AA3325" s="458" t="s">
        <v>2803</v>
      </c>
      <c r="AB3325" s="70">
        <v>0</v>
      </c>
      <c r="AC3325" s="458" t="s">
        <v>2803</v>
      </c>
      <c r="AD3325" s="70" t="s">
        <v>62</v>
      </c>
      <c r="AE3325" s="70" t="s">
        <v>102</v>
      </c>
      <c r="AF3325" s="70"/>
      <c r="AG3325" s="70" t="s">
        <v>3748</v>
      </c>
      <c r="AH3325" s="161"/>
      <c r="AI3325" s="161"/>
      <c r="AJ3325" s="161"/>
    </row>
    <row r="3326" spans="1:36" ht="94.5" hidden="1" customHeight="1" x14ac:dyDescent="0.2">
      <c r="A3326" s="162" t="s">
        <v>2030</v>
      </c>
      <c r="B3326" s="65" t="s">
        <v>116</v>
      </c>
      <c r="C3326" s="65" t="s">
        <v>36</v>
      </c>
      <c r="D3326" s="37">
        <v>41724</v>
      </c>
      <c r="E3326" s="73">
        <v>0.80972222222222223</v>
      </c>
      <c r="F3326" s="37">
        <v>41724</v>
      </c>
      <c r="G3326" s="73">
        <v>0.81666666666666676</v>
      </c>
      <c r="H3326" s="199">
        <f t="shared" si="115"/>
        <v>6.9444444452528842E-3</v>
      </c>
      <c r="I3326" s="65">
        <v>14</v>
      </c>
      <c r="J3326" s="65" t="s">
        <v>146</v>
      </c>
      <c r="K3326" s="65" t="s">
        <v>135</v>
      </c>
      <c r="L3326" s="65" t="s">
        <v>128</v>
      </c>
      <c r="M3326" s="65" t="s">
        <v>276</v>
      </c>
      <c r="N3326" s="65" t="s">
        <v>103</v>
      </c>
      <c r="O3326" s="65" t="s">
        <v>66</v>
      </c>
      <c r="P3326" s="74" t="s">
        <v>1955</v>
      </c>
      <c r="Q3326" s="74" t="s">
        <v>1956</v>
      </c>
      <c r="R3326" s="65">
        <v>0.65</v>
      </c>
      <c r="S3326" s="65"/>
      <c r="T3326" s="135">
        <f t="shared" si="114"/>
        <v>0.65</v>
      </c>
      <c r="U3326" s="65" t="s">
        <v>75</v>
      </c>
      <c r="V3326" s="65">
        <v>1981</v>
      </c>
      <c r="W3326" s="65" t="s">
        <v>2286</v>
      </c>
      <c r="X3326" s="458" t="s">
        <v>2803</v>
      </c>
      <c r="Y3326" s="65" t="s">
        <v>6278</v>
      </c>
      <c r="Z3326" s="65">
        <v>100</v>
      </c>
      <c r="AA3326" s="65" t="s">
        <v>6279</v>
      </c>
      <c r="AB3326" s="65">
        <v>0</v>
      </c>
      <c r="AC3326" s="458" t="s">
        <v>2803</v>
      </c>
      <c r="AD3326" s="65" t="s">
        <v>49</v>
      </c>
      <c r="AE3326" s="65" t="s">
        <v>102</v>
      </c>
      <c r="AF3326" s="65" t="s">
        <v>101</v>
      </c>
      <c r="AG3326" s="65" t="s">
        <v>6280</v>
      </c>
      <c r="AH3326" s="161"/>
      <c r="AI3326" s="161"/>
      <c r="AJ3326" s="161"/>
    </row>
    <row r="3327" spans="1:36" ht="47.25" hidden="1" customHeight="1" x14ac:dyDescent="0.2">
      <c r="A3327" s="162" t="s">
        <v>2030</v>
      </c>
      <c r="B3327" s="65" t="s">
        <v>116</v>
      </c>
      <c r="C3327" s="65" t="s">
        <v>36</v>
      </c>
      <c r="D3327" s="37">
        <v>41724</v>
      </c>
      <c r="E3327" s="73">
        <v>0.97430555555555554</v>
      </c>
      <c r="F3327" s="37">
        <v>41725</v>
      </c>
      <c r="G3327" s="73">
        <v>6.1111111111111116E-2</v>
      </c>
      <c r="H3327" s="199">
        <f t="shared" si="115"/>
        <v>8.6805555554747116E-2</v>
      </c>
      <c r="I3327" s="65">
        <v>1</v>
      </c>
      <c r="J3327" s="65" t="s">
        <v>178</v>
      </c>
      <c r="K3327" s="65" t="s">
        <v>134</v>
      </c>
      <c r="L3327" s="65" t="s">
        <v>125</v>
      </c>
      <c r="M3327" s="65" t="s">
        <v>230</v>
      </c>
      <c r="N3327" s="65" t="s">
        <v>103</v>
      </c>
      <c r="O3327" s="65" t="s">
        <v>66</v>
      </c>
      <c r="P3327" s="74" t="s">
        <v>1957</v>
      </c>
      <c r="Q3327" s="74" t="s">
        <v>1958</v>
      </c>
      <c r="R3327" s="65">
        <v>0.13</v>
      </c>
      <c r="S3327" s="65"/>
      <c r="T3327" s="135">
        <f t="shared" si="114"/>
        <v>0.13</v>
      </c>
      <c r="U3327" s="65" t="s">
        <v>75</v>
      </c>
      <c r="V3327" s="65">
        <v>1969</v>
      </c>
      <c r="W3327" s="65" t="s">
        <v>6281</v>
      </c>
      <c r="X3327" s="458" t="s">
        <v>2803</v>
      </c>
      <c r="Y3327" s="65" t="s">
        <v>6282</v>
      </c>
      <c r="Z3327" s="65">
        <v>100</v>
      </c>
      <c r="AA3327" s="65" t="s">
        <v>6283</v>
      </c>
      <c r="AB3327" s="65">
        <v>0</v>
      </c>
      <c r="AC3327" s="458" t="s">
        <v>2803</v>
      </c>
      <c r="AD3327" s="65" t="s">
        <v>55</v>
      </c>
      <c r="AE3327" s="65" t="s">
        <v>101</v>
      </c>
      <c r="AF3327" s="65"/>
      <c r="AG3327" s="65" t="s">
        <v>6284</v>
      </c>
      <c r="AH3327" s="161"/>
      <c r="AI3327" s="161"/>
      <c r="AJ3327" s="161"/>
    </row>
    <row r="3328" spans="1:36" ht="31.5" hidden="1" customHeight="1" x14ac:dyDescent="0.2">
      <c r="A3328" s="162" t="s">
        <v>2030</v>
      </c>
      <c r="B3328" s="65" t="s">
        <v>116</v>
      </c>
      <c r="C3328" s="65" t="s">
        <v>865</v>
      </c>
      <c r="D3328" s="37">
        <v>41726</v>
      </c>
      <c r="E3328" s="73">
        <v>0.54166666666666663</v>
      </c>
      <c r="F3328" s="37">
        <v>41726</v>
      </c>
      <c r="G3328" s="73">
        <v>0.54236111111111118</v>
      </c>
      <c r="H3328" s="199">
        <f t="shared" si="115"/>
        <v>6.944444467080757E-4</v>
      </c>
      <c r="I3328" s="65">
        <v>137</v>
      </c>
      <c r="J3328" s="65" t="s">
        <v>1817</v>
      </c>
      <c r="K3328" s="65" t="s">
        <v>133</v>
      </c>
      <c r="L3328" s="65" t="s">
        <v>127</v>
      </c>
      <c r="M3328" s="65" t="s">
        <v>2013</v>
      </c>
      <c r="N3328" s="65">
        <v>110</v>
      </c>
      <c r="O3328" s="65" t="s">
        <v>66</v>
      </c>
      <c r="P3328" s="74" t="s">
        <v>2014</v>
      </c>
      <c r="Q3328" s="74" t="s">
        <v>2015</v>
      </c>
      <c r="R3328" s="65"/>
      <c r="S3328" s="65">
        <v>28.29</v>
      </c>
      <c r="T3328" s="135">
        <f t="shared" si="114"/>
        <v>28.29</v>
      </c>
      <c r="U3328" s="70" t="s">
        <v>75</v>
      </c>
      <c r="V3328" s="70">
        <v>1986</v>
      </c>
      <c r="W3328" s="70" t="s">
        <v>6086</v>
      </c>
      <c r="X3328" s="458" t="s">
        <v>2803</v>
      </c>
      <c r="Y3328" s="458" t="s">
        <v>6285</v>
      </c>
      <c r="Z3328" s="70">
        <v>100</v>
      </c>
      <c r="AA3328" s="70" t="s">
        <v>6286</v>
      </c>
      <c r="AB3328" s="70">
        <v>1</v>
      </c>
      <c r="AC3328" s="458" t="s">
        <v>2803</v>
      </c>
      <c r="AD3328" s="70" t="s">
        <v>57</v>
      </c>
      <c r="AE3328" s="70" t="s">
        <v>102</v>
      </c>
      <c r="AF3328" s="70"/>
      <c r="AG3328" s="70" t="s">
        <v>6287</v>
      </c>
      <c r="AH3328" s="161"/>
      <c r="AI3328" s="161" t="s">
        <v>387</v>
      </c>
      <c r="AJ3328" s="3" t="s">
        <v>2261</v>
      </c>
    </row>
    <row r="3329" spans="1:36" ht="31.5" hidden="1" customHeight="1" x14ac:dyDescent="0.2">
      <c r="A3329" s="162" t="s">
        <v>2030</v>
      </c>
      <c r="B3329" s="65" t="s">
        <v>116</v>
      </c>
      <c r="C3329" s="65" t="s">
        <v>36</v>
      </c>
      <c r="D3329" s="37">
        <v>41728</v>
      </c>
      <c r="E3329" s="73">
        <v>0.79999999999999993</v>
      </c>
      <c r="F3329" s="37">
        <v>41728</v>
      </c>
      <c r="G3329" s="73">
        <v>0.79999999999999993</v>
      </c>
      <c r="H3329" s="199">
        <f t="shared" si="115"/>
        <v>0</v>
      </c>
      <c r="I3329" s="65">
        <v>9</v>
      </c>
      <c r="J3329" s="65" t="s">
        <v>178</v>
      </c>
      <c r="K3329" s="65" t="s">
        <v>132</v>
      </c>
      <c r="L3329" s="65" t="s">
        <v>128</v>
      </c>
      <c r="M3329" s="65" t="s">
        <v>2016</v>
      </c>
      <c r="N3329" s="65" t="s">
        <v>103</v>
      </c>
      <c r="O3329" s="65" t="s">
        <v>66</v>
      </c>
      <c r="P3329" s="65" t="s">
        <v>2017</v>
      </c>
      <c r="Q3329" s="65" t="s">
        <v>2018</v>
      </c>
      <c r="R3329" s="65">
        <v>48.48</v>
      </c>
      <c r="S3329" s="65">
        <v>2.83</v>
      </c>
      <c r="T3329" s="135">
        <f t="shared" si="114"/>
        <v>51.309999999999995</v>
      </c>
      <c r="U3329" s="65" t="s">
        <v>75</v>
      </c>
      <c r="V3329" s="65">
        <v>2004</v>
      </c>
      <c r="W3329" s="65" t="s">
        <v>2286</v>
      </c>
      <c r="X3329" s="458" t="s">
        <v>2803</v>
      </c>
      <c r="Y3329" s="1496" t="s">
        <v>6288</v>
      </c>
      <c r="Z3329" s="65">
        <v>100</v>
      </c>
      <c r="AA3329" s="65" t="s">
        <v>6289</v>
      </c>
      <c r="AB3329" s="65">
        <v>1</v>
      </c>
      <c r="AC3329" s="458" t="s">
        <v>2803</v>
      </c>
      <c r="AD3329" s="65" t="s">
        <v>62</v>
      </c>
      <c r="AE3329" s="65" t="s">
        <v>102</v>
      </c>
      <c r="AF3329" s="65" t="s">
        <v>101</v>
      </c>
      <c r="AG3329" s="65" t="s">
        <v>6290</v>
      </c>
      <c r="AH3329" s="161"/>
      <c r="AI3329" s="161"/>
      <c r="AJ3329" s="3" t="s">
        <v>2261</v>
      </c>
    </row>
    <row r="3330" spans="1:36" ht="63" hidden="1" customHeight="1" x14ac:dyDescent="0.2">
      <c r="A3330" s="162" t="s">
        <v>2030</v>
      </c>
      <c r="B3330" s="65" t="s">
        <v>116</v>
      </c>
      <c r="C3330" s="65" t="s">
        <v>36</v>
      </c>
      <c r="D3330" s="37">
        <v>41728</v>
      </c>
      <c r="E3330" s="73">
        <v>0.85555555555555562</v>
      </c>
      <c r="F3330" s="37">
        <v>41728</v>
      </c>
      <c r="G3330" s="73">
        <v>0.85555555555555562</v>
      </c>
      <c r="H3330" s="199">
        <f t="shared" si="115"/>
        <v>0</v>
      </c>
      <c r="I3330" s="65">
        <v>3</v>
      </c>
      <c r="J3330" s="65" t="s">
        <v>178</v>
      </c>
      <c r="K3330" s="65" t="s">
        <v>132</v>
      </c>
      <c r="L3330" s="65" t="s">
        <v>128</v>
      </c>
      <c r="M3330" s="65" t="s">
        <v>276</v>
      </c>
      <c r="N3330" s="65" t="s">
        <v>103</v>
      </c>
      <c r="O3330" s="65" t="s">
        <v>66</v>
      </c>
      <c r="P3330" s="65" t="s">
        <v>2019</v>
      </c>
      <c r="Q3330" s="65" t="s">
        <v>243</v>
      </c>
      <c r="R3330" s="65"/>
      <c r="S3330" s="65">
        <v>1.08</v>
      </c>
      <c r="T3330" s="135">
        <f t="shared" si="114"/>
        <v>1.08</v>
      </c>
      <c r="U3330" s="65" t="s">
        <v>75</v>
      </c>
      <c r="V3330" s="65">
        <v>1969</v>
      </c>
      <c r="W3330" s="65" t="s">
        <v>6281</v>
      </c>
      <c r="X3330" s="458" t="s">
        <v>2803</v>
      </c>
      <c r="Y3330" s="1496" t="s">
        <v>6291</v>
      </c>
      <c r="Z3330" s="65">
        <v>100</v>
      </c>
      <c r="AA3330" s="65" t="s">
        <v>6283</v>
      </c>
      <c r="AB3330" s="65">
        <v>0</v>
      </c>
      <c r="AC3330" s="458" t="s">
        <v>2803</v>
      </c>
      <c r="AD3330" s="65" t="s">
        <v>62</v>
      </c>
      <c r="AE3330" s="65" t="s">
        <v>102</v>
      </c>
      <c r="AF3330" s="65"/>
      <c r="AG3330" s="70" t="s">
        <v>3024</v>
      </c>
      <c r="AH3330" s="161"/>
      <c r="AI3330" s="161"/>
      <c r="AJ3330" s="3" t="s">
        <v>2261</v>
      </c>
    </row>
    <row r="3331" spans="1:36" ht="31.5" hidden="1" customHeight="1" x14ac:dyDescent="0.2">
      <c r="A3331" s="190" t="s">
        <v>2030</v>
      </c>
      <c r="B3331" s="65" t="s">
        <v>116</v>
      </c>
      <c r="C3331" s="65" t="s">
        <v>36</v>
      </c>
      <c r="D3331" s="37">
        <v>41729</v>
      </c>
      <c r="E3331" s="73">
        <v>0.8666666666666667</v>
      </c>
      <c r="F3331" s="37">
        <v>41730</v>
      </c>
      <c r="G3331" s="73">
        <v>0.125</v>
      </c>
      <c r="H3331" s="199">
        <f t="shared" si="115"/>
        <v>0.25833333333139308</v>
      </c>
      <c r="I3331" s="65">
        <v>2</v>
      </c>
      <c r="J3331" s="65" t="s">
        <v>978</v>
      </c>
      <c r="K3331" s="65" t="s">
        <v>134</v>
      </c>
      <c r="L3331" s="65" t="s">
        <v>127</v>
      </c>
      <c r="M3331" s="65" t="s">
        <v>2143</v>
      </c>
      <c r="N3331" s="65" t="s">
        <v>103</v>
      </c>
      <c r="O3331" s="65" t="s">
        <v>66</v>
      </c>
      <c r="P3331" s="74" t="s">
        <v>2144</v>
      </c>
      <c r="Q3331" s="65" t="s">
        <v>2145</v>
      </c>
      <c r="R3331" s="135">
        <v>36.74</v>
      </c>
      <c r="S3331" s="65"/>
      <c r="T3331" s="135">
        <f t="shared" si="114"/>
        <v>36.74</v>
      </c>
      <c r="U3331" s="64" t="s">
        <v>75</v>
      </c>
      <c r="V3331" s="64">
        <v>1963</v>
      </c>
      <c r="W3331" s="64" t="s">
        <v>2287</v>
      </c>
      <c r="X3331" s="461" t="s">
        <v>2803</v>
      </c>
      <c r="Y3331" s="64" t="s">
        <v>6292</v>
      </c>
      <c r="Z3331" s="64">
        <v>100</v>
      </c>
      <c r="AA3331" s="64" t="s">
        <v>6283</v>
      </c>
      <c r="AB3331" s="64">
        <v>0</v>
      </c>
      <c r="AC3331" s="461" t="s">
        <v>2803</v>
      </c>
      <c r="AD3331" s="64" t="s">
        <v>57</v>
      </c>
      <c r="AE3331" s="64" t="s">
        <v>101</v>
      </c>
      <c r="AF3331" s="64"/>
      <c r="AG3331" s="64"/>
      <c r="AH3331" s="161"/>
      <c r="AI3331" s="161" t="s">
        <v>387</v>
      </c>
      <c r="AJ3331" s="161"/>
    </row>
    <row r="3332" spans="1:36" s="3" customFormat="1" ht="31.5" hidden="1" customHeight="1" x14ac:dyDescent="0.2">
      <c r="A3332" s="1105" t="s">
        <v>2104</v>
      </c>
      <c r="B3332" s="65" t="s">
        <v>116</v>
      </c>
      <c r="C3332" s="65" t="s">
        <v>865</v>
      </c>
      <c r="D3332" s="37">
        <v>41730</v>
      </c>
      <c r="E3332" s="73">
        <v>0.46458333333333335</v>
      </c>
      <c r="F3332" s="37">
        <v>41730</v>
      </c>
      <c r="G3332" s="73">
        <v>0.50694444444444442</v>
      </c>
      <c r="H3332" s="199">
        <f t="shared" si="115"/>
        <v>4.2361111110949423E-2</v>
      </c>
      <c r="I3332" s="65">
        <v>2</v>
      </c>
      <c r="J3332" s="65" t="s">
        <v>178</v>
      </c>
      <c r="K3332" s="65" t="s">
        <v>135</v>
      </c>
      <c r="L3332" s="65" t="s">
        <v>125</v>
      </c>
      <c r="M3332" s="65" t="s">
        <v>2150</v>
      </c>
      <c r="N3332" s="65">
        <v>35</v>
      </c>
      <c r="O3332" s="65" t="s">
        <v>63</v>
      </c>
      <c r="P3332" s="65" t="s">
        <v>2151</v>
      </c>
      <c r="Q3332" s="65" t="s">
        <v>2152</v>
      </c>
      <c r="R3332" s="65">
        <v>2.0699999999999998</v>
      </c>
      <c r="S3332" s="65"/>
      <c r="T3332" s="144">
        <f>R3332+S3332</f>
        <v>2.0699999999999998</v>
      </c>
      <c r="U3332" s="65" t="s">
        <v>73</v>
      </c>
      <c r="V3332" s="65" t="s">
        <v>2803</v>
      </c>
      <c r="W3332" s="65" t="s">
        <v>2803</v>
      </c>
      <c r="X3332" s="65" t="s">
        <v>2803</v>
      </c>
      <c r="Y3332" s="65" t="s">
        <v>2803</v>
      </c>
      <c r="Z3332" s="65" t="s">
        <v>2803</v>
      </c>
      <c r="AA3332" s="65" t="s">
        <v>2803</v>
      </c>
      <c r="AB3332" s="65" t="s">
        <v>2803</v>
      </c>
      <c r="AC3332" s="65" t="s">
        <v>2803</v>
      </c>
      <c r="AD3332" s="65" t="s">
        <v>55</v>
      </c>
      <c r="AE3332" s="65" t="s">
        <v>102</v>
      </c>
      <c r="AF3332" s="65"/>
      <c r="AG3332" s="65" t="s">
        <v>6293</v>
      </c>
      <c r="AH3332" s="161"/>
      <c r="AI3332" s="161"/>
      <c r="AJ3332" s="161"/>
    </row>
    <row r="3333" spans="1:36" s="3" customFormat="1" ht="31.5" hidden="1" customHeight="1" x14ac:dyDescent="0.2">
      <c r="A3333" s="1105" t="s">
        <v>2104</v>
      </c>
      <c r="B3333" s="65" t="s">
        <v>116</v>
      </c>
      <c r="C3333" s="65" t="s">
        <v>865</v>
      </c>
      <c r="D3333" s="37">
        <v>41730</v>
      </c>
      <c r="E3333" s="73">
        <v>0.39583333333333331</v>
      </c>
      <c r="F3333" s="37">
        <v>41730</v>
      </c>
      <c r="G3333" s="73">
        <v>0.39583333333333331</v>
      </c>
      <c r="H3333" s="199">
        <f t="shared" si="115"/>
        <v>0</v>
      </c>
      <c r="I3333" s="65">
        <v>60</v>
      </c>
      <c r="J3333" s="65" t="s">
        <v>2146</v>
      </c>
      <c r="K3333" s="65" t="s">
        <v>132</v>
      </c>
      <c r="L3333" s="65" t="s">
        <v>125</v>
      </c>
      <c r="M3333" s="65" t="s">
        <v>2147</v>
      </c>
      <c r="N3333" s="65">
        <v>110</v>
      </c>
      <c r="O3333" s="65" t="s">
        <v>66</v>
      </c>
      <c r="P3333" s="65" t="s">
        <v>2148</v>
      </c>
      <c r="Q3333" s="65" t="s">
        <v>2149</v>
      </c>
      <c r="R3333" s="65"/>
      <c r="S3333" s="65">
        <v>3.75</v>
      </c>
      <c r="T3333" s="144">
        <f>R3333+S3333</f>
        <v>3.75</v>
      </c>
      <c r="U3333" s="65" t="s">
        <v>75</v>
      </c>
      <c r="V3333" s="65" t="s">
        <v>2803</v>
      </c>
      <c r="W3333" s="65" t="s">
        <v>2803</v>
      </c>
      <c r="X3333" s="65" t="s">
        <v>2803</v>
      </c>
      <c r="Y3333" s="65" t="s">
        <v>2803</v>
      </c>
      <c r="Z3333" s="65" t="s">
        <v>2803</v>
      </c>
      <c r="AA3333" s="65" t="s">
        <v>2803</v>
      </c>
      <c r="AB3333" s="65" t="s">
        <v>2803</v>
      </c>
      <c r="AC3333" s="65" t="s">
        <v>2803</v>
      </c>
      <c r="AD3333" s="65" t="s">
        <v>55</v>
      </c>
      <c r="AE3333" s="65" t="s">
        <v>102</v>
      </c>
      <c r="AF3333" s="65"/>
      <c r="AG3333" s="70" t="s">
        <v>3024</v>
      </c>
      <c r="AH3333" s="161"/>
      <c r="AI3333" s="161"/>
      <c r="AJ3333" s="3" t="s">
        <v>2261</v>
      </c>
    </row>
    <row r="3334" spans="1:36" s="3" customFormat="1" ht="31.5" hidden="1" customHeight="1" x14ac:dyDescent="0.2">
      <c r="A3334" s="1105" t="s">
        <v>2104</v>
      </c>
      <c r="B3334" s="65" t="s">
        <v>116</v>
      </c>
      <c r="C3334" s="65" t="s">
        <v>865</v>
      </c>
      <c r="D3334" s="37">
        <v>41730</v>
      </c>
      <c r="E3334" s="73">
        <v>0.63194444444444442</v>
      </c>
      <c r="F3334" s="37">
        <v>41730</v>
      </c>
      <c r="G3334" s="73">
        <v>0.63194444444444442</v>
      </c>
      <c r="H3334" s="199">
        <f t="shared" si="115"/>
        <v>0</v>
      </c>
      <c r="I3334" s="65">
        <v>45</v>
      </c>
      <c r="J3334" s="65" t="s">
        <v>183</v>
      </c>
      <c r="K3334" s="65" t="s">
        <v>132</v>
      </c>
      <c r="L3334" s="65" t="s">
        <v>125</v>
      </c>
      <c r="M3334" s="65" t="s">
        <v>1112</v>
      </c>
      <c r="N3334" s="65">
        <v>110</v>
      </c>
      <c r="O3334" s="65" t="s">
        <v>63</v>
      </c>
      <c r="P3334" s="65" t="s">
        <v>2153</v>
      </c>
      <c r="Q3334" s="65" t="s">
        <v>2154</v>
      </c>
      <c r="R3334" s="65"/>
      <c r="S3334" s="65">
        <v>6.26</v>
      </c>
      <c r="T3334" s="144">
        <f>R3334+S3334</f>
        <v>6.26</v>
      </c>
      <c r="U3334" s="65" t="s">
        <v>82</v>
      </c>
      <c r="V3334" s="65" t="s">
        <v>2803</v>
      </c>
      <c r="W3334" s="65" t="s">
        <v>2803</v>
      </c>
      <c r="X3334" s="65" t="s">
        <v>2803</v>
      </c>
      <c r="Y3334" s="65" t="s">
        <v>2803</v>
      </c>
      <c r="Z3334" s="65" t="s">
        <v>2803</v>
      </c>
      <c r="AA3334" s="65" t="s">
        <v>2803</v>
      </c>
      <c r="AB3334" s="65" t="s">
        <v>2803</v>
      </c>
      <c r="AC3334" s="65" t="s">
        <v>2803</v>
      </c>
      <c r="AD3334" s="65" t="s">
        <v>55</v>
      </c>
      <c r="AE3334" s="65" t="s">
        <v>102</v>
      </c>
      <c r="AF3334" s="65"/>
      <c r="AG3334" s="65" t="s">
        <v>6294</v>
      </c>
      <c r="AH3334" s="161"/>
      <c r="AI3334" s="161"/>
      <c r="AJ3334" s="3" t="s">
        <v>2261</v>
      </c>
    </row>
    <row r="3335" spans="1:36" s="3" customFormat="1" ht="31.5" hidden="1" customHeight="1" x14ac:dyDescent="0.2">
      <c r="A3335" s="1105" t="s">
        <v>2104</v>
      </c>
      <c r="B3335" s="65" t="s">
        <v>116</v>
      </c>
      <c r="C3335" s="65" t="s">
        <v>36</v>
      </c>
      <c r="D3335" s="37">
        <v>41734</v>
      </c>
      <c r="E3335" s="73">
        <v>0.44444444444444442</v>
      </c>
      <c r="F3335" s="37">
        <v>41734</v>
      </c>
      <c r="G3335" s="73">
        <v>0.59166666666666667</v>
      </c>
      <c r="H3335" s="199">
        <f t="shared" si="115"/>
        <v>0.14722222222189885</v>
      </c>
      <c r="I3335" s="65">
        <v>11</v>
      </c>
      <c r="J3335" s="65" t="s">
        <v>178</v>
      </c>
      <c r="K3335" s="65" t="s">
        <v>134</v>
      </c>
      <c r="L3335" s="65" t="s">
        <v>128</v>
      </c>
      <c r="M3335" s="65" t="s">
        <v>285</v>
      </c>
      <c r="N3335" s="65" t="s">
        <v>103</v>
      </c>
      <c r="O3335" s="65" t="s">
        <v>66</v>
      </c>
      <c r="P3335" s="65" t="s">
        <v>2241</v>
      </c>
      <c r="Q3335" s="64" t="s">
        <v>6296</v>
      </c>
      <c r="R3335" s="65">
        <v>7.47</v>
      </c>
      <c r="S3335" s="65"/>
      <c r="T3335" s="144">
        <f>R3335+S3335</f>
        <v>7.47</v>
      </c>
      <c r="U3335" s="65" t="s">
        <v>75</v>
      </c>
      <c r="V3335" s="70">
        <v>1954</v>
      </c>
      <c r="W3335" s="70" t="s">
        <v>1536</v>
      </c>
      <c r="X3335" s="458" t="s">
        <v>2803</v>
      </c>
      <c r="Y3335" s="70" t="s">
        <v>6256</v>
      </c>
      <c r="Z3335" s="70">
        <v>100</v>
      </c>
      <c r="AA3335" s="64" t="s">
        <v>2848</v>
      </c>
      <c r="AB3335" s="70">
        <v>0</v>
      </c>
      <c r="AC3335" s="458" t="s">
        <v>2803</v>
      </c>
      <c r="AD3335" s="65" t="s">
        <v>56</v>
      </c>
      <c r="AE3335" s="65" t="s">
        <v>101</v>
      </c>
      <c r="AF3335" s="65" t="s">
        <v>97</v>
      </c>
      <c r="AG3335" s="65" t="s">
        <v>6295</v>
      </c>
      <c r="AH3335" s="161"/>
      <c r="AI3335" s="161"/>
      <c r="AJ3335" s="161"/>
    </row>
    <row r="3336" spans="1:36" s="3" customFormat="1" ht="31.5" hidden="1" customHeight="1" x14ac:dyDescent="0.2">
      <c r="A3336" s="1105" t="s">
        <v>2104</v>
      </c>
      <c r="B3336" s="65" t="s">
        <v>116</v>
      </c>
      <c r="C3336" s="65" t="s">
        <v>36</v>
      </c>
      <c r="D3336" s="37">
        <v>41735</v>
      </c>
      <c r="E3336" s="73">
        <v>0.65277777777777779</v>
      </c>
      <c r="F3336" s="37">
        <v>41735</v>
      </c>
      <c r="G3336" s="73">
        <v>0.66111111111111109</v>
      </c>
      <c r="H3336" s="199">
        <f t="shared" si="115"/>
        <v>8.333333331393078E-3</v>
      </c>
      <c r="I3336" s="65">
        <v>9</v>
      </c>
      <c r="J3336" s="65" t="s">
        <v>1643</v>
      </c>
      <c r="K3336" s="65" t="s">
        <v>133</v>
      </c>
      <c r="L3336" s="65" t="s">
        <v>125</v>
      </c>
      <c r="M3336" s="65" t="s">
        <v>1813</v>
      </c>
      <c r="N3336" s="65">
        <v>110</v>
      </c>
      <c r="O3336" s="65" t="s">
        <v>66</v>
      </c>
      <c r="P3336" s="64" t="s">
        <v>2242</v>
      </c>
      <c r="Q3336" s="64" t="s">
        <v>2243</v>
      </c>
      <c r="R3336" s="65">
        <v>1.24</v>
      </c>
      <c r="S3336" s="65">
        <v>2.19</v>
      </c>
      <c r="T3336" s="144">
        <f>R3336+S3336</f>
        <v>3.4299999999999997</v>
      </c>
      <c r="U3336" s="65" t="s">
        <v>75</v>
      </c>
      <c r="V3336" s="65" t="s">
        <v>2803</v>
      </c>
      <c r="W3336" s="65" t="s">
        <v>2803</v>
      </c>
      <c r="X3336" s="65" t="s">
        <v>2803</v>
      </c>
      <c r="Y3336" s="65" t="s">
        <v>2803</v>
      </c>
      <c r="Z3336" s="65" t="s">
        <v>2803</v>
      </c>
      <c r="AA3336" s="65" t="s">
        <v>2803</v>
      </c>
      <c r="AB3336" s="65" t="s">
        <v>2803</v>
      </c>
      <c r="AC3336" s="65" t="s">
        <v>2803</v>
      </c>
      <c r="AD3336" s="65" t="s">
        <v>55</v>
      </c>
      <c r="AE3336" s="65" t="s">
        <v>102</v>
      </c>
      <c r="AF3336" s="65"/>
      <c r="AG3336" s="65" t="s">
        <v>6297</v>
      </c>
      <c r="AH3336" s="161"/>
      <c r="AI3336" s="161"/>
      <c r="AJ3336" s="161"/>
    </row>
    <row r="3337" spans="1:36" s="3" customFormat="1" ht="45.6" hidden="1" customHeight="1" x14ac:dyDescent="0.2">
      <c r="A3337" s="1105" t="s">
        <v>2104</v>
      </c>
      <c r="B3337" s="65" t="s">
        <v>116</v>
      </c>
      <c r="C3337" s="65" t="s">
        <v>36</v>
      </c>
      <c r="D3337" s="37">
        <v>41736</v>
      </c>
      <c r="E3337" s="73">
        <v>0.62222222222222223</v>
      </c>
      <c r="F3337" s="37">
        <v>41736</v>
      </c>
      <c r="G3337" s="73">
        <v>0.62222222222222223</v>
      </c>
      <c r="H3337" s="210">
        <f t="shared" si="115"/>
        <v>0</v>
      </c>
      <c r="I3337" s="65">
        <v>10</v>
      </c>
      <c r="J3337" s="65" t="s">
        <v>146</v>
      </c>
      <c r="K3337" s="65" t="s">
        <v>132</v>
      </c>
      <c r="L3337" s="65" t="s">
        <v>128</v>
      </c>
      <c r="M3337" s="65" t="s">
        <v>276</v>
      </c>
      <c r="N3337" s="65" t="s">
        <v>103</v>
      </c>
      <c r="O3337" s="65" t="s">
        <v>66</v>
      </c>
      <c r="P3337" s="74" t="s">
        <v>2397</v>
      </c>
      <c r="Q3337" s="74" t="s">
        <v>2398</v>
      </c>
      <c r="R3337" s="65"/>
      <c r="S3337" s="65">
        <v>2.0499999999999998</v>
      </c>
      <c r="T3337" s="135">
        <f t="shared" ref="T3337:T3368" si="116">SUM(R3337:S3337)</f>
        <v>2.0499999999999998</v>
      </c>
      <c r="U3337" s="64" t="s">
        <v>75</v>
      </c>
      <c r="V3337" s="64">
        <v>1981</v>
      </c>
      <c r="W3337" s="64" t="s">
        <v>171</v>
      </c>
      <c r="X3337" s="64" t="s">
        <v>2803</v>
      </c>
      <c r="Y3337" s="64" t="s">
        <v>6299</v>
      </c>
      <c r="Z3337" s="64">
        <v>100</v>
      </c>
      <c r="AA3337" s="64" t="s">
        <v>6283</v>
      </c>
      <c r="AB3337" s="64">
        <v>0</v>
      </c>
      <c r="AC3337" s="64" t="s">
        <v>2803</v>
      </c>
      <c r="AD3337" s="64" t="s">
        <v>49</v>
      </c>
      <c r="AE3337" s="64" t="s">
        <v>102</v>
      </c>
      <c r="AF3337" s="64"/>
      <c r="AG3337" s="64" t="s">
        <v>3748</v>
      </c>
      <c r="AH3337" s="161"/>
      <c r="AI3337" s="161"/>
      <c r="AJ3337" s="161"/>
    </row>
    <row r="3338" spans="1:36" s="3" customFormat="1" ht="47.25" hidden="1" customHeight="1" x14ac:dyDescent="0.2">
      <c r="A3338" s="1105" t="s">
        <v>2104</v>
      </c>
      <c r="B3338" s="65" t="s">
        <v>116</v>
      </c>
      <c r="C3338" s="65" t="s">
        <v>865</v>
      </c>
      <c r="D3338" s="37">
        <v>41736</v>
      </c>
      <c r="E3338" s="73">
        <v>0.65069444444444446</v>
      </c>
      <c r="F3338" s="37">
        <v>41736</v>
      </c>
      <c r="G3338" s="895">
        <v>0.65069444444444446</v>
      </c>
      <c r="H3338" s="210">
        <f t="shared" si="115"/>
        <v>0</v>
      </c>
      <c r="I3338" s="65">
        <v>161</v>
      </c>
      <c r="J3338" s="65" t="s">
        <v>2399</v>
      </c>
      <c r="K3338" s="65" t="s">
        <v>132</v>
      </c>
      <c r="L3338" s="65" t="s">
        <v>125</v>
      </c>
      <c r="M3338" s="65" t="s">
        <v>2400</v>
      </c>
      <c r="N3338" s="65">
        <v>110</v>
      </c>
      <c r="O3338" s="65" t="s">
        <v>66</v>
      </c>
      <c r="P3338" s="74" t="s">
        <v>2401</v>
      </c>
      <c r="Q3338" s="74" t="s">
        <v>2402</v>
      </c>
      <c r="R3338" s="65"/>
      <c r="S3338" s="65">
        <v>28.38</v>
      </c>
      <c r="T3338" s="135">
        <f t="shared" si="116"/>
        <v>28.38</v>
      </c>
      <c r="U3338" s="65" t="s">
        <v>75</v>
      </c>
      <c r="V3338" s="65" t="s">
        <v>2803</v>
      </c>
      <c r="W3338" s="65" t="s">
        <v>2803</v>
      </c>
      <c r="X3338" s="65" t="s">
        <v>2803</v>
      </c>
      <c r="Y3338" s="65" t="s">
        <v>2803</v>
      </c>
      <c r="Z3338" s="65" t="s">
        <v>2803</v>
      </c>
      <c r="AA3338" s="65" t="s">
        <v>2803</v>
      </c>
      <c r="AB3338" s="65" t="s">
        <v>2803</v>
      </c>
      <c r="AC3338" s="65" t="s">
        <v>2803</v>
      </c>
      <c r="AD3338" s="65" t="s">
        <v>55</v>
      </c>
      <c r="AE3338" s="65" t="s">
        <v>102</v>
      </c>
      <c r="AF3338" s="65"/>
      <c r="AG3338" s="65" t="s">
        <v>6300</v>
      </c>
      <c r="AH3338" s="161"/>
      <c r="AI3338" s="161"/>
      <c r="AJ3338" s="161"/>
    </row>
    <row r="3339" spans="1:36" s="3" customFormat="1" ht="78.75" hidden="1" customHeight="1" x14ac:dyDescent="0.2">
      <c r="A3339" s="1105" t="s">
        <v>2104</v>
      </c>
      <c r="B3339" s="65" t="s">
        <v>116</v>
      </c>
      <c r="C3339" s="65" t="s">
        <v>865</v>
      </c>
      <c r="D3339" s="37">
        <v>41736</v>
      </c>
      <c r="E3339" s="73">
        <v>0.47013888888888888</v>
      </c>
      <c r="F3339" s="37">
        <v>41736</v>
      </c>
      <c r="G3339" s="73">
        <v>0.47986111111111113</v>
      </c>
      <c r="H3339" s="210">
        <f t="shared" si="115"/>
        <v>9.7222222248092294E-3</v>
      </c>
      <c r="I3339" s="65">
        <v>63</v>
      </c>
      <c r="J3339" s="65" t="s">
        <v>2393</v>
      </c>
      <c r="K3339" s="68" t="s">
        <v>133</v>
      </c>
      <c r="L3339" s="65" t="s">
        <v>125</v>
      </c>
      <c r="M3339" s="65" t="s">
        <v>2394</v>
      </c>
      <c r="N3339" s="65">
        <v>110</v>
      </c>
      <c r="O3339" s="65" t="s">
        <v>63</v>
      </c>
      <c r="P3339" s="74" t="s">
        <v>2395</v>
      </c>
      <c r="Q3339" s="74" t="s">
        <v>2396</v>
      </c>
      <c r="R3339" s="65">
        <v>14.92</v>
      </c>
      <c r="S3339" s="65"/>
      <c r="T3339" s="135">
        <f t="shared" si="116"/>
        <v>14.92</v>
      </c>
      <c r="U3339" s="65" t="s">
        <v>82</v>
      </c>
      <c r="V3339" s="65" t="s">
        <v>2803</v>
      </c>
      <c r="W3339" s="65" t="s">
        <v>2803</v>
      </c>
      <c r="X3339" s="65" t="s">
        <v>2803</v>
      </c>
      <c r="Y3339" s="65" t="s">
        <v>2803</v>
      </c>
      <c r="Z3339" s="65" t="s">
        <v>2803</v>
      </c>
      <c r="AA3339" s="65" t="s">
        <v>2803</v>
      </c>
      <c r="AB3339" s="65" t="s">
        <v>2803</v>
      </c>
      <c r="AC3339" s="65" t="s">
        <v>2803</v>
      </c>
      <c r="AD3339" s="65" t="s">
        <v>55</v>
      </c>
      <c r="AE3339" s="65" t="s">
        <v>102</v>
      </c>
      <c r="AF3339" s="65"/>
      <c r="AG3339" s="65" t="s">
        <v>6298</v>
      </c>
      <c r="AH3339" s="161"/>
      <c r="AI3339" s="161"/>
      <c r="AJ3339" s="161"/>
    </row>
    <row r="3340" spans="1:36" s="3" customFormat="1" ht="31.5" hidden="1" customHeight="1" x14ac:dyDescent="0.2">
      <c r="A3340" s="1105" t="s">
        <v>2104</v>
      </c>
      <c r="B3340" s="65" t="s">
        <v>116</v>
      </c>
      <c r="C3340" s="65" t="s">
        <v>36</v>
      </c>
      <c r="D3340" s="37">
        <v>41737</v>
      </c>
      <c r="E3340" s="73">
        <v>0.44305555555555554</v>
      </c>
      <c r="F3340" s="37">
        <v>41737</v>
      </c>
      <c r="G3340" s="73">
        <v>0.44305555555555554</v>
      </c>
      <c r="H3340" s="210">
        <f t="shared" si="115"/>
        <v>0</v>
      </c>
      <c r="I3340" s="65">
        <v>56</v>
      </c>
      <c r="J3340" s="65" t="s">
        <v>275</v>
      </c>
      <c r="K3340" s="65" t="s">
        <v>134</v>
      </c>
      <c r="L3340" s="65" t="s">
        <v>127</v>
      </c>
      <c r="M3340" s="65" t="s">
        <v>2403</v>
      </c>
      <c r="N3340" s="65" t="s">
        <v>103</v>
      </c>
      <c r="O3340" s="65" t="s">
        <v>67</v>
      </c>
      <c r="P3340" s="65" t="s">
        <v>2404</v>
      </c>
      <c r="Q3340" s="65" t="s">
        <v>2405</v>
      </c>
      <c r="R3340" s="65"/>
      <c r="S3340" s="65">
        <v>18.3</v>
      </c>
      <c r="T3340" s="135">
        <f t="shared" si="116"/>
        <v>18.3</v>
      </c>
      <c r="U3340" s="65" t="s">
        <v>76</v>
      </c>
      <c r="V3340" s="65" t="s">
        <v>2803</v>
      </c>
      <c r="W3340" s="65" t="s">
        <v>2803</v>
      </c>
      <c r="X3340" s="65" t="s">
        <v>2803</v>
      </c>
      <c r="Y3340" s="65" t="s">
        <v>2803</v>
      </c>
      <c r="Z3340" s="65" t="s">
        <v>2803</v>
      </c>
      <c r="AA3340" s="65" t="s">
        <v>2803</v>
      </c>
      <c r="AB3340" s="65" t="s">
        <v>2803</v>
      </c>
      <c r="AC3340" s="65" t="s">
        <v>2803</v>
      </c>
      <c r="AD3340" s="65" t="s">
        <v>57</v>
      </c>
      <c r="AE3340" s="65" t="s">
        <v>101</v>
      </c>
      <c r="AF3340" s="65"/>
      <c r="AG3340" s="65" t="s">
        <v>6301</v>
      </c>
      <c r="AH3340" s="161"/>
      <c r="AI3340" s="161" t="s">
        <v>387</v>
      </c>
      <c r="AJ3340" s="161"/>
    </row>
    <row r="3341" spans="1:36" s="3" customFormat="1" ht="31.5" hidden="1" customHeight="1" x14ac:dyDescent="0.2">
      <c r="A3341" s="1105" t="s">
        <v>2104</v>
      </c>
      <c r="B3341" s="65" t="s">
        <v>116</v>
      </c>
      <c r="C3341" s="65" t="s">
        <v>36</v>
      </c>
      <c r="D3341" s="37">
        <v>41739</v>
      </c>
      <c r="E3341" s="73">
        <v>0.46319444444444446</v>
      </c>
      <c r="F3341" s="37">
        <v>41739</v>
      </c>
      <c r="G3341" s="73">
        <v>0.47569444444444442</v>
      </c>
      <c r="H3341" s="210">
        <f t="shared" si="115"/>
        <v>1.2500000004365575E-2</v>
      </c>
      <c r="I3341" s="65">
        <v>13</v>
      </c>
      <c r="J3341" s="65" t="s">
        <v>275</v>
      </c>
      <c r="K3341" s="65" t="s">
        <v>133</v>
      </c>
      <c r="L3341" s="65" t="s">
        <v>130</v>
      </c>
      <c r="M3341" s="65" t="s">
        <v>285</v>
      </c>
      <c r="N3341" s="65" t="s">
        <v>103</v>
      </c>
      <c r="O3341" s="65" t="s">
        <v>66</v>
      </c>
      <c r="P3341" s="65" t="s">
        <v>1199</v>
      </c>
      <c r="Q3341" s="65" t="s">
        <v>2406</v>
      </c>
      <c r="R3341" s="65">
        <v>1.37</v>
      </c>
      <c r="S3341" s="65"/>
      <c r="T3341" s="135">
        <f t="shared" si="116"/>
        <v>1.37</v>
      </c>
      <c r="U3341" s="64" t="s">
        <v>75</v>
      </c>
      <c r="V3341" s="64">
        <v>1988</v>
      </c>
      <c r="W3341" s="64" t="s">
        <v>2287</v>
      </c>
      <c r="X3341" s="64" t="s">
        <v>2803</v>
      </c>
      <c r="Y3341" s="64" t="s">
        <v>6302</v>
      </c>
      <c r="Z3341" s="64">
        <v>100</v>
      </c>
      <c r="AA3341" s="998" t="s">
        <v>6303</v>
      </c>
      <c r="AB3341" s="64">
        <v>0</v>
      </c>
      <c r="AC3341" s="64" t="s">
        <v>2803</v>
      </c>
      <c r="AD3341" s="64" t="s">
        <v>59</v>
      </c>
      <c r="AE3341" s="64" t="s">
        <v>97</v>
      </c>
      <c r="AF3341" s="64"/>
      <c r="AG3341" s="70" t="s">
        <v>6304</v>
      </c>
      <c r="AH3341" s="161"/>
      <c r="AI3341" s="161"/>
      <c r="AJ3341" s="161"/>
    </row>
    <row r="3342" spans="1:36" s="3" customFormat="1" ht="94.5" hidden="1" customHeight="1" x14ac:dyDescent="0.2">
      <c r="A3342" s="1105" t="s">
        <v>2104</v>
      </c>
      <c r="B3342" s="65" t="s">
        <v>116</v>
      </c>
      <c r="C3342" s="65" t="s">
        <v>865</v>
      </c>
      <c r="D3342" s="37">
        <v>41739</v>
      </c>
      <c r="E3342" s="73">
        <v>0.54305555555555551</v>
      </c>
      <c r="F3342" s="37">
        <v>41739</v>
      </c>
      <c r="G3342" s="73">
        <v>0.54305555555555551</v>
      </c>
      <c r="H3342" s="210">
        <f t="shared" si="115"/>
        <v>0</v>
      </c>
      <c r="I3342" s="65">
        <v>16</v>
      </c>
      <c r="J3342" s="65" t="s">
        <v>1652</v>
      </c>
      <c r="K3342" s="65" t="s">
        <v>134</v>
      </c>
      <c r="L3342" s="65" t="s">
        <v>125</v>
      </c>
      <c r="M3342" s="65" t="s">
        <v>2407</v>
      </c>
      <c r="N3342" s="65" t="s">
        <v>103</v>
      </c>
      <c r="O3342" s="65" t="s">
        <v>66</v>
      </c>
      <c r="P3342" s="65" t="s">
        <v>2760</v>
      </c>
      <c r="Q3342" s="65" t="s">
        <v>2761</v>
      </c>
      <c r="R3342" s="65"/>
      <c r="S3342" s="65">
        <v>3.58</v>
      </c>
      <c r="T3342" s="135">
        <f t="shared" si="116"/>
        <v>3.58</v>
      </c>
      <c r="U3342" s="65" t="s">
        <v>75</v>
      </c>
      <c r="V3342" s="65" t="s">
        <v>2803</v>
      </c>
      <c r="W3342" s="65" t="s">
        <v>2803</v>
      </c>
      <c r="X3342" s="65" t="s">
        <v>2803</v>
      </c>
      <c r="Y3342" s="65" t="s">
        <v>2803</v>
      </c>
      <c r="Z3342" s="65" t="s">
        <v>2803</v>
      </c>
      <c r="AA3342" s="65" t="s">
        <v>2803</v>
      </c>
      <c r="AB3342" s="65" t="s">
        <v>2803</v>
      </c>
      <c r="AC3342" s="65" t="s">
        <v>2803</v>
      </c>
      <c r="AD3342" s="65" t="s">
        <v>55</v>
      </c>
      <c r="AE3342" s="65" t="s">
        <v>102</v>
      </c>
      <c r="AF3342" s="65"/>
      <c r="AG3342" s="65" t="s">
        <v>6305</v>
      </c>
      <c r="AH3342" s="161"/>
      <c r="AI3342" s="161"/>
      <c r="AJ3342" s="161"/>
    </row>
    <row r="3343" spans="1:36" s="3" customFormat="1" ht="31.5" hidden="1" customHeight="1" x14ac:dyDescent="0.2">
      <c r="A3343" s="1105" t="s">
        <v>2104</v>
      </c>
      <c r="B3343" s="65" t="s">
        <v>116</v>
      </c>
      <c r="C3343" s="65" t="s">
        <v>36</v>
      </c>
      <c r="D3343" s="37">
        <v>41742</v>
      </c>
      <c r="E3343" s="73">
        <v>0.42291666666666666</v>
      </c>
      <c r="F3343" s="37">
        <v>41742</v>
      </c>
      <c r="G3343" s="73">
        <v>0.66041666666666665</v>
      </c>
      <c r="H3343" s="210">
        <f t="shared" si="115"/>
        <v>0.23749999999563443</v>
      </c>
      <c r="I3343" s="65">
        <v>4</v>
      </c>
      <c r="J3343" s="65" t="s">
        <v>978</v>
      </c>
      <c r="K3343" s="65" t="s">
        <v>136</v>
      </c>
      <c r="L3343" s="65" t="s">
        <v>130</v>
      </c>
      <c r="M3343" s="65" t="s">
        <v>2757</v>
      </c>
      <c r="N3343" s="65">
        <v>35</v>
      </c>
      <c r="O3343" s="65" t="s">
        <v>63</v>
      </c>
      <c r="P3343" s="74" t="s">
        <v>2758</v>
      </c>
      <c r="Q3343" s="74" t="s">
        <v>2759</v>
      </c>
      <c r="R3343" s="135">
        <v>29.46</v>
      </c>
      <c r="S3343" s="65"/>
      <c r="T3343" s="135">
        <f t="shared" si="116"/>
        <v>29.46</v>
      </c>
      <c r="U3343" s="65" t="s">
        <v>76</v>
      </c>
      <c r="V3343" s="65">
        <v>1986</v>
      </c>
      <c r="W3343" s="65" t="s">
        <v>6306</v>
      </c>
      <c r="X3343" s="65" t="s">
        <v>2803</v>
      </c>
      <c r="Y3343" s="65" t="s">
        <v>6307</v>
      </c>
      <c r="Z3343" s="65">
        <v>100</v>
      </c>
      <c r="AA3343" s="65" t="s">
        <v>6283</v>
      </c>
      <c r="AB3343" s="65">
        <v>0</v>
      </c>
      <c r="AC3343" s="65" t="s">
        <v>6308</v>
      </c>
      <c r="AD3343" s="65" t="s">
        <v>61</v>
      </c>
      <c r="AE3343" s="65" t="s">
        <v>101</v>
      </c>
      <c r="AF3343" s="65"/>
      <c r="AG3343" s="65" t="s">
        <v>6309</v>
      </c>
      <c r="AH3343" s="161"/>
      <c r="AI3343" s="161"/>
      <c r="AJ3343" s="161"/>
    </row>
    <row r="3344" spans="1:36" s="3" customFormat="1" ht="78.75" hidden="1" customHeight="1" x14ac:dyDescent="0.2">
      <c r="A3344" s="1105" t="s">
        <v>2104</v>
      </c>
      <c r="B3344" s="65" t="s">
        <v>116</v>
      </c>
      <c r="C3344" s="65" t="s">
        <v>36</v>
      </c>
      <c r="D3344" s="37">
        <v>41743</v>
      </c>
      <c r="E3344" s="73">
        <v>0.54236111111111118</v>
      </c>
      <c r="F3344" s="37">
        <v>41743</v>
      </c>
      <c r="G3344" s="73">
        <v>0.54722222222222217</v>
      </c>
      <c r="H3344" s="210">
        <f t="shared" si="115"/>
        <v>4.8611111124046147E-3</v>
      </c>
      <c r="I3344" s="65">
        <v>11</v>
      </c>
      <c r="J3344" s="65" t="s">
        <v>178</v>
      </c>
      <c r="K3344" s="65" t="s">
        <v>133</v>
      </c>
      <c r="L3344" s="65" t="s">
        <v>130</v>
      </c>
      <c r="M3344" s="65" t="s">
        <v>285</v>
      </c>
      <c r="N3344" s="65" t="s">
        <v>103</v>
      </c>
      <c r="O3344" s="65" t="s">
        <v>66</v>
      </c>
      <c r="P3344" s="65" t="s">
        <v>1647</v>
      </c>
      <c r="Q3344" s="65" t="s">
        <v>2846</v>
      </c>
      <c r="R3344" s="65">
        <v>0.25</v>
      </c>
      <c r="S3344" s="65"/>
      <c r="T3344" s="135">
        <f t="shared" si="116"/>
        <v>0.25</v>
      </c>
      <c r="U3344" s="65" t="s">
        <v>75</v>
      </c>
      <c r="V3344" s="65">
        <v>1954</v>
      </c>
      <c r="W3344" s="65" t="s">
        <v>1536</v>
      </c>
      <c r="X3344" s="65" t="s">
        <v>2803</v>
      </c>
      <c r="Y3344" s="65" t="s">
        <v>2847</v>
      </c>
      <c r="Z3344" s="65">
        <v>100</v>
      </c>
      <c r="AA3344" s="64" t="s">
        <v>2848</v>
      </c>
      <c r="AB3344" s="65">
        <v>0</v>
      </c>
      <c r="AC3344" s="65" t="s">
        <v>2803</v>
      </c>
      <c r="AD3344" s="65" t="s">
        <v>56</v>
      </c>
      <c r="AE3344" s="65" t="s">
        <v>101</v>
      </c>
      <c r="AF3344" s="65" t="s">
        <v>97</v>
      </c>
      <c r="AG3344" s="64"/>
      <c r="AH3344" s="161"/>
      <c r="AI3344" s="161"/>
      <c r="AJ3344" s="161"/>
    </row>
    <row r="3345" spans="1:36" s="3" customFormat="1" ht="63" hidden="1" customHeight="1" x14ac:dyDescent="0.2">
      <c r="A3345" s="1105" t="s">
        <v>2104</v>
      </c>
      <c r="B3345" s="65" t="s">
        <v>116</v>
      </c>
      <c r="C3345" s="65" t="s">
        <v>865</v>
      </c>
      <c r="D3345" s="37">
        <v>41743</v>
      </c>
      <c r="E3345" s="73">
        <v>0.48749999999999999</v>
      </c>
      <c r="F3345" s="37">
        <v>41743</v>
      </c>
      <c r="G3345" s="73">
        <v>0.48749999999999999</v>
      </c>
      <c r="H3345" s="210">
        <f t="shared" si="115"/>
        <v>0</v>
      </c>
      <c r="I3345" s="65">
        <v>70</v>
      </c>
      <c r="J3345" s="65" t="s">
        <v>2393</v>
      </c>
      <c r="K3345" s="65" t="s">
        <v>132</v>
      </c>
      <c r="L3345" s="65" t="s">
        <v>125</v>
      </c>
      <c r="M3345" s="65" t="s">
        <v>2394</v>
      </c>
      <c r="N3345" s="65">
        <v>110</v>
      </c>
      <c r="O3345" s="65" t="s">
        <v>63</v>
      </c>
      <c r="P3345" s="74" t="s">
        <v>2844</v>
      </c>
      <c r="Q3345" s="74" t="s">
        <v>2845</v>
      </c>
      <c r="R3345" s="65"/>
      <c r="S3345" s="65">
        <v>5.91</v>
      </c>
      <c r="T3345" s="135">
        <f t="shared" si="116"/>
        <v>5.91</v>
      </c>
      <c r="U3345" s="65" t="s">
        <v>75</v>
      </c>
      <c r="V3345" s="65" t="s">
        <v>2803</v>
      </c>
      <c r="W3345" s="65" t="s">
        <v>2803</v>
      </c>
      <c r="X3345" s="65" t="s">
        <v>2803</v>
      </c>
      <c r="Y3345" s="1496" t="s">
        <v>2803</v>
      </c>
      <c r="Z3345" s="65" t="s">
        <v>2803</v>
      </c>
      <c r="AA3345" s="65" t="s">
        <v>2803</v>
      </c>
      <c r="AB3345" s="65" t="s">
        <v>2803</v>
      </c>
      <c r="AC3345" s="65" t="s">
        <v>2803</v>
      </c>
      <c r="AD3345" s="65" t="s">
        <v>55</v>
      </c>
      <c r="AE3345" s="65" t="s">
        <v>102</v>
      </c>
      <c r="AF3345" s="65"/>
      <c r="AG3345" s="64"/>
      <c r="AH3345" s="161"/>
      <c r="AI3345" s="161"/>
      <c r="AJ3345" s="161"/>
    </row>
    <row r="3346" spans="1:36" s="3" customFormat="1" ht="78.75" hidden="1" customHeight="1" x14ac:dyDescent="0.2">
      <c r="A3346" s="1105" t="s">
        <v>2104</v>
      </c>
      <c r="B3346" s="65" t="s">
        <v>116</v>
      </c>
      <c r="C3346" s="65" t="s">
        <v>36</v>
      </c>
      <c r="D3346" s="37">
        <v>41748</v>
      </c>
      <c r="E3346" s="73">
        <v>0.64236111111111105</v>
      </c>
      <c r="F3346" s="37">
        <v>41748</v>
      </c>
      <c r="G3346" s="73">
        <v>0.68819444444444444</v>
      </c>
      <c r="H3346" s="210">
        <f t="shared" si="115"/>
        <v>4.5833333337213844E-2</v>
      </c>
      <c r="I3346" s="65">
        <v>2</v>
      </c>
      <c r="J3346" s="65" t="s">
        <v>275</v>
      </c>
      <c r="K3346" s="65" t="s">
        <v>133</v>
      </c>
      <c r="L3346" s="65" t="s">
        <v>127</v>
      </c>
      <c r="M3346" s="65" t="s">
        <v>230</v>
      </c>
      <c r="N3346" s="65" t="s">
        <v>103</v>
      </c>
      <c r="O3346" s="65" t="s">
        <v>66</v>
      </c>
      <c r="P3346" s="65" t="s">
        <v>2910</v>
      </c>
      <c r="Q3346" s="65" t="s">
        <v>2911</v>
      </c>
      <c r="R3346" s="65">
        <v>6.89</v>
      </c>
      <c r="S3346" s="65"/>
      <c r="T3346" s="135">
        <f t="shared" si="116"/>
        <v>6.89</v>
      </c>
      <c r="U3346" s="65" t="s">
        <v>75</v>
      </c>
      <c r="V3346" s="65">
        <v>1979</v>
      </c>
      <c r="W3346" s="65" t="s">
        <v>171</v>
      </c>
      <c r="X3346" s="65" t="s">
        <v>2803</v>
      </c>
      <c r="Y3346" s="1496" t="s">
        <v>6310</v>
      </c>
      <c r="Z3346" s="65">
        <v>100</v>
      </c>
      <c r="AA3346" s="65" t="s">
        <v>6311</v>
      </c>
      <c r="AB3346" s="65">
        <v>0</v>
      </c>
      <c r="AC3346" s="65" t="s">
        <v>2803</v>
      </c>
      <c r="AD3346" s="65" t="s">
        <v>57</v>
      </c>
      <c r="AE3346" s="65" t="s">
        <v>97</v>
      </c>
      <c r="AF3346" s="65"/>
      <c r="AG3346" s="65" t="s">
        <v>6312</v>
      </c>
      <c r="AH3346" s="161"/>
      <c r="AI3346" s="161" t="s">
        <v>387</v>
      </c>
      <c r="AJ3346" s="161"/>
    </row>
    <row r="3347" spans="1:36" s="3" customFormat="1" ht="31.5" hidden="1" customHeight="1" x14ac:dyDescent="0.2">
      <c r="A3347" s="1105" t="s">
        <v>2104</v>
      </c>
      <c r="B3347" s="68" t="s">
        <v>116</v>
      </c>
      <c r="C3347" s="65" t="s">
        <v>36</v>
      </c>
      <c r="D3347" s="37">
        <v>41750</v>
      </c>
      <c r="E3347" s="73">
        <v>0.56666666666666665</v>
      </c>
      <c r="F3347" s="37">
        <v>41750</v>
      </c>
      <c r="G3347" s="73">
        <v>0.68402777777777779</v>
      </c>
      <c r="H3347" s="210">
        <f t="shared" si="115"/>
        <v>0.117361111115315</v>
      </c>
      <c r="I3347" s="65">
        <v>12</v>
      </c>
      <c r="J3347" s="65" t="s">
        <v>275</v>
      </c>
      <c r="K3347" s="68" t="s">
        <v>134</v>
      </c>
      <c r="L3347" s="65" t="s">
        <v>127</v>
      </c>
      <c r="M3347" s="65" t="s">
        <v>1280</v>
      </c>
      <c r="N3347" s="65" t="s">
        <v>103</v>
      </c>
      <c r="O3347" s="65" t="s">
        <v>66</v>
      </c>
      <c r="P3347" s="74" t="s">
        <v>3016</v>
      </c>
      <c r="Q3347" s="74" t="s">
        <v>3017</v>
      </c>
      <c r="R3347" s="65">
        <v>70.430000000000007</v>
      </c>
      <c r="S3347" s="65"/>
      <c r="T3347" s="135">
        <f t="shared" si="116"/>
        <v>70.430000000000007</v>
      </c>
      <c r="U3347" s="65" t="s">
        <v>75</v>
      </c>
      <c r="V3347" s="65">
        <v>2009</v>
      </c>
      <c r="W3347" s="65" t="s">
        <v>2286</v>
      </c>
      <c r="X3347" s="65" t="s">
        <v>2803</v>
      </c>
      <c r="Y3347" s="65" t="s">
        <v>6313</v>
      </c>
      <c r="Z3347" s="65">
        <v>100</v>
      </c>
      <c r="AA3347" s="65" t="s">
        <v>6314</v>
      </c>
      <c r="AB3347" s="65">
        <v>0</v>
      </c>
      <c r="AC3347" s="65" t="s">
        <v>2803</v>
      </c>
      <c r="AD3347" s="65" t="s">
        <v>57</v>
      </c>
      <c r="AE3347" s="65" t="s">
        <v>101</v>
      </c>
      <c r="AF3347" s="65" t="s">
        <v>102</v>
      </c>
      <c r="AG3347" s="65"/>
      <c r="AH3347" s="161"/>
      <c r="AI3347" s="161" t="s">
        <v>387</v>
      </c>
      <c r="AJ3347" s="161"/>
    </row>
    <row r="3348" spans="1:36" s="3" customFormat="1" ht="31.5" hidden="1" customHeight="1" x14ac:dyDescent="0.2">
      <c r="A3348" s="1105" t="s">
        <v>2104</v>
      </c>
      <c r="B3348" s="68" t="s">
        <v>116</v>
      </c>
      <c r="C3348" s="65" t="s">
        <v>36</v>
      </c>
      <c r="D3348" s="37">
        <v>41751</v>
      </c>
      <c r="E3348" s="73">
        <v>0.56111111111111112</v>
      </c>
      <c r="F3348" s="37">
        <v>41751</v>
      </c>
      <c r="G3348" s="73">
        <v>0.57291666666666663</v>
      </c>
      <c r="H3348" s="210">
        <f t="shared" si="115"/>
        <v>1.1805555550381541E-2</v>
      </c>
      <c r="I3348" s="65">
        <v>12</v>
      </c>
      <c r="J3348" s="65" t="s">
        <v>275</v>
      </c>
      <c r="K3348" s="68" t="s">
        <v>133</v>
      </c>
      <c r="L3348" s="68" t="s">
        <v>130</v>
      </c>
      <c r="M3348" s="65" t="s">
        <v>3018</v>
      </c>
      <c r="N3348" s="65">
        <v>35</v>
      </c>
      <c r="O3348" s="65" t="s">
        <v>66</v>
      </c>
      <c r="P3348" s="74" t="s">
        <v>3019</v>
      </c>
      <c r="Q3348" s="74" t="s">
        <v>3020</v>
      </c>
      <c r="R3348" s="65"/>
      <c r="S3348" s="65">
        <v>1.83</v>
      </c>
      <c r="T3348" s="135">
        <f t="shared" si="116"/>
        <v>1.83</v>
      </c>
      <c r="U3348" s="65" t="s">
        <v>75</v>
      </c>
      <c r="V3348" s="65">
        <v>1996</v>
      </c>
      <c r="W3348" s="65" t="s">
        <v>1268</v>
      </c>
      <c r="X3348" s="65" t="s">
        <v>2803</v>
      </c>
      <c r="Y3348" s="462" t="s">
        <v>6315</v>
      </c>
      <c r="Z3348" s="65">
        <v>100</v>
      </c>
      <c r="AA3348" s="65" t="s">
        <v>6316</v>
      </c>
      <c r="AB3348" s="65">
        <v>0</v>
      </c>
      <c r="AC3348" s="65" t="s">
        <v>2803</v>
      </c>
      <c r="AD3348" s="65" t="s">
        <v>59</v>
      </c>
      <c r="AE3348" s="65" t="s">
        <v>97</v>
      </c>
      <c r="AF3348" s="65" t="s">
        <v>102</v>
      </c>
      <c r="AG3348" s="65" t="s">
        <v>6317</v>
      </c>
      <c r="AH3348" s="161"/>
      <c r="AI3348" s="161"/>
      <c r="AJ3348" s="161"/>
    </row>
    <row r="3349" spans="1:36" s="3" customFormat="1" ht="36" hidden="1" customHeight="1" x14ac:dyDescent="0.2">
      <c r="A3349" s="1105" t="s">
        <v>2104</v>
      </c>
      <c r="B3349" s="65" t="s">
        <v>116</v>
      </c>
      <c r="C3349" s="65" t="s">
        <v>865</v>
      </c>
      <c r="D3349" s="37">
        <v>41752</v>
      </c>
      <c r="E3349" s="73">
        <v>0.22430555555555556</v>
      </c>
      <c r="F3349" s="37">
        <v>41752</v>
      </c>
      <c r="G3349" s="73">
        <v>0.22430555555555556</v>
      </c>
      <c r="H3349" s="210">
        <f t="shared" si="115"/>
        <v>0</v>
      </c>
      <c r="I3349" s="65">
        <v>12</v>
      </c>
      <c r="J3349" s="65" t="s">
        <v>178</v>
      </c>
      <c r="K3349" s="65" t="s">
        <v>132</v>
      </c>
      <c r="L3349" s="65" t="s">
        <v>125</v>
      </c>
      <c r="M3349" s="65" t="s">
        <v>3021</v>
      </c>
      <c r="N3349" s="65">
        <v>110</v>
      </c>
      <c r="O3349" s="65" t="s">
        <v>66</v>
      </c>
      <c r="P3349" s="74" t="s">
        <v>3022</v>
      </c>
      <c r="Q3349" s="74" t="s">
        <v>3023</v>
      </c>
      <c r="R3349" s="65"/>
      <c r="S3349" s="65">
        <v>1.83</v>
      </c>
      <c r="T3349" s="135">
        <f t="shared" si="116"/>
        <v>1.83</v>
      </c>
      <c r="U3349" s="589" t="s">
        <v>75</v>
      </c>
      <c r="V3349" s="589" t="s">
        <v>2803</v>
      </c>
      <c r="W3349" s="589" t="s">
        <v>2803</v>
      </c>
      <c r="X3349" s="589" t="s">
        <v>2803</v>
      </c>
      <c r="Y3349" s="589" t="s">
        <v>2803</v>
      </c>
      <c r="Z3349" s="589" t="s">
        <v>2803</v>
      </c>
      <c r="AA3349" s="589" t="s">
        <v>2803</v>
      </c>
      <c r="AB3349" s="589" t="s">
        <v>2803</v>
      </c>
      <c r="AC3349" s="589" t="s">
        <v>2803</v>
      </c>
      <c r="AD3349" s="589" t="s">
        <v>55</v>
      </c>
      <c r="AE3349" s="589" t="s">
        <v>102</v>
      </c>
      <c r="AF3349" s="589"/>
      <c r="AG3349" s="1017" t="s">
        <v>3024</v>
      </c>
      <c r="AH3349" s="161"/>
      <c r="AI3349" s="161"/>
      <c r="AJ3349" s="161"/>
    </row>
    <row r="3350" spans="1:36" s="3" customFormat="1" ht="47.25" hidden="1" customHeight="1" x14ac:dyDescent="0.2">
      <c r="A3350" s="1105" t="s">
        <v>2104</v>
      </c>
      <c r="B3350" s="65" t="s">
        <v>116</v>
      </c>
      <c r="C3350" s="65" t="s">
        <v>36</v>
      </c>
      <c r="D3350" s="37">
        <v>41753</v>
      </c>
      <c r="E3350" s="73">
        <v>0.6479166666666667</v>
      </c>
      <c r="F3350" s="37">
        <v>41753</v>
      </c>
      <c r="G3350" s="73">
        <v>0.65972222222222221</v>
      </c>
      <c r="H3350" s="210">
        <f t="shared" si="115"/>
        <v>1.1805555550381541E-2</v>
      </c>
      <c r="I3350" s="65">
        <v>52</v>
      </c>
      <c r="J3350" s="65" t="s">
        <v>178</v>
      </c>
      <c r="K3350" s="65" t="s">
        <v>133</v>
      </c>
      <c r="L3350" s="65" t="s">
        <v>128</v>
      </c>
      <c r="M3350" s="65" t="s">
        <v>3031</v>
      </c>
      <c r="N3350" s="65">
        <v>35</v>
      </c>
      <c r="O3350" s="65" t="s">
        <v>63</v>
      </c>
      <c r="P3350" s="65" t="s">
        <v>3032</v>
      </c>
      <c r="Q3350" s="65" t="s">
        <v>3033</v>
      </c>
      <c r="R3350" s="65">
        <v>24.02</v>
      </c>
      <c r="S3350" s="65"/>
      <c r="T3350" s="135">
        <f t="shared" si="116"/>
        <v>24.02</v>
      </c>
      <c r="U3350" s="65" t="s">
        <v>75</v>
      </c>
      <c r="V3350" s="65">
        <v>1970</v>
      </c>
      <c r="W3350" s="65" t="s">
        <v>1268</v>
      </c>
      <c r="X3350" s="65" t="s">
        <v>2803</v>
      </c>
      <c r="Y3350" s="65" t="s">
        <v>6318</v>
      </c>
      <c r="Z3350" s="65">
        <v>100</v>
      </c>
      <c r="AA3350" s="65" t="s">
        <v>6319</v>
      </c>
      <c r="AB3350" s="65">
        <v>0</v>
      </c>
      <c r="AC3350" s="65" t="s">
        <v>2803</v>
      </c>
      <c r="AD3350" s="65" t="s">
        <v>56</v>
      </c>
      <c r="AE3350" s="65" t="s">
        <v>97</v>
      </c>
      <c r="AF3350" s="65"/>
      <c r="AG3350" s="65" t="s">
        <v>6320</v>
      </c>
      <c r="AH3350" s="161"/>
      <c r="AI3350" s="161"/>
      <c r="AJ3350" s="161"/>
    </row>
    <row r="3351" spans="1:36" s="3" customFormat="1" ht="246" hidden="1" customHeight="1" x14ac:dyDescent="0.2">
      <c r="A3351" s="1105" t="s">
        <v>2104</v>
      </c>
      <c r="B3351" s="65" t="s">
        <v>116</v>
      </c>
      <c r="C3351" s="65" t="s">
        <v>865</v>
      </c>
      <c r="D3351" s="37">
        <v>41753</v>
      </c>
      <c r="E3351" s="73">
        <v>0.54027777777777775</v>
      </c>
      <c r="F3351" s="37">
        <v>41753</v>
      </c>
      <c r="G3351" s="73">
        <v>0.54583333333333328</v>
      </c>
      <c r="H3351" s="210">
        <f t="shared" si="115"/>
        <v>5.5555555518367328E-3</v>
      </c>
      <c r="I3351" s="65">
        <v>31</v>
      </c>
      <c r="J3351" s="65" t="s">
        <v>2399</v>
      </c>
      <c r="K3351" s="65" t="s">
        <v>134</v>
      </c>
      <c r="L3351" s="65" t="s">
        <v>125</v>
      </c>
      <c r="M3351" s="65" t="s">
        <v>3025</v>
      </c>
      <c r="N3351" s="65">
        <v>110</v>
      </c>
      <c r="O3351" s="65" t="s">
        <v>66</v>
      </c>
      <c r="P3351" s="74" t="s">
        <v>3026</v>
      </c>
      <c r="Q3351" s="74" t="s">
        <v>3027</v>
      </c>
      <c r="R3351" s="65">
        <v>1.47</v>
      </c>
      <c r="S3351" s="65"/>
      <c r="T3351" s="135">
        <f t="shared" si="116"/>
        <v>1.47</v>
      </c>
      <c r="U3351" s="65" t="s">
        <v>75</v>
      </c>
      <c r="V3351" s="65" t="s">
        <v>2803</v>
      </c>
      <c r="W3351" s="65" t="s">
        <v>2803</v>
      </c>
      <c r="X3351" s="65" t="s">
        <v>2803</v>
      </c>
      <c r="Y3351" s="65" t="s">
        <v>2803</v>
      </c>
      <c r="Z3351" s="65" t="s">
        <v>2803</v>
      </c>
      <c r="AA3351" s="65" t="s">
        <v>2803</v>
      </c>
      <c r="AB3351" s="65" t="s">
        <v>2803</v>
      </c>
      <c r="AC3351" s="65" t="s">
        <v>2803</v>
      </c>
      <c r="AD3351" s="65" t="s">
        <v>55</v>
      </c>
      <c r="AE3351" s="65" t="s">
        <v>102</v>
      </c>
      <c r="AF3351" s="65"/>
      <c r="AG3351" s="65"/>
      <c r="AH3351" s="161"/>
      <c r="AI3351" s="161"/>
      <c r="AJ3351" s="161"/>
    </row>
    <row r="3352" spans="1:36" s="3" customFormat="1" ht="53.25" hidden="1" customHeight="1" x14ac:dyDescent="0.2">
      <c r="A3352" s="1105" t="s">
        <v>2104</v>
      </c>
      <c r="B3352" s="65" t="s">
        <v>116</v>
      </c>
      <c r="C3352" s="65" t="s">
        <v>36</v>
      </c>
      <c r="D3352" s="37">
        <v>41753</v>
      </c>
      <c r="E3352" s="73">
        <v>0.55555555555555558</v>
      </c>
      <c r="F3352" s="37">
        <v>41753</v>
      </c>
      <c r="G3352" s="73">
        <v>0.56041666666666667</v>
      </c>
      <c r="H3352" s="210">
        <f t="shared" si="115"/>
        <v>4.8611111124046147E-3</v>
      </c>
      <c r="I3352" s="65">
        <v>2</v>
      </c>
      <c r="J3352" s="65" t="s">
        <v>178</v>
      </c>
      <c r="K3352" s="65" t="s">
        <v>135</v>
      </c>
      <c r="L3352" s="65" t="s">
        <v>130</v>
      </c>
      <c r="M3352" s="65" t="s">
        <v>227</v>
      </c>
      <c r="N3352" s="65" t="s">
        <v>103</v>
      </c>
      <c r="O3352" s="65" t="s">
        <v>66</v>
      </c>
      <c r="P3352" s="74" t="s">
        <v>3028</v>
      </c>
      <c r="Q3352" s="74" t="s">
        <v>3029</v>
      </c>
      <c r="R3352" s="65">
        <v>0.01</v>
      </c>
      <c r="S3352" s="65"/>
      <c r="T3352" s="135">
        <f t="shared" si="116"/>
        <v>0.01</v>
      </c>
      <c r="U3352" s="65" t="s">
        <v>75</v>
      </c>
      <c r="V3352" s="70">
        <v>1955</v>
      </c>
      <c r="W3352" s="70" t="s">
        <v>1536</v>
      </c>
      <c r="X3352" s="458" t="s">
        <v>2803</v>
      </c>
      <c r="Y3352" s="70" t="s">
        <v>6245</v>
      </c>
      <c r="Z3352" s="70">
        <v>100</v>
      </c>
      <c r="AA3352" s="458" t="s">
        <v>2803</v>
      </c>
      <c r="AB3352" s="70">
        <v>0</v>
      </c>
      <c r="AC3352" s="458" t="s">
        <v>2803</v>
      </c>
      <c r="AD3352" s="70" t="s">
        <v>56</v>
      </c>
      <c r="AE3352" s="70" t="s">
        <v>97</v>
      </c>
      <c r="AF3352" s="65"/>
      <c r="AG3352" s="65" t="s">
        <v>6321</v>
      </c>
      <c r="AH3352" s="161"/>
      <c r="AI3352" s="161"/>
      <c r="AJ3352" s="161"/>
    </row>
    <row r="3353" spans="1:36" s="3" customFormat="1" ht="102.75" hidden="1" customHeight="1" x14ac:dyDescent="0.2">
      <c r="A3353" s="1105" t="s">
        <v>2104</v>
      </c>
      <c r="B3353" s="65" t="s">
        <v>116</v>
      </c>
      <c r="C3353" s="65" t="s">
        <v>36</v>
      </c>
      <c r="D3353" s="37">
        <v>41753</v>
      </c>
      <c r="E3353" s="73">
        <v>0.60069444444444442</v>
      </c>
      <c r="F3353" s="37">
        <v>41753</v>
      </c>
      <c r="G3353" s="73">
        <v>0.60069444444444442</v>
      </c>
      <c r="H3353" s="210">
        <f t="shared" si="115"/>
        <v>0</v>
      </c>
      <c r="I3353" s="65">
        <v>11</v>
      </c>
      <c r="J3353" s="65" t="s">
        <v>146</v>
      </c>
      <c r="K3353" s="65" t="s">
        <v>132</v>
      </c>
      <c r="L3353" s="65" t="s">
        <v>130</v>
      </c>
      <c r="M3353" s="65" t="s">
        <v>276</v>
      </c>
      <c r="N3353" s="65" t="s">
        <v>103</v>
      </c>
      <c r="O3353" s="65" t="s">
        <v>66</v>
      </c>
      <c r="P3353" s="65" t="s">
        <v>2397</v>
      </c>
      <c r="Q3353" s="65" t="s">
        <v>3030</v>
      </c>
      <c r="R3353" s="65"/>
      <c r="S3353" s="65">
        <v>3.05</v>
      </c>
      <c r="T3353" s="135">
        <f t="shared" si="116"/>
        <v>3.05</v>
      </c>
      <c r="U3353" s="64" t="s">
        <v>75</v>
      </c>
      <c r="V3353" s="64">
        <v>1981</v>
      </c>
      <c r="W3353" s="64" t="s">
        <v>171</v>
      </c>
      <c r="X3353" s="64" t="s">
        <v>2803</v>
      </c>
      <c r="Y3353" s="64" t="s">
        <v>6299</v>
      </c>
      <c r="Z3353" s="64">
        <v>100</v>
      </c>
      <c r="AA3353" s="64" t="s">
        <v>6283</v>
      </c>
      <c r="AB3353" s="64">
        <v>0</v>
      </c>
      <c r="AC3353" s="64" t="s">
        <v>2803</v>
      </c>
      <c r="AD3353" s="65" t="s">
        <v>49</v>
      </c>
      <c r="AE3353" s="65" t="s">
        <v>102</v>
      </c>
      <c r="AF3353" s="65"/>
      <c r="AG3353" s="70" t="s">
        <v>3748</v>
      </c>
      <c r="AH3353" s="161"/>
      <c r="AI3353" s="161"/>
      <c r="AJ3353" s="161"/>
    </row>
    <row r="3354" spans="1:36" s="3" customFormat="1" ht="80.25" hidden="1" customHeight="1" x14ac:dyDescent="0.2">
      <c r="A3354" s="1105" t="s">
        <v>2104</v>
      </c>
      <c r="B3354" s="65" t="s">
        <v>116</v>
      </c>
      <c r="C3354" s="65" t="s">
        <v>36</v>
      </c>
      <c r="D3354" s="37">
        <v>41753</v>
      </c>
      <c r="E3354" s="73">
        <v>0.66666666666666663</v>
      </c>
      <c r="F3354" s="37">
        <v>41753</v>
      </c>
      <c r="G3354" s="73">
        <v>0.77083333333333337</v>
      </c>
      <c r="H3354" s="210">
        <f t="shared" si="115"/>
        <v>0.10416666667151731</v>
      </c>
      <c r="I3354" s="65">
        <v>3</v>
      </c>
      <c r="J3354" s="65" t="s">
        <v>275</v>
      </c>
      <c r="K3354" s="65" t="s">
        <v>133</v>
      </c>
      <c r="L3354" s="65" t="s">
        <v>128</v>
      </c>
      <c r="M3354" s="65" t="s">
        <v>3037</v>
      </c>
      <c r="N3354" s="65" t="s">
        <v>103</v>
      </c>
      <c r="O3354" s="65" t="s">
        <v>66</v>
      </c>
      <c r="P3354" s="65" t="s">
        <v>3038</v>
      </c>
      <c r="Q3354" s="65" t="s">
        <v>3039</v>
      </c>
      <c r="R3354" s="65">
        <v>0.95</v>
      </c>
      <c r="S3354" s="65"/>
      <c r="T3354" s="135">
        <f t="shared" si="116"/>
        <v>0.95</v>
      </c>
      <c r="U3354" s="65" t="s">
        <v>75</v>
      </c>
      <c r="V3354" s="65">
        <v>1990</v>
      </c>
      <c r="W3354" s="65" t="s">
        <v>6105</v>
      </c>
      <c r="X3354" s="65" t="s">
        <v>2803</v>
      </c>
      <c r="Y3354" s="65" t="s">
        <v>6326</v>
      </c>
      <c r="Z3354" s="65">
        <v>100</v>
      </c>
      <c r="AA3354" s="65" t="s">
        <v>6324</v>
      </c>
      <c r="AB3354" s="65">
        <v>0</v>
      </c>
      <c r="AC3354" s="65" t="s">
        <v>2803</v>
      </c>
      <c r="AD3354" s="65" t="s">
        <v>49</v>
      </c>
      <c r="AE3354" s="65" t="s">
        <v>101</v>
      </c>
      <c r="AF3354" s="65"/>
      <c r="AG3354" s="65" t="s">
        <v>6327</v>
      </c>
      <c r="AH3354" s="161"/>
      <c r="AI3354" s="161"/>
      <c r="AJ3354" s="161"/>
    </row>
    <row r="3355" spans="1:36" s="3" customFormat="1" ht="31.5" hidden="1" customHeight="1" x14ac:dyDescent="0.2">
      <c r="A3355" s="1105" t="s">
        <v>2104</v>
      </c>
      <c r="B3355" s="65" t="s">
        <v>116</v>
      </c>
      <c r="C3355" s="65" t="s">
        <v>36</v>
      </c>
      <c r="D3355" s="37">
        <v>41753</v>
      </c>
      <c r="E3355" s="73">
        <v>0.59722222222222221</v>
      </c>
      <c r="F3355" s="37">
        <v>41753</v>
      </c>
      <c r="G3355" s="73"/>
      <c r="H3355" s="210">
        <f t="shared" si="115"/>
        <v>-0.59722222221898846</v>
      </c>
      <c r="I3355" s="65">
        <v>10</v>
      </c>
      <c r="J3355" s="65" t="s">
        <v>183</v>
      </c>
      <c r="K3355" s="65" t="s">
        <v>136</v>
      </c>
      <c r="L3355" s="65" t="s">
        <v>130</v>
      </c>
      <c r="M3355" s="65" t="s">
        <v>3034</v>
      </c>
      <c r="N3355" s="65">
        <v>110</v>
      </c>
      <c r="O3355" s="65" t="s">
        <v>63</v>
      </c>
      <c r="P3355" s="65" t="s">
        <v>3035</v>
      </c>
      <c r="Q3355" s="65" t="s">
        <v>3036</v>
      </c>
      <c r="R3355" s="65">
        <v>9.4</v>
      </c>
      <c r="S3355" s="65">
        <v>2.3199999999999998</v>
      </c>
      <c r="T3355" s="135">
        <f t="shared" si="116"/>
        <v>11.72</v>
      </c>
      <c r="U3355" s="65" t="s">
        <v>86</v>
      </c>
      <c r="V3355" s="65">
        <v>1977</v>
      </c>
      <c r="W3355" s="65" t="s">
        <v>6322</v>
      </c>
      <c r="X3355" s="65" t="s">
        <v>2803</v>
      </c>
      <c r="Y3355" s="65" t="s">
        <v>6323</v>
      </c>
      <c r="Z3355" s="65">
        <v>100</v>
      </c>
      <c r="AA3355" s="65" t="s">
        <v>6324</v>
      </c>
      <c r="AB3355" s="65">
        <v>0</v>
      </c>
      <c r="AC3355" s="65" t="s">
        <v>2803</v>
      </c>
      <c r="AD3355" s="65" t="s">
        <v>60</v>
      </c>
      <c r="AE3355" s="65" t="s">
        <v>101</v>
      </c>
      <c r="AF3355" s="65" t="s">
        <v>102</v>
      </c>
      <c r="AG3355" s="65" t="s">
        <v>6325</v>
      </c>
      <c r="AH3355" s="161"/>
      <c r="AI3355" s="161"/>
      <c r="AJ3355" s="161"/>
    </row>
    <row r="3356" spans="1:36" s="3" customFormat="1" ht="84" hidden="1" customHeight="1" x14ac:dyDescent="0.2">
      <c r="A3356" s="1105" t="s">
        <v>2104</v>
      </c>
      <c r="B3356" s="65" t="s">
        <v>116</v>
      </c>
      <c r="C3356" s="65" t="s">
        <v>36</v>
      </c>
      <c r="D3356" s="37">
        <v>41754</v>
      </c>
      <c r="E3356" s="73">
        <v>0.17500000000000002</v>
      </c>
      <c r="F3356" s="37">
        <v>41754</v>
      </c>
      <c r="G3356" s="73">
        <v>0.21597222222222223</v>
      </c>
      <c r="H3356" s="210">
        <f t="shared" si="115"/>
        <v>4.0972222217533272E-2</v>
      </c>
      <c r="I3356" s="65">
        <v>5</v>
      </c>
      <c r="J3356" s="65" t="s">
        <v>275</v>
      </c>
      <c r="K3356" s="65" t="s">
        <v>134</v>
      </c>
      <c r="L3356" s="65" t="s">
        <v>130</v>
      </c>
      <c r="M3356" s="65" t="s">
        <v>3205</v>
      </c>
      <c r="N3356" s="65">
        <v>35</v>
      </c>
      <c r="O3356" s="65" t="s">
        <v>63</v>
      </c>
      <c r="P3356" s="65" t="s">
        <v>3206</v>
      </c>
      <c r="Q3356" s="74" t="s">
        <v>3207</v>
      </c>
      <c r="R3356" s="65">
        <v>1.72</v>
      </c>
      <c r="S3356" s="65"/>
      <c r="T3356" s="135">
        <f t="shared" si="116"/>
        <v>1.72</v>
      </c>
      <c r="U3356" s="65" t="s">
        <v>73</v>
      </c>
      <c r="V3356" s="65">
        <v>1990</v>
      </c>
      <c r="W3356" s="65" t="s">
        <v>6328</v>
      </c>
      <c r="X3356" s="65" t="s">
        <v>6329</v>
      </c>
      <c r="Y3356" s="65" t="s">
        <v>6330</v>
      </c>
      <c r="Z3356" s="65">
        <v>100</v>
      </c>
      <c r="AA3356" s="65" t="s">
        <v>6331</v>
      </c>
      <c r="AB3356" s="65">
        <v>0</v>
      </c>
      <c r="AC3356" s="65" t="s">
        <v>2803</v>
      </c>
      <c r="AD3356" s="65" t="s">
        <v>60</v>
      </c>
      <c r="AE3356" s="65" t="s">
        <v>97</v>
      </c>
      <c r="AF3356" s="65"/>
      <c r="AG3356" s="65" t="s">
        <v>6332</v>
      </c>
      <c r="AH3356" s="161"/>
      <c r="AI3356" s="161"/>
      <c r="AJ3356" s="161"/>
    </row>
    <row r="3357" spans="1:36" ht="27" hidden="1" customHeight="1" x14ac:dyDescent="0.2">
      <c r="A3357" s="64" t="s">
        <v>2104</v>
      </c>
      <c r="B3357" s="65" t="s">
        <v>116</v>
      </c>
      <c r="C3357" s="65" t="s">
        <v>36</v>
      </c>
      <c r="D3357" s="37">
        <v>41754</v>
      </c>
      <c r="E3357" s="73">
        <v>0.38472222222222219</v>
      </c>
      <c r="F3357" s="37">
        <v>41754</v>
      </c>
      <c r="G3357" s="73">
        <v>0.4069444444444445</v>
      </c>
      <c r="H3357" s="210">
        <f t="shared" si="115"/>
        <v>2.2222222221898846E-2</v>
      </c>
      <c r="I3357" s="65">
        <v>4</v>
      </c>
      <c r="J3357" s="65" t="s">
        <v>3208</v>
      </c>
      <c r="K3357" s="65" t="s">
        <v>135</v>
      </c>
      <c r="L3357" s="65" t="s">
        <v>130</v>
      </c>
      <c r="M3357" s="65" t="s">
        <v>3209</v>
      </c>
      <c r="N3357" s="65">
        <v>35</v>
      </c>
      <c r="O3357" s="65" t="s">
        <v>63</v>
      </c>
      <c r="P3357" s="65" t="s">
        <v>3210</v>
      </c>
      <c r="Q3357" s="65" t="s">
        <v>3211</v>
      </c>
      <c r="R3357" s="65">
        <v>0.67</v>
      </c>
      <c r="S3357" s="65"/>
      <c r="T3357" s="135">
        <f t="shared" si="116"/>
        <v>0.67</v>
      </c>
      <c r="U3357" s="65" t="s">
        <v>73</v>
      </c>
      <c r="V3357" s="65">
        <v>1989</v>
      </c>
      <c r="W3357" s="65" t="s">
        <v>6172</v>
      </c>
      <c r="X3357" s="65" t="s">
        <v>6329</v>
      </c>
      <c r="Y3357" s="65" t="s">
        <v>6326</v>
      </c>
      <c r="Z3357" s="65">
        <v>100</v>
      </c>
      <c r="AA3357" s="65" t="s">
        <v>6331</v>
      </c>
      <c r="AB3357" s="65">
        <v>0</v>
      </c>
      <c r="AC3357" s="65" t="s">
        <v>2803</v>
      </c>
      <c r="AD3357" s="65" t="s">
        <v>60</v>
      </c>
      <c r="AE3357" s="65" t="s">
        <v>97</v>
      </c>
      <c r="AF3357" s="65"/>
      <c r="AG3357" s="65" t="s">
        <v>6333</v>
      </c>
      <c r="AH3357" s="161"/>
      <c r="AI3357" s="161"/>
      <c r="AJ3357" s="161"/>
    </row>
    <row r="3358" spans="1:36" ht="27.75" hidden="1" customHeight="1" x14ac:dyDescent="0.2">
      <c r="A3358" s="64" t="s">
        <v>2104</v>
      </c>
      <c r="B3358" s="65" t="s">
        <v>116</v>
      </c>
      <c r="C3358" s="65" t="s">
        <v>36</v>
      </c>
      <c r="D3358" s="37">
        <v>41754</v>
      </c>
      <c r="E3358" s="73">
        <v>0.33333333333333331</v>
      </c>
      <c r="F3358" s="37">
        <v>41754</v>
      </c>
      <c r="G3358" s="73">
        <v>0.39097222222222222</v>
      </c>
      <c r="H3358" s="210">
        <f t="shared" si="115"/>
        <v>5.7638888887595385E-2</v>
      </c>
      <c r="I3358" s="65">
        <v>20</v>
      </c>
      <c r="J3358" s="65" t="s">
        <v>275</v>
      </c>
      <c r="K3358" s="65" t="s">
        <v>133</v>
      </c>
      <c r="L3358" s="65" t="s">
        <v>130</v>
      </c>
      <c r="M3358" s="65" t="s">
        <v>3037</v>
      </c>
      <c r="N3358" s="65" t="s">
        <v>103</v>
      </c>
      <c r="O3358" s="65" t="s">
        <v>66</v>
      </c>
      <c r="P3358" s="65" t="s">
        <v>3212</v>
      </c>
      <c r="Q3358" s="65" t="s">
        <v>3213</v>
      </c>
      <c r="R3358" s="65">
        <v>5.03</v>
      </c>
      <c r="S3358" s="65"/>
      <c r="T3358" s="135">
        <f t="shared" si="116"/>
        <v>5.03</v>
      </c>
      <c r="U3358" s="65" t="s">
        <v>75</v>
      </c>
      <c r="V3358" s="65">
        <v>1987</v>
      </c>
      <c r="W3358" s="65" t="s">
        <v>6105</v>
      </c>
      <c r="X3358" s="65" t="s">
        <v>2803</v>
      </c>
      <c r="Y3358" s="65" t="s">
        <v>6334</v>
      </c>
      <c r="Z3358" s="65">
        <v>100</v>
      </c>
      <c r="AA3358" s="65" t="s">
        <v>6111</v>
      </c>
      <c r="AB3358" s="65">
        <v>0</v>
      </c>
      <c r="AC3358" s="65" t="s">
        <v>2803</v>
      </c>
      <c r="AD3358" s="65" t="s">
        <v>49</v>
      </c>
      <c r="AE3358" s="65" t="s">
        <v>101</v>
      </c>
      <c r="AF3358" s="65"/>
      <c r="AG3358" s="65" t="s">
        <v>6335</v>
      </c>
      <c r="AH3358" s="161"/>
      <c r="AI3358" s="161"/>
      <c r="AJ3358" s="161"/>
    </row>
    <row r="3359" spans="1:36" ht="131.25" hidden="1" customHeight="1" x14ac:dyDescent="0.2">
      <c r="A3359" s="64" t="s">
        <v>2104</v>
      </c>
      <c r="B3359" s="65" t="s">
        <v>116</v>
      </c>
      <c r="C3359" s="65" t="s">
        <v>36</v>
      </c>
      <c r="D3359" s="37">
        <v>41754</v>
      </c>
      <c r="E3359" s="73">
        <v>0.51736111111111105</v>
      </c>
      <c r="F3359" s="37">
        <v>41754</v>
      </c>
      <c r="G3359" s="73">
        <v>0.51736111111111105</v>
      </c>
      <c r="H3359" s="210">
        <f t="shared" si="115"/>
        <v>0</v>
      </c>
      <c r="I3359" s="65">
        <v>11</v>
      </c>
      <c r="J3359" s="65" t="s">
        <v>249</v>
      </c>
      <c r="K3359" s="65" t="s">
        <v>132</v>
      </c>
      <c r="L3359" s="65" t="s">
        <v>130</v>
      </c>
      <c r="M3359" s="65" t="s">
        <v>276</v>
      </c>
      <c r="N3359" s="65" t="s">
        <v>103</v>
      </c>
      <c r="O3359" s="65" t="s">
        <v>66</v>
      </c>
      <c r="P3359" s="65" t="s">
        <v>1627</v>
      </c>
      <c r="Q3359" s="65" t="s">
        <v>3214</v>
      </c>
      <c r="R3359" s="65"/>
      <c r="S3359" s="65">
        <v>1</v>
      </c>
      <c r="T3359" s="135">
        <f t="shared" si="116"/>
        <v>1</v>
      </c>
      <c r="U3359" s="64" t="s">
        <v>75</v>
      </c>
      <c r="V3359" s="64">
        <v>1981</v>
      </c>
      <c r="W3359" s="64" t="s">
        <v>171</v>
      </c>
      <c r="X3359" s="64" t="s">
        <v>2803</v>
      </c>
      <c r="Y3359" s="64" t="s">
        <v>6299</v>
      </c>
      <c r="Z3359" s="64">
        <v>100</v>
      </c>
      <c r="AA3359" s="64" t="s">
        <v>6283</v>
      </c>
      <c r="AB3359" s="64">
        <v>0</v>
      </c>
      <c r="AC3359" s="64" t="s">
        <v>2803</v>
      </c>
      <c r="AD3359" s="65" t="s">
        <v>49</v>
      </c>
      <c r="AE3359" s="65" t="s">
        <v>102</v>
      </c>
      <c r="AF3359" s="65"/>
      <c r="AG3359" s="70" t="s">
        <v>3748</v>
      </c>
      <c r="AH3359" s="161"/>
      <c r="AI3359" s="161"/>
      <c r="AJ3359" s="161"/>
    </row>
    <row r="3360" spans="1:36" ht="142.5" hidden="1" customHeight="1" x14ac:dyDescent="0.2">
      <c r="A3360" s="64" t="s">
        <v>2104</v>
      </c>
      <c r="B3360" s="65" t="s">
        <v>116</v>
      </c>
      <c r="C3360" s="65" t="s">
        <v>36</v>
      </c>
      <c r="D3360" s="37">
        <v>41754</v>
      </c>
      <c r="E3360" s="73">
        <v>0.625</v>
      </c>
      <c r="F3360" s="37">
        <v>41754</v>
      </c>
      <c r="G3360" s="73">
        <v>0.625</v>
      </c>
      <c r="H3360" s="210">
        <f t="shared" si="115"/>
        <v>0</v>
      </c>
      <c r="I3360" s="65">
        <v>22</v>
      </c>
      <c r="J3360" s="65" t="s">
        <v>275</v>
      </c>
      <c r="K3360" s="65" t="s">
        <v>132</v>
      </c>
      <c r="L3360" s="65" t="s">
        <v>130</v>
      </c>
      <c r="M3360" s="65" t="s">
        <v>276</v>
      </c>
      <c r="N3360" s="65" t="s">
        <v>103</v>
      </c>
      <c r="O3360" s="65" t="s">
        <v>66</v>
      </c>
      <c r="P3360" s="65" t="s">
        <v>3215</v>
      </c>
      <c r="Q3360" s="65" t="s">
        <v>3216</v>
      </c>
      <c r="R3360" s="65"/>
      <c r="S3360" s="65">
        <v>6.23</v>
      </c>
      <c r="T3360" s="135">
        <f t="shared" si="116"/>
        <v>6.23</v>
      </c>
      <c r="U3360" s="65" t="s">
        <v>75</v>
      </c>
      <c r="V3360" s="65">
        <v>2009</v>
      </c>
      <c r="W3360" s="65" t="s">
        <v>2286</v>
      </c>
      <c r="X3360" s="65" t="s">
        <v>2803</v>
      </c>
      <c r="Y3360" s="65" t="s">
        <v>6336</v>
      </c>
      <c r="Z3360" s="65">
        <v>100</v>
      </c>
      <c r="AA3360" s="65" t="s">
        <v>6337</v>
      </c>
      <c r="AB3360" s="65">
        <v>0</v>
      </c>
      <c r="AC3360" s="65" t="s">
        <v>2803</v>
      </c>
      <c r="AD3360" s="65" t="s">
        <v>62</v>
      </c>
      <c r="AE3360" s="65" t="s">
        <v>102</v>
      </c>
      <c r="AF3360" s="65"/>
      <c r="AG3360" s="70" t="s">
        <v>3748</v>
      </c>
      <c r="AH3360" s="161"/>
      <c r="AI3360" s="161"/>
      <c r="AJ3360" s="161"/>
    </row>
    <row r="3361" spans="1:36" ht="144.75" hidden="1" customHeight="1" x14ac:dyDescent="0.2">
      <c r="A3361" s="64" t="s">
        <v>2104</v>
      </c>
      <c r="B3361" s="65" t="s">
        <v>116</v>
      </c>
      <c r="C3361" s="65" t="s">
        <v>36</v>
      </c>
      <c r="D3361" s="37">
        <v>41758</v>
      </c>
      <c r="E3361" s="73">
        <v>0.4777777777777778</v>
      </c>
      <c r="F3361" s="37">
        <v>41758</v>
      </c>
      <c r="G3361" s="73">
        <v>0.4777777777777778</v>
      </c>
      <c r="H3361" s="210">
        <f t="shared" si="115"/>
        <v>0</v>
      </c>
      <c r="I3361" s="65">
        <v>107</v>
      </c>
      <c r="J3361" s="65" t="s">
        <v>183</v>
      </c>
      <c r="K3361" s="65"/>
      <c r="L3361" s="65" t="s">
        <v>125</v>
      </c>
      <c r="M3361" s="65" t="s">
        <v>3327</v>
      </c>
      <c r="N3361" s="65">
        <v>110</v>
      </c>
      <c r="O3361" s="65" t="s">
        <v>63</v>
      </c>
      <c r="P3361" s="65" t="s">
        <v>3328</v>
      </c>
      <c r="Q3361" s="65" t="s">
        <v>3329</v>
      </c>
      <c r="R3361" s="65"/>
      <c r="S3361" s="65">
        <v>20.32</v>
      </c>
      <c r="T3361" s="135">
        <f t="shared" si="116"/>
        <v>20.32</v>
      </c>
      <c r="U3361" s="65" t="s">
        <v>75</v>
      </c>
      <c r="V3361" s="65" t="s">
        <v>2803</v>
      </c>
      <c r="W3361" s="65" t="s">
        <v>2803</v>
      </c>
      <c r="X3361" s="65" t="s">
        <v>2803</v>
      </c>
      <c r="Y3361" s="65" t="s">
        <v>2803</v>
      </c>
      <c r="Z3361" s="65" t="s">
        <v>2803</v>
      </c>
      <c r="AA3361" s="65" t="s">
        <v>2803</v>
      </c>
      <c r="AB3361" s="65" t="s">
        <v>2803</v>
      </c>
      <c r="AC3361" s="65" t="s">
        <v>2803</v>
      </c>
      <c r="AD3361" s="65" t="s">
        <v>55</v>
      </c>
      <c r="AE3361" s="65" t="s">
        <v>102</v>
      </c>
      <c r="AF3361" s="65"/>
      <c r="AG3361" s="65"/>
      <c r="AH3361" s="161"/>
      <c r="AI3361" s="161"/>
      <c r="AJ3361" s="161"/>
    </row>
    <row r="3362" spans="1:36" ht="69.75" hidden="1" customHeight="1" x14ac:dyDescent="0.2">
      <c r="A3362" s="64" t="s">
        <v>3297</v>
      </c>
      <c r="B3362" s="65" t="s">
        <v>116</v>
      </c>
      <c r="C3362" s="65" t="s">
        <v>865</v>
      </c>
      <c r="D3362" s="37">
        <v>41760</v>
      </c>
      <c r="E3362" s="73">
        <v>0.19513888888888889</v>
      </c>
      <c r="F3362" s="37">
        <v>41760</v>
      </c>
      <c r="G3362" s="73">
        <v>0.19513888888888889</v>
      </c>
      <c r="H3362" s="210">
        <f t="shared" si="115"/>
        <v>0</v>
      </c>
      <c r="I3362" s="65">
        <v>15</v>
      </c>
      <c r="J3362" s="65" t="s">
        <v>3330</v>
      </c>
      <c r="K3362" s="65" t="s">
        <v>132</v>
      </c>
      <c r="L3362" s="65" t="s">
        <v>125</v>
      </c>
      <c r="M3362" s="65" t="s">
        <v>3331</v>
      </c>
      <c r="N3362" s="65">
        <v>110</v>
      </c>
      <c r="O3362" s="65" t="s">
        <v>66</v>
      </c>
      <c r="P3362" s="74" t="s">
        <v>3332</v>
      </c>
      <c r="Q3362" s="1303" t="s">
        <v>3333</v>
      </c>
      <c r="R3362" s="65"/>
      <c r="S3362" s="65">
        <v>3.36</v>
      </c>
      <c r="T3362" s="135">
        <f t="shared" si="116"/>
        <v>3.36</v>
      </c>
      <c r="U3362" s="65" t="s">
        <v>75</v>
      </c>
      <c r="V3362" s="65" t="s">
        <v>2803</v>
      </c>
      <c r="W3362" s="65" t="s">
        <v>2803</v>
      </c>
      <c r="X3362" s="65" t="s">
        <v>2803</v>
      </c>
      <c r="Y3362" s="65" t="s">
        <v>2803</v>
      </c>
      <c r="Z3362" s="65" t="s">
        <v>2803</v>
      </c>
      <c r="AA3362" s="65" t="s">
        <v>2803</v>
      </c>
      <c r="AB3362" s="65" t="s">
        <v>2803</v>
      </c>
      <c r="AC3362" s="65" t="s">
        <v>2803</v>
      </c>
      <c r="AD3362" s="65" t="s">
        <v>55</v>
      </c>
      <c r="AE3362" s="65" t="s">
        <v>102</v>
      </c>
      <c r="AF3362" s="65"/>
      <c r="AG3362" s="70" t="s">
        <v>3748</v>
      </c>
      <c r="AH3362" s="161"/>
      <c r="AI3362" s="161"/>
      <c r="AJ3362" s="161"/>
    </row>
    <row r="3363" spans="1:36" ht="20.25" hidden="1" customHeight="1" x14ac:dyDescent="0.2">
      <c r="A3363" s="64" t="s">
        <v>3297</v>
      </c>
      <c r="B3363" s="68" t="s">
        <v>116</v>
      </c>
      <c r="C3363" s="65" t="s">
        <v>36</v>
      </c>
      <c r="D3363" s="37">
        <v>41762</v>
      </c>
      <c r="E3363" s="73">
        <v>0.23263888888888887</v>
      </c>
      <c r="F3363" s="37">
        <v>41762</v>
      </c>
      <c r="G3363" s="73">
        <v>0.37152777777777773</v>
      </c>
      <c r="H3363" s="210">
        <f t="shared" si="115"/>
        <v>0.13888888889050577</v>
      </c>
      <c r="I3363" s="65">
        <v>17</v>
      </c>
      <c r="J3363" s="65" t="s">
        <v>178</v>
      </c>
      <c r="K3363" s="68" t="s">
        <v>134</v>
      </c>
      <c r="L3363" s="68" t="s">
        <v>130</v>
      </c>
      <c r="M3363" s="65" t="s">
        <v>227</v>
      </c>
      <c r="N3363" s="65" t="s">
        <v>103</v>
      </c>
      <c r="O3363" s="65" t="s">
        <v>66</v>
      </c>
      <c r="P3363" s="65" t="s">
        <v>3334</v>
      </c>
      <c r="Q3363" s="74" t="s">
        <v>3335</v>
      </c>
      <c r="R3363" s="65">
        <v>37.42</v>
      </c>
      <c r="S3363" s="65"/>
      <c r="T3363" s="135">
        <f t="shared" si="116"/>
        <v>37.42</v>
      </c>
      <c r="U3363" s="65" t="s">
        <v>84</v>
      </c>
      <c r="V3363" s="65">
        <v>1987</v>
      </c>
      <c r="W3363" s="65" t="s">
        <v>6338</v>
      </c>
      <c r="X3363" s="65" t="s">
        <v>2803</v>
      </c>
      <c r="Y3363" s="65" t="s">
        <v>6339</v>
      </c>
      <c r="Z3363" s="65">
        <v>100</v>
      </c>
      <c r="AA3363" s="65" t="s">
        <v>6340</v>
      </c>
      <c r="AB3363" s="65">
        <v>12</v>
      </c>
      <c r="AC3363" s="65" t="s">
        <v>2803</v>
      </c>
      <c r="AD3363" s="65" t="s">
        <v>41</v>
      </c>
      <c r="AE3363" s="65" t="s">
        <v>101</v>
      </c>
      <c r="AF3363" s="68"/>
      <c r="AG3363" s="68"/>
      <c r="AH3363" s="161"/>
      <c r="AI3363" s="161"/>
      <c r="AJ3363" s="161"/>
    </row>
    <row r="3364" spans="1:36" ht="31.5" hidden="1" customHeight="1" x14ac:dyDescent="0.2">
      <c r="A3364" s="64" t="s">
        <v>3297</v>
      </c>
      <c r="B3364" s="68" t="s">
        <v>116</v>
      </c>
      <c r="C3364" s="65" t="s">
        <v>865</v>
      </c>
      <c r="D3364" s="37">
        <v>41765</v>
      </c>
      <c r="E3364" s="73">
        <v>0.16944444444444443</v>
      </c>
      <c r="F3364" s="37">
        <v>41765</v>
      </c>
      <c r="G3364" s="73">
        <v>0.28263888888888888</v>
      </c>
      <c r="H3364" s="210">
        <f t="shared" si="115"/>
        <v>0.1131944444423425</v>
      </c>
      <c r="I3364" s="65">
        <v>12</v>
      </c>
      <c r="J3364" s="65" t="s">
        <v>1817</v>
      </c>
      <c r="K3364" s="68" t="s">
        <v>134</v>
      </c>
      <c r="L3364" s="68" t="s">
        <v>125</v>
      </c>
      <c r="M3364" s="68" t="s">
        <v>3587</v>
      </c>
      <c r="N3364" s="65">
        <v>110</v>
      </c>
      <c r="O3364" s="65" t="s">
        <v>66</v>
      </c>
      <c r="P3364" s="74" t="s">
        <v>3022</v>
      </c>
      <c r="Q3364" s="65" t="s">
        <v>3588</v>
      </c>
      <c r="R3364" s="65"/>
      <c r="S3364" s="65">
        <v>1.95</v>
      </c>
      <c r="T3364" s="135">
        <f t="shared" si="116"/>
        <v>1.95</v>
      </c>
      <c r="U3364" s="65" t="s">
        <v>75</v>
      </c>
      <c r="V3364" s="65" t="s">
        <v>2803</v>
      </c>
      <c r="W3364" s="65" t="s">
        <v>2803</v>
      </c>
      <c r="X3364" s="65" t="s">
        <v>2803</v>
      </c>
      <c r="Y3364" s="65" t="s">
        <v>2803</v>
      </c>
      <c r="Z3364" s="65" t="s">
        <v>2803</v>
      </c>
      <c r="AA3364" s="65" t="s">
        <v>2803</v>
      </c>
      <c r="AB3364" s="65" t="s">
        <v>2803</v>
      </c>
      <c r="AC3364" s="65" t="s">
        <v>2803</v>
      </c>
      <c r="AD3364" s="65" t="s">
        <v>55</v>
      </c>
      <c r="AE3364" s="65" t="s">
        <v>102</v>
      </c>
      <c r="AF3364" s="68"/>
      <c r="AG3364" s="68"/>
      <c r="AH3364" s="161"/>
      <c r="AI3364" s="161"/>
      <c r="AJ3364" s="161"/>
    </row>
    <row r="3365" spans="1:36" ht="31.5" hidden="1" customHeight="1" x14ac:dyDescent="0.2">
      <c r="A3365" s="64" t="s">
        <v>3297</v>
      </c>
      <c r="B3365" s="65" t="s">
        <v>116</v>
      </c>
      <c r="C3365" s="65" t="s">
        <v>36</v>
      </c>
      <c r="D3365" s="37">
        <v>41770</v>
      </c>
      <c r="E3365" s="73">
        <v>0.53125</v>
      </c>
      <c r="F3365" s="37">
        <v>41770</v>
      </c>
      <c r="G3365" s="73">
        <v>0.53125</v>
      </c>
      <c r="H3365" s="210">
        <f t="shared" si="115"/>
        <v>0</v>
      </c>
      <c r="I3365" s="65">
        <v>16</v>
      </c>
      <c r="J3365" s="65" t="s">
        <v>178</v>
      </c>
      <c r="K3365" s="65" t="s">
        <v>133</v>
      </c>
      <c r="L3365" s="65" t="s">
        <v>130</v>
      </c>
      <c r="M3365" s="65" t="s">
        <v>3677</v>
      </c>
      <c r="N3365" s="65">
        <v>35</v>
      </c>
      <c r="O3365" s="65" t="s">
        <v>63</v>
      </c>
      <c r="P3365" s="65" t="s">
        <v>3678</v>
      </c>
      <c r="Q3365" s="65" t="s">
        <v>6346</v>
      </c>
      <c r="R3365" s="65">
        <v>16.27</v>
      </c>
      <c r="S3365" s="65"/>
      <c r="T3365" s="135">
        <f t="shared" si="116"/>
        <v>16.27</v>
      </c>
      <c r="U3365" s="65" t="s">
        <v>73</v>
      </c>
      <c r="V3365" s="65">
        <v>1989</v>
      </c>
      <c r="W3365" s="65" t="s">
        <v>6127</v>
      </c>
      <c r="X3365" s="65" t="s">
        <v>2803</v>
      </c>
      <c r="Y3365" s="65" t="s">
        <v>6341</v>
      </c>
      <c r="Z3365" s="65">
        <v>100</v>
      </c>
      <c r="AA3365" s="65" t="s">
        <v>6331</v>
      </c>
      <c r="AB3365" s="65">
        <v>0</v>
      </c>
      <c r="AC3365" s="65" t="s">
        <v>2803</v>
      </c>
      <c r="AD3365" s="65" t="s">
        <v>60</v>
      </c>
      <c r="AE3365" s="65" t="s">
        <v>102</v>
      </c>
      <c r="AF3365" s="65"/>
      <c r="AG3365" s="65" t="s">
        <v>6342</v>
      </c>
      <c r="AH3365" s="161"/>
      <c r="AI3365" s="161"/>
      <c r="AJ3365" s="161"/>
    </row>
    <row r="3366" spans="1:36" ht="40.15" hidden="1" customHeight="1" x14ac:dyDescent="0.2">
      <c r="A3366" s="64" t="s">
        <v>3297</v>
      </c>
      <c r="B3366" s="65" t="s">
        <v>116</v>
      </c>
      <c r="C3366" s="65" t="s">
        <v>36</v>
      </c>
      <c r="D3366" s="37">
        <v>41770</v>
      </c>
      <c r="E3366" s="73">
        <v>0.57986111111111105</v>
      </c>
      <c r="F3366" s="37">
        <v>41770</v>
      </c>
      <c r="G3366" s="73">
        <v>0.60555555555555551</v>
      </c>
      <c r="H3366" s="210">
        <f t="shared" si="115"/>
        <v>2.5694444448163267E-2</v>
      </c>
      <c r="I3366" s="65">
        <v>10</v>
      </c>
      <c r="J3366" s="65" t="s">
        <v>1652</v>
      </c>
      <c r="K3366" s="65" t="s">
        <v>135</v>
      </c>
      <c r="L3366" s="65" t="s">
        <v>130</v>
      </c>
      <c r="M3366" s="65" t="s">
        <v>3679</v>
      </c>
      <c r="N3366" s="65">
        <v>35</v>
      </c>
      <c r="O3366" s="65" t="s">
        <v>63</v>
      </c>
      <c r="P3366" s="65" t="s">
        <v>3680</v>
      </c>
      <c r="Q3366" s="65" t="s">
        <v>6347</v>
      </c>
      <c r="R3366" s="65">
        <v>5.56</v>
      </c>
      <c r="S3366" s="65"/>
      <c r="T3366" s="135">
        <f t="shared" si="116"/>
        <v>5.56</v>
      </c>
      <c r="U3366" s="65" t="s">
        <v>73</v>
      </c>
      <c r="V3366" s="65">
        <v>2010</v>
      </c>
      <c r="W3366" s="65" t="s">
        <v>6343</v>
      </c>
      <c r="X3366" s="65" t="s">
        <v>6329</v>
      </c>
      <c r="Y3366" s="65" t="s">
        <v>6344</v>
      </c>
      <c r="Z3366" s="65">
        <v>100</v>
      </c>
      <c r="AA3366" s="65" t="s">
        <v>6311</v>
      </c>
      <c r="AB3366" s="65">
        <v>0</v>
      </c>
      <c r="AC3366" s="65" t="s">
        <v>2803</v>
      </c>
      <c r="AD3366" s="65" t="s">
        <v>39</v>
      </c>
      <c r="AE3366" s="65" t="s">
        <v>97</v>
      </c>
      <c r="AF3366" s="65"/>
      <c r="AG3366" s="65" t="s">
        <v>6345</v>
      </c>
      <c r="AH3366" s="161"/>
      <c r="AI3366" s="161"/>
      <c r="AJ3366" s="161"/>
    </row>
    <row r="3367" spans="1:36" ht="31.5" hidden="1" customHeight="1" x14ac:dyDescent="0.2">
      <c r="A3367" s="64" t="s">
        <v>3297</v>
      </c>
      <c r="B3367" s="68" t="s">
        <v>116</v>
      </c>
      <c r="C3367" s="65" t="s">
        <v>865</v>
      </c>
      <c r="D3367" s="37">
        <v>41771</v>
      </c>
      <c r="E3367" s="73">
        <v>0.97916666666666663</v>
      </c>
      <c r="F3367" s="37">
        <v>41771</v>
      </c>
      <c r="G3367" s="73">
        <v>5.2083333333333336E-2</v>
      </c>
      <c r="H3367" s="210">
        <v>7.2916666666666671E-2</v>
      </c>
      <c r="I3367" s="65">
        <v>27</v>
      </c>
      <c r="J3367" s="65" t="s">
        <v>866</v>
      </c>
      <c r="K3367" s="68" t="s">
        <v>134</v>
      </c>
      <c r="L3367" s="65" t="s">
        <v>125</v>
      </c>
      <c r="M3367" s="65" t="s">
        <v>867</v>
      </c>
      <c r="N3367" s="65">
        <v>110</v>
      </c>
      <c r="O3367" s="65" t="s">
        <v>63</v>
      </c>
      <c r="P3367" s="76" t="s">
        <v>3742</v>
      </c>
      <c r="Q3367" s="74" t="s">
        <v>3743</v>
      </c>
      <c r="R3367" s="65">
        <v>1.55</v>
      </c>
      <c r="S3367" s="65">
        <v>8.4</v>
      </c>
      <c r="T3367" s="135">
        <f t="shared" si="116"/>
        <v>9.9500000000000011</v>
      </c>
      <c r="U3367" s="65" t="s">
        <v>75</v>
      </c>
      <c r="V3367" s="65" t="s">
        <v>2803</v>
      </c>
      <c r="W3367" s="65" t="s">
        <v>2803</v>
      </c>
      <c r="X3367" s="65" t="s">
        <v>2803</v>
      </c>
      <c r="Y3367" s="65" t="s">
        <v>2803</v>
      </c>
      <c r="Z3367" s="65" t="s">
        <v>2803</v>
      </c>
      <c r="AA3367" s="65" t="s">
        <v>2803</v>
      </c>
      <c r="AB3367" s="65" t="s">
        <v>2803</v>
      </c>
      <c r="AC3367" s="65" t="s">
        <v>2803</v>
      </c>
      <c r="AD3367" s="65" t="s">
        <v>55</v>
      </c>
      <c r="AE3367" s="65" t="s">
        <v>102</v>
      </c>
      <c r="AF3367" s="65"/>
      <c r="AG3367" s="65" t="s">
        <v>3744</v>
      </c>
      <c r="AH3367" s="161"/>
      <c r="AI3367" s="161"/>
      <c r="AJ3367" s="161"/>
    </row>
    <row r="3368" spans="1:36" ht="78.75" hidden="1" customHeight="1" x14ac:dyDescent="0.2">
      <c r="A3368" s="64" t="s">
        <v>3297</v>
      </c>
      <c r="B3368" s="68" t="s">
        <v>116</v>
      </c>
      <c r="C3368" s="65" t="s">
        <v>865</v>
      </c>
      <c r="D3368" s="37">
        <v>41772</v>
      </c>
      <c r="E3368" s="73">
        <v>0.20069444444444443</v>
      </c>
      <c r="F3368" s="37">
        <v>41772</v>
      </c>
      <c r="G3368" s="73">
        <v>0.20069444444444443</v>
      </c>
      <c r="H3368" s="210">
        <f t="shared" ref="H3368:H3393" si="117">(F3368+G3368)-(D3368+E3368)</f>
        <v>0</v>
      </c>
      <c r="I3368" s="65">
        <v>26</v>
      </c>
      <c r="J3368" s="65"/>
      <c r="K3368" s="65" t="s">
        <v>132</v>
      </c>
      <c r="L3368" s="65" t="s">
        <v>125</v>
      </c>
      <c r="M3368" s="65" t="s">
        <v>3745</v>
      </c>
      <c r="N3368" s="65">
        <v>110</v>
      </c>
      <c r="O3368" s="65" t="s">
        <v>66</v>
      </c>
      <c r="P3368" s="76" t="s">
        <v>3746</v>
      </c>
      <c r="Q3368" s="74" t="s">
        <v>3747</v>
      </c>
      <c r="R3368" s="65"/>
      <c r="S3368" s="65">
        <v>11.01</v>
      </c>
      <c r="T3368" s="135">
        <f t="shared" si="116"/>
        <v>11.01</v>
      </c>
      <c r="U3368" s="65" t="s">
        <v>75</v>
      </c>
      <c r="V3368" s="65" t="s">
        <v>2803</v>
      </c>
      <c r="W3368" s="65" t="s">
        <v>2803</v>
      </c>
      <c r="X3368" s="65" t="s">
        <v>2803</v>
      </c>
      <c r="Y3368" s="65" t="s">
        <v>2803</v>
      </c>
      <c r="Z3368" s="65" t="s">
        <v>2803</v>
      </c>
      <c r="AA3368" s="65" t="s">
        <v>2803</v>
      </c>
      <c r="AB3368" s="65" t="s">
        <v>2803</v>
      </c>
      <c r="AC3368" s="65" t="s">
        <v>2803</v>
      </c>
      <c r="AD3368" s="65" t="s">
        <v>55</v>
      </c>
      <c r="AE3368" s="65" t="s">
        <v>102</v>
      </c>
      <c r="AF3368" s="65"/>
      <c r="AG3368" s="158" t="s">
        <v>3748</v>
      </c>
      <c r="AH3368" s="161"/>
      <c r="AI3368" s="161"/>
      <c r="AJ3368" s="161"/>
    </row>
    <row r="3369" spans="1:36" ht="31.5" hidden="1" customHeight="1" x14ac:dyDescent="0.2">
      <c r="A3369" s="64" t="s">
        <v>3297</v>
      </c>
      <c r="B3369" s="68" t="s">
        <v>116</v>
      </c>
      <c r="C3369" s="65" t="s">
        <v>36</v>
      </c>
      <c r="D3369" s="37">
        <v>41773</v>
      </c>
      <c r="E3369" s="73">
        <v>0.63541666666666663</v>
      </c>
      <c r="F3369" s="37">
        <v>41773</v>
      </c>
      <c r="G3369" s="73">
        <v>0.7319444444444444</v>
      </c>
      <c r="H3369" s="210">
        <f t="shared" si="117"/>
        <v>9.6527777779556345E-2</v>
      </c>
      <c r="I3369" s="65">
        <v>3</v>
      </c>
      <c r="J3369" s="65" t="s">
        <v>178</v>
      </c>
      <c r="K3369" s="68" t="s">
        <v>133</v>
      </c>
      <c r="L3369" s="68" t="s">
        <v>130</v>
      </c>
      <c r="M3369" s="65" t="s">
        <v>276</v>
      </c>
      <c r="N3369" s="65" t="s">
        <v>103</v>
      </c>
      <c r="O3369" s="65" t="s">
        <v>66</v>
      </c>
      <c r="P3369" s="68" t="s">
        <v>3749</v>
      </c>
      <c r="Q3369" s="68" t="s">
        <v>3750</v>
      </c>
      <c r="R3369" s="65">
        <v>6.32</v>
      </c>
      <c r="S3369" s="65"/>
      <c r="T3369" s="135">
        <f t="shared" ref="T3369:T3400" si="118">SUM(R3369:S3369)</f>
        <v>6.32</v>
      </c>
      <c r="U3369" s="65" t="s">
        <v>84</v>
      </c>
      <c r="V3369" s="65">
        <v>1987</v>
      </c>
      <c r="W3369" s="65" t="s">
        <v>2281</v>
      </c>
      <c r="X3369" s="65" t="s">
        <v>2803</v>
      </c>
      <c r="Y3369" s="65" t="s">
        <v>6348</v>
      </c>
      <c r="Z3369" s="65">
        <v>100</v>
      </c>
      <c r="AA3369" s="65" t="s">
        <v>6349</v>
      </c>
      <c r="AB3369" s="65">
        <v>0</v>
      </c>
      <c r="AC3369" s="65" t="s">
        <v>2803</v>
      </c>
      <c r="AD3369" s="65" t="s">
        <v>49</v>
      </c>
      <c r="AE3369" s="65" t="s">
        <v>97</v>
      </c>
      <c r="AF3369" s="65"/>
      <c r="AG3369" s="65" t="s">
        <v>6350</v>
      </c>
      <c r="AH3369" s="161"/>
      <c r="AI3369" s="161"/>
      <c r="AJ3369" s="161"/>
    </row>
    <row r="3370" spans="1:36" ht="31.5" hidden="1" customHeight="1" x14ac:dyDescent="0.2">
      <c r="A3370" s="64" t="s">
        <v>3297</v>
      </c>
      <c r="B3370" s="65" t="s">
        <v>116</v>
      </c>
      <c r="C3370" s="65" t="s">
        <v>36</v>
      </c>
      <c r="D3370" s="37">
        <v>41775</v>
      </c>
      <c r="E3370" s="73">
        <v>0.19166666666666665</v>
      </c>
      <c r="F3370" s="37">
        <v>41775</v>
      </c>
      <c r="G3370" s="73">
        <v>0.19166666666666665</v>
      </c>
      <c r="H3370" s="210">
        <f t="shared" si="117"/>
        <v>0</v>
      </c>
      <c r="I3370" s="65">
        <v>10</v>
      </c>
      <c r="J3370" s="65" t="s">
        <v>178</v>
      </c>
      <c r="K3370" s="65" t="s">
        <v>132</v>
      </c>
      <c r="L3370" s="65" t="s">
        <v>130</v>
      </c>
      <c r="M3370" s="65" t="s">
        <v>276</v>
      </c>
      <c r="N3370" s="65" t="s">
        <v>103</v>
      </c>
      <c r="O3370" s="65" t="s">
        <v>66</v>
      </c>
      <c r="P3370" s="65" t="s">
        <v>3751</v>
      </c>
      <c r="Q3370" s="64" t="s">
        <v>3820</v>
      </c>
      <c r="R3370" s="65"/>
      <c r="S3370" s="65">
        <v>0.65</v>
      </c>
      <c r="T3370" s="135">
        <f t="shared" si="118"/>
        <v>0.65</v>
      </c>
      <c r="U3370" s="574" t="s">
        <v>75</v>
      </c>
      <c r="V3370" s="574">
        <v>1985</v>
      </c>
      <c r="W3370" s="574" t="s">
        <v>2286</v>
      </c>
      <c r="X3370" s="65" t="s">
        <v>2803</v>
      </c>
      <c r="Y3370" s="462" t="s">
        <v>6351</v>
      </c>
      <c r="Z3370" s="65">
        <v>100</v>
      </c>
      <c r="AA3370" s="578" t="s">
        <v>6352</v>
      </c>
      <c r="AB3370" s="65">
        <v>0</v>
      </c>
      <c r="AC3370" s="65" t="s">
        <v>2803</v>
      </c>
      <c r="AD3370" s="574" t="s">
        <v>56</v>
      </c>
      <c r="AE3370" s="65" t="s">
        <v>102</v>
      </c>
      <c r="AF3370" s="65"/>
      <c r="AG3370" s="70" t="s">
        <v>3748</v>
      </c>
      <c r="AH3370" s="161"/>
      <c r="AI3370" s="161"/>
      <c r="AJ3370" s="161"/>
    </row>
    <row r="3371" spans="1:36" ht="31.5" hidden="1" customHeight="1" x14ac:dyDescent="0.2">
      <c r="A3371" s="28" t="s">
        <v>3297</v>
      </c>
      <c r="B3371" s="65" t="s">
        <v>116</v>
      </c>
      <c r="C3371" s="65" t="s">
        <v>36</v>
      </c>
      <c r="D3371" s="37">
        <v>41776</v>
      </c>
      <c r="E3371" s="73">
        <v>0.23958333333333334</v>
      </c>
      <c r="F3371" s="37">
        <v>41776</v>
      </c>
      <c r="G3371" s="73">
        <v>0.28750000000000003</v>
      </c>
      <c r="H3371" s="210">
        <f t="shared" si="117"/>
        <v>4.7916666662786156E-2</v>
      </c>
      <c r="I3371" s="65">
        <v>6</v>
      </c>
      <c r="J3371" s="65" t="s">
        <v>178</v>
      </c>
      <c r="K3371" s="65" t="s">
        <v>133</v>
      </c>
      <c r="L3371" s="65" t="s">
        <v>128</v>
      </c>
      <c r="M3371" s="65" t="s">
        <v>227</v>
      </c>
      <c r="N3371" s="65" t="s">
        <v>103</v>
      </c>
      <c r="O3371" s="65" t="s">
        <v>66</v>
      </c>
      <c r="P3371" s="65" t="s">
        <v>3821</v>
      </c>
      <c r="Q3371" s="65" t="s">
        <v>3822</v>
      </c>
      <c r="R3371" s="65">
        <v>0.2</v>
      </c>
      <c r="S3371" s="65">
        <v>0.1</v>
      </c>
      <c r="T3371" s="135">
        <f t="shared" si="118"/>
        <v>0.30000000000000004</v>
      </c>
      <c r="U3371" s="65" t="s">
        <v>75</v>
      </c>
      <c r="V3371" s="65">
        <v>1965</v>
      </c>
      <c r="W3371" s="65" t="s">
        <v>1536</v>
      </c>
      <c r="X3371" s="65" t="s">
        <v>2803</v>
      </c>
      <c r="Y3371" s="65" t="s">
        <v>6353</v>
      </c>
      <c r="Z3371" s="65">
        <v>100</v>
      </c>
      <c r="AA3371" s="65" t="s">
        <v>6324</v>
      </c>
      <c r="AB3371" s="65">
        <v>0</v>
      </c>
      <c r="AC3371" s="65" t="s">
        <v>2803</v>
      </c>
      <c r="AD3371" s="65" t="s">
        <v>62</v>
      </c>
      <c r="AE3371" s="65" t="s">
        <v>97</v>
      </c>
      <c r="AF3371" s="65"/>
      <c r="AG3371" s="65" t="s">
        <v>6354</v>
      </c>
      <c r="AH3371" s="161"/>
      <c r="AI3371" s="161"/>
      <c r="AJ3371" s="161"/>
    </row>
    <row r="3372" spans="1:36" ht="31.5" hidden="1" customHeight="1" x14ac:dyDescent="0.2">
      <c r="A3372" s="28" t="s">
        <v>3297</v>
      </c>
      <c r="B3372" s="65" t="s">
        <v>116</v>
      </c>
      <c r="C3372" s="65" t="s">
        <v>36</v>
      </c>
      <c r="D3372" s="37">
        <v>41776</v>
      </c>
      <c r="E3372" s="73">
        <v>0.29166666666666669</v>
      </c>
      <c r="F3372" s="37">
        <v>41776</v>
      </c>
      <c r="G3372" s="73">
        <v>0.29166666666666669</v>
      </c>
      <c r="H3372" s="210">
        <f t="shared" si="117"/>
        <v>0</v>
      </c>
      <c r="I3372" s="65">
        <v>15</v>
      </c>
      <c r="J3372" s="65" t="s">
        <v>275</v>
      </c>
      <c r="K3372" s="65" t="s">
        <v>132</v>
      </c>
      <c r="L3372" s="65" t="s">
        <v>128</v>
      </c>
      <c r="M3372" s="65" t="s">
        <v>1280</v>
      </c>
      <c r="N3372" s="65" t="s">
        <v>103</v>
      </c>
      <c r="O3372" s="65" t="s">
        <v>66</v>
      </c>
      <c r="P3372" s="76" t="s">
        <v>3823</v>
      </c>
      <c r="Q3372" s="74" t="s">
        <v>3824</v>
      </c>
      <c r="R3372" s="65"/>
      <c r="S3372" s="65">
        <v>4.34</v>
      </c>
      <c r="T3372" s="135">
        <f t="shared" si="118"/>
        <v>4.34</v>
      </c>
      <c r="U3372" s="65" t="s">
        <v>75</v>
      </c>
      <c r="V3372" s="65">
        <v>1974</v>
      </c>
      <c r="W3372" s="65" t="s">
        <v>1536</v>
      </c>
      <c r="X3372" s="65" t="s">
        <v>2803</v>
      </c>
      <c r="Y3372" s="65" t="s">
        <v>6355</v>
      </c>
      <c r="Z3372" s="65">
        <v>100</v>
      </c>
      <c r="AA3372" s="65" t="s">
        <v>6107</v>
      </c>
      <c r="AB3372" s="65">
        <v>0</v>
      </c>
      <c r="AC3372" s="65" t="s">
        <v>2803</v>
      </c>
      <c r="AD3372" s="65" t="s">
        <v>49</v>
      </c>
      <c r="AE3372" s="65" t="s">
        <v>102</v>
      </c>
      <c r="AF3372" s="65"/>
      <c r="AG3372" s="70" t="s">
        <v>3748</v>
      </c>
      <c r="AH3372" s="161"/>
      <c r="AI3372" s="161"/>
      <c r="AJ3372" s="161"/>
    </row>
    <row r="3373" spans="1:36" ht="31.5" hidden="1" customHeight="1" x14ac:dyDescent="0.2">
      <c r="A3373" s="28" t="s">
        <v>3297</v>
      </c>
      <c r="B3373" s="65" t="s">
        <v>116</v>
      </c>
      <c r="C3373" s="65" t="s">
        <v>36</v>
      </c>
      <c r="D3373" s="37">
        <v>41776</v>
      </c>
      <c r="E3373" s="73">
        <v>0.65069444444444446</v>
      </c>
      <c r="F3373" s="37">
        <v>41776</v>
      </c>
      <c r="G3373" s="73">
        <v>0.65069444444444446</v>
      </c>
      <c r="H3373" s="210">
        <f t="shared" si="117"/>
        <v>0</v>
      </c>
      <c r="I3373" s="65">
        <v>58</v>
      </c>
      <c r="J3373" s="65" t="s">
        <v>178</v>
      </c>
      <c r="K3373" s="65" t="s">
        <v>132</v>
      </c>
      <c r="L3373" s="65" t="s">
        <v>128</v>
      </c>
      <c r="M3373" s="65" t="s">
        <v>3825</v>
      </c>
      <c r="N3373" s="65">
        <v>35</v>
      </c>
      <c r="O3373" s="65" t="s">
        <v>66</v>
      </c>
      <c r="P3373" s="76" t="s">
        <v>3826</v>
      </c>
      <c r="Q3373" s="74" t="s">
        <v>3827</v>
      </c>
      <c r="R3373" s="65"/>
      <c r="S3373" s="65">
        <v>13.48</v>
      </c>
      <c r="T3373" s="135">
        <f t="shared" si="118"/>
        <v>13.48</v>
      </c>
      <c r="U3373" s="65" t="s">
        <v>75</v>
      </c>
      <c r="V3373" s="65">
        <v>1983</v>
      </c>
      <c r="W3373" s="65" t="s">
        <v>1268</v>
      </c>
      <c r="X3373" s="65" t="s">
        <v>2803</v>
      </c>
      <c r="Y3373" s="65" t="s">
        <v>6356</v>
      </c>
      <c r="Z3373" s="65">
        <v>100</v>
      </c>
      <c r="AA3373" s="65" t="s">
        <v>6357</v>
      </c>
      <c r="AB3373" s="65">
        <v>0</v>
      </c>
      <c r="AC3373" s="65" t="s">
        <v>2803</v>
      </c>
      <c r="AD3373" s="65" t="s">
        <v>48</v>
      </c>
      <c r="AE3373" s="65" t="s">
        <v>102</v>
      </c>
      <c r="AF3373" s="1008"/>
      <c r="AG3373" s="70" t="s">
        <v>3748</v>
      </c>
      <c r="AH3373" s="161"/>
      <c r="AI3373" s="161"/>
      <c r="AJ3373" s="161"/>
    </row>
    <row r="3374" spans="1:36" ht="31.5" hidden="1" customHeight="1" x14ac:dyDescent="0.2">
      <c r="A3374" s="28" t="s">
        <v>3297</v>
      </c>
      <c r="B3374" s="65" t="s">
        <v>116</v>
      </c>
      <c r="C3374" s="65" t="s">
        <v>36</v>
      </c>
      <c r="D3374" s="37">
        <v>41776</v>
      </c>
      <c r="E3374" s="73">
        <v>0.67013888888888884</v>
      </c>
      <c r="F3374" s="37">
        <v>41776</v>
      </c>
      <c r="G3374" s="73">
        <v>0.67013888888888884</v>
      </c>
      <c r="H3374" s="210">
        <f t="shared" si="117"/>
        <v>0</v>
      </c>
      <c r="I3374" s="65">
        <v>23</v>
      </c>
      <c r="J3374" s="65" t="s">
        <v>275</v>
      </c>
      <c r="K3374" s="65" t="s">
        <v>132</v>
      </c>
      <c r="L3374" s="65" t="s">
        <v>128</v>
      </c>
      <c r="M3374" s="65" t="s">
        <v>276</v>
      </c>
      <c r="N3374" s="65" t="s">
        <v>103</v>
      </c>
      <c r="O3374" s="65" t="s">
        <v>66</v>
      </c>
      <c r="P3374" s="76" t="s">
        <v>3828</v>
      </c>
      <c r="Q3374" s="74" t="s">
        <v>3827</v>
      </c>
      <c r="R3374" s="65"/>
      <c r="S3374" s="65">
        <v>3.12</v>
      </c>
      <c r="T3374" s="135">
        <f t="shared" si="118"/>
        <v>3.12</v>
      </c>
      <c r="U3374" s="65" t="s">
        <v>75</v>
      </c>
      <c r="V3374" s="65">
        <v>2009</v>
      </c>
      <c r="W3374" s="65" t="s">
        <v>2286</v>
      </c>
      <c r="X3374" s="65" t="s">
        <v>2803</v>
      </c>
      <c r="Y3374" s="65" t="s">
        <v>6358</v>
      </c>
      <c r="Z3374" s="65">
        <v>100</v>
      </c>
      <c r="AA3374" s="65" t="s">
        <v>6337</v>
      </c>
      <c r="AB3374" s="65">
        <v>0</v>
      </c>
      <c r="AC3374" s="65" t="s">
        <v>2803</v>
      </c>
      <c r="AD3374" s="65" t="s">
        <v>49</v>
      </c>
      <c r="AE3374" s="65" t="s">
        <v>102</v>
      </c>
      <c r="AF3374" s="65"/>
      <c r="AG3374" s="70" t="s">
        <v>3748</v>
      </c>
      <c r="AH3374" s="161"/>
      <c r="AI3374" s="161"/>
      <c r="AJ3374" s="161"/>
    </row>
    <row r="3375" spans="1:36" ht="31.5" hidden="1" customHeight="1" x14ac:dyDescent="0.2">
      <c r="A3375" s="28" t="s">
        <v>3297</v>
      </c>
      <c r="B3375" s="65" t="s">
        <v>116</v>
      </c>
      <c r="C3375" s="65" t="s">
        <v>36</v>
      </c>
      <c r="D3375" s="37">
        <v>41776</v>
      </c>
      <c r="E3375" s="73">
        <v>0.89513888888888893</v>
      </c>
      <c r="F3375" s="37">
        <v>41776</v>
      </c>
      <c r="G3375" s="73">
        <v>0.89513888888888893</v>
      </c>
      <c r="H3375" s="210">
        <f t="shared" si="117"/>
        <v>0</v>
      </c>
      <c r="I3375" s="65">
        <v>46</v>
      </c>
      <c r="J3375" s="65" t="s">
        <v>178</v>
      </c>
      <c r="K3375" s="65" t="s">
        <v>132</v>
      </c>
      <c r="L3375" s="65" t="s">
        <v>128</v>
      </c>
      <c r="M3375" s="65" t="s">
        <v>3829</v>
      </c>
      <c r="N3375" s="65">
        <v>35</v>
      </c>
      <c r="O3375" s="65" t="s">
        <v>66</v>
      </c>
      <c r="P3375" s="76" t="s">
        <v>3830</v>
      </c>
      <c r="Q3375" s="74" t="s">
        <v>3827</v>
      </c>
      <c r="R3375" s="65"/>
      <c r="S3375" s="65">
        <v>7.34</v>
      </c>
      <c r="T3375" s="135">
        <f t="shared" si="118"/>
        <v>7.34</v>
      </c>
      <c r="U3375" s="65" t="s">
        <v>75</v>
      </c>
      <c r="V3375" s="65" t="s">
        <v>6359</v>
      </c>
      <c r="W3375" s="65" t="s">
        <v>6360</v>
      </c>
      <c r="X3375" s="65" t="s">
        <v>2803</v>
      </c>
      <c r="Y3375" s="1412" t="s">
        <v>6361</v>
      </c>
      <c r="Z3375" s="65">
        <v>100</v>
      </c>
      <c r="AA3375" s="65" t="s">
        <v>6362</v>
      </c>
      <c r="AB3375" s="65">
        <v>0</v>
      </c>
      <c r="AC3375" s="65" t="s">
        <v>2803</v>
      </c>
      <c r="AD3375" s="65" t="s">
        <v>48</v>
      </c>
      <c r="AE3375" s="65" t="s">
        <v>102</v>
      </c>
      <c r="AF3375" s="65"/>
      <c r="AG3375" s="70" t="s">
        <v>3748</v>
      </c>
      <c r="AH3375" s="161"/>
      <c r="AI3375" s="161"/>
      <c r="AJ3375" s="161"/>
    </row>
    <row r="3376" spans="1:36" ht="31.5" hidden="1" customHeight="1" x14ac:dyDescent="0.2">
      <c r="A3376" s="28" t="s">
        <v>3297</v>
      </c>
      <c r="B3376" s="68" t="s">
        <v>116</v>
      </c>
      <c r="C3376" s="65" t="s">
        <v>36</v>
      </c>
      <c r="D3376" s="37">
        <v>41777</v>
      </c>
      <c r="E3376" s="73">
        <v>0.78125</v>
      </c>
      <c r="F3376" s="37">
        <v>41777</v>
      </c>
      <c r="G3376" s="73">
        <v>0.79513888888888884</v>
      </c>
      <c r="H3376" s="210">
        <f t="shared" si="117"/>
        <v>1.3888888890505768E-2</v>
      </c>
      <c r="I3376" s="65">
        <v>70</v>
      </c>
      <c r="J3376" s="65" t="s">
        <v>178</v>
      </c>
      <c r="K3376" s="65" t="s">
        <v>133</v>
      </c>
      <c r="L3376" s="65" t="s">
        <v>130</v>
      </c>
      <c r="M3376" s="65" t="s">
        <v>3831</v>
      </c>
      <c r="N3376" s="65">
        <v>35</v>
      </c>
      <c r="O3376" s="65" t="s">
        <v>66</v>
      </c>
      <c r="P3376" s="76" t="s">
        <v>3832</v>
      </c>
      <c r="Q3376" s="65" t="s">
        <v>6363</v>
      </c>
      <c r="R3376" s="65">
        <v>13.45</v>
      </c>
      <c r="S3376" s="65"/>
      <c r="T3376" s="135">
        <f t="shared" si="118"/>
        <v>13.45</v>
      </c>
      <c r="U3376" s="65" t="s">
        <v>75</v>
      </c>
      <c r="V3376" s="65">
        <v>1983</v>
      </c>
      <c r="W3376" s="97" t="s">
        <v>1536</v>
      </c>
      <c r="X3376" s="65" t="s">
        <v>2803</v>
      </c>
      <c r="Y3376" s="65" t="s">
        <v>6364</v>
      </c>
      <c r="Z3376" s="65">
        <v>100</v>
      </c>
      <c r="AA3376" s="65" t="s">
        <v>6365</v>
      </c>
      <c r="AB3376" s="65">
        <v>0</v>
      </c>
      <c r="AC3376" s="65" t="s">
        <v>2803</v>
      </c>
      <c r="AD3376" s="65" t="s">
        <v>62</v>
      </c>
      <c r="AE3376" s="65" t="s">
        <v>102</v>
      </c>
      <c r="AF3376" s="65"/>
      <c r="AG3376" s="65" t="s">
        <v>6366</v>
      </c>
      <c r="AH3376" s="161"/>
      <c r="AI3376" s="161"/>
      <c r="AJ3376" s="161"/>
    </row>
    <row r="3377" spans="1:36" ht="31.5" hidden="1" customHeight="1" x14ac:dyDescent="0.2">
      <c r="A3377" s="28" t="s">
        <v>3297</v>
      </c>
      <c r="B3377" s="68" t="s">
        <v>116</v>
      </c>
      <c r="C3377" s="65" t="s">
        <v>36</v>
      </c>
      <c r="D3377" s="37">
        <v>41777</v>
      </c>
      <c r="E3377" s="73">
        <v>0.82777777777777783</v>
      </c>
      <c r="F3377" s="37">
        <v>41777</v>
      </c>
      <c r="G3377" s="73">
        <v>0.91041666666666676</v>
      </c>
      <c r="H3377" s="210">
        <f t="shared" si="117"/>
        <v>8.2638888889050577E-2</v>
      </c>
      <c r="I3377" s="65">
        <v>33</v>
      </c>
      <c r="J3377" s="65" t="s">
        <v>178</v>
      </c>
      <c r="K3377" s="65" t="s">
        <v>133</v>
      </c>
      <c r="L3377" s="65" t="s">
        <v>130</v>
      </c>
      <c r="M3377" s="65" t="s">
        <v>3833</v>
      </c>
      <c r="N3377" s="65">
        <v>35</v>
      </c>
      <c r="O3377" s="65" t="s">
        <v>66</v>
      </c>
      <c r="P3377" s="76" t="s">
        <v>3834</v>
      </c>
      <c r="Q3377" s="64" t="s">
        <v>6367</v>
      </c>
      <c r="R3377" s="65">
        <v>32.85</v>
      </c>
      <c r="S3377" s="65"/>
      <c r="T3377" s="135">
        <f t="shared" si="118"/>
        <v>32.85</v>
      </c>
      <c r="U3377" s="65" t="s">
        <v>73</v>
      </c>
      <c r="V3377" s="65">
        <v>1983</v>
      </c>
      <c r="W3377" s="65" t="s">
        <v>6368</v>
      </c>
      <c r="X3377" s="65" t="s">
        <v>2803</v>
      </c>
      <c r="Y3377" s="65" t="s">
        <v>6364</v>
      </c>
      <c r="Z3377" s="65">
        <v>100</v>
      </c>
      <c r="AA3377" s="65" t="s">
        <v>6369</v>
      </c>
      <c r="AB3377" s="65">
        <v>1</v>
      </c>
      <c r="AC3377" s="65" t="s">
        <v>2803</v>
      </c>
      <c r="AD3377" s="65" t="s">
        <v>60</v>
      </c>
      <c r="AE3377" s="65" t="s">
        <v>102</v>
      </c>
      <c r="AF3377" s="65" t="s">
        <v>101</v>
      </c>
      <c r="AG3377" s="65" t="s">
        <v>6370</v>
      </c>
      <c r="AH3377" s="161"/>
      <c r="AI3377" s="161"/>
      <c r="AJ3377" s="161"/>
    </row>
    <row r="3378" spans="1:36" ht="31.5" hidden="1" customHeight="1" x14ac:dyDescent="0.2">
      <c r="A3378" s="28" t="s">
        <v>3297</v>
      </c>
      <c r="B3378" s="65" t="s">
        <v>116</v>
      </c>
      <c r="C3378" s="65" t="s">
        <v>36</v>
      </c>
      <c r="D3378" s="37">
        <v>41779</v>
      </c>
      <c r="E3378" s="73">
        <v>0.40069444444444446</v>
      </c>
      <c r="F3378" s="37">
        <v>41779</v>
      </c>
      <c r="G3378" s="73">
        <v>0.40069444444444446</v>
      </c>
      <c r="H3378" s="210">
        <f t="shared" si="117"/>
        <v>0</v>
      </c>
      <c r="I3378" s="65">
        <v>65</v>
      </c>
      <c r="J3378" s="65" t="s">
        <v>178</v>
      </c>
      <c r="K3378" s="65" t="s">
        <v>132</v>
      </c>
      <c r="L3378" s="65" t="s">
        <v>130</v>
      </c>
      <c r="M3378" s="65" t="s">
        <v>3825</v>
      </c>
      <c r="N3378" s="65">
        <v>35</v>
      </c>
      <c r="O3378" s="65" t="s">
        <v>66</v>
      </c>
      <c r="P3378" s="65" t="s">
        <v>3826</v>
      </c>
      <c r="Q3378" s="65" t="s">
        <v>3882</v>
      </c>
      <c r="R3378" s="65"/>
      <c r="S3378" s="65">
        <v>20.64</v>
      </c>
      <c r="T3378" s="135">
        <f t="shared" si="118"/>
        <v>20.64</v>
      </c>
      <c r="U3378" s="65" t="s">
        <v>84</v>
      </c>
      <c r="V3378" s="65">
        <v>1998</v>
      </c>
      <c r="W3378" s="65" t="s">
        <v>6371</v>
      </c>
      <c r="X3378" s="65" t="s">
        <v>2803</v>
      </c>
      <c r="Y3378" s="65" t="s">
        <v>6356</v>
      </c>
      <c r="Z3378" s="65">
        <v>100</v>
      </c>
      <c r="AA3378" s="65" t="s">
        <v>6357</v>
      </c>
      <c r="AB3378" s="65">
        <v>0</v>
      </c>
      <c r="AC3378" s="65" t="s">
        <v>2803</v>
      </c>
      <c r="AD3378" s="65" t="s">
        <v>60</v>
      </c>
      <c r="AE3378" s="65" t="s">
        <v>102</v>
      </c>
      <c r="AF3378" s="65"/>
      <c r="AG3378" s="70" t="s">
        <v>6372</v>
      </c>
    </row>
    <row r="3379" spans="1:36" ht="31.5" hidden="1" customHeight="1" x14ac:dyDescent="0.2">
      <c r="A3379" s="28" t="s">
        <v>3297</v>
      </c>
      <c r="B3379" s="65" t="s">
        <v>116</v>
      </c>
      <c r="C3379" s="65" t="s">
        <v>36</v>
      </c>
      <c r="D3379" s="37">
        <v>41780</v>
      </c>
      <c r="E3379" s="66">
        <v>9.5833333333333326E-2</v>
      </c>
      <c r="F3379" s="37">
        <v>41780</v>
      </c>
      <c r="G3379" s="73">
        <v>0.13749999999999998</v>
      </c>
      <c r="H3379" s="210">
        <f t="shared" si="117"/>
        <v>4.1666666664241347E-2</v>
      </c>
      <c r="I3379" s="65">
        <v>16</v>
      </c>
      <c r="J3379" s="65" t="s">
        <v>3883</v>
      </c>
      <c r="K3379" s="65" t="s">
        <v>133</v>
      </c>
      <c r="L3379" s="65" t="s">
        <v>130</v>
      </c>
      <c r="M3379" s="65" t="s">
        <v>301</v>
      </c>
      <c r="N3379" s="65" t="s">
        <v>103</v>
      </c>
      <c r="O3379" s="65" t="s">
        <v>66</v>
      </c>
      <c r="P3379" s="64" t="s">
        <v>3884</v>
      </c>
      <c r="Q3379" s="64" t="s">
        <v>3885</v>
      </c>
      <c r="R3379" s="407">
        <v>13.99</v>
      </c>
      <c r="S3379" s="65"/>
      <c r="T3379" s="135">
        <f t="shared" si="118"/>
        <v>13.99</v>
      </c>
      <c r="U3379" s="65" t="s">
        <v>74</v>
      </c>
      <c r="V3379" s="490">
        <v>1979</v>
      </c>
      <c r="W3379" s="490" t="s">
        <v>6373</v>
      </c>
      <c r="X3379" s="490" t="s">
        <v>2803</v>
      </c>
      <c r="Y3379" s="490" t="s">
        <v>6374</v>
      </c>
      <c r="Z3379" s="490">
        <v>100</v>
      </c>
      <c r="AA3379" s="490" t="s">
        <v>6375</v>
      </c>
      <c r="AB3379" s="487">
        <v>1</v>
      </c>
      <c r="AC3379" s="490" t="s">
        <v>2803</v>
      </c>
      <c r="AD3379" s="65" t="s">
        <v>56</v>
      </c>
      <c r="AE3379" s="65" t="s">
        <v>97</v>
      </c>
      <c r="AF3379" s="65"/>
      <c r="AG3379" s="65" t="s">
        <v>6376</v>
      </c>
    </row>
    <row r="3380" spans="1:36" ht="31.5" hidden="1" customHeight="1" x14ac:dyDescent="0.2">
      <c r="A3380" s="28" t="s">
        <v>3297</v>
      </c>
      <c r="B3380" s="65" t="s">
        <v>116</v>
      </c>
      <c r="C3380" s="65" t="s">
        <v>865</v>
      </c>
      <c r="D3380" s="37">
        <v>41780</v>
      </c>
      <c r="E3380" s="73">
        <v>0.66041666666666665</v>
      </c>
      <c r="F3380" s="37">
        <v>41780</v>
      </c>
      <c r="G3380" s="73">
        <v>0.66041666666666665</v>
      </c>
      <c r="H3380" s="210">
        <f t="shared" si="117"/>
        <v>0</v>
      </c>
      <c r="I3380" s="65">
        <v>26</v>
      </c>
      <c r="J3380" s="65" t="s">
        <v>297</v>
      </c>
      <c r="K3380" s="65" t="s">
        <v>133</v>
      </c>
      <c r="L3380" s="65" t="s">
        <v>125</v>
      </c>
      <c r="M3380" s="65" t="s">
        <v>3745</v>
      </c>
      <c r="N3380" s="65">
        <v>110</v>
      </c>
      <c r="O3380" s="65" t="s">
        <v>66</v>
      </c>
      <c r="P3380" s="74" t="s">
        <v>3886</v>
      </c>
      <c r="Q3380" s="76" t="s">
        <v>3887</v>
      </c>
      <c r="R3380" s="65"/>
      <c r="S3380" s="65">
        <v>10.41</v>
      </c>
      <c r="T3380" s="135">
        <f t="shared" si="118"/>
        <v>10.41</v>
      </c>
      <c r="U3380" s="65" t="s">
        <v>75</v>
      </c>
      <c r="V3380" s="490" t="s">
        <v>2803</v>
      </c>
      <c r="W3380" s="490" t="s">
        <v>2803</v>
      </c>
      <c r="X3380" s="490" t="s">
        <v>2803</v>
      </c>
      <c r="Y3380" s="490" t="s">
        <v>2803</v>
      </c>
      <c r="Z3380" s="490" t="s">
        <v>2803</v>
      </c>
      <c r="AA3380" s="490" t="s">
        <v>2803</v>
      </c>
      <c r="AB3380" s="490" t="s">
        <v>2803</v>
      </c>
      <c r="AC3380" s="490" t="s">
        <v>2803</v>
      </c>
      <c r="AD3380" s="490" t="s">
        <v>55</v>
      </c>
      <c r="AE3380" s="490" t="s">
        <v>102</v>
      </c>
      <c r="AF3380" s="65"/>
      <c r="AG3380" s="70" t="s">
        <v>6377</v>
      </c>
    </row>
    <row r="3381" spans="1:36" ht="31.5" hidden="1" customHeight="1" x14ac:dyDescent="0.2">
      <c r="A3381" s="28" t="s">
        <v>3297</v>
      </c>
      <c r="B3381" s="65" t="s">
        <v>116</v>
      </c>
      <c r="C3381" s="65" t="s">
        <v>36</v>
      </c>
      <c r="D3381" s="37">
        <v>41781</v>
      </c>
      <c r="E3381" s="73">
        <v>0.65694444444444444</v>
      </c>
      <c r="F3381" s="37">
        <v>41781</v>
      </c>
      <c r="G3381" s="73">
        <v>0.65694444444444444</v>
      </c>
      <c r="H3381" s="210">
        <f t="shared" si="117"/>
        <v>0</v>
      </c>
      <c r="I3381" s="65">
        <v>2</v>
      </c>
      <c r="J3381" s="65" t="s">
        <v>178</v>
      </c>
      <c r="K3381" s="65" t="s">
        <v>132</v>
      </c>
      <c r="L3381" s="65" t="s">
        <v>130</v>
      </c>
      <c r="M3381" s="65" t="s">
        <v>301</v>
      </c>
      <c r="N3381" s="65" t="s">
        <v>103</v>
      </c>
      <c r="O3381" s="65" t="s">
        <v>66</v>
      </c>
      <c r="P3381" s="64" t="s">
        <v>3888</v>
      </c>
      <c r="Q3381" s="76" t="s">
        <v>3889</v>
      </c>
      <c r="R3381" s="65"/>
      <c r="S3381" s="65">
        <v>0.19</v>
      </c>
      <c r="T3381" s="135">
        <f t="shared" si="118"/>
        <v>0.19</v>
      </c>
      <c r="U3381" s="65" t="s">
        <v>75</v>
      </c>
      <c r="V3381" s="65">
        <v>1949</v>
      </c>
      <c r="W3381" s="65" t="s">
        <v>6378</v>
      </c>
      <c r="X3381" s="65" t="s">
        <v>2803</v>
      </c>
      <c r="Y3381" s="65" t="s">
        <v>6379</v>
      </c>
      <c r="Z3381" s="65">
        <v>100</v>
      </c>
      <c r="AA3381" s="65" t="s">
        <v>6380</v>
      </c>
      <c r="AB3381" s="65">
        <v>1</v>
      </c>
      <c r="AC3381" s="65" t="s">
        <v>2803</v>
      </c>
      <c r="AD3381" s="65" t="s">
        <v>56</v>
      </c>
      <c r="AE3381" s="65" t="s">
        <v>102</v>
      </c>
      <c r="AF3381" s="65"/>
      <c r="AG3381" s="70" t="s">
        <v>3748</v>
      </c>
    </row>
    <row r="3382" spans="1:36" ht="31.5" hidden="1" customHeight="1" x14ac:dyDescent="0.2">
      <c r="A3382" s="28" t="s">
        <v>3297</v>
      </c>
      <c r="B3382" s="65" t="s">
        <v>116</v>
      </c>
      <c r="C3382" s="65" t="s">
        <v>36</v>
      </c>
      <c r="D3382" s="37">
        <v>41782</v>
      </c>
      <c r="E3382" s="73">
        <v>0.9291666666666667</v>
      </c>
      <c r="F3382" s="37">
        <v>41783</v>
      </c>
      <c r="G3382" s="73">
        <v>8.3333333333333332E-3</v>
      </c>
      <c r="H3382" s="210">
        <f t="shared" si="117"/>
        <v>7.9166666662786156E-2</v>
      </c>
      <c r="I3382" s="65">
        <v>9</v>
      </c>
      <c r="J3382" s="65" t="s">
        <v>178</v>
      </c>
      <c r="K3382" s="65" t="s">
        <v>133</v>
      </c>
      <c r="L3382" s="65" t="s">
        <v>130</v>
      </c>
      <c r="M3382" s="65" t="s">
        <v>2757</v>
      </c>
      <c r="N3382" s="65">
        <v>35</v>
      </c>
      <c r="O3382" s="65" t="s">
        <v>63</v>
      </c>
      <c r="P3382" s="65" t="s">
        <v>3969</v>
      </c>
      <c r="Q3382" s="65" t="s">
        <v>6381</v>
      </c>
      <c r="R3382" s="65">
        <v>15.04</v>
      </c>
      <c r="S3382" s="65">
        <v>5.85</v>
      </c>
      <c r="T3382" s="135">
        <f t="shared" si="118"/>
        <v>20.89</v>
      </c>
      <c r="U3382" s="65" t="s">
        <v>87</v>
      </c>
      <c r="V3382" s="65">
        <v>1989</v>
      </c>
      <c r="W3382" s="65" t="s">
        <v>6382</v>
      </c>
      <c r="X3382" s="65" t="s">
        <v>2803</v>
      </c>
      <c r="Y3382" s="65" t="s">
        <v>6383</v>
      </c>
      <c r="Z3382" s="65">
        <v>100</v>
      </c>
      <c r="AA3382" s="65" t="s">
        <v>6384</v>
      </c>
      <c r="AB3382" s="65">
        <v>0</v>
      </c>
      <c r="AC3382" s="119">
        <v>41775</v>
      </c>
      <c r="AD3382" s="65" t="s">
        <v>56</v>
      </c>
      <c r="AE3382" s="65" t="s">
        <v>97</v>
      </c>
      <c r="AF3382" s="65"/>
      <c r="AG3382" s="65" t="s">
        <v>6385</v>
      </c>
    </row>
    <row r="3383" spans="1:36" ht="31.5" hidden="1" customHeight="1" x14ac:dyDescent="0.2">
      <c r="A3383" s="28" t="s">
        <v>3297</v>
      </c>
      <c r="B3383" s="65" t="s">
        <v>116</v>
      </c>
      <c r="C3383" s="65" t="s">
        <v>36</v>
      </c>
      <c r="D3383" s="37">
        <v>41782</v>
      </c>
      <c r="E3383" s="73">
        <v>0.9291666666666667</v>
      </c>
      <c r="F3383" s="37">
        <v>41782</v>
      </c>
      <c r="G3383" s="73">
        <v>0.9291666666666667</v>
      </c>
      <c r="H3383" s="210">
        <f t="shared" si="117"/>
        <v>0</v>
      </c>
      <c r="I3383" s="65">
        <v>56</v>
      </c>
      <c r="J3383" s="65" t="s">
        <v>183</v>
      </c>
      <c r="K3383" s="65"/>
      <c r="L3383" s="65" t="s">
        <v>130</v>
      </c>
      <c r="M3383" s="65" t="s">
        <v>3970</v>
      </c>
      <c r="N3383" s="65">
        <v>35</v>
      </c>
      <c r="O3383" s="65" t="s">
        <v>63</v>
      </c>
      <c r="P3383" s="65" t="s">
        <v>3971</v>
      </c>
      <c r="Q3383" s="65" t="s">
        <v>3972</v>
      </c>
      <c r="R3383" s="65"/>
      <c r="S3383" s="65">
        <v>15.17</v>
      </c>
      <c r="T3383" s="135">
        <f t="shared" si="118"/>
        <v>15.17</v>
      </c>
      <c r="U3383" s="65" t="s">
        <v>75</v>
      </c>
      <c r="V3383" s="65" t="s">
        <v>6386</v>
      </c>
      <c r="W3383" s="65" t="s">
        <v>6387</v>
      </c>
      <c r="X3383" s="65" t="s">
        <v>2803</v>
      </c>
      <c r="Y3383" s="65" t="s">
        <v>6388</v>
      </c>
      <c r="Z3383" s="65">
        <v>100</v>
      </c>
      <c r="AA3383" s="65" t="s">
        <v>6389</v>
      </c>
      <c r="AB3383" s="65">
        <v>0</v>
      </c>
      <c r="AC3383" s="458" t="s">
        <v>2803</v>
      </c>
      <c r="AD3383" s="65" t="s">
        <v>61</v>
      </c>
      <c r="AE3383" s="65" t="s">
        <v>102</v>
      </c>
      <c r="AF3383" s="65"/>
      <c r="AG3383" s="65" t="s">
        <v>6390</v>
      </c>
    </row>
    <row r="3384" spans="1:36" ht="31.5" hidden="1" customHeight="1" x14ac:dyDescent="0.2">
      <c r="A3384" s="28" t="s">
        <v>3297</v>
      </c>
      <c r="B3384" s="65" t="s">
        <v>116</v>
      </c>
      <c r="C3384" s="65" t="s">
        <v>36</v>
      </c>
      <c r="D3384" s="37">
        <v>41782</v>
      </c>
      <c r="E3384" s="73">
        <v>0.4375</v>
      </c>
      <c r="F3384" s="37">
        <v>41782</v>
      </c>
      <c r="G3384" s="73">
        <v>0.4375</v>
      </c>
      <c r="H3384" s="210">
        <f t="shared" si="117"/>
        <v>0</v>
      </c>
      <c r="I3384" s="65">
        <v>3</v>
      </c>
      <c r="J3384" s="65" t="s">
        <v>178</v>
      </c>
      <c r="K3384" s="65" t="s">
        <v>132</v>
      </c>
      <c r="L3384" s="65" t="s">
        <v>130</v>
      </c>
      <c r="M3384" s="65" t="s">
        <v>3962</v>
      </c>
      <c r="N3384" s="65">
        <v>35</v>
      </c>
      <c r="O3384" s="65" t="s">
        <v>66</v>
      </c>
      <c r="P3384" s="64" t="s">
        <v>3963</v>
      </c>
      <c r="Q3384" s="64" t="s">
        <v>3964</v>
      </c>
      <c r="R3384" s="65"/>
      <c r="S3384" s="65">
        <v>2.14</v>
      </c>
      <c r="T3384" s="135">
        <f t="shared" si="118"/>
        <v>2.14</v>
      </c>
      <c r="U3384" s="65" t="s">
        <v>75</v>
      </c>
      <c r="V3384" s="65">
        <v>1967</v>
      </c>
      <c r="W3384" s="65" t="s">
        <v>6086</v>
      </c>
      <c r="X3384" s="65" t="s">
        <v>2803</v>
      </c>
      <c r="Y3384" s="70" t="s">
        <v>6208</v>
      </c>
      <c r="Z3384" s="70">
        <v>100</v>
      </c>
      <c r="AA3384" s="70" t="s">
        <v>6209</v>
      </c>
      <c r="AB3384" s="70">
        <v>0</v>
      </c>
      <c r="AC3384" s="458" t="s">
        <v>2803</v>
      </c>
      <c r="AD3384" s="65" t="s">
        <v>61</v>
      </c>
      <c r="AE3384" s="65" t="s">
        <v>102</v>
      </c>
      <c r="AF3384" s="65"/>
      <c r="AG3384" s="70" t="s">
        <v>3748</v>
      </c>
    </row>
    <row r="3385" spans="1:36" ht="15" hidden="1" customHeight="1" x14ac:dyDescent="0.2">
      <c r="A3385" s="28" t="s">
        <v>3297</v>
      </c>
      <c r="B3385" s="68" t="s">
        <v>116</v>
      </c>
      <c r="C3385" s="65" t="s">
        <v>36</v>
      </c>
      <c r="D3385" s="37">
        <v>41782</v>
      </c>
      <c r="E3385" s="73">
        <v>0.5625</v>
      </c>
      <c r="F3385" s="37">
        <v>41782</v>
      </c>
      <c r="G3385" s="73">
        <v>0.56944444444444442</v>
      </c>
      <c r="H3385" s="210">
        <f t="shared" si="117"/>
        <v>6.9444444452528842E-3</v>
      </c>
      <c r="I3385" s="65">
        <v>11</v>
      </c>
      <c r="J3385" s="65" t="s">
        <v>178</v>
      </c>
      <c r="K3385" s="68" t="s">
        <v>135</v>
      </c>
      <c r="L3385" s="68" t="s">
        <v>130</v>
      </c>
      <c r="M3385" s="64" t="s">
        <v>285</v>
      </c>
      <c r="N3385" s="65" t="s">
        <v>103</v>
      </c>
      <c r="O3385" s="65" t="s">
        <v>65</v>
      </c>
      <c r="P3385" s="64" t="s">
        <v>1647</v>
      </c>
      <c r="Q3385" s="64" t="s">
        <v>3965</v>
      </c>
      <c r="R3385" s="65">
        <v>0.36</v>
      </c>
      <c r="S3385" s="65">
        <v>1.08</v>
      </c>
      <c r="T3385" s="135">
        <f t="shared" si="118"/>
        <v>1.44</v>
      </c>
      <c r="U3385" s="65" t="s">
        <v>75</v>
      </c>
      <c r="V3385" s="65">
        <v>1954</v>
      </c>
      <c r="W3385" s="65" t="s">
        <v>171</v>
      </c>
      <c r="X3385" s="65" t="s">
        <v>2803</v>
      </c>
      <c r="Y3385" s="65" t="s">
        <v>2847</v>
      </c>
      <c r="Z3385" s="70">
        <v>100</v>
      </c>
      <c r="AA3385" s="65" t="s">
        <v>6391</v>
      </c>
      <c r="AB3385" s="65">
        <v>0</v>
      </c>
      <c r="AC3385" s="458" t="s">
        <v>2803</v>
      </c>
      <c r="AD3385" s="65" t="s">
        <v>56</v>
      </c>
      <c r="AE3385" s="65" t="s">
        <v>97</v>
      </c>
      <c r="AF3385" s="65"/>
      <c r="AG3385" s="65" t="s">
        <v>6392</v>
      </c>
    </row>
    <row r="3386" spans="1:36" ht="15" hidden="1" customHeight="1" x14ac:dyDescent="0.2">
      <c r="A3386" s="28" t="s">
        <v>3297</v>
      </c>
      <c r="B3386" s="65" t="s">
        <v>116</v>
      </c>
      <c r="C3386" s="65" t="s">
        <v>36</v>
      </c>
      <c r="D3386" s="37">
        <v>41782</v>
      </c>
      <c r="E3386" s="73">
        <v>0.82361111111111107</v>
      </c>
      <c r="F3386" s="37">
        <v>41782</v>
      </c>
      <c r="G3386" s="73">
        <v>0.82361111111111107</v>
      </c>
      <c r="H3386" s="210">
        <f t="shared" si="117"/>
        <v>0</v>
      </c>
      <c r="I3386" s="65">
        <v>30</v>
      </c>
      <c r="J3386" s="65" t="s">
        <v>178</v>
      </c>
      <c r="K3386" s="65" t="s">
        <v>132</v>
      </c>
      <c r="L3386" s="65" t="s">
        <v>130</v>
      </c>
      <c r="M3386" s="65" t="s">
        <v>3966</v>
      </c>
      <c r="N3386" s="65">
        <v>35</v>
      </c>
      <c r="O3386" s="65" t="s">
        <v>66</v>
      </c>
      <c r="P3386" s="65" t="s">
        <v>3967</v>
      </c>
      <c r="Q3386" s="65" t="s">
        <v>3968</v>
      </c>
      <c r="R3386" s="65"/>
      <c r="S3386" s="65">
        <v>10.87</v>
      </c>
      <c r="T3386" s="135">
        <f t="shared" si="118"/>
        <v>10.87</v>
      </c>
      <c r="U3386" s="65" t="s">
        <v>75</v>
      </c>
      <c r="V3386" s="65">
        <v>1979</v>
      </c>
      <c r="W3386" s="65" t="s">
        <v>1268</v>
      </c>
      <c r="X3386" s="65" t="s">
        <v>2803</v>
      </c>
      <c r="Y3386" s="65" t="s">
        <v>6393</v>
      </c>
      <c r="Z3386" s="65">
        <v>100</v>
      </c>
      <c r="AA3386" s="65" t="s">
        <v>6352</v>
      </c>
      <c r="AB3386" s="65">
        <v>0</v>
      </c>
      <c r="AC3386" s="458" t="s">
        <v>2803</v>
      </c>
      <c r="AD3386" s="65" t="s">
        <v>62</v>
      </c>
      <c r="AE3386" s="65" t="s">
        <v>102</v>
      </c>
      <c r="AF3386" s="65"/>
      <c r="AG3386" s="65" t="s">
        <v>6394</v>
      </c>
    </row>
    <row r="3387" spans="1:36" ht="32.25" hidden="1" customHeight="1" x14ac:dyDescent="0.2">
      <c r="A3387" s="28" t="s">
        <v>3297</v>
      </c>
      <c r="B3387" s="65" t="s">
        <v>116</v>
      </c>
      <c r="C3387" s="65" t="s">
        <v>865</v>
      </c>
      <c r="D3387" s="37">
        <v>41784</v>
      </c>
      <c r="E3387" s="73">
        <v>0.14722222222222223</v>
      </c>
      <c r="F3387" s="37">
        <v>41784</v>
      </c>
      <c r="G3387" s="73">
        <v>0.14722222222222223</v>
      </c>
      <c r="H3387" s="210">
        <f t="shared" si="117"/>
        <v>0</v>
      </c>
      <c r="I3387" s="65">
        <v>102</v>
      </c>
      <c r="J3387" s="65" t="s">
        <v>178</v>
      </c>
      <c r="K3387" s="65" t="s">
        <v>132</v>
      </c>
      <c r="L3387" s="65" t="s">
        <v>125</v>
      </c>
      <c r="M3387" s="65" t="s">
        <v>3973</v>
      </c>
      <c r="N3387" s="65">
        <v>110</v>
      </c>
      <c r="O3387" s="65" t="s">
        <v>66</v>
      </c>
      <c r="P3387" s="74" t="s">
        <v>3974</v>
      </c>
      <c r="Q3387" s="65" t="s">
        <v>3968</v>
      </c>
      <c r="R3387" s="65"/>
      <c r="S3387" s="65">
        <v>28.25</v>
      </c>
      <c r="T3387" s="135">
        <f t="shared" si="118"/>
        <v>28.25</v>
      </c>
      <c r="U3387" s="65" t="s">
        <v>87</v>
      </c>
      <c r="V3387" s="65">
        <v>1989</v>
      </c>
      <c r="W3387" s="65" t="s">
        <v>6382</v>
      </c>
      <c r="X3387" s="65" t="s">
        <v>2803</v>
      </c>
      <c r="Y3387" s="65" t="s">
        <v>6383</v>
      </c>
      <c r="Z3387" s="65">
        <v>100</v>
      </c>
      <c r="AA3387" s="65" t="s">
        <v>6384</v>
      </c>
      <c r="AB3387" s="65">
        <v>0</v>
      </c>
      <c r="AC3387" s="119">
        <v>41775</v>
      </c>
      <c r="AD3387" s="65" t="s">
        <v>55</v>
      </c>
      <c r="AE3387" s="65" t="s">
        <v>97</v>
      </c>
      <c r="AF3387" s="65"/>
      <c r="AG3387" s="65" t="s">
        <v>6385</v>
      </c>
    </row>
    <row r="3388" spans="1:36" ht="52.5" hidden="1" customHeight="1" x14ac:dyDescent="0.2">
      <c r="A3388" s="28" t="s">
        <v>3297</v>
      </c>
      <c r="B3388" s="65" t="s">
        <v>116</v>
      </c>
      <c r="C3388" s="65" t="s">
        <v>36</v>
      </c>
      <c r="D3388" s="37">
        <v>41784</v>
      </c>
      <c r="E3388" s="73">
        <v>0.64513888888888882</v>
      </c>
      <c r="F3388" s="37">
        <v>41784</v>
      </c>
      <c r="G3388" s="73">
        <v>0.64513888888888882</v>
      </c>
      <c r="H3388" s="210">
        <f t="shared" si="117"/>
        <v>0</v>
      </c>
      <c r="I3388" s="65">
        <v>9</v>
      </c>
      <c r="J3388" s="65" t="s">
        <v>275</v>
      </c>
      <c r="K3388" s="65" t="s">
        <v>132</v>
      </c>
      <c r="L3388" s="65" t="s">
        <v>130</v>
      </c>
      <c r="M3388" s="65" t="s">
        <v>285</v>
      </c>
      <c r="N3388" s="65" t="s">
        <v>103</v>
      </c>
      <c r="O3388" s="65" t="s">
        <v>66</v>
      </c>
      <c r="P3388" s="71" t="s">
        <v>306</v>
      </c>
      <c r="Q3388" s="74" t="s">
        <v>3975</v>
      </c>
      <c r="R3388" s="65"/>
      <c r="S3388" s="65">
        <v>1.88</v>
      </c>
      <c r="T3388" s="135">
        <f t="shared" si="118"/>
        <v>1.88</v>
      </c>
      <c r="U3388" s="65" t="s">
        <v>77</v>
      </c>
      <c r="V3388" s="65">
        <v>2004</v>
      </c>
      <c r="W3388" s="65" t="s">
        <v>5041</v>
      </c>
      <c r="X3388" s="65" t="s">
        <v>2803</v>
      </c>
      <c r="Y3388" s="65" t="s">
        <v>6395</v>
      </c>
      <c r="Z3388" s="65">
        <v>100</v>
      </c>
      <c r="AA3388" s="65" t="s">
        <v>2803</v>
      </c>
      <c r="AB3388" s="65" t="s">
        <v>6396</v>
      </c>
      <c r="AC3388" s="65" t="s">
        <v>2803</v>
      </c>
      <c r="AD3388" s="65" t="s">
        <v>42</v>
      </c>
      <c r="AE3388" s="65" t="s">
        <v>102</v>
      </c>
      <c r="AF3388" s="65"/>
      <c r="AG3388" s="65" t="s">
        <v>6397</v>
      </c>
    </row>
    <row r="3389" spans="1:36" ht="15" hidden="1" customHeight="1" x14ac:dyDescent="0.2">
      <c r="A3389" s="28" t="s">
        <v>3297</v>
      </c>
      <c r="B3389" s="65" t="s">
        <v>116</v>
      </c>
      <c r="C3389" s="65" t="s">
        <v>865</v>
      </c>
      <c r="D3389" s="37">
        <v>41785</v>
      </c>
      <c r="E3389" s="73">
        <v>0.65277777777777779</v>
      </c>
      <c r="F3389" s="37">
        <v>41785</v>
      </c>
      <c r="G3389" s="73">
        <v>0.65277777777777779</v>
      </c>
      <c r="H3389" s="210">
        <f t="shared" si="117"/>
        <v>0</v>
      </c>
      <c r="I3389" s="65">
        <v>26</v>
      </c>
      <c r="J3389" s="65" t="s">
        <v>822</v>
      </c>
      <c r="K3389" s="65" t="s">
        <v>133</v>
      </c>
      <c r="L3389" s="65" t="s">
        <v>125</v>
      </c>
      <c r="M3389" s="65" t="s">
        <v>3745</v>
      </c>
      <c r="N3389" s="65">
        <v>110</v>
      </c>
      <c r="O3389" s="65" t="s">
        <v>66</v>
      </c>
      <c r="P3389" s="64" t="s">
        <v>4050</v>
      </c>
      <c r="Q3389" s="64" t="s">
        <v>4051</v>
      </c>
      <c r="R3389" s="65"/>
      <c r="S3389" s="65">
        <v>10.25</v>
      </c>
      <c r="T3389" s="135">
        <f t="shared" si="118"/>
        <v>10.25</v>
      </c>
      <c r="U3389" s="65" t="s">
        <v>75</v>
      </c>
      <c r="V3389" s="65" t="s">
        <v>2803</v>
      </c>
      <c r="W3389" s="65" t="s">
        <v>2803</v>
      </c>
      <c r="X3389" s="65" t="s">
        <v>2803</v>
      </c>
      <c r="Y3389" s="65" t="s">
        <v>2803</v>
      </c>
      <c r="Z3389" s="65" t="s">
        <v>2803</v>
      </c>
      <c r="AA3389" s="65" t="s">
        <v>2803</v>
      </c>
      <c r="AB3389" s="65" t="s">
        <v>2803</v>
      </c>
      <c r="AC3389" s="65" t="s">
        <v>2803</v>
      </c>
      <c r="AD3389" s="65" t="s">
        <v>55</v>
      </c>
      <c r="AE3389" s="65" t="s">
        <v>102</v>
      </c>
      <c r="AF3389" s="65"/>
      <c r="AG3389" s="65" t="s">
        <v>6398</v>
      </c>
    </row>
    <row r="3390" spans="1:36" ht="31.5" hidden="1" customHeight="1" x14ac:dyDescent="0.2">
      <c r="A3390" s="28" t="s">
        <v>3297</v>
      </c>
      <c r="B3390" s="65" t="s">
        <v>116</v>
      </c>
      <c r="C3390" s="65" t="s">
        <v>36</v>
      </c>
      <c r="D3390" s="37">
        <v>41785</v>
      </c>
      <c r="E3390" s="73">
        <v>0.64236111111111105</v>
      </c>
      <c r="F3390" s="37">
        <v>41785</v>
      </c>
      <c r="G3390" s="73">
        <v>0.64236111111111105</v>
      </c>
      <c r="H3390" s="210">
        <f t="shared" si="117"/>
        <v>0</v>
      </c>
      <c r="I3390" s="65">
        <v>2</v>
      </c>
      <c r="J3390" s="65" t="s">
        <v>178</v>
      </c>
      <c r="K3390" s="65" t="s">
        <v>132</v>
      </c>
      <c r="L3390" s="65" t="s">
        <v>128</v>
      </c>
      <c r="M3390" s="65" t="s">
        <v>301</v>
      </c>
      <c r="N3390" s="65" t="s">
        <v>103</v>
      </c>
      <c r="O3390" s="65" t="s">
        <v>66</v>
      </c>
      <c r="P3390" s="64" t="s">
        <v>4052</v>
      </c>
      <c r="Q3390" s="64" t="s">
        <v>4053</v>
      </c>
      <c r="R3390" s="65"/>
      <c r="S3390" s="65">
        <v>0.17</v>
      </c>
      <c r="T3390" s="135">
        <f t="shared" si="118"/>
        <v>0.17</v>
      </c>
      <c r="U3390" s="65" t="s">
        <v>75</v>
      </c>
      <c r="V3390" s="65">
        <v>1949</v>
      </c>
      <c r="W3390" s="65" t="s">
        <v>6378</v>
      </c>
      <c r="X3390" s="65" t="s">
        <v>2803</v>
      </c>
      <c r="Y3390" s="65" t="s">
        <v>6379</v>
      </c>
      <c r="Z3390" s="65">
        <v>100</v>
      </c>
      <c r="AA3390" s="65" t="s">
        <v>6380</v>
      </c>
      <c r="AB3390" s="65">
        <v>1</v>
      </c>
      <c r="AC3390" s="65" t="s">
        <v>2803</v>
      </c>
      <c r="AD3390" s="65" t="s">
        <v>62</v>
      </c>
      <c r="AE3390" s="65" t="s">
        <v>102</v>
      </c>
      <c r="AF3390" s="65"/>
      <c r="AG3390" s="70" t="s">
        <v>6399</v>
      </c>
    </row>
    <row r="3391" spans="1:36" ht="31.5" hidden="1" customHeight="1" x14ac:dyDescent="0.2">
      <c r="A3391" s="28" t="s">
        <v>3297</v>
      </c>
      <c r="B3391" s="68" t="s">
        <v>116</v>
      </c>
      <c r="C3391" s="65" t="s">
        <v>36</v>
      </c>
      <c r="D3391" s="37">
        <v>41786</v>
      </c>
      <c r="E3391" s="73">
        <v>0.81041666666666667</v>
      </c>
      <c r="F3391" s="37">
        <v>41786</v>
      </c>
      <c r="G3391" s="73">
        <v>0.95138888888888884</v>
      </c>
      <c r="H3391" s="210">
        <f t="shared" si="117"/>
        <v>0.14097222222335404</v>
      </c>
      <c r="I3391" s="65">
        <v>28</v>
      </c>
      <c r="J3391" s="65" t="s">
        <v>178</v>
      </c>
      <c r="K3391" s="68" t="s">
        <v>133</v>
      </c>
      <c r="L3391" s="65" t="s">
        <v>128</v>
      </c>
      <c r="M3391" s="65" t="s">
        <v>3205</v>
      </c>
      <c r="N3391" s="65">
        <v>35</v>
      </c>
      <c r="O3391" s="65" t="s">
        <v>63</v>
      </c>
      <c r="P3391" s="68" t="s">
        <v>4060</v>
      </c>
      <c r="Q3391" s="68" t="s">
        <v>4061</v>
      </c>
      <c r="R3391" s="65">
        <v>6.32</v>
      </c>
      <c r="S3391" s="65"/>
      <c r="T3391" s="135">
        <f t="shared" si="118"/>
        <v>6.32</v>
      </c>
      <c r="U3391" s="65" t="s">
        <v>81</v>
      </c>
      <c r="V3391" s="65">
        <v>1988</v>
      </c>
      <c r="W3391" s="65" t="s">
        <v>6400</v>
      </c>
      <c r="X3391" s="65" t="s">
        <v>2803</v>
      </c>
      <c r="Y3391" s="65" t="s">
        <v>6401</v>
      </c>
      <c r="Z3391" s="65">
        <v>100</v>
      </c>
      <c r="AA3391" s="65" t="s">
        <v>2803</v>
      </c>
      <c r="AB3391" s="65">
        <v>0</v>
      </c>
      <c r="AC3391" s="65" t="s">
        <v>2803</v>
      </c>
      <c r="AD3391" s="65" t="s">
        <v>48</v>
      </c>
      <c r="AE3391" s="65" t="s">
        <v>97</v>
      </c>
      <c r="AF3391" s="65"/>
      <c r="AG3391" s="65" t="s">
        <v>6402</v>
      </c>
    </row>
    <row r="3392" spans="1:36" ht="78.75" hidden="1" customHeight="1" x14ac:dyDescent="0.2">
      <c r="A3392" s="28" t="s">
        <v>3297</v>
      </c>
      <c r="B3392" s="68" t="s">
        <v>116</v>
      </c>
      <c r="C3392" s="65" t="s">
        <v>36</v>
      </c>
      <c r="D3392" s="37">
        <v>41786</v>
      </c>
      <c r="E3392" s="73">
        <v>0.16666666666666666</v>
      </c>
      <c r="F3392" s="37">
        <v>41786</v>
      </c>
      <c r="G3392" s="73">
        <v>0.16666666666666666</v>
      </c>
      <c r="H3392" s="210">
        <f t="shared" si="117"/>
        <v>0</v>
      </c>
      <c r="I3392" s="65">
        <v>31</v>
      </c>
      <c r="J3392" s="65" t="s">
        <v>178</v>
      </c>
      <c r="K3392" s="65" t="s">
        <v>132</v>
      </c>
      <c r="L3392" s="68" t="s">
        <v>125</v>
      </c>
      <c r="M3392" s="68" t="s">
        <v>4054</v>
      </c>
      <c r="N3392" s="65">
        <v>110</v>
      </c>
      <c r="O3392" s="65" t="s">
        <v>66</v>
      </c>
      <c r="P3392" s="68" t="s">
        <v>4055</v>
      </c>
      <c r="Q3392" s="64" t="s">
        <v>4056</v>
      </c>
      <c r="R3392" s="65"/>
      <c r="S3392" s="65">
        <v>3.88</v>
      </c>
      <c r="T3392" s="1774">
        <f t="shared" si="118"/>
        <v>3.88</v>
      </c>
      <c r="U3392" s="1789" t="s">
        <v>75</v>
      </c>
      <c r="V3392" s="65" t="s">
        <v>2803</v>
      </c>
      <c r="W3392" s="65" t="s">
        <v>2803</v>
      </c>
      <c r="X3392" s="65" t="s">
        <v>2803</v>
      </c>
      <c r="Y3392" s="65" t="s">
        <v>2803</v>
      </c>
      <c r="Z3392" s="65" t="s">
        <v>2803</v>
      </c>
      <c r="AA3392" s="65" t="s">
        <v>2803</v>
      </c>
      <c r="AB3392" s="65" t="s">
        <v>2803</v>
      </c>
      <c r="AC3392" s="65" t="s">
        <v>2803</v>
      </c>
      <c r="AD3392" s="65" t="s">
        <v>55</v>
      </c>
      <c r="AE3392" s="65" t="s">
        <v>102</v>
      </c>
      <c r="AF3392" s="65"/>
      <c r="AG3392" s="65" t="s">
        <v>3748</v>
      </c>
    </row>
    <row r="3393" spans="1:37" ht="63" hidden="1" customHeight="1" x14ac:dyDescent="0.2">
      <c r="A3393" s="28" t="s">
        <v>3297</v>
      </c>
      <c r="B3393" s="68" t="s">
        <v>116</v>
      </c>
      <c r="C3393" s="65" t="s">
        <v>36</v>
      </c>
      <c r="D3393" s="37">
        <v>41786</v>
      </c>
      <c r="E3393" s="73">
        <v>0.81041666666666667</v>
      </c>
      <c r="F3393" s="37">
        <v>41786</v>
      </c>
      <c r="G3393" s="73">
        <v>0.81041666666666667</v>
      </c>
      <c r="H3393" s="210">
        <f t="shared" si="117"/>
        <v>0</v>
      </c>
      <c r="I3393" s="65">
        <v>98</v>
      </c>
      <c r="J3393" s="65" t="s">
        <v>183</v>
      </c>
      <c r="K3393" s="65" t="s">
        <v>132</v>
      </c>
      <c r="L3393" s="68" t="s">
        <v>125</v>
      </c>
      <c r="M3393" s="68" t="s">
        <v>4057</v>
      </c>
      <c r="N3393" s="65">
        <v>110</v>
      </c>
      <c r="O3393" s="65" t="s">
        <v>66</v>
      </c>
      <c r="P3393" s="68" t="s">
        <v>4058</v>
      </c>
      <c r="Q3393" s="74" t="s">
        <v>4059</v>
      </c>
      <c r="R3393" s="65">
        <v>27.04</v>
      </c>
      <c r="S3393" s="65"/>
      <c r="T3393" s="135">
        <f t="shared" si="118"/>
        <v>27.04</v>
      </c>
      <c r="U3393" s="65" t="s">
        <v>75</v>
      </c>
      <c r="V3393" s="65" t="s">
        <v>2803</v>
      </c>
      <c r="W3393" s="65" t="s">
        <v>2803</v>
      </c>
      <c r="X3393" s="65" t="s">
        <v>2803</v>
      </c>
      <c r="Y3393" s="65" t="s">
        <v>2803</v>
      </c>
      <c r="Z3393" s="65" t="s">
        <v>2803</v>
      </c>
      <c r="AA3393" s="65" t="s">
        <v>2803</v>
      </c>
      <c r="AB3393" s="65" t="s">
        <v>2803</v>
      </c>
      <c r="AC3393" s="65" t="s">
        <v>2803</v>
      </c>
      <c r="AD3393" s="65" t="s">
        <v>55</v>
      </c>
      <c r="AE3393" s="65" t="s">
        <v>102</v>
      </c>
      <c r="AF3393" s="65"/>
      <c r="AG3393" s="65" t="s">
        <v>3748</v>
      </c>
    </row>
    <row r="3394" spans="1:37" ht="63" hidden="1" customHeight="1" x14ac:dyDescent="0.2">
      <c r="A3394" s="28" t="s">
        <v>3297</v>
      </c>
      <c r="B3394" s="68" t="s">
        <v>116</v>
      </c>
      <c r="C3394" s="65" t="s">
        <v>36</v>
      </c>
      <c r="D3394" s="37">
        <v>41787</v>
      </c>
      <c r="E3394" s="73">
        <v>0.98611111111111116</v>
      </c>
      <c r="F3394" s="37">
        <v>41787</v>
      </c>
      <c r="G3394" s="73">
        <v>5.347222222222222E-2</v>
      </c>
      <c r="H3394" s="210">
        <v>0.10902777777777778</v>
      </c>
      <c r="I3394" s="65">
        <v>5</v>
      </c>
      <c r="J3394" s="65" t="s">
        <v>146</v>
      </c>
      <c r="K3394" s="68" t="s">
        <v>133</v>
      </c>
      <c r="L3394" s="65" t="s">
        <v>128</v>
      </c>
      <c r="M3394" s="65" t="s">
        <v>230</v>
      </c>
      <c r="N3394" s="65" t="s">
        <v>103</v>
      </c>
      <c r="O3394" s="65" t="s">
        <v>66</v>
      </c>
      <c r="P3394" s="68" t="s">
        <v>1808</v>
      </c>
      <c r="Q3394" s="68" t="s">
        <v>4062</v>
      </c>
      <c r="R3394" s="65">
        <v>11.47</v>
      </c>
      <c r="S3394" s="65"/>
      <c r="T3394" s="135">
        <f t="shared" si="118"/>
        <v>11.47</v>
      </c>
      <c r="U3394" s="65" t="s">
        <v>75</v>
      </c>
      <c r="V3394" s="65">
        <v>2004</v>
      </c>
      <c r="W3394" s="65" t="s">
        <v>2286</v>
      </c>
      <c r="X3394" s="65" t="s">
        <v>2803</v>
      </c>
      <c r="Y3394" s="65" t="s">
        <v>6403</v>
      </c>
      <c r="Z3394" s="65">
        <v>100</v>
      </c>
      <c r="AA3394" s="65" t="s">
        <v>6404</v>
      </c>
      <c r="AB3394" s="65">
        <v>0</v>
      </c>
      <c r="AC3394" s="65" t="s">
        <v>2803</v>
      </c>
      <c r="AD3394" s="65" t="s">
        <v>48</v>
      </c>
      <c r="AE3394" s="65" t="s">
        <v>97</v>
      </c>
      <c r="AF3394" s="65"/>
      <c r="AG3394" s="65" t="s">
        <v>6405</v>
      </c>
    </row>
    <row r="3395" spans="1:37" ht="31.5" hidden="1" customHeight="1" x14ac:dyDescent="0.2">
      <c r="A3395" s="28" t="s">
        <v>3297</v>
      </c>
      <c r="B3395" s="68" t="s">
        <v>116</v>
      </c>
      <c r="C3395" s="65" t="s">
        <v>36</v>
      </c>
      <c r="D3395" s="37">
        <v>41787</v>
      </c>
      <c r="E3395" s="73">
        <v>0.98611111111111116</v>
      </c>
      <c r="F3395" s="37">
        <v>41787</v>
      </c>
      <c r="G3395" s="73">
        <v>2.5694444444444447E-2</v>
      </c>
      <c r="H3395" s="210">
        <v>3.9583333333333331E-2</v>
      </c>
      <c r="I3395" s="65">
        <v>2</v>
      </c>
      <c r="J3395" s="65" t="s">
        <v>183</v>
      </c>
      <c r="K3395" s="68" t="s">
        <v>133</v>
      </c>
      <c r="L3395" s="65" t="s">
        <v>128</v>
      </c>
      <c r="M3395" s="65" t="s">
        <v>1280</v>
      </c>
      <c r="N3395" s="65" t="s">
        <v>103</v>
      </c>
      <c r="O3395" s="65" t="s">
        <v>66</v>
      </c>
      <c r="P3395" s="68" t="s">
        <v>4063</v>
      </c>
      <c r="Q3395" s="68" t="s">
        <v>4064</v>
      </c>
      <c r="R3395" s="65">
        <v>17.97</v>
      </c>
      <c r="S3395" s="65"/>
      <c r="T3395" s="135">
        <f t="shared" si="118"/>
        <v>17.97</v>
      </c>
      <c r="U3395" s="65" t="s">
        <v>84</v>
      </c>
      <c r="V3395" s="65">
        <v>2013</v>
      </c>
      <c r="W3395" s="65" t="s">
        <v>6406</v>
      </c>
      <c r="X3395" s="65" t="s">
        <v>2803</v>
      </c>
      <c r="Y3395" s="65" t="s">
        <v>6407</v>
      </c>
      <c r="Z3395" s="65">
        <v>100</v>
      </c>
      <c r="AA3395" s="65" t="s">
        <v>6174</v>
      </c>
      <c r="AB3395" s="65">
        <v>0</v>
      </c>
      <c r="AC3395" s="65" t="s">
        <v>2803</v>
      </c>
      <c r="AD3395" s="65" t="s">
        <v>48</v>
      </c>
      <c r="AE3395" s="65" t="s">
        <v>97</v>
      </c>
      <c r="AF3395" s="65"/>
      <c r="AG3395" s="65" t="s">
        <v>6408</v>
      </c>
    </row>
    <row r="3396" spans="1:37" ht="31.5" hidden="1" customHeight="1" x14ac:dyDescent="0.2">
      <c r="A3396" s="28" t="s">
        <v>3297</v>
      </c>
      <c r="B3396" s="68" t="s">
        <v>116</v>
      </c>
      <c r="C3396" s="65" t="s">
        <v>36</v>
      </c>
      <c r="D3396" s="37">
        <v>41787</v>
      </c>
      <c r="E3396" s="73">
        <v>0.51388888888888895</v>
      </c>
      <c r="F3396" s="37">
        <v>41787</v>
      </c>
      <c r="G3396" s="73">
        <v>0.53611111111111109</v>
      </c>
      <c r="H3396" s="210">
        <f t="shared" ref="H3396:H3442" si="119">(F3396+G3396)-(D3396+E3396)</f>
        <v>2.2222222221898846E-2</v>
      </c>
      <c r="I3396" s="65">
        <v>2</v>
      </c>
      <c r="J3396" s="65" t="s">
        <v>178</v>
      </c>
      <c r="K3396" s="68" t="s">
        <v>133</v>
      </c>
      <c r="L3396" s="65" t="s">
        <v>128</v>
      </c>
      <c r="M3396" s="65" t="s">
        <v>227</v>
      </c>
      <c r="N3396" s="65" t="s">
        <v>103</v>
      </c>
      <c r="O3396" s="65" t="s">
        <v>66</v>
      </c>
      <c r="P3396" s="68" t="s">
        <v>3028</v>
      </c>
      <c r="Q3396" s="68" t="s">
        <v>4065</v>
      </c>
      <c r="R3396" s="65">
        <v>0.06</v>
      </c>
      <c r="S3396" s="65"/>
      <c r="T3396" s="135">
        <f t="shared" si="118"/>
        <v>0.06</v>
      </c>
      <c r="U3396" s="65" t="s">
        <v>75</v>
      </c>
      <c r="V3396" s="65">
        <v>1955</v>
      </c>
      <c r="W3396" s="65" t="s">
        <v>1536</v>
      </c>
      <c r="X3396" s="65" t="s">
        <v>2803</v>
      </c>
      <c r="Y3396" s="65" t="s">
        <v>6409</v>
      </c>
      <c r="Z3396" s="65">
        <v>100</v>
      </c>
      <c r="AA3396" s="65" t="s">
        <v>6352</v>
      </c>
      <c r="AB3396" s="65">
        <v>0</v>
      </c>
      <c r="AC3396" s="65" t="s">
        <v>2803</v>
      </c>
      <c r="AD3396" s="65" t="s">
        <v>56</v>
      </c>
      <c r="AE3396" s="65" t="s">
        <v>97</v>
      </c>
      <c r="AF3396" s="65" t="s">
        <v>101</v>
      </c>
      <c r="AG3396" s="65" t="s">
        <v>6257</v>
      </c>
    </row>
    <row r="3397" spans="1:37" ht="78.75" hidden="1" customHeight="1" x14ac:dyDescent="0.2">
      <c r="A3397" s="28" t="s">
        <v>3297</v>
      </c>
      <c r="B3397" s="68" t="s">
        <v>116</v>
      </c>
      <c r="C3397" s="65" t="s">
        <v>36</v>
      </c>
      <c r="D3397" s="37">
        <v>41788</v>
      </c>
      <c r="E3397" s="73">
        <v>0.4548611111111111</v>
      </c>
      <c r="F3397" s="37">
        <v>41788</v>
      </c>
      <c r="G3397" s="73">
        <v>0.50208333333333333</v>
      </c>
      <c r="H3397" s="210">
        <f t="shared" si="119"/>
        <v>4.7222222223354038E-2</v>
      </c>
      <c r="I3397" s="65">
        <v>18</v>
      </c>
      <c r="J3397" s="65" t="s">
        <v>866</v>
      </c>
      <c r="K3397" s="68" t="s">
        <v>135</v>
      </c>
      <c r="L3397" s="68" t="s">
        <v>130</v>
      </c>
      <c r="M3397" s="68" t="s">
        <v>4066</v>
      </c>
      <c r="N3397" s="65">
        <v>35</v>
      </c>
      <c r="O3397" s="65" t="s">
        <v>63</v>
      </c>
      <c r="P3397" s="68" t="s">
        <v>4067</v>
      </c>
      <c r="Q3397" s="68" t="s">
        <v>4068</v>
      </c>
      <c r="R3397" s="65">
        <v>8.2799999999999994</v>
      </c>
      <c r="S3397" s="65"/>
      <c r="T3397" s="135">
        <f t="shared" si="118"/>
        <v>8.2799999999999994</v>
      </c>
      <c r="U3397" s="65" t="s">
        <v>87</v>
      </c>
      <c r="V3397" s="65">
        <v>1981</v>
      </c>
      <c r="W3397" s="65" t="s">
        <v>6410</v>
      </c>
      <c r="X3397" s="65" t="s">
        <v>2803</v>
      </c>
      <c r="Y3397" s="65" t="s">
        <v>6411</v>
      </c>
      <c r="Z3397" s="65">
        <v>100</v>
      </c>
      <c r="AA3397" s="65" t="s">
        <v>6107</v>
      </c>
      <c r="AB3397" s="65">
        <v>0</v>
      </c>
      <c r="AC3397" s="65" t="s">
        <v>2803</v>
      </c>
      <c r="AD3397" s="65" t="s">
        <v>56</v>
      </c>
      <c r="AE3397" s="65" t="s">
        <v>97</v>
      </c>
      <c r="AF3397" s="65"/>
      <c r="AG3397" s="65" t="s">
        <v>6412</v>
      </c>
    </row>
    <row r="3398" spans="1:37" s="75" customFormat="1" ht="63" hidden="1" customHeight="1" x14ac:dyDescent="0.2">
      <c r="A3398" s="28" t="s">
        <v>3297</v>
      </c>
      <c r="B3398" s="68" t="s">
        <v>116</v>
      </c>
      <c r="C3398" s="65" t="s">
        <v>865</v>
      </c>
      <c r="D3398" s="37">
        <v>41789</v>
      </c>
      <c r="E3398" s="73">
        <v>0.58958333333333335</v>
      </c>
      <c r="F3398" s="37">
        <v>41789</v>
      </c>
      <c r="G3398" s="73">
        <v>0.58958333333333335</v>
      </c>
      <c r="H3398" s="210">
        <f t="shared" si="119"/>
        <v>0</v>
      </c>
      <c r="I3398" s="65">
        <v>27</v>
      </c>
      <c r="J3398" s="65" t="s">
        <v>183</v>
      </c>
      <c r="K3398" s="65"/>
      <c r="L3398" s="65" t="s">
        <v>125</v>
      </c>
      <c r="M3398" s="65" t="s">
        <v>4124</v>
      </c>
      <c r="N3398" s="65">
        <v>110</v>
      </c>
      <c r="O3398" s="65" t="s">
        <v>66</v>
      </c>
      <c r="P3398" s="76" t="s">
        <v>4125</v>
      </c>
      <c r="Q3398" s="76" t="s">
        <v>4126</v>
      </c>
      <c r="R3398" s="65">
        <v>4.13</v>
      </c>
      <c r="S3398" s="65"/>
      <c r="T3398" s="135">
        <f t="shared" si="118"/>
        <v>4.13</v>
      </c>
      <c r="U3398" s="65" t="s">
        <v>75</v>
      </c>
      <c r="V3398" s="65" t="s">
        <v>2803</v>
      </c>
      <c r="W3398" s="65" t="s">
        <v>2803</v>
      </c>
      <c r="X3398" s="65" t="s">
        <v>2803</v>
      </c>
      <c r="Y3398" s="65" t="s">
        <v>2803</v>
      </c>
      <c r="Z3398" s="65" t="s">
        <v>2803</v>
      </c>
      <c r="AA3398" s="65" t="s">
        <v>2803</v>
      </c>
      <c r="AB3398" s="65" t="s">
        <v>2803</v>
      </c>
      <c r="AC3398" s="65" t="s">
        <v>2803</v>
      </c>
      <c r="AD3398" s="65" t="s">
        <v>55</v>
      </c>
      <c r="AE3398" s="65" t="s">
        <v>102</v>
      </c>
      <c r="AF3398" s="65"/>
      <c r="AG3398" s="1274" t="s">
        <v>6413</v>
      </c>
      <c r="AH3398" s="161"/>
      <c r="AI3398" s="161"/>
      <c r="AJ3398" s="161"/>
      <c r="AK3398" s="161"/>
    </row>
    <row r="3399" spans="1:37" s="75" customFormat="1" ht="31.5" hidden="1" customHeight="1" x14ac:dyDescent="0.2">
      <c r="A3399" s="64" t="s">
        <v>4114</v>
      </c>
      <c r="B3399" s="65" t="s">
        <v>116</v>
      </c>
      <c r="C3399" s="65" t="s">
        <v>865</v>
      </c>
      <c r="D3399" s="37">
        <v>41793</v>
      </c>
      <c r="E3399" s="73">
        <v>0.15972222222222224</v>
      </c>
      <c r="F3399" s="37">
        <v>41793</v>
      </c>
      <c r="G3399" s="73">
        <v>0.15972222222222224</v>
      </c>
      <c r="H3399" s="210">
        <f t="shared" si="119"/>
        <v>0</v>
      </c>
      <c r="I3399" s="65">
        <v>67</v>
      </c>
      <c r="J3399" s="65" t="s">
        <v>1817</v>
      </c>
      <c r="K3399" s="65" t="s">
        <v>132</v>
      </c>
      <c r="L3399" s="65" t="s">
        <v>125</v>
      </c>
      <c r="M3399" s="65" t="s">
        <v>4227</v>
      </c>
      <c r="N3399" s="65">
        <v>110</v>
      </c>
      <c r="O3399" s="65" t="s">
        <v>66</v>
      </c>
      <c r="P3399" s="303" t="s">
        <v>4228</v>
      </c>
      <c r="Q3399" s="65" t="s">
        <v>4229</v>
      </c>
      <c r="R3399" s="65"/>
      <c r="S3399" s="65">
        <v>11.5</v>
      </c>
      <c r="T3399" s="135">
        <f t="shared" si="118"/>
        <v>11.5</v>
      </c>
      <c r="U3399" s="65" t="s">
        <v>75</v>
      </c>
      <c r="V3399" s="65" t="s">
        <v>2803</v>
      </c>
      <c r="W3399" s="65" t="s">
        <v>2803</v>
      </c>
      <c r="X3399" s="65" t="s">
        <v>2803</v>
      </c>
      <c r="Y3399" s="65" t="s">
        <v>2803</v>
      </c>
      <c r="Z3399" s="65" t="s">
        <v>2803</v>
      </c>
      <c r="AA3399" s="65" t="s">
        <v>2803</v>
      </c>
      <c r="AB3399" s="65" t="s">
        <v>2803</v>
      </c>
      <c r="AC3399" s="65" t="s">
        <v>2803</v>
      </c>
      <c r="AD3399" s="65" t="s">
        <v>55</v>
      </c>
      <c r="AE3399" s="65" t="s">
        <v>102</v>
      </c>
      <c r="AF3399" s="65"/>
      <c r="AG3399" s="1274" t="s">
        <v>3748</v>
      </c>
      <c r="AH3399" s="161"/>
      <c r="AI3399" s="161"/>
      <c r="AJ3399" s="161"/>
      <c r="AK3399" s="161"/>
    </row>
    <row r="3400" spans="1:37" s="75" customFormat="1" ht="31.5" hidden="1" customHeight="1" x14ac:dyDescent="0.2">
      <c r="A3400" s="64" t="s">
        <v>4114</v>
      </c>
      <c r="B3400" s="65" t="s">
        <v>116</v>
      </c>
      <c r="C3400" s="65" t="s">
        <v>865</v>
      </c>
      <c r="D3400" s="37">
        <v>41793</v>
      </c>
      <c r="E3400" s="73">
        <v>0.15972222222222224</v>
      </c>
      <c r="F3400" s="37">
        <v>41793</v>
      </c>
      <c r="G3400" s="73">
        <v>0.15972222222222224</v>
      </c>
      <c r="H3400" s="210">
        <f t="shared" si="119"/>
        <v>0</v>
      </c>
      <c r="I3400" s="65">
        <v>85</v>
      </c>
      <c r="J3400" s="65" t="s">
        <v>1817</v>
      </c>
      <c r="K3400" s="65" t="s">
        <v>132</v>
      </c>
      <c r="L3400" s="65" t="s">
        <v>125</v>
      </c>
      <c r="M3400" s="65" t="s">
        <v>4230</v>
      </c>
      <c r="N3400" s="65">
        <v>110</v>
      </c>
      <c r="O3400" s="65" t="s">
        <v>66</v>
      </c>
      <c r="P3400" s="74" t="s">
        <v>4231</v>
      </c>
      <c r="Q3400" s="65" t="s">
        <v>4232</v>
      </c>
      <c r="R3400" s="65"/>
      <c r="S3400" s="65">
        <v>23.82</v>
      </c>
      <c r="T3400" s="135">
        <f t="shared" si="118"/>
        <v>23.82</v>
      </c>
      <c r="U3400" s="65" t="s">
        <v>75</v>
      </c>
      <c r="V3400" s="65" t="s">
        <v>2803</v>
      </c>
      <c r="W3400" s="65" t="s">
        <v>2803</v>
      </c>
      <c r="X3400" s="65" t="s">
        <v>2803</v>
      </c>
      <c r="Y3400" s="65" t="s">
        <v>2803</v>
      </c>
      <c r="Z3400" s="65" t="s">
        <v>2803</v>
      </c>
      <c r="AA3400" s="65" t="s">
        <v>2803</v>
      </c>
      <c r="AB3400" s="65" t="s">
        <v>2803</v>
      </c>
      <c r="AC3400" s="65" t="s">
        <v>2803</v>
      </c>
      <c r="AD3400" s="65" t="s">
        <v>55</v>
      </c>
      <c r="AE3400" s="65" t="s">
        <v>102</v>
      </c>
      <c r="AF3400" s="65"/>
      <c r="AG3400" s="1274" t="s">
        <v>3748</v>
      </c>
      <c r="AH3400" s="161"/>
      <c r="AI3400" s="161"/>
      <c r="AJ3400" s="161"/>
      <c r="AK3400" s="69"/>
    </row>
    <row r="3401" spans="1:37" s="75" customFormat="1" ht="31.5" hidden="1" customHeight="1" x14ac:dyDescent="0.2">
      <c r="A3401" s="64" t="s">
        <v>4114</v>
      </c>
      <c r="B3401" s="65" t="s">
        <v>116</v>
      </c>
      <c r="C3401" s="65" t="s">
        <v>36</v>
      </c>
      <c r="D3401" s="37">
        <v>41793</v>
      </c>
      <c r="E3401" s="73">
        <v>0.84513888888888899</v>
      </c>
      <c r="F3401" s="37">
        <v>41793</v>
      </c>
      <c r="G3401" s="73">
        <v>0.84513888888888899</v>
      </c>
      <c r="H3401" s="210">
        <f t="shared" si="119"/>
        <v>0</v>
      </c>
      <c r="I3401" s="65">
        <v>41</v>
      </c>
      <c r="J3401" s="65" t="s">
        <v>297</v>
      </c>
      <c r="K3401" s="65" t="s">
        <v>132</v>
      </c>
      <c r="L3401" s="65" t="s">
        <v>130</v>
      </c>
      <c r="M3401" s="65" t="s">
        <v>4233</v>
      </c>
      <c r="N3401" s="65">
        <v>35</v>
      </c>
      <c r="O3401" s="65" t="s">
        <v>66</v>
      </c>
      <c r="P3401" s="76" t="s">
        <v>4234</v>
      </c>
      <c r="Q3401" s="76" t="s">
        <v>4235</v>
      </c>
      <c r="R3401" s="65">
        <v>2.8</v>
      </c>
      <c r="S3401" s="65"/>
      <c r="T3401" s="135">
        <f t="shared" ref="T3401:T3416" si="120">SUM(R3401:S3401)</f>
        <v>2.8</v>
      </c>
      <c r="U3401" s="158" t="s">
        <v>75</v>
      </c>
      <c r="V3401" s="158">
        <v>1960</v>
      </c>
      <c r="W3401" s="158" t="s">
        <v>6086</v>
      </c>
      <c r="X3401" s="158" t="s">
        <v>2803</v>
      </c>
      <c r="Y3401" s="158" t="s">
        <v>6414</v>
      </c>
      <c r="Z3401" s="158">
        <v>100</v>
      </c>
      <c r="AA3401" s="158" t="s">
        <v>6415</v>
      </c>
      <c r="AB3401" s="158">
        <v>0</v>
      </c>
      <c r="AC3401" s="158" t="s">
        <v>2803</v>
      </c>
      <c r="AD3401" s="158" t="s">
        <v>61</v>
      </c>
      <c r="AE3401" s="158" t="s">
        <v>102</v>
      </c>
      <c r="AF3401" s="158"/>
      <c r="AG3401" s="1390" t="s">
        <v>6416</v>
      </c>
      <c r="AH3401" s="161"/>
      <c r="AI3401" s="161"/>
      <c r="AJ3401" s="161"/>
      <c r="AK3401" s="69"/>
    </row>
    <row r="3402" spans="1:37" ht="15.75" hidden="1" customHeight="1" x14ac:dyDescent="0.2">
      <c r="A3402" s="64" t="s">
        <v>4114</v>
      </c>
      <c r="B3402" s="376" t="s">
        <v>116</v>
      </c>
      <c r="C3402" s="65" t="s">
        <v>865</v>
      </c>
      <c r="D3402" s="37">
        <v>41797</v>
      </c>
      <c r="E3402" s="1146">
        <v>0.14791666666666667</v>
      </c>
      <c r="F3402" s="37">
        <v>41797</v>
      </c>
      <c r="G3402" s="1146">
        <v>0.14791666666666667</v>
      </c>
      <c r="H3402" s="1195">
        <f t="shared" si="119"/>
        <v>0</v>
      </c>
      <c r="I3402" s="407">
        <v>59</v>
      </c>
      <c r="J3402" s="407" t="s">
        <v>1817</v>
      </c>
      <c r="K3402" s="407" t="s">
        <v>132</v>
      </c>
      <c r="L3402" s="65" t="s">
        <v>125</v>
      </c>
      <c r="M3402" s="65" t="s">
        <v>4230</v>
      </c>
      <c r="N3402" s="65">
        <v>110</v>
      </c>
      <c r="O3402" s="65" t="s">
        <v>66</v>
      </c>
      <c r="P3402" s="74" t="s">
        <v>4231</v>
      </c>
      <c r="Q3402" s="65" t="s">
        <v>6417</v>
      </c>
      <c r="R3402" s="65"/>
      <c r="S3402" s="65">
        <v>20.57</v>
      </c>
      <c r="T3402" s="135">
        <f t="shared" si="120"/>
        <v>20.57</v>
      </c>
      <c r="U3402" s="158" t="s">
        <v>75</v>
      </c>
      <c r="V3402" s="158" t="s">
        <v>2803</v>
      </c>
      <c r="W3402" s="158" t="s">
        <v>2803</v>
      </c>
      <c r="X3402" s="158" t="s">
        <v>2803</v>
      </c>
      <c r="Y3402" s="158" t="s">
        <v>2803</v>
      </c>
      <c r="Z3402" s="158" t="s">
        <v>2803</v>
      </c>
      <c r="AA3402" s="158" t="s">
        <v>2803</v>
      </c>
      <c r="AB3402" s="158" t="s">
        <v>2803</v>
      </c>
      <c r="AC3402" s="158" t="s">
        <v>2803</v>
      </c>
      <c r="AD3402" s="158" t="s">
        <v>55</v>
      </c>
      <c r="AE3402" s="158" t="s">
        <v>102</v>
      </c>
      <c r="AF3402" s="158"/>
      <c r="AG3402" s="158" t="s">
        <v>3748</v>
      </c>
      <c r="AH3402" s="161"/>
      <c r="AI3402" s="161"/>
      <c r="AJ3402" s="161"/>
    </row>
    <row r="3403" spans="1:37" ht="31.5" hidden="1" customHeight="1" x14ac:dyDescent="0.2">
      <c r="A3403" s="64" t="s">
        <v>4114</v>
      </c>
      <c r="B3403" s="376" t="s">
        <v>116</v>
      </c>
      <c r="C3403" s="65" t="s">
        <v>36</v>
      </c>
      <c r="D3403" s="37">
        <v>41800</v>
      </c>
      <c r="E3403" s="1146">
        <v>0.79166666666666663</v>
      </c>
      <c r="F3403" s="37">
        <v>41800</v>
      </c>
      <c r="G3403" s="1146">
        <v>0.83333333333333337</v>
      </c>
      <c r="H3403" s="1195">
        <f t="shared" si="119"/>
        <v>4.1666666671517305E-2</v>
      </c>
      <c r="I3403" s="65">
        <v>5</v>
      </c>
      <c r="J3403" s="65" t="s">
        <v>275</v>
      </c>
      <c r="K3403" s="65" t="s">
        <v>133</v>
      </c>
      <c r="L3403" s="65" t="s">
        <v>125</v>
      </c>
      <c r="M3403" s="65" t="s">
        <v>4436</v>
      </c>
      <c r="N3403" s="65" t="s">
        <v>103</v>
      </c>
      <c r="O3403" s="65" t="s">
        <v>66</v>
      </c>
      <c r="P3403" s="76" t="s">
        <v>4437</v>
      </c>
      <c r="Q3403" s="273" t="s">
        <v>4438</v>
      </c>
      <c r="R3403" s="65">
        <v>4.49</v>
      </c>
      <c r="S3403" s="65"/>
      <c r="T3403" s="135">
        <f t="shared" si="120"/>
        <v>4.49</v>
      </c>
      <c r="U3403" s="158" t="s">
        <v>76</v>
      </c>
      <c r="V3403" s="829" t="s">
        <v>2803</v>
      </c>
      <c r="W3403" s="829" t="s">
        <v>2803</v>
      </c>
      <c r="X3403" s="829" t="s">
        <v>2803</v>
      </c>
      <c r="Y3403" s="829" t="s">
        <v>2803</v>
      </c>
      <c r="Z3403" s="829" t="s">
        <v>2803</v>
      </c>
      <c r="AA3403" s="829" t="s">
        <v>2803</v>
      </c>
      <c r="AB3403" s="829" t="s">
        <v>2803</v>
      </c>
      <c r="AC3403" s="829" t="s">
        <v>2803</v>
      </c>
      <c r="AD3403" s="158" t="s">
        <v>55</v>
      </c>
      <c r="AE3403" s="829" t="s">
        <v>102</v>
      </c>
      <c r="AF3403" s="842"/>
      <c r="AG3403" s="489" t="s">
        <v>6418</v>
      </c>
      <c r="AH3403" s="161"/>
      <c r="AI3403" s="161"/>
      <c r="AJ3403" s="161"/>
    </row>
    <row r="3404" spans="1:37" ht="31.5" hidden="1" customHeight="1" x14ac:dyDescent="0.2">
      <c r="A3404" s="64" t="s">
        <v>4114</v>
      </c>
      <c r="B3404" s="862" t="s">
        <v>116</v>
      </c>
      <c r="C3404" s="65" t="s">
        <v>36</v>
      </c>
      <c r="D3404" s="37">
        <v>41801</v>
      </c>
      <c r="E3404" s="1146">
        <v>0.55763888888888891</v>
      </c>
      <c r="F3404" s="37">
        <v>41801</v>
      </c>
      <c r="G3404" s="1146">
        <v>0.625</v>
      </c>
      <c r="H3404" s="1195">
        <f t="shared" si="119"/>
        <v>6.7361111112404615E-2</v>
      </c>
      <c r="I3404" s="407">
        <v>5</v>
      </c>
      <c r="J3404" s="407" t="s">
        <v>275</v>
      </c>
      <c r="K3404" s="407" t="s">
        <v>136</v>
      </c>
      <c r="L3404" s="65" t="s">
        <v>128</v>
      </c>
      <c r="M3404" s="65" t="s">
        <v>4462</v>
      </c>
      <c r="N3404" s="65">
        <v>35</v>
      </c>
      <c r="O3404" s="65" t="s">
        <v>63</v>
      </c>
      <c r="P3404" s="68" t="s">
        <v>4463</v>
      </c>
      <c r="Q3404" s="68" t="s">
        <v>4461</v>
      </c>
      <c r="R3404" s="65"/>
      <c r="S3404" s="52">
        <v>0.45</v>
      </c>
      <c r="T3404" s="135">
        <f t="shared" si="120"/>
        <v>0.45</v>
      </c>
      <c r="U3404" s="1019" t="s">
        <v>81</v>
      </c>
      <c r="V3404" s="829">
        <v>1978</v>
      </c>
      <c r="W3404" s="829" t="s">
        <v>6439</v>
      </c>
      <c r="X3404" s="829" t="s">
        <v>2803</v>
      </c>
      <c r="Y3404" s="829" t="s">
        <v>6440</v>
      </c>
      <c r="Z3404" s="829">
        <v>100</v>
      </c>
      <c r="AA3404" s="829" t="s">
        <v>6283</v>
      </c>
      <c r="AB3404" s="829">
        <v>0</v>
      </c>
      <c r="AC3404" s="836">
        <v>41794</v>
      </c>
      <c r="AD3404" s="158" t="s">
        <v>48</v>
      </c>
      <c r="AE3404" s="829" t="s">
        <v>97</v>
      </c>
      <c r="AF3404" s="842"/>
      <c r="AG3404" s="489" t="s">
        <v>6441</v>
      </c>
      <c r="AH3404" s="161"/>
      <c r="AI3404" s="161"/>
      <c r="AJ3404" s="161"/>
    </row>
    <row r="3405" spans="1:37" ht="31.5" hidden="1" customHeight="1" x14ac:dyDescent="0.2">
      <c r="A3405" s="64" t="s">
        <v>4114</v>
      </c>
      <c r="B3405" s="862" t="s">
        <v>116</v>
      </c>
      <c r="C3405" s="65" t="s">
        <v>36</v>
      </c>
      <c r="D3405" s="37">
        <v>41801</v>
      </c>
      <c r="E3405" s="1146">
        <v>0.22916666666666666</v>
      </c>
      <c r="F3405" s="37">
        <v>41801</v>
      </c>
      <c r="G3405" s="1146">
        <v>0.22916666666666666</v>
      </c>
      <c r="H3405" s="1195">
        <f t="shared" si="119"/>
        <v>0</v>
      </c>
      <c r="I3405" s="65">
        <v>4</v>
      </c>
      <c r="J3405" s="65" t="s">
        <v>1652</v>
      </c>
      <c r="K3405" s="65" t="s">
        <v>132</v>
      </c>
      <c r="L3405" s="65" t="s">
        <v>128</v>
      </c>
      <c r="M3405" s="65" t="s">
        <v>4439</v>
      </c>
      <c r="N3405" s="65" t="s">
        <v>103</v>
      </c>
      <c r="O3405" s="65" t="s">
        <v>66</v>
      </c>
      <c r="P3405" s="65" t="s">
        <v>4440</v>
      </c>
      <c r="Q3405" s="65" t="s">
        <v>4441</v>
      </c>
      <c r="R3405" s="65"/>
      <c r="S3405" s="65">
        <v>0.65</v>
      </c>
      <c r="T3405" s="135">
        <f t="shared" si="120"/>
        <v>0.65</v>
      </c>
      <c r="U3405" s="158" t="s">
        <v>75</v>
      </c>
      <c r="V3405" s="829">
        <v>1985</v>
      </c>
      <c r="W3405" s="829" t="s">
        <v>6105</v>
      </c>
      <c r="X3405" s="829" t="s">
        <v>2803</v>
      </c>
      <c r="Y3405" s="829" t="s">
        <v>6419</v>
      </c>
      <c r="Z3405" s="829">
        <v>100</v>
      </c>
      <c r="AA3405" s="829" t="s">
        <v>6352</v>
      </c>
      <c r="AB3405" s="829" t="s">
        <v>2803</v>
      </c>
      <c r="AC3405" s="829" t="s">
        <v>2803</v>
      </c>
      <c r="AD3405" s="158" t="s">
        <v>49</v>
      </c>
      <c r="AE3405" s="829" t="s">
        <v>102</v>
      </c>
      <c r="AF3405" s="842"/>
      <c r="AG3405" s="489" t="s">
        <v>6420</v>
      </c>
      <c r="AH3405" s="161"/>
      <c r="AI3405" s="161"/>
      <c r="AJ3405" s="161"/>
    </row>
    <row r="3406" spans="1:37" ht="51" hidden="1" customHeight="1" x14ac:dyDescent="0.2">
      <c r="A3406" s="64" t="s">
        <v>4114</v>
      </c>
      <c r="B3406" s="862" t="s">
        <v>116</v>
      </c>
      <c r="C3406" s="65" t="s">
        <v>36</v>
      </c>
      <c r="D3406" s="37">
        <v>41801</v>
      </c>
      <c r="E3406" s="1146">
        <v>0.42569444444444443</v>
      </c>
      <c r="F3406" s="37">
        <v>41801</v>
      </c>
      <c r="G3406" s="1146">
        <v>0.78125</v>
      </c>
      <c r="H3406" s="210">
        <f t="shared" si="119"/>
        <v>0.3555555555576575</v>
      </c>
      <c r="I3406" s="65">
        <v>2</v>
      </c>
      <c r="J3406" s="407" t="s">
        <v>178</v>
      </c>
      <c r="K3406" s="407" t="s">
        <v>133</v>
      </c>
      <c r="L3406" s="65" t="s">
        <v>128</v>
      </c>
      <c r="M3406" s="407" t="s">
        <v>4442</v>
      </c>
      <c r="N3406" s="65" t="s">
        <v>103</v>
      </c>
      <c r="O3406" s="65" t="s">
        <v>66</v>
      </c>
      <c r="P3406" s="407" t="s">
        <v>4443</v>
      </c>
      <c r="Q3406" s="65" t="s">
        <v>4444</v>
      </c>
      <c r="R3406" s="65">
        <v>1.2</v>
      </c>
      <c r="S3406" s="65"/>
      <c r="T3406" s="135">
        <f t="shared" si="120"/>
        <v>1.2</v>
      </c>
      <c r="U3406" s="1588" t="s">
        <v>73</v>
      </c>
      <c r="V3406" s="829">
        <v>1976</v>
      </c>
      <c r="W3406" s="829" t="s">
        <v>6421</v>
      </c>
      <c r="X3406" s="829" t="s">
        <v>6422</v>
      </c>
      <c r="Y3406" s="829" t="s">
        <v>6423</v>
      </c>
      <c r="Z3406" s="829">
        <v>100</v>
      </c>
      <c r="AA3406" s="829" t="s">
        <v>6303</v>
      </c>
      <c r="AB3406" s="829">
        <v>0</v>
      </c>
      <c r="AC3406" s="842" t="s">
        <v>2803</v>
      </c>
      <c r="AD3406" s="158" t="s">
        <v>48</v>
      </c>
      <c r="AE3406" s="1056" t="s">
        <v>98</v>
      </c>
      <c r="AF3406" s="842"/>
      <c r="AG3406" s="489" t="s">
        <v>6424</v>
      </c>
      <c r="AH3406" s="161"/>
      <c r="AI3406" s="161"/>
      <c r="AJ3406" s="161"/>
    </row>
    <row r="3407" spans="1:37" ht="63" hidden="1" customHeight="1" x14ac:dyDescent="0.2">
      <c r="A3407" s="64" t="s">
        <v>4114</v>
      </c>
      <c r="B3407" s="862" t="s">
        <v>116</v>
      </c>
      <c r="C3407" s="65" t="s">
        <v>36</v>
      </c>
      <c r="D3407" s="37">
        <v>41801</v>
      </c>
      <c r="E3407" s="73">
        <v>0.45902777777777781</v>
      </c>
      <c r="F3407" s="37">
        <v>41801</v>
      </c>
      <c r="G3407" s="73">
        <v>0.45902777777777781</v>
      </c>
      <c r="H3407" s="210">
        <f t="shared" si="119"/>
        <v>0</v>
      </c>
      <c r="I3407" s="65">
        <v>2</v>
      </c>
      <c r="J3407" s="407" t="s">
        <v>178</v>
      </c>
      <c r="K3407" s="407" t="s">
        <v>132</v>
      </c>
      <c r="L3407" s="65" t="s">
        <v>128</v>
      </c>
      <c r="M3407" s="65" t="s">
        <v>4445</v>
      </c>
      <c r="N3407" s="65" t="s">
        <v>103</v>
      </c>
      <c r="O3407" s="65" t="s">
        <v>66</v>
      </c>
      <c r="P3407" s="65" t="s">
        <v>4446</v>
      </c>
      <c r="Q3407" s="65" t="s">
        <v>4447</v>
      </c>
      <c r="R3407" s="65"/>
      <c r="S3407" s="65">
        <v>3.5</v>
      </c>
      <c r="T3407" s="135">
        <f t="shared" si="120"/>
        <v>3.5</v>
      </c>
      <c r="U3407" s="158" t="s">
        <v>75</v>
      </c>
      <c r="V3407" s="158">
        <v>1958</v>
      </c>
      <c r="W3407" s="158" t="s">
        <v>6425</v>
      </c>
      <c r="X3407" s="158" t="s">
        <v>2803</v>
      </c>
      <c r="Y3407" s="158" t="s">
        <v>6426</v>
      </c>
      <c r="Z3407" s="158">
        <v>100</v>
      </c>
      <c r="AA3407" s="158" t="s">
        <v>6319</v>
      </c>
      <c r="AB3407" s="158">
        <v>0</v>
      </c>
      <c r="AC3407" s="158" t="s">
        <v>2803</v>
      </c>
      <c r="AD3407" s="158" t="s">
        <v>49</v>
      </c>
      <c r="AE3407" s="1911" t="s">
        <v>102</v>
      </c>
      <c r="AF3407" s="1916"/>
      <c r="AG3407" s="489" t="s">
        <v>6420</v>
      </c>
      <c r="AH3407" s="161"/>
      <c r="AI3407" s="161"/>
      <c r="AJ3407" s="161"/>
    </row>
    <row r="3408" spans="1:37" ht="31.5" hidden="1" customHeight="1" x14ac:dyDescent="0.2">
      <c r="A3408" s="64" t="s">
        <v>4114</v>
      </c>
      <c r="B3408" s="68" t="s">
        <v>116</v>
      </c>
      <c r="C3408" s="65" t="s">
        <v>36</v>
      </c>
      <c r="D3408" s="37">
        <v>41801</v>
      </c>
      <c r="E3408" s="73">
        <v>0.45347222222222222</v>
      </c>
      <c r="F3408" s="37">
        <v>41801</v>
      </c>
      <c r="G3408" s="73">
        <v>0.49791666666666662</v>
      </c>
      <c r="H3408" s="210">
        <f t="shared" si="119"/>
        <v>4.4444444443797693E-2</v>
      </c>
      <c r="I3408" s="65">
        <v>14</v>
      </c>
      <c r="J3408" s="65" t="s">
        <v>178</v>
      </c>
      <c r="K3408" s="65" t="s">
        <v>133</v>
      </c>
      <c r="L3408" s="65" t="s">
        <v>128</v>
      </c>
      <c r="M3408" s="65" t="s">
        <v>4448</v>
      </c>
      <c r="N3408" s="65">
        <v>35</v>
      </c>
      <c r="O3408" s="65" t="s">
        <v>66</v>
      </c>
      <c r="P3408" s="65" t="s">
        <v>4449</v>
      </c>
      <c r="Q3408" s="65" t="s">
        <v>4450</v>
      </c>
      <c r="R3408" s="65">
        <v>1.53</v>
      </c>
      <c r="S3408" s="65"/>
      <c r="T3408" s="135">
        <f t="shared" si="120"/>
        <v>1.53</v>
      </c>
      <c r="U3408" s="158" t="s">
        <v>73</v>
      </c>
      <c r="V3408" s="158">
        <v>1980</v>
      </c>
      <c r="W3408" s="158" t="s">
        <v>6071</v>
      </c>
      <c r="X3408" s="158" t="s">
        <v>2803</v>
      </c>
      <c r="Y3408" s="158" t="s">
        <v>6427</v>
      </c>
      <c r="Z3408" s="158">
        <v>100</v>
      </c>
      <c r="AA3408" s="158" t="s">
        <v>6428</v>
      </c>
      <c r="AB3408" s="158">
        <v>0</v>
      </c>
      <c r="AC3408" s="158" t="s">
        <v>2803</v>
      </c>
      <c r="AD3408" s="158" t="s">
        <v>48</v>
      </c>
      <c r="AE3408" s="158" t="s">
        <v>97</v>
      </c>
      <c r="AF3408" s="158"/>
      <c r="AG3408" s="158" t="s">
        <v>6429</v>
      </c>
      <c r="AH3408" s="161"/>
      <c r="AI3408" s="161"/>
      <c r="AJ3408" s="161"/>
    </row>
    <row r="3409" spans="1:36" ht="31.5" hidden="1" customHeight="1" x14ac:dyDescent="0.2">
      <c r="A3409" s="64" t="s">
        <v>4114</v>
      </c>
      <c r="B3409" s="68" t="s">
        <v>116</v>
      </c>
      <c r="C3409" s="65" t="s">
        <v>36</v>
      </c>
      <c r="D3409" s="37">
        <v>41801</v>
      </c>
      <c r="E3409" s="73">
        <v>0.45277777777777778</v>
      </c>
      <c r="F3409" s="37">
        <v>41801</v>
      </c>
      <c r="G3409" s="73">
        <v>0.45277777777777778</v>
      </c>
      <c r="H3409" s="210">
        <f t="shared" si="119"/>
        <v>0</v>
      </c>
      <c r="I3409" s="65">
        <v>35</v>
      </c>
      <c r="J3409" s="65" t="s">
        <v>297</v>
      </c>
      <c r="K3409" s="65" t="s">
        <v>132</v>
      </c>
      <c r="L3409" s="65" t="s">
        <v>128</v>
      </c>
      <c r="M3409" s="65" t="s">
        <v>4451</v>
      </c>
      <c r="N3409" s="65">
        <v>35</v>
      </c>
      <c r="O3409" s="65" t="s">
        <v>66</v>
      </c>
      <c r="P3409" s="68" t="s">
        <v>4452</v>
      </c>
      <c r="Q3409" s="68" t="s">
        <v>4453</v>
      </c>
      <c r="R3409" s="65"/>
      <c r="S3409" s="65">
        <v>3.33</v>
      </c>
      <c r="T3409" s="135">
        <f t="shared" si="120"/>
        <v>3.33</v>
      </c>
      <c r="U3409" s="158" t="s">
        <v>75</v>
      </c>
      <c r="V3409" s="158">
        <v>1983</v>
      </c>
      <c r="W3409" s="158" t="s">
        <v>6086</v>
      </c>
      <c r="X3409" s="158" t="s">
        <v>2803</v>
      </c>
      <c r="Y3409" s="158" t="s">
        <v>6430</v>
      </c>
      <c r="Z3409" s="158">
        <v>100</v>
      </c>
      <c r="AA3409" s="158" t="s">
        <v>6431</v>
      </c>
      <c r="AB3409" s="158">
        <v>1</v>
      </c>
      <c r="AC3409" s="158" t="s">
        <v>2803</v>
      </c>
      <c r="AD3409" s="158" t="s">
        <v>62</v>
      </c>
      <c r="AE3409" s="158" t="s">
        <v>102</v>
      </c>
      <c r="AF3409" s="158"/>
      <c r="AG3409" s="158" t="s">
        <v>6432</v>
      </c>
      <c r="AH3409" s="161"/>
      <c r="AI3409" s="161"/>
      <c r="AJ3409" s="161"/>
    </row>
    <row r="3410" spans="1:36" ht="47.25" hidden="1" customHeight="1" x14ac:dyDescent="0.2">
      <c r="A3410" s="64" t="s">
        <v>4114</v>
      </c>
      <c r="B3410" s="65" t="s">
        <v>116</v>
      </c>
      <c r="C3410" s="65" t="s">
        <v>36</v>
      </c>
      <c r="D3410" s="37">
        <v>41801</v>
      </c>
      <c r="E3410" s="73">
        <v>0.4777777777777778</v>
      </c>
      <c r="F3410" s="37">
        <v>41801</v>
      </c>
      <c r="G3410" s="73">
        <v>0.4777777777777778</v>
      </c>
      <c r="H3410" s="210">
        <f t="shared" si="119"/>
        <v>0</v>
      </c>
      <c r="I3410" s="65">
        <v>4</v>
      </c>
      <c r="J3410" s="65" t="s">
        <v>275</v>
      </c>
      <c r="K3410" s="65" t="s">
        <v>132</v>
      </c>
      <c r="L3410" s="65" t="s">
        <v>128</v>
      </c>
      <c r="M3410" s="65" t="s">
        <v>4454</v>
      </c>
      <c r="N3410" s="65" t="s">
        <v>103</v>
      </c>
      <c r="O3410" s="65" t="s">
        <v>66</v>
      </c>
      <c r="P3410" s="68" t="s">
        <v>4455</v>
      </c>
      <c r="Q3410" s="68" t="s">
        <v>4456</v>
      </c>
      <c r="R3410" s="65">
        <v>1.4</v>
      </c>
      <c r="S3410" s="65"/>
      <c r="T3410" s="135">
        <f t="shared" si="120"/>
        <v>1.4</v>
      </c>
      <c r="U3410" s="158" t="s">
        <v>75</v>
      </c>
      <c r="V3410" s="158">
        <v>1979</v>
      </c>
      <c r="W3410" s="158" t="s">
        <v>171</v>
      </c>
      <c r="X3410" s="158" t="s">
        <v>2803</v>
      </c>
      <c r="Y3410" s="158" t="s">
        <v>6433</v>
      </c>
      <c r="Z3410" s="158">
        <v>100</v>
      </c>
      <c r="AA3410" s="158" t="s">
        <v>6434</v>
      </c>
      <c r="AB3410" s="158">
        <v>0</v>
      </c>
      <c r="AC3410" s="158" t="s">
        <v>2803</v>
      </c>
      <c r="AD3410" s="158" t="s">
        <v>49</v>
      </c>
      <c r="AE3410" s="158" t="s">
        <v>102</v>
      </c>
      <c r="AF3410" s="158"/>
      <c r="AG3410" s="158" t="s">
        <v>6420</v>
      </c>
      <c r="AH3410" s="161"/>
      <c r="AI3410" s="161"/>
      <c r="AJ3410" s="161"/>
    </row>
    <row r="3411" spans="1:36" ht="94.5" hidden="1" customHeight="1" x14ac:dyDescent="0.2">
      <c r="A3411" s="64" t="s">
        <v>4114</v>
      </c>
      <c r="B3411" s="68" t="s">
        <v>116</v>
      </c>
      <c r="C3411" s="65" t="s">
        <v>36</v>
      </c>
      <c r="D3411" s="37">
        <v>41801</v>
      </c>
      <c r="E3411" s="73">
        <v>0.52361111111111114</v>
      </c>
      <c r="F3411" s="37">
        <v>41801</v>
      </c>
      <c r="G3411" s="73">
        <v>0.58680555555555558</v>
      </c>
      <c r="H3411" s="210">
        <f t="shared" si="119"/>
        <v>6.3194444446708076E-2</v>
      </c>
      <c r="I3411" s="65">
        <v>1</v>
      </c>
      <c r="J3411" s="65" t="s">
        <v>275</v>
      </c>
      <c r="K3411" s="65" t="s">
        <v>133</v>
      </c>
      <c r="L3411" s="65" t="s">
        <v>128</v>
      </c>
      <c r="M3411" s="65" t="s">
        <v>1280</v>
      </c>
      <c r="N3411" s="65" t="s">
        <v>103</v>
      </c>
      <c r="O3411" s="65" t="s">
        <v>66</v>
      </c>
      <c r="P3411" s="68" t="s">
        <v>4457</v>
      </c>
      <c r="Q3411" s="68" t="s">
        <v>4458</v>
      </c>
      <c r="R3411" s="65">
        <v>0.37</v>
      </c>
      <c r="S3411" s="65"/>
      <c r="T3411" s="135">
        <f t="shared" si="120"/>
        <v>0.37</v>
      </c>
      <c r="U3411" s="158" t="s">
        <v>75</v>
      </c>
      <c r="V3411" s="158">
        <v>1992</v>
      </c>
      <c r="W3411" s="158" t="s">
        <v>6105</v>
      </c>
      <c r="X3411" s="158" t="s">
        <v>2803</v>
      </c>
      <c r="Y3411" s="158" t="s">
        <v>6435</v>
      </c>
      <c r="Z3411" s="158">
        <v>100</v>
      </c>
      <c r="AA3411" s="158" t="s">
        <v>6303</v>
      </c>
      <c r="AB3411" s="158">
        <v>0</v>
      </c>
      <c r="AC3411" s="158" t="s">
        <v>2803</v>
      </c>
      <c r="AD3411" s="158" t="s">
        <v>49</v>
      </c>
      <c r="AE3411" s="158" t="s">
        <v>101</v>
      </c>
      <c r="AF3411" s="158" t="s">
        <v>97</v>
      </c>
      <c r="AG3411" s="158" t="s">
        <v>6436</v>
      </c>
      <c r="AH3411" s="161"/>
      <c r="AI3411" s="161"/>
      <c r="AJ3411" s="161"/>
    </row>
    <row r="3412" spans="1:36" ht="110.25" hidden="1" customHeight="1" x14ac:dyDescent="0.2">
      <c r="A3412" s="64" t="s">
        <v>4114</v>
      </c>
      <c r="B3412" s="68" t="s">
        <v>116</v>
      </c>
      <c r="C3412" s="65" t="s">
        <v>36</v>
      </c>
      <c r="D3412" s="37">
        <v>41801</v>
      </c>
      <c r="E3412" s="73">
        <v>0.59375</v>
      </c>
      <c r="F3412" s="37">
        <v>41801</v>
      </c>
      <c r="G3412" s="73">
        <v>0.61944444444444446</v>
      </c>
      <c r="H3412" s="210">
        <f t="shared" si="119"/>
        <v>2.569444444088731E-2</v>
      </c>
      <c r="I3412" s="65">
        <v>6</v>
      </c>
      <c r="J3412" s="65" t="s">
        <v>275</v>
      </c>
      <c r="K3412" s="65" t="s">
        <v>133</v>
      </c>
      <c r="L3412" s="65" t="s">
        <v>128</v>
      </c>
      <c r="M3412" s="65" t="s">
        <v>4459</v>
      </c>
      <c r="N3412" s="65" t="s">
        <v>103</v>
      </c>
      <c r="O3412" s="65" t="s">
        <v>65</v>
      </c>
      <c r="P3412" s="65" t="s">
        <v>4460</v>
      </c>
      <c r="Q3412" s="68" t="s">
        <v>4461</v>
      </c>
      <c r="R3412" s="65">
        <v>0.16</v>
      </c>
      <c r="S3412" s="65"/>
      <c r="T3412" s="135">
        <f t="shared" si="120"/>
        <v>0.16</v>
      </c>
      <c r="U3412" s="158" t="s">
        <v>75</v>
      </c>
      <c r="V3412" s="158">
        <v>1965</v>
      </c>
      <c r="W3412" s="158" t="s">
        <v>1536</v>
      </c>
      <c r="X3412" s="158" t="s">
        <v>2803</v>
      </c>
      <c r="Y3412" s="158" t="s">
        <v>6437</v>
      </c>
      <c r="Z3412" s="158">
        <v>100</v>
      </c>
      <c r="AA3412" s="158" t="s">
        <v>6303</v>
      </c>
      <c r="AB3412" s="158">
        <v>0</v>
      </c>
      <c r="AC3412" s="158" t="s">
        <v>2803</v>
      </c>
      <c r="AD3412" s="158" t="s">
        <v>62</v>
      </c>
      <c r="AE3412" s="158" t="s">
        <v>97</v>
      </c>
      <c r="AF3412" s="158"/>
      <c r="AG3412" s="158" t="s">
        <v>6438</v>
      </c>
      <c r="AH3412" s="161"/>
      <c r="AI3412" s="161"/>
      <c r="AJ3412" s="161"/>
    </row>
    <row r="3413" spans="1:36" ht="47.25" hidden="1" customHeight="1" x14ac:dyDescent="0.2">
      <c r="A3413" s="64" t="s">
        <v>4114</v>
      </c>
      <c r="B3413" s="65" t="s">
        <v>116</v>
      </c>
      <c r="C3413" s="65" t="s">
        <v>36</v>
      </c>
      <c r="D3413" s="37">
        <v>41802</v>
      </c>
      <c r="E3413" s="73">
        <v>0.53819444444444442</v>
      </c>
      <c r="F3413" s="37">
        <v>41802</v>
      </c>
      <c r="G3413" s="73">
        <v>0.53819444444444442</v>
      </c>
      <c r="H3413" s="210">
        <f t="shared" si="119"/>
        <v>0</v>
      </c>
      <c r="I3413" s="65">
        <v>9</v>
      </c>
      <c r="J3413" s="65" t="s">
        <v>4476</v>
      </c>
      <c r="K3413" s="65" t="s">
        <v>135</v>
      </c>
      <c r="L3413" s="65" t="s">
        <v>128</v>
      </c>
      <c r="M3413" s="65" t="s">
        <v>4477</v>
      </c>
      <c r="N3413" s="65">
        <v>35</v>
      </c>
      <c r="O3413" s="65" t="s">
        <v>63</v>
      </c>
      <c r="P3413" s="65" t="s">
        <v>7110</v>
      </c>
      <c r="Q3413" s="65" t="s">
        <v>7111</v>
      </c>
      <c r="R3413" s="65">
        <v>8.17</v>
      </c>
      <c r="S3413" s="65">
        <v>1.86</v>
      </c>
      <c r="T3413" s="135">
        <f t="shared" si="120"/>
        <v>10.029999999999999</v>
      </c>
      <c r="U3413" s="158" t="s">
        <v>73</v>
      </c>
      <c r="V3413" s="158">
        <v>2011</v>
      </c>
      <c r="W3413" s="158" t="s">
        <v>7112</v>
      </c>
      <c r="X3413" s="158" t="s">
        <v>6422</v>
      </c>
      <c r="Y3413" s="158" t="s">
        <v>7113</v>
      </c>
      <c r="Z3413" s="158">
        <v>100</v>
      </c>
      <c r="AA3413" s="158" t="s">
        <v>6311</v>
      </c>
      <c r="AB3413" s="158">
        <v>0</v>
      </c>
      <c r="AC3413" s="463">
        <v>41416</v>
      </c>
      <c r="AD3413" s="158" t="s">
        <v>48</v>
      </c>
      <c r="AE3413" s="158" t="s">
        <v>102</v>
      </c>
      <c r="AF3413" s="158"/>
      <c r="AG3413" s="158" t="s">
        <v>7114</v>
      </c>
      <c r="AH3413" s="489"/>
      <c r="AI3413" s="161"/>
      <c r="AJ3413" s="161"/>
    </row>
    <row r="3414" spans="1:36" ht="95.25" hidden="1" customHeight="1" x14ac:dyDescent="0.2">
      <c r="A3414" s="64" t="s">
        <v>4114</v>
      </c>
      <c r="B3414" s="65" t="s">
        <v>116</v>
      </c>
      <c r="C3414" s="65" t="s">
        <v>36</v>
      </c>
      <c r="D3414" s="37">
        <v>41802</v>
      </c>
      <c r="E3414" s="73">
        <v>0.53888888888888886</v>
      </c>
      <c r="F3414" s="37">
        <v>41802</v>
      </c>
      <c r="G3414" s="73">
        <v>0.6020833333333333</v>
      </c>
      <c r="H3414" s="210">
        <f t="shared" si="119"/>
        <v>6.3194444439432118E-2</v>
      </c>
      <c r="I3414" s="65">
        <v>5</v>
      </c>
      <c r="J3414" s="65" t="s">
        <v>4467</v>
      </c>
      <c r="K3414" s="65" t="s">
        <v>133</v>
      </c>
      <c r="L3414" s="65" t="s">
        <v>128</v>
      </c>
      <c r="M3414" s="65" t="s">
        <v>4478</v>
      </c>
      <c r="N3414" s="65">
        <v>35</v>
      </c>
      <c r="O3414" s="65" t="s">
        <v>63</v>
      </c>
      <c r="P3414" s="65" t="s">
        <v>4479</v>
      </c>
      <c r="Q3414" s="65" t="s">
        <v>7111</v>
      </c>
      <c r="R3414" s="65">
        <v>8.17</v>
      </c>
      <c r="S3414" s="65">
        <v>1.86</v>
      </c>
      <c r="T3414" s="135">
        <f t="shared" si="120"/>
        <v>10.029999999999999</v>
      </c>
      <c r="U3414" s="158" t="s">
        <v>73</v>
      </c>
      <c r="V3414" s="158">
        <v>2011</v>
      </c>
      <c r="W3414" s="158" t="s">
        <v>7112</v>
      </c>
      <c r="X3414" s="158" t="s">
        <v>6422</v>
      </c>
      <c r="Y3414" s="158" t="s">
        <v>7113</v>
      </c>
      <c r="Z3414" s="158">
        <v>100</v>
      </c>
      <c r="AA3414" s="158" t="s">
        <v>6311</v>
      </c>
      <c r="AB3414" s="158">
        <v>0</v>
      </c>
      <c r="AC3414" s="463">
        <v>41416</v>
      </c>
      <c r="AD3414" s="158" t="s">
        <v>48</v>
      </c>
      <c r="AE3414" s="158" t="s">
        <v>102</v>
      </c>
      <c r="AF3414" s="158"/>
      <c r="AG3414" s="158" t="s">
        <v>7114</v>
      </c>
      <c r="AH3414" s="161"/>
      <c r="AI3414" s="161"/>
      <c r="AJ3414" s="161"/>
    </row>
    <row r="3415" spans="1:36" ht="31.5" hidden="1" customHeight="1" x14ac:dyDescent="0.2">
      <c r="A3415" s="64" t="s">
        <v>4114</v>
      </c>
      <c r="B3415" s="65" t="s">
        <v>116</v>
      </c>
      <c r="C3415" s="65" t="s">
        <v>36</v>
      </c>
      <c r="D3415" s="37">
        <v>41802</v>
      </c>
      <c r="E3415" s="73">
        <v>0.64861111111111114</v>
      </c>
      <c r="F3415" s="37">
        <v>41802</v>
      </c>
      <c r="G3415" s="73">
        <v>0.72222222222222221</v>
      </c>
      <c r="H3415" s="210">
        <f t="shared" si="119"/>
        <v>7.3611111110949423E-2</v>
      </c>
      <c r="I3415" s="65">
        <v>11</v>
      </c>
      <c r="J3415" s="65" t="s">
        <v>146</v>
      </c>
      <c r="K3415" s="65" t="s">
        <v>133</v>
      </c>
      <c r="L3415" s="65" t="s">
        <v>128</v>
      </c>
      <c r="M3415" s="65" t="s">
        <v>4480</v>
      </c>
      <c r="N3415" s="65">
        <v>35</v>
      </c>
      <c r="O3415" s="65" t="s">
        <v>63</v>
      </c>
      <c r="P3415" s="65" t="s">
        <v>4481</v>
      </c>
      <c r="Q3415" s="65" t="s">
        <v>4482</v>
      </c>
      <c r="R3415" s="65"/>
      <c r="S3415" s="65">
        <v>1.74</v>
      </c>
      <c r="T3415" s="135">
        <f t="shared" si="120"/>
        <v>1.74</v>
      </c>
      <c r="U3415" s="158" t="s">
        <v>73</v>
      </c>
      <c r="V3415" s="158">
        <v>1986</v>
      </c>
      <c r="W3415" s="158" t="s">
        <v>6071</v>
      </c>
      <c r="X3415" s="158" t="s">
        <v>2803</v>
      </c>
      <c r="Y3415" s="158" t="s">
        <v>6440</v>
      </c>
      <c r="Z3415" s="158">
        <v>100</v>
      </c>
      <c r="AA3415" s="158" t="s">
        <v>6283</v>
      </c>
      <c r="AB3415" s="158">
        <v>0</v>
      </c>
      <c r="AC3415" s="158" t="s">
        <v>2803</v>
      </c>
      <c r="AD3415" s="158" t="s">
        <v>48</v>
      </c>
      <c r="AE3415" s="158" t="s">
        <v>101</v>
      </c>
      <c r="AF3415" s="158"/>
      <c r="AG3415" s="158" t="s">
        <v>6447</v>
      </c>
      <c r="AH3415" s="161"/>
      <c r="AI3415" s="161"/>
      <c r="AJ3415" s="161"/>
    </row>
    <row r="3416" spans="1:36" ht="31.5" hidden="1" customHeight="1" x14ac:dyDescent="0.2">
      <c r="A3416" s="64" t="s">
        <v>4114</v>
      </c>
      <c r="B3416" s="65" t="s">
        <v>116</v>
      </c>
      <c r="C3416" s="65" t="s">
        <v>865</v>
      </c>
      <c r="D3416" s="37">
        <v>41802</v>
      </c>
      <c r="E3416" s="73">
        <v>0.34027777777777773</v>
      </c>
      <c r="F3416" s="37">
        <v>41802</v>
      </c>
      <c r="G3416" s="73">
        <v>0.34027777777777773</v>
      </c>
      <c r="H3416" s="210">
        <f t="shared" si="119"/>
        <v>0</v>
      </c>
      <c r="I3416" s="65">
        <v>36</v>
      </c>
      <c r="J3416" s="65" t="s">
        <v>1643</v>
      </c>
      <c r="K3416" s="65" t="s">
        <v>132</v>
      </c>
      <c r="L3416" s="65" t="s">
        <v>125</v>
      </c>
      <c r="M3416" s="65" t="s">
        <v>4464</v>
      </c>
      <c r="N3416" s="65">
        <v>110</v>
      </c>
      <c r="O3416" s="65" t="s">
        <v>66</v>
      </c>
      <c r="P3416" s="65" t="s">
        <v>4465</v>
      </c>
      <c r="Q3416" s="65" t="s">
        <v>4466</v>
      </c>
      <c r="R3416" s="65"/>
      <c r="S3416" s="65">
        <v>14.05</v>
      </c>
      <c r="T3416" s="135">
        <f t="shared" si="120"/>
        <v>14.05</v>
      </c>
      <c r="U3416" s="158" t="s">
        <v>75</v>
      </c>
      <c r="V3416" s="158" t="s">
        <v>2803</v>
      </c>
      <c r="W3416" s="158" t="s">
        <v>2803</v>
      </c>
      <c r="X3416" s="158" t="s">
        <v>2803</v>
      </c>
      <c r="Y3416" s="158" t="s">
        <v>2803</v>
      </c>
      <c r="Z3416" s="158" t="s">
        <v>2803</v>
      </c>
      <c r="AA3416" s="158" t="s">
        <v>2803</v>
      </c>
      <c r="AB3416" s="158" t="s">
        <v>2803</v>
      </c>
      <c r="AC3416" s="158" t="s">
        <v>2803</v>
      </c>
      <c r="AD3416" s="158" t="s">
        <v>55</v>
      </c>
      <c r="AE3416" s="158" t="s">
        <v>102</v>
      </c>
      <c r="AF3416" s="158"/>
      <c r="AG3416" s="158" t="s">
        <v>6442</v>
      </c>
      <c r="AH3416" s="161"/>
      <c r="AI3416" s="161"/>
      <c r="AJ3416" s="161"/>
    </row>
    <row r="3417" spans="1:36" ht="141.75" hidden="1" customHeight="1" x14ac:dyDescent="0.2">
      <c r="A3417" s="64" t="s">
        <v>4114</v>
      </c>
      <c r="B3417" s="65" t="s">
        <v>116</v>
      </c>
      <c r="C3417" s="65" t="s">
        <v>36</v>
      </c>
      <c r="D3417" s="37">
        <v>41802</v>
      </c>
      <c r="E3417" s="73">
        <v>0.45902777777777781</v>
      </c>
      <c r="F3417" s="37">
        <v>41802</v>
      </c>
      <c r="G3417" s="73">
        <v>0.4597222222222222</v>
      </c>
      <c r="H3417" s="210">
        <f t="shared" si="119"/>
        <v>6.944444467080757E-4</v>
      </c>
      <c r="I3417" s="65">
        <v>6</v>
      </c>
      <c r="J3417" s="65" t="s">
        <v>4467</v>
      </c>
      <c r="K3417" s="65" t="s">
        <v>133</v>
      </c>
      <c r="L3417" s="65" t="s">
        <v>128</v>
      </c>
      <c r="M3417" s="65" t="s">
        <v>4468</v>
      </c>
      <c r="N3417" s="65" t="s">
        <v>103</v>
      </c>
      <c r="O3417" s="65" t="s">
        <v>66</v>
      </c>
      <c r="P3417" s="65" t="s">
        <v>4469</v>
      </c>
      <c r="Q3417" s="65" t="s">
        <v>4470</v>
      </c>
      <c r="R3417" s="65">
        <v>0.16</v>
      </c>
      <c r="S3417" s="65"/>
      <c r="T3417" s="135">
        <v>0.16</v>
      </c>
      <c r="U3417" s="1019" t="s">
        <v>75</v>
      </c>
      <c r="V3417" s="829">
        <v>1984</v>
      </c>
      <c r="W3417" s="829" t="s">
        <v>1536</v>
      </c>
      <c r="X3417" s="829" t="s">
        <v>2803</v>
      </c>
      <c r="Y3417" s="829" t="s">
        <v>6440</v>
      </c>
      <c r="Z3417" s="829">
        <v>100</v>
      </c>
      <c r="AA3417" s="829" t="s">
        <v>6283</v>
      </c>
      <c r="AB3417" s="829">
        <v>0</v>
      </c>
      <c r="AC3417" s="829" t="s">
        <v>2803</v>
      </c>
      <c r="AD3417" s="829" t="s">
        <v>49</v>
      </c>
      <c r="AE3417" s="158" t="s">
        <v>97</v>
      </c>
      <c r="AF3417" s="158"/>
      <c r="AG3417" s="158" t="s">
        <v>6443</v>
      </c>
      <c r="AH3417" s="161"/>
      <c r="AI3417" s="161"/>
      <c r="AJ3417" s="161"/>
    </row>
    <row r="3418" spans="1:36" ht="31.5" hidden="1" customHeight="1" x14ac:dyDescent="0.2">
      <c r="A3418" s="64" t="s">
        <v>4114</v>
      </c>
      <c r="B3418" s="65" t="s">
        <v>116</v>
      </c>
      <c r="C3418" s="65" t="s">
        <v>36</v>
      </c>
      <c r="D3418" s="37">
        <v>41802</v>
      </c>
      <c r="E3418" s="73">
        <v>0.46249999999999997</v>
      </c>
      <c r="F3418" s="37">
        <v>41802</v>
      </c>
      <c r="G3418" s="73">
        <v>0.46249999999999997</v>
      </c>
      <c r="H3418" s="210">
        <f t="shared" si="119"/>
        <v>0</v>
      </c>
      <c r="I3418" s="65">
        <v>3</v>
      </c>
      <c r="J3418" s="65" t="s">
        <v>4467</v>
      </c>
      <c r="K3418" s="65" t="s">
        <v>132</v>
      </c>
      <c r="L3418" s="65" t="s">
        <v>128</v>
      </c>
      <c r="M3418" s="65" t="s">
        <v>4471</v>
      </c>
      <c r="N3418" s="65" t="s">
        <v>103</v>
      </c>
      <c r="O3418" s="65" t="s">
        <v>66</v>
      </c>
      <c r="P3418" s="65" t="s">
        <v>4472</v>
      </c>
      <c r="Q3418" s="65" t="s">
        <v>4473</v>
      </c>
      <c r="R3418" s="65"/>
      <c r="S3418" s="65">
        <v>0.16</v>
      </c>
      <c r="T3418" s="135">
        <f t="shared" ref="T3418:T3424" si="121">SUM(R3418:S3418)</f>
        <v>0.16</v>
      </c>
      <c r="U3418" s="158" t="s">
        <v>75</v>
      </c>
      <c r="V3418" s="158">
        <v>1969</v>
      </c>
      <c r="W3418" s="158" t="s">
        <v>6444</v>
      </c>
      <c r="X3418" s="158" t="s">
        <v>2803</v>
      </c>
      <c r="Y3418" s="158" t="s">
        <v>6445</v>
      </c>
      <c r="Z3418" s="158">
        <v>100</v>
      </c>
      <c r="AA3418" s="158" t="s">
        <v>6352</v>
      </c>
      <c r="AB3418" s="158">
        <v>0</v>
      </c>
      <c r="AC3418" s="158" t="s">
        <v>2803</v>
      </c>
      <c r="AD3418" s="158" t="s">
        <v>49</v>
      </c>
      <c r="AE3418" s="158" t="s">
        <v>102</v>
      </c>
      <c r="AF3418" s="158"/>
      <c r="AG3418" s="158" t="s">
        <v>6446</v>
      </c>
      <c r="AH3418" s="161"/>
      <c r="AI3418" s="161"/>
      <c r="AJ3418" s="161"/>
    </row>
    <row r="3419" spans="1:36" ht="47.25" hidden="1" customHeight="1" x14ac:dyDescent="0.2">
      <c r="A3419" s="64" t="s">
        <v>4114</v>
      </c>
      <c r="B3419" s="65" t="s">
        <v>116</v>
      </c>
      <c r="C3419" s="65" t="s">
        <v>36</v>
      </c>
      <c r="D3419" s="37">
        <v>41802</v>
      </c>
      <c r="E3419" s="73">
        <v>0.4597222222222222</v>
      </c>
      <c r="F3419" s="37">
        <v>41802</v>
      </c>
      <c r="G3419" s="73">
        <v>0.4597222222222222</v>
      </c>
      <c r="H3419" s="210">
        <f t="shared" si="119"/>
        <v>0</v>
      </c>
      <c r="I3419" s="65">
        <v>36</v>
      </c>
      <c r="J3419" s="65" t="s">
        <v>178</v>
      </c>
      <c r="K3419" s="65" t="s">
        <v>132</v>
      </c>
      <c r="L3419" s="65" t="s">
        <v>128</v>
      </c>
      <c r="M3419" s="65" t="s">
        <v>232</v>
      </c>
      <c r="N3419" s="65">
        <v>35</v>
      </c>
      <c r="O3419" s="65" t="s">
        <v>66</v>
      </c>
      <c r="P3419" s="65" t="s">
        <v>4474</v>
      </c>
      <c r="Q3419" s="65" t="s">
        <v>4475</v>
      </c>
      <c r="R3419" s="65"/>
      <c r="S3419" s="65">
        <v>5.69</v>
      </c>
      <c r="T3419" s="135">
        <f t="shared" si="121"/>
        <v>5.69</v>
      </c>
      <c r="U3419" s="158" t="s">
        <v>75</v>
      </c>
      <c r="V3419" s="158">
        <v>1973</v>
      </c>
      <c r="W3419" s="158" t="s">
        <v>1536</v>
      </c>
      <c r="X3419" s="158" t="s">
        <v>2803</v>
      </c>
      <c r="Y3419" s="1407" t="s">
        <v>6453</v>
      </c>
      <c r="Z3419" s="158">
        <v>100</v>
      </c>
      <c r="AA3419" s="158" t="s">
        <v>6311</v>
      </c>
      <c r="AB3419" s="158">
        <v>0</v>
      </c>
      <c r="AC3419" s="463">
        <v>40959</v>
      </c>
      <c r="AD3419" s="158" t="s">
        <v>61</v>
      </c>
      <c r="AE3419" s="158" t="s">
        <v>102</v>
      </c>
      <c r="AF3419" s="158"/>
      <c r="AG3419" s="158" t="s">
        <v>6454</v>
      </c>
      <c r="AH3419" s="161"/>
      <c r="AI3419" s="161"/>
      <c r="AJ3419" s="161"/>
    </row>
    <row r="3420" spans="1:36" ht="31.5" hidden="1" customHeight="1" x14ac:dyDescent="0.2">
      <c r="A3420" s="64" t="s">
        <v>4114</v>
      </c>
      <c r="B3420" s="65" t="s">
        <v>116</v>
      </c>
      <c r="C3420" s="65" t="s">
        <v>36</v>
      </c>
      <c r="D3420" s="37">
        <v>41802</v>
      </c>
      <c r="E3420" s="73">
        <v>0.53888888888888886</v>
      </c>
      <c r="F3420" s="37">
        <v>41802</v>
      </c>
      <c r="G3420" s="73">
        <v>0.59305555555555556</v>
      </c>
      <c r="H3420" s="210">
        <f t="shared" si="119"/>
        <v>5.4166666661330964E-2</v>
      </c>
      <c r="I3420" s="65">
        <v>26</v>
      </c>
      <c r="J3420" s="65" t="s">
        <v>4467</v>
      </c>
      <c r="K3420" s="65" t="s">
        <v>133</v>
      </c>
      <c r="L3420" s="65" t="s">
        <v>128</v>
      </c>
      <c r="M3420" s="65" t="s">
        <v>4483</v>
      </c>
      <c r="N3420" s="65">
        <v>35</v>
      </c>
      <c r="O3420" s="65" t="s">
        <v>66</v>
      </c>
      <c r="P3420" s="65" t="s">
        <v>4484</v>
      </c>
      <c r="Q3420" s="65" t="s">
        <v>4485</v>
      </c>
      <c r="R3420" s="65">
        <v>16.559999999999999</v>
      </c>
      <c r="S3420" s="65"/>
      <c r="T3420" s="135">
        <f t="shared" si="121"/>
        <v>16.559999999999999</v>
      </c>
      <c r="U3420" s="158" t="s">
        <v>73</v>
      </c>
      <c r="V3420" s="158">
        <v>2010</v>
      </c>
      <c r="W3420" s="158" t="s">
        <v>6448</v>
      </c>
      <c r="X3420" s="158" t="s">
        <v>6422</v>
      </c>
      <c r="Y3420" s="1407" t="s">
        <v>6449</v>
      </c>
      <c r="Z3420" s="158">
        <v>100</v>
      </c>
      <c r="AA3420" s="158" t="s">
        <v>6303</v>
      </c>
      <c r="AB3420" s="158">
        <v>0</v>
      </c>
      <c r="AC3420" s="158" t="s">
        <v>2803</v>
      </c>
      <c r="AD3420" s="158" t="s">
        <v>48</v>
      </c>
      <c r="AE3420" s="158" t="s">
        <v>97</v>
      </c>
      <c r="AF3420" s="158"/>
      <c r="AG3420" s="158" t="s">
        <v>6450</v>
      </c>
      <c r="AH3420" s="161"/>
      <c r="AI3420" s="161"/>
      <c r="AJ3420" s="161"/>
    </row>
    <row r="3421" spans="1:36" ht="47.25" hidden="1" customHeight="1" x14ac:dyDescent="0.2">
      <c r="A3421" s="64" t="s">
        <v>4114</v>
      </c>
      <c r="B3421" s="65" t="s">
        <v>116</v>
      </c>
      <c r="C3421" s="65" t="s">
        <v>36</v>
      </c>
      <c r="D3421" s="37">
        <v>41802</v>
      </c>
      <c r="E3421" s="73">
        <v>0.60763888888888895</v>
      </c>
      <c r="F3421" s="37">
        <v>41802</v>
      </c>
      <c r="G3421" s="73">
        <v>0.60763888888888895</v>
      </c>
      <c r="H3421" s="210">
        <f t="shared" si="119"/>
        <v>0</v>
      </c>
      <c r="I3421" s="65">
        <v>55</v>
      </c>
      <c r="J3421" s="65" t="s">
        <v>178</v>
      </c>
      <c r="K3421" s="65" t="s">
        <v>132</v>
      </c>
      <c r="L3421" s="65" t="s">
        <v>128</v>
      </c>
      <c r="M3421" s="65" t="s">
        <v>4486</v>
      </c>
      <c r="N3421" s="65">
        <v>35</v>
      </c>
      <c r="O3421" s="65" t="s">
        <v>66</v>
      </c>
      <c r="P3421" s="65" t="s">
        <v>4487</v>
      </c>
      <c r="Q3421" s="65" t="s">
        <v>4475</v>
      </c>
      <c r="R3421" s="65"/>
      <c r="S3421" s="65">
        <v>16.38</v>
      </c>
      <c r="T3421" s="135">
        <f t="shared" si="121"/>
        <v>16.38</v>
      </c>
      <c r="U3421" s="158" t="s">
        <v>75</v>
      </c>
      <c r="V3421" s="158">
        <v>1989</v>
      </c>
      <c r="W3421" s="158" t="s">
        <v>6451</v>
      </c>
      <c r="X3421" s="158" t="s">
        <v>2803</v>
      </c>
      <c r="Y3421" s="1407" t="s">
        <v>6452</v>
      </c>
      <c r="Z3421" s="158">
        <v>100</v>
      </c>
      <c r="AA3421" s="158" t="s">
        <v>6303</v>
      </c>
      <c r="AB3421" s="158">
        <v>0</v>
      </c>
      <c r="AC3421" s="158" t="s">
        <v>2803</v>
      </c>
      <c r="AD3421" s="158" t="s">
        <v>62</v>
      </c>
      <c r="AE3421" s="158" t="s">
        <v>102</v>
      </c>
      <c r="AF3421" s="158"/>
      <c r="AG3421" s="158" t="s">
        <v>6432</v>
      </c>
      <c r="AH3421" s="161"/>
      <c r="AI3421" s="161"/>
      <c r="AJ3421" s="161"/>
    </row>
    <row r="3422" spans="1:36" ht="31.5" hidden="1" customHeight="1" x14ac:dyDescent="0.2">
      <c r="A3422" s="64" t="s">
        <v>4114</v>
      </c>
      <c r="B3422" s="65" t="s">
        <v>116</v>
      </c>
      <c r="C3422" s="65" t="s">
        <v>36</v>
      </c>
      <c r="D3422" s="37">
        <v>41802</v>
      </c>
      <c r="E3422" s="73">
        <v>0.62986111111111109</v>
      </c>
      <c r="F3422" s="37">
        <v>41802</v>
      </c>
      <c r="G3422" s="73">
        <v>0.66666666666666663</v>
      </c>
      <c r="H3422" s="210">
        <f t="shared" si="119"/>
        <v>3.6805555551836733E-2</v>
      </c>
      <c r="I3422" s="65">
        <v>6</v>
      </c>
      <c r="J3422" s="65" t="s">
        <v>4467</v>
      </c>
      <c r="K3422" s="65" t="s">
        <v>133</v>
      </c>
      <c r="L3422" s="65" t="s">
        <v>128</v>
      </c>
      <c r="M3422" s="65" t="s">
        <v>1280</v>
      </c>
      <c r="N3422" s="65" t="s">
        <v>103</v>
      </c>
      <c r="O3422" s="65" t="s">
        <v>66</v>
      </c>
      <c r="P3422" s="65" t="s">
        <v>4488</v>
      </c>
      <c r="Q3422" s="65" t="s">
        <v>4489</v>
      </c>
      <c r="R3422" s="65">
        <v>1.51</v>
      </c>
      <c r="S3422" s="65"/>
      <c r="T3422" s="135">
        <f t="shared" si="121"/>
        <v>1.51</v>
      </c>
      <c r="U3422" s="158" t="s">
        <v>75</v>
      </c>
      <c r="V3422" s="158">
        <v>1984</v>
      </c>
      <c r="W3422" s="158" t="s">
        <v>6455</v>
      </c>
      <c r="X3422" s="158" t="s">
        <v>2803</v>
      </c>
      <c r="Y3422" s="158" t="s">
        <v>6456</v>
      </c>
      <c r="Z3422" s="158">
        <v>100</v>
      </c>
      <c r="AA3422" s="158" t="s">
        <v>6457</v>
      </c>
      <c r="AB3422" s="158">
        <v>1</v>
      </c>
      <c r="AC3422" s="158" t="s">
        <v>2803</v>
      </c>
      <c r="AD3422" s="158" t="s">
        <v>49</v>
      </c>
      <c r="AE3422" s="158" t="s">
        <v>101</v>
      </c>
      <c r="AF3422" s="158" t="s">
        <v>97</v>
      </c>
      <c r="AG3422" s="158" t="s">
        <v>6458</v>
      </c>
      <c r="AH3422" s="161"/>
      <c r="AI3422" s="161"/>
      <c r="AJ3422" s="161"/>
    </row>
    <row r="3423" spans="1:36" ht="78.75" hidden="1" customHeight="1" x14ac:dyDescent="0.2">
      <c r="A3423" s="64" t="s">
        <v>4114</v>
      </c>
      <c r="B3423" s="65" t="s">
        <v>116</v>
      </c>
      <c r="C3423" s="65" t="s">
        <v>36</v>
      </c>
      <c r="D3423" s="37">
        <v>41803</v>
      </c>
      <c r="E3423" s="73">
        <v>0.375</v>
      </c>
      <c r="F3423" s="37">
        <v>41803</v>
      </c>
      <c r="G3423" s="73">
        <v>0.375</v>
      </c>
      <c r="H3423" s="210">
        <f t="shared" si="119"/>
        <v>0</v>
      </c>
      <c r="I3423" s="65">
        <v>5</v>
      </c>
      <c r="J3423" s="65" t="s">
        <v>1652</v>
      </c>
      <c r="K3423" s="65" t="s">
        <v>132</v>
      </c>
      <c r="L3423" s="65" t="s">
        <v>127</v>
      </c>
      <c r="M3423" s="65" t="s">
        <v>276</v>
      </c>
      <c r="N3423" s="65" t="s">
        <v>103</v>
      </c>
      <c r="O3423" s="65" t="s">
        <v>66</v>
      </c>
      <c r="P3423" s="65" t="s">
        <v>4490</v>
      </c>
      <c r="Q3423" s="65" t="s">
        <v>4491</v>
      </c>
      <c r="R3423" s="65"/>
      <c r="S3423" s="65">
        <v>1.57</v>
      </c>
      <c r="T3423" s="135">
        <f t="shared" si="121"/>
        <v>1.57</v>
      </c>
      <c r="U3423" s="158" t="s">
        <v>82</v>
      </c>
      <c r="V3423" s="158">
        <v>1981</v>
      </c>
      <c r="W3423" s="158" t="s">
        <v>6459</v>
      </c>
      <c r="X3423" s="158" t="s">
        <v>2803</v>
      </c>
      <c r="Y3423" s="1846" t="s">
        <v>6460</v>
      </c>
      <c r="Z3423" s="158">
        <v>100</v>
      </c>
      <c r="AA3423" s="158" t="s">
        <v>6352</v>
      </c>
      <c r="AB3423" s="158">
        <v>0</v>
      </c>
      <c r="AC3423" s="158" t="s">
        <v>2803</v>
      </c>
      <c r="AD3423" s="158" t="s">
        <v>57</v>
      </c>
      <c r="AE3423" s="158" t="s">
        <v>102</v>
      </c>
      <c r="AF3423" s="158"/>
      <c r="AG3423" s="158" t="s">
        <v>6461</v>
      </c>
      <c r="AH3423" s="161"/>
      <c r="AI3423" s="161" t="s">
        <v>387</v>
      </c>
      <c r="AJ3423" s="161"/>
    </row>
    <row r="3424" spans="1:36" ht="31.5" hidden="1" customHeight="1" x14ac:dyDescent="0.2">
      <c r="A3424" s="64" t="s">
        <v>4114</v>
      </c>
      <c r="B3424" s="65" t="s">
        <v>116</v>
      </c>
      <c r="C3424" s="65" t="s">
        <v>36</v>
      </c>
      <c r="D3424" s="37">
        <v>41803</v>
      </c>
      <c r="E3424" s="73">
        <v>0.58194444444444449</v>
      </c>
      <c r="F3424" s="37">
        <v>41803</v>
      </c>
      <c r="G3424" s="73">
        <v>0.68402777777777779</v>
      </c>
      <c r="H3424" s="210">
        <f t="shared" si="119"/>
        <v>0.10208333333866904</v>
      </c>
      <c r="I3424" s="65">
        <v>14</v>
      </c>
      <c r="J3424" s="65" t="s">
        <v>178</v>
      </c>
      <c r="K3424" s="65" t="s">
        <v>133</v>
      </c>
      <c r="L3424" s="65" t="s">
        <v>128</v>
      </c>
      <c r="M3424" s="65" t="s">
        <v>4492</v>
      </c>
      <c r="N3424" s="65" t="s">
        <v>103</v>
      </c>
      <c r="O3424" s="65" t="s">
        <v>66</v>
      </c>
      <c r="P3424" s="65" t="s">
        <v>4493</v>
      </c>
      <c r="Q3424" s="65" t="s">
        <v>4494</v>
      </c>
      <c r="R3424" s="65">
        <v>36.729999999999997</v>
      </c>
      <c r="S3424" s="65">
        <v>2.93</v>
      </c>
      <c r="T3424" s="135">
        <f t="shared" si="121"/>
        <v>39.659999999999997</v>
      </c>
      <c r="U3424" s="158" t="s">
        <v>84</v>
      </c>
      <c r="V3424" s="158">
        <v>1986</v>
      </c>
      <c r="W3424" s="158" t="s">
        <v>2281</v>
      </c>
      <c r="X3424" s="158" t="s">
        <v>2803</v>
      </c>
      <c r="Y3424" s="1407" t="s">
        <v>6462</v>
      </c>
      <c r="Z3424" s="158">
        <v>100</v>
      </c>
      <c r="AA3424" s="158" t="s">
        <v>6415</v>
      </c>
      <c r="AB3424" s="158">
        <v>0</v>
      </c>
      <c r="AC3424" s="158" t="s">
        <v>2803</v>
      </c>
      <c r="AD3424" s="158" t="s">
        <v>48</v>
      </c>
      <c r="AE3424" s="158" t="s">
        <v>101</v>
      </c>
      <c r="AF3424" s="158" t="s">
        <v>97</v>
      </c>
      <c r="AG3424" s="158" t="s">
        <v>6463</v>
      </c>
      <c r="AH3424" s="161"/>
      <c r="AI3424" s="161"/>
      <c r="AJ3424" s="161"/>
    </row>
    <row r="3425" spans="1:36" ht="47.25" hidden="1" customHeight="1" x14ac:dyDescent="0.2">
      <c r="A3425" s="64" t="s">
        <v>4114</v>
      </c>
      <c r="B3425" s="65" t="s">
        <v>116</v>
      </c>
      <c r="C3425" s="65" t="s">
        <v>36</v>
      </c>
      <c r="D3425" s="37">
        <v>41803</v>
      </c>
      <c r="E3425" s="73">
        <v>0.88611111111111107</v>
      </c>
      <c r="F3425" s="37">
        <v>41803</v>
      </c>
      <c r="G3425" s="73">
        <v>0.88611111111111107</v>
      </c>
      <c r="H3425" s="210">
        <f t="shared" si="119"/>
        <v>0</v>
      </c>
      <c r="I3425" s="65">
        <v>20</v>
      </c>
      <c r="J3425" s="65" t="s">
        <v>1652</v>
      </c>
      <c r="K3425" s="65" t="s">
        <v>132</v>
      </c>
      <c r="L3425" s="65" t="s">
        <v>128</v>
      </c>
      <c r="M3425" s="65" t="s">
        <v>285</v>
      </c>
      <c r="N3425" s="65" t="s">
        <v>103</v>
      </c>
      <c r="O3425" s="65" t="s">
        <v>66</v>
      </c>
      <c r="P3425" s="76" t="s">
        <v>4495</v>
      </c>
      <c r="Q3425" s="74" t="s">
        <v>4496</v>
      </c>
      <c r="R3425" s="65"/>
      <c r="S3425" s="65">
        <v>0.83</v>
      </c>
      <c r="T3425" s="65">
        <v>0.83</v>
      </c>
      <c r="U3425" s="158" t="s">
        <v>75</v>
      </c>
      <c r="V3425" s="158">
        <v>1969</v>
      </c>
      <c r="W3425" s="158" t="s">
        <v>6281</v>
      </c>
      <c r="X3425" s="463" t="s">
        <v>2803</v>
      </c>
      <c r="Y3425" s="1407" t="s">
        <v>6349</v>
      </c>
      <c r="Z3425" s="158">
        <v>100</v>
      </c>
      <c r="AA3425" s="158" t="s">
        <v>6434</v>
      </c>
      <c r="AB3425" s="158">
        <v>0</v>
      </c>
      <c r="AC3425" s="463">
        <v>41508</v>
      </c>
      <c r="AD3425" s="158" t="s">
        <v>49</v>
      </c>
      <c r="AE3425" s="158" t="s">
        <v>102</v>
      </c>
      <c r="AF3425" s="158"/>
      <c r="AG3425" s="158" t="s">
        <v>6464</v>
      </c>
      <c r="AH3425" s="161"/>
      <c r="AI3425" s="161"/>
      <c r="AJ3425" s="161"/>
    </row>
    <row r="3426" spans="1:36" s="24" customFormat="1" ht="78.75" hidden="1" customHeight="1" x14ac:dyDescent="0.2">
      <c r="A3426" s="64" t="s">
        <v>4114</v>
      </c>
      <c r="B3426" s="65" t="s">
        <v>116</v>
      </c>
      <c r="C3426" s="65" t="s">
        <v>36</v>
      </c>
      <c r="D3426" s="37">
        <v>41803</v>
      </c>
      <c r="E3426" s="73">
        <v>0.91527777777777775</v>
      </c>
      <c r="F3426" s="37">
        <v>41803</v>
      </c>
      <c r="G3426" s="73">
        <v>0.91527777777777775</v>
      </c>
      <c r="H3426" s="210">
        <f t="shared" si="119"/>
        <v>0</v>
      </c>
      <c r="I3426" s="65">
        <v>14</v>
      </c>
      <c r="J3426" s="65" t="s">
        <v>1652</v>
      </c>
      <c r="K3426" s="65" t="s">
        <v>132</v>
      </c>
      <c r="L3426" s="65" t="s">
        <v>128</v>
      </c>
      <c r="M3426" s="65" t="s">
        <v>276</v>
      </c>
      <c r="N3426" s="65" t="s">
        <v>103</v>
      </c>
      <c r="O3426" s="65" t="s">
        <v>66</v>
      </c>
      <c r="P3426" s="76" t="s">
        <v>4497</v>
      </c>
      <c r="Q3426" s="74" t="s">
        <v>4496</v>
      </c>
      <c r="R3426" s="65"/>
      <c r="S3426" s="65">
        <v>0.73</v>
      </c>
      <c r="T3426" s="65">
        <v>0.73</v>
      </c>
      <c r="U3426" s="158" t="s">
        <v>75</v>
      </c>
      <c r="V3426" s="158">
        <v>1981</v>
      </c>
      <c r="W3426" s="158" t="s">
        <v>2286</v>
      </c>
      <c r="X3426" s="463" t="s">
        <v>2803</v>
      </c>
      <c r="Y3426" s="1407" t="s">
        <v>6278</v>
      </c>
      <c r="Z3426" s="158">
        <v>100</v>
      </c>
      <c r="AA3426" s="158" t="s">
        <v>6434</v>
      </c>
      <c r="AB3426" s="158">
        <v>0</v>
      </c>
      <c r="AC3426" s="463">
        <v>41655</v>
      </c>
      <c r="AD3426" s="158" t="s">
        <v>49</v>
      </c>
      <c r="AE3426" s="158" t="s">
        <v>102</v>
      </c>
      <c r="AF3426" s="158"/>
      <c r="AG3426" s="158" t="s">
        <v>6465</v>
      </c>
      <c r="AH3426" s="161"/>
      <c r="AI3426" s="161"/>
      <c r="AJ3426" s="161"/>
    </row>
    <row r="3427" spans="1:36" s="24" customFormat="1" ht="47.25" hidden="1" customHeight="1" x14ac:dyDescent="0.2">
      <c r="A3427" s="64" t="s">
        <v>4114</v>
      </c>
      <c r="B3427" s="65" t="s">
        <v>116</v>
      </c>
      <c r="C3427" s="65" t="s">
        <v>36</v>
      </c>
      <c r="D3427" s="37">
        <v>41804</v>
      </c>
      <c r="E3427" s="73">
        <v>0.49652777777777773</v>
      </c>
      <c r="F3427" s="37">
        <v>41804</v>
      </c>
      <c r="G3427" s="73">
        <v>0.52430555555555558</v>
      </c>
      <c r="H3427" s="210">
        <f t="shared" si="119"/>
        <v>2.7777777773735579E-2</v>
      </c>
      <c r="I3427" s="65">
        <v>51</v>
      </c>
      <c r="J3427" s="65" t="s">
        <v>3883</v>
      </c>
      <c r="K3427" s="65" t="s">
        <v>135</v>
      </c>
      <c r="L3427" s="65" t="s">
        <v>128</v>
      </c>
      <c r="M3427" s="65" t="s">
        <v>4510</v>
      </c>
      <c r="N3427" s="65">
        <v>35</v>
      </c>
      <c r="O3427" s="65" t="s">
        <v>63</v>
      </c>
      <c r="P3427" s="65" t="s">
        <v>4511</v>
      </c>
      <c r="Q3427" s="65" t="s">
        <v>4512</v>
      </c>
      <c r="R3427" s="65">
        <v>3.48</v>
      </c>
      <c r="S3427" s="65"/>
      <c r="T3427" s="135">
        <v>3.48</v>
      </c>
      <c r="U3427" s="158" t="s">
        <v>73</v>
      </c>
      <c r="V3427" s="158">
        <v>1982</v>
      </c>
      <c r="W3427" s="158" t="s">
        <v>7115</v>
      </c>
      <c r="X3427" s="158" t="s">
        <v>2803</v>
      </c>
      <c r="Y3427" s="158" t="s">
        <v>7116</v>
      </c>
      <c r="Z3427" s="158">
        <v>100</v>
      </c>
      <c r="AA3427" s="158" t="s">
        <v>6428</v>
      </c>
      <c r="AB3427" s="158">
        <v>0</v>
      </c>
      <c r="AC3427" s="463">
        <v>41078</v>
      </c>
      <c r="AD3427" s="158" t="s">
        <v>62</v>
      </c>
      <c r="AE3427" s="158" t="s">
        <v>97</v>
      </c>
      <c r="AF3427" s="158"/>
      <c r="AG3427" s="158" t="s">
        <v>7117</v>
      </c>
      <c r="AH3427" s="161"/>
      <c r="AI3427" s="161"/>
      <c r="AJ3427" s="161"/>
    </row>
    <row r="3428" spans="1:36" s="24" customFormat="1" ht="31.5" hidden="1" customHeight="1" x14ac:dyDescent="0.2">
      <c r="A3428" s="64" t="s">
        <v>4114</v>
      </c>
      <c r="B3428" s="68" t="s">
        <v>116</v>
      </c>
      <c r="C3428" s="65" t="s">
        <v>36</v>
      </c>
      <c r="D3428" s="37">
        <v>41804</v>
      </c>
      <c r="E3428" s="73">
        <v>0.58680555555555558</v>
      </c>
      <c r="F3428" s="37">
        <v>41804</v>
      </c>
      <c r="G3428" s="73">
        <v>0.8125</v>
      </c>
      <c r="H3428" s="210">
        <f t="shared" si="119"/>
        <v>0.22569444444525288</v>
      </c>
      <c r="I3428" s="65">
        <v>8</v>
      </c>
      <c r="J3428" s="65" t="s">
        <v>183</v>
      </c>
      <c r="K3428" s="65" t="s">
        <v>136</v>
      </c>
      <c r="L3428" s="65" t="s">
        <v>128</v>
      </c>
      <c r="M3428" s="65" t="s">
        <v>4513</v>
      </c>
      <c r="N3428" s="65">
        <v>35</v>
      </c>
      <c r="O3428" s="65" t="s">
        <v>63</v>
      </c>
      <c r="P3428" s="65" t="s">
        <v>4514</v>
      </c>
      <c r="Q3428" s="1274" t="s">
        <v>7118</v>
      </c>
      <c r="R3428" s="65">
        <v>6.53</v>
      </c>
      <c r="S3428" s="65"/>
      <c r="T3428" s="135">
        <f>SUM(R3428:S3428)</f>
        <v>6.53</v>
      </c>
      <c r="U3428" s="158" t="s">
        <v>78</v>
      </c>
      <c r="V3428" s="158">
        <v>1983</v>
      </c>
      <c r="W3428" s="158" t="s">
        <v>7119</v>
      </c>
      <c r="X3428" s="158" t="s">
        <v>2803</v>
      </c>
      <c r="Y3428" s="158" t="s">
        <v>7120</v>
      </c>
      <c r="Z3428" s="158">
        <v>100</v>
      </c>
      <c r="AA3428" s="158" t="s">
        <v>7121</v>
      </c>
      <c r="AB3428" s="158">
        <v>1</v>
      </c>
      <c r="AC3428" s="463">
        <v>41449</v>
      </c>
      <c r="AD3428" s="158" t="s">
        <v>61</v>
      </c>
      <c r="AE3428" s="158" t="s">
        <v>101</v>
      </c>
      <c r="AF3428" s="158" t="s">
        <v>95</v>
      </c>
      <c r="AG3428" s="158" t="s">
        <v>7122</v>
      </c>
      <c r="AH3428" s="161"/>
      <c r="AI3428" s="161"/>
      <c r="AJ3428" s="161"/>
    </row>
    <row r="3429" spans="1:36" s="24" customFormat="1" ht="31.5" hidden="1" customHeight="1" x14ac:dyDescent="0.2">
      <c r="A3429" s="64" t="s">
        <v>4114</v>
      </c>
      <c r="B3429" s="65" t="s">
        <v>116</v>
      </c>
      <c r="C3429" s="65" t="s">
        <v>36</v>
      </c>
      <c r="D3429" s="37">
        <v>41804</v>
      </c>
      <c r="E3429" s="73">
        <v>0.29097222222222224</v>
      </c>
      <c r="F3429" s="37">
        <v>41804</v>
      </c>
      <c r="G3429" s="73">
        <v>0.37291666666666662</v>
      </c>
      <c r="H3429" s="210">
        <f t="shared" si="119"/>
        <v>8.1944444442342501E-2</v>
      </c>
      <c r="I3429" s="65">
        <v>1</v>
      </c>
      <c r="J3429" s="65" t="s">
        <v>178</v>
      </c>
      <c r="K3429" s="65" t="s">
        <v>136</v>
      </c>
      <c r="L3429" s="65" t="s">
        <v>125</v>
      </c>
      <c r="M3429" s="65" t="s">
        <v>1801</v>
      </c>
      <c r="N3429" s="65" t="s">
        <v>103</v>
      </c>
      <c r="O3429" s="65" t="s">
        <v>66</v>
      </c>
      <c r="P3429" s="76" t="s">
        <v>4498</v>
      </c>
      <c r="Q3429" s="1263" t="s">
        <v>4499</v>
      </c>
      <c r="R3429" s="65">
        <v>1.27</v>
      </c>
      <c r="S3429" s="65"/>
      <c r="T3429" s="135">
        <v>1.27</v>
      </c>
      <c r="U3429" s="158" t="s">
        <v>75</v>
      </c>
      <c r="V3429" s="158" t="s">
        <v>2803</v>
      </c>
      <c r="W3429" s="158" t="s">
        <v>2803</v>
      </c>
      <c r="X3429" s="158" t="s">
        <v>2803</v>
      </c>
      <c r="Y3429" s="158" t="s">
        <v>2803</v>
      </c>
      <c r="Z3429" s="158" t="s">
        <v>2803</v>
      </c>
      <c r="AA3429" s="158" t="s">
        <v>2803</v>
      </c>
      <c r="AB3429" s="158" t="s">
        <v>2803</v>
      </c>
      <c r="AC3429" s="158" t="s">
        <v>2803</v>
      </c>
      <c r="AD3429" s="158" t="s">
        <v>55</v>
      </c>
      <c r="AE3429" s="158" t="s">
        <v>102</v>
      </c>
      <c r="AF3429" s="158"/>
      <c r="AG3429" s="158" t="s">
        <v>6466</v>
      </c>
      <c r="AH3429" s="161"/>
      <c r="AI3429" s="161"/>
      <c r="AJ3429" s="161"/>
    </row>
    <row r="3430" spans="1:36" s="24" customFormat="1" ht="31.5" hidden="1" customHeight="1" x14ac:dyDescent="0.2">
      <c r="A3430" s="64" t="s">
        <v>4114</v>
      </c>
      <c r="B3430" s="65" t="s">
        <v>116</v>
      </c>
      <c r="C3430" s="65" t="s">
        <v>36</v>
      </c>
      <c r="D3430" s="37">
        <v>41804</v>
      </c>
      <c r="E3430" s="73">
        <v>0.34930555555555554</v>
      </c>
      <c r="F3430" s="37">
        <v>41804</v>
      </c>
      <c r="G3430" s="73">
        <v>0.34930555555555554</v>
      </c>
      <c r="H3430" s="210">
        <f t="shared" si="119"/>
        <v>0</v>
      </c>
      <c r="I3430" s="65">
        <v>8</v>
      </c>
      <c r="J3430" s="65" t="s">
        <v>178</v>
      </c>
      <c r="K3430" s="65" t="s">
        <v>132</v>
      </c>
      <c r="L3430" s="65" t="s">
        <v>128</v>
      </c>
      <c r="M3430" s="65" t="s">
        <v>4500</v>
      </c>
      <c r="N3430" s="65">
        <v>35</v>
      </c>
      <c r="O3430" s="65" t="s">
        <v>66</v>
      </c>
      <c r="P3430" s="65" t="s">
        <v>4501</v>
      </c>
      <c r="Q3430" s="1274" t="s">
        <v>4502</v>
      </c>
      <c r="R3430" s="65"/>
      <c r="S3430" s="65">
        <v>0.75</v>
      </c>
      <c r="T3430" s="135">
        <v>0.75</v>
      </c>
      <c r="U3430" s="158" t="s">
        <v>75</v>
      </c>
      <c r="V3430" s="158">
        <v>2012</v>
      </c>
      <c r="W3430" s="158" t="s">
        <v>1268</v>
      </c>
      <c r="X3430" s="158" t="s">
        <v>2803</v>
      </c>
      <c r="Y3430" s="158" t="s">
        <v>6467</v>
      </c>
      <c r="Z3430" s="158">
        <v>100</v>
      </c>
      <c r="AA3430" s="158" t="s">
        <v>6352</v>
      </c>
      <c r="AB3430" s="158">
        <v>0</v>
      </c>
      <c r="AC3430" s="158" t="s">
        <v>2803</v>
      </c>
      <c r="AD3430" s="158" t="s">
        <v>48</v>
      </c>
      <c r="AE3430" s="158" t="s">
        <v>102</v>
      </c>
      <c r="AF3430" s="158"/>
      <c r="AG3430" s="158" t="s">
        <v>3748</v>
      </c>
      <c r="AH3430" s="161"/>
      <c r="AI3430" s="161"/>
      <c r="AJ3430" s="161"/>
    </row>
    <row r="3431" spans="1:36" s="24" customFormat="1" ht="31.5" hidden="1" customHeight="1" x14ac:dyDescent="0.2">
      <c r="A3431" s="64" t="s">
        <v>4114</v>
      </c>
      <c r="B3431" s="65" t="s">
        <v>116</v>
      </c>
      <c r="C3431" s="65" t="s">
        <v>36</v>
      </c>
      <c r="D3431" s="37">
        <v>41804</v>
      </c>
      <c r="E3431" s="73">
        <v>0.4236111111111111</v>
      </c>
      <c r="F3431" s="37">
        <v>41804</v>
      </c>
      <c r="G3431" s="73">
        <v>0.47222222222222227</v>
      </c>
      <c r="H3431" s="210">
        <f t="shared" si="119"/>
        <v>4.8611111109494232E-2</v>
      </c>
      <c r="I3431" s="65">
        <v>2</v>
      </c>
      <c r="J3431" s="65" t="s">
        <v>178</v>
      </c>
      <c r="K3431" s="65" t="s">
        <v>133</v>
      </c>
      <c r="L3431" s="65" t="s">
        <v>128</v>
      </c>
      <c r="M3431" s="65" t="s">
        <v>227</v>
      </c>
      <c r="N3431" s="65" t="s">
        <v>103</v>
      </c>
      <c r="O3431" s="65" t="s">
        <v>66</v>
      </c>
      <c r="P3431" s="65" t="s">
        <v>4503</v>
      </c>
      <c r="Q3431" s="1274" t="s">
        <v>4504</v>
      </c>
      <c r="R3431" s="65">
        <v>0.15</v>
      </c>
      <c r="S3431" s="65"/>
      <c r="T3431" s="135">
        <v>0.15</v>
      </c>
      <c r="U3431" s="158" t="s">
        <v>75</v>
      </c>
      <c r="V3431" s="158">
        <v>1952</v>
      </c>
      <c r="W3431" s="158" t="s">
        <v>6468</v>
      </c>
      <c r="X3431" s="158" t="s">
        <v>2803</v>
      </c>
      <c r="Y3431" s="158" t="s">
        <v>6469</v>
      </c>
      <c r="Z3431" s="158">
        <v>100</v>
      </c>
      <c r="AA3431" s="158" t="s">
        <v>6283</v>
      </c>
      <c r="AB3431" s="158">
        <v>0</v>
      </c>
      <c r="AC3431" s="158" t="s">
        <v>2803</v>
      </c>
      <c r="AD3431" s="158" t="s">
        <v>56</v>
      </c>
      <c r="AE3431" s="158" t="s">
        <v>101</v>
      </c>
      <c r="AF3431" s="158"/>
      <c r="AG3431" s="158" t="s">
        <v>6470</v>
      </c>
      <c r="AH3431" s="161"/>
      <c r="AI3431" s="161"/>
      <c r="AJ3431" s="161"/>
    </row>
    <row r="3432" spans="1:36" s="24" customFormat="1" ht="31.5" hidden="1" customHeight="1" x14ac:dyDescent="0.2">
      <c r="A3432" s="64" t="s">
        <v>4114</v>
      </c>
      <c r="B3432" s="65" t="s">
        <v>116</v>
      </c>
      <c r="C3432" s="65" t="s">
        <v>865</v>
      </c>
      <c r="D3432" s="37">
        <v>41804</v>
      </c>
      <c r="E3432" s="73">
        <v>0.50972222222222219</v>
      </c>
      <c r="F3432" s="37">
        <v>41804</v>
      </c>
      <c r="G3432" s="73">
        <v>0.51388888888888895</v>
      </c>
      <c r="H3432" s="210">
        <f t="shared" si="119"/>
        <v>4.166666665696539E-3</v>
      </c>
      <c r="I3432" s="65">
        <v>63</v>
      </c>
      <c r="J3432" s="65" t="s">
        <v>183</v>
      </c>
      <c r="K3432" s="65" t="s">
        <v>133</v>
      </c>
      <c r="L3432" s="65" t="s">
        <v>125</v>
      </c>
      <c r="M3432" s="65" t="s">
        <v>221</v>
      </c>
      <c r="N3432" s="65">
        <v>110</v>
      </c>
      <c r="O3432" s="65" t="s">
        <v>66</v>
      </c>
      <c r="P3432" s="65" t="s">
        <v>4508</v>
      </c>
      <c r="Q3432" s="1274" t="s">
        <v>4509</v>
      </c>
      <c r="R3432" s="65">
        <v>6.28</v>
      </c>
      <c r="S3432" s="65"/>
      <c r="T3432" s="135">
        <v>6.28</v>
      </c>
      <c r="U3432" s="158" t="s">
        <v>75</v>
      </c>
      <c r="V3432" s="158" t="s">
        <v>2803</v>
      </c>
      <c r="W3432" s="158" t="s">
        <v>2803</v>
      </c>
      <c r="X3432" s="158" t="s">
        <v>2803</v>
      </c>
      <c r="Y3432" s="158" t="s">
        <v>2803</v>
      </c>
      <c r="Z3432" s="158" t="s">
        <v>2803</v>
      </c>
      <c r="AA3432" s="158" t="s">
        <v>2803</v>
      </c>
      <c r="AB3432" s="158" t="s">
        <v>2803</v>
      </c>
      <c r="AC3432" s="158" t="s">
        <v>2803</v>
      </c>
      <c r="AD3432" s="158" t="s">
        <v>55</v>
      </c>
      <c r="AE3432" s="158" t="s">
        <v>102</v>
      </c>
      <c r="AF3432" s="158"/>
      <c r="AG3432" s="158" t="s">
        <v>6471</v>
      </c>
      <c r="AH3432" s="161"/>
      <c r="AI3432" s="161"/>
      <c r="AJ3432" s="161"/>
    </row>
    <row r="3433" spans="1:36" s="24" customFormat="1" ht="76.5" hidden="1" customHeight="1" x14ac:dyDescent="0.2">
      <c r="A3433" s="64" t="s">
        <v>4114</v>
      </c>
      <c r="B3433" s="65" t="s">
        <v>116</v>
      </c>
      <c r="C3433" s="65" t="s">
        <v>865</v>
      </c>
      <c r="D3433" s="37">
        <v>41804</v>
      </c>
      <c r="E3433" s="73">
        <v>0.4604166666666667</v>
      </c>
      <c r="F3433" s="37">
        <v>41804</v>
      </c>
      <c r="G3433" s="73">
        <v>0.4604166666666667</v>
      </c>
      <c r="H3433" s="210">
        <f t="shared" si="119"/>
        <v>0</v>
      </c>
      <c r="I3433" s="65">
        <v>177</v>
      </c>
      <c r="J3433" s="65" t="s">
        <v>2393</v>
      </c>
      <c r="K3433" s="65" t="s">
        <v>132</v>
      </c>
      <c r="L3433" s="65" t="s">
        <v>125</v>
      </c>
      <c r="M3433" s="65" t="s">
        <v>4505</v>
      </c>
      <c r="N3433" s="65">
        <v>110</v>
      </c>
      <c r="O3433" s="65" t="s">
        <v>63</v>
      </c>
      <c r="P3433" s="65" t="s">
        <v>4506</v>
      </c>
      <c r="Q3433" s="1274" t="s">
        <v>4507</v>
      </c>
      <c r="R3433" s="65"/>
      <c r="S3433" s="65">
        <v>49.34</v>
      </c>
      <c r="T3433" s="65">
        <v>49.34</v>
      </c>
      <c r="U3433" s="158" t="s">
        <v>75</v>
      </c>
      <c r="V3433" s="158" t="s">
        <v>2803</v>
      </c>
      <c r="W3433" s="158" t="s">
        <v>2803</v>
      </c>
      <c r="X3433" s="158" t="s">
        <v>2803</v>
      </c>
      <c r="Y3433" s="158" t="s">
        <v>2803</v>
      </c>
      <c r="Z3433" s="158" t="s">
        <v>2803</v>
      </c>
      <c r="AA3433" s="158" t="s">
        <v>2803</v>
      </c>
      <c r="AB3433" s="158" t="s">
        <v>2803</v>
      </c>
      <c r="AC3433" s="158" t="s">
        <v>2803</v>
      </c>
      <c r="AD3433" s="158" t="s">
        <v>55</v>
      </c>
      <c r="AE3433" s="158" t="s">
        <v>102</v>
      </c>
      <c r="AF3433" s="158"/>
      <c r="AG3433" s="158" t="s">
        <v>3748</v>
      </c>
      <c r="AH3433" s="161"/>
      <c r="AI3433" s="161"/>
      <c r="AJ3433" s="161"/>
    </row>
    <row r="3434" spans="1:36" s="24" customFormat="1" ht="31.5" hidden="1" customHeight="1" x14ac:dyDescent="0.2">
      <c r="A3434" s="64" t="s">
        <v>4114</v>
      </c>
      <c r="B3434" s="68" t="s">
        <v>116</v>
      </c>
      <c r="C3434" s="65" t="s">
        <v>865</v>
      </c>
      <c r="D3434" s="37">
        <v>41805</v>
      </c>
      <c r="E3434" s="73">
        <v>0.56458333333333333</v>
      </c>
      <c r="F3434" s="37">
        <v>41805</v>
      </c>
      <c r="G3434" s="73">
        <v>0.56458333333333333</v>
      </c>
      <c r="H3434" s="210">
        <f t="shared" si="119"/>
        <v>0</v>
      </c>
      <c r="I3434" s="65">
        <v>68</v>
      </c>
      <c r="J3434" s="65" t="s">
        <v>4476</v>
      </c>
      <c r="K3434" s="65" t="s">
        <v>132</v>
      </c>
      <c r="L3434" s="65" t="s">
        <v>125</v>
      </c>
      <c r="M3434" s="65" t="s">
        <v>4515</v>
      </c>
      <c r="N3434" s="65">
        <v>110</v>
      </c>
      <c r="O3434" s="65" t="s">
        <v>66</v>
      </c>
      <c r="P3434" s="76" t="s">
        <v>4516</v>
      </c>
      <c r="Q3434" s="1293" t="s">
        <v>4517</v>
      </c>
      <c r="R3434" s="65"/>
      <c r="S3434" s="65">
        <v>9.67</v>
      </c>
      <c r="T3434" s="135">
        <v>9.67</v>
      </c>
      <c r="U3434" s="158" t="s">
        <v>75</v>
      </c>
      <c r="V3434" s="158" t="s">
        <v>2803</v>
      </c>
      <c r="W3434" s="158" t="s">
        <v>2803</v>
      </c>
      <c r="X3434" s="158" t="s">
        <v>2803</v>
      </c>
      <c r="Y3434" s="158" t="s">
        <v>2803</v>
      </c>
      <c r="Z3434" s="158" t="s">
        <v>2803</v>
      </c>
      <c r="AA3434" s="158" t="s">
        <v>2803</v>
      </c>
      <c r="AB3434" s="158" t="s">
        <v>2803</v>
      </c>
      <c r="AC3434" s="158" t="s">
        <v>2803</v>
      </c>
      <c r="AD3434" s="158" t="s">
        <v>55</v>
      </c>
      <c r="AE3434" s="158" t="s">
        <v>102</v>
      </c>
      <c r="AF3434" s="158"/>
      <c r="AG3434" s="158" t="s">
        <v>3748</v>
      </c>
      <c r="AH3434" s="161"/>
      <c r="AI3434" s="161"/>
      <c r="AJ3434" s="161"/>
    </row>
    <row r="3435" spans="1:36" s="24" customFormat="1" ht="31.5" hidden="1" customHeight="1" x14ac:dyDescent="0.2">
      <c r="A3435" s="64" t="s">
        <v>4114</v>
      </c>
      <c r="B3435" s="68" t="s">
        <v>116</v>
      </c>
      <c r="C3435" s="65" t="s">
        <v>36</v>
      </c>
      <c r="D3435" s="37">
        <v>41805</v>
      </c>
      <c r="E3435" s="73">
        <v>0.63611111111111118</v>
      </c>
      <c r="F3435" s="37">
        <v>41805</v>
      </c>
      <c r="G3435" s="73">
        <v>0.68819444444444444</v>
      </c>
      <c r="H3435" s="210">
        <f t="shared" si="119"/>
        <v>5.2083333335758653E-2</v>
      </c>
      <c r="I3435" s="65">
        <v>18</v>
      </c>
      <c r="J3435" s="65" t="s">
        <v>1652</v>
      </c>
      <c r="K3435" s="65" t="s">
        <v>133</v>
      </c>
      <c r="L3435" s="65" t="s">
        <v>128</v>
      </c>
      <c r="M3435" s="65" t="s">
        <v>4518</v>
      </c>
      <c r="N3435" s="65">
        <v>35</v>
      </c>
      <c r="O3435" s="65" t="s">
        <v>66</v>
      </c>
      <c r="P3435" s="76" t="s">
        <v>4519</v>
      </c>
      <c r="Q3435" s="1293" t="s">
        <v>4520</v>
      </c>
      <c r="R3435" s="65"/>
      <c r="S3435" s="65">
        <v>1.26</v>
      </c>
      <c r="T3435" s="135">
        <v>1.26</v>
      </c>
      <c r="U3435" s="158" t="s">
        <v>73</v>
      </c>
      <c r="V3435" s="158">
        <v>1986</v>
      </c>
      <c r="W3435" s="158" t="s">
        <v>6071</v>
      </c>
      <c r="X3435" s="158" t="s">
        <v>2803</v>
      </c>
      <c r="Y3435" s="158" t="s">
        <v>6440</v>
      </c>
      <c r="Z3435" s="158">
        <v>100</v>
      </c>
      <c r="AA3435" s="158" t="s">
        <v>6283</v>
      </c>
      <c r="AB3435" s="158">
        <v>0</v>
      </c>
      <c r="AC3435" s="158" t="s">
        <v>2803</v>
      </c>
      <c r="AD3435" s="158" t="s">
        <v>48</v>
      </c>
      <c r="AE3435" s="158" t="s">
        <v>101</v>
      </c>
      <c r="AF3435" s="158"/>
      <c r="AG3435" s="158" t="s">
        <v>6447</v>
      </c>
      <c r="AH3435" s="161"/>
      <c r="AI3435" s="161"/>
      <c r="AJ3435" s="161"/>
    </row>
    <row r="3436" spans="1:36" s="24" customFormat="1" ht="31.5" hidden="1" customHeight="1" x14ac:dyDescent="0.2">
      <c r="A3436" s="64" t="s">
        <v>4114</v>
      </c>
      <c r="B3436" s="68" t="s">
        <v>116</v>
      </c>
      <c r="C3436" s="65" t="s">
        <v>36</v>
      </c>
      <c r="D3436" s="37">
        <v>41806</v>
      </c>
      <c r="E3436" s="273">
        <v>0.79166666666666663</v>
      </c>
      <c r="F3436" s="37">
        <v>41806</v>
      </c>
      <c r="G3436" s="273">
        <v>0.85277777777777775</v>
      </c>
      <c r="H3436" s="210">
        <f t="shared" si="119"/>
        <v>6.1111111113859806E-2</v>
      </c>
      <c r="I3436" s="65">
        <v>17</v>
      </c>
      <c r="J3436" s="65" t="s">
        <v>178</v>
      </c>
      <c r="K3436" s="65" t="s">
        <v>133</v>
      </c>
      <c r="L3436" s="65" t="s">
        <v>130</v>
      </c>
      <c r="M3436" s="65" t="s">
        <v>4483</v>
      </c>
      <c r="N3436" s="65">
        <v>35</v>
      </c>
      <c r="O3436" s="65" t="s">
        <v>63</v>
      </c>
      <c r="P3436" s="76" t="s">
        <v>4746</v>
      </c>
      <c r="Q3436" s="1682" t="s">
        <v>4747</v>
      </c>
      <c r="R3436" s="65">
        <v>1.3</v>
      </c>
      <c r="S3436" s="65"/>
      <c r="T3436" s="135">
        <f>SUM(R3436:S3436)</f>
        <v>1.3</v>
      </c>
      <c r="U3436" s="158" t="s">
        <v>73</v>
      </c>
      <c r="V3436" s="158">
        <v>2010</v>
      </c>
      <c r="W3436" s="158" t="s">
        <v>6448</v>
      </c>
      <c r="X3436" s="158" t="s">
        <v>6422</v>
      </c>
      <c r="Y3436" s="158" t="s">
        <v>6449</v>
      </c>
      <c r="Z3436" s="158">
        <v>100</v>
      </c>
      <c r="AA3436" s="158" t="s">
        <v>6303</v>
      </c>
      <c r="AB3436" s="158">
        <v>0</v>
      </c>
      <c r="AC3436" s="158" t="s">
        <v>2803</v>
      </c>
      <c r="AD3436" s="158" t="s">
        <v>61</v>
      </c>
      <c r="AE3436" s="158" t="s">
        <v>102</v>
      </c>
      <c r="AF3436" s="158"/>
      <c r="AG3436" s="158" t="s">
        <v>6472</v>
      </c>
      <c r="AH3436" s="161"/>
      <c r="AI3436" s="161"/>
      <c r="AJ3436" s="161"/>
    </row>
    <row r="3437" spans="1:36" ht="63" hidden="1" customHeight="1" x14ac:dyDescent="0.2">
      <c r="A3437" s="64" t="s">
        <v>4114</v>
      </c>
      <c r="B3437" s="68" t="s">
        <v>116</v>
      </c>
      <c r="C3437" s="65" t="s">
        <v>36</v>
      </c>
      <c r="D3437" s="37">
        <v>41806</v>
      </c>
      <c r="E3437" s="273">
        <v>0.79166666666666663</v>
      </c>
      <c r="F3437" s="37">
        <v>41806</v>
      </c>
      <c r="G3437" s="273">
        <v>0.91805555555555562</v>
      </c>
      <c r="H3437" s="210">
        <f t="shared" si="119"/>
        <v>0.12638888889341615</v>
      </c>
      <c r="I3437" s="65">
        <v>14</v>
      </c>
      <c r="J3437" s="65" t="s">
        <v>4748</v>
      </c>
      <c r="K3437" s="65" t="s">
        <v>135</v>
      </c>
      <c r="L3437" s="65" t="s">
        <v>128</v>
      </c>
      <c r="M3437" s="65" t="s">
        <v>2757</v>
      </c>
      <c r="N3437" s="65">
        <v>35</v>
      </c>
      <c r="O3437" s="65" t="s">
        <v>63</v>
      </c>
      <c r="P3437" s="76" t="s">
        <v>4749</v>
      </c>
      <c r="Q3437" s="74" t="s">
        <v>4750</v>
      </c>
      <c r="R3437" s="65">
        <v>26.2</v>
      </c>
      <c r="S3437" s="65"/>
      <c r="T3437" s="135">
        <f>SUM(R3437:S3437)</f>
        <v>26.2</v>
      </c>
      <c r="U3437" s="158" t="s">
        <v>84</v>
      </c>
      <c r="V3437" s="158">
        <v>1962</v>
      </c>
      <c r="W3437" s="158" t="s">
        <v>6473</v>
      </c>
      <c r="X3437" s="158" t="s">
        <v>2803</v>
      </c>
      <c r="Y3437" s="158" t="s">
        <v>6474</v>
      </c>
      <c r="Z3437" s="158">
        <v>100</v>
      </c>
      <c r="AA3437" s="158" t="s">
        <v>6434</v>
      </c>
      <c r="AB3437" s="158">
        <v>0</v>
      </c>
      <c r="AC3437" s="158" t="s">
        <v>2803</v>
      </c>
      <c r="AD3437" s="158" t="s">
        <v>48</v>
      </c>
      <c r="AE3437" s="158" t="s">
        <v>98</v>
      </c>
      <c r="AF3437" s="158" t="s">
        <v>95</v>
      </c>
      <c r="AG3437" s="158" t="s">
        <v>6475</v>
      </c>
      <c r="AH3437" s="161"/>
      <c r="AI3437" s="161"/>
      <c r="AJ3437" s="161"/>
    </row>
    <row r="3438" spans="1:36" s="3" customFormat="1" ht="153" hidden="1" customHeight="1" x14ac:dyDescent="0.2">
      <c r="A3438" s="1105" t="s">
        <v>4114</v>
      </c>
      <c r="B3438" s="68" t="s">
        <v>116</v>
      </c>
      <c r="C3438" s="65" t="s">
        <v>36</v>
      </c>
      <c r="D3438" s="37">
        <v>41808</v>
      </c>
      <c r="E3438" s="73">
        <v>0.49583333333333335</v>
      </c>
      <c r="F3438" s="37">
        <v>41808</v>
      </c>
      <c r="G3438" s="73">
        <v>0.58680555555555558</v>
      </c>
      <c r="H3438" s="210">
        <f t="shared" si="119"/>
        <v>9.0972222220443655E-2</v>
      </c>
      <c r="I3438" s="65">
        <v>3</v>
      </c>
      <c r="J3438" s="65" t="s">
        <v>178</v>
      </c>
      <c r="K3438" s="65" t="s">
        <v>134</v>
      </c>
      <c r="L3438" s="65" t="s">
        <v>128</v>
      </c>
      <c r="M3438" s="65" t="s">
        <v>301</v>
      </c>
      <c r="N3438" s="65" t="s">
        <v>103</v>
      </c>
      <c r="O3438" s="65" t="s">
        <v>66</v>
      </c>
      <c r="P3438" s="76" t="s">
        <v>4751</v>
      </c>
      <c r="Q3438" s="74" t="s">
        <v>4752</v>
      </c>
      <c r="R3438" s="65">
        <v>1.47</v>
      </c>
      <c r="S3438" s="65">
        <v>0.34</v>
      </c>
      <c r="T3438" s="135">
        <f>SUM(R3438:S3438)</f>
        <v>1.81</v>
      </c>
      <c r="U3438" s="158" t="s">
        <v>75</v>
      </c>
      <c r="V3438" s="158">
        <v>1949</v>
      </c>
      <c r="W3438" s="158" t="s">
        <v>6476</v>
      </c>
      <c r="X3438" s="158" t="s">
        <v>2803</v>
      </c>
      <c r="Y3438" s="158" t="s">
        <v>6477</v>
      </c>
      <c r="Z3438" s="158">
        <v>100</v>
      </c>
      <c r="AA3438" s="158" t="s">
        <v>6283</v>
      </c>
      <c r="AB3438" s="158">
        <v>0</v>
      </c>
      <c r="AC3438" s="463" t="s">
        <v>2803</v>
      </c>
      <c r="AD3438" s="158" t="s">
        <v>56</v>
      </c>
      <c r="AE3438" s="158" t="s">
        <v>101</v>
      </c>
      <c r="AF3438" s="158"/>
      <c r="AG3438" s="158" t="s">
        <v>6470</v>
      </c>
      <c r="AH3438" s="161"/>
      <c r="AI3438" s="161"/>
      <c r="AJ3438" s="161"/>
    </row>
    <row r="3439" spans="1:36" s="3" customFormat="1" ht="127.5" hidden="1" customHeight="1" x14ac:dyDescent="0.2">
      <c r="A3439" s="1105" t="s">
        <v>4114</v>
      </c>
      <c r="B3439" s="68" t="s">
        <v>116</v>
      </c>
      <c r="C3439" s="65" t="s">
        <v>36</v>
      </c>
      <c r="D3439" s="37">
        <v>41808</v>
      </c>
      <c r="E3439" s="73">
        <v>0.64861111111111114</v>
      </c>
      <c r="F3439" s="37">
        <v>41808</v>
      </c>
      <c r="G3439" s="73">
        <v>0.68611111111111101</v>
      </c>
      <c r="H3439" s="210">
        <f t="shared" si="119"/>
        <v>3.7500000005820766E-2</v>
      </c>
      <c r="I3439" s="65">
        <v>1</v>
      </c>
      <c r="J3439" s="65" t="s">
        <v>4467</v>
      </c>
      <c r="K3439" s="65" t="s">
        <v>133</v>
      </c>
      <c r="L3439" s="65" t="s">
        <v>128</v>
      </c>
      <c r="M3439" s="65" t="s">
        <v>269</v>
      </c>
      <c r="N3439" s="65" t="s">
        <v>103</v>
      </c>
      <c r="O3439" s="65" t="s">
        <v>66</v>
      </c>
      <c r="P3439" s="76" t="s">
        <v>4753</v>
      </c>
      <c r="Q3439" s="74" t="s">
        <v>4754</v>
      </c>
      <c r="R3439" s="65">
        <v>0.02</v>
      </c>
      <c r="S3439" s="65"/>
      <c r="T3439" s="135">
        <f>SUM(R3439:S3439)</f>
        <v>0.02</v>
      </c>
      <c r="U3439" s="158" t="s">
        <v>84</v>
      </c>
      <c r="V3439" s="158">
        <v>1962</v>
      </c>
      <c r="W3439" s="158" t="s">
        <v>6473</v>
      </c>
      <c r="X3439" s="158" t="s">
        <v>2803</v>
      </c>
      <c r="Y3439" s="158" t="s">
        <v>6474</v>
      </c>
      <c r="Z3439" s="158">
        <v>100</v>
      </c>
      <c r="AA3439" s="158" t="s">
        <v>6434</v>
      </c>
      <c r="AB3439" s="158">
        <v>0</v>
      </c>
      <c r="AC3439" s="158" t="s">
        <v>2803</v>
      </c>
      <c r="AD3439" s="158" t="s">
        <v>48</v>
      </c>
      <c r="AE3439" s="158" t="s">
        <v>98</v>
      </c>
      <c r="AF3439" s="158" t="s">
        <v>95</v>
      </c>
      <c r="AG3439" s="158" t="s">
        <v>6475</v>
      </c>
      <c r="AH3439" s="161"/>
      <c r="AI3439" s="161"/>
      <c r="AJ3439" s="161"/>
    </row>
    <row r="3440" spans="1:36" ht="31.5" hidden="1" customHeight="1" x14ac:dyDescent="0.2">
      <c r="A3440" s="64" t="s">
        <v>4114</v>
      </c>
      <c r="B3440" s="68" t="s">
        <v>116</v>
      </c>
      <c r="C3440" s="65" t="s">
        <v>36</v>
      </c>
      <c r="D3440" s="37">
        <v>41811</v>
      </c>
      <c r="E3440" s="73">
        <v>0.82638888888888884</v>
      </c>
      <c r="F3440" s="37">
        <v>41811</v>
      </c>
      <c r="G3440" s="73"/>
      <c r="H3440" s="210">
        <f t="shared" si="119"/>
        <v>-0.82638888889050577</v>
      </c>
      <c r="I3440" s="65">
        <v>14</v>
      </c>
      <c r="J3440" s="65" t="s">
        <v>288</v>
      </c>
      <c r="K3440" s="65" t="s">
        <v>136</v>
      </c>
      <c r="L3440" s="65" t="s">
        <v>130</v>
      </c>
      <c r="M3440" s="76" t="s">
        <v>4824</v>
      </c>
      <c r="N3440" s="65">
        <v>35</v>
      </c>
      <c r="O3440" s="65" t="s">
        <v>63</v>
      </c>
      <c r="P3440" s="76" t="s">
        <v>4825</v>
      </c>
      <c r="Q3440" s="76" t="s">
        <v>4826</v>
      </c>
      <c r="R3440" s="65">
        <v>8.06</v>
      </c>
      <c r="S3440" s="65"/>
      <c r="T3440" s="135">
        <v>8.06</v>
      </c>
      <c r="U3440" s="158" t="s">
        <v>87</v>
      </c>
      <c r="V3440" s="158">
        <v>1965</v>
      </c>
      <c r="W3440" s="158" t="s">
        <v>6478</v>
      </c>
      <c r="X3440" s="158" t="s">
        <v>2803</v>
      </c>
      <c r="Y3440" s="158" t="s">
        <v>6479</v>
      </c>
      <c r="Z3440" s="158">
        <v>100</v>
      </c>
      <c r="AA3440" s="158" t="s">
        <v>6283</v>
      </c>
      <c r="AB3440" s="158">
        <v>0</v>
      </c>
      <c r="AC3440" s="158" t="s">
        <v>2803</v>
      </c>
      <c r="AD3440" s="158" t="s">
        <v>60</v>
      </c>
      <c r="AE3440" s="158" t="s">
        <v>101</v>
      </c>
      <c r="AF3440" s="158"/>
      <c r="AG3440" s="158" t="s">
        <v>6480</v>
      </c>
      <c r="AH3440" s="161"/>
      <c r="AI3440" s="161"/>
      <c r="AJ3440" s="161"/>
    </row>
    <row r="3441" spans="1:36" ht="63" hidden="1" customHeight="1" x14ac:dyDescent="0.2">
      <c r="A3441" s="64" t="s">
        <v>4114</v>
      </c>
      <c r="B3441" s="68" t="s">
        <v>116</v>
      </c>
      <c r="C3441" s="65" t="s">
        <v>36</v>
      </c>
      <c r="D3441" s="37">
        <v>41811</v>
      </c>
      <c r="E3441" s="73">
        <v>0.39444444444444443</v>
      </c>
      <c r="F3441" s="37">
        <v>41811</v>
      </c>
      <c r="G3441" s="73">
        <v>0.62152777777777779</v>
      </c>
      <c r="H3441" s="210">
        <f t="shared" si="119"/>
        <v>0.22708333333866904</v>
      </c>
      <c r="I3441" s="65">
        <v>5</v>
      </c>
      <c r="J3441" s="65" t="s">
        <v>178</v>
      </c>
      <c r="K3441" s="65" t="s">
        <v>134</v>
      </c>
      <c r="L3441" s="65" t="s">
        <v>130</v>
      </c>
      <c r="M3441" s="65" t="s">
        <v>4820</v>
      </c>
      <c r="N3441" s="65">
        <v>35</v>
      </c>
      <c r="O3441" s="65" t="s">
        <v>66</v>
      </c>
      <c r="P3441" s="65" t="s">
        <v>4821</v>
      </c>
      <c r="Q3441" s="65" t="s">
        <v>4822</v>
      </c>
      <c r="R3441" s="65">
        <v>0.43</v>
      </c>
      <c r="S3441" s="65"/>
      <c r="T3441" s="135">
        <f>SUM(R3441:S3441)</f>
        <v>0.43</v>
      </c>
      <c r="U3441" s="1019" t="s">
        <v>75</v>
      </c>
      <c r="V3441" s="829">
        <v>1965</v>
      </c>
      <c r="W3441" s="829" t="s">
        <v>6481</v>
      </c>
      <c r="X3441" s="829" t="s">
        <v>2803</v>
      </c>
      <c r="Y3441" s="829" t="s">
        <v>6482</v>
      </c>
      <c r="Z3441" s="829">
        <v>100</v>
      </c>
      <c r="AA3441" s="829" t="s">
        <v>6272</v>
      </c>
      <c r="AB3441" s="829">
        <v>0</v>
      </c>
      <c r="AC3441" s="829" t="s">
        <v>2803</v>
      </c>
      <c r="AD3441" s="829" t="s">
        <v>56</v>
      </c>
      <c r="AE3441" s="829" t="s">
        <v>101</v>
      </c>
      <c r="AF3441" s="1916"/>
      <c r="AG3441" s="1019" t="s">
        <v>6470</v>
      </c>
      <c r="AH3441" s="161"/>
      <c r="AI3441" s="161"/>
      <c r="AJ3441" s="161"/>
    </row>
    <row r="3442" spans="1:36" ht="117" hidden="1" customHeight="1" x14ac:dyDescent="0.2">
      <c r="A3442" s="64" t="s">
        <v>4114</v>
      </c>
      <c r="B3442" s="68" t="s">
        <v>116</v>
      </c>
      <c r="C3442" s="65" t="s">
        <v>36</v>
      </c>
      <c r="D3442" s="37">
        <v>41811</v>
      </c>
      <c r="E3442" s="73">
        <v>0.47222222222222227</v>
      </c>
      <c r="F3442" s="37">
        <v>41811</v>
      </c>
      <c r="G3442" s="73">
        <v>0.50694444444444442</v>
      </c>
      <c r="H3442" s="210">
        <f t="shared" si="119"/>
        <v>3.4722222226264421E-2</v>
      </c>
      <c r="I3442" s="65">
        <v>7</v>
      </c>
      <c r="J3442" s="65" t="s">
        <v>4467</v>
      </c>
      <c r="K3442" s="65" t="s">
        <v>133</v>
      </c>
      <c r="L3442" s="65" t="s">
        <v>130</v>
      </c>
      <c r="M3442" s="65" t="s">
        <v>1280</v>
      </c>
      <c r="N3442" s="65" t="s">
        <v>103</v>
      </c>
      <c r="O3442" s="65" t="s">
        <v>66</v>
      </c>
      <c r="P3442" s="65" t="s">
        <v>4823</v>
      </c>
      <c r="Q3442" s="65" t="s">
        <v>2406</v>
      </c>
      <c r="R3442" s="65">
        <v>1.87</v>
      </c>
      <c r="S3442" s="65"/>
      <c r="T3442" s="135">
        <f>SUM(R3442:S3442)</f>
        <v>1.87</v>
      </c>
      <c r="U3442" s="158" t="s">
        <v>75</v>
      </c>
      <c r="V3442" s="158">
        <v>1984</v>
      </c>
      <c r="W3442" s="158" t="s">
        <v>6455</v>
      </c>
      <c r="X3442" s="158" t="s">
        <v>2803</v>
      </c>
      <c r="Y3442" s="158" t="s">
        <v>6456</v>
      </c>
      <c r="Z3442" s="158">
        <v>100</v>
      </c>
      <c r="AA3442" s="158" t="s">
        <v>6457</v>
      </c>
      <c r="AB3442" s="158">
        <v>1</v>
      </c>
      <c r="AC3442" s="158" t="s">
        <v>2803</v>
      </c>
      <c r="AD3442" s="158" t="s">
        <v>61</v>
      </c>
      <c r="AE3442" s="158" t="s">
        <v>101</v>
      </c>
      <c r="AF3442" s="158" t="s">
        <v>97</v>
      </c>
      <c r="AG3442" s="158" t="s">
        <v>6483</v>
      </c>
      <c r="AH3442" s="161"/>
      <c r="AI3442" s="161"/>
      <c r="AJ3442" s="161"/>
    </row>
    <row r="3443" spans="1:36" ht="165.75" hidden="1" customHeight="1" x14ac:dyDescent="0.2">
      <c r="A3443" s="64" t="s">
        <v>4114</v>
      </c>
      <c r="B3443" s="68" t="s">
        <v>116</v>
      </c>
      <c r="C3443" s="65" t="s">
        <v>36</v>
      </c>
      <c r="D3443" s="37">
        <v>41812</v>
      </c>
      <c r="E3443" s="73">
        <v>1.3888888888888888E-2</v>
      </c>
      <c r="F3443" s="37">
        <v>41811</v>
      </c>
      <c r="G3443" s="73">
        <v>3.125E-2</v>
      </c>
      <c r="H3443" s="210">
        <v>1.7361111111111112E-2</v>
      </c>
      <c r="I3443" s="65">
        <v>13</v>
      </c>
      <c r="J3443" s="65" t="s">
        <v>178</v>
      </c>
      <c r="K3443" s="68" t="s">
        <v>133</v>
      </c>
      <c r="L3443" s="68" t="s">
        <v>130</v>
      </c>
      <c r="M3443" s="76" t="s">
        <v>4827</v>
      </c>
      <c r="N3443" s="65">
        <v>35</v>
      </c>
      <c r="O3443" s="65" t="s">
        <v>63</v>
      </c>
      <c r="P3443" s="76" t="s">
        <v>4828</v>
      </c>
      <c r="Q3443" s="76" t="s">
        <v>4829</v>
      </c>
      <c r="R3443" s="65">
        <v>23.67</v>
      </c>
      <c r="S3443" s="65"/>
      <c r="T3443" s="135">
        <v>23.67</v>
      </c>
      <c r="U3443" s="158" t="s">
        <v>73</v>
      </c>
      <c r="V3443" s="158">
        <v>1973</v>
      </c>
      <c r="W3443" s="158" t="s">
        <v>6484</v>
      </c>
      <c r="X3443" s="158" t="s">
        <v>2803</v>
      </c>
      <c r="Y3443" s="158" t="s">
        <v>6485</v>
      </c>
      <c r="Z3443" s="158">
        <v>100</v>
      </c>
      <c r="AA3443" s="158" t="s">
        <v>6428</v>
      </c>
      <c r="AB3443" s="158">
        <v>0</v>
      </c>
      <c r="AC3443" s="674" t="s">
        <v>6486</v>
      </c>
      <c r="AD3443" s="158" t="s">
        <v>60</v>
      </c>
      <c r="AE3443" s="158" t="s">
        <v>97</v>
      </c>
      <c r="AF3443" s="158"/>
      <c r="AG3443" s="158" t="s">
        <v>6487</v>
      </c>
      <c r="AH3443" s="161"/>
      <c r="AI3443" s="161"/>
      <c r="AJ3443" s="161"/>
    </row>
    <row r="3444" spans="1:36" ht="127.5" hidden="1" customHeight="1" x14ac:dyDescent="0.2">
      <c r="A3444" s="64" t="s">
        <v>4114</v>
      </c>
      <c r="B3444" s="68" t="s">
        <v>116</v>
      </c>
      <c r="C3444" s="65" t="s">
        <v>36</v>
      </c>
      <c r="D3444" s="37">
        <v>41813</v>
      </c>
      <c r="E3444" s="73">
        <v>0.70347222222222217</v>
      </c>
      <c r="F3444" s="119">
        <v>41813</v>
      </c>
      <c r="G3444" s="73">
        <v>0.70347222222222217</v>
      </c>
      <c r="H3444" s="210">
        <f>(F3444+G3444)-(D3444+E3444)</f>
        <v>0</v>
      </c>
      <c r="I3444" s="65">
        <v>3</v>
      </c>
      <c r="J3444" s="65" t="s">
        <v>178</v>
      </c>
      <c r="K3444" s="65" t="s">
        <v>132</v>
      </c>
      <c r="L3444" s="65" t="s">
        <v>125</v>
      </c>
      <c r="M3444" s="65" t="s">
        <v>230</v>
      </c>
      <c r="N3444" s="65" t="s">
        <v>103</v>
      </c>
      <c r="O3444" s="65" t="s">
        <v>66</v>
      </c>
      <c r="P3444" s="65" t="s">
        <v>4940</v>
      </c>
      <c r="Q3444" s="65" t="s">
        <v>4941</v>
      </c>
      <c r="R3444" s="65"/>
      <c r="S3444" s="65">
        <v>0.22</v>
      </c>
      <c r="T3444" s="135"/>
      <c r="U3444" s="68"/>
      <c r="V3444" s="68"/>
      <c r="W3444" s="68"/>
      <c r="X3444" s="68"/>
      <c r="Y3444" s="68"/>
      <c r="Z3444" s="68"/>
      <c r="AA3444" s="68"/>
      <c r="AB3444" s="68"/>
      <c r="AC3444" s="68"/>
      <c r="AD3444" s="68" t="s">
        <v>55</v>
      </c>
      <c r="AE3444" s="68"/>
      <c r="AF3444" s="68"/>
      <c r="AG3444" s="68"/>
      <c r="AH3444" s="161"/>
      <c r="AI3444" s="161"/>
      <c r="AJ3444" s="161"/>
    </row>
    <row r="3445" spans="1:36" ht="31.5" hidden="1" customHeight="1" x14ac:dyDescent="0.2">
      <c r="A3445" s="64" t="s">
        <v>4114</v>
      </c>
      <c r="B3445" s="68" t="s">
        <v>116</v>
      </c>
      <c r="C3445" s="65" t="s">
        <v>865</v>
      </c>
      <c r="D3445" s="37">
        <v>41814</v>
      </c>
      <c r="E3445" s="73">
        <v>0.56597222222222221</v>
      </c>
      <c r="F3445" s="119">
        <v>41814</v>
      </c>
      <c r="G3445" s="73">
        <v>0.56597222222222221</v>
      </c>
      <c r="H3445" s="210">
        <f>(F3445+G3445)-(D3445+E3445)</f>
        <v>0</v>
      </c>
      <c r="I3445" s="65">
        <v>9</v>
      </c>
      <c r="J3445" s="65" t="s">
        <v>4942</v>
      </c>
      <c r="K3445" s="65" t="s">
        <v>132</v>
      </c>
      <c r="L3445" s="65" t="s">
        <v>125</v>
      </c>
      <c r="M3445" s="65" t="s">
        <v>4943</v>
      </c>
      <c r="N3445" s="65">
        <v>110</v>
      </c>
      <c r="O3445" s="65" t="s">
        <v>66</v>
      </c>
      <c r="P3445" s="65" t="s">
        <v>4944</v>
      </c>
      <c r="Q3445" s="65" t="s">
        <v>4945</v>
      </c>
      <c r="R3445" s="65"/>
      <c r="S3445" s="65">
        <v>1.7</v>
      </c>
      <c r="T3445" s="135">
        <v>1.7</v>
      </c>
      <c r="U3445" s="158" t="s">
        <v>75</v>
      </c>
      <c r="V3445" s="158" t="s">
        <v>2803</v>
      </c>
      <c r="W3445" s="158" t="s">
        <v>2803</v>
      </c>
      <c r="X3445" s="158" t="s">
        <v>2803</v>
      </c>
      <c r="Y3445" s="158" t="s">
        <v>2803</v>
      </c>
      <c r="Z3445" s="158" t="s">
        <v>2803</v>
      </c>
      <c r="AA3445" s="158" t="s">
        <v>2803</v>
      </c>
      <c r="AB3445" s="158" t="s">
        <v>2803</v>
      </c>
      <c r="AC3445" s="158" t="s">
        <v>2803</v>
      </c>
      <c r="AD3445" s="158" t="s">
        <v>55</v>
      </c>
      <c r="AE3445" s="158" t="s">
        <v>102</v>
      </c>
      <c r="AF3445" s="679"/>
      <c r="AG3445" s="158" t="s">
        <v>3748</v>
      </c>
      <c r="AH3445" s="161"/>
      <c r="AI3445" s="161"/>
      <c r="AJ3445" s="161"/>
    </row>
    <row r="3446" spans="1:36" ht="32.25" hidden="1" customHeight="1" x14ac:dyDescent="0.2">
      <c r="A3446" s="64" t="s">
        <v>4114</v>
      </c>
      <c r="B3446" s="68" t="s">
        <v>116</v>
      </c>
      <c r="C3446" s="65" t="s">
        <v>36</v>
      </c>
      <c r="D3446" s="37">
        <v>41815</v>
      </c>
      <c r="E3446" s="73">
        <v>0.89444444444444438</v>
      </c>
      <c r="F3446" s="119">
        <v>41815</v>
      </c>
      <c r="G3446" s="73">
        <v>0.89444444444444438</v>
      </c>
      <c r="H3446" s="210">
        <f>(F3446+G3446)-(D3446+E3446)</f>
        <v>0</v>
      </c>
      <c r="I3446" s="65">
        <v>9</v>
      </c>
      <c r="J3446" s="65" t="s">
        <v>1652</v>
      </c>
      <c r="K3446" s="65" t="s">
        <v>132</v>
      </c>
      <c r="L3446" s="65" t="s">
        <v>130</v>
      </c>
      <c r="M3446" s="65" t="s">
        <v>4946</v>
      </c>
      <c r="N3446" s="65" t="s">
        <v>103</v>
      </c>
      <c r="O3446" s="65" t="s">
        <v>66</v>
      </c>
      <c r="P3446" s="65" t="s">
        <v>4947</v>
      </c>
      <c r="Q3446" s="65" t="s">
        <v>4948</v>
      </c>
      <c r="R3446" s="65"/>
      <c r="S3446" s="65">
        <v>4.28</v>
      </c>
      <c r="T3446" s="135">
        <v>4.28</v>
      </c>
      <c r="U3446" s="158" t="s">
        <v>75</v>
      </c>
      <c r="V3446" s="65">
        <v>2013</v>
      </c>
      <c r="W3446" s="65" t="s">
        <v>6488</v>
      </c>
      <c r="X3446" s="65" t="s">
        <v>6422</v>
      </c>
      <c r="Y3446" s="65" t="s">
        <v>6489</v>
      </c>
      <c r="Z3446" s="65">
        <v>100</v>
      </c>
      <c r="AA3446" s="65" t="s">
        <v>6272</v>
      </c>
      <c r="AB3446" s="65">
        <v>0</v>
      </c>
      <c r="AC3446" s="158" t="s">
        <v>2803</v>
      </c>
      <c r="AD3446" s="158" t="s">
        <v>47</v>
      </c>
      <c r="AE3446" s="158" t="s">
        <v>102</v>
      </c>
      <c r="AF3446" s="65"/>
      <c r="AG3446" s="158" t="s">
        <v>6490</v>
      </c>
      <c r="AH3446" s="161"/>
      <c r="AI3446" s="161"/>
      <c r="AJ3446" s="161"/>
    </row>
    <row r="3447" spans="1:36" ht="47.25" hidden="1" customHeight="1" x14ac:dyDescent="0.2">
      <c r="A3447" s="64" t="s">
        <v>4114</v>
      </c>
      <c r="B3447" s="68" t="s">
        <v>116</v>
      </c>
      <c r="C3447" s="65" t="s">
        <v>865</v>
      </c>
      <c r="D3447" s="37">
        <v>41817</v>
      </c>
      <c r="E3447" s="73">
        <v>0.55069444444444449</v>
      </c>
      <c r="F3447" s="119">
        <v>41786</v>
      </c>
      <c r="G3447" s="73">
        <v>0.58472222222222225</v>
      </c>
      <c r="H3447" s="210">
        <f>G3447-E3447</f>
        <v>3.4027777777777768E-2</v>
      </c>
      <c r="I3447" s="65">
        <v>13</v>
      </c>
      <c r="J3447" s="65" t="s">
        <v>183</v>
      </c>
      <c r="K3447" s="65" t="s">
        <v>133</v>
      </c>
      <c r="L3447" s="65" t="s">
        <v>125</v>
      </c>
      <c r="M3447" s="65" t="s">
        <v>5103</v>
      </c>
      <c r="N3447" s="65">
        <v>110</v>
      </c>
      <c r="O3447" s="65" t="s">
        <v>63</v>
      </c>
      <c r="P3447" s="65" t="s">
        <v>5104</v>
      </c>
      <c r="Q3447" s="65" t="s">
        <v>5105</v>
      </c>
      <c r="R3447" s="65">
        <v>1.84</v>
      </c>
      <c r="S3447" s="65"/>
      <c r="T3447" s="65">
        <v>1.84</v>
      </c>
      <c r="U3447" s="158" t="s">
        <v>75</v>
      </c>
      <c r="V3447" s="158" t="s">
        <v>2803</v>
      </c>
      <c r="W3447" s="158" t="s">
        <v>2803</v>
      </c>
      <c r="X3447" s="158" t="s">
        <v>2803</v>
      </c>
      <c r="Y3447" s="158" t="s">
        <v>2803</v>
      </c>
      <c r="Z3447" s="158" t="s">
        <v>2803</v>
      </c>
      <c r="AA3447" s="158" t="s">
        <v>2803</v>
      </c>
      <c r="AB3447" s="158" t="s">
        <v>2803</v>
      </c>
      <c r="AC3447" s="158" t="s">
        <v>2803</v>
      </c>
      <c r="AD3447" s="158" t="s">
        <v>55</v>
      </c>
      <c r="AE3447" s="158" t="s">
        <v>102</v>
      </c>
      <c r="AF3447" s="679"/>
      <c r="AG3447" s="158" t="s">
        <v>6491</v>
      </c>
      <c r="AH3447" s="161"/>
      <c r="AI3447" s="161"/>
      <c r="AJ3447" s="161"/>
    </row>
    <row r="3448" spans="1:36" ht="63" hidden="1" customHeight="1" x14ac:dyDescent="0.2">
      <c r="A3448" s="64" t="s">
        <v>4114</v>
      </c>
      <c r="B3448" s="68" t="s">
        <v>116</v>
      </c>
      <c r="C3448" s="65" t="s">
        <v>36</v>
      </c>
      <c r="D3448" s="37">
        <v>41818</v>
      </c>
      <c r="E3448" s="73">
        <v>0.60277777777777775</v>
      </c>
      <c r="F3448" s="119">
        <v>41818</v>
      </c>
      <c r="G3448" s="73">
        <v>0.80208333333333337</v>
      </c>
      <c r="H3448" s="210">
        <f t="shared" ref="H3448:H3485" si="122">(F3448+G3448)-(D3448+E3448)</f>
        <v>0.1993055555576575</v>
      </c>
      <c r="I3448" s="65">
        <v>4</v>
      </c>
      <c r="J3448" s="65" t="s">
        <v>1652</v>
      </c>
      <c r="K3448" s="65" t="s">
        <v>134</v>
      </c>
      <c r="L3448" s="65" t="s">
        <v>130</v>
      </c>
      <c r="M3448" s="65" t="s">
        <v>5106</v>
      </c>
      <c r="N3448" s="65" t="s">
        <v>103</v>
      </c>
      <c r="O3448" s="65" t="s">
        <v>66</v>
      </c>
      <c r="P3448" s="65" t="s">
        <v>4440</v>
      </c>
      <c r="Q3448" s="65" t="s">
        <v>5107</v>
      </c>
      <c r="R3448" s="65">
        <v>16.010000000000002</v>
      </c>
      <c r="S3448" s="65"/>
      <c r="T3448" s="964">
        <v>0.66736111111111107</v>
      </c>
      <c r="U3448" s="158" t="s">
        <v>86</v>
      </c>
      <c r="V3448" s="158">
        <v>1985</v>
      </c>
      <c r="W3448" s="158" t="s">
        <v>6492</v>
      </c>
      <c r="X3448" s="158" t="s">
        <v>2803</v>
      </c>
      <c r="Y3448" s="1407" t="s">
        <v>6419</v>
      </c>
      <c r="Z3448" s="158">
        <v>100</v>
      </c>
      <c r="AA3448" s="158" t="s">
        <v>6352</v>
      </c>
      <c r="AB3448" s="158" t="s">
        <v>2803</v>
      </c>
      <c r="AC3448" s="158" t="s">
        <v>2803</v>
      </c>
      <c r="AD3448" s="65" t="s">
        <v>60</v>
      </c>
      <c r="AE3448" s="65" t="s">
        <v>101</v>
      </c>
      <c r="AF3448" s="65"/>
      <c r="AG3448" s="589" t="s">
        <v>6493</v>
      </c>
      <c r="AH3448" s="161"/>
      <c r="AI3448" s="161"/>
      <c r="AJ3448" s="161"/>
    </row>
    <row r="3449" spans="1:36" ht="31.5" hidden="1" customHeight="1" x14ac:dyDescent="0.2">
      <c r="A3449" s="36" t="s">
        <v>5144</v>
      </c>
      <c r="B3449" s="68" t="s">
        <v>116</v>
      </c>
      <c r="C3449" s="65" t="s">
        <v>36</v>
      </c>
      <c r="D3449" s="37">
        <v>41821</v>
      </c>
      <c r="E3449" s="73">
        <v>0.32847222222222222</v>
      </c>
      <c r="F3449" s="119">
        <v>41821</v>
      </c>
      <c r="G3449" s="73">
        <v>0.47847222222222219</v>
      </c>
      <c r="H3449" s="210">
        <f t="shared" si="122"/>
        <v>0.15000000000145519</v>
      </c>
      <c r="I3449" s="65">
        <v>24</v>
      </c>
      <c r="J3449" s="65" t="s">
        <v>4942</v>
      </c>
      <c r="K3449" s="65" t="s">
        <v>134</v>
      </c>
      <c r="L3449" s="65" t="s">
        <v>125</v>
      </c>
      <c r="M3449" s="65" t="s">
        <v>5145</v>
      </c>
      <c r="N3449" s="65">
        <v>110</v>
      </c>
      <c r="O3449" s="65" t="s">
        <v>66</v>
      </c>
      <c r="P3449" s="76" t="s">
        <v>5146</v>
      </c>
      <c r="Q3449" s="74" t="s">
        <v>5147</v>
      </c>
      <c r="R3449" s="65">
        <v>1.85</v>
      </c>
      <c r="S3449" s="65">
        <v>3.08</v>
      </c>
      <c r="T3449" s="135">
        <f t="shared" ref="T3449:T3493" si="123">SUM(R3449:S3449)</f>
        <v>4.93</v>
      </c>
      <c r="U3449" s="64" t="s">
        <v>75</v>
      </c>
      <c r="V3449" s="64" t="s">
        <v>2803</v>
      </c>
      <c r="W3449" s="64" t="s">
        <v>2803</v>
      </c>
      <c r="X3449" s="64" t="s">
        <v>2803</v>
      </c>
      <c r="Y3449" s="192" t="s">
        <v>2803</v>
      </c>
      <c r="Z3449" s="64" t="s">
        <v>2803</v>
      </c>
      <c r="AA3449" s="64" t="s">
        <v>2803</v>
      </c>
      <c r="AB3449" s="64" t="s">
        <v>2803</v>
      </c>
      <c r="AC3449" s="64" t="s">
        <v>2803</v>
      </c>
      <c r="AD3449" s="64" t="s">
        <v>55</v>
      </c>
      <c r="AE3449" s="64" t="s">
        <v>102</v>
      </c>
      <c r="AF3449" s="77"/>
      <c r="AG3449" s="64" t="s">
        <v>9962</v>
      </c>
      <c r="AH3449" s="161"/>
      <c r="AI3449" s="161"/>
      <c r="AJ3449" s="161"/>
    </row>
    <row r="3450" spans="1:36" ht="31.5" hidden="1" customHeight="1" x14ac:dyDescent="0.2">
      <c r="A3450" s="36" t="s">
        <v>5144</v>
      </c>
      <c r="B3450" s="68" t="s">
        <v>116</v>
      </c>
      <c r="C3450" s="65" t="s">
        <v>865</v>
      </c>
      <c r="D3450" s="37">
        <v>41822</v>
      </c>
      <c r="E3450" s="73">
        <v>0.10833333333333334</v>
      </c>
      <c r="F3450" s="119">
        <v>41822</v>
      </c>
      <c r="G3450" s="73">
        <v>0.10833333333333334</v>
      </c>
      <c r="H3450" s="210">
        <f t="shared" si="122"/>
        <v>0</v>
      </c>
      <c r="I3450" s="65">
        <v>221</v>
      </c>
      <c r="J3450" s="65"/>
      <c r="K3450" s="65"/>
      <c r="L3450" s="65" t="s">
        <v>125</v>
      </c>
      <c r="M3450" s="65" t="s">
        <v>5103</v>
      </c>
      <c r="N3450" s="65">
        <v>110</v>
      </c>
      <c r="O3450" s="65" t="s">
        <v>63</v>
      </c>
      <c r="P3450" s="65" t="s">
        <v>5148</v>
      </c>
      <c r="Q3450" s="76" t="s">
        <v>5149</v>
      </c>
      <c r="R3450" s="65"/>
      <c r="S3450" s="65">
        <v>34.590000000000003</v>
      </c>
      <c r="T3450" s="135">
        <f t="shared" si="123"/>
        <v>34.590000000000003</v>
      </c>
      <c r="U3450" s="64" t="s">
        <v>75</v>
      </c>
      <c r="V3450" s="64" t="s">
        <v>2803</v>
      </c>
      <c r="W3450" s="64" t="s">
        <v>2803</v>
      </c>
      <c r="X3450" s="64" t="s">
        <v>2803</v>
      </c>
      <c r="Y3450" s="192" t="s">
        <v>2803</v>
      </c>
      <c r="Z3450" s="64" t="s">
        <v>2803</v>
      </c>
      <c r="AA3450" s="64" t="s">
        <v>2803</v>
      </c>
      <c r="AB3450" s="64" t="s">
        <v>2803</v>
      </c>
      <c r="AC3450" s="64" t="s">
        <v>2803</v>
      </c>
      <c r="AD3450" s="64" t="s">
        <v>55</v>
      </c>
      <c r="AE3450" s="64" t="s">
        <v>102</v>
      </c>
      <c r="AF3450" s="64"/>
      <c r="AG3450" s="64" t="s">
        <v>7187</v>
      </c>
      <c r="AH3450" s="161"/>
      <c r="AI3450" s="161"/>
      <c r="AJ3450" s="161"/>
    </row>
    <row r="3451" spans="1:36" ht="31.5" hidden="1" customHeight="1" x14ac:dyDescent="0.2">
      <c r="A3451" s="36" t="s">
        <v>5144</v>
      </c>
      <c r="B3451" s="65" t="s">
        <v>116</v>
      </c>
      <c r="C3451" s="65" t="s">
        <v>36</v>
      </c>
      <c r="D3451" s="37">
        <v>41824</v>
      </c>
      <c r="E3451" s="73">
        <v>0.625</v>
      </c>
      <c r="F3451" s="119">
        <v>41824</v>
      </c>
      <c r="G3451" s="73">
        <v>0.71319444444444446</v>
      </c>
      <c r="H3451" s="210">
        <f t="shared" si="122"/>
        <v>8.819444444088731E-2</v>
      </c>
      <c r="I3451" s="65">
        <v>4</v>
      </c>
      <c r="J3451" s="65" t="s">
        <v>4467</v>
      </c>
      <c r="K3451" s="65" t="s">
        <v>133</v>
      </c>
      <c r="L3451" s="65" t="s">
        <v>130</v>
      </c>
      <c r="M3451" s="65" t="s">
        <v>266</v>
      </c>
      <c r="N3451" s="65">
        <v>35</v>
      </c>
      <c r="O3451" s="65" t="s">
        <v>63</v>
      </c>
      <c r="P3451" s="76" t="s">
        <v>5251</v>
      </c>
      <c r="Q3451" s="74" t="s">
        <v>5252</v>
      </c>
      <c r="R3451" s="65">
        <v>7.63</v>
      </c>
      <c r="S3451" s="65"/>
      <c r="T3451" s="135">
        <f t="shared" si="123"/>
        <v>7.63</v>
      </c>
      <c r="U3451" s="65"/>
      <c r="V3451" s="65"/>
      <c r="W3451" s="65"/>
      <c r="X3451" s="65"/>
      <c r="Y3451" s="1496"/>
      <c r="Z3451" s="65"/>
      <c r="AA3451" s="65"/>
      <c r="AB3451" s="65"/>
      <c r="AC3451" s="65"/>
      <c r="AD3451" s="65" t="s">
        <v>49</v>
      </c>
      <c r="AE3451" s="65"/>
      <c r="AF3451" s="65"/>
      <c r="AG3451" s="65"/>
      <c r="AH3451" s="161"/>
      <c r="AI3451" s="161"/>
      <c r="AJ3451" s="161"/>
    </row>
    <row r="3452" spans="1:36" ht="15" hidden="1" customHeight="1" x14ac:dyDescent="0.2">
      <c r="A3452" s="36" t="s">
        <v>5144</v>
      </c>
      <c r="B3452" s="65" t="s">
        <v>116</v>
      </c>
      <c r="C3452" s="65" t="s">
        <v>36</v>
      </c>
      <c r="D3452" s="37">
        <v>41824</v>
      </c>
      <c r="E3452" s="73">
        <v>0.72916666666666663</v>
      </c>
      <c r="F3452" s="119">
        <v>41824</v>
      </c>
      <c r="G3452" s="73">
        <v>0.77777777777777779</v>
      </c>
      <c r="H3452" s="210">
        <f t="shared" si="122"/>
        <v>4.8611111116770189E-2</v>
      </c>
      <c r="I3452" s="65">
        <v>31</v>
      </c>
      <c r="J3452" s="65" t="s">
        <v>4467</v>
      </c>
      <c r="K3452" s="65" t="s">
        <v>133</v>
      </c>
      <c r="L3452" s="65" t="s">
        <v>130</v>
      </c>
      <c r="M3452" s="65" t="s">
        <v>266</v>
      </c>
      <c r="N3452" s="65">
        <v>35</v>
      </c>
      <c r="O3452" s="65" t="s">
        <v>63</v>
      </c>
      <c r="P3452" s="76" t="s">
        <v>5246</v>
      </c>
      <c r="Q3452" s="74" t="s">
        <v>5247</v>
      </c>
      <c r="R3452" s="65">
        <v>8.1999999999999993</v>
      </c>
      <c r="S3452" s="65"/>
      <c r="T3452" s="135">
        <f t="shared" si="123"/>
        <v>8.1999999999999993</v>
      </c>
      <c r="U3452" s="64" t="s">
        <v>73</v>
      </c>
      <c r="V3452" s="64">
        <v>1992</v>
      </c>
      <c r="W3452" s="64" t="s">
        <v>9942</v>
      </c>
      <c r="X3452" s="64" t="s">
        <v>9943</v>
      </c>
      <c r="Y3452" s="1848" t="s">
        <v>9944</v>
      </c>
      <c r="Z3452" s="64">
        <v>100</v>
      </c>
      <c r="AA3452" s="64" t="s">
        <v>6311</v>
      </c>
      <c r="AB3452" s="64">
        <v>0</v>
      </c>
      <c r="AC3452" s="64" t="s">
        <v>2803</v>
      </c>
      <c r="AD3452" s="64" t="s">
        <v>48</v>
      </c>
      <c r="AE3452" s="64" t="s">
        <v>97</v>
      </c>
      <c r="AF3452" s="64"/>
      <c r="AG3452" s="681" t="s">
        <v>9945</v>
      </c>
      <c r="AH3452" s="161"/>
      <c r="AI3452" s="161"/>
      <c r="AJ3452" s="161"/>
    </row>
    <row r="3453" spans="1:36" ht="31.5" hidden="1" customHeight="1" x14ac:dyDescent="0.2">
      <c r="A3453" s="36" t="s">
        <v>5144</v>
      </c>
      <c r="B3453" s="65" t="s">
        <v>116</v>
      </c>
      <c r="C3453" s="65" t="s">
        <v>36</v>
      </c>
      <c r="D3453" s="37">
        <v>41824</v>
      </c>
      <c r="E3453" s="73">
        <v>0.71875</v>
      </c>
      <c r="F3453" s="119">
        <v>41824</v>
      </c>
      <c r="G3453" s="73">
        <v>0.80555555555555547</v>
      </c>
      <c r="H3453" s="210">
        <f t="shared" si="122"/>
        <v>8.6805555554747116E-2</v>
      </c>
      <c r="I3453" s="65">
        <v>17</v>
      </c>
      <c r="J3453" s="65" t="s">
        <v>4467</v>
      </c>
      <c r="K3453" s="65" t="s">
        <v>133</v>
      </c>
      <c r="L3453" s="65" t="s">
        <v>130</v>
      </c>
      <c r="M3453" s="65" t="s">
        <v>418</v>
      </c>
      <c r="N3453" s="65">
        <v>35</v>
      </c>
      <c r="O3453" s="65" t="s">
        <v>63</v>
      </c>
      <c r="P3453" s="76" t="s">
        <v>5261</v>
      </c>
      <c r="Q3453" s="74" t="s">
        <v>5262</v>
      </c>
      <c r="R3453" s="65">
        <v>3.77</v>
      </c>
      <c r="S3453" s="65"/>
      <c r="T3453" s="135">
        <f t="shared" si="123"/>
        <v>3.77</v>
      </c>
      <c r="U3453" s="65"/>
      <c r="V3453" s="65"/>
      <c r="W3453" s="65"/>
      <c r="X3453" s="65"/>
      <c r="Y3453" s="1496"/>
      <c r="Z3453" s="65"/>
      <c r="AA3453" s="65"/>
      <c r="AB3453" s="65"/>
      <c r="AC3453" s="65"/>
      <c r="AD3453" s="65" t="s">
        <v>49</v>
      </c>
      <c r="AE3453" s="65"/>
      <c r="AF3453" s="65"/>
      <c r="AG3453" s="65"/>
      <c r="AH3453" s="161"/>
      <c r="AI3453" s="161"/>
      <c r="AJ3453" s="161"/>
    </row>
    <row r="3454" spans="1:36" ht="15" hidden="1" customHeight="1" x14ac:dyDescent="0.2">
      <c r="A3454" s="36" t="s">
        <v>5144</v>
      </c>
      <c r="B3454" s="68" t="s">
        <v>116</v>
      </c>
      <c r="C3454" s="65" t="s">
        <v>36</v>
      </c>
      <c r="D3454" s="37">
        <v>41824</v>
      </c>
      <c r="E3454" s="73">
        <v>0.50347222222222221</v>
      </c>
      <c r="F3454" s="119">
        <v>41824</v>
      </c>
      <c r="G3454" s="73">
        <v>0.50347222222222221</v>
      </c>
      <c r="H3454" s="210">
        <f t="shared" si="122"/>
        <v>0</v>
      </c>
      <c r="I3454" s="65">
        <v>39</v>
      </c>
      <c r="J3454" s="65" t="s">
        <v>1652</v>
      </c>
      <c r="K3454" s="65" t="s">
        <v>132</v>
      </c>
      <c r="L3454" s="65" t="s">
        <v>130</v>
      </c>
      <c r="M3454" s="65" t="s">
        <v>224</v>
      </c>
      <c r="N3454" s="65">
        <v>35</v>
      </c>
      <c r="O3454" s="65" t="s">
        <v>66</v>
      </c>
      <c r="P3454" s="76" t="s">
        <v>5232</v>
      </c>
      <c r="Q3454" s="76" t="s">
        <v>5233</v>
      </c>
      <c r="R3454" s="65"/>
      <c r="S3454" s="65">
        <v>4.93</v>
      </c>
      <c r="T3454" s="135">
        <f t="shared" si="123"/>
        <v>4.93</v>
      </c>
      <c r="U3454" s="64" t="s">
        <v>75</v>
      </c>
      <c r="V3454" s="64">
        <v>1963</v>
      </c>
      <c r="W3454" s="64" t="s">
        <v>1536</v>
      </c>
      <c r="X3454" s="64" t="s">
        <v>2803</v>
      </c>
      <c r="Y3454" s="64" t="s">
        <v>9935</v>
      </c>
      <c r="Z3454" s="64">
        <v>100</v>
      </c>
      <c r="AA3454" s="64" t="s">
        <v>6283</v>
      </c>
      <c r="AB3454" s="64">
        <v>0</v>
      </c>
      <c r="AC3454" s="64" t="s">
        <v>2803</v>
      </c>
      <c r="AD3454" s="64" t="s">
        <v>62</v>
      </c>
      <c r="AE3454" s="64" t="s">
        <v>102</v>
      </c>
      <c r="AF3454" s="64"/>
      <c r="AG3454" s="64" t="s">
        <v>9936</v>
      </c>
      <c r="AH3454" s="161"/>
      <c r="AI3454" s="161"/>
      <c r="AJ3454" s="161"/>
    </row>
    <row r="3455" spans="1:36" ht="47.25" hidden="1" customHeight="1" x14ac:dyDescent="0.2">
      <c r="A3455" s="36" t="s">
        <v>5144</v>
      </c>
      <c r="B3455" s="65" t="s">
        <v>116</v>
      </c>
      <c r="C3455" s="65" t="s">
        <v>36</v>
      </c>
      <c r="D3455" s="37">
        <v>41824</v>
      </c>
      <c r="E3455" s="73">
        <v>0.53749999999999998</v>
      </c>
      <c r="F3455" s="119">
        <v>41824</v>
      </c>
      <c r="G3455" s="73">
        <v>0.53749999999999998</v>
      </c>
      <c r="H3455" s="210">
        <f t="shared" si="122"/>
        <v>0</v>
      </c>
      <c r="I3455" s="65">
        <v>8</v>
      </c>
      <c r="J3455" s="65" t="s">
        <v>178</v>
      </c>
      <c r="K3455" s="65" t="s">
        <v>132</v>
      </c>
      <c r="L3455" s="65" t="s">
        <v>130</v>
      </c>
      <c r="M3455" s="65" t="s">
        <v>5234</v>
      </c>
      <c r="N3455" s="65">
        <v>35</v>
      </c>
      <c r="O3455" s="65" t="s">
        <v>66</v>
      </c>
      <c r="P3455" s="76" t="s">
        <v>5235</v>
      </c>
      <c r="Q3455" s="76" t="s">
        <v>5236</v>
      </c>
      <c r="R3455" s="65"/>
      <c r="S3455" s="65">
        <v>1.25</v>
      </c>
      <c r="T3455" s="135">
        <f t="shared" si="123"/>
        <v>1.25</v>
      </c>
      <c r="U3455" s="64" t="s">
        <v>75</v>
      </c>
      <c r="V3455" s="64">
        <v>1966</v>
      </c>
      <c r="W3455" s="64" t="s">
        <v>1536</v>
      </c>
      <c r="X3455" s="64" t="s">
        <v>2803</v>
      </c>
      <c r="Y3455" s="192" t="s">
        <v>9958</v>
      </c>
      <c r="Z3455" s="64">
        <v>100</v>
      </c>
      <c r="AA3455" s="64" t="s">
        <v>9923</v>
      </c>
      <c r="AB3455" s="64">
        <v>0</v>
      </c>
      <c r="AC3455" s="64" t="s">
        <v>2803</v>
      </c>
      <c r="AD3455" s="64" t="s">
        <v>62</v>
      </c>
      <c r="AE3455" s="64" t="s">
        <v>102</v>
      </c>
      <c r="AF3455" s="64"/>
      <c r="AG3455" s="64" t="s">
        <v>9959</v>
      </c>
      <c r="AH3455" s="161"/>
      <c r="AI3455" s="161"/>
      <c r="AJ3455" s="161"/>
    </row>
    <row r="3456" spans="1:36" ht="31.5" hidden="1" customHeight="1" x14ac:dyDescent="0.2">
      <c r="A3456" s="36" t="s">
        <v>5144</v>
      </c>
      <c r="B3456" s="65" t="s">
        <v>116</v>
      </c>
      <c r="C3456" s="65" t="s">
        <v>36</v>
      </c>
      <c r="D3456" s="37">
        <v>41824</v>
      </c>
      <c r="E3456" s="73">
        <v>0.55763888888888891</v>
      </c>
      <c r="F3456" s="119">
        <v>41824</v>
      </c>
      <c r="G3456" s="73">
        <v>0.55972222222222223</v>
      </c>
      <c r="H3456" s="210">
        <f t="shared" si="122"/>
        <v>2.0833333328482695E-3</v>
      </c>
      <c r="I3456" s="65">
        <v>10</v>
      </c>
      <c r="J3456" s="65" t="s">
        <v>146</v>
      </c>
      <c r="K3456" s="65" t="s">
        <v>133</v>
      </c>
      <c r="L3456" s="65" t="s">
        <v>130</v>
      </c>
      <c r="M3456" s="65" t="s">
        <v>5106</v>
      </c>
      <c r="N3456" s="65" t="s">
        <v>103</v>
      </c>
      <c r="O3456" s="65" t="s">
        <v>66</v>
      </c>
      <c r="P3456" s="76" t="s">
        <v>5237</v>
      </c>
      <c r="Q3456" s="76" t="s">
        <v>5238</v>
      </c>
      <c r="R3456" s="65">
        <v>1.93</v>
      </c>
      <c r="S3456" s="65"/>
      <c r="T3456" s="135">
        <f t="shared" si="123"/>
        <v>1.93</v>
      </c>
      <c r="U3456" s="64" t="s">
        <v>75</v>
      </c>
      <c r="V3456" s="64">
        <v>1996</v>
      </c>
      <c r="W3456" s="64" t="s">
        <v>6105</v>
      </c>
      <c r="X3456" s="64" t="s">
        <v>2803</v>
      </c>
      <c r="Y3456" s="192" t="s">
        <v>9960</v>
      </c>
      <c r="Z3456" s="64">
        <v>100</v>
      </c>
      <c r="AA3456" s="64" t="s">
        <v>6303</v>
      </c>
      <c r="AB3456" s="64">
        <v>0</v>
      </c>
      <c r="AC3456" s="64" t="s">
        <v>2803</v>
      </c>
      <c r="AD3456" s="64" t="s">
        <v>62</v>
      </c>
      <c r="AE3456" s="64" t="s">
        <v>97</v>
      </c>
      <c r="AF3456" s="64"/>
      <c r="AG3456" s="64" t="s">
        <v>9961</v>
      </c>
      <c r="AH3456" s="161"/>
      <c r="AI3456" s="161"/>
      <c r="AJ3456" s="161"/>
    </row>
    <row r="3457" spans="1:36" ht="31.5" hidden="1" customHeight="1" x14ac:dyDescent="0.2">
      <c r="A3457" s="36" t="s">
        <v>5144</v>
      </c>
      <c r="B3457" s="65" t="s">
        <v>116</v>
      </c>
      <c r="C3457" s="65" t="s">
        <v>36</v>
      </c>
      <c r="D3457" s="37">
        <v>41824</v>
      </c>
      <c r="E3457" s="73">
        <v>0.56944444444444442</v>
      </c>
      <c r="F3457" s="119">
        <v>41824</v>
      </c>
      <c r="G3457" s="73">
        <v>0.5805555555555556</v>
      </c>
      <c r="H3457" s="210">
        <f t="shared" si="122"/>
        <v>1.1111111110949423E-2</v>
      </c>
      <c r="I3457" s="65">
        <v>2</v>
      </c>
      <c r="J3457" s="65" t="s">
        <v>146</v>
      </c>
      <c r="K3457" s="65" t="s">
        <v>133</v>
      </c>
      <c r="L3457" s="65" t="s">
        <v>130</v>
      </c>
      <c r="M3457" s="65" t="s">
        <v>5239</v>
      </c>
      <c r="N3457" s="65" t="s">
        <v>103</v>
      </c>
      <c r="O3457" s="65" t="s">
        <v>66</v>
      </c>
      <c r="P3457" s="76" t="s">
        <v>5240</v>
      </c>
      <c r="Q3457" s="76" t="s">
        <v>5238</v>
      </c>
      <c r="R3457" s="65">
        <v>2.12</v>
      </c>
      <c r="S3457" s="65"/>
      <c r="T3457" s="135">
        <f t="shared" si="123"/>
        <v>2.12</v>
      </c>
      <c r="U3457" s="64" t="s">
        <v>75</v>
      </c>
      <c r="V3457" s="64">
        <v>1984</v>
      </c>
      <c r="W3457" s="64" t="s">
        <v>171</v>
      </c>
      <c r="X3457" s="64" t="s">
        <v>2803</v>
      </c>
      <c r="Y3457" s="192" t="s">
        <v>9952</v>
      </c>
      <c r="Z3457" s="64">
        <v>100</v>
      </c>
      <c r="AA3457" s="64" t="s">
        <v>6428</v>
      </c>
      <c r="AB3457" s="64">
        <v>0</v>
      </c>
      <c r="AC3457" s="64" t="s">
        <v>2803</v>
      </c>
      <c r="AD3457" s="64" t="s">
        <v>49</v>
      </c>
      <c r="AE3457" s="64" t="s">
        <v>97</v>
      </c>
      <c r="AF3457" s="64"/>
      <c r="AG3457" s="64" t="s">
        <v>9953</v>
      </c>
      <c r="AH3457" s="161"/>
      <c r="AI3457" s="161"/>
      <c r="AJ3457" s="161"/>
    </row>
    <row r="3458" spans="1:36" ht="47.25" hidden="1" customHeight="1" x14ac:dyDescent="0.2">
      <c r="A3458" s="36" t="s">
        <v>5144</v>
      </c>
      <c r="B3458" s="65" t="s">
        <v>116</v>
      </c>
      <c r="C3458" s="65" t="s">
        <v>36</v>
      </c>
      <c r="D3458" s="37">
        <v>41824</v>
      </c>
      <c r="E3458" s="73">
        <v>0.57708333333333328</v>
      </c>
      <c r="F3458" s="119">
        <v>41824</v>
      </c>
      <c r="G3458" s="73">
        <v>0.57708333333333328</v>
      </c>
      <c r="H3458" s="210">
        <f t="shared" si="122"/>
        <v>0</v>
      </c>
      <c r="I3458" s="65">
        <v>11</v>
      </c>
      <c r="J3458" s="65" t="s">
        <v>146</v>
      </c>
      <c r="K3458" s="65" t="s">
        <v>132</v>
      </c>
      <c r="L3458" s="65" t="s">
        <v>130</v>
      </c>
      <c r="M3458" s="65" t="s">
        <v>5241</v>
      </c>
      <c r="N3458" s="65">
        <v>35</v>
      </c>
      <c r="O3458" s="65" t="s">
        <v>66</v>
      </c>
      <c r="P3458" s="76" t="s">
        <v>5242</v>
      </c>
      <c r="Q3458" s="76" t="s">
        <v>5233</v>
      </c>
      <c r="R3458" s="65"/>
      <c r="S3458" s="65">
        <v>2.09</v>
      </c>
      <c r="T3458" s="135">
        <f t="shared" si="123"/>
        <v>2.09</v>
      </c>
      <c r="U3458" s="64" t="s">
        <v>73</v>
      </c>
      <c r="V3458" s="64">
        <v>1986</v>
      </c>
      <c r="W3458" s="64" t="s">
        <v>6127</v>
      </c>
      <c r="X3458" s="64" t="s">
        <v>2803</v>
      </c>
      <c r="Y3458" s="64" t="s">
        <v>6283</v>
      </c>
      <c r="Z3458" s="64">
        <v>100</v>
      </c>
      <c r="AA3458" s="64" t="s">
        <v>6319</v>
      </c>
      <c r="AB3458" s="64">
        <v>0</v>
      </c>
      <c r="AC3458" s="64" t="s">
        <v>2803</v>
      </c>
      <c r="AD3458" s="64" t="s">
        <v>48</v>
      </c>
      <c r="AE3458" s="64" t="s">
        <v>102</v>
      </c>
      <c r="AF3458" s="64"/>
      <c r="AG3458" s="64" t="s">
        <v>7187</v>
      </c>
      <c r="AH3458" s="161"/>
      <c r="AI3458" s="161"/>
      <c r="AJ3458" s="161"/>
    </row>
    <row r="3459" spans="1:36" ht="47.25" hidden="1" customHeight="1" x14ac:dyDescent="0.2">
      <c r="A3459" s="36" t="s">
        <v>5144</v>
      </c>
      <c r="B3459" s="65" t="s">
        <v>116</v>
      </c>
      <c r="C3459" s="65" t="s">
        <v>36</v>
      </c>
      <c r="D3459" s="37">
        <v>41824</v>
      </c>
      <c r="E3459" s="73">
        <v>0.58402777777777781</v>
      </c>
      <c r="F3459" s="119">
        <v>41824</v>
      </c>
      <c r="G3459" s="73">
        <v>0.58402777777777781</v>
      </c>
      <c r="H3459" s="210">
        <f t="shared" si="122"/>
        <v>0</v>
      </c>
      <c r="I3459" s="65">
        <v>24</v>
      </c>
      <c r="J3459" s="65" t="s">
        <v>178</v>
      </c>
      <c r="K3459" s="65" t="s">
        <v>132</v>
      </c>
      <c r="L3459" s="65" t="s">
        <v>130</v>
      </c>
      <c r="M3459" s="65" t="s">
        <v>5243</v>
      </c>
      <c r="N3459" s="65">
        <v>35</v>
      </c>
      <c r="O3459" s="65" t="s">
        <v>66</v>
      </c>
      <c r="P3459" s="76" t="s">
        <v>5244</v>
      </c>
      <c r="Q3459" s="76" t="s">
        <v>5236</v>
      </c>
      <c r="R3459" s="65"/>
      <c r="S3459" s="65">
        <v>6.87</v>
      </c>
      <c r="T3459" s="135">
        <f t="shared" si="123"/>
        <v>6.87</v>
      </c>
      <c r="U3459" s="64" t="s">
        <v>75</v>
      </c>
      <c r="V3459" s="64">
        <v>1989</v>
      </c>
      <c r="W3459" s="64" t="s">
        <v>6360</v>
      </c>
      <c r="X3459" s="64" t="s">
        <v>2803</v>
      </c>
      <c r="Y3459" s="64" t="s">
        <v>9954</v>
      </c>
      <c r="Z3459" s="64">
        <v>100</v>
      </c>
      <c r="AA3459" s="64" t="s">
        <v>6303</v>
      </c>
      <c r="AB3459" s="64">
        <v>0</v>
      </c>
      <c r="AC3459" s="64" t="s">
        <v>2803</v>
      </c>
      <c r="AD3459" s="64" t="s">
        <v>62</v>
      </c>
      <c r="AE3459" s="64" t="s">
        <v>102</v>
      </c>
      <c r="AF3459" s="64"/>
      <c r="AG3459" s="64" t="s">
        <v>9955</v>
      </c>
      <c r="AH3459" s="161"/>
      <c r="AI3459" s="161"/>
      <c r="AJ3459" s="161"/>
    </row>
    <row r="3460" spans="1:36" s="75" customFormat="1" ht="63" hidden="1" customHeight="1" x14ac:dyDescent="0.2">
      <c r="A3460" s="36" t="s">
        <v>5144</v>
      </c>
      <c r="B3460" s="65" t="s">
        <v>116</v>
      </c>
      <c r="C3460" s="65" t="s">
        <v>36</v>
      </c>
      <c r="D3460" s="37">
        <v>41824</v>
      </c>
      <c r="E3460" s="73">
        <v>0.625</v>
      </c>
      <c r="F3460" s="119">
        <v>41824</v>
      </c>
      <c r="G3460" s="73">
        <v>0.68263888888888891</v>
      </c>
      <c r="H3460" s="210">
        <f t="shared" si="122"/>
        <v>5.7638888887595385E-2</v>
      </c>
      <c r="I3460" s="65">
        <v>2</v>
      </c>
      <c r="J3460" s="65" t="s">
        <v>146</v>
      </c>
      <c r="K3460" s="65" t="s">
        <v>134</v>
      </c>
      <c r="L3460" s="65" t="s">
        <v>130</v>
      </c>
      <c r="M3460" s="65" t="s">
        <v>5239</v>
      </c>
      <c r="N3460" s="65" t="s">
        <v>103</v>
      </c>
      <c r="O3460" s="65" t="s">
        <v>66</v>
      </c>
      <c r="P3460" s="76" t="s">
        <v>5240</v>
      </c>
      <c r="Q3460" s="76" t="s">
        <v>5245</v>
      </c>
      <c r="R3460" s="65">
        <v>3.36</v>
      </c>
      <c r="S3460" s="65"/>
      <c r="T3460" s="135">
        <f t="shared" si="123"/>
        <v>3.36</v>
      </c>
      <c r="U3460" s="64" t="s">
        <v>86</v>
      </c>
      <c r="V3460" s="64">
        <v>1984</v>
      </c>
      <c r="W3460" s="64" t="s">
        <v>9956</v>
      </c>
      <c r="X3460" s="64" t="s">
        <v>2803</v>
      </c>
      <c r="Y3460" s="64" t="s">
        <v>9952</v>
      </c>
      <c r="Z3460" s="64">
        <v>100</v>
      </c>
      <c r="AA3460" s="64" t="s">
        <v>6428</v>
      </c>
      <c r="AB3460" s="64">
        <v>0</v>
      </c>
      <c r="AC3460" s="64" t="s">
        <v>2803</v>
      </c>
      <c r="AD3460" s="64" t="s">
        <v>60</v>
      </c>
      <c r="AE3460" s="64" t="s">
        <v>97</v>
      </c>
      <c r="AF3460" s="64"/>
      <c r="AG3460" s="485" t="s">
        <v>9957</v>
      </c>
      <c r="AH3460" s="161"/>
      <c r="AI3460" s="161"/>
      <c r="AJ3460" s="161"/>
    </row>
    <row r="3461" spans="1:36" s="75" customFormat="1" ht="141.75" hidden="1" customHeight="1" x14ac:dyDescent="0.2">
      <c r="A3461" s="36" t="s">
        <v>5144</v>
      </c>
      <c r="B3461" s="65" t="s">
        <v>116</v>
      </c>
      <c r="C3461" s="65" t="s">
        <v>36</v>
      </c>
      <c r="D3461" s="37">
        <v>41824</v>
      </c>
      <c r="E3461" s="73">
        <v>0.53888888888888886</v>
      </c>
      <c r="F3461" s="119">
        <v>41824</v>
      </c>
      <c r="G3461" s="73">
        <v>0.60763888888888895</v>
      </c>
      <c r="H3461" s="210">
        <f t="shared" si="122"/>
        <v>6.8749999998544808E-2</v>
      </c>
      <c r="I3461" s="65">
        <v>8</v>
      </c>
      <c r="J3461" s="65" t="s">
        <v>178</v>
      </c>
      <c r="K3461" s="65" t="s">
        <v>133</v>
      </c>
      <c r="L3461" s="65" t="s">
        <v>130</v>
      </c>
      <c r="M3461" s="65" t="s">
        <v>5248</v>
      </c>
      <c r="N3461" s="65">
        <v>35</v>
      </c>
      <c r="O3461" s="65" t="s">
        <v>66</v>
      </c>
      <c r="P3461" s="76" t="s">
        <v>5249</v>
      </c>
      <c r="Q3461" s="76" t="s">
        <v>5250</v>
      </c>
      <c r="R3461" s="65">
        <v>3.96</v>
      </c>
      <c r="S3461" s="65"/>
      <c r="T3461" s="135">
        <f t="shared" si="123"/>
        <v>3.96</v>
      </c>
      <c r="U3461" s="64" t="s">
        <v>73</v>
      </c>
      <c r="V3461" s="64">
        <v>2011</v>
      </c>
      <c r="W3461" s="64" t="s">
        <v>9949</v>
      </c>
      <c r="X3461" s="64" t="s">
        <v>6422</v>
      </c>
      <c r="Y3461" s="64" t="s">
        <v>6489</v>
      </c>
      <c r="Z3461" s="64">
        <v>100</v>
      </c>
      <c r="AA3461" s="64" t="s">
        <v>9950</v>
      </c>
      <c r="AB3461" s="64">
        <v>1</v>
      </c>
      <c r="AC3461" s="64" t="s">
        <v>2803</v>
      </c>
      <c r="AD3461" s="64" t="s">
        <v>62</v>
      </c>
      <c r="AE3461" s="64" t="s">
        <v>101</v>
      </c>
      <c r="AF3461" s="64"/>
      <c r="AG3461" s="485" t="s">
        <v>9951</v>
      </c>
      <c r="AH3461" s="161"/>
      <c r="AI3461" s="161"/>
      <c r="AJ3461" s="161"/>
    </row>
    <row r="3462" spans="1:36" s="75" customFormat="1" ht="94.5" hidden="1" customHeight="1" x14ac:dyDescent="0.2">
      <c r="A3462" s="36" t="s">
        <v>5144</v>
      </c>
      <c r="B3462" s="65" t="s">
        <v>116</v>
      </c>
      <c r="C3462" s="65" t="s">
        <v>36</v>
      </c>
      <c r="D3462" s="37">
        <v>41824</v>
      </c>
      <c r="E3462" s="73">
        <v>0.74236111111111114</v>
      </c>
      <c r="F3462" s="119">
        <v>41824</v>
      </c>
      <c r="G3462" s="73">
        <v>0.74236111111111114</v>
      </c>
      <c r="H3462" s="210">
        <f t="shared" si="122"/>
        <v>0</v>
      </c>
      <c r="I3462" s="65">
        <v>38</v>
      </c>
      <c r="J3462" s="65" t="s">
        <v>1652</v>
      </c>
      <c r="K3462" s="65" t="s">
        <v>132</v>
      </c>
      <c r="L3462" s="65" t="s">
        <v>130</v>
      </c>
      <c r="M3462" s="65" t="s">
        <v>224</v>
      </c>
      <c r="N3462" s="65">
        <v>35</v>
      </c>
      <c r="O3462" s="65" t="s">
        <v>66</v>
      </c>
      <c r="P3462" s="76" t="s">
        <v>5232</v>
      </c>
      <c r="Q3462" s="76" t="s">
        <v>5233</v>
      </c>
      <c r="R3462" s="65"/>
      <c r="S3462" s="65">
        <v>4.82</v>
      </c>
      <c r="T3462" s="135">
        <f t="shared" si="123"/>
        <v>4.82</v>
      </c>
      <c r="U3462" s="64" t="s">
        <v>75</v>
      </c>
      <c r="V3462" s="64">
        <v>1963</v>
      </c>
      <c r="W3462" s="64" t="s">
        <v>1536</v>
      </c>
      <c r="X3462" s="64" t="s">
        <v>2803</v>
      </c>
      <c r="Y3462" s="64" t="s">
        <v>9935</v>
      </c>
      <c r="Z3462" s="64">
        <v>100</v>
      </c>
      <c r="AA3462" s="64" t="s">
        <v>6283</v>
      </c>
      <c r="AB3462" s="64">
        <v>0</v>
      </c>
      <c r="AC3462" s="64" t="s">
        <v>2803</v>
      </c>
      <c r="AD3462" s="64" t="s">
        <v>62</v>
      </c>
      <c r="AE3462" s="64" t="s">
        <v>102</v>
      </c>
      <c r="AF3462" s="64"/>
      <c r="AG3462" s="485" t="s">
        <v>9936</v>
      </c>
      <c r="AH3462" s="161"/>
      <c r="AI3462" s="161"/>
      <c r="AJ3462" s="161"/>
    </row>
    <row r="3463" spans="1:36" s="75" customFormat="1" ht="63" hidden="1" customHeight="1" x14ac:dyDescent="0.2">
      <c r="A3463" s="36" t="s">
        <v>5144</v>
      </c>
      <c r="B3463" s="65" t="s">
        <v>116</v>
      </c>
      <c r="C3463" s="65" t="s">
        <v>36</v>
      </c>
      <c r="D3463" s="37">
        <v>41824</v>
      </c>
      <c r="E3463" s="73">
        <v>0.6875</v>
      </c>
      <c r="F3463" s="119">
        <v>41824</v>
      </c>
      <c r="G3463" s="73">
        <v>0.74652777777777779</v>
      </c>
      <c r="H3463" s="210">
        <f t="shared" si="122"/>
        <v>5.9027777781011537E-2</v>
      </c>
      <c r="I3463" s="65">
        <v>6</v>
      </c>
      <c r="J3463" s="65" t="s">
        <v>178</v>
      </c>
      <c r="K3463" s="65" t="s">
        <v>133</v>
      </c>
      <c r="L3463" s="65" t="s">
        <v>130</v>
      </c>
      <c r="M3463" s="65" t="s">
        <v>5253</v>
      </c>
      <c r="N3463" s="65" t="s">
        <v>103</v>
      </c>
      <c r="O3463" s="65" t="s">
        <v>66</v>
      </c>
      <c r="P3463" s="76" t="s">
        <v>5254</v>
      </c>
      <c r="Q3463" s="76" t="s">
        <v>5255</v>
      </c>
      <c r="R3463" s="65">
        <v>0.61</v>
      </c>
      <c r="S3463" s="65"/>
      <c r="T3463" s="135">
        <f t="shared" si="123"/>
        <v>0.61</v>
      </c>
      <c r="U3463" s="621" t="s">
        <v>86</v>
      </c>
      <c r="V3463" s="621">
        <v>1977</v>
      </c>
      <c r="W3463" s="621" t="s">
        <v>9937</v>
      </c>
      <c r="X3463" s="621" t="s">
        <v>2803</v>
      </c>
      <c r="Y3463" s="621" t="s">
        <v>9938</v>
      </c>
      <c r="Z3463" s="621">
        <v>100</v>
      </c>
      <c r="AA3463" s="621" t="s">
        <v>9939</v>
      </c>
      <c r="AB3463" s="621">
        <v>1</v>
      </c>
      <c r="AC3463" s="621" t="s">
        <v>2803</v>
      </c>
      <c r="AD3463" s="621" t="s">
        <v>49</v>
      </c>
      <c r="AE3463" s="621" t="s">
        <v>101</v>
      </c>
      <c r="AF3463" s="621" t="s">
        <v>97</v>
      </c>
      <c r="AG3463" s="485" t="s">
        <v>9940</v>
      </c>
      <c r="AH3463" s="161"/>
      <c r="AI3463" s="161"/>
      <c r="AJ3463" s="161"/>
    </row>
    <row r="3464" spans="1:36" ht="47.25" hidden="1" customHeight="1" x14ac:dyDescent="0.2">
      <c r="A3464" s="36" t="s">
        <v>5144</v>
      </c>
      <c r="B3464" s="65" t="s">
        <v>116</v>
      </c>
      <c r="C3464" s="65" t="s">
        <v>36</v>
      </c>
      <c r="D3464" s="37">
        <v>41824</v>
      </c>
      <c r="E3464" s="73">
        <v>0.76180555555555562</v>
      </c>
      <c r="F3464" s="119">
        <v>41824</v>
      </c>
      <c r="G3464" s="73">
        <v>0.76180555555555562</v>
      </c>
      <c r="H3464" s="210">
        <f t="shared" si="122"/>
        <v>0</v>
      </c>
      <c r="I3464" s="65">
        <v>2</v>
      </c>
      <c r="J3464" s="65" t="s">
        <v>178</v>
      </c>
      <c r="K3464" s="65" t="s">
        <v>132</v>
      </c>
      <c r="L3464" s="65" t="s">
        <v>130</v>
      </c>
      <c r="M3464" s="65" t="s">
        <v>230</v>
      </c>
      <c r="N3464" s="65" t="s">
        <v>103</v>
      </c>
      <c r="O3464" s="65" t="s">
        <v>66</v>
      </c>
      <c r="P3464" s="76" t="s">
        <v>5256</v>
      </c>
      <c r="Q3464" s="76" t="s">
        <v>5257</v>
      </c>
      <c r="R3464" s="65"/>
      <c r="S3464" s="65">
        <v>0.34</v>
      </c>
      <c r="T3464" s="135">
        <f t="shared" si="123"/>
        <v>0.34</v>
      </c>
      <c r="U3464" s="64" t="s">
        <v>75</v>
      </c>
      <c r="V3464" s="64">
        <v>1974</v>
      </c>
      <c r="W3464" s="64" t="s">
        <v>2286</v>
      </c>
      <c r="X3464" s="64" t="s">
        <v>2803</v>
      </c>
      <c r="Y3464" s="585" t="s">
        <v>9941</v>
      </c>
      <c r="Z3464" s="64">
        <v>100</v>
      </c>
      <c r="AA3464" s="64" t="s">
        <v>6415</v>
      </c>
      <c r="AB3464" s="64">
        <v>0</v>
      </c>
      <c r="AC3464" s="64" t="s">
        <v>2803</v>
      </c>
      <c r="AD3464" s="64" t="s">
        <v>48</v>
      </c>
      <c r="AE3464" s="64" t="s">
        <v>102</v>
      </c>
      <c r="AF3464" s="64"/>
      <c r="AG3464" s="64" t="s">
        <v>9921</v>
      </c>
      <c r="AH3464" s="161"/>
      <c r="AI3464" s="161"/>
      <c r="AJ3464" s="161"/>
    </row>
    <row r="3465" spans="1:36" ht="31.5" hidden="1" customHeight="1" x14ac:dyDescent="0.2">
      <c r="A3465" s="36" t="s">
        <v>5144</v>
      </c>
      <c r="B3465" s="65" t="s">
        <v>116</v>
      </c>
      <c r="C3465" s="65" t="s">
        <v>36</v>
      </c>
      <c r="D3465" s="37">
        <v>41824</v>
      </c>
      <c r="E3465" s="73"/>
      <c r="F3465" s="119">
        <v>41824</v>
      </c>
      <c r="G3465" s="73"/>
      <c r="H3465" s="210">
        <f t="shared" si="122"/>
        <v>0</v>
      </c>
      <c r="I3465" s="65">
        <v>39</v>
      </c>
      <c r="J3465" s="65"/>
      <c r="K3465" s="65"/>
      <c r="L3465" s="65" t="s">
        <v>130</v>
      </c>
      <c r="M3465" s="65" t="s">
        <v>5258</v>
      </c>
      <c r="N3465" s="65">
        <v>35</v>
      </c>
      <c r="O3465" s="65" t="s">
        <v>66</v>
      </c>
      <c r="P3465" s="76" t="s">
        <v>5259</v>
      </c>
      <c r="Q3465" s="76" t="s">
        <v>5260</v>
      </c>
      <c r="R3465" s="65"/>
      <c r="S3465" s="65">
        <v>10.53</v>
      </c>
      <c r="T3465" s="135">
        <f t="shared" si="123"/>
        <v>10.53</v>
      </c>
      <c r="U3465" s="64" t="s">
        <v>75</v>
      </c>
      <c r="V3465" s="64">
        <v>1966</v>
      </c>
      <c r="W3465" s="64" t="s">
        <v>6086</v>
      </c>
      <c r="X3465" s="64" t="s">
        <v>2803</v>
      </c>
      <c r="Y3465" s="64" t="s">
        <v>6316</v>
      </c>
      <c r="Z3465" s="64">
        <v>100</v>
      </c>
      <c r="AA3465" s="64" t="s">
        <v>6415</v>
      </c>
      <c r="AB3465" s="64">
        <v>0</v>
      </c>
      <c r="AC3465" s="64" t="s">
        <v>2803</v>
      </c>
      <c r="AD3465" s="64" t="s">
        <v>61</v>
      </c>
      <c r="AE3465" s="64" t="s">
        <v>102</v>
      </c>
      <c r="AF3465" s="64"/>
      <c r="AG3465" s="64" t="s">
        <v>9946</v>
      </c>
      <c r="AH3465" s="161"/>
      <c r="AI3465" s="161"/>
      <c r="AJ3465" s="161"/>
    </row>
    <row r="3466" spans="1:36" ht="31.5" hidden="1" customHeight="1" x14ac:dyDescent="0.2">
      <c r="A3466" s="36" t="s">
        <v>5144</v>
      </c>
      <c r="B3466" s="65" t="s">
        <v>116</v>
      </c>
      <c r="C3466" s="65" t="s">
        <v>36</v>
      </c>
      <c r="D3466" s="37">
        <v>41825</v>
      </c>
      <c r="E3466" s="73">
        <v>4.1666666666666664E-2</v>
      </c>
      <c r="F3466" s="119">
        <v>41825</v>
      </c>
      <c r="G3466" s="73">
        <v>0.15069444444444444</v>
      </c>
      <c r="H3466" s="210">
        <f t="shared" si="122"/>
        <v>0.10902777777664596</v>
      </c>
      <c r="I3466" s="65">
        <v>8</v>
      </c>
      <c r="J3466" s="65" t="s">
        <v>1652</v>
      </c>
      <c r="K3466" s="65" t="s">
        <v>134</v>
      </c>
      <c r="L3466" s="65" t="s">
        <v>130</v>
      </c>
      <c r="M3466" s="65" t="s">
        <v>1280</v>
      </c>
      <c r="N3466" s="65" t="s">
        <v>103</v>
      </c>
      <c r="O3466" s="65" t="s">
        <v>66</v>
      </c>
      <c r="P3466" s="76" t="s">
        <v>4488</v>
      </c>
      <c r="Q3466" s="74" t="s">
        <v>5263</v>
      </c>
      <c r="R3466" s="65">
        <v>6.53</v>
      </c>
      <c r="S3466" s="65"/>
      <c r="T3466" s="135">
        <f t="shared" si="123"/>
        <v>6.53</v>
      </c>
      <c r="U3466" s="64" t="s">
        <v>75</v>
      </c>
      <c r="V3466" s="64">
        <v>1984</v>
      </c>
      <c r="W3466" s="64" t="s">
        <v>9947</v>
      </c>
      <c r="X3466" s="64" t="s">
        <v>2803</v>
      </c>
      <c r="Y3466" s="64" t="s">
        <v>9948</v>
      </c>
      <c r="Z3466" s="64">
        <v>100</v>
      </c>
      <c r="AA3466" s="64" t="s">
        <v>6283</v>
      </c>
      <c r="AB3466" s="64">
        <v>0</v>
      </c>
      <c r="AC3466" s="64" t="s">
        <v>2803</v>
      </c>
      <c r="AD3466" s="64" t="s">
        <v>56</v>
      </c>
      <c r="AE3466" s="64" t="s">
        <v>101</v>
      </c>
      <c r="AF3466" s="64"/>
      <c r="AG3466" s="64"/>
      <c r="AH3466" s="161"/>
      <c r="AI3466" s="161"/>
      <c r="AJ3466" s="161"/>
    </row>
    <row r="3467" spans="1:36" ht="31.5" hidden="1" customHeight="1" x14ac:dyDescent="0.2">
      <c r="A3467" s="36" t="s">
        <v>5144</v>
      </c>
      <c r="B3467" s="65" t="s">
        <v>116</v>
      </c>
      <c r="C3467" s="120" t="s">
        <v>865</v>
      </c>
      <c r="D3467" s="37">
        <v>41825</v>
      </c>
      <c r="E3467" s="305">
        <v>0.30208333333333331</v>
      </c>
      <c r="F3467" s="304">
        <v>41825</v>
      </c>
      <c r="G3467" s="305">
        <v>0.30208333333333331</v>
      </c>
      <c r="H3467" s="306">
        <f t="shared" si="122"/>
        <v>0</v>
      </c>
      <c r="I3467" s="120">
        <v>329</v>
      </c>
      <c r="J3467" s="120"/>
      <c r="K3467" s="120" t="s">
        <v>132</v>
      </c>
      <c r="L3467" s="120" t="s">
        <v>125</v>
      </c>
      <c r="M3467" s="120" t="s">
        <v>5264</v>
      </c>
      <c r="N3467" s="120">
        <v>110</v>
      </c>
      <c r="O3467" s="120" t="s">
        <v>66</v>
      </c>
      <c r="P3467" s="303" t="s">
        <v>5265</v>
      </c>
      <c r="Q3467" s="303" t="s">
        <v>5266</v>
      </c>
      <c r="R3467" s="120"/>
      <c r="S3467" s="120">
        <v>137.5</v>
      </c>
      <c r="T3467" s="307">
        <f t="shared" si="123"/>
        <v>137.5</v>
      </c>
      <c r="U3467" s="64" t="s">
        <v>75</v>
      </c>
      <c r="V3467" s="64" t="s">
        <v>2803</v>
      </c>
      <c r="W3467" s="64" t="s">
        <v>2803</v>
      </c>
      <c r="X3467" s="64" t="s">
        <v>2803</v>
      </c>
      <c r="Y3467" s="64" t="s">
        <v>2803</v>
      </c>
      <c r="Z3467" s="64" t="s">
        <v>2803</v>
      </c>
      <c r="AA3467" s="64" t="s">
        <v>2803</v>
      </c>
      <c r="AB3467" s="64" t="s">
        <v>2803</v>
      </c>
      <c r="AC3467" s="64" t="s">
        <v>2803</v>
      </c>
      <c r="AD3467" s="64" t="s">
        <v>55</v>
      </c>
      <c r="AE3467" s="64" t="s">
        <v>102</v>
      </c>
      <c r="AF3467" s="64"/>
      <c r="AG3467" s="64" t="s">
        <v>7187</v>
      </c>
      <c r="AH3467" s="161"/>
      <c r="AI3467" s="161"/>
      <c r="AJ3467" s="161"/>
    </row>
    <row r="3468" spans="1:36" ht="409.5" hidden="1" customHeight="1" x14ac:dyDescent="0.2">
      <c r="A3468" s="36" t="s">
        <v>5144</v>
      </c>
      <c r="B3468" s="68" t="s">
        <v>116</v>
      </c>
      <c r="C3468" s="120" t="s">
        <v>36</v>
      </c>
      <c r="D3468" s="37">
        <v>41825</v>
      </c>
      <c r="E3468" s="305">
        <v>0.42152777777777778</v>
      </c>
      <c r="F3468" s="304">
        <v>41825</v>
      </c>
      <c r="G3468" s="305">
        <v>0.42152777777777778</v>
      </c>
      <c r="H3468" s="306">
        <f t="shared" si="122"/>
        <v>0</v>
      </c>
      <c r="I3468" s="120">
        <v>11</v>
      </c>
      <c r="J3468" s="120"/>
      <c r="K3468" s="120"/>
      <c r="L3468" s="120" t="s">
        <v>130</v>
      </c>
      <c r="M3468" s="120" t="s">
        <v>5267</v>
      </c>
      <c r="N3468" s="120">
        <v>35</v>
      </c>
      <c r="O3468" s="120" t="s">
        <v>66</v>
      </c>
      <c r="P3468" s="120" t="s">
        <v>5268</v>
      </c>
      <c r="Q3468" s="120" t="s">
        <v>5269</v>
      </c>
      <c r="R3468" s="120"/>
      <c r="S3468" s="120">
        <v>2.0699999999999998</v>
      </c>
      <c r="T3468" s="307">
        <f t="shared" si="123"/>
        <v>2.0699999999999998</v>
      </c>
      <c r="U3468" s="64" t="s">
        <v>75</v>
      </c>
      <c r="V3468" s="64">
        <v>1983</v>
      </c>
      <c r="W3468" s="64" t="s">
        <v>1268</v>
      </c>
      <c r="X3468" s="64" t="s">
        <v>2803</v>
      </c>
      <c r="Y3468" s="64" t="s">
        <v>6316</v>
      </c>
      <c r="Z3468" s="64">
        <v>100</v>
      </c>
      <c r="AA3468" s="64" t="s">
        <v>6415</v>
      </c>
      <c r="AB3468" s="64">
        <v>0</v>
      </c>
      <c r="AC3468" s="64" t="s">
        <v>2803</v>
      </c>
      <c r="AD3468" s="64" t="s">
        <v>62</v>
      </c>
      <c r="AE3468" s="64" t="s">
        <v>102</v>
      </c>
      <c r="AF3468" s="64"/>
      <c r="AG3468" s="64" t="s">
        <v>7187</v>
      </c>
      <c r="AH3468" s="161"/>
      <c r="AI3468" s="161"/>
      <c r="AJ3468" s="161"/>
    </row>
    <row r="3469" spans="1:36" ht="63" hidden="1" customHeight="1" x14ac:dyDescent="0.2">
      <c r="A3469" s="36" t="s">
        <v>5144</v>
      </c>
      <c r="B3469" s="68" t="s">
        <v>116</v>
      </c>
      <c r="C3469" s="120" t="s">
        <v>36</v>
      </c>
      <c r="D3469" s="37">
        <v>41825</v>
      </c>
      <c r="E3469" s="73">
        <v>0.56527777777777777</v>
      </c>
      <c r="F3469" s="304">
        <v>41825</v>
      </c>
      <c r="G3469" s="73">
        <v>0.56527777777777777</v>
      </c>
      <c r="H3469" s="210">
        <f t="shared" si="122"/>
        <v>0</v>
      </c>
      <c r="I3469" s="65">
        <v>1</v>
      </c>
      <c r="J3469" s="65" t="s">
        <v>178</v>
      </c>
      <c r="K3469" s="65" t="s">
        <v>132</v>
      </c>
      <c r="L3469" s="65" t="s">
        <v>128</v>
      </c>
      <c r="M3469" s="65" t="s">
        <v>5270</v>
      </c>
      <c r="N3469" s="65" t="s">
        <v>103</v>
      </c>
      <c r="O3469" s="65" t="s">
        <v>66</v>
      </c>
      <c r="P3469" s="65" t="s">
        <v>5271</v>
      </c>
      <c r="Q3469" s="65" t="s">
        <v>5272</v>
      </c>
      <c r="R3469" s="65"/>
      <c r="S3469" s="65">
        <v>0.03</v>
      </c>
      <c r="T3469" s="135">
        <f t="shared" si="123"/>
        <v>0.03</v>
      </c>
      <c r="U3469" s="64" t="s">
        <v>75</v>
      </c>
      <c r="V3469" s="64">
        <v>1984</v>
      </c>
      <c r="W3469" s="64" t="s">
        <v>9919</v>
      </c>
      <c r="X3469" s="64" t="s">
        <v>2803</v>
      </c>
      <c r="Y3469" s="585" t="s">
        <v>9920</v>
      </c>
      <c r="Z3469" s="64">
        <v>100</v>
      </c>
      <c r="AA3469" s="64" t="s">
        <v>6415</v>
      </c>
      <c r="AB3469" s="64">
        <v>0</v>
      </c>
      <c r="AC3469" s="64" t="s">
        <v>2803</v>
      </c>
      <c r="AD3469" s="64" t="s">
        <v>48</v>
      </c>
      <c r="AE3469" s="64" t="s">
        <v>102</v>
      </c>
      <c r="AF3469" s="64"/>
      <c r="AG3469" s="64" t="s">
        <v>9921</v>
      </c>
      <c r="AH3469" s="161"/>
      <c r="AI3469" s="161"/>
      <c r="AJ3469" s="161"/>
    </row>
    <row r="3470" spans="1:36" ht="63" hidden="1" customHeight="1" x14ac:dyDescent="0.2">
      <c r="A3470" s="36" t="s">
        <v>5144</v>
      </c>
      <c r="B3470" s="68" t="s">
        <v>116</v>
      </c>
      <c r="C3470" s="120" t="s">
        <v>36</v>
      </c>
      <c r="D3470" s="37">
        <v>41825</v>
      </c>
      <c r="E3470" s="73">
        <v>0.70763888888888893</v>
      </c>
      <c r="F3470" s="304">
        <v>41825</v>
      </c>
      <c r="G3470" s="73">
        <v>0.71875</v>
      </c>
      <c r="H3470" s="210">
        <f t="shared" si="122"/>
        <v>1.1111111110949423E-2</v>
      </c>
      <c r="I3470" s="65">
        <v>3</v>
      </c>
      <c r="J3470" s="65" t="s">
        <v>178</v>
      </c>
      <c r="K3470" s="65" t="s">
        <v>133</v>
      </c>
      <c r="L3470" s="65" t="s">
        <v>130</v>
      </c>
      <c r="M3470" s="65" t="s">
        <v>5273</v>
      </c>
      <c r="N3470" s="65" t="s">
        <v>103</v>
      </c>
      <c r="O3470" s="65" t="s">
        <v>66</v>
      </c>
      <c r="P3470" s="65" t="s">
        <v>5274</v>
      </c>
      <c r="Q3470" s="65" t="s">
        <v>5275</v>
      </c>
      <c r="R3470" s="65">
        <v>0.99</v>
      </c>
      <c r="S3470" s="65"/>
      <c r="T3470" s="135">
        <f t="shared" si="123"/>
        <v>0.99</v>
      </c>
      <c r="U3470" s="64" t="s">
        <v>84</v>
      </c>
      <c r="V3470" s="64">
        <v>1970</v>
      </c>
      <c r="W3470" s="64" t="s">
        <v>2294</v>
      </c>
      <c r="X3470" s="64" t="s">
        <v>2803</v>
      </c>
      <c r="Y3470" s="64" t="s">
        <v>9922</v>
      </c>
      <c r="Z3470" s="64">
        <v>100</v>
      </c>
      <c r="AA3470" s="64" t="s">
        <v>9923</v>
      </c>
      <c r="AB3470" s="64">
        <v>0</v>
      </c>
      <c r="AC3470" s="64" t="s">
        <v>2803</v>
      </c>
      <c r="AD3470" s="64" t="s">
        <v>60</v>
      </c>
      <c r="AE3470" s="64" t="s">
        <v>101</v>
      </c>
      <c r="AF3470" s="64"/>
      <c r="AG3470" s="64" t="s">
        <v>9924</v>
      </c>
      <c r="AH3470" s="161"/>
      <c r="AI3470" s="161"/>
      <c r="AJ3470" s="161"/>
    </row>
    <row r="3471" spans="1:36" ht="78.75" hidden="1" customHeight="1" x14ac:dyDescent="0.2">
      <c r="A3471" s="36" t="s">
        <v>5144</v>
      </c>
      <c r="B3471" s="68" t="s">
        <v>116</v>
      </c>
      <c r="C3471" s="120" t="s">
        <v>36</v>
      </c>
      <c r="D3471" s="37">
        <v>41825</v>
      </c>
      <c r="E3471" s="73">
        <v>0.71180555555555547</v>
      </c>
      <c r="F3471" s="304">
        <v>41825</v>
      </c>
      <c r="G3471" s="73">
        <v>0.77777777777777779</v>
      </c>
      <c r="H3471" s="210">
        <f t="shared" si="122"/>
        <v>6.5972222226264421E-2</v>
      </c>
      <c r="I3471" s="65">
        <v>4</v>
      </c>
      <c r="J3471" s="65" t="s">
        <v>178</v>
      </c>
      <c r="K3471" s="65" t="s">
        <v>134</v>
      </c>
      <c r="L3471" s="65" t="s">
        <v>128</v>
      </c>
      <c r="M3471" s="65" t="s">
        <v>1636</v>
      </c>
      <c r="N3471" s="65" t="s">
        <v>103</v>
      </c>
      <c r="O3471" s="65" t="s">
        <v>66</v>
      </c>
      <c r="P3471" s="65" t="s">
        <v>5276</v>
      </c>
      <c r="Q3471" s="65" t="s">
        <v>5277</v>
      </c>
      <c r="R3471" s="65">
        <v>1.72</v>
      </c>
      <c r="S3471" s="65"/>
      <c r="T3471" s="135">
        <f t="shared" si="123"/>
        <v>1.72</v>
      </c>
      <c r="U3471" s="64" t="s">
        <v>75</v>
      </c>
      <c r="V3471" s="64">
        <v>1994</v>
      </c>
      <c r="W3471" s="64" t="s">
        <v>2286</v>
      </c>
      <c r="X3471" s="64" t="s">
        <v>2803</v>
      </c>
      <c r="Y3471" s="585" t="s">
        <v>9925</v>
      </c>
      <c r="Z3471" s="64">
        <v>100</v>
      </c>
      <c r="AA3471" s="64" t="s">
        <v>6415</v>
      </c>
      <c r="AB3471" s="64">
        <v>0</v>
      </c>
      <c r="AC3471" s="64" t="s">
        <v>2803</v>
      </c>
      <c r="AD3471" s="64" t="s">
        <v>56</v>
      </c>
      <c r="AE3471" s="64" t="s">
        <v>101</v>
      </c>
      <c r="AF3471" s="64"/>
      <c r="AG3471" s="64"/>
      <c r="AH3471" s="161"/>
      <c r="AI3471" s="161"/>
      <c r="AJ3471" s="161"/>
    </row>
    <row r="3472" spans="1:36" ht="63" hidden="1" customHeight="1" x14ac:dyDescent="0.2">
      <c r="A3472" s="64" t="s">
        <v>5144</v>
      </c>
      <c r="B3472" s="68" t="s">
        <v>116</v>
      </c>
      <c r="C3472" s="120" t="s">
        <v>865</v>
      </c>
      <c r="D3472" s="37">
        <v>41831</v>
      </c>
      <c r="E3472" s="73">
        <v>0.81388888888888899</v>
      </c>
      <c r="F3472" s="304">
        <v>41831</v>
      </c>
      <c r="G3472" s="73">
        <v>0.81388888888888899</v>
      </c>
      <c r="H3472" s="210">
        <f t="shared" si="122"/>
        <v>0</v>
      </c>
      <c r="I3472" s="65">
        <v>46</v>
      </c>
      <c r="J3472" s="65" t="s">
        <v>4942</v>
      </c>
      <c r="K3472" s="65" t="s">
        <v>133</v>
      </c>
      <c r="L3472" s="65" t="s">
        <v>125</v>
      </c>
      <c r="M3472" s="65" t="s">
        <v>3745</v>
      </c>
      <c r="N3472" s="65">
        <v>110</v>
      </c>
      <c r="O3472" s="65" t="s">
        <v>66</v>
      </c>
      <c r="P3472" s="64" t="s">
        <v>5611</v>
      </c>
      <c r="Q3472" s="64" t="s">
        <v>5612</v>
      </c>
      <c r="R3472" s="65"/>
      <c r="S3472" s="65">
        <v>12.47</v>
      </c>
      <c r="T3472" s="135">
        <f t="shared" si="123"/>
        <v>12.47</v>
      </c>
      <c r="U3472" s="64" t="s">
        <v>75</v>
      </c>
      <c r="V3472" s="64" t="s">
        <v>2803</v>
      </c>
      <c r="W3472" s="64" t="s">
        <v>2803</v>
      </c>
      <c r="X3472" s="64" t="s">
        <v>2803</v>
      </c>
      <c r="Y3472" s="64" t="s">
        <v>2803</v>
      </c>
      <c r="Z3472" s="64" t="s">
        <v>2803</v>
      </c>
      <c r="AA3472" s="64" t="s">
        <v>2803</v>
      </c>
      <c r="AB3472" s="64" t="s">
        <v>2803</v>
      </c>
      <c r="AC3472" s="64" t="s">
        <v>2803</v>
      </c>
      <c r="AD3472" s="64" t="s">
        <v>55</v>
      </c>
      <c r="AE3472" s="64" t="s">
        <v>102</v>
      </c>
      <c r="AF3472" s="64"/>
      <c r="AG3472" s="64" t="s">
        <v>9926</v>
      </c>
      <c r="AH3472" s="161"/>
      <c r="AI3472" s="161"/>
      <c r="AJ3472" s="161"/>
    </row>
    <row r="3473" spans="1:36" ht="78.75" hidden="1" customHeight="1" x14ac:dyDescent="0.2">
      <c r="A3473" s="64" t="s">
        <v>5144</v>
      </c>
      <c r="B3473" s="68" t="s">
        <v>116</v>
      </c>
      <c r="C3473" s="120" t="s">
        <v>36</v>
      </c>
      <c r="D3473" s="37">
        <v>41832</v>
      </c>
      <c r="E3473" s="73">
        <v>0.51736111111111105</v>
      </c>
      <c r="F3473" s="304">
        <v>41832</v>
      </c>
      <c r="G3473" s="73">
        <v>0.53819444444444442</v>
      </c>
      <c r="H3473" s="210">
        <f t="shared" si="122"/>
        <v>2.0833333335758653E-2</v>
      </c>
      <c r="I3473" s="65">
        <v>8</v>
      </c>
      <c r="J3473" s="65" t="s">
        <v>178</v>
      </c>
      <c r="K3473" s="65" t="s">
        <v>134</v>
      </c>
      <c r="L3473" s="65" t="s">
        <v>130</v>
      </c>
      <c r="M3473" s="65" t="s">
        <v>5614</v>
      </c>
      <c r="N3473" s="65">
        <v>35</v>
      </c>
      <c r="O3473" s="65" t="s">
        <v>63</v>
      </c>
      <c r="P3473" s="76" t="s">
        <v>5615</v>
      </c>
      <c r="Q3473" s="76" t="s">
        <v>5616</v>
      </c>
      <c r="R3473" s="65">
        <v>1.5</v>
      </c>
      <c r="S3473" s="65"/>
      <c r="T3473" s="135">
        <f t="shared" si="123"/>
        <v>1.5</v>
      </c>
      <c r="U3473" s="65" t="s">
        <v>73</v>
      </c>
      <c r="V3473" s="65">
        <v>1970</v>
      </c>
      <c r="W3473" s="65" t="s">
        <v>9929</v>
      </c>
      <c r="X3473" s="65"/>
      <c r="Y3473" s="473" t="s">
        <v>9930</v>
      </c>
      <c r="Z3473" s="65">
        <v>100</v>
      </c>
      <c r="AA3473" s="473" t="s">
        <v>5419</v>
      </c>
      <c r="AB3473" s="65">
        <v>0</v>
      </c>
      <c r="AC3473" s="119">
        <v>41848</v>
      </c>
      <c r="AD3473" s="65" t="s">
        <v>56</v>
      </c>
      <c r="AE3473" s="65" t="s">
        <v>101</v>
      </c>
      <c r="AF3473" s="65"/>
      <c r="AG3473" s="65" t="s">
        <v>9931</v>
      </c>
      <c r="AH3473" s="161"/>
      <c r="AI3473" s="161"/>
      <c r="AJ3473" s="161"/>
    </row>
    <row r="3474" spans="1:36" s="6" customFormat="1" ht="252" hidden="1" customHeight="1" x14ac:dyDescent="0.2">
      <c r="A3474" s="64" t="s">
        <v>5144</v>
      </c>
      <c r="B3474" s="68" t="s">
        <v>116</v>
      </c>
      <c r="C3474" s="120" t="s">
        <v>36</v>
      </c>
      <c r="D3474" s="37">
        <v>41832</v>
      </c>
      <c r="E3474" s="73">
        <v>0.34722222222222227</v>
      </c>
      <c r="F3474" s="304">
        <v>41832</v>
      </c>
      <c r="G3474" s="73">
        <v>0.84166666666666667</v>
      </c>
      <c r="H3474" s="210">
        <f t="shared" si="122"/>
        <v>0.49444444444816327</v>
      </c>
      <c r="I3474" s="65">
        <v>11</v>
      </c>
      <c r="J3474" s="65" t="s">
        <v>146</v>
      </c>
      <c r="K3474" s="65" t="s">
        <v>134</v>
      </c>
      <c r="L3474" s="65" t="s">
        <v>125</v>
      </c>
      <c r="M3474" s="65" t="s">
        <v>285</v>
      </c>
      <c r="N3474" s="65" t="s">
        <v>103</v>
      </c>
      <c r="O3474" s="65" t="s">
        <v>66</v>
      </c>
      <c r="P3474" s="76" t="s">
        <v>5613</v>
      </c>
      <c r="Q3474" s="1263" t="s">
        <v>10163</v>
      </c>
      <c r="R3474" s="65">
        <v>23.45</v>
      </c>
      <c r="S3474" s="65"/>
      <c r="T3474" s="135">
        <f t="shared" si="123"/>
        <v>23.45</v>
      </c>
      <c r="U3474" s="64" t="s">
        <v>75</v>
      </c>
      <c r="V3474" s="64">
        <v>1954</v>
      </c>
      <c r="W3474" s="64" t="s">
        <v>1536</v>
      </c>
      <c r="X3474" s="64" t="s">
        <v>2803</v>
      </c>
      <c r="Y3474" s="64" t="s">
        <v>9927</v>
      </c>
      <c r="Z3474" s="64">
        <v>100</v>
      </c>
      <c r="AA3474" s="64" t="s">
        <v>6352</v>
      </c>
      <c r="AB3474" s="64">
        <v>0</v>
      </c>
      <c r="AC3474" s="64" t="s">
        <v>2803</v>
      </c>
      <c r="AD3474" s="64" t="s">
        <v>55</v>
      </c>
      <c r="AE3474" s="64" t="s">
        <v>101</v>
      </c>
      <c r="AF3474" s="64"/>
      <c r="AG3474" s="64" t="s">
        <v>9928</v>
      </c>
      <c r="AH3474" s="161"/>
      <c r="AI3474" s="161"/>
      <c r="AJ3474" s="161"/>
    </row>
    <row r="3475" spans="1:36" s="6" customFormat="1" ht="141.75" hidden="1" customHeight="1" x14ac:dyDescent="0.2">
      <c r="A3475" s="64" t="s">
        <v>5144</v>
      </c>
      <c r="B3475" s="68" t="s">
        <v>116</v>
      </c>
      <c r="C3475" s="120" t="s">
        <v>36</v>
      </c>
      <c r="D3475" s="37">
        <v>41832</v>
      </c>
      <c r="E3475" s="73">
        <v>0.54166666666666663</v>
      </c>
      <c r="F3475" s="304">
        <v>41832</v>
      </c>
      <c r="G3475" s="73">
        <v>0.57291666666666663</v>
      </c>
      <c r="H3475" s="210">
        <f t="shared" si="122"/>
        <v>3.125E-2</v>
      </c>
      <c r="I3475" s="65">
        <v>19</v>
      </c>
      <c r="J3475" s="65" t="s">
        <v>3883</v>
      </c>
      <c r="K3475" s="65" t="s">
        <v>133</v>
      </c>
      <c r="L3475" s="65" t="s">
        <v>130</v>
      </c>
      <c r="M3475" s="65" t="s">
        <v>3037</v>
      </c>
      <c r="N3475" s="65" t="s">
        <v>103</v>
      </c>
      <c r="O3475" s="65" t="s">
        <v>66</v>
      </c>
      <c r="P3475" s="76" t="s">
        <v>5617</v>
      </c>
      <c r="Q3475" s="1263" t="s">
        <v>5618</v>
      </c>
      <c r="R3475" s="65">
        <v>1.56</v>
      </c>
      <c r="S3475" s="65"/>
      <c r="T3475" s="135">
        <f t="shared" si="123"/>
        <v>1.56</v>
      </c>
      <c r="U3475" s="64" t="s">
        <v>75</v>
      </c>
      <c r="V3475" s="64">
        <v>1987</v>
      </c>
      <c r="W3475" s="64" t="s">
        <v>6105</v>
      </c>
      <c r="X3475" s="64" t="s">
        <v>2803</v>
      </c>
      <c r="Y3475" s="64" t="s">
        <v>9932</v>
      </c>
      <c r="Z3475" s="64">
        <v>100</v>
      </c>
      <c r="AA3475" s="64" t="s">
        <v>9933</v>
      </c>
      <c r="AB3475" s="64">
        <v>1</v>
      </c>
      <c r="AC3475" s="64" t="s">
        <v>2803</v>
      </c>
      <c r="AD3475" s="64" t="s">
        <v>62</v>
      </c>
      <c r="AE3475" s="64" t="s">
        <v>97</v>
      </c>
      <c r="AF3475" s="64"/>
      <c r="AG3475" s="64" t="s">
        <v>9934</v>
      </c>
      <c r="AH3475" s="161"/>
      <c r="AI3475" s="161"/>
      <c r="AJ3475" s="161"/>
    </row>
    <row r="3476" spans="1:36" s="6" customFormat="1" ht="173.25" hidden="1" customHeight="1" x14ac:dyDescent="0.2">
      <c r="A3476" s="64" t="s">
        <v>5144</v>
      </c>
      <c r="B3476" s="68" t="s">
        <v>116</v>
      </c>
      <c r="C3476" s="120" t="s">
        <v>36</v>
      </c>
      <c r="D3476" s="37">
        <v>41832</v>
      </c>
      <c r="E3476" s="73">
        <v>0.60416666666666663</v>
      </c>
      <c r="F3476" s="304">
        <v>41832</v>
      </c>
      <c r="G3476" s="73">
        <v>0.8041666666666667</v>
      </c>
      <c r="H3476" s="210">
        <f t="shared" si="122"/>
        <v>0.20000000000436557</v>
      </c>
      <c r="I3476" s="65">
        <v>19</v>
      </c>
      <c r="J3476" s="65" t="s">
        <v>3883</v>
      </c>
      <c r="K3476" s="65" t="s">
        <v>133</v>
      </c>
      <c r="L3476" s="65" t="s">
        <v>130</v>
      </c>
      <c r="M3476" s="65" t="s">
        <v>3037</v>
      </c>
      <c r="N3476" s="65" t="s">
        <v>103</v>
      </c>
      <c r="O3476" s="65" t="s">
        <v>66</v>
      </c>
      <c r="P3476" s="76" t="s">
        <v>5617</v>
      </c>
      <c r="Q3476" s="1263" t="s">
        <v>5619</v>
      </c>
      <c r="R3476" s="65">
        <v>7.07</v>
      </c>
      <c r="S3476" s="65"/>
      <c r="T3476" s="135">
        <f t="shared" si="123"/>
        <v>7.07</v>
      </c>
      <c r="U3476" s="68"/>
      <c r="V3476" s="68"/>
      <c r="W3476" s="68"/>
      <c r="X3476" s="68"/>
      <c r="Y3476" s="68"/>
      <c r="Z3476" s="68"/>
      <c r="AA3476" s="68"/>
      <c r="AB3476" s="68"/>
      <c r="AC3476" s="68"/>
      <c r="AD3476" s="68" t="s">
        <v>49</v>
      </c>
      <c r="AE3476" s="68"/>
      <c r="AF3476" s="68"/>
      <c r="AG3476" s="68"/>
      <c r="AH3476" s="161"/>
      <c r="AI3476" s="161"/>
      <c r="AJ3476" s="161"/>
    </row>
    <row r="3477" spans="1:36" s="6" customFormat="1" ht="31.5" hidden="1" customHeight="1" x14ac:dyDescent="0.2">
      <c r="A3477" s="64" t="s">
        <v>5144</v>
      </c>
      <c r="B3477" s="65" t="s">
        <v>116</v>
      </c>
      <c r="C3477" s="120" t="s">
        <v>865</v>
      </c>
      <c r="D3477" s="37">
        <v>41834</v>
      </c>
      <c r="E3477" s="73">
        <v>0.4236111111111111</v>
      </c>
      <c r="F3477" s="119">
        <v>41834</v>
      </c>
      <c r="G3477" s="73">
        <v>0.50069444444444444</v>
      </c>
      <c r="H3477" s="210">
        <f t="shared" si="122"/>
        <v>7.7083333337213844E-2</v>
      </c>
      <c r="I3477" s="65">
        <v>1</v>
      </c>
      <c r="J3477" s="65" t="s">
        <v>249</v>
      </c>
      <c r="K3477" s="65" t="s">
        <v>134</v>
      </c>
      <c r="L3477" s="65" t="s">
        <v>125</v>
      </c>
      <c r="M3477" s="65" t="s">
        <v>7180</v>
      </c>
      <c r="N3477" s="65" t="s">
        <v>103</v>
      </c>
      <c r="O3477" s="65" t="s">
        <v>66</v>
      </c>
      <c r="P3477" s="65" t="s">
        <v>7181</v>
      </c>
      <c r="Q3477" s="1274" t="s">
        <v>7182</v>
      </c>
      <c r="R3477" s="65">
        <v>1.06</v>
      </c>
      <c r="S3477" s="65"/>
      <c r="T3477" s="135">
        <f t="shared" si="123"/>
        <v>1.06</v>
      </c>
      <c r="U3477" s="70" t="s">
        <v>75</v>
      </c>
      <c r="V3477" s="70" t="s">
        <v>2803</v>
      </c>
      <c r="W3477" s="70" t="s">
        <v>2803</v>
      </c>
      <c r="X3477" s="70" t="s">
        <v>2803</v>
      </c>
      <c r="Y3477" s="70" t="s">
        <v>2803</v>
      </c>
      <c r="Z3477" s="70" t="s">
        <v>2803</v>
      </c>
      <c r="AA3477" s="70" t="s">
        <v>2803</v>
      </c>
      <c r="AB3477" s="70" t="s">
        <v>2803</v>
      </c>
      <c r="AC3477" s="70" t="s">
        <v>2803</v>
      </c>
      <c r="AD3477" s="70" t="s">
        <v>55</v>
      </c>
      <c r="AE3477" s="70" t="s">
        <v>102</v>
      </c>
      <c r="AF3477" s="70"/>
      <c r="AG3477" s="70" t="s">
        <v>7183</v>
      </c>
      <c r="AH3477" s="161"/>
      <c r="AI3477" s="161"/>
      <c r="AJ3477" s="161"/>
    </row>
    <row r="3478" spans="1:36" s="6" customFormat="1" ht="31.5" hidden="1" customHeight="1" x14ac:dyDescent="0.2">
      <c r="A3478" s="64" t="s">
        <v>5144</v>
      </c>
      <c r="B3478" s="68" t="s">
        <v>116</v>
      </c>
      <c r="C3478" s="65" t="s">
        <v>865</v>
      </c>
      <c r="D3478" s="37">
        <v>41835</v>
      </c>
      <c r="E3478" s="73">
        <v>0.88611111111111107</v>
      </c>
      <c r="F3478" s="119">
        <v>41835</v>
      </c>
      <c r="G3478" s="73">
        <v>0.88611111111111107</v>
      </c>
      <c r="H3478" s="210">
        <f t="shared" si="122"/>
        <v>0</v>
      </c>
      <c r="I3478" s="65">
        <v>36</v>
      </c>
      <c r="J3478" s="65" t="s">
        <v>237</v>
      </c>
      <c r="K3478" s="65" t="s">
        <v>132</v>
      </c>
      <c r="L3478" s="65" t="s">
        <v>125</v>
      </c>
      <c r="M3478" s="65" t="s">
        <v>7184</v>
      </c>
      <c r="N3478" s="65">
        <v>110</v>
      </c>
      <c r="O3478" s="65" t="s">
        <v>66</v>
      </c>
      <c r="P3478" s="76" t="s">
        <v>7185</v>
      </c>
      <c r="Q3478" s="1263" t="s">
        <v>7186</v>
      </c>
      <c r="R3478" s="65"/>
      <c r="S3478" s="65">
        <v>5.42</v>
      </c>
      <c r="T3478" s="135">
        <f t="shared" si="123"/>
        <v>5.42</v>
      </c>
      <c r="U3478" s="65" t="s">
        <v>75</v>
      </c>
      <c r="V3478" s="70" t="s">
        <v>2803</v>
      </c>
      <c r="W3478" s="70" t="s">
        <v>2803</v>
      </c>
      <c r="X3478" s="70" t="s">
        <v>2803</v>
      </c>
      <c r="Y3478" s="70" t="s">
        <v>2803</v>
      </c>
      <c r="Z3478" s="70" t="s">
        <v>2803</v>
      </c>
      <c r="AA3478" s="70" t="s">
        <v>2803</v>
      </c>
      <c r="AB3478" s="70" t="s">
        <v>2803</v>
      </c>
      <c r="AC3478" s="70" t="s">
        <v>2803</v>
      </c>
      <c r="AD3478" s="70" t="s">
        <v>55</v>
      </c>
      <c r="AE3478" s="70" t="s">
        <v>102</v>
      </c>
      <c r="AF3478" s="70"/>
      <c r="AG3478" s="70" t="s">
        <v>7187</v>
      </c>
      <c r="AH3478" s="161"/>
      <c r="AI3478" s="161"/>
      <c r="AJ3478" s="161"/>
    </row>
    <row r="3479" spans="1:36" s="6" customFormat="1" ht="31.5" hidden="1" customHeight="1" x14ac:dyDescent="0.2">
      <c r="A3479" s="64" t="s">
        <v>5144</v>
      </c>
      <c r="B3479" s="68" t="s">
        <v>116</v>
      </c>
      <c r="C3479" s="65" t="s">
        <v>865</v>
      </c>
      <c r="D3479" s="37">
        <v>41837</v>
      </c>
      <c r="E3479" s="73">
        <v>0.15069444444444444</v>
      </c>
      <c r="F3479" s="119">
        <v>41837</v>
      </c>
      <c r="G3479" s="73">
        <v>0.15069444444444444</v>
      </c>
      <c r="H3479" s="210">
        <f t="shared" si="122"/>
        <v>0</v>
      </c>
      <c r="I3479" s="65">
        <v>28</v>
      </c>
      <c r="J3479" s="65" t="s">
        <v>178</v>
      </c>
      <c r="K3479" s="65" t="s">
        <v>132</v>
      </c>
      <c r="L3479" s="65" t="s">
        <v>125</v>
      </c>
      <c r="M3479" s="65" t="s">
        <v>7188</v>
      </c>
      <c r="N3479" s="65">
        <v>35</v>
      </c>
      <c r="O3479" s="65" t="s">
        <v>66</v>
      </c>
      <c r="P3479" s="303" t="s">
        <v>7189</v>
      </c>
      <c r="Q3479" s="1692" t="s">
        <v>7190</v>
      </c>
      <c r="R3479" s="65"/>
      <c r="S3479" s="65">
        <v>6.07</v>
      </c>
      <c r="T3479" s="135">
        <f t="shared" si="123"/>
        <v>6.07</v>
      </c>
      <c r="U3479" s="65" t="s">
        <v>75</v>
      </c>
      <c r="V3479" s="70" t="s">
        <v>2803</v>
      </c>
      <c r="W3479" s="70" t="s">
        <v>2803</v>
      </c>
      <c r="X3479" s="70" t="s">
        <v>2803</v>
      </c>
      <c r="Y3479" s="70" t="s">
        <v>2803</v>
      </c>
      <c r="Z3479" s="70" t="s">
        <v>2803</v>
      </c>
      <c r="AA3479" s="70" t="s">
        <v>2803</v>
      </c>
      <c r="AB3479" s="70" t="s">
        <v>2803</v>
      </c>
      <c r="AC3479" s="70" t="s">
        <v>2803</v>
      </c>
      <c r="AD3479" s="70" t="s">
        <v>55</v>
      </c>
      <c r="AE3479" s="70" t="s">
        <v>102</v>
      </c>
      <c r="AF3479" s="70"/>
      <c r="AG3479" s="70" t="s">
        <v>7187</v>
      </c>
      <c r="AH3479" s="161"/>
      <c r="AI3479" s="161"/>
      <c r="AJ3479" s="161"/>
    </row>
    <row r="3480" spans="1:36" ht="31.5" hidden="1" customHeight="1" x14ac:dyDescent="0.2">
      <c r="A3480" s="190" t="s">
        <v>5144</v>
      </c>
      <c r="B3480" s="68" t="s">
        <v>116</v>
      </c>
      <c r="C3480" s="65" t="s">
        <v>36</v>
      </c>
      <c r="D3480" s="37">
        <v>41837</v>
      </c>
      <c r="E3480" s="73">
        <v>0.60138888888888886</v>
      </c>
      <c r="F3480" s="119">
        <v>41837</v>
      </c>
      <c r="G3480" s="73">
        <v>0.71944444444444444</v>
      </c>
      <c r="H3480" s="210">
        <f t="shared" si="122"/>
        <v>0.11805555555474712</v>
      </c>
      <c r="I3480" s="65">
        <v>4</v>
      </c>
      <c r="J3480" s="65" t="s">
        <v>4467</v>
      </c>
      <c r="K3480" s="65" t="s">
        <v>134</v>
      </c>
      <c r="L3480" s="65" t="s">
        <v>128</v>
      </c>
      <c r="M3480" s="65" t="s">
        <v>1636</v>
      </c>
      <c r="N3480" s="65" t="s">
        <v>103</v>
      </c>
      <c r="O3480" s="65" t="s">
        <v>66</v>
      </c>
      <c r="P3480" s="76" t="s">
        <v>7191</v>
      </c>
      <c r="Q3480" s="76" t="s">
        <v>7192</v>
      </c>
      <c r="R3480" s="65">
        <v>4.1399999999999997</v>
      </c>
      <c r="S3480" s="65"/>
      <c r="T3480" s="135">
        <f t="shared" si="123"/>
        <v>4.1399999999999997</v>
      </c>
      <c r="U3480" s="65" t="s">
        <v>75</v>
      </c>
      <c r="V3480" s="70" t="s">
        <v>2803</v>
      </c>
      <c r="W3480" s="70" t="s">
        <v>2803</v>
      </c>
      <c r="X3480" s="70" t="s">
        <v>2803</v>
      </c>
      <c r="Y3480" s="70" t="s">
        <v>2803</v>
      </c>
      <c r="Z3480" s="70" t="s">
        <v>2803</v>
      </c>
      <c r="AA3480" s="70" t="s">
        <v>2803</v>
      </c>
      <c r="AB3480" s="70" t="s">
        <v>2803</v>
      </c>
      <c r="AC3480" s="70" t="s">
        <v>2803</v>
      </c>
      <c r="AD3480" s="68" t="s">
        <v>49</v>
      </c>
      <c r="AE3480" s="68"/>
      <c r="AF3480" s="68"/>
      <c r="AG3480" s="68"/>
      <c r="AH3480" s="161"/>
      <c r="AI3480" s="161"/>
      <c r="AJ3480" s="161"/>
    </row>
    <row r="3481" spans="1:36" ht="126" hidden="1" customHeight="1" x14ac:dyDescent="0.2">
      <c r="A3481" s="190" t="s">
        <v>5144</v>
      </c>
      <c r="B3481" s="68" t="s">
        <v>116</v>
      </c>
      <c r="C3481" s="65" t="s">
        <v>36</v>
      </c>
      <c r="D3481" s="37">
        <v>41837</v>
      </c>
      <c r="E3481" s="73">
        <v>0.25555555555555559</v>
      </c>
      <c r="F3481" s="119">
        <v>41837</v>
      </c>
      <c r="G3481" s="73">
        <v>0.2638888888888889</v>
      </c>
      <c r="H3481" s="210">
        <f t="shared" si="122"/>
        <v>8.333333331393078E-3</v>
      </c>
      <c r="I3481" s="65">
        <v>6</v>
      </c>
      <c r="J3481" s="65" t="s">
        <v>178</v>
      </c>
      <c r="K3481" s="65" t="s">
        <v>133</v>
      </c>
      <c r="L3481" s="65" t="s">
        <v>130</v>
      </c>
      <c r="M3481" s="65" t="s">
        <v>7193</v>
      </c>
      <c r="N3481" s="65">
        <v>35</v>
      </c>
      <c r="O3481" s="65" t="s">
        <v>63</v>
      </c>
      <c r="P3481" s="303" t="s">
        <v>7194</v>
      </c>
      <c r="Q3481" s="303" t="s">
        <v>7195</v>
      </c>
      <c r="R3481" s="65">
        <v>3.26</v>
      </c>
      <c r="S3481" s="65"/>
      <c r="T3481" s="135">
        <f t="shared" si="123"/>
        <v>3.26</v>
      </c>
      <c r="U3481" s="584" t="s">
        <v>73</v>
      </c>
      <c r="V3481" s="584">
        <v>2011</v>
      </c>
      <c r="W3481" s="584" t="s">
        <v>9914</v>
      </c>
      <c r="X3481" s="584" t="s">
        <v>6422</v>
      </c>
      <c r="Y3481" s="473" t="s">
        <v>2696</v>
      </c>
      <c r="Z3481" s="584">
        <v>100</v>
      </c>
      <c r="AA3481" s="473" t="s">
        <v>6034</v>
      </c>
      <c r="AB3481" s="584">
        <v>0</v>
      </c>
      <c r="AC3481" s="626">
        <v>41416</v>
      </c>
      <c r="AD3481" s="584" t="s">
        <v>49</v>
      </c>
      <c r="AE3481" s="584" t="s">
        <v>97</v>
      </c>
      <c r="AF3481" s="584"/>
      <c r="AG3481" s="584" t="s">
        <v>9915</v>
      </c>
      <c r="AH3481" s="161"/>
      <c r="AI3481" s="161"/>
      <c r="AJ3481" s="161"/>
    </row>
    <row r="3482" spans="1:36" ht="31.5" hidden="1" customHeight="1" x14ac:dyDescent="0.2">
      <c r="A3482" s="190" t="s">
        <v>5144</v>
      </c>
      <c r="B3482" s="68" t="s">
        <v>116</v>
      </c>
      <c r="C3482" s="65" t="s">
        <v>36</v>
      </c>
      <c r="D3482" s="37">
        <v>41838</v>
      </c>
      <c r="E3482" s="73">
        <v>0.47569444444444442</v>
      </c>
      <c r="F3482" s="119">
        <v>41838</v>
      </c>
      <c r="G3482" s="73">
        <v>0.58680555555555558</v>
      </c>
      <c r="H3482" s="210">
        <f t="shared" si="122"/>
        <v>0.11111111110949423</v>
      </c>
      <c r="I3482" s="65">
        <v>2</v>
      </c>
      <c r="J3482" s="65" t="s">
        <v>178</v>
      </c>
      <c r="K3482" s="65" t="s">
        <v>133</v>
      </c>
      <c r="L3482" s="65" t="s">
        <v>127</v>
      </c>
      <c r="M3482" s="65" t="s">
        <v>2143</v>
      </c>
      <c r="N3482" s="65" t="s">
        <v>103</v>
      </c>
      <c r="O3482" s="65" t="s">
        <v>66</v>
      </c>
      <c r="P3482" s="76" t="s">
        <v>7196</v>
      </c>
      <c r="Q3482" s="76" t="s">
        <v>7197</v>
      </c>
      <c r="R3482" s="65">
        <v>23.42</v>
      </c>
      <c r="S3482" s="65"/>
      <c r="T3482" s="135">
        <f t="shared" si="123"/>
        <v>23.42</v>
      </c>
      <c r="U3482" s="65" t="s">
        <v>75</v>
      </c>
      <c r="V3482" s="65">
        <v>1963</v>
      </c>
      <c r="W3482" s="65" t="s">
        <v>2287</v>
      </c>
      <c r="X3482" s="65"/>
      <c r="Y3482" s="473" t="s">
        <v>6055</v>
      </c>
      <c r="Z3482" s="65">
        <v>100</v>
      </c>
      <c r="AA3482" s="473" t="s">
        <v>6034</v>
      </c>
      <c r="AB3482" s="65">
        <v>0</v>
      </c>
      <c r="AC3482" s="65"/>
      <c r="AD3482" s="65" t="s">
        <v>57</v>
      </c>
      <c r="AE3482" s="65" t="s">
        <v>102</v>
      </c>
      <c r="AF3482" s="65"/>
      <c r="AG3482" s="65" t="s">
        <v>9916</v>
      </c>
      <c r="AH3482" s="161"/>
      <c r="AI3482" s="161" t="s">
        <v>387</v>
      </c>
      <c r="AJ3482" s="161"/>
    </row>
    <row r="3483" spans="1:36" ht="78.75" hidden="1" customHeight="1" x14ac:dyDescent="0.2">
      <c r="A3483" s="190" t="s">
        <v>5144</v>
      </c>
      <c r="B3483" s="68" t="s">
        <v>116</v>
      </c>
      <c r="C3483" s="65" t="s">
        <v>36</v>
      </c>
      <c r="D3483" s="37">
        <v>41838</v>
      </c>
      <c r="E3483" s="73">
        <v>0.39583333333333331</v>
      </c>
      <c r="F3483" s="119">
        <v>41838</v>
      </c>
      <c r="G3483" s="73">
        <v>0.62291666666666667</v>
      </c>
      <c r="H3483" s="210">
        <f t="shared" si="122"/>
        <v>0.22708333333139308</v>
      </c>
      <c r="I3483" s="65">
        <v>2</v>
      </c>
      <c r="J3483" s="65" t="s">
        <v>4467</v>
      </c>
      <c r="K3483" s="65" t="s">
        <v>134</v>
      </c>
      <c r="L3483" s="65" t="s">
        <v>128</v>
      </c>
      <c r="M3483" s="68" t="s">
        <v>7198</v>
      </c>
      <c r="N3483" s="65" t="s">
        <v>103</v>
      </c>
      <c r="O3483" s="65" t="s">
        <v>66</v>
      </c>
      <c r="P3483" s="76" t="s">
        <v>7199</v>
      </c>
      <c r="Q3483" s="76" t="s">
        <v>7200</v>
      </c>
      <c r="R3483" s="65">
        <v>4.38</v>
      </c>
      <c r="S3483" s="65"/>
      <c r="T3483" s="135">
        <f t="shared" si="123"/>
        <v>4.38</v>
      </c>
      <c r="U3483" s="65" t="s">
        <v>75</v>
      </c>
      <c r="V3483" s="65">
        <v>1994</v>
      </c>
      <c r="W3483" s="65" t="s">
        <v>2286</v>
      </c>
      <c r="X3483" s="65"/>
      <c r="Y3483" s="473" t="s">
        <v>2671</v>
      </c>
      <c r="Z3483" s="65">
        <v>100</v>
      </c>
      <c r="AA3483" s="473" t="s">
        <v>6059</v>
      </c>
      <c r="AB3483" s="65">
        <v>0</v>
      </c>
      <c r="AC3483" s="65"/>
      <c r="AD3483" s="65" t="s">
        <v>56</v>
      </c>
      <c r="AE3483" s="65" t="s">
        <v>101</v>
      </c>
      <c r="AF3483" s="65" t="s">
        <v>102</v>
      </c>
      <c r="AG3483" s="65" t="s">
        <v>9917</v>
      </c>
      <c r="AH3483" s="161"/>
      <c r="AI3483" s="161"/>
      <c r="AJ3483" s="161"/>
    </row>
    <row r="3484" spans="1:36" ht="63.75" hidden="1" customHeight="1" x14ac:dyDescent="0.2">
      <c r="A3484" s="190" t="s">
        <v>5144</v>
      </c>
      <c r="B3484" s="68" t="s">
        <v>116</v>
      </c>
      <c r="C3484" s="65" t="s">
        <v>36</v>
      </c>
      <c r="D3484" s="37">
        <v>41840</v>
      </c>
      <c r="E3484" s="73">
        <v>3.125E-2</v>
      </c>
      <c r="F3484" s="119">
        <v>41840</v>
      </c>
      <c r="G3484" s="73">
        <v>9.7222222222222224E-2</v>
      </c>
      <c r="H3484" s="210">
        <f t="shared" si="122"/>
        <v>6.5972222218988463E-2</v>
      </c>
      <c r="I3484" s="65">
        <v>7</v>
      </c>
      <c r="J3484" s="65" t="s">
        <v>288</v>
      </c>
      <c r="K3484" s="65" t="s">
        <v>136</v>
      </c>
      <c r="L3484" s="65" t="s">
        <v>130</v>
      </c>
      <c r="M3484" s="76" t="s">
        <v>4824</v>
      </c>
      <c r="N3484" s="65">
        <v>35</v>
      </c>
      <c r="O3484" s="65" t="s">
        <v>63</v>
      </c>
      <c r="P3484" s="65" t="s">
        <v>7201</v>
      </c>
      <c r="Q3484" s="65" t="s">
        <v>7202</v>
      </c>
      <c r="R3484" s="65">
        <v>5.13</v>
      </c>
      <c r="S3484" s="65"/>
      <c r="T3484" s="135">
        <f t="shared" si="123"/>
        <v>5.13</v>
      </c>
      <c r="U3484" s="65" t="s">
        <v>87</v>
      </c>
      <c r="V3484" s="65">
        <v>1982</v>
      </c>
      <c r="W3484" s="65" t="s">
        <v>6913</v>
      </c>
      <c r="X3484" s="65"/>
      <c r="Y3484" s="119">
        <v>41835</v>
      </c>
      <c r="Z3484" s="65">
        <v>100</v>
      </c>
      <c r="AA3484" s="473" t="s">
        <v>5419</v>
      </c>
      <c r="AB3484" s="65">
        <v>0</v>
      </c>
      <c r="AC3484" s="119">
        <v>41835</v>
      </c>
      <c r="AD3484" s="65" t="s">
        <v>60</v>
      </c>
      <c r="AE3484" s="65" t="s">
        <v>101</v>
      </c>
      <c r="AF3484" s="65" t="s">
        <v>97</v>
      </c>
      <c r="AG3484" s="65" t="s">
        <v>9918</v>
      </c>
      <c r="AH3484" s="161"/>
      <c r="AI3484" s="161"/>
      <c r="AJ3484" s="161"/>
    </row>
    <row r="3485" spans="1:36" ht="31.5" hidden="1" customHeight="1" x14ac:dyDescent="0.2">
      <c r="A3485" s="190" t="s">
        <v>5144</v>
      </c>
      <c r="B3485" s="77" t="s">
        <v>116</v>
      </c>
      <c r="C3485" s="64" t="s">
        <v>36</v>
      </c>
      <c r="D3485" s="37">
        <v>41841</v>
      </c>
      <c r="E3485" s="500">
        <v>0.64583333333333337</v>
      </c>
      <c r="F3485" s="461">
        <v>41841</v>
      </c>
      <c r="G3485" s="500">
        <v>0.75624999999999998</v>
      </c>
      <c r="H3485" s="210">
        <f t="shared" si="122"/>
        <v>0.11041666666278616</v>
      </c>
      <c r="I3485" s="64">
        <v>10</v>
      </c>
      <c r="J3485" s="64" t="s">
        <v>4467</v>
      </c>
      <c r="K3485" s="64" t="s">
        <v>133</v>
      </c>
      <c r="L3485" s="64" t="s">
        <v>130</v>
      </c>
      <c r="M3485" s="76" t="s">
        <v>230</v>
      </c>
      <c r="N3485" s="64" t="s">
        <v>103</v>
      </c>
      <c r="O3485" s="64" t="s">
        <v>66</v>
      </c>
      <c r="P3485" s="76" t="s">
        <v>7385</v>
      </c>
      <c r="Q3485" s="74" t="s">
        <v>7386</v>
      </c>
      <c r="R3485" s="64">
        <v>32.11</v>
      </c>
      <c r="S3485" s="64"/>
      <c r="T3485" s="135">
        <f t="shared" si="123"/>
        <v>32.11</v>
      </c>
      <c r="U3485" s="584" t="s">
        <v>75</v>
      </c>
      <c r="V3485" s="584">
        <v>1978</v>
      </c>
      <c r="W3485" s="584" t="s">
        <v>2286</v>
      </c>
      <c r="X3485" s="584"/>
      <c r="Y3485" s="584" t="s">
        <v>9911</v>
      </c>
      <c r="Z3485" s="584">
        <v>100</v>
      </c>
      <c r="AA3485" s="584">
        <v>2015</v>
      </c>
      <c r="AB3485" s="584">
        <v>0</v>
      </c>
      <c r="AC3485" s="584"/>
      <c r="AD3485" s="584" t="s">
        <v>56</v>
      </c>
      <c r="AE3485" s="584" t="s">
        <v>101</v>
      </c>
      <c r="AF3485" s="584" t="s">
        <v>97</v>
      </c>
      <c r="AG3485" s="584" t="s">
        <v>9912</v>
      </c>
      <c r="AH3485" s="161"/>
      <c r="AI3485" s="161"/>
      <c r="AJ3485" s="161"/>
    </row>
    <row r="3486" spans="1:36" ht="31.5" hidden="1" customHeight="1" x14ac:dyDescent="0.2">
      <c r="A3486" s="190" t="s">
        <v>5144</v>
      </c>
      <c r="B3486" s="77" t="s">
        <v>116</v>
      </c>
      <c r="C3486" s="64" t="s">
        <v>36</v>
      </c>
      <c r="D3486" s="37">
        <v>41846</v>
      </c>
      <c r="E3486" s="500">
        <v>0.52777777777777779</v>
      </c>
      <c r="F3486" s="461">
        <v>41846</v>
      </c>
      <c r="G3486" s="500">
        <v>0.52777777777777779</v>
      </c>
      <c r="H3486" s="210">
        <v>0</v>
      </c>
      <c r="I3486" s="64">
        <v>4</v>
      </c>
      <c r="J3486" s="64" t="s">
        <v>4467</v>
      </c>
      <c r="K3486" s="64" t="s">
        <v>132</v>
      </c>
      <c r="L3486" s="64" t="s">
        <v>130</v>
      </c>
      <c r="M3486" s="64" t="s">
        <v>4454</v>
      </c>
      <c r="N3486" s="64" t="s">
        <v>103</v>
      </c>
      <c r="O3486" s="64" t="s">
        <v>66</v>
      </c>
      <c r="P3486" s="64" t="s">
        <v>4455</v>
      </c>
      <c r="Q3486" s="64" t="s">
        <v>7514</v>
      </c>
      <c r="R3486" s="64"/>
      <c r="S3486" s="64">
        <v>1.3</v>
      </c>
      <c r="T3486" s="135">
        <f t="shared" si="123"/>
        <v>1.3</v>
      </c>
      <c r="U3486" s="64" t="s">
        <v>75</v>
      </c>
      <c r="V3486" s="64">
        <v>1979</v>
      </c>
      <c r="W3486" s="64" t="s">
        <v>171</v>
      </c>
      <c r="X3486" s="64"/>
      <c r="Y3486" s="473" t="s">
        <v>2671</v>
      </c>
      <c r="Z3486" s="65">
        <v>100</v>
      </c>
      <c r="AA3486" s="473" t="s">
        <v>6059</v>
      </c>
      <c r="AB3486" s="64">
        <v>0</v>
      </c>
      <c r="AC3486" s="64"/>
      <c r="AD3486" s="64" t="s">
        <v>61</v>
      </c>
      <c r="AE3486" s="64" t="s">
        <v>102</v>
      </c>
      <c r="AF3486" s="64"/>
      <c r="AG3486" s="64" t="s">
        <v>9913</v>
      </c>
      <c r="AH3486" s="161"/>
      <c r="AI3486" s="161"/>
      <c r="AJ3486" s="161"/>
    </row>
    <row r="3487" spans="1:36" ht="78.75" hidden="1" customHeight="1" x14ac:dyDescent="0.2">
      <c r="A3487" s="64" t="s">
        <v>5144</v>
      </c>
      <c r="B3487" s="64" t="s">
        <v>116</v>
      </c>
      <c r="C3487" s="64" t="s">
        <v>865</v>
      </c>
      <c r="D3487" s="37">
        <v>41848</v>
      </c>
      <c r="E3487" s="500">
        <v>0.21527777777777779</v>
      </c>
      <c r="F3487" s="461">
        <v>41848</v>
      </c>
      <c r="G3487" s="500">
        <v>0.21527777777777779</v>
      </c>
      <c r="H3487" s="210">
        <f t="shared" ref="H3487:H3495" si="124">(F3487+G3487)-(D3487+E3487)</f>
        <v>0</v>
      </c>
      <c r="I3487" s="64">
        <v>41</v>
      </c>
      <c r="J3487" s="64" t="s">
        <v>7515</v>
      </c>
      <c r="K3487" s="64" t="s">
        <v>132</v>
      </c>
      <c r="L3487" s="64" t="s">
        <v>125</v>
      </c>
      <c r="M3487" s="64" t="s">
        <v>7516</v>
      </c>
      <c r="N3487" s="64">
        <v>110</v>
      </c>
      <c r="O3487" s="64" t="s">
        <v>66</v>
      </c>
      <c r="P3487" s="64" t="s">
        <v>7517</v>
      </c>
      <c r="Q3487" s="64" t="s">
        <v>7518</v>
      </c>
      <c r="R3487" s="64"/>
      <c r="S3487" s="64">
        <v>3.17</v>
      </c>
      <c r="T3487" s="135">
        <f t="shared" si="123"/>
        <v>3.17</v>
      </c>
      <c r="U3487" s="376" t="s">
        <v>75</v>
      </c>
      <c r="V3487" s="490"/>
      <c r="W3487" s="490"/>
      <c r="X3487" s="490"/>
      <c r="Y3487" s="490"/>
      <c r="Z3487" s="490"/>
      <c r="AA3487" s="490"/>
      <c r="AB3487" s="490"/>
      <c r="AC3487" s="490"/>
      <c r="AD3487" s="490" t="s">
        <v>55</v>
      </c>
      <c r="AE3487" s="65" t="s">
        <v>102</v>
      </c>
      <c r="AF3487" s="65"/>
      <c r="AG3487" s="70" t="s">
        <v>7187</v>
      </c>
      <c r="AH3487" s="161"/>
      <c r="AI3487" s="161"/>
      <c r="AJ3487" s="161"/>
    </row>
    <row r="3488" spans="1:36" ht="78.75" hidden="1" customHeight="1" x14ac:dyDescent="0.2">
      <c r="A3488" s="64" t="s">
        <v>5144</v>
      </c>
      <c r="B3488" s="64" t="s">
        <v>116</v>
      </c>
      <c r="C3488" s="512" t="s">
        <v>865</v>
      </c>
      <c r="D3488" s="37">
        <v>41849</v>
      </c>
      <c r="E3488" s="500">
        <v>0.43055555555555558</v>
      </c>
      <c r="F3488" s="1549">
        <v>41849</v>
      </c>
      <c r="G3488" s="500">
        <v>0.43055555555555558</v>
      </c>
      <c r="H3488" s="1195">
        <f t="shared" si="124"/>
        <v>0</v>
      </c>
      <c r="I3488" s="64">
        <v>67</v>
      </c>
      <c r="J3488" s="64" t="s">
        <v>4942</v>
      </c>
      <c r="K3488" s="515" t="s">
        <v>132</v>
      </c>
      <c r="L3488" s="515" t="s">
        <v>125</v>
      </c>
      <c r="M3488" s="64" t="s">
        <v>7553</v>
      </c>
      <c r="N3488" s="515">
        <v>110</v>
      </c>
      <c r="O3488" s="64" t="s">
        <v>66</v>
      </c>
      <c r="P3488" s="64" t="s">
        <v>7554</v>
      </c>
      <c r="Q3488" s="64" t="s">
        <v>7555</v>
      </c>
      <c r="R3488" s="64"/>
      <c r="S3488" s="64">
        <v>18.899999999999999</v>
      </c>
      <c r="T3488" s="135">
        <f t="shared" si="123"/>
        <v>18.899999999999999</v>
      </c>
      <c r="U3488" s="407" t="s">
        <v>75</v>
      </c>
      <c r="V3488" s="490"/>
      <c r="W3488" s="490"/>
      <c r="X3488" s="490"/>
      <c r="Y3488" s="490"/>
      <c r="Z3488" s="490"/>
      <c r="AA3488" s="490"/>
      <c r="AB3488" s="490"/>
      <c r="AC3488" s="1434"/>
      <c r="AD3488" s="65" t="s">
        <v>55</v>
      </c>
      <c r="AE3488" s="65" t="s">
        <v>102</v>
      </c>
      <c r="AF3488" s="1448"/>
      <c r="AG3488" s="1006" t="s">
        <v>7187</v>
      </c>
      <c r="AH3488" s="64"/>
      <c r="AI3488" s="161"/>
      <c r="AJ3488" s="161"/>
    </row>
    <row r="3489" spans="1:113" ht="94.5" hidden="1" customHeight="1" x14ac:dyDescent="0.2">
      <c r="A3489" s="64" t="s">
        <v>5144</v>
      </c>
      <c r="B3489" s="64" t="s">
        <v>116</v>
      </c>
      <c r="C3489" s="512" t="s">
        <v>865</v>
      </c>
      <c r="D3489" s="461">
        <v>41850</v>
      </c>
      <c r="E3489" s="500">
        <v>0.54861111111111105</v>
      </c>
      <c r="F3489" s="461">
        <v>41850</v>
      </c>
      <c r="G3489" s="500">
        <v>0.54861111111111105</v>
      </c>
      <c r="H3489" s="210">
        <f t="shared" si="124"/>
        <v>0</v>
      </c>
      <c r="I3489" s="64">
        <v>5</v>
      </c>
      <c r="J3489" s="64"/>
      <c r="K3489" s="515" t="s">
        <v>132</v>
      </c>
      <c r="L3489" s="515" t="s">
        <v>125</v>
      </c>
      <c r="M3489" s="64" t="s">
        <v>7581</v>
      </c>
      <c r="N3489" s="64">
        <v>110</v>
      </c>
      <c r="O3489" s="64" t="s">
        <v>66</v>
      </c>
      <c r="P3489" s="64" t="s">
        <v>7582</v>
      </c>
      <c r="Q3489" s="64" t="s">
        <v>7583</v>
      </c>
      <c r="R3489" s="64"/>
      <c r="S3489" s="64">
        <v>1.85</v>
      </c>
      <c r="T3489" s="135">
        <f t="shared" si="123"/>
        <v>1.85</v>
      </c>
      <c r="U3489" s="376" t="s">
        <v>75</v>
      </c>
      <c r="V3489" s="490"/>
      <c r="W3489" s="490"/>
      <c r="X3489" s="490"/>
      <c r="Y3489" s="490"/>
      <c r="Z3489" s="490"/>
      <c r="AA3489" s="490"/>
      <c r="AB3489" s="490"/>
      <c r="AC3489" s="490"/>
      <c r="AD3489" s="490" t="s">
        <v>55</v>
      </c>
      <c r="AE3489" s="65" t="s">
        <v>102</v>
      </c>
      <c r="AF3489" s="1004"/>
      <c r="AG3489" s="1435" t="s">
        <v>7187</v>
      </c>
      <c r="AH3489" s="64"/>
      <c r="AI3489" s="161"/>
      <c r="AJ3489" s="161"/>
    </row>
    <row r="3490" spans="1:113" ht="31.5" hidden="1" customHeight="1" x14ac:dyDescent="0.2">
      <c r="A3490" s="1105" t="s">
        <v>5144</v>
      </c>
      <c r="B3490" s="1105" t="s">
        <v>116</v>
      </c>
      <c r="C3490" s="767" t="s">
        <v>36</v>
      </c>
      <c r="D3490" s="1501">
        <v>41851</v>
      </c>
      <c r="E3490" s="1541">
        <v>0.27777777777777779</v>
      </c>
      <c r="F3490" s="1501">
        <v>41851</v>
      </c>
      <c r="G3490" s="1541">
        <v>0.33402777777777781</v>
      </c>
      <c r="H3490" s="1570">
        <f t="shared" si="124"/>
        <v>5.6249999994179234E-2</v>
      </c>
      <c r="I3490" s="1582">
        <v>1</v>
      </c>
      <c r="J3490" s="1105" t="s">
        <v>178</v>
      </c>
      <c r="K3490" s="1596" t="s">
        <v>133</v>
      </c>
      <c r="L3490" s="192" t="s">
        <v>130</v>
      </c>
      <c r="M3490" s="192" t="s">
        <v>4492</v>
      </c>
      <c r="N3490" s="192" t="s">
        <v>103</v>
      </c>
      <c r="O3490" s="192" t="s">
        <v>66</v>
      </c>
      <c r="P3490" s="192" t="s">
        <v>7584</v>
      </c>
      <c r="Q3490" s="192" t="s">
        <v>7585</v>
      </c>
      <c r="R3490" s="192">
        <v>0.73</v>
      </c>
      <c r="S3490" s="1596"/>
      <c r="T3490" s="1765">
        <f t="shared" si="123"/>
        <v>0.73</v>
      </c>
      <c r="U3490" s="64" t="s">
        <v>77</v>
      </c>
      <c r="V3490" s="64">
        <v>1997</v>
      </c>
      <c r="W3490" s="154" t="s">
        <v>5041</v>
      </c>
      <c r="X3490" s="154"/>
      <c r="Y3490" s="154" t="s">
        <v>9907</v>
      </c>
      <c r="Z3490" s="154">
        <v>100</v>
      </c>
      <c r="AA3490" s="1886" t="s">
        <v>9908</v>
      </c>
      <c r="AB3490" s="154">
        <v>0</v>
      </c>
      <c r="AC3490" s="563"/>
      <c r="AD3490" s="64" t="s">
        <v>61</v>
      </c>
      <c r="AE3490" s="563" t="s">
        <v>101</v>
      </c>
      <c r="AF3490" s="563"/>
      <c r="AG3490" s="676" t="s">
        <v>9909</v>
      </c>
      <c r="AH3490" s="64"/>
      <c r="AI3490" s="161"/>
      <c r="AJ3490" s="161"/>
    </row>
    <row r="3491" spans="1:113" s="75" customFormat="1" ht="153" hidden="1" x14ac:dyDescent="0.2">
      <c r="A3491" s="671" t="s">
        <v>5144</v>
      </c>
      <c r="B3491" s="671" t="s">
        <v>116</v>
      </c>
      <c r="C3491" s="671" t="s">
        <v>865</v>
      </c>
      <c r="D3491" s="763">
        <v>41851</v>
      </c>
      <c r="E3491" s="764">
        <v>0.77430555555555547</v>
      </c>
      <c r="F3491" s="763">
        <v>41851</v>
      </c>
      <c r="G3491" s="764">
        <v>0.78055555555555556</v>
      </c>
      <c r="H3491" s="765">
        <f t="shared" si="124"/>
        <v>6.2499999985448085E-3</v>
      </c>
      <c r="I3491" s="671">
        <v>27</v>
      </c>
      <c r="J3491" s="671" t="s">
        <v>7586</v>
      </c>
      <c r="K3491" s="671" t="s">
        <v>133</v>
      </c>
      <c r="L3491" s="671" t="s">
        <v>125</v>
      </c>
      <c r="M3491" s="671" t="s">
        <v>7587</v>
      </c>
      <c r="N3491" s="671">
        <v>110</v>
      </c>
      <c r="O3491" s="671" t="s">
        <v>66</v>
      </c>
      <c r="P3491" s="671" t="s">
        <v>7588</v>
      </c>
      <c r="Q3491" s="671" t="s">
        <v>7589</v>
      </c>
      <c r="R3491" s="671">
        <v>1.82</v>
      </c>
      <c r="S3491" s="671"/>
      <c r="T3491" s="766">
        <f t="shared" si="123"/>
        <v>1.82</v>
      </c>
      <c r="U3491" s="688" t="s">
        <v>75</v>
      </c>
      <c r="V3491" s="688"/>
      <c r="W3491" s="688"/>
      <c r="X3491" s="688"/>
      <c r="Y3491" s="688"/>
      <c r="Z3491" s="688"/>
      <c r="AA3491" s="688"/>
      <c r="AB3491" s="688"/>
      <c r="AC3491" s="688"/>
      <c r="AD3491" s="688" t="s">
        <v>55</v>
      </c>
      <c r="AE3491" s="688" t="s">
        <v>102</v>
      </c>
      <c r="AF3491" s="688"/>
      <c r="AG3491" s="849" t="s">
        <v>9910</v>
      </c>
      <c r="AH3491" s="671"/>
      <c r="AI3491" s="671"/>
      <c r="AJ3491" s="671"/>
      <c r="AK3491" s="161"/>
      <c r="AL3491" s="69"/>
      <c r="AM3491" s="69"/>
      <c r="AN3491" s="69"/>
      <c r="AO3491" s="69"/>
      <c r="AP3491" s="69"/>
      <c r="AQ3491" s="69"/>
      <c r="AR3491" s="69"/>
      <c r="AS3491" s="69"/>
      <c r="AT3491" s="69"/>
      <c r="AU3491" s="69"/>
      <c r="AV3491" s="69"/>
      <c r="AW3491" s="69"/>
      <c r="AX3491" s="69"/>
      <c r="AY3491" s="69"/>
      <c r="AZ3491" s="69"/>
      <c r="BA3491" s="69"/>
      <c r="BB3491" s="69"/>
      <c r="BC3491" s="69"/>
      <c r="BD3491" s="69"/>
      <c r="BE3491" s="69"/>
      <c r="BF3491" s="69"/>
      <c r="BG3491" s="69"/>
      <c r="BH3491" s="69"/>
      <c r="BI3491" s="69"/>
      <c r="BJ3491" s="69"/>
      <c r="BK3491" s="69"/>
      <c r="BL3491" s="69"/>
      <c r="BM3491" s="69"/>
      <c r="BN3491" s="69"/>
      <c r="BO3491" s="69"/>
      <c r="BP3491" s="69"/>
      <c r="BQ3491" s="69"/>
      <c r="BR3491" s="69"/>
      <c r="BS3491" s="69"/>
      <c r="BT3491" s="69"/>
      <c r="BU3491" s="69"/>
      <c r="BV3491" s="69"/>
      <c r="BW3491" s="69"/>
      <c r="BX3491" s="69"/>
      <c r="BY3491" s="69"/>
      <c r="BZ3491" s="69"/>
      <c r="CA3491" s="69"/>
      <c r="CB3491" s="69"/>
      <c r="CC3491" s="69"/>
      <c r="CD3491" s="69"/>
      <c r="CE3491" s="69"/>
      <c r="CF3491" s="69"/>
      <c r="CG3491" s="69"/>
      <c r="CH3491" s="69"/>
      <c r="CI3491" s="69"/>
      <c r="CJ3491" s="69"/>
      <c r="CK3491" s="69"/>
      <c r="CL3491" s="69"/>
      <c r="CM3491" s="69"/>
      <c r="CN3491" s="69"/>
      <c r="CO3491" s="69"/>
      <c r="CP3491" s="69"/>
      <c r="CQ3491" s="69"/>
      <c r="CR3491" s="69"/>
      <c r="CS3491" s="69"/>
      <c r="CT3491" s="69"/>
      <c r="CU3491" s="69"/>
      <c r="CV3491" s="69"/>
      <c r="CW3491" s="69"/>
      <c r="CX3491" s="69"/>
      <c r="CY3491" s="69"/>
      <c r="CZ3491" s="69"/>
      <c r="DA3491" s="69"/>
      <c r="DB3491" s="69"/>
      <c r="DC3491" s="69"/>
      <c r="DD3491" s="69"/>
      <c r="DE3491" s="69"/>
      <c r="DF3491" s="69"/>
      <c r="DG3491" s="69"/>
      <c r="DH3491" s="69"/>
      <c r="DI3491" s="69"/>
    </row>
    <row r="3492" spans="1:113" s="75" customFormat="1" ht="51" hidden="1" x14ac:dyDescent="0.2">
      <c r="A3492" s="671" t="s">
        <v>5144</v>
      </c>
      <c r="B3492" s="671" t="s">
        <v>116</v>
      </c>
      <c r="C3492" s="671" t="s">
        <v>36</v>
      </c>
      <c r="D3492" s="763">
        <v>41851</v>
      </c>
      <c r="E3492" s="764">
        <v>0.90208333333333324</v>
      </c>
      <c r="F3492" s="763">
        <v>41852</v>
      </c>
      <c r="G3492" s="764">
        <v>0.10277777777777779</v>
      </c>
      <c r="H3492" s="765">
        <f t="shared" si="124"/>
        <v>0.20069444444379769</v>
      </c>
      <c r="I3492" s="671">
        <v>6</v>
      </c>
      <c r="J3492" s="671" t="s">
        <v>4467</v>
      </c>
      <c r="K3492" s="671" t="s">
        <v>134</v>
      </c>
      <c r="L3492" s="671" t="s">
        <v>130</v>
      </c>
      <c r="M3492" s="671" t="s">
        <v>1804</v>
      </c>
      <c r="N3492" s="671" t="s">
        <v>103</v>
      </c>
      <c r="O3492" s="671" t="s">
        <v>66</v>
      </c>
      <c r="P3492" s="768" t="s">
        <v>1805</v>
      </c>
      <c r="Q3492" s="769" t="s">
        <v>7651</v>
      </c>
      <c r="R3492" s="671">
        <v>4.6399999999999997</v>
      </c>
      <c r="S3492" s="671"/>
      <c r="T3492" s="766">
        <f t="shared" si="123"/>
        <v>4.6399999999999997</v>
      </c>
      <c r="U3492" s="671" t="s">
        <v>75</v>
      </c>
      <c r="V3492" s="671">
        <v>1985</v>
      </c>
      <c r="W3492" s="671" t="s">
        <v>2286</v>
      </c>
      <c r="X3492" s="671"/>
      <c r="Y3492" s="770" t="s">
        <v>6013</v>
      </c>
      <c r="Z3492" s="671">
        <v>100</v>
      </c>
      <c r="AA3492" s="671">
        <v>2015</v>
      </c>
      <c r="AB3492" s="671">
        <v>0</v>
      </c>
      <c r="AC3492" s="671"/>
      <c r="AD3492" s="671" t="s">
        <v>56</v>
      </c>
      <c r="AE3492" s="671" t="s">
        <v>101</v>
      </c>
      <c r="AF3492" s="671"/>
      <c r="AG3492" s="671"/>
      <c r="AH3492" s="671"/>
      <c r="AI3492" s="671"/>
      <c r="AJ3492" s="671"/>
      <c r="AK3492" s="161"/>
      <c r="AL3492" s="69"/>
      <c r="AM3492" s="69"/>
      <c r="AN3492" s="69"/>
      <c r="AO3492" s="69"/>
      <c r="AP3492" s="69"/>
      <c r="AQ3492" s="69"/>
      <c r="AR3492" s="69"/>
      <c r="AS3492" s="69"/>
      <c r="AT3492" s="69"/>
      <c r="AU3492" s="69"/>
      <c r="AV3492" s="69"/>
      <c r="AW3492" s="69"/>
      <c r="AX3492" s="69"/>
      <c r="AY3492" s="69"/>
      <c r="AZ3492" s="69"/>
      <c r="BA3492" s="69"/>
      <c r="BB3492" s="69"/>
      <c r="BC3492" s="69"/>
      <c r="BD3492" s="69"/>
      <c r="BE3492" s="69"/>
      <c r="BF3492" s="69"/>
      <c r="BG3492" s="69"/>
      <c r="BH3492" s="69"/>
      <c r="BI3492" s="69"/>
      <c r="BJ3492" s="69"/>
      <c r="BK3492" s="69"/>
      <c r="BL3492" s="69"/>
      <c r="BM3492" s="69"/>
      <c r="BN3492" s="69"/>
      <c r="BO3492" s="69"/>
      <c r="BP3492" s="69"/>
      <c r="BQ3492" s="69"/>
      <c r="BR3492" s="69"/>
      <c r="BS3492" s="69"/>
      <c r="BT3492" s="69"/>
      <c r="BU3492" s="69"/>
      <c r="BV3492" s="69"/>
      <c r="BW3492" s="69"/>
      <c r="BX3492" s="69"/>
      <c r="BY3492" s="69"/>
      <c r="BZ3492" s="69"/>
      <c r="CA3492" s="69"/>
      <c r="CB3492" s="69"/>
      <c r="CC3492" s="69"/>
      <c r="CD3492" s="69"/>
      <c r="CE3492" s="69"/>
      <c r="CF3492" s="69"/>
      <c r="CG3492" s="69"/>
      <c r="CH3492" s="69"/>
      <c r="CI3492" s="69"/>
      <c r="CJ3492" s="69"/>
      <c r="CK3492" s="69"/>
      <c r="CL3492" s="69"/>
      <c r="CM3492" s="69"/>
      <c r="CN3492" s="69"/>
      <c r="CO3492" s="69"/>
      <c r="CP3492" s="69"/>
      <c r="CQ3492" s="69"/>
      <c r="CR3492" s="69"/>
      <c r="CS3492" s="69"/>
      <c r="CT3492" s="69"/>
      <c r="CU3492" s="69"/>
      <c r="CV3492" s="69"/>
      <c r="CW3492" s="69"/>
      <c r="CX3492" s="69"/>
      <c r="CY3492" s="69"/>
      <c r="CZ3492" s="69"/>
      <c r="DA3492" s="69"/>
      <c r="DB3492" s="69"/>
      <c r="DC3492" s="69"/>
      <c r="DD3492" s="69"/>
      <c r="DE3492" s="69"/>
      <c r="DF3492" s="69"/>
      <c r="DG3492" s="69"/>
      <c r="DH3492" s="69"/>
      <c r="DI3492" s="69"/>
    </row>
    <row r="3493" spans="1:113" s="75" customFormat="1" ht="38.25" hidden="1" x14ac:dyDescent="0.2">
      <c r="A3493" s="671" t="s">
        <v>7617</v>
      </c>
      <c r="B3493" s="807" t="s">
        <v>116</v>
      </c>
      <c r="C3493" s="671" t="s">
        <v>865</v>
      </c>
      <c r="D3493" s="630">
        <v>41853</v>
      </c>
      <c r="E3493" s="764">
        <v>0.79652777777777783</v>
      </c>
      <c r="F3493" s="763">
        <v>41853</v>
      </c>
      <c r="G3493" s="764">
        <v>0.79652777777777783</v>
      </c>
      <c r="H3493" s="765">
        <f t="shared" si="124"/>
        <v>0</v>
      </c>
      <c r="I3493" s="671">
        <v>14</v>
      </c>
      <c r="J3493" s="671"/>
      <c r="K3493" s="671" t="s">
        <v>132</v>
      </c>
      <c r="L3493" s="671" t="s">
        <v>125</v>
      </c>
      <c r="M3493" s="671" t="s">
        <v>7652</v>
      </c>
      <c r="N3493" s="671" t="s">
        <v>103</v>
      </c>
      <c r="O3493" s="671" t="s">
        <v>66</v>
      </c>
      <c r="P3493" s="671" t="s">
        <v>7653</v>
      </c>
      <c r="Q3493" s="671" t="s">
        <v>7654</v>
      </c>
      <c r="R3493" s="671"/>
      <c r="S3493" s="671">
        <v>1.05</v>
      </c>
      <c r="T3493" s="766">
        <f t="shared" si="123"/>
        <v>1.05</v>
      </c>
      <c r="U3493" s="671" t="s">
        <v>75</v>
      </c>
      <c r="V3493" s="671"/>
      <c r="W3493" s="671"/>
      <c r="X3493" s="671"/>
      <c r="Y3493" s="671"/>
      <c r="Z3493" s="671"/>
      <c r="AA3493" s="671"/>
      <c r="AB3493" s="671"/>
      <c r="AC3493" s="671"/>
      <c r="AD3493" s="671" t="s">
        <v>55</v>
      </c>
      <c r="AE3493" s="671" t="s">
        <v>102</v>
      </c>
      <c r="AF3493" s="671"/>
      <c r="AG3493" s="849" t="s">
        <v>7187</v>
      </c>
      <c r="AH3493" s="671"/>
      <c r="AI3493" s="671"/>
      <c r="AJ3493" s="671"/>
      <c r="AK3493" s="161"/>
      <c r="AL3493" s="69"/>
      <c r="AM3493" s="69"/>
      <c r="AN3493" s="69"/>
      <c r="AO3493" s="69"/>
      <c r="AP3493" s="69"/>
      <c r="AQ3493" s="69"/>
      <c r="AR3493" s="69"/>
      <c r="AS3493" s="69"/>
      <c r="AT3493" s="69"/>
      <c r="AU3493" s="69"/>
      <c r="AV3493" s="69"/>
      <c r="AW3493" s="69"/>
      <c r="AX3493" s="69"/>
      <c r="AY3493" s="69"/>
      <c r="AZ3493" s="69"/>
      <c r="BA3493" s="69"/>
      <c r="BB3493" s="69"/>
      <c r="BC3493" s="69"/>
      <c r="BD3493" s="69"/>
      <c r="BE3493" s="69"/>
      <c r="BF3493" s="69"/>
      <c r="BG3493" s="69"/>
      <c r="BH3493" s="69"/>
      <c r="BI3493" s="69"/>
      <c r="BJ3493" s="69"/>
      <c r="BK3493" s="69"/>
      <c r="BL3493" s="69"/>
      <c r="BM3493" s="69"/>
      <c r="BN3493" s="69"/>
      <c r="BO3493" s="69"/>
      <c r="BP3493" s="69"/>
      <c r="BQ3493" s="69"/>
      <c r="BR3493" s="69"/>
      <c r="BS3493" s="69"/>
      <c r="BT3493" s="69"/>
      <c r="BU3493" s="69"/>
      <c r="BV3493" s="69"/>
      <c r="BW3493" s="69"/>
      <c r="BX3493" s="69"/>
      <c r="BY3493" s="69"/>
      <c r="BZ3493" s="69"/>
      <c r="CA3493" s="69"/>
      <c r="CB3493" s="69"/>
      <c r="CC3493" s="69"/>
      <c r="CD3493" s="69"/>
      <c r="CE3493" s="69"/>
      <c r="CF3493" s="69"/>
      <c r="CG3493" s="69"/>
      <c r="CH3493" s="69"/>
      <c r="CI3493" s="69"/>
      <c r="CJ3493" s="69"/>
      <c r="CK3493" s="69"/>
      <c r="CL3493" s="69"/>
      <c r="CM3493" s="69"/>
      <c r="CN3493" s="69"/>
      <c r="CO3493" s="69"/>
      <c r="CP3493" s="69"/>
      <c r="CQ3493" s="69"/>
      <c r="CR3493" s="69"/>
      <c r="CS3493" s="69"/>
      <c r="CT3493" s="69"/>
      <c r="CU3493" s="69"/>
      <c r="CV3493" s="69"/>
      <c r="CW3493" s="69"/>
      <c r="CX3493" s="69"/>
      <c r="CY3493" s="69"/>
      <c r="CZ3493" s="69"/>
      <c r="DA3493" s="69"/>
      <c r="DB3493" s="69"/>
      <c r="DC3493" s="69"/>
      <c r="DD3493" s="69"/>
      <c r="DE3493" s="69"/>
      <c r="DF3493" s="69"/>
      <c r="DG3493" s="69"/>
      <c r="DH3493" s="69"/>
      <c r="DI3493" s="69"/>
    </row>
    <row r="3494" spans="1:113" s="75" customFormat="1" ht="165.75" hidden="1" x14ac:dyDescent="0.2">
      <c r="A3494" s="671" t="s">
        <v>7617</v>
      </c>
      <c r="B3494" s="671" t="s">
        <v>116</v>
      </c>
      <c r="C3494" s="671" t="s">
        <v>865</v>
      </c>
      <c r="D3494" s="630">
        <v>41855</v>
      </c>
      <c r="E3494" s="764">
        <v>0.19791666666666666</v>
      </c>
      <c r="F3494" s="763">
        <v>41855</v>
      </c>
      <c r="G3494" s="764">
        <v>0.19791666666666666</v>
      </c>
      <c r="H3494" s="765">
        <f t="shared" si="124"/>
        <v>0</v>
      </c>
      <c r="I3494" s="671">
        <v>4</v>
      </c>
      <c r="J3494" s="671" t="s">
        <v>7586</v>
      </c>
      <c r="K3494" s="671" t="s">
        <v>132</v>
      </c>
      <c r="L3494" s="671" t="s">
        <v>125</v>
      </c>
      <c r="M3494" s="671" t="s">
        <v>7581</v>
      </c>
      <c r="N3494" s="671">
        <v>110</v>
      </c>
      <c r="O3494" s="671" t="s">
        <v>66</v>
      </c>
      <c r="P3494" s="671" t="s">
        <v>7655</v>
      </c>
      <c r="Q3494" s="671" t="s">
        <v>7787</v>
      </c>
      <c r="R3494" s="671"/>
      <c r="S3494" s="671">
        <v>16.57</v>
      </c>
      <c r="T3494" s="766">
        <v>16.57</v>
      </c>
      <c r="U3494" s="671" t="s">
        <v>75</v>
      </c>
      <c r="V3494" s="671"/>
      <c r="W3494" s="671"/>
      <c r="X3494" s="671"/>
      <c r="Y3494" s="671"/>
      <c r="Z3494" s="671"/>
      <c r="AA3494" s="671"/>
      <c r="AB3494" s="671"/>
      <c r="AC3494" s="671"/>
      <c r="AD3494" s="671" t="s">
        <v>55</v>
      </c>
      <c r="AE3494" s="671" t="s">
        <v>102</v>
      </c>
      <c r="AF3494" s="671"/>
      <c r="AG3494" s="849" t="s">
        <v>7187</v>
      </c>
      <c r="AH3494" s="671"/>
      <c r="AI3494" s="671"/>
      <c r="AJ3494" s="671"/>
      <c r="AK3494" s="161"/>
      <c r="AL3494" s="69"/>
      <c r="AM3494" s="69"/>
      <c r="AN3494" s="69"/>
      <c r="AO3494" s="69"/>
      <c r="AP3494" s="69"/>
      <c r="AQ3494" s="69"/>
      <c r="AR3494" s="69"/>
      <c r="AS3494" s="69"/>
      <c r="AT3494" s="69"/>
      <c r="AU3494" s="69"/>
      <c r="AV3494" s="69"/>
      <c r="AW3494" s="69"/>
      <c r="AX3494" s="69"/>
      <c r="AY3494" s="69"/>
      <c r="AZ3494" s="69"/>
      <c r="BA3494" s="69"/>
      <c r="BB3494" s="69"/>
      <c r="BC3494" s="69"/>
      <c r="BD3494" s="69"/>
      <c r="BE3494" s="69"/>
      <c r="BF3494" s="69"/>
      <c r="BG3494" s="69"/>
      <c r="BH3494" s="69"/>
      <c r="BI3494" s="69"/>
      <c r="BJ3494" s="69"/>
      <c r="BK3494" s="69"/>
      <c r="BL3494" s="69"/>
      <c r="BM3494" s="69"/>
      <c r="BN3494" s="69"/>
      <c r="BO3494" s="69"/>
      <c r="BP3494" s="69"/>
      <c r="BQ3494" s="69"/>
      <c r="BR3494" s="69"/>
      <c r="BS3494" s="69"/>
      <c r="BT3494" s="69"/>
      <c r="BU3494" s="69"/>
      <c r="BV3494" s="69"/>
      <c r="BW3494" s="69"/>
      <c r="BX3494" s="69"/>
      <c r="BY3494" s="69"/>
      <c r="BZ3494" s="69"/>
      <c r="CA3494" s="69"/>
      <c r="CB3494" s="69"/>
      <c r="CC3494" s="69"/>
      <c r="CD3494" s="69"/>
      <c r="CE3494" s="69"/>
      <c r="CF3494" s="69"/>
      <c r="CG3494" s="69"/>
      <c r="CH3494" s="69"/>
      <c r="CI3494" s="69"/>
      <c r="CJ3494" s="69"/>
      <c r="CK3494" s="69"/>
      <c r="CL3494" s="69"/>
      <c r="CM3494" s="69"/>
      <c r="CN3494" s="69"/>
      <c r="CO3494" s="69"/>
      <c r="CP3494" s="69"/>
      <c r="CQ3494" s="69"/>
      <c r="CR3494" s="69"/>
      <c r="CS3494" s="69"/>
      <c r="CT3494" s="69"/>
      <c r="CU3494" s="69"/>
      <c r="CV3494" s="69"/>
      <c r="CW3494" s="69"/>
      <c r="CX3494" s="69"/>
      <c r="CY3494" s="69"/>
      <c r="CZ3494" s="69"/>
      <c r="DA3494" s="69"/>
      <c r="DB3494" s="69"/>
      <c r="DC3494" s="69"/>
      <c r="DD3494" s="69"/>
      <c r="DE3494" s="69"/>
      <c r="DF3494" s="69"/>
      <c r="DG3494" s="69"/>
      <c r="DH3494" s="69"/>
      <c r="DI3494" s="69"/>
    </row>
    <row r="3495" spans="1:113" s="75" customFormat="1" ht="38.25" hidden="1" x14ac:dyDescent="0.2">
      <c r="A3495" s="671" t="s">
        <v>7617</v>
      </c>
      <c r="B3495" s="671" t="s">
        <v>116</v>
      </c>
      <c r="C3495" s="671" t="s">
        <v>865</v>
      </c>
      <c r="D3495" s="630">
        <v>41855</v>
      </c>
      <c r="E3495" s="764">
        <v>0.4597222222222222</v>
      </c>
      <c r="F3495" s="763">
        <v>41855</v>
      </c>
      <c r="G3495" s="764">
        <v>0.49444444444444446</v>
      </c>
      <c r="H3495" s="765">
        <f t="shared" si="124"/>
        <v>3.4722222218988463E-2</v>
      </c>
      <c r="I3495" s="671">
        <v>3</v>
      </c>
      <c r="J3495" s="671" t="s">
        <v>7788</v>
      </c>
      <c r="K3495" s="671"/>
      <c r="L3495" s="671" t="s">
        <v>125</v>
      </c>
      <c r="M3495" s="671" t="s">
        <v>301</v>
      </c>
      <c r="N3495" s="671" t="s">
        <v>103</v>
      </c>
      <c r="O3495" s="671" t="s">
        <v>66</v>
      </c>
      <c r="P3495" s="768" t="s">
        <v>4751</v>
      </c>
      <c r="Q3495" s="769" t="s">
        <v>7789</v>
      </c>
      <c r="R3495" s="671">
        <v>0.35</v>
      </c>
      <c r="S3495" s="671"/>
      <c r="T3495" s="766">
        <v>0.35</v>
      </c>
      <c r="U3495" s="671" t="s">
        <v>75</v>
      </c>
      <c r="V3495" s="671"/>
      <c r="W3495" s="671"/>
      <c r="X3495" s="671"/>
      <c r="Y3495" s="671"/>
      <c r="Z3495" s="671"/>
      <c r="AA3495" s="671"/>
      <c r="AB3495" s="671"/>
      <c r="AC3495" s="671"/>
      <c r="AD3495" s="671" t="s">
        <v>55</v>
      </c>
      <c r="AE3495" s="671" t="s">
        <v>102</v>
      </c>
      <c r="AF3495" s="671"/>
      <c r="AG3495" s="849" t="s">
        <v>9906</v>
      </c>
      <c r="AH3495" s="671"/>
      <c r="AI3495" s="671"/>
      <c r="AJ3495" s="671"/>
      <c r="AK3495" s="161"/>
      <c r="AL3495" s="69"/>
      <c r="AM3495" s="69"/>
      <c r="AN3495" s="69"/>
      <c r="AO3495" s="69"/>
      <c r="AP3495" s="69"/>
      <c r="AQ3495" s="69"/>
      <c r="AR3495" s="69"/>
      <c r="AS3495" s="69"/>
      <c r="AT3495" s="69"/>
      <c r="AU3495" s="69"/>
      <c r="AV3495" s="69"/>
      <c r="AW3495" s="69"/>
      <c r="AX3495" s="69"/>
      <c r="AY3495" s="69"/>
      <c r="AZ3495" s="69"/>
      <c r="BA3495" s="69"/>
      <c r="BB3495" s="69"/>
      <c r="BC3495" s="69"/>
      <c r="BD3495" s="69"/>
      <c r="BE3495" s="69"/>
      <c r="BF3495" s="69"/>
      <c r="BG3495" s="69"/>
      <c r="BH3495" s="69"/>
      <c r="BI3495" s="69"/>
      <c r="BJ3495" s="69"/>
      <c r="BK3495" s="69"/>
      <c r="BL3495" s="69"/>
      <c r="BM3495" s="69"/>
      <c r="BN3495" s="69"/>
      <c r="BO3495" s="69"/>
      <c r="BP3495" s="69"/>
      <c r="BQ3495" s="69"/>
      <c r="BR3495" s="69"/>
      <c r="BS3495" s="69"/>
      <c r="BT3495" s="69"/>
      <c r="BU3495" s="69"/>
      <c r="BV3495" s="69"/>
      <c r="BW3495" s="69"/>
      <c r="BX3495" s="69"/>
      <c r="BY3495" s="69"/>
      <c r="BZ3495" s="69"/>
      <c r="CA3495" s="69"/>
      <c r="CB3495" s="69"/>
      <c r="CC3495" s="69"/>
      <c r="CD3495" s="69"/>
      <c r="CE3495" s="69"/>
      <c r="CF3495" s="69"/>
      <c r="CG3495" s="69"/>
      <c r="CH3495" s="69"/>
      <c r="CI3495" s="69"/>
      <c r="CJ3495" s="69"/>
      <c r="CK3495" s="69"/>
      <c r="CL3495" s="69"/>
      <c r="CM3495" s="69"/>
      <c r="CN3495" s="69"/>
      <c r="CO3495" s="69"/>
      <c r="CP3495" s="69"/>
      <c r="CQ3495" s="69"/>
      <c r="CR3495" s="69"/>
      <c r="CS3495" s="69"/>
      <c r="CT3495" s="69"/>
      <c r="CU3495" s="69"/>
      <c r="CV3495" s="69"/>
      <c r="CW3495" s="69"/>
      <c r="CX3495" s="69"/>
      <c r="CY3495" s="69"/>
      <c r="CZ3495" s="69"/>
      <c r="DA3495" s="69"/>
      <c r="DB3495" s="69"/>
      <c r="DC3495" s="69"/>
      <c r="DD3495" s="69"/>
      <c r="DE3495" s="69"/>
      <c r="DF3495" s="69"/>
      <c r="DG3495" s="69"/>
      <c r="DH3495" s="69"/>
      <c r="DI3495" s="69"/>
    </row>
    <row r="3496" spans="1:113" s="75" customFormat="1" ht="165.75" hidden="1" x14ac:dyDescent="0.2">
      <c r="A3496" s="671" t="s">
        <v>7617</v>
      </c>
      <c r="B3496" s="671" t="s">
        <v>116</v>
      </c>
      <c r="C3496" s="671" t="s">
        <v>865</v>
      </c>
      <c r="D3496" s="630">
        <v>41855</v>
      </c>
      <c r="E3496" s="764">
        <v>0.64722222222222225</v>
      </c>
      <c r="F3496" s="763">
        <v>41855</v>
      </c>
      <c r="G3496" s="764">
        <v>0.64722222222222225</v>
      </c>
      <c r="H3496" s="765">
        <v>0</v>
      </c>
      <c r="I3496" s="671">
        <v>4</v>
      </c>
      <c r="J3496" s="671" t="s">
        <v>178</v>
      </c>
      <c r="K3496" s="671" t="s">
        <v>132</v>
      </c>
      <c r="L3496" s="671" t="s">
        <v>125</v>
      </c>
      <c r="M3496" s="671" t="s">
        <v>7790</v>
      </c>
      <c r="N3496" s="671">
        <v>35</v>
      </c>
      <c r="O3496" s="671" t="s">
        <v>66</v>
      </c>
      <c r="P3496" s="768" t="s">
        <v>7791</v>
      </c>
      <c r="Q3496" s="769" t="s">
        <v>7792</v>
      </c>
      <c r="R3496" s="671"/>
      <c r="S3496" s="671">
        <v>0.42</v>
      </c>
      <c r="T3496" s="766">
        <v>0.42</v>
      </c>
      <c r="U3496" s="671" t="s">
        <v>75</v>
      </c>
      <c r="V3496" s="671"/>
      <c r="W3496" s="671"/>
      <c r="X3496" s="671"/>
      <c r="Y3496" s="671"/>
      <c r="Z3496" s="671"/>
      <c r="AA3496" s="671"/>
      <c r="AB3496" s="671"/>
      <c r="AC3496" s="671"/>
      <c r="AD3496" s="671" t="s">
        <v>55</v>
      </c>
      <c r="AE3496" s="671" t="s">
        <v>102</v>
      </c>
      <c r="AF3496" s="671"/>
      <c r="AG3496" s="849" t="s">
        <v>7187</v>
      </c>
      <c r="AH3496" s="671"/>
      <c r="AI3496" s="671"/>
      <c r="AJ3496" s="671"/>
      <c r="AK3496" s="161"/>
      <c r="AL3496" s="69"/>
      <c r="AM3496" s="69"/>
      <c r="AN3496" s="69"/>
      <c r="AO3496" s="69"/>
      <c r="AP3496" s="69"/>
      <c r="AQ3496" s="69"/>
      <c r="AR3496" s="69"/>
      <c r="AS3496" s="69"/>
      <c r="AT3496" s="69"/>
      <c r="AU3496" s="69"/>
      <c r="AV3496" s="69"/>
      <c r="AW3496" s="69"/>
      <c r="AX3496" s="69"/>
      <c r="AY3496" s="69"/>
      <c r="AZ3496" s="69"/>
      <c r="BA3496" s="69"/>
      <c r="BB3496" s="69"/>
      <c r="BC3496" s="69"/>
      <c r="BD3496" s="69"/>
      <c r="BE3496" s="69"/>
      <c r="BF3496" s="69"/>
      <c r="BG3496" s="69"/>
      <c r="BH3496" s="69"/>
      <c r="BI3496" s="69"/>
      <c r="BJ3496" s="69"/>
      <c r="BK3496" s="69"/>
      <c r="BL3496" s="69"/>
      <c r="BM3496" s="69"/>
      <c r="BN3496" s="69"/>
      <c r="BO3496" s="69"/>
      <c r="BP3496" s="69"/>
      <c r="BQ3496" s="69"/>
      <c r="BR3496" s="69"/>
      <c r="BS3496" s="69"/>
      <c r="BT3496" s="69"/>
      <c r="BU3496" s="69"/>
      <c r="BV3496" s="69"/>
      <c r="BW3496" s="69"/>
      <c r="BX3496" s="69"/>
      <c r="BY3496" s="69"/>
      <c r="BZ3496" s="69"/>
      <c r="CA3496" s="69"/>
      <c r="CB3496" s="69"/>
      <c r="CC3496" s="69"/>
      <c r="CD3496" s="69"/>
      <c r="CE3496" s="69"/>
      <c r="CF3496" s="69"/>
      <c r="CG3496" s="69"/>
      <c r="CH3496" s="69"/>
      <c r="CI3496" s="69"/>
      <c r="CJ3496" s="69"/>
      <c r="CK3496" s="69"/>
      <c r="CL3496" s="69"/>
      <c r="CM3496" s="69"/>
      <c r="CN3496" s="69"/>
      <c r="CO3496" s="69"/>
      <c r="CP3496" s="69"/>
      <c r="CQ3496" s="69"/>
      <c r="CR3496" s="69"/>
      <c r="CS3496" s="69"/>
      <c r="CT3496" s="69"/>
      <c r="CU3496" s="69"/>
      <c r="CV3496" s="69"/>
      <c r="CW3496" s="69"/>
      <c r="CX3496" s="69"/>
      <c r="CY3496" s="69"/>
      <c r="CZ3496" s="69"/>
      <c r="DA3496" s="69"/>
      <c r="DB3496" s="69"/>
      <c r="DC3496" s="69"/>
      <c r="DD3496" s="69"/>
      <c r="DE3496" s="69"/>
      <c r="DF3496" s="69"/>
      <c r="DG3496" s="69"/>
      <c r="DH3496" s="69"/>
      <c r="DI3496" s="69"/>
    </row>
    <row r="3497" spans="1:113" s="75" customFormat="1" ht="344.25" hidden="1" x14ac:dyDescent="0.2">
      <c r="A3497" s="671" t="s">
        <v>7617</v>
      </c>
      <c r="B3497" s="671" t="s">
        <v>116</v>
      </c>
      <c r="C3497" s="671" t="s">
        <v>36</v>
      </c>
      <c r="D3497" s="630">
        <v>41855</v>
      </c>
      <c r="E3497" s="764">
        <v>0.78888888888888886</v>
      </c>
      <c r="F3497" s="763">
        <v>41855</v>
      </c>
      <c r="G3497" s="764">
        <v>0.81388888888888899</v>
      </c>
      <c r="H3497" s="765">
        <f t="shared" ref="H3497:H3528" si="125">(F3497+G3497)-(D3497+E3497)</f>
        <v>2.4999999994179234E-2</v>
      </c>
      <c r="I3497" s="671">
        <v>15</v>
      </c>
      <c r="J3497" s="671" t="s">
        <v>1652</v>
      </c>
      <c r="K3497" s="671" t="s">
        <v>133</v>
      </c>
      <c r="L3497" s="671" t="s">
        <v>128</v>
      </c>
      <c r="M3497" s="671" t="s">
        <v>4448</v>
      </c>
      <c r="N3497" s="671">
        <v>35</v>
      </c>
      <c r="O3497" s="671" t="s">
        <v>66</v>
      </c>
      <c r="P3497" s="671" t="s">
        <v>7793</v>
      </c>
      <c r="Q3497" s="769" t="s">
        <v>7794</v>
      </c>
      <c r="R3497" s="671">
        <v>2.94</v>
      </c>
      <c r="S3497" s="671">
        <v>1.94</v>
      </c>
      <c r="T3497" s="766">
        <v>4.88</v>
      </c>
      <c r="U3497" s="849" t="s">
        <v>75</v>
      </c>
      <c r="V3497" s="849">
        <v>1965</v>
      </c>
      <c r="W3497" s="849" t="s">
        <v>6086</v>
      </c>
      <c r="X3497" s="849"/>
      <c r="Y3497" s="770" t="s">
        <v>6055</v>
      </c>
      <c r="Z3497" s="849">
        <v>100</v>
      </c>
      <c r="AA3497" s="770" t="s">
        <v>6034</v>
      </c>
      <c r="AB3497" s="849">
        <v>0</v>
      </c>
      <c r="AC3497" s="849"/>
      <c r="AD3497" s="849" t="s">
        <v>48</v>
      </c>
      <c r="AE3497" s="849" t="s">
        <v>99</v>
      </c>
      <c r="AF3497" s="849"/>
      <c r="AG3497" s="849" t="s">
        <v>9898</v>
      </c>
      <c r="AH3497" s="671"/>
      <c r="AI3497" s="671"/>
      <c r="AJ3497" s="671"/>
      <c r="AK3497" s="161"/>
      <c r="AL3497" s="69"/>
      <c r="AM3497" s="69"/>
      <c r="AN3497" s="69"/>
      <c r="AO3497" s="69"/>
      <c r="AP3497" s="69"/>
      <c r="AQ3497" s="69"/>
      <c r="AR3497" s="69"/>
      <c r="AS3497" s="69"/>
      <c r="AT3497" s="69"/>
      <c r="AU3497" s="69"/>
      <c r="AV3497" s="69"/>
      <c r="AW3497" s="69"/>
      <c r="AX3497" s="69"/>
      <c r="AY3497" s="69"/>
      <c r="AZ3497" s="69"/>
      <c r="BA3497" s="69"/>
      <c r="BB3497" s="69"/>
      <c r="BC3497" s="69"/>
      <c r="BD3497" s="69"/>
      <c r="BE3497" s="69"/>
      <c r="BF3497" s="69"/>
      <c r="BG3497" s="69"/>
      <c r="BH3497" s="69"/>
      <c r="BI3497" s="69"/>
      <c r="BJ3497" s="69"/>
      <c r="BK3497" s="69"/>
      <c r="BL3497" s="69"/>
      <c r="BM3497" s="69"/>
      <c r="BN3497" s="69"/>
      <c r="BO3497" s="69"/>
      <c r="BP3497" s="69"/>
      <c r="BQ3497" s="69"/>
      <c r="BR3497" s="69"/>
      <c r="BS3497" s="69"/>
      <c r="BT3497" s="69"/>
      <c r="BU3497" s="69"/>
      <c r="BV3497" s="69"/>
      <c r="BW3497" s="69"/>
      <c r="BX3497" s="69"/>
      <c r="BY3497" s="69"/>
      <c r="BZ3497" s="69"/>
      <c r="CA3497" s="69"/>
      <c r="CB3497" s="69"/>
      <c r="CC3497" s="69"/>
      <c r="CD3497" s="69"/>
      <c r="CE3497" s="69"/>
      <c r="CF3497" s="69"/>
      <c r="CG3497" s="69"/>
      <c r="CH3497" s="69"/>
      <c r="CI3497" s="69"/>
      <c r="CJ3497" s="69"/>
      <c r="CK3497" s="69"/>
      <c r="CL3497" s="69"/>
      <c r="CM3497" s="69"/>
      <c r="CN3497" s="69"/>
      <c r="CO3497" s="69"/>
      <c r="CP3497" s="69"/>
      <c r="CQ3497" s="69"/>
      <c r="CR3497" s="69"/>
      <c r="CS3497" s="69"/>
      <c r="CT3497" s="69"/>
      <c r="CU3497" s="69"/>
      <c r="CV3497" s="69"/>
      <c r="CW3497" s="69"/>
      <c r="CX3497" s="69"/>
      <c r="CY3497" s="69"/>
      <c r="CZ3497" s="69"/>
      <c r="DA3497" s="69"/>
      <c r="DB3497" s="69"/>
      <c r="DC3497" s="69"/>
      <c r="DD3497" s="69"/>
      <c r="DE3497" s="69"/>
      <c r="DF3497" s="69"/>
      <c r="DG3497" s="69"/>
      <c r="DH3497" s="69"/>
      <c r="DI3497" s="69"/>
    </row>
    <row r="3498" spans="1:113" s="75" customFormat="1" ht="191.25" hidden="1" x14ac:dyDescent="0.2">
      <c r="A3498" s="671" t="s">
        <v>7617</v>
      </c>
      <c r="B3498" s="671" t="s">
        <v>116</v>
      </c>
      <c r="C3498" s="671" t="s">
        <v>36</v>
      </c>
      <c r="D3498" s="630">
        <v>41855</v>
      </c>
      <c r="E3498" s="764">
        <v>0.86458333333333337</v>
      </c>
      <c r="F3498" s="763">
        <v>41855</v>
      </c>
      <c r="G3498" s="764">
        <v>0.87013888888888891</v>
      </c>
      <c r="H3498" s="765">
        <f t="shared" si="125"/>
        <v>5.5555555518367328E-3</v>
      </c>
      <c r="I3498" s="671">
        <v>28</v>
      </c>
      <c r="J3498" s="671" t="s">
        <v>1652</v>
      </c>
      <c r="K3498" s="671" t="s">
        <v>133</v>
      </c>
      <c r="L3498" s="671" t="s">
        <v>128</v>
      </c>
      <c r="M3498" s="671" t="s">
        <v>5234</v>
      </c>
      <c r="N3498" s="671">
        <v>35</v>
      </c>
      <c r="O3498" s="671" t="s">
        <v>66</v>
      </c>
      <c r="P3498" s="671" t="s">
        <v>7795</v>
      </c>
      <c r="Q3498" s="671" t="s">
        <v>7796</v>
      </c>
      <c r="R3498" s="671">
        <v>0.9</v>
      </c>
      <c r="S3498" s="671"/>
      <c r="T3498" s="766">
        <v>0.9</v>
      </c>
      <c r="U3498" s="671" t="s">
        <v>75</v>
      </c>
      <c r="V3498" s="671">
        <v>1966</v>
      </c>
      <c r="W3498" s="671" t="s">
        <v>1536</v>
      </c>
      <c r="X3498" s="671"/>
      <c r="Y3498" s="671" t="s">
        <v>9846</v>
      </c>
      <c r="Z3498" s="671">
        <v>100</v>
      </c>
      <c r="AA3498" s="770" t="s">
        <v>6059</v>
      </c>
      <c r="AB3498" s="671">
        <v>0</v>
      </c>
      <c r="AC3498" s="671"/>
      <c r="AD3498" s="671" t="s">
        <v>61</v>
      </c>
      <c r="AE3498" s="671" t="s">
        <v>102</v>
      </c>
      <c r="AF3498" s="671"/>
      <c r="AG3498" s="671" t="s">
        <v>9899</v>
      </c>
      <c r="AH3498" s="671"/>
      <c r="AI3498" s="671"/>
      <c r="AJ3498" s="671"/>
      <c r="AK3498" s="161"/>
      <c r="AL3498" s="69"/>
      <c r="AM3498" s="69"/>
      <c r="AN3498" s="69"/>
      <c r="AO3498" s="69"/>
      <c r="AP3498" s="69"/>
      <c r="AQ3498" s="69"/>
      <c r="AR3498" s="69"/>
      <c r="AS3498" s="69"/>
      <c r="AT3498" s="69"/>
      <c r="AU3498" s="69"/>
      <c r="AV3498" s="69"/>
      <c r="AW3498" s="69"/>
      <c r="AX3498" s="69"/>
      <c r="AY3498" s="69"/>
      <c r="AZ3498" s="69"/>
      <c r="BA3498" s="69"/>
      <c r="BB3498" s="69"/>
      <c r="BC3498" s="69"/>
      <c r="BD3498" s="69"/>
      <c r="BE3498" s="69"/>
      <c r="BF3498" s="69"/>
      <c r="BG3498" s="69"/>
      <c r="BH3498" s="69"/>
      <c r="BI3498" s="69"/>
      <c r="BJ3498" s="69"/>
      <c r="BK3498" s="69"/>
      <c r="BL3498" s="69"/>
      <c r="BM3498" s="69"/>
      <c r="BN3498" s="69"/>
      <c r="BO3498" s="69"/>
      <c r="BP3498" s="69"/>
      <c r="BQ3498" s="69"/>
      <c r="BR3498" s="69"/>
      <c r="BS3498" s="69"/>
      <c r="BT3498" s="69"/>
      <c r="BU3498" s="69"/>
      <c r="BV3498" s="69"/>
      <c r="BW3498" s="69"/>
      <c r="BX3498" s="69"/>
      <c r="BY3498" s="69"/>
      <c r="BZ3498" s="69"/>
      <c r="CA3498" s="69"/>
      <c r="CB3498" s="69"/>
      <c r="CC3498" s="69"/>
      <c r="CD3498" s="69"/>
      <c r="CE3498" s="69"/>
      <c r="CF3498" s="69"/>
      <c r="CG3498" s="69"/>
      <c r="CH3498" s="69"/>
      <c r="CI3498" s="69"/>
      <c r="CJ3498" s="69"/>
      <c r="CK3498" s="69"/>
      <c r="CL3498" s="69"/>
      <c r="CM3498" s="69"/>
      <c r="CN3498" s="69"/>
      <c r="CO3498" s="69"/>
      <c r="CP3498" s="69"/>
      <c r="CQ3498" s="69"/>
      <c r="CR3498" s="69"/>
      <c r="CS3498" s="69"/>
      <c r="CT3498" s="69"/>
      <c r="CU3498" s="69"/>
      <c r="CV3498" s="69"/>
      <c r="CW3498" s="69"/>
      <c r="CX3498" s="69"/>
      <c r="CY3498" s="69"/>
      <c r="CZ3498" s="69"/>
      <c r="DA3498" s="69"/>
      <c r="DB3498" s="69"/>
      <c r="DC3498" s="69"/>
      <c r="DD3498" s="69"/>
      <c r="DE3498" s="69"/>
      <c r="DF3498" s="69"/>
      <c r="DG3498" s="69"/>
      <c r="DH3498" s="69"/>
      <c r="DI3498" s="69"/>
    </row>
    <row r="3499" spans="1:113" s="75" customFormat="1" ht="140.25" hidden="1" x14ac:dyDescent="0.2">
      <c r="A3499" s="671" t="s">
        <v>7617</v>
      </c>
      <c r="B3499" s="671" t="s">
        <v>116</v>
      </c>
      <c r="C3499" s="671" t="s">
        <v>36</v>
      </c>
      <c r="D3499" s="630">
        <v>41855</v>
      </c>
      <c r="E3499" s="764">
        <v>0.77916666666666667</v>
      </c>
      <c r="F3499" s="763">
        <v>41855</v>
      </c>
      <c r="G3499" s="764">
        <v>0.88888888888888884</v>
      </c>
      <c r="H3499" s="765">
        <f t="shared" si="125"/>
        <v>0.10972222222335404</v>
      </c>
      <c r="I3499" s="671">
        <v>83</v>
      </c>
      <c r="J3499" s="671" t="s">
        <v>1652</v>
      </c>
      <c r="K3499" s="671" t="s">
        <v>135</v>
      </c>
      <c r="L3499" s="671" t="s">
        <v>128</v>
      </c>
      <c r="M3499" s="671" t="s">
        <v>7797</v>
      </c>
      <c r="N3499" s="671">
        <v>35</v>
      </c>
      <c r="O3499" s="671" t="s">
        <v>66</v>
      </c>
      <c r="P3499" s="671" t="s">
        <v>7798</v>
      </c>
      <c r="Q3499" s="671" t="s">
        <v>7799</v>
      </c>
      <c r="R3499" s="671">
        <v>21.99</v>
      </c>
      <c r="S3499" s="671"/>
      <c r="T3499" s="766">
        <f t="shared" ref="T3499:T3511" si="126">SUM(R3499:S3499)</f>
        <v>21.99</v>
      </c>
      <c r="U3499" s="671" t="s">
        <v>75</v>
      </c>
      <c r="V3499" s="671">
        <v>1981</v>
      </c>
      <c r="W3499" s="671" t="s">
        <v>1268</v>
      </c>
      <c r="X3499" s="671"/>
      <c r="Y3499" s="671" t="s">
        <v>9900</v>
      </c>
      <c r="Z3499" s="671">
        <v>100</v>
      </c>
      <c r="AA3499" s="770" t="s">
        <v>6059</v>
      </c>
      <c r="AB3499" s="671">
        <v>0</v>
      </c>
      <c r="AC3499" s="671"/>
      <c r="AD3499" s="671" t="s">
        <v>61</v>
      </c>
      <c r="AE3499" s="671" t="s">
        <v>97</v>
      </c>
      <c r="AF3499" s="671"/>
      <c r="AG3499" s="671" t="s">
        <v>9901</v>
      </c>
      <c r="AH3499" s="671"/>
      <c r="AI3499" s="671"/>
      <c r="AJ3499" s="671"/>
      <c r="AK3499" s="161"/>
      <c r="AL3499" s="69"/>
      <c r="AM3499" s="69"/>
      <c r="AN3499" s="69"/>
      <c r="AO3499" s="69"/>
      <c r="AP3499" s="69"/>
      <c r="AQ3499" s="69"/>
      <c r="AR3499" s="69"/>
      <c r="AS3499" s="69"/>
      <c r="AT3499" s="69"/>
      <c r="AU3499" s="69"/>
      <c r="AV3499" s="69"/>
      <c r="AW3499" s="69"/>
      <c r="AX3499" s="69"/>
      <c r="AY3499" s="69"/>
      <c r="AZ3499" s="69"/>
      <c r="BA3499" s="69"/>
      <c r="BB3499" s="69"/>
      <c r="BC3499" s="69"/>
      <c r="BD3499" s="69"/>
      <c r="BE3499" s="69"/>
      <c r="BF3499" s="69"/>
      <c r="BG3499" s="69"/>
      <c r="BH3499" s="69"/>
      <c r="BI3499" s="69"/>
      <c r="BJ3499" s="69"/>
      <c r="BK3499" s="69"/>
      <c r="BL3499" s="69"/>
      <c r="BM3499" s="69"/>
      <c r="BN3499" s="69"/>
      <c r="BO3499" s="69"/>
      <c r="BP3499" s="69"/>
      <c r="BQ3499" s="69"/>
      <c r="BR3499" s="69"/>
      <c r="BS3499" s="69"/>
      <c r="BT3499" s="69"/>
      <c r="BU3499" s="69"/>
      <c r="BV3499" s="69"/>
      <c r="BW3499" s="69"/>
      <c r="BX3499" s="69"/>
      <c r="BY3499" s="69"/>
      <c r="BZ3499" s="69"/>
      <c r="CA3499" s="69"/>
      <c r="CB3499" s="69"/>
      <c r="CC3499" s="69"/>
      <c r="CD3499" s="69"/>
      <c r="CE3499" s="69"/>
      <c r="CF3499" s="69"/>
      <c r="CG3499" s="69"/>
      <c r="CH3499" s="69"/>
      <c r="CI3499" s="69"/>
      <c r="CJ3499" s="69"/>
      <c r="CK3499" s="69"/>
      <c r="CL3499" s="69"/>
      <c r="CM3499" s="69"/>
      <c r="CN3499" s="69"/>
      <c r="CO3499" s="69"/>
      <c r="CP3499" s="69"/>
      <c r="CQ3499" s="69"/>
      <c r="CR3499" s="69"/>
      <c r="CS3499" s="69"/>
      <c r="CT3499" s="69"/>
      <c r="CU3499" s="69"/>
      <c r="CV3499" s="69"/>
      <c r="CW3499" s="69"/>
      <c r="CX3499" s="69"/>
      <c r="CY3499" s="69"/>
      <c r="CZ3499" s="69"/>
      <c r="DA3499" s="69"/>
      <c r="DB3499" s="69"/>
      <c r="DC3499" s="69"/>
      <c r="DD3499" s="69"/>
      <c r="DE3499" s="69"/>
      <c r="DF3499" s="69"/>
      <c r="DG3499" s="69"/>
      <c r="DH3499" s="69"/>
      <c r="DI3499" s="69"/>
    </row>
    <row r="3500" spans="1:113" s="75" customFormat="1" ht="140.25" hidden="1" x14ac:dyDescent="0.2">
      <c r="A3500" s="671" t="s">
        <v>7617</v>
      </c>
      <c r="B3500" s="671" t="s">
        <v>116</v>
      </c>
      <c r="C3500" s="671" t="s">
        <v>36</v>
      </c>
      <c r="D3500" s="630">
        <v>41855</v>
      </c>
      <c r="E3500" s="764">
        <v>0.90833333333333333</v>
      </c>
      <c r="F3500" s="763">
        <v>41855</v>
      </c>
      <c r="G3500" s="764">
        <v>0.90833333333333333</v>
      </c>
      <c r="H3500" s="765">
        <f t="shared" si="125"/>
        <v>0</v>
      </c>
      <c r="I3500" s="671">
        <v>6</v>
      </c>
      <c r="J3500" s="671" t="s">
        <v>4467</v>
      </c>
      <c r="K3500" s="671" t="s">
        <v>132</v>
      </c>
      <c r="L3500" s="671" t="s">
        <v>128</v>
      </c>
      <c r="M3500" s="671" t="s">
        <v>7800</v>
      </c>
      <c r="N3500" s="671" t="s">
        <v>103</v>
      </c>
      <c r="O3500" s="671" t="s">
        <v>66</v>
      </c>
      <c r="P3500" s="671" t="s">
        <v>7801</v>
      </c>
      <c r="Q3500" s="671" t="s">
        <v>3824</v>
      </c>
      <c r="R3500" s="671"/>
      <c r="S3500" s="671">
        <v>2.2999999999999998</v>
      </c>
      <c r="T3500" s="766">
        <f t="shared" si="126"/>
        <v>2.2999999999999998</v>
      </c>
      <c r="U3500" s="849" t="s">
        <v>75</v>
      </c>
      <c r="V3500" s="849">
        <v>1957</v>
      </c>
      <c r="W3500" s="849" t="s">
        <v>171</v>
      </c>
      <c r="X3500" s="849"/>
      <c r="Y3500" s="770" t="s">
        <v>6051</v>
      </c>
      <c r="Z3500" s="849">
        <v>100</v>
      </c>
      <c r="AA3500" s="770" t="s">
        <v>5419</v>
      </c>
      <c r="AB3500" s="849">
        <v>0</v>
      </c>
      <c r="AC3500" s="849"/>
      <c r="AD3500" s="849" t="s">
        <v>48</v>
      </c>
      <c r="AE3500" s="849" t="s">
        <v>102</v>
      </c>
      <c r="AF3500" s="849"/>
      <c r="AG3500" s="849" t="s">
        <v>9873</v>
      </c>
      <c r="AH3500" s="671"/>
      <c r="AI3500" s="671"/>
      <c r="AJ3500" s="671"/>
      <c r="AK3500" s="161"/>
      <c r="AL3500" s="69"/>
      <c r="AM3500" s="69"/>
      <c r="AN3500" s="69"/>
      <c r="AO3500" s="69"/>
      <c r="AP3500" s="69"/>
      <c r="AQ3500" s="69"/>
      <c r="AR3500" s="69"/>
      <c r="AS3500" s="69"/>
      <c r="AT3500" s="69"/>
      <c r="AU3500" s="69"/>
      <c r="AV3500" s="69"/>
      <c r="AW3500" s="69"/>
      <c r="AX3500" s="69"/>
      <c r="AY3500" s="69"/>
      <c r="AZ3500" s="69"/>
      <c r="BA3500" s="69"/>
      <c r="BB3500" s="69"/>
      <c r="BC3500" s="69"/>
      <c r="BD3500" s="69"/>
      <c r="BE3500" s="69"/>
      <c r="BF3500" s="69"/>
      <c r="BG3500" s="69"/>
      <c r="BH3500" s="69"/>
      <c r="BI3500" s="69"/>
      <c r="BJ3500" s="69"/>
      <c r="BK3500" s="69"/>
      <c r="BL3500" s="69"/>
      <c r="BM3500" s="69"/>
      <c r="BN3500" s="69"/>
      <c r="BO3500" s="69"/>
      <c r="BP3500" s="69"/>
      <c r="BQ3500" s="69"/>
      <c r="BR3500" s="69"/>
      <c r="BS3500" s="69"/>
      <c r="BT3500" s="69"/>
      <c r="BU3500" s="69"/>
      <c r="BV3500" s="69"/>
      <c r="BW3500" s="69"/>
      <c r="BX3500" s="69"/>
      <c r="BY3500" s="69"/>
      <c r="BZ3500" s="69"/>
      <c r="CA3500" s="69"/>
      <c r="CB3500" s="69"/>
      <c r="CC3500" s="69"/>
      <c r="CD3500" s="69"/>
      <c r="CE3500" s="69"/>
      <c r="CF3500" s="69"/>
      <c r="CG3500" s="69"/>
      <c r="CH3500" s="69"/>
      <c r="CI3500" s="69"/>
      <c r="CJ3500" s="69"/>
      <c r="CK3500" s="69"/>
      <c r="CL3500" s="69"/>
      <c r="CM3500" s="69"/>
      <c r="CN3500" s="69"/>
      <c r="CO3500" s="69"/>
      <c r="CP3500" s="69"/>
      <c r="CQ3500" s="69"/>
      <c r="CR3500" s="69"/>
      <c r="CS3500" s="69"/>
      <c r="CT3500" s="69"/>
      <c r="CU3500" s="69"/>
      <c r="CV3500" s="69"/>
      <c r="CW3500" s="69"/>
      <c r="CX3500" s="69"/>
      <c r="CY3500" s="69"/>
      <c r="CZ3500" s="69"/>
      <c r="DA3500" s="69"/>
      <c r="DB3500" s="69"/>
      <c r="DC3500" s="69"/>
      <c r="DD3500" s="69"/>
      <c r="DE3500" s="69"/>
      <c r="DF3500" s="69"/>
      <c r="DG3500" s="69"/>
      <c r="DH3500" s="69"/>
      <c r="DI3500" s="69"/>
    </row>
    <row r="3501" spans="1:113" s="75" customFormat="1" ht="76.5" hidden="1" x14ac:dyDescent="0.2">
      <c r="A3501" s="671" t="s">
        <v>7617</v>
      </c>
      <c r="B3501" s="671" t="s">
        <v>116</v>
      </c>
      <c r="C3501" s="671" t="s">
        <v>36</v>
      </c>
      <c r="D3501" s="630">
        <v>41855</v>
      </c>
      <c r="E3501" s="764">
        <v>0.87777777777777777</v>
      </c>
      <c r="F3501" s="763">
        <v>41855</v>
      </c>
      <c r="G3501" s="764">
        <v>0.94791666666666663</v>
      </c>
      <c r="H3501" s="765">
        <f t="shared" si="125"/>
        <v>7.0138888884685002E-2</v>
      </c>
      <c r="I3501" s="671">
        <v>3</v>
      </c>
      <c r="J3501" s="671" t="s">
        <v>4467</v>
      </c>
      <c r="K3501" s="671" t="s">
        <v>133</v>
      </c>
      <c r="L3501" s="671" t="s">
        <v>128</v>
      </c>
      <c r="M3501" s="671" t="s">
        <v>2143</v>
      </c>
      <c r="N3501" s="671" t="s">
        <v>103</v>
      </c>
      <c r="O3501" s="671" t="s">
        <v>66</v>
      </c>
      <c r="P3501" s="671" t="s">
        <v>7802</v>
      </c>
      <c r="Q3501" s="671" t="s">
        <v>7803</v>
      </c>
      <c r="R3501" s="671">
        <v>3.75</v>
      </c>
      <c r="S3501" s="671"/>
      <c r="T3501" s="766">
        <f t="shared" si="126"/>
        <v>3.75</v>
      </c>
      <c r="U3501" s="671" t="s">
        <v>75</v>
      </c>
      <c r="V3501" s="671">
        <v>1989</v>
      </c>
      <c r="W3501" s="671" t="s">
        <v>6105</v>
      </c>
      <c r="X3501" s="671"/>
      <c r="Y3501" s="671" t="s">
        <v>9902</v>
      </c>
      <c r="Z3501" s="671">
        <v>100</v>
      </c>
      <c r="AA3501" s="770" t="s">
        <v>5419</v>
      </c>
      <c r="AB3501" s="671">
        <v>0</v>
      </c>
      <c r="AC3501" s="671"/>
      <c r="AD3501" s="671" t="s">
        <v>62</v>
      </c>
      <c r="AE3501" s="671" t="s">
        <v>97</v>
      </c>
      <c r="AF3501" s="671"/>
      <c r="AG3501" s="671" t="s">
        <v>9903</v>
      </c>
      <c r="AH3501" s="671"/>
      <c r="AI3501" s="671"/>
      <c r="AJ3501" s="671"/>
      <c r="AK3501" s="161"/>
      <c r="AL3501" s="69"/>
      <c r="AM3501" s="69"/>
      <c r="AN3501" s="69"/>
      <c r="AO3501" s="69"/>
      <c r="AP3501" s="69"/>
      <c r="AQ3501" s="69"/>
      <c r="AR3501" s="69"/>
      <c r="AS3501" s="69"/>
      <c r="AT3501" s="69"/>
      <c r="AU3501" s="69"/>
      <c r="AV3501" s="69"/>
      <c r="AW3501" s="69"/>
      <c r="AX3501" s="69"/>
      <c r="AY3501" s="69"/>
      <c r="AZ3501" s="69"/>
      <c r="BA3501" s="69"/>
      <c r="BB3501" s="69"/>
      <c r="BC3501" s="69"/>
      <c r="BD3501" s="69"/>
      <c r="BE3501" s="69"/>
      <c r="BF3501" s="69"/>
      <c r="BG3501" s="69"/>
      <c r="BH3501" s="69"/>
      <c r="BI3501" s="69"/>
      <c r="BJ3501" s="69"/>
      <c r="BK3501" s="69"/>
      <c r="BL3501" s="69"/>
      <c r="BM3501" s="69"/>
      <c r="BN3501" s="69"/>
      <c r="BO3501" s="69"/>
      <c r="BP3501" s="69"/>
      <c r="BQ3501" s="69"/>
      <c r="BR3501" s="69"/>
      <c r="BS3501" s="69"/>
      <c r="BT3501" s="69"/>
      <c r="BU3501" s="69"/>
      <c r="BV3501" s="69"/>
      <c r="BW3501" s="69"/>
      <c r="BX3501" s="69"/>
      <c r="BY3501" s="69"/>
      <c r="BZ3501" s="69"/>
      <c r="CA3501" s="69"/>
      <c r="CB3501" s="69"/>
      <c r="CC3501" s="69"/>
      <c r="CD3501" s="69"/>
      <c r="CE3501" s="69"/>
      <c r="CF3501" s="69"/>
      <c r="CG3501" s="69"/>
      <c r="CH3501" s="69"/>
      <c r="CI3501" s="69"/>
      <c r="CJ3501" s="69"/>
      <c r="CK3501" s="69"/>
      <c r="CL3501" s="69"/>
      <c r="CM3501" s="69"/>
      <c r="CN3501" s="69"/>
      <c r="CO3501" s="69"/>
      <c r="CP3501" s="69"/>
      <c r="CQ3501" s="69"/>
      <c r="CR3501" s="69"/>
      <c r="CS3501" s="69"/>
      <c r="CT3501" s="69"/>
      <c r="CU3501" s="69"/>
      <c r="CV3501" s="69"/>
      <c r="CW3501" s="69"/>
      <c r="CX3501" s="69"/>
      <c r="CY3501" s="69"/>
      <c r="CZ3501" s="69"/>
      <c r="DA3501" s="69"/>
      <c r="DB3501" s="69"/>
      <c r="DC3501" s="69"/>
      <c r="DD3501" s="69"/>
      <c r="DE3501" s="69"/>
      <c r="DF3501" s="69"/>
      <c r="DG3501" s="69"/>
      <c r="DH3501" s="69"/>
      <c r="DI3501" s="69"/>
    </row>
    <row r="3502" spans="1:113" s="75" customFormat="1" ht="102" hidden="1" x14ac:dyDescent="0.2">
      <c r="A3502" s="671" t="s">
        <v>7617</v>
      </c>
      <c r="B3502" s="671" t="s">
        <v>116</v>
      </c>
      <c r="C3502" s="671" t="s">
        <v>36</v>
      </c>
      <c r="D3502" s="630">
        <v>41855</v>
      </c>
      <c r="E3502" s="764">
        <v>0.93819444444444444</v>
      </c>
      <c r="F3502" s="763">
        <v>41855</v>
      </c>
      <c r="G3502" s="764">
        <v>0.95138888888888884</v>
      </c>
      <c r="H3502" s="765">
        <f t="shared" si="125"/>
        <v>1.3194444443797693E-2</v>
      </c>
      <c r="I3502" s="671">
        <v>27</v>
      </c>
      <c r="J3502" s="671" t="s">
        <v>7804</v>
      </c>
      <c r="K3502" s="671" t="s">
        <v>135</v>
      </c>
      <c r="L3502" s="671" t="s">
        <v>128</v>
      </c>
      <c r="M3502" s="671" t="s">
        <v>7805</v>
      </c>
      <c r="N3502" s="671">
        <v>35</v>
      </c>
      <c r="O3502" s="671" t="s">
        <v>63</v>
      </c>
      <c r="P3502" s="671" t="s">
        <v>7806</v>
      </c>
      <c r="Q3502" s="671" t="s">
        <v>7807</v>
      </c>
      <c r="R3502" s="671">
        <v>9.31</v>
      </c>
      <c r="S3502" s="671">
        <v>14.63</v>
      </c>
      <c r="T3502" s="766">
        <f t="shared" si="126"/>
        <v>23.94</v>
      </c>
      <c r="U3502" s="671" t="s">
        <v>73</v>
      </c>
      <c r="V3502" s="671">
        <v>1972</v>
      </c>
      <c r="W3502" s="671" t="s">
        <v>8989</v>
      </c>
      <c r="X3502" s="671"/>
      <c r="Y3502" s="763">
        <v>41753</v>
      </c>
      <c r="Z3502" s="671">
        <v>100</v>
      </c>
      <c r="AA3502" s="770" t="s">
        <v>6034</v>
      </c>
      <c r="AB3502" s="671">
        <v>0</v>
      </c>
      <c r="AC3502" s="671"/>
      <c r="AD3502" s="671" t="s">
        <v>61</v>
      </c>
      <c r="AE3502" s="671" t="s">
        <v>102</v>
      </c>
      <c r="AF3502" s="671"/>
      <c r="AG3502" s="671" t="s">
        <v>9904</v>
      </c>
      <c r="AH3502" s="671"/>
      <c r="AI3502" s="671"/>
      <c r="AJ3502" s="671"/>
      <c r="AK3502" s="161"/>
      <c r="AL3502" s="69"/>
      <c r="AM3502" s="69"/>
      <c r="AN3502" s="69"/>
      <c r="AO3502" s="69"/>
      <c r="AP3502" s="69"/>
      <c r="AQ3502" s="69"/>
      <c r="AR3502" s="69"/>
      <c r="AS3502" s="69"/>
      <c r="AT3502" s="69"/>
      <c r="AU3502" s="69"/>
      <c r="AV3502" s="69"/>
      <c r="AW3502" s="69"/>
      <c r="AX3502" s="69"/>
      <c r="AY3502" s="69"/>
      <c r="AZ3502" s="69"/>
      <c r="BA3502" s="69"/>
      <c r="BB3502" s="69"/>
      <c r="BC3502" s="69"/>
      <c r="BD3502" s="69"/>
      <c r="BE3502" s="69"/>
      <c r="BF3502" s="69"/>
      <c r="BG3502" s="69"/>
      <c r="BH3502" s="69"/>
      <c r="BI3502" s="69"/>
      <c r="BJ3502" s="69"/>
      <c r="BK3502" s="69"/>
      <c r="BL3502" s="69"/>
      <c r="BM3502" s="69"/>
      <c r="BN3502" s="69"/>
      <c r="BO3502" s="69"/>
      <c r="BP3502" s="69"/>
      <c r="BQ3502" s="69"/>
      <c r="BR3502" s="69"/>
      <c r="BS3502" s="69"/>
      <c r="BT3502" s="69"/>
      <c r="BU3502" s="69"/>
      <c r="BV3502" s="69"/>
      <c r="BW3502" s="69"/>
      <c r="BX3502" s="69"/>
      <c r="BY3502" s="69"/>
      <c r="BZ3502" s="69"/>
      <c r="CA3502" s="69"/>
      <c r="CB3502" s="69"/>
      <c r="CC3502" s="69"/>
      <c r="CD3502" s="69"/>
      <c r="CE3502" s="69"/>
      <c r="CF3502" s="69"/>
      <c r="CG3502" s="69"/>
      <c r="CH3502" s="69"/>
      <c r="CI3502" s="69"/>
      <c r="CJ3502" s="69"/>
      <c r="CK3502" s="69"/>
      <c r="CL3502" s="69"/>
      <c r="CM3502" s="69"/>
      <c r="CN3502" s="69"/>
      <c r="CO3502" s="69"/>
      <c r="CP3502" s="69"/>
      <c r="CQ3502" s="69"/>
      <c r="CR3502" s="69"/>
      <c r="CS3502" s="69"/>
      <c r="CT3502" s="69"/>
      <c r="CU3502" s="69"/>
      <c r="CV3502" s="69"/>
      <c r="CW3502" s="69"/>
      <c r="CX3502" s="69"/>
      <c r="CY3502" s="69"/>
      <c r="CZ3502" s="69"/>
      <c r="DA3502" s="69"/>
      <c r="DB3502" s="69"/>
      <c r="DC3502" s="69"/>
      <c r="DD3502" s="69"/>
      <c r="DE3502" s="69"/>
      <c r="DF3502" s="69"/>
      <c r="DG3502" s="69"/>
      <c r="DH3502" s="69"/>
      <c r="DI3502" s="69"/>
    </row>
    <row r="3503" spans="1:113" s="75" customFormat="1" ht="76.5" hidden="1" x14ac:dyDescent="0.2">
      <c r="A3503" s="671" t="s">
        <v>7617</v>
      </c>
      <c r="B3503" s="671" t="s">
        <v>116</v>
      </c>
      <c r="C3503" s="671" t="s">
        <v>36</v>
      </c>
      <c r="D3503" s="630">
        <v>41856</v>
      </c>
      <c r="E3503" s="764">
        <v>1.0416666666666666E-2</v>
      </c>
      <c r="F3503" s="763">
        <v>41856</v>
      </c>
      <c r="G3503" s="764">
        <v>6.25E-2</v>
      </c>
      <c r="H3503" s="765">
        <f t="shared" si="125"/>
        <v>5.2083333335758653E-2</v>
      </c>
      <c r="I3503" s="671">
        <v>7</v>
      </c>
      <c r="J3503" s="671" t="s">
        <v>178</v>
      </c>
      <c r="K3503" s="671" t="s">
        <v>133</v>
      </c>
      <c r="L3503" s="671" t="s">
        <v>128</v>
      </c>
      <c r="M3503" s="671" t="s">
        <v>230</v>
      </c>
      <c r="N3503" s="671" t="s">
        <v>103</v>
      </c>
      <c r="O3503" s="671" t="s">
        <v>66</v>
      </c>
      <c r="P3503" s="671" t="s">
        <v>7808</v>
      </c>
      <c r="Q3503" s="671" t="s">
        <v>7809</v>
      </c>
      <c r="R3503" s="671">
        <v>13.93</v>
      </c>
      <c r="S3503" s="671"/>
      <c r="T3503" s="766">
        <f t="shared" si="126"/>
        <v>13.93</v>
      </c>
      <c r="U3503" s="671" t="s">
        <v>75</v>
      </c>
      <c r="V3503" s="671">
        <v>1983</v>
      </c>
      <c r="W3503" s="671" t="s">
        <v>2286</v>
      </c>
      <c r="X3503" s="671"/>
      <c r="Y3503" s="671" t="s">
        <v>9905</v>
      </c>
      <c r="Z3503" s="671">
        <v>100</v>
      </c>
      <c r="AA3503" s="671">
        <v>2015</v>
      </c>
      <c r="AB3503" s="671">
        <v>0</v>
      </c>
      <c r="AC3503" s="671"/>
      <c r="AD3503" s="671" t="s">
        <v>49</v>
      </c>
      <c r="AE3503" s="671" t="s">
        <v>101</v>
      </c>
      <c r="AF3503" s="671"/>
      <c r="AG3503" s="671" t="s">
        <v>9841</v>
      </c>
      <c r="AH3503" s="671"/>
      <c r="AI3503" s="671"/>
      <c r="AJ3503" s="671"/>
      <c r="AK3503" s="161"/>
      <c r="AL3503" s="69"/>
      <c r="AM3503" s="69"/>
      <c r="AN3503" s="69"/>
      <c r="AO3503" s="69"/>
      <c r="AP3503" s="69"/>
      <c r="AQ3503" s="69"/>
      <c r="AR3503" s="69"/>
      <c r="AS3503" s="69"/>
      <c r="AT3503" s="69"/>
      <c r="AU3503" s="69"/>
      <c r="AV3503" s="69"/>
      <c r="AW3503" s="69"/>
      <c r="AX3503" s="69"/>
      <c r="AY3503" s="69"/>
      <c r="AZ3503" s="69"/>
      <c r="BA3503" s="69"/>
      <c r="BB3503" s="69"/>
      <c r="BC3503" s="69"/>
      <c r="BD3503" s="69"/>
      <c r="BE3503" s="69"/>
      <c r="BF3503" s="69"/>
      <c r="BG3503" s="69"/>
      <c r="BH3503" s="69"/>
      <c r="BI3503" s="69"/>
      <c r="BJ3503" s="69"/>
      <c r="BK3503" s="69"/>
      <c r="BL3503" s="69"/>
      <c r="BM3503" s="69"/>
      <c r="BN3503" s="69"/>
      <c r="BO3503" s="69"/>
      <c r="BP3503" s="69"/>
      <c r="BQ3503" s="69"/>
      <c r="BR3503" s="69"/>
      <c r="BS3503" s="69"/>
      <c r="BT3503" s="69"/>
      <c r="BU3503" s="69"/>
      <c r="BV3503" s="69"/>
      <c r="BW3503" s="69"/>
      <c r="BX3503" s="69"/>
      <c r="BY3503" s="69"/>
      <c r="BZ3503" s="69"/>
      <c r="CA3503" s="69"/>
      <c r="CB3503" s="69"/>
      <c r="CC3503" s="69"/>
      <c r="CD3503" s="69"/>
      <c r="CE3503" s="69"/>
      <c r="CF3503" s="69"/>
      <c r="CG3503" s="69"/>
      <c r="CH3503" s="69"/>
      <c r="CI3503" s="69"/>
      <c r="CJ3503" s="69"/>
      <c r="CK3503" s="69"/>
      <c r="CL3503" s="69"/>
      <c r="CM3503" s="69"/>
      <c r="CN3503" s="69"/>
      <c r="CO3503" s="69"/>
      <c r="CP3503" s="69"/>
      <c r="CQ3503" s="69"/>
      <c r="CR3503" s="69"/>
      <c r="CS3503" s="69"/>
      <c r="CT3503" s="69"/>
      <c r="CU3503" s="69"/>
      <c r="CV3503" s="69"/>
      <c r="CW3503" s="69"/>
      <c r="CX3503" s="69"/>
      <c r="CY3503" s="69"/>
      <c r="CZ3503" s="69"/>
      <c r="DA3503" s="69"/>
      <c r="DB3503" s="69"/>
      <c r="DC3503" s="69"/>
      <c r="DD3503" s="69"/>
      <c r="DE3503" s="69"/>
      <c r="DF3503" s="69"/>
      <c r="DG3503" s="69"/>
      <c r="DH3503" s="69"/>
      <c r="DI3503" s="69"/>
    </row>
    <row r="3504" spans="1:113" s="75" customFormat="1" ht="140.25" hidden="1" x14ac:dyDescent="0.2">
      <c r="A3504" s="671" t="s">
        <v>7617</v>
      </c>
      <c r="B3504" s="671" t="s">
        <v>116</v>
      </c>
      <c r="C3504" s="671" t="s">
        <v>36</v>
      </c>
      <c r="D3504" s="630">
        <v>41856</v>
      </c>
      <c r="E3504" s="764">
        <v>0.64583333333333337</v>
      </c>
      <c r="F3504" s="763">
        <v>41856</v>
      </c>
      <c r="G3504" s="764">
        <v>0.64583333333333337</v>
      </c>
      <c r="H3504" s="765">
        <f t="shared" si="125"/>
        <v>0</v>
      </c>
      <c r="I3504" s="671">
        <v>15</v>
      </c>
      <c r="J3504" s="671" t="s">
        <v>178</v>
      </c>
      <c r="K3504" s="671" t="s">
        <v>132</v>
      </c>
      <c r="L3504" s="671" t="s">
        <v>128</v>
      </c>
      <c r="M3504" s="671" t="s">
        <v>4500</v>
      </c>
      <c r="N3504" s="671">
        <v>35</v>
      </c>
      <c r="O3504" s="671" t="s">
        <v>66</v>
      </c>
      <c r="P3504" s="768" t="s">
        <v>7810</v>
      </c>
      <c r="Q3504" s="769" t="s">
        <v>7811</v>
      </c>
      <c r="R3504" s="671"/>
      <c r="S3504" s="671">
        <v>1.04</v>
      </c>
      <c r="T3504" s="766">
        <f t="shared" si="126"/>
        <v>1.04</v>
      </c>
      <c r="U3504" s="671" t="s">
        <v>75</v>
      </c>
      <c r="V3504" s="671">
        <v>2012</v>
      </c>
      <c r="W3504" s="671" t="s">
        <v>1268</v>
      </c>
      <c r="X3504" s="671"/>
      <c r="Y3504" s="763">
        <v>41806</v>
      </c>
      <c r="Z3504" s="671">
        <v>100</v>
      </c>
      <c r="AA3504" s="671">
        <v>2015</v>
      </c>
      <c r="AB3504" s="671">
        <v>0</v>
      </c>
      <c r="AC3504" s="671"/>
      <c r="AD3504" s="849" t="s">
        <v>48</v>
      </c>
      <c r="AE3504" s="849" t="s">
        <v>102</v>
      </c>
      <c r="AF3504" s="849"/>
      <c r="AG3504" s="849" t="s">
        <v>9873</v>
      </c>
      <c r="AH3504" s="671"/>
      <c r="AI3504" s="671"/>
      <c r="AJ3504" s="671"/>
      <c r="AK3504" s="161"/>
      <c r="AL3504" s="69"/>
      <c r="AM3504" s="69"/>
      <c r="AN3504" s="69"/>
      <c r="AO3504" s="69"/>
      <c r="AP3504" s="69"/>
      <c r="AQ3504" s="69"/>
      <c r="AR3504" s="69"/>
      <c r="AS3504" s="69"/>
      <c r="AT3504" s="69"/>
      <c r="AU3504" s="69"/>
      <c r="AV3504" s="69"/>
      <c r="AW3504" s="69"/>
      <c r="AX3504" s="69"/>
      <c r="AY3504" s="69"/>
      <c r="AZ3504" s="69"/>
      <c r="BA3504" s="69"/>
      <c r="BB3504" s="69"/>
      <c r="BC3504" s="69"/>
      <c r="BD3504" s="69"/>
      <c r="BE3504" s="69"/>
      <c r="BF3504" s="69"/>
      <c r="BG3504" s="69"/>
      <c r="BH3504" s="69"/>
      <c r="BI3504" s="69"/>
      <c r="BJ3504" s="69"/>
      <c r="BK3504" s="69"/>
      <c r="BL3504" s="69"/>
      <c r="BM3504" s="69"/>
      <c r="BN3504" s="69"/>
      <c r="BO3504" s="69"/>
      <c r="BP3504" s="69"/>
      <c r="BQ3504" s="69"/>
      <c r="BR3504" s="69"/>
      <c r="BS3504" s="69"/>
      <c r="BT3504" s="69"/>
      <c r="BU3504" s="69"/>
      <c r="BV3504" s="69"/>
      <c r="BW3504" s="69"/>
      <c r="BX3504" s="69"/>
      <c r="BY3504" s="69"/>
      <c r="BZ3504" s="69"/>
      <c r="CA3504" s="69"/>
      <c r="CB3504" s="69"/>
      <c r="CC3504" s="69"/>
      <c r="CD3504" s="69"/>
      <c r="CE3504" s="69"/>
      <c r="CF3504" s="69"/>
      <c r="CG3504" s="69"/>
      <c r="CH3504" s="69"/>
      <c r="CI3504" s="69"/>
      <c r="CJ3504" s="69"/>
      <c r="CK3504" s="69"/>
      <c r="CL3504" s="69"/>
      <c r="CM3504" s="69"/>
      <c r="CN3504" s="69"/>
      <c r="CO3504" s="69"/>
      <c r="CP3504" s="69"/>
      <c r="CQ3504" s="69"/>
      <c r="CR3504" s="69"/>
      <c r="CS3504" s="69"/>
      <c r="CT3504" s="69"/>
      <c r="CU3504" s="69"/>
      <c r="CV3504" s="69"/>
      <c r="CW3504" s="69"/>
      <c r="CX3504" s="69"/>
      <c r="CY3504" s="69"/>
      <c r="CZ3504" s="69"/>
      <c r="DA3504" s="69"/>
      <c r="DB3504" s="69"/>
      <c r="DC3504" s="69"/>
      <c r="DD3504" s="69"/>
      <c r="DE3504" s="69"/>
      <c r="DF3504" s="69"/>
      <c r="DG3504" s="69"/>
      <c r="DH3504" s="69"/>
      <c r="DI3504" s="69"/>
    </row>
    <row r="3505" spans="1:113" s="75" customFormat="1" ht="76.5" hidden="1" x14ac:dyDescent="0.2">
      <c r="A3505" s="671" t="s">
        <v>7617</v>
      </c>
      <c r="B3505" s="671" t="s">
        <v>116</v>
      </c>
      <c r="C3505" s="671" t="s">
        <v>36</v>
      </c>
      <c r="D3505" s="630">
        <v>41856</v>
      </c>
      <c r="E3505" s="764">
        <v>0.6645833333333333</v>
      </c>
      <c r="F3505" s="763">
        <v>41856</v>
      </c>
      <c r="G3505" s="764">
        <v>0.68541666666666667</v>
      </c>
      <c r="H3505" s="765">
        <f t="shared" si="125"/>
        <v>2.0833333335758653E-2</v>
      </c>
      <c r="I3505" s="671">
        <v>3</v>
      </c>
      <c r="J3505" s="671" t="s">
        <v>146</v>
      </c>
      <c r="K3505" s="671" t="s">
        <v>133</v>
      </c>
      <c r="L3505" s="671" t="s">
        <v>128</v>
      </c>
      <c r="M3505" s="671" t="s">
        <v>285</v>
      </c>
      <c r="N3505" s="671" t="s">
        <v>103</v>
      </c>
      <c r="O3505" s="671" t="s">
        <v>66</v>
      </c>
      <c r="P3505" s="768" t="s">
        <v>7812</v>
      </c>
      <c r="Q3505" s="769" t="s">
        <v>7813</v>
      </c>
      <c r="R3505" s="671">
        <v>1.01</v>
      </c>
      <c r="S3505" s="671"/>
      <c r="T3505" s="766">
        <f t="shared" si="126"/>
        <v>1.01</v>
      </c>
      <c r="U3505" s="671" t="s">
        <v>75</v>
      </c>
      <c r="V3505" s="671">
        <v>1978</v>
      </c>
      <c r="W3505" s="671" t="s">
        <v>9886</v>
      </c>
      <c r="X3505" s="671"/>
      <c r="Y3505" s="671" t="s">
        <v>9887</v>
      </c>
      <c r="Z3505" s="671">
        <v>100</v>
      </c>
      <c r="AA3505" s="671">
        <v>2015</v>
      </c>
      <c r="AB3505" s="671">
        <v>0</v>
      </c>
      <c r="AC3505" s="671"/>
      <c r="AD3505" s="671" t="s">
        <v>62</v>
      </c>
      <c r="AE3505" s="671" t="s">
        <v>97</v>
      </c>
      <c r="AF3505" s="671"/>
      <c r="AG3505" s="671" t="s">
        <v>9888</v>
      </c>
      <c r="AH3505" s="671"/>
      <c r="AI3505" s="671"/>
      <c r="AJ3505" s="671"/>
      <c r="AK3505" s="161"/>
      <c r="AL3505" s="69"/>
      <c r="AM3505" s="69"/>
      <c r="AN3505" s="69"/>
      <c r="AO3505" s="69"/>
      <c r="AP3505" s="69"/>
      <c r="AQ3505" s="69"/>
      <c r="AR3505" s="69"/>
      <c r="AS3505" s="69"/>
      <c r="AT3505" s="69"/>
      <c r="AU3505" s="69"/>
      <c r="AV3505" s="69"/>
      <c r="AW3505" s="69"/>
      <c r="AX3505" s="69"/>
      <c r="AY3505" s="69"/>
      <c r="AZ3505" s="69"/>
      <c r="BA3505" s="69"/>
      <c r="BB3505" s="69"/>
      <c r="BC3505" s="69"/>
      <c r="BD3505" s="69"/>
      <c r="BE3505" s="69"/>
      <c r="BF3505" s="69"/>
      <c r="BG3505" s="69"/>
      <c r="BH3505" s="69"/>
      <c r="BI3505" s="69"/>
      <c r="BJ3505" s="69"/>
      <c r="BK3505" s="69"/>
      <c r="BL3505" s="69"/>
      <c r="BM3505" s="69"/>
      <c r="BN3505" s="69"/>
      <c r="BO3505" s="69"/>
      <c r="BP3505" s="69"/>
      <c r="BQ3505" s="69"/>
      <c r="BR3505" s="69"/>
      <c r="BS3505" s="69"/>
      <c r="BT3505" s="69"/>
      <c r="BU3505" s="69"/>
      <c r="BV3505" s="69"/>
      <c r="BW3505" s="69"/>
      <c r="BX3505" s="69"/>
      <c r="BY3505" s="69"/>
      <c r="BZ3505" s="69"/>
      <c r="CA3505" s="69"/>
      <c r="CB3505" s="69"/>
      <c r="CC3505" s="69"/>
      <c r="CD3505" s="69"/>
      <c r="CE3505" s="69"/>
      <c r="CF3505" s="69"/>
      <c r="CG3505" s="69"/>
      <c r="CH3505" s="69"/>
      <c r="CI3505" s="69"/>
      <c r="CJ3505" s="69"/>
      <c r="CK3505" s="69"/>
      <c r="CL3505" s="69"/>
      <c r="CM3505" s="69"/>
      <c r="CN3505" s="69"/>
      <c r="CO3505" s="69"/>
      <c r="CP3505" s="69"/>
      <c r="CQ3505" s="69"/>
      <c r="CR3505" s="69"/>
      <c r="CS3505" s="69"/>
      <c r="CT3505" s="69"/>
      <c r="CU3505" s="69"/>
      <c r="CV3505" s="69"/>
      <c r="CW3505" s="69"/>
      <c r="CX3505" s="69"/>
      <c r="CY3505" s="69"/>
      <c r="CZ3505" s="69"/>
      <c r="DA3505" s="69"/>
      <c r="DB3505" s="69"/>
      <c r="DC3505" s="69"/>
      <c r="DD3505" s="69"/>
      <c r="DE3505" s="69"/>
      <c r="DF3505" s="69"/>
      <c r="DG3505" s="69"/>
      <c r="DH3505" s="69"/>
      <c r="DI3505" s="69"/>
    </row>
    <row r="3506" spans="1:113" s="75" customFormat="1" ht="127.5" hidden="1" x14ac:dyDescent="0.2">
      <c r="A3506" s="671" t="s">
        <v>7617</v>
      </c>
      <c r="B3506" s="671" t="s">
        <v>116</v>
      </c>
      <c r="C3506" s="671" t="s">
        <v>36</v>
      </c>
      <c r="D3506" s="630">
        <v>41856</v>
      </c>
      <c r="E3506" s="764">
        <v>0.74652777777777779</v>
      </c>
      <c r="F3506" s="763">
        <v>41856</v>
      </c>
      <c r="G3506" s="764">
        <v>0.78541666666666676</v>
      </c>
      <c r="H3506" s="765">
        <f t="shared" si="125"/>
        <v>3.8888888884685002E-2</v>
      </c>
      <c r="I3506" s="671">
        <v>22</v>
      </c>
      <c r="J3506" s="671" t="s">
        <v>178</v>
      </c>
      <c r="K3506" s="671" t="s">
        <v>135</v>
      </c>
      <c r="L3506" s="671" t="s">
        <v>128</v>
      </c>
      <c r="M3506" s="671" t="s">
        <v>7814</v>
      </c>
      <c r="N3506" s="671">
        <v>35</v>
      </c>
      <c r="O3506" s="671" t="s">
        <v>66</v>
      </c>
      <c r="P3506" s="671" t="s">
        <v>7815</v>
      </c>
      <c r="Q3506" s="671" t="s">
        <v>7816</v>
      </c>
      <c r="R3506" s="671">
        <v>2.82</v>
      </c>
      <c r="S3506" s="671"/>
      <c r="T3506" s="766">
        <f t="shared" si="126"/>
        <v>2.82</v>
      </c>
      <c r="U3506" s="671" t="s">
        <v>75</v>
      </c>
      <c r="V3506" s="671" t="s">
        <v>9889</v>
      </c>
      <c r="W3506" s="671" t="s">
        <v>1536</v>
      </c>
      <c r="X3506" s="671"/>
      <c r="Y3506" s="671" t="s">
        <v>9890</v>
      </c>
      <c r="Z3506" s="671">
        <v>100</v>
      </c>
      <c r="AA3506" s="770" t="s">
        <v>5987</v>
      </c>
      <c r="AB3506" s="671">
        <v>0</v>
      </c>
      <c r="AC3506" s="671"/>
      <c r="AD3506" s="671" t="s">
        <v>48</v>
      </c>
      <c r="AE3506" s="671" t="s">
        <v>97</v>
      </c>
      <c r="AF3506" s="671"/>
      <c r="AG3506" s="849" t="s">
        <v>9891</v>
      </c>
      <c r="AH3506" s="671"/>
      <c r="AI3506" s="671"/>
      <c r="AJ3506" s="671"/>
      <c r="AK3506" s="161"/>
      <c r="AL3506" s="69"/>
      <c r="AM3506" s="69"/>
      <c r="AN3506" s="69"/>
      <c r="AO3506" s="69"/>
      <c r="AP3506" s="69"/>
      <c r="AQ3506" s="69"/>
      <c r="AR3506" s="69"/>
      <c r="AS3506" s="69"/>
      <c r="AT3506" s="69"/>
      <c r="AU3506" s="69"/>
      <c r="AV3506" s="69"/>
      <c r="AW3506" s="69"/>
      <c r="AX3506" s="69"/>
      <c r="AY3506" s="69"/>
      <c r="AZ3506" s="69"/>
      <c r="BA3506" s="69"/>
      <c r="BB3506" s="69"/>
      <c r="BC3506" s="69"/>
      <c r="BD3506" s="69"/>
      <c r="BE3506" s="69"/>
      <c r="BF3506" s="69"/>
      <c r="BG3506" s="69"/>
      <c r="BH3506" s="69"/>
      <c r="BI3506" s="69"/>
      <c r="BJ3506" s="69"/>
      <c r="BK3506" s="69"/>
      <c r="BL3506" s="69"/>
      <c r="BM3506" s="69"/>
      <c r="BN3506" s="69"/>
      <c r="BO3506" s="69"/>
      <c r="BP3506" s="69"/>
      <c r="BQ3506" s="69"/>
      <c r="BR3506" s="69"/>
      <c r="BS3506" s="69"/>
      <c r="BT3506" s="69"/>
      <c r="BU3506" s="69"/>
      <c r="BV3506" s="69"/>
      <c r="BW3506" s="69"/>
      <c r="BX3506" s="69"/>
      <c r="BY3506" s="69"/>
      <c r="BZ3506" s="69"/>
      <c r="CA3506" s="69"/>
      <c r="CB3506" s="69"/>
      <c r="CC3506" s="69"/>
      <c r="CD3506" s="69"/>
      <c r="CE3506" s="69"/>
      <c r="CF3506" s="69"/>
      <c r="CG3506" s="69"/>
      <c r="CH3506" s="69"/>
      <c r="CI3506" s="69"/>
      <c r="CJ3506" s="69"/>
      <c r="CK3506" s="69"/>
      <c r="CL3506" s="69"/>
      <c r="CM3506" s="69"/>
      <c r="CN3506" s="69"/>
      <c r="CO3506" s="69"/>
      <c r="CP3506" s="69"/>
      <c r="CQ3506" s="69"/>
      <c r="CR3506" s="69"/>
      <c r="CS3506" s="69"/>
      <c r="CT3506" s="69"/>
      <c r="CU3506" s="69"/>
      <c r="CV3506" s="69"/>
      <c r="CW3506" s="69"/>
      <c r="CX3506" s="69"/>
      <c r="CY3506" s="69"/>
      <c r="CZ3506" s="69"/>
      <c r="DA3506" s="69"/>
      <c r="DB3506" s="69"/>
      <c r="DC3506" s="69"/>
      <c r="DD3506" s="69"/>
      <c r="DE3506" s="69"/>
      <c r="DF3506" s="69"/>
      <c r="DG3506" s="69"/>
      <c r="DH3506" s="69"/>
      <c r="DI3506" s="69"/>
    </row>
    <row r="3507" spans="1:113" s="75" customFormat="1" ht="114.75" hidden="1" x14ac:dyDescent="0.2">
      <c r="A3507" s="671" t="s">
        <v>7617</v>
      </c>
      <c r="B3507" s="671" t="s">
        <v>116</v>
      </c>
      <c r="C3507" s="671" t="s">
        <v>865</v>
      </c>
      <c r="D3507" s="630">
        <v>41856</v>
      </c>
      <c r="E3507" s="764">
        <v>0.78888888888888886</v>
      </c>
      <c r="F3507" s="763">
        <v>41856</v>
      </c>
      <c r="G3507" s="764">
        <v>0.80138888888888893</v>
      </c>
      <c r="H3507" s="765">
        <f t="shared" si="125"/>
        <v>1.2499999997089617E-2</v>
      </c>
      <c r="I3507" s="671">
        <v>1</v>
      </c>
      <c r="J3507" s="671" t="s">
        <v>178</v>
      </c>
      <c r="K3507" s="671" t="s">
        <v>133</v>
      </c>
      <c r="L3507" s="671" t="s">
        <v>125</v>
      </c>
      <c r="M3507" s="671" t="s">
        <v>7817</v>
      </c>
      <c r="N3507" s="671" t="s">
        <v>103</v>
      </c>
      <c r="O3507" s="671" t="s">
        <v>66</v>
      </c>
      <c r="P3507" s="671" t="s">
        <v>7818</v>
      </c>
      <c r="Q3507" s="671" t="s">
        <v>7819</v>
      </c>
      <c r="R3507" s="671">
        <v>0.62</v>
      </c>
      <c r="S3507" s="671"/>
      <c r="T3507" s="766">
        <f t="shared" si="126"/>
        <v>0.62</v>
      </c>
      <c r="U3507" s="688" t="s">
        <v>75</v>
      </c>
      <c r="V3507" s="688"/>
      <c r="W3507" s="688"/>
      <c r="X3507" s="688"/>
      <c r="Y3507" s="688"/>
      <c r="Z3507" s="688"/>
      <c r="AA3507" s="688"/>
      <c r="AB3507" s="688"/>
      <c r="AC3507" s="688"/>
      <c r="AD3507" s="688" t="s">
        <v>55</v>
      </c>
      <c r="AE3507" s="688" t="s">
        <v>102</v>
      </c>
      <c r="AF3507" s="671"/>
      <c r="AG3507" s="671" t="s">
        <v>9892</v>
      </c>
      <c r="AH3507" s="671"/>
      <c r="AI3507" s="671"/>
      <c r="AJ3507" s="671"/>
      <c r="AK3507" s="161"/>
      <c r="AL3507" s="69"/>
      <c r="AM3507" s="69"/>
      <c r="AN3507" s="69"/>
      <c r="AO3507" s="69"/>
      <c r="AP3507" s="69"/>
      <c r="AQ3507" s="69"/>
      <c r="AR3507" s="69"/>
      <c r="AS3507" s="69"/>
      <c r="AT3507" s="69"/>
      <c r="AU3507" s="69"/>
      <c r="AV3507" s="69"/>
      <c r="AW3507" s="69"/>
      <c r="AX3507" s="69"/>
      <c r="AY3507" s="69"/>
      <c r="AZ3507" s="69"/>
      <c r="BA3507" s="69"/>
      <c r="BB3507" s="69"/>
      <c r="BC3507" s="69"/>
      <c r="BD3507" s="69"/>
      <c r="BE3507" s="69"/>
      <c r="BF3507" s="69"/>
      <c r="BG3507" s="69"/>
      <c r="BH3507" s="69"/>
      <c r="BI3507" s="69"/>
      <c r="BJ3507" s="69"/>
      <c r="BK3507" s="69"/>
      <c r="BL3507" s="69"/>
      <c r="BM3507" s="69"/>
      <c r="BN3507" s="69"/>
      <c r="BO3507" s="69"/>
      <c r="BP3507" s="69"/>
      <c r="BQ3507" s="69"/>
      <c r="BR3507" s="69"/>
      <c r="BS3507" s="69"/>
      <c r="BT3507" s="69"/>
      <c r="BU3507" s="69"/>
      <c r="BV3507" s="69"/>
      <c r="BW3507" s="69"/>
      <c r="BX3507" s="69"/>
      <c r="BY3507" s="69"/>
      <c r="BZ3507" s="69"/>
      <c r="CA3507" s="69"/>
      <c r="CB3507" s="69"/>
      <c r="CC3507" s="69"/>
      <c r="CD3507" s="69"/>
      <c r="CE3507" s="69"/>
      <c r="CF3507" s="69"/>
      <c r="CG3507" s="69"/>
      <c r="CH3507" s="69"/>
      <c r="CI3507" s="69"/>
      <c r="CJ3507" s="69"/>
      <c r="CK3507" s="69"/>
      <c r="CL3507" s="69"/>
      <c r="CM3507" s="69"/>
      <c r="CN3507" s="69"/>
      <c r="CO3507" s="69"/>
      <c r="CP3507" s="69"/>
      <c r="CQ3507" s="69"/>
      <c r="CR3507" s="69"/>
      <c r="CS3507" s="69"/>
      <c r="CT3507" s="69"/>
      <c r="CU3507" s="69"/>
      <c r="CV3507" s="69"/>
      <c r="CW3507" s="69"/>
      <c r="CX3507" s="69"/>
      <c r="CY3507" s="69"/>
      <c r="CZ3507" s="69"/>
      <c r="DA3507" s="69"/>
      <c r="DB3507" s="69"/>
      <c r="DC3507" s="69"/>
      <c r="DD3507" s="69"/>
      <c r="DE3507" s="69"/>
      <c r="DF3507" s="69"/>
      <c r="DG3507" s="69"/>
      <c r="DH3507" s="69"/>
      <c r="DI3507" s="69"/>
    </row>
    <row r="3508" spans="1:113" s="75" customFormat="1" ht="293.25" hidden="1" x14ac:dyDescent="0.2">
      <c r="A3508" s="671" t="s">
        <v>7617</v>
      </c>
      <c r="B3508" s="671" t="s">
        <v>116</v>
      </c>
      <c r="C3508" s="671" t="s">
        <v>36</v>
      </c>
      <c r="D3508" s="630">
        <v>41856</v>
      </c>
      <c r="E3508" s="764">
        <v>0.83472222222222225</v>
      </c>
      <c r="F3508" s="763">
        <v>41856</v>
      </c>
      <c r="G3508" s="764">
        <v>0.85555555555555562</v>
      </c>
      <c r="H3508" s="765">
        <f t="shared" si="125"/>
        <v>2.0833333335758653E-2</v>
      </c>
      <c r="I3508" s="671">
        <v>1</v>
      </c>
      <c r="J3508" s="671" t="s">
        <v>178</v>
      </c>
      <c r="K3508" s="671" t="s">
        <v>133</v>
      </c>
      <c r="L3508" s="671" t="s">
        <v>128</v>
      </c>
      <c r="M3508" s="671" t="s">
        <v>7820</v>
      </c>
      <c r="N3508" s="671">
        <v>35</v>
      </c>
      <c r="O3508" s="671" t="s">
        <v>66</v>
      </c>
      <c r="P3508" s="671" t="s">
        <v>7821</v>
      </c>
      <c r="Q3508" s="671" t="s">
        <v>7819</v>
      </c>
      <c r="R3508" s="671">
        <v>1.37</v>
      </c>
      <c r="S3508" s="671"/>
      <c r="T3508" s="766">
        <f t="shared" si="126"/>
        <v>1.37</v>
      </c>
      <c r="U3508" s="671" t="s">
        <v>75</v>
      </c>
      <c r="V3508" s="671">
        <v>1981</v>
      </c>
      <c r="W3508" s="671" t="s">
        <v>1268</v>
      </c>
      <c r="X3508" s="671"/>
      <c r="Y3508" s="770" t="s">
        <v>6051</v>
      </c>
      <c r="Z3508" s="671">
        <v>100</v>
      </c>
      <c r="AA3508" s="770" t="s">
        <v>5419</v>
      </c>
      <c r="AB3508" s="671">
        <v>0</v>
      </c>
      <c r="AC3508" s="671"/>
      <c r="AD3508" s="671" t="s">
        <v>45</v>
      </c>
      <c r="AE3508" s="671" t="s">
        <v>97</v>
      </c>
      <c r="AF3508" s="671"/>
      <c r="AG3508" s="671" t="s">
        <v>9893</v>
      </c>
      <c r="AH3508" s="671"/>
      <c r="AI3508" s="671"/>
      <c r="AJ3508" s="671"/>
      <c r="AK3508" s="161"/>
      <c r="AL3508" s="69"/>
      <c r="AM3508" s="69"/>
      <c r="AN3508" s="69"/>
      <c r="AO3508" s="69"/>
      <c r="AP3508" s="69"/>
      <c r="AQ3508" s="69"/>
      <c r="AR3508" s="69"/>
      <c r="AS3508" s="69"/>
      <c r="AT3508" s="69"/>
      <c r="AU3508" s="69"/>
      <c r="AV3508" s="69"/>
      <c r="AW3508" s="69"/>
      <c r="AX3508" s="69"/>
      <c r="AY3508" s="69"/>
      <c r="AZ3508" s="69"/>
      <c r="BA3508" s="69"/>
      <c r="BB3508" s="69"/>
      <c r="BC3508" s="69"/>
      <c r="BD3508" s="69"/>
      <c r="BE3508" s="69"/>
      <c r="BF3508" s="69"/>
      <c r="BG3508" s="69"/>
      <c r="BH3508" s="69"/>
      <c r="BI3508" s="69"/>
      <c r="BJ3508" s="69"/>
      <c r="BK3508" s="69"/>
      <c r="BL3508" s="69"/>
      <c r="BM3508" s="69"/>
      <c r="BN3508" s="69"/>
      <c r="BO3508" s="69"/>
      <c r="BP3508" s="69"/>
      <c r="BQ3508" s="69"/>
      <c r="BR3508" s="69"/>
      <c r="BS3508" s="69"/>
      <c r="BT3508" s="69"/>
      <c r="BU3508" s="69"/>
      <c r="BV3508" s="69"/>
      <c r="BW3508" s="69"/>
      <c r="BX3508" s="69"/>
      <c r="BY3508" s="69"/>
      <c r="BZ3508" s="69"/>
      <c r="CA3508" s="69"/>
      <c r="CB3508" s="69"/>
      <c r="CC3508" s="69"/>
      <c r="CD3508" s="69"/>
      <c r="CE3508" s="69"/>
      <c r="CF3508" s="69"/>
      <c r="CG3508" s="69"/>
      <c r="CH3508" s="69"/>
      <c r="CI3508" s="69"/>
      <c r="CJ3508" s="69"/>
      <c r="CK3508" s="69"/>
      <c r="CL3508" s="69"/>
      <c r="CM3508" s="69"/>
      <c r="CN3508" s="69"/>
      <c r="CO3508" s="69"/>
      <c r="CP3508" s="69"/>
      <c r="CQ3508" s="69"/>
      <c r="CR3508" s="69"/>
      <c r="CS3508" s="69"/>
      <c r="CT3508" s="69"/>
      <c r="CU3508" s="69"/>
      <c r="CV3508" s="69"/>
      <c r="CW3508" s="69"/>
      <c r="CX3508" s="69"/>
      <c r="CY3508" s="69"/>
      <c r="CZ3508" s="69"/>
      <c r="DA3508" s="69"/>
      <c r="DB3508" s="69"/>
      <c r="DC3508" s="69"/>
      <c r="DD3508" s="69"/>
      <c r="DE3508" s="69"/>
      <c r="DF3508" s="69"/>
      <c r="DG3508" s="69"/>
      <c r="DH3508" s="69"/>
      <c r="DI3508" s="69"/>
    </row>
    <row r="3509" spans="1:113" s="75" customFormat="1" ht="127.5" hidden="1" x14ac:dyDescent="0.2">
      <c r="A3509" s="671" t="s">
        <v>7617</v>
      </c>
      <c r="B3509" s="807" t="s">
        <v>116</v>
      </c>
      <c r="C3509" s="671" t="s">
        <v>36</v>
      </c>
      <c r="D3509" s="630">
        <v>41856</v>
      </c>
      <c r="E3509" s="764">
        <v>0.84027777777777779</v>
      </c>
      <c r="F3509" s="763">
        <v>41857</v>
      </c>
      <c r="G3509" s="764">
        <v>0.88541666666666663</v>
      </c>
      <c r="H3509" s="765">
        <f t="shared" si="125"/>
        <v>1.0451388888832298</v>
      </c>
      <c r="I3509" s="671">
        <v>22</v>
      </c>
      <c r="J3509" s="671" t="s">
        <v>288</v>
      </c>
      <c r="K3509" s="671" t="s">
        <v>136</v>
      </c>
      <c r="L3509" s="671" t="s">
        <v>130</v>
      </c>
      <c r="M3509" s="671" t="s">
        <v>7822</v>
      </c>
      <c r="N3509" s="671">
        <v>35</v>
      </c>
      <c r="O3509" s="671" t="s">
        <v>63</v>
      </c>
      <c r="P3509" s="671" t="s">
        <v>7823</v>
      </c>
      <c r="Q3509" s="671" t="s">
        <v>7824</v>
      </c>
      <c r="R3509" s="671">
        <v>78.849999999999994</v>
      </c>
      <c r="S3509" s="671"/>
      <c r="T3509" s="766">
        <f t="shared" si="126"/>
        <v>78.849999999999994</v>
      </c>
      <c r="U3509" s="671" t="s">
        <v>87</v>
      </c>
      <c r="V3509" s="671">
        <v>2013</v>
      </c>
      <c r="W3509" s="671" t="s">
        <v>9894</v>
      </c>
      <c r="X3509" s="671" t="s">
        <v>9895</v>
      </c>
      <c r="Y3509" s="763">
        <v>41480</v>
      </c>
      <c r="Z3509" s="671">
        <v>100</v>
      </c>
      <c r="AA3509" s="770" t="s">
        <v>5987</v>
      </c>
      <c r="AB3509" s="671">
        <v>0</v>
      </c>
      <c r="AC3509" s="763">
        <v>41864</v>
      </c>
      <c r="AD3509" s="671" t="s">
        <v>61</v>
      </c>
      <c r="AE3509" s="671" t="s">
        <v>97</v>
      </c>
      <c r="AF3509" s="671"/>
      <c r="AG3509" s="671" t="s">
        <v>9896</v>
      </c>
      <c r="AH3509" s="671"/>
      <c r="AI3509" s="671"/>
      <c r="AJ3509" s="671"/>
      <c r="AK3509" s="161"/>
      <c r="AL3509" s="69"/>
      <c r="AM3509" s="69"/>
      <c r="AN3509" s="69"/>
      <c r="AO3509" s="69"/>
      <c r="AP3509" s="69"/>
      <c r="AQ3509" s="69"/>
      <c r="AR3509" s="69"/>
      <c r="AS3509" s="69"/>
      <c r="AT3509" s="69"/>
      <c r="AU3509" s="69"/>
      <c r="AV3509" s="69"/>
      <c r="AW3509" s="69"/>
      <c r="AX3509" s="69"/>
      <c r="AY3509" s="69"/>
      <c r="AZ3509" s="69"/>
      <c r="BA3509" s="69"/>
      <c r="BB3509" s="69"/>
      <c r="BC3509" s="69"/>
      <c r="BD3509" s="69"/>
      <c r="BE3509" s="69"/>
      <c r="BF3509" s="69"/>
      <c r="BG3509" s="69"/>
      <c r="BH3509" s="69"/>
      <c r="BI3509" s="69"/>
      <c r="BJ3509" s="69"/>
      <c r="BK3509" s="69"/>
      <c r="BL3509" s="69"/>
      <c r="BM3509" s="69"/>
      <c r="BN3509" s="69"/>
      <c r="BO3509" s="69"/>
      <c r="BP3509" s="69"/>
      <c r="BQ3509" s="69"/>
      <c r="BR3509" s="69"/>
      <c r="BS3509" s="69"/>
      <c r="BT3509" s="69"/>
      <c r="BU3509" s="69"/>
      <c r="BV3509" s="69"/>
      <c r="BW3509" s="69"/>
      <c r="BX3509" s="69"/>
      <c r="BY3509" s="69"/>
      <c r="BZ3509" s="69"/>
      <c r="CA3509" s="69"/>
      <c r="CB3509" s="69"/>
      <c r="CC3509" s="69"/>
      <c r="CD3509" s="69"/>
      <c r="CE3509" s="69"/>
      <c r="CF3509" s="69"/>
      <c r="CG3509" s="69"/>
      <c r="CH3509" s="69"/>
      <c r="CI3509" s="69"/>
      <c r="CJ3509" s="69"/>
      <c r="CK3509" s="69"/>
      <c r="CL3509" s="69"/>
      <c r="CM3509" s="69"/>
      <c r="CN3509" s="69"/>
      <c r="CO3509" s="69"/>
      <c r="CP3509" s="69"/>
      <c r="CQ3509" s="69"/>
      <c r="CR3509" s="69"/>
      <c r="CS3509" s="69"/>
      <c r="CT3509" s="69"/>
      <c r="CU3509" s="69"/>
      <c r="CV3509" s="69"/>
      <c r="CW3509" s="69"/>
      <c r="CX3509" s="69"/>
      <c r="CY3509" s="69"/>
      <c r="CZ3509" s="69"/>
      <c r="DA3509" s="69"/>
      <c r="DB3509" s="69"/>
      <c r="DC3509" s="69"/>
      <c r="DD3509" s="69"/>
      <c r="DE3509" s="69"/>
      <c r="DF3509" s="69"/>
      <c r="DG3509" s="69"/>
      <c r="DH3509" s="69"/>
      <c r="DI3509" s="69"/>
    </row>
    <row r="3510" spans="1:113" s="75" customFormat="1" ht="140.25" hidden="1" x14ac:dyDescent="0.2">
      <c r="A3510" s="671" t="s">
        <v>7617</v>
      </c>
      <c r="B3510" s="807" t="s">
        <v>116</v>
      </c>
      <c r="C3510" s="671" t="s">
        <v>36</v>
      </c>
      <c r="D3510" s="630">
        <v>41857</v>
      </c>
      <c r="E3510" s="764">
        <v>7.2916666666666671E-2</v>
      </c>
      <c r="F3510" s="763">
        <v>41857</v>
      </c>
      <c r="G3510" s="764">
        <v>7.2916666666666671E-2</v>
      </c>
      <c r="H3510" s="765">
        <f t="shared" si="125"/>
        <v>0</v>
      </c>
      <c r="I3510" s="671">
        <v>17</v>
      </c>
      <c r="J3510" s="671" t="s">
        <v>4467</v>
      </c>
      <c r="K3510" s="671" t="s">
        <v>132</v>
      </c>
      <c r="L3510" s="671" t="s">
        <v>128</v>
      </c>
      <c r="M3510" s="671" t="s">
        <v>227</v>
      </c>
      <c r="N3510" s="671" t="s">
        <v>103</v>
      </c>
      <c r="O3510" s="671" t="s">
        <v>66</v>
      </c>
      <c r="P3510" s="671" t="s">
        <v>7825</v>
      </c>
      <c r="Q3510" s="671" t="s">
        <v>7826</v>
      </c>
      <c r="R3510" s="671"/>
      <c r="S3510" s="671">
        <v>1.53</v>
      </c>
      <c r="T3510" s="766">
        <f t="shared" si="126"/>
        <v>1.53</v>
      </c>
      <c r="U3510" s="671" t="s">
        <v>75</v>
      </c>
      <c r="V3510" s="671">
        <v>1982</v>
      </c>
      <c r="W3510" s="671" t="s">
        <v>2286</v>
      </c>
      <c r="X3510" s="671"/>
      <c r="Y3510" s="671" t="s">
        <v>9897</v>
      </c>
      <c r="Z3510" s="671">
        <v>100</v>
      </c>
      <c r="AA3510" s="671">
        <v>2015</v>
      </c>
      <c r="AB3510" s="671">
        <v>0</v>
      </c>
      <c r="AC3510" s="671"/>
      <c r="AD3510" s="849" t="s">
        <v>48</v>
      </c>
      <c r="AE3510" s="849" t="s">
        <v>102</v>
      </c>
      <c r="AF3510" s="849"/>
      <c r="AG3510" s="849" t="s">
        <v>9873</v>
      </c>
      <c r="AH3510" s="671"/>
      <c r="AI3510" s="671"/>
      <c r="AJ3510" s="671"/>
      <c r="AK3510" s="161"/>
      <c r="AL3510" s="69"/>
      <c r="AM3510" s="69"/>
      <c r="AN3510" s="69"/>
      <c r="AO3510" s="69"/>
      <c r="AP3510" s="69"/>
      <c r="AQ3510" s="69"/>
      <c r="AR3510" s="69"/>
      <c r="AS3510" s="69"/>
      <c r="AT3510" s="69"/>
      <c r="AU3510" s="69"/>
      <c r="AV3510" s="69"/>
      <c r="AW3510" s="69"/>
      <c r="AX3510" s="69"/>
      <c r="AY3510" s="69"/>
      <c r="AZ3510" s="69"/>
      <c r="BA3510" s="69"/>
      <c r="BB3510" s="69"/>
      <c r="BC3510" s="69"/>
      <c r="BD3510" s="69"/>
      <c r="BE3510" s="69"/>
      <c r="BF3510" s="69"/>
      <c r="BG3510" s="69"/>
      <c r="BH3510" s="69"/>
      <c r="BI3510" s="69"/>
      <c r="BJ3510" s="69"/>
      <c r="BK3510" s="69"/>
      <c r="BL3510" s="69"/>
      <c r="BM3510" s="69"/>
      <c r="BN3510" s="69"/>
      <c r="BO3510" s="69"/>
      <c r="BP3510" s="69"/>
      <c r="BQ3510" s="69"/>
      <c r="BR3510" s="69"/>
      <c r="BS3510" s="69"/>
      <c r="BT3510" s="69"/>
      <c r="BU3510" s="69"/>
      <c r="BV3510" s="69"/>
      <c r="BW3510" s="69"/>
      <c r="BX3510" s="69"/>
      <c r="BY3510" s="69"/>
      <c r="BZ3510" s="69"/>
      <c r="CA3510" s="69"/>
      <c r="CB3510" s="69"/>
      <c r="CC3510" s="69"/>
      <c r="CD3510" s="69"/>
      <c r="CE3510" s="69"/>
      <c r="CF3510" s="69"/>
      <c r="CG3510" s="69"/>
      <c r="CH3510" s="69"/>
      <c r="CI3510" s="69"/>
      <c r="CJ3510" s="69"/>
      <c r="CK3510" s="69"/>
      <c r="CL3510" s="69"/>
      <c r="CM3510" s="69"/>
      <c r="CN3510" s="69"/>
      <c r="CO3510" s="69"/>
      <c r="CP3510" s="69"/>
      <c r="CQ3510" s="69"/>
      <c r="CR3510" s="69"/>
      <c r="CS3510" s="69"/>
      <c r="CT3510" s="69"/>
      <c r="CU3510" s="69"/>
      <c r="CV3510" s="69"/>
      <c r="CW3510" s="69"/>
      <c r="CX3510" s="69"/>
      <c r="CY3510" s="69"/>
      <c r="CZ3510" s="69"/>
      <c r="DA3510" s="69"/>
      <c r="DB3510" s="69"/>
      <c r="DC3510" s="69"/>
      <c r="DD3510" s="69"/>
      <c r="DE3510" s="69"/>
      <c r="DF3510" s="69"/>
      <c r="DG3510" s="69"/>
      <c r="DH3510" s="69"/>
      <c r="DI3510" s="69"/>
    </row>
    <row r="3511" spans="1:113" s="75" customFormat="1" ht="102" hidden="1" x14ac:dyDescent="0.2">
      <c r="A3511" s="671" t="s">
        <v>7617</v>
      </c>
      <c r="B3511" s="807" t="s">
        <v>116</v>
      </c>
      <c r="C3511" s="671" t="s">
        <v>36</v>
      </c>
      <c r="D3511" s="630">
        <v>41857</v>
      </c>
      <c r="E3511" s="764">
        <v>9.375E-2</v>
      </c>
      <c r="F3511" s="763">
        <v>41857</v>
      </c>
      <c r="G3511" s="764">
        <v>0.28819444444444448</v>
      </c>
      <c r="H3511" s="765">
        <f t="shared" si="125"/>
        <v>0.19444444444525288</v>
      </c>
      <c r="I3511" s="671">
        <v>9</v>
      </c>
      <c r="J3511" s="671" t="s">
        <v>178</v>
      </c>
      <c r="K3511" s="671" t="s">
        <v>133</v>
      </c>
      <c r="L3511" s="671" t="s">
        <v>128</v>
      </c>
      <c r="M3511" s="671" t="s">
        <v>5106</v>
      </c>
      <c r="N3511" s="671" t="s">
        <v>103</v>
      </c>
      <c r="O3511" s="671" t="s">
        <v>66</v>
      </c>
      <c r="P3511" s="671" t="s">
        <v>7827</v>
      </c>
      <c r="Q3511" s="671" t="s">
        <v>7828</v>
      </c>
      <c r="R3511" s="671">
        <v>15.95</v>
      </c>
      <c r="S3511" s="671"/>
      <c r="T3511" s="766">
        <f t="shared" si="126"/>
        <v>15.95</v>
      </c>
      <c r="U3511" s="671" t="s">
        <v>75</v>
      </c>
      <c r="V3511" s="671">
        <v>1984</v>
      </c>
      <c r="W3511" s="671" t="s">
        <v>2286</v>
      </c>
      <c r="X3511" s="671"/>
      <c r="Y3511" s="671" t="s">
        <v>9879</v>
      </c>
      <c r="Z3511" s="671">
        <v>100</v>
      </c>
      <c r="AA3511" s="770" t="s">
        <v>5419</v>
      </c>
      <c r="AB3511" s="671">
        <v>0</v>
      </c>
      <c r="AC3511" s="671"/>
      <c r="AD3511" s="671" t="s">
        <v>61</v>
      </c>
      <c r="AE3511" s="671" t="s">
        <v>101</v>
      </c>
      <c r="AF3511" s="671"/>
      <c r="AG3511" s="671" t="s">
        <v>9880</v>
      </c>
      <c r="AH3511" s="671"/>
      <c r="AI3511" s="671"/>
      <c r="AJ3511" s="671"/>
      <c r="AK3511" s="161"/>
      <c r="AL3511" s="69"/>
      <c r="AM3511" s="69"/>
      <c r="AN3511" s="69"/>
      <c r="AO3511" s="69"/>
      <c r="AP3511" s="69"/>
      <c r="AQ3511" s="69"/>
      <c r="AR3511" s="69"/>
      <c r="AS3511" s="69"/>
      <c r="AT3511" s="69"/>
      <c r="AU3511" s="69"/>
      <c r="AV3511" s="69"/>
      <c r="AW3511" s="69"/>
      <c r="AX3511" s="69"/>
      <c r="AY3511" s="69"/>
      <c r="AZ3511" s="69"/>
      <c r="BA3511" s="69"/>
      <c r="BB3511" s="69"/>
      <c r="BC3511" s="69"/>
      <c r="BD3511" s="69"/>
      <c r="BE3511" s="69"/>
      <c r="BF3511" s="69"/>
      <c r="BG3511" s="69"/>
      <c r="BH3511" s="69"/>
      <c r="BI3511" s="69"/>
      <c r="BJ3511" s="69"/>
      <c r="BK3511" s="69"/>
      <c r="BL3511" s="69"/>
      <c r="BM3511" s="69"/>
      <c r="BN3511" s="69"/>
      <c r="BO3511" s="69"/>
      <c r="BP3511" s="69"/>
      <c r="BQ3511" s="69"/>
      <c r="BR3511" s="69"/>
      <c r="BS3511" s="69"/>
      <c r="BT3511" s="69"/>
      <c r="BU3511" s="69"/>
      <c r="BV3511" s="69"/>
      <c r="BW3511" s="69"/>
      <c r="BX3511" s="69"/>
      <c r="BY3511" s="69"/>
      <c r="BZ3511" s="69"/>
      <c r="CA3511" s="69"/>
      <c r="CB3511" s="69"/>
      <c r="CC3511" s="69"/>
      <c r="CD3511" s="69"/>
      <c r="CE3511" s="69"/>
      <c r="CF3511" s="69"/>
      <c r="CG3511" s="69"/>
      <c r="CH3511" s="69"/>
      <c r="CI3511" s="69"/>
      <c r="CJ3511" s="69"/>
      <c r="CK3511" s="69"/>
      <c r="CL3511" s="69"/>
      <c r="CM3511" s="69"/>
      <c r="CN3511" s="69"/>
      <c r="CO3511" s="69"/>
      <c r="CP3511" s="69"/>
      <c r="CQ3511" s="69"/>
      <c r="CR3511" s="69"/>
      <c r="CS3511" s="69"/>
      <c r="CT3511" s="69"/>
      <c r="CU3511" s="69"/>
      <c r="CV3511" s="69"/>
      <c r="CW3511" s="69"/>
      <c r="CX3511" s="69"/>
      <c r="CY3511" s="69"/>
      <c r="CZ3511" s="69"/>
      <c r="DA3511" s="69"/>
      <c r="DB3511" s="69"/>
      <c r="DC3511" s="69"/>
      <c r="DD3511" s="69"/>
      <c r="DE3511" s="69"/>
      <c r="DF3511" s="69"/>
      <c r="DG3511" s="69"/>
      <c r="DH3511" s="69"/>
      <c r="DI3511" s="69"/>
    </row>
    <row r="3512" spans="1:113" s="75" customFormat="1" ht="204" hidden="1" x14ac:dyDescent="0.2">
      <c r="A3512" s="671" t="s">
        <v>7617</v>
      </c>
      <c r="B3512" s="807" t="s">
        <v>116</v>
      </c>
      <c r="C3512" s="671" t="s">
        <v>865</v>
      </c>
      <c r="D3512" s="630">
        <v>41857</v>
      </c>
      <c r="E3512" s="764">
        <v>0.20138888888888887</v>
      </c>
      <c r="F3512" s="763">
        <v>41857</v>
      </c>
      <c r="G3512" s="764">
        <v>0.20138888888888887</v>
      </c>
      <c r="H3512" s="765">
        <f t="shared" si="125"/>
        <v>0</v>
      </c>
      <c r="I3512" s="671">
        <v>23</v>
      </c>
      <c r="J3512" s="671" t="s">
        <v>7829</v>
      </c>
      <c r="K3512" s="671" t="s">
        <v>132</v>
      </c>
      <c r="L3512" s="671" t="s">
        <v>125</v>
      </c>
      <c r="M3512" s="671" t="s">
        <v>7830</v>
      </c>
      <c r="N3512" s="671">
        <v>110</v>
      </c>
      <c r="O3512" s="671" t="s">
        <v>66</v>
      </c>
      <c r="P3512" s="671" t="s">
        <v>7831</v>
      </c>
      <c r="Q3512" s="671" t="s">
        <v>7832</v>
      </c>
      <c r="R3512" s="671"/>
      <c r="S3512" s="671">
        <v>3.3</v>
      </c>
      <c r="T3512" s="766">
        <v>3.3</v>
      </c>
      <c r="U3512" s="688" t="s">
        <v>84</v>
      </c>
      <c r="V3512" s="688">
        <v>1979</v>
      </c>
      <c r="W3512" s="688" t="s">
        <v>6406</v>
      </c>
      <c r="X3512" s="688"/>
      <c r="Y3512" s="770" t="s">
        <v>2139</v>
      </c>
      <c r="Z3512" s="688">
        <v>100</v>
      </c>
      <c r="AA3512" s="770" t="s">
        <v>2668</v>
      </c>
      <c r="AB3512" s="688">
        <v>0</v>
      </c>
      <c r="AC3512" s="1115">
        <v>41856</v>
      </c>
      <c r="AD3512" s="688" t="s">
        <v>55</v>
      </c>
      <c r="AE3512" s="688" t="s">
        <v>102</v>
      </c>
      <c r="AF3512" s="671"/>
      <c r="AG3512" s="849" t="s">
        <v>9881</v>
      </c>
      <c r="AH3512" s="671"/>
      <c r="AI3512" s="671"/>
      <c r="AJ3512" s="671"/>
      <c r="AK3512" s="161"/>
      <c r="AL3512" s="69"/>
      <c r="AM3512" s="69"/>
      <c r="AN3512" s="69"/>
      <c r="AO3512" s="69"/>
      <c r="AP3512" s="69"/>
      <c r="AQ3512" s="69"/>
      <c r="AR3512" s="69"/>
      <c r="AS3512" s="69"/>
      <c r="AT3512" s="69"/>
      <c r="AU3512" s="69"/>
      <c r="AV3512" s="69"/>
      <c r="AW3512" s="69"/>
      <c r="AX3512" s="69"/>
      <c r="AY3512" s="69"/>
      <c r="AZ3512" s="69"/>
      <c r="BA3512" s="69"/>
      <c r="BB3512" s="69"/>
      <c r="BC3512" s="69"/>
      <c r="BD3512" s="69"/>
      <c r="BE3512" s="69"/>
      <c r="BF3512" s="69"/>
      <c r="BG3512" s="69"/>
      <c r="BH3512" s="69"/>
      <c r="BI3512" s="69"/>
      <c r="BJ3512" s="69"/>
      <c r="BK3512" s="69"/>
      <c r="BL3512" s="69"/>
      <c r="BM3512" s="69"/>
      <c r="BN3512" s="69"/>
      <c r="BO3512" s="69"/>
      <c r="BP3512" s="69"/>
      <c r="BQ3512" s="69"/>
      <c r="BR3512" s="69"/>
      <c r="BS3512" s="69"/>
      <c r="BT3512" s="69"/>
      <c r="BU3512" s="69"/>
      <c r="BV3512" s="69"/>
      <c r="BW3512" s="69"/>
      <c r="BX3512" s="69"/>
      <c r="BY3512" s="69"/>
      <c r="BZ3512" s="69"/>
      <c r="CA3512" s="69"/>
      <c r="CB3512" s="69"/>
      <c r="CC3512" s="69"/>
      <c r="CD3512" s="69"/>
      <c r="CE3512" s="69"/>
      <c r="CF3512" s="69"/>
      <c r="CG3512" s="69"/>
      <c r="CH3512" s="69"/>
      <c r="CI3512" s="69"/>
      <c r="CJ3512" s="69"/>
      <c r="CK3512" s="69"/>
      <c r="CL3512" s="69"/>
      <c r="CM3512" s="69"/>
      <c r="CN3512" s="69"/>
      <c r="CO3512" s="69"/>
      <c r="CP3512" s="69"/>
      <c r="CQ3512" s="69"/>
      <c r="CR3512" s="69"/>
      <c r="CS3512" s="69"/>
      <c r="CT3512" s="69"/>
      <c r="CU3512" s="69"/>
      <c r="CV3512" s="69"/>
      <c r="CW3512" s="69"/>
      <c r="CX3512" s="69"/>
      <c r="CY3512" s="69"/>
      <c r="CZ3512" s="69"/>
      <c r="DA3512" s="69"/>
      <c r="DB3512" s="69"/>
      <c r="DC3512" s="69"/>
      <c r="DD3512" s="69"/>
      <c r="DE3512" s="69"/>
      <c r="DF3512" s="69"/>
      <c r="DG3512" s="69"/>
      <c r="DH3512" s="69"/>
      <c r="DI3512" s="69"/>
    </row>
    <row r="3513" spans="1:113" s="75" customFormat="1" ht="267.75" hidden="1" x14ac:dyDescent="0.2">
      <c r="A3513" s="671" t="s">
        <v>7617</v>
      </c>
      <c r="B3513" s="807" t="s">
        <v>116</v>
      </c>
      <c r="C3513" s="671" t="s">
        <v>865</v>
      </c>
      <c r="D3513" s="630">
        <v>41857</v>
      </c>
      <c r="E3513" s="764">
        <v>0.39583333333333331</v>
      </c>
      <c r="F3513" s="763">
        <v>41857</v>
      </c>
      <c r="G3513" s="764">
        <v>0.39583333333333331</v>
      </c>
      <c r="H3513" s="765">
        <f t="shared" si="125"/>
        <v>0</v>
      </c>
      <c r="I3513" s="671">
        <v>123</v>
      </c>
      <c r="J3513" s="671"/>
      <c r="K3513" s="671" t="s">
        <v>132</v>
      </c>
      <c r="L3513" s="671" t="s">
        <v>125</v>
      </c>
      <c r="M3513" s="671" t="s">
        <v>3327</v>
      </c>
      <c r="N3513" s="671">
        <v>110</v>
      </c>
      <c r="O3513" s="671" t="s">
        <v>63</v>
      </c>
      <c r="P3513" s="671" t="s">
        <v>7833</v>
      </c>
      <c r="Q3513" s="671" t="s">
        <v>7834</v>
      </c>
      <c r="R3513" s="671"/>
      <c r="S3513" s="671">
        <v>30.38</v>
      </c>
      <c r="T3513" s="766">
        <f t="shared" ref="T3513:T3547" si="127">SUM(R3513:S3513)</f>
        <v>30.38</v>
      </c>
      <c r="U3513" s="671" t="s">
        <v>75</v>
      </c>
      <c r="V3513" s="671"/>
      <c r="W3513" s="671"/>
      <c r="X3513" s="671"/>
      <c r="Y3513" s="671"/>
      <c r="Z3513" s="671"/>
      <c r="AA3513" s="671"/>
      <c r="AB3513" s="671"/>
      <c r="AC3513" s="671"/>
      <c r="AD3513" s="688" t="s">
        <v>55</v>
      </c>
      <c r="AE3513" s="688" t="s">
        <v>102</v>
      </c>
      <c r="AF3513" s="671"/>
      <c r="AG3513" s="849" t="s">
        <v>7187</v>
      </c>
      <c r="AH3513" s="671"/>
      <c r="AI3513" s="671"/>
      <c r="AJ3513" s="671"/>
      <c r="AK3513" s="161"/>
      <c r="AL3513" s="69"/>
      <c r="AM3513" s="69"/>
      <c r="AN3513" s="69"/>
      <c r="AO3513" s="69"/>
      <c r="AP3513" s="69"/>
      <c r="AQ3513" s="69"/>
      <c r="AR3513" s="69"/>
      <c r="AS3513" s="69"/>
      <c r="AT3513" s="69"/>
      <c r="AU3513" s="69"/>
      <c r="AV3513" s="69"/>
      <c r="AW3513" s="69"/>
      <c r="AX3513" s="69"/>
      <c r="AY3513" s="69"/>
      <c r="AZ3513" s="69"/>
      <c r="BA3513" s="69"/>
      <c r="BB3513" s="69"/>
      <c r="BC3513" s="69"/>
      <c r="BD3513" s="69"/>
      <c r="BE3513" s="69"/>
      <c r="BF3513" s="69"/>
      <c r="BG3513" s="69"/>
      <c r="BH3513" s="69"/>
      <c r="BI3513" s="69"/>
      <c r="BJ3513" s="69"/>
      <c r="BK3513" s="69"/>
      <c r="BL3513" s="69"/>
      <c r="BM3513" s="69"/>
      <c r="BN3513" s="69"/>
      <c r="BO3513" s="69"/>
      <c r="BP3513" s="69"/>
      <c r="BQ3513" s="69"/>
      <c r="BR3513" s="69"/>
      <c r="BS3513" s="69"/>
      <c r="BT3513" s="69"/>
      <c r="BU3513" s="69"/>
      <c r="BV3513" s="69"/>
      <c r="BW3513" s="69"/>
      <c r="BX3513" s="69"/>
      <c r="BY3513" s="69"/>
      <c r="BZ3513" s="69"/>
      <c r="CA3513" s="69"/>
      <c r="CB3513" s="69"/>
      <c r="CC3513" s="69"/>
      <c r="CD3513" s="69"/>
      <c r="CE3513" s="69"/>
      <c r="CF3513" s="69"/>
      <c r="CG3513" s="69"/>
      <c r="CH3513" s="69"/>
      <c r="CI3513" s="69"/>
      <c r="CJ3513" s="69"/>
      <c r="CK3513" s="69"/>
      <c r="CL3513" s="69"/>
      <c r="CM3513" s="69"/>
      <c r="CN3513" s="69"/>
      <c r="CO3513" s="69"/>
      <c r="CP3513" s="69"/>
      <c r="CQ3513" s="69"/>
      <c r="CR3513" s="69"/>
      <c r="CS3513" s="69"/>
      <c r="CT3513" s="69"/>
      <c r="CU3513" s="69"/>
      <c r="CV3513" s="69"/>
      <c r="CW3513" s="69"/>
      <c r="CX3513" s="69"/>
      <c r="CY3513" s="69"/>
      <c r="CZ3513" s="69"/>
      <c r="DA3513" s="69"/>
      <c r="DB3513" s="69"/>
      <c r="DC3513" s="69"/>
      <c r="DD3513" s="69"/>
      <c r="DE3513" s="69"/>
      <c r="DF3513" s="69"/>
      <c r="DG3513" s="69"/>
      <c r="DH3513" s="69"/>
      <c r="DI3513" s="69"/>
    </row>
    <row r="3514" spans="1:113" s="75" customFormat="1" ht="127.5" hidden="1" x14ac:dyDescent="0.2">
      <c r="A3514" s="671" t="s">
        <v>7617</v>
      </c>
      <c r="B3514" s="807" t="s">
        <v>116</v>
      </c>
      <c r="C3514" s="671" t="s">
        <v>36</v>
      </c>
      <c r="D3514" s="630">
        <v>41857</v>
      </c>
      <c r="E3514" s="764">
        <v>0.65833333333333333</v>
      </c>
      <c r="F3514" s="763">
        <v>41857</v>
      </c>
      <c r="G3514" s="764">
        <v>0.65833333333333333</v>
      </c>
      <c r="H3514" s="765">
        <f t="shared" si="125"/>
        <v>0</v>
      </c>
      <c r="I3514" s="671">
        <v>40</v>
      </c>
      <c r="J3514" s="671" t="s">
        <v>178</v>
      </c>
      <c r="K3514" s="671" t="s">
        <v>132</v>
      </c>
      <c r="L3514" s="671" t="s">
        <v>128</v>
      </c>
      <c r="M3514" s="671" t="s">
        <v>4451</v>
      </c>
      <c r="N3514" s="671">
        <v>35</v>
      </c>
      <c r="O3514" s="671" t="s">
        <v>66</v>
      </c>
      <c r="P3514" s="671" t="s">
        <v>7835</v>
      </c>
      <c r="Q3514" s="671" t="s">
        <v>7836</v>
      </c>
      <c r="R3514" s="671">
        <v>3.29</v>
      </c>
      <c r="S3514" s="671">
        <v>13.25</v>
      </c>
      <c r="T3514" s="766">
        <f t="shared" si="127"/>
        <v>16.54</v>
      </c>
      <c r="U3514" s="671" t="s">
        <v>75</v>
      </c>
      <c r="V3514" s="671">
        <v>1983</v>
      </c>
      <c r="W3514" s="671" t="s">
        <v>6086</v>
      </c>
      <c r="X3514" s="671"/>
      <c r="Y3514" s="671" t="s">
        <v>9882</v>
      </c>
      <c r="Z3514" s="671">
        <v>100</v>
      </c>
      <c r="AA3514" s="770" t="s">
        <v>6059</v>
      </c>
      <c r="AB3514" s="671">
        <v>0</v>
      </c>
      <c r="AC3514" s="671"/>
      <c r="AD3514" s="671" t="s">
        <v>62</v>
      </c>
      <c r="AE3514" s="671" t="s">
        <v>102</v>
      </c>
      <c r="AF3514" s="671"/>
      <c r="AG3514" s="849" t="s">
        <v>9883</v>
      </c>
      <c r="AH3514" s="671"/>
      <c r="AI3514" s="671"/>
      <c r="AJ3514" s="671"/>
      <c r="AK3514" s="161"/>
      <c r="AL3514" s="69"/>
      <c r="AM3514" s="69"/>
      <c r="AN3514" s="69"/>
      <c r="AO3514" s="69"/>
      <c r="AP3514" s="69"/>
      <c r="AQ3514" s="69"/>
      <c r="AR3514" s="69"/>
      <c r="AS3514" s="69"/>
      <c r="AT3514" s="69"/>
      <c r="AU3514" s="69"/>
      <c r="AV3514" s="69"/>
      <c r="AW3514" s="69"/>
      <c r="AX3514" s="69"/>
      <c r="AY3514" s="69"/>
      <c r="AZ3514" s="69"/>
      <c r="BA3514" s="69"/>
      <c r="BB3514" s="69"/>
      <c r="BC3514" s="69"/>
      <c r="BD3514" s="69"/>
      <c r="BE3514" s="69"/>
      <c r="BF3514" s="69"/>
      <c r="BG3514" s="69"/>
      <c r="BH3514" s="69"/>
      <c r="BI3514" s="69"/>
      <c r="BJ3514" s="69"/>
      <c r="BK3514" s="69"/>
      <c r="BL3514" s="69"/>
      <c r="BM3514" s="69"/>
      <c r="BN3514" s="69"/>
      <c r="BO3514" s="69"/>
      <c r="BP3514" s="69"/>
      <c r="BQ3514" s="69"/>
      <c r="BR3514" s="69"/>
      <c r="BS3514" s="69"/>
      <c r="BT3514" s="69"/>
      <c r="BU3514" s="69"/>
      <c r="BV3514" s="69"/>
      <c r="BW3514" s="69"/>
      <c r="BX3514" s="69"/>
      <c r="BY3514" s="69"/>
      <c r="BZ3514" s="69"/>
      <c r="CA3514" s="69"/>
      <c r="CB3514" s="69"/>
      <c r="CC3514" s="69"/>
      <c r="CD3514" s="69"/>
      <c r="CE3514" s="69"/>
      <c r="CF3514" s="69"/>
      <c r="CG3514" s="69"/>
      <c r="CH3514" s="69"/>
      <c r="CI3514" s="69"/>
      <c r="CJ3514" s="69"/>
      <c r="CK3514" s="69"/>
      <c r="CL3514" s="69"/>
      <c r="CM3514" s="69"/>
      <c r="CN3514" s="69"/>
      <c r="CO3514" s="69"/>
      <c r="CP3514" s="69"/>
      <c r="CQ3514" s="69"/>
      <c r="CR3514" s="69"/>
      <c r="CS3514" s="69"/>
      <c r="CT3514" s="69"/>
      <c r="CU3514" s="69"/>
      <c r="CV3514" s="69"/>
      <c r="CW3514" s="69"/>
      <c r="CX3514" s="69"/>
      <c r="CY3514" s="69"/>
      <c r="CZ3514" s="69"/>
      <c r="DA3514" s="69"/>
      <c r="DB3514" s="69"/>
      <c r="DC3514" s="69"/>
      <c r="DD3514" s="69"/>
      <c r="DE3514" s="69"/>
      <c r="DF3514" s="69"/>
      <c r="DG3514" s="69"/>
      <c r="DH3514" s="69"/>
      <c r="DI3514" s="69"/>
    </row>
    <row r="3515" spans="1:113" s="75" customFormat="1" ht="165.75" hidden="1" x14ac:dyDescent="0.2">
      <c r="A3515" s="671" t="s">
        <v>7617</v>
      </c>
      <c r="B3515" s="807" t="s">
        <v>116</v>
      </c>
      <c r="C3515" s="671" t="s">
        <v>36</v>
      </c>
      <c r="D3515" s="630">
        <v>41857</v>
      </c>
      <c r="E3515" s="764">
        <v>0.85763888888888884</v>
      </c>
      <c r="F3515" s="763">
        <v>41857</v>
      </c>
      <c r="G3515" s="764">
        <v>0.91319444444444453</v>
      </c>
      <c r="H3515" s="765">
        <f t="shared" si="125"/>
        <v>5.5555555554747116E-2</v>
      </c>
      <c r="I3515" s="671">
        <v>8</v>
      </c>
      <c r="J3515" s="671" t="s">
        <v>178</v>
      </c>
      <c r="K3515" s="671" t="s">
        <v>133</v>
      </c>
      <c r="L3515" s="671" t="s">
        <v>128</v>
      </c>
      <c r="M3515" s="671" t="s">
        <v>230</v>
      </c>
      <c r="N3515" s="671" t="s">
        <v>103</v>
      </c>
      <c r="O3515" s="671" t="s">
        <v>66</v>
      </c>
      <c r="P3515" s="768" t="s">
        <v>304</v>
      </c>
      <c r="Q3515" s="768" t="s">
        <v>7837</v>
      </c>
      <c r="R3515" s="671">
        <v>10.06</v>
      </c>
      <c r="S3515" s="671"/>
      <c r="T3515" s="766">
        <f t="shared" si="127"/>
        <v>10.06</v>
      </c>
      <c r="U3515" s="671" t="s">
        <v>75</v>
      </c>
      <c r="V3515" s="671">
        <v>1979</v>
      </c>
      <c r="W3515" s="671" t="s">
        <v>2286</v>
      </c>
      <c r="X3515" s="671"/>
      <c r="Y3515" s="671" t="s">
        <v>9884</v>
      </c>
      <c r="Z3515" s="671">
        <v>100</v>
      </c>
      <c r="AA3515" s="770" t="s">
        <v>5419</v>
      </c>
      <c r="AB3515" s="671">
        <v>0</v>
      </c>
      <c r="AC3515" s="671"/>
      <c r="AD3515" s="849" t="s">
        <v>48</v>
      </c>
      <c r="AE3515" s="849" t="s">
        <v>101</v>
      </c>
      <c r="AF3515" s="849" t="s">
        <v>97</v>
      </c>
      <c r="AG3515" s="849" t="s">
        <v>9885</v>
      </c>
      <c r="AH3515" s="671"/>
      <c r="AI3515" s="671"/>
      <c r="AJ3515" s="671"/>
      <c r="AK3515" s="161"/>
      <c r="AL3515" s="69"/>
      <c r="AM3515" s="69"/>
      <c r="AN3515" s="69"/>
      <c r="AO3515" s="69"/>
      <c r="AP3515" s="69"/>
      <c r="AQ3515" s="69"/>
      <c r="AR3515" s="69"/>
      <c r="AS3515" s="69"/>
      <c r="AT3515" s="69"/>
      <c r="AU3515" s="69"/>
      <c r="AV3515" s="69"/>
      <c r="AW3515" s="69"/>
      <c r="AX3515" s="69"/>
      <c r="AY3515" s="69"/>
      <c r="AZ3515" s="69"/>
      <c r="BA3515" s="69"/>
      <c r="BB3515" s="69"/>
      <c r="BC3515" s="69"/>
      <c r="BD3515" s="69"/>
      <c r="BE3515" s="69"/>
      <c r="BF3515" s="69"/>
      <c r="BG3515" s="69"/>
      <c r="BH3515" s="69"/>
      <c r="BI3515" s="69"/>
      <c r="BJ3515" s="69"/>
      <c r="BK3515" s="69"/>
      <c r="BL3515" s="69"/>
      <c r="BM3515" s="69"/>
      <c r="BN3515" s="69"/>
      <c r="BO3515" s="69"/>
      <c r="BP3515" s="69"/>
      <c r="BQ3515" s="69"/>
      <c r="BR3515" s="69"/>
      <c r="BS3515" s="69"/>
      <c r="BT3515" s="69"/>
      <c r="BU3515" s="69"/>
      <c r="BV3515" s="69"/>
      <c r="BW3515" s="69"/>
      <c r="BX3515" s="69"/>
      <c r="BY3515" s="69"/>
      <c r="BZ3515" s="69"/>
      <c r="CA3515" s="69"/>
      <c r="CB3515" s="69"/>
      <c r="CC3515" s="69"/>
      <c r="CD3515" s="69"/>
      <c r="CE3515" s="69"/>
      <c r="CF3515" s="69"/>
      <c r="CG3515" s="69"/>
      <c r="CH3515" s="69"/>
      <c r="CI3515" s="69"/>
      <c r="CJ3515" s="69"/>
      <c r="CK3515" s="69"/>
      <c r="CL3515" s="69"/>
      <c r="CM3515" s="69"/>
      <c r="CN3515" s="69"/>
      <c r="CO3515" s="69"/>
      <c r="CP3515" s="69"/>
      <c r="CQ3515" s="69"/>
      <c r="CR3515" s="69"/>
      <c r="CS3515" s="69"/>
      <c r="CT3515" s="69"/>
      <c r="CU3515" s="69"/>
      <c r="CV3515" s="69"/>
      <c r="CW3515" s="69"/>
      <c r="CX3515" s="69"/>
      <c r="CY3515" s="69"/>
      <c r="CZ3515" s="69"/>
      <c r="DA3515" s="69"/>
      <c r="DB3515" s="69"/>
      <c r="DC3515" s="69"/>
      <c r="DD3515" s="69"/>
      <c r="DE3515" s="69"/>
      <c r="DF3515" s="69"/>
      <c r="DG3515" s="69"/>
      <c r="DH3515" s="69"/>
      <c r="DI3515" s="69"/>
    </row>
    <row r="3516" spans="1:113" s="75" customFormat="1" ht="178.5" hidden="1" x14ac:dyDescent="0.2">
      <c r="A3516" s="671" t="s">
        <v>7617</v>
      </c>
      <c r="B3516" s="807" t="s">
        <v>116</v>
      </c>
      <c r="C3516" s="671" t="s">
        <v>865</v>
      </c>
      <c r="D3516" s="630">
        <v>41857</v>
      </c>
      <c r="E3516" s="764">
        <v>0.7319444444444444</v>
      </c>
      <c r="F3516" s="763">
        <v>41857</v>
      </c>
      <c r="G3516" s="764">
        <v>0.7319444444444444</v>
      </c>
      <c r="H3516" s="765">
        <f t="shared" si="125"/>
        <v>0</v>
      </c>
      <c r="I3516" s="671">
        <v>36</v>
      </c>
      <c r="J3516" s="671"/>
      <c r="K3516" s="671" t="s">
        <v>132</v>
      </c>
      <c r="L3516" s="671" t="s">
        <v>125</v>
      </c>
      <c r="M3516" s="671" t="s">
        <v>7581</v>
      </c>
      <c r="N3516" s="671">
        <v>110</v>
      </c>
      <c r="O3516" s="671" t="s">
        <v>66</v>
      </c>
      <c r="P3516" s="671" t="s">
        <v>7582</v>
      </c>
      <c r="Q3516" s="768" t="s">
        <v>7838</v>
      </c>
      <c r="R3516" s="671"/>
      <c r="S3516" s="671">
        <v>11.72</v>
      </c>
      <c r="T3516" s="766">
        <f t="shared" si="127"/>
        <v>11.72</v>
      </c>
      <c r="U3516" s="671" t="s">
        <v>75</v>
      </c>
      <c r="V3516" s="671"/>
      <c r="W3516" s="671"/>
      <c r="X3516" s="671"/>
      <c r="Y3516" s="671"/>
      <c r="Z3516" s="671"/>
      <c r="AA3516" s="671"/>
      <c r="AB3516" s="671"/>
      <c r="AC3516" s="671"/>
      <c r="AD3516" s="688" t="s">
        <v>55</v>
      </c>
      <c r="AE3516" s="688" t="s">
        <v>102</v>
      </c>
      <c r="AF3516" s="671"/>
      <c r="AG3516" s="671"/>
      <c r="AH3516" s="671"/>
      <c r="AI3516" s="671"/>
      <c r="AJ3516" s="671"/>
      <c r="AK3516" s="161"/>
      <c r="AL3516" s="69"/>
      <c r="AM3516" s="69"/>
      <c r="AN3516" s="69"/>
      <c r="AO3516" s="69"/>
      <c r="AP3516" s="69"/>
      <c r="AQ3516" s="69"/>
      <c r="AR3516" s="69"/>
      <c r="AS3516" s="69"/>
      <c r="AT3516" s="69"/>
      <c r="AU3516" s="69"/>
      <c r="AV3516" s="69"/>
      <c r="AW3516" s="69"/>
      <c r="AX3516" s="69"/>
      <c r="AY3516" s="69"/>
      <c r="AZ3516" s="69"/>
      <c r="BA3516" s="69"/>
      <c r="BB3516" s="69"/>
      <c r="BC3516" s="69"/>
      <c r="BD3516" s="69"/>
      <c r="BE3516" s="69"/>
      <c r="BF3516" s="69"/>
      <c r="BG3516" s="69"/>
      <c r="BH3516" s="69"/>
      <c r="BI3516" s="69"/>
      <c r="BJ3516" s="69"/>
      <c r="BK3516" s="69"/>
      <c r="BL3516" s="69"/>
      <c r="BM3516" s="69"/>
      <c r="BN3516" s="69"/>
      <c r="BO3516" s="69"/>
      <c r="BP3516" s="69"/>
      <c r="BQ3516" s="69"/>
      <c r="BR3516" s="69"/>
      <c r="BS3516" s="69"/>
      <c r="BT3516" s="69"/>
      <c r="BU3516" s="69"/>
      <c r="BV3516" s="69"/>
      <c r="BW3516" s="69"/>
      <c r="BX3516" s="69"/>
      <c r="BY3516" s="69"/>
      <c r="BZ3516" s="69"/>
      <c r="CA3516" s="69"/>
      <c r="CB3516" s="69"/>
      <c r="CC3516" s="69"/>
      <c r="CD3516" s="69"/>
      <c r="CE3516" s="69"/>
      <c r="CF3516" s="69"/>
      <c r="CG3516" s="69"/>
      <c r="CH3516" s="69"/>
      <c r="CI3516" s="69"/>
      <c r="CJ3516" s="69"/>
      <c r="CK3516" s="69"/>
      <c r="CL3516" s="69"/>
      <c r="CM3516" s="69"/>
      <c r="CN3516" s="69"/>
      <c r="CO3516" s="69"/>
      <c r="CP3516" s="69"/>
      <c r="CQ3516" s="69"/>
      <c r="CR3516" s="69"/>
      <c r="CS3516" s="69"/>
      <c r="CT3516" s="69"/>
      <c r="CU3516" s="69"/>
      <c r="CV3516" s="69"/>
      <c r="CW3516" s="69"/>
      <c r="CX3516" s="69"/>
      <c r="CY3516" s="69"/>
      <c r="CZ3516" s="69"/>
      <c r="DA3516" s="69"/>
      <c r="DB3516" s="69"/>
      <c r="DC3516" s="69"/>
      <c r="DD3516" s="69"/>
      <c r="DE3516" s="69"/>
      <c r="DF3516" s="69"/>
      <c r="DG3516" s="69"/>
      <c r="DH3516" s="69"/>
      <c r="DI3516" s="69"/>
    </row>
    <row r="3517" spans="1:113" s="75" customFormat="1" ht="140.25" hidden="1" x14ac:dyDescent="0.2">
      <c r="A3517" s="671" t="s">
        <v>7617</v>
      </c>
      <c r="B3517" s="807" t="s">
        <v>116</v>
      </c>
      <c r="C3517" s="671" t="s">
        <v>36</v>
      </c>
      <c r="D3517" s="630">
        <v>41857</v>
      </c>
      <c r="E3517" s="764">
        <v>0.80208333333333337</v>
      </c>
      <c r="F3517" s="763">
        <v>41857</v>
      </c>
      <c r="G3517" s="764">
        <v>0.80208333333333337</v>
      </c>
      <c r="H3517" s="765">
        <f t="shared" si="125"/>
        <v>0</v>
      </c>
      <c r="I3517" s="671">
        <v>15</v>
      </c>
      <c r="J3517" s="671" t="s">
        <v>178</v>
      </c>
      <c r="K3517" s="671" t="s">
        <v>132</v>
      </c>
      <c r="L3517" s="671" t="s">
        <v>128</v>
      </c>
      <c r="M3517" s="768" t="s">
        <v>7839</v>
      </c>
      <c r="N3517" s="671">
        <v>35</v>
      </c>
      <c r="O3517" s="671" t="s">
        <v>66</v>
      </c>
      <c r="P3517" s="768" t="s">
        <v>7840</v>
      </c>
      <c r="Q3517" s="768" t="s">
        <v>7841</v>
      </c>
      <c r="R3517" s="671"/>
      <c r="S3517" s="671">
        <v>4.29</v>
      </c>
      <c r="T3517" s="766">
        <f t="shared" si="127"/>
        <v>4.29</v>
      </c>
      <c r="U3517" s="849" t="s">
        <v>75</v>
      </c>
      <c r="V3517" s="849">
        <v>1960</v>
      </c>
      <c r="W3517" s="849" t="s">
        <v>1268</v>
      </c>
      <c r="X3517" s="849"/>
      <c r="Y3517" s="770" t="s">
        <v>6051</v>
      </c>
      <c r="Z3517" s="849">
        <v>100</v>
      </c>
      <c r="AA3517" s="770" t="s">
        <v>5419</v>
      </c>
      <c r="AB3517" s="849">
        <v>0</v>
      </c>
      <c r="AC3517" s="849"/>
      <c r="AD3517" s="849" t="s">
        <v>48</v>
      </c>
      <c r="AE3517" s="849" t="s">
        <v>102</v>
      </c>
      <c r="AF3517" s="849"/>
      <c r="AG3517" s="849" t="s">
        <v>9873</v>
      </c>
      <c r="AH3517" s="671"/>
      <c r="AI3517" s="671"/>
      <c r="AJ3517" s="671"/>
      <c r="AK3517" s="161"/>
      <c r="AL3517" s="69"/>
      <c r="AM3517" s="69"/>
      <c r="AN3517" s="69"/>
      <c r="AO3517" s="69"/>
      <c r="AP3517" s="69"/>
      <c r="AQ3517" s="69"/>
      <c r="AR3517" s="69"/>
      <c r="AS3517" s="69"/>
      <c r="AT3517" s="69"/>
      <c r="AU3517" s="69"/>
      <c r="AV3517" s="69"/>
      <c r="AW3517" s="69"/>
      <c r="AX3517" s="69"/>
      <c r="AY3517" s="69"/>
      <c r="AZ3517" s="69"/>
      <c r="BA3517" s="69"/>
      <c r="BB3517" s="69"/>
      <c r="BC3517" s="69"/>
      <c r="BD3517" s="69"/>
      <c r="BE3517" s="69"/>
      <c r="BF3517" s="69"/>
      <c r="BG3517" s="69"/>
      <c r="BH3517" s="69"/>
      <c r="BI3517" s="69"/>
      <c r="BJ3517" s="69"/>
      <c r="BK3517" s="69"/>
      <c r="BL3517" s="69"/>
      <c r="BM3517" s="69"/>
      <c r="BN3517" s="69"/>
      <c r="BO3517" s="69"/>
      <c r="BP3517" s="69"/>
      <c r="BQ3517" s="69"/>
      <c r="BR3517" s="69"/>
      <c r="BS3517" s="69"/>
      <c r="BT3517" s="69"/>
      <c r="BU3517" s="69"/>
      <c r="BV3517" s="69"/>
      <c r="BW3517" s="69"/>
      <c r="BX3517" s="69"/>
      <c r="BY3517" s="69"/>
      <c r="BZ3517" s="69"/>
      <c r="CA3517" s="69"/>
      <c r="CB3517" s="69"/>
      <c r="CC3517" s="69"/>
      <c r="CD3517" s="69"/>
      <c r="CE3517" s="69"/>
      <c r="CF3517" s="69"/>
      <c r="CG3517" s="69"/>
      <c r="CH3517" s="69"/>
      <c r="CI3517" s="69"/>
      <c r="CJ3517" s="69"/>
      <c r="CK3517" s="69"/>
      <c r="CL3517" s="69"/>
      <c r="CM3517" s="69"/>
      <c r="CN3517" s="69"/>
      <c r="CO3517" s="69"/>
      <c r="CP3517" s="69"/>
      <c r="CQ3517" s="69"/>
      <c r="CR3517" s="69"/>
      <c r="CS3517" s="69"/>
      <c r="CT3517" s="69"/>
      <c r="CU3517" s="69"/>
      <c r="CV3517" s="69"/>
      <c r="CW3517" s="69"/>
      <c r="CX3517" s="69"/>
      <c r="CY3517" s="69"/>
      <c r="CZ3517" s="69"/>
      <c r="DA3517" s="69"/>
      <c r="DB3517" s="69"/>
      <c r="DC3517" s="69"/>
      <c r="DD3517" s="69"/>
      <c r="DE3517" s="69"/>
      <c r="DF3517" s="69"/>
      <c r="DG3517" s="69"/>
      <c r="DH3517" s="69"/>
      <c r="DI3517" s="69"/>
    </row>
    <row r="3518" spans="1:113" s="75" customFormat="1" ht="76.5" hidden="1" x14ac:dyDescent="0.2">
      <c r="A3518" s="671" t="s">
        <v>7617</v>
      </c>
      <c r="B3518" s="807" t="s">
        <v>116</v>
      </c>
      <c r="C3518" s="671" t="s">
        <v>36</v>
      </c>
      <c r="D3518" s="630">
        <v>41858</v>
      </c>
      <c r="E3518" s="764">
        <v>0.47569444444444442</v>
      </c>
      <c r="F3518" s="763">
        <v>41858</v>
      </c>
      <c r="G3518" s="764">
        <v>0.47569444444444442</v>
      </c>
      <c r="H3518" s="765">
        <f t="shared" si="125"/>
        <v>0</v>
      </c>
      <c r="I3518" s="671">
        <v>5</v>
      </c>
      <c r="J3518" s="671" t="s">
        <v>249</v>
      </c>
      <c r="K3518" s="671" t="s">
        <v>132</v>
      </c>
      <c r="L3518" s="671" t="s">
        <v>130</v>
      </c>
      <c r="M3518" s="671" t="s">
        <v>1280</v>
      </c>
      <c r="N3518" s="671" t="s">
        <v>103</v>
      </c>
      <c r="O3518" s="671" t="s">
        <v>66</v>
      </c>
      <c r="P3518" s="768" t="s">
        <v>7842</v>
      </c>
      <c r="Q3518" s="768" t="s">
        <v>7843</v>
      </c>
      <c r="R3518" s="671"/>
      <c r="S3518" s="671">
        <v>3.59</v>
      </c>
      <c r="T3518" s="766">
        <f t="shared" si="127"/>
        <v>3.59</v>
      </c>
      <c r="U3518" s="671" t="s">
        <v>75</v>
      </c>
      <c r="V3518" s="671">
        <v>1981</v>
      </c>
      <c r="W3518" s="671" t="s">
        <v>171</v>
      </c>
      <c r="X3518" s="671"/>
      <c r="Y3518" s="671" t="s">
        <v>9868</v>
      </c>
      <c r="Z3518" s="849">
        <v>100</v>
      </c>
      <c r="AA3518" s="671">
        <v>2015</v>
      </c>
      <c r="AB3518" s="849">
        <v>0</v>
      </c>
      <c r="AC3518" s="671"/>
      <c r="AD3518" s="671" t="s">
        <v>62</v>
      </c>
      <c r="AE3518" s="671" t="s">
        <v>102</v>
      </c>
      <c r="AF3518" s="671"/>
      <c r="AG3518" s="671" t="s">
        <v>9874</v>
      </c>
      <c r="AH3518" s="671"/>
      <c r="AI3518" s="671"/>
      <c r="AJ3518" s="671"/>
      <c r="AK3518" s="161"/>
      <c r="AL3518" s="69"/>
      <c r="AM3518" s="69"/>
      <c r="AN3518" s="69"/>
      <c r="AO3518" s="69"/>
      <c r="AP3518" s="69"/>
      <c r="AQ3518" s="69"/>
      <c r="AR3518" s="69"/>
      <c r="AS3518" s="69"/>
      <c r="AT3518" s="69"/>
      <c r="AU3518" s="69"/>
      <c r="AV3518" s="69"/>
      <c r="AW3518" s="69"/>
      <c r="AX3518" s="69"/>
      <c r="AY3518" s="69"/>
      <c r="AZ3518" s="69"/>
      <c r="BA3518" s="69"/>
      <c r="BB3518" s="69"/>
      <c r="BC3518" s="69"/>
      <c r="BD3518" s="69"/>
      <c r="BE3518" s="69"/>
      <c r="BF3518" s="69"/>
      <c r="BG3518" s="69"/>
      <c r="BH3518" s="69"/>
      <c r="BI3518" s="69"/>
      <c r="BJ3518" s="69"/>
      <c r="BK3518" s="69"/>
      <c r="BL3518" s="69"/>
      <c r="BM3518" s="69"/>
      <c r="BN3518" s="69"/>
      <c r="BO3518" s="69"/>
      <c r="BP3518" s="69"/>
      <c r="BQ3518" s="69"/>
      <c r="BR3518" s="69"/>
      <c r="BS3518" s="69"/>
      <c r="BT3518" s="69"/>
      <c r="BU3518" s="69"/>
      <c r="BV3518" s="69"/>
      <c r="BW3518" s="69"/>
      <c r="BX3518" s="69"/>
      <c r="BY3518" s="69"/>
      <c r="BZ3518" s="69"/>
      <c r="CA3518" s="69"/>
      <c r="CB3518" s="69"/>
      <c r="CC3518" s="69"/>
      <c r="CD3518" s="69"/>
      <c r="CE3518" s="69"/>
      <c r="CF3518" s="69"/>
      <c r="CG3518" s="69"/>
      <c r="CH3518" s="69"/>
      <c r="CI3518" s="69"/>
      <c r="CJ3518" s="69"/>
      <c r="CK3518" s="69"/>
      <c r="CL3518" s="69"/>
      <c r="CM3518" s="69"/>
      <c r="CN3518" s="69"/>
      <c r="CO3518" s="69"/>
      <c r="CP3518" s="69"/>
      <c r="CQ3518" s="69"/>
      <c r="CR3518" s="69"/>
      <c r="CS3518" s="69"/>
      <c r="CT3518" s="69"/>
      <c r="CU3518" s="69"/>
      <c r="CV3518" s="69"/>
      <c r="CW3518" s="69"/>
      <c r="CX3518" s="69"/>
      <c r="CY3518" s="69"/>
      <c r="CZ3518" s="69"/>
      <c r="DA3518" s="69"/>
      <c r="DB3518" s="69"/>
      <c r="DC3518" s="69"/>
      <c r="DD3518" s="69"/>
      <c r="DE3518" s="69"/>
      <c r="DF3518" s="69"/>
      <c r="DG3518" s="69"/>
      <c r="DH3518" s="69"/>
      <c r="DI3518" s="69"/>
    </row>
    <row r="3519" spans="1:113" s="75" customFormat="1" ht="76.5" hidden="1" x14ac:dyDescent="0.2">
      <c r="A3519" s="671" t="s">
        <v>7617</v>
      </c>
      <c r="B3519" s="807" t="s">
        <v>116</v>
      </c>
      <c r="C3519" s="671" t="s">
        <v>36</v>
      </c>
      <c r="D3519" s="630">
        <v>41858</v>
      </c>
      <c r="E3519" s="764">
        <v>0.62847222222222221</v>
      </c>
      <c r="F3519" s="763">
        <v>41858</v>
      </c>
      <c r="G3519" s="764">
        <v>0.62847222222222221</v>
      </c>
      <c r="H3519" s="765">
        <f t="shared" si="125"/>
        <v>0</v>
      </c>
      <c r="I3519" s="671">
        <v>5</v>
      </c>
      <c r="J3519" s="671" t="s">
        <v>249</v>
      </c>
      <c r="K3519" s="671" t="s">
        <v>132</v>
      </c>
      <c r="L3519" s="671" t="s">
        <v>130</v>
      </c>
      <c r="M3519" s="671" t="s">
        <v>1280</v>
      </c>
      <c r="N3519" s="671" t="s">
        <v>103</v>
      </c>
      <c r="O3519" s="671" t="s">
        <v>66</v>
      </c>
      <c r="P3519" s="768" t="s">
        <v>7842</v>
      </c>
      <c r="Q3519" s="768" t="s">
        <v>7844</v>
      </c>
      <c r="R3519" s="671"/>
      <c r="S3519" s="671">
        <v>1.24</v>
      </c>
      <c r="T3519" s="766">
        <f t="shared" si="127"/>
        <v>1.24</v>
      </c>
      <c r="U3519" s="671" t="s">
        <v>75</v>
      </c>
      <c r="V3519" s="671">
        <v>1981</v>
      </c>
      <c r="W3519" s="671" t="s">
        <v>171</v>
      </c>
      <c r="X3519" s="671"/>
      <c r="Y3519" s="671" t="s">
        <v>9868</v>
      </c>
      <c r="Z3519" s="849">
        <v>100</v>
      </c>
      <c r="AA3519" s="671">
        <v>2015</v>
      </c>
      <c r="AB3519" s="849">
        <v>0</v>
      </c>
      <c r="AC3519" s="671"/>
      <c r="AD3519" s="671" t="s">
        <v>62</v>
      </c>
      <c r="AE3519" s="671" t="s">
        <v>102</v>
      </c>
      <c r="AF3519" s="671"/>
      <c r="AG3519" s="671" t="s">
        <v>9874</v>
      </c>
      <c r="AH3519" s="671"/>
      <c r="AI3519" s="671"/>
      <c r="AJ3519" s="671"/>
      <c r="AK3519" s="161"/>
      <c r="AL3519" s="69"/>
      <c r="AM3519" s="69"/>
      <c r="AN3519" s="69"/>
      <c r="AO3519" s="69"/>
      <c r="AP3519" s="69"/>
      <c r="AQ3519" s="69"/>
      <c r="AR3519" s="69"/>
      <c r="AS3519" s="69"/>
      <c r="AT3519" s="69"/>
      <c r="AU3519" s="69"/>
      <c r="AV3519" s="69"/>
      <c r="AW3519" s="69"/>
      <c r="AX3519" s="69"/>
      <c r="AY3519" s="69"/>
      <c r="AZ3519" s="69"/>
      <c r="BA3519" s="69"/>
      <c r="BB3519" s="69"/>
      <c r="BC3519" s="69"/>
      <c r="BD3519" s="69"/>
      <c r="BE3519" s="69"/>
      <c r="BF3519" s="69"/>
      <c r="BG3519" s="69"/>
      <c r="BH3519" s="69"/>
      <c r="BI3519" s="69"/>
      <c r="BJ3519" s="69"/>
      <c r="BK3519" s="69"/>
      <c r="BL3519" s="69"/>
      <c r="BM3519" s="69"/>
      <c r="BN3519" s="69"/>
      <c r="BO3519" s="69"/>
      <c r="BP3519" s="69"/>
      <c r="BQ3519" s="69"/>
      <c r="BR3519" s="69"/>
      <c r="BS3519" s="69"/>
      <c r="BT3519" s="69"/>
      <c r="BU3519" s="69"/>
      <c r="BV3519" s="69"/>
      <c r="BW3519" s="69"/>
      <c r="BX3519" s="69"/>
      <c r="BY3519" s="69"/>
      <c r="BZ3519" s="69"/>
      <c r="CA3519" s="69"/>
      <c r="CB3519" s="69"/>
      <c r="CC3519" s="69"/>
      <c r="CD3519" s="69"/>
      <c r="CE3519" s="69"/>
      <c r="CF3519" s="69"/>
      <c r="CG3519" s="69"/>
      <c r="CH3519" s="69"/>
      <c r="CI3519" s="69"/>
      <c r="CJ3519" s="69"/>
      <c r="CK3519" s="69"/>
      <c r="CL3519" s="69"/>
      <c r="CM3519" s="69"/>
      <c r="CN3519" s="69"/>
      <c r="CO3519" s="69"/>
      <c r="CP3519" s="69"/>
      <c r="CQ3519" s="69"/>
      <c r="CR3519" s="69"/>
      <c r="CS3519" s="69"/>
      <c r="CT3519" s="69"/>
      <c r="CU3519" s="69"/>
      <c r="CV3519" s="69"/>
      <c r="CW3519" s="69"/>
      <c r="CX3519" s="69"/>
      <c r="CY3519" s="69"/>
      <c r="CZ3519" s="69"/>
      <c r="DA3519" s="69"/>
      <c r="DB3519" s="69"/>
      <c r="DC3519" s="69"/>
      <c r="DD3519" s="69"/>
      <c r="DE3519" s="69"/>
      <c r="DF3519" s="69"/>
      <c r="DG3519" s="69"/>
      <c r="DH3519" s="69"/>
      <c r="DI3519" s="69"/>
    </row>
    <row r="3520" spans="1:113" s="75" customFormat="1" ht="76.5" hidden="1" x14ac:dyDescent="0.2">
      <c r="A3520" s="671" t="s">
        <v>7617</v>
      </c>
      <c r="B3520" s="807" t="s">
        <v>116</v>
      </c>
      <c r="C3520" s="671" t="s">
        <v>36</v>
      </c>
      <c r="D3520" s="630">
        <v>41859</v>
      </c>
      <c r="E3520" s="764">
        <v>0.6875</v>
      </c>
      <c r="F3520" s="763">
        <v>41859</v>
      </c>
      <c r="G3520" s="764">
        <v>0.91319444444444453</v>
      </c>
      <c r="H3520" s="765">
        <f t="shared" si="125"/>
        <v>0.22569444444525288</v>
      </c>
      <c r="I3520" s="671">
        <v>6</v>
      </c>
      <c r="J3520" s="671" t="s">
        <v>1652</v>
      </c>
      <c r="K3520" s="671" t="s">
        <v>134</v>
      </c>
      <c r="L3520" s="671" t="s">
        <v>128</v>
      </c>
      <c r="M3520" s="671" t="s">
        <v>1804</v>
      </c>
      <c r="N3520" s="671" t="s">
        <v>103</v>
      </c>
      <c r="O3520" s="671" t="s">
        <v>66</v>
      </c>
      <c r="P3520" s="671" t="s">
        <v>1805</v>
      </c>
      <c r="Q3520" s="671" t="s">
        <v>7982</v>
      </c>
      <c r="R3520" s="671">
        <v>10.49</v>
      </c>
      <c r="S3520" s="671"/>
      <c r="T3520" s="766">
        <f t="shared" si="127"/>
        <v>10.49</v>
      </c>
      <c r="U3520" s="671" t="s">
        <v>75</v>
      </c>
      <c r="V3520" s="671">
        <v>1985</v>
      </c>
      <c r="W3520" s="671" t="s">
        <v>2286</v>
      </c>
      <c r="X3520" s="671"/>
      <c r="Y3520" s="770" t="s">
        <v>6013</v>
      </c>
      <c r="Z3520" s="671">
        <v>100</v>
      </c>
      <c r="AA3520" s="671">
        <v>2015</v>
      </c>
      <c r="AB3520" s="671">
        <v>0</v>
      </c>
      <c r="AC3520" s="671"/>
      <c r="AD3520" s="671" t="s">
        <v>56</v>
      </c>
      <c r="AE3520" s="671" t="s">
        <v>101</v>
      </c>
      <c r="AF3520" s="671" t="s">
        <v>102</v>
      </c>
      <c r="AG3520" s="671" t="s">
        <v>9875</v>
      </c>
      <c r="AH3520" s="671"/>
      <c r="AI3520" s="671"/>
      <c r="AJ3520" s="671"/>
      <c r="AK3520" s="161"/>
      <c r="AL3520" s="69"/>
      <c r="AM3520" s="69"/>
      <c r="AN3520" s="69"/>
      <c r="AO3520" s="69"/>
      <c r="AP3520" s="69"/>
      <c r="AQ3520" s="69"/>
      <c r="AR3520" s="69"/>
      <c r="AS3520" s="69"/>
      <c r="AT3520" s="69"/>
      <c r="AU3520" s="69"/>
      <c r="AV3520" s="69"/>
      <c r="AW3520" s="69"/>
      <c r="AX3520" s="69"/>
      <c r="AY3520" s="69"/>
      <c r="AZ3520" s="69"/>
      <c r="BA3520" s="69"/>
      <c r="BB3520" s="69"/>
      <c r="BC3520" s="69"/>
      <c r="BD3520" s="69"/>
      <c r="BE3520" s="69"/>
      <c r="BF3520" s="69"/>
      <c r="BG3520" s="69"/>
      <c r="BH3520" s="69"/>
      <c r="BI3520" s="69"/>
      <c r="BJ3520" s="69"/>
      <c r="BK3520" s="69"/>
      <c r="BL3520" s="69"/>
      <c r="BM3520" s="69"/>
      <c r="BN3520" s="69"/>
      <c r="BO3520" s="69"/>
      <c r="BP3520" s="69"/>
      <c r="BQ3520" s="69"/>
      <c r="BR3520" s="69"/>
      <c r="BS3520" s="69"/>
      <c r="BT3520" s="69"/>
      <c r="BU3520" s="69"/>
      <c r="BV3520" s="69"/>
      <c r="BW3520" s="69"/>
      <c r="BX3520" s="69"/>
      <c r="BY3520" s="69"/>
      <c r="BZ3520" s="69"/>
      <c r="CA3520" s="69"/>
      <c r="CB3520" s="69"/>
      <c r="CC3520" s="69"/>
      <c r="CD3520" s="69"/>
      <c r="CE3520" s="69"/>
      <c r="CF3520" s="69"/>
      <c r="CG3520" s="69"/>
      <c r="CH3520" s="69"/>
      <c r="CI3520" s="69"/>
      <c r="CJ3520" s="69"/>
      <c r="CK3520" s="69"/>
      <c r="CL3520" s="69"/>
      <c r="CM3520" s="69"/>
      <c r="CN3520" s="69"/>
      <c r="CO3520" s="69"/>
      <c r="CP3520" s="69"/>
      <c r="CQ3520" s="69"/>
      <c r="CR3520" s="69"/>
      <c r="CS3520" s="69"/>
      <c r="CT3520" s="69"/>
      <c r="CU3520" s="69"/>
      <c r="CV3520" s="69"/>
      <c r="CW3520" s="69"/>
      <c r="CX3520" s="69"/>
      <c r="CY3520" s="69"/>
      <c r="CZ3520" s="69"/>
      <c r="DA3520" s="69"/>
      <c r="DB3520" s="69"/>
      <c r="DC3520" s="69"/>
      <c r="DD3520" s="69"/>
      <c r="DE3520" s="69"/>
      <c r="DF3520" s="69"/>
      <c r="DG3520" s="69"/>
      <c r="DH3520" s="69"/>
      <c r="DI3520" s="69"/>
    </row>
    <row r="3521" spans="1:113" s="75" customFormat="1" ht="409.5" hidden="1" x14ac:dyDescent="0.2">
      <c r="A3521" s="671" t="s">
        <v>7617</v>
      </c>
      <c r="B3521" s="807" t="s">
        <v>116</v>
      </c>
      <c r="C3521" s="671" t="s">
        <v>865</v>
      </c>
      <c r="D3521" s="630">
        <v>41860</v>
      </c>
      <c r="E3521" s="764">
        <v>0.12916666666666668</v>
      </c>
      <c r="F3521" s="763">
        <v>41860</v>
      </c>
      <c r="G3521" s="764">
        <v>0.12916666666666668</v>
      </c>
      <c r="H3521" s="765">
        <f t="shared" si="125"/>
        <v>0</v>
      </c>
      <c r="I3521" s="671">
        <v>123</v>
      </c>
      <c r="J3521" s="671" t="s">
        <v>7983</v>
      </c>
      <c r="K3521" s="671" t="s">
        <v>132</v>
      </c>
      <c r="L3521" s="671" t="s">
        <v>125</v>
      </c>
      <c r="M3521" s="671" t="s">
        <v>2400</v>
      </c>
      <c r="N3521" s="671">
        <v>110</v>
      </c>
      <c r="O3521" s="671" t="s">
        <v>66</v>
      </c>
      <c r="P3521" s="768" t="s">
        <v>7984</v>
      </c>
      <c r="Q3521" s="768" t="s">
        <v>7985</v>
      </c>
      <c r="R3521" s="671"/>
      <c r="S3521" s="671">
        <v>36.32</v>
      </c>
      <c r="T3521" s="766">
        <f t="shared" si="127"/>
        <v>36.32</v>
      </c>
      <c r="U3521" s="688" t="s">
        <v>75</v>
      </c>
      <c r="V3521" s="688"/>
      <c r="W3521" s="688"/>
      <c r="X3521" s="688"/>
      <c r="Y3521" s="688"/>
      <c r="Z3521" s="688"/>
      <c r="AA3521" s="688"/>
      <c r="AB3521" s="688"/>
      <c r="AC3521" s="688"/>
      <c r="AD3521" s="688" t="s">
        <v>55</v>
      </c>
      <c r="AE3521" s="688" t="s">
        <v>102</v>
      </c>
      <c r="AF3521" s="671"/>
      <c r="AG3521" s="849" t="s">
        <v>7187</v>
      </c>
      <c r="AH3521" s="671"/>
      <c r="AI3521" s="671"/>
      <c r="AJ3521" s="671"/>
      <c r="AK3521" s="161"/>
      <c r="AL3521" s="69"/>
      <c r="AM3521" s="69"/>
      <c r="AN3521" s="69"/>
      <c r="AO3521" s="69"/>
      <c r="AP3521" s="69"/>
      <c r="AQ3521" s="69"/>
      <c r="AR3521" s="69"/>
      <c r="AS3521" s="69"/>
      <c r="AT3521" s="69"/>
      <c r="AU3521" s="69"/>
      <c r="AV3521" s="69"/>
      <c r="AW3521" s="69"/>
      <c r="AX3521" s="69"/>
      <c r="AY3521" s="69"/>
      <c r="AZ3521" s="69"/>
      <c r="BA3521" s="69"/>
      <c r="BB3521" s="69"/>
      <c r="BC3521" s="69"/>
      <c r="BD3521" s="69"/>
      <c r="BE3521" s="69"/>
      <c r="BF3521" s="69"/>
      <c r="BG3521" s="69"/>
      <c r="BH3521" s="69"/>
      <c r="BI3521" s="69"/>
      <c r="BJ3521" s="69"/>
      <c r="BK3521" s="69"/>
      <c r="BL3521" s="69"/>
      <c r="BM3521" s="69"/>
      <c r="BN3521" s="69"/>
      <c r="BO3521" s="69"/>
      <c r="BP3521" s="69"/>
      <c r="BQ3521" s="69"/>
      <c r="BR3521" s="69"/>
      <c r="BS3521" s="69"/>
      <c r="BT3521" s="69"/>
      <c r="BU3521" s="69"/>
      <c r="BV3521" s="69"/>
      <c r="BW3521" s="69"/>
      <c r="BX3521" s="69"/>
      <c r="BY3521" s="69"/>
      <c r="BZ3521" s="69"/>
      <c r="CA3521" s="69"/>
      <c r="CB3521" s="69"/>
      <c r="CC3521" s="69"/>
      <c r="CD3521" s="69"/>
      <c r="CE3521" s="69"/>
      <c r="CF3521" s="69"/>
      <c r="CG3521" s="69"/>
      <c r="CH3521" s="69"/>
      <c r="CI3521" s="69"/>
      <c r="CJ3521" s="69"/>
      <c r="CK3521" s="69"/>
      <c r="CL3521" s="69"/>
      <c r="CM3521" s="69"/>
      <c r="CN3521" s="69"/>
      <c r="CO3521" s="69"/>
      <c r="CP3521" s="69"/>
      <c r="CQ3521" s="69"/>
      <c r="CR3521" s="69"/>
      <c r="CS3521" s="69"/>
      <c r="CT3521" s="69"/>
      <c r="CU3521" s="69"/>
      <c r="CV3521" s="69"/>
      <c r="CW3521" s="69"/>
      <c r="CX3521" s="69"/>
      <c r="CY3521" s="69"/>
      <c r="CZ3521" s="69"/>
      <c r="DA3521" s="69"/>
      <c r="DB3521" s="69"/>
      <c r="DC3521" s="69"/>
      <c r="DD3521" s="69"/>
      <c r="DE3521" s="69"/>
      <c r="DF3521" s="69"/>
      <c r="DG3521" s="69"/>
      <c r="DH3521" s="69"/>
      <c r="DI3521" s="69"/>
    </row>
    <row r="3522" spans="1:113" s="75" customFormat="1" ht="89.25" hidden="1" x14ac:dyDescent="0.2">
      <c r="A3522" s="671" t="s">
        <v>7617</v>
      </c>
      <c r="B3522" s="807" t="s">
        <v>116</v>
      </c>
      <c r="C3522" s="671" t="s">
        <v>36</v>
      </c>
      <c r="D3522" s="630">
        <v>41860</v>
      </c>
      <c r="E3522" s="764">
        <v>0.45694444444444443</v>
      </c>
      <c r="F3522" s="763">
        <v>41860</v>
      </c>
      <c r="G3522" s="764">
        <v>0.51388888888888895</v>
      </c>
      <c r="H3522" s="765">
        <f t="shared" si="125"/>
        <v>5.6944444448163267E-2</v>
      </c>
      <c r="I3522" s="671">
        <v>9</v>
      </c>
      <c r="J3522" s="671" t="s">
        <v>4467</v>
      </c>
      <c r="K3522" s="671" t="s">
        <v>135</v>
      </c>
      <c r="L3522" s="671" t="s">
        <v>130</v>
      </c>
      <c r="M3522" s="671" t="s">
        <v>2757</v>
      </c>
      <c r="N3522" s="671">
        <v>35</v>
      </c>
      <c r="O3522" s="671" t="s">
        <v>63</v>
      </c>
      <c r="P3522" s="671" t="s">
        <v>7986</v>
      </c>
      <c r="Q3522" s="671" t="s">
        <v>7987</v>
      </c>
      <c r="R3522" s="671">
        <v>17.09</v>
      </c>
      <c r="S3522" s="671"/>
      <c r="T3522" s="766">
        <f t="shared" si="127"/>
        <v>17.09</v>
      </c>
      <c r="U3522" s="671" t="s">
        <v>78</v>
      </c>
      <c r="V3522" s="671">
        <v>2001</v>
      </c>
      <c r="W3522" s="671" t="s">
        <v>9876</v>
      </c>
      <c r="X3522" s="671"/>
      <c r="Y3522" s="763">
        <v>41435</v>
      </c>
      <c r="Z3522" s="671">
        <v>100</v>
      </c>
      <c r="AA3522" s="770" t="s">
        <v>5419</v>
      </c>
      <c r="AB3522" s="671">
        <v>0</v>
      </c>
      <c r="AC3522" s="671"/>
      <c r="AD3522" s="671" t="s">
        <v>39</v>
      </c>
      <c r="AE3522" s="671" t="s">
        <v>101</v>
      </c>
      <c r="AF3522" s="671" t="s">
        <v>97</v>
      </c>
      <c r="AG3522" s="671" t="s">
        <v>9877</v>
      </c>
      <c r="AH3522" s="671"/>
      <c r="AI3522" s="671"/>
      <c r="AJ3522" s="671"/>
      <c r="AK3522" s="161"/>
      <c r="AL3522" s="69"/>
      <c r="AM3522" s="69"/>
      <c r="AN3522" s="69"/>
      <c r="AO3522" s="69"/>
      <c r="AP3522" s="69"/>
      <c r="AQ3522" s="69"/>
      <c r="AR3522" s="69"/>
      <c r="AS3522" s="69"/>
      <c r="AT3522" s="69"/>
      <c r="AU3522" s="69"/>
      <c r="AV3522" s="69"/>
      <c r="AW3522" s="69"/>
      <c r="AX3522" s="69"/>
      <c r="AY3522" s="69"/>
      <c r="AZ3522" s="69"/>
      <c r="BA3522" s="69"/>
      <c r="BB3522" s="69"/>
      <c r="BC3522" s="69"/>
      <c r="BD3522" s="69"/>
      <c r="BE3522" s="69"/>
      <c r="BF3522" s="69"/>
      <c r="BG3522" s="69"/>
      <c r="BH3522" s="69"/>
      <c r="BI3522" s="69"/>
      <c r="BJ3522" s="69"/>
      <c r="BK3522" s="69"/>
      <c r="BL3522" s="69"/>
      <c r="BM3522" s="69"/>
      <c r="BN3522" s="69"/>
      <c r="BO3522" s="69"/>
      <c r="BP3522" s="69"/>
      <c r="BQ3522" s="69"/>
      <c r="BR3522" s="69"/>
      <c r="BS3522" s="69"/>
      <c r="BT3522" s="69"/>
      <c r="BU3522" s="69"/>
      <c r="BV3522" s="69"/>
      <c r="BW3522" s="69"/>
      <c r="BX3522" s="69"/>
      <c r="BY3522" s="69"/>
      <c r="BZ3522" s="69"/>
      <c r="CA3522" s="69"/>
      <c r="CB3522" s="69"/>
      <c r="CC3522" s="69"/>
      <c r="CD3522" s="69"/>
      <c r="CE3522" s="69"/>
      <c r="CF3522" s="69"/>
      <c r="CG3522" s="69"/>
      <c r="CH3522" s="69"/>
      <c r="CI3522" s="69"/>
      <c r="CJ3522" s="69"/>
      <c r="CK3522" s="69"/>
      <c r="CL3522" s="69"/>
      <c r="CM3522" s="69"/>
      <c r="CN3522" s="69"/>
      <c r="CO3522" s="69"/>
      <c r="CP3522" s="69"/>
      <c r="CQ3522" s="69"/>
      <c r="CR3522" s="69"/>
      <c r="CS3522" s="69"/>
      <c r="CT3522" s="69"/>
      <c r="CU3522" s="69"/>
      <c r="CV3522" s="69"/>
      <c r="CW3522" s="69"/>
      <c r="CX3522" s="69"/>
      <c r="CY3522" s="69"/>
      <c r="CZ3522" s="69"/>
      <c r="DA3522" s="69"/>
      <c r="DB3522" s="69"/>
      <c r="DC3522" s="69"/>
      <c r="DD3522" s="69"/>
      <c r="DE3522" s="69"/>
      <c r="DF3522" s="69"/>
      <c r="DG3522" s="69"/>
      <c r="DH3522" s="69"/>
      <c r="DI3522" s="69"/>
    </row>
    <row r="3523" spans="1:113" s="75" customFormat="1" ht="102" hidden="1" x14ac:dyDescent="0.2">
      <c r="A3523" s="671" t="s">
        <v>7617</v>
      </c>
      <c r="B3523" s="807" t="s">
        <v>116</v>
      </c>
      <c r="C3523" s="671" t="s">
        <v>36</v>
      </c>
      <c r="D3523" s="630">
        <v>41860</v>
      </c>
      <c r="E3523" s="764">
        <v>0.46527777777777773</v>
      </c>
      <c r="F3523" s="763">
        <v>41860</v>
      </c>
      <c r="G3523" s="764">
        <v>0.54861111111111105</v>
      </c>
      <c r="H3523" s="765">
        <f t="shared" si="125"/>
        <v>8.3333333328482695E-2</v>
      </c>
      <c r="I3523" s="671">
        <v>5</v>
      </c>
      <c r="J3523" s="671" t="s">
        <v>1652</v>
      </c>
      <c r="K3523" s="671" t="s">
        <v>133</v>
      </c>
      <c r="L3523" s="671" t="s">
        <v>130</v>
      </c>
      <c r="M3523" s="671" t="s">
        <v>4492</v>
      </c>
      <c r="N3523" s="671" t="s">
        <v>103</v>
      </c>
      <c r="O3523" s="671" t="s">
        <v>66</v>
      </c>
      <c r="P3523" s="671" t="s">
        <v>7988</v>
      </c>
      <c r="Q3523" s="671" t="s">
        <v>7989</v>
      </c>
      <c r="R3523" s="671">
        <v>7.34</v>
      </c>
      <c r="S3523" s="671"/>
      <c r="T3523" s="766">
        <f t="shared" si="127"/>
        <v>7.34</v>
      </c>
      <c r="U3523" s="671" t="s">
        <v>75</v>
      </c>
      <c r="V3523" s="671">
        <v>1987</v>
      </c>
      <c r="W3523" s="671" t="s">
        <v>171</v>
      </c>
      <c r="X3523" s="671"/>
      <c r="Y3523" s="770" t="s">
        <v>6013</v>
      </c>
      <c r="Z3523" s="671">
        <v>100</v>
      </c>
      <c r="AA3523" s="770" t="s">
        <v>6059</v>
      </c>
      <c r="AB3523" s="671">
        <v>0</v>
      </c>
      <c r="AC3523" s="671"/>
      <c r="AD3523" s="671" t="s">
        <v>49</v>
      </c>
      <c r="AE3523" s="671" t="s">
        <v>101</v>
      </c>
      <c r="AF3523" s="671" t="s">
        <v>97</v>
      </c>
      <c r="AG3523" s="671" t="s">
        <v>9878</v>
      </c>
      <c r="AH3523" s="671"/>
      <c r="AI3523" s="671"/>
      <c r="AJ3523" s="671"/>
      <c r="AK3523" s="161"/>
      <c r="AL3523" s="69"/>
      <c r="AM3523" s="69"/>
      <c r="AN3523" s="69"/>
      <c r="AO3523" s="69"/>
      <c r="AP3523" s="69"/>
      <c r="AQ3523" s="69"/>
      <c r="AR3523" s="69"/>
      <c r="AS3523" s="69"/>
      <c r="AT3523" s="69"/>
      <c r="AU3523" s="69"/>
      <c r="AV3523" s="69"/>
      <c r="AW3523" s="69"/>
      <c r="AX3523" s="69"/>
      <c r="AY3523" s="69"/>
      <c r="AZ3523" s="69"/>
      <c r="BA3523" s="69"/>
      <c r="BB3523" s="69"/>
      <c r="BC3523" s="69"/>
      <c r="BD3523" s="69"/>
      <c r="BE3523" s="69"/>
      <c r="BF3523" s="69"/>
      <c r="BG3523" s="69"/>
      <c r="BH3523" s="69"/>
      <c r="BI3523" s="69"/>
      <c r="BJ3523" s="69"/>
      <c r="BK3523" s="69"/>
      <c r="BL3523" s="69"/>
      <c r="BM3523" s="69"/>
      <c r="BN3523" s="69"/>
      <c r="BO3523" s="69"/>
      <c r="BP3523" s="69"/>
      <c r="BQ3523" s="69"/>
      <c r="BR3523" s="69"/>
      <c r="BS3523" s="69"/>
      <c r="BT3523" s="69"/>
      <c r="BU3523" s="69"/>
      <c r="BV3523" s="69"/>
      <c r="BW3523" s="69"/>
      <c r="BX3523" s="69"/>
      <c r="BY3523" s="69"/>
      <c r="BZ3523" s="69"/>
      <c r="CA3523" s="69"/>
      <c r="CB3523" s="69"/>
      <c r="CC3523" s="69"/>
      <c r="CD3523" s="69"/>
      <c r="CE3523" s="69"/>
      <c r="CF3523" s="69"/>
      <c r="CG3523" s="69"/>
      <c r="CH3523" s="69"/>
      <c r="CI3523" s="69"/>
      <c r="CJ3523" s="69"/>
      <c r="CK3523" s="69"/>
      <c r="CL3523" s="69"/>
      <c r="CM3523" s="69"/>
      <c r="CN3523" s="69"/>
      <c r="CO3523" s="69"/>
      <c r="CP3523" s="69"/>
      <c r="CQ3523" s="69"/>
      <c r="CR3523" s="69"/>
      <c r="CS3523" s="69"/>
      <c r="CT3523" s="69"/>
      <c r="CU3523" s="69"/>
      <c r="CV3523" s="69"/>
      <c r="CW3523" s="69"/>
      <c r="CX3523" s="69"/>
      <c r="CY3523" s="69"/>
      <c r="CZ3523" s="69"/>
      <c r="DA3523" s="69"/>
      <c r="DB3523" s="69"/>
      <c r="DC3523" s="69"/>
      <c r="DD3523" s="69"/>
      <c r="DE3523" s="69"/>
      <c r="DF3523" s="69"/>
      <c r="DG3523" s="69"/>
      <c r="DH3523" s="69"/>
      <c r="DI3523" s="69"/>
    </row>
    <row r="3524" spans="1:113" s="75" customFormat="1" ht="89.25" hidden="1" x14ac:dyDescent="0.2">
      <c r="A3524" s="671" t="s">
        <v>7617</v>
      </c>
      <c r="B3524" s="807" t="s">
        <v>116</v>
      </c>
      <c r="C3524" s="671" t="s">
        <v>36</v>
      </c>
      <c r="D3524" s="630">
        <v>41860</v>
      </c>
      <c r="E3524" s="764">
        <v>0.58333333333333337</v>
      </c>
      <c r="F3524" s="763">
        <v>41861</v>
      </c>
      <c r="G3524" s="764">
        <v>0.4236111111111111</v>
      </c>
      <c r="H3524" s="765">
        <f t="shared" si="125"/>
        <v>0.84027777777373558</v>
      </c>
      <c r="I3524" s="671">
        <v>3</v>
      </c>
      <c r="J3524" s="671" t="s">
        <v>178</v>
      </c>
      <c r="K3524" s="671" t="s">
        <v>134</v>
      </c>
      <c r="L3524" s="671" t="s">
        <v>130</v>
      </c>
      <c r="M3524" s="671" t="s">
        <v>4820</v>
      </c>
      <c r="N3524" s="671">
        <v>35</v>
      </c>
      <c r="O3524" s="671" t="s">
        <v>66</v>
      </c>
      <c r="P3524" s="671" t="s">
        <v>7990</v>
      </c>
      <c r="Q3524" s="671" t="s">
        <v>7991</v>
      </c>
      <c r="R3524" s="671">
        <v>0.41</v>
      </c>
      <c r="S3524" s="671"/>
      <c r="T3524" s="766">
        <f t="shared" si="127"/>
        <v>0.41</v>
      </c>
      <c r="U3524" s="671" t="s">
        <v>75</v>
      </c>
      <c r="V3524" s="671">
        <v>1965</v>
      </c>
      <c r="W3524" s="671" t="s">
        <v>9863</v>
      </c>
      <c r="X3524" s="671"/>
      <c r="Y3524" s="671" t="s">
        <v>9864</v>
      </c>
      <c r="Z3524" s="671">
        <v>100</v>
      </c>
      <c r="AA3524" s="770" t="s">
        <v>2668</v>
      </c>
      <c r="AB3524" s="671">
        <v>0</v>
      </c>
      <c r="AC3524" s="671"/>
      <c r="AD3524" s="671" t="s">
        <v>56</v>
      </c>
      <c r="AE3524" s="671" t="s">
        <v>102</v>
      </c>
      <c r="AF3524" s="671" t="s">
        <v>101</v>
      </c>
      <c r="AG3524" s="671" t="s">
        <v>9865</v>
      </c>
      <c r="AH3524" s="671"/>
      <c r="AI3524" s="671"/>
      <c r="AJ3524" s="671"/>
      <c r="AK3524" s="161"/>
      <c r="AL3524" s="69"/>
      <c r="AM3524" s="69"/>
      <c r="AN3524" s="69"/>
      <c r="AO3524" s="69"/>
      <c r="AP3524" s="69"/>
      <c r="AQ3524" s="69"/>
      <c r="AR3524" s="69"/>
      <c r="AS3524" s="69"/>
      <c r="AT3524" s="69"/>
      <c r="AU3524" s="69"/>
      <c r="AV3524" s="69"/>
      <c r="AW3524" s="69"/>
      <c r="AX3524" s="69"/>
      <c r="AY3524" s="69"/>
      <c r="AZ3524" s="69"/>
      <c r="BA3524" s="69"/>
      <c r="BB3524" s="69"/>
      <c r="BC3524" s="69"/>
      <c r="BD3524" s="69"/>
      <c r="BE3524" s="69"/>
      <c r="BF3524" s="69"/>
      <c r="BG3524" s="69"/>
      <c r="BH3524" s="69"/>
      <c r="BI3524" s="69"/>
      <c r="BJ3524" s="69"/>
      <c r="BK3524" s="69"/>
      <c r="BL3524" s="69"/>
      <c r="BM3524" s="69"/>
      <c r="BN3524" s="69"/>
      <c r="BO3524" s="69"/>
      <c r="BP3524" s="69"/>
      <c r="BQ3524" s="69"/>
      <c r="BR3524" s="69"/>
      <c r="BS3524" s="69"/>
      <c r="BT3524" s="69"/>
      <c r="BU3524" s="69"/>
      <c r="BV3524" s="69"/>
      <c r="BW3524" s="69"/>
      <c r="BX3524" s="69"/>
      <c r="BY3524" s="69"/>
      <c r="BZ3524" s="69"/>
      <c r="CA3524" s="69"/>
      <c r="CB3524" s="69"/>
      <c r="CC3524" s="69"/>
      <c r="CD3524" s="69"/>
      <c r="CE3524" s="69"/>
      <c r="CF3524" s="69"/>
      <c r="CG3524" s="69"/>
      <c r="CH3524" s="69"/>
      <c r="CI3524" s="69"/>
      <c r="CJ3524" s="69"/>
      <c r="CK3524" s="69"/>
      <c r="CL3524" s="69"/>
      <c r="CM3524" s="69"/>
      <c r="CN3524" s="69"/>
      <c r="CO3524" s="69"/>
      <c r="CP3524" s="69"/>
      <c r="CQ3524" s="69"/>
      <c r="CR3524" s="69"/>
      <c r="CS3524" s="69"/>
      <c r="CT3524" s="69"/>
      <c r="CU3524" s="69"/>
      <c r="CV3524" s="69"/>
      <c r="CW3524" s="69"/>
      <c r="CX3524" s="69"/>
      <c r="CY3524" s="69"/>
      <c r="CZ3524" s="69"/>
      <c r="DA3524" s="69"/>
      <c r="DB3524" s="69"/>
      <c r="DC3524" s="69"/>
      <c r="DD3524" s="69"/>
      <c r="DE3524" s="69"/>
      <c r="DF3524" s="69"/>
      <c r="DG3524" s="69"/>
      <c r="DH3524" s="69"/>
      <c r="DI3524" s="69"/>
    </row>
    <row r="3525" spans="1:113" s="75" customFormat="1" ht="51" hidden="1" x14ac:dyDescent="0.2">
      <c r="A3525" s="671" t="s">
        <v>7617</v>
      </c>
      <c r="B3525" s="807" t="s">
        <v>116</v>
      </c>
      <c r="C3525" s="671" t="s">
        <v>36</v>
      </c>
      <c r="D3525" s="630">
        <v>41860</v>
      </c>
      <c r="E3525" s="764">
        <v>0.60555555555555551</v>
      </c>
      <c r="F3525" s="763">
        <v>41860</v>
      </c>
      <c r="G3525" s="764">
        <v>0.69930555555555562</v>
      </c>
      <c r="H3525" s="765">
        <f t="shared" si="125"/>
        <v>9.375E-2</v>
      </c>
      <c r="I3525" s="671">
        <v>18</v>
      </c>
      <c r="J3525" s="671" t="s">
        <v>178</v>
      </c>
      <c r="K3525" s="671" t="s">
        <v>134</v>
      </c>
      <c r="L3525" s="671" t="s">
        <v>130</v>
      </c>
      <c r="M3525" s="671" t="s">
        <v>227</v>
      </c>
      <c r="N3525" s="671" t="s">
        <v>103</v>
      </c>
      <c r="O3525" s="671" t="s">
        <v>66</v>
      </c>
      <c r="P3525" s="671" t="s">
        <v>413</v>
      </c>
      <c r="Q3525" s="671" t="s">
        <v>7992</v>
      </c>
      <c r="R3525" s="671">
        <v>8.58</v>
      </c>
      <c r="S3525" s="671"/>
      <c r="T3525" s="766">
        <f t="shared" si="127"/>
        <v>8.58</v>
      </c>
      <c r="U3525" s="671" t="s">
        <v>75</v>
      </c>
      <c r="V3525" s="671">
        <v>1994</v>
      </c>
      <c r="W3525" s="671" t="s">
        <v>2286</v>
      </c>
      <c r="X3525" s="671"/>
      <c r="Y3525" s="770" t="s">
        <v>9866</v>
      </c>
      <c r="Z3525" s="671">
        <v>100</v>
      </c>
      <c r="AA3525" s="671">
        <v>2015</v>
      </c>
      <c r="AB3525" s="671">
        <v>0</v>
      </c>
      <c r="AC3525" s="671"/>
      <c r="AD3525" s="671" t="s">
        <v>56</v>
      </c>
      <c r="AE3525" s="671" t="s">
        <v>101</v>
      </c>
      <c r="AF3525" s="671"/>
      <c r="AG3525" s="671"/>
      <c r="AH3525" s="671"/>
      <c r="AI3525" s="671"/>
      <c r="AJ3525" s="671"/>
      <c r="AK3525" s="161"/>
      <c r="AL3525" s="69"/>
      <c r="AM3525" s="69"/>
      <c r="AN3525" s="69"/>
      <c r="AO3525" s="69"/>
      <c r="AP3525" s="69"/>
      <c r="AQ3525" s="69"/>
      <c r="AR3525" s="69"/>
      <c r="AS3525" s="69"/>
      <c r="AT3525" s="69"/>
      <c r="AU3525" s="69"/>
      <c r="AV3525" s="69"/>
      <c r="AW3525" s="69"/>
      <c r="AX3525" s="69"/>
      <c r="AY3525" s="69"/>
      <c r="AZ3525" s="69"/>
      <c r="BA3525" s="69"/>
      <c r="BB3525" s="69"/>
      <c r="BC3525" s="69"/>
      <c r="BD3525" s="69"/>
      <c r="BE3525" s="69"/>
      <c r="BF3525" s="69"/>
      <c r="BG3525" s="69"/>
      <c r="BH3525" s="69"/>
      <c r="BI3525" s="69"/>
      <c r="BJ3525" s="69"/>
      <c r="BK3525" s="69"/>
      <c r="BL3525" s="69"/>
      <c r="BM3525" s="69"/>
      <c r="BN3525" s="69"/>
      <c r="BO3525" s="69"/>
      <c r="BP3525" s="69"/>
      <c r="BQ3525" s="69"/>
      <c r="BR3525" s="69"/>
      <c r="BS3525" s="69"/>
      <c r="BT3525" s="69"/>
      <c r="BU3525" s="69"/>
      <c r="BV3525" s="69"/>
      <c r="BW3525" s="69"/>
      <c r="BX3525" s="69"/>
      <c r="BY3525" s="69"/>
      <c r="BZ3525" s="69"/>
      <c r="CA3525" s="69"/>
      <c r="CB3525" s="69"/>
      <c r="CC3525" s="69"/>
      <c r="CD3525" s="69"/>
      <c r="CE3525" s="69"/>
      <c r="CF3525" s="69"/>
      <c r="CG3525" s="69"/>
      <c r="CH3525" s="69"/>
      <c r="CI3525" s="69"/>
      <c r="CJ3525" s="69"/>
      <c r="CK3525" s="69"/>
      <c r="CL3525" s="69"/>
      <c r="CM3525" s="69"/>
      <c r="CN3525" s="69"/>
      <c r="CO3525" s="69"/>
      <c r="CP3525" s="69"/>
      <c r="CQ3525" s="69"/>
      <c r="CR3525" s="69"/>
      <c r="CS3525" s="69"/>
      <c r="CT3525" s="69"/>
      <c r="CU3525" s="69"/>
      <c r="CV3525" s="69"/>
      <c r="CW3525" s="69"/>
      <c r="CX3525" s="69"/>
      <c r="CY3525" s="69"/>
      <c r="CZ3525" s="69"/>
      <c r="DA3525" s="69"/>
      <c r="DB3525" s="69"/>
      <c r="DC3525" s="69"/>
      <c r="DD3525" s="69"/>
      <c r="DE3525" s="69"/>
      <c r="DF3525" s="69"/>
      <c r="DG3525" s="69"/>
      <c r="DH3525" s="69"/>
      <c r="DI3525" s="69"/>
    </row>
    <row r="3526" spans="1:113" s="75" customFormat="1" ht="127.5" hidden="1" x14ac:dyDescent="0.2">
      <c r="A3526" s="671" t="s">
        <v>7617</v>
      </c>
      <c r="B3526" s="807" t="s">
        <v>116</v>
      </c>
      <c r="C3526" s="671" t="s">
        <v>36</v>
      </c>
      <c r="D3526" s="630">
        <v>41860</v>
      </c>
      <c r="E3526" s="764">
        <v>0.79375000000000007</v>
      </c>
      <c r="F3526" s="763">
        <v>41860</v>
      </c>
      <c r="G3526" s="764">
        <v>0.93888888888888899</v>
      </c>
      <c r="H3526" s="765">
        <f t="shared" si="125"/>
        <v>0.14513888888905058</v>
      </c>
      <c r="I3526" s="671">
        <v>8</v>
      </c>
      <c r="J3526" s="671" t="s">
        <v>3883</v>
      </c>
      <c r="K3526" s="671" t="s">
        <v>134</v>
      </c>
      <c r="L3526" s="671" t="s">
        <v>125</v>
      </c>
      <c r="M3526" s="671" t="s">
        <v>7993</v>
      </c>
      <c r="N3526" s="671" t="s">
        <v>103</v>
      </c>
      <c r="O3526" s="671" t="s">
        <v>66</v>
      </c>
      <c r="P3526" s="768" t="s">
        <v>7994</v>
      </c>
      <c r="Q3526" s="768" t="s">
        <v>7995</v>
      </c>
      <c r="R3526" s="671">
        <v>12.45</v>
      </c>
      <c r="S3526" s="671"/>
      <c r="T3526" s="766">
        <f t="shared" si="127"/>
        <v>12.45</v>
      </c>
      <c r="U3526" s="671" t="s">
        <v>75</v>
      </c>
      <c r="V3526" s="671">
        <v>1987</v>
      </c>
      <c r="W3526" s="763" t="s">
        <v>171</v>
      </c>
      <c r="X3526" s="671"/>
      <c r="Y3526" s="763">
        <v>41143</v>
      </c>
      <c r="Z3526" s="671">
        <v>100</v>
      </c>
      <c r="AA3526" s="770" t="s">
        <v>6059</v>
      </c>
      <c r="AB3526" s="671">
        <v>0</v>
      </c>
      <c r="AC3526" s="671"/>
      <c r="AD3526" s="671" t="s">
        <v>55</v>
      </c>
      <c r="AE3526" s="671" t="s">
        <v>102</v>
      </c>
      <c r="AF3526" s="671" t="s">
        <v>101</v>
      </c>
      <c r="AG3526" s="671" t="s">
        <v>9867</v>
      </c>
      <c r="AH3526" s="671"/>
      <c r="AI3526" s="671"/>
      <c r="AJ3526" s="671"/>
      <c r="AK3526" s="161"/>
      <c r="AL3526" s="69"/>
      <c r="AM3526" s="69"/>
      <c r="AN3526" s="69"/>
      <c r="AO3526" s="69"/>
      <c r="AP3526" s="69"/>
      <c r="AQ3526" s="69"/>
      <c r="AR3526" s="69"/>
      <c r="AS3526" s="69"/>
      <c r="AT3526" s="69"/>
      <c r="AU3526" s="69"/>
      <c r="AV3526" s="69"/>
      <c r="AW3526" s="69"/>
      <c r="AX3526" s="69"/>
      <c r="AY3526" s="69"/>
      <c r="AZ3526" s="69"/>
      <c r="BA3526" s="69"/>
      <c r="BB3526" s="69"/>
      <c r="BC3526" s="69"/>
      <c r="BD3526" s="69"/>
      <c r="BE3526" s="69"/>
      <c r="BF3526" s="69"/>
      <c r="BG3526" s="69"/>
      <c r="BH3526" s="69"/>
      <c r="BI3526" s="69"/>
      <c r="BJ3526" s="69"/>
      <c r="BK3526" s="69"/>
      <c r="BL3526" s="69"/>
      <c r="BM3526" s="69"/>
      <c r="BN3526" s="69"/>
      <c r="BO3526" s="69"/>
      <c r="BP3526" s="69"/>
      <c r="BQ3526" s="69"/>
      <c r="BR3526" s="69"/>
      <c r="BS3526" s="69"/>
      <c r="BT3526" s="69"/>
      <c r="BU3526" s="69"/>
      <c r="BV3526" s="69"/>
      <c r="BW3526" s="69"/>
      <c r="BX3526" s="69"/>
      <c r="BY3526" s="69"/>
      <c r="BZ3526" s="69"/>
      <c r="CA3526" s="69"/>
      <c r="CB3526" s="69"/>
      <c r="CC3526" s="69"/>
      <c r="CD3526" s="69"/>
      <c r="CE3526" s="69"/>
      <c r="CF3526" s="69"/>
      <c r="CG3526" s="69"/>
      <c r="CH3526" s="69"/>
      <c r="CI3526" s="69"/>
      <c r="CJ3526" s="69"/>
      <c r="CK3526" s="69"/>
      <c r="CL3526" s="69"/>
      <c r="CM3526" s="69"/>
      <c r="CN3526" s="69"/>
      <c r="CO3526" s="69"/>
      <c r="CP3526" s="69"/>
      <c r="CQ3526" s="69"/>
      <c r="CR3526" s="69"/>
      <c r="CS3526" s="69"/>
      <c r="CT3526" s="69"/>
      <c r="CU3526" s="69"/>
      <c r="CV3526" s="69"/>
      <c r="CW3526" s="69"/>
      <c r="CX3526" s="69"/>
      <c r="CY3526" s="69"/>
      <c r="CZ3526" s="69"/>
      <c r="DA3526" s="69"/>
      <c r="DB3526" s="69"/>
      <c r="DC3526" s="69"/>
      <c r="DD3526" s="69"/>
      <c r="DE3526" s="69"/>
      <c r="DF3526" s="69"/>
      <c r="DG3526" s="69"/>
      <c r="DH3526" s="69"/>
      <c r="DI3526" s="69"/>
    </row>
    <row r="3527" spans="1:113" s="75" customFormat="1" ht="153" hidden="1" x14ac:dyDescent="0.2">
      <c r="A3527" s="671" t="s">
        <v>7617</v>
      </c>
      <c r="B3527" s="807" t="s">
        <v>116</v>
      </c>
      <c r="C3527" s="671" t="s">
        <v>36</v>
      </c>
      <c r="D3527" s="630">
        <v>41860</v>
      </c>
      <c r="E3527" s="764">
        <v>0.81597222222222221</v>
      </c>
      <c r="F3527" s="763">
        <v>41860</v>
      </c>
      <c r="G3527" s="764">
        <v>0.81597222222222221</v>
      </c>
      <c r="H3527" s="765">
        <f t="shared" si="125"/>
        <v>0</v>
      </c>
      <c r="I3527" s="671">
        <v>5</v>
      </c>
      <c r="J3527" s="671" t="s">
        <v>4467</v>
      </c>
      <c r="K3527" s="671" t="s">
        <v>132</v>
      </c>
      <c r="L3527" s="671" t="s">
        <v>130</v>
      </c>
      <c r="M3527" s="671" t="s">
        <v>1280</v>
      </c>
      <c r="N3527" s="671" t="s">
        <v>103</v>
      </c>
      <c r="O3527" s="671" t="s">
        <v>66</v>
      </c>
      <c r="P3527" s="768" t="s">
        <v>7996</v>
      </c>
      <c r="Q3527" s="769" t="s">
        <v>7997</v>
      </c>
      <c r="R3527" s="671"/>
      <c r="S3527" s="671">
        <v>3.3</v>
      </c>
      <c r="T3527" s="766">
        <f t="shared" si="127"/>
        <v>3.3</v>
      </c>
      <c r="U3527" s="671" t="s">
        <v>75</v>
      </c>
      <c r="V3527" s="671">
        <v>1981</v>
      </c>
      <c r="W3527" s="671" t="s">
        <v>171</v>
      </c>
      <c r="X3527" s="671"/>
      <c r="Y3527" s="671" t="s">
        <v>9868</v>
      </c>
      <c r="Z3527" s="849">
        <v>100</v>
      </c>
      <c r="AA3527" s="671">
        <v>2015</v>
      </c>
      <c r="AB3527" s="849">
        <v>0</v>
      </c>
      <c r="AC3527" s="671"/>
      <c r="AD3527" s="671" t="s">
        <v>60</v>
      </c>
      <c r="AE3527" s="671" t="s">
        <v>102</v>
      </c>
      <c r="AF3527" s="671"/>
      <c r="AG3527" s="671" t="s">
        <v>9869</v>
      </c>
      <c r="AH3527" s="671"/>
      <c r="AI3527" s="671"/>
      <c r="AJ3527" s="671"/>
      <c r="AK3527" s="161"/>
      <c r="AL3527" s="69"/>
      <c r="AM3527" s="69"/>
      <c r="AN3527" s="69"/>
      <c r="AO3527" s="69"/>
      <c r="AP3527" s="69"/>
      <c r="AQ3527" s="69"/>
      <c r="AR3527" s="69"/>
      <c r="AS3527" s="69"/>
      <c r="AT3527" s="69"/>
      <c r="AU3527" s="69"/>
      <c r="AV3527" s="69"/>
      <c r="AW3527" s="69"/>
      <c r="AX3527" s="69"/>
      <c r="AY3527" s="69"/>
      <c r="AZ3527" s="69"/>
      <c r="BA3527" s="69"/>
      <c r="BB3527" s="69"/>
      <c r="BC3527" s="69"/>
      <c r="BD3527" s="69"/>
      <c r="BE3527" s="69"/>
      <c r="BF3527" s="69"/>
      <c r="BG3527" s="69"/>
      <c r="BH3527" s="69"/>
      <c r="BI3527" s="69"/>
      <c r="BJ3527" s="69"/>
      <c r="BK3527" s="69"/>
      <c r="BL3527" s="69"/>
      <c r="BM3527" s="69"/>
      <c r="BN3527" s="69"/>
      <c r="BO3527" s="69"/>
      <c r="BP3527" s="69"/>
      <c r="BQ3527" s="69"/>
      <c r="BR3527" s="69"/>
      <c r="BS3527" s="69"/>
      <c r="BT3527" s="69"/>
      <c r="BU3527" s="69"/>
      <c r="BV3527" s="69"/>
      <c r="BW3527" s="69"/>
      <c r="BX3527" s="69"/>
      <c r="BY3527" s="69"/>
      <c r="BZ3527" s="69"/>
      <c r="CA3527" s="69"/>
      <c r="CB3527" s="69"/>
      <c r="CC3527" s="69"/>
      <c r="CD3527" s="69"/>
      <c r="CE3527" s="69"/>
      <c r="CF3527" s="69"/>
      <c r="CG3527" s="69"/>
      <c r="CH3527" s="69"/>
      <c r="CI3527" s="69"/>
      <c r="CJ3527" s="69"/>
      <c r="CK3527" s="69"/>
      <c r="CL3527" s="69"/>
      <c r="CM3527" s="69"/>
      <c r="CN3527" s="69"/>
      <c r="CO3527" s="69"/>
      <c r="CP3527" s="69"/>
      <c r="CQ3527" s="69"/>
      <c r="CR3527" s="69"/>
      <c r="CS3527" s="69"/>
      <c r="CT3527" s="69"/>
      <c r="CU3527" s="69"/>
      <c r="CV3527" s="69"/>
      <c r="CW3527" s="69"/>
      <c r="CX3527" s="69"/>
      <c r="CY3527" s="69"/>
      <c r="CZ3527" s="69"/>
      <c r="DA3527" s="69"/>
      <c r="DB3527" s="69"/>
      <c r="DC3527" s="69"/>
      <c r="DD3527" s="69"/>
      <c r="DE3527" s="69"/>
      <c r="DF3527" s="69"/>
      <c r="DG3527" s="69"/>
      <c r="DH3527" s="69"/>
      <c r="DI3527" s="69"/>
    </row>
    <row r="3528" spans="1:113" s="75" customFormat="1" ht="63.75" hidden="1" x14ac:dyDescent="0.2">
      <c r="A3528" s="671" t="s">
        <v>7617</v>
      </c>
      <c r="B3528" s="807" t="s">
        <v>116</v>
      </c>
      <c r="C3528" s="671" t="s">
        <v>36</v>
      </c>
      <c r="D3528" s="630">
        <v>41861</v>
      </c>
      <c r="E3528" s="764">
        <v>0.41805555555555557</v>
      </c>
      <c r="F3528" s="763">
        <v>41861</v>
      </c>
      <c r="G3528" s="764">
        <v>0.4381944444444445</v>
      </c>
      <c r="H3528" s="765">
        <f t="shared" si="125"/>
        <v>2.0138888889050577E-2</v>
      </c>
      <c r="I3528" s="671">
        <v>2</v>
      </c>
      <c r="J3528" s="671" t="s">
        <v>3883</v>
      </c>
      <c r="K3528" s="671" t="s">
        <v>134</v>
      </c>
      <c r="L3528" s="671" t="s">
        <v>130</v>
      </c>
      <c r="M3528" s="671" t="s">
        <v>5239</v>
      </c>
      <c r="N3528" s="671" t="s">
        <v>103</v>
      </c>
      <c r="O3528" s="671" t="s">
        <v>66</v>
      </c>
      <c r="P3528" s="768" t="s">
        <v>7998</v>
      </c>
      <c r="Q3528" s="768" t="s">
        <v>7999</v>
      </c>
      <c r="R3528" s="671">
        <v>0.97</v>
      </c>
      <c r="S3528" s="671"/>
      <c r="T3528" s="766">
        <f t="shared" si="127"/>
        <v>0.97</v>
      </c>
      <c r="U3528" s="671" t="s">
        <v>73</v>
      </c>
      <c r="V3528" s="671">
        <v>1985</v>
      </c>
      <c r="W3528" s="671" t="s">
        <v>9870</v>
      </c>
      <c r="X3528" s="671"/>
      <c r="Y3528" s="770" t="s">
        <v>2717</v>
      </c>
      <c r="Z3528" s="671">
        <v>100</v>
      </c>
      <c r="AA3528" s="770" t="s">
        <v>6034</v>
      </c>
      <c r="AB3528" s="671">
        <v>0</v>
      </c>
      <c r="AC3528" s="671"/>
      <c r="AD3528" s="671" t="s">
        <v>60</v>
      </c>
      <c r="AE3528" s="671" t="s">
        <v>102</v>
      </c>
      <c r="AF3528" s="671"/>
      <c r="AG3528" s="671" t="s">
        <v>9871</v>
      </c>
      <c r="AH3528" s="671"/>
      <c r="AI3528" s="671"/>
      <c r="AJ3528" s="671"/>
      <c r="AK3528" s="161"/>
      <c r="AL3528" s="69"/>
      <c r="AM3528" s="69"/>
      <c r="AN3528" s="69"/>
      <c r="AO3528" s="69"/>
      <c r="AP3528" s="69"/>
      <c r="AQ3528" s="69"/>
      <c r="AR3528" s="69"/>
      <c r="AS3528" s="69"/>
      <c r="AT3528" s="69"/>
      <c r="AU3528" s="69"/>
      <c r="AV3528" s="69"/>
      <c r="AW3528" s="69"/>
      <c r="AX3528" s="69"/>
      <c r="AY3528" s="69"/>
      <c r="AZ3528" s="69"/>
      <c r="BA3528" s="69"/>
      <c r="BB3528" s="69"/>
      <c r="BC3528" s="69"/>
      <c r="BD3528" s="69"/>
      <c r="BE3528" s="69"/>
      <c r="BF3528" s="69"/>
      <c r="BG3528" s="69"/>
      <c r="BH3528" s="69"/>
      <c r="BI3528" s="69"/>
      <c r="BJ3528" s="69"/>
      <c r="BK3528" s="69"/>
      <c r="BL3528" s="69"/>
      <c r="BM3528" s="69"/>
      <c r="BN3528" s="69"/>
      <c r="BO3528" s="69"/>
      <c r="BP3528" s="69"/>
      <c r="BQ3528" s="69"/>
      <c r="BR3528" s="69"/>
      <c r="BS3528" s="69"/>
      <c r="BT3528" s="69"/>
      <c r="BU3528" s="69"/>
      <c r="BV3528" s="69"/>
      <c r="BW3528" s="69"/>
      <c r="BX3528" s="69"/>
      <c r="BY3528" s="69"/>
      <c r="BZ3528" s="69"/>
      <c r="CA3528" s="69"/>
      <c r="CB3528" s="69"/>
      <c r="CC3528" s="69"/>
      <c r="CD3528" s="69"/>
      <c r="CE3528" s="69"/>
      <c r="CF3528" s="69"/>
      <c r="CG3528" s="69"/>
      <c r="CH3528" s="69"/>
      <c r="CI3528" s="69"/>
      <c r="CJ3528" s="69"/>
      <c r="CK3528" s="69"/>
      <c r="CL3528" s="69"/>
      <c r="CM3528" s="69"/>
      <c r="CN3528" s="69"/>
      <c r="CO3528" s="69"/>
      <c r="CP3528" s="69"/>
      <c r="CQ3528" s="69"/>
      <c r="CR3528" s="69"/>
      <c r="CS3528" s="69"/>
      <c r="CT3528" s="69"/>
      <c r="CU3528" s="69"/>
      <c r="CV3528" s="69"/>
      <c r="CW3528" s="69"/>
      <c r="CX3528" s="69"/>
      <c r="CY3528" s="69"/>
      <c r="CZ3528" s="69"/>
      <c r="DA3528" s="69"/>
      <c r="DB3528" s="69"/>
      <c r="DC3528" s="69"/>
      <c r="DD3528" s="69"/>
      <c r="DE3528" s="69"/>
      <c r="DF3528" s="69"/>
      <c r="DG3528" s="69"/>
      <c r="DH3528" s="69"/>
      <c r="DI3528" s="69"/>
    </row>
    <row r="3529" spans="1:113" s="75" customFormat="1" ht="153" hidden="1" x14ac:dyDescent="0.2">
      <c r="A3529" s="671" t="s">
        <v>7617</v>
      </c>
      <c r="B3529" s="807" t="s">
        <v>116</v>
      </c>
      <c r="C3529" s="671" t="s">
        <v>36</v>
      </c>
      <c r="D3529" s="630">
        <v>41861</v>
      </c>
      <c r="E3529" s="764">
        <v>0.48125000000000001</v>
      </c>
      <c r="F3529" s="763">
        <v>41861</v>
      </c>
      <c r="G3529" s="764">
        <v>0.53888888888888886</v>
      </c>
      <c r="H3529" s="765">
        <f t="shared" ref="H3529:H3552" si="128">(F3529+G3529)-(D3529+E3529)</f>
        <v>5.7638888894871343E-2</v>
      </c>
      <c r="I3529" s="671">
        <v>1</v>
      </c>
      <c r="J3529" s="671" t="s">
        <v>178</v>
      </c>
      <c r="K3529" s="671" t="s">
        <v>134</v>
      </c>
      <c r="L3529" s="671" t="s">
        <v>130</v>
      </c>
      <c r="M3529" s="671" t="s">
        <v>301</v>
      </c>
      <c r="N3529" s="671" t="s">
        <v>103</v>
      </c>
      <c r="O3529" s="671" t="s">
        <v>65</v>
      </c>
      <c r="P3529" s="768" t="s">
        <v>8000</v>
      </c>
      <c r="Q3529" s="768" t="s">
        <v>8001</v>
      </c>
      <c r="R3529" s="671">
        <v>1.1499999999999999</v>
      </c>
      <c r="S3529" s="671"/>
      <c r="T3529" s="766">
        <f t="shared" si="127"/>
        <v>1.1499999999999999</v>
      </c>
      <c r="U3529" s="671" t="s">
        <v>75</v>
      </c>
      <c r="V3529" s="671">
        <v>1990</v>
      </c>
      <c r="W3529" s="671" t="s">
        <v>6105</v>
      </c>
      <c r="X3529" s="671"/>
      <c r="Y3529" s="671" t="s">
        <v>9872</v>
      </c>
      <c r="Z3529" s="671">
        <v>100</v>
      </c>
      <c r="AA3529" s="770" t="s">
        <v>2668</v>
      </c>
      <c r="AB3529" s="671">
        <v>0</v>
      </c>
      <c r="AC3529" s="671"/>
      <c r="AD3529" s="671" t="s">
        <v>56</v>
      </c>
      <c r="AE3529" s="671" t="s">
        <v>101</v>
      </c>
      <c r="AF3529" s="671"/>
      <c r="AG3529" s="671"/>
      <c r="AH3529" s="671"/>
      <c r="AI3529" s="671"/>
      <c r="AJ3529" s="671"/>
      <c r="AK3529" s="161"/>
      <c r="AL3529" s="69"/>
      <c r="AM3529" s="69"/>
      <c r="AN3529" s="69"/>
      <c r="AO3529" s="69"/>
      <c r="AP3529" s="69"/>
      <c r="AQ3529" s="69"/>
      <c r="AR3529" s="69"/>
      <c r="AS3529" s="69"/>
      <c r="AT3529" s="69"/>
      <c r="AU3529" s="69"/>
      <c r="AV3529" s="69"/>
      <c r="AW3529" s="69"/>
      <c r="AX3529" s="69"/>
      <c r="AY3529" s="69"/>
      <c r="AZ3529" s="69"/>
      <c r="BA3529" s="69"/>
      <c r="BB3529" s="69"/>
      <c r="BC3529" s="69"/>
      <c r="BD3529" s="69"/>
      <c r="BE3529" s="69"/>
      <c r="BF3529" s="69"/>
      <c r="BG3529" s="69"/>
      <c r="BH3529" s="69"/>
      <c r="BI3529" s="69"/>
      <c r="BJ3529" s="69"/>
      <c r="BK3529" s="69"/>
      <c r="BL3529" s="69"/>
      <c r="BM3529" s="69"/>
      <c r="BN3529" s="69"/>
      <c r="BO3529" s="69"/>
      <c r="BP3529" s="69"/>
      <c r="BQ3529" s="69"/>
      <c r="BR3529" s="69"/>
      <c r="BS3529" s="69"/>
      <c r="BT3529" s="69"/>
      <c r="BU3529" s="69"/>
      <c r="BV3529" s="69"/>
      <c r="BW3529" s="69"/>
      <c r="BX3529" s="69"/>
      <c r="BY3529" s="69"/>
      <c r="BZ3529" s="69"/>
      <c r="CA3529" s="69"/>
      <c r="CB3529" s="69"/>
      <c r="CC3529" s="69"/>
      <c r="CD3529" s="69"/>
      <c r="CE3529" s="69"/>
      <c r="CF3529" s="69"/>
      <c r="CG3529" s="69"/>
      <c r="CH3529" s="69"/>
      <c r="CI3529" s="69"/>
      <c r="CJ3529" s="69"/>
      <c r="CK3529" s="69"/>
      <c r="CL3529" s="69"/>
      <c r="CM3529" s="69"/>
      <c r="CN3529" s="69"/>
      <c r="CO3529" s="69"/>
      <c r="CP3529" s="69"/>
      <c r="CQ3529" s="69"/>
      <c r="CR3529" s="69"/>
      <c r="CS3529" s="69"/>
      <c r="CT3529" s="69"/>
      <c r="CU3529" s="69"/>
      <c r="CV3529" s="69"/>
      <c r="CW3529" s="69"/>
      <c r="CX3529" s="69"/>
      <c r="CY3529" s="69"/>
      <c r="CZ3529" s="69"/>
      <c r="DA3529" s="69"/>
      <c r="DB3529" s="69"/>
      <c r="DC3529" s="69"/>
      <c r="DD3529" s="69"/>
      <c r="DE3529" s="69"/>
      <c r="DF3529" s="69"/>
      <c r="DG3529" s="69"/>
      <c r="DH3529" s="69"/>
      <c r="DI3529" s="69"/>
    </row>
    <row r="3530" spans="1:113" s="75" customFormat="1" ht="127.5" hidden="1" x14ac:dyDescent="0.2">
      <c r="A3530" s="671" t="s">
        <v>7617</v>
      </c>
      <c r="B3530" s="807" t="s">
        <v>116</v>
      </c>
      <c r="C3530" s="671" t="s">
        <v>36</v>
      </c>
      <c r="D3530" s="630">
        <v>41862</v>
      </c>
      <c r="E3530" s="764">
        <v>0.50486111111111109</v>
      </c>
      <c r="F3530" s="763">
        <v>41862</v>
      </c>
      <c r="G3530" s="764">
        <v>0.50486111111111109</v>
      </c>
      <c r="H3530" s="765">
        <f t="shared" si="128"/>
        <v>0</v>
      </c>
      <c r="I3530" s="671">
        <v>7</v>
      </c>
      <c r="J3530" s="671" t="s">
        <v>178</v>
      </c>
      <c r="K3530" s="671" t="s">
        <v>132</v>
      </c>
      <c r="L3530" s="671" t="s">
        <v>130</v>
      </c>
      <c r="M3530" s="1614" t="s">
        <v>276</v>
      </c>
      <c r="N3530" s="671" t="s">
        <v>103</v>
      </c>
      <c r="O3530" s="671" t="s">
        <v>66</v>
      </c>
      <c r="P3530" s="1614" t="s">
        <v>8112</v>
      </c>
      <c r="Q3530" s="769" t="s">
        <v>8113</v>
      </c>
      <c r="R3530" s="671"/>
      <c r="S3530" s="671">
        <v>7.45</v>
      </c>
      <c r="T3530" s="766">
        <f t="shared" si="127"/>
        <v>7.45</v>
      </c>
      <c r="U3530" s="671" t="s">
        <v>75</v>
      </c>
      <c r="V3530" s="671">
        <v>1980</v>
      </c>
      <c r="W3530" s="671" t="s">
        <v>171</v>
      </c>
      <c r="X3530" s="671"/>
      <c r="Y3530" s="671" t="s">
        <v>9857</v>
      </c>
      <c r="Z3530" s="671">
        <v>100</v>
      </c>
      <c r="AA3530" s="770" t="s">
        <v>6059</v>
      </c>
      <c r="AB3530" s="671">
        <v>0</v>
      </c>
      <c r="AC3530" s="671"/>
      <c r="AD3530" s="671" t="s">
        <v>61</v>
      </c>
      <c r="AE3530" s="671" t="s">
        <v>102</v>
      </c>
      <c r="AF3530" s="671"/>
      <c r="AG3530" s="671" t="s">
        <v>9858</v>
      </c>
      <c r="AH3530" s="671"/>
      <c r="AI3530" s="671"/>
      <c r="AJ3530" s="671"/>
      <c r="AK3530" s="161"/>
      <c r="AL3530" s="69"/>
      <c r="AM3530" s="69"/>
      <c r="AN3530" s="69"/>
      <c r="AO3530" s="69"/>
      <c r="AP3530" s="69"/>
      <c r="AQ3530" s="69"/>
      <c r="AR3530" s="69"/>
      <c r="AS3530" s="69"/>
      <c r="AT3530" s="69"/>
      <c r="AU3530" s="69"/>
      <c r="AV3530" s="69"/>
      <c r="AW3530" s="69"/>
      <c r="AX3530" s="69"/>
      <c r="AY3530" s="69"/>
      <c r="AZ3530" s="69"/>
      <c r="BA3530" s="69"/>
      <c r="BB3530" s="69"/>
      <c r="BC3530" s="69"/>
      <c r="BD3530" s="69"/>
      <c r="BE3530" s="69"/>
      <c r="BF3530" s="69"/>
      <c r="BG3530" s="69"/>
      <c r="BH3530" s="69"/>
      <c r="BI3530" s="69"/>
      <c r="BJ3530" s="69"/>
      <c r="BK3530" s="69"/>
      <c r="BL3530" s="69"/>
      <c r="BM3530" s="69"/>
      <c r="BN3530" s="69"/>
      <c r="BO3530" s="69"/>
      <c r="BP3530" s="69"/>
      <c r="BQ3530" s="69"/>
      <c r="BR3530" s="69"/>
      <c r="BS3530" s="69"/>
      <c r="BT3530" s="69"/>
      <c r="BU3530" s="69"/>
      <c r="BV3530" s="69"/>
      <c r="BW3530" s="69"/>
      <c r="BX3530" s="69"/>
      <c r="BY3530" s="69"/>
      <c r="BZ3530" s="69"/>
      <c r="CA3530" s="69"/>
      <c r="CB3530" s="69"/>
      <c r="CC3530" s="69"/>
      <c r="CD3530" s="69"/>
      <c r="CE3530" s="69"/>
      <c r="CF3530" s="69"/>
      <c r="CG3530" s="69"/>
      <c r="CH3530" s="69"/>
      <c r="CI3530" s="69"/>
      <c r="CJ3530" s="69"/>
      <c r="CK3530" s="69"/>
      <c r="CL3530" s="69"/>
      <c r="CM3530" s="69"/>
      <c r="CN3530" s="69"/>
      <c r="CO3530" s="69"/>
      <c r="CP3530" s="69"/>
      <c r="CQ3530" s="69"/>
      <c r="CR3530" s="69"/>
      <c r="CS3530" s="69"/>
      <c r="CT3530" s="69"/>
      <c r="CU3530" s="69"/>
      <c r="CV3530" s="69"/>
      <c r="CW3530" s="69"/>
      <c r="CX3530" s="69"/>
      <c r="CY3530" s="69"/>
      <c r="CZ3530" s="69"/>
      <c r="DA3530" s="69"/>
      <c r="DB3530" s="69"/>
      <c r="DC3530" s="69"/>
      <c r="DD3530" s="69"/>
      <c r="DE3530" s="69"/>
      <c r="DF3530" s="69"/>
      <c r="DG3530" s="69"/>
      <c r="DH3530" s="69"/>
      <c r="DI3530" s="69"/>
    </row>
    <row r="3531" spans="1:113" s="75" customFormat="1" ht="51" hidden="1" x14ac:dyDescent="0.2">
      <c r="A3531" s="671" t="s">
        <v>7617</v>
      </c>
      <c r="B3531" s="807" t="s">
        <v>116</v>
      </c>
      <c r="C3531" s="671" t="s">
        <v>36</v>
      </c>
      <c r="D3531" s="630">
        <v>41862</v>
      </c>
      <c r="E3531" s="764">
        <v>0.63402777777777775</v>
      </c>
      <c r="F3531" s="763">
        <v>41862</v>
      </c>
      <c r="G3531" s="764">
        <v>0.67361111111111116</v>
      </c>
      <c r="H3531" s="765">
        <f t="shared" si="128"/>
        <v>3.9583333331393078E-2</v>
      </c>
      <c r="I3531" s="671">
        <v>2</v>
      </c>
      <c r="J3531" s="671" t="s">
        <v>178</v>
      </c>
      <c r="K3531" s="671" t="s">
        <v>134</v>
      </c>
      <c r="L3531" s="671" t="s">
        <v>128</v>
      </c>
      <c r="M3531" s="1614" t="s">
        <v>227</v>
      </c>
      <c r="N3531" s="671" t="s">
        <v>103</v>
      </c>
      <c r="O3531" s="671" t="s">
        <v>66</v>
      </c>
      <c r="P3531" s="1614" t="s">
        <v>3028</v>
      </c>
      <c r="Q3531" s="768" t="s">
        <v>8114</v>
      </c>
      <c r="R3531" s="671">
        <v>0.08</v>
      </c>
      <c r="S3531" s="671"/>
      <c r="T3531" s="766">
        <f t="shared" si="127"/>
        <v>0.08</v>
      </c>
      <c r="U3531" s="671" t="s">
        <v>75</v>
      </c>
      <c r="V3531" s="671">
        <v>1955</v>
      </c>
      <c r="W3531" s="671" t="s">
        <v>1536</v>
      </c>
      <c r="X3531" s="671"/>
      <c r="Y3531" s="671" t="s">
        <v>9859</v>
      </c>
      <c r="Z3531" s="671">
        <v>100</v>
      </c>
      <c r="AA3531" s="770" t="s">
        <v>2668</v>
      </c>
      <c r="AB3531" s="671">
        <v>0</v>
      </c>
      <c r="AC3531" s="671"/>
      <c r="AD3531" s="671" t="s">
        <v>56</v>
      </c>
      <c r="AE3531" s="671" t="s">
        <v>102</v>
      </c>
      <c r="AF3531" s="671" t="s">
        <v>101</v>
      </c>
      <c r="AG3531" s="671" t="s">
        <v>9860</v>
      </c>
      <c r="AH3531" s="671"/>
      <c r="AI3531" s="671"/>
      <c r="AJ3531" s="671"/>
      <c r="AK3531" s="161"/>
      <c r="AL3531" s="69"/>
      <c r="AM3531" s="69"/>
      <c r="AN3531" s="69"/>
      <c r="AO3531" s="69"/>
      <c r="AP3531" s="69"/>
      <c r="AQ3531" s="69"/>
      <c r="AR3531" s="69"/>
      <c r="AS3531" s="69"/>
      <c r="AT3531" s="69"/>
      <c r="AU3531" s="69"/>
      <c r="AV3531" s="69"/>
      <c r="AW3531" s="69"/>
      <c r="AX3531" s="69"/>
      <c r="AY3531" s="69"/>
      <c r="AZ3531" s="69"/>
      <c r="BA3531" s="69"/>
      <c r="BB3531" s="69"/>
      <c r="BC3531" s="69"/>
      <c r="BD3531" s="69"/>
      <c r="BE3531" s="69"/>
      <c r="BF3531" s="69"/>
      <c r="BG3531" s="69"/>
      <c r="BH3531" s="69"/>
      <c r="BI3531" s="69"/>
      <c r="BJ3531" s="69"/>
      <c r="BK3531" s="69"/>
      <c r="BL3531" s="69"/>
      <c r="BM3531" s="69"/>
      <c r="BN3531" s="69"/>
      <c r="BO3531" s="69"/>
      <c r="BP3531" s="69"/>
      <c r="BQ3531" s="69"/>
      <c r="BR3531" s="69"/>
      <c r="BS3531" s="69"/>
      <c r="BT3531" s="69"/>
      <c r="BU3531" s="69"/>
      <c r="BV3531" s="69"/>
      <c r="BW3531" s="69"/>
      <c r="BX3531" s="69"/>
      <c r="BY3531" s="69"/>
      <c r="BZ3531" s="69"/>
      <c r="CA3531" s="69"/>
      <c r="CB3531" s="69"/>
      <c r="CC3531" s="69"/>
      <c r="CD3531" s="69"/>
      <c r="CE3531" s="69"/>
      <c r="CF3531" s="69"/>
      <c r="CG3531" s="69"/>
      <c r="CH3531" s="69"/>
      <c r="CI3531" s="69"/>
      <c r="CJ3531" s="69"/>
      <c r="CK3531" s="69"/>
      <c r="CL3531" s="69"/>
      <c r="CM3531" s="69"/>
      <c r="CN3531" s="69"/>
      <c r="CO3531" s="69"/>
      <c r="CP3531" s="69"/>
      <c r="CQ3531" s="69"/>
      <c r="CR3531" s="69"/>
      <c r="CS3531" s="69"/>
      <c r="CT3531" s="69"/>
      <c r="CU3531" s="69"/>
      <c r="CV3531" s="69"/>
      <c r="CW3531" s="69"/>
      <c r="CX3531" s="69"/>
      <c r="CY3531" s="69"/>
      <c r="CZ3531" s="69"/>
      <c r="DA3531" s="69"/>
      <c r="DB3531" s="69"/>
      <c r="DC3531" s="69"/>
      <c r="DD3531" s="69"/>
      <c r="DE3531" s="69"/>
      <c r="DF3531" s="69"/>
      <c r="DG3531" s="69"/>
      <c r="DH3531" s="69"/>
      <c r="DI3531" s="69"/>
    </row>
    <row r="3532" spans="1:113" s="75" customFormat="1" ht="165.75" hidden="1" x14ac:dyDescent="0.2">
      <c r="A3532" s="671" t="s">
        <v>7617</v>
      </c>
      <c r="B3532" s="807" t="s">
        <v>116</v>
      </c>
      <c r="C3532" s="671" t="s">
        <v>865</v>
      </c>
      <c r="D3532" s="630">
        <v>41863</v>
      </c>
      <c r="E3532" s="764">
        <v>0.73472222222222217</v>
      </c>
      <c r="F3532" s="763">
        <v>41863</v>
      </c>
      <c r="G3532" s="764">
        <v>0.73472222222222217</v>
      </c>
      <c r="H3532" s="765">
        <f t="shared" si="128"/>
        <v>0</v>
      </c>
      <c r="I3532" s="671">
        <v>58</v>
      </c>
      <c r="J3532" s="671" t="s">
        <v>8115</v>
      </c>
      <c r="K3532" s="671" t="s">
        <v>132</v>
      </c>
      <c r="L3532" s="671" t="s">
        <v>125</v>
      </c>
      <c r="M3532" s="671" t="s">
        <v>8116</v>
      </c>
      <c r="N3532" s="671">
        <v>35</v>
      </c>
      <c r="O3532" s="671" t="s">
        <v>66</v>
      </c>
      <c r="P3532" s="671" t="s">
        <v>8117</v>
      </c>
      <c r="Q3532" s="671" t="s">
        <v>8118</v>
      </c>
      <c r="R3532" s="671">
        <v>0.88</v>
      </c>
      <c r="S3532" s="671">
        <v>12.47</v>
      </c>
      <c r="T3532" s="766">
        <f t="shared" si="127"/>
        <v>13.350000000000001</v>
      </c>
      <c r="U3532" s="671" t="s">
        <v>75</v>
      </c>
      <c r="V3532" s="671"/>
      <c r="W3532" s="671"/>
      <c r="X3532" s="671"/>
      <c r="Y3532" s="671"/>
      <c r="Z3532" s="671"/>
      <c r="AA3532" s="671"/>
      <c r="AB3532" s="671"/>
      <c r="AC3532" s="671"/>
      <c r="AD3532" s="671" t="s">
        <v>55</v>
      </c>
      <c r="AE3532" s="688" t="s">
        <v>102</v>
      </c>
      <c r="AF3532" s="671"/>
      <c r="AG3532" s="849" t="s">
        <v>7187</v>
      </c>
      <c r="AH3532" s="671"/>
      <c r="AI3532" s="671"/>
      <c r="AJ3532" s="671"/>
      <c r="AK3532" s="161"/>
      <c r="AL3532" s="69"/>
      <c r="AM3532" s="69"/>
      <c r="AN3532" s="69"/>
      <c r="AO3532" s="69"/>
      <c r="AP3532" s="69"/>
      <c r="AQ3532" s="69"/>
      <c r="AR3532" s="69"/>
      <c r="AS3532" s="69"/>
      <c r="AT3532" s="69"/>
      <c r="AU3532" s="69"/>
      <c r="AV3532" s="69"/>
      <c r="AW3532" s="69"/>
      <c r="AX3532" s="69"/>
      <c r="AY3532" s="69"/>
      <c r="AZ3532" s="69"/>
      <c r="BA3532" s="69"/>
      <c r="BB3532" s="69"/>
      <c r="BC3532" s="69"/>
      <c r="BD3532" s="69"/>
      <c r="BE3532" s="69"/>
      <c r="BF3532" s="69"/>
      <c r="BG3532" s="69"/>
      <c r="BH3532" s="69"/>
      <c r="BI3532" s="69"/>
      <c r="BJ3532" s="69"/>
      <c r="BK3532" s="69"/>
      <c r="BL3532" s="69"/>
      <c r="BM3532" s="69"/>
      <c r="BN3532" s="69"/>
      <c r="BO3532" s="69"/>
      <c r="BP3532" s="69"/>
      <c r="BQ3532" s="69"/>
      <c r="BR3532" s="69"/>
      <c r="BS3532" s="69"/>
      <c r="BT3532" s="69"/>
      <c r="BU3532" s="69"/>
      <c r="BV3532" s="69"/>
      <c r="BW3532" s="69"/>
      <c r="BX3532" s="69"/>
      <c r="BY3532" s="69"/>
      <c r="BZ3532" s="69"/>
      <c r="CA3532" s="69"/>
      <c r="CB3532" s="69"/>
      <c r="CC3532" s="69"/>
      <c r="CD3532" s="69"/>
      <c r="CE3532" s="69"/>
      <c r="CF3532" s="69"/>
      <c r="CG3532" s="69"/>
      <c r="CH3532" s="69"/>
      <c r="CI3532" s="69"/>
      <c r="CJ3532" s="69"/>
      <c r="CK3532" s="69"/>
      <c r="CL3532" s="69"/>
      <c r="CM3532" s="69"/>
      <c r="CN3532" s="69"/>
      <c r="CO3532" s="69"/>
      <c r="CP3532" s="69"/>
      <c r="CQ3532" s="69"/>
      <c r="CR3532" s="69"/>
      <c r="CS3532" s="69"/>
      <c r="CT3532" s="69"/>
      <c r="CU3532" s="69"/>
      <c r="CV3532" s="69"/>
      <c r="CW3532" s="69"/>
      <c r="CX3532" s="69"/>
      <c r="CY3532" s="69"/>
      <c r="CZ3532" s="69"/>
      <c r="DA3532" s="69"/>
      <c r="DB3532" s="69"/>
      <c r="DC3532" s="69"/>
      <c r="DD3532" s="69"/>
      <c r="DE3532" s="69"/>
      <c r="DF3532" s="69"/>
      <c r="DG3532" s="69"/>
      <c r="DH3532" s="69"/>
      <c r="DI3532" s="69"/>
    </row>
    <row r="3533" spans="1:113" s="75" customFormat="1" ht="51" hidden="1" x14ac:dyDescent="0.2">
      <c r="A3533" s="671" t="s">
        <v>7617</v>
      </c>
      <c r="B3533" s="807" t="s">
        <v>116</v>
      </c>
      <c r="C3533" s="671" t="s">
        <v>36</v>
      </c>
      <c r="D3533" s="630">
        <v>41864</v>
      </c>
      <c r="E3533" s="764">
        <v>0.6875</v>
      </c>
      <c r="F3533" s="763">
        <v>41864</v>
      </c>
      <c r="G3533" s="764">
        <v>0.73958333333333337</v>
      </c>
      <c r="H3533" s="765">
        <f t="shared" si="128"/>
        <v>5.2083333335758653E-2</v>
      </c>
      <c r="I3533" s="671">
        <v>4</v>
      </c>
      <c r="J3533" s="671" t="s">
        <v>178</v>
      </c>
      <c r="K3533" s="671" t="s">
        <v>133</v>
      </c>
      <c r="L3533" s="671" t="s">
        <v>130</v>
      </c>
      <c r="M3533" s="671" t="s">
        <v>1280</v>
      </c>
      <c r="N3533" s="671" t="s">
        <v>103</v>
      </c>
      <c r="O3533" s="671" t="s">
        <v>66</v>
      </c>
      <c r="P3533" s="671" t="s">
        <v>8119</v>
      </c>
      <c r="Q3533" s="671" t="s">
        <v>8120</v>
      </c>
      <c r="R3533" s="671">
        <v>1.06</v>
      </c>
      <c r="S3533" s="671"/>
      <c r="T3533" s="766">
        <f t="shared" si="127"/>
        <v>1.06</v>
      </c>
      <c r="U3533" s="671" t="s">
        <v>75</v>
      </c>
      <c r="V3533" s="671">
        <v>1955</v>
      </c>
      <c r="W3533" s="671" t="s">
        <v>6378</v>
      </c>
      <c r="X3533" s="671"/>
      <c r="Y3533" s="671" t="s">
        <v>9861</v>
      </c>
      <c r="Z3533" s="671">
        <v>100</v>
      </c>
      <c r="AA3533" s="671">
        <v>2015</v>
      </c>
      <c r="AB3533" s="671">
        <v>0</v>
      </c>
      <c r="AC3533" s="671"/>
      <c r="AD3533" s="671" t="s">
        <v>62</v>
      </c>
      <c r="AE3533" s="671" t="s">
        <v>101</v>
      </c>
      <c r="AF3533" s="671"/>
      <c r="AG3533" s="671" t="s">
        <v>9862</v>
      </c>
      <c r="AH3533" s="671"/>
      <c r="AI3533" s="671"/>
      <c r="AJ3533" s="671"/>
      <c r="AK3533" s="161"/>
      <c r="AL3533" s="69"/>
      <c r="AM3533" s="69"/>
      <c r="AN3533" s="69"/>
      <c r="AO3533" s="69"/>
      <c r="AP3533" s="69"/>
      <c r="AQ3533" s="69"/>
      <c r="AR3533" s="69"/>
      <c r="AS3533" s="69"/>
      <c r="AT3533" s="69"/>
      <c r="AU3533" s="69"/>
      <c r="AV3533" s="69"/>
      <c r="AW3533" s="69"/>
      <c r="AX3533" s="69"/>
      <c r="AY3533" s="69"/>
      <c r="AZ3533" s="69"/>
      <c r="BA3533" s="69"/>
      <c r="BB3533" s="69"/>
      <c r="BC3533" s="69"/>
      <c r="BD3533" s="69"/>
      <c r="BE3533" s="69"/>
      <c r="BF3533" s="69"/>
      <c r="BG3533" s="69"/>
      <c r="BH3533" s="69"/>
      <c r="BI3533" s="69"/>
      <c r="BJ3533" s="69"/>
      <c r="BK3533" s="69"/>
      <c r="BL3533" s="69"/>
      <c r="BM3533" s="69"/>
      <c r="BN3533" s="69"/>
      <c r="BO3533" s="69"/>
      <c r="BP3533" s="69"/>
      <c r="BQ3533" s="69"/>
      <c r="BR3533" s="69"/>
      <c r="BS3533" s="69"/>
      <c r="BT3533" s="69"/>
      <c r="BU3533" s="69"/>
      <c r="BV3533" s="69"/>
      <c r="BW3533" s="69"/>
      <c r="BX3533" s="69"/>
      <c r="BY3533" s="69"/>
      <c r="BZ3533" s="69"/>
      <c r="CA3533" s="69"/>
      <c r="CB3533" s="69"/>
      <c r="CC3533" s="69"/>
      <c r="CD3533" s="69"/>
      <c r="CE3533" s="69"/>
      <c r="CF3533" s="69"/>
      <c r="CG3533" s="69"/>
      <c r="CH3533" s="69"/>
      <c r="CI3533" s="69"/>
      <c r="CJ3533" s="69"/>
      <c r="CK3533" s="69"/>
      <c r="CL3533" s="69"/>
      <c r="CM3533" s="69"/>
      <c r="CN3533" s="69"/>
      <c r="CO3533" s="69"/>
      <c r="CP3533" s="69"/>
      <c r="CQ3533" s="69"/>
      <c r="CR3533" s="69"/>
      <c r="CS3533" s="69"/>
      <c r="CT3533" s="69"/>
      <c r="CU3533" s="69"/>
      <c r="CV3533" s="69"/>
      <c r="CW3533" s="69"/>
      <c r="CX3533" s="69"/>
      <c r="CY3533" s="69"/>
      <c r="CZ3533" s="69"/>
      <c r="DA3533" s="69"/>
      <c r="DB3533" s="69"/>
      <c r="DC3533" s="69"/>
      <c r="DD3533" s="69"/>
      <c r="DE3533" s="69"/>
      <c r="DF3533" s="69"/>
      <c r="DG3533" s="69"/>
      <c r="DH3533" s="69"/>
      <c r="DI3533" s="69"/>
    </row>
    <row r="3534" spans="1:113" s="75" customFormat="1" ht="409.5" hidden="1" x14ac:dyDescent="0.2">
      <c r="A3534" s="671" t="s">
        <v>7617</v>
      </c>
      <c r="B3534" s="807" t="s">
        <v>116</v>
      </c>
      <c r="C3534" s="671" t="s">
        <v>865</v>
      </c>
      <c r="D3534" s="630">
        <v>41864</v>
      </c>
      <c r="E3534" s="764">
        <v>0.85416666666666663</v>
      </c>
      <c r="F3534" s="763">
        <v>41864</v>
      </c>
      <c r="G3534" s="764">
        <v>0.85416666666666663</v>
      </c>
      <c r="H3534" s="765">
        <f t="shared" si="128"/>
        <v>0</v>
      </c>
      <c r="I3534" s="671">
        <v>88</v>
      </c>
      <c r="J3534" s="671" t="s">
        <v>7515</v>
      </c>
      <c r="K3534" s="671" t="s">
        <v>132</v>
      </c>
      <c r="L3534" s="671" t="s">
        <v>125</v>
      </c>
      <c r="M3534" s="671" t="s">
        <v>2267</v>
      </c>
      <c r="N3534" s="671">
        <v>110</v>
      </c>
      <c r="O3534" s="671" t="s">
        <v>66</v>
      </c>
      <c r="P3534" s="671" t="s">
        <v>8121</v>
      </c>
      <c r="Q3534" s="671" t="s">
        <v>8122</v>
      </c>
      <c r="R3534" s="671"/>
      <c r="S3534" s="671">
        <v>23.7</v>
      </c>
      <c r="T3534" s="766">
        <f t="shared" si="127"/>
        <v>23.7</v>
      </c>
      <c r="U3534" s="671" t="s">
        <v>75</v>
      </c>
      <c r="V3534" s="671"/>
      <c r="W3534" s="671"/>
      <c r="X3534" s="671"/>
      <c r="Y3534" s="671"/>
      <c r="Z3534" s="671"/>
      <c r="AA3534" s="671"/>
      <c r="AB3534" s="671"/>
      <c r="AC3534" s="671"/>
      <c r="AD3534" s="688" t="s">
        <v>55</v>
      </c>
      <c r="AE3534" s="688" t="s">
        <v>102</v>
      </c>
      <c r="AF3534" s="671"/>
      <c r="AG3534" s="849" t="s">
        <v>7187</v>
      </c>
      <c r="AH3534" s="671"/>
      <c r="AI3534" s="671"/>
      <c r="AJ3534" s="671"/>
      <c r="AK3534" s="161"/>
      <c r="AL3534" s="69"/>
      <c r="AM3534" s="69"/>
      <c r="AN3534" s="69"/>
      <c r="AO3534" s="69"/>
      <c r="AP3534" s="69"/>
      <c r="AQ3534" s="69"/>
      <c r="AR3534" s="69"/>
      <c r="AS3534" s="69"/>
      <c r="AT3534" s="69"/>
      <c r="AU3534" s="69"/>
      <c r="AV3534" s="69"/>
      <c r="AW3534" s="69"/>
      <c r="AX3534" s="69"/>
      <c r="AY3534" s="69"/>
      <c r="AZ3534" s="69"/>
      <c r="BA3534" s="69"/>
      <c r="BB3534" s="69"/>
      <c r="BC3534" s="69"/>
      <c r="BD3534" s="69"/>
      <c r="BE3534" s="69"/>
      <c r="BF3534" s="69"/>
      <c r="BG3534" s="69"/>
      <c r="BH3534" s="69"/>
      <c r="BI3534" s="69"/>
      <c r="BJ3534" s="69"/>
      <c r="BK3534" s="69"/>
      <c r="BL3534" s="69"/>
      <c r="BM3534" s="69"/>
      <c r="BN3534" s="69"/>
      <c r="BO3534" s="69"/>
      <c r="BP3534" s="69"/>
      <c r="BQ3534" s="69"/>
      <c r="BR3534" s="69"/>
      <c r="BS3534" s="69"/>
      <c r="BT3534" s="69"/>
      <c r="BU3534" s="69"/>
      <c r="BV3534" s="69"/>
      <c r="BW3534" s="69"/>
      <c r="BX3534" s="69"/>
      <c r="BY3534" s="69"/>
      <c r="BZ3534" s="69"/>
      <c r="CA3534" s="69"/>
      <c r="CB3534" s="69"/>
      <c r="CC3534" s="69"/>
      <c r="CD3534" s="69"/>
      <c r="CE3534" s="69"/>
      <c r="CF3534" s="69"/>
      <c r="CG3534" s="69"/>
      <c r="CH3534" s="69"/>
      <c r="CI3534" s="69"/>
      <c r="CJ3534" s="69"/>
      <c r="CK3534" s="69"/>
      <c r="CL3534" s="69"/>
      <c r="CM3534" s="69"/>
      <c r="CN3534" s="69"/>
      <c r="CO3534" s="69"/>
      <c r="CP3534" s="69"/>
      <c r="CQ3534" s="69"/>
      <c r="CR3534" s="69"/>
      <c r="CS3534" s="69"/>
      <c r="CT3534" s="69"/>
      <c r="CU3534" s="69"/>
      <c r="CV3534" s="69"/>
      <c r="CW3534" s="69"/>
      <c r="CX3534" s="69"/>
      <c r="CY3534" s="69"/>
      <c r="CZ3534" s="69"/>
      <c r="DA3534" s="69"/>
      <c r="DB3534" s="69"/>
      <c r="DC3534" s="69"/>
      <c r="DD3534" s="69"/>
      <c r="DE3534" s="69"/>
      <c r="DF3534" s="69"/>
      <c r="DG3534" s="69"/>
      <c r="DH3534" s="69"/>
      <c r="DI3534" s="69"/>
    </row>
    <row r="3535" spans="1:113" s="75" customFormat="1" ht="267.75" hidden="1" x14ac:dyDescent="0.2">
      <c r="A3535" s="671" t="s">
        <v>7617</v>
      </c>
      <c r="B3535" s="807" t="s">
        <v>116</v>
      </c>
      <c r="C3535" s="671" t="s">
        <v>865</v>
      </c>
      <c r="D3535" s="630">
        <v>41865</v>
      </c>
      <c r="E3535" s="764">
        <v>0.4458333333333333</v>
      </c>
      <c r="F3535" s="763">
        <v>41865</v>
      </c>
      <c r="G3535" s="764"/>
      <c r="H3535" s="765">
        <f t="shared" si="128"/>
        <v>-0.44583333333139308</v>
      </c>
      <c r="I3535" s="671">
        <v>298</v>
      </c>
      <c r="J3535" s="671" t="s">
        <v>2393</v>
      </c>
      <c r="K3535" s="671"/>
      <c r="L3535" s="671" t="s">
        <v>125</v>
      </c>
      <c r="M3535" s="671" t="s">
        <v>2394</v>
      </c>
      <c r="N3535" s="671">
        <v>110</v>
      </c>
      <c r="O3535" s="671" t="s">
        <v>63</v>
      </c>
      <c r="P3535" s="671" t="s">
        <v>8179</v>
      </c>
      <c r="Q3535" s="671" t="s">
        <v>8180</v>
      </c>
      <c r="R3535" s="671"/>
      <c r="S3535" s="671">
        <v>105.11</v>
      </c>
      <c r="T3535" s="766">
        <f t="shared" si="127"/>
        <v>105.11</v>
      </c>
      <c r="U3535" s="671" t="s">
        <v>75</v>
      </c>
      <c r="V3535" s="671"/>
      <c r="W3535" s="671"/>
      <c r="X3535" s="671"/>
      <c r="Y3535" s="671"/>
      <c r="Z3535" s="671"/>
      <c r="AA3535" s="671"/>
      <c r="AB3535" s="671"/>
      <c r="AC3535" s="671"/>
      <c r="AD3535" s="688" t="s">
        <v>55</v>
      </c>
      <c r="AE3535" s="688" t="s">
        <v>102</v>
      </c>
      <c r="AF3535" s="671"/>
      <c r="AG3535" s="849" t="s">
        <v>9853</v>
      </c>
      <c r="AH3535" s="671"/>
      <c r="AI3535" s="671"/>
      <c r="AJ3535" s="671"/>
      <c r="AK3535" s="161"/>
      <c r="AL3535" s="69"/>
      <c r="AM3535" s="69"/>
      <c r="AN3535" s="69"/>
      <c r="AO3535" s="69"/>
      <c r="AP3535" s="69"/>
      <c r="AQ3535" s="69"/>
      <c r="AR3535" s="69"/>
      <c r="AS3535" s="69"/>
      <c r="AT3535" s="69"/>
      <c r="AU3535" s="69"/>
      <c r="AV3535" s="69"/>
      <c r="AW3535" s="69"/>
      <c r="AX3535" s="69"/>
      <c r="AY3535" s="69"/>
      <c r="AZ3535" s="69"/>
      <c r="BA3535" s="69"/>
      <c r="BB3535" s="69"/>
      <c r="BC3535" s="69"/>
      <c r="BD3535" s="69"/>
      <c r="BE3535" s="69"/>
      <c r="BF3535" s="69"/>
      <c r="BG3535" s="69"/>
      <c r="BH3535" s="69"/>
      <c r="BI3535" s="69"/>
      <c r="BJ3535" s="69"/>
      <c r="BK3535" s="69"/>
      <c r="BL3535" s="69"/>
      <c r="BM3535" s="69"/>
      <c r="BN3535" s="69"/>
      <c r="BO3535" s="69"/>
      <c r="BP3535" s="69"/>
      <c r="BQ3535" s="69"/>
      <c r="BR3535" s="69"/>
      <c r="BS3535" s="69"/>
      <c r="BT3535" s="69"/>
      <c r="BU3535" s="69"/>
      <c r="BV3535" s="69"/>
      <c r="BW3535" s="69"/>
      <c r="BX3535" s="69"/>
      <c r="BY3535" s="69"/>
      <c r="BZ3535" s="69"/>
      <c r="CA3535" s="69"/>
      <c r="CB3535" s="69"/>
      <c r="CC3535" s="69"/>
      <c r="CD3535" s="69"/>
      <c r="CE3535" s="69"/>
      <c r="CF3535" s="69"/>
      <c r="CG3535" s="69"/>
      <c r="CH3535" s="69"/>
      <c r="CI3535" s="69"/>
      <c r="CJ3535" s="69"/>
      <c r="CK3535" s="69"/>
      <c r="CL3535" s="69"/>
      <c r="CM3535" s="69"/>
      <c r="CN3535" s="69"/>
      <c r="CO3535" s="69"/>
      <c r="CP3535" s="69"/>
      <c r="CQ3535" s="69"/>
      <c r="CR3535" s="69"/>
      <c r="CS3535" s="69"/>
      <c r="CT3535" s="69"/>
      <c r="CU3535" s="69"/>
      <c r="CV3535" s="69"/>
      <c r="CW3535" s="69"/>
      <c r="CX3535" s="69"/>
      <c r="CY3535" s="69"/>
      <c r="CZ3535" s="69"/>
      <c r="DA3535" s="69"/>
      <c r="DB3535" s="69"/>
      <c r="DC3535" s="69"/>
      <c r="DD3535" s="69"/>
      <c r="DE3535" s="69"/>
      <c r="DF3535" s="69"/>
      <c r="DG3535" s="69"/>
      <c r="DH3535" s="69"/>
      <c r="DI3535" s="69"/>
    </row>
    <row r="3536" spans="1:113" s="75" customFormat="1" ht="38.25" hidden="1" x14ac:dyDescent="0.2">
      <c r="A3536" s="671" t="s">
        <v>7617</v>
      </c>
      <c r="B3536" s="807" t="s">
        <v>116</v>
      </c>
      <c r="C3536" s="671" t="s">
        <v>36</v>
      </c>
      <c r="D3536" s="630">
        <v>41866</v>
      </c>
      <c r="E3536" s="764">
        <v>0.73472222222222217</v>
      </c>
      <c r="F3536" s="763">
        <v>41866</v>
      </c>
      <c r="G3536" s="764">
        <v>0.73472222222222217</v>
      </c>
      <c r="H3536" s="765">
        <f t="shared" si="128"/>
        <v>0</v>
      </c>
      <c r="I3536" s="671">
        <v>17</v>
      </c>
      <c r="J3536" s="671" t="s">
        <v>178</v>
      </c>
      <c r="K3536" s="671" t="s">
        <v>132</v>
      </c>
      <c r="L3536" s="671" t="s">
        <v>130</v>
      </c>
      <c r="M3536" s="671" t="s">
        <v>276</v>
      </c>
      <c r="N3536" s="671" t="s">
        <v>103</v>
      </c>
      <c r="O3536" s="671" t="s">
        <v>66</v>
      </c>
      <c r="P3536" s="671" t="s">
        <v>406</v>
      </c>
      <c r="Q3536" s="671" t="s">
        <v>8205</v>
      </c>
      <c r="R3536" s="671"/>
      <c r="S3536" s="671">
        <v>3.17</v>
      </c>
      <c r="T3536" s="766">
        <f t="shared" si="127"/>
        <v>3.17</v>
      </c>
      <c r="U3536" s="671" t="s">
        <v>75</v>
      </c>
      <c r="V3536" s="671">
        <v>2009</v>
      </c>
      <c r="W3536" s="671" t="s">
        <v>2286</v>
      </c>
      <c r="X3536" s="671"/>
      <c r="Y3536" s="671" t="s">
        <v>9854</v>
      </c>
      <c r="Z3536" s="671">
        <v>100</v>
      </c>
      <c r="AA3536" s="770" t="s">
        <v>5419</v>
      </c>
      <c r="AB3536" s="671">
        <v>0</v>
      </c>
      <c r="AC3536" s="671"/>
      <c r="AD3536" s="671" t="s">
        <v>56</v>
      </c>
      <c r="AE3536" s="671" t="s">
        <v>102</v>
      </c>
      <c r="AF3536" s="671"/>
      <c r="AG3536" s="849" t="s">
        <v>7187</v>
      </c>
      <c r="AH3536" s="671"/>
      <c r="AI3536" s="671"/>
      <c r="AJ3536" s="671"/>
      <c r="AK3536" s="161"/>
      <c r="AL3536" s="69"/>
      <c r="AM3536" s="69"/>
      <c r="AN3536" s="69"/>
      <c r="AO3536" s="69"/>
      <c r="AP3536" s="69"/>
      <c r="AQ3536" s="69"/>
      <c r="AR3536" s="69"/>
      <c r="AS3536" s="69"/>
      <c r="AT3536" s="69"/>
      <c r="AU3536" s="69"/>
      <c r="AV3536" s="69"/>
      <c r="AW3536" s="69"/>
      <c r="AX3536" s="69"/>
      <c r="AY3536" s="69"/>
      <c r="AZ3536" s="69"/>
      <c r="BA3536" s="69"/>
      <c r="BB3536" s="69"/>
      <c r="BC3536" s="69"/>
      <c r="BD3536" s="69"/>
      <c r="BE3536" s="69"/>
      <c r="BF3536" s="69"/>
      <c r="BG3536" s="69"/>
      <c r="BH3536" s="69"/>
      <c r="BI3536" s="69"/>
      <c r="BJ3536" s="69"/>
      <c r="BK3536" s="69"/>
      <c r="BL3536" s="69"/>
      <c r="BM3536" s="69"/>
      <c r="BN3536" s="69"/>
      <c r="BO3536" s="69"/>
      <c r="BP3536" s="69"/>
      <c r="BQ3536" s="69"/>
      <c r="BR3536" s="69"/>
      <c r="BS3536" s="69"/>
      <c r="BT3536" s="69"/>
      <c r="BU3536" s="69"/>
      <c r="BV3536" s="69"/>
      <c r="BW3536" s="69"/>
      <c r="BX3536" s="69"/>
      <c r="BY3536" s="69"/>
      <c r="BZ3536" s="69"/>
      <c r="CA3536" s="69"/>
      <c r="CB3536" s="69"/>
      <c r="CC3536" s="69"/>
      <c r="CD3536" s="69"/>
      <c r="CE3536" s="69"/>
      <c r="CF3536" s="69"/>
      <c r="CG3536" s="69"/>
      <c r="CH3536" s="69"/>
      <c r="CI3536" s="69"/>
      <c r="CJ3536" s="69"/>
      <c r="CK3536" s="69"/>
      <c r="CL3536" s="69"/>
      <c r="CM3536" s="69"/>
      <c r="CN3536" s="69"/>
      <c r="CO3536" s="69"/>
      <c r="CP3536" s="69"/>
      <c r="CQ3536" s="69"/>
      <c r="CR3536" s="69"/>
      <c r="CS3536" s="69"/>
      <c r="CT3536" s="69"/>
      <c r="CU3536" s="69"/>
      <c r="CV3536" s="69"/>
      <c r="CW3536" s="69"/>
      <c r="CX3536" s="69"/>
      <c r="CY3536" s="69"/>
      <c r="CZ3536" s="69"/>
      <c r="DA3536" s="69"/>
      <c r="DB3536" s="69"/>
      <c r="DC3536" s="69"/>
      <c r="DD3536" s="69"/>
      <c r="DE3536" s="69"/>
      <c r="DF3536" s="69"/>
      <c r="DG3536" s="69"/>
      <c r="DH3536" s="69"/>
      <c r="DI3536" s="69"/>
    </row>
    <row r="3537" spans="1:113" s="75" customFormat="1" ht="38.25" hidden="1" x14ac:dyDescent="0.2">
      <c r="A3537" s="671" t="s">
        <v>7617</v>
      </c>
      <c r="B3537" s="807" t="s">
        <v>116</v>
      </c>
      <c r="C3537" s="671" t="s">
        <v>36</v>
      </c>
      <c r="D3537" s="630">
        <v>41867</v>
      </c>
      <c r="E3537" s="764">
        <v>0.39999999999999997</v>
      </c>
      <c r="F3537" s="763">
        <v>41867</v>
      </c>
      <c r="G3537" s="764">
        <v>0.39999999999999997</v>
      </c>
      <c r="H3537" s="765">
        <f t="shared" si="128"/>
        <v>0</v>
      </c>
      <c r="I3537" s="671">
        <v>17</v>
      </c>
      <c r="J3537" s="671" t="s">
        <v>178</v>
      </c>
      <c r="K3537" s="671" t="s">
        <v>132</v>
      </c>
      <c r="L3537" s="671" t="s">
        <v>130</v>
      </c>
      <c r="M3537" s="671" t="s">
        <v>276</v>
      </c>
      <c r="N3537" s="671" t="s">
        <v>103</v>
      </c>
      <c r="O3537" s="671" t="s">
        <v>66</v>
      </c>
      <c r="P3537" s="671" t="s">
        <v>406</v>
      </c>
      <c r="Q3537" s="671" t="s">
        <v>8205</v>
      </c>
      <c r="R3537" s="671"/>
      <c r="S3537" s="671">
        <v>3.17</v>
      </c>
      <c r="T3537" s="766">
        <f t="shared" si="127"/>
        <v>3.17</v>
      </c>
      <c r="U3537" s="671" t="s">
        <v>75</v>
      </c>
      <c r="V3537" s="671">
        <v>2009</v>
      </c>
      <c r="W3537" s="671" t="s">
        <v>2286</v>
      </c>
      <c r="X3537" s="671"/>
      <c r="Y3537" s="671" t="s">
        <v>9854</v>
      </c>
      <c r="Z3537" s="671">
        <v>100</v>
      </c>
      <c r="AA3537" s="770" t="s">
        <v>5419</v>
      </c>
      <c r="AB3537" s="671">
        <v>0</v>
      </c>
      <c r="AC3537" s="671"/>
      <c r="AD3537" s="671" t="s">
        <v>56</v>
      </c>
      <c r="AE3537" s="671" t="s">
        <v>102</v>
      </c>
      <c r="AF3537" s="671"/>
      <c r="AG3537" s="849" t="s">
        <v>7187</v>
      </c>
      <c r="AH3537" s="671"/>
      <c r="AI3537" s="671"/>
      <c r="AJ3537" s="671"/>
      <c r="AK3537" s="161"/>
      <c r="AL3537" s="69"/>
      <c r="AM3537" s="69"/>
      <c r="AN3537" s="69"/>
      <c r="AO3537" s="69"/>
      <c r="AP3537" s="69"/>
      <c r="AQ3537" s="69"/>
      <c r="AR3537" s="69"/>
      <c r="AS3537" s="69"/>
      <c r="AT3537" s="69"/>
      <c r="AU3537" s="69"/>
      <c r="AV3537" s="69"/>
      <c r="AW3537" s="69"/>
      <c r="AX3537" s="69"/>
      <c r="AY3537" s="69"/>
      <c r="AZ3537" s="69"/>
      <c r="BA3537" s="69"/>
      <c r="BB3537" s="69"/>
      <c r="BC3537" s="69"/>
      <c r="BD3537" s="69"/>
      <c r="BE3537" s="69"/>
      <c r="BF3537" s="69"/>
      <c r="BG3537" s="69"/>
      <c r="BH3537" s="69"/>
      <c r="BI3537" s="69"/>
      <c r="BJ3537" s="69"/>
      <c r="BK3537" s="69"/>
      <c r="BL3537" s="69"/>
      <c r="BM3537" s="69"/>
      <c r="BN3537" s="69"/>
      <c r="BO3537" s="69"/>
      <c r="BP3537" s="69"/>
      <c r="BQ3537" s="69"/>
      <c r="BR3537" s="69"/>
      <c r="BS3537" s="69"/>
      <c r="BT3537" s="69"/>
      <c r="BU3537" s="69"/>
      <c r="BV3537" s="69"/>
      <c r="BW3537" s="69"/>
      <c r="BX3537" s="69"/>
      <c r="BY3537" s="69"/>
      <c r="BZ3537" s="69"/>
      <c r="CA3537" s="69"/>
      <c r="CB3537" s="69"/>
      <c r="CC3537" s="69"/>
      <c r="CD3537" s="69"/>
      <c r="CE3537" s="69"/>
      <c r="CF3537" s="69"/>
      <c r="CG3537" s="69"/>
      <c r="CH3537" s="69"/>
      <c r="CI3537" s="69"/>
      <c r="CJ3537" s="69"/>
      <c r="CK3537" s="69"/>
      <c r="CL3537" s="69"/>
      <c r="CM3537" s="69"/>
      <c r="CN3537" s="69"/>
      <c r="CO3537" s="69"/>
      <c r="CP3537" s="69"/>
      <c r="CQ3537" s="69"/>
      <c r="CR3537" s="69"/>
      <c r="CS3537" s="69"/>
      <c r="CT3537" s="69"/>
      <c r="CU3537" s="69"/>
      <c r="CV3537" s="69"/>
      <c r="CW3537" s="69"/>
      <c r="CX3537" s="69"/>
      <c r="CY3537" s="69"/>
      <c r="CZ3537" s="69"/>
      <c r="DA3537" s="69"/>
      <c r="DB3537" s="69"/>
      <c r="DC3537" s="69"/>
      <c r="DD3537" s="69"/>
      <c r="DE3537" s="69"/>
      <c r="DF3537" s="69"/>
      <c r="DG3537" s="69"/>
      <c r="DH3537" s="69"/>
      <c r="DI3537" s="69"/>
    </row>
    <row r="3538" spans="1:113" s="75" customFormat="1" ht="114.75" hidden="1" x14ac:dyDescent="0.2">
      <c r="A3538" s="671" t="s">
        <v>7617</v>
      </c>
      <c r="B3538" s="671" t="s">
        <v>116</v>
      </c>
      <c r="C3538" s="671" t="s">
        <v>36</v>
      </c>
      <c r="D3538" s="630">
        <v>41868</v>
      </c>
      <c r="E3538" s="764">
        <v>0.22222222222222221</v>
      </c>
      <c r="F3538" s="763">
        <v>41868</v>
      </c>
      <c r="G3538" s="764">
        <v>0.24166666666666667</v>
      </c>
      <c r="H3538" s="765">
        <f t="shared" si="128"/>
        <v>1.9444444449618459E-2</v>
      </c>
      <c r="I3538" s="671">
        <v>26</v>
      </c>
      <c r="J3538" s="671" t="s">
        <v>1652</v>
      </c>
      <c r="K3538" s="671" t="s">
        <v>133</v>
      </c>
      <c r="L3538" s="671" t="s">
        <v>125</v>
      </c>
      <c r="M3538" s="671" t="s">
        <v>8206</v>
      </c>
      <c r="N3538" s="671">
        <v>35</v>
      </c>
      <c r="O3538" s="671" t="s">
        <v>66</v>
      </c>
      <c r="P3538" s="768" t="s">
        <v>8207</v>
      </c>
      <c r="Q3538" s="769" t="s">
        <v>8208</v>
      </c>
      <c r="R3538" s="671">
        <v>14.41</v>
      </c>
      <c r="S3538" s="671">
        <v>9.61</v>
      </c>
      <c r="T3538" s="766">
        <f t="shared" si="127"/>
        <v>24.02</v>
      </c>
      <c r="U3538" s="671" t="s">
        <v>75</v>
      </c>
      <c r="V3538" s="671">
        <v>1970</v>
      </c>
      <c r="W3538" s="671" t="s">
        <v>1268</v>
      </c>
      <c r="X3538" s="671"/>
      <c r="Y3538" s="763">
        <v>41753</v>
      </c>
      <c r="Z3538" s="671">
        <v>100</v>
      </c>
      <c r="AA3538" s="671">
        <v>2015</v>
      </c>
      <c r="AB3538" s="671">
        <v>0</v>
      </c>
      <c r="AC3538" s="807"/>
      <c r="AD3538" s="688" t="s">
        <v>55</v>
      </c>
      <c r="AE3538" s="688" t="s">
        <v>102</v>
      </c>
      <c r="AF3538" s="671"/>
      <c r="AG3538" s="849" t="s">
        <v>9855</v>
      </c>
      <c r="AH3538" s="671"/>
      <c r="AI3538" s="671"/>
      <c r="AJ3538" s="671"/>
      <c r="AK3538" s="161"/>
      <c r="AL3538" s="69"/>
      <c r="AM3538" s="69"/>
      <c r="AN3538" s="69"/>
      <c r="AO3538" s="69"/>
      <c r="AP3538" s="69"/>
      <c r="AQ3538" s="69"/>
      <c r="AR3538" s="69"/>
      <c r="AS3538" s="69"/>
      <c r="AT3538" s="69"/>
      <c r="AU3538" s="69"/>
      <c r="AV3538" s="69"/>
      <c r="AW3538" s="69"/>
      <c r="AX3538" s="69"/>
      <c r="AY3538" s="69"/>
      <c r="AZ3538" s="69"/>
      <c r="BA3538" s="69"/>
      <c r="BB3538" s="69"/>
      <c r="BC3538" s="69"/>
      <c r="BD3538" s="69"/>
      <c r="BE3538" s="69"/>
      <c r="BF3538" s="69"/>
      <c r="BG3538" s="69"/>
      <c r="BH3538" s="69"/>
      <c r="BI3538" s="69"/>
      <c r="BJ3538" s="69"/>
      <c r="BK3538" s="69"/>
      <c r="BL3538" s="69"/>
      <c r="BM3538" s="69"/>
      <c r="BN3538" s="69"/>
      <c r="BO3538" s="69"/>
      <c r="BP3538" s="69"/>
      <c r="BQ3538" s="69"/>
      <c r="BR3538" s="69"/>
      <c r="BS3538" s="69"/>
      <c r="BT3538" s="69"/>
      <c r="BU3538" s="69"/>
      <c r="BV3538" s="69"/>
      <c r="BW3538" s="69"/>
      <c r="BX3538" s="69"/>
      <c r="BY3538" s="69"/>
      <c r="BZ3538" s="69"/>
      <c r="CA3538" s="69"/>
      <c r="CB3538" s="69"/>
      <c r="CC3538" s="69"/>
      <c r="CD3538" s="69"/>
      <c r="CE3538" s="69"/>
      <c r="CF3538" s="69"/>
      <c r="CG3538" s="69"/>
      <c r="CH3538" s="69"/>
      <c r="CI3538" s="69"/>
      <c r="CJ3538" s="69"/>
      <c r="CK3538" s="69"/>
      <c r="CL3538" s="69"/>
      <c r="CM3538" s="69"/>
      <c r="CN3538" s="69"/>
      <c r="CO3538" s="69"/>
      <c r="CP3538" s="69"/>
      <c r="CQ3538" s="69"/>
      <c r="CR3538" s="69"/>
      <c r="CS3538" s="69"/>
      <c r="CT3538" s="69"/>
      <c r="CU3538" s="69"/>
      <c r="CV3538" s="69"/>
      <c r="CW3538" s="69"/>
      <c r="CX3538" s="69"/>
      <c r="CY3538" s="69"/>
      <c r="CZ3538" s="69"/>
      <c r="DA3538" s="69"/>
      <c r="DB3538" s="69"/>
      <c r="DC3538" s="69"/>
      <c r="DD3538" s="69"/>
      <c r="DE3538" s="69"/>
      <c r="DF3538" s="69"/>
      <c r="DG3538" s="69"/>
      <c r="DH3538" s="69"/>
      <c r="DI3538" s="69"/>
    </row>
    <row r="3539" spans="1:113" s="75" customFormat="1" ht="102" hidden="1" x14ac:dyDescent="0.2">
      <c r="A3539" s="671" t="s">
        <v>7617</v>
      </c>
      <c r="B3539" s="671" t="s">
        <v>116</v>
      </c>
      <c r="C3539" s="671" t="s">
        <v>36</v>
      </c>
      <c r="D3539" s="630">
        <v>41868</v>
      </c>
      <c r="E3539" s="764">
        <v>0.26597222222222222</v>
      </c>
      <c r="F3539" s="763">
        <v>41868</v>
      </c>
      <c r="G3539" s="764">
        <v>0.55555555555555558</v>
      </c>
      <c r="H3539" s="765">
        <f t="shared" si="128"/>
        <v>0.28958333333139308</v>
      </c>
      <c r="I3539" s="671">
        <v>26</v>
      </c>
      <c r="J3539" s="671" t="s">
        <v>1652</v>
      </c>
      <c r="K3539" s="671" t="s">
        <v>133</v>
      </c>
      <c r="L3539" s="671" t="s">
        <v>128</v>
      </c>
      <c r="M3539" s="671" t="s">
        <v>8206</v>
      </c>
      <c r="N3539" s="671">
        <v>35</v>
      </c>
      <c r="O3539" s="671" t="s">
        <v>66</v>
      </c>
      <c r="P3539" s="671" t="s">
        <v>8209</v>
      </c>
      <c r="Q3539" s="671" t="s">
        <v>8210</v>
      </c>
      <c r="R3539" s="1028">
        <v>53.21</v>
      </c>
      <c r="S3539" s="1028">
        <v>13.55</v>
      </c>
      <c r="T3539" s="1044">
        <f t="shared" si="127"/>
        <v>66.760000000000005</v>
      </c>
      <c r="U3539" s="671" t="s">
        <v>75</v>
      </c>
      <c r="V3539" s="671">
        <v>1970</v>
      </c>
      <c r="W3539" s="671" t="s">
        <v>1268</v>
      </c>
      <c r="X3539" s="671"/>
      <c r="Y3539" s="763">
        <v>41753</v>
      </c>
      <c r="Z3539" s="671">
        <v>100</v>
      </c>
      <c r="AA3539" s="671">
        <v>2015</v>
      </c>
      <c r="AB3539" s="671">
        <v>0</v>
      </c>
      <c r="AC3539" s="807"/>
      <c r="AD3539" s="688" t="s">
        <v>56</v>
      </c>
      <c r="AE3539" s="688" t="s">
        <v>101</v>
      </c>
      <c r="AF3539" s="807" t="s">
        <v>102</v>
      </c>
      <c r="AG3539" s="849" t="s">
        <v>9856</v>
      </c>
      <c r="AH3539" s="671"/>
      <c r="AI3539" s="671"/>
      <c r="AJ3539" s="671"/>
      <c r="AK3539" s="161"/>
      <c r="AL3539" s="69"/>
      <c r="AM3539" s="69"/>
      <c r="AN3539" s="69"/>
      <c r="AO3539" s="69"/>
      <c r="AP3539" s="69"/>
      <c r="AQ3539" s="69"/>
      <c r="AR3539" s="69"/>
      <c r="AS3539" s="69"/>
      <c r="AT3539" s="69"/>
      <c r="AU3539" s="69"/>
      <c r="AV3539" s="69"/>
      <c r="AW3539" s="69"/>
      <c r="AX3539" s="69"/>
      <c r="AY3539" s="69"/>
      <c r="AZ3539" s="69"/>
      <c r="BA3539" s="69"/>
      <c r="BB3539" s="69"/>
      <c r="BC3539" s="69"/>
      <c r="BD3539" s="69"/>
      <c r="BE3539" s="69"/>
      <c r="BF3539" s="69"/>
      <c r="BG3539" s="69"/>
      <c r="BH3539" s="69"/>
      <c r="BI3539" s="69"/>
      <c r="BJ3539" s="69"/>
      <c r="BK3539" s="69"/>
      <c r="BL3539" s="69"/>
      <c r="BM3539" s="69"/>
      <c r="BN3539" s="69"/>
      <c r="BO3539" s="69"/>
      <c r="BP3539" s="69"/>
      <c r="BQ3539" s="69"/>
      <c r="BR3539" s="69"/>
      <c r="BS3539" s="69"/>
      <c r="BT3539" s="69"/>
      <c r="BU3539" s="69"/>
      <c r="BV3539" s="69"/>
      <c r="BW3539" s="69"/>
      <c r="BX3539" s="69"/>
      <c r="BY3539" s="69"/>
      <c r="BZ3539" s="69"/>
      <c r="CA3539" s="69"/>
      <c r="CB3539" s="69"/>
      <c r="CC3539" s="69"/>
      <c r="CD3539" s="69"/>
      <c r="CE3539" s="69"/>
      <c r="CF3539" s="69"/>
      <c r="CG3539" s="69"/>
      <c r="CH3539" s="69"/>
      <c r="CI3539" s="69"/>
      <c r="CJ3539" s="69"/>
      <c r="CK3539" s="69"/>
      <c r="CL3539" s="69"/>
      <c r="CM3539" s="69"/>
      <c r="CN3539" s="69"/>
      <c r="CO3539" s="69"/>
      <c r="CP3539" s="69"/>
      <c r="CQ3539" s="69"/>
      <c r="CR3539" s="69"/>
      <c r="CS3539" s="69"/>
      <c r="CT3539" s="69"/>
      <c r="CU3539" s="69"/>
      <c r="CV3539" s="69"/>
      <c r="CW3539" s="69"/>
      <c r="CX3539" s="69"/>
      <c r="CY3539" s="69"/>
      <c r="CZ3539" s="69"/>
      <c r="DA3539" s="69"/>
      <c r="DB3539" s="69"/>
      <c r="DC3539" s="69"/>
      <c r="DD3539" s="69"/>
      <c r="DE3539" s="69"/>
      <c r="DF3539" s="69"/>
      <c r="DG3539" s="69"/>
      <c r="DH3539" s="69"/>
      <c r="DI3539" s="69"/>
    </row>
    <row r="3540" spans="1:113" s="75" customFormat="1" ht="153" hidden="1" x14ac:dyDescent="0.2">
      <c r="A3540" s="671" t="s">
        <v>7617</v>
      </c>
      <c r="B3540" s="807" t="s">
        <v>116</v>
      </c>
      <c r="C3540" s="671" t="s">
        <v>36</v>
      </c>
      <c r="D3540" s="630">
        <v>41868</v>
      </c>
      <c r="E3540" s="764">
        <v>0.65694444444444444</v>
      </c>
      <c r="F3540" s="763">
        <v>41868</v>
      </c>
      <c r="G3540" s="764">
        <v>0.65694444444444444</v>
      </c>
      <c r="H3540" s="765">
        <f t="shared" si="128"/>
        <v>0</v>
      </c>
      <c r="I3540" s="671">
        <v>14</v>
      </c>
      <c r="J3540" s="671" t="s">
        <v>8211</v>
      </c>
      <c r="K3540" s="671" t="s">
        <v>132</v>
      </c>
      <c r="L3540" s="671" t="s">
        <v>128</v>
      </c>
      <c r="M3540" s="671" t="s">
        <v>5234</v>
      </c>
      <c r="N3540" s="671">
        <v>35</v>
      </c>
      <c r="O3540" s="671" t="s">
        <v>66</v>
      </c>
      <c r="P3540" s="671" t="s">
        <v>7795</v>
      </c>
      <c r="Q3540" s="671" t="s">
        <v>8212</v>
      </c>
      <c r="R3540" s="671">
        <v>1.47</v>
      </c>
      <c r="S3540" s="671"/>
      <c r="T3540" s="766">
        <f t="shared" si="127"/>
        <v>1.47</v>
      </c>
      <c r="U3540" s="671" t="s">
        <v>75</v>
      </c>
      <c r="V3540" s="671">
        <v>1966</v>
      </c>
      <c r="W3540" s="671" t="s">
        <v>1536</v>
      </c>
      <c r="X3540" s="671"/>
      <c r="Y3540" s="671" t="s">
        <v>9846</v>
      </c>
      <c r="Z3540" s="671">
        <v>100</v>
      </c>
      <c r="AA3540" s="770" t="s">
        <v>6059</v>
      </c>
      <c r="AB3540" s="671">
        <v>0</v>
      </c>
      <c r="AC3540" s="671"/>
      <c r="AD3540" s="671" t="s">
        <v>62</v>
      </c>
      <c r="AE3540" s="671" t="s">
        <v>102</v>
      </c>
      <c r="AF3540" s="671"/>
      <c r="AG3540" s="671" t="s">
        <v>9847</v>
      </c>
      <c r="AH3540" s="671"/>
      <c r="AI3540" s="671"/>
      <c r="AJ3540" s="671"/>
      <c r="AK3540" s="161"/>
      <c r="AL3540" s="69"/>
      <c r="AM3540" s="69"/>
      <c r="AN3540" s="69"/>
      <c r="AO3540" s="69"/>
      <c r="AP3540" s="69"/>
      <c r="AQ3540" s="69"/>
      <c r="AR3540" s="69"/>
      <c r="AS3540" s="69"/>
      <c r="AT3540" s="69"/>
      <c r="AU3540" s="69"/>
      <c r="AV3540" s="69"/>
      <c r="AW3540" s="69"/>
      <c r="AX3540" s="69"/>
      <c r="AY3540" s="69"/>
      <c r="AZ3540" s="69"/>
      <c r="BA3540" s="69"/>
      <c r="BB3540" s="69"/>
      <c r="BC3540" s="69"/>
      <c r="BD3540" s="69"/>
      <c r="BE3540" s="69"/>
      <c r="BF3540" s="69"/>
      <c r="BG3540" s="69"/>
      <c r="BH3540" s="69"/>
      <c r="BI3540" s="69"/>
      <c r="BJ3540" s="69"/>
      <c r="BK3540" s="69"/>
      <c r="BL3540" s="69"/>
      <c r="BM3540" s="69"/>
      <c r="BN3540" s="69"/>
      <c r="BO3540" s="69"/>
      <c r="BP3540" s="69"/>
      <c r="BQ3540" s="69"/>
      <c r="BR3540" s="69"/>
      <c r="BS3540" s="69"/>
      <c r="BT3540" s="69"/>
      <c r="BU3540" s="69"/>
      <c r="BV3540" s="69"/>
      <c r="BW3540" s="69"/>
      <c r="BX3540" s="69"/>
      <c r="BY3540" s="69"/>
      <c r="BZ3540" s="69"/>
      <c r="CA3540" s="69"/>
      <c r="CB3540" s="69"/>
      <c r="CC3540" s="69"/>
      <c r="CD3540" s="69"/>
      <c r="CE3540" s="69"/>
      <c r="CF3540" s="69"/>
      <c r="CG3540" s="69"/>
      <c r="CH3540" s="69"/>
      <c r="CI3540" s="69"/>
      <c r="CJ3540" s="69"/>
      <c r="CK3540" s="69"/>
      <c r="CL3540" s="69"/>
      <c r="CM3540" s="69"/>
      <c r="CN3540" s="69"/>
      <c r="CO3540" s="69"/>
      <c r="CP3540" s="69"/>
      <c r="CQ3540" s="69"/>
      <c r="CR3540" s="69"/>
      <c r="CS3540" s="69"/>
      <c r="CT3540" s="69"/>
      <c r="CU3540" s="69"/>
      <c r="CV3540" s="69"/>
      <c r="CW3540" s="69"/>
      <c r="CX3540" s="69"/>
      <c r="CY3540" s="69"/>
      <c r="CZ3540" s="69"/>
      <c r="DA3540" s="69"/>
      <c r="DB3540" s="69"/>
      <c r="DC3540" s="69"/>
      <c r="DD3540" s="69"/>
      <c r="DE3540" s="69"/>
      <c r="DF3540" s="69"/>
      <c r="DG3540" s="69"/>
      <c r="DH3540" s="69"/>
      <c r="DI3540" s="69"/>
    </row>
    <row r="3541" spans="1:113" s="75" customFormat="1" ht="114.75" hidden="1" x14ac:dyDescent="0.2">
      <c r="A3541" s="671" t="s">
        <v>7617</v>
      </c>
      <c r="B3541" s="807" t="s">
        <v>116</v>
      </c>
      <c r="C3541" s="671" t="s">
        <v>36</v>
      </c>
      <c r="D3541" s="630">
        <v>41868</v>
      </c>
      <c r="E3541" s="764">
        <v>0.6381944444444444</v>
      </c>
      <c r="F3541" s="763">
        <v>41868</v>
      </c>
      <c r="G3541" s="764">
        <v>0.6381944444444444</v>
      </c>
      <c r="H3541" s="765">
        <f t="shared" si="128"/>
        <v>0</v>
      </c>
      <c r="I3541" s="671">
        <v>3</v>
      </c>
      <c r="J3541" s="671" t="s">
        <v>1652</v>
      </c>
      <c r="K3541" s="671" t="s">
        <v>133</v>
      </c>
      <c r="L3541" s="671" t="s">
        <v>128</v>
      </c>
      <c r="M3541" s="671" t="s">
        <v>3962</v>
      </c>
      <c r="N3541" s="671">
        <v>35</v>
      </c>
      <c r="O3541" s="671" t="s">
        <v>66</v>
      </c>
      <c r="P3541" s="671" t="s">
        <v>8213</v>
      </c>
      <c r="Q3541" s="671" t="s">
        <v>8214</v>
      </c>
      <c r="R3541" s="671">
        <v>0.87</v>
      </c>
      <c r="S3541" s="671"/>
      <c r="T3541" s="766">
        <f t="shared" si="127"/>
        <v>0.87</v>
      </c>
      <c r="U3541" s="671" t="s">
        <v>75</v>
      </c>
      <c r="V3541" s="671">
        <v>1967</v>
      </c>
      <c r="W3541" s="671" t="s">
        <v>6086</v>
      </c>
      <c r="X3541" s="671"/>
      <c r="Y3541" s="770" t="s">
        <v>5418</v>
      </c>
      <c r="Z3541" s="671">
        <v>100</v>
      </c>
      <c r="AA3541" s="770" t="s">
        <v>5987</v>
      </c>
      <c r="AB3541" s="671">
        <v>0</v>
      </c>
      <c r="AC3541" s="671"/>
      <c r="AD3541" s="671" t="s">
        <v>48</v>
      </c>
      <c r="AE3541" s="671" t="s">
        <v>99</v>
      </c>
      <c r="AF3541" s="671"/>
      <c r="AG3541" s="671" t="s">
        <v>9848</v>
      </c>
      <c r="AH3541" s="671"/>
      <c r="AI3541" s="671"/>
      <c r="AJ3541" s="671"/>
      <c r="AK3541" s="161"/>
      <c r="AL3541" s="69"/>
      <c r="AM3541" s="69"/>
      <c r="AN3541" s="69"/>
      <c r="AO3541" s="69"/>
      <c r="AP3541" s="69"/>
      <c r="AQ3541" s="69"/>
      <c r="AR3541" s="69"/>
      <c r="AS3541" s="69"/>
      <c r="AT3541" s="69"/>
      <c r="AU3541" s="69"/>
      <c r="AV3541" s="69"/>
      <c r="AW3541" s="69"/>
      <c r="AX3541" s="69"/>
      <c r="AY3541" s="69"/>
      <c r="AZ3541" s="69"/>
      <c r="BA3541" s="69"/>
      <c r="BB3541" s="69"/>
      <c r="BC3541" s="69"/>
      <c r="BD3541" s="69"/>
      <c r="BE3541" s="69"/>
      <c r="BF3541" s="69"/>
      <c r="BG3541" s="69"/>
      <c r="BH3541" s="69"/>
      <c r="BI3541" s="69"/>
      <c r="BJ3541" s="69"/>
      <c r="BK3541" s="69"/>
      <c r="BL3541" s="69"/>
      <c r="BM3541" s="69"/>
      <c r="BN3541" s="69"/>
      <c r="BO3541" s="69"/>
      <c r="BP3541" s="69"/>
      <c r="BQ3541" s="69"/>
      <c r="BR3541" s="69"/>
      <c r="BS3541" s="69"/>
      <c r="BT3541" s="69"/>
      <c r="BU3541" s="69"/>
      <c r="BV3541" s="69"/>
      <c r="BW3541" s="69"/>
      <c r="BX3541" s="69"/>
      <c r="BY3541" s="69"/>
      <c r="BZ3541" s="69"/>
      <c r="CA3541" s="69"/>
      <c r="CB3541" s="69"/>
      <c r="CC3541" s="69"/>
      <c r="CD3541" s="69"/>
      <c r="CE3541" s="69"/>
      <c r="CF3541" s="69"/>
      <c r="CG3541" s="69"/>
      <c r="CH3541" s="69"/>
      <c r="CI3541" s="69"/>
      <c r="CJ3541" s="69"/>
      <c r="CK3541" s="69"/>
      <c r="CL3541" s="69"/>
      <c r="CM3541" s="69"/>
      <c r="CN3541" s="69"/>
      <c r="CO3541" s="69"/>
      <c r="CP3541" s="69"/>
      <c r="CQ3541" s="69"/>
      <c r="CR3541" s="69"/>
      <c r="CS3541" s="69"/>
      <c r="CT3541" s="69"/>
      <c r="CU3541" s="69"/>
      <c r="CV3541" s="69"/>
      <c r="CW3541" s="69"/>
      <c r="CX3541" s="69"/>
      <c r="CY3541" s="69"/>
      <c r="CZ3541" s="69"/>
      <c r="DA3541" s="69"/>
      <c r="DB3541" s="69"/>
      <c r="DC3541" s="69"/>
      <c r="DD3541" s="69"/>
      <c r="DE3541" s="69"/>
      <c r="DF3541" s="69"/>
      <c r="DG3541" s="69"/>
      <c r="DH3541" s="69"/>
      <c r="DI3541" s="69"/>
    </row>
    <row r="3542" spans="1:113" s="75" customFormat="1" ht="76.5" hidden="1" x14ac:dyDescent="0.2">
      <c r="A3542" s="671" t="s">
        <v>7617</v>
      </c>
      <c r="B3542" s="807" t="s">
        <v>116</v>
      </c>
      <c r="C3542" s="671" t="s">
        <v>36</v>
      </c>
      <c r="D3542" s="630">
        <v>41868</v>
      </c>
      <c r="E3542" s="764">
        <v>0.83819444444444446</v>
      </c>
      <c r="F3542" s="763">
        <v>41868</v>
      </c>
      <c r="G3542" s="764">
        <v>0.83819444444444446</v>
      </c>
      <c r="H3542" s="765">
        <f t="shared" si="128"/>
        <v>0</v>
      </c>
      <c r="I3542" s="671">
        <v>10</v>
      </c>
      <c r="J3542" s="671" t="s">
        <v>178</v>
      </c>
      <c r="K3542" s="671" t="s">
        <v>132</v>
      </c>
      <c r="L3542" s="671" t="s">
        <v>125</v>
      </c>
      <c r="M3542" s="671" t="s">
        <v>8215</v>
      </c>
      <c r="N3542" s="671" t="s">
        <v>103</v>
      </c>
      <c r="O3542" s="671" t="s">
        <v>66</v>
      </c>
      <c r="P3542" s="768" t="s">
        <v>8216</v>
      </c>
      <c r="Q3542" s="769" t="s">
        <v>8217</v>
      </c>
      <c r="R3542" s="671"/>
      <c r="S3542" s="671">
        <v>0.98</v>
      </c>
      <c r="T3542" s="766">
        <f t="shared" si="127"/>
        <v>0.98</v>
      </c>
      <c r="U3542" s="671" t="s">
        <v>77</v>
      </c>
      <c r="V3542" s="671"/>
      <c r="W3542" s="671" t="s">
        <v>5041</v>
      </c>
      <c r="X3542" s="671"/>
      <c r="Y3542" s="671"/>
      <c r="Z3542" s="671"/>
      <c r="AA3542" s="671"/>
      <c r="AB3542" s="671"/>
      <c r="AC3542" s="671"/>
      <c r="AD3542" s="671" t="s">
        <v>55</v>
      </c>
      <c r="AE3542" s="671" t="s">
        <v>101</v>
      </c>
      <c r="AF3542" s="671"/>
      <c r="AG3542" s="671" t="s">
        <v>9849</v>
      </c>
      <c r="AH3542" s="671"/>
      <c r="AI3542" s="671"/>
      <c r="AJ3542" s="671"/>
      <c r="AK3542" s="161"/>
      <c r="AL3542" s="69"/>
      <c r="AM3542" s="69"/>
      <c r="AN3542" s="69"/>
      <c r="AO3542" s="69"/>
      <c r="AP3542" s="69"/>
      <c r="AQ3542" s="69"/>
      <c r="AR3542" s="69"/>
      <c r="AS3542" s="69"/>
      <c r="AT3542" s="69"/>
      <c r="AU3542" s="69"/>
      <c r="AV3542" s="69"/>
      <c r="AW3542" s="69"/>
      <c r="AX3542" s="69"/>
      <c r="AY3542" s="69"/>
      <c r="AZ3542" s="69"/>
      <c r="BA3542" s="69"/>
      <c r="BB3542" s="69"/>
      <c r="BC3542" s="69"/>
      <c r="BD3542" s="69"/>
      <c r="BE3542" s="69"/>
      <c r="BF3542" s="69"/>
      <c r="BG3542" s="69"/>
      <c r="BH3542" s="69"/>
      <c r="BI3542" s="69"/>
      <c r="BJ3542" s="69"/>
      <c r="BK3542" s="69"/>
      <c r="BL3542" s="69"/>
      <c r="BM3542" s="69"/>
      <c r="BN3542" s="69"/>
      <c r="BO3542" s="69"/>
      <c r="BP3542" s="69"/>
      <c r="BQ3542" s="69"/>
      <c r="BR3542" s="69"/>
      <c r="BS3542" s="69"/>
      <c r="BT3542" s="69"/>
      <c r="BU3542" s="69"/>
      <c r="BV3542" s="69"/>
      <c r="BW3542" s="69"/>
      <c r="BX3542" s="69"/>
      <c r="BY3542" s="69"/>
      <c r="BZ3542" s="69"/>
      <c r="CA3542" s="69"/>
      <c r="CB3542" s="69"/>
      <c r="CC3542" s="69"/>
      <c r="CD3542" s="69"/>
      <c r="CE3542" s="69"/>
      <c r="CF3542" s="69"/>
      <c r="CG3542" s="69"/>
      <c r="CH3542" s="69"/>
      <c r="CI3542" s="69"/>
      <c r="CJ3542" s="69"/>
      <c r="CK3542" s="69"/>
      <c r="CL3542" s="69"/>
      <c r="CM3542" s="69"/>
      <c r="CN3542" s="69"/>
      <c r="CO3542" s="69"/>
      <c r="CP3542" s="69"/>
      <c r="CQ3542" s="69"/>
      <c r="CR3542" s="69"/>
      <c r="CS3542" s="69"/>
      <c r="CT3542" s="69"/>
      <c r="CU3542" s="69"/>
      <c r="CV3542" s="69"/>
      <c r="CW3542" s="69"/>
      <c r="CX3542" s="69"/>
      <c r="CY3542" s="69"/>
      <c r="CZ3542" s="69"/>
      <c r="DA3542" s="69"/>
      <c r="DB3542" s="69"/>
      <c r="DC3542" s="69"/>
      <c r="DD3542" s="69"/>
      <c r="DE3542" s="69"/>
      <c r="DF3542" s="69"/>
      <c r="DG3542" s="69"/>
      <c r="DH3542" s="69"/>
      <c r="DI3542" s="69"/>
    </row>
    <row r="3543" spans="1:113" s="75" customFormat="1" ht="25.5" hidden="1" x14ac:dyDescent="0.2">
      <c r="A3543" s="671" t="s">
        <v>7617</v>
      </c>
      <c r="B3543" s="807" t="s">
        <v>116</v>
      </c>
      <c r="C3543" s="671" t="s">
        <v>36</v>
      </c>
      <c r="D3543" s="630">
        <v>41869</v>
      </c>
      <c r="E3543" s="764">
        <v>0.67499999999999993</v>
      </c>
      <c r="F3543" s="763">
        <v>41869</v>
      </c>
      <c r="G3543" s="764">
        <v>0.67499999999999993</v>
      </c>
      <c r="H3543" s="765">
        <f t="shared" si="128"/>
        <v>0</v>
      </c>
      <c r="I3543" s="671">
        <v>7</v>
      </c>
      <c r="J3543" s="671" t="s">
        <v>183</v>
      </c>
      <c r="K3543" s="671"/>
      <c r="L3543" s="671" t="s">
        <v>125</v>
      </c>
      <c r="M3543" s="671"/>
      <c r="N3543" s="671">
        <v>35</v>
      </c>
      <c r="O3543" s="671" t="s">
        <v>63</v>
      </c>
      <c r="P3543" s="671" t="s">
        <v>8316</v>
      </c>
      <c r="Q3543" s="769" t="s">
        <v>8317</v>
      </c>
      <c r="R3543" s="671"/>
      <c r="S3543" s="671">
        <v>2.5</v>
      </c>
      <c r="T3543" s="766">
        <f t="shared" si="127"/>
        <v>2.5</v>
      </c>
      <c r="U3543" s="671" t="s">
        <v>87</v>
      </c>
      <c r="V3543" s="671">
        <v>1989</v>
      </c>
      <c r="W3543" s="671" t="s">
        <v>9850</v>
      </c>
      <c r="X3543" s="671"/>
      <c r="Y3543" s="770" t="s">
        <v>9851</v>
      </c>
      <c r="Z3543" s="671">
        <v>100</v>
      </c>
      <c r="AA3543" s="770" t="s">
        <v>6034</v>
      </c>
      <c r="AB3543" s="671">
        <v>0</v>
      </c>
      <c r="AC3543" s="671"/>
      <c r="AD3543" s="671" t="s">
        <v>55</v>
      </c>
      <c r="AE3543" s="671" t="s">
        <v>102</v>
      </c>
      <c r="AF3543" s="671"/>
      <c r="AG3543" s="671"/>
      <c r="AH3543" s="671"/>
      <c r="AI3543" s="671"/>
      <c r="AJ3543" s="671"/>
      <c r="AK3543" s="161"/>
      <c r="AL3543" s="69"/>
      <c r="AM3543" s="69"/>
      <c r="AN3543" s="69"/>
      <c r="AO3543" s="69"/>
      <c r="AP3543" s="69"/>
      <c r="AQ3543" s="69"/>
      <c r="AR3543" s="69"/>
      <c r="AS3543" s="69"/>
      <c r="AT3543" s="69"/>
      <c r="AU3543" s="69"/>
      <c r="AV3543" s="69"/>
      <c r="AW3543" s="69"/>
      <c r="AX3543" s="69"/>
      <c r="AY3543" s="69"/>
      <c r="AZ3543" s="69"/>
      <c r="BA3543" s="69"/>
      <c r="BB3543" s="69"/>
      <c r="BC3543" s="69"/>
      <c r="BD3543" s="69"/>
      <c r="BE3543" s="69"/>
      <c r="BF3543" s="69"/>
      <c r="BG3543" s="69"/>
      <c r="BH3543" s="69"/>
      <c r="BI3543" s="69"/>
      <c r="BJ3543" s="69"/>
      <c r="BK3543" s="69"/>
      <c r="BL3543" s="69"/>
      <c r="BM3543" s="69"/>
      <c r="BN3543" s="69"/>
      <c r="BO3543" s="69"/>
      <c r="BP3543" s="69"/>
      <c r="BQ3543" s="69"/>
      <c r="BR3543" s="69"/>
      <c r="BS3543" s="69"/>
      <c r="BT3543" s="69"/>
      <c r="BU3543" s="69"/>
      <c r="BV3543" s="69"/>
      <c r="BW3543" s="69"/>
      <c r="BX3543" s="69"/>
      <c r="BY3543" s="69"/>
      <c r="BZ3543" s="69"/>
      <c r="CA3543" s="69"/>
      <c r="CB3543" s="69"/>
      <c r="CC3543" s="69"/>
      <c r="CD3543" s="69"/>
      <c r="CE3543" s="69"/>
      <c r="CF3543" s="69"/>
      <c r="CG3543" s="69"/>
      <c r="CH3543" s="69"/>
      <c r="CI3543" s="69"/>
      <c r="CJ3543" s="69"/>
      <c r="CK3543" s="69"/>
      <c r="CL3543" s="69"/>
      <c r="CM3543" s="69"/>
      <c r="CN3543" s="69"/>
      <c r="CO3543" s="69"/>
      <c r="CP3543" s="69"/>
      <c r="CQ3543" s="69"/>
      <c r="CR3543" s="69"/>
      <c r="CS3543" s="69"/>
      <c r="CT3543" s="69"/>
      <c r="CU3543" s="69"/>
      <c r="CV3543" s="69"/>
      <c r="CW3543" s="69"/>
      <c r="CX3543" s="69"/>
      <c r="CY3543" s="69"/>
      <c r="CZ3543" s="69"/>
      <c r="DA3543" s="69"/>
      <c r="DB3543" s="69"/>
      <c r="DC3543" s="69"/>
      <c r="DD3543" s="69"/>
      <c r="DE3543" s="69"/>
      <c r="DF3543" s="69"/>
      <c r="DG3543" s="69"/>
      <c r="DH3543" s="69"/>
      <c r="DI3543" s="69"/>
    </row>
    <row r="3544" spans="1:113" s="75" customFormat="1" ht="114.75" hidden="1" x14ac:dyDescent="0.2">
      <c r="A3544" s="671" t="s">
        <v>7617</v>
      </c>
      <c r="B3544" s="807" t="s">
        <v>116</v>
      </c>
      <c r="C3544" s="671" t="s">
        <v>865</v>
      </c>
      <c r="D3544" s="630">
        <v>41871</v>
      </c>
      <c r="E3544" s="764"/>
      <c r="F3544" s="763">
        <v>41871</v>
      </c>
      <c r="G3544" s="764"/>
      <c r="H3544" s="765">
        <f t="shared" si="128"/>
        <v>0</v>
      </c>
      <c r="I3544" s="671">
        <v>11</v>
      </c>
      <c r="J3544" s="671"/>
      <c r="K3544" s="671"/>
      <c r="L3544" s="671" t="s">
        <v>125</v>
      </c>
      <c r="M3544" s="671" t="s">
        <v>8318</v>
      </c>
      <c r="N3544" s="671">
        <v>35</v>
      </c>
      <c r="O3544" s="671" t="s">
        <v>66</v>
      </c>
      <c r="P3544" s="671" t="s">
        <v>8319</v>
      </c>
      <c r="Q3544" s="671" t="s">
        <v>8320</v>
      </c>
      <c r="R3544" s="671"/>
      <c r="S3544" s="671">
        <v>2.54</v>
      </c>
      <c r="T3544" s="766">
        <f t="shared" si="127"/>
        <v>2.54</v>
      </c>
      <c r="U3544" s="671" t="s">
        <v>75</v>
      </c>
      <c r="V3544" s="671"/>
      <c r="W3544" s="671"/>
      <c r="X3544" s="671"/>
      <c r="Y3544" s="671"/>
      <c r="Z3544" s="671"/>
      <c r="AA3544" s="671"/>
      <c r="AB3544" s="671"/>
      <c r="AC3544" s="671"/>
      <c r="AD3544" s="671" t="s">
        <v>55</v>
      </c>
      <c r="AE3544" s="671" t="s">
        <v>102</v>
      </c>
      <c r="AF3544" s="671"/>
      <c r="AG3544" s="849" t="s">
        <v>9852</v>
      </c>
      <c r="AH3544" s="671"/>
      <c r="AI3544" s="671"/>
      <c r="AJ3544" s="671"/>
      <c r="AK3544" s="161"/>
      <c r="AL3544" s="69"/>
      <c r="AM3544" s="69"/>
      <c r="AN3544" s="69"/>
      <c r="AO3544" s="69"/>
      <c r="AP3544" s="69"/>
      <c r="AQ3544" s="69"/>
      <c r="AR3544" s="69"/>
      <c r="AS3544" s="69"/>
      <c r="AT3544" s="69"/>
      <c r="AU3544" s="69"/>
      <c r="AV3544" s="69"/>
      <c r="AW3544" s="69"/>
      <c r="AX3544" s="69"/>
      <c r="AY3544" s="69"/>
      <c r="AZ3544" s="69"/>
      <c r="BA3544" s="69"/>
      <c r="BB3544" s="69"/>
      <c r="BC3544" s="69"/>
      <c r="BD3544" s="69"/>
      <c r="BE3544" s="69"/>
      <c r="BF3544" s="69"/>
      <c r="BG3544" s="69"/>
      <c r="BH3544" s="69"/>
      <c r="BI3544" s="69"/>
      <c r="BJ3544" s="69"/>
      <c r="BK3544" s="69"/>
      <c r="BL3544" s="69"/>
      <c r="BM3544" s="69"/>
      <c r="BN3544" s="69"/>
      <c r="BO3544" s="69"/>
      <c r="BP3544" s="69"/>
      <c r="BQ3544" s="69"/>
      <c r="BR3544" s="69"/>
      <c r="BS3544" s="69"/>
      <c r="BT3544" s="69"/>
      <c r="BU3544" s="69"/>
      <c r="BV3544" s="69"/>
      <c r="BW3544" s="69"/>
      <c r="BX3544" s="69"/>
      <c r="BY3544" s="69"/>
      <c r="BZ3544" s="69"/>
      <c r="CA3544" s="69"/>
      <c r="CB3544" s="69"/>
      <c r="CC3544" s="69"/>
      <c r="CD3544" s="69"/>
      <c r="CE3544" s="69"/>
      <c r="CF3544" s="69"/>
      <c r="CG3544" s="69"/>
      <c r="CH3544" s="69"/>
      <c r="CI3544" s="69"/>
      <c r="CJ3544" s="69"/>
      <c r="CK3544" s="69"/>
      <c r="CL3544" s="69"/>
      <c r="CM3544" s="69"/>
      <c r="CN3544" s="69"/>
      <c r="CO3544" s="69"/>
      <c r="CP3544" s="69"/>
      <c r="CQ3544" s="69"/>
      <c r="CR3544" s="69"/>
      <c r="CS3544" s="69"/>
      <c r="CT3544" s="69"/>
      <c r="CU3544" s="69"/>
      <c r="CV3544" s="69"/>
      <c r="CW3544" s="69"/>
      <c r="CX3544" s="69"/>
      <c r="CY3544" s="69"/>
      <c r="CZ3544" s="69"/>
      <c r="DA3544" s="69"/>
      <c r="DB3544" s="69"/>
      <c r="DC3544" s="69"/>
      <c r="DD3544" s="69"/>
      <c r="DE3544" s="69"/>
      <c r="DF3544" s="69"/>
      <c r="DG3544" s="69"/>
      <c r="DH3544" s="69"/>
      <c r="DI3544" s="69"/>
    </row>
    <row r="3545" spans="1:113" s="75" customFormat="1" ht="178.5" hidden="1" x14ac:dyDescent="0.2">
      <c r="A3545" s="671" t="s">
        <v>7617</v>
      </c>
      <c r="B3545" s="807" t="s">
        <v>116</v>
      </c>
      <c r="C3545" s="671" t="s">
        <v>865</v>
      </c>
      <c r="D3545" s="630">
        <v>41872</v>
      </c>
      <c r="E3545" s="764">
        <v>0.21944444444444444</v>
      </c>
      <c r="F3545" s="763">
        <v>41872</v>
      </c>
      <c r="G3545" s="764">
        <v>0.21944444444444444</v>
      </c>
      <c r="H3545" s="765">
        <f t="shared" si="128"/>
        <v>0</v>
      </c>
      <c r="I3545" s="671">
        <v>43</v>
      </c>
      <c r="J3545" s="671" t="s">
        <v>8321</v>
      </c>
      <c r="K3545" s="671" t="s">
        <v>132</v>
      </c>
      <c r="L3545" s="671" t="s">
        <v>125</v>
      </c>
      <c r="M3545" s="671" t="s">
        <v>8322</v>
      </c>
      <c r="N3545" s="671">
        <v>110</v>
      </c>
      <c r="O3545" s="671" t="s">
        <v>66</v>
      </c>
      <c r="P3545" s="671" t="s">
        <v>8323</v>
      </c>
      <c r="Q3545" s="671" t="s">
        <v>8324</v>
      </c>
      <c r="R3545" s="671"/>
      <c r="S3545" s="671">
        <v>13.36</v>
      </c>
      <c r="T3545" s="766">
        <f t="shared" si="127"/>
        <v>13.36</v>
      </c>
      <c r="U3545" s="671" t="s">
        <v>75</v>
      </c>
      <c r="V3545" s="671"/>
      <c r="W3545" s="671"/>
      <c r="X3545" s="671"/>
      <c r="Y3545" s="671"/>
      <c r="Z3545" s="671"/>
      <c r="AA3545" s="671"/>
      <c r="AB3545" s="671"/>
      <c r="AC3545" s="671"/>
      <c r="AD3545" s="671" t="s">
        <v>55</v>
      </c>
      <c r="AE3545" s="671" t="s">
        <v>102</v>
      </c>
      <c r="AF3545" s="671"/>
      <c r="AG3545" s="849" t="s">
        <v>7187</v>
      </c>
      <c r="AH3545" s="671"/>
      <c r="AI3545" s="671"/>
      <c r="AJ3545" s="671"/>
      <c r="AK3545" s="161"/>
      <c r="AL3545" s="69"/>
      <c r="AM3545" s="69"/>
      <c r="AN3545" s="69"/>
      <c r="AO3545" s="69"/>
      <c r="AP3545" s="69"/>
      <c r="AQ3545" s="69"/>
      <c r="AR3545" s="69"/>
      <c r="AS3545" s="69"/>
      <c r="AT3545" s="69"/>
      <c r="AU3545" s="69"/>
      <c r="AV3545" s="69"/>
      <c r="AW3545" s="69"/>
      <c r="AX3545" s="69"/>
      <c r="AY3545" s="69"/>
      <c r="AZ3545" s="69"/>
      <c r="BA3545" s="69"/>
      <c r="BB3545" s="69"/>
      <c r="BC3545" s="69"/>
      <c r="BD3545" s="69"/>
      <c r="BE3545" s="69"/>
      <c r="BF3545" s="69"/>
      <c r="BG3545" s="69"/>
      <c r="BH3545" s="69"/>
      <c r="BI3545" s="69"/>
      <c r="BJ3545" s="69"/>
      <c r="BK3545" s="69"/>
      <c r="BL3545" s="69"/>
      <c r="BM3545" s="69"/>
      <c r="BN3545" s="69"/>
      <c r="BO3545" s="69"/>
      <c r="BP3545" s="69"/>
      <c r="BQ3545" s="69"/>
      <c r="BR3545" s="69"/>
      <c r="BS3545" s="69"/>
      <c r="BT3545" s="69"/>
      <c r="BU3545" s="69"/>
      <c r="BV3545" s="69"/>
      <c r="BW3545" s="69"/>
      <c r="BX3545" s="69"/>
      <c r="BY3545" s="69"/>
      <c r="BZ3545" s="69"/>
      <c r="CA3545" s="69"/>
      <c r="CB3545" s="69"/>
      <c r="CC3545" s="69"/>
      <c r="CD3545" s="69"/>
      <c r="CE3545" s="69"/>
      <c r="CF3545" s="69"/>
      <c r="CG3545" s="69"/>
      <c r="CH3545" s="69"/>
      <c r="CI3545" s="69"/>
      <c r="CJ3545" s="69"/>
      <c r="CK3545" s="69"/>
      <c r="CL3545" s="69"/>
      <c r="CM3545" s="69"/>
      <c r="CN3545" s="69"/>
      <c r="CO3545" s="69"/>
      <c r="CP3545" s="69"/>
      <c r="CQ3545" s="69"/>
      <c r="CR3545" s="69"/>
      <c r="CS3545" s="69"/>
      <c r="CT3545" s="69"/>
      <c r="CU3545" s="69"/>
      <c r="CV3545" s="69"/>
      <c r="CW3545" s="69"/>
      <c r="CX3545" s="69"/>
      <c r="CY3545" s="69"/>
      <c r="CZ3545" s="69"/>
      <c r="DA3545" s="69"/>
      <c r="DB3545" s="69"/>
      <c r="DC3545" s="69"/>
      <c r="DD3545" s="69"/>
      <c r="DE3545" s="69"/>
      <c r="DF3545" s="69"/>
      <c r="DG3545" s="69"/>
      <c r="DH3545" s="69"/>
      <c r="DI3545" s="69"/>
    </row>
    <row r="3546" spans="1:113" s="75" customFormat="1" ht="153" hidden="1" x14ac:dyDescent="0.2">
      <c r="A3546" s="671" t="s">
        <v>7617</v>
      </c>
      <c r="B3546" s="807" t="s">
        <v>116</v>
      </c>
      <c r="C3546" s="671" t="s">
        <v>865</v>
      </c>
      <c r="D3546" s="630">
        <v>41873</v>
      </c>
      <c r="E3546" s="764">
        <v>0.25833333333333336</v>
      </c>
      <c r="F3546" s="763">
        <v>41873</v>
      </c>
      <c r="G3546" s="764">
        <v>0.25833333333333336</v>
      </c>
      <c r="H3546" s="765">
        <f t="shared" si="128"/>
        <v>0</v>
      </c>
      <c r="I3546" s="671">
        <v>32</v>
      </c>
      <c r="J3546" s="671" t="s">
        <v>8418</v>
      </c>
      <c r="K3546" s="671" t="s">
        <v>132</v>
      </c>
      <c r="L3546" s="671" t="s">
        <v>125</v>
      </c>
      <c r="M3546" s="671" t="s">
        <v>7587</v>
      </c>
      <c r="N3546" s="671">
        <v>110</v>
      </c>
      <c r="O3546" s="671" t="s">
        <v>66</v>
      </c>
      <c r="P3546" s="671" t="s">
        <v>7588</v>
      </c>
      <c r="Q3546" s="671" t="s">
        <v>8419</v>
      </c>
      <c r="R3546" s="671"/>
      <c r="S3546" s="671">
        <v>1.96</v>
      </c>
      <c r="T3546" s="766">
        <f t="shared" si="127"/>
        <v>1.96</v>
      </c>
      <c r="U3546" s="671" t="s">
        <v>75</v>
      </c>
      <c r="V3546" s="671"/>
      <c r="W3546" s="671"/>
      <c r="X3546" s="671"/>
      <c r="Y3546" s="671"/>
      <c r="Z3546" s="671"/>
      <c r="AA3546" s="671"/>
      <c r="AB3546" s="671"/>
      <c r="AC3546" s="671"/>
      <c r="AD3546" s="671" t="s">
        <v>55</v>
      </c>
      <c r="AE3546" s="671" t="s">
        <v>102</v>
      </c>
      <c r="AF3546" s="671"/>
      <c r="AG3546" s="849" t="s">
        <v>7187</v>
      </c>
      <c r="AH3546" s="671"/>
      <c r="AI3546" s="671"/>
      <c r="AJ3546" s="671"/>
      <c r="AK3546" s="161"/>
      <c r="AL3546" s="69"/>
      <c r="AM3546" s="69"/>
      <c r="AN3546" s="69"/>
      <c r="AO3546" s="69"/>
      <c r="AP3546" s="69"/>
      <c r="AQ3546" s="69"/>
      <c r="AR3546" s="69"/>
      <c r="AS3546" s="69"/>
      <c r="AT3546" s="69"/>
      <c r="AU3546" s="69"/>
      <c r="AV3546" s="69"/>
      <c r="AW3546" s="69"/>
      <c r="AX3546" s="69"/>
      <c r="AY3546" s="69"/>
      <c r="AZ3546" s="69"/>
      <c r="BA3546" s="69"/>
      <c r="BB3546" s="69"/>
      <c r="BC3546" s="69"/>
      <c r="BD3546" s="69"/>
      <c r="BE3546" s="69"/>
      <c r="BF3546" s="69"/>
      <c r="BG3546" s="69"/>
      <c r="BH3546" s="69"/>
      <c r="BI3546" s="69"/>
      <c r="BJ3546" s="69"/>
      <c r="BK3546" s="69"/>
      <c r="BL3546" s="69"/>
      <c r="BM3546" s="69"/>
      <c r="BN3546" s="69"/>
      <c r="BO3546" s="69"/>
      <c r="BP3546" s="69"/>
      <c r="BQ3546" s="69"/>
      <c r="BR3546" s="69"/>
      <c r="BS3546" s="69"/>
      <c r="BT3546" s="69"/>
      <c r="BU3546" s="69"/>
      <c r="BV3546" s="69"/>
      <c r="BW3546" s="69"/>
      <c r="BX3546" s="69"/>
      <c r="BY3546" s="69"/>
      <c r="BZ3546" s="69"/>
      <c r="CA3546" s="69"/>
      <c r="CB3546" s="69"/>
      <c r="CC3546" s="69"/>
      <c r="CD3546" s="69"/>
      <c r="CE3546" s="69"/>
      <c r="CF3546" s="69"/>
      <c r="CG3546" s="69"/>
      <c r="CH3546" s="69"/>
      <c r="CI3546" s="69"/>
      <c r="CJ3546" s="69"/>
      <c r="CK3546" s="69"/>
      <c r="CL3546" s="69"/>
      <c r="CM3546" s="69"/>
      <c r="CN3546" s="69"/>
      <c r="CO3546" s="69"/>
      <c r="CP3546" s="69"/>
      <c r="CQ3546" s="69"/>
      <c r="CR3546" s="69"/>
      <c r="CS3546" s="69"/>
      <c r="CT3546" s="69"/>
      <c r="CU3546" s="69"/>
      <c r="CV3546" s="69"/>
      <c r="CW3546" s="69"/>
      <c r="CX3546" s="69"/>
      <c r="CY3546" s="69"/>
      <c r="CZ3546" s="69"/>
      <c r="DA3546" s="69"/>
      <c r="DB3546" s="69"/>
      <c r="DC3546" s="69"/>
      <c r="DD3546" s="69"/>
      <c r="DE3546" s="69"/>
      <c r="DF3546" s="69"/>
      <c r="DG3546" s="69"/>
      <c r="DH3546" s="69"/>
      <c r="DI3546" s="69"/>
    </row>
    <row r="3547" spans="1:113" s="75" customFormat="1" ht="242.25" hidden="1" x14ac:dyDescent="0.2">
      <c r="A3547" s="671" t="s">
        <v>7617</v>
      </c>
      <c r="B3547" s="807" t="s">
        <v>116</v>
      </c>
      <c r="C3547" s="671" t="s">
        <v>36</v>
      </c>
      <c r="D3547" s="630">
        <v>41873</v>
      </c>
      <c r="E3547" s="764">
        <v>0.4694444444444445</v>
      </c>
      <c r="F3547" s="763">
        <v>41873</v>
      </c>
      <c r="G3547" s="764">
        <v>0.54027777777777775</v>
      </c>
      <c r="H3547" s="765">
        <f t="shared" si="128"/>
        <v>7.0833333331393078E-2</v>
      </c>
      <c r="I3547" s="671">
        <v>13</v>
      </c>
      <c r="J3547" s="671" t="s">
        <v>288</v>
      </c>
      <c r="K3547" s="671"/>
      <c r="L3547" s="671" t="s">
        <v>130</v>
      </c>
      <c r="M3547" s="671" t="s">
        <v>473</v>
      </c>
      <c r="N3547" s="671">
        <v>35</v>
      </c>
      <c r="O3547" s="671" t="s">
        <v>63</v>
      </c>
      <c r="P3547" s="671" t="s">
        <v>8420</v>
      </c>
      <c r="Q3547" s="671" t="s">
        <v>8421</v>
      </c>
      <c r="R3547" s="671">
        <v>11.77</v>
      </c>
      <c r="S3547" s="671"/>
      <c r="T3547" s="766">
        <f t="shared" si="127"/>
        <v>11.77</v>
      </c>
      <c r="U3547" s="671" t="s">
        <v>87</v>
      </c>
      <c r="V3547" s="671">
        <v>1966</v>
      </c>
      <c r="W3547" s="671" t="s">
        <v>6478</v>
      </c>
      <c r="X3547" s="671"/>
      <c r="Y3547" s="770" t="s">
        <v>9834</v>
      </c>
      <c r="Z3547" s="671">
        <v>100</v>
      </c>
      <c r="AA3547" s="671">
        <v>2015</v>
      </c>
      <c r="AB3547" s="671">
        <v>0</v>
      </c>
      <c r="AC3547" s="671"/>
      <c r="AD3547" s="671" t="s">
        <v>60</v>
      </c>
      <c r="AE3547" s="671" t="s">
        <v>102</v>
      </c>
      <c r="AF3547" s="671"/>
      <c r="AG3547" s="671" t="s">
        <v>9835</v>
      </c>
      <c r="AH3547" s="671"/>
      <c r="AI3547" s="671"/>
      <c r="AJ3547" s="671"/>
      <c r="AK3547" s="161"/>
      <c r="AL3547" s="69"/>
      <c r="AM3547" s="69"/>
      <c r="AN3547" s="69"/>
      <c r="AO3547" s="69"/>
      <c r="AP3547" s="69"/>
      <c r="AQ3547" s="69"/>
      <c r="AR3547" s="69"/>
      <c r="AS3547" s="69"/>
      <c r="AT3547" s="69"/>
      <c r="AU3547" s="69"/>
      <c r="AV3547" s="69"/>
      <c r="AW3547" s="69"/>
      <c r="AX3547" s="69"/>
      <c r="AY3547" s="69"/>
      <c r="AZ3547" s="69"/>
      <c r="BA3547" s="69"/>
      <c r="BB3547" s="69"/>
      <c r="BC3547" s="69"/>
      <c r="BD3547" s="69"/>
      <c r="BE3547" s="69"/>
      <c r="BF3547" s="69"/>
      <c r="BG3547" s="69"/>
      <c r="BH3547" s="69"/>
      <c r="BI3547" s="69"/>
      <c r="BJ3547" s="69"/>
      <c r="BK3547" s="69"/>
      <c r="BL3547" s="69"/>
      <c r="BM3547" s="69"/>
      <c r="BN3547" s="69"/>
      <c r="BO3547" s="69"/>
      <c r="BP3547" s="69"/>
      <c r="BQ3547" s="69"/>
      <c r="BR3547" s="69"/>
      <c r="BS3547" s="69"/>
      <c r="BT3547" s="69"/>
      <c r="BU3547" s="69"/>
      <c r="BV3547" s="69"/>
      <c r="BW3547" s="69"/>
      <c r="BX3547" s="69"/>
      <c r="BY3547" s="69"/>
      <c r="BZ3547" s="69"/>
      <c r="CA3547" s="69"/>
      <c r="CB3547" s="69"/>
      <c r="CC3547" s="69"/>
      <c r="CD3547" s="69"/>
      <c r="CE3547" s="69"/>
      <c r="CF3547" s="69"/>
      <c r="CG3547" s="69"/>
      <c r="CH3547" s="69"/>
      <c r="CI3547" s="69"/>
      <c r="CJ3547" s="69"/>
      <c r="CK3547" s="69"/>
      <c r="CL3547" s="69"/>
      <c r="CM3547" s="69"/>
      <c r="CN3547" s="69"/>
      <c r="CO3547" s="69"/>
      <c r="CP3547" s="69"/>
      <c r="CQ3547" s="69"/>
      <c r="CR3547" s="69"/>
      <c r="CS3547" s="69"/>
      <c r="CT3547" s="69"/>
      <c r="CU3547" s="69"/>
      <c r="CV3547" s="69"/>
      <c r="CW3547" s="69"/>
      <c r="CX3547" s="69"/>
      <c r="CY3547" s="69"/>
      <c r="CZ3547" s="69"/>
      <c r="DA3547" s="69"/>
      <c r="DB3547" s="69"/>
      <c r="DC3547" s="69"/>
      <c r="DD3547" s="69"/>
      <c r="DE3547" s="69"/>
      <c r="DF3547" s="69"/>
      <c r="DG3547" s="69"/>
      <c r="DH3547" s="69"/>
      <c r="DI3547" s="69"/>
    </row>
    <row r="3548" spans="1:113" s="75" customFormat="1" ht="38.25" hidden="1" x14ac:dyDescent="0.2">
      <c r="A3548" s="671" t="s">
        <v>7617</v>
      </c>
      <c r="B3548" s="807" t="s">
        <v>116</v>
      </c>
      <c r="C3548" s="671" t="s">
        <v>36</v>
      </c>
      <c r="D3548" s="630">
        <v>41873</v>
      </c>
      <c r="E3548" s="764">
        <v>0.83680555555555547</v>
      </c>
      <c r="F3548" s="763">
        <v>41873</v>
      </c>
      <c r="G3548" s="764">
        <v>0.88680555555555562</v>
      </c>
      <c r="H3548" s="765">
        <f t="shared" si="128"/>
        <v>5.0000000002910383E-2</v>
      </c>
      <c r="I3548" s="671">
        <v>20</v>
      </c>
      <c r="J3548" s="671" t="s">
        <v>3883</v>
      </c>
      <c r="K3548" s="671" t="s">
        <v>133</v>
      </c>
      <c r="L3548" s="671" t="s">
        <v>130</v>
      </c>
      <c r="M3548" s="671" t="s">
        <v>3037</v>
      </c>
      <c r="N3548" s="671" t="s">
        <v>103</v>
      </c>
      <c r="O3548" s="671" t="s">
        <v>66</v>
      </c>
      <c r="P3548" s="671" t="s">
        <v>3212</v>
      </c>
      <c r="Q3548" s="671" t="s">
        <v>8422</v>
      </c>
      <c r="R3548" s="671">
        <v>2.13</v>
      </c>
      <c r="S3548" s="671"/>
      <c r="T3548" s="766">
        <v>2.13</v>
      </c>
      <c r="U3548" s="671" t="s">
        <v>73</v>
      </c>
      <c r="V3548" s="671">
        <v>1982</v>
      </c>
      <c r="W3548" s="671" t="s">
        <v>9836</v>
      </c>
      <c r="X3548" s="671"/>
      <c r="Y3548" s="763">
        <v>41522</v>
      </c>
      <c r="Z3548" s="671">
        <v>100</v>
      </c>
      <c r="AA3548" s="671">
        <v>2015</v>
      </c>
      <c r="AB3548" s="671">
        <v>0</v>
      </c>
      <c r="AC3548" s="671"/>
      <c r="AD3548" s="671" t="s">
        <v>60</v>
      </c>
      <c r="AE3548" s="671" t="s">
        <v>101</v>
      </c>
      <c r="AF3548" s="671"/>
      <c r="AG3548" s="671" t="s">
        <v>9837</v>
      </c>
      <c r="AH3548" s="671"/>
      <c r="AI3548" s="671"/>
      <c r="AJ3548" s="671"/>
      <c r="AK3548" s="161"/>
      <c r="AL3548" s="69"/>
      <c r="AM3548" s="69"/>
      <c r="AN3548" s="69"/>
      <c r="AO3548" s="69"/>
      <c r="AP3548" s="69"/>
      <c r="AQ3548" s="69"/>
      <c r="AR3548" s="69"/>
      <c r="AS3548" s="69"/>
      <c r="AT3548" s="69"/>
      <c r="AU3548" s="69"/>
      <c r="AV3548" s="69"/>
      <c r="AW3548" s="69"/>
      <c r="AX3548" s="69"/>
      <c r="AY3548" s="69"/>
      <c r="AZ3548" s="69"/>
      <c r="BA3548" s="69"/>
      <c r="BB3548" s="69"/>
      <c r="BC3548" s="69"/>
      <c r="BD3548" s="69"/>
      <c r="BE3548" s="69"/>
      <c r="BF3548" s="69"/>
      <c r="BG3548" s="69"/>
      <c r="BH3548" s="69"/>
      <c r="BI3548" s="69"/>
      <c r="BJ3548" s="69"/>
      <c r="BK3548" s="69"/>
      <c r="BL3548" s="69"/>
      <c r="BM3548" s="69"/>
      <c r="BN3548" s="69"/>
      <c r="BO3548" s="69"/>
      <c r="BP3548" s="69"/>
      <c r="BQ3548" s="69"/>
      <c r="BR3548" s="69"/>
      <c r="BS3548" s="69"/>
      <c r="BT3548" s="69"/>
      <c r="BU3548" s="69"/>
      <c r="BV3548" s="69"/>
      <c r="BW3548" s="69"/>
      <c r="BX3548" s="69"/>
      <c r="BY3548" s="69"/>
      <c r="BZ3548" s="69"/>
      <c r="CA3548" s="69"/>
      <c r="CB3548" s="69"/>
      <c r="CC3548" s="69"/>
      <c r="CD3548" s="69"/>
      <c r="CE3548" s="69"/>
      <c r="CF3548" s="69"/>
      <c r="CG3548" s="69"/>
      <c r="CH3548" s="69"/>
      <c r="CI3548" s="69"/>
      <c r="CJ3548" s="69"/>
      <c r="CK3548" s="69"/>
      <c r="CL3548" s="69"/>
      <c r="CM3548" s="69"/>
      <c r="CN3548" s="69"/>
      <c r="CO3548" s="69"/>
      <c r="CP3548" s="69"/>
      <c r="CQ3548" s="69"/>
      <c r="CR3548" s="69"/>
      <c r="CS3548" s="69"/>
      <c r="CT3548" s="69"/>
      <c r="CU3548" s="69"/>
      <c r="CV3548" s="69"/>
      <c r="CW3548" s="69"/>
      <c r="CX3548" s="69"/>
      <c r="CY3548" s="69"/>
      <c r="CZ3548" s="69"/>
      <c r="DA3548" s="69"/>
      <c r="DB3548" s="69"/>
      <c r="DC3548" s="69"/>
      <c r="DD3548" s="69"/>
      <c r="DE3548" s="69"/>
      <c r="DF3548" s="69"/>
      <c r="DG3548" s="69"/>
      <c r="DH3548" s="69"/>
      <c r="DI3548" s="69"/>
    </row>
    <row r="3549" spans="1:113" s="75" customFormat="1" ht="38.25" hidden="1" x14ac:dyDescent="0.2">
      <c r="A3549" s="671" t="s">
        <v>7617</v>
      </c>
      <c r="B3549" s="671" t="s">
        <v>116</v>
      </c>
      <c r="C3549" s="671" t="s">
        <v>36</v>
      </c>
      <c r="D3549" s="630">
        <v>41874</v>
      </c>
      <c r="E3549" s="764">
        <v>0.9916666666666667</v>
      </c>
      <c r="F3549" s="763">
        <v>41874</v>
      </c>
      <c r="G3549" s="764">
        <v>0.9916666666666667</v>
      </c>
      <c r="H3549" s="765">
        <f t="shared" si="128"/>
        <v>0</v>
      </c>
      <c r="I3549" s="671">
        <v>12</v>
      </c>
      <c r="J3549" s="671" t="s">
        <v>178</v>
      </c>
      <c r="K3549" s="671" t="s">
        <v>132</v>
      </c>
      <c r="L3549" s="671" t="s">
        <v>128</v>
      </c>
      <c r="M3549" s="671" t="s">
        <v>285</v>
      </c>
      <c r="N3549" s="671" t="s">
        <v>103</v>
      </c>
      <c r="O3549" s="671" t="s">
        <v>66</v>
      </c>
      <c r="P3549" s="768" t="s">
        <v>8423</v>
      </c>
      <c r="Q3549" s="768" t="s">
        <v>8424</v>
      </c>
      <c r="R3549" s="671">
        <v>0.96</v>
      </c>
      <c r="S3549" s="671"/>
      <c r="T3549" s="766">
        <f t="shared" ref="T3549:T3582" si="129">SUM(R3549:S3549)</f>
        <v>0.96</v>
      </c>
      <c r="U3549" s="671" t="s">
        <v>75</v>
      </c>
      <c r="V3549" s="671">
        <v>1969</v>
      </c>
      <c r="W3549" s="671" t="s">
        <v>171</v>
      </c>
      <c r="X3549" s="671"/>
      <c r="Y3549" s="763">
        <v>41250</v>
      </c>
      <c r="Z3549" s="671">
        <v>100</v>
      </c>
      <c r="AA3549" s="671">
        <v>2015</v>
      </c>
      <c r="AB3549" s="671">
        <v>0</v>
      </c>
      <c r="AC3549" s="671"/>
      <c r="AD3549" s="671" t="s">
        <v>49</v>
      </c>
      <c r="AE3549" s="671" t="s">
        <v>102</v>
      </c>
      <c r="AF3549" s="671"/>
      <c r="AG3549" s="671" t="s">
        <v>9838</v>
      </c>
      <c r="AH3549" s="671"/>
      <c r="AI3549" s="671"/>
      <c r="AJ3549" s="671"/>
      <c r="AK3549" s="161"/>
      <c r="AL3549" s="69"/>
      <c r="AM3549" s="69"/>
      <c r="AN3549" s="69"/>
      <c r="AO3549" s="69"/>
      <c r="AP3549" s="69"/>
      <c r="AQ3549" s="69"/>
      <c r="AR3549" s="69"/>
      <c r="AS3549" s="69"/>
      <c r="AT3549" s="69"/>
      <c r="AU3549" s="69"/>
      <c r="AV3549" s="69"/>
      <c r="AW3549" s="69"/>
      <c r="AX3549" s="69"/>
      <c r="AY3549" s="69"/>
      <c r="AZ3549" s="69"/>
      <c r="BA3549" s="69"/>
      <c r="BB3549" s="69"/>
      <c r="BC3549" s="69"/>
      <c r="BD3549" s="69"/>
      <c r="BE3549" s="69"/>
      <c r="BF3549" s="69"/>
      <c r="BG3549" s="69"/>
      <c r="BH3549" s="69"/>
      <c r="BI3549" s="69"/>
      <c r="BJ3549" s="69"/>
      <c r="BK3549" s="69"/>
      <c r="BL3549" s="69"/>
      <c r="BM3549" s="69"/>
      <c r="BN3549" s="69"/>
      <c r="BO3549" s="69"/>
      <c r="BP3549" s="69"/>
      <c r="BQ3549" s="69"/>
      <c r="BR3549" s="69"/>
      <c r="BS3549" s="69"/>
      <c r="BT3549" s="69"/>
      <c r="BU3549" s="69"/>
      <c r="BV3549" s="69"/>
      <c r="BW3549" s="69"/>
      <c r="BX3549" s="69"/>
      <c r="BY3549" s="69"/>
      <c r="BZ3549" s="69"/>
      <c r="CA3549" s="69"/>
      <c r="CB3549" s="69"/>
      <c r="CC3549" s="69"/>
      <c r="CD3549" s="69"/>
      <c r="CE3549" s="69"/>
      <c r="CF3549" s="69"/>
      <c r="CG3549" s="69"/>
      <c r="CH3549" s="69"/>
      <c r="CI3549" s="69"/>
      <c r="CJ3549" s="69"/>
      <c r="CK3549" s="69"/>
      <c r="CL3549" s="69"/>
      <c r="CM3549" s="69"/>
      <c r="CN3549" s="69"/>
      <c r="CO3549" s="69"/>
      <c r="CP3549" s="69"/>
      <c r="CQ3549" s="69"/>
      <c r="CR3549" s="69"/>
      <c r="CS3549" s="69"/>
      <c r="CT3549" s="69"/>
      <c r="CU3549" s="69"/>
      <c r="CV3549" s="69"/>
      <c r="CW3549" s="69"/>
      <c r="CX3549" s="69"/>
      <c r="CY3549" s="69"/>
      <c r="CZ3549" s="69"/>
      <c r="DA3549" s="69"/>
      <c r="DB3549" s="69"/>
      <c r="DC3549" s="69"/>
      <c r="DD3549" s="69"/>
      <c r="DE3549" s="69"/>
      <c r="DF3549" s="69"/>
      <c r="DG3549" s="69"/>
      <c r="DH3549" s="69"/>
      <c r="DI3549" s="69"/>
    </row>
    <row r="3550" spans="1:113" s="75" customFormat="1" ht="51" hidden="1" x14ac:dyDescent="0.2">
      <c r="A3550" s="671" t="s">
        <v>7617</v>
      </c>
      <c r="B3550" s="671" t="s">
        <v>116</v>
      </c>
      <c r="C3550" s="671" t="s">
        <v>36</v>
      </c>
      <c r="D3550" s="630">
        <v>41875</v>
      </c>
      <c r="E3550" s="764">
        <v>4.8611111111111112E-3</v>
      </c>
      <c r="F3550" s="763">
        <v>41875</v>
      </c>
      <c r="G3550" s="764">
        <v>8.2638888888888887E-2</v>
      </c>
      <c r="H3550" s="765">
        <f t="shared" si="128"/>
        <v>7.7777777776645962E-2</v>
      </c>
      <c r="I3550" s="671">
        <v>2</v>
      </c>
      <c r="J3550" s="671" t="s">
        <v>146</v>
      </c>
      <c r="K3550" s="671" t="s">
        <v>134</v>
      </c>
      <c r="L3550" s="671" t="s">
        <v>128</v>
      </c>
      <c r="M3550" s="671" t="s">
        <v>8425</v>
      </c>
      <c r="N3550" s="671" t="s">
        <v>103</v>
      </c>
      <c r="O3550" s="671" t="s">
        <v>66</v>
      </c>
      <c r="P3550" s="768" t="s">
        <v>8426</v>
      </c>
      <c r="Q3550" s="768" t="s">
        <v>8427</v>
      </c>
      <c r="R3550" s="671">
        <v>19.25</v>
      </c>
      <c r="S3550" s="671">
        <v>1.05</v>
      </c>
      <c r="T3550" s="766">
        <f t="shared" si="129"/>
        <v>20.3</v>
      </c>
      <c r="U3550" s="671" t="s">
        <v>76</v>
      </c>
      <c r="V3550" s="671">
        <v>1987</v>
      </c>
      <c r="W3550" s="671" t="s">
        <v>9839</v>
      </c>
      <c r="X3550" s="671"/>
      <c r="Y3550" s="763">
        <v>41568</v>
      </c>
      <c r="Z3550" s="671">
        <v>100</v>
      </c>
      <c r="AA3550" s="671">
        <v>2015</v>
      </c>
      <c r="AB3550" s="671">
        <v>0</v>
      </c>
      <c r="AC3550" s="671"/>
      <c r="AD3550" s="671" t="s">
        <v>60</v>
      </c>
      <c r="AE3550" s="671" t="s">
        <v>101</v>
      </c>
      <c r="AF3550" s="671"/>
      <c r="AG3550" s="671" t="s">
        <v>9840</v>
      </c>
      <c r="AH3550" s="671"/>
      <c r="AI3550" s="671"/>
      <c r="AJ3550" s="671"/>
      <c r="AK3550" s="161"/>
      <c r="AL3550" s="69"/>
      <c r="AM3550" s="69"/>
      <c r="AN3550" s="69"/>
      <c r="AO3550" s="69"/>
      <c r="AP3550" s="69"/>
      <c r="AQ3550" s="69"/>
      <c r="AR3550" s="69"/>
      <c r="AS3550" s="69"/>
      <c r="AT3550" s="69"/>
      <c r="AU3550" s="69"/>
      <c r="AV3550" s="69"/>
      <c r="AW3550" s="69"/>
      <c r="AX3550" s="69"/>
      <c r="AY3550" s="69"/>
      <c r="AZ3550" s="69"/>
      <c r="BA3550" s="69"/>
      <c r="BB3550" s="69"/>
      <c r="BC3550" s="69"/>
      <c r="BD3550" s="69"/>
      <c r="BE3550" s="69"/>
      <c r="BF3550" s="69"/>
      <c r="BG3550" s="69"/>
      <c r="BH3550" s="69"/>
      <c r="BI3550" s="69"/>
      <c r="BJ3550" s="69"/>
      <c r="BK3550" s="69"/>
      <c r="BL3550" s="69"/>
      <c r="BM3550" s="69"/>
      <c r="BN3550" s="69"/>
      <c r="BO3550" s="69"/>
      <c r="BP3550" s="69"/>
      <c r="BQ3550" s="69"/>
      <c r="BR3550" s="69"/>
      <c r="BS3550" s="69"/>
      <c r="BT3550" s="69"/>
      <c r="BU3550" s="69"/>
      <c r="BV3550" s="69"/>
      <c r="BW3550" s="69"/>
      <c r="BX3550" s="69"/>
      <c r="BY3550" s="69"/>
      <c r="BZ3550" s="69"/>
      <c r="CA3550" s="69"/>
      <c r="CB3550" s="69"/>
      <c r="CC3550" s="69"/>
      <c r="CD3550" s="69"/>
      <c r="CE3550" s="69"/>
      <c r="CF3550" s="69"/>
      <c r="CG3550" s="69"/>
      <c r="CH3550" s="69"/>
      <c r="CI3550" s="69"/>
      <c r="CJ3550" s="69"/>
      <c r="CK3550" s="69"/>
      <c r="CL3550" s="69"/>
      <c r="CM3550" s="69"/>
      <c r="CN3550" s="69"/>
      <c r="CO3550" s="69"/>
      <c r="CP3550" s="69"/>
      <c r="CQ3550" s="69"/>
      <c r="CR3550" s="69"/>
      <c r="CS3550" s="69"/>
      <c r="CT3550" s="69"/>
      <c r="CU3550" s="69"/>
      <c r="CV3550" s="69"/>
      <c r="CW3550" s="69"/>
      <c r="CX3550" s="69"/>
      <c r="CY3550" s="69"/>
      <c r="CZ3550" s="69"/>
      <c r="DA3550" s="69"/>
      <c r="DB3550" s="69"/>
      <c r="DC3550" s="69"/>
      <c r="DD3550" s="69"/>
      <c r="DE3550" s="69"/>
      <c r="DF3550" s="69"/>
      <c r="DG3550" s="69"/>
      <c r="DH3550" s="69"/>
      <c r="DI3550" s="69"/>
    </row>
    <row r="3551" spans="1:113" s="75" customFormat="1" ht="51" hidden="1" x14ac:dyDescent="0.2">
      <c r="A3551" s="671" t="s">
        <v>7617</v>
      </c>
      <c r="B3551" s="671" t="s">
        <v>116</v>
      </c>
      <c r="C3551" s="671" t="s">
        <v>36</v>
      </c>
      <c r="D3551" s="630">
        <v>41875</v>
      </c>
      <c r="E3551" s="764">
        <v>1.0416666666666666E-2</v>
      </c>
      <c r="F3551" s="763">
        <v>41875</v>
      </c>
      <c r="G3551" s="764">
        <v>1.0416666666666666E-2</v>
      </c>
      <c r="H3551" s="765">
        <f t="shared" si="128"/>
        <v>0</v>
      </c>
      <c r="I3551" s="671">
        <v>3</v>
      </c>
      <c r="J3551" s="671" t="s">
        <v>178</v>
      </c>
      <c r="K3551" s="671" t="s">
        <v>132</v>
      </c>
      <c r="L3551" s="671" t="s">
        <v>128</v>
      </c>
      <c r="M3551" s="671" t="s">
        <v>8428</v>
      </c>
      <c r="N3551" s="671" t="s">
        <v>103</v>
      </c>
      <c r="O3551" s="671" t="s">
        <v>66</v>
      </c>
      <c r="P3551" s="768" t="s">
        <v>8429</v>
      </c>
      <c r="Q3551" s="768" t="s">
        <v>8424</v>
      </c>
      <c r="R3551" s="671">
        <v>0.05</v>
      </c>
      <c r="S3551" s="671"/>
      <c r="T3551" s="766">
        <f t="shared" si="129"/>
        <v>0.05</v>
      </c>
      <c r="U3551" s="671" t="s">
        <v>75</v>
      </c>
      <c r="V3551" s="671"/>
      <c r="W3551" s="671"/>
      <c r="X3551" s="671"/>
      <c r="Y3551" s="763">
        <v>40767</v>
      </c>
      <c r="Z3551" s="671">
        <v>100</v>
      </c>
      <c r="AA3551" s="671">
        <v>2015</v>
      </c>
      <c r="AB3551" s="671">
        <v>0</v>
      </c>
      <c r="AC3551" s="671"/>
      <c r="AD3551" s="671" t="s">
        <v>62</v>
      </c>
      <c r="AE3551" s="671" t="s">
        <v>102</v>
      </c>
      <c r="AF3551" s="671"/>
      <c r="AG3551" s="671" t="s">
        <v>9841</v>
      </c>
      <c r="AH3551" s="671"/>
      <c r="AI3551" s="671"/>
      <c r="AJ3551" s="671"/>
      <c r="AK3551" s="161"/>
      <c r="AL3551" s="69"/>
      <c r="AM3551" s="69"/>
      <c r="AN3551" s="69"/>
      <c r="AO3551" s="69"/>
      <c r="AP3551" s="69"/>
      <c r="AQ3551" s="69"/>
      <c r="AR3551" s="69"/>
      <c r="AS3551" s="69"/>
      <c r="AT3551" s="69"/>
      <c r="AU3551" s="69"/>
      <c r="AV3551" s="69"/>
      <c r="AW3551" s="69"/>
      <c r="AX3551" s="69"/>
      <c r="AY3551" s="69"/>
      <c r="AZ3551" s="69"/>
      <c r="BA3551" s="69"/>
      <c r="BB3551" s="69"/>
      <c r="BC3551" s="69"/>
      <c r="BD3551" s="69"/>
      <c r="BE3551" s="69"/>
      <c r="BF3551" s="69"/>
      <c r="BG3551" s="69"/>
      <c r="BH3551" s="69"/>
      <c r="BI3551" s="69"/>
      <c r="BJ3551" s="69"/>
      <c r="BK3551" s="69"/>
      <c r="BL3551" s="69"/>
      <c r="BM3551" s="69"/>
      <c r="BN3551" s="69"/>
      <c r="BO3551" s="69"/>
      <c r="BP3551" s="69"/>
      <c r="BQ3551" s="69"/>
      <c r="BR3551" s="69"/>
      <c r="BS3551" s="69"/>
      <c r="BT3551" s="69"/>
      <c r="BU3551" s="69"/>
      <c r="BV3551" s="69"/>
      <c r="BW3551" s="69"/>
      <c r="BX3551" s="69"/>
      <c r="BY3551" s="69"/>
      <c r="BZ3551" s="69"/>
      <c r="CA3551" s="69"/>
      <c r="CB3551" s="69"/>
      <c r="CC3551" s="69"/>
      <c r="CD3551" s="69"/>
      <c r="CE3551" s="69"/>
      <c r="CF3551" s="69"/>
      <c r="CG3551" s="69"/>
      <c r="CH3551" s="69"/>
      <c r="CI3551" s="69"/>
      <c r="CJ3551" s="69"/>
      <c r="CK3551" s="69"/>
      <c r="CL3551" s="69"/>
      <c r="CM3551" s="69"/>
      <c r="CN3551" s="69"/>
      <c r="CO3551" s="69"/>
      <c r="CP3551" s="69"/>
      <c r="CQ3551" s="69"/>
      <c r="CR3551" s="69"/>
      <c r="CS3551" s="69"/>
      <c r="CT3551" s="69"/>
      <c r="CU3551" s="69"/>
      <c r="CV3551" s="69"/>
      <c r="CW3551" s="69"/>
      <c r="CX3551" s="69"/>
      <c r="CY3551" s="69"/>
      <c r="CZ3551" s="69"/>
      <c r="DA3551" s="69"/>
      <c r="DB3551" s="69"/>
      <c r="DC3551" s="69"/>
      <c r="DD3551" s="69"/>
      <c r="DE3551" s="69"/>
      <c r="DF3551" s="69"/>
      <c r="DG3551" s="69"/>
      <c r="DH3551" s="69"/>
      <c r="DI3551" s="69"/>
    </row>
    <row r="3552" spans="1:113" s="75" customFormat="1" ht="63.75" hidden="1" x14ac:dyDescent="0.2">
      <c r="A3552" s="671" t="s">
        <v>7617</v>
      </c>
      <c r="B3552" s="671" t="s">
        <v>116</v>
      </c>
      <c r="C3552" s="671" t="s">
        <v>36</v>
      </c>
      <c r="D3552" s="630">
        <v>41875</v>
      </c>
      <c r="E3552" s="764">
        <v>0.19375000000000001</v>
      </c>
      <c r="F3552" s="763">
        <v>41875</v>
      </c>
      <c r="G3552" s="764">
        <v>0.20138888888888887</v>
      </c>
      <c r="H3552" s="765">
        <f t="shared" si="128"/>
        <v>7.6388888919609599E-3</v>
      </c>
      <c r="I3552" s="671">
        <v>4</v>
      </c>
      <c r="J3552" s="671" t="s">
        <v>178</v>
      </c>
      <c r="K3552" s="671" t="s">
        <v>133</v>
      </c>
      <c r="L3552" s="671" t="s">
        <v>128</v>
      </c>
      <c r="M3552" s="671" t="s">
        <v>5239</v>
      </c>
      <c r="N3552" s="671" t="s">
        <v>103</v>
      </c>
      <c r="O3552" s="671" t="s">
        <v>66</v>
      </c>
      <c r="P3552" s="768" t="s">
        <v>7998</v>
      </c>
      <c r="Q3552" s="768" t="s">
        <v>8430</v>
      </c>
      <c r="R3552" s="671">
        <v>1.2</v>
      </c>
      <c r="S3552" s="671"/>
      <c r="T3552" s="766">
        <f t="shared" si="129"/>
        <v>1.2</v>
      </c>
      <c r="U3552" s="671" t="s">
        <v>75</v>
      </c>
      <c r="V3552" s="671">
        <v>1984</v>
      </c>
      <c r="W3552" s="671" t="s">
        <v>2286</v>
      </c>
      <c r="X3552" s="671"/>
      <c r="Y3552" s="770" t="s">
        <v>6051</v>
      </c>
      <c r="Z3552" s="671">
        <v>100</v>
      </c>
      <c r="AA3552" s="671">
        <v>2015</v>
      </c>
      <c r="AB3552" s="671">
        <v>0</v>
      </c>
      <c r="AC3552" s="671"/>
      <c r="AD3552" s="671" t="s">
        <v>48</v>
      </c>
      <c r="AE3552" s="671" t="s">
        <v>102</v>
      </c>
      <c r="AF3552" s="671"/>
      <c r="AG3552" s="671" t="s">
        <v>9842</v>
      </c>
      <c r="AH3552" s="671"/>
      <c r="AI3552" s="671"/>
      <c r="AJ3552" s="671"/>
      <c r="AK3552" s="161"/>
      <c r="AL3552" s="69"/>
      <c r="AM3552" s="69"/>
      <c r="AN3552" s="69"/>
      <c r="AO3552" s="69"/>
      <c r="AP3552" s="69"/>
      <c r="AQ3552" s="69"/>
      <c r="AR3552" s="69"/>
      <c r="AS3552" s="69"/>
      <c r="AT3552" s="69"/>
      <c r="AU3552" s="69"/>
      <c r="AV3552" s="69"/>
      <c r="AW3552" s="69"/>
      <c r="AX3552" s="69"/>
      <c r="AY3552" s="69"/>
      <c r="AZ3552" s="69"/>
      <c r="BA3552" s="69"/>
      <c r="BB3552" s="69"/>
      <c r="BC3552" s="69"/>
      <c r="BD3552" s="69"/>
      <c r="BE3552" s="69"/>
      <c r="BF3552" s="69"/>
      <c r="BG3552" s="69"/>
      <c r="BH3552" s="69"/>
      <c r="BI3552" s="69"/>
      <c r="BJ3552" s="69"/>
      <c r="BK3552" s="69"/>
      <c r="BL3552" s="69"/>
      <c r="BM3552" s="69"/>
      <c r="BN3552" s="69"/>
      <c r="BO3552" s="69"/>
      <c r="BP3552" s="69"/>
      <c r="BQ3552" s="69"/>
      <c r="BR3552" s="69"/>
      <c r="BS3552" s="69"/>
      <c r="BT3552" s="69"/>
      <c r="BU3552" s="69"/>
      <c r="BV3552" s="69"/>
      <c r="BW3552" s="69"/>
      <c r="BX3552" s="69"/>
      <c r="BY3552" s="69"/>
      <c r="BZ3552" s="69"/>
      <c r="CA3552" s="69"/>
      <c r="CB3552" s="69"/>
      <c r="CC3552" s="69"/>
      <c r="CD3552" s="69"/>
      <c r="CE3552" s="69"/>
      <c r="CF3552" s="69"/>
      <c r="CG3552" s="69"/>
      <c r="CH3552" s="69"/>
      <c r="CI3552" s="69"/>
      <c r="CJ3552" s="69"/>
      <c r="CK3552" s="69"/>
      <c r="CL3552" s="69"/>
      <c r="CM3552" s="69"/>
      <c r="CN3552" s="69"/>
      <c r="CO3552" s="69"/>
      <c r="CP3552" s="69"/>
      <c r="CQ3552" s="69"/>
      <c r="CR3552" s="69"/>
      <c r="CS3552" s="69"/>
      <c r="CT3552" s="69"/>
      <c r="CU3552" s="69"/>
      <c r="CV3552" s="69"/>
      <c r="CW3552" s="69"/>
      <c r="CX3552" s="69"/>
      <c r="CY3552" s="69"/>
      <c r="CZ3552" s="69"/>
      <c r="DA3552" s="69"/>
      <c r="DB3552" s="69"/>
      <c r="DC3552" s="69"/>
      <c r="DD3552" s="69"/>
      <c r="DE3552" s="69"/>
      <c r="DF3552" s="69"/>
      <c r="DG3552" s="69"/>
      <c r="DH3552" s="69"/>
      <c r="DI3552" s="69"/>
    </row>
    <row r="3553" spans="1:113" s="75" customFormat="1" ht="38.25" hidden="1" x14ac:dyDescent="0.2">
      <c r="A3553" s="671" t="s">
        <v>7617</v>
      </c>
      <c r="B3553" s="671" t="s">
        <v>116</v>
      </c>
      <c r="C3553" s="671" t="s">
        <v>36</v>
      </c>
      <c r="D3553" s="630">
        <v>41875</v>
      </c>
      <c r="E3553" s="764">
        <v>0.17291666666666669</v>
      </c>
      <c r="F3553" s="763">
        <v>41874</v>
      </c>
      <c r="G3553" s="764">
        <v>0.19652777777777777</v>
      </c>
      <c r="H3553" s="765">
        <v>2.6388888888888889E-2</v>
      </c>
      <c r="I3553" s="671">
        <v>4</v>
      </c>
      <c r="J3553" s="671" t="s">
        <v>178</v>
      </c>
      <c r="K3553" s="671" t="s">
        <v>133</v>
      </c>
      <c r="L3553" s="671" t="s">
        <v>128</v>
      </c>
      <c r="M3553" s="768" t="s">
        <v>7817</v>
      </c>
      <c r="N3553" s="671" t="s">
        <v>103</v>
      </c>
      <c r="O3553" s="671" t="s">
        <v>66</v>
      </c>
      <c r="P3553" s="768" t="s">
        <v>8431</v>
      </c>
      <c r="Q3553" s="768" t="s">
        <v>8432</v>
      </c>
      <c r="R3553" s="1039">
        <v>5.39</v>
      </c>
      <c r="S3553" s="671"/>
      <c r="T3553" s="766">
        <f t="shared" si="129"/>
        <v>5.39</v>
      </c>
      <c r="U3553" s="671" t="s">
        <v>75</v>
      </c>
      <c r="V3553" s="671">
        <v>2012</v>
      </c>
      <c r="W3553" s="671" t="s">
        <v>9843</v>
      </c>
      <c r="X3553" s="671"/>
      <c r="Y3553" s="763">
        <v>41683</v>
      </c>
      <c r="Z3553" s="671">
        <v>100</v>
      </c>
      <c r="AA3553" s="770" t="s">
        <v>6034</v>
      </c>
      <c r="AB3553" s="671">
        <v>0</v>
      </c>
      <c r="AC3553" s="671"/>
      <c r="AD3553" s="671" t="s">
        <v>62</v>
      </c>
      <c r="AE3553" s="671" t="s">
        <v>102</v>
      </c>
      <c r="AF3553" s="671"/>
      <c r="AG3553" s="671"/>
      <c r="AH3553" s="671"/>
      <c r="AI3553" s="671"/>
      <c r="AJ3553" s="671"/>
      <c r="AK3553" s="161"/>
      <c r="AL3553" s="69"/>
      <c r="AM3553" s="69"/>
      <c r="AN3553" s="69"/>
      <c r="AO3553" s="69"/>
      <c r="AP3553" s="69"/>
      <c r="AQ3553" s="69"/>
      <c r="AR3553" s="69"/>
      <c r="AS3553" s="69"/>
      <c r="AT3553" s="69"/>
      <c r="AU3553" s="69"/>
      <c r="AV3553" s="69"/>
      <c r="AW3553" s="69"/>
      <c r="AX3553" s="69"/>
      <c r="AY3553" s="69"/>
      <c r="AZ3553" s="69"/>
      <c r="BA3553" s="69"/>
      <c r="BB3553" s="69"/>
      <c r="BC3553" s="69"/>
      <c r="BD3553" s="69"/>
      <c r="BE3553" s="69"/>
      <c r="BF3553" s="69"/>
      <c r="BG3553" s="69"/>
      <c r="BH3553" s="69"/>
      <c r="BI3553" s="69"/>
      <c r="BJ3553" s="69"/>
      <c r="BK3553" s="69"/>
      <c r="BL3553" s="69"/>
      <c r="BM3553" s="69"/>
      <c r="BN3553" s="69"/>
      <c r="BO3553" s="69"/>
      <c r="BP3553" s="69"/>
      <c r="BQ3553" s="69"/>
      <c r="BR3553" s="69"/>
      <c r="BS3553" s="69"/>
      <c r="BT3553" s="69"/>
      <c r="BU3553" s="69"/>
      <c r="BV3553" s="69"/>
      <c r="BW3553" s="69"/>
      <c r="BX3553" s="69"/>
      <c r="BY3553" s="69"/>
      <c r="BZ3553" s="69"/>
      <c r="CA3553" s="69"/>
      <c r="CB3553" s="69"/>
      <c r="CC3553" s="69"/>
      <c r="CD3553" s="69"/>
      <c r="CE3553" s="69"/>
      <c r="CF3553" s="69"/>
      <c r="CG3553" s="69"/>
      <c r="CH3553" s="69"/>
      <c r="CI3553" s="69"/>
      <c r="CJ3553" s="69"/>
      <c r="CK3553" s="69"/>
      <c r="CL3553" s="69"/>
      <c r="CM3553" s="69"/>
      <c r="CN3553" s="69"/>
      <c r="CO3553" s="69"/>
      <c r="CP3553" s="69"/>
      <c r="CQ3553" s="69"/>
      <c r="CR3553" s="69"/>
      <c r="CS3553" s="69"/>
      <c r="CT3553" s="69"/>
      <c r="CU3553" s="69"/>
      <c r="CV3553" s="69"/>
      <c r="CW3553" s="69"/>
      <c r="CX3553" s="69"/>
      <c r="CY3553" s="69"/>
      <c r="CZ3553" s="69"/>
      <c r="DA3553" s="69"/>
      <c r="DB3553" s="69"/>
      <c r="DC3553" s="69"/>
      <c r="DD3553" s="69"/>
      <c r="DE3553" s="69"/>
      <c r="DF3553" s="69"/>
      <c r="DG3553" s="69"/>
      <c r="DH3553" s="69"/>
      <c r="DI3553" s="69"/>
    </row>
    <row r="3554" spans="1:113" s="75" customFormat="1" ht="114.75" hidden="1" x14ac:dyDescent="0.2">
      <c r="A3554" s="671" t="s">
        <v>7617</v>
      </c>
      <c r="B3554" s="671" t="s">
        <v>116</v>
      </c>
      <c r="C3554" s="671" t="s">
        <v>36</v>
      </c>
      <c r="D3554" s="630">
        <v>41877</v>
      </c>
      <c r="E3554" s="764">
        <v>0.48819444444444443</v>
      </c>
      <c r="F3554" s="763">
        <v>41877</v>
      </c>
      <c r="G3554" s="764">
        <v>0.48819444444444443</v>
      </c>
      <c r="H3554" s="765">
        <v>0</v>
      </c>
      <c r="I3554" s="671">
        <v>13</v>
      </c>
      <c r="J3554" s="671" t="s">
        <v>178</v>
      </c>
      <c r="K3554" s="671" t="s">
        <v>132</v>
      </c>
      <c r="L3554" s="671" t="s">
        <v>125</v>
      </c>
      <c r="M3554" s="768" t="s">
        <v>8536</v>
      </c>
      <c r="N3554" s="671">
        <v>35</v>
      </c>
      <c r="O3554" s="671" t="s">
        <v>66</v>
      </c>
      <c r="P3554" s="768" t="s">
        <v>8537</v>
      </c>
      <c r="Q3554" s="769" t="s">
        <v>8424</v>
      </c>
      <c r="R3554" s="671"/>
      <c r="S3554" s="671">
        <v>1.26</v>
      </c>
      <c r="T3554" s="766">
        <f t="shared" si="129"/>
        <v>1.26</v>
      </c>
      <c r="U3554" s="671" t="s">
        <v>75</v>
      </c>
      <c r="V3554" s="671"/>
      <c r="W3554" s="671"/>
      <c r="X3554" s="671"/>
      <c r="Y3554" s="671"/>
      <c r="Z3554" s="671"/>
      <c r="AA3554" s="671"/>
      <c r="AB3554" s="671"/>
      <c r="AC3554" s="671"/>
      <c r="AD3554" s="671" t="s">
        <v>55</v>
      </c>
      <c r="AE3554" s="671" t="s">
        <v>102</v>
      </c>
      <c r="AF3554" s="671"/>
      <c r="AG3554" s="849" t="s">
        <v>7187</v>
      </c>
      <c r="AH3554" s="671"/>
      <c r="AI3554" s="671"/>
      <c r="AJ3554" s="1934"/>
      <c r="AK3554" s="161"/>
      <c r="AL3554" s="69"/>
      <c r="AM3554" s="69"/>
      <c r="AN3554" s="69"/>
      <c r="AO3554" s="69"/>
      <c r="AP3554" s="69"/>
      <c r="AQ3554" s="69"/>
      <c r="AR3554" s="69"/>
      <c r="AS3554" s="69"/>
      <c r="AT3554" s="69"/>
      <c r="AU3554" s="69"/>
      <c r="AV3554" s="69"/>
      <c r="AW3554" s="69"/>
      <c r="AX3554" s="69"/>
      <c r="AY3554" s="69"/>
      <c r="AZ3554" s="69"/>
      <c r="BA3554" s="69"/>
      <c r="BB3554" s="69"/>
      <c r="BC3554" s="69"/>
      <c r="BD3554" s="69"/>
      <c r="BE3554" s="69"/>
      <c r="BF3554" s="69"/>
      <c r="BG3554" s="69"/>
      <c r="BH3554" s="69"/>
      <c r="BI3554" s="69"/>
      <c r="BJ3554" s="69"/>
      <c r="BK3554" s="69"/>
      <c r="BL3554" s="69"/>
      <c r="BM3554" s="69"/>
      <c r="BN3554" s="69"/>
      <c r="BO3554" s="69"/>
      <c r="BP3554" s="69"/>
      <c r="BQ3554" s="69"/>
      <c r="BR3554" s="69"/>
      <c r="BS3554" s="69"/>
      <c r="BT3554" s="69"/>
      <c r="BU3554" s="69"/>
      <c r="BV3554" s="69"/>
      <c r="BW3554" s="69"/>
      <c r="BX3554" s="69"/>
      <c r="BY3554" s="69"/>
      <c r="BZ3554" s="69"/>
      <c r="CA3554" s="69"/>
      <c r="CB3554" s="69"/>
      <c r="CC3554" s="69"/>
      <c r="CD3554" s="69"/>
      <c r="CE3554" s="69"/>
      <c r="CF3554" s="69"/>
      <c r="CG3554" s="69"/>
      <c r="CH3554" s="69"/>
      <c r="CI3554" s="69"/>
      <c r="CJ3554" s="69"/>
      <c r="CK3554" s="69"/>
      <c r="CL3554" s="69"/>
      <c r="CM3554" s="69"/>
      <c r="CN3554" s="69"/>
      <c r="CO3554" s="69"/>
      <c r="CP3554" s="69"/>
      <c r="CQ3554" s="69"/>
      <c r="CR3554" s="69"/>
      <c r="CS3554" s="69"/>
      <c r="CT3554" s="69"/>
      <c r="CU3554" s="69"/>
      <c r="CV3554" s="69"/>
      <c r="CW3554" s="69"/>
      <c r="CX3554" s="69"/>
      <c r="CY3554" s="69"/>
      <c r="CZ3554" s="69"/>
      <c r="DA3554" s="69"/>
      <c r="DB3554" s="69"/>
      <c r="DC3554" s="69"/>
      <c r="DD3554" s="69"/>
      <c r="DE3554" s="69"/>
      <c r="DF3554" s="69"/>
      <c r="DG3554" s="69"/>
      <c r="DH3554" s="69"/>
      <c r="DI3554" s="69"/>
    </row>
    <row r="3555" spans="1:113" s="75" customFormat="1" ht="76.5" hidden="1" x14ac:dyDescent="0.2">
      <c r="A3555" s="671" t="s">
        <v>7617</v>
      </c>
      <c r="B3555" s="671" t="s">
        <v>116</v>
      </c>
      <c r="C3555" s="671" t="s">
        <v>36</v>
      </c>
      <c r="D3555" s="630">
        <v>41877</v>
      </c>
      <c r="E3555" s="764">
        <v>0.72916666666666663</v>
      </c>
      <c r="F3555" s="763">
        <v>41877</v>
      </c>
      <c r="G3555" s="764">
        <v>0.77847222222222223</v>
      </c>
      <c r="H3555" s="765">
        <f t="shared" ref="H3555:H3589" si="130">(F3555+G3555)-(D3555+E3555)</f>
        <v>4.9305555556202307E-2</v>
      </c>
      <c r="I3555" s="671">
        <v>11</v>
      </c>
      <c r="J3555" s="671" t="s">
        <v>8538</v>
      </c>
      <c r="K3555" s="671" t="s">
        <v>135</v>
      </c>
      <c r="L3555" s="671" t="s">
        <v>130</v>
      </c>
      <c r="M3555" s="768" t="s">
        <v>8539</v>
      </c>
      <c r="N3555" s="671">
        <v>35</v>
      </c>
      <c r="O3555" s="671" t="s">
        <v>63</v>
      </c>
      <c r="P3555" s="768" t="s">
        <v>8540</v>
      </c>
      <c r="Q3555" s="768" t="s">
        <v>8541</v>
      </c>
      <c r="R3555" s="671">
        <v>1.64</v>
      </c>
      <c r="S3555" s="671">
        <v>1.96</v>
      </c>
      <c r="T3555" s="766">
        <f t="shared" si="129"/>
        <v>3.5999999999999996</v>
      </c>
      <c r="U3555" s="671" t="s">
        <v>87</v>
      </c>
      <c r="V3555" s="671">
        <v>1991</v>
      </c>
      <c r="W3555" s="671" t="s">
        <v>9844</v>
      </c>
      <c r="X3555" s="671"/>
      <c r="Y3555" s="763">
        <v>41480</v>
      </c>
      <c r="Z3555" s="671">
        <v>100</v>
      </c>
      <c r="AA3555" s="671">
        <v>2015</v>
      </c>
      <c r="AB3555" s="671">
        <v>0</v>
      </c>
      <c r="AC3555" s="671"/>
      <c r="AD3555" s="671" t="s">
        <v>48</v>
      </c>
      <c r="AE3555" s="671" t="s">
        <v>102</v>
      </c>
      <c r="AF3555" s="671"/>
      <c r="AG3555" s="671" t="s">
        <v>9845</v>
      </c>
      <c r="AH3555" s="671"/>
      <c r="AI3555" s="671"/>
      <c r="AJ3555" s="1934"/>
      <c r="AK3555" s="161"/>
      <c r="AL3555" s="69"/>
      <c r="AM3555" s="69"/>
      <c r="AN3555" s="69"/>
      <c r="AO3555" s="69"/>
      <c r="AP3555" s="69"/>
      <c r="AQ3555" s="69"/>
      <c r="AR3555" s="69"/>
      <c r="AS3555" s="69"/>
      <c r="AT3555" s="69"/>
      <c r="AU3555" s="69"/>
      <c r="AV3555" s="69"/>
      <c r="AW3555" s="69"/>
      <c r="AX3555" s="69"/>
      <c r="AY3555" s="69"/>
      <c r="AZ3555" s="69"/>
      <c r="BA3555" s="69"/>
      <c r="BB3555" s="69"/>
      <c r="BC3555" s="69"/>
      <c r="BD3555" s="69"/>
      <c r="BE3555" s="69"/>
      <c r="BF3555" s="69"/>
      <c r="BG3555" s="69"/>
      <c r="BH3555" s="69"/>
      <c r="BI3555" s="69"/>
      <c r="BJ3555" s="69"/>
      <c r="BK3555" s="69"/>
      <c r="BL3555" s="69"/>
      <c r="BM3555" s="69"/>
      <c r="BN3555" s="69"/>
      <c r="BO3555" s="69"/>
      <c r="BP3555" s="69"/>
      <c r="BQ3555" s="69"/>
      <c r="BR3555" s="69"/>
      <c r="BS3555" s="69"/>
      <c r="BT3555" s="69"/>
      <c r="BU3555" s="69"/>
      <c r="BV3555" s="69"/>
      <c r="BW3555" s="69"/>
      <c r="BX3555" s="69"/>
      <c r="BY3555" s="69"/>
      <c r="BZ3555" s="69"/>
      <c r="CA3555" s="69"/>
      <c r="CB3555" s="69"/>
      <c r="CC3555" s="69"/>
      <c r="CD3555" s="69"/>
      <c r="CE3555" s="69"/>
      <c r="CF3555" s="69"/>
      <c r="CG3555" s="69"/>
      <c r="CH3555" s="69"/>
      <c r="CI3555" s="69"/>
      <c r="CJ3555" s="69"/>
      <c r="CK3555" s="69"/>
      <c r="CL3555" s="69"/>
      <c r="CM3555" s="69"/>
      <c r="CN3555" s="69"/>
      <c r="CO3555" s="69"/>
      <c r="CP3555" s="69"/>
      <c r="CQ3555" s="69"/>
      <c r="CR3555" s="69"/>
      <c r="CS3555" s="69"/>
      <c r="CT3555" s="69"/>
      <c r="CU3555" s="69"/>
      <c r="CV3555" s="69"/>
      <c r="CW3555" s="69"/>
      <c r="CX3555" s="69"/>
      <c r="CY3555" s="69"/>
      <c r="CZ3555" s="69"/>
      <c r="DA3555" s="69"/>
      <c r="DB3555" s="69"/>
      <c r="DC3555" s="69"/>
      <c r="DD3555" s="69"/>
      <c r="DE3555" s="69"/>
      <c r="DF3555" s="69"/>
      <c r="DG3555" s="69"/>
      <c r="DH3555" s="69"/>
      <c r="DI3555" s="69"/>
    </row>
    <row r="3556" spans="1:113" s="75" customFormat="1" ht="51" hidden="1" x14ac:dyDescent="0.2">
      <c r="A3556" s="671" t="s">
        <v>7617</v>
      </c>
      <c r="B3556" s="807" t="s">
        <v>116</v>
      </c>
      <c r="C3556" s="671" t="s">
        <v>865</v>
      </c>
      <c r="D3556" s="630">
        <v>41878</v>
      </c>
      <c r="E3556" s="764">
        <v>0.23541666666666669</v>
      </c>
      <c r="F3556" s="763">
        <v>41878</v>
      </c>
      <c r="G3556" s="764">
        <v>0.23541666666666669</v>
      </c>
      <c r="H3556" s="765">
        <f t="shared" si="130"/>
        <v>0</v>
      </c>
      <c r="I3556" s="671">
        <v>1</v>
      </c>
      <c r="J3556" s="671" t="s">
        <v>183</v>
      </c>
      <c r="K3556" s="671"/>
      <c r="L3556" s="671" t="s">
        <v>125</v>
      </c>
      <c r="M3556" s="671" t="s">
        <v>8542</v>
      </c>
      <c r="N3556" s="671">
        <v>35</v>
      </c>
      <c r="O3556" s="671" t="s">
        <v>63</v>
      </c>
      <c r="P3556" s="671" t="s">
        <v>8543</v>
      </c>
      <c r="Q3556" s="769" t="s">
        <v>8544</v>
      </c>
      <c r="R3556" s="671"/>
      <c r="S3556" s="671">
        <v>0.17</v>
      </c>
      <c r="T3556" s="766">
        <f t="shared" si="129"/>
        <v>0.17</v>
      </c>
      <c r="U3556" s="671" t="s">
        <v>87</v>
      </c>
      <c r="V3556" s="671">
        <v>2008</v>
      </c>
      <c r="W3556" s="671" t="s">
        <v>8545</v>
      </c>
      <c r="X3556" s="671" t="s">
        <v>8546</v>
      </c>
      <c r="Y3556" s="770" t="s">
        <v>8547</v>
      </c>
      <c r="Z3556" s="671">
        <v>100</v>
      </c>
      <c r="AA3556" s="770" t="s">
        <v>6034</v>
      </c>
      <c r="AB3556" s="671">
        <v>0</v>
      </c>
      <c r="AC3556" s="671"/>
      <c r="AD3556" s="671" t="s">
        <v>55</v>
      </c>
      <c r="AE3556" s="671" t="s">
        <v>102</v>
      </c>
      <c r="AF3556" s="671"/>
      <c r="AG3556" s="671" t="s">
        <v>8548</v>
      </c>
      <c r="AH3556" s="671"/>
      <c r="AI3556" s="671"/>
      <c r="AJ3556" s="1934"/>
      <c r="AK3556" s="161"/>
      <c r="AL3556" s="69"/>
      <c r="AM3556" s="69"/>
      <c r="AN3556" s="69"/>
      <c r="AO3556" s="69"/>
      <c r="AP3556" s="69"/>
      <c r="AQ3556" s="69"/>
      <c r="AR3556" s="69"/>
      <c r="AS3556" s="69"/>
      <c r="AT3556" s="69"/>
      <c r="AU3556" s="69"/>
      <c r="AV3556" s="69"/>
      <c r="AW3556" s="69"/>
      <c r="AX3556" s="69"/>
      <c r="AY3556" s="69"/>
      <c r="AZ3556" s="69"/>
      <c r="BA3556" s="69"/>
      <c r="BB3556" s="69"/>
      <c r="BC3556" s="69"/>
      <c r="BD3556" s="69"/>
      <c r="BE3556" s="69"/>
      <c r="BF3556" s="69"/>
      <c r="BG3556" s="69"/>
      <c r="BH3556" s="69"/>
      <c r="BI3556" s="69"/>
      <c r="BJ3556" s="69"/>
      <c r="BK3556" s="69"/>
      <c r="BL3556" s="69"/>
      <c r="BM3556" s="69"/>
      <c r="BN3556" s="69"/>
      <c r="BO3556" s="69"/>
      <c r="BP3556" s="69"/>
      <c r="BQ3556" s="69"/>
      <c r="BR3556" s="69"/>
      <c r="BS3556" s="69"/>
      <c r="BT3556" s="69"/>
      <c r="BU3556" s="69"/>
      <c r="BV3556" s="69"/>
      <c r="BW3556" s="69"/>
      <c r="BX3556" s="69"/>
      <c r="BY3556" s="69"/>
      <c r="BZ3556" s="69"/>
      <c r="CA3556" s="69"/>
      <c r="CB3556" s="69"/>
      <c r="CC3556" s="69"/>
      <c r="CD3556" s="69"/>
      <c r="CE3556" s="69"/>
      <c r="CF3556" s="69"/>
      <c r="CG3556" s="69"/>
      <c r="CH3556" s="69"/>
      <c r="CI3556" s="69"/>
      <c r="CJ3556" s="69"/>
      <c r="CK3556" s="69"/>
      <c r="CL3556" s="69"/>
      <c r="CM3556" s="69"/>
      <c r="CN3556" s="69"/>
      <c r="CO3556" s="69"/>
      <c r="CP3556" s="69"/>
      <c r="CQ3556" s="69"/>
      <c r="CR3556" s="69"/>
      <c r="CS3556" s="69"/>
      <c r="CT3556" s="69"/>
      <c r="CU3556" s="69"/>
      <c r="CV3556" s="69"/>
      <c r="CW3556" s="69"/>
      <c r="CX3556" s="69"/>
      <c r="CY3556" s="69"/>
      <c r="CZ3556" s="69"/>
      <c r="DA3556" s="69"/>
      <c r="DB3556" s="69"/>
      <c r="DC3556" s="69"/>
      <c r="DD3556" s="69"/>
      <c r="DE3556" s="69"/>
      <c r="DF3556" s="69"/>
      <c r="DG3556" s="69"/>
      <c r="DH3556" s="69"/>
      <c r="DI3556" s="69"/>
    </row>
    <row r="3557" spans="1:113" s="75" customFormat="1" ht="51" hidden="1" x14ac:dyDescent="0.2">
      <c r="A3557" s="671" t="s">
        <v>7617</v>
      </c>
      <c r="B3557" s="671" t="s">
        <v>116</v>
      </c>
      <c r="C3557" s="671" t="s">
        <v>36</v>
      </c>
      <c r="D3557" s="630">
        <v>41878</v>
      </c>
      <c r="E3557" s="764">
        <v>0.83333333333333337</v>
      </c>
      <c r="F3557" s="763">
        <v>41878</v>
      </c>
      <c r="G3557" s="764">
        <v>0.88194444444444453</v>
      </c>
      <c r="H3557" s="765">
        <f t="shared" si="130"/>
        <v>4.8611111109494232E-2</v>
      </c>
      <c r="I3557" s="671">
        <v>5</v>
      </c>
      <c r="J3557" s="671" t="s">
        <v>4467</v>
      </c>
      <c r="K3557" s="671" t="s">
        <v>133</v>
      </c>
      <c r="L3557" s="671" t="s">
        <v>130</v>
      </c>
      <c r="M3557" s="671" t="s">
        <v>8549</v>
      </c>
      <c r="N3557" s="671" t="s">
        <v>103</v>
      </c>
      <c r="O3557" s="671" t="s">
        <v>66</v>
      </c>
      <c r="P3557" s="671" t="s">
        <v>8550</v>
      </c>
      <c r="Q3557" s="671" t="s">
        <v>8551</v>
      </c>
      <c r="R3557" s="671">
        <v>6.43</v>
      </c>
      <c r="S3557" s="671"/>
      <c r="T3557" s="766">
        <f t="shared" si="129"/>
        <v>6.43</v>
      </c>
      <c r="U3557" s="671" t="s">
        <v>84</v>
      </c>
      <c r="V3557" s="671">
        <v>1983</v>
      </c>
      <c r="W3557" s="671" t="s">
        <v>2294</v>
      </c>
      <c r="X3557" s="671"/>
      <c r="Y3557" s="770" t="s">
        <v>6051</v>
      </c>
      <c r="Z3557" s="671">
        <v>100</v>
      </c>
      <c r="AA3557" s="671">
        <v>2015</v>
      </c>
      <c r="AB3557" s="671">
        <v>0</v>
      </c>
      <c r="AC3557" s="671"/>
      <c r="AD3557" s="671" t="s">
        <v>48</v>
      </c>
      <c r="AE3557" s="671" t="s">
        <v>102</v>
      </c>
      <c r="AF3557" s="671"/>
      <c r="AG3557" s="671" t="s">
        <v>9826</v>
      </c>
      <c r="AH3557" s="671"/>
      <c r="AI3557" s="671"/>
      <c r="AJ3557" s="1934"/>
      <c r="AK3557" s="161"/>
      <c r="AL3557" s="69"/>
      <c r="AM3557" s="69"/>
      <c r="AN3557" s="69"/>
      <c r="AO3557" s="69"/>
      <c r="AP3557" s="69"/>
      <c r="AQ3557" s="69"/>
      <c r="AR3557" s="69"/>
      <c r="AS3557" s="69"/>
      <c r="AT3557" s="69"/>
      <c r="AU3557" s="69"/>
      <c r="AV3557" s="69"/>
      <c r="AW3557" s="69"/>
      <c r="AX3557" s="69"/>
      <c r="AY3557" s="69"/>
      <c r="AZ3557" s="69"/>
      <c r="BA3557" s="69"/>
      <c r="BB3557" s="69"/>
      <c r="BC3557" s="69"/>
      <c r="BD3557" s="69"/>
      <c r="BE3557" s="69"/>
      <c r="BF3557" s="69"/>
      <c r="BG3557" s="69"/>
      <c r="BH3557" s="69"/>
      <c r="BI3557" s="69"/>
      <c r="BJ3557" s="69"/>
      <c r="BK3557" s="69"/>
      <c r="BL3557" s="69"/>
      <c r="BM3557" s="69"/>
      <c r="BN3557" s="69"/>
      <c r="BO3557" s="69"/>
      <c r="BP3557" s="69"/>
      <c r="BQ3557" s="69"/>
      <c r="BR3557" s="69"/>
      <c r="BS3557" s="69"/>
      <c r="BT3557" s="69"/>
      <c r="BU3557" s="69"/>
      <c r="BV3557" s="69"/>
      <c r="BW3557" s="69"/>
      <c r="BX3557" s="69"/>
      <c r="BY3557" s="69"/>
      <c r="BZ3557" s="69"/>
      <c r="CA3557" s="69"/>
      <c r="CB3557" s="69"/>
      <c r="CC3557" s="69"/>
      <c r="CD3557" s="69"/>
      <c r="CE3557" s="69"/>
      <c r="CF3557" s="69"/>
      <c r="CG3557" s="69"/>
      <c r="CH3557" s="69"/>
      <c r="CI3557" s="69"/>
      <c r="CJ3557" s="69"/>
      <c r="CK3557" s="69"/>
      <c r="CL3557" s="69"/>
      <c r="CM3557" s="69"/>
      <c r="CN3557" s="69"/>
      <c r="CO3557" s="69"/>
      <c r="CP3557" s="69"/>
      <c r="CQ3557" s="69"/>
      <c r="CR3557" s="69"/>
      <c r="CS3557" s="69"/>
      <c r="CT3557" s="69"/>
      <c r="CU3557" s="69"/>
      <c r="CV3557" s="69"/>
      <c r="CW3557" s="69"/>
      <c r="CX3557" s="69"/>
      <c r="CY3557" s="69"/>
      <c r="CZ3557" s="69"/>
      <c r="DA3557" s="69"/>
      <c r="DB3557" s="69"/>
      <c r="DC3557" s="69"/>
      <c r="DD3557" s="69"/>
      <c r="DE3557" s="69"/>
      <c r="DF3557" s="69"/>
      <c r="DG3557" s="69"/>
      <c r="DH3557" s="69"/>
      <c r="DI3557" s="69"/>
    </row>
    <row r="3558" spans="1:113" s="75" customFormat="1" ht="204" hidden="1" x14ac:dyDescent="0.2">
      <c r="A3558" s="671" t="s">
        <v>7617</v>
      </c>
      <c r="B3558" s="671" t="s">
        <v>116</v>
      </c>
      <c r="C3558" s="671" t="s">
        <v>36</v>
      </c>
      <c r="D3558" s="630">
        <v>41879</v>
      </c>
      <c r="E3558" s="764">
        <v>0.22430555555555556</v>
      </c>
      <c r="F3558" s="763">
        <v>41879</v>
      </c>
      <c r="G3558" s="764">
        <v>0.22430555555555556</v>
      </c>
      <c r="H3558" s="765">
        <f t="shared" si="130"/>
        <v>0</v>
      </c>
      <c r="I3558" s="671">
        <v>30</v>
      </c>
      <c r="J3558" s="671" t="s">
        <v>1643</v>
      </c>
      <c r="K3558" s="671" t="s">
        <v>132</v>
      </c>
      <c r="L3558" s="671" t="s">
        <v>130</v>
      </c>
      <c r="M3558" s="671" t="s">
        <v>7830</v>
      </c>
      <c r="N3558" s="671">
        <v>110</v>
      </c>
      <c r="O3558" s="671" t="s">
        <v>66</v>
      </c>
      <c r="P3558" s="671" t="s">
        <v>8552</v>
      </c>
      <c r="Q3558" s="671" t="s">
        <v>8553</v>
      </c>
      <c r="R3558" s="671"/>
      <c r="S3558" s="671">
        <v>8.77</v>
      </c>
      <c r="T3558" s="766">
        <f t="shared" si="129"/>
        <v>8.77</v>
      </c>
      <c r="U3558" s="671" t="s">
        <v>75</v>
      </c>
      <c r="V3558" s="671">
        <v>1979</v>
      </c>
      <c r="W3558" s="671" t="s">
        <v>6086</v>
      </c>
      <c r="X3558" s="671"/>
      <c r="Y3558" s="770" t="s">
        <v>2139</v>
      </c>
      <c r="Z3558" s="671">
        <v>100</v>
      </c>
      <c r="AA3558" s="671">
        <v>2015</v>
      </c>
      <c r="AB3558" s="671">
        <v>0</v>
      </c>
      <c r="AC3558" s="671"/>
      <c r="AD3558" s="671" t="s">
        <v>62</v>
      </c>
      <c r="AE3558" s="671" t="s">
        <v>102</v>
      </c>
      <c r="AF3558" s="671"/>
      <c r="AG3558" s="671"/>
      <c r="AH3558" s="671"/>
      <c r="AI3558" s="671"/>
      <c r="AJ3558" s="1934"/>
      <c r="AK3558" s="161"/>
      <c r="AL3558" s="69"/>
      <c r="AM3558" s="69"/>
      <c r="AN3558" s="69"/>
      <c r="AO3558" s="69"/>
      <c r="AP3558" s="69"/>
      <c r="AQ3558" s="69"/>
      <c r="AR3558" s="69"/>
      <c r="AS3558" s="69"/>
      <c r="AT3558" s="69"/>
      <c r="AU3558" s="69"/>
      <c r="AV3558" s="69"/>
      <c r="AW3558" s="69"/>
      <c r="AX3558" s="69"/>
      <c r="AY3558" s="69"/>
      <c r="AZ3558" s="69"/>
      <c r="BA3558" s="69"/>
      <c r="BB3558" s="69"/>
      <c r="BC3558" s="69"/>
      <c r="BD3558" s="69"/>
      <c r="BE3558" s="69"/>
      <c r="BF3558" s="69"/>
      <c r="BG3558" s="69"/>
      <c r="BH3558" s="69"/>
      <c r="BI3558" s="69"/>
      <c r="BJ3558" s="69"/>
      <c r="BK3558" s="69"/>
      <c r="BL3558" s="69"/>
      <c r="BM3558" s="69"/>
      <c r="BN3558" s="69"/>
      <c r="BO3558" s="69"/>
      <c r="BP3558" s="69"/>
      <c r="BQ3558" s="69"/>
      <c r="BR3558" s="69"/>
      <c r="BS3558" s="69"/>
      <c r="BT3558" s="69"/>
      <c r="BU3558" s="69"/>
      <c r="BV3558" s="69"/>
      <c r="BW3558" s="69"/>
      <c r="BX3558" s="69"/>
      <c r="BY3558" s="69"/>
      <c r="BZ3558" s="69"/>
      <c r="CA3558" s="69"/>
      <c r="CB3558" s="69"/>
      <c r="CC3558" s="69"/>
      <c r="CD3558" s="69"/>
      <c r="CE3558" s="69"/>
      <c r="CF3558" s="69"/>
      <c r="CG3558" s="69"/>
      <c r="CH3558" s="69"/>
      <c r="CI3558" s="69"/>
      <c r="CJ3558" s="69"/>
      <c r="CK3558" s="69"/>
      <c r="CL3558" s="69"/>
      <c r="CM3558" s="69"/>
      <c r="CN3558" s="69"/>
      <c r="CO3558" s="69"/>
      <c r="CP3558" s="69"/>
      <c r="CQ3558" s="69"/>
      <c r="CR3558" s="69"/>
      <c r="CS3558" s="69"/>
      <c r="CT3558" s="69"/>
      <c r="CU3558" s="69"/>
      <c r="CV3558" s="69"/>
      <c r="CW3558" s="69"/>
      <c r="CX3558" s="69"/>
      <c r="CY3558" s="69"/>
      <c r="CZ3558" s="69"/>
      <c r="DA3558" s="69"/>
      <c r="DB3558" s="69"/>
      <c r="DC3558" s="69"/>
      <c r="DD3558" s="69"/>
      <c r="DE3558" s="69"/>
      <c r="DF3558" s="69"/>
      <c r="DG3558" s="69"/>
      <c r="DH3558" s="69"/>
      <c r="DI3558" s="69"/>
    </row>
    <row r="3559" spans="1:113" s="75" customFormat="1" ht="76.5" hidden="1" x14ac:dyDescent="0.2">
      <c r="A3559" s="671" t="s">
        <v>7617</v>
      </c>
      <c r="B3559" s="807" t="s">
        <v>116</v>
      </c>
      <c r="C3559" s="671" t="s">
        <v>865</v>
      </c>
      <c r="D3559" s="630">
        <v>41879</v>
      </c>
      <c r="E3559" s="764">
        <v>0.86805555555555547</v>
      </c>
      <c r="F3559" s="763">
        <v>41879</v>
      </c>
      <c r="G3559" s="764">
        <v>0.86805555555555547</v>
      </c>
      <c r="H3559" s="765">
        <f t="shared" si="130"/>
        <v>0</v>
      </c>
      <c r="I3559" s="671">
        <v>34</v>
      </c>
      <c r="J3559" s="671" t="s">
        <v>183</v>
      </c>
      <c r="K3559" s="671"/>
      <c r="L3559" s="671" t="s">
        <v>125</v>
      </c>
      <c r="M3559" s="671"/>
      <c r="N3559" s="671">
        <v>35</v>
      </c>
      <c r="O3559" s="671" t="s">
        <v>66</v>
      </c>
      <c r="P3559" s="671" t="s">
        <v>8554</v>
      </c>
      <c r="Q3559" s="671" t="s">
        <v>8555</v>
      </c>
      <c r="R3559" s="671">
        <v>6.36</v>
      </c>
      <c r="S3559" s="671">
        <v>0.59</v>
      </c>
      <c r="T3559" s="766">
        <f t="shared" si="129"/>
        <v>6.95</v>
      </c>
      <c r="U3559" s="671" t="s">
        <v>75</v>
      </c>
      <c r="V3559" s="671"/>
      <c r="W3559" s="671"/>
      <c r="X3559" s="671"/>
      <c r="Y3559" s="671"/>
      <c r="Z3559" s="671"/>
      <c r="AA3559" s="671"/>
      <c r="AB3559" s="671"/>
      <c r="AC3559" s="671"/>
      <c r="AD3559" s="671" t="s">
        <v>55</v>
      </c>
      <c r="AE3559" s="671" t="s">
        <v>102</v>
      </c>
      <c r="AF3559" s="671"/>
      <c r="AG3559" s="671"/>
      <c r="AH3559" s="671"/>
      <c r="AI3559" s="671"/>
      <c r="AJ3559" s="671"/>
      <c r="AK3559" s="161"/>
      <c r="AL3559" s="69"/>
      <c r="AM3559" s="69"/>
      <c r="AN3559" s="69"/>
      <c r="AO3559" s="69"/>
      <c r="AP3559" s="69"/>
      <c r="AQ3559" s="69"/>
      <c r="AR3559" s="69"/>
      <c r="AS3559" s="69"/>
      <c r="AT3559" s="69"/>
      <c r="AU3559" s="69"/>
      <c r="AV3559" s="69"/>
      <c r="AW3559" s="69"/>
      <c r="AX3559" s="69"/>
      <c r="AY3559" s="69"/>
      <c r="AZ3559" s="69"/>
      <c r="BA3559" s="69"/>
      <c r="BB3559" s="69"/>
      <c r="BC3559" s="69"/>
      <c r="BD3559" s="69"/>
      <c r="BE3559" s="69"/>
      <c r="BF3559" s="69"/>
      <c r="BG3559" s="69"/>
      <c r="BH3559" s="69"/>
      <c r="BI3559" s="69"/>
      <c r="BJ3559" s="69"/>
      <c r="BK3559" s="69"/>
      <c r="BL3559" s="69"/>
      <c r="BM3559" s="69"/>
      <c r="BN3559" s="69"/>
      <c r="BO3559" s="69"/>
      <c r="BP3559" s="69"/>
      <c r="BQ3559" s="69"/>
      <c r="BR3559" s="69"/>
      <c r="BS3559" s="69"/>
      <c r="BT3559" s="69"/>
      <c r="BU3559" s="69"/>
      <c r="BV3559" s="69"/>
      <c r="BW3559" s="69"/>
      <c r="BX3559" s="69"/>
      <c r="BY3559" s="69"/>
      <c r="BZ3559" s="69"/>
      <c r="CA3559" s="69"/>
      <c r="CB3559" s="69"/>
      <c r="CC3559" s="69"/>
      <c r="CD3559" s="69"/>
      <c r="CE3559" s="69"/>
      <c r="CF3559" s="69"/>
      <c r="CG3559" s="69"/>
      <c r="CH3559" s="69"/>
      <c r="CI3559" s="69"/>
      <c r="CJ3559" s="69"/>
      <c r="CK3559" s="69"/>
      <c r="CL3559" s="69"/>
      <c r="CM3559" s="69"/>
      <c r="CN3559" s="69"/>
      <c r="CO3559" s="69"/>
      <c r="CP3559" s="69"/>
      <c r="CQ3559" s="69"/>
      <c r="CR3559" s="69"/>
      <c r="CS3559" s="69"/>
      <c r="CT3559" s="69"/>
      <c r="CU3559" s="69"/>
      <c r="CV3559" s="69"/>
      <c r="CW3559" s="69"/>
      <c r="CX3559" s="69"/>
      <c r="CY3559" s="69"/>
      <c r="CZ3559" s="69"/>
      <c r="DA3559" s="69"/>
      <c r="DB3559" s="69"/>
      <c r="DC3559" s="69"/>
      <c r="DD3559" s="69"/>
      <c r="DE3559" s="69"/>
      <c r="DF3559" s="69"/>
      <c r="DG3559" s="69"/>
      <c r="DH3559" s="69"/>
      <c r="DI3559" s="69"/>
    </row>
    <row r="3560" spans="1:113" ht="57.75" hidden="1" customHeight="1" x14ac:dyDescent="0.2">
      <c r="A3560" s="64" t="s">
        <v>7617</v>
      </c>
      <c r="B3560" s="77" t="s">
        <v>116</v>
      </c>
      <c r="C3560" s="64" t="s">
        <v>36</v>
      </c>
      <c r="D3560" s="37">
        <v>41880</v>
      </c>
      <c r="E3560" s="500">
        <v>0.24097222222222223</v>
      </c>
      <c r="F3560" s="461">
        <v>41880</v>
      </c>
      <c r="G3560" s="500">
        <v>0.26319444444444445</v>
      </c>
      <c r="H3560" s="210">
        <f t="shared" si="130"/>
        <v>2.2222222221898846E-2</v>
      </c>
      <c r="I3560" s="64">
        <v>18</v>
      </c>
      <c r="J3560" s="64" t="s">
        <v>3883</v>
      </c>
      <c r="K3560" s="64" t="s">
        <v>135</v>
      </c>
      <c r="L3560" s="64" t="s">
        <v>128</v>
      </c>
      <c r="M3560" s="192" t="s">
        <v>8556</v>
      </c>
      <c r="N3560" s="64">
        <v>35</v>
      </c>
      <c r="O3560" s="64" t="s">
        <v>63</v>
      </c>
      <c r="P3560" s="192" t="s">
        <v>8557</v>
      </c>
      <c r="Q3560" s="192" t="s">
        <v>8558</v>
      </c>
      <c r="R3560" s="64">
        <v>6.24</v>
      </c>
      <c r="S3560" s="64"/>
      <c r="T3560" s="135">
        <f t="shared" si="129"/>
        <v>6.24</v>
      </c>
      <c r="U3560" s="64" t="s">
        <v>78</v>
      </c>
      <c r="V3560" s="64">
        <v>1981</v>
      </c>
      <c r="W3560" s="64" t="s">
        <v>9827</v>
      </c>
      <c r="X3560" s="64"/>
      <c r="Y3560" s="461">
        <v>41435</v>
      </c>
      <c r="Z3560" s="64">
        <v>100</v>
      </c>
      <c r="AA3560" s="64">
        <v>2015</v>
      </c>
      <c r="AB3560" s="64">
        <v>0</v>
      </c>
      <c r="AC3560" s="64"/>
      <c r="AD3560" s="64" t="s">
        <v>60</v>
      </c>
      <c r="AE3560" s="64" t="s">
        <v>96</v>
      </c>
      <c r="AF3560" s="64"/>
      <c r="AG3560" s="64" t="s">
        <v>9828</v>
      </c>
      <c r="AH3560" s="161"/>
      <c r="AI3560" s="161"/>
    </row>
    <row r="3561" spans="1:113" ht="57.75" hidden="1" customHeight="1" x14ac:dyDescent="0.2">
      <c r="A3561" s="64" t="s">
        <v>7617</v>
      </c>
      <c r="B3561" s="77" t="s">
        <v>116</v>
      </c>
      <c r="C3561" s="64" t="s">
        <v>36</v>
      </c>
      <c r="D3561" s="37">
        <v>41880</v>
      </c>
      <c r="E3561" s="500">
        <v>0.33611111111111108</v>
      </c>
      <c r="F3561" s="461">
        <v>41880</v>
      </c>
      <c r="G3561" s="500">
        <v>0.33611111111111108</v>
      </c>
      <c r="H3561" s="210">
        <f t="shared" si="130"/>
        <v>0</v>
      </c>
      <c r="I3561" s="64">
        <v>3</v>
      </c>
      <c r="J3561" s="64" t="s">
        <v>146</v>
      </c>
      <c r="K3561" s="64" t="s">
        <v>132</v>
      </c>
      <c r="L3561" s="64" t="s">
        <v>128</v>
      </c>
      <c r="M3561" s="64" t="s">
        <v>2407</v>
      </c>
      <c r="N3561" s="64" t="s">
        <v>103</v>
      </c>
      <c r="O3561" s="64" t="s">
        <v>66</v>
      </c>
      <c r="P3561" s="64" t="s">
        <v>8622</v>
      </c>
      <c r="Q3561" s="64" t="s">
        <v>8623</v>
      </c>
      <c r="R3561" s="64"/>
      <c r="S3561" s="64">
        <v>0.46</v>
      </c>
      <c r="T3561" s="135">
        <f t="shared" si="129"/>
        <v>0.46</v>
      </c>
      <c r="U3561" s="64" t="s">
        <v>75</v>
      </c>
      <c r="V3561" s="64">
        <v>2003</v>
      </c>
      <c r="W3561" s="64" t="s">
        <v>2286</v>
      </c>
      <c r="X3561" s="64"/>
      <c r="Y3561" s="461">
        <v>41542</v>
      </c>
      <c r="Z3561" s="64">
        <v>100</v>
      </c>
      <c r="AA3561" s="459" t="s">
        <v>6034</v>
      </c>
      <c r="AB3561" s="64">
        <v>0</v>
      </c>
      <c r="AC3561" s="64"/>
      <c r="AD3561" s="64" t="s">
        <v>56</v>
      </c>
      <c r="AE3561" s="64" t="s">
        <v>102</v>
      </c>
      <c r="AF3561" s="64"/>
      <c r="AG3561" s="64" t="s">
        <v>9829</v>
      </c>
      <c r="AH3561" s="161"/>
      <c r="AI3561" s="161"/>
    </row>
    <row r="3562" spans="1:113" ht="97.5" hidden="1" customHeight="1" x14ac:dyDescent="0.2">
      <c r="A3562" s="64" t="s">
        <v>7617</v>
      </c>
      <c r="B3562" s="77" t="s">
        <v>116</v>
      </c>
      <c r="C3562" s="64" t="s">
        <v>36</v>
      </c>
      <c r="D3562" s="37">
        <v>41880</v>
      </c>
      <c r="E3562" s="500">
        <v>0.48749999999999999</v>
      </c>
      <c r="F3562" s="461">
        <v>41880</v>
      </c>
      <c r="G3562" s="500">
        <v>0.77916666666666667</v>
      </c>
      <c r="H3562" s="210">
        <f t="shared" si="130"/>
        <v>0.29166666666424135</v>
      </c>
      <c r="I3562" s="64">
        <v>13</v>
      </c>
      <c r="J3562" s="64" t="s">
        <v>178</v>
      </c>
      <c r="K3562" s="64" t="s">
        <v>133</v>
      </c>
      <c r="L3562" s="64" t="s">
        <v>128</v>
      </c>
      <c r="M3562" s="64" t="s">
        <v>8624</v>
      </c>
      <c r="N3562" s="64" t="s">
        <v>103</v>
      </c>
      <c r="O3562" s="64" t="s">
        <v>66</v>
      </c>
      <c r="P3562" s="76" t="s">
        <v>8625</v>
      </c>
      <c r="Q3562" s="74" t="s">
        <v>8626</v>
      </c>
      <c r="R3562" s="192">
        <v>16.190000000000001</v>
      </c>
      <c r="S3562" s="192"/>
      <c r="T3562" s="1765">
        <f t="shared" si="129"/>
        <v>16.190000000000001</v>
      </c>
      <c r="U3562" s="64" t="s">
        <v>75</v>
      </c>
      <c r="V3562" s="64" t="s">
        <v>9830</v>
      </c>
      <c r="W3562" s="64" t="s">
        <v>1536</v>
      </c>
      <c r="X3562" s="64"/>
      <c r="Y3562" s="461" t="s">
        <v>9831</v>
      </c>
      <c r="Z3562" s="64">
        <v>100</v>
      </c>
      <c r="AA3562" s="64">
        <v>2015</v>
      </c>
      <c r="AB3562" s="64">
        <v>0</v>
      </c>
      <c r="AC3562" s="64"/>
      <c r="AD3562" s="64" t="s">
        <v>56</v>
      </c>
      <c r="AE3562" s="64" t="s">
        <v>102</v>
      </c>
      <c r="AF3562" s="64"/>
      <c r="AG3562" s="64"/>
      <c r="AH3562" s="161"/>
      <c r="AI3562" s="161"/>
    </row>
    <row r="3563" spans="1:113" ht="31.5" hidden="1" customHeight="1" x14ac:dyDescent="0.2">
      <c r="A3563" s="64" t="s">
        <v>7617</v>
      </c>
      <c r="B3563" s="77" t="s">
        <v>116</v>
      </c>
      <c r="C3563" s="64" t="s">
        <v>36</v>
      </c>
      <c r="D3563" s="37">
        <v>41880</v>
      </c>
      <c r="E3563" s="500">
        <v>0.54513888888888895</v>
      </c>
      <c r="F3563" s="461">
        <v>41880</v>
      </c>
      <c r="G3563" s="500">
        <v>0.57430555555555551</v>
      </c>
      <c r="H3563" s="210">
        <f t="shared" si="130"/>
        <v>2.9166666667151731E-2</v>
      </c>
      <c r="I3563" s="64">
        <v>4</v>
      </c>
      <c r="J3563" s="64" t="s">
        <v>146</v>
      </c>
      <c r="K3563" s="64" t="s">
        <v>133</v>
      </c>
      <c r="L3563" s="64" t="s">
        <v>128</v>
      </c>
      <c r="M3563" s="64" t="s">
        <v>4492</v>
      </c>
      <c r="N3563" s="64" t="s">
        <v>103</v>
      </c>
      <c r="O3563" s="64" t="s">
        <v>66</v>
      </c>
      <c r="P3563" s="76" t="s">
        <v>8627</v>
      </c>
      <c r="Q3563" s="74" t="s">
        <v>8628</v>
      </c>
      <c r="R3563" s="64">
        <v>4.34</v>
      </c>
      <c r="S3563" s="64"/>
      <c r="T3563" s="135">
        <f t="shared" si="129"/>
        <v>4.34</v>
      </c>
      <c r="U3563" s="64" t="s">
        <v>75</v>
      </c>
      <c r="V3563" s="64">
        <v>2004</v>
      </c>
      <c r="W3563" s="64" t="s">
        <v>2286</v>
      </c>
      <c r="X3563" s="64"/>
      <c r="Y3563" s="64" t="s">
        <v>9832</v>
      </c>
      <c r="Z3563" s="64">
        <v>100</v>
      </c>
      <c r="AA3563" s="64">
        <v>2015</v>
      </c>
      <c r="AB3563" s="64">
        <v>0</v>
      </c>
      <c r="AC3563" s="64"/>
      <c r="AD3563" s="64" t="s">
        <v>49</v>
      </c>
      <c r="AE3563" s="64" t="s">
        <v>102</v>
      </c>
      <c r="AF3563" s="64"/>
      <c r="AG3563" s="64" t="s">
        <v>9833</v>
      </c>
      <c r="AH3563" s="161"/>
      <c r="AI3563" s="161"/>
    </row>
    <row r="3564" spans="1:113" ht="31.5" hidden="1" customHeight="1" x14ac:dyDescent="0.2">
      <c r="A3564" s="64" t="s">
        <v>7617</v>
      </c>
      <c r="B3564" s="77" t="s">
        <v>116</v>
      </c>
      <c r="C3564" s="64" t="s">
        <v>865</v>
      </c>
      <c r="D3564" s="37">
        <v>41880</v>
      </c>
      <c r="E3564" s="500">
        <v>0.56180555555555556</v>
      </c>
      <c r="F3564" s="461">
        <v>41880</v>
      </c>
      <c r="G3564" s="500">
        <v>0.58333333333333337</v>
      </c>
      <c r="H3564" s="210">
        <f t="shared" si="130"/>
        <v>2.1527777782466728E-2</v>
      </c>
      <c r="I3564" s="64">
        <v>2</v>
      </c>
      <c r="J3564" s="64" t="s">
        <v>178</v>
      </c>
      <c r="K3564" s="64" t="s">
        <v>133</v>
      </c>
      <c r="L3564" s="64" t="s">
        <v>125</v>
      </c>
      <c r="M3564" s="64" t="s">
        <v>532</v>
      </c>
      <c r="N3564" s="64" t="s">
        <v>103</v>
      </c>
      <c r="O3564" s="64" t="s">
        <v>66</v>
      </c>
      <c r="P3564" s="76" t="s">
        <v>8629</v>
      </c>
      <c r="Q3564" s="74" t="s">
        <v>8630</v>
      </c>
      <c r="R3564" s="64">
        <v>0.16</v>
      </c>
      <c r="S3564" s="64"/>
      <c r="T3564" s="135">
        <f t="shared" si="129"/>
        <v>0.16</v>
      </c>
      <c r="U3564" s="64" t="s">
        <v>75</v>
      </c>
      <c r="V3564" s="64"/>
      <c r="W3564" s="64"/>
      <c r="X3564" s="64"/>
      <c r="Y3564" s="64"/>
      <c r="Z3564" s="64"/>
      <c r="AA3564" s="64"/>
      <c r="AB3564" s="64"/>
      <c r="AC3564" s="64"/>
      <c r="AD3564" s="64" t="s">
        <v>55</v>
      </c>
      <c r="AE3564" s="64" t="s">
        <v>102</v>
      </c>
      <c r="AF3564" s="64"/>
      <c r="AG3564" s="64"/>
      <c r="AH3564" s="161"/>
      <c r="AI3564" s="161"/>
    </row>
    <row r="3565" spans="1:113" ht="78.75" hidden="1" customHeight="1" x14ac:dyDescent="0.2">
      <c r="A3565" s="64" t="s">
        <v>7617</v>
      </c>
      <c r="B3565" s="77" t="s">
        <v>116</v>
      </c>
      <c r="C3565" s="64" t="s">
        <v>36</v>
      </c>
      <c r="D3565" s="37">
        <v>41880</v>
      </c>
      <c r="E3565" s="500">
        <v>0.59722222222222221</v>
      </c>
      <c r="F3565" s="461">
        <v>41880</v>
      </c>
      <c r="G3565" s="500">
        <v>0.80208333333333337</v>
      </c>
      <c r="H3565" s="210">
        <f t="shared" si="130"/>
        <v>0.20486111111677019</v>
      </c>
      <c r="I3565" s="64">
        <v>2</v>
      </c>
      <c r="J3565" s="64" t="s">
        <v>178</v>
      </c>
      <c r="K3565" s="64" t="s">
        <v>134</v>
      </c>
      <c r="L3565" s="64" t="s">
        <v>128</v>
      </c>
      <c r="M3565" s="64" t="s">
        <v>227</v>
      </c>
      <c r="N3565" s="64" t="s">
        <v>103</v>
      </c>
      <c r="O3565" s="64" t="s">
        <v>66</v>
      </c>
      <c r="P3565" s="76" t="s">
        <v>4503</v>
      </c>
      <c r="Q3565" s="74" t="s">
        <v>8631</v>
      </c>
      <c r="R3565" s="64">
        <v>0.59</v>
      </c>
      <c r="S3565" s="64"/>
      <c r="T3565" s="135">
        <f t="shared" si="129"/>
        <v>0.59</v>
      </c>
      <c r="U3565" s="64" t="s">
        <v>75</v>
      </c>
      <c r="V3565" s="64">
        <v>1952</v>
      </c>
      <c r="W3565" s="64" t="s">
        <v>9820</v>
      </c>
      <c r="X3565" s="64"/>
      <c r="Y3565" s="461">
        <v>41859</v>
      </c>
      <c r="Z3565" s="64">
        <v>100</v>
      </c>
      <c r="AA3565" s="64">
        <v>2015</v>
      </c>
      <c r="AB3565" s="64">
        <v>0</v>
      </c>
      <c r="AC3565" s="64"/>
      <c r="AD3565" s="64" t="s">
        <v>56</v>
      </c>
      <c r="AE3565" s="64" t="s">
        <v>102</v>
      </c>
      <c r="AF3565" s="64"/>
      <c r="AG3565" s="64" t="s">
        <v>9821</v>
      </c>
      <c r="AH3565" s="161"/>
      <c r="AI3565" s="161"/>
    </row>
    <row r="3566" spans="1:113" ht="47.25" hidden="1" customHeight="1" x14ac:dyDescent="0.2">
      <c r="A3566" s="64" t="s">
        <v>7617</v>
      </c>
      <c r="B3566" s="77" t="s">
        <v>116</v>
      </c>
      <c r="C3566" s="64" t="s">
        <v>36</v>
      </c>
      <c r="D3566" s="37">
        <v>41880</v>
      </c>
      <c r="E3566" s="500">
        <v>0.6020833333333333</v>
      </c>
      <c r="F3566" s="461">
        <v>41880</v>
      </c>
      <c r="G3566" s="500">
        <v>0.68541666666666667</v>
      </c>
      <c r="H3566" s="210">
        <f t="shared" si="130"/>
        <v>8.3333333335758653E-2</v>
      </c>
      <c r="I3566" s="64">
        <v>2</v>
      </c>
      <c r="J3566" s="64" t="s">
        <v>178</v>
      </c>
      <c r="K3566" s="64" t="s">
        <v>134</v>
      </c>
      <c r="L3566" s="64" t="s">
        <v>128</v>
      </c>
      <c r="M3566" s="64" t="s">
        <v>8632</v>
      </c>
      <c r="N3566" s="64" t="s">
        <v>103</v>
      </c>
      <c r="O3566" s="64" t="s">
        <v>66</v>
      </c>
      <c r="P3566" s="76" t="s">
        <v>8633</v>
      </c>
      <c r="Q3566" s="74" t="s">
        <v>8634</v>
      </c>
      <c r="R3566" s="64">
        <v>1.92</v>
      </c>
      <c r="S3566" s="64"/>
      <c r="T3566" s="135">
        <f t="shared" si="129"/>
        <v>1.92</v>
      </c>
      <c r="U3566" s="64" t="s">
        <v>75</v>
      </c>
      <c r="V3566" s="64">
        <v>1979</v>
      </c>
      <c r="W3566" s="64" t="s">
        <v>6105</v>
      </c>
      <c r="X3566" s="64"/>
      <c r="Y3566" s="461">
        <v>41060</v>
      </c>
      <c r="Z3566" s="64">
        <v>100</v>
      </c>
      <c r="AA3566" s="64">
        <v>2015</v>
      </c>
      <c r="AB3566" s="64">
        <v>0</v>
      </c>
      <c r="AC3566" s="64"/>
      <c r="AD3566" s="64" t="s">
        <v>56</v>
      </c>
      <c r="AE3566" s="64" t="s">
        <v>102</v>
      </c>
      <c r="AF3566" s="64"/>
      <c r="AG3566" s="64" t="s">
        <v>9821</v>
      </c>
      <c r="AH3566" s="161"/>
      <c r="AI3566" s="161"/>
    </row>
    <row r="3567" spans="1:113" ht="31.5" hidden="1" customHeight="1" x14ac:dyDescent="0.2">
      <c r="A3567" s="64" t="s">
        <v>7617</v>
      </c>
      <c r="B3567" s="77" t="s">
        <v>116</v>
      </c>
      <c r="C3567" s="64" t="s">
        <v>36</v>
      </c>
      <c r="D3567" s="37">
        <v>41880</v>
      </c>
      <c r="E3567" s="500">
        <v>0.59722222222222221</v>
      </c>
      <c r="F3567" s="461">
        <v>41880</v>
      </c>
      <c r="G3567" s="500">
        <v>0.60972222222222217</v>
      </c>
      <c r="H3567" s="210">
        <f t="shared" si="130"/>
        <v>1.2500000004365575E-2</v>
      </c>
      <c r="I3567" s="64">
        <v>29</v>
      </c>
      <c r="J3567" s="64" t="s">
        <v>178</v>
      </c>
      <c r="K3567" s="64" t="s">
        <v>133</v>
      </c>
      <c r="L3567" s="64" t="s">
        <v>128</v>
      </c>
      <c r="M3567" s="64" t="s">
        <v>8635</v>
      </c>
      <c r="N3567" s="64">
        <v>35</v>
      </c>
      <c r="O3567" s="64" t="s">
        <v>66</v>
      </c>
      <c r="P3567" s="76" t="s">
        <v>8636</v>
      </c>
      <c r="Q3567" s="74" t="s">
        <v>8630</v>
      </c>
      <c r="R3567" s="64">
        <v>3.18</v>
      </c>
      <c r="S3567" s="64"/>
      <c r="T3567" s="135">
        <f t="shared" si="129"/>
        <v>3.18</v>
      </c>
      <c r="U3567" s="64" t="s">
        <v>75</v>
      </c>
      <c r="V3567" s="64">
        <v>1966</v>
      </c>
      <c r="W3567" s="64" t="s">
        <v>1536</v>
      </c>
      <c r="X3567" s="64"/>
      <c r="Y3567" s="461">
        <v>41483</v>
      </c>
      <c r="Z3567" s="64">
        <v>100</v>
      </c>
      <c r="AA3567" s="64">
        <v>2015</v>
      </c>
      <c r="AB3567" s="64">
        <v>0</v>
      </c>
      <c r="AC3567" s="64"/>
      <c r="AD3567" s="64" t="s">
        <v>61</v>
      </c>
      <c r="AE3567" s="64" t="s">
        <v>102</v>
      </c>
      <c r="AF3567" s="64"/>
      <c r="AG3567" s="64" t="s">
        <v>9822</v>
      </c>
      <c r="AH3567" s="161"/>
      <c r="AI3567" s="161"/>
    </row>
    <row r="3568" spans="1:113" ht="31.5" hidden="1" customHeight="1" x14ac:dyDescent="0.2">
      <c r="A3568" s="64" t="s">
        <v>7617</v>
      </c>
      <c r="B3568" s="77" t="s">
        <v>116</v>
      </c>
      <c r="C3568" s="64" t="s">
        <v>36</v>
      </c>
      <c r="D3568" s="37">
        <v>41880</v>
      </c>
      <c r="E3568" s="500">
        <v>0.61597222222222225</v>
      </c>
      <c r="F3568" s="461">
        <v>41880</v>
      </c>
      <c r="G3568" s="500">
        <v>0.85069444444444453</v>
      </c>
      <c r="H3568" s="210">
        <f t="shared" si="130"/>
        <v>0.23472222222335404</v>
      </c>
      <c r="I3568" s="64">
        <v>5</v>
      </c>
      <c r="J3568" s="64" t="s">
        <v>178</v>
      </c>
      <c r="K3568" s="64" t="s">
        <v>134</v>
      </c>
      <c r="L3568" s="64" t="s">
        <v>128</v>
      </c>
      <c r="M3568" s="64" t="s">
        <v>301</v>
      </c>
      <c r="N3568" s="64" t="s">
        <v>103</v>
      </c>
      <c r="O3568" s="64" t="s">
        <v>66</v>
      </c>
      <c r="P3568" s="76" t="s">
        <v>4751</v>
      </c>
      <c r="Q3568" s="74" t="s">
        <v>8637</v>
      </c>
      <c r="R3568" s="64">
        <v>3.82</v>
      </c>
      <c r="S3568" s="64"/>
      <c r="T3568" s="135">
        <f t="shared" si="129"/>
        <v>3.82</v>
      </c>
      <c r="U3568" s="64" t="s">
        <v>75</v>
      </c>
      <c r="V3568" s="64">
        <v>1949</v>
      </c>
      <c r="W3568" s="64" t="s">
        <v>9820</v>
      </c>
      <c r="X3568" s="64"/>
      <c r="Y3568" s="461">
        <v>41828</v>
      </c>
      <c r="Z3568" s="64">
        <v>100</v>
      </c>
      <c r="AA3568" s="64">
        <v>2015</v>
      </c>
      <c r="AB3568" s="64">
        <v>0</v>
      </c>
      <c r="AC3568" s="64"/>
      <c r="AD3568" s="64" t="s">
        <v>56</v>
      </c>
      <c r="AE3568" s="64" t="s">
        <v>102</v>
      </c>
      <c r="AF3568" s="64"/>
      <c r="AG3568" s="64" t="s">
        <v>9821</v>
      </c>
      <c r="AH3568" s="161"/>
      <c r="AI3568" s="161"/>
    </row>
    <row r="3569" spans="1:36" ht="31.5" hidden="1" customHeight="1" x14ac:dyDescent="0.2">
      <c r="A3569" s="64" t="s">
        <v>7617</v>
      </c>
      <c r="B3569" s="77" t="s">
        <v>116</v>
      </c>
      <c r="C3569" s="64" t="s">
        <v>36</v>
      </c>
      <c r="D3569" s="37">
        <v>41880</v>
      </c>
      <c r="E3569" s="500">
        <v>0.63194444444444442</v>
      </c>
      <c r="F3569" s="461">
        <v>41880</v>
      </c>
      <c r="G3569" s="500">
        <v>0.73263888888888884</v>
      </c>
      <c r="H3569" s="210">
        <f t="shared" si="130"/>
        <v>0.10069444444525288</v>
      </c>
      <c r="I3569" s="64">
        <v>3</v>
      </c>
      <c r="J3569" s="64" t="s">
        <v>178</v>
      </c>
      <c r="K3569" s="64" t="s">
        <v>134</v>
      </c>
      <c r="L3569" s="64" t="s">
        <v>128</v>
      </c>
      <c r="M3569" s="64" t="s">
        <v>285</v>
      </c>
      <c r="N3569" s="64" t="s">
        <v>103</v>
      </c>
      <c r="O3569" s="64" t="s">
        <v>66</v>
      </c>
      <c r="P3569" s="76" t="s">
        <v>8638</v>
      </c>
      <c r="Q3569" s="74" t="s">
        <v>8639</v>
      </c>
      <c r="R3569" s="64">
        <v>5.7</v>
      </c>
      <c r="S3569" s="64"/>
      <c r="T3569" s="135">
        <f t="shared" si="129"/>
        <v>5.7</v>
      </c>
      <c r="U3569" s="515" t="s">
        <v>75</v>
      </c>
      <c r="V3569" s="515">
        <v>1978</v>
      </c>
      <c r="W3569" s="515" t="s">
        <v>9823</v>
      </c>
      <c r="X3569" s="515"/>
      <c r="Y3569" s="1849">
        <v>41842</v>
      </c>
      <c r="Z3569" s="515">
        <v>100</v>
      </c>
      <c r="AA3569" s="515">
        <v>2015</v>
      </c>
      <c r="AB3569" s="515">
        <v>0</v>
      </c>
      <c r="AC3569" s="560"/>
      <c r="AD3569" s="154" t="s">
        <v>56</v>
      </c>
      <c r="AE3569" s="154" t="s">
        <v>102</v>
      </c>
      <c r="AF3569" s="154"/>
      <c r="AG3569" s="64" t="s">
        <v>9824</v>
      </c>
      <c r="AH3569" s="161"/>
      <c r="AI3569" s="161"/>
    </row>
    <row r="3570" spans="1:36" ht="31.5" hidden="1" customHeight="1" x14ac:dyDescent="0.2">
      <c r="A3570" s="64" t="s">
        <v>7617</v>
      </c>
      <c r="B3570" s="77" t="s">
        <v>116</v>
      </c>
      <c r="C3570" s="64" t="s">
        <v>36</v>
      </c>
      <c r="D3570" s="37">
        <v>41880</v>
      </c>
      <c r="E3570" s="500">
        <v>0.64236111111111105</v>
      </c>
      <c r="F3570" s="461">
        <v>41880</v>
      </c>
      <c r="G3570" s="500">
        <v>0.86111111111111116</v>
      </c>
      <c r="H3570" s="210">
        <f t="shared" si="130"/>
        <v>0.21875</v>
      </c>
      <c r="I3570" s="64">
        <v>12</v>
      </c>
      <c r="J3570" s="64" t="s">
        <v>178</v>
      </c>
      <c r="K3570" s="64" t="s">
        <v>134</v>
      </c>
      <c r="L3570" s="64" t="s">
        <v>128</v>
      </c>
      <c r="M3570" s="64" t="s">
        <v>5106</v>
      </c>
      <c r="N3570" s="64" t="s">
        <v>103</v>
      </c>
      <c r="O3570" s="64" t="s">
        <v>66</v>
      </c>
      <c r="P3570" s="76" t="s">
        <v>8640</v>
      </c>
      <c r="Q3570" s="74" t="s">
        <v>8639</v>
      </c>
      <c r="R3570" s="64">
        <v>7.56</v>
      </c>
      <c r="S3570" s="64"/>
      <c r="T3570" s="135">
        <f t="shared" si="129"/>
        <v>7.56</v>
      </c>
      <c r="U3570" s="64" t="s">
        <v>75</v>
      </c>
      <c r="V3570" s="64">
        <v>1993</v>
      </c>
      <c r="W3570" s="64" t="s">
        <v>6105</v>
      </c>
      <c r="X3570" s="64"/>
      <c r="Y3570" s="461">
        <v>41460</v>
      </c>
      <c r="Z3570" s="64">
        <v>100</v>
      </c>
      <c r="AA3570" s="64">
        <v>2015</v>
      </c>
      <c r="AB3570" s="64">
        <v>0</v>
      </c>
      <c r="AC3570" s="64"/>
      <c r="AD3570" s="64" t="s">
        <v>56</v>
      </c>
      <c r="AE3570" s="64" t="s">
        <v>102</v>
      </c>
      <c r="AF3570" s="64"/>
      <c r="AG3570" s="64" t="s">
        <v>9825</v>
      </c>
      <c r="AH3570" s="161"/>
      <c r="AI3570" s="161"/>
    </row>
    <row r="3571" spans="1:36" ht="31.5" hidden="1" customHeight="1" x14ac:dyDescent="0.2">
      <c r="A3571" s="64" t="s">
        <v>7617</v>
      </c>
      <c r="B3571" s="77" t="s">
        <v>116</v>
      </c>
      <c r="C3571" s="64" t="s">
        <v>36</v>
      </c>
      <c r="D3571" s="37">
        <v>41880</v>
      </c>
      <c r="E3571" s="500">
        <v>0.64027777777777783</v>
      </c>
      <c r="F3571" s="461">
        <v>41880</v>
      </c>
      <c r="G3571" s="500">
        <v>0.6875</v>
      </c>
      <c r="H3571" s="210">
        <f t="shared" si="130"/>
        <v>4.7222222223354038E-2</v>
      </c>
      <c r="I3571" s="64">
        <v>4</v>
      </c>
      <c r="J3571" s="64" t="s">
        <v>178</v>
      </c>
      <c r="K3571" s="64" t="s">
        <v>133</v>
      </c>
      <c r="L3571" s="64" t="s">
        <v>128</v>
      </c>
      <c r="M3571" s="64" t="s">
        <v>1636</v>
      </c>
      <c r="N3571" s="64" t="s">
        <v>103</v>
      </c>
      <c r="O3571" s="64" t="s">
        <v>66</v>
      </c>
      <c r="P3571" s="76" t="s">
        <v>8641</v>
      </c>
      <c r="Q3571" s="74" t="s">
        <v>8642</v>
      </c>
      <c r="R3571" s="64">
        <v>1.22</v>
      </c>
      <c r="S3571" s="64"/>
      <c r="T3571" s="135">
        <f t="shared" si="129"/>
        <v>1.22</v>
      </c>
      <c r="U3571" s="64" t="s">
        <v>75</v>
      </c>
      <c r="V3571" s="64">
        <v>1994</v>
      </c>
      <c r="W3571" s="64" t="s">
        <v>2286</v>
      </c>
      <c r="X3571" s="64"/>
      <c r="Y3571" s="459" t="s">
        <v>2671</v>
      </c>
      <c r="Z3571" s="64">
        <v>100</v>
      </c>
      <c r="AA3571" s="64">
        <v>2015</v>
      </c>
      <c r="AB3571" s="64">
        <v>0</v>
      </c>
      <c r="AC3571" s="64"/>
      <c r="AD3571" s="64" t="s">
        <v>56</v>
      </c>
      <c r="AE3571" s="64" t="s">
        <v>102</v>
      </c>
      <c r="AF3571" s="64"/>
      <c r="AG3571" s="64"/>
      <c r="AH3571" s="161"/>
      <c r="AI3571" s="161"/>
    </row>
    <row r="3572" spans="1:36" ht="31.5" hidden="1" customHeight="1" x14ac:dyDescent="0.2">
      <c r="A3572" s="64" t="s">
        <v>7617</v>
      </c>
      <c r="B3572" s="64" t="s">
        <v>116</v>
      </c>
      <c r="C3572" s="64" t="s">
        <v>36</v>
      </c>
      <c r="D3572" s="37">
        <v>41880</v>
      </c>
      <c r="E3572" s="500">
        <v>0.66875000000000007</v>
      </c>
      <c r="F3572" s="461">
        <v>41880</v>
      </c>
      <c r="G3572" s="500">
        <v>0.72083333333333333</v>
      </c>
      <c r="H3572" s="210">
        <f t="shared" si="130"/>
        <v>5.2083333335758653E-2</v>
      </c>
      <c r="I3572" s="64">
        <v>79</v>
      </c>
      <c r="J3572" s="64" t="s">
        <v>146</v>
      </c>
      <c r="K3572" s="64" t="s">
        <v>134</v>
      </c>
      <c r="L3572" s="64" t="s">
        <v>128</v>
      </c>
      <c r="M3572" s="64" t="s">
        <v>8643</v>
      </c>
      <c r="N3572" s="64">
        <v>35</v>
      </c>
      <c r="O3572" s="64" t="s">
        <v>66</v>
      </c>
      <c r="P3572" s="76" t="s">
        <v>8644</v>
      </c>
      <c r="Q3572" s="74" t="s">
        <v>8645</v>
      </c>
      <c r="R3572" s="64">
        <v>27.23</v>
      </c>
      <c r="S3572" s="64">
        <v>6.06</v>
      </c>
      <c r="T3572" s="135">
        <f t="shared" si="129"/>
        <v>33.29</v>
      </c>
      <c r="U3572" s="64" t="s">
        <v>73</v>
      </c>
      <c r="V3572" s="64">
        <v>1986</v>
      </c>
      <c r="W3572" s="64" t="s">
        <v>6071</v>
      </c>
      <c r="X3572" s="64"/>
      <c r="Y3572" s="459" t="s">
        <v>9813</v>
      </c>
      <c r="Z3572" s="64">
        <v>100</v>
      </c>
      <c r="AA3572" s="64">
        <v>2015</v>
      </c>
      <c r="AB3572" s="64">
        <v>0</v>
      </c>
      <c r="AC3572" s="77"/>
      <c r="AD3572" s="64" t="s">
        <v>60</v>
      </c>
      <c r="AE3572" s="64" t="s">
        <v>101</v>
      </c>
      <c r="AF3572" s="77"/>
      <c r="AG3572" s="64" t="s">
        <v>9814</v>
      </c>
      <c r="AH3572" s="161"/>
      <c r="AI3572" s="161"/>
    </row>
    <row r="3573" spans="1:36" ht="15" hidden="1" customHeight="1" x14ac:dyDescent="0.2">
      <c r="A3573" s="64" t="s">
        <v>7617</v>
      </c>
      <c r="B3573" s="64" t="s">
        <v>116</v>
      </c>
      <c r="C3573" s="64" t="s">
        <v>36</v>
      </c>
      <c r="D3573" s="37">
        <v>41880</v>
      </c>
      <c r="E3573" s="500">
        <v>0.67499999999999993</v>
      </c>
      <c r="F3573" s="461">
        <v>41880</v>
      </c>
      <c r="G3573" s="500">
        <v>0.71597222222222223</v>
      </c>
      <c r="H3573" s="210">
        <f t="shared" si="130"/>
        <v>4.0972222217533272E-2</v>
      </c>
      <c r="I3573" s="64">
        <v>6</v>
      </c>
      <c r="J3573" s="64" t="s">
        <v>146</v>
      </c>
      <c r="K3573" s="64" t="s">
        <v>133</v>
      </c>
      <c r="L3573" s="161" t="s">
        <v>125</v>
      </c>
      <c r="M3573" s="1235" t="s">
        <v>301</v>
      </c>
      <c r="N3573" s="1235" t="s">
        <v>103</v>
      </c>
      <c r="O3573" s="1235" t="s">
        <v>66</v>
      </c>
      <c r="P3573" s="1253" t="s">
        <v>8646</v>
      </c>
      <c r="Q3573" s="1284" t="s">
        <v>8647</v>
      </c>
      <c r="R3573" s="1235">
        <v>2.57</v>
      </c>
      <c r="S3573" s="1235"/>
      <c r="T3573" s="1368">
        <f t="shared" si="129"/>
        <v>2.57</v>
      </c>
      <c r="U3573" s="64" t="s">
        <v>75</v>
      </c>
      <c r="V3573" s="64">
        <v>1971</v>
      </c>
      <c r="W3573" s="64" t="s">
        <v>171</v>
      </c>
      <c r="X3573" s="64"/>
      <c r="Y3573" s="459" t="s">
        <v>6051</v>
      </c>
      <c r="Z3573" s="64">
        <v>100</v>
      </c>
      <c r="AA3573" s="64">
        <v>2015</v>
      </c>
      <c r="AB3573" s="64">
        <v>0</v>
      </c>
      <c r="AC3573" s="64"/>
      <c r="AD3573" s="64" t="s">
        <v>55</v>
      </c>
      <c r="AE3573" s="64" t="s">
        <v>102</v>
      </c>
      <c r="AF3573" s="64"/>
      <c r="AG3573" s="64"/>
      <c r="AH3573" s="161"/>
      <c r="AI3573" s="161"/>
    </row>
    <row r="3574" spans="1:36" ht="15" hidden="1" customHeight="1" x14ac:dyDescent="0.2">
      <c r="A3574" s="64" t="s">
        <v>7617</v>
      </c>
      <c r="B3574" s="64" t="s">
        <v>116</v>
      </c>
      <c r="C3574" s="64" t="s">
        <v>36</v>
      </c>
      <c r="D3574" s="37">
        <v>41880</v>
      </c>
      <c r="E3574" s="500">
        <v>0.71875</v>
      </c>
      <c r="F3574" s="461">
        <v>41880</v>
      </c>
      <c r="G3574" s="500">
        <v>0.74305555555555547</v>
      </c>
      <c r="H3574" s="210">
        <f t="shared" si="130"/>
        <v>2.4305555554747116E-2</v>
      </c>
      <c r="I3574" s="64">
        <v>15</v>
      </c>
      <c r="J3574" s="64" t="s">
        <v>178</v>
      </c>
      <c r="K3574" s="64" t="s">
        <v>133</v>
      </c>
      <c r="L3574" s="64" t="s">
        <v>128</v>
      </c>
      <c r="M3574" s="64" t="s">
        <v>7652</v>
      </c>
      <c r="N3574" s="64" t="s">
        <v>103</v>
      </c>
      <c r="O3574" s="64" t="s">
        <v>66</v>
      </c>
      <c r="P3574" s="76" t="s">
        <v>8648</v>
      </c>
      <c r="Q3574" s="74" t="s">
        <v>8649</v>
      </c>
      <c r="R3574" s="64">
        <v>30.86</v>
      </c>
      <c r="S3574" s="64"/>
      <c r="T3574" s="135">
        <f t="shared" si="129"/>
        <v>30.86</v>
      </c>
      <c r="U3574" s="64" t="s">
        <v>75</v>
      </c>
      <c r="V3574" s="64">
        <v>1983</v>
      </c>
      <c r="W3574" s="64" t="s">
        <v>2286</v>
      </c>
      <c r="X3574" s="64"/>
      <c r="Y3574" s="459" t="s">
        <v>9815</v>
      </c>
      <c r="Z3574" s="64">
        <v>100</v>
      </c>
      <c r="AA3574" s="64">
        <v>2015</v>
      </c>
      <c r="AB3574" s="64">
        <v>0</v>
      </c>
      <c r="AC3574" s="64"/>
      <c r="AD3574" s="64" t="s">
        <v>49</v>
      </c>
      <c r="AE3574" s="64" t="s">
        <v>102</v>
      </c>
      <c r="AF3574" s="64"/>
      <c r="AG3574" s="64" t="s">
        <v>9816</v>
      </c>
      <c r="AH3574" s="161"/>
      <c r="AI3574" s="161"/>
    </row>
    <row r="3575" spans="1:36" ht="15" hidden="1" customHeight="1" x14ac:dyDescent="0.2">
      <c r="A3575" s="64" t="s">
        <v>7617</v>
      </c>
      <c r="B3575" s="64" t="s">
        <v>116</v>
      </c>
      <c r="C3575" s="64" t="s">
        <v>36</v>
      </c>
      <c r="D3575" s="37">
        <v>41880</v>
      </c>
      <c r="E3575" s="500">
        <v>0.77777777777777779</v>
      </c>
      <c r="F3575" s="461">
        <v>41880</v>
      </c>
      <c r="G3575" s="500">
        <v>0.82291666666666663</v>
      </c>
      <c r="H3575" s="210">
        <f t="shared" si="130"/>
        <v>4.5138888883229811E-2</v>
      </c>
      <c r="I3575" s="64">
        <v>2</v>
      </c>
      <c r="J3575" s="64" t="s">
        <v>178</v>
      </c>
      <c r="K3575" s="64" t="s">
        <v>133</v>
      </c>
      <c r="L3575" s="64" t="s">
        <v>128</v>
      </c>
      <c r="M3575" s="64" t="s">
        <v>8650</v>
      </c>
      <c r="N3575" s="64" t="s">
        <v>103</v>
      </c>
      <c r="O3575" s="64" t="s">
        <v>66</v>
      </c>
      <c r="P3575" s="76" t="s">
        <v>8651</v>
      </c>
      <c r="Q3575" s="74" t="s">
        <v>8649</v>
      </c>
      <c r="R3575" s="64">
        <v>7.28</v>
      </c>
      <c r="S3575" s="64"/>
      <c r="T3575" s="135">
        <f t="shared" si="129"/>
        <v>7.28</v>
      </c>
      <c r="U3575" s="64" t="s">
        <v>77</v>
      </c>
      <c r="V3575" s="64"/>
      <c r="W3575" s="64" t="s">
        <v>9817</v>
      </c>
      <c r="X3575" s="64"/>
      <c r="Y3575" s="459" t="s">
        <v>9815</v>
      </c>
      <c r="Z3575" s="64">
        <v>100</v>
      </c>
      <c r="AA3575" s="64">
        <v>2015</v>
      </c>
      <c r="AB3575" s="64">
        <v>0</v>
      </c>
      <c r="AC3575" s="64"/>
      <c r="AD3575" s="64" t="s">
        <v>48</v>
      </c>
      <c r="AE3575" s="64" t="s">
        <v>101</v>
      </c>
      <c r="AF3575" s="64"/>
      <c r="AG3575" s="64" t="s">
        <v>9818</v>
      </c>
      <c r="AH3575" s="161"/>
      <c r="AI3575" s="161"/>
    </row>
    <row r="3576" spans="1:36" ht="15" hidden="1" customHeight="1" x14ac:dyDescent="0.2">
      <c r="A3576" s="64" t="s">
        <v>7617</v>
      </c>
      <c r="B3576" s="64" t="s">
        <v>116</v>
      </c>
      <c r="C3576" s="64" t="s">
        <v>36</v>
      </c>
      <c r="D3576" s="37">
        <v>41880</v>
      </c>
      <c r="E3576" s="500">
        <v>0.93055555555555547</v>
      </c>
      <c r="F3576" s="461">
        <v>41881</v>
      </c>
      <c r="G3576" s="500">
        <v>7.2916666666666671E-2</v>
      </c>
      <c r="H3576" s="210">
        <f t="shared" si="130"/>
        <v>0.14236111110949423</v>
      </c>
      <c r="I3576" s="64">
        <v>5</v>
      </c>
      <c r="J3576" s="64" t="s">
        <v>3883</v>
      </c>
      <c r="K3576" s="64" t="s">
        <v>135</v>
      </c>
      <c r="L3576" s="64" t="s">
        <v>128</v>
      </c>
      <c r="M3576" s="64" t="s">
        <v>8652</v>
      </c>
      <c r="N3576" s="64" t="s">
        <v>103</v>
      </c>
      <c r="O3576" s="64" t="s">
        <v>66</v>
      </c>
      <c r="P3576" s="64" t="s">
        <v>8653</v>
      </c>
      <c r="Q3576" s="64" t="s">
        <v>8654</v>
      </c>
      <c r="R3576" s="64">
        <v>3.19</v>
      </c>
      <c r="S3576" s="64"/>
      <c r="T3576" s="135">
        <f t="shared" si="129"/>
        <v>3.19</v>
      </c>
      <c r="U3576" s="64" t="s">
        <v>75</v>
      </c>
      <c r="V3576" s="64">
        <v>1990</v>
      </c>
      <c r="W3576" s="64" t="s">
        <v>6105</v>
      </c>
      <c r="X3576" s="64"/>
      <c r="Y3576" s="461">
        <v>41477</v>
      </c>
      <c r="Z3576" s="64">
        <v>100</v>
      </c>
      <c r="AA3576" s="64">
        <v>2015</v>
      </c>
      <c r="AB3576" s="64">
        <v>0</v>
      </c>
      <c r="AC3576" s="64"/>
      <c r="AD3576" s="64" t="s">
        <v>61</v>
      </c>
      <c r="AE3576" s="64" t="s">
        <v>102</v>
      </c>
      <c r="AF3576" s="64"/>
      <c r="AG3576" s="64" t="s">
        <v>9819</v>
      </c>
      <c r="AH3576" s="161"/>
      <c r="AI3576" s="161"/>
    </row>
    <row r="3577" spans="1:36" ht="31.5" hidden="1" customHeight="1" x14ac:dyDescent="0.2">
      <c r="A3577" s="64" t="s">
        <v>7617</v>
      </c>
      <c r="B3577" s="64" t="s">
        <v>116</v>
      </c>
      <c r="C3577" s="64" t="s">
        <v>865</v>
      </c>
      <c r="D3577" s="37">
        <v>41881</v>
      </c>
      <c r="E3577" s="500">
        <v>0.51041666666666663</v>
      </c>
      <c r="F3577" s="461">
        <v>41881</v>
      </c>
      <c r="G3577" s="500">
        <v>0.51041666666666663</v>
      </c>
      <c r="H3577" s="210">
        <f t="shared" si="130"/>
        <v>0</v>
      </c>
      <c r="I3577" s="64">
        <v>16</v>
      </c>
      <c r="J3577" s="64" t="s">
        <v>178</v>
      </c>
      <c r="K3577" s="64" t="s">
        <v>134</v>
      </c>
      <c r="L3577" s="64" t="s">
        <v>125</v>
      </c>
      <c r="M3577" s="64" t="s">
        <v>8655</v>
      </c>
      <c r="N3577" s="64" t="s">
        <v>103</v>
      </c>
      <c r="O3577" s="64" t="s">
        <v>66</v>
      </c>
      <c r="P3577" s="64" t="s">
        <v>8656</v>
      </c>
      <c r="Q3577" s="64" t="s">
        <v>8657</v>
      </c>
      <c r="R3577" s="64"/>
      <c r="S3577" s="64">
        <v>1.76</v>
      </c>
      <c r="T3577" s="135">
        <f t="shared" si="129"/>
        <v>1.76</v>
      </c>
      <c r="U3577" s="64" t="s">
        <v>75</v>
      </c>
      <c r="V3577" s="64"/>
      <c r="W3577" s="64"/>
      <c r="X3577" s="64"/>
      <c r="Y3577" s="64"/>
      <c r="Z3577" s="64"/>
      <c r="AA3577" s="64"/>
      <c r="AB3577" s="64"/>
      <c r="AC3577" s="64"/>
      <c r="AD3577" s="64" t="s">
        <v>55</v>
      </c>
      <c r="AE3577" s="64" t="s">
        <v>102</v>
      </c>
      <c r="AF3577" s="64"/>
      <c r="AG3577" s="64" t="s">
        <v>6305</v>
      </c>
      <c r="AH3577" s="161"/>
      <c r="AI3577" s="161"/>
    </row>
    <row r="3578" spans="1:36" ht="31.5" hidden="1" customHeight="1" x14ac:dyDescent="0.2">
      <c r="A3578" s="64" t="s">
        <v>8717</v>
      </c>
      <c r="B3578" s="64" t="s">
        <v>116</v>
      </c>
      <c r="C3578" s="64" t="s">
        <v>865</v>
      </c>
      <c r="D3578" s="37">
        <v>41883</v>
      </c>
      <c r="E3578" s="500">
        <v>0.56944444444444442</v>
      </c>
      <c r="F3578" s="461">
        <v>41883</v>
      </c>
      <c r="G3578" s="500">
        <v>0.91527777777777775</v>
      </c>
      <c r="H3578" s="210">
        <f t="shared" si="130"/>
        <v>0.34583333333284827</v>
      </c>
      <c r="I3578" s="64">
        <v>26</v>
      </c>
      <c r="J3578" s="64" t="s">
        <v>8744</v>
      </c>
      <c r="K3578" s="64" t="s">
        <v>134</v>
      </c>
      <c r="L3578" s="64" t="s">
        <v>125</v>
      </c>
      <c r="M3578" s="64" t="s">
        <v>3745</v>
      </c>
      <c r="N3578" s="64">
        <v>110</v>
      </c>
      <c r="O3578" s="64" t="s">
        <v>66</v>
      </c>
      <c r="P3578" s="64" t="s">
        <v>8745</v>
      </c>
      <c r="Q3578" s="64" t="s">
        <v>8746</v>
      </c>
      <c r="R3578" s="64"/>
      <c r="S3578" s="64">
        <v>8.69</v>
      </c>
      <c r="T3578" s="135">
        <f t="shared" si="129"/>
        <v>8.69</v>
      </c>
      <c r="U3578" s="64" t="s">
        <v>75</v>
      </c>
      <c r="V3578" s="64"/>
      <c r="W3578" s="64"/>
      <c r="X3578" s="64"/>
      <c r="Y3578" s="64"/>
      <c r="Z3578" s="64"/>
      <c r="AA3578" s="64"/>
      <c r="AB3578" s="64"/>
      <c r="AC3578" s="64"/>
      <c r="AD3578" s="64" t="s">
        <v>55</v>
      </c>
      <c r="AE3578" s="64" t="s">
        <v>102</v>
      </c>
      <c r="AF3578" s="64"/>
      <c r="AG3578" s="64" t="s">
        <v>9812</v>
      </c>
      <c r="AH3578" s="161"/>
      <c r="AI3578" s="161"/>
    </row>
    <row r="3579" spans="1:36" ht="31.5" hidden="1" customHeight="1" x14ac:dyDescent="0.2">
      <c r="A3579" s="64" t="s">
        <v>8717</v>
      </c>
      <c r="B3579" s="64" t="s">
        <v>116</v>
      </c>
      <c r="C3579" s="64" t="s">
        <v>865</v>
      </c>
      <c r="D3579" s="37">
        <v>41885</v>
      </c>
      <c r="E3579" s="500">
        <v>0.54722222222222217</v>
      </c>
      <c r="F3579" s="461">
        <v>41885</v>
      </c>
      <c r="G3579" s="500">
        <v>0.54722222222222217</v>
      </c>
      <c r="H3579" s="210">
        <f t="shared" si="130"/>
        <v>0</v>
      </c>
      <c r="I3579" s="64">
        <v>15</v>
      </c>
      <c r="J3579" s="64" t="s">
        <v>3883</v>
      </c>
      <c r="K3579" s="64"/>
      <c r="L3579" s="64" t="s">
        <v>125</v>
      </c>
      <c r="M3579" s="64" t="s">
        <v>8747</v>
      </c>
      <c r="N3579" s="64" t="s">
        <v>103</v>
      </c>
      <c r="O3579" s="64" t="s">
        <v>66</v>
      </c>
      <c r="P3579" s="76" t="s">
        <v>8748</v>
      </c>
      <c r="Q3579" s="1301" t="s">
        <v>8749</v>
      </c>
      <c r="R3579" s="64"/>
      <c r="S3579" s="64">
        <v>3.01</v>
      </c>
      <c r="T3579" s="135">
        <f t="shared" si="129"/>
        <v>3.01</v>
      </c>
      <c r="U3579" s="64" t="s">
        <v>75</v>
      </c>
      <c r="V3579" s="64"/>
      <c r="W3579" s="64"/>
      <c r="X3579" s="64"/>
      <c r="Y3579" s="64"/>
      <c r="Z3579" s="64"/>
      <c r="AA3579" s="64"/>
      <c r="AB3579" s="64"/>
      <c r="AC3579" s="64"/>
      <c r="AD3579" s="64" t="s">
        <v>55</v>
      </c>
      <c r="AE3579" s="64" t="s">
        <v>102</v>
      </c>
      <c r="AF3579" s="64"/>
      <c r="AG3579" s="64"/>
      <c r="AH3579" s="161"/>
      <c r="AI3579" s="161"/>
    </row>
    <row r="3580" spans="1:36" ht="31.5" hidden="1" customHeight="1" x14ac:dyDescent="0.2">
      <c r="A3580" s="64" t="s">
        <v>8717</v>
      </c>
      <c r="B3580" s="64" t="s">
        <v>116</v>
      </c>
      <c r="C3580" s="64" t="s">
        <v>36</v>
      </c>
      <c r="D3580" s="37">
        <v>41886</v>
      </c>
      <c r="E3580" s="500">
        <v>0.23958333333333334</v>
      </c>
      <c r="F3580" s="461">
        <v>41886</v>
      </c>
      <c r="G3580" s="500">
        <v>0.24722222222222223</v>
      </c>
      <c r="H3580" s="210">
        <f t="shared" si="130"/>
        <v>7.6388888846850023E-3</v>
      </c>
      <c r="I3580" s="64">
        <v>139</v>
      </c>
      <c r="J3580" s="64" t="s">
        <v>178</v>
      </c>
      <c r="K3580" s="64" t="s">
        <v>133</v>
      </c>
      <c r="L3580" s="64" t="s">
        <v>130</v>
      </c>
      <c r="M3580" s="64" t="s">
        <v>8750</v>
      </c>
      <c r="N3580" s="64">
        <v>35</v>
      </c>
      <c r="O3580" s="64" t="s">
        <v>63</v>
      </c>
      <c r="P3580" s="64" t="s">
        <v>8751</v>
      </c>
      <c r="Q3580" s="64" t="s">
        <v>8752</v>
      </c>
      <c r="R3580" s="64">
        <v>32.78</v>
      </c>
      <c r="S3580" s="64"/>
      <c r="T3580" s="135">
        <f t="shared" si="129"/>
        <v>32.78</v>
      </c>
      <c r="U3580" s="64" t="s">
        <v>84</v>
      </c>
      <c r="V3580" s="64">
        <v>2011</v>
      </c>
      <c r="W3580" s="64" t="s">
        <v>9809</v>
      </c>
      <c r="X3580" s="64" t="s">
        <v>6422</v>
      </c>
      <c r="Y3580" s="64" t="s">
        <v>9810</v>
      </c>
      <c r="Z3580" s="64">
        <v>100</v>
      </c>
      <c r="AA3580" s="459" t="s">
        <v>2668</v>
      </c>
      <c r="AB3580" s="64">
        <v>0</v>
      </c>
      <c r="AC3580" s="64"/>
      <c r="AD3580" s="64" t="s">
        <v>56</v>
      </c>
      <c r="AE3580" s="64" t="s">
        <v>97</v>
      </c>
      <c r="AF3580" s="64"/>
      <c r="AG3580" s="64" t="s">
        <v>9811</v>
      </c>
      <c r="AH3580" s="161"/>
      <c r="AI3580" s="161"/>
    </row>
    <row r="3581" spans="1:36" s="75" customFormat="1" ht="31.5" hidden="1" customHeight="1" x14ac:dyDescent="0.2">
      <c r="A3581" s="64" t="s">
        <v>8717</v>
      </c>
      <c r="B3581" s="64" t="s">
        <v>116</v>
      </c>
      <c r="C3581" s="64" t="s">
        <v>865</v>
      </c>
      <c r="D3581" s="37">
        <v>41886</v>
      </c>
      <c r="E3581" s="500">
        <v>0.23958333333333334</v>
      </c>
      <c r="F3581" s="461">
        <v>41886</v>
      </c>
      <c r="G3581" s="500">
        <v>0.23958333333333334</v>
      </c>
      <c r="H3581" s="210">
        <f t="shared" si="130"/>
        <v>0</v>
      </c>
      <c r="I3581" s="64">
        <v>13</v>
      </c>
      <c r="J3581" s="64" t="s">
        <v>1643</v>
      </c>
      <c r="K3581" s="64" t="s">
        <v>132</v>
      </c>
      <c r="L3581" s="64" t="s">
        <v>125</v>
      </c>
      <c r="M3581" s="64" t="s">
        <v>8753</v>
      </c>
      <c r="N3581" s="64">
        <v>110</v>
      </c>
      <c r="O3581" s="64" t="s">
        <v>66</v>
      </c>
      <c r="P3581" s="64" t="s">
        <v>8754</v>
      </c>
      <c r="Q3581" s="74" t="s">
        <v>7787</v>
      </c>
      <c r="R3581" s="64">
        <v>1.1599999999999999</v>
      </c>
      <c r="S3581" s="64"/>
      <c r="T3581" s="135">
        <f t="shared" si="129"/>
        <v>1.1599999999999999</v>
      </c>
      <c r="U3581" s="64" t="s">
        <v>75</v>
      </c>
      <c r="V3581" s="64"/>
      <c r="W3581" s="64"/>
      <c r="X3581" s="64"/>
      <c r="Y3581" s="64"/>
      <c r="Z3581" s="64"/>
      <c r="AA3581" s="64"/>
      <c r="AB3581" s="64"/>
      <c r="AC3581" s="64"/>
      <c r="AD3581" s="64" t="s">
        <v>55</v>
      </c>
      <c r="AE3581" s="64" t="s">
        <v>102</v>
      </c>
      <c r="AF3581" s="64"/>
      <c r="AG3581" s="485" t="s">
        <v>9156</v>
      </c>
      <c r="AH3581" s="161"/>
      <c r="AI3581" s="161"/>
      <c r="AJ3581" s="22"/>
    </row>
    <row r="3582" spans="1:36" s="75" customFormat="1" ht="94.5" hidden="1" customHeight="1" x14ac:dyDescent="0.2">
      <c r="A3582" s="64" t="s">
        <v>8717</v>
      </c>
      <c r="B3582" s="77" t="s">
        <v>116</v>
      </c>
      <c r="C3582" s="64" t="s">
        <v>36</v>
      </c>
      <c r="D3582" s="37">
        <v>41887</v>
      </c>
      <c r="E3582" s="500">
        <v>0.42291666666666666</v>
      </c>
      <c r="F3582" s="461">
        <v>41887</v>
      </c>
      <c r="G3582" s="500">
        <v>0.49791666666666662</v>
      </c>
      <c r="H3582" s="210">
        <f t="shared" si="130"/>
        <v>7.4999999997089617E-2</v>
      </c>
      <c r="I3582" s="64">
        <v>2</v>
      </c>
      <c r="J3582" s="64" t="s">
        <v>178</v>
      </c>
      <c r="K3582" s="64" t="s">
        <v>134</v>
      </c>
      <c r="L3582" s="64" t="s">
        <v>128</v>
      </c>
      <c r="M3582" s="64" t="s">
        <v>227</v>
      </c>
      <c r="N3582" s="64" t="s">
        <v>103</v>
      </c>
      <c r="O3582" s="64" t="s">
        <v>66</v>
      </c>
      <c r="P3582" s="76" t="s">
        <v>8802</v>
      </c>
      <c r="Q3582" s="76" t="s">
        <v>8803</v>
      </c>
      <c r="R3582" s="64">
        <v>0.2</v>
      </c>
      <c r="S3582" s="64"/>
      <c r="T3582" s="135">
        <f t="shared" si="129"/>
        <v>0.2</v>
      </c>
      <c r="U3582" s="64" t="s">
        <v>75</v>
      </c>
      <c r="V3582" s="64">
        <v>1952</v>
      </c>
      <c r="W3582" s="64" t="s">
        <v>6378</v>
      </c>
      <c r="X3582" s="64"/>
      <c r="Y3582" s="64" t="s">
        <v>9806</v>
      </c>
      <c r="Z3582" s="64">
        <v>100</v>
      </c>
      <c r="AA3582" s="64">
        <v>2015</v>
      </c>
      <c r="AB3582" s="64">
        <v>0</v>
      </c>
      <c r="AC3582" s="64"/>
      <c r="AD3582" s="64" t="s">
        <v>56</v>
      </c>
      <c r="AE3582" s="64" t="s">
        <v>101</v>
      </c>
      <c r="AF3582" s="64"/>
      <c r="AG3582" s="485"/>
      <c r="AH3582" s="161"/>
      <c r="AI3582" s="161"/>
      <c r="AJ3582" s="161"/>
    </row>
    <row r="3583" spans="1:36" s="75" customFormat="1" ht="31.5" hidden="1" customHeight="1" x14ac:dyDescent="0.2">
      <c r="A3583" s="64" t="s">
        <v>8717</v>
      </c>
      <c r="B3583" s="77" t="s">
        <v>116</v>
      </c>
      <c r="C3583" s="64" t="s">
        <v>865</v>
      </c>
      <c r="D3583" s="37">
        <v>41887</v>
      </c>
      <c r="E3583" s="500">
        <v>0.43611111111111112</v>
      </c>
      <c r="F3583" s="461">
        <v>41887</v>
      </c>
      <c r="G3583" s="500">
        <v>0.43611111111111112</v>
      </c>
      <c r="H3583" s="210">
        <f t="shared" si="130"/>
        <v>0</v>
      </c>
      <c r="I3583" s="64">
        <v>271</v>
      </c>
      <c r="J3583" s="64" t="s">
        <v>8804</v>
      </c>
      <c r="K3583" s="64" t="s">
        <v>132</v>
      </c>
      <c r="L3583" s="64" t="s">
        <v>125</v>
      </c>
      <c r="M3583" s="64" t="s">
        <v>8805</v>
      </c>
      <c r="N3583" s="64">
        <v>110</v>
      </c>
      <c r="O3583" s="64" t="s">
        <v>66</v>
      </c>
      <c r="P3583" s="76" t="s">
        <v>8806</v>
      </c>
      <c r="Q3583" s="64" t="s">
        <v>8807</v>
      </c>
      <c r="R3583" s="64"/>
      <c r="S3583" s="64">
        <v>13.83</v>
      </c>
      <c r="T3583" s="64">
        <v>13.83</v>
      </c>
      <c r="U3583" s="64" t="s">
        <v>75</v>
      </c>
      <c r="V3583" s="64"/>
      <c r="W3583" s="64"/>
      <c r="X3583" s="64"/>
      <c r="Y3583" s="64"/>
      <c r="Z3583" s="64"/>
      <c r="AA3583" s="64"/>
      <c r="AB3583" s="64"/>
      <c r="AC3583" s="64"/>
      <c r="AD3583" s="64" t="s">
        <v>55</v>
      </c>
      <c r="AE3583" s="64" t="s">
        <v>102</v>
      </c>
      <c r="AF3583" s="64"/>
      <c r="AG3583" s="485"/>
      <c r="AH3583" s="161"/>
      <c r="AI3583" s="161"/>
      <c r="AJ3583" s="161"/>
    </row>
    <row r="3584" spans="1:36" ht="31.5" hidden="1" customHeight="1" x14ac:dyDescent="0.2">
      <c r="A3584" s="64" t="s">
        <v>8717</v>
      </c>
      <c r="B3584" s="64" t="s">
        <v>116</v>
      </c>
      <c r="C3584" s="64" t="s">
        <v>36</v>
      </c>
      <c r="D3584" s="37">
        <v>41888</v>
      </c>
      <c r="E3584" s="500">
        <v>0.85555555555555562</v>
      </c>
      <c r="F3584" s="461">
        <v>41888</v>
      </c>
      <c r="G3584" s="500">
        <v>0.85555555555555562</v>
      </c>
      <c r="H3584" s="210">
        <f t="shared" si="130"/>
        <v>0</v>
      </c>
      <c r="I3584" s="64">
        <v>7</v>
      </c>
      <c r="J3584" s="64" t="s">
        <v>1652</v>
      </c>
      <c r="K3584" s="64" t="s">
        <v>132</v>
      </c>
      <c r="L3584" s="64" t="s">
        <v>130</v>
      </c>
      <c r="M3584" s="64" t="s">
        <v>227</v>
      </c>
      <c r="N3584" s="64" t="s">
        <v>103</v>
      </c>
      <c r="O3584" s="64" t="s">
        <v>66</v>
      </c>
      <c r="P3584" s="64" t="s">
        <v>8808</v>
      </c>
      <c r="Q3584" s="64" t="s">
        <v>4948</v>
      </c>
      <c r="R3584" s="64"/>
      <c r="S3584" s="64">
        <v>1.22</v>
      </c>
      <c r="T3584" s="135">
        <f t="shared" ref="T3584:T3594" si="131">SUM(R3584:S3584)</f>
        <v>1.22</v>
      </c>
      <c r="U3584" s="64" t="s">
        <v>75</v>
      </c>
      <c r="V3584" s="64">
        <v>1991</v>
      </c>
      <c r="W3584" s="64" t="s">
        <v>6105</v>
      </c>
      <c r="X3584" s="64"/>
      <c r="Y3584" s="64" t="s">
        <v>9807</v>
      </c>
      <c r="Z3584" s="64">
        <v>100</v>
      </c>
      <c r="AA3584" s="64">
        <v>2015</v>
      </c>
      <c r="AB3584" s="64">
        <v>0</v>
      </c>
      <c r="AC3584" s="64"/>
      <c r="AD3584" s="64" t="s">
        <v>61</v>
      </c>
      <c r="AE3584" s="64" t="s">
        <v>102</v>
      </c>
      <c r="AF3584" s="64"/>
      <c r="AG3584" s="64" t="s">
        <v>9808</v>
      </c>
      <c r="AH3584" s="161"/>
      <c r="AI3584" s="161"/>
      <c r="AJ3584" s="161"/>
    </row>
    <row r="3585" spans="1:36" ht="31.5" hidden="1" customHeight="1" x14ac:dyDescent="0.2">
      <c r="A3585" s="64" t="s">
        <v>8717</v>
      </c>
      <c r="B3585" s="77" t="s">
        <v>116</v>
      </c>
      <c r="C3585" s="64" t="s">
        <v>865</v>
      </c>
      <c r="D3585" s="37">
        <v>41888</v>
      </c>
      <c r="E3585" s="500">
        <v>0.90902777777777777</v>
      </c>
      <c r="F3585" s="461">
        <v>41888</v>
      </c>
      <c r="G3585" s="500">
        <v>0.90902777777777777</v>
      </c>
      <c r="H3585" s="210">
        <f t="shared" si="130"/>
        <v>0</v>
      </c>
      <c r="I3585" s="64">
        <v>273</v>
      </c>
      <c r="J3585" s="64" t="s">
        <v>8321</v>
      </c>
      <c r="K3585" s="64" t="s">
        <v>132</v>
      </c>
      <c r="L3585" s="64" t="s">
        <v>125</v>
      </c>
      <c r="M3585" s="64" t="s">
        <v>8809</v>
      </c>
      <c r="N3585" s="64">
        <v>110</v>
      </c>
      <c r="O3585" s="64" t="s">
        <v>66</v>
      </c>
      <c r="P3585" s="76" t="s">
        <v>8810</v>
      </c>
      <c r="Q3585" s="64" t="s">
        <v>8807</v>
      </c>
      <c r="R3585" s="64"/>
      <c r="S3585" s="64">
        <v>13.81</v>
      </c>
      <c r="T3585" s="135">
        <f t="shared" si="131"/>
        <v>13.81</v>
      </c>
      <c r="U3585" s="64" t="s">
        <v>75</v>
      </c>
      <c r="V3585" s="64"/>
      <c r="W3585" s="64"/>
      <c r="X3585" s="64"/>
      <c r="Y3585" s="64"/>
      <c r="Z3585" s="64"/>
      <c r="AA3585" s="64"/>
      <c r="AB3585" s="64"/>
      <c r="AC3585" s="64"/>
      <c r="AD3585" s="64" t="s">
        <v>55</v>
      </c>
      <c r="AE3585" s="64" t="s">
        <v>102</v>
      </c>
      <c r="AF3585" s="64"/>
      <c r="AG3585" s="64"/>
      <c r="AH3585" s="161"/>
      <c r="AI3585" s="161"/>
      <c r="AJ3585" s="161"/>
    </row>
    <row r="3586" spans="1:36" ht="31.5" hidden="1" customHeight="1" x14ac:dyDescent="0.2">
      <c r="A3586" s="64" t="s">
        <v>8717</v>
      </c>
      <c r="B3586" s="64" t="s">
        <v>116</v>
      </c>
      <c r="C3586" s="64" t="s">
        <v>865</v>
      </c>
      <c r="D3586" s="461">
        <v>41890</v>
      </c>
      <c r="E3586" s="500">
        <v>0.23680555555555557</v>
      </c>
      <c r="F3586" s="461">
        <v>41890</v>
      </c>
      <c r="G3586" s="500">
        <v>0.23680555555555557</v>
      </c>
      <c r="H3586" s="210">
        <f t="shared" si="130"/>
        <v>0</v>
      </c>
      <c r="I3586" s="64">
        <v>53</v>
      </c>
      <c r="J3586" s="64" t="s">
        <v>8875</v>
      </c>
      <c r="K3586" s="64" t="s">
        <v>132</v>
      </c>
      <c r="L3586" s="64" t="s">
        <v>125</v>
      </c>
      <c r="M3586" s="64" t="s">
        <v>8876</v>
      </c>
      <c r="N3586" s="64">
        <v>110</v>
      </c>
      <c r="O3586" s="64" t="s">
        <v>66</v>
      </c>
      <c r="P3586" s="64" t="s">
        <v>8877</v>
      </c>
      <c r="Q3586" s="74" t="s">
        <v>8878</v>
      </c>
      <c r="R3586" s="64"/>
      <c r="S3586" s="64">
        <v>5.64</v>
      </c>
      <c r="T3586" s="135">
        <f t="shared" si="131"/>
        <v>5.64</v>
      </c>
      <c r="U3586" s="64" t="s">
        <v>75</v>
      </c>
      <c r="V3586" s="64"/>
      <c r="W3586" s="64"/>
      <c r="X3586" s="64"/>
      <c r="Y3586" s="64"/>
      <c r="Z3586" s="64"/>
      <c r="AA3586" s="64"/>
      <c r="AB3586" s="64"/>
      <c r="AC3586" s="64"/>
      <c r="AD3586" s="64" t="s">
        <v>55</v>
      </c>
      <c r="AE3586" s="64" t="s">
        <v>102</v>
      </c>
      <c r="AF3586" s="64"/>
      <c r="AG3586" s="64" t="s">
        <v>9156</v>
      </c>
      <c r="AH3586" s="161"/>
      <c r="AI3586" s="161"/>
      <c r="AJ3586" s="161"/>
    </row>
    <row r="3587" spans="1:36" ht="31.5" hidden="1" customHeight="1" x14ac:dyDescent="0.2">
      <c r="A3587" s="64" t="s">
        <v>8717</v>
      </c>
      <c r="B3587" s="64" t="s">
        <v>116</v>
      </c>
      <c r="C3587" s="64" t="s">
        <v>36</v>
      </c>
      <c r="D3587" s="461">
        <v>41890</v>
      </c>
      <c r="E3587" s="500">
        <v>0.34513888888888888</v>
      </c>
      <c r="F3587" s="461">
        <v>41890</v>
      </c>
      <c r="G3587" s="500">
        <v>0.34791666666666665</v>
      </c>
      <c r="H3587" s="210">
        <f t="shared" si="130"/>
        <v>2.7777777795563452E-3</v>
      </c>
      <c r="I3587" s="64">
        <v>11</v>
      </c>
      <c r="J3587" s="64" t="s">
        <v>178</v>
      </c>
      <c r="K3587" s="64" t="s">
        <v>133</v>
      </c>
      <c r="L3587" s="64" t="s">
        <v>130</v>
      </c>
      <c r="M3587" s="64" t="s">
        <v>285</v>
      </c>
      <c r="N3587" s="64" t="s">
        <v>103</v>
      </c>
      <c r="O3587" s="64" t="s">
        <v>66</v>
      </c>
      <c r="P3587" s="64" t="s">
        <v>1647</v>
      </c>
      <c r="Q3587" s="64" t="s">
        <v>8879</v>
      </c>
      <c r="R3587" s="64">
        <v>0.13</v>
      </c>
      <c r="S3587" s="64">
        <v>1.07</v>
      </c>
      <c r="T3587" s="135">
        <f t="shared" si="131"/>
        <v>1.2000000000000002</v>
      </c>
      <c r="U3587" s="64" t="s">
        <v>75</v>
      </c>
      <c r="V3587" s="64">
        <v>1954</v>
      </c>
      <c r="W3587" s="64" t="s">
        <v>1536</v>
      </c>
      <c r="X3587" s="64"/>
      <c r="Y3587" s="64" t="s">
        <v>9804</v>
      </c>
      <c r="Z3587" s="64">
        <v>100</v>
      </c>
      <c r="AA3587" s="459" t="s">
        <v>2668</v>
      </c>
      <c r="AB3587" s="64">
        <v>0</v>
      </c>
      <c r="AC3587" s="64"/>
      <c r="AD3587" s="64" t="s">
        <v>56</v>
      </c>
      <c r="AE3587" s="64" t="s">
        <v>97</v>
      </c>
      <c r="AF3587" s="64"/>
      <c r="AG3587" s="64" t="s">
        <v>9805</v>
      </c>
      <c r="AH3587" s="161"/>
      <c r="AI3587" s="161"/>
      <c r="AJ3587" s="161"/>
    </row>
    <row r="3588" spans="1:36" ht="31.5" hidden="1" customHeight="1" x14ac:dyDescent="0.2">
      <c r="A3588" s="64" t="s">
        <v>8717</v>
      </c>
      <c r="B3588" s="64" t="s">
        <v>116</v>
      </c>
      <c r="C3588" s="64" t="s">
        <v>865</v>
      </c>
      <c r="D3588" s="461">
        <v>41890</v>
      </c>
      <c r="E3588" s="500">
        <v>0.82430555555555562</v>
      </c>
      <c r="F3588" s="461">
        <v>41890</v>
      </c>
      <c r="G3588" s="500">
        <v>0.82430555555555562</v>
      </c>
      <c r="H3588" s="210">
        <f t="shared" si="130"/>
        <v>0</v>
      </c>
      <c r="I3588" s="64">
        <v>17</v>
      </c>
      <c r="J3588" s="64" t="s">
        <v>146</v>
      </c>
      <c r="K3588" s="64" t="s">
        <v>132</v>
      </c>
      <c r="L3588" s="64" t="s">
        <v>125</v>
      </c>
      <c r="M3588" s="64" t="s">
        <v>8880</v>
      </c>
      <c r="N3588" s="64">
        <v>35</v>
      </c>
      <c r="O3588" s="64" t="s">
        <v>66</v>
      </c>
      <c r="P3588" s="64" t="s">
        <v>8881</v>
      </c>
      <c r="Q3588" s="74" t="s">
        <v>8882</v>
      </c>
      <c r="R3588" s="64">
        <v>2.88</v>
      </c>
      <c r="S3588" s="64"/>
      <c r="T3588" s="135">
        <f t="shared" si="131"/>
        <v>2.88</v>
      </c>
      <c r="U3588" s="64" t="s">
        <v>75</v>
      </c>
      <c r="V3588" s="64"/>
      <c r="W3588" s="64"/>
      <c r="X3588" s="64"/>
      <c r="Y3588" s="64"/>
      <c r="Z3588" s="64"/>
      <c r="AA3588" s="64"/>
      <c r="AB3588" s="64"/>
      <c r="AC3588" s="64"/>
      <c r="AD3588" s="64" t="s">
        <v>55</v>
      </c>
      <c r="AE3588" s="64" t="s">
        <v>102</v>
      </c>
      <c r="AF3588" s="64"/>
      <c r="AG3588" s="64" t="s">
        <v>9156</v>
      </c>
      <c r="AH3588" s="161"/>
      <c r="AI3588" s="161"/>
      <c r="AJ3588" s="161"/>
    </row>
    <row r="3589" spans="1:36" ht="95.25" hidden="1" customHeight="1" x14ac:dyDescent="0.2">
      <c r="A3589" s="64" t="s">
        <v>8717</v>
      </c>
      <c r="B3589" s="64" t="s">
        <v>116</v>
      </c>
      <c r="C3589" s="64" t="s">
        <v>36</v>
      </c>
      <c r="D3589" s="461">
        <v>41890</v>
      </c>
      <c r="E3589" s="500">
        <v>0.70138888888888884</v>
      </c>
      <c r="F3589" s="461">
        <v>41890</v>
      </c>
      <c r="G3589" s="500">
        <v>0.70138888888888884</v>
      </c>
      <c r="H3589" s="210">
        <f t="shared" si="130"/>
        <v>0</v>
      </c>
      <c r="I3589" s="64">
        <v>8</v>
      </c>
      <c r="J3589" s="64" t="s">
        <v>146</v>
      </c>
      <c r="K3589" s="64" t="s">
        <v>132</v>
      </c>
      <c r="L3589" s="64" t="s">
        <v>130</v>
      </c>
      <c r="M3589" s="64" t="s">
        <v>8883</v>
      </c>
      <c r="N3589" s="64" t="s">
        <v>103</v>
      </c>
      <c r="O3589" s="64" t="s">
        <v>65</v>
      </c>
      <c r="P3589" s="64" t="s">
        <v>8884</v>
      </c>
      <c r="Q3589" s="76" t="s">
        <v>8885</v>
      </c>
      <c r="R3589" s="64"/>
      <c r="S3589" s="64">
        <v>7.9</v>
      </c>
      <c r="T3589" s="135">
        <f t="shared" si="131"/>
        <v>7.9</v>
      </c>
      <c r="U3589" s="64" t="s">
        <v>73</v>
      </c>
      <c r="V3589" s="64">
        <v>2008</v>
      </c>
      <c r="W3589" s="64"/>
      <c r="X3589" s="64"/>
      <c r="Y3589" s="64" t="s">
        <v>9802</v>
      </c>
      <c r="Z3589" s="64">
        <v>100</v>
      </c>
      <c r="AA3589" s="459" t="s">
        <v>5987</v>
      </c>
      <c r="AB3589" s="64">
        <v>0</v>
      </c>
      <c r="AC3589" s="64"/>
      <c r="AD3589" s="64" t="s">
        <v>56</v>
      </c>
      <c r="AE3589" s="64" t="s">
        <v>102</v>
      </c>
      <c r="AF3589" s="64"/>
      <c r="AG3589" s="64" t="s">
        <v>9803</v>
      </c>
      <c r="AH3589" s="161"/>
      <c r="AI3589" s="161"/>
      <c r="AJ3589" s="161"/>
    </row>
    <row r="3590" spans="1:36" ht="31.5" hidden="1" customHeight="1" x14ac:dyDescent="0.2">
      <c r="A3590" s="64" t="s">
        <v>8717</v>
      </c>
      <c r="B3590" s="64" t="s">
        <v>116</v>
      </c>
      <c r="C3590" s="64" t="s">
        <v>865</v>
      </c>
      <c r="D3590" s="461">
        <v>41891</v>
      </c>
      <c r="E3590" s="500">
        <v>0.25625000000000003</v>
      </c>
      <c r="F3590" s="461">
        <v>41891</v>
      </c>
      <c r="G3590" s="500">
        <v>0.25625000000000003</v>
      </c>
      <c r="H3590" s="210">
        <v>0</v>
      </c>
      <c r="I3590" s="64">
        <v>44</v>
      </c>
      <c r="J3590" s="64"/>
      <c r="K3590" s="64" t="s">
        <v>132</v>
      </c>
      <c r="L3590" s="64" t="s">
        <v>125</v>
      </c>
      <c r="M3590" s="64" t="s">
        <v>8886</v>
      </c>
      <c r="N3590" s="64">
        <v>110</v>
      </c>
      <c r="O3590" s="64" t="s">
        <v>66</v>
      </c>
      <c r="P3590" s="64" t="s">
        <v>8887</v>
      </c>
      <c r="Q3590" s="64" t="s">
        <v>8888</v>
      </c>
      <c r="R3590" s="64">
        <v>14.79</v>
      </c>
      <c r="S3590" s="64"/>
      <c r="T3590" s="135">
        <f t="shared" si="131"/>
        <v>14.79</v>
      </c>
      <c r="U3590" s="64"/>
      <c r="V3590" s="64"/>
      <c r="W3590" s="64"/>
      <c r="X3590" s="64"/>
      <c r="Y3590" s="64"/>
      <c r="Z3590" s="64"/>
      <c r="AA3590" s="64"/>
      <c r="AB3590" s="64"/>
      <c r="AC3590" s="64"/>
      <c r="AD3590" s="64" t="s">
        <v>55</v>
      </c>
      <c r="AE3590" s="64" t="s">
        <v>102</v>
      </c>
      <c r="AF3590" s="64"/>
      <c r="AG3590" s="64"/>
      <c r="AH3590" s="161"/>
      <c r="AI3590" s="161"/>
      <c r="AJ3590" s="161"/>
    </row>
    <row r="3591" spans="1:36" ht="94.5" hidden="1" customHeight="1" x14ac:dyDescent="0.2">
      <c r="A3591" s="64" t="s">
        <v>8717</v>
      </c>
      <c r="B3591" s="77" t="s">
        <v>116</v>
      </c>
      <c r="C3591" s="64" t="s">
        <v>865</v>
      </c>
      <c r="D3591" s="461">
        <v>41891</v>
      </c>
      <c r="E3591" s="500">
        <v>0.24444444444444446</v>
      </c>
      <c r="F3591" s="461">
        <v>41891</v>
      </c>
      <c r="G3591" s="500">
        <v>0.24444444444444446</v>
      </c>
      <c r="H3591" s="210">
        <f t="shared" ref="H3591:H3622" si="132">(F3591+G3591)-(D3591+E3591)</f>
        <v>0</v>
      </c>
      <c r="I3591" s="64">
        <v>8</v>
      </c>
      <c r="J3591" s="64"/>
      <c r="K3591" s="64"/>
      <c r="L3591" s="64" t="s">
        <v>125</v>
      </c>
      <c r="M3591" s="64" t="s">
        <v>8889</v>
      </c>
      <c r="N3591" s="64" t="s">
        <v>103</v>
      </c>
      <c r="O3591" s="64" t="s">
        <v>66</v>
      </c>
      <c r="P3591" s="64" t="s">
        <v>8890</v>
      </c>
      <c r="Q3591" s="64" t="s">
        <v>8891</v>
      </c>
      <c r="R3591" s="64"/>
      <c r="S3591" s="64">
        <v>7.9</v>
      </c>
      <c r="T3591" s="135">
        <f t="shared" si="131"/>
        <v>7.9</v>
      </c>
      <c r="U3591" s="64"/>
      <c r="V3591" s="64"/>
      <c r="W3591" s="64"/>
      <c r="X3591" s="64"/>
      <c r="Y3591" s="64"/>
      <c r="Z3591" s="64"/>
      <c r="AA3591" s="64"/>
      <c r="AB3591" s="64"/>
      <c r="AC3591" s="64"/>
      <c r="AD3591" s="64" t="s">
        <v>55</v>
      </c>
      <c r="AE3591" s="64" t="s">
        <v>102</v>
      </c>
      <c r="AF3591" s="64"/>
      <c r="AG3591" s="64"/>
      <c r="AH3591" s="161"/>
      <c r="AI3591" s="161"/>
      <c r="AJ3591" s="161"/>
    </row>
    <row r="3592" spans="1:36" ht="51" hidden="1" customHeight="1" x14ac:dyDescent="0.2">
      <c r="A3592" s="64" t="s">
        <v>8717</v>
      </c>
      <c r="B3592" s="77" t="s">
        <v>116</v>
      </c>
      <c r="C3592" s="64" t="s">
        <v>865</v>
      </c>
      <c r="D3592" s="461">
        <v>41893</v>
      </c>
      <c r="E3592" s="500">
        <v>0.59930555555555554</v>
      </c>
      <c r="F3592" s="461">
        <v>41893</v>
      </c>
      <c r="G3592" s="500">
        <v>0.59930555555555554</v>
      </c>
      <c r="H3592" s="210">
        <f t="shared" si="132"/>
        <v>0</v>
      </c>
      <c r="I3592" s="64">
        <v>33</v>
      </c>
      <c r="J3592" s="64"/>
      <c r="K3592" s="64" t="s">
        <v>132</v>
      </c>
      <c r="L3592" s="64" t="s">
        <v>125</v>
      </c>
      <c r="M3592" s="64" t="s">
        <v>8892</v>
      </c>
      <c r="N3592" s="64">
        <v>110</v>
      </c>
      <c r="O3592" s="64" t="s">
        <v>66</v>
      </c>
      <c r="P3592" s="76" t="s">
        <v>8893</v>
      </c>
      <c r="Q3592" s="64" t="s">
        <v>8894</v>
      </c>
      <c r="R3592" s="64"/>
      <c r="S3592" s="64">
        <v>5.24</v>
      </c>
      <c r="T3592" s="135">
        <f t="shared" si="131"/>
        <v>5.24</v>
      </c>
      <c r="U3592" s="64"/>
      <c r="V3592" s="64"/>
      <c r="W3592" s="64"/>
      <c r="X3592" s="64"/>
      <c r="Y3592" s="64"/>
      <c r="Z3592" s="64"/>
      <c r="AA3592" s="64"/>
      <c r="AB3592" s="64"/>
      <c r="AC3592" s="64"/>
      <c r="AD3592" s="64" t="s">
        <v>55</v>
      </c>
      <c r="AE3592" s="64" t="s">
        <v>102</v>
      </c>
      <c r="AF3592" s="64"/>
      <c r="AG3592" s="64"/>
      <c r="AH3592" s="161"/>
      <c r="AI3592" s="161"/>
      <c r="AJ3592" s="161"/>
    </row>
    <row r="3593" spans="1:36" ht="31.5" hidden="1" customHeight="1" x14ac:dyDescent="0.2">
      <c r="A3593" s="64" t="s">
        <v>8717</v>
      </c>
      <c r="B3593" s="77" t="s">
        <v>116</v>
      </c>
      <c r="C3593" s="64" t="s">
        <v>36</v>
      </c>
      <c r="D3593" s="461">
        <v>41893</v>
      </c>
      <c r="E3593" s="500">
        <v>0.65</v>
      </c>
      <c r="F3593" s="461">
        <v>41893</v>
      </c>
      <c r="G3593" s="500">
        <v>0.68611111111111101</v>
      </c>
      <c r="H3593" s="210">
        <f t="shared" si="132"/>
        <v>3.6111111112404615E-2</v>
      </c>
      <c r="I3593" s="64">
        <v>5</v>
      </c>
      <c r="J3593" s="64" t="s">
        <v>146</v>
      </c>
      <c r="K3593" s="64" t="s">
        <v>133</v>
      </c>
      <c r="L3593" s="64" t="s">
        <v>127</v>
      </c>
      <c r="M3593" s="76" t="s">
        <v>8895</v>
      </c>
      <c r="N3593" s="64" t="s">
        <v>103</v>
      </c>
      <c r="O3593" s="64" t="s">
        <v>66</v>
      </c>
      <c r="P3593" s="76" t="s">
        <v>8896</v>
      </c>
      <c r="Q3593" s="64" t="s">
        <v>8897</v>
      </c>
      <c r="R3593" s="64">
        <v>10.65</v>
      </c>
      <c r="S3593" s="64"/>
      <c r="T3593" s="135">
        <f t="shared" si="131"/>
        <v>10.65</v>
      </c>
      <c r="U3593" s="64" t="s">
        <v>75</v>
      </c>
      <c r="V3593" s="64">
        <v>1971</v>
      </c>
      <c r="W3593" s="64" t="s">
        <v>171</v>
      </c>
      <c r="X3593" s="64"/>
      <c r="Y3593" s="459" t="s">
        <v>5418</v>
      </c>
      <c r="Z3593" s="64">
        <v>100</v>
      </c>
      <c r="AA3593" s="459" t="s">
        <v>6034</v>
      </c>
      <c r="AB3593" s="64">
        <v>0</v>
      </c>
      <c r="AC3593" s="64"/>
      <c r="AD3593" s="64" t="s">
        <v>57</v>
      </c>
      <c r="AE3593" s="64" t="s">
        <v>102</v>
      </c>
      <c r="AF3593" s="64"/>
      <c r="AG3593" s="64"/>
      <c r="AH3593" s="161"/>
      <c r="AI3593" s="161" t="s">
        <v>387</v>
      </c>
      <c r="AJ3593" s="161"/>
    </row>
    <row r="3594" spans="1:36" ht="31.5" hidden="1" customHeight="1" x14ac:dyDescent="0.2">
      <c r="A3594" s="64" t="s">
        <v>8717</v>
      </c>
      <c r="B3594" s="77" t="s">
        <v>116</v>
      </c>
      <c r="C3594" s="64" t="s">
        <v>36</v>
      </c>
      <c r="D3594" s="461">
        <v>41895</v>
      </c>
      <c r="E3594" s="500">
        <v>0.54305555555555551</v>
      </c>
      <c r="F3594" s="461">
        <v>41895</v>
      </c>
      <c r="G3594" s="500">
        <v>0.61111111111111105</v>
      </c>
      <c r="H3594" s="210">
        <f t="shared" si="132"/>
        <v>6.8055555551836733E-2</v>
      </c>
      <c r="I3594" s="64">
        <v>5</v>
      </c>
      <c r="J3594" s="64" t="s">
        <v>9138</v>
      </c>
      <c r="K3594" s="64" t="s">
        <v>134</v>
      </c>
      <c r="L3594" s="64" t="s">
        <v>127</v>
      </c>
      <c r="M3594" s="64" t="s">
        <v>9139</v>
      </c>
      <c r="N3594" s="64" t="s">
        <v>103</v>
      </c>
      <c r="O3594" s="64" t="s">
        <v>66</v>
      </c>
      <c r="P3594" s="76" t="s">
        <v>9140</v>
      </c>
      <c r="Q3594" s="74" t="s">
        <v>9141</v>
      </c>
      <c r="R3594" s="64">
        <v>10.96</v>
      </c>
      <c r="S3594" s="64"/>
      <c r="T3594" s="135">
        <f t="shared" si="131"/>
        <v>10.96</v>
      </c>
      <c r="U3594" s="64" t="s">
        <v>75</v>
      </c>
      <c r="V3594" s="64">
        <v>1994</v>
      </c>
      <c r="W3594" s="64" t="s">
        <v>2286</v>
      </c>
      <c r="X3594" s="64"/>
      <c r="Y3594" s="461">
        <v>41856</v>
      </c>
      <c r="Z3594" s="64">
        <v>100</v>
      </c>
      <c r="AA3594" s="64">
        <v>2015</v>
      </c>
      <c r="AB3594" s="64">
        <v>0</v>
      </c>
      <c r="AC3594" s="64"/>
      <c r="AD3594" s="64" t="s">
        <v>57</v>
      </c>
      <c r="AE3594" s="64" t="s">
        <v>101</v>
      </c>
      <c r="AF3594" s="64"/>
      <c r="AG3594" s="64"/>
      <c r="AH3594" s="161"/>
      <c r="AI3594" s="161"/>
      <c r="AJ3594" s="161"/>
    </row>
    <row r="3595" spans="1:36" ht="110.25" hidden="1" customHeight="1" x14ac:dyDescent="0.2">
      <c r="A3595" s="64" t="s">
        <v>8717</v>
      </c>
      <c r="B3595" s="77" t="s">
        <v>116</v>
      </c>
      <c r="C3595" s="64" t="s">
        <v>865</v>
      </c>
      <c r="D3595" s="461">
        <v>41896</v>
      </c>
      <c r="E3595" s="500">
        <v>0.25347222222222221</v>
      </c>
      <c r="F3595" s="461">
        <v>41896</v>
      </c>
      <c r="G3595" s="500">
        <v>0.25347222222222221</v>
      </c>
      <c r="H3595" s="210">
        <f t="shared" si="132"/>
        <v>0</v>
      </c>
      <c r="I3595" s="64">
        <v>23</v>
      </c>
      <c r="J3595" s="64"/>
      <c r="K3595" s="64"/>
      <c r="L3595" s="64" t="s">
        <v>125</v>
      </c>
      <c r="M3595" s="64" t="s">
        <v>9142</v>
      </c>
      <c r="N3595" s="64" t="s">
        <v>103</v>
      </c>
      <c r="O3595" s="64" t="s">
        <v>66</v>
      </c>
      <c r="P3595" s="76" t="s">
        <v>9143</v>
      </c>
      <c r="Q3595" s="76" t="s">
        <v>9144</v>
      </c>
      <c r="R3595" s="64"/>
      <c r="S3595" s="64">
        <v>5.03</v>
      </c>
      <c r="T3595" s="135">
        <v>5.03</v>
      </c>
      <c r="U3595" s="64" t="s">
        <v>75</v>
      </c>
      <c r="V3595" s="64"/>
      <c r="W3595" s="64"/>
      <c r="X3595" s="64"/>
      <c r="Y3595" s="64"/>
      <c r="Z3595" s="64"/>
      <c r="AA3595" s="64"/>
      <c r="AB3595" s="64"/>
      <c r="AC3595" s="64"/>
      <c r="AD3595" s="64" t="s">
        <v>55</v>
      </c>
      <c r="AE3595" s="64" t="s">
        <v>102</v>
      </c>
      <c r="AF3595" s="64"/>
      <c r="AG3595" s="64"/>
      <c r="AH3595" s="161"/>
      <c r="AI3595" s="161"/>
      <c r="AJ3595" s="161"/>
    </row>
    <row r="3596" spans="1:36" ht="94.5" hidden="1" customHeight="1" x14ac:dyDescent="0.2">
      <c r="A3596" s="64" t="s">
        <v>8717</v>
      </c>
      <c r="B3596" s="77" t="s">
        <v>116</v>
      </c>
      <c r="C3596" s="64" t="s">
        <v>36</v>
      </c>
      <c r="D3596" s="461">
        <v>41897</v>
      </c>
      <c r="E3596" s="500">
        <v>0.72916666666666663</v>
      </c>
      <c r="F3596" s="461">
        <v>41897</v>
      </c>
      <c r="G3596" s="500">
        <v>0.76041666666666663</v>
      </c>
      <c r="H3596" s="210">
        <f t="shared" si="132"/>
        <v>3.125E-2</v>
      </c>
      <c r="I3596" s="64">
        <v>6</v>
      </c>
      <c r="J3596" s="64" t="s">
        <v>178</v>
      </c>
      <c r="K3596" s="64" t="s">
        <v>133</v>
      </c>
      <c r="L3596" s="64" t="s">
        <v>130</v>
      </c>
      <c r="M3596" s="64" t="s">
        <v>9145</v>
      </c>
      <c r="N3596" s="64" t="s">
        <v>103</v>
      </c>
      <c r="O3596" s="64" t="s">
        <v>66</v>
      </c>
      <c r="P3596" s="64" t="s">
        <v>9146</v>
      </c>
      <c r="Q3596" s="64" t="s">
        <v>9147</v>
      </c>
      <c r="R3596" s="64">
        <v>0.33</v>
      </c>
      <c r="S3596" s="64"/>
      <c r="T3596" s="135">
        <f t="shared" ref="T3596:T3627" si="133">SUM(R3596:S3596)</f>
        <v>0.33</v>
      </c>
      <c r="U3596" s="64" t="s">
        <v>75</v>
      </c>
      <c r="V3596" s="64">
        <v>1965</v>
      </c>
      <c r="W3596" s="64" t="s">
        <v>1536</v>
      </c>
      <c r="X3596" s="64"/>
      <c r="Y3596" s="1837">
        <v>41493</v>
      </c>
      <c r="Z3596" s="64">
        <v>100</v>
      </c>
      <c r="AA3596" s="64">
        <v>2015</v>
      </c>
      <c r="AB3596" s="64">
        <v>0</v>
      </c>
      <c r="AC3596" s="64"/>
      <c r="AD3596" s="64" t="s">
        <v>48</v>
      </c>
      <c r="AE3596" s="64" t="s">
        <v>97</v>
      </c>
      <c r="AF3596" s="64" t="s">
        <v>101</v>
      </c>
      <c r="AG3596" s="64" t="s">
        <v>9148</v>
      </c>
      <c r="AH3596" s="161"/>
      <c r="AI3596" s="161"/>
      <c r="AJ3596" s="161"/>
    </row>
    <row r="3597" spans="1:36" ht="189" hidden="1" customHeight="1" x14ac:dyDescent="0.2">
      <c r="A3597" s="64" t="s">
        <v>8717</v>
      </c>
      <c r="B3597" s="77" t="s">
        <v>116</v>
      </c>
      <c r="C3597" s="64" t="s">
        <v>36</v>
      </c>
      <c r="D3597" s="461">
        <v>41899</v>
      </c>
      <c r="E3597" s="500">
        <v>0.10416666666666667</v>
      </c>
      <c r="F3597" s="461">
        <v>41899</v>
      </c>
      <c r="G3597" s="500">
        <v>0.14930555555555555</v>
      </c>
      <c r="H3597" s="210">
        <f t="shared" si="132"/>
        <v>4.5138888890505768E-2</v>
      </c>
      <c r="I3597" s="64">
        <v>5</v>
      </c>
      <c r="J3597" s="64" t="s">
        <v>3883</v>
      </c>
      <c r="K3597" s="64" t="s">
        <v>133</v>
      </c>
      <c r="L3597" s="64" t="s">
        <v>130</v>
      </c>
      <c r="M3597" s="64" t="s">
        <v>285</v>
      </c>
      <c r="N3597" s="64" t="s">
        <v>103</v>
      </c>
      <c r="O3597" s="64" t="s">
        <v>66</v>
      </c>
      <c r="P3597" s="64" t="s">
        <v>9149</v>
      </c>
      <c r="Q3597" s="64" t="s">
        <v>9150</v>
      </c>
      <c r="R3597" s="64">
        <v>8.3000000000000007</v>
      </c>
      <c r="S3597" s="64"/>
      <c r="T3597" s="135">
        <f t="shared" si="133"/>
        <v>8.3000000000000007</v>
      </c>
      <c r="U3597" s="64" t="s">
        <v>84</v>
      </c>
      <c r="V3597" s="64">
        <v>1977</v>
      </c>
      <c r="W3597" s="64" t="s">
        <v>9151</v>
      </c>
      <c r="X3597" s="64"/>
      <c r="Y3597" s="64" t="s">
        <v>9152</v>
      </c>
      <c r="Z3597" s="64">
        <v>100</v>
      </c>
      <c r="AA3597" s="459" t="s">
        <v>2668</v>
      </c>
      <c r="AB3597" s="64">
        <v>0</v>
      </c>
      <c r="AC3597" s="64"/>
      <c r="AD3597" s="64" t="s">
        <v>56</v>
      </c>
      <c r="AE3597" s="64" t="s">
        <v>101</v>
      </c>
      <c r="AF3597" s="64"/>
      <c r="AG3597" s="64"/>
      <c r="AH3597" s="161"/>
      <c r="AI3597" s="161"/>
      <c r="AJ3597" s="161"/>
    </row>
    <row r="3598" spans="1:36" ht="47.25" hidden="1" customHeight="1" x14ac:dyDescent="0.2">
      <c r="A3598" s="64" t="s">
        <v>8717</v>
      </c>
      <c r="B3598" s="64" t="s">
        <v>116</v>
      </c>
      <c r="C3598" s="64" t="s">
        <v>36</v>
      </c>
      <c r="D3598" s="461">
        <v>41899</v>
      </c>
      <c r="E3598" s="500">
        <v>0.43472222222222223</v>
      </c>
      <c r="F3598" s="461">
        <v>41899</v>
      </c>
      <c r="G3598" s="500">
        <v>0.43472222222222223</v>
      </c>
      <c r="H3598" s="210">
        <f t="shared" si="132"/>
        <v>0</v>
      </c>
      <c r="I3598" s="64">
        <v>4</v>
      </c>
      <c r="J3598" s="64" t="s">
        <v>1652</v>
      </c>
      <c r="K3598" s="64" t="s">
        <v>132</v>
      </c>
      <c r="L3598" s="64" t="s">
        <v>127</v>
      </c>
      <c r="M3598" s="64" t="s">
        <v>2143</v>
      </c>
      <c r="N3598" s="64" t="s">
        <v>103</v>
      </c>
      <c r="O3598" s="64" t="s">
        <v>66</v>
      </c>
      <c r="P3598" s="64" t="s">
        <v>9153</v>
      </c>
      <c r="Q3598" s="64" t="s">
        <v>9154</v>
      </c>
      <c r="R3598" s="64"/>
      <c r="S3598" s="64">
        <v>5.36</v>
      </c>
      <c r="T3598" s="135">
        <f t="shared" si="133"/>
        <v>5.36</v>
      </c>
      <c r="U3598" s="64" t="s">
        <v>84</v>
      </c>
      <c r="V3598" s="64">
        <v>2008</v>
      </c>
      <c r="W3598" s="64" t="s">
        <v>9155</v>
      </c>
      <c r="X3598" s="64"/>
      <c r="Y3598" s="461">
        <v>41698</v>
      </c>
      <c r="Z3598" s="64">
        <v>100</v>
      </c>
      <c r="AA3598" s="64">
        <v>2015</v>
      </c>
      <c r="AB3598" s="64">
        <v>0</v>
      </c>
      <c r="AC3598" s="64"/>
      <c r="AD3598" s="64" t="s">
        <v>57</v>
      </c>
      <c r="AE3598" s="64" t="s">
        <v>102</v>
      </c>
      <c r="AF3598" s="64"/>
      <c r="AG3598" s="64" t="s">
        <v>9156</v>
      </c>
      <c r="AH3598" s="161"/>
      <c r="AI3598" s="161"/>
      <c r="AJ3598" s="161"/>
    </row>
    <row r="3599" spans="1:36" ht="83.25" hidden="1" customHeight="1" x14ac:dyDescent="0.2">
      <c r="A3599" s="64" t="s">
        <v>8717</v>
      </c>
      <c r="B3599" s="64" t="s">
        <v>116</v>
      </c>
      <c r="C3599" s="64" t="s">
        <v>36</v>
      </c>
      <c r="D3599" s="461">
        <v>41902</v>
      </c>
      <c r="E3599" s="500">
        <v>0.29166666666666669</v>
      </c>
      <c r="F3599" s="461">
        <v>41902</v>
      </c>
      <c r="G3599" s="500">
        <v>0.29166666666666669</v>
      </c>
      <c r="H3599" s="210">
        <f t="shared" si="132"/>
        <v>0</v>
      </c>
      <c r="I3599" s="64">
        <v>301</v>
      </c>
      <c r="J3599" s="64" t="s">
        <v>178</v>
      </c>
      <c r="K3599" s="64" t="s">
        <v>132</v>
      </c>
      <c r="L3599" s="64" t="s">
        <v>130</v>
      </c>
      <c r="M3599" s="64" t="s">
        <v>4451</v>
      </c>
      <c r="N3599" s="64">
        <v>35</v>
      </c>
      <c r="O3599" s="64" t="s">
        <v>66</v>
      </c>
      <c r="P3599" s="64" t="s">
        <v>9157</v>
      </c>
      <c r="Q3599" s="64" t="s">
        <v>9158</v>
      </c>
      <c r="R3599" s="64">
        <v>23.95</v>
      </c>
      <c r="S3599" s="64"/>
      <c r="T3599" s="135">
        <f t="shared" si="133"/>
        <v>23.95</v>
      </c>
      <c r="U3599" s="64" t="s">
        <v>73</v>
      </c>
      <c r="V3599" s="64">
        <v>2010</v>
      </c>
      <c r="W3599" s="64" t="s">
        <v>9159</v>
      </c>
      <c r="X3599" s="64" t="s">
        <v>6422</v>
      </c>
      <c r="Y3599" s="461">
        <v>41820</v>
      </c>
      <c r="Z3599" s="64">
        <v>100</v>
      </c>
      <c r="AA3599" s="459" t="s">
        <v>2668</v>
      </c>
      <c r="AB3599" s="64">
        <v>0</v>
      </c>
      <c r="AC3599" s="64"/>
      <c r="AD3599" s="64" t="s">
        <v>56</v>
      </c>
      <c r="AE3599" s="64" t="s">
        <v>102</v>
      </c>
      <c r="AF3599" s="64"/>
      <c r="AG3599" s="64" t="s">
        <v>9156</v>
      </c>
      <c r="AH3599" s="161"/>
      <c r="AI3599" s="161"/>
      <c r="AJ3599" s="161"/>
    </row>
    <row r="3600" spans="1:36" ht="31.5" hidden="1" customHeight="1" x14ac:dyDescent="0.2">
      <c r="A3600" s="64" t="s">
        <v>8717</v>
      </c>
      <c r="B3600" s="64" t="s">
        <v>116</v>
      </c>
      <c r="C3600" s="64" t="s">
        <v>865</v>
      </c>
      <c r="D3600" s="461">
        <v>41903</v>
      </c>
      <c r="E3600" s="500">
        <v>0.2590277777777778</v>
      </c>
      <c r="F3600" s="461">
        <v>41903</v>
      </c>
      <c r="G3600" s="500">
        <v>0.2590277777777778</v>
      </c>
      <c r="H3600" s="210">
        <f t="shared" si="132"/>
        <v>0</v>
      </c>
      <c r="I3600" s="64">
        <v>86</v>
      </c>
      <c r="J3600" s="64" t="s">
        <v>1817</v>
      </c>
      <c r="K3600" s="64" t="s">
        <v>132</v>
      </c>
      <c r="L3600" s="64" t="s">
        <v>125</v>
      </c>
      <c r="M3600" s="64" t="s">
        <v>4230</v>
      </c>
      <c r="N3600" s="64">
        <v>110</v>
      </c>
      <c r="O3600" s="64" t="s">
        <v>66</v>
      </c>
      <c r="P3600" s="64" t="s">
        <v>9160</v>
      </c>
      <c r="Q3600" s="64" t="s">
        <v>9161</v>
      </c>
      <c r="R3600" s="64"/>
      <c r="S3600" s="64">
        <v>24.91</v>
      </c>
      <c r="T3600" s="135">
        <f t="shared" si="133"/>
        <v>24.91</v>
      </c>
      <c r="U3600" s="64" t="s">
        <v>75</v>
      </c>
      <c r="V3600" s="64"/>
      <c r="W3600" s="64"/>
      <c r="X3600" s="64"/>
      <c r="Y3600" s="64"/>
      <c r="Z3600" s="64"/>
      <c r="AA3600" s="64"/>
      <c r="AB3600" s="64"/>
      <c r="AC3600" s="64"/>
      <c r="AD3600" s="64" t="s">
        <v>55</v>
      </c>
      <c r="AE3600" s="64" t="s">
        <v>102</v>
      </c>
      <c r="AF3600" s="64"/>
      <c r="AG3600" s="64" t="s">
        <v>9156</v>
      </c>
      <c r="AH3600" s="161"/>
      <c r="AI3600" s="161"/>
      <c r="AJ3600" s="161"/>
    </row>
    <row r="3601" spans="1:36" ht="147" hidden="1" customHeight="1" x14ac:dyDescent="0.2">
      <c r="A3601" s="64" t="s">
        <v>8717</v>
      </c>
      <c r="B3601" s="64" t="s">
        <v>116</v>
      </c>
      <c r="C3601" s="64" t="s">
        <v>865</v>
      </c>
      <c r="D3601" s="461">
        <v>41904</v>
      </c>
      <c r="E3601" s="500">
        <v>0.3833333333333333</v>
      </c>
      <c r="F3601" s="461">
        <v>41904</v>
      </c>
      <c r="G3601" s="500">
        <v>0.3833333333333333</v>
      </c>
      <c r="H3601" s="210">
        <f t="shared" si="132"/>
        <v>0</v>
      </c>
      <c r="I3601" s="64">
        <v>362</v>
      </c>
      <c r="J3601" s="64" t="s">
        <v>9162</v>
      </c>
      <c r="K3601" s="64" t="s">
        <v>132</v>
      </c>
      <c r="L3601" s="64" t="s">
        <v>125</v>
      </c>
      <c r="M3601" s="64" t="s">
        <v>9163</v>
      </c>
      <c r="N3601" s="64">
        <v>110</v>
      </c>
      <c r="O3601" s="64" t="s">
        <v>63</v>
      </c>
      <c r="P3601" s="64" t="s">
        <v>9164</v>
      </c>
      <c r="Q3601" s="76" t="s">
        <v>9165</v>
      </c>
      <c r="R3601" s="64"/>
      <c r="S3601" s="64">
        <v>84.74</v>
      </c>
      <c r="T3601" s="135">
        <f t="shared" si="133"/>
        <v>84.74</v>
      </c>
      <c r="U3601" s="64" t="s">
        <v>75</v>
      </c>
      <c r="V3601" s="64"/>
      <c r="W3601" s="64"/>
      <c r="X3601" s="64"/>
      <c r="Y3601" s="64"/>
      <c r="Z3601" s="64"/>
      <c r="AA3601" s="64"/>
      <c r="AB3601" s="64"/>
      <c r="AC3601" s="64"/>
      <c r="AD3601" s="64" t="s">
        <v>55</v>
      </c>
      <c r="AE3601" s="64" t="s">
        <v>102</v>
      </c>
      <c r="AF3601" s="64"/>
      <c r="AG3601" s="64" t="s">
        <v>9156</v>
      </c>
      <c r="AH3601" s="161"/>
      <c r="AI3601" s="161"/>
      <c r="AJ3601" s="161"/>
    </row>
    <row r="3602" spans="1:36" ht="31.5" hidden="1" customHeight="1" x14ac:dyDescent="0.2">
      <c r="A3602" s="64" t="s">
        <v>8717</v>
      </c>
      <c r="B3602" s="64" t="s">
        <v>116</v>
      </c>
      <c r="C3602" s="64" t="s">
        <v>865</v>
      </c>
      <c r="D3602" s="461">
        <v>41906</v>
      </c>
      <c r="E3602" s="500">
        <v>0.75</v>
      </c>
      <c r="F3602" s="461">
        <v>41906</v>
      </c>
      <c r="G3602" s="500">
        <v>0.75</v>
      </c>
      <c r="H3602" s="210">
        <f t="shared" si="132"/>
        <v>0</v>
      </c>
      <c r="I3602" s="64">
        <v>13</v>
      </c>
      <c r="J3602" s="64"/>
      <c r="K3602" s="64"/>
      <c r="L3602" s="64" t="s">
        <v>125</v>
      </c>
      <c r="M3602" s="64" t="s">
        <v>9166</v>
      </c>
      <c r="N3602" s="64">
        <v>110</v>
      </c>
      <c r="O3602" s="64" t="s">
        <v>66</v>
      </c>
      <c r="P3602" s="64" t="s">
        <v>9167</v>
      </c>
      <c r="Q3602" s="64" t="s">
        <v>9168</v>
      </c>
      <c r="R3602" s="64"/>
      <c r="S3602" s="64">
        <v>1.1599999999999999</v>
      </c>
      <c r="T3602" s="135">
        <f t="shared" si="133"/>
        <v>1.1599999999999999</v>
      </c>
      <c r="U3602" s="64" t="s">
        <v>75</v>
      </c>
      <c r="V3602" s="64"/>
      <c r="W3602" s="64"/>
      <c r="X3602" s="64"/>
      <c r="Y3602" s="64"/>
      <c r="Z3602" s="64"/>
      <c r="AA3602" s="64"/>
      <c r="AB3602" s="64"/>
      <c r="AC3602" s="64"/>
      <c r="AD3602" s="64" t="s">
        <v>55</v>
      </c>
      <c r="AE3602" s="64" t="s">
        <v>102</v>
      </c>
      <c r="AF3602" s="64"/>
      <c r="AG3602" s="64" t="s">
        <v>9169</v>
      </c>
      <c r="AH3602" s="161"/>
      <c r="AI3602" s="161"/>
      <c r="AJ3602" s="161"/>
    </row>
    <row r="3603" spans="1:36" customFormat="1" ht="31.5" hidden="1" customHeight="1" x14ac:dyDescent="0.2">
      <c r="A3603" s="161" t="s">
        <v>8717</v>
      </c>
      <c r="B3603" s="161" t="s">
        <v>116</v>
      </c>
      <c r="C3603" s="161" t="s">
        <v>36</v>
      </c>
      <c r="D3603" s="1114">
        <v>41907</v>
      </c>
      <c r="E3603" s="1021">
        <v>0.23194444444444443</v>
      </c>
      <c r="F3603" s="1114">
        <v>41907</v>
      </c>
      <c r="G3603" s="1021">
        <v>0.23194444444444443</v>
      </c>
      <c r="H3603" s="818">
        <f t="shared" si="132"/>
        <v>0</v>
      </c>
      <c r="I3603" s="161">
        <v>42</v>
      </c>
      <c r="J3603" s="161" t="s">
        <v>178</v>
      </c>
      <c r="K3603" s="161" t="s">
        <v>132</v>
      </c>
      <c r="L3603" s="161" t="s">
        <v>130</v>
      </c>
      <c r="M3603" s="161" t="s">
        <v>9170</v>
      </c>
      <c r="N3603" s="161">
        <v>35</v>
      </c>
      <c r="O3603" s="161" t="s">
        <v>66</v>
      </c>
      <c r="P3603" s="161" t="s">
        <v>9171</v>
      </c>
      <c r="Q3603" s="161" t="s">
        <v>9172</v>
      </c>
      <c r="R3603" s="161"/>
      <c r="S3603" s="161">
        <v>12.21</v>
      </c>
      <c r="T3603" s="827">
        <f t="shared" si="133"/>
        <v>12.21</v>
      </c>
      <c r="U3603" s="161" t="s">
        <v>75</v>
      </c>
      <c r="V3603" s="161">
        <v>2012</v>
      </c>
      <c r="W3603" s="161" t="s">
        <v>1268</v>
      </c>
      <c r="X3603" s="161"/>
      <c r="Y3603" s="161" t="s">
        <v>9173</v>
      </c>
      <c r="Z3603" s="161"/>
      <c r="AA3603" s="1417" t="s">
        <v>2668</v>
      </c>
      <c r="AB3603" s="161">
        <v>0</v>
      </c>
      <c r="AC3603" s="161"/>
      <c r="AD3603" s="161" t="s">
        <v>62</v>
      </c>
      <c r="AE3603" s="161" t="s">
        <v>102</v>
      </c>
      <c r="AF3603" s="161"/>
      <c r="AG3603" s="161" t="s">
        <v>9174</v>
      </c>
      <c r="AH3603" s="161"/>
      <c r="AI3603" s="161"/>
      <c r="AJ3603" s="161"/>
    </row>
    <row r="3604" spans="1:36" ht="31.5" hidden="1" customHeight="1" x14ac:dyDescent="0.2">
      <c r="A3604" s="64" t="s">
        <v>8717</v>
      </c>
      <c r="B3604" s="64" t="s">
        <v>116</v>
      </c>
      <c r="C3604" s="64" t="s">
        <v>36</v>
      </c>
      <c r="D3604" s="461">
        <v>41911</v>
      </c>
      <c r="E3604" s="500">
        <v>0.78055555555555556</v>
      </c>
      <c r="F3604" s="461">
        <v>41911</v>
      </c>
      <c r="G3604" s="500">
        <v>0.78055555555555556</v>
      </c>
      <c r="H3604" s="210">
        <f t="shared" si="132"/>
        <v>0</v>
      </c>
      <c r="I3604" s="64">
        <v>3</v>
      </c>
      <c r="J3604" s="64" t="s">
        <v>178</v>
      </c>
      <c r="K3604" s="64" t="s">
        <v>132</v>
      </c>
      <c r="L3604" s="64" t="s">
        <v>130</v>
      </c>
      <c r="M3604" s="64" t="s">
        <v>276</v>
      </c>
      <c r="N3604" s="64" t="s">
        <v>103</v>
      </c>
      <c r="O3604" s="64" t="s">
        <v>66</v>
      </c>
      <c r="P3604" s="64" t="s">
        <v>9175</v>
      </c>
      <c r="Q3604" s="64" t="s">
        <v>9176</v>
      </c>
      <c r="R3604" s="64"/>
      <c r="S3604" s="64">
        <v>0.6</v>
      </c>
      <c r="T3604" s="135">
        <f t="shared" si="133"/>
        <v>0.6</v>
      </c>
      <c r="U3604" s="64" t="s">
        <v>75</v>
      </c>
      <c r="V3604" s="64">
        <v>1973</v>
      </c>
      <c r="W3604" s="64" t="s">
        <v>171</v>
      </c>
      <c r="X3604" s="64"/>
      <c r="Y3604" s="461">
        <v>41575</v>
      </c>
      <c r="Z3604" s="64">
        <v>100</v>
      </c>
      <c r="AA3604" s="459" t="s">
        <v>2668</v>
      </c>
      <c r="AB3604" s="64">
        <v>0</v>
      </c>
      <c r="AC3604" s="64"/>
      <c r="AD3604" s="64" t="s">
        <v>56</v>
      </c>
      <c r="AE3604" s="64" t="s">
        <v>102</v>
      </c>
      <c r="AF3604" s="64"/>
      <c r="AG3604" s="64" t="s">
        <v>9156</v>
      </c>
      <c r="AH3604" s="161"/>
      <c r="AI3604" s="553"/>
      <c r="AJ3604" s="3" t="s">
        <v>8795</v>
      </c>
    </row>
    <row r="3605" spans="1:36" ht="76.5" hidden="1" customHeight="1" x14ac:dyDescent="0.2">
      <c r="A3605" s="64" t="s">
        <v>9031</v>
      </c>
      <c r="B3605" s="64" t="s">
        <v>116</v>
      </c>
      <c r="C3605" s="64" t="s">
        <v>36</v>
      </c>
      <c r="D3605" s="461">
        <v>41914</v>
      </c>
      <c r="E3605" s="500">
        <v>0.64930555555555558</v>
      </c>
      <c r="F3605" s="461">
        <v>41914</v>
      </c>
      <c r="G3605" s="500">
        <v>0.64930555555555558</v>
      </c>
      <c r="H3605" s="210">
        <f t="shared" si="132"/>
        <v>0</v>
      </c>
      <c r="I3605" s="64">
        <v>3</v>
      </c>
      <c r="J3605" s="64" t="s">
        <v>249</v>
      </c>
      <c r="K3605" s="64" t="s">
        <v>132</v>
      </c>
      <c r="L3605" s="64" t="s">
        <v>128</v>
      </c>
      <c r="M3605" s="64" t="s">
        <v>9177</v>
      </c>
      <c r="N3605" s="64" t="s">
        <v>103</v>
      </c>
      <c r="O3605" s="64" t="s">
        <v>66</v>
      </c>
      <c r="P3605" s="64" t="s">
        <v>9178</v>
      </c>
      <c r="Q3605" s="64" t="s">
        <v>9179</v>
      </c>
      <c r="R3605" s="64"/>
      <c r="S3605" s="64">
        <v>0.25</v>
      </c>
      <c r="T3605" s="135">
        <f t="shared" si="133"/>
        <v>0.25</v>
      </c>
      <c r="U3605" s="64" t="s">
        <v>75</v>
      </c>
      <c r="V3605" s="64">
        <v>1975</v>
      </c>
      <c r="W3605" s="64" t="s">
        <v>171</v>
      </c>
      <c r="X3605" s="64"/>
      <c r="Y3605" s="461" t="s">
        <v>11594</v>
      </c>
      <c r="Z3605" s="64">
        <v>100</v>
      </c>
      <c r="AA3605" s="459" t="s">
        <v>6013</v>
      </c>
      <c r="AB3605" s="64">
        <v>1</v>
      </c>
      <c r="AC3605" s="64"/>
      <c r="AD3605" s="64" t="s">
        <v>49</v>
      </c>
      <c r="AE3605" s="64" t="s">
        <v>102</v>
      </c>
      <c r="AF3605" s="64"/>
      <c r="AG3605" s="64" t="s">
        <v>11595</v>
      </c>
      <c r="AH3605" s="161">
        <v>10</v>
      </c>
      <c r="AI3605" s="161" t="s">
        <v>10908</v>
      </c>
      <c r="AJ3605" s="161" t="s">
        <v>10909</v>
      </c>
    </row>
    <row r="3606" spans="1:36" ht="31.5" hidden="1" customHeight="1" x14ac:dyDescent="0.2">
      <c r="A3606" s="64" t="s">
        <v>9031</v>
      </c>
      <c r="B3606" s="64" t="s">
        <v>116</v>
      </c>
      <c r="C3606" s="64" t="s">
        <v>36</v>
      </c>
      <c r="D3606" s="461">
        <v>41934</v>
      </c>
      <c r="E3606" s="500">
        <v>0.64166666666666672</v>
      </c>
      <c r="F3606" s="461">
        <v>41934</v>
      </c>
      <c r="G3606" s="500">
        <v>0.64861111111111114</v>
      </c>
      <c r="H3606" s="210">
        <f t="shared" si="132"/>
        <v>6.9444444379769266E-3</v>
      </c>
      <c r="I3606" s="64">
        <v>2</v>
      </c>
      <c r="J3606" s="64" t="s">
        <v>178</v>
      </c>
      <c r="K3606" s="64" t="s">
        <v>133</v>
      </c>
      <c r="L3606" s="64" t="s">
        <v>130</v>
      </c>
      <c r="M3606" s="64" t="s">
        <v>227</v>
      </c>
      <c r="N3606" s="64" t="s">
        <v>103</v>
      </c>
      <c r="O3606" s="64" t="s">
        <v>66</v>
      </c>
      <c r="P3606" s="64" t="s">
        <v>10250</v>
      </c>
      <c r="Q3606" s="64" t="s">
        <v>11596</v>
      </c>
      <c r="R3606" s="64">
        <v>0.02</v>
      </c>
      <c r="S3606" s="64"/>
      <c r="T3606" s="135">
        <f t="shared" si="133"/>
        <v>0.02</v>
      </c>
      <c r="U3606" s="64" t="s">
        <v>75</v>
      </c>
      <c r="V3606" s="64">
        <v>1955</v>
      </c>
      <c r="W3606" s="64" t="s">
        <v>1536</v>
      </c>
      <c r="X3606" s="64"/>
      <c r="Y3606" s="461">
        <v>41767</v>
      </c>
      <c r="Z3606" s="64">
        <v>100</v>
      </c>
      <c r="AA3606" s="459" t="s">
        <v>11597</v>
      </c>
      <c r="AB3606" s="64">
        <v>0</v>
      </c>
      <c r="AC3606" s="64"/>
      <c r="AD3606" s="64" t="s">
        <v>56</v>
      </c>
      <c r="AE3606" s="64" t="s">
        <v>97</v>
      </c>
      <c r="AF3606" s="64"/>
      <c r="AG3606" s="64" t="s">
        <v>11598</v>
      </c>
      <c r="AH3606" s="161">
        <v>10</v>
      </c>
      <c r="AI3606" s="161" t="s">
        <v>11213</v>
      </c>
      <c r="AJ3606" s="161" t="s">
        <v>10905</v>
      </c>
    </row>
    <row r="3607" spans="1:36" ht="31.5" hidden="1" customHeight="1" x14ac:dyDescent="0.2">
      <c r="A3607" s="64" t="s">
        <v>9031</v>
      </c>
      <c r="B3607" s="64" t="s">
        <v>116</v>
      </c>
      <c r="C3607" s="64" t="s">
        <v>36</v>
      </c>
      <c r="D3607" s="461">
        <v>41935</v>
      </c>
      <c r="E3607" s="500">
        <v>0.81597222222222221</v>
      </c>
      <c r="F3607" s="461">
        <v>41936</v>
      </c>
      <c r="G3607" s="500">
        <v>0.12847222222222224</v>
      </c>
      <c r="H3607" s="210">
        <f t="shared" si="132"/>
        <v>0.3125</v>
      </c>
      <c r="I3607" s="64">
        <v>38</v>
      </c>
      <c r="J3607" s="64" t="s">
        <v>288</v>
      </c>
      <c r="K3607" s="64"/>
      <c r="L3607" s="64" t="s">
        <v>130</v>
      </c>
      <c r="M3607" s="64" t="s">
        <v>473</v>
      </c>
      <c r="N3607" s="64">
        <v>35</v>
      </c>
      <c r="O3607" s="64" t="s">
        <v>63</v>
      </c>
      <c r="P3607" s="64" t="s">
        <v>10276</v>
      </c>
      <c r="Q3607" s="64" t="s">
        <v>10277</v>
      </c>
      <c r="R3607" s="64">
        <v>155.15</v>
      </c>
      <c r="S3607" s="64"/>
      <c r="T3607" s="135">
        <f t="shared" si="133"/>
        <v>155.15</v>
      </c>
      <c r="U3607" s="64" t="s">
        <v>87</v>
      </c>
      <c r="V3607" s="64">
        <v>1987</v>
      </c>
      <c r="W3607" s="64" t="s">
        <v>9844</v>
      </c>
      <c r="X3607" s="64"/>
      <c r="Y3607" s="461">
        <v>41926</v>
      </c>
      <c r="Z3607" s="64">
        <v>100</v>
      </c>
      <c r="AA3607" s="64">
        <v>2015</v>
      </c>
      <c r="AB3607" s="64">
        <v>0</v>
      </c>
      <c r="AC3607" s="461">
        <v>41886</v>
      </c>
      <c r="AD3607" s="64" t="s">
        <v>47</v>
      </c>
      <c r="AE3607" s="64" t="s">
        <v>98</v>
      </c>
      <c r="AF3607" s="64" t="s">
        <v>102</v>
      </c>
      <c r="AG3607" s="64" t="s">
        <v>11599</v>
      </c>
      <c r="AH3607" s="161">
        <v>10</v>
      </c>
      <c r="AI3607" s="161" t="s">
        <v>10904</v>
      </c>
      <c r="AJ3607" s="161" t="s">
        <v>10954</v>
      </c>
    </row>
    <row r="3608" spans="1:36" ht="63" hidden="1" customHeight="1" x14ac:dyDescent="0.2">
      <c r="A3608" s="64" t="s">
        <v>9031</v>
      </c>
      <c r="B3608" s="64" t="s">
        <v>116</v>
      </c>
      <c r="C3608" s="64" t="s">
        <v>36</v>
      </c>
      <c r="D3608" s="461">
        <v>41940</v>
      </c>
      <c r="E3608" s="500">
        <v>0.38541666666666669</v>
      </c>
      <c r="F3608" s="461">
        <v>41940</v>
      </c>
      <c r="G3608" s="500">
        <v>0.46875</v>
      </c>
      <c r="H3608" s="210">
        <f t="shared" si="132"/>
        <v>8.3333333335758653E-2</v>
      </c>
      <c r="I3608" s="64">
        <v>7</v>
      </c>
      <c r="J3608" s="64" t="s">
        <v>178</v>
      </c>
      <c r="K3608" s="64" t="s">
        <v>136</v>
      </c>
      <c r="L3608" s="64" t="s">
        <v>130</v>
      </c>
      <c r="M3608" s="64" t="s">
        <v>285</v>
      </c>
      <c r="N3608" s="64" t="s">
        <v>103</v>
      </c>
      <c r="O3608" s="64" t="s">
        <v>66</v>
      </c>
      <c r="P3608" s="64" t="s">
        <v>10395</v>
      </c>
      <c r="Q3608" s="64" t="s">
        <v>11600</v>
      </c>
      <c r="R3608" s="64">
        <v>1.59</v>
      </c>
      <c r="S3608" s="64"/>
      <c r="T3608" s="135">
        <f t="shared" si="133"/>
        <v>1.59</v>
      </c>
      <c r="U3608" s="64" t="s">
        <v>75</v>
      </c>
      <c r="V3608" s="64">
        <v>1951</v>
      </c>
      <c r="W3608" s="64" t="s">
        <v>6109</v>
      </c>
      <c r="X3608" s="64"/>
      <c r="Y3608" s="64" t="s">
        <v>11601</v>
      </c>
      <c r="Z3608" s="64">
        <v>100</v>
      </c>
      <c r="AA3608" s="64">
        <v>2015</v>
      </c>
      <c r="AB3608" s="64">
        <v>0</v>
      </c>
      <c r="AC3608" s="64"/>
      <c r="AD3608" s="64" t="s">
        <v>56</v>
      </c>
      <c r="AE3608" s="64" t="s">
        <v>97</v>
      </c>
      <c r="AF3608" s="64"/>
      <c r="AG3608" s="64" t="s">
        <v>11598</v>
      </c>
      <c r="AH3608" s="161">
        <v>10</v>
      </c>
      <c r="AI3608" s="161" t="s">
        <v>11213</v>
      </c>
      <c r="AJ3608" s="161" t="s">
        <v>10909</v>
      </c>
    </row>
    <row r="3609" spans="1:36" s="6" customFormat="1" ht="47.25" hidden="1" customHeight="1" x14ac:dyDescent="0.2">
      <c r="A3609" s="64" t="s">
        <v>9031</v>
      </c>
      <c r="B3609" s="64" t="s">
        <v>116</v>
      </c>
      <c r="C3609" s="64" t="s">
        <v>36</v>
      </c>
      <c r="D3609" s="461">
        <v>41940</v>
      </c>
      <c r="E3609" s="500">
        <v>0.6694444444444444</v>
      </c>
      <c r="F3609" s="461">
        <v>41941</v>
      </c>
      <c r="G3609" s="500">
        <v>0.65763888888888888</v>
      </c>
      <c r="H3609" s="210">
        <f t="shared" si="132"/>
        <v>0.9881944444423425</v>
      </c>
      <c r="I3609" s="64">
        <v>311</v>
      </c>
      <c r="J3609" s="64" t="s">
        <v>1652</v>
      </c>
      <c r="K3609" s="64" t="s">
        <v>133</v>
      </c>
      <c r="L3609" s="64" t="s">
        <v>130</v>
      </c>
      <c r="M3609" s="64" t="s">
        <v>10396</v>
      </c>
      <c r="N3609" s="64">
        <v>35</v>
      </c>
      <c r="O3609" s="64" t="s">
        <v>66</v>
      </c>
      <c r="P3609" s="64" t="s">
        <v>10397</v>
      </c>
      <c r="Q3609" s="485" t="s">
        <v>11602</v>
      </c>
      <c r="R3609" s="64">
        <v>13.74</v>
      </c>
      <c r="S3609" s="64"/>
      <c r="T3609" s="135">
        <f t="shared" si="133"/>
        <v>13.74</v>
      </c>
      <c r="U3609" s="64" t="s">
        <v>75</v>
      </c>
      <c r="V3609" s="64">
        <v>1983</v>
      </c>
      <c r="W3609" s="64" t="s">
        <v>6086</v>
      </c>
      <c r="X3609" s="64"/>
      <c r="Y3609" s="461">
        <v>41788</v>
      </c>
      <c r="Z3609" s="64">
        <v>100</v>
      </c>
      <c r="AA3609" s="459" t="s">
        <v>5987</v>
      </c>
      <c r="AB3609" s="64">
        <v>0</v>
      </c>
      <c r="AC3609" s="64"/>
      <c r="AD3609" s="64" t="s">
        <v>38</v>
      </c>
      <c r="AE3609" s="64" t="s">
        <v>94</v>
      </c>
      <c r="AF3609" s="64" t="s">
        <v>98</v>
      </c>
      <c r="AG3609" s="64" t="s">
        <v>11603</v>
      </c>
      <c r="AH3609" s="161">
        <v>10</v>
      </c>
      <c r="AI3609" s="161" t="s">
        <v>11001</v>
      </c>
      <c r="AJ3609" s="161" t="s">
        <v>10905</v>
      </c>
    </row>
    <row r="3610" spans="1:36" s="6" customFormat="1" ht="110.25" hidden="1" customHeight="1" x14ac:dyDescent="0.2">
      <c r="A3610" s="64" t="s">
        <v>10168</v>
      </c>
      <c r="B3610" s="64" t="s">
        <v>116</v>
      </c>
      <c r="C3610" s="64" t="s">
        <v>36</v>
      </c>
      <c r="D3610" s="461">
        <v>41949</v>
      </c>
      <c r="E3610" s="500">
        <v>0.56041666666666667</v>
      </c>
      <c r="F3610" s="461">
        <v>41949</v>
      </c>
      <c r="G3610" s="500">
        <v>0.56041666666666667</v>
      </c>
      <c r="H3610" s="210">
        <f t="shared" si="132"/>
        <v>0</v>
      </c>
      <c r="I3610" s="64">
        <v>5</v>
      </c>
      <c r="J3610" s="64" t="s">
        <v>178</v>
      </c>
      <c r="K3610" s="64" t="s">
        <v>132</v>
      </c>
      <c r="L3610" s="64" t="s">
        <v>130</v>
      </c>
      <c r="M3610" s="64" t="s">
        <v>10509</v>
      </c>
      <c r="N3610" s="64" t="s">
        <v>103</v>
      </c>
      <c r="O3610" s="64" t="s">
        <v>66</v>
      </c>
      <c r="P3610" s="76" t="s">
        <v>10510</v>
      </c>
      <c r="Q3610" s="1263" t="s">
        <v>11604</v>
      </c>
      <c r="R3610" s="64"/>
      <c r="S3610" s="64">
        <v>0.24</v>
      </c>
      <c r="T3610" s="135">
        <f t="shared" si="133"/>
        <v>0.24</v>
      </c>
      <c r="U3610" s="64" t="s">
        <v>75</v>
      </c>
      <c r="V3610" s="64">
        <v>1970</v>
      </c>
      <c r="W3610" s="64" t="s">
        <v>171</v>
      </c>
      <c r="X3610" s="64"/>
      <c r="Y3610" s="461">
        <v>41715</v>
      </c>
      <c r="Z3610" s="64">
        <v>100</v>
      </c>
      <c r="AA3610" s="64">
        <v>2015</v>
      </c>
      <c r="AB3610" s="64">
        <v>0</v>
      </c>
      <c r="AC3610" s="64"/>
      <c r="AD3610" s="64" t="s">
        <v>61</v>
      </c>
      <c r="AE3610" s="64" t="s">
        <v>102</v>
      </c>
      <c r="AF3610" s="64"/>
      <c r="AG3610" s="64" t="s">
        <v>11605</v>
      </c>
      <c r="AH3610" s="161">
        <v>11</v>
      </c>
      <c r="AI3610" s="161" t="s">
        <v>11001</v>
      </c>
      <c r="AJ3610" s="161" t="s">
        <v>10905</v>
      </c>
    </row>
    <row r="3611" spans="1:36" s="6" customFormat="1" ht="31.5" hidden="1" customHeight="1" x14ac:dyDescent="0.2">
      <c r="A3611" s="64" t="s">
        <v>10168</v>
      </c>
      <c r="B3611" s="64" t="s">
        <v>116</v>
      </c>
      <c r="C3611" s="64" t="s">
        <v>865</v>
      </c>
      <c r="D3611" s="461">
        <v>41950</v>
      </c>
      <c r="E3611" s="500">
        <v>0.38194444444444442</v>
      </c>
      <c r="F3611" s="461">
        <v>41950</v>
      </c>
      <c r="G3611" s="500">
        <v>0.38194444444444442</v>
      </c>
      <c r="H3611" s="210">
        <f t="shared" si="132"/>
        <v>0</v>
      </c>
      <c r="I3611" s="64">
        <v>60</v>
      </c>
      <c r="J3611" s="64" t="s">
        <v>10523</v>
      </c>
      <c r="K3611" s="64" t="s">
        <v>132</v>
      </c>
      <c r="L3611" s="64" t="s">
        <v>125</v>
      </c>
      <c r="M3611" s="64" t="s">
        <v>10524</v>
      </c>
      <c r="N3611" s="64">
        <v>110</v>
      </c>
      <c r="O3611" s="64" t="s">
        <v>66</v>
      </c>
      <c r="P3611" s="76" t="s">
        <v>11606</v>
      </c>
      <c r="Q3611" s="1293" t="s">
        <v>10525</v>
      </c>
      <c r="R3611" s="64"/>
      <c r="S3611" s="64">
        <v>18.34</v>
      </c>
      <c r="T3611" s="135">
        <f t="shared" si="133"/>
        <v>18.34</v>
      </c>
      <c r="U3611" s="64" t="s">
        <v>75</v>
      </c>
      <c r="V3611" s="64"/>
      <c r="W3611" s="64"/>
      <c r="X3611" s="64"/>
      <c r="Y3611" s="64"/>
      <c r="Z3611" s="64"/>
      <c r="AA3611" s="64"/>
      <c r="AB3611" s="64"/>
      <c r="AC3611" s="64"/>
      <c r="AD3611" s="64" t="s">
        <v>55</v>
      </c>
      <c r="AE3611" s="64" t="s">
        <v>102</v>
      </c>
      <c r="AF3611" s="64"/>
      <c r="AG3611" s="64" t="s">
        <v>11607</v>
      </c>
      <c r="AH3611" s="161">
        <v>11</v>
      </c>
      <c r="AI3611" s="161" t="s">
        <v>11001</v>
      </c>
      <c r="AJ3611" s="161" t="s">
        <v>11139</v>
      </c>
    </row>
    <row r="3612" spans="1:36" s="6" customFormat="1" ht="31.5" hidden="1" customHeight="1" x14ac:dyDescent="0.2">
      <c r="A3612" s="64" t="s">
        <v>10168</v>
      </c>
      <c r="B3612" s="64" t="s">
        <v>116</v>
      </c>
      <c r="C3612" s="64" t="s">
        <v>36</v>
      </c>
      <c r="D3612" s="461">
        <v>41953</v>
      </c>
      <c r="E3612" s="500">
        <v>0.59930555555555554</v>
      </c>
      <c r="F3612" s="461">
        <v>41953</v>
      </c>
      <c r="G3612" s="500">
        <v>0.63472222222222219</v>
      </c>
      <c r="H3612" s="210">
        <f t="shared" si="132"/>
        <v>3.5416666665696539E-2</v>
      </c>
      <c r="I3612" s="64">
        <v>7</v>
      </c>
      <c r="J3612" s="64" t="s">
        <v>3883</v>
      </c>
      <c r="K3612" s="64" t="s">
        <v>133</v>
      </c>
      <c r="L3612" s="64" t="s">
        <v>130</v>
      </c>
      <c r="M3612" s="64" t="s">
        <v>1629</v>
      </c>
      <c r="N3612" s="64" t="s">
        <v>103</v>
      </c>
      <c r="O3612" s="64" t="s">
        <v>66</v>
      </c>
      <c r="P3612" s="64" t="s">
        <v>10554</v>
      </c>
      <c r="Q3612" s="1263" t="s">
        <v>11608</v>
      </c>
      <c r="R3612" s="64">
        <v>4.51</v>
      </c>
      <c r="S3612" s="64"/>
      <c r="T3612" s="135">
        <f t="shared" si="133"/>
        <v>4.51</v>
      </c>
      <c r="U3612" s="64" t="s">
        <v>73</v>
      </c>
      <c r="V3612" s="64">
        <v>2014</v>
      </c>
      <c r="W3612" s="64" t="s">
        <v>11609</v>
      </c>
      <c r="X3612" s="64" t="s">
        <v>11610</v>
      </c>
      <c r="Y3612" s="461">
        <v>41953</v>
      </c>
      <c r="Z3612" s="64">
        <v>100</v>
      </c>
      <c r="AA3612" s="64">
        <v>2015</v>
      </c>
      <c r="AB3612" s="64">
        <v>0</v>
      </c>
      <c r="AC3612" s="461">
        <v>41953</v>
      </c>
      <c r="AD3612" s="64" t="s">
        <v>46</v>
      </c>
      <c r="AE3612" s="64" t="s">
        <v>102</v>
      </c>
      <c r="AF3612" s="64"/>
      <c r="AG3612" s="64" t="s">
        <v>11611</v>
      </c>
      <c r="AH3612" s="161">
        <v>11</v>
      </c>
      <c r="AI3612" s="161" t="s">
        <v>10908</v>
      </c>
      <c r="AJ3612" s="161" t="s">
        <v>11002</v>
      </c>
    </row>
    <row r="3613" spans="1:36" s="6" customFormat="1" ht="63" hidden="1" customHeight="1" x14ac:dyDescent="0.2">
      <c r="A3613" s="64" t="s">
        <v>10168</v>
      </c>
      <c r="B3613" s="64" t="s">
        <v>116</v>
      </c>
      <c r="C3613" s="64" t="s">
        <v>865</v>
      </c>
      <c r="D3613" s="461">
        <v>41954</v>
      </c>
      <c r="E3613" s="500">
        <v>0.40138888888888885</v>
      </c>
      <c r="F3613" s="461">
        <v>41954</v>
      </c>
      <c r="G3613" s="500">
        <v>0.40138888888888885</v>
      </c>
      <c r="H3613" s="210">
        <f t="shared" si="132"/>
        <v>0</v>
      </c>
      <c r="I3613" s="64">
        <v>1</v>
      </c>
      <c r="J3613" s="64" t="s">
        <v>178</v>
      </c>
      <c r="K3613" s="64" t="s">
        <v>132</v>
      </c>
      <c r="L3613" s="64" t="s">
        <v>125</v>
      </c>
      <c r="M3613" s="64" t="s">
        <v>10564</v>
      </c>
      <c r="N3613" s="64" t="s">
        <v>103</v>
      </c>
      <c r="O3613" s="64" t="s">
        <v>66</v>
      </c>
      <c r="P3613" s="64" t="s">
        <v>10565</v>
      </c>
      <c r="Q3613" s="485" t="s">
        <v>10566</v>
      </c>
      <c r="R3613" s="64"/>
      <c r="S3613" s="64">
        <v>0.26</v>
      </c>
      <c r="T3613" s="135">
        <f t="shared" si="133"/>
        <v>0.26</v>
      </c>
      <c r="U3613" s="64" t="s">
        <v>75</v>
      </c>
      <c r="V3613" s="64"/>
      <c r="W3613" s="64"/>
      <c r="X3613" s="64"/>
      <c r="Y3613" s="64"/>
      <c r="Z3613" s="64"/>
      <c r="AA3613" s="64"/>
      <c r="AB3613" s="64"/>
      <c r="AC3613" s="64"/>
      <c r="AD3613" s="64" t="s">
        <v>55</v>
      </c>
      <c r="AE3613" s="64" t="s">
        <v>102</v>
      </c>
      <c r="AF3613" s="64"/>
      <c r="AG3613" s="64" t="s">
        <v>11607</v>
      </c>
      <c r="AH3613" s="161">
        <v>11</v>
      </c>
      <c r="AI3613" s="161" t="s">
        <v>11213</v>
      </c>
      <c r="AJ3613" s="161" t="s">
        <v>11139</v>
      </c>
    </row>
    <row r="3614" spans="1:36" s="6" customFormat="1" ht="31.5" hidden="1" customHeight="1" x14ac:dyDescent="0.2">
      <c r="A3614" s="64" t="s">
        <v>10168</v>
      </c>
      <c r="B3614" s="64" t="s">
        <v>116</v>
      </c>
      <c r="C3614" s="64" t="s">
        <v>36</v>
      </c>
      <c r="D3614" s="461">
        <v>41959</v>
      </c>
      <c r="E3614" s="500">
        <v>0.49652777777777773</v>
      </c>
      <c r="F3614" s="461">
        <v>41959</v>
      </c>
      <c r="G3614" s="500">
        <v>0.55833333333333335</v>
      </c>
      <c r="H3614" s="210">
        <f t="shared" si="132"/>
        <v>6.1805555553291924E-2</v>
      </c>
      <c r="I3614" s="64">
        <v>7</v>
      </c>
      <c r="J3614" s="64" t="s">
        <v>146</v>
      </c>
      <c r="K3614" s="64" t="s">
        <v>133</v>
      </c>
      <c r="L3614" s="64" t="s">
        <v>130</v>
      </c>
      <c r="M3614" s="64" t="s">
        <v>285</v>
      </c>
      <c r="N3614" s="64" t="s">
        <v>103</v>
      </c>
      <c r="O3614" s="64" t="s">
        <v>66</v>
      </c>
      <c r="P3614" s="64" t="s">
        <v>10606</v>
      </c>
      <c r="Q3614" s="485" t="s">
        <v>10607</v>
      </c>
      <c r="R3614" s="64">
        <v>2.42</v>
      </c>
      <c r="S3614" s="64"/>
      <c r="T3614" s="135">
        <f t="shared" si="133"/>
        <v>2.42</v>
      </c>
      <c r="U3614" s="64" t="s">
        <v>77</v>
      </c>
      <c r="V3614" s="64">
        <v>2002</v>
      </c>
      <c r="W3614" s="64" t="s">
        <v>11612</v>
      </c>
      <c r="X3614" s="64"/>
      <c r="Y3614" s="461">
        <v>41813</v>
      </c>
      <c r="Z3614" s="64">
        <v>100</v>
      </c>
      <c r="AA3614" s="64">
        <v>2015</v>
      </c>
      <c r="AB3614" s="64">
        <v>0</v>
      </c>
      <c r="AC3614" s="64"/>
      <c r="AD3614" s="64" t="s">
        <v>56</v>
      </c>
      <c r="AE3614" s="64" t="s">
        <v>101</v>
      </c>
      <c r="AF3614" s="64"/>
      <c r="AG3614" s="64" t="s">
        <v>11613</v>
      </c>
      <c r="AH3614" s="161">
        <v>11</v>
      </c>
      <c r="AI3614" s="161" t="s">
        <v>11148</v>
      </c>
      <c r="AJ3614" s="161" t="s">
        <v>10905</v>
      </c>
    </row>
    <row r="3615" spans="1:36" s="6" customFormat="1" ht="110.25" hidden="1" customHeight="1" x14ac:dyDescent="0.2">
      <c r="A3615" s="64" t="s">
        <v>10168</v>
      </c>
      <c r="B3615" s="64" t="s">
        <v>116</v>
      </c>
      <c r="C3615" s="64" t="s">
        <v>36</v>
      </c>
      <c r="D3615" s="461">
        <v>41962</v>
      </c>
      <c r="E3615" s="500">
        <v>0.62152777777777779</v>
      </c>
      <c r="F3615" s="461">
        <v>41962</v>
      </c>
      <c r="G3615" s="500">
        <v>0.62291666666666667</v>
      </c>
      <c r="H3615" s="210">
        <f t="shared" si="132"/>
        <v>1.3888888861401938E-3</v>
      </c>
      <c r="I3615" s="64">
        <v>19</v>
      </c>
      <c r="J3615" s="64" t="s">
        <v>183</v>
      </c>
      <c r="K3615" s="64"/>
      <c r="L3615" s="64" t="s">
        <v>130</v>
      </c>
      <c r="M3615" s="64" t="s">
        <v>10640</v>
      </c>
      <c r="N3615" s="64">
        <v>35</v>
      </c>
      <c r="O3615" s="64" t="s">
        <v>63</v>
      </c>
      <c r="P3615" s="64" t="s">
        <v>10641</v>
      </c>
      <c r="Q3615" s="485" t="s">
        <v>10642</v>
      </c>
      <c r="R3615" s="64">
        <v>1.08</v>
      </c>
      <c r="S3615" s="64"/>
      <c r="T3615" s="135">
        <f t="shared" si="133"/>
        <v>1.08</v>
      </c>
      <c r="U3615" s="64" t="s">
        <v>75</v>
      </c>
      <c r="V3615" s="64">
        <v>2012</v>
      </c>
      <c r="W3615" s="64"/>
      <c r="X3615" s="64" t="s">
        <v>6422</v>
      </c>
      <c r="Y3615" s="64" t="s">
        <v>11614</v>
      </c>
      <c r="Z3615" s="64">
        <v>100</v>
      </c>
      <c r="AA3615" s="459" t="s">
        <v>6059</v>
      </c>
      <c r="AB3615" s="64">
        <v>0</v>
      </c>
      <c r="AC3615" s="64"/>
      <c r="AD3615" s="64" t="s">
        <v>38</v>
      </c>
      <c r="AE3615" s="64" t="s">
        <v>94</v>
      </c>
      <c r="AF3615" s="64"/>
      <c r="AG3615" s="64" t="s">
        <v>11615</v>
      </c>
      <c r="AH3615" s="161">
        <v>11</v>
      </c>
      <c r="AI3615" s="161" t="s">
        <v>11213</v>
      </c>
      <c r="AJ3615" s="161" t="s">
        <v>10905</v>
      </c>
    </row>
    <row r="3616" spans="1:36" s="6" customFormat="1" ht="37.5" hidden="1" customHeight="1" x14ac:dyDescent="0.2">
      <c r="A3616" s="64" t="s">
        <v>10168</v>
      </c>
      <c r="B3616" s="64" t="s">
        <v>116</v>
      </c>
      <c r="C3616" s="64" t="s">
        <v>36</v>
      </c>
      <c r="D3616" s="461">
        <v>41964</v>
      </c>
      <c r="E3616" s="500">
        <v>0.38611111111111113</v>
      </c>
      <c r="F3616" s="461">
        <v>41964</v>
      </c>
      <c r="G3616" s="500">
        <v>0.38611111111111113</v>
      </c>
      <c r="H3616" s="210">
        <f t="shared" si="132"/>
        <v>0</v>
      </c>
      <c r="I3616" s="64">
        <v>1</v>
      </c>
      <c r="J3616" s="64" t="s">
        <v>178</v>
      </c>
      <c r="K3616" s="64" t="s">
        <v>132</v>
      </c>
      <c r="L3616" s="64" t="s">
        <v>130</v>
      </c>
      <c r="M3616" s="64" t="s">
        <v>10671</v>
      </c>
      <c r="N3616" s="64" t="s">
        <v>103</v>
      </c>
      <c r="O3616" s="64" t="s">
        <v>66</v>
      </c>
      <c r="P3616" s="64" t="s">
        <v>10672</v>
      </c>
      <c r="Q3616" s="485" t="s">
        <v>10673</v>
      </c>
      <c r="R3616" s="64">
        <v>0.74</v>
      </c>
      <c r="S3616" s="64"/>
      <c r="T3616" s="135">
        <f t="shared" si="133"/>
        <v>0.74</v>
      </c>
      <c r="U3616" s="64" t="s">
        <v>75</v>
      </c>
      <c r="V3616" s="64">
        <v>1981</v>
      </c>
      <c r="W3616" s="64" t="s">
        <v>1536</v>
      </c>
      <c r="X3616" s="64"/>
      <c r="Y3616" s="461" t="s">
        <v>11616</v>
      </c>
      <c r="Z3616" s="64">
        <v>100</v>
      </c>
      <c r="AA3616" s="64">
        <v>2015</v>
      </c>
      <c r="AB3616" s="64">
        <v>0</v>
      </c>
      <c r="AC3616" s="64"/>
      <c r="AD3616" s="64" t="s">
        <v>56</v>
      </c>
      <c r="AE3616" s="64" t="s">
        <v>102</v>
      </c>
      <c r="AF3616" s="64"/>
      <c r="AG3616" s="64" t="s">
        <v>11617</v>
      </c>
      <c r="AH3616" s="161">
        <v>11</v>
      </c>
      <c r="AI3616" s="161" t="s">
        <v>11213</v>
      </c>
      <c r="AJ3616" s="161" t="s">
        <v>10905</v>
      </c>
    </row>
    <row r="3617" spans="1:36" s="6" customFormat="1" ht="31.5" hidden="1" customHeight="1" x14ac:dyDescent="0.2">
      <c r="A3617" s="64" t="s">
        <v>10168</v>
      </c>
      <c r="B3617" s="64" t="s">
        <v>116</v>
      </c>
      <c r="C3617" s="64" t="s">
        <v>36</v>
      </c>
      <c r="D3617" s="461">
        <v>41965</v>
      </c>
      <c r="E3617" s="500">
        <v>0.71527777777777779</v>
      </c>
      <c r="F3617" s="461">
        <v>41965</v>
      </c>
      <c r="G3617" s="500">
        <v>0.7597222222222223</v>
      </c>
      <c r="H3617" s="210">
        <f t="shared" si="132"/>
        <v>4.4444444443797693E-2</v>
      </c>
      <c r="I3617" s="64">
        <v>18</v>
      </c>
      <c r="J3617" s="64" t="s">
        <v>178</v>
      </c>
      <c r="K3617" s="64" t="s">
        <v>135</v>
      </c>
      <c r="L3617" s="64" t="s">
        <v>130</v>
      </c>
      <c r="M3617" s="64" t="s">
        <v>10640</v>
      </c>
      <c r="N3617" s="64">
        <v>35</v>
      </c>
      <c r="O3617" s="64" t="s">
        <v>63</v>
      </c>
      <c r="P3617" s="64" t="s">
        <v>10731</v>
      </c>
      <c r="Q3617" s="485" t="s">
        <v>11618</v>
      </c>
      <c r="R3617" s="64">
        <v>11.7</v>
      </c>
      <c r="S3617" s="64"/>
      <c r="T3617" s="135">
        <f t="shared" si="133"/>
        <v>11.7</v>
      </c>
      <c r="U3617" s="64" t="s">
        <v>78</v>
      </c>
      <c r="V3617" s="64">
        <v>1991</v>
      </c>
      <c r="W3617" s="64" t="s">
        <v>11619</v>
      </c>
      <c r="X3617" s="64" t="s">
        <v>11620</v>
      </c>
      <c r="Y3617" s="64" t="s">
        <v>11621</v>
      </c>
      <c r="Z3617" s="64">
        <v>100</v>
      </c>
      <c r="AA3617" s="64" t="s">
        <v>11622</v>
      </c>
      <c r="AB3617" s="64">
        <v>10</v>
      </c>
      <c r="AC3617" s="461">
        <v>41968</v>
      </c>
      <c r="AD3617" s="64" t="s">
        <v>60</v>
      </c>
      <c r="AE3617" s="64" t="s">
        <v>99</v>
      </c>
      <c r="AF3617" s="64"/>
      <c r="AG3617" s="64" t="s">
        <v>11623</v>
      </c>
      <c r="AH3617" s="161">
        <v>11</v>
      </c>
      <c r="AI3617" s="161" t="s">
        <v>10904</v>
      </c>
      <c r="AJ3617" s="161" t="s">
        <v>10954</v>
      </c>
    </row>
    <row r="3618" spans="1:36" s="6" customFormat="1" ht="31.5" hidden="1" customHeight="1" x14ac:dyDescent="0.2">
      <c r="A3618" s="64" t="s">
        <v>10168</v>
      </c>
      <c r="B3618" s="64" t="s">
        <v>116</v>
      </c>
      <c r="C3618" s="64" t="s">
        <v>865</v>
      </c>
      <c r="D3618" s="461">
        <v>41966</v>
      </c>
      <c r="E3618" s="500">
        <v>0.91041666666666676</v>
      </c>
      <c r="F3618" s="461">
        <v>41966</v>
      </c>
      <c r="G3618" s="500">
        <v>0.9243055555555556</v>
      </c>
      <c r="H3618" s="210">
        <f t="shared" si="132"/>
        <v>1.3888888890505768E-2</v>
      </c>
      <c r="I3618" s="64">
        <v>43</v>
      </c>
      <c r="J3618" s="64" t="s">
        <v>178</v>
      </c>
      <c r="K3618" s="64" t="s">
        <v>133</v>
      </c>
      <c r="L3618" s="64" t="s">
        <v>125</v>
      </c>
      <c r="M3618" s="64" t="s">
        <v>10744</v>
      </c>
      <c r="N3618" s="64">
        <v>35</v>
      </c>
      <c r="O3618" s="64" t="s">
        <v>66</v>
      </c>
      <c r="P3618" s="64" t="s">
        <v>10745</v>
      </c>
      <c r="Q3618" s="485" t="s">
        <v>11624</v>
      </c>
      <c r="R3618" s="64">
        <v>7.1</v>
      </c>
      <c r="S3618" s="64">
        <v>4.5</v>
      </c>
      <c r="T3618" s="135">
        <f t="shared" si="133"/>
        <v>11.6</v>
      </c>
      <c r="U3618" s="64" t="s">
        <v>75</v>
      </c>
      <c r="V3618" s="64"/>
      <c r="W3618" s="64"/>
      <c r="X3618" s="64"/>
      <c r="Y3618" s="64"/>
      <c r="Z3618" s="64"/>
      <c r="AA3618" s="64"/>
      <c r="AB3618" s="64"/>
      <c r="AC3618" s="64"/>
      <c r="AD3618" s="64" t="s">
        <v>55</v>
      </c>
      <c r="AE3618" s="64" t="s">
        <v>102</v>
      </c>
      <c r="AF3618" s="64"/>
      <c r="AG3618" s="64" t="s">
        <v>11625</v>
      </c>
      <c r="AH3618" s="161">
        <v>11</v>
      </c>
      <c r="AI3618" s="161" t="s">
        <v>10904</v>
      </c>
      <c r="AJ3618" s="161" t="s">
        <v>11139</v>
      </c>
    </row>
    <row r="3619" spans="1:36" s="24" customFormat="1" ht="31.5" hidden="1" customHeight="1" x14ac:dyDescent="0.2">
      <c r="A3619" s="64" t="s">
        <v>10168</v>
      </c>
      <c r="B3619" s="64" t="s">
        <v>116</v>
      </c>
      <c r="C3619" s="64" t="s">
        <v>36</v>
      </c>
      <c r="D3619" s="461">
        <v>41968</v>
      </c>
      <c r="E3619" s="500">
        <v>0.18055555555555555</v>
      </c>
      <c r="F3619" s="461">
        <v>41968</v>
      </c>
      <c r="G3619" s="500">
        <v>0.28819444444444448</v>
      </c>
      <c r="H3619" s="210">
        <f t="shared" si="132"/>
        <v>0.10763888889050577</v>
      </c>
      <c r="I3619" s="64">
        <v>9</v>
      </c>
      <c r="J3619" s="64" t="s">
        <v>3883</v>
      </c>
      <c r="K3619" s="64" t="s">
        <v>134</v>
      </c>
      <c r="L3619" s="64" t="s">
        <v>130</v>
      </c>
      <c r="M3619" s="64" t="s">
        <v>2757</v>
      </c>
      <c r="N3619" s="64">
        <v>35</v>
      </c>
      <c r="O3619" s="64" t="s">
        <v>63</v>
      </c>
      <c r="P3619" s="64" t="s">
        <v>10763</v>
      </c>
      <c r="Q3619" s="485" t="s">
        <v>10764</v>
      </c>
      <c r="R3619" s="64">
        <v>26.64</v>
      </c>
      <c r="S3619" s="64"/>
      <c r="T3619" s="135">
        <f t="shared" si="133"/>
        <v>26.64</v>
      </c>
      <c r="U3619" s="64" t="s">
        <v>78</v>
      </c>
      <c r="V3619" s="64">
        <v>1991</v>
      </c>
      <c r="W3619" s="64" t="s">
        <v>11626</v>
      </c>
      <c r="X3619" s="64"/>
      <c r="Y3619" s="64" t="s">
        <v>11627</v>
      </c>
      <c r="Z3619" s="64">
        <v>100</v>
      </c>
      <c r="AA3619" s="459" t="s">
        <v>6059</v>
      </c>
      <c r="AB3619" s="64">
        <v>0</v>
      </c>
      <c r="AC3619" s="64"/>
      <c r="AD3619" s="64" t="s">
        <v>47</v>
      </c>
      <c r="AE3619" s="64" t="s">
        <v>102</v>
      </c>
      <c r="AF3619" s="64"/>
      <c r="AG3619" s="64" t="s">
        <v>11628</v>
      </c>
      <c r="AH3619" s="161">
        <v>11</v>
      </c>
      <c r="AI3619" s="161" t="s">
        <v>10904</v>
      </c>
      <c r="AJ3619" s="161" t="s">
        <v>10905</v>
      </c>
    </row>
    <row r="3620" spans="1:36" s="24" customFormat="1" ht="31.5" hidden="1" customHeight="1" x14ac:dyDescent="0.2">
      <c r="A3620" s="64" t="s">
        <v>10168</v>
      </c>
      <c r="B3620" s="64" t="s">
        <v>116</v>
      </c>
      <c r="C3620" s="64" t="s">
        <v>865</v>
      </c>
      <c r="D3620" s="461">
        <v>41972</v>
      </c>
      <c r="E3620" s="500">
        <v>0.58750000000000002</v>
      </c>
      <c r="F3620" s="461">
        <v>41972</v>
      </c>
      <c r="G3620" s="500">
        <v>0.58750000000000002</v>
      </c>
      <c r="H3620" s="210">
        <f t="shared" si="132"/>
        <v>0</v>
      </c>
      <c r="I3620" s="64">
        <v>164</v>
      </c>
      <c r="J3620" s="64" t="s">
        <v>288</v>
      </c>
      <c r="K3620" s="64"/>
      <c r="L3620" s="64" t="s">
        <v>125</v>
      </c>
      <c r="M3620" s="64" t="s">
        <v>11590</v>
      </c>
      <c r="N3620" s="64">
        <v>110</v>
      </c>
      <c r="O3620" s="64" t="s">
        <v>63</v>
      </c>
      <c r="P3620" s="64" t="s">
        <v>11591</v>
      </c>
      <c r="Q3620" s="485" t="s">
        <v>11592</v>
      </c>
      <c r="R3620" s="64"/>
      <c r="S3620" s="64">
        <v>48.5</v>
      </c>
      <c r="T3620" s="135">
        <f t="shared" si="133"/>
        <v>48.5</v>
      </c>
      <c r="U3620" s="64" t="s">
        <v>87</v>
      </c>
      <c r="V3620" s="64"/>
      <c r="W3620" s="64"/>
      <c r="X3620" s="64"/>
      <c r="Y3620" s="64"/>
      <c r="Z3620" s="64"/>
      <c r="AA3620" s="64"/>
      <c r="AB3620" s="64"/>
      <c r="AC3620" s="64"/>
      <c r="AD3620" s="64" t="s">
        <v>55</v>
      </c>
      <c r="AE3620" s="64" t="s">
        <v>102</v>
      </c>
      <c r="AF3620" s="64"/>
      <c r="AG3620" s="64" t="s">
        <v>11593</v>
      </c>
      <c r="AH3620" s="161">
        <v>11</v>
      </c>
      <c r="AI3620" s="161" t="s">
        <v>10904</v>
      </c>
      <c r="AJ3620" s="161" t="s">
        <v>11139</v>
      </c>
    </row>
    <row r="3621" spans="1:36" s="24" customFormat="1" ht="31.5" hidden="1" customHeight="1" x14ac:dyDescent="0.2">
      <c r="A3621" s="158" t="s">
        <v>10799</v>
      </c>
      <c r="B3621" s="158" t="s">
        <v>116</v>
      </c>
      <c r="C3621" s="158" t="s">
        <v>10897</v>
      </c>
      <c r="D3621" s="463">
        <v>41977</v>
      </c>
      <c r="E3621" s="648">
        <v>1.0416666666666666E-2</v>
      </c>
      <c r="F3621" s="463">
        <v>41977</v>
      </c>
      <c r="G3621" s="648">
        <v>5.5555555555555552E-2</v>
      </c>
      <c r="H3621" s="1196">
        <f t="shared" si="132"/>
        <v>4.5138888890505768E-2</v>
      </c>
      <c r="I3621" s="158">
        <v>30</v>
      </c>
      <c r="J3621" s="158" t="s">
        <v>10898</v>
      </c>
      <c r="K3621" s="158" t="s">
        <v>135</v>
      </c>
      <c r="L3621" s="158" t="s">
        <v>130</v>
      </c>
      <c r="M3621" s="158" t="s">
        <v>10899</v>
      </c>
      <c r="N3621" s="158">
        <v>35</v>
      </c>
      <c r="O3621" s="158" t="s">
        <v>63</v>
      </c>
      <c r="P3621" s="158" t="s">
        <v>10900</v>
      </c>
      <c r="Q3621" s="1390" t="s">
        <v>11629</v>
      </c>
      <c r="R3621" s="158">
        <v>25.49</v>
      </c>
      <c r="S3621" s="158"/>
      <c r="T3621" s="1375">
        <f t="shared" si="133"/>
        <v>25.49</v>
      </c>
      <c r="U3621" s="64" t="s">
        <v>73</v>
      </c>
      <c r="V3621" s="64">
        <v>2007</v>
      </c>
      <c r="W3621" s="1399" t="s">
        <v>10901</v>
      </c>
      <c r="X3621" s="64"/>
      <c r="Y3621" s="64" t="s">
        <v>10902</v>
      </c>
      <c r="Z3621" s="64">
        <v>100</v>
      </c>
      <c r="AA3621" s="64">
        <v>2015</v>
      </c>
      <c r="AB3621" s="64">
        <v>0</v>
      </c>
      <c r="AC3621" s="64"/>
      <c r="AD3621" s="64" t="s">
        <v>39</v>
      </c>
      <c r="AE3621" s="64" t="s">
        <v>97</v>
      </c>
      <c r="AF3621" s="64"/>
      <c r="AG3621" s="64" t="s">
        <v>10903</v>
      </c>
      <c r="AH3621" s="161">
        <v>12</v>
      </c>
      <c r="AI3621" s="161" t="s">
        <v>10904</v>
      </c>
      <c r="AJ3621" s="161" t="s">
        <v>10905</v>
      </c>
    </row>
    <row r="3622" spans="1:36" s="24" customFormat="1" ht="31.5" hidden="1" customHeight="1" x14ac:dyDescent="0.2">
      <c r="A3622" s="158" t="s">
        <v>10799</v>
      </c>
      <c r="B3622" s="64" t="s">
        <v>116</v>
      </c>
      <c r="C3622" s="64" t="s">
        <v>10897</v>
      </c>
      <c r="D3622" s="461">
        <v>41977</v>
      </c>
      <c r="E3622" s="500">
        <v>0.54722222222222217</v>
      </c>
      <c r="F3622" s="461">
        <v>41977</v>
      </c>
      <c r="G3622" s="500">
        <v>0.55555555555555558</v>
      </c>
      <c r="H3622" s="210">
        <f t="shared" si="132"/>
        <v>8.333333331393078E-3</v>
      </c>
      <c r="I3622" s="64">
        <v>17</v>
      </c>
      <c r="J3622" s="64" t="s">
        <v>178</v>
      </c>
      <c r="K3622" s="64" t="s">
        <v>133</v>
      </c>
      <c r="L3622" s="64" t="s">
        <v>128</v>
      </c>
      <c r="M3622" s="64" t="s">
        <v>285</v>
      </c>
      <c r="N3622" s="64" t="s">
        <v>103</v>
      </c>
      <c r="O3622" s="64" t="s">
        <v>66</v>
      </c>
      <c r="P3622" s="64" t="s">
        <v>4495</v>
      </c>
      <c r="Q3622" s="485" t="s">
        <v>11630</v>
      </c>
      <c r="R3622" s="64">
        <v>1.49</v>
      </c>
      <c r="S3622" s="64"/>
      <c r="T3622" s="135">
        <f t="shared" si="133"/>
        <v>1.49</v>
      </c>
      <c r="U3622" s="64" t="s">
        <v>84</v>
      </c>
      <c r="V3622" s="64">
        <v>1969</v>
      </c>
      <c r="W3622" s="64" t="s">
        <v>2281</v>
      </c>
      <c r="X3622" s="64"/>
      <c r="Y3622" s="64" t="s">
        <v>10906</v>
      </c>
      <c r="Z3622" s="64">
        <v>100</v>
      </c>
      <c r="AA3622" s="64">
        <v>2015</v>
      </c>
      <c r="AB3622" s="64">
        <v>0</v>
      </c>
      <c r="AC3622" s="64"/>
      <c r="AD3622" s="64" t="s">
        <v>60</v>
      </c>
      <c r="AE3622" s="64" t="s">
        <v>102</v>
      </c>
      <c r="AF3622" s="64"/>
      <c r="AG3622" s="64" t="s">
        <v>10907</v>
      </c>
      <c r="AH3622" s="161">
        <v>12</v>
      </c>
      <c r="AI3622" s="161" t="s">
        <v>10908</v>
      </c>
      <c r="AJ3622" s="161" t="s">
        <v>10909</v>
      </c>
    </row>
    <row r="3623" spans="1:36" s="69" customFormat="1" ht="142.5" hidden="1" customHeight="1" x14ac:dyDescent="0.2">
      <c r="A3623" s="158" t="s">
        <v>10799</v>
      </c>
      <c r="B3623" s="64" t="s">
        <v>116</v>
      </c>
      <c r="C3623" s="64" t="s">
        <v>10897</v>
      </c>
      <c r="D3623" s="461">
        <v>41977</v>
      </c>
      <c r="E3623" s="500">
        <v>0.6972222222222223</v>
      </c>
      <c r="F3623" s="461">
        <v>41977</v>
      </c>
      <c r="G3623" s="500">
        <v>0.7944444444444444</v>
      </c>
      <c r="H3623" s="210">
        <f t="shared" ref="H3623:H3652" si="134">(F3623+G3623)-(D3623+E3623)</f>
        <v>9.7222222218988463E-2</v>
      </c>
      <c r="I3623" s="64">
        <v>17</v>
      </c>
      <c r="J3623" s="64" t="s">
        <v>178</v>
      </c>
      <c r="K3623" s="64" t="s">
        <v>134</v>
      </c>
      <c r="L3623" s="64" t="s">
        <v>128</v>
      </c>
      <c r="M3623" s="64" t="s">
        <v>285</v>
      </c>
      <c r="N3623" s="64" t="s">
        <v>103</v>
      </c>
      <c r="O3623" s="64" t="s">
        <v>66</v>
      </c>
      <c r="P3623" s="64" t="s">
        <v>4495</v>
      </c>
      <c r="Q3623" s="64" t="s">
        <v>10910</v>
      </c>
      <c r="R3623" s="64">
        <v>31.49</v>
      </c>
      <c r="S3623" s="64"/>
      <c r="T3623" s="135">
        <f t="shared" si="133"/>
        <v>31.49</v>
      </c>
      <c r="U3623" s="64" t="s">
        <v>84</v>
      </c>
      <c r="V3623" s="64">
        <v>1969</v>
      </c>
      <c r="W3623" s="64" t="s">
        <v>2281</v>
      </c>
      <c r="X3623" s="64"/>
      <c r="Y3623" s="64" t="s">
        <v>10906</v>
      </c>
      <c r="Z3623" s="64">
        <v>100</v>
      </c>
      <c r="AA3623" s="64">
        <v>2015</v>
      </c>
      <c r="AB3623" s="64">
        <v>0</v>
      </c>
      <c r="AC3623" s="64"/>
      <c r="AD3623" s="64" t="s">
        <v>60</v>
      </c>
      <c r="AE3623" s="64" t="s">
        <v>102</v>
      </c>
      <c r="AF3623" s="64"/>
      <c r="AG3623" s="64" t="s">
        <v>10907</v>
      </c>
      <c r="AH3623" s="161">
        <v>12</v>
      </c>
      <c r="AI3623" s="161" t="s">
        <v>10908</v>
      </c>
      <c r="AJ3623" s="161" t="s">
        <v>10909</v>
      </c>
    </row>
    <row r="3624" spans="1:36" s="69" customFormat="1" ht="141.75" hidden="1" customHeight="1" x14ac:dyDescent="0.2">
      <c r="A3624" s="158" t="s">
        <v>10799</v>
      </c>
      <c r="B3624" s="158" t="s">
        <v>116</v>
      </c>
      <c r="C3624" s="158" t="s">
        <v>10897</v>
      </c>
      <c r="D3624" s="463">
        <v>41977</v>
      </c>
      <c r="E3624" s="648">
        <v>0.78888888888888886</v>
      </c>
      <c r="F3624" s="463">
        <v>41977</v>
      </c>
      <c r="G3624" s="648">
        <v>0.90972222222222221</v>
      </c>
      <c r="H3624" s="1196">
        <f t="shared" si="134"/>
        <v>0.1208333333270275</v>
      </c>
      <c r="I3624" s="158">
        <v>4</v>
      </c>
      <c r="J3624" s="158" t="s">
        <v>3883</v>
      </c>
      <c r="K3624" s="158" t="s">
        <v>134</v>
      </c>
      <c r="L3624" s="158" t="s">
        <v>128</v>
      </c>
      <c r="M3624" s="158" t="s">
        <v>1280</v>
      </c>
      <c r="N3624" s="158" t="s">
        <v>103</v>
      </c>
      <c r="O3624" s="158" t="s">
        <v>66</v>
      </c>
      <c r="P3624" s="158" t="s">
        <v>10911</v>
      </c>
      <c r="Q3624" s="158" t="s">
        <v>10912</v>
      </c>
      <c r="R3624" s="158">
        <v>7.56</v>
      </c>
      <c r="S3624" s="158"/>
      <c r="T3624" s="1375">
        <f t="shared" si="133"/>
        <v>7.56</v>
      </c>
      <c r="U3624" s="64" t="s">
        <v>75</v>
      </c>
      <c r="V3624" s="64">
        <v>1976</v>
      </c>
      <c r="W3624" s="64" t="s">
        <v>2286</v>
      </c>
      <c r="X3624" s="64"/>
      <c r="Y3624" s="64" t="s">
        <v>10913</v>
      </c>
      <c r="Z3624" s="64">
        <v>100</v>
      </c>
      <c r="AA3624" s="64">
        <v>2015</v>
      </c>
      <c r="AB3624" s="64">
        <v>0</v>
      </c>
      <c r="AC3624" s="64"/>
      <c r="AD3624" s="64" t="s">
        <v>42</v>
      </c>
      <c r="AE3624" s="64" t="s">
        <v>102</v>
      </c>
      <c r="AF3624" s="64" t="s">
        <v>101</v>
      </c>
      <c r="AG3624" s="64" t="s">
        <v>10914</v>
      </c>
      <c r="AH3624" s="161">
        <v>12</v>
      </c>
      <c r="AI3624" s="161" t="s">
        <v>10904</v>
      </c>
      <c r="AJ3624" s="161" t="s">
        <v>10909</v>
      </c>
    </row>
    <row r="3625" spans="1:36" s="69" customFormat="1" ht="63" hidden="1" customHeight="1" x14ac:dyDescent="0.2">
      <c r="A3625" s="158" t="s">
        <v>10799</v>
      </c>
      <c r="B3625" s="64" t="s">
        <v>116</v>
      </c>
      <c r="C3625" s="64" t="s">
        <v>10897</v>
      </c>
      <c r="D3625" s="461">
        <v>41978</v>
      </c>
      <c r="E3625" s="500">
        <v>0.5493055555555556</v>
      </c>
      <c r="F3625" s="461">
        <v>41978</v>
      </c>
      <c r="G3625" s="500">
        <v>0.5493055555555556</v>
      </c>
      <c r="H3625" s="210">
        <f t="shared" si="134"/>
        <v>0</v>
      </c>
      <c r="I3625" s="64">
        <v>4</v>
      </c>
      <c r="J3625" s="64" t="s">
        <v>146</v>
      </c>
      <c r="K3625" s="64" t="s">
        <v>132</v>
      </c>
      <c r="L3625" s="64" t="s">
        <v>130</v>
      </c>
      <c r="M3625" s="64" t="s">
        <v>301</v>
      </c>
      <c r="N3625" s="64" t="s">
        <v>103</v>
      </c>
      <c r="O3625" s="64" t="s">
        <v>66</v>
      </c>
      <c r="P3625" s="64" t="s">
        <v>10928</v>
      </c>
      <c r="Q3625" s="64" t="s">
        <v>10929</v>
      </c>
      <c r="R3625" s="64"/>
      <c r="S3625" s="64">
        <v>0.27</v>
      </c>
      <c r="T3625" s="135">
        <f t="shared" si="133"/>
        <v>0.27</v>
      </c>
      <c r="U3625" s="64" t="s">
        <v>75</v>
      </c>
      <c r="V3625" s="64">
        <v>1949</v>
      </c>
      <c r="W3625" s="64" t="s">
        <v>10930</v>
      </c>
      <c r="X3625" s="64"/>
      <c r="Y3625" s="64" t="s">
        <v>10931</v>
      </c>
      <c r="Z3625" s="64">
        <v>100</v>
      </c>
      <c r="AA3625" s="64">
        <v>2015</v>
      </c>
      <c r="AB3625" s="64">
        <v>0</v>
      </c>
      <c r="AC3625" s="64"/>
      <c r="AD3625" s="64" t="s">
        <v>56</v>
      </c>
      <c r="AE3625" s="64" t="s">
        <v>102</v>
      </c>
      <c r="AF3625" s="64"/>
      <c r="AG3625" s="64" t="s">
        <v>9156</v>
      </c>
      <c r="AH3625" s="161">
        <v>12</v>
      </c>
      <c r="AI3625" s="161" t="s">
        <v>11213</v>
      </c>
      <c r="AJ3625" s="161" t="s">
        <v>10905</v>
      </c>
    </row>
    <row r="3626" spans="1:36" ht="31.5" hidden="1" customHeight="1" x14ac:dyDescent="0.2">
      <c r="A3626" s="624" t="s">
        <v>10799</v>
      </c>
      <c r="B3626" s="64" t="s">
        <v>116</v>
      </c>
      <c r="C3626" s="64" t="s">
        <v>10897</v>
      </c>
      <c r="D3626" s="461">
        <v>41979</v>
      </c>
      <c r="E3626" s="500">
        <v>0.63888888888888895</v>
      </c>
      <c r="F3626" s="461">
        <v>41979</v>
      </c>
      <c r="G3626" s="500">
        <v>0.66388888888888886</v>
      </c>
      <c r="H3626" s="210">
        <f t="shared" si="134"/>
        <v>2.5000000001455192E-2</v>
      </c>
      <c r="I3626" s="64">
        <v>19</v>
      </c>
      <c r="J3626" s="64" t="s">
        <v>4467</v>
      </c>
      <c r="K3626" s="64" t="s">
        <v>133</v>
      </c>
      <c r="L3626" s="64" t="s">
        <v>130</v>
      </c>
      <c r="M3626" s="64" t="s">
        <v>10948</v>
      </c>
      <c r="N3626" s="64">
        <v>35</v>
      </c>
      <c r="O3626" s="64" t="s">
        <v>63</v>
      </c>
      <c r="P3626" s="1255" t="s">
        <v>10949</v>
      </c>
      <c r="Q3626" s="1255" t="s">
        <v>10950</v>
      </c>
      <c r="R3626" s="64">
        <v>6.21</v>
      </c>
      <c r="S3626" s="64"/>
      <c r="T3626" s="135">
        <f t="shared" si="133"/>
        <v>6.21</v>
      </c>
      <c r="U3626" s="64" t="s">
        <v>73</v>
      </c>
      <c r="V3626" s="64">
        <v>1995</v>
      </c>
      <c r="W3626" s="64" t="s">
        <v>10951</v>
      </c>
      <c r="X3626" s="64"/>
      <c r="Y3626" s="64" t="s">
        <v>10952</v>
      </c>
      <c r="Z3626" s="64">
        <v>100</v>
      </c>
      <c r="AA3626" s="64">
        <v>2015</v>
      </c>
      <c r="AB3626" s="64">
        <v>0</v>
      </c>
      <c r="AC3626" s="461">
        <v>41864</v>
      </c>
      <c r="AD3626" s="64" t="s">
        <v>40</v>
      </c>
      <c r="AE3626" s="64" t="s">
        <v>102</v>
      </c>
      <c r="AF3626" s="64"/>
      <c r="AG3626" s="64" t="s">
        <v>10953</v>
      </c>
      <c r="AH3626" s="161">
        <v>12</v>
      </c>
      <c r="AI3626" s="161" t="s">
        <v>10908</v>
      </c>
      <c r="AJ3626" s="161" t="s">
        <v>10954</v>
      </c>
    </row>
    <row r="3627" spans="1:36" ht="31.5" hidden="1" customHeight="1" x14ac:dyDescent="0.2">
      <c r="A3627" s="624" t="s">
        <v>10799</v>
      </c>
      <c r="B3627" s="64" t="s">
        <v>116</v>
      </c>
      <c r="C3627" s="64" t="s">
        <v>10897</v>
      </c>
      <c r="D3627" s="461">
        <v>41983</v>
      </c>
      <c r="E3627" s="500">
        <v>0.49513888888888885</v>
      </c>
      <c r="F3627" s="461">
        <v>41983</v>
      </c>
      <c r="G3627" s="500">
        <v>0.65972222222222221</v>
      </c>
      <c r="H3627" s="210">
        <f t="shared" si="134"/>
        <v>0.16458333333139308</v>
      </c>
      <c r="I3627" s="64">
        <v>3</v>
      </c>
      <c r="J3627" s="64"/>
      <c r="K3627" s="64"/>
      <c r="L3627" s="64" t="s">
        <v>127</v>
      </c>
      <c r="M3627" s="64" t="s">
        <v>10998</v>
      </c>
      <c r="N3627" s="64" t="s">
        <v>103</v>
      </c>
      <c r="O3627" s="64" t="s">
        <v>66</v>
      </c>
      <c r="P3627" s="64" t="s">
        <v>10999</v>
      </c>
      <c r="Q3627" s="64" t="s">
        <v>11000</v>
      </c>
      <c r="R3627" s="64">
        <v>12.36</v>
      </c>
      <c r="S3627" s="64"/>
      <c r="T3627" s="135">
        <f t="shared" si="133"/>
        <v>12.36</v>
      </c>
      <c r="U3627" s="64" t="s">
        <v>82</v>
      </c>
      <c r="V3627" s="64">
        <v>1980</v>
      </c>
      <c r="W3627" s="64" t="s">
        <v>6459</v>
      </c>
      <c r="X3627" s="64"/>
      <c r="Y3627" s="459" t="s">
        <v>6059</v>
      </c>
      <c r="Z3627" s="64">
        <v>100</v>
      </c>
      <c r="AA3627" s="64">
        <v>2015</v>
      </c>
      <c r="AB3627" s="64">
        <v>0</v>
      </c>
      <c r="AC3627" s="64"/>
      <c r="AD3627" s="64" t="s">
        <v>57</v>
      </c>
      <c r="AE3627" s="64" t="s">
        <v>101</v>
      </c>
      <c r="AF3627" s="64"/>
      <c r="AG3627" s="64"/>
      <c r="AH3627" s="161">
        <v>12</v>
      </c>
      <c r="AI3627" s="161" t="s">
        <v>11001</v>
      </c>
      <c r="AJ3627" s="161" t="s">
        <v>11002</v>
      </c>
    </row>
    <row r="3628" spans="1:36" ht="395.25" hidden="1" customHeight="1" x14ac:dyDescent="0.2">
      <c r="A3628" s="624" t="s">
        <v>10799</v>
      </c>
      <c r="B3628" s="64" t="s">
        <v>116</v>
      </c>
      <c r="C3628" s="64" t="s">
        <v>10897</v>
      </c>
      <c r="D3628" s="461">
        <v>41985</v>
      </c>
      <c r="E3628" s="500">
        <v>0.63611111111111118</v>
      </c>
      <c r="F3628" s="461">
        <v>41985</v>
      </c>
      <c r="G3628" s="500">
        <v>0.63611111111111118</v>
      </c>
      <c r="H3628" s="210">
        <f t="shared" si="134"/>
        <v>0</v>
      </c>
      <c r="I3628" s="64">
        <v>12</v>
      </c>
      <c r="J3628" s="64" t="s">
        <v>4467</v>
      </c>
      <c r="K3628" s="64" t="s">
        <v>132</v>
      </c>
      <c r="L3628" s="64" t="s">
        <v>130</v>
      </c>
      <c r="M3628" s="64" t="s">
        <v>11020</v>
      </c>
      <c r="N3628" s="64" t="s">
        <v>103</v>
      </c>
      <c r="O3628" s="64" t="s">
        <v>66</v>
      </c>
      <c r="P3628" s="64" t="s">
        <v>11021</v>
      </c>
      <c r="Q3628" s="64" t="s">
        <v>11022</v>
      </c>
      <c r="R3628" s="64"/>
      <c r="S3628" s="64">
        <v>0.47</v>
      </c>
      <c r="T3628" s="135">
        <f t="shared" ref="T3628:T3659" si="135">SUM(R3628:S3628)</f>
        <v>0.47</v>
      </c>
      <c r="U3628" s="64" t="s">
        <v>75</v>
      </c>
      <c r="V3628" s="64" t="s">
        <v>11023</v>
      </c>
      <c r="W3628" s="64" t="s">
        <v>171</v>
      </c>
      <c r="X3628" s="64"/>
      <c r="Y3628" s="459" t="s">
        <v>6034</v>
      </c>
      <c r="Z3628" s="64">
        <v>100</v>
      </c>
      <c r="AA3628" s="64">
        <v>2015</v>
      </c>
      <c r="AB3628" s="64">
        <v>0</v>
      </c>
      <c r="AC3628" s="64"/>
      <c r="AD3628" s="64" t="s">
        <v>39</v>
      </c>
      <c r="AE3628" s="64" t="s">
        <v>102</v>
      </c>
      <c r="AF3628" s="64"/>
      <c r="AG3628" s="64" t="s">
        <v>11024</v>
      </c>
      <c r="AH3628" s="161">
        <v>12</v>
      </c>
      <c r="AI3628" s="161" t="s">
        <v>11001</v>
      </c>
      <c r="AJ3628" s="161" t="s">
        <v>10905</v>
      </c>
    </row>
    <row r="3629" spans="1:36" ht="31.5" hidden="1" customHeight="1" x14ac:dyDescent="0.2">
      <c r="A3629" s="624" t="s">
        <v>10799</v>
      </c>
      <c r="B3629" s="64" t="s">
        <v>116</v>
      </c>
      <c r="C3629" s="64" t="s">
        <v>10897</v>
      </c>
      <c r="D3629" s="461">
        <v>41991</v>
      </c>
      <c r="E3629" s="500">
        <v>0.3</v>
      </c>
      <c r="F3629" s="461">
        <v>41991</v>
      </c>
      <c r="G3629" s="500">
        <v>0.31944444444444448</v>
      </c>
      <c r="H3629" s="210">
        <f t="shared" si="134"/>
        <v>1.9444444442342501E-2</v>
      </c>
      <c r="I3629" s="64">
        <v>13</v>
      </c>
      <c r="J3629" s="64" t="s">
        <v>178</v>
      </c>
      <c r="K3629" s="64" t="s">
        <v>133</v>
      </c>
      <c r="L3629" s="64" t="s">
        <v>130</v>
      </c>
      <c r="M3629" s="64" t="s">
        <v>230</v>
      </c>
      <c r="N3629" s="64" t="s">
        <v>103</v>
      </c>
      <c r="O3629" s="64" t="s">
        <v>66</v>
      </c>
      <c r="P3629" s="64" t="s">
        <v>11134</v>
      </c>
      <c r="Q3629" s="64" t="s">
        <v>11135</v>
      </c>
      <c r="R3629" s="64">
        <v>1.27</v>
      </c>
      <c r="S3629" s="64"/>
      <c r="T3629" s="135">
        <f t="shared" si="135"/>
        <v>1.27</v>
      </c>
      <c r="U3629" s="64" t="s">
        <v>75</v>
      </c>
      <c r="V3629" s="64">
        <v>1982</v>
      </c>
      <c r="W3629" s="64" t="s">
        <v>2286</v>
      </c>
      <c r="X3629" s="64"/>
      <c r="Y3629" s="1833" t="s">
        <v>2668</v>
      </c>
      <c r="Z3629" s="64">
        <v>100</v>
      </c>
      <c r="AA3629" s="64">
        <v>2015</v>
      </c>
      <c r="AB3629" s="64">
        <v>0</v>
      </c>
      <c r="AC3629" s="64"/>
      <c r="AD3629" s="64" t="s">
        <v>56</v>
      </c>
      <c r="AE3629" s="64" t="s">
        <v>101</v>
      </c>
      <c r="AF3629" s="64"/>
      <c r="AG3629" s="64"/>
      <c r="AH3629" s="161">
        <v>12</v>
      </c>
      <c r="AI3629" s="161" t="s">
        <v>11136</v>
      </c>
      <c r="AJ3629" s="161" t="s">
        <v>10905</v>
      </c>
    </row>
    <row r="3630" spans="1:36" ht="66.75" hidden="1" customHeight="1" x14ac:dyDescent="0.2">
      <c r="A3630" s="158" t="s">
        <v>10799</v>
      </c>
      <c r="B3630" s="512" t="s">
        <v>116</v>
      </c>
      <c r="C3630" s="64" t="s">
        <v>865</v>
      </c>
      <c r="D3630" s="461">
        <v>41991</v>
      </c>
      <c r="E3630" s="500">
        <v>0.32361111111111113</v>
      </c>
      <c r="F3630" s="461">
        <v>41991</v>
      </c>
      <c r="G3630" s="500">
        <v>0.36944444444444446</v>
      </c>
      <c r="H3630" s="210">
        <f t="shared" si="134"/>
        <v>4.5833333329937886E-2</v>
      </c>
      <c r="I3630" s="515">
        <v>2</v>
      </c>
      <c r="J3630" s="64" t="s">
        <v>178</v>
      </c>
      <c r="K3630" s="64" t="s">
        <v>133</v>
      </c>
      <c r="L3630" s="64" t="s">
        <v>125</v>
      </c>
      <c r="M3630" s="64" t="s">
        <v>532</v>
      </c>
      <c r="N3630" s="64" t="s">
        <v>103</v>
      </c>
      <c r="O3630" s="64" t="s">
        <v>66</v>
      </c>
      <c r="P3630" s="64" t="s">
        <v>11137</v>
      </c>
      <c r="Q3630" s="64" t="s">
        <v>11138</v>
      </c>
      <c r="R3630" s="64">
        <v>0.82</v>
      </c>
      <c r="S3630" s="64"/>
      <c r="T3630" s="135">
        <f t="shared" si="135"/>
        <v>0.82</v>
      </c>
      <c r="U3630" s="64" t="s">
        <v>75</v>
      </c>
      <c r="V3630" s="64"/>
      <c r="W3630" s="64"/>
      <c r="X3630" s="64"/>
      <c r="Y3630" s="64"/>
      <c r="Z3630" s="64"/>
      <c r="AA3630" s="64"/>
      <c r="AB3630" s="64"/>
      <c r="AC3630" s="64"/>
      <c r="AD3630" s="64" t="s">
        <v>55</v>
      </c>
      <c r="AE3630" s="64" t="s">
        <v>102</v>
      </c>
      <c r="AF3630" s="64"/>
      <c r="AG3630" s="64" t="s">
        <v>11631</v>
      </c>
      <c r="AH3630" s="161">
        <v>12</v>
      </c>
      <c r="AI3630" s="161" t="s">
        <v>11136</v>
      </c>
      <c r="AJ3630" s="161" t="s">
        <v>11139</v>
      </c>
    </row>
    <row r="3631" spans="1:36" ht="31.5" hidden="1" customHeight="1" x14ac:dyDescent="0.2">
      <c r="A3631" s="158" t="s">
        <v>10799</v>
      </c>
      <c r="B3631" s="512" t="s">
        <v>116</v>
      </c>
      <c r="C3631" s="64" t="s">
        <v>10897</v>
      </c>
      <c r="D3631" s="461">
        <v>41991</v>
      </c>
      <c r="E3631" s="500">
        <v>0.41666666666666669</v>
      </c>
      <c r="F3631" s="461">
        <v>41991</v>
      </c>
      <c r="G3631" s="500">
        <v>0.41666666666666669</v>
      </c>
      <c r="H3631" s="210">
        <f t="shared" si="134"/>
        <v>0</v>
      </c>
      <c r="I3631" s="515">
        <v>11</v>
      </c>
      <c r="J3631" s="515" t="s">
        <v>4467</v>
      </c>
      <c r="K3631" s="64" t="s">
        <v>132</v>
      </c>
      <c r="L3631" s="64" t="s">
        <v>128</v>
      </c>
      <c r="M3631" s="515" t="s">
        <v>264</v>
      </c>
      <c r="N3631" s="64" t="s">
        <v>103</v>
      </c>
      <c r="O3631" s="64" t="s">
        <v>66</v>
      </c>
      <c r="P3631" s="515" t="s">
        <v>11140</v>
      </c>
      <c r="Q3631" s="64" t="s">
        <v>11141</v>
      </c>
      <c r="R3631" s="64"/>
      <c r="S3631" s="64">
        <v>3.25</v>
      </c>
      <c r="T3631" s="135">
        <f t="shared" si="135"/>
        <v>3.25</v>
      </c>
      <c r="U3631" s="512" t="s">
        <v>75</v>
      </c>
      <c r="V3631" s="154">
        <v>1962</v>
      </c>
      <c r="W3631" s="154" t="s">
        <v>171</v>
      </c>
      <c r="X3631" s="154"/>
      <c r="Y3631" s="982" t="s">
        <v>6059</v>
      </c>
      <c r="Z3631" s="154">
        <v>100</v>
      </c>
      <c r="AA3631" s="154">
        <v>2015</v>
      </c>
      <c r="AB3631" s="154">
        <v>0</v>
      </c>
      <c r="AC3631" s="154"/>
      <c r="AD3631" s="64" t="s">
        <v>51</v>
      </c>
      <c r="AE3631" s="154" t="s">
        <v>102</v>
      </c>
      <c r="AF3631" s="579"/>
      <c r="AG3631" s="512" t="s">
        <v>11632</v>
      </c>
      <c r="AH3631" s="161">
        <v>12</v>
      </c>
      <c r="AI3631" s="161" t="s">
        <v>11001</v>
      </c>
      <c r="AJ3631" s="161" t="s">
        <v>10909</v>
      </c>
    </row>
    <row r="3632" spans="1:36" ht="31.5" hidden="1" customHeight="1" x14ac:dyDescent="0.2">
      <c r="A3632" s="158" t="s">
        <v>10799</v>
      </c>
      <c r="B3632" s="512" t="s">
        <v>116</v>
      </c>
      <c r="C3632" s="64" t="s">
        <v>10897</v>
      </c>
      <c r="D3632" s="461">
        <v>41991</v>
      </c>
      <c r="E3632" s="500">
        <v>0.43055555555555558</v>
      </c>
      <c r="F3632" s="461">
        <v>41991</v>
      </c>
      <c r="G3632" s="500">
        <v>0.43055555555555558</v>
      </c>
      <c r="H3632" s="210">
        <f t="shared" si="134"/>
        <v>0</v>
      </c>
      <c r="I3632" s="64">
        <v>5</v>
      </c>
      <c r="J3632" s="515" t="s">
        <v>178</v>
      </c>
      <c r="K3632" s="515" t="s">
        <v>132</v>
      </c>
      <c r="L3632" s="64" t="s">
        <v>128</v>
      </c>
      <c r="M3632" s="64" t="s">
        <v>11142</v>
      </c>
      <c r="N3632" s="64" t="s">
        <v>103</v>
      </c>
      <c r="O3632" s="64" t="s">
        <v>66</v>
      </c>
      <c r="P3632" s="64" t="s">
        <v>11143</v>
      </c>
      <c r="Q3632" s="64" t="s">
        <v>11144</v>
      </c>
      <c r="R3632" s="64"/>
      <c r="S3632" s="64">
        <v>2.4</v>
      </c>
      <c r="T3632" s="135">
        <f t="shared" si="135"/>
        <v>2.4</v>
      </c>
      <c r="U3632" s="512" t="s">
        <v>75</v>
      </c>
      <c r="V3632" s="154">
        <v>2010</v>
      </c>
      <c r="W3632" s="154" t="s">
        <v>2286</v>
      </c>
      <c r="X3632" s="154"/>
      <c r="Y3632" s="982" t="s">
        <v>5987</v>
      </c>
      <c r="Z3632" s="154">
        <v>100</v>
      </c>
      <c r="AA3632" s="154">
        <v>2015</v>
      </c>
      <c r="AB3632" s="154">
        <v>0</v>
      </c>
      <c r="AC3632" s="154"/>
      <c r="AD3632" s="154" t="s">
        <v>56</v>
      </c>
      <c r="AE3632" s="154" t="s">
        <v>102</v>
      </c>
      <c r="AF3632" s="579"/>
      <c r="AG3632" s="512" t="s">
        <v>11633</v>
      </c>
      <c r="AH3632" s="161">
        <v>12</v>
      </c>
      <c r="AI3632" s="161" t="s">
        <v>11001</v>
      </c>
      <c r="AJ3632" s="161" t="s">
        <v>10909</v>
      </c>
    </row>
    <row r="3633" spans="1:36" ht="31.5" hidden="1" customHeight="1" x14ac:dyDescent="0.2">
      <c r="A3633" s="158" t="s">
        <v>10799</v>
      </c>
      <c r="B3633" s="512" t="s">
        <v>116</v>
      </c>
      <c r="C3633" s="64" t="s">
        <v>865</v>
      </c>
      <c r="D3633" s="461">
        <v>41991</v>
      </c>
      <c r="E3633" s="500">
        <v>0.47222222222222227</v>
      </c>
      <c r="F3633" s="461">
        <v>41991</v>
      </c>
      <c r="G3633" s="500">
        <v>0.51527777777777783</v>
      </c>
      <c r="H3633" s="210">
        <f t="shared" si="134"/>
        <v>4.3055555557657499E-2</v>
      </c>
      <c r="I3633" s="64">
        <v>42</v>
      </c>
      <c r="J3633" s="515"/>
      <c r="K3633" s="515"/>
      <c r="L3633" s="64" t="s">
        <v>125</v>
      </c>
      <c r="M3633" s="64" t="s">
        <v>11145</v>
      </c>
      <c r="N3633" s="64">
        <v>35</v>
      </c>
      <c r="O3633" s="64" t="s">
        <v>66</v>
      </c>
      <c r="P3633" s="64" t="s">
        <v>11146</v>
      </c>
      <c r="Q3633" s="64" t="s">
        <v>11147</v>
      </c>
      <c r="R3633" s="64">
        <v>32.479999999999997</v>
      </c>
      <c r="S3633" s="64"/>
      <c r="T3633" s="135">
        <f t="shared" si="135"/>
        <v>32.479999999999997</v>
      </c>
      <c r="U3633" s="512" t="s">
        <v>75</v>
      </c>
      <c r="V3633" s="154"/>
      <c r="W3633" s="154"/>
      <c r="X3633" s="154"/>
      <c r="Y3633" s="154"/>
      <c r="Z3633" s="154"/>
      <c r="AA3633" s="154"/>
      <c r="AB3633" s="154"/>
      <c r="AC3633" s="154"/>
      <c r="AD3633" s="192" t="s">
        <v>55</v>
      </c>
      <c r="AE3633" s="154" t="s">
        <v>98</v>
      </c>
      <c r="AF3633" s="579" t="s">
        <v>97</v>
      </c>
      <c r="AG3633" s="512" t="s">
        <v>11634</v>
      </c>
      <c r="AH3633" s="161">
        <v>12</v>
      </c>
      <c r="AI3633" s="161" t="s">
        <v>11148</v>
      </c>
      <c r="AJ3633" s="161" t="s">
        <v>10909</v>
      </c>
    </row>
    <row r="3634" spans="1:36" ht="31.5" hidden="1" customHeight="1" x14ac:dyDescent="0.2">
      <c r="A3634" s="158" t="s">
        <v>10799</v>
      </c>
      <c r="B3634" s="512" t="s">
        <v>116</v>
      </c>
      <c r="C3634" s="64" t="s">
        <v>10897</v>
      </c>
      <c r="D3634" s="461">
        <v>41991</v>
      </c>
      <c r="E3634" s="500">
        <v>0.54999999999999993</v>
      </c>
      <c r="F3634" s="461">
        <v>41991</v>
      </c>
      <c r="G3634" s="500">
        <v>0.54999999999999993</v>
      </c>
      <c r="H3634" s="210">
        <f t="shared" si="134"/>
        <v>0</v>
      </c>
      <c r="I3634" s="64">
        <v>6</v>
      </c>
      <c r="J3634" s="515" t="s">
        <v>4467</v>
      </c>
      <c r="K3634" s="515" t="s">
        <v>132</v>
      </c>
      <c r="L3634" s="64" t="s">
        <v>128</v>
      </c>
      <c r="M3634" s="64" t="s">
        <v>227</v>
      </c>
      <c r="N3634" s="64" t="s">
        <v>103</v>
      </c>
      <c r="O3634" s="64" t="s">
        <v>66</v>
      </c>
      <c r="P3634" s="604" t="s">
        <v>11149</v>
      </c>
      <c r="Q3634" s="604" t="s">
        <v>11150</v>
      </c>
      <c r="R3634" s="64"/>
      <c r="S3634" s="64">
        <v>0.3</v>
      </c>
      <c r="T3634" s="135">
        <f t="shared" si="135"/>
        <v>0.3</v>
      </c>
      <c r="U3634" s="512" t="s">
        <v>75</v>
      </c>
      <c r="V3634" s="154">
        <v>1990</v>
      </c>
      <c r="W3634" s="154" t="s">
        <v>11151</v>
      </c>
      <c r="X3634" s="154"/>
      <c r="Y3634" s="1402">
        <v>41810</v>
      </c>
      <c r="Z3634" s="154">
        <v>100</v>
      </c>
      <c r="AA3634" s="154">
        <v>2015</v>
      </c>
      <c r="AB3634" s="154">
        <v>0</v>
      </c>
      <c r="AC3634" s="154"/>
      <c r="AD3634" s="192" t="s">
        <v>50</v>
      </c>
      <c r="AE3634" s="154" t="s">
        <v>102</v>
      </c>
      <c r="AF3634" s="579"/>
      <c r="AG3634" s="512" t="s">
        <v>11635</v>
      </c>
      <c r="AH3634" s="161">
        <v>12</v>
      </c>
      <c r="AI3634" s="161" t="s">
        <v>11148</v>
      </c>
      <c r="AJ3634" s="161" t="s">
        <v>10909</v>
      </c>
    </row>
    <row r="3635" spans="1:36" ht="31.5" hidden="1" customHeight="1" x14ac:dyDescent="0.2">
      <c r="A3635" s="158" t="s">
        <v>10799</v>
      </c>
      <c r="B3635" s="512" t="s">
        <v>116</v>
      </c>
      <c r="C3635" s="512" t="s">
        <v>10897</v>
      </c>
      <c r="D3635" s="461">
        <v>41991</v>
      </c>
      <c r="E3635" s="500">
        <v>0.52430555555555558</v>
      </c>
      <c r="F3635" s="461">
        <v>41991</v>
      </c>
      <c r="G3635" s="500">
        <v>0.55555555555555558</v>
      </c>
      <c r="H3635" s="210">
        <f t="shared" si="134"/>
        <v>3.125E-2</v>
      </c>
      <c r="I3635" s="64">
        <v>2</v>
      </c>
      <c r="J3635" s="515" t="s">
        <v>4467</v>
      </c>
      <c r="K3635" s="515" t="s">
        <v>133</v>
      </c>
      <c r="L3635" s="64" t="s">
        <v>128</v>
      </c>
      <c r="M3635" s="515" t="s">
        <v>276</v>
      </c>
      <c r="N3635" s="64" t="s">
        <v>103</v>
      </c>
      <c r="O3635" s="64" t="s">
        <v>66</v>
      </c>
      <c r="P3635" s="1629" t="s">
        <v>11152</v>
      </c>
      <c r="Q3635" s="604" t="s">
        <v>11153</v>
      </c>
      <c r="R3635" s="64">
        <v>3.83</v>
      </c>
      <c r="S3635" s="64"/>
      <c r="T3635" s="135">
        <f t="shared" si="135"/>
        <v>3.83</v>
      </c>
      <c r="U3635" s="515" t="s">
        <v>75</v>
      </c>
      <c r="V3635" s="154">
        <v>2011</v>
      </c>
      <c r="W3635" s="154" t="s">
        <v>6105</v>
      </c>
      <c r="X3635" s="154"/>
      <c r="Y3635" s="1402">
        <v>41854</v>
      </c>
      <c r="Z3635" s="154">
        <v>100</v>
      </c>
      <c r="AA3635" s="154">
        <v>2015</v>
      </c>
      <c r="AB3635" s="154">
        <v>0</v>
      </c>
      <c r="AC3635" s="154"/>
      <c r="AD3635" s="154" t="s">
        <v>62</v>
      </c>
      <c r="AE3635" s="154" t="s">
        <v>97</v>
      </c>
      <c r="AF3635" s="579" t="s">
        <v>102</v>
      </c>
      <c r="AG3635" s="512" t="s">
        <v>11636</v>
      </c>
      <c r="AH3635" s="161">
        <v>12</v>
      </c>
      <c r="AI3635" s="161" t="s">
        <v>10904</v>
      </c>
      <c r="AJ3635" s="161" t="s">
        <v>10909</v>
      </c>
    </row>
    <row r="3636" spans="1:36" ht="63" hidden="1" customHeight="1" x14ac:dyDescent="0.2">
      <c r="A3636" s="158" t="s">
        <v>10799</v>
      </c>
      <c r="B3636" s="512" t="s">
        <v>116</v>
      </c>
      <c r="C3636" s="64" t="s">
        <v>10897</v>
      </c>
      <c r="D3636" s="461">
        <v>41991</v>
      </c>
      <c r="E3636" s="500">
        <v>0.70138888888888884</v>
      </c>
      <c r="F3636" s="461">
        <v>41991</v>
      </c>
      <c r="G3636" s="500">
        <v>0.70138888888888884</v>
      </c>
      <c r="H3636" s="210">
        <f t="shared" si="134"/>
        <v>0</v>
      </c>
      <c r="I3636" s="64">
        <v>10</v>
      </c>
      <c r="J3636" s="64" t="s">
        <v>4467</v>
      </c>
      <c r="K3636" s="64" t="s">
        <v>132</v>
      </c>
      <c r="L3636" s="64" t="s">
        <v>128</v>
      </c>
      <c r="M3636" s="64" t="s">
        <v>985</v>
      </c>
      <c r="N3636" s="64" t="s">
        <v>103</v>
      </c>
      <c r="O3636" s="64" t="s">
        <v>66</v>
      </c>
      <c r="P3636" s="64" t="s">
        <v>11154</v>
      </c>
      <c r="Q3636" s="64" t="s">
        <v>11155</v>
      </c>
      <c r="R3636" s="64"/>
      <c r="S3636" s="64">
        <v>0.41</v>
      </c>
      <c r="T3636" s="135">
        <f t="shared" si="135"/>
        <v>0.41</v>
      </c>
      <c r="U3636" s="512" t="s">
        <v>75</v>
      </c>
      <c r="V3636" s="154">
        <v>1983</v>
      </c>
      <c r="W3636" s="154" t="s">
        <v>6105</v>
      </c>
      <c r="X3636" s="154"/>
      <c r="Y3636" s="154" t="s">
        <v>11156</v>
      </c>
      <c r="Z3636" s="154">
        <v>100</v>
      </c>
      <c r="AA3636" s="154">
        <v>2015</v>
      </c>
      <c r="AB3636" s="154">
        <v>0</v>
      </c>
      <c r="AC3636" s="154"/>
      <c r="AD3636" s="154" t="s">
        <v>49</v>
      </c>
      <c r="AE3636" s="154" t="s">
        <v>102</v>
      </c>
      <c r="AF3636" s="579"/>
      <c r="AG3636" s="512" t="s">
        <v>11157</v>
      </c>
      <c r="AH3636" s="161">
        <v>12</v>
      </c>
      <c r="AI3636" s="161" t="s">
        <v>10908</v>
      </c>
      <c r="AJ3636" s="161" t="s">
        <v>10909</v>
      </c>
    </row>
    <row r="3637" spans="1:36" ht="94.5" hidden="1" customHeight="1" x14ac:dyDescent="0.2">
      <c r="A3637" s="158" t="s">
        <v>10799</v>
      </c>
      <c r="B3637" s="512" t="s">
        <v>116</v>
      </c>
      <c r="C3637" s="512" t="s">
        <v>10897</v>
      </c>
      <c r="D3637" s="461">
        <v>41991</v>
      </c>
      <c r="E3637" s="500">
        <v>0.70347222222222217</v>
      </c>
      <c r="F3637" s="461">
        <v>41991</v>
      </c>
      <c r="G3637" s="500">
        <v>0.73611111111111116</v>
      </c>
      <c r="H3637" s="210">
        <f t="shared" si="134"/>
        <v>3.2638888886140194E-2</v>
      </c>
      <c r="I3637" s="64">
        <v>1</v>
      </c>
      <c r="J3637" s="515" t="s">
        <v>717</v>
      </c>
      <c r="K3637" s="515" t="s">
        <v>135</v>
      </c>
      <c r="L3637" s="64" t="s">
        <v>128</v>
      </c>
      <c r="M3637" s="515" t="s">
        <v>1280</v>
      </c>
      <c r="N3637" s="64" t="s">
        <v>103</v>
      </c>
      <c r="O3637" s="64" t="s">
        <v>66</v>
      </c>
      <c r="P3637" s="515" t="s">
        <v>11158</v>
      </c>
      <c r="Q3637" s="64" t="s">
        <v>11159</v>
      </c>
      <c r="R3637" s="64">
        <v>0.04</v>
      </c>
      <c r="S3637" s="64"/>
      <c r="T3637" s="135">
        <f t="shared" si="135"/>
        <v>0.04</v>
      </c>
      <c r="U3637" s="512" t="s">
        <v>75</v>
      </c>
      <c r="V3637" s="154">
        <v>2011</v>
      </c>
      <c r="W3637" s="154" t="s">
        <v>2286</v>
      </c>
      <c r="X3637" s="154"/>
      <c r="Y3637" s="1402">
        <v>41799</v>
      </c>
      <c r="Z3637" s="154">
        <v>100</v>
      </c>
      <c r="AA3637" s="154">
        <v>2015</v>
      </c>
      <c r="AB3637" s="154">
        <v>0</v>
      </c>
      <c r="AC3637" s="154"/>
      <c r="AD3637" s="154" t="s">
        <v>61</v>
      </c>
      <c r="AE3637" s="154" t="s">
        <v>97</v>
      </c>
      <c r="AF3637" s="579"/>
      <c r="AG3637" s="512" t="s">
        <v>11160</v>
      </c>
      <c r="AH3637" s="161">
        <v>12</v>
      </c>
      <c r="AI3637" s="161" t="s">
        <v>10908</v>
      </c>
      <c r="AJ3637" s="161" t="s">
        <v>10909</v>
      </c>
    </row>
    <row r="3638" spans="1:36" ht="31.5" hidden="1" customHeight="1" x14ac:dyDescent="0.2">
      <c r="A3638" s="158" t="s">
        <v>10799</v>
      </c>
      <c r="B3638" s="512" t="s">
        <v>116</v>
      </c>
      <c r="C3638" s="64" t="s">
        <v>10897</v>
      </c>
      <c r="D3638" s="461">
        <v>41991</v>
      </c>
      <c r="E3638" s="500">
        <v>0.70347222222222217</v>
      </c>
      <c r="F3638" s="461">
        <v>41991</v>
      </c>
      <c r="G3638" s="500">
        <v>0.79861111111111116</v>
      </c>
      <c r="H3638" s="210">
        <f t="shared" si="134"/>
        <v>9.5138888886140194E-2</v>
      </c>
      <c r="I3638" s="64">
        <v>1</v>
      </c>
      <c r="J3638" s="64" t="s">
        <v>717</v>
      </c>
      <c r="K3638" s="64" t="s">
        <v>136</v>
      </c>
      <c r="L3638" s="64" t="s">
        <v>128</v>
      </c>
      <c r="M3638" s="64" t="s">
        <v>276</v>
      </c>
      <c r="N3638" s="64" t="s">
        <v>103</v>
      </c>
      <c r="O3638" s="64" t="s">
        <v>66</v>
      </c>
      <c r="P3638" s="64" t="s">
        <v>11161</v>
      </c>
      <c r="Q3638" s="64" t="s">
        <v>11159</v>
      </c>
      <c r="R3638" s="64">
        <v>0.01</v>
      </c>
      <c r="S3638" s="64"/>
      <c r="T3638" s="135">
        <f t="shared" si="135"/>
        <v>0.01</v>
      </c>
      <c r="U3638" s="512" t="s">
        <v>75</v>
      </c>
      <c r="V3638" s="154">
        <v>2011</v>
      </c>
      <c r="W3638" s="154" t="s">
        <v>2286</v>
      </c>
      <c r="X3638" s="154"/>
      <c r="Y3638" s="982" t="s">
        <v>5419</v>
      </c>
      <c r="Z3638" s="154">
        <v>100</v>
      </c>
      <c r="AA3638" s="154">
        <v>2015</v>
      </c>
      <c r="AB3638" s="154">
        <v>0</v>
      </c>
      <c r="AC3638" s="154"/>
      <c r="AD3638" s="64" t="s">
        <v>61</v>
      </c>
      <c r="AE3638" s="154" t="s">
        <v>97</v>
      </c>
      <c r="AF3638" s="579"/>
      <c r="AG3638" s="512" t="s">
        <v>11160</v>
      </c>
      <c r="AH3638" s="161">
        <v>12</v>
      </c>
      <c r="AI3638" s="161" t="s">
        <v>10908</v>
      </c>
      <c r="AJ3638" s="161" t="s">
        <v>10909</v>
      </c>
    </row>
    <row r="3639" spans="1:36" ht="110.25" hidden="1" customHeight="1" x14ac:dyDescent="0.2">
      <c r="A3639" s="158" t="s">
        <v>10799</v>
      </c>
      <c r="B3639" s="512" t="s">
        <v>116</v>
      </c>
      <c r="C3639" s="64" t="s">
        <v>10897</v>
      </c>
      <c r="D3639" s="461">
        <v>41991</v>
      </c>
      <c r="E3639" s="500">
        <v>0.74722222222222223</v>
      </c>
      <c r="F3639" s="461">
        <v>41991</v>
      </c>
      <c r="G3639" s="500">
        <v>0.74722222222222223</v>
      </c>
      <c r="H3639" s="210">
        <f t="shared" si="134"/>
        <v>0</v>
      </c>
      <c r="I3639" s="64">
        <v>2</v>
      </c>
      <c r="J3639" s="64" t="s">
        <v>4467</v>
      </c>
      <c r="K3639" s="64" t="s">
        <v>132</v>
      </c>
      <c r="L3639" s="64" t="s">
        <v>128</v>
      </c>
      <c r="M3639" s="64" t="s">
        <v>985</v>
      </c>
      <c r="N3639" s="64" t="s">
        <v>103</v>
      </c>
      <c r="O3639" s="64" t="s">
        <v>66</v>
      </c>
      <c r="P3639" s="64" t="s">
        <v>11162</v>
      </c>
      <c r="Q3639" s="64" t="s">
        <v>11163</v>
      </c>
      <c r="R3639" s="64"/>
      <c r="S3639" s="64">
        <v>0.46</v>
      </c>
      <c r="T3639" s="135">
        <f t="shared" si="135"/>
        <v>0.46</v>
      </c>
      <c r="U3639" s="512" t="s">
        <v>75</v>
      </c>
      <c r="V3639" s="154">
        <v>1988</v>
      </c>
      <c r="W3639" s="154" t="s">
        <v>11164</v>
      </c>
      <c r="X3639" s="154"/>
      <c r="Y3639" s="1402">
        <v>41809</v>
      </c>
      <c r="Z3639" s="154">
        <v>100</v>
      </c>
      <c r="AA3639" s="154">
        <v>2015</v>
      </c>
      <c r="AB3639" s="154">
        <v>0</v>
      </c>
      <c r="AC3639" s="154"/>
      <c r="AD3639" s="154" t="s">
        <v>56</v>
      </c>
      <c r="AE3639" s="154" t="s">
        <v>102</v>
      </c>
      <c r="AF3639" s="579"/>
      <c r="AG3639" s="512" t="s">
        <v>11165</v>
      </c>
      <c r="AH3639" s="161">
        <v>12</v>
      </c>
      <c r="AI3639" s="161" t="s">
        <v>11148</v>
      </c>
      <c r="AJ3639" s="161" t="s">
        <v>10909</v>
      </c>
    </row>
    <row r="3640" spans="1:36" ht="31.5" hidden="1" customHeight="1" x14ac:dyDescent="0.2">
      <c r="A3640" s="158" t="s">
        <v>10799</v>
      </c>
      <c r="B3640" s="512" t="s">
        <v>116</v>
      </c>
      <c r="C3640" s="64" t="s">
        <v>10897</v>
      </c>
      <c r="D3640" s="461">
        <v>41991</v>
      </c>
      <c r="E3640" s="500">
        <v>0.77430555555555547</v>
      </c>
      <c r="F3640" s="461">
        <v>41991</v>
      </c>
      <c r="G3640" s="500">
        <v>0.77430555555555547</v>
      </c>
      <c r="H3640" s="210">
        <f t="shared" si="134"/>
        <v>0</v>
      </c>
      <c r="I3640" s="64">
        <v>10</v>
      </c>
      <c r="J3640" s="515" t="s">
        <v>4467</v>
      </c>
      <c r="K3640" s="515" t="s">
        <v>132</v>
      </c>
      <c r="L3640" s="64" t="s">
        <v>128</v>
      </c>
      <c r="M3640" s="64" t="s">
        <v>985</v>
      </c>
      <c r="N3640" s="64" t="s">
        <v>103</v>
      </c>
      <c r="O3640" s="64" t="s">
        <v>66</v>
      </c>
      <c r="P3640" s="64" t="s">
        <v>11154</v>
      </c>
      <c r="Q3640" s="64" t="s">
        <v>11166</v>
      </c>
      <c r="R3640" s="64"/>
      <c r="S3640" s="64">
        <v>0.38</v>
      </c>
      <c r="T3640" s="135">
        <f t="shared" si="135"/>
        <v>0.38</v>
      </c>
      <c r="U3640" s="512" t="s">
        <v>75</v>
      </c>
      <c r="V3640" s="154">
        <v>1983</v>
      </c>
      <c r="W3640" s="154" t="s">
        <v>6105</v>
      </c>
      <c r="X3640" s="154"/>
      <c r="Y3640" s="154" t="s">
        <v>11156</v>
      </c>
      <c r="Z3640" s="154">
        <v>100</v>
      </c>
      <c r="AA3640" s="154">
        <v>2015</v>
      </c>
      <c r="AB3640" s="154">
        <v>0</v>
      </c>
      <c r="AC3640" s="154"/>
      <c r="AD3640" s="154" t="s">
        <v>49</v>
      </c>
      <c r="AE3640" s="154" t="s">
        <v>102</v>
      </c>
      <c r="AF3640" s="579"/>
      <c r="AG3640" s="512" t="s">
        <v>11637</v>
      </c>
      <c r="AH3640" s="161">
        <v>12</v>
      </c>
      <c r="AI3640" s="161" t="s">
        <v>10904</v>
      </c>
      <c r="AJ3640" s="161" t="s">
        <v>10909</v>
      </c>
    </row>
    <row r="3641" spans="1:36" ht="31.5" hidden="1" customHeight="1" x14ac:dyDescent="0.2">
      <c r="A3641" s="158" t="s">
        <v>10799</v>
      </c>
      <c r="B3641" s="512" t="s">
        <v>116</v>
      </c>
      <c r="C3641" s="64" t="s">
        <v>10897</v>
      </c>
      <c r="D3641" s="461">
        <v>41992</v>
      </c>
      <c r="E3641" s="1151">
        <v>9.0277777777777776E-2</v>
      </c>
      <c r="F3641" s="461">
        <v>41992</v>
      </c>
      <c r="G3641" s="1151">
        <v>9.0277777777777776E-2</v>
      </c>
      <c r="H3641" s="210">
        <f t="shared" si="134"/>
        <v>0</v>
      </c>
      <c r="I3641" s="64">
        <v>4</v>
      </c>
      <c r="J3641" s="515" t="s">
        <v>178</v>
      </c>
      <c r="K3641" s="515" t="s">
        <v>132</v>
      </c>
      <c r="L3641" s="64" t="s">
        <v>128</v>
      </c>
      <c r="M3641" s="64" t="s">
        <v>227</v>
      </c>
      <c r="N3641" s="64" t="s">
        <v>103</v>
      </c>
      <c r="O3641" s="64" t="s">
        <v>66</v>
      </c>
      <c r="P3641" s="64" t="s">
        <v>11208</v>
      </c>
      <c r="Q3641" s="64" t="s">
        <v>11209</v>
      </c>
      <c r="R3641" s="64"/>
      <c r="S3641" s="64">
        <v>5.15</v>
      </c>
      <c r="T3641" s="135">
        <f t="shared" si="135"/>
        <v>5.15</v>
      </c>
      <c r="U3641" s="515" t="s">
        <v>75</v>
      </c>
      <c r="V3641" s="154">
        <v>1980</v>
      </c>
      <c r="W3641" s="154" t="s">
        <v>2286</v>
      </c>
      <c r="X3641" s="154"/>
      <c r="Y3641" s="1402">
        <v>41934</v>
      </c>
      <c r="Z3641" s="154">
        <v>100</v>
      </c>
      <c r="AA3641" s="154">
        <v>2015</v>
      </c>
      <c r="AB3641" s="154">
        <v>0</v>
      </c>
      <c r="AC3641" s="579"/>
      <c r="AD3641" s="64" t="s">
        <v>51</v>
      </c>
      <c r="AE3641" s="1447" t="s">
        <v>102</v>
      </c>
      <c r="AF3641" s="579"/>
      <c r="AG3641" s="64" t="s">
        <v>11638</v>
      </c>
      <c r="AH3641" s="161">
        <v>12</v>
      </c>
      <c r="AI3641" s="161" t="s">
        <v>11136</v>
      </c>
      <c r="AJ3641" s="161" t="s">
        <v>10909</v>
      </c>
    </row>
    <row r="3642" spans="1:36" ht="47.25" hidden="1" customHeight="1" x14ac:dyDescent="0.2">
      <c r="A3642" s="158" t="s">
        <v>10799</v>
      </c>
      <c r="B3642" s="512" t="s">
        <v>116</v>
      </c>
      <c r="C3642" s="64" t="s">
        <v>10897</v>
      </c>
      <c r="D3642" s="461">
        <v>41992</v>
      </c>
      <c r="E3642" s="500">
        <v>0.66249999999999998</v>
      </c>
      <c r="F3642" s="461">
        <v>41992</v>
      </c>
      <c r="G3642" s="500">
        <v>0.67013888888888884</v>
      </c>
      <c r="H3642" s="210">
        <f t="shared" si="134"/>
        <v>7.6388888919609599E-3</v>
      </c>
      <c r="I3642" s="64">
        <v>11</v>
      </c>
      <c r="J3642" s="1588" t="s">
        <v>3883</v>
      </c>
      <c r="K3642" s="515" t="s">
        <v>135</v>
      </c>
      <c r="L3642" s="64" t="s">
        <v>125</v>
      </c>
      <c r="M3642" s="604" t="s">
        <v>11210</v>
      </c>
      <c r="N3642" s="64">
        <v>35</v>
      </c>
      <c r="O3642" s="64" t="s">
        <v>63</v>
      </c>
      <c r="P3642" s="604" t="s">
        <v>11211</v>
      </c>
      <c r="Q3642" s="604" t="s">
        <v>11212</v>
      </c>
      <c r="R3642" s="64">
        <v>0.62</v>
      </c>
      <c r="S3642" s="64"/>
      <c r="T3642" s="135">
        <f t="shared" si="135"/>
        <v>0.62</v>
      </c>
      <c r="U3642" s="515" t="s">
        <v>73</v>
      </c>
      <c r="V3642" s="515">
        <v>1981</v>
      </c>
      <c r="W3642" s="515" t="s">
        <v>11639</v>
      </c>
      <c r="X3642" s="515"/>
      <c r="Y3642" s="1845" t="s">
        <v>6059</v>
      </c>
      <c r="Z3642" s="515">
        <v>100</v>
      </c>
      <c r="AA3642" s="515">
        <v>2015</v>
      </c>
      <c r="AB3642" s="515">
        <v>0</v>
      </c>
      <c r="AC3642" s="560"/>
      <c r="AD3642" s="64" t="s">
        <v>55</v>
      </c>
      <c r="AE3642" s="562" t="s">
        <v>97</v>
      </c>
      <c r="AF3642" s="560"/>
      <c r="AG3642" s="64" t="s">
        <v>11598</v>
      </c>
      <c r="AH3642" s="161">
        <v>12</v>
      </c>
      <c r="AI3642" s="161" t="s">
        <v>11213</v>
      </c>
      <c r="AJ3642" s="161" t="s">
        <v>11139</v>
      </c>
    </row>
    <row r="3643" spans="1:36" ht="63" hidden="1" customHeight="1" x14ac:dyDescent="0.2">
      <c r="A3643" s="158" t="s">
        <v>10799</v>
      </c>
      <c r="B3643" s="512" t="s">
        <v>116</v>
      </c>
      <c r="C3643" s="64" t="s">
        <v>10897</v>
      </c>
      <c r="D3643" s="461">
        <v>41993</v>
      </c>
      <c r="E3643" s="1021">
        <v>4.1666666666666664E-2</v>
      </c>
      <c r="F3643" s="461">
        <v>41993</v>
      </c>
      <c r="G3643" s="1021">
        <v>0.23958333333333334</v>
      </c>
      <c r="H3643" s="210">
        <f t="shared" si="134"/>
        <v>0.19791666667151731</v>
      </c>
      <c r="I3643" s="64">
        <v>3</v>
      </c>
      <c r="J3643" s="515"/>
      <c r="K3643" s="64"/>
      <c r="L3643" s="64" t="s">
        <v>128</v>
      </c>
      <c r="M3643" s="64" t="s">
        <v>4492</v>
      </c>
      <c r="N3643" s="64" t="s">
        <v>103</v>
      </c>
      <c r="O3643" s="64" t="s">
        <v>66</v>
      </c>
      <c r="P3643" s="64" t="s">
        <v>11242</v>
      </c>
      <c r="Q3643" s="64" t="s">
        <v>11243</v>
      </c>
      <c r="R3643" s="64">
        <v>9.0500000000000007</v>
      </c>
      <c r="S3643" s="64">
        <v>3</v>
      </c>
      <c r="T3643" s="135">
        <f t="shared" si="135"/>
        <v>12.05</v>
      </c>
      <c r="U3643" s="515" t="s">
        <v>73</v>
      </c>
      <c r="V3643" s="515">
        <v>1986</v>
      </c>
      <c r="W3643" s="515" t="s">
        <v>11640</v>
      </c>
      <c r="X3643" s="515"/>
      <c r="Y3643" s="1849">
        <v>41710</v>
      </c>
      <c r="Z3643" s="515">
        <v>100</v>
      </c>
      <c r="AA3643" s="515">
        <v>2015</v>
      </c>
      <c r="AB3643" s="515">
        <v>0</v>
      </c>
      <c r="AC3643" s="560"/>
      <c r="AD3643" s="64" t="s">
        <v>51</v>
      </c>
      <c r="AE3643" s="562" t="s">
        <v>101</v>
      </c>
      <c r="AF3643" s="560" t="s">
        <v>102</v>
      </c>
      <c r="AG3643" s="64"/>
      <c r="AH3643" s="161">
        <v>12</v>
      </c>
      <c r="AI3643" s="161" t="s">
        <v>10904</v>
      </c>
      <c r="AJ3643" s="161" t="s">
        <v>10909</v>
      </c>
    </row>
    <row r="3644" spans="1:36" ht="31.5" hidden="1" customHeight="1" x14ac:dyDescent="0.2">
      <c r="A3644" s="158" t="s">
        <v>10799</v>
      </c>
      <c r="B3644" s="512" t="s">
        <v>116</v>
      </c>
      <c r="C3644" s="64" t="s">
        <v>865</v>
      </c>
      <c r="D3644" s="461">
        <v>41993</v>
      </c>
      <c r="E3644" s="500">
        <v>0.39930555555555558</v>
      </c>
      <c r="F3644" s="461">
        <v>41993</v>
      </c>
      <c r="G3644" s="500">
        <v>0.39930555555555558</v>
      </c>
      <c r="H3644" s="210">
        <f t="shared" si="134"/>
        <v>0</v>
      </c>
      <c r="I3644" s="64">
        <v>36</v>
      </c>
      <c r="J3644" s="64" t="s">
        <v>8875</v>
      </c>
      <c r="K3644" s="64" t="s">
        <v>132</v>
      </c>
      <c r="L3644" s="64" t="s">
        <v>125</v>
      </c>
      <c r="M3644" s="64" t="s">
        <v>11244</v>
      </c>
      <c r="N3644" s="64">
        <v>110</v>
      </c>
      <c r="O3644" s="64" t="s">
        <v>66</v>
      </c>
      <c r="P3644" s="64" t="s">
        <v>11245</v>
      </c>
      <c r="Q3644" s="64" t="s">
        <v>8878</v>
      </c>
      <c r="R3644" s="64"/>
      <c r="S3644" s="64">
        <v>3.34</v>
      </c>
      <c r="T3644" s="135">
        <f t="shared" si="135"/>
        <v>3.34</v>
      </c>
      <c r="U3644" s="64" t="s">
        <v>75</v>
      </c>
      <c r="V3644" s="64"/>
      <c r="W3644" s="64"/>
      <c r="X3644" s="64"/>
      <c r="Y3644" s="64"/>
      <c r="Z3644" s="64"/>
      <c r="AA3644" s="64"/>
      <c r="AB3644" s="64"/>
      <c r="AC3644" s="64"/>
      <c r="AD3644" s="64" t="s">
        <v>55</v>
      </c>
      <c r="AE3644" s="64" t="s">
        <v>102</v>
      </c>
      <c r="AF3644" s="64"/>
      <c r="AG3644" s="64" t="s">
        <v>9156</v>
      </c>
      <c r="AH3644" s="161">
        <v>12</v>
      </c>
      <c r="AI3644" s="161" t="s">
        <v>10904</v>
      </c>
      <c r="AJ3644" s="161" t="s">
        <v>11139</v>
      </c>
    </row>
    <row r="3645" spans="1:36" ht="31.5" hidden="1" customHeight="1" x14ac:dyDescent="0.2">
      <c r="A3645" s="158" t="s">
        <v>10799</v>
      </c>
      <c r="B3645" s="512" t="s">
        <v>116</v>
      </c>
      <c r="C3645" s="64" t="s">
        <v>10897</v>
      </c>
      <c r="D3645" s="461">
        <v>41993</v>
      </c>
      <c r="E3645" s="500">
        <v>0.4826388888888889</v>
      </c>
      <c r="F3645" s="461">
        <v>41993</v>
      </c>
      <c r="G3645" s="500"/>
      <c r="H3645" s="210">
        <f t="shared" si="134"/>
        <v>-0.48263888889050577</v>
      </c>
      <c r="I3645" s="64">
        <v>3</v>
      </c>
      <c r="J3645" s="515" t="s">
        <v>178</v>
      </c>
      <c r="K3645" s="64" t="s">
        <v>133</v>
      </c>
      <c r="L3645" s="64" t="s">
        <v>128</v>
      </c>
      <c r="M3645" s="64" t="s">
        <v>3962</v>
      </c>
      <c r="N3645" s="64">
        <v>35</v>
      </c>
      <c r="O3645" s="64" t="s">
        <v>66</v>
      </c>
      <c r="P3645" s="64" t="s">
        <v>8213</v>
      </c>
      <c r="Q3645" s="64" t="s">
        <v>11246</v>
      </c>
      <c r="R3645" s="64">
        <v>7.0000000000000007E-2</v>
      </c>
      <c r="S3645" s="64"/>
      <c r="T3645" s="135">
        <f t="shared" si="135"/>
        <v>7.0000000000000007E-2</v>
      </c>
      <c r="U3645" s="515" t="s">
        <v>75</v>
      </c>
      <c r="V3645" s="515">
        <v>1967</v>
      </c>
      <c r="W3645" s="515" t="s">
        <v>6086</v>
      </c>
      <c r="X3645" s="515"/>
      <c r="Y3645" s="1845" t="s">
        <v>5987</v>
      </c>
      <c r="Z3645" s="515">
        <v>100</v>
      </c>
      <c r="AA3645" s="515">
        <v>2015</v>
      </c>
      <c r="AB3645" s="515">
        <v>0</v>
      </c>
      <c r="AC3645" s="560"/>
      <c r="AD3645" s="64" t="s">
        <v>50</v>
      </c>
      <c r="AE3645" s="562" t="s">
        <v>101</v>
      </c>
      <c r="AF3645" s="560"/>
      <c r="AG3645" s="64" t="s">
        <v>11641</v>
      </c>
      <c r="AH3645" s="161">
        <v>12</v>
      </c>
      <c r="AI3645" s="161" t="s">
        <v>11001</v>
      </c>
      <c r="AJ3645" s="161" t="s">
        <v>10909</v>
      </c>
    </row>
    <row r="3646" spans="1:36" s="3" customFormat="1" ht="31.5" hidden="1" customHeight="1" x14ac:dyDescent="0.2">
      <c r="A3646" s="1485" t="s">
        <v>10799</v>
      </c>
      <c r="B3646" s="64" t="s">
        <v>116</v>
      </c>
      <c r="C3646" s="64" t="s">
        <v>10897</v>
      </c>
      <c r="D3646" s="461">
        <v>41993</v>
      </c>
      <c r="E3646" s="500">
        <v>0.55625000000000002</v>
      </c>
      <c r="F3646" s="461">
        <v>41993</v>
      </c>
      <c r="G3646" s="500">
        <v>0.59722222222222221</v>
      </c>
      <c r="H3646" s="210">
        <f t="shared" si="134"/>
        <v>4.0972222217533272E-2</v>
      </c>
      <c r="I3646" s="64">
        <v>9</v>
      </c>
      <c r="J3646" s="64" t="s">
        <v>178</v>
      </c>
      <c r="K3646" s="64" t="s">
        <v>133</v>
      </c>
      <c r="L3646" s="64" t="s">
        <v>128</v>
      </c>
      <c r="M3646" s="64" t="s">
        <v>11247</v>
      </c>
      <c r="N3646" s="64" t="s">
        <v>103</v>
      </c>
      <c r="O3646" s="64" t="s">
        <v>66</v>
      </c>
      <c r="P3646" s="64" t="s">
        <v>11248</v>
      </c>
      <c r="Q3646" s="64" t="s">
        <v>11249</v>
      </c>
      <c r="R3646" s="64">
        <v>0.91</v>
      </c>
      <c r="S3646" s="64"/>
      <c r="T3646" s="135">
        <f t="shared" si="135"/>
        <v>0.91</v>
      </c>
      <c r="U3646" s="64" t="s">
        <v>75</v>
      </c>
      <c r="V3646" s="64">
        <v>1981</v>
      </c>
      <c r="W3646" s="64" t="s">
        <v>1536</v>
      </c>
      <c r="X3646" s="64"/>
      <c r="Y3646" s="64" t="s">
        <v>11250</v>
      </c>
      <c r="Z3646" s="64">
        <v>100</v>
      </c>
      <c r="AA3646" s="64">
        <v>2015</v>
      </c>
      <c r="AB3646" s="64">
        <v>0</v>
      </c>
      <c r="AC3646" s="64"/>
      <c r="AD3646" s="64" t="s">
        <v>50</v>
      </c>
      <c r="AE3646" s="64" t="s">
        <v>101</v>
      </c>
      <c r="AF3646" s="64"/>
      <c r="AG3646" s="64" t="s">
        <v>11642</v>
      </c>
      <c r="AH3646" s="161">
        <v>12</v>
      </c>
      <c r="AI3646" s="161" t="s">
        <v>11213</v>
      </c>
      <c r="AJ3646" s="161" t="s">
        <v>10909</v>
      </c>
    </row>
    <row r="3647" spans="1:36" s="3" customFormat="1" ht="47.25" hidden="1" customHeight="1" x14ac:dyDescent="0.2">
      <c r="A3647" s="1485" t="s">
        <v>10799</v>
      </c>
      <c r="B3647" s="64" t="s">
        <v>116</v>
      </c>
      <c r="C3647" s="64" t="s">
        <v>10897</v>
      </c>
      <c r="D3647" s="461">
        <v>41993</v>
      </c>
      <c r="E3647" s="500">
        <v>0.52777777777777779</v>
      </c>
      <c r="F3647" s="461">
        <v>41993</v>
      </c>
      <c r="G3647" s="500">
        <v>0.52777777777777779</v>
      </c>
      <c r="H3647" s="210">
        <f t="shared" si="134"/>
        <v>0</v>
      </c>
      <c r="I3647" s="64">
        <v>38</v>
      </c>
      <c r="J3647" s="158" t="s">
        <v>3883</v>
      </c>
      <c r="K3647" s="64" t="s">
        <v>132</v>
      </c>
      <c r="L3647" s="64" t="s">
        <v>128</v>
      </c>
      <c r="M3647" s="64" t="s">
        <v>258</v>
      </c>
      <c r="N3647" s="64">
        <v>35</v>
      </c>
      <c r="O3647" s="64" t="s">
        <v>66</v>
      </c>
      <c r="P3647" s="64" t="s">
        <v>259</v>
      </c>
      <c r="Q3647" s="64" t="s">
        <v>11251</v>
      </c>
      <c r="R3647" s="64">
        <v>1.1299999999999999</v>
      </c>
      <c r="S3647" s="64"/>
      <c r="T3647" s="135">
        <f t="shared" si="135"/>
        <v>1.1299999999999999</v>
      </c>
      <c r="U3647" s="64" t="s">
        <v>75</v>
      </c>
      <c r="V3647" s="64">
        <v>1976</v>
      </c>
      <c r="W3647" s="64" t="s">
        <v>1536</v>
      </c>
      <c r="X3647" s="64"/>
      <c r="Y3647" s="461">
        <v>41899</v>
      </c>
      <c r="Z3647" s="64">
        <v>100</v>
      </c>
      <c r="AA3647" s="64">
        <v>2015</v>
      </c>
      <c r="AB3647" s="64">
        <v>0</v>
      </c>
      <c r="AC3647" s="64"/>
      <c r="AD3647" s="64" t="s">
        <v>50</v>
      </c>
      <c r="AE3647" s="64" t="s">
        <v>102</v>
      </c>
      <c r="AF3647" s="64"/>
      <c r="AG3647" s="64" t="s">
        <v>11638</v>
      </c>
      <c r="AH3647" s="161">
        <v>12</v>
      </c>
      <c r="AI3647" s="161" t="s">
        <v>11136</v>
      </c>
      <c r="AJ3647" s="161" t="s">
        <v>10909</v>
      </c>
    </row>
    <row r="3648" spans="1:36" s="3" customFormat="1" ht="47.25" hidden="1" customHeight="1" x14ac:dyDescent="0.2">
      <c r="A3648" s="1485" t="s">
        <v>10799</v>
      </c>
      <c r="B3648" s="64" t="s">
        <v>116</v>
      </c>
      <c r="C3648" s="64" t="s">
        <v>10897</v>
      </c>
      <c r="D3648" s="461">
        <v>41993</v>
      </c>
      <c r="E3648" s="500">
        <v>0.63402777777777775</v>
      </c>
      <c r="F3648" s="461">
        <v>41993</v>
      </c>
      <c r="G3648" s="500">
        <v>0.67499999999999993</v>
      </c>
      <c r="H3648" s="210">
        <f t="shared" si="134"/>
        <v>4.0972222224809229E-2</v>
      </c>
      <c r="I3648" s="64">
        <v>18</v>
      </c>
      <c r="J3648" s="64" t="s">
        <v>178</v>
      </c>
      <c r="K3648" s="64" t="s">
        <v>133</v>
      </c>
      <c r="L3648" s="64" t="s">
        <v>128</v>
      </c>
      <c r="M3648" s="64" t="s">
        <v>258</v>
      </c>
      <c r="N3648" s="64">
        <v>35</v>
      </c>
      <c r="O3648" s="64" t="s">
        <v>66</v>
      </c>
      <c r="P3648" s="64" t="s">
        <v>259</v>
      </c>
      <c r="Q3648" s="64" t="s">
        <v>11252</v>
      </c>
      <c r="R3648" s="64">
        <v>10.64</v>
      </c>
      <c r="S3648" s="64"/>
      <c r="T3648" s="135">
        <f t="shared" si="135"/>
        <v>10.64</v>
      </c>
      <c r="U3648" s="64" t="s">
        <v>75</v>
      </c>
      <c r="V3648" s="64">
        <v>1976</v>
      </c>
      <c r="W3648" s="64" t="s">
        <v>1536</v>
      </c>
      <c r="X3648" s="64"/>
      <c r="Y3648" s="461">
        <v>41899</v>
      </c>
      <c r="Z3648" s="64">
        <v>100</v>
      </c>
      <c r="AA3648" s="64">
        <v>2015</v>
      </c>
      <c r="AB3648" s="64">
        <v>0</v>
      </c>
      <c r="AC3648" s="64"/>
      <c r="AD3648" s="64" t="s">
        <v>50</v>
      </c>
      <c r="AE3648" s="64" t="s">
        <v>102</v>
      </c>
      <c r="AF3648" s="64"/>
      <c r="AG3648" s="64" t="s">
        <v>11643</v>
      </c>
      <c r="AH3648" s="161">
        <v>12</v>
      </c>
      <c r="AI3648" s="161" t="s">
        <v>11136</v>
      </c>
      <c r="AJ3648" s="161" t="s">
        <v>10909</v>
      </c>
    </row>
    <row r="3649" spans="1:36" s="3" customFormat="1" ht="31.5" hidden="1" customHeight="1" x14ac:dyDescent="0.2">
      <c r="A3649" s="1485" t="s">
        <v>10799</v>
      </c>
      <c r="B3649" s="64" t="s">
        <v>116</v>
      </c>
      <c r="C3649" s="64" t="s">
        <v>10897</v>
      </c>
      <c r="D3649" s="461">
        <v>41993</v>
      </c>
      <c r="E3649" s="500">
        <v>0.80625000000000002</v>
      </c>
      <c r="F3649" s="461">
        <v>41993</v>
      </c>
      <c r="G3649" s="500">
        <v>0.85486111111111107</v>
      </c>
      <c r="H3649" s="210">
        <f t="shared" si="134"/>
        <v>4.8611111109494232E-2</v>
      </c>
      <c r="I3649" s="64">
        <v>9</v>
      </c>
      <c r="J3649" s="64" t="s">
        <v>178</v>
      </c>
      <c r="K3649" s="64" t="s">
        <v>133</v>
      </c>
      <c r="L3649" s="64" t="s">
        <v>128</v>
      </c>
      <c r="M3649" s="64" t="s">
        <v>11247</v>
      </c>
      <c r="N3649" s="64" t="s">
        <v>103</v>
      </c>
      <c r="O3649" s="64" t="s">
        <v>66</v>
      </c>
      <c r="P3649" s="64" t="s">
        <v>11248</v>
      </c>
      <c r="Q3649" s="64" t="s">
        <v>11253</v>
      </c>
      <c r="R3649" s="64">
        <v>1.28</v>
      </c>
      <c r="S3649" s="64"/>
      <c r="T3649" s="135">
        <f t="shared" si="135"/>
        <v>1.28</v>
      </c>
      <c r="U3649" s="64" t="s">
        <v>75</v>
      </c>
      <c r="V3649" s="64">
        <v>1981</v>
      </c>
      <c r="W3649" s="64" t="s">
        <v>1536</v>
      </c>
      <c r="X3649" s="64"/>
      <c r="Y3649" s="64" t="s">
        <v>11250</v>
      </c>
      <c r="Z3649" s="64">
        <v>100</v>
      </c>
      <c r="AA3649" s="64">
        <v>2015</v>
      </c>
      <c r="AB3649" s="64">
        <v>0</v>
      </c>
      <c r="AC3649" s="64"/>
      <c r="AD3649" s="64" t="s">
        <v>49</v>
      </c>
      <c r="AE3649" s="64" t="s">
        <v>101</v>
      </c>
      <c r="AF3649" s="64"/>
      <c r="AG3649" s="64" t="s">
        <v>11644</v>
      </c>
      <c r="AH3649" s="161">
        <v>12</v>
      </c>
      <c r="AI3649" s="161" t="s">
        <v>11213</v>
      </c>
      <c r="AJ3649" s="161" t="s">
        <v>10909</v>
      </c>
    </row>
    <row r="3650" spans="1:36" s="3" customFormat="1" ht="76.5" hidden="1" customHeight="1" x14ac:dyDescent="0.2">
      <c r="A3650" s="1485" t="s">
        <v>10799</v>
      </c>
      <c r="B3650" s="64" t="s">
        <v>116</v>
      </c>
      <c r="C3650" s="64" t="s">
        <v>10897</v>
      </c>
      <c r="D3650" s="461">
        <v>41993</v>
      </c>
      <c r="E3650" s="500">
        <v>0.8569444444444444</v>
      </c>
      <c r="F3650" s="461">
        <v>41993</v>
      </c>
      <c r="G3650" s="500">
        <v>0.8569444444444444</v>
      </c>
      <c r="H3650" s="210">
        <f t="shared" si="134"/>
        <v>0</v>
      </c>
      <c r="I3650" s="64">
        <v>10</v>
      </c>
      <c r="J3650" s="64" t="s">
        <v>178</v>
      </c>
      <c r="K3650" s="64" t="s">
        <v>132</v>
      </c>
      <c r="L3650" s="64" t="s">
        <v>128</v>
      </c>
      <c r="M3650" s="64" t="s">
        <v>5270</v>
      </c>
      <c r="N3650" s="64" t="s">
        <v>103</v>
      </c>
      <c r="O3650" s="64" t="s">
        <v>66</v>
      </c>
      <c r="P3650" s="64" t="s">
        <v>11254</v>
      </c>
      <c r="Q3650" s="64" t="s">
        <v>11255</v>
      </c>
      <c r="R3650" s="64">
        <v>1.39</v>
      </c>
      <c r="S3650" s="64"/>
      <c r="T3650" s="135">
        <f t="shared" si="135"/>
        <v>1.39</v>
      </c>
      <c r="U3650" s="64" t="s">
        <v>75</v>
      </c>
      <c r="V3650" s="64">
        <v>2003</v>
      </c>
      <c r="W3650" s="64" t="s">
        <v>171</v>
      </c>
      <c r="X3650" s="64"/>
      <c r="Y3650" s="459" t="s">
        <v>5419</v>
      </c>
      <c r="Z3650" s="64">
        <v>100</v>
      </c>
      <c r="AA3650" s="64">
        <v>2015</v>
      </c>
      <c r="AB3650" s="64">
        <v>0</v>
      </c>
      <c r="AC3650" s="64"/>
      <c r="AD3650" s="64" t="s">
        <v>49</v>
      </c>
      <c r="AE3650" s="64" t="s">
        <v>102</v>
      </c>
      <c r="AF3650" s="64"/>
      <c r="AG3650" s="64" t="s">
        <v>11645</v>
      </c>
      <c r="AH3650" s="161">
        <v>12</v>
      </c>
      <c r="AI3650" s="161" t="s">
        <v>11136</v>
      </c>
      <c r="AJ3650" s="161" t="s">
        <v>10909</v>
      </c>
    </row>
    <row r="3651" spans="1:36" s="3" customFormat="1" ht="63" hidden="1" customHeight="1" x14ac:dyDescent="0.2">
      <c r="A3651" s="1485" t="s">
        <v>10799</v>
      </c>
      <c r="B3651" s="64" t="s">
        <v>116</v>
      </c>
      <c r="C3651" s="64" t="s">
        <v>10897</v>
      </c>
      <c r="D3651" s="461">
        <v>41993</v>
      </c>
      <c r="E3651" s="500">
        <v>0.93958333333333333</v>
      </c>
      <c r="F3651" s="461">
        <v>41993</v>
      </c>
      <c r="G3651" s="500">
        <v>0.93958333333333333</v>
      </c>
      <c r="H3651" s="210">
        <f t="shared" si="134"/>
        <v>0</v>
      </c>
      <c r="I3651" s="64">
        <v>24</v>
      </c>
      <c r="J3651" s="64" t="s">
        <v>146</v>
      </c>
      <c r="K3651" s="64" t="s">
        <v>132</v>
      </c>
      <c r="L3651" s="64" t="s">
        <v>128</v>
      </c>
      <c r="M3651" s="64" t="s">
        <v>1280</v>
      </c>
      <c r="N3651" s="64" t="s">
        <v>103</v>
      </c>
      <c r="O3651" s="64" t="s">
        <v>66</v>
      </c>
      <c r="P3651" s="1255" t="s">
        <v>11256</v>
      </c>
      <c r="Q3651" s="1255" t="s">
        <v>11257</v>
      </c>
      <c r="R3651" s="64">
        <v>2.73</v>
      </c>
      <c r="S3651" s="64"/>
      <c r="T3651" s="135">
        <f t="shared" si="135"/>
        <v>2.73</v>
      </c>
      <c r="U3651" s="64" t="s">
        <v>75</v>
      </c>
      <c r="V3651" s="64">
        <v>1981</v>
      </c>
      <c r="W3651" s="64" t="s">
        <v>171</v>
      </c>
      <c r="X3651" s="64"/>
      <c r="Y3651" s="461">
        <v>41960</v>
      </c>
      <c r="Z3651" s="64">
        <v>100</v>
      </c>
      <c r="AA3651" s="64">
        <v>2015</v>
      </c>
      <c r="AB3651" s="64">
        <v>0</v>
      </c>
      <c r="AC3651" s="64"/>
      <c r="AD3651" s="64" t="s">
        <v>62</v>
      </c>
      <c r="AE3651" s="64" t="s">
        <v>102</v>
      </c>
      <c r="AF3651" s="64"/>
      <c r="AG3651" s="64" t="s">
        <v>11646</v>
      </c>
      <c r="AH3651" s="161">
        <v>12</v>
      </c>
      <c r="AI3651" s="161" t="s">
        <v>10908</v>
      </c>
      <c r="AJ3651" s="161" t="s">
        <v>10909</v>
      </c>
    </row>
    <row r="3652" spans="1:36" s="3" customFormat="1" ht="141.75" hidden="1" customHeight="1" x14ac:dyDescent="0.2">
      <c r="A3652" s="1485" t="s">
        <v>10799</v>
      </c>
      <c r="B3652" s="64" t="s">
        <v>116</v>
      </c>
      <c r="C3652" s="64" t="s">
        <v>10897</v>
      </c>
      <c r="D3652" s="461">
        <v>41993</v>
      </c>
      <c r="E3652" s="500">
        <v>0.9375</v>
      </c>
      <c r="F3652" s="461">
        <v>41993</v>
      </c>
      <c r="G3652" s="500">
        <v>0.9375</v>
      </c>
      <c r="H3652" s="210">
        <f t="shared" si="134"/>
        <v>0</v>
      </c>
      <c r="I3652" s="64">
        <v>16</v>
      </c>
      <c r="J3652" s="64" t="s">
        <v>146</v>
      </c>
      <c r="K3652" s="64" t="s">
        <v>132</v>
      </c>
      <c r="L3652" s="64" t="s">
        <v>128</v>
      </c>
      <c r="M3652" s="64" t="s">
        <v>276</v>
      </c>
      <c r="N3652" s="64" t="s">
        <v>103</v>
      </c>
      <c r="O3652" s="64" t="s">
        <v>66</v>
      </c>
      <c r="P3652" s="1255" t="s">
        <v>2397</v>
      </c>
      <c r="Q3652" s="1255" t="s">
        <v>11257</v>
      </c>
      <c r="R3652" s="64">
        <v>2.02</v>
      </c>
      <c r="S3652" s="64"/>
      <c r="T3652" s="135">
        <f t="shared" si="135"/>
        <v>2.02</v>
      </c>
      <c r="U3652" s="64" t="s">
        <v>75</v>
      </c>
      <c r="V3652" s="64">
        <v>1981</v>
      </c>
      <c r="W3652" s="64" t="s">
        <v>171</v>
      </c>
      <c r="X3652" s="64"/>
      <c r="Y3652" s="459" t="s">
        <v>5419</v>
      </c>
      <c r="Z3652" s="64">
        <v>100</v>
      </c>
      <c r="AA3652" s="64">
        <v>2015</v>
      </c>
      <c r="AB3652" s="64">
        <v>0</v>
      </c>
      <c r="AC3652" s="64"/>
      <c r="AD3652" s="64" t="s">
        <v>49</v>
      </c>
      <c r="AE3652" s="64" t="s">
        <v>102</v>
      </c>
      <c r="AF3652" s="64"/>
      <c r="AG3652" s="64" t="s">
        <v>11647</v>
      </c>
      <c r="AH3652" s="161">
        <v>12</v>
      </c>
      <c r="AI3652" s="161" t="s">
        <v>10908</v>
      </c>
      <c r="AJ3652" s="161" t="s">
        <v>10909</v>
      </c>
    </row>
    <row r="3653" spans="1:36" s="3" customFormat="1" ht="38.25" hidden="1" customHeight="1" x14ac:dyDescent="0.2">
      <c r="A3653" s="1485" t="s">
        <v>10799</v>
      </c>
      <c r="B3653" s="64" t="s">
        <v>116</v>
      </c>
      <c r="C3653" s="64" t="s">
        <v>10897</v>
      </c>
      <c r="D3653" s="461">
        <v>41993</v>
      </c>
      <c r="E3653" s="500">
        <v>0.92499999999999993</v>
      </c>
      <c r="F3653" s="461">
        <v>41993</v>
      </c>
      <c r="G3653" s="500">
        <v>3.125E-2</v>
      </c>
      <c r="H3653" s="210">
        <v>0.10625</v>
      </c>
      <c r="I3653" s="64">
        <v>18</v>
      </c>
      <c r="J3653" s="64" t="s">
        <v>178</v>
      </c>
      <c r="K3653" s="64" t="s">
        <v>133</v>
      </c>
      <c r="L3653" s="64" t="s">
        <v>128</v>
      </c>
      <c r="M3653" s="64" t="s">
        <v>258</v>
      </c>
      <c r="N3653" s="64">
        <v>35</v>
      </c>
      <c r="O3653" s="64" t="s">
        <v>66</v>
      </c>
      <c r="P3653" s="64" t="s">
        <v>259</v>
      </c>
      <c r="Q3653" s="64" t="s">
        <v>11258</v>
      </c>
      <c r="R3653" s="64">
        <v>27.42</v>
      </c>
      <c r="S3653" s="64"/>
      <c r="T3653" s="135">
        <f t="shared" si="135"/>
        <v>27.42</v>
      </c>
      <c r="U3653" s="64" t="s">
        <v>75</v>
      </c>
      <c r="V3653" s="64">
        <v>1976</v>
      </c>
      <c r="W3653" s="64" t="s">
        <v>1536</v>
      </c>
      <c r="X3653" s="64"/>
      <c r="Y3653" s="461">
        <v>41899</v>
      </c>
      <c r="Z3653" s="64">
        <v>100</v>
      </c>
      <c r="AA3653" s="64">
        <v>2015</v>
      </c>
      <c r="AB3653" s="64">
        <v>0</v>
      </c>
      <c r="AC3653" s="64"/>
      <c r="AD3653" s="64" t="s">
        <v>50</v>
      </c>
      <c r="AE3653" s="64" t="s">
        <v>101</v>
      </c>
      <c r="AF3653" s="64"/>
      <c r="AG3653" s="64" t="s">
        <v>11648</v>
      </c>
      <c r="AH3653" s="161">
        <v>12</v>
      </c>
      <c r="AI3653" s="161" t="s">
        <v>11136</v>
      </c>
      <c r="AJ3653" s="161" t="s">
        <v>10909</v>
      </c>
    </row>
    <row r="3654" spans="1:36" s="3" customFormat="1" ht="38.25" hidden="1" customHeight="1" x14ac:dyDescent="0.2">
      <c r="A3654" s="1485" t="s">
        <v>10799</v>
      </c>
      <c r="B3654" s="64" t="s">
        <v>116</v>
      </c>
      <c r="C3654" s="64" t="s">
        <v>10897</v>
      </c>
      <c r="D3654" s="461">
        <v>41993</v>
      </c>
      <c r="E3654" s="500">
        <v>0.99305555555555547</v>
      </c>
      <c r="F3654" s="461">
        <v>41993</v>
      </c>
      <c r="G3654" s="500">
        <v>0.99305555555555547</v>
      </c>
      <c r="H3654" s="210">
        <f>(F3654+G3654)-(D3654+E3654)</f>
        <v>0</v>
      </c>
      <c r="I3654" s="64">
        <v>1</v>
      </c>
      <c r="J3654" s="64" t="s">
        <v>178</v>
      </c>
      <c r="K3654" s="64" t="s">
        <v>134</v>
      </c>
      <c r="L3654" s="64" t="s">
        <v>128</v>
      </c>
      <c r="M3654" s="64" t="s">
        <v>8428</v>
      </c>
      <c r="N3654" s="64" t="s">
        <v>103</v>
      </c>
      <c r="O3654" s="64" t="s">
        <v>66</v>
      </c>
      <c r="P3654" s="1255" t="s">
        <v>11259</v>
      </c>
      <c r="Q3654" s="1255" t="s">
        <v>11260</v>
      </c>
      <c r="R3654" s="64"/>
      <c r="S3654" s="64">
        <v>0.01</v>
      </c>
      <c r="T3654" s="135">
        <f t="shared" si="135"/>
        <v>0.01</v>
      </c>
      <c r="U3654" s="64" t="s">
        <v>75</v>
      </c>
      <c r="V3654" s="64">
        <v>2002</v>
      </c>
      <c r="W3654" s="64" t="s">
        <v>2286</v>
      </c>
      <c r="X3654" s="64"/>
      <c r="Y3654" s="459" t="s">
        <v>6034</v>
      </c>
      <c r="Z3654" s="64">
        <v>100</v>
      </c>
      <c r="AA3654" s="64">
        <v>2015</v>
      </c>
      <c r="AB3654" s="64">
        <v>0</v>
      </c>
      <c r="AC3654" s="64"/>
      <c r="AD3654" s="64" t="s">
        <v>61</v>
      </c>
      <c r="AE3654" s="64" t="s">
        <v>97</v>
      </c>
      <c r="AF3654" s="64"/>
      <c r="AG3654" s="64" t="s">
        <v>11649</v>
      </c>
      <c r="AH3654" s="161">
        <v>12</v>
      </c>
      <c r="AI3654" s="161" t="s">
        <v>10908</v>
      </c>
      <c r="AJ3654" s="161" t="s">
        <v>10909</v>
      </c>
    </row>
    <row r="3655" spans="1:36" s="3" customFormat="1" ht="63.75" hidden="1" customHeight="1" x14ac:dyDescent="0.2">
      <c r="A3655" s="1485" t="s">
        <v>10799</v>
      </c>
      <c r="B3655" s="64" t="s">
        <v>116</v>
      </c>
      <c r="C3655" s="64" t="s">
        <v>10897</v>
      </c>
      <c r="D3655" s="461">
        <v>41994</v>
      </c>
      <c r="E3655" s="500">
        <v>3.8194444444444441E-2</v>
      </c>
      <c r="F3655" s="461">
        <v>41994</v>
      </c>
      <c r="G3655" s="500">
        <v>3.8194444444444441E-2</v>
      </c>
      <c r="H3655" s="210">
        <f>(F3655+G3655)-(D3655+E3655)</f>
        <v>0</v>
      </c>
      <c r="I3655" s="64">
        <v>30</v>
      </c>
      <c r="J3655" s="64" t="s">
        <v>178</v>
      </c>
      <c r="K3655" s="64" t="s">
        <v>132</v>
      </c>
      <c r="L3655" s="64" t="s">
        <v>128</v>
      </c>
      <c r="M3655" s="64" t="s">
        <v>224</v>
      </c>
      <c r="N3655" s="64">
        <v>35</v>
      </c>
      <c r="O3655" s="64" t="s">
        <v>66</v>
      </c>
      <c r="P3655" s="1255" t="s">
        <v>11294</v>
      </c>
      <c r="Q3655" s="1255" t="s">
        <v>11295</v>
      </c>
      <c r="R3655" s="64">
        <v>3.69</v>
      </c>
      <c r="S3655" s="64"/>
      <c r="T3655" s="135">
        <f t="shared" si="135"/>
        <v>3.69</v>
      </c>
      <c r="U3655" s="64" t="s">
        <v>75</v>
      </c>
      <c r="V3655" s="64">
        <v>1963</v>
      </c>
      <c r="W3655" s="64" t="s">
        <v>1536</v>
      </c>
      <c r="X3655" s="64"/>
      <c r="Y3655" s="461" t="s">
        <v>11650</v>
      </c>
      <c r="Z3655" s="64">
        <v>100</v>
      </c>
      <c r="AA3655" s="64">
        <v>2015</v>
      </c>
      <c r="AB3655" s="64">
        <v>0</v>
      </c>
      <c r="AC3655" s="64"/>
      <c r="AD3655" s="64" t="s">
        <v>51</v>
      </c>
      <c r="AE3655" s="64" t="s">
        <v>102</v>
      </c>
      <c r="AF3655" s="64"/>
      <c r="AG3655" s="64" t="s">
        <v>11651</v>
      </c>
      <c r="AH3655" s="161">
        <v>12</v>
      </c>
      <c r="AI3655" s="161" t="s">
        <v>11148</v>
      </c>
      <c r="AJ3655" s="161" t="s">
        <v>10909</v>
      </c>
    </row>
    <row r="3656" spans="1:36" s="3" customFormat="1" ht="54" hidden="1" customHeight="1" x14ac:dyDescent="0.2">
      <c r="A3656" s="158" t="s">
        <v>10799</v>
      </c>
      <c r="B3656" s="64" t="s">
        <v>116</v>
      </c>
      <c r="C3656" s="64" t="s">
        <v>10897</v>
      </c>
      <c r="D3656" s="461">
        <v>41994</v>
      </c>
      <c r="E3656" s="500">
        <v>5.7638888888888885E-2</v>
      </c>
      <c r="F3656" s="461">
        <v>41994</v>
      </c>
      <c r="G3656" s="500">
        <v>5.7638888888888885E-2</v>
      </c>
      <c r="H3656" s="210">
        <f>(F3656+G3656)-(D3656+E3656)</f>
        <v>0</v>
      </c>
      <c r="I3656" s="512">
        <v>10</v>
      </c>
      <c r="J3656" s="64" t="s">
        <v>178</v>
      </c>
      <c r="K3656" s="64" t="s">
        <v>132</v>
      </c>
      <c r="L3656" s="64" t="s">
        <v>128</v>
      </c>
      <c r="M3656" s="64" t="s">
        <v>5270</v>
      </c>
      <c r="N3656" s="64" t="s">
        <v>103</v>
      </c>
      <c r="O3656" s="64" t="s">
        <v>66</v>
      </c>
      <c r="P3656" s="64" t="s">
        <v>11254</v>
      </c>
      <c r="Q3656" s="64" t="s">
        <v>11296</v>
      </c>
      <c r="R3656" s="512">
        <v>1.39</v>
      </c>
      <c r="S3656" s="512"/>
      <c r="T3656" s="1046">
        <f t="shared" si="135"/>
        <v>1.39</v>
      </c>
      <c r="U3656" s="64" t="s">
        <v>75</v>
      </c>
      <c r="V3656" s="64">
        <v>2003</v>
      </c>
      <c r="W3656" s="64" t="s">
        <v>171</v>
      </c>
      <c r="X3656" s="64"/>
      <c r="Y3656" s="459" t="s">
        <v>5419</v>
      </c>
      <c r="Z3656" s="64">
        <v>100</v>
      </c>
      <c r="AA3656" s="64">
        <v>2015</v>
      </c>
      <c r="AB3656" s="64">
        <v>0</v>
      </c>
      <c r="AC3656" s="64"/>
      <c r="AD3656" s="64" t="s">
        <v>49</v>
      </c>
      <c r="AE3656" s="64" t="s">
        <v>102</v>
      </c>
      <c r="AF3656" s="64"/>
      <c r="AG3656" s="64" t="s">
        <v>11645</v>
      </c>
      <c r="AH3656" s="161">
        <v>12</v>
      </c>
      <c r="AI3656" s="161" t="s">
        <v>11136</v>
      </c>
      <c r="AJ3656" s="161" t="s">
        <v>10909</v>
      </c>
    </row>
    <row r="3657" spans="1:36" s="3" customFormat="1" ht="102.75" hidden="1" customHeight="1" x14ac:dyDescent="0.2">
      <c r="A3657" s="158" t="s">
        <v>10799</v>
      </c>
      <c r="B3657" s="64" t="s">
        <v>116</v>
      </c>
      <c r="C3657" s="64" t="s">
        <v>10897</v>
      </c>
      <c r="D3657" s="461">
        <v>41994</v>
      </c>
      <c r="E3657" s="500">
        <v>7.2916666666666671E-2</v>
      </c>
      <c r="F3657" s="461">
        <v>41994</v>
      </c>
      <c r="G3657" s="500">
        <v>0.44375000000000003</v>
      </c>
      <c r="H3657" s="210">
        <f>(F3657+G3657)-(D3657+E3657)</f>
        <v>0.37083333333430346</v>
      </c>
      <c r="I3657" s="64">
        <v>27</v>
      </c>
      <c r="J3657" s="64" t="s">
        <v>146</v>
      </c>
      <c r="K3657" s="64" t="s">
        <v>135</v>
      </c>
      <c r="L3657" s="64" t="s">
        <v>128</v>
      </c>
      <c r="M3657" s="64" t="s">
        <v>11297</v>
      </c>
      <c r="N3657" s="64">
        <v>35</v>
      </c>
      <c r="O3657" s="64" t="s">
        <v>66</v>
      </c>
      <c r="P3657" s="1255" t="s">
        <v>11298</v>
      </c>
      <c r="Q3657" s="1255" t="s">
        <v>11299</v>
      </c>
      <c r="R3657" s="64">
        <v>0.89</v>
      </c>
      <c r="S3657" s="64"/>
      <c r="T3657" s="135">
        <f t="shared" si="135"/>
        <v>0.89</v>
      </c>
      <c r="U3657" s="64" t="s">
        <v>75</v>
      </c>
      <c r="V3657" s="64">
        <v>1987</v>
      </c>
      <c r="W3657" s="64" t="s">
        <v>1268</v>
      </c>
      <c r="X3657" s="64"/>
      <c r="Y3657" s="459" t="s">
        <v>6034</v>
      </c>
      <c r="Z3657" s="64">
        <v>100</v>
      </c>
      <c r="AA3657" s="64">
        <v>2015</v>
      </c>
      <c r="AB3657" s="64">
        <v>0</v>
      </c>
      <c r="AC3657" s="64"/>
      <c r="AD3657" s="64" t="s">
        <v>62</v>
      </c>
      <c r="AE3657" s="64" t="s">
        <v>98</v>
      </c>
      <c r="AF3657" s="64"/>
      <c r="AG3657" s="64" t="s">
        <v>11652</v>
      </c>
      <c r="AH3657" s="161">
        <v>12</v>
      </c>
      <c r="AI3657" s="161" t="s">
        <v>10908</v>
      </c>
      <c r="AJ3657" s="161" t="s">
        <v>10909</v>
      </c>
    </row>
    <row r="3658" spans="1:36" s="3" customFormat="1" ht="65.25" hidden="1" customHeight="1" x14ac:dyDescent="0.2">
      <c r="A3658" s="158" t="s">
        <v>10799</v>
      </c>
      <c r="B3658" s="64" t="s">
        <v>116</v>
      </c>
      <c r="C3658" s="64" t="s">
        <v>10897</v>
      </c>
      <c r="D3658" s="461">
        <v>41994</v>
      </c>
      <c r="E3658" s="500">
        <v>0.99097222222222225</v>
      </c>
      <c r="F3658" s="461">
        <v>41995</v>
      </c>
      <c r="G3658" s="500">
        <v>0.6875</v>
      </c>
      <c r="H3658" s="210">
        <v>0.69652777777777775</v>
      </c>
      <c r="I3658" s="64">
        <v>5</v>
      </c>
      <c r="J3658" s="64" t="s">
        <v>178</v>
      </c>
      <c r="K3658" s="64" t="s">
        <v>133</v>
      </c>
      <c r="L3658" s="64" t="s">
        <v>128</v>
      </c>
      <c r="M3658" s="64" t="s">
        <v>11300</v>
      </c>
      <c r="N3658" s="64" t="s">
        <v>103</v>
      </c>
      <c r="O3658" s="64" t="s">
        <v>66</v>
      </c>
      <c r="P3658" s="1255" t="s">
        <v>11301</v>
      </c>
      <c r="Q3658" s="1693" t="s">
        <v>11302</v>
      </c>
      <c r="R3658" s="64">
        <v>0.52</v>
      </c>
      <c r="S3658" s="64"/>
      <c r="T3658" s="135">
        <f t="shared" si="135"/>
        <v>0.52</v>
      </c>
      <c r="U3658" s="64" t="s">
        <v>83</v>
      </c>
      <c r="V3658" s="64">
        <v>2014</v>
      </c>
      <c r="W3658" s="64" t="s">
        <v>11653</v>
      </c>
      <c r="X3658" s="64"/>
      <c r="Y3658" s="461" t="s">
        <v>11654</v>
      </c>
      <c r="Z3658" s="64">
        <v>100</v>
      </c>
      <c r="AA3658" s="64">
        <v>2015</v>
      </c>
      <c r="AB3658" s="64">
        <v>0</v>
      </c>
      <c r="AC3658" s="64"/>
      <c r="AD3658" s="64" t="s">
        <v>47</v>
      </c>
      <c r="AE3658" s="64" t="s">
        <v>101</v>
      </c>
      <c r="AF3658" s="64"/>
      <c r="AG3658" s="64" t="s">
        <v>11655</v>
      </c>
      <c r="AH3658" s="161">
        <v>12</v>
      </c>
      <c r="AI3658" s="161" t="s">
        <v>10908</v>
      </c>
      <c r="AJ3658" s="161" t="s">
        <v>10909</v>
      </c>
    </row>
    <row r="3659" spans="1:36" s="3" customFormat="1" ht="131.25" hidden="1" customHeight="1" x14ac:dyDescent="0.2">
      <c r="A3659" s="158" t="s">
        <v>10799</v>
      </c>
      <c r="B3659" s="64" t="s">
        <v>116</v>
      </c>
      <c r="C3659" s="64" t="s">
        <v>10897</v>
      </c>
      <c r="D3659" s="461">
        <v>41994</v>
      </c>
      <c r="E3659" s="500">
        <v>0.1388888888888889</v>
      </c>
      <c r="F3659" s="461">
        <v>41994</v>
      </c>
      <c r="G3659" s="500">
        <v>0.14166666666666666</v>
      </c>
      <c r="H3659" s="210">
        <f t="shared" ref="H3659:H3673" si="136">(F3659+G3659)-(D3659+E3659)</f>
        <v>2.7777777795563452E-3</v>
      </c>
      <c r="I3659" s="64">
        <v>12</v>
      </c>
      <c r="J3659" s="64" t="s">
        <v>4467</v>
      </c>
      <c r="K3659" s="64" t="s">
        <v>133</v>
      </c>
      <c r="L3659" s="64" t="s">
        <v>128</v>
      </c>
      <c r="M3659" s="64" t="s">
        <v>11303</v>
      </c>
      <c r="N3659" s="64" t="s">
        <v>103</v>
      </c>
      <c r="O3659" s="64" t="s">
        <v>66</v>
      </c>
      <c r="P3659" s="1255" t="s">
        <v>11304</v>
      </c>
      <c r="Q3659" s="1255" t="s">
        <v>11305</v>
      </c>
      <c r="R3659" s="64">
        <v>3.39</v>
      </c>
      <c r="S3659" s="64"/>
      <c r="T3659" s="135">
        <f t="shared" si="135"/>
        <v>3.39</v>
      </c>
      <c r="U3659" s="64" t="s">
        <v>75</v>
      </c>
      <c r="V3659" s="64">
        <v>1982</v>
      </c>
      <c r="W3659" s="64" t="s">
        <v>6105</v>
      </c>
      <c r="X3659" s="64"/>
      <c r="Y3659" s="459" t="s">
        <v>9753</v>
      </c>
      <c r="Z3659" s="64">
        <v>100</v>
      </c>
      <c r="AA3659" s="64">
        <v>2015</v>
      </c>
      <c r="AB3659" s="64">
        <v>0</v>
      </c>
      <c r="AC3659" s="64"/>
      <c r="AD3659" s="64" t="s">
        <v>49</v>
      </c>
      <c r="AE3659" s="64" t="s">
        <v>97</v>
      </c>
      <c r="AF3659" s="64"/>
      <c r="AG3659" s="64" t="s">
        <v>11656</v>
      </c>
      <c r="AH3659" s="161">
        <v>12</v>
      </c>
      <c r="AI3659" s="161" t="s">
        <v>11213</v>
      </c>
      <c r="AJ3659" s="161" t="s">
        <v>10909</v>
      </c>
    </row>
    <row r="3660" spans="1:36" s="3" customFormat="1" ht="178.5" hidden="1" customHeight="1" x14ac:dyDescent="0.2">
      <c r="A3660" s="158" t="s">
        <v>10799</v>
      </c>
      <c r="B3660" s="64" t="s">
        <v>116</v>
      </c>
      <c r="C3660" s="64" t="s">
        <v>865</v>
      </c>
      <c r="D3660" s="461">
        <v>41994</v>
      </c>
      <c r="E3660" s="500">
        <v>0.27013888888888887</v>
      </c>
      <c r="F3660" s="461">
        <v>41994</v>
      </c>
      <c r="G3660" s="500">
        <v>0.38194444444444442</v>
      </c>
      <c r="H3660" s="210">
        <f t="shared" si="136"/>
        <v>0.11180555555620231</v>
      </c>
      <c r="I3660" s="64">
        <v>13</v>
      </c>
      <c r="J3660" s="64"/>
      <c r="K3660" s="64"/>
      <c r="L3660" s="64" t="s">
        <v>125</v>
      </c>
      <c r="M3660" s="64" t="s">
        <v>235</v>
      </c>
      <c r="N3660" s="64">
        <v>35</v>
      </c>
      <c r="O3660" s="64" t="s">
        <v>66</v>
      </c>
      <c r="P3660" s="64" t="s">
        <v>236</v>
      </c>
      <c r="Q3660" s="64" t="s">
        <v>11306</v>
      </c>
      <c r="R3660" s="64">
        <v>1.43</v>
      </c>
      <c r="S3660" s="64">
        <v>2.99</v>
      </c>
      <c r="T3660" s="135">
        <f t="shared" ref="T3660:T3673" si="137">SUM(R3660:S3660)</f>
        <v>4.42</v>
      </c>
      <c r="U3660" s="64" t="s">
        <v>75</v>
      </c>
      <c r="V3660" s="64">
        <v>1964</v>
      </c>
      <c r="W3660" s="64" t="s">
        <v>6086</v>
      </c>
      <c r="X3660" s="64"/>
      <c r="Y3660" s="459" t="s">
        <v>6059</v>
      </c>
      <c r="Z3660" s="64">
        <v>100</v>
      </c>
      <c r="AA3660" s="64">
        <v>2015</v>
      </c>
      <c r="AB3660" s="64">
        <v>0</v>
      </c>
      <c r="AC3660" s="64"/>
      <c r="AD3660" s="64" t="s">
        <v>55</v>
      </c>
      <c r="AE3660" s="64" t="s">
        <v>98</v>
      </c>
      <c r="AF3660" s="64"/>
      <c r="AG3660" s="64" t="s">
        <v>11657</v>
      </c>
      <c r="AH3660" s="161">
        <v>12</v>
      </c>
      <c r="AI3660" s="161" t="s">
        <v>10904</v>
      </c>
      <c r="AJ3660" s="161" t="s">
        <v>11139</v>
      </c>
    </row>
    <row r="3661" spans="1:36" s="3" customFormat="1" ht="49.5" hidden="1" customHeight="1" x14ac:dyDescent="0.2">
      <c r="A3661" s="158" t="s">
        <v>10799</v>
      </c>
      <c r="B3661" s="192" t="s">
        <v>116</v>
      </c>
      <c r="C3661" s="192" t="s">
        <v>865</v>
      </c>
      <c r="D3661" s="461">
        <v>41994</v>
      </c>
      <c r="E3661" s="500">
        <v>0.41666666666666669</v>
      </c>
      <c r="F3661" s="461">
        <v>41994</v>
      </c>
      <c r="G3661" s="500">
        <v>0.73263888888888884</v>
      </c>
      <c r="H3661" s="210">
        <f t="shared" si="136"/>
        <v>0.31597222222626442</v>
      </c>
      <c r="I3661" s="192">
        <v>13</v>
      </c>
      <c r="J3661" s="192"/>
      <c r="K3661" s="192"/>
      <c r="L3661" s="192" t="s">
        <v>125</v>
      </c>
      <c r="M3661" s="192" t="s">
        <v>235</v>
      </c>
      <c r="N3661" s="192">
        <v>35</v>
      </c>
      <c r="O3661" s="192" t="s">
        <v>66</v>
      </c>
      <c r="P3661" s="192" t="s">
        <v>236</v>
      </c>
      <c r="Q3661" s="192" t="s">
        <v>11307</v>
      </c>
      <c r="R3661" s="192">
        <v>128.71</v>
      </c>
      <c r="S3661" s="192"/>
      <c r="T3661" s="1765">
        <f t="shared" si="137"/>
        <v>128.71</v>
      </c>
      <c r="U3661" s="64" t="s">
        <v>75</v>
      </c>
      <c r="V3661" s="64">
        <v>1964</v>
      </c>
      <c r="W3661" s="64" t="s">
        <v>6086</v>
      </c>
      <c r="X3661" s="64"/>
      <c r="Y3661" s="459" t="s">
        <v>6059</v>
      </c>
      <c r="Z3661" s="64">
        <v>100</v>
      </c>
      <c r="AA3661" s="64">
        <v>2015</v>
      </c>
      <c r="AB3661" s="64">
        <v>0</v>
      </c>
      <c r="AC3661" s="64"/>
      <c r="AD3661" s="192" t="s">
        <v>55</v>
      </c>
      <c r="AE3661" s="64" t="s">
        <v>98</v>
      </c>
      <c r="AF3661" s="64"/>
      <c r="AG3661" s="64" t="s">
        <v>11657</v>
      </c>
      <c r="AH3661" s="161">
        <v>12</v>
      </c>
      <c r="AI3661" s="161" t="s">
        <v>10904</v>
      </c>
      <c r="AJ3661" s="161" t="s">
        <v>11139</v>
      </c>
    </row>
    <row r="3662" spans="1:36" ht="129.75" hidden="1" customHeight="1" x14ac:dyDescent="0.2">
      <c r="A3662" s="158" t="s">
        <v>10799</v>
      </c>
      <c r="B3662" s="64" t="s">
        <v>116</v>
      </c>
      <c r="C3662" s="64" t="s">
        <v>10897</v>
      </c>
      <c r="D3662" s="461">
        <v>41994</v>
      </c>
      <c r="E3662" s="500">
        <v>0.3611111111111111</v>
      </c>
      <c r="F3662" s="461">
        <v>41994</v>
      </c>
      <c r="G3662" s="500">
        <v>0.61597222222222225</v>
      </c>
      <c r="H3662" s="210">
        <f t="shared" si="136"/>
        <v>0.25486111111240461</v>
      </c>
      <c r="I3662" s="64">
        <v>2</v>
      </c>
      <c r="J3662" s="64" t="s">
        <v>146</v>
      </c>
      <c r="K3662" s="64" t="s">
        <v>134</v>
      </c>
      <c r="L3662" s="64" t="s">
        <v>128</v>
      </c>
      <c r="M3662" s="64" t="s">
        <v>11308</v>
      </c>
      <c r="N3662" s="64" t="s">
        <v>103</v>
      </c>
      <c r="O3662" s="64" t="s">
        <v>66</v>
      </c>
      <c r="P3662" s="64" t="s">
        <v>11309</v>
      </c>
      <c r="Q3662" s="64" t="s">
        <v>11310</v>
      </c>
      <c r="R3662" s="64">
        <v>0.71</v>
      </c>
      <c r="S3662" s="64"/>
      <c r="T3662" s="135">
        <f t="shared" si="137"/>
        <v>0.71</v>
      </c>
      <c r="U3662" s="64" t="s">
        <v>73</v>
      </c>
      <c r="V3662" s="64">
        <v>2010</v>
      </c>
      <c r="W3662" s="64" t="s">
        <v>11658</v>
      </c>
      <c r="X3662" s="64" t="s">
        <v>11659</v>
      </c>
      <c r="Y3662" s="461">
        <v>41648</v>
      </c>
      <c r="Z3662" s="64">
        <v>100</v>
      </c>
      <c r="AA3662" s="64">
        <v>2015</v>
      </c>
      <c r="AB3662" s="64">
        <v>0</v>
      </c>
      <c r="AC3662" s="64"/>
      <c r="AD3662" s="64" t="s">
        <v>62</v>
      </c>
      <c r="AE3662" s="64" t="s">
        <v>101</v>
      </c>
      <c r="AF3662" s="64"/>
      <c r="AG3662" s="64" t="s">
        <v>11660</v>
      </c>
      <c r="AH3662" s="161">
        <v>12</v>
      </c>
      <c r="AI3662" s="161" t="s">
        <v>10904</v>
      </c>
      <c r="AJ3662" s="161" t="s">
        <v>10909</v>
      </c>
    </row>
    <row r="3663" spans="1:36" ht="31.5" hidden="1" customHeight="1" x14ac:dyDescent="0.2">
      <c r="A3663" s="158" t="s">
        <v>10799</v>
      </c>
      <c r="B3663" s="64" t="s">
        <v>116</v>
      </c>
      <c r="C3663" s="64" t="s">
        <v>10897</v>
      </c>
      <c r="D3663" s="461">
        <v>41994</v>
      </c>
      <c r="E3663" s="500">
        <v>0.53888888888888886</v>
      </c>
      <c r="F3663" s="461">
        <v>41994</v>
      </c>
      <c r="G3663" s="500">
        <v>0.53888888888888886</v>
      </c>
      <c r="H3663" s="210">
        <f t="shared" si="136"/>
        <v>0</v>
      </c>
      <c r="I3663" s="64">
        <v>16</v>
      </c>
      <c r="J3663" s="64" t="s">
        <v>178</v>
      </c>
      <c r="K3663" s="64" t="s">
        <v>132</v>
      </c>
      <c r="L3663" s="64" t="s">
        <v>128</v>
      </c>
      <c r="M3663" s="64" t="s">
        <v>5234</v>
      </c>
      <c r="N3663" s="64">
        <v>35</v>
      </c>
      <c r="O3663" s="64" t="s">
        <v>66</v>
      </c>
      <c r="P3663" s="64" t="s">
        <v>8636</v>
      </c>
      <c r="Q3663" s="64" t="s">
        <v>11311</v>
      </c>
      <c r="R3663" s="64"/>
      <c r="S3663" s="64">
        <v>1.38</v>
      </c>
      <c r="T3663" s="135">
        <f t="shared" si="137"/>
        <v>1.38</v>
      </c>
      <c r="U3663" s="64" t="s">
        <v>75</v>
      </c>
      <c r="V3663" s="64">
        <v>1966</v>
      </c>
      <c r="W3663" s="64" t="s">
        <v>1536</v>
      </c>
      <c r="X3663" s="64"/>
      <c r="Y3663" s="461">
        <v>41919</v>
      </c>
      <c r="Z3663" s="64">
        <v>100</v>
      </c>
      <c r="AA3663" s="64">
        <v>2015</v>
      </c>
      <c r="AB3663" s="64">
        <v>0</v>
      </c>
      <c r="AC3663" s="64"/>
      <c r="AD3663" s="64" t="s">
        <v>50</v>
      </c>
      <c r="AE3663" s="64" t="s">
        <v>102</v>
      </c>
      <c r="AF3663" s="64"/>
      <c r="AG3663" s="64" t="s">
        <v>11661</v>
      </c>
      <c r="AH3663" s="161">
        <v>12</v>
      </c>
      <c r="AI3663" s="161" t="s">
        <v>11148</v>
      </c>
      <c r="AJ3663" s="161" t="s">
        <v>10909</v>
      </c>
    </row>
    <row r="3664" spans="1:36" ht="31.5" hidden="1" customHeight="1" x14ac:dyDescent="0.2">
      <c r="A3664" s="158" t="s">
        <v>10799</v>
      </c>
      <c r="B3664" s="64" t="s">
        <v>116</v>
      </c>
      <c r="C3664" s="64" t="s">
        <v>10897</v>
      </c>
      <c r="D3664" s="461">
        <v>41994</v>
      </c>
      <c r="E3664" s="500">
        <v>0.21736111111111112</v>
      </c>
      <c r="F3664" s="461">
        <v>41994</v>
      </c>
      <c r="G3664" s="500">
        <v>0.22638888888888889</v>
      </c>
      <c r="H3664" s="210">
        <f t="shared" si="136"/>
        <v>9.0277777781011537E-3</v>
      </c>
      <c r="I3664" s="64">
        <v>27</v>
      </c>
      <c r="J3664" s="64" t="s">
        <v>146</v>
      </c>
      <c r="K3664" s="64" t="s">
        <v>133</v>
      </c>
      <c r="L3664" s="64" t="s">
        <v>128</v>
      </c>
      <c r="M3664" s="64" t="s">
        <v>11312</v>
      </c>
      <c r="N3664" s="64">
        <v>35</v>
      </c>
      <c r="O3664" s="64" t="s">
        <v>66</v>
      </c>
      <c r="P3664" s="1255" t="s">
        <v>11313</v>
      </c>
      <c r="Q3664" s="1255" t="s">
        <v>11314</v>
      </c>
      <c r="R3664" s="64">
        <v>5.33</v>
      </c>
      <c r="S3664" s="64"/>
      <c r="T3664" s="135">
        <f t="shared" si="137"/>
        <v>5.33</v>
      </c>
      <c r="U3664" s="64" t="s">
        <v>75</v>
      </c>
      <c r="V3664" s="64">
        <v>1979</v>
      </c>
      <c r="W3664" s="64" t="s">
        <v>1536</v>
      </c>
      <c r="X3664" s="64"/>
      <c r="Y3664" s="461">
        <v>41849</v>
      </c>
      <c r="Z3664" s="64">
        <v>100</v>
      </c>
      <c r="AA3664" s="64">
        <v>2015</v>
      </c>
      <c r="AB3664" s="64">
        <v>0</v>
      </c>
      <c r="AC3664" s="64"/>
      <c r="AD3664" s="64" t="s">
        <v>62</v>
      </c>
      <c r="AE3664" s="64" t="s">
        <v>97</v>
      </c>
      <c r="AF3664" s="64"/>
      <c r="AG3664" s="64" t="s">
        <v>11662</v>
      </c>
      <c r="AH3664" s="161">
        <v>12</v>
      </c>
      <c r="AI3664" s="161" t="s">
        <v>10904</v>
      </c>
      <c r="AJ3664" s="161" t="s">
        <v>10909</v>
      </c>
    </row>
    <row r="3665" spans="1:36" ht="38.25" hidden="1" customHeight="1" x14ac:dyDescent="0.2">
      <c r="A3665" s="158" t="s">
        <v>10799</v>
      </c>
      <c r="B3665" s="64" t="s">
        <v>116</v>
      </c>
      <c r="C3665" s="64" t="s">
        <v>865</v>
      </c>
      <c r="D3665" s="461">
        <v>41996</v>
      </c>
      <c r="E3665" s="500">
        <v>0.55694444444444446</v>
      </c>
      <c r="F3665" s="461">
        <v>41996</v>
      </c>
      <c r="G3665" s="500">
        <v>0.55694444444444446</v>
      </c>
      <c r="H3665" s="210">
        <f t="shared" si="136"/>
        <v>0</v>
      </c>
      <c r="I3665" s="64">
        <v>29</v>
      </c>
      <c r="J3665" s="64" t="s">
        <v>11374</v>
      </c>
      <c r="K3665" s="64" t="s">
        <v>133</v>
      </c>
      <c r="L3665" s="64" t="s">
        <v>125</v>
      </c>
      <c r="M3665" s="64" t="s">
        <v>11375</v>
      </c>
      <c r="N3665" s="64">
        <v>110</v>
      </c>
      <c r="O3665" s="64" t="s">
        <v>66</v>
      </c>
      <c r="P3665" s="64" t="s">
        <v>11376</v>
      </c>
      <c r="Q3665" s="64" t="s">
        <v>11377</v>
      </c>
      <c r="R3665" s="64"/>
      <c r="S3665" s="64">
        <v>3.7</v>
      </c>
      <c r="T3665" s="135">
        <f t="shared" si="137"/>
        <v>3.7</v>
      </c>
      <c r="U3665" s="64" t="s">
        <v>75</v>
      </c>
      <c r="V3665" s="64"/>
      <c r="W3665" s="64"/>
      <c r="X3665" s="64"/>
      <c r="Y3665" s="64"/>
      <c r="Z3665" s="64"/>
      <c r="AA3665" s="64"/>
      <c r="AB3665" s="64"/>
      <c r="AC3665" s="64"/>
      <c r="AD3665" s="64" t="s">
        <v>55</v>
      </c>
      <c r="AE3665" s="64" t="s">
        <v>102</v>
      </c>
      <c r="AF3665" s="64"/>
      <c r="AG3665" s="64" t="s">
        <v>11663</v>
      </c>
      <c r="AH3665" s="161">
        <v>12</v>
      </c>
      <c r="AI3665" s="161" t="s">
        <v>11148</v>
      </c>
      <c r="AJ3665" s="161" t="s">
        <v>11139</v>
      </c>
    </row>
    <row r="3666" spans="1:36" ht="114.75" hidden="1" customHeight="1" x14ac:dyDescent="0.2">
      <c r="A3666" s="158" t="s">
        <v>10799</v>
      </c>
      <c r="B3666" s="64" t="s">
        <v>116</v>
      </c>
      <c r="C3666" s="64" t="s">
        <v>10897</v>
      </c>
      <c r="D3666" s="461">
        <v>41997</v>
      </c>
      <c r="E3666" s="500">
        <v>0.54791666666666672</v>
      </c>
      <c r="F3666" s="461">
        <v>41997</v>
      </c>
      <c r="G3666" s="500">
        <v>0.54791666666666672</v>
      </c>
      <c r="H3666" s="210">
        <f t="shared" si="136"/>
        <v>0</v>
      </c>
      <c r="I3666" s="64">
        <v>14</v>
      </c>
      <c r="J3666" s="64" t="s">
        <v>146</v>
      </c>
      <c r="K3666" s="64" t="s">
        <v>132</v>
      </c>
      <c r="L3666" s="64" t="s">
        <v>130</v>
      </c>
      <c r="M3666" s="64" t="s">
        <v>11384</v>
      </c>
      <c r="N3666" s="64" t="s">
        <v>103</v>
      </c>
      <c r="O3666" s="64" t="s">
        <v>66</v>
      </c>
      <c r="P3666" s="64" t="s">
        <v>421</v>
      </c>
      <c r="Q3666" s="64" t="s">
        <v>11385</v>
      </c>
      <c r="R3666" s="64"/>
      <c r="S3666" s="64">
        <v>1.28</v>
      </c>
      <c r="T3666" s="135">
        <f t="shared" si="137"/>
        <v>1.28</v>
      </c>
      <c r="U3666" s="64" t="s">
        <v>84</v>
      </c>
      <c r="V3666" s="64">
        <v>1987</v>
      </c>
      <c r="W3666" s="64" t="s">
        <v>11664</v>
      </c>
      <c r="X3666" s="64"/>
      <c r="Y3666" s="461">
        <v>41421</v>
      </c>
      <c r="Z3666" s="64">
        <v>100</v>
      </c>
      <c r="AA3666" s="461">
        <v>41844</v>
      </c>
      <c r="AB3666" s="64">
        <v>1</v>
      </c>
      <c r="AC3666" s="64"/>
      <c r="AD3666" s="64" t="s">
        <v>60</v>
      </c>
      <c r="AE3666" s="64" t="s">
        <v>102</v>
      </c>
      <c r="AF3666" s="64"/>
      <c r="AG3666" s="64" t="s">
        <v>11665</v>
      </c>
      <c r="AH3666" s="161">
        <v>12</v>
      </c>
      <c r="AI3666" s="161" t="s">
        <v>11148</v>
      </c>
      <c r="AJ3666" s="161" t="s">
        <v>10954</v>
      </c>
    </row>
    <row r="3667" spans="1:36" ht="127.5" hidden="1" customHeight="1" x14ac:dyDescent="0.2">
      <c r="A3667" s="158" t="s">
        <v>10799</v>
      </c>
      <c r="B3667" s="64" t="s">
        <v>116</v>
      </c>
      <c r="C3667" s="64" t="s">
        <v>10897</v>
      </c>
      <c r="D3667" s="461">
        <v>41997</v>
      </c>
      <c r="E3667" s="500">
        <v>0.54791666666666672</v>
      </c>
      <c r="F3667" s="461">
        <v>41997</v>
      </c>
      <c r="G3667" s="500">
        <v>0.59027777777777779</v>
      </c>
      <c r="H3667" s="210">
        <f t="shared" si="136"/>
        <v>4.2361111110949423E-2</v>
      </c>
      <c r="I3667" s="64">
        <v>1</v>
      </c>
      <c r="J3667" s="64" t="s">
        <v>146</v>
      </c>
      <c r="K3667" s="64" t="s">
        <v>133</v>
      </c>
      <c r="L3667" s="64" t="s">
        <v>128</v>
      </c>
      <c r="M3667" s="64" t="s">
        <v>5270</v>
      </c>
      <c r="N3667" s="64" t="s">
        <v>103</v>
      </c>
      <c r="O3667" s="64" t="s">
        <v>66</v>
      </c>
      <c r="P3667" s="64" t="s">
        <v>11386</v>
      </c>
      <c r="Q3667" s="64" t="s">
        <v>11387</v>
      </c>
      <c r="R3667" s="64">
        <v>0.26</v>
      </c>
      <c r="S3667" s="64"/>
      <c r="T3667" s="135">
        <f t="shared" si="137"/>
        <v>0.26</v>
      </c>
      <c r="U3667" s="64" t="s">
        <v>75</v>
      </c>
      <c r="V3667" s="64">
        <v>1982</v>
      </c>
      <c r="W3667" s="64" t="s">
        <v>6105</v>
      </c>
      <c r="X3667" s="64"/>
      <c r="Y3667" s="461">
        <v>41825</v>
      </c>
      <c r="Z3667" s="64">
        <v>100</v>
      </c>
      <c r="AA3667" s="64">
        <v>2015</v>
      </c>
      <c r="AB3667" s="64">
        <v>0</v>
      </c>
      <c r="AC3667" s="64"/>
      <c r="AD3667" s="64" t="s">
        <v>51</v>
      </c>
      <c r="AE3667" s="64" t="s">
        <v>101</v>
      </c>
      <c r="AF3667" s="64"/>
      <c r="AG3667" s="64" t="s">
        <v>11666</v>
      </c>
      <c r="AH3667" s="161">
        <v>12</v>
      </c>
      <c r="AI3667" s="161" t="s">
        <v>11148</v>
      </c>
      <c r="AJ3667" s="161" t="s">
        <v>10905</v>
      </c>
    </row>
    <row r="3668" spans="1:36" ht="38.25" hidden="1" customHeight="1" x14ac:dyDescent="0.2">
      <c r="A3668" s="158" t="s">
        <v>10799</v>
      </c>
      <c r="B3668" s="64" t="s">
        <v>116</v>
      </c>
      <c r="C3668" s="64" t="s">
        <v>10897</v>
      </c>
      <c r="D3668" s="461">
        <v>41998</v>
      </c>
      <c r="E3668" s="500">
        <v>4.2361111111111106E-2</v>
      </c>
      <c r="F3668" s="461">
        <v>41998</v>
      </c>
      <c r="G3668" s="500">
        <v>0.24166666666666667</v>
      </c>
      <c r="H3668" s="210">
        <f t="shared" si="136"/>
        <v>0.1993055555576575</v>
      </c>
      <c r="I3668" s="64">
        <v>54</v>
      </c>
      <c r="J3668" s="64" t="s">
        <v>297</v>
      </c>
      <c r="K3668" s="64" t="s">
        <v>133</v>
      </c>
      <c r="L3668" s="64" t="s">
        <v>128</v>
      </c>
      <c r="M3668" s="64" t="s">
        <v>224</v>
      </c>
      <c r="N3668" s="64">
        <v>35</v>
      </c>
      <c r="O3668" s="64" t="s">
        <v>66</v>
      </c>
      <c r="P3668" s="64" t="s">
        <v>11400</v>
      </c>
      <c r="Q3668" s="64" t="s">
        <v>11401</v>
      </c>
      <c r="R3668" s="64">
        <v>92</v>
      </c>
      <c r="S3668" s="64"/>
      <c r="T3668" s="135">
        <f t="shared" si="137"/>
        <v>92</v>
      </c>
      <c r="U3668" s="64" t="s">
        <v>75</v>
      </c>
      <c r="V3668" s="64">
        <v>1963</v>
      </c>
      <c r="W3668" s="64" t="s">
        <v>1536</v>
      </c>
      <c r="X3668" s="64"/>
      <c r="Y3668" s="461">
        <v>41995</v>
      </c>
      <c r="Z3668" s="64">
        <v>100</v>
      </c>
      <c r="AA3668" s="64">
        <v>2015</v>
      </c>
      <c r="AB3668" s="64">
        <v>0</v>
      </c>
      <c r="AC3668" s="64"/>
      <c r="AD3668" s="64" t="s">
        <v>51</v>
      </c>
      <c r="AE3668" s="64" t="s">
        <v>101</v>
      </c>
      <c r="AF3668" s="64"/>
      <c r="AG3668" s="64" t="s">
        <v>11667</v>
      </c>
      <c r="AH3668" s="161">
        <v>12</v>
      </c>
      <c r="AI3668" s="161" t="s">
        <v>11148</v>
      </c>
      <c r="AJ3668" s="161" t="s">
        <v>10909</v>
      </c>
    </row>
    <row r="3669" spans="1:36" ht="15" hidden="1" customHeight="1" x14ac:dyDescent="0.2">
      <c r="A3669" s="158" t="s">
        <v>10799</v>
      </c>
      <c r="B3669" s="64" t="s">
        <v>116</v>
      </c>
      <c r="C3669" s="64" t="s">
        <v>10897</v>
      </c>
      <c r="D3669" s="461">
        <v>41999</v>
      </c>
      <c r="E3669" s="500">
        <v>0.5805555555555556</v>
      </c>
      <c r="F3669" s="461">
        <v>41999</v>
      </c>
      <c r="G3669" s="500">
        <v>0.70624999999999993</v>
      </c>
      <c r="H3669" s="210">
        <f t="shared" si="136"/>
        <v>0.12569444444670808</v>
      </c>
      <c r="I3669" s="64">
        <v>6</v>
      </c>
      <c r="J3669" s="64" t="s">
        <v>146</v>
      </c>
      <c r="K3669" s="64" t="s">
        <v>133</v>
      </c>
      <c r="L3669" s="64" t="s">
        <v>128</v>
      </c>
      <c r="M3669" s="64" t="s">
        <v>11410</v>
      </c>
      <c r="N3669" s="64">
        <v>35</v>
      </c>
      <c r="O3669" s="64" t="s">
        <v>66</v>
      </c>
      <c r="P3669" s="64" t="s">
        <v>11411</v>
      </c>
      <c r="Q3669" s="64" t="s">
        <v>11412</v>
      </c>
      <c r="R3669" s="64"/>
      <c r="S3669" s="64">
        <v>1.33</v>
      </c>
      <c r="T3669" s="135">
        <f t="shared" si="137"/>
        <v>1.33</v>
      </c>
      <c r="U3669" s="64" t="s">
        <v>75</v>
      </c>
      <c r="V3669" s="64">
        <v>1971</v>
      </c>
      <c r="W3669" s="64" t="s">
        <v>6086</v>
      </c>
      <c r="X3669" s="64"/>
      <c r="Y3669" s="459" t="s">
        <v>5419</v>
      </c>
      <c r="Z3669" s="64">
        <v>100</v>
      </c>
      <c r="AA3669" s="64">
        <v>2015</v>
      </c>
      <c r="AB3669" s="64">
        <v>0</v>
      </c>
      <c r="AC3669" s="64"/>
      <c r="AD3669" s="64" t="s">
        <v>51</v>
      </c>
      <c r="AE3669" s="64" t="s">
        <v>101</v>
      </c>
      <c r="AF3669" s="64"/>
      <c r="AG3669" s="64" t="s">
        <v>11668</v>
      </c>
      <c r="AH3669" s="161">
        <v>12</v>
      </c>
      <c r="AI3669" s="161" t="s">
        <v>11001</v>
      </c>
      <c r="AJ3669" s="161" t="s">
        <v>10909</v>
      </c>
    </row>
    <row r="3670" spans="1:36" ht="15" hidden="1" customHeight="1" x14ac:dyDescent="0.2">
      <c r="A3670" s="158" t="s">
        <v>10799</v>
      </c>
      <c r="B3670" s="64" t="s">
        <v>116</v>
      </c>
      <c r="C3670" s="64" t="s">
        <v>10897</v>
      </c>
      <c r="D3670" s="461">
        <v>42001</v>
      </c>
      <c r="E3670" s="500">
        <v>0.9194444444444444</v>
      </c>
      <c r="F3670" s="461">
        <v>42001</v>
      </c>
      <c r="G3670" s="500">
        <v>0.9194444444444444</v>
      </c>
      <c r="H3670" s="210">
        <f t="shared" si="136"/>
        <v>0</v>
      </c>
      <c r="I3670" s="64">
        <v>4</v>
      </c>
      <c r="J3670" s="64" t="s">
        <v>146</v>
      </c>
      <c r="K3670" s="64" t="s">
        <v>132</v>
      </c>
      <c r="L3670" s="64" t="s">
        <v>128</v>
      </c>
      <c r="M3670" s="64" t="s">
        <v>985</v>
      </c>
      <c r="N3670" s="64" t="s">
        <v>103</v>
      </c>
      <c r="O3670" s="64" t="s">
        <v>66</v>
      </c>
      <c r="P3670" s="74" t="s">
        <v>11428</v>
      </c>
      <c r="Q3670" s="1255" t="s">
        <v>11429</v>
      </c>
      <c r="R3670" s="64"/>
      <c r="S3670" s="64">
        <v>0.22</v>
      </c>
      <c r="T3670" s="135">
        <f t="shared" si="137"/>
        <v>0.22</v>
      </c>
      <c r="U3670" s="64" t="s">
        <v>75</v>
      </c>
      <c r="V3670" s="64">
        <v>1990</v>
      </c>
      <c r="W3670" s="64" t="s">
        <v>6105</v>
      </c>
      <c r="X3670" s="64"/>
      <c r="Y3670" s="64" t="s">
        <v>11669</v>
      </c>
      <c r="Z3670" s="64">
        <v>100</v>
      </c>
      <c r="AA3670" s="461">
        <v>41828</v>
      </c>
      <c r="AB3670" s="64">
        <v>1</v>
      </c>
      <c r="AC3670" s="64"/>
      <c r="AD3670" s="64" t="s">
        <v>51</v>
      </c>
      <c r="AE3670" s="64" t="s">
        <v>102</v>
      </c>
      <c r="AF3670" s="64"/>
      <c r="AG3670" s="64" t="s">
        <v>11670</v>
      </c>
      <c r="AH3670" s="161">
        <v>12</v>
      </c>
      <c r="AI3670" s="161" t="s">
        <v>11148</v>
      </c>
      <c r="AJ3670" s="161" t="s">
        <v>10909</v>
      </c>
    </row>
    <row r="3671" spans="1:36" ht="51" hidden="1" customHeight="1" x14ac:dyDescent="0.2">
      <c r="A3671" s="158" t="s">
        <v>10799</v>
      </c>
      <c r="B3671" s="64" t="s">
        <v>116</v>
      </c>
      <c r="C3671" s="64" t="s">
        <v>865</v>
      </c>
      <c r="D3671" s="461">
        <v>42003</v>
      </c>
      <c r="E3671" s="500"/>
      <c r="F3671" s="461">
        <v>42003</v>
      </c>
      <c r="G3671" s="500"/>
      <c r="H3671" s="210">
        <f t="shared" si="136"/>
        <v>0</v>
      </c>
      <c r="I3671" s="64">
        <v>32</v>
      </c>
      <c r="J3671" s="64"/>
      <c r="K3671" s="64"/>
      <c r="L3671" s="64" t="s">
        <v>125</v>
      </c>
      <c r="M3671" s="64" t="s">
        <v>4230</v>
      </c>
      <c r="N3671" s="64">
        <v>110</v>
      </c>
      <c r="O3671" s="64" t="s">
        <v>66</v>
      </c>
      <c r="P3671" s="1255" t="s">
        <v>11671</v>
      </c>
      <c r="Q3671" s="64" t="s">
        <v>11672</v>
      </c>
      <c r="R3671" s="64"/>
      <c r="S3671" s="64">
        <v>11.81</v>
      </c>
      <c r="T3671" s="135">
        <f t="shared" si="137"/>
        <v>11.81</v>
      </c>
      <c r="U3671" s="64" t="s">
        <v>75</v>
      </c>
      <c r="V3671" s="64">
        <v>1979</v>
      </c>
      <c r="W3671" s="64" t="s">
        <v>6086</v>
      </c>
      <c r="X3671" s="64"/>
      <c r="Y3671" s="459" t="s">
        <v>2668</v>
      </c>
      <c r="Z3671" s="64">
        <v>100</v>
      </c>
      <c r="AA3671" s="64">
        <v>2015</v>
      </c>
      <c r="AB3671" s="64">
        <v>0</v>
      </c>
      <c r="AC3671" s="64"/>
      <c r="AD3671" s="64" t="s">
        <v>55</v>
      </c>
      <c r="AE3671" s="64" t="s">
        <v>102</v>
      </c>
      <c r="AF3671" s="64"/>
      <c r="AG3671" s="64"/>
      <c r="AH3671" s="161">
        <v>12</v>
      </c>
      <c r="AI3671" s="161" t="s">
        <v>11001</v>
      </c>
      <c r="AJ3671" s="161" t="s">
        <v>11139</v>
      </c>
    </row>
    <row r="3672" spans="1:36" ht="38.25" hidden="1" customHeight="1" x14ac:dyDescent="0.2">
      <c r="A3672" s="158" t="s">
        <v>10799</v>
      </c>
      <c r="B3672" s="64" t="s">
        <v>116</v>
      </c>
      <c r="C3672" s="64" t="s">
        <v>10897</v>
      </c>
      <c r="D3672" s="461">
        <v>42003</v>
      </c>
      <c r="E3672" s="500">
        <v>0.98055555555555562</v>
      </c>
      <c r="F3672" s="461">
        <v>42004</v>
      </c>
      <c r="G3672" s="500">
        <v>0.14722222222222223</v>
      </c>
      <c r="H3672" s="210">
        <f t="shared" si="136"/>
        <v>0.16666666666424135</v>
      </c>
      <c r="I3672" s="64">
        <v>1</v>
      </c>
      <c r="J3672" s="64" t="s">
        <v>4467</v>
      </c>
      <c r="K3672" s="64" t="s">
        <v>134</v>
      </c>
      <c r="L3672" s="64" t="s">
        <v>130</v>
      </c>
      <c r="M3672" s="64" t="s">
        <v>5270</v>
      </c>
      <c r="N3672" s="64" t="s">
        <v>103</v>
      </c>
      <c r="O3672" s="64" t="s">
        <v>66</v>
      </c>
      <c r="P3672" s="64" t="s">
        <v>11446</v>
      </c>
      <c r="Q3672" s="64" t="s">
        <v>11673</v>
      </c>
      <c r="R3672" s="64">
        <v>0.64</v>
      </c>
      <c r="S3672" s="64"/>
      <c r="T3672" s="135">
        <f t="shared" si="137"/>
        <v>0.64</v>
      </c>
      <c r="U3672" s="64" t="s">
        <v>84</v>
      </c>
      <c r="V3672" s="64">
        <v>1988</v>
      </c>
      <c r="W3672" s="64" t="s">
        <v>2281</v>
      </c>
      <c r="X3672" s="64"/>
      <c r="Y3672" s="64" t="s">
        <v>11674</v>
      </c>
      <c r="Z3672" s="64">
        <v>100</v>
      </c>
      <c r="AA3672" s="64">
        <v>2015</v>
      </c>
      <c r="AB3672" s="64">
        <v>0</v>
      </c>
      <c r="AC3672" s="64"/>
      <c r="AD3672" s="64" t="s">
        <v>60</v>
      </c>
      <c r="AE3672" s="64" t="s">
        <v>101</v>
      </c>
      <c r="AF3672" s="64"/>
      <c r="AG3672" s="64"/>
      <c r="AH3672" s="161">
        <v>12</v>
      </c>
      <c r="AI3672" s="161" t="s">
        <v>11148</v>
      </c>
      <c r="AJ3672" s="161" t="s">
        <v>10905</v>
      </c>
    </row>
    <row r="3673" spans="1:36" ht="178.5" hidden="1" customHeight="1" x14ac:dyDescent="0.2">
      <c r="A3673" s="158" t="s">
        <v>10799</v>
      </c>
      <c r="B3673" s="64" t="s">
        <v>116</v>
      </c>
      <c r="C3673" s="64" t="s">
        <v>10897</v>
      </c>
      <c r="D3673" s="461">
        <v>42003</v>
      </c>
      <c r="E3673" s="500">
        <v>0.98055555555555562</v>
      </c>
      <c r="F3673" s="461">
        <v>42003</v>
      </c>
      <c r="G3673" s="500">
        <v>0.98055555555555562</v>
      </c>
      <c r="H3673" s="210">
        <f t="shared" si="136"/>
        <v>0</v>
      </c>
      <c r="I3673" s="64">
        <v>12</v>
      </c>
      <c r="J3673" s="64" t="s">
        <v>4467</v>
      </c>
      <c r="K3673" s="64" t="s">
        <v>132</v>
      </c>
      <c r="L3673" s="64" t="s">
        <v>130</v>
      </c>
      <c r="M3673" s="64" t="s">
        <v>9177</v>
      </c>
      <c r="N3673" s="64" t="s">
        <v>103</v>
      </c>
      <c r="O3673" s="64" t="s">
        <v>66</v>
      </c>
      <c r="P3673" s="64" t="s">
        <v>11439</v>
      </c>
      <c r="Q3673" s="64" t="s">
        <v>11675</v>
      </c>
      <c r="R3673" s="64"/>
      <c r="S3673" s="64">
        <v>0.82</v>
      </c>
      <c r="T3673" s="135">
        <f t="shared" si="137"/>
        <v>0.82</v>
      </c>
      <c r="U3673" s="64" t="s">
        <v>84</v>
      </c>
      <c r="V3673" s="64">
        <v>1991</v>
      </c>
      <c r="W3673" s="64" t="s">
        <v>11664</v>
      </c>
      <c r="X3673" s="64"/>
      <c r="Y3673" s="64" t="s">
        <v>11676</v>
      </c>
      <c r="Z3673" s="64">
        <v>100</v>
      </c>
      <c r="AA3673" s="64">
        <v>2015</v>
      </c>
      <c r="AB3673" s="64">
        <v>0</v>
      </c>
      <c r="AC3673" s="64"/>
      <c r="AD3673" s="64" t="s">
        <v>60</v>
      </c>
      <c r="AE3673" s="64" t="s">
        <v>102</v>
      </c>
      <c r="AF3673" s="64"/>
      <c r="AG3673" s="64" t="s">
        <v>11677</v>
      </c>
      <c r="AH3673" s="161">
        <v>12</v>
      </c>
      <c r="AI3673" s="161" t="s">
        <v>11148</v>
      </c>
      <c r="AJ3673" s="161" t="s">
        <v>10905</v>
      </c>
    </row>
    <row r="3674" spans="1:36" ht="110.25" hidden="1" customHeight="1" x14ac:dyDescent="0.2">
      <c r="A3674" s="36" t="s">
        <v>2028</v>
      </c>
      <c r="B3674" s="45" t="s">
        <v>2</v>
      </c>
      <c r="C3674" s="36" t="s">
        <v>2571</v>
      </c>
      <c r="D3674" s="37">
        <v>41649</v>
      </c>
      <c r="E3674" s="38">
        <v>0.71527777777777779</v>
      </c>
      <c r="F3674" s="37">
        <v>41649</v>
      </c>
      <c r="G3674" s="38">
        <v>0.82291666666666663</v>
      </c>
      <c r="H3674" s="194">
        <f>G3674-E3674</f>
        <v>0.10763888888888884</v>
      </c>
      <c r="I3674" s="36">
        <v>11</v>
      </c>
      <c r="J3674" s="36" t="s">
        <v>183</v>
      </c>
      <c r="K3674" s="36"/>
      <c r="L3674" s="36" t="s">
        <v>126</v>
      </c>
      <c r="M3674" s="36" t="s">
        <v>540</v>
      </c>
      <c r="N3674" s="36" t="s">
        <v>103</v>
      </c>
      <c r="O3674" s="36" t="s">
        <v>66</v>
      </c>
      <c r="P3674" s="36" t="s">
        <v>540</v>
      </c>
      <c r="Q3674" s="36" t="s">
        <v>541</v>
      </c>
      <c r="R3674" s="36">
        <v>17.899999999999999</v>
      </c>
      <c r="S3674" s="36"/>
      <c r="T3674" s="36">
        <v>17.899999999999999</v>
      </c>
      <c r="U3674" s="36" t="s">
        <v>82</v>
      </c>
      <c r="V3674" s="36">
        <v>1991</v>
      </c>
      <c r="W3674" s="36" t="s">
        <v>183</v>
      </c>
      <c r="X3674" s="36" t="s">
        <v>183</v>
      </c>
      <c r="Y3674" s="39" t="s">
        <v>542</v>
      </c>
      <c r="Z3674" s="36"/>
      <c r="AA3674" s="39" t="s">
        <v>543</v>
      </c>
      <c r="AB3674" s="36" t="s">
        <v>544</v>
      </c>
      <c r="AC3674" s="39" t="s">
        <v>545</v>
      </c>
      <c r="AD3674" s="36" t="s">
        <v>61</v>
      </c>
      <c r="AE3674" s="36"/>
      <c r="AF3674" s="36"/>
      <c r="AG3674" s="36" t="s">
        <v>126</v>
      </c>
      <c r="AH3674" s="3" t="s">
        <v>388</v>
      </c>
      <c r="AI3674" s="3"/>
      <c r="AJ3674" s="3"/>
    </row>
    <row r="3675" spans="1:36" ht="114.75" hidden="1" customHeight="1" x14ac:dyDescent="0.2">
      <c r="A3675" s="36" t="s">
        <v>2028</v>
      </c>
      <c r="B3675" s="116" t="s">
        <v>2</v>
      </c>
      <c r="C3675" s="116" t="s">
        <v>35</v>
      </c>
      <c r="D3675" s="37">
        <v>41652</v>
      </c>
      <c r="E3675" s="1140">
        <v>0.54305555555555551</v>
      </c>
      <c r="F3675" s="37">
        <v>41652</v>
      </c>
      <c r="G3675" s="1140">
        <v>0.57222222222222219</v>
      </c>
      <c r="H3675" s="1192">
        <f>G3675-E3675</f>
        <v>2.9166666666666674E-2</v>
      </c>
      <c r="I3675" s="1207">
        <v>66</v>
      </c>
      <c r="J3675" s="1207" t="s">
        <v>444</v>
      </c>
      <c r="K3675" s="28" t="s">
        <v>134</v>
      </c>
      <c r="L3675" s="28" t="s">
        <v>126</v>
      </c>
      <c r="M3675" s="1207" t="s">
        <v>443</v>
      </c>
      <c r="N3675" s="1207">
        <v>35</v>
      </c>
      <c r="O3675" s="1207" t="s">
        <v>66</v>
      </c>
      <c r="P3675" s="1207" t="s">
        <v>443</v>
      </c>
      <c r="Q3675" s="1207" t="s">
        <v>492</v>
      </c>
      <c r="R3675" s="1207">
        <v>20.8</v>
      </c>
      <c r="S3675" s="1207">
        <v>6.5</v>
      </c>
      <c r="T3675" s="36">
        <f>R3675+S3675</f>
        <v>27.3</v>
      </c>
      <c r="U3675" s="87" t="s">
        <v>75</v>
      </c>
      <c r="V3675" s="87">
        <v>1978</v>
      </c>
      <c r="W3675" s="87" t="s">
        <v>2568</v>
      </c>
      <c r="X3675" s="87"/>
      <c r="Y3675" s="221">
        <v>41373</v>
      </c>
      <c r="Z3675" s="1421">
        <v>1</v>
      </c>
      <c r="AA3675" s="221" t="s">
        <v>2569</v>
      </c>
      <c r="AB3675" s="87">
        <v>0</v>
      </c>
      <c r="AC3675" s="221">
        <v>41649</v>
      </c>
      <c r="AD3675" s="36" t="s">
        <v>61</v>
      </c>
      <c r="AE3675" s="87"/>
      <c r="AF3675" s="87"/>
      <c r="AG3675" s="87" t="s">
        <v>2570</v>
      </c>
      <c r="AH3675" s="22" t="s">
        <v>388</v>
      </c>
      <c r="AI3675" s="96"/>
      <c r="AJ3675" s="96"/>
    </row>
    <row r="3676" spans="1:36" ht="51" hidden="1" customHeight="1" x14ac:dyDescent="0.2">
      <c r="A3676" s="36" t="s">
        <v>2028</v>
      </c>
      <c r="B3676" s="116" t="s">
        <v>2</v>
      </c>
      <c r="C3676" s="116" t="s">
        <v>35</v>
      </c>
      <c r="D3676" s="37">
        <v>41659</v>
      </c>
      <c r="E3676" s="30"/>
      <c r="F3676" s="37"/>
      <c r="G3676" s="30"/>
      <c r="H3676" s="196"/>
      <c r="I3676" s="28"/>
      <c r="J3676" s="28"/>
      <c r="K3676" s="28"/>
      <c r="L3676" s="28"/>
      <c r="M3676" s="28"/>
      <c r="N3676" s="28"/>
      <c r="O3676" s="28"/>
      <c r="P3676" s="28"/>
      <c r="Q3676" s="28"/>
      <c r="R3676" s="28"/>
      <c r="S3676" s="28"/>
      <c r="T3676" s="36"/>
      <c r="U3676" s="28"/>
      <c r="V3676" s="28"/>
      <c r="W3676" s="28"/>
      <c r="X3676" s="28"/>
      <c r="Y3676" s="28"/>
      <c r="Z3676" s="28"/>
      <c r="AA3676" s="28"/>
      <c r="AB3676" s="28"/>
      <c r="AC3676" s="28"/>
      <c r="AD3676" s="28"/>
      <c r="AE3676" s="28"/>
      <c r="AF3676" s="28"/>
      <c r="AG3676" s="28" t="s">
        <v>202</v>
      </c>
      <c r="AH3676" s="3"/>
      <c r="AI3676" s="3"/>
      <c r="AJ3676" s="3"/>
    </row>
    <row r="3677" spans="1:36" ht="110.25" hidden="1" customHeight="1" x14ac:dyDescent="0.2">
      <c r="A3677" s="36" t="s">
        <v>2028</v>
      </c>
      <c r="B3677" s="116" t="s">
        <v>2</v>
      </c>
      <c r="C3677" s="116" t="s">
        <v>35</v>
      </c>
      <c r="D3677" s="37">
        <v>41660</v>
      </c>
      <c r="E3677" s="1134">
        <v>41660.526388888888</v>
      </c>
      <c r="F3677" s="37">
        <v>41660</v>
      </c>
      <c r="G3677" s="1134">
        <v>41660.526388888888</v>
      </c>
      <c r="H3677" s="1190">
        <f>G3677-E3677</f>
        <v>0</v>
      </c>
      <c r="I3677" s="104">
        <v>19</v>
      </c>
      <c r="J3677" s="104" t="s">
        <v>537</v>
      </c>
      <c r="K3677" s="348" t="s">
        <v>183</v>
      </c>
      <c r="L3677" s="28" t="s">
        <v>125</v>
      </c>
      <c r="M3677" s="1236" t="s">
        <v>538</v>
      </c>
      <c r="N3677" s="104">
        <v>35</v>
      </c>
      <c r="O3677" s="104" t="s">
        <v>63</v>
      </c>
      <c r="P3677" s="1236" t="s">
        <v>538</v>
      </c>
      <c r="Q3677" s="1236" t="s">
        <v>539</v>
      </c>
      <c r="R3677" s="104">
        <v>3.5</v>
      </c>
      <c r="S3677" s="104"/>
      <c r="T3677" s="36">
        <f>R3677+S3677</f>
        <v>3.5</v>
      </c>
      <c r="U3677" s="104"/>
      <c r="V3677" s="104"/>
      <c r="W3677" s="104"/>
      <c r="X3677" s="104"/>
      <c r="Y3677" s="104"/>
      <c r="Z3677" s="104"/>
      <c r="AA3677" s="104"/>
      <c r="AB3677" s="104"/>
      <c r="AC3677" s="104"/>
      <c r="AD3677" s="104" t="s">
        <v>55</v>
      </c>
      <c r="AE3677" s="104"/>
      <c r="AF3677" s="107"/>
      <c r="AG3677" s="107"/>
      <c r="AH3677" s="105"/>
      <c r="AI3677" s="105"/>
      <c r="AJ3677" s="3" t="s">
        <v>2261</v>
      </c>
    </row>
    <row r="3678" spans="1:36" ht="178.5" hidden="1" customHeight="1" x14ac:dyDescent="0.2">
      <c r="A3678" s="36" t="s">
        <v>2028</v>
      </c>
      <c r="B3678" s="45" t="s">
        <v>2</v>
      </c>
      <c r="C3678" s="36" t="s">
        <v>2571</v>
      </c>
      <c r="D3678" s="37">
        <v>41663</v>
      </c>
      <c r="E3678" s="38">
        <v>8.3333333333333329E-2</v>
      </c>
      <c r="F3678" s="37">
        <v>41663</v>
      </c>
      <c r="G3678" s="38">
        <v>0.11805555555555557</v>
      </c>
      <c r="H3678" s="38">
        <f>G3678-E3678</f>
        <v>3.4722222222222238E-2</v>
      </c>
      <c r="I3678" s="36">
        <v>3</v>
      </c>
      <c r="J3678" s="28"/>
      <c r="K3678" s="28"/>
      <c r="L3678" s="36" t="s">
        <v>127</v>
      </c>
      <c r="M3678" s="36" t="s">
        <v>2572</v>
      </c>
      <c r="N3678" s="36">
        <v>0.4</v>
      </c>
      <c r="O3678" s="36" t="s">
        <v>64</v>
      </c>
      <c r="P3678" s="36" t="s">
        <v>2572</v>
      </c>
      <c r="Q3678" s="36" t="s">
        <v>2573</v>
      </c>
      <c r="R3678" s="36">
        <v>1.4</v>
      </c>
      <c r="S3678" s="36"/>
      <c r="T3678" s="36">
        <v>1.4</v>
      </c>
      <c r="U3678" s="36" t="s">
        <v>77</v>
      </c>
      <c r="V3678" s="36">
        <v>1985</v>
      </c>
      <c r="W3678" s="36" t="s">
        <v>2574</v>
      </c>
      <c r="X3678" s="28"/>
      <c r="Y3678" s="39" t="s">
        <v>2575</v>
      </c>
      <c r="Z3678" s="28"/>
      <c r="AA3678" s="39" t="s">
        <v>2576</v>
      </c>
      <c r="AB3678" s="36" t="s">
        <v>544</v>
      </c>
      <c r="AC3678" s="28"/>
      <c r="AD3678" s="36" t="s">
        <v>61</v>
      </c>
      <c r="AE3678" s="28"/>
      <c r="AF3678" s="28"/>
      <c r="AG3678" s="36" t="s">
        <v>127</v>
      </c>
      <c r="AH3678" s="3"/>
      <c r="AI3678" s="3" t="s">
        <v>387</v>
      </c>
      <c r="AJ3678" s="3"/>
    </row>
    <row r="3679" spans="1:36" ht="31.5" hidden="1" customHeight="1" x14ac:dyDescent="0.2">
      <c r="A3679" s="36" t="s">
        <v>2028</v>
      </c>
      <c r="B3679" s="116" t="s">
        <v>2</v>
      </c>
      <c r="C3679" s="116" t="s">
        <v>35</v>
      </c>
      <c r="D3679" s="37">
        <v>41664</v>
      </c>
      <c r="E3679" s="30"/>
      <c r="F3679" s="37"/>
      <c r="G3679" s="30"/>
      <c r="H3679" s="196"/>
      <c r="I3679" s="28"/>
      <c r="J3679" s="28"/>
      <c r="K3679" s="28"/>
      <c r="L3679" s="28"/>
      <c r="M3679" s="28"/>
      <c r="N3679" s="28"/>
      <c r="O3679" s="28"/>
      <c r="P3679" s="28"/>
      <c r="Q3679" s="212"/>
      <c r="R3679" s="28"/>
      <c r="S3679" s="28"/>
      <c r="T3679" s="36"/>
      <c r="U3679" s="28"/>
      <c r="V3679" s="28"/>
      <c r="W3679" s="28"/>
      <c r="X3679" s="28"/>
      <c r="Y3679" s="28"/>
      <c r="Z3679" s="28"/>
      <c r="AA3679" s="28"/>
      <c r="AB3679" s="28"/>
      <c r="AC3679" s="28"/>
      <c r="AD3679" s="28"/>
      <c r="AE3679" s="28"/>
      <c r="AF3679" s="28"/>
      <c r="AG3679" s="28" t="s">
        <v>202</v>
      </c>
      <c r="AH3679" s="3"/>
      <c r="AI3679" s="3"/>
      <c r="AJ3679" s="3"/>
    </row>
    <row r="3680" spans="1:36" ht="31.5" hidden="1" customHeight="1" x14ac:dyDescent="0.2">
      <c r="A3680" s="36" t="s">
        <v>2028</v>
      </c>
      <c r="B3680" s="116" t="s">
        <v>2</v>
      </c>
      <c r="C3680" s="116" t="s">
        <v>35</v>
      </c>
      <c r="D3680" s="37">
        <v>41665</v>
      </c>
      <c r="E3680" s="1140">
        <v>0.30763888888888891</v>
      </c>
      <c r="F3680" s="37">
        <v>41665</v>
      </c>
      <c r="G3680" s="1140">
        <v>0.40347222222222223</v>
      </c>
      <c r="H3680" s="1192">
        <f>G3680-E3680</f>
        <v>9.5833333333333326E-2</v>
      </c>
      <c r="I3680" s="1207">
        <v>23</v>
      </c>
      <c r="J3680" s="1218" t="s">
        <v>777</v>
      </c>
      <c r="K3680" s="1207" t="s">
        <v>778</v>
      </c>
      <c r="L3680" s="28" t="s">
        <v>130</v>
      </c>
      <c r="M3680" s="1207" t="s">
        <v>779</v>
      </c>
      <c r="N3680" s="104">
        <v>35</v>
      </c>
      <c r="O3680" s="1207" t="s">
        <v>63</v>
      </c>
      <c r="P3680" s="1207" t="s">
        <v>779</v>
      </c>
      <c r="Q3680" s="1207" t="s">
        <v>780</v>
      </c>
      <c r="R3680" s="1207">
        <v>20.100000000000001</v>
      </c>
      <c r="S3680" s="1207">
        <v>1.9</v>
      </c>
      <c r="T3680" s="36">
        <f>R3680+S3680</f>
        <v>22</v>
      </c>
      <c r="U3680" s="87" t="s">
        <v>82</v>
      </c>
      <c r="V3680" s="87">
        <v>1993</v>
      </c>
      <c r="W3680" s="87" t="s">
        <v>2601</v>
      </c>
      <c r="X3680" s="87"/>
      <c r="Y3680" s="221" t="s">
        <v>2602</v>
      </c>
      <c r="Z3680" s="1421">
        <v>1</v>
      </c>
      <c r="AA3680" s="87" t="s">
        <v>2603</v>
      </c>
      <c r="AB3680" s="87">
        <v>0</v>
      </c>
      <c r="AC3680" s="221" t="s">
        <v>2604</v>
      </c>
      <c r="AD3680" s="87" t="s">
        <v>59</v>
      </c>
      <c r="AE3680" s="87"/>
      <c r="AF3680" s="87"/>
      <c r="AG3680" s="87"/>
      <c r="AH3680" s="96"/>
      <c r="AI3680" s="96"/>
      <c r="AJ3680" s="96"/>
    </row>
    <row r="3681" spans="1:38" ht="31.5" hidden="1" customHeight="1" x14ac:dyDescent="0.2">
      <c r="A3681" s="116" t="s">
        <v>2029</v>
      </c>
      <c r="B3681" s="116" t="s">
        <v>2</v>
      </c>
      <c r="C3681" s="87" t="s">
        <v>35</v>
      </c>
      <c r="D3681" s="37">
        <v>41690</v>
      </c>
      <c r="E3681" s="110">
        <v>0.8847222222222223</v>
      </c>
      <c r="F3681" s="37">
        <v>41690</v>
      </c>
      <c r="G3681" s="110">
        <v>0.8847222222222223</v>
      </c>
      <c r="H3681" s="110">
        <f>G3681-E3681</f>
        <v>0</v>
      </c>
      <c r="I3681" s="36">
        <v>77</v>
      </c>
      <c r="J3681" s="36" t="s">
        <v>1209</v>
      </c>
      <c r="K3681" s="87" t="s">
        <v>132</v>
      </c>
      <c r="L3681" s="87" t="s">
        <v>125</v>
      </c>
      <c r="M3681" s="1238" t="s">
        <v>1210</v>
      </c>
      <c r="N3681" s="1242">
        <v>110</v>
      </c>
      <c r="O3681" s="1242" t="s">
        <v>66</v>
      </c>
      <c r="P3681" s="1238" t="s">
        <v>1210</v>
      </c>
      <c r="Q3681" s="1217" t="s">
        <v>1211</v>
      </c>
      <c r="R3681" s="36">
        <v>9.9</v>
      </c>
      <c r="S3681" s="36">
        <v>23.4</v>
      </c>
      <c r="T3681" s="36">
        <f>S3681+R3681</f>
        <v>33.299999999999997</v>
      </c>
      <c r="U3681" s="87"/>
      <c r="V3681" s="87"/>
      <c r="W3681" s="87"/>
      <c r="X3681" s="87"/>
      <c r="Y3681" s="221"/>
      <c r="Z3681" s="87"/>
      <c r="AA3681" s="221"/>
      <c r="AB3681" s="87"/>
      <c r="AC3681" s="221"/>
      <c r="AD3681" s="87" t="s">
        <v>55</v>
      </c>
      <c r="AE3681" s="87"/>
      <c r="AF3681" s="87"/>
      <c r="AG3681" s="87" t="s">
        <v>2605</v>
      </c>
      <c r="AH3681" s="145"/>
      <c r="AI3681" s="145"/>
      <c r="AJ3681" s="3" t="s">
        <v>2261</v>
      </c>
    </row>
    <row r="3682" spans="1:38" ht="31.5" hidden="1" customHeight="1" x14ac:dyDescent="0.2">
      <c r="A3682" s="36" t="s">
        <v>2029</v>
      </c>
      <c r="B3682" s="45" t="s">
        <v>2</v>
      </c>
      <c r="C3682" s="36" t="s">
        <v>2571</v>
      </c>
      <c r="D3682" s="37">
        <v>41694</v>
      </c>
      <c r="E3682" s="38">
        <v>0.10347222222222223</v>
      </c>
      <c r="F3682" s="37">
        <v>41694</v>
      </c>
      <c r="G3682" s="38">
        <v>0.10347222222222223</v>
      </c>
      <c r="H3682" s="38">
        <v>0</v>
      </c>
      <c r="I3682" s="36">
        <v>25</v>
      </c>
      <c r="J3682" s="36"/>
      <c r="K3682" s="36" t="s">
        <v>132</v>
      </c>
      <c r="L3682" s="36" t="s">
        <v>128</v>
      </c>
      <c r="M3682" s="36" t="s">
        <v>1251</v>
      </c>
      <c r="N3682" s="36">
        <v>35</v>
      </c>
      <c r="O3682" s="36" t="s">
        <v>66</v>
      </c>
      <c r="P3682" s="36" t="s">
        <v>1251</v>
      </c>
      <c r="Q3682" s="36" t="s">
        <v>1252</v>
      </c>
      <c r="R3682" s="36">
        <v>1.7</v>
      </c>
      <c r="S3682" s="36"/>
      <c r="T3682" s="36">
        <v>1.7</v>
      </c>
      <c r="U3682" s="36" t="s">
        <v>75</v>
      </c>
      <c r="V3682" s="45" t="s">
        <v>2577</v>
      </c>
      <c r="W3682" s="45"/>
      <c r="X3682" s="45"/>
      <c r="Y3682" s="39" t="s">
        <v>2578</v>
      </c>
      <c r="Z3682" s="45"/>
      <c r="AA3682" s="45"/>
      <c r="AB3682" s="45"/>
      <c r="AC3682" s="39" t="s">
        <v>2579</v>
      </c>
      <c r="AD3682" s="45" t="s">
        <v>49</v>
      </c>
      <c r="AE3682" s="36"/>
      <c r="AF3682" s="36"/>
      <c r="AG3682" s="36" t="s">
        <v>128</v>
      </c>
      <c r="AH3682" s="3"/>
      <c r="AI3682" s="3"/>
      <c r="AJ3682" s="3"/>
    </row>
    <row r="3683" spans="1:38" ht="31.5" hidden="1" customHeight="1" x14ac:dyDescent="0.2">
      <c r="A3683" s="36" t="s">
        <v>2029</v>
      </c>
      <c r="B3683" s="45" t="s">
        <v>2</v>
      </c>
      <c r="C3683" s="36" t="s">
        <v>2571</v>
      </c>
      <c r="D3683" s="37">
        <v>41694</v>
      </c>
      <c r="E3683" s="38">
        <v>8.8888888888888892E-2</v>
      </c>
      <c r="F3683" s="37">
        <v>41694</v>
      </c>
      <c r="G3683" s="38">
        <v>8.8888888888888892E-2</v>
      </c>
      <c r="H3683" s="38">
        <v>0</v>
      </c>
      <c r="I3683" s="36">
        <v>24</v>
      </c>
      <c r="J3683" s="36"/>
      <c r="K3683" s="36" t="s">
        <v>132</v>
      </c>
      <c r="L3683" s="36" t="s">
        <v>128</v>
      </c>
      <c r="M3683" s="36" t="s">
        <v>1251</v>
      </c>
      <c r="N3683" s="36">
        <v>35</v>
      </c>
      <c r="O3683" s="36" t="s">
        <v>66</v>
      </c>
      <c r="P3683" s="36" t="s">
        <v>1251</v>
      </c>
      <c r="Q3683" s="36" t="s">
        <v>1252</v>
      </c>
      <c r="R3683" s="36">
        <v>1.2</v>
      </c>
      <c r="S3683" s="36"/>
      <c r="T3683" s="36">
        <v>1.2</v>
      </c>
      <c r="U3683" s="36" t="s">
        <v>75</v>
      </c>
      <c r="V3683" s="45" t="s">
        <v>2577</v>
      </c>
      <c r="W3683" s="45"/>
      <c r="X3683" s="45"/>
      <c r="Y3683" s="39" t="s">
        <v>2578</v>
      </c>
      <c r="Z3683" s="45"/>
      <c r="AA3683" s="45"/>
      <c r="AB3683" s="45"/>
      <c r="AC3683" s="39" t="s">
        <v>2579</v>
      </c>
      <c r="AD3683" s="45" t="s">
        <v>49</v>
      </c>
      <c r="AE3683" s="36"/>
      <c r="AF3683" s="36"/>
      <c r="AG3683" s="36" t="s">
        <v>128</v>
      </c>
      <c r="AH3683" s="3"/>
      <c r="AI3683" s="3"/>
      <c r="AJ3683" s="3"/>
    </row>
    <row r="3684" spans="1:38" ht="31.5" hidden="1" customHeight="1" x14ac:dyDescent="0.2">
      <c r="A3684" s="36" t="s">
        <v>2029</v>
      </c>
      <c r="B3684" s="65" t="s">
        <v>2</v>
      </c>
      <c r="C3684" s="116" t="s">
        <v>35</v>
      </c>
      <c r="D3684" s="37">
        <v>41696</v>
      </c>
      <c r="E3684" s="1139">
        <v>5.5555555555555558E-3</v>
      </c>
      <c r="F3684" s="37">
        <v>41696</v>
      </c>
      <c r="G3684" s="1139">
        <v>2.0833333333333332E-2</v>
      </c>
      <c r="H3684" s="194">
        <v>1.5277777777777777E-2</v>
      </c>
      <c r="I3684" s="36">
        <v>84</v>
      </c>
      <c r="J3684" s="36" t="s">
        <v>183</v>
      </c>
      <c r="K3684" s="116"/>
      <c r="L3684" s="116" t="s">
        <v>130</v>
      </c>
      <c r="M3684" s="43" t="s">
        <v>1278</v>
      </c>
      <c r="N3684" s="1241">
        <v>35</v>
      </c>
      <c r="O3684" s="1241" t="s">
        <v>66</v>
      </c>
      <c r="P3684" s="43" t="s">
        <v>1278</v>
      </c>
      <c r="Q3684" s="1319" t="s">
        <v>1279</v>
      </c>
      <c r="R3684" s="36">
        <v>70.599999999999994</v>
      </c>
      <c r="S3684" s="36">
        <v>22.3</v>
      </c>
      <c r="T3684" s="36">
        <f>S3684+R3684</f>
        <v>92.899999999999991</v>
      </c>
      <c r="U3684" s="87" t="s">
        <v>75</v>
      </c>
      <c r="V3684" s="87">
        <v>1980</v>
      </c>
      <c r="W3684" s="87" t="s">
        <v>2606</v>
      </c>
      <c r="X3684" s="87"/>
      <c r="Y3684" s="87" t="s">
        <v>2607</v>
      </c>
      <c r="Z3684" s="1421">
        <v>1</v>
      </c>
      <c r="AA3684" s="87" t="s">
        <v>2608</v>
      </c>
      <c r="AB3684" s="87">
        <v>0</v>
      </c>
      <c r="AC3684" s="87" t="s">
        <v>2609</v>
      </c>
      <c r="AD3684" s="87" t="s">
        <v>41</v>
      </c>
      <c r="AE3684" s="87"/>
      <c r="AF3684" s="87"/>
      <c r="AG3684" s="87"/>
      <c r="AH3684" s="145"/>
      <c r="AI3684" s="145"/>
      <c r="AJ3684" s="145"/>
    </row>
    <row r="3685" spans="1:38" s="75" customFormat="1" ht="63" hidden="1" customHeight="1" x14ac:dyDescent="0.2">
      <c r="A3685" s="36" t="s">
        <v>2030</v>
      </c>
      <c r="B3685" s="45" t="s">
        <v>2</v>
      </c>
      <c r="C3685" s="36" t="s">
        <v>2571</v>
      </c>
      <c r="D3685" s="37">
        <v>41699</v>
      </c>
      <c r="E3685" s="38">
        <v>0.66388888888888886</v>
      </c>
      <c r="F3685" s="37">
        <v>41699</v>
      </c>
      <c r="G3685" s="38">
        <v>0.77430555555555547</v>
      </c>
      <c r="H3685" s="38">
        <f>G3685-E3685</f>
        <v>0.11041666666666661</v>
      </c>
      <c r="I3685" s="36">
        <v>9</v>
      </c>
      <c r="J3685" s="28"/>
      <c r="K3685" s="28"/>
      <c r="L3685" s="36" t="s">
        <v>127</v>
      </c>
      <c r="M3685" s="36" t="s">
        <v>2580</v>
      </c>
      <c r="N3685" s="36" t="s">
        <v>103</v>
      </c>
      <c r="O3685" s="36" t="s">
        <v>66</v>
      </c>
      <c r="P3685" s="36" t="s">
        <v>2580</v>
      </c>
      <c r="Q3685" s="36" t="s">
        <v>2581</v>
      </c>
      <c r="R3685" s="36">
        <v>10.199999999999999</v>
      </c>
      <c r="S3685" s="36"/>
      <c r="T3685" s="36">
        <v>10.199999999999999</v>
      </c>
      <c r="U3685" s="36" t="s">
        <v>73</v>
      </c>
      <c r="V3685" s="45" t="s">
        <v>2582</v>
      </c>
      <c r="W3685" s="45"/>
      <c r="X3685" s="45"/>
      <c r="Y3685" s="39" t="s">
        <v>2583</v>
      </c>
      <c r="Z3685" s="45"/>
      <c r="AA3685" s="45" t="s">
        <v>2584</v>
      </c>
      <c r="AB3685" s="45"/>
      <c r="AC3685" s="39" t="s">
        <v>2585</v>
      </c>
      <c r="AD3685" s="45" t="s">
        <v>57</v>
      </c>
      <c r="AE3685" s="28"/>
      <c r="AF3685" s="28"/>
      <c r="AG3685" s="265" t="s">
        <v>127</v>
      </c>
      <c r="AH3685" s="22"/>
      <c r="AI3685" s="22" t="s">
        <v>387</v>
      </c>
      <c r="AJ3685" s="22"/>
    </row>
    <row r="3686" spans="1:38" s="75" customFormat="1" ht="31.5" hidden="1" customHeight="1" x14ac:dyDescent="0.2">
      <c r="A3686" s="36" t="s">
        <v>2030</v>
      </c>
      <c r="B3686" s="116" t="s">
        <v>2</v>
      </c>
      <c r="C3686" s="116" t="s">
        <v>35</v>
      </c>
      <c r="D3686" s="37">
        <v>41702</v>
      </c>
      <c r="E3686" s="110">
        <v>5.4166666666666669E-2</v>
      </c>
      <c r="F3686" s="37">
        <v>41702</v>
      </c>
      <c r="G3686" s="110">
        <v>0.1388888888888889</v>
      </c>
      <c r="H3686" s="194">
        <f>G3686-E3686</f>
        <v>8.4722222222222227E-2</v>
      </c>
      <c r="I3686" s="36">
        <v>10</v>
      </c>
      <c r="J3686" s="36" t="s">
        <v>1407</v>
      </c>
      <c r="K3686" s="116"/>
      <c r="L3686" s="116" t="s">
        <v>130</v>
      </c>
      <c r="M3686" s="1231" t="s">
        <v>1408</v>
      </c>
      <c r="N3686" s="1241" t="s">
        <v>103</v>
      </c>
      <c r="O3686" s="1241" t="s">
        <v>66</v>
      </c>
      <c r="P3686" s="1231" t="s">
        <v>1408</v>
      </c>
      <c r="Q3686" s="1231" t="s">
        <v>1409</v>
      </c>
      <c r="R3686" s="36">
        <v>4.7</v>
      </c>
      <c r="S3686" s="36"/>
      <c r="T3686" s="36">
        <f>R3686+S3686</f>
        <v>4.7</v>
      </c>
      <c r="U3686" s="87" t="s">
        <v>79</v>
      </c>
      <c r="V3686" s="87">
        <v>1987</v>
      </c>
      <c r="W3686" s="87" t="s">
        <v>2610</v>
      </c>
      <c r="X3686" s="87"/>
      <c r="Y3686" s="221">
        <v>41319</v>
      </c>
      <c r="Z3686" s="1421">
        <v>1</v>
      </c>
      <c r="AA3686" s="221" t="s">
        <v>2611</v>
      </c>
      <c r="AB3686" s="87">
        <v>0</v>
      </c>
      <c r="AC3686" s="221" t="s">
        <v>2612</v>
      </c>
      <c r="AD3686" s="87" t="s">
        <v>60</v>
      </c>
      <c r="AE3686" s="87"/>
      <c r="AF3686" s="87"/>
      <c r="AG3686" s="1288"/>
      <c r="AH3686" s="22"/>
      <c r="AI3686" s="22"/>
      <c r="AJ3686" s="22"/>
    </row>
    <row r="3687" spans="1:38" ht="87" hidden="1" customHeight="1" x14ac:dyDescent="0.2">
      <c r="A3687" s="36" t="s">
        <v>2030</v>
      </c>
      <c r="B3687" s="116" t="s">
        <v>2</v>
      </c>
      <c r="C3687" s="116" t="s">
        <v>35</v>
      </c>
      <c r="D3687" s="37">
        <v>41703</v>
      </c>
      <c r="E3687" s="1139">
        <v>0.92222222222222217</v>
      </c>
      <c r="F3687" s="37">
        <v>41703</v>
      </c>
      <c r="G3687" s="1139">
        <v>0.94444444444444453</v>
      </c>
      <c r="H3687" s="194">
        <f>G3687-E3687</f>
        <v>2.2222222222222365E-2</v>
      </c>
      <c r="I3687" s="36">
        <v>16</v>
      </c>
      <c r="J3687" s="36" t="s">
        <v>297</v>
      </c>
      <c r="K3687" s="116" t="s">
        <v>132</v>
      </c>
      <c r="L3687" s="116" t="s">
        <v>127</v>
      </c>
      <c r="M3687" s="1231" t="s">
        <v>1410</v>
      </c>
      <c r="N3687" s="1241" t="s">
        <v>103</v>
      </c>
      <c r="O3687" s="1241" t="s">
        <v>66</v>
      </c>
      <c r="P3687" s="1231" t="s">
        <v>1410</v>
      </c>
      <c r="Q3687" s="1231" t="s">
        <v>1411</v>
      </c>
      <c r="R3687" s="36">
        <v>5</v>
      </c>
      <c r="S3687" s="36"/>
      <c r="T3687" s="36">
        <f>S3687+R3687</f>
        <v>5</v>
      </c>
      <c r="U3687" s="87" t="s">
        <v>84</v>
      </c>
      <c r="V3687" s="87">
        <v>1985</v>
      </c>
      <c r="W3687" s="87" t="s">
        <v>2613</v>
      </c>
      <c r="X3687" s="87"/>
      <c r="Y3687" s="221" t="s">
        <v>2614</v>
      </c>
      <c r="Z3687" s="1421">
        <v>1</v>
      </c>
      <c r="AA3687" s="87" t="s">
        <v>183</v>
      </c>
      <c r="AB3687" s="87">
        <v>0</v>
      </c>
      <c r="AC3687" s="87" t="s">
        <v>2615</v>
      </c>
      <c r="AD3687" s="87" t="s">
        <v>59</v>
      </c>
      <c r="AE3687" s="87"/>
      <c r="AF3687" s="87"/>
      <c r="AG3687" s="100"/>
      <c r="AI3687" s="22" t="s">
        <v>387</v>
      </c>
    </row>
    <row r="3688" spans="1:38" ht="63" hidden="1" customHeight="1" x14ac:dyDescent="0.25">
      <c r="A3688" s="36" t="s">
        <v>2030</v>
      </c>
      <c r="B3688" s="116" t="s">
        <v>2</v>
      </c>
      <c r="C3688" s="116" t="s">
        <v>35</v>
      </c>
      <c r="D3688" s="37">
        <v>41705</v>
      </c>
      <c r="E3688" s="110">
        <v>0.17569444444444446</v>
      </c>
      <c r="F3688" s="37">
        <v>41705</v>
      </c>
      <c r="G3688" s="110">
        <v>0.47222222222222227</v>
      </c>
      <c r="H3688" s="194">
        <f>G3688-E3688</f>
        <v>0.29652777777777783</v>
      </c>
      <c r="I3688" s="36">
        <v>6</v>
      </c>
      <c r="J3688" s="1219" t="s">
        <v>797</v>
      </c>
      <c r="K3688" s="116"/>
      <c r="L3688" s="116" t="s">
        <v>130</v>
      </c>
      <c r="M3688" s="28" t="s">
        <v>1500</v>
      </c>
      <c r="N3688" s="1241" t="s">
        <v>103</v>
      </c>
      <c r="O3688" s="1241" t="s">
        <v>64</v>
      </c>
      <c r="P3688" s="28" t="s">
        <v>1500</v>
      </c>
      <c r="Q3688" s="1240" t="s">
        <v>1501</v>
      </c>
      <c r="R3688" s="28">
        <v>11.6</v>
      </c>
      <c r="S3688" s="28"/>
      <c r="T3688" s="28">
        <v>11.6</v>
      </c>
      <c r="U3688" s="87" t="s">
        <v>87</v>
      </c>
      <c r="V3688" s="87">
        <v>1984</v>
      </c>
      <c r="W3688" s="1287" t="s">
        <v>2616</v>
      </c>
      <c r="X3688" s="87" t="s">
        <v>2617</v>
      </c>
      <c r="Y3688" s="87" t="s">
        <v>2618</v>
      </c>
      <c r="Z3688" s="1421">
        <v>1</v>
      </c>
      <c r="AA3688" s="87" t="s">
        <v>2619</v>
      </c>
      <c r="AB3688" s="87">
        <v>0</v>
      </c>
      <c r="AC3688" s="87" t="s">
        <v>2620</v>
      </c>
      <c r="AD3688" s="87" t="s">
        <v>60</v>
      </c>
      <c r="AE3688" s="87"/>
      <c r="AF3688" s="87"/>
      <c r="AG3688" s="87"/>
      <c r="AH3688" s="145"/>
      <c r="AI3688" s="145"/>
      <c r="AJ3688" s="145"/>
    </row>
    <row r="3689" spans="1:38" ht="31.5" hidden="1" customHeight="1" x14ac:dyDescent="0.2">
      <c r="A3689" s="36" t="s">
        <v>2030</v>
      </c>
      <c r="B3689" s="116" t="s">
        <v>2</v>
      </c>
      <c r="C3689" s="116" t="s">
        <v>35</v>
      </c>
      <c r="D3689" s="37">
        <v>41705</v>
      </c>
      <c r="E3689" s="88">
        <v>0.4861111111111111</v>
      </c>
      <c r="F3689" s="37">
        <v>41705</v>
      </c>
      <c r="G3689" s="110">
        <v>0.4861111111111111</v>
      </c>
      <c r="H3689" s="200">
        <v>0</v>
      </c>
      <c r="I3689" s="87">
        <v>7</v>
      </c>
      <c r="J3689" s="87" t="s">
        <v>297</v>
      </c>
      <c r="K3689" s="87" t="s">
        <v>132</v>
      </c>
      <c r="L3689" s="87" t="s">
        <v>127</v>
      </c>
      <c r="M3689" s="1240" t="s">
        <v>1502</v>
      </c>
      <c r="N3689" s="116" t="s">
        <v>103</v>
      </c>
      <c r="O3689" s="116" t="s">
        <v>66</v>
      </c>
      <c r="P3689" s="1240" t="s">
        <v>1502</v>
      </c>
      <c r="Q3689" s="1240" t="s">
        <v>1503</v>
      </c>
      <c r="R3689" s="116">
        <v>0.9</v>
      </c>
      <c r="S3689" s="116"/>
      <c r="T3689" s="116">
        <v>0.9</v>
      </c>
      <c r="U3689" s="87" t="s">
        <v>75</v>
      </c>
      <c r="V3689" s="87">
        <v>1986</v>
      </c>
      <c r="W3689" s="87" t="s">
        <v>2568</v>
      </c>
      <c r="X3689" s="87"/>
      <c r="Y3689" s="221" t="s">
        <v>2621</v>
      </c>
      <c r="Z3689" s="1421">
        <v>1</v>
      </c>
      <c r="AA3689" s="514" t="s">
        <v>2622</v>
      </c>
      <c r="AB3689" s="87">
        <v>0</v>
      </c>
      <c r="AC3689" s="87" t="s">
        <v>2623</v>
      </c>
      <c r="AD3689" s="87" t="s">
        <v>59</v>
      </c>
      <c r="AE3689" s="87"/>
      <c r="AF3689" s="87"/>
      <c r="AG3689" s="87"/>
      <c r="AH3689" s="145"/>
      <c r="AI3689" s="145" t="s">
        <v>387</v>
      </c>
      <c r="AJ3689" s="3" t="s">
        <v>2261</v>
      </c>
    </row>
    <row r="3690" spans="1:38" ht="31.5" hidden="1" customHeight="1" x14ac:dyDescent="0.2">
      <c r="A3690" s="36" t="s">
        <v>2030</v>
      </c>
      <c r="B3690" s="87" t="s">
        <v>2</v>
      </c>
      <c r="C3690" s="87" t="s">
        <v>35</v>
      </c>
      <c r="D3690" s="37">
        <v>41709</v>
      </c>
      <c r="E3690" s="88">
        <v>0.93402777777777779</v>
      </c>
      <c r="F3690" s="37">
        <v>41709</v>
      </c>
      <c r="G3690" s="88">
        <v>0.93402777777777779</v>
      </c>
      <c r="H3690" s="200">
        <v>0</v>
      </c>
      <c r="I3690" s="87">
        <v>112</v>
      </c>
      <c r="J3690" s="1217" t="s">
        <v>1574</v>
      </c>
      <c r="K3690" s="348" t="s">
        <v>183</v>
      </c>
      <c r="L3690" s="87" t="s">
        <v>125</v>
      </c>
      <c r="M3690" s="1217" t="s">
        <v>1575</v>
      </c>
      <c r="N3690" s="87">
        <v>110</v>
      </c>
      <c r="O3690" s="87" t="s">
        <v>63</v>
      </c>
      <c r="P3690" s="1217" t="s">
        <v>1575</v>
      </c>
      <c r="Q3690" s="1217" t="s">
        <v>1576</v>
      </c>
      <c r="R3690" s="87">
        <v>12.5</v>
      </c>
      <c r="S3690" s="87">
        <v>5</v>
      </c>
      <c r="T3690" s="87">
        <f>R3690+S3690</f>
        <v>17.5</v>
      </c>
      <c r="U3690" s="87"/>
      <c r="V3690" s="87"/>
      <c r="W3690" s="87"/>
      <c r="X3690" s="87"/>
      <c r="Y3690" s="87"/>
      <c r="Z3690" s="87"/>
      <c r="AA3690" s="87"/>
      <c r="AB3690" s="87"/>
      <c r="AC3690" s="87"/>
      <c r="AD3690" s="87" t="s">
        <v>55</v>
      </c>
      <c r="AE3690" s="87"/>
      <c r="AF3690" s="87"/>
      <c r="AG3690" s="87"/>
      <c r="AH3690" s="89"/>
      <c r="AI3690" s="89"/>
      <c r="AJ3690" s="3" t="s">
        <v>2261</v>
      </c>
    </row>
    <row r="3691" spans="1:38" ht="31.5" hidden="1" customHeight="1" x14ac:dyDescent="0.2">
      <c r="A3691" s="36" t="s">
        <v>2030</v>
      </c>
      <c r="B3691" s="45" t="s">
        <v>2</v>
      </c>
      <c r="C3691" s="36" t="s">
        <v>2571</v>
      </c>
      <c r="D3691" s="37">
        <v>41712</v>
      </c>
      <c r="E3691" s="38">
        <v>0.89930555555555547</v>
      </c>
      <c r="F3691" s="37">
        <v>41713</v>
      </c>
      <c r="G3691" s="38">
        <v>2.0833333333333332E-2</v>
      </c>
      <c r="H3691" s="38">
        <v>0.12152777777777778</v>
      </c>
      <c r="I3691" s="36">
        <v>46</v>
      </c>
      <c r="J3691" s="28"/>
      <c r="K3691" s="28"/>
      <c r="L3691" s="36" t="s">
        <v>127</v>
      </c>
      <c r="M3691" s="36" t="s">
        <v>2586</v>
      </c>
      <c r="N3691" s="36" t="s">
        <v>103</v>
      </c>
      <c r="O3691" s="36" t="s">
        <v>66</v>
      </c>
      <c r="P3691" s="36" t="s">
        <v>2586</v>
      </c>
      <c r="Q3691" s="52" t="s">
        <v>2587</v>
      </c>
      <c r="R3691" s="36">
        <v>46.3</v>
      </c>
      <c r="S3691" s="36"/>
      <c r="T3691" s="36">
        <v>46.3</v>
      </c>
      <c r="U3691" s="36" t="s">
        <v>75</v>
      </c>
      <c r="V3691" s="45" t="s">
        <v>2588</v>
      </c>
      <c r="W3691" s="45"/>
      <c r="X3691" s="45"/>
      <c r="Y3691" s="39" t="s">
        <v>2589</v>
      </c>
      <c r="Z3691" s="45"/>
      <c r="AA3691" s="45" t="s">
        <v>1703</v>
      </c>
      <c r="AB3691" s="45"/>
      <c r="AC3691" s="39" t="s">
        <v>2590</v>
      </c>
      <c r="AD3691" s="45" t="s">
        <v>59</v>
      </c>
      <c r="AE3691" s="28"/>
      <c r="AF3691" s="28"/>
      <c r="AG3691" s="36" t="s">
        <v>127</v>
      </c>
      <c r="AH3691" s="166"/>
      <c r="AI3691" s="166" t="s">
        <v>387</v>
      </c>
      <c r="AJ3691" s="167"/>
    </row>
    <row r="3692" spans="1:38" ht="63" hidden="1" customHeight="1" x14ac:dyDescent="0.2">
      <c r="A3692" s="36" t="s">
        <v>2030</v>
      </c>
      <c r="B3692" s="87" t="s">
        <v>2</v>
      </c>
      <c r="C3692" s="87" t="s">
        <v>35</v>
      </c>
      <c r="D3692" s="37">
        <v>41712</v>
      </c>
      <c r="E3692" s="88">
        <v>0.625</v>
      </c>
      <c r="F3692" s="37">
        <v>41712</v>
      </c>
      <c r="G3692" s="88">
        <v>0.65972222222222221</v>
      </c>
      <c r="H3692" s="200">
        <v>3.4722222222222224E-2</v>
      </c>
      <c r="I3692" s="87">
        <v>28</v>
      </c>
      <c r="J3692" s="36" t="s">
        <v>1407</v>
      </c>
      <c r="K3692" s="87"/>
      <c r="L3692" s="87" t="s">
        <v>128</v>
      </c>
      <c r="M3692" s="1217" t="s">
        <v>1677</v>
      </c>
      <c r="N3692" s="87" t="s">
        <v>103</v>
      </c>
      <c r="O3692" s="87" t="s">
        <v>66</v>
      </c>
      <c r="P3692" s="1217" t="s">
        <v>1677</v>
      </c>
      <c r="Q3692" s="1217" t="s">
        <v>1678</v>
      </c>
      <c r="R3692" s="87">
        <v>10.4</v>
      </c>
      <c r="S3692" s="87">
        <v>8.6</v>
      </c>
      <c r="T3692" s="87">
        <f>R3692+S3692</f>
        <v>19</v>
      </c>
      <c r="U3692" s="87" t="s">
        <v>75</v>
      </c>
      <c r="V3692" s="87">
        <v>1988</v>
      </c>
      <c r="W3692" s="87" t="s">
        <v>183</v>
      </c>
      <c r="X3692" s="87" t="s">
        <v>183</v>
      </c>
      <c r="Y3692" s="87" t="s">
        <v>2624</v>
      </c>
      <c r="Z3692" s="1421">
        <v>1</v>
      </c>
      <c r="AA3692" s="87" t="s">
        <v>2625</v>
      </c>
      <c r="AB3692" s="87">
        <v>0</v>
      </c>
      <c r="AC3692" s="221">
        <v>41518</v>
      </c>
      <c r="AD3692" s="87" t="s">
        <v>49</v>
      </c>
      <c r="AE3692" s="87"/>
      <c r="AF3692" s="87"/>
      <c r="AG3692" s="87"/>
      <c r="AH3692" s="89"/>
      <c r="AI3692" s="89"/>
      <c r="AJ3692" s="89"/>
    </row>
    <row r="3693" spans="1:38" ht="36" hidden="1" customHeight="1" x14ac:dyDescent="0.2">
      <c r="A3693" s="36" t="s">
        <v>2030</v>
      </c>
      <c r="B3693" s="87" t="s">
        <v>2</v>
      </c>
      <c r="C3693" s="87" t="s">
        <v>35</v>
      </c>
      <c r="D3693" s="37">
        <v>41716</v>
      </c>
      <c r="E3693" s="88">
        <v>0.41736111111111113</v>
      </c>
      <c r="F3693" s="37">
        <v>41716</v>
      </c>
      <c r="G3693" s="88">
        <v>0.53472222222222221</v>
      </c>
      <c r="H3693" s="200">
        <f t="shared" ref="H3693:H3702" si="138">G3693-E3693</f>
        <v>0.11736111111111108</v>
      </c>
      <c r="I3693" s="87">
        <v>4</v>
      </c>
      <c r="J3693" s="1217" t="s">
        <v>777</v>
      </c>
      <c r="K3693" s="36" t="s">
        <v>133</v>
      </c>
      <c r="L3693" s="87" t="s">
        <v>127</v>
      </c>
      <c r="M3693" s="1217" t="s">
        <v>1839</v>
      </c>
      <c r="N3693" s="87" t="s">
        <v>103</v>
      </c>
      <c r="O3693" s="87" t="s">
        <v>66</v>
      </c>
      <c r="P3693" s="1217" t="s">
        <v>1839</v>
      </c>
      <c r="Q3693" s="1217" t="s">
        <v>1840</v>
      </c>
      <c r="R3693" s="87">
        <v>5</v>
      </c>
      <c r="S3693" s="87"/>
      <c r="T3693" s="87">
        <v>5</v>
      </c>
      <c r="U3693" s="87" t="s">
        <v>75</v>
      </c>
      <c r="V3693" s="87">
        <v>1985</v>
      </c>
      <c r="W3693" s="87" t="s">
        <v>2568</v>
      </c>
      <c r="X3693" s="87"/>
      <c r="Y3693" s="221" t="s">
        <v>2626</v>
      </c>
      <c r="Z3693" s="1421">
        <v>1</v>
      </c>
      <c r="AA3693" s="87" t="s">
        <v>183</v>
      </c>
      <c r="AB3693" s="87">
        <v>0</v>
      </c>
      <c r="AC3693" s="221" t="s">
        <v>2627</v>
      </c>
      <c r="AD3693" s="87" t="s">
        <v>59</v>
      </c>
      <c r="AE3693" s="116"/>
      <c r="AF3693" s="116"/>
      <c r="AG3693" s="116"/>
      <c r="AH3693" s="145"/>
      <c r="AI3693" s="145" t="s">
        <v>387</v>
      </c>
      <c r="AJ3693" s="145"/>
    </row>
    <row r="3694" spans="1:38" ht="47.25" hidden="1" customHeight="1" x14ac:dyDescent="0.2">
      <c r="A3694" s="36" t="s">
        <v>2030</v>
      </c>
      <c r="B3694" s="45" t="s">
        <v>2</v>
      </c>
      <c r="C3694" s="36" t="s">
        <v>2571</v>
      </c>
      <c r="D3694" s="37">
        <v>41718</v>
      </c>
      <c r="E3694" s="38">
        <v>0.51041666666666663</v>
      </c>
      <c r="F3694" s="37">
        <v>41718</v>
      </c>
      <c r="G3694" s="38">
        <v>0.51111111111111118</v>
      </c>
      <c r="H3694" s="38">
        <f t="shared" si="138"/>
        <v>6.94444444444553E-4</v>
      </c>
      <c r="I3694" s="36">
        <v>12</v>
      </c>
      <c r="J3694" s="36" t="s">
        <v>2591</v>
      </c>
      <c r="K3694" s="28"/>
      <c r="L3694" s="36" t="s">
        <v>125</v>
      </c>
      <c r="M3694" s="36" t="s">
        <v>2592</v>
      </c>
      <c r="N3694" s="36" t="s">
        <v>103</v>
      </c>
      <c r="O3694" s="36" t="s">
        <v>72</v>
      </c>
      <c r="P3694" s="36" t="s">
        <v>2592</v>
      </c>
      <c r="Q3694" s="36" t="s">
        <v>2593</v>
      </c>
      <c r="R3694" s="36"/>
      <c r="S3694" s="36">
        <v>10.4</v>
      </c>
      <c r="T3694" s="36">
        <v>10.4</v>
      </c>
      <c r="U3694" s="36" t="s">
        <v>73</v>
      </c>
      <c r="V3694" s="45" t="s">
        <v>2594</v>
      </c>
      <c r="W3694" s="45" t="s">
        <v>2595</v>
      </c>
      <c r="X3694" s="140"/>
      <c r="Y3694" s="39" t="s">
        <v>2596</v>
      </c>
      <c r="Z3694" s="140"/>
      <c r="AA3694" s="45" t="s">
        <v>2597</v>
      </c>
      <c r="AB3694" s="140"/>
      <c r="AC3694" s="39" t="s">
        <v>2598</v>
      </c>
      <c r="AD3694" s="36" t="s">
        <v>55</v>
      </c>
      <c r="AE3694" s="28"/>
      <c r="AF3694" s="28"/>
      <c r="AG3694" s="36" t="s">
        <v>130</v>
      </c>
      <c r="AH3694" s="89"/>
      <c r="AI3694" s="89"/>
      <c r="AJ3694" s="3"/>
    </row>
    <row r="3695" spans="1:38" ht="63" hidden="1" customHeight="1" x14ac:dyDescent="0.2">
      <c r="A3695" s="36" t="s">
        <v>2030</v>
      </c>
      <c r="B3695" s="87" t="s">
        <v>2</v>
      </c>
      <c r="C3695" s="87" t="s">
        <v>35</v>
      </c>
      <c r="D3695" s="37">
        <v>41724</v>
      </c>
      <c r="E3695" s="88">
        <v>0.73402777777777783</v>
      </c>
      <c r="F3695" s="37">
        <v>41724</v>
      </c>
      <c r="G3695" s="88">
        <v>0.84583333333333333</v>
      </c>
      <c r="H3695" s="200">
        <f t="shared" si="138"/>
        <v>0.11180555555555549</v>
      </c>
      <c r="I3695" s="87">
        <v>14</v>
      </c>
      <c r="J3695" s="1217" t="s">
        <v>1974</v>
      </c>
      <c r="K3695" s="87" t="s">
        <v>132</v>
      </c>
      <c r="L3695" s="87" t="s">
        <v>127</v>
      </c>
      <c r="M3695" s="1217" t="s">
        <v>1975</v>
      </c>
      <c r="N3695" s="87" t="s">
        <v>103</v>
      </c>
      <c r="O3695" s="87" t="s">
        <v>66</v>
      </c>
      <c r="P3695" s="1217" t="s">
        <v>1975</v>
      </c>
      <c r="Q3695" s="1217" t="s">
        <v>1976</v>
      </c>
      <c r="R3695" s="87">
        <v>3.1</v>
      </c>
      <c r="S3695" s="87">
        <v>1.4</v>
      </c>
      <c r="T3695" s="87">
        <f>R3695+S3695</f>
        <v>4.5</v>
      </c>
      <c r="U3695" s="87" t="s">
        <v>75</v>
      </c>
      <c r="V3695" s="87">
        <v>1999</v>
      </c>
      <c r="W3695" s="87" t="s">
        <v>2568</v>
      </c>
      <c r="X3695" s="87"/>
      <c r="Y3695" s="87" t="s">
        <v>2628</v>
      </c>
      <c r="Z3695" s="1421">
        <v>1</v>
      </c>
      <c r="AA3695" s="87" t="s">
        <v>2629</v>
      </c>
      <c r="AB3695" s="87">
        <v>0</v>
      </c>
      <c r="AC3695" s="87" t="s">
        <v>2630</v>
      </c>
      <c r="AD3695" s="87" t="s">
        <v>57</v>
      </c>
      <c r="AE3695" s="87"/>
      <c r="AF3695" s="87"/>
      <c r="AG3695" s="87"/>
      <c r="AH3695" s="89"/>
      <c r="AI3695" s="89" t="s">
        <v>387</v>
      </c>
      <c r="AJ3695" s="89"/>
    </row>
    <row r="3696" spans="1:38" s="24" customFormat="1" ht="31.5" hidden="1" customHeight="1" x14ac:dyDescent="0.2">
      <c r="A3696" s="36" t="s">
        <v>2030</v>
      </c>
      <c r="B3696" s="45" t="s">
        <v>2</v>
      </c>
      <c r="C3696" s="36" t="s">
        <v>2571</v>
      </c>
      <c r="D3696" s="37">
        <v>41725</v>
      </c>
      <c r="E3696" s="38">
        <v>0.58472222222222225</v>
      </c>
      <c r="F3696" s="37">
        <v>41725</v>
      </c>
      <c r="G3696" s="38">
        <v>0.58479166666666671</v>
      </c>
      <c r="H3696" s="38">
        <f t="shared" si="138"/>
        <v>6.94444444444553E-5</v>
      </c>
      <c r="I3696" s="36">
        <v>34</v>
      </c>
      <c r="J3696" s="28"/>
      <c r="K3696" s="36" t="s">
        <v>132</v>
      </c>
      <c r="L3696" s="36" t="s">
        <v>125</v>
      </c>
      <c r="M3696" s="36" t="s">
        <v>2599</v>
      </c>
      <c r="N3696" s="36">
        <v>35</v>
      </c>
      <c r="O3696" s="36" t="s">
        <v>66</v>
      </c>
      <c r="P3696" s="36" t="s">
        <v>2599</v>
      </c>
      <c r="Q3696" s="265" t="s">
        <v>2600</v>
      </c>
      <c r="R3696" s="36">
        <v>2.2999999999999998</v>
      </c>
      <c r="S3696" s="36">
        <v>4.2</v>
      </c>
      <c r="T3696" s="36">
        <f>R3696+S3696</f>
        <v>6.5</v>
      </c>
      <c r="U3696" s="36" t="s">
        <v>87</v>
      </c>
      <c r="V3696" s="140"/>
      <c r="W3696" s="140"/>
      <c r="X3696" s="140"/>
      <c r="Y3696" s="140"/>
      <c r="Z3696" s="140"/>
      <c r="AA3696" s="140"/>
      <c r="AB3696" s="140"/>
      <c r="AC3696" s="140"/>
      <c r="AD3696" s="36" t="s">
        <v>55</v>
      </c>
      <c r="AE3696" s="28"/>
      <c r="AF3696" s="28"/>
      <c r="AG3696" s="265" t="s">
        <v>125</v>
      </c>
      <c r="AH3696" s="89"/>
      <c r="AI3696" s="89"/>
      <c r="AJ3696" s="3"/>
      <c r="AK3696" s="149"/>
      <c r="AL3696" s="150"/>
    </row>
    <row r="3697" spans="1:38" s="24" customFormat="1" ht="31.5" hidden="1" customHeight="1" x14ac:dyDescent="0.2">
      <c r="A3697" s="116" t="s">
        <v>2030</v>
      </c>
      <c r="B3697" s="87" t="s">
        <v>2</v>
      </c>
      <c r="C3697" s="87" t="s">
        <v>35</v>
      </c>
      <c r="D3697" s="37">
        <v>41729</v>
      </c>
      <c r="E3697" s="88">
        <v>0.5625</v>
      </c>
      <c r="F3697" s="37">
        <v>41729</v>
      </c>
      <c r="G3697" s="88">
        <v>0.58888888888888891</v>
      </c>
      <c r="H3697" s="88">
        <f t="shared" si="138"/>
        <v>2.6388888888888906E-2</v>
      </c>
      <c r="I3697" s="87">
        <v>5</v>
      </c>
      <c r="J3697" s="1217" t="s">
        <v>2631</v>
      </c>
      <c r="K3697" s="87" t="s">
        <v>134</v>
      </c>
      <c r="L3697" s="87" t="s">
        <v>130</v>
      </c>
      <c r="M3697" s="1217" t="s">
        <v>2632</v>
      </c>
      <c r="N3697" s="87" t="s">
        <v>103</v>
      </c>
      <c r="O3697" s="87" t="s">
        <v>66</v>
      </c>
      <c r="P3697" s="1217" t="s">
        <v>2632</v>
      </c>
      <c r="Q3697" s="1217" t="s">
        <v>2633</v>
      </c>
      <c r="R3697" s="87">
        <v>6.3</v>
      </c>
      <c r="S3697" s="87"/>
      <c r="T3697" s="87">
        <v>6.3</v>
      </c>
      <c r="U3697" s="87" t="s">
        <v>81</v>
      </c>
      <c r="V3697" s="87">
        <v>2002</v>
      </c>
      <c r="W3697" s="244" t="s">
        <v>2634</v>
      </c>
      <c r="X3697" s="87"/>
      <c r="Y3697" s="87" t="s">
        <v>2635</v>
      </c>
      <c r="Z3697" s="1421">
        <v>1</v>
      </c>
      <c r="AA3697" s="87" t="s">
        <v>2636</v>
      </c>
      <c r="AB3697" s="87">
        <v>0</v>
      </c>
      <c r="AC3697" s="87" t="s">
        <v>2637</v>
      </c>
      <c r="AD3697" s="87" t="s">
        <v>60</v>
      </c>
      <c r="AE3697" s="87"/>
      <c r="AF3697" s="87"/>
      <c r="AG3697" s="1288"/>
      <c r="AH3697" s="89"/>
      <c r="AI3697" s="89"/>
      <c r="AJ3697" s="3"/>
      <c r="AK3697" s="149"/>
      <c r="AL3697" s="150"/>
    </row>
    <row r="3698" spans="1:38" s="24" customFormat="1" ht="63" hidden="1" customHeight="1" x14ac:dyDescent="0.2">
      <c r="A3698" s="28" t="s">
        <v>2104</v>
      </c>
      <c r="B3698" s="45" t="s">
        <v>2</v>
      </c>
      <c r="C3698" s="36" t="s">
        <v>2571</v>
      </c>
      <c r="D3698" s="37">
        <v>41730</v>
      </c>
      <c r="E3698" s="38">
        <v>0.3520833333333333</v>
      </c>
      <c r="F3698" s="37">
        <v>41730</v>
      </c>
      <c r="G3698" s="38">
        <v>0.3520833333333333</v>
      </c>
      <c r="H3698" s="38">
        <f t="shared" si="138"/>
        <v>0</v>
      </c>
      <c r="I3698" s="36">
        <v>69</v>
      </c>
      <c r="J3698" s="28"/>
      <c r="K3698" s="36" t="s">
        <v>132</v>
      </c>
      <c r="L3698" s="36" t="s">
        <v>128</v>
      </c>
      <c r="M3698" s="36" t="s">
        <v>2768</v>
      </c>
      <c r="N3698" s="36">
        <v>35</v>
      </c>
      <c r="O3698" s="36" t="s">
        <v>66</v>
      </c>
      <c r="P3698" s="36" t="s">
        <v>2768</v>
      </c>
      <c r="Q3698" s="36" t="s">
        <v>2769</v>
      </c>
      <c r="R3698" s="36">
        <v>8.6999999999999993</v>
      </c>
      <c r="S3698" s="41">
        <v>15.52</v>
      </c>
      <c r="T3698" s="36">
        <v>24.22</v>
      </c>
      <c r="U3698" s="28" t="s">
        <v>84</v>
      </c>
      <c r="V3698" s="45" t="s">
        <v>2770</v>
      </c>
      <c r="W3698" s="45" t="s">
        <v>2771</v>
      </c>
      <c r="X3698" s="140"/>
      <c r="Y3698" s="39" t="s">
        <v>2772</v>
      </c>
      <c r="Z3698" s="140"/>
      <c r="AA3698" s="45" t="s">
        <v>2773</v>
      </c>
      <c r="AB3698" s="140"/>
      <c r="AC3698" s="39" t="s">
        <v>2774</v>
      </c>
      <c r="AD3698" s="28" t="s">
        <v>60</v>
      </c>
      <c r="AE3698" s="28"/>
      <c r="AF3698" s="28"/>
      <c r="AG3698" s="351" t="s">
        <v>128</v>
      </c>
      <c r="AH3698" s="3"/>
      <c r="AI3698" s="3"/>
      <c r="AJ3698" s="3"/>
      <c r="AK3698" s="149"/>
      <c r="AL3698" s="150"/>
    </row>
    <row r="3699" spans="1:38" s="24" customFormat="1" ht="78.75" hidden="1" customHeight="1" x14ac:dyDescent="0.2">
      <c r="A3699" s="28" t="s">
        <v>2104</v>
      </c>
      <c r="B3699" s="45" t="s">
        <v>2</v>
      </c>
      <c r="C3699" s="36" t="s">
        <v>2571</v>
      </c>
      <c r="D3699" s="37">
        <v>41730</v>
      </c>
      <c r="E3699" s="38">
        <v>0.3666666666666667</v>
      </c>
      <c r="F3699" s="37">
        <v>41730</v>
      </c>
      <c r="G3699" s="38">
        <v>0.36736111111111108</v>
      </c>
      <c r="H3699" s="38">
        <f t="shared" si="138"/>
        <v>6.9444444444438647E-4</v>
      </c>
      <c r="I3699" s="36">
        <v>324</v>
      </c>
      <c r="J3699" s="28"/>
      <c r="K3699" s="36" t="s">
        <v>132</v>
      </c>
      <c r="L3699" s="36" t="s">
        <v>128</v>
      </c>
      <c r="M3699" s="36" t="s">
        <v>2775</v>
      </c>
      <c r="N3699" s="36">
        <v>35</v>
      </c>
      <c r="O3699" s="36" t="s">
        <v>66</v>
      </c>
      <c r="P3699" s="36" t="s">
        <v>2775</v>
      </c>
      <c r="Q3699" s="450"/>
      <c r="R3699" s="36">
        <v>52.8</v>
      </c>
      <c r="S3699" s="36">
        <v>109.4</v>
      </c>
      <c r="T3699" s="36">
        <v>162.19999999999999</v>
      </c>
      <c r="U3699" s="28"/>
      <c r="V3699" s="140"/>
      <c r="W3699" s="140"/>
      <c r="X3699" s="140"/>
      <c r="Y3699" s="140"/>
      <c r="Z3699" s="140"/>
      <c r="AA3699" s="140"/>
      <c r="AB3699" s="140"/>
      <c r="AC3699" s="140"/>
      <c r="AD3699" s="28" t="s">
        <v>61</v>
      </c>
      <c r="AE3699" s="28"/>
      <c r="AF3699" s="28"/>
      <c r="AG3699" s="351" t="s">
        <v>128</v>
      </c>
      <c r="AH3699" s="3"/>
      <c r="AI3699" s="3"/>
      <c r="AJ3699" s="3"/>
      <c r="AK3699" s="149"/>
      <c r="AL3699" s="150"/>
    </row>
    <row r="3700" spans="1:38" s="24" customFormat="1" ht="63" hidden="1" customHeight="1" x14ac:dyDescent="0.2">
      <c r="A3700" s="28" t="s">
        <v>2104</v>
      </c>
      <c r="B3700" s="45" t="s">
        <v>2</v>
      </c>
      <c r="C3700" s="36" t="s">
        <v>2571</v>
      </c>
      <c r="D3700" s="37">
        <v>41730</v>
      </c>
      <c r="E3700" s="38">
        <v>0.36805555555555558</v>
      </c>
      <c r="F3700" s="37">
        <v>41730</v>
      </c>
      <c r="G3700" s="38">
        <v>0.47083333333333338</v>
      </c>
      <c r="H3700" s="38">
        <f t="shared" si="138"/>
        <v>0.1027777777777778</v>
      </c>
      <c r="I3700" s="36">
        <v>14</v>
      </c>
      <c r="J3700" s="28"/>
      <c r="K3700" s="36"/>
      <c r="L3700" s="36" t="s">
        <v>128</v>
      </c>
      <c r="M3700" s="36" t="s">
        <v>2776</v>
      </c>
      <c r="N3700" s="36" t="s">
        <v>103</v>
      </c>
      <c r="O3700" s="36" t="s">
        <v>66</v>
      </c>
      <c r="P3700" s="36" t="s">
        <v>2776</v>
      </c>
      <c r="Q3700" s="265" t="s">
        <v>2777</v>
      </c>
      <c r="R3700" s="36">
        <v>7.4</v>
      </c>
      <c r="S3700" s="36"/>
      <c r="T3700" s="36">
        <v>7.4</v>
      </c>
      <c r="U3700" s="28"/>
      <c r="V3700" s="45" t="s">
        <v>2778</v>
      </c>
      <c r="W3700" s="45" t="s">
        <v>150</v>
      </c>
      <c r="X3700" s="45"/>
      <c r="Y3700" s="231" t="s">
        <v>2779</v>
      </c>
      <c r="Z3700" s="45"/>
      <c r="AA3700" s="45" t="s">
        <v>2780</v>
      </c>
      <c r="AB3700" s="45"/>
      <c r="AC3700" s="39" t="s">
        <v>2781</v>
      </c>
      <c r="AD3700" s="28" t="s">
        <v>60</v>
      </c>
      <c r="AE3700" s="28"/>
      <c r="AF3700" s="28"/>
      <c r="AG3700" s="351" t="s">
        <v>128</v>
      </c>
      <c r="AH3700" s="3"/>
      <c r="AI3700" s="3"/>
      <c r="AJ3700" s="3"/>
      <c r="AK3700" s="149"/>
      <c r="AL3700" s="150"/>
    </row>
    <row r="3701" spans="1:38" s="24" customFormat="1" ht="31.5" hidden="1" customHeight="1" x14ac:dyDescent="0.2">
      <c r="A3701" s="28" t="s">
        <v>2104</v>
      </c>
      <c r="B3701" s="45" t="s">
        <v>2</v>
      </c>
      <c r="C3701" s="36" t="s">
        <v>2571</v>
      </c>
      <c r="D3701" s="37">
        <v>41730</v>
      </c>
      <c r="E3701" s="38">
        <v>0.36805555555555558</v>
      </c>
      <c r="F3701" s="37">
        <v>41730</v>
      </c>
      <c r="G3701" s="38">
        <v>0.56805555555555554</v>
      </c>
      <c r="H3701" s="38">
        <f t="shared" si="138"/>
        <v>0.19999999999999996</v>
      </c>
      <c r="I3701" s="36">
        <v>8</v>
      </c>
      <c r="J3701" s="28"/>
      <c r="K3701" s="36"/>
      <c r="L3701" s="36" t="s">
        <v>128</v>
      </c>
      <c r="M3701" s="36" t="s">
        <v>2782</v>
      </c>
      <c r="N3701" s="36" t="s">
        <v>103</v>
      </c>
      <c r="O3701" s="36" t="s">
        <v>66</v>
      </c>
      <c r="P3701" s="36" t="s">
        <v>2782</v>
      </c>
      <c r="Q3701" s="265" t="s">
        <v>2783</v>
      </c>
      <c r="R3701" s="36">
        <v>7.1</v>
      </c>
      <c r="S3701" s="36"/>
      <c r="T3701" s="36">
        <v>7.1</v>
      </c>
      <c r="U3701" s="28"/>
      <c r="V3701" s="45" t="s">
        <v>1513</v>
      </c>
      <c r="W3701" s="45" t="s">
        <v>150</v>
      </c>
      <c r="X3701" s="140"/>
      <c r="Y3701" s="231" t="s">
        <v>2784</v>
      </c>
      <c r="Z3701" s="45"/>
      <c r="AA3701" s="45" t="s">
        <v>2785</v>
      </c>
      <c r="AB3701" s="140"/>
      <c r="AC3701" s="39" t="s">
        <v>2786</v>
      </c>
      <c r="AD3701" s="28" t="s">
        <v>60</v>
      </c>
      <c r="AE3701" s="28"/>
      <c r="AF3701" s="28"/>
      <c r="AG3701" s="351" t="s">
        <v>128</v>
      </c>
      <c r="AH3701" s="3"/>
      <c r="AI3701" s="3"/>
      <c r="AJ3701" s="3"/>
      <c r="AK3701" s="149"/>
      <c r="AL3701" s="150"/>
    </row>
    <row r="3702" spans="1:38" s="24" customFormat="1" ht="31.5" hidden="1" customHeight="1" x14ac:dyDescent="0.2">
      <c r="A3702" s="28" t="s">
        <v>2104</v>
      </c>
      <c r="B3702" s="45" t="s">
        <v>2</v>
      </c>
      <c r="C3702" s="36" t="s">
        <v>2571</v>
      </c>
      <c r="D3702" s="37">
        <v>41730</v>
      </c>
      <c r="E3702" s="38">
        <v>0.57430555555555551</v>
      </c>
      <c r="F3702" s="37">
        <v>41730</v>
      </c>
      <c r="G3702" s="38">
        <v>0.57430555555555551</v>
      </c>
      <c r="H3702" s="38">
        <f t="shared" si="138"/>
        <v>0</v>
      </c>
      <c r="I3702" s="36">
        <v>31</v>
      </c>
      <c r="J3702" s="28"/>
      <c r="K3702" s="36" t="s">
        <v>132</v>
      </c>
      <c r="L3702" s="36" t="s">
        <v>128</v>
      </c>
      <c r="M3702" s="36" t="s">
        <v>2768</v>
      </c>
      <c r="N3702" s="36">
        <v>35</v>
      </c>
      <c r="O3702" s="36" t="s">
        <v>66</v>
      </c>
      <c r="P3702" s="36" t="s">
        <v>2768</v>
      </c>
      <c r="Q3702" s="265" t="s">
        <v>2769</v>
      </c>
      <c r="R3702" s="36">
        <v>3.1</v>
      </c>
      <c r="S3702" s="41">
        <v>8.58</v>
      </c>
      <c r="T3702" s="36">
        <v>11.68</v>
      </c>
      <c r="U3702" s="28"/>
      <c r="V3702" s="45" t="s">
        <v>2770</v>
      </c>
      <c r="W3702" s="45" t="s">
        <v>2771</v>
      </c>
      <c r="X3702" s="140"/>
      <c r="Y3702" s="39" t="s">
        <v>2772</v>
      </c>
      <c r="Z3702" s="140"/>
      <c r="AA3702" s="45" t="s">
        <v>2773</v>
      </c>
      <c r="AB3702" s="140"/>
      <c r="AC3702" s="39" t="s">
        <v>2774</v>
      </c>
      <c r="AD3702" s="28" t="s">
        <v>60</v>
      </c>
      <c r="AE3702" s="28"/>
      <c r="AF3702" s="28"/>
      <c r="AG3702" s="351" t="s">
        <v>128</v>
      </c>
      <c r="AH3702" s="3"/>
      <c r="AI3702" s="3"/>
      <c r="AJ3702" s="3"/>
      <c r="AK3702" s="149"/>
      <c r="AL3702" s="150"/>
    </row>
    <row r="3703" spans="1:38" ht="31.5" hidden="1" customHeight="1" x14ac:dyDescent="0.2">
      <c r="A3703" s="162" t="s">
        <v>2104</v>
      </c>
      <c r="B3703" s="36" t="s">
        <v>2</v>
      </c>
      <c r="C3703" s="36" t="s">
        <v>36</v>
      </c>
      <c r="D3703" s="37">
        <v>41730</v>
      </c>
      <c r="E3703" s="38">
        <v>0.35694444444444445</v>
      </c>
      <c r="F3703" s="37">
        <v>41730</v>
      </c>
      <c r="G3703" s="38">
        <v>0.38194444444444442</v>
      </c>
      <c r="H3703" s="194">
        <v>2.5000000000000001E-2</v>
      </c>
      <c r="I3703" s="36">
        <v>85</v>
      </c>
      <c r="J3703" s="36" t="s">
        <v>178</v>
      </c>
      <c r="K3703" s="36" t="s">
        <v>133</v>
      </c>
      <c r="L3703" s="87" t="s">
        <v>128</v>
      </c>
      <c r="M3703" s="36" t="s">
        <v>2182</v>
      </c>
      <c r="N3703" s="36">
        <v>35</v>
      </c>
      <c r="O3703" s="36" t="s">
        <v>66</v>
      </c>
      <c r="P3703" s="36" t="s">
        <v>2182</v>
      </c>
      <c r="Q3703" s="468" t="s">
        <v>6780</v>
      </c>
      <c r="R3703" s="36">
        <v>12.2</v>
      </c>
      <c r="S3703" s="36">
        <v>21.1</v>
      </c>
      <c r="T3703" s="144">
        <v>12.2</v>
      </c>
      <c r="U3703" s="87" t="s">
        <v>82</v>
      </c>
      <c r="V3703" s="87">
        <v>1978</v>
      </c>
      <c r="W3703" s="87" t="s">
        <v>6684</v>
      </c>
      <c r="X3703" s="87" t="s">
        <v>3528</v>
      </c>
      <c r="Y3703" s="87">
        <v>40669</v>
      </c>
      <c r="Z3703" s="87">
        <v>1</v>
      </c>
      <c r="AA3703" s="87" t="s">
        <v>6685</v>
      </c>
      <c r="AB3703" s="87">
        <v>0</v>
      </c>
      <c r="AC3703" s="87">
        <v>41749</v>
      </c>
      <c r="AD3703" s="219" t="s">
        <v>45</v>
      </c>
      <c r="AE3703" s="87"/>
      <c r="AF3703" s="87"/>
      <c r="AG3703" s="36" t="s">
        <v>6686</v>
      </c>
      <c r="AH3703" s="89"/>
      <c r="AI3703" s="89"/>
      <c r="AJ3703" s="89"/>
    </row>
    <row r="3704" spans="1:38" ht="47.25" hidden="1" customHeight="1" x14ac:dyDescent="0.2">
      <c r="A3704" s="162" t="s">
        <v>2104</v>
      </c>
      <c r="B3704" s="36" t="s">
        <v>2</v>
      </c>
      <c r="C3704" s="36" t="s">
        <v>36</v>
      </c>
      <c r="D3704" s="37">
        <v>41730</v>
      </c>
      <c r="E3704" s="38">
        <v>0.35972222222222222</v>
      </c>
      <c r="F3704" s="37">
        <v>41730</v>
      </c>
      <c r="G3704" s="38">
        <v>0.35972222222222222</v>
      </c>
      <c r="H3704" s="194"/>
      <c r="I3704" s="36">
        <v>15</v>
      </c>
      <c r="J3704" s="36"/>
      <c r="K3704" s="36" t="s">
        <v>133</v>
      </c>
      <c r="L3704" s="87" t="s">
        <v>125</v>
      </c>
      <c r="M3704" s="36" t="s">
        <v>2183</v>
      </c>
      <c r="N3704" s="36">
        <v>110</v>
      </c>
      <c r="O3704" s="36" t="s">
        <v>66</v>
      </c>
      <c r="P3704" s="36" t="s">
        <v>2183</v>
      </c>
      <c r="Q3704" s="140" t="s">
        <v>2184</v>
      </c>
      <c r="R3704" s="36">
        <v>5.9</v>
      </c>
      <c r="S3704" s="36"/>
      <c r="T3704" s="144">
        <f>R3704+S3704</f>
        <v>5.9</v>
      </c>
      <c r="U3704" s="464" t="s">
        <v>75</v>
      </c>
      <c r="V3704" s="140"/>
      <c r="W3704" s="140"/>
      <c r="X3704" s="140"/>
      <c r="Y3704" s="140"/>
      <c r="Z3704" s="140"/>
      <c r="AA3704" s="140"/>
      <c r="AB3704" s="140"/>
      <c r="AC3704" s="140"/>
      <c r="AD3704" s="140" t="s">
        <v>55</v>
      </c>
      <c r="AE3704" s="140"/>
      <c r="AF3704" s="140"/>
      <c r="AG3704" s="140" t="s">
        <v>6687</v>
      </c>
      <c r="AH3704" s="89"/>
      <c r="AI3704" s="89"/>
      <c r="AJ3704" s="89"/>
    </row>
    <row r="3705" spans="1:38" ht="31.5" hidden="1" customHeight="1" x14ac:dyDescent="0.2">
      <c r="A3705" s="162" t="s">
        <v>2104</v>
      </c>
      <c r="B3705" s="36" t="s">
        <v>2</v>
      </c>
      <c r="C3705" s="36" t="s">
        <v>36</v>
      </c>
      <c r="D3705" s="37">
        <v>41730</v>
      </c>
      <c r="E3705" s="38">
        <v>0.54374999999999996</v>
      </c>
      <c r="F3705" s="37">
        <v>41730</v>
      </c>
      <c r="G3705" s="38">
        <v>0.62222222222222223</v>
      </c>
      <c r="H3705" s="194">
        <v>7.8472222222222221E-2</v>
      </c>
      <c r="I3705" s="87">
        <v>1</v>
      </c>
      <c r="J3705" s="36" t="s">
        <v>297</v>
      </c>
      <c r="K3705" s="36" t="s">
        <v>136</v>
      </c>
      <c r="L3705" s="87" t="s">
        <v>128</v>
      </c>
      <c r="M3705" s="36" t="s">
        <v>2185</v>
      </c>
      <c r="N3705" s="36" t="s">
        <v>103</v>
      </c>
      <c r="O3705" s="36" t="s">
        <v>66</v>
      </c>
      <c r="P3705" s="36" t="s">
        <v>2185</v>
      </c>
      <c r="Q3705" s="468" t="s">
        <v>6781</v>
      </c>
      <c r="R3705" s="36">
        <v>1</v>
      </c>
      <c r="S3705" s="87"/>
      <c r="T3705" s="144">
        <f>R3705+S3705</f>
        <v>1</v>
      </c>
      <c r="U3705" s="464" t="s">
        <v>75</v>
      </c>
      <c r="V3705" s="140">
        <v>1978</v>
      </c>
      <c r="W3705" s="140" t="s">
        <v>6688</v>
      </c>
      <c r="X3705" s="45" t="s">
        <v>3528</v>
      </c>
      <c r="Y3705" s="465">
        <v>41283</v>
      </c>
      <c r="Z3705" s="466">
        <v>1</v>
      </c>
      <c r="AA3705" s="467" t="s">
        <v>6689</v>
      </c>
      <c r="AB3705" s="140">
        <v>0</v>
      </c>
      <c r="AC3705" s="465">
        <v>41730</v>
      </c>
      <c r="AD3705" s="140" t="s">
        <v>49</v>
      </c>
      <c r="AE3705" s="140"/>
      <c r="AF3705" s="140"/>
      <c r="AG3705" s="140" t="s">
        <v>6690</v>
      </c>
      <c r="AH3705" s="89"/>
      <c r="AI3705" s="89"/>
      <c r="AJ3705" s="89"/>
    </row>
    <row r="3706" spans="1:38" ht="31.5" hidden="1" customHeight="1" x14ac:dyDescent="0.2">
      <c r="A3706" s="36" t="s">
        <v>2104</v>
      </c>
      <c r="B3706" s="36" t="s">
        <v>2</v>
      </c>
      <c r="C3706" s="36" t="s">
        <v>36</v>
      </c>
      <c r="D3706" s="37">
        <v>41730</v>
      </c>
      <c r="E3706" s="38">
        <v>0.35069444444444442</v>
      </c>
      <c r="F3706" s="37">
        <v>41730</v>
      </c>
      <c r="G3706" s="38">
        <v>0.35069444444444442</v>
      </c>
      <c r="H3706" s="194"/>
      <c r="I3706" s="87">
        <v>18</v>
      </c>
      <c r="J3706" s="36" t="s">
        <v>297</v>
      </c>
      <c r="K3706" s="36" t="s">
        <v>132</v>
      </c>
      <c r="L3706" s="87" t="s">
        <v>128</v>
      </c>
      <c r="M3706" s="36" t="s">
        <v>2186</v>
      </c>
      <c r="N3706" s="36" t="s">
        <v>103</v>
      </c>
      <c r="O3706" s="36" t="s">
        <v>66</v>
      </c>
      <c r="P3706" s="36" t="s">
        <v>2186</v>
      </c>
      <c r="Q3706" s="468" t="s">
        <v>6782</v>
      </c>
      <c r="R3706" s="36">
        <v>1.7</v>
      </c>
      <c r="S3706" s="87"/>
      <c r="T3706" s="144">
        <f>R3706+S3706</f>
        <v>1.7</v>
      </c>
      <c r="U3706" s="87" t="s">
        <v>75</v>
      </c>
      <c r="V3706" s="87">
        <v>1993</v>
      </c>
      <c r="W3706" s="87" t="s">
        <v>6691</v>
      </c>
      <c r="X3706" s="87" t="s">
        <v>1154</v>
      </c>
      <c r="Y3706" s="87">
        <v>41684</v>
      </c>
      <c r="Z3706" s="87">
        <v>1</v>
      </c>
      <c r="AA3706" s="87" t="s">
        <v>6692</v>
      </c>
      <c r="AB3706" s="87">
        <v>0</v>
      </c>
      <c r="AC3706" s="87">
        <v>41730</v>
      </c>
      <c r="AD3706" s="36" t="s">
        <v>49</v>
      </c>
      <c r="AE3706" s="87"/>
      <c r="AF3706" s="87"/>
      <c r="AG3706" s="36" t="s">
        <v>6693</v>
      </c>
      <c r="AH3706" s="89"/>
      <c r="AI3706" s="89"/>
      <c r="AJ3706" s="89"/>
    </row>
    <row r="3707" spans="1:38" ht="78.75" hidden="1" customHeight="1" x14ac:dyDescent="0.2">
      <c r="A3707" s="36" t="s">
        <v>2104</v>
      </c>
      <c r="B3707" s="36" t="s">
        <v>2</v>
      </c>
      <c r="C3707" s="36" t="s">
        <v>36</v>
      </c>
      <c r="D3707" s="37">
        <v>41730</v>
      </c>
      <c r="E3707" s="38">
        <v>0.3923611111111111</v>
      </c>
      <c r="F3707" s="37">
        <v>41730</v>
      </c>
      <c r="G3707" s="38">
        <v>0.3923611111111111</v>
      </c>
      <c r="H3707" s="194"/>
      <c r="I3707" s="87">
        <v>15</v>
      </c>
      <c r="J3707" s="36" t="s">
        <v>297</v>
      </c>
      <c r="K3707" s="36" t="s">
        <v>132</v>
      </c>
      <c r="L3707" s="87" t="s">
        <v>128</v>
      </c>
      <c r="M3707" s="36" t="s">
        <v>2187</v>
      </c>
      <c r="N3707" s="36" t="s">
        <v>103</v>
      </c>
      <c r="O3707" s="36" t="s">
        <v>66</v>
      </c>
      <c r="P3707" s="36" t="s">
        <v>2187</v>
      </c>
      <c r="Q3707" s="468" t="s">
        <v>6783</v>
      </c>
      <c r="R3707" s="36">
        <v>1.7</v>
      </c>
      <c r="S3707" s="87">
        <v>0.2</v>
      </c>
      <c r="T3707" s="45">
        <v>1.7</v>
      </c>
      <c r="U3707" s="464" t="s">
        <v>82</v>
      </c>
      <c r="V3707" s="140">
        <v>1988</v>
      </c>
      <c r="W3707" s="140" t="s">
        <v>6694</v>
      </c>
      <c r="X3707" s="45" t="s">
        <v>3528</v>
      </c>
      <c r="Y3707" s="465">
        <v>41339</v>
      </c>
      <c r="Z3707" s="466">
        <v>1</v>
      </c>
      <c r="AA3707" s="140" t="s">
        <v>6695</v>
      </c>
      <c r="AB3707" s="140">
        <v>3</v>
      </c>
      <c r="AC3707" s="465">
        <v>41752</v>
      </c>
      <c r="AD3707" s="140" t="s">
        <v>49</v>
      </c>
      <c r="AE3707" s="140"/>
      <c r="AF3707" s="140"/>
      <c r="AG3707" s="140" t="s">
        <v>6696</v>
      </c>
      <c r="AH3707" s="89"/>
      <c r="AI3707" s="89"/>
      <c r="AJ3707" s="89"/>
    </row>
    <row r="3708" spans="1:38" ht="78.75" hidden="1" customHeight="1" x14ac:dyDescent="0.2">
      <c r="A3708" s="36" t="s">
        <v>2104</v>
      </c>
      <c r="B3708" s="36" t="s">
        <v>2</v>
      </c>
      <c r="C3708" s="36" t="s">
        <v>36</v>
      </c>
      <c r="D3708" s="37">
        <v>41730</v>
      </c>
      <c r="E3708" s="38">
        <v>0.35069444444444442</v>
      </c>
      <c r="F3708" s="37">
        <v>41730</v>
      </c>
      <c r="G3708" s="38">
        <v>0.35069444444444442</v>
      </c>
      <c r="H3708" s="194"/>
      <c r="I3708" s="87">
        <v>17</v>
      </c>
      <c r="J3708" s="36" t="s">
        <v>297</v>
      </c>
      <c r="K3708" s="36" t="s">
        <v>132</v>
      </c>
      <c r="L3708" s="87" t="s">
        <v>128</v>
      </c>
      <c r="M3708" s="36" t="s">
        <v>2188</v>
      </c>
      <c r="N3708" s="36" t="s">
        <v>103</v>
      </c>
      <c r="O3708" s="36" t="s">
        <v>66</v>
      </c>
      <c r="P3708" s="36" t="s">
        <v>2188</v>
      </c>
      <c r="Q3708" s="468" t="s">
        <v>6784</v>
      </c>
      <c r="R3708" s="36">
        <v>2.2999999999999998</v>
      </c>
      <c r="S3708" s="87"/>
      <c r="T3708" s="45">
        <v>2.2999999999999998</v>
      </c>
      <c r="U3708" s="464" t="s">
        <v>82</v>
      </c>
      <c r="V3708" s="140">
        <v>1992</v>
      </c>
      <c r="W3708" s="427" t="s">
        <v>75</v>
      </c>
      <c r="X3708" s="140" t="s">
        <v>6697</v>
      </c>
      <c r="Y3708" s="45" t="s">
        <v>6698</v>
      </c>
      <c r="Z3708" s="466">
        <v>1</v>
      </c>
      <c r="AA3708" s="231" t="s">
        <v>6699</v>
      </c>
      <c r="AB3708" s="45" t="s">
        <v>6700</v>
      </c>
      <c r="AC3708" s="231">
        <v>41692</v>
      </c>
      <c r="AD3708" s="140" t="s">
        <v>49</v>
      </c>
      <c r="AE3708" s="140"/>
      <c r="AF3708" s="140"/>
      <c r="AG3708" s="140" t="s">
        <v>6701</v>
      </c>
      <c r="AH3708" s="89"/>
      <c r="AI3708" s="89"/>
      <c r="AJ3708" s="89"/>
    </row>
    <row r="3709" spans="1:38" ht="51" hidden="1" customHeight="1" x14ac:dyDescent="0.2">
      <c r="A3709" s="36" t="s">
        <v>2104</v>
      </c>
      <c r="B3709" s="36" t="s">
        <v>2</v>
      </c>
      <c r="C3709" s="36" t="s">
        <v>36</v>
      </c>
      <c r="D3709" s="37">
        <v>41730</v>
      </c>
      <c r="E3709" s="38">
        <v>0.33333333333333331</v>
      </c>
      <c r="F3709" s="37">
        <v>41730</v>
      </c>
      <c r="G3709" s="38">
        <v>0.39930555555555558</v>
      </c>
      <c r="H3709" s="194">
        <v>6.5972222222222224E-2</v>
      </c>
      <c r="I3709" s="87">
        <v>12</v>
      </c>
      <c r="J3709" s="36" t="s">
        <v>297</v>
      </c>
      <c r="K3709" s="36" t="s">
        <v>133</v>
      </c>
      <c r="L3709" s="87" t="s">
        <v>128</v>
      </c>
      <c r="M3709" s="36" t="s">
        <v>2189</v>
      </c>
      <c r="N3709" s="36" t="s">
        <v>103</v>
      </c>
      <c r="O3709" s="36" t="s">
        <v>66</v>
      </c>
      <c r="P3709" s="36" t="s">
        <v>2189</v>
      </c>
      <c r="Q3709" s="468" t="s">
        <v>6785</v>
      </c>
      <c r="R3709" s="36">
        <v>7.3</v>
      </c>
      <c r="S3709" s="87"/>
      <c r="T3709" s="144">
        <f>R3709+S3709</f>
        <v>7.3</v>
      </c>
      <c r="U3709" s="464" t="s">
        <v>84</v>
      </c>
      <c r="V3709" s="140">
        <v>1991</v>
      </c>
      <c r="W3709" s="140" t="s">
        <v>6684</v>
      </c>
      <c r="X3709" s="45" t="s">
        <v>3528</v>
      </c>
      <c r="Y3709" s="465">
        <v>41509</v>
      </c>
      <c r="Z3709" s="466">
        <v>1</v>
      </c>
      <c r="AA3709" s="467" t="s">
        <v>6702</v>
      </c>
      <c r="AB3709" s="140">
        <v>1</v>
      </c>
      <c r="AC3709" s="465">
        <v>41730</v>
      </c>
      <c r="AD3709" s="140" t="s">
        <v>49</v>
      </c>
      <c r="AE3709" s="140"/>
      <c r="AF3709" s="140"/>
      <c r="AG3709" s="140" t="s">
        <v>6703</v>
      </c>
      <c r="AH3709" s="89"/>
      <c r="AI3709" s="89"/>
      <c r="AJ3709" s="89"/>
    </row>
    <row r="3710" spans="1:38" ht="165.75" hidden="1" customHeight="1" x14ac:dyDescent="0.2">
      <c r="A3710" s="36" t="s">
        <v>2104</v>
      </c>
      <c r="B3710" s="36" t="s">
        <v>2</v>
      </c>
      <c r="C3710" s="36" t="s">
        <v>36</v>
      </c>
      <c r="D3710" s="37">
        <v>41730</v>
      </c>
      <c r="E3710" s="38">
        <v>0.67361111111111116</v>
      </c>
      <c r="F3710" s="37">
        <v>41730</v>
      </c>
      <c r="G3710" s="38">
        <v>0.69791666666666663</v>
      </c>
      <c r="H3710" s="194">
        <v>2.4305555555555556E-2</v>
      </c>
      <c r="I3710" s="87">
        <v>10</v>
      </c>
      <c r="J3710" s="36" t="s">
        <v>297</v>
      </c>
      <c r="K3710" s="36" t="s">
        <v>133</v>
      </c>
      <c r="L3710" s="87" t="s">
        <v>128</v>
      </c>
      <c r="M3710" s="36" t="s">
        <v>2190</v>
      </c>
      <c r="N3710" s="36" t="s">
        <v>103</v>
      </c>
      <c r="O3710" s="36" t="s">
        <v>66</v>
      </c>
      <c r="P3710" s="36" t="s">
        <v>2190</v>
      </c>
      <c r="Q3710" s="468" t="s">
        <v>6786</v>
      </c>
      <c r="R3710" s="36">
        <v>6.8</v>
      </c>
      <c r="S3710" s="87">
        <v>3.4</v>
      </c>
      <c r="T3710" s="144">
        <f>R3710+S3710</f>
        <v>10.199999999999999</v>
      </c>
      <c r="U3710" s="464" t="s">
        <v>75</v>
      </c>
      <c r="V3710" s="140">
        <v>1987</v>
      </c>
      <c r="W3710" s="140" t="s">
        <v>6704</v>
      </c>
      <c r="X3710" s="45" t="s">
        <v>3528</v>
      </c>
      <c r="Y3710" s="465">
        <v>41369</v>
      </c>
      <c r="Z3710" s="466">
        <v>1</v>
      </c>
      <c r="AA3710" s="467" t="s">
        <v>6705</v>
      </c>
      <c r="AB3710" s="140">
        <v>0</v>
      </c>
      <c r="AC3710" s="465">
        <v>41808</v>
      </c>
      <c r="AD3710" s="140" t="s">
        <v>49</v>
      </c>
      <c r="AE3710" s="140"/>
      <c r="AF3710" s="140"/>
      <c r="AG3710" s="140" t="s">
        <v>6706</v>
      </c>
      <c r="AH3710" s="89"/>
      <c r="AI3710" s="89"/>
      <c r="AJ3710" s="89"/>
    </row>
    <row r="3711" spans="1:38" ht="114.75" hidden="1" customHeight="1" x14ac:dyDescent="0.2">
      <c r="A3711" s="36" t="s">
        <v>2104</v>
      </c>
      <c r="B3711" s="28" t="s">
        <v>2</v>
      </c>
      <c r="C3711" s="28" t="s">
        <v>36</v>
      </c>
      <c r="D3711" s="37">
        <v>41731</v>
      </c>
      <c r="E3711" s="30"/>
      <c r="F3711" s="37"/>
      <c r="G3711" s="30"/>
      <c r="H3711" s="30"/>
      <c r="I3711" s="28"/>
      <c r="J3711" s="28"/>
      <c r="K3711" s="28"/>
      <c r="L3711" s="28"/>
      <c r="M3711" s="28"/>
      <c r="N3711" s="28"/>
      <c r="O3711" s="28"/>
      <c r="P3711" s="28"/>
      <c r="Q3711" s="28"/>
      <c r="R3711" s="28"/>
      <c r="S3711" s="28"/>
      <c r="T3711" s="28"/>
      <c r="U3711" s="28"/>
      <c r="V3711" s="28"/>
      <c r="W3711" s="28"/>
      <c r="X3711" s="28"/>
      <c r="Y3711" s="28"/>
      <c r="Z3711" s="28"/>
      <c r="AA3711" s="28"/>
      <c r="AB3711" s="28"/>
      <c r="AC3711" s="28"/>
      <c r="AD3711" s="28"/>
      <c r="AE3711" s="28"/>
      <c r="AF3711" s="28"/>
      <c r="AG3711" s="28" t="s">
        <v>200</v>
      </c>
    </row>
    <row r="3712" spans="1:38" ht="38.25" hidden="1" customHeight="1" x14ac:dyDescent="0.2">
      <c r="A3712" s="36" t="s">
        <v>2104</v>
      </c>
      <c r="B3712" s="28" t="s">
        <v>2</v>
      </c>
      <c r="C3712" s="28" t="s">
        <v>36</v>
      </c>
      <c r="D3712" s="37">
        <v>41732</v>
      </c>
      <c r="E3712" s="30"/>
      <c r="F3712" s="37"/>
      <c r="G3712" s="30"/>
      <c r="H3712" s="30"/>
      <c r="I3712" s="28"/>
      <c r="J3712" s="28"/>
      <c r="K3712" s="28"/>
      <c r="L3712" s="28"/>
      <c r="M3712" s="28"/>
      <c r="N3712" s="28"/>
      <c r="O3712" s="28"/>
      <c r="P3712" s="28"/>
      <c r="Q3712" s="28"/>
      <c r="R3712" s="28"/>
      <c r="S3712" s="28"/>
      <c r="T3712" s="28"/>
      <c r="U3712" s="28"/>
      <c r="V3712" s="28"/>
      <c r="W3712" s="28"/>
      <c r="X3712" s="28"/>
      <c r="Y3712" s="28"/>
      <c r="Z3712" s="28"/>
      <c r="AA3712" s="28"/>
      <c r="AB3712" s="28"/>
      <c r="AC3712" s="28"/>
      <c r="AD3712" s="28"/>
      <c r="AE3712" s="28"/>
      <c r="AF3712" s="28"/>
      <c r="AG3712" s="28" t="s">
        <v>200</v>
      </c>
    </row>
    <row r="3713" spans="1:36" ht="25.5" hidden="1" customHeight="1" x14ac:dyDescent="0.2">
      <c r="A3713" s="36" t="s">
        <v>2104</v>
      </c>
      <c r="B3713" s="28" t="s">
        <v>2</v>
      </c>
      <c r="C3713" s="28" t="s">
        <v>36</v>
      </c>
      <c r="D3713" s="37">
        <v>41733</v>
      </c>
      <c r="E3713" s="30"/>
      <c r="F3713" s="37"/>
      <c r="G3713" s="30"/>
      <c r="H3713" s="30"/>
      <c r="I3713" s="28"/>
      <c r="J3713" s="28"/>
      <c r="K3713" s="28"/>
      <c r="L3713" s="28"/>
      <c r="M3713" s="28"/>
      <c r="N3713" s="28"/>
      <c r="O3713" s="28"/>
      <c r="P3713" s="28"/>
      <c r="Q3713" s="28"/>
      <c r="R3713" s="28"/>
      <c r="S3713" s="28"/>
      <c r="T3713" s="28"/>
      <c r="U3713" s="28"/>
      <c r="V3713" s="28"/>
      <c r="W3713" s="28"/>
      <c r="X3713" s="28"/>
      <c r="Y3713" s="28"/>
      <c r="Z3713" s="28"/>
      <c r="AA3713" s="28"/>
      <c r="AB3713" s="28"/>
      <c r="AC3713" s="28"/>
      <c r="AD3713" s="28"/>
      <c r="AE3713" s="28"/>
      <c r="AF3713" s="28"/>
      <c r="AG3713" s="28" t="s">
        <v>200</v>
      </c>
    </row>
    <row r="3714" spans="1:36" ht="38.25" hidden="1" customHeight="1" x14ac:dyDescent="0.2">
      <c r="A3714" s="36" t="s">
        <v>2104</v>
      </c>
      <c r="B3714" s="28" t="s">
        <v>2</v>
      </c>
      <c r="C3714" s="28" t="s">
        <v>36</v>
      </c>
      <c r="D3714" s="37">
        <v>41734</v>
      </c>
      <c r="E3714" s="30"/>
      <c r="F3714" s="37"/>
      <c r="G3714" s="30"/>
      <c r="H3714" s="30"/>
      <c r="I3714" s="28"/>
      <c r="J3714" s="28"/>
      <c r="K3714" s="28"/>
      <c r="L3714" s="28"/>
      <c r="M3714" s="28"/>
      <c r="N3714" s="28"/>
      <c r="O3714" s="28"/>
      <c r="P3714" s="28"/>
      <c r="Q3714" s="28"/>
      <c r="R3714" s="28"/>
      <c r="S3714" s="28"/>
      <c r="T3714" s="28"/>
      <c r="U3714" s="28"/>
      <c r="V3714" s="28"/>
      <c r="W3714" s="28"/>
      <c r="X3714" s="28"/>
      <c r="Y3714" s="28"/>
      <c r="Z3714" s="28"/>
      <c r="AA3714" s="28"/>
      <c r="AB3714" s="28"/>
      <c r="AC3714" s="28"/>
      <c r="AD3714" s="28"/>
      <c r="AE3714" s="28"/>
      <c r="AF3714" s="28"/>
      <c r="AG3714" s="28" t="s">
        <v>200</v>
      </c>
    </row>
    <row r="3715" spans="1:36" s="3" customFormat="1" ht="63" hidden="1" customHeight="1" x14ac:dyDescent="0.2">
      <c r="A3715" s="36" t="s">
        <v>2104</v>
      </c>
      <c r="B3715" s="28" t="s">
        <v>2</v>
      </c>
      <c r="C3715" s="28" t="s">
        <v>36</v>
      </c>
      <c r="D3715" s="37">
        <v>41735</v>
      </c>
      <c r="E3715" s="30"/>
      <c r="F3715" s="37"/>
      <c r="G3715" s="30"/>
      <c r="H3715" s="30"/>
      <c r="I3715" s="28"/>
      <c r="J3715" s="28"/>
      <c r="K3715" s="28"/>
      <c r="L3715" s="28"/>
      <c r="M3715" s="28"/>
      <c r="N3715" s="28"/>
      <c r="O3715" s="28"/>
      <c r="P3715" s="28"/>
      <c r="Q3715" s="28"/>
      <c r="R3715" s="28"/>
      <c r="S3715" s="28"/>
      <c r="T3715" s="28"/>
      <c r="U3715" s="28"/>
      <c r="V3715" s="28"/>
      <c r="W3715" s="28"/>
      <c r="X3715" s="28"/>
      <c r="Y3715" s="28"/>
      <c r="Z3715" s="28"/>
      <c r="AA3715" s="28"/>
      <c r="AB3715" s="28"/>
      <c r="AC3715" s="28"/>
      <c r="AD3715" s="28"/>
      <c r="AE3715" s="28"/>
      <c r="AF3715" s="28"/>
      <c r="AG3715" s="28" t="s">
        <v>200</v>
      </c>
      <c r="AH3715" s="22"/>
      <c r="AI3715" s="22"/>
      <c r="AJ3715" s="22"/>
    </row>
    <row r="3716" spans="1:36" s="3" customFormat="1" ht="31.5" hidden="1" customHeight="1" x14ac:dyDescent="0.2">
      <c r="A3716" s="28" t="s">
        <v>2104</v>
      </c>
      <c r="B3716" s="45" t="s">
        <v>2</v>
      </c>
      <c r="C3716" s="36" t="s">
        <v>2571</v>
      </c>
      <c r="D3716" s="37">
        <v>41737</v>
      </c>
      <c r="E3716" s="1124">
        <v>0.61319444444444449</v>
      </c>
      <c r="F3716" s="37">
        <v>41737</v>
      </c>
      <c r="G3716" s="1124">
        <v>0.61388888888888882</v>
      </c>
      <c r="H3716" s="38">
        <f t="shared" ref="H3716:H3725" si="139">G3716-E3716</f>
        <v>6.9444444444433095E-4</v>
      </c>
      <c r="I3716" s="36">
        <v>30</v>
      </c>
      <c r="J3716" s="28"/>
      <c r="K3716" s="28"/>
      <c r="L3716" s="36" t="s">
        <v>125</v>
      </c>
      <c r="M3716" s="28"/>
      <c r="N3716" s="28" t="s">
        <v>103</v>
      </c>
      <c r="O3716" s="28" t="s">
        <v>66</v>
      </c>
      <c r="P3716" s="36" t="s">
        <v>2787</v>
      </c>
      <c r="Q3716" s="36" t="s">
        <v>2788</v>
      </c>
      <c r="R3716" s="36">
        <v>3.3</v>
      </c>
      <c r="S3716" s="41">
        <v>13.16</v>
      </c>
      <c r="T3716" s="36">
        <f t="shared" ref="T3716:T3725" si="140">R3716+S3716</f>
        <v>16.46</v>
      </c>
      <c r="U3716" s="28"/>
      <c r="V3716" s="28"/>
      <c r="W3716" s="28"/>
      <c r="X3716" s="28"/>
      <c r="Y3716" s="28"/>
      <c r="Z3716" s="28"/>
      <c r="AA3716" s="28"/>
      <c r="AB3716" s="28"/>
      <c r="AC3716" s="28"/>
      <c r="AD3716" s="28" t="s">
        <v>55</v>
      </c>
      <c r="AE3716" s="28"/>
      <c r="AF3716" s="28"/>
      <c r="AG3716" s="28" t="s">
        <v>128</v>
      </c>
    </row>
    <row r="3717" spans="1:36" s="3" customFormat="1" ht="31.5" hidden="1" customHeight="1" x14ac:dyDescent="0.2">
      <c r="A3717" s="28" t="s">
        <v>2104</v>
      </c>
      <c r="B3717" s="45" t="s">
        <v>2</v>
      </c>
      <c r="C3717" s="36" t="s">
        <v>2571</v>
      </c>
      <c r="D3717" s="37">
        <v>41737</v>
      </c>
      <c r="E3717" s="1124">
        <v>0.61388888888888882</v>
      </c>
      <c r="F3717" s="37">
        <v>41737</v>
      </c>
      <c r="G3717" s="1124">
        <v>0.62222222222222223</v>
      </c>
      <c r="H3717" s="38">
        <f t="shared" si="139"/>
        <v>8.3333333333334147E-3</v>
      </c>
      <c r="I3717" s="36">
        <v>6</v>
      </c>
      <c r="J3717" s="28"/>
      <c r="K3717" s="28"/>
      <c r="L3717" s="36" t="s">
        <v>125</v>
      </c>
      <c r="M3717" s="28"/>
      <c r="N3717" s="28" t="s">
        <v>103</v>
      </c>
      <c r="O3717" s="36" t="s">
        <v>66</v>
      </c>
      <c r="P3717" s="36" t="s">
        <v>2789</v>
      </c>
      <c r="Q3717" s="36" t="s">
        <v>2788</v>
      </c>
      <c r="R3717" s="36">
        <v>1.6</v>
      </c>
      <c r="S3717" s="41"/>
      <c r="T3717" s="36">
        <f t="shared" si="140"/>
        <v>1.6</v>
      </c>
      <c r="U3717" s="28"/>
      <c r="V3717" s="28"/>
      <c r="W3717" s="28"/>
      <c r="X3717" s="28"/>
      <c r="Y3717" s="28"/>
      <c r="Z3717" s="28"/>
      <c r="AA3717" s="28"/>
      <c r="AB3717" s="28"/>
      <c r="AC3717" s="28"/>
      <c r="AD3717" s="28" t="s">
        <v>55</v>
      </c>
      <c r="AE3717" s="28"/>
      <c r="AF3717" s="28"/>
      <c r="AG3717" s="28" t="s">
        <v>128</v>
      </c>
    </row>
    <row r="3718" spans="1:36" s="3" customFormat="1" ht="31.5" hidden="1" customHeight="1" x14ac:dyDescent="0.2">
      <c r="A3718" s="28" t="s">
        <v>2104</v>
      </c>
      <c r="B3718" s="45" t="s">
        <v>2</v>
      </c>
      <c r="C3718" s="36" t="s">
        <v>2571</v>
      </c>
      <c r="D3718" s="37">
        <v>41737</v>
      </c>
      <c r="E3718" s="1124">
        <v>0.61388888888888882</v>
      </c>
      <c r="F3718" s="37">
        <v>41737</v>
      </c>
      <c r="G3718" s="1124">
        <v>0.62361111111111112</v>
      </c>
      <c r="H3718" s="38">
        <f t="shared" si="139"/>
        <v>9.7222222222222987E-3</v>
      </c>
      <c r="I3718" s="36">
        <v>3</v>
      </c>
      <c r="J3718" s="28"/>
      <c r="K3718" s="28"/>
      <c r="L3718" s="36" t="s">
        <v>125</v>
      </c>
      <c r="M3718" s="28"/>
      <c r="N3718" s="28" t="s">
        <v>103</v>
      </c>
      <c r="O3718" s="28" t="s">
        <v>66</v>
      </c>
      <c r="P3718" s="36" t="s">
        <v>2790</v>
      </c>
      <c r="Q3718" s="36" t="s">
        <v>2788</v>
      </c>
      <c r="R3718" s="36">
        <v>0.9</v>
      </c>
      <c r="S3718" s="41"/>
      <c r="T3718" s="36">
        <f t="shared" si="140"/>
        <v>0.9</v>
      </c>
      <c r="U3718" s="28"/>
      <c r="V3718" s="28"/>
      <c r="W3718" s="28"/>
      <c r="X3718" s="28"/>
      <c r="Y3718" s="28"/>
      <c r="Z3718" s="28"/>
      <c r="AA3718" s="28"/>
      <c r="AB3718" s="28"/>
      <c r="AC3718" s="28"/>
      <c r="AD3718" s="28" t="s">
        <v>55</v>
      </c>
      <c r="AE3718" s="28"/>
      <c r="AF3718" s="28"/>
      <c r="AG3718" s="28" t="s">
        <v>128</v>
      </c>
    </row>
    <row r="3719" spans="1:36" s="3" customFormat="1" ht="141.75" hidden="1" customHeight="1" x14ac:dyDescent="0.2">
      <c r="A3719" s="28" t="s">
        <v>2104</v>
      </c>
      <c r="B3719" s="45" t="s">
        <v>2</v>
      </c>
      <c r="C3719" s="36" t="s">
        <v>2571</v>
      </c>
      <c r="D3719" s="37">
        <v>41737</v>
      </c>
      <c r="E3719" s="1124">
        <v>0.61597222222222225</v>
      </c>
      <c r="F3719" s="37">
        <v>41737</v>
      </c>
      <c r="G3719" s="1124">
        <v>0.62708333333333333</v>
      </c>
      <c r="H3719" s="38">
        <f t="shared" si="139"/>
        <v>1.1111111111111072E-2</v>
      </c>
      <c r="I3719" s="36">
        <v>5</v>
      </c>
      <c r="J3719" s="28"/>
      <c r="K3719" s="28"/>
      <c r="L3719" s="36" t="s">
        <v>125</v>
      </c>
      <c r="M3719" s="28"/>
      <c r="N3719" s="28" t="s">
        <v>103</v>
      </c>
      <c r="O3719" s="28" t="s">
        <v>66</v>
      </c>
      <c r="P3719" s="36" t="s">
        <v>2791</v>
      </c>
      <c r="Q3719" s="36" t="s">
        <v>2788</v>
      </c>
      <c r="R3719" s="36">
        <v>0.6</v>
      </c>
      <c r="S3719" s="41"/>
      <c r="T3719" s="36">
        <f t="shared" si="140"/>
        <v>0.6</v>
      </c>
      <c r="U3719" s="28"/>
      <c r="V3719" s="28"/>
      <c r="W3719" s="28"/>
      <c r="X3719" s="28"/>
      <c r="Y3719" s="28"/>
      <c r="Z3719" s="28"/>
      <c r="AA3719" s="28"/>
      <c r="AB3719" s="28"/>
      <c r="AC3719" s="28"/>
      <c r="AD3719" s="28" t="s">
        <v>55</v>
      </c>
      <c r="AE3719" s="28"/>
      <c r="AF3719" s="28"/>
      <c r="AG3719" s="28" t="s">
        <v>128</v>
      </c>
    </row>
    <row r="3720" spans="1:36" ht="31.5" hidden="1" customHeight="1" x14ac:dyDescent="0.2">
      <c r="A3720" s="28" t="s">
        <v>2104</v>
      </c>
      <c r="B3720" s="45" t="s">
        <v>2</v>
      </c>
      <c r="C3720" s="36" t="s">
        <v>2571</v>
      </c>
      <c r="D3720" s="37">
        <v>41737</v>
      </c>
      <c r="E3720" s="1124">
        <v>0.6166666666666667</v>
      </c>
      <c r="F3720" s="37">
        <v>41737</v>
      </c>
      <c r="G3720" s="1124">
        <v>0.62708333333333333</v>
      </c>
      <c r="H3720" s="38">
        <f t="shared" si="139"/>
        <v>1.041666666666663E-2</v>
      </c>
      <c r="I3720" s="36">
        <v>1</v>
      </c>
      <c r="J3720" s="28"/>
      <c r="K3720" s="28"/>
      <c r="L3720" s="36" t="s">
        <v>125</v>
      </c>
      <c r="M3720" s="28"/>
      <c r="N3720" s="28" t="s">
        <v>103</v>
      </c>
      <c r="O3720" s="28" t="s">
        <v>66</v>
      </c>
      <c r="P3720" s="36" t="s">
        <v>2792</v>
      </c>
      <c r="Q3720" s="36" t="s">
        <v>2788</v>
      </c>
      <c r="R3720" s="36">
        <v>0.1</v>
      </c>
      <c r="S3720" s="41"/>
      <c r="T3720" s="36">
        <f t="shared" si="140"/>
        <v>0.1</v>
      </c>
      <c r="U3720" s="28"/>
      <c r="V3720" s="28"/>
      <c r="W3720" s="28"/>
      <c r="X3720" s="28"/>
      <c r="Y3720" s="28"/>
      <c r="Z3720" s="28"/>
      <c r="AA3720" s="28"/>
      <c r="AB3720" s="28"/>
      <c r="AC3720" s="28"/>
      <c r="AD3720" s="28" t="s">
        <v>55</v>
      </c>
      <c r="AE3720" s="28"/>
      <c r="AF3720" s="28"/>
      <c r="AG3720" s="28" t="s">
        <v>128</v>
      </c>
      <c r="AH3720" s="3"/>
      <c r="AI3720" s="3"/>
      <c r="AJ3720" s="3"/>
    </row>
    <row r="3721" spans="1:36" ht="31.5" hidden="1" customHeight="1" x14ac:dyDescent="0.2">
      <c r="A3721" s="28" t="s">
        <v>2104</v>
      </c>
      <c r="B3721" s="45" t="s">
        <v>2</v>
      </c>
      <c r="C3721" s="36" t="s">
        <v>2571</v>
      </c>
      <c r="D3721" s="37">
        <v>41737</v>
      </c>
      <c r="E3721" s="1124">
        <v>0.63194444444444442</v>
      </c>
      <c r="F3721" s="37">
        <v>41737</v>
      </c>
      <c r="G3721" s="1124">
        <v>0.63263888888888886</v>
      </c>
      <c r="H3721" s="38">
        <f t="shared" si="139"/>
        <v>6.9444444444444198E-4</v>
      </c>
      <c r="I3721" s="36">
        <v>26</v>
      </c>
      <c r="J3721" s="28"/>
      <c r="K3721" s="28"/>
      <c r="L3721" s="36" t="s">
        <v>125</v>
      </c>
      <c r="M3721" s="28"/>
      <c r="N3721" s="28" t="s">
        <v>103</v>
      </c>
      <c r="O3721" s="28" t="s">
        <v>66</v>
      </c>
      <c r="P3721" s="36" t="s">
        <v>2793</v>
      </c>
      <c r="Q3721" s="36" t="s">
        <v>2788</v>
      </c>
      <c r="R3721" s="36">
        <v>4.7</v>
      </c>
      <c r="S3721" s="41">
        <v>19.739999999999998</v>
      </c>
      <c r="T3721" s="36">
        <f t="shared" si="140"/>
        <v>24.439999999999998</v>
      </c>
      <c r="U3721" s="28"/>
      <c r="V3721" s="28"/>
      <c r="W3721" s="28"/>
      <c r="X3721" s="28"/>
      <c r="Y3721" s="28"/>
      <c r="Z3721" s="28"/>
      <c r="AA3721" s="28"/>
      <c r="AB3721" s="28"/>
      <c r="AC3721" s="28"/>
      <c r="AD3721" s="28" t="s">
        <v>55</v>
      </c>
      <c r="AE3721" s="28"/>
      <c r="AF3721" s="28"/>
      <c r="AG3721" s="28" t="s">
        <v>128</v>
      </c>
      <c r="AH3721" s="3"/>
      <c r="AI3721" s="3"/>
      <c r="AJ3721" s="3"/>
    </row>
    <row r="3722" spans="1:36" ht="31.5" hidden="1" customHeight="1" x14ac:dyDescent="0.2">
      <c r="A3722" s="28" t="s">
        <v>2104</v>
      </c>
      <c r="B3722" s="45" t="s">
        <v>2</v>
      </c>
      <c r="C3722" s="36" t="s">
        <v>2571</v>
      </c>
      <c r="D3722" s="37">
        <v>41737</v>
      </c>
      <c r="E3722" s="1124">
        <v>0.63194444444444442</v>
      </c>
      <c r="F3722" s="37">
        <v>41737</v>
      </c>
      <c r="G3722" s="1124">
        <v>0.63263888888888886</v>
      </c>
      <c r="H3722" s="38">
        <f t="shared" si="139"/>
        <v>6.9444444444444198E-4</v>
      </c>
      <c r="I3722" s="36">
        <v>39</v>
      </c>
      <c r="J3722" s="28"/>
      <c r="K3722" s="28"/>
      <c r="L3722" s="36" t="s">
        <v>125</v>
      </c>
      <c r="M3722" s="28"/>
      <c r="N3722" s="28" t="s">
        <v>103</v>
      </c>
      <c r="O3722" s="28" t="s">
        <v>66</v>
      </c>
      <c r="P3722" s="36" t="s">
        <v>2794</v>
      </c>
      <c r="Q3722" s="36" t="s">
        <v>2788</v>
      </c>
      <c r="R3722" s="36">
        <v>7.1</v>
      </c>
      <c r="S3722" s="41">
        <v>32.9</v>
      </c>
      <c r="T3722" s="36">
        <f t="shared" si="140"/>
        <v>40</v>
      </c>
      <c r="U3722" s="28"/>
      <c r="V3722" s="28"/>
      <c r="W3722" s="28"/>
      <c r="X3722" s="28"/>
      <c r="Y3722" s="28"/>
      <c r="Z3722" s="28"/>
      <c r="AA3722" s="28"/>
      <c r="AB3722" s="28"/>
      <c r="AC3722" s="28"/>
      <c r="AD3722" s="28" t="s">
        <v>55</v>
      </c>
      <c r="AE3722" s="28"/>
      <c r="AF3722" s="28"/>
      <c r="AG3722" s="28" t="s">
        <v>128</v>
      </c>
      <c r="AH3722" s="3"/>
      <c r="AI3722" s="3"/>
      <c r="AJ3722" s="3"/>
    </row>
    <row r="3723" spans="1:36" ht="31.5" hidden="1" customHeight="1" x14ac:dyDescent="0.2">
      <c r="A3723" s="28" t="s">
        <v>2104</v>
      </c>
      <c r="B3723" s="45" t="s">
        <v>2</v>
      </c>
      <c r="C3723" s="36" t="s">
        <v>2571</v>
      </c>
      <c r="D3723" s="37">
        <v>41737</v>
      </c>
      <c r="E3723" s="1124">
        <v>0.72361111111111109</v>
      </c>
      <c r="F3723" s="37">
        <v>41737</v>
      </c>
      <c r="G3723" s="1124">
        <v>0.73263888888888884</v>
      </c>
      <c r="H3723" s="38">
        <f t="shared" si="139"/>
        <v>9.0277777777777457E-3</v>
      </c>
      <c r="I3723" s="36">
        <v>3</v>
      </c>
      <c r="J3723" s="28"/>
      <c r="K3723" s="28"/>
      <c r="L3723" s="36" t="s">
        <v>125</v>
      </c>
      <c r="M3723" s="28"/>
      <c r="N3723" s="28" t="s">
        <v>103</v>
      </c>
      <c r="O3723" s="28" t="s">
        <v>66</v>
      </c>
      <c r="P3723" s="36" t="s">
        <v>2795</v>
      </c>
      <c r="Q3723" s="36" t="s">
        <v>2788</v>
      </c>
      <c r="R3723" s="36">
        <v>0.2</v>
      </c>
      <c r="S3723" s="41"/>
      <c r="T3723" s="36">
        <f t="shared" si="140"/>
        <v>0.2</v>
      </c>
      <c r="U3723" s="28"/>
      <c r="V3723" s="28"/>
      <c r="W3723" s="28"/>
      <c r="X3723" s="28"/>
      <c r="Y3723" s="28"/>
      <c r="Z3723" s="28"/>
      <c r="AA3723" s="28"/>
      <c r="AB3723" s="28"/>
      <c r="AC3723" s="28"/>
      <c r="AD3723" s="28" t="s">
        <v>55</v>
      </c>
      <c r="AE3723" s="28"/>
      <c r="AF3723" s="28"/>
      <c r="AG3723" s="28" t="s">
        <v>128</v>
      </c>
      <c r="AH3723" s="3"/>
      <c r="AI3723" s="3"/>
      <c r="AJ3723" s="3"/>
    </row>
    <row r="3724" spans="1:36" ht="15" hidden="1" customHeight="1" x14ac:dyDescent="0.2">
      <c r="A3724" s="28" t="s">
        <v>2104</v>
      </c>
      <c r="B3724" s="45" t="s">
        <v>2</v>
      </c>
      <c r="C3724" s="36" t="s">
        <v>2571</v>
      </c>
      <c r="D3724" s="37">
        <v>41737</v>
      </c>
      <c r="E3724" s="1124">
        <v>0.72499999999999998</v>
      </c>
      <c r="F3724" s="37">
        <v>41737</v>
      </c>
      <c r="G3724" s="1124">
        <v>0.74652777777777779</v>
      </c>
      <c r="H3724" s="38">
        <f t="shared" si="139"/>
        <v>2.1527777777777812E-2</v>
      </c>
      <c r="I3724" s="36">
        <v>8</v>
      </c>
      <c r="J3724" s="28"/>
      <c r="K3724" s="28"/>
      <c r="L3724" s="36" t="s">
        <v>125</v>
      </c>
      <c r="M3724" s="28"/>
      <c r="N3724" s="28" t="s">
        <v>103</v>
      </c>
      <c r="O3724" s="28" t="s">
        <v>66</v>
      </c>
      <c r="P3724" s="36" t="s">
        <v>2796</v>
      </c>
      <c r="Q3724" s="36" t="s">
        <v>2788</v>
      </c>
      <c r="R3724" s="36">
        <v>2.2999999999999998</v>
      </c>
      <c r="S3724" s="41"/>
      <c r="T3724" s="36">
        <f t="shared" si="140"/>
        <v>2.2999999999999998</v>
      </c>
      <c r="U3724" s="28"/>
      <c r="V3724" s="28"/>
      <c r="W3724" s="28"/>
      <c r="X3724" s="28"/>
      <c r="Y3724" s="28"/>
      <c r="Z3724" s="28"/>
      <c r="AA3724" s="28"/>
      <c r="AB3724" s="28"/>
      <c r="AC3724" s="28"/>
      <c r="AD3724" s="28" t="s">
        <v>55</v>
      </c>
      <c r="AE3724" s="28"/>
      <c r="AF3724" s="28"/>
      <c r="AG3724" s="28" t="s">
        <v>128</v>
      </c>
      <c r="AH3724" s="3"/>
      <c r="AI3724" s="3"/>
      <c r="AJ3724" s="3"/>
    </row>
    <row r="3725" spans="1:36" ht="15" hidden="1" customHeight="1" x14ac:dyDescent="0.2">
      <c r="A3725" s="28" t="s">
        <v>2104</v>
      </c>
      <c r="B3725" s="45" t="s">
        <v>2</v>
      </c>
      <c r="C3725" s="36" t="s">
        <v>2571</v>
      </c>
      <c r="D3725" s="37">
        <v>41737</v>
      </c>
      <c r="E3725" s="1124">
        <v>0.72638888888888886</v>
      </c>
      <c r="F3725" s="37">
        <v>41737</v>
      </c>
      <c r="G3725" s="1124">
        <v>0.73958333333333337</v>
      </c>
      <c r="H3725" s="38">
        <f t="shared" si="139"/>
        <v>1.3194444444444509E-2</v>
      </c>
      <c r="I3725" s="36">
        <v>2</v>
      </c>
      <c r="J3725" s="28"/>
      <c r="K3725" s="28"/>
      <c r="L3725" s="36" t="s">
        <v>125</v>
      </c>
      <c r="M3725" s="28"/>
      <c r="N3725" s="28" t="s">
        <v>103</v>
      </c>
      <c r="O3725" s="28" t="s">
        <v>66</v>
      </c>
      <c r="P3725" s="36" t="s">
        <v>2797</v>
      </c>
      <c r="Q3725" s="36" t="s">
        <v>2788</v>
      </c>
      <c r="R3725" s="36">
        <v>0.4</v>
      </c>
      <c r="S3725" s="41"/>
      <c r="T3725" s="36">
        <f t="shared" si="140"/>
        <v>0.4</v>
      </c>
      <c r="U3725" s="28"/>
      <c r="V3725" s="28"/>
      <c r="W3725" s="28"/>
      <c r="X3725" s="28"/>
      <c r="Y3725" s="28"/>
      <c r="Z3725" s="28"/>
      <c r="AA3725" s="28"/>
      <c r="AB3725" s="28"/>
      <c r="AC3725" s="28"/>
      <c r="AD3725" s="28" t="s">
        <v>55</v>
      </c>
      <c r="AE3725" s="28"/>
      <c r="AF3725" s="28"/>
      <c r="AG3725" s="28" t="s">
        <v>128</v>
      </c>
      <c r="AH3725" s="3"/>
      <c r="AI3725" s="3"/>
      <c r="AJ3725" s="3"/>
    </row>
    <row r="3726" spans="1:36" ht="15" hidden="1" customHeight="1" x14ac:dyDescent="0.2">
      <c r="A3726" s="36" t="s">
        <v>2104</v>
      </c>
      <c r="B3726" s="28" t="s">
        <v>2</v>
      </c>
      <c r="C3726" s="28" t="s">
        <v>36</v>
      </c>
      <c r="D3726" s="37">
        <v>41737</v>
      </c>
      <c r="E3726" s="38">
        <v>0.29444444444444445</v>
      </c>
      <c r="F3726" s="37">
        <v>41737</v>
      </c>
      <c r="G3726" s="38">
        <v>0.29444444444444445</v>
      </c>
      <c r="H3726" s="30"/>
      <c r="I3726" s="36">
        <v>203</v>
      </c>
      <c r="J3726" s="36" t="s">
        <v>178</v>
      </c>
      <c r="K3726" s="1221" t="s">
        <v>132</v>
      </c>
      <c r="L3726" s="219" t="s">
        <v>128</v>
      </c>
      <c r="M3726" s="28" t="s">
        <v>2482</v>
      </c>
      <c r="N3726" s="36">
        <v>35</v>
      </c>
      <c r="O3726" s="36" t="s">
        <v>66</v>
      </c>
      <c r="P3726" s="28" t="s">
        <v>2482</v>
      </c>
      <c r="Q3726" s="468" t="s">
        <v>6707</v>
      </c>
      <c r="R3726" s="45">
        <v>584.70000000000005</v>
      </c>
      <c r="S3726" s="45"/>
      <c r="T3726" s="45">
        <v>584.70000000000005</v>
      </c>
      <c r="U3726" s="464" t="s">
        <v>82</v>
      </c>
      <c r="V3726" s="45">
        <v>1988</v>
      </c>
      <c r="W3726" s="45" t="s">
        <v>6708</v>
      </c>
      <c r="X3726" s="45" t="s">
        <v>3528</v>
      </c>
      <c r="Y3726" s="231" t="s">
        <v>6709</v>
      </c>
      <c r="Z3726" s="466">
        <v>1</v>
      </c>
      <c r="AA3726" s="231">
        <v>41930</v>
      </c>
      <c r="AB3726" s="45">
        <v>1</v>
      </c>
      <c r="AC3726" s="231">
        <v>41430</v>
      </c>
      <c r="AD3726" s="1445" t="s">
        <v>45</v>
      </c>
      <c r="AE3726" s="140"/>
      <c r="AF3726" s="140"/>
      <c r="AG3726" s="140" t="s">
        <v>2483</v>
      </c>
    </row>
    <row r="3727" spans="1:36" ht="15" hidden="1" customHeight="1" x14ac:dyDescent="0.2">
      <c r="A3727" s="36" t="s">
        <v>2104</v>
      </c>
      <c r="B3727" s="28" t="s">
        <v>2</v>
      </c>
      <c r="C3727" s="28" t="s">
        <v>36</v>
      </c>
      <c r="D3727" s="37">
        <v>41737</v>
      </c>
      <c r="E3727" s="38">
        <v>0.29722222222222222</v>
      </c>
      <c r="F3727" s="37">
        <v>41737</v>
      </c>
      <c r="G3727" s="38">
        <v>0.29722222222222222</v>
      </c>
      <c r="H3727" s="30"/>
      <c r="I3727" s="36">
        <v>70</v>
      </c>
      <c r="J3727" s="36" t="s">
        <v>178</v>
      </c>
      <c r="K3727" s="1221" t="s">
        <v>132</v>
      </c>
      <c r="L3727" s="219" t="s">
        <v>128</v>
      </c>
      <c r="M3727" s="28" t="s">
        <v>2484</v>
      </c>
      <c r="N3727" s="36">
        <v>35</v>
      </c>
      <c r="O3727" s="36" t="s">
        <v>66</v>
      </c>
      <c r="P3727" s="28" t="s">
        <v>2484</v>
      </c>
      <c r="Q3727" s="140" t="s">
        <v>6787</v>
      </c>
      <c r="R3727" s="36">
        <v>53.8</v>
      </c>
      <c r="S3727" s="36"/>
      <c r="T3727" s="36">
        <v>53.8</v>
      </c>
      <c r="U3727" s="464" t="s">
        <v>82</v>
      </c>
      <c r="V3727" s="140">
        <v>1978</v>
      </c>
      <c r="W3727" s="140" t="s">
        <v>6710</v>
      </c>
      <c r="X3727" s="45" t="s">
        <v>3528</v>
      </c>
      <c r="Y3727" s="465">
        <v>40669</v>
      </c>
      <c r="Z3727" s="466">
        <v>1</v>
      </c>
      <c r="AA3727" s="465" t="s">
        <v>6685</v>
      </c>
      <c r="AB3727" s="140">
        <v>0</v>
      </c>
      <c r="AC3727" s="465">
        <v>41749</v>
      </c>
      <c r="AD3727" s="45" t="s">
        <v>49</v>
      </c>
      <c r="AE3727" s="140"/>
      <c r="AF3727" s="140"/>
      <c r="AG3727" s="140" t="s">
        <v>2485</v>
      </c>
    </row>
    <row r="3728" spans="1:36" ht="31.5" hidden="1" customHeight="1" x14ac:dyDescent="0.2">
      <c r="A3728" s="36" t="s">
        <v>2104</v>
      </c>
      <c r="B3728" s="28" t="s">
        <v>2</v>
      </c>
      <c r="C3728" s="28" t="s">
        <v>36</v>
      </c>
      <c r="D3728" s="37">
        <v>41737</v>
      </c>
      <c r="E3728" s="38">
        <v>0.26597222222222222</v>
      </c>
      <c r="F3728" s="37">
        <v>41737</v>
      </c>
      <c r="G3728" s="38">
        <v>0.46250000000000002</v>
      </c>
      <c r="H3728" s="38">
        <v>0.22013888888888888</v>
      </c>
      <c r="I3728" s="36">
        <v>12</v>
      </c>
      <c r="J3728" s="36" t="s">
        <v>1652</v>
      </c>
      <c r="K3728" s="1220" t="s">
        <v>134</v>
      </c>
      <c r="L3728" s="219" t="s">
        <v>128</v>
      </c>
      <c r="M3728" s="28" t="s">
        <v>2189</v>
      </c>
      <c r="N3728" s="36" t="s">
        <v>103</v>
      </c>
      <c r="O3728" s="36" t="s">
        <v>66</v>
      </c>
      <c r="P3728" s="28" t="s">
        <v>2189</v>
      </c>
      <c r="Q3728" s="468" t="s">
        <v>6785</v>
      </c>
      <c r="R3728" s="36">
        <v>18.100000000000001</v>
      </c>
      <c r="S3728" s="36"/>
      <c r="T3728" s="36">
        <v>18.100000000000001</v>
      </c>
      <c r="U3728" s="464" t="s">
        <v>84</v>
      </c>
      <c r="V3728" s="140">
        <v>1991</v>
      </c>
      <c r="W3728" s="140" t="s">
        <v>6684</v>
      </c>
      <c r="X3728" s="45" t="s">
        <v>3528</v>
      </c>
      <c r="Y3728" s="465">
        <v>41509</v>
      </c>
      <c r="Z3728" s="466">
        <v>1</v>
      </c>
      <c r="AA3728" s="467" t="s">
        <v>6702</v>
      </c>
      <c r="AB3728" s="140">
        <v>1</v>
      </c>
      <c r="AC3728" s="465">
        <v>41730</v>
      </c>
      <c r="AD3728" s="45" t="s">
        <v>49</v>
      </c>
      <c r="AE3728" s="140"/>
      <c r="AF3728" s="140"/>
      <c r="AG3728" s="140" t="s">
        <v>2486</v>
      </c>
    </row>
    <row r="3729" spans="1:60" ht="34.5" hidden="1" customHeight="1" x14ac:dyDescent="0.2">
      <c r="A3729" s="36" t="s">
        <v>2104</v>
      </c>
      <c r="B3729" s="28" t="s">
        <v>2</v>
      </c>
      <c r="C3729" s="28" t="s">
        <v>36</v>
      </c>
      <c r="D3729" s="37">
        <v>41737</v>
      </c>
      <c r="E3729" s="38">
        <v>0.33263888888888887</v>
      </c>
      <c r="F3729" s="37">
        <v>41737</v>
      </c>
      <c r="G3729" s="38">
        <v>0.33263888888888887</v>
      </c>
      <c r="H3729" s="30"/>
      <c r="I3729" s="36">
        <v>10</v>
      </c>
      <c r="J3729" s="36" t="s">
        <v>178</v>
      </c>
      <c r="K3729" s="1221" t="s">
        <v>132</v>
      </c>
      <c r="L3729" s="219" t="s">
        <v>128</v>
      </c>
      <c r="M3729" s="28" t="s">
        <v>2487</v>
      </c>
      <c r="N3729" s="36">
        <v>35</v>
      </c>
      <c r="O3729" s="36" t="s">
        <v>66</v>
      </c>
      <c r="P3729" s="28" t="s">
        <v>2487</v>
      </c>
      <c r="Q3729" s="140" t="s">
        <v>6788</v>
      </c>
      <c r="R3729" s="36">
        <v>12.3</v>
      </c>
      <c r="S3729" s="36"/>
      <c r="T3729" s="36">
        <v>12.3</v>
      </c>
      <c r="U3729" s="464" t="s">
        <v>82</v>
      </c>
      <c r="V3729" s="231">
        <v>32417</v>
      </c>
      <c r="W3729" s="45" t="s">
        <v>6708</v>
      </c>
      <c r="X3729" s="45" t="s">
        <v>3528</v>
      </c>
      <c r="Y3729" s="45" t="s">
        <v>6711</v>
      </c>
      <c r="Z3729" s="1420">
        <v>0.75</v>
      </c>
      <c r="AA3729" s="231">
        <v>42180</v>
      </c>
      <c r="AB3729" s="45">
        <v>1</v>
      </c>
      <c r="AC3729" s="231">
        <v>41506</v>
      </c>
      <c r="AD3729" s="45" t="s">
        <v>49</v>
      </c>
      <c r="AE3729" s="140"/>
      <c r="AF3729" s="140"/>
      <c r="AG3729" s="140"/>
    </row>
    <row r="3730" spans="1:60" ht="34.5" hidden="1" customHeight="1" x14ac:dyDescent="0.2">
      <c r="A3730" s="36" t="s">
        <v>2104</v>
      </c>
      <c r="B3730" s="28" t="s">
        <v>2</v>
      </c>
      <c r="C3730" s="28" t="s">
        <v>36</v>
      </c>
      <c r="D3730" s="37">
        <v>41737</v>
      </c>
      <c r="E3730" s="38">
        <v>0.34930555555555554</v>
      </c>
      <c r="F3730" s="37">
        <v>41737</v>
      </c>
      <c r="G3730" s="38">
        <v>0.34930555555555554</v>
      </c>
      <c r="H3730" s="30"/>
      <c r="I3730" s="36">
        <v>33</v>
      </c>
      <c r="J3730" s="36" t="s">
        <v>178</v>
      </c>
      <c r="K3730" s="1221" t="s">
        <v>132</v>
      </c>
      <c r="L3730" s="219" t="s">
        <v>128</v>
      </c>
      <c r="M3730" s="28" t="s">
        <v>2488</v>
      </c>
      <c r="N3730" s="36">
        <v>35</v>
      </c>
      <c r="O3730" s="36" t="s">
        <v>66</v>
      </c>
      <c r="P3730" s="28" t="s">
        <v>2488</v>
      </c>
      <c r="Q3730" s="140" t="s">
        <v>6789</v>
      </c>
      <c r="R3730" s="36">
        <v>50.8</v>
      </c>
      <c r="S3730" s="36"/>
      <c r="T3730" s="36">
        <v>50.8</v>
      </c>
      <c r="U3730" s="464" t="s">
        <v>82</v>
      </c>
      <c r="V3730" s="140">
        <v>1985</v>
      </c>
      <c r="W3730" s="140" t="s">
        <v>6684</v>
      </c>
      <c r="X3730" s="45" t="s">
        <v>3528</v>
      </c>
      <c r="Y3730" s="465">
        <v>40969</v>
      </c>
      <c r="Z3730" s="466">
        <v>1</v>
      </c>
      <c r="AA3730" s="467" t="s">
        <v>6712</v>
      </c>
      <c r="AB3730" s="140">
        <v>0</v>
      </c>
      <c r="AC3730" s="465">
        <v>41693</v>
      </c>
      <c r="AD3730" s="45" t="s">
        <v>49</v>
      </c>
      <c r="AE3730" s="140"/>
      <c r="AF3730" s="140"/>
      <c r="AG3730" s="140" t="s">
        <v>2489</v>
      </c>
    </row>
    <row r="3731" spans="1:60" ht="31.5" hidden="1" customHeight="1" x14ac:dyDescent="0.2">
      <c r="A3731" s="36" t="s">
        <v>2104</v>
      </c>
      <c r="B3731" s="28" t="s">
        <v>2</v>
      </c>
      <c r="C3731" s="28" t="s">
        <v>36</v>
      </c>
      <c r="D3731" s="37">
        <v>41737</v>
      </c>
      <c r="E3731" s="38">
        <v>0.3576388888888889</v>
      </c>
      <c r="F3731" s="37">
        <v>41737</v>
      </c>
      <c r="G3731" s="38">
        <v>0.49513888888888885</v>
      </c>
      <c r="H3731" s="38">
        <v>0.13750000000000001</v>
      </c>
      <c r="I3731" s="36">
        <v>12</v>
      </c>
      <c r="J3731" s="36" t="s">
        <v>1652</v>
      </c>
      <c r="K3731" s="1220" t="s">
        <v>134</v>
      </c>
      <c r="L3731" s="219" t="s">
        <v>128</v>
      </c>
      <c r="M3731" s="28" t="s">
        <v>2490</v>
      </c>
      <c r="N3731" s="36" t="s">
        <v>103</v>
      </c>
      <c r="O3731" s="36" t="s">
        <v>66</v>
      </c>
      <c r="P3731" s="28" t="s">
        <v>2490</v>
      </c>
      <c r="Q3731" s="468" t="s">
        <v>6790</v>
      </c>
      <c r="R3731" s="36">
        <v>9.9</v>
      </c>
      <c r="S3731" s="36"/>
      <c r="T3731" s="36">
        <v>9.9</v>
      </c>
      <c r="U3731" s="464" t="s">
        <v>82</v>
      </c>
      <c r="V3731" s="140">
        <v>1987</v>
      </c>
      <c r="W3731" s="140" t="s">
        <v>6713</v>
      </c>
      <c r="X3731" s="45" t="s">
        <v>3528</v>
      </c>
      <c r="Y3731" s="465">
        <v>41465</v>
      </c>
      <c r="Z3731" s="466">
        <v>1</v>
      </c>
      <c r="AA3731" s="140" t="s">
        <v>6714</v>
      </c>
      <c r="AB3731" s="140">
        <v>0</v>
      </c>
      <c r="AC3731" s="465">
        <v>41737</v>
      </c>
      <c r="AD3731" s="45" t="s">
        <v>49</v>
      </c>
      <c r="AE3731" s="140"/>
      <c r="AF3731" s="140"/>
      <c r="AG3731" s="140" t="s">
        <v>2491</v>
      </c>
    </row>
    <row r="3732" spans="1:60" ht="31.5" hidden="1" customHeight="1" x14ac:dyDescent="0.2">
      <c r="A3732" s="36" t="s">
        <v>2104</v>
      </c>
      <c r="B3732" s="28" t="s">
        <v>2</v>
      </c>
      <c r="C3732" s="28" t="s">
        <v>36</v>
      </c>
      <c r="D3732" s="37">
        <v>41737</v>
      </c>
      <c r="E3732" s="38">
        <v>0.3527777777777778</v>
      </c>
      <c r="F3732" s="37">
        <v>41737</v>
      </c>
      <c r="G3732" s="38">
        <v>0.39583333333333331</v>
      </c>
      <c r="H3732" s="38" t="s">
        <v>2492</v>
      </c>
      <c r="I3732" s="36">
        <v>7</v>
      </c>
      <c r="J3732" s="36" t="s">
        <v>1652</v>
      </c>
      <c r="K3732" s="28" t="s">
        <v>133</v>
      </c>
      <c r="L3732" s="219" t="s">
        <v>128</v>
      </c>
      <c r="M3732" s="28" t="s">
        <v>2493</v>
      </c>
      <c r="N3732" s="36" t="s">
        <v>103</v>
      </c>
      <c r="O3732" s="36" t="s">
        <v>66</v>
      </c>
      <c r="P3732" s="28" t="s">
        <v>2493</v>
      </c>
      <c r="Q3732" s="468" t="s">
        <v>6791</v>
      </c>
      <c r="R3732" s="36">
        <v>3.6</v>
      </c>
      <c r="S3732" s="36"/>
      <c r="T3732" s="36">
        <v>3.6</v>
      </c>
      <c r="U3732" s="464" t="s">
        <v>79</v>
      </c>
      <c r="V3732" s="231">
        <v>41766</v>
      </c>
      <c r="W3732" s="1400" t="s">
        <v>6715</v>
      </c>
      <c r="X3732" s="45" t="s">
        <v>6716</v>
      </c>
      <c r="Y3732" s="231">
        <v>41330</v>
      </c>
      <c r="Z3732" s="45"/>
      <c r="AA3732" s="231">
        <v>42036</v>
      </c>
      <c r="AB3732" s="45">
        <v>0</v>
      </c>
      <c r="AC3732" s="231">
        <v>41719</v>
      </c>
      <c r="AD3732" s="45" t="s">
        <v>49</v>
      </c>
      <c r="AE3732" s="140"/>
      <c r="AF3732" s="140"/>
      <c r="AG3732" s="140"/>
    </row>
    <row r="3733" spans="1:60" ht="31.5" hidden="1" customHeight="1" x14ac:dyDescent="0.2">
      <c r="A3733" s="36" t="s">
        <v>2104</v>
      </c>
      <c r="B3733" s="28" t="s">
        <v>2</v>
      </c>
      <c r="C3733" s="28" t="s">
        <v>36</v>
      </c>
      <c r="D3733" s="37">
        <v>41737</v>
      </c>
      <c r="E3733" s="38">
        <v>0.38611111111111113</v>
      </c>
      <c r="F3733" s="37">
        <v>41737</v>
      </c>
      <c r="G3733" s="38">
        <v>0.38611111111111113</v>
      </c>
      <c r="H3733" s="30"/>
      <c r="I3733" s="36">
        <v>8</v>
      </c>
      <c r="J3733" s="36" t="s">
        <v>1652</v>
      </c>
      <c r="K3733" s="28" t="s">
        <v>132</v>
      </c>
      <c r="L3733" s="219" t="s">
        <v>128</v>
      </c>
      <c r="M3733" s="28" t="s">
        <v>2495</v>
      </c>
      <c r="N3733" s="36" t="s">
        <v>103</v>
      </c>
      <c r="O3733" s="36" t="s">
        <v>66</v>
      </c>
      <c r="P3733" s="28" t="s">
        <v>2495</v>
      </c>
      <c r="Q3733" s="468" t="s">
        <v>6792</v>
      </c>
      <c r="R3733" s="36">
        <v>2</v>
      </c>
      <c r="S3733" s="36"/>
      <c r="T3733" s="36">
        <v>2</v>
      </c>
      <c r="U3733" s="464" t="s">
        <v>82</v>
      </c>
      <c r="V3733" s="45">
        <v>1989</v>
      </c>
      <c r="W3733" s="427" t="s">
        <v>75</v>
      </c>
      <c r="X3733" s="45" t="s">
        <v>3528</v>
      </c>
      <c r="Y3733" s="45" t="s">
        <v>6717</v>
      </c>
      <c r="Z3733" s="466">
        <v>1</v>
      </c>
      <c r="AA3733" s="45" t="s">
        <v>6718</v>
      </c>
      <c r="AB3733" s="45" t="s">
        <v>6719</v>
      </c>
      <c r="AC3733" s="231">
        <v>41600</v>
      </c>
      <c r="AD3733" s="45" t="s">
        <v>49</v>
      </c>
      <c r="AE3733" s="140"/>
      <c r="AF3733" s="140"/>
      <c r="AG3733" s="140" t="s">
        <v>2496</v>
      </c>
    </row>
    <row r="3734" spans="1:60" ht="31.5" hidden="1" customHeight="1" x14ac:dyDescent="0.2">
      <c r="A3734" s="36" t="s">
        <v>2104</v>
      </c>
      <c r="B3734" s="28" t="s">
        <v>2</v>
      </c>
      <c r="C3734" s="28" t="s">
        <v>7542</v>
      </c>
      <c r="D3734" s="37">
        <v>41737</v>
      </c>
      <c r="E3734" s="38">
        <v>0.61597222222222225</v>
      </c>
      <c r="F3734" s="37">
        <v>41737</v>
      </c>
      <c r="G3734" s="38">
        <v>0.61597222222222225</v>
      </c>
      <c r="H3734" s="30"/>
      <c r="I3734" s="36">
        <v>558</v>
      </c>
      <c r="J3734" s="28" t="s">
        <v>2497</v>
      </c>
      <c r="K3734" s="28" t="s">
        <v>132</v>
      </c>
      <c r="L3734" s="1207" t="s">
        <v>125</v>
      </c>
      <c r="M3734" s="28" t="s">
        <v>2498</v>
      </c>
      <c r="N3734" s="36">
        <v>220</v>
      </c>
      <c r="O3734" s="36" t="s">
        <v>66</v>
      </c>
      <c r="P3734" s="28" t="s">
        <v>2498</v>
      </c>
      <c r="Q3734" s="468" t="s">
        <v>6793</v>
      </c>
      <c r="R3734" s="36">
        <v>115.2</v>
      </c>
      <c r="S3734" s="36"/>
      <c r="T3734" s="36">
        <v>115.2</v>
      </c>
      <c r="U3734" s="464" t="s">
        <v>75</v>
      </c>
      <c r="V3734" s="140"/>
      <c r="W3734" s="140"/>
      <c r="X3734" s="140"/>
      <c r="Y3734" s="140"/>
      <c r="Z3734" s="140"/>
      <c r="AA3734" s="140"/>
      <c r="AB3734" s="140"/>
      <c r="AC3734" s="140"/>
      <c r="AD3734" s="45" t="s">
        <v>55</v>
      </c>
      <c r="AE3734" s="140"/>
      <c r="AF3734" s="140"/>
      <c r="AG3734" s="140"/>
    </row>
    <row r="3735" spans="1:60" ht="31.5" hidden="1" customHeight="1" x14ac:dyDescent="0.2">
      <c r="A3735" s="36" t="s">
        <v>2104</v>
      </c>
      <c r="B3735" s="28" t="s">
        <v>2</v>
      </c>
      <c r="C3735" s="28" t="s">
        <v>36</v>
      </c>
      <c r="D3735" s="37">
        <v>41737</v>
      </c>
      <c r="E3735" s="38">
        <v>0.7416666666666667</v>
      </c>
      <c r="F3735" s="37">
        <v>41737</v>
      </c>
      <c r="G3735" s="38">
        <v>0.77083333333333337</v>
      </c>
      <c r="H3735" s="220" t="s">
        <v>2499</v>
      </c>
      <c r="I3735" s="52">
        <v>30</v>
      </c>
      <c r="J3735" s="28" t="s">
        <v>2500</v>
      </c>
      <c r="K3735" s="28"/>
      <c r="L3735" s="219" t="s">
        <v>128</v>
      </c>
      <c r="M3735" s="28" t="s">
        <v>2501</v>
      </c>
      <c r="N3735" s="36" t="s">
        <v>103</v>
      </c>
      <c r="O3735" s="36" t="s">
        <v>66</v>
      </c>
      <c r="P3735" s="28" t="s">
        <v>2501</v>
      </c>
      <c r="Q3735" s="468" t="s">
        <v>6794</v>
      </c>
      <c r="R3735" s="52">
        <v>28.6</v>
      </c>
      <c r="S3735" s="52"/>
      <c r="T3735" s="52">
        <v>28.6</v>
      </c>
      <c r="U3735" s="464" t="s">
        <v>82</v>
      </c>
      <c r="V3735" s="231">
        <v>28491</v>
      </c>
      <c r="W3735" s="45" t="s">
        <v>402</v>
      </c>
      <c r="X3735" s="45" t="s">
        <v>3528</v>
      </c>
      <c r="Y3735" s="45" t="s">
        <v>6720</v>
      </c>
      <c r="Z3735" s="466">
        <v>1</v>
      </c>
      <c r="AA3735" s="45" t="s">
        <v>6721</v>
      </c>
      <c r="AB3735" s="45">
        <v>3</v>
      </c>
      <c r="AC3735" s="231">
        <v>41632</v>
      </c>
      <c r="AD3735" s="45" t="s">
        <v>49</v>
      </c>
      <c r="AE3735" s="140"/>
      <c r="AF3735" s="140"/>
      <c r="AG3735" s="140" t="s">
        <v>2502</v>
      </c>
    </row>
    <row r="3736" spans="1:60" s="75" customFormat="1" ht="31.5" hidden="1" customHeight="1" x14ac:dyDescent="0.2">
      <c r="A3736" s="36" t="s">
        <v>2104</v>
      </c>
      <c r="B3736" s="28" t="s">
        <v>2</v>
      </c>
      <c r="C3736" s="28" t="s">
        <v>36</v>
      </c>
      <c r="D3736" s="37">
        <v>41737</v>
      </c>
      <c r="E3736" s="38">
        <v>0.3298611111111111</v>
      </c>
      <c r="F3736" s="37">
        <v>41737</v>
      </c>
      <c r="G3736" s="38">
        <v>0.3298611111111111</v>
      </c>
      <c r="H3736" s="30"/>
      <c r="I3736" s="52">
        <v>7</v>
      </c>
      <c r="J3736" s="36" t="s">
        <v>1652</v>
      </c>
      <c r="K3736" s="28" t="s">
        <v>132</v>
      </c>
      <c r="L3736" s="219" t="s">
        <v>128</v>
      </c>
      <c r="M3736" s="28" t="s">
        <v>2503</v>
      </c>
      <c r="N3736" s="36" t="s">
        <v>103</v>
      </c>
      <c r="O3736" s="36" t="s">
        <v>66</v>
      </c>
      <c r="P3736" s="28" t="s">
        <v>2503</v>
      </c>
      <c r="Q3736" s="468" t="s">
        <v>6795</v>
      </c>
      <c r="R3736" s="36">
        <v>3</v>
      </c>
      <c r="S3736" s="36"/>
      <c r="T3736" s="36">
        <v>3</v>
      </c>
      <c r="U3736" s="464" t="s">
        <v>82</v>
      </c>
      <c r="V3736" s="45">
        <v>1981</v>
      </c>
      <c r="W3736" s="427" t="s">
        <v>75</v>
      </c>
      <c r="X3736" s="45" t="s">
        <v>3528</v>
      </c>
      <c r="Y3736" s="45" t="s">
        <v>6722</v>
      </c>
      <c r="Z3736" s="466">
        <v>1</v>
      </c>
      <c r="AA3736" s="45" t="s">
        <v>6723</v>
      </c>
      <c r="AB3736" s="45" t="s">
        <v>6724</v>
      </c>
      <c r="AC3736" s="231">
        <v>41364</v>
      </c>
      <c r="AD3736" s="45" t="s">
        <v>49</v>
      </c>
      <c r="AE3736" s="140"/>
      <c r="AF3736" s="140"/>
      <c r="AG3736" s="450"/>
      <c r="AH3736" s="22"/>
      <c r="AI3736" s="22"/>
      <c r="AJ3736" s="22"/>
    </row>
    <row r="3737" spans="1:60" s="75" customFormat="1" ht="31.5" hidden="1" customHeight="1" x14ac:dyDescent="0.2">
      <c r="A3737" s="36" t="s">
        <v>2104</v>
      </c>
      <c r="B3737" s="28" t="s">
        <v>2</v>
      </c>
      <c r="C3737" s="28" t="s">
        <v>36</v>
      </c>
      <c r="D3737" s="37">
        <v>41737</v>
      </c>
      <c r="E3737" s="38">
        <v>0.5625</v>
      </c>
      <c r="F3737" s="37">
        <v>41737</v>
      </c>
      <c r="G3737" s="38">
        <v>0.56944444444444442</v>
      </c>
      <c r="H3737" s="220" t="s">
        <v>2504</v>
      </c>
      <c r="I3737" s="36">
        <v>20</v>
      </c>
      <c r="J3737" s="36" t="s">
        <v>1652</v>
      </c>
      <c r="K3737" s="28" t="s">
        <v>133</v>
      </c>
      <c r="L3737" s="219" t="s">
        <v>128</v>
      </c>
      <c r="M3737" s="28" t="s">
        <v>2505</v>
      </c>
      <c r="N3737" s="36" t="s">
        <v>103</v>
      </c>
      <c r="O3737" s="36" t="s">
        <v>66</v>
      </c>
      <c r="P3737" s="28" t="s">
        <v>2505</v>
      </c>
      <c r="Q3737" s="468" t="s">
        <v>6796</v>
      </c>
      <c r="R3737" s="36">
        <v>4.8</v>
      </c>
      <c r="S3737" s="36"/>
      <c r="T3737" s="36">
        <v>4.8</v>
      </c>
      <c r="U3737" s="464" t="s">
        <v>82</v>
      </c>
      <c r="V3737" s="140">
        <v>1983</v>
      </c>
      <c r="W3737" s="140" t="s">
        <v>6725</v>
      </c>
      <c r="X3737" s="45" t="s">
        <v>3528</v>
      </c>
      <c r="Y3737" s="465">
        <v>41131</v>
      </c>
      <c r="Z3737" s="466">
        <v>1</v>
      </c>
      <c r="AA3737" s="140" t="s">
        <v>6726</v>
      </c>
      <c r="AB3737" s="140">
        <v>1</v>
      </c>
      <c r="AC3737" s="140" t="s">
        <v>6727</v>
      </c>
      <c r="AD3737" s="45" t="s">
        <v>49</v>
      </c>
      <c r="AE3737" s="140"/>
      <c r="AF3737" s="140"/>
      <c r="AG3737" s="450"/>
      <c r="AH3737" s="22"/>
      <c r="AI3737" s="22"/>
      <c r="AJ3737" s="22"/>
    </row>
    <row r="3738" spans="1:60" ht="31.5" hidden="1" customHeight="1" x14ac:dyDescent="0.2">
      <c r="A3738" s="36" t="s">
        <v>2104</v>
      </c>
      <c r="B3738" s="237" t="s">
        <v>2</v>
      </c>
      <c r="C3738" s="237" t="s">
        <v>36</v>
      </c>
      <c r="D3738" s="37">
        <v>41737</v>
      </c>
      <c r="E3738" s="38">
        <v>0.59027777777777779</v>
      </c>
      <c r="F3738" s="37">
        <v>41737</v>
      </c>
      <c r="G3738" s="38">
        <v>0.59027777777777779</v>
      </c>
      <c r="H3738" s="30"/>
      <c r="I3738" s="36">
        <v>10</v>
      </c>
      <c r="J3738" s="216" t="s">
        <v>1652</v>
      </c>
      <c r="K3738" s="357" t="s">
        <v>132</v>
      </c>
      <c r="L3738" s="219" t="s">
        <v>128</v>
      </c>
      <c r="M3738" s="357" t="s">
        <v>2506</v>
      </c>
      <c r="N3738" s="36" t="s">
        <v>103</v>
      </c>
      <c r="O3738" s="36" t="s">
        <v>66</v>
      </c>
      <c r="P3738" s="357" t="s">
        <v>2506</v>
      </c>
      <c r="Q3738" s="468" t="s">
        <v>6797</v>
      </c>
      <c r="R3738" s="36">
        <v>1.9</v>
      </c>
      <c r="S3738" s="36"/>
      <c r="T3738" s="36">
        <v>1.9</v>
      </c>
      <c r="U3738" s="965" t="s">
        <v>82</v>
      </c>
      <c r="V3738" s="491">
        <v>1988</v>
      </c>
      <c r="W3738" s="491" t="s">
        <v>6728</v>
      </c>
      <c r="X3738" s="430" t="s">
        <v>3528</v>
      </c>
      <c r="Y3738" s="832">
        <v>41066</v>
      </c>
      <c r="Z3738" s="495">
        <v>1</v>
      </c>
      <c r="AA3738" s="491" t="s">
        <v>6729</v>
      </c>
      <c r="AB3738" s="491">
        <v>0</v>
      </c>
      <c r="AC3738" s="1903">
        <v>41752</v>
      </c>
      <c r="AD3738" s="45" t="s">
        <v>49</v>
      </c>
      <c r="AE3738" s="1003"/>
      <c r="AF3738" s="497"/>
      <c r="AG3738" s="1106"/>
    </row>
    <row r="3739" spans="1:60" ht="94.5" hidden="1" customHeight="1" x14ac:dyDescent="0.2">
      <c r="A3739" s="36" t="s">
        <v>2104</v>
      </c>
      <c r="B3739" s="237" t="s">
        <v>2</v>
      </c>
      <c r="C3739" s="28" t="s">
        <v>36</v>
      </c>
      <c r="D3739" s="37">
        <v>41737</v>
      </c>
      <c r="E3739" s="38">
        <v>0.34027777777777773</v>
      </c>
      <c r="F3739" s="37">
        <v>41737</v>
      </c>
      <c r="G3739" s="38">
        <v>0.38194444444444442</v>
      </c>
      <c r="H3739" s="38">
        <v>4.1666666666666664E-2</v>
      </c>
      <c r="I3739" s="36">
        <v>14</v>
      </c>
      <c r="J3739" s="216" t="s">
        <v>1652</v>
      </c>
      <c r="K3739" s="28" t="s">
        <v>133</v>
      </c>
      <c r="L3739" s="219" t="s">
        <v>128</v>
      </c>
      <c r="M3739" s="28" t="s">
        <v>2507</v>
      </c>
      <c r="N3739" s="36" t="s">
        <v>103</v>
      </c>
      <c r="O3739" s="36" t="s">
        <v>66</v>
      </c>
      <c r="P3739" s="28" t="s">
        <v>2507</v>
      </c>
      <c r="Q3739" s="468" t="s">
        <v>6798</v>
      </c>
      <c r="R3739" s="36">
        <v>6.4</v>
      </c>
      <c r="S3739" s="36"/>
      <c r="T3739" s="36">
        <v>6.4</v>
      </c>
      <c r="U3739" s="464" t="s">
        <v>82</v>
      </c>
      <c r="V3739" s="661">
        <v>1992</v>
      </c>
      <c r="W3739" s="661" t="s">
        <v>6730</v>
      </c>
      <c r="X3739" s="132" t="s">
        <v>3528</v>
      </c>
      <c r="Y3739" s="984">
        <v>41524</v>
      </c>
      <c r="Z3739" s="995">
        <v>1</v>
      </c>
      <c r="AA3739" s="1876" t="s">
        <v>6702</v>
      </c>
      <c r="AB3739" s="661">
        <v>5</v>
      </c>
      <c r="AC3739" s="1890">
        <v>41737</v>
      </c>
      <c r="AD3739" s="45" t="s">
        <v>49</v>
      </c>
      <c r="AE3739" s="1446"/>
      <c r="AF3739" s="625"/>
      <c r="AG3739" s="140"/>
    </row>
    <row r="3740" spans="1:60" ht="31.5" hidden="1" customHeight="1" x14ac:dyDescent="0.2">
      <c r="A3740" s="36" t="s">
        <v>2104</v>
      </c>
      <c r="B3740" s="237" t="s">
        <v>2</v>
      </c>
      <c r="C3740" s="28" t="s">
        <v>36</v>
      </c>
      <c r="D3740" s="37">
        <v>41737</v>
      </c>
      <c r="E3740" s="38">
        <v>0.3611111111111111</v>
      </c>
      <c r="F3740" s="37">
        <v>41737</v>
      </c>
      <c r="G3740" s="38">
        <v>0.41388888888888892</v>
      </c>
      <c r="H3740" s="38">
        <v>4.4444444444444446E-2</v>
      </c>
      <c r="I3740" s="52">
        <v>11</v>
      </c>
      <c r="J3740" s="216" t="s">
        <v>1652</v>
      </c>
      <c r="K3740" s="28" t="s">
        <v>133</v>
      </c>
      <c r="L3740" s="219" t="s">
        <v>128</v>
      </c>
      <c r="M3740" s="28" t="s">
        <v>2508</v>
      </c>
      <c r="N3740" s="36" t="s">
        <v>103</v>
      </c>
      <c r="O3740" s="36" t="s">
        <v>66</v>
      </c>
      <c r="P3740" s="28" t="s">
        <v>2508</v>
      </c>
      <c r="Q3740" s="468" t="s">
        <v>6799</v>
      </c>
      <c r="R3740" s="52">
        <v>3.2</v>
      </c>
      <c r="S3740" s="36"/>
      <c r="T3740" s="52">
        <v>3.2</v>
      </c>
      <c r="U3740" s="464" t="s">
        <v>82</v>
      </c>
      <c r="V3740" s="661">
        <v>1987</v>
      </c>
      <c r="W3740" s="661" t="s">
        <v>6684</v>
      </c>
      <c r="X3740" s="132" t="s">
        <v>3528</v>
      </c>
      <c r="Y3740" s="984">
        <v>41654</v>
      </c>
      <c r="Z3740" s="995">
        <v>1</v>
      </c>
      <c r="AA3740" s="1876" t="s">
        <v>6731</v>
      </c>
      <c r="AB3740" s="661">
        <v>0</v>
      </c>
      <c r="AC3740" s="1890">
        <v>41737</v>
      </c>
      <c r="AD3740" s="45" t="s">
        <v>49</v>
      </c>
      <c r="AE3740" s="1446"/>
      <c r="AF3740" s="625"/>
      <c r="AG3740" s="1469"/>
    </row>
    <row r="3741" spans="1:60" ht="94.5" hidden="1" customHeight="1" x14ac:dyDescent="0.2">
      <c r="A3741" s="36" t="s">
        <v>2104</v>
      </c>
      <c r="B3741" s="237" t="s">
        <v>2</v>
      </c>
      <c r="C3741" s="28" t="s">
        <v>36</v>
      </c>
      <c r="D3741" s="37">
        <v>41737</v>
      </c>
      <c r="E3741" s="38">
        <v>0.35069444444444442</v>
      </c>
      <c r="F3741" s="37">
        <v>41737</v>
      </c>
      <c r="G3741" s="38">
        <v>0.38124999999999998</v>
      </c>
      <c r="H3741" s="38">
        <v>2.0833333333333332E-2</v>
      </c>
      <c r="I3741" s="36">
        <v>15</v>
      </c>
      <c r="J3741" s="216" t="s">
        <v>1652</v>
      </c>
      <c r="K3741" s="357" t="s">
        <v>133</v>
      </c>
      <c r="L3741" s="219" t="s">
        <v>128</v>
      </c>
      <c r="M3741" s="28" t="s">
        <v>2509</v>
      </c>
      <c r="N3741" s="36" t="s">
        <v>103</v>
      </c>
      <c r="O3741" s="36" t="s">
        <v>66</v>
      </c>
      <c r="P3741" s="28" t="s">
        <v>2509</v>
      </c>
      <c r="Q3741" s="468" t="s">
        <v>6800</v>
      </c>
      <c r="R3741" s="36">
        <v>3.8</v>
      </c>
      <c r="S3741" s="36"/>
      <c r="T3741" s="36">
        <v>3.8</v>
      </c>
      <c r="U3741" s="1780" t="s">
        <v>82</v>
      </c>
      <c r="V3741" s="661">
        <v>1988</v>
      </c>
      <c r="W3741" s="661" t="s">
        <v>6732</v>
      </c>
      <c r="X3741" s="132" t="s">
        <v>3528</v>
      </c>
      <c r="Y3741" s="984">
        <v>41526</v>
      </c>
      <c r="Z3741" s="995">
        <v>1</v>
      </c>
      <c r="AA3741" s="1876" t="s">
        <v>6733</v>
      </c>
      <c r="AB3741" s="661">
        <v>1</v>
      </c>
      <c r="AC3741" s="1890">
        <v>41737</v>
      </c>
      <c r="AD3741" s="45" t="s">
        <v>49</v>
      </c>
      <c r="AE3741" s="364"/>
      <c r="AF3741" s="362"/>
      <c r="AG3741" s="351"/>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row>
    <row r="3742" spans="1:60" s="274" customFormat="1" ht="31.5" hidden="1" customHeight="1" x14ac:dyDescent="0.2">
      <c r="A3742" s="36" t="s">
        <v>2104</v>
      </c>
      <c r="B3742" s="28" t="s">
        <v>2</v>
      </c>
      <c r="C3742" s="28" t="s">
        <v>36</v>
      </c>
      <c r="D3742" s="37">
        <v>41738</v>
      </c>
      <c r="E3742" s="30"/>
      <c r="F3742" s="37"/>
      <c r="G3742" s="30"/>
      <c r="H3742" s="30"/>
      <c r="I3742" s="28"/>
      <c r="J3742" s="28"/>
      <c r="K3742" s="28"/>
      <c r="L3742" s="28"/>
      <c r="M3742" s="28"/>
      <c r="N3742" s="28"/>
      <c r="O3742" s="28"/>
      <c r="P3742" s="28"/>
      <c r="Q3742" s="28"/>
      <c r="R3742" s="28"/>
      <c r="S3742" s="28"/>
      <c r="T3742" s="28"/>
      <c r="U3742" s="28"/>
      <c r="V3742" s="28"/>
      <c r="W3742" s="28"/>
      <c r="X3742" s="28"/>
      <c r="Y3742" s="28"/>
      <c r="Z3742" s="28"/>
      <c r="AA3742" s="28"/>
      <c r="AB3742" s="28"/>
      <c r="AC3742" s="28"/>
      <c r="AD3742" s="28"/>
      <c r="AE3742" s="28"/>
      <c r="AF3742" s="28"/>
      <c r="AG3742" s="28" t="s">
        <v>200</v>
      </c>
      <c r="AH3742" s="22"/>
      <c r="AI3742" s="22"/>
      <c r="AJ3742" s="22"/>
    </row>
    <row r="3743" spans="1:60" ht="78.75" hidden="1" customHeight="1" x14ac:dyDescent="0.2">
      <c r="A3743" s="36" t="s">
        <v>2104</v>
      </c>
      <c r="B3743" s="28" t="s">
        <v>2</v>
      </c>
      <c r="C3743" s="28" t="s">
        <v>36</v>
      </c>
      <c r="D3743" s="37">
        <v>41739</v>
      </c>
      <c r="E3743" s="30"/>
      <c r="F3743" s="37"/>
      <c r="G3743" s="30"/>
      <c r="H3743" s="30"/>
      <c r="I3743" s="28"/>
      <c r="J3743" s="28"/>
      <c r="K3743" s="28"/>
      <c r="L3743" s="28"/>
      <c r="M3743" s="28"/>
      <c r="N3743" s="28"/>
      <c r="O3743" s="28"/>
      <c r="P3743" s="28"/>
      <c r="Q3743" s="28"/>
      <c r="R3743" s="28"/>
      <c r="S3743" s="28"/>
      <c r="T3743" s="28"/>
      <c r="U3743" s="28"/>
      <c r="V3743" s="28"/>
      <c r="W3743" s="28"/>
      <c r="X3743" s="28"/>
      <c r="Y3743" s="28"/>
      <c r="Z3743" s="28"/>
      <c r="AA3743" s="28"/>
      <c r="AB3743" s="28"/>
      <c r="AC3743" s="28"/>
      <c r="AD3743" s="28"/>
      <c r="AE3743" s="28"/>
      <c r="AF3743" s="28"/>
      <c r="AG3743" s="28" t="s">
        <v>200</v>
      </c>
    </row>
    <row r="3744" spans="1:60" ht="31.5" hidden="1" customHeight="1" x14ac:dyDescent="0.2">
      <c r="A3744" s="36" t="s">
        <v>2104</v>
      </c>
      <c r="B3744" s="28" t="s">
        <v>2</v>
      </c>
      <c r="C3744" s="28" t="s">
        <v>36</v>
      </c>
      <c r="D3744" s="37">
        <v>41740</v>
      </c>
      <c r="E3744" s="38">
        <v>0.63888888888888895</v>
      </c>
      <c r="F3744" s="37">
        <v>41740</v>
      </c>
      <c r="G3744" s="38">
        <v>0.63888888888888895</v>
      </c>
      <c r="H3744" s="38"/>
      <c r="I3744" s="36">
        <v>21</v>
      </c>
      <c r="J3744" s="28" t="s">
        <v>2763</v>
      </c>
      <c r="K3744" s="28"/>
      <c r="L3744" s="219" t="s">
        <v>125</v>
      </c>
      <c r="M3744" s="28" t="s">
        <v>2764</v>
      </c>
      <c r="N3744" s="36">
        <v>35</v>
      </c>
      <c r="O3744" s="28" t="s">
        <v>66</v>
      </c>
      <c r="P3744" s="28"/>
      <c r="Q3744" s="28" t="s">
        <v>2765</v>
      </c>
      <c r="R3744" s="36">
        <v>3.1</v>
      </c>
      <c r="S3744" s="36"/>
      <c r="T3744" s="36">
        <v>3.1</v>
      </c>
      <c r="U3744" s="28"/>
      <c r="V3744" s="28"/>
      <c r="W3744" s="28"/>
      <c r="X3744" s="28"/>
      <c r="Y3744" s="28"/>
      <c r="Z3744" s="28"/>
      <c r="AA3744" s="28"/>
      <c r="AB3744" s="28"/>
      <c r="AC3744" s="28"/>
      <c r="AD3744" s="219" t="s">
        <v>55</v>
      </c>
      <c r="AE3744" s="28"/>
      <c r="AF3744" s="28"/>
      <c r="AG3744" s="28"/>
    </row>
    <row r="3745" spans="1:36" ht="31.5" hidden="1" customHeight="1" x14ac:dyDescent="0.2">
      <c r="A3745" s="28" t="s">
        <v>2104</v>
      </c>
      <c r="B3745" s="45" t="s">
        <v>2</v>
      </c>
      <c r="C3745" s="36" t="s">
        <v>2571</v>
      </c>
      <c r="D3745" s="37">
        <v>41741</v>
      </c>
      <c r="E3745" s="38">
        <v>0.77777777777777779</v>
      </c>
      <c r="F3745" s="37">
        <v>41741</v>
      </c>
      <c r="G3745" s="38">
        <v>0.83333333333333337</v>
      </c>
      <c r="H3745" s="38">
        <f>G3745-E3745</f>
        <v>5.555555555555558E-2</v>
      </c>
      <c r="I3745" s="36">
        <v>4</v>
      </c>
      <c r="J3745" s="28"/>
      <c r="K3745" s="28"/>
      <c r="L3745" s="36" t="s">
        <v>128</v>
      </c>
      <c r="M3745" s="36" t="s">
        <v>2798</v>
      </c>
      <c r="N3745" s="28" t="s">
        <v>103</v>
      </c>
      <c r="O3745" s="28" t="s">
        <v>66</v>
      </c>
      <c r="P3745" s="36" t="s">
        <v>2798</v>
      </c>
      <c r="Q3745" s="36" t="s">
        <v>7295</v>
      </c>
      <c r="R3745" s="36">
        <v>1.9</v>
      </c>
      <c r="S3745" s="41"/>
      <c r="T3745" s="41">
        <v>1.9</v>
      </c>
      <c r="U3745" s="28" t="s">
        <v>84</v>
      </c>
      <c r="V3745" s="28" t="s">
        <v>7296</v>
      </c>
      <c r="W3745" s="28" t="s">
        <v>7297</v>
      </c>
      <c r="X3745" s="28"/>
      <c r="Y3745" s="28" t="s">
        <v>7298</v>
      </c>
      <c r="Z3745" s="28"/>
      <c r="AA3745" s="28" t="s">
        <v>6512</v>
      </c>
      <c r="AB3745" s="28" t="s">
        <v>7299</v>
      </c>
      <c r="AC3745" s="28" t="s">
        <v>7300</v>
      </c>
      <c r="AD3745" s="28" t="s">
        <v>60</v>
      </c>
      <c r="AE3745" s="28"/>
      <c r="AF3745" s="28"/>
      <c r="AG3745" s="28" t="s">
        <v>128</v>
      </c>
      <c r="AH3745" s="3"/>
      <c r="AI3745" s="3"/>
      <c r="AJ3745" s="3"/>
    </row>
    <row r="3746" spans="1:36" ht="31.5" hidden="1" customHeight="1" x14ac:dyDescent="0.2">
      <c r="A3746" s="36" t="s">
        <v>2104</v>
      </c>
      <c r="B3746" s="28" t="s">
        <v>2</v>
      </c>
      <c r="C3746" s="28" t="s">
        <v>36</v>
      </c>
      <c r="D3746" s="37">
        <v>41741</v>
      </c>
      <c r="E3746" s="30"/>
      <c r="F3746" s="37"/>
      <c r="G3746" s="30"/>
      <c r="H3746" s="30"/>
      <c r="I3746" s="28"/>
      <c r="J3746" s="28"/>
      <c r="K3746" s="28"/>
      <c r="L3746" s="28"/>
      <c r="M3746" s="28"/>
      <c r="N3746" s="28"/>
      <c r="O3746" s="28"/>
      <c r="P3746" s="28"/>
      <c r="Q3746" s="28"/>
      <c r="R3746" s="28"/>
      <c r="S3746" s="28"/>
      <c r="T3746" s="28"/>
      <c r="U3746" s="28"/>
      <c r="V3746" s="28"/>
      <c r="W3746" s="28"/>
      <c r="X3746" s="28"/>
      <c r="Y3746" s="28"/>
      <c r="Z3746" s="28"/>
      <c r="AA3746" s="28"/>
      <c r="AB3746" s="28"/>
      <c r="AC3746" s="28"/>
      <c r="AD3746" s="28"/>
      <c r="AE3746" s="28"/>
      <c r="AF3746" s="28"/>
      <c r="AG3746" s="28" t="s">
        <v>200</v>
      </c>
    </row>
    <row r="3747" spans="1:36" ht="31.5" hidden="1" customHeight="1" x14ac:dyDescent="0.2">
      <c r="A3747" s="36" t="s">
        <v>2104</v>
      </c>
      <c r="B3747" s="28" t="s">
        <v>2</v>
      </c>
      <c r="C3747" s="28" t="s">
        <v>36</v>
      </c>
      <c r="D3747" s="37">
        <v>41742</v>
      </c>
      <c r="E3747" s="30"/>
      <c r="F3747" s="37"/>
      <c r="G3747" s="30"/>
      <c r="H3747" s="30"/>
      <c r="I3747" s="28"/>
      <c r="J3747" s="28"/>
      <c r="K3747" s="28"/>
      <c r="L3747" s="28"/>
      <c r="M3747" s="28"/>
      <c r="N3747" s="28"/>
      <c r="O3747" s="28"/>
      <c r="P3747" s="28"/>
      <c r="Q3747" s="28"/>
      <c r="R3747" s="1"/>
      <c r="S3747" s="1"/>
      <c r="T3747" s="1"/>
      <c r="U3747" s="28"/>
      <c r="V3747" s="28"/>
      <c r="W3747" s="28"/>
      <c r="X3747" s="28"/>
      <c r="Y3747" s="31"/>
      <c r="Z3747" s="28"/>
      <c r="AA3747" s="28"/>
      <c r="AB3747" s="28"/>
      <c r="AC3747" s="31"/>
      <c r="AD3747" s="28"/>
      <c r="AE3747" s="28"/>
      <c r="AF3747" s="28"/>
      <c r="AG3747" s="28" t="s">
        <v>200</v>
      </c>
    </row>
    <row r="3748" spans="1:36" ht="47.25" hidden="1" customHeight="1" x14ac:dyDescent="0.2">
      <c r="A3748" s="36" t="s">
        <v>2104</v>
      </c>
      <c r="B3748" s="28" t="s">
        <v>2</v>
      </c>
      <c r="C3748" s="28" t="s">
        <v>36</v>
      </c>
      <c r="D3748" s="37">
        <v>41743</v>
      </c>
      <c r="E3748" s="30"/>
      <c r="F3748" s="37"/>
      <c r="G3748" s="30"/>
      <c r="H3748" s="30"/>
      <c r="I3748" s="28"/>
      <c r="J3748" s="28"/>
      <c r="K3748" s="28"/>
      <c r="L3748" s="28"/>
      <c r="M3748" s="28"/>
      <c r="N3748" s="28"/>
      <c r="O3748" s="28"/>
      <c r="P3748" s="28"/>
      <c r="Q3748" s="28"/>
      <c r="R3748" s="28"/>
      <c r="S3748" s="28"/>
      <c r="T3748" s="28"/>
      <c r="U3748" s="28"/>
      <c r="V3748" s="28"/>
      <c r="W3748" s="28"/>
      <c r="X3748" s="28"/>
      <c r="Y3748" s="28"/>
      <c r="Z3748" s="28"/>
      <c r="AA3748" s="28"/>
      <c r="AB3748" s="28"/>
      <c r="AC3748" s="28"/>
      <c r="AD3748" s="28"/>
      <c r="AE3748" s="28"/>
      <c r="AF3748" s="28"/>
      <c r="AG3748" s="28" t="s">
        <v>200</v>
      </c>
    </row>
    <row r="3749" spans="1:36" ht="31.5" hidden="1" customHeight="1" x14ac:dyDescent="0.2">
      <c r="A3749" s="36" t="s">
        <v>2104</v>
      </c>
      <c r="B3749" s="28" t="s">
        <v>2</v>
      </c>
      <c r="C3749" s="28" t="s">
        <v>36</v>
      </c>
      <c r="D3749" s="37">
        <v>41744</v>
      </c>
      <c r="E3749" s="30"/>
      <c r="F3749" s="37"/>
      <c r="G3749" s="30"/>
      <c r="H3749" s="30"/>
      <c r="I3749" s="28"/>
      <c r="J3749" s="28"/>
      <c r="K3749" s="28"/>
      <c r="L3749" s="28"/>
      <c r="M3749" s="28"/>
      <c r="N3749" s="28"/>
      <c r="O3749" s="28"/>
      <c r="P3749" s="28"/>
      <c r="Q3749" s="28"/>
      <c r="R3749" s="28"/>
      <c r="S3749" s="28"/>
      <c r="T3749" s="28"/>
      <c r="U3749" s="28"/>
      <c r="V3749" s="28"/>
      <c r="W3749" s="28"/>
      <c r="X3749" s="28"/>
      <c r="Y3749" s="28"/>
      <c r="Z3749" s="28"/>
      <c r="AA3749" s="28"/>
      <c r="AB3749" s="28"/>
      <c r="AC3749" s="28"/>
      <c r="AD3749" s="28"/>
      <c r="AE3749" s="28"/>
      <c r="AF3749" s="28"/>
      <c r="AG3749" s="28" t="s">
        <v>200</v>
      </c>
    </row>
    <row r="3750" spans="1:36" ht="47.25" hidden="1" customHeight="1" x14ac:dyDescent="0.2">
      <c r="A3750" s="36" t="s">
        <v>2104</v>
      </c>
      <c r="B3750" s="28" t="s">
        <v>2</v>
      </c>
      <c r="C3750" s="28" t="s">
        <v>36</v>
      </c>
      <c r="D3750" s="37">
        <v>41745</v>
      </c>
      <c r="E3750" s="30"/>
      <c r="F3750" s="37"/>
      <c r="G3750" s="30"/>
      <c r="H3750" s="30"/>
      <c r="I3750" s="28"/>
      <c r="J3750" s="28"/>
      <c r="K3750" s="28"/>
      <c r="L3750" s="28"/>
      <c r="M3750" s="28"/>
      <c r="N3750" s="28"/>
      <c r="O3750" s="28"/>
      <c r="P3750" s="28"/>
      <c r="Q3750" s="28"/>
      <c r="R3750" s="28"/>
      <c r="S3750" s="28"/>
      <c r="T3750" s="28"/>
      <c r="U3750" s="28"/>
      <c r="V3750" s="28"/>
      <c r="W3750" s="28"/>
      <c r="X3750" s="28"/>
      <c r="Y3750" s="28"/>
      <c r="Z3750" s="28"/>
      <c r="AA3750" s="28"/>
      <c r="AB3750" s="28"/>
      <c r="AC3750" s="28"/>
      <c r="AD3750" s="28"/>
      <c r="AE3750" s="28"/>
      <c r="AF3750" s="28"/>
      <c r="AG3750" s="28" t="s">
        <v>200</v>
      </c>
    </row>
    <row r="3751" spans="1:36" s="24" customFormat="1" ht="47.25" hidden="1" customHeight="1" x14ac:dyDescent="0.2">
      <c r="A3751" s="36" t="s">
        <v>2104</v>
      </c>
      <c r="B3751" s="28" t="s">
        <v>2</v>
      </c>
      <c r="C3751" s="28" t="s">
        <v>36</v>
      </c>
      <c r="D3751" s="37">
        <v>41746</v>
      </c>
      <c r="E3751" s="30"/>
      <c r="F3751" s="37"/>
      <c r="G3751" s="30"/>
      <c r="H3751" s="30"/>
      <c r="I3751" s="28"/>
      <c r="J3751" s="28"/>
      <c r="K3751" s="28"/>
      <c r="L3751" s="28"/>
      <c r="M3751" s="28"/>
      <c r="N3751" s="28"/>
      <c r="O3751" s="28"/>
      <c r="P3751" s="28"/>
      <c r="Q3751" s="351"/>
      <c r="R3751" s="28"/>
      <c r="S3751" s="28"/>
      <c r="T3751" s="28"/>
      <c r="U3751" s="28"/>
      <c r="V3751" s="28"/>
      <c r="W3751" s="28"/>
      <c r="X3751" s="28"/>
      <c r="Y3751" s="28"/>
      <c r="Z3751" s="28"/>
      <c r="AA3751" s="28"/>
      <c r="AB3751" s="28"/>
      <c r="AC3751" s="28"/>
      <c r="AD3751" s="28"/>
      <c r="AE3751" s="28"/>
      <c r="AF3751" s="28"/>
      <c r="AG3751" s="28" t="s">
        <v>200</v>
      </c>
      <c r="AH3751" s="22"/>
      <c r="AI3751" s="22"/>
      <c r="AJ3751" s="22"/>
    </row>
    <row r="3752" spans="1:36" s="24" customFormat="1" ht="47.25" hidden="1" customHeight="1" x14ac:dyDescent="0.2">
      <c r="A3752" s="36" t="s">
        <v>2104</v>
      </c>
      <c r="B3752" s="28" t="s">
        <v>2</v>
      </c>
      <c r="C3752" s="28" t="s">
        <v>36</v>
      </c>
      <c r="D3752" s="37">
        <v>41747</v>
      </c>
      <c r="E3752" s="30"/>
      <c r="F3752" s="37"/>
      <c r="G3752" s="30"/>
      <c r="H3752" s="30"/>
      <c r="I3752" s="1"/>
      <c r="J3752" s="28"/>
      <c r="K3752" s="28"/>
      <c r="L3752" s="28"/>
      <c r="M3752" s="28"/>
      <c r="N3752" s="28"/>
      <c r="O3752" s="28"/>
      <c r="P3752" s="28"/>
      <c r="Q3752" s="351"/>
      <c r="R3752" s="1"/>
      <c r="S3752" s="1"/>
      <c r="T3752" s="1"/>
      <c r="U3752" s="28"/>
      <c r="V3752" s="28"/>
      <c r="W3752" s="28"/>
      <c r="X3752" s="28"/>
      <c r="Y3752" s="28"/>
      <c r="Z3752" s="28" t="s">
        <v>200</v>
      </c>
      <c r="AA3752" s="28"/>
      <c r="AB3752" s="28"/>
      <c r="AC3752" s="28"/>
      <c r="AD3752" s="28"/>
      <c r="AE3752" s="28"/>
      <c r="AF3752" s="28"/>
      <c r="AG3752" s="28"/>
      <c r="AH3752" s="22"/>
      <c r="AI3752" s="22"/>
      <c r="AJ3752" s="22"/>
    </row>
    <row r="3753" spans="1:36" s="24" customFormat="1" ht="110.25" hidden="1" customHeight="1" x14ac:dyDescent="0.2">
      <c r="A3753" s="36" t="s">
        <v>2104</v>
      </c>
      <c r="B3753" s="28" t="s">
        <v>2</v>
      </c>
      <c r="C3753" s="28" t="s">
        <v>36</v>
      </c>
      <c r="D3753" s="37">
        <v>41748</v>
      </c>
      <c r="E3753" s="30">
        <v>0.20833333333333334</v>
      </c>
      <c r="F3753" s="37"/>
      <c r="G3753" s="30"/>
      <c r="H3753" s="30"/>
      <c r="I3753" s="28">
        <v>2</v>
      </c>
      <c r="J3753" s="28"/>
      <c r="K3753" s="28"/>
      <c r="L3753" s="219" t="s">
        <v>130</v>
      </c>
      <c r="M3753" s="28" t="s">
        <v>2916</v>
      </c>
      <c r="N3753" s="36" t="s">
        <v>103</v>
      </c>
      <c r="O3753" s="239" t="s">
        <v>64</v>
      </c>
      <c r="P3753" s="28" t="s">
        <v>2916</v>
      </c>
      <c r="Q3753" s="28" t="s">
        <v>2917</v>
      </c>
      <c r="R3753" s="28"/>
      <c r="S3753" s="28"/>
      <c r="T3753" s="28"/>
      <c r="U3753" s="28"/>
      <c r="V3753" s="28"/>
      <c r="W3753" s="28"/>
      <c r="X3753" s="28"/>
      <c r="Y3753" s="28"/>
      <c r="Z3753" s="28" t="s">
        <v>2918</v>
      </c>
      <c r="AA3753" s="28"/>
      <c r="AB3753" s="28"/>
      <c r="AC3753" s="28"/>
      <c r="AD3753" s="28"/>
      <c r="AE3753" s="28"/>
      <c r="AF3753" s="28"/>
      <c r="AG3753" s="28"/>
      <c r="AH3753" s="22"/>
      <c r="AI3753" s="22"/>
      <c r="AJ3753" s="22"/>
    </row>
    <row r="3754" spans="1:36" s="24" customFormat="1" ht="78.75" hidden="1" customHeight="1" x14ac:dyDescent="0.2">
      <c r="A3754" s="36" t="s">
        <v>2104</v>
      </c>
      <c r="B3754" s="36" t="s">
        <v>2</v>
      </c>
      <c r="C3754" s="36" t="s">
        <v>36</v>
      </c>
      <c r="D3754" s="37">
        <v>41749</v>
      </c>
      <c r="E3754" s="38"/>
      <c r="F3754" s="37"/>
      <c r="G3754" s="38"/>
      <c r="H3754" s="38"/>
      <c r="I3754" s="36"/>
      <c r="J3754" s="36"/>
      <c r="K3754" s="36"/>
      <c r="L3754" s="28"/>
      <c r="M3754" s="28"/>
      <c r="N3754" s="36"/>
      <c r="O3754" s="36"/>
      <c r="P3754" s="28"/>
      <c r="Q3754" s="351"/>
      <c r="R3754" s="28"/>
      <c r="S3754" s="28"/>
      <c r="T3754" s="28"/>
      <c r="U3754" s="28"/>
      <c r="V3754" s="28"/>
      <c r="W3754" s="28"/>
      <c r="X3754" s="28"/>
      <c r="Y3754" s="28"/>
      <c r="Z3754" s="28"/>
      <c r="AA3754" s="28"/>
      <c r="AB3754" s="28"/>
      <c r="AC3754" s="28"/>
      <c r="AD3754" s="28"/>
      <c r="AE3754" s="28"/>
      <c r="AF3754" s="28"/>
      <c r="AG3754" s="28" t="s">
        <v>200</v>
      </c>
      <c r="AH3754" s="22"/>
      <c r="AI3754" s="22"/>
      <c r="AJ3754" s="22"/>
    </row>
    <row r="3755" spans="1:36" s="24" customFormat="1" ht="63" hidden="1" customHeight="1" x14ac:dyDescent="0.2">
      <c r="A3755" s="28" t="s">
        <v>2104</v>
      </c>
      <c r="B3755" s="45" t="s">
        <v>2</v>
      </c>
      <c r="C3755" s="45" t="s">
        <v>2571</v>
      </c>
      <c r="D3755" s="37">
        <v>41750</v>
      </c>
      <c r="E3755" s="112">
        <v>0.25</v>
      </c>
      <c r="F3755" s="37">
        <v>41750.25</v>
      </c>
      <c r="G3755" s="112">
        <v>0.26597222222222222</v>
      </c>
      <c r="H3755" s="112">
        <f t="shared" ref="H3755:H3760" si="141">G3755-E3755</f>
        <v>1.5972222222222221E-2</v>
      </c>
      <c r="I3755" s="36">
        <v>45</v>
      </c>
      <c r="J3755" s="28"/>
      <c r="K3755" s="28"/>
      <c r="L3755" s="36" t="s">
        <v>128</v>
      </c>
      <c r="M3755" s="140" t="s">
        <v>2794</v>
      </c>
      <c r="N3755" s="45" t="s">
        <v>103</v>
      </c>
      <c r="O3755" s="36" t="s">
        <v>66</v>
      </c>
      <c r="P3755" s="588" t="s">
        <v>3265</v>
      </c>
      <c r="Q3755" s="36" t="s">
        <v>3266</v>
      </c>
      <c r="R3755" s="85">
        <v>15.7</v>
      </c>
      <c r="S3755" s="85"/>
      <c r="T3755" s="85">
        <f t="shared" ref="T3755:T3760" si="142">R3755+S3755</f>
        <v>15.7</v>
      </c>
      <c r="U3755" s="28"/>
      <c r="V3755" s="28"/>
      <c r="W3755" s="28"/>
      <c r="X3755" s="28"/>
      <c r="Y3755" s="28"/>
      <c r="Z3755" s="28"/>
      <c r="AA3755" s="28"/>
      <c r="AB3755" s="28"/>
      <c r="AC3755" s="28"/>
      <c r="AD3755" s="28" t="s">
        <v>49</v>
      </c>
      <c r="AE3755" s="28"/>
      <c r="AF3755" s="28"/>
      <c r="AG3755" s="28"/>
      <c r="AH3755" s="3"/>
      <c r="AI3755" s="3"/>
      <c r="AJ3755" s="3"/>
    </row>
    <row r="3756" spans="1:36" s="24" customFormat="1" ht="63" hidden="1" customHeight="1" x14ac:dyDescent="0.2">
      <c r="A3756" s="28" t="s">
        <v>2104</v>
      </c>
      <c r="B3756" s="45" t="s">
        <v>2</v>
      </c>
      <c r="C3756" s="45" t="s">
        <v>2571</v>
      </c>
      <c r="D3756" s="37">
        <v>41750</v>
      </c>
      <c r="E3756" s="112">
        <v>0.25</v>
      </c>
      <c r="F3756" s="37">
        <v>41750.25</v>
      </c>
      <c r="G3756" s="112">
        <v>0.26874999999999999</v>
      </c>
      <c r="H3756" s="112">
        <f t="shared" si="141"/>
        <v>1.8749999999999989E-2</v>
      </c>
      <c r="I3756" s="36">
        <v>22</v>
      </c>
      <c r="J3756" s="28"/>
      <c r="K3756" s="28"/>
      <c r="L3756" s="36" t="s">
        <v>128</v>
      </c>
      <c r="M3756" s="140" t="s">
        <v>2793</v>
      </c>
      <c r="N3756" s="45" t="s">
        <v>103</v>
      </c>
      <c r="O3756" s="36" t="s">
        <v>66</v>
      </c>
      <c r="P3756" s="588"/>
      <c r="Q3756" s="36" t="s">
        <v>3266</v>
      </c>
      <c r="R3756" s="85">
        <v>7.9</v>
      </c>
      <c r="S3756" s="85"/>
      <c r="T3756" s="85">
        <f t="shared" si="142"/>
        <v>7.9</v>
      </c>
      <c r="U3756" s="28"/>
      <c r="V3756" s="28"/>
      <c r="W3756" s="28"/>
      <c r="X3756" s="28"/>
      <c r="Y3756" s="28"/>
      <c r="Z3756" s="28"/>
      <c r="AA3756" s="28"/>
      <c r="AB3756" s="28"/>
      <c r="AC3756" s="28"/>
      <c r="AD3756" s="28" t="s">
        <v>49</v>
      </c>
      <c r="AE3756" s="28"/>
      <c r="AF3756" s="28"/>
      <c r="AG3756" s="28"/>
      <c r="AH3756" s="3"/>
      <c r="AI3756" s="3"/>
      <c r="AJ3756" s="3"/>
    </row>
    <row r="3757" spans="1:36" s="24" customFormat="1" ht="141.75" hidden="1" customHeight="1" x14ac:dyDescent="0.2">
      <c r="A3757" s="28" t="s">
        <v>2104</v>
      </c>
      <c r="B3757" s="45" t="s">
        <v>2</v>
      </c>
      <c r="C3757" s="45" t="s">
        <v>2571</v>
      </c>
      <c r="D3757" s="37">
        <v>41750</v>
      </c>
      <c r="E3757" s="112">
        <v>0.25277777777777777</v>
      </c>
      <c r="F3757" s="37">
        <v>41750.25277777778</v>
      </c>
      <c r="G3757" s="112">
        <v>0.2722222222222222</v>
      </c>
      <c r="H3757" s="112">
        <f t="shared" si="141"/>
        <v>1.9444444444444431E-2</v>
      </c>
      <c r="I3757" s="36">
        <v>40</v>
      </c>
      <c r="J3757" s="28"/>
      <c r="K3757" s="28"/>
      <c r="L3757" s="36" t="s">
        <v>128</v>
      </c>
      <c r="M3757" s="140" t="s">
        <v>2787</v>
      </c>
      <c r="N3757" s="45" t="s">
        <v>103</v>
      </c>
      <c r="O3757" s="36" t="s">
        <v>66</v>
      </c>
      <c r="P3757" s="588" t="s">
        <v>3267</v>
      </c>
      <c r="Q3757" s="265" t="s">
        <v>3266</v>
      </c>
      <c r="R3757" s="85">
        <v>10.5</v>
      </c>
      <c r="S3757" s="85"/>
      <c r="T3757" s="85">
        <f t="shared" si="142"/>
        <v>10.5</v>
      </c>
      <c r="U3757" s="28"/>
      <c r="V3757" s="28"/>
      <c r="W3757" s="28"/>
      <c r="X3757" s="28"/>
      <c r="Y3757" s="28"/>
      <c r="Z3757" s="28"/>
      <c r="AA3757" s="28"/>
      <c r="AB3757" s="28"/>
      <c r="AC3757" s="28"/>
      <c r="AD3757" s="28" t="s">
        <v>49</v>
      </c>
      <c r="AE3757" s="28"/>
      <c r="AF3757" s="28"/>
      <c r="AG3757" s="28"/>
      <c r="AH3757" s="3"/>
      <c r="AI3757" s="3"/>
      <c r="AJ3757" s="3"/>
    </row>
    <row r="3758" spans="1:36" s="24" customFormat="1" ht="110.25" hidden="1" customHeight="1" x14ac:dyDescent="0.2">
      <c r="A3758" s="28" t="s">
        <v>2104</v>
      </c>
      <c r="B3758" s="45" t="s">
        <v>2</v>
      </c>
      <c r="C3758" s="45" t="s">
        <v>2571</v>
      </c>
      <c r="D3758" s="37">
        <v>41750</v>
      </c>
      <c r="E3758" s="112">
        <v>0.28472222222222221</v>
      </c>
      <c r="F3758" s="37">
        <v>41750.284722222219</v>
      </c>
      <c r="G3758" s="38">
        <v>41750.305555555555</v>
      </c>
      <c r="H3758" s="112">
        <f t="shared" si="141"/>
        <v>41750.020833333336</v>
      </c>
      <c r="I3758" s="36">
        <v>2</v>
      </c>
      <c r="J3758" s="28"/>
      <c r="K3758" s="28"/>
      <c r="L3758" s="36" t="s">
        <v>128</v>
      </c>
      <c r="M3758" s="140" t="s">
        <v>3268</v>
      </c>
      <c r="N3758" s="36" t="s">
        <v>103</v>
      </c>
      <c r="O3758" s="36" t="s">
        <v>66</v>
      </c>
      <c r="P3758" s="588" t="s">
        <v>3269</v>
      </c>
      <c r="Q3758" s="36" t="s">
        <v>3266</v>
      </c>
      <c r="R3758" s="85">
        <v>0.1</v>
      </c>
      <c r="S3758" s="85"/>
      <c r="T3758" s="85">
        <f t="shared" si="142"/>
        <v>0.1</v>
      </c>
      <c r="U3758" s="212"/>
      <c r="V3758" s="212"/>
      <c r="W3758" s="212"/>
      <c r="X3758" s="28"/>
      <c r="Y3758" s="28"/>
      <c r="Z3758" s="28"/>
      <c r="AA3758" s="212"/>
      <c r="AB3758" s="212"/>
      <c r="AC3758" s="28"/>
      <c r="AD3758" s="212" t="s">
        <v>49</v>
      </c>
      <c r="AE3758" s="28"/>
      <c r="AF3758" s="28"/>
      <c r="AG3758" s="28"/>
      <c r="AH3758" s="3"/>
      <c r="AI3758" s="3"/>
      <c r="AJ3758" s="3"/>
    </row>
    <row r="3759" spans="1:36" s="24" customFormat="1" ht="63" hidden="1" customHeight="1" x14ac:dyDescent="0.2">
      <c r="A3759" s="28" t="s">
        <v>2104</v>
      </c>
      <c r="B3759" s="45" t="s">
        <v>2</v>
      </c>
      <c r="C3759" s="45" t="s">
        <v>2571</v>
      </c>
      <c r="D3759" s="37">
        <v>41750</v>
      </c>
      <c r="E3759" s="112">
        <v>0.28472222222222221</v>
      </c>
      <c r="F3759" s="37">
        <v>41750.284722222219</v>
      </c>
      <c r="G3759" s="38">
        <v>41750.340277777781</v>
      </c>
      <c r="H3759" s="112">
        <f t="shared" si="141"/>
        <v>41750.055555555562</v>
      </c>
      <c r="I3759" s="36">
        <v>11</v>
      </c>
      <c r="J3759" s="28"/>
      <c r="K3759" s="28"/>
      <c r="L3759" s="36" t="s">
        <v>128</v>
      </c>
      <c r="M3759" s="140" t="s">
        <v>3270</v>
      </c>
      <c r="N3759" s="36" t="s">
        <v>103</v>
      </c>
      <c r="O3759" s="36" t="s">
        <v>66</v>
      </c>
      <c r="P3759" s="588" t="s">
        <v>3271</v>
      </c>
      <c r="Q3759" s="36" t="s">
        <v>3266</v>
      </c>
      <c r="R3759" s="85">
        <v>7.7</v>
      </c>
      <c r="S3759" s="85"/>
      <c r="T3759" s="85">
        <f t="shared" si="142"/>
        <v>7.7</v>
      </c>
      <c r="U3759" s="28"/>
      <c r="V3759" s="28"/>
      <c r="W3759" s="28"/>
      <c r="X3759" s="28"/>
      <c r="Y3759" s="28"/>
      <c r="Z3759" s="28"/>
      <c r="AA3759" s="28"/>
      <c r="AB3759" s="28"/>
      <c r="AC3759" s="28"/>
      <c r="AD3759" s="28" t="s">
        <v>49</v>
      </c>
      <c r="AE3759" s="28"/>
      <c r="AF3759" s="28"/>
      <c r="AG3759" s="28"/>
      <c r="AH3759" s="3"/>
      <c r="AI3759" s="3"/>
      <c r="AJ3759" s="3"/>
    </row>
    <row r="3760" spans="1:36" s="24" customFormat="1" ht="63" hidden="1" customHeight="1" x14ac:dyDescent="0.2">
      <c r="A3760" s="28" t="s">
        <v>2104</v>
      </c>
      <c r="B3760" s="45" t="s">
        <v>2</v>
      </c>
      <c r="C3760" s="45" t="s">
        <v>2571</v>
      </c>
      <c r="D3760" s="37">
        <v>41750</v>
      </c>
      <c r="E3760" s="112">
        <v>0.28472222222222221</v>
      </c>
      <c r="F3760" s="37">
        <v>41750.284722222219</v>
      </c>
      <c r="G3760" s="38">
        <v>41750.340277777781</v>
      </c>
      <c r="H3760" s="112">
        <f t="shared" si="141"/>
        <v>41750.055555555562</v>
      </c>
      <c r="I3760" s="36">
        <v>4</v>
      </c>
      <c r="J3760" s="28"/>
      <c r="K3760" s="28"/>
      <c r="L3760" s="36" t="s">
        <v>128</v>
      </c>
      <c r="M3760" s="140" t="s">
        <v>3272</v>
      </c>
      <c r="N3760" s="36" t="s">
        <v>103</v>
      </c>
      <c r="O3760" s="36" t="s">
        <v>66</v>
      </c>
      <c r="P3760" s="588" t="s">
        <v>3273</v>
      </c>
      <c r="Q3760" s="265" t="s">
        <v>3266</v>
      </c>
      <c r="R3760" s="85">
        <v>1.3</v>
      </c>
      <c r="S3760" s="85"/>
      <c r="T3760" s="85">
        <f t="shared" si="142"/>
        <v>1.3</v>
      </c>
      <c r="U3760" s="28"/>
      <c r="V3760" s="28"/>
      <c r="W3760" s="28"/>
      <c r="X3760" s="28"/>
      <c r="Y3760" s="28"/>
      <c r="Z3760" s="28"/>
      <c r="AA3760" s="28"/>
      <c r="AB3760" s="28"/>
      <c r="AC3760" s="28"/>
      <c r="AD3760" s="28" t="s">
        <v>49</v>
      </c>
      <c r="AE3760" s="28"/>
      <c r="AF3760" s="28"/>
      <c r="AG3760" s="28"/>
      <c r="AH3760" s="22"/>
      <c r="AI3760" s="22"/>
      <c r="AJ3760" s="22"/>
    </row>
    <row r="3761" spans="1:36" s="24" customFormat="1" ht="63" hidden="1" customHeight="1" x14ac:dyDescent="0.2">
      <c r="A3761" s="36" t="s">
        <v>2104</v>
      </c>
      <c r="B3761" s="36" t="s">
        <v>2</v>
      </c>
      <c r="C3761" s="36" t="s">
        <v>36</v>
      </c>
      <c r="D3761" s="37">
        <v>41750</v>
      </c>
      <c r="E3761" s="38">
        <v>0.22569444444444445</v>
      </c>
      <c r="F3761" s="37">
        <v>41750</v>
      </c>
      <c r="G3761" s="38">
        <v>0.32500000000000001</v>
      </c>
      <c r="H3761" s="38">
        <v>9.930555555555555E-2</v>
      </c>
      <c r="I3761" s="36">
        <v>8</v>
      </c>
      <c r="J3761" s="36" t="s">
        <v>178</v>
      </c>
      <c r="K3761" s="36" t="s">
        <v>133</v>
      </c>
      <c r="L3761" s="219" t="s">
        <v>128</v>
      </c>
      <c r="M3761" s="28" t="s">
        <v>3067</v>
      </c>
      <c r="N3761" s="36">
        <v>35</v>
      </c>
      <c r="O3761" s="36" t="s">
        <v>63</v>
      </c>
      <c r="P3761" s="28" t="s">
        <v>3067</v>
      </c>
      <c r="Q3761" s="450" t="s">
        <v>6801</v>
      </c>
      <c r="R3761" s="36">
        <v>1.1000000000000001</v>
      </c>
      <c r="S3761" s="36"/>
      <c r="T3761" s="36">
        <f t="shared" ref="T3761:T3792" si="143">SUM(R3761:S3761)</f>
        <v>1.1000000000000001</v>
      </c>
      <c r="U3761" s="464" t="s">
        <v>82</v>
      </c>
      <c r="V3761" s="45">
        <v>1991</v>
      </c>
      <c r="W3761" s="45" t="s">
        <v>6734</v>
      </c>
      <c r="X3761" s="45"/>
      <c r="Y3761" s="231">
        <v>40938</v>
      </c>
      <c r="Z3761" s="466">
        <v>1</v>
      </c>
      <c r="AA3761" s="469">
        <v>41640</v>
      </c>
      <c r="AB3761" s="45">
        <v>0</v>
      </c>
      <c r="AC3761" s="231">
        <v>41266</v>
      </c>
      <c r="AD3761" s="45" t="s">
        <v>49</v>
      </c>
      <c r="AE3761" s="140"/>
      <c r="AF3761" s="140"/>
      <c r="AG3761" s="140" t="s">
        <v>3068</v>
      </c>
      <c r="AH3761" s="22"/>
      <c r="AI3761" s="22"/>
      <c r="AJ3761" s="22"/>
    </row>
    <row r="3762" spans="1:36" s="69" customFormat="1" ht="141.75" hidden="1" customHeight="1" x14ac:dyDescent="0.2">
      <c r="A3762" s="36" t="s">
        <v>2104</v>
      </c>
      <c r="B3762" s="36" t="s">
        <v>2</v>
      </c>
      <c r="C3762" s="36" t="s">
        <v>36</v>
      </c>
      <c r="D3762" s="37">
        <v>41750</v>
      </c>
      <c r="E3762" s="38">
        <v>0.23055555555555554</v>
      </c>
      <c r="F3762" s="37">
        <v>41750</v>
      </c>
      <c r="G3762" s="38">
        <v>0.24583333333333335</v>
      </c>
      <c r="H3762" s="38">
        <v>1.5277777777777777E-2</v>
      </c>
      <c r="I3762" s="36">
        <v>9</v>
      </c>
      <c r="J3762" s="36" t="s">
        <v>1652</v>
      </c>
      <c r="K3762" s="36" t="s">
        <v>133</v>
      </c>
      <c r="L3762" s="219" t="s">
        <v>128</v>
      </c>
      <c r="M3762" s="28" t="s">
        <v>3069</v>
      </c>
      <c r="N3762" s="36" t="s">
        <v>103</v>
      </c>
      <c r="O3762" s="36" t="s">
        <v>66</v>
      </c>
      <c r="P3762" s="28" t="s">
        <v>3069</v>
      </c>
      <c r="Q3762" s="140" t="s">
        <v>6802</v>
      </c>
      <c r="R3762" s="36">
        <v>5.6</v>
      </c>
      <c r="S3762" s="36"/>
      <c r="T3762" s="36">
        <f t="shared" si="143"/>
        <v>5.6</v>
      </c>
      <c r="U3762" s="464" t="s">
        <v>84</v>
      </c>
      <c r="V3762" s="45">
        <v>1984</v>
      </c>
      <c r="W3762" s="45" t="s">
        <v>3511</v>
      </c>
      <c r="X3762" s="45"/>
      <c r="Y3762" s="231">
        <v>40929</v>
      </c>
      <c r="Z3762" s="466">
        <v>1</v>
      </c>
      <c r="AA3762" s="469">
        <v>41640</v>
      </c>
      <c r="AB3762" s="45">
        <v>0</v>
      </c>
      <c r="AC3762" s="231">
        <v>41571</v>
      </c>
      <c r="AD3762" s="45" t="s">
        <v>49</v>
      </c>
      <c r="AE3762" s="140"/>
      <c r="AF3762" s="140"/>
      <c r="AG3762" s="140"/>
      <c r="AH3762" s="22"/>
      <c r="AI3762" s="22"/>
      <c r="AJ3762" s="22"/>
    </row>
    <row r="3763" spans="1:36" ht="31.5" hidden="1" customHeight="1" x14ac:dyDescent="0.2">
      <c r="A3763" s="36" t="s">
        <v>2104</v>
      </c>
      <c r="B3763" s="36" t="s">
        <v>2</v>
      </c>
      <c r="C3763" s="36" t="s">
        <v>36</v>
      </c>
      <c r="D3763" s="37">
        <v>41750</v>
      </c>
      <c r="E3763" s="38">
        <v>0.27083333333333331</v>
      </c>
      <c r="F3763" s="37">
        <v>41750</v>
      </c>
      <c r="G3763" s="38">
        <v>0.27291666666666664</v>
      </c>
      <c r="H3763" s="38">
        <v>2.0833333333333333E-3</v>
      </c>
      <c r="I3763" s="36">
        <v>18</v>
      </c>
      <c r="J3763" s="36" t="s">
        <v>1652</v>
      </c>
      <c r="K3763" s="36" t="s">
        <v>133</v>
      </c>
      <c r="L3763" s="219" t="s">
        <v>128</v>
      </c>
      <c r="M3763" s="28" t="s">
        <v>3070</v>
      </c>
      <c r="N3763" s="36" t="s">
        <v>103</v>
      </c>
      <c r="O3763" s="36" t="s">
        <v>66</v>
      </c>
      <c r="P3763" s="28" t="s">
        <v>3070</v>
      </c>
      <c r="Q3763" s="472" t="s">
        <v>6803</v>
      </c>
      <c r="R3763" s="36">
        <v>15.2</v>
      </c>
      <c r="S3763" s="36"/>
      <c r="T3763" s="36">
        <f t="shared" si="143"/>
        <v>15.2</v>
      </c>
      <c r="U3763" s="464" t="s">
        <v>82</v>
      </c>
      <c r="V3763" s="45">
        <v>1979</v>
      </c>
      <c r="W3763" s="45" t="s">
        <v>6734</v>
      </c>
      <c r="X3763" s="45"/>
      <c r="Y3763" s="231">
        <v>41215</v>
      </c>
      <c r="Z3763" s="466">
        <v>1</v>
      </c>
      <c r="AA3763" s="469">
        <v>41944</v>
      </c>
      <c r="AB3763" s="45">
        <v>0</v>
      </c>
      <c r="AC3763" s="231">
        <v>41401</v>
      </c>
      <c r="AD3763" s="45" t="s">
        <v>49</v>
      </c>
      <c r="AE3763" s="140"/>
      <c r="AF3763" s="140"/>
      <c r="AG3763" s="140"/>
    </row>
    <row r="3764" spans="1:36" ht="31.5" hidden="1" customHeight="1" x14ac:dyDescent="0.2">
      <c r="A3764" s="36" t="s">
        <v>2104</v>
      </c>
      <c r="B3764" s="36" t="s">
        <v>2</v>
      </c>
      <c r="C3764" s="36" t="s">
        <v>36</v>
      </c>
      <c r="D3764" s="37">
        <v>41750</v>
      </c>
      <c r="E3764" s="38">
        <v>0.23472222222222219</v>
      </c>
      <c r="F3764" s="37">
        <v>41750</v>
      </c>
      <c r="G3764" s="38">
        <v>0.27013888888888887</v>
      </c>
      <c r="H3764" s="38">
        <v>3.5416666666666666E-2</v>
      </c>
      <c r="I3764" s="36">
        <v>11</v>
      </c>
      <c r="J3764" s="36" t="s">
        <v>1652</v>
      </c>
      <c r="K3764" s="36" t="s">
        <v>133</v>
      </c>
      <c r="L3764" s="219" t="s">
        <v>128</v>
      </c>
      <c r="M3764" s="28" t="s">
        <v>3071</v>
      </c>
      <c r="N3764" s="36" t="s">
        <v>103</v>
      </c>
      <c r="O3764" s="36" t="s">
        <v>66</v>
      </c>
      <c r="P3764" s="28" t="s">
        <v>3071</v>
      </c>
      <c r="Q3764" s="472" t="s">
        <v>6804</v>
      </c>
      <c r="R3764" s="36">
        <v>5.9</v>
      </c>
      <c r="S3764" s="36"/>
      <c r="T3764" s="36">
        <f t="shared" si="143"/>
        <v>5.9</v>
      </c>
      <c r="U3764" s="464" t="s">
        <v>82</v>
      </c>
      <c r="V3764" s="45">
        <v>1982</v>
      </c>
      <c r="W3764" s="45" t="s">
        <v>6734</v>
      </c>
      <c r="X3764" s="45"/>
      <c r="Y3764" s="231">
        <v>41303</v>
      </c>
      <c r="Z3764" s="466">
        <v>1</v>
      </c>
      <c r="AA3764" s="469">
        <v>42005</v>
      </c>
      <c r="AB3764" s="231">
        <v>41754</v>
      </c>
      <c r="AC3764" s="231">
        <v>41707</v>
      </c>
      <c r="AD3764" s="45" t="s">
        <v>49</v>
      </c>
      <c r="AE3764" s="140"/>
      <c r="AF3764" s="140"/>
      <c r="AG3764" s="140"/>
    </row>
    <row r="3765" spans="1:36" ht="31.5" hidden="1" customHeight="1" x14ac:dyDescent="0.2">
      <c r="A3765" s="36" t="s">
        <v>2104</v>
      </c>
      <c r="B3765" s="36" t="s">
        <v>2</v>
      </c>
      <c r="C3765" s="36" t="s">
        <v>36</v>
      </c>
      <c r="D3765" s="37">
        <v>41750</v>
      </c>
      <c r="E3765" s="38">
        <v>0.26597222222222222</v>
      </c>
      <c r="F3765" s="37">
        <v>41750</v>
      </c>
      <c r="G3765" s="38">
        <v>0.26597222222222222</v>
      </c>
      <c r="H3765" s="38">
        <v>0</v>
      </c>
      <c r="I3765" s="36">
        <v>9</v>
      </c>
      <c r="J3765" s="36" t="s">
        <v>1652</v>
      </c>
      <c r="K3765" s="36" t="s">
        <v>132</v>
      </c>
      <c r="L3765" s="219" t="s">
        <v>128</v>
      </c>
      <c r="M3765" s="28" t="s">
        <v>3072</v>
      </c>
      <c r="N3765" s="36" t="s">
        <v>103</v>
      </c>
      <c r="O3765" s="36" t="s">
        <v>66</v>
      </c>
      <c r="P3765" s="28" t="s">
        <v>3072</v>
      </c>
      <c r="Q3765" s="472" t="s">
        <v>6805</v>
      </c>
      <c r="R3765" s="36">
        <v>4.7</v>
      </c>
      <c r="S3765" s="36"/>
      <c r="T3765" s="36">
        <f t="shared" si="143"/>
        <v>4.7</v>
      </c>
      <c r="U3765" s="464" t="s">
        <v>86</v>
      </c>
      <c r="V3765" s="140">
        <v>1988</v>
      </c>
      <c r="W3765" s="140" t="s">
        <v>6728</v>
      </c>
      <c r="X3765" s="45" t="s">
        <v>3528</v>
      </c>
      <c r="Y3765" s="465">
        <v>41754</v>
      </c>
      <c r="Z3765" s="466">
        <v>1</v>
      </c>
      <c r="AA3765" s="140" t="s">
        <v>6735</v>
      </c>
      <c r="AB3765" s="140">
        <v>0</v>
      </c>
      <c r="AC3765" s="140" t="s">
        <v>6736</v>
      </c>
      <c r="AD3765" s="45" t="s">
        <v>49</v>
      </c>
      <c r="AE3765" s="140"/>
      <c r="AF3765" s="140"/>
      <c r="AG3765" s="140"/>
    </row>
    <row r="3766" spans="1:36" ht="31.5" hidden="1" customHeight="1" x14ac:dyDescent="0.2">
      <c r="A3766" s="36" t="s">
        <v>2104</v>
      </c>
      <c r="B3766" s="36" t="s">
        <v>2</v>
      </c>
      <c r="C3766" s="36" t="s">
        <v>36</v>
      </c>
      <c r="D3766" s="37">
        <v>41750</v>
      </c>
      <c r="E3766" s="38">
        <v>0.28194444444444444</v>
      </c>
      <c r="F3766" s="37">
        <v>41750</v>
      </c>
      <c r="G3766" s="38">
        <v>0.37152777777777773</v>
      </c>
      <c r="H3766" s="38">
        <v>8.9583333333333334E-2</v>
      </c>
      <c r="I3766" s="36">
        <v>18</v>
      </c>
      <c r="J3766" s="36" t="s">
        <v>1652</v>
      </c>
      <c r="K3766" s="36" t="s">
        <v>133</v>
      </c>
      <c r="L3766" s="219" t="s">
        <v>128</v>
      </c>
      <c r="M3766" s="28" t="s">
        <v>2187</v>
      </c>
      <c r="N3766" s="36" t="s">
        <v>103</v>
      </c>
      <c r="O3766" s="36" t="s">
        <v>66</v>
      </c>
      <c r="P3766" s="28" t="s">
        <v>2187</v>
      </c>
      <c r="Q3766" s="472" t="s">
        <v>6806</v>
      </c>
      <c r="R3766" s="36">
        <v>12.5</v>
      </c>
      <c r="S3766" s="36"/>
      <c r="T3766" s="36">
        <f t="shared" si="143"/>
        <v>12.5</v>
      </c>
      <c r="U3766" s="464" t="s">
        <v>75</v>
      </c>
      <c r="V3766" s="45">
        <v>1988</v>
      </c>
      <c r="W3766" s="45" t="s">
        <v>500</v>
      </c>
      <c r="X3766" s="45"/>
      <c r="Y3766" s="231">
        <v>40778</v>
      </c>
      <c r="Z3766" s="466">
        <v>1</v>
      </c>
      <c r="AA3766" s="469">
        <v>41487</v>
      </c>
      <c r="AB3766" s="45">
        <v>0</v>
      </c>
      <c r="AC3766" s="231">
        <v>41559</v>
      </c>
      <c r="AD3766" s="45" t="s">
        <v>49</v>
      </c>
      <c r="AE3766" s="140"/>
      <c r="AF3766" s="140"/>
      <c r="AG3766" s="140"/>
    </row>
    <row r="3767" spans="1:36" s="3" customFormat="1" ht="47.25" hidden="1" customHeight="1" x14ac:dyDescent="0.2">
      <c r="A3767" s="36" t="s">
        <v>2104</v>
      </c>
      <c r="B3767" s="36" t="s">
        <v>2</v>
      </c>
      <c r="C3767" s="36" t="s">
        <v>36</v>
      </c>
      <c r="D3767" s="37">
        <v>41750</v>
      </c>
      <c r="E3767" s="38">
        <v>0.23611111111111113</v>
      </c>
      <c r="F3767" s="37">
        <v>41750</v>
      </c>
      <c r="G3767" s="38">
        <v>0.28749999999999998</v>
      </c>
      <c r="H3767" s="38">
        <v>5.1388888888888894E-2</v>
      </c>
      <c r="I3767" s="36">
        <v>12</v>
      </c>
      <c r="J3767" s="36" t="s">
        <v>1652</v>
      </c>
      <c r="K3767" s="36" t="s">
        <v>133</v>
      </c>
      <c r="L3767" s="219" t="s">
        <v>128</v>
      </c>
      <c r="M3767" s="28" t="s">
        <v>3073</v>
      </c>
      <c r="N3767" s="36" t="s">
        <v>103</v>
      </c>
      <c r="O3767" s="36" t="s">
        <v>66</v>
      </c>
      <c r="P3767" s="28" t="s">
        <v>3073</v>
      </c>
      <c r="Q3767" s="472" t="s">
        <v>6807</v>
      </c>
      <c r="R3767" s="36">
        <v>3.6</v>
      </c>
      <c r="S3767" s="36"/>
      <c r="T3767" s="36">
        <f t="shared" si="143"/>
        <v>3.6</v>
      </c>
      <c r="U3767" s="464" t="s">
        <v>82</v>
      </c>
      <c r="V3767" s="430">
        <v>1995</v>
      </c>
      <c r="W3767" s="430" t="s">
        <v>6737</v>
      </c>
      <c r="X3767" s="430"/>
      <c r="Y3767" s="493">
        <v>41597</v>
      </c>
      <c r="Z3767" s="495">
        <v>1</v>
      </c>
      <c r="AA3767" s="840">
        <v>42309</v>
      </c>
      <c r="AB3767" s="430">
        <v>0</v>
      </c>
      <c r="AC3767" s="675">
        <v>41581</v>
      </c>
      <c r="AD3767" s="45" t="s">
        <v>49</v>
      </c>
      <c r="AE3767" s="140"/>
      <c r="AF3767" s="140"/>
      <c r="AG3767" s="140"/>
      <c r="AH3767" s="22"/>
      <c r="AI3767" s="22"/>
      <c r="AJ3767" s="22"/>
    </row>
    <row r="3768" spans="1:36" ht="47.25" hidden="1" customHeight="1" x14ac:dyDescent="0.2">
      <c r="A3768" s="36" t="s">
        <v>2104</v>
      </c>
      <c r="B3768" s="36" t="s">
        <v>2</v>
      </c>
      <c r="C3768" s="36" t="s">
        <v>36</v>
      </c>
      <c r="D3768" s="37">
        <v>41750</v>
      </c>
      <c r="E3768" s="38">
        <v>0.23611111111111113</v>
      </c>
      <c r="F3768" s="37">
        <v>41750</v>
      </c>
      <c r="G3768" s="38">
        <v>0.33958333333333335</v>
      </c>
      <c r="H3768" s="38">
        <v>0.10347222222222223</v>
      </c>
      <c r="I3768" s="36">
        <v>13</v>
      </c>
      <c r="J3768" s="36" t="s">
        <v>1652</v>
      </c>
      <c r="K3768" s="36" t="s">
        <v>133</v>
      </c>
      <c r="L3768" s="219" t="s">
        <v>128</v>
      </c>
      <c r="M3768" s="28" t="s">
        <v>3074</v>
      </c>
      <c r="N3768" s="36" t="s">
        <v>103</v>
      </c>
      <c r="O3768" s="36" t="s">
        <v>66</v>
      </c>
      <c r="P3768" s="28" t="s">
        <v>3074</v>
      </c>
      <c r="Q3768" s="472" t="s">
        <v>6808</v>
      </c>
      <c r="R3768" s="36">
        <v>5.3</v>
      </c>
      <c r="S3768" s="36"/>
      <c r="T3768" s="36">
        <f t="shared" si="143"/>
        <v>5.3</v>
      </c>
      <c r="U3768" s="464" t="s">
        <v>82</v>
      </c>
      <c r="V3768" s="430">
        <v>1991</v>
      </c>
      <c r="W3768" s="430" t="s">
        <v>6734</v>
      </c>
      <c r="X3768" s="491"/>
      <c r="Y3768" s="493">
        <v>41346</v>
      </c>
      <c r="Z3768" s="495">
        <v>1</v>
      </c>
      <c r="AA3768" s="840">
        <v>42064</v>
      </c>
      <c r="AB3768" s="430">
        <v>0</v>
      </c>
      <c r="AC3768" s="675">
        <v>41491</v>
      </c>
      <c r="AD3768" s="45" t="s">
        <v>49</v>
      </c>
      <c r="AE3768" s="140"/>
      <c r="AF3768" s="140"/>
      <c r="AG3768" s="140"/>
    </row>
    <row r="3769" spans="1:36" ht="47.25" hidden="1" customHeight="1" x14ac:dyDescent="0.2">
      <c r="A3769" s="36" t="s">
        <v>2104</v>
      </c>
      <c r="B3769" s="36" t="s">
        <v>2</v>
      </c>
      <c r="C3769" s="36" t="s">
        <v>36</v>
      </c>
      <c r="D3769" s="37">
        <v>41750</v>
      </c>
      <c r="E3769" s="38">
        <v>0.23472222222222219</v>
      </c>
      <c r="F3769" s="37">
        <v>41750</v>
      </c>
      <c r="G3769" s="38">
        <v>0.37013888888888885</v>
      </c>
      <c r="H3769" s="38">
        <v>0.13541666666666666</v>
      </c>
      <c r="I3769" s="36">
        <v>6</v>
      </c>
      <c r="J3769" s="36" t="s">
        <v>1652</v>
      </c>
      <c r="K3769" s="36" t="s">
        <v>133</v>
      </c>
      <c r="L3769" s="219" t="s">
        <v>128</v>
      </c>
      <c r="M3769" s="28" t="s">
        <v>3075</v>
      </c>
      <c r="N3769" s="36" t="s">
        <v>103</v>
      </c>
      <c r="O3769" s="36" t="s">
        <v>66</v>
      </c>
      <c r="P3769" s="28" t="s">
        <v>3075</v>
      </c>
      <c r="Q3769" s="472" t="s">
        <v>6809</v>
      </c>
      <c r="R3769" s="36">
        <v>7.9</v>
      </c>
      <c r="S3769" s="36"/>
      <c r="T3769" s="36">
        <f t="shared" si="143"/>
        <v>7.9</v>
      </c>
      <c r="U3769" s="464" t="s">
        <v>82</v>
      </c>
      <c r="V3769" s="430">
        <v>1980</v>
      </c>
      <c r="W3769" s="430" t="s">
        <v>6734</v>
      </c>
      <c r="X3769" s="430"/>
      <c r="Y3769" s="493">
        <v>40955</v>
      </c>
      <c r="Z3769" s="495">
        <v>1</v>
      </c>
      <c r="AA3769" s="840">
        <v>41671</v>
      </c>
      <c r="AB3769" s="430">
        <v>0</v>
      </c>
      <c r="AC3769" s="675">
        <v>41596</v>
      </c>
      <c r="AD3769" s="45" t="s">
        <v>49</v>
      </c>
      <c r="AE3769" s="140"/>
      <c r="AF3769" s="140"/>
      <c r="AG3769" s="140"/>
    </row>
    <row r="3770" spans="1:36" ht="78.75" hidden="1" customHeight="1" x14ac:dyDescent="0.2">
      <c r="A3770" s="36" t="s">
        <v>2104</v>
      </c>
      <c r="B3770" s="36" t="s">
        <v>2</v>
      </c>
      <c r="C3770" s="36" t="s">
        <v>36</v>
      </c>
      <c r="D3770" s="37">
        <v>41750</v>
      </c>
      <c r="E3770" s="38">
        <v>0.26597222222222222</v>
      </c>
      <c r="F3770" s="37">
        <v>41750</v>
      </c>
      <c r="G3770" s="38">
        <v>0.26597222222222222</v>
      </c>
      <c r="H3770" s="38">
        <v>0</v>
      </c>
      <c r="I3770" s="36">
        <v>15</v>
      </c>
      <c r="J3770" s="36" t="s">
        <v>1652</v>
      </c>
      <c r="K3770" s="36" t="s">
        <v>132</v>
      </c>
      <c r="L3770" s="219" t="s">
        <v>128</v>
      </c>
      <c r="M3770" s="28" t="s">
        <v>3076</v>
      </c>
      <c r="N3770" s="36" t="s">
        <v>103</v>
      </c>
      <c r="O3770" s="36" t="s">
        <v>66</v>
      </c>
      <c r="P3770" s="28" t="s">
        <v>3076</v>
      </c>
      <c r="Q3770" s="472" t="s">
        <v>6810</v>
      </c>
      <c r="R3770" s="36">
        <v>1.9</v>
      </c>
      <c r="S3770" s="36"/>
      <c r="T3770" s="36">
        <f t="shared" si="143"/>
        <v>1.9</v>
      </c>
      <c r="U3770" s="464" t="s">
        <v>75</v>
      </c>
      <c r="V3770" s="430">
        <v>1988</v>
      </c>
      <c r="W3770" s="430" t="s">
        <v>171</v>
      </c>
      <c r="X3770" s="430"/>
      <c r="Y3770" s="493">
        <v>41477</v>
      </c>
      <c r="Z3770" s="495">
        <v>1</v>
      </c>
      <c r="AA3770" s="840">
        <v>42186</v>
      </c>
      <c r="AB3770" s="493">
        <v>41744</v>
      </c>
      <c r="AC3770" s="675">
        <v>41728</v>
      </c>
      <c r="AD3770" s="45" t="s">
        <v>49</v>
      </c>
      <c r="AE3770" s="140"/>
      <c r="AF3770" s="140"/>
      <c r="AG3770" s="140"/>
    </row>
    <row r="3771" spans="1:36" s="3" customFormat="1" ht="78.75" hidden="1" customHeight="1" x14ac:dyDescent="0.2">
      <c r="A3771" s="205" t="s">
        <v>2104</v>
      </c>
      <c r="B3771" s="36" t="s">
        <v>2</v>
      </c>
      <c r="C3771" s="36" t="s">
        <v>36</v>
      </c>
      <c r="D3771" s="37">
        <v>41750</v>
      </c>
      <c r="E3771" s="38">
        <v>0.25347222222222221</v>
      </c>
      <c r="F3771" s="37">
        <v>41750</v>
      </c>
      <c r="G3771" s="38">
        <v>0.3125</v>
      </c>
      <c r="H3771" s="38">
        <v>5.9027777777777783E-2</v>
      </c>
      <c r="I3771" s="36">
        <v>7</v>
      </c>
      <c r="J3771" s="36" t="s">
        <v>1652</v>
      </c>
      <c r="K3771" s="36" t="s">
        <v>133</v>
      </c>
      <c r="L3771" s="219" t="s">
        <v>128</v>
      </c>
      <c r="M3771" s="28" t="s">
        <v>2505</v>
      </c>
      <c r="N3771" s="36" t="s">
        <v>103</v>
      </c>
      <c r="O3771" s="36" t="s">
        <v>66</v>
      </c>
      <c r="P3771" s="28" t="s">
        <v>2505</v>
      </c>
      <c r="Q3771" s="472" t="s">
        <v>6811</v>
      </c>
      <c r="R3771" s="36">
        <v>2.2999999999999998</v>
      </c>
      <c r="S3771" s="36"/>
      <c r="T3771" s="36">
        <f t="shared" si="143"/>
        <v>2.2999999999999998</v>
      </c>
      <c r="U3771" s="464" t="s">
        <v>75</v>
      </c>
      <c r="V3771" s="430">
        <v>1983</v>
      </c>
      <c r="W3771" s="430" t="s">
        <v>171</v>
      </c>
      <c r="X3771" s="491"/>
      <c r="Y3771" s="493">
        <v>41131</v>
      </c>
      <c r="Z3771" s="495">
        <v>1</v>
      </c>
      <c r="AA3771" s="840">
        <v>41852</v>
      </c>
      <c r="AB3771" s="430">
        <v>0</v>
      </c>
      <c r="AC3771" s="675">
        <v>41742</v>
      </c>
      <c r="AD3771" s="45" t="s">
        <v>49</v>
      </c>
      <c r="AE3771" s="140"/>
      <c r="AF3771" s="140"/>
      <c r="AG3771" s="140"/>
      <c r="AH3771" s="22"/>
      <c r="AI3771" s="22"/>
      <c r="AJ3771" s="22"/>
    </row>
    <row r="3772" spans="1:36" s="3" customFormat="1" ht="63" hidden="1" customHeight="1" x14ac:dyDescent="0.2">
      <c r="A3772" s="205" t="s">
        <v>2104</v>
      </c>
      <c r="B3772" s="36" t="s">
        <v>2</v>
      </c>
      <c r="C3772" s="36" t="s">
        <v>36</v>
      </c>
      <c r="D3772" s="37">
        <v>41750</v>
      </c>
      <c r="E3772" s="38">
        <v>0.2638888888888889</v>
      </c>
      <c r="F3772" s="37">
        <v>41750</v>
      </c>
      <c r="G3772" s="38">
        <v>0.2638888888888889</v>
      </c>
      <c r="H3772" s="38">
        <v>0</v>
      </c>
      <c r="I3772" s="36">
        <v>13</v>
      </c>
      <c r="J3772" s="36" t="s">
        <v>1652</v>
      </c>
      <c r="K3772" s="36" t="s">
        <v>132</v>
      </c>
      <c r="L3772" s="219" t="s">
        <v>128</v>
      </c>
      <c r="M3772" s="28" t="s">
        <v>3077</v>
      </c>
      <c r="N3772" s="36" t="s">
        <v>103</v>
      </c>
      <c r="O3772" s="36" t="s">
        <v>66</v>
      </c>
      <c r="P3772" s="28" t="s">
        <v>3077</v>
      </c>
      <c r="Q3772" s="472" t="s">
        <v>6812</v>
      </c>
      <c r="R3772" s="36">
        <v>1.9</v>
      </c>
      <c r="S3772" s="36"/>
      <c r="T3772" s="36">
        <f t="shared" si="143"/>
        <v>1.9</v>
      </c>
      <c r="U3772" s="464" t="s">
        <v>82</v>
      </c>
      <c r="V3772" s="430">
        <v>1982</v>
      </c>
      <c r="W3772" s="430" t="s">
        <v>6734</v>
      </c>
      <c r="X3772" s="491"/>
      <c r="Y3772" s="493">
        <v>41456</v>
      </c>
      <c r="Z3772" s="495">
        <v>1</v>
      </c>
      <c r="AA3772" s="840">
        <v>42186</v>
      </c>
      <c r="AB3772" s="430">
        <v>0</v>
      </c>
      <c r="AC3772" s="675">
        <v>41629</v>
      </c>
      <c r="AD3772" s="45" t="s">
        <v>49</v>
      </c>
      <c r="AE3772" s="140"/>
      <c r="AF3772" s="140"/>
      <c r="AG3772" s="140"/>
      <c r="AH3772" s="22"/>
      <c r="AI3772" s="22"/>
      <c r="AJ3772" s="22"/>
    </row>
    <row r="3773" spans="1:36" s="3" customFormat="1" ht="78.75" hidden="1" customHeight="1" x14ac:dyDescent="0.2">
      <c r="A3773" s="205" t="s">
        <v>2104</v>
      </c>
      <c r="B3773" s="36" t="s">
        <v>2</v>
      </c>
      <c r="C3773" s="36" t="s">
        <v>36</v>
      </c>
      <c r="D3773" s="37">
        <v>41750</v>
      </c>
      <c r="E3773" s="38">
        <v>0.23958333333333334</v>
      </c>
      <c r="F3773" s="37">
        <v>41750</v>
      </c>
      <c r="G3773" s="38">
        <v>0.23958333333333334</v>
      </c>
      <c r="H3773" s="38">
        <v>0</v>
      </c>
      <c r="I3773" s="36">
        <v>4</v>
      </c>
      <c r="J3773" s="36" t="s">
        <v>1652</v>
      </c>
      <c r="K3773" s="36" t="s">
        <v>132</v>
      </c>
      <c r="L3773" s="219" t="s">
        <v>128</v>
      </c>
      <c r="M3773" s="28" t="s">
        <v>3078</v>
      </c>
      <c r="N3773" s="36" t="s">
        <v>103</v>
      </c>
      <c r="O3773" s="36" t="s">
        <v>66</v>
      </c>
      <c r="P3773" s="28" t="s">
        <v>3078</v>
      </c>
      <c r="Q3773" s="472" t="s">
        <v>6813</v>
      </c>
      <c r="R3773" s="36">
        <v>12.6</v>
      </c>
      <c r="S3773" s="36"/>
      <c r="T3773" s="36">
        <f t="shared" si="143"/>
        <v>12.6</v>
      </c>
      <c r="U3773" s="464" t="s">
        <v>82</v>
      </c>
      <c r="V3773" s="430">
        <v>1997</v>
      </c>
      <c r="W3773" s="430" t="s">
        <v>6734</v>
      </c>
      <c r="X3773" s="491"/>
      <c r="Y3773" s="493">
        <v>41480</v>
      </c>
      <c r="Z3773" s="495">
        <v>1</v>
      </c>
      <c r="AA3773" s="840">
        <v>42186</v>
      </c>
      <c r="AB3773" s="430">
        <v>0</v>
      </c>
      <c r="AC3773" s="675">
        <v>41520</v>
      </c>
      <c r="AD3773" s="45" t="s">
        <v>49</v>
      </c>
      <c r="AE3773" s="140"/>
      <c r="AF3773" s="140"/>
      <c r="AG3773" s="140"/>
      <c r="AH3773" s="22"/>
      <c r="AI3773" s="22"/>
      <c r="AJ3773" s="22"/>
    </row>
    <row r="3774" spans="1:36" s="3" customFormat="1" ht="78.75" hidden="1" customHeight="1" x14ac:dyDescent="0.2">
      <c r="A3774" s="36" t="s">
        <v>2104</v>
      </c>
      <c r="B3774" s="36" t="s">
        <v>2</v>
      </c>
      <c r="C3774" s="36" t="s">
        <v>36</v>
      </c>
      <c r="D3774" s="37">
        <v>41750</v>
      </c>
      <c r="E3774" s="38">
        <v>0.24097222222222223</v>
      </c>
      <c r="F3774" s="37">
        <v>41750</v>
      </c>
      <c r="G3774" s="38">
        <v>0.26319444444444445</v>
      </c>
      <c r="H3774" s="38">
        <v>2.2222222222222223E-2</v>
      </c>
      <c r="I3774" s="36">
        <v>5</v>
      </c>
      <c r="J3774" s="36" t="s">
        <v>1652</v>
      </c>
      <c r="K3774" s="36" t="s">
        <v>133</v>
      </c>
      <c r="L3774" s="219" t="s">
        <v>128</v>
      </c>
      <c r="M3774" s="28" t="s">
        <v>3079</v>
      </c>
      <c r="N3774" s="36" t="s">
        <v>103</v>
      </c>
      <c r="O3774" s="36" t="s">
        <v>66</v>
      </c>
      <c r="P3774" s="28" t="s">
        <v>3079</v>
      </c>
      <c r="Q3774" s="472" t="s">
        <v>6814</v>
      </c>
      <c r="R3774" s="36">
        <v>2.6</v>
      </c>
      <c r="S3774" s="36"/>
      <c r="T3774" s="36">
        <f t="shared" si="143"/>
        <v>2.6</v>
      </c>
      <c r="U3774" s="464" t="s">
        <v>82</v>
      </c>
      <c r="V3774" s="430">
        <v>1990</v>
      </c>
      <c r="W3774" s="430" t="s">
        <v>6738</v>
      </c>
      <c r="X3774" s="430" t="s">
        <v>159</v>
      </c>
      <c r="Y3774" s="493">
        <v>41599</v>
      </c>
      <c r="Z3774" s="495">
        <v>1</v>
      </c>
      <c r="AA3774" s="840">
        <v>42309</v>
      </c>
      <c r="AB3774" s="430">
        <v>0</v>
      </c>
      <c r="AC3774" s="675">
        <v>41558</v>
      </c>
      <c r="AD3774" s="45" t="s">
        <v>49</v>
      </c>
      <c r="AE3774" s="140"/>
      <c r="AF3774" s="140"/>
      <c r="AG3774" s="140"/>
      <c r="AH3774" s="22"/>
      <c r="AI3774" s="22"/>
      <c r="AJ3774" s="22"/>
    </row>
    <row r="3775" spans="1:36" s="3" customFormat="1" ht="55.5" hidden="1" customHeight="1" x14ac:dyDescent="0.2">
      <c r="A3775" s="36" t="s">
        <v>2104</v>
      </c>
      <c r="B3775" s="36" t="s">
        <v>2</v>
      </c>
      <c r="C3775" s="36" t="s">
        <v>36</v>
      </c>
      <c r="D3775" s="37">
        <v>41750</v>
      </c>
      <c r="E3775" s="38">
        <v>0.2590277777777778</v>
      </c>
      <c r="F3775" s="37">
        <v>41750</v>
      </c>
      <c r="G3775" s="38">
        <v>0.2590277777777778</v>
      </c>
      <c r="H3775" s="38">
        <v>0</v>
      </c>
      <c r="I3775" s="36">
        <v>12</v>
      </c>
      <c r="J3775" s="36" t="s">
        <v>1652</v>
      </c>
      <c r="K3775" s="36" t="s">
        <v>132</v>
      </c>
      <c r="L3775" s="219" t="s">
        <v>128</v>
      </c>
      <c r="M3775" s="28" t="s">
        <v>3080</v>
      </c>
      <c r="N3775" s="36" t="s">
        <v>103</v>
      </c>
      <c r="O3775" s="36" t="s">
        <v>66</v>
      </c>
      <c r="P3775" s="28" t="s">
        <v>3080</v>
      </c>
      <c r="Q3775" s="472" t="s">
        <v>6815</v>
      </c>
      <c r="R3775" s="36">
        <v>4.7</v>
      </c>
      <c r="S3775" s="36"/>
      <c r="T3775" s="36">
        <f t="shared" si="143"/>
        <v>4.7</v>
      </c>
      <c r="U3775" s="464" t="s">
        <v>82</v>
      </c>
      <c r="V3775" s="45">
        <v>1981</v>
      </c>
      <c r="W3775" s="45" t="s">
        <v>6734</v>
      </c>
      <c r="X3775" s="140"/>
      <c r="Y3775" s="231">
        <v>41355</v>
      </c>
      <c r="Z3775" s="466">
        <v>1</v>
      </c>
      <c r="AA3775" s="469">
        <v>42064</v>
      </c>
      <c r="AB3775" s="45">
        <v>0</v>
      </c>
      <c r="AC3775" s="231">
        <v>41552</v>
      </c>
      <c r="AD3775" s="45" t="s">
        <v>49</v>
      </c>
      <c r="AE3775" s="140"/>
      <c r="AF3775" s="140"/>
      <c r="AG3775" s="140"/>
      <c r="AH3775" s="22"/>
      <c r="AI3775" s="22"/>
      <c r="AJ3775" s="22"/>
    </row>
    <row r="3776" spans="1:36" s="3" customFormat="1" ht="53.25" hidden="1" customHeight="1" x14ac:dyDescent="0.2">
      <c r="A3776" s="36" t="s">
        <v>2104</v>
      </c>
      <c r="B3776" s="36" t="s">
        <v>2</v>
      </c>
      <c r="C3776" s="36" t="s">
        <v>36</v>
      </c>
      <c r="D3776" s="37">
        <v>41750</v>
      </c>
      <c r="E3776" s="38">
        <v>0.25833333333333336</v>
      </c>
      <c r="F3776" s="37">
        <v>41750</v>
      </c>
      <c r="G3776" s="38">
        <v>0.28263888888888888</v>
      </c>
      <c r="H3776" s="38">
        <v>2.4305555555555556E-2</v>
      </c>
      <c r="I3776" s="36">
        <v>24</v>
      </c>
      <c r="J3776" s="36" t="s">
        <v>1652</v>
      </c>
      <c r="K3776" s="36" t="s">
        <v>135</v>
      </c>
      <c r="L3776" s="219" t="s">
        <v>128</v>
      </c>
      <c r="M3776" s="28" t="s">
        <v>3081</v>
      </c>
      <c r="N3776" s="36">
        <v>35</v>
      </c>
      <c r="O3776" s="36" t="s">
        <v>66</v>
      </c>
      <c r="P3776" s="28" t="s">
        <v>3081</v>
      </c>
      <c r="Q3776" s="472" t="s">
        <v>6816</v>
      </c>
      <c r="R3776" s="36">
        <v>22.5</v>
      </c>
      <c r="S3776" s="36"/>
      <c r="T3776" s="36">
        <f t="shared" si="143"/>
        <v>22.5</v>
      </c>
      <c r="U3776" s="464" t="s">
        <v>82</v>
      </c>
      <c r="V3776" s="45">
        <v>1980</v>
      </c>
      <c r="W3776" s="45" t="s">
        <v>6739</v>
      </c>
      <c r="X3776" s="140"/>
      <c r="Y3776" s="231">
        <v>41248</v>
      </c>
      <c r="Z3776" s="466">
        <v>1</v>
      </c>
      <c r="AA3776" s="469">
        <v>42705</v>
      </c>
      <c r="AB3776" s="45">
        <v>0</v>
      </c>
      <c r="AC3776" s="231">
        <v>41557</v>
      </c>
      <c r="AD3776" s="45" t="s">
        <v>49</v>
      </c>
      <c r="AE3776" s="140"/>
      <c r="AF3776" s="140"/>
      <c r="AG3776" s="140" t="s">
        <v>3082</v>
      </c>
      <c r="AH3776" s="22"/>
      <c r="AI3776" s="22"/>
      <c r="AJ3776" s="22"/>
    </row>
    <row r="3777" spans="1:36" s="3" customFormat="1" ht="38.25" hidden="1" customHeight="1" x14ac:dyDescent="0.2">
      <c r="A3777" s="36" t="s">
        <v>2104</v>
      </c>
      <c r="B3777" s="36" t="s">
        <v>2</v>
      </c>
      <c r="C3777" s="36" t="s">
        <v>36</v>
      </c>
      <c r="D3777" s="37">
        <v>41750</v>
      </c>
      <c r="E3777" s="38">
        <v>0.25208333333333333</v>
      </c>
      <c r="F3777" s="37">
        <v>41750</v>
      </c>
      <c r="G3777" s="38">
        <v>0.25208333333333333</v>
      </c>
      <c r="H3777" s="38">
        <v>0</v>
      </c>
      <c r="I3777" s="36">
        <v>8</v>
      </c>
      <c r="J3777" s="36" t="s">
        <v>1652</v>
      </c>
      <c r="K3777" s="36" t="s">
        <v>132</v>
      </c>
      <c r="L3777" s="219" t="s">
        <v>128</v>
      </c>
      <c r="M3777" s="28" t="s">
        <v>3083</v>
      </c>
      <c r="N3777" s="36" t="s">
        <v>103</v>
      </c>
      <c r="O3777" s="36" t="s">
        <v>66</v>
      </c>
      <c r="P3777" s="28" t="s">
        <v>3083</v>
      </c>
      <c r="Q3777" s="472" t="s">
        <v>6817</v>
      </c>
      <c r="R3777" s="36">
        <v>2.1</v>
      </c>
      <c r="S3777" s="36"/>
      <c r="T3777" s="36">
        <f t="shared" si="143"/>
        <v>2.1</v>
      </c>
      <c r="U3777" s="464" t="s">
        <v>82</v>
      </c>
      <c r="V3777" s="45">
        <v>1978</v>
      </c>
      <c r="W3777" s="45" t="s">
        <v>6734</v>
      </c>
      <c r="X3777" s="140"/>
      <c r="Y3777" s="231">
        <v>41194</v>
      </c>
      <c r="Z3777" s="466">
        <v>1</v>
      </c>
      <c r="AA3777" s="469">
        <v>41913</v>
      </c>
      <c r="AB3777" s="45">
        <v>0</v>
      </c>
      <c r="AC3777" s="231">
        <v>41518</v>
      </c>
      <c r="AD3777" s="45" t="s">
        <v>49</v>
      </c>
      <c r="AE3777" s="140"/>
      <c r="AF3777" s="140"/>
      <c r="AG3777" s="140"/>
      <c r="AH3777" s="22"/>
      <c r="AI3777" s="22"/>
      <c r="AJ3777" s="22"/>
    </row>
    <row r="3778" spans="1:36" s="3" customFormat="1" ht="100.5" hidden="1" customHeight="1" x14ac:dyDescent="0.2">
      <c r="A3778" s="36" t="s">
        <v>2104</v>
      </c>
      <c r="B3778" s="36" t="s">
        <v>2</v>
      </c>
      <c r="C3778" s="36" t="s">
        <v>36</v>
      </c>
      <c r="D3778" s="37">
        <v>41750</v>
      </c>
      <c r="E3778" s="38">
        <v>0.24097222222222223</v>
      </c>
      <c r="F3778" s="37">
        <v>41750</v>
      </c>
      <c r="G3778" s="38">
        <v>0.25763888888888892</v>
      </c>
      <c r="H3778" s="38">
        <v>1.6666666666666666E-2</v>
      </c>
      <c r="I3778" s="36">
        <v>11</v>
      </c>
      <c r="J3778" s="36" t="s">
        <v>1652</v>
      </c>
      <c r="K3778" s="36" t="s">
        <v>133</v>
      </c>
      <c r="L3778" s="219" t="s">
        <v>128</v>
      </c>
      <c r="M3778" s="28" t="s">
        <v>3084</v>
      </c>
      <c r="N3778" s="36" t="s">
        <v>103</v>
      </c>
      <c r="O3778" s="36" t="s">
        <v>66</v>
      </c>
      <c r="P3778" s="28" t="s">
        <v>3084</v>
      </c>
      <c r="Q3778" s="1675" t="s">
        <v>6818</v>
      </c>
      <c r="R3778" s="36">
        <v>1.2</v>
      </c>
      <c r="S3778" s="36"/>
      <c r="T3778" s="36">
        <f t="shared" si="143"/>
        <v>1.2</v>
      </c>
      <c r="U3778" s="464" t="s">
        <v>82</v>
      </c>
      <c r="V3778" s="45">
        <v>1992</v>
      </c>
      <c r="W3778" s="45" t="s">
        <v>6734</v>
      </c>
      <c r="X3778" s="45"/>
      <c r="Y3778" s="231">
        <v>41048</v>
      </c>
      <c r="Z3778" s="466">
        <v>1</v>
      </c>
      <c r="AA3778" s="469">
        <v>41760</v>
      </c>
      <c r="AB3778" s="231">
        <v>41263</v>
      </c>
      <c r="AC3778" s="231">
        <v>41606</v>
      </c>
      <c r="AD3778" s="45" t="s">
        <v>49</v>
      </c>
      <c r="AE3778" s="140"/>
      <c r="AF3778" s="140"/>
      <c r="AG3778" s="140"/>
      <c r="AH3778" s="22"/>
      <c r="AI3778" s="22"/>
      <c r="AJ3778" s="22"/>
    </row>
    <row r="3779" spans="1:36" s="3" customFormat="1" ht="67.5" hidden="1" customHeight="1" x14ac:dyDescent="0.2">
      <c r="A3779" s="36" t="s">
        <v>2104</v>
      </c>
      <c r="B3779" s="205" t="s">
        <v>2</v>
      </c>
      <c r="C3779" s="205" t="s">
        <v>36</v>
      </c>
      <c r="D3779" s="37">
        <v>41750</v>
      </c>
      <c r="E3779" s="302">
        <v>0.25347222222222221</v>
      </c>
      <c r="F3779" s="301">
        <v>41750</v>
      </c>
      <c r="G3779" s="302">
        <v>0.25347222222222221</v>
      </c>
      <c r="H3779" s="302">
        <v>0</v>
      </c>
      <c r="I3779" s="36">
        <v>7</v>
      </c>
      <c r="J3779" s="205" t="s">
        <v>1652</v>
      </c>
      <c r="K3779" s="205" t="s">
        <v>132</v>
      </c>
      <c r="L3779" s="1604" t="s">
        <v>128</v>
      </c>
      <c r="M3779" s="212" t="s">
        <v>3085</v>
      </c>
      <c r="N3779" s="205" t="s">
        <v>103</v>
      </c>
      <c r="O3779" s="205" t="s">
        <v>66</v>
      </c>
      <c r="P3779" s="212" t="s">
        <v>3085</v>
      </c>
      <c r="Q3779" s="1662" t="s">
        <v>6819</v>
      </c>
      <c r="R3779" s="36">
        <v>0.9</v>
      </c>
      <c r="S3779" s="36"/>
      <c r="T3779" s="36">
        <f t="shared" si="143"/>
        <v>0.9</v>
      </c>
      <c r="U3779" s="464" t="s">
        <v>82</v>
      </c>
      <c r="V3779" s="45">
        <v>1992</v>
      </c>
      <c r="W3779" s="45" t="s">
        <v>6734</v>
      </c>
      <c r="X3779" s="45"/>
      <c r="Y3779" s="231">
        <v>41048</v>
      </c>
      <c r="Z3779" s="466">
        <v>1</v>
      </c>
      <c r="AA3779" s="469">
        <v>41760</v>
      </c>
      <c r="AB3779" s="231">
        <v>41263</v>
      </c>
      <c r="AC3779" s="231">
        <v>41538</v>
      </c>
      <c r="AD3779" s="45" t="s">
        <v>49</v>
      </c>
      <c r="AE3779" s="140"/>
      <c r="AF3779" s="140"/>
      <c r="AG3779" s="140"/>
      <c r="AH3779" s="22"/>
      <c r="AI3779" s="22"/>
      <c r="AJ3779" s="22"/>
    </row>
    <row r="3780" spans="1:36" s="3" customFormat="1" ht="75.75" hidden="1" customHeight="1" x14ac:dyDescent="0.2">
      <c r="A3780" s="36" t="s">
        <v>2104</v>
      </c>
      <c r="B3780" s="205" t="s">
        <v>2</v>
      </c>
      <c r="C3780" s="205" t="s">
        <v>36</v>
      </c>
      <c r="D3780" s="37">
        <v>41750</v>
      </c>
      <c r="E3780" s="302">
        <v>0.23611111111111113</v>
      </c>
      <c r="F3780" s="301">
        <v>41750</v>
      </c>
      <c r="G3780" s="302">
        <v>0.52083333333333337</v>
      </c>
      <c r="H3780" s="302">
        <v>0.28472222222222221</v>
      </c>
      <c r="I3780" s="36">
        <v>15</v>
      </c>
      <c r="J3780" s="205" t="s">
        <v>1652</v>
      </c>
      <c r="K3780" s="205" t="s">
        <v>133</v>
      </c>
      <c r="L3780" s="1604" t="s">
        <v>128</v>
      </c>
      <c r="M3780" s="212" t="s">
        <v>3086</v>
      </c>
      <c r="N3780" s="205" t="s">
        <v>103</v>
      </c>
      <c r="O3780" s="205" t="s">
        <v>66</v>
      </c>
      <c r="P3780" s="212" t="s">
        <v>3086</v>
      </c>
      <c r="Q3780" s="974" t="s">
        <v>6820</v>
      </c>
      <c r="R3780" s="36">
        <v>18.2</v>
      </c>
      <c r="S3780" s="36"/>
      <c r="T3780" s="36">
        <f t="shared" si="143"/>
        <v>18.2</v>
      </c>
      <c r="U3780" s="464" t="s">
        <v>75</v>
      </c>
      <c r="V3780" s="45">
        <v>1980</v>
      </c>
      <c r="W3780" s="45" t="s">
        <v>1268</v>
      </c>
      <c r="X3780" s="45"/>
      <c r="Y3780" s="231">
        <v>41393</v>
      </c>
      <c r="Z3780" s="466">
        <v>1</v>
      </c>
      <c r="AA3780" s="469">
        <v>42095</v>
      </c>
      <c r="AB3780" s="45">
        <v>0</v>
      </c>
      <c r="AC3780" s="231">
        <v>41100</v>
      </c>
      <c r="AD3780" s="45" t="s">
        <v>49</v>
      </c>
      <c r="AE3780" s="140"/>
      <c r="AF3780" s="140"/>
      <c r="AG3780" s="140" t="s">
        <v>3087</v>
      </c>
      <c r="AH3780" s="22"/>
      <c r="AI3780" s="22"/>
      <c r="AJ3780" s="22"/>
    </row>
    <row r="3781" spans="1:36" ht="133.5" hidden="1" customHeight="1" x14ac:dyDescent="0.2">
      <c r="A3781" s="36" t="s">
        <v>2104</v>
      </c>
      <c r="B3781" s="36" t="s">
        <v>2</v>
      </c>
      <c r="C3781" s="36" t="s">
        <v>36</v>
      </c>
      <c r="D3781" s="37">
        <v>41750</v>
      </c>
      <c r="E3781" s="38">
        <v>0.24166666666666667</v>
      </c>
      <c r="F3781" s="37">
        <v>41750</v>
      </c>
      <c r="G3781" s="38">
        <v>0.24166666666666667</v>
      </c>
      <c r="H3781" s="38">
        <v>0</v>
      </c>
      <c r="I3781" s="36">
        <v>14</v>
      </c>
      <c r="J3781" s="36" t="s">
        <v>1652</v>
      </c>
      <c r="K3781" s="36" t="s">
        <v>132</v>
      </c>
      <c r="L3781" s="219" t="s">
        <v>128</v>
      </c>
      <c r="M3781" s="28" t="s">
        <v>3088</v>
      </c>
      <c r="N3781" s="36" t="s">
        <v>103</v>
      </c>
      <c r="O3781" s="36" t="s">
        <v>66</v>
      </c>
      <c r="P3781" s="28" t="s">
        <v>3088</v>
      </c>
      <c r="Q3781" s="472" t="s">
        <v>6821</v>
      </c>
      <c r="R3781" s="36">
        <v>4.5999999999999996</v>
      </c>
      <c r="S3781" s="36"/>
      <c r="T3781" s="36">
        <f t="shared" si="143"/>
        <v>4.5999999999999996</v>
      </c>
      <c r="U3781" s="464" t="s">
        <v>82</v>
      </c>
      <c r="V3781" s="45">
        <v>1990</v>
      </c>
      <c r="W3781" s="45" t="s">
        <v>6734</v>
      </c>
      <c r="X3781" s="45"/>
      <c r="Y3781" s="231">
        <v>41124</v>
      </c>
      <c r="Z3781" s="466">
        <v>1</v>
      </c>
      <c r="AA3781" s="469">
        <v>41852</v>
      </c>
      <c r="AB3781" s="45">
        <v>0</v>
      </c>
      <c r="AC3781" s="231">
        <v>41931</v>
      </c>
      <c r="AD3781" s="45" t="s">
        <v>49</v>
      </c>
      <c r="AE3781" s="140"/>
      <c r="AF3781" s="140"/>
      <c r="AG3781" s="140"/>
    </row>
    <row r="3782" spans="1:36" ht="63" hidden="1" customHeight="1" x14ac:dyDescent="0.2">
      <c r="A3782" s="36" t="s">
        <v>2104</v>
      </c>
      <c r="B3782" s="36" t="s">
        <v>2</v>
      </c>
      <c r="C3782" s="36" t="s">
        <v>36</v>
      </c>
      <c r="D3782" s="37">
        <v>41750</v>
      </c>
      <c r="E3782" s="38">
        <v>0.24791666666666667</v>
      </c>
      <c r="F3782" s="37">
        <v>41750</v>
      </c>
      <c r="G3782" s="38">
        <v>0.24791666666666667</v>
      </c>
      <c r="H3782" s="38">
        <v>0</v>
      </c>
      <c r="I3782" s="36">
        <v>9</v>
      </c>
      <c r="J3782" s="36" t="s">
        <v>1652</v>
      </c>
      <c r="K3782" s="36" t="s">
        <v>132</v>
      </c>
      <c r="L3782" s="219" t="s">
        <v>128</v>
      </c>
      <c r="M3782" s="28" t="s">
        <v>3089</v>
      </c>
      <c r="N3782" s="36" t="s">
        <v>103</v>
      </c>
      <c r="O3782" s="36" t="s">
        <v>66</v>
      </c>
      <c r="P3782" s="28" t="s">
        <v>3089</v>
      </c>
      <c r="Q3782" s="472" t="s">
        <v>6822</v>
      </c>
      <c r="R3782" s="36">
        <v>1.3</v>
      </c>
      <c r="S3782" s="36"/>
      <c r="T3782" s="36">
        <f t="shared" si="143"/>
        <v>1.3</v>
      </c>
      <c r="U3782" s="464" t="s">
        <v>82</v>
      </c>
      <c r="V3782" s="45">
        <v>1984</v>
      </c>
      <c r="W3782" s="45" t="s">
        <v>6734</v>
      </c>
      <c r="X3782" s="45"/>
      <c r="Y3782" s="231">
        <v>41172</v>
      </c>
      <c r="Z3782" s="466">
        <v>1</v>
      </c>
      <c r="AA3782" s="469">
        <v>41883</v>
      </c>
      <c r="AB3782" s="45">
        <v>0</v>
      </c>
      <c r="AC3782" s="231">
        <v>41489</v>
      </c>
      <c r="AD3782" s="45" t="s">
        <v>49</v>
      </c>
      <c r="AE3782" s="140"/>
      <c r="AF3782" s="140"/>
      <c r="AG3782" s="140"/>
    </row>
    <row r="3783" spans="1:36" ht="157.5" hidden="1" customHeight="1" x14ac:dyDescent="0.2">
      <c r="A3783" s="36" t="s">
        <v>2104</v>
      </c>
      <c r="B3783" s="36" t="s">
        <v>2</v>
      </c>
      <c r="C3783" s="36" t="s">
        <v>36</v>
      </c>
      <c r="D3783" s="37">
        <v>41750</v>
      </c>
      <c r="E3783" s="38">
        <v>0.25138888888888888</v>
      </c>
      <c r="F3783" s="37">
        <v>41750</v>
      </c>
      <c r="G3783" s="38">
        <v>0.25138888888888888</v>
      </c>
      <c r="H3783" s="38">
        <v>0</v>
      </c>
      <c r="I3783" s="36">
        <v>7</v>
      </c>
      <c r="J3783" s="36" t="s">
        <v>1652</v>
      </c>
      <c r="K3783" s="36" t="s">
        <v>132</v>
      </c>
      <c r="L3783" s="219" t="s">
        <v>128</v>
      </c>
      <c r="M3783" s="28" t="s">
        <v>3090</v>
      </c>
      <c r="N3783" s="36" t="s">
        <v>103</v>
      </c>
      <c r="O3783" s="36" t="s">
        <v>66</v>
      </c>
      <c r="P3783" s="28" t="s">
        <v>3090</v>
      </c>
      <c r="Q3783" s="472" t="s">
        <v>6823</v>
      </c>
      <c r="R3783" s="36">
        <v>14.6</v>
      </c>
      <c r="S3783" s="36"/>
      <c r="T3783" s="36">
        <f t="shared" si="143"/>
        <v>14.6</v>
      </c>
      <c r="U3783" s="464" t="s">
        <v>82</v>
      </c>
      <c r="V3783" s="45">
        <v>1979</v>
      </c>
      <c r="W3783" s="45" t="s">
        <v>6734</v>
      </c>
      <c r="X3783" s="45"/>
      <c r="Y3783" s="231">
        <v>41453</v>
      </c>
      <c r="Z3783" s="466">
        <v>1</v>
      </c>
      <c r="AA3783" s="469">
        <v>42156</v>
      </c>
      <c r="AB3783" s="45">
        <v>0</v>
      </c>
      <c r="AC3783" s="231">
        <v>41575</v>
      </c>
      <c r="AD3783" s="45" t="s">
        <v>49</v>
      </c>
      <c r="AE3783" s="140"/>
      <c r="AF3783" s="140"/>
      <c r="AG3783" s="140"/>
    </row>
    <row r="3784" spans="1:36" s="3" customFormat="1" ht="63" hidden="1" customHeight="1" x14ac:dyDescent="0.2">
      <c r="A3784" s="36" t="s">
        <v>2104</v>
      </c>
      <c r="B3784" s="36" t="s">
        <v>2</v>
      </c>
      <c r="C3784" s="36" t="s">
        <v>36</v>
      </c>
      <c r="D3784" s="37">
        <v>41750</v>
      </c>
      <c r="E3784" s="38">
        <v>0.2388888888888889</v>
      </c>
      <c r="F3784" s="37">
        <v>41750</v>
      </c>
      <c r="G3784" s="38">
        <v>0.25347222222222221</v>
      </c>
      <c r="H3784" s="38">
        <v>1.4583333333333332E-2</v>
      </c>
      <c r="I3784" s="36">
        <v>12</v>
      </c>
      <c r="J3784" s="36" t="s">
        <v>1652</v>
      </c>
      <c r="K3784" s="36" t="s">
        <v>133</v>
      </c>
      <c r="L3784" s="219" t="s">
        <v>128</v>
      </c>
      <c r="M3784" s="28" t="s">
        <v>3091</v>
      </c>
      <c r="N3784" s="36" t="s">
        <v>103</v>
      </c>
      <c r="O3784" s="36" t="s">
        <v>66</v>
      </c>
      <c r="P3784" s="28" t="s">
        <v>3091</v>
      </c>
      <c r="Q3784" s="472" t="s">
        <v>6824</v>
      </c>
      <c r="R3784" s="36">
        <v>7.9</v>
      </c>
      <c r="S3784" s="36"/>
      <c r="T3784" s="36">
        <f t="shared" si="143"/>
        <v>7.9</v>
      </c>
      <c r="U3784" s="464" t="s">
        <v>75</v>
      </c>
      <c r="V3784" s="45">
        <v>1987</v>
      </c>
      <c r="W3784" s="45" t="s">
        <v>500</v>
      </c>
      <c r="X3784" s="45"/>
      <c r="Y3784" s="231">
        <v>41504</v>
      </c>
      <c r="Z3784" s="466">
        <v>1</v>
      </c>
      <c r="AA3784" s="469">
        <v>42217</v>
      </c>
      <c r="AB3784" s="231">
        <v>41662</v>
      </c>
      <c r="AC3784" s="231">
        <v>41651</v>
      </c>
      <c r="AD3784" s="45" t="s">
        <v>49</v>
      </c>
      <c r="AE3784" s="140"/>
      <c r="AF3784" s="140"/>
      <c r="AG3784" s="140"/>
      <c r="AH3784" s="22"/>
      <c r="AI3784" s="22"/>
      <c r="AJ3784" s="22"/>
    </row>
    <row r="3785" spans="1:36" s="3" customFormat="1" ht="47.25" hidden="1" customHeight="1" x14ac:dyDescent="0.2">
      <c r="A3785" s="36" t="s">
        <v>2104</v>
      </c>
      <c r="B3785" s="36" t="s">
        <v>2</v>
      </c>
      <c r="C3785" s="36" t="s">
        <v>36</v>
      </c>
      <c r="D3785" s="37">
        <v>41750</v>
      </c>
      <c r="E3785" s="38">
        <v>0.24930555555555556</v>
      </c>
      <c r="F3785" s="37">
        <v>41750</v>
      </c>
      <c r="G3785" s="38">
        <v>0.24930555555555556</v>
      </c>
      <c r="H3785" s="38">
        <v>0</v>
      </c>
      <c r="I3785" s="36">
        <v>17</v>
      </c>
      <c r="J3785" s="36" t="s">
        <v>1652</v>
      </c>
      <c r="K3785" s="36" t="s">
        <v>132</v>
      </c>
      <c r="L3785" s="219" t="s">
        <v>128</v>
      </c>
      <c r="M3785" s="28" t="s">
        <v>3092</v>
      </c>
      <c r="N3785" s="36" t="s">
        <v>103</v>
      </c>
      <c r="O3785" s="36" t="s">
        <v>66</v>
      </c>
      <c r="P3785" s="28" t="s">
        <v>3092</v>
      </c>
      <c r="Q3785" s="472" t="s">
        <v>6825</v>
      </c>
      <c r="R3785" s="36">
        <v>3.9</v>
      </c>
      <c r="S3785" s="36"/>
      <c r="T3785" s="36">
        <f t="shared" si="143"/>
        <v>3.9</v>
      </c>
      <c r="U3785" s="464" t="s">
        <v>82</v>
      </c>
      <c r="V3785" s="45">
        <v>1988</v>
      </c>
      <c r="W3785" s="45" t="s">
        <v>6734</v>
      </c>
      <c r="X3785" s="45"/>
      <c r="Y3785" s="231">
        <v>41422</v>
      </c>
      <c r="Z3785" s="466">
        <v>1</v>
      </c>
      <c r="AA3785" s="469">
        <v>42125</v>
      </c>
      <c r="AB3785" s="45">
        <v>0</v>
      </c>
      <c r="AC3785" s="231">
        <v>41486</v>
      </c>
      <c r="AD3785" s="45" t="s">
        <v>49</v>
      </c>
      <c r="AE3785" s="140"/>
      <c r="AF3785" s="140"/>
      <c r="AG3785" s="140"/>
      <c r="AH3785" s="22"/>
      <c r="AI3785" s="22"/>
      <c r="AJ3785" s="22"/>
    </row>
    <row r="3786" spans="1:36" s="3" customFormat="1" ht="78.75" hidden="1" customHeight="1" x14ac:dyDescent="0.2">
      <c r="A3786" s="36" t="s">
        <v>2104</v>
      </c>
      <c r="B3786" s="36" t="s">
        <v>2</v>
      </c>
      <c r="C3786" s="36" t="s">
        <v>36</v>
      </c>
      <c r="D3786" s="37">
        <v>41750</v>
      </c>
      <c r="E3786" s="38">
        <v>0.24722222222222223</v>
      </c>
      <c r="F3786" s="37">
        <v>41750</v>
      </c>
      <c r="G3786" s="38">
        <v>0.24722222222222223</v>
      </c>
      <c r="H3786" s="38">
        <v>0</v>
      </c>
      <c r="I3786" s="36">
        <v>20</v>
      </c>
      <c r="J3786" s="36" t="s">
        <v>1652</v>
      </c>
      <c r="K3786" s="36" t="s">
        <v>132</v>
      </c>
      <c r="L3786" s="219" t="s">
        <v>128</v>
      </c>
      <c r="M3786" s="28" t="s">
        <v>3093</v>
      </c>
      <c r="N3786" s="36" t="s">
        <v>103</v>
      </c>
      <c r="O3786" s="36" t="s">
        <v>66</v>
      </c>
      <c r="P3786" s="28" t="s">
        <v>3093</v>
      </c>
      <c r="Q3786" s="472" t="s">
        <v>6826</v>
      </c>
      <c r="R3786" s="36">
        <v>4.0999999999999996</v>
      </c>
      <c r="S3786" s="36"/>
      <c r="T3786" s="36">
        <f t="shared" si="143"/>
        <v>4.0999999999999996</v>
      </c>
      <c r="U3786" s="464" t="s">
        <v>82</v>
      </c>
      <c r="V3786" s="45">
        <v>1989</v>
      </c>
      <c r="W3786" s="45" t="s">
        <v>6734</v>
      </c>
      <c r="X3786" s="45"/>
      <c r="Y3786" s="231">
        <v>41136</v>
      </c>
      <c r="Z3786" s="466">
        <v>1</v>
      </c>
      <c r="AA3786" s="469">
        <v>41852</v>
      </c>
      <c r="AB3786" s="45">
        <v>0</v>
      </c>
      <c r="AC3786" s="231">
        <v>41399</v>
      </c>
      <c r="AD3786" s="45" t="s">
        <v>49</v>
      </c>
      <c r="AE3786" s="140"/>
      <c r="AF3786" s="140"/>
      <c r="AG3786" s="140"/>
      <c r="AH3786" s="22"/>
      <c r="AI3786" s="22"/>
      <c r="AJ3786" s="22"/>
    </row>
    <row r="3787" spans="1:36" ht="177" hidden="1" customHeight="1" x14ac:dyDescent="0.2">
      <c r="A3787" s="36" t="s">
        <v>2104</v>
      </c>
      <c r="B3787" s="36" t="s">
        <v>2</v>
      </c>
      <c r="C3787" s="36" t="s">
        <v>36</v>
      </c>
      <c r="D3787" s="37">
        <v>41750</v>
      </c>
      <c r="E3787" s="38">
        <v>0.24583333333333335</v>
      </c>
      <c r="F3787" s="37">
        <v>41750</v>
      </c>
      <c r="G3787" s="38">
        <v>0.25138888888888888</v>
      </c>
      <c r="H3787" s="38">
        <v>5.5555555555555558E-3</v>
      </c>
      <c r="I3787" s="36">
        <v>6</v>
      </c>
      <c r="J3787" s="36" t="s">
        <v>1652</v>
      </c>
      <c r="K3787" s="36" t="s">
        <v>133</v>
      </c>
      <c r="L3787" s="219" t="s">
        <v>128</v>
      </c>
      <c r="M3787" s="28" t="s">
        <v>3094</v>
      </c>
      <c r="N3787" s="36" t="s">
        <v>103</v>
      </c>
      <c r="O3787" s="36" t="s">
        <v>66</v>
      </c>
      <c r="P3787" s="28" t="s">
        <v>3094</v>
      </c>
      <c r="Q3787" s="472" t="s">
        <v>6827</v>
      </c>
      <c r="R3787" s="36">
        <v>8.9</v>
      </c>
      <c r="S3787" s="36"/>
      <c r="T3787" s="36">
        <f t="shared" si="143"/>
        <v>8.9</v>
      </c>
      <c r="U3787" s="464" t="s">
        <v>82</v>
      </c>
      <c r="V3787" s="45">
        <v>1985</v>
      </c>
      <c r="W3787" s="45" t="s">
        <v>6734</v>
      </c>
      <c r="X3787" s="45"/>
      <c r="Y3787" s="231">
        <v>41407</v>
      </c>
      <c r="Z3787" s="466">
        <v>1</v>
      </c>
      <c r="AA3787" s="469">
        <v>42125</v>
      </c>
      <c r="AB3787" s="45">
        <v>0</v>
      </c>
      <c r="AC3787" s="231">
        <v>41395</v>
      </c>
      <c r="AD3787" s="45" t="s">
        <v>49</v>
      </c>
      <c r="AE3787" s="140"/>
      <c r="AF3787" s="140"/>
      <c r="AG3787" s="140"/>
    </row>
    <row r="3788" spans="1:36" ht="31.5" hidden="1" customHeight="1" x14ac:dyDescent="0.2">
      <c r="A3788" s="36" t="s">
        <v>2104</v>
      </c>
      <c r="B3788" s="36" t="s">
        <v>2</v>
      </c>
      <c r="C3788" s="36" t="s">
        <v>36</v>
      </c>
      <c r="D3788" s="37">
        <v>41750</v>
      </c>
      <c r="E3788" s="38">
        <v>0.24513888888888888</v>
      </c>
      <c r="F3788" s="37">
        <v>41750</v>
      </c>
      <c r="G3788" s="38">
        <v>0.24513888888888888</v>
      </c>
      <c r="H3788" s="38">
        <v>0</v>
      </c>
      <c r="I3788" s="36">
        <v>19</v>
      </c>
      <c r="J3788" s="36" t="s">
        <v>1652</v>
      </c>
      <c r="K3788" s="36" t="s">
        <v>132</v>
      </c>
      <c r="L3788" s="219" t="s">
        <v>128</v>
      </c>
      <c r="M3788" s="28" t="s">
        <v>3095</v>
      </c>
      <c r="N3788" s="36" t="s">
        <v>103</v>
      </c>
      <c r="O3788" s="36" t="s">
        <v>66</v>
      </c>
      <c r="P3788" s="28" t="s">
        <v>3095</v>
      </c>
      <c r="Q3788" s="472" t="s">
        <v>6828</v>
      </c>
      <c r="R3788" s="36">
        <v>5.6</v>
      </c>
      <c r="S3788" s="36"/>
      <c r="T3788" s="36">
        <f t="shared" si="143"/>
        <v>5.6</v>
      </c>
      <c r="U3788" s="464" t="s">
        <v>82</v>
      </c>
      <c r="V3788" s="45">
        <v>1979</v>
      </c>
      <c r="W3788" s="45" t="s">
        <v>6734</v>
      </c>
      <c r="X3788" s="45"/>
      <c r="Y3788" s="231">
        <v>41460</v>
      </c>
      <c r="Z3788" s="466">
        <v>1</v>
      </c>
      <c r="AA3788" s="469">
        <v>42186</v>
      </c>
      <c r="AB3788" s="45">
        <v>0</v>
      </c>
      <c r="AC3788" s="231">
        <v>41576</v>
      </c>
      <c r="AD3788" s="45" t="s">
        <v>49</v>
      </c>
      <c r="AE3788" s="140"/>
      <c r="AF3788" s="140"/>
      <c r="AG3788" s="140"/>
    </row>
    <row r="3789" spans="1:36" ht="31.5" hidden="1" customHeight="1" x14ac:dyDescent="0.2">
      <c r="A3789" s="36" t="s">
        <v>2104</v>
      </c>
      <c r="B3789" s="36" t="s">
        <v>2</v>
      </c>
      <c r="C3789" s="36" t="s">
        <v>36</v>
      </c>
      <c r="D3789" s="37">
        <v>41750</v>
      </c>
      <c r="E3789" s="38">
        <v>0.23819444444444446</v>
      </c>
      <c r="F3789" s="37">
        <v>41750</v>
      </c>
      <c r="G3789" s="38">
        <v>0.23819444444444446</v>
      </c>
      <c r="H3789" s="38">
        <v>0</v>
      </c>
      <c r="I3789" s="36">
        <v>14</v>
      </c>
      <c r="J3789" s="36" t="s">
        <v>1652</v>
      </c>
      <c r="K3789" s="36" t="s">
        <v>132</v>
      </c>
      <c r="L3789" s="219" t="s">
        <v>128</v>
      </c>
      <c r="M3789" s="28" t="s">
        <v>3096</v>
      </c>
      <c r="N3789" s="36" t="s">
        <v>103</v>
      </c>
      <c r="O3789" s="36" t="s">
        <v>66</v>
      </c>
      <c r="P3789" s="28" t="s">
        <v>3096</v>
      </c>
      <c r="Q3789" s="472" t="s">
        <v>6829</v>
      </c>
      <c r="R3789" s="36">
        <v>12.5</v>
      </c>
      <c r="S3789" s="36"/>
      <c r="T3789" s="36">
        <f t="shared" si="143"/>
        <v>12.5</v>
      </c>
      <c r="U3789" s="464" t="s">
        <v>82</v>
      </c>
      <c r="V3789" s="45">
        <v>1988</v>
      </c>
      <c r="W3789" s="45" t="s">
        <v>6734</v>
      </c>
      <c r="X3789" s="45"/>
      <c r="Y3789" s="231">
        <v>41361</v>
      </c>
      <c r="Z3789" s="466">
        <v>1</v>
      </c>
      <c r="AA3789" s="469">
        <v>42064</v>
      </c>
      <c r="AB3789" s="45">
        <v>0</v>
      </c>
      <c r="AC3789" s="231">
        <v>41669</v>
      </c>
      <c r="AD3789" s="45" t="s">
        <v>49</v>
      </c>
      <c r="AE3789" s="140"/>
      <c r="AF3789" s="140"/>
      <c r="AG3789" s="140"/>
    </row>
    <row r="3790" spans="1:36" ht="15" hidden="1" customHeight="1" x14ac:dyDescent="0.2">
      <c r="A3790" s="36" t="s">
        <v>2104</v>
      </c>
      <c r="B3790" s="36" t="s">
        <v>2</v>
      </c>
      <c r="C3790" s="36" t="s">
        <v>36</v>
      </c>
      <c r="D3790" s="37">
        <v>41750</v>
      </c>
      <c r="E3790" s="38">
        <v>0.24166666666666667</v>
      </c>
      <c r="F3790" s="37">
        <v>41750</v>
      </c>
      <c r="G3790" s="38">
        <v>0.27708333333333335</v>
      </c>
      <c r="H3790" s="38">
        <v>3.5416666666666666E-2</v>
      </c>
      <c r="I3790" s="36">
        <v>12</v>
      </c>
      <c r="J3790" s="36" t="s">
        <v>1652</v>
      </c>
      <c r="K3790" s="36" t="s">
        <v>132</v>
      </c>
      <c r="L3790" s="219" t="s">
        <v>128</v>
      </c>
      <c r="M3790" s="28" t="s">
        <v>3097</v>
      </c>
      <c r="N3790" s="36" t="s">
        <v>103</v>
      </c>
      <c r="O3790" s="36" t="s">
        <v>66</v>
      </c>
      <c r="P3790" s="28" t="s">
        <v>3097</v>
      </c>
      <c r="Q3790" s="472" t="s">
        <v>6830</v>
      </c>
      <c r="R3790" s="36">
        <v>8.1</v>
      </c>
      <c r="S3790" s="36"/>
      <c r="T3790" s="36">
        <f t="shared" si="143"/>
        <v>8.1</v>
      </c>
      <c r="U3790" s="464" t="s">
        <v>82</v>
      </c>
      <c r="V3790" s="45">
        <v>1987</v>
      </c>
      <c r="W3790" s="45" t="s">
        <v>6734</v>
      </c>
      <c r="X3790" s="45"/>
      <c r="Y3790" s="231">
        <v>41726</v>
      </c>
      <c r="Z3790" s="466">
        <v>1</v>
      </c>
      <c r="AA3790" s="469">
        <v>42430</v>
      </c>
      <c r="AB3790" s="45">
        <v>0</v>
      </c>
      <c r="AC3790" s="231">
        <v>41936</v>
      </c>
      <c r="AD3790" s="45" t="s">
        <v>49</v>
      </c>
      <c r="AE3790" s="140"/>
      <c r="AF3790" s="140"/>
      <c r="AG3790" s="140"/>
    </row>
    <row r="3791" spans="1:36" ht="15" hidden="1" customHeight="1" x14ac:dyDescent="0.2">
      <c r="A3791" s="36" t="s">
        <v>2104</v>
      </c>
      <c r="B3791" s="36" t="s">
        <v>2</v>
      </c>
      <c r="C3791" s="36" t="s">
        <v>36</v>
      </c>
      <c r="D3791" s="37">
        <v>41750</v>
      </c>
      <c r="E3791" s="38">
        <v>0.24097222222222223</v>
      </c>
      <c r="F3791" s="37">
        <v>41750</v>
      </c>
      <c r="G3791" s="38">
        <v>0.32430555555555557</v>
      </c>
      <c r="H3791" s="38">
        <v>8.3333333333333329E-2</v>
      </c>
      <c r="I3791" s="36">
        <v>15</v>
      </c>
      <c r="J3791" s="36" t="s">
        <v>1652</v>
      </c>
      <c r="K3791" s="36" t="s">
        <v>133</v>
      </c>
      <c r="L3791" s="219" t="s">
        <v>128</v>
      </c>
      <c r="M3791" s="28" t="s">
        <v>3098</v>
      </c>
      <c r="N3791" s="36" t="s">
        <v>103</v>
      </c>
      <c r="O3791" s="36" t="s">
        <v>66</v>
      </c>
      <c r="P3791" s="28" t="s">
        <v>3098</v>
      </c>
      <c r="Q3791" s="472" t="s">
        <v>6831</v>
      </c>
      <c r="R3791" s="36">
        <v>8.4</v>
      </c>
      <c r="S3791" s="36"/>
      <c r="T3791" s="36">
        <f t="shared" si="143"/>
        <v>8.4</v>
      </c>
      <c r="U3791" s="464" t="s">
        <v>84</v>
      </c>
      <c r="V3791" s="45">
        <v>1988</v>
      </c>
      <c r="W3791" s="45" t="s">
        <v>3511</v>
      </c>
      <c r="X3791" s="45"/>
      <c r="Y3791" s="231">
        <v>41003</v>
      </c>
      <c r="Z3791" s="466">
        <v>1</v>
      </c>
      <c r="AA3791" s="469">
        <v>41730</v>
      </c>
      <c r="AB3791" s="45">
        <v>0</v>
      </c>
      <c r="AC3791" s="231">
        <v>41606</v>
      </c>
      <c r="AD3791" s="45" t="s">
        <v>49</v>
      </c>
      <c r="AE3791" s="140"/>
      <c r="AF3791" s="140"/>
      <c r="AG3791" s="140"/>
    </row>
    <row r="3792" spans="1:36" ht="15" hidden="1" customHeight="1" x14ac:dyDescent="0.2">
      <c r="A3792" s="36" t="s">
        <v>2104</v>
      </c>
      <c r="B3792" s="36" t="s">
        <v>2</v>
      </c>
      <c r="C3792" s="36" t="s">
        <v>36</v>
      </c>
      <c r="D3792" s="37">
        <v>41750</v>
      </c>
      <c r="E3792" s="38">
        <v>0.24097222222222223</v>
      </c>
      <c r="F3792" s="37">
        <v>41750</v>
      </c>
      <c r="G3792" s="38">
        <v>0.24097222222222223</v>
      </c>
      <c r="H3792" s="38">
        <v>0</v>
      </c>
      <c r="I3792" s="36">
        <v>11</v>
      </c>
      <c r="J3792" s="36" t="s">
        <v>1652</v>
      </c>
      <c r="K3792" s="36" t="s">
        <v>132</v>
      </c>
      <c r="L3792" s="219" t="s">
        <v>128</v>
      </c>
      <c r="M3792" s="28" t="s">
        <v>3099</v>
      </c>
      <c r="N3792" s="36" t="s">
        <v>103</v>
      </c>
      <c r="O3792" s="36" t="s">
        <v>66</v>
      </c>
      <c r="P3792" s="28" t="s">
        <v>3099</v>
      </c>
      <c r="Q3792" s="472" t="s">
        <v>6832</v>
      </c>
      <c r="R3792" s="36">
        <v>3.5</v>
      </c>
      <c r="S3792" s="36"/>
      <c r="T3792" s="36">
        <f t="shared" si="143"/>
        <v>3.5</v>
      </c>
      <c r="U3792" s="464" t="s">
        <v>82</v>
      </c>
      <c r="V3792" s="45">
        <v>1978</v>
      </c>
      <c r="W3792" s="45" t="s">
        <v>6734</v>
      </c>
      <c r="X3792" s="45"/>
      <c r="Y3792" s="231">
        <v>41420</v>
      </c>
      <c r="Z3792" s="466">
        <v>1</v>
      </c>
      <c r="AA3792" s="469">
        <v>42125</v>
      </c>
      <c r="AB3792" s="45">
        <v>0</v>
      </c>
      <c r="AC3792" s="231">
        <v>41619</v>
      </c>
      <c r="AD3792" s="45" t="s">
        <v>49</v>
      </c>
      <c r="AE3792" s="140"/>
      <c r="AF3792" s="140"/>
      <c r="AG3792" s="140"/>
    </row>
    <row r="3793" spans="1:36" ht="66" hidden="1" customHeight="1" x14ac:dyDescent="0.2">
      <c r="A3793" s="36" t="s">
        <v>2104</v>
      </c>
      <c r="B3793" s="36" t="s">
        <v>2</v>
      </c>
      <c r="C3793" s="36" t="s">
        <v>36</v>
      </c>
      <c r="D3793" s="37">
        <v>41750</v>
      </c>
      <c r="E3793" s="38">
        <v>0.22361111111111109</v>
      </c>
      <c r="F3793" s="37">
        <v>41750</v>
      </c>
      <c r="G3793" s="38">
        <v>0.22361111111111109</v>
      </c>
      <c r="H3793" s="38">
        <v>0</v>
      </c>
      <c r="I3793" s="36">
        <v>8</v>
      </c>
      <c r="J3793" s="36" t="s">
        <v>1652</v>
      </c>
      <c r="K3793" s="36" t="s">
        <v>132</v>
      </c>
      <c r="L3793" s="219" t="s">
        <v>128</v>
      </c>
      <c r="M3793" s="28" t="s">
        <v>3100</v>
      </c>
      <c r="N3793" s="36" t="s">
        <v>103</v>
      </c>
      <c r="O3793" s="36" t="s">
        <v>66</v>
      </c>
      <c r="P3793" s="28" t="s">
        <v>3100</v>
      </c>
      <c r="Q3793" s="472" t="s">
        <v>6833</v>
      </c>
      <c r="R3793" s="36">
        <v>3.2</v>
      </c>
      <c r="S3793" s="36"/>
      <c r="T3793" s="36">
        <f t="shared" ref="T3793:T3822" si="144">SUM(R3793:S3793)</f>
        <v>3.2</v>
      </c>
      <c r="U3793" s="464" t="s">
        <v>75</v>
      </c>
      <c r="V3793" s="45">
        <v>1984</v>
      </c>
      <c r="W3793" s="45" t="s">
        <v>500</v>
      </c>
      <c r="X3793" s="45"/>
      <c r="Y3793" s="231">
        <v>40996</v>
      </c>
      <c r="Z3793" s="466">
        <v>1</v>
      </c>
      <c r="AA3793" s="469">
        <v>41699</v>
      </c>
      <c r="AB3793" s="45">
        <v>0</v>
      </c>
      <c r="AC3793" s="231">
        <v>41685</v>
      </c>
      <c r="AD3793" s="45" t="s">
        <v>49</v>
      </c>
      <c r="AE3793" s="140"/>
      <c r="AF3793" s="140"/>
      <c r="AG3793" s="140"/>
    </row>
    <row r="3794" spans="1:36" ht="31.5" hidden="1" customHeight="1" x14ac:dyDescent="0.2">
      <c r="A3794" s="36" t="s">
        <v>2104</v>
      </c>
      <c r="B3794" s="36" t="s">
        <v>2</v>
      </c>
      <c r="C3794" s="36" t="s">
        <v>36</v>
      </c>
      <c r="D3794" s="37">
        <v>41750</v>
      </c>
      <c r="E3794" s="38">
        <v>0.23611111111111113</v>
      </c>
      <c r="F3794" s="37">
        <v>41750</v>
      </c>
      <c r="G3794" s="38">
        <v>0.23611111111111113</v>
      </c>
      <c r="H3794" s="38">
        <v>0</v>
      </c>
      <c r="I3794" s="36">
        <v>11</v>
      </c>
      <c r="J3794" s="36" t="s">
        <v>1652</v>
      </c>
      <c r="K3794" s="36" t="s">
        <v>132</v>
      </c>
      <c r="L3794" s="219" t="s">
        <v>128</v>
      </c>
      <c r="M3794" s="28" t="s">
        <v>3101</v>
      </c>
      <c r="N3794" s="36" t="s">
        <v>103</v>
      </c>
      <c r="O3794" s="36" t="s">
        <v>66</v>
      </c>
      <c r="P3794" s="28" t="s">
        <v>3101</v>
      </c>
      <c r="Q3794" s="472" t="s">
        <v>6804</v>
      </c>
      <c r="R3794" s="36">
        <v>7.2</v>
      </c>
      <c r="S3794" s="36"/>
      <c r="T3794" s="36">
        <f t="shared" si="144"/>
        <v>7.2</v>
      </c>
      <c r="U3794" s="464" t="s">
        <v>82</v>
      </c>
      <c r="V3794" s="45">
        <v>1987</v>
      </c>
      <c r="W3794" s="45" t="s">
        <v>6734</v>
      </c>
      <c r="X3794" s="45"/>
      <c r="Y3794" s="231">
        <v>41052</v>
      </c>
      <c r="Z3794" s="466">
        <v>1</v>
      </c>
      <c r="AA3794" s="469">
        <v>41760</v>
      </c>
      <c r="AB3794" s="45">
        <v>0</v>
      </c>
      <c r="AC3794" s="231">
        <v>41641</v>
      </c>
      <c r="AD3794" s="45" t="s">
        <v>49</v>
      </c>
      <c r="AE3794" s="140"/>
      <c r="AF3794" s="140"/>
      <c r="AG3794" s="140"/>
    </row>
    <row r="3795" spans="1:36" ht="15.75" hidden="1" customHeight="1" x14ac:dyDescent="0.2">
      <c r="A3795" s="36" t="s">
        <v>2104</v>
      </c>
      <c r="B3795" s="36" t="s">
        <v>2</v>
      </c>
      <c r="C3795" s="36" t="s">
        <v>36</v>
      </c>
      <c r="D3795" s="37">
        <v>41750</v>
      </c>
      <c r="E3795" s="38">
        <v>0.24513888888888888</v>
      </c>
      <c r="F3795" s="37">
        <v>41750</v>
      </c>
      <c r="G3795" s="38">
        <v>0.33611111111111108</v>
      </c>
      <c r="H3795" s="38">
        <v>9.0972222222222218E-2</v>
      </c>
      <c r="I3795" s="36">
        <v>20</v>
      </c>
      <c r="J3795" s="36" t="s">
        <v>1652</v>
      </c>
      <c r="K3795" s="36" t="s">
        <v>133</v>
      </c>
      <c r="L3795" s="219" t="s">
        <v>128</v>
      </c>
      <c r="M3795" s="28" t="s">
        <v>2186</v>
      </c>
      <c r="N3795" s="36" t="s">
        <v>103</v>
      </c>
      <c r="O3795" s="36" t="s">
        <v>66</v>
      </c>
      <c r="P3795" s="28" t="s">
        <v>2186</v>
      </c>
      <c r="Q3795" s="472" t="s">
        <v>6834</v>
      </c>
      <c r="R3795" s="36">
        <v>12.1</v>
      </c>
      <c r="S3795" s="36"/>
      <c r="T3795" s="36">
        <f t="shared" si="144"/>
        <v>12.1</v>
      </c>
      <c r="U3795" s="464" t="s">
        <v>75</v>
      </c>
      <c r="V3795" s="45">
        <v>1993</v>
      </c>
      <c r="W3795" s="45" t="s">
        <v>500</v>
      </c>
      <c r="X3795" s="45"/>
      <c r="Y3795" s="231">
        <v>41684</v>
      </c>
      <c r="Z3795" s="466">
        <v>1</v>
      </c>
      <c r="AA3795" s="469">
        <v>42401</v>
      </c>
      <c r="AB3795" s="45">
        <v>0</v>
      </c>
      <c r="AC3795" s="231">
        <v>41645</v>
      </c>
      <c r="AD3795" s="45" t="s">
        <v>49</v>
      </c>
      <c r="AE3795" s="140"/>
      <c r="AF3795" s="140"/>
      <c r="AG3795" s="140"/>
    </row>
    <row r="3796" spans="1:36" ht="31.5" hidden="1" customHeight="1" x14ac:dyDescent="0.2">
      <c r="A3796" s="36" t="s">
        <v>2104</v>
      </c>
      <c r="B3796" s="36" t="s">
        <v>2</v>
      </c>
      <c r="C3796" s="36" t="s">
        <v>36</v>
      </c>
      <c r="D3796" s="37">
        <v>41750</v>
      </c>
      <c r="E3796" s="38">
        <v>0.22777777777777777</v>
      </c>
      <c r="F3796" s="37">
        <v>41750</v>
      </c>
      <c r="G3796" s="38">
        <v>0.22777777777777777</v>
      </c>
      <c r="H3796" s="38">
        <v>0</v>
      </c>
      <c r="I3796" s="36">
        <v>14</v>
      </c>
      <c r="J3796" s="36" t="s">
        <v>1652</v>
      </c>
      <c r="K3796" s="36" t="s">
        <v>132</v>
      </c>
      <c r="L3796" s="219" t="s">
        <v>128</v>
      </c>
      <c r="M3796" s="28" t="s">
        <v>3102</v>
      </c>
      <c r="N3796" s="36" t="s">
        <v>103</v>
      </c>
      <c r="O3796" s="36" t="s">
        <v>66</v>
      </c>
      <c r="P3796" s="28" t="s">
        <v>3102</v>
      </c>
      <c r="Q3796" s="472" t="s">
        <v>6835</v>
      </c>
      <c r="R3796" s="36">
        <v>5.6</v>
      </c>
      <c r="S3796" s="36"/>
      <c r="T3796" s="36">
        <f t="shared" si="144"/>
        <v>5.6</v>
      </c>
      <c r="U3796" s="464" t="s">
        <v>75</v>
      </c>
      <c r="V3796" s="45">
        <v>1988</v>
      </c>
      <c r="W3796" s="45" t="s">
        <v>500</v>
      </c>
      <c r="X3796" s="45"/>
      <c r="Y3796" s="231">
        <v>41485</v>
      </c>
      <c r="Z3796" s="466">
        <v>1</v>
      </c>
      <c r="AA3796" s="469">
        <v>42186</v>
      </c>
      <c r="AB3796" s="45">
        <v>0</v>
      </c>
      <c r="AC3796" s="231">
        <v>41283</v>
      </c>
      <c r="AD3796" s="45" t="s">
        <v>49</v>
      </c>
      <c r="AE3796" s="140"/>
      <c r="AF3796" s="140"/>
      <c r="AG3796" s="140"/>
    </row>
    <row r="3797" spans="1:36" ht="220.5" hidden="1" customHeight="1" x14ac:dyDescent="0.2">
      <c r="A3797" s="36" t="s">
        <v>2104</v>
      </c>
      <c r="B3797" s="36" t="s">
        <v>2</v>
      </c>
      <c r="C3797" s="36" t="s">
        <v>36</v>
      </c>
      <c r="D3797" s="37">
        <v>41750</v>
      </c>
      <c r="E3797" s="38">
        <v>0.23680555555555557</v>
      </c>
      <c r="F3797" s="37">
        <v>41750</v>
      </c>
      <c r="G3797" s="38">
        <v>0.28749999999999998</v>
      </c>
      <c r="H3797" s="38">
        <v>5.0694444444444452E-2</v>
      </c>
      <c r="I3797" s="36">
        <v>8</v>
      </c>
      <c r="J3797" s="36" t="s">
        <v>1652</v>
      </c>
      <c r="K3797" s="36" t="s">
        <v>133</v>
      </c>
      <c r="L3797" s="219" t="s">
        <v>128</v>
      </c>
      <c r="M3797" s="28" t="s">
        <v>3103</v>
      </c>
      <c r="N3797" s="36" t="s">
        <v>103</v>
      </c>
      <c r="O3797" s="36" t="s">
        <v>66</v>
      </c>
      <c r="P3797" s="28" t="s">
        <v>3103</v>
      </c>
      <c r="Q3797" s="472" t="s">
        <v>6836</v>
      </c>
      <c r="R3797" s="36">
        <v>8.9</v>
      </c>
      <c r="S3797" s="36"/>
      <c r="T3797" s="36">
        <f t="shared" si="144"/>
        <v>8.9</v>
      </c>
      <c r="U3797" s="464" t="s">
        <v>75</v>
      </c>
      <c r="V3797" s="45">
        <v>1995</v>
      </c>
      <c r="W3797" s="45" t="s">
        <v>171</v>
      </c>
      <c r="X3797" s="45"/>
      <c r="Y3797" s="231">
        <v>41352</v>
      </c>
      <c r="Z3797" s="466">
        <v>1</v>
      </c>
      <c r="AA3797" s="469">
        <v>42064</v>
      </c>
      <c r="AB3797" s="45">
        <v>0</v>
      </c>
      <c r="AC3797" s="231">
        <v>41671</v>
      </c>
      <c r="AD3797" s="45" t="s">
        <v>49</v>
      </c>
      <c r="AE3797" s="140"/>
      <c r="AF3797" s="140"/>
      <c r="AG3797" s="140"/>
    </row>
    <row r="3798" spans="1:36" ht="252" hidden="1" customHeight="1" x14ac:dyDescent="0.2">
      <c r="A3798" s="36" t="s">
        <v>2104</v>
      </c>
      <c r="B3798" s="36" t="s">
        <v>2</v>
      </c>
      <c r="C3798" s="36" t="s">
        <v>36</v>
      </c>
      <c r="D3798" s="37">
        <v>41750</v>
      </c>
      <c r="E3798" s="38">
        <v>0.22500000000000001</v>
      </c>
      <c r="F3798" s="37">
        <v>41750</v>
      </c>
      <c r="G3798" s="38">
        <v>0.31319444444444444</v>
      </c>
      <c r="H3798" s="38">
        <v>8.819444444444445E-2</v>
      </c>
      <c r="I3798" s="36">
        <v>14</v>
      </c>
      <c r="J3798" s="36" t="s">
        <v>1652</v>
      </c>
      <c r="K3798" s="36" t="s">
        <v>133</v>
      </c>
      <c r="L3798" s="219" t="s">
        <v>128</v>
      </c>
      <c r="M3798" s="28" t="s">
        <v>3104</v>
      </c>
      <c r="N3798" s="36" t="s">
        <v>103</v>
      </c>
      <c r="O3798" s="36" t="s">
        <v>66</v>
      </c>
      <c r="P3798" s="28" t="s">
        <v>3104</v>
      </c>
      <c r="Q3798" s="472" t="s">
        <v>6837</v>
      </c>
      <c r="R3798" s="36">
        <v>3.1</v>
      </c>
      <c r="S3798" s="36"/>
      <c r="T3798" s="36">
        <f t="shared" si="144"/>
        <v>3.1</v>
      </c>
      <c r="U3798" s="464" t="s">
        <v>82</v>
      </c>
      <c r="V3798" s="45">
        <v>1985</v>
      </c>
      <c r="W3798" s="45" t="s">
        <v>6740</v>
      </c>
      <c r="X3798" s="140"/>
      <c r="Y3798" s="231">
        <v>41529</v>
      </c>
      <c r="Z3798" s="466">
        <v>1</v>
      </c>
      <c r="AA3798" s="231">
        <v>42248</v>
      </c>
      <c r="AB3798" s="45">
        <v>0</v>
      </c>
      <c r="AC3798" s="231">
        <v>41483</v>
      </c>
      <c r="AD3798" s="45" t="s">
        <v>49</v>
      </c>
      <c r="AE3798" s="140"/>
      <c r="AF3798" s="140"/>
      <c r="AG3798" s="140"/>
    </row>
    <row r="3799" spans="1:36" ht="31.5" hidden="1" customHeight="1" x14ac:dyDescent="0.2">
      <c r="A3799" s="36" t="s">
        <v>2104</v>
      </c>
      <c r="B3799" s="36" t="s">
        <v>2</v>
      </c>
      <c r="C3799" s="36" t="s">
        <v>36</v>
      </c>
      <c r="D3799" s="37">
        <v>41750</v>
      </c>
      <c r="E3799" s="38">
        <v>0.27083333333333331</v>
      </c>
      <c r="F3799" s="37">
        <v>41750</v>
      </c>
      <c r="G3799" s="38">
        <v>0.36249999999999999</v>
      </c>
      <c r="H3799" s="38">
        <v>9.1666666666666674E-2</v>
      </c>
      <c r="I3799" s="36">
        <v>16</v>
      </c>
      <c r="J3799" s="36" t="s">
        <v>1652</v>
      </c>
      <c r="K3799" s="36" t="s">
        <v>133</v>
      </c>
      <c r="L3799" s="219" t="s">
        <v>128</v>
      </c>
      <c r="M3799" s="28" t="s">
        <v>3105</v>
      </c>
      <c r="N3799" s="36" t="s">
        <v>103</v>
      </c>
      <c r="O3799" s="36" t="s">
        <v>66</v>
      </c>
      <c r="P3799" s="28" t="s">
        <v>3105</v>
      </c>
      <c r="Q3799" s="472" t="s">
        <v>6838</v>
      </c>
      <c r="R3799" s="36">
        <v>9.5</v>
      </c>
      <c r="S3799" s="36"/>
      <c r="T3799" s="36">
        <f t="shared" si="144"/>
        <v>9.5</v>
      </c>
      <c r="U3799" s="464" t="s">
        <v>82</v>
      </c>
      <c r="V3799" s="45">
        <v>1985</v>
      </c>
      <c r="W3799" s="45" t="s">
        <v>6734</v>
      </c>
      <c r="X3799" s="45"/>
      <c r="Y3799" s="231">
        <v>41512</v>
      </c>
      <c r="Z3799" s="466">
        <v>1</v>
      </c>
      <c r="AA3799" s="469">
        <v>42217</v>
      </c>
      <c r="AB3799" s="45">
        <v>0</v>
      </c>
      <c r="AC3799" s="231">
        <v>41512</v>
      </c>
      <c r="AD3799" s="45" t="s">
        <v>49</v>
      </c>
      <c r="AE3799" s="140"/>
      <c r="AF3799" s="140"/>
      <c r="AG3799" s="140"/>
    </row>
    <row r="3800" spans="1:36" ht="47.25" hidden="1" customHeight="1" x14ac:dyDescent="0.2">
      <c r="A3800" s="36" t="s">
        <v>2104</v>
      </c>
      <c r="B3800" s="36" t="s">
        <v>2</v>
      </c>
      <c r="C3800" s="36" t="s">
        <v>36</v>
      </c>
      <c r="D3800" s="37">
        <v>41750</v>
      </c>
      <c r="E3800" s="38">
        <v>0.27083333333333331</v>
      </c>
      <c r="F3800" s="37">
        <v>41750</v>
      </c>
      <c r="G3800" s="38">
        <v>0.36249999999999999</v>
      </c>
      <c r="H3800" s="38">
        <v>9.1666666666666674E-2</v>
      </c>
      <c r="I3800" s="36">
        <v>17</v>
      </c>
      <c r="J3800" s="36" t="s">
        <v>1652</v>
      </c>
      <c r="K3800" s="36" t="s">
        <v>133</v>
      </c>
      <c r="L3800" s="219" t="s">
        <v>128</v>
      </c>
      <c r="M3800" s="28" t="s">
        <v>3106</v>
      </c>
      <c r="N3800" s="36" t="s">
        <v>103</v>
      </c>
      <c r="O3800" s="36" t="s">
        <v>66</v>
      </c>
      <c r="P3800" s="28" t="s">
        <v>3106</v>
      </c>
      <c r="Q3800" s="472" t="s">
        <v>6839</v>
      </c>
      <c r="R3800" s="36">
        <v>7.1</v>
      </c>
      <c r="S3800" s="36"/>
      <c r="T3800" s="36">
        <f t="shared" si="144"/>
        <v>7.1</v>
      </c>
      <c r="U3800" s="464" t="s">
        <v>82</v>
      </c>
      <c r="V3800" s="45">
        <v>1980</v>
      </c>
      <c r="W3800" s="45" t="s">
        <v>6734</v>
      </c>
      <c r="X3800" s="45"/>
      <c r="Y3800" s="231">
        <v>41443</v>
      </c>
      <c r="Z3800" s="466">
        <v>1</v>
      </c>
      <c r="AA3800" s="469">
        <v>42156</v>
      </c>
      <c r="AB3800" s="45">
        <v>0</v>
      </c>
      <c r="AC3800" s="231">
        <v>41443</v>
      </c>
      <c r="AD3800" s="45" t="s">
        <v>49</v>
      </c>
      <c r="AE3800" s="140"/>
      <c r="AF3800" s="140"/>
      <c r="AG3800" s="140"/>
    </row>
    <row r="3801" spans="1:36" s="75" customFormat="1" ht="47.25" hidden="1" customHeight="1" x14ac:dyDescent="0.2">
      <c r="A3801" s="36" t="s">
        <v>2104</v>
      </c>
      <c r="B3801" s="36" t="s">
        <v>2</v>
      </c>
      <c r="C3801" s="36" t="s">
        <v>36</v>
      </c>
      <c r="D3801" s="37">
        <v>41750</v>
      </c>
      <c r="E3801" s="38">
        <v>0.22569444444444445</v>
      </c>
      <c r="F3801" s="37">
        <v>41750</v>
      </c>
      <c r="G3801" s="38">
        <v>0.24097222222222223</v>
      </c>
      <c r="H3801" s="38">
        <v>1.5277777777777777E-2</v>
      </c>
      <c r="I3801" s="36">
        <v>8</v>
      </c>
      <c r="J3801" s="36" t="s">
        <v>1652</v>
      </c>
      <c r="K3801" s="36" t="s">
        <v>132</v>
      </c>
      <c r="L3801" s="219" t="s">
        <v>128</v>
      </c>
      <c r="M3801" s="28" t="s">
        <v>3107</v>
      </c>
      <c r="N3801" s="36" t="s">
        <v>103</v>
      </c>
      <c r="O3801" s="36" t="s">
        <v>66</v>
      </c>
      <c r="P3801" s="28" t="s">
        <v>3107</v>
      </c>
      <c r="Q3801" s="472" t="s">
        <v>6840</v>
      </c>
      <c r="R3801" s="36">
        <v>1.5</v>
      </c>
      <c r="S3801" s="36"/>
      <c r="T3801" s="36">
        <f t="shared" si="144"/>
        <v>1.5</v>
      </c>
      <c r="U3801" s="464" t="s">
        <v>82</v>
      </c>
      <c r="V3801" s="45">
        <v>1986</v>
      </c>
      <c r="W3801" s="45" t="s">
        <v>6734</v>
      </c>
      <c r="X3801" s="45"/>
      <c r="Y3801" s="231">
        <v>41402</v>
      </c>
      <c r="Z3801" s="466">
        <v>1</v>
      </c>
      <c r="AA3801" s="469">
        <v>42125</v>
      </c>
      <c r="AB3801" s="45">
        <v>0</v>
      </c>
      <c r="AC3801" s="231">
        <v>41361</v>
      </c>
      <c r="AD3801" s="45" t="s">
        <v>49</v>
      </c>
      <c r="AE3801" s="140"/>
      <c r="AF3801" s="140"/>
      <c r="AG3801" s="450"/>
      <c r="AH3801" s="22"/>
      <c r="AI3801" s="22"/>
      <c r="AJ3801" s="22"/>
    </row>
    <row r="3802" spans="1:36" s="75" customFormat="1" ht="78.75" hidden="1" customHeight="1" x14ac:dyDescent="0.2">
      <c r="A3802" s="36" t="s">
        <v>2104</v>
      </c>
      <c r="B3802" s="36" t="s">
        <v>2</v>
      </c>
      <c r="C3802" s="36" t="s">
        <v>36</v>
      </c>
      <c r="D3802" s="37">
        <v>41750</v>
      </c>
      <c r="E3802" s="38">
        <v>0.25</v>
      </c>
      <c r="F3802" s="37">
        <v>41750</v>
      </c>
      <c r="G3802" s="38">
        <v>0.2951388888888889</v>
      </c>
      <c r="H3802" s="38">
        <v>4.5138888888888888E-2</v>
      </c>
      <c r="I3802" s="36">
        <v>8</v>
      </c>
      <c r="J3802" s="36" t="s">
        <v>1652</v>
      </c>
      <c r="K3802" s="36" t="s">
        <v>133</v>
      </c>
      <c r="L3802" s="219" t="s">
        <v>128</v>
      </c>
      <c r="M3802" s="28" t="s">
        <v>3108</v>
      </c>
      <c r="N3802" s="36" t="s">
        <v>103</v>
      </c>
      <c r="O3802" s="36" t="s">
        <v>66</v>
      </c>
      <c r="P3802" s="28" t="s">
        <v>3108</v>
      </c>
      <c r="Q3802" s="472" t="s">
        <v>6841</v>
      </c>
      <c r="R3802" s="36">
        <v>9.1</v>
      </c>
      <c r="S3802" s="36"/>
      <c r="T3802" s="36">
        <f t="shared" si="144"/>
        <v>9.1</v>
      </c>
      <c r="U3802" s="464" t="s">
        <v>75</v>
      </c>
      <c r="V3802" s="45">
        <v>1979</v>
      </c>
      <c r="W3802" s="45" t="s">
        <v>500</v>
      </c>
      <c r="X3802" s="45"/>
      <c r="Y3802" s="231">
        <v>41061</v>
      </c>
      <c r="Z3802" s="466">
        <v>1</v>
      </c>
      <c r="AA3802" s="469">
        <v>41791</v>
      </c>
      <c r="AB3802" s="231">
        <v>41681</v>
      </c>
      <c r="AC3802" s="231">
        <v>41680</v>
      </c>
      <c r="AD3802" s="45" t="s">
        <v>49</v>
      </c>
      <c r="AE3802" s="140"/>
      <c r="AF3802" s="140"/>
      <c r="AG3802" s="450"/>
      <c r="AH3802" s="22"/>
      <c r="AI3802" s="22"/>
      <c r="AJ3802" s="22"/>
    </row>
    <row r="3803" spans="1:36" s="75" customFormat="1" ht="63" hidden="1" customHeight="1" x14ac:dyDescent="0.2">
      <c r="A3803" s="36" t="s">
        <v>2104</v>
      </c>
      <c r="B3803" s="36" t="s">
        <v>2</v>
      </c>
      <c r="C3803" s="36" t="s">
        <v>36</v>
      </c>
      <c r="D3803" s="37">
        <v>41750</v>
      </c>
      <c r="E3803" s="38">
        <v>0.25</v>
      </c>
      <c r="F3803" s="37">
        <v>41750</v>
      </c>
      <c r="G3803" s="38">
        <v>0.25</v>
      </c>
      <c r="H3803" s="38">
        <v>0</v>
      </c>
      <c r="I3803" s="36"/>
      <c r="J3803" s="36" t="s">
        <v>1652</v>
      </c>
      <c r="K3803" s="36" t="s">
        <v>132</v>
      </c>
      <c r="L3803" s="219" t="s">
        <v>128</v>
      </c>
      <c r="M3803" s="28" t="s">
        <v>3109</v>
      </c>
      <c r="N3803" s="36" t="s">
        <v>103</v>
      </c>
      <c r="O3803" s="36" t="s">
        <v>66</v>
      </c>
      <c r="P3803" s="28" t="s">
        <v>3109</v>
      </c>
      <c r="Q3803" s="472" t="s">
        <v>6842</v>
      </c>
      <c r="R3803" s="36">
        <v>14.4</v>
      </c>
      <c r="S3803" s="36"/>
      <c r="T3803" s="36">
        <f t="shared" si="144"/>
        <v>14.4</v>
      </c>
      <c r="U3803" s="464" t="s">
        <v>75</v>
      </c>
      <c r="V3803" s="45">
        <v>1983</v>
      </c>
      <c r="W3803" s="45" t="s">
        <v>6734</v>
      </c>
      <c r="X3803" s="45"/>
      <c r="Y3803" s="231">
        <v>40930</v>
      </c>
      <c r="Z3803" s="466">
        <v>1</v>
      </c>
      <c r="AA3803" s="469">
        <v>41640</v>
      </c>
      <c r="AB3803" s="231">
        <v>41688</v>
      </c>
      <c r="AC3803" s="231">
        <v>41690</v>
      </c>
      <c r="AD3803" s="45" t="s">
        <v>49</v>
      </c>
      <c r="AE3803" s="140"/>
      <c r="AF3803" s="140"/>
      <c r="AG3803" s="450"/>
      <c r="AH3803" s="22"/>
      <c r="AI3803" s="22"/>
      <c r="AJ3803" s="22"/>
    </row>
    <row r="3804" spans="1:36" s="75" customFormat="1" ht="63" hidden="1" customHeight="1" x14ac:dyDescent="0.2">
      <c r="A3804" s="36" t="s">
        <v>2104</v>
      </c>
      <c r="B3804" s="36" t="s">
        <v>2</v>
      </c>
      <c r="C3804" s="36" t="s">
        <v>36</v>
      </c>
      <c r="D3804" s="37">
        <v>41750</v>
      </c>
      <c r="E3804" s="38">
        <v>0.24305555555555555</v>
      </c>
      <c r="F3804" s="37">
        <v>41750</v>
      </c>
      <c r="G3804" s="38">
        <v>0.26180555555555557</v>
      </c>
      <c r="H3804" s="38">
        <v>1.8749999999999999E-2</v>
      </c>
      <c r="I3804" s="36">
        <v>7</v>
      </c>
      <c r="J3804" s="36"/>
      <c r="K3804" s="36" t="s">
        <v>133</v>
      </c>
      <c r="L3804" s="219" t="s">
        <v>128</v>
      </c>
      <c r="M3804" s="28" t="s">
        <v>3110</v>
      </c>
      <c r="N3804" s="36" t="s">
        <v>103</v>
      </c>
      <c r="O3804" s="36" t="s">
        <v>66</v>
      </c>
      <c r="P3804" s="28" t="s">
        <v>3110</v>
      </c>
      <c r="Q3804" s="472" t="s">
        <v>6843</v>
      </c>
      <c r="R3804" s="36">
        <v>6.5</v>
      </c>
      <c r="S3804" s="36"/>
      <c r="T3804" s="36">
        <f t="shared" si="144"/>
        <v>6.5</v>
      </c>
      <c r="U3804" s="464" t="s">
        <v>82</v>
      </c>
      <c r="V3804" s="45">
        <v>1986</v>
      </c>
      <c r="W3804" s="45" t="s">
        <v>6734</v>
      </c>
      <c r="X3804" s="45"/>
      <c r="Y3804" s="231">
        <v>41717</v>
      </c>
      <c r="Z3804" s="466">
        <v>1</v>
      </c>
      <c r="AA3804" s="469">
        <v>42430</v>
      </c>
      <c r="AB3804" s="45">
        <v>0</v>
      </c>
      <c r="AC3804" s="231">
        <v>41661</v>
      </c>
      <c r="AD3804" s="45" t="s">
        <v>49</v>
      </c>
      <c r="AE3804" s="140"/>
      <c r="AF3804" s="140"/>
      <c r="AG3804" s="450"/>
      <c r="AH3804" s="22"/>
      <c r="AI3804" s="22"/>
      <c r="AJ3804" s="22"/>
    </row>
    <row r="3805" spans="1:36" s="75" customFormat="1" ht="63" hidden="1" customHeight="1" x14ac:dyDescent="0.2">
      <c r="A3805" s="36" t="s">
        <v>2104</v>
      </c>
      <c r="B3805" s="36" t="s">
        <v>2</v>
      </c>
      <c r="C3805" s="36" t="s">
        <v>36</v>
      </c>
      <c r="D3805" s="37">
        <v>41750</v>
      </c>
      <c r="E3805" s="38">
        <v>0.24861111111111112</v>
      </c>
      <c r="F3805" s="37">
        <v>41750</v>
      </c>
      <c r="G3805" s="38">
        <v>0.24861111111111112</v>
      </c>
      <c r="H3805" s="38">
        <v>0</v>
      </c>
      <c r="I3805" s="36">
        <v>57</v>
      </c>
      <c r="J3805" s="36" t="s">
        <v>1652</v>
      </c>
      <c r="K3805" s="36" t="s">
        <v>132</v>
      </c>
      <c r="L3805" s="219" t="s">
        <v>128</v>
      </c>
      <c r="M3805" s="28" t="s">
        <v>3111</v>
      </c>
      <c r="N3805" s="36">
        <v>35</v>
      </c>
      <c r="O3805" s="36" t="s">
        <v>66</v>
      </c>
      <c r="P3805" s="28" t="s">
        <v>3111</v>
      </c>
      <c r="Q3805" s="472" t="s">
        <v>6825</v>
      </c>
      <c r="R3805" s="36">
        <v>45.2</v>
      </c>
      <c r="S3805" s="36"/>
      <c r="T3805" s="36">
        <f t="shared" si="144"/>
        <v>45.2</v>
      </c>
      <c r="U3805" s="464" t="s">
        <v>82</v>
      </c>
      <c r="V3805" s="45"/>
      <c r="W3805" s="45" t="s">
        <v>6741</v>
      </c>
      <c r="X3805" s="45"/>
      <c r="Y3805" s="231">
        <v>41467</v>
      </c>
      <c r="Z3805" s="466">
        <v>1</v>
      </c>
      <c r="AA3805" s="469">
        <v>42917</v>
      </c>
      <c r="AB3805" s="45">
        <v>0</v>
      </c>
      <c r="AC3805" s="231">
        <v>41489</v>
      </c>
      <c r="AD3805" s="45" t="s">
        <v>49</v>
      </c>
      <c r="AE3805" s="140"/>
      <c r="AF3805" s="140"/>
      <c r="AG3805" s="450" t="s">
        <v>3112</v>
      </c>
      <c r="AH3805" s="22"/>
      <c r="AI3805" s="22"/>
      <c r="AJ3805" s="22"/>
    </row>
    <row r="3806" spans="1:36" s="75" customFormat="1" ht="47.25" hidden="1" customHeight="1" x14ac:dyDescent="0.2">
      <c r="A3806" s="36" t="s">
        <v>2104</v>
      </c>
      <c r="B3806" s="36" t="s">
        <v>2</v>
      </c>
      <c r="C3806" s="36" t="s">
        <v>36</v>
      </c>
      <c r="D3806" s="37">
        <v>41750</v>
      </c>
      <c r="E3806" s="38">
        <v>0.25694444444444448</v>
      </c>
      <c r="F3806" s="37">
        <v>41750</v>
      </c>
      <c r="G3806" s="38">
        <v>0.25694444444444448</v>
      </c>
      <c r="H3806" s="38">
        <v>0</v>
      </c>
      <c r="I3806" s="36">
        <v>41</v>
      </c>
      <c r="J3806" s="36" t="s">
        <v>1652</v>
      </c>
      <c r="K3806" s="36" t="s">
        <v>132</v>
      </c>
      <c r="L3806" s="219" t="s">
        <v>125</v>
      </c>
      <c r="M3806" s="28" t="s">
        <v>3113</v>
      </c>
      <c r="N3806" s="36">
        <v>110</v>
      </c>
      <c r="O3806" s="36" t="s">
        <v>66</v>
      </c>
      <c r="P3806" s="28" t="s">
        <v>3113</v>
      </c>
      <c r="Q3806" s="472" t="s">
        <v>6844</v>
      </c>
      <c r="R3806" s="36">
        <v>35</v>
      </c>
      <c r="S3806" s="36"/>
      <c r="T3806" s="36">
        <f t="shared" si="144"/>
        <v>35</v>
      </c>
      <c r="U3806" s="140"/>
      <c r="V3806" s="45"/>
      <c r="W3806" s="45"/>
      <c r="X3806" s="45"/>
      <c r="Y3806" s="45"/>
      <c r="Z3806" s="466">
        <v>1</v>
      </c>
      <c r="AA3806" s="45"/>
      <c r="AB3806" s="45"/>
      <c r="AC3806" s="45"/>
      <c r="AD3806" s="45" t="s">
        <v>55</v>
      </c>
      <c r="AE3806" s="140"/>
      <c r="AF3806" s="140"/>
      <c r="AG3806" s="450" t="s">
        <v>3114</v>
      </c>
      <c r="AH3806" s="22"/>
      <c r="AI3806" s="22"/>
      <c r="AJ3806" s="22"/>
    </row>
    <row r="3807" spans="1:36" s="75" customFormat="1" ht="78.75" hidden="1" customHeight="1" x14ac:dyDescent="0.2">
      <c r="A3807" s="36" t="s">
        <v>2104</v>
      </c>
      <c r="B3807" s="36" t="s">
        <v>2</v>
      </c>
      <c r="C3807" s="36" t="s">
        <v>36</v>
      </c>
      <c r="D3807" s="37">
        <v>41750</v>
      </c>
      <c r="E3807" s="38">
        <v>0.24305555555555555</v>
      </c>
      <c r="F3807" s="37">
        <v>41750</v>
      </c>
      <c r="G3807" s="38">
        <v>0.24305555555555555</v>
      </c>
      <c r="H3807" s="38">
        <v>0</v>
      </c>
      <c r="I3807" s="36">
        <v>6</v>
      </c>
      <c r="J3807" s="36" t="s">
        <v>1652</v>
      </c>
      <c r="K3807" s="36" t="s">
        <v>132</v>
      </c>
      <c r="L3807" s="219" t="s">
        <v>128</v>
      </c>
      <c r="M3807" s="28" t="s">
        <v>3115</v>
      </c>
      <c r="N3807" s="36" t="s">
        <v>103</v>
      </c>
      <c r="O3807" s="36" t="s">
        <v>66</v>
      </c>
      <c r="P3807" s="28" t="s">
        <v>3115</v>
      </c>
      <c r="Q3807" s="472" t="s">
        <v>6845</v>
      </c>
      <c r="R3807" s="36">
        <v>4.5</v>
      </c>
      <c r="S3807" s="36"/>
      <c r="T3807" s="36">
        <f t="shared" si="144"/>
        <v>4.5</v>
      </c>
      <c r="U3807" s="464" t="s">
        <v>82</v>
      </c>
      <c r="V3807" s="45">
        <v>1987</v>
      </c>
      <c r="W3807" s="45" t="s">
        <v>6734</v>
      </c>
      <c r="X3807" s="45"/>
      <c r="Y3807" s="231">
        <v>41057</v>
      </c>
      <c r="Z3807" s="466">
        <v>1</v>
      </c>
      <c r="AA3807" s="469">
        <v>41760</v>
      </c>
      <c r="AB3807" s="45">
        <v>0</v>
      </c>
      <c r="AC3807" s="231">
        <v>41595</v>
      </c>
      <c r="AD3807" s="45" t="s">
        <v>49</v>
      </c>
      <c r="AE3807" s="140"/>
      <c r="AF3807" s="140"/>
      <c r="AG3807" s="450"/>
      <c r="AH3807" s="22"/>
      <c r="AI3807" s="22"/>
      <c r="AJ3807" s="22"/>
    </row>
    <row r="3808" spans="1:36" s="75" customFormat="1" ht="63" hidden="1" customHeight="1" x14ac:dyDescent="0.2">
      <c r="A3808" s="36" t="s">
        <v>2104</v>
      </c>
      <c r="B3808" s="36" t="s">
        <v>2</v>
      </c>
      <c r="C3808" s="36" t="s">
        <v>36</v>
      </c>
      <c r="D3808" s="37">
        <v>41750</v>
      </c>
      <c r="E3808" s="38">
        <v>0.3263888888888889</v>
      </c>
      <c r="F3808" s="37">
        <v>41750</v>
      </c>
      <c r="G3808" s="38">
        <v>0.3840277777777778</v>
      </c>
      <c r="H3808" s="38">
        <v>5.7638888888888885E-2</v>
      </c>
      <c r="I3808" s="36">
        <v>8</v>
      </c>
      <c r="J3808" s="36" t="s">
        <v>1652</v>
      </c>
      <c r="K3808" s="36" t="s">
        <v>133</v>
      </c>
      <c r="L3808" s="219" t="s">
        <v>128</v>
      </c>
      <c r="M3808" s="28" t="s">
        <v>3116</v>
      </c>
      <c r="N3808" s="36" t="s">
        <v>103</v>
      </c>
      <c r="O3808" s="36" t="s">
        <v>66</v>
      </c>
      <c r="P3808" s="28" t="s">
        <v>3116</v>
      </c>
      <c r="Q3808" s="472" t="s">
        <v>6846</v>
      </c>
      <c r="R3808" s="36">
        <v>7.3</v>
      </c>
      <c r="S3808" s="36"/>
      <c r="T3808" s="36">
        <f t="shared" si="144"/>
        <v>7.3</v>
      </c>
      <c r="U3808" s="464" t="s">
        <v>82</v>
      </c>
      <c r="V3808" s="45">
        <v>1982</v>
      </c>
      <c r="W3808" s="45" t="s">
        <v>6734</v>
      </c>
      <c r="X3808" s="45"/>
      <c r="Y3808" s="231">
        <v>41381</v>
      </c>
      <c r="Z3808" s="466">
        <v>1</v>
      </c>
      <c r="AA3808" s="469">
        <v>42095</v>
      </c>
      <c r="AB3808" s="45">
        <v>0</v>
      </c>
      <c r="AC3808" s="231">
        <v>41710</v>
      </c>
      <c r="AD3808" s="45" t="s">
        <v>49</v>
      </c>
      <c r="AE3808" s="140"/>
      <c r="AF3808" s="140"/>
      <c r="AG3808" s="450"/>
      <c r="AH3808" s="22"/>
      <c r="AI3808" s="22"/>
      <c r="AJ3808" s="22"/>
    </row>
    <row r="3809" spans="1:60" s="75" customFormat="1" ht="63" hidden="1" customHeight="1" x14ac:dyDescent="0.2">
      <c r="A3809" s="36" t="s">
        <v>2104</v>
      </c>
      <c r="B3809" s="36" t="s">
        <v>2</v>
      </c>
      <c r="C3809" s="36" t="s">
        <v>36</v>
      </c>
      <c r="D3809" s="37">
        <v>41750</v>
      </c>
      <c r="E3809" s="38">
        <v>0.2638888888888889</v>
      </c>
      <c r="F3809" s="37">
        <v>41750</v>
      </c>
      <c r="G3809" s="38">
        <v>0.30555555555555552</v>
      </c>
      <c r="H3809" s="38">
        <v>4.1666666666666664E-2</v>
      </c>
      <c r="I3809" s="36">
        <v>7</v>
      </c>
      <c r="J3809" s="36" t="s">
        <v>1652</v>
      </c>
      <c r="K3809" s="36" t="s">
        <v>133</v>
      </c>
      <c r="L3809" s="219" t="s">
        <v>128</v>
      </c>
      <c r="M3809" s="28" t="s">
        <v>3117</v>
      </c>
      <c r="N3809" s="36" t="s">
        <v>103</v>
      </c>
      <c r="O3809" s="36" t="s">
        <v>66</v>
      </c>
      <c r="P3809" s="28" t="s">
        <v>3117</v>
      </c>
      <c r="Q3809" s="472" t="s">
        <v>6847</v>
      </c>
      <c r="R3809" s="36">
        <v>22.6</v>
      </c>
      <c r="S3809" s="36"/>
      <c r="T3809" s="36">
        <f t="shared" si="144"/>
        <v>22.6</v>
      </c>
      <c r="U3809" s="464" t="s">
        <v>75</v>
      </c>
      <c r="V3809" s="45">
        <v>1992</v>
      </c>
      <c r="W3809" s="45" t="s">
        <v>171</v>
      </c>
      <c r="X3809" s="45"/>
      <c r="Y3809" s="231">
        <v>39826</v>
      </c>
      <c r="Z3809" s="466">
        <v>1</v>
      </c>
      <c r="AA3809" s="469">
        <v>40544</v>
      </c>
      <c r="AB3809" s="45" t="s">
        <v>6742</v>
      </c>
      <c r="AC3809" s="231">
        <v>41602</v>
      </c>
      <c r="AD3809" s="45" t="s">
        <v>49</v>
      </c>
      <c r="AE3809" s="140"/>
      <c r="AF3809" s="140"/>
      <c r="AG3809" s="450"/>
      <c r="AH3809" s="22"/>
      <c r="AI3809" s="22"/>
      <c r="AJ3809" s="22"/>
    </row>
    <row r="3810" spans="1:60" s="75" customFormat="1" ht="31.5" hidden="1" customHeight="1" x14ac:dyDescent="0.2">
      <c r="A3810" s="36" t="s">
        <v>2104</v>
      </c>
      <c r="B3810" s="36" t="s">
        <v>2</v>
      </c>
      <c r="C3810" s="36" t="s">
        <v>36</v>
      </c>
      <c r="D3810" s="37">
        <v>41750</v>
      </c>
      <c r="E3810" s="38">
        <v>0.33333333333333331</v>
      </c>
      <c r="F3810" s="37">
        <v>41750</v>
      </c>
      <c r="G3810" s="38">
        <v>0.3972222222222222</v>
      </c>
      <c r="H3810" s="38">
        <v>6.3888888888888884E-2</v>
      </c>
      <c r="I3810" s="36">
        <v>9</v>
      </c>
      <c r="J3810" s="36" t="s">
        <v>1652</v>
      </c>
      <c r="K3810" s="36" t="s">
        <v>132</v>
      </c>
      <c r="L3810" s="219" t="s">
        <v>128</v>
      </c>
      <c r="M3810" s="28" t="s">
        <v>3118</v>
      </c>
      <c r="N3810" s="36" t="s">
        <v>103</v>
      </c>
      <c r="O3810" s="36" t="s">
        <v>66</v>
      </c>
      <c r="P3810" s="28" t="s">
        <v>3118</v>
      </c>
      <c r="Q3810" s="472" t="s">
        <v>6848</v>
      </c>
      <c r="R3810" s="36">
        <v>12.5</v>
      </c>
      <c r="S3810" s="36"/>
      <c r="T3810" s="36">
        <f t="shared" si="144"/>
        <v>12.5</v>
      </c>
      <c r="U3810" s="464" t="s">
        <v>82</v>
      </c>
      <c r="V3810" s="45">
        <v>1978</v>
      </c>
      <c r="W3810" s="45" t="s">
        <v>6734</v>
      </c>
      <c r="X3810" s="45"/>
      <c r="Y3810" s="231">
        <v>41047</v>
      </c>
      <c r="Z3810" s="466">
        <v>1</v>
      </c>
      <c r="AA3810" s="469">
        <v>41760</v>
      </c>
      <c r="AB3810" s="45">
        <v>0</v>
      </c>
      <c r="AC3810" s="231">
        <v>41690</v>
      </c>
      <c r="AD3810" s="45" t="s">
        <v>49</v>
      </c>
      <c r="AE3810" s="140"/>
      <c r="AF3810" s="140"/>
      <c r="AG3810" s="450"/>
      <c r="AH3810" s="22"/>
      <c r="AI3810" s="22"/>
      <c r="AJ3810" s="22"/>
    </row>
    <row r="3811" spans="1:60" s="75" customFormat="1" ht="31.5" hidden="1" customHeight="1" x14ac:dyDescent="0.2">
      <c r="A3811" s="36" t="s">
        <v>2104</v>
      </c>
      <c r="B3811" s="36" t="s">
        <v>2</v>
      </c>
      <c r="C3811" s="36" t="s">
        <v>36</v>
      </c>
      <c r="D3811" s="37">
        <v>41750</v>
      </c>
      <c r="E3811" s="38">
        <v>0.2986111111111111</v>
      </c>
      <c r="F3811" s="37">
        <v>41750</v>
      </c>
      <c r="G3811" s="38">
        <v>0.33750000000000002</v>
      </c>
      <c r="H3811" s="38">
        <v>3.7499999999999999E-2</v>
      </c>
      <c r="I3811" s="36">
        <v>6</v>
      </c>
      <c r="J3811" s="36" t="s">
        <v>1652</v>
      </c>
      <c r="K3811" s="36" t="s">
        <v>133</v>
      </c>
      <c r="L3811" s="219" t="s">
        <v>128</v>
      </c>
      <c r="M3811" s="28" t="s">
        <v>3119</v>
      </c>
      <c r="N3811" s="36" t="s">
        <v>103</v>
      </c>
      <c r="O3811" s="36" t="s">
        <v>66</v>
      </c>
      <c r="P3811" s="28" t="s">
        <v>3119</v>
      </c>
      <c r="Q3811" s="472" t="s">
        <v>6849</v>
      </c>
      <c r="R3811" s="36">
        <v>19.8</v>
      </c>
      <c r="S3811" s="36"/>
      <c r="T3811" s="36">
        <f t="shared" si="144"/>
        <v>19.8</v>
      </c>
      <c r="U3811" s="464" t="s">
        <v>75</v>
      </c>
      <c r="V3811" s="45">
        <v>1994</v>
      </c>
      <c r="W3811" s="45" t="s">
        <v>500</v>
      </c>
      <c r="X3811" s="45"/>
      <c r="Y3811" s="231">
        <v>41536</v>
      </c>
      <c r="Z3811" s="466">
        <v>1</v>
      </c>
      <c r="AA3811" s="469">
        <v>42248</v>
      </c>
      <c r="AB3811" s="231">
        <v>41688</v>
      </c>
      <c r="AC3811" s="231">
        <v>41648</v>
      </c>
      <c r="AD3811" s="45" t="s">
        <v>49</v>
      </c>
      <c r="AE3811" s="140"/>
      <c r="AF3811" s="140"/>
      <c r="AG3811" s="450"/>
      <c r="AH3811" s="22"/>
      <c r="AI3811" s="22"/>
      <c r="AJ3811" s="22"/>
    </row>
    <row r="3812" spans="1:60" s="75" customFormat="1" ht="31.5" hidden="1" customHeight="1" x14ac:dyDescent="0.2">
      <c r="A3812" s="36" t="s">
        <v>2104</v>
      </c>
      <c r="B3812" s="36" t="s">
        <v>2</v>
      </c>
      <c r="C3812" s="36" t="s">
        <v>36</v>
      </c>
      <c r="D3812" s="37">
        <v>41750</v>
      </c>
      <c r="E3812" s="38">
        <v>0.23611111111111113</v>
      </c>
      <c r="F3812" s="37">
        <v>41750</v>
      </c>
      <c r="G3812" s="38">
        <v>0.32708333333333334</v>
      </c>
      <c r="H3812" s="38">
        <v>9.0972222222222218E-2</v>
      </c>
      <c r="I3812" s="36">
        <v>3</v>
      </c>
      <c r="J3812" s="36" t="s">
        <v>1652</v>
      </c>
      <c r="K3812" s="36" t="s">
        <v>133</v>
      </c>
      <c r="L3812" s="219" t="s">
        <v>128</v>
      </c>
      <c r="M3812" s="28" t="s">
        <v>3120</v>
      </c>
      <c r="N3812" s="36" t="s">
        <v>103</v>
      </c>
      <c r="O3812" s="36" t="s">
        <v>66</v>
      </c>
      <c r="P3812" s="28" t="s">
        <v>3120</v>
      </c>
      <c r="Q3812" s="472" t="s">
        <v>6850</v>
      </c>
      <c r="R3812" s="36">
        <v>8.6</v>
      </c>
      <c r="S3812" s="36"/>
      <c r="T3812" s="36">
        <f t="shared" si="144"/>
        <v>8.6</v>
      </c>
      <c r="U3812" s="464" t="s">
        <v>82</v>
      </c>
      <c r="V3812" s="45">
        <v>1977</v>
      </c>
      <c r="W3812" s="45" t="s">
        <v>6734</v>
      </c>
      <c r="X3812" s="45"/>
      <c r="Y3812" s="231">
        <v>41165</v>
      </c>
      <c r="Z3812" s="466">
        <v>1</v>
      </c>
      <c r="AA3812" s="469">
        <v>41883</v>
      </c>
      <c r="AB3812" s="45">
        <v>0</v>
      </c>
      <c r="AC3812" s="231">
        <v>41655</v>
      </c>
      <c r="AD3812" s="45" t="s">
        <v>49</v>
      </c>
      <c r="AE3812" s="140"/>
      <c r="AF3812" s="140"/>
      <c r="AG3812" s="450"/>
      <c r="AH3812" s="22"/>
      <c r="AI3812" s="22"/>
      <c r="AJ3812" s="22"/>
    </row>
    <row r="3813" spans="1:60" s="75" customFormat="1" ht="63" hidden="1" customHeight="1" x14ac:dyDescent="0.2">
      <c r="A3813" s="36" t="s">
        <v>2104</v>
      </c>
      <c r="B3813" s="36" t="s">
        <v>2</v>
      </c>
      <c r="C3813" s="36" t="s">
        <v>36</v>
      </c>
      <c r="D3813" s="37">
        <v>41750</v>
      </c>
      <c r="E3813" s="38">
        <v>0.27083333333333331</v>
      </c>
      <c r="F3813" s="37">
        <v>41750</v>
      </c>
      <c r="G3813" s="38">
        <v>0.31319444444444444</v>
      </c>
      <c r="H3813" s="38">
        <v>4.2361111111111106E-2</v>
      </c>
      <c r="I3813" s="36">
        <v>12</v>
      </c>
      <c r="J3813" s="36" t="s">
        <v>1652</v>
      </c>
      <c r="K3813" s="36" t="s">
        <v>133</v>
      </c>
      <c r="L3813" s="219" t="s">
        <v>128</v>
      </c>
      <c r="M3813" s="28" t="s">
        <v>3121</v>
      </c>
      <c r="N3813" s="36" t="s">
        <v>103</v>
      </c>
      <c r="O3813" s="36" t="s">
        <v>66</v>
      </c>
      <c r="P3813" s="28" t="s">
        <v>3121</v>
      </c>
      <c r="Q3813" s="472" t="s">
        <v>6851</v>
      </c>
      <c r="R3813" s="36">
        <v>10</v>
      </c>
      <c r="S3813" s="36"/>
      <c r="T3813" s="36">
        <f t="shared" si="144"/>
        <v>10</v>
      </c>
      <c r="U3813" s="464" t="s">
        <v>82</v>
      </c>
      <c r="V3813" s="45">
        <v>1979</v>
      </c>
      <c r="W3813" s="45" t="s">
        <v>6734</v>
      </c>
      <c r="X3813" s="45"/>
      <c r="Y3813" s="231">
        <v>41320</v>
      </c>
      <c r="Z3813" s="466">
        <v>1</v>
      </c>
      <c r="AA3813" s="469">
        <v>42036</v>
      </c>
      <c r="AB3813" s="45">
        <v>0</v>
      </c>
      <c r="AC3813" s="231">
        <v>41683</v>
      </c>
      <c r="AD3813" s="45" t="s">
        <v>49</v>
      </c>
      <c r="AE3813" s="140"/>
      <c r="AF3813" s="140"/>
      <c r="AG3813" s="450" t="s">
        <v>3122</v>
      </c>
      <c r="AH3813" s="22"/>
      <c r="AI3813" s="22"/>
      <c r="AJ3813" s="22"/>
    </row>
    <row r="3814" spans="1:60" s="75" customFormat="1" ht="78.75" hidden="1" customHeight="1" x14ac:dyDescent="0.2">
      <c r="A3814" s="36" t="s">
        <v>2104</v>
      </c>
      <c r="B3814" s="36" t="s">
        <v>2</v>
      </c>
      <c r="C3814" s="36" t="s">
        <v>36</v>
      </c>
      <c r="D3814" s="37">
        <v>41750</v>
      </c>
      <c r="E3814" s="38">
        <v>0.27083333333333331</v>
      </c>
      <c r="F3814" s="37">
        <v>41750</v>
      </c>
      <c r="G3814" s="38">
        <v>0.31319444444444444</v>
      </c>
      <c r="H3814" s="38">
        <v>4.2361111111111106E-2</v>
      </c>
      <c r="I3814" s="36">
        <v>8</v>
      </c>
      <c r="J3814" s="36" t="s">
        <v>1652</v>
      </c>
      <c r="K3814" s="36" t="s">
        <v>133</v>
      </c>
      <c r="L3814" s="219" t="s">
        <v>128</v>
      </c>
      <c r="M3814" s="28" t="s">
        <v>3123</v>
      </c>
      <c r="N3814" s="36" t="s">
        <v>103</v>
      </c>
      <c r="O3814" s="36" t="s">
        <v>66</v>
      </c>
      <c r="P3814" s="28" t="s">
        <v>3123</v>
      </c>
      <c r="Q3814" s="472" t="s">
        <v>6852</v>
      </c>
      <c r="R3814" s="36">
        <v>5.6</v>
      </c>
      <c r="S3814" s="36"/>
      <c r="T3814" s="36">
        <f t="shared" si="144"/>
        <v>5.6</v>
      </c>
      <c r="U3814" s="464" t="s">
        <v>82</v>
      </c>
      <c r="V3814" s="45">
        <v>1979</v>
      </c>
      <c r="W3814" s="45" t="s">
        <v>6734</v>
      </c>
      <c r="X3814" s="45"/>
      <c r="Y3814" s="231">
        <v>41179</v>
      </c>
      <c r="Z3814" s="466">
        <v>1</v>
      </c>
      <c r="AA3814" s="469">
        <v>41883</v>
      </c>
      <c r="AB3814" s="45">
        <v>0</v>
      </c>
      <c r="AC3814" s="231">
        <v>41715</v>
      </c>
      <c r="AD3814" s="45" t="s">
        <v>49</v>
      </c>
      <c r="AE3814" s="140"/>
      <c r="AF3814" s="140"/>
      <c r="AG3814" s="450"/>
      <c r="AH3814" s="22"/>
      <c r="AI3814" s="22"/>
      <c r="AJ3814" s="22"/>
    </row>
    <row r="3815" spans="1:60" s="75" customFormat="1" ht="63" hidden="1" customHeight="1" x14ac:dyDescent="0.2">
      <c r="A3815" s="36" t="s">
        <v>2104</v>
      </c>
      <c r="B3815" s="36" t="s">
        <v>2</v>
      </c>
      <c r="C3815" s="36" t="s">
        <v>36</v>
      </c>
      <c r="D3815" s="37">
        <v>41750</v>
      </c>
      <c r="E3815" s="38">
        <v>0.27083333333333331</v>
      </c>
      <c r="F3815" s="37">
        <v>41750</v>
      </c>
      <c r="G3815" s="38">
        <v>0.27083333333333331</v>
      </c>
      <c r="H3815" s="38">
        <v>0</v>
      </c>
      <c r="I3815" s="36">
        <v>7</v>
      </c>
      <c r="J3815" s="36" t="s">
        <v>1652</v>
      </c>
      <c r="K3815" s="36" t="s">
        <v>132</v>
      </c>
      <c r="L3815" s="219" t="s">
        <v>128</v>
      </c>
      <c r="M3815" s="28" t="s">
        <v>3124</v>
      </c>
      <c r="N3815" s="36" t="s">
        <v>103</v>
      </c>
      <c r="O3815" s="36" t="s">
        <v>66</v>
      </c>
      <c r="P3815" s="28" t="s">
        <v>3124</v>
      </c>
      <c r="Q3815" s="472" t="s">
        <v>6853</v>
      </c>
      <c r="R3815" s="36">
        <v>4.5999999999999996</v>
      </c>
      <c r="S3815" s="36"/>
      <c r="T3815" s="36">
        <f t="shared" si="144"/>
        <v>4.5999999999999996</v>
      </c>
      <c r="U3815" s="464" t="s">
        <v>75</v>
      </c>
      <c r="V3815" s="45">
        <v>1989</v>
      </c>
      <c r="W3815" s="45" t="s">
        <v>500</v>
      </c>
      <c r="X3815" s="45"/>
      <c r="Y3815" s="231">
        <v>41069</v>
      </c>
      <c r="Z3815" s="466">
        <v>1</v>
      </c>
      <c r="AA3815" s="469">
        <v>41791</v>
      </c>
      <c r="AB3815" s="231">
        <v>41668</v>
      </c>
      <c r="AC3815" s="231">
        <v>41666</v>
      </c>
      <c r="AD3815" s="45" t="s">
        <v>49</v>
      </c>
      <c r="AE3815" s="140"/>
      <c r="AF3815" s="140"/>
      <c r="AG3815" s="450"/>
      <c r="AH3815" s="22"/>
      <c r="AI3815" s="22"/>
      <c r="AJ3815" s="22"/>
    </row>
    <row r="3816" spans="1:60" s="75" customFormat="1" ht="63" hidden="1" customHeight="1" x14ac:dyDescent="0.2">
      <c r="A3816" s="36" t="s">
        <v>2104</v>
      </c>
      <c r="B3816" s="36" t="s">
        <v>2</v>
      </c>
      <c r="C3816" s="36" t="s">
        <v>36</v>
      </c>
      <c r="D3816" s="37">
        <v>41750</v>
      </c>
      <c r="E3816" s="38">
        <v>0.33333333333333331</v>
      </c>
      <c r="F3816" s="37">
        <v>41750</v>
      </c>
      <c r="G3816" s="38">
        <v>0.33333333333333331</v>
      </c>
      <c r="H3816" s="38">
        <v>0</v>
      </c>
      <c r="I3816" s="36">
        <v>7</v>
      </c>
      <c r="J3816" s="36" t="s">
        <v>1652</v>
      </c>
      <c r="K3816" s="36" t="s">
        <v>132</v>
      </c>
      <c r="L3816" s="219" t="s">
        <v>128</v>
      </c>
      <c r="M3816" s="28" t="s">
        <v>3125</v>
      </c>
      <c r="N3816" s="36" t="s">
        <v>103</v>
      </c>
      <c r="O3816" s="36" t="s">
        <v>66</v>
      </c>
      <c r="P3816" s="28" t="s">
        <v>3125</v>
      </c>
      <c r="Q3816" s="472" t="s">
        <v>6854</v>
      </c>
      <c r="R3816" s="36">
        <v>2.2999999999999998</v>
      </c>
      <c r="S3816" s="36"/>
      <c r="T3816" s="36">
        <f t="shared" si="144"/>
        <v>2.2999999999999998</v>
      </c>
      <c r="U3816" s="464" t="s">
        <v>82</v>
      </c>
      <c r="V3816" s="45">
        <v>1973</v>
      </c>
      <c r="W3816" s="45" t="s">
        <v>6734</v>
      </c>
      <c r="X3816" s="45"/>
      <c r="Y3816" s="231">
        <v>41192</v>
      </c>
      <c r="Z3816" s="466">
        <v>1</v>
      </c>
      <c r="AA3816" s="469">
        <v>41913</v>
      </c>
      <c r="AB3816" s="45">
        <v>0</v>
      </c>
      <c r="AC3816" s="231">
        <v>41565</v>
      </c>
      <c r="AD3816" s="45" t="s">
        <v>49</v>
      </c>
      <c r="AE3816" s="140"/>
      <c r="AF3816" s="140"/>
      <c r="AG3816" s="450"/>
      <c r="AH3816" s="22"/>
      <c r="AI3816" s="22"/>
      <c r="AJ3816" s="22"/>
    </row>
    <row r="3817" spans="1:60" s="75" customFormat="1" ht="63" hidden="1" customHeight="1" x14ac:dyDescent="0.2">
      <c r="A3817" s="36" t="s">
        <v>2104</v>
      </c>
      <c r="B3817" s="36" t="s">
        <v>2</v>
      </c>
      <c r="C3817" s="36" t="s">
        <v>36</v>
      </c>
      <c r="D3817" s="37">
        <v>41750</v>
      </c>
      <c r="E3817" s="38">
        <v>0.29166666666666669</v>
      </c>
      <c r="F3817" s="37">
        <v>41750</v>
      </c>
      <c r="G3817" s="38">
        <v>0.35069444444444442</v>
      </c>
      <c r="H3817" s="38">
        <v>5.9027777777777783E-2</v>
      </c>
      <c r="I3817" s="36">
        <v>6</v>
      </c>
      <c r="J3817" s="36" t="s">
        <v>1652</v>
      </c>
      <c r="K3817" s="36" t="s">
        <v>133</v>
      </c>
      <c r="L3817" s="219" t="s">
        <v>128</v>
      </c>
      <c r="M3817" s="28" t="s">
        <v>3126</v>
      </c>
      <c r="N3817" s="36" t="s">
        <v>103</v>
      </c>
      <c r="O3817" s="36" t="s">
        <v>66</v>
      </c>
      <c r="P3817" s="28" t="s">
        <v>3126</v>
      </c>
      <c r="Q3817" s="468" t="s">
        <v>6855</v>
      </c>
      <c r="R3817" s="36">
        <v>12.9</v>
      </c>
      <c r="S3817" s="36"/>
      <c r="T3817" s="36">
        <f t="shared" si="144"/>
        <v>12.9</v>
      </c>
      <c r="U3817" s="464" t="s">
        <v>82</v>
      </c>
      <c r="V3817" s="45">
        <v>1985</v>
      </c>
      <c r="W3817" s="45" t="s">
        <v>6734</v>
      </c>
      <c r="X3817" s="45"/>
      <c r="Y3817" s="231">
        <v>41354</v>
      </c>
      <c r="Z3817" s="466">
        <v>1</v>
      </c>
      <c r="AA3817" s="469">
        <v>42064</v>
      </c>
      <c r="AB3817" s="45">
        <v>0</v>
      </c>
      <c r="AC3817" s="231">
        <v>41655</v>
      </c>
      <c r="AD3817" s="45" t="s">
        <v>49</v>
      </c>
      <c r="AE3817" s="140"/>
      <c r="AF3817" s="140"/>
      <c r="AG3817" s="450"/>
      <c r="AH3817" s="22"/>
      <c r="AI3817" s="22"/>
      <c r="AJ3817" s="22"/>
    </row>
    <row r="3818" spans="1:60" s="75" customFormat="1" ht="63" hidden="1" customHeight="1" x14ac:dyDescent="0.2">
      <c r="A3818" s="36" t="s">
        <v>2104</v>
      </c>
      <c r="B3818" s="36" t="s">
        <v>2</v>
      </c>
      <c r="C3818" s="36" t="s">
        <v>36</v>
      </c>
      <c r="D3818" s="37">
        <v>41750</v>
      </c>
      <c r="E3818" s="38">
        <v>0.3125</v>
      </c>
      <c r="F3818" s="37">
        <v>41750</v>
      </c>
      <c r="G3818" s="38">
        <v>0.3125</v>
      </c>
      <c r="H3818" s="38">
        <v>0</v>
      </c>
      <c r="I3818" s="36">
        <v>8</v>
      </c>
      <c r="J3818" s="36" t="s">
        <v>1652</v>
      </c>
      <c r="K3818" s="36" t="s">
        <v>132</v>
      </c>
      <c r="L3818" s="219" t="s">
        <v>128</v>
      </c>
      <c r="M3818" s="28" t="s">
        <v>3127</v>
      </c>
      <c r="N3818" s="36" t="s">
        <v>103</v>
      </c>
      <c r="O3818" s="36" t="s">
        <v>66</v>
      </c>
      <c r="P3818" s="28" t="s">
        <v>3127</v>
      </c>
      <c r="Q3818" s="468" t="s">
        <v>6856</v>
      </c>
      <c r="R3818" s="36">
        <v>1.5</v>
      </c>
      <c r="S3818" s="36"/>
      <c r="T3818" s="36">
        <f t="shared" si="144"/>
        <v>1.5</v>
      </c>
      <c r="U3818" s="464" t="s">
        <v>75</v>
      </c>
      <c r="V3818" s="45">
        <v>1985</v>
      </c>
      <c r="W3818" s="45" t="s">
        <v>500</v>
      </c>
      <c r="X3818" s="45"/>
      <c r="Y3818" s="231">
        <v>41632</v>
      </c>
      <c r="Z3818" s="466">
        <v>1</v>
      </c>
      <c r="AA3818" s="469">
        <v>42339</v>
      </c>
      <c r="AB3818" s="45">
        <v>0</v>
      </c>
      <c r="AC3818" s="231">
        <v>41551</v>
      </c>
      <c r="AD3818" s="45" t="s">
        <v>49</v>
      </c>
      <c r="AE3818" s="140"/>
      <c r="AF3818" s="140"/>
      <c r="AG3818" s="450"/>
      <c r="AH3818" s="22"/>
      <c r="AI3818" s="22"/>
      <c r="AJ3818" s="22"/>
    </row>
    <row r="3819" spans="1:60" s="75" customFormat="1" ht="31.5" hidden="1" customHeight="1" x14ac:dyDescent="0.2">
      <c r="A3819" s="36" t="s">
        <v>2104</v>
      </c>
      <c r="B3819" s="36" t="s">
        <v>2</v>
      </c>
      <c r="C3819" s="36" t="s">
        <v>36</v>
      </c>
      <c r="D3819" s="37">
        <v>41750</v>
      </c>
      <c r="E3819" s="38">
        <v>0.23611111111111113</v>
      </c>
      <c r="F3819" s="37">
        <v>41750</v>
      </c>
      <c r="G3819" s="38">
        <v>0.32500000000000001</v>
      </c>
      <c r="H3819" s="38">
        <v>8.8888888888888892E-2</v>
      </c>
      <c r="I3819" s="36">
        <v>5</v>
      </c>
      <c r="J3819" s="36" t="s">
        <v>1652</v>
      </c>
      <c r="K3819" s="36" t="s">
        <v>133</v>
      </c>
      <c r="L3819" s="219" t="s">
        <v>128</v>
      </c>
      <c r="M3819" s="28" t="s">
        <v>3128</v>
      </c>
      <c r="N3819" s="36" t="s">
        <v>103</v>
      </c>
      <c r="O3819" s="36" t="s">
        <v>66</v>
      </c>
      <c r="P3819" s="28" t="s">
        <v>3128</v>
      </c>
      <c r="Q3819" s="468" t="s">
        <v>6857</v>
      </c>
      <c r="R3819" s="36">
        <v>21.4</v>
      </c>
      <c r="S3819" s="36"/>
      <c r="T3819" s="36">
        <f t="shared" si="144"/>
        <v>21.4</v>
      </c>
      <c r="U3819" s="464" t="s">
        <v>75</v>
      </c>
      <c r="V3819" s="45">
        <v>1985</v>
      </c>
      <c r="W3819" s="45" t="s">
        <v>500</v>
      </c>
      <c r="X3819" s="45"/>
      <c r="Y3819" s="231">
        <v>41603</v>
      </c>
      <c r="Z3819" s="466">
        <v>1</v>
      </c>
      <c r="AA3819" s="469">
        <v>42309</v>
      </c>
      <c r="AB3819" s="45">
        <v>0</v>
      </c>
      <c r="AC3819" s="231">
        <v>41711</v>
      </c>
      <c r="AD3819" s="45" t="s">
        <v>49</v>
      </c>
      <c r="AE3819" s="140"/>
      <c r="AF3819" s="140"/>
      <c r="AG3819" s="450"/>
      <c r="AH3819" s="22"/>
      <c r="AI3819" s="22"/>
      <c r="AJ3819" s="22"/>
    </row>
    <row r="3820" spans="1:60" s="75" customFormat="1" ht="47.25" hidden="1" customHeight="1" x14ac:dyDescent="0.2">
      <c r="A3820" s="36" t="s">
        <v>2104</v>
      </c>
      <c r="B3820" s="36" t="s">
        <v>2</v>
      </c>
      <c r="C3820" s="36" t="s">
        <v>36</v>
      </c>
      <c r="D3820" s="37">
        <v>41750</v>
      </c>
      <c r="E3820" s="38">
        <v>0.3125</v>
      </c>
      <c r="F3820" s="37">
        <v>41750</v>
      </c>
      <c r="G3820" s="38">
        <v>0.3125</v>
      </c>
      <c r="H3820" s="38">
        <v>0</v>
      </c>
      <c r="I3820" s="36">
        <v>15</v>
      </c>
      <c r="J3820" s="36" t="s">
        <v>1652</v>
      </c>
      <c r="K3820" s="36" t="s">
        <v>132</v>
      </c>
      <c r="L3820" s="219" t="s">
        <v>128</v>
      </c>
      <c r="M3820" s="28" t="s">
        <v>3129</v>
      </c>
      <c r="N3820" s="36" t="s">
        <v>103</v>
      </c>
      <c r="O3820" s="36" t="s">
        <v>66</v>
      </c>
      <c r="P3820" s="28" t="s">
        <v>3129</v>
      </c>
      <c r="Q3820" s="468" t="s">
        <v>6858</v>
      </c>
      <c r="R3820" s="36">
        <v>12.3</v>
      </c>
      <c r="S3820" s="36"/>
      <c r="T3820" s="36">
        <f t="shared" si="144"/>
        <v>12.3</v>
      </c>
      <c r="U3820" s="464" t="s">
        <v>82</v>
      </c>
      <c r="V3820" s="45">
        <v>1986</v>
      </c>
      <c r="W3820" s="45" t="s">
        <v>6734</v>
      </c>
      <c r="X3820" s="45"/>
      <c r="Y3820" s="231">
        <v>41512</v>
      </c>
      <c r="Z3820" s="466">
        <v>1</v>
      </c>
      <c r="AA3820" s="469">
        <v>42217</v>
      </c>
      <c r="AB3820" s="45">
        <v>0</v>
      </c>
      <c r="AC3820" s="231">
        <v>41634</v>
      </c>
      <c r="AD3820" s="45" t="s">
        <v>49</v>
      </c>
      <c r="AE3820" s="140"/>
      <c r="AF3820" s="140"/>
      <c r="AG3820" s="450"/>
      <c r="AH3820" s="22"/>
      <c r="AI3820" s="22"/>
      <c r="AJ3820" s="22"/>
    </row>
    <row r="3821" spans="1:60" s="75" customFormat="1" ht="47.25" hidden="1" customHeight="1" x14ac:dyDescent="0.2">
      <c r="A3821" s="36" t="s">
        <v>2104</v>
      </c>
      <c r="B3821" s="36" t="s">
        <v>2</v>
      </c>
      <c r="C3821" s="36" t="s">
        <v>36</v>
      </c>
      <c r="D3821" s="37">
        <v>41750</v>
      </c>
      <c r="E3821" s="38">
        <v>0.3888888888888889</v>
      </c>
      <c r="F3821" s="37">
        <v>41750</v>
      </c>
      <c r="G3821" s="38">
        <v>0.43333333333333335</v>
      </c>
      <c r="H3821" s="38">
        <v>4.4444444444444446E-2</v>
      </c>
      <c r="I3821" s="36">
        <v>12</v>
      </c>
      <c r="J3821" s="36" t="s">
        <v>1652</v>
      </c>
      <c r="K3821" s="36" t="s">
        <v>133</v>
      </c>
      <c r="L3821" s="28" t="s">
        <v>128</v>
      </c>
      <c r="M3821" s="28" t="s">
        <v>3130</v>
      </c>
      <c r="N3821" s="36" t="s">
        <v>103</v>
      </c>
      <c r="O3821" s="36" t="s">
        <v>66</v>
      </c>
      <c r="P3821" s="28" t="s">
        <v>3130</v>
      </c>
      <c r="Q3821" s="468" t="s">
        <v>6859</v>
      </c>
      <c r="R3821" s="36">
        <v>27.9</v>
      </c>
      <c r="S3821" s="36"/>
      <c r="T3821" s="36">
        <f t="shared" si="144"/>
        <v>27.9</v>
      </c>
      <c r="U3821" s="464" t="s">
        <v>82</v>
      </c>
      <c r="V3821" s="45">
        <v>1986</v>
      </c>
      <c r="W3821" s="45" t="s">
        <v>6734</v>
      </c>
      <c r="X3821" s="45"/>
      <c r="Y3821" s="231">
        <v>40927</v>
      </c>
      <c r="Z3821" s="466">
        <v>1</v>
      </c>
      <c r="AA3821" s="469">
        <v>41640</v>
      </c>
      <c r="AB3821" s="45">
        <v>0</v>
      </c>
      <c r="AC3821" s="231">
        <v>41573</v>
      </c>
      <c r="AD3821" s="45" t="s">
        <v>49</v>
      </c>
      <c r="AE3821" s="140"/>
      <c r="AF3821" s="140"/>
      <c r="AG3821" s="450"/>
      <c r="AH3821" s="22"/>
      <c r="AI3821" s="22"/>
      <c r="AJ3821" s="22"/>
    </row>
    <row r="3822" spans="1:60" s="75" customFormat="1" ht="31.5" hidden="1" customHeight="1" x14ac:dyDescent="0.2">
      <c r="A3822" s="36" t="s">
        <v>2104</v>
      </c>
      <c r="B3822" s="36" t="s">
        <v>2</v>
      </c>
      <c r="C3822" s="36" t="s">
        <v>36</v>
      </c>
      <c r="D3822" s="37">
        <v>41750</v>
      </c>
      <c r="E3822" s="38">
        <v>0.375</v>
      </c>
      <c r="F3822" s="37">
        <v>41750</v>
      </c>
      <c r="G3822" s="38">
        <v>0.39444444444444443</v>
      </c>
      <c r="H3822" s="38">
        <v>1.9444444444444445E-2</v>
      </c>
      <c r="I3822" s="36">
        <v>9</v>
      </c>
      <c r="J3822" s="36" t="s">
        <v>1652</v>
      </c>
      <c r="K3822" s="36" t="s">
        <v>133</v>
      </c>
      <c r="L3822" s="28" t="s">
        <v>128</v>
      </c>
      <c r="M3822" s="28" t="s">
        <v>3131</v>
      </c>
      <c r="N3822" s="36" t="s">
        <v>103</v>
      </c>
      <c r="O3822" s="36" t="s">
        <v>66</v>
      </c>
      <c r="P3822" s="28" t="s">
        <v>3131</v>
      </c>
      <c r="Q3822" s="468" t="s">
        <v>6860</v>
      </c>
      <c r="R3822" s="36">
        <v>10</v>
      </c>
      <c r="S3822" s="36"/>
      <c r="T3822" s="36">
        <f t="shared" si="144"/>
        <v>10</v>
      </c>
      <c r="U3822" s="464" t="s">
        <v>82</v>
      </c>
      <c r="V3822" s="45">
        <v>1983</v>
      </c>
      <c r="W3822" s="45" t="s">
        <v>6734</v>
      </c>
      <c r="X3822" s="45"/>
      <c r="Y3822" s="231">
        <v>40998</v>
      </c>
      <c r="Z3822" s="466">
        <v>1</v>
      </c>
      <c r="AA3822" s="469">
        <v>41699</v>
      </c>
      <c r="AB3822" s="45">
        <v>0</v>
      </c>
      <c r="AC3822" s="231">
        <v>41670</v>
      </c>
      <c r="AD3822" s="45" t="s">
        <v>49</v>
      </c>
      <c r="AE3822" s="140"/>
      <c r="AF3822" s="140"/>
      <c r="AG3822" s="450"/>
      <c r="AH3822" s="22"/>
      <c r="AI3822" s="22"/>
      <c r="AJ3822" s="22"/>
    </row>
    <row r="3823" spans="1:60" ht="64.5" hidden="1" customHeight="1" x14ac:dyDescent="0.2">
      <c r="A3823" s="36" t="s">
        <v>2104</v>
      </c>
      <c r="B3823" s="178" t="s">
        <v>2</v>
      </c>
      <c r="C3823" s="36" t="s">
        <v>36</v>
      </c>
      <c r="D3823" s="37">
        <v>41750</v>
      </c>
      <c r="E3823" s="38">
        <v>0.375</v>
      </c>
      <c r="F3823" s="37">
        <v>41750</v>
      </c>
      <c r="G3823" s="38">
        <v>0.39444444444444443</v>
      </c>
      <c r="H3823" s="38">
        <v>1.9444444444444445E-2</v>
      </c>
      <c r="I3823" s="36">
        <v>10</v>
      </c>
      <c r="J3823" s="216" t="s">
        <v>1652</v>
      </c>
      <c r="K3823" s="36" t="s">
        <v>133</v>
      </c>
      <c r="L3823" s="28" t="s">
        <v>128</v>
      </c>
      <c r="M3823" s="28" t="s">
        <v>3132</v>
      </c>
      <c r="N3823" s="36" t="s">
        <v>103</v>
      </c>
      <c r="O3823" s="36" t="s">
        <v>66</v>
      </c>
      <c r="P3823" s="28" t="s">
        <v>3132</v>
      </c>
      <c r="Q3823" s="468" t="s">
        <v>6861</v>
      </c>
      <c r="R3823" s="36">
        <v>12.3</v>
      </c>
      <c r="S3823" s="36"/>
      <c r="T3823" s="36">
        <v>12.3</v>
      </c>
      <c r="U3823" s="464" t="s">
        <v>82</v>
      </c>
      <c r="V3823" s="430">
        <v>1973</v>
      </c>
      <c r="W3823" s="430" t="s">
        <v>6734</v>
      </c>
      <c r="X3823" s="430"/>
      <c r="Y3823" s="493">
        <v>41132</v>
      </c>
      <c r="Z3823" s="495">
        <v>1</v>
      </c>
      <c r="AA3823" s="840">
        <v>41852</v>
      </c>
      <c r="AB3823" s="430">
        <v>0</v>
      </c>
      <c r="AC3823" s="675">
        <v>41659</v>
      </c>
      <c r="AD3823" s="45" t="s">
        <v>49</v>
      </c>
      <c r="AE3823" s="1003"/>
      <c r="AF3823" s="497"/>
      <c r="AG3823" s="450"/>
      <c r="AK3823" s="167"/>
      <c r="AL3823" s="166"/>
      <c r="AM3823" s="168"/>
      <c r="AN3823" s="167"/>
      <c r="AO3823" s="167"/>
      <c r="AP3823" s="170"/>
      <c r="AQ3823" s="169"/>
      <c r="AR3823" s="169"/>
      <c r="AS3823" s="169"/>
      <c r="AT3823" s="169"/>
      <c r="AU3823" s="169"/>
      <c r="AV3823" s="169"/>
      <c r="AW3823" s="169"/>
      <c r="AX3823" s="169"/>
      <c r="AY3823" s="169"/>
      <c r="AZ3823" s="169"/>
      <c r="BA3823" s="169"/>
      <c r="BB3823" s="169"/>
      <c r="BC3823" s="169"/>
      <c r="BD3823" s="169"/>
      <c r="BE3823" s="169"/>
      <c r="BF3823" s="169"/>
      <c r="BG3823" s="169"/>
      <c r="BH3823" s="169"/>
    </row>
    <row r="3824" spans="1:60" ht="47.25" hidden="1" customHeight="1" x14ac:dyDescent="0.2">
      <c r="A3824" s="36" t="s">
        <v>2104</v>
      </c>
      <c r="B3824" s="178" t="s">
        <v>2</v>
      </c>
      <c r="C3824" s="178" t="s">
        <v>36</v>
      </c>
      <c r="D3824" s="37">
        <v>41750</v>
      </c>
      <c r="E3824" s="382">
        <v>0.375</v>
      </c>
      <c r="F3824" s="37">
        <v>41750</v>
      </c>
      <c r="G3824" s="38">
        <v>0.46180555555555558</v>
      </c>
      <c r="H3824" s="347">
        <v>8.6805555555555566E-2</v>
      </c>
      <c r="I3824" s="36">
        <v>15</v>
      </c>
      <c r="J3824" s="216" t="s">
        <v>1652</v>
      </c>
      <c r="K3824" s="216" t="s">
        <v>133</v>
      </c>
      <c r="L3824" s="28" t="s">
        <v>128</v>
      </c>
      <c r="M3824" s="357" t="s">
        <v>3133</v>
      </c>
      <c r="N3824" s="36" t="s">
        <v>103</v>
      </c>
      <c r="O3824" s="36" t="s">
        <v>66</v>
      </c>
      <c r="P3824" s="357" t="s">
        <v>3133</v>
      </c>
      <c r="Q3824" s="468" t="s">
        <v>6862</v>
      </c>
      <c r="R3824" s="36">
        <v>24.7</v>
      </c>
      <c r="S3824" s="36"/>
      <c r="T3824" s="36">
        <f>SUM(R3824:S3824)</f>
        <v>24.7</v>
      </c>
      <c r="U3824" s="464" t="s">
        <v>82</v>
      </c>
      <c r="V3824" s="45">
        <v>1976</v>
      </c>
      <c r="W3824" s="45" t="s">
        <v>6734</v>
      </c>
      <c r="X3824" s="45"/>
      <c r="Y3824" s="231">
        <v>41515</v>
      </c>
      <c r="Z3824" s="466">
        <v>1</v>
      </c>
      <c r="AA3824" s="469">
        <v>42217</v>
      </c>
      <c r="AB3824" s="45">
        <v>0</v>
      </c>
      <c r="AC3824" s="231">
        <v>41666</v>
      </c>
      <c r="AD3824" s="45" t="s">
        <v>49</v>
      </c>
      <c r="AE3824" s="1446"/>
      <c r="AF3824" s="625"/>
      <c r="AG3824" s="450"/>
      <c r="AK3824" s="167"/>
      <c r="AL3824" s="166"/>
      <c r="AM3824" s="168"/>
      <c r="AN3824" s="167"/>
      <c r="AO3824" s="167"/>
      <c r="AP3824" s="170"/>
      <c r="AQ3824" s="169"/>
      <c r="AR3824" s="169"/>
      <c r="AS3824" s="169"/>
      <c r="AT3824" s="169"/>
      <c r="AU3824" s="169"/>
      <c r="AV3824" s="169"/>
      <c r="AW3824" s="169"/>
      <c r="AX3824" s="169"/>
      <c r="AY3824" s="169"/>
      <c r="AZ3824" s="169"/>
      <c r="BA3824" s="169"/>
      <c r="BB3824" s="169"/>
      <c r="BC3824" s="169"/>
      <c r="BD3824" s="169"/>
      <c r="BE3824" s="169"/>
      <c r="BF3824" s="169"/>
      <c r="BG3824" s="169"/>
      <c r="BH3824" s="169"/>
    </row>
    <row r="3825" spans="1:60" ht="31.5" hidden="1" customHeight="1" x14ac:dyDescent="0.2">
      <c r="A3825" s="36" t="s">
        <v>2104</v>
      </c>
      <c r="B3825" s="178" t="s">
        <v>2</v>
      </c>
      <c r="C3825" s="36" t="s">
        <v>36</v>
      </c>
      <c r="D3825" s="37">
        <v>41750</v>
      </c>
      <c r="E3825" s="382">
        <v>0.375</v>
      </c>
      <c r="F3825" s="37">
        <v>41750</v>
      </c>
      <c r="G3825" s="38">
        <v>0.4597222222222222</v>
      </c>
      <c r="H3825" s="347">
        <v>8.4722222222222213E-2</v>
      </c>
      <c r="I3825" s="36">
        <v>11</v>
      </c>
      <c r="J3825" s="216" t="s">
        <v>1652</v>
      </c>
      <c r="K3825" s="216" t="s">
        <v>133</v>
      </c>
      <c r="L3825" s="28" t="s">
        <v>128</v>
      </c>
      <c r="M3825" s="357" t="s">
        <v>2501</v>
      </c>
      <c r="N3825" s="36" t="s">
        <v>103</v>
      </c>
      <c r="O3825" s="36" t="s">
        <v>66</v>
      </c>
      <c r="P3825" s="357" t="s">
        <v>2501</v>
      </c>
      <c r="Q3825" s="468" t="s">
        <v>6863</v>
      </c>
      <c r="R3825" s="36">
        <v>28.1</v>
      </c>
      <c r="S3825" s="36"/>
      <c r="T3825" s="36">
        <f>SUM(R3825:S3825)</f>
        <v>28.1</v>
      </c>
      <c r="U3825" s="965" t="s">
        <v>75</v>
      </c>
      <c r="V3825" s="132">
        <v>1978</v>
      </c>
      <c r="W3825" s="132" t="s">
        <v>500</v>
      </c>
      <c r="X3825" s="132"/>
      <c r="Y3825" s="1406">
        <v>41555</v>
      </c>
      <c r="Z3825" s="995">
        <v>1</v>
      </c>
      <c r="AA3825" s="1427">
        <v>42278</v>
      </c>
      <c r="AB3825" s="132">
        <v>0</v>
      </c>
      <c r="AC3825" s="1433">
        <v>41737</v>
      </c>
      <c r="AD3825" s="45" t="s">
        <v>49</v>
      </c>
      <c r="AE3825" s="1446"/>
      <c r="AF3825" s="625"/>
      <c r="AG3825" s="450"/>
      <c r="AK3825" s="167"/>
      <c r="AL3825" s="166"/>
      <c r="AM3825" s="168"/>
      <c r="AN3825" s="167"/>
      <c r="AO3825" s="167"/>
      <c r="AP3825" s="170"/>
      <c r="AQ3825" s="169"/>
      <c r="AR3825" s="169"/>
      <c r="AS3825" s="169"/>
      <c r="AT3825" s="169"/>
      <c r="AU3825" s="169"/>
      <c r="AV3825" s="169"/>
      <c r="AW3825" s="169"/>
      <c r="AX3825" s="169"/>
      <c r="AY3825" s="169"/>
      <c r="AZ3825" s="169"/>
      <c r="BA3825" s="169"/>
      <c r="BB3825" s="169"/>
      <c r="BC3825" s="169"/>
      <c r="BD3825" s="169"/>
      <c r="BE3825" s="169"/>
      <c r="BF3825" s="169"/>
      <c r="BG3825" s="169"/>
      <c r="BH3825" s="169"/>
    </row>
    <row r="3826" spans="1:60" ht="47.25" hidden="1" customHeight="1" x14ac:dyDescent="0.2">
      <c r="A3826" s="36" t="s">
        <v>2104</v>
      </c>
      <c r="B3826" s="178" t="s">
        <v>2</v>
      </c>
      <c r="C3826" s="178" t="s">
        <v>36</v>
      </c>
      <c r="D3826" s="37">
        <v>41750</v>
      </c>
      <c r="E3826" s="38">
        <v>0.375</v>
      </c>
      <c r="F3826" s="37">
        <v>41750</v>
      </c>
      <c r="G3826" s="38">
        <v>0.53819444444444442</v>
      </c>
      <c r="H3826" s="347">
        <v>0.12152777777777778</v>
      </c>
      <c r="I3826" s="36">
        <v>12</v>
      </c>
      <c r="J3826" s="36" t="s">
        <v>1652</v>
      </c>
      <c r="K3826" s="36" t="s">
        <v>133</v>
      </c>
      <c r="L3826" s="28" t="s">
        <v>128</v>
      </c>
      <c r="M3826" s="28" t="s">
        <v>3134</v>
      </c>
      <c r="N3826" s="36" t="s">
        <v>103</v>
      </c>
      <c r="O3826" s="36" t="s">
        <v>66</v>
      </c>
      <c r="P3826" s="28" t="s">
        <v>3134</v>
      </c>
      <c r="Q3826" s="468" t="s">
        <v>6864</v>
      </c>
      <c r="R3826" s="36">
        <v>29.7</v>
      </c>
      <c r="S3826" s="36"/>
      <c r="T3826" s="36">
        <f>SUM(R3826:S3826)</f>
        <v>29.7</v>
      </c>
      <c r="U3826" s="464" t="s">
        <v>84</v>
      </c>
      <c r="V3826" s="45">
        <v>1986</v>
      </c>
      <c r="W3826" s="45" t="s">
        <v>150</v>
      </c>
      <c r="X3826" s="45"/>
      <c r="Y3826" s="231">
        <v>41065</v>
      </c>
      <c r="Z3826" s="466">
        <v>1</v>
      </c>
      <c r="AA3826" s="469">
        <v>41791</v>
      </c>
      <c r="AB3826" s="45">
        <v>0</v>
      </c>
      <c r="AC3826" s="231">
        <v>41687</v>
      </c>
      <c r="AD3826" s="45" t="s">
        <v>49</v>
      </c>
      <c r="AE3826" s="140"/>
      <c r="AF3826" s="450"/>
      <c r="AG3826" s="450" t="s">
        <v>3135</v>
      </c>
      <c r="AK3826" s="167"/>
      <c r="AL3826" s="166"/>
      <c r="AM3826" s="168"/>
      <c r="AN3826" s="167"/>
      <c r="AO3826" s="167"/>
      <c r="AP3826" s="170"/>
      <c r="AQ3826" s="169"/>
      <c r="AR3826" s="169"/>
      <c r="AS3826" s="169"/>
      <c r="AT3826" s="169"/>
      <c r="AU3826" s="169"/>
      <c r="AV3826" s="169"/>
      <c r="AW3826" s="169"/>
      <c r="AX3826" s="169"/>
      <c r="AY3826" s="169"/>
      <c r="AZ3826" s="169"/>
      <c r="BA3826" s="169"/>
      <c r="BB3826" s="169"/>
      <c r="BC3826" s="169"/>
      <c r="BD3826" s="169"/>
      <c r="BE3826" s="169"/>
      <c r="BF3826" s="169"/>
      <c r="BG3826" s="169"/>
      <c r="BH3826" s="169"/>
    </row>
    <row r="3827" spans="1:60" ht="31.5" hidden="1" customHeight="1" x14ac:dyDescent="0.2">
      <c r="A3827" s="36" t="s">
        <v>2104</v>
      </c>
      <c r="B3827" s="36" t="s">
        <v>2</v>
      </c>
      <c r="C3827" s="36" t="s">
        <v>36</v>
      </c>
      <c r="D3827" s="37">
        <v>41750</v>
      </c>
      <c r="E3827" s="1135">
        <v>0.375</v>
      </c>
      <c r="F3827" s="37">
        <v>41750</v>
      </c>
      <c r="G3827" s="1135">
        <v>0.52708333333333335</v>
      </c>
      <c r="H3827" s="347">
        <v>0.11041666666666666</v>
      </c>
      <c r="I3827" s="216">
        <v>8</v>
      </c>
      <c r="J3827" s="216" t="s">
        <v>1652</v>
      </c>
      <c r="K3827" s="216" t="s">
        <v>133</v>
      </c>
      <c r="L3827" s="28" t="s">
        <v>128</v>
      </c>
      <c r="M3827" s="28" t="s">
        <v>3136</v>
      </c>
      <c r="N3827" s="36" t="s">
        <v>103</v>
      </c>
      <c r="O3827" s="36" t="s">
        <v>66</v>
      </c>
      <c r="P3827" s="28" t="s">
        <v>3136</v>
      </c>
      <c r="Q3827" s="468" t="s">
        <v>6865</v>
      </c>
      <c r="R3827" s="216">
        <v>31.2</v>
      </c>
      <c r="S3827" s="216"/>
      <c r="T3827" s="36">
        <f>SUM(R3827:S3827)</f>
        <v>31.2</v>
      </c>
      <c r="U3827" s="965" t="s">
        <v>77</v>
      </c>
      <c r="V3827" s="132">
        <v>1978</v>
      </c>
      <c r="W3827" s="132" t="s">
        <v>6743</v>
      </c>
      <c r="X3827" s="132"/>
      <c r="Y3827" s="1406">
        <v>41591</v>
      </c>
      <c r="Z3827" s="995">
        <v>1</v>
      </c>
      <c r="AA3827" s="1427">
        <v>42309</v>
      </c>
      <c r="AB3827" s="132">
        <v>0</v>
      </c>
      <c r="AC3827" s="1406">
        <v>41632</v>
      </c>
      <c r="AD3827" s="132" t="s">
        <v>49</v>
      </c>
      <c r="AE3827" s="661"/>
      <c r="AF3827" s="625"/>
      <c r="AG3827" s="450" t="s">
        <v>3135</v>
      </c>
      <c r="AK3827" s="167"/>
      <c r="AL3827" s="166"/>
      <c r="AM3827" s="168"/>
      <c r="AN3827" s="167"/>
      <c r="AO3827" s="167"/>
      <c r="AP3827" s="170"/>
      <c r="AQ3827" s="169"/>
      <c r="AR3827" s="169"/>
      <c r="AS3827" s="169"/>
      <c r="AT3827" s="169"/>
      <c r="AU3827" s="169"/>
      <c r="AV3827" s="169"/>
      <c r="AW3827" s="169"/>
      <c r="AX3827" s="169"/>
      <c r="AY3827" s="169"/>
      <c r="AZ3827" s="169"/>
      <c r="BA3827" s="169"/>
      <c r="BB3827" s="169"/>
      <c r="BC3827" s="169"/>
      <c r="BD3827" s="169"/>
      <c r="BE3827" s="169"/>
      <c r="BF3827" s="169"/>
      <c r="BG3827" s="169"/>
      <c r="BH3827" s="169"/>
    </row>
    <row r="3828" spans="1:60" ht="31.5" hidden="1" customHeight="1" x14ac:dyDescent="0.2">
      <c r="A3828" s="36" t="s">
        <v>2104</v>
      </c>
      <c r="B3828" s="178" t="s">
        <v>2</v>
      </c>
      <c r="C3828" s="178" t="s">
        <v>36</v>
      </c>
      <c r="D3828" s="37">
        <v>41750</v>
      </c>
      <c r="E3828" s="38">
        <v>0.41666666666666669</v>
      </c>
      <c r="F3828" s="37">
        <v>41750</v>
      </c>
      <c r="G3828" s="38">
        <v>0.47222222222222227</v>
      </c>
      <c r="H3828" s="347">
        <v>5.5555555555555552E-2</v>
      </c>
      <c r="I3828" s="36">
        <v>11</v>
      </c>
      <c r="J3828" s="216" t="s">
        <v>1652</v>
      </c>
      <c r="K3828" s="216" t="s">
        <v>133</v>
      </c>
      <c r="L3828" s="28" t="s">
        <v>128</v>
      </c>
      <c r="M3828" s="28" t="s">
        <v>3137</v>
      </c>
      <c r="N3828" s="36" t="s">
        <v>103</v>
      </c>
      <c r="O3828" s="36" t="s">
        <v>66</v>
      </c>
      <c r="P3828" s="28" t="s">
        <v>3137</v>
      </c>
      <c r="Q3828" s="468" t="s">
        <v>6866</v>
      </c>
      <c r="R3828" s="36">
        <v>18.899999999999999</v>
      </c>
      <c r="S3828" s="36"/>
      <c r="T3828" s="36">
        <f>SUM(R3828:S3828)</f>
        <v>18.899999999999999</v>
      </c>
      <c r="U3828" s="464" t="s">
        <v>75</v>
      </c>
      <c r="V3828" s="45">
        <v>1986</v>
      </c>
      <c r="W3828" s="45" t="s">
        <v>6744</v>
      </c>
      <c r="X3828" s="45"/>
      <c r="Y3828" s="231">
        <v>40854</v>
      </c>
      <c r="Z3828" s="466">
        <v>1</v>
      </c>
      <c r="AA3828" s="469">
        <v>41579</v>
      </c>
      <c r="AB3828" s="231">
        <v>41379</v>
      </c>
      <c r="AC3828" s="231">
        <v>41667</v>
      </c>
      <c r="AD3828" s="845" t="s">
        <v>49</v>
      </c>
      <c r="AE3828" s="140"/>
      <c r="AF3828" s="450"/>
      <c r="AG3828" s="450"/>
      <c r="AK3828" s="167"/>
      <c r="AL3828" s="166"/>
      <c r="AM3828" s="168"/>
      <c r="AN3828" s="167"/>
      <c r="AO3828" s="167"/>
      <c r="AP3828" s="170"/>
      <c r="AQ3828" s="169"/>
      <c r="AR3828" s="169"/>
      <c r="AS3828" s="169"/>
      <c r="AT3828" s="169"/>
      <c r="AU3828" s="169"/>
      <c r="AV3828" s="169"/>
      <c r="AW3828" s="169"/>
      <c r="AX3828" s="169"/>
      <c r="AY3828" s="169"/>
      <c r="AZ3828" s="169"/>
      <c r="BA3828" s="169"/>
      <c r="BB3828" s="169"/>
      <c r="BC3828" s="169"/>
      <c r="BD3828" s="169"/>
      <c r="BE3828" s="169"/>
      <c r="BF3828" s="169"/>
      <c r="BG3828" s="169"/>
      <c r="BH3828" s="169"/>
    </row>
    <row r="3829" spans="1:60" ht="110.25" hidden="1" customHeight="1" x14ac:dyDescent="0.2">
      <c r="A3829" s="36" t="s">
        <v>2104</v>
      </c>
      <c r="B3829" s="178" t="s">
        <v>2</v>
      </c>
      <c r="C3829" s="178" t="s">
        <v>36</v>
      </c>
      <c r="D3829" s="37">
        <v>41750</v>
      </c>
      <c r="E3829" s="38">
        <v>0.24097222222222223</v>
      </c>
      <c r="F3829" s="37">
        <v>41750</v>
      </c>
      <c r="G3829" s="38">
        <v>0.35416666666666669</v>
      </c>
      <c r="H3829" s="38">
        <v>0.11319444444444444</v>
      </c>
      <c r="I3829" s="36">
        <v>5</v>
      </c>
      <c r="J3829" s="216" t="s">
        <v>1652</v>
      </c>
      <c r="K3829" s="216" t="s">
        <v>133</v>
      </c>
      <c r="L3829" s="28" t="s">
        <v>128</v>
      </c>
      <c r="M3829" s="357" t="s">
        <v>3138</v>
      </c>
      <c r="N3829" s="36" t="s">
        <v>103</v>
      </c>
      <c r="O3829" s="36" t="s">
        <v>66</v>
      </c>
      <c r="P3829" s="357" t="s">
        <v>3138</v>
      </c>
      <c r="Q3829" s="468" t="s">
        <v>6867</v>
      </c>
      <c r="R3829" s="36">
        <v>2.2999999999999998</v>
      </c>
      <c r="S3829" s="36"/>
      <c r="T3829" s="36">
        <v>2.2999999999999998</v>
      </c>
      <c r="U3829" s="965" t="s">
        <v>75</v>
      </c>
      <c r="V3829" s="430">
        <v>1979</v>
      </c>
      <c r="W3829" s="430" t="s">
        <v>500</v>
      </c>
      <c r="X3829" s="430"/>
      <c r="Y3829" s="493">
        <v>41506</v>
      </c>
      <c r="Z3829" s="495">
        <v>1</v>
      </c>
      <c r="AA3829" s="840">
        <v>42217</v>
      </c>
      <c r="AB3829" s="430">
        <v>0</v>
      </c>
      <c r="AC3829" s="675">
        <v>41606</v>
      </c>
      <c r="AD3829" s="45" t="s">
        <v>49</v>
      </c>
      <c r="AE3829" s="1003"/>
      <c r="AF3829" s="497"/>
      <c r="AG3829" s="1923"/>
      <c r="AK3829" s="167"/>
      <c r="AL3829" s="166"/>
      <c r="AM3829" s="168"/>
      <c r="AN3829" s="167"/>
      <c r="AO3829" s="167"/>
      <c r="AP3829" s="170"/>
      <c r="AQ3829" s="169"/>
      <c r="AR3829" s="169"/>
      <c r="AS3829" s="169"/>
      <c r="AT3829" s="169"/>
      <c r="AU3829" s="169"/>
      <c r="AV3829" s="169"/>
      <c r="AW3829" s="169"/>
      <c r="AX3829" s="169"/>
      <c r="AY3829" s="169"/>
      <c r="AZ3829" s="169"/>
      <c r="BA3829" s="169"/>
      <c r="BB3829" s="169"/>
      <c r="BC3829" s="169"/>
      <c r="BD3829" s="169"/>
      <c r="BE3829" s="169"/>
      <c r="BF3829" s="169"/>
      <c r="BG3829" s="169"/>
      <c r="BH3829" s="169"/>
    </row>
    <row r="3830" spans="1:60" ht="75" hidden="1" customHeight="1" x14ac:dyDescent="0.2">
      <c r="A3830" s="36" t="s">
        <v>2104</v>
      </c>
      <c r="B3830" s="36" t="s">
        <v>2</v>
      </c>
      <c r="C3830" s="36" t="s">
        <v>36</v>
      </c>
      <c r="D3830" s="37">
        <v>41750</v>
      </c>
      <c r="E3830" s="38">
        <v>0.28402777777777777</v>
      </c>
      <c r="F3830" s="37">
        <v>41750</v>
      </c>
      <c r="G3830" s="38">
        <v>0.28402777777777777</v>
      </c>
      <c r="H3830" s="347">
        <v>0</v>
      </c>
      <c r="I3830" s="216">
        <v>5</v>
      </c>
      <c r="J3830" s="216" t="s">
        <v>1652</v>
      </c>
      <c r="K3830" s="216" t="s">
        <v>132</v>
      </c>
      <c r="L3830" s="28" t="s">
        <v>128</v>
      </c>
      <c r="M3830" s="28" t="s">
        <v>3139</v>
      </c>
      <c r="N3830" s="36" t="s">
        <v>103</v>
      </c>
      <c r="O3830" s="36" t="s">
        <v>66</v>
      </c>
      <c r="P3830" s="28" t="s">
        <v>3139</v>
      </c>
      <c r="Q3830" s="468" t="s">
        <v>6868</v>
      </c>
      <c r="R3830" s="216">
        <v>2.4</v>
      </c>
      <c r="S3830" s="216"/>
      <c r="T3830" s="36">
        <f t="shared" ref="T3830:T3850" si="145">SUM(R3830:S3830)</f>
        <v>2.4</v>
      </c>
      <c r="U3830" s="965" t="s">
        <v>82</v>
      </c>
      <c r="V3830" s="132">
        <v>1979</v>
      </c>
      <c r="W3830" s="132" t="s">
        <v>6734</v>
      </c>
      <c r="X3830" s="132"/>
      <c r="Y3830" s="1406">
        <v>41271</v>
      </c>
      <c r="Z3830" s="995">
        <v>1</v>
      </c>
      <c r="AA3830" s="1427">
        <v>41974</v>
      </c>
      <c r="AB3830" s="132">
        <v>0</v>
      </c>
      <c r="AC3830" s="1406">
        <v>41544</v>
      </c>
      <c r="AD3830" s="45" t="s">
        <v>49</v>
      </c>
      <c r="AE3830" s="661"/>
      <c r="AF3830" s="625"/>
      <c r="AG3830" s="450"/>
      <c r="AK3830" s="167"/>
      <c r="AL3830" s="166"/>
      <c r="AM3830" s="168"/>
      <c r="AN3830" s="167"/>
      <c r="AO3830" s="167"/>
      <c r="AP3830" s="170"/>
      <c r="AQ3830" s="169"/>
      <c r="AR3830" s="169"/>
      <c r="AS3830" s="169"/>
      <c r="AT3830" s="169"/>
      <c r="AU3830" s="169"/>
      <c r="AV3830" s="169"/>
      <c r="AW3830" s="169"/>
      <c r="AX3830" s="169"/>
      <c r="AY3830" s="169"/>
      <c r="AZ3830" s="169"/>
      <c r="BA3830" s="169"/>
      <c r="BB3830" s="169"/>
      <c r="BC3830" s="169"/>
      <c r="BD3830" s="169"/>
      <c r="BE3830" s="169"/>
      <c r="BF3830" s="169"/>
      <c r="BG3830" s="169"/>
      <c r="BH3830" s="169"/>
    </row>
    <row r="3831" spans="1:60" ht="31.5" hidden="1" customHeight="1" x14ac:dyDescent="0.2">
      <c r="A3831" s="36" t="s">
        <v>2104</v>
      </c>
      <c r="B3831" s="36" t="s">
        <v>2</v>
      </c>
      <c r="C3831" s="36" t="s">
        <v>36</v>
      </c>
      <c r="D3831" s="37">
        <v>41750</v>
      </c>
      <c r="E3831" s="38">
        <v>0.29097222222222224</v>
      </c>
      <c r="F3831" s="37">
        <v>41750</v>
      </c>
      <c r="G3831" s="38">
        <v>0.31527777777777777</v>
      </c>
      <c r="H3831" s="38">
        <v>2.4305555555555556E-2</v>
      </c>
      <c r="I3831" s="36">
        <v>12</v>
      </c>
      <c r="J3831" s="36" t="s">
        <v>1652</v>
      </c>
      <c r="K3831" s="36" t="s">
        <v>133</v>
      </c>
      <c r="L3831" s="28" t="s">
        <v>128</v>
      </c>
      <c r="M3831" s="28" t="s">
        <v>3140</v>
      </c>
      <c r="N3831" s="36" t="s">
        <v>103</v>
      </c>
      <c r="O3831" s="36" t="s">
        <v>66</v>
      </c>
      <c r="P3831" s="28" t="s">
        <v>3140</v>
      </c>
      <c r="Q3831" s="468" t="s">
        <v>6869</v>
      </c>
      <c r="R3831" s="36">
        <v>2.2999999999999998</v>
      </c>
      <c r="S3831" s="36"/>
      <c r="T3831" s="36">
        <f t="shared" si="145"/>
        <v>2.2999999999999998</v>
      </c>
      <c r="U3831" s="464" t="s">
        <v>75</v>
      </c>
      <c r="V3831" s="45">
        <v>1988</v>
      </c>
      <c r="W3831" s="45" t="s">
        <v>500</v>
      </c>
      <c r="X3831" s="45"/>
      <c r="Y3831" s="231">
        <v>40994</v>
      </c>
      <c r="Z3831" s="466">
        <v>1</v>
      </c>
      <c r="AA3831" s="469">
        <v>41699</v>
      </c>
      <c r="AB3831" s="45">
        <v>0</v>
      </c>
      <c r="AC3831" s="231">
        <v>41489</v>
      </c>
      <c r="AD3831" s="45" t="s">
        <v>49</v>
      </c>
      <c r="AE3831" s="140"/>
      <c r="AF3831" s="140"/>
      <c r="AG3831" s="140"/>
    </row>
    <row r="3832" spans="1:60" ht="31.5" hidden="1" customHeight="1" x14ac:dyDescent="0.2">
      <c r="A3832" s="36" t="s">
        <v>2104</v>
      </c>
      <c r="B3832" s="36" t="s">
        <v>2</v>
      </c>
      <c r="C3832" s="36" t="s">
        <v>36</v>
      </c>
      <c r="D3832" s="37">
        <v>41750</v>
      </c>
      <c r="E3832" s="38">
        <v>0.2902777777777778</v>
      </c>
      <c r="F3832" s="37">
        <v>41750</v>
      </c>
      <c r="G3832" s="38">
        <v>0.2902777777777778</v>
      </c>
      <c r="H3832" s="38">
        <v>0</v>
      </c>
      <c r="I3832" s="36">
        <v>5</v>
      </c>
      <c r="J3832" s="36" t="s">
        <v>1652</v>
      </c>
      <c r="K3832" s="36" t="s">
        <v>132</v>
      </c>
      <c r="L3832" s="28" t="s">
        <v>128</v>
      </c>
      <c r="M3832" s="28" t="s">
        <v>3141</v>
      </c>
      <c r="N3832" s="36" t="s">
        <v>103</v>
      </c>
      <c r="O3832" s="36" t="s">
        <v>66</v>
      </c>
      <c r="P3832" s="28" t="s">
        <v>3141</v>
      </c>
      <c r="Q3832" s="468" t="s">
        <v>6870</v>
      </c>
      <c r="R3832" s="36">
        <v>5.6</v>
      </c>
      <c r="S3832" s="36"/>
      <c r="T3832" s="36">
        <f t="shared" si="145"/>
        <v>5.6</v>
      </c>
      <c r="U3832" s="464" t="s">
        <v>82</v>
      </c>
      <c r="V3832" s="45">
        <v>1987</v>
      </c>
      <c r="W3832" s="45" t="s">
        <v>6734</v>
      </c>
      <c r="X3832" s="45"/>
      <c r="Y3832" s="231">
        <v>41578</v>
      </c>
      <c r="Z3832" s="466">
        <v>1</v>
      </c>
      <c r="AA3832" s="469">
        <v>42278</v>
      </c>
      <c r="AB3832" s="45">
        <v>0</v>
      </c>
      <c r="AC3832" s="231">
        <v>41578</v>
      </c>
      <c r="AD3832" s="45" t="s">
        <v>49</v>
      </c>
      <c r="AE3832" s="140"/>
      <c r="AF3832" s="140"/>
      <c r="AG3832" s="140"/>
    </row>
    <row r="3833" spans="1:60" ht="31.5" hidden="1" customHeight="1" x14ac:dyDescent="0.2">
      <c r="A3833" s="36" t="s">
        <v>2104</v>
      </c>
      <c r="B3833" s="36" t="s">
        <v>2</v>
      </c>
      <c r="C3833" s="36" t="s">
        <v>36</v>
      </c>
      <c r="D3833" s="37">
        <v>41750</v>
      </c>
      <c r="E3833" s="38">
        <v>0.24444444444444446</v>
      </c>
      <c r="F3833" s="37">
        <v>41750</v>
      </c>
      <c r="G3833" s="38">
        <v>0.24444444444444446</v>
      </c>
      <c r="H3833" s="38">
        <v>0</v>
      </c>
      <c r="I3833" s="36">
        <v>18</v>
      </c>
      <c r="J3833" s="36" t="s">
        <v>1652</v>
      </c>
      <c r="K3833" s="36" t="s">
        <v>132</v>
      </c>
      <c r="L3833" s="28" t="s">
        <v>128</v>
      </c>
      <c r="M3833" s="28" t="s">
        <v>3142</v>
      </c>
      <c r="N3833" s="36" t="s">
        <v>103</v>
      </c>
      <c r="O3833" s="36" t="s">
        <v>66</v>
      </c>
      <c r="P3833" s="28" t="s">
        <v>3142</v>
      </c>
      <c r="Q3833" s="468" t="s">
        <v>6871</v>
      </c>
      <c r="R3833" s="36">
        <v>19.399999999999999</v>
      </c>
      <c r="S3833" s="36"/>
      <c r="T3833" s="36">
        <f t="shared" si="145"/>
        <v>19.399999999999999</v>
      </c>
      <c r="U3833" s="464" t="s">
        <v>82</v>
      </c>
      <c r="V3833" s="45">
        <v>1986</v>
      </c>
      <c r="W3833" s="45" t="s">
        <v>6734</v>
      </c>
      <c r="X3833" s="45"/>
      <c r="Y3833" s="231">
        <v>40451</v>
      </c>
      <c r="Z3833" s="466">
        <v>1</v>
      </c>
      <c r="AA3833" s="469">
        <v>41883</v>
      </c>
      <c r="AB3833" s="45" t="s">
        <v>6745</v>
      </c>
      <c r="AC3833" s="231">
        <v>41635</v>
      </c>
      <c r="AD3833" s="45" t="s">
        <v>49</v>
      </c>
      <c r="AE3833" s="140"/>
      <c r="AF3833" s="140"/>
      <c r="AG3833" s="140"/>
    </row>
    <row r="3834" spans="1:60" ht="31.5" hidden="1" customHeight="1" x14ac:dyDescent="0.2">
      <c r="A3834" s="36" t="s">
        <v>2104</v>
      </c>
      <c r="B3834" s="36" t="s">
        <v>2</v>
      </c>
      <c r="C3834" s="36" t="s">
        <v>36</v>
      </c>
      <c r="D3834" s="37">
        <v>41750</v>
      </c>
      <c r="E3834" s="38">
        <v>0.22430555555555556</v>
      </c>
      <c r="F3834" s="37">
        <v>41750</v>
      </c>
      <c r="G3834" s="38">
        <v>0.2722222222222222</v>
      </c>
      <c r="H3834" s="38">
        <v>4.7916666666666663E-2</v>
      </c>
      <c r="I3834" s="36">
        <v>17</v>
      </c>
      <c r="J3834" s="36" t="s">
        <v>1652</v>
      </c>
      <c r="K3834" s="36" t="s">
        <v>133</v>
      </c>
      <c r="L3834" s="28" t="s">
        <v>128</v>
      </c>
      <c r="M3834" s="28" t="s">
        <v>3143</v>
      </c>
      <c r="N3834" s="36" t="s">
        <v>103</v>
      </c>
      <c r="O3834" s="36" t="s">
        <v>66</v>
      </c>
      <c r="P3834" s="28" t="s">
        <v>3143</v>
      </c>
      <c r="Q3834" s="468" t="s">
        <v>6872</v>
      </c>
      <c r="R3834" s="36">
        <v>4.9000000000000004</v>
      </c>
      <c r="S3834" s="36"/>
      <c r="T3834" s="36">
        <f t="shared" si="145"/>
        <v>4.9000000000000004</v>
      </c>
      <c r="U3834" s="464" t="s">
        <v>84</v>
      </c>
      <c r="V3834" s="45">
        <v>1989</v>
      </c>
      <c r="W3834" s="45" t="s">
        <v>150</v>
      </c>
      <c r="X3834" s="45"/>
      <c r="Y3834" s="231">
        <v>41578</v>
      </c>
      <c r="Z3834" s="466">
        <v>1</v>
      </c>
      <c r="AA3834" s="469">
        <v>42278</v>
      </c>
      <c r="AB3834" s="45">
        <v>0</v>
      </c>
      <c r="AC3834" s="231">
        <v>41256</v>
      </c>
      <c r="AD3834" s="45" t="s">
        <v>49</v>
      </c>
      <c r="AE3834" s="140"/>
      <c r="AF3834" s="140"/>
      <c r="AG3834" s="140"/>
    </row>
    <row r="3835" spans="1:60" ht="47.25" hidden="1" customHeight="1" x14ac:dyDescent="0.2">
      <c r="A3835" s="36" t="s">
        <v>2104</v>
      </c>
      <c r="B3835" s="36" t="s">
        <v>2</v>
      </c>
      <c r="C3835" s="36" t="s">
        <v>36</v>
      </c>
      <c r="D3835" s="37">
        <v>41750</v>
      </c>
      <c r="E3835" s="38">
        <v>0.27500000000000002</v>
      </c>
      <c r="F3835" s="37">
        <v>41750</v>
      </c>
      <c r="G3835" s="38">
        <v>0.2951388888888889</v>
      </c>
      <c r="H3835" s="38">
        <v>2.013888888888889E-2</v>
      </c>
      <c r="I3835" s="36">
        <v>14</v>
      </c>
      <c r="J3835" s="36" t="s">
        <v>1652</v>
      </c>
      <c r="K3835" s="36" t="s">
        <v>133</v>
      </c>
      <c r="L3835" s="28" t="s">
        <v>128</v>
      </c>
      <c r="M3835" s="28" t="s">
        <v>3144</v>
      </c>
      <c r="N3835" s="36" t="s">
        <v>103</v>
      </c>
      <c r="O3835" s="36" t="s">
        <v>66</v>
      </c>
      <c r="P3835" s="28" t="s">
        <v>3144</v>
      </c>
      <c r="Q3835" s="468" t="s">
        <v>6873</v>
      </c>
      <c r="R3835" s="36">
        <v>5.0999999999999996</v>
      </c>
      <c r="S3835" s="36"/>
      <c r="T3835" s="36">
        <f t="shared" si="145"/>
        <v>5.0999999999999996</v>
      </c>
      <c r="U3835" s="464" t="s">
        <v>82</v>
      </c>
      <c r="V3835" s="45">
        <v>1993</v>
      </c>
      <c r="W3835" s="45" t="s">
        <v>6734</v>
      </c>
      <c r="X3835" s="45"/>
      <c r="Y3835" s="231">
        <v>41452</v>
      </c>
      <c r="Z3835" s="466">
        <v>1</v>
      </c>
      <c r="AA3835" s="469">
        <v>42156</v>
      </c>
      <c r="AB3835" s="45">
        <v>0</v>
      </c>
      <c r="AC3835" s="231">
        <v>41633</v>
      </c>
      <c r="AD3835" s="45" t="s">
        <v>49</v>
      </c>
      <c r="AE3835" s="140"/>
      <c r="AF3835" s="140"/>
      <c r="AG3835" s="140"/>
    </row>
    <row r="3836" spans="1:60" ht="94.5" hidden="1" customHeight="1" x14ac:dyDescent="0.2">
      <c r="A3836" s="36" t="s">
        <v>2104</v>
      </c>
      <c r="B3836" s="36" t="s">
        <v>2</v>
      </c>
      <c r="C3836" s="36" t="s">
        <v>36</v>
      </c>
      <c r="D3836" s="37">
        <v>41750</v>
      </c>
      <c r="E3836" s="38">
        <v>0.22569444444444445</v>
      </c>
      <c r="F3836" s="37">
        <v>41750</v>
      </c>
      <c r="G3836" s="38">
        <v>0.33402777777777781</v>
      </c>
      <c r="H3836" s="38">
        <v>0.10833333333333334</v>
      </c>
      <c r="I3836" s="36">
        <v>8</v>
      </c>
      <c r="J3836" s="36" t="s">
        <v>1652</v>
      </c>
      <c r="K3836" s="36" t="s">
        <v>133</v>
      </c>
      <c r="L3836" s="28" t="s">
        <v>128</v>
      </c>
      <c r="M3836" s="28" t="s">
        <v>3145</v>
      </c>
      <c r="N3836" s="36" t="s">
        <v>103</v>
      </c>
      <c r="O3836" s="36" t="s">
        <v>66</v>
      </c>
      <c r="P3836" s="28" t="s">
        <v>3145</v>
      </c>
      <c r="Q3836" s="468" t="s">
        <v>6874</v>
      </c>
      <c r="R3836" s="36">
        <v>3.2</v>
      </c>
      <c r="S3836" s="36"/>
      <c r="T3836" s="36">
        <f t="shared" si="145"/>
        <v>3.2</v>
      </c>
      <c r="U3836" s="464" t="s">
        <v>75</v>
      </c>
      <c r="V3836" s="45">
        <v>1978</v>
      </c>
      <c r="W3836" s="45" t="s">
        <v>500</v>
      </c>
      <c r="X3836" s="45"/>
      <c r="Y3836" s="231">
        <v>41053</v>
      </c>
      <c r="Z3836" s="466">
        <v>1</v>
      </c>
      <c r="AA3836" s="469">
        <v>41760</v>
      </c>
      <c r="AB3836" s="45">
        <v>0</v>
      </c>
      <c r="AC3836" s="231">
        <v>41708</v>
      </c>
      <c r="AD3836" s="45" t="s">
        <v>49</v>
      </c>
      <c r="AE3836" s="140"/>
      <c r="AF3836" s="140"/>
      <c r="AG3836" s="140"/>
    </row>
    <row r="3837" spans="1:60" s="24" customFormat="1" ht="63" hidden="1" customHeight="1" x14ac:dyDescent="0.2">
      <c r="A3837" s="36" t="s">
        <v>2104</v>
      </c>
      <c r="B3837" s="36" t="s">
        <v>2</v>
      </c>
      <c r="C3837" s="36" t="s">
        <v>36</v>
      </c>
      <c r="D3837" s="37">
        <v>41750</v>
      </c>
      <c r="E3837" s="38">
        <v>0.22569444444444445</v>
      </c>
      <c r="F3837" s="37">
        <v>41750</v>
      </c>
      <c r="G3837" s="38">
        <v>0.33402777777777781</v>
      </c>
      <c r="H3837" s="38">
        <v>0.10833333333333334</v>
      </c>
      <c r="I3837" s="36">
        <v>18</v>
      </c>
      <c r="J3837" s="36" t="s">
        <v>1652</v>
      </c>
      <c r="K3837" s="36" t="s">
        <v>133</v>
      </c>
      <c r="L3837" s="28" t="s">
        <v>128</v>
      </c>
      <c r="M3837" s="28" t="s">
        <v>3146</v>
      </c>
      <c r="N3837" s="36" t="s">
        <v>103</v>
      </c>
      <c r="O3837" s="36" t="s">
        <v>66</v>
      </c>
      <c r="P3837" s="28" t="s">
        <v>3146</v>
      </c>
      <c r="Q3837" s="468" t="s">
        <v>6875</v>
      </c>
      <c r="R3837" s="36">
        <v>1.8</v>
      </c>
      <c r="S3837" s="36"/>
      <c r="T3837" s="36">
        <f t="shared" si="145"/>
        <v>1.8</v>
      </c>
      <c r="U3837" s="464" t="s">
        <v>82</v>
      </c>
      <c r="V3837" s="45">
        <v>1986</v>
      </c>
      <c r="W3837" s="45" t="s">
        <v>6734</v>
      </c>
      <c r="X3837" s="45"/>
      <c r="Y3837" s="231">
        <v>41211</v>
      </c>
      <c r="Z3837" s="466">
        <v>1</v>
      </c>
      <c r="AA3837" s="469">
        <v>41913</v>
      </c>
      <c r="AB3837" s="45">
        <v>0</v>
      </c>
      <c r="AC3837" s="231">
        <v>41708</v>
      </c>
      <c r="AD3837" s="45" t="s">
        <v>49</v>
      </c>
      <c r="AE3837" s="140"/>
      <c r="AF3837" s="140"/>
      <c r="AG3837" s="140"/>
      <c r="AH3837" s="22"/>
      <c r="AI3837" s="22"/>
      <c r="AJ3837" s="22"/>
    </row>
    <row r="3838" spans="1:60" s="24" customFormat="1" ht="94.5" hidden="1" customHeight="1" x14ac:dyDescent="0.2">
      <c r="A3838" s="36" t="s">
        <v>2104</v>
      </c>
      <c r="B3838" s="36" t="s">
        <v>2</v>
      </c>
      <c r="C3838" s="36" t="s">
        <v>36</v>
      </c>
      <c r="D3838" s="37">
        <v>41750</v>
      </c>
      <c r="E3838" s="38">
        <v>0.23402777777777781</v>
      </c>
      <c r="F3838" s="37">
        <v>41750</v>
      </c>
      <c r="G3838" s="38">
        <v>0.28194444444444444</v>
      </c>
      <c r="H3838" s="38">
        <v>4.7916666666666663E-2</v>
      </c>
      <c r="I3838" s="36">
        <v>7</v>
      </c>
      <c r="J3838" s="36" t="s">
        <v>1652</v>
      </c>
      <c r="K3838" s="36" t="s">
        <v>133</v>
      </c>
      <c r="L3838" s="28" t="s">
        <v>128</v>
      </c>
      <c r="M3838" s="28" t="s">
        <v>3147</v>
      </c>
      <c r="N3838" s="36" t="s">
        <v>103</v>
      </c>
      <c r="O3838" s="36" t="s">
        <v>66</v>
      </c>
      <c r="P3838" s="28" t="s">
        <v>3147</v>
      </c>
      <c r="Q3838" s="925" t="s">
        <v>6876</v>
      </c>
      <c r="R3838" s="36">
        <v>15.6</v>
      </c>
      <c r="S3838" s="36"/>
      <c r="T3838" s="36">
        <f t="shared" si="145"/>
        <v>15.6</v>
      </c>
      <c r="U3838" s="464" t="s">
        <v>75</v>
      </c>
      <c r="V3838" s="45">
        <v>1991</v>
      </c>
      <c r="W3838" s="45" t="s">
        <v>500</v>
      </c>
      <c r="X3838" s="45"/>
      <c r="Y3838" s="231">
        <v>41430</v>
      </c>
      <c r="Z3838" s="466">
        <v>1</v>
      </c>
      <c r="AA3838" s="469">
        <v>42156</v>
      </c>
      <c r="AB3838" s="45">
        <v>0</v>
      </c>
      <c r="AC3838" s="231">
        <v>41681</v>
      </c>
      <c r="AD3838" s="45" t="s">
        <v>49</v>
      </c>
      <c r="AE3838" s="140"/>
      <c r="AF3838" s="140"/>
      <c r="AG3838" s="140"/>
      <c r="AH3838" s="22"/>
      <c r="AI3838" s="22"/>
      <c r="AJ3838" s="22"/>
    </row>
    <row r="3839" spans="1:60" s="24" customFormat="1" ht="78.75" hidden="1" customHeight="1" x14ac:dyDescent="0.2">
      <c r="A3839" s="36" t="s">
        <v>2104</v>
      </c>
      <c r="B3839" s="36" t="s">
        <v>2</v>
      </c>
      <c r="C3839" s="36" t="s">
        <v>36</v>
      </c>
      <c r="D3839" s="37">
        <v>41750</v>
      </c>
      <c r="E3839" s="38">
        <v>0.23402777777777781</v>
      </c>
      <c r="F3839" s="37">
        <v>41750</v>
      </c>
      <c r="G3839" s="38">
        <v>0.28194444444444444</v>
      </c>
      <c r="H3839" s="38">
        <v>4.7916666666666663E-2</v>
      </c>
      <c r="I3839" s="36">
        <v>4</v>
      </c>
      <c r="J3839" s="36"/>
      <c r="K3839" s="36" t="s">
        <v>133</v>
      </c>
      <c r="L3839" s="28" t="s">
        <v>128</v>
      </c>
      <c r="M3839" s="28" t="s">
        <v>3148</v>
      </c>
      <c r="N3839" s="36" t="s">
        <v>103</v>
      </c>
      <c r="O3839" s="36" t="s">
        <v>66</v>
      </c>
      <c r="P3839" s="28" t="s">
        <v>3148</v>
      </c>
      <c r="Q3839" s="925" t="s">
        <v>6877</v>
      </c>
      <c r="R3839" s="36">
        <v>12.6</v>
      </c>
      <c r="S3839" s="36"/>
      <c r="T3839" s="36">
        <f t="shared" si="145"/>
        <v>12.6</v>
      </c>
      <c r="U3839" s="464" t="s">
        <v>75</v>
      </c>
      <c r="V3839" s="45">
        <v>1978</v>
      </c>
      <c r="W3839" s="45" t="s">
        <v>500</v>
      </c>
      <c r="X3839" s="45"/>
      <c r="Y3839" s="231">
        <v>40980</v>
      </c>
      <c r="Z3839" s="466">
        <v>1</v>
      </c>
      <c r="AA3839" s="469">
        <v>41699</v>
      </c>
      <c r="AB3839" s="45">
        <v>0</v>
      </c>
      <c r="AC3839" s="231">
        <v>41588</v>
      </c>
      <c r="AD3839" s="45" t="s">
        <v>49</v>
      </c>
      <c r="AE3839" s="140"/>
      <c r="AF3839" s="140"/>
      <c r="AG3839" s="140"/>
      <c r="AH3839" s="22"/>
      <c r="AI3839" s="22"/>
      <c r="AJ3839" s="22"/>
    </row>
    <row r="3840" spans="1:60" s="24" customFormat="1" ht="47.25" hidden="1" customHeight="1" x14ac:dyDescent="0.2">
      <c r="A3840" s="36" t="s">
        <v>2104</v>
      </c>
      <c r="B3840" s="36" t="s">
        <v>2</v>
      </c>
      <c r="C3840" s="36" t="s">
        <v>36</v>
      </c>
      <c r="D3840" s="37">
        <v>41750</v>
      </c>
      <c r="E3840" s="38">
        <v>0.35416666666666669</v>
      </c>
      <c r="F3840" s="37">
        <v>41750</v>
      </c>
      <c r="G3840" s="38">
        <v>0.37638888888888888</v>
      </c>
      <c r="H3840" s="38">
        <v>2.2222222222222223E-2</v>
      </c>
      <c r="I3840" s="36">
        <v>10</v>
      </c>
      <c r="J3840" s="36"/>
      <c r="K3840" s="36" t="s">
        <v>133</v>
      </c>
      <c r="L3840" s="28" t="s">
        <v>128</v>
      </c>
      <c r="M3840" s="28" t="s">
        <v>3149</v>
      </c>
      <c r="N3840" s="36" t="s">
        <v>103</v>
      </c>
      <c r="O3840" s="36" t="s">
        <v>66</v>
      </c>
      <c r="P3840" s="28" t="s">
        <v>3149</v>
      </c>
      <c r="Q3840" s="925" t="s">
        <v>6878</v>
      </c>
      <c r="R3840" s="36">
        <v>4.5999999999999996</v>
      </c>
      <c r="S3840" s="36"/>
      <c r="T3840" s="36">
        <f t="shared" si="145"/>
        <v>4.5999999999999996</v>
      </c>
      <c r="U3840" s="464" t="s">
        <v>82</v>
      </c>
      <c r="V3840" s="45">
        <v>1985</v>
      </c>
      <c r="W3840" s="45" t="s">
        <v>6734</v>
      </c>
      <c r="X3840" s="45"/>
      <c r="Y3840" s="231">
        <v>41677</v>
      </c>
      <c r="Z3840" s="466">
        <v>1</v>
      </c>
      <c r="AA3840" s="469">
        <v>42401</v>
      </c>
      <c r="AB3840" s="45">
        <v>0</v>
      </c>
      <c r="AC3840" s="231">
        <v>41646</v>
      </c>
      <c r="AD3840" s="45" t="s">
        <v>49</v>
      </c>
      <c r="AE3840" s="140"/>
      <c r="AF3840" s="140"/>
      <c r="AG3840" s="140"/>
      <c r="AH3840" s="361"/>
      <c r="AI3840" s="22"/>
      <c r="AJ3840" s="22"/>
    </row>
    <row r="3841" spans="1:36" s="24" customFormat="1" ht="31.5" hidden="1" customHeight="1" x14ac:dyDescent="0.2">
      <c r="A3841" s="36" t="s">
        <v>2104</v>
      </c>
      <c r="B3841" s="36" t="s">
        <v>2</v>
      </c>
      <c r="C3841" s="36" t="s">
        <v>36</v>
      </c>
      <c r="D3841" s="37">
        <v>41750</v>
      </c>
      <c r="E3841" s="38">
        <v>0.33333333333333331</v>
      </c>
      <c r="F3841" s="37">
        <v>41750</v>
      </c>
      <c r="G3841" s="38">
        <v>0.33333333333333331</v>
      </c>
      <c r="H3841" s="38">
        <v>0</v>
      </c>
      <c r="I3841" s="36">
        <v>9</v>
      </c>
      <c r="J3841" s="36" t="s">
        <v>178</v>
      </c>
      <c r="K3841" s="36" t="s">
        <v>132</v>
      </c>
      <c r="L3841" s="28" t="s">
        <v>128</v>
      </c>
      <c r="M3841" s="28" t="s">
        <v>3150</v>
      </c>
      <c r="N3841" s="36" t="s">
        <v>103</v>
      </c>
      <c r="O3841" s="36" t="s">
        <v>66</v>
      </c>
      <c r="P3841" s="28" t="s">
        <v>3150</v>
      </c>
      <c r="Q3841" s="925" t="s">
        <v>6879</v>
      </c>
      <c r="R3841" s="36">
        <v>1.8</v>
      </c>
      <c r="S3841" s="36"/>
      <c r="T3841" s="36">
        <f t="shared" si="145"/>
        <v>1.8</v>
      </c>
      <c r="U3841" s="464" t="s">
        <v>82</v>
      </c>
      <c r="V3841" s="45">
        <v>1989</v>
      </c>
      <c r="W3841" s="45" t="s">
        <v>6734</v>
      </c>
      <c r="X3841" s="45"/>
      <c r="Y3841" s="231">
        <v>41008</v>
      </c>
      <c r="Z3841" s="466">
        <v>1</v>
      </c>
      <c r="AA3841" s="469">
        <v>41730</v>
      </c>
      <c r="AB3841" s="45">
        <v>0</v>
      </c>
      <c r="AC3841" s="231">
        <v>41656</v>
      </c>
      <c r="AD3841" s="45" t="s">
        <v>49</v>
      </c>
      <c r="AE3841" s="140"/>
      <c r="AF3841" s="140"/>
      <c r="AG3841" s="140"/>
      <c r="AH3841" s="22"/>
      <c r="AI3841" s="22"/>
      <c r="AJ3841" s="22"/>
    </row>
    <row r="3842" spans="1:36" s="24" customFormat="1" ht="103.5" hidden="1" customHeight="1" x14ac:dyDescent="0.2">
      <c r="A3842" s="36" t="s">
        <v>2104</v>
      </c>
      <c r="B3842" s="36" t="s">
        <v>2</v>
      </c>
      <c r="C3842" s="36" t="s">
        <v>36</v>
      </c>
      <c r="D3842" s="37">
        <v>41750</v>
      </c>
      <c r="E3842" s="38">
        <v>0.3125</v>
      </c>
      <c r="F3842" s="37">
        <v>41750</v>
      </c>
      <c r="G3842" s="38">
        <v>0.45277777777777778</v>
      </c>
      <c r="H3842" s="38">
        <v>0.14027777777777778</v>
      </c>
      <c r="I3842" s="36">
        <v>19</v>
      </c>
      <c r="J3842" s="36" t="s">
        <v>146</v>
      </c>
      <c r="K3842" s="36" t="s">
        <v>133</v>
      </c>
      <c r="L3842" s="28" t="s">
        <v>128</v>
      </c>
      <c r="M3842" s="28" t="s">
        <v>3151</v>
      </c>
      <c r="N3842" s="36" t="s">
        <v>103</v>
      </c>
      <c r="O3842" s="36" t="s">
        <v>66</v>
      </c>
      <c r="P3842" s="28" t="s">
        <v>3151</v>
      </c>
      <c r="Q3842" s="925" t="s">
        <v>6880</v>
      </c>
      <c r="R3842" s="36">
        <v>5.8</v>
      </c>
      <c r="S3842" s="36"/>
      <c r="T3842" s="36">
        <f t="shared" si="145"/>
        <v>5.8</v>
      </c>
      <c r="U3842" s="464" t="s">
        <v>84</v>
      </c>
      <c r="V3842" s="45">
        <v>1990</v>
      </c>
      <c r="W3842" s="45" t="s">
        <v>2208</v>
      </c>
      <c r="X3842" s="45"/>
      <c r="Y3842" s="231">
        <v>41558</v>
      </c>
      <c r="Z3842" s="466">
        <v>1</v>
      </c>
      <c r="AA3842" s="469">
        <v>42278</v>
      </c>
      <c r="AB3842" s="45">
        <v>0</v>
      </c>
      <c r="AC3842" s="231">
        <v>41657</v>
      </c>
      <c r="AD3842" s="45" t="s">
        <v>49</v>
      </c>
      <c r="AE3842" s="140"/>
      <c r="AF3842" s="140"/>
      <c r="AG3842" s="140" t="s">
        <v>3152</v>
      </c>
      <c r="AH3842" s="22"/>
      <c r="AI3842" s="22"/>
      <c r="AJ3842" s="22"/>
    </row>
    <row r="3843" spans="1:36" s="24" customFormat="1" ht="31.5" hidden="1" customHeight="1" x14ac:dyDescent="0.2">
      <c r="A3843" s="36" t="s">
        <v>2104</v>
      </c>
      <c r="B3843" s="36" t="s">
        <v>2</v>
      </c>
      <c r="C3843" s="36" t="s">
        <v>36</v>
      </c>
      <c r="D3843" s="37">
        <v>41750</v>
      </c>
      <c r="E3843" s="38">
        <v>0.23611111111111113</v>
      </c>
      <c r="F3843" s="37">
        <v>41750</v>
      </c>
      <c r="G3843" s="38">
        <v>0.40486111111111112</v>
      </c>
      <c r="H3843" s="38">
        <v>0.16875000000000001</v>
      </c>
      <c r="I3843" s="36">
        <v>7</v>
      </c>
      <c r="J3843" s="36" t="s">
        <v>146</v>
      </c>
      <c r="K3843" s="36" t="s">
        <v>133</v>
      </c>
      <c r="L3843" s="28" t="s">
        <v>128</v>
      </c>
      <c r="M3843" s="28" t="s">
        <v>2509</v>
      </c>
      <c r="N3843" s="36" t="s">
        <v>103</v>
      </c>
      <c r="O3843" s="36" t="s">
        <v>66</v>
      </c>
      <c r="P3843" s="28" t="s">
        <v>2509</v>
      </c>
      <c r="Q3843" s="925" t="s">
        <v>6881</v>
      </c>
      <c r="R3843" s="36">
        <v>7</v>
      </c>
      <c r="S3843" s="36"/>
      <c r="T3843" s="36">
        <f t="shared" si="145"/>
        <v>7</v>
      </c>
      <c r="U3843" s="464" t="s">
        <v>82</v>
      </c>
      <c r="V3843" s="45">
        <v>1988</v>
      </c>
      <c r="W3843" s="45" t="s">
        <v>6734</v>
      </c>
      <c r="X3843" s="45"/>
      <c r="Y3843" s="231">
        <v>41526</v>
      </c>
      <c r="Z3843" s="466">
        <v>1</v>
      </c>
      <c r="AA3843" s="469">
        <v>42248</v>
      </c>
      <c r="AB3843" s="45">
        <v>0</v>
      </c>
      <c r="AC3843" s="231">
        <v>41622</v>
      </c>
      <c r="AD3843" s="45" t="s">
        <v>49</v>
      </c>
      <c r="AE3843" s="140"/>
      <c r="AF3843" s="140"/>
      <c r="AG3843" s="140"/>
      <c r="AH3843" s="22"/>
      <c r="AI3843" s="22"/>
      <c r="AJ3843" s="22"/>
    </row>
    <row r="3844" spans="1:36" s="24" customFormat="1" ht="31.5" hidden="1" customHeight="1" x14ac:dyDescent="0.2">
      <c r="A3844" s="36" t="s">
        <v>2104</v>
      </c>
      <c r="B3844" s="36" t="s">
        <v>2</v>
      </c>
      <c r="C3844" s="36" t="s">
        <v>36</v>
      </c>
      <c r="D3844" s="37">
        <v>41750</v>
      </c>
      <c r="E3844" s="38">
        <v>0.25</v>
      </c>
      <c r="F3844" s="37">
        <v>41750</v>
      </c>
      <c r="G3844" s="38">
        <v>0.41666666666666669</v>
      </c>
      <c r="H3844" s="38">
        <v>0.16666666666666666</v>
      </c>
      <c r="I3844" s="36">
        <v>5</v>
      </c>
      <c r="J3844" s="36" t="s">
        <v>146</v>
      </c>
      <c r="K3844" s="36" t="s">
        <v>133</v>
      </c>
      <c r="L3844" s="28" t="s">
        <v>128</v>
      </c>
      <c r="M3844" s="28" t="s">
        <v>2185</v>
      </c>
      <c r="N3844" s="36" t="s">
        <v>103</v>
      </c>
      <c r="O3844" s="36" t="s">
        <v>66</v>
      </c>
      <c r="P3844" s="28" t="s">
        <v>2185</v>
      </c>
      <c r="Q3844" s="925" t="s">
        <v>6882</v>
      </c>
      <c r="R3844" s="36">
        <v>3.4</v>
      </c>
      <c r="S3844" s="36"/>
      <c r="T3844" s="36">
        <f t="shared" si="145"/>
        <v>3.4</v>
      </c>
      <c r="U3844" s="464" t="s">
        <v>82</v>
      </c>
      <c r="V3844" s="45">
        <v>1978</v>
      </c>
      <c r="W3844" s="45" t="s">
        <v>6734</v>
      </c>
      <c r="X3844" s="45"/>
      <c r="Y3844" s="231">
        <v>40437</v>
      </c>
      <c r="Z3844" s="466">
        <v>1</v>
      </c>
      <c r="AA3844" s="469">
        <v>41671</v>
      </c>
      <c r="AB3844" s="231">
        <v>41032</v>
      </c>
      <c r="AC3844" s="231">
        <v>41690</v>
      </c>
      <c r="AD3844" s="45" t="s">
        <v>49</v>
      </c>
      <c r="AE3844" s="140"/>
      <c r="AF3844" s="140"/>
      <c r="AG3844" s="140"/>
      <c r="AH3844" s="22"/>
      <c r="AI3844" s="22"/>
      <c r="AJ3844" s="22"/>
    </row>
    <row r="3845" spans="1:36" s="24" customFormat="1" ht="31.5" hidden="1" customHeight="1" x14ac:dyDescent="0.2">
      <c r="A3845" s="36" t="s">
        <v>2104</v>
      </c>
      <c r="B3845" s="36" t="s">
        <v>2</v>
      </c>
      <c r="C3845" s="36" t="s">
        <v>36</v>
      </c>
      <c r="D3845" s="37">
        <v>41750</v>
      </c>
      <c r="E3845" s="38">
        <v>0.28472222222222221</v>
      </c>
      <c r="F3845" s="37">
        <v>41750</v>
      </c>
      <c r="G3845" s="38">
        <v>0.37361111111111112</v>
      </c>
      <c r="H3845" s="38">
        <v>8.8888888888888892E-2</v>
      </c>
      <c r="I3845" s="36">
        <v>7</v>
      </c>
      <c r="J3845" s="36" t="s">
        <v>146</v>
      </c>
      <c r="K3845" s="36" t="s">
        <v>133</v>
      </c>
      <c r="L3845" s="28" t="s">
        <v>128</v>
      </c>
      <c r="M3845" s="28" t="s">
        <v>3153</v>
      </c>
      <c r="N3845" s="36" t="s">
        <v>103</v>
      </c>
      <c r="O3845" s="36" t="s">
        <v>66</v>
      </c>
      <c r="P3845" s="28" t="s">
        <v>3153</v>
      </c>
      <c r="Q3845" s="468" t="s">
        <v>6883</v>
      </c>
      <c r="R3845" s="36">
        <v>2.9</v>
      </c>
      <c r="S3845" s="36"/>
      <c r="T3845" s="36">
        <f t="shared" si="145"/>
        <v>2.9</v>
      </c>
      <c r="U3845" s="464" t="s">
        <v>82</v>
      </c>
      <c r="V3845" s="45">
        <v>1986</v>
      </c>
      <c r="W3845" s="45" t="s">
        <v>6734</v>
      </c>
      <c r="X3845" s="45"/>
      <c r="Y3845" s="231">
        <v>41702</v>
      </c>
      <c r="Z3845" s="466">
        <v>1</v>
      </c>
      <c r="AA3845" s="469">
        <v>42430</v>
      </c>
      <c r="AB3845" s="45">
        <v>0</v>
      </c>
      <c r="AC3845" s="231">
        <v>41573</v>
      </c>
      <c r="AD3845" s="45" t="s">
        <v>49</v>
      </c>
      <c r="AE3845" s="140"/>
      <c r="AF3845" s="140"/>
      <c r="AG3845" s="140"/>
      <c r="AH3845" s="22"/>
      <c r="AI3845" s="22"/>
      <c r="AJ3845" s="22"/>
    </row>
    <row r="3846" spans="1:36" s="24" customFormat="1" ht="31.5" hidden="1" customHeight="1" x14ac:dyDescent="0.2">
      <c r="A3846" s="36" t="s">
        <v>2104</v>
      </c>
      <c r="B3846" s="36" t="s">
        <v>2</v>
      </c>
      <c r="C3846" s="36" t="s">
        <v>36</v>
      </c>
      <c r="D3846" s="37">
        <v>41750</v>
      </c>
      <c r="E3846" s="38">
        <v>0.39583333333333331</v>
      </c>
      <c r="F3846" s="37">
        <v>41750</v>
      </c>
      <c r="G3846" s="38">
        <v>0.43194444444444446</v>
      </c>
      <c r="H3846" s="38">
        <v>3.6111111111111115E-2</v>
      </c>
      <c r="I3846" s="36">
        <v>6</v>
      </c>
      <c r="J3846" s="36" t="s">
        <v>146</v>
      </c>
      <c r="K3846" s="36" t="s">
        <v>133</v>
      </c>
      <c r="L3846" s="28" t="s">
        <v>128</v>
      </c>
      <c r="M3846" s="28" t="s">
        <v>3154</v>
      </c>
      <c r="N3846" s="36" t="s">
        <v>103</v>
      </c>
      <c r="O3846" s="36" t="s">
        <v>66</v>
      </c>
      <c r="P3846" s="28" t="s">
        <v>3154</v>
      </c>
      <c r="Q3846" s="468" t="s">
        <v>6884</v>
      </c>
      <c r="R3846" s="36">
        <v>2.6</v>
      </c>
      <c r="S3846" s="36"/>
      <c r="T3846" s="36">
        <f t="shared" si="145"/>
        <v>2.6</v>
      </c>
      <c r="U3846" s="464" t="s">
        <v>82</v>
      </c>
      <c r="V3846" s="45">
        <v>1977</v>
      </c>
      <c r="W3846" s="45" t="s">
        <v>6734</v>
      </c>
      <c r="X3846" s="45"/>
      <c r="Y3846" s="231">
        <v>41332</v>
      </c>
      <c r="Z3846" s="466">
        <v>1</v>
      </c>
      <c r="AA3846" s="469">
        <v>42036</v>
      </c>
      <c r="AB3846" s="45">
        <v>0</v>
      </c>
      <c r="AC3846" s="231">
        <v>41696</v>
      </c>
      <c r="AD3846" s="45" t="s">
        <v>49</v>
      </c>
      <c r="AE3846" s="140"/>
      <c r="AF3846" s="140"/>
      <c r="AG3846" s="140"/>
      <c r="AH3846" s="22"/>
      <c r="AI3846" s="22"/>
      <c r="AJ3846" s="22"/>
    </row>
    <row r="3847" spans="1:36" s="24" customFormat="1" ht="31.5" hidden="1" customHeight="1" x14ac:dyDescent="0.2">
      <c r="A3847" s="36" t="s">
        <v>2104</v>
      </c>
      <c r="B3847" s="36" t="s">
        <v>2</v>
      </c>
      <c r="C3847" s="36" t="s">
        <v>36</v>
      </c>
      <c r="D3847" s="37">
        <v>41750</v>
      </c>
      <c r="E3847" s="38">
        <v>0.39583333333333331</v>
      </c>
      <c r="F3847" s="37">
        <v>41750</v>
      </c>
      <c r="G3847" s="38">
        <v>0.43194444444444446</v>
      </c>
      <c r="H3847" s="38">
        <v>3.6111111111111115E-2</v>
      </c>
      <c r="I3847" s="36">
        <v>6</v>
      </c>
      <c r="J3847" s="36" t="s">
        <v>146</v>
      </c>
      <c r="K3847" s="36" t="s">
        <v>133</v>
      </c>
      <c r="L3847" s="28" t="s">
        <v>128</v>
      </c>
      <c r="M3847" s="28" t="s">
        <v>3155</v>
      </c>
      <c r="N3847" s="36" t="s">
        <v>103</v>
      </c>
      <c r="O3847" s="36" t="s">
        <v>66</v>
      </c>
      <c r="P3847" s="28" t="s">
        <v>3155</v>
      </c>
      <c r="Q3847" s="925" t="s">
        <v>6885</v>
      </c>
      <c r="R3847" s="36">
        <v>5.6</v>
      </c>
      <c r="S3847" s="36"/>
      <c r="T3847" s="36">
        <f t="shared" si="145"/>
        <v>5.6</v>
      </c>
      <c r="U3847" s="464" t="s">
        <v>82</v>
      </c>
      <c r="V3847" s="45">
        <v>1977</v>
      </c>
      <c r="W3847" s="45" t="s">
        <v>6734</v>
      </c>
      <c r="X3847" s="45"/>
      <c r="Y3847" s="231">
        <v>41025</v>
      </c>
      <c r="Z3847" s="466">
        <v>1</v>
      </c>
      <c r="AA3847" s="469">
        <v>41730</v>
      </c>
      <c r="AB3847" s="45">
        <v>0</v>
      </c>
      <c r="AC3847" s="231">
        <v>41695</v>
      </c>
      <c r="AD3847" s="45" t="s">
        <v>49</v>
      </c>
      <c r="AE3847" s="140"/>
      <c r="AF3847" s="140"/>
      <c r="AG3847" s="140"/>
      <c r="AH3847" s="22"/>
      <c r="AI3847" s="22"/>
      <c r="AJ3847" s="22"/>
    </row>
    <row r="3848" spans="1:36" s="24" customFormat="1" ht="31.5" hidden="1" customHeight="1" x14ac:dyDescent="0.2">
      <c r="A3848" s="36" t="s">
        <v>2104</v>
      </c>
      <c r="B3848" s="36" t="s">
        <v>2</v>
      </c>
      <c r="C3848" s="36" t="s">
        <v>36</v>
      </c>
      <c r="D3848" s="37">
        <v>41750</v>
      </c>
      <c r="E3848" s="38">
        <v>0.38541666666666669</v>
      </c>
      <c r="F3848" s="37">
        <v>41750</v>
      </c>
      <c r="G3848" s="38">
        <v>0.41875000000000001</v>
      </c>
      <c r="H3848" s="38">
        <v>3.3333333333333333E-2</v>
      </c>
      <c r="I3848" s="36">
        <v>8</v>
      </c>
      <c r="J3848" s="36" t="s">
        <v>146</v>
      </c>
      <c r="K3848" s="36" t="s">
        <v>133</v>
      </c>
      <c r="L3848" s="28" t="s">
        <v>128</v>
      </c>
      <c r="M3848" s="28" t="s">
        <v>3156</v>
      </c>
      <c r="N3848" s="36" t="s">
        <v>103</v>
      </c>
      <c r="O3848" s="36" t="s">
        <v>66</v>
      </c>
      <c r="P3848" s="28" t="s">
        <v>3156</v>
      </c>
      <c r="Q3848" s="925" t="s">
        <v>6886</v>
      </c>
      <c r="R3848" s="36">
        <v>1.3</v>
      </c>
      <c r="S3848" s="36"/>
      <c r="T3848" s="36">
        <f t="shared" si="145"/>
        <v>1.3</v>
      </c>
      <c r="U3848" s="464" t="s">
        <v>75</v>
      </c>
      <c r="V3848" s="45">
        <v>2010</v>
      </c>
      <c r="W3848" s="45" t="s">
        <v>500</v>
      </c>
      <c r="X3848" s="45"/>
      <c r="Y3848" s="231">
        <v>40954</v>
      </c>
      <c r="Z3848" s="466">
        <v>1</v>
      </c>
      <c r="AA3848" s="469">
        <v>41671</v>
      </c>
      <c r="AB3848" s="231">
        <v>41290</v>
      </c>
      <c r="AC3848" s="231">
        <v>40954</v>
      </c>
      <c r="AD3848" s="45" t="s">
        <v>49</v>
      </c>
      <c r="AE3848" s="140"/>
      <c r="AF3848" s="140"/>
      <c r="AG3848" s="140"/>
      <c r="AH3848" s="22"/>
      <c r="AI3848" s="22"/>
      <c r="AJ3848" s="22"/>
    </row>
    <row r="3849" spans="1:36" s="24" customFormat="1" ht="63" hidden="1" customHeight="1" x14ac:dyDescent="0.2">
      <c r="A3849" s="36" t="s">
        <v>2104</v>
      </c>
      <c r="B3849" s="36" t="s">
        <v>2</v>
      </c>
      <c r="C3849" s="36" t="s">
        <v>36</v>
      </c>
      <c r="D3849" s="37">
        <v>41750</v>
      </c>
      <c r="E3849" s="38">
        <v>0.41666666666666669</v>
      </c>
      <c r="F3849" s="37">
        <v>41750</v>
      </c>
      <c r="G3849" s="38">
        <v>0.47222222222222227</v>
      </c>
      <c r="H3849" s="38">
        <v>5.5555555555555552E-2</v>
      </c>
      <c r="I3849" s="36">
        <v>13</v>
      </c>
      <c r="J3849" s="36" t="s">
        <v>146</v>
      </c>
      <c r="K3849" s="36" t="s">
        <v>133</v>
      </c>
      <c r="L3849" s="28" t="s">
        <v>128</v>
      </c>
      <c r="M3849" s="28" t="s">
        <v>3157</v>
      </c>
      <c r="N3849" s="36" t="s">
        <v>103</v>
      </c>
      <c r="O3849" s="36" t="s">
        <v>66</v>
      </c>
      <c r="P3849" s="28" t="s">
        <v>3157</v>
      </c>
      <c r="Q3849" s="925" t="s">
        <v>6887</v>
      </c>
      <c r="R3849" s="36">
        <v>24.5</v>
      </c>
      <c r="S3849" s="36"/>
      <c r="T3849" s="36">
        <f t="shared" si="145"/>
        <v>24.5</v>
      </c>
      <c r="U3849" s="464" t="s">
        <v>82</v>
      </c>
      <c r="V3849" s="45">
        <v>1992</v>
      </c>
      <c r="W3849" s="45" t="s">
        <v>6734</v>
      </c>
      <c r="X3849" s="45"/>
      <c r="Y3849" s="231">
        <v>40921</v>
      </c>
      <c r="Z3849" s="466">
        <v>1</v>
      </c>
      <c r="AA3849" s="469">
        <v>41640</v>
      </c>
      <c r="AB3849" s="231">
        <v>41573</v>
      </c>
      <c r="AC3849" s="45"/>
      <c r="AD3849" s="45" t="s">
        <v>49</v>
      </c>
      <c r="AE3849" s="140"/>
      <c r="AF3849" s="140"/>
      <c r="AG3849" s="140"/>
      <c r="AH3849" s="22"/>
      <c r="AI3849" s="22"/>
      <c r="AJ3849" s="22"/>
    </row>
    <row r="3850" spans="1:36" s="24" customFormat="1" ht="63" hidden="1" customHeight="1" x14ac:dyDescent="0.2">
      <c r="A3850" s="36" t="s">
        <v>2104</v>
      </c>
      <c r="B3850" s="36" t="s">
        <v>2</v>
      </c>
      <c r="C3850" s="36" t="s">
        <v>36</v>
      </c>
      <c r="D3850" s="37">
        <v>41750</v>
      </c>
      <c r="E3850" s="38">
        <v>0.28194444444444444</v>
      </c>
      <c r="F3850" s="37">
        <v>41750</v>
      </c>
      <c r="G3850" s="38">
        <v>0.28194444444444444</v>
      </c>
      <c r="H3850" s="38">
        <v>0</v>
      </c>
      <c r="I3850" s="36">
        <v>10</v>
      </c>
      <c r="J3850" s="36" t="s">
        <v>1652</v>
      </c>
      <c r="K3850" s="36" t="s">
        <v>132</v>
      </c>
      <c r="L3850" s="28" t="s">
        <v>128</v>
      </c>
      <c r="M3850" s="28" t="s">
        <v>3158</v>
      </c>
      <c r="N3850" s="36" t="s">
        <v>103</v>
      </c>
      <c r="O3850" s="36" t="s">
        <v>66</v>
      </c>
      <c r="P3850" s="28" t="s">
        <v>3158</v>
      </c>
      <c r="Q3850" s="468" t="s">
        <v>6888</v>
      </c>
      <c r="R3850" s="36">
        <v>1.6</v>
      </c>
      <c r="S3850" s="36"/>
      <c r="T3850" s="36">
        <f t="shared" si="145"/>
        <v>1.6</v>
      </c>
      <c r="U3850" s="464" t="s">
        <v>82</v>
      </c>
      <c r="V3850" s="45">
        <v>1975</v>
      </c>
      <c r="W3850" s="45" t="s">
        <v>6740</v>
      </c>
      <c r="X3850" s="45"/>
      <c r="Y3850" s="231">
        <v>41009</v>
      </c>
      <c r="Z3850" s="466">
        <v>1</v>
      </c>
      <c r="AA3850" s="469">
        <v>41730</v>
      </c>
      <c r="AB3850" s="231">
        <v>41599</v>
      </c>
      <c r="AC3850" s="231">
        <v>41608</v>
      </c>
      <c r="AD3850" s="45" t="s">
        <v>49</v>
      </c>
      <c r="AE3850" s="140"/>
      <c r="AF3850" s="140"/>
      <c r="AG3850" s="140"/>
      <c r="AH3850" s="22"/>
      <c r="AI3850" s="22"/>
      <c r="AJ3850" s="22"/>
    </row>
    <row r="3851" spans="1:36" s="24" customFormat="1" ht="63" hidden="1" customHeight="1" x14ac:dyDescent="0.2">
      <c r="A3851" s="28" t="s">
        <v>2104</v>
      </c>
      <c r="B3851" s="45" t="s">
        <v>2</v>
      </c>
      <c r="C3851" s="45" t="s">
        <v>2571</v>
      </c>
      <c r="D3851" s="37">
        <v>41751</v>
      </c>
      <c r="E3851" s="112">
        <v>5.486111111111111E-2</v>
      </c>
      <c r="F3851" s="37">
        <v>41751.054861111108</v>
      </c>
      <c r="G3851" s="38">
        <v>41751.055555555555</v>
      </c>
      <c r="H3851" s="112">
        <f>G3851-E3851</f>
        <v>41751.000694444447</v>
      </c>
      <c r="I3851" s="36">
        <v>595</v>
      </c>
      <c r="J3851" s="28"/>
      <c r="K3851" s="36" t="s">
        <v>132</v>
      </c>
      <c r="L3851" s="45" t="s">
        <v>125</v>
      </c>
      <c r="M3851" s="140" t="s">
        <v>3274</v>
      </c>
      <c r="N3851" s="36">
        <v>220</v>
      </c>
      <c r="O3851" s="36" t="s">
        <v>66</v>
      </c>
      <c r="P3851" s="588"/>
      <c r="Q3851" s="265" t="s">
        <v>3266</v>
      </c>
      <c r="R3851" s="85">
        <v>82.8</v>
      </c>
      <c r="S3851" s="85"/>
      <c r="T3851" s="85">
        <f>R3851+S3851</f>
        <v>82.8</v>
      </c>
      <c r="U3851" s="28"/>
      <c r="V3851" s="28"/>
      <c r="W3851" s="28"/>
      <c r="X3851" s="28"/>
      <c r="Y3851" s="28"/>
      <c r="Z3851" s="28"/>
      <c r="AA3851" s="28"/>
      <c r="AB3851" s="28"/>
      <c r="AC3851" s="28"/>
      <c r="AD3851" s="28" t="s">
        <v>55</v>
      </c>
      <c r="AE3851" s="28"/>
      <c r="AF3851" s="28"/>
      <c r="AG3851" s="28"/>
      <c r="AH3851" s="22"/>
      <c r="AI3851" s="22"/>
      <c r="AJ3851" s="22"/>
    </row>
    <row r="3852" spans="1:36" s="24" customFormat="1" ht="31.5" hidden="1" customHeight="1" x14ac:dyDescent="0.2">
      <c r="A3852" s="36" t="s">
        <v>2104</v>
      </c>
      <c r="B3852" s="52" t="s">
        <v>2</v>
      </c>
      <c r="C3852" s="36" t="s">
        <v>36</v>
      </c>
      <c r="D3852" s="37">
        <v>41751</v>
      </c>
      <c r="E3852" s="38">
        <v>0.14930555555555555</v>
      </c>
      <c r="F3852" s="37">
        <v>41751</v>
      </c>
      <c r="G3852" s="38">
        <v>0.19236111111111112</v>
      </c>
      <c r="H3852" s="38">
        <v>4.3055555555555562E-2</v>
      </c>
      <c r="I3852" s="36">
        <v>3</v>
      </c>
      <c r="J3852" s="36" t="s">
        <v>146</v>
      </c>
      <c r="K3852" s="36" t="s">
        <v>133</v>
      </c>
      <c r="L3852" s="28" t="s">
        <v>128</v>
      </c>
      <c r="M3852" s="28" t="s">
        <v>3159</v>
      </c>
      <c r="N3852" s="36" t="s">
        <v>103</v>
      </c>
      <c r="O3852" s="36" t="s">
        <v>66</v>
      </c>
      <c r="P3852" s="28" t="s">
        <v>3159</v>
      </c>
      <c r="Q3852" s="468" t="s">
        <v>6889</v>
      </c>
      <c r="R3852" s="36">
        <v>3</v>
      </c>
      <c r="S3852" s="36"/>
      <c r="T3852" s="36">
        <v>3</v>
      </c>
      <c r="U3852" s="464" t="s">
        <v>86</v>
      </c>
      <c r="V3852" s="140">
        <v>1997</v>
      </c>
      <c r="W3852" s="140" t="s">
        <v>402</v>
      </c>
      <c r="X3852" s="45" t="s">
        <v>3528</v>
      </c>
      <c r="Y3852" s="140" t="s">
        <v>6746</v>
      </c>
      <c r="Z3852" s="466">
        <v>1</v>
      </c>
      <c r="AA3852" s="140" t="s">
        <v>6747</v>
      </c>
      <c r="AB3852" s="140">
        <v>0</v>
      </c>
      <c r="AC3852" s="465">
        <v>40940</v>
      </c>
      <c r="AD3852" s="45" t="s">
        <v>49</v>
      </c>
      <c r="AE3852" s="140"/>
      <c r="AF3852" s="140"/>
      <c r="AG3852" s="140"/>
      <c r="AH3852" s="22"/>
      <c r="AI3852" s="22"/>
      <c r="AJ3852" s="22"/>
    </row>
    <row r="3853" spans="1:36" s="24" customFormat="1" ht="31.5" hidden="1" customHeight="1" x14ac:dyDescent="0.2">
      <c r="A3853" s="36" t="s">
        <v>2104</v>
      </c>
      <c r="B3853" s="52" t="s">
        <v>2</v>
      </c>
      <c r="C3853" s="36" t="s">
        <v>3057</v>
      </c>
      <c r="D3853" s="37">
        <v>41752</v>
      </c>
      <c r="E3853" s="38">
        <v>5.486111111111111E-2</v>
      </c>
      <c r="F3853" s="37">
        <v>41752</v>
      </c>
      <c r="G3853" s="38">
        <v>5.486111111111111E-2</v>
      </c>
      <c r="H3853" s="38">
        <v>0</v>
      </c>
      <c r="I3853" s="36">
        <v>2855</v>
      </c>
      <c r="J3853" s="36" t="s">
        <v>866</v>
      </c>
      <c r="K3853" s="36" t="s">
        <v>134</v>
      </c>
      <c r="L3853" s="244" t="s">
        <v>125</v>
      </c>
      <c r="M3853" s="28" t="s">
        <v>3160</v>
      </c>
      <c r="N3853" s="36">
        <v>220</v>
      </c>
      <c r="O3853" s="36" t="s">
        <v>66</v>
      </c>
      <c r="P3853" s="28" t="s">
        <v>3160</v>
      </c>
      <c r="Q3853" s="140" t="s">
        <v>3161</v>
      </c>
      <c r="R3853" s="36">
        <v>391</v>
      </c>
      <c r="S3853" s="36">
        <v>119.1</v>
      </c>
      <c r="T3853" s="36">
        <v>510.1</v>
      </c>
      <c r="U3853" s="45" t="s">
        <v>77</v>
      </c>
      <c r="V3853" s="140"/>
      <c r="W3853" s="140"/>
      <c r="X3853" s="140"/>
      <c r="Y3853" s="140"/>
      <c r="Z3853" s="466">
        <v>1</v>
      </c>
      <c r="AA3853" s="140"/>
      <c r="AB3853" s="140"/>
      <c r="AC3853" s="140"/>
      <c r="AD3853" s="470" t="s">
        <v>55</v>
      </c>
      <c r="AE3853" s="140"/>
      <c r="AF3853" s="140"/>
      <c r="AG3853" s="140"/>
      <c r="AH3853" s="22"/>
      <c r="AI3853" s="22"/>
      <c r="AJ3853" s="22"/>
    </row>
    <row r="3854" spans="1:36" s="24" customFormat="1" ht="31.5" hidden="1" customHeight="1" x14ac:dyDescent="0.2">
      <c r="A3854" s="36" t="s">
        <v>2104</v>
      </c>
      <c r="B3854" s="52" t="s">
        <v>2</v>
      </c>
      <c r="C3854" s="36" t="s">
        <v>36</v>
      </c>
      <c r="D3854" s="37">
        <v>41752</v>
      </c>
      <c r="E3854" s="38">
        <v>0.93541666666666667</v>
      </c>
      <c r="F3854" s="37">
        <v>41752</v>
      </c>
      <c r="G3854" s="38">
        <v>0.97916666666666663</v>
      </c>
      <c r="H3854" s="38">
        <v>4.3749999999999997E-2</v>
      </c>
      <c r="I3854" s="36">
        <v>12</v>
      </c>
      <c r="J3854" s="36" t="s">
        <v>297</v>
      </c>
      <c r="K3854" s="36"/>
      <c r="L3854" s="244" t="s">
        <v>130</v>
      </c>
      <c r="M3854" s="28" t="s">
        <v>3162</v>
      </c>
      <c r="N3854" s="36" t="s">
        <v>103</v>
      </c>
      <c r="O3854" s="36" t="s">
        <v>67</v>
      </c>
      <c r="P3854" s="28" t="s">
        <v>3163</v>
      </c>
      <c r="Q3854" s="468" t="s">
        <v>6890</v>
      </c>
      <c r="R3854" s="36">
        <v>2.7</v>
      </c>
      <c r="S3854" s="36"/>
      <c r="T3854" s="36">
        <v>2.7</v>
      </c>
      <c r="U3854" s="464" t="s">
        <v>83</v>
      </c>
      <c r="V3854" s="45">
        <v>1999</v>
      </c>
      <c r="W3854" s="140" t="s">
        <v>6748</v>
      </c>
      <c r="X3854" s="140"/>
      <c r="Y3854" s="231">
        <v>41599</v>
      </c>
      <c r="Z3854" s="466">
        <v>1</v>
      </c>
      <c r="AA3854" s="469">
        <v>42675</v>
      </c>
      <c r="AB3854" s="45">
        <v>0</v>
      </c>
      <c r="AC3854" s="231">
        <v>41599</v>
      </c>
      <c r="AD3854" s="470" t="s">
        <v>60</v>
      </c>
      <c r="AE3854" s="140"/>
      <c r="AF3854" s="140"/>
      <c r="AG3854" s="140" t="s">
        <v>6749</v>
      </c>
      <c r="AH3854" s="22"/>
      <c r="AI3854" s="22"/>
      <c r="AJ3854" s="22"/>
    </row>
    <row r="3855" spans="1:36" s="24" customFormat="1" ht="63" hidden="1" customHeight="1" x14ac:dyDescent="0.2">
      <c r="A3855" s="36" t="s">
        <v>2104</v>
      </c>
      <c r="B3855" s="52" t="s">
        <v>2</v>
      </c>
      <c r="C3855" s="36" t="s">
        <v>36</v>
      </c>
      <c r="D3855" s="37">
        <v>41753</v>
      </c>
      <c r="E3855" s="38"/>
      <c r="F3855" s="37"/>
      <c r="G3855" s="38"/>
      <c r="H3855" s="38"/>
      <c r="I3855" s="36"/>
      <c r="J3855" s="36"/>
      <c r="K3855" s="36"/>
      <c r="L3855" s="28"/>
      <c r="M3855" s="28"/>
      <c r="N3855" s="36"/>
      <c r="O3855" s="36"/>
      <c r="P3855" s="28"/>
      <c r="Q3855" s="28"/>
      <c r="R3855" s="36"/>
      <c r="S3855" s="36"/>
      <c r="T3855" s="36"/>
      <c r="U3855" s="28"/>
      <c r="V3855" s="28"/>
      <c r="W3855" s="28"/>
      <c r="X3855" s="28"/>
      <c r="Y3855" s="28"/>
      <c r="Z3855" s="28"/>
      <c r="AA3855" s="28"/>
      <c r="AB3855" s="28"/>
      <c r="AC3855" s="28"/>
      <c r="AD3855" s="28"/>
      <c r="AE3855" s="28"/>
      <c r="AF3855" s="28"/>
      <c r="AG3855" s="28" t="s">
        <v>200</v>
      </c>
      <c r="AH3855" s="22"/>
      <c r="AI3855" s="22"/>
      <c r="AJ3855" s="22"/>
    </row>
    <row r="3856" spans="1:36" s="24" customFormat="1" ht="31.5" hidden="1" customHeight="1" x14ac:dyDescent="0.2">
      <c r="A3856" s="36" t="s">
        <v>2104</v>
      </c>
      <c r="B3856" s="36" t="s">
        <v>2</v>
      </c>
      <c r="C3856" s="36" t="s">
        <v>36</v>
      </c>
      <c r="D3856" s="37">
        <v>41754</v>
      </c>
      <c r="E3856" s="38"/>
      <c r="F3856" s="37"/>
      <c r="G3856" s="38"/>
      <c r="H3856" s="38"/>
      <c r="I3856" s="36"/>
      <c r="J3856" s="36"/>
      <c r="K3856" s="36"/>
      <c r="L3856" s="28"/>
      <c r="M3856" s="28"/>
      <c r="N3856" s="36"/>
      <c r="O3856" s="36"/>
      <c r="P3856" s="28"/>
      <c r="Q3856" s="28"/>
      <c r="R3856" s="36"/>
      <c r="S3856" s="36"/>
      <c r="T3856" s="36"/>
      <c r="U3856" s="28"/>
      <c r="V3856" s="28"/>
      <c r="W3856" s="28"/>
      <c r="X3856" s="28"/>
      <c r="Y3856" s="28"/>
      <c r="Z3856" s="28"/>
      <c r="AA3856" s="28"/>
      <c r="AB3856" s="28"/>
      <c r="AC3856" s="28"/>
      <c r="AD3856" s="28"/>
      <c r="AE3856" s="28"/>
      <c r="AF3856" s="28"/>
      <c r="AG3856" s="28" t="s">
        <v>200</v>
      </c>
      <c r="AH3856" s="22"/>
      <c r="AI3856" s="22"/>
      <c r="AJ3856" s="22"/>
    </row>
    <row r="3857" spans="1:36" s="24" customFormat="1" ht="47.25" hidden="1" customHeight="1" x14ac:dyDescent="0.2">
      <c r="A3857" s="36" t="s">
        <v>2104</v>
      </c>
      <c r="B3857" s="36" t="s">
        <v>2</v>
      </c>
      <c r="C3857" s="36" t="s">
        <v>36</v>
      </c>
      <c r="D3857" s="37">
        <v>41755</v>
      </c>
      <c r="E3857" s="38"/>
      <c r="F3857" s="37"/>
      <c r="G3857" s="38"/>
      <c r="H3857" s="38"/>
      <c r="I3857" s="36"/>
      <c r="J3857" s="36"/>
      <c r="K3857" s="36"/>
      <c r="L3857" s="28"/>
      <c r="M3857" s="28"/>
      <c r="N3857" s="36"/>
      <c r="O3857" s="36"/>
      <c r="P3857" s="28"/>
      <c r="Q3857" s="28"/>
      <c r="R3857" s="36"/>
      <c r="S3857" s="36"/>
      <c r="T3857" s="36"/>
      <c r="U3857" s="28"/>
      <c r="V3857" s="28"/>
      <c r="W3857" s="28"/>
      <c r="X3857" s="28"/>
      <c r="Y3857" s="28"/>
      <c r="Z3857" s="28"/>
      <c r="AA3857" s="28"/>
      <c r="AB3857" s="28"/>
      <c r="AC3857" s="28"/>
      <c r="AD3857" s="28"/>
      <c r="AE3857" s="28"/>
      <c r="AF3857" s="28"/>
      <c r="AG3857" s="28" t="s">
        <v>200</v>
      </c>
      <c r="AH3857" s="22"/>
      <c r="AI3857" s="22"/>
      <c r="AJ3857" s="22"/>
    </row>
    <row r="3858" spans="1:36" s="24" customFormat="1" ht="31.5" hidden="1" customHeight="1" x14ac:dyDescent="0.2">
      <c r="A3858" s="36" t="s">
        <v>2104</v>
      </c>
      <c r="B3858" s="36" t="s">
        <v>2</v>
      </c>
      <c r="C3858" s="36" t="s">
        <v>36</v>
      </c>
      <c r="D3858" s="37">
        <v>41756</v>
      </c>
      <c r="E3858" s="38"/>
      <c r="F3858" s="37"/>
      <c r="G3858" s="38"/>
      <c r="H3858" s="38"/>
      <c r="I3858" s="36"/>
      <c r="J3858" s="36"/>
      <c r="K3858" s="36"/>
      <c r="L3858" s="28"/>
      <c r="M3858" s="28"/>
      <c r="N3858" s="36"/>
      <c r="O3858" s="36"/>
      <c r="P3858" s="28"/>
      <c r="Q3858" s="351"/>
      <c r="R3858" s="36"/>
      <c r="S3858" s="36"/>
      <c r="T3858" s="36"/>
      <c r="U3858" s="28"/>
      <c r="V3858" s="28"/>
      <c r="W3858" s="28"/>
      <c r="X3858" s="28"/>
      <c r="Y3858" s="28"/>
      <c r="Z3858" s="28"/>
      <c r="AA3858" s="28"/>
      <c r="AB3858" s="28"/>
      <c r="AC3858" s="28"/>
      <c r="AD3858" s="28"/>
      <c r="AE3858" s="28"/>
      <c r="AF3858" s="28"/>
      <c r="AG3858" s="28" t="s">
        <v>200</v>
      </c>
      <c r="AH3858" s="22"/>
      <c r="AI3858" s="22"/>
      <c r="AJ3858" s="22"/>
    </row>
    <row r="3859" spans="1:36" s="24" customFormat="1" ht="31.5" hidden="1" customHeight="1" x14ac:dyDescent="0.2">
      <c r="A3859" s="36" t="s">
        <v>2104</v>
      </c>
      <c r="B3859" s="36" t="s">
        <v>2</v>
      </c>
      <c r="C3859" s="36" t="s">
        <v>36</v>
      </c>
      <c r="D3859" s="37">
        <v>41757</v>
      </c>
      <c r="E3859" s="38"/>
      <c r="F3859" s="37"/>
      <c r="G3859" s="38"/>
      <c r="H3859" s="38"/>
      <c r="I3859" s="36"/>
      <c r="J3859" s="36"/>
      <c r="K3859" s="36"/>
      <c r="L3859" s="28"/>
      <c r="M3859" s="28"/>
      <c r="N3859" s="36"/>
      <c r="O3859" s="36"/>
      <c r="P3859" s="28"/>
      <c r="Q3859" s="351"/>
      <c r="R3859" s="36"/>
      <c r="S3859" s="36"/>
      <c r="T3859" s="36"/>
      <c r="U3859" s="28"/>
      <c r="V3859" s="28"/>
      <c r="W3859" s="28"/>
      <c r="X3859" s="28"/>
      <c r="Y3859" s="28"/>
      <c r="Z3859" s="28"/>
      <c r="AA3859" s="28"/>
      <c r="AB3859" s="28"/>
      <c r="AC3859" s="28"/>
      <c r="AD3859" s="28"/>
      <c r="AE3859" s="28"/>
      <c r="AF3859" s="28"/>
      <c r="AG3859" s="28" t="s">
        <v>200</v>
      </c>
      <c r="AH3859" s="22"/>
      <c r="AI3859" s="22"/>
      <c r="AJ3859" s="22"/>
    </row>
    <row r="3860" spans="1:36" s="24" customFormat="1" ht="31.5" hidden="1" customHeight="1" x14ac:dyDescent="0.2">
      <c r="A3860" s="36" t="s">
        <v>2104</v>
      </c>
      <c r="B3860" s="36" t="s">
        <v>2</v>
      </c>
      <c r="C3860" s="36" t="s">
        <v>36</v>
      </c>
      <c r="D3860" s="37">
        <v>41758</v>
      </c>
      <c r="E3860" s="38"/>
      <c r="F3860" s="37"/>
      <c r="G3860" s="38"/>
      <c r="H3860" s="38"/>
      <c r="I3860" s="36"/>
      <c r="J3860" s="36"/>
      <c r="K3860" s="36"/>
      <c r="L3860" s="28"/>
      <c r="M3860" s="28"/>
      <c r="N3860" s="36"/>
      <c r="O3860" s="36"/>
      <c r="P3860" s="28"/>
      <c r="Q3860" s="351"/>
      <c r="R3860" s="36"/>
      <c r="S3860" s="36"/>
      <c r="T3860" s="36"/>
      <c r="U3860" s="28"/>
      <c r="V3860" s="28"/>
      <c r="W3860" s="28"/>
      <c r="X3860" s="28"/>
      <c r="Y3860" s="28"/>
      <c r="Z3860" s="28"/>
      <c r="AA3860" s="28"/>
      <c r="AB3860" s="28"/>
      <c r="AC3860" s="28"/>
      <c r="AD3860" s="28"/>
      <c r="AE3860" s="28"/>
      <c r="AF3860" s="28"/>
      <c r="AG3860" s="28" t="s">
        <v>200</v>
      </c>
      <c r="AH3860" s="22"/>
      <c r="AI3860" s="22"/>
      <c r="AJ3860" s="22"/>
    </row>
    <row r="3861" spans="1:36" s="24" customFormat="1" ht="31.5" hidden="1" customHeight="1" x14ac:dyDescent="0.2">
      <c r="A3861" s="36" t="s">
        <v>2104</v>
      </c>
      <c r="B3861" s="36" t="s">
        <v>2</v>
      </c>
      <c r="C3861" s="36" t="s">
        <v>36</v>
      </c>
      <c r="D3861" s="37">
        <v>41759</v>
      </c>
      <c r="E3861" s="38"/>
      <c r="F3861" s="37"/>
      <c r="G3861" s="38"/>
      <c r="H3861" s="38"/>
      <c r="I3861" s="36"/>
      <c r="J3861" s="36"/>
      <c r="K3861" s="36"/>
      <c r="L3861" s="28"/>
      <c r="M3861" s="28"/>
      <c r="N3861" s="36"/>
      <c r="O3861" s="36"/>
      <c r="P3861" s="28"/>
      <c r="Q3861" s="28"/>
      <c r="R3861" s="36"/>
      <c r="S3861" s="36"/>
      <c r="T3861" s="36"/>
      <c r="U3861" s="28"/>
      <c r="V3861" s="28"/>
      <c r="W3861" s="28"/>
      <c r="X3861" s="28"/>
      <c r="Y3861" s="28"/>
      <c r="Z3861" s="28"/>
      <c r="AA3861" s="28"/>
      <c r="AB3861" s="28"/>
      <c r="AC3861" s="28"/>
      <c r="AD3861" s="28"/>
      <c r="AE3861" s="28"/>
      <c r="AF3861" s="28"/>
      <c r="AG3861" s="28" t="s">
        <v>200</v>
      </c>
      <c r="AH3861" s="22"/>
      <c r="AI3861" s="22"/>
      <c r="AJ3861" s="22"/>
    </row>
    <row r="3862" spans="1:36" s="24" customFormat="1" ht="31.5" hidden="1" customHeight="1" x14ac:dyDescent="0.2">
      <c r="A3862" s="36" t="s">
        <v>3297</v>
      </c>
      <c r="B3862" s="36" t="s">
        <v>2</v>
      </c>
      <c r="C3862" s="36" t="s">
        <v>36</v>
      </c>
      <c r="D3862" s="37">
        <v>41760</v>
      </c>
      <c r="E3862" s="38"/>
      <c r="F3862" s="37"/>
      <c r="G3862" s="38"/>
      <c r="H3862" s="38"/>
      <c r="I3862" s="36"/>
      <c r="J3862" s="36"/>
      <c r="K3862" s="36"/>
      <c r="L3862" s="28"/>
      <c r="M3862" s="28"/>
      <c r="N3862" s="36"/>
      <c r="O3862" s="36"/>
      <c r="P3862" s="28"/>
      <c r="Q3862" s="28"/>
      <c r="R3862" s="36"/>
      <c r="S3862" s="36"/>
      <c r="T3862" s="36"/>
      <c r="U3862" s="28"/>
      <c r="V3862" s="28"/>
      <c r="W3862" s="28"/>
      <c r="X3862" s="28"/>
      <c r="Y3862" s="28"/>
      <c r="Z3862" s="28"/>
      <c r="AA3862" s="28"/>
      <c r="AB3862" s="28"/>
      <c r="AC3862" s="28"/>
      <c r="AD3862" s="28"/>
      <c r="AE3862" s="28"/>
      <c r="AF3862" s="28"/>
      <c r="AG3862" s="28" t="s">
        <v>200</v>
      </c>
      <c r="AH3862" s="22"/>
      <c r="AI3862" s="22"/>
      <c r="AJ3862" s="22"/>
    </row>
    <row r="3863" spans="1:36" s="24" customFormat="1" ht="165.75" hidden="1" customHeight="1" x14ac:dyDescent="0.2">
      <c r="A3863" s="36" t="s">
        <v>3297</v>
      </c>
      <c r="B3863" s="36" t="s">
        <v>2</v>
      </c>
      <c r="C3863" s="36" t="s">
        <v>36</v>
      </c>
      <c r="D3863" s="37">
        <v>41761</v>
      </c>
      <c r="E3863" s="38"/>
      <c r="F3863" s="37"/>
      <c r="G3863" s="38"/>
      <c r="H3863" s="38"/>
      <c r="I3863" s="36"/>
      <c r="J3863" s="36"/>
      <c r="K3863" s="36"/>
      <c r="L3863" s="28"/>
      <c r="M3863" s="28"/>
      <c r="N3863" s="36"/>
      <c r="O3863" s="36"/>
      <c r="P3863" s="28"/>
      <c r="Q3863" s="28"/>
      <c r="R3863" s="36"/>
      <c r="S3863" s="36"/>
      <c r="T3863" s="36"/>
      <c r="U3863" s="28"/>
      <c r="V3863" s="28"/>
      <c r="W3863" s="28"/>
      <c r="X3863" s="28"/>
      <c r="Y3863" s="28"/>
      <c r="Z3863" s="28"/>
      <c r="AA3863" s="28"/>
      <c r="AB3863" s="28"/>
      <c r="AC3863" s="28"/>
      <c r="AD3863" s="28"/>
      <c r="AE3863" s="28"/>
      <c r="AF3863" s="28"/>
      <c r="AG3863" s="28" t="s">
        <v>200</v>
      </c>
      <c r="AH3863" s="22"/>
      <c r="AI3863" s="22"/>
      <c r="AJ3863" s="22"/>
    </row>
    <row r="3864" spans="1:36" s="24" customFormat="1" ht="110.25" hidden="1" customHeight="1" x14ac:dyDescent="0.2">
      <c r="A3864" s="36" t="s">
        <v>3297</v>
      </c>
      <c r="B3864" s="36" t="s">
        <v>2</v>
      </c>
      <c r="C3864" s="36" t="s">
        <v>36</v>
      </c>
      <c r="D3864" s="37">
        <v>41762</v>
      </c>
      <c r="E3864" s="38">
        <v>0.11944444444444445</v>
      </c>
      <c r="F3864" s="37">
        <v>41762</v>
      </c>
      <c r="G3864" s="38">
        <v>0.20347222222222219</v>
      </c>
      <c r="H3864" s="38">
        <v>8.4027777777777771E-2</v>
      </c>
      <c r="I3864" s="36">
        <v>11</v>
      </c>
      <c r="J3864" s="36" t="s">
        <v>3428</v>
      </c>
      <c r="K3864" s="36"/>
      <c r="L3864" s="28" t="s">
        <v>130</v>
      </c>
      <c r="M3864" s="28" t="s">
        <v>3429</v>
      </c>
      <c r="N3864" s="36" t="s">
        <v>103</v>
      </c>
      <c r="O3864" s="36" t="s">
        <v>66</v>
      </c>
      <c r="P3864" s="28" t="s">
        <v>3429</v>
      </c>
      <c r="Q3864" s="28" t="s">
        <v>3430</v>
      </c>
      <c r="R3864" s="36">
        <v>6.1</v>
      </c>
      <c r="S3864" s="36"/>
      <c r="T3864" s="36">
        <v>6.1</v>
      </c>
      <c r="U3864" s="464" t="s">
        <v>84</v>
      </c>
      <c r="V3864" s="45">
        <v>2003</v>
      </c>
      <c r="W3864" s="45" t="s">
        <v>6750</v>
      </c>
      <c r="X3864" s="140"/>
      <c r="Y3864" s="465">
        <v>41507</v>
      </c>
      <c r="Z3864" s="466">
        <v>1</v>
      </c>
      <c r="AA3864" s="465">
        <v>42603</v>
      </c>
      <c r="AB3864" s="140">
        <v>0</v>
      </c>
      <c r="AC3864" s="465">
        <v>41369</v>
      </c>
      <c r="AD3864" s="45" t="s">
        <v>60</v>
      </c>
      <c r="AE3864" s="140"/>
      <c r="AF3864" s="140"/>
      <c r="AG3864" s="140" t="s">
        <v>3431</v>
      </c>
      <c r="AH3864" s="22"/>
      <c r="AI3864" s="22"/>
      <c r="AJ3864" s="22"/>
    </row>
    <row r="3865" spans="1:36" s="69" customFormat="1" ht="173.25" hidden="1" customHeight="1" x14ac:dyDescent="0.2">
      <c r="A3865" s="36" t="s">
        <v>3297</v>
      </c>
      <c r="B3865" s="36" t="s">
        <v>2</v>
      </c>
      <c r="C3865" s="36" t="s">
        <v>36</v>
      </c>
      <c r="D3865" s="37">
        <v>41763</v>
      </c>
      <c r="E3865" s="38">
        <v>0.88888888888888884</v>
      </c>
      <c r="F3865" s="37">
        <v>41763</v>
      </c>
      <c r="G3865" s="38">
        <v>0.88888888888888884</v>
      </c>
      <c r="H3865" s="38">
        <v>0</v>
      </c>
      <c r="I3865" s="36">
        <v>120</v>
      </c>
      <c r="J3865" s="36" t="s">
        <v>297</v>
      </c>
      <c r="K3865" s="36" t="s">
        <v>132</v>
      </c>
      <c r="L3865" s="28" t="s">
        <v>128</v>
      </c>
      <c r="M3865" s="28" t="s">
        <v>3432</v>
      </c>
      <c r="N3865" s="36">
        <v>35</v>
      </c>
      <c r="O3865" s="36" t="s">
        <v>66</v>
      </c>
      <c r="P3865" s="28" t="s">
        <v>3432</v>
      </c>
      <c r="Q3865" s="468" t="s">
        <v>6891</v>
      </c>
      <c r="R3865" s="36">
        <v>19.8</v>
      </c>
      <c r="S3865" s="36"/>
      <c r="T3865" s="36">
        <v>19.8</v>
      </c>
      <c r="U3865" s="464" t="s">
        <v>78</v>
      </c>
      <c r="V3865" s="231">
        <v>39444</v>
      </c>
      <c r="W3865" s="45" t="s">
        <v>6751</v>
      </c>
      <c r="X3865" s="140"/>
      <c r="Y3865" s="231">
        <v>41358</v>
      </c>
      <c r="Z3865" s="466">
        <v>1</v>
      </c>
      <c r="AA3865" s="469">
        <v>42795</v>
      </c>
      <c r="AB3865" s="45">
        <v>0</v>
      </c>
      <c r="AC3865" s="231">
        <v>41645</v>
      </c>
      <c r="AD3865" s="464" t="s">
        <v>48</v>
      </c>
      <c r="AE3865" s="140"/>
      <c r="AF3865" s="140"/>
      <c r="AG3865" s="140" t="s">
        <v>3434</v>
      </c>
      <c r="AH3865" s="22"/>
      <c r="AI3865" s="22"/>
      <c r="AJ3865" s="22"/>
    </row>
    <row r="3866" spans="1:36" ht="173.25" hidden="1" customHeight="1" x14ac:dyDescent="0.2">
      <c r="A3866" s="36" t="s">
        <v>3297</v>
      </c>
      <c r="B3866" s="36" t="s">
        <v>2</v>
      </c>
      <c r="C3866" s="36" t="s">
        <v>36</v>
      </c>
      <c r="D3866" s="37">
        <v>41763</v>
      </c>
      <c r="E3866" s="38">
        <v>0.92013888888888884</v>
      </c>
      <c r="F3866" s="37">
        <v>41763</v>
      </c>
      <c r="G3866" s="38">
        <v>0.92013888888888884</v>
      </c>
      <c r="H3866" s="38">
        <v>0</v>
      </c>
      <c r="I3866" s="36">
        <v>144</v>
      </c>
      <c r="J3866" s="36" t="s">
        <v>297</v>
      </c>
      <c r="K3866" s="36" t="s">
        <v>132</v>
      </c>
      <c r="L3866" s="28" t="s">
        <v>128</v>
      </c>
      <c r="M3866" s="28" t="s">
        <v>3435</v>
      </c>
      <c r="N3866" s="36">
        <v>35</v>
      </c>
      <c r="O3866" s="36" t="s">
        <v>66</v>
      </c>
      <c r="P3866" s="28" t="s">
        <v>3435</v>
      </c>
      <c r="Q3866" s="468" t="s">
        <v>6892</v>
      </c>
      <c r="R3866" s="36">
        <v>31.4</v>
      </c>
      <c r="S3866" s="36"/>
      <c r="T3866" s="36">
        <v>31.4</v>
      </c>
      <c r="U3866" s="464" t="s">
        <v>75</v>
      </c>
      <c r="V3866" s="45">
        <v>1987</v>
      </c>
      <c r="W3866" s="45" t="s">
        <v>6752</v>
      </c>
      <c r="X3866" s="140"/>
      <c r="Y3866" s="231">
        <v>41081</v>
      </c>
      <c r="Z3866" s="466">
        <v>1</v>
      </c>
      <c r="AA3866" s="469">
        <v>42522</v>
      </c>
      <c r="AB3866" s="45">
        <v>0</v>
      </c>
      <c r="AC3866" s="231">
        <v>41748</v>
      </c>
      <c r="AD3866" s="464" t="s">
        <v>48</v>
      </c>
      <c r="AE3866" s="140"/>
      <c r="AF3866" s="140"/>
      <c r="AG3866" s="140"/>
    </row>
    <row r="3867" spans="1:36" ht="31.5" hidden="1" customHeight="1" x14ac:dyDescent="0.2">
      <c r="A3867" s="36" t="s">
        <v>3297</v>
      </c>
      <c r="B3867" s="36" t="s">
        <v>2</v>
      </c>
      <c r="C3867" s="36" t="s">
        <v>36</v>
      </c>
      <c r="D3867" s="37">
        <v>41763</v>
      </c>
      <c r="E3867" s="38">
        <v>0.92083333333333339</v>
      </c>
      <c r="F3867" s="37">
        <v>41763</v>
      </c>
      <c r="G3867" s="38">
        <v>0.92083333333333339</v>
      </c>
      <c r="H3867" s="38">
        <v>0</v>
      </c>
      <c r="I3867" s="36">
        <v>2</v>
      </c>
      <c r="J3867" s="36" t="s">
        <v>297</v>
      </c>
      <c r="K3867" s="36" t="s">
        <v>132</v>
      </c>
      <c r="L3867" s="28" t="s">
        <v>128</v>
      </c>
      <c r="M3867" s="28" t="s">
        <v>3436</v>
      </c>
      <c r="N3867" s="36" t="s">
        <v>103</v>
      </c>
      <c r="O3867" s="36" t="s">
        <v>66</v>
      </c>
      <c r="P3867" s="28" t="s">
        <v>3436</v>
      </c>
      <c r="Q3867" s="468" t="s">
        <v>6893</v>
      </c>
      <c r="R3867" s="36">
        <v>0.7</v>
      </c>
      <c r="S3867" s="36"/>
      <c r="T3867" s="36">
        <v>0.7</v>
      </c>
      <c r="U3867" s="464" t="s">
        <v>84</v>
      </c>
      <c r="V3867" s="45">
        <v>1986</v>
      </c>
      <c r="W3867" s="45" t="s">
        <v>150</v>
      </c>
      <c r="X3867" s="140"/>
      <c r="Y3867" s="231">
        <v>41475</v>
      </c>
      <c r="Z3867" s="466">
        <v>1</v>
      </c>
      <c r="AA3867" s="469">
        <v>42186</v>
      </c>
      <c r="AB3867" s="45">
        <v>0</v>
      </c>
      <c r="AC3867" s="231">
        <v>41667</v>
      </c>
      <c r="AD3867" s="464" t="s">
        <v>48</v>
      </c>
      <c r="AE3867" s="140"/>
      <c r="AF3867" s="140"/>
      <c r="AG3867" s="140"/>
    </row>
    <row r="3868" spans="1:36" ht="31.5" hidden="1" customHeight="1" x14ac:dyDescent="0.2">
      <c r="A3868" s="36" t="s">
        <v>3297</v>
      </c>
      <c r="B3868" s="45" t="s">
        <v>2</v>
      </c>
      <c r="C3868" s="45" t="s">
        <v>2571</v>
      </c>
      <c r="D3868" s="37">
        <v>41764</v>
      </c>
      <c r="E3868" s="112">
        <v>0.67291666666666661</v>
      </c>
      <c r="F3868" s="37">
        <v>41764.054861111108</v>
      </c>
      <c r="G3868" s="112">
        <v>0.67298611111111117</v>
      </c>
      <c r="H3868" s="112">
        <f>G3868-E3868</f>
        <v>6.9444444444566322E-5</v>
      </c>
      <c r="I3868" s="36">
        <v>33</v>
      </c>
      <c r="J3868" s="28"/>
      <c r="K3868" s="36" t="s">
        <v>132</v>
      </c>
      <c r="L3868" s="36" t="s">
        <v>128</v>
      </c>
      <c r="M3868" s="45" t="s">
        <v>3614</v>
      </c>
      <c r="N3868" s="36">
        <v>35</v>
      </c>
      <c r="O3868" s="36" t="s">
        <v>63</v>
      </c>
      <c r="P3868" s="45" t="s">
        <v>3615</v>
      </c>
      <c r="Q3868" s="45" t="s">
        <v>3616</v>
      </c>
      <c r="R3868" s="85">
        <v>8.9</v>
      </c>
      <c r="S3868" s="85">
        <v>0.9</v>
      </c>
      <c r="T3868" s="85">
        <f>R3868+S3868</f>
        <v>9.8000000000000007</v>
      </c>
      <c r="U3868" s="45" t="s">
        <v>76</v>
      </c>
      <c r="V3868" s="45" t="s">
        <v>3617</v>
      </c>
      <c r="W3868" s="45" t="s">
        <v>3618</v>
      </c>
      <c r="X3868" s="140"/>
      <c r="Y3868" s="231" t="s">
        <v>3619</v>
      </c>
      <c r="Z3868" s="140"/>
      <c r="AA3868" s="45" t="s">
        <v>3620</v>
      </c>
      <c r="AB3868" s="140"/>
      <c r="AC3868" s="39" t="s">
        <v>3621</v>
      </c>
      <c r="AD3868" s="45" t="s">
        <v>60</v>
      </c>
      <c r="AE3868" s="140"/>
      <c r="AF3868" s="28"/>
      <c r="AG3868" s="28"/>
    </row>
    <row r="3869" spans="1:36" ht="78.75" hidden="1" customHeight="1" x14ac:dyDescent="0.2">
      <c r="A3869" s="36" t="s">
        <v>3297</v>
      </c>
      <c r="B3869" s="36" t="s">
        <v>2</v>
      </c>
      <c r="C3869" s="36" t="s">
        <v>36</v>
      </c>
      <c r="D3869" s="37">
        <v>41764</v>
      </c>
      <c r="E3869" s="38">
        <v>0.74652777777777779</v>
      </c>
      <c r="F3869" s="37">
        <v>41764</v>
      </c>
      <c r="G3869" s="38">
        <v>0.74652777777777779</v>
      </c>
      <c r="H3869" s="38">
        <v>0</v>
      </c>
      <c r="I3869" s="36">
        <v>5</v>
      </c>
      <c r="J3869" s="36" t="s">
        <v>297</v>
      </c>
      <c r="K3869" s="36" t="s">
        <v>133</v>
      </c>
      <c r="L3869" s="239" t="s">
        <v>128</v>
      </c>
      <c r="M3869" s="28" t="s">
        <v>3605</v>
      </c>
      <c r="N3869" s="36" t="s">
        <v>103</v>
      </c>
      <c r="O3869" s="36" t="s">
        <v>66</v>
      </c>
      <c r="P3869" s="28" t="s">
        <v>3605</v>
      </c>
      <c r="Q3869" s="468" t="s">
        <v>6894</v>
      </c>
      <c r="R3869" s="36">
        <v>0.8</v>
      </c>
      <c r="S3869" s="36"/>
      <c r="T3869" s="36">
        <v>0.8</v>
      </c>
      <c r="U3869" s="464" t="s">
        <v>84</v>
      </c>
      <c r="V3869" s="45">
        <v>1990</v>
      </c>
      <c r="W3869" s="45" t="s">
        <v>1933</v>
      </c>
      <c r="X3869" s="140"/>
      <c r="Y3869" s="231">
        <v>41344</v>
      </c>
      <c r="Z3869" s="466">
        <v>1</v>
      </c>
      <c r="AA3869" s="469">
        <v>42064</v>
      </c>
      <c r="AB3869" s="45">
        <v>0</v>
      </c>
      <c r="AC3869" s="231">
        <v>41684</v>
      </c>
      <c r="AD3869" s="464" t="s">
        <v>52</v>
      </c>
      <c r="AE3869" s="140"/>
      <c r="AF3869" s="140"/>
      <c r="AG3869" s="140" t="s">
        <v>3606</v>
      </c>
    </row>
    <row r="3870" spans="1:36" ht="31.5" hidden="1" customHeight="1" x14ac:dyDescent="0.2">
      <c r="A3870" s="36" t="s">
        <v>3297</v>
      </c>
      <c r="B3870" s="36" t="s">
        <v>2</v>
      </c>
      <c r="C3870" s="36" t="s">
        <v>36</v>
      </c>
      <c r="D3870" s="37">
        <v>41764</v>
      </c>
      <c r="E3870" s="38">
        <v>0.73402777777777783</v>
      </c>
      <c r="F3870" s="37">
        <v>41764</v>
      </c>
      <c r="G3870" s="38">
        <v>0.73402777777777783</v>
      </c>
      <c r="H3870" s="38">
        <v>0</v>
      </c>
      <c r="I3870" s="36">
        <v>10</v>
      </c>
      <c r="J3870" s="36" t="s">
        <v>297</v>
      </c>
      <c r="K3870" s="36" t="s">
        <v>132</v>
      </c>
      <c r="L3870" s="239" t="s">
        <v>128</v>
      </c>
      <c r="M3870" s="28" t="s">
        <v>3607</v>
      </c>
      <c r="N3870" s="36" t="s">
        <v>103</v>
      </c>
      <c r="O3870" s="36" t="s">
        <v>66</v>
      </c>
      <c r="P3870" s="28" t="s">
        <v>3607</v>
      </c>
      <c r="Q3870" s="468" t="s">
        <v>6895</v>
      </c>
      <c r="R3870" s="36">
        <v>1</v>
      </c>
      <c r="S3870" s="36"/>
      <c r="T3870" s="36">
        <v>1</v>
      </c>
      <c r="U3870" s="464" t="s">
        <v>82</v>
      </c>
      <c r="V3870" s="45">
        <v>1992</v>
      </c>
      <c r="W3870" s="140" t="s">
        <v>6734</v>
      </c>
      <c r="X3870" s="140"/>
      <c r="Y3870" s="231">
        <v>41079</v>
      </c>
      <c r="Z3870" s="466">
        <v>1</v>
      </c>
      <c r="AA3870" s="469">
        <v>41974</v>
      </c>
      <c r="AB3870" s="231">
        <v>41263</v>
      </c>
      <c r="AC3870" s="231">
        <v>41751</v>
      </c>
      <c r="AD3870" s="464" t="s">
        <v>52</v>
      </c>
      <c r="AE3870" s="140"/>
      <c r="AF3870" s="140"/>
      <c r="AG3870" s="140" t="s">
        <v>6753</v>
      </c>
    </row>
    <row r="3871" spans="1:36" ht="31.5" hidden="1" customHeight="1" x14ac:dyDescent="0.2">
      <c r="A3871" s="36" t="s">
        <v>3297</v>
      </c>
      <c r="B3871" s="45" t="s">
        <v>2</v>
      </c>
      <c r="C3871" s="45" t="s">
        <v>2571</v>
      </c>
      <c r="D3871" s="37">
        <v>41765</v>
      </c>
      <c r="E3871" s="112"/>
      <c r="F3871" s="37"/>
      <c r="G3871" s="112"/>
      <c r="H3871" s="112"/>
      <c r="I3871" s="36"/>
      <c r="J3871" s="28"/>
      <c r="K3871" s="36"/>
      <c r="L3871" s="36"/>
      <c r="M3871" s="45"/>
      <c r="N3871" s="36"/>
      <c r="O3871" s="36"/>
      <c r="P3871" s="45"/>
      <c r="Q3871" s="28"/>
      <c r="R3871" s="28"/>
      <c r="S3871" s="28"/>
      <c r="T3871" s="85"/>
      <c r="U3871" s="28"/>
      <c r="V3871" s="28"/>
      <c r="W3871" s="28"/>
      <c r="X3871" s="28"/>
      <c r="Y3871" s="28"/>
      <c r="Z3871" s="28"/>
      <c r="AA3871" s="28"/>
      <c r="AB3871" s="28"/>
      <c r="AC3871" s="28"/>
      <c r="AD3871" s="28"/>
      <c r="AE3871" s="28"/>
      <c r="AF3871" s="28"/>
      <c r="AG3871" s="28"/>
    </row>
    <row r="3872" spans="1:36" ht="78.75" hidden="1" customHeight="1" x14ac:dyDescent="0.2">
      <c r="A3872" s="36" t="s">
        <v>3297</v>
      </c>
      <c r="B3872" s="36" t="s">
        <v>2</v>
      </c>
      <c r="C3872" s="36" t="s">
        <v>36</v>
      </c>
      <c r="D3872" s="37">
        <v>41765</v>
      </c>
      <c r="E3872" s="38">
        <v>3.4722222222222224E-2</v>
      </c>
      <c r="F3872" s="37">
        <v>41765</v>
      </c>
      <c r="G3872" s="38">
        <v>3.4722222222222224E-2</v>
      </c>
      <c r="H3872" s="38">
        <v>0</v>
      </c>
      <c r="I3872" s="36">
        <v>15</v>
      </c>
      <c r="J3872" s="36" t="s">
        <v>297</v>
      </c>
      <c r="K3872" s="36" t="s">
        <v>132</v>
      </c>
      <c r="L3872" s="239" t="s">
        <v>128</v>
      </c>
      <c r="M3872" s="28" t="s">
        <v>3608</v>
      </c>
      <c r="N3872" s="36" t="s">
        <v>103</v>
      </c>
      <c r="O3872" s="36" t="s">
        <v>66</v>
      </c>
      <c r="P3872" s="28" t="s">
        <v>3608</v>
      </c>
      <c r="Q3872" s="140" t="s">
        <v>3609</v>
      </c>
      <c r="R3872" s="205">
        <v>3</v>
      </c>
      <c r="S3872" s="205"/>
      <c r="T3872" s="205">
        <v>3</v>
      </c>
      <c r="U3872" s="464" t="s">
        <v>75</v>
      </c>
      <c r="V3872" s="140">
        <v>1986</v>
      </c>
      <c r="W3872" s="140" t="s">
        <v>6754</v>
      </c>
      <c r="X3872" s="45" t="s">
        <v>3528</v>
      </c>
      <c r="Y3872" s="465">
        <v>41638</v>
      </c>
      <c r="Z3872" s="466">
        <v>1</v>
      </c>
      <c r="AA3872" s="467" t="s">
        <v>6755</v>
      </c>
      <c r="AB3872" s="140">
        <v>4</v>
      </c>
      <c r="AC3872" s="465">
        <v>41732</v>
      </c>
      <c r="AD3872" s="464" t="s">
        <v>52</v>
      </c>
      <c r="AE3872" s="140"/>
      <c r="AF3872" s="140"/>
      <c r="AG3872" s="140"/>
    </row>
    <row r="3873" spans="1:36" ht="47.25" hidden="1" customHeight="1" x14ac:dyDescent="0.2">
      <c r="A3873" s="36" t="s">
        <v>3297</v>
      </c>
      <c r="B3873" s="36" t="s">
        <v>2</v>
      </c>
      <c r="C3873" s="36" t="s">
        <v>36</v>
      </c>
      <c r="D3873" s="37">
        <v>41765</v>
      </c>
      <c r="E3873" s="38">
        <v>0.92638888888888893</v>
      </c>
      <c r="F3873" s="37">
        <v>41765</v>
      </c>
      <c r="G3873" s="38">
        <v>0.92638888888888893</v>
      </c>
      <c r="H3873" s="38">
        <v>0</v>
      </c>
      <c r="I3873" s="36">
        <v>44</v>
      </c>
      <c r="J3873" s="36" t="s">
        <v>3610</v>
      </c>
      <c r="K3873" s="36" t="s">
        <v>132</v>
      </c>
      <c r="L3873" s="28" t="s">
        <v>125</v>
      </c>
      <c r="M3873" s="28" t="s">
        <v>3611</v>
      </c>
      <c r="N3873" s="36">
        <v>110</v>
      </c>
      <c r="O3873" s="36" t="s">
        <v>66</v>
      </c>
      <c r="P3873" s="28" t="s">
        <v>3611</v>
      </c>
      <c r="Q3873" s="140" t="s">
        <v>3612</v>
      </c>
      <c r="R3873" s="205">
        <v>6.9</v>
      </c>
      <c r="S3873" s="205">
        <v>13.1</v>
      </c>
      <c r="T3873" s="205">
        <v>20</v>
      </c>
      <c r="U3873" s="464" t="s">
        <v>75</v>
      </c>
      <c r="V3873" s="140"/>
      <c r="W3873" s="140"/>
      <c r="X3873" s="140"/>
      <c r="Y3873" s="140"/>
      <c r="Z3873" s="140"/>
      <c r="AA3873" s="140"/>
      <c r="AB3873" s="140"/>
      <c r="AC3873" s="140"/>
      <c r="AD3873" s="45" t="s">
        <v>55</v>
      </c>
      <c r="AE3873" s="140"/>
      <c r="AF3873" s="140"/>
      <c r="AG3873" s="140" t="s">
        <v>3613</v>
      </c>
    </row>
    <row r="3874" spans="1:36" ht="31.5" hidden="1" customHeight="1" x14ac:dyDescent="0.2">
      <c r="A3874" s="36" t="s">
        <v>3297</v>
      </c>
      <c r="B3874" s="45" t="s">
        <v>2</v>
      </c>
      <c r="C3874" s="45" t="s">
        <v>2571</v>
      </c>
      <c r="D3874" s="37">
        <v>41766</v>
      </c>
      <c r="E3874" s="112"/>
      <c r="F3874" s="37"/>
      <c r="G3874" s="112"/>
      <c r="H3874" s="112"/>
      <c r="I3874" s="36"/>
      <c r="J3874" s="28"/>
      <c r="K3874" s="36"/>
      <c r="L3874" s="36"/>
      <c r="M3874" s="45"/>
      <c r="N3874" s="36"/>
      <c r="O3874" s="36"/>
      <c r="P3874" s="45"/>
      <c r="Q3874" s="28"/>
      <c r="R3874" s="212"/>
      <c r="S3874" s="212"/>
      <c r="T3874" s="1773"/>
      <c r="U3874" s="28"/>
      <c r="V3874" s="28"/>
      <c r="W3874" s="28"/>
      <c r="X3874" s="28"/>
      <c r="Y3874" s="28"/>
      <c r="Z3874" s="28"/>
      <c r="AA3874" s="28"/>
      <c r="AB3874" s="28"/>
      <c r="AC3874" s="28"/>
      <c r="AD3874" s="28"/>
      <c r="AE3874" s="28"/>
      <c r="AF3874" s="28"/>
      <c r="AG3874" s="28"/>
    </row>
    <row r="3875" spans="1:36" ht="76.5" hidden="1" customHeight="1" x14ac:dyDescent="0.2">
      <c r="A3875" s="36" t="s">
        <v>3297</v>
      </c>
      <c r="B3875" s="36" t="s">
        <v>2</v>
      </c>
      <c r="C3875" s="36" t="s">
        <v>36</v>
      </c>
      <c r="D3875" s="37">
        <v>41766</v>
      </c>
      <c r="E3875" s="38"/>
      <c r="F3875" s="37"/>
      <c r="G3875" s="38"/>
      <c r="H3875" s="38"/>
      <c r="I3875" s="36"/>
      <c r="J3875" s="36"/>
      <c r="K3875" s="36"/>
      <c r="L3875" s="28"/>
      <c r="M3875" s="28"/>
      <c r="N3875" s="28"/>
      <c r="O3875" s="28"/>
      <c r="P3875" s="28"/>
      <c r="Q3875" s="28"/>
      <c r="R3875" s="205"/>
      <c r="S3875" s="205"/>
      <c r="T3875" s="205"/>
      <c r="U3875" s="28"/>
      <c r="V3875" s="28"/>
      <c r="W3875" s="28"/>
      <c r="X3875" s="28"/>
      <c r="Y3875" s="28"/>
      <c r="Z3875" s="28"/>
      <c r="AA3875" s="28"/>
      <c r="AB3875" s="28"/>
      <c r="AC3875" s="28"/>
      <c r="AD3875" s="28"/>
      <c r="AE3875" s="28"/>
      <c r="AF3875" s="28"/>
      <c r="AG3875" s="28" t="s">
        <v>200</v>
      </c>
    </row>
    <row r="3876" spans="1:36" ht="78.75" hidden="1" customHeight="1" x14ac:dyDescent="0.2">
      <c r="A3876" s="36" t="s">
        <v>3297</v>
      </c>
      <c r="B3876" s="45" t="s">
        <v>2</v>
      </c>
      <c r="C3876" s="45" t="s">
        <v>2571</v>
      </c>
      <c r="D3876" s="37">
        <v>41767</v>
      </c>
      <c r="E3876" s="112"/>
      <c r="F3876" s="37"/>
      <c r="G3876" s="112"/>
      <c r="H3876" s="112"/>
      <c r="I3876" s="36"/>
      <c r="J3876" s="28"/>
      <c r="K3876" s="36"/>
      <c r="L3876" s="36"/>
      <c r="M3876" s="45"/>
      <c r="N3876" s="36"/>
      <c r="O3876" s="36"/>
      <c r="P3876" s="45"/>
      <c r="Q3876" s="28"/>
      <c r="R3876" s="212"/>
      <c r="S3876" s="212"/>
      <c r="T3876" s="1773"/>
      <c r="U3876" s="28"/>
      <c r="V3876" s="28"/>
      <c r="W3876" s="28"/>
      <c r="X3876" s="28"/>
      <c r="Y3876" s="28"/>
      <c r="Z3876" s="28"/>
      <c r="AA3876" s="28"/>
      <c r="AB3876" s="28"/>
      <c r="AC3876" s="28"/>
      <c r="AD3876" s="28"/>
      <c r="AE3876" s="28"/>
      <c r="AF3876" s="28"/>
      <c r="AG3876" s="28"/>
    </row>
    <row r="3877" spans="1:36" ht="78.75" hidden="1" customHeight="1" x14ac:dyDescent="0.2">
      <c r="A3877" s="36" t="s">
        <v>3297</v>
      </c>
      <c r="B3877" s="36" t="s">
        <v>2</v>
      </c>
      <c r="C3877" s="36" t="s">
        <v>36</v>
      </c>
      <c r="D3877" s="37">
        <v>41767</v>
      </c>
      <c r="E3877" s="38"/>
      <c r="F3877" s="37"/>
      <c r="G3877" s="38"/>
      <c r="H3877" s="38"/>
      <c r="I3877" s="36"/>
      <c r="J3877" s="36"/>
      <c r="K3877" s="36"/>
      <c r="L3877" s="28"/>
      <c r="M3877" s="28"/>
      <c r="N3877" s="28"/>
      <c r="O3877" s="28"/>
      <c r="P3877" s="28"/>
      <c r="Q3877" s="28"/>
      <c r="R3877" s="205"/>
      <c r="S3877" s="205"/>
      <c r="T3877" s="205"/>
      <c r="U3877" s="28"/>
      <c r="V3877" s="28"/>
      <c r="W3877" s="28"/>
      <c r="X3877" s="28"/>
      <c r="Y3877" s="28"/>
      <c r="Z3877" s="28"/>
      <c r="AA3877" s="28"/>
      <c r="AB3877" s="28"/>
      <c r="AC3877" s="28"/>
      <c r="AD3877" s="28"/>
      <c r="AE3877" s="28"/>
      <c r="AF3877" s="28"/>
      <c r="AG3877" s="28" t="s">
        <v>200</v>
      </c>
    </row>
    <row r="3878" spans="1:36" ht="63" hidden="1" customHeight="1" x14ac:dyDescent="0.2">
      <c r="A3878" s="36" t="s">
        <v>3297</v>
      </c>
      <c r="B3878" s="45" t="s">
        <v>2</v>
      </c>
      <c r="C3878" s="45" t="s">
        <v>2571</v>
      </c>
      <c r="D3878" s="37">
        <v>41768</v>
      </c>
      <c r="E3878" s="112"/>
      <c r="F3878" s="37"/>
      <c r="G3878" s="112"/>
      <c r="H3878" s="112"/>
      <c r="I3878" s="36"/>
      <c r="J3878" s="28"/>
      <c r="K3878" s="36"/>
      <c r="L3878" s="36"/>
      <c r="M3878" s="45"/>
      <c r="N3878" s="36"/>
      <c r="O3878" s="36"/>
      <c r="P3878" s="45"/>
      <c r="Q3878" s="28"/>
      <c r="R3878" s="28"/>
      <c r="S3878" s="28"/>
      <c r="T3878" s="85"/>
      <c r="U3878" s="28"/>
      <c r="V3878" s="28"/>
      <c r="W3878" s="28"/>
      <c r="X3878" s="28"/>
      <c r="Y3878" s="28"/>
      <c r="Z3878" s="28"/>
      <c r="AA3878" s="28"/>
      <c r="AB3878" s="28"/>
      <c r="AC3878" s="28"/>
      <c r="AD3878" s="28"/>
      <c r="AE3878" s="28"/>
      <c r="AF3878" s="28"/>
      <c r="AG3878" s="28"/>
    </row>
    <row r="3879" spans="1:36" ht="31.5" hidden="1" customHeight="1" x14ac:dyDescent="0.2">
      <c r="A3879" s="36" t="s">
        <v>3297</v>
      </c>
      <c r="B3879" s="36" t="s">
        <v>2</v>
      </c>
      <c r="C3879" s="36" t="s">
        <v>36</v>
      </c>
      <c r="D3879" s="37">
        <v>41768</v>
      </c>
      <c r="E3879" s="38"/>
      <c r="F3879" s="37"/>
      <c r="G3879" s="38"/>
      <c r="H3879" s="38"/>
      <c r="I3879" s="36"/>
      <c r="J3879" s="36"/>
      <c r="K3879" s="36"/>
      <c r="L3879" s="28"/>
      <c r="M3879" s="28"/>
      <c r="N3879" s="28"/>
      <c r="O3879" s="28"/>
      <c r="P3879" s="28"/>
      <c r="Q3879" s="28"/>
      <c r="R3879" s="36"/>
      <c r="S3879" s="36"/>
      <c r="T3879" s="36"/>
      <c r="U3879" s="28"/>
      <c r="V3879" s="28"/>
      <c r="W3879" s="28"/>
      <c r="X3879" s="28"/>
      <c r="Y3879" s="28"/>
      <c r="Z3879" s="28"/>
      <c r="AA3879" s="28"/>
      <c r="AB3879" s="28"/>
      <c r="AC3879" s="28"/>
      <c r="AD3879" s="28"/>
      <c r="AE3879" s="28"/>
      <c r="AF3879" s="28"/>
      <c r="AG3879" s="28" t="s">
        <v>200</v>
      </c>
    </row>
    <row r="3880" spans="1:36" ht="31.5" hidden="1" customHeight="1" x14ac:dyDescent="0.2">
      <c r="A3880" s="36" t="s">
        <v>3297</v>
      </c>
      <c r="B3880" s="45" t="s">
        <v>2</v>
      </c>
      <c r="C3880" s="45" t="s">
        <v>2571</v>
      </c>
      <c r="D3880" s="37">
        <v>41769</v>
      </c>
      <c r="E3880" s="112"/>
      <c r="F3880" s="301"/>
      <c r="G3880" s="112"/>
      <c r="H3880" s="112"/>
      <c r="I3880" s="36"/>
      <c r="J3880" s="28"/>
      <c r="K3880" s="36"/>
      <c r="L3880" s="36"/>
      <c r="M3880" s="309"/>
      <c r="N3880" s="36"/>
      <c r="O3880" s="36"/>
      <c r="P3880" s="309"/>
      <c r="Q3880" s="212"/>
      <c r="R3880" s="28"/>
      <c r="S3880" s="28"/>
      <c r="T3880" s="85"/>
      <c r="U3880" s="28"/>
      <c r="V3880" s="28"/>
      <c r="W3880" s="28"/>
      <c r="X3880" s="28"/>
      <c r="Y3880" s="28"/>
      <c r="Z3880" s="28"/>
      <c r="AA3880" s="28"/>
      <c r="AB3880" s="28"/>
      <c r="AC3880" s="28"/>
      <c r="AD3880" s="28"/>
      <c r="AE3880" s="28"/>
      <c r="AF3880" s="28"/>
      <c r="AG3880" s="28"/>
    </row>
    <row r="3881" spans="1:36" s="3" customFormat="1" ht="153" hidden="1" customHeight="1" x14ac:dyDescent="0.2">
      <c r="A3881" s="36" t="s">
        <v>3297</v>
      </c>
      <c r="B3881" s="36" t="s">
        <v>2</v>
      </c>
      <c r="C3881" s="36" t="s">
        <v>36</v>
      </c>
      <c r="D3881" s="37">
        <v>41769</v>
      </c>
      <c r="E3881" s="38"/>
      <c r="F3881" s="37"/>
      <c r="G3881" s="38"/>
      <c r="H3881" s="38"/>
      <c r="I3881" s="36"/>
      <c r="J3881" s="36"/>
      <c r="K3881" s="36"/>
      <c r="L3881" s="28"/>
      <c r="M3881" s="28"/>
      <c r="N3881" s="28"/>
      <c r="O3881" s="28"/>
      <c r="P3881" s="28"/>
      <c r="Q3881" s="28"/>
      <c r="R3881" s="36"/>
      <c r="S3881" s="36"/>
      <c r="T3881" s="36"/>
      <c r="U3881" s="28"/>
      <c r="V3881" s="28"/>
      <c r="W3881" s="28"/>
      <c r="X3881" s="28"/>
      <c r="Y3881" s="28"/>
      <c r="Z3881" s="28"/>
      <c r="AA3881" s="28"/>
      <c r="AB3881" s="28"/>
      <c r="AC3881" s="28"/>
      <c r="AD3881" s="28"/>
      <c r="AE3881" s="28"/>
      <c r="AF3881" s="28"/>
      <c r="AG3881" s="28" t="s">
        <v>200</v>
      </c>
      <c r="AH3881" s="22"/>
      <c r="AI3881" s="22"/>
      <c r="AJ3881" s="22"/>
    </row>
    <row r="3882" spans="1:36" s="3" customFormat="1" ht="38.25" hidden="1" customHeight="1" x14ac:dyDescent="0.2">
      <c r="A3882" s="36" t="s">
        <v>3297</v>
      </c>
      <c r="B3882" s="309" t="s">
        <v>2</v>
      </c>
      <c r="C3882" s="309" t="s">
        <v>2571</v>
      </c>
      <c r="D3882" s="37">
        <v>41770</v>
      </c>
      <c r="E3882" s="1194"/>
      <c r="F3882" s="301"/>
      <c r="G3882" s="1194"/>
      <c r="H3882" s="1194"/>
      <c r="I3882" s="36"/>
      <c r="J3882" s="212"/>
      <c r="K3882" s="205"/>
      <c r="L3882" s="205"/>
      <c r="M3882" s="309"/>
      <c r="N3882" s="205"/>
      <c r="O3882" s="205"/>
      <c r="P3882" s="309"/>
      <c r="Q3882" s="212"/>
      <c r="R3882" s="28"/>
      <c r="S3882" s="28"/>
      <c r="T3882" s="85"/>
      <c r="U3882" s="212"/>
      <c r="V3882" s="212"/>
      <c r="W3882" s="212"/>
      <c r="X3882" s="212"/>
      <c r="Y3882" s="212"/>
      <c r="Z3882" s="212"/>
      <c r="AA3882" s="212"/>
      <c r="AB3882" s="212"/>
      <c r="AC3882" s="212"/>
      <c r="AD3882" s="28"/>
      <c r="AE3882" s="28"/>
      <c r="AF3882" s="28"/>
      <c r="AG3882" s="28"/>
      <c r="AH3882" s="22"/>
      <c r="AI3882" s="22"/>
      <c r="AJ3882" s="22"/>
    </row>
    <row r="3883" spans="1:36" s="3" customFormat="1" ht="63.75" hidden="1" customHeight="1" x14ac:dyDescent="0.2">
      <c r="A3883" s="36" t="s">
        <v>3297</v>
      </c>
      <c r="B3883" s="36" t="s">
        <v>2</v>
      </c>
      <c r="C3883" s="36" t="s">
        <v>36</v>
      </c>
      <c r="D3883" s="37">
        <v>41770</v>
      </c>
      <c r="E3883" s="38"/>
      <c r="F3883" s="37"/>
      <c r="G3883" s="38"/>
      <c r="H3883" s="38"/>
      <c r="I3883" s="36"/>
      <c r="J3883" s="36"/>
      <c r="K3883" s="36"/>
      <c r="L3883" s="28"/>
      <c r="M3883" s="28"/>
      <c r="N3883" s="28"/>
      <c r="O3883" s="28"/>
      <c r="P3883" s="28"/>
      <c r="Q3883" s="28"/>
      <c r="R3883" s="36"/>
      <c r="S3883" s="36"/>
      <c r="T3883" s="36"/>
      <c r="U3883" s="28"/>
      <c r="V3883" s="28"/>
      <c r="W3883" s="28"/>
      <c r="X3883" s="28"/>
      <c r="Y3883" s="28"/>
      <c r="Z3883" s="28"/>
      <c r="AA3883" s="28"/>
      <c r="AB3883" s="28"/>
      <c r="AC3883" s="28"/>
      <c r="AD3883" s="28"/>
      <c r="AE3883" s="28"/>
      <c r="AF3883" s="28"/>
      <c r="AG3883" s="28" t="s">
        <v>200</v>
      </c>
      <c r="AH3883" s="22"/>
      <c r="AI3883" s="22"/>
      <c r="AJ3883" s="22"/>
    </row>
    <row r="3884" spans="1:36" s="3" customFormat="1" ht="64.5" hidden="1" customHeight="1" x14ac:dyDescent="0.25">
      <c r="A3884" s="52" t="s">
        <v>3297</v>
      </c>
      <c r="B3884" s="52" t="s">
        <v>2</v>
      </c>
      <c r="C3884" s="52" t="s">
        <v>36</v>
      </c>
      <c r="D3884" s="37">
        <v>41771</v>
      </c>
      <c r="E3884" s="63">
        <v>0.5708333333333333</v>
      </c>
      <c r="F3884" s="37" t="s">
        <v>3774</v>
      </c>
      <c r="G3884" s="63">
        <v>0.62361111111111112</v>
      </c>
      <c r="H3884" s="63">
        <v>5.2777777777777778E-2</v>
      </c>
      <c r="I3884" s="52">
        <v>2</v>
      </c>
      <c r="J3884" s="52" t="s">
        <v>178</v>
      </c>
      <c r="K3884" s="586" t="s">
        <v>134</v>
      </c>
      <c r="L3884" s="261" t="s">
        <v>130</v>
      </c>
      <c r="M3884" s="1" t="s">
        <v>3775</v>
      </c>
      <c r="N3884" s="52" t="s">
        <v>103</v>
      </c>
      <c r="O3884" s="1" t="s">
        <v>64</v>
      </c>
      <c r="P3884" s="1" t="s">
        <v>3776</v>
      </c>
      <c r="Q3884" s="1" t="s">
        <v>3777</v>
      </c>
      <c r="R3884" s="52">
        <v>17</v>
      </c>
      <c r="S3884" s="52"/>
      <c r="T3884" s="52">
        <v>17</v>
      </c>
      <c r="U3884" s="464" t="s">
        <v>87</v>
      </c>
      <c r="V3884" s="231">
        <v>41627</v>
      </c>
      <c r="W3884" s="45" t="s">
        <v>6756</v>
      </c>
      <c r="X3884" s="980" t="s">
        <v>6757</v>
      </c>
      <c r="Y3884" s="45" t="s">
        <v>6758</v>
      </c>
      <c r="Z3884" s="45" t="s">
        <v>6758</v>
      </c>
      <c r="AA3884" s="231">
        <v>42339</v>
      </c>
      <c r="AB3884" s="45">
        <v>0</v>
      </c>
      <c r="AC3884" s="231">
        <v>41633</v>
      </c>
      <c r="AD3884" s="140" t="s">
        <v>60</v>
      </c>
      <c r="AE3884" s="140"/>
      <c r="AF3884" s="140"/>
      <c r="AG3884" s="140" t="s">
        <v>6759</v>
      </c>
    </row>
    <row r="3885" spans="1:36" s="3" customFormat="1" ht="68.25" hidden="1" customHeight="1" x14ac:dyDescent="0.2">
      <c r="A3885" s="52" t="s">
        <v>3297</v>
      </c>
      <c r="B3885" s="52" t="s">
        <v>2</v>
      </c>
      <c r="C3885" s="52" t="s">
        <v>36</v>
      </c>
      <c r="D3885" s="37">
        <v>41771</v>
      </c>
      <c r="E3885" s="63">
        <v>0.35347222222222219</v>
      </c>
      <c r="F3885" s="37">
        <v>41771</v>
      </c>
      <c r="G3885" s="63">
        <v>0.37847222222222227</v>
      </c>
      <c r="H3885" s="63">
        <v>2.5000000000000001E-2</v>
      </c>
      <c r="I3885" s="52">
        <v>22</v>
      </c>
      <c r="J3885" s="52" t="s">
        <v>3770</v>
      </c>
      <c r="K3885" s="52"/>
      <c r="L3885" s="261" t="s">
        <v>125</v>
      </c>
      <c r="M3885" s="1" t="s">
        <v>3771</v>
      </c>
      <c r="N3885" s="52">
        <v>110</v>
      </c>
      <c r="O3885" s="1" t="s">
        <v>63</v>
      </c>
      <c r="P3885" s="1" t="s">
        <v>3772</v>
      </c>
      <c r="Q3885" s="468" t="s">
        <v>6896</v>
      </c>
      <c r="R3885" s="52">
        <v>4.5</v>
      </c>
      <c r="S3885" s="52"/>
      <c r="T3885" s="52">
        <v>4.5</v>
      </c>
      <c r="U3885" s="464" t="s">
        <v>75</v>
      </c>
      <c r="V3885" s="140"/>
      <c r="W3885" s="140"/>
      <c r="X3885" s="140"/>
      <c r="Y3885" s="140"/>
      <c r="Z3885" s="140"/>
      <c r="AA3885" s="140"/>
      <c r="AB3885" s="140"/>
      <c r="AC3885" s="140"/>
      <c r="AD3885" s="464" t="s">
        <v>55</v>
      </c>
      <c r="AE3885" s="140"/>
      <c r="AF3885" s="140"/>
      <c r="AG3885" s="140" t="s">
        <v>3773</v>
      </c>
    </row>
    <row r="3886" spans="1:36" s="3" customFormat="1" ht="48.75" hidden="1" customHeight="1" x14ac:dyDescent="0.2">
      <c r="A3886" s="36" t="s">
        <v>3297</v>
      </c>
      <c r="B3886" s="45" t="s">
        <v>2</v>
      </c>
      <c r="C3886" s="45" t="s">
        <v>2571</v>
      </c>
      <c r="D3886" s="37">
        <v>41772</v>
      </c>
      <c r="E3886" s="112">
        <v>0.59930555555555554</v>
      </c>
      <c r="F3886" s="37">
        <v>41772</v>
      </c>
      <c r="G3886" s="112">
        <v>0.6</v>
      </c>
      <c r="H3886" s="112">
        <f>G3886-E3886</f>
        <v>6.9444444444444198E-4</v>
      </c>
      <c r="I3886" s="36">
        <v>15</v>
      </c>
      <c r="J3886" s="28"/>
      <c r="K3886" s="36" t="s">
        <v>132</v>
      </c>
      <c r="L3886" s="36" t="s">
        <v>125</v>
      </c>
      <c r="M3886" s="587" t="s">
        <v>3769</v>
      </c>
      <c r="N3886" s="36">
        <v>500</v>
      </c>
      <c r="O3886" s="36" t="s">
        <v>66</v>
      </c>
      <c r="P3886" s="45"/>
      <c r="Q3886" s="587" t="s">
        <v>3769</v>
      </c>
      <c r="R3886" s="99">
        <v>3</v>
      </c>
      <c r="S3886" s="99">
        <v>9</v>
      </c>
      <c r="T3886" s="85">
        <f>R3886+S3886</f>
        <v>12</v>
      </c>
      <c r="U3886" s="36"/>
      <c r="V3886" s="36"/>
      <c r="W3886" s="36"/>
      <c r="X3886" s="36"/>
      <c r="Y3886" s="36"/>
      <c r="Z3886" s="36"/>
      <c r="AA3886" s="36"/>
      <c r="AB3886" s="36"/>
      <c r="AC3886" s="36"/>
      <c r="AD3886" s="36" t="s">
        <v>55</v>
      </c>
      <c r="AE3886" s="36"/>
      <c r="AF3886" s="36"/>
      <c r="AG3886" s="100"/>
      <c r="AH3886" s="22"/>
      <c r="AI3886" s="22"/>
      <c r="AJ3886" s="22"/>
    </row>
    <row r="3887" spans="1:36" s="3" customFormat="1" ht="47.25" hidden="1" customHeight="1" x14ac:dyDescent="0.2">
      <c r="A3887" s="36" t="s">
        <v>3297</v>
      </c>
      <c r="B3887" s="45" t="s">
        <v>2</v>
      </c>
      <c r="C3887" s="45" t="s">
        <v>2571</v>
      </c>
      <c r="D3887" s="37">
        <v>41772</v>
      </c>
      <c r="E3887" s="112">
        <v>0.59930555555555554</v>
      </c>
      <c r="F3887" s="37">
        <v>41772</v>
      </c>
      <c r="G3887" s="112">
        <v>0.6</v>
      </c>
      <c r="H3887" s="112">
        <f>G3887-E3887</f>
        <v>6.9444444444444198E-4</v>
      </c>
      <c r="I3887" s="36">
        <v>5</v>
      </c>
      <c r="J3887" s="28"/>
      <c r="K3887" s="36" t="s">
        <v>132</v>
      </c>
      <c r="L3887" s="36" t="s">
        <v>125</v>
      </c>
      <c r="M3887" s="587" t="s">
        <v>3769</v>
      </c>
      <c r="N3887" s="36">
        <v>500</v>
      </c>
      <c r="O3887" s="36" t="s">
        <v>66</v>
      </c>
      <c r="P3887" s="45"/>
      <c r="Q3887" s="587" t="s">
        <v>3769</v>
      </c>
      <c r="R3887" s="99">
        <v>0.9</v>
      </c>
      <c r="S3887" s="99"/>
      <c r="T3887" s="85">
        <f>R3887+S3887</f>
        <v>0.9</v>
      </c>
      <c r="U3887" s="36"/>
      <c r="V3887" s="36"/>
      <c r="W3887" s="36"/>
      <c r="X3887" s="36"/>
      <c r="Y3887" s="36"/>
      <c r="Z3887" s="36"/>
      <c r="AA3887" s="36"/>
      <c r="AB3887" s="36"/>
      <c r="AC3887" s="36"/>
      <c r="AD3887" s="36" t="s">
        <v>55</v>
      </c>
      <c r="AE3887" s="36"/>
      <c r="AF3887" s="36"/>
      <c r="AG3887" s="100"/>
      <c r="AH3887" s="22"/>
      <c r="AI3887" s="22"/>
      <c r="AJ3887" s="22"/>
    </row>
    <row r="3888" spans="1:36" s="3" customFormat="1" ht="137.25" hidden="1" customHeight="1" x14ac:dyDescent="0.2">
      <c r="A3888" s="52" t="s">
        <v>3297</v>
      </c>
      <c r="B3888" s="52" t="s">
        <v>2</v>
      </c>
      <c r="C3888" s="6" t="s">
        <v>36</v>
      </c>
      <c r="D3888" s="37">
        <v>41772</v>
      </c>
      <c r="E3888" s="63">
        <v>0.59930555555555554</v>
      </c>
      <c r="F3888" s="37" t="s">
        <v>3778</v>
      </c>
      <c r="G3888" s="63">
        <v>0.59930555555555554</v>
      </c>
      <c r="H3888" s="63">
        <v>0</v>
      </c>
      <c r="I3888" s="52">
        <v>374</v>
      </c>
      <c r="J3888" s="52"/>
      <c r="K3888" s="586" t="s">
        <v>132</v>
      </c>
      <c r="L3888" s="261" t="s">
        <v>125</v>
      </c>
      <c r="M3888" s="1" t="s">
        <v>3779</v>
      </c>
      <c r="N3888" s="1">
        <v>500</v>
      </c>
      <c r="O3888" s="1" t="s">
        <v>66</v>
      </c>
      <c r="P3888" s="1" t="s">
        <v>3779</v>
      </c>
      <c r="Q3888" s="1" t="s">
        <v>3780</v>
      </c>
      <c r="R3888" s="52">
        <v>70</v>
      </c>
      <c r="S3888" s="52"/>
      <c r="T3888" s="52">
        <v>70</v>
      </c>
      <c r="U3888" s="1"/>
      <c r="V3888" s="1"/>
      <c r="W3888" s="1"/>
      <c r="X3888" s="1"/>
      <c r="Y3888" s="1"/>
      <c r="Z3888" s="1"/>
      <c r="AA3888" s="1"/>
      <c r="AB3888" s="1"/>
      <c r="AC3888" s="1"/>
      <c r="AD3888" s="52" t="s">
        <v>55</v>
      </c>
      <c r="AE3888" s="1"/>
      <c r="AF3888" s="1"/>
      <c r="AG3888" s="1" t="s">
        <v>3613</v>
      </c>
    </row>
    <row r="3889" spans="1:36" s="3" customFormat="1" ht="100.5" hidden="1" customHeight="1" x14ac:dyDescent="0.2">
      <c r="A3889" s="52" t="s">
        <v>3297</v>
      </c>
      <c r="B3889" s="206" t="s">
        <v>2</v>
      </c>
      <c r="C3889" s="206" t="s">
        <v>36</v>
      </c>
      <c r="D3889" s="37">
        <v>41773</v>
      </c>
      <c r="E3889" s="63"/>
      <c r="F3889" s="301"/>
      <c r="G3889" s="63"/>
      <c r="H3889" s="63"/>
      <c r="I3889" s="206"/>
      <c r="J3889" s="206"/>
      <c r="K3889" s="206"/>
      <c r="L3889" s="214"/>
      <c r="M3889" s="214"/>
      <c r="N3889" s="214"/>
      <c r="O3889" s="214"/>
      <c r="P3889" s="214"/>
      <c r="Q3889" s="1"/>
      <c r="R3889" s="52"/>
      <c r="S3889" s="52"/>
      <c r="T3889" s="52"/>
      <c r="U3889" s="1"/>
      <c r="V3889" s="1"/>
      <c r="W3889" s="1"/>
      <c r="X3889" s="1"/>
      <c r="Y3889" s="1"/>
      <c r="Z3889" s="1"/>
      <c r="AA3889" s="1"/>
      <c r="AB3889" s="1"/>
      <c r="AC3889" s="1"/>
      <c r="AD3889" s="1"/>
      <c r="AE3889" s="214"/>
      <c r="AF3889" s="214"/>
      <c r="AG3889" s="214" t="s">
        <v>200</v>
      </c>
    </row>
    <row r="3890" spans="1:36" s="6" customFormat="1" ht="69.75" hidden="1" customHeight="1" x14ac:dyDescent="0.2">
      <c r="A3890" s="36" t="s">
        <v>3297</v>
      </c>
      <c r="B3890" s="36" t="s">
        <v>2</v>
      </c>
      <c r="C3890" s="36" t="s">
        <v>36</v>
      </c>
      <c r="D3890" s="37">
        <v>41774</v>
      </c>
      <c r="E3890" s="38">
        <v>0.8520833333333333</v>
      </c>
      <c r="F3890" s="37">
        <v>41774</v>
      </c>
      <c r="G3890" s="38">
        <v>0.8520833333333333</v>
      </c>
      <c r="H3890" s="38">
        <v>0</v>
      </c>
      <c r="I3890" s="36">
        <v>109</v>
      </c>
      <c r="J3890" s="36" t="s">
        <v>3410</v>
      </c>
      <c r="K3890" s="36" t="s">
        <v>132</v>
      </c>
      <c r="L3890" s="28" t="s">
        <v>128</v>
      </c>
      <c r="M3890" s="28" t="s">
        <v>3766</v>
      </c>
      <c r="N3890" s="28">
        <v>35</v>
      </c>
      <c r="O3890" s="28" t="s">
        <v>66</v>
      </c>
      <c r="P3890" s="28" t="s">
        <v>3766</v>
      </c>
      <c r="Q3890" s="468" t="s">
        <v>6897</v>
      </c>
      <c r="R3890" s="36">
        <v>16.2</v>
      </c>
      <c r="S3890" s="36">
        <v>12.3</v>
      </c>
      <c r="T3890" s="36">
        <f>SUM(R3890:S3890)</f>
        <v>28.5</v>
      </c>
      <c r="U3890" s="464" t="s">
        <v>84</v>
      </c>
      <c r="V3890" s="45">
        <v>1980</v>
      </c>
      <c r="W3890" s="45" t="s">
        <v>6406</v>
      </c>
      <c r="X3890" s="140"/>
      <c r="Y3890" s="231">
        <v>40807</v>
      </c>
      <c r="Z3890" s="466">
        <v>1</v>
      </c>
      <c r="AA3890" s="469">
        <v>42248</v>
      </c>
      <c r="AB3890" s="45">
        <v>0</v>
      </c>
      <c r="AC3890" s="231">
        <v>41708</v>
      </c>
      <c r="AD3890" s="140" t="s">
        <v>48</v>
      </c>
      <c r="AE3890" s="140"/>
      <c r="AF3890" s="140"/>
      <c r="AG3890" s="140" t="s">
        <v>3767</v>
      </c>
      <c r="AH3890" s="22"/>
      <c r="AI3890" s="22"/>
      <c r="AJ3890" s="22"/>
    </row>
    <row r="3891" spans="1:36" s="3" customFormat="1" ht="54.75" hidden="1" customHeight="1" x14ac:dyDescent="0.2">
      <c r="A3891" s="36" t="s">
        <v>3297</v>
      </c>
      <c r="B3891" s="36" t="s">
        <v>2</v>
      </c>
      <c r="C3891" s="24" t="s">
        <v>36</v>
      </c>
      <c r="D3891" s="37">
        <v>41774</v>
      </c>
      <c r="E3891" s="38">
        <v>0.88611111111111107</v>
      </c>
      <c r="F3891" s="37">
        <v>41774</v>
      </c>
      <c r="G3891" s="38">
        <v>0.88611111111111107</v>
      </c>
      <c r="H3891" s="38">
        <v>0</v>
      </c>
      <c r="I3891" s="36">
        <v>29</v>
      </c>
      <c r="J3891" s="36" t="s">
        <v>3410</v>
      </c>
      <c r="K3891" s="36" t="s">
        <v>132</v>
      </c>
      <c r="L3891" s="28" t="s">
        <v>128</v>
      </c>
      <c r="M3891" s="28" t="s">
        <v>3768</v>
      </c>
      <c r="N3891" s="28">
        <v>35</v>
      </c>
      <c r="O3891" s="28" t="s">
        <v>66</v>
      </c>
      <c r="P3891" s="28" t="s">
        <v>3768</v>
      </c>
      <c r="Q3891" s="468" t="s">
        <v>6898</v>
      </c>
      <c r="R3891" s="36">
        <v>4.2</v>
      </c>
      <c r="S3891" s="36">
        <v>8.1</v>
      </c>
      <c r="T3891" s="36">
        <f>SUM(R3891:S3891)</f>
        <v>12.3</v>
      </c>
      <c r="U3891" s="464" t="s">
        <v>75</v>
      </c>
      <c r="V3891" s="45">
        <v>1982</v>
      </c>
      <c r="W3891" s="45" t="s">
        <v>1268</v>
      </c>
      <c r="X3891" s="140"/>
      <c r="Y3891" s="231">
        <v>41158</v>
      </c>
      <c r="Z3891" s="466">
        <v>1</v>
      </c>
      <c r="AA3891" s="469">
        <v>42614</v>
      </c>
      <c r="AB3891" s="45">
        <v>0</v>
      </c>
      <c r="AC3891" s="231">
        <v>41621</v>
      </c>
      <c r="AD3891" s="140" t="s">
        <v>48</v>
      </c>
      <c r="AE3891" s="140"/>
      <c r="AF3891" s="140"/>
      <c r="AG3891" s="140" t="s">
        <v>3767</v>
      </c>
      <c r="AH3891" s="22"/>
      <c r="AI3891" s="22"/>
      <c r="AJ3891" s="22"/>
    </row>
    <row r="3892" spans="1:36" customFormat="1" ht="31.5" hidden="1" customHeight="1" x14ac:dyDescent="0.2">
      <c r="A3892" s="22" t="s">
        <v>3297</v>
      </c>
      <c r="B3892" s="24" t="s">
        <v>2</v>
      </c>
      <c r="C3892" s="24" t="s">
        <v>36</v>
      </c>
      <c r="D3892" s="379">
        <v>41784</v>
      </c>
      <c r="E3892" s="383">
        <v>0.56805555555555554</v>
      </c>
      <c r="F3892" s="379">
        <v>41784</v>
      </c>
      <c r="G3892" s="383">
        <v>0.56805555555555554</v>
      </c>
      <c r="H3892" s="383">
        <v>0</v>
      </c>
      <c r="I3892" s="24">
        <v>15</v>
      </c>
      <c r="J3892" s="24" t="s">
        <v>178</v>
      </c>
      <c r="K3892" s="24" t="s">
        <v>132</v>
      </c>
      <c r="L3892" s="1048" t="s">
        <v>130</v>
      </c>
      <c r="M3892" s="22" t="s">
        <v>4001</v>
      </c>
      <c r="N3892" s="24" t="s">
        <v>103</v>
      </c>
      <c r="O3892" s="22" t="s">
        <v>64</v>
      </c>
      <c r="P3892" s="22" t="s">
        <v>4002</v>
      </c>
      <c r="Q3892" s="28" t="s">
        <v>4003</v>
      </c>
      <c r="R3892" s="36">
        <v>5</v>
      </c>
      <c r="S3892" s="36"/>
      <c r="T3892" s="36">
        <v>5</v>
      </c>
      <c r="U3892" s="464" t="s">
        <v>77</v>
      </c>
      <c r="V3892" s="45">
        <v>2011</v>
      </c>
      <c r="W3892" s="140" t="s">
        <v>6743</v>
      </c>
      <c r="X3892" s="140" t="s">
        <v>6760</v>
      </c>
      <c r="Y3892" s="231">
        <v>41591</v>
      </c>
      <c r="Z3892" s="466">
        <v>1</v>
      </c>
      <c r="AA3892" s="469">
        <v>42309</v>
      </c>
      <c r="AB3892" s="45">
        <v>0</v>
      </c>
      <c r="AC3892" s="231">
        <v>41688</v>
      </c>
      <c r="AD3892" s="464" t="s">
        <v>50</v>
      </c>
      <c r="AE3892" s="230"/>
      <c r="AF3892" s="230"/>
      <c r="AG3892" s="230" t="s">
        <v>3613</v>
      </c>
      <c r="AH3892" s="22"/>
      <c r="AI3892" s="22"/>
      <c r="AJ3892" s="22"/>
    </row>
    <row r="3893" spans="1:36" s="3" customFormat="1" ht="19.5" hidden="1" customHeight="1" x14ac:dyDescent="0.2">
      <c r="A3893" s="28" t="s">
        <v>3297</v>
      </c>
      <c r="B3893" s="36" t="s">
        <v>2</v>
      </c>
      <c r="C3893" s="36" t="s">
        <v>36</v>
      </c>
      <c r="D3893" s="37">
        <v>41788</v>
      </c>
      <c r="E3893" s="38">
        <v>0.62708333333333333</v>
      </c>
      <c r="F3893" s="37">
        <v>41788</v>
      </c>
      <c r="G3893" s="38">
        <v>0.67847222222222225</v>
      </c>
      <c r="H3893" s="38">
        <v>5.1388888888888894E-2</v>
      </c>
      <c r="I3893" s="36">
        <v>7</v>
      </c>
      <c r="J3893" s="36"/>
      <c r="K3893" s="36"/>
      <c r="L3893" s="239" t="s">
        <v>126</v>
      </c>
      <c r="M3893" s="28" t="s">
        <v>4084</v>
      </c>
      <c r="N3893" s="36">
        <v>0.4</v>
      </c>
      <c r="O3893" s="28" t="s">
        <v>64</v>
      </c>
      <c r="P3893" s="28" t="s">
        <v>4085</v>
      </c>
      <c r="Q3893" s="28" t="s">
        <v>4086</v>
      </c>
      <c r="R3893" s="36">
        <v>2.4</v>
      </c>
      <c r="S3893" s="36"/>
      <c r="T3893" s="36">
        <v>2.4</v>
      </c>
      <c r="U3893" s="464" t="s">
        <v>77</v>
      </c>
      <c r="V3893" s="45">
        <v>2008</v>
      </c>
      <c r="W3893" s="45" t="s">
        <v>6761</v>
      </c>
      <c r="X3893" s="45" t="s">
        <v>6762</v>
      </c>
      <c r="Y3893" s="231">
        <v>41786</v>
      </c>
      <c r="Z3893" s="1420">
        <v>1</v>
      </c>
      <c r="AA3893" s="231">
        <v>42517</v>
      </c>
      <c r="AB3893" s="45">
        <v>1</v>
      </c>
      <c r="AC3893" s="231">
        <v>41786</v>
      </c>
      <c r="AD3893" s="464" t="s">
        <v>61</v>
      </c>
      <c r="AE3893" s="140"/>
      <c r="AF3893" s="140"/>
      <c r="AG3893" s="140" t="s">
        <v>6763</v>
      </c>
      <c r="AH3893" s="22" t="s">
        <v>388</v>
      </c>
      <c r="AI3893" s="22"/>
      <c r="AJ3893" s="22"/>
    </row>
    <row r="3894" spans="1:36" s="3" customFormat="1" ht="19.5" hidden="1" customHeight="1" x14ac:dyDescent="0.2">
      <c r="A3894" s="28" t="s">
        <v>3297</v>
      </c>
      <c r="B3894" s="36" t="s">
        <v>2</v>
      </c>
      <c r="C3894" s="36" t="s">
        <v>36</v>
      </c>
      <c r="D3894" s="37">
        <v>41789</v>
      </c>
      <c r="E3894" s="38"/>
      <c r="F3894" s="37"/>
      <c r="G3894" s="38"/>
      <c r="H3894" s="38"/>
      <c r="I3894" s="36"/>
      <c r="J3894" s="36"/>
      <c r="K3894" s="36"/>
      <c r="L3894" s="28"/>
      <c r="M3894" s="28"/>
      <c r="N3894" s="28"/>
      <c r="O3894" s="28"/>
      <c r="P3894" s="28"/>
      <c r="Q3894" s="28"/>
      <c r="R3894" s="36"/>
      <c r="S3894" s="36"/>
      <c r="T3894" s="36"/>
      <c r="U3894" s="28"/>
      <c r="V3894" s="28"/>
      <c r="W3894" s="28"/>
      <c r="X3894" s="28"/>
      <c r="Y3894" s="28"/>
      <c r="Z3894" s="28"/>
      <c r="AA3894" s="28"/>
      <c r="AB3894" s="28"/>
      <c r="AC3894" s="28"/>
      <c r="AD3894" s="28"/>
      <c r="AE3894" s="28"/>
      <c r="AF3894" s="28"/>
      <c r="AG3894" s="28" t="s">
        <v>200</v>
      </c>
      <c r="AH3894" s="22"/>
      <c r="AI3894" s="22"/>
      <c r="AJ3894" s="22"/>
    </row>
    <row r="3895" spans="1:36" s="3" customFormat="1" ht="47.25" hidden="1" customHeight="1" x14ac:dyDescent="0.2">
      <c r="A3895" s="28" t="s">
        <v>3297</v>
      </c>
      <c r="B3895" s="36" t="s">
        <v>2</v>
      </c>
      <c r="C3895" s="36" t="s">
        <v>36</v>
      </c>
      <c r="D3895" s="37">
        <v>41790</v>
      </c>
      <c r="E3895" s="38"/>
      <c r="F3895" s="37"/>
      <c r="G3895" s="38"/>
      <c r="H3895" s="38"/>
      <c r="I3895" s="36"/>
      <c r="J3895" s="36"/>
      <c r="K3895" s="36"/>
      <c r="L3895" s="28"/>
      <c r="M3895" s="28"/>
      <c r="N3895" s="28"/>
      <c r="O3895" s="28"/>
      <c r="P3895" s="28"/>
      <c r="Q3895" s="28"/>
      <c r="R3895" s="36"/>
      <c r="S3895" s="36"/>
      <c r="T3895" s="36"/>
      <c r="U3895" s="28"/>
      <c r="V3895" s="28"/>
      <c r="W3895" s="28"/>
      <c r="X3895" s="28"/>
      <c r="Y3895" s="28"/>
      <c r="Z3895" s="28"/>
      <c r="AA3895" s="28"/>
      <c r="AB3895" s="28"/>
      <c r="AC3895" s="28"/>
      <c r="AD3895" s="28"/>
      <c r="AE3895" s="28"/>
      <c r="AF3895" s="28"/>
      <c r="AG3895" s="28" t="s">
        <v>200</v>
      </c>
      <c r="AH3895" s="22"/>
      <c r="AI3895" s="22"/>
      <c r="AJ3895" s="22"/>
    </row>
    <row r="3896" spans="1:36" s="3" customFormat="1" ht="78.75" hidden="1" customHeight="1" x14ac:dyDescent="0.2">
      <c r="A3896" s="28" t="s">
        <v>4114</v>
      </c>
      <c r="B3896" s="36" t="s">
        <v>2</v>
      </c>
      <c r="C3896" s="36" t="s">
        <v>36</v>
      </c>
      <c r="D3896" s="37">
        <v>41791</v>
      </c>
      <c r="E3896" s="38"/>
      <c r="F3896" s="37"/>
      <c r="G3896" s="38"/>
      <c r="H3896" s="38"/>
      <c r="I3896" s="36"/>
      <c r="J3896" s="36"/>
      <c r="K3896" s="36"/>
      <c r="L3896" s="28"/>
      <c r="M3896" s="28"/>
      <c r="N3896" s="28"/>
      <c r="O3896" s="28"/>
      <c r="P3896" s="28"/>
      <c r="Q3896" s="28"/>
      <c r="R3896" s="28"/>
      <c r="S3896" s="28"/>
      <c r="T3896" s="28"/>
      <c r="U3896" s="28"/>
      <c r="V3896" s="28"/>
      <c r="W3896" s="28"/>
      <c r="X3896" s="28"/>
      <c r="Y3896" s="28"/>
      <c r="Z3896" s="28"/>
      <c r="AA3896" s="28"/>
      <c r="AB3896" s="28"/>
      <c r="AC3896" s="28"/>
      <c r="AD3896" s="28"/>
      <c r="AE3896" s="28"/>
      <c r="AF3896" s="28"/>
      <c r="AG3896" s="28" t="s">
        <v>200</v>
      </c>
      <c r="AH3896" s="22"/>
      <c r="AI3896" s="22"/>
      <c r="AJ3896" s="22"/>
    </row>
    <row r="3897" spans="1:36" s="3" customFormat="1" ht="47.25" hidden="1" customHeight="1" x14ac:dyDescent="0.2">
      <c r="A3897" s="28" t="s">
        <v>4114</v>
      </c>
      <c r="B3897" s="36" t="s">
        <v>2</v>
      </c>
      <c r="C3897" s="36" t="s">
        <v>36</v>
      </c>
      <c r="D3897" s="37">
        <v>41792</v>
      </c>
      <c r="E3897" s="38">
        <v>0.92152777777777783</v>
      </c>
      <c r="F3897" s="37">
        <v>41792</v>
      </c>
      <c r="G3897" s="38">
        <v>0.98958333333333337</v>
      </c>
      <c r="H3897" s="38">
        <v>6.805555555555555E-2</v>
      </c>
      <c r="I3897" s="36">
        <v>202</v>
      </c>
      <c r="J3897" s="36" t="s">
        <v>178</v>
      </c>
      <c r="K3897" s="36" t="s">
        <v>136</v>
      </c>
      <c r="L3897" s="239" t="s">
        <v>128</v>
      </c>
      <c r="M3897" s="28" t="s">
        <v>4243</v>
      </c>
      <c r="N3897" s="36">
        <v>35</v>
      </c>
      <c r="O3897" s="239" t="s">
        <v>63</v>
      </c>
      <c r="P3897" s="28" t="s">
        <v>4244</v>
      </c>
      <c r="Q3897" s="468" t="s">
        <v>6776</v>
      </c>
      <c r="R3897" s="45">
        <v>117.5</v>
      </c>
      <c r="S3897" s="45">
        <v>58.52</v>
      </c>
      <c r="T3897" s="45">
        <v>176.2</v>
      </c>
      <c r="U3897" s="464" t="s">
        <v>73</v>
      </c>
      <c r="V3897" s="231">
        <v>40283</v>
      </c>
      <c r="W3897" s="45" t="s">
        <v>6765</v>
      </c>
      <c r="X3897" s="45" t="s">
        <v>6766</v>
      </c>
      <c r="Y3897" s="231">
        <v>41172</v>
      </c>
      <c r="Z3897" s="466">
        <v>1</v>
      </c>
      <c r="AA3897" s="469">
        <v>41883</v>
      </c>
      <c r="AB3897" s="45">
        <v>0</v>
      </c>
      <c r="AC3897" s="231">
        <v>41784</v>
      </c>
      <c r="AD3897" s="471" t="s">
        <v>46</v>
      </c>
      <c r="AE3897" s="140"/>
      <c r="AF3897" s="140"/>
      <c r="AG3897" s="140" t="s">
        <v>6777</v>
      </c>
      <c r="AH3897" s="22"/>
      <c r="AI3897" s="22"/>
      <c r="AJ3897" s="22"/>
    </row>
    <row r="3898" spans="1:36" s="3" customFormat="1" ht="31.5" hidden="1" customHeight="1" x14ac:dyDescent="0.2">
      <c r="A3898" s="28" t="s">
        <v>4114</v>
      </c>
      <c r="B3898" s="36" t="s">
        <v>2</v>
      </c>
      <c r="C3898" s="36" t="s">
        <v>36</v>
      </c>
      <c r="D3898" s="37">
        <v>41792</v>
      </c>
      <c r="E3898" s="38">
        <v>0.92152777777777783</v>
      </c>
      <c r="F3898" s="37">
        <v>41793</v>
      </c>
      <c r="G3898" s="38">
        <v>6.9444444444444441E-3</v>
      </c>
      <c r="H3898" s="38">
        <v>8.5416666666666655E-2</v>
      </c>
      <c r="I3898" s="36">
        <v>68</v>
      </c>
      <c r="J3898" s="36" t="s">
        <v>178</v>
      </c>
      <c r="K3898" s="36" t="s">
        <v>136</v>
      </c>
      <c r="L3898" s="239" t="s">
        <v>128</v>
      </c>
      <c r="M3898" s="28" t="s">
        <v>4248</v>
      </c>
      <c r="N3898" s="36">
        <v>35</v>
      </c>
      <c r="O3898" s="239" t="s">
        <v>63</v>
      </c>
      <c r="P3898" s="28" t="s">
        <v>4249</v>
      </c>
      <c r="Q3898" s="468" t="s">
        <v>6778</v>
      </c>
      <c r="R3898" s="45">
        <v>41.8</v>
      </c>
      <c r="S3898" s="45">
        <v>19.649999999999999</v>
      </c>
      <c r="T3898" s="45">
        <v>61.45</v>
      </c>
      <c r="U3898" s="464" t="s">
        <v>73</v>
      </c>
      <c r="V3898" s="231">
        <v>40335</v>
      </c>
      <c r="W3898" s="45" t="s">
        <v>6765</v>
      </c>
      <c r="X3898" s="45" t="s">
        <v>6766</v>
      </c>
      <c r="Y3898" s="231">
        <v>41765</v>
      </c>
      <c r="Z3898" s="466">
        <v>1</v>
      </c>
      <c r="AA3898" s="469">
        <v>42491</v>
      </c>
      <c r="AB3898" s="45">
        <v>0</v>
      </c>
      <c r="AC3898" s="231">
        <v>41765</v>
      </c>
      <c r="AD3898" s="464" t="s">
        <v>48</v>
      </c>
      <c r="AE3898" s="140"/>
      <c r="AF3898" s="140"/>
      <c r="AG3898" s="140" t="s">
        <v>6779</v>
      </c>
      <c r="AH3898" s="22"/>
      <c r="AI3898" s="22"/>
      <c r="AJ3898" s="22"/>
    </row>
    <row r="3899" spans="1:36" s="3" customFormat="1" ht="78.75" hidden="1" customHeight="1" x14ac:dyDescent="0.2">
      <c r="A3899" s="28" t="s">
        <v>4114</v>
      </c>
      <c r="B3899" s="36" t="s">
        <v>2</v>
      </c>
      <c r="C3899" s="36" t="s">
        <v>36</v>
      </c>
      <c r="D3899" s="37">
        <v>41792</v>
      </c>
      <c r="E3899" s="38">
        <v>0.9</v>
      </c>
      <c r="F3899" s="37">
        <v>41792</v>
      </c>
      <c r="G3899" s="38">
        <v>0.9</v>
      </c>
      <c r="H3899" s="38">
        <v>0</v>
      </c>
      <c r="I3899" s="36">
        <v>7</v>
      </c>
      <c r="J3899" s="36" t="s">
        <v>297</v>
      </c>
      <c r="K3899" s="270" t="s">
        <v>132</v>
      </c>
      <c r="L3899" s="239" t="s">
        <v>128</v>
      </c>
      <c r="M3899" s="28" t="s">
        <v>4241</v>
      </c>
      <c r="N3899" s="36" t="s">
        <v>103</v>
      </c>
      <c r="O3899" s="36" t="s">
        <v>66</v>
      </c>
      <c r="P3899" s="28" t="s">
        <v>4241</v>
      </c>
      <c r="Q3899" s="468" t="s">
        <v>6768</v>
      </c>
      <c r="R3899" s="45">
        <v>0.8</v>
      </c>
      <c r="S3899" s="45"/>
      <c r="T3899" s="45">
        <v>0.8</v>
      </c>
      <c r="U3899" s="464" t="s">
        <v>84</v>
      </c>
      <c r="V3899" s="45">
        <v>1984</v>
      </c>
      <c r="W3899" s="45" t="s">
        <v>150</v>
      </c>
      <c r="X3899" s="140"/>
      <c r="Y3899" s="231">
        <v>41393</v>
      </c>
      <c r="Z3899" s="466">
        <v>1</v>
      </c>
      <c r="AA3899" s="469">
        <v>42095</v>
      </c>
      <c r="AB3899" s="45">
        <v>0</v>
      </c>
      <c r="AC3899" s="231">
        <v>41757</v>
      </c>
      <c r="AD3899" s="464" t="s">
        <v>48</v>
      </c>
      <c r="AE3899" s="28"/>
      <c r="AF3899" s="28"/>
      <c r="AG3899" s="28"/>
      <c r="AH3899" s="22"/>
      <c r="AI3899" s="22"/>
      <c r="AJ3899" s="22"/>
    </row>
    <row r="3900" spans="1:36" s="3" customFormat="1" ht="78.75" hidden="1" customHeight="1" x14ac:dyDescent="0.2">
      <c r="A3900" s="28" t="s">
        <v>4114</v>
      </c>
      <c r="B3900" s="36" t="s">
        <v>2</v>
      </c>
      <c r="C3900" s="36" t="s">
        <v>36</v>
      </c>
      <c r="D3900" s="37">
        <v>41792</v>
      </c>
      <c r="E3900" s="38">
        <v>0.92152777777777783</v>
      </c>
      <c r="F3900" s="37">
        <v>41793</v>
      </c>
      <c r="G3900" s="38">
        <v>0.6743055555555556</v>
      </c>
      <c r="H3900" s="260">
        <v>1.211111111111111</v>
      </c>
      <c r="I3900" s="36">
        <v>228</v>
      </c>
      <c r="J3900" s="36" t="s">
        <v>178</v>
      </c>
      <c r="K3900" s="270" t="s">
        <v>134</v>
      </c>
      <c r="L3900" s="239" t="s">
        <v>128</v>
      </c>
      <c r="M3900" s="28" t="s">
        <v>4242</v>
      </c>
      <c r="N3900" s="36">
        <v>35</v>
      </c>
      <c r="O3900" s="36" t="s">
        <v>66</v>
      </c>
      <c r="P3900" s="28" t="s">
        <v>4242</v>
      </c>
      <c r="Q3900" s="468" t="s">
        <v>6764</v>
      </c>
      <c r="R3900" s="45">
        <v>145</v>
      </c>
      <c r="S3900" s="45">
        <v>68.2</v>
      </c>
      <c r="T3900" s="45">
        <v>213.2</v>
      </c>
      <c r="U3900" s="464" t="s">
        <v>73</v>
      </c>
      <c r="V3900" s="231">
        <v>40603</v>
      </c>
      <c r="W3900" s="45" t="s">
        <v>6765</v>
      </c>
      <c r="X3900" s="45" t="s">
        <v>6766</v>
      </c>
      <c r="Y3900" s="231">
        <v>41311</v>
      </c>
      <c r="Z3900" s="466">
        <v>1</v>
      </c>
      <c r="AA3900" s="469">
        <v>42036</v>
      </c>
      <c r="AB3900" s="45">
        <v>0</v>
      </c>
      <c r="AC3900" s="231">
        <v>41735</v>
      </c>
      <c r="AD3900" s="471" t="s">
        <v>46</v>
      </c>
      <c r="AE3900" s="140"/>
      <c r="AF3900" s="140"/>
      <c r="AG3900" s="140" t="s">
        <v>6767</v>
      </c>
      <c r="AH3900" s="22"/>
      <c r="AI3900" s="22"/>
      <c r="AJ3900" s="22"/>
    </row>
    <row r="3901" spans="1:36" s="3" customFormat="1" ht="31.5" hidden="1" customHeight="1" x14ac:dyDescent="0.2">
      <c r="A3901" s="28" t="s">
        <v>4114</v>
      </c>
      <c r="B3901" s="36" t="s">
        <v>2</v>
      </c>
      <c r="C3901" s="36" t="s">
        <v>36</v>
      </c>
      <c r="D3901" s="37">
        <v>41792</v>
      </c>
      <c r="E3901" s="38">
        <v>0.92152777777777783</v>
      </c>
      <c r="F3901" s="37">
        <v>41792</v>
      </c>
      <c r="G3901" s="38">
        <v>0.92152777777777783</v>
      </c>
      <c r="H3901" s="38">
        <v>0</v>
      </c>
      <c r="I3901" s="36">
        <v>115</v>
      </c>
      <c r="J3901" s="36" t="s">
        <v>178</v>
      </c>
      <c r="K3901" s="270" t="s">
        <v>132</v>
      </c>
      <c r="L3901" s="239" t="s">
        <v>128</v>
      </c>
      <c r="M3901" s="28" t="s">
        <v>4245</v>
      </c>
      <c r="N3901" s="36">
        <v>35</v>
      </c>
      <c r="O3901" s="36" t="s">
        <v>66</v>
      </c>
      <c r="P3901" s="28" t="s">
        <v>4245</v>
      </c>
      <c r="Q3901" s="468" t="s">
        <v>6769</v>
      </c>
      <c r="R3901" s="45">
        <v>17.3</v>
      </c>
      <c r="S3901" s="45">
        <v>8.1300000000000008</v>
      </c>
      <c r="T3901" s="45">
        <v>25.43</v>
      </c>
      <c r="U3901" s="464" t="s">
        <v>81</v>
      </c>
      <c r="V3901" s="465">
        <v>38451</v>
      </c>
      <c r="W3901" s="140" t="s">
        <v>6770</v>
      </c>
      <c r="X3901" s="140" t="s">
        <v>4016</v>
      </c>
      <c r="Y3901" s="231">
        <v>41564</v>
      </c>
      <c r="Z3901" s="466">
        <v>1</v>
      </c>
      <c r="AA3901" s="469">
        <v>42278</v>
      </c>
      <c r="AB3901" s="45">
        <v>0</v>
      </c>
      <c r="AC3901" s="231">
        <v>41714</v>
      </c>
      <c r="AD3901" s="464" t="s">
        <v>48</v>
      </c>
      <c r="AE3901" s="140"/>
      <c r="AF3901" s="140"/>
      <c r="AG3901" s="140" t="s">
        <v>4246</v>
      </c>
      <c r="AH3901" s="22"/>
      <c r="AI3901" s="22"/>
      <c r="AJ3901" s="22"/>
    </row>
    <row r="3902" spans="1:36" s="3" customFormat="1" ht="31.5" hidden="1" customHeight="1" x14ac:dyDescent="0.2">
      <c r="A3902" s="28" t="s">
        <v>4114</v>
      </c>
      <c r="B3902" s="36" t="s">
        <v>2</v>
      </c>
      <c r="C3902" s="36" t="s">
        <v>36</v>
      </c>
      <c r="D3902" s="37">
        <v>41792</v>
      </c>
      <c r="E3902" s="38">
        <v>0.92152777777777783</v>
      </c>
      <c r="F3902" s="37">
        <v>41792</v>
      </c>
      <c r="G3902" s="38">
        <v>0.92152777777777783</v>
      </c>
      <c r="H3902" s="38">
        <v>0</v>
      </c>
      <c r="I3902" s="36">
        <v>386</v>
      </c>
      <c r="J3902" s="36" t="s">
        <v>178</v>
      </c>
      <c r="K3902" s="270" t="s">
        <v>132</v>
      </c>
      <c r="L3902" s="239" t="s">
        <v>128</v>
      </c>
      <c r="M3902" s="28" t="s">
        <v>4247</v>
      </c>
      <c r="N3902" s="36">
        <v>35</v>
      </c>
      <c r="O3902" s="36" t="s">
        <v>66</v>
      </c>
      <c r="P3902" s="28" t="s">
        <v>4247</v>
      </c>
      <c r="Q3902" s="468" t="s">
        <v>6771</v>
      </c>
      <c r="R3902" s="45">
        <v>155</v>
      </c>
      <c r="S3902" s="45">
        <v>72.900000000000006</v>
      </c>
      <c r="T3902" s="45">
        <v>227.9</v>
      </c>
      <c r="U3902" s="464" t="s">
        <v>84</v>
      </c>
      <c r="V3902" s="45">
        <v>1979</v>
      </c>
      <c r="W3902" s="45" t="s">
        <v>6406</v>
      </c>
      <c r="X3902" s="140"/>
      <c r="Y3902" s="231">
        <v>41158</v>
      </c>
      <c r="Z3902" s="140"/>
      <c r="AA3902" s="469">
        <v>42614</v>
      </c>
      <c r="AB3902" s="45">
        <v>0</v>
      </c>
      <c r="AC3902" s="231">
        <v>41701</v>
      </c>
      <c r="AD3902" s="464" t="s">
        <v>48</v>
      </c>
      <c r="AE3902" s="140"/>
      <c r="AF3902" s="140"/>
      <c r="AG3902" s="140" t="s">
        <v>2494</v>
      </c>
      <c r="AH3902" s="22"/>
      <c r="AI3902" s="22"/>
      <c r="AJ3902" s="22"/>
    </row>
    <row r="3903" spans="1:36" ht="31.5" hidden="1" customHeight="1" x14ac:dyDescent="0.2">
      <c r="A3903" s="28" t="s">
        <v>4114</v>
      </c>
      <c r="B3903" s="36" t="s">
        <v>2</v>
      </c>
      <c r="C3903" s="36" t="s">
        <v>36</v>
      </c>
      <c r="D3903" s="37">
        <v>41792</v>
      </c>
      <c r="E3903" s="38">
        <v>0.92152777777777783</v>
      </c>
      <c r="F3903" s="37">
        <v>41792</v>
      </c>
      <c r="G3903" s="38">
        <v>0.92152777777777783</v>
      </c>
      <c r="H3903" s="38">
        <v>0</v>
      </c>
      <c r="I3903" s="36">
        <v>114</v>
      </c>
      <c r="J3903" s="36" t="s">
        <v>178</v>
      </c>
      <c r="K3903" s="270" t="s">
        <v>132</v>
      </c>
      <c r="L3903" s="239" t="s">
        <v>128</v>
      </c>
      <c r="M3903" s="28" t="s">
        <v>4250</v>
      </c>
      <c r="N3903" s="36">
        <v>35</v>
      </c>
      <c r="O3903" s="36" t="s">
        <v>66</v>
      </c>
      <c r="P3903" s="28" t="s">
        <v>4251</v>
      </c>
      <c r="Q3903" s="468" t="s">
        <v>6772</v>
      </c>
      <c r="R3903" s="45">
        <v>71.900000000000006</v>
      </c>
      <c r="S3903" s="45">
        <v>33.799999999999997</v>
      </c>
      <c r="T3903" s="45">
        <v>105.7</v>
      </c>
      <c r="U3903" s="464" t="s">
        <v>75</v>
      </c>
      <c r="V3903" s="45">
        <v>2005</v>
      </c>
      <c r="W3903" s="45" t="s">
        <v>1268</v>
      </c>
      <c r="X3903" s="140"/>
      <c r="Y3903" s="231" t="s">
        <v>6773</v>
      </c>
      <c r="Z3903" s="466">
        <v>1</v>
      </c>
      <c r="AA3903" s="469" t="s">
        <v>6774</v>
      </c>
      <c r="AB3903" s="45">
        <v>0</v>
      </c>
      <c r="AC3903" s="231" t="s">
        <v>6775</v>
      </c>
      <c r="AD3903" s="464" t="s">
        <v>48</v>
      </c>
      <c r="AE3903" s="140"/>
      <c r="AF3903" s="140"/>
      <c r="AG3903" s="140" t="s">
        <v>2494</v>
      </c>
    </row>
    <row r="3904" spans="1:36" ht="31.5" hidden="1" customHeight="1" x14ac:dyDescent="0.2">
      <c r="A3904" s="28" t="s">
        <v>4114</v>
      </c>
      <c r="B3904" s="36" t="s">
        <v>2</v>
      </c>
      <c r="C3904" s="36" t="s">
        <v>36</v>
      </c>
      <c r="D3904" s="37">
        <v>41793</v>
      </c>
      <c r="E3904" s="38"/>
      <c r="F3904" s="37"/>
      <c r="G3904" s="38"/>
      <c r="H3904" s="38"/>
      <c r="I3904" s="36"/>
      <c r="J3904" s="36"/>
      <c r="K3904" s="36"/>
      <c r="L3904" s="28"/>
      <c r="M3904" s="28"/>
      <c r="N3904" s="28"/>
      <c r="O3904" s="28"/>
      <c r="P3904" s="28"/>
      <c r="Q3904" s="28"/>
      <c r="R3904" s="28"/>
      <c r="S3904" s="28"/>
      <c r="T3904" s="28"/>
      <c r="U3904" s="28"/>
      <c r="V3904" s="28"/>
      <c r="W3904" s="28"/>
      <c r="X3904" s="28"/>
      <c r="Y3904" s="28"/>
      <c r="Z3904" s="28"/>
      <c r="AA3904" s="28"/>
      <c r="AB3904" s="28"/>
      <c r="AC3904" s="28"/>
      <c r="AD3904" s="28"/>
      <c r="AE3904" s="28"/>
      <c r="AF3904" s="28"/>
      <c r="AG3904" s="28" t="s">
        <v>200</v>
      </c>
    </row>
    <row r="3905" spans="1:35" ht="31.5" hidden="1" customHeight="1" x14ac:dyDescent="0.2">
      <c r="A3905" s="28" t="s">
        <v>4114</v>
      </c>
      <c r="B3905" s="36" t="s">
        <v>2</v>
      </c>
      <c r="C3905" s="36" t="s">
        <v>36</v>
      </c>
      <c r="D3905" s="37">
        <v>41794</v>
      </c>
      <c r="E3905" s="38"/>
      <c r="F3905" s="37"/>
      <c r="G3905" s="38"/>
      <c r="H3905" s="38"/>
      <c r="I3905" s="36"/>
      <c r="J3905" s="36"/>
      <c r="K3905" s="36"/>
      <c r="L3905" s="28"/>
      <c r="M3905" s="28"/>
      <c r="N3905" s="28"/>
      <c r="O3905" s="28"/>
      <c r="P3905" s="28"/>
      <c r="Q3905" s="28"/>
      <c r="R3905" s="28"/>
      <c r="S3905" s="28"/>
      <c r="T3905" s="28"/>
      <c r="U3905" s="28"/>
      <c r="V3905" s="28"/>
      <c r="W3905" s="28"/>
      <c r="X3905" s="28"/>
      <c r="Y3905" s="28"/>
      <c r="Z3905" s="28"/>
      <c r="AA3905" s="28"/>
      <c r="AB3905" s="28"/>
      <c r="AC3905" s="28"/>
      <c r="AD3905" s="28"/>
      <c r="AE3905" s="28"/>
      <c r="AF3905" s="28"/>
      <c r="AG3905" s="28" t="s">
        <v>200</v>
      </c>
    </row>
    <row r="3906" spans="1:35" ht="31.5" hidden="1" customHeight="1" x14ac:dyDescent="0.2">
      <c r="A3906" s="28" t="s">
        <v>4114</v>
      </c>
      <c r="B3906" s="45" t="s">
        <v>2</v>
      </c>
      <c r="C3906" s="45" t="s">
        <v>2571</v>
      </c>
      <c r="D3906" s="37">
        <v>41795</v>
      </c>
      <c r="E3906" s="112">
        <v>0.62291666666666667</v>
      </c>
      <c r="F3906" s="37">
        <v>41795</v>
      </c>
      <c r="G3906" s="112">
        <v>0.62361111111111112</v>
      </c>
      <c r="H3906" s="112">
        <f>G3906-E3906</f>
        <v>6.9444444444444198E-4</v>
      </c>
      <c r="I3906" s="36">
        <v>121</v>
      </c>
      <c r="J3906" s="28"/>
      <c r="K3906" s="36" t="s">
        <v>132</v>
      </c>
      <c r="L3906" s="36" t="s">
        <v>125</v>
      </c>
      <c r="M3906" s="587" t="s">
        <v>4353</v>
      </c>
      <c r="N3906" s="36">
        <v>110</v>
      </c>
      <c r="O3906" s="36" t="s">
        <v>66</v>
      </c>
      <c r="P3906" s="45"/>
      <c r="Q3906" s="587" t="s">
        <v>4353</v>
      </c>
      <c r="R3906" s="99">
        <v>8</v>
      </c>
      <c r="S3906" s="99">
        <v>8.6999999999999993</v>
      </c>
      <c r="T3906" s="85">
        <f>R3906+S3906</f>
        <v>16.7</v>
      </c>
      <c r="U3906" s="36"/>
      <c r="V3906" s="36"/>
      <c r="W3906" s="36"/>
      <c r="X3906" s="36"/>
      <c r="Y3906" s="36"/>
      <c r="Z3906" s="36"/>
      <c r="AA3906" s="36"/>
      <c r="AB3906" s="36"/>
      <c r="AC3906" s="36"/>
      <c r="AD3906" s="36" t="s">
        <v>55</v>
      </c>
      <c r="AE3906" s="36"/>
      <c r="AF3906" s="36"/>
      <c r="AG3906" s="100"/>
    </row>
    <row r="3907" spans="1:35" ht="15" hidden="1" customHeight="1" x14ac:dyDescent="0.2">
      <c r="A3907" s="28" t="s">
        <v>4114</v>
      </c>
      <c r="B3907" s="36" t="s">
        <v>2</v>
      </c>
      <c r="C3907" s="36" t="s">
        <v>36</v>
      </c>
      <c r="D3907" s="37">
        <v>41795</v>
      </c>
      <c r="E3907" s="38">
        <v>0.62222222222222223</v>
      </c>
      <c r="F3907" s="37">
        <v>41795</v>
      </c>
      <c r="G3907" s="38">
        <v>0.62222222222222223</v>
      </c>
      <c r="H3907" s="38">
        <v>0</v>
      </c>
      <c r="I3907" s="36">
        <v>178</v>
      </c>
      <c r="J3907" s="36"/>
      <c r="K3907" s="270" t="s">
        <v>132</v>
      </c>
      <c r="L3907" s="239" t="s">
        <v>125</v>
      </c>
      <c r="M3907" s="28" t="s">
        <v>4252</v>
      </c>
      <c r="N3907" s="28">
        <v>110</v>
      </c>
      <c r="O3907" s="28" t="s">
        <v>66</v>
      </c>
      <c r="P3907" s="28" t="s">
        <v>4252</v>
      </c>
      <c r="Q3907" s="28" t="s">
        <v>3409</v>
      </c>
      <c r="R3907" s="28">
        <v>17.5</v>
      </c>
      <c r="S3907" s="28"/>
      <c r="T3907" s="28">
        <v>17.5</v>
      </c>
      <c r="U3907" s="28"/>
      <c r="V3907" s="28"/>
      <c r="W3907" s="28"/>
      <c r="X3907" s="28"/>
      <c r="Y3907" s="28"/>
      <c r="Z3907" s="28"/>
      <c r="AA3907" s="28"/>
      <c r="AB3907" s="28"/>
      <c r="AC3907" s="28"/>
      <c r="AD3907" s="239" t="s">
        <v>55</v>
      </c>
      <c r="AE3907" s="28"/>
      <c r="AF3907" s="28"/>
      <c r="AG3907" s="28" t="s">
        <v>3613</v>
      </c>
    </row>
    <row r="3908" spans="1:35" ht="79.150000000000006" hidden="1" customHeight="1" x14ac:dyDescent="0.2">
      <c r="A3908" s="28" t="s">
        <v>4114</v>
      </c>
      <c r="B3908" s="36" t="s">
        <v>2</v>
      </c>
      <c r="C3908" s="36" t="s">
        <v>36</v>
      </c>
      <c r="D3908" s="37">
        <v>41796</v>
      </c>
      <c r="E3908" s="38"/>
      <c r="F3908" s="37"/>
      <c r="G3908" s="38"/>
      <c r="H3908" s="38"/>
      <c r="I3908" s="36"/>
      <c r="J3908" s="36"/>
      <c r="K3908" s="36"/>
      <c r="L3908" s="28"/>
      <c r="M3908" s="28"/>
      <c r="N3908" s="28"/>
      <c r="O3908" s="28"/>
      <c r="P3908" s="28"/>
      <c r="Q3908" s="28"/>
      <c r="R3908" s="28"/>
      <c r="S3908" s="28"/>
      <c r="T3908" s="28"/>
      <c r="U3908" s="28"/>
      <c r="V3908" s="28"/>
      <c r="W3908" s="28"/>
      <c r="X3908" s="28"/>
      <c r="Y3908" s="28"/>
      <c r="Z3908" s="28"/>
      <c r="AA3908" s="28"/>
      <c r="AB3908" s="28"/>
      <c r="AC3908" s="28"/>
      <c r="AD3908" s="28"/>
      <c r="AE3908" s="28"/>
      <c r="AF3908" s="28"/>
      <c r="AG3908" s="28" t="s">
        <v>200</v>
      </c>
    </row>
    <row r="3909" spans="1:35" ht="79.900000000000006" hidden="1" customHeight="1" x14ac:dyDescent="0.2">
      <c r="A3909" s="28" t="s">
        <v>4114</v>
      </c>
      <c r="B3909" s="36" t="s">
        <v>2</v>
      </c>
      <c r="C3909" s="36" t="s">
        <v>36</v>
      </c>
      <c r="D3909" s="37">
        <v>41797</v>
      </c>
      <c r="E3909" s="38"/>
      <c r="F3909" s="37"/>
      <c r="G3909" s="38"/>
      <c r="H3909" s="38"/>
      <c r="I3909" s="36"/>
      <c r="J3909" s="36"/>
      <c r="K3909" s="36"/>
      <c r="L3909" s="28"/>
      <c r="M3909" s="28"/>
      <c r="N3909" s="28"/>
      <c r="O3909" s="28"/>
      <c r="P3909" s="28"/>
      <c r="Q3909" s="28"/>
      <c r="R3909" s="28"/>
      <c r="S3909" s="28"/>
      <c r="T3909" s="28"/>
      <c r="U3909" s="28"/>
      <c r="V3909" s="28"/>
      <c r="W3909" s="28"/>
      <c r="X3909" s="28"/>
      <c r="Y3909" s="28"/>
      <c r="Z3909" s="28"/>
      <c r="AA3909" s="28"/>
      <c r="AB3909" s="28"/>
      <c r="AC3909" s="28"/>
      <c r="AD3909" s="28"/>
      <c r="AE3909" s="28"/>
      <c r="AF3909" s="28"/>
      <c r="AG3909" s="28" t="s">
        <v>200</v>
      </c>
    </row>
    <row r="3910" spans="1:35" ht="15" hidden="1" customHeight="1" x14ac:dyDescent="0.2">
      <c r="A3910" s="28" t="s">
        <v>4114</v>
      </c>
      <c r="B3910" s="36" t="s">
        <v>2</v>
      </c>
      <c r="C3910" s="36" t="s">
        <v>36</v>
      </c>
      <c r="D3910" s="37">
        <v>41798</v>
      </c>
      <c r="E3910" s="38">
        <v>0.77083333333333337</v>
      </c>
      <c r="F3910" s="37">
        <v>41798</v>
      </c>
      <c r="G3910" s="38">
        <v>0.83819444444444446</v>
      </c>
      <c r="H3910" s="38">
        <v>5.7638888888888885E-2</v>
      </c>
      <c r="I3910" s="36">
        <v>12</v>
      </c>
      <c r="J3910" s="36" t="s">
        <v>297</v>
      </c>
      <c r="K3910" s="65" t="s">
        <v>134</v>
      </c>
      <c r="L3910" s="28" t="s">
        <v>127</v>
      </c>
      <c r="M3910" s="28" t="s">
        <v>4350</v>
      </c>
      <c r="N3910" s="28" t="s">
        <v>103</v>
      </c>
      <c r="O3910" s="28" t="s">
        <v>66</v>
      </c>
      <c r="P3910" s="28" t="s">
        <v>4350</v>
      </c>
      <c r="Q3910" s="468" t="s">
        <v>6899</v>
      </c>
      <c r="R3910" s="45">
        <v>11.8</v>
      </c>
      <c r="S3910" s="45"/>
      <c r="T3910" s="45">
        <v>11.8</v>
      </c>
      <c r="U3910" s="464" t="s">
        <v>75</v>
      </c>
      <c r="V3910" s="45">
        <v>1983</v>
      </c>
      <c r="W3910" s="45" t="s">
        <v>500</v>
      </c>
      <c r="X3910" s="140"/>
      <c r="Y3910" s="231">
        <v>41443</v>
      </c>
      <c r="Z3910" s="466">
        <v>1</v>
      </c>
      <c r="AA3910" s="469">
        <v>42156</v>
      </c>
      <c r="AB3910" s="45">
        <v>0</v>
      </c>
      <c r="AC3910" s="231">
        <v>41764</v>
      </c>
      <c r="AD3910" s="45" t="s">
        <v>57</v>
      </c>
      <c r="AE3910" s="28"/>
      <c r="AF3910" s="28"/>
      <c r="AG3910" s="28" t="s">
        <v>4351</v>
      </c>
      <c r="AI3910" s="22" t="s">
        <v>387</v>
      </c>
    </row>
    <row r="3911" spans="1:35" ht="15" hidden="1" customHeight="1" x14ac:dyDescent="0.2">
      <c r="A3911" s="28" t="s">
        <v>4114</v>
      </c>
      <c r="B3911" s="36" t="s">
        <v>2</v>
      </c>
      <c r="C3911" s="36" t="s">
        <v>36</v>
      </c>
      <c r="D3911" s="37">
        <v>41799</v>
      </c>
      <c r="E3911" s="38"/>
      <c r="F3911" s="37"/>
      <c r="G3911" s="38"/>
      <c r="H3911" s="38"/>
      <c r="I3911" s="36"/>
      <c r="J3911" s="36"/>
      <c r="K3911" s="36"/>
      <c r="L3911" s="28"/>
      <c r="M3911" s="28"/>
      <c r="N3911" s="28"/>
      <c r="O3911" s="28"/>
      <c r="P3911" s="28"/>
      <c r="Q3911" s="28"/>
      <c r="R3911" s="28"/>
      <c r="S3911" s="28"/>
      <c r="T3911" s="28"/>
      <c r="U3911" s="28"/>
      <c r="V3911" s="28"/>
      <c r="W3911" s="28"/>
      <c r="X3911" s="28"/>
      <c r="Y3911" s="28"/>
      <c r="Z3911" s="28"/>
      <c r="AA3911" s="28"/>
      <c r="AB3911" s="28"/>
      <c r="AC3911" s="28"/>
      <c r="AD3911" s="28"/>
      <c r="AE3911" s="28"/>
      <c r="AF3911" s="28"/>
      <c r="AG3911" s="28" t="s">
        <v>200</v>
      </c>
    </row>
    <row r="3912" spans="1:35" ht="114.75" hidden="1" customHeight="1" x14ac:dyDescent="0.2">
      <c r="A3912" s="28" t="s">
        <v>4114</v>
      </c>
      <c r="B3912" s="36" t="s">
        <v>2</v>
      </c>
      <c r="C3912" s="36" t="s">
        <v>36</v>
      </c>
      <c r="D3912" s="37">
        <v>41800</v>
      </c>
      <c r="E3912" s="38"/>
      <c r="F3912" s="37"/>
      <c r="G3912" s="38"/>
      <c r="H3912" s="38"/>
      <c r="I3912" s="36"/>
      <c r="J3912" s="36"/>
      <c r="K3912" s="36"/>
      <c r="L3912" s="239"/>
      <c r="M3912" s="28"/>
      <c r="N3912" s="28"/>
      <c r="O3912" s="28"/>
      <c r="P3912" s="28"/>
      <c r="Q3912" s="28"/>
      <c r="R3912" s="28"/>
      <c r="S3912" s="28"/>
      <c r="T3912" s="28"/>
      <c r="U3912" s="28"/>
      <c r="V3912" s="28"/>
      <c r="W3912" s="28"/>
      <c r="X3912" s="28"/>
      <c r="Y3912" s="28"/>
      <c r="Z3912" s="28"/>
      <c r="AA3912" s="28"/>
      <c r="AB3912" s="28"/>
      <c r="AC3912" s="28"/>
      <c r="AD3912" s="239"/>
      <c r="AE3912" s="28"/>
      <c r="AF3912" s="28"/>
      <c r="AG3912" s="28" t="s">
        <v>200</v>
      </c>
    </row>
    <row r="3913" spans="1:35" ht="25.5" hidden="1" customHeight="1" x14ac:dyDescent="0.2">
      <c r="A3913" s="28" t="s">
        <v>4114</v>
      </c>
      <c r="B3913" s="36" t="s">
        <v>2</v>
      </c>
      <c r="C3913" s="36" t="s">
        <v>36</v>
      </c>
      <c r="D3913" s="37">
        <v>41801</v>
      </c>
      <c r="E3913" s="38">
        <v>0.55833333333333335</v>
      </c>
      <c r="F3913" s="37">
        <v>41801</v>
      </c>
      <c r="G3913" s="38">
        <v>0.55833333333333335</v>
      </c>
      <c r="H3913" s="38">
        <v>0</v>
      </c>
      <c r="I3913" s="36">
        <v>89</v>
      </c>
      <c r="J3913" s="36"/>
      <c r="K3913" s="36" t="s">
        <v>132</v>
      </c>
      <c r="L3913" s="36" t="s">
        <v>125</v>
      </c>
      <c r="M3913" s="28" t="s">
        <v>4557</v>
      </c>
      <c r="N3913" s="36">
        <v>35</v>
      </c>
      <c r="O3913" s="36" t="s">
        <v>63</v>
      </c>
      <c r="P3913" s="28" t="s">
        <v>4558</v>
      </c>
      <c r="Q3913" s="28" t="s">
        <v>4559</v>
      </c>
      <c r="R3913" s="36">
        <v>12.3</v>
      </c>
      <c r="S3913" s="36">
        <v>10.4</v>
      </c>
      <c r="T3913" s="36">
        <v>22.7</v>
      </c>
      <c r="U3913" s="28"/>
      <c r="V3913" s="28"/>
      <c r="W3913" s="28"/>
      <c r="X3913" s="28"/>
      <c r="Y3913" s="28"/>
      <c r="Z3913" s="28"/>
      <c r="AA3913" s="28"/>
      <c r="AB3913" s="28"/>
      <c r="AC3913" s="28"/>
      <c r="AD3913" s="36" t="s">
        <v>6960</v>
      </c>
      <c r="AE3913" s="28"/>
      <c r="AF3913" s="28"/>
      <c r="AG3913" s="28" t="s">
        <v>4560</v>
      </c>
    </row>
    <row r="3914" spans="1:35" ht="38.25" hidden="1" customHeight="1" x14ac:dyDescent="0.2">
      <c r="A3914" s="28" t="s">
        <v>4114</v>
      </c>
      <c r="B3914" s="36" t="s">
        <v>2</v>
      </c>
      <c r="C3914" s="36" t="s">
        <v>36</v>
      </c>
      <c r="D3914" s="37">
        <v>41802</v>
      </c>
      <c r="E3914" s="38"/>
      <c r="F3914" s="37"/>
      <c r="G3914" s="38"/>
      <c r="H3914" s="38"/>
      <c r="I3914" s="36"/>
      <c r="J3914" s="36"/>
      <c r="K3914" s="36"/>
      <c r="L3914" s="28"/>
      <c r="M3914" s="28"/>
      <c r="N3914" s="28"/>
      <c r="O3914" s="28"/>
      <c r="P3914" s="28"/>
      <c r="Q3914" s="28"/>
      <c r="R3914" s="28"/>
      <c r="S3914" s="28"/>
      <c r="T3914" s="28"/>
      <c r="U3914" s="28"/>
      <c r="V3914" s="28"/>
      <c r="W3914" s="28"/>
      <c r="X3914" s="28"/>
      <c r="Y3914" s="28"/>
      <c r="Z3914" s="28"/>
      <c r="AA3914" s="28"/>
      <c r="AB3914" s="28"/>
      <c r="AC3914" s="28"/>
      <c r="AD3914" s="28"/>
      <c r="AE3914" s="28"/>
      <c r="AF3914" s="28"/>
      <c r="AG3914" s="28" t="s">
        <v>200</v>
      </c>
    </row>
    <row r="3915" spans="1:35" ht="63" hidden="1" customHeight="1" x14ac:dyDescent="0.2">
      <c r="A3915" s="28" t="s">
        <v>4114</v>
      </c>
      <c r="B3915" s="36" t="s">
        <v>2</v>
      </c>
      <c r="C3915" s="36" t="s">
        <v>36</v>
      </c>
      <c r="D3915" s="37">
        <v>41803</v>
      </c>
      <c r="E3915" s="38"/>
      <c r="F3915" s="37"/>
      <c r="G3915" s="38"/>
      <c r="H3915" s="38"/>
      <c r="I3915" s="36"/>
      <c r="J3915" s="36"/>
      <c r="K3915" s="36"/>
      <c r="L3915" s="28"/>
      <c r="M3915" s="28"/>
      <c r="N3915" s="28"/>
      <c r="O3915" s="28"/>
      <c r="P3915" s="28"/>
      <c r="Q3915" s="28"/>
      <c r="R3915" s="28"/>
      <c r="S3915" s="28"/>
      <c r="T3915" s="28"/>
      <c r="U3915" s="28"/>
      <c r="V3915" s="28"/>
      <c r="W3915" s="28"/>
      <c r="X3915" s="28"/>
      <c r="Y3915" s="28"/>
      <c r="Z3915" s="28"/>
      <c r="AA3915" s="28"/>
      <c r="AB3915" s="28"/>
      <c r="AC3915" s="28"/>
      <c r="AD3915" s="28"/>
      <c r="AE3915" s="28"/>
      <c r="AF3915" s="28"/>
      <c r="AG3915" s="28" t="s">
        <v>200</v>
      </c>
    </row>
    <row r="3916" spans="1:35" ht="47.25" hidden="1" customHeight="1" x14ac:dyDescent="0.2">
      <c r="A3916" s="28" t="s">
        <v>4114</v>
      </c>
      <c r="B3916" s="45" t="s">
        <v>2</v>
      </c>
      <c r="C3916" s="45" t="s">
        <v>2571</v>
      </c>
      <c r="D3916" s="37">
        <v>41804</v>
      </c>
      <c r="E3916" s="112">
        <v>0.55069444444444449</v>
      </c>
      <c r="F3916" s="37">
        <v>41804</v>
      </c>
      <c r="G3916" s="112">
        <v>0.55138888888888882</v>
      </c>
      <c r="H3916" s="112">
        <f>G3916-E3916</f>
        <v>6.9444444444433095E-4</v>
      </c>
      <c r="I3916" s="36">
        <v>84</v>
      </c>
      <c r="J3916" s="28"/>
      <c r="K3916" s="36" t="s">
        <v>132</v>
      </c>
      <c r="L3916" s="36" t="s">
        <v>125</v>
      </c>
      <c r="M3916" s="587" t="s">
        <v>4568</v>
      </c>
      <c r="N3916" s="36">
        <v>110</v>
      </c>
      <c r="O3916" s="36" t="s">
        <v>66</v>
      </c>
      <c r="P3916" s="45"/>
      <c r="Q3916" s="587" t="s">
        <v>4568</v>
      </c>
      <c r="R3916" s="99">
        <v>19.600000000000001</v>
      </c>
      <c r="S3916" s="99">
        <v>20.6</v>
      </c>
      <c r="T3916" s="85">
        <f>R3916+S3916</f>
        <v>40.200000000000003</v>
      </c>
      <c r="U3916" s="36"/>
      <c r="V3916" s="36"/>
      <c r="W3916" s="36"/>
      <c r="X3916" s="36"/>
      <c r="Y3916" s="36"/>
      <c r="Z3916" s="36"/>
      <c r="AA3916" s="36"/>
      <c r="AB3916" s="36"/>
      <c r="AC3916" s="36"/>
      <c r="AD3916" s="36" t="s">
        <v>55</v>
      </c>
      <c r="AE3916" s="36"/>
      <c r="AF3916" s="36"/>
      <c r="AG3916" s="100"/>
    </row>
    <row r="3917" spans="1:35" ht="47.25" hidden="1" customHeight="1" x14ac:dyDescent="0.2">
      <c r="A3917" s="28" t="s">
        <v>4114</v>
      </c>
      <c r="B3917" s="45" t="s">
        <v>2</v>
      </c>
      <c r="C3917" s="45" t="s">
        <v>2571</v>
      </c>
      <c r="D3917" s="37">
        <v>41804</v>
      </c>
      <c r="E3917" s="112">
        <v>0.55069444444444449</v>
      </c>
      <c r="F3917" s="37">
        <v>41804</v>
      </c>
      <c r="G3917" s="112">
        <v>0.55138888888888882</v>
      </c>
      <c r="H3917" s="112">
        <f>G3917-E3917</f>
        <v>6.9444444444433095E-4</v>
      </c>
      <c r="I3917" s="36">
        <v>32</v>
      </c>
      <c r="J3917" s="28"/>
      <c r="K3917" s="36" t="s">
        <v>132</v>
      </c>
      <c r="L3917" s="36" t="s">
        <v>125</v>
      </c>
      <c r="M3917" s="587" t="s">
        <v>4568</v>
      </c>
      <c r="N3917" s="36">
        <v>110</v>
      </c>
      <c r="O3917" s="36" t="s">
        <v>66</v>
      </c>
      <c r="P3917" s="45"/>
      <c r="Q3917" s="587" t="s">
        <v>4568</v>
      </c>
      <c r="R3917" s="99">
        <v>3.8</v>
      </c>
      <c r="S3917" s="99">
        <v>50</v>
      </c>
      <c r="T3917" s="85">
        <f>R3917+S3917</f>
        <v>53.8</v>
      </c>
      <c r="U3917" s="36"/>
      <c r="V3917" s="36"/>
      <c r="W3917" s="36"/>
      <c r="X3917" s="36"/>
      <c r="Y3917" s="36"/>
      <c r="Z3917" s="36"/>
      <c r="AA3917" s="36"/>
      <c r="AB3917" s="36"/>
      <c r="AC3917" s="36"/>
      <c r="AD3917" s="36" t="s">
        <v>55</v>
      </c>
      <c r="AE3917" s="36"/>
      <c r="AF3917" s="36"/>
      <c r="AG3917" s="100"/>
    </row>
    <row r="3918" spans="1:35" ht="47.25" hidden="1" customHeight="1" x14ac:dyDescent="0.2">
      <c r="A3918" s="28" t="s">
        <v>4114</v>
      </c>
      <c r="B3918" s="36" t="s">
        <v>2</v>
      </c>
      <c r="C3918" s="36" t="s">
        <v>3057</v>
      </c>
      <c r="D3918" s="37">
        <v>41804</v>
      </c>
      <c r="E3918" s="38">
        <v>0.5493055555555556</v>
      </c>
      <c r="F3918" s="37">
        <v>41804</v>
      </c>
      <c r="G3918" s="38">
        <v>0.5493055555555556</v>
      </c>
      <c r="H3918" s="38">
        <v>0</v>
      </c>
      <c r="I3918" s="36">
        <v>715</v>
      </c>
      <c r="J3918" s="36" t="s">
        <v>2040</v>
      </c>
      <c r="K3918" s="275" t="s">
        <v>134</v>
      </c>
      <c r="L3918" s="239" t="s">
        <v>125</v>
      </c>
      <c r="M3918" s="28" t="s">
        <v>4561</v>
      </c>
      <c r="N3918" s="36">
        <v>500</v>
      </c>
      <c r="O3918" s="28" t="s">
        <v>63</v>
      </c>
      <c r="P3918" s="28" t="s">
        <v>4562</v>
      </c>
      <c r="Q3918" s="28" t="s">
        <v>4563</v>
      </c>
      <c r="R3918" s="36">
        <v>154.80000000000001</v>
      </c>
      <c r="S3918" s="36">
        <v>441</v>
      </c>
      <c r="T3918" s="36">
        <v>595.79999999999995</v>
      </c>
      <c r="U3918" s="28"/>
      <c r="V3918" s="28"/>
      <c r="W3918" s="28"/>
      <c r="X3918" s="28"/>
      <c r="Y3918" s="28"/>
      <c r="Z3918" s="28"/>
      <c r="AA3918" s="28"/>
      <c r="AB3918" s="28"/>
      <c r="AC3918" s="28"/>
      <c r="AD3918" s="239" t="s">
        <v>55</v>
      </c>
      <c r="AE3918" s="28"/>
      <c r="AF3918" s="28"/>
      <c r="AG3918" s="28" t="s">
        <v>4564</v>
      </c>
    </row>
    <row r="3919" spans="1:35" ht="47.25" hidden="1" customHeight="1" x14ac:dyDescent="0.2">
      <c r="A3919" s="28" t="s">
        <v>4114</v>
      </c>
      <c r="B3919" s="36" t="s">
        <v>2</v>
      </c>
      <c r="C3919" s="36" t="s">
        <v>36</v>
      </c>
      <c r="D3919" s="37">
        <v>41804</v>
      </c>
      <c r="E3919" s="38">
        <v>0.60763888888888895</v>
      </c>
      <c r="F3919" s="37">
        <v>41804</v>
      </c>
      <c r="G3919" s="38">
        <v>0.76041666666666663</v>
      </c>
      <c r="H3919" s="38">
        <v>0.15277777777777776</v>
      </c>
      <c r="I3919" s="36">
        <v>2</v>
      </c>
      <c r="J3919" s="36" t="s">
        <v>4565</v>
      </c>
      <c r="K3919" s="36"/>
      <c r="L3919" s="239" t="s">
        <v>130</v>
      </c>
      <c r="M3919" s="28" t="s">
        <v>4566</v>
      </c>
      <c r="N3919" s="36" t="s">
        <v>103</v>
      </c>
      <c r="O3919" s="28" t="s">
        <v>64</v>
      </c>
      <c r="P3919" s="28" t="s">
        <v>4567</v>
      </c>
      <c r="Q3919" s="468" t="s">
        <v>6900</v>
      </c>
      <c r="R3919" s="45">
        <v>5.0999999999999996</v>
      </c>
      <c r="S3919" s="45"/>
      <c r="T3919" s="45">
        <v>5.0999999999999996</v>
      </c>
      <c r="U3919" s="464" t="s">
        <v>84</v>
      </c>
      <c r="V3919" s="231">
        <v>41264</v>
      </c>
      <c r="W3919" s="45" t="s">
        <v>6901</v>
      </c>
      <c r="X3919" s="140" t="s">
        <v>4016</v>
      </c>
      <c r="Y3919" s="45">
        <v>0</v>
      </c>
      <c r="Z3919" s="45">
        <v>0</v>
      </c>
      <c r="AA3919" s="469">
        <v>41974</v>
      </c>
      <c r="AB3919" s="45">
        <v>0</v>
      </c>
      <c r="AC3919" s="231">
        <v>41755</v>
      </c>
      <c r="AD3919" s="464" t="s">
        <v>60</v>
      </c>
      <c r="AE3919" s="28"/>
      <c r="AF3919" s="28"/>
      <c r="AG3919" s="28"/>
    </row>
    <row r="3920" spans="1:35" ht="47.25" hidden="1" customHeight="1" x14ac:dyDescent="0.2">
      <c r="A3920" s="28" t="s">
        <v>4114</v>
      </c>
      <c r="B3920" s="36" t="s">
        <v>2</v>
      </c>
      <c r="C3920" s="36" t="s">
        <v>36</v>
      </c>
      <c r="D3920" s="37">
        <v>41805</v>
      </c>
      <c r="E3920" s="38"/>
      <c r="F3920" s="37"/>
      <c r="G3920" s="38"/>
      <c r="H3920" s="38"/>
      <c r="I3920" s="36"/>
      <c r="J3920" s="36"/>
      <c r="K3920" s="36"/>
      <c r="L3920" s="28"/>
      <c r="M3920" s="28"/>
      <c r="N3920" s="28"/>
      <c r="O3920" s="28"/>
      <c r="P3920" s="28"/>
      <c r="Q3920" s="28"/>
      <c r="R3920" s="28"/>
      <c r="S3920" s="28"/>
      <c r="T3920" s="28"/>
      <c r="U3920" s="28"/>
      <c r="V3920" s="28"/>
      <c r="W3920" s="28"/>
      <c r="X3920" s="28"/>
      <c r="Y3920" s="28"/>
      <c r="Z3920" s="28"/>
      <c r="AA3920" s="28"/>
      <c r="AB3920" s="28"/>
      <c r="AC3920" s="28"/>
      <c r="AD3920" s="28"/>
      <c r="AE3920" s="28"/>
      <c r="AF3920" s="28"/>
      <c r="AG3920" s="28" t="s">
        <v>200</v>
      </c>
    </row>
    <row r="3921" spans="1:35" ht="47.25" hidden="1" customHeight="1" x14ac:dyDescent="0.2">
      <c r="A3921" s="28" t="s">
        <v>4114</v>
      </c>
      <c r="B3921" s="178" t="s">
        <v>2</v>
      </c>
      <c r="C3921" s="36" t="s">
        <v>36</v>
      </c>
      <c r="D3921" s="37">
        <v>41805</v>
      </c>
      <c r="E3921" s="38"/>
      <c r="F3921" s="37"/>
      <c r="G3921" s="38"/>
      <c r="H3921" s="38"/>
      <c r="I3921" s="36"/>
      <c r="J3921" s="216"/>
      <c r="K3921" s="36"/>
      <c r="L3921" s="28"/>
      <c r="M3921" s="28"/>
      <c r="N3921" s="28"/>
      <c r="O3921" s="28"/>
      <c r="P3921" s="28"/>
      <c r="Q3921" s="28"/>
      <c r="R3921" s="28"/>
      <c r="S3921" s="28"/>
      <c r="T3921" s="28"/>
      <c r="U3921" s="28"/>
      <c r="V3921" s="358"/>
      <c r="W3921" s="358"/>
      <c r="X3921" s="358"/>
      <c r="Y3921" s="358"/>
      <c r="Z3921" s="358"/>
      <c r="AA3921" s="358"/>
      <c r="AB3921" s="358"/>
      <c r="AC3921" s="365"/>
      <c r="AD3921" s="363"/>
      <c r="AE3921" s="444"/>
      <c r="AF3921" s="365"/>
      <c r="AG3921" s="28" t="s">
        <v>200</v>
      </c>
    </row>
    <row r="3922" spans="1:35" ht="63" hidden="1" customHeight="1" x14ac:dyDescent="0.2">
      <c r="A3922" s="28" t="s">
        <v>4114</v>
      </c>
      <c r="B3922" s="178" t="s">
        <v>2</v>
      </c>
      <c r="C3922" s="36" t="s">
        <v>36</v>
      </c>
      <c r="D3922" s="37">
        <v>41806</v>
      </c>
      <c r="E3922" s="38"/>
      <c r="F3922" s="37"/>
      <c r="G3922" s="38"/>
      <c r="H3922" s="38"/>
      <c r="I3922" s="36"/>
      <c r="J3922" s="216"/>
      <c r="K3922" s="36"/>
      <c r="L3922" s="28"/>
      <c r="M3922" s="28"/>
      <c r="N3922" s="28"/>
      <c r="O3922" s="28"/>
      <c r="P3922" s="28"/>
      <c r="Q3922" s="28"/>
      <c r="R3922" s="28"/>
      <c r="S3922" s="28"/>
      <c r="T3922" s="28"/>
      <c r="U3922" s="28"/>
      <c r="V3922" s="358"/>
      <c r="W3922" s="358"/>
      <c r="X3922" s="358"/>
      <c r="Y3922" s="358"/>
      <c r="Z3922" s="358"/>
      <c r="AA3922" s="358"/>
      <c r="AB3922" s="358"/>
      <c r="AC3922" s="365"/>
      <c r="AD3922" s="28"/>
      <c r="AE3922" s="444"/>
      <c r="AF3922" s="365"/>
      <c r="AG3922" s="28" t="s">
        <v>200</v>
      </c>
    </row>
    <row r="3923" spans="1:35" ht="47.25" hidden="1" customHeight="1" x14ac:dyDescent="0.2">
      <c r="A3923" s="28" t="s">
        <v>4114</v>
      </c>
      <c r="B3923" s="178" t="s">
        <v>2</v>
      </c>
      <c r="C3923" s="36" t="s">
        <v>36</v>
      </c>
      <c r="D3923" s="37">
        <v>41807</v>
      </c>
      <c r="E3923" s="38"/>
      <c r="F3923" s="37"/>
      <c r="G3923" s="38"/>
      <c r="H3923" s="38"/>
      <c r="I3923" s="36"/>
      <c r="J3923" s="216"/>
      <c r="K3923" s="36"/>
      <c r="L3923" s="28"/>
      <c r="M3923" s="28"/>
      <c r="N3923" s="28"/>
      <c r="O3923" s="28"/>
      <c r="P3923" s="28"/>
      <c r="Q3923" s="28"/>
      <c r="R3923" s="28"/>
      <c r="S3923" s="28"/>
      <c r="T3923" s="28"/>
      <c r="U3923" s="28"/>
      <c r="V3923" s="358"/>
      <c r="W3923" s="358"/>
      <c r="X3923" s="358"/>
      <c r="Y3923" s="358"/>
      <c r="Z3923" s="358"/>
      <c r="AA3923" s="358"/>
      <c r="AB3923" s="358"/>
      <c r="AC3923" s="365"/>
      <c r="AD3923" s="363"/>
      <c r="AE3923" s="444"/>
      <c r="AF3923" s="365"/>
      <c r="AG3923" s="28" t="s">
        <v>200</v>
      </c>
    </row>
    <row r="3924" spans="1:35" ht="47.25" hidden="1" customHeight="1" x14ac:dyDescent="0.2">
      <c r="A3924" s="28" t="s">
        <v>4114</v>
      </c>
      <c r="B3924" s="288" t="s">
        <v>2</v>
      </c>
      <c r="C3924" s="45" t="s">
        <v>2571</v>
      </c>
      <c r="D3924" s="37">
        <v>41808</v>
      </c>
      <c r="E3924" s="112">
        <v>0.49513888888888885</v>
      </c>
      <c r="F3924" s="37">
        <v>41808</v>
      </c>
      <c r="G3924" s="112">
        <v>0.72222222222222221</v>
      </c>
      <c r="H3924" s="112">
        <f>G3924-E3924</f>
        <v>0.22708333333333336</v>
      </c>
      <c r="I3924" s="36">
        <v>17</v>
      </c>
      <c r="J3924" s="357"/>
      <c r="K3924" s="36"/>
      <c r="L3924" s="36" t="s">
        <v>128</v>
      </c>
      <c r="M3924" s="45" t="s">
        <v>4765</v>
      </c>
      <c r="N3924" s="36" t="s">
        <v>103</v>
      </c>
      <c r="O3924" s="36" t="s">
        <v>66</v>
      </c>
      <c r="P3924" s="45" t="s">
        <v>4765</v>
      </c>
      <c r="Q3924" s="587" t="s">
        <v>4766</v>
      </c>
      <c r="R3924" s="99">
        <v>9.5</v>
      </c>
      <c r="S3924" s="99"/>
      <c r="T3924" s="85">
        <f>R3924+S3924</f>
        <v>9.5</v>
      </c>
      <c r="U3924" s="36"/>
      <c r="V3924" s="217"/>
      <c r="W3924" s="217"/>
      <c r="X3924" s="217"/>
      <c r="Y3924" s="217"/>
      <c r="Z3924" s="217"/>
      <c r="AA3924" s="217"/>
      <c r="AB3924" s="217"/>
      <c r="AC3924" s="440"/>
      <c r="AD3924" s="218" t="s">
        <v>56</v>
      </c>
      <c r="AE3924" s="446"/>
      <c r="AF3924" s="440"/>
      <c r="AG3924" s="100"/>
    </row>
    <row r="3925" spans="1:35" ht="47.25" hidden="1" customHeight="1" x14ac:dyDescent="0.2">
      <c r="A3925" s="28" t="s">
        <v>4114</v>
      </c>
      <c r="B3925" s="178" t="s">
        <v>2</v>
      </c>
      <c r="C3925" s="36" t="s">
        <v>36</v>
      </c>
      <c r="D3925" s="37">
        <v>41808</v>
      </c>
      <c r="E3925" s="38"/>
      <c r="F3925" s="37"/>
      <c r="G3925" s="38"/>
      <c r="H3925" s="38"/>
      <c r="I3925" s="36"/>
      <c r="J3925" s="216"/>
      <c r="K3925" s="36"/>
      <c r="L3925" s="28"/>
      <c r="M3925" s="28"/>
      <c r="N3925" s="28"/>
      <c r="O3925" s="28"/>
      <c r="P3925" s="28"/>
      <c r="Q3925" s="28"/>
      <c r="R3925" s="28"/>
      <c r="S3925" s="28"/>
      <c r="T3925" s="28"/>
      <c r="U3925" s="28"/>
      <c r="V3925" s="358"/>
      <c r="W3925" s="358"/>
      <c r="X3925" s="358"/>
      <c r="Y3925" s="358"/>
      <c r="Z3925" s="358"/>
      <c r="AA3925" s="358"/>
      <c r="AB3925" s="358"/>
      <c r="AC3925" s="365"/>
      <c r="AD3925" s="363"/>
      <c r="AE3925" s="444"/>
      <c r="AF3925" s="365"/>
      <c r="AG3925" s="28" t="s">
        <v>200</v>
      </c>
    </row>
    <row r="3926" spans="1:35" ht="63" hidden="1" customHeight="1" x14ac:dyDescent="0.2">
      <c r="A3926" s="28" t="s">
        <v>4114</v>
      </c>
      <c r="B3926" s="288" t="s">
        <v>2</v>
      </c>
      <c r="C3926" s="45" t="s">
        <v>2571</v>
      </c>
      <c r="D3926" s="37">
        <v>41809</v>
      </c>
      <c r="E3926" s="112">
        <v>0.63888888888888895</v>
      </c>
      <c r="F3926" s="37">
        <v>41809</v>
      </c>
      <c r="G3926" s="112">
        <v>0.63888888888888895</v>
      </c>
      <c r="H3926" s="112">
        <f>G3926-E3926</f>
        <v>0</v>
      </c>
      <c r="I3926" s="36">
        <v>155</v>
      </c>
      <c r="J3926" s="28"/>
      <c r="K3926" s="36"/>
      <c r="L3926" s="239" t="s">
        <v>125</v>
      </c>
      <c r="M3926" s="45" t="s">
        <v>4767</v>
      </c>
      <c r="N3926" s="36">
        <v>110</v>
      </c>
      <c r="O3926" s="36" t="s">
        <v>66</v>
      </c>
      <c r="P3926" s="45" t="s">
        <v>4767</v>
      </c>
      <c r="Q3926" s="45" t="s">
        <v>4768</v>
      </c>
      <c r="R3926" s="99">
        <v>20.100000000000001</v>
      </c>
      <c r="S3926" s="99">
        <v>24.7</v>
      </c>
      <c r="T3926" s="85">
        <f>R3926+S3926</f>
        <v>44.8</v>
      </c>
      <c r="U3926" s="36"/>
      <c r="V3926" s="217"/>
      <c r="W3926" s="217"/>
      <c r="X3926" s="217"/>
      <c r="Y3926" s="217"/>
      <c r="Z3926" s="217"/>
      <c r="AA3926" s="217"/>
      <c r="AB3926" s="217"/>
      <c r="AC3926" s="440"/>
      <c r="AD3926" s="218" t="s">
        <v>55</v>
      </c>
      <c r="AE3926" s="446"/>
      <c r="AF3926" s="440"/>
      <c r="AG3926" s="100"/>
    </row>
    <row r="3927" spans="1:35" ht="63" hidden="1" customHeight="1" x14ac:dyDescent="0.2">
      <c r="A3927" s="28" t="s">
        <v>4114</v>
      </c>
      <c r="B3927" s="178" t="s">
        <v>2</v>
      </c>
      <c r="C3927" s="36" t="s">
        <v>2244</v>
      </c>
      <c r="D3927" s="37">
        <v>41809</v>
      </c>
      <c r="E3927" s="38">
        <v>0.63541666666666663</v>
      </c>
      <c r="F3927" s="37">
        <v>41809</v>
      </c>
      <c r="G3927" s="38">
        <v>0.63541666666666663</v>
      </c>
      <c r="H3927" s="38">
        <v>0</v>
      </c>
      <c r="I3927" s="36">
        <v>592</v>
      </c>
      <c r="J3927" s="36" t="s">
        <v>4769</v>
      </c>
      <c r="K3927" s="36" t="s">
        <v>132</v>
      </c>
      <c r="L3927" s="36" t="s">
        <v>125</v>
      </c>
      <c r="M3927" s="28" t="s">
        <v>4770</v>
      </c>
      <c r="N3927" s="36">
        <v>110</v>
      </c>
      <c r="O3927" s="36" t="s">
        <v>66</v>
      </c>
      <c r="P3927" s="28" t="s">
        <v>4770</v>
      </c>
      <c r="Q3927" s="468" t="s">
        <v>6902</v>
      </c>
      <c r="R3927" s="36">
        <v>70.2</v>
      </c>
      <c r="S3927" s="36">
        <v>144.6</v>
      </c>
      <c r="T3927" s="36">
        <v>214.8</v>
      </c>
      <c r="U3927" s="28"/>
      <c r="V3927" s="358"/>
      <c r="W3927" s="358"/>
      <c r="X3927" s="358"/>
      <c r="Y3927" s="358"/>
      <c r="Z3927" s="358"/>
      <c r="AA3927" s="358"/>
      <c r="AB3927" s="358"/>
      <c r="AC3927" s="365"/>
      <c r="AD3927" s="218" t="s">
        <v>55</v>
      </c>
      <c r="AE3927" s="444"/>
      <c r="AF3927" s="365"/>
      <c r="AG3927" s="28" t="s">
        <v>4771</v>
      </c>
    </row>
    <row r="3928" spans="1:35" ht="78.75" hidden="1" customHeight="1" x14ac:dyDescent="0.2">
      <c r="A3928" s="28" t="s">
        <v>4114</v>
      </c>
      <c r="B3928" s="178" t="s">
        <v>2</v>
      </c>
      <c r="C3928" s="36" t="s">
        <v>36</v>
      </c>
      <c r="D3928" s="37">
        <v>41810</v>
      </c>
      <c r="E3928" s="38"/>
      <c r="F3928" s="37"/>
      <c r="G3928" s="38"/>
      <c r="H3928" s="38"/>
      <c r="I3928" s="36"/>
      <c r="J3928" s="216"/>
      <c r="K3928" s="36"/>
      <c r="L3928" s="28"/>
      <c r="M3928" s="28"/>
      <c r="N3928" s="28"/>
      <c r="O3928" s="28"/>
      <c r="P3928" s="28"/>
      <c r="Q3928" s="28"/>
      <c r="R3928" s="28"/>
      <c r="S3928" s="28"/>
      <c r="T3928" s="28"/>
      <c r="U3928" s="28"/>
      <c r="V3928" s="358"/>
      <c r="W3928" s="358"/>
      <c r="X3928" s="358"/>
      <c r="Y3928" s="358"/>
      <c r="Z3928" s="358"/>
      <c r="AA3928" s="358"/>
      <c r="AB3928" s="358"/>
      <c r="AC3928" s="365"/>
      <c r="AD3928" s="363"/>
      <c r="AE3928" s="444"/>
      <c r="AF3928" s="365"/>
      <c r="AG3928" s="28" t="s">
        <v>200</v>
      </c>
    </row>
    <row r="3929" spans="1:35" ht="47.25" hidden="1" customHeight="1" x14ac:dyDescent="0.2">
      <c r="A3929" s="28" t="s">
        <v>4114</v>
      </c>
      <c r="B3929" s="178" t="s">
        <v>2</v>
      </c>
      <c r="C3929" s="36" t="s">
        <v>36</v>
      </c>
      <c r="D3929" s="37">
        <v>41811</v>
      </c>
      <c r="E3929" s="38"/>
      <c r="F3929" s="37"/>
      <c r="G3929" s="38"/>
      <c r="H3929" s="38"/>
      <c r="I3929" s="36"/>
      <c r="J3929" s="36"/>
      <c r="K3929" s="36"/>
      <c r="L3929" s="28"/>
      <c r="M3929" s="28"/>
      <c r="N3929" s="28"/>
      <c r="O3929" s="28"/>
      <c r="P3929" s="28"/>
      <c r="Q3929" s="28"/>
      <c r="R3929" s="28"/>
      <c r="S3929" s="28"/>
      <c r="T3929" s="28"/>
      <c r="U3929" s="357"/>
      <c r="V3929" s="357"/>
      <c r="W3929" s="357"/>
      <c r="X3929" s="357"/>
      <c r="Y3929" s="357"/>
      <c r="Z3929" s="357"/>
      <c r="AA3929" s="357"/>
      <c r="AB3929" s="357"/>
      <c r="AC3929" s="362"/>
      <c r="AD3929" s="28"/>
      <c r="AE3929" s="364"/>
      <c r="AF3929" s="362"/>
      <c r="AG3929" s="28" t="s">
        <v>200</v>
      </c>
    </row>
    <row r="3930" spans="1:35" ht="94.5" hidden="1" customHeight="1" x14ac:dyDescent="0.2">
      <c r="A3930" s="28" t="s">
        <v>4114</v>
      </c>
      <c r="B3930" s="178" t="s">
        <v>2</v>
      </c>
      <c r="C3930" s="36" t="s">
        <v>36</v>
      </c>
      <c r="D3930" s="37">
        <v>41812</v>
      </c>
      <c r="E3930" s="38"/>
      <c r="F3930" s="37"/>
      <c r="G3930" s="38"/>
      <c r="H3930" s="38"/>
      <c r="I3930" s="36"/>
      <c r="J3930" s="36"/>
      <c r="K3930" s="36"/>
      <c r="L3930" s="28"/>
      <c r="M3930" s="28"/>
      <c r="N3930" s="28"/>
      <c r="O3930" s="28"/>
      <c r="P3930" s="28"/>
      <c r="Q3930" s="28"/>
      <c r="R3930" s="28"/>
      <c r="S3930" s="28"/>
      <c r="T3930" s="28"/>
      <c r="U3930" s="357"/>
      <c r="V3930" s="357"/>
      <c r="W3930" s="357"/>
      <c r="X3930" s="357"/>
      <c r="Y3930" s="357"/>
      <c r="Z3930" s="357"/>
      <c r="AA3930" s="357"/>
      <c r="AB3930" s="357"/>
      <c r="AC3930" s="362"/>
      <c r="AD3930" s="28"/>
      <c r="AE3930" s="364"/>
      <c r="AF3930" s="362"/>
      <c r="AG3930" s="28" t="s">
        <v>200</v>
      </c>
    </row>
    <row r="3931" spans="1:35" ht="94.5" hidden="1" customHeight="1" x14ac:dyDescent="0.2">
      <c r="A3931" s="28" t="s">
        <v>4114</v>
      </c>
      <c r="B3931" s="178" t="s">
        <v>2</v>
      </c>
      <c r="C3931" s="36" t="s">
        <v>36</v>
      </c>
      <c r="D3931" s="37">
        <v>41813</v>
      </c>
      <c r="E3931" s="38">
        <v>0.4201388888888889</v>
      </c>
      <c r="F3931" s="37">
        <v>41813</v>
      </c>
      <c r="G3931" s="38">
        <v>0.4201388888888889</v>
      </c>
      <c r="H3931" s="38">
        <v>0</v>
      </c>
      <c r="I3931" s="36">
        <v>9</v>
      </c>
      <c r="J3931" s="216" t="s">
        <v>4952</v>
      </c>
      <c r="K3931" s="36" t="s">
        <v>132</v>
      </c>
      <c r="L3931" s="239" t="s">
        <v>127</v>
      </c>
      <c r="M3931" s="36" t="s">
        <v>4953</v>
      </c>
      <c r="N3931" s="36" t="s">
        <v>103</v>
      </c>
      <c r="O3931" s="36" t="s">
        <v>66</v>
      </c>
      <c r="P3931" s="36" t="s">
        <v>4953</v>
      </c>
      <c r="Q3931" s="468" t="s">
        <v>6903</v>
      </c>
      <c r="R3931" s="45">
        <v>0.7</v>
      </c>
      <c r="S3931" s="45"/>
      <c r="T3931" s="45">
        <v>0.7</v>
      </c>
      <c r="U3931" s="965" t="s">
        <v>75</v>
      </c>
      <c r="V3931" s="1427">
        <v>28126</v>
      </c>
      <c r="W3931" s="132" t="s">
        <v>500</v>
      </c>
      <c r="X3931" s="661"/>
      <c r="Y3931" s="1406">
        <v>41542</v>
      </c>
      <c r="Z3931" s="995">
        <v>1</v>
      </c>
      <c r="AA3931" s="1427">
        <v>42248</v>
      </c>
      <c r="AB3931" s="132">
        <v>0</v>
      </c>
      <c r="AC3931" s="1433">
        <v>41797</v>
      </c>
      <c r="AD3931" s="464" t="s">
        <v>57</v>
      </c>
      <c r="AE3931" s="364"/>
      <c r="AF3931" s="362"/>
      <c r="AG3931" s="28" t="s">
        <v>4954</v>
      </c>
      <c r="AI3931" s="22" t="s">
        <v>387</v>
      </c>
    </row>
    <row r="3932" spans="1:35" ht="94.5" hidden="1" customHeight="1" x14ac:dyDescent="0.2">
      <c r="A3932" s="28" t="s">
        <v>4114</v>
      </c>
      <c r="B3932" s="178" t="s">
        <v>2</v>
      </c>
      <c r="C3932" s="36" t="s">
        <v>36</v>
      </c>
      <c r="D3932" s="37">
        <v>41814</v>
      </c>
      <c r="E3932" s="38"/>
      <c r="F3932" s="37"/>
      <c r="G3932" s="38"/>
      <c r="H3932" s="38"/>
      <c r="I3932" s="36"/>
      <c r="J3932" s="216"/>
      <c r="K3932" s="36"/>
      <c r="L3932" s="28"/>
      <c r="M3932" s="28"/>
      <c r="N3932" s="28"/>
      <c r="O3932" s="28"/>
      <c r="P3932" s="28"/>
      <c r="Q3932" s="28"/>
      <c r="R3932" s="28"/>
      <c r="S3932" s="28"/>
      <c r="T3932" s="28"/>
      <c r="U3932" s="357"/>
      <c r="V3932" s="357"/>
      <c r="W3932" s="357"/>
      <c r="X3932" s="357"/>
      <c r="Y3932" s="357"/>
      <c r="Z3932" s="357"/>
      <c r="AA3932" s="357"/>
      <c r="AB3932" s="357"/>
      <c r="AC3932" s="362"/>
      <c r="AD3932" s="28"/>
      <c r="AE3932" s="364"/>
      <c r="AF3932" s="362"/>
      <c r="AG3932" s="28" t="s">
        <v>200</v>
      </c>
    </row>
    <row r="3933" spans="1:35" ht="94.5" hidden="1" customHeight="1" x14ac:dyDescent="0.2">
      <c r="A3933" s="28" t="s">
        <v>4114</v>
      </c>
      <c r="B3933" s="288" t="s">
        <v>2</v>
      </c>
      <c r="C3933" s="45" t="s">
        <v>2571</v>
      </c>
      <c r="D3933" s="37">
        <v>41815</v>
      </c>
      <c r="E3933" s="112">
        <v>0.5625</v>
      </c>
      <c r="F3933" s="37">
        <v>41815</v>
      </c>
      <c r="G3933" s="112">
        <v>0.5625</v>
      </c>
      <c r="H3933" s="112">
        <f>G3933-E3933</f>
        <v>0</v>
      </c>
      <c r="I3933" s="216">
        <v>25</v>
      </c>
      <c r="J3933" s="357"/>
      <c r="K3933" s="216" t="s">
        <v>132</v>
      </c>
      <c r="L3933" s="239" t="s">
        <v>125</v>
      </c>
      <c r="M3933" s="45" t="s">
        <v>4949</v>
      </c>
      <c r="N3933" s="36">
        <v>220</v>
      </c>
      <c r="O3933" s="36" t="s">
        <v>66</v>
      </c>
      <c r="P3933" s="45" t="s">
        <v>4949</v>
      </c>
      <c r="Q3933" s="45" t="s">
        <v>4949</v>
      </c>
      <c r="R3933" s="99">
        <v>8.5</v>
      </c>
      <c r="S3933" s="99">
        <v>7.9</v>
      </c>
      <c r="T3933" s="85">
        <f>R3933+S3933</f>
        <v>16.399999999999999</v>
      </c>
      <c r="U3933" s="216"/>
      <c r="V3933" s="216"/>
      <c r="W3933" s="216"/>
      <c r="X3933" s="216"/>
      <c r="Y3933" s="216"/>
      <c r="Z3933" s="216"/>
      <c r="AA3933" s="216"/>
      <c r="AB3933" s="216"/>
      <c r="AC3933" s="439"/>
      <c r="AD3933" s="216" t="s">
        <v>55</v>
      </c>
      <c r="AE3933" s="443"/>
      <c r="AF3933" s="439"/>
      <c r="AG3933" s="100"/>
    </row>
    <row r="3934" spans="1:35" ht="47.25" hidden="1" customHeight="1" x14ac:dyDescent="0.2">
      <c r="A3934" s="28" t="s">
        <v>4114</v>
      </c>
      <c r="B3934" s="288" t="s">
        <v>2</v>
      </c>
      <c r="C3934" s="45" t="s">
        <v>2571</v>
      </c>
      <c r="D3934" s="37">
        <v>41815</v>
      </c>
      <c r="E3934" s="112">
        <v>0.72222222222222221</v>
      </c>
      <c r="F3934" s="37">
        <v>41815</v>
      </c>
      <c r="G3934" s="112">
        <v>0.72222222222222221</v>
      </c>
      <c r="H3934" s="112">
        <f>G3934-E3934</f>
        <v>0</v>
      </c>
      <c r="I3934" s="216">
        <v>8</v>
      </c>
      <c r="J3934" s="357"/>
      <c r="K3934" s="216" t="s">
        <v>132</v>
      </c>
      <c r="L3934" s="239" t="s">
        <v>125</v>
      </c>
      <c r="M3934" s="45" t="s">
        <v>4949</v>
      </c>
      <c r="N3934" s="36">
        <v>220</v>
      </c>
      <c r="O3934" s="36" t="s">
        <v>66</v>
      </c>
      <c r="P3934" s="45" t="s">
        <v>4949</v>
      </c>
      <c r="Q3934" s="45" t="s">
        <v>4949</v>
      </c>
      <c r="R3934" s="99">
        <v>3</v>
      </c>
      <c r="S3934" s="99">
        <v>1.5</v>
      </c>
      <c r="T3934" s="85">
        <f>R3934+S3934</f>
        <v>4.5</v>
      </c>
      <c r="U3934" s="216"/>
      <c r="V3934" s="216"/>
      <c r="W3934" s="216"/>
      <c r="X3934" s="216"/>
      <c r="Y3934" s="216"/>
      <c r="Z3934" s="216"/>
      <c r="AA3934" s="216"/>
      <c r="AB3934" s="216"/>
      <c r="AC3934" s="439"/>
      <c r="AD3934" s="36" t="s">
        <v>55</v>
      </c>
      <c r="AE3934" s="443"/>
      <c r="AF3934" s="439"/>
      <c r="AG3934" s="100"/>
    </row>
    <row r="3935" spans="1:35" ht="31.5" hidden="1" customHeight="1" x14ac:dyDescent="0.2">
      <c r="A3935" s="28" t="s">
        <v>4114</v>
      </c>
      <c r="B3935" s="178" t="s">
        <v>2</v>
      </c>
      <c r="C3935" s="178" t="s">
        <v>36</v>
      </c>
      <c r="D3935" s="37">
        <v>41815</v>
      </c>
      <c r="E3935" s="38">
        <v>0.68888888888888899</v>
      </c>
      <c r="F3935" s="37">
        <v>41815</v>
      </c>
      <c r="G3935" s="38">
        <v>0.68888888888888899</v>
      </c>
      <c r="H3935" s="38">
        <v>0</v>
      </c>
      <c r="I3935" s="216">
        <v>15</v>
      </c>
      <c r="J3935" s="216" t="s">
        <v>4960</v>
      </c>
      <c r="K3935" s="216" t="s">
        <v>132</v>
      </c>
      <c r="L3935" s="36" t="s">
        <v>128</v>
      </c>
      <c r="M3935" s="28" t="s">
        <v>4961</v>
      </c>
      <c r="N3935" s="36">
        <v>35</v>
      </c>
      <c r="O3935" s="36" t="s">
        <v>63</v>
      </c>
      <c r="P3935" s="28" t="s">
        <v>4961</v>
      </c>
      <c r="Q3935" s="28" t="s">
        <v>4962</v>
      </c>
      <c r="R3935" s="36">
        <v>1.1000000000000001</v>
      </c>
      <c r="S3935" s="36">
        <v>1.8</v>
      </c>
      <c r="T3935" s="36">
        <v>3</v>
      </c>
      <c r="U3935" s="965" t="s">
        <v>75</v>
      </c>
      <c r="V3935" s="661">
        <v>1988</v>
      </c>
      <c r="W3935" s="661" t="s">
        <v>6754</v>
      </c>
      <c r="X3935" s="132" t="s">
        <v>3528</v>
      </c>
      <c r="Y3935" s="984">
        <v>41604</v>
      </c>
      <c r="Z3935" s="995">
        <v>1</v>
      </c>
      <c r="AA3935" s="1876" t="s">
        <v>6733</v>
      </c>
      <c r="AB3935" s="661">
        <v>0</v>
      </c>
      <c r="AC3935" s="1890">
        <v>41818</v>
      </c>
      <c r="AD3935" s="464" t="s">
        <v>48</v>
      </c>
      <c r="AE3935" s="364"/>
      <c r="AF3935" s="362"/>
      <c r="AG3935" s="28" t="s">
        <v>3613</v>
      </c>
    </row>
    <row r="3936" spans="1:35" ht="110.25" hidden="1" customHeight="1" x14ac:dyDescent="0.2">
      <c r="A3936" s="28" t="s">
        <v>4114</v>
      </c>
      <c r="B3936" s="178" t="s">
        <v>2</v>
      </c>
      <c r="C3936" s="178" t="s">
        <v>36</v>
      </c>
      <c r="D3936" s="37">
        <v>41815</v>
      </c>
      <c r="E3936" s="38">
        <v>0.92708333333333337</v>
      </c>
      <c r="F3936" s="37">
        <v>41815</v>
      </c>
      <c r="G3936" s="38">
        <v>0.95277777777777783</v>
      </c>
      <c r="H3936" s="38">
        <v>2.5694444444444447E-2</v>
      </c>
      <c r="I3936" s="36">
        <v>11</v>
      </c>
      <c r="J3936" s="216" t="s">
        <v>4963</v>
      </c>
      <c r="K3936" s="216" t="s">
        <v>133</v>
      </c>
      <c r="L3936" s="36" t="s">
        <v>128</v>
      </c>
      <c r="M3936" s="28" t="s">
        <v>4964</v>
      </c>
      <c r="N3936" s="36">
        <v>35</v>
      </c>
      <c r="O3936" s="36" t="s">
        <v>63</v>
      </c>
      <c r="P3936" s="28" t="s">
        <v>4964</v>
      </c>
      <c r="Q3936" s="28" t="s">
        <v>4962</v>
      </c>
      <c r="R3936" s="36">
        <v>2.2000000000000002</v>
      </c>
      <c r="S3936" s="36"/>
      <c r="T3936" s="36">
        <v>2.2000000000000002</v>
      </c>
      <c r="U3936" s="965" t="s">
        <v>75</v>
      </c>
      <c r="V3936" s="132"/>
      <c r="W3936" s="132" t="s">
        <v>6905</v>
      </c>
      <c r="X3936" s="132" t="s">
        <v>6906</v>
      </c>
      <c r="Y3936" s="1406">
        <v>41505</v>
      </c>
      <c r="Z3936" s="995">
        <v>1</v>
      </c>
      <c r="AA3936" s="1406">
        <v>42450</v>
      </c>
      <c r="AB3936" s="132">
        <v>0</v>
      </c>
      <c r="AC3936" s="1433">
        <v>41631</v>
      </c>
      <c r="AD3936" s="464" t="s">
        <v>48</v>
      </c>
      <c r="AE3936" s="364"/>
      <c r="AF3936" s="362"/>
      <c r="AG3936" s="28" t="s">
        <v>3613</v>
      </c>
    </row>
    <row r="3937" spans="1:62" ht="78.75" hidden="1" customHeight="1" x14ac:dyDescent="0.2">
      <c r="A3937" s="28" t="s">
        <v>4114</v>
      </c>
      <c r="B3937" s="178" t="s">
        <v>2</v>
      </c>
      <c r="C3937" s="178" t="s">
        <v>36</v>
      </c>
      <c r="D3937" s="37">
        <v>41815</v>
      </c>
      <c r="E3937" s="390">
        <v>0.56111111111111112</v>
      </c>
      <c r="F3937" s="397">
        <v>41815</v>
      </c>
      <c r="G3937" s="397">
        <v>41815</v>
      </c>
      <c r="H3937" s="390">
        <v>0</v>
      </c>
      <c r="I3937" s="36">
        <v>152</v>
      </c>
      <c r="J3937" s="36" t="s">
        <v>4769</v>
      </c>
      <c r="K3937" s="36" t="s">
        <v>132</v>
      </c>
      <c r="L3937" s="36" t="s">
        <v>125</v>
      </c>
      <c r="M3937" s="395" t="s">
        <v>4955</v>
      </c>
      <c r="N3937" s="409">
        <v>220</v>
      </c>
      <c r="O3937" s="409" t="s">
        <v>66</v>
      </c>
      <c r="P3937" s="395" t="s">
        <v>4955</v>
      </c>
      <c r="Q3937" s="140" t="s">
        <v>4956</v>
      </c>
      <c r="R3937" s="845">
        <v>49</v>
      </c>
      <c r="S3937" s="845">
        <v>26.7</v>
      </c>
      <c r="T3937" s="45">
        <v>75.7</v>
      </c>
      <c r="U3937" s="845" t="s">
        <v>75</v>
      </c>
      <c r="V3937" s="491"/>
      <c r="W3937" s="491"/>
      <c r="X3937" s="491"/>
      <c r="Y3937" s="491"/>
      <c r="Z3937" s="491"/>
      <c r="AA3937" s="491"/>
      <c r="AB3937" s="491"/>
      <c r="AC3937" s="497"/>
      <c r="AD3937" s="427" t="s">
        <v>55</v>
      </c>
      <c r="AE3937" s="433"/>
      <c r="AF3937" s="429"/>
      <c r="AG3937" s="28" t="s">
        <v>4771</v>
      </c>
    </row>
    <row r="3938" spans="1:62" ht="31.5" hidden="1" customHeight="1" x14ac:dyDescent="0.2">
      <c r="A3938" s="28" t="s">
        <v>4114</v>
      </c>
      <c r="B3938" s="178" t="s">
        <v>2</v>
      </c>
      <c r="C3938" s="36" t="s">
        <v>36</v>
      </c>
      <c r="D3938" s="37">
        <v>41815</v>
      </c>
      <c r="E3938" s="38">
        <v>0.83194444444444438</v>
      </c>
      <c r="F3938" s="37">
        <v>41815</v>
      </c>
      <c r="G3938" s="38">
        <v>0.83194444444444438</v>
      </c>
      <c r="H3938" s="38">
        <v>0</v>
      </c>
      <c r="I3938" s="36">
        <v>41</v>
      </c>
      <c r="J3938" s="216" t="s">
        <v>297</v>
      </c>
      <c r="K3938" s="216" t="s">
        <v>132</v>
      </c>
      <c r="L3938" s="36" t="s">
        <v>128</v>
      </c>
      <c r="M3938" s="28" t="s">
        <v>4958</v>
      </c>
      <c r="N3938" s="36">
        <v>35</v>
      </c>
      <c r="O3938" s="36" t="s">
        <v>66</v>
      </c>
      <c r="P3938" s="28" t="s">
        <v>4958</v>
      </c>
      <c r="Q3938" s="140" t="s">
        <v>4959</v>
      </c>
      <c r="R3938" s="45">
        <v>13.3</v>
      </c>
      <c r="S3938" s="45">
        <v>12.1</v>
      </c>
      <c r="T3938" s="45">
        <v>25.4</v>
      </c>
      <c r="U3938" s="965" t="s">
        <v>75</v>
      </c>
      <c r="V3938" s="661">
        <v>2005</v>
      </c>
      <c r="W3938" s="661" t="s">
        <v>6708</v>
      </c>
      <c r="X3938" s="661" t="s">
        <v>1154</v>
      </c>
      <c r="Y3938" s="984" t="s">
        <v>6904</v>
      </c>
      <c r="Z3938" s="995">
        <v>1</v>
      </c>
      <c r="AA3938" s="1052">
        <v>42036</v>
      </c>
      <c r="AB3938" s="661">
        <v>0</v>
      </c>
      <c r="AC3938" s="625">
        <v>0</v>
      </c>
      <c r="AD3938" s="464" t="s">
        <v>48</v>
      </c>
      <c r="AE3938" s="364"/>
      <c r="AF3938" s="362"/>
      <c r="AG3938" s="28" t="s">
        <v>3613</v>
      </c>
    </row>
    <row r="3939" spans="1:62" ht="31.5" hidden="1" customHeight="1" x14ac:dyDescent="0.2">
      <c r="A3939" s="28" t="s">
        <v>4114</v>
      </c>
      <c r="B3939" s="178" t="s">
        <v>2</v>
      </c>
      <c r="C3939" s="178" t="s">
        <v>36</v>
      </c>
      <c r="D3939" s="37">
        <v>41815</v>
      </c>
      <c r="E3939" s="38">
        <v>0.56874999999999998</v>
      </c>
      <c r="F3939" s="37">
        <v>41815</v>
      </c>
      <c r="G3939" s="37">
        <v>41815</v>
      </c>
      <c r="H3939" s="38">
        <v>0</v>
      </c>
      <c r="I3939" s="36">
        <v>13</v>
      </c>
      <c r="J3939" s="216" t="s">
        <v>4769</v>
      </c>
      <c r="K3939" s="216" t="s">
        <v>132</v>
      </c>
      <c r="L3939" s="36" t="s">
        <v>125</v>
      </c>
      <c r="M3939" s="357" t="s">
        <v>4957</v>
      </c>
      <c r="N3939" s="36">
        <v>110</v>
      </c>
      <c r="O3939" s="36" t="s">
        <v>63</v>
      </c>
      <c r="P3939" s="357" t="s">
        <v>4957</v>
      </c>
      <c r="Q3939" s="28" t="s">
        <v>4956</v>
      </c>
      <c r="R3939" s="36">
        <v>2.1</v>
      </c>
      <c r="S3939" s="36">
        <v>3.9</v>
      </c>
      <c r="T3939" s="36">
        <v>6</v>
      </c>
      <c r="U3939" s="357"/>
      <c r="V3939" s="358"/>
      <c r="W3939" s="358"/>
      <c r="X3939" s="358"/>
      <c r="Y3939" s="358"/>
      <c r="Z3939" s="358"/>
      <c r="AA3939" s="358"/>
      <c r="AB3939" s="358"/>
      <c r="AC3939" s="365"/>
      <c r="AD3939" s="239" t="s">
        <v>55</v>
      </c>
      <c r="AE3939" s="444"/>
      <c r="AF3939" s="365"/>
      <c r="AG3939" s="237" t="s">
        <v>4771</v>
      </c>
      <c r="AH3939" s="1009"/>
      <c r="AK3939" s="167"/>
      <c r="AL3939" s="166"/>
      <c r="AM3939" s="168"/>
      <c r="AN3939" s="167"/>
      <c r="AO3939" s="167"/>
      <c r="AP3939" s="170"/>
      <c r="AQ3939" s="169"/>
      <c r="AR3939" s="169"/>
      <c r="AS3939" s="169"/>
      <c r="AT3939" s="169"/>
      <c r="AU3939" s="169"/>
      <c r="AV3939" s="169"/>
      <c r="AW3939" s="169"/>
      <c r="AX3939" s="169"/>
      <c r="AY3939" s="169"/>
      <c r="AZ3939" s="169"/>
      <c r="BA3939" s="169"/>
      <c r="BB3939" s="169"/>
      <c r="BC3939" s="169"/>
      <c r="BD3939" s="169"/>
      <c r="BE3939" s="169"/>
      <c r="BF3939" s="169"/>
      <c r="BG3939" s="169"/>
      <c r="BH3939" s="169"/>
      <c r="BI3939" s="3"/>
      <c r="BJ3939" s="3"/>
    </row>
    <row r="3940" spans="1:62" s="3" customFormat="1" ht="63" hidden="1" customHeight="1" x14ac:dyDescent="0.2">
      <c r="A3940" s="28" t="s">
        <v>4114</v>
      </c>
      <c r="B3940" s="45" t="s">
        <v>2</v>
      </c>
      <c r="C3940" s="45" t="s">
        <v>2571</v>
      </c>
      <c r="D3940" s="37">
        <v>41816</v>
      </c>
      <c r="E3940" s="112">
        <v>0.54236111111111118</v>
      </c>
      <c r="F3940" s="37">
        <v>41816</v>
      </c>
      <c r="G3940" s="112">
        <v>0.54236111111111118</v>
      </c>
      <c r="H3940" s="112">
        <f>G3940-E3940</f>
        <v>0</v>
      </c>
      <c r="I3940" s="36">
        <v>4</v>
      </c>
      <c r="J3940" s="28"/>
      <c r="K3940" s="36" t="s">
        <v>132</v>
      </c>
      <c r="L3940" s="239" t="s">
        <v>128</v>
      </c>
      <c r="M3940" s="45" t="s">
        <v>4950</v>
      </c>
      <c r="N3940" s="36">
        <v>35</v>
      </c>
      <c r="O3940" s="36" t="s">
        <v>66</v>
      </c>
      <c r="P3940" s="45"/>
      <c r="Q3940" s="45" t="s">
        <v>4950</v>
      </c>
      <c r="R3940" s="99">
        <v>0.6</v>
      </c>
      <c r="S3940" s="99">
        <v>1.9</v>
      </c>
      <c r="T3940" s="85">
        <f>R3940+S3940</f>
        <v>2.5</v>
      </c>
      <c r="U3940" s="36"/>
      <c r="V3940" s="36"/>
      <c r="W3940" s="36"/>
      <c r="X3940" s="36"/>
      <c r="Y3940" s="36"/>
      <c r="Z3940" s="36"/>
      <c r="AA3940" s="36"/>
      <c r="AB3940" s="36"/>
      <c r="AC3940" s="36"/>
      <c r="AD3940" s="36" t="s">
        <v>61</v>
      </c>
      <c r="AE3940" s="36"/>
      <c r="AF3940" s="36"/>
      <c r="AG3940" s="100"/>
      <c r="AH3940" s="22"/>
      <c r="AI3940" s="22"/>
      <c r="AJ3940" s="22"/>
    </row>
    <row r="3941" spans="1:62" s="3" customFormat="1" ht="63" hidden="1" customHeight="1" x14ac:dyDescent="0.2">
      <c r="A3941" s="28" t="s">
        <v>4114</v>
      </c>
      <c r="B3941" s="45" t="s">
        <v>2</v>
      </c>
      <c r="C3941" s="45" t="s">
        <v>2571</v>
      </c>
      <c r="D3941" s="37">
        <v>41816</v>
      </c>
      <c r="E3941" s="112">
        <v>0.54791666666666672</v>
      </c>
      <c r="F3941" s="37">
        <v>41816</v>
      </c>
      <c r="G3941" s="112">
        <v>0.54791666666666672</v>
      </c>
      <c r="H3941" s="112">
        <f>G3941-E3941</f>
        <v>0</v>
      </c>
      <c r="I3941" s="36">
        <v>3</v>
      </c>
      <c r="J3941" s="28"/>
      <c r="K3941" s="36" t="s">
        <v>132</v>
      </c>
      <c r="L3941" s="239" t="s">
        <v>128</v>
      </c>
      <c r="M3941" s="45" t="s">
        <v>4951</v>
      </c>
      <c r="N3941" s="36">
        <v>35</v>
      </c>
      <c r="O3941" s="36" t="s">
        <v>66</v>
      </c>
      <c r="P3941" s="45"/>
      <c r="Q3941" s="45" t="s">
        <v>4951</v>
      </c>
      <c r="R3941" s="99">
        <v>0.1</v>
      </c>
      <c r="S3941" s="99">
        <v>0.6</v>
      </c>
      <c r="T3941" s="85">
        <f>R3941+S3941</f>
        <v>0.7</v>
      </c>
      <c r="U3941" s="36"/>
      <c r="V3941" s="36"/>
      <c r="W3941" s="36"/>
      <c r="X3941" s="36"/>
      <c r="Y3941" s="36"/>
      <c r="Z3941" s="36"/>
      <c r="AA3941" s="36"/>
      <c r="AB3941" s="36"/>
      <c r="AC3941" s="36"/>
      <c r="AD3941" s="36" t="s">
        <v>61</v>
      </c>
      <c r="AE3941" s="36"/>
      <c r="AF3941" s="36"/>
      <c r="AG3941" s="100"/>
      <c r="AH3941" s="22"/>
      <c r="AI3941" s="22"/>
      <c r="AJ3941" s="22"/>
    </row>
    <row r="3942" spans="1:62" s="3" customFormat="1" ht="63" hidden="1" customHeight="1" x14ac:dyDescent="0.2">
      <c r="A3942" s="28" t="s">
        <v>4114</v>
      </c>
      <c r="B3942" s="45" t="s">
        <v>2</v>
      </c>
      <c r="C3942" s="45" t="s">
        <v>2571</v>
      </c>
      <c r="D3942" s="37">
        <v>41816</v>
      </c>
      <c r="E3942" s="112">
        <v>0.57916666666666672</v>
      </c>
      <c r="F3942" s="37">
        <v>41816</v>
      </c>
      <c r="G3942" s="112">
        <v>0.57916666666666672</v>
      </c>
      <c r="H3942" s="112">
        <f>G3942-E3942</f>
        <v>0</v>
      </c>
      <c r="I3942" s="36">
        <v>5</v>
      </c>
      <c r="J3942" s="28"/>
      <c r="K3942" s="36" t="s">
        <v>132</v>
      </c>
      <c r="L3942" s="239" t="s">
        <v>128</v>
      </c>
      <c r="M3942" s="45" t="s">
        <v>4950</v>
      </c>
      <c r="N3942" s="36">
        <v>35</v>
      </c>
      <c r="O3942" s="36" t="s">
        <v>66</v>
      </c>
      <c r="P3942" s="45"/>
      <c r="Q3942" s="45" t="s">
        <v>4950</v>
      </c>
      <c r="R3942" s="99">
        <v>0.2</v>
      </c>
      <c r="S3942" s="99">
        <v>0.2</v>
      </c>
      <c r="T3942" s="85">
        <f>R3942+S3942</f>
        <v>0.4</v>
      </c>
      <c r="U3942" s="36"/>
      <c r="V3942" s="36"/>
      <c r="W3942" s="36"/>
      <c r="X3942" s="36"/>
      <c r="Y3942" s="36"/>
      <c r="Z3942" s="36"/>
      <c r="AA3942" s="36"/>
      <c r="AB3942" s="36"/>
      <c r="AC3942" s="36"/>
      <c r="AD3942" s="36" t="s">
        <v>61</v>
      </c>
      <c r="AE3942" s="36"/>
      <c r="AF3942" s="36"/>
      <c r="AG3942" s="100"/>
      <c r="AH3942" s="22"/>
      <c r="AI3942" s="22"/>
      <c r="AJ3942" s="22"/>
    </row>
    <row r="3943" spans="1:62" s="3" customFormat="1" ht="78.75" hidden="1" customHeight="1" x14ac:dyDescent="0.2">
      <c r="A3943" s="28" t="s">
        <v>4114</v>
      </c>
      <c r="B3943" s="36" t="s">
        <v>2</v>
      </c>
      <c r="C3943" s="36" t="s">
        <v>36</v>
      </c>
      <c r="D3943" s="37">
        <v>41816</v>
      </c>
      <c r="E3943" s="38"/>
      <c r="F3943" s="37"/>
      <c r="G3943" s="38"/>
      <c r="H3943" s="38"/>
      <c r="I3943" s="36"/>
      <c r="J3943" s="36"/>
      <c r="K3943" s="36"/>
      <c r="L3943" s="28"/>
      <c r="M3943" s="28"/>
      <c r="N3943" s="28"/>
      <c r="O3943" s="28"/>
      <c r="P3943" s="28"/>
      <c r="Q3943" s="28"/>
      <c r="R3943" s="28"/>
      <c r="S3943" s="28"/>
      <c r="T3943" s="28"/>
      <c r="U3943" s="28"/>
      <c r="V3943" s="28"/>
      <c r="W3943" s="28"/>
      <c r="X3943" s="28"/>
      <c r="Y3943" s="28"/>
      <c r="Z3943" s="28"/>
      <c r="AA3943" s="28"/>
      <c r="AB3943" s="28"/>
      <c r="AC3943" s="28"/>
      <c r="AD3943" s="28"/>
      <c r="AE3943" s="28"/>
      <c r="AF3943" s="28"/>
      <c r="AG3943" s="28" t="s">
        <v>200</v>
      </c>
      <c r="AH3943" s="22"/>
      <c r="AI3943" s="22"/>
      <c r="AJ3943" s="22"/>
    </row>
    <row r="3944" spans="1:62" ht="63" hidden="1" customHeight="1" x14ac:dyDescent="0.2">
      <c r="A3944" s="28" t="s">
        <v>4114</v>
      </c>
      <c r="B3944" s="36" t="s">
        <v>2</v>
      </c>
      <c r="C3944" s="36" t="s">
        <v>36</v>
      </c>
      <c r="D3944" s="37">
        <v>41817</v>
      </c>
      <c r="E3944" s="38">
        <v>0.4375</v>
      </c>
      <c r="F3944" s="37">
        <v>41817</v>
      </c>
      <c r="G3944" s="38">
        <v>0.4375</v>
      </c>
      <c r="H3944" s="38">
        <v>0</v>
      </c>
      <c r="I3944" s="36">
        <v>36</v>
      </c>
      <c r="J3944" s="36" t="s">
        <v>178</v>
      </c>
      <c r="K3944" s="36"/>
      <c r="L3944" s="239" t="s">
        <v>130</v>
      </c>
      <c r="M3944" s="28" t="s">
        <v>5108</v>
      </c>
      <c r="N3944" s="28">
        <v>110</v>
      </c>
      <c r="O3944" s="36" t="s">
        <v>63</v>
      </c>
      <c r="P3944" s="28" t="s">
        <v>5108</v>
      </c>
      <c r="Q3944" s="468" t="s">
        <v>6907</v>
      </c>
      <c r="R3944" s="45">
        <v>6</v>
      </c>
      <c r="S3944" s="45">
        <v>3.5</v>
      </c>
      <c r="T3944" s="45">
        <v>9.5</v>
      </c>
      <c r="U3944" s="464" t="s">
        <v>84</v>
      </c>
      <c r="V3944" s="140">
        <v>1997</v>
      </c>
      <c r="W3944" s="140" t="s">
        <v>6908</v>
      </c>
      <c r="X3944" s="140" t="s">
        <v>3528</v>
      </c>
      <c r="Y3944" s="465">
        <v>41502</v>
      </c>
      <c r="Z3944" s="466">
        <v>1</v>
      </c>
      <c r="AA3944" s="997">
        <v>43313</v>
      </c>
      <c r="AB3944" s="140">
        <v>0</v>
      </c>
      <c r="AC3944" s="465">
        <v>41502</v>
      </c>
      <c r="AD3944" s="45" t="s">
        <v>60</v>
      </c>
      <c r="AE3944" s="28"/>
      <c r="AF3944" s="28"/>
      <c r="AG3944" s="28" t="s">
        <v>5109</v>
      </c>
    </row>
    <row r="3945" spans="1:62" ht="63" hidden="1" customHeight="1" x14ac:dyDescent="0.2">
      <c r="A3945" s="28" t="s">
        <v>4114</v>
      </c>
      <c r="B3945" s="36" t="s">
        <v>2</v>
      </c>
      <c r="C3945" s="36" t="s">
        <v>36</v>
      </c>
      <c r="D3945" s="37">
        <v>41818</v>
      </c>
      <c r="E3945" s="38">
        <v>0.46111111111111108</v>
      </c>
      <c r="F3945" s="37">
        <v>41818</v>
      </c>
      <c r="G3945" s="38">
        <v>0.46111111111111108</v>
      </c>
      <c r="H3945" s="38">
        <v>0</v>
      </c>
      <c r="I3945" s="36">
        <v>12</v>
      </c>
      <c r="J3945" s="36" t="s">
        <v>297</v>
      </c>
      <c r="K3945" s="36" t="s">
        <v>132</v>
      </c>
      <c r="L3945" s="28" t="s">
        <v>127</v>
      </c>
      <c r="M3945" s="28" t="s">
        <v>5110</v>
      </c>
      <c r="N3945" s="28" t="s">
        <v>103</v>
      </c>
      <c r="O3945" s="28" t="s">
        <v>66</v>
      </c>
      <c r="P3945" s="28" t="s">
        <v>5110</v>
      </c>
      <c r="Q3945" s="28" t="s">
        <v>5111</v>
      </c>
      <c r="R3945" s="36">
        <v>1.6</v>
      </c>
      <c r="S3945" s="36"/>
      <c r="T3945" s="36">
        <v>1.6</v>
      </c>
      <c r="U3945" s="464" t="s">
        <v>75</v>
      </c>
      <c r="V3945" s="140">
        <v>1984</v>
      </c>
      <c r="W3945" s="140" t="s">
        <v>6909</v>
      </c>
      <c r="X3945" s="45" t="s">
        <v>3528</v>
      </c>
      <c r="Y3945" s="140" t="s">
        <v>6910</v>
      </c>
      <c r="Z3945" s="466">
        <v>1</v>
      </c>
      <c r="AA3945" s="140" t="s">
        <v>6911</v>
      </c>
      <c r="AB3945" s="140">
        <v>0</v>
      </c>
      <c r="AC3945" s="465">
        <v>41818</v>
      </c>
      <c r="AD3945" s="45" t="s">
        <v>59</v>
      </c>
      <c r="AE3945" s="28"/>
      <c r="AF3945" s="28"/>
      <c r="AG3945" s="28" t="s">
        <v>5112</v>
      </c>
      <c r="AI3945" s="22" t="s">
        <v>387</v>
      </c>
    </row>
    <row r="3946" spans="1:62" ht="31.5" hidden="1" customHeight="1" x14ac:dyDescent="0.2">
      <c r="A3946" s="28" t="s">
        <v>4114</v>
      </c>
      <c r="B3946" s="36" t="s">
        <v>2</v>
      </c>
      <c r="C3946" s="36" t="s">
        <v>36</v>
      </c>
      <c r="D3946" s="37">
        <v>41819</v>
      </c>
      <c r="E3946" s="38">
        <v>0.87152777777777779</v>
      </c>
      <c r="F3946" s="37">
        <v>41819</v>
      </c>
      <c r="G3946" s="38">
        <v>0.87152777777777779</v>
      </c>
      <c r="H3946" s="38">
        <v>0</v>
      </c>
      <c r="I3946" s="36">
        <v>31</v>
      </c>
      <c r="J3946" s="36" t="s">
        <v>1240</v>
      </c>
      <c r="K3946" s="36" t="s">
        <v>132</v>
      </c>
      <c r="L3946" s="28" t="s">
        <v>130</v>
      </c>
      <c r="M3946" s="28" t="s">
        <v>5113</v>
      </c>
      <c r="N3946" s="36">
        <v>35</v>
      </c>
      <c r="O3946" s="36" t="s">
        <v>63</v>
      </c>
      <c r="P3946" s="28" t="s">
        <v>5113</v>
      </c>
      <c r="Q3946" s="468" t="s">
        <v>6912</v>
      </c>
      <c r="R3946" s="45">
        <v>3.8</v>
      </c>
      <c r="S3946" s="45"/>
      <c r="T3946" s="45">
        <v>3.8</v>
      </c>
      <c r="U3946" s="464" t="s">
        <v>78</v>
      </c>
      <c r="V3946" s="231">
        <v>29891</v>
      </c>
      <c r="W3946" s="45" t="s">
        <v>6913</v>
      </c>
      <c r="X3946" s="45" t="s">
        <v>159</v>
      </c>
      <c r="Y3946" s="231">
        <v>41691</v>
      </c>
      <c r="Z3946" s="466">
        <v>1</v>
      </c>
      <c r="AA3946" s="231">
        <v>42056</v>
      </c>
      <c r="AB3946" s="45">
        <v>0</v>
      </c>
      <c r="AC3946" s="231">
        <v>41810</v>
      </c>
      <c r="AD3946" s="45" t="s">
        <v>62</v>
      </c>
      <c r="AE3946" s="36"/>
      <c r="AF3946" s="28"/>
      <c r="AG3946" s="28" t="s">
        <v>5114</v>
      </c>
    </row>
    <row r="3947" spans="1:62" ht="19.5" hidden="1" customHeight="1" x14ac:dyDescent="0.2">
      <c r="A3947" s="36" t="s">
        <v>4114</v>
      </c>
      <c r="B3947" s="36" t="s">
        <v>2</v>
      </c>
      <c r="C3947" s="36" t="s">
        <v>36</v>
      </c>
      <c r="D3947" s="37">
        <v>41820</v>
      </c>
      <c r="E3947" s="38">
        <v>0.27986111111111112</v>
      </c>
      <c r="F3947" s="37">
        <v>41820</v>
      </c>
      <c r="G3947" s="38">
        <v>0.3298611111111111</v>
      </c>
      <c r="H3947" s="38">
        <v>0.05</v>
      </c>
      <c r="I3947" s="36">
        <v>7</v>
      </c>
      <c r="J3947" s="36" t="s">
        <v>297</v>
      </c>
      <c r="K3947" s="36" t="s">
        <v>133</v>
      </c>
      <c r="L3947" s="28" t="s">
        <v>130</v>
      </c>
      <c r="M3947" s="28" t="s">
        <v>5159</v>
      </c>
      <c r="N3947" s="28" t="s">
        <v>103</v>
      </c>
      <c r="O3947" s="28" t="s">
        <v>64</v>
      </c>
      <c r="P3947" s="28" t="s">
        <v>5160</v>
      </c>
      <c r="Q3947" s="468" t="s">
        <v>6914</v>
      </c>
      <c r="R3947" s="45">
        <v>14.1</v>
      </c>
      <c r="S3947" s="45"/>
      <c r="T3947" s="45">
        <v>14.1</v>
      </c>
      <c r="U3947" s="464" t="s">
        <v>87</v>
      </c>
      <c r="V3947" s="231">
        <v>40297</v>
      </c>
      <c r="W3947" s="45" t="s">
        <v>6915</v>
      </c>
      <c r="X3947" s="45" t="s">
        <v>889</v>
      </c>
      <c r="Y3947" s="231">
        <v>41348</v>
      </c>
      <c r="Z3947" s="466">
        <v>1</v>
      </c>
      <c r="AA3947" s="231">
        <v>42078</v>
      </c>
      <c r="AB3947" s="45">
        <v>0</v>
      </c>
      <c r="AC3947" s="231">
        <v>41470</v>
      </c>
      <c r="AD3947" s="464" t="s">
        <v>60</v>
      </c>
      <c r="AE3947" s="28"/>
      <c r="AF3947" s="28"/>
      <c r="AG3947" s="28"/>
    </row>
    <row r="3948" spans="1:62" ht="31.5" hidden="1" customHeight="1" x14ac:dyDescent="0.2">
      <c r="A3948" s="36" t="s">
        <v>5144</v>
      </c>
      <c r="B3948" s="36" t="s">
        <v>2</v>
      </c>
      <c r="C3948" s="36" t="s">
        <v>36</v>
      </c>
      <c r="D3948" s="37">
        <v>41821</v>
      </c>
      <c r="E3948" s="38"/>
      <c r="F3948" s="37"/>
      <c r="G3948" s="38"/>
      <c r="H3948" s="38"/>
      <c r="I3948" s="36"/>
      <c r="J3948" s="36"/>
      <c r="K3948" s="36"/>
      <c r="L3948" s="28"/>
      <c r="M3948" s="28"/>
      <c r="N3948" s="28"/>
      <c r="O3948" s="28"/>
      <c r="P3948" s="28"/>
      <c r="Q3948" s="28"/>
      <c r="R3948" s="28"/>
      <c r="S3948" s="28"/>
      <c r="T3948" s="28"/>
      <c r="U3948" s="28"/>
      <c r="V3948" s="28"/>
      <c r="W3948" s="28"/>
      <c r="X3948" s="28"/>
      <c r="Y3948" s="28"/>
      <c r="Z3948" s="28"/>
      <c r="AA3948" s="28"/>
      <c r="AB3948" s="28"/>
      <c r="AC3948" s="28"/>
      <c r="AD3948" s="28"/>
      <c r="AE3948" s="28"/>
      <c r="AF3948" s="28"/>
      <c r="AG3948" s="28" t="s">
        <v>200</v>
      </c>
    </row>
    <row r="3949" spans="1:62" ht="31.5" hidden="1" customHeight="1" x14ac:dyDescent="0.2">
      <c r="A3949" s="36" t="s">
        <v>5144</v>
      </c>
      <c r="B3949" s="36" t="s">
        <v>2</v>
      </c>
      <c r="C3949" s="36" t="s">
        <v>36</v>
      </c>
      <c r="D3949" s="37">
        <v>41822</v>
      </c>
      <c r="E3949" s="38"/>
      <c r="F3949" s="37"/>
      <c r="G3949" s="38"/>
      <c r="H3949" s="38"/>
      <c r="I3949" s="36"/>
      <c r="J3949" s="36"/>
      <c r="K3949" s="36"/>
      <c r="L3949" s="28"/>
      <c r="M3949" s="28"/>
      <c r="N3949" s="28"/>
      <c r="O3949" s="28"/>
      <c r="P3949" s="28"/>
      <c r="Q3949" s="28"/>
      <c r="R3949" s="28"/>
      <c r="S3949" s="28"/>
      <c r="T3949" s="28"/>
      <c r="U3949" s="28"/>
      <c r="V3949" s="28"/>
      <c r="W3949" s="28"/>
      <c r="X3949" s="28"/>
      <c r="Y3949" s="28"/>
      <c r="Z3949" s="28"/>
      <c r="AA3949" s="28"/>
      <c r="AB3949" s="28"/>
      <c r="AC3949" s="28"/>
      <c r="AD3949" s="28"/>
      <c r="AE3949" s="28"/>
      <c r="AF3949" s="28"/>
      <c r="AG3949" s="28" t="s">
        <v>200</v>
      </c>
    </row>
    <row r="3950" spans="1:62" s="230" customFormat="1" ht="31.5" hidden="1" customHeight="1" x14ac:dyDescent="0.2">
      <c r="A3950" s="36" t="s">
        <v>5144</v>
      </c>
      <c r="B3950" s="36" t="s">
        <v>2</v>
      </c>
      <c r="C3950" s="36" t="s">
        <v>36</v>
      </c>
      <c r="D3950" s="37">
        <v>41823</v>
      </c>
      <c r="E3950" s="38"/>
      <c r="F3950" s="37"/>
      <c r="G3950" s="38"/>
      <c r="H3950" s="38"/>
      <c r="I3950" s="36"/>
      <c r="J3950" s="36"/>
      <c r="K3950" s="36"/>
      <c r="L3950" s="28"/>
      <c r="M3950" s="28"/>
      <c r="N3950" s="28"/>
      <c r="O3950" s="28"/>
      <c r="P3950" s="28"/>
      <c r="Q3950" s="28"/>
      <c r="R3950" s="28"/>
      <c r="S3950" s="28"/>
      <c r="T3950" s="28"/>
      <c r="U3950" s="28"/>
      <c r="V3950" s="28"/>
      <c r="W3950" s="28"/>
      <c r="X3950" s="28"/>
      <c r="Y3950" s="28"/>
      <c r="Z3950" s="28"/>
      <c r="AA3950" s="28"/>
      <c r="AB3950" s="28"/>
      <c r="AC3950" s="28"/>
      <c r="AD3950" s="28"/>
      <c r="AE3950" s="28"/>
      <c r="AF3950" s="28"/>
      <c r="AG3950" s="28" t="s">
        <v>200</v>
      </c>
      <c r="AH3950" s="22"/>
      <c r="AI3950" s="22"/>
      <c r="AJ3950" s="22"/>
    </row>
    <row r="3951" spans="1:62" s="230" customFormat="1" ht="31.5" hidden="1" customHeight="1" x14ac:dyDescent="0.2">
      <c r="A3951" s="36" t="s">
        <v>5144</v>
      </c>
      <c r="B3951" s="36" t="s">
        <v>2</v>
      </c>
      <c r="C3951" s="36" t="s">
        <v>36</v>
      </c>
      <c r="D3951" s="37">
        <v>41824</v>
      </c>
      <c r="E3951" s="38"/>
      <c r="F3951" s="37"/>
      <c r="G3951" s="38"/>
      <c r="H3951" s="38"/>
      <c r="I3951" s="36"/>
      <c r="J3951" s="36"/>
      <c r="K3951" s="36"/>
      <c r="L3951" s="28"/>
      <c r="M3951" s="28"/>
      <c r="N3951" s="28"/>
      <c r="O3951" s="28"/>
      <c r="P3951" s="28"/>
      <c r="Q3951" s="28"/>
      <c r="R3951" s="28"/>
      <c r="S3951" s="28"/>
      <c r="T3951" s="28"/>
      <c r="U3951" s="28"/>
      <c r="V3951" s="28"/>
      <c r="W3951" s="28"/>
      <c r="X3951" s="28"/>
      <c r="Y3951" s="28"/>
      <c r="Z3951" s="28"/>
      <c r="AA3951" s="28"/>
      <c r="AB3951" s="28"/>
      <c r="AC3951" s="28"/>
      <c r="AD3951" s="28"/>
      <c r="AE3951" s="28"/>
      <c r="AF3951" s="28"/>
      <c r="AG3951" s="28" t="s">
        <v>200</v>
      </c>
      <c r="AH3951" s="22"/>
      <c r="AI3951" s="22"/>
      <c r="AJ3951" s="22"/>
    </row>
    <row r="3952" spans="1:62" s="230" customFormat="1" ht="31.5" hidden="1" customHeight="1" x14ac:dyDescent="0.2">
      <c r="A3952" s="36" t="s">
        <v>5144</v>
      </c>
      <c r="B3952" s="36" t="s">
        <v>2</v>
      </c>
      <c r="C3952" s="36" t="s">
        <v>36</v>
      </c>
      <c r="D3952" s="37">
        <v>41825</v>
      </c>
      <c r="E3952" s="38"/>
      <c r="F3952" s="37"/>
      <c r="G3952" s="38"/>
      <c r="H3952" s="38"/>
      <c r="I3952" s="36"/>
      <c r="J3952" s="36"/>
      <c r="K3952" s="36"/>
      <c r="L3952" s="28"/>
      <c r="M3952" s="28"/>
      <c r="N3952" s="28"/>
      <c r="O3952" s="28"/>
      <c r="P3952" s="28"/>
      <c r="Q3952" s="28"/>
      <c r="R3952" s="28"/>
      <c r="S3952" s="28"/>
      <c r="T3952" s="28"/>
      <c r="U3952" s="28"/>
      <c r="V3952" s="28"/>
      <c r="W3952" s="28"/>
      <c r="X3952" s="28"/>
      <c r="Y3952" s="28"/>
      <c r="Z3952" s="28"/>
      <c r="AA3952" s="28"/>
      <c r="AB3952" s="28"/>
      <c r="AC3952" s="28"/>
      <c r="AD3952" s="28"/>
      <c r="AE3952" s="28"/>
      <c r="AF3952" s="28"/>
      <c r="AG3952" s="28" t="s">
        <v>200</v>
      </c>
      <c r="AH3952" s="22"/>
      <c r="AI3952" s="22"/>
      <c r="AJ3952" s="22"/>
    </row>
    <row r="3953" spans="1:38" s="230" customFormat="1" ht="145.5" hidden="1" customHeight="1" x14ac:dyDescent="0.2">
      <c r="A3953" s="36" t="s">
        <v>5144</v>
      </c>
      <c r="B3953" s="36" t="s">
        <v>2</v>
      </c>
      <c r="C3953" s="36" t="s">
        <v>36</v>
      </c>
      <c r="D3953" s="37">
        <v>41826</v>
      </c>
      <c r="E3953" s="38"/>
      <c r="F3953" s="37"/>
      <c r="G3953" s="38"/>
      <c r="H3953" s="38"/>
      <c r="I3953" s="36"/>
      <c r="J3953" s="36"/>
      <c r="K3953" s="36"/>
      <c r="L3953" s="28"/>
      <c r="M3953" s="28"/>
      <c r="N3953" s="28"/>
      <c r="O3953" s="28"/>
      <c r="P3953" s="28"/>
      <c r="Q3953" s="28"/>
      <c r="R3953" s="28"/>
      <c r="S3953" s="28"/>
      <c r="T3953" s="28"/>
      <c r="U3953" s="28"/>
      <c r="V3953" s="28"/>
      <c r="W3953" s="28"/>
      <c r="X3953" s="28"/>
      <c r="Y3953" s="28"/>
      <c r="Z3953" s="28"/>
      <c r="AA3953" s="28"/>
      <c r="AB3953" s="28"/>
      <c r="AC3953" s="28"/>
      <c r="AD3953" s="28"/>
      <c r="AE3953" s="28"/>
      <c r="AF3953" s="28"/>
      <c r="AG3953" s="28" t="s">
        <v>200</v>
      </c>
      <c r="AH3953" s="22"/>
      <c r="AI3953" s="22"/>
      <c r="AJ3953" s="22"/>
    </row>
    <row r="3954" spans="1:38" s="230" customFormat="1" ht="31.5" hidden="1" customHeight="1" x14ac:dyDescent="0.2">
      <c r="A3954" s="28" t="s">
        <v>5144</v>
      </c>
      <c r="B3954" s="45" t="s">
        <v>2</v>
      </c>
      <c r="C3954" s="36" t="s">
        <v>5467</v>
      </c>
      <c r="D3954" s="37">
        <v>41827</v>
      </c>
      <c r="E3954" s="63">
        <v>0.56319444444444444</v>
      </c>
      <c r="F3954" s="311">
        <v>41827</v>
      </c>
      <c r="G3954" s="63">
        <v>0.56319444444444444</v>
      </c>
      <c r="H3954" s="63">
        <f>G3954-E3954</f>
        <v>0</v>
      </c>
      <c r="I3954" s="52">
        <v>5</v>
      </c>
      <c r="J3954" s="1"/>
      <c r="K3954" s="52" t="s">
        <v>132</v>
      </c>
      <c r="L3954" s="1" t="s">
        <v>125</v>
      </c>
      <c r="M3954" s="316" t="s">
        <v>5468</v>
      </c>
      <c r="N3954" s="52">
        <v>110</v>
      </c>
      <c r="O3954" s="52" t="s">
        <v>66</v>
      </c>
      <c r="P3954" s="316" t="s">
        <v>5468</v>
      </c>
      <c r="Q3954" s="316" t="s">
        <v>5468</v>
      </c>
      <c r="R3954" s="54">
        <v>0.01</v>
      </c>
      <c r="S3954" s="54">
        <v>0.1</v>
      </c>
      <c r="T3954" s="79">
        <f>R3954+S3954</f>
        <v>0.11</v>
      </c>
      <c r="U3954" s="52"/>
      <c r="V3954" s="52"/>
      <c r="W3954" s="52"/>
      <c r="X3954" s="52"/>
      <c r="Y3954" s="52"/>
      <c r="Z3954" s="52"/>
      <c r="AA3954" s="52"/>
      <c r="AB3954" s="52"/>
      <c r="AC3954" s="52"/>
      <c r="AD3954" s="36" t="s">
        <v>55</v>
      </c>
      <c r="AE3954" s="52"/>
      <c r="AF3954" s="52"/>
      <c r="AG3954" s="317"/>
      <c r="AH3954" s="3"/>
      <c r="AI3954" s="3"/>
      <c r="AJ3954" s="3"/>
    </row>
    <row r="3955" spans="1:38" s="230" customFormat="1" ht="126" hidden="1" customHeight="1" x14ac:dyDescent="0.2">
      <c r="A3955" s="28" t="s">
        <v>5144</v>
      </c>
      <c r="B3955" s="45" t="s">
        <v>2</v>
      </c>
      <c r="C3955" s="36" t="s">
        <v>5467</v>
      </c>
      <c r="D3955" s="37">
        <v>41827</v>
      </c>
      <c r="E3955" s="63">
        <v>0.56319444444444444</v>
      </c>
      <c r="F3955" s="311">
        <v>41827</v>
      </c>
      <c r="G3955" s="63">
        <v>0.56319444444444444</v>
      </c>
      <c r="H3955" s="63">
        <f>G3955-E3955</f>
        <v>0</v>
      </c>
      <c r="I3955" s="52">
        <v>1</v>
      </c>
      <c r="J3955" s="1"/>
      <c r="K3955" s="52" t="s">
        <v>132</v>
      </c>
      <c r="L3955" s="1" t="s">
        <v>125</v>
      </c>
      <c r="M3955" s="316" t="s">
        <v>5468</v>
      </c>
      <c r="N3955" s="52">
        <v>110</v>
      </c>
      <c r="O3955" s="52" t="s">
        <v>66</v>
      </c>
      <c r="P3955" s="316" t="s">
        <v>5468</v>
      </c>
      <c r="Q3955" s="316" t="s">
        <v>5468</v>
      </c>
      <c r="R3955" s="54">
        <v>0.1</v>
      </c>
      <c r="S3955" s="54">
        <v>0.3</v>
      </c>
      <c r="T3955" s="79">
        <f>R3955+S3955</f>
        <v>0.4</v>
      </c>
      <c r="U3955" s="52"/>
      <c r="V3955" s="52"/>
      <c r="W3955" s="52"/>
      <c r="X3955" s="52"/>
      <c r="Y3955" s="52"/>
      <c r="Z3955" s="52"/>
      <c r="AA3955" s="52"/>
      <c r="AB3955" s="52"/>
      <c r="AC3955" s="52"/>
      <c r="AD3955" s="36" t="s">
        <v>55</v>
      </c>
      <c r="AE3955" s="52"/>
      <c r="AF3955" s="52"/>
      <c r="AG3955" s="317"/>
      <c r="AH3955" s="3"/>
      <c r="AI3955" s="3"/>
      <c r="AJ3955" s="3"/>
    </row>
    <row r="3956" spans="1:38" s="230" customFormat="1" ht="63" hidden="1" customHeight="1" x14ac:dyDescent="0.2">
      <c r="A3956" s="28" t="s">
        <v>5144</v>
      </c>
      <c r="B3956" s="45" t="s">
        <v>2</v>
      </c>
      <c r="C3956" s="36" t="s">
        <v>5467</v>
      </c>
      <c r="D3956" s="37">
        <v>41827</v>
      </c>
      <c r="E3956" s="63">
        <v>0.56319444444444444</v>
      </c>
      <c r="F3956" s="311">
        <v>41827</v>
      </c>
      <c r="G3956" s="63">
        <v>0.56319444444444444</v>
      </c>
      <c r="H3956" s="63">
        <f>G3956-E3956</f>
        <v>0</v>
      </c>
      <c r="I3956" s="52">
        <v>1</v>
      </c>
      <c r="J3956" s="1"/>
      <c r="K3956" s="52" t="s">
        <v>132</v>
      </c>
      <c r="L3956" s="1" t="s">
        <v>125</v>
      </c>
      <c r="M3956" s="316" t="s">
        <v>5468</v>
      </c>
      <c r="N3956" s="52">
        <v>110</v>
      </c>
      <c r="O3956" s="52" t="s">
        <v>66</v>
      </c>
      <c r="P3956" s="316" t="s">
        <v>5468</v>
      </c>
      <c r="Q3956" s="316" t="s">
        <v>5468</v>
      </c>
      <c r="R3956" s="54">
        <v>0.4</v>
      </c>
      <c r="S3956" s="54">
        <v>0.9</v>
      </c>
      <c r="T3956" s="79">
        <f>R3956+S3956</f>
        <v>1.3</v>
      </c>
      <c r="U3956" s="52"/>
      <c r="V3956" s="52"/>
      <c r="W3956" s="52"/>
      <c r="X3956" s="52"/>
      <c r="Y3956" s="52"/>
      <c r="Z3956" s="52"/>
      <c r="AA3956" s="52"/>
      <c r="AB3956" s="52"/>
      <c r="AC3956" s="52"/>
      <c r="AD3956" s="36" t="s">
        <v>55</v>
      </c>
      <c r="AE3956" s="52"/>
      <c r="AF3956" s="52"/>
      <c r="AG3956" s="317"/>
      <c r="AH3956" s="3"/>
      <c r="AI3956" s="3"/>
      <c r="AJ3956" s="3"/>
    </row>
    <row r="3957" spans="1:38" s="230" customFormat="1" ht="47.25" hidden="1" customHeight="1" x14ac:dyDescent="0.2">
      <c r="A3957" s="28" t="s">
        <v>5144</v>
      </c>
      <c r="B3957" s="45" t="s">
        <v>2</v>
      </c>
      <c r="C3957" s="36" t="s">
        <v>5467</v>
      </c>
      <c r="D3957" s="37">
        <v>41827</v>
      </c>
      <c r="E3957" s="63">
        <v>0.56319444444444444</v>
      </c>
      <c r="F3957" s="311">
        <v>41827</v>
      </c>
      <c r="G3957" s="63">
        <v>0.56319444444444444</v>
      </c>
      <c r="H3957" s="63">
        <f>G3957-E3957</f>
        <v>0</v>
      </c>
      <c r="I3957" s="52">
        <v>2</v>
      </c>
      <c r="J3957" s="1"/>
      <c r="K3957" s="52" t="s">
        <v>132</v>
      </c>
      <c r="L3957" s="1" t="s">
        <v>125</v>
      </c>
      <c r="M3957" s="316" t="s">
        <v>5468</v>
      </c>
      <c r="N3957" s="52">
        <v>110</v>
      </c>
      <c r="O3957" s="52" t="s">
        <v>66</v>
      </c>
      <c r="P3957" s="316" t="s">
        <v>5468</v>
      </c>
      <c r="Q3957" s="316" t="s">
        <v>5468</v>
      </c>
      <c r="R3957" s="54">
        <v>0.3</v>
      </c>
      <c r="S3957" s="54">
        <v>0.2</v>
      </c>
      <c r="T3957" s="79">
        <f>R3957+S3957</f>
        <v>0.5</v>
      </c>
      <c r="U3957" s="52"/>
      <c r="V3957" s="52"/>
      <c r="W3957" s="52"/>
      <c r="X3957" s="52"/>
      <c r="Y3957" s="52"/>
      <c r="Z3957" s="52"/>
      <c r="AA3957" s="52"/>
      <c r="AB3957" s="52"/>
      <c r="AC3957" s="52"/>
      <c r="AD3957" s="36" t="s">
        <v>55</v>
      </c>
      <c r="AE3957" s="52"/>
      <c r="AF3957" s="52"/>
      <c r="AG3957" s="317"/>
      <c r="AH3957" s="3"/>
      <c r="AI3957" s="3"/>
      <c r="AJ3957" s="3"/>
    </row>
    <row r="3958" spans="1:38" s="230" customFormat="1" ht="64.5" hidden="1" customHeight="1" x14ac:dyDescent="0.2">
      <c r="A3958" s="36" t="s">
        <v>5144</v>
      </c>
      <c r="B3958" s="36" t="s">
        <v>2</v>
      </c>
      <c r="C3958" s="36" t="s">
        <v>36</v>
      </c>
      <c r="D3958" s="37">
        <v>41828</v>
      </c>
      <c r="E3958" s="38">
        <v>0.11527777777777777</v>
      </c>
      <c r="F3958" s="37">
        <v>41828</v>
      </c>
      <c r="G3958" s="38">
        <v>0.15069444444444444</v>
      </c>
      <c r="H3958" s="38">
        <v>3.5416666666666666E-2</v>
      </c>
      <c r="I3958" s="36">
        <v>18</v>
      </c>
      <c r="J3958" s="36" t="s">
        <v>297</v>
      </c>
      <c r="K3958" s="36" t="s">
        <v>134</v>
      </c>
      <c r="L3958" s="28" t="s">
        <v>128</v>
      </c>
      <c r="M3958" s="28" t="s">
        <v>5469</v>
      </c>
      <c r="N3958" s="36" t="s">
        <v>103</v>
      </c>
      <c r="O3958" s="28" t="s">
        <v>66</v>
      </c>
      <c r="P3958" s="28" t="s">
        <v>5469</v>
      </c>
      <c r="Q3958" s="28" t="s">
        <v>5470</v>
      </c>
      <c r="R3958" s="36">
        <v>5</v>
      </c>
      <c r="S3958" s="36"/>
      <c r="T3958" s="36">
        <v>5</v>
      </c>
      <c r="U3958" s="36" t="s">
        <v>75</v>
      </c>
      <c r="V3958" s="28"/>
      <c r="W3958" s="28"/>
      <c r="X3958" s="28"/>
      <c r="Y3958" s="28"/>
      <c r="Z3958" s="28"/>
      <c r="AA3958" s="28"/>
      <c r="AB3958" s="28"/>
      <c r="AC3958" s="28"/>
      <c r="AD3958" s="36" t="s">
        <v>48</v>
      </c>
      <c r="AE3958" s="28"/>
      <c r="AF3958" s="28"/>
      <c r="AG3958" s="28" t="s">
        <v>5471</v>
      </c>
      <c r="AH3958" s="22"/>
      <c r="AI3958" s="22"/>
      <c r="AJ3958" s="22"/>
    </row>
    <row r="3959" spans="1:38" s="230" customFormat="1" ht="31.5" hidden="1" customHeight="1" x14ac:dyDescent="0.2">
      <c r="A3959" s="36" t="s">
        <v>5144</v>
      </c>
      <c r="B3959" s="36" t="s">
        <v>2</v>
      </c>
      <c r="C3959" s="36" t="s">
        <v>36</v>
      </c>
      <c r="D3959" s="37">
        <v>41828</v>
      </c>
      <c r="E3959" s="38">
        <v>0.11527777777777777</v>
      </c>
      <c r="F3959" s="37">
        <v>41828</v>
      </c>
      <c r="G3959" s="38">
        <v>0.15069444444444444</v>
      </c>
      <c r="H3959" s="38">
        <v>3.5416666666666666E-2</v>
      </c>
      <c r="I3959" s="36">
        <v>16</v>
      </c>
      <c r="J3959" s="36" t="s">
        <v>297</v>
      </c>
      <c r="K3959" s="36" t="s">
        <v>134</v>
      </c>
      <c r="L3959" s="28" t="s">
        <v>128</v>
      </c>
      <c r="M3959" s="28" t="s">
        <v>5472</v>
      </c>
      <c r="N3959" s="36" t="s">
        <v>103</v>
      </c>
      <c r="O3959" s="28" t="s">
        <v>66</v>
      </c>
      <c r="P3959" s="28" t="s">
        <v>5472</v>
      </c>
      <c r="Q3959" s="28" t="s">
        <v>5470</v>
      </c>
      <c r="R3959" s="36">
        <v>6</v>
      </c>
      <c r="S3959" s="36"/>
      <c r="T3959" s="36">
        <v>6</v>
      </c>
      <c r="U3959" s="36" t="s">
        <v>75</v>
      </c>
      <c r="V3959" s="28"/>
      <c r="W3959" s="28"/>
      <c r="X3959" s="28"/>
      <c r="Y3959" s="28"/>
      <c r="Z3959" s="28"/>
      <c r="AA3959" s="28"/>
      <c r="AB3959" s="28"/>
      <c r="AC3959" s="28"/>
      <c r="AD3959" s="36" t="s">
        <v>48</v>
      </c>
      <c r="AE3959" s="28"/>
      <c r="AF3959" s="28"/>
      <c r="AG3959" s="28" t="s">
        <v>5471</v>
      </c>
      <c r="AH3959" s="22"/>
      <c r="AI3959" s="22"/>
      <c r="AJ3959" s="22"/>
    </row>
    <row r="3960" spans="1:38" s="230" customFormat="1" ht="47.25" hidden="1" customHeight="1" x14ac:dyDescent="0.2">
      <c r="A3960" s="36" t="s">
        <v>5144</v>
      </c>
      <c r="B3960" s="36" t="s">
        <v>2</v>
      </c>
      <c r="C3960" s="36" t="s">
        <v>36</v>
      </c>
      <c r="D3960" s="37">
        <v>41828</v>
      </c>
      <c r="E3960" s="30"/>
      <c r="F3960" s="289"/>
      <c r="G3960" s="30"/>
      <c r="H3960" s="30"/>
      <c r="I3960" s="28"/>
      <c r="J3960" s="28"/>
      <c r="K3960" s="28"/>
      <c r="L3960" s="28"/>
      <c r="M3960" s="28"/>
      <c r="N3960" s="36"/>
      <c r="O3960" s="1"/>
      <c r="P3960" s="1"/>
      <c r="Q3960" s="1"/>
      <c r="R3960" s="1"/>
      <c r="S3960" s="1"/>
      <c r="T3960" s="1"/>
      <c r="U3960" s="1"/>
      <c r="V3960" s="1"/>
      <c r="W3960" s="1"/>
      <c r="X3960" s="1"/>
      <c r="Y3960" s="1"/>
      <c r="Z3960" s="1"/>
      <c r="AA3960" s="1"/>
      <c r="AB3960" s="1"/>
      <c r="AC3960" s="1"/>
      <c r="AD3960" s="1"/>
      <c r="AE3960" s="1"/>
      <c r="AF3960" s="1"/>
      <c r="AG3960" s="1" t="s">
        <v>200</v>
      </c>
      <c r="AH3960" s="22"/>
      <c r="AI3960" s="22"/>
      <c r="AJ3960" s="22"/>
    </row>
    <row r="3961" spans="1:38" s="230" customFormat="1" ht="141.75" hidden="1" customHeight="1" x14ac:dyDescent="0.2">
      <c r="A3961" s="36" t="s">
        <v>5144</v>
      </c>
      <c r="B3961" s="36" t="s">
        <v>2</v>
      </c>
      <c r="C3961" s="36" t="s">
        <v>36</v>
      </c>
      <c r="D3961" s="37">
        <v>41829</v>
      </c>
      <c r="E3961" s="38"/>
      <c r="F3961" s="37"/>
      <c r="G3961" s="38"/>
      <c r="H3961" s="38"/>
      <c r="I3961" s="28"/>
      <c r="J3961" s="36"/>
      <c r="K3961" s="36"/>
      <c r="L3961" s="36"/>
      <c r="M3961" s="36"/>
      <c r="N3961" s="36"/>
      <c r="O3961" s="52"/>
      <c r="P3961" s="36"/>
      <c r="Q3961" s="1"/>
      <c r="R3961" s="1"/>
      <c r="S3961" s="1"/>
      <c r="T3961" s="1"/>
      <c r="U3961" s="52"/>
      <c r="V3961" s="1"/>
      <c r="W3961" s="1"/>
      <c r="X3961" s="1"/>
      <c r="Y3961" s="1"/>
      <c r="Z3961" s="1"/>
      <c r="AA3961" s="1"/>
      <c r="AB3961" s="1"/>
      <c r="AC3961" s="1"/>
      <c r="AD3961" s="52"/>
      <c r="AE3961" s="1"/>
      <c r="AF3961" s="1"/>
      <c r="AG3961" s="1" t="s">
        <v>200</v>
      </c>
      <c r="AH3961" s="22"/>
      <c r="AI3961" s="22"/>
      <c r="AJ3961" s="22"/>
    </row>
    <row r="3962" spans="1:38" s="230" customFormat="1" ht="31.5" hidden="1" customHeight="1" x14ac:dyDescent="0.2">
      <c r="A3962" s="36" t="s">
        <v>5144</v>
      </c>
      <c r="B3962" s="36" t="s">
        <v>2</v>
      </c>
      <c r="C3962" s="36" t="s">
        <v>36</v>
      </c>
      <c r="D3962" s="37">
        <v>41830</v>
      </c>
      <c r="E3962" s="38">
        <v>0.79166666666666663</v>
      </c>
      <c r="F3962" s="37">
        <v>41830</v>
      </c>
      <c r="G3962" s="38">
        <v>0.79166666666666663</v>
      </c>
      <c r="H3962" s="38">
        <v>0</v>
      </c>
      <c r="I3962" s="36">
        <v>16</v>
      </c>
      <c r="J3962" s="36" t="s">
        <v>297</v>
      </c>
      <c r="K3962" s="36" t="s">
        <v>132</v>
      </c>
      <c r="L3962" s="36" t="s">
        <v>128</v>
      </c>
      <c r="M3962" s="36" t="s">
        <v>5473</v>
      </c>
      <c r="N3962" s="36" t="s">
        <v>103</v>
      </c>
      <c r="O3962" s="52" t="s">
        <v>64</v>
      </c>
      <c r="P3962" s="52" t="s">
        <v>5474</v>
      </c>
      <c r="Q3962" s="52" t="s">
        <v>5475</v>
      </c>
      <c r="R3962" s="52">
        <v>1.1000000000000001</v>
      </c>
      <c r="S3962" s="52"/>
      <c r="T3962" s="52">
        <v>1.1000000000000001</v>
      </c>
      <c r="U3962" s="52" t="s">
        <v>75</v>
      </c>
      <c r="V3962" s="52"/>
      <c r="W3962" s="52"/>
      <c r="X3962" s="52"/>
      <c r="Y3962" s="52"/>
      <c r="Z3962" s="52"/>
      <c r="AA3962" s="52"/>
      <c r="AB3962" s="52"/>
      <c r="AC3962" s="52"/>
      <c r="AD3962" s="52" t="s">
        <v>56</v>
      </c>
      <c r="AE3962" s="52"/>
      <c r="AF3962" s="52"/>
      <c r="AG3962" s="17" t="s">
        <v>5476</v>
      </c>
      <c r="AH3962" s="22"/>
      <c r="AI3962" s="22"/>
      <c r="AJ3962" s="22"/>
    </row>
    <row r="3963" spans="1:38" ht="18.75" hidden="1" customHeight="1" x14ac:dyDescent="0.2">
      <c r="A3963" s="36" t="s">
        <v>5144</v>
      </c>
      <c r="B3963" s="36" t="s">
        <v>2</v>
      </c>
      <c r="C3963" s="36" t="s">
        <v>36</v>
      </c>
      <c r="D3963" s="37">
        <v>41831</v>
      </c>
      <c r="E3963" s="38">
        <v>0.47916666666666669</v>
      </c>
      <c r="F3963" s="301">
        <v>41831</v>
      </c>
      <c r="G3963" s="38">
        <v>0.63194444444444442</v>
      </c>
      <c r="H3963" s="38">
        <v>0.15277777777777776</v>
      </c>
      <c r="I3963" s="36">
        <v>13</v>
      </c>
      <c r="J3963" s="36"/>
      <c r="K3963" s="36"/>
      <c r="L3963" s="36" t="s">
        <v>130</v>
      </c>
      <c r="M3963" s="28" t="s">
        <v>5624</v>
      </c>
      <c r="N3963" s="36" t="s">
        <v>103</v>
      </c>
      <c r="O3963" s="52" t="s">
        <v>66</v>
      </c>
      <c r="P3963" s="28" t="s">
        <v>5624</v>
      </c>
      <c r="Q3963" s="52" t="s">
        <v>5625</v>
      </c>
      <c r="R3963" s="52">
        <v>28.4</v>
      </c>
      <c r="S3963" s="52"/>
      <c r="T3963" s="52">
        <v>28.4</v>
      </c>
      <c r="U3963" s="52" t="s">
        <v>75</v>
      </c>
      <c r="V3963" s="52"/>
      <c r="W3963" s="52"/>
      <c r="X3963" s="52"/>
      <c r="Y3963" s="334">
        <v>41061</v>
      </c>
      <c r="Z3963" s="52"/>
      <c r="AA3963" s="52"/>
      <c r="AB3963" s="52" t="s">
        <v>5626</v>
      </c>
      <c r="AC3963" s="52"/>
      <c r="AD3963" s="52" t="s">
        <v>41</v>
      </c>
      <c r="AE3963" s="52"/>
      <c r="AF3963" s="52"/>
      <c r="AG3963" s="52" t="s">
        <v>5627</v>
      </c>
    </row>
    <row r="3964" spans="1:38" ht="18.75" hidden="1" customHeight="1" x14ac:dyDescent="0.2">
      <c r="A3964" s="28" t="s">
        <v>5144</v>
      </c>
      <c r="B3964" s="45" t="s">
        <v>2</v>
      </c>
      <c r="C3964" s="45" t="s">
        <v>2571</v>
      </c>
      <c r="D3964" s="37">
        <v>41832</v>
      </c>
      <c r="E3964" s="38">
        <v>0.90763888888888899</v>
      </c>
      <c r="F3964" s="37">
        <v>41832.908333333333</v>
      </c>
      <c r="G3964" s="38">
        <v>0.90833333333333333</v>
      </c>
      <c r="H3964" s="38">
        <f t="shared" ref="H3964:H3969" si="146">G3964-E3964</f>
        <v>6.9444444444433095E-4</v>
      </c>
      <c r="I3964" s="52">
        <v>2</v>
      </c>
      <c r="J3964" s="28"/>
      <c r="K3964" s="52" t="s">
        <v>132</v>
      </c>
      <c r="L3964" s="140" t="s">
        <v>128</v>
      </c>
      <c r="M3964" s="52" t="s">
        <v>7425</v>
      </c>
      <c r="N3964" s="45" t="s">
        <v>103</v>
      </c>
      <c r="O3964" s="52" t="s">
        <v>66</v>
      </c>
      <c r="P3964" s="36" t="s">
        <v>7426</v>
      </c>
      <c r="Q3964" s="45" t="s">
        <v>3413</v>
      </c>
      <c r="R3964" s="54">
        <v>0.1</v>
      </c>
      <c r="S3964" s="54">
        <v>0.1</v>
      </c>
      <c r="T3964" s="79">
        <f t="shared" ref="T3964:T3969" si="147">R3964+S3964</f>
        <v>0.2</v>
      </c>
      <c r="U3964" s="36"/>
      <c r="V3964" s="36"/>
      <c r="W3964" s="36"/>
      <c r="X3964" s="36"/>
      <c r="Y3964" s="36"/>
      <c r="Z3964" s="36"/>
      <c r="AA3964" s="36"/>
      <c r="AB3964" s="36"/>
      <c r="AC3964" s="36"/>
      <c r="AD3964" s="28" t="s">
        <v>48</v>
      </c>
      <c r="AE3964" s="36"/>
      <c r="AF3964" s="36"/>
      <c r="AG3964" s="100"/>
    </row>
    <row r="3965" spans="1:38" ht="18.75" hidden="1" customHeight="1" x14ac:dyDescent="0.2">
      <c r="A3965" s="28" t="s">
        <v>5144</v>
      </c>
      <c r="B3965" s="45" t="s">
        <v>2</v>
      </c>
      <c r="C3965" s="45" t="s">
        <v>2571</v>
      </c>
      <c r="D3965" s="37">
        <v>41832</v>
      </c>
      <c r="E3965" s="38">
        <v>0.91319444444444453</v>
      </c>
      <c r="F3965" s="37">
        <v>41832.913888888892</v>
      </c>
      <c r="G3965" s="38">
        <v>0.91388888888888886</v>
      </c>
      <c r="H3965" s="38">
        <f t="shared" si="146"/>
        <v>6.9444444444433095E-4</v>
      </c>
      <c r="I3965" s="52">
        <v>3</v>
      </c>
      <c r="J3965" s="28"/>
      <c r="K3965" s="52" t="s">
        <v>132</v>
      </c>
      <c r="L3965" s="140" t="s">
        <v>128</v>
      </c>
      <c r="M3965" s="52" t="s">
        <v>7427</v>
      </c>
      <c r="N3965" s="45" t="s">
        <v>103</v>
      </c>
      <c r="O3965" s="52" t="s">
        <v>66</v>
      </c>
      <c r="P3965" s="28" t="s">
        <v>7428</v>
      </c>
      <c r="Q3965" s="45" t="s">
        <v>3413</v>
      </c>
      <c r="R3965" s="54">
        <v>0.1</v>
      </c>
      <c r="S3965" s="54">
        <v>0.2</v>
      </c>
      <c r="T3965" s="79">
        <f t="shared" si="147"/>
        <v>0.30000000000000004</v>
      </c>
      <c r="U3965" s="36"/>
      <c r="V3965" s="36"/>
      <c r="W3965" s="36"/>
      <c r="X3965" s="36"/>
      <c r="Y3965" s="36"/>
      <c r="Z3965" s="36"/>
      <c r="AA3965" s="36"/>
      <c r="AB3965" s="36"/>
      <c r="AC3965" s="36"/>
      <c r="AD3965" s="28" t="s">
        <v>48</v>
      </c>
      <c r="AE3965" s="36"/>
      <c r="AF3965" s="36"/>
      <c r="AG3965" s="100"/>
    </row>
    <row r="3966" spans="1:38" ht="18.75" hidden="1" customHeight="1" x14ac:dyDescent="0.2">
      <c r="A3966" s="28" t="s">
        <v>5144</v>
      </c>
      <c r="B3966" s="45" t="s">
        <v>2</v>
      </c>
      <c r="C3966" s="36" t="s">
        <v>5467</v>
      </c>
      <c r="D3966" s="37">
        <v>41832</v>
      </c>
      <c r="E3966" s="38">
        <v>0.93541666666666667</v>
      </c>
      <c r="F3966" s="37">
        <v>41832.936111111114</v>
      </c>
      <c r="G3966" s="38">
        <v>0.93611111111111101</v>
      </c>
      <c r="H3966" s="38">
        <f t="shared" si="146"/>
        <v>6.9444444444433095E-4</v>
      </c>
      <c r="I3966" s="52">
        <v>54</v>
      </c>
      <c r="J3966" s="28"/>
      <c r="K3966" s="52" t="s">
        <v>132</v>
      </c>
      <c r="L3966" s="1" t="s">
        <v>125</v>
      </c>
      <c r="M3966" s="52" t="s">
        <v>7429</v>
      </c>
      <c r="N3966" s="45">
        <v>220</v>
      </c>
      <c r="O3966" s="52" t="s">
        <v>66</v>
      </c>
      <c r="P3966" s="45" t="s">
        <v>7429</v>
      </c>
      <c r="Q3966" s="52" t="s">
        <v>7429</v>
      </c>
      <c r="R3966" s="54">
        <v>7.6</v>
      </c>
      <c r="S3966" s="54">
        <v>34.4</v>
      </c>
      <c r="T3966" s="79">
        <f t="shared" si="147"/>
        <v>42</v>
      </c>
      <c r="U3966" s="36"/>
      <c r="V3966" s="36"/>
      <c r="W3966" s="36"/>
      <c r="X3966" s="36"/>
      <c r="Y3966" s="36"/>
      <c r="Z3966" s="36"/>
      <c r="AA3966" s="36"/>
      <c r="AB3966" s="36"/>
      <c r="AC3966" s="36"/>
      <c r="AD3966" s="28" t="s">
        <v>55</v>
      </c>
      <c r="AE3966" s="36"/>
      <c r="AF3966" s="36"/>
      <c r="AG3966" s="100"/>
    </row>
    <row r="3967" spans="1:38" s="24" customFormat="1" ht="18.75" hidden="1" customHeight="1" x14ac:dyDescent="0.2">
      <c r="A3967" s="28" t="s">
        <v>5144</v>
      </c>
      <c r="B3967" s="45" t="s">
        <v>2</v>
      </c>
      <c r="C3967" s="45" t="s">
        <v>2571</v>
      </c>
      <c r="D3967" s="37">
        <v>41832</v>
      </c>
      <c r="E3967" s="38">
        <v>0.93541666666666667</v>
      </c>
      <c r="F3967" s="37">
        <v>41832.976388888892</v>
      </c>
      <c r="G3967" s="38">
        <v>0.97638888888888886</v>
      </c>
      <c r="H3967" s="194">
        <f t="shared" si="146"/>
        <v>4.0972222222222188E-2</v>
      </c>
      <c r="I3967" s="52">
        <v>10</v>
      </c>
      <c r="J3967" s="28"/>
      <c r="K3967" s="52" t="s">
        <v>134</v>
      </c>
      <c r="L3967" s="140" t="s">
        <v>128</v>
      </c>
      <c r="M3967" s="52" t="s">
        <v>7430</v>
      </c>
      <c r="N3967" s="45" t="s">
        <v>103</v>
      </c>
      <c r="O3967" s="52" t="s">
        <v>66</v>
      </c>
      <c r="P3967" s="28" t="s">
        <v>7431</v>
      </c>
      <c r="Q3967" s="45" t="s">
        <v>3413</v>
      </c>
      <c r="R3967" s="54">
        <v>3.4</v>
      </c>
      <c r="S3967" s="54">
        <v>1.2</v>
      </c>
      <c r="T3967" s="79">
        <f t="shared" si="147"/>
        <v>4.5999999999999996</v>
      </c>
      <c r="U3967" s="140" t="s">
        <v>84</v>
      </c>
      <c r="V3967" s="36"/>
      <c r="W3967" s="36"/>
      <c r="X3967" s="36"/>
      <c r="Y3967" s="36"/>
      <c r="Z3967" s="36"/>
      <c r="AA3967" s="36"/>
      <c r="AB3967" s="36"/>
      <c r="AC3967" s="36"/>
      <c r="AD3967" s="28" t="s">
        <v>48</v>
      </c>
      <c r="AE3967" s="36"/>
      <c r="AF3967" s="36"/>
      <c r="AG3967" s="100"/>
      <c r="AH3967" s="22"/>
      <c r="AI3967" s="22"/>
      <c r="AJ3967" s="22"/>
      <c r="AK3967" s="149"/>
      <c r="AL3967" s="150"/>
    </row>
    <row r="3968" spans="1:38" s="24" customFormat="1" ht="18.75" hidden="1" customHeight="1" x14ac:dyDescent="0.2">
      <c r="A3968" s="28" t="s">
        <v>5144</v>
      </c>
      <c r="B3968" s="45" t="s">
        <v>2</v>
      </c>
      <c r="C3968" s="45" t="s">
        <v>2571</v>
      </c>
      <c r="D3968" s="37">
        <v>41832</v>
      </c>
      <c r="E3968" s="38">
        <v>0.93541666666666667</v>
      </c>
      <c r="F3968" s="37">
        <v>41832.936111111114</v>
      </c>
      <c r="G3968" s="38">
        <v>0.93611111111111101</v>
      </c>
      <c r="H3968" s="38">
        <f t="shared" si="146"/>
        <v>6.9444444444433095E-4</v>
      </c>
      <c r="I3968" s="52">
        <v>21</v>
      </c>
      <c r="J3968" s="28"/>
      <c r="K3968" s="52" t="s">
        <v>132</v>
      </c>
      <c r="L3968" s="140" t="s">
        <v>128</v>
      </c>
      <c r="M3968" s="52" t="s">
        <v>7432</v>
      </c>
      <c r="N3968" s="45" t="s">
        <v>103</v>
      </c>
      <c r="O3968" s="52" t="s">
        <v>66</v>
      </c>
      <c r="P3968" s="28" t="s">
        <v>7433</v>
      </c>
      <c r="Q3968" s="45" t="s">
        <v>3413</v>
      </c>
      <c r="R3968" s="54">
        <v>2.9</v>
      </c>
      <c r="S3968" s="54"/>
      <c r="T3968" s="79">
        <f t="shared" si="147"/>
        <v>2.9</v>
      </c>
      <c r="U3968" s="36"/>
      <c r="V3968" s="36"/>
      <c r="W3968" s="36"/>
      <c r="X3968" s="36"/>
      <c r="Y3968" s="36"/>
      <c r="Z3968" s="36"/>
      <c r="AA3968" s="36"/>
      <c r="AB3968" s="36"/>
      <c r="AC3968" s="36"/>
      <c r="AD3968" s="28" t="s">
        <v>48</v>
      </c>
      <c r="AE3968" s="36"/>
      <c r="AF3968" s="36"/>
      <c r="AG3968" s="100"/>
      <c r="AH3968" s="22"/>
      <c r="AI3968" s="22"/>
      <c r="AJ3968" s="22"/>
      <c r="AK3968" s="149"/>
      <c r="AL3968" s="150"/>
    </row>
    <row r="3969" spans="1:38" s="230" customFormat="1" ht="47.25" hidden="1" x14ac:dyDescent="0.2">
      <c r="A3969" s="28" t="s">
        <v>5144</v>
      </c>
      <c r="B3969" s="45" t="s">
        <v>2</v>
      </c>
      <c r="C3969" s="45" t="s">
        <v>2571</v>
      </c>
      <c r="D3969" s="37">
        <v>41832</v>
      </c>
      <c r="E3969" s="38">
        <v>0.95486111111111116</v>
      </c>
      <c r="F3969" s="37">
        <v>41832.955555555556</v>
      </c>
      <c r="G3969" s="38">
        <v>0.9555555555555556</v>
      </c>
      <c r="H3969" s="38">
        <f t="shared" si="146"/>
        <v>6.9444444444444198E-4</v>
      </c>
      <c r="I3969" s="52">
        <v>6</v>
      </c>
      <c r="J3969" s="28"/>
      <c r="K3969" s="52" t="s">
        <v>132</v>
      </c>
      <c r="L3969" s="140" t="s">
        <v>128</v>
      </c>
      <c r="M3969" s="52" t="s">
        <v>7434</v>
      </c>
      <c r="N3969" s="45" t="s">
        <v>103</v>
      </c>
      <c r="O3969" s="52" t="s">
        <v>66</v>
      </c>
      <c r="P3969" s="28" t="s">
        <v>7435</v>
      </c>
      <c r="Q3969" s="45" t="s">
        <v>3413</v>
      </c>
      <c r="R3969" s="54">
        <v>0.3</v>
      </c>
      <c r="S3969" s="54">
        <v>0.1</v>
      </c>
      <c r="T3969" s="79">
        <f t="shared" si="147"/>
        <v>0.4</v>
      </c>
      <c r="U3969" s="36"/>
      <c r="V3969" s="36"/>
      <c r="W3969" s="36"/>
      <c r="X3969" s="36"/>
      <c r="Y3969" s="36"/>
      <c r="Z3969" s="36"/>
      <c r="AA3969" s="36"/>
      <c r="AB3969" s="36"/>
      <c r="AC3969" s="36"/>
      <c r="AD3969" s="28" t="s">
        <v>48</v>
      </c>
      <c r="AE3969" s="36"/>
      <c r="AF3969" s="36"/>
      <c r="AG3969" s="100"/>
      <c r="AH3969" s="22"/>
      <c r="AI3969" s="22"/>
      <c r="AJ3969" s="22"/>
    </row>
    <row r="3970" spans="1:38" s="230" customFormat="1" ht="78.75" hidden="1" x14ac:dyDescent="0.2">
      <c r="A3970" s="36" t="s">
        <v>5144</v>
      </c>
      <c r="B3970" s="36" t="s">
        <v>2</v>
      </c>
      <c r="C3970" s="36" t="s">
        <v>36</v>
      </c>
      <c r="D3970" s="37">
        <v>41832</v>
      </c>
      <c r="E3970" s="38">
        <v>0.97083333333333333</v>
      </c>
      <c r="F3970" s="37">
        <v>41832</v>
      </c>
      <c r="G3970" s="38">
        <v>0.97083333333333333</v>
      </c>
      <c r="H3970" s="38">
        <v>0</v>
      </c>
      <c r="I3970" s="36">
        <v>16</v>
      </c>
      <c r="J3970" s="36" t="s">
        <v>866</v>
      </c>
      <c r="K3970" s="36" t="s">
        <v>132</v>
      </c>
      <c r="L3970" s="28" t="s">
        <v>128</v>
      </c>
      <c r="M3970" s="36" t="s">
        <v>5643</v>
      </c>
      <c r="N3970" s="36">
        <v>35</v>
      </c>
      <c r="O3970" s="52" t="s">
        <v>63</v>
      </c>
      <c r="P3970" s="36" t="s">
        <v>5643</v>
      </c>
      <c r="Q3970" s="1" t="s">
        <v>5644</v>
      </c>
      <c r="R3970" s="52">
        <v>2.2999999999999998</v>
      </c>
      <c r="S3970" s="52"/>
      <c r="T3970" s="52">
        <v>2.2999999999999998</v>
      </c>
      <c r="U3970" s="52" t="s">
        <v>73</v>
      </c>
      <c r="V3970" s="1"/>
      <c r="W3970" s="1"/>
      <c r="X3970" s="1"/>
      <c r="Y3970" s="1"/>
      <c r="Z3970" s="1"/>
      <c r="AA3970" s="1"/>
      <c r="AB3970" s="1"/>
      <c r="AC3970" s="1"/>
      <c r="AD3970" s="52" t="s">
        <v>48</v>
      </c>
      <c r="AE3970" s="1"/>
      <c r="AF3970" s="1"/>
      <c r="AG3970" s="1" t="s">
        <v>5630</v>
      </c>
      <c r="AH3970" s="22"/>
      <c r="AI3970" s="22"/>
      <c r="AJ3970" s="22"/>
    </row>
    <row r="3971" spans="1:38" s="230" customFormat="1" ht="46.5" hidden="1" customHeight="1" x14ac:dyDescent="0.2">
      <c r="A3971" s="36" t="s">
        <v>5144</v>
      </c>
      <c r="B3971" s="36" t="s">
        <v>2</v>
      </c>
      <c r="C3971" s="36" t="s">
        <v>36</v>
      </c>
      <c r="D3971" s="37">
        <v>41832</v>
      </c>
      <c r="E3971" s="38">
        <v>0.97916666666666663</v>
      </c>
      <c r="F3971" s="37">
        <v>41832</v>
      </c>
      <c r="G3971" s="38">
        <v>0.97916666666666663</v>
      </c>
      <c r="H3971" s="38">
        <v>0</v>
      </c>
      <c r="I3971" s="36">
        <v>33</v>
      </c>
      <c r="J3971" s="36" t="s">
        <v>866</v>
      </c>
      <c r="K3971" s="36" t="s">
        <v>132</v>
      </c>
      <c r="L3971" s="28" t="s">
        <v>128</v>
      </c>
      <c r="M3971" s="36" t="s">
        <v>5645</v>
      </c>
      <c r="N3971" s="36">
        <v>35</v>
      </c>
      <c r="O3971" s="52" t="s">
        <v>63</v>
      </c>
      <c r="P3971" s="36" t="s">
        <v>5645</v>
      </c>
      <c r="Q3971" s="1" t="s">
        <v>5644</v>
      </c>
      <c r="R3971" s="52">
        <v>5</v>
      </c>
      <c r="S3971" s="52"/>
      <c r="T3971" s="52">
        <v>5</v>
      </c>
      <c r="U3971" s="52" t="s">
        <v>73</v>
      </c>
      <c r="V3971" s="1"/>
      <c r="W3971" s="1"/>
      <c r="X3971" s="1"/>
      <c r="Y3971" s="1"/>
      <c r="Z3971" s="1"/>
      <c r="AA3971" s="1"/>
      <c r="AB3971" s="1"/>
      <c r="AC3971" s="1"/>
      <c r="AD3971" s="52" t="s">
        <v>48</v>
      </c>
      <c r="AE3971" s="1"/>
      <c r="AF3971" s="1"/>
      <c r="AG3971" s="1" t="s">
        <v>5630</v>
      </c>
      <c r="AH3971" s="22"/>
      <c r="AI3971" s="22"/>
      <c r="AJ3971" s="22"/>
    </row>
    <row r="3972" spans="1:38" s="24" customFormat="1" ht="18.75" hidden="1" customHeight="1" x14ac:dyDescent="0.2">
      <c r="A3972" s="36" t="s">
        <v>5144</v>
      </c>
      <c r="B3972" s="36" t="s">
        <v>2</v>
      </c>
      <c r="C3972" s="36" t="s">
        <v>36</v>
      </c>
      <c r="D3972" s="37">
        <v>41832</v>
      </c>
      <c r="E3972" s="38">
        <v>0.90625</v>
      </c>
      <c r="F3972" s="37">
        <v>41832</v>
      </c>
      <c r="G3972" s="38">
        <v>0.90625</v>
      </c>
      <c r="H3972" s="38">
        <v>0</v>
      </c>
      <c r="I3972" s="36">
        <v>64</v>
      </c>
      <c r="J3972" s="36" t="s">
        <v>1617</v>
      </c>
      <c r="K3972" s="36" t="s">
        <v>132</v>
      </c>
      <c r="L3972" s="28" t="s">
        <v>128</v>
      </c>
      <c r="M3972" s="28" t="s">
        <v>5628</v>
      </c>
      <c r="N3972" s="28">
        <v>35</v>
      </c>
      <c r="O3972" s="52" t="s">
        <v>66</v>
      </c>
      <c r="P3972" s="28" t="s">
        <v>5628</v>
      </c>
      <c r="Q3972" s="1" t="s">
        <v>5629</v>
      </c>
      <c r="R3972" s="52">
        <v>6</v>
      </c>
      <c r="S3972" s="1"/>
      <c r="T3972" s="52">
        <v>6</v>
      </c>
      <c r="U3972" s="52" t="s">
        <v>75</v>
      </c>
      <c r="V3972" s="1"/>
      <c r="W3972" s="1"/>
      <c r="X3972" s="1"/>
      <c r="Y3972" s="1"/>
      <c r="Z3972" s="1"/>
      <c r="AA3972" s="1"/>
      <c r="AB3972" s="1"/>
      <c r="AC3972" s="1"/>
      <c r="AD3972" s="52" t="s">
        <v>48</v>
      </c>
      <c r="AE3972" s="1"/>
      <c r="AF3972" s="1"/>
      <c r="AG3972" s="1" t="s">
        <v>5630</v>
      </c>
      <c r="AH3972" s="22"/>
      <c r="AI3972" s="22"/>
      <c r="AJ3972" s="22"/>
      <c r="AK3972" s="149"/>
      <c r="AL3972" s="150"/>
    </row>
    <row r="3973" spans="1:38" s="24" customFormat="1" ht="18.75" hidden="1" customHeight="1" x14ac:dyDescent="0.2">
      <c r="A3973" s="36" t="s">
        <v>5144</v>
      </c>
      <c r="B3973" s="36" t="s">
        <v>2</v>
      </c>
      <c r="C3973" s="36" t="s">
        <v>36</v>
      </c>
      <c r="D3973" s="37">
        <v>41832</v>
      </c>
      <c r="E3973" s="38">
        <v>0.92569444444444438</v>
      </c>
      <c r="F3973" s="37">
        <v>41832</v>
      </c>
      <c r="G3973" s="38">
        <v>0.92569444444444438</v>
      </c>
      <c r="H3973" s="38">
        <v>0</v>
      </c>
      <c r="I3973" s="36">
        <v>67</v>
      </c>
      <c r="J3973" s="36" t="s">
        <v>1617</v>
      </c>
      <c r="K3973" s="36" t="s">
        <v>132</v>
      </c>
      <c r="L3973" s="28" t="s">
        <v>128</v>
      </c>
      <c r="M3973" s="28" t="s">
        <v>5631</v>
      </c>
      <c r="N3973" s="36">
        <v>35</v>
      </c>
      <c r="O3973" s="52" t="s">
        <v>66</v>
      </c>
      <c r="P3973" s="28" t="s">
        <v>5631</v>
      </c>
      <c r="Q3973" s="1" t="s">
        <v>5629</v>
      </c>
      <c r="R3973" s="52">
        <v>10.9</v>
      </c>
      <c r="S3973" s="1"/>
      <c r="T3973" s="52">
        <v>10.9</v>
      </c>
      <c r="U3973" s="52" t="s">
        <v>75</v>
      </c>
      <c r="V3973" s="1"/>
      <c r="W3973" s="1"/>
      <c r="X3973" s="1"/>
      <c r="Y3973" s="1"/>
      <c r="Z3973" s="1"/>
      <c r="AA3973" s="1"/>
      <c r="AB3973" s="1"/>
      <c r="AC3973" s="1"/>
      <c r="AD3973" s="52" t="s">
        <v>48</v>
      </c>
      <c r="AE3973" s="1"/>
      <c r="AF3973" s="1"/>
      <c r="AG3973" s="1" t="s">
        <v>5630</v>
      </c>
      <c r="AH3973" s="22"/>
      <c r="AI3973" s="22"/>
      <c r="AJ3973" s="22"/>
      <c r="AK3973" s="149"/>
      <c r="AL3973" s="150"/>
    </row>
    <row r="3974" spans="1:38" s="24" customFormat="1" ht="18.75" hidden="1" customHeight="1" x14ac:dyDescent="0.2">
      <c r="A3974" s="36" t="s">
        <v>5144</v>
      </c>
      <c r="B3974" s="36" t="s">
        <v>2</v>
      </c>
      <c r="C3974" s="36" t="s">
        <v>36</v>
      </c>
      <c r="D3974" s="37">
        <v>41832</v>
      </c>
      <c r="E3974" s="38">
        <v>0.90972222222222221</v>
      </c>
      <c r="F3974" s="37">
        <v>41832</v>
      </c>
      <c r="G3974" s="38">
        <v>0.90972222222222221</v>
      </c>
      <c r="H3974" s="38">
        <v>0</v>
      </c>
      <c r="I3974" s="36">
        <v>33</v>
      </c>
      <c r="J3974" s="36" t="s">
        <v>297</v>
      </c>
      <c r="K3974" s="36" t="s">
        <v>132</v>
      </c>
      <c r="L3974" s="28" t="s">
        <v>128</v>
      </c>
      <c r="M3974" s="28" t="s">
        <v>5632</v>
      </c>
      <c r="N3974" s="36">
        <v>35</v>
      </c>
      <c r="O3974" s="52" t="s">
        <v>66</v>
      </c>
      <c r="P3974" s="28" t="s">
        <v>5632</v>
      </c>
      <c r="Q3974" s="1" t="s">
        <v>5629</v>
      </c>
      <c r="R3974" s="52">
        <v>4.5</v>
      </c>
      <c r="S3974" s="52"/>
      <c r="T3974" s="52">
        <v>4.5</v>
      </c>
      <c r="U3974" s="52" t="s">
        <v>75</v>
      </c>
      <c r="V3974" s="1"/>
      <c r="W3974" s="1"/>
      <c r="X3974" s="1"/>
      <c r="Y3974" s="1"/>
      <c r="Z3974" s="1"/>
      <c r="AA3974" s="1"/>
      <c r="AB3974" s="1"/>
      <c r="AC3974" s="1"/>
      <c r="AD3974" s="52" t="s">
        <v>48</v>
      </c>
      <c r="AE3974" s="1"/>
      <c r="AF3974" s="1"/>
      <c r="AG3974" s="1" t="s">
        <v>5630</v>
      </c>
      <c r="AH3974" s="22"/>
      <c r="AI3974" s="22"/>
      <c r="AJ3974" s="22"/>
      <c r="AK3974" s="149"/>
      <c r="AL3974" s="150"/>
    </row>
    <row r="3975" spans="1:38" s="24" customFormat="1" ht="18.75" hidden="1" customHeight="1" x14ac:dyDescent="0.2">
      <c r="A3975" s="36" t="s">
        <v>5144</v>
      </c>
      <c r="B3975" s="36" t="s">
        <v>2</v>
      </c>
      <c r="C3975" s="36" t="s">
        <v>36</v>
      </c>
      <c r="D3975" s="37">
        <v>41832</v>
      </c>
      <c r="E3975" s="38">
        <v>0.91666666666666663</v>
      </c>
      <c r="F3975" s="37">
        <v>41832</v>
      </c>
      <c r="G3975" s="38">
        <v>0.91666666666666663</v>
      </c>
      <c r="H3975" s="38">
        <v>0</v>
      </c>
      <c r="I3975" s="36">
        <v>50</v>
      </c>
      <c r="J3975" s="36" t="s">
        <v>1617</v>
      </c>
      <c r="K3975" s="36" t="s">
        <v>132</v>
      </c>
      <c r="L3975" s="28" t="s">
        <v>128</v>
      </c>
      <c r="M3975" s="28" t="s">
        <v>5633</v>
      </c>
      <c r="N3975" s="36">
        <v>35</v>
      </c>
      <c r="O3975" s="52" t="s">
        <v>66</v>
      </c>
      <c r="P3975" s="28" t="s">
        <v>5633</v>
      </c>
      <c r="Q3975" s="1" t="s">
        <v>5629</v>
      </c>
      <c r="R3975" s="52">
        <v>11</v>
      </c>
      <c r="S3975" s="52"/>
      <c r="T3975" s="52">
        <v>11</v>
      </c>
      <c r="U3975" s="52" t="s">
        <v>75</v>
      </c>
      <c r="V3975" s="1"/>
      <c r="W3975" s="1"/>
      <c r="X3975" s="1"/>
      <c r="Y3975" s="1"/>
      <c r="Z3975" s="1"/>
      <c r="AA3975" s="1"/>
      <c r="AB3975" s="1"/>
      <c r="AC3975" s="1"/>
      <c r="AD3975" s="52" t="s">
        <v>48</v>
      </c>
      <c r="AE3975" s="1"/>
      <c r="AF3975" s="1"/>
      <c r="AG3975" s="1" t="s">
        <v>5630</v>
      </c>
      <c r="AH3975" s="22"/>
      <c r="AI3975" s="22"/>
      <c r="AJ3975" s="22"/>
      <c r="AK3975" s="149"/>
      <c r="AL3975" s="150"/>
    </row>
    <row r="3976" spans="1:38" s="24" customFormat="1" ht="18.75" hidden="1" customHeight="1" x14ac:dyDescent="0.2">
      <c r="A3976" s="36" t="s">
        <v>5144</v>
      </c>
      <c r="B3976" s="36" t="s">
        <v>2</v>
      </c>
      <c r="C3976" s="36" t="s">
        <v>36</v>
      </c>
      <c r="D3976" s="37">
        <v>41832</v>
      </c>
      <c r="E3976" s="38">
        <v>0.92847222222222225</v>
      </c>
      <c r="F3976" s="37">
        <v>41832</v>
      </c>
      <c r="G3976" s="38">
        <v>0.92847222222222225</v>
      </c>
      <c r="H3976" s="38">
        <v>0</v>
      </c>
      <c r="I3976" s="36">
        <v>60</v>
      </c>
      <c r="J3976" s="36" t="s">
        <v>1617</v>
      </c>
      <c r="K3976" s="36" t="s">
        <v>132</v>
      </c>
      <c r="L3976" s="28" t="s">
        <v>128</v>
      </c>
      <c r="M3976" s="28" t="s">
        <v>5634</v>
      </c>
      <c r="N3976" s="36">
        <v>35</v>
      </c>
      <c r="O3976" s="52" t="s">
        <v>66</v>
      </c>
      <c r="P3976" s="28" t="s">
        <v>5634</v>
      </c>
      <c r="Q3976" s="1" t="s">
        <v>5629</v>
      </c>
      <c r="R3976" s="52">
        <v>15</v>
      </c>
      <c r="S3976" s="52"/>
      <c r="T3976" s="52">
        <v>15</v>
      </c>
      <c r="U3976" s="52" t="s">
        <v>75</v>
      </c>
      <c r="V3976" s="1"/>
      <c r="W3976" s="1"/>
      <c r="X3976" s="1"/>
      <c r="Y3976" s="1"/>
      <c r="Z3976" s="1"/>
      <c r="AA3976" s="1"/>
      <c r="AB3976" s="1"/>
      <c r="AC3976" s="1"/>
      <c r="AD3976" s="52" t="s">
        <v>48</v>
      </c>
      <c r="AE3976" s="1"/>
      <c r="AF3976" s="1"/>
      <c r="AG3976" s="1" t="s">
        <v>5630</v>
      </c>
      <c r="AH3976" s="22"/>
      <c r="AI3976" s="22"/>
      <c r="AJ3976" s="22"/>
      <c r="AK3976" s="149"/>
      <c r="AL3976" s="150"/>
    </row>
    <row r="3977" spans="1:38" s="24" customFormat="1" ht="18.75" hidden="1" customHeight="1" x14ac:dyDescent="0.2">
      <c r="A3977" s="36" t="s">
        <v>5144</v>
      </c>
      <c r="B3977" s="36" t="s">
        <v>2</v>
      </c>
      <c r="C3977" s="36" t="s">
        <v>36</v>
      </c>
      <c r="D3977" s="37">
        <v>41832</v>
      </c>
      <c r="E3977" s="38">
        <v>0.94513888888888886</v>
      </c>
      <c r="F3977" s="37">
        <v>41832</v>
      </c>
      <c r="G3977" s="38">
        <v>0.94513888888888886</v>
      </c>
      <c r="H3977" s="38">
        <v>0</v>
      </c>
      <c r="I3977" s="36">
        <v>29</v>
      </c>
      <c r="J3977" s="36" t="s">
        <v>1617</v>
      </c>
      <c r="K3977" s="36" t="s">
        <v>132</v>
      </c>
      <c r="L3977" s="28" t="s">
        <v>128</v>
      </c>
      <c r="M3977" s="28" t="s">
        <v>5635</v>
      </c>
      <c r="N3977" s="36">
        <v>35</v>
      </c>
      <c r="O3977" s="52" t="s">
        <v>66</v>
      </c>
      <c r="P3977" s="28" t="s">
        <v>5635</v>
      </c>
      <c r="Q3977" s="368" t="s">
        <v>5629</v>
      </c>
      <c r="R3977" s="52">
        <v>12.7</v>
      </c>
      <c r="S3977" s="52"/>
      <c r="T3977" s="52">
        <v>12.7</v>
      </c>
      <c r="U3977" s="52" t="s">
        <v>75</v>
      </c>
      <c r="V3977" s="1"/>
      <c r="W3977" s="1"/>
      <c r="X3977" s="1"/>
      <c r="Y3977" s="1"/>
      <c r="Z3977" s="1"/>
      <c r="AA3977" s="1"/>
      <c r="AB3977" s="1"/>
      <c r="AC3977" s="1"/>
      <c r="AD3977" s="52" t="s">
        <v>48</v>
      </c>
      <c r="AE3977" s="1"/>
      <c r="AF3977" s="1"/>
      <c r="AG3977" s="1" t="s">
        <v>5630</v>
      </c>
      <c r="AH3977" s="22"/>
      <c r="AI3977" s="22"/>
      <c r="AJ3977" s="22"/>
      <c r="AK3977" s="149"/>
      <c r="AL3977" s="150"/>
    </row>
    <row r="3978" spans="1:38" s="24" customFormat="1" ht="18.75" hidden="1" customHeight="1" x14ac:dyDescent="0.2">
      <c r="A3978" s="36" t="s">
        <v>5144</v>
      </c>
      <c r="B3978" s="36" t="s">
        <v>2</v>
      </c>
      <c r="C3978" s="36" t="s">
        <v>36</v>
      </c>
      <c r="D3978" s="37">
        <v>41832</v>
      </c>
      <c r="E3978" s="38">
        <v>0.8930555555555556</v>
      </c>
      <c r="F3978" s="37">
        <v>41832</v>
      </c>
      <c r="G3978" s="38">
        <v>0.8930555555555556</v>
      </c>
      <c r="H3978" s="38">
        <v>0</v>
      </c>
      <c r="I3978" s="36">
        <v>287</v>
      </c>
      <c r="J3978" s="36" t="s">
        <v>2497</v>
      </c>
      <c r="K3978" s="36" t="s">
        <v>132</v>
      </c>
      <c r="L3978" s="28" t="s">
        <v>125</v>
      </c>
      <c r="M3978" s="36" t="s">
        <v>5636</v>
      </c>
      <c r="N3978" s="36">
        <v>220</v>
      </c>
      <c r="O3978" s="52" t="s">
        <v>66</v>
      </c>
      <c r="P3978" s="36" t="s">
        <v>5636</v>
      </c>
      <c r="Q3978" s="368" t="s">
        <v>5637</v>
      </c>
      <c r="R3978" s="52">
        <v>56.4</v>
      </c>
      <c r="S3978" s="52"/>
      <c r="T3978" s="52">
        <v>56.4</v>
      </c>
      <c r="U3978" s="52" t="s">
        <v>75</v>
      </c>
      <c r="V3978" s="1"/>
      <c r="W3978" s="1"/>
      <c r="X3978" s="1"/>
      <c r="Y3978" s="1"/>
      <c r="Z3978" s="1"/>
      <c r="AA3978" s="1"/>
      <c r="AB3978" s="1"/>
      <c r="AC3978" s="1"/>
      <c r="AD3978" s="36" t="s">
        <v>55</v>
      </c>
      <c r="AE3978" s="1"/>
      <c r="AF3978" s="1"/>
      <c r="AG3978" s="1" t="s">
        <v>5630</v>
      </c>
      <c r="AH3978" s="22"/>
      <c r="AI3978" s="22"/>
      <c r="AJ3978" s="22"/>
      <c r="AK3978" s="149"/>
      <c r="AL3978" s="150"/>
    </row>
    <row r="3979" spans="1:38" s="24" customFormat="1" ht="18.75" hidden="1" customHeight="1" x14ac:dyDescent="0.2">
      <c r="A3979" s="36" t="s">
        <v>5144</v>
      </c>
      <c r="B3979" s="36" t="s">
        <v>2</v>
      </c>
      <c r="C3979" s="36" t="s">
        <v>36</v>
      </c>
      <c r="D3979" s="37">
        <v>41832</v>
      </c>
      <c r="E3979" s="38">
        <v>0.90972222222222221</v>
      </c>
      <c r="F3979" s="37">
        <v>41832</v>
      </c>
      <c r="G3979" s="38">
        <v>0.9472222222222223</v>
      </c>
      <c r="H3979" s="38">
        <v>3.7499999999999999E-2</v>
      </c>
      <c r="I3979" s="36">
        <v>26</v>
      </c>
      <c r="J3979" s="36" t="s">
        <v>297</v>
      </c>
      <c r="K3979" s="36" t="s">
        <v>133</v>
      </c>
      <c r="L3979" s="28" t="s">
        <v>128</v>
      </c>
      <c r="M3979" s="36" t="s">
        <v>5638</v>
      </c>
      <c r="N3979" s="36" t="s">
        <v>103</v>
      </c>
      <c r="O3979" s="52" t="s">
        <v>66</v>
      </c>
      <c r="P3979" s="36" t="s">
        <v>5638</v>
      </c>
      <c r="Q3979" s="1" t="s">
        <v>5629</v>
      </c>
      <c r="R3979" s="52">
        <v>12.4</v>
      </c>
      <c r="S3979" s="52"/>
      <c r="T3979" s="52">
        <v>12.4</v>
      </c>
      <c r="U3979" s="52" t="s">
        <v>75</v>
      </c>
      <c r="V3979" s="1"/>
      <c r="W3979" s="1"/>
      <c r="X3979" s="1"/>
      <c r="Y3979" s="1"/>
      <c r="Z3979" s="1"/>
      <c r="AA3979" s="1"/>
      <c r="AB3979" s="1"/>
      <c r="AC3979" s="1"/>
      <c r="AD3979" s="52" t="s">
        <v>48</v>
      </c>
      <c r="AE3979" s="1"/>
      <c r="AF3979" s="1"/>
      <c r="AG3979" s="1" t="s">
        <v>5630</v>
      </c>
      <c r="AH3979" s="22"/>
      <c r="AI3979" s="22"/>
      <c r="AJ3979" s="22"/>
      <c r="AK3979" s="149"/>
      <c r="AL3979" s="150"/>
    </row>
    <row r="3980" spans="1:38" s="75" customFormat="1" ht="18.75" hidden="1" customHeight="1" x14ac:dyDescent="0.2">
      <c r="A3980" s="36" t="s">
        <v>5144</v>
      </c>
      <c r="B3980" s="36" t="s">
        <v>2</v>
      </c>
      <c r="C3980" s="36" t="s">
        <v>36</v>
      </c>
      <c r="D3980" s="37">
        <v>41832</v>
      </c>
      <c r="E3980" s="38">
        <v>0.90763888888888899</v>
      </c>
      <c r="F3980" s="37">
        <v>41832</v>
      </c>
      <c r="G3980" s="38">
        <v>0.93194444444444446</v>
      </c>
      <c r="H3980" s="38">
        <v>2.4305555555555556E-2</v>
      </c>
      <c r="I3980" s="36">
        <v>6</v>
      </c>
      <c r="J3980" s="36" t="s">
        <v>297</v>
      </c>
      <c r="K3980" s="36" t="s">
        <v>133</v>
      </c>
      <c r="L3980" s="28" t="s">
        <v>128</v>
      </c>
      <c r="M3980" s="36" t="s">
        <v>5639</v>
      </c>
      <c r="N3980" s="36" t="s">
        <v>103</v>
      </c>
      <c r="O3980" s="52" t="s">
        <v>66</v>
      </c>
      <c r="P3980" s="36" t="s">
        <v>5639</v>
      </c>
      <c r="Q3980" s="1" t="s">
        <v>5629</v>
      </c>
      <c r="R3980" s="52">
        <v>3.3</v>
      </c>
      <c r="S3980" s="52"/>
      <c r="T3980" s="52">
        <v>3.3</v>
      </c>
      <c r="U3980" s="52" t="s">
        <v>75</v>
      </c>
      <c r="V3980" s="1"/>
      <c r="W3980" s="1"/>
      <c r="X3980" s="1"/>
      <c r="Y3980" s="1"/>
      <c r="Z3980" s="1"/>
      <c r="AA3980" s="1"/>
      <c r="AB3980" s="1"/>
      <c r="AC3980" s="1"/>
      <c r="AD3980" s="52" t="s">
        <v>48</v>
      </c>
      <c r="AE3980" s="1"/>
      <c r="AF3980" s="1"/>
      <c r="AG3980" s="1" t="s">
        <v>5630</v>
      </c>
      <c r="AH3980" s="22"/>
      <c r="AI3980" s="22"/>
      <c r="AJ3980" s="22"/>
    </row>
    <row r="3981" spans="1:38" ht="18.75" hidden="1" customHeight="1" x14ac:dyDescent="0.2">
      <c r="A3981" s="36" t="s">
        <v>5144</v>
      </c>
      <c r="B3981" s="36" t="s">
        <v>2</v>
      </c>
      <c r="C3981" s="36" t="s">
        <v>36</v>
      </c>
      <c r="D3981" s="37">
        <v>41832</v>
      </c>
      <c r="E3981" s="38">
        <v>0.92500000000000004</v>
      </c>
      <c r="F3981" s="37">
        <v>41832</v>
      </c>
      <c r="G3981" s="38">
        <v>0.92500000000000004</v>
      </c>
      <c r="H3981" s="38">
        <v>0</v>
      </c>
      <c r="I3981" s="36">
        <v>10</v>
      </c>
      <c r="J3981" s="36" t="s">
        <v>297</v>
      </c>
      <c r="K3981" s="36" t="s">
        <v>132</v>
      </c>
      <c r="L3981" s="28" t="s">
        <v>128</v>
      </c>
      <c r="M3981" s="36" t="s">
        <v>5640</v>
      </c>
      <c r="N3981" s="36" t="s">
        <v>103</v>
      </c>
      <c r="O3981" s="52" t="s">
        <v>66</v>
      </c>
      <c r="P3981" s="36" t="s">
        <v>5640</v>
      </c>
      <c r="Q3981" s="1" t="s">
        <v>5629</v>
      </c>
      <c r="R3981" s="52">
        <v>1.6</v>
      </c>
      <c r="S3981" s="52"/>
      <c r="T3981" s="52">
        <v>1.6</v>
      </c>
      <c r="U3981" s="52" t="s">
        <v>75</v>
      </c>
      <c r="V3981" s="1"/>
      <c r="W3981" s="1"/>
      <c r="X3981" s="1"/>
      <c r="Y3981" s="1"/>
      <c r="Z3981" s="1"/>
      <c r="AA3981" s="1"/>
      <c r="AB3981" s="1"/>
      <c r="AC3981" s="1"/>
      <c r="AD3981" s="52" t="s">
        <v>48</v>
      </c>
      <c r="AE3981" s="1"/>
      <c r="AF3981" s="1"/>
      <c r="AG3981" s="1" t="s">
        <v>5630</v>
      </c>
    </row>
    <row r="3982" spans="1:38" ht="18.75" hidden="1" customHeight="1" x14ac:dyDescent="0.2">
      <c r="A3982" s="36" t="s">
        <v>5144</v>
      </c>
      <c r="B3982" s="36" t="s">
        <v>2</v>
      </c>
      <c r="C3982" s="36" t="s">
        <v>36</v>
      </c>
      <c r="D3982" s="37">
        <v>41832</v>
      </c>
      <c r="E3982" s="38">
        <v>0.92013888888888884</v>
      </c>
      <c r="F3982" s="37">
        <v>41833</v>
      </c>
      <c r="G3982" s="38">
        <v>0.13333333333333333</v>
      </c>
      <c r="H3982" s="38">
        <v>0.21319444444444444</v>
      </c>
      <c r="I3982" s="36">
        <v>11</v>
      </c>
      <c r="J3982" s="36" t="s">
        <v>297</v>
      </c>
      <c r="K3982" s="36" t="s">
        <v>134</v>
      </c>
      <c r="L3982" s="28" t="s">
        <v>128</v>
      </c>
      <c r="M3982" s="36" t="s">
        <v>5641</v>
      </c>
      <c r="N3982" s="36" t="s">
        <v>103</v>
      </c>
      <c r="O3982" s="52" t="s">
        <v>66</v>
      </c>
      <c r="P3982" s="36" t="s">
        <v>5641</v>
      </c>
      <c r="Q3982" s="1" t="s">
        <v>5642</v>
      </c>
      <c r="R3982" s="52">
        <v>84.5</v>
      </c>
      <c r="S3982" s="52"/>
      <c r="T3982" s="52">
        <v>84.5</v>
      </c>
      <c r="U3982" s="52" t="s">
        <v>84</v>
      </c>
      <c r="V3982" s="1"/>
      <c r="W3982" s="1"/>
      <c r="X3982" s="1"/>
      <c r="Y3982" s="1"/>
      <c r="Z3982" s="1"/>
      <c r="AA3982" s="1"/>
      <c r="AB3982" s="1"/>
      <c r="AC3982" s="1"/>
      <c r="AD3982" s="52" t="s">
        <v>48</v>
      </c>
      <c r="AE3982" s="1"/>
      <c r="AF3982" s="1"/>
      <c r="AG3982" s="1" t="s">
        <v>5630</v>
      </c>
    </row>
    <row r="3983" spans="1:38" ht="18.75" hidden="1" customHeight="1" x14ac:dyDescent="0.2">
      <c r="A3983" s="36" t="s">
        <v>5144</v>
      </c>
      <c r="B3983" s="36" t="s">
        <v>2</v>
      </c>
      <c r="C3983" s="36" t="s">
        <v>36</v>
      </c>
      <c r="D3983" s="37">
        <v>41832</v>
      </c>
      <c r="E3983" s="38">
        <v>0.92152777777777783</v>
      </c>
      <c r="F3983" s="37">
        <v>41832</v>
      </c>
      <c r="G3983" s="38">
        <v>0.98611111111111116</v>
      </c>
      <c r="H3983" s="38">
        <v>6.458333333333334E-2</v>
      </c>
      <c r="I3983" s="36">
        <v>5</v>
      </c>
      <c r="J3983" s="36" t="s">
        <v>297</v>
      </c>
      <c r="K3983" s="36" t="s">
        <v>133</v>
      </c>
      <c r="L3983" s="28" t="s">
        <v>128</v>
      </c>
      <c r="M3983" s="36" t="s">
        <v>5646</v>
      </c>
      <c r="N3983" s="36" t="s">
        <v>103</v>
      </c>
      <c r="O3983" s="52" t="s">
        <v>66</v>
      </c>
      <c r="P3983" s="36" t="s">
        <v>5647</v>
      </c>
      <c r="Q3983" s="1" t="s">
        <v>5648</v>
      </c>
      <c r="R3983" s="52">
        <v>1.5</v>
      </c>
      <c r="S3983" s="52"/>
      <c r="T3983" s="52">
        <v>1.5</v>
      </c>
      <c r="U3983" s="52" t="s">
        <v>75</v>
      </c>
      <c r="V3983" s="1"/>
      <c r="W3983" s="1"/>
      <c r="X3983" s="1"/>
      <c r="Y3983" s="1"/>
      <c r="Z3983" s="1"/>
      <c r="AA3983" s="1"/>
      <c r="AB3983" s="1"/>
      <c r="AC3983" s="1"/>
      <c r="AD3983" s="52" t="s">
        <v>48</v>
      </c>
      <c r="AE3983" s="1"/>
      <c r="AF3983" s="1"/>
      <c r="AG3983" s="1" t="s">
        <v>5630</v>
      </c>
    </row>
    <row r="3984" spans="1:38" ht="18.75" hidden="1" customHeight="1" x14ac:dyDescent="0.2">
      <c r="A3984" s="36" t="s">
        <v>5144</v>
      </c>
      <c r="B3984" s="36" t="s">
        <v>2</v>
      </c>
      <c r="C3984" s="36" t="s">
        <v>36</v>
      </c>
      <c r="D3984" s="37">
        <v>41832</v>
      </c>
      <c r="E3984" s="38">
        <v>0.92013888888888884</v>
      </c>
      <c r="F3984" s="37">
        <v>41832</v>
      </c>
      <c r="G3984" s="38">
        <v>0.92013888888888884</v>
      </c>
      <c r="H3984" s="38">
        <v>0</v>
      </c>
      <c r="I3984" s="36">
        <v>15</v>
      </c>
      <c r="J3984" s="36" t="s">
        <v>297</v>
      </c>
      <c r="K3984" s="36" t="s">
        <v>132</v>
      </c>
      <c r="L3984" s="28" t="s">
        <v>128</v>
      </c>
      <c r="M3984" s="36" t="s">
        <v>5649</v>
      </c>
      <c r="N3984" s="36" t="s">
        <v>103</v>
      </c>
      <c r="O3984" s="52" t="s">
        <v>66</v>
      </c>
      <c r="P3984" s="36" t="s">
        <v>5647</v>
      </c>
      <c r="Q3984" s="1" t="s">
        <v>5629</v>
      </c>
      <c r="R3984" s="52">
        <v>2</v>
      </c>
      <c r="S3984" s="52"/>
      <c r="T3984" s="52">
        <v>2</v>
      </c>
      <c r="U3984" s="52" t="s">
        <v>75</v>
      </c>
      <c r="V3984" s="1"/>
      <c r="W3984" s="1"/>
      <c r="X3984" s="1"/>
      <c r="Y3984" s="1"/>
      <c r="Z3984" s="1"/>
      <c r="AA3984" s="1"/>
      <c r="AB3984" s="1"/>
      <c r="AC3984" s="1"/>
      <c r="AD3984" s="52" t="s">
        <v>48</v>
      </c>
      <c r="AE3984" s="1"/>
      <c r="AF3984" s="1"/>
      <c r="AG3984" s="1" t="s">
        <v>5650</v>
      </c>
    </row>
    <row r="3985" spans="1:36" s="3" customFormat="1" ht="18.75" hidden="1" customHeight="1" x14ac:dyDescent="0.2">
      <c r="A3985" s="36" t="s">
        <v>5144</v>
      </c>
      <c r="B3985" s="36" t="s">
        <v>2</v>
      </c>
      <c r="C3985" s="36" t="s">
        <v>36</v>
      </c>
      <c r="D3985" s="37">
        <v>41832</v>
      </c>
      <c r="E3985" s="38">
        <v>0.90833333333333333</v>
      </c>
      <c r="F3985" s="37">
        <v>41832</v>
      </c>
      <c r="G3985" s="38">
        <v>0.90833333333333333</v>
      </c>
      <c r="H3985" s="38">
        <v>0</v>
      </c>
      <c r="I3985" s="36">
        <v>8</v>
      </c>
      <c r="J3985" s="36" t="s">
        <v>297</v>
      </c>
      <c r="K3985" s="36" t="s">
        <v>132</v>
      </c>
      <c r="L3985" s="28" t="s">
        <v>128</v>
      </c>
      <c r="M3985" s="36" t="s">
        <v>5651</v>
      </c>
      <c r="N3985" s="36" t="s">
        <v>103</v>
      </c>
      <c r="O3985" s="52" t="s">
        <v>66</v>
      </c>
      <c r="P3985" s="36" t="s">
        <v>5652</v>
      </c>
      <c r="Q3985" s="1" t="s">
        <v>5629</v>
      </c>
      <c r="R3985" s="52">
        <v>0.7</v>
      </c>
      <c r="S3985" s="52"/>
      <c r="T3985" s="52">
        <v>0.7</v>
      </c>
      <c r="U3985" s="52" t="s">
        <v>75</v>
      </c>
      <c r="V3985" s="1"/>
      <c r="W3985" s="1"/>
      <c r="X3985" s="1"/>
      <c r="Y3985" s="214"/>
      <c r="Z3985" s="1"/>
      <c r="AA3985" s="1"/>
      <c r="AB3985" s="1"/>
      <c r="AC3985" s="1"/>
      <c r="AD3985" s="52" t="s">
        <v>48</v>
      </c>
      <c r="AE3985" s="1"/>
      <c r="AF3985" s="1"/>
      <c r="AG3985" s="1" t="s">
        <v>5630</v>
      </c>
      <c r="AH3985" s="22"/>
      <c r="AI3985" s="22"/>
      <c r="AJ3985" s="22"/>
    </row>
    <row r="3986" spans="1:36" s="3" customFormat="1" ht="18.75" hidden="1" customHeight="1" x14ac:dyDescent="0.2">
      <c r="A3986" s="36" t="s">
        <v>5144</v>
      </c>
      <c r="B3986" s="36" t="s">
        <v>2</v>
      </c>
      <c r="C3986" s="36" t="s">
        <v>36</v>
      </c>
      <c r="D3986" s="37">
        <v>41833</v>
      </c>
      <c r="E3986" s="38"/>
      <c r="F3986" s="37"/>
      <c r="G3986" s="38"/>
      <c r="H3986" s="38"/>
      <c r="I3986" s="36"/>
      <c r="J3986" s="28"/>
      <c r="K3986" s="28"/>
      <c r="L3986" s="28"/>
      <c r="M3986" s="28"/>
      <c r="N3986" s="36"/>
      <c r="O3986" s="52"/>
      <c r="P3986" s="28"/>
      <c r="Q3986" s="28"/>
      <c r="R3986" s="36"/>
      <c r="S3986" s="36"/>
      <c r="T3986" s="36"/>
      <c r="U3986" s="239"/>
      <c r="V3986" s="28"/>
      <c r="W3986" s="28"/>
      <c r="X3986" s="28"/>
      <c r="Y3986" s="212"/>
      <c r="Z3986" s="28"/>
      <c r="AA3986" s="28"/>
      <c r="AB3986" s="28"/>
      <c r="AC3986" s="28"/>
      <c r="AD3986" s="239"/>
      <c r="AE3986" s="28"/>
      <c r="AF3986" s="28"/>
      <c r="AG3986" s="1" t="s">
        <v>200</v>
      </c>
      <c r="AH3986" s="22"/>
      <c r="AI3986" s="22"/>
      <c r="AJ3986" s="22"/>
    </row>
    <row r="3987" spans="1:36" s="3" customFormat="1" ht="47.25" hidden="1" customHeight="1" x14ac:dyDescent="0.2">
      <c r="A3987" s="36" t="s">
        <v>5144</v>
      </c>
      <c r="B3987" s="36" t="s">
        <v>2</v>
      </c>
      <c r="C3987" s="36" t="s">
        <v>36</v>
      </c>
      <c r="D3987" s="37">
        <v>41834</v>
      </c>
      <c r="E3987" s="30"/>
      <c r="F3987" s="289"/>
      <c r="G3987" s="30"/>
      <c r="H3987" s="30"/>
      <c r="I3987" s="36"/>
      <c r="J3987" s="28"/>
      <c r="K3987" s="28"/>
      <c r="L3987" s="28"/>
      <c r="M3987" s="28"/>
      <c r="N3987" s="28"/>
      <c r="O3987" s="28"/>
      <c r="P3987" s="28"/>
      <c r="Q3987" s="28"/>
      <c r="R3987" s="36"/>
      <c r="S3987" s="36"/>
      <c r="T3987" s="36"/>
      <c r="U3987" s="28"/>
      <c r="V3987" s="28"/>
      <c r="W3987" s="28"/>
      <c r="X3987" s="28"/>
      <c r="Y3987" s="212"/>
      <c r="Z3987" s="28"/>
      <c r="AA3987" s="28"/>
      <c r="AB3987" s="28"/>
      <c r="AC3987" s="28"/>
      <c r="AD3987" s="28"/>
      <c r="AE3987" s="28"/>
      <c r="AF3987" s="28"/>
      <c r="AG3987" s="1" t="s">
        <v>200</v>
      </c>
      <c r="AH3987" s="22"/>
      <c r="AI3987" s="22"/>
      <c r="AJ3987" s="22"/>
    </row>
    <row r="3988" spans="1:36" s="3" customFormat="1" ht="18.75" hidden="1" customHeight="1" x14ac:dyDescent="0.2">
      <c r="A3988" s="36" t="s">
        <v>5144</v>
      </c>
      <c r="B3988" s="36" t="s">
        <v>2</v>
      </c>
      <c r="C3988" s="36" t="s">
        <v>36</v>
      </c>
      <c r="D3988" s="37">
        <v>41835</v>
      </c>
      <c r="E3988" s="30"/>
      <c r="F3988" s="289"/>
      <c r="G3988" s="30"/>
      <c r="H3988" s="30"/>
      <c r="I3988" s="36"/>
      <c r="J3988" s="28"/>
      <c r="K3988" s="28"/>
      <c r="L3988" s="28"/>
      <c r="M3988" s="28"/>
      <c r="N3988" s="28"/>
      <c r="O3988" s="28"/>
      <c r="P3988" s="28"/>
      <c r="Q3988" s="28"/>
      <c r="R3988" s="36"/>
      <c r="S3988" s="36"/>
      <c r="T3988" s="36"/>
      <c r="U3988" s="28"/>
      <c r="V3988" s="28"/>
      <c r="W3988" s="28"/>
      <c r="X3988" s="28"/>
      <c r="Y3988" s="212"/>
      <c r="Z3988" s="28"/>
      <c r="AA3988" s="28"/>
      <c r="AB3988" s="28"/>
      <c r="AC3988" s="28"/>
      <c r="AD3988" s="28"/>
      <c r="AE3988" s="28"/>
      <c r="AF3988" s="28"/>
      <c r="AG3988" s="1" t="s">
        <v>200</v>
      </c>
      <c r="AH3988" s="22"/>
      <c r="AI3988" s="22"/>
      <c r="AJ3988" s="22"/>
    </row>
    <row r="3989" spans="1:36" s="3" customFormat="1" ht="18.75" hidden="1" customHeight="1" x14ac:dyDescent="0.2">
      <c r="A3989" s="36" t="s">
        <v>5144</v>
      </c>
      <c r="B3989" s="36" t="s">
        <v>2</v>
      </c>
      <c r="C3989" s="36" t="s">
        <v>36</v>
      </c>
      <c r="D3989" s="37">
        <v>41836</v>
      </c>
      <c r="E3989" s="30"/>
      <c r="F3989" s="289"/>
      <c r="G3989" s="30"/>
      <c r="H3989" s="30"/>
      <c r="I3989" s="36"/>
      <c r="J3989" s="28"/>
      <c r="K3989" s="28"/>
      <c r="L3989" s="28"/>
      <c r="M3989" s="28"/>
      <c r="N3989" s="28"/>
      <c r="O3989" s="28"/>
      <c r="P3989" s="28"/>
      <c r="Q3989" s="28"/>
      <c r="R3989" s="36"/>
      <c r="S3989" s="36"/>
      <c r="T3989" s="36"/>
      <c r="U3989" s="28"/>
      <c r="V3989" s="28"/>
      <c r="W3989" s="28"/>
      <c r="X3989" s="28"/>
      <c r="Y3989" s="212"/>
      <c r="Z3989" s="28"/>
      <c r="AA3989" s="28"/>
      <c r="AB3989" s="28"/>
      <c r="AC3989" s="28"/>
      <c r="AD3989" s="28"/>
      <c r="AE3989" s="28"/>
      <c r="AF3989" s="28"/>
      <c r="AG3989" s="1" t="s">
        <v>200</v>
      </c>
      <c r="AH3989" s="22"/>
      <c r="AI3989" s="22"/>
      <c r="AJ3989" s="22"/>
    </row>
    <row r="3990" spans="1:36" s="3" customFormat="1" ht="18.75" hidden="1" customHeight="1" x14ac:dyDescent="0.2">
      <c r="A3990" s="36" t="s">
        <v>5144</v>
      </c>
      <c r="B3990" s="36" t="s">
        <v>2</v>
      </c>
      <c r="C3990" s="36" t="s">
        <v>36</v>
      </c>
      <c r="D3990" s="37">
        <v>41837</v>
      </c>
      <c r="E3990" s="38">
        <v>0.50624999999999998</v>
      </c>
      <c r="F3990" s="37">
        <v>41837</v>
      </c>
      <c r="G3990" s="38">
        <v>0.50624999999999998</v>
      </c>
      <c r="H3990" s="38">
        <v>0</v>
      </c>
      <c r="I3990" s="36">
        <v>8</v>
      </c>
      <c r="J3990" s="36" t="s">
        <v>297</v>
      </c>
      <c r="K3990" s="36" t="s">
        <v>132</v>
      </c>
      <c r="L3990" s="36" t="s">
        <v>127</v>
      </c>
      <c r="M3990" s="36" t="s">
        <v>7213</v>
      </c>
      <c r="N3990" s="36" t="s">
        <v>103</v>
      </c>
      <c r="O3990" s="36" t="s">
        <v>66</v>
      </c>
      <c r="P3990" s="36" t="s">
        <v>7213</v>
      </c>
      <c r="Q3990" s="36" t="s">
        <v>7214</v>
      </c>
      <c r="R3990" s="36">
        <v>1.8</v>
      </c>
      <c r="S3990" s="36"/>
      <c r="T3990" s="36">
        <v>1.8</v>
      </c>
      <c r="U3990" s="36" t="s">
        <v>75</v>
      </c>
      <c r="V3990" s="36"/>
      <c r="W3990" s="36"/>
      <c r="X3990" s="36"/>
      <c r="Y3990" s="205"/>
      <c r="Z3990" s="36"/>
      <c r="AA3990" s="36"/>
      <c r="AB3990" s="36"/>
      <c r="AC3990" s="36"/>
      <c r="AD3990" s="36" t="s">
        <v>57</v>
      </c>
      <c r="AE3990" s="36"/>
      <c r="AF3990" s="36"/>
      <c r="AG3990" s="1" t="s">
        <v>7215</v>
      </c>
      <c r="AH3990" s="22"/>
      <c r="AI3990" s="22" t="s">
        <v>387</v>
      </c>
      <c r="AJ3990" s="22"/>
    </row>
    <row r="3991" spans="1:36" s="3" customFormat="1" ht="18.75" hidden="1" customHeight="1" x14ac:dyDescent="0.2">
      <c r="A3991" s="36" t="s">
        <v>5144</v>
      </c>
      <c r="B3991" s="36" t="s">
        <v>2</v>
      </c>
      <c r="C3991" s="36" t="s">
        <v>36</v>
      </c>
      <c r="D3991" s="37">
        <v>41837</v>
      </c>
      <c r="E3991" s="38">
        <v>0.48541666666666666</v>
      </c>
      <c r="F3991" s="37">
        <v>41837</v>
      </c>
      <c r="G3991" s="38">
        <v>0.48541666666666666</v>
      </c>
      <c r="H3991" s="38">
        <v>0</v>
      </c>
      <c r="I3991" s="36">
        <v>5</v>
      </c>
      <c r="J3991" s="36" t="s">
        <v>297</v>
      </c>
      <c r="K3991" s="36" t="s">
        <v>132</v>
      </c>
      <c r="L3991" s="36" t="s">
        <v>130</v>
      </c>
      <c r="M3991" s="36" t="s">
        <v>7216</v>
      </c>
      <c r="N3991" s="36" t="s">
        <v>103</v>
      </c>
      <c r="O3991" s="36" t="s">
        <v>66</v>
      </c>
      <c r="P3991" s="36" t="s">
        <v>7216</v>
      </c>
      <c r="Q3991" s="36" t="s">
        <v>7217</v>
      </c>
      <c r="R3991" s="36">
        <v>0.2</v>
      </c>
      <c r="S3991" s="36"/>
      <c r="T3991" s="36">
        <v>0.2</v>
      </c>
      <c r="U3991" s="36" t="s">
        <v>84</v>
      </c>
      <c r="V3991" s="36"/>
      <c r="W3991" s="36"/>
      <c r="X3991" s="36"/>
      <c r="Y3991" s="205"/>
      <c r="Z3991" s="36"/>
      <c r="AA3991" s="36"/>
      <c r="AB3991" s="36"/>
      <c r="AC3991" s="36"/>
      <c r="AD3991" s="36" t="s">
        <v>60</v>
      </c>
      <c r="AE3991" s="36"/>
      <c r="AF3991" s="36"/>
      <c r="AG3991" s="1" t="s">
        <v>7218</v>
      </c>
      <c r="AH3991" s="22"/>
      <c r="AI3991" s="22"/>
      <c r="AJ3991" s="22"/>
    </row>
    <row r="3992" spans="1:36" s="3" customFormat="1" ht="18.75" hidden="1" customHeight="1" x14ac:dyDescent="0.2">
      <c r="A3992" s="36" t="s">
        <v>5144</v>
      </c>
      <c r="B3992" s="36" t="s">
        <v>2</v>
      </c>
      <c r="C3992" s="36" t="s">
        <v>36</v>
      </c>
      <c r="D3992" s="37">
        <v>41838</v>
      </c>
      <c r="E3992" s="30"/>
      <c r="F3992" s="289"/>
      <c r="G3992" s="30"/>
      <c r="H3992" s="30"/>
      <c r="I3992" s="36"/>
      <c r="J3992" s="28"/>
      <c r="K3992" s="28"/>
      <c r="L3992" s="28"/>
      <c r="M3992" s="28"/>
      <c r="N3992" s="28"/>
      <c r="O3992" s="28"/>
      <c r="P3992" s="28"/>
      <c r="Q3992" s="28"/>
      <c r="R3992" s="36"/>
      <c r="S3992" s="36"/>
      <c r="T3992" s="36"/>
      <c r="U3992" s="28"/>
      <c r="V3992" s="28"/>
      <c r="W3992" s="28"/>
      <c r="X3992" s="28"/>
      <c r="Y3992" s="212"/>
      <c r="Z3992" s="28"/>
      <c r="AA3992" s="28"/>
      <c r="AB3992" s="28"/>
      <c r="AC3992" s="28"/>
      <c r="AD3992" s="28"/>
      <c r="AE3992" s="28"/>
      <c r="AF3992" s="28"/>
      <c r="AG3992" s="1" t="s">
        <v>200</v>
      </c>
      <c r="AH3992" s="22"/>
      <c r="AI3992" s="22"/>
      <c r="AJ3992" s="22"/>
    </row>
    <row r="3993" spans="1:36" s="3" customFormat="1" ht="55.5" hidden="1" customHeight="1" x14ac:dyDescent="0.2">
      <c r="A3993" s="36" t="s">
        <v>5144</v>
      </c>
      <c r="B3993" s="36" t="s">
        <v>2</v>
      </c>
      <c r="C3993" s="36" t="s">
        <v>36</v>
      </c>
      <c r="D3993" s="37">
        <v>41839</v>
      </c>
      <c r="E3993" s="38">
        <v>0.22013888888888888</v>
      </c>
      <c r="F3993" s="37">
        <v>41839</v>
      </c>
      <c r="G3993" s="38">
        <v>0.22013888888888888</v>
      </c>
      <c r="H3993" s="38">
        <v>41839</v>
      </c>
      <c r="I3993" s="36">
        <v>8</v>
      </c>
      <c r="J3993" s="36" t="s">
        <v>297</v>
      </c>
      <c r="K3993" s="36" t="s">
        <v>132</v>
      </c>
      <c r="L3993" s="36" t="s">
        <v>130</v>
      </c>
      <c r="M3993" s="36" t="s">
        <v>7219</v>
      </c>
      <c r="N3993" s="36" t="s">
        <v>103</v>
      </c>
      <c r="O3993" s="36" t="s">
        <v>66</v>
      </c>
      <c r="P3993" s="36" t="s">
        <v>7219</v>
      </c>
      <c r="Q3993" s="36" t="s">
        <v>7220</v>
      </c>
      <c r="R3993" s="36">
        <v>1.9</v>
      </c>
      <c r="S3993" s="36"/>
      <c r="T3993" s="36">
        <v>1.9</v>
      </c>
      <c r="U3993" s="36" t="s">
        <v>75</v>
      </c>
      <c r="V3993" s="36"/>
      <c r="W3993" s="36"/>
      <c r="X3993" s="36"/>
      <c r="Y3993" s="205"/>
      <c r="Z3993" s="36"/>
      <c r="AA3993" s="36"/>
      <c r="AB3993" s="36"/>
      <c r="AC3993" s="36"/>
      <c r="AD3993" s="36" t="s">
        <v>62</v>
      </c>
      <c r="AE3993" s="36"/>
      <c r="AF3993" s="36"/>
      <c r="AG3993" s="36" t="s">
        <v>7221</v>
      </c>
      <c r="AH3993" s="22"/>
      <c r="AI3993" s="22"/>
      <c r="AJ3993" s="22"/>
    </row>
    <row r="3994" spans="1:36" s="3" customFormat="1" ht="18.75" hidden="1" customHeight="1" x14ac:dyDescent="0.2">
      <c r="A3994" s="36" t="s">
        <v>5144</v>
      </c>
      <c r="B3994" s="36" t="s">
        <v>2</v>
      </c>
      <c r="C3994" s="36" t="s">
        <v>36</v>
      </c>
      <c r="D3994" s="37">
        <v>41839</v>
      </c>
      <c r="E3994" s="38">
        <v>0.4381944444444445</v>
      </c>
      <c r="F3994" s="37">
        <v>41839</v>
      </c>
      <c r="G3994" s="38">
        <v>0.45624999999999999</v>
      </c>
      <c r="H3994" s="38">
        <v>1.8055555555555557E-2</v>
      </c>
      <c r="I3994" s="36">
        <v>9</v>
      </c>
      <c r="J3994" s="36" t="s">
        <v>297</v>
      </c>
      <c r="K3994" s="36" t="s">
        <v>134</v>
      </c>
      <c r="L3994" s="36" t="s">
        <v>128</v>
      </c>
      <c r="M3994" s="36" t="s">
        <v>7222</v>
      </c>
      <c r="N3994" s="36" t="s">
        <v>103</v>
      </c>
      <c r="O3994" s="36" t="s">
        <v>66</v>
      </c>
      <c r="P3994" s="36" t="s">
        <v>7222</v>
      </c>
      <c r="Q3994" s="52" t="s">
        <v>7223</v>
      </c>
      <c r="R3994" s="52">
        <v>2.6</v>
      </c>
      <c r="S3994" s="52"/>
      <c r="T3994" s="52">
        <v>2.6</v>
      </c>
      <c r="U3994" s="52" t="s">
        <v>84</v>
      </c>
      <c r="V3994" s="52"/>
      <c r="W3994" s="52"/>
      <c r="X3994" s="52"/>
      <c r="Y3994" s="206"/>
      <c r="Z3994" s="52"/>
      <c r="AA3994" s="52"/>
      <c r="AB3994" s="52"/>
      <c r="AC3994" s="52"/>
      <c r="AD3994" s="52" t="s">
        <v>56</v>
      </c>
      <c r="AE3994" s="52"/>
      <c r="AF3994" s="52"/>
      <c r="AG3994" s="52" t="s">
        <v>7224</v>
      </c>
      <c r="AH3994" s="22"/>
      <c r="AI3994" s="22"/>
      <c r="AJ3994" s="22"/>
    </row>
    <row r="3995" spans="1:36" s="3" customFormat="1" ht="18.75" hidden="1" customHeight="1" x14ac:dyDescent="0.2">
      <c r="A3995" s="36" t="s">
        <v>5144</v>
      </c>
      <c r="B3995" s="36" t="s">
        <v>2</v>
      </c>
      <c r="C3995" s="36" t="s">
        <v>36</v>
      </c>
      <c r="D3995" s="37">
        <v>41840</v>
      </c>
      <c r="E3995" s="30"/>
      <c r="F3995" s="289"/>
      <c r="G3995" s="30"/>
      <c r="H3995" s="30"/>
      <c r="I3995" s="28"/>
      <c r="J3995" s="28"/>
      <c r="K3995" s="28"/>
      <c r="L3995" s="28"/>
      <c r="M3995" s="28"/>
      <c r="N3995" s="28"/>
      <c r="O3995" s="28"/>
      <c r="P3995" s="28"/>
      <c r="Q3995" s="28"/>
      <c r="R3995" s="36"/>
      <c r="S3995" s="36"/>
      <c r="T3995" s="36"/>
      <c r="U3995" s="28"/>
      <c r="V3995" s="28"/>
      <c r="W3995" s="28"/>
      <c r="X3995" s="28"/>
      <c r="Y3995" s="212"/>
      <c r="Z3995" s="28"/>
      <c r="AA3995" s="28"/>
      <c r="AB3995" s="28"/>
      <c r="AC3995" s="28"/>
      <c r="AD3995" s="28"/>
      <c r="AE3995" s="28"/>
      <c r="AF3995" s="28"/>
      <c r="AG3995" s="52" t="s">
        <v>200</v>
      </c>
      <c r="AH3995" s="22"/>
      <c r="AI3995" s="22"/>
      <c r="AJ3995" s="22"/>
    </row>
    <row r="3996" spans="1:36" s="3" customFormat="1" ht="18.75" hidden="1" customHeight="1" x14ac:dyDescent="0.2">
      <c r="A3996" s="36" t="s">
        <v>5144</v>
      </c>
      <c r="B3996" s="36" t="s">
        <v>2</v>
      </c>
      <c r="C3996" s="36" t="s">
        <v>36</v>
      </c>
      <c r="D3996" s="37">
        <v>41841</v>
      </c>
      <c r="E3996" s="30"/>
      <c r="F3996" s="289"/>
      <c r="G3996" s="30"/>
      <c r="H3996" s="30"/>
      <c r="I3996" s="28"/>
      <c r="J3996" s="28"/>
      <c r="K3996" s="28"/>
      <c r="L3996" s="28"/>
      <c r="M3996" s="28"/>
      <c r="N3996" s="28"/>
      <c r="O3996" s="28"/>
      <c r="P3996" s="28"/>
      <c r="Q3996" s="28"/>
      <c r="R3996" s="36"/>
      <c r="S3996" s="36"/>
      <c r="T3996" s="36"/>
      <c r="U3996" s="28"/>
      <c r="V3996" s="28"/>
      <c r="W3996" s="28"/>
      <c r="X3996" s="28"/>
      <c r="Y3996" s="212"/>
      <c r="Z3996" s="28"/>
      <c r="AA3996" s="28"/>
      <c r="AB3996" s="28"/>
      <c r="AC3996" s="28"/>
      <c r="AD3996" s="28"/>
      <c r="AE3996" s="28"/>
      <c r="AF3996" s="28"/>
      <c r="AG3996" s="52" t="s">
        <v>200</v>
      </c>
      <c r="AH3996" s="22"/>
      <c r="AI3996" s="22"/>
      <c r="AJ3996" s="22"/>
    </row>
    <row r="3997" spans="1:36" s="3" customFormat="1" ht="44.25" hidden="1" customHeight="1" x14ac:dyDescent="0.2">
      <c r="A3997" s="28" t="s">
        <v>5144</v>
      </c>
      <c r="B3997" s="45" t="s">
        <v>2</v>
      </c>
      <c r="C3997" s="45" t="s">
        <v>2571</v>
      </c>
      <c r="D3997" s="37">
        <v>41842</v>
      </c>
      <c r="E3997" s="38">
        <v>0.8125</v>
      </c>
      <c r="F3997" s="37">
        <v>41843.024305555555</v>
      </c>
      <c r="G3997" s="38">
        <v>2.4305555555555556E-2</v>
      </c>
      <c r="H3997" s="194">
        <v>0.21180555555555555</v>
      </c>
      <c r="I3997" s="36">
        <v>4</v>
      </c>
      <c r="J3997" s="28"/>
      <c r="K3997" s="52" t="s">
        <v>134</v>
      </c>
      <c r="L3997" s="140" t="s">
        <v>128</v>
      </c>
      <c r="M3997" s="45" t="s">
        <v>7436</v>
      </c>
      <c r="N3997" s="45" t="s">
        <v>103</v>
      </c>
      <c r="O3997" s="52" t="s">
        <v>64</v>
      </c>
      <c r="P3997" s="45" t="s">
        <v>7436</v>
      </c>
      <c r="Q3997" s="45" t="s">
        <v>7437</v>
      </c>
      <c r="R3997" s="54">
        <v>5.6</v>
      </c>
      <c r="S3997" s="54">
        <v>5.6</v>
      </c>
      <c r="T3997" s="79">
        <f>R3997+S3997</f>
        <v>11.2</v>
      </c>
      <c r="U3997" s="36"/>
      <c r="V3997" s="45" t="s">
        <v>7438</v>
      </c>
      <c r="W3997" s="36"/>
      <c r="X3997" s="36"/>
      <c r="Y3997" s="205" t="s">
        <v>7439</v>
      </c>
      <c r="Z3997" s="36"/>
      <c r="AA3997" s="36"/>
      <c r="AB3997" s="36" t="s">
        <v>7440</v>
      </c>
      <c r="AC3997" s="36" t="s">
        <v>7439</v>
      </c>
      <c r="AD3997" s="28" t="s">
        <v>62</v>
      </c>
      <c r="AE3997" s="36"/>
      <c r="AF3997" s="36"/>
      <c r="AG3997" s="100"/>
      <c r="AH3997" s="22"/>
      <c r="AI3997" s="22"/>
      <c r="AJ3997" s="22"/>
    </row>
    <row r="3998" spans="1:36" s="3" customFormat="1" ht="18.75" hidden="1" customHeight="1" x14ac:dyDescent="0.2">
      <c r="A3998" s="36" t="s">
        <v>5144</v>
      </c>
      <c r="B3998" s="36" t="s">
        <v>2</v>
      </c>
      <c r="C3998" s="36" t="s">
        <v>36</v>
      </c>
      <c r="D3998" s="37">
        <v>41842</v>
      </c>
      <c r="E3998" s="38">
        <v>0.28472222222222221</v>
      </c>
      <c r="F3998" s="37">
        <v>41842</v>
      </c>
      <c r="G3998" s="38">
        <v>0.28472222222222221</v>
      </c>
      <c r="H3998" s="38">
        <v>0</v>
      </c>
      <c r="I3998" s="36">
        <v>65</v>
      </c>
      <c r="J3998" s="36" t="s">
        <v>178</v>
      </c>
      <c r="K3998" s="36" t="s">
        <v>132</v>
      </c>
      <c r="L3998" s="36" t="s">
        <v>128</v>
      </c>
      <c r="M3998" s="36" t="s">
        <v>7444</v>
      </c>
      <c r="N3998" s="36">
        <v>35</v>
      </c>
      <c r="O3998" s="36" t="s">
        <v>66</v>
      </c>
      <c r="P3998" s="36" t="s">
        <v>7444</v>
      </c>
      <c r="Q3998" s="36" t="s">
        <v>7445</v>
      </c>
      <c r="R3998" s="36">
        <v>7.7</v>
      </c>
      <c r="S3998" s="36">
        <v>11.3</v>
      </c>
      <c r="T3998" s="36">
        <f>SUM(R3998:S3998)</f>
        <v>19</v>
      </c>
      <c r="U3998" s="36" t="s">
        <v>75</v>
      </c>
      <c r="V3998" s="36"/>
      <c r="W3998" s="36"/>
      <c r="X3998" s="36"/>
      <c r="Y3998" s="205"/>
      <c r="Z3998" s="36"/>
      <c r="AA3998" s="36"/>
      <c r="AB3998" s="36"/>
      <c r="AC3998" s="36"/>
      <c r="AD3998" s="36" t="s">
        <v>48</v>
      </c>
      <c r="AE3998" s="36"/>
      <c r="AF3998" s="36"/>
      <c r="AG3998" s="52" t="s">
        <v>3767</v>
      </c>
      <c r="AH3998" s="22"/>
      <c r="AI3998" s="22"/>
      <c r="AJ3998" s="22"/>
    </row>
    <row r="3999" spans="1:36" s="3" customFormat="1" ht="18.75" hidden="1" customHeight="1" x14ac:dyDescent="0.2">
      <c r="A3999" s="36" t="s">
        <v>5144</v>
      </c>
      <c r="B3999" s="36" t="s">
        <v>2</v>
      </c>
      <c r="C3999" s="36" t="s">
        <v>36</v>
      </c>
      <c r="D3999" s="37">
        <v>41842</v>
      </c>
      <c r="E3999" s="38">
        <v>0.44097222222222227</v>
      </c>
      <c r="F3999" s="37">
        <v>41842</v>
      </c>
      <c r="G3999" s="38">
        <v>0.44097222222222227</v>
      </c>
      <c r="H3999" s="38">
        <v>0</v>
      </c>
      <c r="I3999" s="36">
        <v>6</v>
      </c>
      <c r="J3999" s="36" t="s">
        <v>297</v>
      </c>
      <c r="K3999" s="36" t="s">
        <v>132</v>
      </c>
      <c r="L3999" s="36" t="s">
        <v>128</v>
      </c>
      <c r="M3999" s="36" t="s">
        <v>7446</v>
      </c>
      <c r="N3999" s="36" t="s">
        <v>103</v>
      </c>
      <c r="O3999" s="36" t="s">
        <v>66</v>
      </c>
      <c r="P3999" s="36" t="s">
        <v>7446</v>
      </c>
      <c r="Q3999" s="36" t="s">
        <v>7447</v>
      </c>
      <c r="R3999" s="36">
        <v>0.8</v>
      </c>
      <c r="S3999" s="36">
        <v>0.3</v>
      </c>
      <c r="T3999" s="36">
        <f>SUM(R3999:S3999)</f>
        <v>1.1000000000000001</v>
      </c>
      <c r="U3999" s="36" t="s">
        <v>84</v>
      </c>
      <c r="V3999" s="36"/>
      <c r="W3999" s="36"/>
      <c r="X3999" s="36"/>
      <c r="Y3999" s="205"/>
      <c r="Z3999" s="36"/>
      <c r="AA3999" s="36"/>
      <c r="AB3999" s="36"/>
      <c r="AC3999" s="36"/>
      <c r="AD3999" s="36" t="s">
        <v>48</v>
      </c>
      <c r="AE3999" s="36"/>
      <c r="AF3999" s="36"/>
      <c r="AG3999" s="36" t="s">
        <v>7448</v>
      </c>
      <c r="AH3999" s="22"/>
      <c r="AI3999" s="22"/>
      <c r="AJ3999" s="22"/>
    </row>
    <row r="4000" spans="1:36" s="3" customFormat="1" ht="18.75" hidden="1" customHeight="1" x14ac:dyDescent="0.2">
      <c r="A4000" s="36" t="s">
        <v>5144</v>
      </c>
      <c r="B4000" s="36" t="s">
        <v>2</v>
      </c>
      <c r="C4000" s="36" t="s">
        <v>36</v>
      </c>
      <c r="D4000" s="37">
        <v>41842</v>
      </c>
      <c r="E4000" s="38">
        <v>0.69861111111111107</v>
      </c>
      <c r="F4000" s="37">
        <v>41842</v>
      </c>
      <c r="G4000" s="38">
        <v>0.8354166666666667</v>
      </c>
      <c r="H4000" s="38">
        <v>0.13680555555555554</v>
      </c>
      <c r="I4000" s="36">
        <v>5</v>
      </c>
      <c r="J4000" s="36" t="s">
        <v>178</v>
      </c>
      <c r="K4000" s="36" t="s">
        <v>134</v>
      </c>
      <c r="L4000" s="36" t="s">
        <v>128</v>
      </c>
      <c r="M4000" s="36" t="s">
        <v>7449</v>
      </c>
      <c r="N4000" s="36" t="s">
        <v>103</v>
      </c>
      <c r="O4000" s="36" t="s">
        <v>66</v>
      </c>
      <c r="P4000" s="36" t="s">
        <v>7449</v>
      </c>
      <c r="Q4000" s="36" t="s">
        <v>7450</v>
      </c>
      <c r="R4000" s="36">
        <v>11.7</v>
      </c>
      <c r="S4000" s="36"/>
      <c r="T4000" s="36">
        <v>11.7</v>
      </c>
      <c r="U4000" s="36" t="s">
        <v>84</v>
      </c>
      <c r="V4000" s="36"/>
      <c r="W4000" s="36"/>
      <c r="X4000" s="36"/>
      <c r="Y4000" s="205"/>
      <c r="Z4000" s="36"/>
      <c r="AA4000" s="36"/>
      <c r="AB4000" s="36"/>
      <c r="AC4000" s="36"/>
      <c r="AD4000" s="36" t="s">
        <v>48</v>
      </c>
      <c r="AE4000" s="36"/>
      <c r="AF4000" s="36"/>
      <c r="AG4000" s="36" t="s">
        <v>7451</v>
      </c>
      <c r="AH4000" s="22"/>
      <c r="AI4000" s="22"/>
      <c r="AJ4000" s="22"/>
    </row>
    <row r="4001" spans="1:36" s="3" customFormat="1" ht="18.75" hidden="1" customHeight="1" x14ac:dyDescent="0.2">
      <c r="A4001" s="36" t="s">
        <v>5144</v>
      </c>
      <c r="B4001" s="36" t="s">
        <v>2</v>
      </c>
      <c r="C4001" s="36" t="s">
        <v>36</v>
      </c>
      <c r="D4001" s="37">
        <v>41842</v>
      </c>
      <c r="E4001" s="38">
        <v>0.70208333333333339</v>
      </c>
      <c r="F4001" s="37">
        <v>41842</v>
      </c>
      <c r="G4001" s="38">
        <v>0.70208333333333339</v>
      </c>
      <c r="H4001" s="38">
        <v>0</v>
      </c>
      <c r="I4001" s="36">
        <v>24</v>
      </c>
      <c r="J4001" s="36" t="s">
        <v>178</v>
      </c>
      <c r="K4001" s="36" t="s">
        <v>132</v>
      </c>
      <c r="L4001" s="36" t="s">
        <v>128</v>
      </c>
      <c r="M4001" s="36" t="s">
        <v>7452</v>
      </c>
      <c r="N4001" s="36" t="s">
        <v>103</v>
      </c>
      <c r="O4001" s="36" t="s">
        <v>66</v>
      </c>
      <c r="P4001" s="36" t="s">
        <v>7452</v>
      </c>
      <c r="Q4001" s="36" t="s">
        <v>7453</v>
      </c>
      <c r="R4001" s="36">
        <v>4.8</v>
      </c>
      <c r="S4001" s="36">
        <v>1.2</v>
      </c>
      <c r="T4001" s="36">
        <v>6</v>
      </c>
      <c r="U4001" s="36" t="s">
        <v>75</v>
      </c>
      <c r="V4001" s="36"/>
      <c r="W4001" s="36"/>
      <c r="X4001" s="36"/>
      <c r="Y4001" s="205"/>
      <c r="Z4001" s="36"/>
      <c r="AA4001" s="36"/>
      <c r="AB4001" s="36"/>
      <c r="AC4001" s="36"/>
      <c r="AD4001" s="36" t="s">
        <v>48</v>
      </c>
      <c r="AE4001" s="36"/>
      <c r="AF4001" s="36"/>
      <c r="AG4001" s="36" t="s">
        <v>1338</v>
      </c>
      <c r="AH4001" s="22"/>
      <c r="AI4001" s="22"/>
      <c r="AJ4001" s="22"/>
    </row>
    <row r="4002" spans="1:36" s="3" customFormat="1" ht="18.75" hidden="1" customHeight="1" x14ac:dyDescent="0.2">
      <c r="A4002" s="36" t="s">
        <v>5144</v>
      </c>
      <c r="B4002" s="36" t="s">
        <v>2</v>
      </c>
      <c r="C4002" s="36" t="s">
        <v>36</v>
      </c>
      <c r="D4002" s="37">
        <v>41842</v>
      </c>
      <c r="E4002" s="38">
        <v>0.72013888888888899</v>
      </c>
      <c r="F4002" s="37">
        <v>41842</v>
      </c>
      <c r="G4002" s="38">
        <v>0.7416666666666667</v>
      </c>
      <c r="H4002" s="38">
        <v>2.1527777777777781E-2</v>
      </c>
      <c r="I4002" s="36">
        <v>23</v>
      </c>
      <c r="J4002" s="36" t="s">
        <v>178</v>
      </c>
      <c r="K4002" s="36" t="s">
        <v>133</v>
      </c>
      <c r="L4002" s="36" t="s">
        <v>128</v>
      </c>
      <c r="M4002" s="36" t="s">
        <v>7454</v>
      </c>
      <c r="N4002" s="36" t="s">
        <v>103</v>
      </c>
      <c r="O4002" s="36" t="s">
        <v>66</v>
      </c>
      <c r="P4002" s="36" t="s">
        <v>7454</v>
      </c>
      <c r="Q4002" s="36" t="s">
        <v>7453</v>
      </c>
      <c r="R4002" s="36">
        <v>14.8</v>
      </c>
      <c r="S4002" s="36"/>
      <c r="T4002" s="36">
        <v>14.8</v>
      </c>
      <c r="U4002" s="36" t="s">
        <v>75</v>
      </c>
      <c r="V4002" s="36"/>
      <c r="W4002" s="36"/>
      <c r="X4002" s="36"/>
      <c r="Y4002" s="205"/>
      <c r="Z4002" s="36"/>
      <c r="AA4002" s="36"/>
      <c r="AB4002" s="36"/>
      <c r="AC4002" s="36"/>
      <c r="AD4002" s="36" t="s">
        <v>48</v>
      </c>
      <c r="AE4002" s="36"/>
      <c r="AF4002" s="36"/>
      <c r="AG4002" s="36" t="s">
        <v>1338</v>
      </c>
      <c r="AH4002" s="22"/>
      <c r="AI4002" s="22"/>
      <c r="AJ4002" s="22"/>
    </row>
    <row r="4003" spans="1:36" s="3" customFormat="1" ht="18.75" hidden="1" customHeight="1" x14ac:dyDescent="0.2">
      <c r="A4003" s="36" t="s">
        <v>5144</v>
      </c>
      <c r="B4003" s="36" t="s">
        <v>2</v>
      </c>
      <c r="C4003" s="36" t="s">
        <v>36</v>
      </c>
      <c r="D4003" s="37">
        <v>41842</v>
      </c>
      <c r="E4003" s="38">
        <v>0.69791666666666663</v>
      </c>
      <c r="F4003" s="37">
        <v>41842</v>
      </c>
      <c r="G4003" s="38">
        <v>0.80486111111111114</v>
      </c>
      <c r="H4003" s="38">
        <v>0.10694444444444444</v>
      </c>
      <c r="I4003" s="36">
        <v>20</v>
      </c>
      <c r="J4003" s="36" t="s">
        <v>178</v>
      </c>
      <c r="K4003" s="36" t="s">
        <v>134</v>
      </c>
      <c r="L4003" s="36" t="s">
        <v>128</v>
      </c>
      <c r="M4003" s="36" t="s">
        <v>7455</v>
      </c>
      <c r="N4003" s="36" t="s">
        <v>103</v>
      </c>
      <c r="O4003" s="36" t="s">
        <v>66</v>
      </c>
      <c r="P4003" s="36" t="s">
        <v>7455</v>
      </c>
      <c r="Q4003" s="36" t="s">
        <v>7456</v>
      </c>
      <c r="R4003" s="36">
        <v>5.5</v>
      </c>
      <c r="S4003" s="36">
        <v>1.9</v>
      </c>
      <c r="T4003" s="36">
        <v>7.4</v>
      </c>
      <c r="U4003" s="36" t="s">
        <v>84</v>
      </c>
      <c r="V4003" s="36"/>
      <c r="W4003" s="36"/>
      <c r="X4003" s="36"/>
      <c r="Y4003" s="205"/>
      <c r="Z4003" s="36"/>
      <c r="AA4003" s="36"/>
      <c r="AB4003" s="36"/>
      <c r="AC4003" s="36"/>
      <c r="AD4003" s="36" t="s">
        <v>48</v>
      </c>
      <c r="AE4003" s="36"/>
      <c r="AF4003" s="36"/>
      <c r="AG4003" s="36" t="s">
        <v>7457</v>
      </c>
      <c r="AH4003" s="22"/>
      <c r="AI4003" s="22"/>
      <c r="AJ4003" s="22"/>
    </row>
    <row r="4004" spans="1:36" s="3" customFormat="1" ht="18.75" hidden="1" customHeight="1" x14ac:dyDescent="0.2">
      <c r="A4004" s="36" t="s">
        <v>5144</v>
      </c>
      <c r="B4004" s="36" t="s">
        <v>2</v>
      </c>
      <c r="C4004" s="36" t="s">
        <v>36</v>
      </c>
      <c r="D4004" s="37">
        <v>41842</v>
      </c>
      <c r="E4004" s="38">
        <v>0.9375</v>
      </c>
      <c r="F4004" s="37">
        <v>41842</v>
      </c>
      <c r="G4004" s="38">
        <v>6.25E-2</v>
      </c>
      <c r="H4004" s="38">
        <v>0.125</v>
      </c>
      <c r="I4004" s="36">
        <v>3</v>
      </c>
      <c r="J4004" s="36" t="s">
        <v>178</v>
      </c>
      <c r="K4004" s="36" t="s">
        <v>134</v>
      </c>
      <c r="L4004" s="36" t="s">
        <v>128</v>
      </c>
      <c r="M4004" s="36" t="s">
        <v>7458</v>
      </c>
      <c r="N4004" s="36" t="s">
        <v>103</v>
      </c>
      <c r="O4004" s="36" t="s">
        <v>66</v>
      </c>
      <c r="P4004" s="36" t="s">
        <v>7458</v>
      </c>
      <c r="Q4004" s="36" t="s">
        <v>7459</v>
      </c>
      <c r="R4004" s="36">
        <v>2.8</v>
      </c>
      <c r="S4004" s="36"/>
      <c r="T4004" s="36">
        <v>2.8</v>
      </c>
      <c r="U4004" s="36" t="s">
        <v>75</v>
      </c>
      <c r="V4004" s="36"/>
      <c r="W4004" s="36"/>
      <c r="X4004" s="36"/>
      <c r="Y4004" s="205"/>
      <c r="Z4004" s="36"/>
      <c r="AA4004" s="36"/>
      <c r="AB4004" s="36"/>
      <c r="AC4004" s="36"/>
      <c r="AD4004" s="36" t="s">
        <v>56</v>
      </c>
      <c r="AE4004" s="36"/>
      <c r="AF4004" s="36"/>
      <c r="AG4004" s="36" t="s">
        <v>7457</v>
      </c>
      <c r="AH4004" s="22"/>
      <c r="AI4004" s="22"/>
      <c r="AJ4004" s="22"/>
    </row>
    <row r="4005" spans="1:36" s="3" customFormat="1" ht="18.75" hidden="1" customHeight="1" x14ac:dyDescent="0.2">
      <c r="A4005" s="36" t="s">
        <v>5144</v>
      </c>
      <c r="B4005" s="36" t="s">
        <v>2</v>
      </c>
      <c r="C4005" s="36" t="s">
        <v>36</v>
      </c>
      <c r="D4005" s="37">
        <v>41843</v>
      </c>
      <c r="E4005" s="30"/>
      <c r="F4005" s="289"/>
      <c r="G4005" s="30"/>
      <c r="H4005" s="30"/>
      <c r="I4005" s="28"/>
      <c r="J4005" s="28"/>
      <c r="K4005" s="28"/>
      <c r="L4005" s="28"/>
      <c r="M4005" s="28"/>
      <c r="N4005" s="28"/>
      <c r="O4005" s="28"/>
      <c r="P4005" s="28"/>
      <c r="Q4005" s="28"/>
      <c r="R4005" s="36"/>
      <c r="S4005" s="36"/>
      <c r="T4005" s="36"/>
      <c r="U4005" s="28"/>
      <c r="V4005" s="28"/>
      <c r="W4005" s="28"/>
      <c r="X4005" s="28"/>
      <c r="Y4005" s="212"/>
      <c r="Z4005" s="28"/>
      <c r="AA4005" s="28"/>
      <c r="AB4005" s="28"/>
      <c r="AC4005" s="28"/>
      <c r="AD4005" s="28"/>
      <c r="AE4005" s="28"/>
      <c r="AF4005" s="28"/>
      <c r="AG4005" s="52" t="s">
        <v>200</v>
      </c>
      <c r="AH4005" s="22"/>
      <c r="AI4005" s="22"/>
      <c r="AJ4005" s="22"/>
    </row>
    <row r="4006" spans="1:36" s="3" customFormat="1" ht="18.75" hidden="1" customHeight="1" x14ac:dyDescent="0.2">
      <c r="A4006" s="28" t="s">
        <v>5144</v>
      </c>
      <c r="B4006" s="45" t="s">
        <v>2</v>
      </c>
      <c r="C4006" s="45" t="s">
        <v>2571</v>
      </c>
      <c r="D4006" s="37">
        <v>41844</v>
      </c>
      <c r="E4006" s="38">
        <v>0.72152777777777777</v>
      </c>
      <c r="F4006" s="37">
        <v>41844.722222222219</v>
      </c>
      <c r="G4006" s="38">
        <v>0.72222222222222221</v>
      </c>
      <c r="H4006" s="38">
        <f>G4006-E4006</f>
        <v>6.9444444444444198E-4</v>
      </c>
      <c r="I4006" s="36">
        <v>45</v>
      </c>
      <c r="J4006" s="28"/>
      <c r="K4006" s="52" t="s">
        <v>132</v>
      </c>
      <c r="L4006" s="140" t="s">
        <v>128</v>
      </c>
      <c r="M4006" s="501" t="s">
        <v>7441</v>
      </c>
      <c r="N4006" s="45">
        <v>35</v>
      </c>
      <c r="O4006" s="52" t="s">
        <v>66</v>
      </c>
      <c r="P4006" s="501" t="s">
        <v>7441</v>
      </c>
      <c r="Q4006" s="45" t="s">
        <v>3413</v>
      </c>
      <c r="R4006" s="54">
        <v>5.0999999999999996</v>
      </c>
      <c r="S4006" s="54">
        <v>10.199999999999999</v>
      </c>
      <c r="T4006" s="79">
        <f>R4006+S4006</f>
        <v>15.299999999999999</v>
      </c>
      <c r="U4006" s="36"/>
      <c r="V4006" s="36"/>
      <c r="W4006" s="36"/>
      <c r="X4006" s="36"/>
      <c r="Y4006" s="205"/>
      <c r="Z4006" s="36"/>
      <c r="AA4006" s="36"/>
      <c r="AB4006" s="36"/>
      <c r="AC4006" s="36"/>
      <c r="AD4006" s="28" t="s">
        <v>48</v>
      </c>
      <c r="AE4006" s="36"/>
      <c r="AF4006" s="36"/>
      <c r="AG4006" s="100"/>
      <c r="AH4006" s="22"/>
      <c r="AI4006" s="22"/>
      <c r="AJ4006" s="22"/>
    </row>
    <row r="4007" spans="1:36" s="3" customFormat="1" ht="18.75" hidden="1" customHeight="1" x14ac:dyDescent="0.2">
      <c r="A4007" s="36" t="s">
        <v>5144</v>
      </c>
      <c r="B4007" s="36" t="s">
        <v>2</v>
      </c>
      <c r="C4007" s="36" t="s">
        <v>36</v>
      </c>
      <c r="D4007" s="37">
        <v>41844</v>
      </c>
      <c r="E4007" s="38"/>
      <c r="F4007" s="37"/>
      <c r="G4007" s="38"/>
      <c r="H4007" s="38"/>
      <c r="I4007" s="36"/>
      <c r="J4007" s="36"/>
      <c r="K4007" s="36"/>
      <c r="L4007" s="36"/>
      <c r="M4007" s="36"/>
      <c r="N4007" s="36"/>
      <c r="O4007" s="36"/>
      <c r="P4007" s="36"/>
      <c r="Q4007" s="36"/>
      <c r="R4007" s="36"/>
      <c r="S4007" s="36"/>
      <c r="T4007" s="36"/>
      <c r="U4007" s="36"/>
      <c r="V4007" s="36"/>
      <c r="W4007" s="36"/>
      <c r="X4007" s="36"/>
      <c r="Y4007" s="205"/>
      <c r="Z4007" s="36"/>
      <c r="AA4007" s="36"/>
      <c r="AB4007" s="36"/>
      <c r="AC4007" s="36"/>
      <c r="AD4007" s="36"/>
      <c r="AE4007" s="36"/>
      <c r="AF4007" s="36"/>
      <c r="AG4007" s="36" t="s">
        <v>200</v>
      </c>
      <c r="AH4007" s="22"/>
      <c r="AI4007" s="22"/>
      <c r="AJ4007" s="22"/>
    </row>
    <row r="4008" spans="1:36" s="3" customFormat="1" ht="18.75" hidden="1" customHeight="1" x14ac:dyDescent="0.2">
      <c r="A4008" s="28" t="s">
        <v>5144</v>
      </c>
      <c r="B4008" s="45" t="s">
        <v>2</v>
      </c>
      <c r="C4008" s="45" t="s">
        <v>2571</v>
      </c>
      <c r="D4008" s="37">
        <v>41845</v>
      </c>
      <c r="E4008" s="38">
        <v>0.45277777777777778</v>
      </c>
      <c r="F4008" s="37">
        <v>41845.453472222223</v>
      </c>
      <c r="G4008" s="38">
        <v>0.45347222222222222</v>
      </c>
      <c r="H4008" s="38">
        <f>G4008-E4008</f>
        <v>6.9444444444444198E-4</v>
      </c>
      <c r="I4008" s="36">
        <v>4</v>
      </c>
      <c r="J4008" s="28"/>
      <c r="K4008" s="52" t="s">
        <v>132</v>
      </c>
      <c r="L4008" s="502" t="s">
        <v>125</v>
      </c>
      <c r="M4008" s="501"/>
      <c r="N4008" s="45" t="s">
        <v>103</v>
      </c>
      <c r="O4008" s="36" t="s">
        <v>66</v>
      </c>
      <c r="P4008" s="501" t="s">
        <v>7442</v>
      </c>
      <c r="Q4008" s="45" t="s">
        <v>7443</v>
      </c>
      <c r="R4008" s="54">
        <v>0.9</v>
      </c>
      <c r="S4008" s="54">
        <v>8.5</v>
      </c>
      <c r="T4008" s="79">
        <f>R4008+S4008</f>
        <v>9.4</v>
      </c>
      <c r="U4008" s="36"/>
      <c r="V4008" s="36"/>
      <c r="W4008" s="36"/>
      <c r="X4008" s="36"/>
      <c r="Y4008" s="205"/>
      <c r="Z4008" s="36"/>
      <c r="AA4008" s="36"/>
      <c r="AB4008" s="36"/>
      <c r="AC4008" s="36"/>
      <c r="AD4008" s="28" t="s">
        <v>55</v>
      </c>
      <c r="AE4008" s="36"/>
      <c r="AF4008" s="36"/>
      <c r="AG4008" s="100"/>
      <c r="AH4008" s="22"/>
      <c r="AI4008" s="22"/>
      <c r="AJ4008" s="22"/>
    </row>
    <row r="4009" spans="1:36" s="3" customFormat="1" ht="18.75" hidden="1" customHeight="1" x14ac:dyDescent="0.2">
      <c r="A4009" s="36" t="s">
        <v>5144</v>
      </c>
      <c r="B4009" s="36" t="s">
        <v>2</v>
      </c>
      <c r="C4009" s="36" t="s">
        <v>36</v>
      </c>
      <c r="D4009" s="37">
        <v>41845</v>
      </c>
      <c r="E4009" s="38"/>
      <c r="F4009" s="37"/>
      <c r="G4009" s="38"/>
      <c r="H4009" s="38"/>
      <c r="I4009" s="36"/>
      <c r="J4009" s="36"/>
      <c r="K4009" s="36"/>
      <c r="L4009" s="36"/>
      <c r="M4009" s="36"/>
      <c r="N4009" s="36"/>
      <c r="O4009" s="36"/>
      <c r="P4009" s="36"/>
      <c r="Q4009" s="36"/>
      <c r="R4009" s="36"/>
      <c r="S4009" s="36"/>
      <c r="T4009" s="36"/>
      <c r="U4009" s="36"/>
      <c r="V4009" s="36"/>
      <c r="W4009" s="36"/>
      <c r="X4009" s="36"/>
      <c r="Y4009" s="205"/>
      <c r="Z4009" s="36"/>
      <c r="AA4009" s="36"/>
      <c r="AB4009" s="36"/>
      <c r="AC4009" s="36"/>
      <c r="AD4009" s="36"/>
      <c r="AE4009" s="36"/>
      <c r="AF4009" s="36"/>
      <c r="AG4009" s="36" t="s">
        <v>200</v>
      </c>
      <c r="AH4009" s="22"/>
      <c r="AI4009" s="22"/>
      <c r="AJ4009" s="22"/>
    </row>
    <row r="4010" spans="1:36" s="3" customFormat="1" ht="18.75" hidden="1" customHeight="1" x14ac:dyDescent="0.2">
      <c r="A4010" s="36" t="s">
        <v>5144</v>
      </c>
      <c r="B4010" s="36" t="s">
        <v>2</v>
      </c>
      <c r="C4010" s="36" t="s">
        <v>36</v>
      </c>
      <c r="D4010" s="37">
        <v>41846</v>
      </c>
      <c r="E4010" s="38"/>
      <c r="F4010" s="37"/>
      <c r="G4010" s="38"/>
      <c r="H4010" s="38"/>
      <c r="I4010" s="36"/>
      <c r="J4010" s="36"/>
      <c r="K4010" s="36"/>
      <c r="L4010" s="36"/>
      <c r="M4010" s="36"/>
      <c r="N4010" s="36"/>
      <c r="O4010" s="36"/>
      <c r="P4010" s="36"/>
      <c r="Q4010" s="36"/>
      <c r="R4010" s="36"/>
      <c r="S4010" s="36"/>
      <c r="T4010" s="36"/>
      <c r="U4010" s="36"/>
      <c r="V4010" s="36"/>
      <c r="W4010" s="36"/>
      <c r="X4010" s="36"/>
      <c r="Y4010" s="205"/>
      <c r="Z4010" s="36"/>
      <c r="AA4010" s="36"/>
      <c r="AB4010" s="36"/>
      <c r="AC4010" s="36"/>
      <c r="AD4010" s="36"/>
      <c r="AE4010" s="36"/>
      <c r="AF4010" s="36"/>
      <c r="AG4010" s="52" t="s">
        <v>200</v>
      </c>
      <c r="AH4010" s="22"/>
      <c r="AI4010" s="22"/>
      <c r="AJ4010" s="22"/>
    </row>
    <row r="4011" spans="1:36" s="3" customFormat="1" ht="18.75" hidden="1" customHeight="1" x14ac:dyDescent="0.2">
      <c r="A4011" s="36" t="s">
        <v>5144</v>
      </c>
      <c r="B4011" s="36" t="s">
        <v>2</v>
      </c>
      <c r="C4011" s="36" t="s">
        <v>36</v>
      </c>
      <c r="D4011" s="37">
        <v>41847</v>
      </c>
      <c r="E4011" s="38"/>
      <c r="F4011" s="37"/>
      <c r="G4011" s="38"/>
      <c r="H4011" s="38"/>
      <c r="I4011" s="36"/>
      <c r="J4011" s="36"/>
      <c r="K4011" s="36"/>
      <c r="L4011" s="36"/>
      <c r="M4011" s="36"/>
      <c r="N4011" s="36"/>
      <c r="O4011" s="36"/>
      <c r="P4011" s="36"/>
      <c r="Q4011" s="36"/>
      <c r="R4011" s="36"/>
      <c r="S4011" s="36"/>
      <c r="T4011" s="36"/>
      <c r="U4011" s="36"/>
      <c r="V4011" s="36"/>
      <c r="W4011" s="36"/>
      <c r="X4011" s="36"/>
      <c r="Y4011" s="205"/>
      <c r="Z4011" s="36"/>
      <c r="AA4011" s="36"/>
      <c r="AB4011" s="36"/>
      <c r="AC4011" s="36"/>
      <c r="AD4011" s="36"/>
      <c r="AE4011" s="36"/>
      <c r="AF4011" s="36"/>
      <c r="AG4011" s="52" t="s">
        <v>200</v>
      </c>
      <c r="AH4011" s="22"/>
      <c r="AI4011" s="22"/>
      <c r="AJ4011" s="22"/>
    </row>
    <row r="4012" spans="1:36" s="3" customFormat="1" ht="18.75" hidden="1" customHeight="1" x14ac:dyDescent="0.2">
      <c r="A4012" s="36" t="s">
        <v>5144</v>
      </c>
      <c r="B4012" s="45" t="s">
        <v>2</v>
      </c>
      <c r="C4012" s="36" t="s">
        <v>2571</v>
      </c>
      <c r="D4012" s="289">
        <v>41848</v>
      </c>
      <c r="E4012" s="30">
        <v>0.60416666666666663</v>
      </c>
      <c r="F4012" s="289">
        <v>41848</v>
      </c>
      <c r="G4012" s="30">
        <v>0.63750000000000007</v>
      </c>
      <c r="H4012" s="30">
        <v>3.3333333333333437E-2</v>
      </c>
      <c r="I4012" s="28">
        <v>1033</v>
      </c>
      <c r="J4012" s="28"/>
      <c r="K4012" s="28" t="s">
        <v>134</v>
      </c>
      <c r="L4012" s="28" t="s">
        <v>125</v>
      </c>
      <c r="M4012" s="28" t="s">
        <v>7591</v>
      </c>
      <c r="N4012" s="28">
        <v>35</v>
      </c>
      <c r="O4012" s="28" t="s">
        <v>66</v>
      </c>
      <c r="P4012" s="28" t="s">
        <v>7591</v>
      </c>
      <c r="Q4012" s="28" t="s">
        <v>7590</v>
      </c>
      <c r="R4012" s="28">
        <v>422.3</v>
      </c>
      <c r="S4012" s="28">
        <v>405.3</v>
      </c>
      <c r="T4012" s="28">
        <v>827.6</v>
      </c>
      <c r="U4012" s="28"/>
      <c r="V4012" s="28"/>
      <c r="W4012" s="28"/>
      <c r="X4012" s="28"/>
      <c r="Y4012" s="212"/>
      <c r="Z4012" s="28"/>
      <c r="AA4012" s="28"/>
      <c r="AB4012" s="28"/>
      <c r="AC4012" s="28"/>
      <c r="AD4012" s="28" t="s">
        <v>55</v>
      </c>
      <c r="AE4012" s="28"/>
      <c r="AF4012" s="28"/>
      <c r="AG4012" s="28"/>
      <c r="AH4012" s="22"/>
      <c r="AI4012" s="22"/>
      <c r="AJ4012" s="22"/>
    </row>
    <row r="4013" spans="1:36" s="3" customFormat="1" ht="18.75" hidden="1" customHeight="1" x14ac:dyDescent="0.2">
      <c r="A4013" s="36" t="s">
        <v>5144</v>
      </c>
      <c r="B4013" s="36" t="s">
        <v>2</v>
      </c>
      <c r="C4013" s="36" t="s">
        <v>36</v>
      </c>
      <c r="D4013" s="37">
        <v>41848</v>
      </c>
      <c r="E4013" s="38"/>
      <c r="F4013" s="37"/>
      <c r="G4013" s="38"/>
      <c r="H4013" s="38"/>
      <c r="I4013" s="36"/>
      <c r="J4013" s="36"/>
      <c r="K4013" s="36"/>
      <c r="L4013" s="239"/>
      <c r="M4013" s="28"/>
      <c r="N4013" s="36"/>
      <c r="O4013" s="28"/>
      <c r="P4013" s="28"/>
      <c r="Q4013" s="36"/>
      <c r="R4013" s="36"/>
      <c r="S4013" s="36"/>
      <c r="T4013" s="36"/>
      <c r="U4013" s="239"/>
      <c r="V4013" s="36"/>
      <c r="W4013" s="36"/>
      <c r="X4013" s="36"/>
      <c r="Y4013" s="205"/>
      <c r="Z4013" s="36"/>
      <c r="AA4013" s="36"/>
      <c r="AB4013" s="36"/>
      <c r="AC4013" s="36"/>
      <c r="AD4013" s="36"/>
      <c r="AE4013" s="36"/>
      <c r="AF4013" s="36"/>
      <c r="AG4013" s="52" t="s">
        <v>200</v>
      </c>
      <c r="AH4013" s="22"/>
      <c r="AI4013" s="22"/>
      <c r="AJ4013" s="22"/>
    </row>
    <row r="4014" spans="1:36" s="3" customFormat="1" ht="18.75" hidden="1" customHeight="1" x14ac:dyDescent="0.2">
      <c r="A4014" s="36" t="s">
        <v>5144</v>
      </c>
      <c r="B4014" s="36" t="s">
        <v>2</v>
      </c>
      <c r="C4014" s="36" t="s">
        <v>36</v>
      </c>
      <c r="D4014" s="37">
        <v>41849</v>
      </c>
      <c r="E4014" s="38"/>
      <c r="F4014" s="37"/>
      <c r="G4014" s="38"/>
      <c r="H4014" s="38"/>
      <c r="I4014" s="36"/>
      <c r="J4014" s="36"/>
      <c r="K4014" s="36"/>
      <c r="L4014" s="239"/>
      <c r="M4014" s="28"/>
      <c r="N4014" s="36"/>
      <c r="O4014" s="28"/>
      <c r="P4014" s="28"/>
      <c r="Q4014" s="36"/>
      <c r="R4014" s="36"/>
      <c r="S4014" s="36"/>
      <c r="T4014" s="36"/>
      <c r="U4014" s="239"/>
      <c r="V4014" s="36"/>
      <c r="W4014" s="36"/>
      <c r="X4014" s="36"/>
      <c r="Y4014" s="205"/>
      <c r="Z4014" s="36"/>
      <c r="AA4014" s="36"/>
      <c r="AB4014" s="36"/>
      <c r="AC4014" s="36"/>
      <c r="AD4014" s="36"/>
      <c r="AE4014" s="36"/>
      <c r="AF4014" s="36"/>
      <c r="AG4014" s="52" t="s">
        <v>200</v>
      </c>
      <c r="AH4014" s="22"/>
      <c r="AI4014" s="22"/>
      <c r="AJ4014" s="22"/>
    </row>
    <row r="4015" spans="1:36" s="3" customFormat="1" ht="18.75" hidden="1" customHeight="1" x14ac:dyDescent="0.2">
      <c r="A4015" s="36" t="s">
        <v>5144</v>
      </c>
      <c r="B4015" s="45" t="s">
        <v>2</v>
      </c>
      <c r="C4015" s="36" t="s">
        <v>2571</v>
      </c>
      <c r="D4015" s="37">
        <v>41850</v>
      </c>
      <c r="E4015" s="30"/>
      <c r="F4015" s="289"/>
      <c r="G4015" s="30"/>
      <c r="H4015" s="30"/>
      <c r="I4015" s="28"/>
      <c r="J4015" s="28"/>
      <c r="K4015" s="28"/>
      <c r="L4015" s="28"/>
      <c r="M4015" s="28"/>
      <c r="N4015" s="28"/>
      <c r="O4015" s="28"/>
      <c r="P4015" s="28"/>
      <c r="Q4015" s="28"/>
      <c r="R4015" s="28"/>
      <c r="S4015" s="28"/>
      <c r="T4015" s="28"/>
      <c r="U4015" s="28"/>
      <c r="V4015" s="28"/>
      <c r="W4015" s="28"/>
      <c r="X4015" s="28"/>
      <c r="Y4015" s="212"/>
      <c r="Z4015" s="28"/>
      <c r="AA4015" s="28"/>
      <c r="AB4015" s="28"/>
      <c r="AC4015" s="28"/>
      <c r="AD4015" s="28"/>
      <c r="AE4015" s="28"/>
      <c r="AF4015" s="28"/>
      <c r="AG4015" s="52" t="s">
        <v>200</v>
      </c>
      <c r="AH4015" s="22"/>
      <c r="AI4015" s="22"/>
      <c r="AJ4015" s="22"/>
    </row>
    <row r="4016" spans="1:36" s="3" customFormat="1" ht="18.75" hidden="1" customHeight="1" x14ac:dyDescent="0.2">
      <c r="A4016" s="36" t="s">
        <v>5144</v>
      </c>
      <c r="B4016" s="36" t="s">
        <v>2</v>
      </c>
      <c r="C4016" s="36" t="s">
        <v>36</v>
      </c>
      <c r="D4016" s="37">
        <v>41850</v>
      </c>
      <c r="E4016" s="38"/>
      <c r="F4016" s="37"/>
      <c r="G4016" s="38"/>
      <c r="H4016" s="38"/>
      <c r="I4016" s="36"/>
      <c r="J4016" s="36"/>
      <c r="K4016" s="36"/>
      <c r="L4016" s="36"/>
      <c r="M4016" s="36"/>
      <c r="N4016" s="36"/>
      <c r="O4016" s="36"/>
      <c r="P4016" s="36"/>
      <c r="Q4016" s="36"/>
      <c r="R4016" s="36"/>
      <c r="S4016" s="36"/>
      <c r="T4016" s="36"/>
      <c r="U4016" s="36"/>
      <c r="V4016" s="36"/>
      <c r="W4016" s="36"/>
      <c r="X4016" s="36"/>
      <c r="Y4016" s="205"/>
      <c r="Z4016" s="36"/>
      <c r="AA4016" s="36"/>
      <c r="AB4016" s="36"/>
      <c r="AC4016" s="36"/>
      <c r="AD4016" s="36"/>
      <c r="AE4016" s="36"/>
      <c r="AF4016" s="36"/>
      <c r="AG4016" s="52" t="s">
        <v>200</v>
      </c>
      <c r="AH4016" s="22"/>
      <c r="AI4016" s="22"/>
      <c r="AJ4016" s="22"/>
    </row>
    <row r="4017" spans="1:36" s="3" customFormat="1" ht="18.75" hidden="1" customHeight="1" x14ac:dyDescent="0.2">
      <c r="A4017" s="36" t="s">
        <v>5144</v>
      </c>
      <c r="B4017" s="45" t="s">
        <v>2</v>
      </c>
      <c r="C4017" s="36" t="s">
        <v>2571</v>
      </c>
      <c r="D4017" s="37">
        <v>41851</v>
      </c>
      <c r="E4017" s="30"/>
      <c r="F4017" s="289"/>
      <c r="G4017" s="30"/>
      <c r="H4017" s="30"/>
      <c r="I4017" s="28"/>
      <c r="J4017" s="28"/>
      <c r="K4017" s="28"/>
      <c r="L4017" s="28"/>
      <c r="M4017" s="28"/>
      <c r="N4017" s="28"/>
      <c r="O4017" s="28"/>
      <c r="P4017" s="28"/>
      <c r="Q4017" s="28"/>
      <c r="R4017" s="28"/>
      <c r="S4017" s="28"/>
      <c r="T4017" s="28"/>
      <c r="U4017" s="28"/>
      <c r="V4017" s="28"/>
      <c r="W4017" s="28"/>
      <c r="X4017" s="28"/>
      <c r="Y4017" s="212"/>
      <c r="Z4017" s="28"/>
      <c r="AA4017" s="28"/>
      <c r="AB4017" s="28"/>
      <c r="AC4017" s="28"/>
      <c r="AD4017" s="28"/>
      <c r="AE4017" s="28"/>
      <c r="AF4017" s="28"/>
      <c r="AG4017" s="52" t="s">
        <v>200</v>
      </c>
      <c r="AH4017" s="22"/>
      <c r="AI4017" s="22"/>
      <c r="AJ4017" s="22"/>
    </row>
    <row r="4018" spans="1:36" s="3" customFormat="1" ht="18.75" hidden="1" customHeight="1" x14ac:dyDescent="0.2">
      <c r="A4018" s="36" t="s">
        <v>5144</v>
      </c>
      <c r="B4018" s="36" t="s">
        <v>2</v>
      </c>
      <c r="C4018" s="36" t="s">
        <v>36</v>
      </c>
      <c r="D4018" s="37">
        <v>41851</v>
      </c>
      <c r="E4018" s="30"/>
      <c r="F4018" s="289"/>
      <c r="G4018" s="30"/>
      <c r="H4018" s="30"/>
      <c r="I4018" s="28"/>
      <c r="J4018" s="28"/>
      <c r="K4018" s="28"/>
      <c r="L4018" s="28"/>
      <c r="M4018" s="28"/>
      <c r="N4018" s="28"/>
      <c r="O4018" s="28"/>
      <c r="P4018" s="28"/>
      <c r="Q4018" s="28"/>
      <c r="R4018" s="28"/>
      <c r="S4018" s="28"/>
      <c r="T4018" s="28"/>
      <c r="U4018" s="28"/>
      <c r="V4018" s="28"/>
      <c r="W4018" s="28"/>
      <c r="X4018" s="28"/>
      <c r="Y4018" s="212"/>
      <c r="Z4018" s="28"/>
      <c r="AA4018" s="28"/>
      <c r="AB4018" s="28"/>
      <c r="AC4018" s="28"/>
      <c r="AD4018" s="28"/>
      <c r="AE4018" s="28"/>
      <c r="AF4018" s="28"/>
      <c r="AG4018" s="52" t="s">
        <v>200</v>
      </c>
      <c r="AH4018" s="22"/>
      <c r="AI4018" s="22"/>
      <c r="AJ4018" s="22"/>
    </row>
    <row r="4019" spans="1:36" s="3" customFormat="1" ht="19.5" hidden="1" customHeight="1" x14ac:dyDescent="0.2">
      <c r="A4019" s="36" t="s">
        <v>7617</v>
      </c>
      <c r="B4019" s="45" t="s">
        <v>2</v>
      </c>
      <c r="C4019" s="36" t="s">
        <v>2571</v>
      </c>
      <c r="D4019" s="37">
        <v>41852</v>
      </c>
      <c r="E4019" s="30"/>
      <c r="F4019" s="289"/>
      <c r="G4019" s="30"/>
      <c r="H4019" s="30"/>
      <c r="I4019" s="28"/>
      <c r="J4019" s="28"/>
      <c r="K4019" s="28"/>
      <c r="L4019" s="28"/>
      <c r="M4019" s="28"/>
      <c r="N4019" s="28"/>
      <c r="O4019" s="28"/>
      <c r="P4019" s="28"/>
      <c r="Q4019" s="28"/>
      <c r="R4019" s="28"/>
      <c r="S4019" s="28"/>
      <c r="T4019" s="28"/>
      <c r="U4019" s="28"/>
      <c r="V4019" s="28"/>
      <c r="W4019" s="28"/>
      <c r="X4019" s="28"/>
      <c r="Y4019" s="28"/>
      <c r="Z4019" s="28"/>
      <c r="AA4019" s="28"/>
      <c r="AB4019" s="28"/>
      <c r="AC4019" s="28"/>
      <c r="AD4019" s="28"/>
      <c r="AE4019" s="28"/>
      <c r="AF4019" s="28"/>
      <c r="AG4019" s="52" t="s">
        <v>200</v>
      </c>
      <c r="AH4019" s="22"/>
      <c r="AI4019" s="22"/>
      <c r="AJ4019" s="22"/>
    </row>
    <row r="4020" spans="1:36" s="3" customFormat="1" ht="19.5" hidden="1" customHeight="1" x14ac:dyDescent="0.2">
      <c r="A4020" s="36" t="s">
        <v>7617</v>
      </c>
      <c r="B4020" s="36" t="s">
        <v>2</v>
      </c>
      <c r="C4020" s="36" t="s">
        <v>36</v>
      </c>
      <c r="D4020" s="37">
        <v>41852</v>
      </c>
      <c r="E4020" s="38">
        <v>0.30555555555555552</v>
      </c>
      <c r="F4020" s="289">
        <v>41852</v>
      </c>
      <c r="G4020" s="38">
        <v>0.3354166666666667</v>
      </c>
      <c r="H4020" s="38">
        <v>2.9861111111111113E-2</v>
      </c>
      <c r="I4020" s="36">
        <v>21</v>
      </c>
      <c r="J4020" s="28" t="s">
        <v>178</v>
      </c>
      <c r="K4020" s="28"/>
      <c r="L4020" s="239" t="s">
        <v>130</v>
      </c>
      <c r="M4020" s="28" t="s">
        <v>7640</v>
      </c>
      <c r="N4020" s="36" t="s">
        <v>103</v>
      </c>
      <c r="O4020" s="28" t="s">
        <v>67</v>
      </c>
      <c r="P4020" s="28" t="s">
        <v>7641</v>
      </c>
      <c r="Q4020" s="28" t="s">
        <v>7642</v>
      </c>
      <c r="R4020" s="28">
        <v>97.1</v>
      </c>
      <c r="S4020" s="28"/>
      <c r="T4020" s="28">
        <v>97.1</v>
      </c>
      <c r="U4020" s="239" t="s">
        <v>76</v>
      </c>
      <c r="V4020" s="28"/>
      <c r="W4020" s="28"/>
      <c r="X4020" s="28"/>
      <c r="Y4020" s="28"/>
      <c r="Z4020" s="28"/>
      <c r="AA4020" s="28"/>
      <c r="AB4020" s="28"/>
      <c r="AC4020" s="28"/>
      <c r="AD4020" s="28" t="s">
        <v>60</v>
      </c>
      <c r="AE4020" s="28"/>
      <c r="AF4020" s="28"/>
      <c r="AG4020" s="28" t="s">
        <v>7643</v>
      </c>
      <c r="AH4020" s="22"/>
      <c r="AI4020" s="22"/>
      <c r="AJ4020" s="22"/>
    </row>
    <row r="4021" spans="1:36" s="3" customFormat="1" ht="19.5" hidden="1" customHeight="1" x14ac:dyDescent="0.2">
      <c r="A4021" s="36" t="s">
        <v>7617</v>
      </c>
      <c r="B4021" s="45" t="s">
        <v>2</v>
      </c>
      <c r="C4021" s="36" t="s">
        <v>2571</v>
      </c>
      <c r="D4021" s="37">
        <v>41853</v>
      </c>
      <c r="E4021" s="30"/>
      <c r="F4021" s="289"/>
      <c r="G4021" s="30"/>
      <c r="H4021" s="30"/>
      <c r="I4021" s="28"/>
      <c r="J4021" s="28"/>
      <c r="K4021" s="28"/>
      <c r="L4021" s="28"/>
      <c r="M4021" s="28"/>
      <c r="N4021" s="28"/>
      <c r="O4021" s="28"/>
      <c r="P4021" s="28"/>
      <c r="Q4021" s="28"/>
      <c r="R4021" s="28"/>
      <c r="S4021" s="28"/>
      <c r="T4021" s="28"/>
      <c r="U4021" s="28"/>
      <c r="V4021" s="28"/>
      <c r="W4021" s="28"/>
      <c r="X4021" s="28"/>
      <c r="Y4021" s="28"/>
      <c r="Z4021" s="28"/>
      <c r="AA4021" s="28"/>
      <c r="AB4021" s="28"/>
      <c r="AC4021" s="28"/>
      <c r="AD4021" s="28"/>
      <c r="AE4021" s="28"/>
      <c r="AF4021" s="28"/>
      <c r="AG4021" s="52" t="s">
        <v>200</v>
      </c>
      <c r="AH4021" s="22"/>
      <c r="AI4021" s="22"/>
      <c r="AJ4021" s="22"/>
    </row>
    <row r="4022" spans="1:36" s="3" customFormat="1" ht="18.75" hidden="1" customHeight="1" x14ac:dyDescent="0.2">
      <c r="A4022" s="36" t="s">
        <v>7617</v>
      </c>
      <c r="B4022" s="36" t="s">
        <v>2</v>
      </c>
      <c r="C4022" s="36" t="s">
        <v>36</v>
      </c>
      <c r="D4022" s="37">
        <v>41853</v>
      </c>
      <c r="E4022" s="38"/>
      <c r="F4022" s="37"/>
      <c r="G4022" s="38"/>
      <c r="H4022" s="38"/>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c r="AE4022" s="36"/>
      <c r="AF4022" s="36"/>
      <c r="AG4022" s="52" t="s">
        <v>200</v>
      </c>
      <c r="AH4022" s="22"/>
      <c r="AI4022" s="22"/>
      <c r="AJ4022" s="22"/>
    </row>
    <row r="4023" spans="1:36" s="3" customFormat="1" ht="18.75" hidden="1" customHeight="1" x14ac:dyDescent="0.2">
      <c r="A4023" s="36" t="s">
        <v>7617</v>
      </c>
      <c r="B4023" s="45" t="s">
        <v>2</v>
      </c>
      <c r="C4023" s="36" t="s">
        <v>2571</v>
      </c>
      <c r="D4023" s="37">
        <v>41854</v>
      </c>
      <c r="E4023" s="30"/>
      <c r="F4023" s="289"/>
      <c r="G4023" s="30"/>
      <c r="H4023" s="30"/>
      <c r="I4023" s="28"/>
      <c r="J4023" s="28"/>
      <c r="K4023" s="28"/>
      <c r="L4023" s="28"/>
      <c r="M4023" s="28"/>
      <c r="N4023" s="28"/>
      <c r="O4023" s="28"/>
      <c r="P4023" s="28"/>
      <c r="Q4023" s="28"/>
      <c r="R4023" s="28"/>
      <c r="S4023" s="28"/>
      <c r="T4023" s="28"/>
      <c r="U4023" s="28"/>
      <c r="V4023" s="28"/>
      <c r="W4023" s="28"/>
      <c r="X4023" s="28"/>
      <c r="Y4023" s="28"/>
      <c r="Z4023" s="28"/>
      <c r="AA4023" s="28"/>
      <c r="AB4023" s="28"/>
      <c r="AC4023" s="28"/>
      <c r="AD4023" s="28"/>
      <c r="AE4023" s="28"/>
      <c r="AF4023" s="28"/>
      <c r="AG4023" s="52" t="s">
        <v>200</v>
      </c>
      <c r="AH4023" s="22"/>
      <c r="AI4023" s="22"/>
      <c r="AJ4023" s="22"/>
    </row>
    <row r="4024" spans="1:36" s="3" customFormat="1" ht="18.75" hidden="1" customHeight="1" x14ac:dyDescent="0.2">
      <c r="A4024" s="36" t="s">
        <v>7617</v>
      </c>
      <c r="B4024" s="36" t="s">
        <v>2</v>
      </c>
      <c r="C4024" s="36" t="s">
        <v>36</v>
      </c>
      <c r="D4024" s="37">
        <v>41854</v>
      </c>
      <c r="E4024" s="30">
        <v>0.18055555555555555</v>
      </c>
      <c r="F4024" s="289">
        <v>41854</v>
      </c>
      <c r="G4024" s="30">
        <v>0.29791666666666666</v>
      </c>
      <c r="H4024" s="30">
        <v>0.1173611111111111</v>
      </c>
      <c r="I4024" s="28">
        <v>3</v>
      </c>
      <c r="J4024" s="36" t="s">
        <v>297</v>
      </c>
      <c r="K4024" s="28" t="s">
        <v>133</v>
      </c>
      <c r="L4024" s="28" t="s">
        <v>130</v>
      </c>
      <c r="M4024" s="28" t="s">
        <v>7644</v>
      </c>
      <c r="N4024" s="28" t="s">
        <v>103</v>
      </c>
      <c r="O4024" s="28" t="s">
        <v>64</v>
      </c>
      <c r="P4024" s="28" t="s">
        <v>7645</v>
      </c>
      <c r="Q4024" s="28" t="s">
        <v>7646</v>
      </c>
      <c r="R4024" s="36">
        <v>5.9</v>
      </c>
      <c r="S4024" s="36"/>
      <c r="T4024" s="36">
        <v>5.9</v>
      </c>
      <c r="U4024" s="36" t="s">
        <v>87</v>
      </c>
      <c r="V4024" s="28"/>
      <c r="W4024" s="28"/>
      <c r="X4024" s="28"/>
      <c r="Y4024" s="28"/>
      <c r="Z4024" s="28"/>
      <c r="AA4024" s="28"/>
      <c r="AB4024" s="28"/>
      <c r="AC4024" s="28"/>
      <c r="AD4024" s="28" t="s">
        <v>60</v>
      </c>
      <c r="AE4024" s="28"/>
      <c r="AF4024" s="28"/>
      <c r="AG4024" s="36" t="s">
        <v>7647</v>
      </c>
      <c r="AH4024" s="22"/>
      <c r="AI4024" s="22"/>
      <c r="AJ4024" s="22"/>
    </row>
    <row r="4025" spans="1:36" ht="31.5" hidden="1" customHeight="1" x14ac:dyDescent="0.2">
      <c r="A4025" s="36" t="s">
        <v>7617</v>
      </c>
      <c r="B4025" s="36" t="s">
        <v>2</v>
      </c>
      <c r="C4025" s="36" t="s">
        <v>36</v>
      </c>
      <c r="D4025" s="37">
        <v>41854</v>
      </c>
      <c r="E4025" s="30">
        <v>0.99444444444444446</v>
      </c>
      <c r="F4025" s="289">
        <v>41855</v>
      </c>
      <c r="G4025" s="30">
        <v>3.2638888888888891E-2</v>
      </c>
      <c r="H4025" s="30">
        <v>3.8194444444444441E-2</v>
      </c>
      <c r="I4025" s="28">
        <v>13</v>
      </c>
      <c r="J4025" s="28"/>
      <c r="K4025" s="28"/>
      <c r="L4025" s="28" t="s">
        <v>126</v>
      </c>
      <c r="M4025" s="28" t="s">
        <v>7648</v>
      </c>
      <c r="N4025" s="28" t="s">
        <v>103</v>
      </c>
      <c r="O4025" s="28" t="s">
        <v>64</v>
      </c>
      <c r="P4025" s="28" t="s">
        <v>7648</v>
      </c>
      <c r="Q4025" s="28" t="s">
        <v>7649</v>
      </c>
      <c r="R4025" s="36">
        <v>13.4</v>
      </c>
      <c r="S4025" s="36"/>
      <c r="T4025" s="36">
        <v>13.4</v>
      </c>
      <c r="U4025" s="36" t="s">
        <v>75</v>
      </c>
      <c r="V4025" s="28"/>
      <c r="W4025" s="28"/>
      <c r="X4025" s="28"/>
      <c r="Y4025" s="28"/>
      <c r="Z4025" s="28"/>
      <c r="AA4025" s="28"/>
      <c r="AB4025" s="28"/>
      <c r="AC4025" s="28"/>
      <c r="AD4025" s="28" t="s">
        <v>61</v>
      </c>
      <c r="AE4025" s="28"/>
      <c r="AF4025" s="28"/>
      <c r="AG4025" s="28" t="s">
        <v>7650</v>
      </c>
      <c r="AH4025" s="22" t="s">
        <v>388</v>
      </c>
    </row>
    <row r="4026" spans="1:36" ht="31.5" hidden="1" customHeight="1" x14ac:dyDescent="0.2">
      <c r="A4026" s="36" t="s">
        <v>7617</v>
      </c>
      <c r="B4026" s="45" t="s">
        <v>2</v>
      </c>
      <c r="C4026" s="36" t="s">
        <v>2571</v>
      </c>
      <c r="D4026" s="37">
        <v>41855</v>
      </c>
      <c r="E4026" s="30"/>
      <c r="F4026" s="289"/>
      <c r="G4026" s="30"/>
      <c r="H4026" s="30"/>
      <c r="I4026" s="28"/>
      <c r="J4026" s="28"/>
      <c r="K4026" s="28"/>
      <c r="L4026" s="28"/>
      <c r="M4026" s="28"/>
      <c r="N4026" s="28"/>
      <c r="O4026" s="28"/>
      <c r="P4026" s="28"/>
      <c r="Q4026" s="28"/>
      <c r="R4026" s="28"/>
      <c r="S4026" s="28"/>
      <c r="T4026" s="28"/>
      <c r="U4026" s="28"/>
      <c r="V4026" s="28"/>
      <c r="W4026" s="28"/>
      <c r="X4026" s="28"/>
      <c r="Y4026" s="28"/>
      <c r="Z4026" s="28"/>
      <c r="AA4026" s="28"/>
      <c r="AB4026" s="28"/>
      <c r="AC4026" s="28"/>
      <c r="AD4026" s="28"/>
      <c r="AE4026" s="28"/>
      <c r="AF4026" s="28"/>
      <c r="AG4026" s="52" t="s">
        <v>200</v>
      </c>
    </row>
    <row r="4027" spans="1:36" ht="31.5" hidden="1" customHeight="1" x14ac:dyDescent="0.2">
      <c r="A4027" s="36" t="s">
        <v>7617</v>
      </c>
      <c r="B4027" s="36" t="s">
        <v>2</v>
      </c>
      <c r="C4027" s="36" t="s">
        <v>36</v>
      </c>
      <c r="D4027" s="37">
        <v>41855</v>
      </c>
      <c r="E4027" s="38">
        <v>0.7715277777777777</v>
      </c>
      <c r="F4027" s="37">
        <v>41855</v>
      </c>
      <c r="G4027" s="38">
        <v>0.7715277777777777</v>
      </c>
      <c r="H4027" s="38">
        <v>0</v>
      </c>
      <c r="I4027" s="36">
        <v>236</v>
      </c>
      <c r="J4027" s="36" t="s">
        <v>7856</v>
      </c>
      <c r="K4027" s="36" t="s">
        <v>132</v>
      </c>
      <c r="L4027" s="36" t="s">
        <v>125</v>
      </c>
      <c r="M4027" s="36" t="s">
        <v>7857</v>
      </c>
      <c r="N4027" s="36">
        <v>110</v>
      </c>
      <c r="O4027" s="36" t="s">
        <v>66</v>
      </c>
      <c r="P4027" s="36" t="s">
        <v>7857</v>
      </c>
      <c r="Q4027" s="36" t="s">
        <v>7858</v>
      </c>
      <c r="R4027" s="36">
        <v>28.2</v>
      </c>
      <c r="S4027" s="36">
        <v>41</v>
      </c>
      <c r="T4027" s="36">
        <v>69.2</v>
      </c>
      <c r="U4027" s="36" t="s">
        <v>75</v>
      </c>
      <c r="V4027" s="36"/>
      <c r="W4027" s="36"/>
      <c r="X4027" s="36"/>
      <c r="Y4027" s="36"/>
      <c r="Z4027" s="36"/>
      <c r="AA4027" s="36"/>
      <c r="AB4027" s="36"/>
      <c r="AC4027" s="36"/>
      <c r="AD4027" s="36" t="s">
        <v>55</v>
      </c>
      <c r="AE4027" s="36"/>
      <c r="AF4027" s="36"/>
      <c r="AG4027" s="36" t="s">
        <v>7859</v>
      </c>
    </row>
    <row r="4028" spans="1:36" ht="15" hidden="1" customHeight="1" x14ac:dyDescent="0.2">
      <c r="A4028" s="36" t="s">
        <v>7617</v>
      </c>
      <c r="B4028" s="45" t="s">
        <v>2</v>
      </c>
      <c r="C4028" s="36" t="s">
        <v>2571</v>
      </c>
      <c r="D4028" s="37">
        <v>41856</v>
      </c>
      <c r="E4028" s="30"/>
      <c r="F4028" s="289"/>
      <c r="G4028" s="30"/>
      <c r="H4028" s="30"/>
      <c r="I4028" s="28"/>
      <c r="J4028" s="28"/>
      <c r="K4028" s="28"/>
      <c r="L4028" s="28"/>
      <c r="M4028" s="28"/>
      <c r="N4028" s="28"/>
      <c r="O4028" s="28"/>
      <c r="P4028" s="28"/>
      <c r="Q4028" s="28"/>
      <c r="R4028" s="28"/>
      <c r="S4028" s="28"/>
      <c r="T4028" s="28"/>
      <c r="U4028" s="28"/>
      <c r="V4028" s="28"/>
      <c r="W4028" s="28"/>
      <c r="X4028" s="28"/>
      <c r="Y4028" s="28"/>
      <c r="Z4028" s="28"/>
      <c r="AA4028" s="28"/>
      <c r="AB4028" s="28"/>
      <c r="AC4028" s="28"/>
      <c r="AD4028" s="28"/>
      <c r="AE4028" s="28"/>
      <c r="AF4028" s="28"/>
      <c r="AG4028" s="52" t="s">
        <v>200</v>
      </c>
    </row>
    <row r="4029" spans="1:36" ht="15" hidden="1" customHeight="1" x14ac:dyDescent="0.2">
      <c r="A4029" s="36" t="s">
        <v>7617</v>
      </c>
      <c r="B4029" s="36" t="s">
        <v>2</v>
      </c>
      <c r="C4029" s="36" t="s">
        <v>36</v>
      </c>
      <c r="D4029" s="37">
        <v>41856</v>
      </c>
      <c r="E4029" s="30"/>
      <c r="F4029" s="289"/>
      <c r="G4029" s="30"/>
      <c r="H4029" s="30"/>
      <c r="I4029" s="28"/>
      <c r="J4029" s="28"/>
      <c r="K4029" s="28"/>
      <c r="L4029" s="28"/>
      <c r="M4029" s="28"/>
      <c r="N4029" s="28"/>
      <c r="O4029" s="28"/>
      <c r="P4029" s="28"/>
      <c r="Q4029" s="28"/>
      <c r="R4029" s="28"/>
      <c r="S4029" s="28"/>
      <c r="T4029" s="28"/>
      <c r="U4029" s="28"/>
      <c r="V4029" s="28"/>
      <c r="W4029" s="28"/>
      <c r="X4029" s="28"/>
      <c r="Y4029" s="28"/>
      <c r="Z4029" s="28"/>
      <c r="AA4029" s="28"/>
      <c r="AB4029" s="28"/>
      <c r="AC4029" s="28"/>
      <c r="AD4029" s="28"/>
      <c r="AE4029" s="28"/>
      <c r="AF4029" s="28"/>
      <c r="AG4029" s="52" t="s">
        <v>200</v>
      </c>
    </row>
    <row r="4030" spans="1:36" ht="15" hidden="1" customHeight="1" x14ac:dyDescent="0.2">
      <c r="A4030" s="36" t="s">
        <v>7617</v>
      </c>
      <c r="B4030" s="45" t="s">
        <v>2</v>
      </c>
      <c r="C4030" s="45" t="s">
        <v>2571</v>
      </c>
      <c r="D4030" s="37">
        <v>41857</v>
      </c>
      <c r="E4030" s="38">
        <v>41857.086805555555</v>
      </c>
      <c r="F4030" s="37">
        <v>41857.130555555559</v>
      </c>
      <c r="G4030" s="38">
        <v>41857.130555555559</v>
      </c>
      <c r="H4030" s="38">
        <v>4.3750000004365575E-2</v>
      </c>
      <c r="I4030" s="36">
        <v>87</v>
      </c>
      <c r="J4030" s="28"/>
      <c r="K4030" s="522"/>
      <c r="L4030" s="522" t="s">
        <v>130</v>
      </c>
      <c r="M4030" s="502" t="s">
        <v>7860</v>
      </c>
      <c r="N4030" s="45">
        <v>35</v>
      </c>
      <c r="O4030" s="36" t="s">
        <v>63</v>
      </c>
      <c r="P4030" s="52" t="s">
        <v>7860</v>
      </c>
      <c r="Q4030" s="522" t="s">
        <v>7867</v>
      </c>
      <c r="R4030" s="54">
        <f>20.9+9.2</f>
        <v>30.099999999999998</v>
      </c>
      <c r="S4030" s="54">
        <v>33.9</v>
      </c>
      <c r="T4030" s="85">
        <f>54.8+9.2</f>
        <v>64</v>
      </c>
      <c r="U4030" s="36"/>
      <c r="V4030" s="36"/>
      <c r="W4030" s="36"/>
      <c r="X4030" s="36"/>
      <c r="Y4030" s="36"/>
      <c r="Z4030" s="36"/>
      <c r="AA4030" s="36"/>
      <c r="AB4030" s="36"/>
      <c r="AC4030" s="36"/>
      <c r="AD4030" s="28" t="s">
        <v>47</v>
      </c>
      <c r="AE4030" s="36"/>
      <c r="AF4030" s="36"/>
      <c r="AG4030" s="100"/>
      <c r="AH4030" s="432"/>
      <c r="AI4030"/>
      <c r="AJ4030"/>
    </row>
    <row r="4031" spans="1:36" ht="18.75" hidden="1" customHeight="1" x14ac:dyDescent="0.2">
      <c r="A4031" s="36" t="s">
        <v>7617</v>
      </c>
      <c r="B4031" s="36" t="s">
        <v>2</v>
      </c>
      <c r="C4031" s="36" t="s">
        <v>36</v>
      </c>
      <c r="D4031" s="37">
        <v>41857</v>
      </c>
      <c r="E4031" s="38">
        <v>0.65347222222222223</v>
      </c>
      <c r="F4031" s="37">
        <v>41857</v>
      </c>
      <c r="G4031" s="38">
        <v>0.7368055555555556</v>
      </c>
      <c r="H4031" s="38">
        <v>8.3333333333333329E-2</v>
      </c>
      <c r="I4031" s="36">
        <v>12</v>
      </c>
      <c r="J4031" s="36" t="s">
        <v>297</v>
      </c>
      <c r="K4031" s="36" t="s">
        <v>134</v>
      </c>
      <c r="L4031" s="36" t="s">
        <v>130</v>
      </c>
      <c r="M4031" s="36" t="s">
        <v>7861</v>
      </c>
      <c r="N4031" s="36" t="s">
        <v>103</v>
      </c>
      <c r="O4031" s="36" t="s">
        <v>66</v>
      </c>
      <c r="P4031" s="36" t="s">
        <v>7861</v>
      </c>
      <c r="Q4031" s="36" t="s">
        <v>7862</v>
      </c>
      <c r="R4031" s="36">
        <v>14.3</v>
      </c>
      <c r="S4031" s="36"/>
      <c r="T4031" s="36">
        <v>14.3</v>
      </c>
      <c r="U4031" s="36" t="s">
        <v>84</v>
      </c>
      <c r="V4031" s="36"/>
      <c r="W4031" s="36"/>
      <c r="X4031" s="36"/>
      <c r="Y4031" s="36"/>
      <c r="Z4031" s="36"/>
      <c r="AA4031" s="36"/>
      <c r="AB4031" s="36"/>
      <c r="AC4031" s="36"/>
      <c r="AD4031" s="36" t="s">
        <v>49</v>
      </c>
      <c r="AE4031" s="36"/>
      <c r="AF4031" s="36"/>
      <c r="AG4031" s="52" t="s">
        <v>7863</v>
      </c>
    </row>
    <row r="4032" spans="1:36" ht="18.75" hidden="1" customHeight="1" x14ac:dyDescent="0.2">
      <c r="A4032" s="36" t="s">
        <v>7617</v>
      </c>
      <c r="B4032" s="36" t="s">
        <v>2</v>
      </c>
      <c r="C4032" s="36" t="s">
        <v>36</v>
      </c>
      <c r="D4032" s="37">
        <v>41857</v>
      </c>
      <c r="E4032" s="38">
        <v>0.76458333333333339</v>
      </c>
      <c r="F4032" s="37">
        <v>41857</v>
      </c>
      <c r="G4032" s="38">
        <v>0.76458333333333339</v>
      </c>
      <c r="H4032" s="38">
        <v>0</v>
      </c>
      <c r="I4032" s="36">
        <v>22</v>
      </c>
      <c r="J4032" s="36" t="s">
        <v>866</v>
      </c>
      <c r="K4032" s="36"/>
      <c r="L4032" s="36" t="s">
        <v>130</v>
      </c>
      <c r="M4032" s="36" t="s">
        <v>7864</v>
      </c>
      <c r="N4032" s="36">
        <v>35</v>
      </c>
      <c r="O4032" s="36" t="s">
        <v>63</v>
      </c>
      <c r="P4032" s="36" t="s">
        <v>7864</v>
      </c>
      <c r="Q4032" s="36" t="s">
        <v>7865</v>
      </c>
      <c r="R4032" s="36">
        <v>3.9</v>
      </c>
      <c r="S4032" s="36"/>
      <c r="T4032" s="36">
        <v>3.9</v>
      </c>
      <c r="U4032" s="36" t="s">
        <v>75</v>
      </c>
      <c r="V4032" s="36"/>
      <c r="W4032" s="36"/>
      <c r="X4032" s="36"/>
      <c r="Y4032" s="36"/>
      <c r="Z4032" s="36"/>
      <c r="AA4032" s="36"/>
      <c r="AB4032" s="36"/>
      <c r="AC4032" s="36"/>
      <c r="AD4032" s="36" t="s">
        <v>56</v>
      </c>
      <c r="AE4032" s="36"/>
      <c r="AF4032" s="36"/>
      <c r="AG4032" s="523" t="s">
        <v>7866</v>
      </c>
      <c r="AH4032" s="24"/>
      <c r="AI4032" s="24"/>
      <c r="AJ4032" s="24"/>
    </row>
    <row r="4033" spans="1:61" ht="18.75" hidden="1" customHeight="1" x14ac:dyDescent="0.2">
      <c r="A4033" s="36" t="s">
        <v>7617</v>
      </c>
      <c r="B4033" s="45" t="s">
        <v>2</v>
      </c>
      <c r="C4033" s="36" t="s">
        <v>2571</v>
      </c>
      <c r="D4033" s="37">
        <v>41858</v>
      </c>
      <c r="E4033" s="30"/>
      <c r="F4033" s="289"/>
      <c r="G4033" s="30"/>
      <c r="H4033" s="30"/>
      <c r="I4033" s="28"/>
      <c r="J4033" s="28"/>
      <c r="K4033" s="28"/>
      <c r="L4033" s="28"/>
      <c r="M4033" s="28"/>
      <c r="N4033" s="28"/>
      <c r="O4033" s="28"/>
      <c r="P4033" s="28"/>
      <c r="Q4033" s="28"/>
      <c r="R4033" s="28"/>
      <c r="S4033" s="28"/>
      <c r="T4033" s="28"/>
      <c r="U4033" s="28"/>
      <c r="V4033" s="28"/>
      <c r="W4033" s="28"/>
      <c r="X4033" s="28"/>
      <c r="Y4033" s="28"/>
      <c r="Z4033" s="28"/>
      <c r="AA4033" s="28"/>
      <c r="AB4033" s="28"/>
      <c r="AC4033" s="28"/>
      <c r="AD4033" s="28"/>
      <c r="AE4033" s="28"/>
      <c r="AF4033" s="28"/>
      <c r="AG4033" s="52" t="s">
        <v>200</v>
      </c>
      <c r="AH4033" s="24"/>
      <c r="AI4033" s="24"/>
      <c r="AJ4033" s="24"/>
    </row>
    <row r="4034" spans="1:61" ht="18.75" hidden="1" customHeight="1" x14ac:dyDescent="0.2">
      <c r="A4034" s="36" t="s">
        <v>7617</v>
      </c>
      <c r="B4034" s="36" t="s">
        <v>2</v>
      </c>
      <c r="C4034" s="36" t="s">
        <v>36</v>
      </c>
      <c r="D4034" s="37">
        <v>41858</v>
      </c>
      <c r="E4034" s="30"/>
      <c r="F4034" s="289"/>
      <c r="G4034" s="30"/>
      <c r="H4034" s="30"/>
      <c r="I4034" s="28"/>
      <c r="J4034" s="28"/>
      <c r="K4034" s="28"/>
      <c r="L4034" s="28"/>
      <c r="M4034" s="28"/>
      <c r="N4034" s="28"/>
      <c r="O4034" s="28"/>
      <c r="P4034" s="28"/>
      <c r="Q4034" s="28"/>
      <c r="R4034" s="28"/>
      <c r="S4034" s="28"/>
      <c r="T4034" s="28"/>
      <c r="U4034" s="28"/>
      <c r="V4034" s="28"/>
      <c r="W4034" s="28"/>
      <c r="X4034" s="28"/>
      <c r="Y4034" s="28"/>
      <c r="Z4034" s="28"/>
      <c r="AA4034" s="28"/>
      <c r="AB4034" s="28"/>
      <c r="AC4034" s="28"/>
      <c r="AD4034" s="28"/>
      <c r="AE4034" s="28"/>
      <c r="AF4034" s="28"/>
      <c r="AG4034" s="52" t="s">
        <v>200</v>
      </c>
    </row>
    <row r="4035" spans="1:61" ht="18.75" hidden="1" customHeight="1" x14ac:dyDescent="0.2">
      <c r="A4035" s="45" t="s">
        <v>7617</v>
      </c>
      <c r="B4035" s="45" t="s">
        <v>2</v>
      </c>
      <c r="C4035" s="36" t="s">
        <v>2571</v>
      </c>
      <c r="D4035" s="37">
        <v>41859</v>
      </c>
      <c r="E4035" s="30"/>
      <c r="F4035" s="289"/>
      <c r="G4035" s="30"/>
      <c r="H4035" s="30"/>
      <c r="I4035" s="28"/>
      <c r="J4035" s="28"/>
      <c r="K4035" s="28"/>
      <c r="L4035" s="28"/>
      <c r="M4035" s="28"/>
      <c r="N4035" s="28"/>
      <c r="O4035" s="28"/>
      <c r="P4035" s="28"/>
      <c r="Q4035" s="28"/>
      <c r="R4035" s="28"/>
      <c r="S4035" s="28"/>
      <c r="T4035" s="28"/>
      <c r="U4035" s="28"/>
      <c r="V4035" s="28"/>
      <c r="W4035" s="28"/>
      <c r="X4035" s="28"/>
      <c r="Y4035" s="28"/>
      <c r="Z4035" s="28"/>
      <c r="AA4035" s="28"/>
      <c r="AB4035" s="28"/>
      <c r="AC4035" s="28"/>
      <c r="AD4035" s="28"/>
      <c r="AE4035" s="28"/>
      <c r="AF4035" s="28"/>
      <c r="AG4035" s="52" t="s">
        <v>200</v>
      </c>
    </row>
    <row r="4036" spans="1:61" ht="18.75" hidden="1" customHeight="1" x14ac:dyDescent="0.2">
      <c r="A4036" s="36" t="s">
        <v>7617</v>
      </c>
      <c r="B4036" s="36" t="s">
        <v>2</v>
      </c>
      <c r="C4036" s="36" t="s">
        <v>36</v>
      </c>
      <c r="D4036" s="37">
        <v>41859</v>
      </c>
      <c r="E4036" s="38">
        <v>0.59722222222222221</v>
      </c>
      <c r="F4036" s="37">
        <v>41859</v>
      </c>
      <c r="G4036" s="38">
        <v>0.59722222222222221</v>
      </c>
      <c r="H4036" s="38">
        <v>0</v>
      </c>
      <c r="I4036" s="36">
        <v>150</v>
      </c>
      <c r="J4036" s="36" t="s">
        <v>8014</v>
      </c>
      <c r="K4036" s="36" t="s">
        <v>132</v>
      </c>
      <c r="L4036" s="36" t="s">
        <v>128</v>
      </c>
      <c r="M4036" s="36" t="s">
        <v>8015</v>
      </c>
      <c r="N4036" s="36">
        <v>35</v>
      </c>
      <c r="O4036" s="36" t="s">
        <v>63</v>
      </c>
      <c r="P4036" s="36" t="s">
        <v>8015</v>
      </c>
      <c r="Q4036" s="52" t="s">
        <v>8016</v>
      </c>
      <c r="R4036" s="52">
        <v>18.3</v>
      </c>
      <c r="S4036" s="52">
        <v>47.7</v>
      </c>
      <c r="T4036" s="52">
        <v>66</v>
      </c>
      <c r="U4036" s="52" t="s">
        <v>81</v>
      </c>
      <c r="V4036" s="52"/>
      <c r="W4036" s="52"/>
      <c r="X4036" s="52"/>
      <c r="Y4036" s="52"/>
      <c r="Z4036" s="52"/>
      <c r="AA4036" s="52"/>
      <c r="AB4036" s="52"/>
      <c r="AC4036" s="52"/>
      <c r="AD4036" s="52" t="s">
        <v>56</v>
      </c>
      <c r="AE4036" s="52"/>
      <c r="AF4036" s="52"/>
      <c r="AG4036" s="52" t="s">
        <v>8017</v>
      </c>
    </row>
    <row r="4037" spans="1:61" ht="18.75" hidden="1" customHeight="1" x14ac:dyDescent="0.2">
      <c r="A4037" s="45" t="s">
        <v>7617</v>
      </c>
      <c r="B4037" s="45" t="s">
        <v>2</v>
      </c>
      <c r="C4037" s="36" t="s">
        <v>2571</v>
      </c>
      <c r="D4037" s="37">
        <v>41860</v>
      </c>
      <c r="E4037" s="30"/>
      <c r="F4037" s="289"/>
      <c r="G4037" s="30"/>
      <c r="H4037" s="30"/>
      <c r="I4037" s="28"/>
      <c r="J4037" s="28"/>
      <c r="K4037" s="28"/>
      <c r="L4037" s="28"/>
      <c r="M4037" s="28"/>
      <c r="N4037" s="28"/>
      <c r="O4037" s="28"/>
      <c r="P4037" s="28"/>
      <c r="Q4037" s="28"/>
      <c r="R4037" s="28"/>
      <c r="S4037" s="28"/>
      <c r="T4037" s="28"/>
      <c r="U4037" s="28"/>
      <c r="V4037" s="28"/>
      <c r="W4037" s="28"/>
      <c r="X4037" s="28"/>
      <c r="Y4037" s="28"/>
      <c r="Z4037" s="28"/>
      <c r="AA4037" s="28"/>
      <c r="AB4037" s="28"/>
      <c r="AC4037" s="28"/>
      <c r="AD4037" s="28"/>
      <c r="AE4037" s="28"/>
      <c r="AF4037" s="28"/>
      <c r="AG4037" s="52" t="s">
        <v>200</v>
      </c>
    </row>
    <row r="4038" spans="1:61" s="75" customFormat="1" ht="18.75" hidden="1" customHeight="1" x14ac:dyDescent="0.2">
      <c r="A4038" s="36" t="s">
        <v>7617</v>
      </c>
      <c r="B4038" s="36" t="s">
        <v>2</v>
      </c>
      <c r="C4038" s="36" t="s">
        <v>36</v>
      </c>
      <c r="D4038" s="37">
        <v>41860</v>
      </c>
      <c r="E4038" s="38"/>
      <c r="F4038" s="37"/>
      <c r="G4038" s="38"/>
      <c r="H4038" s="30"/>
      <c r="I4038" s="28"/>
      <c r="J4038" s="36"/>
      <c r="K4038" s="28"/>
      <c r="L4038" s="28"/>
      <c r="M4038" s="28"/>
      <c r="N4038" s="28"/>
      <c r="O4038" s="28"/>
      <c r="P4038" s="28"/>
      <c r="Q4038" s="28"/>
      <c r="R4038" s="28"/>
      <c r="S4038" s="28"/>
      <c r="T4038" s="28"/>
      <c r="U4038" s="28"/>
      <c r="V4038" s="28"/>
      <c r="W4038" s="28"/>
      <c r="X4038" s="28"/>
      <c r="Y4038" s="28"/>
      <c r="Z4038" s="28"/>
      <c r="AA4038" s="28"/>
      <c r="AB4038" s="28"/>
      <c r="AC4038" s="28"/>
      <c r="AD4038" s="28"/>
      <c r="AE4038" s="28"/>
      <c r="AF4038" s="28"/>
      <c r="AG4038" s="372" t="s">
        <v>200</v>
      </c>
      <c r="AH4038" s="22"/>
      <c r="AI4038" s="22"/>
      <c r="AJ4038" s="22"/>
    </row>
    <row r="4039" spans="1:61" s="75" customFormat="1" ht="120" hidden="1" customHeight="1" x14ac:dyDescent="0.2">
      <c r="A4039" s="36" t="s">
        <v>7617</v>
      </c>
      <c r="B4039" s="36" t="s">
        <v>2</v>
      </c>
      <c r="C4039" s="36" t="s">
        <v>36</v>
      </c>
      <c r="D4039" s="37">
        <v>41861</v>
      </c>
      <c r="E4039" s="30">
        <v>5.9722222222222225E-2</v>
      </c>
      <c r="F4039" s="37">
        <v>41861</v>
      </c>
      <c r="G4039" s="30">
        <v>5.9722222222222225E-2</v>
      </c>
      <c r="H4039" s="30">
        <v>0</v>
      </c>
      <c r="I4039" s="36">
        <v>15</v>
      </c>
      <c r="J4039" s="36" t="s">
        <v>297</v>
      </c>
      <c r="K4039" s="270" t="s">
        <v>132</v>
      </c>
      <c r="L4039" s="239" t="s">
        <v>128</v>
      </c>
      <c r="M4039" s="28" t="s">
        <v>8018</v>
      </c>
      <c r="N4039" s="36" t="s">
        <v>103</v>
      </c>
      <c r="O4039" s="36" t="s">
        <v>66</v>
      </c>
      <c r="P4039" s="28" t="s">
        <v>8018</v>
      </c>
      <c r="Q4039" s="36" t="s">
        <v>7445</v>
      </c>
      <c r="R4039" s="36">
        <v>0.8</v>
      </c>
      <c r="S4039" s="36">
        <v>3.2</v>
      </c>
      <c r="T4039" s="36">
        <v>4</v>
      </c>
      <c r="U4039" s="239" t="s">
        <v>75</v>
      </c>
      <c r="V4039" s="28"/>
      <c r="W4039" s="28"/>
      <c r="X4039" s="28"/>
      <c r="Y4039" s="28"/>
      <c r="Z4039" s="28"/>
      <c r="AA4039" s="28"/>
      <c r="AB4039" s="28"/>
      <c r="AC4039" s="28"/>
      <c r="AD4039" s="28" t="s">
        <v>48</v>
      </c>
      <c r="AE4039" s="28"/>
      <c r="AF4039" s="28"/>
      <c r="AG4039" s="351"/>
      <c r="AH4039" s="22"/>
      <c r="AI4039" s="22"/>
      <c r="AJ4039" s="22"/>
    </row>
    <row r="4040" spans="1:61" s="75" customFormat="1" ht="88.5" hidden="1" customHeight="1" x14ac:dyDescent="0.2">
      <c r="A4040" s="36" t="s">
        <v>7617</v>
      </c>
      <c r="B4040" s="36" t="s">
        <v>2</v>
      </c>
      <c r="C4040" s="36" t="s">
        <v>36</v>
      </c>
      <c r="D4040" s="37">
        <v>41861</v>
      </c>
      <c r="E4040" s="30">
        <v>5.9722222222222225E-2</v>
      </c>
      <c r="F4040" s="37">
        <v>41861</v>
      </c>
      <c r="G4040" s="30">
        <v>9.7222222222222224E-2</v>
      </c>
      <c r="H4040" s="30">
        <v>3.888888888888889E-2</v>
      </c>
      <c r="I4040" s="36">
        <v>5</v>
      </c>
      <c r="J4040" s="36" t="s">
        <v>297</v>
      </c>
      <c r="K4040" s="270" t="s">
        <v>133</v>
      </c>
      <c r="L4040" s="239" t="s">
        <v>128</v>
      </c>
      <c r="M4040" s="28" t="s">
        <v>8019</v>
      </c>
      <c r="N4040" s="36" t="s">
        <v>103</v>
      </c>
      <c r="O4040" s="36" t="s">
        <v>66</v>
      </c>
      <c r="P4040" s="28" t="s">
        <v>8019</v>
      </c>
      <c r="Q4040" s="36" t="s">
        <v>7445</v>
      </c>
      <c r="R4040" s="36">
        <v>1.6</v>
      </c>
      <c r="S4040" s="36">
        <v>3</v>
      </c>
      <c r="T4040" s="36">
        <v>4.5999999999999996</v>
      </c>
      <c r="U4040" s="239" t="s">
        <v>75</v>
      </c>
      <c r="V4040" s="28"/>
      <c r="W4040" s="28"/>
      <c r="X4040" s="28"/>
      <c r="Y4040" s="28"/>
      <c r="Z4040" s="28"/>
      <c r="AA4040" s="28"/>
      <c r="AB4040" s="28"/>
      <c r="AC4040" s="28"/>
      <c r="AD4040" s="28" t="s">
        <v>48</v>
      </c>
      <c r="AE4040" s="28"/>
      <c r="AF4040" s="28"/>
      <c r="AG4040" s="351"/>
      <c r="AH4040" s="22"/>
      <c r="AI4040" s="22"/>
      <c r="AJ4040" s="22"/>
    </row>
    <row r="4041" spans="1:61" s="75" customFormat="1" ht="18.75" hidden="1" customHeight="1" x14ac:dyDescent="0.2">
      <c r="A4041" s="36" t="s">
        <v>7617</v>
      </c>
      <c r="B4041" s="36" t="s">
        <v>2</v>
      </c>
      <c r="C4041" s="36" t="s">
        <v>36</v>
      </c>
      <c r="D4041" s="37">
        <v>41861</v>
      </c>
      <c r="E4041" s="38">
        <v>7.0833333333333331E-2</v>
      </c>
      <c r="F4041" s="37">
        <v>41861</v>
      </c>
      <c r="G4041" s="38">
        <v>7.0833333333333331E-2</v>
      </c>
      <c r="H4041" s="30">
        <v>0</v>
      </c>
      <c r="I4041" s="36">
        <v>26</v>
      </c>
      <c r="J4041" s="36" t="s">
        <v>297</v>
      </c>
      <c r="K4041" s="270" t="s">
        <v>132</v>
      </c>
      <c r="L4041" s="239" t="s">
        <v>128</v>
      </c>
      <c r="M4041" s="28" t="s">
        <v>8020</v>
      </c>
      <c r="N4041" s="36" t="s">
        <v>103</v>
      </c>
      <c r="O4041" s="36" t="s">
        <v>66</v>
      </c>
      <c r="P4041" s="28" t="s">
        <v>8020</v>
      </c>
      <c r="Q4041" s="36" t="s">
        <v>7445</v>
      </c>
      <c r="R4041" s="36">
        <v>1.3</v>
      </c>
      <c r="S4041" s="36"/>
      <c r="T4041" s="36">
        <v>1.3</v>
      </c>
      <c r="U4041" s="239" t="s">
        <v>75</v>
      </c>
      <c r="V4041" s="28"/>
      <c r="W4041" s="28"/>
      <c r="X4041" s="28"/>
      <c r="Y4041" s="28"/>
      <c r="Z4041" s="28"/>
      <c r="AA4041" s="28"/>
      <c r="AB4041" s="28"/>
      <c r="AC4041" s="28"/>
      <c r="AD4041" s="28" t="s">
        <v>48</v>
      </c>
      <c r="AE4041" s="28"/>
      <c r="AF4041" s="28"/>
      <c r="AG4041" s="351"/>
      <c r="AH4041" s="22"/>
      <c r="AI4041" s="22"/>
      <c r="AJ4041" s="22"/>
    </row>
    <row r="4042" spans="1:61" s="75" customFormat="1" ht="18.75" hidden="1" customHeight="1" x14ac:dyDescent="0.2">
      <c r="A4042" s="36" t="s">
        <v>7617</v>
      </c>
      <c r="B4042" s="36" t="s">
        <v>2</v>
      </c>
      <c r="C4042" s="36" t="s">
        <v>36</v>
      </c>
      <c r="D4042" s="37">
        <v>41861</v>
      </c>
      <c r="E4042" s="30">
        <v>0.1076388888888889</v>
      </c>
      <c r="F4042" s="37">
        <v>41861</v>
      </c>
      <c r="G4042" s="30">
        <v>0.14444444444444446</v>
      </c>
      <c r="H4042" s="30">
        <v>3.6805555555555557E-2</v>
      </c>
      <c r="I4042" s="36">
        <v>55</v>
      </c>
      <c r="J4042" s="36" t="s">
        <v>297</v>
      </c>
      <c r="K4042" s="270" t="s">
        <v>133</v>
      </c>
      <c r="L4042" s="239" t="s">
        <v>128</v>
      </c>
      <c r="M4042" s="28" t="s">
        <v>8021</v>
      </c>
      <c r="N4042" s="36" t="s">
        <v>103</v>
      </c>
      <c r="O4042" s="36" t="s">
        <v>66</v>
      </c>
      <c r="P4042" s="28" t="s">
        <v>8021</v>
      </c>
      <c r="Q4042" s="36" t="s">
        <v>7445</v>
      </c>
      <c r="R4042" s="36">
        <v>15</v>
      </c>
      <c r="S4042" s="36">
        <v>4.5</v>
      </c>
      <c r="T4042" s="36">
        <v>19.5</v>
      </c>
      <c r="U4042" s="239" t="s">
        <v>75</v>
      </c>
      <c r="V4042" s="28"/>
      <c r="W4042" s="28"/>
      <c r="X4042" s="28"/>
      <c r="Y4042" s="28"/>
      <c r="Z4042" s="28"/>
      <c r="AA4042" s="28"/>
      <c r="AB4042" s="28"/>
      <c r="AC4042" s="28"/>
      <c r="AD4042" s="28" t="s">
        <v>48</v>
      </c>
      <c r="AE4042" s="28"/>
      <c r="AF4042" s="28"/>
      <c r="AG4042" s="351"/>
      <c r="AH4042" s="22"/>
      <c r="AI4042" s="22"/>
      <c r="AJ4042" s="22"/>
    </row>
    <row r="4043" spans="1:61" ht="18.75" hidden="1" customHeight="1" x14ac:dyDescent="0.2">
      <c r="A4043" s="36" t="s">
        <v>7617</v>
      </c>
      <c r="B4043" s="178" t="s">
        <v>2</v>
      </c>
      <c r="C4043" s="36" t="s">
        <v>36</v>
      </c>
      <c r="D4043" s="37">
        <v>41861</v>
      </c>
      <c r="E4043" s="345">
        <v>0.10833333333333334</v>
      </c>
      <c r="F4043" s="37">
        <v>41861</v>
      </c>
      <c r="G4043" s="345">
        <v>0.14305555555555557</v>
      </c>
      <c r="H4043" s="30">
        <v>3.4722222222222224E-2</v>
      </c>
      <c r="I4043" s="36">
        <v>38</v>
      </c>
      <c r="J4043" s="216" t="s">
        <v>297</v>
      </c>
      <c r="K4043" s="1594" t="s">
        <v>133</v>
      </c>
      <c r="L4043" s="239" t="s">
        <v>128</v>
      </c>
      <c r="M4043" s="28" t="s">
        <v>8022</v>
      </c>
      <c r="N4043" s="36" t="s">
        <v>103</v>
      </c>
      <c r="O4043" s="36" t="s">
        <v>66</v>
      </c>
      <c r="P4043" s="28" t="s">
        <v>8022</v>
      </c>
      <c r="Q4043" s="36" t="s">
        <v>7445</v>
      </c>
      <c r="R4043" s="36">
        <v>13</v>
      </c>
      <c r="S4043" s="36">
        <v>3</v>
      </c>
      <c r="T4043" s="36">
        <v>16</v>
      </c>
      <c r="U4043" s="1796" t="s">
        <v>75</v>
      </c>
      <c r="V4043" s="357"/>
      <c r="W4043" s="357"/>
      <c r="X4043" s="357"/>
      <c r="Y4043" s="357"/>
      <c r="Z4043" s="357"/>
      <c r="AA4043" s="357"/>
      <c r="AB4043" s="357"/>
      <c r="AC4043" s="362"/>
      <c r="AD4043" s="28" t="s">
        <v>48</v>
      </c>
      <c r="AE4043" s="364"/>
      <c r="AF4043" s="362"/>
      <c r="AG4043" s="28"/>
      <c r="AH4043" s="237"/>
      <c r="AI4043" s="444"/>
      <c r="AJ4043" s="358"/>
      <c r="AK4043" s="327"/>
      <c r="AL4043" s="328">
        <v>0</v>
      </c>
      <c r="AM4043" s="329"/>
      <c r="AN4043" s="327"/>
      <c r="AO4043" s="327"/>
      <c r="AP4043" s="330">
        <v>0</v>
      </c>
      <c r="AQ4043" s="331">
        <v>0</v>
      </c>
      <c r="AR4043" s="331">
        <v>0</v>
      </c>
      <c r="AS4043" s="331">
        <v>0</v>
      </c>
      <c r="AT4043" s="331">
        <v>0</v>
      </c>
      <c r="AU4043" s="331">
        <v>0</v>
      </c>
      <c r="AV4043" s="331">
        <v>0</v>
      </c>
      <c r="AW4043" s="331">
        <v>0</v>
      </c>
      <c r="AX4043" s="331">
        <v>0</v>
      </c>
      <c r="AY4043" s="332">
        <v>0</v>
      </c>
      <c r="AZ4043" s="332">
        <v>0</v>
      </c>
      <c r="BA4043" s="331">
        <v>0</v>
      </c>
      <c r="BB4043" s="331">
        <v>0</v>
      </c>
      <c r="BC4043" s="331">
        <v>0</v>
      </c>
      <c r="BD4043" s="331">
        <v>0</v>
      </c>
      <c r="BE4043" s="331">
        <v>0</v>
      </c>
      <c r="BF4043" s="331">
        <v>0</v>
      </c>
      <c r="BG4043" s="333">
        <v>0</v>
      </c>
      <c r="BH4043" s="333">
        <v>0</v>
      </c>
    </row>
    <row r="4044" spans="1:61" ht="18.75" hidden="1" customHeight="1" x14ac:dyDescent="0.2">
      <c r="A4044" s="36" t="s">
        <v>7617</v>
      </c>
      <c r="B4044" s="178" t="s">
        <v>2</v>
      </c>
      <c r="C4044" s="36" t="s">
        <v>36</v>
      </c>
      <c r="D4044" s="37">
        <v>41861</v>
      </c>
      <c r="E4044" s="345">
        <v>0.10833333333333334</v>
      </c>
      <c r="F4044" s="37">
        <v>41861</v>
      </c>
      <c r="G4044" s="345">
        <v>0.14305555555555557</v>
      </c>
      <c r="H4044" s="30">
        <v>3.4722222222222224E-2</v>
      </c>
      <c r="I4044" s="36">
        <v>27</v>
      </c>
      <c r="J4044" s="216" t="s">
        <v>297</v>
      </c>
      <c r="K4044" s="1594" t="s">
        <v>133</v>
      </c>
      <c r="L4044" s="239" t="s">
        <v>128</v>
      </c>
      <c r="M4044" s="28" t="s">
        <v>8023</v>
      </c>
      <c r="N4044" s="36" t="s">
        <v>103</v>
      </c>
      <c r="O4044" s="36" t="s">
        <v>66</v>
      </c>
      <c r="P4044" s="28" t="s">
        <v>8023</v>
      </c>
      <c r="Q4044" s="36" t="s">
        <v>7445</v>
      </c>
      <c r="R4044" s="36">
        <v>11</v>
      </c>
      <c r="S4044" s="36">
        <v>3</v>
      </c>
      <c r="T4044" s="36">
        <v>14</v>
      </c>
      <c r="U4044" s="1386" t="s">
        <v>75</v>
      </c>
      <c r="V4044" s="357"/>
      <c r="W4044" s="357"/>
      <c r="X4044" s="357"/>
      <c r="Y4044" s="357"/>
      <c r="Z4044" s="357"/>
      <c r="AA4044" s="357"/>
      <c r="AB4044" s="357"/>
      <c r="AC4044" s="362"/>
      <c r="AD4044" s="28" t="s">
        <v>48</v>
      </c>
      <c r="AE4044" s="364"/>
      <c r="AF4044" s="362"/>
      <c r="AG4044" s="28"/>
      <c r="AH4044" s="237"/>
      <c r="AI4044" s="444"/>
      <c r="AJ4044" s="358"/>
      <c r="AK4044" s="327"/>
      <c r="AL4044" s="328">
        <v>0</v>
      </c>
      <c r="AM4044" s="329"/>
      <c r="AN4044" s="327"/>
      <c r="AO4044" s="327"/>
      <c r="AP4044" s="330">
        <v>0</v>
      </c>
      <c r="AQ4044" s="331">
        <v>0</v>
      </c>
      <c r="AR4044" s="331">
        <v>0</v>
      </c>
      <c r="AS4044" s="331">
        <v>0</v>
      </c>
      <c r="AT4044" s="331">
        <v>0</v>
      </c>
      <c r="AU4044" s="331">
        <v>0</v>
      </c>
      <c r="AV4044" s="331">
        <v>0</v>
      </c>
      <c r="AW4044" s="331">
        <v>0</v>
      </c>
      <c r="AX4044" s="331">
        <v>0</v>
      </c>
      <c r="AY4044" s="332">
        <v>0</v>
      </c>
      <c r="AZ4044" s="332">
        <v>0</v>
      </c>
      <c r="BA4044" s="331">
        <v>0</v>
      </c>
      <c r="BB4044" s="331">
        <v>0</v>
      </c>
      <c r="BC4044" s="331">
        <v>0</v>
      </c>
      <c r="BD4044" s="331">
        <v>0</v>
      </c>
      <c r="BE4044" s="331">
        <v>0</v>
      </c>
      <c r="BF4044" s="331">
        <v>0</v>
      </c>
      <c r="BG4044" s="333">
        <v>0</v>
      </c>
      <c r="BH4044" s="333">
        <v>0</v>
      </c>
    </row>
    <row r="4045" spans="1:61" ht="46.5" hidden="1" customHeight="1" x14ac:dyDescent="0.2">
      <c r="A4045" s="36" t="s">
        <v>7617</v>
      </c>
      <c r="B4045" s="178" t="s">
        <v>2</v>
      </c>
      <c r="C4045" s="36" t="s">
        <v>36</v>
      </c>
      <c r="D4045" s="37">
        <v>41861</v>
      </c>
      <c r="E4045" s="345">
        <v>0.10972222222222222</v>
      </c>
      <c r="F4045" s="37">
        <v>41861</v>
      </c>
      <c r="G4045" s="345">
        <v>0.10972222222222222</v>
      </c>
      <c r="H4045" s="30">
        <v>0</v>
      </c>
      <c r="I4045" s="36">
        <v>9</v>
      </c>
      <c r="J4045" s="216" t="s">
        <v>297</v>
      </c>
      <c r="K4045" s="1594" t="s">
        <v>132</v>
      </c>
      <c r="L4045" s="239" t="s">
        <v>128</v>
      </c>
      <c r="M4045" s="28" t="s">
        <v>8024</v>
      </c>
      <c r="N4045" s="36" t="s">
        <v>103</v>
      </c>
      <c r="O4045" s="36" t="s">
        <v>66</v>
      </c>
      <c r="P4045" s="28" t="s">
        <v>8025</v>
      </c>
      <c r="Q4045" s="36" t="s">
        <v>7445</v>
      </c>
      <c r="R4045" s="36">
        <v>1.6</v>
      </c>
      <c r="S4045" s="36"/>
      <c r="T4045" s="36">
        <v>1.6</v>
      </c>
      <c r="U4045" s="1386" t="s">
        <v>75</v>
      </c>
      <c r="V4045" s="357"/>
      <c r="W4045" s="357"/>
      <c r="X4045" s="357"/>
      <c r="Y4045" s="357"/>
      <c r="Z4045" s="357"/>
      <c r="AA4045" s="357"/>
      <c r="AB4045" s="357"/>
      <c r="AC4045" s="362"/>
      <c r="AD4045" s="28" t="s">
        <v>48</v>
      </c>
      <c r="AE4045" s="364"/>
      <c r="AF4045" s="362"/>
      <c r="AG4045" s="28"/>
      <c r="AH4045" s="237"/>
      <c r="AI4045" s="581"/>
      <c r="AJ4045" s="519"/>
      <c r="AK4045" s="337"/>
      <c r="AL4045" s="338">
        <v>0</v>
      </c>
      <c r="AM4045" s="339"/>
      <c r="AN4045" s="337"/>
      <c r="AO4045" s="337"/>
      <c r="AP4045" s="340">
        <v>0</v>
      </c>
      <c r="AQ4045" s="341">
        <v>0</v>
      </c>
      <c r="AR4045" s="341">
        <v>0</v>
      </c>
      <c r="AS4045" s="341">
        <v>0</v>
      </c>
      <c r="AT4045" s="341">
        <v>0</v>
      </c>
      <c r="AU4045" s="341">
        <v>0</v>
      </c>
      <c r="AV4045" s="341">
        <v>0</v>
      </c>
      <c r="AW4045" s="341">
        <v>0</v>
      </c>
      <c r="AX4045" s="341">
        <v>0</v>
      </c>
      <c r="AY4045" s="342">
        <v>0</v>
      </c>
      <c r="AZ4045" s="342">
        <v>0</v>
      </c>
      <c r="BA4045" s="341">
        <v>0</v>
      </c>
      <c r="BB4045" s="341">
        <v>0</v>
      </c>
      <c r="BC4045" s="341">
        <v>0</v>
      </c>
      <c r="BD4045" s="341">
        <v>0</v>
      </c>
      <c r="BE4045" s="341">
        <v>0</v>
      </c>
      <c r="BF4045" s="341">
        <v>0</v>
      </c>
      <c r="BG4045" s="343">
        <v>0</v>
      </c>
      <c r="BH4045" s="343">
        <v>0</v>
      </c>
    </row>
    <row r="4046" spans="1:61" ht="18.75" hidden="1" customHeight="1" x14ac:dyDescent="0.2">
      <c r="A4046" s="36" t="s">
        <v>7617</v>
      </c>
      <c r="B4046" s="36" t="s">
        <v>2</v>
      </c>
      <c r="C4046" s="205" t="s">
        <v>36</v>
      </c>
      <c r="D4046" s="37">
        <v>41861</v>
      </c>
      <c r="E4046" s="386">
        <v>0.11180555555555556</v>
      </c>
      <c r="F4046" s="37">
        <v>41861</v>
      </c>
      <c r="G4046" s="386">
        <v>0.11180555555555556</v>
      </c>
      <c r="H4046" s="30">
        <v>0</v>
      </c>
      <c r="I4046" s="205">
        <v>5</v>
      </c>
      <c r="J4046" s="819" t="s">
        <v>297</v>
      </c>
      <c r="K4046" s="1593" t="s">
        <v>132</v>
      </c>
      <c r="L4046" s="1599" t="s">
        <v>128</v>
      </c>
      <c r="M4046" s="387" t="s">
        <v>8026</v>
      </c>
      <c r="N4046" s="205" t="s">
        <v>103</v>
      </c>
      <c r="O4046" s="205" t="s">
        <v>66</v>
      </c>
      <c r="P4046" s="387" t="s">
        <v>8027</v>
      </c>
      <c r="Q4046" s="36" t="s">
        <v>7445</v>
      </c>
      <c r="R4046" s="36">
        <v>0.3</v>
      </c>
      <c r="S4046" s="36">
        <v>3</v>
      </c>
      <c r="T4046" s="36">
        <v>3.3</v>
      </c>
      <c r="U4046" s="1386" t="s">
        <v>75</v>
      </c>
      <c r="V4046" s="28"/>
      <c r="W4046" s="28"/>
      <c r="X4046" s="28"/>
      <c r="Y4046" s="28"/>
      <c r="Z4046" s="28"/>
      <c r="AA4046" s="28"/>
      <c r="AB4046" s="28"/>
      <c r="AC4046" s="351"/>
      <c r="AD4046" s="28" t="s">
        <v>48</v>
      </c>
      <c r="AE4046" s="398"/>
      <c r="AF4046" s="351"/>
      <c r="AG4046" s="237"/>
      <c r="AH4046" s="1009"/>
      <c r="AK4046" s="167"/>
      <c r="AL4046" s="166"/>
      <c r="AM4046" s="168"/>
      <c r="AN4046" s="167"/>
      <c r="AO4046" s="167"/>
      <c r="AP4046" s="170"/>
      <c r="AQ4046" s="169"/>
      <c r="AR4046" s="169"/>
      <c r="AS4046" s="169"/>
      <c r="AT4046" s="169"/>
      <c r="AU4046" s="169"/>
      <c r="AV4046" s="169"/>
      <c r="AW4046" s="169"/>
      <c r="AX4046" s="169"/>
      <c r="AY4046" s="169"/>
      <c r="AZ4046" s="169"/>
      <c r="BA4046" s="169"/>
      <c r="BB4046" s="169"/>
      <c r="BC4046" s="169"/>
      <c r="BD4046" s="169"/>
      <c r="BE4046" s="169"/>
      <c r="BF4046" s="169"/>
      <c r="BG4046" s="169"/>
      <c r="BH4046" s="169"/>
      <c r="BI4046" s="3"/>
    </row>
    <row r="4047" spans="1:61" ht="18.75" hidden="1" customHeight="1" x14ac:dyDescent="0.2">
      <c r="A4047" s="36" t="s">
        <v>7617</v>
      </c>
      <c r="B4047" s="36" t="s">
        <v>2</v>
      </c>
      <c r="C4047" s="36" t="s">
        <v>36</v>
      </c>
      <c r="D4047" s="37">
        <v>41861</v>
      </c>
      <c r="E4047" s="30">
        <v>0.11944444444444445</v>
      </c>
      <c r="F4047" s="37">
        <v>41861</v>
      </c>
      <c r="G4047" s="30">
        <v>0.11944444444444445</v>
      </c>
      <c r="H4047" s="30">
        <v>0</v>
      </c>
      <c r="I4047" s="36">
        <v>15</v>
      </c>
      <c r="J4047" s="36" t="s">
        <v>297</v>
      </c>
      <c r="K4047" s="270" t="s">
        <v>132</v>
      </c>
      <c r="L4047" s="239" t="s">
        <v>128</v>
      </c>
      <c r="M4047" s="28" t="s">
        <v>8028</v>
      </c>
      <c r="N4047" s="36" t="s">
        <v>103</v>
      </c>
      <c r="O4047" s="36" t="s">
        <v>66</v>
      </c>
      <c r="P4047" s="28" t="s">
        <v>8028</v>
      </c>
      <c r="Q4047" s="36" t="s">
        <v>7445</v>
      </c>
      <c r="R4047" s="36">
        <v>0.4</v>
      </c>
      <c r="S4047" s="36">
        <v>3</v>
      </c>
      <c r="T4047" s="36">
        <v>3.4</v>
      </c>
      <c r="U4047" s="239" t="s">
        <v>75</v>
      </c>
      <c r="V4047" s="28"/>
      <c r="W4047" s="28"/>
      <c r="X4047" s="28"/>
      <c r="Y4047" s="28"/>
      <c r="Z4047" s="28"/>
      <c r="AA4047" s="28"/>
      <c r="AB4047" s="28"/>
      <c r="AC4047" s="28"/>
      <c r="AD4047" s="28" t="s">
        <v>48</v>
      </c>
      <c r="AE4047" s="28"/>
      <c r="AF4047" s="28"/>
      <c r="AG4047" s="28"/>
    </row>
    <row r="4048" spans="1:61" ht="18.75" hidden="1" customHeight="1" x14ac:dyDescent="0.2">
      <c r="A4048" s="36" t="s">
        <v>7617</v>
      </c>
      <c r="B4048" s="36" t="s">
        <v>2</v>
      </c>
      <c r="C4048" s="36" t="s">
        <v>36</v>
      </c>
      <c r="D4048" s="37">
        <v>41861</v>
      </c>
      <c r="E4048" s="30">
        <v>0.11527777777777777</v>
      </c>
      <c r="F4048" s="37">
        <v>41861</v>
      </c>
      <c r="G4048" s="30">
        <v>0.11527777777777777</v>
      </c>
      <c r="H4048" s="30">
        <v>0</v>
      </c>
      <c r="I4048" s="36">
        <v>8</v>
      </c>
      <c r="J4048" s="36" t="s">
        <v>297</v>
      </c>
      <c r="K4048" s="270" t="s">
        <v>132</v>
      </c>
      <c r="L4048" s="239" t="s">
        <v>128</v>
      </c>
      <c r="M4048" s="28" t="s">
        <v>8029</v>
      </c>
      <c r="N4048" s="36" t="s">
        <v>103</v>
      </c>
      <c r="O4048" s="36" t="s">
        <v>66</v>
      </c>
      <c r="P4048" s="28" t="s">
        <v>8029</v>
      </c>
      <c r="Q4048" s="36" t="s">
        <v>7445</v>
      </c>
      <c r="R4048" s="36">
        <v>0.2</v>
      </c>
      <c r="S4048" s="36">
        <v>2</v>
      </c>
      <c r="T4048" s="36">
        <v>2.2000000000000002</v>
      </c>
      <c r="U4048" s="239" t="s">
        <v>75</v>
      </c>
      <c r="V4048" s="28"/>
      <c r="W4048" s="28"/>
      <c r="X4048" s="28"/>
      <c r="Y4048" s="28"/>
      <c r="Z4048" s="28"/>
      <c r="AA4048" s="28"/>
      <c r="AB4048" s="28"/>
      <c r="AC4048" s="28"/>
      <c r="AD4048" s="28" t="s">
        <v>48</v>
      </c>
      <c r="AE4048" s="28"/>
      <c r="AF4048" s="28"/>
      <c r="AG4048" s="28"/>
    </row>
    <row r="4049" spans="1:36" ht="57.75" hidden="1" customHeight="1" x14ac:dyDescent="0.2">
      <c r="A4049" s="36" t="s">
        <v>7617</v>
      </c>
      <c r="B4049" s="36" t="s">
        <v>2</v>
      </c>
      <c r="C4049" s="36" t="s">
        <v>36</v>
      </c>
      <c r="D4049" s="37">
        <v>41861</v>
      </c>
      <c r="E4049" s="30">
        <v>0.11527777777777777</v>
      </c>
      <c r="F4049" s="37">
        <v>41861</v>
      </c>
      <c r="G4049" s="30">
        <v>0.1388888888888889</v>
      </c>
      <c r="H4049" s="30">
        <v>2.361111111111111E-2</v>
      </c>
      <c r="I4049" s="36">
        <v>12</v>
      </c>
      <c r="J4049" s="36" t="s">
        <v>297</v>
      </c>
      <c r="K4049" s="270" t="s">
        <v>133</v>
      </c>
      <c r="L4049" s="239" t="s">
        <v>128</v>
      </c>
      <c r="M4049" s="28" t="s">
        <v>8030</v>
      </c>
      <c r="N4049" s="36" t="s">
        <v>103</v>
      </c>
      <c r="O4049" s="36" t="s">
        <v>66</v>
      </c>
      <c r="P4049" s="28" t="s">
        <v>8031</v>
      </c>
      <c r="Q4049" s="36" t="s">
        <v>7445</v>
      </c>
      <c r="R4049" s="36">
        <v>2</v>
      </c>
      <c r="S4049" s="36">
        <v>5</v>
      </c>
      <c r="T4049" s="36">
        <v>7</v>
      </c>
      <c r="U4049" s="239" t="s">
        <v>75</v>
      </c>
      <c r="V4049" s="28"/>
      <c r="W4049" s="28"/>
      <c r="X4049" s="28"/>
      <c r="Y4049" s="28"/>
      <c r="Z4049" s="28"/>
      <c r="AA4049" s="28"/>
      <c r="AB4049" s="28"/>
      <c r="AC4049" s="28"/>
      <c r="AD4049" s="28" t="s">
        <v>48</v>
      </c>
      <c r="AE4049" s="28"/>
      <c r="AF4049" s="28"/>
      <c r="AG4049" s="28"/>
    </row>
    <row r="4050" spans="1:36" ht="71.25" hidden="1" customHeight="1" x14ac:dyDescent="0.2">
      <c r="A4050" s="36" t="s">
        <v>7617</v>
      </c>
      <c r="B4050" s="36" t="s">
        <v>2</v>
      </c>
      <c r="C4050" s="36" t="s">
        <v>36</v>
      </c>
      <c r="D4050" s="37">
        <v>41861</v>
      </c>
      <c r="E4050" s="30">
        <v>0.11666666666666665</v>
      </c>
      <c r="F4050" s="37">
        <v>41861</v>
      </c>
      <c r="G4050" s="30">
        <v>0.11666666666666665</v>
      </c>
      <c r="H4050" s="30">
        <v>0</v>
      </c>
      <c r="I4050" s="36">
        <v>18</v>
      </c>
      <c r="J4050" s="36" t="s">
        <v>297</v>
      </c>
      <c r="K4050" s="270" t="s">
        <v>132</v>
      </c>
      <c r="L4050" s="239" t="s">
        <v>128</v>
      </c>
      <c r="M4050" s="28" t="s">
        <v>8032</v>
      </c>
      <c r="N4050" s="36" t="s">
        <v>103</v>
      </c>
      <c r="O4050" s="36" t="s">
        <v>66</v>
      </c>
      <c r="P4050" s="28" t="s">
        <v>8032</v>
      </c>
      <c r="Q4050" s="36" t="s">
        <v>7445</v>
      </c>
      <c r="R4050" s="36">
        <v>0.5</v>
      </c>
      <c r="S4050" s="36">
        <v>3.5</v>
      </c>
      <c r="T4050" s="36">
        <v>4</v>
      </c>
      <c r="U4050" s="239" t="s">
        <v>75</v>
      </c>
      <c r="V4050" s="28"/>
      <c r="W4050" s="28"/>
      <c r="X4050" s="28"/>
      <c r="Y4050" s="28"/>
      <c r="Z4050" s="28"/>
      <c r="AA4050" s="28"/>
      <c r="AB4050" s="28"/>
      <c r="AC4050" s="28"/>
      <c r="AD4050" s="28" t="s">
        <v>48</v>
      </c>
      <c r="AE4050" s="28"/>
      <c r="AF4050" s="28"/>
      <c r="AG4050" s="28"/>
    </row>
    <row r="4051" spans="1:36" ht="78" hidden="1" customHeight="1" x14ac:dyDescent="0.2">
      <c r="A4051" s="36" t="s">
        <v>7617</v>
      </c>
      <c r="B4051" s="36" t="s">
        <v>2</v>
      </c>
      <c r="C4051" s="36" t="s">
        <v>36</v>
      </c>
      <c r="D4051" s="37">
        <v>41861</v>
      </c>
      <c r="E4051" s="30">
        <v>0.11805555555555557</v>
      </c>
      <c r="F4051" s="37">
        <v>41861</v>
      </c>
      <c r="G4051" s="30">
        <v>0.11805555555555557</v>
      </c>
      <c r="H4051" s="30">
        <v>0</v>
      </c>
      <c r="I4051" s="36">
        <v>15</v>
      </c>
      <c r="J4051" s="36" t="s">
        <v>297</v>
      </c>
      <c r="K4051" s="270" t="s">
        <v>132</v>
      </c>
      <c r="L4051" s="239" t="s">
        <v>128</v>
      </c>
      <c r="M4051" s="28" t="s">
        <v>8033</v>
      </c>
      <c r="N4051" s="36" t="s">
        <v>103</v>
      </c>
      <c r="O4051" s="36" t="s">
        <v>66</v>
      </c>
      <c r="P4051" s="28" t="s">
        <v>8033</v>
      </c>
      <c r="Q4051" s="36" t="s">
        <v>7445</v>
      </c>
      <c r="R4051" s="36">
        <v>1.7</v>
      </c>
      <c r="S4051" s="36">
        <v>3.5</v>
      </c>
      <c r="T4051" s="36">
        <v>5.2</v>
      </c>
      <c r="U4051" s="239" t="s">
        <v>75</v>
      </c>
      <c r="V4051" s="28"/>
      <c r="W4051" s="28"/>
      <c r="X4051" s="28"/>
      <c r="Y4051" s="28"/>
      <c r="Z4051" s="28"/>
      <c r="AA4051" s="28"/>
      <c r="AB4051" s="28"/>
      <c r="AC4051" s="28"/>
      <c r="AD4051" s="28" t="s">
        <v>48</v>
      </c>
      <c r="AE4051" s="28"/>
      <c r="AF4051" s="28"/>
      <c r="AG4051" s="28"/>
    </row>
    <row r="4052" spans="1:36" ht="65.25" hidden="1" customHeight="1" x14ac:dyDescent="0.2">
      <c r="A4052" s="36" t="s">
        <v>7617</v>
      </c>
      <c r="B4052" s="36" t="s">
        <v>2</v>
      </c>
      <c r="C4052" s="36" t="s">
        <v>36</v>
      </c>
      <c r="D4052" s="37">
        <v>41861</v>
      </c>
      <c r="E4052" s="30">
        <v>0.125</v>
      </c>
      <c r="F4052" s="37">
        <v>41861</v>
      </c>
      <c r="G4052" s="30">
        <v>0.1388888888888889</v>
      </c>
      <c r="H4052" s="30">
        <v>1.3888888888888888E-2</v>
      </c>
      <c r="I4052" s="36">
        <v>10</v>
      </c>
      <c r="J4052" s="36" t="s">
        <v>297</v>
      </c>
      <c r="K4052" s="270" t="s">
        <v>133</v>
      </c>
      <c r="L4052" s="239" t="s">
        <v>128</v>
      </c>
      <c r="M4052" s="28" t="s">
        <v>8034</v>
      </c>
      <c r="N4052" s="36" t="s">
        <v>103</v>
      </c>
      <c r="O4052" s="36" t="s">
        <v>66</v>
      </c>
      <c r="P4052" s="28" t="s">
        <v>8034</v>
      </c>
      <c r="Q4052" s="36" t="s">
        <v>7445</v>
      </c>
      <c r="R4052" s="36">
        <v>0.9</v>
      </c>
      <c r="S4052" s="36"/>
      <c r="T4052" s="36">
        <v>0.9</v>
      </c>
      <c r="U4052" s="239" t="s">
        <v>75</v>
      </c>
      <c r="V4052" s="28"/>
      <c r="W4052" s="28"/>
      <c r="X4052" s="28"/>
      <c r="Y4052" s="28"/>
      <c r="Z4052" s="28"/>
      <c r="AA4052" s="28"/>
      <c r="AB4052" s="28"/>
      <c r="AC4052" s="28"/>
      <c r="AD4052" s="28" t="s">
        <v>48</v>
      </c>
      <c r="AE4052" s="28"/>
      <c r="AF4052" s="28"/>
      <c r="AG4052" s="28"/>
    </row>
    <row r="4053" spans="1:36" ht="65.25" hidden="1" customHeight="1" x14ac:dyDescent="0.2">
      <c r="A4053" s="36" t="s">
        <v>7617</v>
      </c>
      <c r="B4053" s="36" t="s">
        <v>2</v>
      </c>
      <c r="C4053" s="36" t="s">
        <v>36</v>
      </c>
      <c r="D4053" s="37">
        <v>41861</v>
      </c>
      <c r="E4053" s="30">
        <v>0.13194444444444445</v>
      </c>
      <c r="F4053" s="37">
        <v>41861</v>
      </c>
      <c r="G4053" s="30">
        <v>0.13194444444444445</v>
      </c>
      <c r="H4053" s="30">
        <v>0</v>
      </c>
      <c r="I4053" s="36">
        <v>10</v>
      </c>
      <c r="J4053" s="36" t="s">
        <v>297</v>
      </c>
      <c r="K4053" s="270" t="s">
        <v>132</v>
      </c>
      <c r="L4053" s="239" t="s">
        <v>128</v>
      </c>
      <c r="M4053" s="28" t="s">
        <v>8035</v>
      </c>
      <c r="N4053" s="36" t="s">
        <v>103</v>
      </c>
      <c r="O4053" s="36" t="s">
        <v>66</v>
      </c>
      <c r="P4053" s="28" t="s">
        <v>8035</v>
      </c>
      <c r="Q4053" s="36" t="s">
        <v>7445</v>
      </c>
      <c r="R4053" s="36">
        <v>1.8</v>
      </c>
      <c r="S4053" s="36"/>
      <c r="T4053" s="36">
        <v>1.8</v>
      </c>
      <c r="U4053" s="239" t="s">
        <v>75</v>
      </c>
      <c r="V4053" s="28"/>
      <c r="W4053" s="28"/>
      <c r="X4053" s="28"/>
      <c r="Y4053" s="28"/>
      <c r="Z4053" s="28"/>
      <c r="AA4053" s="28"/>
      <c r="AB4053" s="28"/>
      <c r="AC4053" s="28"/>
      <c r="AD4053" s="28" t="s">
        <v>48</v>
      </c>
      <c r="AE4053" s="28"/>
      <c r="AF4053" s="28"/>
      <c r="AG4053" s="28"/>
    </row>
    <row r="4054" spans="1:36" ht="86.25" hidden="1" customHeight="1" x14ac:dyDescent="0.2">
      <c r="A4054" s="36" t="s">
        <v>7617</v>
      </c>
      <c r="B4054" s="593" t="s">
        <v>2</v>
      </c>
      <c r="C4054" s="593" t="s">
        <v>36</v>
      </c>
      <c r="D4054" s="630">
        <v>41861</v>
      </c>
      <c r="E4054" s="613">
        <v>0.1277777777777778</v>
      </c>
      <c r="F4054" s="630">
        <v>41861</v>
      </c>
      <c r="G4054" s="613">
        <v>0.15694444444444444</v>
      </c>
      <c r="H4054" s="613">
        <v>2.9166666666666664E-2</v>
      </c>
      <c r="I4054" s="593">
        <v>266</v>
      </c>
      <c r="J4054" s="593" t="s">
        <v>178</v>
      </c>
      <c r="K4054" s="797" t="s">
        <v>133</v>
      </c>
      <c r="L4054" s="776" t="s">
        <v>128</v>
      </c>
      <c r="M4054" s="593" t="s">
        <v>8036</v>
      </c>
      <c r="N4054" s="593">
        <v>35</v>
      </c>
      <c r="O4054" s="593" t="s">
        <v>66</v>
      </c>
      <c r="P4054" s="593" t="s">
        <v>8036</v>
      </c>
      <c r="Q4054" s="593" t="s">
        <v>8037</v>
      </c>
      <c r="R4054" s="593">
        <v>86.4</v>
      </c>
      <c r="S4054" s="593">
        <v>90</v>
      </c>
      <c r="T4054" s="593">
        <v>176.4</v>
      </c>
      <c r="U4054" s="776" t="s">
        <v>75</v>
      </c>
      <c r="V4054" s="593"/>
      <c r="W4054" s="593"/>
      <c r="X4054" s="593"/>
      <c r="Y4054" s="593"/>
      <c r="Z4054" s="593"/>
      <c r="AA4054" s="593"/>
      <c r="AB4054" s="593"/>
      <c r="AC4054" s="593"/>
      <c r="AD4054" s="595" t="s">
        <v>48</v>
      </c>
      <c r="AE4054" s="593"/>
      <c r="AF4054" s="593"/>
      <c r="AG4054" s="593"/>
      <c r="AH4054" s="24"/>
      <c r="AI4054" s="24"/>
      <c r="AJ4054" s="24"/>
    </row>
    <row r="4055" spans="1:36" ht="86.25" hidden="1" customHeight="1" x14ac:dyDescent="0.2">
      <c r="A4055" s="45" t="s">
        <v>7617</v>
      </c>
      <c r="B4055" s="45" t="s">
        <v>2</v>
      </c>
      <c r="C4055" s="45" t="s">
        <v>2571</v>
      </c>
      <c r="D4055" s="37">
        <v>41861</v>
      </c>
      <c r="E4055" s="112">
        <v>0.12083333333333333</v>
      </c>
      <c r="F4055" s="298">
        <v>41861</v>
      </c>
      <c r="G4055" s="112">
        <v>0.12083333333333333</v>
      </c>
      <c r="H4055" s="112">
        <v>4.1666666666666666E-3</v>
      </c>
      <c r="I4055" s="45">
        <v>7</v>
      </c>
      <c r="J4055" s="45" t="s">
        <v>297</v>
      </c>
      <c r="K4055" s="140" t="s">
        <v>132</v>
      </c>
      <c r="L4055" s="140" t="s">
        <v>128</v>
      </c>
      <c r="M4055" s="140" t="s">
        <v>8080</v>
      </c>
      <c r="N4055" s="45" t="s">
        <v>103</v>
      </c>
      <c r="O4055" s="45" t="s">
        <v>66</v>
      </c>
      <c r="P4055" s="140" t="s">
        <v>8081</v>
      </c>
      <c r="Q4055" s="45" t="s">
        <v>7445</v>
      </c>
      <c r="R4055" s="944">
        <v>1.1000000000000001</v>
      </c>
      <c r="S4055" s="45"/>
      <c r="T4055" s="36">
        <f>R4055+S4055</f>
        <v>1.1000000000000001</v>
      </c>
      <c r="U4055" s="45"/>
      <c r="V4055" s="45"/>
      <c r="W4055" s="45"/>
      <c r="X4055" s="45"/>
      <c r="Y4055" s="45"/>
      <c r="Z4055" s="45"/>
      <c r="AA4055" s="45"/>
      <c r="AB4055" s="45"/>
      <c r="AC4055" s="45"/>
      <c r="AD4055" s="45" t="s">
        <v>48</v>
      </c>
      <c r="AE4055" s="45"/>
      <c r="AF4055" s="45"/>
      <c r="AG4055" s="45" t="s">
        <v>200</v>
      </c>
      <c r="AH4055" s="230"/>
      <c r="AI4055" s="230"/>
      <c r="AJ4055" s="230"/>
    </row>
    <row r="4056" spans="1:36" ht="86.25" hidden="1" customHeight="1" x14ac:dyDescent="0.2">
      <c r="A4056" s="45" t="s">
        <v>7617</v>
      </c>
      <c r="B4056" s="45" t="s">
        <v>2</v>
      </c>
      <c r="C4056" s="45" t="s">
        <v>2571</v>
      </c>
      <c r="D4056" s="37">
        <v>41861</v>
      </c>
      <c r="E4056" s="112">
        <v>0.57013888888888886</v>
      </c>
      <c r="F4056" s="298">
        <v>41861</v>
      </c>
      <c r="G4056" s="112">
        <v>0.65</v>
      </c>
      <c r="H4056" s="112">
        <v>7.9861111111111105E-2</v>
      </c>
      <c r="I4056" s="45">
        <v>2</v>
      </c>
      <c r="J4056" s="45" t="s">
        <v>297</v>
      </c>
      <c r="K4056" s="140" t="s">
        <v>134</v>
      </c>
      <c r="L4056" s="140" t="s">
        <v>128</v>
      </c>
      <c r="M4056" s="140" t="s">
        <v>8082</v>
      </c>
      <c r="N4056" s="45" t="s">
        <v>103</v>
      </c>
      <c r="O4056" s="45" t="s">
        <v>66</v>
      </c>
      <c r="P4056" s="140" t="s">
        <v>8083</v>
      </c>
      <c r="Q4056" s="45" t="s">
        <v>8084</v>
      </c>
      <c r="R4056" s="944">
        <v>1</v>
      </c>
      <c r="S4056" s="45"/>
      <c r="T4056" s="36">
        <f>R4056+S4056</f>
        <v>1</v>
      </c>
      <c r="U4056" s="45"/>
      <c r="V4056" s="45"/>
      <c r="W4056" s="45"/>
      <c r="X4056" s="45"/>
      <c r="Y4056" s="45"/>
      <c r="Z4056" s="45"/>
      <c r="AA4056" s="45"/>
      <c r="AB4056" s="45"/>
      <c r="AC4056" s="45"/>
      <c r="AD4056" s="45" t="s">
        <v>61</v>
      </c>
      <c r="AE4056" s="45"/>
      <c r="AF4056" s="45"/>
      <c r="AG4056" s="45" t="s">
        <v>8085</v>
      </c>
      <c r="AH4056" s="230"/>
      <c r="AI4056" s="230"/>
      <c r="AJ4056" s="230"/>
    </row>
    <row r="4057" spans="1:36" ht="86.25" hidden="1" customHeight="1" x14ac:dyDescent="0.2">
      <c r="A4057" s="45" t="s">
        <v>7617</v>
      </c>
      <c r="B4057" s="45" t="s">
        <v>2</v>
      </c>
      <c r="C4057" s="45" t="s">
        <v>2571</v>
      </c>
      <c r="D4057" s="37">
        <v>41861</v>
      </c>
      <c r="E4057" s="112">
        <v>0.58680555555555558</v>
      </c>
      <c r="F4057" s="298">
        <v>41861</v>
      </c>
      <c r="G4057" s="112">
        <v>0.58750000000000002</v>
      </c>
      <c r="H4057" s="112">
        <v>6.9444444444444447E-4</v>
      </c>
      <c r="I4057" s="525">
        <v>85</v>
      </c>
      <c r="J4057" s="140"/>
      <c r="K4057" s="140"/>
      <c r="L4057" s="140" t="s">
        <v>125</v>
      </c>
      <c r="M4057" s="140"/>
      <c r="N4057" s="140">
        <v>500</v>
      </c>
      <c r="O4057" s="45" t="s">
        <v>66</v>
      </c>
      <c r="P4057" s="140"/>
      <c r="Q4057" s="45" t="s">
        <v>7445</v>
      </c>
      <c r="R4057" s="944">
        <v>22.5</v>
      </c>
      <c r="S4057" s="140">
        <v>69</v>
      </c>
      <c r="T4057" s="36">
        <f>R4057+S4057</f>
        <v>91.5</v>
      </c>
      <c r="U4057" s="140"/>
      <c r="V4057" s="140"/>
      <c r="W4057" s="140"/>
      <c r="X4057" s="140"/>
      <c r="Y4057" s="140"/>
      <c r="Z4057" s="140"/>
      <c r="AA4057" s="140"/>
      <c r="AB4057" s="140"/>
      <c r="AC4057" s="140"/>
      <c r="AD4057" s="45" t="s">
        <v>55</v>
      </c>
      <c r="AE4057" s="140"/>
      <c r="AF4057" s="140"/>
      <c r="AG4057" s="45" t="s">
        <v>8086</v>
      </c>
      <c r="AH4057" s="230"/>
      <c r="AI4057" s="230"/>
      <c r="AJ4057" s="230"/>
    </row>
    <row r="4058" spans="1:36" ht="104.25" hidden="1" customHeight="1" x14ac:dyDescent="0.2">
      <c r="A4058" s="45" t="s">
        <v>7617</v>
      </c>
      <c r="B4058" s="45" t="s">
        <v>2</v>
      </c>
      <c r="C4058" s="45" t="s">
        <v>2571</v>
      </c>
      <c r="D4058" s="37">
        <v>41861</v>
      </c>
      <c r="E4058" s="112">
        <v>0.58680555555555558</v>
      </c>
      <c r="F4058" s="298">
        <v>41861</v>
      </c>
      <c r="G4058" s="112">
        <v>0.58750000000000002</v>
      </c>
      <c r="H4058" s="112">
        <v>6.9444444444444447E-4</v>
      </c>
      <c r="I4058" s="525">
        <v>93</v>
      </c>
      <c r="J4058" s="140"/>
      <c r="K4058" s="140"/>
      <c r="L4058" s="140" t="s">
        <v>125</v>
      </c>
      <c r="M4058" s="140"/>
      <c r="N4058" s="140">
        <v>500</v>
      </c>
      <c r="O4058" s="45" t="s">
        <v>66</v>
      </c>
      <c r="P4058" s="140"/>
      <c r="Q4058" s="45" t="s">
        <v>7445</v>
      </c>
      <c r="R4058" s="944">
        <v>13.6</v>
      </c>
      <c r="S4058" s="140"/>
      <c r="T4058" s="36">
        <f>R4058+S4058</f>
        <v>13.6</v>
      </c>
      <c r="U4058" s="140"/>
      <c r="V4058" s="140"/>
      <c r="W4058" s="140"/>
      <c r="X4058" s="140"/>
      <c r="Y4058" s="140"/>
      <c r="Z4058" s="140"/>
      <c r="AA4058" s="140"/>
      <c r="AB4058" s="140"/>
      <c r="AC4058" s="140"/>
      <c r="AD4058" s="45" t="s">
        <v>55</v>
      </c>
      <c r="AE4058" s="140"/>
      <c r="AF4058" s="140"/>
      <c r="AG4058" s="45" t="s">
        <v>8086</v>
      </c>
      <c r="AH4058" s="230"/>
      <c r="AI4058" s="230"/>
      <c r="AJ4058" s="230"/>
    </row>
    <row r="4059" spans="1:36" ht="154.5" hidden="1" customHeight="1" x14ac:dyDescent="0.2">
      <c r="A4059" s="45" t="s">
        <v>7617</v>
      </c>
      <c r="B4059" s="45" t="s">
        <v>2</v>
      </c>
      <c r="C4059" s="36" t="s">
        <v>2571</v>
      </c>
      <c r="D4059" s="37">
        <v>41862</v>
      </c>
      <c r="E4059" s="30"/>
      <c r="F4059" s="289"/>
      <c r="G4059" s="30"/>
      <c r="H4059" s="30"/>
      <c r="I4059" s="28"/>
      <c r="J4059" s="28"/>
      <c r="K4059" s="28"/>
      <c r="L4059" s="28"/>
      <c r="M4059" s="28"/>
      <c r="N4059" s="28"/>
      <c r="O4059" s="28"/>
      <c r="P4059" s="28"/>
      <c r="Q4059" s="28"/>
      <c r="R4059" s="28"/>
      <c r="S4059" s="28"/>
      <c r="T4059" s="28"/>
      <c r="U4059" s="28"/>
      <c r="V4059" s="28"/>
      <c r="W4059" s="28"/>
      <c r="X4059" s="28"/>
      <c r="Y4059" s="28"/>
      <c r="Z4059" s="28"/>
      <c r="AA4059" s="28"/>
      <c r="AB4059" s="28"/>
      <c r="AC4059" s="28"/>
      <c r="AD4059" s="28"/>
      <c r="AE4059" s="28"/>
      <c r="AF4059" s="28"/>
      <c r="AG4059" s="52" t="s">
        <v>200</v>
      </c>
    </row>
    <row r="4060" spans="1:36" ht="135.75" hidden="1" customHeight="1" x14ac:dyDescent="0.2">
      <c r="A4060" s="45" t="s">
        <v>7617</v>
      </c>
      <c r="B4060" s="36" t="s">
        <v>2</v>
      </c>
      <c r="C4060" s="36" t="s">
        <v>36</v>
      </c>
      <c r="D4060" s="37">
        <v>41862</v>
      </c>
      <c r="E4060" s="30"/>
      <c r="F4060" s="289"/>
      <c r="G4060" s="30"/>
      <c r="H4060" s="30"/>
      <c r="I4060" s="28"/>
      <c r="J4060" s="28"/>
      <c r="K4060" s="28"/>
      <c r="L4060" s="28"/>
      <c r="M4060" s="28"/>
      <c r="N4060" s="28"/>
      <c r="O4060" s="28"/>
      <c r="P4060" s="28"/>
      <c r="Q4060" s="28"/>
      <c r="R4060" s="28"/>
      <c r="S4060" s="28"/>
      <c r="T4060" s="28"/>
      <c r="U4060" s="28"/>
      <c r="V4060" s="28"/>
      <c r="W4060" s="28"/>
      <c r="X4060" s="28"/>
      <c r="Y4060" s="28"/>
      <c r="Z4060" s="28"/>
      <c r="AA4060" s="28"/>
      <c r="AB4060" s="28"/>
      <c r="AC4060" s="28"/>
      <c r="AD4060" s="28"/>
      <c r="AE4060" s="28"/>
      <c r="AF4060" s="28"/>
      <c r="AG4060" s="52" t="s">
        <v>200</v>
      </c>
    </row>
    <row r="4061" spans="1:36" ht="110.25" hidden="1" customHeight="1" x14ac:dyDescent="0.2">
      <c r="A4061" s="45" t="s">
        <v>7617</v>
      </c>
      <c r="B4061" s="36" t="s">
        <v>2</v>
      </c>
      <c r="C4061" s="36" t="s">
        <v>36</v>
      </c>
      <c r="D4061" s="37">
        <v>41863</v>
      </c>
      <c r="E4061" s="30"/>
      <c r="F4061" s="289"/>
      <c r="G4061" s="30"/>
      <c r="H4061" s="30"/>
      <c r="I4061" s="28"/>
      <c r="J4061" s="28"/>
      <c r="K4061" s="28"/>
      <c r="L4061" s="28"/>
      <c r="M4061" s="28"/>
      <c r="N4061" s="28"/>
      <c r="O4061" s="28"/>
      <c r="P4061" s="28"/>
      <c r="Q4061" s="28"/>
      <c r="R4061" s="28"/>
      <c r="S4061" s="28"/>
      <c r="T4061" s="28"/>
      <c r="U4061" s="28"/>
      <c r="V4061" s="28"/>
      <c r="W4061" s="28"/>
      <c r="X4061" s="28"/>
      <c r="Y4061" s="28"/>
      <c r="Z4061" s="28"/>
      <c r="AA4061" s="28"/>
      <c r="AB4061" s="28"/>
      <c r="AC4061" s="28"/>
      <c r="AD4061" s="28"/>
      <c r="AE4061" s="28"/>
      <c r="AF4061" s="28"/>
      <c r="AG4061" s="36" t="s">
        <v>200</v>
      </c>
    </row>
    <row r="4062" spans="1:36" ht="86.25" hidden="1" customHeight="1" x14ac:dyDescent="0.2">
      <c r="A4062" s="45" t="s">
        <v>7617</v>
      </c>
      <c r="B4062" s="36" t="s">
        <v>2</v>
      </c>
      <c r="C4062" s="36" t="s">
        <v>2571</v>
      </c>
      <c r="D4062" s="37">
        <v>41863</v>
      </c>
      <c r="E4062" s="30">
        <v>0.64583333333333337</v>
      </c>
      <c r="F4062" s="37">
        <v>41863</v>
      </c>
      <c r="G4062" s="30">
        <v>0.6875</v>
      </c>
      <c r="H4062" s="30"/>
      <c r="I4062" s="28"/>
      <c r="J4062" s="28"/>
      <c r="K4062" s="28"/>
      <c r="L4062" s="28" t="s">
        <v>128</v>
      </c>
      <c r="M4062" s="140" t="s">
        <v>8080</v>
      </c>
      <c r="N4062" s="28" t="s">
        <v>103</v>
      </c>
      <c r="O4062" s="28" t="s">
        <v>66</v>
      </c>
      <c r="P4062" s="140" t="s">
        <v>8080</v>
      </c>
      <c r="Q4062" s="45" t="s">
        <v>8141</v>
      </c>
      <c r="R4062" s="526">
        <v>8.1999999999999993</v>
      </c>
      <c r="S4062" s="28"/>
      <c r="T4062" s="36">
        <v>61.1</v>
      </c>
      <c r="U4062" s="28"/>
      <c r="V4062" s="28"/>
      <c r="W4062" s="28"/>
      <c r="X4062" s="28"/>
      <c r="Y4062" s="28"/>
      <c r="Z4062" s="28"/>
      <c r="AA4062" s="28"/>
      <c r="AB4062" s="28"/>
      <c r="AC4062" s="28"/>
      <c r="AD4062" s="28" t="s">
        <v>60</v>
      </c>
      <c r="AE4062" s="28"/>
      <c r="AF4062" s="28"/>
      <c r="AG4062" s="36" t="s">
        <v>8142</v>
      </c>
    </row>
    <row r="4063" spans="1:36" ht="86.25" hidden="1" customHeight="1" x14ac:dyDescent="0.2">
      <c r="A4063" s="45" t="s">
        <v>7617</v>
      </c>
      <c r="B4063" s="36" t="s">
        <v>2</v>
      </c>
      <c r="C4063" s="36" t="s">
        <v>2571</v>
      </c>
      <c r="D4063" s="37">
        <v>41863</v>
      </c>
      <c r="E4063" s="30">
        <v>0.69513888888888886</v>
      </c>
      <c r="F4063" s="37">
        <v>41863</v>
      </c>
      <c r="G4063" s="30">
        <v>0.69513888888888886</v>
      </c>
      <c r="H4063" s="30"/>
      <c r="I4063" s="28"/>
      <c r="J4063" s="45" t="s">
        <v>297</v>
      </c>
      <c r="K4063" s="28" t="s">
        <v>132</v>
      </c>
      <c r="L4063" s="28" t="s">
        <v>128</v>
      </c>
      <c r="M4063" s="140" t="s">
        <v>8143</v>
      </c>
      <c r="N4063" s="28" t="s">
        <v>103</v>
      </c>
      <c r="O4063" s="28" t="s">
        <v>66</v>
      </c>
      <c r="P4063" s="140" t="s">
        <v>8143</v>
      </c>
      <c r="Q4063" s="45" t="s">
        <v>7445</v>
      </c>
      <c r="R4063" s="526">
        <v>0.8</v>
      </c>
      <c r="S4063" s="28"/>
      <c r="T4063" s="36">
        <v>61.1</v>
      </c>
      <c r="U4063" s="28"/>
      <c r="V4063" s="28"/>
      <c r="W4063" s="28"/>
      <c r="X4063" s="28"/>
      <c r="Y4063" s="28"/>
      <c r="Z4063" s="28"/>
      <c r="AA4063" s="28"/>
      <c r="AB4063" s="28"/>
      <c r="AC4063" s="28"/>
      <c r="AD4063" s="45" t="s">
        <v>48</v>
      </c>
      <c r="AE4063" s="28"/>
      <c r="AF4063" s="28"/>
      <c r="AG4063" s="52" t="s">
        <v>8087</v>
      </c>
    </row>
    <row r="4064" spans="1:36" ht="15.75" hidden="1" customHeight="1" x14ac:dyDescent="0.2">
      <c r="A4064" s="45" t="s">
        <v>7617</v>
      </c>
      <c r="B4064" s="36" t="s">
        <v>2</v>
      </c>
      <c r="C4064" s="36" t="s">
        <v>36</v>
      </c>
      <c r="D4064" s="37">
        <v>41864</v>
      </c>
      <c r="E4064" s="30"/>
      <c r="F4064" s="289"/>
      <c r="G4064" s="30"/>
      <c r="H4064" s="30"/>
      <c r="I4064" s="28"/>
      <c r="J4064" s="28"/>
      <c r="K4064" s="28"/>
      <c r="L4064" s="28"/>
      <c r="M4064" s="28"/>
      <c r="N4064" s="28"/>
      <c r="O4064" s="28"/>
      <c r="P4064" s="28"/>
      <c r="Q4064" s="28"/>
      <c r="R4064" s="28"/>
      <c r="S4064" s="28"/>
      <c r="T4064" s="28"/>
      <c r="U4064" s="28"/>
      <c r="V4064" s="28"/>
      <c r="W4064" s="28"/>
      <c r="X4064" s="28"/>
      <c r="Y4064" s="28"/>
      <c r="Z4064" s="28"/>
      <c r="AA4064" s="28"/>
      <c r="AB4064" s="28"/>
      <c r="AC4064" s="28"/>
      <c r="AD4064" s="28"/>
      <c r="AE4064" s="28"/>
      <c r="AF4064" s="28"/>
      <c r="AG4064" s="36" t="s">
        <v>200</v>
      </c>
    </row>
    <row r="4065" spans="1:36" s="230" customFormat="1" ht="15.75" hidden="1" customHeight="1" x14ac:dyDescent="0.2">
      <c r="A4065" s="45" t="s">
        <v>7617</v>
      </c>
      <c r="B4065" s="593" t="s">
        <v>2</v>
      </c>
      <c r="C4065" s="593" t="s">
        <v>2571</v>
      </c>
      <c r="D4065" s="630">
        <v>41864</v>
      </c>
      <c r="E4065" s="616"/>
      <c r="F4065" s="615"/>
      <c r="G4065" s="616"/>
      <c r="H4065" s="616"/>
      <c r="I4065" s="595"/>
      <c r="J4065" s="595"/>
      <c r="K4065" s="595"/>
      <c r="L4065" s="595"/>
      <c r="M4065" s="595"/>
      <c r="N4065" s="595"/>
      <c r="O4065" s="595"/>
      <c r="P4065" s="595"/>
      <c r="Q4065" s="595"/>
      <c r="R4065" s="595"/>
      <c r="S4065" s="595"/>
      <c r="T4065" s="595"/>
      <c r="U4065" s="595"/>
      <c r="V4065" s="595"/>
      <c r="W4065" s="595"/>
      <c r="X4065" s="595"/>
      <c r="Y4065" s="595"/>
      <c r="Z4065" s="595"/>
      <c r="AA4065" s="595"/>
      <c r="AB4065" s="595"/>
      <c r="AC4065" s="595"/>
      <c r="AD4065" s="595"/>
      <c r="AE4065" s="595"/>
      <c r="AF4065" s="595"/>
      <c r="AG4065" s="593" t="s">
        <v>200</v>
      </c>
      <c r="AH4065" s="22"/>
      <c r="AI4065" s="22"/>
      <c r="AJ4065" s="22"/>
    </row>
    <row r="4066" spans="1:36" s="230" customFormat="1" ht="15.75" hidden="1" customHeight="1" x14ac:dyDescent="0.2">
      <c r="A4066" s="36" t="s">
        <v>7617</v>
      </c>
      <c r="B4066" s="36" t="s">
        <v>2</v>
      </c>
      <c r="C4066" s="36" t="s">
        <v>36</v>
      </c>
      <c r="D4066" s="37">
        <v>41865</v>
      </c>
      <c r="E4066" s="30"/>
      <c r="F4066" s="289"/>
      <c r="G4066" s="30"/>
      <c r="H4066" s="30"/>
      <c r="I4066" s="28"/>
      <c r="J4066" s="28"/>
      <c r="K4066" s="28"/>
      <c r="L4066" s="28"/>
      <c r="M4066" s="28"/>
      <c r="N4066" s="28"/>
      <c r="O4066" s="28"/>
      <c r="P4066" s="28"/>
      <c r="Q4066" s="28"/>
      <c r="R4066" s="28"/>
      <c r="S4066" s="28"/>
      <c r="T4066" s="28"/>
      <c r="U4066" s="28"/>
      <c r="V4066" s="28"/>
      <c r="W4066" s="28"/>
      <c r="X4066" s="28"/>
      <c r="Y4066" s="28"/>
      <c r="Z4066" s="28"/>
      <c r="AA4066" s="28"/>
      <c r="AB4066" s="28"/>
      <c r="AC4066" s="28"/>
      <c r="AD4066" s="28"/>
      <c r="AE4066" s="28"/>
      <c r="AF4066" s="28"/>
      <c r="AG4066" s="36" t="s">
        <v>200</v>
      </c>
      <c r="AH4066" s="22"/>
      <c r="AI4066" s="22"/>
      <c r="AJ4066" s="22"/>
    </row>
    <row r="4067" spans="1:36" s="230" customFormat="1" ht="15.75" hidden="1" customHeight="1" x14ac:dyDescent="0.2">
      <c r="A4067" s="36" t="s">
        <v>7617</v>
      </c>
      <c r="B4067" s="36" t="s">
        <v>2</v>
      </c>
      <c r="C4067" s="36" t="s">
        <v>2571</v>
      </c>
      <c r="D4067" s="37">
        <v>41865</v>
      </c>
      <c r="E4067" s="30"/>
      <c r="F4067" s="289"/>
      <c r="G4067" s="30"/>
      <c r="H4067" s="30"/>
      <c r="I4067" s="28"/>
      <c r="J4067" s="28"/>
      <c r="K4067" s="28"/>
      <c r="L4067" s="28"/>
      <c r="M4067" s="28"/>
      <c r="N4067" s="28"/>
      <c r="O4067" s="28"/>
      <c r="P4067" s="28"/>
      <c r="Q4067" s="28"/>
      <c r="R4067" s="28"/>
      <c r="S4067" s="28"/>
      <c r="T4067" s="28"/>
      <c r="U4067" s="28"/>
      <c r="V4067" s="28"/>
      <c r="W4067" s="28"/>
      <c r="X4067" s="28"/>
      <c r="Y4067" s="28"/>
      <c r="Z4067" s="28"/>
      <c r="AA4067" s="28"/>
      <c r="AB4067" s="28"/>
      <c r="AC4067" s="28"/>
      <c r="AD4067" s="28"/>
      <c r="AE4067" s="28"/>
      <c r="AF4067" s="28"/>
      <c r="AG4067" s="36" t="s">
        <v>200</v>
      </c>
      <c r="AH4067" s="22"/>
      <c r="AI4067" s="22"/>
      <c r="AJ4067" s="22"/>
    </row>
    <row r="4068" spans="1:36" s="230" customFormat="1" ht="15.75" hidden="1" customHeight="1" x14ac:dyDescent="0.2">
      <c r="A4068" s="36" t="s">
        <v>7617</v>
      </c>
      <c r="B4068" s="36" t="s">
        <v>2</v>
      </c>
      <c r="C4068" s="36" t="s">
        <v>36</v>
      </c>
      <c r="D4068" s="37">
        <v>41866</v>
      </c>
      <c r="E4068" s="30"/>
      <c r="F4068" s="289"/>
      <c r="G4068" s="30"/>
      <c r="H4068" s="30"/>
      <c r="I4068" s="28"/>
      <c r="J4068" s="28"/>
      <c r="K4068" s="28"/>
      <c r="L4068" s="28"/>
      <c r="M4068" s="28"/>
      <c r="N4068" s="28"/>
      <c r="O4068" s="28"/>
      <c r="P4068" s="28"/>
      <c r="Q4068" s="28"/>
      <c r="R4068" s="28"/>
      <c r="S4068" s="28"/>
      <c r="T4068" s="28"/>
      <c r="U4068" s="28"/>
      <c r="V4068" s="28"/>
      <c r="W4068" s="28"/>
      <c r="X4068" s="28"/>
      <c r="Y4068" s="28"/>
      <c r="Z4068" s="28"/>
      <c r="AA4068" s="28"/>
      <c r="AB4068" s="28"/>
      <c r="AC4068" s="28"/>
      <c r="AD4068" s="28"/>
      <c r="AE4068" s="28"/>
      <c r="AF4068" s="28"/>
      <c r="AG4068" s="36" t="s">
        <v>200</v>
      </c>
      <c r="AH4068" s="22"/>
      <c r="AI4068" s="22"/>
      <c r="AJ4068" s="22"/>
    </row>
    <row r="4069" spans="1:36" s="230" customFormat="1" ht="15.75" hidden="1" customHeight="1" x14ac:dyDescent="0.2">
      <c r="A4069" s="36" t="s">
        <v>7617</v>
      </c>
      <c r="B4069" s="36" t="s">
        <v>2</v>
      </c>
      <c r="C4069" s="36" t="s">
        <v>2571</v>
      </c>
      <c r="D4069" s="37">
        <v>41866</v>
      </c>
      <c r="E4069" s="30"/>
      <c r="F4069" s="289"/>
      <c r="G4069" s="30"/>
      <c r="H4069" s="30"/>
      <c r="I4069" s="28"/>
      <c r="J4069" s="28"/>
      <c r="K4069" s="28"/>
      <c r="L4069" s="28"/>
      <c r="M4069" s="28"/>
      <c r="N4069" s="28"/>
      <c r="O4069" s="28"/>
      <c r="P4069" s="28"/>
      <c r="Q4069" s="28"/>
      <c r="R4069" s="28"/>
      <c r="S4069" s="28"/>
      <c r="T4069" s="28"/>
      <c r="U4069" s="28"/>
      <c r="V4069" s="28"/>
      <c r="W4069" s="28"/>
      <c r="X4069" s="28"/>
      <c r="Y4069" s="28"/>
      <c r="Z4069" s="28"/>
      <c r="AA4069" s="28"/>
      <c r="AB4069" s="28"/>
      <c r="AC4069" s="28"/>
      <c r="AD4069" s="28"/>
      <c r="AE4069" s="28"/>
      <c r="AF4069" s="28"/>
      <c r="AG4069" s="36" t="s">
        <v>200</v>
      </c>
      <c r="AH4069" s="22"/>
      <c r="AI4069" s="22"/>
      <c r="AJ4069" s="22"/>
    </row>
    <row r="4070" spans="1:36" s="230" customFormat="1" ht="15.75" hidden="1" customHeight="1" x14ac:dyDescent="0.2">
      <c r="A4070" s="36" t="s">
        <v>7617</v>
      </c>
      <c r="B4070" s="36" t="s">
        <v>2</v>
      </c>
      <c r="C4070" s="36" t="s">
        <v>36</v>
      </c>
      <c r="D4070" s="37">
        <v>41867</v>
      </c>
      <c r="E4070" s="30"/>
      <c r="F4070" s="289"/>
      <c r="G4070" s="30"/>
      <c r="H4070" s="30"/>
      <c r="I4070" s="28"/>
      <c r="J4070" s="28"/>
      <c r="K4070" s="28"/>
      <c r="L4070" s="28"/>
      <c r="M4070" s="28"/>
      <c r="N4070" s="28"/>
      <c r="O4070" s="28"/>
      <c r="P4070" s="28"/>
      <c r="Q4070" s="28"/>
      <c r="R4070" s="28"/>
      <c r="S4070" s="28"/>
      <c r="T4070" s="28"/>
      <c r="U4070" s="28"/>
      <c r="V4070" s="28"/>
      <c r="W4070" s="28"/>
      <c r="X4070" s="28"/>
      <c r="Y4070" s="28"/>
      <c r="Z4070" s="28"/>
      <c r="AA4070" s="28"/>
      <c r="AB4070" s="28"/>
      <c r="AC4070" s="28"/>
      <c r="AD4070" s="28"/>
      <c r="AE4070" s="28"/>
      <c r="AF4070" s="28"/>
      <c r="AG4070" s="36" t="s">
        <v>200</v>
      </c>
      <c r="AH4070" s="22"/>
      <c r="AI4070" s="22"/>
      <c r="AJ4070" s="22"/>
    </row>
    <row r="4071" spans="1:36" ht="15.75" hidden="1" customHeight="1" x14ac:dyDescent="0.2">
      <c r="A4071" s="36" t="s">
        <v>7617</v>
      </c>
      <c r="B4071" s="593" t="s">
        <v>2</v>
      </c>
      <c r="C4071" s="593" t="s">
        <v>2571</v>
      </c>
      <c r="D4071" s="630">
        <v>41867</v>
      </c>
      <c r="E4071" s="616"/>
      <c r="F4071" s="615"/>
      <c r="G4071" s="616"/>
      <c r="H4071" s="616"/>
      <c r="I4071" s="595"/>
      <c r="J4071" s="595"/>
      <c r="K4071" s="595"/>
      <c r="L4071" s="595"/>
      <c r="M4071" s="595"/>
      <c r="N4071" s="595"/>
      <c r="O4071" s="595"/>
      <c r="P4071" s="595"/>
      <c r="Q4071" s="595"/>
      <c r="R4071" s="595"/>
      <c r="S4071" s="595"/>
      <c r="T4071" s="595"/>
      <c r="U4071" s="595"/>
      <c r="V4071" s="595"/>
      <c r="W4071" s="595"/>
      <c r="X4071" s="595"/>
      <c r="Y4071" s="595"/>
      <c r="Z4071" s="595"/>
      <c r="AA4071" s="595"/>
      <c r="AB4071" s="595"/>
      <c r="AC4071" s="595"/>
      <c r="AD4071" s="595"/>
      <c r="AE4071" s="595"/>
      <c r="AF4071" s="595"/>
      <c r="AG4071" s="593" t="s">
        <v>200</v>
      </c>
    </row>
    <row r="4072" spans="1:36" ht="15.75" hidden="1" customHeight="1" x14ac:dyDescent="0.2">
      <c r="A4072" s="36" t="s">
        <v>7617</v>
      </c>
      <c r="B4072" s="36" t="s">
        <v>2</v>
      </c>
      <c r="C4072" s="36" t="s">
        <v>36</v>
      </c>
      <c r="D4072" s="37">
        <v>41868</v>
      </c>
      <c r="E4072" s="38">
        <v>0.90277777777777779</v>
      </c>
      <c r="F4072" s="37">
        <v>41868</v>
      </c>
      <c r="G4072" s="38">
        <v>0.93402777777777779</v>
      </c>
      <c r="H4072" s="38">
        <v>3.125E-2</v>
      </c>
      <c r="I4072" s="36">
        <v>30</v>
      </c>
      <c r="J4072" s="36" t="s">
        <v>178</v>
      </c>
      <c r="K4072" s="28"/>
      <c r="L4072" s="239" t="s">
        <v>128</v>
      </c>
      <c r="M4072" s="28" t="s">
        <v>8261</v>
      </c>
      <c r="N4072" s="36">
        <v>35</v>
      </c>
      <c r="O4072" s="28" t="s">
        <v>63</v>
      </c>
      <c r="P4072" s="28" t="s">
        <v>8262</v>
      </c>
      <c r="Q4072" s="28" t="s">
        <v>8263</v>
      </c>
      <c r="R4072" s="36">
        <v>21.3</v>
      </c>
      <c r="S4072" s="28"/>
      <c r="T4072" s="36">
        <v>21.3</v>
      </c>
      <c r="U4072" s="239" t="s">
        <v>73</v>
      </c>
      <c r="V4072" s="28"/>
      <c r="W4072" s="28"/>
      <c r="X4072" s="28"/>
      <c r="Y4072" s="28"/>
      <c r="Z4072" s="28"/>
      <c r="AA4072" s="28"/>
      <c r="AB4072" s="28"/>
      <c r="AC4072" s="28"/>
      <c r="AD4072" s="259" t="s">
        <v>62</v>
      </c>
      <c r="AE4072" s="28"/>
      <c r="AF4072" s="28"/>
      <c r="AG4072" s="52" t="s">
        <v>8264</v>
      </c>
    </row>
    <row r="4073" spans="1:36" ht="15.75" hidden="1" customHeight="1" x14ac:dyDescent="0.2">
      <c r="A4073" s="36" t="s">
        <v>7617</v>
      </c>
      <c r="B4073" s="36" t="s">
        <v>2</v>
      </c>
      <c r="C4073" s="36" t="s">
        <v>2571</v>
      </c>
      <c r="D4073" s="37">
        <v>41868</v>
      </c>
      <c r="E4073" s="30"/>
      <c r="F4073" s="289"/>
      <c r="G4073" s="30"/>
      <c r="H4073" s="30"/>
      <c r="I4073" s="28"/>
      <c r="J4073" s="28"/>
      <c r="K4073" s="28"/>
      <c r="L4073" s="28"/>
      <c r="M4073" s="28"/>
      <c r="N4073" s="28"/>
      <c r="O4073" s="28"/>
      <c r="P4073" s="28"/>
      <c r="Q4073" s="28"/>
      <c r="R4073" s="28"/>
      <c r="S4073" s="28"/>
      <c r="T4073" s="28"/>
      <c r="U4073" s="28"/>
      <c r="V4073" s="28"/>
      <c r="W4073" s="28"/>
      <c r="X4073" s="28"/>
      <c r="Y4073" s="28"/>
      <c r="Z4073" s="28"/>
      <c r="AA4073" s="28"/>
      <c r="AB4073" s="28"/>
      <c r="AC4073" s="28"/>
      <c r="AD4073" s="28"/>
      <c r="AE4073" s="28"/>
      <c r="AF4073" s="28"/>
      <c r="AG4073" s="36" t="s">
        <v>200</v>
      </c>
    </row>
    <row r="4074" spans="1:36" ht="15.75" hidden="1" customHeight="1" x14ac:dyDescent="0.2">
      <c r="A4074" s="36" t="s">
        <v>7617</v>
      </c>
      <c r="B4074" s="36" t="s">
        <v>2</v>
      </c>
      <c r="C4074" s="36" t="s">
        <v>36</v>
      </c>
      <c r="D4074" s="37">
        <v>41869</v>
      </c>
      <c r="E4074" s="30">
        <v>8.0555555555555561E-2</v>
      </c>
      <c r="F4074" s="289">
        <v>41869</v>
      </c>
      <c r="G4074" s="30">
        <v>0.10625</v>
      </c>
      <c r="H4074" s="30">
        <v>2.5694444444444447E-2</v>
      </c>
      <c r="I4074" s="28">
        <v>15</v>
      </c>
      <c r="J4074" s="36" t="s">
        <v>297</v>
      </c>
      <c r="K4074" s="275" t="s">
        <v>133</v>
      </c>
      <c r="L4074" s="239" t="s">
        <v>128</v>
      </c>
      <c r="M4074" s="28" t="s">
        <v>8265</v>
      </c>
      <c r="N4074" s="36" t="s">
        <v>103</v>
      </c>
      <c r="O4074" s="28" t="s">
        <v>66</v>
      </c>
      <c r="P4074" s="28" t="s">
        <v>8266</v>
      </c>
      <c r="Q4074" s="28" t="s">
        <v>8267</v>
      </c>
      <c r="R4074" s="36">
        <v>4.9000000000000004</v>
      </c>
      <c r="S4074" s="28"/>
      <c r="T4074" s="36">
        <v>4.9000000000000004</v>
      </c>
      <c r="U4074" s="239" t="s">
        <v>75</v>
      </c>
      <c r="V4074" s="28"/>
      <c r="W4074" s="36"/>
      <c r="X4074" s="28"/>
      <c r="Y4074" s="28"/>
      <c r="Z4074" s="28"/>
      <c r="AA4074" s="28"/>
      <c r="AB4074" s="28"/>
      <c r="AC4074" s="28"/>
      <c r="AD4074" s="259" t="s">
        <v>62</v>
      </c>
      <c r="AE4074" s="28"/>
      <c r="AF4074" s="28"/>
      <c r="AG4074" s="52" t="s">
        <v>8264</v>
      </c>
    </row>
    <row r="4075" spans="1:36" s="24" customFormat="1" ht="15.75" hidden="1" customHeight="1" x14ac:dyDescent="0.2">
      <c r="A4075" s="36" t="s">
        <v>7617</v>
      </c>
      <c r="B4075" s="36" t="s">
        <v>2</v>
      </c>
      <c r="C4075" s="36" t="s">
        <v>2571</v>
      </c>
      <c r="D4075" s="37">
        <v>41869</v>
      </c>
      <c r="E4075" s="30"/>
      <c r="F4075" s="289"/>
      <c r="G4075" s="30"/>
      <c r="H4075" s="30"/>
      <c r="I4075" s="28"/>
      <c r="J4075" s="28"/>
      <c r="K4075" s="28"/>
      <c r="L4075" s="28"/>
      <c r="M4075" s="28"/>
      <c r="N4075" s="28"/>
      <c r="O4075" s="28"/>
      <c r="P4075" s="28"/>
      <c r="Q4075" s="28"/>
      <c r="R4075" s="28"/>
      <c r="S4075" s="28"/>
      <c r="T4075" s="28"/>
      <c r="U4075" s="28"/>
      <c r="V4075" s="28"/>
      <c r="W4075" s="28"/>
      <c r="X4075" s="28"/>
      <c r="Y4075" s="28"/>
      <c r="Z4075" s="28"/>
      <c r="AA4075" s="28"/>
      <c r="AB4075" s="28"/>
      <c r="AC4075" s="28"/>
      <c r="AD4075" s="28"/>
      <c r="AE4075" s="28"/>
      <c r="AF4075" s="28"/>
      <c r="AG4075" s="36" t="s">
        <v>200</v>
      </c>
      <c r="AH4075" s="22"/>
      <c r="AI4075" s="22"/>
      <c r="AJ4075" s="22"/>
    </row>
    <row r="4076" spans="1:36" s="24" customFormat="1" ht="15.75" hidden="1" customHeight="1" x14ac:dyDescent="0.2">
      <c r="A4076" s="36" t="s">
        <v>7617</v>
      </c>
      <c r="B4076" s="36" t="s">
        <v>2</v>
      </c>
      <c r="C4076" s="36" t="s">
        <v>36</v>
      </c>
      <c r="D4076" s="37">
        <v>41869</v>
      </c>
      <c r="E4076" s="38">
        <v>0.64166666666666672</v>
      </c>
      <c r="F4076" s="37">
        <v>41869</v>
      </c>
      <c r="G4076" s="38">
        <v>0.64166666666666672</v>
      </c>
      <c r="H4076" s="38">
        <v>0</v>
      </c>
      <c r="I4076" s="36">
        <v>9</v>
      </c>
      <c r="J4076" s="36" t="s">
        <v>297</v>
      </c>
      <c r="K4076" s="275" t="s">
        <v>132</v>
      </c>
      <c r="L4076" s="239" t="s">
        <v>128</v>
      </c>
      <c r="M4076" s="36" t="s">
        <v>8327</v>
      </c>
      <c r="N4076" s="36" t="s">
        <v>103</v>
      </c>
      <c r="O4076" s="36" t="s">
        <v>66</v>
      </c>
      <c r="P4076" s="36" t="s">
        <v>8328</v>
      </c>
      <c r="Q4076" s="28" t="s">
        <v>8329</v>
      </c>
      <c r="R4076" s="36">
        <v>1.1000000000000001</v>
      </c>
      <c r="S4076" s="36"/>
      <c r="T4076" s="36">
        <v>1.1000000000000001</v>
      </c>
      <c r="U4076" s="239" t="s">
        <v>75</v>
      </c>
      <c r="V4076" s="36"/>
      <c r="W4076" s="36"/>
      <c r="X4076" s="36"/>
      <c r="Y4076" s="36"/>
      <c r="Z4076" s="36"/>
      <c r="AA4076" s="36"/>
      <c r="AB4076" s="36"/>
      <c r="AC4076" s="36"/>
      <c r="AD4076" s="259" t="s">
        <v>62</v>
      </c>
      <c r="AE4076" s="36"/>
      <c r="AF4076" s="36"/>
      <c r="AG4076" s="52" t="s">
        <v>8330</v>
      </c>
    </row>
    <row r="4077" spans="1:36" s="24" customFormat="1" ht="15.75" hidden="1" customHeight="1" x14ac:dyDescent="0.2">
      <c r="A4077" s="36" t="s">
        <v>7617</v>
      </c>
      <c r="B4077" s="593" t="s">
        <v>2</v>
      </c>
      <c r="C4077" s="593" t="s">
        <v>36</v>
      </c>
      <c r="D4077" s="630">
        <v>41869</v>
      </c>
      <c r="E4077" s="613">
        <v>0.64166666666666672</v>
      </c>
      <c r="F4077" s="630">
        <v>41869</v>
      </c>
      <c r="G4077" s="613">
        <v>0.67638888888888893</v>
      </c>
      <c r="H4077" s="613">
        <v>3.4722222222222224E-2</v>
      </c>
      <c r="I4077" s="593">
        <v>14</v>
      </c>
      <c r="J4077" s="593" t="s">
        <v>297</v>
      </c>
      <c r="K4077" s="1223" t="s">
        <v>133</v>
      </c>
      <c r="L4077" s="776" t="s">
        <v>128</v>
      </c>
      <c r="M4077" s="593" t="s">
        <v>8331</v>
      </c>
      <c r="N4077" s="593" t="s">
        <v>103</v>
      </c>
      <c r="O4077" s="593" t="s">
        <v>66</v>
      </c>
      <c r="P4077" s="593" t="s">
        <v>8332</v>
      </c>
      <c r="Q4077" s="595" t="s">
        <v>8333</v>
      </c>
      <c r="R4077" s="593">
        <v>4.2</v>
      </c>
      <c r="S4077" s="593"/>
      <c r="T4077" s="593">
        <v>4.2</v>
      </c>
      <c r="U4077" s="776" t="s">
        <v>75</v>
      </c>
      <c r="V4077" s="593"/>
      <c r="W4077" s="593"/>
      <c r="X4077" s="593"/>
      <c r="Y4077" s="593"/>
      <c r="Z4077" s="593"/>
      <c r="AA4077" s="593"/>
      <c r="AB4077" s="593"/>
      <c r="AC4077" s="593"/>
      <c r="AD4077" s="1203" t="s">
        <v>62</v>
      </c>
      <c r="AE4077" s="593"/>
      <c r="AF4077" s="593"/>
      <c r="AG4077" s="596" t="s">
        <v>8330</v>
      </c>
    </row>
    <row r="4078" spans="1:36" s="24" customFormat="1" ht="15.75" hidden="1" customHeight="1" x14ac:dyDescent="0.2">
      <c r="A4078" s="36" t="s">
        <v>7617</v>
      </c>
      <c r="B4078" s="36" t="s">
        <v>2</v>
      </c>
      <c r="C4078" s="36" t="s">
        <v>36</v>
      </c>
      <c r="D4078" s="37">
        <v>41870</v>
      </c>
      <c r="E4078" s="30"/>
      <c r="F4078" s="289"/>
      <c r="G4078" s="30"/>
      <c r="H4078" s="30"/>
      <c r="I4078" s="28"/>
      <c r="J4078" s="28"/>
      <c r="K4078" s="28"/>
      <c r="L4078" s="28"/>
      <c r="M4078" s="28"/>
      <c r="N4078" s="28"/>
      <c r="O4078" s="28"/>
      <c r="P4078" s="28"/>
      <c r="Q4078" s="28"/>
      <c r="R4078" s="28"/>
      <c r="S4078" s="28"/>
      <c r="T4078" s="28"/>
      <c r="U4078" s="28"/>
      <c r="V4078" s="28"/>
      <c r="W4078" s="28"/>
      <c r="X4078" s="28"/>
      <c r="Y4078" s="28"/>
      <c r="Z4078" s="28"/>
      <c r="AA4078" s="28"/>
      <c r="AB4078" s="28"/>
      <c r="AC4078" s="28"/>
      <c r="AD4078" s="28"/>
      <c r="AE4078" s="28"/>
      <c r="AF4078" s="28"/>
      <c r="AG4078" s="52" t="s">
        <v>200</v>
      </c>
      <c r="AH4078" s="22"/>
      <c r="AI4078" s="22"/>
      <c r="AJ4078" s="22"/>
    </row>
    <row r="4079" spans="1:36" s="24" customFormat="1" ht="15.75" hidden="1" customHeight="1" x14ac:dyDescent="0.2">
      <c r="A4079" s="36" t="s">
        <v>7617</v>
      </c>
      <c r="B4079" s="45" t="s">
        <v>2</v>
      </c>
      <c r="C4079" s="45" t="s">
        <v>2571</v>
      </c>
      <c r="D4079" s="37">
        <v>41870</v>
      </c>
      <c r="E4079" s="112">
        <v>0.82500000000000007</v>
      </c>
      <c r="F4079" s="298">
        <v>41870</v>
      </c>
      <c r="G4079" s="112">
        <v>0.82500000000000007</v>
      </c>
      <c r="H4079" s="112">
        <v>4.1666666666666666E-3</v>
      </c>
      <c r="I4079" s="45">
        <v>14</v>
      </c>
      <c r="J4079" s="45" t="s">
        <v>297</v>
      </c>
      <c r="K4079" s="528" t="s">
        <v>132</v>
      </c>
      <c r="L4079" s="140" t="s">
        <v>128</v>
      </c>
      <c r="M4079" s="140" t="s">
        <v>8334</v>
      </c>
      <c r="N4079" s="140" t="s">
        <v>103</v>
      </c>
      <c r="O4079" s="140" t="s">
        <v>66</v>
      </c>
      <c r="P4079" s="140" t="s">
        <v>8334</v>
      </c>
      <c r="Q4079" s="45" t="s">
        <v>7445</v>
      </c>
      <c r="R4079" s="45">
        <v>1</v>
      </c>
      <c r="S4079" s="140"/>
      <c r="T4079" s="140">
        <v>1</v>
      </c>
      <c r="U4079" s="140"/>
      <c r="V4079" s="140"/>
      <c r="W4079" s="140"/>
      <c r="X4079" s="140"/>
      <c r="Y4079" s="140"/>
      <c r="Z4079" s="140"/>
      <c r="AA4079" s="140"/>
      <c r="AB4079" s="140"/>
      <c r="AC4079" s="140"/>
      <c r="AD4079" s="45" t="s">
        <v>48</v>
      </c>
      <c r="AE4079" s="140"/>
      <c r="AF4079" s="140"/>
      <c r="AG4079" s="45" t="s">
        <v>8335</v>
      </c>
      <c r="AH4079" s="230"/>
      <c r="AI4079" s="230"/>
      <c r="AJ4079" s="230"/>
    </row>
    <row r="4080" spans="1:36" s="24" customFormat="1" ht="15.75" hidden="1" customHeight="1" x14ac:dyDescent="0.2">
      <c r="A4080" s="36" t="s">
        <v>7617</v>
      </c>
      <c r="B4080" s="36" t="s">
        <v>2</v>
      </c>
      <c r="C4080" s="36" t="s">
        <v>36</v>
      </c>
      <c r="D4080" s="37">
        <v>41871</v>
      </c>
      <c r="E4080" s="38">
        <v>0.4861111111111111</v>
      </c>
      <c r="F4080" s="37">
        <v>41871</v>
      </c>
      <c r="G4080" s="38">
        <v>0.4861111111111111</v>
      </c>
      <c r="H4080" s="38">
        <v>0</v>
      </c>
      <c r="I4080" s="36">
        <v>40</v>
      </c>
      <c r="J4080" s="36" t="s">
        <v>1240</v>
      </c>
      <c r="K4080" s="36" t="s">
        <v>132</v>
      </c>
      <c r="L4080" s="36" t="s">
        <v>125</v>
      </c>
      <c r="M4080" s="36" t="s">
        <v>8336</v>
      </c>
      <c r="N4080" s="36">
        <v>35</v>
      </c>
      <c r="O4080" s="36" t="s">
        <v>63</v>
      </c>
      <c r="P4080" s="36" t="s">
        <v>8337</v>
      </c>
      <c r="Q4080" s="28" t="s">
        <v>1938</v>
      </c>
      <c r="R4080" s="36">
        <v>16.5</v>
      </c>
      <c r="S4080" s="36">
        <v>48.5</v>
      </c>
      <c r="T4080" s="36">
        <v>65</v>
      </c>
      <c r="U4080" s="239"/>
      <c r="V4080" s="28"/>
      <c r="W4080" s="28"/>
      <c r="X4080" s="28"/>
      <c r="Y4080" s="28"/>
      <c r="Z4080" s="28"/>
      <c r="AA4080" s="28"/>
      <c r="AB4080" s="28"/>
      <c r="AC4080" s="28"/>
      <c r="AD4080" s="36" t="s">
        <v>55</v>
      </c>
      <c r="AE4080" s="28"/>
      <c r="AF4080" s="28"/>
      <c r="AG4080" s="52" t="s">
        <v>8338</v>
      </c>
      <c r="AH4080" s="22"/>
      <c r="AI4080" s="22"/>
      <c r="AJ4080" s="22"/>
    </row>
    <row r="4081" spans="1:36" ht="26.45" hidden="1" customHeight="1" x14ac:dyDescent="0.2">
      <c r="A4081" s="36" t="s">
        <v>7617</v>
      </c>
      <c r="B4081" s="593" t="s">
        <v>2</v>
      </c>
      <c r="C4081" s="593" t="s">
        <v>2571</v>
      </c>
      <c r="D4081" s="630">
        <v>41871</v>
      </c>
      <c r="E4081" s="616"/>
      <c r="F4081" s="615"/>
      <c r="G4081" s="616"/>
      <c r="H4081" s="616"/>
      <c r="I4081" s="595"/>
      <c r="J4081" s="595"/>
      <c r="K4081" s="595"/>
      <c r="L4081" s="595"/>
      <c r="M4081" s="595"/>
      <c r="N4081" s="595"/>
      <c r="O4081" s="595"/>
      <c r="P4081" s="595"/>
      <c r="Q4081" s="595"/>
      <c r="R4081" s="595"/>
      <c r="S4081" s="595"/>
      <c r="T4081" s="595"/>
      <c r="U4081" s="595"/>
      <c r="V4081" s="595"/>
      <c r="W4081" s="595"/>
      <c r="X4081" s="595"/>
      <c r="Y4081" s="595"/>
      <c r="Z4081" s="595"/>
      <c r="AA4081" s="595"/>
      <c r="AB4081" s="595"/>
      <c r="AC4081" s="595"/>
      <c r="AD4081" s="595"/>
      <c r="AE4081" s="595"/>
      <c r="AF4081" s="595"/>
      <c r="AG4081" s="593" t="s">
        <v>200</v>
      </c>
    </row>
    <row r="4082" spans="1:36" ht="15.75" hidden="1" customHeight="1" x14ac:dyDescent="0.2">
      <c r="A4082" s="36" t="s">
        <v>7617</v>
      </c>
      <c r="B4082" s="36" t="s">
        <v>2</v>
      </c>
      <c r="C4082" s="36" t="s">
        <v>36</v>
      </c>
      <c r="D4082" s="37">
        <v>41872</v>
      </c>
      <c r="E4082" s="38">
        <v>0.9770833333333333</v>
      </c>
      <c r="F4082" s="37">
        <v>41872</v>
      </c>
      <c r="G4082" s="38">
        <v>0.9770833333333333</v>
      </c>
      <c r="H4082" s="30">
        <v>0</v>
      </c>
      <c r="I4082" s="36">
        <v>14</v>
      </c>
      <c r="J4082" s="28" t="s">
        <v>3410</v>
      </c>
      <c r="K4082" s="28"/>
      <c r="L4082" s="239" t="s">
        <v>130</v>
      </c>
      <c r="M4082" s="28" t="s">
        <v>8384</v>
      </c>
      <c r="N4082" s="28">
        <v>35</v>
      </c>
      <c r="O4082" s="36" t="s">
        <v>63</v>
      </c>
      <c r="P4082" s="28" t="s">
        <v>8385</v>
      </c>
      <c r="Q4082" s="28" t="s">
        <v>8386</v>
      </c>
      <c r="R4082" s="36">
        <v>2.2999999999999998</v>
      </c>
      <c r="S4082" s="28"/>
      <c r="T4082" s="28">
        <v>2.2999999999999998</v>
      </c>
      <c r="U4082" s="239" t="s">
        <v>79</v>
      </c>
      <c r="V4082" s="28"/>
      <c r="W4082" s="28"/>
      <c r="X4082" s="28"/>
      <c r="Y4082" s="28"/>
      <c r="Z4082" s="28"/>
      <c r="AA4082" s="28"/>
      <c r="AB4082" s="28"/>
      <c r="AC4082" s="28"/>
      <c r="AD4082" s="28" t="s">
        <v>62</v>
      </c>
      <c r="AE4082" s="28"/>
      <c r="AF4082" s="28"/>
      <c r="AG4082" s="52" t="s">
        <v>8330</v>
      </c>
    </row>
    <row r="4083" spans="1:36" ht="15.75" hidden="1" customHeight="1" x14ac:dyDescent="0.2">
      <c r="A4083" s="36" t="s">
        <v>7617</v>
      </c>
      <c r="B4083" s="36" t="s">
        <v>2</v>
      </c>
      <c r="C4083" s="36" t="s">
        <v>2571</v>
      </c>
      <c r="D4083" s="37">
        <v>41872</v>
      </c>
      <c r="E4083" s="30"/>
      <c r="F4083" s="289"/>
      <c r="G4083" s="30"/>
      <c r="H4083" s="30"/>
      <c r="I4083" s="28"/>
      <c r="J4083" s="28"/>
      <c r="K4083" s="28"/>
      <c r="L4083" s="28"/>
      <c r="M4083" s="28"/>
      <c r="N4083" s="28"/>
      <c r="O4083" s="28"/>
      <c r="P4083" s="28"/>
      <c r="Q4083" s="28"/>
      <c r="R4083" s="28"/>
      <c r="S4083" s="28"/>
      <c r="T4083" s="28"/>
      <c r="U4083" s="28"/>
      <c r="V4083" s="28"/>
      <c r="W4083" s="28"/>
      <c r="X4083" s="28"/>
      <c r="Y4083" s="28"/>
      <c r="Z4083" s="28"/>
      <c r="AA4083" s="28"/>
      <c r="AB4083" s="28"/>
      <c r="AC4083" s="28"/>
      <c r="AD4083" s="28"/>
      <c r="AE4083" s="28"/>
      <c r="AF4083" s="28"/>
      <c r="AG4083" s="36" t="s">
        <v>200</v>
      </c>
    </row>
    <row r="4084" spans="1:36" ht="15.75" hidden="1" customHeight="1" x14ac:dyDescent="0.2">
      <c r="A4084" s="36" t="s">
        <v>7617</v>
      </c>
      <c r="B4084" s="178" t="s">
        <v>2</v>
      </c>
      <c r="C4084" s="36" t="s">
        <v>36</v>
      </c>
      <c r="D4084" s="37">
        <v>41873</v>
      </c>
      <c r="E4084" s="345"/>
      <c r="F4084" s="289"/>
      <c r="G4084" s="345"/>
      <c r="H4084" s="345"/>
      <c r="I4084" s="28"/>
      <c r="J4084" s="28"/>
      <c r="K4084" s="28"/>
      <c r="L4084" s="28"/>
      <c r="M4084" s="28"/>
      <c r="N4084" s="28"/>
      <c r="O4084" s="28"/>
      <c r="P4084" s="28"/>
      <c r="Q4084" s="28"/>
      <c r="R4084" s="28"/>
      <c r="S4084" s="28"/>
      <c r="T4084" s="28"/>
      <c r="U4084" s="357"/>
      <c r="V4084" s="357"/>
      <c r="W4084" s="357"/>
      <c r="X4084" s="357"/>
      <c r="Y4084" s="357"/>
      <c r="Z4084" s="357"/>
      <c r="AA4084" s="357"/>
      <c r="AB4084" s="357"/>
      <c r="AC4084" s="362"/>
      <c r="AD4084" s="28"/>
      <c r="AE4084" s="364"/>
      <c r="AF4084" s="362"/>
      <c r="AG4084" s="52" t="s">
        <v>200</v>
      </c>
    </row>
    <row r="4085" spans="1:36" ht="15.75" hidden="1" customHeight="1" x14ac:dyDescent="0.2">
      <c r="A4085" s="36" t="s">
        <v>7617</v>
      </c>
      <c r="B4085" s="178" t="s">
        <v>2</v>
      </c>
      <c r="C4085" s="36" t="s">
        <v>36</v>
      </c>
      <c r="D4085" s="37">
        <v>41873</v>
      </c>
      <c r="E4085" s="30"/>
      <c r="F4085" s="289"/>
      <c r="G4085" s="30"/>
      <c r="H4085" s="30"/>
      <c r="I4085" s="28"/>
      <c r="J4085" s="357"/>
      <c r="K4085" s="28"/>
      <c r="L4085" s="28"/>
      <c r="M4085" s="28"/>
      <c r="N4085" s="28"/>
      <c r="O4085" s="28"/>
      <c r="P4085" s="28"/>
      <c r="Q4085" s="28"/>
      <c r="R4085" s="28"/>
      <c r="S4085" s="28"/>
      <c r="T4085" s="28"/>
      <c r="U4085" s="357"/>
      <c r="V4085" s="357"/>
      <c r="W4085" s="357"/>
      <c r="X4085" s="357"/>
      <c r="Y4085" s="357"/>
      <c r="Z4085" s="357"/>
      <c r="AA4085" s="357"/>
      <c r="AB4085" s="357"/>
      <c r="AC4085" s="362"/>
      <c r="AD4085" s="28"/>
      <c r="AE4085" s="364"/>
      <c r="AF4085" s="362"/>
      <c r="AG4085" s="36" t="s">
        <v>200</v>
      </c>
    </row>
    <row r="4086" spans="1:36" ht="15.75" hidden="1" customHeight="1" x14ac:dyDescent="0.2">
      <c r="A4086" s="36" t="s">
        <v>7617</v>
      </c>
      <c r="B4086" s="288" t="s">
        <v>2</v>
      </c>
      <c r="C4086" s="45" t="s">
        <v>2571</v>
      </c>
      <c r="D4086" s="37">
        <v>41874</v>
      </c>
      <c r="E4086" s="112">
        <v>41874.90625</v>
      </c>
      <c r="F4086" s="298">
        <v>41874</v>
      </c>
      <c r="G4086" s="1182">
        <v>41874.906944444447</v>
      </c>
      <c r="H4086" s="112">
        <f>G4086-E4086</f>
        <v>6.944444467080757E-4</v>
      </c>
      <c r="I4086" s="45">
        <v>20</v>
      </c>
      <c r="J4086" s="140"/>
      <c r="K4086" s="45" t="s">
        <v>132</v>
      </c>
      <c r="L4086" s="140" t="s">
        <v>125</v>
      </c>
      <c r="M4086" s="45" t="s">
        <v>8484</v>
      </c>
      <c r="N4086" s="45">
        <v>110</v>
      </c>
      <c r="O4086" s="45" t="s">
        <v>66</v>
      </c>
      <c r="P4086" s="45" t="s">
        <v>8484</v>
      </c>
      <c r="Q4086" s="45" t="s">
        <v>8485</v>
      </c>
      <c r="R4086" s="1712">
        <v>5.4</v>
      </c>
      <c r="S4086" s="1712">
        <v>23</v>
      </c>
      <c r="T4086" s="85">
        <f>R4086+S4086</f>
        <v>28.4</v>
      </c>
      <c r="U4086" s="132" t="s">
        <v>75</v>
      </c>
      <c r="V4086" s="132"/>
      <c r="W4086" s="132"/>
      <c r="X4086" s="132"/>
      <c r="Y4086" s="132"/>
      <c r="Z4086" s="132"/>
      <c r="AA4086" s="132"/>
      <c r="AB4086" s="132"/>
      <c r="AC4086" s="1432"/>
      <c r="AD4086" s="45" t="s">
        <v>55</v>
      </c>
      <c r="AE4086" s="1413"/>
      <c r="AF4086" s="1432"/>
      <c r="AG4086" s="45" t="s">
        <v>8486</v>
      </c>
      <c r="AH4086" s="230"/>
      <c r="AI4086" s="230"/>
      <c r="AJ4086" s="230"/>
    </row>
    <row r="4087" spans="1:36" ht="15.75" hidden="1" customHeight="1" x14ac:dyDescent="0.2">
      <c r="A4087" s="36" t="s">
        <v>7617</v>
      </c>
      <c r="B4087" s="288" t="s">
        <v>2</v>
      </c>
      <c r="C4087" s="45" t="s">
        <v>36</v>
      </c>
      <c r="D4087" s="37">
        <v>41874</v>
      </c>
      <c r="E4087" s="112">
        <v>0.90625</v>
      </c>
      <c r="F4087" s="298" t="s">
        <v>8487</v>
      </c>
      <c r="G4087" s="1182">
        <v>0.90625</v>
      </c>
      <c r="H4087" s="112">
        <v>0</v>
      </c>
      <c r="I4087" s="45">
        <v>605</v>
      </c>
      <c r="J4087" s="45" t="s">
        <v>146</v>
      </c>
      <c r="K4087" s="45" t="s">
        <v>134</v>
      </c>
      <c r="L4087" s="45" t="s">
        <v>125</v>
      </c>
      <c r="M4087" s="45" t="s">
        <v>8484</v>
      </c>
      <c r="N4087" s="45">
        <v>110</v>
      </c>
      <c r="O4087" s="45" t="s">
        <v>66</v>
      </c>
      <c r="P4087" s="45" t="s">
        <v>8484</v>
      </c>
      <c r="Q4087" s="45" t="s">
        <v>8485</v>
      </c>
      <c r="R4087" s="1205">
        <v>99.7</v>
      </c>
      <c r="S4087" s="1205">
        <v>557.70000000000005</v>
      </c>
      <c r="T4087" s="45">
        <v>657.4</v>
      </c>
      <c r="U4087" s="132" t="s">
        <v>75</v>
      </c>
      <c r="V4087" s="132"/>
      <c r="W4087" s="132"/>
      <c r="X4087" s="132"/>
      <c r="Y4087" s="132"/>
      <c r="Z4087" s="132"/>
      <c r="AA4087" s="132"/>
      <c r="AB4087" s="132"/>
      <c r="AC4087" s="1432"/>
      <c r="AD4087" s="45" t="s">
        <v>55</v>
      </c>
      <c r="AE4087" s="1413"/>
      <c r="AF4087" s="1432"/>
      <c r="AG4087" s="45" t="s">
        <v>8486</v>
      </c>
      <c r="AH4087" s="434"/>
      <c r="AI4087" s="434"/>
      <c r="AJ4087" s="434"/>
    </row>
    <row r="4088" spans="1:36" ht="15.75" hidden="1" customHeight="1" x14ac:dyDescent="0.2">
      <c r="A4088" s="36" t="s">
        <v>7617</v>
      </c>
      <c r="B4088" s="288" t="s">
        <v>2</v>
      </c>
      <c r="C4088" s="45" t="s">
        <v>2571</v>
      </c>
      <c r="D4088" s="37">
        <v>41875</v>
      </c>
      <c r="E4088" s="112">
        <v>41875.67083333333</v>
      </c>
      <c r="F4088" s="298">
        <v>41875</v>
      </c>
      <c r="G4088" s="1182">
        <v>41875.67083333333</v>
      </c>
      <c r="H4088" s="112">
        <f>G4088-E4088</f>
        <v>0</v>
      </c>
      <c r="I4088" s="45">
        <v>9</v>
      </c>
      <c r="J4088" s="140"/>
      <c r="K4088" s="45" t="s">
        <v>132</v>
      </c>
      <c r="L4088" s="140" t="s">
        <v>126</v>
      </c>
      <c r="M4088" s="573" t="s">
        <v>8491</v>
      </c>
      <c r="N4088" s="45">
        <v>0.4</v>
      </c>
      <c r="O4088" s="45" t="s">
        <v>64</v>
      </c>
      <c r="P4088" s="573" t="s">
        <v>8492</v>
      </c>
      <c r="Q4088" s="573" t="s">
        <v>8491</v>
      </c>
      <c r="R4088" s="1712">
        <v>1.6</v>
      </c>
      <c r="S4088" s="1712">
        <v>2.9</v>
      </c>
      <c r="T4088" s="518">
        <f>R4088+S4088</f>
        <v>4.5</v>
      </c>
      <c r="U4088" s="132"/>
      <c r="V4088" s="132"/>
      <c r="W4088" s="132"/>
      <c r="X4088" s="132"/>
      <c r="Y4088" s="132"/>
      <c r="Z4088" s="132"/>
      <c r="AA4088" s="132"/>
      <c r="AB4088" s="132"/>
      <c r="AC4088" s="1432"/>
      <c r="AD4088" s="140" t="s">
        <v>61</v>
      </c>
      <c r="AE4088" s="1413"/>
      <c r="AF4088" s="1432"/>
      <c r="AG4088" s="541" t="s">
        <v>8493</v>
      </c>
      <c r="AH4088" s="230" t="s">
        <v>388</v>
      </c>
      <c r="AI4088" s="230"/>
      <c r="AJ4088" s="230"/>
    </row>
    <row r="4089" spans="1:36" ht="15.75" hidden="1" customHeight="1" x14ac:dyDescent="0.2">
      <c r="A4089" s="36" t="s">
        <v>7617</v>
      </c>
      <c r="B4089" s="288" t="s">
        <v>2</v>
      </c>
      <c r="C4089" s="45" t="s">
        <v>36</v>
      </c>
      <c r="D4089" s="37">
        <v>41875</v>
      </c>
      <c r="E4089" s="112">
        <v>0.68611111111111101</v>
      </c>
      <c r="F4089" s="298">
        <v>41875</v>
      </c>
      <c r="G4089" s="1182">
        <v>0.68611111111111101</v>
      </c>
      <c r="H4089" s="1182">
        <v>0</v>
      </c>
      <c r="I4089" s="45">
        <v>20</v>
      </c>
      <c r="J4089" s="45" t="s">
        <v>297</v>
      </c>
      <c r="K4089" s="528" t="s">
        <v>132</v>
      </c>
      <c r="L4089" s="427" t="s">
        <v>130</v>
      </c>
      <c r="M4089" s="45" t="s">
        <v>8488</v>
      </c>
      <c r="N4089" s="45" t="s">
        <v>103</v>
      </c>
      <c r="O4089" s="45" t="s">
        <v>66</v>
      </c>
      <c r="P4089" s="45" t="s">
        <v>8488</v>
      </c>
      <c r="Q4089" s="140" t="s">
        <v>8489</v>
      </c>
      <c r="R4089" s="1205">
        <v>6</v>
      </c>
      <c r="S4089" s="1205">
        <v>1.3</v>
      </c>
      <c r="T4089" s="45">
        <v>7.3</v>
      </c>
      <c r="U4089" s="1793" t="s">
        <v>77</v>
      </c>
      <c r="V4089" s="132"/>
      <c r="W4089" s="132"/>
      <c r="X4089" s="132"/>
      <c r="Y4089" s="132"/>
      <c r="Z4089" s="132"/>
      <c r="AA4089" s="132"/>
      <c r="AB4089" s="132"/>
      <c r="AC4089" s="1432"/>
      <c r="AD4089" s="45" t="s">
        <v>60</v>
      </c>
      <c r="AE4089" s="1413"/>
      <c r="AF4089" s="1432"/>
      <c r="AG4089" s="45" t="s">
        <v>8490</v>
      </c>
      <c r="AH4089" s="434"/>
      <c r="AI4089" s="434"/>
      <c r="AJ4089" s="434"/>
    </row>
    <row r="4090" spans="1:36" ht="15.75" hidden="1" customHeight="1" x14ac:dyDescent="0.2">
      <c r="A4090" s="45" t="s">
        <v>7617</v>
      </c>
      <c r="B4090" s="178" t="s">
        <v>2</v>
      </c>
      <c r="C4090" s="36" t="s">
        <v>36</v>
      </c>
      <c r="D4090" s="37">
        <v>41876</v>
      </c>
      <c r="E4090" s="38"/>
      <c r="F4090" s="344"/>
      <c r="G4090" s="38"/>
      <c r="H4090" s="347"/>
      <c r="I4090" s="36"/>
      <c r="J4090" s="36"/>
      <c r="K4090" s="36"/>
      <c r="L4090" s="36"/>
      <c r="M4090" s="36"/>
      <c r="N4090" s="36"/>
      <c r="O4090" s="36"/>
      <c r="P4090" s="36"/>
      <c r="Q4090" s="36"/>
      <c r="R4090" s="257"/>
      <c r="S4090" s="257"/>
      <c r="T4090" s="36"/>
      <c r="U4090" s="216"/>
      <c r="V4090" s="216"/>
      <c r="W4090" s="216"/>
      <c r="X4090" s="216"/>
      <c r="Y4090" s="216"/>
      <c r="Z4090" s="216"/>
      <c r="AA4090" s="216"/>
      <c r="AB4090" s="216"/>
      <c r="AC4090" s="439"/>
      <c r="AD4090" s="36"/>
      <c r="AE4090" s="443"/>
      <c r="AF4090" s="439"/>
      <c r="AG4090" s="36" t="s">
        <v>200</v>
      </c>
      <c r="AH4090" s="230"/>
      <c r="AI4090" s="230"/>
      <c r="AJ4090" s="230"/>
    </row>
    <row r="4091" spans="1:36" ht="15.75" hidden="1" customHeight="1" x14ac:dyDescent="0.2">
      <c r="A4091" s="45" t="s">
        <v>7617</v>
      </c>
      <c r="B4091" s="178" t="s">
        <v>2</v>
      </c>
      <c r="C4091" s="36" t="s">
        <v>2571</v>
      </c>
      <c r="D4091" s="37">
        <v>41876</v>
      </c>
      <c r="E4091" s="30"/>
      <c r="F4091" s="890"/>
      <c r="G4091" s="30"/>
      <c r="H4091" s="346"/>
      <c r="I4091" s="28"/>
      <c r="J4091" s="28"/>
      <c r="K4091" s="28"/>
      <c r="L4091" s="28"/>
      <c r="M4091" s="28"/>
      <c r="N4091" s="28"/>
      <c r="O4091" s="28"/>
      <c r="P4091" s="28"/>
      <c r="Q4091" s="28"/>
      <c r="R4091" s="398"/>
      <c r="S4091" s="398"/>
      <c r="T4091" s="28"/>
      <c r="U4091" s="357"/>
      <c r="V4091" s="357"/>
      <c r="W4091" s="357"/>
      <c r="X4091" s="357"/>
      <c r="Y4091" s="357"/>
      <c r="Z4091" s="357"/>
      <c r="AA4091" s="357"/>
      <c r="AB4091" s="357"/>
      <c r="AC4091" s="362"/>
      <c r="AD4091" s="28"/>
      <c r="AE4091" s="364"/>
      <c r="AF4091" s="362"/>
      <c r="AG4091" s="36" t="s">
        <v>200</v>
      </c>
      <c r="AH4091" s="230"/>
      <c r="AI4091" s="230"/>
      <c r="AJ4091" s="230"/>
    </row>
    <row r="4092" spans="1:36" ht="15.75" hidden="1" customHeight="1" x14ac:dyDescent="0.2">
      <c r="A4092" s="434" t="s">
        <v>7617</v>
      </c>
      <c r="B4092" s="24" t="s">
        <v>2</v>
      </c>
      <c r="C4092" s="24" t="s">
        <v>36</v>
      </c>
      <c r="D4092" s="37">
        <v>41877</v>
      </c>
      <c r="E4092" s="393"/>
      <c r="F4092" s="396"/>
      <c r="G4092" s="393"/>
      <c r="H4092" s="393"/>
      <c r="Q4092" s="22"/>
      <c r="R4092" s="22"/>
      <c r="S4092" s="22"/>
      <c r="T4092" s="22"/>
      <c r="U4092" s="22"/>
      <c r="V4092" s="22"/>
      <c r="W4092" s="22"/>
      <c r="X4092" s="22"/>
      <c r="Y4092" s="22"/>
      <c r="Z4092" s="22"/>
      <c r="AA4092" s="22"/>
      <c r="AB4092" s="22"/>
      <c r="AC4092" s="22"/>
      <c r="AD4092" s="22"/>
      <c r="AE4092" s="22"/>
      <c r="AF4092" s="22"/>
      <c r="AG4092" s="24" t="s">
        <v>200</v>
      </c>
      <c r="AH4092" s="230"/>
      <c r="AI4092" s="230"/>
      <c r="AJ4092" s="230"/>
    </row>
    <row r="4093" spans="1:36" ht="15.75" hidden="1" customHeight="1" x14ac:dyDescent="0.2">
      <c r="A4093" s="434" t="s">
        <v>7617</v>
      </c>
      <c r="B4093" s="24" t="s">
        <v>2</v>
      </c>
      <c r="C4093" s="24" t="s">
        <v>2571</v>
      </c>
      <c r="D4093" s="37">
        <v>41877</v>
      </c>
      <c r="E4093" s="393"/>
      <c r="F4093" s="396"/>
      <c r="G4093" s="393"/>
      <c r="H4093" s="393"/>
      <c r="Q4093" s="22"/>
      <c r="R4093" s="22"/>
      <c r="S4093" s="22"/>
      <c r="T4093" s="22"/>
      <c r="U4093" s="22"/>
      <c r="V4093" s="22"/>
      <c r="W4093" s="22"/>
      <c r="X4093" s="22"/>
      <c r="Y4093" s="22"/>
      <c r="Z4093" s="22"/>
      <c r="AA4093" s="22"/>
      <c r="AB4093" s="22"/>
      <c r="AC4093" s="22"/>
      <c r="AD4093" s="22"/>
      <c r="AE4093" s="22"/>
      <c r="AF4093" s="22"/>
      <c r="AG4093" s="24" t="s">
        <v>200</v>
      </c>
      <c r="AH4093" s="230"/>
      <c r="AI4093" s="230"/>
      <c r="AJ4093" s="230"/>
    </row>
    <row r="4094" spans="1:36" ht="15.75" hidden="1" customHeight="1" x14ac:dyDescent="0.2">
      <c r="A4094" s="434" t="s">
        <v>7617</v>
      </c>
      <c r="B4094" s="24" t="s">
        <v>2</v>
      </c>
      <c r="C4094" s="24" t="s">
        <v>36</v>
      </c>
      <c r="D4094" s="37">
        <v>41878</v>
      </c>
      <c r="E4094" s="393"/>
      <c r="F4094" s="396"/>
      <c r="G4094" s="393"/>
      <c r="H4094" s="393"/>
      <c r="Q4094" s="22"/>
      <c r="R4094" s="22"/>
      <c r="S4094" s="22"/>
      <c r="T4094" s="22"/>
      <c r="U4094" s="22"/>
      <c r="V4094" s="22"/>
      <c r="W4094" s="22"/>
      <c r="X4094" s="22"/>
      <c r="Y4094" s="22"/>
      <c r="Z4094" s="22"/>
      <c r="AA4094" s="22"/>
      <c r="AB4094" s="22"/>
      <c r="AC4094" s="22"/>
      <c r="AD4094" s="22"/>
      <c r="AE4094" s="22"/>
      <c r="AF4094" s="22"/>
      <c r="AG4094" s="24" t="s">
        <v>200</v>
      </c>
      <c r="AH4094" s="230"/>
      <c r="AI4094" s="230"/>
      <c r="AJ4094" s="230"/>
    </row>
    <row r="4095" spans="1:36" ht="15.75" hidden="1" customHeight="1" x14ac:dyDescent="0.2">
      <c r="A4095" s="434" t="s">
        <v>7617</v>
      </c>
      <c r="B4095" s="24" t="s">
        <v>2</v>
      </c>
      <c r="C4095" s="24" t="s">
        <v>2571</v>
      </c>
      <c r="D4095" s="37">
        <v>41878</v>
      </c>
      <c r="E4095" s="393"/>
      <c r="F4095" s="396"/>
      <c r="G4095" s="393"/>
      <c r="H4095" s="393"/>
      <c r="Q4095" s="22"/>
      <c r="R4095" s="22"/>
      <c r="S4095" s="22"/>
      <c r="T4095" s="22"/>
      <c r="U4095" s="22"/>
      <c r="V4095" s="22"/>
      <c r="W4095" s="22"/>
      <c r="X4095" s="22"/>
      <c r="Y4095" s="22"/>
      <c r="Z4095" s="22"/>
      <c r="AA4095" s="22"/>
      <c r="AB4095" s="22"/>
      <c r="AC4095" s="22"/>
      <c r="AD4095" s="22"/>
      <c r="AE4095" s="22"/>
      <c r="AF4095" s="22"/>
      <c r="AG4095" s="24" t="s">
        <v>200</v>
      </c>
      <c r="AH4095" s="230"/>
      <c r="AI4095" s="230"/>
      <c r="AJ4095" s="230"/>
    </row>
    <row r="4096" spans="1:36" ht="15.75" hidden="1" customHeight="1" x14ac:dyDescent="0.2">
      <c r="A4096" s="24" t="s">
        <v>7617</v>
      </c>
      <c r="B4096" s="360" t="s">
        <v>2</v>
      </c>
      <c r="C4096" s="360" t="s">
        <v>36</v>
      </c>
      <c r="D4096" s="37">
        <v>41879</v>
      </c>
      <c r="E4096" s="401"/>
      <c r="F4096" s="554"/>
      <c r="G4096" s="401"/>
      <c r="H4096" s="401"/>
      <c r="I4096" s="361"/>
      <c r="J4096" s="361"/>
      <c r="K4096" s="361"/>
      <c r="L4096" s="361"/>
      <c r="M4096" s="361"/>
      <c r="N4096" s="361"/>
      <c r="O4096" s="361"/>
      <c r="P4096" s="361"/>
      <c r="Q4096" s="361"/>
      <c r="R4096" s="361"/>
      <c r="S4096" s="361"/>
      <c r="T4096" s="361"/>
      <c r="U4096" s="361"/>
      <c r="V4096" s="361"/>
      <c r="W4096" s="361"/>
      <c r="X4096" s="361"/>
      <c r="Y4096" s="361"/>
      <c r="Z4096" s="361"/>
      <c r="AA4096" s="361"/>
      <c r="AB4096" s="361"/>
      <c r="AC4096" s="361"/>
      <c r="AD4096" s="361"/>
      <c r="AE4096" s="22"/>
      <c r="AF4096" s="22"/>
      <c r="AG4096" s="24" t="s">
        <v>200</v>
      </c>
      <c r="AH4096" s="230"/>
      <c r="AI4096" s="230"/>
      <c r="AJ4096" s="230"/>
    </row>
    <row r="4097" spans="1:36" ht="15.75" hidden="1" customHeight="1" x14ac:dyDescent="0.2">
      <c r="A4097" s="434" t="s">
        <v>7617</v>
      </c>
      <c r="B4097" s="24" t="s">
        <v>2</v>
      </c>
      <c r="C4097" s="360" t="s">
        <v>2571</v>
      </c>
      <c r="D4097" s="37">
        <v>41879</v>
      </c>
      <c r="E4097" s="393"/>
      <c r="F4097" s="396"/>
      <c r="G4097" s="393"/>
      <c r="H4097" s="393"/>
      <c r="Q4097" s="22"/>
      <c r="R4097" s="22"/>
      <c r="S4097" s="22"/>
      <c r="T4097" s="22"/>
      <c r="U4097" s="28"/>
      <c r="V4097" s="28"/>
      <c r="W4097" s="28"/>
      <c r="X4097" s="28"/>
      <c r="Y4097" s="28"/>
      <c r="Z4097" s="28"/>
      <c r="AA4097" s="28"/>
      <c r="AB4097" s="28"/>
      <c r="AC4097" s="28"/>
      <c r="AD4097" s="28"/>
      <c r="AE4097" s="28"/>
      <c r="AF4097" s="28"/>
      <c r="AG4097" s="24" t="s">
        <v>200</v>
      </c>
      <c r="AH4097" s="230"/>
      <c r="AI4097" s="230"/>
      <c r="AJ4097" s="230"/>
    </row>
    <row r="4098" spans="1:36" ht="15.75" hidden="1" customHeight="1" x14ac:dyDescent="0.2">
      <c r="A4098" s="434" t="s">
        <v>7617</v>
      </c>
      <c r="B4098" s="24" t="s">
        <v>2</v>
      </c>
      <c r="C4098" s="360" t="s">
        <v>36</v>
      </c>
      <c r="D4098" s="37">
        <v>41880</v>
      </c>
      <c r="E4098" s="401"/>
      <c r="F4098" s="554"/>
      <c r="G4098" s="401"/>
      <c r="H4098" s="401"/>
      <c r="I4098" s="361"/>
      <c r="J4098" s="361"/>
      <c r="K4098" s="361"/>
      <c r="L4098" s="361"/>
      <c r="N4098" s="361"/>
      <c r="O4098" s="361"/>
      <c r="P4098" s="361"/>
      <c r="Q4098" s="22"/>
      <c r="R4098" s="361"/>
      <c r="S4098" s="361"/>
      <c r="T4098" s="361"/>
      <c r="U4098" s="361"/>
      <c r="V4098" s="361"/>
      <c r="W4098" s="361"/>
      <c r="X4098" s="361"/>
      <c r="Y4098" s="361"/>
      <c r="Z4098" s="361"/>
      <c r="AA4098" s="361"/>
      <c r="AB4098" s="361"/>
      <c r="AC4098" s="361"/>
      <c r="AD4098" s="361"/>
      <c r="AE4098" s="361"/>
      <c r="AF4098" s="361"/>
      <c r="AG4098" s="360" t="s">
        <v>200</v>
      </c>
    </row>
    <row r="4099" spans="1:36" s="3" customFormat="1" ht="87.75" hidden="1" customHeight="1" x14ac:dyDescent="0.2">
      <c r="A4099" s="45" t="s">
        <v>7617</v>
      </c>
      <c r="B4099" s="36" t="s">
        <v>2</v>
      </c>
      <c r="C4099" s="36" t="s">
        <v>2571</v>
      </c>
      <c r="D4099" s="37">
        <v>41880</v>
      </c>
      <c r="E4099" s="30"/>
      <c r="F4099" s="289"/>
      <c r="G4099" s="30"/>
      <c r="H4099" s="30"/>
      <c r="I4099" s="28"/>
      <c r="J4099" s="28"/>
      <c r="K4099" s="28"/>
      <c r="L4099" s="28"/>
      <c r="M4099" s="28"/>
      <c r="N4099" s="28"/>
      <c r="O4099" s="28"/>
      <c r="P4099" s="28"/>
      <c r="Q4099" s="28"/>
      <c r="R4099" s="28"/>
      <c r="S4099" s="28"/>
      <c r="T4099" s="28"/>
      <c r="U4099" s="28"/>
      <c r="V4099" s="28"/>
      <c r="W4099" s="28"/>
      <c r="X4099" s="28"/>
      <c r="Y4099" s="28"/>
      <c r="Z4099" s="28"/>
      <c r="AA4099" s="28"/>
      <c r="AB4099" s="28"/>
      <c r="AC4099" s="28"/>
      <c r="AD4099" s="28"/>
      <c r="AE4099" s="28"/>
      <c r="AF4099" s="28"/>
      <c r="AG4099" s="36" t="s">
        <v>200</v>
      </c>
      <c r="AH4099" s="230"/>
      <c r="AI4099" s="230"/>
      <c r="AJ4099" s="22"/>
    </row>
    <row r="4100" spans="1:36" ht="110.25" hidden="1" customHeight="1" x14ac:dyDescent="0.2">
      <c r="A4100" s="434" t="s">
        <v>7617</v>
      </c>
      <c r="B4100" s="754" t="s">
        <v>2</v>
      </c>
      <c r="C4100" s="754" t="s">
        <v>2571</v>
      </c>
      <c r="D4100" s="37">
        <v>41881</v>
      </c>
      <c r="E4100" s="1026">
        <v>41881.193055555559</v>
      </c>
      <c r="F4100" s="1166">
        <v>41881.194444444445</v>
      </c>
      <c r="G4100" s="1026">
        <v>41881.193055555559</v>
      </c>
      <c r="H4100" s="1026">
        <v>0</v>
      </c>
      <c r="I4100" s="754">
        <v>12</v>
      </c>
      <c r="J4100" s="754" t="s">
        <v>178</v>
      </c>
      <c r="K4100" s="1597" t="s">
        <v>132</v>
      </c>
      <c r="L4100" s="1606" t="s">
        <v>128</v>
      </c>
      <c r="M4100" s="1606" t="s">
        <v>8713</v>
      </c>
      <c r="N4100" s="754" t="s">
        <v>103</v>
      </c>
      <c r="O4100" s="754" t="s">
        <v>66</v>
      </c>
      <c r="P4100" s="1637" t="s">
        <v>8714</v>
      </c>
      <c r="Q4100" s="434" t="s">
        <v>7453</v>
      </c>
      <c r="R4100" s="1041">
        <v>0.7</v>
      </c>
      <c r="S4100" s="1049"/>
      <c r="T4100" s="1049">
        <f>R4100+S4100</f>
        <v>0.7</v>
      </c>
      <c r="U4100" s="1049"/>
      <c r="V4100" s="1049" t="s">
        <v>2778</v>
      </c>
      <c r="W4100" s="1049"/>
      <c r="X4100" s="1049"/>
      <c r="Y4100" s="1049" t="s">
        <v>2779</v>
      </c>
      <c r="Z4100" s="1049"/>
      <c r="AA4100" s="1049"/>
      <c r="AB4100" s="754" t="s">
        <v>2780</v>
      </c>
      <c r="AC4100" s="1049" t="s">
        <v>10056</v>
      </c>
      <c r="AD4100" s="754" t="s">
        <v>48</v>
      </c>
      <c r="AE4100" s="1049"/>
      <c r="AF4100" s="1049"/>
      <c r="AG4100" s="1932" t="s">
        <v>8715</v>
      </c>
      <c r="AH4100" s="230"/>
      <c r="AI4100" s="230"/>
    </row>
    <row r="4101" spans="1:36" ht="94.5" hidden="1" customHeight="1" x14ac:dyDescent="0.2">
      <c r="A4101" s="434" t="s">
        <v>7617</v>
      </c>
      <c r="B4101" s="24" t="s">
        <v>2</v>
      </c>
      <c r="C4101" s="360" t="s">
        <v>36</v>
      </c>
      <c r="D4101" s="37">
        <v>41881</v>
      </c>
      <c r="E4101" s="384">
        <v>0.72222222222222221</v>
      </c>
      <c r="F4101" s="379">
        <v>41881</v>
      </c>
      <c r="G4101" s="384">
        <v>0.72222222222222221</v>
      </c>
      <c r="H4101" s="384">
        <v>0</v>
      </c>
      <c r="I4101" s="360">
        <v>162</v>
      </c>
      <c r="J4101" s="360" t="s">
        <v>178</v>
      </c>
      <c r="K4101" s="360" t="s">
        <v>132</v>
      </c>
      <c r="L4101" s="360" t="s">
        <v>125</v>
      </c>
      <c r="M4101" s="24" t="s">
        <v>8711</v>
      </c>
      <c r="N4101" s="360">
        <v>110</v>
      </c>
      <c r="O4101" s="360" t="s">
        <v>66</v>
      </c>
      <c r="P4101" s="360" t="s">
        <v>8711</v>
      </c>
      <c r="Q4101" s="24" t="s">
        <v>7453</v>
      </c>
      <c r="R4101" s="360">
        <v>27</v>
      </c>
      <c r="S4101" s="360">
        <v>12.6</v>
      </c>
      <c r="T4101" s="360">
        <v>39.6</v>
      </c>
      <c r="U4101" s="360"/>
      <c r="V4101" s="360"/>
      <c r="W4101" s="360"/>
      <c r="X4101" s="360"/>
      <c r="Y4101" s="360"/>
      <c r="Z4101" s="360"/>
      <c r="AA4101" s="360"/>
      <c r="AB4101" s="360"/>
      <c r="AC4101" s="360"/>
      <c r="AD4101" s="360" t="s">
        <v>55</v>
      </c>
      <c r="AG4101" s="1060" t="s">
        <v>8712</v>
      </c>
      <c r="AH4101" s="24"/>
      <c r="AI4101" s="24"/>
    </row>
    <row r="4102" spans="1:36" s="3" customFormat="1" ht="108" hidden="1" customHeight="1" x14ac:dyDescent="0.2">
      <c r="A4102" s="45" t="s">
        <v>7617</v>
      </c>
      <c r="B4102" s="36" t="s">
        <v>2</v>
      </c>
      <c r="C4102" s="36" t="s">
        <v>36</v>
      </c>
      <c r="D4102" s="37">
        <v>41882</v>
      </c>
      <c r="E4102" s="38">
        <v>0.74652777777777779</v>
      </c>
      <c r="F4102" s="37">
        <v>41883</v>
      </c>
      <c r="G4102" s="38">
        <v>3.8194444444444441E-2</v>
      </c>
      <c r="H4102" s="38">
        <v>0.29166666666666669</v>
      </c>
      <c r="I4102" s="36">
        <v>7</v>
      </c>
      <c r="J4102" s="36"/>
      <c r="K4102" s="36"/>
      <c r="L4102" s="36" t="s">
        <v>130</v>
      </c>
      <c r="M4102" s="36" t="s">
        <v>8708</v>
      </c>
      <c r="N4102" s="36" t="s">
        <v>103</v>
      </c>
      <c r="O4102" s="36" t="s">
        <v>64</v>
      </c>
      <c r="P4102" s="36" t="s">
        <v>8708</v>
      </c>
      <c r="Q4102" s="36" t="s">
        <v>8709</v>
      </c>
      <c r="R4102" s="36">
        <v>16.8</v>
      </c>
      <c r="S4102" s="36"/>
      <c r="T4102" s="36">
        <v>16.8</v>
      </c>
      <c r="U4102" s="36" t="s">
        <v>87</v>
      </c>
      <c r="V4102" s="36"/>
      <c r="W4102" s="36"/>
      <c r="X4102" s="36"/>
      <c r="Y4102" s="36"/>
      <c r="Z4102" s="36"/>
      <c r="AA4102" s="36"/>
      <c r="AB4102" s="36"/>
      <c r="AC4102" s="36"/>
      <c r="AD4102" s="36" t="s">
        <v>60</v>
      </c>
      <c r="AE4102" s="36"/>
      <c r="AF4102" s="36"/>
      <c r="AG4102" s="523" t="s">
        <v>8710</v>
      </c>
      <c r="AH4102" s="24"/>
      <c r="AI4102" s="24"/>
      <c r="AJ4102" s="22"/>
    </row>
    <row r="4103" spans="1:36" s="3" customFormat="1" ht="107.25" hidden="1" customHeight="1" x14ac:dyDescent="0.2">
      <c r="A4103" s="45" t="s">
        <v>7617</v>
      </c>
      <c r="B4103" s="36" t="s">
        <v>2</v>
      </c>
      <c r="C4103" s="36" t="s">
        <v>2571</v>
      </c>
      <c r="D4103" s="37">
        <v>41882</v>
      </c>
      <c r="E4103" s="30"/>
      <c r="F4103" s="289"/>
      <c r="G4103" s="30"/>
      <c r="H4103" s="30"/>
      <c r="I4103" s="28"/>
      <c r="J4103" s="28"/>
      <c r="K4103" s="28"/>
      <c r="L4103" s="28"/>
      <c r="M4103" s="28"/>
      <c r="N4103" s="28"/>
      <c r="O4103" s="28"/>
      <c r="P4103" s="28"/>
      <c r="Q4103" s="28"/>
      <c r="R4103" s="28"/>
      <c r="S4103" s="28"/>
      <c r="T4103" s="28"/>
      <c r="U4103" s="28"/>
      <c r="V4103" s="28"/>
      <c r="W4103" s="28"/>
      <c r="X4103" s="28"/>
      <c r="Y4103" s="28"/>
      <c r="Z4103" s="28"/>
      <c r="AA4103" s="28"/>
      <c r="AB4103" s="28"/>
      <c r="AC4103" s="28"/>
      <c r="AD4103" s="28"/>
      <c r="AE4103" s="28"/>
      <c r="AF4103" s="28"/>
      <c r="AG4103" s="36" t="s">
        <v>200</v>
      </c>
      <c r="AH4103" s="230"/>
      <c r="AI4103" s="230"/>
      <c r="AJ4103" s="22"/>
    </row>
    <row r="4104" spans="1:36" s="3" customFormat="1" ht="31.5" hidden="1" customHeight="1" x14ac:dyDescent="0.2">
      <c r="A4104" s="36" t="s">
        <v>8717</v>
      </c>
      <c r="B4104" s="36" t="s">
        <v>2</v>
      </c>
      <c r="C4104" s="36" t="s">
        <v>36</v>
      </c>
      <c r="D4104" s="37">
        <v>41883</v>
      </c>
      <c r="E4104" s="38">
        <v>0.60138888888888886</v>
      </c>
      <c r="F4104" s="37">
        <v>41883</v>
      </c>
      <c r="G4104" s="38">
        <v>0.66666666666666663</v>
      </c>
      <c r="H4104" s="38">
        <v>6.5277777777777782E-2</v>
      </c>
      <c r="I4104" s="36">
        <v>10</v>
      </c>
      <c r="J4104" s="36" t="s">
        <v>8763</v>
      </c>
      <c r="K4104" s="36"/>
      <c r="L4104" s="36" t="s">
        <v>130</v>
      </c>
      <c r="M4104" s="36" t="s">
        <v>8764</v>
      </c>
      <c r="N4104" s="36" t="s">
        <v>103</v>
      </c>
      <c r="O4104" s="36" t="s">
        <v>66</v>
      </c>
      <c r="P4104" s="36" t="s">
        <v>8764</v>
      </c>
      <c r="Q4104" s="36" t="s">
        <v>8765</v>
      </c>
      <c r="R4104" s="36">
        <v>6.6</v>
      </c>
      <c r="S4104" s="36"/>
      <c r="T4104" s="36">
        <v>6.6</v>
      </c>
      <c r="U4104" s="36" t="s">
        <v>82</v>
      </c>
      <c r="V4104" s="36"/>
      <c r="W4104" s="36"/>
      <c r="X4104" s="36"/>
      <c r="Y4104" s="36"/>
      <c r="Z4104" s="36"/>
      <c r="AA4104" s="36"/>
      <c r="AB4104" s="36"/>
      <c r="AC4104" s="36"/>
      <c r="AD4104" s="36" t="s">
        <v>56</v>
      </c>
      <c r="AE4104" s="36"/>
      <c r="AF4104" s="36"/>
      <c r="AG4104" s="36" t="s">
        <v>8766</v>
      </c>
      <c r="AH4104" s="24"/>
      <c r="AI4104" s="24"/>
      <c r="AJ4104" s="22"/>
    </row>
    <row r="4105" spans="1:36" s="3" customFormat="1" ht="69.75" hidden="1" customHeight="1" x14ac:dyDescent="0.2">
      <c r="A4105" s="36" t="s">
        <v>8717</v>
      </c>
      <c r="B4105" s="36" t="s">
        <v>2</v>
      </c>
      <c r="C4105" s="36" t="s">
        <v>2571</v>
      </c>
      <c r="D4105" s="37">
        <v>41883</v>
      </c>
      <c r="E4105" s="30"/>
      <c r="F4105" s="289"/>
      <c r="G4105" s="30"/>
      <c r="H4105" s="30"/>
      <c r="I4105" s="28"/>
      <c r="J4105" s="28"/>
      <c r="K4105" s="28"/>
      <c r="L4105" s="28"/>
      <c r="M4105" s="28"/>
      <c r="N4105" s="28"/>
      <c r="O4105" s="28"/>
      <c r="P4105" s="28"/>
      <c r="Q4105" s="28"/>
      <c r="R4105" s="28"/>
      <c r="S4105" s="28"/>
      <c r="T4105" s="28"/>
      <c r="U4105" s="28"/>
      <c r="V4105" s="28"/>
      <c r="W4105" s="28"/>
      <c r="X4105" s="28"/>
      <c r="Y4105" s="28"/>
      <c r="Z4105" s="28"/>
      <c r="AA4105" s="28"/>
      <c r="AB4105" s="28"/>
      <c r="AC4105" s="28"/>
      <c r="AD4105" s="28"/>
      <c r="AE4105" s="28"/>
      <c r="AF4105" s="28"/>
      <c r="AG4105" s="36" t="s">
        <v>200</v>
      </c>
      <c r="AH4105" s="230"/>
      <c r="AI4105" s="230"/>
      <c r="AJ4105" s="22"/>
    </row>
    <row r="4106" spans="1:36" s="6" customFormat="1" ht="99" hidden="1" customHeight="1" x14ac:dyDescent="0.2">
      <c r="A4106" s="36" t="s">
        <v>8717</v>
      </c>
      <c r="B4106" s="205" t="s">
        <v>2</v>
      </c>
      <c r="C4106" s="205" t="s">
        <v>36</v>
      </c>
      <c r="D4106" s="37">
        <v>41884</v>
      </c>
      <c r="E4106" s="38">
        <v>0.47083333333333338</v>
      </c>
      <c r="F4106" s="37">
        <v>41884</v>
      </c>
      <c r="G4106" s="38">
        <v>0.47430555555555554</v>
      </c>
      <c r="H4106" s="38">
        <v>3.472222222222222E-3</v>
      </c>
      <c r="I4106" s="205">
        <v>29</v>
      </c>
      <c r="J4106" s="205" t="s">
        <v>178</v>
      </c>
      <c r="K4106" s="205" t="s">
        <v>135</v>
      </c>
      <c r="L4106" s="205" t="s">
        <v>130</v>
      </c>
      <c r="M4106" s="205" t="s">
        <v>8767</v>
      </c>
      <c r="N4106" s="205">
        <v>35</v>
      </c>
      <c r="O4106" s="205" t="s">
        <v>63</v>
      </c>
      <c r="P4106" s="205" t="s">
        <v>8768</v>
      </c>
      <c r="Q4106" s="36" t="s">
        <v>8769</v>
      </c>
      <c r="R4106" s="205">
        <v>3.4</v>
      </c>
      <c r="S4106" s="205">
        <v>5.4</v>
      </c>
      <c r="T4106" s="205">
        <v>9.8000000000000007</v>
      </c>
      <c r="U4106" s="36" t="s">
        <v>84</v>
      </c>
      <c r="V4106" s="36"/>
      <c r="W4106" s="36"/>
      <c r="X4106" s="36"/>
      <c r="Y4106" s="36"/>
      <c r="Z4106" s="36"/>
      <c r="AA4106" s="36"/>
      <c r="AB4106" s="36"/>
      <c r="AC4106" s="36"/>
      <c r="AD4106" s="36" t="s">
        <v>60</v>
      </c>
      <c r="AE4106" s="205"/>
      <c r="AF4106" s="205"/>
      <c r="AG4106" s="205" t="s">
        <v>8770</v>
      </c>
      <c r="AH4106" s="24"/>
      <c r="AI4106" s="24"/>
      <c r="AJ4106" s="22"/>
    </row>
    <row r="4107" spans="1:36" s="3" customFormat="1" ht="66.75" hidden="1" customHeight="1" x14ac:dyDescent="0.2">
      <c r="A4107" s="36" t="s">
        <v>8717</v>
      </c>
      <c r="B4107" s="36" t="s">
        <v>2</v>
      </c>
      <c r="C4107" s="360" t="s">
        <v>2571</v>
      </c>
      <c r="D4107" s="37">
        <v>41884</v>
      </c>
      <c r="E4107" s="30"/>
      <c r="F4107" s="289"/>
      <c r="G4107" s="30"/>
      <c r="H4107" s="30"/>
      <c r="I4107" s="28"/>
      <c r="J4107" s="28"/>
      <c r="K4107" s="28"/>
      <c r="L4107" s="28"/>
      <c r="M4107" s="28"/>
      <c r="N4107" s="28"/>
      <c r="O4107" s="28"/>
      <c r="P4107" s="28"/>
      <c r="Q4107" s="28"/>
      <c r="R4107" s="28"/>
      <c r="S4107" s="28"/>
      <c r="T4107" s="28"/>
      <c r="U4107" s="28"/>
      <c r="V4107" s="28"/>
      <c r="W4107" s="28"/>
      <c r="X4107" s="28"/>
      <c r="Y4107" s="28"/>
      <c r="Z4107" s="28"/>
      <c r="AA4107" s="28"/>
      <c r="AB4107" s="28"/>
      <c r="AC4107" s="28"/>
      <c r="AD4107" s="28"/>
      <c r="AE4107" s="28"/>
      <c r="AF4107" s="28"/>
      <c r="AG4107" s="36" t="s">
        <v>200</v>
      </c>
      <c r="AH4107" s="230"/>
      <c r="AI4107" s="230"/>
      <c r="AJ4107" s="22"/>
    </row>
    <row r="4108" spans="1:36" s="3" customFormat="1" ht="104.25" hidden="1" customHeight="1" x14ac:dyDescent="0.2">
      <c r="A4108" s="36" t="s">
        <v>8717</v>
      </c>
      <c r="B4108" s="36" t="s">
        <v>2</v>
      </c>
      <c r="C4108" s="36" t="s">
        <v>36</v>
      </c>
      <c r="D4108" s="37">
        <v>41885</v>
      </c>
      <c r="E4108" s="38"/>
      <c r="F4108" s="37"/>
      <c r="G4108" s="38"/>
      <c r="H4108" s="38"/>
      <c r="I4108" s="36"/>
      <c r="J4108" s="205"/>
      <c r="K4108" s="205"/>
      <c r="L4108" s="36"/>
      <c r="M4108" s="36"/>
      <c r="N4108" s="36"/>
      <c r="O4108" s="36"/>
      <c r="P4108" s="36"/>
      <c r="Q4108" s="36"/>
      <c r="R4108" s="36"/>
      <c r="S4108" s="36"/>
      <c r="T4108" s="36"/>
      <c r="U4108" s="36"/>
      <c r="V4108" s="36"/>
      <c r="W4108" s="36"/>
      <c r="X4108" s="36"/>
      <c r="Y4108" s="36"/>
      <c r="Z4108" s="36"/>
      <c r="AA4108" s="36"/>
      <c r="AB4108" s="36"/>
      <c r="AC4108" s="36"/>
      <c r="AD4108" s="36"/>
      <c r="AE4108" s="36"/>
      <c r="AF4108" s="36"/>
      <c r="AG4108" s="36" t="s">
        <v>200</v>
      </c>
      <c r="AH4108" s="230"/>
      <c r="AI4108" s="230"/>
      <c r="AJ4108" s="22"/>
    </row>
    <row r="4109" spans="1:36" s="3" customFormat="1" ht="15.75" hidden="1" customHeight="1" x14ac:dyDescent="0.2">
      <c r="A4109" s="36" t="s">
        <v>8717</v>
      </c>
      <c r="B4109" s="36" t="s">
        <v>2</v>
      </c>
      <c r="C4109" s="36" t="s">
        <v>2571</v>
      </c>
      <c r="D4109" s="37">
        <v>41885</v>
      </c>
      <c r="E4109" s="30"/>
      <c r="F4109" s="289"/>
      <c r="G4109" s="30"/>
      <c r="H4109" s="30"/>
      <c r="I4109" s="28"/>
      <c r="J4109" s="28"/>
      <c r="K4109" s="28"/>
      <c r="L4109" s="28"/>
      <c r="M4109" s="28"/>
      <c r="N4109" s="28"/>
      <c r="O4109" s="28"/>
      <c r="P4109" s="28"/>
      <c r="Q4109" s="28"/>
      <c r="R4109" s="28"/>
      <c r="S4109" s="28"/>
      <c r="T4109" s="28"/>
      <c r="U4109" s="28"/>
      <c r="V4109" s="28"/>
      <c r="W4109" s="28"/>
      <c r="X4109" s="28"/>
      <c r="Y4109" s="28"/>
      <c r="Z4109" s="28"/>
      <c r="AA4109" s="28"/>
      <c r="AB4109" s="28"/>
      <c r="AC4109" s="28"/>
      <c r="AD4109" s="28"/>
      <c r="AE4109" s="28"/>
      <c r="AF4109" s="28"/>
      <c r="AG4109" s="36" t="s">
        <v>200</v>
      </c>
      <c r="AH4109" s="230"/>
      <c r="AI4109" s="230"/>
      <c r="AJ4109" s="22"/>
    </row>
    <row r="4110" spans="1:36" s="3" customFormat="1" ht="69.75" hidden="1" customHeight="1" x14ac:dyDescent="0.2">
      <c r="A4110" s="593" t="s">
        <v>8717</v>
      </c>
      <c r="B4110" s="593" t="s">
        <v>2</v>
      </c>
      <c r="C4110" s="593" t="s">
        <v>36</v>
      </c>
      <c r="D4110" s="630">
        <v>41886</v>
      </c>
      <c r="E4110" s="616"/>
      <c r="F4110" s="615"/>
      <c r="G4110" s="616"/>
      <c r="H4110" s="616"/>
      <c r="I4110" s="595"/>
      <c r="J4110" s="595"/>
      <c r="K4110" s="595"/>
      <c r="L4110" s="595"/>
      <c r="M4110" s="595"/>
      <c r="N4110" s="595"/>
      <c r="O4110" s="595"/>
      <c r="P4110" s="595"/>
      <c r="Q4110" s="595"/>
      <c r="R4110" s="595"/>
      <c r="S4110" s="595"/>
      <c r="T4110" s="595"/>
      <c r="U4110" s="595"/>
      <c r="V4110" s="595"/>
      <c r="W4110" s="595"/>
      <c r="X4110" s="595"/>
      <c r="Y4110" s="595"/>
      <c r="Z4110" s="595"/>
      <c r="AA4110" s="398"/>
      <c r="AB4110" s="28"/>
      <c r="AC4110" s="28"/>
      <c r="AD4110" s="28"/>
      <c r="AE4110" s="28"/>
      <c r="AF4110" s="28"/>
      <c r="AG4110" s="36" t="s">
        <v>200</v>
      </c>
      <c r="AH4110" s="22"/>
      <c r="AI4110" s="22"/>
      <c r="AJ4110" s="22"/>
    </row>
    <row r="4111" spans="1:36" s="3" customFormat="1" ht="60" hidden="1" customHeight="1" x14ac:dyDescent="0.2">
      <c r="A4111" s="593" t="s">
        <v>8717</v>
      </c>
      <c r="B4111" s="593" t="s">
        <v>2</v>
      </c>
      <c r="C4111" s="593" t="s">
        <v>2571</v>
      </c>
      <c r="D4111" s="630">
        <v>41886</v>
      </c>
      <c r="E4111" s="616"/>
      <c r="F4111" s="615"/>
      <c r="G4111" s="616"/>
      <c r="H4111" s="616"/>
      <c r="I4111" s="595"/>
      <c r="J4111" s="595"/>
      <c r="K4111" s="595"/>
      <c r="L4111" s="595"/>
      <c r="M4111" s="595"/>
      <c r="N4111" s="595"/>
      <c r="O4111" s="595"/>
      <c r="P4111" s="595"/>
      <c r="Q4111" s="595"/>
      <c r="R4111" s="595"/>
      <c r="S4111" s="595"/>
      <c r="T4111" s="595"/>
      <c r="U4111" s="595"/>
      <c r="V4111" s="595"/>
      <c r="W4111" s="595"/>
      <c r="X4111" s="595"/>
      <c r="Y4111" s="595"/>
      <c r="Z4111" s="595"/>
      <c r="AA4111" s="398"/>
      <c r="AB4111" s="28"/>
      <c r="AC4111" s="28"/>
      <c r="AD4111" s="28"/>
      <c r="AE4111" s="28"/>
      <c r="AF4111" s="28"/>
      <c r="AG4111" s="36" t="s">
        <v>200</v>
      </c>
      <c r="AH4111" s="230"/>
      <c r="AI4111" s="230"/>
      <c r="AJ4111" s="22"/>
    </row>
    <row r="4112" spans="1:36" s="3" customFormat="1" ht="103.5" hidden="1" customHeight="1" x14ac:dyDescent="0.2">
      <c r="A4112" s="593" t="s">
        <v>8717</v>
      </c>
      <c r="B4112" s="593" t="s">
        <v>2</v>
      </c>
      <c r="C4112" s="593" t="s">
        <v>36</v>
      </c>
      <c r="D4112" s="630">
        <v>41887</v>
      </c>
      <c r="E4112" s="616"/>
      <c r="F4112" s="615"/>
      <c r="G4112" s="616"/>
      <c r="H4112" s="616"/>
      <c r="I4112" s="595"/>
      <c r="J4112" s="595"/>
      <c r="K4112" s="595"/>
      <c r="L4112" s="595"/>
      <c r="M4112" s="595"/>
      <c r="N4112" s="595"/>
      <c r="O4112" s="595"/>
      <c r="P4112" s="595"/>
      <c r="Q4112" s="595"/>
      <c r="R4112" s="595"/>
      <c r="S4112" s="595"/>
      <c r="T4112" s="595"/>
      <c r="U4112" s="595"/>
      <c r="V4112" s="595"/>
      <c r="W4112" s="595"/>
      <c r="X4112" s="595"/>
      <c r="Y4112" s="595"/>
      <c r="Z4112" s="595"/>
      <c r="AA4112" s="398"/>
      <c r="AB4112" s="28"/>
      <c r="AC4112" s="28"/>
      <c r="AD4112" s="28"/>
      <c r="AE4112" s="28"/>
      <c r="AF4112" s="28"/>
      <c r="AG4112" s="36" t="s">
        <v>200</v>
      </c>
      <c r="AH4112" s="22"/>
      <c r="AI4112" s="22"/>
      <c r="AJ4112" s="22"/>
    </row>
    <row r="4113" spans="1:36" s="3" customFormat="1" ht="15.75" hidden="1" customHeight="1" x14ac:dyDescent="0.2">
      <c r="A4113" s="593" t="s">
        <v>8717</v>
      </c>
      <c r="B4113" s="593" t="s">
        <v>2</v>
      </c>
      <c r="C4113" s="593" t="s">
        <v>2571</v>
      </c>
      <c r="D4113" s="630">
        <v>41887</v>
      </c>
      <c r="E4113" s="616"/>
      <c r="F4113" s="615"/>
      <c r="G4113" s="616"/>
      <c r="H4113" s="616"/>
      <c r="I4113" s="595"/>
      <c r="J4113" s="595"/>
      <c r="K4113" s="595"/>
      <c r="L4113" s="595"/>
      <c r="M4113" s="595"/>
      <c r="N4113" s="595"/>
      <c r="O4113" s="595"/>
      <c r="P4113" s="595"/>
      <c r="Q4113" s="595"/>
      <c r="R4113" s="595"/>
      <c r="S4113" s="595"/>
      <c r="T4113" s="595"/>
      <c r="U4113" s="595"/>
      <c r="V4113" s="595"/>
      <c r="W4113" s="595"/>
      <c r="X4113" s="595"/>
      <c r="Y4113" s="595"/>
      <c r="Z4113" s="595"/>
      <c r="AA4113" s="398"/>
      <c r="AB4113" s="28"/>
      <c r="AC4113" s="28"/>
      <c r="AD4113" s="28"/>
      <c r="AE4113" s="28"/>
      <c r="AF4113" s="28"/>
      <c r="AG4113" s="36" t="s">
        <v>200</v>
      </c>
      <c r="AH4113" s="230"/>
      <c r="AI4113" s="230"/>
      <c r="AJ4113" s="230"/>
    </row>
    <row r="4114" spans="1:36" s="3" customFormat="1" ht="18.75" hidden="1" customHeight="1" x14ac:dyDescent="0.2">
      <c r="A4114" s="593" t="s">
        <v>8717</v>
      </c>
      <c r="B4114" s="593" t="s">
        <v>2</v>
      </c>
      <c r="C4114" s="593" t="s">
        <v>36</v>
      </c>
      <c r="D4114" s="630">
        <v>41888</v>
      </c>
      <c r="E4114" s="616"/>
      <c r="F4114" s="615"/>
      <c r="G4114" s="616"/>
      <c r="H4114" s="616"/>
      <c r="I4114" s="595"/>
      <c r="J4114" s="595"/>
      <c r="K4114" s="595"/>
      <c r="L4114" s="595"/>
      <c r="M4114" s="595"/>
      <c r="N4114" s="595"/>
      <c r="O4114" s="595"/>
      <c r="P4114" s="595"/>
      <c r="Q4114" s="595"/>
      <c r="R4114" s="595"/>
      <c r="S4114" s="595"/>
      <c r="T4114" s="595"/>
      <c r="U4114" s="595"/>
      <c r="V4114" s="595"/>
      <c r="W4114" s="595"/>
      <c r="X4114" s="595"/>
      <c r="Y4114" s="595"/>
      <c r="Z4114" s="595"/>
      <c r="AA4114" s="398"/>
      <c r="AB4114" s="28"/>
      <c r="AC4114" s="28"/>
      <c r="AD4114" s="28"/>
      <c r="AE4114" s="28"/>
      <c r="AF4114" s="28"/>
      <c r="AG4114" s="36" t="s">
        <v>200</v>
      </c>
      <c r="AH4114" s="22"/>
      <c r="AI4114" s="22"/>
      <c r="AJ4114" s="22"/>
    </row>
    <row r="4115" spans="1:36" s="3" customFormat="1" ht="18.75" hidden="1" customHeight="1" x14ac:dyDescent="0.2">
      <c r="A4115" s="593" t="s">
        <v>8717</v>
      </c>
      <c r="B4115" s="593" t="s">
        <v>2</v>
      </c>
      <c r="C4115" s="593" t="s">
        <v>2571</v>
      </c>
      <c r="D4115" s="630">
        <v>41888</v>
      </c>
      <c r="E4115" s="616"/>
      <c r="F4115" s="615"/>
      <c r="G4115" s="616"/>
      <c r="H4115" s="616"/>
      <c r="I4115" s="595"/>
      <c r="J4115" s="595"/>
      <c r="K4115" s="595"/>
      <c r="L4115" s="595"/>
      <c r="M4115" s="595"/>
      <c r="N4115" s="595"/>
      <c r="O4115" s="595"/>
      <c r="P4115" s="595"/>
      <c r="Q4115" s="595"/>
      <c r="R4115" s="595"/>
      <c r="S4115" s="595"/>
      <c r="T4115" s="595"/>
      <c r="U4115" s="595"/>
      <c r="V4115" s="595"/>
      <c r="W4115" s="595"/>
      <c r="X4115" s="595"/>
      <c r="Y4115" s="595"/>
      <c r="Z4115" s="595"/>
      <c r="AA4115" s="398"/>
      <c r="AB4115" s="28"/>
      <c r="AC4115" s="28"/>
      <c r="AD4115" s="28"/>
      <c r="AE4115" s="28"/>
      <c r="AF4115" s="28"/>
      <c r="AG4115" s="36" t="s">
        <v>200</v>
      </c>
      <c r="AH4115" s="230"/>
      <c r="AI4115" s="230"/>
      <c r="AJ4115" s="230"/>
    </row>
    <row r="4116" spans="1:36" s="3" customFormat="1" ht="18.75" hidden="1" customHeight="1" x14ac:dyDescent="0.2">
      <c r="A4116" s="593" t="s">
        <v>8717</v>
      </c>
      <c r="B4116" s="593" t="s">
        <v>2</v>
      </c>
      <c r="C4116" s="593" t="s">
        <v>36</v>
      </c>
      <c r="D4116" s="630">
        <v>41889</v>
      </c>
      <c r="E4116" s="616">
        <v>0.18055555555555555</v>
      </c>
      <c r="F4116" s="630">
        <v>41889</v>
      </c>
      <c r="G4116" s="616">
        <v>0.18055555555555555</v>
      </c>
      <c r="H4116" s="616">
        <v>0</v>
      </c>
      <c r="I4116" s="595"/>
      <c r="J4116" s="595" t="s">
        <v>297</v>
      </c>
      <c r="K4116" s="595" t="s">
        <v>132</v>
      </c>
      <c r="L4116" s="595" t="s">
        <v>130</v>
      </c>
      <c r="M4116" s="595" t="s">
        <v>8811</v>
      </c>
      <c r="N4116" s="595">
        <v>35</v>
      </c>
      <c r="O4116" s="595" t="s">
        <v>63</v>
      </c>
      <c r="P4116" s="595" t="s">
        <v>8812</v>
      </c>
      <c r="Q4116" s="595" t="s">
        <v>8813</v>
      </c>
      <c r="R4116" s="595">
        <v>23.4</v>
      </c>
      <c r="S4116" s="595">
        <v>1.2</v>
      </c>
      <c r="T4116" s="595">
        <f>R4116+S4116</f>
        <v>24.599999999999998</v>
      </c>
      <c r="U4116" s="595" t="s">
        <v>84</v>
      </c>
      <c r="V4116" s="595"/>
      <c r="W4116" s="595"/>
      <c r="X4116" s="595"/>
      <c r="Y4116" s="595"/>
      <c r="Z4116" s="595"/>
      <c r="AA4116" s="398"/>
      <c r="AB4116" s="28"/>
      <c r="AC4116" s="28"/>
      <c r="AD4116" s="28" t="s">
        <v>60</v>
      </c>
      <c r="AE4116" s="28"/>
      <c r="AF4116" s="28"/>
      <c r="AG4116" s="28" t="s">
        <v>8814</v>
      </c>
      <c r="AH4116" s="361"/>
      <c r="AI4116" s="22"/>
      <c r="AJ4116" s="22"/>
    </row>
    <row r="4117" spans="1:36" s="3" customFormat="1" ht="35.25" hidden="1" customHeight="1" x14ac:dyDescent="0.2">
      <c r="A4117" s="593" t="s">
        <v>8717</v>
      </c>
      <c r="B4117" s="593" t="s">
        <v>2</v>
      </c>
      <c r="C4117" s="593" t="s">
        <v>2571</v>
      </c>
      <c r="D4117" s="630">
        <v>41889</v>
      </c>
      <c r="E4117" s="616"/>
      <c r="F4117" s="615"/>
      <c r="G4117" s="616"/>
      <c r="H4117" s="616"/>
      <c r="I4117" s="595"/>
      <c r="J4117" s="595"/>
      <c r="K4117" s="595"/>
      <c r="L4117" s="595"/>
      <c r="M4117" s="595"/>
      <c r="N4117" s="595"/>
      <c r="O4117" s="595"/>
      <c r="P4117" s="595"/>
      <c r="Q4117" s="595"/>
      <c r="R4117" s="595"/>
      <c r="S4117" s="595"/>
      <c r="T4117" s="595"/>
      <c r="U4117" s="595"/>
      <c r="V4117" s="595"/>
      <c r="W4117" s="595"/>
      <c r="X4117" s="595"/>
      <c r="Y4117" s="595"/>
      <c r="Z4117" s="595"/>
      <c r="AA4117" s="595"/>
      <c r="AB4117" s="595"/>
      <c r="AC4117" s="595"/>
      <c r="AD4117" s="595"/>
      <c r="AE4117" s="595"/>
      <c r="AF4117" s="595"/>
      <c r="AG4117" s="36" t="s">
        <v>200</v>
      </c>
      <c r="AH4117" s="230"/>
      <c r="AI4117" s="230"/>
      <c r="AJ4117" s="230"/>
    </row>
    <row r="4118" spans="1:36" s="3" customFormat="1" ht="35.25" hidden="1" customHeight="1" x14ac:dyDescent="0.2">
      <c r="A4118" s="593" t="s">
        <v>8717</v>
      </c>
      <c r="B4118" s="593" t="s">
        <v>2</v>
      </c>
      <c r="C4118" s="593" t="s">
        <v>36</v>
      </c>
      <c r="D4118" s="630">
        <v>41890</v>
      </c>
      <c r="E4118" s="616"/>
      <c r="F4118" s="615"/>
      <c r="G4118" s="616"/>
      <c r="H4118" s="616"/>
      <c r="I4118" s="595"/>
      <c r="J4118" s="595"/>
      <c r="K4118" s="595"/>
      <c r="L4118" s="595"/>
      <c r="M4118" s="595"/>
      <c r="N4118" s="595"/>
      <c r="O4118" s="595"/>
      <c r="P4118" s="595"/>
      <c r="Q4118" s="595"/>
      <c r="R4118" s="595"/>
      <c r="S4118" s="595"/>
      <c r="T4118" s="595"/>
      <c r="U4118" s="595"/>
      <c r="V4118" s="595"/>
      <c r="W4118" s="595"/>
      <c r="X4118" s="595"/>
      <c r="Y4118" s="595"/>
      <c r="Z4118" s="595"/>
      <c r="AA4118" s="398"/>
      <c r="AB4118" s="28"/>
      <c r="AC4118" s="28"/>
      <c r="AD4118" s="28"/>
      <c r="AE4118" s="28"/>
      <c r="AF4118" s="28"/>
      <c r="AG4118" s="36" t="s">
        <v>200</v>
      </c>
      <c r="AH4118" s="22"/>
      <c r="AI4118" s="22"/>
      <c r="AJ4118" s="22"/>
    </row>
    <row r="4119" spans="1:36" s="3" customFormat="1" ht="32.25" hidden="1" customHeight="1" x14ac:dyDescent="0.2">
      <c r="A4119" s="593" t="s">
        <v>8717</v>
      </c>
      <c r="B4119" s="593" t="s">
        <v>2</v>
      </c>
      <c r="C4119" s="593" t="s">
        <v>2571</v>
      </c>
      <c r="D4119" s="630">
        <v>41890</v>
      </c>
      <c r="E4119" s="616"/>
      <c r="F4119" s="615"/>
      <c r="G4119" s="616"/>
      <c r="H4119" s="616"/>
      <c r="I4119" s="595"/>
      <c r="J4119" s="595"/>
      <c r="K4119" s="595"/>
      <c r="L4119" s="595"/>
      <c r="M4119" s="595"/>
      <c r="N4119" s="595"/>
      <c r="O4119" s="595"/>
      <c r="P4119" s="595"/>
      <c r="Q4119" s="595"/>
      <c r="R4119" s="595"/>
      <c r="S4119" s="595"/>
      <c r="T4119" s="595"/>
      <c r="U4119" s="595"/>
      <c r="V4119" s="595"/>
      <c r="W4119" s="595"/>
      <c r="X4119" s="595"/>
      <c r="Y4119" s="595"/>
      <c r="Z4119" s="595"/>
      <c r="AA4119" s="398"/>
      <c r="AB4119" s="28"/>
      <c r="AC4119" s="28"/>
      <c r="AD4119" s="28"/>
      <c r="AE4119" s="28"/>
      <c r="AF4119" s="28"/>
      <c r="AG4119" s="36" t="s">
        <v>200</v>
      </c>
      <c r="AH4119" s="230"/>
      <c r="AI4119" s="230"/>
      <c r="AJ4119" s="230"/>
    </row>
    <row r="4120" spans="1:36" s="3" customFormat="1" ht="18.75" hidden="1" customHeight="1" x14ac:dyDescent="0.2">
      <c r="A4120" s="593" t="s">
        <v>8717</v>
      </c>
      <c r="B4120" s="593" t="s">
        <v>2</v>
      </c>
      <c r="C4120" s="593" t="s">
        <v>36</v>
      </c>
      <c r="D4120" s="630">
        <v>41891</v>
      </c>
      <c r="E4120" s="616"/>
      <c r="F4120" s="615"/>
      <c r="G4120" s="616"/>
      <c r="H4120" s="616"/>
      <c r="I4120" s="595"/>
      <c r="J4120" s="595"/>
      <c r="K4120" s="595"/>
      <c r="L4120" s="595"/>
      <c r="M4120" s="595"/>
      <c r="N4120" s="595"/>
      <c r="O4120" s="595"/>
      <c r="P4120" s="595"/>
      <c r="Q4120" s="595"/>
      <c r="R4120" s="595"/>
      <c r="S4120" s="595"/>
      <c r="T4120" s="595"/>
      <c r="U4120" s="595"/>
      <c r="V4120" s="595"/>
      <c r="W4120" s="595"/>
      <c r="X4120" s="595"/>
      <c r="Y4120" s="595"/>
      <c r="Z4120" s="595"/>
      <c r="AA4120" s="398"/>
      <c r="AB4120" s="28"/>
      <c r="AC4120" s="28"/>
      <c r="AD4120" s="28"/>
      <c r="AE4120" s="28"/>
      <c r="AF4120" s="28"/>
      <c r="AG4120" s="36" t="s">
        <v>200</v>
      </c>
      <c r="AH4120" s="22"/>
      <c r="AI4120" s="22"/>
      <c r="AJ4120" s="22"/>
    </row>
    <row r="4121" spans="1:36" s="3" customFormat="1" ht="18.75" hidden="1" customHeight="1" x14ac:dyDescent="0.2">
      <c r="A4121" s="593" t="s">
        <v>8717</v>
      </c>
      <c r="B4121" s="593" t="s">
        <v>2</v>
      </c>
      <c r="C4121" s="593" t="s">
        <v>2571</v>
      </c>
      <c r="D4121" s="630">
        <v>41891</v>
      </c>
      <c r="E4121" s="616"/>
      <c r="F4121" s="615"/>
      <c r="G4121" s="616"/>
      <c r="H4121" s="616"/>
      <c r="I4121" s="595"/>
      <c r="J4121" s="595"/>
      <c r="K4121" s="595"/>
      <c r="L4121" s="595"/>
      <c r="M4121" s="595"/>
      <c r="N4121" s="595"/>
      <c r="O4121" s="595"/>
      <c r="P4121" s="595"/>
      <c r="Q4121" s="595"/>
      <c r="R4121" s="595"/>
      <c r="S4121" s="595"/>
      <c r="T4121" s="595"/>
      <c r="U4121" s="595"/>
      <c r="V4121" s="595"/>
      <c r="W4121" s="595"/>
      <c r="X4121" s="595"/>
      <c r="Y4121" s="595"/>
      <c r="Z4121" s="595"/>
      <c r="AA4121" s="398"/>
      <c r="AB4121" s="28"/>
      <c r="AC4121" s="28"/>
      <c r="AD4121" s="28"/>
      <c r="AE4121" s="28"/>
      <c r="AF4121" s="28"/>
      <c r="AG4121" s="36" t="s">
        <v>200</v>
      </c>
      <c r="AH4121" s="230"/>
      <c r="AI4121" s="230"/>
      <c r="AJ4121" s="230"/>
    </row>
    <row r="4122" spans="1:36" ht="57.6" hidden="1" customHeight="1" x14ac:dyDescent="0.2">
      <c r="A4122" s="593" t="s">
        <v>8717</v>
      </c>
      <c r="B4122" s="593" t="s">
        <v>2</v>
      </c>
      <c r="C4122" s="593" t="s">
        <v>36</v>
      </c>
      <c r="D4122" s="630">
        <v>41892</v>
      </c>
      <c r="E4122" s="616"/>
      <c r="F4122" s="615"/>
      <c r="G4122" s="616"/>
      <c r="H4122" s="616"/>
      <c r="I4122" s="595"/>
      <c r="J4122" s="595"/>
      <c r="K4122" s="595"/>
      <c r="L4122" s="595"/>
      <c r="M4122" s="595"/>
      <c r="N4122" s="595"/>
      <c r="O4122" s="595"/>
      <c r="P4122" s="595"/>
      <c r="Q4122" s="595"/>
      <c r="R4122" s="595"/>
      <c r="S4122" s="595"/>
      <c r="T4122" s="595"/>
      <c r="U4122" s="595"/>
      <c r="V4122" s="595"/>
      <c r="W4122" s="595"/>
      <c r="X4122" s="595"/>
      <c r="Y4122" s="595"/>
      <c r="Z4122" s="595"/>
      <c r="AA4122" s="595"/>
      <c r="AB4122" s="595"/>
      <c r="AC4122" s="595"/>
      <c r="AD4122" s="595"/>
      <c r="AE4122" s="595"/>
      <c r="AF4122" s="595"/>
      <c r="AG4122" s="593" t="s">
        <v>200</v>
      </c>
    </row>
    <row r="4123" spans="1:36" ht="18.75" hidden="1" customHeight="1" x14ac:dyDescent="0.2">
      <c r="A4123" s="593" t="s">
        <v>8717</v>
      </c>
      <c r="B4123" s="593" t="s">
        <v>2</v>
      </c>
      <c r="C4123" s="593" t="s">
        <v>2571</v>
      </c>
      <c r="D4123" s="630">
        <v>41892</v>
      </c>
      <c r="E4123" s="616"/>
      <c r="F4123" s="615"/>
      <c r="G4123" s="616"/>
      <c r="H4123" s="616"/>
      <c r="I4123" s="595"/>
      <c r="J4123" s="595"/>
      <c r="K4123" s="595"/>
      <c r="L4123" s="595"/>
      <c r="M4123" s="595"/>
      <c r="N4123" s="595"/>
      <c r="O4123" s="595"/>
      <c r="P4123" s="595"/>
      <c r="Q4123" s="595"/>
      <c r="R4123" s="595"/>
      <c r="S4123" s="595"/>
      <c r="T4123" s="595"/>
      <c r="U4123" s="595"/>
      <c r="V4123" s="595"/>
      <c r="W4123" s="595"/>
      <c r="X4123" s="595"/>
      <c r="Y4123" s="595"/>
      <c r="Z4123" s="595"/>
      <c r="AA4123" s="398"/>
      <c r="AB4123" s="28"/>
      <c r="AC4123" s="28"/>
      <c r="AD4123" s="28"/>
      <c r="AE4123" s="28"/>
      <c r="AF4123" s="28"/>
      <c r="AG4123" s="36" t="s">
        <v>200</v>
      </c>
      <c r="AH4123" s="230"/>
      <c r="AI4123" s="230"/>
      <c r="AJ4123" s="230"/>
    </row>
    <row r="4124" spans="1:36" ht="48.75" hidden="1" customHeight="1" x14ac:dyDescent="0.2">
      <c r="A4124" s="593" t="s">
        <v>8717</v>
      </c>
      <c r="B4124" s="593" t="s">
        <v>2</v>
      </c>
      <c r="C4124" s="593" t="s">
        <v>36</v>
      </c>
      <c r="D4124" s="630">
        <v>41893</v>
      </c>
      <c r="E4124" s="616"/>
      <c r="F4124" s="615"/>
      <c r="G4124" s="616"/>
      <c r="H4124" s="616"/>
      <c r="I4124" s="595"/>
      <c r="J4124" s="595"/>
      <c r="K4124" s="595"/>
      <c r="L4124" s="595"/>
      <c r="M4124" s="595"/>
      <c r="N4124" s="595"/>
      <c r="O4124" s="595"/>
      <c r="P4124" s="595"/>
      <c r="Q4124" s="595"/>
      <c r="R4124" s="595"/>
      <c r="S4124" s="595"/>
      <c r="T4124" s="595"/>
      <c r="U4124" s="595"/>
      <c r="V4124" s="595"/>
      <c r="W4124" s="595"/>
      <c r="X4124" s="595"/>
      <c r="Y4124" s="595"/>
      <c r="Z4124" s="595"/>
      <c r="AA4124" s="398"/>
      <c r="AB4124" s="28"/>
      <c r="AC4124" s="28"/>
      <c r="AD4124" s="28"/>
      <c r="AE4124" s="28"/>
      <c r="AF4124" s="28"/>
      <c r="AG4124" s="36" t="s">
        <v>200</v>
      </c>
    </row>
    <row r="4125" spans="1:36" ht="31.5" hidden="1" customHeight="1" x14ac:dyDescent="0.2">
      <c r="A4125" s="593" t="s">
        <v>8717</v>
      </c>
      <c r="B4125" s="593" t="s">
        <v>2</v>
      </c>
      <c r="C4125" s="593" t="s">
        <v>2571</v>
      </c>
      <c r="D4125" s="630">
        <v>41893</v>
      </c>
      <c r="E4125" s="616"/>
      <c r="F4125" s="615"/>
      <c r="G4125" s="616"/>
      <c r="H4125" s="616"/>
      <c r="I4125" s="595"/>
      <c r="J4125" s="595"/>
      <c r="K4125" s="595"/>
      <c r="L4125" s="595"/>
      <c r="M4125" s="595"/>
      <c r="N4125" s="595"/>
      <c r="O4125" s="595"/>
      <c r="P4125" s="595"/>
      <c r="Q4125" s="595"/>
      <c r="R4125" s="595"/>
      <c r="S4125" s="595"/>
      <c r="T4125" s="595"/>
      <c r="U4125" s="595"/>
      <c r="V4125" s="595"/>
      <c r="W4125" s="595"/>
      <c r="X4125" s="595"/>
      <c r="Y4125" s="595"/>
      <c r="Z4125" s="595"/>
      <c r="AA4125" s="398"/>
      <c r="AB4125" s="28"/>
      <c r="AC4125" s="28"/>
      <c r="AD4125" s="28"/>
      <c r="AE4125" s="28"/>
      <c r="AF4125" s="28"/>
      <c r="AG4125" s="36" t="s">
        <v>200</v>
      </c>
      <c r="AH4125" s="230"/>
      <c r="AI4125" s="230"/>
      <c r="AJ4125" s="230"/>
    </row>
    <row r="4126" spans="1:36" ht="31.5" hidden="1" customHeight="1" x14ac:dyDescent="0.2">
      <c r="A4126" s="593" t="s">
        <v>8717</v>
      </c>
      <c r="B4126" s="593" t="s">
        <v>2</v>
      </c>
      <c r="C4126" s="593" t="s">
        <v>36</v>
      </c>
      <c r="D4126" s="630">
        <v>41894</v>
      </c>
      <c r="E4126" s="616"/>
      <c r="F4126" s="615"/>
      <c r="G4126" s="616"/>
      <c r="H4126" s="616"/>
      <c r="I4126" s="595"/>
      <c r="J4126" s="595"/>
      <c r="K4126" s="595"/>
      <c r="L4126" s="595"/>
      <c r="M4126" s="595"/>
      <c r="N4126" s="595"/>
      <c r="O4126" s="595"/>
      <c r="P4126" s="595"/>
      <c r="Q4126" s="595"/>
      <c r="R4126" s="595"/>
      <c r="S4126" s="595"/>
      <c r="T4126" s="595"/>
      <c r="U4126" s="595"/>
      <c r="V4126" s="595"/>
      <c r="W4126" s="595"/>
      <c r="X4126" s="595"/>
      <c r="Y4126" s="595"/>
      <c r="Z4126" s="595"/>
      <c r="AA4126" s="398"/>
      <c r="AB4126" s="28"/>
      <c r="AC4126" s="28"/>
      <c r="AD4126" s="28"/>
      <c r="AE4126" s="28"/>
      <c r="AF4126" s="28"/>
      <c r="AG4126" s="36" t="s">
        <v>200</v>
      </c>
    </row>
    <row r="4127" spans="1:36" ht="31.5" hidden="1" customHeight="1" x14ac:dyDescent="0.2">
      <c r="A4127" s="593" t="s">
        <v>8717</v>
      </c>
      <c r="B4127" s="593" t="s">
        <v>2</v>
      </c>
      <c r="C4127" s="593" t="s">
        <v>2571</v>
      </c>
      <c r="D4127" s="630">
        <v>41894</v>
      </c>
      <c r="E4127" s="616"/>
      <c r="F4127" s="615"/>
      <c r="G4127" s="616"/>
      <c r="H4127" s="616"/>
      <c r="I4127" s="595"/>
      <c r="J4127" s="595"/>
      <c r="K4127" s="595"/>
      <c r="L4127" s="595"/>
      <c r="M4127" s="595"/>
      <c r="N4127" s="595"/>
      <c r="O4127" s="595"/>
      <c r="P4127" s="595"/>
      <c r="Q4127" s="595"/>
      <c r="R4127" s="595"/>
      <c r="S4127" s="595"/>
      <c r="T4127" s="595"/>
      <c r="U4127" s="595"/>
      <c r="V4127" s="595"/>
      <c r="W4127" s="595"/>
      <c r="X4127" s="595"/>
      <c r="Y4127" s="595"/>
      <c r="Z4127" s="595"/>
      <c r="AA4127" s="398"/>
      <c r="AB4127" s="28"/>
      <c r="AC4127" s="28"/>
      <c r="AD4127" s="28"/>
      <c r="AE4127" s="28"/>
      <c r="AF4127" s="28"/>
      <c r="AG4127" s="36" t="s">
        <v>200</v>
      </c>
      <c r="AH4127" s="230"/>
      <c r="AI4127" s="230"/>
      <c r="AJ4127" s="230"/>
    </row>
    <row r="4128" spans="1:36" ht="31.5" hidden="1" customHeight="1" x14ac:dyDescent="0.2">
      <c r="A4128" s="593" t="s">
        <v>8717</v>
      </c>
      <c r="B4128" s="593" t="s">
        <v>2</v>
      </c>
      <c r="C4128" s="593" t="s">
        <v>36</v>
      </c>
      <c r="D4128" s="630">
        <v>41895</v>
      </c>
      <c r="E4128" s="616"/>
      <c r="F4128" s="615"/>
      <c r="G4128" s="616"/>
      <c r="H4128" s="616"/>
      <c r="I4128" s="595"/>
      <c r="J4128" s="595"/>
      <c r="K4128" s="595"/>
      <c r="L4128" s="595"/>
      <c r="M4128" s="595"/>
      <c r="N4128" s="595"/>
      <c r="O4128" s="595"/>
      <c r="P4128" s="595"/>
      <c r="Q4128" s="595"/>
      <c r="R4128" s="595"/>
      <c r="S4128" s="595"/>
      <c r="T4128" s="595"/>
      <c r="U4128" s="595"/>
      <c r="V4128" s="595"/>
      <c r="W4128" s="595"/>
      <c r="X4128" s="595"/>
      <c r="Y4128" s="595"/>
      <c r="Z4128" s="595"/>
      <c r="AA4128" s="398"/>
      <c r="AB4128" s="28"/>
      <c r="AC4128" s="28"/>
      <c r="AD4128" s="28"/>
      <c r="AE4128" s="28"/>
      <c r="AF4128" s="28"/>
      <c r="AG4128" s="36" t="s">
        <v>200</v>
      </c>
    </row>
    <row r="4129" spans="1:36" ht="31.5" hidden="1" customHeight="1" x14ac:dyDescent="0.2">
      <c r="A4129" s="593" t="s">
        <v>8717</v>
      </c>
      <c r="B4129" s="593" t="s">
        <v>2</v>
      </c>
      <c r="C4129" s="593" t="s">
        <v>2571</v>
      </c>
      <c r="D4129" s="630">
        <v>41895</v>
      </c>
      <c r="E4129" s="616"/>
      <c r="F4129" s="615"/>
      <c r="G4129" s="616"/>
      <c r="H4129" s="616"/>
      <c r="I4129" s="595"/>
      <c r="J4129" s="595"/>
      <c r="K4129" s="595"/>
      <c r="L4129" s="595"/>
      <c r="M4129" s="595"/>
      <c r="N4129" s="595"/>
      <c r="O4129" s="595"/>
      <c r="P4129" s="595"/>
      <c r="Q4129" s="595"/>
      <c r="R4129" s="595"/>
      <c r="S4129" s="595"/>
      <c r="T4129" s="595"/>
      <c r="U4129" s="595"/>
      <c r="V4129" s="595"/>
      <c r="W4129" s="595"/>
      <c r="X4129" s="595"/>
      <c r="Y4129" s="595"/>
      <c r="Z4129" s="595"/>
      <c r="AA4129" s="398"/>
      <c r="AB4129" s="28"/>
      <c r="AC4129" s="28"/>
      <c r="AD4129" s="28"/>
      <c r="AE4129" s="28"/>
      <c r="AF4129" s="28"/>
      <c r="AG4129" s="36" t="s">
        <v>200</v>
      </c>
      <c r="AH4129" s="230"/>
      <c r="AI4129" s="230"/>
      <c r="AJ4129" s="230"/>
    </row>
    <row r="4130" spans="1:36" ht="31.5" hidden="1" customHeight="1" x14ac:dyDescent="0.2">
      <c r="A4130" s="593" t="s">
        <v>8717</v>
      </c>
      <c r="B4130" s="593" t="s">
        <v>2</v>
      </c>
      <c r="C4130" s="593" t="s">
        <v>36</v>
      </c>
      <c r="D4130" s="630">
        <v>41896</v>
      </c>
      <c r="E4130" s="616"/>
      <c r="F4130" s="615"/>
      <c r="G4130" s="616"/>
      <c r="H4130" s="616"/>
      <c r="I4130" s="595"/>
      <c r="J4130" s="595"/>
      <c r="K4130" s="595"/>
      <c r="L4130" s="595"/>
      <c r="M4130" s="595"/>
      <c r="N4130" s="595"/>
      <c r="O4130" s="595"/>
      <c r="P4130" s="595"/>
      <c r="Q4130" s="595"/>
      <c r="R4130" s="595"/>
      <c r="S4130" s="595"/>
      <c r="T4130" s="595"/>
      <c r="U4130" s="595"/>
      <c r="V4130" s="595"/>
      <c r="W4130" s="595"/>
      <c r="X4130" s="595"/>
      <c r="Y4130" s="595"/>
      <c r="Z4130" s="595"/>
      <c r="AA4130" s="398"/>
      <c r="AB4130" s="28"/>
      <c r="AC4130" s="28"/>
      <c r="AD4130" s="28"/>
      <c r="AE4130" s="28"/>
      <c r="AF4130" s="28"/>
      <c r="AG4130" s="36" t="s">
        <v>200</v>
      </c>
    </row>
    <row r="4131" spans="1:36" ht="31.5" hidden="1" customHeight="1" x14ac:dyDescent="0.2">
      <c r="A4131" s="593" t="s">
        <v>8717</v>
      </c>
      <c r="B4131" s="593" t="s">
        <v>2</v>
      </c>
      <c r="C4131" s="593" t="s">
        <v>2571</v>
      </c>
      <c r="D4131" s="630">
        <v>41896</v>
      </c>
      <c r="E4131" s="616"/>
      <c r="F4131" s="615"/>
      <c r="G4131" s="616"/>
      <c r="H4131" s="616"/>
      <c r="I4131" s="595"/>
      <c r="J4131" s="595"/>
      <c r="K4131" s="595"/>
      <c r="L4131" s="595"/>
      <c r="M4131" s="595"/>
      <c r="N4131" s="595"/>
      <c r="O4131" s="595"/>
      <c r="P4131" s="595"/>
      <c r="Q4131" s="595"/>
      <c r="R4131" s="595"/>
      <c r="S4131" s="595"/>
      <c r="T4131" s="595"/>
      <c r="U4131" s="595"/>
      <c r="V4131" s="595"/>
      <c r="W4131" s="595"/>
      <c r="X4131" s="595"/>
      <c r="Y4131" s="595"/>
      <c r="Z4131" s="595"/>
      <c r="AA4131" s="398"/>
      <c r="AB4131" s="28"/>
      <c r="AC4131" s="28"/>
      <c r="AD4131" s="28"/>
      <c r="AE4131" s="28"/>
      <c r="AF4131" s="28"/>
      <c r="AG4131" s="36" t="s">
        <v>200</v>
      </c>
      <c r="AH4131" s="230"/>
      <c r="AI4131" s="230"/>
      <c r="AJ4131" s="230"/>
    </row>
    <row r="4132" spans="1:36" ht="15" hidden="1" customHeight="1" x14ac:dyDescent="0.2">
      <c r="A4132" s="593" t="s">
        <v>8717</v>
      </c>
      <c r="B4132" s="593" t="s">
        <v>2</v>
      </c>
      <c r="C4132" s="593" t="s">
        <v>36</v>
      </c>
      <c r="D4132" s="630">
        <v>41897</v>
      </c>
      <c r="E4132" s="616"/>
      <c r="F4132" s="615"/>
      <c r="G4132" s="616"/>
      <c r="H4132" s="616"/>
      <c r="I4132" s="595"/>
      <c r="J4132" s="595"/>
      <c r="K4132" s="595"/>
      <c r="L4132" s="595"/>
      <c r="M4132" s="595"/>
      <c r="N4132" s="595"/>
      <c r="O4132" s="595"/>
      <c r="P4132" s="595"/>
      <c r="Q4132" s="595"/>
      <c r="R4132" s="595"/>
      <c r="S4132" s="595"/>
      <c r="T4132" s="595"/>
      <c r="U4132" s="595"/>
      <c r="V4132" s="595"/>
      <c r="W4132" s="595"/>
      <c r="X4132" s="595"/>
      <c r="Y4132" s="595"/>
      <c r="Z4132" s="595"/>
      <c r="AA4132" s="398"/>
      <c r="AB4132" s="28"/>
      <c r="AC4132" s="28"/>
      <c r="AD4132" s="28"/>
      <c r="AE4132" s="28"/>
      <c r="AF4132" s="28"/>
      <c r="AG4132" s="36" t="s">
        <v>200</v>
      </c>
    </row>
    <row r="4133" spans="1:36" ht="15" hidden="1" customHeight="1" x14ac:dyDescent="0.2">
      <c r="A4133" s="593" t="s">
        <v>8717</v>
      </c>
      <c r="B4133" s="593" t="s">
        <v>2</v>
      </c>
      <c r="C4133" s="593" t="s">
        <v>2571</v>
      </c>
      <c r="D4133" s="630">
        <v>41897</v>
      </c>
      <c r="E4133" s="613">
        <v>0.60763888888888895</v>
      </c>
      <c r="F4133" s="630">
        <v>41897</v>
      </c>
      <c r="G4133" s="613">
        <v>0.60770833333333341</v>
      </c>
      <c r="H4133" s="613">
        <v>6.9444444444444444E-5</v>
      </c>
      <c r="I4133" s="595">
        <v>10</v>
      </c>
      <c r="J4133" s="595"/>
      <c r="K4133" s="595"/>
      <c r="L4133" s="595" t="s">
        <v>130</v>
      </c>
      <c r="M4133" s="593" t="s">
        <v>9240</v>
      </c>
      <c r="N4133" s="593">
        <v>35</v>
      </c>
      <c r="O4133" s="595" t="s">
        <v>63</v>
      </c>
      <c r="P4133" s="593" t="s">
        <v>9241</v>
      </c>
      <c r="Q4133" s="593" t="s">
        <v>9242</v>
      </c>
      <c r="R4133" s="595">
        <v>2.8</v>
      </c>
      <c r="S4133" s="595"/>
      <c r="T4133" s="595">
        <v>2.8</v>
      </c>
      <c r="U4133" s="593" t="s">
        <v>79</v>
      </c>
      <c r="V4133" s="593">
        <v>1987</v>
      </c>
      <c r="W4133" s="593" t="s">
        <v>9243</v>
      </c>
      <c r="X4133" s="593" t="s">
        <v>9244</v>
      </c>
      <c r="Y4133" s="593" t="s">
        <v>9245</v>
      </c>
      <c r="Z4133" s="593">
        <v>100</v>
      </c>
      <c r="AA4133" s="257" t="s">
        <v>2780</v>
      </c>
      <c r="AB4133" s="36" t="s">
        <v>445</v>
      </c>
      <c r="AC4133" s="36" t="s">
        <v>9246</v>
      </c>
      <c r="AD4133" s="36" t="s">
        <v>61</v>
      </c>
      <c r="AE4133" s="36"/>
      <c r="AF4133" s="36"/>
      <c r="AG4133" s="36" t="s">
        <v>9247</v>
      </c>
    </row>
    <row r="4134" spans="1:36" ht="15" hidden="1" customHeight="1" x14ac:dyDescent="0.2">
      <c r="A4134" s="593" t="s">
        <v>8717</v>
      </c>
      <c r="B4134" s="593" t="s">
        <v>2</v>
      </c>
      <c r="C4134" s="593" t="s">
        <v>36</v>
      </c>
      <c r="D4134" s="630">
        <v>41898</v>
      </c>
      <c r="E4134" s="616"/>
      <c r="F4134" s="615"/>
      <c r="G4134" s="616"/>
      <c r="H4134" s="616"/>
      <c r="I4134" s="595"/>
      <c r="J4134" s="595"/>
      <c r="K4134" s="595"/>
      <c r="L4134" s="595"/>
      <c r="M4134" s="595"/>
      <c r="N4134" s="595"/>
      <c r="O4134" s="595"/>
      <c r="P4134" s="595"/>
      <c r="Q4134" s="595"/>
      <c r="R4134" s="595"/>
      <c r="S4134" s="595"/>
      <c r="T4134" s="595"/>
      <c r="U4134" s="595"/>
      <c r="V4134" s="595"/>
      <c r="W4134" s="595"/>
      <c r="X4134" s="595"/>
      <c r="Y4134" s="595"/>
      <c r="Z4134" s="595"/>
      <c r="AA4134" s="398"/>
      <c r="AB4134" s="28"/>
      <c r="AC4134" s="28"/>
      <c r="AD4134" s="28"/>
      <c r="AE4134" s="28"/>
      <c r="AF4134" s="28"/>
      <c r="AG4134" s="36" t="s">
        <v>200</v>
      </c>
    </row>
    <row r="4135" spans="1:36" ht="15" hidden="1" customHeight="1" x14ac:dyDescent="0.2">
      <c r="A4135" s="593" t="s">
        <v>8717</v>
      </c>
      <c r="B4135" s="593" t="s">
        <v>2</v>
      </c>
      <c r="C4135" s="593" t="s">
        <v>2571</v>
      </c>
      <c r="D4135" s="630">
        <v>41898</v>
      </c>
      <c r="E4135" s="616"/>
      <c r="F4135" s="615"/>
      <c r="G4135" s="616"/>
      <c r="H4135" s="616"/>
      <c r="I4135" s="595"/>
      <c r="J4135" s="595"/>
      <c r="K4135" s="595"/>
      <c r="L4135" s="595"/>
      <c r="M4135" s="595"/>
      <c r="N4135" s="595"/>
      <c r="O4135" s="595"/>
      <c r="P4135" s="595"/>
      <c r="Q4135" s="595"/>
      <c r="R4135" s="595"/>
      <c r="S4135" s="595"/>
      <c r="T4135" s="595"/>
      <c r="U4135" s="595"/>
      <c r="V4135" s="595"/>
      <c r="W4135" s="595"/>
      <c r="X4135" s="595"/>
      <c r="Y4135" s="595"/>
      <c r="Z4135" s="595"/>
      <c r="AA4135" s="398"/>
      <c r="AB4135" s="28"/>
      <c r="AC4135" s="28"/>
      <c r="AD4135" s="28"/>
      <c r="AE4135" s="28"/>
      <c r="AF4135" s="28"/>
      <c r="AG4135" s="36" t="s">
        <v>200</v>
      </c>
      <c r="AH4135" s="230"/>
      <c r="AI4135" s="230"/>
      <c r="AJ4135" s="230"/>
    </row>
    <row r="4136" spans="1:36" ht="30.75" hidden="1" customHeight="1" x14ac:dyDescent="0.2">
      <c r="A4136" s="593" t="s">
        <v>8717</v>
      </c>
      <c r="B4136" s="593" t="s">
        <v>2</v>
      </c>
      <c r="C4136" s="593" t="s">
        <v>36</v>
      </c>
      <c r="D4136" s="630">
        <v>41899</v>
      </c>
      <c r="E4136" s="613">
        <v>0.4604166666666667</v>
      </c>
      <c r="F4136" s="630">
        <v>41899</v>
      </c>
      <c r="G4136" s="613">
        <v>0.47569444444444442</v>
      </c>
      <c r="H4136" s="613">
        <v>1.5277777777777777E-2</v>
      </c>
      <c r="I4136" s="593">
        <v>31</v>
      </c>
      <c r="J4136" s="593" t="s">
        <v>178</v>
      </c>
      <c r="K4136" s="593" t="s">
        <v>135</v>
      </c>
      <c r="L4136" s="593" t="s">
        <v>130</v>
      </c>
      <c r="M4136" s="593" t="s">
        <v>9248</v>
      </c>
      <c r="N4136" s="593">
        <v>35</v>
      </c>
      <c r="O4136" s="593" t="s">
        <v>63</v>
      </c>
      <c r="P4136" s="593" t="s">
        <v>9248</v>
      </c>
      <c r="Q4136" s="593" t="s">
        <v>9249</v>
      </c>
      <c r="R4136" s="593">
        <v>3.6</v>
      </c>
      <c r="S4136" s="593"/>
      <c r="T4136" s="593">
        <v>3.6</v>
      </c>
      <c r="U4136" s="593" t="s">
        <v>81</v>
      </c>
      <c r="V4136" s="593"/>
      <c r="W4136" s="593"/>
      <c r="X4136" s="593"/>
      <c r="Y4136" s="593"/>
      <c r="Z4136" s="593"/>
      <c r="AA4136" s="257"/>
      <c r="AB4136" s="36"/>
      <c r="AC4136" s="36"/>
      <c r="AD4136" s="36" t="s">
        <v>60</v>
      </c>
      <c r="AE4136" s="36"/>
      <c r="AF4136" s="36"/>
      <c r="AG4136" s="36" t="s">
        <v>9250</v>
      </c>
    </row>
    <row r="4137" spans="1:36" ht="15" hidden="1" customHeight="1" x14ac:dyDescent="0.2">
      <c r="A4137" s="593" t="s">
        <v>8717</v>
      </c>
      <c r="B4137" s="618" t="s">
        <v>2</v>
      </c>
      <c r="C4137" s="618" t="s">
        <v>2571</v>
      </c>
      <c r="D4137" s="642">
        <v>41899</v>
      </c>
      <c r="E4137" s="658">
        <v>0.22569444444444445</v>
      </c>
      <c r="F4137" s="642">
        <v>41899</v>
      </c>
      <c r="G4137" s="658">
        <v>0.44305555555555554</v>
      </c>
      <c r="H4137" s="658">
        <v>0.21736111111111112</v>
      </c>
      <c r="I4137" s="618">
        <v>24</v>
      </c>
      <c r="J4137" s="618" t="s">
        <v>297</v>
      </c>
      <c r="K4137" s="618" t="s">
        <v>9251</v>
      </c>
      <c r="L4137" s="690" t="s">
        <v>128</v>
      </c>
      <c r="M4137" s="618" t="s">
        <v>9252</v>
      </c>
      <c r="N4137" s="618" t="s">
        <v>103</v>
      </c>
      <c r="O4137" s="618" t="s">
        <v>66</v>
      </c>
      <c r="P4137" s="618" t="s">
        <v>9252</v>
      </c>
      <c r="Q4137" s="618" t="s">
        <v>9253</v>
      </c>
      <c r="R4137" s="618">
        <v>69</v>
      </c>
      <c r="S4137" s="618"/>
      <c r="T4137" s="618">
        <v>69</v>
      </c>
      <c r="U4137" s="618"/>
      <c r="V4137" s="618">
        <v>1982</v>
      </c>
      <c r="W4137" s="618"/>
      <c r="X4137" s="618"/>
      <c r="Y4137" s="618" t="s">
        <v>9254</v>
      </c>
      <c r="Z4137" s="618">
        <v>0</v>
      </c>
      <c r="AA4137" s="1205"/>
      <c r="AB4137" s="45" t="s">
        <v>9255</v>
      </c>
      <c r="AC4137" s="45"/>
      <c r="AD4137" s="45" t="s">
        <v>56</v>
      </c>
      <c r="AE4137" s="45"/>
      <c r="AF4137" s="45"/>
      <c r="AG4137" s="45" t="s">
        <v>9256</v>
      </c>
      <c r="AH4137" s="230"/>
      <c r="AI4137" s="230"/>
      <c r="AJ4137" s="230"/>
    </row>
    <row r="4138" spans="1:36" ht="15" hidden="1" customHeight="1" x14ac:dyDescent="0.2">
      <c r="A4138" s="593" t="s">
        <v>8717</v>
      </c>
      <c r="B4138" s="593" t="s">
        <v>2</v>
      </c>
      <c r="C4138" s="593" t="s">
        <v>36</v>
      </c>
      <c r="D4138" s="630">
        <v>41900</v>
      </c>
      <c r="E4138" s="616"/>
      <c r="F4138" s="615"/>
      <c r="G4138" s="616"/>
      <c r="H4138" s="616"/>
      <c r="I4138" s="595"/>
      <c r="J4138" s="595"/>
      <c r="K4138" s="595"/>
      <c r="L4138" s="595"/>
      <c r="M4138" s="595"/>
      <c r="N4138" s="595"/>
      <c r="O4138" s="595"/>
      <c r="P4138" s="595"/>
      <c r="Q4138" s="595"/>
      <c r="R4138" s="595"/>
      <c r="S4138" s="595"/>
      <c r="T4138" s="595"/>
      <c r="U4138" s="595"/>
      <c r="V4138" s="595"/>
      <c r="W4138" s="595"/>
      <c r="X4138" s="595"/>
      <c r="Y4138" s="595"/>
      <c r="Z4138" s="595"/>
      <c r="AA4138" s="398"/>
      <c r="AB4138" s="28"/>
      <c r="AC4138" s="28"/>
      <c r="AD4138" s="28"/>
      <c r="AE4138" s="28"/>
      <c r="AF4138" s="28"/>
      <c r="AG4138" s="36" t="s">
        <v>200</v>
      </c>
    </row>
    <row r="4139" spans="1:36" ht="18.75" hidden="1" customHeight="1" x14ac:dyDescent="0.2">
      <c r="A4139" s="593" t="s">
        <v>8717</v>
      </c>
      <c r="B4139" s="593" t="s">
        <v>2</v>
      </c>
      <c r="C4139" s="593" t="s">
        <v>2571</v>
      </c>
      <c r="D4139" s="630">
        <v>41900</v>
      </c>
      <c r="E4139" s="616"/>
      <c r="F4139" s="630"/>
      <c r="G4139" s="616"/>
      <c r="H4139" s="616"/>
      <c r="I4139" s="595"/>
      <c r="J4139" s="595"/>
      <c r="K4139" s="595"/>
      <c r="L4139" s="595"/>
      <c r="M4139" s="595"/>
      <c r="N4139" s="595"/>
      <c r="O4139" s="595"/>
      <c r="P4139" s="595"/>
      <c r="Q4139" s="595"/>
      <c r="R4139" s="595"/>
      <c r="S4139" s="595"/>
      <c r="T4139" s="595"/>
      <c r="U4139" s="595"/>
      <c r="V4139" s="595"/>
      <c r="W4139" s="595"/>
      <c r="X4139" s="595"/>
      <c r="Y4139" s="595"/>
      <c r="Z4139" s="595"/>
      <c r="AA4139" s="398"/>
      <c r="AB4139" s="28"/>
      <c r="AC4139" s="28"/>
      <c r="AD4139" s="28"/>
      <c r="AE4139" s="28"/>
      <c r="AF4139" s="28"/>
      <c r="AG4139" s="36" t="s">
        <v>200</v>
      </c>
      <c r="AH4139" s="230"/>
      <c r="AI4139" s="230"/>
      <c r="AJ4139" s="230"/>
    </row>
    <row r="4140" spans="1:36" ht="18.75" hidden="1" customHeight="1" x14ac:dyDescent="0.2">
      <c r="A4140" s="593" t="s">
        <v>8717</v>
      </c>
      <c r="B4140" s="593" t="s">
        <v>2</v>
      </c>
      <c r="C4140" s="593" t="s">
        <v>36</v>
      </c>
      <c r="D4140" s="630">
        <v>41901</v>
      </c>
      <c r="E4140" s="616"/>
      <c r="F4140" s="615"/>
      <c r="G4140" s="616"/>
      <c r="H4140" s="616"/>
      <c r="I4140" s="595"/>
      <c r="J4140" s="595"/>
      <c r="K4140" s="595"/>
      <c r="L4140" s="595"/>
      <c r="M4140" s="595"/>
      <c r="N4140" s="595"/>
      <c r="O4140" s="595"/>
      <c r="P4140" s="595"/>
      <c r="Q4140" s="595"/>
      <c r="R4140" s="595"/>
      <c r="S4140" s="595"/>
      <c r="T4140" s="595"/>
      <c r="U4140" s="595"/>
      <c r="V4140" s="595"/>
      <c r="W4140" s="595"/>
      <c r="X4140" s="595"/>
      <c r="Y4140" s="595"/>
      <c r="Z4140" s="595"/>
      <c r="AA4140" s="398"/>
      <c r="AB4140" s="28"/>
      <c r="AC4140" s="28"/>
      <c r="AD4140" s="28"/>
      <c r="AE4140" s="28"/>
      <c r="AF4140" s="28"/>
      <c r="AG4140" s="36" t="s">
        <v>200</v>
      </c>
    </row>
    <row r="4141" spans="1:36" ht="18.75" hidden="1" customHeight="1" x14ac:dyDescent="0.2">
      <c r="A4141" s="593" t="s">
        <v>8717</v>
      </c>
      <c r="B4141" s="593" t="s">
        <v>2</v>
      </c>
      <c r="C4141" s="593" t="s">
        <v>2571</v>
      </c>
      <c r="D4141" s="630">
        <v>41901</v>
      </c>
      <c r="E4141" s="616"/>
      <c r="F4141" s="630"/>
      <c r="G4141" s="616"/>
      <c r="H4141" s="616"/>
      <c r="I4141" s="595"/>
      <c r="J4141" s="595"/>
      <c r="K4141" s="595"/>
      <c r="L4141" s="595"/>
      <c r="M4141" s="595"/>
      <c r="N4141" s="595"/>
      <c r="O4141" s="595"/>
      <c r="P4141" s="595"/>
      <c r="Q4141" s="595"/>
      <c r="R4141" s="595"/>
      <c r="S4141" s="595"/>
      <c r="T4141" s="595"/>
      <c r="U4141" s="595"/>
      <c r="V4141" s="595"/>
      <c r="W4141" s="595"/>
      <c r="X4141" s="595"/>
      <c r="Y4141" s="595"/>
      <c r="Z4141" s="595"/>
      <c r="AA4141" s="398"/>
      <c r="AB4141" s="28"/>
      <c r="AC4141" s="28"/>
      <c r="AD4141" s="28"/>
      <c r="AE4141" s="28"/>
      <c r="AF4141" s="28"/>
      <c r="AG4141" s="36" t="s">
        <v>200</v>
      </c>
      <c r="AH4141" s="230"/>
      <c r="AI4141" s="230"/>
      <c r="AJ4141" s="230"/>
    </row>
    <row r="4142" spans="1:36" ht="18.75" hidden="1" customHeight="1" x14ac:dyDescent="0.2">
      <c r="A4142" s="593" t="s">
        <v>8717</v>
      </c>
      <c r="B4142" s="593" t="s">
        <v>2</v>
      </c>
      <c r="C4142" s="593" t="s">
        <v>36</v>
      </c>
      <c r="D4142" s="630">
        <v>41902</v>
      </c>
      <c r="E4142" s="613">
        <v>0.66180555555555554</v>
      </c>
      <c r="F4142" s="630">
        <v>41902</v>
      </c>
      <c r="G4142" s="613">
        <v>0.69930555555555562</v>
      </c>
      <c r="H4142" s="613">
        <v>3.7499999999999999E-2</v>
      </c>
      <c r="I4142" s="593">
        <v>23</v>
      </c>
      <c r="J4142" s="593" t="s">
        <v>2500</v>
      </c>
      <c r="K4142" s="593"/>
      <c r="L4142" s="593" t="s">
        <v>130</v>
      </c>
      <c r="M4142" s="593" t="s">
        <v>9257</v>
      </c>
      <c r="N4142" s="593" t="s">
        <v>103</v>
      </c>
      <c r="O4142" s="593" t="s">
        <v>66</v>
      </c>
      <c r="P4142" s="593" t="s">
        <v>9257</v>
      </c>
      <c r="Q4142" s="593" t="s">
        <v>9258</v>
      </c>
      <c r="R4142" s="593">
        <v>34.1</v>
      </c>
      <c r="S4142" s="593">
        <v>7.6</v>
      </c>
      <c r="T4142" s="593">
        <v>41.7</v>
      </c>
      <c r="U4142" s="593" t="s">
        <v>74</v>
      </c>
      <c r="V4142" s="593"/>
      <c r="W4142" s="593"/>
      <c r="X4142" s="593"/>
      <c r="Y4142" s="593"/>
      <c r="Z4142" s="593"/>
      <c r="AA4142" s="257"/>
      <c r="AB4142" s="36"/>
      <c r="AC4142" s="36"/>
      <c r="AD4142" s="36" t="s">
        <v>60</v>
      </c>
      <c r="AE4142" s="36"/>
      <c r="AF4142" s="36"/>
      <c r="AG4142" s="36" t="s">
        <v>9259</v>
      </c>
    </row>
    <row r="4143" spans="1:36" ht="18.75" hidden="1" customHeight="1" x14ac:dyDescent="0.2">
      <c r="A4143" s="593" t="s">
        <v>8717</v>
      </c>
      <c r="B4143" s="593" t="s">
        <v>2</v>
      </c>
      <c r="C4143" s="593" t="s">
        <v>2571</v>
      </c>
      <c r="D4143" s="630">
        <v>41902</v>
      </c>
      <c r="E4143" s="616"/>
      <c r="F4143" s="630"/>
      <c r="G4143" s="616"/>
      <c r="H4143" s="616"/>
      <c r="I4143" s="595"/>
      <c r="J4143" s="595"/>
      <c r="K4143" s="595"/>
      <c r="L4143" s="595"/>
      <c r="M4143" s="595"/>
      <c r="N4143" s="595"/>
      <c r="O4143" s="595"/>
      <c r="P4143" s="595"/>
      <c r="Q4143" s="595"/>
      <c r="R4143" s="595"/>
      <c r="S4143" s="595"/>
      <c r="T4143" s="595"/>
      <c r="U4143" s="595"/>
      <c r="V4143" s="595"/>
      <c r="W4143" s="595"/>
      <c r="X4143" s="595"/>
      <c r="Y4143" s="595"/>
      <c r="Z4143" s="595"/>
      <c r="AA4143" s="398"/>
      <c r="AB4143" s="28"/>
      <c r="AC4143" s="28"/>
      <c r="AD4143" s="28"/>
      <c r="AE4143" s="28"/>
      <c r="AF4143" s="28"/>
      <c r="AG4143" s="36" t="s">
        <v>200</v>
      </c>
      <c r="AH4143" s="230"/>
      <c r="AI4143" s="230"/>
      <c r="AJ4143" s="230"/>
    </row>
    <row r="4144" spans="1:36" ht="18.75" hidden="1" customHeight="1" x14ac:dyDescent="0.2">
      <c r="A4144" s="593" t="s">
        <v>8717</v>
      </c>
      <c r="B4144" s="593" t="s">
        <v>2</v>
      </c>
      <c r="C4144" s="593" t="s">
        <v>36</v>
      </c>
      <c r="D4144" s="630">
        <v>41903</v>
      </c>
      <c r="E4144" s="616"/>
      <c r="F4144" s="615"/>
      <c r="G4144" s="616"/>
      <c r="H4144" s="616"/>
      <c r="I4144" s="595"/>
      <c r="J4144" s="595"/>
      <c r="K4144" s="595"/>
      <c r="L4144" s="595"/>
      <c r="M4144" s="595"/>
      <c r="N4144" s="595"/>
      <c r="O4144" s="595"/>
      <c r="P4144" s="595"/>
      <c r="Q4144" s="595"/>
      <c r="R4144" s="595"/>
      <c r="S4144" s="595"/>
      <c r="T4144" s="595"/>
      <c r="U4144" s="595"/>
      <c r="V4144" s="595"/>
      <c r="W4144" s="595"/>
      <c r="X4144" s="595"/>
      <c r="Y4144" s="595"/>
      <c r="Z4144" s="595"/>
      <c r="AA4144" s="398"/>
      <c r="AB4144" s="28"/>
      <c r="AC4144" s="28"/>
      <c r="AD4144" s="28"/>
      <c r="AE4144" s="28"/>
      <c r="AF4144" s="28"/>
      <c r="AG4144" s="36" t="s">
        <v>200</v>
      </c>
    </row>
    <row r="4145" spans="1:37" ht="18.75" hidden="1" customHeight="1" x14ac:dyDescent="0.2">
      <c r="A4145" s="593" t="s">
        <v>8717</v>
      </c>
      <c r="B4145" s="593" t="s">
        <v>2</v>
      </c>
      <c r="C4145" s="593" t="s">
        <v>2571</v>
      </c>
      <c r="D4145" s="630">
        <v>41903</v>
      </c>
      <c r="E4145" s="616"/>
      <c r="F4145" s="630"/>
      <c r="G4145" s="616"/>
      <c r="H4145" s="616"/>
      <c r="I4145" s="595"/>
      <c r="J4145" s="595"/>
      <c r="K4145" s="595"/>
      <c r="L4145" s="595"/>
      <c r="M4145" s="595"/>
      <c r="N4145" s="595"/>
      <c r="O4145" s="595"/>
      <c r="P4145" s="595"/>
      <c r="Q4145" s="595"/>
      <c r="R4145" s="595"/>
      <c r="S4145" s="595"/>
      <c r="T4145" s="595"/>
      <c r="U4145" s="595"/>
      <c r="V4145" s="595"/>
      <c r="W4145" s="595"/>
      <c r="X4145" s="595"/>
      <c r="Y4145" s="595"/>
      <c r="Z4145" s="595"/>
      <c r="AA4145" s="398"/>
      <c r="AB4145" s="28"/>
      <c r="AC4145" s="28"/>
      <c r="AD4145" s="28"/>
      <c r="AE4145" s="28"/>
      <c r="AF4145" s="28"/>
      <c r="AG4145" s="36" t="s">
        <v>200</v>
      </c>
      <c r="AH4145" s="230"/>
      <c r="AI4145" s="230"/>
      <c r="AJ4145" s="230"/>
    </row>
    <row r="4146" spans="1:37" ht="18.75" hidden="1" customHeight="1" x14ac:dyDescent="0.2">
      <c r="A4146" s="593" t="s">
        <v>8717</v>
      </c>
      <c r="B4146" s="593" t="s">
        <v>2</v>
      </c>
      <c r="C4146" s="593" t="s">
        <v>36</v>
      </c>
      <c r="D4146" s="630">
        <v>41904</v>
      </c>
      <c r="E4146" s="616"/>
      <c r="F4146" s="615"/>
      <c r="G4146" s="616"/>
      <c r="H4146" s="616"/>
      <c r="I4146" s="595"/>
      <c r="J4146" s="595"/>
      <c r="K4146" s="595"/>
      <c r="L4146" s="595"/>
      <c r="M4146" s="595"/>
      <c r="N4146" s="595"/>
      <c r="O4146" s="595"/>
      <c r="P4146" s="595"/>
      <c r="Q4146" s="595"/>
      <c r="R4146" s="595"/>
      <c r="S4146" s="595"/>
      <c r="T4146" s="595"/>
      <c r="U4146" s="595"/>
      <c r="V4146" s="595"/>
      <c r="W4146" s="595"/>
      <c r="X4146" s="595"/>
      <c r="Y4146" s="595"/>
      <c r="Z4146" s="595"/>
      <c r="AA4146" s="398"/>
      <c r="AB4146" s="28"/>
      <c r="AC4146" s="28"/>
      <c r="AD4146" s="28"/>
      <c r="AE4146" s="28"/>
      <c r="AF4146" s="28"/>
      <c r="AG4146" s="36" t="s">
        <v>200</v>
      </c>
    </row>
    <row r="4147" spans="1:37" ht="18.75" hidden="1" customHeight="1" x14ac:dyDescent="0.2">
      <c r="A4147" s="593" t="s">
        <v>8717</v>
      </c>
      <c r="B4147" s="593" t="s">
        <v>2</v>
      </c>
      <c r="C4147" s="593" t="s">
        <v>2571</v>
      </c>
      <c r="D4147" s="630">
        <v>41904</v>
      </c>
      <c r="E4147" s="616"/>
      <c r="F4147" s="630"/>
      <c r="G4147" s="616"/>
      <c r="H4147" s="616"/>
      <c r="I4147" s="595"/>
      <c r="J4147" s="595"/>
      <c r="K4147" s="595"/>
      <c r="L4147" s="595"/>
      <c r="M4147" s="595"/>
      <c r="N4147" s="595"/>
      <c r="O4147" s="595"/>
      <c r="P4147" s="595"/>
      <c r="Q4147" s="595"/>
      <c r="R4147" s="595"/>
      <c r="S4147" s="595"/>
      <c r="T4147" s="595"/>
      <c r="U4147" s="595"/>
      <c r="V4147" s="595"/>
      <c r="W4147" s="595"/>
      <c r="X4147" s="595"/>
      <c r="Y4147" s="595"/>
      <c r="Z4147" s="595"/>
      <c r="AA4147" s="398"/>
      <c r="AB4147" s="28"/>
      <c r="AC4147" s="28"/>
      <c r="AD4147" s="28"/>
      <c r="AE4147" s="28"/>
      <c r="AF4147" s="28"/>
      <c r="AG4147" s="36" t="s">
        <v>200</v>
      </c>
      <c r="AH4147" s="230"/>
      <c r="AI4147" s="230"/>
      <c r="AJ4147" s="230"/>
    </row>
    <row r="4148" spans="1:37" ht="225" hidden="1" customHeight="1" x14ac:dyDescent="0.2">
      <c r="A4148" s="593" t="s">
        <v>8717</v>
      </c>
      <c r="B4148" s="593" t="s">
        <v>2</v>
      </c>
      <c r="C4148" s="593" t="s">
        <v>36</v>
      </c>
      <c r="D4148" s="630">
        <v>41905</v>
      </c>
      <c r="E4148" s="616"/>
      <c r="F4148" s="615"/>
      <c r="G4148" s="616"/>
      <c r="H4148" s="616"/>
      <c r="I4148" s="595"/>
      <c r="J4148" s="595"/>
      <c r="K4148" s="595"/>
      <c r="L4148" s="595"/>
      <c r="M4148" s="595"/>
      <c r="N4148" s="595"/>
      <c r="O4148" s="595"/>
      <c r="P4148" s="595"/>
      <c r="Q4148" s="595"/>
      <c r="R4148" s="595"/>
      <c r="S4148" s="595"/>
      <c r="T4148" s="595"/>
      <c r="U4148" s="595"/>
      <c r="V4148" s="595"/>
      <c r="W4148" s="595"/>
      <c r="X4148" s="595"/>
      <c r="Y4148" s="595"/>
      <c r="Z4148" s="595"/>
      <c r="AA4148" s="398"/>
      <c r="AB4148" s="28"/>
      <c r="AC4148" s="28"/>
      <c r="AD4148" s="28"/>
      <c r="AE4148" s="28"/>
      <c r="AF4148" s="28"/>
      <c r="AG4148" s="36" t="s">
        <v>200</v>
      </c>
    </row>
    <row r="4149" spans="1:37" ht="18.75" hidden="1" customHeight="1" x14ac:dyDescent="0.2">
      <c r="A4149" s="593" t="s">
        <v>8717</v>
      </c>
      <c r="B4149" s="593" t="s">
        <v>2</v>
      </c>
      <c r="C4149" s="593" t="s">
        <v>2571</v>
      </c>
      <c r="D4149" s="630">
        <v>41905</v>
      </c>
      <c r="E4149" s="616"/>
      <c r="F4149" s="630"/>
      <c r="G4149" s="616"/>
      <c r="H4149" s="616"/>
      <c r="I4149" s="595"/>
      <c r="J4149" s="595"/>
      <c r="K4149" s="595"/>
      <c r="L4149" s="595"/>
      <c r="M4149" s="595"/>
      <c r="N4149" s="595"/>
      <c r="O4149" s="595"/>
      <c r="P4149" s="595"/>
      <c r="Q4149" s="595"/>
      <c r="R4149" s="595"/>
      <c r="S4149" s="595"/>
      <c r="T4149" s="595"/>
      <c r="U4149" s="595"/>
      <c r="V4149" s="595"/>
      <c r="W4149" s="595"/>
      <c r="X4149" s="595"/>
      <c r="Y4149" s="595"/>
      <c r="Z4149" s="595"/>
      <c r="AA4149" s="398"/>
      <c r="AB4149" s="28"/>
      <c r="AC4149" s="28"/>
      <c r="AD4149" s="28"/>
      <c r="AE4149" s="28"/>
      <c r="AF4149" s="28"/>
      <c r="AG4149" s="36" t="s">
        <v>200</v>
      </c>
      <c r="AH4149" s="230"/>
      <c r="AI4149" s="230"/>
      <c r="AJ4149" s="230"/>
    </row>
    <row r="4150" spans="1:37" ht="18.75" hidden="1" customHeight="1" x14ac:dyDescent="0.2">
      <c r="A4150" s="593" t="s">
        <v>8717</v>
      </c>
      <c r="B4150" s="593" t="s">
        <v>2</v>
      </c>
      <c r="C4150" s="593" t="s">
        <v>36</v>
      </c>
      <c r="D4150" s="630">
        <v>41906</v>
      </c>
      <c r="E4150" s="616"/>
      <c r="F4150" s="615"/>
      <c r="G4150" s="616"/>
      <c r="H4150" s="616"/>
      <c r="I4150" s="595"/>
      <c r="J4150" s="595"/>
      <c r="K4150" s="595"/>
      <c r="L4150" s="595"/>
      <c r="M4150" s="595"/>
      <c r="N4150" s="595"/>
      <c r="O4150" s="595"/>
      <c r="P4150" s="595"/>
      <c r="Q4150" s="595"/>
      <c r="R4150" s="595"/>
      <c r="S4150" s="595"/>
      <c r="T4150" s="595"/>
      <c r="U4150" s="595"/>
      <c r="V4150" s="595"/>
      <c r="W4150" s="595"/>
      <c r="X4150" s="595"/>
      <c r="Y4150" s="595"/>
      <c r="Z4150" s="595"/>
      <c r="AA4150" s="398"/>
      <c r="AB4150" s="28"/>
      <c r="AC4150" s="28"/>
      <c r="AD4150" s="28"/>
      <c r="AE4150" s="28"/>
      <c r="AF4150" s="28"/>
      <c r="AG4150" s="36" t="s">
        <v>200</v>
      </c>
    </row>
    <row r="4151" spans="1:37" ht="18.75" hidden="1" customHeight="1" x14ac:dyDescent="0.2">
      <c r="A4151" s="593" t="s">
        <v>8717</v>
      </c>
      <c r="B4151" s="593" t="s">
        <v>2</v>
      </c>
      <c r="C4151" s="593" t="s">
        <v>2571</v>
      </c>
      <c r="D4151" s="630">
        <v>41906</v>
      </c>
      <c r="E4151" s="616"/>
      <c r="F4151" s="630"/>
      <c r="G4151" s="616"/>
      <c r="H4151" s="616"/>
      <c r="I4151" s="595"/>
      <c r="J4151" s="595"/>
      <c r="K4151" s="595"/>
      <c r="L4151" s="595"/>
      <c r="M4151" s="595"/>
      <c r="N4151" s="595"/>
      <c r="O4151" s="595"/>
      <c r="P4151" s="595"/>
      <c r="Q4151" s="595"/>
      <c r="R4151" s="595"/>
      <c r="S4151" s="595"/>
      <c r="T4151" s="595"/>
      <c r="U4151" s="595"/>
      <c r="V4151" s="595"/>
      <c r="W4151" s="595"/>
      <c r="X4151" s="595"/>
      <c r="Y4151" s="595"/>
      <c r="Z4151" s="595"/>
      <c r="AA4151" s="398"/>
      <c r="AB4151" s="28"/>
      <c r="AC4151" s="28"/>
      <c r="AD4151" s="28"/>
      <c r="AE4151" s="28"/>
      <c r="AF4151" s="28"/>
      <c r="AG4151" s="36" t="s">
        <v>200</v>
      </c>
      <c r="AH4151" s="230"/>
      <c r="AI4151" s="230"/>
      <c r="AJ4151" s="230"/>
    </row>
    <row r="4152" spans="1:37" ht="18.75" hidden="1" customHeight="1" x14ac:dyDescent="0.2">
      <c r="A4152" s="593" t="s">
        <v>8717</v>
      </c>
      <c r="B4152" s="593" t="s">
        <v>2</v>
      </c>
      <c r="C4152" s="593" t="s">
        <v>36</v>
      </c>
      <c r="D4152" s="630">
        <v>41907</v>
      </c>
      <c r="E4152" s="613">
        <v>3.4722222222222224E-2</v>
      </c>
      <c r="F4152" s="630">
        <v>41907</v>
      </c>
      <c r="G4152" s="613">
        <v>0.1173611111111111</v>
      </c>
      <c r="H4152" s="613">
        <v>8.2638888888888887E-2</v>
      </c>
      <c r="I4152" s="593" t="s">
        <v>9260</v>
      </c>
      <c r="J4152" s="593"/>
      <c r="K4152" s="593"/>
      <c r="L4152" s="593" t="s">
        <v>130</v>
      </c>
      <c r="M4152" s="593" t="s">
        <v>9261</v>
      </c>
      <c r="N4152" s="593" t="s">
        <v>103</v>
      </c>
      <c r="O4152" s="593" t="s">
        <v>72</v>
      </c>
      <c r="P4152" s="593" t="s">
        <v>9261</v>
      </c>
      <c r="Q4152" s="593" t="s">
        <v>9262</v>
      </c>
      <c r="R4152" s="593">
        <v>12.1</v>
      </c>
      <c r="S4152" s="593"/>
      <c r="T4152" s="593">
        <v>12.1</v>
      </c>
      <c r="U4152" s="593" t="s">
        <v>84</v>
      </c>
      <c r="V4152" s="593"/>
      <c r="W4152" s="593"/>
      <c r="X4152" s="593"/>
      <c r="Y4152" s="593"/>
      <c r="Z4152" s="593"/>
      <c r="AA4152" s="257"/>
      <c r="AB4152" s="36"/>
      <c r="AC4152" s="36"/>
      <c r="AD4152" s="36" t="s">
        <v>60</v>
      </c>
      <c r="AE4152" s="36"/>
      <c r="AF4152" s="36"/>
      <c r="AG4152" s="99" t="s">
        <v>9263</v>
      </c>
    </row>
    <row r="4153" spans="1:37" s="75" customFormat="1" ht="18.75" hidden="1" customHeight="1" x14ac:dyDescent="0.2">
      <c r="A4153" s="593" t="s">
        <v>8717</v>
      </c>
      <c r="B4153" s="593" t="s">
        <v>2</v>
      </c>
      <c r="C4153" s="593" t="s">
        <v>2571</v>
      </c>
      <c r="D4153" s="630">
        <v>41907</v>
      </c>
      <c r="E4153" s="616"/>
      <c r="F4153" s="630"/>
      <c r="G4153" s="616"/>
      <c r="H4153" s="616"/>
      <c r="I4153" s="595"/>
      <c r="J4153" s="595"/>
      <c r="K4153" s="595"/>
      <c r="L4153" s="595"/>
      <c r="M4153" s="595"/>
      <c r="N4153" s="595"/>
      <c r="O4153" s="595"/>
      <c r="P4153" s="595"/>
      <c r="Q4153" s="595"/>
      <c r="R4153" s="595"/>
      <c r="S4153" s="595"/>
      <c r="T4153" s="595"/>
      <c r="U4153" s="595"/>
      <c r="V4153" s="595"/>
      <c r="W4153" s="595"/>
      <c r="X4153" s="595"/>
      <c r="Y4153" s="595"/>
      <c r="Z4153" s="595"/>
      <c r="AA4153" s="398"/>
      <c r="AB4153" s="28"/>
      <c r="AC4153" s="28"/>
      <c r="AD4153" s="28"/>
      <c r="AE4153" s="28"/>
      <c r="AF4153" s="28"/>
      <c r="AG4153" s="265" t="s">
        <v>200</v>
      </c>
      <c r="AH4153" s="230"/>
      <c r="AI4153" s="230"/>
      <c r="AJ4153" s="230"/>
    </row>
    <row r="4154" spans="1:37" s="75" customFormat="1" ht="18.75" hidden="1" customHeight="1" x14ac:dyDescent="0.2">
      <c r="A4154" s="593" t="s">
        <v>8717</v>
      </c>
      <c r="B4154" s="593" t="s">
        <v>2</v>
      </c>
      <c r="C4154" s="593" t="s">
        <v>36</v>
      </c>
      <c r="D4154" s="630">
        <v>41908</v>
      </c>
      <c r="E4154" s="616"/>
      <c r="F4154" s="615"/>
      <c r="G4154" s="616"/>
      <c r="H4154" s="616"/>
      <c r="I4154" s="595"/>
      <c r="J4154" s="595"/>
      <c r="K4154" s="595"/>
      <c r="L4154" s="595"/>
      <c r="M4154" s="595"/>
      <c r="N4154" s="595"/>
      <c r="O4154" s="595"/>
      <c r="P4154" s="595"/>
      <c r="Q4154" s="595"/>
      <c r="R4154" s="595"/>
      <c r="S4154" s="595"/>
      <c r="T4154" s="595"/>
      <c r="U4154" s="595"/>
      <c r="V4154" s="595"/>
      <c r="W4154" s="595"/>
      <c r="X4154" s="595"/>
      <c r="Y4154" s="595"/>
      <c r="Z4154" s="595"/>
      <c r="AA4154" s="398"/>
      <c r="AB4154" s="28"/>
      <c r="AC4154" s="28"/>
      <c r="AD4154" s="28"/>
      <c r="AE4154" s="28"/>
      <c r="AF4154" s="28"/>
      <c r="AG4154" s="265" t="s">
        <v>200</v>
      </c>
      <c r="AH4154" s="22"/>
      <c r="AI4154" s="22"/>
      <c r="AJ4154" s="22"/>
    </row>
    <row r="4155" spans="1:37" s="75" customFormat="1" ht="18.75" hidden="1" customHeight="1" x14ac:dyDescent="0.2">
      <c r="A4155" s="593" t="s">
        <v>8717</v>
      </c>
      <c r="B4155" s="593" t="s">
        <v>2</v>
      </c>
      <c r="C4155" s="593" t="s">
        <v>2571</v>
      </c>
      <c r="D4155" s="630">
        <v>41908</v>
      </c>
      <c r="E4155" s="616"/>
      <c r="F4155" s="630"/>
      <c r="G4155" s="616"/>
      <c r="H4155" s="616"/>
      <c r="I4155" s="595"/>
      <c r="J4155" s="595"/>
      <c r="K4155" s="595"/>
      <c r="L4155" s="595"/>
      <c r="M4155" s="595"/>
      <c r="N4155" s="595"/>
      <c r="O4155" s="595"/>
      <c r="P4155" s="595"/>
      <c r="Q4155" s="595"/>
      <c r="R4155" s="595"/>
      <c r="S4155" s="595"/>
      <c r="T4155" s="595"/>
      <c r="U4155" s="595"/>
      <c r="V4155" s="595"/>
      <c r="W4155" s="595"/>
      <c r="X4155" s="595"/>
      <c r="Y4155" s="595"/>
      <c r="Z4155" s="595"/>
      <c r="AA4155" s="398"/>
      <c r="AB4155" s="28"/>
      <c r="AC4155" s="28"/>
      <c r="AD4155" s="28"/>
      <c r="AE4155" s="28"/>
      <c r="AF4155" s="28"/>
      <c r="AG4155" s="265" t="s">
        <v>200</v>
      </c>
      <c r="AH4155" s="230"/>
      <c r="AI4155" s="230"/>
      <c r="AJ4155" s="230"/>
    </row>
    <row r="4156" spans="1:37" s="75" customFormat="1" ht="18.75" hidden="1" customHeight="1" x14ac:dyDescent="0.2">
      <c r="A4156" s="593" t="s">
        <v>8717</v>
      </c>
      <c r="B4156" s="593" t="s">
        <v>2</v>
      </c>
      <c r="C4156" s="593" t="s">
        <v>36</v>
      </c>
      <c r="D4156" s="630">
        <v>41909</v>
      </c>
      <c r="E4156" s="616"/>
      <c r="F4156" s="615"/>
      <c r="G4156" s="616"/>
      <c r="H4156" s="616"/>
      <c r="I4156" s="595"/>
      <c r="J4156" s="595"/>
      <c r="K4156" s="595"/>
      <c r="L4156" s="595"/>
      <c r="M4156" s="595"/>
      <c r="N4156" s="595"/>
      <c r="O4156" s="595"/>
      <c r="P4156" s="595"/>
      <c r="Q4156" s="595"/>
      <c r="R4156" s="595"/>
      <c r="S4156" s="595"/>
      <c r="T4156" s="595"/>
      <c r="U4156" s="595"/>
      <c r="V4156" s="595"/>
      <c r="W4156" s="595"/>
      <c r="X4156" s="595"/>
      <c r="Y4156" s="595"/>
      <c r="Z4156" s="595"/>
      <c r="AA4156" s="398"/>
      <c r="AB4156" s="28"/>
      <c r="AC4156" s="28"/>
      <c r="AD4156" s="28"/>
      <c r="AE4156" s="28"/>
      <c r="AF4156" s="28"/>
      <c r="AG4156" s="265" t="s">
        <v>200</v>
      </c>
      <c r="AH4156" s="22"/>
      <c r="AI4156" s="22"/>
      <c r="AJ4156" s="22"/>
    </row>
    <row r="4157" spans="1:37" s="75" customFormat="1" ht="18.75" hidden="1" customHeight="1" x14ac:dyDescent="0.2">
      <c r="A4157" s="593" t="s">
        <v>8717</v>
      </c>
      <c r="B4157" s="593" t="s">
        <v>2</v>
      </c>
      <c r="C4157" s="593" t="s">
        <v>2571</v>
      </c>
      <c r="D4157" s="630">
        <v>41909</v>
      </c>
      <c r="E4157" s="616"/>
      <c r="F4157" s="630"/>
      <c r="G4157" s="616"/>
      <c r="H4157" s="616"/>
      <c r="I4157" s="595"/>
      <c r="J4157" s="595"/>
      <c r="K4157" s="595"/>
      <c r="L4157" s="595"/>
      <c r="M4157" s="595"/>
      <c r="N4157" s="595"/>
      <c r="O4157" s="595"/>
      <c r="P4157" s="595"/>
      <c r="Q4157" s="595"/>
      <c r="R4157" s="595"/>
      <c r="S4157" s="595"/>
      <c r="T4157" s="595"/>
      <c r="U4157" s="595"/>
      <c r="V4157" s="595"/>
      <c r="W4157" s="595"/>
      <c r="X4157" s="595"/>
      <c r="Y4157" s="595"/>
      <c r="Z4157" s="595"/>
      <c r="AA4157" s="398"/>
      <c r="AB4157" s="28"/>
      <c r="AC4157" s="28"/>
      <c r="AD4157" s="28"/>
      <c r="AE4157" s="28"/>
      <c r="AF4157" s="28"/>
      <c r="AG4157" s="265" t="s">
        <v>200</v>
      </c>
      <c r="AH4157" s="230"/>
      <c r="AI4157" s="230"/>
      <c r="AJ4157" s="230"/>
    </row>
    <row r="4158" spans="1:37" s="75" customFormat="1" ht="18.75" hidden="1" customHeight="1" x14ac:dyDescent="0.2">
      <c r="A4158" s="593" t="s">
        <v>8717</v>
      </c>
      <c r="B4158" s="593" t="s">
        <v>2</v>
      </c>
      <c r="C4158" s="593" t="s">
        <v>36</v>
      </c>
      <c r="D4158" s="630">
        <v>41910</v>
      </c>
      <c r="E4158" s="616"/>
      <c r="F4158" s="615"/>
      <c r="G4158" s="616"/>
      <c r="H4158" s="616"/>
      <c r="I4158" s="595"/>
      <c r="J4158" s="595"/>
      <c r="K4158" s="595"/>
      <c r="L4158" s="595"/>
      <c r="M4158" s="595"/>
      <c r="N4158" s="595"/>
      <c r="O4158" s="595"/>
      <c r="P4158" s="595"/>
      <c r="Q4158" s="595"/>
      <c r="R4158" s="595"/>
      <c r="S4158" s="595"/>
      <c r="T4158" s="595"/>
      <c r="U4158" s="595"/>
      <c r="V4158" s="595"/>
      <c r="W4158" s="595"/>
      <c r="X4158" s="595"/>
      <c r="Y4158" s="595"/>
      <c r="Z4158" s="595"/>
      <c r="AA4158" s="398"/>
      <c r="AB4158" s="28"/>
      <c r="AC4158" s="28"/>
      <c r="AD4158" s="28"/>
      <c r="AE4158" s="28"/>
      <c r="AF4158" s="28"/>
      <c r="AG4158" s="265" t="s">
        <v>200</v>
      </c>
      <c r="AH4158" s="22"/>
      <c r="AI4158" s="22"/>
      <c r="AJ4158" s="22"/>
      <c r="AK4158" s="69"/>
    </row>
    <row r="4159" spans="1:37" s="75" customFormat="1" ht="18.75" hidden="1" customHeight="1" x14ac:dyDescent="0.2">
      <c r="A4159" s="593" t="s">
        <v>8717</v>
      </c>
      <c r="B4159" s="593" t="s">
        <v>2</v>
      </c>
      <c r="C4159" s="593" t="s">
        <v>2571</v>
      </c>
      <c r="D4159" s="630">
        <v>41910</v>
      </c>
      <c r="E4159" s="616"/>
      <c r="F4159" s="630"/>
      <c r="G4159" s="616"/>
      <c r="H4159" s="616"/>
      <c r="I4159" s="595"/>
      <c r="J4159" s="595"/>
      <c r="K4159" s="595"/>
      <c r="L4159" s="595"/>
      <c r="M4159" s="595"/>
      <c r="N4159" s="595"/>
      <c r="O4159" s="595"/>
      <c r="P4159" s="595"/>
      <c r="Q4159" s="595"/>
      <c r="R4159" s="595"/>
      <c r="S4159" s="595"/>
      <c r="T4159" s="595"/>
      <c r="U4159" s="595"/>
      <c r="V4159" s="595"/>
      <c r="W4159" s="595"/>
      <c r="X4159" s="595"/>
      <c r="Y4159" s="595"/>
      <c r="Z4159" s="595"/>
      <c r="AA4159" s="398"/>
      <c r="AB4159" s="28"/>
      <c r="AC4159" s="28"/>
      <c r="AD4159" s="28"/>
      <c r="AE4159" s="28"/>
      <c r="AF4159" s="28"/>
      <c r="AG4159" s="265" t="s">
        <v>200</v>
      </c>
      <c r="AH4159" s="230"/>
      <c r="AI4159" s="230"/>
      <c r="AJ4159" s="230"/>
    </row>
    <row r="4160" spans="1:37" s="75" customFormat="1" ht="18.75" hidden="1" customHeight="1" x14ac:dyDescent="0.2">
      <c r="A4160" s="593" t="s">
        <v>8717</v>
      </c>
      <c r="B4160" s="593" t="s">
        <v>2</v>
      </c>
      <c r="C4160" s="593" t="s">
        <v>36</v>
      </c>
      <c r="D4160" s="630">
        <v>41911</v>
      </c>
      <c r="E4160" s="616"/>
      <c r="F4160" s="615"/>
      <c r="G4160" s="616"/>
      <c r="H4160" s="616"/>
      <c r="I4160" s="595"/>
      <c r="J4160" s="595"/>
      <c r="K4160" s="595"/>
      <c r="L4160" s="595"/>
      <c r="M4160" s="595"/>
      <c r="N4160" s="595"/>
      <c r="O4160" s="595"/>
      <c r="P4160" s="595"/>
      <c r="Q4160" s="595"/>
      <c r="R4160" s="595"/>
      <c r="S4160" s="595"/>
      <c r="T4160" s="595"/>
      <c r="U4160" s="595"/>
      <c r="V4160" s="595"/>
      <c r="W4160" s="595"/>
      <c r="X4160" s="595"/>
      <c r="Y4160" s="595"/>
      <c r="Z4160" s="595"/>
      <c r="AA4160" s="398"/>
      <c r="AB4160" s="28"/>
      <c r="AC4160" s="28"/>
      <c r="AD4160" s="28"/>
      <c r="AE4160" s="28"/>
      <c r="AF4160" s="28"/>
      <c r="AG4160" s="265" t="s">
        <v>200</v>
      </c>
      <c r="AH4160" s="22"/>
      <c r="AI4160" s="22"/>
      <c r="AJ4160" s="3" t="s">
        <v>8795</v>
      </c>
    </row>
    <row r="4161" spans="1:36" ht="18.75" hidden="1" customHeight="1" x14ac:dyDescent="0.2">
      <c r="A4161" s="593" t="s">
        <v>8717</v>
      </c>
      <c r="B4161" s="593" t="s">
        <v>2</v>
      </c>
      <c r="C4161" s="593" t="s">
        <v>2571</v>
      </c>
      <c r="D4161" s="630">
        <v>41911</v>
      </c>
      <c r="E4161" s="616"/>
      <c r="F4161" s="630"/>
      <c r="G4161" s="616"/>
      <c r="H4161" s="616"/>
      <c r="I4161" s="595"/>
      <c r="J4161" s="595"/>
      <c r="K4161" s="595"/>
      <c r="L4161" s="595"/>
      <c r="M4161" s="595"/>
      <c r="N4161" s="595"/>
      <c r="O4161" s="595"/>
      <c r="P4161" s="595"/>
      <c r="Q4161" s="595"/>
      <c r="R4161" s="595"/>
      <c r="S4161" s="595"/>
      <c r="T4161" s="595"/>
      <c r="U4161" s="595"/>
      <c r="V4161" s="595"/>
      <c r="W4161" s="595"/>
      <c r="X4161" s="595"/>
      <c r="Y4161" s="595"/>
      <c r="Z4161" s="595"/>
      <c r="AA4161" s="398"/>
      <c r="AB4161" s="28"/>
      <c r="AC4161" s="351"/>
      <c r="AD4161" s="28"/>
      <c r="AE4161" s="22"/>
      <c r="AF4161" s="22"/>
      <c r="AG4161" s="24" t="s">
        <v>200</v>
      </c>
      <c r="AH4161" s="230"/>
      <c r="AI4161" s="230"/>
      <c r="AJ4161" s="3" t="s">
        <v>8795</v>
      </c>
    </row>
    <row r="4162" spans="1:36" ht="18.75" hidden="1" customHeight="1" x14ac:dyDescent="0.2">
      <c r="A4162" s="593" t="s">
        <v>8717</v>
      </c>
      <c r="B4162" s="593" t="s">
        <v>2</v>
      </c>
      <c r="C4162" s="593" t="s">
        <v>36</v>
      </c>
      <c r="D4162" s="630">
        <v>41912</v>
      </c>
      <c r="E4162" s="616"/>
      <c r="F4162" s="615"/>
      <c r="G4162" s="616"/>
      <c r="H4162" s="616"/>
      <c r="I4162" s="595"/>
      <c r="J4162" s="595"/>
      <c r="K4162" s="595"/>
      <c r="L4162" s="595"/>
      <c r="M4162" s="595"/>
      <c r="N4162" s="595"/>
      <c r="O4162" s="595"/>
      <c r="P4162" s="595"/>
      <c r="Q4162" s="595"/>
      <c r="R4162" s="595"/>
      <c r="S4162" s="595"/>
      <c r="T4162" s="595"/>
      <c r="U4162" s="595"/>
      <c r="V4162" s="595"/>
      <c r="W4162" s="595"/>
      <c r="X4162" s="595"/>
      <c r="Y4162" s="595"/>
      <c r="Z4162" s="595"/>
      <c r="AA4162" s="364"/>
      <c r="AB4162" s="357"/>
      <c r="AC4162" s="362"/>
      <c r="AD4162" s="28"/>
      <c r="AE4162" s="22"/>
      <c r="AF4162" s="22"/>
      <c r="AG4162" s="24" t="s">
        <v>200</v>
      </c>
      <c r="AJ4162" s="3" t="s">
        <v>8795</v>
      </c>
    </row>
    <row r="4163" spans="1:36" ht="18.75" hidden="1" customHeight="1" x14ac:dyDescent="0.2">
      <c r="A4163" s="593" t="s">
        <v>8717</v>
      </c>
      <c r="B4163" s="593" t="s">
        <v>2</v>
      </c>
      <c r="C4163" s="593" t="s">
        <v>2571</v>
      </c>
      <c r="D4163" s="630">
        <v>41912</v>
      </c>
      <c r="E4163" s="616"/>
      <c r="F4163" s="630"/>
      <c r="G4163" s="616"/>
      <c r="H4163" s="616"/>
      <c r="I4163" s="595"/>
      <c r="J4163" s="595"/>
      <c r="K4163" s="595"/>
      <c r="L4163" s="595"/>
      <c r="M4163" s="595"/>
      <c r="N4163" s="595"/>
      <c r="O4163" s="595"/>
      <c r="P4163" s="595"/>
      <c r="Q4163" s="595"/>
      <c r="R4163" s="595"/>
      <c r="S4163" s="595"/>
      <c r="T4163" s="595"/>
      <c r="U4163" s="595"/>
      <c r="V4163" s="595"/>
      <c r="W4163" s="595"/>
      <c r="X4163" s="595"/>
      <c r="Y4163" s="595"/>
      <c r="Z4163" s="595"/>
      <c r="AA4163" s="364"/>
      <c r="AB4163" s="357"/>
      <c r="AC4163" s="357"/>
      <c r="AD4163" s="357"/>
      <c r="AE4163" s="22"/>
      <c r="AF4163" s="22"/>
      <c r="AG4163" s="24" t="s">
        <v>200</v>
      </c>
      <c r="AH4163" s="230"/>
      <c r="AI4163" s="230"/>
      <c r="AJ4163" s="3" t="s">
        <v>8795</v>
      </c>
    </row>
    <row r="4164" spans="1:36" ht="18.75" hidden="1" customHeight="1" x14ac:dyDescent="0.2">
      <c r="A4164" s="593" t="s">
        <v>9031</v>
      </c>
      <c r="B4164" s="593" t="s">
        <v>2</v>
      </c>
      <c r="C4164" s="593" t="s">
        <v>36</v>
      </c>
      <c r="D4164" s="630">
        <v>41913</v>
      </c>
      <c r="E4164" s="616"/>
      <c r="F4164" s="615"/>
      <c r="G4164" s="616"/>
      <c r="H4164" s="613"/>
      <c r="I4164" s="595"/>
      <c r="J4164" s="595"/>
      <c r="K4164" s="595"/>
      <c r="L4164" s="595"/>
      <c r="M4164" s="595"/>
      <c r="N4164" s="595"/>
      <c r="O4164" s="595"/>
      <c r="P4164" s="595"/>
      <c r="Q4164" s="595"/>
      <c r="R4164" s="595"/>
      <c r="S4164" s="595"/>
      <c r="T4164" s="595"/>
      <c r="U4164" s="595"/>
      <c r="V4164" s="595"/>
      <c r="W4164" s="595"/>
      <c r="X4164" s="595"/>
      <c r="Y4164" s="595"/>
      <c r="Z4164" s="595"/>
      <c r="AA4164" s="398"/>
      <c r="AB4164" s="28"/>
      <c r="AC4164" s="351"/>
      <c r="AD4164" s="28"/>
      <c r="AE4164" s="22"/>
      <c r="AF4164" s="22"/>
      <c r="AG4164" s="24" t="s">
        <v>200</v>
      </c>
      <c r="AJ4164" s="3"/>
    </row>
    <row r="4165" spans="1:36" ht="90" hidden="1" customHeight="1" x14ac:dyDescent="0.2">
      <c r="A4165" s="593" t="s">
        <v>9031</v>
      </c>
      <c r="B4165" s="593" t="s">
        <v>2</v>
      </c>
      <c r="C4165" s="593" t="s">
        <v>2571</v>
      </c>
      <c r="D4165" s="630">
        <v>41913</v>
      </c>
      <c r="E4165" s="616"/>
      <c r="F4165" s="630"/>
      <c r="G4165" s="616"/>
      <c r="H4165" s="613"/>
      <c r="I4165" s="595"/>
      <c r="J4165" s="595"/>
      <c r="K4165" s="595"/>
      <c r="L4165" s="595"/>
      <c r="M4165" s="595"/>
      <c r="N4165" s="595"/>
      <c r="O4165" s="595"/>
      <c r="P4165" s="595"/>
      <c r="Q4165" s="595"/>
      <c r="R4165" s="595"/>
      <c r="S4165" s="595"/>
      <c r="T4165" s="595"/>
      <c r="U4165" s="595"/>
      <c r="V4165" s="595"/>
      <c r="W4165" s="595"/>
      <c r="X4165" s="595"/>
      <c r="Y4165" s="595"/>
      <c r="Z4165" s="595"/>
      <c r="AA4165" s="364"/>
      <c r="AB4165" s="357"/>
      <c r="AC4165" s="357"/>
      <c r="AD4165" s="28"/>
      <c r="AE4165" s="22"/>
      <c r="AF4165" s="22"/>
      <c r="AG4165" s="24" t="s">
        <v>200</v>
      </c>
      <c r="AH4165" s="230"/>
      <c r="AI4165" s="230"/>
      <c r="AJ4165" s="3"/>
    </row>
    <row r="4166" spans="1:36" ht="37.15" hidden="1" customHeight="1" x14ac:dyDescent="0.2">
      <c r="A4166" s="593" t="s">
        <v>9031</v>
      </c>
      <c r="B4166" s="593" t="s">
        <v>2</v>
      </c>
      <c r="C4166" s="593" t="s">
        <v>36</v>
      </c>
      <c r="D4166" s="630">
        <v>41914</v>
      </c>
      <c r="E4166" s="613"/>
      <c r="F4166" s="615"/>
      <c r="G4166" s="613"/>
      <c r="H4166" s="613"/>
      <c r="I4166" s="595"/>
      <c r="J4166" s="595"/>
      <c r="K4166" s="797"/>
      <c r="L4166" s="776"/>
      <c r="M4166" s="595"/>
      <c r="N4166" s="593"/>
      <c r="O4166" s="595"/>
      <c r="P4166" s="595"/>
      <c r="Q4166" s="595"/>
      <c r="R4166" s="595"/>
      <c r="S4166" s="595"/>
      <c r="T4166" s="595"/>
      <c r="U4166" s="595"/>
      <c r="V4166" s="776"/>
      <c r="W4166" s="595"/>
      <c r="X4166" s="595"/>
      <c r="Y4166" s="595"/>
      <c r="Z4166" s="595"/>
      <c r="AA4166" s="444"/>
      <c r="AB4166" s="365"/>
      <c r="AC4166" s="28"/>
      <c r="AD4166" s="429"/>
      <c r="AE4166" s="429"/>
      <c r="AF4166" s="28"/>
      <c r="AG4166" s="36" t="s">
        <v>200</v>
      </c>
      <c r="AJ4166" s="3"/>
    </row>
    <row r="4167" spans="1:36" ht="18.75" hidden="1" customHeight="1" x14ac:dyDescent="0.2">
      <c r="A4167" s="593" t="s">
        <v>9031</v>
      </c>
      <c r="B4167" s="593" t="s">
        <v>2</v>
      </c>
      <c r="C4167" s="593" t="s">
        <v>2571</v>
      </c>
      <c r="D4167" s="630">
        <v>41914</v>
      </c>
      <c r="E4167" s="616"/>
      <c r="F4167" s="630"/>
      <c r="G4167" s="616"/>
      <c r="H4167" s="613"/>
      <c r="I4167" s="595"/>
      <c r="J4167" s="595"/>
      <c r="K4167" s="595"/>
      <c r="L4167" s="595"/>
      <c r="M4167" s="595"/>
      <c r="N4167" s="595"/>
      <c r="O4167" s="595"/>
      <c r="P4167" s="595"/>
      <c r="Q4167" s="595"/>
      <c r="R4167" s="595"/>
      <c r="S4167" s="595"/>
      <c r="T4167" s="595"/>
      <c r="U4167" s="595"/>
      <c r="V4167" s="595"/>
      <c r="W4167" s="595"/>
      <c r="X4167" s="595"/>
      <c r="Y4167" s="595"/>
      <c r="Z4167" s="595"/>
      <c r="AA4167" s="444"/>
      <c r="AB4167" s="358"/>
      <c r="AC4167" s="365"/>
      <c r="AD4167" s="28"/>
      <c r="AE4167" s="433"/>
      <c r="AF4167" s="429"/>
      <c r="AG4167" s="36" t="s">
        <v>200</v>
      </c>
      <c r="AH4167" s="230"/>
      <c r="AI4167" s="230"/>
      <c r="AJ4167" s="3"/>
    </row>
    <row r="4168" spans="1:36" ht="18.75" hidden="1" customHeight="1" x14ac:dyDescent="0.2">
      <c r="A4168" s="593" t="s">
        <v>9031</v>
      </c>
      <c r="B4168" s="593" t="s">
        <v>2</v>
      </c>
      <c r="C4168" s="593" t="s">
        <v>36</v>
      </c>
      <c r="D4168" s="630">
        <v>41915</v>
      </c>
      <c r="E4168" s="613">
        <v>0.36527777777777781</v>
      </c>
      <c r="F4168" s="630">
        <v>41915</v>
      </c>
      <c r="G4168" s="613">
        <v>0.38680555555555557</v>
      </c>
      <c r="H4168" s="613">
        <v>2.0833333333333332E-2</v>
      </c>
      <c r="I4168" s="593">
        <v>13</v>
      </c>
      <c r="J4168" s="593" t="s">
        <v>178</v>
      </c>
      <c r="K4168" s="797" t="s">
        <v>133</v>
      </c>
      <c r="L4168" s="776" t="s">
        <v>130</v>
      </c>
      <c r="M4168" s="593" t="s">
        <v>9264</v>
      </c>
      <c r="N4168" s="593" t="s">
        <v>103</v>
      </c>
      <c r="O4168" s="593" t="s">
        <v>66</v>
      </c>
      <c r="P4168" s="593" t="s">
        <v>9265</v>
      </c>
      <c r="Q4168" s="593" t="s">
        <v>11905</v>
      </c>
      <c r="R4168" s="593">
        <v>4.0999999999999996</v>
      </c>
      <c r="S4168" s="593"/>
      <c r="T4168" s="593">
        <v>4.0999999999999996</v>
      </c>
      <c r="U4168" s="595"/>
      <c r="V4168" s="776"/>
      <c r="W4168" s="595"/>
      <c r="X4168" s="595"/>
      <c r="Y4168" s="595"/>
      <c r="Z4168" s="595"/>
      <c r="AA4168" s="444"/>
      <c r="AB4168" s="358"/>
      <c r="AC4168" s="365"/>
      <c r="AD4168" s="36" t="s">
        <v>62</v>
      </c>
      <c r="AE4168" s="433"/>
      <c r="AF4168" s="429"/>
      <c r="AG4168" s="36"/>
      <c r="AJ4168" s="3"/>
    </row>
    <row r="4169" spans="1:36" ht="18.75" hidden="1" customHeight="1" x14ac:dyDescent="0.2">
      <c r="A4169" s="593" t="s">
        <v>9031</v>
      </c>
      <c r="B4169" s="593" t="s">
        <v>2</v>
      </c>
      <c r="C4169" s="593" t="s">
        <v>2571</v>
      </c>
      <c r="D4169" s="630">
        <v>41915</v>
      </c>
      <c r="E4169" s="616"/>
      <c r="F4169" s="630"/>
      <c r="G4169" s="616"/>
      <c r="H4169" s="613"/>
      <c r="I4169" s="595"/>
      <c r="J4169" s="595"/>
      <c r="K4169" s="595"/>
      <c r="L4169" s="595"/>
      <c r="M4169" s="595"/>
      <c r="N4169" s="595"/>
      <c r="O4169" s="595"/>
      <c r="P4169" s="595"/>
      <c r="Q4169" s="595"/>
      <c r="R4169" s="595"/>
      <c r="S4169" s="595"/>
      <c r="T4169" s="595"/>
      <c r="U4169" s="595"/>
      <c r="V4169" s="595"/>
      <c r="W4169" s="595"/>
      <c r="X4169" s="595"/>
      <c r="Y4169" s="595"/>
      <c r="Z4169" s="595"/>
      <c r="AA4169" s="444"/>
      <c r="AB4169" s="358"/>
      <c r="AC4169" s="365"/>
      <c r="AD4169" s="28"/>
      <c r="AE4169" s="22"/>
      <c r="AF4169" s="22"/>
      <c r="AG4169" s="24" t="s">
        <v>200</v>
      </c>
      <c r="AH4169" s="230"/>
      <c r="AI4169" s="230"/>
      <c r="AJ4169" s="3"/>
    </row>
    <row r="4170" spans="1:36" ht="18.75" hidden="1" customHeight="1" x14ac:dyDescent="0.2">
      <c r="A4170" s="771" t="s">
        <v>9031</v>
      </c>
      <c r="B4170" s="771" t="s">
        <v>2</v>
      </c>
      <c r="C4170" s="771" t="s">
        <v>36</v>
      </c>
      <c r="D4170" s="772">
        <v>41916</v>
      </c>
      <c r="E4170" s="889"/>
      <c r="F4170" s="1548"/>
      <c r="G4170" s="889"/>
      <c r="H4170" s="773"/>
      <c r="I4170" s="774"/>
      <c r="J4170" s="774"/>
      <c r="K4170" s="775"/>
      <c r="L4170" s="774"/>
      <c r="M4170" s="774"/>
      <c r="N4170" s="774"/>
      <c r="O4170" s="774"/>
      <c r="P4170" s="774"/>
      <c r="Q4170" s="774"/>
      <c r="R4170" s="774"/>
      <c r="S4170" s="774"/>
      <c r="T4170" s="774"/>
      <c r="U4170" s="774"/>
      <c r="V4170" s="774"/>
      <c r="W4170" s="774"/>
      <c r="X4170" s="774"/>
      <c r="Y4170" s="774"/>
      <c r="Z4170" s="774"/>
      <c r="AA4170" s="28"/>
      <c r="AB4170" s="28"/>
      <c r="AC4170" s="28"/>
      <c r="AD4170" s="28"/>
      <c r="AE4170" s="28"/>
      <c r="AF4170" s="28"/>
      <c r="AG4170" s="24" t="s">
        <v>200</v>
      </c>
      <c r="AJ4170" s="3"/>
    </row>
    <row r="4171" spans="1:36" ht="18.75" hidden="1" customHeight="1" x14ac:dyDescent="0.2">
      <c r="A4171" s="36" t="s">
        <v>9031</v>
      </c>
      <c r="B4171" s="178" t="s">
        <v>2</v>
      </c>
      <c r="C4171" s="178" t="s">
        <v>2571</v>
      </c>
      <c r="D4171" s="37">
        <v>41916</v>
      </c>
      <c r="E4171" s="388"/>
      <c r="F4171" s="397"/>
      <c r="G4171" s="388"/>
      <c r="H4171" s="390"/>
      <c r="I4171" s="28"/>
      <c r="J4171" s="28"/>
      <c r="K4171" s="28"/>
      <c r="L4171" s="28"/>
      <c r="M4171" s="395"/>
      <c r="N4171" s="395"/>
      <c r="O4171" s="395"/>
      <c r="P4171" s="395"/>
      <c r="Q4171" s="28"/>
      <c r="R4171" s="363"/>
      <c r="S4171" s="363"/>
      <c r="T4171" s="28"/>
      <c r="U4171" s="363"/>
      <c r="V4171" s="358"/>
      <c r="W4171" s="358"/>
      <c r="X4171" s="358"/>
      <c r="Y4171" s="358"/>
      <c r="Z4171" s="358"/>
      <c r="AA4171" s="358"/>
      <c r="AB4171" s="358"/>
      <c r="AC4171" s="365"/>
      <c r="AD4171" s="28"/>
      <c r="AE4171" s="361"/>
      <c r="AF4171" s="361"/>
      <c r="AG4171" s="360" t="s">
        <v>200</v>
      </c>
      <c r="AH4171" s="230"/>
      <c r="AI4171" s="230"/>
      <c r="AJ4171" s="3"/>
    </row>
    <row r="4172" spans="1:36" ht="18.75" hidden="1" customHeight="1" x14ac:dyDescent="0.2">
      <c r="A4172" s="36" t="s">
        <v>9031</v>
      </c>
      <c r="B4172" s="178" t="s">
        <v>2</v>
      </c>
      <c r="C4172" s="36" t="s">
        <v>36</v>
      </c>
      <c r="D4172" s="37">
        <v>41917</v>
      </c>
      <c r="E4172" s="30"/>
      <c r="F4172" s="289"/>
      <c r="G4172" s="30"/>
      <c r="H4172" s="38"/>
      <c r="I4172" s="28"/>
      <c r="J4172" s="357"/>
      <c r="K4172" s="28"/>
      <c r="L4172" s="28"/>
      <c r="M4172" s="28"/>
      <c r="N4172" s="28"/>
      <c r="O4172" s="28"/>
      <c r="P4172" s="28"/>
      <c r="Q4172" s="28"/>
      <c r="R4172" s="28"/>
      <c r="S4172" s="28"/>
      <c r="T4172" s="28"/>
      <c r="U4172" s="28"/>
      <c r="V4172" s="358"/>
      <c r="W4172" s="358"/>
      <c r="X4172" s="358"/>
      <c r="Y4172" s="358"/>
      <c r="Z4172" s="358"/>
      <c r="AA4172" s="358"/>
      <c r="AB4172" s="358"/>
      <c r="AC4172" s="365"/>
      <c r="AD4172" s="363"/>
      <c r="AE4172" s="361"/>
      <c r="AF4172" s="361"/>
      <c r="AG4172" s="360" t="s">
        <v>200</v>
      </c>
      <c r="AJ4172" s="3"/>
    </row>
    <row r="4173" spans="1:36" ht="18.75" hidden="1" customHeight="1" x14ac:dyDescent="0.2">
      <c r="A4173" s="36" t="s">
        <v>9031</v>
      </c>
      <c r="B4173" s="178" t="s">
        <v>2</v>
      </c>
      <c r="C4173" s="36" t="s">
        <v>2571</v>
      </c>
      <c r="D4173" s="37">
        <v>41917</v>
      </c>
      <c r="E4173" s="30"/>
      <c r="F4173" s="37"/>
      <c r="G4173" s="30"/>
      <c r="H4173" s="347"/>
      <c r="I4173" s="28"/>
      <c r="J4173" s="28"/>
      <c r="K4173" s="28"/>
      <c r="L4173" s="28"/>
      <c r="M4173" s="28"/>
      <c r="N4173" s="28"/>
      <c r="O4173" s="28"/>
      <c r="P4173" s="357"/>
      <c r="Q4173" s="28"/>
      <c r="R4173" s="28"/>
      <c r="S4173" s="28"/>
      <c r="T4173" s="28"/>
      <c r="U4173" s="357"/>
      <c r="V4173" s="358"/>
      <c r="W4173" s="358"/>
      <c r="X4173" s="358"/>
      <c r="Y4173" s="358"/>
      <c r="Z4173" s="358"/>
      <c r="AA4173" s="358"/>
      <c r="AB4173" s="358"/>
      <c r="AC4173" s="365"/>
      <c r="AD4173" s="28"/>
      <c r="AE4173" s="22"/>
      <c r="AF4173" s="22"/>
      <c r="AG4173" s="24" t="s">
        <v>200</v>
      </c>
      <c r="AH4173" s="230"/>
      <c r="AI4173" s="230"/>
      <c r="AJ4173" s="3"/>
    </row>
    <row r="4174" spans="1:36" ht="18.75" hidden="1" customHeight="1" x14ac:dyDescent="0.2">
      <c r="A4174" s="36" t="s">
        <v>10168</v>
      </c>
      <c r="B4174" s="36" t="s">
        <v>2</v>
      </c>
      <c r="C4174" s="36" t="s">
        <v>2571</v>
      </c>
      <c r="D4174" s="37">
        <v>41917</v>
      </c>
      <c r="E4174" s="30"/>
      <c r="F4174" s="37"/>
      <c r="G4174" s="30"/>
      <c r="H4174" s="30"/>
      <c r="I4174" s="28"/>
      <c r="J4174" s="28"/>
      <c r="K4174" s="28"/>
      <c r="L4174" s="28"/>
      <c r="M4174" s="28"/>
      <c r="N4174" s="28"/>
      <c r="O4174" s="28"/>
      <c r="P4174" s="28"/>
      <c r="Q4174" s="28"/>
      <c r="R4174" s="28"/>
      <c r="S4174" s="28"/>
      <c r="T4174" s="28"/>
      <c r="U4174" s="28"/>
      <c r="V4174" s="28"/>
      <c r="W4174" s="28"/>
      <c r="X4174" s="28"/>
      <c r="Y4174" s="28"/>
      <c r="Z4174" s="28"/>
      <c r="AA4174" s="28"/>
      <c r="AB4174" s="28"/>
      <c r="AC4174" s="28"/>
      <c r="AD4174" s="28"/>
      <c r="AE4174" s="28"/>
      <c r="AF4174" s="28"/>
      <c r="AG4174" s="36" t="s">
        <v>200</v>
      </c>
      <c r="AH4174" s="230"/>
      <c r="AI4174" s="230"/>
      <c r="AJ4174" s="230"/>
    </row>
    <row r="4175" spans="1:36" ht="18.75" hidden="1" customHeight="1" x14ac:dyDescent="0.2">
      <c r="A4175" s="36" t="s">
        <v>9031</v>
      </c>
      <c r="B4175" s="36" t="s">
        <v>2</v>
      </c>
      <c r="C4175" s="36" t="s">
        <v>36</v>
      </c>
      <c r="D4175" s="37">
        <v>41918</v>
      </c>
      <c r="E4175" s="30"/>
      <c r="F4175" s="289"/>
      <c r="G4175" s="30"/>
      <c r="H4175" s="38"/>
      <c r="I4175" s="28"/>
      <c r="J4175" s="28"/>
      <c r="K4175" s="28"/>
      <c r="L4175" s="28"/>
      <c r="M4175" s="28"/>
      <c r="N4175" s="28"/>
      <c r="O4175" s="28"/>
      <c r="P4175" s="28"/>
      <c r="Q4175" s="28"/>
      <c r="R4175" s="28"/>
      <c r="S4175" s="28"/>
      <c r="T4175" s="28"/>
      <c r="U4175" s="28"/>
      <c r="V4175" s="28"/>
      <c r="W4175" s="28"/>
      <c r="X4175" s="28"/>
      <c r="Y4175" s="28"/>
      <c r="Z4175" s="28"/>
      <c r="AA4175" s="28"/>
      <c r="AB4175" s="28"/>
      <c r="AC4175" s="28"/>
      <c r="AD4175" s="28"/>
      <c r="AE4175" s="28"/>
      <c r="AF4175" s="28"/>
      <c r="AG4175" s="36" t="s">
        <v>200</v>
      </c>
    </row>
    <row r="4176" spans="1:36" ht="18.75" hidden="1" customHeight="1" x14ac:dyDescent="0.2">
      <c r="A4176" s="36" t="s">
        <v>9031</v>
      </c>
      <c r="B4176" s="36" t="s">
        <v>2</v>
      </c>
      <c r="C4176" s="36" t="s">
        <v>2571</v>
      </c>
      <c r="D4176" s="37">
        <v>41918</v>
      </c>
      <c r="E4176" s="30"/>
      <c r="F4176" s="37"/>
      <c r="G4176" s="30"/>
      <c r="H4176" s="38"/>
      <c r="I4176" s="28"/>
      <c r="J4176" s="28"/>
      <c r="K4176" s="28"/>
      <c r="L4176" s="28"/>
      <c r="M4176" s="28"/>
      <c r="N4176" s="28"/>
      <c r="O4176" s="28"/>
      <c r="P4176" s="28"/>
      <c r="Q4176" s="28"/>
      <c r="R4176" s="28"/>
      <c r="S4176" s="28"/>
      <c r="T4176" s="28"/>
      <c r="U4176" s="28"/>
      <c r="V4176" s="28"/>
      <c r="W4176" s="28"/>
      <c r="X4176" s="28"/>
      <c r="Y4176" s="28"/>
      <c r="Z4176" s="28"/>
      <c r="AA4176" s="28"/>
      <c r="AB4176" s="28"/>
      <c r="AC4176" s="28"/>
      <c r="AD4176" s="28"/>
      <c r="AE4176" s="28"/>
      <c r="AF4176" s="28"/>
      <c r="AG4176" s="36" t="s">
        <v>200</v>
      </c>
      <c r="AH4176" s="230"/>
      <c r="AI4176" s="230"/>
      <c r="AJ4176" s="230"/>
    </row>
    <row r="4177" spans="1:36" ht="113.25" hidden="1" customHeight="1" x14ac:dyDescent="0.2">
      <c r="A4177" s="36" t="s">
        <v>9031</v>
      </c>
      <c r="B4177" s="36" t="s">
        <v>2</v>
      </c>
      <c r="C4177" s="36" t="s">
        <v>36</v>
      </c>
      <c r="D4177" s="37">
        <v>41919</v>
      </c>
      <c r="E4177" s="30"/>
      <c r="F4177" s="289"/>
      <c r="G4177" s="30"/>
      <c r="H4177" s="38"/>
      <c r="I4177" s="28"/>
      <c r="J4177" s="28"/>
      <c r="K4177" s="28"/>
      <c r="L4177" s="28"/>
      <c r="M4177" s="28"/>
      <c r="N4177" s="28"/>
      <c r="O4177" s="28"/>
      <c r="P4177" s="28"/>
      <c r="Q4177" s="28"/>
      <c r="R4177" s="28"/>
      <c r="S4177" s="28"/>
      <c r="T4177" s="28"/>
      <c r="U4177" s="28"/>
      <c r="V4177" s="28"/>
      <c r="W4177" s="28"/>
      <c r="X4177" s="28"/>
      <c r="Y4177" s="28"/>
      <c r="Z4177" s="28"/>
      <c r="AA4177" s="28"/>
      <c r="AB4177" s="28"/>
      <c r="AC4177" s="28"/>
      <c r="AD4177" s="28"/>
      <c r="AE4177" s="28"/>
      <c r="AF4177" s="28"/>
      <c r="AG4177" s="36" t="s">
        <v>200</v>
      </c>
    </row>
    <row r="4178" spans="1:36" ht="88.5" hidden="1" customHeight="1" x14ac:dyDescent="0.2">
      <c r="A4178" s="36" t="s">
        <v>9031</v>
      </c>
      <c r="B4178" s="36" t="s">
        <v>2</v>
      </c>
      <c r="C4178" s="36" t="s">
        <v>2571</v>
      </c>
      <c r="D4178" s="37">
        <v>41919</v>
      </c>
      <c r="E4178" s="30"/>
      <c r="F4178" s="37"/>
      <c r="G4178" s="30"/>
      <c r="H4178" s="38"/>
      <c r="I4178" s="28"/>
      <c r="J4178" s="28"/>
      <c r="K4178" s="28"/>
      <c r="L4178" s="28"/>
      <c r="M4178" s="28"/>
      <c r="N4178" s="28"/>
      <c r="O4178" s="28"/>
      <c r="P4178" s="28"/>
      <c r="Q4178" s="28"/>
      <c r="R4178" s="28"/>
      <c r="S4178" s="28"/>
      <c r="T4178" s="28"/>
      <c r="U4178" s="28"/>
      <c r="V4178" s="28"/>
      <c r="W4178" s="28"/>
      <c r="X4178" s="28"/>
      <c r="Y4178" s="28"/>
      <c r="Z4178" s="28"/>
      <c r="AA4178" s="28"/>
      <c r="AB4178" s="28"/>
      <c r="AC4178" s="28"/>
      <c r="AD4178" s="28"/>
      <c r="AE4178" s="28"/>
      <c r="AF4178" s="28"/>
      <c r="AG4178" s="36" t="s">
        <v>200</v>
      </c>
      <c r="AH4178" s="230"/>
      <c r="AI4178" s="230"/>
      <c r="AJ4178" s="230"/>
    </row>
    <row r="4179" spans="1:36" ht="18.75" hidden="1" customHeight="1" x14ac:dyDescent="0.2">
      <c r="A4179" s="36" t="s">
        <v>9031</v>
      </c>
      <c r="B4179" s="36" t="s">
        <v>2</v>
      </c>
      <c r="C4179" s="36" t="s">
        <v>36</v>
      </c>
      <c r="D4179" s="37">
        <v>41920</v>
      </c>
      <c r="E4179" s="30">
        <v>0.62361111111111112</v>
      </c>
      <c r="F4179" s="289">
        <v>41920</v>
      </c>
      <c r="G4179" s="30">
        <v>0.62430555555555556</v>
      </c>
      <c r="H4179" s="30">
        <v>6.9444444444444447E-4</v>
      </c>
      <c r="I4179" s="28">
        <v>20</v>
      </c>
      <c r="J4179" s="28" t="s">
        <v>297</v>
      </c>
      <c r="K4179" s="28" t="s">
        <v>133</v>
      </c>
      <c r="L4179" s="28" t="s">
        <v>127</v>
      </c>
      <c r="M4179" s="28" t="s">
        <v>9411</v>
      </c>
      <c r="N4179" s="28" t="s">
        <v>103</v>
      </c>
      <c r="O4179" s="28" t="s">
        <v>66</v>
      </c>
      <c r="P4179" s="28" t="s">
        <v>9411</v>
      </c>
      <c r="Q4179" s="36" t="s">
        <v>9412</v>
      </c>
      <c r="R4179" s="28">
        <v>1.5</v>
      </c>
      <c r="S4179" s="28"/>
      <c r="T4179" s="28">
        <v>1.5</v>
      </c>
      <c r="U4179" s="28" t="s">
        <v>75</v>
      </c>
      <c r="V4179" s="28"/>
      <c r="W4179" s="28"/>
      <c r="X4179" s="28"/>
      <c r="Y4179" s="28"/>
      <c r="Z4179" s="28"/>
      <c r="AA4179" s="28"/>
      <c r="AB4179" s="28"/>
      <c r="AC4179" s="28"/>
      <c r="AD4179" s="28" t="s">
        <v>59</v>
      </c>
      <c r="AE4179" s="28"/>
      <c r="AF4179" s="28"/>
      <c r="AG4179" s="36" t="s">
        <v>9413</v>
      </c>
      <c r="AJ4179" s="3" t="s">
        <v>2261</v>
      </c>
    </row>
    <row r="4180" spans="1:36" ht="18.75" hidden="1" customHeight="1" x14ac:dyDescent="0.2">
      <c r="A4180" s="36" t="s">
        <v>9031</v>
      </c>
      <c r="B4180" s="36" t="s">
        <v>2</v>
      </c>
      <c r="C4180" s="36" t="s">
        <v>2571</v>
      </c>
      <c r="D4180" s="37">
        <v>41920</v>
      </c>
      <c r="E4180" s="30"/>
      <c r="F4180" s="37"/>
      <c r="G4180" s="30"/>
      <c r="H4180" s="38"/>
      <c r="I4180" s="28"/>
      <c r="J4180" s="28"/>
      <c r="K4180" s="28"/>
      <c r="L4180" s="28"/>
      <c r="M4180" s="28"/>
      <c r="N4180" s="28"/>
      <c r="O4180" s="28"/>
      <c r="P4180" s="28"/>
      <c r="Q4180" s="28"/>
      <c r="R4180" s="28"/>
      <c r="S4180" s="28"/>
      <c r="T4180" s="28"/>
      <c r="U4180" s="28"/>
      <c r="V4180" s="28"/>
      <c r="W4180" s="28"/>
      <c r="X4180" s="28"/>
      <c r="Y4180" s="28"/>
      <c r="Z4180" s="28"/>
      <c r="AA4180" s="28"/>
      <c r="AB4180" s="28"/>
      <c r="AC4180" s="28"/>
      <c r="AD4180" s="28"/>
      <c r="AE4180" s="28"/>
      <c r="AF4180" s="28"/>
      <c r="AG4180" s="36" t="s">
        <v>200</v>
      </c>
      <c r="AH4180" s="230"/>
      <c r="AI4180" s="230"/>
      <c r="AJ4180" s="230"/>
    </row>
    <row r="4181" spans="1:36" ht="18.75" hidden="1" customHeight="1" x14ac:dyDescent="0.2">
      <c r="A4181" s="36" t="s">
        <v>9031</v>
      </c>
      <c r="B4181" s="36" t="s">
        <v>2</v>
      </c>
      <c r="C4181" s="36" t="s">
        <v>36</v>
      </c>
      <c r="D4181" s="37">
        <v>41921</v>
      </c>
      <c r="E4181" s="30"/>
      <c r="F4181" s="289"/>
      <c r="G4181" s="30"/>
      <c r="H4181" s="38"/>
      <c r="I4181" s="28"/>
      <c r="J4181" s="28"/>
      <c r="K4181" s="28"/>
      <c r="L4181" s="28"/>
      <c r="M4181" s="28"/>
      <c r="N4181" s="28"/>
      <c r="O4181" s="28"/>
      <c r="P4181" s="28"/>
      <c r="Q4181" s="28"/>
      <c r="R4181" s="28"/>
      <c r="S4181" s="28"/>
      <c r="T4181" s="28"/>
      <c r="U4181" s="28"/>
      <c r="V4181" s="28"/>
      <c r="W4181" s="28"/>
      <c r="X4181" s="28"/>
      <c r="Y4181" s="28"/>
      <c r="Z4181" s="28"/>
      <c r="AA4181" s="28"/>
      <c r="AB4181" s="28"/>
      <c r="AC4181" s="28"/>
      <c r="AD4181" s="28"/>
      <c r="AE4181" s="28"/>
      <c r="AF4181" s="28"/>
      <c r="AG4181" s="36" t="s">
        <v>200</v>
      </c>
    </row>
    <row r="4182" spans="1:36" ht="18.75" hidden="1" customHeight="1" x14ac:dyDescent="0.2">
      <c r="A4182" s="36" t="s">
        <v>9031</v>
      </c>
      <c r="B4182" s="36" t="s">
        <v>2</v>
      </c>
      <c r="C4182" s="36" t="s">
        <v>2571</v>
      </c>
      <c r="D4182" s="37">
        <v>41921</v>
      </c>
      <c r="E4182" s="30"/>
      <c r="F4182" s="37"/>
      <c r="G4182" s="30"/>
      <c r="H4182" s="38"/>
      <c r="I4182" s="28"/>
      <c r="J4182" s="28"/>
      <c r="K4182" s="28"/>
      <c r="L4182" s="28"/>
      <c r="M4182" s="28"/>
      <c r="N4182" s="28"/>
      <c r="O4182" s="28"/>
      <c r="P4182" s="28"/>
      <c r="Q4182" s="28"/>
      <c r="R4182" s="28"/>
      <c r="S4182" s="28"/>
      <c r="T4182" s="28"/>
      <c r="U4182" s="28"/>
      <c r="V4182" s="28"/>
      <c r="W4182" s="28"/>
      <c r="X4182" s="28"/>
      <c r="Y4182" s="28"/>
      <c r="Z4182" s="28"/>
      <c r="AA4182" s="28"/>
      <c r="AB4182" s="28"/>
      <c r="AC4182" s="28"/>
      <c r="AD4182" s="28"/>
      <c r="AE4182" s="28"/>
      <c r="AF4182" s="28"/>
      <c r="AG4182" s="36" t="s">
        <v>200</v>
      </c>
      <c r="AH4182" s="230"/>
      <c r="AI4182" s="230"/>
      <c r="AJ4182" s="230"/>
    </row>
    <row r="4183" spans="1:36" ht="18.75" hidden="1" customHeight="1" x14ac:dyDescent="0.2">
      <c r="A4183" s="36" t="s">
        <v>9031</v>
      </c>
      <c r="B4183" s="36" t="s">
        <v>2</v>
      </c>
      <c r="C4183" s="36" t="s">
        <v>36</v>
      </c>
      <c r="D4183" s="37">
        <v>41922</v>
      </c>
      <c r="E4183" s="30"/>
      <c r="F4183" s="289"/>
      <c r="G4183" s="30"/>
      <c r="H4183" s="38"/>
      <c r="I4183" s="28"/>
      <c r="J4183" s="28"/>
      <c r="K4183" s="28"/>
      <c r="L4183" s="28"/>
      <c r="M4183" s="28"/>
      <c r="N4183" s="28"/>
      <c r="O4183" s="28"/>
      <c r="P4183" s="28"/>
      <c r="Q4183" s="28"/>
      <c r="R4183" s="28"/>
      <c r="S4183" s="28"/>
      <c r="T4183" s="28"/>
      <c r="U4183" s="28"/>
      <c r="V4183" s="28"/>
      <c r="W4183" s="28"/>
      <c r="X4183" s="28"/>
      <c r="Y4183" s="28"/>
      <c r="Z4183" s="28"/>
      <c r="AA4183" s="28"/>
      <c r="AB4183" s="28"/>
      <c r="AC4183" s="28"/>
      <c r="AD4183" s="28"/>
      <c r="AE4183" s="28"/>
      <c r="AF4183" s="28"/>
      <c r="AG4183" s="36" t="s">
        <v>200</v>
      </c>
    </row>
    <row r="4184" spans="1:36" ht="18.75" hidden="1" customHeight="1" x14ac:dyDescent="0.2">
      <c r="A4184" s="36" t="s">
        <v>9031</v>
      </c>
      <c r="B4184" s="36" t="s">
        <v>2</v>
      </c>
      <c r="C4184" s="36" t="s">
        <v>2571</v>
      </c>
      <c r="D4184" s="37">
        <v>41922</v>
      </c>
      <c r="E4184" s="30"/>
      <c r="F4184" s="37"/>
      <c r="G4184" s="30"/>
      <c r="H4184" s="38"/>
      <c r="I4184" s="28"/>
      <c r="J4184" s="28"/>
      <c r="K4184" s="28"/>
      <c r="L4184" s="28"/>
      <c r="M4184" s="28"/>
      <c r="N4184" s="28"/>
      <c r="O4184" s="28"/>
      <c r="P4184" s="28"/>
      <c r="Q4184" s="28"/>
      <c r="R4184" s="28"/>
      <c r="S4184" s="28"/>
      <c r="T4184" s="28"/>
      <c r="U4184" s="28"/>
      <c r="V4184" s="28"/>
      <c r="W4184" s="28"/>
      <c r="X4184" s="28"/>
      <c r="Y4184" s="28"/>
      <c r="Z4184" s="28"/>
      <c r="AA4184" s="28"/>
      <c r="AB4184" s="28"/>
      <c r="AC4184" s="28"/>
      <c r="AD4184" s="28"/>
      <c r="AE4184" s="28"/>
      <c r="AF4184" s="28"/>
      <c r="AG4184" s="36" t="s">
        <v>200</v>
      </c>
      <c r="AH4184" s="230"/>
      <c r="AI4184" s="230"/>
      <c r="AJ4184" s="230"/>
    </row>
    <row r="4185" spans="1:36" ht="18.75" hidden="1" customHeight="1" x14ac:dyDescent="0.2">
      <c r="A4185" s="36" t="s">
        <v>9031</v>
      </c>
      <c r="B4185" s="36" t="s">
        <v>2</v>
      </c>
      <c r="C4185" s="36" t="s">
        <v>36</v>
      </c>
      <c r="D4185" s="37">
        <v>41923</v>
      </c>
      <c r="E4185" s="30">
        <v>0.3833333333333333</v>
      </c>
      <c r="F4185" s="289">
        <v>41923</v>
      </c>
      <c r="G4185" s="30">
        <v>0.51180555555555551</v>
      </c>
      <c r="H4185" s="30">
        <v>0.12847222222222224</v>
      </c>
      <c r="I4185" s="28">
        <v>10</v>
      </c>
      <c r="J4185" s="28"/>
      <c r="K4185" s="28"/>
      <c r="L4185" s="28" t="s">
        <v>130</v>
      </c>
      <c r="M4185" s="28" t="s">
        <v>9462</v>
      </c>
      <c r="N4185" s="28" t="s">
        <v>103</v>
      </c>
      <c r="O4185" s="28" t="s">
        <v>66</v>
      </c>
      <c r="P4185" s="28" t="s">
        <v>9462</v>
      </c>
      <c r="Q4185" s="28" t="s">
        <v>9463</v>
      </c>
      <c r="R4185" s="28">
        <v>17</v>
      </c>
      <c r="S4185" s="28"/>
      <c r="T4185" s="28">
        <v>17</v>
      </c>
      <c r="U4185" s="28" t="s">
        <v>74</v>
      </c>
      <c r="V4185" s="28"/>
      <c r="W4185" s="28"/>
      <c r="X4185" s="28"/>
      <c r="Y4185" s="28"/>
      <c r="Z4185" s="28"/>
      <c r="AA4185" s="28"/>
      <c r="AB4185" s="28"/>
      <c r="AC4185" s="28"/>
      <c r="AD4185" s="28" t="s">
        <v>60</v>
      </c>
      <c r="AE4185" s="28"/>
      <c r="AF4185" s="28"/>
      <c r="AG4185" s="28" t="s">
        <v>9464</v>
      </c>
    </row>
    <row r="4186" spans="1:36" ht="18.75" hidden="1" customHeight="1" x14ac:dyDescent="0.2">
      <c r="A4186" s="36" t="s">
        <v>9031</v>
      </c>
      <c r="B4186" s="36" t="s">
        <v>2</v>
      </c>
      <c r="C4186" s="36" t="s">
        <v>2571</v>
      </c>
      <c r="D4186" s="37">
        <v>41923</v>
      </c>
      <c r="E4186" s="30"/>
      <c r="F4186" s="37"/>
      <c r="G4186" s="30"/>
      <c r="H4186" s="38"/>
      <c r="I4186" s="28"/>
      <c r="J4186" s="28"/>
      <c r="K4186" s="28"/>
      <c r="L4186" s="28"/>
      <c r="M4186" s="28"/>
      <c r="N4186" s="28"/>
      <c r="O4186" s="28"/>
      <c r="P4186" s="28"/>
      <c r="Q4186" s="28"/>
      <c r="R4186" s="28"/>
      <c r="S4186" s="28"/>
      <c r="T4186" s="28"/>
      <c r="U4186" s="28"/>
      <c r="V4186" s="28"/>
      <c r="W4186" s="28"/>
      <c r="X4186" s="28"/>
      <c r="Y4186" s="28"/>
      <c r="Z4186" s="28"/>
      <c r="AA4186" s="28"/>
      <c r="AB4186" s="28"/>
      <c r="AC4186" s="28"/>
      <c r="AD4186" s="28"/>
      <c r="AE4186" s="28"/>
      <c r="AF4186" s="28"/>
      <c r="AG4186" s="36" t="s">
        <v>200</v>
      </c>
      <c r="AH4186" s="230"/>
      <c r="AI4186" s="230"/>
      <c r="AJ4186" s="230"/>
    </row>
    <row r="4187" spans="1:36" ht="18.75" hidden="1" customHeight="1" x14ac:dyDescent="0.2">
      <c r="A4187" s="36" t="s">
        <v>9031</v>
      </c>
      <c r="B4187" s="36" t="s">
        <v>2</v>
      </c>
      <c r="C4187" s="36" t="s">
        <v>36</v>
      </c>
      <c r="D4187" s="37">
        <v>41924</v>
      </c>
      <c r="E4187" s="30"/>
      <c r="F4187" s="289"/>
      <c r="G4187" s="30"/>
      <c r="H4187" s="38"/>
      <c r="I4187" s="28"/>
      <c r="J4187" s="28"/>
      <c r="K4187" s="28"/>
      <c r="L4187" s="28"/>
      <c r="M4187" s="28"/>
      <c r="N4187" s="28"/>
      <c r="O4187" s="28"/>
      <c r="P4187" s="28"/>
      <c r="Q4187" s="28"/>
      <c r="R4187" s="28"/>
      <c r="S4187" s="28"/>
      <c r="T4187" s="28"/>
      <c r="U4187" s="28"/>
      <c r="V4187" s="28"/>
      <c r="W4187" s="28"/>
      <c r="X4187" s="28"/>
      <c r="Y4187" s="28"/>
      <c r="Z4187" s="28"/>
      <c r="AA4187" s="28"/>
      <c r="AB4187" s="28"/>
      <c r="AC4187" s="28"/>
      <c r="AD4187" s="28"/>
      <c r="AE4187" s="28"/>
      <c r="AF4187" s="28"/>
      <c r="AG4187" s="36" t="s">
        <v>200</v>
      </c>
    </row>
    <row r="4188" spans="1:36" ht="18.75" hidden="1" customHeight="1" x14ac:dyDescent="0.2">
      <c r="A4188" s="36" t="s">
        <v>9031</v>
      </c>
      <c r="B4188" s="36" t="s">
        <v>2</v>
      </c>
      <c r="C4188" s="36" t="s">
        <v>2571</v>
      </c>
      <c r="D4188" s="37">
        <v>41924</v>
      </c>
      <c r="E4188" s="30"/>
      <c r="F4188" s="37"/>
      <c r="G4188" s="30"/>
      <c r="H4188" s="38"/>
      <c r="I4188" s="28"/>
      <c r="J4188" s="28"/>
      <c r="K4188" s="28"/>
      <c r="L4188" s="28"/>
      <c r="M4188" s="28"/>
      <c r="N4188" s="28"/>
      <c r="O4188" s="28"/>
      <c r="P4188" s="28"/>
      <c r="Q4188" s="28"/>
      <c r="R4188" s="28"/>
      <c r="S4188" s="28"/>
      <c r="T4188" s="28"/>
      <c r="U4188" s="28"/>
      <c r="V4188" s="28"/>
      <c r="W4188" s="28"/>
      <c r="X4188" s="28"/>
      <c r="Y4188" s="28"/>
      <c r="Z4188" s="28"/>
      <c r="AA4188" s="28"/>
      <c r="AB4188" s="28"/>
      <c r="AC4188" s="28"/>
      <c r="AD4188" s="28"/>
      <c r="AE4188" s="28"/>
      <c r="AF4188" s="28"/>
      <c r="AG4188" s="36" t="s">
        <v>200</v>
      </c>
      <c r="AH4188" s="230"/>
      <c r="AI4188" s="230"/>
      <c r="AJ4188" s="230"/>
    </row>
    <row r="4189" spans="1:36" ht="18.75" hidden="1" customHeight="1" x14ac:dyDescent="0.2">
      <c r="A4189" s="36" t="s">
        <v>9031</v>
      </c>
      <c r="B4189" s="36" t="s">
        <v>2</v>
      </c>
      <c r="C4189" s="36" t="s">
        <v>36</v>
      </c>
      <c r="D4189" s="37">
        <v>41925</v>
      </c>
      <c r="E4189" s="30"/>
      <c r="F4189" s="289"/>
      <c r="G4189" s="30"/>
      <c r="H4189" s="38"/>
      <c r="I4189" s="28"/>
      <c r="J4189" s="28"/>
      <c r="K4189" s="28"/>
      <c r="L4189" s="28"/>
      <c r="M4189" s="28"/>
      <c r="N4189" s="28"/>
      <c r="O4189" s="28"/>
      <c r="P4189" s="28"/>
      <c r="Q4189" s="28"/>
      <c r="R4189" s="28"/>
      <c r="S4189" s="28"/>
      <c r="T4189" s="28"/>
      <c r="U4189" s="28"/>
      <c r="V4189" s="28"/>
      <c r="W4189" s="28"/>
      <c r="X4189" s="28"/>
      <c r="Y4189" s="28"/>
      <c r="Z4189" s="28"/>
      <c r="AA4189" s="28"/>
      <c r="AB4189" s="28"/>
      <c r="AC4189" s="28"/>
      <c r="AD4189" s="28"/>
      <c r="AE4189" s="28"/>
      <c r="AF4189" s="28"/>
      <c r="AG4189" s="36" t="s">
        <v>200</v>
      </c>
    </row>
    <row r="4190" spans="1:36" ht="18.75" hidden="1" customHeight="1" x14ac:dyDescent="0.2">
      <c r="A4190" s="36" t="s">
        <v>9031</v>
      </c>
      <c r="B4190" s="36" t="s">
        <v>2</v>
      </c>
      <c r="C4190" s="36" t="s">
        <v>2571</v>
      </c>
      <c r="D4190" s="37">
        <v>41925</v>
      </c>
      <c r="E4190" s="30"/>
      <c r="F4190" s="37"/>
      <c r="G4190" s="30"/>
      <c r="H4190" s="38"/>
      <c r="I4190" s="28"/>
      <c r="J4190" s="28"/>
      <c r="K4190" s="28"/>
      <c r="L4190" s="28"/>
      <c r="M4190" s="28"/>
      <c r="N4190" s="28"/>
      <c r="O4190" s="28"/>
      <c r="P4190" s="28"/>
      <c r="Q4190" s="28"/>
      <c r="R4190" s="28"/>
      <c r="S4190" s="28"/>
      <c r="T4190" s="28"/>
      <c r="U4190" s="28"/>
      <c r="V4190" s="28"/>
      <c r="W4190" s="28"/>
      <c r="X4190" s="28"/>
      <c r="Y4190" s="28"/>
      <c r="Z4190" s="28"/>
      <c r="AA4190" s="28"/>
      <c r="AB4190" s="28"/>
      <c r="AC4190" s="28"/>
      <c r="AD4190" s="28"/>
      <c r="AE4190" s="28"/>
      <c r="AF4190" s="28"/>
      <c r="AG4190" s="36" t="s">
        <v>200</v>
      </c>
      <c r="AH4190" s="230"/>
      <c r="AI4190" s="230"/>
      <c r="AJ4190" s="230"/>
    </row>
    <row r="4191" spans="1:36" ht="18.75" hidden="1" customHeight="1" x14ac:dyDescent="0.2">
      <c r="A4191" s="36" t="s">
        <v>9031</v>
      </c>
      <c r="B4191" s="36" t="s">
        <v>2</v>
      </c>
      <c r="C4191" s="36" t="s">
        <v>36</v>
      </c>
      <c r="D4191" s="37">
        <v>41926</v>
      </c>
      <c r="E4191" s="30">
        <v>4.7916666666666663E-2</v>
      </c>
      <c r="F4191" s="289">
        <v>41926</v>
      </c>
      <c r="G4191" s="30">
        <v>0.20416666666666669</v>
      </c>
      <c r="H4191" s="38">
        <v>0.15625</v>
      </c>
      <c r="I4191" s="36">
        <v>4</v>
      </c>
      <c r="J4191" s="28" t="s">
        <v>297</v>
      </c>
      <c r="K4191" s="275" t="s">
        <v>132</v>
      </c>
      <c r="L4191" s="239" t="s">
        <v>127</v>
      </c>
      <c r="M4191" s="28" t="s">
        <v>10111</v>
      </c>
      <c r="N4191" s="28" t="s">
        <v>103</v>
      </c>
      <c r="O4191" s="28" t="s">
        <v>66</v>
      </c>
      <c r="P4191" s="28" t="s">
        <v>10112</v>
      </c>
      <c r="Q4191" s="28" t="s">
        <v>10113</v>
      </c>
      <c r="R4191" s="28">
        <v>4.2</v>
      </c>
      <c r="S4191" s="28"/>
      <c r="T4191" s="28">
        <v>4.2</v>
      </c>
      <c r="U4191" s="239" t="s">
        <v>75</v>
      </c>
      <c r="V4191" s="28"/>
      <c r="W4191" s="28"/>
      <c r="X4191" s="28"/>
      <c r="Y4191" s="28"/>
      <c r="Z4191" s="28"/>
      <c r="AA4191" s="28"/>
      <c r="AB4191" s="28"/>
      <c r="AC4191" s="28"/>
      <c r="AD4191" s="239" t="s">
        <v>57</v>
      </c>
      <c r="AE4191" s="28"/>
      <c r="AF4191" s="28"/>
      <c r="AG4191" s="36" t="s">
        <v>10114</v>
      </c>
    </row>
    <row r="4192" spans="1:36" ht="18.75" hidden="1" customHeight="1" x14ac:dyDescent="0.2">
      <c r="A4192" s="36" t="s">
        <v>9031</v>
      </c>
      <c r="B4192" s="36" t="s">
        <v>2</v>
      </c>
      <c r="C4192" s="36" t="s">
        <v>2571</v>
      </c>
      <c r="D4192" s="37">
        <v>41926</v>
      </c>
      <c r="E4192" s="30"/>
      <c r="F4192" s="37"/>
      <c r="G4192" s="30"/>
      <c r="H4192" s="38"/>
      <c r="I4192" s="28"/>
      <c r="J4192" s="28"/>
      <c r="K4192" s="28"/>
      <c r="L4192" s="28"/>
      <c r="M4192" s="28"/>
      <c r="N4192" s="28"/>
      <c r="O4192" s="28"/>
      <c r="P4192" s="28"/>
      <c r="Q4192" s="28"/>
      <c r="R4192" s="28"/>
      <c r="S4192" s="28"/>
      <c r="T4192" s="28"/>
      <c r="U4192" s="28"/>
      <c r="V4192" s="28"/>
      <c r="W4192" s="28"/>
      <c r="X4192" s="28"/>
      <c r="Y4192" s="28"/>
      <c r="Z4192" s="28"/>
      <c r="AA4192" s="28"/>
      <c r="AB4192" s="28"/>
      <c r="AC4192" s="28"/>
      <c r="AD4192" s="28"/>
      <c r="AE4192" s="28"/>
      <c r="AF4192" s="28"/>
      <c r="AG4192" s="36" t="s">
        <v>200</v>
      </c>
      <c r="AH4192" s="230"/>
      <c r="AI4192" s="230"/>
      <c r="AJ4192" s="230"/>
    </row>
    <row r="4193" spans="1:38" ht="18.75" hidden="1" customHeight="1" x14ac:dyDescent="0.2">
      <c r="A4193" s="36" t="s">
        <v>9031</v>
      </c>
      <c r="B4193" s="36" t="s">
        <v>2</v>
      </c>
      <c r="C4193" s="36" t="s">
        <v>36</v>
      </c>
      <c r="D4193" s="37">
        <v>41927</v>
      </c>
      <c r="E4193" s="30"/>
      <c r="F4193" s="289"/>
      <c r="G4193" s="30"/>
      <c r="H4193" s="38"/>
      <c r="I4193" s="28"/>
      <c r="J4193" s="28"/>
      <c r="K4193" s="28"/>
      <c r="L4193" s="28"/>
      <c r="M4193" s="28"/>
      <c r="N4193" s="28"/>
      <c r="O4193" s="28"/>
      <c r="P4193" s="28"/>
      <c r="Q4193" s="28"/>
      <c r="R4193" s="28"/>
      <c r="S4193" s="28"/>
      <c r="T4193" s="28"/>
      <c r="U4193" s="28"/>
      <c r="V4193" s="28"/>
      <c r="W4193" s="28"/>
      <c r="X4193" s="28"/>
      <c r="Y4193" s="28"/>
      <c r="Z4193" s="28"/>
      <c r="AA4193" s="28"/>
      <c r="AB4193" s="28"/>
      <c r="AC4193" s="28"/>
      <c r="AD4193" s="28"/>
      <c r="AE4193" s="28"/>
      <c r="AF4193" s="28"/>
      <c r="AG4193" s="36" t="s">
        <v>200</v>
      </c>
    </row>
    <row r="4194" spans="1:38" ht="18.75" hidden="1" customHeight="1" x14ac:dyDescent="0.2">
      <c r="A4194" s="36" t="s">
        <v>9031</v>
      </c>
      <c r="B4194" s="36" t="s">
        <v>2</v>
      </c>
      <c r="C4194" s="36" t="s">
        <v>2571</v>
      </c>
      <c r="D4194" s="37">
        <v>41927</v>
      </c>
      <c r="E4194" s="30"/>
      <c r="F4194" s="37"/>
      <c r="G4194" s="30"/>
      <c r="H4194" s="38"/>
      <c r="I4194" s="28"/>
      <c r="J4194" s="28"/>
      <c r="K4194" s="28"/>
      <c r="L4194" s="28"/>
      <c r="M4194" s="28"/>
      <c r="N4194" s="28"/>
      <c r="O4194" s="28"/>
      <c r="P4194" s="28"/>
      <c r="Q4194" s="28"/>
      <c r="R4194" s="28"/>
      <c r="S4194" s="28"/>
      <c r="T4194" s="28"/>
      <c r="U4194" s="28"/>
      <c r="V4194" s="28"/>
      <c r="W4194" s="28"/>
      <c r="X4194" s="28"/>
      <c r="Y4194" s="28"/>
      <c r="Z4194" s="28"/>
      <c r="AA4194" s="28"/>
      <c r="AB4194" s="28"/>
      <c r="AC4194" s="28"/>
      <c r="AD4194" s="28"/>
      <c r="AE4194" s="28"/>
      <c r="AF4194" s="28"/>
      <c r="AG4194" s="36" t="s">
        <v>200</v>
      </c>
      <c r="AH4194" s="230"/>
      <c r="AI4194" s="230"/>
      <c r="AJ4194" s="230"/>
    </row>
    <row r="4195" spans="1:38" ht="18.75" hidden="1" customHeight="1" x14ac:dyDescent="0.2">
      <c r="A4195" s="36" t="s">
        <v>9031</v>
      </c>
      <c r="B4195" s="36" t="s">
        <v>2</v>
      </c>
      <c r="C4195" s="36" t="s">
        <v>36</v>
      </c>
      <c r="D4195" s="37">
        <v>41928</v>
      </c>
      <c r="E4195" s="30">
        <v>0.27083333333333331</v>
      </c>
      <c r="F4195" s="289">
        <v>41928</v>
      </c>
      <c r="G4195" s="30">
        <v>0.28680555555555554</v>
      </c>
      <c r="H4195" s="38">
        <v>0.95833333333333337</v>
      </c>
      <c r="I4195" s="36">
        <v>14</v>
      </c>
      <c r="J4195" s="28" t="s">
        <v>297</v>
      </c>
      <c r="K4195" s="275" t="s">
        <v>133</v>
      </c>
      <c r="L4195" s="239" t="s">
        <v>130</v>
      </c>
      <c r="M4195" s="28" t="s">
        <v>10124</v>
      </c>
      <c r="N4195" s="28" t="s">
        <v>103</v>
      </c>
      <c r="O4195" s="28" t="s">
        <v>66</v>
      </c>
      <c r="P4195" s="28" t="s">
        <v>10125</v>
      </c>
      <c r="Q4195" s="28" t="s">
        <v>10126</v>
      </c>
      <c r="R4195" s="36">
        <v>7.7</v>
      </c>
      <c r="S4195" s="28"/>
      <c r="T4195" s="36">
        <v>7.7</v>
      </c>
      <c r="U4195" s="239" t="s">
        <v>75</v>
      </c>
      <c r="V4195" s="28"/>
      <c r="W4195" s="28"/>
      <c r="X4195" s="28"/>
      <c r="Y4195" s="28"/>
      <c r="Z4195" s="28"/>
      <c r="AA4195" s="28"/>
      <c r="AB4195" s="28"/>
      <c r="AC4195" s="28"/>
      <c r="AD4195" s="239" t="s">
        <v>61</v>
      </c>
      <c r="AE4195" s="28"/>
      <c r="AF4195" s="28"/>
      <c r="AG4195" s="36"/>
    </row>
    <row r="4196" spans="1:38" s="24" customFormat="1" ht="18.75" hidden="1" customHeight="1" x14ac:dyDescent="0.2">
      <c r="A4196" s="36" t="s">
        <v>9031</v>
      </c>
      <c r="B4196" s="36" t="s">
        <v>2</v>
      </c>
      <c r="C4196" s="36" t="s">
        <v>2571</v>
      </c>
      <c r="D4196" s="37">
        <v>41928</v>
      </c>
      <c r="E4196" s="30"/>
      <c r="F4196" s="37"/>
      <c r="G4196" s="30"/>
      <c r="H4196" s="38"/>
      <c r="I4196" s="28"/>
      <c r="J4196" s="28"/>
      <c r="K4196" s="28"/>
      <c r="L4196" s="28"/>
      <c r="M4196" s="28"/>
      <c r="N4196" s="28"/>
      <c r="O4196" s="28"/>
      <c r="P4196" s="28"/>
      <c r="Q4196" s="28"/>
      <c r="R4196" s="28"/>
      <c r="S4196" s="28"/>
      <c r="T4196" s="28"/>
      <c r="U4196" s="28"/>
      <c r="V4196" s="28"/>
      <c r="W4196" s="28"/>
      <c r="X4196" s="28"/>
      <c r="Y4196" s="28"/>
      <c r="Z4196" s="28"/>
      <c r="AA4196" s="28"/>
      <c r="AB4196" s="28"/>
      <c r="AC4196" s="28"/>
      <c r="AD4196" s="28"/>
      <c r="AE4196" s="28"/>
      <c r="AF4196" s="28"/>
      <c r="AG4196" s="36" t="s">
        <v>200</v>
      </c>
      <c r="AH4196" s="230"/>
      <c r="AI4196" s="230"/>
      <c r="AJ4196" s="230"/>
      <c r="AK4196" s="149"/>
      <c r="AL4196" s="150"/>
    </row>
    <row r="4197" spans="1:38" s="24" customFormat="1" ht="18.75" hidden="1" customHeight="1" x14ac:dyDescent="0.2">
      <c r="A4197" s="36" t="s">
        <v>9031</v>
      </c>
      <c r="B4197" s="36" t="s">
        <v>2</v>
      </c>
      <c r="C4197" s="36" t="s">
        <v>36</v>
      </c>
      <c r="D4197" s="37">
        <v>41929</v>
      </c>
      <c r="E4197" s="30"/>
      <c r="F4197" s="289"/>
      <c r="G4197" s="30"/>
      <c r="H4197" s="38"/>
      <c r="I4197" s="28"/>
      <c r="J4197" s="28"/>
      <c r="K4197" s="28"/>
      <c r="L4197" s="28"/>
      <c r="M4197" s="28"/>
      <c r="N4197" s="28"/>
      <c r="O4197" s="28"/>
      <c r="P4197" s="28"/>
      <c r="Q4197" s="28"/>
      <c r="R4197" s="28"/>
      <c r="S4197" s="28"/>
      <c r="T4197" s="28"/>
      <c r="U4197" s="28"/>
      <c r="V4197" s="28"/>
      <c r="W4197" s="28"/>
      <c r="X4197" s="28"/>
      <c r="Y4197" s="28"/>
      <c r="Z4197" s="28"/>
      <c r="AA4197" s="28"/>
      <c r="AB4197" s="28"/>
      <c r="AC4197" s="28"/>
      <c r="AD4197" s="28"/>
      <c r="AE4197" s="28"/>
      <c r="AF4197" s="28"/>
      <c r="AG4197" s="36" t="s">
        <v>200</v>
      </c>
      <c r="AH4197" s="22"/>
      <c r="AI4197" s="22"/>
      <c r="AJ4197" s="22"/>
      <c r="AK4197" s="149"/>
      <c r="AL4197" s="150"/>
    </row>
    <row r="4198" spans="1:38" s="24" customFormat="1" ht="18.75" hidden="1" customHeight="1" x14ac:dyDescent="0.2">
      <c r="A4198" s="36" t="s">
        <v>9031</v>
      </c>
      <c r="B4198" s="36" t="s">
        <v>2</v>
      </c>
      <c r="C4198" s="36" t="s">
        <v>2571</v>
      </c>
      <c r="D4198" s="37">
        <v>41929</v>
      </c>
      <c r="E4198" s="30"/>
      <c r="F4198" s="37"/>
      <c r="G4198" s="30"/>
      <c r="H4198" s="38"/>
      <c r="I4198" s="28"/>
      <c r="J4198" s="28"/>
      <c r="K4198" s="28"/>
      <c r="L4198" s="28"/>
      <c r="M4198" s="28"/>
      <c r="N4198" s="28"/>
      <c r="O4198" s="28"/>
      <c r="P4198" s="28"/>
      <c r="Q4198" s="28"/>
      <c r="R4198" s="28"/>
      <c r="S4198" s="28"/>
      <c r="T4198" s="28"/>
      <c r="U4198" s="28"/>
      <c r="V4198" s="28"/>
      <c r="W4198" s="28"/>
      <c r="X4198" s="28"/>
      <c r="Y4198" s="28"/>
      <c r="Z4198" s="28"/>
      <c r="AA4198" s="28"/>
      <c r="AB4198" s="28"/>
      <c r="AC4198" s="28"/>
      <c r="AD4198" s="28"/>
      <c r="AE4198" s="28"/>
      <c r="AF4198" s="28"/>
      <c r="AG4198" s="36" t="s">
        <v>200</v>
      </c>
      <c r="AH4198" s="230"/>
      <c r="AI4198" s="230"/>
      <c r="AJ4198" s="230"/>
      <c r="AK4198" s="149"/>
      <c r="AL4198" s="150"/>
    </row>
    <row r="4199" spans="1:38" s="24" customFormat="1" ht="18.75" hidden="1" customHeight="1" x14ac:dyDescent="0.2">
      <c r="A4199" s="36" t="s">
        <v>9031</v>
      </c>
      <c r="B4199" s="36" t="s">
        <v>2</v>
      </c>
      <c r="C4199" s="36" t="s">
        <v>36</v>
      </c>
      <c r="D4199" s="37">
        <v>41930</v>
      </c>
      <c r="E4199" s="30"/>
      <c r="F4199" s="289"/>
      <c r="G4199" s="30"/>
      <c r="H4199" s="38"/>
      <c r="I4199" s="28"/>
      <c r="J4199" s="28"/>
      <c r="K4199" s="28"/>
      <c r="L4199" s="28"/>
      <c r="M4199" s="28"/>
      <c r="N4199" s="28"/>
      <c r="O4199" s="28"/>
      <c r="P4199" s="28"/>
      <c r="Q4199" s="28"/>
      <c r="R4199" s="28"/>
      <c r="S4199" s="28"/>
      <c r="T4199" s="28"/>
      <c r="U4199" s="28"/>
      <c r="V4199" s="28"/>
      <c r="W4199" s="28"/>
      <c r="X4199" s="28"/>
      <c r="Y4199" s="28"/>
      <c r="Z4199" s="28"/>
      <c r="AA4199" s="28"/>
      <c r="AB4199" s="28"/>
      <c r="AC4199" s="28"/>
      <c r="AD4199" s="28"/>
      <c r="AE4199" s="28"/>
      <c r="AF4199" s="28"/>
      <c r="AG4199" s="36" t="s">
        <v>200</v>
      </c>
      <c r="AH4199" s="22"/>
      <c r="AI4199" s="22"/>
      <c r="AJ4199" s="22"/>
      <c r="AK4199" s="149"/>
      <c r="AL4199" s="150"/>
    </row>
    <row r="4200" spans="1:38" s="6" customFormat="1" ht="18.75" hidden="1" customHeight="1" x14ac:dyDescent="0.2">
      <c r="A4200" s="36" t="s">
        <v>9031</v>
      </c>
      <c r="B4200" s="36" t="s">
        <v>2</v>
      </c>
      <c r="C4200" s="36" t="s">
        <v>2571</v>
      </c>
      <c r="D4200" s="37">
        <v>41930</v>
      </c>
      <c r="E4200" s="30"/>
      <c r="F4200" s="37"/>
      <c r="G4200" s="30"/>
      <c r="H4200" s="38"/>
      <c r="I4200" s="28"/>
      <c r="J4200" s="28"/>
      <c r="K4200" s="28"/>
      <c r="L4200" s="28"/>
      <c r="M4200" s="28"/>
      <c r="N4200" s="28"/>
      <c r="O4200" s="28"/>
      <c r="P4200" s="28"/>
      <c r="Q4200" s="351"/>
      <c r="R4200" s="28"/>
      <c r="S4200" s="28"/>
      <c r="T4200" s="28"/>
      <c r="U4200" s="28"/>
      <c r="V4200" s="28"/>
      <c r="W4200" s="28"/>
      <c r="X4200" s="28"/>
      <c r="Y4200" s="28"/>
      <c r="Z4200" s="28"/>
      <c r="AA4200" s="28"/>
      <c r="AB4200" s="28"/>
      <c r="AC4200" s="28"/>
      <c r="AD4200" s="28"/>
      <c r="AE4200" s="28"/>
      <c r="AF4200" s="28"/>
      <c r="AG4200" s="36" t="s">
        <v>200</v>
      </c>
      <c r="AH4200" s="230"/>
      <c r="AI4200" s="230"/>
      <c r="AJ4200" s="230"/>
      <c r="AK4200" s="149"/>
      <c r="AL4200" s="150"/>
    </row>
    <row r="4201" spans="1:38" s="6" customFormat="1" ht="18.75" hidden="1" customHeight="1" x14ac:dyDescent="0.2">
      <c r="A4201" s="36" t="s">
        <v>9031</v>
      </c>
      <c r="B4201" s="36" t="s">
        <v>2</v>
      </c>
      <c r="C4201" s="36" t="s">
        <v>36</v>
      </c>
      <c r="D4201" s="37">
        <v>41931</v>
      </c>
      <c r="E4201" s="38">
        <v>0.79166666666666663</v>
      </c>
      <c r="F4201" s="289">
        <v>41931</v>
      </c>
      <c r="G4201" s="38">
        <v>0.79166666666666663</v>
      </c>
      <c r="H4201" s="38"/>
      <c r="I4201" s="28">
        <v>118</v>
      </c>
      <c r="J4201" s="28" t="s">
        <v>10147</v>
      </c>
      <c r="K4201" s="28"/>
      <c r="L4201" s="239" t="s">
        <v>126</v>
      </c>
      <c r="M4201" s="28" t="s">
        <v>10148</v>
      </c>
      <c r="N4201" s="28" t="s">
        <v>103</v>
      </c>
      <c r="O4201" s="28" t="s">
        <v>72</v>
      </c>
      <c r="P4201" s="28" t="s">
        <v>10149</v>
      </c>
      <c r="Q4201" s="351" t="s">
        <v>10150</v>
      </c>
      <c r="R4201" s="28">
        <v>915.2</v>
      </c>
      <c r="S4201" s="28"/>
      <c r="T4201" s="28">
        <v>915</v>
      </c>
      <c r="U4201" s="239" t="s">
        <v>86</v>
      </c>
      <c r="V4201" s="28"/>
      <c r="W4201" s="28"/>
      <c r="X4201" s="28"/>
      <c r="Y4201" s="28"/>
      <c r="Z4201" s="28"/>
      <c r="AA4201" s="28"/>
      <c r="AB4201" s="28"/>
      <c r="AC4201" s="28"/>
      <c r="AD4201" s="28" t="s">
        <v>61</v>
      </c>
      <c r="AE4201" s="28"/>
      <c r="AF4201" s="28"/>
      <c r="AG4201" s="28"/>
      <c r="AH4201" s="22"/>
      <c r="AI4201" s="22"/>
      <c r="AJ4201" s="22"/>
      <c r="AK4201" s="149"/>
      <c r="AL4201" s="150"/>
    </row>
    <row r="4202" spans="1:38" s="6" customFormat="1" ht="18.75" hidden="1" customHeight="1" x14ac:dyDescent="0.2">
      <c r="A4202" s="36" t="s">
        <v>9031</v>
      </c>
      <c r="B4202" s="36" t="s">
        <v>2</v>
      </c>
      <c r="C4202" s="36" t="s">
        <v>36</v>
      </c>
      <c r="D4202" s="37">
        <v>41931</v>
      </c>
      <c r="E4202" s="38">
        <v>0.63958333333333328</v>
      </c>
      <c r="F4202" s="289">
        <v>41931</v>
      </c>
      <c r="G4202" s="38">
        <v>0.64513888888888882</v>
      </c>
      <c r="H4202" s="38">
        <v>5.5555555555555558E-3</v>
      </c>
      <c r="I4202" s="28">
        <v>10</v>
      </c>
      <c r="J4202" s="28" t="s">
        <v>10144</v>
      </c>
      <c r="K4202" s="28"/>
      <c r="L4202" s="239" t="s">
        <v>130</v>
      </c>
      <c r="M4202" s="28" t="s">
        <v>10145</v>
      </c>
      <c r="N4202" s="28" t="s">
        <v>103</v>
      </c>
      <c r="O4202" s="28" t="s">
        <v>66</v>
      </c>
      <c r="P4202" s="28" t="s">
        <v>10145</v>
      </c>
      <c r="Q4202" s="351" t="s">
        <v>10146</v>
      </c>
      <c r="R4202" s="28">
        <v>4.2</v>
      </c>
      <c r="S4202" s="28"/>
      <c r="T4202" s="28">
        <v>4.2</v>
      </c>
      <c r="U4202" s="36" t="s">
        <v>84</v>
      </c>
      <c r="V4202" s="28"/>
      <c r="W4202" s="28"/>
      <c r="X4202" s="28"/>
      <c r="Y4202" s="28"/>
      <c r="Z4202" s="28"/>
      <c r="AA4202" s="28"/>
      <c r="AB4202" s="28"/>
      <c r="AC4202" s="28"/>
      <c r="AD4202" s="28" t="s">
        <v>60</v>
      </c>
      <c r="AE4202" s="28"/>
      <c r="AF4202" s="28"/>
      <c r="AG4202" s="28"/>
      <c r="AH4202" s="22"/>
      <c r="AI4202" s="22"/>
      <c r="AJ4202" s="22"/>
      <c r="AK4202" s="149"/>
      <c r="AL4202" s="150"/>
    </row>
    <row r="4203" spans="1:38" s="6" customFormat="1" ht="18.75" hidden="1" customHeight="1" x14ac:dyDescent="0.2">
      <c r="A4203" s="36" t="s">
        <v>9031</v>
      </c>
      <c r="B4203" s="36" t="s">
        <v>2</v>
      </c>
      <c r="C4203" s="36" t="s">
        <v>2571</v>
      </c>
      <c r="D4203" s="37">
        <v>41931</v>
      </c>
      <c r="E4203" s="30"/>
      <c r="F4203" s="37"/>
      <c r="G4203" s="30"/>
      <c r="H4203" s="30"/>
      <c r="I4203" s="28"/>
      <c r="J4203" s="28"/>
      <c r="K4203" s="28"/>
      <c r="L4203" s="28"/>
      <c r="M4203" s="28"/>
      <c r="N4203" s="28"/>
      <c r="O4203" s="28"/>
      <c r="P4203" s="28"/>
      <c r="Q4203" s="28"/>
      <c r="R4203" s="28"/>
      <c r="S4203" s="28"/>
      <c r="T4203" s="28"/>
      <c r="U4203" s="28"/>
      <c r="V4203" s="28"/>
      <c r="W4203" s="28"/>
      <c r="X4203" s="28"/>
      <c r="Y4203" s="28"/>
      <c r="Z4203" s="28"/>
      <c r="AA4203" s="28"/>
      <c r="AB4203" s="28"/>
      <c r="AC4203" s="28"/>
      <c r="AD4203" s="28"/>
      <c r="AE4203" s="28"/>
      <c r="AF4203" s="28"/>
      <c r="AG4203" s="36" t="s">
        <v>200</v>
      </c>
      <c r="AH4203" s="230"/>
      <c r="AI4203" s="230"/>
      <c r="AJ4203" s="230"/>
      <c r="AK4203" s="149"/>
      <c r="AL4203" s="150"/>
    </row>
    <row r="4204" spans="1:38" s="6" customFormat="1" ht="18.75" hidden="1" customHeight="1" x14ac:dyDescent="0.2">
      <c r="A4204" s="36" t="s">
        <v>9031</v>
      </c>
      <c r="B4204" s="36" t="s">
        <v>2</v>
      </c>
      <c r="C4204" s="36" t="s">
        <v>36</v>
      </c>
      <c r="D4204" s="37">
        <v>41932</v>
      </c>
      <c r="E4204" s="30"/>
      <c r="F4204" s="289"/>
      <c r="G4204" s="30"/>
      <c r="H4204" s="30"/>
      <c r="I4204" s="28"/>
      <c r="J4204" s="28"/>
      <c r="K4204" s="28"/>
      <c r="L4204" s="28"/>
      <c r="M4204" s="28"/>
      <c r="N4204" s="28"/>
      <c r="O4204" s="28"/>
      <c r="P4204" s="28"/>
      <c r="Q4204" s="28"/>
      <c r="R4204" s="28"/>
      <c r="S4204" s="28"/>
      <c r="T4204" s="28"/>
      <c r="U4204" s="28"/>
      <c r="V4204" s="28"/>
      <c r="W4204" s="28"/>
      <c r="X4204" s="28"/>
      <c r="Y4204" s="28"/>
      <c r="Z4204" s="28"/>
      <c r="AA4204" s="28"/>
      <c r="AB4204" s="28"/>
      <c r="AC4204" s="28"/>
      <c r="AD4204" s="28"/>
      <c r="AE4204" s="28"/>
      <c r="AF4204" s="28"/>
      <c r="AG4204" s="36" t="s">
        <v>200</v>
      </c>
      <c r="AH4204" s="22"/>
      <c r="AI4204" s="22"/>
      <c r="AJ4204" s="22"/>
      <c r="AK4204" s="149"/>
      <c r="AL4204" s="150"/>
    </row>
    <row r="4205" spans="1:38" s="6" customFormat="1" ht="18.75" hidden="1" customHeight="1" x14ac:dyDescent="0.2">
      <c r="A4205" s="36" t="s">
        <v>9031</v>
      </c>
      <c r="B4205" s="36" t="s">
        <v>2</v>
      </c>
      <c r="C4205" s="36" t="s">
        <v>2571</v>
      </c>
      <c r="D4205" s="37">
        <v>41932</v>
      </c>
      <c r="E4205" s="30"/>
      <c r="F4205" s="37"/>
      <c r="G4205" s="30"/>
      <c r="H4205" s="30"/>
      <c r="I4205" s="28"/>
      <c r="J4205" s="28"/>
      <c r="K4205" s="28"/>
      <c r="L4205" s="28"/>
      <c r="M4205" s="28"/>
      <c r="N4205" s="28"/>
      <c r="O4205" s="28"/>
      <c r="P4205" s="28"/>
      <c r="Q4205" s="28"/>
      <c r="R4205" s="28"/>
      <c r="S4205" s="28"/>
      <c r="T4205" s="28"/>
      <c r="U4205" s="28"/>
      <c r="V4205" s="28"/>
      <c r="W4205" s="28"/>
      <c r="X4205" s="28"/>
      <c r="Y4205" s="28"/>
      <c r="Z4205" s="28"/>
      <c r="AA4205" s="28"/>
      <c r="AB4205" s="28"/>
      <c r="AC4205" s="28"/>
      <c r="AD4205" s="28"/>
      <c r="AE4205" s="28"/>
      <c r="AF4205" s="28"/>
      <c r="AG4205" s="36" t="s">
        <v>200</v>
      </c>
      <c r="AH4205" s="230"/>
      <c r="AI4205" s="230"/>
      <c r="AJ4205" s="230"/>
      <c r="AK4205" s="149"/>
      <c r="AL4205" s="150"/>
    </row>
    <row r="4206" spans="1:38" s="6" customFormat="1" ht="18.75" hidden="1" customHeight="1" x14ac:dyDescent="0.2">
      <c r="A4206" s="36" t="s">
        <v>9031</v>
      </c>
      <c r="B4206" s="36" t="s">
        <v>2</v>
      </c>
      <c r="C4206" s="36" t="s">
        <v>36</v>
      </c>
      <c r="D4206" s="37">
        <v>41933</v>
      </c>
      <c r="E4206" s="30"/>
      <c r="F4206" s="289"/>
      <c r="G4206" s="30"/>
      <c r="H4206" s="30"/>
      <c r="I4206" s="28"/>
      <c r="J4206" s="28"/>
      <c r="K4206" s="28"/>
      <c r="L4206" s="28"/>
      <c r="M4206" s="28"/>
      <c r="N4206" s="28"/>
      <c r="O4206" s="28"/>
      <c r="P4206" s="28"/>
      <c r="Q4206" s="28"/>
      <c r="R4206" s="28"/>
      <c r="S4206" s="28"/>
      <c r="T4206" s="28"/>
      <c r="U4206" s="28"/>
      <c r="V4206" s="28"/>
      <c r="W4206" s="28"/>
      <c r="X4206" s="28"/>
      <c r="Y4206" s="28"/>
      <c r="Z4206" s="28"/>
      <c r="AA4206" s="28"/>
      <c r="AB4206" s="28"/>
      <c r="AC4206" s="28"/>
      <c r="AD4206" s="28"/>
      <c r="AE4206" s="28"/>
      <c r="AF4206" s="28"/>
      <c r="AG4206" s="36" t="s">
        <v>200</v>
      </c>
      <c r="AH4206" s="22"/>
      <c r="AI4206" s="22"/>
      <c r="AJ4206" s="22"/>
      <c r="AK4206" s="149"/>
      <c r="AL4206" s="150"/>
    </row>
    <row r="4207" spans="1:38" s="6" customFormat="1" ht="18.75" hidden="1" customHeight="1" x14ac:dyDescent="0.2">
      <c r="A4207" s="36" t="s">
        <v>9031</v>
      </c>
      <c r="B4207" s="36" t="s">
        <v>2</v>
      </c>
      <c r="C4207" s="36" t="s">
        <v>2571</v>
      </c>
      <c r="D4207" s="37">
        <v>41933</v>
      </c>
      <c r="E4207" s="30"/>
      <c r="F4207" s="37"/>
      <c r="G4207" s="30"/>
      <c r="H4207" s="30"/>
      <c r="I4207" s="28"/>
      <c r="J4207" s="28"/>
      <c r="K4207" s="28"/>
      <c r="L4207" s="28"/>
      <c r="M4207" s="28"/>
      <c r="N4207" s="28"/>
      <c r="O4207" s="28"/>
      <c r="P4207" s="28"/>
      <c r="Q4207" s="28"/>
      <c r="R4207" s="28"/>
      <c r="S4207" s="28"/>
      <c r="T4207" s="28"/>
      <c r="U4207" s="28"/>
      <c r="V4207" s="28"/>
      <c r="W4207" s="28"/>
      <c r="X4207" s="28"/>
      <c r="Y4207" s="28"/>
      <c r="Z4207" s="28"/>
      <c r="AA4207" s="28"/>
      <c r="AB4207" s="28"/>
      <c r="AC4207" s="28"/>
      <c r="AD4207" s="28"/>
      <c r="AE4207" s="28"/>
      <c r="AF4207" s="28"/>
      <c r="AG4207" s="36" t="s">
        <v>200</v>
      </c>
      <c r="AH4207" s="230"/>
      <c r="AI4207" s="230"/>
      <c r="AJ4207" s="230"/>
      <c r="AK4207" s="149"/>
      <c r="AL4207" s="150"/>
    </row>
    <row r="4208" spans="1:38" s="6" customFormat="1" ht="18.75" hidden="1" customHeight="1" x14ac:dyDescent="0.2">
      <c r="A4208" s="36" t="s">
        <v>9031</v>
      </c>
      <c r="B4208" s="36" t="s">
        <v>2</v>
      </c>
      <c r="C4208" s="36" t="s">
        <v>36</v>
      </c>
      <c r="D4208" s="37">
        <v>41934</v>
      </c>
      <c r="E4208" s="30"/>
      <c r="F4208" s="289"/>
      <c r="G4208" s="30"/>
      <c r="H4208" s="30"/>
      <c r="I4208" s="28"/>
      <c r="J4208" s="28"/>
      <c r="K4208" s="28"/>
      <c r="L4208" s="28"/>
      <c r="M4208" s="28"/>
      <c r="N4208" s="28"/>
      <c r="O4208" s="28"/>
      <c r="P4208" s="28"/>
      <c r="Q4208" s="28"/>
      <c r="R4208" s="28"/>
      <c r="S4208" s="28"/>
      <c r="T4208" s="28"/>
      <c r="U4208" s="28"/>
      <c r="V4208" s="28"/>
      <c r="W4208" s="28"/>
      <c r="X4208" s="28"/>
      <c r="Y4208" s="28"/>
      <c r="Z4208" s="28"/>
      <c r="AA4208" s="28"/>
      <c r="AB4208" s="28"/>
      <c r="AC4208" s="28"/>
      <c r="AD4208" s="28"/>
      <c r="AE4208" s="28"/>
      <c r="AF4208" s="28"/>
      <c r="AG4208" s="36" t="s">
        <v>200</v>
      </c>
      <c r="AH4208" s="22"/>
      <c r="AI4208" s="22"/>
      <c r="AJ4208" s="22"/>
      <c r="AK4208" s="149"/>
      <c r="AL4208" s="150"/>
    </row>
    <row r="4209" spans="1:38" s="6" customFormat="1" ht="18.75" hidden="1" customHeight="1" x14ac:dyDescent="0.2">
      <c r="A4209" s="36" t="s">
        <v>9031</v>
      </c>
      <c r="B4209" s="36" t="s">
        <v>2</v>
      </c>
      <c r="C4209" s="36" t="s">
        <v>2571</v>
      </c>
      <c r="D4209" s="37">
        <v>41934</v>
      </c>
      <c r="E4209" s="30"/>
      <c r="F4209" s="37"/>
      <c r="G4209" s="30"/>
      <c r="H4209" s="30"/>
      <c r="I4209" s="28"/>
      <c r="J4209" s="28"/>
      <c r="K4209" s="28"/>
      <c r="L4209" s="28"/>
      <c r="M4209" s="28"/>
      <c r="N4209" s="28"/>
      <c r="O4209" s="28"/>
      <c r="P4209" s="28"/>
      <c r="Q4209" s="28"/>
      <c r="R4209" s="28"/>
      <c r="S4209" s="28"/>
      <c r="T4209" s="28"/>
      <c r="U4209" s="28"/>
      <c r="V4209" s="28"/>
      <c r="W4209" s="28"/>
      <c r="X4209" s="28"/>
      <c r="Y4209" s="28"/>
      <c r="Z4209" s="28"/>
      <c r="AA4209" s="28"/>
      <c r="AB4209" s="28"/>
      <c r="AC4209" s="28"/>
      <c r="AD4209" s="28"/>
      <c r="AE4209" s="28"/>
      <c r="AF4209" s="28"/>
      <c r="AG4209" s="36" t="s">
        <v>200</v>
      </c>
      <c r="AH4209" s="230"/>
      <c r="AI4209" s="230"/>
      <c r="AJ4209" s="230"/>
      <c r="AK4209" s="149"/>
      <c r="AL4209" s="150"/>
    </row>
    <row r="4210" spans="1:38" s="6" customFormat="1" ht="18.75" hidden="1" customHeight="1" x14ac:dyDescent="0.2">
      <c r="A4210" s="36" t="s">
        <v>9031</v>
      </c>
      <c r="B4210" s="36" t="s">
        <v>2</v>
      </c>
      <c r="C4210" s="36" t="s">
        <v>36</v>
      </c>
      <c r="D4210" s="37">
        <v>41935</v>
      </c>
      <c r="E4210" s="30"/>
      <c r="F4210" s="289"/>
      <c r="G4210" s="30"/>
      <c r="H4210" s="30"/>
      <c r="I4210" s="28"/>
      <c r="J4210" s="28"/>
      <c r="K4210" s="28"/>
      <c r="L4210" s="28"/>
      <c r="M4210" s="28"/>
      <c r="N4210" s="28"/>
      <c r="O4210" s="28"/>
      <c r="P4210" s="28"/>
      <c r="Q4210" s="28"/>
      <c r="R4210" s="28"/>
      <c r="S4210" s="28"/>
      <c r="T4210" s="28"/>
      <c r="U4210" s="28"/>
      <c r="V4210" s="28"/>
      <c r="W4210" s="28"/>
      <c r="X4210" s="28"/>
      <c r="Y4210" s="28"/>
      <c r="Z4210" s="28"/>
      <c r="AA4210" s="28"/>
      <c r="AB4210" s="28"/>
      <c r="AC4210" s="28"/>
      <c r="AD4210" s="28"/>
      <c r="AE4210" s="28"/>
      <c r="AF4210" s="28"/>
      <c r="AG4210" s="36" t="s">
        <v>200</v>
      </c>
      <c r="AH4210" s="22"/>
      <c r="AI4210" s="22"/>
      <c r="AJ4210" s="22"/>
      <c r="AK4210" s="149"/>
      <c r="AL4210" s="150"/>
    </row>
    <row r="4211" spans="1:38" s="6" customFormat="1" ht="18.75" hidden="1" customHeight="1" x14ac:dyDescent="0.2">
      <c r="A4211" s="36" t="s">
        <v>9031</v>
      </c>
      <c r="B4211" s="36" t="s">
        <v>2</v>
      </c>
      <c r="C4211" s="36" t="s">
        <v>2571</v>
      </c>
      <c r="D4211" s="37">
        <v>41935</v>
      </c>
      <c r="E4211" s="30"/>
      <c r="F4211" s="37"/>
      <c r="G4211" s="30"/>
      <c r="H4211" s="30"/>
      <c r="I4211" s="28"/>
      <c r="J4211" s="28"/>
      <c r="K4211" s="28"/>
      <c r="L4211" s="28"/>
      <c r="M4211" s="28"/>
      <c r="N4211" s="28"/>
      <c r="O4211" s="28"/>
      <c r="P4211" s="28"/>
      <c r="Q4211" s="28"/>
      <c r="R4211" s="28"/>
      <c r="S4211" s="28"/>
      <c r="T4211" s="28"/>
      <c r="U4211" s="28"/>
      <c r="V4211" s="28"/>
      <c r="W4211" s="28"/>
      <c r="X4211" s="28"/>
      <c r="Y4211" s="28"/>
      <c r="Z4211" s="28"/>
      <c r="AA4211" s="28"/>
      <c r="AB4211" s="28"/>
      <c r="AC4211" s="28"/>
      <c r="AD4211" s="28"/>
      <c r="AE4211" s="28"/>
      <c r="AF4211" s="28"/>
      <c r="AG4211" s="36" t="s">
        <v>200</v>
      </c>
      <c r="AH4211" s="230"/>
      <c r="AI4211" s="230"/>
      <c r="AJ4211" s="230"/>
      <c r="AK4211" s="149"/>
      <c r="AL4211" s="150"/>
    </row>
    <row r="4212" spans="1:38" s="6" customFormat="1" ht="36.75" hidden="1" customHeight="1" x14ac:dyDescent="0.2">
      <c r="A4212" s="36" t="s">
        <v>9031</v>
      </c>
      <c r="B4212" s="36" t="s">
        <v>2</v>
      </c>
      <c r="C4212" s="36" t="s">
        <v>36</v>
      </c>
      <c r="D4212" s="37">
        <v>41936</v>
      </c>
      <c r="E4212" s="30"/>
      <c r="F4212" s="289"/>
      <c r="G4212" s="30"/>
      <c r="H4212" s="30"/>
      <c r="I4212" s="28"/>
      <c r="J4212" s="28"/>
      <c r="K4212" s="28"/>
      <c r="L4212" s="28"/>
      <c r="M4212" s="28"/>
      <c r="N4212" s="28"/>
      <c r="O4212" s="28"/>
      <c r="P4212" s="28"/>
      <c r="Q4212" s="28"/>
      <c r="R4212" s="28"/>
      <c r="S4212" s="28"/>
      <c r="T4212" s="28"/>
      <c r="U4212" s="28"/>
      <c r="V4212" s="28"/>
      <c r="W4212" s="28"/>
      <c r="X4212" s="28"/>
      <c r="Y4212" s="28"/>
      <c r="Z4212" s="28"/>
      <c r="AA4212" s="28"/>
      <c r="AB4212" s="28"/>
      <c r="AC4212" s="28"/>
      <c r="AD4212" s="28"/>
      <c r="AE4212" s="28"/>
      <c r="AF4212" s="28"/>
      <c r="AG4212" s="36" t="s">
        <v>200</v>
      </c>
      <c r="AH4212" s="22"/>
      <c r="AI4212" s="22"/>
      <c r="AJ4212" s="22"/>
      <c r="AK4212" s="149"/>
      <c r="AL4212" s="150"/>
    </row>
    <row r="4213" spans="1:38" s="6" customFormat="1" ht="41.25" hidden="1" customHeight="1" x14ac:dyDescent="0.2">
      <c r="A4213" s="36" t="s">
        <v>9031</v>
      </c>
      <c r="B4213" s="36" t="s">
        <v>2</v>
      </c>
      <c r="C4213" s="36" t="s">
        <v>2571</v>
      </c>
      <c r="D4213" s="37">
        <v>41936</v>
      </c>
      <c r="E4213" s="30"/>
      <c r="F4213" s="37"/>
      <c r="G4213" s="30"/>
      <c r="H4213" s="30"/>
      <c r="I4213" s="28"/>
      <c r="J4213" s="28"/>
      <c r="K4213" s="28"/>
      <c r="L4213" s="28"/>
      <c r="M4213" s="28"/>
      <c r="N4213" s="28"/>
      <c r="O4213" s="28"/>
      <c r="P4213" s="28"/>
      <c r="Q4213" s="28"/>
      <c r="R4213" s="28"/>
      <c r="S4213" s="28"/>
      <c r="T4213" s="28"/>
      <c r="U4213" s="28"/>
      <c r="V4213" s="28"/>
      <c r="W4213" s="28"/>
      <c r="X4213" s="28"/>
      <c r="Y4213" s="28"/>
      <c r="Z4213" s="28"/>
      <c r="AA4213" s="28"/>
      <c r="AB4213" s="28"/>
      <c r="AC4213" s="28"/>
      <c r="AD4213" s="28"/>
      <c r="AE4213" s="28"/>
      <c r="AF4213" s="28"/>
      <c r="AG4213" s="36" t="s">
        <v>200</v>
      </c>
      <c r="AH4213" s="230"/>
      <c r="AI4213" s="230"/>
      <c r="AJ4213" s="230"/>
      <c r="AK4213" s="149"/>
      <c r="AL4213" s="150"/>
    </row>
    <row r="4214" spans="1:38" s="6" customFormat="1" ht="18.75" hidden="1" customHeight="1" x14ac:dyDescent="0.2">
      <c r="A4214" s="36" t="s">
        <v>9031</v>
      </c>
      <c r="B4214" s="36" t="s">
        <v>2</v>
      </c>
      <c r="C4214" s="36" t="s">
        <v>36</v>
      </c>
      <c r="D4214" s="37">
        <v>41937</v>
      </c>
      <c r="E4214" s="38">
        <v>5.347222222222222E-2</v>
      </c>
      <c r="F4214" s="37">
        <v>41937</v>
      </c>
      <c r="G4214" s="38">
        <v>5.347222222222222E-2</v>
      </c>
      <c r="H4214" s="38">
        <v>0</v>
      </c>
      <c r="I4214" s="36">
        <v>105</v>
      </c>
      <c r="J4214" s="36" t="s">
        <v>2754</v>
      </c>
      <c r="K4214" s="36" t="s">
        <v>132</v>
      </c>
      <c r="L4214" s="36" t="s">
        <v>125</v>
      </c>
      <c r="M4214" s="36" t="s">
        <v>10316</v>
      </c>
      <c r="N4214" s="36">
        <v>220</v>
      </c>
      <c r="O4214" s="36" t="s">
        <v>66</v>
      </c>
      <c r="P4214" s="36" t="s">
        <v>10317</v>
      </c>
      <c r="Q4214" s="36" t="s">
        <v>10318</v>
      </c>
      <c r="R4214" s="36">
        <f>18.2+3.7</f>
        <v>21.9</v>
      </c>
      <c r="S4214" s="36">
        <v>4.5999999999999996</v>
      </c>
      <c r="T4214" s="36">
        <f>R4214+S4214</f>
        <v>26.5</v>
      </c>
      <c r="U4214" s="36" t="s">
        <v>77</v>
      </c>
      <c r="V4214" s="36"/>
      <c r="W4214" s="36"/>
      <c r="X4214" s="36"/>
      <c r="Y4214" s="36"/>
      <c r="Z4214" s="36"/>
      <c r="AA4214" s="36"/>
      <c r="AB4214" s="36"/>
      <c r="AC4214" s="36"/>
      <c r="AD4214" s="36" t="s">
        <v>55</v>
      </c>
      <c r="AE4214" s="36"/>
      <c r="AF4214" s="36"/>
      <c r="AG4214" s="36" t="s">
        <v>10319</v>
      </c>
      <c r="AH4214" s="22"/>
      <c r="AI4214" s="22"/>
      <c r="AJ4214" s="22"/>
      <c r="AK4214" s="149"/>
      <c r="AL4214" s="150"/>
    </row>
    <row r="4215" spans="1:38" s="6" customFormat="1" ht="18.75" hidden="1" customHeight="1" x14ac:dyDescent="0.2">
      <c r="A4215" s="36" t="s">
        <v>9031</v>
      </c>
      <c r="B4215" s="36" t="s">
        <v>2</v>
      </c>
      <c r="C4215" s="36" t="s">
        <v>36</v>
      </c>
      <c r="D4215" s="37">
        <v>41938</v>
      </c>
      <c r="E4215" s="30"/>
      <c r="F4215" s="289"/>
      <c r="G4215" s="30"/>
      <c r="H4215" s="30"/>
      <c r="I4215" s="28"/>
      <c r="J4215" s="28"/>
      <c r="K4215" s="28"/>
      <c r="L4215" s="28"/>
      <c r="M4215" s="28"/>
      <c r="N4215" s="28"/>
      <c r="O4215" s="28"/>
      <c r="P4215" s="28"/>
      <c r="Q4215" s="28"/>
      <c r="R4215" s="28"/>
      <c r="S4215" s="28"/>
      <c r="T4215" s="28"/>
      <c r="U4215" s="28"/>
      <c r="V4215" s="28"/>
      <c r="W4215" s="28"/>
      <c r="X4215" s="28"/>
      <c r="Y4215" s="28"/>
      <c r="Z4215" s="28"/>
      <c r="AA4215" s="28"/>
      <c r="AB4215" s="28"/>
      <c r="AC4215" s="28"/>
      <c r="AD4215" s="28"/>
      <c r="AE4215" s="28"/>
      <c r="AF4215" s="28"/>
      <c r="AG4215" s="36" t="s">
        <v>200</v>
      </c>
      <c r="AH4215" s="22"/>
      <c r="AI4215" s="22"/>
      <c r="AJ4215" s="22"/>
      <c r="AK4215" s="149"/>
      <c r="AL4215" s="150"/>
    </row>
    <row r="4216" spans="1:38" s="24" customFormat="1" ht="18.75" hidden="1" customHeight="1" x14ac:dyDescent="0.2">
      <c r="A4216" s="36" t="s">
        <v>9031</v>
      </c>
      <c r="B4216" s="36" t="s">
        <v>2</v>
      </c>
      <c r="C4216" s="36" t="s">
        <v>2571</v>
      </c>
      <c r="D4216" s="37">
        <v>41938</v>
      </c>
      <c r="E4216" s="30"/>
      <c r="F4216" s="37"/>
      <c r="G4216" s="30"/>
      <c r="H4216" s="30"/>
      <c r="I4216" s="28"/>
      <c r="J4216" s="28"/>
      <c r="K4216" s="28"/>
      <c r="L4216" s="28"/>
      <c r="M4216" s="28"/>
      <c r="N4216" s="28"/>
      <c r="O4216" s="28"/>
      <c r="P4216" s="28"/>
      <c r="Q4216" s="351"/>
      <c r="R4216" s="28"/>
      <c r="S4216" s="28"/>
      <c r="T4216" s="28"/>
      <c r="U4216" s="28"/>
      <c r="V4216" s="28"/>
      <c r="W4216" s="28"/>
      <c r="X4216" s="28"/>
      <c r="Y4216" s="28"/>
      <c r="Z4216" s="28"/>
      <c r="AA4216" s="28"/>
      <c r="AB4216" s="28"/>
      <c r="AC4216" s="28"/>
      <c r="AD4216" s="28"/>
      <c r="AE4216" s="28"/>
      <c r="AF4216" s="28"/>
      <c r="AG4216" s="36" t="s">
        <v>200</v>
      </c>
      <c r="AH4216" s="230"/>
      <c r="AI4216" s="230"/>
      <c r="AJ4216" s="230"/>
      <c r="AK4216" s="149"/>
      <c r="AL4216" s="150"/>
    </row>
    <row r="4217" spans="1:38" s="24" customFormat="1" ht="18.75" hidden="1" customHeight="1" x14ac:dyDescent="0.2">
      <c r="A4217" s="36" t="s">
        <v>9031</v>
      </c>
      <c r="B4217" s="36" t="s">
        <v>2</v>
      </c>
      <c r="C4217" s="36" t="s">
        <v>36</v>
      </c>
      <c r="D4217" s="37">
        <v>41939</v>
      </c>
      <c r="E4217" s="30"/>
      <c r="F4217" s="289"/>
      <c r="G4217" s="30"/>
      <c r="H4217" s="30"/>
      <c r="I4217" s="28"/>
      <c r="J4217" s="28"/>
      <c r="K4217" s="28"/>
      <c r="L4217" s="28"/>
      <c r="M4217" s="28"/>
      <c r="N4217" s="28"/>
      <c r="O4217" s="28"/>
      <c r="P4217" s="28"/>
      <c r="Q4217" s="28"/>
      <c r="R4217" s="28"/>
      <c r="S4217" s="28"/>
      <c r="T4217" s="28"/>
      <c r="U4217" s="28"/>
      <c r="V4217" s="28"/>
      <c r="W4217" s="28"/>
      <c r="X4217" s="28"/>
      <c r="Y4217" s="28"/>
      <c r="Z4217" s="28"/>
      <c r="AA4217" s="28"/>
      <c r="AB4217" s="28"/>
      <c r="AC4217" s="28"/>
      <c r="AD4217" s="28"/>
      <c r="AE4217" s="28"/>
      <c r="AF4217" s="28"/>
      <c r="AG4217" s="36" t="s">
        <v>200</v>
      </c>
      <c r="AH4217" s="22"/>
      <c r="AI4217" s="22"/>
      <c r="AJ4217" s="22"/>
      <c r="AK4217" s="149"/>
      <c r="AL4217" s="150"/>
    </row>
    <row r="4218" spans="1:38" s="24" customFormat="1" ht="18.75" hidden="1" customHeight="1" x14ac:dyDescent="0.2">
      <c r="A4218" s="36" t="s">
        <v>9031</v>
      </c>
      <c r="B4218" s="36" t="s">
        <v>2</v>
      </c>
      <c r="C4218" s="36" t="s">
        <v>2571</v>
      </c>
      <c r="D4218" s="37">
        <v>41939</v>
      </c>
      <c r="E4218" s="30"/>
      <c r="F4218" s="37"/>
      <c r="G4218" s="30"/>
      <c r="H4218" s="30"/>
      <c r="I4218" s="28"/>
      <c r="J4218" s="28"/>
      <c r="K4218" s="28"/>
      <c r="L4218" s="28"/>
      <c r="M4218" s="28"/>
      <c r="N4218" s="28"/>
      <c r="O4218" s="28"/>
      <c r="P4218" s="28"/>
      <c r="Q4218" s="28"/>
      <c r="R4218" s="28"/>
      <c r="S4218" s="28"/>
      <c r="T4218" s="28"/>
      <c r="U4218" s="28"/>
      <c r="V4218" s="28"/>
      <c r="W4218" s="28"/>
      <c r="X4218" s="28"/>
      <c r="Y4218" s="28"/>
      <c r="Z4218" s="28"/>
      <c r="AA4218" s="28"/>
      <c r="AB4218" s="28"/>
      <c r="AC4218" s="28"/>
      <c r="AD4218" s="28"/>
      <c r="AE4218" s="28"/>
      <c r="AF4218" s="28"/>
      <c r="AG4218" s="36" t="s">
        <v>200</v>
      </c>
      <c r="AH4218" s="230"/>
      <c r="AI4218" s="230"/>
      <c r="AJ4218" s="230"/>
      <c r="AK4218" s="149"/>
      <c r="AL4218" s="150"/>
    </row>
    <row r="4219" spans="1:38" s="24" customFormat="1" ht="18.75" hidden="1" customHeight="1" x14ac:dyDescent="0.2">
      <c r="A4219" s="36" t="s">
        <v>9031</v>
      </c>
      <c r="B4219" s="36" t="s">
        <v>2</v>
      </c>
      <c r="C4219" s="36" t="s">
        <v>36</v>
      </c>
      <c r="D4219" s="37">
        <v>41940</v>
      </c>
      <c r="E4219" s="30"/>
      <c r="F4219" s="289"/>
      <c r="G4219" s="30"/>
      <c r="H4219" s="30"/>
      <c r="I4219" s="28"/>
      <c r="J4219" s="28"/>
      <c r="K4219" s="28"/>
      <c r="L4219" s="28"/>
      <c r="M4219" s="28"/>
      <c r="N4219" s="28"/>
      <c r="O4219" s="28"/>
      <c r="P4219" s="28"/>
      <c r="Q4219" s="28"/>
      <c r="R4219" s="28"/>
      <c r="S4219" s="28"/>
      <c r="T4219" s="28"/>
      <c r="U4219" s="28"/>
      <c r="V4219" s="28"/>
      <c r="W4219" s="28"/>
      <c r="X4219" s="28"/>
      <c r="Y4219" s="28"/>
      <c r="Z4219" s="28"/>
      <c r="AA4219" s="28"/>
      <c r="AB4219" s="28"/>
      <c r="AC4219" s="28"/>
      <c r="AD4219" s="28"/>
      <c r="AE4219" s="28"/>
      <c r="AF4219" s="28"/>
      <c r="AG4219" s="36" t="s">
        <v>200</v>
      </c>
      <c r="AH4219" s="22"/>
      <c r="AI4219" s="22"/>
      <c r="AJ4219" s="22"/>
      <c r="AK4219" s="149"/>
      <c r="AL4219" s="150"/>
    </row>
    <row r="4220" spans="1:38" s="24" customFormat="1" ht="18.75" hidden="1" customHeight="1" x14ac:dyDescent="0.2">
      <c r="A4220" s="36" t="s">
        <v>9031</v>
      </c>
      <c r="B4220" s="36" t="s">
        <v>2</v>
      </c>
      <c r="C4220" s="36" t="s">
        <v>2571</v>
      </c>
      <c r="D4220" s="37">
        <v>41940</v>
      </c>
      <c r="E4220" s="30"/>
      <c r="F4220" s="37"/>
      <c r="G4220" s="30"/>
      <c r="H4220" s="30"/>
      <c r="I4220" s="28"/>
      <c r="J4220" s="28"/>
      <c r="K4220" s="28"/>
      <c r="L4220" s="28"/>
      <c r="M4220" s="28"/>
      <c r="N4220" s="28"/>
      <c r="O4220" s="28"/>
      <c r="P4220" s="28"/>
      <c r="Q4220" s="28"/>
      <c r="R4220" s="28"/>
      <c r="S4220" s="28"/>
      <c r="T4220" s="28"/>
      <c r="U4220" s="28"/>
      <c r="V4220" s="28"/>
      <c r="W4220" s="28"/>
      <c r="X4220" s="28"/>
      <c r="Y4220" s="28"/>
      <c r="Z4220" s="28"/>
      <c r="AA4220" s="28"/>
      <c r="AB4220" s="28"/>
      <c r="AC4220" s="28"/>
      <c r="AD4220" s="28"/>
      <c r="AE4220" s="28"/>
      <c r="AF4220" s="28"/>
      <c r="AG4220" s="36" t="s">
        <v>200</v>
      </c>
      <c r="AH4220" s="230"/>
      <c r="AI4220" s="230"/>
      <c r="AJ4220" s="230"/>
      <c r="AK4220" s="149"/>
      <c r="AL4220" s="150"/>
    </row>
    <row r="4221" spans="1:38" s="24" customFormat="1" ht="18.75" hidden="1" customHeight="1" x14ac:dyDescent="0.2">
      <c r="A4221" s="36" t="s">
        <v>9031</v>
      </c>
      <c r="B4221" s="36" t="s">
        <v>2</v>
      </c>
      <c r="C4221" s="36" t="s">
        <v>36</v>
      </c>
      <c r="D4221" s="37">
        <v>41941</v>
      </c>
      <c r="E4221" s="30"/>
      <c r="F4221" s="289"/>
      <c r="G4221" s="30"/>
      <c r="H4221" s="30"/>
      <c r="I4221" s="28"/>
      <c r="J4221" s="28"/>
      <c r="K4221" s="28"/>
      <c r="L4221" s="28"/>
      <c r="M4221" s="28"/>
      <c r="N4221" s="28"/>
      <c r="O4221" s="28"/>
      <c r="P4221" s="28"/>
      <c r="Q4221" s="28"/>
      <c r="R4221" s="28"/>
      <c r="S4221" s="28"/>
      <c r="T4221" s="28"/>
      <c r="U4221" s="28"/>
      <c r="V4221" s="28"/>
      <c r="W4221" s="28"/>
      <c r="X4221" s="28"/>
      <c r="Y4221" s="28"/>
      <c r="Z4221" s="28"/>
      <c r="AA4221" s="28"/>
      <c r="AB4221" s="28"/>
      <c r="AC4221" s="28"/>
      <c r="AD4221" s="28"/>
      <c r="AE4221" s="28"/>
      <c r="AF4221" s="28"/>
      <c r="AG4221" s="36" t="s">
        <v>200</v>
      </c>
      <c r="AH4221" s="230"/>
      <c r="AI4221" s="230"/>
      <c r="AJ4221" s="230"/>
      <c r="AK4221" s="149"/>
      <c r="AL4221" s="150"/>
    </row>
    <row r="4222" spans="1:38" s="24" customFormat="1" ht="18.75" hidden="1" customHeight="1" x14ac:dyDescent="0.2">
      <c r="A4222" s="36" t="s">
        <v>9031</v>
      </c>
      <c r="B4222" s="36" t="s">
        <v>2</v>
      </c>
      <c r="C4222" s="36" t="s">
        <v>2571</v>
      </c>
      <c r="D4222" s="37">
        <v>41941</v>
      </c>
      <c r="E4222" s="30"/>
      <c r="F4222" s="37"/>
      <c r="G4222" s="30"/>
      <c r="H4222" s="30"/>
      <c r="I4222" s="28"/>
      <c r="J4222" s="28"/>
      <c r="K4222" s="28"/>
      <c r="L4222" s="28"/>
      <c r="M4222" s="28"/>
      <c r="N4222" s="28"/>
      <c r="O4222" s="28"/>
      <c r="P4222" s="28"/>
      <c r="Q4222" s="28"/>
      <c r="R4222" s="28"/>
      <c r="S4222" s="28"/>
      <c r="T4222" s="28"/>
      <c r="U4222" s="28"/>
      <c r="V4222" s="28"/>
      <c r="W4222" s="28"/>
      <c r="X4222" s="28"/>
      <c r="Y4222" s="28"/>
      <c r="Z4222" s="28"/>
      <c r="AA4222" s="28"/>
      <c r="AB4222" s="28"/>
      <c r="AC4222" s="28"/>
      <c r="AD4222" s="28"/>
      <c r="AE4222" s="28"/>
      <c r="AF4222" s="28"/>
      <c r="AG4222" s="36" t="s">
        <v>200</v>
      </c>
      <c r="AH4222" s="230"/>
      <c r="AI4222" s="230"/>
      <c r="AJ4222" s="230"/>
      <c r="AK4222" s="149"/>
      <c r="AL4222" s="150"/>
    </row>
    <row r="4223" spans="1:38" s="24" customFormat="1" ht="18.75" hidden="1" customHeight="1" x14ac:dyDescent="0.2">
      <c r="A4223" s="36" t="s">
        <v>9031</v>
      </c>
      <c r="B4223" s="36" t="s">
        <v>2</v>
      </c>
      <c r="C4223" s="36" t="s">
        <v>36</v>
      </c>
      <c r="D4223" s="37">
        <v>41942</v>
      </c>
      <c r="E4223" s="30"/>
      <c r="F4223" s="289"/>
      <c r="G4223" s="30"/>
      <c r="H4223" s="30"/>
      <c r="I4223" s="28"/>
      <c r="J4223" s="28"/>
      <c r="K4223" s="28"/>
      <c r="L4223" s="28"/>
      <c r="M4223" s="28"/>
      <c r="N4223" s="28"/>
      <c r="O4223" s="28"/>
      <c r="P4223" s="28"/>
      <c r="Q4223" s="28"/>
      <c r="R4223" s="28"/>
      <c r="S4223" s="28"/>
      <c r="T4223" s="28"/>
      <c r="U4223" s="28"/>
      <c r="V4223" s="28"/>
      <c r="W4223" s="28"/>
      <c r="X4223" s="28"/>
      <c r="Y4223" s="28"/>
      <c r="Z4223" s="28"/>
      <c r="AA4223" s="28"/>
      <c r="AB4223" s="28"/>
      <c r="AC4223" s="28"/>
      <c r="AD4223" s="28"/>
      <c r="AE4223" s="28"/>
      <c r="AF4223" s="28"/>
      <c r="AG4223" s="36" t="s">
        <v>200</v>
      </c>
      <c r="AH4223" s="230"/>
      <c r="AI4223" s="230"/>
      <c r="AJ4223" s="230"/>
      <c r="AK4223" s="149"/>
      <c r="AL4223" s="150"/>
    </row>
    <row r="4224" spans="1:38" s="24" customFormat="1" ht="18.75" hidden="1" customHeight="1" x14ac:dyDescent="0.2">
      <c r="A4224" s="36" t="s">
        <v>9031</v>
      </c>
      <c r="B4224" s="36" t="s">
        <v>2</v>
      </c>
      <c r="C4224" s="36" t="s">
        <v>2571</v>
      </c>
      <c r="D4224" s="37">
        <v>41942</v>
      </c>
      <c r="E4224" s="30"/>
      <c r="F4224" s="37"/>
      <c r="G4224" s="30"/>
      <c r="H4224" s="30"/>
      <c r="I4224" s="28"/>
      <c r="J4224" s="28"/>
      <c r="K4224" s="28"/>
      <c r="L4224" s="28"/>
      <c r="M4224" s="28"/>
      <c r="N4224" s="28"/>
      <c r="O4224" s="28"/>
      <c r="P4224" s="28"/>
      <c r="Q4224" s="28"/>
      <c r="R4224" s="28"/>
      <c r="S4224" s="28"/>
      <c r="T4224" s="28"/>
      <c r="U4224" s="28"/>
      <c r="V4224" s="28"/>
      <c r="W4224" s="28"/>
      <c r="X4224" s="28"/>
      <c r="Y4224" s="28"/>
      <c r="Z4224" s="28"/>
      <c r="AA4224" s="28"/>
      <c r="AB4224" s="28"/>
      <c r="AC4224" s="28"/>
      <c r="AD4224" s="28"/>
      <c r="AE4224" s="28"/>
      <c r="AF4224" s="28"/>
      <c r="AG4224" s="36" t="s">
        <v>200</v>
      </c>
      <c r="AH4224" s="230"/>
      <c r="AI4224" s="230"/>
      <c r="AJ4224" s="230"/>
      <c r="AK4224" s="149"/>
      <c r="AL4224" s="150"/>
    </row>
    <row r="4225" spans="1:38" s="24" customFormat="1" ht="18.75" hidden="1" customHeight="1" x14ac:dyDescent="0.2">
      <c r="A4225" s="36" t="s">
        <v>9031</v>
      </c>
      <c r="B4225" s="36" t="s">
        <v>2</v>
      </c>
      <c r="C4225" s="36" t="s">
        <v>36</v>
      </c>
      <c r="D4225" s="37">
        <v>41943</v>
      </c>
      <c r="E4225" s="38">
        <v>0.4152777777777778</v>
      </c>
      <c r="F4225" s="37">
        <v>41943</v>
      </c>
      <c r="G4225" s="38">
        <v>0.4152777777777778</v>
      </c>
      <c r="H4225" s="38">
        <v>0</v>
      </c>
      <c r="I4225" s="36">
        <v>16</v>
      </c>
      <c r="J4225" s="28"/>
      <c r="K4225" s="28"/>
      <c r="L4225" s="239" t="s">
        <v>125</v>
      </c>
      <c r="M4225" s="28" t="s">
        <v>10440</v>
      </c>
      <c r="N4225" s="36">
        <v>35</v>
      </c>
      <c r="O4225" s="36" t="s">
        <v>63</v>
      </c>
      <c r="P4225" s="28" t="s">
        <v>10441</v>
      </c>
      <c r="Q4225" s="351" t="s">
        <v>10442</v>
      </c>
      <c r="R4225" s="36">
        <v>1.9</v>
      </c>
      <c r="S4225" s="36"/>
      <c r="T4225" s="36">
        <v>1.9</v>
      </c>
      <c r="U4225" s="28"/>
      <c r="V4225" s="28"/>
      <c r="W4225" s="28"/>
      <c r="X4225" s="28"/>
      <c r="Y4225" s="28"/>
      <c r="Z4225" s="28"/>
      <c r="AA4225" s="28"/>
      <c r="AB4225" s="28"/>
      <c r="AC4225" s="28"/>
      <c r="AD4225" s="239" t="s">
        <v>55</v>
      </c>
      <c r="AE4225" s="28"/>
      <c r="AF4225" s="28"/>
      <c r="AG4225" s="28"/>
      <c r="AH4225" s="22"/>
      <c r="AI4225" s="22"/>
      <c r="AJ4225" s="22"/>
      <c r="AK4225" s="149"/>
      <c r="AL4225" s="150"/>
    </row>
    <row r="4226" spans="1:38" s="24" customFormat="1" ht="18.75" hidden="1" customHeight="1" x14ac:dyDescent="0.2">
      <c r="A4226" s="36" t="s">
        <v>10168</v>
      </c>
      <c r="B4226" s="36" t="s">
        <v>2</v>
      </c>
      <c r="C4226" s="36" t="s">
        <v>36</v>
      </c>
      <c r="D4226" s="37">
        <v>41944</v>
      </c>
      <c r="E4226" s="30"/>
      <c r="F4226" s="289"/>
      <c r="G4226" s="30"/>
      <c r="H4226" s="30"/>
      <c r="I4226" s="28"/>
      <c r="J4226" s="28"/>
      <c r="K4226" s="28"/>
      <c r="L4226" s="28"/>
      <c r="M4226" s="28"/>
      <c r="N4226" s="28"/>
      <c r="O4226" s="28"/>
      <c r="P4226" s="28"/>
      <c r="Q4226" s="351"/>
      <c r="R4226" s="28"/>
      <c r="S4226" s="28"/>
      <c r="T4226" s="28"/>
      <c r="U4226" s="28"/>
      <c r="V4226" s="28"/>
      <c r="W4226" s="28"/>
      <c r="X4226" s="28"/>
      <c r="Y4226" s="28"/>
      <c r="Z4226" s="28"/>
      <c r="AA4226" s="28"/>
      <c r="AB4226" s="28"/>
      <c r="AC4226" s="28"/>
      <c r="AD4226" s="28"/>
      <c r="AE4226" s="28"/>
      <c r="AF4226" s="28"/>
      <c r="AG4226" s="36" t="s">
        <v>200</v>
      </c>
      <c r="AH4226" s="22"/>
      <c r="AI4226" s="22"/>
      <c r="AJ4226" s="22"/>
      <c r="AK4226" s="149"/>
      <c r="AL4226" s="150"/>
    </row>
    <row r="4227" spans="1:38" s="24" customFormat="1" ht="18.75" hidden="1" customHeight="1" x14ac:dyDescent="0.2">
      <c r="A4227" s="36" t="s">
        <v>10168</v>
      </c>
      <c r="B4227" s="36" t="s">
        <v>2</v>
      </c>
      <c r="C4227" s="36" t="s">
        <v>36</v>
      </c>
      <c r="D4227" s="37">
        <v>41945</v>
      </c>
      <c r="E4227" s="30"/>
      <c r="F4227" s="289"/>
      <c r="G4227" s="30"/>
      <c r="H4227" s="30"/>
      <c r="I4227" s="28"/>
      <c r="J4227" s="28"/>
      <c r="K4227" s="28"/>
      <c r="L4227" s="28"/>
      <c r="M4227" s="28"/>
      <c r="N4227" s="28"/>
      <c r="O4227" s="28"/>
      <c r="P4227" s="28"/>
      <c r="Q4227" s="28"/>
      <c r="R4227" s="28"/>
      <c r="S4227" s="28"/>
      <c r="T4227" s="28"/>
      <c r="U4227" s="28"/>
      <c r="V4227" s="28"/>
      <c r="W4227" s="28"/>
      <c r="X4227" s="28"/>
      <c r="Y4227" s="28"/>
      <c r="Z4227" s="28"/>
      <c r="AA4227" s="28"/>
      <c r="AB4227" s="28"/>
      <c r="AC4227" s="28"/>
      <c r="AD4227" s="28"/>
      <c r="AE4227" s="28"/>
      <c r="AF4227" s="28"/>
      <c r="AG4227" s="36" t="s">
        <v>200</v>
      </c>
      <c r="AH4227" s="22"/>
      <c r="AI4227" s="22"/>
      <c r="AJ4227" s="22"/>
      <c r="AK4227" s="149"/>
      <c r="AL4227" s="150"/>
    </row>
    <row r="4228" spans="1:38" s="24" customFormat="1" ht="18.75" hidden="1" customHeight="1" x14ac:dyDescent="0.2">
      <c r="A4228" s="36" t="s">
        <v>10168</v>
      </c>
      <c r="B4228" s="36" t="s">
        <v>2</v>
      </c>
      <c r="C4228" s="36" t="s">
        <v>36</v>
      </c>
      <c r="D4228" s="37">
        <v>41946</v>
      </c>
      <c r="E4228" s="30"/>
      <c r="F4228" s="289"/>
      <c r="G4228" s="30"/>
      <c r="H4228" s="30"/>
      <c r="I4228" s="28"/>
      <c r="J4228" s="28"/>
      <c r="K4228" s="28"/>
      <c r="L4228" s="28"/>
      <c r="M4228" s="28"/>
      <c r="N4228" s="28"/>
      <c r="O4228" s="28"/>
      <c r="P4228" s="28"/>
      <c r="Q4228" s="28"/>
      <c r="R4228" s="28"/>
      <c r="S4228" s="28"/>
      <c r="T4228" s="28"/>
      <c r="U4228" s="28"/>
      <c r="V4228" s="28"/>
      <c r="W4228" s="28"/>
      <c r="X4228" s="28"/>
      <c r="Y4228" s="28"/>
      <c r="Z4228" s="28"/>
      <c r="AA4228" s="28"/>
      <c r="AB4228" s="28"/>
      <c r="AC4228" s="28"/>
      <c r="AD4228" s="28"/>
      <c r="AE4228" s="28"/>
      <c r="AF4228" s="28"/>
      <c r="AG4228" s="36" t="s">
        <v>200</v>
      </c>
      <c r="AH4228" s="22"/>
      <c r="AI4228" s="22"/>
      <c r="AJ4228" s="22"/>
      <c r="AK4228" s="149"/>
      <c r="AL4228" s="150"/>
    </row>
    <row r="4229" spans="1:38" s="230" customFormat="1" ht="31.5" hidden="1" customHeight="1" x14ac:dyDescent="0.2">
      <c r="A4229" s="36" t="s">
        <v>10168</v>
      </c>
      <c r="B4229" s="36" t="s">
        <v>2</v>
      </c>
      <c r="C4229" s="36" t="s">
        <v>36</v>
      </c>
      <c r="D4229" s="37">
        <v>41947</v>
      </c>
      <c r="E4229" s="30"/>
      <c r="F4229" s="289"/>
      <c r="G4229" s="30"/>
      <c r="H4229" s="30"/>
      <c r="I4229" s="28"/>
      <c r="J4229" s="28"/>
      <c r="K4229" s="28"/>
      <c r="L4229" s="28"/>
      <c r="M4229" s="28"/>
      <c r="N4229" s="28"/>
      <c r="O4229" s="28"/>
      <c r="P4229" s="28"/>
      <c r="Q4229" s="28"/>
      <c r="R4229" s="28"/>
      <c r="S4229" s="28"/>
      <c r="T4229" s="28"/>
      <c r="U4229" s="28"/>
      <c r="V4229" s="28"/>
      <c r="W4229" s="28"/>
      <c r="X4229" s="28"/>
      <c r="Y4229" s="28"/>
      <c r="Z4229" s="28"/>
      <c r="AA4229" s="28"/>
      <c r="AB4229" s="28"/>
      <c r="AC4229" s="28"/>
      <c r="AD4229" s="28"/>
      <c r="AE4229" s="28"/>
      <c r="AF4229" s="28"/>
      <c r="AG4229" s="36" t="s">
        <v>200</v>
      </c>
      <c r="AH4229" s="22"/>
      <c r="AI4229" s="22"/>
      <c r="AJ4229" s="22"/>
    </row>
    <row r="4230" spans="1:38" s="230" customFormat="1" ht="31.5" hidden="1" customHeight="1" x14ac:dyDescent="0.2">
      <c r="A4230" s="36" t="s">
        <v>10168</v>
      </c>
      <c r="B4230" s="36" t="s">
        <v>2</v>
      </c>
      <c r="C4230" s="36" t="s">
        <v>36</v>
      </c>
      <c r="D4230" s="37">
        <v>41948</v>
      </c>
      <c r="E4230" s="30"/>
      <c r="F4230" s="289"/>
      <c r="G4230" s="30"/>
      <c r="H4230" s="30"/>
      <c r="I4230" s="28"/>
      <c r="J4230" s="28"/>
      <c r="K4230" s="28"/>
      <c r="L4230" s="28"/>
      <c r="M4230" s="28"/>
      <c r="N4230" s="28"/>
      <c r="O4230" s="28"/>
      <c r="P4230" s="28"/>
      <c r="Q4230" s="28"/>
      <c r="R4230" s="28"/>
      <c r="S4230" s="28"/>
      <c r="T4230" s="28"/>
      <c r="U4230" s="28"/>
      <c r="V4230" s="28"/>
      <c r="W4230" s="28"/>
      <c r="X4230" s="28"/>
      <c r="Y4230" s="28"/>
      <c r="Z4230" s="28"/>
      <c r="AA4230" s="28"/>
      <c r="AB4230" s="28"/>
      <c r="AC4230" s="28"/>
      <c r="AD4230" s="28"/>
      <c r="AE4230" s="28"/>
      <c r="AF4230" s="28"/>
      <c r="AG4230" s="36" t="s">
        <v>200</v>
      </c>
      <c r="AH4230" s="22"/>
      <c r="AI4230" s="22"/>
      <c r="AJ4230" s="22"/>
    </row>
    <row r="4231" spans="1:38" s="230" customFormat="1" ht="31.5" hidden="1" customHeight="1" x14ac:dyDescent="0.2">
      <c r="A4231" s="36" t="s">
        <v>10168</v>
      </c>
      <c r="B4231" s="36" t="s">
        <v>2</v>
      </c>
      <c r="C4231" s="36" t="s">
        <v>10511</v>
      </c>
      <c r="D4231" s="37">
        <v>41949</v>
      </c>
      <c r="E4231" s="38">
        <v>0.35625000000000001</v>
      </c>
      <c r="F4231" s="37">
        <v>41949</v>
      </c>
      <c r="G4231" s="38">
        <v>0.4055555555555555</v>
      </c>
      <c r="H4231" s="38">
        <v>4.9305555555555554E-2</v>
      </c>
      <c r="I4231" s="36">
        <v>9</v>
      </c>
      <c r="J4231" s="36" t="s">
        <v>10512</v>
      </c>
      <c r="K4231" s="36" t="s">
        <v>133</v>
      </c>
      <c r="L4231" s="36" t="s">
        <v>130</v>
      </c>
      <c r="M4231" s="36" t="s">
        <v>10513</v>
      </c>
      <c r="N4231" s="36" t="s">
        <v>103</v>
      </c>
      <c r="O4231" s="36" t="s">
        <v>64</v>
      </c>
      <c r="P4231" s="36" t="s">
        <v>10514</v>
      </c>
      <c r="Q4231" s="36" t="s">
        <v>10515</v>
      </c>
      <c r="R4231" s="36">
        <v>11.3</v>
      </c>
      <c r="S4231" s="36"/>
      <c r="T4231" s="36">
        <v>11.3</v>
      </c>
      <c r="U4231" s="36" t="s">
        <v>87</v>
      </c>
      <c r="V4231" s="36"/>
      <c r="W4231" s="36"/>
      <c r="X4231" s="36"/>
      <c r="Y4231" s="36"/>
      <c r="Z4231" s="36"/>
      <c r="AA4231" s="36"/>
      <c r="AB4231" s="36"/>
      <c r="AC4231" s="36"/>
      <c r="AD4231" s="36" t="s">
        <v>60</v>
      </c>
      <c r="AE4231" s="36"/>
      <c r="AF4231" s="36"/>
      <c r="AG4231" s="36"/>
    </row>
    <row r="4232" spans="1:38" s="230" customFormat="1" ht="31.5" hidden="1" customHeight="1" x14ac:dyDescent="0.2">
      <c r="A4232" s="36" t="s">
        <v>10168</v>
      </c>
      <c r="B4232" s="36" t="s">
        <v>2</v>
      </c>
      <c r="C4232" s="36" t="s">
        <v>2571</v>
      </c>
      <c r="D4232" s="37">
        <v>41949</v>
      </c>
      <c r="E4232" s="30"/>
      <c r="F4232" s="37"/>
      <c r="G4232" s="30"/>
      <c r="H4232" s="30"/>
      <c r="I4232" s="28"/>
      <c r="J4232" s="28"/>
      <c r="K4232" s="28"/>
      <c r="L4232" s="28"/>
      <c r="M4232" s="28"/>
      <c r="N4232" s="28"/>
      <c r="O4232" s="28"/>
      <c r="P4232" s="28"/>
      <c r="Q4232" s="28"/>
      <c r="R4232" s="28"/>
      <c r="S4232" s="28"/>
      <c r="T4232" s="28"/>
      <c r="U4232" s="28"/>
      <c r="V4232" s="28"/>
      <c r="W4232" s="28"/>
      <c r="X4232" s="28"/>
      <c r="Y4232" s="28"/>
      <c r="Z4232" s="28"/>
      <c r="AA4232" s="28"/>
      <c r="AB4232" s="28"/>
      <c r="AC4232" s="28"/>
      <c r="AD4232" s="28"/>
      <c r="AE4232" s="28"/>
      <c r="AF4232" s="28"/>
      <c r="AG4232" s="36" t="s">
        <v>200</v>
      </c>
    </row>
    <row r="4233" spans="1:38" s="230" customFormat="1" ht="31.5" hidden="1" customHeight="1" x14ac:dyDescent="0.2">
      <c r="A4233" s="36" t="s">
        <v>10168</v>
      </c>
      <c r="B4233" s="36" t="s">
        <v>2</v>
      </c>
      <c r="C4233" s="36" t="s">
        <v>10511</v>
      </c>
      <c r="D4233" s="37">
        <v>41950</v>
      </c>
      <c r="E4233" s="38"/>
      <c r="F4233" s="37"/>
      <c r="G4233" s="38"/>
      <c r="H4233" s="38"/>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c r="AE4233" s="36"/>
      <c r="AF4233" s="36"/>
      <c r="AG4233" s="36" t="s">
        <v>200</v>
      </c>
      <c r="AH4233" s="22"/>
      <c r="AI4233" s="22"/>
      <c r="AJ4233" s="22"/>
    </row>
    <row r="4234" spans="1:38" s="230" customFormat="1" ht="31.5" hidden="1" customHeight="1" x14ac:dyDescent="0.2">
      <c r="A4234" s="36" t="s">
        <v>10168</v>
      </c>
      <c r="B4234" s="36" t="s">
        <v>2</v>
      </c>
      <c r="C4234" s="36" t="s">
        <v>2571</v>
      </c>
      <c r="D4234" s="37">
        <v>41950</v>
      </c>
      <c r="E4234" s="30"/>
      <c r="F4234" s="37"/>
      <c r="G4234" s="30"/>
      <c r="H4234" s="30"/>
      <c r="I4234" s="28"/>
      <c r="J4234" s="28"/>
      <c r="K4234" s="28"/>
      <c r="L4234" s="28"/>
      <c r="M4234" s="28"/>
      <c r="N4234" s="28"/>
      <c r="O4234" s="28"/>
      <c r="P4234" s="28"/>
      <c r="Q4234" s="28"/>
      <c r="R4234" s="28"/>
      <c r="S4234" s="28"/>
      <c r="T4234" s="28"/>
      <c r="U4234" s="28"/>
      <c r="V4234" s="28"/>
      <c r="W4234" s="28"/>
      <c r="X4234" s="28"/>
      <c r="Y4234" s="28"/>
      <c r="Z4234" s="28"/>
      <c r="AA4234" s="28"/>
      <c r="AB4234" s="28"/>
      <c r="AC4234" s="28"/>
      <c r="AD4234" s="28"/>
      <c r="AE4234" s="28"/>
      <c r="AF4234" s="28"/>
      <c r="AG4234" s="36" t="s">
        <v>200</v>
      </c>
    </row>
    <row r="4235" spans="1:38" s="230" customFormat="1" ht="31.5" hidden="1" customHeight="1" x14ac:dyDescent="0.2">
      <c r="A4235" s="36" t="s">
        <v>10168</v>
      </c>
      <c r="B4235" s="36" t="s">
        <v>2</v>
      </c>
      <c r="C4235" s="36" t="s">
        <v>2571</v>
      </c>
      <c r="D4235" s="37">
        <v>41951</v>
      </c>
      <c r="E4235" s="30"/>
      <c r="F4235" s="37"/>
      <c r="G4235" s="30"/>
      <c r="H4235" s="30"/>
      <c r="I4235" s="28"/>
      <c r="J4235" s="28"/>
      <c r="K4235" s="28"/>
      <c r="L4235" s="28"/>
      <c r="M4235" s="28"/>
      <c r="N4235" s="28"/>
      <c r="O4235" s="28"/>
      <c r="P4235" s="28"/>
      <c r="Q4235" s="28"/>
      <c r="R4235" s="28"/>
      <c r="S4235" s="28"/>
      <c r="T4235" s="28"/>
      <c r="U4235" s="28"/>
      <c r="V4235" s="28"/>
      <c r="W4235" s="28"/>
      <c r="X4235" s="28"/>
      <c r="Y4235" s="28"/>
      <c r="Z4235" s="28"/>
      <c r="AA4235" s="28"/>
      <c r="AB4235" s="28"/>
      <c r="AC4235" s="28"/>
      <c r="AD4235" s="28"/>
      <c r="AE4235" s="28"/>
      <c r="AF4235" s="28"/>
      <c r="AG4235" s="36" t="s">
        <v>200</v>
      </c>
    </row>
    <row r="4236" spans="1:38" ht="15.75" hidden="1" customHeight="1" x14ac:dyDescent="0.2">
      <c r="A4236" s="36" t="s">
        <v>10168</v>
      </c>
      <c r="B4236" s="36" t="s">
        <v>2</v>
      </c>
      <c r="C4236" s="36" t="s">
        <v>10511</v>
      </c>
      <c r="D4236" s="37">
        <v>41951</v>
      </c>
      <c r="E4236" s="38">
        <v>0.65694444444444444</v>
      </c>
      <c r="F4236" s="37">
        <v>41951</v>
      </c>
      <c r="G4236" s="38">
        <v>0.65694444444444444</v>
      </c>
      <c r="H4236" s="38">
        <v>0</v>
      </c>
      <c r="I4236" s="36">
        <v>130</v>
      </c>
      <c r="J4236" s="36" t="s">
        <v>10536</v>
      </c>
      <c r="K4236" s="36" t="s">
        <v>132</v>
      </c>
      <c r="L4236" s="239" t="s">
        <v>125</v>
      </c>
      <c r="M4236" s="36" t="s">
        <v>10537</v>
      </c>
      <c r="N4236" s="36">
        <v>110</v>
      </c>
      <c r="O4236" s="36" t="s">
        <v>66</v>
      </c>
      <c r="P4236" s="36" t="s">
        <v>10537</v>
      </c>
      <c r="Q4236" s="36" t="s">
        <v>10536</v>
      </c>
      <c r="R4236" s="36">
        <v>58</v>
      </c>
      <c r="S4236" s="36">
        <v>140</v>
      </c>
      <c r="T4236" s="36">
        <v>198</v>
      </c>
      <c r="U4236" s="36"/>
      <c r="V4236" s="36"/>
      <c r="W4236" s="36"/>
      <c r="X4236" s="36"/>
      <c r="Y4236" s="36"/>
      <c r="Z4236" s="36"/>
      <c r="AA4236" s="36"/>
      <c r="AB4236" s="36"/>
      <c r="AC4236" s="36"/>
      <c r="AD4236" s="36" t="s">
        <v>62</v>
      </c>
      <c r="AE4236" s="36"/>
      <c r="AF4236" s="36"/>
      <c r="AG4236" s="36" t="s">
        <v>8486</v>
      </c>
    </row>
    <row r="4237" spans="1:38" ht="15.75" hidden="1" customHeight="1" x14ac:dyDescent="0.2">
      <c r="A4237" s="36" t="s">
        <v>10168</v>
      </c>
      <c r="B4237" s="36" t="s">
        <v>2</v>
      </c>
      <c r="C4237" s="36" t="s">
        <v>2571</v>
      </c>
      <c r="D4237" s="37">
        <v>41952</v>
      </c>
      <c r="E4237" s="30"/>
      <c r="F4237" s="37"/>
      <c r="G4237" s="30"/>
      <c r="H4237" s="30"/>
      <c r="I4237" s="28"/>
      <c r="J4237" s="28"/>
      <c r="K4237" s="28"/>
      <c r="L4237" s="28"/>
      <c r="M4237" s="28"/>
      <c r="N4237" s="28"/>
      <c r="O4237" s="28"/>
      <c r="P4237" s="28"/>
      <c r="Q4237" s="28"/>
      <c r="R4237" s="28"/>
      <c r="S4237" s="28"/>
      <c r="T4237" s="28"/>
      <c r="U4237" s="28"/>
      <c r="V4237" s="28"/>
      <c r="W4237" s="28"/>
      <c r="X4237" s="28"/>
      <c r="Y4237" s="28"/>
      <c r="Z4237" s="28"/>
      <c r="AA4237" s="28"/>
      <c r="AB4237" s="28"/>
      <c r="AC4237" s="28"/>
      <c r="AD4237" s="28"/>
      <c r="AE4237" s="28"/>
      <c r="AF4237" s="28"/>
      <c r="AG4237" s="36" t="s">
        <v>200</v>
      </c>
      <c r="AH4237" s="230"/>
      <c r="AI4237" s="230"/>
      <c r="AJ4237" s="230"/>
    </row>
    <row r="4238" spans="1:38" ht="15.75" hidden="1" customHeight="1" x14ac:dyDescent="0.2">
      <c r="A4238" s="593" t="s">
        <v>10168</v>
      </c>
      <c r="B4238" s="593" t="s">
        <v>2</v>
      </c>
      <c r="C4238" s="593" t="s">
        <v>10511</v>
      </c>
      <c r="D4238" s="630">
        <v>41952</v>
      </c>
      <c r="E4238" s="613"/>
      <c r="F4238" s="630"/>
      <c r="G4238" s="613"/>
      <c r="H4238" s="613"/>
      <c r="I4238" s="593"/>
      <c r="J4238" s="593"/>
      <c r="K4238" s="593"/>
      <c r="L4238" s="593"/>
      <c r="M4238" s="593"/>
      <c r="N4238" s="593"/>
      <c r="O4238" s="593"/>
      <c r="P4238" s="593"/>
      <c r="Q4238" s="593"/>
      <c r="R4238" s="593"/>
      <c r="S4238" s="593"/>
      <c r="T4238" s="593"/>
      <c r="U4238" s="593"/>
      <c r="V4238" s="593"/>
      <c r="W4238" s="593"/>
      <c r="X4238" s="593"/>
      <c r="Y4238" s="593"/>
      <c r="Z4238" s="593"/>
      <c r="AA4238" s="593"/>
      <c r="AB4238" s="593"/>
      <c r="AC4238" s="593"/>
      <c r="AD4238" s="593"/>
      <c r="AE4238" s="593"/>
      <c r="AF4238" s="593"/>
      <c r="AG4238" s="593" t="s">
        <v>200</v>
      </c>
    </row>
    <row r="4239" spans="1:38" ht="15.75" hidden="1" customHeight="1" x14ac:dyDescent="0.2">
      <c r="A4239" s="593" t="s">
        <v>10168</v>
      </c>
      <c r="B4239" s="595" t="s">
        <v>2</v>
      </c>
      <c r="C4239" s="593" t="s">
        <v>10511</v>
      </c>
      <c r="D4239" s="630">
        <v>41953</v>
      </c>
      <c r="E4239" s="613">
        <v>0.17708333333333334</v>
      </c>
      <c r="F4239" s="630">
        <v>41953</v>
      </c>
      <c r="G4239" s="613">
        <v>0.17708333333333334</v>
      </c>
      <c r="H4239" s="613">
        <v>0</v>
      </c>
      <c r="I4239" s="593">
        <v>330</v>
      </c>
      <c r="J4239" s="593" t="s">
        <v>10555</v>
      </c>
      <c r="K4239" s="593" t="s">
        <v>132</v>
      </c>
      <c r="L4239" s="593" t="s">
        <v>126</v>
      </c>
      <c r="M4239" s="593" t="s">
        <v>10556</v>
      </c>
      <c r="N4239" s="593">
        <v>35</v>
      </c>
      <c r="O4239" s="593" t="s">
        <v>66</v>
      </c>
      <c r="P4239" s="593" t="s">
        <v>10556</v>
      </c>
      <c r="Q4239" s="593" t="s">
        <v>10557</v>
      </c>
      <c r="R4239" s="593">
        <v>146.80000000000001</v>
      </c>
      <c r="S4239" s="593">
        <v>88</v>
      </c>
      <c r="T4239" s="593">
        <v>234.8</v>
      </c>
      <c r="U4239" s="593" t="s">
        <v>75</v>
      </c>
      <c r="V4239" s="593"/>
      <c r="W4239" s="593"/>
      <c r="X4239" s="593"/>
      <c r="Y4239" s="593"/>
      <c r="Z4239" s="593"/>
      <c r="AA4239" s="593"/>
      <c r="AB4239" s="593"/>
      <c r="AC4239" s="593"/>
      <c r="AD4239" s="593" t="s">
        <v>61</v>
      </c>
      <c r="AE4239" s="593"/>
      <c r="AF4239" s="593"/>
      <c r="AG4239" s="593" t="s">
        <v>10558</v>
      </c>
    </row>
    <row r="4240" spans="1:38" ht="15.75" hidden="1" customHeight="1" x14ac:dyDescent="0.2">
      <c r="A4240" s="593" t="s">
        <v>10168</v>
      </c>
      <c r="B4240" s="593" t="s">
        <v>2</v>
      </c>
      <c r="C4240" s="593" t="s">
        <v>2571</v>
      </c>
      <c r="D4240" s="630">
        <v>41953</v>
      </c>
      <c r="E4240" s="616"/>
      <c r="F4240" s="630"/>
      <c r="G4240" s="616"/>
      <c r="H4240" s="616"/>
      <c r="I4240" s="595"/>
      <c r="J4240" s="595"/>
      <c r="K4240" s="595"/>
      <c r="L4240" s="595"/>
      <c r="M4240" s="595"/>
      <c r="N4240" s="595"/>
      <c r="O4240" s="595"/>
      <c r="P4240" s="595"/>
      <c r="Q4240" s="595"/>
      <c r="R4240" s="595"/>
      <c r="S4240" s="595"/>
      <c r="T4240" s="595"/>
      <c r="U4240" s="595"/>
      <c r="V4240" s="595"/>
      <c r="W4240" s="595"/>
      <c r="X4240" s="595"/>
      <c r="Y4240" s="595"/>
      <c r="Z4240" s="595"/>
      <c r="AA4240" s="595"/>
      <c r="AB4240" s="595"/>
      <c r="AC4240" s="595"/>
      <c r="AD4240" s="595"/>
      <c r="AE4240" s="595"/>
      <c r="AF4240" s="595"/>
      <c r="AG4240" s="593" t="s">
        <v>200</v>
      </c>
      <c r="AH4240" s="230"/>
      <c r="AI4240" s="230"/>
      <c r="AJ4240" s="230"/>
    </row>
    <row r="4241" spans="1:36" ht="15.75" hidden="1" customHeight="1" x14ac:dyDescent="0.2">
      <c r="A4241" s="593" t="s">
        <v>10168</v>
      </c>
      <c r="B4241" s="595" t="s">
        <v>2</v>
      </c>
      <c r="C4241" s="593" t="s">
        <v>10511</v>
      </c>
      <c r="D4241" s="630">
        <v>41954</v>
      </c>
      <c r="E4241" s="613">
        <v>0.50972222222222219</v>
      </c>
      <c r="F4241" s="630">
        <v>41954</v>
      </c>
      <c r="G4241" s="613">
        <v>0.50972222222222219</v>
      </c>
      <c r="H4241" s="613">
        <v>0</v>
      </c>
      <c r="I4241" s="593">
        <v>67</v>
      </c>
      <c r="J4241" s="593" t="s">
        <v>10512</v>
      </c>
      <c r="K4241" s="593" t="s">
        <v>132</v>
      </c>
      <c r="L4241" s="593" t="s">
        <v>130</v>
      </c>
      <c r="M4241" s="593" t="s">
        <v>10567</v>
      </c>
      <c r="N4241" s="593">
        <v>35</v>
      </c>
      <c r="O4241" s="593" t="s">
        <v>66</v>
      </c>
      <c r="P4241" s="593" t="s">
        <v>10567</v>
      </c>
      <c r="Q4241" s="593" t="s">
        <v>10568</v>
      </c>
      <c r="R4241" s="593">
        <v>9.1</v>
      </c>
      <c r="S4241" s="593"/>
      <c r="T4241" s="593">
        <v>9.1</v>
      </c>
      <c r="U4241" s="593" t="s">
        <v>74</v>
      </c>
      <c r="V4241" s="593"/>
      <c r="W4241" s="593"/>
      <c r="X4241" s="593"/>
      <c r="Y4241" s="593"/>
      <c r="Z4241" s="593"/>
      <c r="AA4241" s="593"/>
      <c r="AB4241" s="593"/>
      <c r="AC4241" s="593"/>
      <c r="AD4241" s="593" t="s">
        <v>60</v>
      </c>
      <c r="AE4241" s="593"/>
      <c r="AF4241" s="593"/>
      <c r="AG4241" s="593" t="s">
        <v>10569</v>
      </c>
    </row>
    <row r="4242" spans="1:36" ht="15.75" hidden="1" customHeight="1" x14ac:dyDescent="0.2">
      <c r="A4242" s="593" t="s">
        <v>10168</v>
      </c>
      <c r="B4242" s="595" t="s">
        <v>2</v>
      </c>
      <c r="C4242" s="593" t="s">
        <v>10511</v>
      </c>
      <c r="D4242" s="630">
        <v>41954</v>
      </c>
      <c r="E4242" s="613">
        <v>0.57708333333333328</v>
      </c>
      <c r="F4242" s="630">
        <v>41954</v>
      </c>
      <c r="G4242" s="613">
        <v>0.76597222222222217</v>
      </c>
      <c r="H4242" s="613">
        <v>0.18888888888888888</v>
      </c>
      <c r="I4242" s="593">
        <v>21</v>
      </c>
      <c r="J4242" s="593" t="s">
        <v>10512</v>
      </c>
      <c r="K4242" s="593"/>
      <c r="L4242" s="593" t="s">
        <v>130</v>
      </c>
      <c r="M4242" s="593" t="s">
        <v>10570</v>
      </c>
      <c r="N4242" s="593" t="s">
        <v>103</v>
      </c>
      <c r="O4242" s="593" t="s">
        <v>65</v>
      </c>
      <c r="P4242" s="593" t="s">
        <v>10571</v>
      </c>
      <c r="Q4242" s="593" t="s">
        <v>10572</v>
      </c>
      <c r="R4242" s="593">
        <v>3.9</v>
      </c>
      <c r="S4242" s="593"/>
      <c r="T4242" s="593">
        <v>3.9</v>
      </c>
      <c r="U4242" s="593" t="s">
        <v>80</v>
      </c>
      <c r="V4242" s="593"/>
      <c r="W4242" s="593"/>
      <c r="X4242" s="593"/>
      <c r="Y4242" s="593"/>
      <c r="Z4242" s="593"/>
      <c r="AA4242" s="593"/>
      <c r="AB4242" s="593"/>
      <c r="AC4242" s="593"/>
      <c r="AD4242" s="593" t="s">
        <v>60</v>
      </c>
      <c r="AE4242" s="593"/>
      <c r="AF4242" s="593"/>
      <c r="AG4242" s="593" t="s">
        <v>10569</v>
      </c>
    </row>
    <row r="4243" spans="1:36" ht="15.75" hidden="1" customHeight="1" x14ac:dyDescent="0.2">
      <c r="A4243" s="593" t="s">
        <v>10168</v>
      </c>
      <c r="B4243" s="593" t="s">
        <v>2</v>
      </c>
      <c r="C4243" s="593" t="s">
        <v>2571</v>
      </c>
      <c r="D4243" s="630">
        <v>41954</v>
      </c>
      <c r="E4243" s="616"/>
      <c r="F4243" s="630"/>
      <c r="G4243" s="616"/>
      <c r="H4243" s="616"/>
      <c r="I4243" s="595"/>
      <c r="J4243" s="595"/>
      <c r="K4243" s="595"/>
      <c r="L4243" s="595"/>
      <c r="M4243" s="595"/>
      <c r="N4243" s="595"/>
      <c r="O4243" s="595"/>
      <c r="P4243" s="595"/>
      <c r="Q4243" s="595"/>
      <c r="R4243" s="595"/>
      <c r="S4243" s="595"/>
      <c r="T4243" s="595"/>
      <c r="U4243" s="595"/>
      <c r="V4243" s="595"/>
      <c r="W4243" s="595"/>
      <c r="X4243" s="595"/>
      <c r="Y4243" s="595"/>
      <c r="Z4243" s="595"/>
      <c r="AA4243" s="595"/>
      <c r="AB4243" s="595"/>
      <c r="AC4243" s="595"/>
      <c r="AD4243" s="595"/>
      <c r="AE4243" s="595"/>
      <c r="AF4243" s="595"/>
      <c r="AG4243" s="593" t="s">
        <v>200</v>
      </c>
      <c r="AH4243" s="230"/>
      <c r="AI4243" s="230"/>
      <c r="AJ4243" s="230"/>
    </row>
    <row r="4244" spans="1:36" ht="15.75" hidden="1" customHeight="1" x14ac:dyDescent="0.2">
      <c r="A4244" s="24" t="s">
        <v>10168</v>
      </c>
      <c r="B4244" s="22" t="s">
        <v>2</v>
      </c>
      <c r="C4244" s="24" t="s">
        <v>10511</v>
      </c>
      <c r="D4244" s="646">
        <v>41955</v>
      </c>
      <c r="E4244" s="383"/>
      <c r="F4244" s="379"/>
      <c r="G4244" s="383"/>
      <c r="H4244" s="383"/>
      <c r="I4244" s="24"/>
      <c r="J4244" s="24"/>
      <c r="K4244" s="24"/>
      <c r="L4244" s="1048"/>
      <c r="M4244" s="24"/>
      <c r="N4244" s="24"/>
      <c r="O4244" s="24"/>
      <c r="P4244" s="24"/>
      <c r="Q4244" s="24"/>
      <c r="R4244" s="24"/>
      <c r="S4244" s="24"/>
      <c r="T4244" s="24"/>
      <c r="AD4244" s="24"/>
      <c r="AG4244" s="24" t="s">
        <v>200</v>
      </c>
    </row>
    <row r="4245" spans="1:36" ht="15.75" hidden="1" customHeight="1" x14ac:dyDescent="0.2">
      <c r="A4245" s="24" t="s">
        <v>10168</v>
      </c>
      <c r="B4245" s="22" t="s">
        <v>2</v>
      </c>
      <c r="C4245" s="24" t="s">
        <v>2571</v>
      </c>
      <c r="D4245" s="37">
        <v>41955</v>
      </c>
      <c r="E4245" s="383">
        <v>5.5555555555555552E-2</v>
      </c>
      <c r="F4245" s="379">
        <v>41956</v>
      </c>
      <c r="G4245" s="383">
        <v>6.9444444444444434E-2</v>
      </c>
      <c r="H4245" s="383">
        <v>1.3888888888888888E-2</v>
      </c>
      <c r="I4245" s="24"/>
      <c r="J4245" s="24"/>
      <c r="K4245" s="24"/>
      <c r="L4245" s="24" t="s">
        <v>130</v>
      </c>
      <c r="M4245" s="22" t="s">
        <v>10576</v>
      </c>
      <c r="N4245" s="24">
        <v>0.4</v>
      </c>
      <c r="O4245" s="24" t="s">
        <v>64</v>
      </c>
      <c r="P4245" s="22" t="s">
        <v>10576</v>
      </c>
      <c r="Q4245" s="1657" t="s">
        <v>10577</v>
      </c>
      <c r="R4245" s="24">
        <v>0.2</v>
      </c>
      <c r="S4245" s="24"/>
      <c r="T4245" s="24">
        <v>0.2</v>
      </c>
      <c r="AD4245" s="24" t="s">
        <v>61</v>
      </c>
      <c r="AG4245" s="24"/>
    </row>
    <row r="4246" spans="1:36" ht="15.75" hidden="1" customHeight="1" x14ac:dyDescent="0.2">
      <c r="A4246" s="24" t="s">
        <v>10168</v>
      </c>
      <c r="B4246" s="24" t="s">
        <v>2</v>
      </c>
      <c r="C4246" s="360" t="s">
        <v>2571</v>
      </c>
      <c r="D4246" s="37">
        <v>41956</v>
      </c>
      <c r="E4246" s="401"/>
      <c r="F4246" s="380"/>
      <c r="G4246" s="401"/>
      <c r="H4246" s="401"/>
      <c r="I4246" s="361"/>
      <c r="J4246" s="361"/>
      <c r="K4246" s="361"/>
      <c r="L4246" s="361"/>
      <c r="N4246" s="361"/>
      <c r="O4246" s="361"/>
      <c r="P4246" s="361"/>
      <c r="Q4246" s="22"/>
      <c r="R4246" s="361"/>
      <c r="S4246" s="361"/>
      <c r="T4246" s="361"/>
      <c r="U4246" s="361"/>
      <c r="V4246" s="361"/>
      <c r="W4246" s="361"/>
      <c r="X4246" s="361"/>
      <c r="Y4246" s="361"/>
      <c r="Z4246" s="361"/>
      <c r="AA4246" s="361"/>
      <c r="AB4246" s="361"/>
      <c r="AC4246" s="361"/>
      <c r="AD4246" s="361"/>
      <c r="AE4246" s="22"/>
      <c r="AF4246" s="22"/>
      <c r="AG4246" s="24" t="s">
        <v>200</v>
      </c>
      <c r="AH4246" s="230"/>
      <c r="AI4246" s="230"/>
      <c r="AJ4246" s="230"/>
    </row>
    <row r="4247" spans="1:36" ht="15.75" hidden="1" customHeight="1" x14ac:dyDescent="0.2">
      <c r="A4247" s="24" t="s">
        <v>10168</v>
      </c>
      <c r="B4247" s="22" t="s">
        <v>2</v>
      </c>
      <c r="C4247" s="24" t="s">
        <v>10511</v>
      </c>
      <c r="D4247" s="37">
        <v>41956</v>
      </c>
      <c r="E4247" s="383">
        <v>5.1388888888888894E-2</v>
      </c>
      <c r="F4247" s="379">
        <v>41956</v>
      </c>
      <c r="G4247" s="383">
        <v>0.125</v>
      </c>
      <c r="H4247" s="383">
        <v>7.3611111111111113E-2</v>
      </c>
      <c r="I4247" s="24">
        <v>18</v>
      </c>
      <c r="J4247" s="24" t="s">
        <v>10582</v>
      </c>
      <c r="K4247" s="24"/>
      <c r="L4247" s="24" t="s">
        <v>130</v>
      </c>
      <c r="M4247" s="24" t="s">
        <v>10583</v>
      </c>
      <c r="N4247" s="24">
        <v>35</v>
      </c>
      <c r="O4247" s="24" t="s">
        <v>63</v>
      </c>
      <c r="P4247" s="22" t="s">
        <v>10584</v>
      </c>
      <c r="Q4247" s="24" t="s">
        <v>10582</v>
      </c>
      <c r="R4247" s="24">
        <v>8.9</v>
      </c>
      <c r="S4247" s="24">
        <v>2.2000000000000002</v>
      </c>
      <c r="T4247" s="24">
        <f>R4247+S4247</f>
        <v>11.100000000000001</v>
      </c>
      <c r="U4247" s="24" t="s">
        <v>87</v>
      </c>
      <c r="AD4247" s="24" t="s">
        <v>62</v>
      </c>
      <c r="AG4247" s="24"/>
    </row>
    <row r="4248" spans="1:36" s="3" customFormat="1" ht="63" hidden="1" customHeight="1" x14ac:dyDescent="0.2">
      <c r="A4248" s="36" t="s">
        <v>10168</v>
      </c>
      <c r="B4248" s="237" t="s">
        <v>2</v>
      </c>
      <c r="C4248" s="36" t="s">
        <v>10511</v>
      </c>
      <c r="D4248" s="37">
        <v>41958</v>
      </c>
      <c r="E4248" s="382"/>
      <c r="F4248" s="37"/>
      <c r="G4248" s="382"/>
      <c r="H4248" s="382"/>
      <c r="I4248" s="36"/>
      <c r="J4248" s="36"/>
      <c r="K4248" s="36"/>
      <c r="L4248" s="239"/>
      <c r="M4248" s="36"/>
      <c r="N4248" s="36"/>
      <c r="O4248" s="36"/>
      <c r="P4248" s="36"/>
      <c r="Q4248" s="36"/>
      <c r="R4248" s="36"/>
      <c r="S4248" s="36"/>
      <c r="T4248" s="36"/>
      <c r="U4248" s="217"/>
      <c r="V4248" s="217"/>
      <c r="W4248" s="217"/>
      <c r="X4248" s="217"/>
      <c r="Y4248" s="217"/>
      <c r="Z4248" s="217"/>
      <c r="AA4248" s="217"/>
      <c r="AB4248" s="217"/>
      <c r="AC4248" s="440"/>
      <c r="AD4248" s="36"/>
      <c r="AE4248" s="446"/>
      <c r="AF4248" s="440"/>
      <c r="AG4248" s="36" t="s">
        <v>200</v>
      </c>
      <c r="AH4248" s="22"/>
      <c r="AI4248" s="22"/>
      <c r="AJ4248" s="22"/>
    </row>
    <row r="4249" spans="1:36" s="3" customFormat="1" ht="57.75" hidden="1" customHeight="1" x14ac:dyDescent="0.2">
      <c r="A4249" s="36" t="s">
        <v>10168</v>
      </c>
      <c r="B4249" s="237" t="s">
        <v>2</v>
      </c>
      <c r="C4249" s="36" t="s">
        <v>2571</v>
      </c>
      <c r="D4249" s="37">
        <v>41959</v>
      </c>
      <c r="E4249" s="382">
        <v>0.62638888888888888</v>
      </c>
      <c r="F4249" s="37">
        <v>41959</v>
      </c>
      <c r="G4249" s="382">
        <v>0.62638888888888888</v>
      </c>
      <c r="H4249" s="382">
        <v>0</v>
      </c>
      <c r="I4249" s="36"/>
      <c r="J4249" s="36" t="s">
        <v>297</v>
      </c>
      <c r="K4249" s="36" t="s">
        <v>132</v>
      </c>
      <c r="L4249" s="36" t="s">
        <v>126</v>
      </c>
      <c r="M4249" s="28" t="s">
        <v>10608</v>
      </c>
      <c r="N4249" s="36">
        <v>35</v>
      </c>
      <c r="O4249" s="36" t="s">
        <v>63</v>
      </c>
      <c r="P4249" s="28" t="s">
        <v>10608</v>
      </c>
      <c r="Q4249" s="36" t="s">
        <v>10609</v>
      </c>
      <c r="R4249" s="36"/>
      <c r="S4249" s="36"/>
      <c r="T4249" s="36"/>
      <c r="U4249" s="36"/>
      <c r="V4249" s="217"/>
      <c r="W4249" s="217"/>
      <c r="X4249" s="217"/>
      <c r="Y4249" s="217"/>
      <c r="Z4249" s="217"/>
      <c r="AA4249" s="217"/>
      <c r="AB4249" s="217"/>
      <c r="AC4249" s="440"/>
      <c r="AD4249" s="36"/>
      <c r="AE4249" s="446"/>
      <c r="AF4249" s="440"/>
      <c r="AG4249" s="36" t="s">
        <v>9250</v>
      </c>
      <c r="AH4249" s="22"/>
      <c r="AI4249" s="22"/>
      <c r="AJ4249" s="22"/>
    </row>
    <row r="4250" spans="1:36" s="3" customFormat="1" ht="49.5" hidden="1" customHeight="1" x14ac:dyDescent="0.2">
      <c r="A4250" s="36" t="s">
        <v>10168</v>
      </c>
      <c r="B4250" s="237" t="s">
        <v>2</v>
      </c>
      <c r="C4250" s="36" t="s">
        <v>10511</v>
      </c>
      <c r="D4250" s="37">
        <v>41959</v>
      </c>
      <c r="E4250" s="382"/>
      <c r="F4250" s="37"/>
      <c r="G4250" s="382"/>
      <c r="H4250" s="382"/>
      <c r="I4250" s="36"/>
      <c r="J4250" s="36"/>
      <c r="K4250" s="36"/>
      <c r="L4250" s="239"/>
      <c r="M4250" s="36"/>
      <c r="N4250" s="36"/>
      <c r="O4250" s="36"/>
      <c r="P4250" s="36"/>
      <c r="Q4250" s="36"/>
      <c r="R4250" s="36"/>
      <c r="S4250" s="36"/>
      <c r="T4250" s="36"/>
      <c r="U4250" s="36"/>
      <c r="V4250" s="217"/>
      <c r="W4250" s="217"/>
      <c r="X4250" s="217"/>
      <c r="Y4250" s="217"/>
      <c r="Z4250" s="217"/>
      <c r="AA4250" s="217"/>
      <c r="AB4250" s="217"/>
      <c r="AC4250" s="440"/>
      <c r="AD4250" s="36"/>
      <c r="AE4250" s="446"/>
      <c r="AF4250" s="440"/>
      <c r="AG4250" s="36" t="s">
        <v>200</v>
      </c>
      <c r="AH4250" s="22"/>
      <c r="AI4250" s="22"/>
      <c r="AJ4250" s="22"/>
    </row>
    <row r="4251" spans="1:36" s="3" customFormat="1" ht="46.15" hidden="1" customHeight="1" x14ac:dyDescent="0.2">
      <c r="A4251" s="36" t="s">
        <v>10168</v>
      </c>
      <c r="B4251" s="237" t="s">
        <v>2</v>
      </c>
      <c r="C4251" s="36" t="s">
        <v>10511</v>
      </c>
      <c r="D4251" s="37">
        <v>41960</v>
      </c>
      <c r="E4251" s="382"/>
      <c r="F4251" s="37"/>
      <c r="G4251" s="382"/>
      <c r="H4251" s="38"/>
      <c r="I4251" s="36"/>
      <c r="J4251" s="216"/>
      <c r="K4251" s="216"/>
      <c r="L4251" s="36"/>
      <c r="M4251" s="216"/>
      <c r="N4251" s="36"/>
      <c r="O4251" s="36"/>
      <c r="P4251" s="216"/>
      <c r="Q4251" s="36"/>
      <c r="R4251" s="36"/>
      <c r="S4251" s="36"/>
      <c r="T4251" s="36"/>
      <c r="U4251" s="217"/>
      <c r="V4251" s="217"/>
      <c r="W4251" s="217"/>
      <c r="X4251" s="217"/>
      <c r="Y4251" s="217"/>
      <c r="Z4251" s="217"/>
      <c r="AA4251" s="217"/>
      <c r="AB4251" s="217"/>
      <c r="AC4251" s="440"/>
      <c r="AD4251" s="36"/>
      <c r="AE4251" s="446"/>
      <c r="AF4251" s="440"/>
      <c r="AG4251" s="36" t="s">
        <v>200</v>
      </c>
      <c r="AH4251" s="22"/>
      <c r="AI4251" s="22"/>
      <c r="AJ4251" s="22"/>
    </row>
    <row r="4252" spans="1:36" s="3" customFormat="1" ht="63" hidden="1" customHeight="1" x14ac:dyDescent="0.2">
      <c r="A4252" s="36" t="s">
        <v>10168</v>
      </c>
      <c r="B4252" s="178" t="s">
        <v>2</v>
      </c>
      <c r="C4252" s="36" t="s">
        <v>2571</v>
      </c>
      <c r="D4252" s="37">
        <v>41960</v>
      </c>
      <c r="E4252" s="345"/>
      <c r="F4252" s="37"/>
      <c r="G4252" s="345"/>
      <c r="H4252" s="30"/>
      <c r="I4252" s="398"/>
      <c r="J4252" s="28"/>
      <c r="K4252" s="28"/>
      <c r="L4252" s="28"/>
      <c r="M4252" s="28"/>
      <c r="N4252" s="28"/>
      <c r="O4252" s="28"/>
      <c r="P4252" s="28"/>
      <c r="Q4252" s="28"/>
      <c r="R4252" s="28"/>
      <c r="S4252" s="28"/>
      <c r="T4252" s="28"/>
      <c r="U4252" s="358"/>
      <c r="V4252" s="358"/>
      <c r="W4252" s="358"/>
      <c r="X4252" s="358"/>
      <c r="Y4252" s="358"/>
      <c r="Z4252" s="358"/>
      <c r="AA4252" s="358"/>
      <c r="AB4252" s="358"/>
      <c r="AC4252" s="365"/>
      <c r="AD4252" s="28"/>
      <c r="AE4252" s="444"/>
      <c r="AF4252" s="365"/>
      <c r="AG4252" s="36" t="s">
        <v>200</v>
      </c>
      <c r="AH4252" s="230"/>
      <c r="AI4252" s="230"/>
      <c r="AJ4252" s="230"/>
    </row>
    <row r="4253" spans="1:36" s="3" customFormat="1" ht="47.25" hidden="1" customHeight="1" x14ac:dyDescent="0.2">
      <c r="A4253" s="36" t="s">
        <v>10168</v>
      </c>
      <c r="B4253" s="237" t="s">
        <v>2</v>
      </c>
      <c r="C4253" s="36" t="s">
        <v>10511</v>
      </c>
      <c r="D4253" s="37">
        <v>41961</v>
      </c>
      <c r="E4253" s="382"/>
      <c r="F4253" s="37"/>
      <c r="G4253" s="382"/>
      <c r="H4253" s="38"/>
      <c r="I4253" s="36"/>
      <c r="J4253" s="216"/>
      <c r="K4253" s="216"/>
      <c r="L4253" s="36"/>
      <c r="M4253" s="216"/>
      <c r="N4253" s="36"/>
      <c r="O4253" s="36"/>
      <c r="P4253" s="216"/>
      <c r="Q4253" s="36"/>
      <c r="R4253" s="36"/>
      <c r="S4253" s="36"/>
      <c r="T4253" s="36"/>
      <c r="U4253" s="216"/>
      <c r="V4253" s="216"/>
      <c r="W4253" s="216"/>
      <c r="X4253" s="216"/>
      <c r="Y4253" s="216"/>
      <c r="Z4253" s="216"/>
      <c r="AA4253" s="216"/>
      <c r="AB4253" s="216"/>
      <c r="AC4253" s="439"/>
      <c r="AD4253" s="36"/>
      <c r="AE4253" s="443"/>
      <c r="AF4253" s="439"/>
      <c r="AG4253" s="36" t="s">
        <v>200</v>
      </c>
      <c r="AH4253" s="230"/>
      <c r="AI4253" s="230"/>
      <c r="AJ4253" s="230"/>
    </row>
    <row r="4254" spans="1:36" s="3" customFormat="1" ht="47.25" hidden="1" customHeight="1" x14ac:dyDescent="0.2">
      <c r="A4254" s="36" t="s">
        <v>10168</v>
      </c>
      <c r="B4254" s="178" t="s">
        <v>2</v>
      </c>
      <c r="C4254" s="36" t="s">
        <v>2571</v>
      </c>
      <c r="D4254" s="37">
        <v>41961</v>
      </c>
      <c r="E4254" s="345"/>
      <c r="F4254" s="37"/>
      <c r="G4254" s="345"/>
      <c r="H4254" s="30"/>
      <c r="I4254" s="28"/>
      <c r="J4254" s="357"/>
      <c r="K4254" s="357"/>
      <c r="L4254" s="28"/>
      <c r="M4254" s="357"/>
      <c r="N4254" s="28"/>
      <c r="O4254" s="28"/>
      <c r="P4254" s="357"/>
      <c r="Q4254" s="28"/>
      <c r="R4254" s="28"/>
      <c r="S4254" s="28"/>
      <c r="T4254" s="28"/>
      <c r="U4254" s="357"/>
      <c r="V4254" s="357"/>
      <c r="W4254" s="357"/>
      <c r="X4254" s="357"/>
      <c r="Y4254" s="357"/>
      <c r="Z4254" s="357"/>
      <c r="AA4254" s="357"/>
      <c r="AB4254" s="357"/>
      <c r="AC4254" s="362"/>
      <c r="AD4254" s="28"/>
      <c r="AE4254" s="364"/>
      <c r="AF4254" s="362"/>
      <c r="AG4254" s="36" t="s">
        <v>200</v>
      </c>
      <c r="AH4254" s="230"/>
      <c r="AI4254" s="230"/>
      <c r="AJ4254" s="230"/>
    </row>
    <row r="4255" spans="1:36" s="3" customFormat="1" ht="31.5" hidden="1" customHeight="1" x14ac:dyDescent="0.2">
      <c r="A4255" s="36" t="s">
        <v>10168</v>
      </c>
      <c r="B4255" s="237" t="s">
        <v>2</v>
      </c>
      <c r="C4255" s="36" t="s">
        <v>10511</v>
      </c>
      <c r="D4255" s="37">
        <v>41962</v>
      </c>
      <c r="E4255" s="38"/>
      <c r="F4255" s="37"/>
      <c r="G4255" s="38"/>
      <c r="H4255" s="347"/>
      <c r="I4255" s="36"/>
      <c r="J4255" s="36"/>
      <c r="K4255" s="36"/>
      <c r="L4255" s="36"/>
      <c r="M4255" s="36"/>
      <c r="N4255" s="36"/>
      <c r="O4255" s="36"/>
      <c r="P4255" s="36"/>
      <c r="Q4255" s="36"/>
      <c r="R4255" s="36"/>
      <c r="S4255" s="36"/>
      <c r="T4255" s="36"/>
      <c r="U4255" s="36"/>
      <c r="V4255" s="217"/>
      <c r="W4255" s="217"/>
      <c r="X4255" s="217"/>
      <c r="Y4255" s="217"/>
      <c r="Z4255" s="217"/>
      <c r="AA4255" s="217"/>
      <c r="AB4255" s="217"/>
      <c r="AC4255" s="440"/>
      <c r="AD4255" s="36"/>
      <c r="AE4255" s="445"/>
      <c r="AF4255" s="447"/>
      <c r="AG4255" s="36" t="s">
        <v>200</v>
      </c>
      <c r="AH4255" s="230"/>
      <c r="AI4255" s="230"/>
      <c r="AJ4255" s="230"/>
    </row>
    <row r="4256" spans="1:36" s="3" customFormat="1" ht="78.75" hidden="1" customHeight="1" x14ac:dyDescent="0.2">
      <c r="A4256" s="36" t="s">
        <v>10168</v>
      </c>
      <c r="B4256" s="178" t="s">
        <v>2</v>
      </c>
      <c r="C4256" s="178" t="s">
        <v>2571</v>
      </c>
      <c r="D4256" s="37">
        <v>41962</v>
      </c>
      <c r="E4256" s="30"/>
      <c r="F4256" s="37"/>
      <c r="G4256" s="30"/>
      <c r="H4256" s="346"/>
      <c r="I4256" s="28"/>
      <c r="J4256" s="28"/>
      <c r="K4256" s="28"/>
      <c r="L4256" s="28"/>
      <c r="M4256" s="28"/>
      <c r="N4256" s="28"/>
      <c r="O4256" s="28"/>
      <c r="P4256" s="28"/>
      <c r="Q4256" s="28"/>
      <c r="R4256" s="28"/>
      <c r="S4256" s="28"/>
      <c r="T4256" s="28"/>
      <c r="U4256" s="28"/>
      <c r="V4256" s="358"/>
      <c r="W4256" s="358"/>
      <c r="X4256" s="358"/>
      <c r="Y4256" s="358"/>
      <c r="Z4256" s="358"/>
      <c r="AA4256" s="358"/>
      <c r="AB4256" s="358"/>
      <c r="AC4256" s="365"/>
      <c r="AD4256" s="28"/>
      <c r="AE4256" s="444"/>
      <c r="AF4256" s="365"/>
      <c r="AG4256" s="36" t="s">
        <v>200</v>
      </c>
      <c r="AH4256" s="230"/>
      <c r="AI4256" s="230"/>
      <c r="AJ4256" s="230"/>
    </row>
    <row r="4257" spans="1:36" s="3" customFormat="1" ht="47.25" hidden="1" customHeight="1" x14ac:dyDescent="0.2">
      <c r="A4257" s="36" t="s">
        <v>10168</v>
      </c>
      <c r="B4257" s="237" t="s">
        <v>2</v>
      </c>
      <c r="C4257" s="36" t="s">
        <v>2571</v>
      </c>
      <c r="D4257" s="37">
        <v>41963</v>
      </c>
      <c r="E4257" s="382">
        <v>0.93055555555555547</v>
      </c>
      <c r="F4257" s="37">
        <v>41964</v>
      </c>
      <c r="G4257" s="382">
        <v>7.2916666666666671E-2</v>
      </c>
      <c r="H4257" s="38">
        <v>0.1423611111111111</v>
      </c>
      <c r="I4257" s="36"/>
      <c r="J4257" s="216" t="s">
        <v>297</v>
      </c>
      <c r="K4257" s="216" t="s">
        <v>132</v>
      </c>
      <c r="L4257" s="36" t="s">
        <v>126</v>
      </c>
      <c r="M4257" s="357" t="s">
        <v>10653</v>
      </c>
      <c r="N4257" s="36" t="s">
        <v>103</v>
      </c>
      <c r="O4257" s="36" t="s">
        <v>66</v>
      </c>
      <c r="P4257" s="357" t="s">
        <v>10653</v>
      </c>
      <c r="Q4257" s="36" t="s">
        <v>10654</v>
      </c>
      <c r="R4257" s="36"/>
      <c r="S4257" s="36"/>
      <c r="T4257" s="36"/>
      <c r="U4257" s="216"/>
      <c r="V4257" s="217"/>
      <c r="W4257" s="217"/>
      <c r="X4257" s="217"/>
      <c r="Y4257" s="217"/>
      <c r="Z4257" s="217"/>
      <c r="AA4257" s="217"/>
      <c r="AB4257" s="217"/>
      <c r="AC4257" s="440"/>
      <c r="AD4257" s="36"/>
      <c r="AE4257" s="446"/>
      <c r="AF4257" s="440"/>
      <c r="AG4257" s="36" t="s">
        <v>10655</v>
      </c>
      <c r="AH4257" s="230"/>
      <c r="AI4257" s="230"/>
      <c r="AJ4257" s="230"/>
    </row>
    <row r="4258" spans="1:36" s="3" customFormat="1" ht="47.25" hidden="1" customHeight="1" x14ac:dyDescent="0.2">
      <c r="A4258" s="36" t="s">
        <v>10168</v>
      </c>
      <c r="B4258" s="237" t="s">
        <v>2</v>
      </c>
      <c r="C4258" s="36" t="s">
        <v>10511</v>
      </c>
      <c r="D4258" s="37">
        <v>41963</v>
      </c>
      <c r="E4258" s="382"/>
      <c r="F4258" s="37"/>
      <c r="G4258" s="382"/>
      <c r="H4258" s="38"/>
      <c r="I4258" s="36"/>
      <c r="J4258" s="216"/>
      <c r="K4258" s="216"/>
      <c r="L4258" s="36"/>
      <c r="M4258" s="216"/>
      <c r="N4258" s="36"/>
      <c r="O4258" s="36"/>
      <c r="P4258" s="216"/>
      <c r="Q4258" s="36"/>
      <c r="R4258" s="36"/>
      <c r="S4258" s="36"/>
      <c r="T4258" s="36"/>
      <c r="U4258" s="216"/>
      <c r="V4258" s="216"/>
      <c r="W4258" s="216"/>
      <c r="X4258" s="216"/>
      <c r="Y4258" s="216"/>
      <c r="Z4258" s="216"/>
      <c r="AA4258" s="216"/>
      <c r="AB4258" s="216"/>
      <c r="AC4258" s="439"/>
      <c r="AD4258" s="36"/>
      <c r="AE4258" s="443"/>
      <c r="AF4258" s="439"/>
      <c r="AG4258" s="36" t="s">
        <v>200</v>
      </c>
      <c r="AH4258" s="230"/>
      <c r="AI4258" s="230"/>
      <c r="AJ4258" s="230"/>
    </row>
    <row r="4259" spans="1:36" ht="15.75" hidden="1" customHeight="1" x14ac:dyDescent="0.2">
      <c r="A4259" s="24" t="s">
        <v>10168</v>
      </c>
      <c r="B4259" s="22" t="s">
        <v>2</v>
      </c>
      <c r="C4259" s="24" t="s">
        <v>10511</v>
      </c>
      <c r="D4259" s="37">
        <v>41964</v>
      </c>
      <c r="E4259" s="383">
        <v>0.77083333333333337</v>
      </c>
      <c r="F4259" s="379">
        <v>41964</v>
      </c>
      <c r="G4259" s="383">
        <v>0.7944444444444444</v>
      </c>
      <c r="H4259" s="383" t="s">
        <v>10674</v>
      </c>
      <c r="I4259" s="24">
        <v>5</v>
      </c>
      <c r="J4259" s="24" t="s">
        <v>10675</v>
      </c>
      <c r="K4259" s="24" t="s">
        <v>133</v>
      </c>
      <c r="L4259" s="24" t="s">
        <v>128</v>
      </c>
      <c r="M4259" s="22" t="s">
        <v>10676</v>
      </c>
      <c r="N4259" s="24" t="s">
        <v>103</v>
      </c>
      <c r="O4259" s="24" t="s">
        <v>66</v>
      </c>
      <c r="P4259" s="22" t="s">
        <v>10676</v>
      </c>
      <c r="Q4259" s="24" t="s">
        <v>128</v>
      </c>
      <c r="R4259" s="24">
        <v>4.3</v>
      </c>
      <c r="S4259" s="24"/>
      <c r="T4259" s="24">
        <v>4.3</v>
      </c>
      <c r="U4259" s="24" t="s">
        <v>73</v>
      </c>
      <c r="AD4259" s="24" t="s">
        <v>49</v>
      </c>
      <c r="AG4259" s="24" t="s">
        <v>10677</v>
      </c>
      <c r="AH4259" s="230"/>
      <c r="AI4259" s="230"/>
      <c r="AJ4259" s="230"/>
    </row>
    <row r="4260" spans="1:36" s="3" customFormat="1" ht="54" hidden="1" customHeight="1" x14ac:dyDescent="0.2">
      <c r="A4260" s="36" t="s">
        <v>10168</v>
      </c>
      <c r="B4260" s="28" t="s">
        <v>2</v>
      </c>
      <c r="C4260" s="36" t="s">
        <v>10511</v>
      </c>
      <c r="D4260" s="37">
        <v>41965</v>
      </c>
      <c r="E4260" s="38"/>
      <c r="F4260" s="37"/>
      <c r="G4260" s="38"/>
      <c r="H4260" s="38"/>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c r="AE4260" s="36"/>
      <c r="AF4260" s="36"/>
      <c r="AG4260" s="36" t="s">
        <v>200</v>
      </c>
      <c r="AH4260" s="230"/>
      <c r="AI4260" s="230"/>
      <c r="AJ4260" s="230"/>
    </row>
    <row r="4261" spans="1:36" s="3" customFormat="1" ht="75.599999999999994" hidden="1" customHeight="1" x14ac:dyDescent="0.2">
      <c r="A4261" s="36" t="s">
        <v>10168</v>
      </c>
      <c r="B4261" s="18" t="s">
        <v>2</v>
      </c>
      <c r="C4261" s="36" t="s">
        <v>10511</v>
      </c>
      <c r="D4261" s="37">
        <v>41966</v>
      </c>
      <c r="E4261" s="38"/>
      <c r="F4261" s="37"/>
      <c r="G4261" s="38"/>
      <c r="H4261" s="38"/>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c r="AE4261" s="36"/>
      <c r="AF4261" s="36"/>
      <c r="AG4261" s="36" t="s">
        <v>200</v>
      </c>
      <c r="AH4261" s="22"/>
      <c r="AI4261" s="22"/>
      <c r="AJ4261" s="22"/>
    </row>
    <row r="4262" spans="1:36" s="3" customFormat="1" ht="78.75" hidden="1" customHeight="1" x14ac:dyDescent="0.2">
      <c r="A4262" s="36" t="s">
        <v>10168</v>
      </c>
      <c r="B4262" s="18" t="s">
        <v>2</v>
      </c>
      <c r="C4262" s="36" t="s">
        <v>10511</v>
      </c>
      <c r="D4262" s="37">
        <v>41967</v>
      </c>
      <c r="E4262" s="38"/>
      <c r="F4262" s="37"/>
      <c r="G4262" s="38"/>
      <c r="H4262" s="38"/>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c r="AE4262" s="36"/>
      <c r="AF4262" s="36"/>
      <c r="AG4262" s="36" t="s">
        <v>200</v>
      </c>
      <c r="AH4262" s="22"/>
      <c r="AI4262" s="22"/>
      <c r="AJ4262" s="22"/>
    </row>
    <row r="4263" spans="1:36" s="3" customFormat="1" ht="82.5" hidden="1" customHeight="1" x14ac:dyDescent="0.2">
      <c r="A4263" s="36" t="s">
        <v>10168</v>
      </c>
      <c r="B4263" s="18" t="s">
        <v>2</v>
      </c>
      <c r="C4263" s="36" t="s">
        <v>2571</v>
      </c>
      <c r="D4263" s="37">
        <v>41967</v>
      </c>
      <c r="E4263" s="30"/>
      <c r="F4263" s="37"/>
      <c r="G4263" s="30"/>
      <c r="H4263" s="30"/>
      <c r="I4263" s="28"/>
      <c r="J4263" s="28"/>
      <c r="K4263" s="28"/>
      <c r="L4263" s="28"/>
      <c r="M4263" s="28"/>
      <c r="N4263" s="28"/>
      <c r="O4263" s="28"/>
      <c r="P4263" s="28"/>
      <c r="Q4263" s="28"/>
      <c r="R4263" s="28"/>
      <c r="S4263" s="28"/>
      <c r="T4263" s="28"/>
      <c r="U4263" s="28"/>
      <c r="V4263" s="28"/>
      <c r="W4263" s="28"/>
      <c r="X4263" s="28"/>
      <c r="Y4263" s="28"/>
      <c r="Z4263" s="28"/>
      <c r="AA4263" s="28"/>
      <c r="AB4263" s="28"/>
      <c r="AC4263" s="28"/>
      <c r="AD4263" s="28"/>
      <c r="AE4263" s="28"/>
      <c r="AF4263" s="28"/>
      <c r="AG4263" s="36" t="s">
        <v>200</v>
      </c>
      <c r="AH4263" s="230"/>
      <c r="AI4263" s="230"/>
      <c r="AJ4263" s="230"/>
    </row>
    <row r="4264" spans="1:36" s="3" customFormat="1" ht="84.75" hidden="1" customHeight="1" x14ac:dyDescent="0.2">
      <c r="A4264" s="36" t="s">
        <v>10168</v>
      </c>
      <c r="B4264" s="18" t="s">
        <v>2</v>
      </c>
      <c r="C4264" s="36" t="s">
        <v>10511</v>
      </c>
      <c r="D4264" s="37">
        <v>41968</v>
      </c>
      <c r="E4264" s="38"/>
      <c r="F4264" s="37"/>
      <c r="G4264" s="38"/>
      <c r="H4264" s="38"/>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c r="AE4264" s="36"/>
      <c r="AF4264" s="36"/>
      <c r="AG4264" s="36" t="s">
        <v>200</v>
      </c>
      <c r="AH4264" s="22"/>
      <c r="AI4264" s="22"/>
      <c r="AJ4264" s="22"/>
    </row>
    <row r="4265" spans="1:36" s="3" customFormat="1" ht="47.25" hidden="1" customHeight="1" x14ac:dyDescent="0.2">
      <c r="A4265" s="36" t="s">
        <v>10168</v>
      </c>
      <c r="B4265" s="18" t="s">
        <v>2</v>
      </c>
      <c r="C4265" s="36" t="s">
        <v>2571</v>
      </c>
      <c r="D4265" s="37">
        <v>41968</v>
      </c>
      <c r="E4265" s="30"/>
      <c r="F4265" s="37"/>
      <c r="G4265" s="30"/>
      <c r="H4265" s="30"/>
      <c r="I4265" s="28"/>
      <c r="J4265" s="28"/>
      <c r="K4265" s="28"/>
      <c r="L4265" s="28"/>
      <c r="M4265" s="28"/>
      <c r="N4265" s="28"/>
      <c r="O4265" s="28"/>
      <c r="P4265" s="28"/>
      <c r="Q4265" s="28"/>
      <c r="R4265" s="28"/>
      <c r="S4265" s="28"/>
      <c r="T4265" s="28"/>
      <c r="U4265" s="28"/>
      <c r="V4265" s="28"/>
      <c r="W4265" s="28"/>
      <c r="X4265" s="28"/>
      <c r="Y4265" s="28"/>
      <c r="Z4265" s="28"/>
      <c r="AA4265" s="28"/>
      <c r="AB4265" s="28"/>
      <c r="AC4265" s="28"/>
      <c r="AD4265" s="28"/>
      <c r="AE4265" s="28"/>
      <c r="AF4265" s="28"/>
      <c r="AG4265" s="36" t="s">
        <v>200</v>
      </c>
      <c r="AH4265" s="230"/>
      <c r="AI4265" s="230"/>
      <c r="AJ4265" s="230"/>
    </row>
    <row r="4266" spans="1:36" s="3" customFormat="1" ht="54.75" hidden="1" customHeight="1" x14ac:dyDescent="0.2">
      <c r="A4266" s="36" t="s">
        <v>10168</v>
      </c>
      <c r="B4266" s="18" t="s">
        <v>2</v>
      </c>
      <c r="C4266" s="36" t="s">
        <v>10511</v>
      </c>
      <c r="D4266" s="37">
        <v>41969</v>
      </c>
      <c r="E4266" s="38"/>
      <c r="F4266" s="37"/>
      <c r="G4266" s="38"/>
      <c r="H4266" s="38"/>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c r="AE4266" s="36"/>
      <c r="AF4266" s="36"/>
      <c r="AG4266" s="36" t="s">
        <v>200</v>
      </c>
      <c r="AH4266" s="22"/>
      <c r="AI4266" s="22"/>
      <c r="AJ4266" s="22"/>
    </row>
    <row r="4267" spans="1:36" s="3" customFormat="1" ht="45" hidden="1" customHeight="1" x14ac:dyDescent="0.2">
      <c r="A4267" s="36" t="s">
        <v>10168</v>
      </c>
      <c r="B4267" s="18" t="s">
        <v>2</v>
      </c>
      <c r="C4267" s="36" t="s">
        <v>2571</v>
      </c>
      <c r="D4267" s="37">
        <v>41969</v>
      </c>
      <c r="E4267" s="30"/>
      <c r="F4267" s="37"/>
      <c r="G4267" s="30"/>
      <c r="H4267" s="30"/>
      <c r="I4267" s="28"/>
      <c r="J4267" s="28"/>
      <c r="K4267" s="28"/>
      <c r="L4267" s="28"/>
      <c r="M4267" s="28"/>
      <c r="N4267" s="28"/>
      <c r="O4267" s="28"/>
      <c r="P4267" s="28"/>
      <c r="Q4267" s="28"/>
      <c r="R4267" s="28"/>
      <c r="S4267" s="28"/>
      <c r="T4267" s="28"/>
      <c r="U4267" s="28"/>
      <c r="V4267" s="28"/>
      <c r="W4267" s="28"/>
      <c r="X4267" s="28"/>
      <c r="Y4267" s="28"/>
      <c r="Z4267" s="28"/>
      <c r="AA4267" s="28"/>
      <c r="AB4267" s="28"/>
      <c r="AC4267" s="28"/>
      <c r="AD4267" s="28"/>
      <c r="AE4267" s="28"/>
      <c r="AF4267" s="28"/>
      <c r="AG4267" s="36" t="s">
        <v>200</v>
      </c>
      <c r="AH4267" s="230"/>
      <c r="AI4267" s="230"/>
      <c r="AJ4267" s="230"/>
    </row>
    <row r="4268" spans="1:36" s="3" customFormat="1" ht="80.25" hidden="1" customHeight="1" x14ac:dyDescent="0.2">
      <c r="A4268" s="36" t="s">
        <v>10168</v>
      </c>
      <c r="B4268" s="18" t="s">
        <v>2</v>
      </c>
      <c r="C4268" s="36" t="s">
        <v>10511</v>
      </c>
      <c r="D4268" s="37">
        <v>41970</v>
      </c>
      <c r="E4268" s="38"/>
      <c r="F4268" s="37"/>
      <c r="G4268" s="38"/>
      <c r="H4268" s="38"/>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c r="AE4268" s="36"/>
      <c r="AF4268" s="36"/>
      <c r="AG4268" s="36" t="s">
        <v>200</v>
      </c>
      <c r="AH4268" s="22"/>
      <c r="AI4268" s="22"/>
      <c r="AJ4268" s="22"/>
    </row>
    <row r="4269" spans="1:36" s="3" customFormat="1" ht="119.25" hidden="1" customHeight="1" x14ac:dyDescent="0.2">
      <c r="A4269" s="36" t="s">
        <v>10168</v>
      </c>
      <c r="B4269" s="18" t="s">
        <v>2</v>
      </c>
      <c r="C4269" s="36" t="s">
        <v>2571</v>
      </c>
      <c r="D4269" s="37">
        <v>41970</v>
      </c>
      <c r="E4269" s="30"/>
      <c r="F4269" s="37"/>
      <c r="G4269" s="30"/>
      <c r="H4269" s="30"/>
      <c r="I4269" s="28"/>
      <c r="J4269" s="28"/>
      <c r="K4269" s="28"/>
      <c r="L4269" s="28"/>
      <c r="M4269" s="28"/>
      <c r="N4269" s="28"/>
      <c r="O4269" s="28"/>
      <c r="P4269" s="28"/>
      <c r="Q4269" s="28"/>
      <c r="R4269" s="28"/>
      <c r="S4269" s="28"/>
      <c r="T4269" s="28"/>
      <c r="U4269" s="28"/>
      <c r="V4269" s="28"/>
      <c r="W4269" s="28"/>
      <c r="X4269" s="28"/>
      <c r="Y4269" s="28"/>
      <c r="Z4269" s="28"/>
      <c r="AA4269" s="28"/>
      <c r="AB4269" s="28"/>
      <c r="AC4269" s="28"/>
      <c r="AD4269" s="28"/>
      <c r="AE4269" s="28"/>
      <c r="AF4269" s="28"/>
      <c r="AG4269" s="36" t="s">
        <v>200</v>
      </c>
      <c r="AH4269" s="230"/>
      <c r="AI4269" s="230"/>
      <c r="AJ4269" s="230"/>
    </row>
    <row r="4270" spans="1:36" s="3" customFormat="1" ht="111" hidden="1" customHeight="1" x14ac:dyDescent="0.2">
      <c r="A4270" s="52" t="s">
        <v>10799</v>
      </c>
      <c r="B4270" s="52" t="s">
        <v>2</v>
      </c>
      <c r="C4270" s="52" t="s">
        <v>2571</v>
      </c>
      <c r="D4270" s="311">
        <v>41974</v>
      </c>
      <c r="E4270" s="137"/>
      <c r="F4270" s="311"/>
      <c r="G4270" s="137"/>
      <c r="H4270" s="137"/>
      <c r="I4270" s="1"/>
      <c r="J4270" s="1"/>
      <c r="K4270" s="1"/>
      <c r="L4270" s="1"/>
      <c r="M4270" s="1"/>
      <c r="N4270" s="1"/>
      <c r="O4270" s="1"/>
      <c r="P4270" s="1"/>
      <c r="Q4270" s="1"/>
      <c r="R4270" s="1"/>
      <c r="S4270" s="1"/>
      <c r="T4270" s="1"/>
      <c r="U4270" s="28"/>
      <c r="V4270" s="28"/>
      <c r="W4270" s="28"/>
      <c r="X4270" s="28"/>
      <c r="Y4270" s="28"/>
      <c r="Z4270" s="28"/>
      <c r="AA4270" s="28"/>
      <c r="AB4270" s="28"/>
      <c r="AC4270" s="28"/>
      <c r="AD4270" s="28"/>
      <c r="AE4270" s="28"/>
      <c r="AF4270" s="28"/>
      <c r="AG4270" s="36" t="s">
        <v>200</v>
      </c>
      <c r="AH4270" s="143"/>
      <c r="AI4270" s="143"/>
      <c r="AJ4270" s="143"/>
    </row>
    <row r="4271" spans="1:36" s="3" customFormat="1" ht="60" hidden="1" customHeight="1" x14ac:dyDescent="0.2">
      <c r="A4271" s="52" t="s">
        <v>10799</v>
      </c>
      <c r="B4271" s="1" t="s">
        <v>2</v>
      </c>
      <c r="C4271" s="52" t="s">
        <v>10511</v>
      </c>
      <c r="D4271" s="311">
        <v>41974</v>
      </c>
      <c r="E4271" s="63">
        <v>0.68055555555555547</v>
      </c>
      <c r="F4271" s="311">
        <v>41974</v>
      </c>
      <c r="G4271" s="63" t="s">
        <v>10803</v>
      </c>
      <c r="H4271" s="63">
        <v>0.1361111111111111</v>
      </c>
      <c r="I4271" s="52">
        <v>36</v>
      </c>
      <c r="J4271" s="52" t="s">
        <v>10675</v>
      </c>
      <c r="K4271" s="52" t="s">
        <v>133</v>
      </c>
      <c r="L4271" s="52" t="s">
        <v>127</v>
      </c>
      <c r="M4271" s="1" t="s">
        <v>10804</v>
      </c>
      <c r="N4271" s="52" t="s">
        <v>103</v>
      </c>
      <c r="O4271" s="52" t="s">
        <v>66</v>
      </c>
      <c r="P4271" s="1" t="s">
        <v>10805</v>
      </c>
      <c r="Q4271" s="52" t="s">
        <v>10806</v>
      </c>
      <c r="R4271" s="52">
        <v>24.8</v>
      </c>
      <c r="S4271" s="52"/>
      <c r="T4271" s="52">
        <v>24.8</v>
      </c>
      <c r="U4271" s="36" t="s">
        <v>75</v>
      </c>
      <c r="V4271" s="36"/>
      <c r="W4271" s="36"/>
      <c r="X4271" s="36"/>
      <c r="Y4271" s="36"/>
      <c r="Z4271" s="36"/>
      <c r="AA4271" s="36"/>
      <c r="AB4271" s="36"/>
      <c r="AC4271" s="36"/>
      <c r="AD4271" s="36" t="s">
        <v>57</v>
      </c>
      <c r="AE4271" s="36"/>
      <c r="AF4271" s="36"/>
      <c r="AG4271" s="36" t="s">
        <v>10806</v>
      </c>
      <c r="AH4271" s="22"/>
      <c r="AI4271" s="22"/>
      <c r="AJ4271" s="22"/>
    </row>
    <row r="4272" spans="1:36" s="3" customFormat="1" ht="37.5" hidden="1" customHeight="1" x14ac:dyDescent="0.2">
      <c r="A4272" s="52" t="s">
        <v>10799</v>
      </c>
      <c r="B4272" s="52" t="s">
        <v>2</v>
      </c>
      <c r="C4272" s="52" t="s">
        <v>10511</v>
      </c>
      <c r="D4272" s="311">
        <v>41975</v>
      </c>
      <c r="E4272" s="137"/>
      <c r="F4272" s="292"/>
      <c r="G4272" s="137"/>
      <c r="H4272" s="137"/>
      <c r="I4272" s="1"/>
      <c r="J4272" s="1"/>
      <c r="K4272" s="1"/>
      <c r="L4272" s="1"/>
      <c r="M4272" s="1"/>
      <c r="N4272" s="1"/>
      <c r="O4272" s="1"/>
      <c r="P4272" s="1"/>
      <c r="Q4272" s="1"/>
      <c r="R4272" s="1"/>
      <c r="S4272" s="1"/>
      <c r="T4272" s="1"/>
      <c r="U4272" s="28"/>
      <c r="V4272" s="28"/>
      <c r="W4272" s="28"/>
      <c r="X4272" s="28"/>
      <c r="Y4272" s="28"/>
      <c r="Z4272" s="28"/>
      <c r="AA4272" s="28"/>
      <c r="AB4272" s="28"/>
      <c r="AC4272" s="28"/>
      <c r="AD4272" s="28"/>
      <c r="AE4272" s="28"/>
      <c r="AF4272" s="28"/>
      <c r="AG4272" s="36" t="s">
        <v>200</v>
      </c>
      <c r="AH4272" s="22"/>
      <c r="AI4272" s="22"/>
      <c r="AJ4272" s="22"/>
    </row>
    <row r="4273" spans="1:36" s="3" customFormat="1" ht="55.5" hidden="1" customHeight="1" x14ac:dyDescent="0.2">
      <c r="A4273" s="52" t="s">
        <v>10799</v>
      </c>
      <c r="B4273" s="52" t="s">
        <v>2</v>
      </c>
      <c r="C4273" s="52" t="s">
        <v>2571</v>
      </c>
      <c r="D4273" s="311">
        <v>41975</v>
      </c>
      <c r="E4273" s="137"/>
      <c r="F4273" s="292"/>
      <c r="G4273" s="137"/>
      <c r="H4273" s="137"/>
      <c r="I4273" s="1"/>
      <c r="J4273" s="1"/>
      <c r="K4273" s="1"/>
      <c r="L4273" s="1"/>
      <c r="M4273" s="1"/>
      <c r="N4273" s="1"/>
      <c r="O4273" s="1"/>
      <c r="P4273" s="1"/>
      <c r="Q4273" s="1"/>
      <c r="R4273" s="1"/>
      <c r="S4273" s="1"/>
      <c r="T4273" s="1"/>
      <c r="U4273" s="28"/>
      <c r="V4273" s="28"/>
      <c r="W4273" s="28"/>
      <c r="X4273" s="28"/>
      <c r="Y4273" s="28"/>
      <c r="Z4273" s="28"/>
      <c r="AA4273" s="28"/>
      <c r="AB4273" s="28"/>
      <c r="AC4273" s="28"/>
      <c r="AD4273" s="28"/>
      <c r="AE4273" s="28"/>
      <c r="AF4273" s="28"/>
      <c r="AG4273" s="36" t="s">
        <v>200</v>
      </c>
      <c r="AH4273" s="22"/>
      <c r="AI4273" s="22"/>
      <c r="AJ4273" s="22"/>
    </row>
    <row r="4274" spans="1:36" s="3" customFormat="1" ht="74.25" hidden="1" customHeight="1" x14ac:dyDescent="0.2">
      <c r="A4274" s="52" t="s">
        <v>10799</v>
      </c>
      <c r="B4274" s="52" t="s">
        <v>2</v>
      </c>
      <c r="C4274" s="52" t="s">
        <v>10511</v>
      </c>
      <c r="D4274" s="292">
        <v>41976</v>
      </c>
      <c r="E4274" s="137"/>
      <c r="F4274" s="292"/>
      <c r="G4274" s="137"/>
      <c r="H4274" s="137"/>
      <c r="I4274" s="1"/>
      <c r="J4274" s="1"/>
      <c r="K4274" s="1"/>
      <c r="L4274" s="1"/>
      <c r="M4274" s="1"/>
      <c r="N4274" s="1"/>
      <c r="O4274" s="1"/>
      <c r="P4274" s="1"/>
      <c r="Q4274" s="1"/>
      <c r="R4274" s="1"/>
      <c r="S4274" s="1"/>
      <c r="T4274" s="1"/>
      <c r="U4274" s="28"/>
      <c r="V4274" s="28"/>
      <c r="W4274" s="28"/>
      <c r="X4274" s="28"/>
      <c r="Y4274" s="398"/>
      <c r="Z4274" s="28"/>
      <c r="AA4274" s="398"/>
      <c r="AB4274" s="28"/>
      <c r="AC4274" s="28"/>
      <c r="AD4274" s="28"/>
      <c r="AE4274" s="28"/>
      <c r="AF4274" s="28"/>
      <c r="AG4274" s="36" t="s">
        <v>200</v>
      </c>
      <c r="AH4274" s="22"/>
      <c r="AI4274" s="22"/>
      <c r="AJ4274" s="22"/>
    </row>
    <row r="4275" spans="1:36" s="3" customFormat="1" ht="58.5" hidden="1" customHeight="1" x14ac:dyDescent="0.2">
      <c r="A4275" s="52" t="s">
        <v>10799</v>
      </c>
      <c r="B4275" s="52" t="s">
        <v>2</v>
      </c>
      <c r="C4275" s="52" t="s">
        <v>2571</v>
      </c>
      <c r="D4275" s="292">
        <v>41976</v>
      </c>
      <c r="E4275" s="137"/>
      <c r="F4275" s="292"/>
      <c r="G4275" s="137"/>
      <c r="H4275" s="137"/>
      <c r="I4275" s="1"/>
      <c r="J4275" s="1"/>
      <c r="K4275" s="1"/>
      <c r="L4275" s="1"/>
      <c r="M4275" s="1"/>
      <c r="N4275" s="1"/>
      <c r="O4275" s="1"/>
      <c r="P4275" s="1"/>
      <c r="Q4275" s="1"/>
      <c r="R4275" s="1"/>
      <c r="S4275" s="1"/>
      <c r="T4275" s="1"/>
      <c r="U4275" s="28"/>
      <c r="V4275" s="28"/>
      <c r="W4275" s="28"/>
      <c r="X4275" s="28"/>
      <c r="Y4275" s="398"/>
      <c r="Z4275" s="28"/>
      <c r="AA4275" s="398"/>
      <c r="AB4275" s="28"/>
      <c r="AC4275" s="28"/>
      <c r="AD4275" s="28"/>
      <c r="AE4275" s="28"/>
      <c r="AF4275" s="28"/>
      <c r="AG4275" s="36" t="s">
        <v>200</v>
      </c>
      <c r="AH4275" s="22"/>
      <c r="AI4275" s="22"/>
      <c r="AJ4275" s="22"/>
    </row>
    <row r="4276" spans="1:36" s="3" customFormat="1" ht="84.75" hidden="1" customHeight="1" x14ac:dyDescent="0.2">
      <c r="A4276" s="52" t="s">
        <v>10799</v>
      </c>
      <c r="B4276" s="52" t="s">
        <v>2</v>
      </c>
      <c r="C4276" s="52" t="s">
        <v>10511</v>
      </c>
      <c r="D4276" s="292">
        <v>41977</v>
      </c>
      <c r="E4276" s="137"/>
      <c r="F4276" s="292"/>
      <c r="G4276" s="137"/>
      <c r="H4276" s="137"/>
      <c r="I4276" s="1"/>
      <c r="J4276" s="1"/>
      <c r="K4276" s="1"/>
      <c r="L4276" s="1"/>
      <c r="M4276" s="1"/>
      <c r="N4276" s="1"/>
      <c r="O4276" s="1"/>
      <c r="P4276" s="1"/>
      <c r="Q4276" s="1"/>
      <c r="R4276" s="1"/>
      <c r="S4276" s="1"/>
      <c r="T4276" s="1"/>
      <c r="U4276" s="28"/>
      <c r="V4276" s="28"/>
      <c r="W4276" s="351"/>
      <c r="X4276" s="28"/>
      <c r="Y4276" s="398"/>
      <c r="Z4276" s="28"/>
      <c r="AA4276" s="28"/>
      <c r="AB4276" s="28"/>
      <c r="AC4276" s="28"/>
      <c r="AD4276" s="28"/>
      <c r="AE4276" s="28"/>
      <c r="AF4276" s="28"/>
      <c r="AG4276" s="36" t="s">
        <v>200</v>
      </c>
      <c r="AH4276" s="22"/>
      <c r="AI4276" s="22"/>
      <c r="AJ4276" s="22"/>
    </row>
    <row r="4277" spans="1:36" s="3" customFormat="1" ht="47.25" hidden="1" customHeight="1" x14ac:dyDescent="0.2">
      <c r="A4277" s="52" t="s">
        <v>10799</v>
      </c>
      <c r="B4277" s="52" t="s">
        <v>2</v>
      </c>
      <c r="C4277" s="52" t="s">
        <v>2571</v>
      </c>
      <c r="D4277" s="292">
        <v>41977</v>
      </c>
      <c r="E4277" s="137"/>
      <c r="F4277" s="292"/>
      <c r="G4277" s="137"/>
      <c r="H4277" s="137"/>
      <c r="I4277" s="1"/>
      <c r="J4277" s="1"/>
      <c r="K4277" s="1"/>
      <c r="L4277" s="1"/>
      <c r="M4277" s="1"/>
      <c r="N4277" s="1"/>
      <c r="O4277" s="1"/>
      <c r="P4277" s="1"/>
      <c r="Q4277" s="1"/>
      <c r="R4277" s="1"/>
      <c r="S4277" s="1"/>
      <c r="T4277" s="1"/>
      <c r="U4277" s="28"/>
      <c r="V4277" s="28"/>
      <c r="W4277" s="28"/>
      <c r="X4277" s="28"/>
      <c r="Y4277" s="28"/>
      <c r="Z4277" s="28"/>
      <c r="AA4277" s="28"/>
      <c r="AB4277" s="28"/>
      <c r="AC4277" s="28"/>
      <c r="AD4277" s="28"/>
      <c r="AE4277" s="28"/>
      <c r="AF4277" s="28"/>
      <c r="AG4277" s="36" t="s">
        <v>200</v>
      </c>
      <c r="AH4277" s="22"/>
      <c r="AI4277" s="22"/>
      <c r="AJ4277" s="22"/>
    </row>
    <row r="4278" spans="1:36" s="3" customFormat="1" ht="47.25" hidden="1" customHeight="1" x14ac:dyDescent="0.2">
      <c r="A4278" s="52" t="s">
        <v>10799</v>
      </c>
      <c r="B4278" s="1" t="s">
        <v>2</v>
      </c>
      <c r="C4278" s="52" t="s">
        <v>10511</v>
      </c>
      <c r="D4278" s="311">
        <v>41983</v>
      </c>
      <c r="E4278" s="63">
        <v>0.64236111111111105</v>
      </c>
      <c r="F4278" s="311">
        <v>41983</v>
      </c>
      <c r="G4278" s="63">
        <v>0.64583333333333337</v>
      </c>
      <c r="H4278" s="63">
        <v>3.472222222222222E-3</v>
      </c>
      <c r="I4278" s="52">
        <v>595</v>
      </c>
      <c r="J4278" s="52" t="s">
        <v>2393</v>
      </c>
      <c r="K4278" s="52"/>
      <c r="L4278" s="52" t="s">
        <v>125</v>
      </c>
      <c r="M4278" s="52" t="s">
        <v>11003</v>
      </c>
      <c r="N4278" s="52">
        <v>110</v>
      </c>
      <c r="O4278" s="52" t="s">
        <v>63</v>
      </c>
      <c r="P4278" s="52" t="s">
        <v>11003</v>
      </c>
      <c r="Q4278" s="52" t="s">
        <v>11004</v>
      </c>
      <c r="R4278" s="52">
        <v>75</v>
      </c>
      <c r="S4278" s="52">
        <v>164</v>
      </c>
      <c r="T4278" s="52">
        <v>239</v>
      </c>
      <c r="U4278" s="36" t="s">
        <v>75</v>
      </c>
      <c r="V4278" s="36"/>
      <c r="W4278" s="36"/>
      <c r="X4278" s="178"/>
      <c r="Y4278" s="36"/>
      <c r="Z4278" s="36"/>
      <c r="AA4278" s="36"/>
      <c r="AB4278" s="36"/>
      <c r="AC4278" s="36"/>
      <c r="AD4278" s="36" t="s">
        <v>55</v>
      </c>
      <c r="AE4278" s="36"/>
      <c r="AF4278" s="36"/>
      <c r="AG4278" s="36" t="s">
        <v>11004</v>
      </c>
      <c r="AH4278" s="22"/>
      <c r="AI4278" s="22"/>
      <c r="AJ4278" s="22"/>
    </row>
    <row r="4279" spans="1:36" s="3" customFormat="1" ht="78.75" hidden="1" customHeight="1" x14ac:dyDescent="0.2">
      <c r="A4279" s="52" t="s">
        <v>10799</v>
      </c>
      <c r="B4279" s="52" t="s">
        <v>2</v>
      </c>
      <c r="C4279" s="52" t="s">
        <v>2571</v>
      </c>
      <c r="D4279" s="311">
        <v>41983</v>
      </c>
      <c r="E4279" s="63">
        <v>0.41666666666666669</v>
      </c>
      <c r="F4279" s="311">
        <v>41983</v>
      </c>
      <c r="G4279" s="63">
        <v>0.41666666666666669</v>
      </c>
      <c r="H4279" s="63">
        <v>0</v>
      </c>
      <c r="I4279" s="52"/>
      <c r="J4279" s="52" t="s">
        <v>297</v>
      </c>
      <c r="K4279" s="52"/>
      <c r="L4279" s="52" t="s">
        <v>130</v>
      </c>
      <c r="M4279" s="1" t="s">
        <v>11005</v>
      </c>
      <c r="N4279" s="52">
        <v>35</v>
      </c>
      <c r="O4279" s="52" t="s">
        <v>63</v>
      </c>
      <c r="P4279" s="1" t="s">
        <v>11005</v>
      </c>
      <c r="Q4279" s="36" t="s">
        <v>11906</v>
      </c>
      <c r="R4279" s="52">
        <v>30</v>
      </c>
      <c r="S4279" s="52">
        <v>140</v>
      </c>
      <c r="T4279" s="52">
        <v>170</v>
      </c>
      <c r="U4279" s="36"/>
      <c r="V4279" s="36"/>
      <c r="W4279" s="36"/>
      <c r="X4279" s="178"/>
      <c r="Y4279" s="36"/>
      <c r="Z4279" s="36"/>
      <c r="AA4279" s="36"/>
      <c r="AB4279" s="36"/>
      <c r="AC4279" s="36"/>
      <c r="AD4279" s="36" t="s">
        <v>60</v>
      </c>
      <c r="AE4279" s="36"/>
      <c r="AF4279" s="36"/>
      <c r="AG4279" s="36" t="s">
        <v>11006</v>
      </c>
      <c r="AH4279" s="22"/>
      <c r="AI4279" s="22"/>
      <c r="AJ4279" s="22"/>
    </row>
    <row r="4280" spans="1:36" s="3" customFormat="1" ht="94.5" hidden="1" customHeight="1" x14ac:dyDescent="0.2">
      <c r="A4280" s="52" t="s">
        <v>10799</v>
      </c>
      <c r="B4280" s="52" t="s">
        <v>2</v>
      </c>
      <c r="C4280" s="52" t="s">
        <v>10511</v>
      </c>
      <c r="D4280" s="311">
        <v>41992</v>
      </c>
      <c r="E4280" s="1152">
        <v>0.5444444444444444</v>
      </c>
      <c r="F4280" s="292">
        <v>41992</v>
      </c>
      <c r="G4280" s="1152" t="s">
        <v>11214</v>
      </c>
      <c r="H4280" s="1152">
        <v>9.4444444444444442E-2</v>
      </c>
      <c r="I4280" s="1">
        <v>11</v>
      </c>
      <c r="J4280" s="214"/>
      <c r="K4280" s="1"/>
      <c r="L4280" s="1" t="s">
        <v>128</v>
      </c>
      <c r="M4280" s="214" t="s">
        <v>11215</v>
      </c>
      <c r="N4280" s="1" t="s">
        <v>103</v>
      </c>
      <c r="O4280" s="1" t="s">
        <v>66</v>
      </c>
      <c r="P4280" s="214"/>
      <c r="Q4280" s="214" t="s">
        <v>11216</v>
      </c>
      <c r="R4280" s="52">
        <v>13.5</v>
      </c>
      <c r="S4280" s="52"/>
      <c r="T4280" s="52">
        <v>13.5</v>
      </c>
      <c r="U4280" s="36" t="s">
        <v>75</v>
      </c>
      <c r="V4280" s="36"/>
      <c r="W4280" s="36"/>
      <c r="X4280" s="36"/>
      <c r="Y4280" s="36"/>
      <c r="Z4280" s="36"/>
      <c r="AA4280" s="36"/>
      <c r="AB4280" s="36"/>
      <c r="AC4280" s="36"/>
      <c r="AD4280" s="52" t="s">
        <v>60</v>
      </c>
      <c r="AE4280" s="36"/>
      <c r="AF4280" s="36"/>
      <c r="AG4280" s="100"/>
      <c r="AH4280" s="22"/>
      <c r="AI4280" s="22"/>
      <c r="AJ4280" s="22"/>
    </row>
    <row r="4281" spans="1:36" s="3" customFormat="1" ht="47.25" hidden="1" customHeight="1" x14ac:dyDescent="0.2">
      <c r="A4281" s="52" t="s">
        <v>10799</v>
      </c>
      <c r="B4281" s="104" t="s">
        <v>2</v>
      </c>
      <c r="C4281" s="104" t="s">
        <v>2244</v>
      </c>
      <c r="D4281" s="867">
        <v>41995</v>
      </c>
      <c r="E4281" s="542">
        <v>0.44097222222222227</v>
      </c>
      <c r="F4281" s="867">
        <v>41995</v>
      </c>
      <c r="G4281" s="542">
        <v>0.51111111111111118</v>
      </c>
      <c r="H4281" s="542">
        <v>7.013888888888889E-2</v>
      </c>
      <c r="I4281" s="104">
        <v>489</v>
      </c>
      <c r="J4281" s="104" t="s">
        <v>11343</v>
      </c>
      <c r="K4281" s="104" t="s">
        <v>134</v>
      </c>
      <c r="L4281" s="36" t="s">
        <v>11344</v>
      </c>
      <c r="M4281" s="104" t="s">
        <v>11345</v>
      </c>
      <c r="N4281" s="104">
        <v>35</v>
      </c>
      <c r="O4281" s="104" t="s">
        <v>63</v>
      </c>
      <c r="P4281" s="104" t="s">
        <v>11345</v>
      </c>
      <c r="Q4281" s="104" t="s">
        <v>11346</v>
      </c>
      <c r="R4281" s="948">
        <v>737.78800000000001</v>
      </c>
      <c r="S4281" s="948">
        <v>31.055</v>
      </c>
      <c r="T4281" s="948">
        <v>768.84299999999996</v>
      </c>
      <c r="U4281" s="966"/>
      <c r="V4281" s="966"/>
      <c r="W4281" s="966"/>
      <c r="X4281" s="966"/>
      <c r="Y4281" s="966"/>
      <c r="Z4281" s="966"/>
      <c r="AA4281" s="966"/>
      <c r="AB4281" s="966"/>
      <c r="AC4281" s="966"/>
      <c r="AD4281" s="966" t="s">
        <v>61</v>
      </c>
      <c r="AE4281" s="966"/>
      <c r="AF4281" s="966"/>
      <c r="AG4281" s="966"/>
      <c r="AH4281" s="715"/>
      <c r="AI4281" s="715"/>
      <c r="AJ4281" s="715"/>
    </row>
    <row r="4282" spans="1:36" s="3" customFormat="1" ht="47.25" hidden="1" customHeight="1" x14ac:dyDescent="0.2">
      <c r="A4282" s="52" t="s">
        <v>10799</v>
      </c>
      <c r="B4282" s="104" t="s">
        <v>2</v>
      </c>
      <c r="C4282" s="104" t="s">
        <v>10511</v>
      </c>
      <c r="D4282" s="810">
        <v>42002</v>
      </c>
      <c r="E4282" s="1512">
        <v>0.86111111111111116</v>
      </c>
      <c r="F4282" s="1544">
        <v>42002</v>
      </c>
      <c r="G4282" s="1512">
        <v>0.95347222222222217</v>
      </c>
      <c r="H4282" s="1512">
        <v>9.2361111111111116E-2</v>
      </c>
      <c r="I4282" s="1576">
        <v>20</v>
      </c>
      <c r="J4282" s="1576" t="s">
        <v>178</v>
      </c>
      <c r="K4282" s="1576"/>
      <c r="L4282" s="1576" t="s">
        <v>126</v>
      </c>
      <c r="M4282" s="1576" t="s">
        <v>11434</v>
      </c>
      <c r="N4282" s="104" t="s">
        <v>103</v>
      </c>
      <c r="O4282" s="104" t="s">
        <v>66</v>
      </c>
      <c r="P4282" s="1576" t="s">
        <v>11434</v>
      </c>
      <c r="Q4282" s="104" t="s">
        <v>11435</v>
      </c>
      <c r="R4282" s="104">
        <v>11.9</v>
      </c>
      <c r="S4282" s="104"/>
      <c r="T4282" s="104">
        <v>11.9</v>
      </c>
      <c r="U4282" s="966"/>
      <c r="V4282" s="966"/>
      <c r="W4282" s="966"/>
      <c r="X4282" s="966"/>
      <c r="Y4282" s="966"/>
      <c r="Z4282" s="966"/>
      <c r="AA4282" s="966"/>
      <c r="AB4282" s="966"/>
      <c r="AC4282" s="966"/>
      <c r="AD4282" s="966" t="s">
        <v>61</v>
      </c>
      <c r="AE4282" s="966"/>
      <c r="AF4282" s="966"/>
      <c r="AG4282" s="966"/>
      <c r="AH4282" s="715"/>
      <c r="AI4282" s="715"/>
      <c r="AJ4282" s="715"/>
    </row>
    <row r="4283" spans="1:36" s="3" customFormat="1" ht="22.5" hidden="1" customHeight="1" x14ac:dyDescent="0.2">
      <c r="A4283" s="52" t="s">
        <v>10799</v>
      </c>
      <c r="B4283" s="104" t="s">
        <v>2</v>
      </c>
      <c r="C4283" s="104" t="s">
        <v>10511</v>
      </c>
      <c r="D4283" s="810">
        <v>42003</v>
      </c>
      <c r="E4283" s="542">
        <v>0.59583333333333333</v>
      </c>
      <c r="F4283" s="810">
        <v>42003</v>
      </c>
      <c r="G4283" s="542">
        <v>0.67569444444444438</v>
      </c>
      <c r="H4283" s="542">
        <v>7.9861111111111105E-2</v>
      </c>
      <c r="I4283" s="104">
        <v>17</v>
      </c>
      <c r="J4283" s="104" t="s">
        <v>297</v>
      </c>
      <c r="K4283" s="104" t="s">
        <v>132</v>
      </c>
      <c r="L4283" s="104" t="s">
        <v>128</v>
      </c>
      <c r="M4283" s="104" t="s">
        <v>11444</v>
      </c>
      <c r="N4283" s="104" t="s">
        <v>103</v>
      </c>
      <c r="O4283" s="104" t="s">
        <v>66</v>
      </c>
      <c r="P4283" s="104" t="s">
        <v>11444</v>
      </c>
      <c r="Q4283" s="104" t="s">
        <v>11445</v>
      </c>
      <c r="R4283" s="954">
        <v>17.899999999999999</v>
      </c>
      <c r="S4283" s="954"/>
      <c r="T4283" s="954">
        <v>17.899999999999999</v>
      </c>
      <c r="U4283" s="966"/>
      <c r="V4283" s="966"/>
      <c r="W4283" s="966"/>
      <c r="X4283" s="966"/>
      <c r="Y4283" s="966"/>
      <c r="Z4283" s="966"/>
      <c r="AA4283" s="966"/>
      <c r="AB4283" s="966"/>
      <c r="AC4283" s="966"/>
      <c r="AD4283" s="966" t="s">
        <v>60</v>
      </c>
      <c r="AE4283" s="966"/>
      <c r="AF4283" s="966"/>
      <c r="AG4283" s="966"/>
      <c r="AH4283" s="715"/>
      <c r="AI4283" s="715"/>
      <c r="AJ4283" s="715"/>
    </row>
    <row r="4284" spans="1:36" s="3" customFormat="1" ht="64.5" hidden="1" customHeight="1" x14ac:dyDescent="0.2">
      <c r="A4284" s="36" t="s">
        <v>2028</v>
      </c>
      <c r="B4284" s="36" t="s">
        <v>115</v>
      </c>
      <c r="C4284" s="36" t="s">
        <v>36</v>
      </c>
      <c r="D4284" s="37">
        <v>41640</v>
      </c>
      <c r="E4284" s="38">
        <v>0.29166666666666669</v>
      </c>
      <c r="F4284" s="37">
        <v>41651</v>
      </c>
      <c r="G4284" s="38">
        <v>0.29097222222222224</v>
      </c>
      <c r="H4284" s="194">
        <v>7</v>
      </c>
      <c r="I4284" s="36">
        <v>1</v>
      </c>
      <c r="J4284" s="28"/>
      <c r="K4284" s="28"/>
      <c r="L4284" s="28" t="s">
        <v>130</v>
      </c>
      <c r="M4284" s="36" t="s">
        <v>186</v>
      </c>
      <c r="N4284" s="36">
        <v>0.4</v>
      </c>
      <c r="O4284" s="36" t="s">
        <v>66</v>
      </c>
      <c r="P4284" s="36" t="s">
        <v>187</v>
      </c>
      <c r="Q4284" s="36" t="s">
        <v>188</v>
      </c>
      <c r="R4284" s="36">
        <v>3.3</v>
      </c>
      <c r="S4284" s="36"/>
      <c r="T4284" s="36">
        <f>R4284+S4284</f>
        <v>3.3</v>
      </c>
      <c r="U4284" s="36"/>
      <c r="V4284" s="36"/>
      <c r="W4284" s="36"/>
      <c r="X4284" s="36"/>
      <c r="Y4284" s="36"/>
      <c r="Z4284" s="36"/>
      <c r="AA4284" s="36"/>
      <c r="AB4284" s="36"/>
      <c r="AC4284" s="36"/>
      <c r="AD4284" s="36" t="s">
        <v>56</v>
      </c>
      <c r="AE4284" s="36"/>
      <c r="AF4284" s="36"/>
      <c r="AG4284" s="45" t="s">
        <v>189</v>
      </c>
    </row>
    <row r="4285" spans="1:36" s="3" customFormat="1" ht="31.5" hidden="1" customHeight="1" x14ac:dyDescent="0.2">
      <c r="A4285" s="36" t="s">
        <v>2028</v>
      </c>
      <c r="B4285" s="36" t="s">
        <v>115</v>
      </c>
      <c r="C4285" s="36" t="s">
        <v>36</v>
      </c>
      <c r="D4285" s="37">
        <v>41641</v>
      </c>
      <c r="E4285" s="38"/>
      <c r="F4285" s="37"/>
      <c r="G4285" s="38"/>
      <c r="H4285" s="194"/>
      <c r="I4285" s="36"/>
      <c r="J4285" s="28"/>
      <c r="K4285" s="28"/>
      <c r="L4285" s="28"/>
      <c r="M4285" s="36"/>
      <c r="N4285" s="36"/>
      <c r="O4285" s="36"/>
      <c r="P4285" s="36"/>
      <c r="Q4285" s="28"/>
      <c r="R4285" s="36"/>
      <c r="S4285" s="36"/>
      <c r="T4285" s="36"/>
      <c r="U4285" s="28"/>
      <c r="V4285" s="28"/>
      <c r="W4285" s="28"/>
      <c r="X4285" s="28"/>
      <c r="Y4285" s="28"/>
      <c r="Z4285" s="28"/>
      <c r="AA4285" s="28"/>
      <c r="AB4285" s="28"/>
      <c r="AC4285" s="28"/>
      <c r="AD4285" s="28"/>
      <c r="AE4285" s="28"/>
      <c r="AF4285" s="28"/>
      <c r="AG4285" s="28" t="s">
        <v>201</v>
      </c>
    </row>
    <row r="4286" spans="1:36" s="3" customFormat="1" ht="165" hidden="1" customHeight="1" x14ac:dyDescent="0.2">
      <c r="A4286" s="36" t="s">
        <v>2028</v>
      </c>
      <c r="B4286" s="36" t="s">
        <v>115</v>
      </c>
      <c r="C4286" s="36" t="s">
        <v>36</v>
      </c>
      <c r="D4286" s="37">
        <v>41642</v>
      </c>
      <c r="E4286" s="38"/>
      <c r="F4286" s="37"/>
      <c r="G4286" s="38"/>
      <c r="H4286" s="194"/>
      <c r="I4286" s="36"/>
      <c r="J4286" s="28"/>
      <c r="K4286" s="28"/>
      <c r="L4286" s="28"/>
      <c r="M4286" s="36"/>
      <c r="N4286" s="36"/>
      <c r="O4286" s="36"/>
      <c r="P4286" s="36"/>
      <c r="Q4286" s="28"/>
      <c r="R4286" s="36"/>
      <c r="S4286" s="36"/>
      <c r="T4286" s="36"/>
      <c r="U4286" s="28"/>
      <c r="V4286" s="28"/>
      <c r="W4286" s="28"/>
      <c r="X4286" s="28"/>
      <c r="Y4286" s="28"/>
      <c r="Z4286" s="28"/>
      <c r="AA4286" s="28"/>
      <c r="AB4286" s="28"/>
      <c r="AC4286" s="28"/>
      <c r="AD4286" s="28"/>
      <c r="AE4286" s="28"/>
      <c r="AF4286" s="28"/>
      <c r="AG4286" s="28" t="s">
        <v>201</v>
      </c>
    </row>
    <row r="4287" spans="1:36" s="3" customFormat="1" ht="52.5" hidden="1" customHeight="1" x14ac:dyDescent="0.2">
      <c r="A4287" s="36" t="s">
        <v>2028</v>
      </c>
      <c r="B4287" s="36" t="s">
        <v>115</v>
      </c>
      <c r="C4287" s="36" t="s">
        <v>36</v>
      </c>
      <c r="D4287" s="37">
        <v>41643</v>
      </c>
      <c r="E4287" s="38"/>
      <c r="F4287" s="37"/>
      <c r="G4287" s="38"/>
      <c r="H4287" s="194"/>
      <c r="I4287" s="36"/>
      <c r="J4287" s="212"/>
      <c r="K4287" s="212"/>
      <c r="L4287" s="28"/>
      <c r="M4287" s="36"/>
      <c r="N4287" s="36"/>
      <c r="O4287" s="36"/>
      <c r="P4287" s="36"/>
      <c r="Q4287" s="28"/>
      <c r="R4287" s="36"/>
      <c r="S4287" s="36"/>
      <c r="T4287" s="36"/>
      <c r="U4287" s="28"/>
      <c r="V4287" s="28"/>
      <c r="W4287" s="28"/>
      <c r="X4287" s="28"/>
      <c r="Y4287" s="28"/>
      <c r="Z4287" s="28"/>
      <c r="AA4287" s="28"/>
      <c r="AB4287" s="28"/>
      <c r="AC4287" s="28"/>
      <c r="AD4287" s="28"/>
      <c r="AE4287" s="28"/>
      <c r="AF4287" s="28"/>
      <c r="AG4287" s="28" t="s">
        <v>201</v>
      </c>
    </row>
    <row r="4288" spans="1:36" s="3" customFormat="1" ht="173.25" hidden="1" customHeight="1" x14ac:dyDescent="0.2">
      <c r="A4288" s="36" t="s">
        <v>2028</v>
      </c>
      <c r="B4288" s="36" t="s">
        <v>115</v>
      </c>
      <c r="C4288" s="36" t="s">
        <v>36</v>
      </c>
      <c r="D4288" s="37">
        <v>41644</v>
      </c>
      <c r="E4288" s="38">
        <v>0.83611111111111114</v>
      </c>
      <c r="F4288" s="37">
        <v>41644</v>
      </c>
      <c r="G4288" s="38">
        <v>0.86458333333333337</v>
      </c>
      <c r="H4288" s="194">
        <v>2.8472222222222222E-2</v>
      </c>
      <c r="I4288" s="36">
        <v>131</v>
      </c>
      <c r="J4288" s="212"/>
      <c r="K4288" s="28"/>
      <c r="L4288" s="28" t="s">
        <v>130</v>
      </c>
      <c r="M4288" s="36" t="s">
        <v>190</v>
      </c>
      <c r="N4288" s="36" t="s">
        <v>103</v>
      </c>
      <c r="O4288" s="36" t="s">
        <v>66</v>
      </c>
      <c r="P4288" s="36" t="s">
        <v>191</v>
      </c>
      <c r="Q4288" s="28" t="s">
        <v>192</v>
      </c>
      <c r="R4288" s="36">
        <v>2</v>
      </c>
      <c r="S4288" s="36"/>
      <c r="T4288" s="36">
        <f>R4288+S4288</f>
        <v>2</v>
      </c>
      <c r="U4288" s="28"/>
      <c r="V4288" s="28"/>
      <c r="W4288" s="28"/>
      <c r="X4288" s="28"/>
      <c r="Y4288" s="28"/>
      <c r="Z4288" s="28"/>
      <c r="AA4288" s="28"/>
      <c r="AB4288" s="28"/>
      <c r="AC4288" s="28"/>
      <c r="AD4288" s="28" t="s">
        <v>49</v>
      </c>
      <c r="AE4288" s="28"/>
      <c r="AF4288" s="28"/>
      <c r="AG4288" s="28"/>
    </row>
    <row r="4289" spans="1:36" s="3" customFormat="1" ht="83.25" hidden="1" customHeight="1" x14ac:dyDescent="0.2">
      <c r="A4289" s="36" t="s">
        <v>2028</v>
      </c>
      <c r="B4289" s="36" t="s">
        <v>115</v>
      </c>
      <c r="C4289" s="36" t="s">
        <v>36</v>
      </c>
      <c r="D4289" s="37">
        <v>41645</v>
      </c>
      <c r="E4289" s="38">
        <v>0.41666666666666669</v>
      </c>
      <c r="F4289" s="37">
        <v>41645</v>
      </c>
      <c r="G4289" s="38">
        <v>0.58333333333333337</v>
      </c>
      <c r="H4289" s="194">
        <v>0.16666666666666666</v>
      </c>
      <c r="I4289" s="36">
        <v>1</v>
      </c>
      <c r="J4289" s="212"/>
      <c r="K4289" s="28"/>
      <c r="L4289" s="28" t="s">
        <v>130</v>
      </c>
      <c r="M4289" s="36" t="s">
        <v>186</v>
      </c>
      <c r="N4289" s="36">
        <v>0.4</v>
      </c>
      <c r="O4289" s="36" t="s">
        <v>66</v>
      </c>
      <c r="P4289" s="36" t="s">
        <v>186</v>
      </c>
      <c r="Q4289" s="28" t="s">
        <v>193</v>
      </c>
      <c r="R4289" s="36">
        <v>0.1</v>
      </c>
      <c r="S4289" s="36"/>
      <c r="T4289" s="36">
        <f>R4289+S4289</f>
        <v>0.1</v>
      </c>
      <c r="U4289" s="28"/>
      <c r="V4289" s="28"/>
      <c r="W4289" s="28"/>
      <c r="X4289" s="28"/>
      <c r="Y4289" s="28"/>
      <c r="Z4289" s="28"/>
      <c r="AA4289" s="28"/>
      <c r="AB4289" s="28"/>
      <c r="AC4289" s="28"/>
      <c r="AD4289" s="28" t="s">
        <v>60</v>
      </c>
      <c r="AE4289" s="28"/>
      <c r="AF4289" s="28"/>
      <c r="AG4289" s="28"/>
    </row>
    <row r="4290" spans="1:36" s="3" customFormat="1" ht="115.5" hidden="1" customHeight="1" x14ac:dyDescent="0.2">
      <c r="A4290" s="36" t="s">
        <v>2028</v>
      </c>
      <c r="B4290" s="36" t="s">
        <v>115</v>
      </c>
      <c r="C4290" s="36" t="s">
        <v>36</v>
      </c>
      <c r="D4290" s="37">
        <v>41646</v>
      </c>
      <c r="E4290" s="38">
        <v>0.79166666666666663</v>
      </c>
      <c r="F4290" s="37">
        <v>41646</v>
      </c>
      <c r="G4290" s="38">
        <v>0.86111111111111116</v>
      </c>
      <c r="H4290" s="194">
        <v>6.9444444444444434E-2</v>
      </c>
      <c r="I4290" s="36">
        <v>3</v>
      </c>
      <c r="J4290" s="28"/>
      <c r="K4290" s="28"/>
      <c r="L4290" s="28" t="s">
        <v>130</v>
      </c>
      <c r="M4290" s="36" t="s">
        <v>186</v>
      </c>
      <c r="N4290" s="36">
        <v>0.4</v>
      </c>
      <c r="O4290" s="36" t="s">
        <v>66</v>
      </c>
      <c r="P4290" s="36" t="s">
        <v>194</v>
      </c>
      <c r="Q4290" s="28" t="s">
        <v>195</v>
      </c>
      <c r="R4290" s="36">
        <v>0.1</v>
      </c>
      <c r="S4290" s="36"/>
      <c r="T4290" s="36">
        <f>R4290+S4290</f>
        <v>0.1</v>
      </c>
      <c r="U4290" s="28"/>
      <c r="V4290" s="28"/>
      <c r="W4290" s="28"/>
      <c r="X4290" s="28"/>
      <c r="Y4290" s="28"/>
      <c r="Z4290" s="28"/>
      <c r="AA4290" s="28"/>
      <c r="AB4290" s="28"/>
      <c r="AC4290" s="28"/>
      <c r="AD4290" s="28" t="s">
        <v>49</v>
      </c>
      <c r="AE4290" s="28"/>
      <c r="AF4290" s="28"/>
      <c r="AG4290" s="28"/>
    </row>
    <row r="4291" spans="1:36" s="3" customFormat="1" ht="78.75" hidden="1" customHeight="1" x14ac:dyDescent="0.2">
      <c r="A4291" s="36" t="s">
        <v>2028</v>
      </c>
      <c r="B4291" s="36" t="s">
        <v>115</v>
      </c>
      <c r="C4291" s="36" t="s">
        <v>36</v>
      </c>
      <c r="D4291" s="37">
        <v>41647</v>
      </c>
      <c r="E4291" s="38">
        <v>0.48402777777777778</v>
      </c>
      <c r="F4291" s="37">
        <v>41647</v>
      </c>
      <c r="G4291" s="38">
        <v>0.54166666666666663</v>
      </c>
      <c r="H4291" s="194">
        <v>5.7638888888888885E-2</v>
      </c>
      <c r="I4291" s="36">
        <v>12</v>
      </c>
      <c r="J4291" s="28"/>
      <c r="K4291" s="28"/>
      <c r="L4291" s="28" t="s">
        <v>130</v>
      </c>
      <c r="M4291" s="36" t="s">
        <v>196</v>
      </c>
      <c r="N4291" s="36" t="s">
        <v>103</v>
      </c>
      <c r="O4291" s="36" t="s">
        <v>66</v>
      </c>
      <c r="P4291" s="36" t="s">
        <v>197</v>
      </c>
      <c r="Q4291" s="28" t="s">
        <v>198</v>
      </c>
      <c r="R4291" s="36">
        <v>2.9</v>
      </c>
      <c r="S4291" s="36"/>
      <c r="T4291" s="36">
        <f>R4291+S4291</f>
        <v>2.9</v>
      </c>
      <c r="U4291" s="28"/>
      <c r="V4291" s="28"/>
      <c r="W4291" s="28"/>
      <c r="X4291" s="28"/>
      <c r="Y4291" s="28"/>
      <c r="Z4291" s="28"/>
      <c r="AA4291" s="28"/>
      <c r="AB4291" s="28"/>
      <c r="AC4291" s="28"/>
      <c r="AD4291" s="28" t="s">
        <v>61</v>
      </c>
      <c r="AE4291" s="28"/>
      <c r="AF4291" s="28"/>
      <c r="AG4291" s="28"/>
    </row>
    <row r="4292" spans="1:36" s="3" customFormat="1" ht="49.5" hidden="1" customHeight="1" x14ac:dyDescent="0.2">
      <c r="A4292" s="36" t="s">
        <v>2028</v>
      </c>
      <c r="B4292" s="36" t="s">
        <v>115</v>
      </c>
      <c r="C4292" s="36" t="s">
        <v>36</v>
      </c>
      <c r="D4292" s="37">
        <v>41648</v>
      </c>
      <c r="E4292" s="38">
        <v>0.54166666666666663</v>
      </c>
      <c r="F4292" s="37">
        <v>41648</v>
      </c>
      <c r="G4292" s="38">
        <v>0.58333333333333337</v>
      </c>
      <c r="H4292" s="194">
        <v>4.1666666666666664E-2</v>
      </c>
      <c r="I4292" s="36">
        <v>1</v>
      </c>
      <c r="J4292" s="28"/>
      <c r="K4292" s="28"/>
      <c r="L4292" s="28" t="s">
        <v>130</v>
      </c>
      <c r="M4292" s="36" t="s">
        <v>186</v>
      </c>
      <c r="N4292" s="36">
        <v>0.4</v>
      </c>
      <c r="O4292" s="36" t="s">
        <v>66</v>
      </c>
      <c r="P4292" s="36" t="s">
        <v>186</v>
      </c>
      <c r="Q4292" s="28" t="s">
        <v>199</v>
      </c>
      <c r="R4292" s="36">
        <v>0.3</v>
      </c>
      <c r="S4292" s="36"/>
      <c r="T4292" s="36">
        <f>R4292+S4292</f>
        <v>0.3</v>
      </c>
      <c r="U4292" s="28"/>
      <c r="V4292" s="28"/>
      <c r="W4292" s="28"/>
      <c r="X4292" s="28"/>
      <c r="Y4292" s="28"/>
      <c r="Z4292" s="28"/>
      <c r="AA4292" s="28"/>
      <c r="AB4292" s="28"/>
      <c r="AC4292" s="28"/>
      <c r="AD4292" s="28" t="s">
        <v>49</v>
      </c>
      <c r="AE4292" s="28"/>
      <c r="AF4292" s="28"/>
      <c r="AG4292" s="28"/>
    </row>
    <row r="4293" spans="1:36" ht="15.75" hidden="1" customHeight="1" x14ac:dyDescent="0.2">
      <c r="A4293" s="36" t="s">
        <v>2028</v>
      </c>
      <c r="B4293" s="36" t="s">
        <v>115</v>
      </c>
      <c r="C4293" s="36" t="s">
        <v>36</v>
      </c>
      <c r="D4293" s="37">
        <v>41649</v>
      </c>
      <c r="E4293" s="38"/>
      <c r="F4293" s="37"/>
      <c r="G4293" s="38"/>
      <c r="H4293" s="194"/>
      <c r="I4293" s="36"/>
      <c r="J4293" s="28"/>
      <c r="K4293" s="28"/>
      <c r="L4293" s="28"/>
      <c r="M4293" s="36"/>
      <c r="N4293" s="36"/>
      <c r="O4293" s="36"/>
      <c r="P4293" s="36"/>
      <c r="Q4293" s="28"/>
      <c r="R4293" s="36"/>
      <c r="S4293" s="36"/>
      <c r="T4293" s="36"/>
      <c r="U4293" s="28"/>
      <c r="V4293" s="28"/>
      <c r="W4293" s="28"/>
      <c r="X4293" s="28"/>
      <c r="Y4293" s="28"/>
      <c r="Z4293" s="28"/>
      <c r="AA4293" s="28"/>
      <c r="AB4293" s="28"/>
      <c r="AC4293" s="28"/>
      <c r="AD4293" s="28"/>
      <c r="AE4293" s="28"/>
      <c r="AF4293" s="28"/>
      <c r="AG4293" s="28" t="s">
        <v>201</v>
      </c>
      <c r="AH4293" s="3"/>
      <c r="AI4293" s="3"/>
      <c r="AJ4293" s="3"/>
    </row>
    <row r="4294" spans="1:36" ht="31.5" hidden="1" customHeight="1" x14ac:dyDescent="0.2">
      <c r="A4294" s="36" t="s">
        <v>2028</v>
      </c>
      <c r="B4294" s="36" t="s">
        <v>115</v>
      </c>
      <c r="C4294" s="36" t="s">
        <v>36</v>
      </c>
      <c r="D4294" s="37">
        <v>41650</v>
      </c>
      <c r="E4294" s="38"/>
      <c r="F4294" s="37"/>
      <c r="G4294" s="38"/>
      <c r="H4294" s="194"/>
      <c r="I4294" s="36"/>
      <c r="J4294" s="28"/>
      <c r="K4294" s="28"/>
      <c r="L4294" s="28"/>
      <c r="M4294" s="36"/>
      <c r="N4294" s="36"/>
      <c r="O4294" s="36"/>
      <c r="P4294" s="36"/>
      <c r="Q4294" s="28"/>
      <c r="R4294" s="36"/>
      <c r="S4294" s="36"/>
      <c r="T4294" s="36"/>
      <c r="U4294" s="28"/>
      <c r="V4294" s="28"/>
      <c r="W4294" s="28"/>
      <c r="X4294" s="28"/>
      <c r="Y4294" s="28"/>
      <c r="Z4294" s="28"/>
      <c r="AA4294" s="28"/>
      <c r="AB4294" s="28"/>
      <c r="AC4294" s="28"/>
      <c r="AD4294" s="28"/>
      <c r="AE4294" s="28"/>
      <c r="AF4294" s="28"/>
      <c r="AG4294" s="28" t="s">
        <v>201</v>
      </c>
      <c r="AH4294" s="3"/>
      <c r="AI4294" s="3"/>
      <c r="AJ4294" s="3"/>
    </row>
    <row r="4295" spans="1:36" ht="31.5" hidden="1" customHeight="1" x14ac:dyDescent="0.2">
      <c r="A4295" s="36" t="s">
        <v>2028</v>
      </c>
      <c r="B4295" s="36" t="s">
        <v>115</v>
      </c>
      <c r="C4295" s="36" t="s">
        <v>36</v>
      </c>
      <c r="D4295" s="37">
        <v>41651</v>
      </c>
      <c r="E4295" s="38"/>
      <c r="F4295" s="37"/>
      <c r="G4295" s="38"/>
      <c r="H4295" s="194"/>
      <c r="I4295" s="36"/>
      <c r="J4295" s="28"/>
      <c r="K4295" s="28"/>
      <c r="L4295" s="28"/>
      <c r="M4295" s="36"/>
      <c r="N4295" s="36"/>
      <c r="O4295" s="36"/>
      <c r="P4295" s="36"/>
      <c r="Q4295" s="28"/>
      <c r="R4295" s="36"/>
      <c r="S4295" s="36"/>
      <c r="T4295" s="36"/>
      <c r="U4295" s="28"/>
      <c r="V4295" s="28"/>
      <c r="W4295" s="28"/>
      <c r="X4295" s="28"/>
      <c r="Y4295" s="28"/>
      <c r="Z4295" s="28"/>
      <c r="AA4295" s="28"/>
      <c r="AB4295" s="28"/>
      <c r="AC4295" s="28"/>
      <c r="AD4295" s="28"/>
      <c r="AE4295" s="28"/>
      <c r="AF4295" s="28"/>
      <c r="AG4295" s="28" t="s">
        <v>201</v>
      </c>
      <c r="AH4295" s="3"/>
      <c r="AI4295" s="3"/>
      <c r="AJ4295" s="3"/>
    </row>
    <row r="4296" spans="1:36" ht="15.75" hidden="1" customHeight="1" x14ac:dyDescent="0.2">
      <c r="A4296" s="36" t="s">
        <v>2028</v>
      </c>
      <c r="B4296" s="36" t="s">
        <v>115</v>
      </c>
      <c r="C4296" s="36" t="s">
        <v>36</v>
      </c>
      <c r="D4296" s="37">
        <v>41652</v>
      </c>
      <c r="E4296" s="38">
        <v>0.37847222222222227</v>
      </c>
      <c r="F4296" s="37">
        <v>41652</v>
      </c>
      <c r="G4296" s="38">
        <v>0.42083333333333334</v>
      </c>
      <c r="H4296" s="194">
        <v>4.2361111111111106E-2</v>
      </c>
      <c r="I4296" s="36">
        <v>55</v>
      </c>
      <c r="J4296" s="28"/>
      <c r="K4296" s="28"/>
      <c r="L4296" s="28" t="s">
        <v>130</v>
      </c>
      <c r="M4296" s="36" t="s">
        <v>391</v>
      </c>
      <c r="N4296" s="36">
        <v>0.4</v>
      </c>
      <c r="O4296" s="36" t="s">
        <v>64</v>
      </c>
      <c r="P4296" s="36" t="s">
        <v>392</v>
      </c>
      <c r="Q4296" s="28" t="s">
        <v>393</v>
      </c>
      <c r="R4296" s="36">
        <v>1.2</v>
      </c>
      <c r="S4296" s="36">
        <v>0.7</v>
      </c>
      <c r="T4296" s="36">
        <f>R4296+S4296</f>
        <v>1.9</v>
      </c>
      <c r="U4296" s="28"/>
      <c r="V4296" s="28"/>
      <c r="W4296" s="28"/>
      <c r="X4296" s="28"/>
      <c r="Y4296" s="28"/>
      <c r="Z4296" s="28"/>
      <c r="AA4296" s="28"/>
      <c r="AB4296" s="28"/>
      <c r="AC4296" s="28"/>
      <c r="AD4296" s="28" t="s">
        <v>60</v>
      </c>
      <c r="AE4296" s="28"/>
      <c r="AF4296" s="28"/>
      <c r="AG4296" s="28"/>
      <c r="AH4296" s="3"/>
      <c r="AI4296" s="3"/>
      <c r="AJ4296" s="3"/>
    </row>
    <row r="4297" spans="1:36" ht="31.5" hidden="1" customHeight="1" x14ac:dyDescent="0.2">
      <c r="A4297" s="36" t="s">
        <v>2028</v>
      </c>
      <c r="B4297" s="36" t="s">
        <v>115</v>
      </c>
      <c r="C4297" s="36" t="s">
        <v>36</v>
      </c>
      <c r="D4297" s="37">
        <v>41653</v>
      </c>
      <c r="E4297" s="38">
        <v>0.41666666666666669</v>
      </c>
      <c r="F4297" s="37">
        <v>41653</v>
      </c>
      <c r="G4297" s="38">
        <v>0.4375</v>
      </c>
      <c r="H4297" s="194">
        <v>2.0833333333333332E-2</v>
      </c>
      <c r="I4297" s="36">
        <v>4</v>
      </c>
      <c r="J4297" s="28"/>
      <c r="K4297" s="28"/>
      <c r="L4297" s="28" t="s">
        <v>130</v>
      </c>
      <c r="M4297" s="36" t="s">
        <v>394</v>
      </c>
      <c r="N4297" s="36" t="s">
        <v>103</v>
      </c>
      <c r="O4297" s="36" t="s">
        <v>64</v>
      </c>
      <c r="P4297" s="36" t="s">
        <v>394</v>
      </c>
      <c r="Q4297" s="28" t="s">
        <v>395</v>
      </c>
      <c r="R4297" s="36">
        <v>0.1</v>
      </c>
      <c r="S4297" s="36"/>
      <c r="T4297" s="36">
        <f>R4297+S4297</f>
        <v>0.1</v>
      </c>
      <c r="U4297" s="28"/>
      <c r="V4297" s="28"/>
      <c r="W4297" s="28"/>
      <c r="X4297" s="28"/>
      <c r="Y4297" s="28"/>
      <c r="Z4297" s="28"/>
      <c r="AA4297" s="28"/>
      <c r="AB4297" s="28"/>
      <c r="AC4297" s="28"/>
      <c r="AD4297" s="28" t="s">
        <v>60</v>
      </c>
      <c r="AE4297" s="28"/>
      <c r="AF4297" s="28"/>
      <c r="AG4297" s="28"/>
      <c r="AH4297" s="3"/>
      <c r="AI4297" s="3"/>
      <c r="AJ4297" s="3"/>
    </row>
    <row r="4298" spans="1:36" ht="15.75" hidden="1" customHeight="1" x14ac:dyDescent="0.2">
      <c r="A4298" s="36" t="s">
        <v>2028</v>
      </c>
      <c r="B4298" s="36" t="s">
        <v>115</v>
      </c>
      <c r="C4298" s="36" t="s">
        <v>36</v>
      </c>
      <c r="D4298" s="37">
        <v>41654</v>
      </c>
      <c r="E4298" s="38"/>
      <c r="F4298" s="37"/>
      <c r="G4298" s="38"/>
      <c r="H4298" s="194"/>
      <c r="I4298" s="36"/>
      <c r="J4298" s="28"/>
      <c r="K4298" s="28"/>
      <c r="L4298" s="28"/>
      <c r="M4298" s="36"/>
      <c r="N4298" s="36"/>
      <c r="O4298" s="36"/>
      <c r="P4298" s="36"/>
      <c r="Q4298" s="28"/>
      <c r="R4298" s="36"/>
      <c r="S4298" s="36"/>
      <c r="T4298" s="36"/>
      <c r="U4298" s="28"/>
      <c r="V4298" s="28"/>
      <c r="W4298" s="28"/>
      <c r="X4298" s="28"/>
      <c r="Y4298" s="28"/>
      <c r="Z4298" s="28"/>
      <c r="AA4298" s="28"/>
      <c r="AB4298" s="28"/>
      <c r="AC4298" s="28"/>
      <c r="AD4298" s="28"/>
      <c r="AE4298" s="28"/>
      <c r="AF4298" s="28"/>
      <c r="AG4298" s="28" t="s">
        <v>201</v>
      </c>
      <c r="AH4298" s="3"/>
      <c r="AI4298" s="3"/>
      <c r="AJ4298" s="3"/>
    </row>
    <row r="4299" spans="1:36" ht="47.25" hidden="1" customHeight="1" x14ac:dyDescent="0.2">
      <c r="A4299" s="36" t="s">
        <v>2028</v>
      </c>
      <c r="B4299" s="36" t="s">
        <v>115</v>
      </c>
      <c r="C4299" s="36" t="s">
        <v>36</v>
      </c>
      <c r="D4299" s="37">
        <v>41655</v>
      </c>
      <c r="E4299" s="38">
        <v>0.95833333333333337</v>
      </c>
      <c r="F4299" s="37">
        <v>41656</v>
      </c>
      <c r="G4299" s="38">
        <v>4.1666666666666664E-2</v>
      </c>
      <c r="H4299" s="194">
        <v>8.3333333333333329E-2</v>
      </c>
      <c r="I4299" s="36">
        <v>1</v>
      </c>
      <c r="J4299" s="28"/>
      <c r="K4299" s="28"/>
      <c r="L4299" s="28" t="s">
        <v>126</v>
      </c>
      <c r="M4299" s="36" t="s">
        <v>396</v>
      </c>
      <c r="N4299" s="36">
        <v>0.4</v>
      </c>
      <c r="O4299" s="36" t="s">
        <v>66</v>
      </c>
      <c r="P4299" s="36" t="s">
        <v>397</v>
      </c>
      <c r="Q4299" s="28" t="s">
        <v>398</v>
      </c>
      <c r="R4299" s="36">
        <v>0.2</v>
      </c>
      <c r="S4299" s="36"/>
      <c r="T4299" s="36">
        <f>R4299+S4299</f>
        <v>0.2</v>
      </c>
      <c r="U4299" s="28"/>
      <c r="V4299" s="28"/>
      <c r="W4299" s="28"/>
      <c r="X4299" s="28"/>
      <c r="Y4299" s="28"/>
      <c r="Z4299" s="28"/>
      <c r="AA4299" s="28"/>
      <c r="AB4299" s="28"/>
      <c r="AC4299" s="28"/>
      <c r="AD4299" s="36" t="s">
        <v>61</v>
      </c>
      <c r="AE4299" s="28"/>
      <c r="AF4299" s="28"/>
      <c r="AG4299" s="28"/>
      <c r="AH4299" s="3" t="s">
        <v>388</v>
      </c>
      <c r="AI4299" s="3"/>
      <c r="AJ4299" s="3"/>
    </row>
    <row r="4300" spans="1:36" ht="31.5" hidden="1" customHeight="1" x14ac:dyDescent="0.2">
      <c r="A4300" s="36" t="s">
        <v>2028</v>
      </c>
      <c r="B4300" s="36" t="s">
        <v>115</v>
      </c>
      <c r="C4300" s="36" t="s">
        <v>36</v>
      </c>
      <c r="D4300" s="37">
        <v>41656</v>
      </c>
      <c r="E4300" s="38">
        <v>2.0833333333333332E-2</v>
      </c>
      <c r="F4300" s="37">
        <v>41656</v>
      </c>
      <c r="G4300" s="38">
        <v>4.1666666666666664E-2</v>
      </c>
      <c r="H4300" s="194">
        <v>2.0833333333333332E-2</v>
      </c>
      <c r="I4300" s="36">
        <v>4</v>
      </c>
      <c r="J4300" s="28"/>
      <c r="K4300" s="28"/>
      <c r="L4300" s="28" t="s">
        <v>126</v>
      </c>
      <c r="M4300" s="36" t="s">
        <v>396</v>
      </c>
      <c r="N4300" s="36">
        <v>0.4</v>
      </c>
      <c r="O4300" s="36" t="s">
        <v>66</v>
      </c>
      <c r="P4300" s="36" t="s">
        <v>397</v>
      </c>
      <c r="Q4300" s="28" t="s">
        <v>399</v>
      </c>
      <c r="R4300" s="36">
        <v>0.1</v>
      </c>
      <c r="S4300" s="36"/>
      <c r="T4300" s="36">
        <f>R4300+S4300</f>
        <v>0.1</v>
      </c>
      <c r="U4300" s="28"/>
      <c r="V4300" s="28"/>
      <c r="W4300" s="28"/>
      <c r="X4300" s="28"/>
      <c r="Y4300" s="28"/>
      <c r="Z4300" s="28"/>
      <c r="AA4300" s="28"/>
      <c r="AB4300" s="28"/>
      <c r="AC4300" s="28"/>
      <c r="AD4300" s="36" t="s">
        <v>42</v>
      </c>
      <c r="AE4300" s="28"/>
      <c r="AF4300" s="28"/>
      <c r="AG4300" s="28"/>
      <c r="AH4300" s="3" t="s">
        <v>388</v>
      </c>
      <c r="AI4300" s="3"/>
      <c r="AJ4300" s="3"/>
    </row>
    <row r="4301" spans="1:36" ht="31.5" hidden="1" customHeight="1" x14ac:dyDescent="0.2">
      <c r="A4301" s="36" t="s">
        <v>2028</v>
      </c>
      <c r="B4301" s="36" t="s">
        <v>115</v>
      </c>
      <c r="C4301" s="36" t="s">
        <v>36</v>
      </c>
      <c r="D4301" s="37">
        <v>41656</v>
      </c>
      <c r="E4301" s="38">
        <v>0.49305555555555558</v>
      </c>
      <c r="F4301" s="37">
        <v>41656</v>
      </c>
      <c r="G4301" s="38">
        <v>0.52847222222222223</v>
      </c>
      <c r="H4301" s="194">
        <v>3.5416666666666666E-2</v>
      </c>
      <c r="I4301" s="36">
        <v>26</v>
      </c>
      <c r="J4301" s="28"/>
      <c r="K4301" s="28"/>
      <c r="L4301" s="28" t="s">
        <v>130</v>
      </c>
      <c r="M4301" s="36" t="s">
        <v>396</v>
      </c>
      <c r="N4301" s="36">
        <v>0.4</v>
      </c>
      <c r="O4301" s="36" t="s">
        <v>66</v>
      </c>
      <c r="P4301" s="36" t="s">
        <v>397</v>
      </c>
      <c r="Q4301" s="28" t="s">
        <v>458</v>
      </c>
      <c r="R4301" s="36">
        <v>0.6</v>
      </c>
      <c r="S4301" s="36"/>
      <c r="T4301" s="36">
        <f>R4301+S4301</f>
        <v>0.6</v>
      </c>
      <c r="U4301" s="28"/>
      <c r="V4301" s="28"/>
      <c r="W4301" s="28"/>
      <c r="X4301" s="28"/>
      <c r="Y4301" s="28"/>
      <c r="Z4301" s="28"/>
      <c r="AA4301" s="28"/>
      <c r="AB4301" s="28"/>
      <c r="AC4301" s="28"/>
      <c r="AD4301" s="28" t="s">
        <v>49</v>
      </c>
      <c r="AE4301" s="28"/>
      <c r="AF4301" s="28"/>
      <c r="AG4301" s="28"/>
      <c r="AH4301" s="3"/>
      <c r="AI4301" s="3"/>
      <c r="AJ4301" s="3"/>
    </row>
    <row r="4302" spans="1:36" ht="31.5" hidden="1" customHeight="1" x14ac:dyDescent="0.2">
      <c r="A4302" s="36" t="s">
        <v>2028</v>
      </c>
      <c r="B4302" s="36" t="s">
        <v>115</v>
      </c>
      <c r="C4302" s="36" t="s">
        <v>36</v>
      </c>
      <c r="D4302" s="37">
        <v>41656</v>
      </c>
      <c r="E4302" s="38">
        <v>0.4861111111111111</v>
      </c>
      <c r="F4302" s="37">
        <v>41656</v>
      </c>
      <c r="G4302" s="38">
        <v>0.53749999999999998</v>
      </c>
      <c r="H4302" s="194">
        <v>5.1388888888888894E-2</v>
      </c>
      <c r="I4302" s="36">
        <v>9</v>
      </c>
      <c r="J4302" s="28"/>
      <c r="K4302" s="28"/>
      <c r="L4302" s="28" t="s">
        <v>130</v>
      </c>
      <c r="M4302" s="36" t="s">
        <v>459</v>
      </c>
      <c r="N4302" s="36">
        <v>35</v>
      </c>
      <c r="O4302" s="36" t="s">
        <v>66</v>
      </c>
      <c r="P4302" s="36" t="s">
        <v>63</v>
      </c>
      <c r="Q4302" s="28" t="s">
        <v>460</v>
      </c>
      <c r="R4302" s="36">
        <v>1.8</v>
      </c>
      <c r="S4302" s="36"/>
      <c r="T4302" s="36">
        <f>R4302+S4302</f>
        <v>1.8</v>
      </c>
      <c r="U4302" s="28"/>
      <c r="V4302" s="28"/>
      <c r="W4302" s="28"/>
      <c r="X4302" s="28"/>
      <c r="Y4302" s="28"/>
      <c r="Z4302" s="28"/>
      <c r="AA4302" s="28"/>
      <c r="AB4302" s="28"/>
      <c r="AC4302" s="28"/>
      <c r="AD4302" s="28" t="s">
        <v>49</v>
      </c>
      <c r="AE4302" s="28"/>
      <c r="AF4302" s="28"/>
      <c r="AG4302" s="28"/>
      <c r="AH4302" s="3"/>
      <c r="AI4302" s="3"/>
      <c r="AJ4302" s="3"/>
    </row>
    <row r="4303" spans="1:36" ht="31.5" hidden="1" customHeight="1" x14ac:dyDescent="0.2">
      <c r="A4303" s="36" t="s">
        <v>2028</v>
      </c>
      <c r="B4303" s="36" t="s">
        <v>115</v>
      </c>
      <c r="C4303" s="36" t="s">
        <v>36</v>
      </c>
      <c r="D4303" s="37">
        <v>41657</v>
      </c>
      <c r="E4303" s="38"/>
      <c r="F4303" s="37"/>
      <c r="G4303" s="38"/>
      <c r="H4303" s="194"/>
      <c r="I4303" s="36"/>
      <c r="J4303" s="28"/>
      <c r="K4303" s="28"/>
      <c r="L4303" s="28"/>
      <c r="M4303" s="36"/>
      <c r="N4303" s="36"/>
      <c r="O4303" s="36"/>
      <c r="P4303" s="36"/>
      <c r="Q4303" s="28"/>
      <c r="R4303" s="36"/>
      <c r="S4303" s="36"/>
      <c r="T4303" s="36"/>
      <c r="U4303" s="28"/>
      <c r="V4303" s="28"/>
      <c r="W4303" s="28"/>
      <c r="X4303" s="28"/>
      <c r="Y4303" s="28"/>
      <c r="Z4303" s="28"/>
      <c r="AA4303" s="28"/>
      <c r="AB4303" s="28"/>
      <c r="AC4303" s="28"/>
      <c r="AD4303" s="28"/>
      <c r="AE4303" s="28"/>
      <c r="AF4303" s="28"/>
      <c r="AG4303" s="28" t="s">
        <v>201</v>
      </c>
      <c r="AH4303" s="3"/>
      <c r="AI4303" s="3"/>
      <c r="AJ4303" s="3"/>
    </row>
    <row r="4304" spans="1:36" ht="15" hidden="1" customHeight="1" x14ac:dyDescent="0.2">
      <c r="A4304" s="24" t="s">
        <v>2028</v>
      </c>
      <c r="B4304" s="36" t="s">
        <v>115</v>
      </c>
      <c r="C4304" s="36" t="s">
        <v>36</v>
      </c>
      <c r="D4304" s="37">
        <v>41658</v>
      </c>
      <c r="E4304" s="38">
        <v>0.45833333333333331</v>
      </c>
      <c r="F4304" s="37">
        <v>41658</v>
      </c>
      <c r="G4304" s="38">
        <v>0.66666666666666663</v>
      </c>
      <c r="H4304" s="194">
        <v>0.20833333333333334</v>
      </c>
      <c r="I4304" s="36">
        <v>1</v>
      </c>
      <c r="J4304" s="28"/>
      <c r="K4304" s="28"/>
      <c r="L4304" s="28" t="s">
        <v>130</v>
      </c>
      <c r="M4304" s="36" t="s">
        <v>396</v>
      </c>
      <c r="N4304" s="36">
        <v>0.4</v>
      </c>
      <c r="O4304" s="36" t="s">
        <v>66</v>
      </c>
      <c r="P4304" s="36" t="s">
        <v>397</v>
      </c>
      <c r="Q4304" s="28" t="s">
        <v>461</v>
      </c>
      <c r="R4304" s="36">
        <v>0.1</v>
      </c>
      <c r="S4304" s="36"/>
      <c r="T4304" s="36">
        <f>R4304+S4304</f>
        <v>0.1</v>
      </c>
      <c r="U4304" s="28"/>
      <c r="V4304" s="28"/>
      <c r="W4304" s="28"/>
      <c r="X4304" s="28"/>
      <c r="Y4304" s="28"/>
      <c r="Z4304" s="28"/>
      <c r="AA4304" s="28"/>
      <c r="AB4304" s="28"/>
      <c r="AC4304" s="28"/>
      <c r="AD4304" s="28" t="s">
        <v>50</v>
      </c>
      <c r="AE4304" s="28"/>
      <c r="AF4304" s="28"/>
      <c r="AG4304" s="28"/>
      <c r="AH4304" s="3"/>
      <c r="AI4304" s="3"/>
      <c r="AJ4304" s="3"/>
    </row>
    <row r="4305" spans="1:113" ht="52.5" hidden="1" customHeight="1" x14ac:dyDescent="0.2">
      <c r="A4305" s="24" t="s">
        <v>2028</v>
      </c>
      <c r="B4305" s="36" t="s">
        <v>115</v>
      </c>
      <c r="C4305" s="36" t="s">
        <v>36</v>
      </c>
      <c r="D4305" s="37">
        <v>41659</v>
      </c>
      <c r="E4305" s="38"/>
      <c r="F4305" s="37"/>
      <c r="G4305" s="38"/>
      <c r="H4305" s="194"/>
      <c r="I4305" s="36"/>
      <c r="J4305" s="28"/>
      <c r="K4305" s="28"/>
      <c r="L4305" s="28"/>
      <c r="M4305" s="36"/>
      <c r="N4305" s="36"/>
      <c r="O4305" s="36"/>
      <c r="P4305" s="36"/>
      <c r="Q4305" s="28"/>
      <c r="R4305" s="36"/>
      <c r="S4305" s="36"/>
      <c r="T4305" s="36"/>
      <c r="U4305" s="28"/>
      <c r="V4305" s="28"/>
      <c r="W4305" s="28"/>
      <c r="X4305" s="28"/>
      <c r="Y4305" s="28"/>
      <c r="Z4305" s="28"/>
      <c r="AA4305" s="28"/>
      <c r="AB4305" s="28"/>
      <c r="AC4305" s="28"/>
      <c r="AD4305" s="28"/>
      <c r="AE4305" s="28"/>
      <c r="AF4305" s="28"/>
      <c r="AG4305" s="28" t="s">
        <v>201</v>
      </c>
      <c r="AH4305" s="3"/>
      <c r="AI4305" s="3"/>
      <c r="AJ4305" s="3"/>
    </row>
    <row r="4306" spans="1:113" ht="15" hidden="1" customHeight="1" x14ac:dyDescent="0.2">
      <c r="A4306" s="24" t="s">
        <v>2028</v>
      </c>
      <c r="B4306" s="36" t="s">
        <v>115</v>
      </c>
      <c r="C4306" s="36" t="s">
        <v>36</v>
      </c>
      <c r="D4306" s="37">
        <v>41660</v>
      </c>
      <c r="E4306" s="38"/>
      <c r="F4306" s="37"/>
      <c r="G4306" s="38"/>
      <c r="H4306" s="194"/>
      <c r="I4306" s="36"/>
      <c r="J4306" s="28"/>
      <c r="K4306" s="28"/>
      <c r="L4306" s="28"/>
      <c r="M4306" s="36"/>
      <c r="N4306" s="36"/>
      <c r="O4306" s="36"/>
      <c r="P4306" s="36"/>
      <c r="Q4306" s="28"/>
      <c r="R4306" s="36"/>
      <c r="S4306" s="36"/>
      <c r="T4306" s="36"/>
      <c r="U4306" s="28"/>
      <c r="V4306" s="28"/>
      <c r="W4306" s="28"/>
      <c r="X4306" s="28"/>
      <c r="Y4306" s="28"/>
      <c r="Z4306" s="28"/>
      <c r="AA4306" s="28"/>
      <c r="AB4306" s="28"/>
      <c r="AC4306" s="28"/>
      <c r="AD4306" s="28"/>
      <c r="AE4306" s="28"/>
      <c r="AF4306" s="28"/>
      <c r="AG4306" s="28" t="s">
        <v>201</v>
      </c>
      <c r="AH4306" s="3"/>
      <c r="AI4306" s="3"/>
      <c r="AJ4306" s="3"/>
    </row>
    <row r="4307" spans="1:113" ht="15" hidden="1" customHeight="1" x14ac:dyDescent="0.2">
      <c r="A4307" s="24" t="s">
        <v>2028</v>
      </c>
      <c r="B4307" s="36" t="s">
        <v>115</v>
      </c>
      <c r="C4307" s="36" t="s">
        <v>36</v>
      </c>
      <c r="D4307" s="37">
        <v>41661</v>
      </c>
      <c r="E4307" s="38">
        <v>0.47916666666666669</v>
      </c>
      <c r="F4307" s="37">
        <v>41661</v>
      </c>
      <c r="G4307" s="38">
        <v>0.49305555555555558</v>
      </c>
      <c r="H4307" s="194">
        <v>1.3888888888888888E-2</v>
      </c>
      <c r="I4307" s="36">
        <v>5</v>
      </c>
      <c r="J4307" s="28"/>
      <c r="K4307" s="28"/>
      <c r="L4307" s="28" t="s">
        <v>130</v>
      </c>
      <c r="M4307" s="36" t="s">
        <v>396</v>
      </c>
      <c r="N4307" s="36">
        <v>0.4</v>
      </c>
      <c r="O4307" s="36" t="s">
        <v>66</v>
      </c>
      <c r="P4307" s="36" t="s">
        <v>506</v>
      </c>
      <c r="Q4307" s="28" t="s">
        <v>507</v>
      </c>
      <c r="R4307" s="36">
        <v>0.1</v>
      </c>
      <c r="S4307" s="36"/>
      <c r="T4307" s="36">
        <f>R4307+S4307</f>
        <v>0.1</v>
      </c>
      <c r="U4307" s="28"/>
      <c r="V4307" s="28"/>
      <c r="W4307" s="28"/>
      <c r="X4307" s="28"/>
      <c r="Y4307" s="28"/>
      <c r="Z4307" s="28"/>
      <c r="AA4307" s="28"/>
      <c r="AB4307" s="28"/>
      <c r="AC4307" s="28"/>
      <c r="AD4307" s="28" t="s">
        <v>50</v>
      </c>
      <c r="AE4307" s="28"/>
      <c r="AF4307" s="28"/>
      <c r="AG4307" s="28"/>
      <c r="AH4307" s="3"/>
      <c r="AI4307" s="3"/>
      <c r="AJ4307" s="3"/>
    </row>
    <row r="4308" spans="1:113" ht="31.5" hidden="1" customHeight="1" x14ac:dyDescent="0.2">
      <c r="A4308" s="24" t="s">
        <v>2028</v>
      </c>
      <c r="B4308" s="36" t="s">
        <v>115</v>
      </c>
      <c r="C4308" s="36" t="s">
        <v>36</v>
      </c>
      <c r="D4308" s="37">
        <v>41662</v>
      </c>
      <c r="E4308" s="38"/>
      <c r="F4308" s="37"/>
      <c r="G4308" s="38"/>
      <c r="H4308" s="194"/>
      <c r="I4308" s="36"/>
      <c r="J4308" s="28"/>
      <c r="K4308" s="28"/>
      <c r="L4308" s="28"/>
      <c r="M4308" s="36"/>
      <c r="N4308" s="36"/>
      <c r="O4308" s="36"/>
      <c r="P4308" s="36"/>
      <c r="Q4308" s="28"/>
      <c r="R4308" s="36"/>
      <c r="S4308" s="36"/>
      <c r="T4308" s="36"/>
      <c r="U4308" s="28"/>
      <c r="V4308" s="28"/>
      <c r="W4308" s="28"/>
      <c r="X4308" s="28"/>
      <c r="Y4308" s="28"/>
      <c r="Z4308" s="28"/>
      <c r="AA4308" s="28"/>
      <c r="AB4308" s="28"/>
      <c r="AC4308" s="28"/>
      <c r="AD4308" s="28"/>
      <c r="AE4308" s="28"/>
      <c r="AF4308" s="28"/>
      <c r="AG4308" s="28" t="s">
        <v>201</v>
      </c>
      <c r="AH4308" s="3"/>
      <c r="AI4308" s="3"/>
      <c r="AJ4308" s="3"/>
    </row>
    <row r="4309" spans="1:113" ht="94.5" hidden="1" customHeight="1" x14ac:dyDescent="0.2">
      <c r="A4309" s="24" t="s">
        <v>2028</v>
      </c>
      <c r="B4309" s="36" t="s">
        <v>115</v>
      </c>
      <c r="C4309" s="36" t="s">
        <v>36</v>
      </c>
      <c r="D4309" s="37">
        <v>41663</v>
      </c>
      <c r="E4309" s="38">
        <v>41663.444444444445</v>
      </c>
      <c r="F4309" s="37">
        <v>41663</v>
      </c>
      <c r="G4309" s="38">
        <v>41663.583333333336</v>
      </c>
      <c r="H4309" s="194">
        <v>0.1388888888888889</v>
      </c>
      <c r="I4309" s="36">
        <v>4</v>
      </c>
      <c r="J4309" s="28"/>
      <c r="K4309" s="28"/>
      <c r="L4309" s="28" t="s">
        <v>130</v>
      </c>
      <c r="M4309" s="36" t="s">
        <v>396</v>
      </c>
      <c r="N4309" s="36">
        <v>0.4</v>
      </c>
      <c r="O4309" s="36" t="s">
        <v>66</v>
      </c>
      <c r="P4309" s="36" t="s">
        <v>763</v>
      </c>
      <c r="Q4309" s="28" t="s">
        <v>764</v>
      </c>
      <c r="R4309" s="36">
        <v>0.1</v>
      </c>
      <c r="S4309" s="36"/>
      <c r="T4309" s="36">
        <f>R4309+S4309</f>
        <v>0.1</v>
      </c>
      <c r="U4309" s="28"/>
      <c r="V4309" s="28"/>
      <c r="W4309" s="28"/>
      <c r="X4309" s="28"/>
      <c r="Y4309" s="28"/>
      <c r="Z4309" s="28"/>
      <c r="AA4309" s="28"/>
      <c r="AB4309" s="28"/>
      <c r="AC4309" s="28"/>
      <c r="AD4309" s="28" t="s">
        <v>49</v>
      </c>
      <c r="AE4309" s="28"/>
      <c r="AF4309" s="28"/>
      <c r="AG4309" s="28"/>
      <c r="AH4309" s="3"/>
      <c r="AI4309" s="3"/>
      <c r="AJ4309" s="3"/>
    </row>
    <row r="4310" spans="1:113" ht="94.5" hidden="1" customHeight="1" x14ac:dyDescent="0.2">
      <c r="A4310" s="24" t="s">
        <v>2028</v>
      </c>
      <c r="B4310" s="36" t="s">
        <v>115</v>
      </c>
      <c r="C4310" s="36" t="s">
        <v>36</v>
      </c>
      <c r="D4310" s="37">
        <v>41663</v>
      </c>
      <c r="E4310" s="38">
        <v>41663.625</v>
      </c>
      <c r="F4310" s="37">
        <v>41663</v>
      </c>
      <c r="G4310" s="38">
        <v>41663.652777777781</v>
      </c>
      <c r="H4310" s="194">
        <v>2.7777777777777776E-2</v>
      </c>
      <c r="I4310" s="36">
        <v>4</v>
      </c>
      <c r="J4310" s="28"/>
      <c r="K4310" s="28"/>
      <c r="L4310" s="28" t="s">
        <v>130</v>
      </c>
      <c r="M4310" s="36" t="s">
        <v>186</v>
      </c>
      <c r="N4310" s="36">
        <v>0.4</v>
      </c>
      <c r="O4310" s="36" t="s">
        <v>66</v>
      </c>
      <c r="P4310" s="36" t="s">
        <v>765</v>
      </c>
      <c r="Q4310" s="28" t="s">
        <v>766</v>
      </c>
      <c r="R4310" s="36">
        <v>0.1</v>
      </c>
      <c r="S4310" s="36"/>
      <c r="T4310" s="36">
        <f>R4310+S4310</f>
        <v>0.1</v>
      </c>
      <c r="U4310" s="28"/>
      <c r="V4310" s="28"/>
      <c r="W4310" s="28"/>
      <c r="X4310" s="28"/>
      <c r="Y4310" s="28"/>
      <c r="Z4310" s="28"/>
      <c r="AA4310" s="28"/>
      <c r="AB4310" s="28"/>
      <c r="AC4310" s="28"/>
      <c r="AD4310" s="28" t="s">
        <v>49</v>
      </c>
      <c r="AE4310" s="28"/>
      <c r="AF4310" s="28"/>
      <c r="AG4310" s="28"/>
      <c r="AH4310" s="3"/>
      <c r="AI4310" s="3"/>
      <c r="AJ4310" s="3"/>
    </row>
    <row r="4311" spans="1:113" ht="63" hidden="1" customHeight="1" x14ac:dyDescent="0.2">
      <c r="A4311" s="24" t="s">
        <v>2028</v>
      </c>
      <c r="B4311" s="36" t="s">
        <v>115</v>
      </c>
      <c r="C4311" s="36" t="s">
        <v>36</v>
      </c>
      <c r="D4311" s="37">
        <v>41663</v>
      </c>
      <c r="E4311" s="38">
        <v>41663.875</v>
      </c>
      <c r="F4311" s="37">
        <v>41663</v>
      </c>
      <c r="G4311" s="38">
        <v>41663.916666666664</v>
      </c>
      <c r="H4311" s="194">
        <v>4.1666666666666664E-2</v>
      </c>
      <c r="I4311" s="36">
        <v>8</v>
      </c>
      <c r="J4311" s="28"/>
      <c r="K4311" s="28"/>
      <c r="L4311" s="28" t="s">
        <v>130</v>
      </c>
      <c r="M4311" s="36" t="s">
        <v>767</v>
      </c>
      <c r="N4311" s="36" t="s">
        <v>103</v>
      </c>
      <c r="O4311" s="36" t="s">
        <v>64</v>
      </c>
      <c r="P4311" s="36" t="s">
        <v>767</v>
      </c>
      <c r="Q4311" s="28" t="s">
        <v>768</v>
      </c>
      <c r="R4311" s="36">
        <v>0.6</v>
      </c>
      <c r="S4311" s="36"/>
      <c r="T4311" s="36">
        <f>R4311+S4311</f>
        <v>0.6</v>
      </c>
      <c r="U4311" s="28"/>
      <c r="V4311" s="28"/>
      <c r="W4311" s="28"/>
      <c r="X4311" s="28"/>
      <c r="Y4311" s="28"/>
      <c r="Z4311" s="28"/>
      <c r="AA4311" s="28"/>
      <c r="AB4311" s="28"/>
      <c r="AC4311" s="28"/>
      <c r="AD4311" s="28" t="s">
        <v>60</v>
      </c>
      <c r="AE4311" s="28"/>
      <c r="AF4311" s="28"/>
      <c r="AG4311" s="28"/>
      <c r="AH4311" s="3"/>
      <c r="AI4311" s="3"/>
      <c r="AJ4311" s="3"/>
    </row>
    <row r="4312" spans="1:113" ht="31.5" hidden="1" customHeight="1" x14ac:dyDescent="0.2">
      <c r="A4312" s="24" t="s">
        <v>2028</v>
      </c>
      <c r="B4312" s="36" t="s">
        <v>115</v>
      </c>
      <c r="C4312" s="36" t="s">
        <v>36</v>
      </c>
      <c r="D4312" s="37">
        <v>41664</v>
      </c>
      <c r="E4312" s="38">
        <v>41664.979166666664</v>
      </c>
      <c r="F4312" s="37">
        <v>41665.291666666664</v>
      </c>
      <c r="G4312" s="38">
        <v>41665.486111111109</v>
      </c>
      <c r="H4312" s="194">
        <f>G4312-E4312</f>
        <v>0.50694444444525288</v>
      </c>
      <c r="I4312" s="36">
        <v>1</v>
      </c>
      <c r="J4312" s="28"/>
      <c r="K4312" s="28"/>
      <c r="L4312" s="28" t="s">
        <v>130</v>
      </c>
      <c r="M4312" s="36" t="s">
        <v>186</v>
      </c>
      <c r="N4312" s="36">
        <v>0.4</v>
      </c>
      <c r="O4312" s="36" t="s">
        <v>66</v>
      </c>
      <c r="P4312" s="36" t="s">
        <v>769</v>
      </c>
      <c r="Q4312" s="28" t="s">
        <v>770</v>
      </c>
      <c r="R4312" s="41">
        <f>0.102+0.064</f>
        <v>0.16599999999999998</v>
      </c>
      <c r="S4312" s="36"/>
      <c r="T4312" s="36">
        <f>R4312+S4312</f>
        <v>0.16599999999999998</v>
      </c>
      <c r="U4312" s="28"/>
      <c r="V4312" s="28"/>
      <c r="W4312" s="28"/>
      <c r="X4312" s="28"/>
      <c r="Y4312" s="28"/>
      <c r="Z4312" s="28"/>
      <c r="AA4312" s="28"/>
      <c r="AB4312" s="28"/>
      <c r="AC4312" s="28"/>
      <c r="AD4312" s="28" t="s">
        <v>50</v>
      </c>
      <c r="AE4312" s="28"/>
      <c r="AF4312" s="28"/>
      <c r="AG4312" s="28"/>
      <c r="AH4312" s="3"/>
      <c r="AI4312" s="3"/>
      <c r="AJ4312" s="3"/>
    </row>
    <row r="4313" spans="1:113" ht="31.5" hidden="1" customHeight="1" x14ac:dyDescent="0.2">
      <c r="A4313" s="24" t="s">
        <v>2028</v>
      </c>
      <c r="B4313" s="36" t="s">
        <v>115</v>
      </c>
      <c r="C4313" s="36" t="s">
        <v>36</v>
      </c>
      <c r="D4313" s="37">
        <v>41665</v>
      </c>
      <c r="E4313" s="38">
        <v>41665.916666666664</v>
      </c>
      <c r="F4313" s="37">
        <v>41665.291666666664</v>
      </c>
      <c r="G4313" s="38">
        <v>41665.979166666664</v>
      </c>
      <c r="H4313" s="194">
        <f>G4313-E4313</f>
        <v>6.25E-2</v>
      </c>
      <c r="I4313" s="36">
        <v>1</v>
      </c>
      <c r="J4313" s="28"/>
      <c r="K4313" s="28"/>
      <c r="L4313" s="28" t="s">
        <v>130</v>
      </c>
      <c r="M4313" s="36" t="s">
        <v>771</v>
      </c>
      <c r="N4313" s="36">
        <v>0.4</v>
      </c>
      <c r="O4313" s="36" t="s">
        <v>64</v>
      </c>
      <c r="P4313" s="36" t="s">
        <v>771</v>
      </c>
      <c r="Q4313" s="28" t="s">
        <v>772</v>
      </c>
      <c r="R4313" s="36">
        <v>0.1</v>
      </c>
      <c r="S4313" s="36"/>
      <c r="T4313" s="36">
        <f>R4313+S4313</f>
        <v>0.1</v>
      </c>
      <c r="U4313" s="28"/>
      <c r="V4313" s="28"/>
      <c r="W4313" s="28"/>
      <c r="X4313" s="28"/>
      <c r="Y4313" s="28"/>
      <c r="Z4313" s="28"/>
      <c r="AA4313" s="28"/>
      <c r="AB4313" s="28"/>
      <c r="AC4313" s="28"/>
      <c r="AD4313" s="28" t="s">
        <v>60</v>
      </c>
      <c r="AE4313" s="28"/>
      <c r="AF4313" s="28"/>
      <c r="AG4313" s="28"/>
      <c r="AH4313" s="3"/>
      <c r="AI4313" s="3"/>
      <c r="AJ4313" s="3"/>
    </row>
    <row r="4314" spans="1:113" ht="31.5" hidden="1" customHeight="1" x14ac:dyDescent="0.2">
      <c r="A4314" s="24" t="s">
        <v>2028</v>
      </c>
      <c r="B4314" s="36" t="s">
        <v>115</v>
      </c>
      <c r="C4314" s="36" t="s">
        <v>36</v>
      </c>
      <c r="D4314" s="37">
        <v>41666</v>
      </c>
      <c r="E4314" s="38"/>
      <c r="F4314" s="37"/>
      <c r="G4314" s="38"/>
      <c r="H4314" s="194"/>
      <c r="I4314" s="36"/>
      <c r="J4314" s="28"/>
      <c r="K4314" s="28"/>
      <c r="L4314" s="28"/>
      <c r="M4314" s="36"/>
      <c r="N4314" s="36"/>
      <c r="O4314" s="36"/>
      <c r="P4314" s="36"/>
      <c r="Q4314" s="28"/>
      <c r="R4314" s="36"/>
      <c r="S4314" s="36"/>
      <c r="T4314" s="36"/>
      <c r="U4314" s="28"/>
      <c r="V4314" s="28"/>
      <c r="W4314" s="28"/>
      <c r="X4314" s="28"/>
      <c r="Y4314" s="28"/>
      <c r="Z4314" s="28"/>
      <c r="AA4314" s="28"/>
      <c r="AB4314" s="28"/>
      <c r="AC4314" s="28"/>
      <c r="AD4314" s="28"/>
      <c r="AE4314" s="28"/>
      <c r="AF4314" s="28"/>
      <c r="AG4314" s="28" t="s">
        <v>201</v>
      </c>
    </row>
    <row r="4315" spans="1:113" ht="31.5" hidden="1" customHeight="1" x14ac:dyDescent="0.2">
      <c r="A4315" s="24" t="s">
        <v>2028</v>
      </c>
      <c r="B4315" s="36" t="s">
        <v>115</v>
      </c>
      <c r="C4315" s="36" t="s">
        <v>36</v>
      </c>
      <c r="D4315" s="37">
        <v>41667</v>
      </c>
      <c r="E4315" s="38"/>
      <c r="F4315" s="37"/>
      <c r="G4315" s="38"/>
      <c r="H4315" s="194"/>
      <c r="I4315" s="36"/>
      <c r="J4315" s="28"/>
      <c r="K4315" s="28"/>
      <c r="L4315" s="28"/>
      <c r="M4315" s="36"/>
      <c r="N4315" s="36"/>
      <c r="O4315" s="36"/>
      <c r="P4315" s="36"/>
      <c r="Q4315" s="28"/>
      <c r="R4315" s="36"/>
      <c r="S4315" s="36"/>
      <c r="T4315" s="36"/>
      <c r="U4315" s="28"/>
      <c r="V4315" s="28"/>
      <c r="W4315" s="28"/>
      <c r="X4315" s="28"/>
      <c r="Y4315" s="28"/>
      <c r="Z4315" s="28"/>
      <c r="AA4315" s="28"/>
      <c r="AB4315" s="28"/>
      <c r="AC4315" s="28"/>
      <c r="AD4315" s="28"/>
      <c r="AE4315" s="28"/>
      <c r="AF4315" s="28"/>
      <c r="AG4315" s="28" t="s">
        <v>201</v>
      </c>
    </row>
    <row r="4316" spans="1:113" ht="31.5" hidden="1" customHeight="1" x14ac:dyDescent="0.2">
      <c r="A4316" s="24" t="s">
        <v>2028</v>
      </c>
      <c r="B4316" s="36" t="s">
        <v>115</v>
      </c>
      <c r="C4316" s="36" t="s">
        <v>36</v>
      </c>
      <c r="D4316" s="37">
        <v>41668</v>
      </c>
      <c r="E4316" s="38"/>
      <c r="F4316" s="37"/>
      <c r="G4316" s="38"/>
      <c r="H4316" s="194"/>
      <c r="I4316" s="36"/>
      <c r="J4316" s="28"/>
      <c r="K4316" s="28"/>
      <c r="L4316" s="28"/>
      <c r="M4316" s="36"/>
      <c r="N4316" s="36"/>
      <c r="O4316" s="36"/>
      <c r="P4316" s="36"/>
      <c r="Q4316" s="28"/>
      <c r="R4316" s="36"/>
      <c r="S4316" s="36"/>
      <c r="T4316" s="36"/>
      <c r="U4316" s="28"/>
      <c r="V4316" s="28"/>
      <c r="W4316" s="28"/>
      <c r="X4316" s="28"/>
      <c r="Y4316" s="28"/>
      <c r="Z4316" s="28"/>
      <c r="AA4316" s="28"/>
      <c r="AB4316" s="28"/>
      <c r="AC4316" s="28"/>
      <c r="AD4316" s="28"/>
      <c r="AE4316" s="28"/>
      <c r="AF4316" s="28"/>
      <c r="AG4316" s="28" t="s">
        <v>201</v>
      </c>
    </row>
    <row r="4317" spans="1:113" ht="31.5" hidden="1" customHeight="1" x14ac:dyDescent="0.2">
      <c r="A4317" s="24" t="s">
        <v>2028</v>
      </c>
      <c r="B4317" s="36" t="s">
        <v>115</v>
      </c>
      <c r="C4317" s="36" t="s">
        <v>36</v>
      </c>
      <c r="D4317" s="37">
        <v>41669</v>
      </c>
      <c r="E4317" s="38">
        <v>41669.416666666664</v>
      </c>
      <c r="F4317" s="37">
        <v>41669</v>
      </c>
      <c r="G4317" s="38">
        <v>41669.458333333336</v>
      </c>
      <c r="H4317" s="194">
        <f>G4317-E4317</f>
        <v>4.1666666671517305E-2</v>
      </c>
      <c r="I4317" s="36">
        <v>3</v>
      </c>
      <c r="J4317" s="28"/>
      <c r="K4317" s="28"/>
      <c r="L4317" s="28" t="s">
        <v>130</v>
      </c>
      <c r="M4317" s="36" t="s">
        <v>832</v>
      </c>
      <c r="N4317" s="36">
        <v>0.4</v>
      </c>
      <c r="O4317" s="36" t="s">
        <v>64</v>
      </c>
      <c r="P4317" s="36" t="s">
        <v>832</v>
      </c>
      <c r="Q4317" s="28" t="s">
        <v>833</v>
      </c>
      <c r="R4317" s="36">
        <v>0.1</v>
      </c>
      <c r="S4317" s="36"/>
      <c r="T4317" s="36">
        <f>R4317+S4317</f>
        <v>0.1</v>
      </c>
      <c r="U4317" s="28"/>
      <c r="V4317" s="28"/>
      <c r="W4317" s="28"/>
      <c r="X4317" s="28"/>
      <c r="Y4317" s="28"/>
      <c r="Z4317" s="28"/>
      <c r="AA4317" s="28"/>
      <c r="AB4317" s="28"/>
      <c r="AC4317" s="28"/>
      <c r="AD4317" s="28" t="s">
        <v>49</v>
      </c>
      <c r="AE4317" s="28"/>
      <c r="AF4317" s="28"/>
      <c r="AG4317" s="28"/>
    </row>
    <row r="4318" spans="1:113" s="75" customFormat="1" ht="38.25" hidden="1" customHeight="1" x14ac:dyDescent="0.2">
      <c r="A4318" s="36" t="s">
        <v>2028</v>
      </c>
      <c r="B4318" s="36" t="s">
        <v>115</v>
      </c>
      <c r="C4318" s="36" t="s">
        <v>36</v>
      </c>
      <c r="D4318" s="37">
        <v>41670</v>
      </c>
      <c r="E4318" s="38"/>
      <c r="F4318" s="37"/>
      <c r="G4318" s="38"/>
      <c r="H4318" s="194"/>
      <c r="I4318" s="36"/>
      <c r="J4318" s="28"/>
      <c r="K4318" s="28"/>
      <c r="L4318" s="28"/>
      <c r="M4318" s="36"/>
      <c r="N4318" s="36"/>
      <c r="O4318" s="36"/>
      <c r="P4318" s="36"/>
      <c r="Q4318" s="28"/>
      <c r="R4318" s="36"/>
      <c r="S4318" s="36"/>
      <c r="T4318" s="36"/>
      <c r="U4318" s="28"/>
      <c r="V4318" s="28"/>
      <c r="W4318" s="28"/>
      <c r="X4318" s="28"/>
      <c r="Y4318" s="28"/>
      <c r="Z4318" s="28"/>
      <c r="AA4318" s="28"/>
      <c r="AB4318" s="28"/>
      <c r="AC4318" s="28"/>
      <c r="AD4318" s="28"/>
      <c r="AE4318" s="28"/>
      <c r="AF4318" s="28"/>
      <c r="AG4318" s="351" t="s">
        <v>201</v>
      </c>
      <c r="AH4318" s="22"/>
      <c r="AI4318" s="22"/>
      <c r="AJ4318" s="22"/>
      <c r="AK4318" s="161"/>
      <c r="AL4318" s="69"/>
      <c r="AM4318" s="69"/>
      <c r="AN4318" s="69"/>
      <c r="AO4318" s="69"/>
      <c r="AP4318" s="69"/>
      <c r="AQ4318" s="69"/>
      <c r="AR4318" s="69"/>
      <c r="AS4318" s="69"/>
      <c r="AT4318" s="69"/>
      <c r="AU4318" s="69"/>
      <c r="AV4318" s="69"/>
      <c r="AW4318" s="69"/>
      <c r="AX4318" s="69"/>
      <c r="AY4318" s="69"/>
      <c r="AZ4318" s="69"/>
      <c r="BA4318" s="69"/>
      <c r="BB4318" s="69"/>
      <c r="BC4318" s="69"/>
      <c r="BD4318" s="69"/>
      <c r="BE4318" s="69"/>
      <c r="BF4318" s="69"/>
      <c r="BG4318" s="69"/>
      <c r="BH4318" s="69"/>
      <c r="BI4318" s="69"/>
      <c r="BJ4318" s="69"/>
      <c r="BK4318" s="69"/>
      <c r="BL4318" s="69"/>
      <c r="BM4318" s="69"/>
      <c r="BN4318" s="69"/>
      <c r="BO4318" s="69"/>
      <c r="BP4318" s="69"/>
      <c r="BQ4318" s="69"/>
      <c r="BR4318" s="69"/>
      <c r="BS4318" s="69"/>
      <c r="BT4318" s="69"/>
      <c r="BU4318" s="69"/>
      <c r="BV4318" s="69"/>
      <c r="BW4318" s="69"/>
      <c r="BX4318" s="69"/>
      <c r="BY4318" s="69"/>
      <c r="BZ4318" s="69"/>
      <c r="CA4318" s="69"/>
      <c r="CB4318" s="69"/>
      <c r="CC4318" s="69"/>
      <c r="CD4318" s="69"/>
      <c r="CE4318" s="69"/>
      <c r="CF4318" s="69"/>
      <c r="CG4318" s="69"/>
      <c r="CH4318" s="69"/>
      <c r="CI4318" s="69"/>
      <c r="CJ4318" s="69"/>
      <c r="CK4318" s="69"/>
      <c r="CL4318" s="69"/>
      <c r="CM4318" s="69"/>
      <c r="CN4318" s="69"/>
      <c r="CO4318" s="69"/>
      <c r="CP4318" s="69"/>
      <c r="CQ4318" s="69"/>
      <c r="CR4318" s="69"/>
      <c r="CS4318" s="69"/>
      <c r="CT4318" s="69"/>
      <c r="CU4318" s="69"/>
      <c r="CV4318" s="69"/>
      <c r="CW4318" s="69"/>
      <c r="CX4318" s="69"/>
      <c r="CY4318" s="69"/>
      <c r="CZ4318" s="69"/>
      <c r="DA4318" s="69"/>
      <c r="DB4318" s="69"/>
      <c r="DC4318" s="69"/>
      <c r="DD4318" s="69"/>
      <c r="DE4318" s="69"/>
      <c r="DF4318" s="69"/>
      <c r="DG4318" s="69"/>
      <c r="DH4318" s="69"/>
      <c r="DI4318" s="69"/>
    </row>
    <row r="4319" spans="1:113" ht="63" hidden="1" customHeight="1" x14ac:dyDescent="0.2">
      <c r="A4319" s="24" t="s">
        <v>2029</v>
      </c>
      <c r="B4319" s="178" t="s">
        <v>115</v>
      </c>
      <c r="C4319" s="36" t="s">
        <v>36</v>
      </c>
      <c r="D4319" s="37">
        <v>41671</v>
      </c>
      <c r="E4319" s="382"/>
      <c r="F4319" s="37"/>
      <c r="G4319" s="382"/>
      <c r="H4319" s="194"/>
      <c r="I4319" s="38"/>
      <c r="J4319" s="357"/>
      <c r="K4319" s="357"/>
      <c r="L4319" s="28"/>
      <c r="M4319" s="36"/>
      <c r="N4319" s="36"/>
      <c r="O4319" s="36"/>
      <c r="P4319" s="36"/>
      <c r="Q4319" s="28"/>
      <c r="R4319" s="36"/>
      <c r="S4319" s="36"/>
      <c r="T4319" s="36"/>
      <c r="U4319" s="357"/>
      <c r="V4319" s="357"/>
      <c r="W4319" s="357"/>
      <c r="X4319" s="357"/>
      <c r="Y4319" s="357"/>
      <c r="Z4319" s="357"/>
      <c r="AA4319" s="357"/>
      <c r="AB4319" s="357"/>
      <c r="AC4319" s="357"/>
      <c r="AD4319" s="363"/>
      <c r="AE4319" s="357"/>
      <c r="AF4319" s="362"/>
      <c r="AG4319" s="22" t="s">
        <v>201</v>
      </c>
    </row>
    <row r="4320" spans="1:113" ht="63" hidden="1" customHeight="1" x14ac:dyDescent="0.2">
      <c r="A4320" s="24" t="s">
        <v>2029</v>
      </c>
      <c r="B4320" s="178" t="s">
        <v>115</v>
      </c>
      <c r="C4320" s="36" t="s">
        <v>36</v>
      </c>
      <c r="D4320" s="37">
        <v>41672</v>
      </c>
      <c r="E4320" s="382"/>
      <c r="F4320" s="37"/>
      <c r="G4320" s="382"/>
      <c r="H4320" s="194"/>
      <c r="I4320" s="36"/>
      <c r="J4320" s="28"/>
      <c r="K4320" s="28"/>
      <c r="L4320" s="28"/>
      <c r="M4320" s="36"/>
      <c r="N4320" s="36"/>
      <c r="O4320" s="36"/>
      <c r="P4320" s="36"/>
      <c r="Q4320" s="28"/>
      <c r="R4320" s="36"/>
      <c r="S4320" s="36"/>
      <c r="T4320" s="36"/>
      <c r="U4320" s="28"/>
      <c r="V4320" s="519"/>
      <c r="W4320" s="519"/>
      <c r="X4320" s="519"/>
      <c r="Y4320" s="358"/>
      <c r="Z4320" s="358"/>
      <c r="AA4320" s="358"/>
      <c r="AB4320" s="358"/>
      <c r="AC4320" s="358"/>
      <c r="AD4320" s="363"/>
      <c r="AE4320" s="363"/>
      <c r="AF4320" s="429"/>
      <c r="AG4320" s="22" t="s">
        <v>201</v>
      </c>
    </row>
    <row r="4321" spans="1:33" ht="110.25" hidden="1" customHeight="1" x14ac:dyDescent="0.2">
      <c r="A4321" s="24" t="s">
        <v>2029</v>
      </c>
      <c r="B4321" s="178" t="s">
        <v>115</v>
      </c>
      <c r="C4321" s="36" t="s">
        <v>36</v>
      </c>
      <c r="D4321" s="37">
        <v>41673</v>
      </c>
      <c r="E4321" s="382">
        <v>41673.936805555553</v>
      </c>
      <c r="F4321" s="37">
        <v>41674</v>
      </c>
      <c r="G4321" s="382">
        <v>41674.119444444441</v>
      </c>
      <c r="H4321" s="194">
        <f t="shared" ref="H4321:H4339" si="148">G4321-E4321</f>
        <v>0.18263888888759539</v>
      </c>
      <c r="I4321" s="36">
        <v>2</v>
      </c>
      <c r="J4321" s="28"/>
      <c r="K4321" s="28"/>
      <c r="L4321" s="28" t="s">
        <v>130</v>
      </c>
      <c r="M4321" s="36" t="s">
        <v>898</v>
      </c>
      <c r="N4321" s="36">
        <v>35</v>
      </c>
      <c r="O4321" s="36" t="s">
        <v>63</v>
      </c>
      <c r="P4321" s="36" t="s">
        <v>899</v>
      </c>
      <c r="Q4321" s="28" t="s">
        <v>900</v>
      </c>
      <c r="R4321" s="217">
        <v>1</v>
      </c>
      <c r="S4321" s="217"/>
      <c r="T4321" s="36">
        <f t="shared" ref="T4321:T4355" si="149">R4321+S4321</f>
        <v>1</v>
      </c>
      <c r="U4321" s="351"/>
      <c r="V4321" s="28"/>
      <c r="W4321" s="28"/>
      <c r="X4321" s="28"/>
      <c r="Y4321" s="444"/>
      <c r="Z4321" s="358"/>
      <c r="AA4321" s="358"/>
      <c r="AB4321" s="358"/>
      <c r="AC4321" s="358"/>
      <c r="AD4321" s="363" t="s">
        <v>61</v>
      </c>
      <c r="AE4321" s="364"/>
      <c r="AF4321" s="362"/>
      <c r="AG4321" s="22"/>
    </row>
    <row r="4322" spans="1:33" ht="126" hidden="1" customHeight="1" x14ac:dyDescent="0.2">
      <c r="A4322" s="24" t="s">
        <v>2029</v>
      </c>
      <c r="B4322" s="178" t="s">
        <v>115</v>
      </c>
      <c r="C4322" s="36" t="s">
        <v>36</v>
      </c>
      <c r="D4322" s="37">
        <v>41673</v>
      </c>
      <c r="E4322" s="382">
        <v>41673.767361111109</v>
      </c>
      <c r="F4322" s="37">
        <v>41673</v>
      </c>
      <c r="G4322" s="382">
        <v>41673.809027777781</v>
      </c>
      <c r="H4322" s="194">
        <f t="shared" si="148"/>
        <v>4.1666666671517305E-2</v>
      </c>
      <c r="I4322" s="36">
        <v>138</v>
      </c>
      <c r="J4322" s="28"/>
      <c r="K4322" s="28"/>
      <c r="L4322" s="28" t="s">
        <v>128</v>
      </c>
      <c r="M4322" s="36" t="s">
        <v>905</v>
      </c>
      <c r="N4322" s="36">
        <v>35</v>
      </c>
      <c r="O4322" s="36" t="s">
        <v>63</v>
      </c>
      <c r="P4322" s="36" t="s">
        <v>906</v>
      </c>
      <c r="Q4322" s="28" t="s">
        <v>907</v>
      </c>
      <c r="R4322" s="216">
        <v>7.2</v>
      </c>
      <c r="S4322" s="216"/>
      <c r="T4322" s="36">
        <f t="shared" si="149"/>
        <v>7.2</v>
      </c>
      <c r="U4322" s="362"/>
      <c r="V4322" s="28"/>
      <c r="W4322" s="28"/>
      <c r="X4322" s="28"/>
      <c r="Y4322" s="364"/>
      <c r="Z4322" s="357"/>
      <c r="AA4322" s="357"/>
      <c r="AB4322" s="357"/>
      <c r="AC4322" s="362"/>
      <c r="AD4322" s="363" t="s">
        <v>49</v>
      </c>
      <c r="AE4322" s="364"/>
      <c r="AF4322" s="362"/>
      <c r="AG4322" s="22"/>
    </row>
    <row r="4323" spans="1:33" ht="94.5" hidden="1" customHeight="1" x14ac:dyDescent="0.2">
      <c r="A4323" s="24" t="s">
        <v>2029</v>
      </c>
      <c r="B4323" s="178" t="s">
        <v>115</v>
      </c>
      <c r="C4323" s="36" t="s">
        <v>36</v>
      </c>
      <c r="D4323" s="37">
        <v>41673</v>
      </c>
      <c r="E4323" s="382">
        <v>41673.708333333336</v>
      </c>
      <c r="F4323" s="37">
        <v>41673</v>
      </c>
      <c r="G4323" s="382">
        <v>41673.791666666664</v>
      </c>
      <c r="H4323" s="194">
        <f t="shared" si="148"/>
        <v>8.3333333328482695E-2</v>
      </c>
      <c r="I4323" s="36">
        <v>11</v>
      </c>
      <c r="J4323" s="28"/>
      <c r="K4323" s="28"/>
      <c r="L4323" s="28" t="s">
        <v>128</v>
      </c>
      <c r="M4323" s="36" t="s">
        <v>913</v>
      </c>
      <c r="N4323" s="36">
        <v>35</v>
      </c>
      <c r="O4323" s="36" t="s">
        <v>63</v>
      </c>
      <c r="P4323" s="36" t="s">
        <v>913</v>
      </c>
      <c r="Q4323" s="28" t="s">
        <v>914</v>
      </c>
      <c r="R4323" s="36">
        <v>9.1</v>
      </c>
      <c r="S4323" s="36"/>
      <c r="T4323" s="36">
        <f t="shared" si="149"/>
        <v>9.1</v>
      </c>
      <c r="U4323" s="362"/>
      <c r="V4323" s="28"/>
      <c r="W4323" s="28"/>
      <c r="X4323" s="28"/>
      <c r="Y4323" s="364"/>
      <c r="Z4323" s="357"/>
      <c r="AA4323" s="357"/>
      <c r="AB4323" s="357"/>
      <c r="AC4323" s="362"/>
      <c r="AD4323" s="363" t="s">
        <v>49</v>
      </c>
      <c r="AE4323" s="364"/>
      <c r="AF4323" s="362"/>
      <c r="AG4323" s="22"/>
    </row>
    <row r="4324" spans="1:33" ht="94.5" hidden="1" customHeight="1" x14ac:dyDescent="0.2">
      <c r="A4324" s="24" t="s">
        <v>2029</v>
      </c>
      <c r="B4324" s="178" t="s">
        <v>115</v>
      </c>
      <c r="C4324" s="36" t="s">
        <v>36</v>
      </c>
      <c r="D4324" s="37">
        <v>41673</v>
      </c>
      <c r="E4324" s="38">
        <v>41673.659722222219</v>
      </c>
      <c r="F4324" s="37">
        <v>41673</v>
      </c>
      <c r="G4324" s="38">
        <v>41673.673611111109</v>
      </c>
      <c r="H4324" s="194">
        <f t="shared" si="148"/>
        <v>1.3888888890505768E-2</v>
      </c>
      <c r="I4324" s="36">
        <v>138</v>
      </c>
      <c r="J4324" s="357"/>
      <c r="K4324" s="28"/>
      <c r="L4324" s="28" t="s">
        <v>128</v>
      </c>
      <c r="M4324" s="36" t="s">
        <v>901</v>
      </c>
      <c r="N4324" s="36" t="s">
        <v>103</v>
      </c>
      <c r="O4324" s="36" t="s">
        <v>66</v>
      </c>
      <c r="P4324" s="36" t="s">
        <v>901</v>
      </c>
      <c r="Q4324" s="28" t="s">
        <v>902</v>
      </c>
      <c r="R4324" s="36">
        <v>2.4</v>
      </c>
      <c r="S4324" s="36"/>
      <c r="T4324" s="36">
        <f t="shared" si="149"/>
        <v>2.4</v>
      </c>
      <c r="U4324" s="358"/>
      <c r="V4324" s="358"/>
      <c r="W4324" s="358"/>
      <c r="X4324" s="358"/>
      <c r="Y4324" s="358"/>
      <c r="Z4324" s="358"/>
      <c r="AA4324" s="358"/>
      <c r="AB4324" s="358"/>
      <c r="AC4324" s="365"/>
      <c r="AD4324" s="363" t="s">
        <v>52</v>
      </c>
      <c r="AE4324" s="22"/>
      <c r="AF4324" s="22"/>
      <c r="AG4324" s="22"/>
    </row>
    <row r="4325" spans="1:33" ht="94.5" hidden="1" customHeight="1" x14ac:dyDescent="0.2">
      <c r="A4325" s="24" t="s">
        <v>2029</v>
      </c>
      <c r="B4325" s="178" t="s">
        <v>115</v>
      </c>
      <c r="C4325" s="36" t="s">
        <v>36</v>
      </c>
      <c r="D4325" s="37">
        <v>41673</v>
      </c>
      <c r="E4325" s="382">
        <v>41673.708333333336</v>
      </c>
      <c r="F4325" s="37">
        <v>41673</v>
      </c>
      <c r="G4325" s="382">
        <v>41673.916666666664</v>
      </c>
      <c r="H4325" s="194">
        <f t="shared" si="148"/>
        <v>0.20833333332848269</v>
      </c>
      <c r="I4325" s="36">
        <v>18</v>
      </c>
      <c r="J4325" s="28"/>
      <c r="K4325" s="28"/>
      <c r="L4325" s="28" t="s">
        <v>128</v>
      </c>
      <c r="M4325" s="36" t="s">
        <v>903</v>
      </c>
      <c r="N4325" s="36" t="s">
        <v>103</v>
      </c>
      <c r="O4325" s="36" t="s">
        <v>66</v>
      </c>
      <c r="P4325" s="36" t="s">
        <v>903</v>
      </c>
      <c r="Q4325" s="28" t="s">
        <v>904</v>
      </c>
      <c r="R4325" s="36">
        <v>4.3</v>
      </c>
      <c r="S4325" s="36"/>
      <c r="T4325" s="36">
        <f t="shared" si="149"/>
        <v>4.3</v>
      </c>
      <c r="U4325" s="362"/>
      <c r="V4325" s="28"/>
      <c r="W4325" s="28"/>
      <c r="X4325" s="28"/>
      <c r="Y4325" s="364"/>
      <c r="Z4325" s="357"/>
      <c r="AA4325" s="357"/>
      <c r="AB4325" s="357"/>
      <c r="AC4325" s="362"/>
      <c r="AD4325" s="363" t="s">
        <v>50</v>
      </c>
      <c r="AE4325" s="22"/>
      <c r="AF4325" s="22"/>
      <c r="AG4325" s="22"/>
    </row>
    <row r="4326" spans="1:33" ht="94.5" hidden="1" customHeight="1" x14ac:dyDescent="0.2">
      <c r="A4326" s="24" t="s">
        <v>2029</v>
      </c>
      <c r="B4326" s="178" t="s">
        <v>115</v>
      </c>
      <c r="C4326" s="36" t="s">
        <v>36</v>
      </c>
      <c r="D4326" s="37">
        <v>41673</v>
      </c>
      <c r="E4326" s="38">
        <v>41673.635416666664</v>
      </c>
      <c r="F4326" s="37">
        <v>41673</v>
      </c>
      <c r="G4326" s="38">
        <v>41673.791666666664</v>
      </c>
      <c r="H4326" s="194">
        <f t="shared" si="148"/>
        <v>0.15625</v>
      </c>
      <c r="I4326" s="36">
        <v>44</v>
      </c>
      <c r="J4326" s="28"/>
      <c r="K4326" s="28"/>
      <c r="L4326" s="28" t="s">
        <v>128</v>
      </c>
      <c r="M4326" s="36" t="s">
        <v>908</v>
      </c>
      <c r="N4326" s="36">
        <v>0.4</v>
      </c>
      <c r="O4326" s="36" t="s">
        <v>69</v>
      </c>
      <c r="P4326" s="36" t="s">
        <v>908</v>
      </c>
      <c r="Q4326" s="28" t="s">
        <v>909</v>
      </c>
      <c r="R4326" s="36">
        <v>22.2</v>
      </c>
      <c r="S4326" s="36"/>
      <c r="T4326" s="36">
        <f t="shared" si="149"/>
        <v>22.2</v>
      </c>
      <c r="U4326" s="362"/>
      <c r="V4326" s="28"/>
      <c r="W4326" s="28"/>
      <c r="X4326" s="28"/>
      <c r="Y4326" s="364"/>
      <c r="Z4326" s="357"/>
      <c r="AA4326" s="357"/>
      <c r="AB4326" s="357"/>
      <c r="AC4326" s="362"/>
      <c r="AD4326" s="363" t="s">
        <v>42</v>
      </c>
      <c r="AE4326" s="22"/>
      <c r="AF4326" s="22"/>
      <c r="AG4326" s="22"/>
    </row>
    <row r="4327" spans="1:33" ht="94.5" hidden="1" customHeight="1" x14ac:dyDescent="0.2">
      <c r="A4327" s="24" t="s">
        <v>2029</v>
      </c>
      <c r="B4327" s="178" t="s">
        <v>115</v>
      </c>
      <c r="C4327" s="36" t="s">
        <v>36</v>
      </c>
      <c r="D4327" s="37">
        <v>41673</v>
      </c>
      <c r="E4327" s="38">
        <v>41673.965277777781</v>
      </c>
      <c r="F4327" s="37">
        <v>41674</v>
      </c>
      <c r="G4327" s="38">
        <v>41674.052083333336</v>
      </c>
      <c r="H4327" s="194">
        <f t="shared" si="148"/>
        <v>8.6805555554747116E-2</v>
      </c>
      <c r="I4327" s="36">
        <v>44</v>
      </c>
      <c r="J4327" s="357"/>
      <c r="K4327" s="28"/>
      <c r="L4327" s="28" t="s">
        <v>128</v>
      </c>
      <c r="M4327" s="36" t="s">
        <v>910</v>
      </c>
      <c r="N4327" s="36">
        <v>0.4</v>
      </c>
      <c r="O4327" s="36" t="s">
        <v>71</v>
      </c>
      <c r="P4327" s="36" t="s">
        <v>911</v>
      </c>
      <c r="Q4327" s="28" t="s">
        <v>912</v>
      </c>
      <c r="R4327" s="36">
        <v>12.3</v>
      </c>
      <c r="S4327" s="36"/>
      <c r="T4327" s="36">
        <f t="shared" si="149"/>
        <v>12.3</v>
      </c>
      <c r="U4327" s="358"/>
      <c r="V4327" s="358"/>
      <c r="W4327" s="358"/>
      <c r="X4327" s="358"/>
      <c r="Y4327" s="358"/>
      <c r="Z4327" s="358"/>
      <c r="AA4327" s="358"/>
      <c r="AB4327" s="358"/>
      <c r="AC4327" s="365"/>
      <c r="AD4327" s="363" t="s">
        <v>42</v>
      </c>
      <c r="AE4327" s="22"/>
      <c r="AF4327" s="22"/>
      <c r="AG4327" s="22"/>
    </row>
    <row r="4328" spans="1:33" ht="126" hidden="1" customHeight="1" x14ac:dyDescent="0.2">
      <c r="A4328" s="24" t="s">
        <v>2029</v>
      </c>
      <c r="B4328" s="178" t="s">
        <v>115</v>
      </c>
      <c r="C4328" s="36" t="s">
        <v>36</v>
      </c>
      <c r="D4328" s="37">
        <v>41674</v>
      </c>
      <c r="E4328" s="38">
        <v>41674.458333333336</v>
      </c>
      <c r="F4328" s="37">
        <v>41674</v>
      </c>
      <c r="G4328" s="38">
        <v>41674.791666666664</v>
      </c>
      <c r="H4328" s="194">
        <f t="shared" si="148"/>
        <v>0.33333333332848269</v>
      </c>
      <c r="I4328" s="36">
        <v>5</v>
      </c>
      <c r="J4328" s="357"/>
      <c r="K4328" s="357"/>
      <c r="L4328" s="28" t="s">
        <v>130</v>
      </c>
      <c r="M4328" s="36" t="s">
        <v>915</v>
      </c>
      <c r="N4328" s="36">
        <v>35</v>
      </c>
      <c r="O4328" s="36" t="s">
        <v>63</v>
      </c>
      <c r="P4328" s="36" t="s">
        <v>916</v>
      </c>
      <c r="Q4328" s="28" t="s">
        <v>917</v>
      </c>
      <c r="R4328" s="36">
        <v>1.3</v>
      </c>
      <c r="S4328" s="36"/>
      <c r="T4328" s="36">
        <f t="shared" si="149"/>
        <v>1.3</v>
      </c>
      <c r="U4328" s="362"/>
      <c r="V4328" s="28"/>
      <c r="W4328" s="28"/>
      <c r="X4328" s="28"/>
      <c r="Y4328" s="364"/>
      <c r="Z4328" s="357"/>
      <c r="AA4328" s="357"/>
      <c r="AB4328" s="357"/>
      <c r="AC4328" s="357"/>
      <c r="AD4328" s="363" t="s">
        <v>50</v>
      </c>
      <c r="AE4328" s="22"/>
      <c r="AF4328" s="22"/>
      <c r="AG4328" s="22"/>
    </row>
    <row r="4329" spans="1:33" ht="94.5" hidden="1" customHeight="1" x14ac:dyDescent="0.2">
      <c r="A4329" s="24" t="s">
        <v>2029</v>
      </c>
      <c r="B4329" s="178" t="s">
        <v>115</v>
      </c>
      <c r="C4329" s="36" t="s">
        <v>36</v>
      </c>
      <c r="D4329" s="37">
        <v>41674</v>
      </c>
      <c r="E4329" s="38">
        <v>41674.625</v>
      </c>
      <c r="F4329" s="37"/>
      <c r="G4329" s="38">
        <v>41675.291655092595</v>
      </c>
      <c r="H4329" s="194">
        <f t="shared" si="148"/>
        <v>0.66665509259473765</v>
      </c>
      <c r="I4329" s="36">
        <v>3</v>
      </c>
      <c r="J4329" s="357"/>
      <c r="K4329" s="28"/>
      <c r="L4329" s="28" t="s">
        <v>128</v>
      </c>
      <c r="M4329" s="36" t="s">
        <v>915</v>
      </c>
      <c r="N4329" s="36">
        <v>0.4</v>
      </c>
      <c r="O4329" s="36" t="s">
        <v>66</v>
      </c>
      <c r="P4329" s="36" t="s">
        <v>918</v>
      </c>
      <c r="Q4329" s="28" t="s">
        <v>919</v>
      </c>
      <c r="R4329" s="36">
        <v>0.8</v>
      </c>
      <c r="S4329" s="36"/>
      <c r="T4329" s="36">
        <f t="shared" si="149"/>
        <v>0.8</v>
      </c>
      <c r="U4329" s="362"/>
      <c r="V4329" s="358"/>
      <c r="W4329" s="358"/>
      <c r="X4329" s="358"/>
      <c r="Y4329" s="358"/>
      <c r="Z4329" s="358"/>
      <c r="AA4329" s="358"/>
      <c r="AB4329" s="358"/>
      <c r="AC4329" s="365"/>
      <c r="AD4329" s="363" t="s">
        <v>49</v>
      </c>
      <c r="AE4329" s="22"/>
      <c r="AF4329" s="22"/>
      <c r="AG4329" s="22"/>
    </row>
    <row r="4330" spans="1:33" ht="63" hidden="1" customHeight="1" x14ac:dyDescent="0.2">
      <c r="A4330" s="24" t="s">
        <v>2029</v>
      </c>
      <c r="B4330" s="178" t="s">
        <v>115</v>
      </c>
      <c r="C4330" s="36" t="s">
        <v>36</v>
      </c>
      <c r="D4330" s="37">
        <v>41674</v>
      </c>
      <c r="E4330" s="382">
        <v>41674.291666666664</v>
      </c>
      <c r="F4330" s="37">
        <v>41674</v>
      </c>
      <c r="G4330" s="382">
        <v>41674.395833333336</v>
      </c>
      <c r="H4330" s="194">
        <f t="shared" si="148"/>
        <v>0.10416666667151731</v>
      </c>
      <c r="I4330" s="36">
        <v>12</v>
      </c>
      <c r="J4330" s="28"/>
      <c r="K4330" s="28"/>
      <c r="L4330" s="28" t="s">
        <v>128</v>
      </c>
      <c r="M4330" s="36" t="s">
        <v>922</v>
      </c>
      <c r="N4330" s="36" t="s">
        <v>103</v>
      </c>
      <c r="O4330" s="36" t="s">
        <v>66</v>
      </c>
      <c r="P4330" s="36" t="s">
        <v>916</v>
      </c>
      <c r="Q4330" s="28" t="s">
        <v>923</v>
      </c>
      <c r="R4330" s="36">
        <v>2</v>
      </c>
      <c r="S4330" s="36"/>
      <c r="T4330" s="36">
        <f t="shared" si="149"/>
        <v>2</v>
      </c>
      <c r="U4330" s="362"/>
      <c r="V4330" s="358"/>
      <c r="W4330" s="358"/>
      <c r="X4330" s="358"/>
      <c r="Y4330" s="357"/>
      <c r="Z4330" s="357"/>
      <c r="AA4330" s="357"/>
      <c r="AB4330" s="357"/>
      <c r="AC4330" s="362"/>
      <c r="AD4330" s="363" t="s">
        <v>61</v>
      </c>
      <c r="AE4330" s="22"/>
      <c r="AF4330" s="22"/>
      <c r="AG4330" s="22"/>
    </row>
    <row r="4331" spans="1:33" ht="63" hidden="1" customHeight="1" x14ac:dyDescent="0.2">
      <c r="A4331" s="24" t="s">
        <v>2029</v>
      </c>
      <c r="B4331" s="178" t="s">
        <v>115</v>
      </c>
      <c r="C4331" s="36" t="s">
        <v>36</v>
      </c>
      <c r="D4331" s="37">
        <v>41674</v>
      </c>
      <c r="E4331" s="382">
        <v>41674.291666666664</v>
      </c>
      <c r="F4331" s="37">
        <v>41674</v>
      </c>
      <c r="G4331" s="382">
        <v>41674.458333333336</v>
      </c>
      <c r="H4331" s="194">
        <f t="shared" si="148"/>
        <v>0.16666666667151731</v>
      </c>
      <c r="I4331" s="36">
        <v>1</v>
      </c>
      <c r="J4331" s="28"/>
      <c r="K4331" s="28"/>
      <c r="L4331" s="28" t="s">
        <v>130</v>
      </c>
      <c r="M4331" s="36" t="s">
        <v>924</v>
      </c>
      <c r="N4331" s="36" t="s">
        <v>103</v>
      </c>
      <c r="O4331" s="36" t="s">
        <v>64</v>
      </c>
      <c r="P4331" s="36" t="s">
        <v>924</v>
      </c>
      <c r="Q4331" s="28" t="s">
        <v>925</v>
      </c>
      <c r="R4331" s="36">
        <v>0.2</v>
      </c>
      <c r="S4331" s="36"/>
      <c r="T4331" s="36">
        <f t="shared" si="149"/>
        <v>0.2</v>
      </c>
      <c r="U4331" s="357"/>
      <c r="V4331" s="357"/>
      <c r="W4331" s="357"/>
      <c r="X4331" s="357"/>
      <c r="Y4331" s="357"/>
      <c r="Z4331" s="357"/>
      <c r="AA4331" s="357"/>
      <c r="AB4331" s="357"/>
      <c r="AC4331" s="362"/>
      <c r="AD4331" s="363" t="s">
        <v>61</v>
      </c>
      <c r="AE4331" s="361"/>
      <c r="AF4331" s="361"/>
      <c r="AG4331" s="361"/>
    </row>
    <row r="4332" spans="1:33" ht="63" hidden="1" customHeight="1" x14ac:dyDescent="0.2">
      <c r="A4332" s="24" t="s">
        <v>2029</v>
      </c>
      <c r="B4332" s="178" t="s">
        <v>115</v>
      </c>
      <c r="C4332" s="36" t="s">
        <v>36</v>
      </c>
      <c r="D4332" s="37">
        <v>41674</v>
      </c>
      <c r="E4332" s="382">
        <v>41674.291666666664</v>
      </c>
      <c r="F4332" s="37">
        <v>41674</v>
      </c>
      <c r="G4332" s="382">
        <v>41674.583333333336</v>
      </c>
      <c r="H4332" s="194">
        <f t="shared" si="148"/>
        <v>0.29166666667151731</v>
      </c>
      <c r="I4332" s="36">
        <v>1</v>
      </c>
      <c r="J4332" s="357"/>
      <c r="K4332" s="357"/>
      <c r="L4332" s="28" t="s">
        <v>130</v>
      </c>
      <c r="M4332" s="36" t="s">
        <v>926</v>
      </c>
      <c r="N4332" s="36">
        <v>0.4</v>
      </c>
      <c r="O4332" s="36" t="s">
        <v>67</v>
      </c>
      <c r="P4332" s="36" t="s">
        <v>926</v>
      </c>
      <c r="Q4332" s="28" t="s">
        <v>927</v>
      </c>
      <c r="R4332" s="36">
        <v>0.6</v>
      </c>
      <c r="S4332" s="36"/>
      <c r="T4332" s="36">
        <f t="shared" si="149"/>
        <v>0.6</v>
      </c>
      <c r="U4332" s="357"/>
      <c r="V4332" s="357"/>
      <c r="W4332" s="357"/>
      <c r="X4332" s="357"/>
      <c r="Y4332" s="357"/>
      <c r="Z4332" s="357"/>
      <c r="AA4332" s="357"/>
      <c r="AB4332" s="357"/>
      <c r="AC4332" s="362"/>
      <c r="AD4332" s="363" t="s">
        <v>60</v>
      </c>
      <c r="AE4332" s="22"/>
      <c r="AF4332" s="22"/>
      <c r="AG4332" s="22"/>
    </row>
    <row r="4333" spans="1:33" ht="94.5" hidden="1" customHeight="1" x14ac:dyDescent="0.2">
      <c r="A4333" s="24" t="s">
        <v>2029</v>
      </c>
      <c r="B4333" s="178" t="s">
        <v>115</v>
      </c>
      <c r="C4333" s="36" t="s">
        <v>36</v>
      </c>
      <c r="D4333" s="37">
        <v>41674</v>
      </c>
      <c r="E4333" s="382">
        <v>41674.291666666664</v>
      </c>
      <c r="F4333" s="37">
        <v>41674</v>
      </c>
      <c r="G4333" s="382">
        <v>41674.416666666664</v>
      </c>
      <c r="H4333" s="194">
        <f t="shared" si="148"/>
        <v>0.125</v>
      </c>
      <c r="I4333" s="36">
        <v>9</v>
      </c>
      <c r="J4333" s="28"/>
      <c r="K4333" s="28"/>
      <c r="L4333" s="28" t="s">
        <v>128</v>
      </c>
      <c r="M4333" s="36" t="s">
        <v>928</v>
      </c>
      <c r="N4333" s="36" t="s">
        <v>103</v>
      </c>
      <c r="O4333" s="36" t="s">
        <v>66</v>
      </c>
      <c r="P4333" s="36" t="s">
        <v>929</v>
      </c>
      <c r="Q4333" s="28" t="s">
        <v>930</v>
      </c>
      <c r="R4333" s="36">
        <v>1.1000000000000001</v>
      </c>
      <c r="S4333" s="36"/>
      <c r="T4333" s="36">
        <f t="shared" si="149"/>
        <v>1.1000000000000001</v>
      </c>
      <c r="U4333" s="357"/>
      <c r="V4333" s="357"/>
      <c r="W4333" s="357"/>
      <c r="X4333" s="357"/>
      <c r="Y4333" s="357"/>
      <c r="Z4333" s="357"/>
      <c r="AA4333" s="357"/>
      <c r="AB4333" s="357"/>
      <c r="AC4333" s="362"/>
      <c r="AD4333" s="28" t="s">
        <v>52</v>
      </c>
      <c r="AE4333" s="361"/>
      <c r="AF4333" s="361"/>
      <c r="AG4333" s="361"/>
    </row>
    <row r="4334" spans="1:33" ht="47.25" hidden="1" customHeight="1" x14ac:dyDescent="0.2">
      <c r="A4334" s="24" t="s">
        <v>2029</v>
      </c>
      <c r="B4334" s="178" t="s">
        <v>115</v>
      </c>
      <c r="C4334" s="36" t="s">
        <v>36</v>
      </c>
      <c r="D4334" s="37">
        <v>41675</v>
      </c>
      <c r="E4334" s="382">
        <v>41675.291666666664</v>
      </c>
      <c r="F4334" s="37">
        <v>41675</v>
      </c>
      <c r="G4334" s="382">
        <v>41675.666666666664</v>
      </c>
      <c r="H4334" s="194">
        <f t="shared" si="148"/>
        <v>0.375</v>
      </c>
      <c r="I4334" s="36">
        <v>3</v>
      </c>
      <c r="J4334" s="28"/>
      <c r="K4334" s="28"/>
      <c r="L4334" s="28" t="s">
        <v>128</v>
      </c>
      <c r="M4334" s="36" t="s">
        <v>915</v>
      </c>
      <c r="N4334" s="36">
        <v>0.4</v>
      </c>
      <c r="O4334" s="36" t="s">
        <v>66</v>
      </c>
      <c r="P4334" s="216" t="s">
        <v>918</v>
      </c>
      <c r="Q4334" s="28" t="s">
        <v>920</v>
      </c>
      <c r="R4334" s="36">
        <v>0.4</v>
      </c>
      <c r="S4334" s="36"/>
      <c r="T4334" s="36">
        <f t="shared" si="149"/>
        <v>0.4</v>
      </c>
      <c r="U4334" s="357"/>
      <c r="V4334" s="357"/>
      <c r="W4334" s="357"/>
      <c r="X4334" s="357"/>
      <c r="Y4334" s="357"/>
      <c r="Z4334" s="357"/>
      <c r="AA4334" s="357"/>
      <c r="AB4334" s="357"/>
      <c r="AC4334" s="362"/>
      <c r="AD4334" s="28" t="s">
        <v>49</v>
      </c>
      <c r="AE4334" s="22"/>
      <c r="AF4334" s="22"/>
      <c r="AG4334" s="22" t="s">
        <v>921</v>
      </c>
    </row>
    <row r="4335" spans="1:33" ht="78.75" hidden="1" customHeight="1" x14ac:dyDescent="0.2">
      <c r="A4335" s="24" t="s">
        <v>2029</v>
      </c>
      <c r="B4335" s="178" t="s">
        <v>115</v>
      </c>
      <c r="C4335" s="36" t="s">
        <v>36</v>
      </c>
      <c r="D4335" s="37">
        <v>41675</v>
      </c>
      <c r="E4335" s="382">
        <v>41675.59375</v>
      </c>
      <c r="F4335" s="37">
        <v>41675</v>
      </c>
      <c r="G4335" s="382">
        <v>41675.625</v>
      </c>
      <c r="H4335" s="194">
        <f t="shared" si="148"/>
        <v>3.125E-2</v>
      </c>
      <c r="I4335" s="36">
        <v>22</v>
      </c>
      <c r="J4335" s="28"/>
      <c r="K4335" s="28"/>
      <c r="L4335" s="28" t="s">
        <v>128</v>
      </c>
      <c r="M4335" s="36" t="s">
        <v>928</v>
      </c>
      <c r="N4335" s="36" t="s">
        <v>103</v>
      </c>
      <c r="O4335" s="36" t="s">
        <v>66</v>
      </c>
      <c r="P4335" s="36" t="s">
        <v>931</v>
      </c>
      <c r="Q4335" s="28" t="s">
        <v>932</v>
      </c>
      <c r="R4335" s="36">
        <v>0.5</v>
      </c>
      <c r="S4335" s="36"/>
      <c r="T4335" s="36">
        <f t="shared" si="149"/>
        <v>0.5</v>
      </c>
      <c r="U4335" s="357"/>
      <c r="V4335" s="357"/>
      <c r="W4335" s="357"/>
      <c r="X4335" s="357"/>
      <c r="Y4335" s="357"/>
      <c r="Z4335" s="357"/>
      <c r="AA4335" s="357"/>
      <c r="AB4335" s="357"/>
      <c r="AC4335" s="362"/>
      <c r="AD4335" s="28" t="s">
        <v>60</v>
      </c>
      <c r="AE4335" s="22"/>
      <c r="AF4335" s="22"/>
      <c r="AG4335" s="22"/>
    </row>
    <row r="4336" spans="1:33" ht="78.75" hidden="1" customHeight="1" x14ac:dyDescent="0.2">
      <c r="A4336" s="24" t="s">
        <v>2029</v>
      </c>
      <c r="B4336" s="178" t="s">
        <v>115</v>
      </c>
      <c r="C4336" s="36" t="s">
        <v>36</v>
      </c>
      <c r="D4336" s="37">
        <v>41675</v>
      </c>
      <c r="E4336" s="382">
        <v>41675.447916666664</v>
      </c>
      <c r="F4336" s="37">
        <v>41675</v>
      </c>
      <c r="G4336" s="382">
        <v>41675.5</v>
      </c>
      <c r="H4336" s="194">
        <f t="shared" si="148"/>
        <v>5.2083333335758653E-2</v>
      </c>
      <c r="I4336" s="36">
        <v>43</v>
      </c>
      <c r="J4336" s="28"/>
      <c r="K4336" s="28"/>
      <c r="L4336" s="28" t="s">
        <v>128</v>
      </c>
      <c r="M4336" s="36" t="s">
        <v>933</v>
      </c>
      <c r="N4336" s="36">
        <v>0.4</v>
      </c>
      <c r="O4336" s="36" t="s">
        <v>69</v>
      </c>
      <c r="P4336" s="36" t="s">
        <v>933</v>
      </c>
      <c r="Q4336" s="28" t="s">
        <v>934</v>
      </c>
      <c r="R4336" s="36">
        <v>6.7</v>
      </c>
      <c r="S4336" s="36"/>
      <c r="T4336" s="36">
        <f t="shared" si="149"/>
        <v>6.7</v>
      </c>
      <c r="U4336" s="357"/>
      <c r="V4336" s="357"/>
      <c r="W4336" s="357"/>
      <c r="X4336" s="357"/>
      <c r="Y4336" s="357"/>
      <c r="Z4336" s="357"/>
      <c r="AA4336" s="357"/>
      <c r="AB4336" s="357"/>
      <c r="AC4336" s="362"/>
      <c r="AD4336" s="28" t="s">
        <v>40</v>
      </c>
      <c r="AE4336" s="22"/>
      <c r="AF4336" s="22"/>
      <c r="AG4336" s="22"/>
    </row>
    <row r="4337" spans="1:33" ht="78.75" hidden="1" customHeight="1" x14ac:dyDescent="0.2">
      <c r="A4337" s="24" t="s">
        <v>2029</v>
      </c>
      <c r="B4337" s="178" t="s">
        <v>115</v>
      </c>
      <c r="C4337" s="36" t="s">
        <v>36</v>
      </c>
      <c r="D4337" s="37">
        <v>41676</v>
      </c>
      <c r="E4337" s="382">
        <v>41676.715277777781</v>
      </c>
      <c r="F4337" s="37">
        <v>41676</v>
      </c>
      <c r="G4337" s="382">
        <v>41676.833333333336</v>
      </c>
      <c r="H4337" s="194">
        <f t="shared" si="148"/>
        <v>0.11805555555474712</v>
      </c>
      <c r="I4337" s="36">
        <v>14</v>
      </c>
      <c r="J4337" s="28"/>
      <c r="K4337" s="28"/>
      <c r="L4337" s="28" t="s">
        <v>130</v>
      </c>
      <c r="M4337" s="36" t="s">
        <v>960</v>
      </c>
      <c r="N4337" s="36">
        <v>35</v>
      </c>
      <c r="O4337" s="36" t="s">
        <v>63</v>
      </c>
      <c r="P4337" s="36" t="s">
        <v>960</v>
      </c>
      <c r="Q4337" s="28" t="s">
        <v>961</v>
      </c>
      <c r="R4337" s="36">
        <v>130.19999999999999</v>
      </c>
      <c r="S4337" s="36"/>
      <c r="T4337" s="36">
        <f t="shared" si="149"/>
        <v>130.19999999999999</v>
      </c>
      <c r="U4337" s="357"/>
      <c r="V4337" s="357"/>
      <c r="W4337" s="357"/>
      <c r="X4337" s="357"/>
      <c r="Y4337" s="357"/>
      <c r="Z4337" s="357"/>
      <c r="AA4337" s="357"/>
      <c r="AB4337" s="357"/>
      <c r="AC4337" s="362"/>
      <c r="AD4337" s="28" t="s">
        <v>49</v>
      </c>
      <c r="AE4337" s="22"/>
      <c r="AF4337" s="22"/>
      <c r="AG4337" s="22"/>
    </row>
    <row r="4338" spans="1:33" ht="47.25" hidden="1" customHeight="1" x14ac:dyDescent="0.2">
      <c r="A4338" s="36" t="s">
        <v>2029</v>
      </c>
      <c r="B4338" s="36" t="s">
        <v>115</v>
      </c>
      <c r="C4338" s="36" t="s">
        <v>36</v>
      </c>
      <c r="D4338" s="37">
        <v>41676</v>
      </c>
      <c r="E4338" s="38">
        <v>41676.666666666664</v>
      </c>
      <c r="F4338" s="37">
        <v>41676</v>
      </c>
      <c r="G4338" s="38">
        <v>41676.958333333336</v>
      </c>
      <c r="H4338" s="194">
        <f t="shared" si="148"/>
        <v>0.29166666667151731</v>
      </c>
      <c r="I4338" s="36">
        <v>5</v>
      </c>
      <c r="J4338" s="28"/>
      <c r="K4338" s="28"/>
      <c r="L4338" s="28" t="s">
        <v>128</v>
      </c>
      <c r="M4338" s="36" t="s">
        <v>935</v>
      </c>
      <c r="N4338" s="36">
        <v>0.4</v>
      </c>
      <c r="O4338" s="36" t="s">
        <v>66</v>
      </c>
      <c r="P4338" s="36" t="s">
        <v>936</v>
      </c>
      <c r="Q4338" s="28" t="s">
        <v>937</v>
      </c>
      <c r="R4338" s="36">
        <v>0.8</v>
      </c>
      <c r="S4338" s="36"/>
      <c r="T4338" s="36">
        <f t="shared" si="149"/>
        <v>0.8</v>
      </c>
      <c r="U4338" s="28"/>
      <c r="V4338" s="28"/>
      <c r="W4338" s="28"/>
      <c r="X4338" s="28"/>
      <c r="Y4338" s="28"/>
      <c r="Z4338" s="28"/>
      <c r="AA4338" s="28"/>
      <c r="AB4338" s="28"/>
      <c r="AC4338" s="28"/>
      <c r="AD4338" s="28" t="s">
        <v>52</v>
      </c>
      <c r="AE4338" s="28"/>
      <c r="AF4338" s="28"/>
      <c r="AG4338" s="28"/>
    </row>
    <row r="4339" spans="1:33" ht="47.25" hidden="1" customHeight="1" x14ac:dyDescent="0.2">
      <c r="A4339" s="36" t="s">
        <v>2029</v>
      </c>
      <c r="B4339" s="36" t="s">
        <v>115</v>
      </c>
      <c r="C4339" s="36" t="s">
        <v>36</v>
      </c>
      <c r="D4339" s="37">
        <v>41676</v>
      </c>
      <c r="E4339" s="38">
        <v>41676.6875</v>
      </c>
      <c r="F4339" s="37">
        <v>41676</v>
      </c>
      <c r="G4339" s="38">
        <v>41677.0625</v>
      </c>
      <c r="H4339" s="194">
        <f t="shared" si="148"/>
        <v>0.375</v>
      </c>
      <c r="I4339" s="36">
        <v>3</v>
      </c>
      <c r="J4339" s="28"/>
      <c r="K4339" s="28"/>
      <c r="L4339" s="28" t="s">
        <v>128</v>
      </c>
      <c r="M4339" s="36" t="s">
        <v>938</v>
      </c>
      <c r="N4339" s="36">
        <v>0.4</v>
      </c>
      <c r="O4339" s="36" t="s">
        <v>64</v>
      </c>
      <c r="P4339" s="36" t="s">
        <v>938</v>
      </c>
      <c r="Q4339" s="28" t="s">
        <v>939</v>
      </c>
      <c r="R4339" s="36">
        <v>0.4</v>
      </c>
      <c r="S4339" s="36"/>
      <c r="T4339" s="36">
        <f t="shared" si="149"/>
        <v>0.4</v>
      </c>
      <c r="U4339" s="28"/>
      <c r="V4339" s="28"/>
      <c r="W4339" s="28"/>
      <c r="X4339" s="28"/>
      <c r="Y4339" s="28"/>
      <c r="Z4339" s="28"/>
      <c r="AA4339" s="28"/>
      <c r="AB4339" s="28"/>
      <c r="AC4339" s="28"/>
      <c r="AD4339" s="28" t="s">
        <v>52</v>
      </c>
      <c r="AE4339" s="28"/>
      <c r="AF4339" s="28"/>
      <c r="AG4339" s="28"/>
    </row>
    <row r="4340" spans="1:33" ht="31.5" hidden="1" customHeight="1" x14ac:dyDescent="0.2">
      <c r="A4340" s="36" t="s">
        <v>2029</v>
      </c>
      <c r="B4340" s="36" t="s">
        <v>115</v>
      </c>
      <c r="C4340" s="36" t="s">
        <v>36</v>
      </c>
      <c r="D4340" s="37">
        <v>41676</v>
      </c>
      <c r="E4340" s="38">
        <v>41676.75</v>
      </c>
      <c r="F4340" s="37"/>
      <c r="G4340" s="38">
        <v>0.29097222222222224</v>
      </c>
      <c r="H4340" s="194">
        <v>0.54097222222222219</v>
      </c>
      <c r="I4340" s="36">
        <v>10</v>
      </c>
      <c r="J4340" s="28"/>
      <c r="K4340" s="28"/>
      <c r="L4340" s="28" t="s">
        <v>128</v>
      </c>
      <c r="M4340" s="36" t="s">
        <v>928</v>
      </c>
      <c r="N4340" s="36" t="s">
        <v>103</v>
      </c>
      <c r="O4340" s="36" t="s">
        <v>64</v>
      </c>
      <c r="P4340" s="36" t="s">
        <v>940</v>
      </c>
      <c r="Q4340" s="28" t="s">
        <v>941</v>
      </c>
      <c r="R4340" s="36">
        <v>2.6</v>
      </c>
      <c r="S4340" s="36"/>
      <c r="T4340" s="36">
        <f t="shared" si="149"/>
        <v>2.6</v>
      </c>
      <c r="U4340" s="28"/>
      <c r="V4340" s="28"/>
      <c r="W4340" s="28"/>
      <c r="X4340" s="28"/>
      <c r="Y4340" s="28"/>
      <c r="Z4340" s="28"/>
      <c r="AA4340" s="28"/>
      <c r="AB4340" s="28"/>
      <c r="AC4340" s="28"/>
      <c r="AD4340" s="28" t="s">
        <v>52</v>
      </c>
      <c r="AE4340" s="28"/>
      <c r="AF4340" s="28"/>
      <c r="AG4340" s="28"/>
    </row>
    <row r="4341" spans="1:33" ht="31.5" hidden="1" customHeight="1" x14ac:dyDescent="0.2">
      <c r="A4341" s="36" t="s">
        <v>2029</v>
      </c>
      <c r="B4341" s="36" t="s">
        <v>115</v>
      </c>
      <c r="C4341" s="36" t="s">
        <v>36</v>
      </c>
      <c r="D4341" s="37">
        <v>41676</v>
      </c>
      <c r="E4341" s="38">
        <v>41676.75</v>
      </c>
      <c r="F4341" s="37"/>
      <c r="G4341" s="38">
        <v>0.29097222222222202</v>
      </c>
      <c r="H4341" s="194">
        <v>0.54097222222222219</v>
      </c>
      <c r="I4341" s="36">
        <v>5</v>
      </c>
      <c r="J4341" s="28"/>
      <c r="K4341" s="28"/>
      <c r="L4341" s="28" t="s">
        <v>128</v>
      </c>
      <c r="M4341" s="36" t="s">
        <v>935</v>
      </c>
      <c r="N4341" s="36">
        <v>0.4</v>
      </c>
      <c r="O4341" s="36" t="s">
        <v>66</v>
      </c>
      <c r="P4341" s="36" t="s">
        <v>935</v>
      </c>
      <c r="Q4341" s="28" t="s">
        <v>942</v>
      </c>
      <c r="R4341" s="36">
        <v>0.7</v>
      </c>
      <c r="S4341" s="36"/>
      <c r="T4341" s="36">
        <f t="shared" si="149"/>
        <v>0.7</v>
      </c>
      <c r="U4341" s="28"/>
      <c r="V4341" s="28"/>
      <c r="W4341" s="28"/>
      <c r="X4341" s="28"/>
      <c r="Y4341" s="28"/>
      <c r="Z4341" s="28"/>
      <c r="AA4341" s="28"/>
      <c r="AB4341" s="28"/>
      <c r="AC4341" s="28"/>
      <c r="AD4341" s="28" t="s">
        <v>56</v>
      </c>
      <c r="AE4341" s="28"/>
      <c r="AF4341" s="28"/>
      <c r="AG4341" s="28"/>
    </row>
    <row r="4342" spans="1:33" ht="31.5" hidden="1" customHeight="1" x14ac:dyDescent="0.2">
      <c r="A4342" s="36" t="s">
        <v>2029</v>
      </c>
      <c r="B4342" s="36" t="s">
        <v>115</v>
      </c>
      <c r="C4342" s="36" t="s">
        <v>36</v>
      </c>
      <c r="D4342" s="37">
        <v>41676</v>
      </c>
      <c r="E4342" s="38">
        <v>41677.083333333336</v>
      </c>
      <c r="F4342" s="37"/>
      <c r="G4342" s="38">
        <v>0.29097222222222202</v>
      </c>
      <c r="H4342" s="194">
        <v>0.2076388888888889</v>
      </c>
      <c r="I4342" s="36">
        <v>1</v>
      </c>
      <c r="J4342" s="28"/>
      <c r="K4342" s="28"/>
      <c r="L4342" s="28" t="s">
        <v>128</v>
      </c>
      <c r="M4342" s="36" t="s">
        <v>935</v>
      </c>
      <c r="N4342" s="36">
        <v>0.4</v>
      </c>
      <c r="O4342" s="36" t="s">
        <v>66</v>
      </c>
      <c r="P4342" s="36" t="s">
        <v>935</v>
      </c>
      <c r="Q4342" s="28" t="s">
        <v>943</v>
      </c>
      <c r="R4342" s="36">
        <v>0.1</v>
      </c>
      <c r="S4342" s="36"/>
      <c r="T4342" s="36">
        <f t="shared" si="149"/>
        <v>0.1</v>
      </c>
      <c r="U4342" s="28"/>
      <c r="V4342" s="28"/>
      <c r="W4342" s="28"/>
      <c r="X4342" s="28"/>
      <c r="Y4342" s="28"/>
      <c r="Z4342" s="28"/>
      <c r="AA4342" s="28"/>
      <c r="AB4342" s="28"/>
      <c r="AC4342" s="28"/>
      <c r="AD4342" s="28" t="s">
        <v>49</v>
      </c>
      <c r="AE4342" s="28"/>
      <c r="AF4342" s="28"/>
      <c r="AG4342" s="28"/>
    </row>
    <row r="4343" spans="1:33" ht="47.25" hidden="1" customHeight="1" x14ac:dyDescent="0.2">
      <c r="A4343" s="36" t="s">
        <v>2029</v>
      </c>
      <c r="B4343" s="36" t="s">
        <v>115</v>
      </c>
      <c r="C4343" s="36" t="s">
        <v>36</v>
      </c>
      <c r="D4343" s="37">
        <v>41676</v>
      </c>
      <c r="E4343" s="38">
        <v>41676.472222222219</v>
      </c>
      <c r="F4343" s="37"/>
      <c r="G4343" s="38">
        <v>0.29097222222222202</v>
      </c>
      <c r="H4343" s="194"/>
      <c r="I4343" s="36">
        <v>3</v>
      </c>
      <c r="J4343" s="28"/>
      <c r="K4343" s="28"/>
      <c r="L4343" s="28" t="s">
        <v>128</v>
      </c>
      <c r="M4343" s="36" t="s">
        <v>928</v>
      </c>
      <c r="N4343" s="36" t="s">
        <v>103</v>
      </c>
      <c r="O4343" s="36" t="s">
        <v>66</v>
      </c>
      <c r="P4343" s="36" t="s">
        <v>928</v>
      </c>
      <c r="Q4343" s="28" t="s">
        <v>944</v>
      </c>
      <c r="R4343" s="36">
        <v>1</v>
      </c>
      <c r="S4343" s="36"/>
      <c r="T4343" s="36">
        <f t="shared" si="149"/>
        <v>1</v>
      </c>
      <c r="U4343" s="28"/>
      <c r="V4343" s="28"/>
      <c r="W4343" s="28"/>
      <c r="X4343" s="28"/>
      <c r="Y4343" s="28"/>
      <c r="Z4343" s="28"/>
      <c r="AA4343" s="28"/>
      <c r="AB4343" s="28"/>
      <c r="AC4343" s="28"/>
      <c r="AD4343" s="28" t="s">
        <v>52</v>
      </c>
      <c r="AE4343" s="28"/>
      <c r="AF4343" s="28"/>
      <c r="AG4343" s="28"/>
    </row>
    <row r="4344" spans="1:33" ht="31.5" hidden="1" customHeight="1" x14ac:dyDescent="0.2">
      <c r="A4344" s="36" t="s">
        <v>2029</v>
      </c>
      <c r="B4344" s="36" t="s">
        <v>115</v>
      </c>
      <c r="C4344" s="36" t="s">
        <v>36</v>
      </c>
      <c r="D4344" s="37">
        <v>41676</v>
      </c>
      <c r="E4344" s="38">
        <v>41676.472222222219</v>
      </c>
      <c r="F4344" s="37">
        <v>41676</v>
      </c>
      <c r="G4344" s="38">
        <v>41676.486111111109</v>
      </c>
      <c r="H4344" s="194">
        <f>G4344-E4344</f>
        <v>1.3888888890505768E-2</v>
      </c>
      <c r="I4344" s="36">
        <v>27</v>
      </c>
      <c r="J4344" s="28"/>
      <c r="K4344" s="28"/>
      <c r="L4344" s="28" t="s">
        <v>128</v>
      </c>
      <c r="M4344" s="36" t="s">
        <v>928</v>
      </c>
      <c r="N4344" s="36" t="s">
        <v>103</v>
      </c>
      <c r="O4344" s="36" t="s">
        <v>66</v>
      </c>
      <c r="P4344" s="36" t="s">
        <v>928</v>
      </c>
      <c r="Q4344" s="28" t="s">
        <v>945</v>
      </c>
      <c r="R4344" s="36">
        <v>0.3</v>
      </c>
      <c r="S4344" s="36"/>
      <c r="T4344" s="36">
        <f t="shared" si="149"/>
        <v>0.3</v>
      </c>
      <c r="U4344" s="28"/>
      <c r="V4344" s="28"/>
      <c r="W4344" s="28"/>
      <c r="X4344" s="28"/>
      <c r="Y4344" s="28"/>
      <c r="Z4344" s="28"/>
      <c r="AA4344" s="28"/>
      <c r="AB4344" s="28"/>
      <c r="AC4344" s="28"/>
      <c r="AD4344" s="28" t="s">
        <v>52</v>
      </c>
      <c r="AE4344" s="28"/>
      <c r="AF4344" s="28"/>
      <c r="AG4344" s="28"/>
    </row>
    <row r="4345" spans="1:33" ht="51" hidden="1" customHeight="1" x14ac:dyDescent="0.2">
      <c r="A4345" s="36" t="s">
        <v>2029</v>
      </c>
      <c r="B4345" s="36" t="s">
        <v>115</v>
      </c>
      <c r="C4345" s="36" t="s">
        <v>36</v>
      </c>
      <c r="D4345" s="37">
        <v>41676</v>
      </c>
      <c r="E4345" s="38">
        <v>41676.5625</v>
      </c>
      <c r="F4345" s="37">
        <v>41676</v>
      </c>
      <c r="G4345" s="38">
        <v>41676.666666666664</v>
      </c>
      <c r="H4345" s="194">
        <f>G4345-E4345</f>
        <v>0.10416666666424135</v>
      </c>
      <c r="I4345" s="36">
        <v>1</v>
      </c>
      <c r="J4345" s="28"/>
      <c r="K4345" s="28"/>
      <c r="L4345" s="28" t="s">
        <v>128</v>
      </c>
      <c r="M4345" s="36" t="s">
        <v>935</v>
      </c>
      <c r="N4345" s="36">
        <v>0.4</v>
      </c>
      <c r="O4345" s="36" t="s">
        <v>66</v>
      </c>
      <c r="P4345" s="36" t="s">
        <v>946</v>
      </c>
      <c r="Q4345" s="28" t="s">
        <v>947</v>
      </c>
      <c r="R4345" s="36">
        <v>0.2</v>
      </c>
      <c r="S4345" s="36"/>
      <c r="T4345" s="36">
        <f t="shared" si="149"/>
        <v>0.2</v>
      </c>
      <c r="U4345" s="28"/>
      <c r="V4345" s="28"/>
      <c r="W4345" s="28"/>
      <c r="X4345" s="28"/>
      <c r="Y4345" s="28"/>
      <c r="Z4345" s="28"/>
      <c r="AA4345" s="28"/>
      <c r="AB4345" s="28"/>
      <c r="AC4345" s="28"/>
      <c r="AD4345" s="28" t="s">
        <v>52</v>
      </c>
      <c r="AE4345" s="28"/>
      <c r="AF4345" s="28"/>
      <c r="AG4345" s="28"/>
    </row>
    <row r="4346" spans="1:33" ht="31.5" hidden="1" customHeight="1" x14ac:dyDescent="0.2">
      <c r="A4346" s="36" t="s">
        <v>2029</v>
      </c>
      <c r="B4346" s="36" t="s">
        <v>115</v>
      </c>
      <c r="C4346" s="36" t="s">
        <v>36</v>
      </c>
      <c r="D4346" s="498">
        <v>41676</v>
      </c>
      <c r="E4346" s="38">
        <v>41676.603472222225</v>
      </c>
      <c r="F4346" s="37"/>
      <c r="G4346" s="38">
        <v>0.29097222222222202</v>
      </c>
      <c r="H4346" s="194"/>
      <c r="I4346" s="36">
        <v>6</v>
      </c>
      <c r="J4346" s="28"/>
      <c r="K4346" s="28"/>
      <c r="L4346" s="28" t="s">
        <v>128</v>
      </c>
      <c r="M4346" s="36" t="s">
        <v>928</v>
      </c>
      <c r="N4346" s="36" t="s">
        <v>103</v>
      </c>
      <c r="O4346" s="36" t="s">
        <v>66</v>
      </c>
      <c r="P4346" s="36" t="s">
        <v>948</v>
      </c>
      <c r="Q4346" s="28" t="s">
        <v>949</v>
      </c>
      <c r="R4346" s="36">
        <v>3.9</v>
      </c>
      <c r="S4346" s="36"/>
      <c r="T4346" s="36">
        <f t="shared" si="149"/>
        <v>3.9</v>
      </c>
      <c r="U4346" s="28"/>
      <c r="V4346" s="28"/>
      <c r="W4346" s="28"/>
      <c r="X4346" s="28"/>
      <c r="Y4346" s="28"/>
      <c r="Z4346" s="28"/>
      <c r="AA4346" s="28"/>
      <c r="AB4346" s="28"/>
      <c r="AC4346" s="28"/>
      <c r="AD4346" s="28" t="s">
        <v>52</v>
      </c>
      <c r="AE4346" s="28"/>
      <c r="AF4346" s="28"/>
      <c r="AG4346" s="28"/>
    </row>
    <row r="4347" spans="1:33" ht="31.5" hidden="1" customHeight="1" x14ac:dyDescent="0.2">
      <c r="A4347" s="36" t="s">
        <v>2029</v>
      </c>
      <c r="B4347" s="36" t="s">
        <v>115</v>
      </c>
      <c r="C4347" s="36" t="s">
        <v>36</v>
      </c>
      <c r="D4347" s="37">
        <v>41676</v>
      </c>
      <c r="E4347" s="38">
        <v>41676.603472222225</v>
      </c>
      <c r="F4347" s="37">
        <v>41676</v>
      </c>
      <c r="G4347" s="38">
        <v>41676.666666666664</v>
      </c>
      <c r="H4347" s="194">
        <f>G4347-E4347</f>
        <v>6.3194444439432118E-2</v>
      </c>
      <c r="I4347" s="36">
        <v>20</v>
      </c>
      <c r="J4347" s="28"/>
      <c r="K4347" s="28"/>
      <c r="L4347" s="28" t="s">
        <v>128</v>
      </c>
      <c r="M4347" s="36" t="s">
        <v>928</v>
      </c>
      <c r="N4347" s="36" t="s">
        <v>103</v>
      </c>
      <c r="O4347" s="36" t="s">
        <v>66</v>
      </c>
      <c r="P4347" s="36" t="s">
        <v>950</v>
      </c>
      <c r="Q4347" s="28" t="s">
        <v>951</v>
      </c>
      <c r="R4347" s="36">
        <v>0.6</v>
      </c>
      <c r="S4347" s="36"/>
      <c r="T4347" s="36">
        <f t="shared" si="149"/>
        <v>0.6</v>
      </c>
      <c r="U4347" s="28"/>
      <c r="V4347" s="28"/>
      <c r="W4347" s="28"/>
      <c r="X4347" s="28"/>
      <c r="Y4347" s="28"/>
      <c r="Z4347" s="28"/>
      <c r="AA4347" s="28"/>
      <c r="AB4347" s="28"/>
      <c r="AC4347" s="28"/>
      <c r="AD4347" s="28" t="s">
        <v>52</v>
      </c>
      <c r="AE4347" s="28"/>
      <c r="AF4347" s="28"/>
      <c r="AG4347" s="28"/>
    </row>
    <row r="4348" spans="1:33" ht="31.5" hidden="1" customHeight="1" x14ac:dyDescent="0.2">
      <c r="A4348" s="36" t="s">
        <v>2029</v>
      </c>
      <c r="B4348" s="36" t="s">
        <v>115</v>
      </c>
      <c r="C4348" s="36" t="s">
        <v>36</v>
      </c>
      <c r="D4348" s="37">
        <v>41676</v>
      </c>
      <c r="E4348" s="38">
        <v>41676.875</v>
      </c>
      <c r="F4348" s="37"/>
      <c r="G4348" s="38">
        <v>0.29097222222222202</v>
      </c>
      <c r="H4348" s="194"/>
      <c r="I4348" s="36">
        <v>4</v>
      </c>
      <c r="J4348" s="28"/>
      <c r="K4348" s="28"/>
      <c r="L4348" s="28" t="s">
        <v>130</v>
      </c>
      <c r="M4348" s="36" t="s">
        <v>938</v>
      </c>
      <c r="N4348" s="36">
        <v>0.4</v>
      </c>
      <c r="O4348" s="36" t="s">
        <v>64</v>
      </c>
      <c r="P4348" s="36" t="s">
        <v>938</v>
      </c>
      <c r="Q4348" s="28" t="s">
        <v>952</v>
      </c>
      <c r="R4348" s="36">
        <v>2.2000000000000002</v>
      </c>
      <c r="S4348" s="36"/>
      <c r="T4348" s="36">
        <f t="shared" si="149"/>
        <v>2.2000000000000002</v>
      </c>
      <c r="U4348" s="28"/>
      <c r="V4348" s="28"/>
      <c r="W4348" s="28"/>
      <c r="X4348" s="28"/>
      <c r="Y4348" s="28"/>
      <c r="Z4348" s="28"/>
      <c r="AA4348" s="28"/>
      <c r="AB4348" s="28"/>
      <c r="AC4348" s="28"/>
      <c r="AD4348" s="28" t="s">
        <v>42</v>
      </c>
      <c r="AE4348" s="28"/>
      <c r="AF4348" s="28"/>
      <c r="AG4348" s="28"/>
    </row>
    <row r="4349" spans="1:33" ht="50.25" hidden="1" customHeight="1" x14ac:dyDescent="0.2">
      <c r="A4349" s="36" t="s">
        <v>2029</v>
      </c>
      <c r="B4349" s="36" t="s">
        <v>115</v>
      </c>
      <c r="C4349" s="36" t="s">
        <v>36</v>
      </c>
      <c r="D4349" s="37">
        <v>41676</v>
      </c>
      <c r="E4349" s="38">
        <v>41676.291666666664</v>
      </c>
      <c r="F4349" s="37">
        <v>41676</v>
      </c>
      <c r="G4349" s="38">
        <v>41676.979166666664</v>
      </c>
      <c r="H4349" s="194">
        <f>G4349-E4349</f>
        <v>0.6875</v>
      </c>
      <c r="I4349" s="36">
        <v>2</v>
      </c>
      <c r="J4349" s="28"/>
      <c r="K4349" s="28"/>
      <c r="L4349" s="28" t="s">
        <v>128</v>
      </c>
      <c r="M4349" s="36" t="s">
        <v>935</v>
      </c>
      <c r="N4349" s="36">
        <v>0.4</v>
      </c>
      <c r="O4349" s="36" t="s">
        <v>66</v>
      </c>
      <c r="P4349" s="36" t="s">
        <v>953</v>
      </c>
      <c r="Q4349" s="28" t="s">
        <v>954</v>
      </c>
      <c r="R4349" s="36">
        <v>2.4</v>
      </c>
      <c r="S4349" s="36"/>
      <c r="T4349" s="36">
        <f t="shared" si="149"/>
        <v>2.4</v>
      </c>
      <c r="U4349" s="28"/>
      <c r="V4349" s="28"/>
      <c r="W4349" s="28"/>
      <c r="X4349" s="28"/>
      <c r="Y4349" s="28"/>
      <c r="Z4349" s="28"/>
      <c r="AA4349" s="28"/>
      <c r="AB4349" s="28"/>
      <c r="AC4349" s="28"/>
      <c r="AD4349" s="28" t="s">
        <v>52</v>
      </c>
      <c r="AE4349" s="28"/>
      <c r="AF4349" s="28"/>
      <c r="AG4349" s="351"/>
    </row>
    <row r="4350" spans="1:33" ht="63" hidden="1" customHeight="1" x14ac:dyDescent="0.2">
      <c r="A4350" s="36" t="s">
        <v>2029</v>
      </c>
      <c r="B4350" s="36" t="s">
        <v>115</v>
      </c>
      <c r="C4350" s="36" t="s">
        <v>36</v>
      </c>
      <c r="D4350" s="37">
        <v>41676</v>
      </c>
      <c r="E4350" s="38">
        <v>41676.416666666664</v>
      </c>
      <c r="F4350" s="37"/>
      <c r="G4350" s="38">
        <v>0.29097222222222202</v>
      </c>
      <c r="H4350" s="194"/>
      <c r="I4350" s="36">
        <v>1</v>
      </c>
      <c r="J4350" s="28"/>
      <c r="K4350" s="28"/>
      <c r="L4350" s="28" t="s">
        <v>130</v>
      </c>
      <c r="M4350" s="36" t="s">
        <v>928</v>
      </c>
      <c r="N4350" s="36" t="s">
        <v>103</v>
      </c>
      <c r="O4350" s="36" t="s">
        <v>66</v>
      </c>
      <c r="P4350" s="36" t="s">
        <v>955</v>
      </c>
      <c r="Q4350" s="28" t="s">
        <v>956</v>
      </c>
      <c r="R4350" s="36">
        <v>1.8</v>
      </c>
      <c r="S4350" s="36"/>
      <c r="T4350" s="36">
        <f t="shared" si="149"/>
        <v>1.8</v>
      </c>
      <c r="U4350" s="28"/>
      <c r="V4350" s="28"/>
      <c r="W4350" s="28"/>
      <c r="X4350" s="28"/>
      <c r="Y4350" s="28"/>
      <c r="Z4350" s="28"/>
      <c r="AA4350" s="28"/>
      <c r="AB4350" s="28"/>
      <c r="AC4350" s="28"/>
      <c r="AD4350" s="28" t="s">
        <v>42</v>
      </c>
      <c r="AE4350" s="28"/>
      <c r="AF4350" s="28"/>
      <c r="AG4350" s="351"/>
    </row>
    <row r="4351" spans="1:33" ht="409.5" hidden="1" customHeight="1" x14ac:dyDescent="0.2">
      <c r="A4351" s="36" t="s">
        <v>2029</v>
      </c>
      <c r="B4351" s="36" t="s">
        <v>115</v>
      </c>
      <c r="C4351" s="36" t="s">
        <v>36</v>
      </c>
      <c r="D4351" s="37">
        <v>41676</v>
      </c>
      <c r="E4351" s="38">
        <v>41676.458333333336</v>
      </c>
      <c r="F4351" s="37">
        <v>41676</v>
      </c>
      <c r="G4351" s="38">
        <v>41676.958333333336</v>
      </c>
      <c r="H4351" s="194">
        <f>G4351-E4351</f>
        <v>0.5</v>
      </c>
      <c r="I4351" s="36">
        <v>2</v>
      </c>
      <c r="J4351" s="28"/>
      <c r="K4351" s="28"/>
      <c r="L4351" s="28" t="s">
        <v>130</v>
      </c>
      <c r="M4351" s="36" t="s">
        <v>938</v>
      </c>
      <c r="N4351" s="36">
        <v>0.4</v>
      </c>
      <c r="O4351" s="36" t="s">
        <v>64</v>
      </c>
      <c r="P4351" s="36" t="s">
        <v>938</v>
      </c>
      <c r="Q4351" s="28" t="s">
        <v>957</v>
      </c>
      <c r="R4351" s="36">
        <v>1.9</v>
      </c>
      <c r="S4351" s="36"/>
      <c r="T4351" s="36">
        <f t="shared" si="149"/>
        <v>1.9</v>
      </c>
      <c r="U4351" s="28"/>
      <c r="V4351" s="28"/>
      <c r="W4351" s="28"/>
      <c r="X4351" s="28"/>
      <c r="Y4351" s="28"/>
      <c r="Z4351" s="28"/>
      <c r="AA4351" s="28"/>
      <c r="AB4351" s="28"/>
      <c r="AC4351" s="28"/>
      <c r="AD4351" s="28" t="s">
        <v>49</v>
      </c>
      <c r="AE4351" s="28"/>
      <c r="AF4351" s="28"/>
      <c r="AG4351" s="28"/>
    </row>
    <row r="4352" spans="1:33" ht="63" hidden="1" customHeight="1" x14ac:dyDescent="0.2">
      <c r="A4352" s="36" t="s">
        <v>2029</v>
      </c>
      <c r="B4352" s="36" t="s">
        <v>115</v>
      </c>
      <c r="C4352" s="36" t="s">
        <v>36</v>
      </c>
      <c r="D4352" s="37">
        <v>41676</v>
      </c>
      <c r="E4352" s="38">
        <v>41676.791666666664</v>
      </c>
      <c r="F4352" s="37"/>
      <c r="G4352" s="38">
        <v>0.29097222222222202</v>
      </c>
      <c r="H4352" s="194"/>
      <c r="I4352" s="36">
        <v>1</v>
      </c>
      <c r="J4352" s="28"/>
      <c r="K4352" s="28"/>
      <c r="L4352" s="28" t="s">
        <v>128</v>
      </c>
      <c r="M4352" s="36" t="s">
        <v>928</v>
      </c>
      <c r="N4352" s="36" t="s">
        <v>103</v>
      </c>
      <c r="O4352" s="36" t="s">
        <v>66</v>
      </c>
      <c r="P4352" s="36" t="s">
        <v>958</v>
      </c>
      <c r="Q4352" s="28" t="s">
        <v>959</v>
      </c>
      <c r="R4352" s="36">
        <v>0.9</v>
      </c>
      <c r="S4352" s="36"/>
      <c r="T4352" s="36">
        <f t="shared" si="149"/>
        <v>0.9</v>
      </c>
      <c r="U4352" s="28"/>
      <c r="V4352" s="28"/>
      <c r="W4352" s="28"/>
      <c r="X4352" s="28"/>
      <c r="Y4352" s="28"/>
      <c r="Z4352" s="28"/>
      <c r="AA4352" s="28"/>
      <c r="AB4352" s="28"/>
      <c r="AC4352" s="28"/>
      <c r="AD4352" s="28" t="s">
        <v>49</v>
      </c>
      <c r="AE4352" s="28"/>
      <c r="AF4352" s="28"/>
      <c r="AG4352" s="28"/>
    </row>
    <row r="4353" spans="1:36" ht="63" hidden="1" customHeight="1" x14ac:dyDescent="0.2">
      <c r="A4353" s="36" t="s">
        <v>2029</v>
      </c>
      <c r="B4353" s="36" t="s">
        <v>115</v>
      </c>
      <c r="C4353" s="36" t="s">
        <v>36</v>
      </c>
      <c r="D4353" s="37">
        <v>41676</v>
      </c>
      <c r="E4353" s="38">
        <v>41676.458333333336</v>
      </c>
      <c r="F4353" s="37"/>
      <c r="G4353" s="38">
        <v>0.29097222222222202</v>
      </c>
      <c r="H4353" s="194"/>
      <c r="I4353" s="36">
        <v>13</v>
      </c>
      <c r="J4353" s="28"/>
      <c r="K4353" s="28"/>
      <c r="L4353" s="28" t="s">
        <v>128</v>
      </c>
      <c r="M4353" s="36" t="s">
        <v>928</v>
      </c>
      <c r="N4353" s="36" t="s">
        <v>103</v>
      </c>
      <c r="O4353" s="36" t="s">
        <v>66</v>
      </c>
      <c r="P4353" s="36" t="s">
        <v>928</v>
      </c>
      <c r="Q4353" s="28" t="s">
        <v>962</v>
      </c>
      <c r="R4353" s="36">
        <v>0.9</v>
      </c>
      <c r="S4353" s="36">
        <v>21.5</v>
      </c>
      <c r="T4353" s="36">
        <f t="shared" si="149"/>
        <v>22.4</v>
      </c>
      <c r="U4353" s="28"/>
      <c r="V4353" s="28"/>
      <c r="W4353" s="28"/>
      <c r="X4353" s="28"/>
      <c r="Y4353" s="28"/>
      <c r="Z4353" s="28"/>
      <c r="AA4353" s="28"/>
      <c r="AB4353" s="28"/>
      <c r="AC4353" s="28"/>
      <c r="AD4353" s="28" t="s">
        <v>52</v>
      </c>
      <c r="AE4353" s="28"/>
      <c r="AF4353" s="28"/>
      <c r="AG4353" s="28"/>
    </row>
    <row r="4354" spans="1:36" ht="47.25" hidden="1" customHeight="1" x14ac:dyDescent="0.2">
      <c r="A4354" s="36" t="s">
        <v>2029</v>
      </c>
      <c r="B4354" s="36" t="s">
        <v>115</v>
      </c>
      <c r="C4354" s="36" t="s">
        <v>36</v>
      </c>
      <c r="D4354" s="37">
        <v>41676</v>
      </c>
      <c r="E4354" s="38">
        <v>41676.375</v>
      </c>
      <c r="F4354" s="37"/>
      <c r="G4354" s="38">
        <v>0.29097222222222202</v>
      </c>
      <c r="H4354" s="194"/>
      <c r="I4354" s="36">
        <v>9</v>
      </c>
      <c r="J4354" s="28"/>
      <c r="K4354" s="28"/>
      <c r="L4354" s="28" t="s">
        <v>128</v>
      </c>
      <c r="M4354" s="36" t="s">
        <v>928</v>
      </c>
      <c r="N4354" s="36" t="s">
        <v>103</v>
      </c>
      <c r="O4354" s="36" t="s">
        <v>66</v>
      </c>
      <c r="P4354" s="36" t="s">
        <v>928</v>
      </c>
      <c r="Q4354" s="28" t="s">
        <v>963</v>
      </c>
      <c r="R4354" s="36">
        <v>6.5</v>
      </c>
      <c r="S4354" s="36"/>
      <c r="T4354" s="36">
        <f t="shared" si="149"/>
        <v>6.5</v>
      </c>
      <c r="U4354" s="28"/>
      <c r="V4354" s="28"/>
      <c r="W4354" s="28"/>
      <c r="X4354" s="28"/>
      <c r="Y4354" s="28"/>
      <c r="Z4354" s="28"/>
      <c r="AA4354" s="28"/>
      <c r="AB4354" s="28"/>
      <c r="AC4354" s="28"/>
      <c r="AD4354" s="28" t="s">
        <v>50</v>
      </c>
      <c r="AE4354" s="28"/>
      <c r="AF4354" s="28"/>
      <c r="AG4354" s="28"/>
    </row>
    <row r="4355" spans="1:36" ht="63" hidden="1" customHeight="1" x14ac:dyDescent="0.2">
      <c r="A4355" s="36" t="s">
        <v>2029</v>
      </c>
      <c r="B4355" s="36" t="s">
        <v>115</v>
      </c>
      <c r="C4355" s="36" t="s">
        <v>36</v>
      </c>
      <c r="D4355" s="37">
        <v>41676</v>
      </c>
      <c r="E4355" s="38">
        <v>41676.625</v>
      </c>
      <c r="F4355" s="37">
        <v>41676</v>
      </c>
      <c r="G4355" s="38">
        <v>41676.666666666664</v>
      </c>
      <c r="H4355" s="194">
        <f>G4355-E4355</f>
        <v>4.1666666664241347E-2</v>
      </c>
      <c r="I4355" s="36">
        <v>4</v>
      </c>
      <c r="J4355" s="28"/>
      <c r="K4355" s="28"/>
      <c r="L4355" s="28" t="s">
        <v>128</v>
      </c>
      <c r="M4355" s="36" t="s">
        <v>928</v>
      </c>
      <c r="N4355" s="36" t="s">
        <v>103</v>
      </c>
      <c r="O4355" s="36" t="s">
        <v>65</v>
      </c>
      <c r="P4355" s="36" t="s">
        <v>964</v>
      </c>
      <c r="Q4355" s="28" t="s">
        <v>965</v>
      </c>
      <c r="R4355" s="36">
        <v>0.2</v>
      </c>
      <c r="S4355" s="36"/>
      <c r="T4355" s="36">
        <f t="shared" si="149"/>
        <v>0.2</v>
      </c>
      <c r="U4355" s="28"/>
      <c r="V4355" s="28"/>
      <c r="W4355" s="28"/>
      <c r="X4355" s="28"/>
      <c r="Y4355" s="28"/>
      <c r="Z4355" s="28"/>
      <c r="AA4355" s="28"/>
      <c r="AB4355" s="28"/>
      <c r="AC4355" s="28"/>
      <c r="AD4355" s="28" t="s">
        <v>52</v>
      </c>
      <c r="AE4355" s="28"/>
      <c r="AF4355" s="28"/>
      <c r="AG4355" s="28"/>
    </row>
    <row r="4356" spans="1:36" ht="31.5" hidden="1" customHeight="1" x14ac:dyDescent="0.2">
      <c r="A4356" s="36" t="s">
        <v>2029</v>
      </c>
      <c r="B4356" s="36" t="s">
        <v>115</v>
      </c>
      <c r="C4356" s="36" t="s">
        <v>36</v>
      </c>
      <c r="D4356" s="37">
        <v>41677</v>
      </c>
      <c r="E4356" s="38">
        <v>0.62361111111111112</v>
      </c>
      <c r="F4356" s="37">
        <v>41677</v>
      </c>
      <c r="G4356" s="38">
        <v>0.62708333333333333</v>
      </c>
      <c r="H4356" s="194">
        <v>3.472222222222222E-3</v>
      </c>
      <c r="I4356" s="36">
        <v>11</v>
      </c>
      <c r="J4356" s="28"/>
      <c r="K4356" s="28"/>
      <c r="L4356" s="28" t="s">
        <v>130</v>
      </c>
      <c r="M4356" s="36" t="s">
        <v>1027</v>
      </c>
      <c r="N4356" s="36">
        <v>35</v>
      </c>
      <c r="O4356" s="36" t="s">
        <v>63</v>
      </c>
      <c r="P4356" s="36" t="s">
        <v>1028</v>
      </c>
      <c r="Q4356" s="28" t="s">
        <v>1029</v>
      </c>
      <c r="R4356" s="36">
        <v>0.1</v>
      </c>
      <c r="S4356" s="36"/>
      <c r="T4356" s="36">
        <v>0.1</v>
      </c>
      <c r="U4356" s="28"/>
      <c r="V4356" s="28"/>
      <c r="W4356" s="28"/>
      <c r="X4356" s="28"/>
      <c r="Y4356" s="28"/>
      <c r="Z4356" s="28"/>
      <c r="AA4356" s="28"/>
      <c r="AB4356" s="28"/>
      <c r="AC4356" s="28"/>
      <c r="AD4356" s="28" t="s">
        <v>61</v>
      </c>
      <c r="AE4356" s="28"/>
      <c r="AF4356" s="28"/>
      <c r="AG4356" s="28"/>
    </row>
    <row r="4357" spans="1:36" ht="31.5" hidden="1" customHeight="1" x14ac:dyDescent="0.2">
      <c r="A4357" s="36" t="s">
        <v>2029</v>
      </c>
      <c r="B4357" s="36" t="s">
        <v>115</v>
      </c>
      <c r="C4357" s="36" t="s">
        <v>36</v>
      </c>
      <c r="D4357" s="37">
        <v>41677</v>
      </c>
      <c r="E4357" s="38">
        <v>0.4236111111111111</v>
      </c>
      <c r="F4357" s="37">
        <v>41677</v>
      </c>
      <c r="G4357" s="38">
        <v>0.44444444444444442</v>
      </c>
      <c r="H4357" s="194">
        <v>2.0833333333333332E-2</v>
      </c>
      <c r="I4357" s="36">
        <v>114</v>
      </c>
      <c r="J4357" s="28"/>
      <c r="K4357" s="28"/>
      <c r="L4357" s="28" t="s">
        <v>130</v>
      </c>
      <c r="M4357" s="36" t="s">
        <v>928</v>
      </c>
      <c r="N4357" s="36" t="s">
        <v>103</v>
      </c>
      <c r="O4357" s="36" t="s">
        <v>66</v>
      </c>
      <c r="P4357" s="36" t="s">
        <v>1025</v>
      </c>
      <c r="Q4357" s="28" t="s">
        <v>1026</v>
      </c>
      <c r="R4357" s="36">
        <v>1</v>
      </c>
      <c r="S4357" s="36"/>
      <c r="T4357" s="36">
        <v>1</v>
      </c>
      <c r="U4357" s="28"/>
      <c r="V4357" s="28"/>
      <c r="W4357" s="28"/>
      <c r="X4357" s="28"/>
      <c r="Y4357" s="28"/>
      <c r="Z4357" s="28"/>
      <c r="AA4357" s="28"/>
      <c r="AB4357" s="28"/>
      <c r="AC4357" s="28"/>
      <c r="AD4357" s="28" t="s">
        <v>60</v>
      </c>
      <c r="AE4357" s="28"/>
      <c r="AF4357" s="28"/>
      <c r="AG4357" s="28"/>
    </row>
    <row r="4358" spans="1:36" ht="31.5" hidden="1" customHeight="1" x14ac:dyDescent="0.2">
      <c r="A4358" s="24" t="s">
        <v>2029</v>
      </c>
      <c r="B4358" s="36" t="s">
        <v>115</v>
      </c>
      <c r="C4358" s="36" t="s">
        <v>36</v>
      </c>
      <c r="D4358" s="37">
        <v>41677</v>
      </c>
      <c r="E4358" s="38">
        <v>0.58333333333333337</v>
      </c>
      <c r="F4358" s="37">
        <v>41677</v>
      </c>
      <c r="G4358" s="38">
        <v>0.59375</v>
      </c>
      <c r="H4358" s="194">
        <v>1.0416666666666666E-2</v>
      </c>
      <c r="I4358" s="36">
        <v>58</v>
      </c>
      <c r="J4358" s="28"/>
      <c r="K4358" s="28"/>
      <c r="L4358" s="28" t="s">
        <v>130</v>
      </c>
      <c r="M4358" s="36" t="s">
        <v>928</v>
      </c>
      <c r="N4358" s="36" t="s">
        <v>103</v>
      </c>
      <c r="O4358" s="36" t="s">
        <v>66</v>
      </c>
      <c r="P4358" s="36" t="s">
        <v>1030</v>
      </c>
      <c r="Q4358" s="28" t="s">
        <v>1031</v>
      </c>
      <c r="R4358" s="36">
        <v>0.7</v>
      </c>
      <c r="S4358" s="36"/>
      <c r="T4358" s="36">
        <v>0.7</v>
      </c>
      <c r="U4358" s="28"/>
      <c r="V4358" s="28"/>
      <c r="W4358" s="28"/>
      <c r="X4358" s="28"/>
      <c r="Y4358" s="28"/>
      <c r="Z4358" s="28"/>
      <c r="AA4358" s="28"/>
      <c r="AB4358" s="28"/>
      <c r="AC4358" s="28"/>
      <c r="AD4358" s="28" t="s">
        <v>43</v>
      </c>
      <c r="AE4358" s="28"/>
      <c r="AF4358" s="28"/>
      <c r="AG4358" s="28"/>
    </row>
    <row r="4359" spans="1:36" s="3" customFormat="1" ht="47.25" hidden="1" customHeight="1" x14ac:dyDescent="0.2">
      <c r="A4359" s="24" t="s">
        <v>2029</v>
      </c>
      <c r="B4359" s="36" t="s">
        <v>115</v>
      </c>
      <c r="C4359" s="36" t="s">
        <v>36</v>
      </c>
      <c r="D4359" s="37">
        <v>41678</v>
      </c>
      <c r="E4359" s="38">
        <v>0.29166666666666669</v>
      </c>
      <c r="F4359" s="37">
        <v>41678</v>
      </c>
      <c r="G4359" s="38">
        <v>0.58333333333333337</v>
      </c>
      <c r="H4359" s="194">
        <v>0.29166666666666669</v>
      </c>
      <c r="I4359" s="36">
        <v>1</v>
      </c>
      <c r="J4359" s="28"/>
      <c r="K4359" s="28"/>
      <c r="L4359" s="28" t="s">
        <v>130</v>
      </c>
      <c r="M4359" s="36" t="s">
        <v>928</v>
      </c>
      <c r="N4359" s="36" t="s">
        <v>103</v>
      </c>
      <c r="O4359" s="36" t="s">
        <v>66</v>
      </c>
      <c r="P4359" s="36" t="s">
        <v>1032</v>
      </c>
      <c r="Q4359" s="28" t="s">
        <v>1033</v>
      </c>
      <c r="R4359" s="36">
        <v>0.1</v>
      </c>
      <c r="S4359" s="36"/>
      <c r="T4359" s="36">
        <v>0.1</v>
      </c>
      <c r="U4359" s="28"/>
      <c r="V4359" s="28"/>
      <c r="W4359" s="28"/>
      <c r="X4359" s="28"/>
      <c r="Y4359" s="28"/>
      <c r="Z4359" s="28"/>
      <c r="AA4359" s="28"/>
      <c r="AB4359" s="28"/>
      <c r="AC4359" s="28"/>
      <c r="AD4359" s="28" t="s">
        <v>60</v>
      </c>
      <c r="AE4359" s="28"/>
      <c r="AF4359" s="28"/>
      <c r="AG4359" s="28"/>
      <c r="AH4359" s="22"/>
      <c r="AI4359" s="22"/>
      <c r="AJ4359" s="22"/>
    </row>
    <row r="4360" spans="1:36" s="3" customFormat="1" ht="63" hidden="1" customHeight="1" x14ac:dyDescent="0.2">
      <c r="A4360" s="24" t="s">
        <v>2029</v>
      </c>
      <c r="B4360" s="36" t="s">
        <v>115</v>
      </c>
      <c r="C4360" s="36" t="s">
        <v>36</v>
      </c>
      <c r="D4360" s="37">
        <v>41678</v>
      </c>
      <c r="E4360" s="38">
        <v>0.33333333333333331</v>
      </c>
      <c r="F4360" s="37">
        <v>41678</v>
      </c>
      <c r="G4360" s="38">
        <v>0.43055555555555558</v>
      </c>
      <c r="H4360" s="194">
        <v>9.7222222222222224E-2</v>
      </c>
      <c r="I4360" s="36">
        <v>4</v>
      </c>
      <c r="J4360" s="28"/>
      <c r="K4360" s="28"/>
      <c r="L4360" s="28" t="s">
        <v>130</v>
      </c>
      <c r="M4360" s="36" t="s">
        <v>938</v>
      </c>
      <c r="N4360" s="36">
        <v>0.4</v>
      </c>
      <c r="O4360" s="36" t="s">
        <v>64</v>
      </c>
      <c r="P4360" s="36" t="s">
        <v>1034</v>
      </c>
      <c r="Q4360" s="28" t="s">
        <v>1035</v>
      </c>
      <c r="R4360" s="36">
        <v>0.4</v>
      </c>
      <c r="S4360" s="36"/>
      <c r="T4360" s="36">
        <v>0.4</v>
      </c>
      <c r="U4360" s="28"/>
      <c r="V4360" s="28"/>
      <c r="W4360" s="28"/>
      <c r="X4360" s="28"/>
      <c r="Y4360" s="28"/>
      <c r="Z4360" s="28"/>
      <c r="AA4360" s="28"/>
      <c r="AB4360" s="28"/>
      <c r="AC4360" s="28"/>
      <c r="AD4360" s="28" t="s">
        <v>62</v>
      </c>
      <c r="AE4360" s="28"/>
      <c r="AF4360" s="28"/>
      <c r="AG4360" s="28"/>
      <c r="AH4360" s="22"/>
      <c r="AI4360" s="22"/>
      <c r="AJ4360" s="22"/>
    </row>
    <row r="4361" spans="1:36" ht="173.25" hidden="1" customHeight="1" x14ac:dyDescent="0.2">
      <c r="A4361" s="24" t="s">
        <v>2029</v>
      </c>
      <c r="B4361" s="36" t="s">
        <v>115</v>
      </c>
      <c r="C4361" s="36" t="s">
        <v>36</v>
      </c>
      <c r="D4361" s="37">
        <v>41679</v>
      </c>
      <c r="E4361" s="38">
        <v>0.33333333333333331</v>
      </c>
      <c r="F4361" s="37">
        <v>41679</v>
      </c>
      <c r="G4361" s="38">
        <v>0.43055555555555558</v>
      </c>
      <c r="H4361" s="194">
        <v>9.7222222222222224E-2</v>
      </c>
      <c r="I4361" s="36">
        <v>4</v>
      </c>
      <c r="J4361" s="28"/>
      <c r="K4361" s="28"/>
      <c r="L4361" s="28" t="s">
        <v>130</v>
      </c>
      <c r="M4361" s="36" t="s">
        <v>938</v>
      </c>
      <c r="N4361" s="36">
        <v>0.4</v>
      </c>
      <c r="O4361" s="36" t="s">
        <v>64</v>
      </c>
      <c r="P4361" s="36" t="s">
        <v>1034</v>
      </c>
      <c r="Q4361" s="28" t="s">
        <v>1035</v>
      </c>
      <c r="R4361" s="36">
        <v>0.4</v>
      </c>
      <c r="S4361" s="36"/>
      <c r="T4361" s="36">
        <v>0.4</v>
      </c>
      <c r="U4361" s="28"/>
      <c r="V4361" s="28"/>
      <c r="W4361" s="28"/>
      <c r="X4361" s="28"/>
      <c r="Y4361" s="28"/>
      <c r="Z4361" s="28"/>
      <c r="AA4361" s="28"/>
      <c r="AB4361" s="28"/>
      <c r="AC4361" s="28"/>
      <c r="AD4361" s="28" t="s">
        <v>62</v>
      </c>
      <c r="AE4361" s="28"/>
      <c r="AF4361" s="28"/>
      <c r="AG4361" s="28"/>
    </row>
    <row r="4362" spans="1:36" ht="135" hidden="1" customHeight="1" x14ac:dyDescent="0.2">
      <c r="A4362" s="24" t="s">
        <v>2029</v>
      </c>
      <c r="B4362" s="36" t="s">
        <v>115</v>
      </c>
      <c r="C4362" s="36" t="s">
        <v>36</v>
      </c>
      <c r="D4362" s="37">
        <v>41680</v>
      </c>
      <c r="E4362" s="38"/>
      <c r="F4362" s="37"/>
      <c r="G4362" s="38"/>
      <c r="H4362" s="194"/>
      <c r="I4362" s="36"/>
      <c r="J4362" s="28"/>
      <c r="K4362" s="28"/>
      <c r="L4362" s="28"/>
      <c r="M4362" s="36"/>
      <c r="N4362" s="36"/>
      <c r="O4362" s="36"/>
      <c r="P4362" s="36"/>
      <c r="Q4362" s="28"/>
      <c r="R4362" s="36"/>
      <c r="S4362" s="36"/>
      <c r="T4362" s="36"/>
      <c r="U4362" s="28"/>
      <c r="V4362" s="28"/>
      <c r="W4362" s="28"/>
      <c r="X4362" s="28"/>
      <c r="Y4362" s="28"/>
      <c r="Z4362" s="28"/>
      <c r="AA4362" s="28"/>
      <c r="AB4362" s="28"/>
      <c r="AC4362" s="28"/>
      <c r="AD4362" s="28"/>
      <c r="AE4362" s="28"/>
      <c r="AF4362" s="28"/>
      <c r="AG4362" s="28" t="s">
        <v>201</v>
      </c>
    </row>
    <row r="4363" spans="1:36" ht="110.25" hidden="1" customHeight="1" x14ac:dyDescent="0.2">
      <c r="A4363" s="24" t="s">
        <v>2029</v>
      </c>
      <c r="B4363" s="36" t="s">
        <v>115</v>
      </c>
      <c r="C4363" s="36" t="s">
        <v>36</v>
      </c>
      <c r="D4363" s="37">
        <v>41681</v>
      </c>
      <c r="E4363" s="38"/>
      <c r="F4363" s="37"/>
      <c r="G4363" s="38"/>
      <c r="H4363" s="194"/>
      <c r="I4363" s="36"/>
      <c r="J4363" s="28"/>
      <c r="K4363" s="28"/>
      <c r="L4363" s="28"/>
      <c r="M4363" s="36"/>
      <c r="N4363" s="36"/>
      <c r="O4363" s="36"/>
      <c r="P4363" s="36"/>
      <c r="Q4363" s="28"/>
      <c r="R4363" s="36"/>
      <c r="S4363" s="36"/>
      <c r="T4363" s="36"/>
      <c r="U4363" s="28"/>
      <c r="V4363" s="28"/>
      <c r="W4363" s="28"/>
      <c r="X4363" s="28"/>
      <c r="Y4363" s="28"/>
      <c r="Z4363" s="28"/>
      <c r="AA4363" s="28"/>
      <c r="AB4363" s="28"/>
      <c r="AC4363" s="28"/>
      <c r="AD4363" s="28"/>
      <c r="AE4363" s="28"/>
      <c r="AF4363" s="28"/>
      <c r="AG4363" s="28" t="s">
        <v>201</v>
      </c>
    </row>
    <row r="4364" spans="1:36" ht="47.25" hidden="1" customHeight="1" x14ac:dyDescent="0.2">
      <c r="A4364" s="24" t="s">
        <v>2029</v>
      </c>
      <c r="B4364" s="36" t="s">
        <v>115</v>
      </c>
      <c r="C4364" s="36" t="s">
        <v>36</v>
      </c>
      <c r="D4364" s="37">
        <v>41682</v>
      </c>
      <c r="E4364" s="38">
        <v>0.41666666666666669</v>
      </c>
      <c r="F4364" s="37">
        <v>41682</v>
      </c>
      <c r="G4364" s="38">
        <v>0.66666666666666663</v>
      </c>
      <c r="H4364" s="194">
        <v>0.25</v>
      </c>
      <c r="I4364" s="36">
        <v>1</v>
      </c>
      <c r="J4364" s="28"/>
      <c r="K4364" s="28"/>
      <c r="L4364" s="28" t="s">
        <v>130</v>
      </c>
      <c r="M4364" s="36" t="s">
        <v>1057</v>
      </c>
      <c r="N4364" s="36">
        <v>0.4</v>
      </c>
      <c r="O4364" s="36" t="s">
        <v>64</v>
      </c>
      <c r="P4364" s="36" t="s">
        <v>1057</v>
      </c>
      <c r="Q4364" s="28" t="s">
        <v>1058</v>
      </c>
      <c r="R4364" s="36">
        <v>3.8</v>
      </c>
      <c r="S4364" s="36"/>
      <c r="T4364" s="36">
        <v>3.8</v>
      </c>
      <c r="U4364" s="28"/>
      <c r="V4364" s="28"/>
      <c r="W4364" s="28"/>
      <c r="X4364" s="28"/>
      <c r="Y4364" s="28"/>
      <c r="Z4364" s="28"/>
      <c r="AA4364" s="28"/>
      <c r="AB4364" s="28"/>
      <c r="AC4364" s="28"/>
      <c r="AD4364" s="28" t="s">
        <v>60</v>
      </c>
      <c r="AE4364" s="28"/>
      <c r="AF4364" s="28"/>
      <c r="AG4364" s="351"/>
    </row>
    <row r="4365" spans="1:36" ht="47.25" hidden="1" customHeight="1" x14ac:dyDescent="0.2">
      <c r="A4365" s="24" t="s">
        <v>2029</v>
      </c>
      <c r="B4365" s="36" t="s">
        <v>115</v>
      </c>
      <c r="C4365" s="36" t="s">
        <v>36</v>
      </c>
      <c r="D4365" s="37">
        <v>41682</v>
      </c>
      <c r="E4365" s="38">
        <v>0.70833333333333337</v>
      </c>
      <c r="F4365" s="37">
        <v>41684</v>
      </c>
      <c r="G4365" s="38">
        <v>0.29097222222222224</v>
      </c>
      <c r="H4365" s="194">
        <v>1.5833333333333333</v>
      </c>
      <c r="I4365" s="36">
        <v>1</v>
      </c>
      <c r="J4365" s="28"/>
      <c r="K4365" s="28"/>
      <c r="L4365" s="28" t="s">
        <v>130</v>
      </c>
      <c r="M4365" s="36" t="s">
        <v>935</v>
      </c>
      <c r="N4365" s="36">
        <v>0.4</v>
      </c>
      <c r="O4365" s="36" t="s">
        <v>66</v>
      </c>
      <c r="P4365" s="36" t="s">
        <v>397</v>
      </c>
      <c r="Q4365" s="28" t="s">
        <v>1059</v>
      </c>
      <c r="R4365" s="36">
        <v>0.3</v>
      </c>
      <c r="S4365" s="36"/>
      <c r="T4365" s="36">
        <v>0.3</v>
      </c>
      <c r="U4365" s="28"/>
      <c r="V4365" s="28"/>
      <c r="W4365" s="28"/>
      <c r="X4365" s="28"/>
      <c r="Y4365" s="28"/>
      <c r="Z4365" s="28"/>
      <c r="AA4365" s="28"/>
      <c r="AB4365" s="28"/>
      <c r="AC4365" s="28"/>
      <c r="AD4365" s="28" t="s">
        <v>49</v>
      </c>
      <c r="AE4365" s="28"/>
      <c r="AF4365" s="28"/>
      <c r="AG4365" s="28" t="s">
        <v>921</v>
      </c>
    </row>
    <row r="4366" spans="1:36" ht="47.25" hidden="1" customHeight="1" x14ac:dyDescent="0.2">
      <c r="A4366" s="24" t="s">
        <v>2029</v>
      </c>
      <c r="B4366" s="36" t="s">
        <v>115</v>
      </c>
      <c r="C4366" s="36" t="s">
        <v>36</v>
      </c>
      <c r="D4366" s="37">
        <v>41683</v>
      </c>
      <c r="E4366" s="38">
        <v>0.71944444444444444</v>
      </c>
      <c r="F4366" s="37">
        <v>41683</v>
      </c>
      <c r="G4366" s="38">
        <v>0.76944444444444438</v>
      </c>
      <c r="H4366" s="194">
        <v>4.9999999999999996E-2</v>
      </c>
      <c r="I4366" s="36">
        <v>68</v>
      </c>
      <c r="J4366" s="28"/>
      <c r="K4366" s="28"/>
      <c r="L4366" s="28" t="s">
        <v>130</v>
      </c>
      <c r="M4366" s="36" t="s">
        <v>1060</v>
      </c>
      <c r="N4366" s="36">
        <v>0.4</v>
      </c>
      <c r="O4366" s="36" t="s">
        <v>72</v>
      </c>
      <c r="P4366" s="36" t="s">
        <v>1061</v>
      </c>
      <c r="Q4366" s="28" t="s">
        <v>1062</v>
      </c>
      <c r="R4366" s="36">
        <v>4.3</v>
      </c>
      <c r="S4366" s="36"/>
      <c r="T4366" s="36">
        <v>4.3</v>
      </c>
      <c r="U4366" s="28"/>
      <c r="V4366" s="28"/>
      <c r="W4366" s="28"/>
      <c r="X4366" s="28"/>
      <c r="Y4366" s="28"/>
      <c r="Z4366" s="28"/>
      <c r="AA4366" s="28"/>
      <c r="AB4366" s="28"/>
      <c r="AC4366" s="28"/>
      <c r="AD4366" s="28" t="s">
        <v>61</v>
      </c>
      <c r="AE4366" s="28"/>
      <c r="AF4366" s="28"/>
      <c r="AG4366" s="28"/>
    </row>
    <row r="4367" spans="1:36" ht="31.5" hidden="1" customHeight="1" x14ac:dyDescent="0.2">
      <c r="A4367" s="36" t="s">
        <v>2029</v>
      </c>
      <c r="B4367" s="36" t="s">
        <v>115</v>
      </c>
      <c r="C4367" s="36" t="s">
        <v>36</v>
      </c>
      <c r="D4367" s="37">
        <v>41685</v>
      </c>
      <c r="E4367" s="38"/>
      <c r="F4367" s="37"/>
      <c r="G4367" s="38"/>
      <c r="H4367" s="194"/>
      <c r="I4367" s="36"/>
      <c r="J4367" s="28"/>
      <c r="K4367" s="28"/>
      <c r="L4367" s="28"/>
      <c r="M4367" s="36"/>
      <c r="N4367" s="36"/>
      <c r="O4367" s="36"/>
      <c r="P4367" s="36"/>
      <c r="Q4367" s="28"/>
      <c r="R4367" s="36"/>
      <c r="S4367" s="36"/>
      <c r="T4367" s="36"/>
      <c r="U4367" s="28"/>
      <c r="V4367" s="28"/>
      <c r="W4367" s="28"/>
      <c r="X4367" s="28"/>
      <c r="Y4367" s="28"/>
      <c r="Z4367" s="28"/>
      <c r="AA4367" s="28"/>
      <c r="AB4367" s="28"/>
      <c r="AC4367" s="28"/>
      <c r="AD4367" s="28"/>
      <c r="AE4367" s="28"/>
      <c r="AF4367" s="28"/>
      <c r="AG4367" s="28" t="s">
        <v>201</v>
      </c>
    </row>
    <row r="4368" spans="1:36" ht="31.5" hidden="1" customHeight="1" x14ac:dyDescent="0.2">
      <c r="A4368" s="36" t="s">
        <v>2029</v>
      </c>
      <c r="B4368" s="36" t="s">
        <v>115</v>
      </c>
      <c r="C4368" s="36" t="s">
        <v>36</v>
      </c>
      <c r="D4368" s="37">
        <v>41686</v>
      </c>
      <c r="E4368" s="38"/>
      <c r="F4368" s="37"/>
      <c r="G4368" s="38"/>
      <c r="H4368" s="194"/>
      <c r="I4368" s="36"/>
      <c r="J4368" s="28"/>
      <c r="K4368" s="28"/>
      <c r="L4368" s="28"/>
      <c r="M4368" s="36"/>
      <c r="N4368" s="36"/>
      <c r="O4368" s="36"/>
      <c r="P4368" s="36"/>
      <c r="Q4368" s="28"/>
      <c r="R4368" s="36"/>
      <c r="S4368" s="36"/>
      <c r="T4368" s="36"/>
      <c r="U4368" s="28"/>
      <c r="V4368" s="28"/>
      <c r="W4368" s="28"/>
      <c r="X4368" s="28"/>
      <c r="Y4368" s="28"/>
      <c r="Z4368" s="28"/>
      <c r="AA4368" s="28"/>
      <c r="AB4368" s="28"/>
      <c r="AC4368" s="28"/>
      <c r="AD4368" s="28"/>
      <c r="AE4368" s="28"/>
      <c r="AF4368" s="28"/>
      <c r="AG4368" s="28" t="s">
        <v>201</v>
      </c>
    </row>
    <row r="4369" spans="1:36" ht="31.5" hidden="1" customHeight="1" x14ac:dyDescent="0.2">
      <c r="A4369" s="36" t="s">
        <v>2029</v>
      </c>
      <c r="B4369" s="65" t="s">
        <v>115</v>
      </c>
      <c r="C4369" s="36" t="s">
        <v>36</v>
      </c>
      <c r="D4369" s="37">
        <v>41687</v>
      </c>
      <c r="E4369" s="38"/>
      <c r="F4369" s="37"/>
      <c r="G4369" s="38"/>
      <c r="H4369" s="194"/>
      <c r="I4369" s="36"/>
      <c r="J4369" s="28"/>
      <c r="K4369" s="28"/>
      <c r="L4369" s="28"/>
      <c r="M4369" s="36"/>
      <c r="N4369" s="36"/>
      <c r="O4369" s="36"/>
      <c r="P4369" s="36"/>
      <c r="Q4369" s="28"/>
      <c r="R4369" s="36"/>
      <c r="S4369" s="36"/>
      <c r="T4369" s="36"/>
      <c r="U4369" s="28"/>
      <c r="V4369" s="28"/>
      <c r="W4369" s="28"/>
      <c r="X4369" s="28"/>
      <c r="Y4369" s="28"/>
      <c r="Z4369" s="28"/>
      <c r="AA4369" s="28"/>
      <c r="AB4369" s="28"/>
      <c r="AC4369" s="28"/>
      <c r="AD4369" s="28"/>
      <c r="AE4369" s="28"/>
      <c r="AF4369" s="28"/>
      <c r="AG4369" s="28" t="s">
        <v>201</v>
      </c>
    </row>
    <row r="4370" spans="1:36" ht="31.5" hidden="1" customHeight="1" x14ac:dyDescent="0.2">
      <c r="A4370" s="36" t="s">
        <v>2029</v>
      </c>
      <c r="B4370" s="65" t="s">
        <v>115</v>
      </c>
      <c r="C4370" s="36" t="s">
        <v>36</v>
      </c>
      <c r="D4370" s="37">
        <v>41688</v>
      </c>
      <c r="E4370" s="38">
        <v>0.41666666666666669</v>
      </c>
      <c r="F4370" s="37">
        <v>41688</v>
      </c>
      <c r="G4370" s="38">
        <v>0.47916666666666669</v>
      </c>
      <c r="H4370" s="194">
        <v>6.25E-2</v>
      </c>
      <c r="I4370" s="36">
        <v>5</v>
      </c>
      <c r="J4370" s="28"/>
      <c r="K4370" s="28"/>
      <c r="L4370" s="28" t="s">
        <v>128</v>
      </c>
      <c r="M4370" s="36" t="s">
        <v>1191</v>
      </c>
      <c r="N4370" s="36">
        <v>0.4</v>
      </c>
      <c r="O4370" s="36" t="s">
        <v>64</v>
      </c>
      <c r="P4370" s="36" t="s">
        <v>1191</v>
      </c>
      <c r="Q4370" s="28" t="s">
        <v>1192</v>
      </c>
      <c r="R4370" s="36">
        <v>0.3</v>
      </c>
      <c r="S4370" s="36"/>
      <c r="T4370" s="36">
        <v>0.3</v>
      </c>
      <c r="U4370" s="28"/>
      <c r="V4370" s="28"/>
      <c r="W4370" s="28"/>
      <c r="X4370" s="28"/>
      <c r="Y4370" s="28"/>
      <c r="Z4370" s="28"/>
      <c r="AA4370" s="28"/>
      <c r="AB4370" s="28"/>
      <c r="AC4370" s="28"/>
      <c r="AD4370" s="28" t="s">
        <v>62</v>
      </c>
      <c r="AE4370" s="28"/>
      <c r="AF4370" s="28"/>
      <c r="AG4370" s="28"/>
    </row>
    <row r="4371" spans="1:36" ht="47.25" hidden="1" customHeight="1" x14ac:dyDescent="0.2">
      <c r="A4371" s="36" t="s">
        <v>2029</v>
      </c>
      <c r="B4371" s="65" t="s">
        <v>115</v>
      </c>
      <c r="C4371" s="36" t="s">
        <v>36</v>
      </c>
      <c r="D4371" s="37">
        <v>41689</v>
      </c>
      <c r="E4371" s="38"/>
      <c r="F4371" s="37"/>
      <c r="G4371" s="38"/>
      <c r="H4371" s="194"/>
      <c r="I4371" s="36"/>
      <c r="J4371" s="28"/>
      <c r="K4371" s="28"/>
      <c r="L4371" s="28"/>
      <c r="M4371" s="36"/>
      <c r="N4371" s="36"/>
      <c r="O4371" s="36"/>
      <c r="P4371" s="36"/>
      <c r="Q4371" s="28"/>
      <c r="R4371" s="36"/>
      <c r="S4371" s="36"/>
      <c r="T4371" s="36"/>
      <c r="U4371" s="28"/>
      <c r="V4371" s="28"/>
      <c r="W4371" s="28"/>
      <c r="X4371" s="28"/>
      <c r="Y4371" s="28"/>
      <c r="Z4371" s="28"/>
      <c r="AA4371" s="28"/>
      <c r="AB4371" s="28"/>
      <c r="AC4371" s="28"/>
      <c r="AD4371" s="28"/>
      <c r="AE4371" s="28"/>
      <c r="AF4371" s="28"/>
      <c r="AG4371" s="28" t="s">
        <v>201</v>
      </c>
    </row>
    <row r="4372" spans="1:36" ht="47.25" hidden="1" customHeight="1" x14ac:dyDescent="0.2">
      <c r="A4372" s="36" t="s">
        <v>2029</v>
      </c>
      <c r="B4372" s="65" t="s">
        <v>115</v>
      </c>
      <c r="C4372" s="36" t="s">
        <v>36</v>
      </c>
      <c r="D4372" s="37">
        <v>41690</v>
      </c>
      <c r="E4372" s="38">
        <v>0.60416666666666663</v>
      </c>
      <c r="F4372" s="37">
        <v>41691</v>
      </c>
      <c r="G4372" s="38"/>
      <c r="H4372" s="194"/>
      <c r="I4372" s="36">
        <v>2</v>
      </c>
      <c r="J4372" s="28"/>
      <c r="K4372" s="28"/>
      <c r="L4372" s="28" t="s">
        <v>130</v>
      </c>
      <c r="M4372" s="36" t="s">
        <v>1193</v>
      </c>
      <c r="N4372" s="36" t="s">
        <v>103</v>
      </c>
      <c r="O4372" s="36" t="s">
        <v>64</v>
      </c>
      <c r="P4372" s="36" t="s">
        <v>1193</v>
      </c>
      <c r="Q4372" s="28" t="s">
        <v>1194</v>
      </c>
      <c r="R4372" s="36">
        <v>0.9</v>
      </c>
      <c r="S4372" s="36"/>
      <c r="T4372" s="36">
        <v>0.9</v>
      </c>
      <c r="U4372" s="28"/>
      <c r="V4372" s="28"/>
      <c r="W4372" s="28"/>
      <c r="X4372" s="28"/>
      <c r="Y4372" s="28"/>
      <c r="Z4372" s="28"/>
      <c r="AA4372" s="28"/>
      <c r="AB4372" s="28"/>
      <c r="AC4372" s="28"/>
      <c r="AD4372" s="28" t="s">
        <v>62</v>
      </c>
      <c r="AE4372" s="28"/>
      <c r="AF4372" s="28"/>
      <c r="AG4372" s="28" t="s">
        <v>921</v>
      </c>
    </row>
    <row r="4373" spans="1:36" ht="31.5" hidden="1" customHeight="1" x14ac:dyDescent="0.2">
      <c r="A4373" s="36" t="s">
        <v>2029</v>
      </c>
      <c r="B4373" s="36" t="s">
        <v>115</v>
      </c>
      <c r="C4373" s="36" t="s">
        <v>36</v>
      </c>
      <c r="D4373" s="37">
        <v>41691</v>
      </c>
      <c r="E4373" s="38"/>
      <c r="F4373" s="37"/>
      <c r="G4373" s="38"/>
      <c r="H4373" s="194"/>
      <c r="I4373" s="36"/>
      <c r="J4373" s="28"/>
      <c r="K4373" s="28"/>
      <c r="L4373" s="28"/>
      <c r="M4373" s="36"/>
      <c r="N4373" s="36"/>
      <c r="O4373" s="36"/>
      <c r="P4373" s="36"/>
      <c r="Q4373" s="28"/>
      <c r="R4373" s="36"/>
      <c r="S4373" s="36"/>
      <c r="T4373" s="36"/>
      <c r="U4373" s="28"/>
      <c r="V4373" s="28"/>
      <c r="W4373" s="28"/>
      <c r="X4373" s="28"/>
      <c r="Y4373" s="28"/>
      <c r="Z4373" s="28"/>
      <c r="AA4373" s="28"/>
      <c r="AB4373" s="28"/>
      <c r="AC4373" s="28"/>
      <c r="AD4373" s="28"/>
      <c r="AE4373" s="28"/>
      <c r="AF4373" s="28"/>
      <c r="AG4373" s="28" t="s">
        <v>201</v>
      </c>
    </row>
    <row r="4374" spans="1:36" s="24" customFormat="1" ht="31.5" hidden="1" customHeight="1" x14ac:dyDescent="0.2">
      <c r="A4374" s="36" t="s">
        <v>2029</v>
      </c>
      <c r="B4374" s="36" t="s">
        <v>115</v>
      </c>
      <c r="C4374" s="36" t="s">
        <v>36</v>
      </c>
      <c r="D4374" s="37">
        <v>41692</v>
      </c>
      <c r="E4374" s="38"/>
      <c r="F4374" s="37"/>
      <c r="G4374" s="38"/>
      <c r="H4374" s="194"/>
      <c r="I4374" s="36"/>
      <c r="J4374" s="28"/>
      <c r="K4374" s="28"/>
      <c r="L4374" s="28"/>
      <c r="M4374" s="36"/>
      <c r="N4374" s="36"/>
      <c r="O4374" s="36"/>
      <c r="P4374" s="36"/>
      <c r="Q4374" s="28"/>
      <c r="R4374" s="36"/>
      <c r="S4374" s="36"/>
      <c r="T4374" s="36"/>
      <c r="U4374" s="28"/>
      <c r="V4374" s="28"/>
      <c r="W4374" s="28"/>
      <c r="X4374" s="28"/>
      <c r="Y4374" s="28"/>
      <c r="Z4374" s="28"/>
      <c r="AA4374" s="28"/>
      <c r="AB4374" s="28"/>
      <c r="AC4374" s="28"/>
      <c r="AD4374" s="28"/>
      <c r="AE4374" s="28"/>
      <c r="AF4374" s="28"/>
      <c r="AG4374" s="28" t="s">
        <v>201</v>
      </c>
      <c r="AH4374" s="22"/>
      <c r="AI4374" s="22"/>
      <c r="AJ4374" s="22"/>
    </row>
    <row r="4375" spans="1:36" s="24" customFormat="1" ht="47.25" hidden="1" customHeight="1" x14ac:dyDescent="0.2">
      <c r="A4375" s="36" t="s">
        <v>2029</v>
      </c>
      <c r="B4375" s="36" t="s">
        <v>115</v>
      </c>
      <c r="C4375" s="36" t="s">
        <v>36</v>
      </c>
      <c r="D4375" s="37">
        <v>41693</v>
      </c>
      <c r="E4375" s="38"/>
      <c r="F4375" s="37"/>
      <c r="G4375" s="38"/>
      <c r="H4375" s="194"/>
      <c r="I4375" s="36"/>
      <c r="J4375" s="28"/>
      <c r="K4375" s="28"/>
      <c r="L4375" s="28"/>
      <c r="M4375" s="36"/>
      <c r="N4375" s="36"/>
      <c r="O4375" s="36"/>
      <c r="P4375" s="36"/>
      <c r="Q4375" s="28"/>
      <c r="R4375" s="36"/>
      <c r="S4375" s="36"/>
      <c r="T4375" s="36"/>
      <c r="U4375" s="28"/>
      <c r="V4375" s="28"/>
      <c r="W4375" s="28"/>
      <c r="X4375" s="28"/>
      <c r="Y4375" s="28"/>
      <c r="Z4375" s="28"/>
      <c r="AA4375" s="28"/>
      <c r="AB4375" s="28"/>
      <c r="AC4375" s="28"/>
      <c r="AD4375" s="28"/>
      <c r="AE4375" s="28"/>
      <c r="AF4375" s="28"/>
      <c r="AG4375" s="28" t="s">
        <v>201</v>
      </c>
      <c r="AH4375" s="22"/>
      <c r="AI4375" s="22"/>
      <c r="AJ4375" s="22"/>
    </row>
    <row r="4376" spans="1:36" s="24" customFormat="1" ht="94.5" hidden="1" customHeight="1" x14ac:dyDescent="0.2">
      <c r="A4376" s="36" t="s">
        <v>2029</v>
      </c>
      <c r="B4376" s="36" t="s">
        <v>115</v>
      </c>
      <c r="C4376" s="36" t="s">
        <v>36</v>
      </c>
      <c r="D4376" s="37">
        <v>41694</v>
      </c>
      <c r="E4376" s="38">
        <v>0.85069444444444453</v>
      </c>
      <c r="F4376" s="37">
        <v>41694</v>
      </c>
      <c r="G4376" s="38">
        <v>0.95833333333333337</v>
      </c>
      <c r="H4376" s="194">
        <v>0.1076388888888889</v>
      </c>
      <c r="I4376" s="36">
        <v>47</v>
      </c>
      <c r="J4376" s="28"/>
      <c r="K4376" s="28"/>
      <c r="L4376" s="28" t="s">
        <v>130</v>
      </c>
      <c r="M4376" s="36" t="s">
        <v>1308</v>
      </c>
      <c r="N4376" s="36">
        <v>0.4</v>
      </c>
      <c r="O4376" s="36" t="s">
        <v>69</v>
      </c>
      <c r="P4376" s="36"/>
      <c r="Q4376" s="28" t="s">
        <v>1309</v>
      </c>
      <c r="R4376" s="36">
        <v>15.9</v>
      </c>
      <c r="S4376" s="36"/>
      <c r="T4376" s="36">
        <v>15.9</v>
      </c>
      <c r="U4376" s="28"/>
      <c r="V4376" s="28"/>
      <c r="W4376" s="28"/>
      <c r="X4376" s="28"/>
      <c r="Y4376" s="28"/>
      <c r="Z4376" s="28"/>
      <c r="AA4376" s="28"/>
      <c r="AB4376" s="28"/>
      <c r="AC4376" s="28"/>
      <c r="AD4376" s="28" t="s">
        <v>40</v>
      </c>
      <c r="AE4376" s="28"/>
      <c r="AF4376" s="28"/>
      <c r="AG4376" s="28"/>
      <c r="AH4376" s="22"/>
      <c r="AI4376" s="22"/>
      <c r="AJ4376" s="22"/>
    </row>
    <row r="4377" spans="1:36" s="24" customFormat="1" ht="78.75" hidden="1" customHeight="1" x14ac:dyDescent="0.2">
      <c r="A4377" s="36" t="s">
        <v>2029</v>
      </c>
      <c r="B4377" s="36" t="s">
        <v>115</v>
      </c>
      <c r="C4377" s="36" t="s">
        <v>36</v>
      </c>
      <c r="D4377" s="37">
        <v>41694</v>
      </c>
      <c r="E4377" s="38">
        <v>0.58333333333333337</v>
      </c>
      <c r="F4377" s="37">
        <v>41694</v>
      </c>
      <c r="G4377" s="38">
        <v>0.63888888888888895</v>
      </c>
      <c r="H4377" s="194">
        <v>5.5555555555555552E-2</v>
      </c>
      <c r="I4377" s="36">
        <v>13</v>
      </c>
      <c r="J4377" s="28"/>
      <c r="K4377" s="28"/>
      <c r="L4377" s="28" t="s">
        <v>130</v>
      </c>
      <c r="M4377" s="36" t="s">
        <v>928</v>
      </c>
      <c r="N4377" s="36" t="s">
        <v>103</v>
      </c>
      <c r="O4377" s="36" t="s">
        <v>66</v>
      </c>
      <c r="P4377" s="36" t="s">
        <v>1306</v>
      </c>
      <c r="Q4377" s="28" t="s">
        <v>1307</v>
      </c>
      <c r="R4377" s="36">
        <v>1.3</v>
      </c>
      <c r="S4377" s="36"/>
      <c r="T4377" s="36">
        <v>1.3</v>
      </c>
      <c r="U4377" s="28"/>
      <c r="V4377" s="28"/>
      <c r="W4377" s="28"/>
      <c r="X4377" s="28"/>
      <c r="Y4377" s="28"/>
      <c r="Z4377" s="28"/>
      <c r="AA4377" s="28"/>
      <c r="AB4377" s="28"/>
      <c r="AC4377" s="28"/>
      <c r="AD4377" s="28" t="s">
        <v>62</v>
      </c>
      <c r="AE4377" s="28"/>
      <c r="AF4377" s="28"/>
      <c r="AG4377" s="28"/>
      <c r="AH4377" s="22"/>
      <c r="AI4377" s="22"/>
      <c r="AJ4377" s="22"/>
    </row>
    <row r="4378" spans="1:36" s="24" customFormat="1" ht="47.25" hidden="1" customHeight="1" x14ac:dyDescent="0.2">
      <c r="A4378" s="36" t="s">
        <v>2029</v>
      </c>
      <c r="B4378" s="36" t="s">
        <v>115</v>
      </c>
      <c r="C4378" s="36" t="s">
        <v>36</v>
      </c>
      <c r="D4378" s="37">
        <v>41695</v>
      </c>
      <c r="E4378" s="38">
        <v>0.60416666666666663</v>
      </c>
      <c r="F4378" s="37">
        <v>41695</v>
      </c>
      <c r="G4378" s="38">
        <v>0.65277777777777779</v>
      </c>
      <c r="H4378" s="194">
        <v>4.8611111111111112E-2</v>
      </c>
      <c r="I4378" s="36">
        <v>9</v>
      </c>
      <c r="J4378" s="28"/>
      <c r="K4378" s="28"/>
      <c r="L4378" s="28" t="s">
        <v>130</v>
      </c>
      <c r="M4378" s="36" t="s">
        <v>1193</v>
      </c>
      <c r="N4378" s="36" t="s">
        <v>103</v>
      </c>
      <c r="O4378" s="36" t="s">
        <v>64</v>
      </c>
      <c r="P4378" s="36" t="s">
        <v>1193</v>
      </c>
      <c r="Q4378" s="28" t="s">
        <v>1310</v>
      </c>
      <c r="R4378" s="36">
        <v>0.3</v>
      </c>
      <c r="S4378" s="36"/>
      <c r="T4378" s="36">
        <v>0.3</v>
      </c>
      <c r="U4378" s="28"/>
      <c r="V4378" s="28"/>
      <c r="W4378" s="28"/>
      <c r="X4378" s="28"/>
      <c r="Y4378" s="28"/>
      <c r="Z4378" s="28"/>
      <c r="AA4378" s="28"/>
      <c r="AB4378" s="28"/>
      <c r="AC4378" s="28"/>
      <c r="AD4378" s="28" t="s">
        <v>62</v>
      </c>
      <c r="AE4378" s="28"/>
      <c r="AF4378" s="28"/>
      <c r="AG4378" s="28"/>
      <c r="AH4378" s="22"/>
      <c r="AI4378" s="22"/>
      <c r="AJ4378" s="22"/>
    </row>
    <row r="4379" spans="1:36" s="3" customFormat="1" ht="87" hidden="1" customHeight="1" x14ac:dyDescent="0.2">
      <c r="A4379" s="36" t="s">
        <v>2029</v>
      </c>
      <c r="B4379" s="36" t="s">
        <v>115</v>
      </c>
      <c r="C4379" s="36" t="s">
        <v>36</v>
      </c>
      <c r="D4379" s="498">
        <v>41696</v>
      </c>
      <c r="E4379" s="38"/>
      <c r="F4379" s="37"/>
      <c r="G4379" s="38"/>
      <c r="H4379" s="194"/>
      <c r="I4379" s="36"/>
      <c r="J4379" s="28"/>
      <c r="K4379" s="28"/>
      <c r="L4379" s="28"/>
      <c r="M4379" s="36"/>
      <c r="N4379" s="36"/>
      <c r="O4379" s="36"/>
      <c r="P4379" s="36"/>
      <c r="Q4379" s="28"/>
      <c r="R4379" s="36"/>
      <c r="S4379" s="36"/>
      <c r="T4379" s="36"/>
      <c r="U4379" s="28"/>
      <c r="V4379" s="28"/>
      <c r="W4379" s="28"/>
      <c r="X4379" s="28"/>
      <c r="Y4379" s="28"/>
      <c r="Z4379" s="28"/>
      <c r="AA4379" s="28"/>
      <c r="AB4379" s="28"/>
      <c r="AC4379" s="28"/>
      <c r="AD4379" s="28"/>
      <c r="AE4379" s="28"/>
      <c r="AF4379" s="28"/>
      <c r="AG4379" s="28" t="s">
        <v>201</v>
      </c>
      <c r="AH4379" s="22"/>
      <c r="AI4379" s="22"/>
      <c r="AJ4379" s="22"/>
    </row>
    <row r="4380" spans="1:36" s="3" customFormat="1" ht="74.25" hidden="1" customHeight="1" x14ac:dyDescent="0.2">
      <c r="A4380" s="36" t="s">
        <v>2029</v>
      </c>
      <c r="B4380" s="36" t="s">
        <v>115</v>
      </c>
      <c r="C4380" s="36" t="s">
        <v>36</v>
      </c>
      <c r="D4380" s="37">
        <v>41697</v>
      </c>
      <c r="E4380" s="38"/>
      <c r="F4380" s="37"/>
      <c r="G4380" s="38"/>
      <c r="H4380" s="194"/>
      <c r="I4380" s="36"/>
      <c r="J4380" s="28"/>
      <c r="K4380" s="28"/>
      <c r="L4380" s="28"/>
      <c r="M4380" s="36"/>
      <c r="N4380" s="36"/>
      <c r="O4380" s="36"/>
      <c r="P4380" s="36"/>
      <c r="Q4380" s="28"/>
      <c r="R4380" s="36"/>
      <c r="S4380" s="36"/>
      <c r="T4380" s="36"/>
      <c r="U4380" s="28"/>
      <c r="V4380" s="28"/>
      <c r="W4380" s="361"/>
      <c r="X4380" s="28"/>
      <c r="Y4380" s="28"/>
      <c r="Z4380" s="28"/>
      <c r="AA4380" s="28"/>
      <c r="AB4380" s="28"/>
      <c r="AC4380" s="28"/>
      <c r="AD4380" s="28"/>
      <c r="AE4380" s="28"/>
      <c r="AF4380" s="28"/>
      <c r="AG4380" s="28" t="s">
        <v>201</v>
      </c>
      <c r="AH4380" s="22"/>
      <c r="AI4380" s="22"/>
      <c r="AJ4380" s="22"/>
    </row>
    <row r="4381" spans="1:36" s="3" customFormat="1" ht="31.5" hidden="1" customHeight="1" x14ac:dyDescent="0.2">
      <c r="A4381" s="36" t="s">
        <v>2029</v>
      </c>
      <c r="B4381" s="36" t="s">
        <v>115</v>
      </c>
      <c r="C4381" s="36" t="s">
        <v>36</v>
      </c>
      <c r="D4381" s="37">
        <v>41698</v>
      </c>
      <c r="E4381" s="38">
        <v>0.95833333333333337</v>
      </c>
      <c r="F4381" s="37">
        <v>41701</v>
      </c>
      <c r="G4381" s="38">
        <v>0.29166666666666669</v>
      </c>
      <c r="H4381" s="194">
        <v>2.3333333333333335</v>
      </c>
      <c r="I4381" s="36">
        <v>16</v>
      </c>
      <c r="J4381" s="28"/>
      <c r="K4381" s="28"/>
      <c r="L4381" s="28" t="s">
        <v>128</v>
      </c>
      <c r="M4381" s="36" t="s">
        <v>1412</v>
      </c>
      <c r="N4381" s="36" t="s">
        <v>103</v>
      </c>
      <c r="O4381" s="36" t="s">
        <v>64</v>
      </c>
      <c r="P4381" s="36" t="s">
        <v>1412</v>
      </c>
      <c r="Q4381" s="28" t="s">
        <v>1413</v>
      </c>
      <c r="R4381" s="36">
        <v>12.8</v>
      </c>
      <c r="S4381" s="36"/>
      <c r="T4381" s="36">
        <v>12.8</v>
      </c>
      <c r="U4381" s="28"/>
      <c r="V4381" s="28"/>
      <c r="W4381" s="28"/>
      <c r="X4381" s="28"/>
      <c r="Y4381" s="28"/>
      <c r="Z4381" s="28"/>
      <c r="AA4381" s="28"/>
      <c r="AB4381" s="28"/>
      <c r="AC4381" s="28"/>
      <c r="AD4381" s="28" t="s">
        <v>49</v>
      </c>
      <c r="AE4381" s="28"/>
      <c r="AF4381" s="28"/>
      <c r="AG4381" s="28" t="s">
        <v>921</v>
      </c>
      <c r="AH4381" s="22"/>
      <c r="AI4381" s="22"/>
      <c r="AJ4381" s="22"/>
    </row>
    <row r="4382" spans="1:36" s="3" customFormat="1" ht="68.25" hidden="1" customHeight="1" x14ac:dyDescent="0.2">
      <c r="A4382" s="36" t="s">
        <v>2030</v>
      </c>
      <c r="B4382" s="36" t="s">
        <v>115</v>
      </c>
      <c r="C4382" s="36" t="s">
        <v>36</v>
      </c>
      <c r="D4382" s="37">
        <v>41699</v>
      </c>
      <c r="E4382" s="38">
        <v>0.875</v>
      </c>
      <c r="F4382" s="37">
        <v>41702</v>
      </c>
      <c r="G4382" s="38">
        <v>0.5</v>
      </c>
      <c r="H4382" s="194">
        <v>2.625</v>
      </c>
      <c r="I4382" s="36">
        <v>6</v>
      </c>
      <c r="J4382" s="212"/>
      <c r="K4382" s="28"/>
      <c r="L4382" s="28" t="s">
        <v>128</v>
      </c>
      <c r="M4382" s="36" t="s">
        <v>1414</v>
      </c>
      <c r="N4382" s="36" t="s">
        <v>103</v>
      </c>
      <c r="O4382" s="36" t="s">
        <v>64</v>
      </c>
      <c r="P4382" s="36" t="s">
        <v>1414</v>
      </c>
      <c r="Q4382" s="28" t="s">
        <v>1415</v>
      </c>
      <c r="R4382" s="36">
        <v>2.8</v>
      </c>
      <c r="S4382" s="36"/>
      <c r="T4382" s="36">
        <v>2.8</v>
      </c>
      <c r="U4382" s="28"/>
      <c r="V4382" s="28"/>
      <c r="W4382" s="28"/>
      <c r="X4382" s="28"/>
      <c r="Y4382" s="28"/>
      <c r="Z4382" s="28"/>
      <c r="AA4382" s="28"/>
      <c r="AB4382" s="28"/>
      <c r="AC4382" s="28"/>
      <c r="AD4382" s="28" t="s">
        <v>49</v>
      </c>
      <c r="AE4382" s="28"/>
      <c r="AF4382" s="28"/>
      <c r="AG4382" s="28" t="s">
        <v>921</v>
      </c>
      <c r="AH4382" s="22"/>
      <c r="AI4382" s="22"/>
      <c r="AJ4382" s="22"/>
    </row>
    <row r="4383" spans="1:36" s="3" customFormat="1" ht="49.5" hidden="1" customHeight="1" x14ac:dyDescent="0.2">
      <c r="A4383" s="36" t="s">
        <v>2030</v>
      </c>
      <c r="B4383" s="36" t="s">
        <v>115</v>
      </c>
      <c r="C4383" s="36" t="s">
        <v>36</v>
      </c>
      <c r="D4383" s="37">
        <v>41699</v>
      </c>
      <c r="E4383" s="38">
        <v>0.91875000000000007</v>
      </c>
      <c r="F4383" s="37">
        <v>41699</v>
      </c>
      <c r="G4383" s="38">
        <v>0.93472222222222223</v>
      </c>
      <c r="H4383" s="194">
        <v>1.5972222222222224E-2</v>
      </c>
      <c r="I4383" s="36">
        <v>10</v>
      </c>
      <c r="J4383" s="28"/>
      <c r="K4383" s="28"/>
      <c r="L4383" s="28" t="s">
        <v>128</v>
      </c>
      <c r="M4383" s="36" t="s">
        <v>928</v>
      </c>
      <c r="N4383" s="36" t="s">
        <v>103</v>
      </c>
      <c r="O4383" s="36" t="s">
        <v>66</v>
      </c>
      <c r="P4383" s="36"/>
      <c r="Q4383" s="28" t="s">
        <v>1416</v>
      </c>
      <c r="R4383" s="36">
        <v>21.9</v>
      </c>
      <c r="S4383" s="36">
        <v>43.2</v>
      </c>
      <c r="T4383" s="36">
        <v>65.099999999999994</v>
      </c>
      <c r="U4383" s="28"/>
      <c r="V4383" s="28"/>
      <c r="W4383" s="28"/>
      <c r="X4383" s="28"/>
      <c r="Y4383" s="28"/>
      <c r="Z4383" s="28"/>
      <c r="AA4383" s="28"/>
      <c r="AB4383" s="28"/>
      <c r="AC4383" s="28"/>
      <c r="AD4383" s="28" t="s">
        <v>49</v>
      </c>
      <c r="AE4383" s="28"/>
      <c r="AF4383" s="28"/>
      <c r="AG4383" s="28"/>
      <c r="AH4383" s="22"/>
      <c r="AI4383" s="22"/>
      <c r="AJ4383" s="22"/>
    </row>
    <row r="4384" spans="1:36" s="3" customFormat="1" ht="18.75" hidden="1" customHeight="1" x14ac:dyDescent="0.2">
      <c r="A4384" s="36" t="s">
        <v>2030</v>
      </c>
      <c r="B4384" s="36" t="s">
        <v>115</v>
      </c>
      <c r="C4384" s="36" t="s">
        <v>36</v>
      </c>
      <c r="D4384" s="37">
        <v>41699</v>
      </c>
      <c r="E4384" s="38">
        <v>0.79166666666666663</v>
      </c>
      <c r="F4384" s="37">
        <v>41703</v>
      </c>
      <c r="G4384" s="38">
        <v>5.2083333333333336E-2</v>
      </c>
      <c r="H4384" s="194">
        <v>3.2604166666666665</v>
      </c>
      <c r="I4384" s="36">
        <v>5</v>
      </c>
      <c r="J4384" s="28"/>
      <c r="K4384" s="28"/>
      <c r="L4384" s="28" t="s">
        <v>128</v>
      </c>
      <c r="M4384" s="36" t="s">
        <v>1417</v>
      </c>
      <c r="N4384" s="36">
        <v>0.4</v>
      </c>
      <c r="O4384" s="36" t="s">
        <v>66</v>
      </c>
      <c r="P4384" s="36" t="s">
        <v>1418</v>
      </c>
      <c r="Q4384" s="28" t="s">
        <v>1419</v>
      </c>
      <c r="R4384" s="41">
        <v>9.9</v>
      </c>
      <c r="S4384" s="36"/>
      <c r="T4384" s="41">
        <v>9.9</v>
      </c>
      <c r="U4384" s="28"/>
      <c r="V4384" s="28"/>
      <c r="W4384" s="28"/>
      <c r="X4384" s="28"/>
      <c r="Y4384" s="28"/>
      <c r="Z4384" s="28"/>
      <c r="AA4384" s="28"/>
      <c r="AB4384" s="28"/>
      <c r="AC4384" s="28"/>
      <c r="AD4384" s="28" t="s">
        <v>52</v>
      </c>
      <c r="AE4384" s="28"/>
      <c r="AF4384" s="28"/>
      <c r="AG4384" s="28" t="s">
        <v>921</v>
      </c>
      <c r="AH4384" s="22"/>
      <c r="AI4384" s="22"/>
      <c r="AJ4384" s="22"/>
    </row>
    <row r="4385" spans="1:36" ht="31.5" hidden="1" customHeight="1" x14ac:dyDescent="0.2">
      <c r="A4385" s="36" t="s">
        <v>2030</v>
      </c>
      <c r="B4385" s="36" t="s">
        <v>115</v>
      </c>
      <c r="C4385" s="36" t="s">
        <v>36</v>
      </c>
      <c r="D4385" s="37">
        <v>41699</v>
      </c>
      <c r="E4385" s="38">
        <v>0.52083333333333337</v>
      </c>
      <c r="F4385" s="37">
        <v>41699</v>
      </c>
      <c r="G4385" s="38">
        <v>0.60416666666666663</v>
      </c>
      <c r="H4385" s="194">
        <v>8.3333333333333329E-2</v>
      </c>
      <c r="I4385" s="36">
        <v>3</v>
      </c>
      <c r="J4385" s="28"/>
      <c r="K4385" s="28"/>
      <c r="L4385" s="28" t="s">
        <v>128</v>
      </c>
      <c r="M4385" s="36" t="s">
        <v>1417</v>
      </c>
      <c r="N4385" s="36">
        <v>0.4</v>
      </c>
      <c r="O4385" s="36" t="s">
        <v>66</v>
      </c>
      <c r="P4385" s="36" t="s">
        <v>1420</v>
      </c>
      <c r="Q4385" s="28" t="s">
        <v>1421</v>
      </c>
      <c r="R4385" s="36">
        <v>0.1</v>
      </c>
      <c r="S4385" s="36"/>
      <c r="T4385" s="36">
        <v>0.1</v>
      </c>
      <c r="U4385" s="28"/>
      <c r="V4385" s="28"/>
      <c r="W4385" s="28"/>
      <c r="X4385" s="28"/>
      <c r="Y4385" s="28"/>
      <c r="Z4385" s="28"/>
      <c r="AA4385" s="28"/>
      <c r="AB4385" s="28"/>
      <c r="AC4385" s="28"/>
      <c r="AD4385" s="28" t="s">
        <v>52</v>
      </c>
      <c r="AE4385" s="28"/>
      <c r="AF4385" s="28"/>
      <c r="AG4385" s="28"/>
    </row>
    <row r="4386" spans="1:36" ht="31.5" hidden="1" customHeight="1" x14ac:dyDescent="0.2">
      <c r="A4386" s="36" t="s">
        <v>2030</v>
      </c>
      <c r="B4386" s="36" t="s">
        <v>115</v>
      </c>
      <c r="C4386" s="36" t="s">
        <v>36</v>
      </c>
      <c r="D4386" s="37">
        <v>41699</v>
      </c>
      <c r="E4386" s="38">
        <v>0.83333333333333337</v>
      </c>
      <c r="F4386" s="37">
        <v>41702</v>
      </c>
      <c r="G4386" s="38">
        <v>0.45833333333333331</v>
      </c>
      <c r="H4386" s="194">
        <v>2.625</v>
      </c>
      <c r="I4386" s="36">
        <v>2</v>
      </c>
      <c r="J4386" s="28"/>
      <c r="K4386" s="28"/>
      <c r="L4386" s="28" t="s">
        <v>128</v>
      </c>
      <c r="M4386" s="36" t="s">
        <v>1417</v>
      </c>
      <c r="N4386" s="36">
        <v>0.4</v>
      </c>
      <c r="O4386" s="36" t="s">
        <v>66</v>
      </c>
      <c r="P4386" s="36" t="s">
        <v>1422</v>
      </c>
      <c r="Q4386" s="28" t="s">
        <v>1423</v>
      </c>
      <c r="R4386" s="36">
        <v>3.6</v>
      </c>
      <c r="S4386" s="36"/>
      <c r="T4386" s="36">
        <v>3.6</v>
      </c>
      <c r="U4386" s="28"/>
      <c r="V4386" s="28"/>
      <c r="W4386" s="28"/>
      <c r="X4386" s="28"/>
      <c r="Y4386" s="28"/>
      <c r="Z4386" s="28"/>
      <c r="AA4386" s="28"/>
      <c r="AB4386" s="28"/>
      <c r="AC4386" s="28"/>
      <c r="AD4386" s="28" t="s">
        <v>52</v>
      </c>
      <c r="AE4386" s="28"/>
      <c r="AF4386" s="28"/>
      <c r="AG4386" s="28" t="s">
        <v>921</v>
      </c>
    </row>
    <row r="4387" spans="1:36" ht="15.75" hidden="1" customHeight="1" x14ac:dyDescent="0.2">
      <c r="A4387" s="36" t="s">
        <v>2030</v>
      </c>
      <c r="B4387" s="36" t="s">
        <v>115</v>
      </c>
      <c r="C4387" s="36" t="s">
        <v>36</v>
      </c>
      <c r="D4387" s="37">
        <v>41699</v>
      </c>
      <c r="E4387" s="38">
        <v>0.83333333333333337</v>
      </c>
      <c r="F4387" s="37">
        <v>41701</v>
      </c>
      <c r="G4387" s="38">
        <v>0.29166666666666669</v>
      </c>
      <c r="H4387" s="194">
        <v>1.4583333333333333</v>
      </c>
      <c r="I4387" s="36">
        <v>10</v>
      </c>
      <c r="J4387" s="28"/>
      <c r="K4387" s="28"/>
      <c r="L4387" s="28" t="s">
        <v>128</v>
      </c>
      <c r="M4387" s="36" t="s">
        <v>1417</v>
      </c>
      <c r="N4387" s="36">
        <v>0.4</v>
      </c>
      <c r="O4387" s="36" t="s">
        <v>66</v>
      </c>
      <c r="P4387" s="36" t="s">
        <v>1424</v>
      </c>
      <c r="Q4387" s="28" t="s">
        <v>1425</v>
      </c>
      <c r="R4387" s="36">
        <v>3.3</v>
      </c>
      <c r="S4387" s="36"/>
      <c r="T4387" s="36">
        <v>3.3</v>
      </c>
      <c r="U4387" s="28"/>
      <c r="V4387" s="28"/>
      <c r="W4387" s="28"/>
      <c r="X4387" s="28"/>
      <c r="Y4387" s="28"/>
      <c r="Z4387" s="28"/>
      <c r="AA4387" s="28"/>
      <c r="AB4387" s="28"/>
      <c r="AC4387" s="28"/>
      <c r="AD4387" s="28" t="s">
        <v>50</v>
      </c>
      <c r="AE4387" s="28"/>
      <c r="AF4387" s="28"/>
      <c r="AG4387" s="28" t="s">
        <v>921</v>
      </c>
    </row>
    <row r="4388" spans="1:36" ht="15.75" hidden="1" customHeight="1" x14ac:dyDescent="0.2">
      <c r="A4388" s="36" t="s">
        <v>2030</v>
      </c>
      <c r="B4388" s="36" t="s">
        <v>115</v>
      </c>
      <c r="C4388" s="36" t="s">
        <v>36</v>
      </c>
      <c r="D4388" s="37">
        <v>41699</v>
      </c>
      <c r="E4388" s="38">
        <v>0.83333333333333337</v>
      </c>
      <c r="F4388" s="37">
        <v>41703</v>
      </c>
      <c r="G4388" s="38">
        <v>4.1666666666666664E-2</v>
      </c>
      <c r="H4388" s="194">
        <v>3.2083333333333335</v>
      </c>
      <c r="I4388" s="36">
        <v>4</v>
      </c>
      <c r="J4388" s="28"/>
      <c r="K4388" s="28"/>
      <c r="L4388" s="28" t="s">
        <v>128</v>
      </c>
      <c r="M4388" s="36" t="s">
        <v>1417</v>
      </c>
      <c r="N4388" s="36">
        <v>0.4</v>
      </c>
      <c r="O4388" s="36" t="s">
        <v>66</v>
      </c>
      <c r="P4388" s="36" t="s">
        <v>1426</v>
      </c>
      <c r="Q4388" s="28" t="s">
        <v>1427</v>
      </c>
      <c r="R4388" s="36">
        <v>5.3</v>
      </c>
      <c r="S4388" s="36"/>
      <c r="T4388" s="36">
        <v>5.3</v>
      </c>
      <c r="U4388" s="28"/>
      <c r="V4388" s="28"/>
      <c r="W4388" s="28"/>
      <c r="X4388" s="28"/>
      <c r="Y4388" s="28"/>
      <c r="Z4388" s="28"/>
      <c r="AA4388" s="28"/>
      <c r="AB4388" s="28"/>
      <c r="AC4388" s="28"/>
      <c r="AD4388" s="28" t="s">
        <v>50</v>
      </c>
      <c r="AE4388" s="28"/>
      <c r="AF4388" s="28"/>
      <c r="AG4388" s="28" t="s">
        <v>921</v>
      </c>
    </row>
    <row r="4389" spans="1:36" ht="15.75" hidden="1" customHeight="1" x14ac:dyDescent="0.2">
      <c r="A4389" s="36" t="s">
        <v>2030</v>
      </c>
      <c r="B4389" s="36" t="s">
        <v>115</v>
      </c>
      <c r="C4389" s="36" t="s">
        <v>36</v>
      </c>
      <c r="D4389" s="37">
        <v>41700</v>
      </c>
      <c r="E4389" s="38">
        <v>3.125E-2</v>
      </c>
      <c r="F4389" s="37">
        <v>41700</v>
      </c>
      <c r="G4389" s="38">
        <v>0.22013888888888888</v>
      </c>
      <c r="H4389" s="194">
        <v>0.18888888888888888</v>
      </c>
      <c r="I4389" s="36">
        <v>96</v>
      </c>
      <c r="J4389" s="28"/>
      <c r="K4389" s="28"/>
      <c r="L4389" s="28" t="s">
        <v>128</v>
      </c>
      <c r="M4389" s="36" t="s">
        <v>1431</v>
      </c>
      <c r="N4389" s="36">
        <v>35</v>
      </c>
      <c r="O4389" s="36" t="s">
        <v>63</v>
      </c>
      <c r="P4389" s="36" t="s">
        <v>1432</v>
      </c>
      <c r="Q4389" s="28" t="s">
        <v>1433</v>
      </c>
      <c r="R4389" s="36">
        <v>25.4</v>
      </c>
      <c r="S4389" s="36"/>
      <c r="T4389" s="36">
        <v>25.4</v>
      </c>
      <c r="U4389" s="28"/>
      <c r="V4389" s="28"/>
      <c r="W4389" s="28"/>
      <c r="X4389" s="28"/>
      <c r="Y4389" s="28"/>
      <c r="Z4389" s="28"/>
      <c r="AA4389" s="28"/>
      <c r="AB4389" s="28"/>
      <c r="AC4389" s="28"/>
      <c r="AD4389" s="28" t="s">
        <v>49</v>
      </c>
      <c r="AE4389" s="28"/>
      <c r="AF4389" s="28"/>
      <c r="AG4389" s="28"/>
    </row>
    <row r="4390" spans="1:36" ht="31.5" customHeight="1" x14ac:dyDescent="0.2">
      <c r="A4390" s="36" t="s">
        <v>2030</v>
      </c>
      <c r="B4390" s="36" t="s">
        <v>115</v>
      </c>
      <c r="C4390" s="36" t="s">
        <v>36</v>
      </c>
      <c r="D4390" s="37">
        <v>41700</v>
      </c>
      <c r="E4390" s="38">
        <v>5.7638888888888885E-2</v>
      </c>
      <c r="F4390" s="37">
        <v>41700</v>
      </c>
      <c r="G4390" s="38">
        <v>5.8333333333333327E-2</v>
      </c>
      <c r="H4390" s="194">
        <v>6.9444444444444447E-4</v>
      </c>
      <c r="I4390" s="36">
        <v>21</v>
      </c>
      <c r="J4390" s="28"/>
      <c r="K4390" s="28"/>
      <c r="L4390" s="28" t="s">
        <v>130</v>
      </c>
      <c r="M4390" s="36"/>
      <c r="N4390" s="36">
        <v>35</v>
      </c>
      <c r="O4390" s="36" t="s">
        <v>70</v>
      </c>
      <c r="P4390" s="36"/>
      <c r="Q4390" s="28" t="s">
        <v>1428</v>
      </c>
      <c r="R4390" s="36">
        <v>0.1</v>
      </c>
      <c r="S4390" s="36">
        <v>4.9000000000000004</v>
      </c>
      <c r="T4390" s="36">
        <v>5</v>
      </c>
      <c r="U4390" s="28"/>
      <c r="V4390" s="28"/>
      <c r="W4390" s="28"/>
      <c r="X4390" s="28"/>
      <c r="Y4390" s="28"/>
      <c r="Z4390" s="28"/>
      <c r="AA4390" s="28"/>
      <c r="AB4390" s="28"/>
      <c r="AC4390" s="28"/>
      <c r="AD4390" s="28" t="s">
        <v>55</v>
      </c>
      <c r="AE4390" s="28"/>
      <c r="AF4390" s="28"/>
      <c r="AG4390" s="28"/>
      <c r="AJ4390" s="3" t="s">
        <v>2261</v>
      </c>
    </row>
    <row r="4391" spans="1:36" ht="31.5" hidden="1" customHeight="1" x14ac:dyDescent="0.2">
      <c r="A4391" s="36" t="s">
        <v>2030</v>
      </c>
      <c r="B4391" s="36" t="s">
        <v>115</v>
      </c>
      <c r="C4391" s="36" t="s">
        <v>36</v>
      </c>
      <c r="D4391" s="37">
        <v>41700</v>
      </c>
      <c r="E4391" s="38">
        <v>3.125E-2</v>
      </c>
      <c r="F4391" s="37">
        <v>41700</v>
      </c>
      <c r="G4391" s="38">
        <v>0.12986111111111112</v>
      </c>
      <c r="H4391" s="194">
        <v>9.8611111111111108E-2</v>
      </c>
      <c r="I4391" s="36">
        <v>10</v>
      </c>
      <c r="J4391" s="28"/>
      <c r="K4391" s="28"/>
      <c r="L4391" s="28" t="s">
        <v>128</v>
      </c>
      <c r="M4391" s="36" t="s">
        <v>1417</v>
      </c>
      <c r="N4391" s="36">
        <v>0.4</v>
      </c>
      <c r="O4391" s="36" t="s">
        <v>66</v>
      </c>
      <c r="P4391" s="36" t="s">
        <v>397</v>
      </c>
      <c r="Q4391" s="28" t="s">
        <v>1429</v>
      </c>
      <c r="R4391" s="36">
        <v>3.2</v>
      </c>
      <c r="S4391" s="36">
        <v>28</v>
      </c>
      <c r="T4391" s="36">
        <v>31.2</v>
      </c>
      <c r="U4391" s="28"/>
      <c r="V4391" s="28"/>
      <c r="W4391" s="28"/>
      <c r="X4391" s="28"/>
      <c r="Y4391" s="28"/>
      <c r="Z4391" s="28"/>
      <c r="AA4391" s="28"/>
      <c r="AB4391" s="28"/>
      <c r="AC4391" s="28"/>
      <c r="AD4391" s="28" t="s">
        <v>49</v>
      </c>
      <c r="AE4391" s="28"/>
      <c r="AF4391" s="28"/>
      <c r="AG4391" s="28"/>
    </row>
    <row r="4392" spans="1:36" ht="31.5" hidden="1" customHeight="1" x14ac:dyDescent="0.2">
      <c r="A4392" s="36" t="s">
        <v>2030</v>
      </c>
      <c r="B4392" s="36" t="s">
        <v>115</v>
      </c>
      <c r="C4392" s="36" t="s">
        <v>36</v>
      </c>
      <c r="D4392" s="37">
        <v>41700</v>
      </c>
      <c r="E4392" s="38">
        <v>3.125E-2</v>
      </c>
      <c r="F4392" s="37">
        <v>41700</v>
      </c>
      <c r="G4392" s="38">
        <v>7.2916666666666671E-2</v>
      </c>
      <c r="H4392" s="194">
        <v>4.1666666666666664E-2</v>
      </c>
      <c r="I4392" s="36">
        <v>7</v>
      </c>
      <c r="J4392" s="28"/>
      <c r="K4392" s="28"/>
      <c r="L4392" s="28" t="s">
        <v>128</v>
      </c>
      <c r="M4392" s="36" t="s">
        <v>1417</v>
      </c>
      <c r="N4392" s="36">
        <v>0.4</v>
      </c>
      <c r="O4392" s="36" t="s">
        <v>66</v>
      </c>
      <c r="P4392" s="36" t="s">
        <v>397</v>
      </c>
      <c r="Q4392" s="28" t="s">
        <v>1430</v>
      </c>
      <c r="R4392" s="36">
        <v>0.5</v>
      </c>
      <c r="S4392" s="36"/>
      <c r="T4392" s="36">
        <v>0.5</v>
      </c>
      <c r="U4392" s="28"/>
      <c r="V4392" s="28"/>
      <c r="W4392" s="28"/>
      <c r="X4392" s="28"/>
      <c r="Y4392" s="28"/>
      <c r="Z4392" s="28"/>
      <c r="AA4392" s="28"/>
      <c r="AB4392" s="28"/>
      <c r="AC4392" s="28"/>
      <c r="AD4392" s="28" t="s">
        <v>52</v>
      </c>
      <c r="AE4392" s="28"/>
      <c r="AF4392" s="28"/>
      <c r="AG4392" s="28"/>
    </row>
    <row r="4393" spans="1:36" ht="15" hidden="1" customHeight="1" x14ac:dyDescent="0.2">
      <c r="A4393" s="24" t="s">
        <v>2030</v>
      </c>
      <c r="B4393" s="36" t="s">
        <v>115</v>
      </c>
      <c r="C4393" s="36" t="s">
        <v>36</v>
      </c>
      <c r="D4393" s="37">
        <v>41700</v>
      </c>
      <c r="E4393" s="38">
        <v>0.43888888888888888</v>
      </c>
      <c r="F4393" s="37">
        <v>41700</v>
      </c>
      <c r="G4393" s="38">
        <v>0.48055555555555557</v>
      </c>
      <c r="H4393" s="194">
        <v>4.1666666666666664E-2</v>
      </c>
      <c r="I4393" s="36">
        <v>252</v>
      </c>
      <c r="J4393" s="28"/>
      <c r="K4393" s="28"/>
      <c r="L4393" s="28" t="s">
        <v>125</v>
      </c>
      <c r="M4393" s="36"/>
      <c r="N4393" s="36">
        <v>35</v>
      </c>
      <c r="O4393" s="36" t="s">
        <v>66</v>
      </c>
      <c r="P4393" s="36"/>
      <c r="Q4393" s="28" t="s">
        <v>1434</v>
      </c>
      <c r="R4393" s="36">
        <v>9.4</v>
      </c>
      <c r="S4393" s="36"/>
      <c r="T4393" s="36">
        <v>9.4</v>
      </c>
      <c r="U4393" s="28"/>
      <c r="V4393" s="28"/>
      <c r="W4393" s="28"/>
      <c r="X4393" s="28"/>
      <c r="Y4393" s="28"/>
      <c r="Z4393" s="28"/>
      <c r="AA4393" s="28"/>
      <c r="AB4393" s="28"/>
      <c r="AC4393" s="28"/>
      <c r="AD4393" s="28" t="s">
        <v>55</v>
      </c>
      <c r="AE4393" s="28"/>
      <c r="AF4393" s="28"/>
      <c r="AG4393" s="28"/>
    </row>
    <row r="4394" spans="1:36" ht="15" hidden="1" customHeight="1" x14ac:dyDescent="0.2">
      <c r="A4394" s="24" t="s">
        <v>2030</v>
      </c>
      <c r="B4394" s="36" t="s">
        <v>115</v>
      </c>
      <c r="C4394" s="36" t="s">
        <v>36</v>
      </c>
      <c r="D4394" s="37">
        <v>41700</v>
      </c>
      <c r="E4394" s="38">
        <v>0.48125000000000001</v>
      </c>
      <c r="F4394" s="37">
        <v>41703</v>
      </c>
      <c r="G4394" s="38">
        <v>0.47222222222222227</v>
      </c>
      <c r="H4394" s="194">
        <v>2.9909722222222221</v>
      </c>
      <c r="I4394" s="36">
        <v>46</v>
      </c>
      <c r="J4394" s="28"/>
      <c r="K4394" s="28"/>
      <c r="L4394" s="28" t="s">
        <v>128</v>
      </c>
      <c r="M4394" s="36" t="s">
        <v>1412</v>
      </c>
      <c r="N4394" s="36" t="s">
        <v>103</v>
      </c>
      <c r="O4394" s="36" t="s">
        <v>64</v>
      </c>
      <c r="P4394" s="36" t="s">
        <v>1412</v>
      </c>
      <c r="Q4394" s="28" t="s">
        <v>1435</v>
      </c>
      <c r="R4394" s="41">
        <v>46</v>
      </c>
      <c r="S4394" s="36"/>
      <c r="T4394" s="36">
        <v>46</v>
      </c>
      <c r="U4394" s="28"/>
      <c r="V4394" s="28"/>
      <c r="W4394" s="28"/>
      <c r="X4394" s="28"/>
      <c r="Y4394" s="28"/>
      <c r="Z4394" s="28"/>
      <c r="AA4394" s="28"/>
      <c r="AB4394" s="28"/>
      <c r="AC4394" s="28"/>
      <c r="AD4394" s="28" t="s">
        <v>49</v>
      </c>
      <c r="AE4394" s="28"/>
      <c r="AF4394" s="28"/>
      <c r="AG4394" s="28" t="s">
        <v>921</v>
      </c>
    </row>
    <row r="4395" spans="1:36" ht="15" hidden="1" customHeight="1" x14ac:dyDescent="0.2">
      <c r="A4395" s="24" t="s">
        <v>2030</v>
      </c>
      <c r="B4395" s="36" t="s">
        <v>115</v>
      </c>
      <c r="C4395" s="36" t="s">
        <v>36</v>
      </c>
      <c r="D4395" s="37">
        <v>41700</v>
      </c>
      <c r="E4395" s="38">
        <v>0.375</v>
      </c>
      <c r="F4395" s="37">
        <v>41700</v>
      </c>
      <c r="G4395" s="38">
        <v>0.58333333333333337</v>
      </c>
      <c r="H4395" s="194">
        <v>0.20833333333333334</v>
      </c>
      <c r="I4395" s="36">
        <v>1</v>
      </c>
      <c r="J4395" s="28"/>
      <c r="K4395" s="28"/>
      <c r="L4395" s="28" t="s">
        <v>128</v>
      </c>
      <c r="M4395" s="36" t="s">
        <v>1436</v>
      </c>
      <c r="N4395" s="36">
        <v>0.4</v>
      </c>
      <c r="O4395" s="36" t="s">
        <v>64</v>
      </c>
      <c r="P4395" s="36" t="s">
        <v>1436</v>
      </c>
      <c r="Q4395" s="28" t="s">
        <v>1437</v>
      </c>
      <c r="R4395" s="36">
        <v>0.3</v>
      </c>
      <c r="S4395" s="36"/>
      <c r="T4395" s="36">
        <v>0.3</v>
      </c>
      <c r="U4395" s="28"/>
      <c r="V4395" s="28"/>
      <c r="W4395" s="28"/>
      <c r="X4395" s="28"/>
      <c r="Y4395" s="28"/>
      <c r="Z4395" s="28"/>
      <c r="AA4395" s="28"/>
      <c r="AB4395" s="28"/>
      <c r="AC4395" s="28"/>
      <c r="AD4395" s="28" t="s">
        <v>61</v>
      </c>
      <c r="AE4395" s="28"/>
      <c r="AF4395" s="28"/>
      <c r="AG4395" s="28"/>
    </row>
    <row r="4396" spans="1:36" ht="78.75" hidden="1" customHeight="1" x14ac:dyDescent="0.2">
      <c r="A4396" s="24" t="s">
        <v>2030</v>
      </c>
      <c r="B4396" s="36" t="s">
        <v>115</v>
      </c>
      <c r="C4396" s="36" t="s">
        <v>36</v>
      </c>
      <c r="D4396" s="37">
        <v>41701</v>
      </c>
      <c r="E4396" s="38">
        <v>0.29166666666666669</v>
      </c>
      <c r="F4396" s="37">
        <v>41702</v>
      </c>
      <c r="G4396" s="38">
        <v>0.625</v>
      </c>
      <c r="H4396" s="194">
        <v>1.3333333333333333</v>
      </c>
      <c r="I4396" s="36">
        <v>16</v>
      </c>
      <c r="J4396" s="28"/>
      <c r="K4396" s="28"/>
      <c r="L4396" s="28" t="s">
        <v>128</v>
      </c>
      <c r="M4396" s="36" t="s">
        <v>928</v>
      </c>
      <c r="N4396" s="36" t="s">
        <v>103</v>
      </c>
      <c r="O4396" s="36" t="s">
        <v>64</v>
      </c>
      <c r="P4396" s="36" t="s">
        <v>1438</v>
      </c>
      <c r="Q4396" s="28" t="s">
        <v>1439</v>
      </c>
      <c r="R4396" s="36">
        <v>10.8</v>
      </c>
      <c r="S4396" s="36"/>
      <c r="T4396" s="36">
        <v>10.8</v>
      </c>
      <c r="U4396" s="28"/>
      <c r="V4396" s="28"/>
      <c r="W4396" s="28"/>
      <c r="X4396" s="28"/>
      <c r="Y4396" s="28"/>
      <c r="Z4396" s="28"/>
      <c r="AA4396" s="28"/>
      <c r="AB4396" s="28"/>
      <c r="AC4396" s="28"/>
      <c r="AD4396" s="28" t="s">
        <v>49</v>
      </c>
      <c r="AE4396" s="28"/>
      <c r="AF4396" s="28"/>
      <c r="AG4396" s="28"/>
    </row>
    <row r="4397" spans="1:36" ht="47.25" hidden="1" customHeight="1" x14ac:dyDescent="0.2">
      <c r="A4397" s="24" t="s">
        <v>2030</v>
      </c>
      <c r="B4397" s="36" t="s">
        <v>115</v>
      </c>
      <c r="C4397" s="36" t="s">
        <v>36</v>
      </c>
      <c r="D4397" s="37">
        <v>41702</v>
      </c>
      <c r="E4397" s="38">
        <v>0.29166666666666669</v>
      </c>
      <c r="F4397" s="37">
        <v>41704</v>
      </c>
      <c r="G4397" s="38">
        <v>0.29166666666666669</v>
      </c>
      <c r="H4397" s="194">
        <v>2</v>
      </c>
      <c r="I4397" s="36">
        <v>3</v>
      </c>
      <c r="J4397" s="28"/>
      <c r="K4397" s="28"/>
      <c r="L4397" s="28" t="s">
        <v>128</v>
      </c>
      <c r="M4397" s="36" t="s">
        <v>1417</v>
      </c>
      <c r="N4397" s="36">
        <v>0.4</v>
      </c>
      <c r="O4397" s="36" t="s">
        <v>66</v>
      </c>
      <c r="P4397" s="36" t="s">
        <v>397</v>
      </c>
      <c r="Q4397" s="28" t="s">
        <v>1440</v>
      </c>
      <c r="R4397" s="36">
        <v>5.7</v>
      </c>
      <c r="S4397" s="36"/>
      <c r="T4397" s="36">
        <v>5.7</v>
      </c>
      <c r="U4397" s="28"/>
      <c r="V4397" s="28"/>
      <c r="W4397" s="28"/>
      <c r="X4397" s="28"/>
      <c r="Y4397" s="28"/>
      <c r="Z4397" s="28"/>
      <c r="AA4397" s="28"/>
      <c r="AB4397" s="28"/>
      <c r="AC4397" s="28"/>
      <c r="AD4397" s="28" t="s">
        <v>49</v>
      </c>
      <c r="AE4397" s="28"/>
      <c r="AF4397" s="28"/>
      <c r="AG4397" s="28" t="s">
        <v>921</v>
      </c>
    </row>
    <row r="4398" spans="1:36" ht="63" hidden="1" customHeight="1" x14ac:dyDescent="0.2">
      <c r="A4398" s="24" t="s">
        <v>2030</v>
      </c>
      <c r="B4398" s="36" t="s">
        <v>115</v>
      </c>
      <c r="C4398" s="36" t="s">
        <v>36</v>
      </c>
      <c r="D4398" s="37">
        <v>41703</v>
      </c>
      <c r="E4398" s="38">
        <v>0.29166666666666669</v>
      </c>
      <c r="F4398" s="37">
        <v>41703</v>
      </c>
      <c r="G4398" s="38">
        <v>0.625</v>
      </c>
      <c r="H4398" s="194">
        <v>0.33333333333333331</v>
      </c>
      <c r="I4398" s="36">
        <v>3</v>
      </c>
      <c r="J4398" s="28"/>
      <c r="K4398" s="28"/>
      <c r="L4398" s="28" t="s">
        <v>128</v>
      </c>
      <c r="M4398" s="36" t="s">
        <v>928</v>
      </c>
      <c r="N4398" s="36" t="s">
        <v>103</v>
      </c>
      <c r="O4398" s="36" t="s">
        <v>66</v>
      </c>
      <c r="P4398" s="36" t="s">
        <v>1441</v>
      </c>
      <c r="Q4398" s="28" t="s">
        <v>1442</v>
      </c>
      <c r="R4398" s="36">
        <v>1.2</v>
      </c>
      <c r="S4398" s="36"/>
      <c r="T4398" s="36">
        <v>1.2</v>
      </c>
      <c r="U4398" s="28"/>
      <c r="V4398" s="28"/>
      <c r="W4398" s="28"/>
      <c r="X4398" s="28"/>
      <c r="Y4398" s="28"/>
      <c r="Z4398" s="28"/>
      <c r="AA4398" s="28"/>
      <c r="AB4398" s="28"/>
      <c r="AC4398" s="28"/>
      <c r="AD4398" s="28" t="s">
        <v>52</v>
      </c>
      <c r="AE4398" s="28"/>
      <c r="AF4398" s="28"/>
      <c r="AG4398" s="28"/>
    </row>
    <row r="4399" spans="1:36" ht="31.5" hidden="1" customHeight="1" x14ac:dyDescent="0.2">
      <c r="A4399" s="24" t="s">
        <v>2030</v>
      </c>
      <c r="B4399" s="36" t="s">
        <v>115</v>
      </c>
      <c r="C4399" s="36" t="s">
        <v>36</v>
      </c>
      <c r="D4399" s="37">
        <v>41703</v>
      </c>
      <c r="E4399" s="38">
        <v>0.65625</v>
      </c>
      <c r="F4399" s="37">
        <v>41703</v>
      </c>
      <c r="G4399" s="38">
        <v>0.71875</v>
      </c>
      <c r="H4399" s="194">
        <v>6.25E-2</v>
      </c>
      <c r="I4399" s="36">
        <v>7</v>
      </c>
      <c r="J4399" s="28"/>
      <c r="K4399" s="28"/>
      <c r="L4399" s="28" t="s">
        <v>128</v>
      </c>
      <c r="M4399" s="36" t="s">
        <v>928</v>
      </c>
      <c r="N4399" s="36" t="s">
        <v>103</v>
      </c>
      <c r="O4399" s="36" t="s">
        <v>66</v>
      </c>
      <c r="P4399" s="36" t="s">
        <v>1443</v>
      </c>
      <c r="Q4399" s="28" t="s">
        <v>1444</v>
      </c>
      <c r="R4399" s="36">
        <v>0.4</v>
      </c>
      <c r="S4399" s="36"/>
      <c r="T4399" s="36">
        <v>0.4</v>
      </c>
      <c r="U4399" s="28"/>
      <c r="V4399" s="28"/>
      <c r="W4399" s="28"/>
      <c r="X4399" s="28"/>
      <c r="Y4399" s="28"/>
      <c r="Z4399" s="28"/>
      <c r="AA4399" s="28"/>
      <c r="AB4399" s="28"/>
      <c r="AC4399" s="28"/>
      <c r="AD4399" s="28" t="s">
        <v>49</v>
      </c>
      <c r="AE4399" s="28"/>
      <c r="AF4399" s="28"/>
      <c r="AG4399" s="28"/>
    </row>
    <row r="4400" spans="1:36" ht="31.5" hidden="1" customHeight="1" x14ac:dyDescent="0.2">
      <c r="A4400" s="24" t="s">
        <v>2030</v>
      </c>
      <c r="B4400" s="36" t="s">
        <v>115</v>
      </c>
      <c r="C4400" s="36" t="s">
        <v>36</v>
      </c>
      <c r="D4400" s="37">
        <v>41704</v>
      </c>
      <c r="E4400" s="38">
        <v>4.1666666666666664E-2</v>
      </c>
      <c r="F4400" s="37">
        <v>41704</v>
      </c>
      <c r="G4400" s="38">
        <v>0.45833333333333331</v>
      </c>
      <c r="H4400" s="194">
        <v>0.41666666666666669</v>
      </c>
      <c r="I4400" s="36">
        <v>7</v>
      </c>
      <c r="J4400" s="28"/>
      <c r="K4400" s="28"/>
      <c r="L4400" s="28" t="s">
        <v>128</v>
      </c>
      <c r="M4400" s="36" t="s">
        <v>1465</v>
      </c>
      <c r="N4400" s="36">
        <v>35</v>
      </c>
      <c r="O4400" s="36" t="s">
        <v>63</v>
      </c>
      <c r="P4400" s="36" t="s">
        <v>1466</v>
      </c>
      <c r="Q4400" s="28" t="s">
        <v>1445</v>
      </c>
      <c r="R4400" s="36">
        <v>31.7</v>
      </c>
      <c r="S4400" s="36">
        <v>4</v>
      </c>
      <c r="T4400" s="36">
        <v>35.700000000000003</v>
      </c>
      <c r="U4400" s="28"/>
      <c r="V4400" s="28"/>
      <c r="W4400" s="28"/>
      <c r="X4400" s="28"/>
      <c r="Y4400" s="28"/>
      <c r="Z4400" s="28"/>
      <c r="AA4400" s="28"/>
      <c r="AB4400" s="28"/>
      <c r="AC4400" s="28"/>
      <c r="AD4400" s="28" t="s">
        <v>49</v>
      </c>
      <c r="AE4400" s="28"/>
      <c r="AF4400" s="28"/>
      <c r="AG4400" s="28" t="s">
        <v>921</v>
      </c>
    </row>
    <row r="4401" spans="1:113" s="75" customFormat="1" ht="38.25" hidden="1" customHeight="1" x14ac:dyDescent="0.2">
      <c r="A4401" s="36" t="s">
        <v>2030</v>
      </c>
      <c r="B4401" s="36" t="s">
        <v>115</v>
      </c>
      <c r="C4401" s="36" t="s">
        <v>36</v>
      </c>
      <c r="D4401" s="37">
        <v>41704</v>
      </c>
      <c r="E4401" s="38">
        <v>0.70833333333333337</v>
      </c>
      <c r="F4401" s="37">
        <v>41705</v>
      </c>
      <c r="G4401" s="38">
        <v>0.70833333333333337</v>
      </c>
      <c r="H4401" s="194">
        <v>1</v>
      </c>
      <c r="I4401" s="36">
        <v>4</v>
      </c>
      <c r="J4401" s="28"/>
      <c r="K4401" s="28"/>
      <c r="L4401" s="28" t="s">
        <v>130</v>
      </c>
      <c r="M4401" s="36" t="s">
        <v>926</v>
      </c>
      <c r="N4401" s="36">
        <v>0.4</v>
      </c>
      <c r="O4401" s="36" t="s">
        <v>67</v>
      </c>
      <c r="P4401" s="36" t="s">
        <v>1467</v>
      </c>
      <c r="Q4401" s="28" t="s">
        <v>1468</v>
      </c>
      <c r="R4401" s="36">
        <v>8.6</v>
      </c>
      <c r="S4401" s="36"/>
      <c r="T4401" s="36">
        <v>8.6</v>
      </c>
      <c r="U4401" s="28"/>
      <c r="V4401" s="28"/>
      <c r="W4401" s="28"/>
      <c r="X4401" s="28"/>
      <c r="Y4401" s="28"/>
      <c r="Z4401" s="28"/>
      <c r="AA4401" s="28"/>
      <c r="AB4401" s="28"/>
      <c r="AC4401" s="28"/>
      <c r="AD4401" s="28" t="s">
        <v>50</v>
      </c>
      <c r="AE4401" s="28"/>
      <c r="AF4401" s="28"/>
      <c r="AG4401" s="351" t="s">
        <v>921</v>
      </c>
      <c r="AH4401" s="22"/>
      <c r="AI4401" s="22"/>
      <c r="AJ4401" s="22"/>
      <c r="AK4401" s="161"/>
      <c r="AL4401" s="69"/>
      <c r="AM4401" s="69"/>
      <c r="AN4401" s="69"/>
      <c r="AO4401" s="69"/>
      <c r="AP4401" s="69"/>
      <c r="AQ4401" s="69"/>
      <c r="AR4401" s="69"/>
      <c r="AS4401" s="69"/>
      <c r="AT4401" s="69"/>
      <c r="AU4401" s="69"/>
      <c r="AV4401" s="69"/>
      <c r="AW4401" s="69"/>
      <c r="AX4401" s="69"/>
      <c r="AY4401" s="69"/>
      <c r="AZ4401" s="69"/>
      <c r="BA4401" s="69"/>
      <c r="BB4401" s="69"/>
      <c r="BC4401" s="69"/>
      <c r="BD4401" s="69"/>
      <c r="BE4401" s="69"/>
      <c r="BF4401" s="69"/>
      <c r="BG4401" s="69"/>
      <c r="BH4401" s="69"/>
      <c r="BI4401" s="69"/>
      <c r="BJ4401" s="69"/>
      <c r="BK4401" s="69"/>
      <c r="BL4401" s="69"/>
      <c r="BM4401" s="69"/>
      <c r="BN4401" s="69"/>
      <c r="BO4401" s="69"/>
      <c r="BP4401" s="69"/>
      <c r="BQ4401" s="69"/>
      <c r="BR4401" s="69"/>
      <c r="BS4401" s="69"/>
      <c r="BT4401" s="69"/>
      <c r="BU4401" s="69"/>
      <c r="BV4401" s="69"/>
      <c r="BW4401" s="69"/>
      <c r="BX4401" s="69"/>
      <c r="BY4401" s="69"/>
      <c r="BZ4401" s="69"/>
      <c r="CA4401" s="69"/>
      <c r="CB4401" s="69"/>
      <c r="CC4401" s="69"/>
      <c r="CD4401" s="69"/>
      <c r="CE4401" s="69"/>
      <c r="CF4401" s="69"/>
      <c r="CG4401" s="69"/>
      <c r="CH4401" s="69"/>
      <c r="CI4401" s="69"/>
      <c r="CJ4401" s="69"/>
      <c r="CK4401" s="69"/>
      <c r="CL4401" s="69"/>
      <c r="CM4401" s="69"/>
      <c r="CN4401" s="69"/>
      <c r="CO4401" s="69"/>
      <c r="CP4401" s="69"/>
      <c r="CQ4401" s="69"/>
      <c r="CR4401" s="69"/>
      <c r="CS4401" s="69"/>
      <c r="CT4401" s="69"/>
      <c r="CU4401" s="69"/>
      <c r="CV4401" s="69"/>
      <c r="CW4401" s="69"/>
      <c r="CX4401" s="69"/>
      <c r="CY4401" s="69"/>
      <c r="CZ4401" s="69"/>
      <c r="DA4401" s="69"/>
      <c r="DB4401" s="69"/>
      <c r="DC4401" s="69"/>
      <c r="DD4401" s="69"/>
      <c r="DE4401" s="69"/>
      <c r="DF4401" s="69"/>
      <c r="DG4401" s="69"/>
      <c r="DH4401" s="69"/>
      <c r="DI4401" s="69"/>
    </row>
    <row r="4402" spans="1:113" s="75" customFormat="1" ht="69.75" hidden="1" customHeight="1" x14ac:dyDescent="0.2">
      <c r="A4402" s="36" t="s">
        <v>2030</v>
      </c>
      <c r="B4402" s="36" t="s">
        <v>115</v>
      </c>
      <c r="C4402" s="36" t="s">
        <v>36</v>
      </c>
      <c r="D4402" s="37">
        <v>41705</v>
      </c>
      <c r="E4402" s="38">
        <v>0.41666666666666669</v>
      </c>
      <c r="F4402" s="37">
        <v>41705</v>
      </c>
      <c r="G4402" s="38">
        <v>0.60416666666666663</v>
      </c>
      <c r="H4402" s="194">
        <v>0.1875</v>
      </c>
      <c r="I4402" s="36">
        <v>11</v>
      </c>
      <c r="J4402" s="28"/>
      <c r="K4402" s="28"/>
      <c r="L4402" s="28" t="s">
        <v>130</v>
      </c>
      <c r="M4402" s="36" t="s">
        <v>1417</v>
      </c>
      <c r="N4402" s="36">
        <v>0.4</v>
      </c>
      <c r="O4402" s="36" t="s">
        <v>66</v>
      </c>
      <c r="P4402" s="36" t="s">
        <v>940</v>
      </c>
      <c r="Q4402" s="28" t="s">
        <v>1469</v>
      </c>
      <c r="R4402" s="36">
        <v>1.3</v>
      </c>
      <c r="S4402" s="36"/>
      <c r="T4402" s="36">
        <v>1.3</v>
      </c>
      <c r="U4402" s="28"/>
      <c r="V4402" s="28"/>
      <c r="W4402" s="28"/>
      <c r="X4402" s="28"/>
      <c r="Y4402" s="28"/>
      <c r="Z4402" s="28"/>
      <c r="AA4402" s="28"/>
      <c r="AB4402" s="28"/>
      <c r="AC4402" s="28"/>
      <c r="AD4402" s="28" t="s">
        <v>52</v>
      </c>
      <c r="AE4402" s="28"/>
      <c r="AF4402" s="28"/>
      <c r="AG4402" s="351"/>
      <c r="AH4402" s="22"/>
      <c r="AI4402" s="22"/>
      <c r="AJ4402" s="22"/>
      <c r="AK4402" s="161"/>
      <c r="AL4402" s="69"/>
      <c r="AM4402" s="69"/>
      <c r="AN4402" s="69"/>
      <c r="AO4402" s="69"/>
      <c r="AP4402" s="69"/>
      <c r="AQ4402" s="69"/>
      <c r="AR4402" s="69"/>
      <c r="AS4402" s="69"/>
      <c r="AT4402" s="69"/>
      <c r="AU4402" s="69"/>
      <c r="AV4402" s="69"/>
      <c r="AW4402" s="69"/>
      <c r="AX4402" s="69"/>
      <c r="AY4402" s="69"/>
      <c r="AZ4402" s="69"/>
      <c r="BA4402" s="69"/>
      <c r="BB4402" s="69"/>
      <c r="BC4402" s="69"/>
      <c r="BD4402" s="69"/>
      <c r="BE4402" s="69"/>
      <c r="BF4402" s="69"/>
      <c r="BG4402" s="69"/>
      <c r="BH4402" s="69"/>
      <c r="BI4402" s="69"/>
      <c r="BJ4402" s="69"/>
      <c r="BK4402" s="69"/>
      <c r="BL4402" s="69"/>
      <c r="BM4402" s="69"/>
      <c r="BN4402" s="69"/>
      <c r="BO4402" s="69"/>
      <c r="BP4402" s="69"/>
      <c r="BQ4402" s="69"/>
      <c r="BR4402" s="69"/>
      <c r="BS4402" s="69"/>
      <c r="BT4402" s="69"/>
      <c r="BU4402" s="69"/>
      <c r="BV4402" s="69"/>
      <c r="BW4402" s="69"/>
      <c r="BX4402" s="69"/>
      <c r="BY4402" s="69"/>
      <c r="BZ4402" s="69"/>
      <c r="CA4402" s="69"/>
      <c r="CB4402" s="69"/>
      <c r="CC4402" s="69"/>
      <c r="CD4402" s="69"/>
      <c r="CE4402" s="69"/>
      <c r="CF4402" s="69"/>
      <c r="CG4402" s="69"/>
      <c r="CH4402" s="69"/>
      <c r="CI4402" s="69"/>
      <c r="CJ4402" s="69"/>
      <c r="CK4402" s="69"/>
      <c r="CL4402" s="69"/>
      <c r="CM4402" s="69"/>
      <c r="CN4402" s="69"/>
      <c r="CO4402" s="69"/>
      <c r="CP4402" s="69"/>
      <c r="CQ4402" s="69"/>
      <c r="CR4402" s="69"/>
      <c r="CS4402" s="69"/>
      <c r="CT4402" s="69"/>
      <c r="CU4402" s="69"/>
      <c r="CV4402" s="69"/>
      <c r="CW4402" s="69"/>
      <c r="CX4402" s="69"/>
      <c r="CY4402" s="69"/>
      <c r="CZ4402" s="69"/>
      <c r="DA4402" s="69"/>
      <c r="DB4402" s="69"/>
      <c r="DC4402" s="69"/>
      <c r="DD4402" s="69"/>
      <c r="DE4402" s="69"/>
      <c r="DF4402" s="69"/>
      <c r="DG4402" s="69"/>
      <c r="DH4402" s="69"/>
      <c r="DI4402" s="69"/>
    </row>
    <row r="4403" spans="1:113" ht="78.75" hidden="1" customHeight="1" x14ac:dyDescent="0.2">
      <c r="A4403" s="24" t="s">
        <v>2030</v>
      </c>
      <c r="B4403" s="178" t="s">
        <v>115</v>
      </c>
      <c r="C4403" s="36" t="s">
        <v>36</v>
      </c>
      <c r="D4403" s="37">
        <v>41705</v>
      </c>
      <c r="E4403" s="382">
        <v>0.47916666666666669</v>
      </c>
      <c r="F4403" s="37">
        <v>41705</v>
      </c>
      <c r="G4403" s="382">
        <v>0.625</v>
      </c>
      <c r="H4403" s="194">
        <v>0.14583333333333334</v>
      </c>
      <c r="I4403" s="36">
        <v>10</v>
      </c>
      <c r="J4403" s="28"/>
      <c r="K4403" s="28"/>
      <c r="L4403" s="28" t="s">
        <v>130</v>
      </c>
      <c r="M4403" s="36" t="s">
        <v>1470</v>
      </c>
      <c r="N4403" s="36">
        <v>0.4</v>
      </c>
      <c r="O4403" s="36" t="s">
        <v>72</v>
      </c>
      <c r="P4403" s="36" t="s">
        <v>1471</v>
      </c>
      <c r="Q4403" s="28" t="s">
        <v>1472</v>
      </c>
      <c r="R4403" s="36">
        <v>1.6</v>
      </c>
      <c r="S4403" s="36"/>
      <c r="T4403" s="36">
        <v>1.6</v>
      </c>
      <c r="U4403" s="357"/>
      <c r="V4403" s="357"/>
      <c r="W4403" s="357"/>
      <c r="X4403" s="357"/>
      <c r="Y4403" s="357"/>
      <c r="Z4403" s="357"/>
      <c r="AA4403" s="357"/>
      <c r="AB4403" s="357"/>
      <c r="AC4403" s="362"/>
      <c r="AD4403" s="28" t="s">
        <v>61</v>
      </c>
      <c r="AE4403" s="364"/>
      <c r="AF4403" s="362"/>
      <c r="AG4403" s="28"/>
    </row>
    <row r="4404" spans="1:113" ht="63" hidden="1" customHeight="1" x14ac:dyDescent="0.2">
      <c r="A4404" s="24" t="s">
        <v>2030</v>
      </c>
      <c r="B4404" s="178" t="s">
        <v>115</v>
      </c>
      <c r="C4404" s="36" t="s">
        <v>36</v>
      </c>
      <c r="D4404" s="37">
        <v>41705</v>
      </c>
      <c r="E4404" s="382">
        <v>0.41666666666666669</v>
      </c>
      <c r="F4404" s="37">
        <v>41706</v>
      </c>
      <c r="G4404" s="382">
        <v>0.70833333333333337</v>
      </c>
      <c r="H4404" s="194">
        <v>1.2916666666666667</v>
      </c>
      <c r="I4404" s="36">
        <v>1</v>
      </c>
      <c r="J4404" s="28"/>
      <c r="K4404" s="28"/>
      <c r="L4404" s="28" t="s">
        <v>130</v>
      </c>
      <c r="M4404" s="36" t="s">
        <v>1417</v>
      </c>
      <c r="N4404" s="36">
        <v>0.4</v>
      </c>
      <c r="O4404" s="36" t="s">
        <v>66</v>
      </c>
      <c r="P4404" s="36" t="s">
        <v>1473</v>
      </c>
      <c r="Q4404" s="28" t="s">
        <v>1474</v>
      </c>
      <c r="R4404" s="36">
        <v>4.8</v>
      </c>
      <c r="S4404" s="36">
        <v>2.2000000000000002</v>
      </c>
      <c r="T4404" s="36">
        <v>7</v>
      </c>
      <c r="U4404" s="357"/>
      <c r="V4404" s="357"/>
      <c r="W4404" s="357"/>
      <c r="X4404" s="357"/>
      <c r="Y4404" s="357"/>
      <c r="Z4404" s="357"/>
      <c r="AA4404" s="357"/>
      <c r="AB4404" s="357"/>
      <c r="AC4404" s="362"/>
      <c r="AD4404" s="28" t="s">
        <v>61</v>
      </c>
      <c r="AE4404" s="364"/>
      <c r="AF4404" s="362"/>
      <c r="AG4404" s="28" t="s">
        <v>921</v>
      </c>
    </row>
    <row r="4405" spans="1:113" ht="31.5" hidden="1" customHeight="1" x14ac:dyDescent="0.2">
      <c r="A4405" s="24" t="s">
        <v>2030</v>
      </c>
      <c r="B4405" s="178" t="s">
        <v>115</v>
      </c>
      <c r="C4405" s="178" t="s">
        <v>36</v>
      </c>
      <c r="D4405" s="37">
        <v>41705</v>
      </c>
      <c r="E4405" s="390">
        <v>0.41666666666666669</v>
      </c>
      <c r="F4405" s="397">
        <v>41705</v>
      </c>
      <c r="G4405" s="390">
        <v>0.79166666666666663</v>
      </c>
      <c r="H4405" s="900">
        <v>0.375</v>
      </c>
      <c r="I4405" s="36">
        <v>3</v>
      </c>
      <c r="J4405" s="28"/>
      <c r="K4405" s="28"/>
      <c r="L4405" s="28" t="s">
        <v>130</v>
      </c>
      <c r="M4405" s="409" t="s">
        <v>1417</v>
      </c>
      <c r="N4405" s="409">
        <v>0.4</v>
      </c>
      <c r="O4405" s="409" t="s">
        <v>66</v>
      </c>
      <c r="P4405" s="409" t="s">
        <v>1475</v>
      </c>
      <c r="Q4405" s="28" t="s">
        <v>1476</v>
      </c>
      <c r="R4405" s="218">
        <v>5</v>
      </c>
      <c r="S4405" s="218"/>
      <c r="T4405" s="36">
        <v>5</v>
      </c>
      <c r="U4405" s="363"/>
      <c r="V4405" s="358"/>
      <c r="W4405" s="358"/>
      <c r="X4405" s="358"/>
      <c r="Y4405" s="358"/>
      <c r="Z4405" s="358"/>
      <c r="AA4405" s="358"/>
      <c r="AB4405" s="358"/>
      <c r="AC4405" s="365"/>
      <c r="AD4405" s="28" t="s">
        <v>60</v>
      </c>
      <c r="AE4405" s="433"/>
      <c r="AF4405" s="429"/>
      <c r="AG4405" s="28"/>
    </row>
    <row r="4406" spans="1:113" ht="31.5" hidden="1" customHeight="1" x14ac:dyDescent="0.2">
      <c r="A4406" s="24" t="s">
        <v>2030</v>
      </c>
      <c r="B4406" s="178" t="s">
        <v>115</v>
      </c>
      <c r="C4406" s="178" t="s">
        <v>36</v>
      </c>
      <c r="D4406" s="37">
        <v>41706</v>
      </c>
      <c r="E4406" s="390"/>
      <c r="F4406" s="397"/>
      <c r="G4406" s="390"/>
      <c r="H4406" s="900"/>
      <c r="I4406" s="36"/>
      <c r="J4406" s="28"/>
      <c r="K4406" s="28"/>
      <c r="L4406" s="28"/>
      <c r="M4406" s="409"/>
      <c r="N4406" s="409"/>
      <c r="O4406" s="409"/>
      <c r="P4406" s="409"/>
      <c r="Q4406" s="28"/>
      <c r="R4406" s="218"/>
      <c r="S4406" s="218"/>
      <c r="T4406" s="36"/>
      <c r="U4406" s="363"/>
      <c r="V4406" s="358"/>
      <c r="W4406" s="358"/>
      <c r="X4406" s="358"/>
      <c r="Y4406" s="358"/>
      <c r="Z4406" s="358"/>
      <c r="AA4406" s="358"/>
      <c r="AB4406" s="358"/>
      <c r="AC4406" s="365"/>
      <c r="AD4406" s="28"/>
      <c r="AE4406" s="433"/>
      <c r="AF4406" s="429"/>
      <c r="AG4406" s="28" t="s">
        <v>201</v>
      </c>
    </row>
    <row r="4407" spans="1:113" ht="31.5" hidden="1" customHeight="1" x14ac:dyDescent="0.2">
      <c r="A4407" s="36" t="s">
        <v>2030</v>
      </c>
      <c r="B4407" s="36" t="s">
        <v>115</v>
      </c>
      <c r="C4407" s="36" t="s">
        <v>36</v>
      </c>
      <c r="D4407" s="37">
        <v>41707</v>
      </c>
      <c r="E4407" s="38"/>
      <c r="F4407" s="37"/>
      <c r="G4407" s="38"/>
      <c r="H4407" s="194"/>
      <c r="I4407" s="36"/>
      <c r="J4407" s="28"/>
      <c r="K4407" s="28"/>
      <c r="L4407" s="28"/>
      <c r="M4407" s="36"/>
      <c r="N4407" s="36"/>
      <c r="O4407" s="36"/>
      <c r="P4407" s="36"/>
      <c r="Q4407" s="28"/>
      <c r="R4407" s="36"/>
      <c r="S4407" s="36"/>
      <c r="T4407" s="36"/>
      <c r="U4407" s="28"/>
      <c r="V4407" s="28"/>
      <c r="W4407" s="28"/>
      <c r="X4407" s="28"/>
      <c r="Y4407" s="28"/>
      <c r="Z4407" s="28"/>
      <c r="AA4407" s="28"/>
      <c r="AB4407" s="28"/>
      <c r="AC4407" s="28"/>
      <c r="AD4407" s="28"/>
      <c r="AE4407" s="28"/>
      <c r="AF4407" s="28"/>
      <c r="AG4407" s="28" t="s">
        <v>201</v>
      </c>
    </row>
    <row r="4408" spans="1:113" ht="31.5" hidden="1" customHeight="1" x14ac:dyDescent="0.2">
      <c r="A4408" s="36" t="s">
        <v>2030</v>
      </c>
      <c r="B4408" s="36" t="s">
        <v>115</v>
      </c>
      <c r="C4408" s="36" t="s">
        <v>36</v>
      </c>
      <c r="D4408" s="37">
        <v>41708</v>
      </c>
      <c r="E4408" s="38"/>
      <c r="F4408" s="37"/>
      <c r="G4408" s="38"/>
      <c r="H4408" s="194"/>
      <c r="I4408" s="36"/>
      <c r="J4408" s="28"/>
      <c r="K4408" s="28"/>
      <c r="L4408" s="28"/>
      <c r="M4408" s="36"/>
      <c r="N4408" s="36"/>
      <c r="O4408" s="36"/>
      <c r="P4408" s="36"/>
      <c r="Q4408" s="28"/>
      <c r="R4408" s="36"/>
      <c r="S4408" s="36"/>
      <c r="T4408" s="36"/>
      <c r="U4408" s="28"/>
      <c r="V4408" s="28"/>
      <c r="W4408" s="28"/>
      <c r="X4408" s="28"/>
      <c r="Y4408" s="28"/>
      <c r="Z4408" s="28"/>
      <c r="AA4408" s="28"/>
      <c r="AB4408" s="28"/>
      <c r="AC4408" s="28"/>
      <c r="AD4408" s="28"/>
      <c r="AE4408" s="28"/>
      <c r="AF4408" s="28"/>
      <c r="AG4408" s="28" t="s">
        <v>201</v>
      </c>
    </row>
    <row r="4409" spans="1:113" ht="31.5" hidden="1" customHeight="1" x14ac:dyDescent="0.2">
      <c r="A4409" s="24" t="s">
        <v>2030</v>
      </c>
      <c r="B4409" s="36" t="s">
        <v>115</v>
      </c>
      <c r="C4409" s="36" t="s">
        <v>36</v>
      </c>
      <c r="D4409" s="37">
        <v>41709</v>
      </c>
      <c r="E4409" s="38">
        <v>0.19791666666666666</v>
      </c>
      <c r="F4409" s="37">
        <v>41709</v>
      </c>
      <c r="G4409" s="38">
        <v>0.22916666666666666</v>
      </c>
      <c r="H4409" s="194">
        <v>3.125E-2</v>
      </c>
      <c r="I4409" s="36">
        <v>7</v>
      </c>
      <c r="J4409" s="28"/>
      <c r="K4409" s="28"/>
      <c r="L4409" s="28" t="s">
        <v>130</v>
      </c>
      <c r="M4409" s="36" t="s">
        <v>1477</v>
      </c>
      <c r="N4409" s="36">
        <v>35</v>
      </c>
      <c r="O4409" s="36" t="s">
        <v>63</v>
      </c>
      <c r="P4409" s="36" t="s">
        <v>1477</v>
      </c>
      <c r="Q4409" s="28" t="s">
        <v>1478</v>
      </c>
      <c r="R4409" s="36">
        <v>0.3</v>
      </c>
      <c r="S4409" s="36"/>
      <c r="T4409" s="36">
        <v>0.3</v>
      </c>
      <c r="U4409" s="28"/>
      <c r="V4409" s="28"/>
      <c r="W4409" s="28"/>
      <c r="X4409" s="28"/>
      <c r="Y4409" s="28"/>
      <c r="Z4409" s="28"/>
      <c r="AA4409" s="28"/>
      <c r="AB4409" s="28"/>
      <c r="AC4409" s="28"/>
      <c r="AD4409" s="28" t="s">
        <v>61</v>
      </c>
      <c r="AE4409" s="28"/>
      <c r="AF4409" s="28"/>
      <c r="AG4409" s="28"/>
    </row>
    <row r="4410" spans="1:113" ht="31.5" hidden="1" customHeight="1" x14ac:dyDescent="0.2">
      <c r="A4410" s="24" t="s">
        <v>2030</v>
      </c>
      <c r="B4410" s="36" t="s">
        <v>115</v>
      </c>
      <c r="C4410" s="36" t="s">
        <v>36</v>
      </c>
      <c r="D4410" s="37">
        <v>41709</v>
      </c>
      <c r="E4410" s="38">
        <v>0.46458333333333335</v>
      </c>
      <c r="F4410" s="37">
        <v>41709</v>
      </c>
      <c r="G4410" s="38">
        <v>0.56388888888888888</v>
      </c>
      <c r="H4410" s="194">
        <v>9.930555555555555E-2</v>
      </c>
      <c r="I4410" s="36">
        <v>5</v>
      </c>
      <c r="J4410" s="28"/>
      <c r="K4410" s="28"/>
      <c r="L4410" s="28" t="s">
        <v>125</v>
      </c>
      <c r="M4410" s="36"/>
      <c r="N4410" s="36"/>
      <c r="O4410" s="36" t="s">
        <v>72</v>
      </c>
      <c r="P4410" s="36"/>
      <c r="Q4410" s="28" t="s">
        <v>1561</v>
      </c>
      <c r="R4410" s="36">
        <v>28.8</v>
      </c>
      <c r="S4410" s="36"/>
      <c r="T4410" s="36">
        <v>28.8</v>
      </c>
      <c r="U4410" s="28"/>
      <c r="V4410" s="28"/>
      <c r="W4410" s="28"/>
      <c r="X4410" s="28"/>
      <c r="Y4410" s="28"/>
      <c r="Z4410" s="28"/>
      <c r="AA4410" s="28"/>
      <c r="AB4410" s="28"/>
      <c r="AC4410" s="28"/>
      <c r="AD4410" s="28" t="s">
        <v>55</v>
      </c>
      <c r="AE4410" s="28"/>
      <c r="AF4410" s="28"/>
      <c r="AG4410" s="28"/>
    </row>
    <row r="4411" spans="1:113" ht="31.5" hidden="1" customHeight="1" x14ac:dyDescent="0.2">
      <c r="A4411" s="24" t="s">
        <v>2030</v>
      </c>
      <c r="B4411" s="36" t="s">
        <v>115</v>
      </c>
      <c r="C4411" s="36" t="s">
        <v>36</v>
      </c>
      <c r="D4411" s="37">
        <v>41710</v>
      </c>
      <c r="E4411" s="38">
        <v>0.64583333333333337</v>
      </c>
      <c r="F4411" s="37">
        <v>41710</v>
      </c>
      <c r="G4411" s="38">
        <v>0.67361111111111116</v>
      </c>
      <c r="H4411" s="194">
        <v>2.7777777777777776E-2</v>
      </c>
      <c r="I4411" s="36">
        <v>4</v>
      </c>
      <c r="J4411" s="28"/>
      <c r="K4411" s="28"/>
      <c r="L4411" s="28" t="s">
        <v>130</v>
      </c>
      <c r="M4411" s="36" t="s">
        <v>1417</v>
      </c>
      <c r="N4411" s="36">
        <v>0.4</v>
      </c>
      <c r="O4411" s="36" t="s">
        <v>66</v>
      </c>
      <c r="P4411" s="36" t="s">
        <v>1562</v>
      </c>
      <c r="Q4411" s="28" t="s">
        <v>1563</v>
      </c>
      <c r="R4411" s="36">
        <v>0.2</v>
      </c>
      <c r="S4411" s="36"/>
      <c r="T4411" s="36">
        <v>0.2</v>
      </c>
      <c r="U4411" s="28"/>
      <c r="V4411" s="28"/>
      <c r="W4411" s="28"/>
      <c r="X4411" s="28"/>
      <c r="Y4411" s="28"/>
      <c r="Z4411" s="28"/>
      <c r="AA4411" s="28"/>
      <c r="AB4411" s="28"/>
      <c r="AC4411" s="28"/>
      <c r="AD4411" s="28" t="s">
        <v>61</v>
      </c>
      <c r="AE4411" s="28"/>
      <c r="AF4411" s="28"/>
      <c r="AG4411" s="28"/>
    </row>
    <row r="4412" spans="1:113" ht="31.5" customHeight="1" x14ac:dyDescent="0.2">
      <c r="A4412" s="36" t="s">
        <v>2030</v>
      </c>
      <c r="B4412" s="36" t="s">
        <v>115</v>
      </c>
      <c r="C4412" s="36" t="s">
        <v>36</v>
      </c>
      <c r="D4412" s="37">
        <v>41711</v>
      </c>
      <c r="E4412" s="38">
        <v>0.4236111111111111</v>
      </c>
      <c r="F4412" s="37">
        <v>41711</v>
      </c>
      <c r="G4412" s="38">
        <v>0.47291666666666665</v>
      </c>
      <c r="H4412" s="194">
        <v>4.9305555555555554E-2</v>
      </c>
      <c r="I4412" s="36">
        <v>301</v>
      </c>
      <c r="J4412" s="28"/>
      <c r="K4412" s="28"/>
      <c r="L4412" s="28" t="s">
        <v>130</v>
      </c>
      <c r="M4412" s="36"/>
      <c r="N4412" s="36">
        <v>35</v>
      </c>
      <c r="O4412" s="36" t="s">
        <v>70</v>
      </c>
      <c r="P4412" s="36"/>
      <c r="Q4412" s="28" t="s">
        <v>1564</v>
      </c>
      <c r="R4412" s="36">
        <v>9.6999999999999993</v>
      </c>
      <c r="S4412" s="36"/>
      <c r="T4412" s="36">
        <v>9.6999999999999993</v>
      </c>
      <c r="U4412" s="28"/>
      <c r="V4412" s="28"/>
      <c r="W4412" s="28"/>
      <c r="X4412" s="28"/>
      <c r="Y4412" s="28"/>
      <c r="Z4412" s="28"/>
      <c r="AA4412" s="28"/>
      <c r="AB4412" s="28"/>
      <c r="AC4412" s="28"/>
      <c r="AD4412" s="28" t="s">
        <v>55</v>
      </c>
      <c r="AE4412" s="28"/>
      <c r="AF4412" s="28"/>
      <c r="AG4412" s="28"/>
    </row>
    <row r="4413" spans="1:113" ht="31.5" hidden="1" customHeight="1" x14ac:dyDescent="0.2">
      <c r="A4413" s="36" t="s">
        <v>2030</v>
      </c>
      <c r="B4413" s="36" t="s">
        <v>115</v>
      </c>
      <c r="C4413" s="36" t="s">
        <v>36</v>
      </c>
      <c r="D4413" s="37">
        <v>41712</v>
      </c>
      <c r="E4413" s="38">
        <v>0.74305555555555547</v>
      </c>
      <c r="F4413" s="37">
        <v>41712</v>
      </c>
      <c r="G4413" s="38">
        <v>0.81944444444444453</v>
      </c>
      <c r="H4413" s="194">
        <v>7.6388888888888895E-2</v>
      </c>
      <c r="I4413" s="36">
        <v>10</v>
      </c>
      <c r="J4413" s="28"/>
      <c r="K4413" s="28"/>
      <c r="L4413" s="28" t="s">
        <v>130</v>
      </c>
      <c r="M4413" s="36" t="s">
        <v>1605</v>
      </c>
      <c r="N4413" s="36" t="s">
        <v>103</v>
      </c>
      <c r="O4413" s="36" t="s">
        <v>64</v>
      </c>
      <c r="P4413" s="36" t="s">
        <v>1606</v>
      </c>
      <c r="Q4413" s="28" t="s">
        <v>1607</v>
      </c>
      <c r="R4413" s="36">
        <v>0.5</v>
      </c>
      <c r="S4413" s="36">
        <v>5.3</v>
      </c>
      <c r="T4413" s="36">
        <v>5.8</v>
      </c>
      <c r="U4413" s="28"/>
      <c r="V4413" s="28"/>
      <c r="W4413" s="28"/>
      <c r="X4413" s="28"/>
      <c r="Y4413" s="28"/>
      <c r="Z4413" s="28"/>
      <c r="AA4413" s="28"/>
      <c r="AB4413" s="28"/>
      <c r="AC4413" s="28"/>
      <c r="AD4413" s="28" t="s">
        <v>60</v>
      </c>
      <c r="AE4413" s="28"/>
      <c r="AF4413" s="28"/>
      <c r="AG4413" s="28"/>
    </row>
    <row r="4414" spans="1:113" ht="31.5" hidden="1" customHeight="1" x14ac:dyDescent="0.2">
      <c r="A4414" s="36" t="s">
        <v>2030</v>
      </c>
      <c r="B4414" s="36" t="s">
        <v>115</v>
      </c>
      <c r="C4414" s="36" t="s">
        <v>36</v>
      </c>
      <c r="D4414" s="37">
        <v>41713</v>
      </c>
      <c r="E4414" s="38"/>
      <c r="F4414" s="37"/>
      <c r="G4414" s="38"/>
      <c r="H4414" s="194"/>
      <c r="I4414" s="36"/>
      <c r="J4414" s="28"/>
      <c r="K4414" s="28"/>
      <c r="L4414" s="28"/>
      <c r="M4414" s="36"/>
      <c r="N4414" s="36"/>
      <c r="O4414" s="36"/>
      <c r="P4414" s="36"/>
      <c r="Q4414" s="28"/>
      <c r="R4414" s="36"/>
      <c r="S4414" s="36"/>
      <c r="T4414" s="36"/>
      <c r="U4414" s="28"/>
      <c r="V4414" s="28"/>
      <c r="W4414" s="28"/>
      <c r="X4414" s="28"/>
      <c r="Y4414" s="28"/>
      <c r="Z4414" s="28"/>
      <c r="AA4414" s="28"/>
      <c r="AB4414" s="28"/>
      <c r="AC4414" s="28"/>
      <c r="AD4414" s="28"/>
      <c r="AE4414" s="28"/>
      <c r="AF4414" s="28"/>
      <c r="AG4414" s="28" t="s">
        <v>201</v>
      </c>
    </row>
    <row r="4415" spans="1:113" ht="31.5" hidden="1" customHeight="1" x14ac:dyDescent="0.2">
      <c r="A4415" s="36" t="s">
        <v>2030</v>
      </c>
      <c r="B4415" s="36" t="s">
        <v>115</v>
      </c>
      <c r="C4415" s="36" t="s">
        <v>36</v>
      </c>
      <c r="D4415" s="37">
        <v>41714</v>
      </c>
      <c r="E4415" s="38"/>
      <c r="F4415" s="37"/>
      <c r="G4415" s="38"/>
      <c r="H4415" s="194"/>
      <c r="I4415" s="36"/>
      <c r="J4415" s="28"/>
      <c r="K4415" s="28"/>
      <c r="L4415" s="28"/>
      <c r="M4415" s="36"/>
      <c r="N4415" s="36"/>
      <c r="O4415" s="36"/>
      <c r="P4415" s="36"/>
      <c r="Q4415" s="28"/>
      <c r="R4415" s="36"/>
      <c r="S4415" s="36"/>
      <c r="T4415" s="36"/>
      <c r="U4415" s="28"/>
      <c r="V4415" s="28"/>
      <c r="W4415" s="28"/>
      <c r="X4415" s="28"/>
      <c r="Y4415" s="28"/>
      <c r="Z4415" s="28"/>
      <c r="AA4415" s="28"/>
      <c r="AB4415" s="28"/>
      <c r="AC4415" s="28"/>
      <c r="AD4415" s="28"/>
      <c r="AE4415" s="28"/>
      <c r="AF4415" s="28"/>
      <c r="AG4415" s="28" t="s">
        <v>201</v>
      </c>
    </row>
    <row r="4416" spans="1:113" ht="48.75" hidden="1" customHeight="1" x14ac:dyDescent="0.2">
      <c r="A4416" s="36" t="s">
        <v>2030</v>
      </c>
      <c r="B4416" s="36" t="s">
        <v>115</v>
      </c>
      <c r="C4416" s="36" t="s">
        <v>36</v>
      </c>
      <c r="D4416" s="37">
        <v>41715</v>
      </c>
      <c r="E4416" s="38">
        <v>0.6430555555555556</v>
      </c>
      <c r="F4416" s="37">
        <v>41715</v>
      </c>
      <c r="G4416" s="38">
        <v>0.6430555555555556</v>
      </c>
      <c r="H4416" s="194"/>
      <c r="I4416" s="36">
        <v>5</v>
      </c>
      <c r="J4416" s="28"/>
      <c r="K4416" s="28"/>
      <c r="L4416" s="28" t="s">
        <v>125</v>
      </c>
      <c r="M4416" s="36" t="s">
        <v>1721</v>
      </c>
      <c r="N4416" s="36">
        <v>35</v>
      </c>
      <c r="O4416" s="36" t="s">
        <v>63</v>
      </c>
      <c r="P4416" s="36" t="s">
        <v>1722</v>
      </c>
      <c r="Q4416" s="28" t="s">
        <v>1723</v>
      </c>
      <c r="R4416" s="36">
        <v>0.2</v>
      </c>
      <c r="S4416" s="36">
        <v>13.1</v>
      </c>
      <c r="T4416" s="36">
        <v>13.3</v>
      </c>
      <c r="U4416" s="28"/>
      <c r="V4416" s="28"/>
      <c r="W4416" s="28"/>
      <c r="X4416" s="28"/>
      <c r="Y4416" s="28"/>
      <c r="Z4416" s="28"/>
      <c r="AA4416" s="28"/>
      <c r="AB4416" s="28"/>
      <c r="AC4416" s="28"/>
      <c r="AD4416" s="28" t="s">
        <v>55</v>
      </c>
      <c r="AE4416" s="28"/>
      <c r="AF4416" s="28"/>
      <c r="AG4416" s="28"/>
    </row>
    <row r="4417" spans="1:36" s="24" customFormat="1" ht="47.25" hidden="1" customHeight="1" x14ac:dyDescent="0.2">
      <c r="A4417" s="36" t="s">
        <v>2030</v>
      </c>
      <c r="B4417" s="36" t="s">
        <v>115</v>
      </c>
      <c r="C4417" s="36" t="s">
        <v>36</v>
      </c>
      <c r="D4417" s="37">
        <v>41716</v>
      </c>
      <c r="E4417" s="38"/>
      <c r="F4417" s="37"/>
      <c r="G4417" s="38"/>
      <c r="H4417" s="194"/>
      <c r="I4417" s="36"/>
      <c r="J4417" s="28"/>
      <c r="K4417" s="28"/>
      <c r="L4417" s="28"/>
      <c r="M4417" s="36"/>
      <c r="N4417" s="36"/>
      <c r="O4417" s="36"/>
      <c r="P4417" s="36"/>
      <c r="Q4417" s="28"/>
      <c r="R4417" s="36"/>
      <c r="S4417" s="36"/>
      <c r="T4417" s="36"/>
      <c r="U4417" s="28"/>
      <c r="V4417" s="28"/>
      <c r="W4417" s="28"/>
      <c r="X4417" s="28"/>
      <c r="Y4417" s="28"/>
      <c r="Z4417" s="28"/>
      <c r="AA4417" s="28"/>
      <c r="AB4417" s="28"/>
      <c r="AC4417" s="28"/>
      <c r="AD4417" s="28"/>
      <c r="AE4417" s="28"/>
      <c r="AF4417" s="28"/>
      <c r="AG4417" s="28" t="s">
        <v>201</v>
      </c>
      <c r="AH4417" s="22"/>
      <c r="AI4417" s="22"/>
      <c r="AJ4417" s="22"/>
    </row>
    <row r="4418" spans="1:36" s="24" customFormat="1" ht="63" hidden="1" customHeight="1" x14ac:dyDescent="0.2">
      <c r="A4418" s="36" t="s">
        <v>2030</v>
      </c>
      <c r="B4418" s="36" t="s">
        <v>115</v>
      </c>
      <c r="C4418" s="36" t="s">
        <v>36</v>
      </c>
      <c r="D4418" s="37">
        <v>41717</v>
      </c>
      <c r="E4418" s="38">
        <v>0.4826388888888889</v>
      </c>
      <c r="F4418" s="37">
        <v>41717</v>
      </c>
      <c r="G4418" s="38">
        <v>0.54513888888888895</v>
      </c>
      <c r="H4418" s="194">
        <v>6.25E-2</v>
      </c>
      <c r="I4418" s="36">
        <v>232</v>
      </c>
      <c r="J4418" s="28"/>
      <c r="K4418" s="28"/>
      <c r="L4418" s="28" t="s">
        <v>130</v>
      </c>
      <c r="M4418" s="36"/>
      <c r="N4418" s="36">
        <v>0.4</v>
      </c>
      <c r="O4418" s="36" t="s">
        <v>72</v>
      </c>
      <c r="P4418" s="36"/>
      <c r="Q4418" s="28" t="s">
        <v>1724</v>
      </c>
      <c r="R4418" s="36">
        <v>16.899999999999999</v>
      </c>
      <c r="S4418" s="36"/>
      <c r="T4418" s="36">
        <v>16.899999999999999</v>
      </c>
      <c r="U4418" s="28"/>
      <c r="V4418" s="28"/>
      <c r="W4418" s="28"/>
      <c r="X4418" s="28"/>
      <c r="Y4418" s="28"/>
      <c r="Z4418" s="28"/>
      <c r="AA4418" s="28"/>
      <c r="AB4418" s="28"/>
      <c r="AC4418" s="28"/>
      <c r="AD4418" s="28" t="s">
        <v>61</v>
      </c>
      <c r="AE4418" s="28"/>
      <c r="AF4418" s="28"/>
      <c r="AG4418" s="28"/>
      <c r="AH4418" s="22"/>
      <c r="AI4418" s="22"/>
      <c r="AJ4418" s="22"/>
    </row>
    <row r="4419" spans="1:36" s="24" customFormat="1" ht="78.75" hidden="1" customHeight="1" x14ac:dyDescent="0.2">
      <c r="A4419" s="36" t="s">
        <v>2030</v>
      </c>
      <c r="B4419" s="36" t="s">
        <v>115</v>
      </c>
      <c r="C4419" s="36" t="s">
        <v>36</v>
      </c>
      <c r="D4419" s="37">
        <v>41718</v>
      </c>
      <c r="E4419" s="38">
        <v>0.41666666666666669</v>
      </c>
      <c r="F4419" s="37">
        <v>41718</v>
      </c>
      <c r="G4419" s="38">
        <v>0.4513888888888889</v>
      </c>
      <c r="H4419" s="194">
        <v>3.4722222222222224E-2</v>
      </c>
      <c r="I4419" s="36">
        <v>4</v>
      </c>
      <c r="J4419" s="28"/>
      <c r="K4419" s="28"/>
      <c r="L4419" s="28" t="s">
        <v>130</v>
      </c>
      <c r="M4419" s="36" t="s">
        <v>926</v>
      </c>
      <c r="N4419" s="36">
        <v>0.4</v>
      </c>
      <c r="O4419" s="36" t="s">
        <v>67</v>
      </c>
      <c r="P4419" s="36" t="s">
        <v>1725</v>
      </c>
      <c r="Q4419" s="28" t="s">
        <v>1726</v>
      </c>
      <c r="R4419" s="36">
        <v>0.2</v>
      </c>
      <c r="S4419" s="36"/>
      <c r="T4419" s="36">
        <v>0.2</v>
      </c>
      <c r="U4419" s="28"/>
      <c r="V4419" s="28"/>
      <c r="W4419" s="28"/>
      <c r="X4419" s="28"/>
      <c r="Y4419" s="28"/>
      <c r="Z4419" s="28"/>
      <c r="AA4419" s="28"/>
      <c r="AB4419" s="28"/>
      <c r="AC4419" s="28"/>
      <c r="AD4419" s="28" t="s">
        <v>60</v>
      </c>
      <c r="AE4419" s="28"/>
      <c r="AF4419" s="28"/>
      <c r="AG4419" s="351"/>
      <c r="AH4419" s="22"/>
      <c r="AI4419" s="22"/>
      <c r="AJ4419" s="22"/>
    </row>
    <row r="4420" spans="1:36" s="24" customFormat="1" ht="47.25" hidden="1" customHeight="1" x14ac:dyDescent="0.2">
      <c r="A4420" s="36" t="s">
        <v>2030</v>
      </c>
      <c r="B4420" s="36" t="s">
        <v>115</v>
      </c>
      <c r="C4420" s="36" t="s">
        <v>36</v>
      </c>
      <c r="D4420" s="37">
        <v>41719</v>
      </c>
      <c r="E4420" s="38"/>
      <c r="F4420" s="37"/>
      <c r="G4420" s="38"/>
      <c r="H4420" s="194"/>
      <c r="I4420" s="36"/>
      <c r="J4420" s="28"/>
      <c r="K4420" s="28"/>
      <c r="L4420" s="28"/>
      <c r="M4420" s="36"/>
      <c r="N4420" s="36"/>
      <c r="O4420" s="36"/>
      <c r="P4420" s="36"/>
      <c r="Q4420" s="28"/>
      <c r="R4420" s="36"/>
      <c r="S4420" s="36"/>
      <c r="T4420" s="36"/>
      <c r="U4420" s="28"/>
      <c r="V4420" s="28"/>
      <c r="W4420" s="28"/>
      <c r="X4420" s="28"/>
      <c r="Y4420" s="28"/>
      <c r="Z4420" s="28"/>
      <c r="AA4420" s="28"/>
      <c r="AB4420" s="28"/>
      <c r="AC4420" s="28"/>
      <c r="AD4420" s="28"/>
      <c r="AE4420" s="28"/>
      <c r="AF4420" s="28"/>
      <c r="AG4420" s="28" t="s">
        <v>201</v>
      </c>
      <c r="AH4420" s="22"/>
      <c r="AI4420" s="22"/>
      <c r="AJ4420" s="22"/>
    </row>
    <row r="4421" spans="1:36" s="24" customFormat="1" ht="126" hidden="1" customHeight="1" x14ac:dyDescent="0.2">
      <c r="A4421" s="36" t="s">
        <v>2030</v>
      </c>
      <c r="B4421" s="36" t="s">
        <v>115</v>
      </c>
      <c r="C4421" s="36" t="s">
        <v>36</v>
      </c>
      <c r="D4421" s="37">
        <v>41720</v>
      </c>
      <c r="E4421" s="38"/>
      <c r="F4421" s="37"/>
      <c r="G4421" s="38"/>
      <c r="H4421" s="194"/>
      <c r="I4421" s="36"/>
      <c r="J4421" s="28"/>
      <c r="K4421" s="28"/>
      <c r="L4421" s="28"/>
      <c r="M4421" s="36"/>
      <c r="N4421" s="36"/>
      <c r="O4421" s="36"/>
      <c r="P4421" s="36"/>
      <c r="Q4421" s="28"/>
      <c r="R4421" s="36"/>
      <c r="S4421" s="36"/>
      <c r="T4421" s="36"/>
      <c r="U4421" s="28"/>
      <c r="V4421" s="28"/>
      <c r="W4421" s="28"/>
      <c r="X4421" s="28"/>
      <c r="Y4421" s="28"/>
      <c r="Z4421" s="28"/>
      <c r="AA4421" s="28"/>
      <c r="AB4421" s="28"/>
      <c r="AC4421" s="28"/>
      <c r="AD4421" s="28"/>
      <c r="AE4421" s="28"/>
      <c r="AF4421" s="28"/>
      <c r="AG4421" s="28" t="s">
        <v>201</v>
      </c>
      <c r="AH4421" s="22"/>
      <c r="AI4421" s="22"/>
      <c r="AJ4421" s="22"/>
    </row>
    <row r="4422" spans="1:36" s="24" customFormat="1" ht="47.25" hidden="1" customHeight="1" x14ac:dyDescent="0.2">
      <c r="A4422" s="36" t="s">
        <v>2030</v>
      </c>
      <c r="B4422" s="36" t="s">
        <v>115</v>
      </c>
      <c r="C4422" s="36" t="s">
        <v>36</v>
      </c>
      <c r="D4422" s="37">
        <v>41721</v>
      </c>
      <c r="E4422" s="38"/>
      <c r="F4422" s="37"/>
      <c r="G4422" s="38"/>
      <c r="H4422" s="194"/>
      <c r="I4422" s="36"/>
      <c r="J4422" s="28"/>
      <c r="K4422" s="28"/>
      <c r="L4422" s="28"/>
      <c r="M4422" s="36"/>
      <c r="N4422" s="36"/>
      <c r="O4422" s="36"/>
      <c r="P4422" s="36"/>
      <c r="Q4422" s="28"/>
      <c r="R4422" s="36"/>
      <c r="S4422" s="36"/>
      <c r="T4422" s="36"/>
      <c r="U4422" s="28"/>
      <c r="V4422" s="28"/>
      <c r="W4422" s="28"/>
      <c r="X4422" s="28"/>
      <c r="Y4422" s="28"/>
      <c r="Z4422" s="28"/>
      <c r="AA4422" s="28"/>
      <c r="AB4422" s="28"/>
      <c r="AC4422" s="28"/>
      <c r="AD4422" s="28"/>
      <c r="AE4422" s="28"/>
      <c r="AF4422" s="28"/>
      <c r="AG4422" s="28" t="s">
        <v>201</v>
      </c>
      <c r="AH4422" s="22"/>
      <c r="AI4422" s="22"/>
      <c r="AJ4422" s="22"/>
    </row>
    <row r="4423" spans="1:36" s="24" customFormat="1" ht="110.25" hidden="1" customHeight="1" x14ac:dyDescent="0.2">
      <c r="A4423" s="36" t="s">
        <v>2030</v>
      </c>
      <c r="B4423" s="36" t="s">
        <v>115</v>
      </c>
      <c r="C4423" s="36" t="s">
        <v>36</v>
      </c>
      <c r="D4423" s="37">
        <v>41722</v>
      </c>
      <c r="E4423" s="38"/>
      <c r="F4423" s="37"/>
      <c r="G4423" s="38"/>
      <c r="H4423" s="194"/>
      <c r="I4423" s="36"/>
      <c r="J4423" s="28"/>
      <c r="K4423" s="28"/>
      <c r="L4423" s="28"/>
      <c r="M4423" s="36"/>
      <c r="N4423" s="36"/>
      <c r="O4423" s="36"/>
      <c r="P4423" s="36"/>
      <c r="Q4423" s="28"/>
      <c r="R4423" s="36"/>
      <c r="S4423" s="36"/>
      <c r="T4423" s="36"/>
      <c r="U4423" s="28"/>
      <c r="V4423" s="28"/>
      <c r="W4423" s="28"/>
      <c r="X4423" s="28"/>
      <c r="Y4423" s="28"/>
      <c r="Z4423" s="28"/>
      <c r="AA4423" s="28"/>
      <c r="AB4423" s="28"/>
      <c r="AC4423" s="28"/>
      <c r="AD4423" s="28"/>
      <c r="AE4423" s="28"/>
      <c r="AF4423" s="28"/>
      <c r="AG4423" s="28" t="s">
        <v>201</v>
      </c>
      <c r="AH4423" s="22"/>
      <c r="AI4423" s="22"/>
      <c r="AJ4423" s="22"/>
    </row>
    <row r="4424" spans="1:36" s="75" customFormat="1" ht="105" hidden="1" customHeight="1" x14ac:dyDescent="0.2">
      <c r="A4424" s="36" t="s">
        <v>2030</v>
      </c>
      <c r="B4424" s="36" t="s">
        <v>115</v>
      </c>
      <c r="C4424" s="36" t="s">
        <v>36</v>
      </c>
      <c r="D4424" s="37">
        <v>41723</v>
      </c>
      <c r="E4424" s="38">
        <v>0.52361111111111114</v>
      </c>
      <c r="F4424" s="37">
        <v>41723</v>
      </c>
      <c r="G4424" s="38">
        <v>0.61458333333333337</v>
      </c>
      <c r="H4424" s="194">
        <v>9.0972222222222218E-2</v>
      </c>
      <c r="I4424" s="36">
        <v>9</v>
      </c>
      <c r="J4424" s="28"/>
      <c r="K4424" s="28"/>
      <c r="L4424" s="28" t="s">
        <v>130</v>
      </c>
      <c r="M4424" s="36" t="s">
        <v>960</v>
      </c>
      <c r="N4424" s="36">
        <v>35</v>
      </c>
      <c r="O4424" s="36" t="s">
        <v>63</v>
      </c>
      <c r="P4424" s="36" t="s">
        <v>1942</v>
      </c>
      <c r="Q4424" s="28" t="s">
        <v>1943</v>
      </c>
      <c r="R4424" s="36">
        <v>34.799999999999997</v>
      </c>
      <c r="S4424" s="36"/>
      <c r="T4424" s="36">
        <v>34.799999999999997</v>
      </c>
      <c r="U4424" s="28"/>
      <c r="V4424" s="28"/>
      <c r="W4424" s="28"/>
      <c r="X4424" s="28"/>
      <c r="Y4424" s="28"/>
      <c r="Z4424" s="28"/>
      <c r="AA4424" s="28"/>
      <c r="AB4424" s="28"/>
      <c r="AC4424" s="28"/>
      <c r="AD4424" s="28" t="s">
        <v>60</v>
      </c>
      <c r="AE4424" s="28"/>
      <c r="AF4424" s="28"/>
      <c r="AG4424" s="28"/>
      <c r="AH4424" s="22"/>
      <c r="AI4424" s="22"/>
      <c r="AJ4424" s="22"/>
    </row>
    <row r="4425" spans="1:36" s="3" customFormat="1" ht="31.5" hidden="1" customHeight="1" x14ac:dyDescent="0.2">
      <c r="A4425" s="36" t="s">
        <v>2030</v>
      </c>
      <c r="B4425" s="36" t="s">
        <v>115</v>
      </c>
      <c r="C4425" s="36" t="s">
        <v>36</v>
      </c>
      <c r="D4425" s="37">
        <v>41724</v>
      </c>
      <c r="E4425" s="38"/>
      <c r="F4425" s="37"/>
      <c r="G4425" s="38"/>
      <c r="H4425" s="194"/>
      <c r="I4425" s="36"/>
      <c r="J4425" s="28"/>
      <c r="K4425" s="28"/>
      <c r="L4425" s="28"/>
      <c r="M4425" s="36"/>
      <c r="N4425" s="36"/>
      <c r="O4425" s="36"/>
      <c r="P4425" s="36"/>
      <c r="Q4425" s="28"/>
      <c r="R4425" s="36"/>
      <c r="S4425" s="36"/>
      <c r="T4425" s="36"/>
      <c r="U4425" s="28"/>
      <c r="V4425" s="28"/>
      <c r="W4425" s="28"/>
      <c r="X4425" s="28"/>
      <c r="Y4425" s="28"/>
      <c r="Z4425" s="28"/>
      <c r="AA4425" s="28"/>
      <c r="AB4425" s="28"/>
      <c r="AC4425" s="28"/>
      <c r="AD4425" s="28"/>
      <c r="AE4425" s="28"/>
      <c r="AF4425" s="28"/>
      <c r="AG4425" s="28" t="s">
        <v>201</v>
      </c>
      <c r="AH4425" s="22"/>
      <c r="AI4425" s="22"/>
      <c r="AJ4425" s="22"/>
    </row>
    <row r="4426" spans="1:36" s="3" customFormat="1" ht="31.5" hidden="1" customHeight="1" x14ac:dyDescent="0.2">
      <c r="A4426" s="36" t="s">
        <v>2030</v>
      </c>
      <c r="B4426" s="36" t="s">
        <v>115</v>
      </c>
      <c r="C4426" s="36" t="s">
        <v>36</v>
      </c>
      <c r="D4426" s="37">
        <v>41725</v>
      </c>
      <c r="E4426" s="38"/>
      <c r="F4426" s="37"/>
      <c r="G4426" s="38"/>
      <c r="H4426" s="194"/>
      <c r="I4426" s="36"/>
      <c r="J4426" s="28"/>
      <c r="K4426" s="28"/>
      <c r="L4426" s="28"/>
      <c r="M4426" s="36"/>
      <c r="N4426" s="36"/>
      <c r="O4426" s="36"/>
      <c r="P4426" s="36"/>
      <c r="Q4426" s="28"/>
      <c r="R4426" s="36"/>
      <c r="S4426" s="36"/>
      <c r="T4426" s="36"/>
      <c r="U4426" s="28"/>
      <c r="V4426" s="28"/>
      <c r="W4426" s="28"/>
      <c r="X4426" s="28"/>
      <c r="Y4426" s="28"/>
      <c r="Z4426" s="28"/>
      <c r="AA4426" s="28"/>
      <c r="AB4426" s="28"/>
      <c r="AC4426" s="28"/>
      <c r="AD4426" s="28"/>
      <c r="AE4426" s="28"/>
      <c r="AF4426" s="28"/>
      <c r="AG4426" s="28" t="s">
        <v>201</v>
      </c>
      <c r="AH4426" s="22"/>
      <c r="AI4426" s="22"/>
      <c r="AJ4426" s="22"/>
    </row>
    <row r="4427" spans="1:36" s="3" customFormat="1" ht="31.5" hidden="1" customHeight="1" x14ac:dyDescent="0.2">
      <c r="A4427" s="36" t="s">
        <v>2030</v>
      </c>
      <c r="B4427" s="36" t="s">
        <v>115</v>
      </c>
      <c r="C4427" s="36" t="s">
        <v>36</v>
      </c>
      <c r="D4427" s="37">
        <v>41726</v>
      </c>
      <c r="E4427" s="38"/>
      <c r="F4427" s="37"/>
      <c r="G4427" s="38"/>
      <c r="H4427" s="194"/>
      <c r="I4427" s="36"/>
      <c r="J4427" s="28"/>
      <c r="K4427" s="28"/>
      <c r="L4427" s="28"/>
      <c r="M4427" s="36"/>
      <c r="N4427" s="36"/>
      <c r="O4427" s="36"/>
      <c r="P4427" s="36"/>
      <c r="Q4427" s="28"/>
      <c r="R4427" s="36"/>
      <c r="S4427" s="36"/>
      <c r="T4427" s="36"/>
      <c r="U4427" s="28"/>
      <c r="V4427" s="28"/>
      <c r="W4427" s="28"/>
      <c r="X4427" s="28"/>
      <c r="Y4427" s="28"/>
      <c r="Z4427" s="28"/>
      <c r="AA4427" s="28"/>
      <c r="AB4427" s="28"/>
      <c r="AC4427" s="28"/>
      <c r="AD4427" s="28"/>
      <c r="AE4427" s="28"/>
      <c r="AF4427" s="28"/>
      <c r="AG4427" s="28" t="s">
        <v>201</v>
      </c>
      <c r="AH4427" s="22"/>
      <c r="AI4427" s="22"/>
      <c r="AJ4427" s="22"/>
    </row>
    <row r="4428" spans="1:36" s="3" customFormat="1" ht="31.5" hidden="1" customHeight="1" x14ac:dyDescent="0.2">
      <c r="A4428" s="36" t="s">
        <v>2030</v>
      </c>
      <c r="B4428" s="36" t="s">
        <v>115</v>
      </c>
      <c r="C4428" s="36" t="s">
        <v>36</v>
      </c>
      <c r="D4428" s="37">
        <v>41727</v>
      </c>
      <c r="E4428" s="38"/>
      <c r="F4428" s="37"/>
      <c r="G4428" s="38"/>
      <c r="H4428" s="194"/>
      <c r="I4428" s="36"/>
      <c r="J4428" s="28"/>
      <c r="K4428" s="28"/>
      <c r="L4428" s="28"/>
      <c r="M4428" s="36"/>
      <c r="N4428" s="36"/>
      <c r="O4428" s="36"/>
      <c r="P4428" s="36"/>
      <c r="Q4428" s="28"/>
      <c r="R4428" s="36"/>
      <c r="S4428" s="36"/>
      <c r="T4428" s="36"/>
      <c r="U4428" s="28"/>
      <c r="V4428" s="28"/>
      <c r="W4428" s="28"/>
      <c r="X4428" s="28"/>
      <c r="Y4428" s="28"/>
      <c r="Z4428" s="28"/>
      <c r="AA4428" s="28"/>
      <c r="AB4428" s="28"/>
      <c r="AC4428" s="28"/>
      <c r="AD4428" s="28"/>
      <c r="AE4428" s="28"/>
      <c r="AF4428" s="28"/>
      <c r="AG4428" s="28" t="s">
        <v>201</v>
      </c>
      <c r="AH4428" s="22"/>
      <c r="AI4428" s="22"/>
      <c r="AJ4428" s="22"/>
    </row>
    <row r="4429" spans="1:36" s="3" customFormat="1" ht="31.5" hidden="1" customHeight="1" x14ac:dyDescent="0.2">
      <c r="A4429" s="36" t="s">
        <v>2030</v>
      </c>
      <c r="B4429" s="36" t="s">
        <v>115</v>
      </c>
      <c r="C4429" s="36" t="s">
        <v>36</v>
      </c>
      <c r="D4429" s="37">
        <v>41728</v>
      </c>
      <c r="E4429" s="38">
        <v>0.44722222222222219</v>
      </c>
      <c r="F4429" s="37">
        <v>41728</v>
      </c>
      <c r="G4429" s="38">
        <v>0.76388888888888884</v>
      </c>
      <c r="H4429" s="194">
        <v>0.31666666666666665</v>
      </c>
      <c r="I4429" s="36">
        <v>1</v>
      </c>
      <c r="J4429" s="28"/>
      <c r="K4429" s="28"/>
      <c r="L4429" s="28" t="s">
        <v>130</v>
      </c>
      <c r="M4429" s="36" t="s">
        <v>2005</v>
      </c>
      <c r="N4429" s="36">
        <v>35</v>
      </c>
      <c r="O4429" s="36" t="s">
        <v>63</v>
      </c>
      <c r="P4429" s="36" t="s">
        <v>2006</v>
      </c>
      <c r="Q4429" s="28" t="s">
        <v>2007</v>
      </c>
      <c r="R4429" s="36">
        <v>1.6</v>
      </c>
      <c r="S4429" s="36"/>
      <c r="T4429" s="36">
        <v>1.6</v>
      </c>
      <c r="U4429" s="28"/>
      <c r="V4429" s="28"/>
      <c r="W4429" s="28"/>
      <c r="X4429" s="28"/>
      <c r="Y4429" s="28"/>
      <c r="Z4429" s="28"/>
      <c r="AA4429" s="28"/>
      <c r="AB4429" s="28"/>
      <c r="AC4429" s="28"/>
      <c r="AD4429" s="28" t="s">
        <v>60</v>
      </c>
      <c r="AE4429" s="28"/>
      <c r="AF4429" s="28"/>
      <c r="AG4429" s="28"/>
      <c r="AH4429" s="22"/>
      <c r="AI4429" s="22"/>
      <c r="AJ4429" s="22"/>
    </row>
    <row r="4430" spans="1:36" s="3" customFormat="1" ht="31.5" hidden="1" customHeight="1" x14ac:dyDescent="0.2">
      <c r="A4430" s="36" t="s">
        <v>2030</v>
      </c>
      <c r="B4430" s="36" t="s">
        <v>115</v>
      </c>
      <c r="C4430" s="36" t="s">
        <v>36</v>
      </c>
      <c r="D4430" s="37">
        <v>41729</v>
      </c>
      <c r="E4430" s="38"/>
      <c r="F4430" s="37"/>
      <c r="G4430" s="38"/>
      <c r="H4430" s="194"/>
      <c r="I4430" s="36"/>
      <c r="J4430" s="28"/>
      <c r="K4430" s="28"/>
      <c r="L4430" s="28"/>
      <c r="M4430" s="36"/>
      <c r="N4430" s="36"/>
      <c r="O4430" s="36"/>
      <c r="P4430" s="36"/>
      <c r="Q4430" s="28"/>
      <c r="R4430" s="36"/>
      <c r="S4430" s="36"/>
      <c r="T4430" s="36"/>
      <c r="U4430" s="28"/>
      <c r="V4430" s="28"/>
      <c r="W4430" s="28"/>
      <c r="X4430" s="28"/>
      <c r="Y4430" s="28"/>
      <c r="Z4430" s="28"/>
      <c r="AA4430" s="28"/>
      <c r="AB4430" s="28"/>
      <c r="AC4430" s="28"/>
      <c r="AD4430" s="28"/>
      <c r="AE4430" s="28"/>
      <c r="AF4430" s="28"/>
      <c r="AG4430" s="28" t="s">
        <v>201</v>
      </c>
      <c r="AH4430" s="22"/>
      <c r="AI4430" s="22"/>
      <c r="AJ4430" s="22"/>
    </row>
    <row r="4431" spans="1:36" s="3" customFormat="1" ht="31.5" hidden="1" customHeight="1" x14ac:dyDescent="0.2">
      <c r="A4431" s="36" t="s">
        <v>2104</v>
      </c>
      <c r="B4431" s="36" t="s">
        <v>115</v>
      </c>
      <c r="C4431" s="36" t="s">
        <v>36</v>
      </c>
      <c r="D4431" s="37">
        <v>41730</v>
      </c>
      <c r="E4431" s="38">
        <v>0.16666666666666666</v>
      </c>
      <c r="F4431" s="37">
        <v>41730</v>
      </c>
      <c r="G4431" s="38">
        <v>0.4375</v>
      </c>
      <c r="H4431" s="194">
        <v>0.27083333333333331</v>
      </c>
      <c r="I4431" s="36">
        <v>7</v>
      </c>
      <c r="J4431" s="28"/>
      <c r="K4431" s="28"/>
      <c r="L4431" s="28" t="s">
        <v>130</v>
      </c>
      <c r="M4431" s="36" t="s">
        <v>2129</v>
      </c>
      <c r="N4431" s="36">
        <v>0.4</v>
      </c>
      <c r="O4431" s="36" t="s">
        <v>66</v>
      </c>
      <c r="P4431" s="36" t="s">
        <v>2130</v>
      </c>
      <c r="Q4431" s="36" t="s">
        <v>2131</v>
      </c>
      <c r="R4431" s="36">
        <v>1.2</v>
      </c>
      <c r="S4431" s="36"/>
      <c r="T4431" s="144">
        <f>R4431+S4431</f>
        <v>1.2</v>
      </c>
      <c r="U4431" s="36"/>
      <c r="V4431" s="36"/>
      <c r="W4431" s="36"/>
      <c r="X4431" s="36"/>
      <c r="Y4431" s="36"/>
      <c r="Z4431" s="36"/>
      <c r="AA4431" s="36"/>
      <c r="AB4431" s="36"/>
      <c r="AC4431" s="36"/>
      <c r="AD4431" s="36" t="s">
        <v>60</v>
      </c>
      <c r="AE4431" s="36"/>
      <c r="AF4431" s="36"/>
      <c r="AG4431" s="45"/>
    </row>
    <row r="4432" spans="1:36" ht="31.5" hidden="1" customHeight="1" x14ac:dyDescent="0.2">
      <c r="A4432" s="36" t="s">
        <v>2104</v>
      </c>
      <c r="B4432" s="36" t="s">
        <v>115</v>
      </c>
      <c r="C4432" s="36" t="s">
        <v>36</v>
      </c>
      <c r="D4432" s="37">
        <v>41731</v>
      </c>
      <c r="E4432" s="38">
        <v>0.41666666666666669</v>
      </c>
      <c r="F4432" s="37">
        <v>41731</v>
      </c>
      <c r="G4432" s="38">
        <v>0.44791666666666669</v>
      </c>
      <c r="H4432" s="194">
        <v>3.125E-2</v>
      </c>
      <c r="I4432" s="36">
        <v>1</v>
      </c>
      <c r="J4432" s="28"/>
      <c r="K4432" s="28"/>
      <c r="L4432" s="28" t="s">
        <v>130</v>
      </c>
      <c r="M4432" s="36"/>
      <c r="N4432" s="36">
        <v>0.4</v>
      </c>
      <c r="O4432" s="36" t="s">
        <v>64</v>
      </c>
      <c r="P4432" s="36" t="s">
        <v>2132</v>
      </c>
      <c r="Q4432" s="28" t="s">
        <v>2133</v>
      </c>
      <c r="R4432" s="36">
        <v>0.1</v>
      </c>
      <c r="S4432" s="36"/>
      <c r="T4432" s="144">
        <f>R4432+S4432</f>
        <v>0.1</v>
      </c>
      <c r="U4432" s="28"/>
      <c r="V4432" s="28"/>
      <c r="W4432" s="28"/>
      <c r="X4432" s="28"/>
      <c r="Y4432" s="28"/>
      <c r="Z4432" s="28"/>
      <c r="AA4432" s="28"/>
      <c r="AB4432" s="28"/>
      <c r="AC4432" s="28"/>
      <c r="AD4432" s="28" t="s">
        <v>42</v>
      </c>
      <c r="AE4432" s="28"/>
      <c r="AF4432" s="28"/>
      <c r="AG4432" s="28"/>
      <c r="AH4432" s="3"/>
      <c r="AI4432" s="3"/>
      <c r="AJ4432" s="3"/>
    </row>
    <row r="4433" spans="1:113" ht="31.5" hidden="1" customHeight="1" x14ac:dyDescent="0.2">
      <c r="A4433" s="36" t="s">
        <v>2104</v>
      </c>
      <c r="B4433" s="36" t="s">
        <v>115</v>
      </c>
      <c r="C4433" s="36" t="s">
        <v>36</v>
      </c>
      <c r="D4433" s="37">
        <v>41732</v>
      </c>
      <c r="E4433" s="38"/>
      <c r="F4433" s="37"/>
      <c r="G4433" s="38"/>
      <c r="H4433" s="194"/>
      <c r="I4433" s="36"/>
      <c r="J4433" s="28"/>
      <c r="K4433" s="28"/>
      <c r="L4433" s="28"/>
      <c r="M4433" s="36"/>
      <c r="N4433" s="36"/>
      <c r="O4433" s="36"/>
      <c r="P4433" s="36"/>
      <c r="Q4433" s="28"/>
      <c r="R4433" s="36"/>
      <c r="S4433" s="36"/>
      <c r="T4433" s="144"/>
      <c r="U4433" s="28"/>
      <c r="V4433" s="28"/>
      <c r="W4433" s="28"/>
      <c r="X4433" s="28"/>
      <c r="Y4433" s="28"/>
      <c r="Z4433" s="28"/>
      <c r="AA4433" s="28"/>
      <c r="AB4433" s="28"/>
      <c r="AC4433" s="28"/>
      <c r="AD4433" s="28"/>
      <c r="AE4433" s="28"/>
      <c r="AF4433" s="28"/>
      <c r="AG4433" s="28" t="s">
        <v>201</v>
      </c>
      <c r="AH4433" s="3"/>
      <c r="AI4433" s="3"/>
      <c r="AJ4433" s="3"/>
    </row>
    <row r="4434" spans="1:113" ht="35.25" customHeight="1" x14ac:dyDescent="0.2">
      <c r="A4434" s="36" t="s">
        <v>2104</v>
      </c>
      <c r="B4434" s="36" t="s">
        <v>115</v>
      </c>
      <c r="C4434" s="36" t="s">
        <v>36</v>
      </c>
      <c r="D4434" s="37">
        <v>41733</v>
      </c>
      <c r="E4434" s="38">
        <v>0.41736111111111113</v>
      </c>
      <c r="F4434" s="37">
        <v>41733</v>
      </c>
      <c r="G4434" s="38">
        <v>0.4597222222222222</v>
      </c>
      <c r="H4434" s="194">
        <v>4.2361111111111106E-2</v>
      </c>
      <c r="I4434" s="36">
        <v>22</v>
      </c>
      <c r="J4434" s="28"/>
      <c r="K4434" s="28"/>
      <c r="L4434" s="28" t="s">
        <v>130</v>
      </c>
      <c r="M4434" s="36"/>
      <c r="N4434" s="36">
        <v>35</v>
      </c>
      <c r="O4434" s="36" t="s">
        <v>70</v>
      </c>
      <c r="P4434" s="36"/>
      <c r="Q4434" s="28" t="s">
        <v>2216</v>
      </c>
      <c r="R4434" s="36">
        <v>2.7</v>
      </c>
      <c r="S4434" s="36"/>
      <c r="T4434" s="144">
        <f>R4434+S4434</f>
        <v>2.7</v>
      </c>
      <c r="U4434" s="28"/>
      <c r="V4434" s="28"/>
      <c r="W4434" s="28"/>
      <c r="X4434" s="28"/>
      <c r="Y4434" s="28"/>
      <c r="Z4434" s="28"/>
      <c r="AA4434" s="28"/>
      <c r="AB4434" s="28"/>
      <c r="AC4434" s="28"/>
      <c r="AD4434" s="28" t="s">
        <v>55</v>
      </c>
      <c r="AE4434" s="28"/>
      <c r="AF4434" s="28"/>
      <c r="AG4434" s="28"/>
      <c r="AH4434" s="3"/>
      <c r="AI4434" s="3"/>
      <c r="AJ4434" s="3"/>
    </row>
    <row r="4435" spans="1:113" ht="31.5" hidden="1" customHeight="1" x14ac:dyDescent="0.2">
      <c r="A4435" s="36" t="s">
        <v>2104</v>
      </c>
      <c r="B4435" s="36" t="s">
        <v>115</v>
      </c>
      <c r="C4435" s="36" t="s">
        <v>36</v>
      </c>
      <c r="D4435" s="37">
        <v>41734</v>
      </c>
      <c r="E4435" s="38">
        <v>0.60416666666666663</v>
      </c>
      <c r="F4435" s="37">
        <v>41734</v>
      </c>
      <c r="G4435" s="38">
        <v>0.70833333333333337</v>
      </c>
      <c r="H4435" s="194">
        <v>0.10416666666666667</v>
      </c>
      <c r="I4435" s="36">
        <v>21</v>
      </c>
      <c r="J4435" s="28"/>
      <c r="K4435" s="28"/>
      <c r="L4435" s="28" t="s">
        <v>130</v>
      </c>
      <c r="M4435" s="36" t="s">
        <v>2217</v>
      </c>
      <c r="N4435" s="36">
        <v>35</v>
      </c>
      <c r="O4435" s="36" t="s">
        <v>63</v>
      </c>
      <c r="P4435" s="36" t="s">
        <v>2218</v>
      </c>
      <c r="Q4435" s="28" t="s">
        <v>2219</v>
      </c>
      <c r="R4435" s="36">
        <v>31.1</v>
      </c>
      <c r="S4435" s="36"/>
      <c r="T4435" s="144">
        <f>R4435+S4435</f>
        <v>31.1</v>
      </c>
      <c r="U4435" s="28"/>
      <c r="V4435" s="28"/>
      <c r="W4435" s="28"/>
      <c r="X4435" s="28"/>
      <c r="Y4435" s="28"/>
      <c r="Z4435" s="28"/>
      <c r="AA4435" s="28"/>
      <c r="AB4435" s="28"/>
      <c r="AC4435" s="28"/>
      <c r="AD4435" s="28" t="s">
        <v>61</v>
      </c>
      <c r="AE4435" s="28"/>
      <c r="AF4435" s="28"/>
      <c r="AG4435" s="28"/>
      <c r="AH4435" s="3"/>
      <c r="AI4435" s="3"/>
      <c r="AJ4435" s="3"/>
    </row>
    <row r="4436" spans="1:113" ht="101.25" hidden="1" customHeight="1" x14ac:dyDescent="0.2">
      <c r="A4436" s="24" t="s">
        <v>2104</v>
      </c>
      <c r="B4436" s="178" t="s">
        <v>115</v>
      </c>
      <c r="C4436" s="178" t="s">
        <v>36</v>
      </c>
      <c r="D4436" s="37">
        <v>41735</v>
      </c>
      <c r="E4436" s="382">
        <v>0.68888888888888899</v>
      </c>
      <c r="F4436" s="37">
        <v>41735</v>
      </c>
      <c r="G4436" s="38">
        <v>0.90416666666666667</v>
      </c>
      <c r="H4436" s="194">
        <v>0.21527777777777779</v>
      </c>
      <c r="I4436" s="36">
        <v>2</v>
      </c>
      <c r="J4436" s="28"/>
      <c r="K4436" s="28"/>
      <c r="L4436" s="28" t="s">
        <v>130</v>
      </c>
      <c r="M4436" s="36" t="s">
        <v>2220</v>
      </c>
      <c r="N4436" s="36">
        <v>0.4</v>
      </c>
      <c r="O4436" s="36" t="s">
        <v>72</v>
      </c>
      <c r="P4436" s="36" t="s">
        <v>2221</v>
      </c>
      <c r="Q4436" s="28" t="s">
        <v>2222</v>
      </c>
      <c r="R4436" s="36">
        <v>18.399999999999999</v>
      </c>
      <c r="S4436" s="36"/>
      <c r="T4436" s="144">
        <f>R4436+S4436</f>
        <v>18.399999999999999</v>
      </c>
      <c r="U4436" s="28"/>
      <c r="V4436" s="28"/>
      <c r="W4436" s="28"/>
      <c r="X4436" s="28"/>
      <c r="Y4436" s="28"/>
      <c r="Z4436" s="28"/>
      <c r="AA4436" s="28"/>
      <c r="AB4436" s="28"/>
      <c r="AC4436" s="28"/>
      <c r="AD4436" s="28" t="s">
        <v>60</v>
      </c>
      <c r="AE4436" s="22"/>
      <c r="AF4436" s="22"/>
      <c r="AG4436" s="22"/>
      <c r="AH4436" s="3"/>
      <c r="AI4436" s="3"/>
      <c r="AJ4436" s="3"/>
    </row>
    <row r="4437" spans="1:113" ht="63" hidden="1" customHeight="1" x14ac:dyDescent="0.2">
      <c r="A4437" s="24" t="s">
        <v>2104</v>
      </c>
      <c r="B4437" s="178" t="s">
        <v>115</v>
      </c>
      <c r="C4437" s="36" t="s">
        <v>36</v>
      </c>
      <c r="D4437" s="37">
        <v>41735</v>
      </c>
      <c r="E4437" s="38">
        <v>0.33333333333333331</v>
      </c>
      <c r="F4437" s="37">
        <v>41735</v>
      </c>
      <c r="G4437" s="38">
        <v>0.66666666666666663</v>
      </c>
      <c r="H4437" s="194">
        <v>0.33333333333333331</v>
      </c>
      <c r="I4437" s="36">
        <v>2</v>
      </c>
      <c r="J4437" s="28"/>
      <c r="K4437" s="28"/>
      <c r="L4437" s="28" t="s">
        <v>130</v>
      </c>
      <c r="M4437" s="36" t="s">
        <v>2223</v>
      </c>
      <c r="N4437" s="36" t="s">
        <v>103</v>
      </c>
      <c r="O4437" s="36" t="s">
        <v>64</v>
      </c>
      <c r="P4437" s="36" t="s">
        <v>2224</v>
      </c>
      <c r="Q4437" s="28" t="s">
        <v>2225</v>
      </c>
      <c r="R4437" s="36">
        <v>0.4</v>
      </c>
      <c r="S4437" s="36"/>
      <c r="T4437" s="144">
        <f>R4437+S4437</f>
        <v>0.4</v>
      </c>
      <c r="U4437" s="22"/>
      <c r="V4437" s="22"/>
      <c r="W4437" s="22"/>
      <c r="X4437" s="22"/>
      <c r="Y4437" s="22"/>
      <c r="Z4437" s="22"/>
      <c r="AA4437" s="22"/>
      <c r="AB4437" s="22"/>
      <c r="AC4437" s="22"/>
      <c r="AD4437" s="22" t="s">
        <v>52</v>
      </c>
      <c r="AE4437" s="22"/>
      <c r="AF4437" s="22"/>
      <c r="AG4437" s="22"/>
      <c r="AH4437" s="3"/>
      <c r="AI4437" s="3"/>
      <c r="AJ4437" s="3"/>
    </row>
    <row r="4438" spans="1:113" s="75" customFormat="1" ht="108.75" hidden="1" customHeight="1" x14ac:dyDescent="0.2">
      <c r="A4438" s="36" t="s">
        <v>2104</v>
      </c>
      <c r="B4438" s="36" t="s">
        <v>115</v>
      </c>
      <c r="C4438" s="36" t="s">
        <v>36</v>
      </c>
      <c r="D4438" s="37">
        <v>41735</v>
      </c>
      <c r="E4438" s="38">
        <v>0.29166666666666669</v>
      </c>
      <c r="F4438" s="37">
        <v>41735</v>
      </c>
      <c r="G4438" s="38">
        <v>0.55902777777777779</v>
      </c>
      <c r="H4438" s="194">
        <v>0.2673611111111111</v>
      </c>
      <c r="I4438" s="36">
        <v>3</v>
      </c>
      <c r="J4438" s="28"/>
      <c r="K4438" s="28"/>
      <c r="L4438" s="28" t="s">
        <v>130</v>
      </c>
      <c r="M4438" s="36" t="s">
        <v>2226</v>
      </c>
      <c r="N4438" s="36" t="s">
        <v>103</v>
      </c>
      <c r="O4438" s="36" t="s">
        <v>64</v>
      </c>
      <c r="P4438" s="36" t="s">
        <v>2227</v>
      </c>
      <c r="Q4438" s="28" t="s">
        <v>2228</v>
      </c>
      <c r="R4438" s="36">
        <v>3.3</v>
      </c>
      <c r="S4438" s="36"/>
      <c r="T4438" s="144">
        <f>R4438+S4438</f>
        <v>3.3</v>
      </c>
      <c r="U4438" s="28"/>
      <c r="V4438" s="28"/>
      <c r="W4438" s="28"/>
      <c r="X4438" s="28"/>
      <c r="Y4438" s="28"/>
      <c r="Z4438" s="28"/>
      <c r="AA4438" s="28"/>
      <c r="AB4438" s="28"/>
      <c r="AC4438" s="28"/>
      <c r="AD4438" s="28" t="s">
        <v>60</v>
      </c>
      <c r="AE4438" s="28"/>
      <c r="AF4438" s="28"/>
      <c r="AG4438" s="351"/>
      <c r="AH4438" s="3"/>
      <c r="AI4438" s="3"/>
      <c r="AJ4438" s="3"/>
      <c r="AK4438" s="161"/>
      <c r="AL4438" s="69"/>
      <c r="AM4438" s="69"/>
      <c r="AN4438" s="69"/>
      <c r="AO4438" s="69"/>
      <c r="AP4438" s="69"/>
      <c r="AQ4438" s="69"/>
      <c r="AR4438" s="69"/>
      <c r="AS4438" s="69"/>
      <c r="AT4438" s="69"/>
      <c r="AU4438" s="69"/>
      <c r="AV4438" s="69"/>
      <c r="AW4438" s="69"/>
      <c r="AX4438" s="69"/>
      <c r="AY4438" s="69"/>
      <c r="AZ4438" s="69"/>
      <c r="BA4438" s="69"/>
      <c r="BB4438" s="69"/>
      <c r="BC4438" s="69"/>
      <c r="BD4438" s="69"/>
      <c r="BE4438" s="69"/>
      <c r="BF4438" s="69"/>
      <c r="BG4438" s="69"/>
      <c r="BH4438" s="69"/>
      <c r="BI4438" s="69"/>
      <c r="BJ4438" s="69"/>
      <c r="BK4438" s="69"/>
      <c r="BL4438" s="69"/>
      <c r="BM4438" s="69"/>
      <c r="BN4438" s="69"/>
      <c r="BO4438" s="69"/>
      <c r="BP4438" s="69"/>
      <c r="BQ4438" s="69"/>
      <c r="BR4438" s="69"/>
      <c r="BS4438" s="69"/>
      <c r="BT4438" s="69"/>
      <c r="BU4438" s="69"/>
      <c r="BV4438" s="69"/>
      <c r="BW4438" s="69"/>
      <c r="BX4438" s="69"/>
      <c r="BY4438" s="69"/>
      <c r="BZ4438" s="69"/>
      <c r="CA4438" s="69"/>
      <c r="CB4438" s="69"/>
      <c r="CC4438" s="69"/>
      <c r="CD4438" s="69"/>
      <c r="CE4438" s="69"/>
      <c r="CF4438" s="69"/>
      <c r="CG4438" s="69"/>
      <c r="CH4438" s="69"/>
      <c r="CI4438" s="69"/>
      <c r="CJ4438" s="69"/>
      <c r="CK4438" s="69"/>
      <c r="CL4438" s="69"/>
      <c r="CM4438" s="69"/>
      <c r="CN4438" s="69"/>
      <c r="CO4438" s="69"/>
      <c r="CP4438" s="69"/>
      <c r="CQ4438" s="69"/>
      <c r="CR4438" s="69"/>
      <c r="CS4438" s="69"/>
      <c r="CT4438" s="69"/>
      <c r="CU4438" s="69"/>
      <c r="CV4438" s="69"/>
      <c r="CW4438" s="69"/>
      <c r="CX4438" s="69"/>
      <c r="CY4438" s="69"/>
      <c r="CZ4438" s="69"/>
      <c r="DA4438" s="69"/>
      <c r="DB4438" s="69"/>
      <c r="DC4438" s="69"/>
      <c r="DD4438" s="69"/>
      <c r="DE4438" s="69"/>
      <c r="DF4438" s="69"/>
      <c r="DG4438" s="69"/>
      <c r="DH4438" s="69"/>
      <c r="DI4438" s="69"/>
    </row>
    <row r="4439" spans="1:113" ht="78.75" hidden="1" customHeight="1" x14ac:dyDescent="0.2">
      <c r="A4439" s="28" t="s">
        <v>2104</v>
      </c>
      <c r="B4439" s="36" t="s">
        <v>115</v>
      </c>
      <c r="C4439" s="36" t="s">
        <v>36</v>
      </c>
      <c r="D4439" s="37">
        <v>41736</v>
      </c>
      <c r="E4439" s="38"/>
      <c r="F4439" s="37"/>
      <c r="G4439" s="38"/>
      <c r="H4439" s="38"/>
      <c r="I4439" s="36"/>
      <c r="J4439" s="28"/>
      <c r="K4439" s="28"/>
      <c r="L4439" s="28"/>
      <c r="M4439" s="36"/>
      <c r="N4439" s="36"/>
      <c r="O4439" s="36"/>
      <c r="P4439" s="36"/>
      <c r="Q4439" s="28"/>
      <c r="R4439" s="36"/>
      <c r="S4439" s="36"/>
      <c r="T4439" s="36"/>
      <c r="U4439" s="28"/>
      <c r="V4439" s="28"/>
      <c r="W4439" s="28"/>
      <c r="X4439" s="28"/>
      <c r="Y4439" s="28"/>
      <c r="Z4439" s="28"/>
      <c r="AA4439" s="28"/>
      <c r="AB4439" s="28"/>
      <c r="AC4439" s="28"/>
      <c r="AD4439" s="28"/>
      <c r="AE4439" s="28"/>
      <c r="AF4439" s="28"/>
      <c r="AG4439" s="28" t="s">
        <v>201</v>
      </c>
      <c r="AH4439" s="3"/>
      <c r="AI4439" s="3"/>
      <c r="AJ4439" s="3"/>
    </row>
    <row r="4440" spans="1:113" ht="78.75" customHeight="1" x14ac:dyDescent="0.2">
      <c r="A4440" s="28" t="s">
        <v>2104</v>
      </c>
      <c r="B4440" s="36" t="s">
        <v>115</v>
      </c>
      <c r="C4440" s="36" t="s">
        <v>7543</v>
      </c>
      <c r="D4440" s="37">
        <v>41737</v>
      </c>
      <c r="E4440" s="38">
        <v>0.76388888888888884</v>
      </c>
      <c r="F4440" s="37">
        <v>41737</v>
      </c>
      <c r="G4440" s="38">
        <v>0.86111111111111116</v>
      </c>
      <c r="H4440" s="38">
        <v>9.7222222222222224E-2</v>
      </c>
      <c r="I4440" s="36">
        <v>353</v>
      </c>
      <c r="J4440" s="28"/>
      <c r="K4440" s="28"/>
      <c r="L4440" s="28" t="s">
        <v>130</v>
      </c>
      <c r="M4440" s="36"/>
      <c r="N4440" s="36">
        <v>35</v>
      </c>
      <c r="O4440" s="36" t="s">
        <v>70</v>
      </c>
      <c r="P4440" s="36"/>
      <c r="Q4440" s="28" t="s">
        <v>2389</v>
      </c>
      <c r="R4440" s="36">
        <v>224.4</v>
      </c>
      <c r="S4440" s="36"/>
      <c r="T4440" s="36">
        <v>224.4</v>
      </c>
      <c r="U4440" s="28"/>
      <c r="V4440" s="28"/>
      <c r="W4440" s="28"/>
      <c r="X4440" s="28"/>
      <c r="Y4440" s="28"/>
      <c r="Z4440" s="28"/>
      <c r="AA4440" s="28"/>
      <c r="AB4440" s="28"/>
      <c r="AC4440" s="28"/>
      <c r="AD4440" s="28" t="s">
        <v>55</v>
      </c>
      <c r="AE4440" s="28"/>
      <c r="AF4440" s="28"/>
      <c r="AG4440" s="28"/>
      <c r="AH4440" s="3"/>
      <c r="AI4440" s="3"/>
      <c r="AJ4440" s="3"/>
    </row>
    <row r="4441" spans="1:113" ht="78.75" hidden="1" customHeight="1" x14ac:dyDescent="0.2">
      <c r="A4441" s="28" t="s">
        <v>2104</v>
      </c>
      <c r="B4441" s="36" t="s">
        <v>115</v>
      </c>
      <c r="C4441" s="36" t="s">
        <v>36</v>
      </c>
      <c r="D4441" s="37">
        <v>41737</v>
      </c>
      <c r="E4441" s="38">
        <v>0.47569444444444442</v>
      </c>
      <c r="F4441" s="37">
        <v>41737</v>
      </c>
      <c r="G4441" s="38">
        <v>0.61111111111111105</v>
      </c>
      <c r="H4441" s="38">
        <v>0.13541666666666666</v>
      </c>
      <c r="I4441" s="36">
        <v>75</v>
      </c>
      <c r="J4441" s="28"/>
      <c r="K4441" s="28"/>
      <c r="L4441" s="28" t="s">
        <v>130</v>
      </c>
      <c r="M4441" s="36" t="s">
        <v>2390</v>
      </c>
      <c r="N4441" s="36" t="s">
        <v>103</v>
      </c>
      <c r="O4441" s="36" t="s">
        <v>66</v>
      </c>
      <c r="P4441" s="36" t="s">
        <v>2391</v>
      </c>
      <c r="Q4441" s="28" t="s">
        <v>2392</v>
      </c>
      <c r="R4441" s="36">
        <v>3.8</v>
      </c>
      <c r="S4441" s="36"/>
      <c r="T4441" s="36">
        <v>3.8</v>
      </c>
      <c r="U4441" s="28"/>
      <c r="V4441" s="28"/>
      <c r="W4441" s="28"/>
      <c r="X4441" s="28"/>
      <c r="Y4441" s="28"/>
      <c r="Z4441" s="28"/>
      <c r="AA4441" s="28"/>
      <c r="AB4441" s="28"/>
      <c r="AC4441" s="28"/>
      <c r="AD4441" s="28" t="s">
        <v>56</v>
      </c>
      <c r="AE4441" s="28"/>
      <c r="AF4441" s="28"/>
      <c r="AG4441" s="28"/>
      <c r="AH4441" s="3"/>
      <c r="AI4441" s="3"/>
      <c r="AJ4441" s="3"/>
    </row>
    <row r="4442" spans="1:113" ht="78.75" hidden="1" customHeight="1" x14ac:dyDescent="0.2">
      <c r="A4442" s="28" t="s">
        <v>2104</v>
      </c>
      <c r="B4442" s="36" t="s">
        <v>115</v>
      </c>
      <c r="C4442" s="36" t="s">
        <v>36</v>
      </c>
      <c r="D4442" s="37">
        <v>41738</v>
      </c>
      <c r="E4442" s="38"/>
      <c r="F4442" s="37"/>
      <c r="G4442" s="38"/>
      <c r="H4442" s="38"/>
      <c r="I4442" s="36"/>
      <c r="J4442" s="28"/>
      <c r="K4442" s="28"/>
      <c r="L4442" s="28"/>
      <c r="M4442" s="36"/>
      <c r="N4442" s="36"/>
      <c r="O4442" s="36"/>
      <c r="P4442" s="36"/>
      <c r="Q4442" s="28"/>
      <c r="R4442" s="36"/>
      <c r="S4442" s="36"/>
      <c r="T4442" s="36"/>
      <c r="U4442" s="28"/>
      <c r="V4442" s="28"/>
      <c r="W4442" s="28"/>
      <c r="X4442" s="28"/>
      <c r="Y4442" s="28"/>
      <c r="Z4442" s="28"/>
      <c r="AA4442" s="28"/>
      <c r="AB4442" s="28"/>
      <c r="AC4442" s="28"/>
      <c r="AD4442" s="28"/>
      <c r="AE4442" s="28"/>
      <c r="AF4442" s="28"/>
      <c r="AG4442" s="28" t="s">
        <v>201</v>
      </c>
      <c r="AH4442" s="3"/>
      <c r="AI4442" s="3"/>
      <c r="AJ4442" s="3"/>
    </row>
    <row r="4443" spans="1:113" ht="111.75" hidden="1" customHeight="1" x14ac:dyDescent="0.2">
      <c r="A4443" s="28" t="s">
        <v>2104</v>
      </c>
      <c r="B4443" s="36" t="s">
        <v>115</v>
      </c>
      <c r="C4443" s="36" t="s">
        <v>36</v>
      </c>
      <c r="D4443" s="37">
        <v>41739</v>
      </c>
      <c r="E4443" s="38"/>
      <c r="F4443" s="37"/>
      <c r="G4443" s="38"/>
      <c r="H4443" s="38"/>
      <c r="I4443" s="36"/>
      <c r="J4443" s="28"/>
      <c r="K4443" s="28"/>
      <c r="L4443" s="28"/>
      <c r="M4443" s="36"/>
      <c r="N4443" s="36"/>
      <c r="O4443" s="36"/>
      <c r="P4443" s="36"/>
      <c r="Q4443" s="28"/>
      <c r="R4443" s="36"/>
      <c r="S4443" s="36"/>
      <c r="T4443" s="36"/>
      <c r="U4443" s="28"/>
      <c r="V4443" s="28"/>
      <c r="W4443" s="28"/>
      <c r="X4443" s="28"/>
      <c r="Y4443" s="28"/>
      <c r="Z4443" s="28"/>
      <c r="AA4443" s="28"/>
      <c r="AB4443" s="28"/>
      <c r="AC4443" s="28"/>
      <c r="AD4443" s="28"/>
      <c r="AE4443" s="28"/>
      <c r="AF4443" s="28"/>
      <c r="AG4443" s="28" t="s">
        <v>201</v>
      </c>
      <c r="AH4443" s="3"/>
      <c r="AI4443" s="3"/>
      <c r="AJ4443" s="3"/>
    </row>
    <row r="4444" spans="1:113" ht="48.75" hidden="1" customHeight="1" x14ac:dyDescent="0.2">
      <c r="A4444" s="28" t="s">
        <v>2104</v>
      </c>
      <c r="B4444" s="36" t="s">
        <v>115</v>
      </c>
      <c r="C4444" s="36" t="s">
        <v>36</v>
      </c>
      <c r="D4444" s="37">
        <v>41740</v>
      </c>
      <c r="E4444" s="38"/>
      <c r="F4444" s="37"/>
      <c r="G4444" s="38"/>
      <c r="H4444" s="38"/>
      <c r="I4444" s="36"/>
      <c r="J4444" s="28"/>
      <c r="K4444" s="28"/>
      <c r="L4444" s="28"/>
      <c r="M4444" s="36"/>
      <c r="N4444" s="36"/>
      <c r="O4444" s="36"/>
      <c r="P4444" s="36"/>
      <c r="Q4444" s="28"/>
      <c r="R4444" s="36"/>
      <c r="S4444" s="36"/>
      <c r="T4444" s="36"/>
      <c r="U4444" s="28"/>
      <c r="V4444" s="28"/>
      <c r="W4444" s="28"/>
      <c r="X4444" s="28"/>
      <c r="Y4444" s="28"/>
      <c r="Z4444" s="28"/>
      <c r="AA4444" s="28"/>
      <c r="AB4444" s="28"/>
      <c r="AC4444" s="28"/>
      <c r="AD4444" s="28"/>
      <c r="AE4444" s="28"/>
      <c r="AF4444" s="28"/>
      <c r="AG4444" s="28" t="s">
        <v>201</v>
      </c>
      <c r="AH4444" s="3"/>
      <c r="AI4444" s="3"/>
      <c r="AJ4444" s="3"/>
    </row>
    <row r="4445" spans="1:113" ht="141.75" hidden="1" customHeight="1" x14ac:dyDescent="0.2">
      <c r="A4445" s="28" t="s">
        <v>2104</v>
      </c>
      <c r="B4445" s="36" t="s">
        <v>115</v>
      </c>
      <c r="C4445" s="36" t="s">
        <v>36</v>
      </c>
      <c r="D4445" s="37">
        <v>41741</v>
      </c>
      <c r="E4445" s="38">
        <v>0.5625</v>
      </c>
      <c r="F4445" s="37">
        <v>41741</v>
      </c>
      <c r="G4445" s="38">
        <v>0.66666666666666663</v>
      </c>
      <c r="H4445" s="38">
        <v>0.10416666666666667</v>
      </c>
      <c r="I4445" s="36">
        <v>2</v>
      </c>
      <c r="J4445" s="28"/>
      <c r="K4445" s="28"/>
      <c r="L4445" s="28" t="s">
        <v>127</v>
      </c>
      <c r="M4445" s="36" t="s">
        <v>2129</v>
      </c>
      <c r="N4445" s="36">
        <v>0.4</v>
      </c>
      <c r="O4445" s="36" t="s">
        <v>66</v>
      </c>
      <c r="P4445" s="36" t="s">
        <v>2750</v>
      </c>
      <c r="Q4445" s="28" t="s">
        <v>2751</v>
      </c>
      <c r="R4445" s="36">
        <v>0.2</v>
      </c>
      <c r="S4445" s="36"/>
      <c r="T4445" s="36">
        <v>0.2</v>
      </c>
      <c r="U4445" s="28"/>
      <c r="V4445" s="28"/>
      <c r="W4445" s="28"/>
      <c r="X4445" s="28"/>
      <c r="Y4445" s="28"/>
      <c r="Z4445" s="28"/>
      <c r="AA4445" s="28"/>
      <c r="AB4445" s="28"/>
      <c r="AC4445" s="28"/>
      <c r="AD4445" s="28" t="s">
        <v>57</v>
      </c>
      <c r="AE4445" s="28"/>
      <c r="AF4445" s="28"/>
      <c r="AG4445" s="28"/>
      <c r="AH4445" s="3"/>
      <c r="AI4445" s="3" t="s">
        <v>387</v>
      </c>
      <c r="AJ4445" s="3"/>
    </row>
    <row r="4446" spans="1:113" s="3" customFormat="1" ht="45" hidden="1" customHeight="1" x14ac:dyDescent="0.2">
      <c r="A4446" s="28" t="s">
        <v>2104</v>
      </c>
      <c r="B4446" s="36" t="s">
        <v>115</v>
      </c>
      <c r="C4446" s="36" t="s">
        <v>36</v>
      </c>
      <c r="D4446" s="37">
        <v>41742</v>
      </c>
      <c r="E4446" s="38"/>
      <c r="F4446" s="37"/>
      <c r="G4446" s="38"/>
      <c r="H4446" s="38"/>
      <c r="I4446" s="36"/>
      <c r="J4446" s="28"/>
      <c r="K4446" s="28"/>
      <c r="L4446" s="28"/>
      <c r="M4446" s="36"/>
      <c r="N4446" s="36"/>
      <c r="O4446" s="36"/>
      <c r="P4446" s="36"/>
      <c r="Q4446" s="28"/>
      <c r="R4446" s="36"/>
      <c r="S4446" s="36"/>
      <c r="T4446" s="36"/>
      <c r="U4446" s="28"/>
      <c r="V4446" s="28"/>
      <c r="W4446" s="28"/>
      <c r="X4446" s="28"/>
      <c r="Y4446" s="28"/>
      <c r="Z4446" s="28"/>
      <c r="AA4446" s="28"/>
      <c r="AB4446" s="28"/>
      <c r="AC4446" s="28"/>
      <c r="AD4446" s="28"/>
      <c r="AE4446" s="28"/>
      <c r="AF4446" s="28"/>
      <c r="AG4446" s="28" t="s">
        <v>201</v>
      </c>
    </row>
    <row r="4447" spans="1:113" s="3" customFormat="1" ht="63" hidden="1" customHeight="1" x14ac:dyDescent="0.2">
      <c r="A4447" s="28" t="s">
        <v>2104</v>
      </c>
      <c r="B4447" s="36" t="s">
        <v>115</v>
      </c>
      <c r="C4447" s="36" t="s">
        <v>36</v>
      </c>
      <c r="D4447" s="37">
        <v>41743</v>
      </c>
      <c r="E4447" s="38"/>
      <c r="F4447" s="37"/>
      <c r="G4447" s="38"/>
      <c r="H4447" s="38"/>
      <c r="I4447" s="36"/>
      <c r="J4447" s="28"/>
      <c r="K4447" s="28"/>
      <c r="L4447" s="28"/>
      <c r="M4447" s="36"/>
      <c r="N4447" s="36"/>
      <c r="O4447" s="36"/>
      <c r="P4447" s="36"/>
      <c r="Q4447" s="28"/>
      <c r="R4447" s="36"/>
      <c r="S4447" s="36"/>
      <c r="T4447" s="36"/>
      <c r="U4447" s="28"/>
      <c r="V4447" s="28"/>
      <c r="W4447" s="28"/>
      <c r="X4447" s="28"/>
      <c r="Y4447" s="28"/>
      <c r="Z4447" s="28"/>
      <c r="AA4447" s="28"/>
      <c r="AB4447" s="28"/>
      <c r="AC4447" s="28"/>
      <c r="AD4447" s="28"/>
      <c r="AE4447" s="28"/>
      <c r="AF4447" s="28"/>
      <c r="AG4447" s="28" t="s">
        <v>201</v>
      </c>
    </row>
    <row r="4448" spans="1:113" s="3" customFormat="1" ht="52.5" hidden="1" customHeight="1" x14ac:dyDescent="0.2">
      <c r="A4448" s="28" t="s">
        <v>2104</v>
      </c>
      <c r="B4448" s="36" t="s">
        <v>115</v>
      </c>
      <c r="C4448" s="36" t="s">
        <v>36</v>
      </c>
      <c r="D4448" s="37">
        <v>41744</v>
      </c>
      <c r="E4448" s="38"/>
      <c r="F4448" s="37"/>
      <c r="G4448" s="38"/>
      <c r="H4448" s="38"/>
      <c r="I4448" s="36"/>
      <c r="J4448" s="28"/>
      <c r="K4448" s="28"/>
      <c r="L4448" s="28"/>
      <c r="M4448" s="36"/>
      <c r="N4448" s="36"/>
      <c r="O4448" s="36"/>
      <c r="P4448" s="36"/>
      <c r="Q4448" s="28"/>
      <c r="R4448" s="36"/>
      <c r="S4448" s="36"/>
      <c r="T4448" s="36"/>
      <c r="U4448" s="28"/>
      <c r="V4448" s="28"/>
      <c r="W4448" s="28"/>
      <c r="X4448" s="28"/>
      <c r="Y4448" s="28"/>
      <c r="Z4448" s="28"/>
      <c r="AA4448" s="28"/>
      <c r="AB4448" s="28"/>
      <c r="AC4448" s="28"/>
      <c r="AD4448" s="28"/>
      <c r="AE4448" s="28"/>
      <c r="AF4448" s="28"/>
      <c r="AG4448" s="28" t="s">
        <v>201</v>
      </c>
    </row>
    <row r="4449" spans="1:36" s="3" customFormat="1" ht="63" hidden="1" customHeight="1" x14ac:dyDescent="0.2">
      <c r="A4449" s="28" t="s">
        <v>2104</v>
      </c>
      <c r="B4449" s="36" t="s">
        <v>115</v>
      </c>
      <c r="C4449" s="36" t="s">
        <v>36</v>
      </c>
      <c r="D4449" s="37">
        <v>41745</v>
      </c>
      <c r="E4449" s="38">
        <v>0.48125000000000001</v>
      </c>
      <c r="F4449" s="37">
        <v>41745</v>
      </c>
      <c r="G4449" s="38">
        <v>0.53819444444444442</v>
      </c>
      <c r="H4449" s="38">
        <v>5.6944444444444443E-2</v>
      </c>
      <c r="I4449" s="36">
        <v>17</v>
      </c>
      <c r="J4449" s="28"/>
      <c r="K4449" s="28"/>
      <c r="L4449" s="28" t="s">
        <v>130</v>
      </c>
      <c r="M4449" s="36" t="s">
        <v>2841</v>
      </c>
      <c r="N4449" s="36" t="s">
        <v>103</v>
      </c>
      <c r="O4449" s="36" t="s">
        <v>64</v>
      </c>
      <c r="P4449" s="36" t="s">
        <v>2842</v>
      </c>
      <c r="Q4449" s="28" t="s">
        <v>2843</v>
      </c>
      <c r="R4449" s="36">
        <v>11.9</v>
      </c>
      <c r="S4449" s="36"/>
      <c r="T4449" s="36">
        <v>11.9</v>
      </c>
      <c r="U4449" s="28"/>
      <c r="V4449" s="28"/>
      <c r="W4449" s="28"/>
      <c r="X4449" s="28"/>
      <c r="Y4449" s="28"/>
      <c r="Z4449" s="28"/>
      <c r="AA4449" s="28"/>
      <c r="AB4449" s="28"/>
      <c r="AC4449" s="28"/>
      <c r="AD4449" s="28" t="s">
        <v>38</v>
      </c>
      <c r="AE4449" s="28"/>
      <c r="AF4449" s="28"/>
      <c r="AG4449" s="28"/>
    </row>
    <row r="4450" spans="1:36" s="3" customFormat="1" ht="47.25" hidden="1" customHeight="1" x14ac:dyDescent="0.2">
      <c r="A4450" s="28" t="s">
        <v>2104</v>
      </c>
      <c r="B4450" s="36" t="s">
        <v>115</v>
      </c>
      <c r="C4450" s="36" t="s">
        <v>36</v>
      </c>
      <c r="D4450" s="37">
        <v>41746</v>
      </c>
      <c r="E4450" s="38"/>
      <c r="F4450" s="37"/>
      <c r="G4450" s="38"/>
      <c r="H4450" s="38"/>
      <c r="I4450" s="36"/>
      <c r="J4450" s="28"/>
      <c r="K4450" s="28"/>
      <c r="L4450" s="28"/>
      <c r="M4450" s="36"/>
      <c r="N4450" s="36"/>
      <c r="O4450" s="36"/>
      <c r="P4450" s="36"/>
      <c r="Q4450" s="28"/>
      <c r="R4450" s="36"/>
      <c r="S4450" s="36"/>
      <c r="T4450" s="36"/>
      <c r="U4450" s="28"/>
      <c r="V4450" s="28"/>
      <c r="W4450" s="28"/>
      <c r="X4450" s="28"/>
      <c r="Y4450" s="28"/>
      <c r="Z4450" s="28"/>
      <c r="AA4450" s="28"/>
      <c r="AB4450" s="28"/>
      <c r="AC4450" s="28"/>
      <c r="AD4450" s="28"/>
      <c r="AE4450" s="28"/>
      <c r="AF4450" s="28"/>
      <c r="AG4450" s="28" t="s">
        <v>201</v>
      </c>
    </row>
    <row r="4451" spans="1:36" s="3" customFormat="1" ht="24.75" hidden="1" customHeight="1" x14ac:dyDescent="0.2">
      <c r="A4451" s="28" t="s">
        <v>2104</v>
      </c>
      <c r="B4451" s="36" t="s">
        <v>115</v>
      </c>
      <c r="C4451" s="36" t="s">
        <v>36</v>
      </c>
      <c r="D4451" s="37">
        <v>41747</v>
      </c>
      <c r="E4451" s="38"/>
      <c r="F4451" s="37"/>
      <c r="G4451" s="38"/>
      <c r="H4451" s="38"/>
      <c r="I4451" s="36"/>
      <c r="J4451" s="28"/>
      <c r="K4451" s="28"/>
      <c r="L4451" s="28"/>
      <c r="M4451" s="36"/>
      <c r="N4451" s="36"/>
      <c r="O4451" s="36"/>
      <c r="P4451" s="36"/>
      <c r="Q4451" s="28"/>
      <c r="R4451" s="36"/>
      <c r="S4451" s="36"/>
      <c r="T4451" s="36"/>
      <c r="U4451" s="28"/>
      <c r="V4451" s="28"/>
      <c r="W4451" s="28"/>
      <c r="X4451" s="28"/>
      <c r="Y4451" s="28"/>
      <c r="Z4451" s="28"/>
      <c r="AA4451" s="28"/>
      <c r="AB4451" s="28"/>
      <c r="AC4451" s="28"/>
      <c r="AD4451" s="28"/>
      <c r="AE4451" s="28"/>
      <c r="AF4451" s="28"/>
      <c r="AG4451" s="28" t="s">
        <v>201</v>
      </c>
    </row>
    <row r="4452" spans="1:36" s="3" customFormat="1" ht="18.75" hidden="1" customHeight="1" x14ac:dyDescent="0.2">
      <c r="A4452" s="28" t="s">
        <v>2104</v>
      </c>
      <c r="B4452" s="36" t="s">
        <v>115</v>
      </c>
      <c r="C4452" s="36" t="s">
        <v>36</v>
      </c>
      <c r="D4452" s="37">
        <v>41748</v>
      </c>
      <c r="E4452" s="38"/>
      <c r="F4452" s="37"/>
      <c r="G4452" s="38"/>
      <c r="H4452" s="38"/>
      <c r="I4452" s="36"/>
      <c r="J4452" s="28"/>
      <c r="K4452" s="28"/>
      <c r="L4452" s="28"/>
      <c r="M4452" s="36"/>
      <c r="N4452" s="36"/>
      <c r="O4452" s="36"/>
      <c r="P4452" s="36"/>
      <c r="Q4452" s="28"/>
      <c r="R4452" s="36"/>
      <c r="S4452" s="36"/>
      <c r="T4452" s="36"/>
      <c r="U4452" s="28"/>
      <c r="V4452" s="28"/>
      <c r="W4452" s="28"/>
      <c r="X4452" s="28"/>
      <c r="Y4452" s="28"/>
      <c r="Z4452" s="28"/>
      <c r="AA4452" s="28"/>
      <c r="AB4452" s="28"/>
      <c r="AC4452" s="28"/>
      <c r="AD4452" s="28"/>
      <c r="AE4452" s="28"/>
      <c r="AF4452" s="28"/>
      <c r="AG4452" s="28" t="s">
        <v>201</v>
      </c>
    </row>
    <row r="4453" spans="1:36" s="3" customFormat="1" ht="21" hidden="1" customHeight="1" x14ac:dyDescent="0.2">
      <c r="A4453" s="28" t="s">
        <v>2104</v>
      </c>
      <c r="B4453" s="36" t="s">
        <v>115</v>
      </c>
      <c r="C4453" s="36" t="s">
        <v>36</v>
      </c>
      <c r="D4453" s="37">
        <v>41749</v>
      </c>
      <c r="E4453" s="38"/>
      <c r="F4453" s="37"/>
      <c r="G4453" s="38"/>
      <c r="H4453" s="38"/>
      <c r="I4453" s="36"/>
      <c r="J4453" s="28"/>
      <c r="K4453" s="28"/>
      <c r="L4453" s="28"/>
      <c r="M4453" s="36"/>
      <c r="N4453" s="36"/>
      <c r="O4453" s="36"/>
      <c r="P4453" s="36"/>
      <c r="Q4453" s="28"/>
      <c r="R4453" s="36"/>
      <c r="S4453" s="36"/>
      <c r="T4453" s="36"/>
      <c r="U4453" s="28"/>
      <c r="V4453" s="28"/>
      <c r="W4453" s="28"/>
      <c r="X4453" s="28"/>
      <c r="Y4453" s="28"/>
      <c r="Z4453" s="28"/>
      <c r="AA4453" s="28"/>
      <c r="AB4453" s="28"/>
      <c r="AC4453" s="28"/>
      <c r="AD4453" s="28"/>
      <c r="AE4453" s="28"/>
      <c r="AF4453" s="28"/>
      <c r="AG4453" s="28" t="s">
        <v>201</v>
      </c>
    </row>
    <row r="4454" spans="1:36" s="3" customFormat="1" ht="19.5" hidden="1" customHeight="1" x14ac:dyDescent="0.2">
      <c r="A4454" s="28" t="s">
        <v>2104</v>
      </c>
      <c r="B4454" s="36" t="s">
        <v>115</v>
      </c>
      <c r="C4454" s="36" t="s">
        <v>36</v>
      </c>
      <c r="D4454" s="37">
        <v>41750</v>
      </c>
      <c r="E4454" s="38"/>
      <c r="F4454" s="37"/>
      <c r="G4454" s="38"/>
      <c r="H4454" s="38"/>
      <c r="I4454" s="36"/>
      <c r="J4454" s="28"/>
      <c r="K4454" s="28"/>
      <c r="L4454" s="28"/>
      <c r="M4454" s="36"/>
      <c r="N4454" s="36"/>
      <c r="O4454" s="36"/>
      <c r="P4454" s="36"/>
      <c r="Q4454" s="28"/>
      <c r="R4454" s="36"/>
      <c r="S4454" s="36"/>
      <c r="T4454" s="36"/>
      <c r="U4454" s="28"/>
      <c r="V4454" s="28"/>
      <c r="W4454" s="28"/>
      <c r="X4454" s="28"/>
      <c r="Y4454" s="28"/>
      <c r="Z4454" s="28"/>
      <c r="AA4454" s="28"/>
      <c r="AB4454" s="28"/>
      <c r="AC4454" s="28"/>
      <c r="AD4454" s="28"/>
      <c r="AE4454" s="28"/>
      <c r="AF4454" s="28"/>
      <c r="AG4454" s="28" t="s">
        <v>201</v>
      </c>
    </row>
    <row r="4455" spans="1:36" s="3" customFormat="1" ht="18.75" hidden="1" customHeight="1" x14ac:dyDescent="0.2">
      <c r="A4455" s="28" t="s">
        <v>2104</v>
      </c>
      <c r="B4455" s="36" t="s">
        <v>115</v>
      </c>
      <c r="C4455" s="36" t="s">
        <v>36</v>
      </c>
      <c r="D4455" s="37">
        <v>41751</v>
      </c>
      <c r="E4455" s="38"/>
      <c r="F4455" s="37"/>
      <c r="G4455" s="38"/>
      <c r="H4455" s="38"/>
      <c r="I4455" s="36"/>
      <c r="J4455" s="28"/>
      <c r="K4455" s="28"/>
      <c r="L4455" s="28"/>
      <c r="M4455" s="36"/>
      <c r="N4455" s="36"/>
      <c r="O4455" s="36"/>
      <c r="P4455" s="36"/>
      <c r="Q4455" s="1"/>
      <c r="R4455" s="36"/>
      <c r="S4455" s="36"/>
      <c r="T4455" s="36"/>
      <c r="U4455" s="28"/>
      <c r="V4455" s="28"/>
      <c r="W4455" s="28"/>
      <c r="X4455" s="28"/>
      <c r="Y4455" s="28"/>
      <c r="Z4455" s="28"/>
      <c r="AA4455" s="28"/>
      <c r="AB4455" s="28"/>
      <c r="AC4455" s="28"/>
      <c r="AD4455" s="28"/>
      <c r="AE4455" s="28"/>
      <c r="AF4455" s="28"/>
      <c r="AG4455" s="28" t="s">
        <v>201</v>
      </c>
    </row>
    <row r="4456" spans="1:36" s="3" customFormat="1" ht="18.75" hidden="1" customHeight="1" x14ac:dyDescent="0.2">
      <c r="A4456" s="28" t="s">
        <v>2104</v>
      </c>
      <c r="B4456" s="36" t="s">
        <v>115</v>
      </c>
      <c r="C4456" s="36" t="s">
        <v>36</v>
      </c>
      <c r="D4456" s="37">
        <v>41752</v>
      </c>
      <c r="E4456" s="38">
        <v>0.91666666666666663</v>
      </c>
      <c r="F4456" s="37">
        <v>41753</v>
      </c>
      <c r="G4456" s="38">
        <v>0.67083333333333339</v>
      </c>
      <c r="H4456" s="38">
        <v>0.75416666666666676</v>
      </c>
      <c r="I4456" s="36">
        <v>1</v>
      </c>
      <c r="J4456" s="28"/>
      <c r="K4456" s="28"/>
      <c r="L4456" s="28" t="s">
        <v>130</v>
      </c>
      <c r="M4456" s="36" t="s">
        <v>2129</v>
      </c>
      <c r="N4456" s="36">
        <v>0.4</v>
      </c>
      <c r="O4456" s="36" t="s">
        <v>66</v>
      </c>
      <c r="P4456" s="36" t="s">
        <v>2965</v>
      </c>
      <c r="Q4456" s="28" t="s">
        <v>2966</v>
      </c>
      <c r="R4456" s="36">
        <v>0.8</v>
      </c>
      <c r="S4456" s="36">
        <v>0.2</v>
      </c>
      <c r="T4456" s="36">
        <v>1</v>
      </c>
      <c r="U4456" s="28"/>
      <c r="V4456" s="28"/>
      <c r="W4456" s="28"/>
      <c r="X4456" s="28"/>
      <c r="Y4456" s="28"/>
      <c r="Z4456" s="28"/>
      <c r="AA4456" s="28"/>
      <c r="AB4456" s="28"/>
      <c r="AC4456" s="28"/>
      <c r="AD4456" s="28" t="s">
        <v>60</v>
      </c>
      <c r="AE4456" s="28"/>
      <c r="AF4456" s="28"/>
      <c r="AG4456" s="28"/>
    </row>
    <row r="4457" spans="1:36" ht="31.5" hidden="1" customHeight="1" x14ac:dyDescent="0.2">
      <c r="A4457" s="28" t="s">
        <v>2104</v>
      </c>
      <c r="B4457" s="36" t="s">
        <v>115</v>
      </c>
      <c r="C4457" s="36" t="s">
        <v>36</v>
      </c>
      <c r="D4457" s="37">
        <v>41753</v>
      </c>
      <c r="E4457" s="38">
        <v>0.41666666666666669</v>
      </c>
      <c r="F4457" s="37">
        <v>41753</v>
      </c>
      <c r="G4457" s="38">
        <v>0.625</v>
      </c>
      <c r="H4457" s="38">
        <v>0.20833333333333334</v>
      </c>
      <c r="I4457" s="36">
        <v>1</v>
      </c>
      <c r="J4457" s="28"/>
      <c r="K4457" s="28"/>
      <c r="L4457" s="28" t="s">
        <v>130</v>
      </c>
      <c r="M4457" s="36" t="s">
        <v>2967</v>
      </c>
      <c r="N4457" s="36">
        <v>0.4</v>
      </c>
      <c r="O4457" s="36" t="s">
        <v>67</v>
      </c>
      <c r="P4457" s="36" t="s">
        <v>2968</v>
      </c>
      <c r="Q4457" s="28" t="s">
        <v>2969</v>
      </c>
      <c r="R4457" s="36">
        <v>0.1</v>
      </c>
      <c r="S4457" s="36"/>
      <c r="T4457" s="36">
        <v>0.1</v>
      </c>
      <c r="U4457" s="28"/>
      <c r="V4457" s="28"/>
      <c r="W4457" s="28"/>
      <c r="X4457" s="28"/>
      <c r="Y4457" s="28"/>
      <c r="Z4457" s="28"/>
      <c r="AA4457" s="28"/>
      <c r="AB4457" s="28"/>
      <c r="AC4457" s="28"/>
      <c r="AD4457" s="28" t="s">
        <v>42</v>
      </c>
      <c r="AE4457" s="28"/>
      <c r="AF4457" s="28"/>
      <c r="AG4457" s="28"/>
      <c r="AH4457" s="3"/>
      <c r="AI4457" s="3"/>
      <c r="AJ4457" s="3"/>
    </row>
    <row r="4458" spans="1:36" ht="31.5" hidden="1" customHeight="1" x14ac:dyDescent="0.2">
      <c r="A4458" s="28" t="s">
        <v>2104</v>
      </c>
      <c r="B4458" s="36" t="s">
        <v>115</v>
      </c>
      <c r="C4458" s="36" t="s">
        <v>36</v>
      </c>
      <c r="D4458" s="37">
        <v>41753</v>
      </c>
      <c r="E4458" s="38">
        <v>0.64722222222222225</v>
      </c>
      <c r="F4458" s="37">
        <v>41753</v>
      </c>
      <c r="G4458" s="38">
        <v>0.67083333333333339</v>
      </c>
      <c r="H4458" s="38">
        <v>2.361111111111111E-2</v>
      </c>
      <c r="I4458" s="36">
        <v>46</v>
      </c>
      <c r="J4458" s="28"/>
      <c r="K4458" s="28"/>
      <c r="L4458" s="28" t="s">
        <v>130</v>
      </c>
      <c r="M4458" s="36" t="s">
        <v>2970</v>
      </c>
      <c r="N4458" s="36" t="s">
        <v>103</v>
      </c>
      <c r="O4458" s="36" t="s">
        <v>66</v>
      </c>
      <c r="P4458" s="36" t="s">
        <v>2971</v>
      </c>
      <c r="Q4458" s="28" t="s">
        <v>2972</v>
      </c>
      <c r="R4458" s="36">
        <v>0.5</v>
      </c>
      <c r="S4458" s="36"/>
      <c r="T4458" s="36">
        <v>0.5</v>
      </c>
      <c r="U4458" s="28"/>
      <c r="V4458" s="28"/>
      <c r="W4458" s="28"/>
      <c r="X4458" s="28"/>
      <c r="Y4458" s="28"/>
      <c r="Z4458" s="28"/>
      <c r="AA4458" s="28"/>
      <c r="AB4458" s="28"/>
      <c r="AC4458" s="28"/>
      <c r="AD4458" s="28" t="s">
        <v>60</v>
      </c>
      <c r="AE4458" s="28"/>
      <c r="AF4458" s="28"/>
      <c r="AG4458" s="28"/>
      <c r="AH4458" s="3"/>
      <c r="AI4458" s="3"/>
      <c r="AJ4458" s="3"/>
    </row>
    <row r="4459" spans="1:36" ht="31.5" hidden="1" customHeight="1" x14ac:dyDescent="0.2">
      <c r="A4459" s="52" t="s">
        <v>2104</v>
      </c>
      <c r="B4459" s="52" t="s">
        <v>115</v>
      </c>
      <c r="C4459" s="52" t="s">
        <v>3257</v>
      </c>
      <c r="D4459" s="37">
        <v>41754</v>
      </c>
      <c r="E4459" s="251"/>
      <c r="F4459" s="37"/>
      <c r="G4459" s="251"/>
      <c r="H4459" s="252"/>
      <c r="I4459" s="52"/>
      <c r="J4459" s="52"/>
      <c r="K4459" s="52"/>
      <c r="L4459" s="52"/>
      <c r="M4459" s="52"/>
      <c r="N4459" s="52"/>
      <c r="O4459" s="52"/>
      <c r="P4459" s="52"/>
      <c r="Q4459" s="107"/>
      <c r="R4459" s="107"/>
      <c r="S4459" s="107"/>
      <c r="T4459" s="107"/>
      <c r="U4459" s="52"/>
      <c r="V4459" s="52"/>
      <c r="W4459" s="52"/>
      <c r="X4459" s="52"/>
      <c r="Y4459" s="52"/>
      <c r="Z4459" s="52"/>
      <c r="AA4459" s="52"/>
      <c r="AB4459" s="52"/>
      <c r="AC4459" s="52"/>
      <c r="AD4459" s="52"/>
      <c r="AE4459" s="1"/>
      <c r="AF4459" s="1"/>
      <c r="AG4459" s="107" t="s">
        <v>3258</v>
      </c>
      <c r="AH4459" s="3"/>
      <c r="AI4459" s="3"/>
      <c r="AJ4459" s="3"/>
    </row>
    <row r="4460" spans="1:36" ht="31.5" hidden="1" customHeight="1" x14ac:dyDescent="0.2">
      <c r="A4460" s="52" t="s">
        <v>2104</v>
      </c>
      <c r="B4460" s="52" t="s">
        <v>115</v>
      </c>
      <c r="C4460" s="52" t="s">
        <v>3259</v>
      </c>
      <c r="D4460" s="37">
        <v>41755</v>
      </c>
      <c r="E4460" s="251">
        <v>0.73749999999999993</v>
      </c>
      <c r="F4460" s="37">
        <v>41755</v>
      </c>
      <c r="G4460" s="251">
        <v>0.76527777777777783</v>
      </c>
      <c r="H4460" s="252">
        <f>G4460-E4460</f>
        <v>2.7777777777777901E-2</v>
      </c>
      <c r="I4460" s="52">
        <v>11</v>
      </c>
      <c r="J4460" s="52"/>
      <c r="K4460" s="52"/>
      <c r="L4460" s="52" t="s">
        <v>130</v>
      </c>
      <c r="M4460" s="52" t="s">
        <v>3260</v>
      </c>
      <c r="N4460" s="52">
        <v>35</v>
      </c>
      <c r="O4460" s="52" t="s">
        <v>66</v>
      </c>
      <c r="P4460" s="52"/>
      <c r="Q4460" s="107" t="s">
        <v>3261</v>
      </c>
      <c r="R4460" s="107">
        <v>1.67</v>
      </c>
      <c r="S4460" s="107">
        <v>0.13</v>
      </c>
      <c r="T4460" s="107">
        <v>1.8</v>
      </c>
      <c r="U4460" s="52"/>
      <c r="V4460" s="52"/>
      <c r="W4460" s="52"/>
      <c r="X4460" s="52"/>
      <c r="Y4460" s="52"/>
      <c r="Z4460" s="52"/>
      <c r="AA4460" s="52"/>
      <c r="AB4460" s="52"/>
      <c r="AC4460" s="52"/>
      <c r="AD4460" s="52" t="s">
        <v>52</v>
      </c>
      <c r="AE4460" s="1"/>
      <c r="AF4460" s="1"/>
      <c r="AG4460" s="107"/>
      <c r="AH4460" s="3"/>
      <c r="AI4460" s="3"/>
      <c r="AJ4460" s="3"/>
    </row>
    <row r="4461" spans="1:36" ht="167.25" hidden="1" customHeight="1" x14ac:dyDescent="0.2">
      <c r="A4461" s="52" t="s">
        <v>2104</v>
      </c>
      <c r="B4461" s="52" t="s">
        <v>115</v>
      </c>
      <c r="C4461" s="52" t="s">
        <v>3262</v>
      </c>
      <c r="D4461" s="37">
        <v>41756</v>
      </c>
      <c r="E4461" s="251"/>
      <c r="F4461" s="37"/>
      <c r="G4461" s="251"/>
      <c r="H4461" s="252"/>
      <c r="I4461" s="52"/>
      <c r="J4461" s="52"/>
      <c r="K4461" s="52"/>
      <c r="L4461" s="52"/>
      <c r="M4461" s="52"/>
      <c r="N4461" s="52"/>
      <c r="O4461" s="52"/>
      <c r="P4461" s="52"/>
      <c r="Q4461" s="107"/>
      <c r="R4461" s="107"/>
      <c r="S4461" s="107"/>
      <c r="T4461" s="107"/>
      <c r="U4461" s="52"/>
      <c r="V4461" s="52"/>
      <c r="W4461" s="52"/>
      <c r="X4461" s="52"/>
      <c r="Y4461" s="52"/>
      <c r="Z4461" s="52"/>
      <c r="AA4461" s="52"/>
      <c r="AB4461" s="52"/>
      <c r="AC4461" s="52"/>
      <c r="AD4461" s="52"/>
      <c r="AE4461" s="1"/>
      <c r="AF4461" s="1"/>
      <c r="AG4461" s="107" t="s">
        <v>3258</v>
      </c>
      <c r="AH4461" s="3"/>
      <c r="AI4461" s="3"/>
      <c r="AJ4461" s="3"/>
    </row>
    <row r="4462" spans="1:36" ht="31.5" hidden="1" customHeight="1" x14ac:dyDescent="0.2">
      <c r="A4462" s="52" t="s">
        <v>2104</v>
      </c>
      <c r="B4462" s="36" t="s">
        <v>115</v>
      </c>
      <c r="C4462" s="36" t="s">
        <v>36</v>
      </c>
      <c r="D4462" s="37">
        <v>41756</v>
      </c>
      <c r="E4462" s="38">
        <v>0.4375</v>
      </c>
      <c r="F4462" s="37">
        <v>41756</v>
      </c>
      <c r="G4462" s="38">
        <v>0.5</v>
      </c>
      <c r="H4462" s="38">
        <v>6.25E-2</v>
      </c>
      <c r="I4462" s="36">
        <v>4</v>
      </c>
      <c r="J4462" s="28"/>
      <c r="K4462" s="28"/>
      <c r="L4462" s="28" t="s">
        <v>130</v>
      </c>
      <c r="M4462" s="36" t="s">
        <v>2129</v>
      </c>
      <c r="N4462" s="36">
        <v>0.4</v>
      </c>
      <c r="O4462" s="36" t="s">
        <v>66</v>
      </c>
      <c r="P4462" s="36" t="s">
        <v>3263</v>
      </c>
      <c r="Q4462" s="28" t="s">
        <v>3264</v>
      </c>
      <c r="R4462" s="36">
        <v>0.1</v>
      </c>
      <c r="S4462" s="36"/>
      <c r="T4462" s="36">
        <v>0.1</v>
      </c>
      <c r="U4462" s="28"/>
      <c r="V4462" s="28"/>
      <c r="W4462" s="28"/>
      <c r="X4462" s="28"/>
      <c r="Y4462" s="28"/>
      <c r="Z4462" s="28"/>
      <c r="AA4462" s="28"/>
      <c r="AB4462" s="28"/>
      <c r="AC4462" s="28"/>
      <c r="AD4462" s="28" t="s">
        <v>49</v>
      </c>
      <c r="AE4462" s="28"/>
      <c r="AF4462" s="28"/>
      <c r="AG4462" s="28"/>
    </row>
    <row r="4463" spans="1:36" ht="31.5" hidden="1" customHeight="1" x14ac:dyDescent="0.2">
      <c r="A4463" s="52" t="s">
        <v>2104</v>
      </c>
      <c r="B4463" s="36" t="s">
        <v>115</v>
      </c>
      <c r="C4463" s="36" t="s">
        <v>36</v>
      </c>
      <c r="D4463" s="37">
        <v>41757</v>
      </c>
      <c r="E4463" s="38"/>
      <c r="F4463" s="37"/>
      <c r="G4463" s="38"/>
      <c r="H4463" s="38"/>
      <c r="I4463" s="36"/>
      <c r="J4463" s="28"/>
      <c r="K4463" s="28"/>
      <c r="L4463" s="28"/>
      <c r="M4463" s="36"/>
      <c r="N4463" s="36"/>
      <c r="O4463" s="36"/>
      <c r="P4463" s="36"/>
      <c r="Q4463" s="28"/>
      <c r="R4463" s="36"/>
      <c r="S4463" s="36"/>
      <c r="T4463" s="36"/>
      <c r="U4463" s="28"/>
      <c r="V4463" s="28"/>
      <c r="W4463" s="28"/>
      <c r="X4463" s="28"/>
      <c r="Y4463" s="28"/>
      <c r="Z4463" s="28"/>
      <c r="AA4463" s="28"/>
      <c r="AB4463" s="28"/>
      <c r="AC4463" s="28"/>
      <c r="AD4463" s="28"/>
      <c r="AE4463" s="28"/>
      <c r="AF4463" s="28"/>
      <c r="AG4463" s="28" t="s">
        <v>201</v>
      </c>
    </row>
    <row r="4464" spans="1:36" ht="15" hidden="1" customHeight="1" x14ac:dyDescent="0.2">
      <c r="A4464" s="6" t="s">
        <v>2104</v>
      </c>
      <c r="B4464" s="36" t="s">
        <v>115</v>
      </c>
      <c r="C4464" s="36" t="s">
        <v>36</v>
      </c>
      <c r="D4464" s="37">
        <v>41758</v>
      </c>
      <c r="E4464" s="38">
        <v>0.4201388888888889</v>
      </c>
      <c r="F4464" s="37">
        <v>41758</v>
      </c>
      <c r="G4464" s="38">
        <v>0.44791666666666669</v>
      </c>
      <c r="H4464" s="38">
        <v>2.7777777777777776E-2</v>
      </c>
      <c r="I4464" s="36">
        <v>8</v>
      </c>
      <c r="J4464" s="28"/>
      <c r="K4464" s="28"/>
      <c r="L4464" s="28" t="s">
        <v>130</v>
      </c>
      <c r="M4464" s="36" t="s">
        <v>3276</v>
      </c>
      <c r="N4464" s="36">
        <v>0.4</v>
      </c>
      <c r="O4464" s="36" t="s">
        <v>66</v>
      </c>
      <c r="P4464" s="36" t="s">
        <v>3277</v>
      </c>
      <c r="Q4464" s="28" t="s">
        <v>3278</v>
      </c>
      <c r="R4464" s="36">
        <v>0.1</v>
      </c>
      <c r="S4464" s="36"/>
      <c r="T4464" s="36">
        <v>0.1</v>
      </c>
      <c r="U4464" s="28"/>
      <c r="V4464" s="28"/>
      <c r="W4464" s="28"/>
      <c r="X4464" s="28"/>
      <c r="Y4464" s="28"/>
      <c r="Z4464" s="28"/>
      <c r="AA4464" s="28"/>
      <c r="AB4464" s="28"/>
      <c r="AC4464" s="28"/>
      <c r="AD4464" s="28" t="s">
        <v>61</v>
      </c>
      <c r="AE4464" s="28"/>
      <c r="AF4464" s="28"/>
      <c r="AG4464" s="28"/>
    </row>
    <row r="4465" spans="1:113" ht="15" hidden="1" customHeight="1" x14ac:dyDescent="0.2">
      <c r="A4465" s="6" t="s">
        <v>2104</v>
      </c>
      <c r="B4465" s="36" t="s">
        <v>115</v>
      </c>
      <c r="C4465" s="36" t="s">
        <v>36</v>
      </c>
      <c r="D4465" s="37">
        <v>41758</v>
      </c>
      <c r="E4465" s="38">
        <v>0.52569444444444446</v>
      </c>
      <c r="F4465" s="37">
        <v>41758</v>
      </c>
      <c r="G4465" s="38">
        <v>0.55208333333333337</v>
      </c>
      <c r="H4465" s="38">
        <v>2.6388888888888889E-2</v>
      </c>
      <c r="I4465" s="36">
        <v>11</v>
      </c>
      <c r="J4465" s="28"/>
      <c r="K4465" s="28"/>
      <c r="L4465" s="28" t="s">
        <v>130</v>
      </c>
      <c r="M4465" s="36" t="s">
        <v>3279</v>
      </c>
      <c r="N4465" s="36">
        <v>35</v>
      </c>
      <c r="O4465" s="36" t="s">
        <v>66</v>
      </c>
      <c r="P4465" s="36"/>
      <c r="Q4465" s="28" t="s">
        <v>3280</v>
      </c>
      <c r="R4465" s="36">
        <v>1</v>
      </c>
      <c r="S4465" s="36"/>
      <c r="T4465" s="36">
        <v>1</v>
      </c>
      <c r="U4465" s="28"/>
      <c r="V4465" s="28"/>
      <c r="W4465" s="28"/>
      <c r="X4465" s="28"/>
      <c r="Y4465" s="28"/>
      <c r="Z4465" s="28"/>
      <c r="AA4465" s="28"/>
      <c r="AB4465" s="28"/>
      <c r="AC4465" s="28"/>
      <c r="AD4465" s="28" t="s">
        <v>49</v>
      </c>
      <c r="AE4465" s="28"/>
      <c r="AF4465" s="28"/>
      <c r="AG4465" s="28"/>
    </row>
    <row r="4466" spans="1:113" ht="15" hidden="1" customHeight="1" x14ac:dyDescent="0.2">
      <c r="A4466" s="24" t="s">
        <v>2104</v>
      </c>
      <c r="B4466" s="36" t="s">
        <v>115</v>
      </c>
      <c r="C4466" s="36" t="s">
        <v>36</v>
      </c>
      <c r="D4466" s="37">
        <v>41759</v>
      </c>
      <c r="E4466" s="38"/>
      <c r="F4466" s="37"/>
      <c r="G4466" s="38"/>
      <c r="H4466" s="38"/>
      <c r="I4466" s="38"/>
      <c r="J4466" s="28"/>
      <c r="K4466" s="28"/>
      <c r="L4466" s="28"/>
      <c r="M4466" s="36"/>
      <c r="N4466" s="36"/>
      <c r="O4466" s="36"/>
      <c r="P4466" s="36"/>
      <c r="Q4466" s="28"/>
      <c r="R4466" s="36"/>
      <c r="S4466" s="36"/>
      <c r="T4466" s="36"/>
      <c r="U4466" s="28"/>
      <c r="V4466" s="28"/>
      <c r="W4466" s="28"/>
      <c r="X4466" s="28"/>
      <c r="Y4466" s="28"/>
      <c r="Z4466" s="28"/>
      <c r="AA4466" s="28"/>
      <c r="AB4466" s="28"/>
      <c r="AC4466" s="28"/>
      <c r="AD4466" s="28"/>
      <c r="AE4466" s="28"/>
      <c r="AF4466" s="28"/>
      <c r="AG4466" s="28" t="s">
        <v>201</v>
      </c>
    </row>
    <row r="4467" spans="1:113" ht="15" hidden="1" customHeight="1" x14ac:dyDescent="0.2">
      <c r="A4467" s="24" t="s">
        <v>3297</v>
      </c>
      <c r="B4467" s="36" t="s">
        <v>115</v>
      </c>
      <c r="C4467" s="36" t="s">
        <v>36</v>
      </c>
      <c r="D4467" s="37">
        <v>41760</v>
      </c>
      <c r="E4467" s="38">
        <v>0.54166666666666663</v>
      </c>
      <c r="F4467" s="37">
        <v>41760</v>
      </c>
      <c r="G4467" s="38">
        <v>0.94097222222222221</v>
      </c>
      <c r="H4467" s="38">
        <v>0.39930555555555558</v>
      </c>
      <c r="I4467" s="36">
        <v>7</v>
      </c>
      <c r="J4467" s="28"/>
      <c r="K4467" s="28"/>
      <c r="L4467" s="28" t="s">
        <v>130</v>
      </c>
      <c r="M4467" s="36" t="s">
        <v>3276</v>
      </c>
      <c r="N4467" s="36">
        <v>0.4</v>
      </c>
      <c r="O4467" s="36" t="s">
        <v>66</v>
      </c>
      <c r="P4467" s="36" t="s">
        <v>3298</v>
      </c>
      <c r="Q4467" s="28" t="s">
        <v>3299</v>
      </c>
      <c r="R4467" s="36">
        <v>0.5</v>
      </c>
      <c r="S4467" s="36">
        <v>0.4</v>
      </c>
      <c r="T4467" s="36">
        <v>0.9</v>
      </c>
      <c r="U4467" s="28"/>
      <c r="V4467" s="28"/>
      <c r="W4467" s="28"/>
      <c r="X4467" s="28"/>
      <c r="Y4467" s="28"/>
      <c r="Z4467" s="28"/>
      <c r="AA4467" s="28"/>
      <c r="AB4467" s="28"/>
      <c r="AC4467" s="28"/>
      <c r="AD4467" s="28" t="s">
        <v>61</v>
      </c>
      <c r="AE4467" s="28"/>
      <c r="AF4467" s="28"/>
      <c r="AG4467" s="28"/>
    </row>
    <row r="4468" spans="1:113" ht="31.5" hidden="1" customHeight="1" x14ac:dyDescent="0.2">
      <c r="A4468" s="24" t="s">
        <v>3297</v>
      </c>
      <c r="B4468" s="36" t="s">
        <v>115</v>
      </c>
      <c r="C4468" s="36" t="s">
        <v>36</v>
      </c>
      <c r="D4468" s="37">
        <v>41761</v>
      </c>
      <c r="E4468" s="38">
        <v>0.4375</v>
      </c>
      <c r="F4468" s="37">
        <v>41761</v>
      </c>
      <c r="G4468" s="38">
        <v>0.70833333333333337</v>
      </c>
      <c r="H4468" s="38">
        <v>0.27083333333333331</v>
      </c>
      <c r="I4468" s="36">
        <v>1</v>
      </c>
      <c r="J4468" s="28"/>
      <c r="K4468" s="28"/>
      <c r="L4468" s="28" t="s">
        <v>126</v>
      </c>
      <c r="M4468" s="36" t="s">
        <v>1470</v>
      </c>
      <c r="N4468" s="36">
        <v>0.4</v>
      </c>
      <c r="O4468" s="36" t="s">
        <v>72</v>
      </c>
      <c r="P4468" s="36" t="s">
        <v>2968</v>
      </c>
      <c r="Q4468" s="28" t="s">
        <v>3300</v>
      </c>
      <c r="R4468" s="36">
        <v>0.8</v>
      </c>
      <c r="S4468" s="36"/>
      <c r="T4468" s="36">
        <v>0.8</v>
      </c>
      <c r="U4468" s="28"/>
      <c r="V4468" s="28"/>
      <c r="W4468" s="28"/>
      <c r="X4468" s="28"/>
      <c r="Y4468" s="28"/>
      <c r="Z4468" s="28"/>
      <c r="AA4468" s="28"/>
      <c r="AB4468" s="28"/>
      <c r="AC4468" s="28"/>
      <c r="AD4468" s="36" t="s">
        <v>62</v>
      </c>
      <c r="AE4468" s="28"/>
      <c r="AF4468" s="28"/>
      <c r="AG4468" s="28"/>
      <c r="AH4468" s="22" t="s">
        <v>388</v>
      </c>
    </row>
    <row r="4469" spans="1:113" ht="31.5" hidden="1" customHeight="1" x14ac:dyDescent="0.2">
      <c r="A4469" s="24" t="s">
        <v>3297</v>
      </c>
      <c r="B4469" s="36" t="s">
        <v>115</v>
      </c>
      <c r="C4469" s="36" t="s">
        <v>36</v>
      </c>
      <c r="D4469" s="37">
        <v>41762</v>
      </c>
      <c r="E4469" s="38"/>
      <c r="F4469" s="37"/>
      <c r="G4469" s="38"/>
      <c r="H4469" s="38"/>
      <c r="I4469" s="36"/>
      <c r="J4469" s="28"/>
      <c r="K4469" s="28"/>
      <c r="L4469" s="28"/>
      <c r="M4469" s="36"/>
      <c r="N4469" s="36"/>
      <c r="O4469" s="36"/>
      <c r="P4469" s="36"/>
      <c r="Q4469" s="28"/>
      <c r="R4469" s="36"/>
      <c r="S4469" s="36"/>
      <c r="T4469" s="36"/>
      <c r="U4469" s="28"/>
      <c r="V4469" s="28"/>
      <c r="W4469" s="28"/>
      <c r="X4469" s="28"/>
      <c r="Y4469" s="28"/>
      <c r="Z4469" s="28"/>
      <c r="AA4469" s="28"/>
      <c r="AB4469" s="28"/>
      <c r="AC4469" s="28"/>
      <c r="AD4469" s="28"/>
      <c r="AE4469" s="28"/>
      <c r="AF4469" s="28"/>
      <c r="AG4469" s="28" t="s">
        <v>201</v>
      </c>
    </row>
    <row r="4470" spans="1:113" ht="31.5" hidden="1" customHeight="1" x14ac:dyDescent="0.2">
      <c r="A4470" s="24" t="s">
        <v>3297</v>
      </c>
      <c r="B4470" s="36" t="s">
        <v>115</v>
      </c>
      <c r="C4470" s="36" t="s">
        <v>36</v>
      </c>
      <c r="D4470" s="37">
        <v>41763</v>
      </c>
      <c r="E4470" s="38">
        <v>0.67361111111111116</v>
      </c>
      <c r="F4470" s="37">
        <v>41763</v>
      </c>
      <c r="G4470" s="38">
        <v>0.67569444444444438</v>
      </c>
      <c r="H4470" s="38">
        <v>2.0833333333333333E-3</v>
      </c>
      <c r="I4470" s="36">
        <v>106</v>
      </c>
      <c r="J4470" s="28"/>
      <c r="K4470" s="28"/>
      <c r="L4470" s="28" t="s">
        <v>130</v>
      </c>
      <c r="M4470" s="36" t="s">
        <v>3304</v>
      </c>
      <c r="N4470" s="36">
        <v>35</v>
      </c>
      <c r="O4470" s="36" t="s">
        <v>63</v>
      </c>
      <c r="P4470" s="36" t="s">
        <v>3305</v>
      </c>
      <c r="Q4470" s="28" t="s">
        <v>3306</v>
      </c>
      <c r="R4470" s="36">
        <v>1.1000000000000001</v>
      </c>
      <c r="S4470" s="36"/>
      <c r="T4470" s="36">
        <v>1.1000000000000001</v>
      </c>
      <c r="U4470" s="28"/>
      <c r="V4470" s="28"/>
      <c r="W4470" s="28"/>
      <c r="X4470" s="28"/>
      <c r="Y4470" s="28"/>
      <c r="Z4470" s="28"/>
      <c r="AA4470" s="28"/>
      <c r="AB4470" s="28"/>
      <c r="AC4470" s="28"/>
      <c r="AD4470" s="28" t="s">
        <v>61</v>
      </c>
      <c r="AE4470" s="28"/>
      <c r="AF4470" s="28"/>
      <c r="AG4470" s="28"/>
    </row>
    <row r="4471" spans="1:113" ht="31.5" hidden="1" customHeight="1" x14ac:dyDescent="0.2">
      <c r="A4471" s="24" t="s">
        <v>3297</v>
      </c>
      <c r="B4471" s="36" t="s">
        <v>115</v>
      </c>
      <c r="C4471" s="36" t="s">
        <v>36</v>
      </c>
      <c r="D4471" s="37">
        <v>41763</v>
      </c>
      <c r="E4471" s="38">
        <v>0.54166666666666663</v>
      </c>
      <c r="F4471" s="37">
        <v>41763</v>
      </c>
      <c r="G4471" s="38">
        <v>0.68055555555555547</v>
      </c>
      <c r="H4471" s="38">
        <v>0.1388888888888889</v>
      </c>
      <c r="I4471" s="36">
        <v>3</v>
      </c>
      <c r="J4471" s="28"/>
      <c r="K4471" s="28"/>
      <c r="L4471" s="28" t="s">
        <v>130</v>
      </c>
      <c r="M4471" s="36" t="s">
        <v>3301</v>
      </c>
      <c r="N4471" s="36" t="s">
        <v>103</v>
      </c>
      <c r="O4471" s="36" t="s">
        <v>66</v>
      </c>
      <c r="P4471" s="36" t="s">
        <v>3302</v>
      </c>
      <c r="Q4471" s="28" t="s">
        <v>3303</v>
      </c>
      <c r="R4471" s="36">
        <v>0.9</v>
      </c>
      <c r="S4471" s="36"/>
      <c r="T4471" s="36">
        <v>0.9</v>
      </c>
      <c r="U4471" s="28"/>
      <c r="V4471" s="28"/>
      <c r="W4471" s="28"/>
      <c r="X4471" s="28"/>
      <c r="Y4471" s="28"/>
      <c r="Z4471" s="28"/>
      <c r="AA4471" s="28"/>
      <c r="AB4471" s="28"/>
      <c r="AC4471" s="28"/>
      <c r="AD4471" s="28" t="s">
        <v>60</v>
      </c>
      <c r="AE4471" s="28"/>
      <c r="AF4471" s="28"/>
      <c r="AG4471" s="28"/>
    </row>
    <row r="4472" spans="1:113" ht="31.5" hidden="1" customHeight="1" x14ac:dyDescent="0.2">
      <c r="A4472" s="24" t="s">
        <v>3297</v>
      </c>
      <c r="B4472" s="36" t="s">
        <v>115</v>
      </c>
      <c r="C4472" s="36" t="s">
        <v>36</v>
      </c>
      <c r="D4472" s="37">
        <v>41764</v>
      </c>
      <c r="E4472" s="38">
        <v>0.45833333333333331</v>
      </c>
      <c r="F4472" s="37">
        <v>41764</v>
      </c>
      <c r="G4472" s="38">
        <v>0.77083333333333337</v>
      </c>
      <c r="H4472" s="38">
        <v>0.3125</v>
      </c>
      <c r="I4472" s="36">
        <v>1</v>
      </c>
      <c r="J4472" s="28"/>
      <c r="K4472" s="28"/>
      <c r="L4472" s="28" t="s">
        <v>130</v>
      </c>
      <c r="M4472" s="36" t="s">
        <v>3572</v>
      </c>
      <c r="N4472" s="36">
        <v>0.4</v>
      </c>
      <c r="O4472" s="36" t="s">
        <v>64</v>
      </c>
      <c r="P4472" s="36" t="s">
        <v>3573</v>
      </c>
      <c r="Q4472" s="28" t="s">
        <v>3574</v>
      </c>
      <c r="R4472" s="36">
        <v>0.2</v>
      </c>
      <c r="S4472" s="36"/>
      <c r="T4472" s="36">
        <v>0.2</v>
      </c>
      <c r="U4472" s="28"/>
      <c r="V4472" s="28"/>
      <c r="W4472" s="28"/>
      <c r="X4472" s="28"/>
      <c r="Y4472" s="28"/>
      <c r="Z4472" s="28"/>
      <c r="AA4472" s="28"/>
      <c r="AB4472" s="28"/>
      <c r="AC4472" s="28"/>
      <c r="AD4472" s="28" t="s">
        <v>61</v>
      </c>
      <c r="AE4472" s="28"/>
      <c r="AF4472" s="28"/>
      <c r="AG4472" s="28"/>
    </row>
    <row r="4473" spans="1:113" ht="31.5" hidden="1" customHeight="1" x14ac:dyDescent="0.2">
      <c r="A4473" s="24" t="s">
        <v>3297</v>
      </c>
      <c r="B4473" s="36" t="s">
        <v>115</v>
      </c>
      <c r="C4473" s="36" t="s">
        <v>36</v>
      </c>
      <c r="D4473" s="37">
        <v>41764</v>
      </c>
      <c r="E4473" s="38">
        <v>0.29166666666666669</v>
      </c>
      <c r="F4473" s="37">
        <v>41764</v>
      </c>
      <c r="G4473" s="38">
        <v>0.79166666666666663</v>
      </c>
      <c r="H4473" s="38">
        <v>0.5</v>
      </c>
      <c r="I4473" s="36">
        <v>3</v>
      </c>
      <c r="J4473" s="28"/>
      <c r="K4473" s="28"/>
      <c r="L4473" s="28" t="s">
        <v>130</v>
      </c>
      <c r="M4473" s="36" t="s">
        <v>3276</v>
      </c>
      <c r="N4473" s="36">
        <v>0.4</v>
      </c>
      <c r="O4473" s="36" t="s">
        <v>64</v>
      </c>
      <c r="P4473" s="36" t="s">
        <v>3575</v>
      </c>
      <c r="Q4473" s="28" t="s">
        <v>3576</v>
      </c>
      <c r="R4473" s="36">
        <v>0.7</v>
      </c>
      <c r="S4473" s="36"/>
      <c r="T4473" s="36">
        <v>0.7</v>
      </c>
      <c r="U4473" s="28"/>
      <c r="V4473" s="28"/>
      <c r="W4473" s="28"/>
      <c r="X4473" s="28"/>
      <c r="Y4473" s="28"/>
      <c r="Z4473" s="28"/>
      <c r="AA4473" s="28"/>
      <c r="AB4473" s="28"/>
      <c r="AC4473" s="28"/>
      <c r="AD4473" s="28" t="s">
        <v>61</v>
      </c>
      <c r="AE4473" s="28"/>
      <c r="AF4473" s="28"/>
      <c r="AG4473" s="28"/>
    </row>
    <row r="4474" spans="1:113" ht="31.5" hidden="1" customHeight="1" x14ac:dyDescent="0.2">
      <c r="A4474" s="24" t="s">
        <v>3297</v>
      </c>
      <c r="B4474" s="36" t="s">
        <v>115</v>
      </c>
      <c r="C4474" s="36" t="s">
        <v>36</v>
      </c>
      <c r="D4474" s="37">
        <v>41765</v>
      </c>
      <c r="E4474" s="38">
        <v>0.29166666666666669</v>
      </c>
      <c r="F4474" s="37">
        <v>41765</v>
      </c>
      <c r="G4474" s="38">
        <v>0.54166666666666663</v>
      </c>
      <c r="H4474" s="38">
        <v>0.25</v>
      </c>
      <c r="I4474" s="36">
        <v>12</v>
      </c>
      <c r="J4474" s="28"/>
      <c r="K4474" s="28"/>
      <c r="L4474" s="28" t="s">
        <v>130</v>
      </c>
      <c r="M4474" s="36" t="s">
        <v>3301</v>
      </c>
      <c r="N4474" s="36" t="s">
        <v>103</v>
      </c>
      <c r="O4474" s="36" t="s">
        <v>66</v>
      </c>
      <c r="P4474" s="36" t="s">
        <v>3577</v>
      </c>
      <c r="Q4474" s="28" t="s">
        <v>3578</v>
      </c>
      <c r="R4474" s="36">
        <v>2.2000000000000002</v>
      </c>
      <c r="S4474" s="36"/>
      <c r="T4474" s="36">
        <v>2.2000000000000002</v>
      </c>
      <c r="U4474" s="28"/>
      <c r="V4474" s="28"/>
      <c r="W4474" s="28"/>
      <c r="X4474" s="28"/>
      <c r="Y4474" s="28"/>
      <c r="Z4474" s="28"/>
      <c r="AA4474" s="28"/>
      <c r="AB4474" s="28"/>
      <c r="AC4474" s="28"/>
      <c r="AD4474" s="28" t="s">
        <v>56</v>
      </c>
      <c r="AE4474" s="28"/>
      <c r="AF4474" s="28"/>
      <c r="AG4474" s="28"/>
    </row>
    <row r="4475" spans="1:113" ht="31.5" hidden="1" customHeight="1" x14ac:dyDescent="0.2">
      <c r="A4475" s="24" t="s">
        <v>3297</v>
      </c>
      <c r="B4475" s="36" t="s">
        <v>115</v>
      </c>
      <c r="C4475" s="36" t="s">
        <v>36</v>
      </c>
      <c r="D4475" s="37">
        <v>41765</v>
      </c>
      <c r="E4475" s="38">
        <v>0.54166666666666663</v>
      </c>
      <c r="F4475" s="37">
        <v>41771</v>
      </c>
      <c r="G4475" s="38">
        <v>0.29166666666666669</v>
      </c>
      <c r="H4475" s="898">
        <v>5.75</v>
      </c>
      <c r="I4475" s="36">
        <v>1</v>
      </c>
      <c r="J4475" s="28"/>
      <c r="K4475" s="28"/>
      <c r="L4475" s="28" t="s">
        <v>130</v>
      </c>
      <c r="M4475" s="36" t="s">
        <v>3301</v>
      </c>
      <c r="N4475" s="36" t="s">
        <v>103</v>
      </c>
      <c r="O4475" s="36" t="s">
        <v>66</v>
      </c>
      <c r="P4475" s="36" t="s">
        <v>2968</v>
      </c>
      <c r="Q4475" s="28" t="s">
        <v>3578</v>
      </c>
      <c r="R4475" s="36">
        <v>2.2999999999999998</v>
      </c>
      <c r="S4475" s="36"/>
      <c r="T4475" s="36">
        <v>2.2999999999999998</v>
      </c>
      <c r="U4475" s="28"/>
      <c r="V4475" s="28"/>
      <c r="W4475" s="28"/>
      <c r="X4475" s="28"/>
      <c r="Y4475" s="28"/>
      <c r="Z4475" s="28"/>
      <c r="AA4475" s="28"/>
      <c r="AB4475" s="28"/>
      <c r="AC4475" s="28"/>
      <c r="AD4475" s="28" t="s">
        <v>56</v>
      </c>
      <c r="AE4475" s="28"/>
      <c r="AF4475" s="28"/>
      <c r="AG4475" s="28" t="s">
        <v>3579</v>
      </c>
    </row>
    <row r="4476" spans="1:113" ht="31.5" hidden="1" customHeight="1" x14ac:dyDescent="0.2">
      <c r="A4476" s="24" t="s">
        <v>3297</v>
      </c>
      <c r="B4476" s="36" t="s">
        <v>115</v>
      </c>
      <c r="C4476" s="36" t="s">
        <v>36</v>
      </c>
      <c r="D4476" s="37">
        <v>41767</v>
      </c>
      <c r="E4476" s="38">
        <v>0.9243055555555556</v>
      </c>
      <c r="F4476" s="37">
        <v>41768</v>
      </c>
      <c r="G4476" s="38">
        <v>0.43402777777777773</v>
      </c>
      <c r="H4476" s="38">
        <v>0.50972222222222219</v>
      </c>
      <c r="I4476" s="36">
        <v>2</v>
      </c>
      <c r="J4476" s="28"/>
      <c r="K4476" s="28"/>
      <c r="L4476" s="28" t="s">
        <v>130</v>
      </c>
      <c r="M4476" s="36" t="s">
        <v>3276</v>
      </c>
      <c r="N4476" s="36">
        <v>0.4</v>
      </c>
      <c r="O4476" s="36" t="s">
        <v>66</v>
      </c>
      <c r="P4476" s="36" t="s">
        <v>3667</v>
      </c>
      <c r="Q4476" s="28" t="s">
        <v>3668</v>
      </c>
      <c r="R4476" s="36">
        <v>0.3</v>
      </c>
      <c r="S4476" s="36"/>
      <c r="T4476" s="36">
        <v>0.3</v>
      </c>
      <c r="U4476" s="28"/>
      <c r="V4476" s="28"/>
      <c r="W4476" s="28"/>
      <c r="X4476" s="28"/>
      <c r="Y4476" s="28"/>
      <c r="Z4476" s="28"/>
      <c r="AA4476" s="28"/>
      <c r="AB4476" s="28"/>
      <c r="AC4476" s="28"/>
      <c r="AD4476" s="28" t="s">
        <v>60</v>
      </c>
      <c r="AE4476" s="28"/>
      <c r="AF4476" s="28"/>
      <c r="AG4476" s="28" t="s">
        <v>3579</v>
      </c>
    </row>
    <row r="4477" spans="1:113" ht="31.5" hidden="1" customHeight="1" x14ac:dyDescent="0.2">
      <c r="A4477" s="24" t="s">
        <v>3297</v>
      </c>
      <c r="B4477" s="36" t="s">
        <v>115</v>
      </c>
      <c r="C4477" s="36" t="s">
        <v>36</v>
      </c>
      <c r="D4477" s="37">
        <v>41768</v>
      </c>
      <c r="E4477" s="38">
        <v>0.27083333333333331</v>
      </c>
      <c r="F4477" s="37">
        <v>41771</v>
      </c>
      <c r="G4477" s="38">
        <v>0.29166666666666669</v>
      </c>
      <c r="H4477" s="898">
        <v>3.0208333333333335</v>
      </c>
      <c r="I4477" s="36">
        <v>1</v>
      </c>
      <c r="J4477" s="28"/>
      <c r="K4477" s="28"/>
      <c r="L4477" s="28" t="s">
        <v>130</v>
      </c>
      <c r="M4477" s="36" t="s">
        <v>3276</v>
      </c>
      <c r="N4477" s="36">
        <v>0.4</v>
      </c>
      <c r="O4477" s="36" t="s">
        <v>66</v>
      </c>
      <c r="P4477" s="36" t="s">
        <v>2968</v>
      </c>
      <c r="Q4477" s="28" t="s">
        <v>3669</v>
      </c>
      <c r="R4477" s="36">
        <v>3</v>
      </c>
      <c r="S4477" s="36"/>
      <c r="T4477" s="36">
        <v>3</v>
      </c>
      <c r="U4477" s="28"/>
      <c r="V4477" s="28"/>
      <c r="W4477" s="28"/>
      <c r="X4477" s="28"/>
      <c r="Y4477" s="28"/>
      <c r="Z4477" s="28"/>
      <c r="AA4477" s="28"/>
      <c r="AB4477" s="28"/>
      <c r="AC4477" s="28"/>
      <c r="AD4477" s="28" t="s">
        <v>42</v>
      </c>
      <c r="AE4477" s="28"/>
      <c r="AF4477" s="28"/>
      <c r="AG4477" s="28" t="s">
        <v>3579</v>
      </c>
    </row>
    <row r="4478" spans="1:113" ht="31.5" hidden="1" customHeight="1" x14ac:dyDescent="0.2">
      <c r="A4478" s="24" t="s">
        <v>3297</v>
      </c>
      <c r="B4478" s="36" t="s">
        <v>115</v>
      </c>
      <c r="C4478" s="36" t="s">
        <v>36</v>
      </c>
      <c r="D4478" s="37">
        <v>41768</v>
      </c>
      <c r="E4478" s="38">
        <v>0.70833333333333337</v>
      </c>
      <c r="F4478" s="37">
        <v>41769</v>
      </c>
      <c r="G4478" s="38">
        <v>0.5</v>
      </c>
      <c r="H4478" s="38">
        <v>0.79166666666666663</v>
      </c>
      <c r="I4478" s="36">
        <v>1</v>
      </c>
      <c r="J4478" s="28"/>
      <c r="K4478" s="28"/>
      <c r="L4478" s="28" t="s">
        <v>126</v>
      </c>
      <c r="M4478" s="36" t="s">
        <v>1470</v>
      </c>
      <c r="N4478" s="36">
        <v>0.4</v>
      </c>
      <c r="O4478" s="36" t="s">
        <v>72</v>
      </c>
      <c r="P4478" s="36" t="s">
        <v>2968</v>
      </c>
      <c r="Q4478" s="28" t="s">
        <v>3670</v>
      </c>
      <c r="R4478" s="36">
        <v>1.6</v>
      </c>
      <c r="S4478" s="36"/>
      <c r="T4478" s="36">
        <v>1.6</v>
      </c>
      <c r="U4478" s="28"/>
      <c r="V4478" s="28"/>
      <c r="W4478" s="28"/>
      <c r="X4478" s="28"/>
      <c r="Y4478" s="28"/>
      <c r="Z4478" s="28"/>
      <c r="AA4478" s="28"/>
      <c r="AB4478" s="28"/>
      <c r="AC4478" s="28"/>
      <c r="AD4478" s="36" t="s">
        <v>60</v>
      </c>
      <c r="AE4478" s="28"/>
      <c r="AF4478" s="28"/>
      <c r="AG4478" s="28" t="s">
        <v>3579</v>
      </c>
      <c r="AH4478" s="22" t="s">
        <v>388</v>
      </c>
    </row>
    <row r="4479" spans="1:113" s="75" customFormat="1" ht="93.75" hidden="1" customHeight="1" x14ac:dyDescent="0.2">
      <c r="A4479" s="36" t="s">
        <v>3297</v>
      </c>
      <c r="B4479" s="36" t="s">
        <v>115</v>
      </c>
      <c r="C4479" s="36" t="s">
        <v>36</v>
      </c>
      <c r="D4479" s="37">
        <v>41768</v>
      </c>
      <c r="E4479" s="38">
        <v>0.93055555555555547</v>
      </c>
      <c r="F4479" s="37">
        <v>41769</v>
      </c>
      <c r="G4479" s="38">
        <v>3.4722222222222224E-2</v>
      </c>
      <c r="H4479" s="38">
        <v>0.10416666666666667</v>
      </c>
      <c r="I4479" s="36">
        <v>46</v>
      </c>
      <c r="J4479" s="28"/>
      <c r="K4479" s="28"/>
      <c r="L4479" s="28" t="s">
        <v>130</v>
      </c>
      <c r="M4479" s="36" t="s">
        <v>2968</v>
      </c>
      <c r="N4479" s="36">
        <v>0.4</v>
      </c>
      <c r="O4479" s="36" t="s">
        <v>69</v>
      </c>
      <c r="P4479" s="36" t="s">
        <v>3671</v>
      </c>
      <c r="Q4479" s="28" t="s">
        <v>3672</v>
      </c>
      <c r="R4479" s="36">
        <v>14.7</v>
      </c>
      <c r="S4479" s="36"/>
      <c r="T4479" s="36">
        <v>14.7</v>
      </c>
      <c r="U4479" s="28"/>
      <c r="V4479" s="28"/>
      <c r="W4479" s="28"/>
      <c r="X4479" s="28"/>
      <c r="Y4479" s="28"/>
      <c r="Z4479" s="28"/>
      <c r="AA4479" s="28"/>
      <c r="AB4479" s="28"/>
      <c r="AC4479" s="28"/>
      <c r="AD4479" s="28" t="s">
        <v>60</v>
      </c>
      <c r="AE4479" s="28"/>
      <c r="AF4479" s="28"/>
      <c r="AG4479" s="28"/>
      <c r="AH4479" s="28"/>
      <c r="AI4479" s="28"/>
      <c r="AJ4479" s="28"/>
      <c r="AK4479" s="161"/>
      <c r="AL4479" s="69"/>
      <c r="AM4479" s="69"/>
      <c r="AN4479" s="69"/>
      <c r="AO4479" s="69"/>
      <c r="AP4479" s="69"/>
      <c r="AQ4479" s="69"/>
      <c r="AR4479" s="69"/>
      <c r="AS4479" s="69"/>
      <c r="AT4479" s="69"/>
      <c r="AU4479" s="69"/>
      <c r="AV4479" s="69"/>
      <c r="AW4479" s="69"/>
      <c r="AX4479" s="69"/>
      <c r="AY4479" s="69"/>
      <c r="AZ4479" s="69"/>
      <c r="BA4479" s="69"/>
      <c r="BB4479" s="69"/>
      <c r="BC4479" s="69"/>
      <c r="BD4479" s="69"/>
      <c r="BE4479" s="69"/>
      <c r="BF4479" s="69"/>
      <c r="BG4479" s="69"/>
      <c r="BH4479" s="69"/>
      <c r="BI4479" s="69"/>
      <c r="BJ4479" s="69"/>
      <c r="BK4479" s="69"/>
      <c r="BL4479" s="69"/>
      <c r="BM4479" s="69"/>
      <c r="BN4479" s="69"/>
      <c r="BO4479" s="69"/>
      <c r="BP4479" s="69"/>
      <c r="BQ4479" s="69"/>
      <c r="BR4479" s="69"/>
      <c r="BS4479" s="69"/>
      <c r="BT4479" s="69"/>
      <c r="BU4479" s="69"/>
      <c r="BV4479" s="69"/>
      <c r="BW4479" s="69"/>
      <c r="BX4479" s="69"/>
      <c r="BY4479" s="69"/>
      <c r="BZ4479" s="69"/>
      <c r="CA4479" s="69"/>
      <c r="CB4479" s="69"/>
      <c r="CC4479" s="69"/>
      <c r="CD4479" s="69"/>
      <c r="CE4479" s="69"/>
      <c r="CF4479" s="69"/>
      <c r="CG4479" s="69"/>
      <c r="CH4479" s="69"/>
      <c r="CI4479" s="69"/>
      <c r="CJ4479" s="69"/>
      <c r="CK4479" s="69"/>
      <c r="CL4479" s="69"/>
      <c r="CM4479" s="69"/>
      <c r="CN4479" s="69"/>
      <c r="CO4479" s="69"/>
      <c r="CP4479" s="69"/>
      <c r="CQ4479" s="69"/>
      <c r="CR4479" s="69"/>
      <c r="CS4479" s="69"/>
      <c r="CT4479" s="69"/>
      <c r="CU4479" s="69"/>
      <c r="CV4479" s="69"/>
      <c r="CW4479" s="69"/>
      <c r="CX4479" s="69"/>
      <c r="CY4479" s="69"/>
      <c r="CZ4479" s="69"/>
      <c r="DA4479" s="69"/>
      <c r="DB4479" s="69"/>
      <c r="DC4479" s="69"/>
      <c r="DD4479" s="69"/>
      <c r="DE4479" s="69"/>
      <c r="DF4479" s="69"/>
      <c r="DG4479" s="69"/>
      <c r="DH4479" s="69"/>
      <c r="DI4479" s="69"/>
    </row>
    <row r="4480" spans="1:113" s="75" customFormat="1" ht="38.25" hidden="1" customHeight="1" x14ac:dyDescent="0.2">
      <c r="A4480" s="36" t="s">
        <v>3297</v>
      </c>
      <c r="B4480" s="36" t="s">
        <v>115</v>
      </c>
      <c r="C4480" s="36" t="s">
        <v>36</v>
      </c>
      <c r="D4480" s="37">
        <v>41771</v>
      </c>
      <c r="E4480" s="38">
        <v>0.58333333333333337</v>
      </c>
      <c r="F4480" s="37">
        <v>41771</v>
      </c>
      <c r="G4480" s="38">
        <v>0.625</v>
      </c>
      <c r="H4480" s="38">
        <v>4.1666666666666664E-2</v>
      </c>
      <c r="I4480" s="36">
        <v>5</v>
      </c>
      <c r="J4480" s="28"/>
      <c r="K4480" s="28"/>
      <c r="L4480" s="28" t="s">
        <v>130</v>
      </c>
      <c r="M4480" s="36" t="s">
        <v>3276</v>
      </c>
      <c r="N4480" s="36">
        <v>0.4</v>
      </c>
      <c r="O4480" s="36" t="s">
        <v>66</v>
      </c>
      <c r="P4480" s="36" t="s">
        <v>3723</v>
      </c>
      <c r="Q4480" s="28" t="s">
        <v>3724</v>
      </c>
      <c r="R4480" s="36">
        <v>0.2</v>
      </c>
      <c r="S4480" s="36"/>
      <c r="T4480" s="36">
        <v>0.2</v>
      </c>
      <c r="U4480" s="28"/>
      <c r="V4480" s="28"/>
      <c r="W4480" s="28"/>
      <c r="X4480" s="28"/>
      <c r="Y4480" s="28"/>
      <c r="Z4480" s="28"/>
      <c r="AA4480" s="28"/>
      <c r="AB4480" s="28"/>
      <c r="AC4480" s="28"/>
      <c r="AD4480" s="28" t="s">
        <v>52</v>
      </c>
      <c r="AE4480" s="28"/>
      <c r="AF4480" s="28"/>
      <c r="AG4480" s="28"/>
      <c r="AH4480" s="28"/>
      <c r="AI4480" s="28"/>
      <c r="AJ4480" s="28"/>
      <c r="AK4480" s="161"/>
      <c r="AL4480" s="69"/>
      <c r="AM4480" s="69"/>
      <c r="AN4480" s="69"/>
      <c r="AO4480" s="69"/>
      <c r="AP4480" s="69"/>
      <c r="AQ4480" s="69"/>
      <c r="AR4480" s="69"/>
      <c r="AS4480" s="69"/>
      <c r="AT4480" s="69"/>
      <c r="AU4480" s="69"/>
      <c r="AV4480" s="69"/>
      <c r="AW4480" s="69"/>
      <c r="AX4480" s="69"/>
      <c r="AY4480" s="69"/>
      <c r="AZ4480" s="69"/>
      <c r="BA4480" s="69"/>
      <c r="BB4480" s="69"/>
      <c r="BC4480" s="69"/>
      <c r="BD4480" s="69"/>
      <c r="BE4480" s="69"/>
      <c r="BF4480" s="69"/>
      <c r="BG4480" s="69"/>
      <c r="BH4480" s="69"/>
      <c r="BI4480" s="69"/>
      <c r="BJ4480" s="69"/>
      <c r="BK4480" s="69"/>
      <c r="BL4480" s="69"/>
      <c r="BM4480" s="69"/>
      <c r="BN4480" s="69"/>
      <c r="BO4480" s="69"/>
      <c r="BP4480" s="69"/>
      <c r="BQ4480" s="69"/>
      <c r="BR4480" s="69"/>
      <c r="BS4480" s="69"/>
      <c r="BT4480" s="69"/>
      <c r="BU4480" s="69"/>
      <c r="BV4480" s="69"/>
      <c r="BW4480" s="69"/>
      <c r="BX4480" s="69"/>
      <c r="BY4480" s="69"/>
      <c r="BZ4480" s="69"/>
      <c r="CA4480" s="69"/>
      <c r="CB4480" s="69"/>
      <c r="CC4480" s="69"/>
      <c r="CD4480" s="69"/>
      <c r="CE4480" s="69"/>
      <c r="CF4480" s="69"/>
      <c r="CG4480" s="69"/>
      <c r="CH4480" s="69"/>
      <c r="CI4480" s="69"/>
      <c r="CJ4480" s="69"/>
      <c r="CK4480" s="69"/>
      <c r="CL4480" s="69"/>
      <c r="CM4480" s="69"/>
      <c r="CN4480" s="69"/>
      <c r="CO4480" s="69"/>
      <c r="CP4480" s="69"/>
      <c r="CQ4480" s="69"/>
      <c r="CR4480" s="69"/>
      <c r="CS4480" s="69"/>
      <c r="CT4480" s="69"/>
      <c r="CU4480" s="69"/>
      <c r="CV4480" s="69"/>
      <c r="CW4480" s="69"/>
      <c r="CX4480" s="69"/>
      <c r="CY4480" s="69"/>
      <c r="CZ4480" s="69"/>
      <c r="DA4480" s="69"/>
      <c r="DB4480" s="69"/>
      <c r="DC4480" s="69"/>
      <c r="DD4480" s="69"/>
      <c r="DE4480" s="69"/>
      <c r="DF4480" s="69"/>
      <c r="DG4480" s="69"/>
      <c r="DH4480" s="69"/>
      <c r="DI4480" s="69"/>
    </row>
    <row r="4481" spans="1:113" s="75" customFormat="1" ht="81" hidden="1" customHeight="1" x14ac:dyDescent="0.2">
      <c r="A4481" s="36" t="s">
        <v>3297</v>
      </c>
      <c r="B4481" s="36" t="s">
        <v>115</v>
      </c>
      <c r="C4481" s="36" t="s">
        <v>36</v>
      </c>
      <c r="D4481" s="37">
        <v>41772</v>
      </c>
      <c r="E4481" s="38">
        <v>0.47916666666666669</v>
      </c>
      <c r="F4481" s="37">
        <v>41772</v>
      </c>
      <c r="G4481" s="38">
        <v>0.5</v>
      </c>
      <c r="H4481" s="38">
        <v>2.0833333333333332E-2</v>
      </c>
      <c r="I4481" s="36">
        <v>19</v>
      </c>
      <c r="J4481" s="28"/>
      <c r="K4481" s="28"/>
      <c r="L4481" s="28" t="s">
        <v>130</v>
      </c>
      <c r="M4481" s="36" t="s">
        <v>3301</v>
      </c>
      <c r="N4481" s="36" t="s">
        <v>103</v>
      </c>
      <c r="O4481" s="36" t="s">
        <v>66</v>
      </c>
      <c r="P4481" s="36" t="s">
        <v>3725</v>
      </c>
      <c r="Q4481" s="28" t="s">
        <v>3726</v>
      </c>
      <c r="R4481" s="36">
        <v>0.8</v>
      </c>
      <c r="S4481" s="36"/>
      <c r="T4481" s="36">
        <v>0.8</v>
      </c>
      <c r="U4481" s="28"/>
      <c r="V4481" s="28"/>
      <c r="W4481" s="28"/>
      <c r="X4481" s="28"/>
      <c r="Y4481" s="28"/>
      <c r="Z4481" s="28"/>
      <c r="AA4481" s="28"/>
      <c r="AB4481" s="28"/>
      <c r="AC4481" s="28"/>
      <c r="AD4481" s="28" t="s">
        <v>56</v>
      </c>
      <c r="AE4481" s="28"/>
      <c r="AF4481" s="28"/>
      <c r="AG4481" s="28"/>
      <c r="AH4481" s="28"/>
      <c r="AI4481" s="28"/>
      <c r="AJ4481" s="28"/>
      <c r="AK4481" s="161"/>
      <c r="AL4481" s="69"/>
      <c r="AM4481" s="69"/>
      <c r="AN4481" s="69"/>
      <c r="AO4481" s="69"/>
      <c r="AP4481" s="69"/>
      <c r="AQ4481" s="69"/>
      <c r="AR4481" s="69"/>
      <c r="AS4481" s="69"/>
      <c r="AT4481" s="69"/>
      <c r="AU4481" s="69"/>
      <c r="AV4481" s="69"/>
      <c r="AW4481" s="69"/>
      <c r="AX4481" s="69"/>
      <c r="AY4481" s="69"/>
      <c r="AZ4481" s="69"/>
      <c r="BA4481" s="69"/>
      <c r="BB4481" s="69"/>
      <c r="BC4481" s="69"/>
      <c r="BD4481" s="69"/>
      <c r="BE4481" s="69"/>
      <c r="BF4481" s="69"/>
      <c r="BG4481" s="69"/>
      <c r="BH4481" s="69"/>
      <c r="BI4481" s="69"/>
      <c r="BJ4481" s="69"/>
      <c r="BK4481" s="69"/>
      <c r="BL4481" s="69"/>
      <c r="BM4481" s="69"/>
      <c r="BN4481" s="69"/>
      <c r="BO4481" s="69"/>
      <c r="BP4481" s="69"/>
      <c r="BQ4481" s="69"/>
      <c r="BR4481" s="69"/>
      <c r="BS4481" s="69"/>
      <c r="BT4481" s="69"/>
      <c r="BU4481" s="69"/>
      <c r="BV4481" s="69"/>
      <c r="BW4481" s="69"/>
      <c r="BX4481" s="69"/>
      <c r="BY4481" s="69"/>
      <c r="BZ4481" s="69"/>
      <c r="CA4481" s="69"/>
      <c r="CB4481" s="69"/>
      <c r="CC4481" s="69"/>
      <c r="CD4481" s="69"/>
      <c r="CE4481" s="69"/>
      <c r="CF4481" s="69"/>
      <c r="CG4481" s="69"/>
      <c r="CH4481" s="69"/>
      <c r="CI4481" s="69"/>
      <c r="CJ4481" s="69"/>
      <c r="CK4481" s="69"/>
      <c r="CL4481" s="69"/>
      <c r="CM4481" s="69"/>
      <c r="CN4481" s="69"/>
      <c r="CO4481" s="69"/>
      <c r="CP4481" s="69"/>
      <c r="CQ4481" s="69"/>
      <c r="CR4481" s="69"/>
      <c r="CS4481" s="69"/>
      <c r="CT4481" s="69"/>
      <c r="CU4481" s="69"/>
      <c r="CV4481" s="69"/>
      <c r="CW4481" s="69"/>
      <c r="CX4481" s="69"/>
      <c r="CY4481" s="69"/>
      <c r="CZ4481" s="69"/>
      <c r="DA4481" s="69"/>
      <c r="DB4481" s="69"/>
      <c r="DC4481" s="69"/>
      <c r="DD4481" s="69"/>
      <c r="DE4481" s="69"/>
      <c r="DF4481" s="69"/>
      <c r="DG4481" s="69"/>
      <c r="DH4481" s="69"/>
      <c r="DI4481" s="69"/>
    </row>
    <row r="4482" spans="1:113" ht="31.5" hidden="1" customHeight="1" x14ac:dyDescent="0.2">
      <c r="A4482" s="36" t="s">
        <v>3297</v>
      </c>
      <c r="B4482" s="36" t="s">
        <v>115</v>
      </c>
      <c r="C4482" s="36" t="s">
        <v>36</v>
      </c>
      <c r="D4482" s="37">
        <v>41773</v>
      </c>
      <c r="E4482" s="38">
        <v>0.625</v>
      </c>
      <c r="F4482" s="37">
        <v>41774</v>
      </c>
      <c r="G4482" s="38">
        <v>0.63888888888888895</v>
      </c>
      <c r="H4482" s="260">
        <v>1.0138888888888888</v>
      </c>
      <c r="I4482" s="36">
        <v>5</v>
      </c>
      <c r="J4482" s="28"/>
      <c r="K4482" s="28"/>
      <c r="L4482" s="28" t="s">
        <v>130</v>
      </c>
      <c r="M4482" s="36" t="s">
        <v>3727</v>
      </c>
      <c r="N4482" s="36">
        <v>0.4</v>
      </c>
      <c r="O4482" s="36" t="s">
        <v>67</v>
      </c>
      <c r="P4482" s="36" t="s">
        <v>3728</v>
      </c>
      <c r="Q4482" s="28" t="s">
        <v>3729</v>
      </c>
      <c r="R4482" s="36">
        <v>1.1000000000000001</v>
      </c>
      <c r="S4482" s="36">
        <v>0.1</v>
      </c>
      <c r="T4482" s="36">
        <v>1.2</v>
      </c>
      <c r="U4482" s="28"/>
      <c r="V4482" s="28"/>
      <c r="W4482" s="28"/>
      <c r="X4482" s="28"/>
      <c r="Y4482" s="28"/>
      <c r="Z4482" s="28"/>
      <c r="AA4482" s="28"/>
      <c r="AB4482" s="28"/>
      <c r="AC4482" s="28"/>
      <c r="AD4482" s="28" t="s">
        <v>60</v>
      </c>
      <c r="AE4482" s="28"/>
      <c r="AF4482" s="28"/>
      <c r="AG4482" s="28"/>
    </row>
    <row r="4483" spans="1:113" ht="31.5" hidden="1" customHeight="1" x14ac:dyDescent="0.2">
      <c r="A4483" s="36" t="s">
        <v>3297</v>
      </c>
      <c r="B4483" s="36" t="s">
        <v>115</v>
      </c>
      <c r="C4483" s="36" t="s">
        <v>36</v>
      </c>
      <c r="D4483" s="37">
        <v>41774</v>
      </c>
      <c r="E4483" s="38">
        <v>0.41666666666666669</v>
      </c>
      <c r="F4483" s="37">
        <v>41774</v>
      </c>
      <c r="G4483" s="38">
        <v>0.77083333333333337</v>
      </c>
      <c r="H4483" s="38">
        <v>0.35416666666666669</v>
      </c>
      <c r="I4483" s="36">
        <v>1</v>
      </c>
      <c r="J4483" s="28"/>
      <c r="K4483" s="28"/>
      <c r="L4483" s="28" t="s">
        <v>130</v>
      </c>
      <c r="M4483" s="36" t="s">
        <v>3727</v>
      </c>
      <c r="N4483" s="36">
        <v>0.4</v>
      </c>
      <c r="O4483" s="36" t="s">
        <v>67</v>
      </c>
      <c r="P4483" s="36" t="s">
        <v>2968</v>
      </c>
      <c r="Q4483" s="28" t="s">
        <v>3730</v>
      </c>
      <c r="R4483" s="36">
        <v>0.1</v>
      </c>
      <c r="S4483" s="36"/>
      <c r="T4483" s="36">
        <v>0.1</v>
      </c>
      <c r="U4483" s="28"/>
      <c r="V4483" s="28"/>
      <c r="W4483" s="28"/>
      <c r="X4483" s="28"/>
      <c r="Y4483" s="28"/>
      <c r="Z4483" s="28"/>
      <c r="AA4483" s="28"/>
      <c r="AB4483" s="28"/>
      <c r="AC4483" s="28"/>
      <c r="AD4483" s="28" t="s">
        <v>61</v>
      </c>
      <c r="AE4483" s="28"/>
      <c r="AF4483" s="28"/>
      <c r="AG4483" s="28"/>
    </row>
    <row r="4484" spans="1:113" ht="78.75" hidden="1" customHeight="1" x14ac:dyDescent="0.2">
      <c r="A4484" s="36" t="s">
        <v>3297</v>
      </c>
      <c r="B4484" s="36" t="s">
        <v>115</v>
      </c>
      <c r="C4484" s="36" t="s">
        <v>36</v>
      </c>
      <c r="D4484" s="37">
        <v>41777</v>
      </c>
      <c r="E4484" s="38">
        <v>0.625</v>
      </c>
      <c r="F4484" s="37">
        <v>41777</v>
      </c>
      <c r="G4484" s="38">
        <v>0.72916666666666663</v>
      </c>
      <c r="H4484" s="38">
        <v>0.10416666666666667</v>
      </c>
      <c r="I4484" s="36">
        <v>6</v>
      </c>
      <c r="J4484" s="28"/>
      <c r="K4484" s="28"/>
      <c r="L4484" s="28" t="s">
        <v>130</v>
      </c>
      <c r="M4484" s="36" t="s">
        <v>3276</v>
      </c>
      <c r="N4484" s="36">
        <v>0.4</v>
      </c>
      <c r="O4484" s="36" t="s">
        <v>66</v>
      </c>
      <c r="P4484" s="36" t="s">
        <v>3865</v>
      </c>
      <c r="Q4484" s="28" t="s">
        <v>3866</v>
      </c>
      <c r="R4484" s="36">
        <v>0.2</v>
      </c>
      <c r="S4484" s="36"/>
      <c r="T4484" s="36">
        <v>0.2</v>
      </c>
      <c r="U4484" s="28"/>
      <c r="V4484" s="28"/>
      <c r="W4484" s="28"/>
      <c r="X4484" s="28"/>
      <c r="Y4484" s="28"/>
      <c r="Z4484" s="28"/>
      <c r="AA4484" s="28"/>
      <c r="AB4484" s="28"/>
      <c r="AC4484" s="28"/>
      <c r="AD4484" s="28" t="s">
        <v>52</v>
      </c>
      <c r="AE4484" s="28"/>
      <c r="AF4484" s="28"/>
      <c r="AG4484" s="28"/>
    </row>
    <row r="4485" spans="1:113" ht="31.5" hidden="1" customHeight="1" x14ac:dyDescent="0.2">
      <c r="A4485" s="36" t="s">
        <v>3297</v>
      </c>
      <c r="B4485" s="36" t="s">
        <v>115</v>
      </c>
      <c r="C4485" s="36" t="s">
        <v>36</v>
      </c>
      <c r="D4485" s="37">
        <v>41777</v>
      </c>
      <c r="E4485" s="38">
        <v>0.625</v>
      </c>
      <c r="F4485" s="37">
        <v>41777</v>
      </c>
      <c r="G4485" s="38">
        <v>0.70833333333333337</v>
      </c>
      <c r="H4485" s="38">
        <v>8.3333333333333329E-2</v>
      </c>
      <c r="I4485" s="36">
        <v>1</v>
      </c>
      <c r="J4485" s="28"/>
      <c r="K4485" s="28"/>
      <c r="L4485" s="28" t="s">
        <v>126</v>
      </c>
      <c r="M4485" s="36" t="s">
        <v>1470</v>
      </c>
      <c r="N4485" s="36">
        <v>0.4</v>
      </c>
      <c r="O4485" s="36" t="s">
        <v>72</v>
      </c>
      <c r="P4485" s="36" t="s">
        <v>2968</v>
      </c>
      <c r="Q4485" s="28" t="s">
        <v>3867</v>
      </c>
      <c r="R4485" s="36">
        <v>0.1</v>
      </c>
      <c r="S4485" s="36"/>
      <c r="T4485" s="36">
        <v>0.1</v>
      </c>
      <c r="U4485" s="28"/>
      <c r="V4485" s="28"/>
      <c r="W4485" s="28"/>
      <c r="X4485" s="28"/>
      <c r="Y4485" s="28"/>
      <c r="Z4485" s="28"/>
      <c r="AA4485" s="28"/>
      <c r="AB4485" s="28"/>
      <c r="AC4485" s="28"/>
      <c r="AD4485" s="36" t="s">
        <v>61</v>
      </c>
      <c r="AE4485" s="28"/>
      <c r="AF4485" s="28"/>
      <c r="AG4485" s="28"/>
      <c r="AH4485" s="22" t="s">
        <v>388</v>
      </c>
    </row>
    <row r="4486" spans="1:113" ht="31.5" hidden="1" customHeight="1" x14ac:dyDescent="0.2">
      <c r="A4486" s="36" t="s">
        <v>3297</v>
      </c>
      <c r="B4486" s="36" t="s">
        <v>115</v>
      </c>
      <c r="C4486" s="36" t="s">
        <v>36</v>
      </c>
      <c r="D4486" s="37">
        <v>41779</v>
      </c>
      <c r="E4486" s="38">
        <v>0.375</v>
      </c>
      <c r="F4486" s="37">
        <v>41779</v>
      </c>
      <c r="G4486" s="38">
        <v>0.66666666666666663</v>
      </c>
      <c r="H4486" s="260">
        <v>0.29166666666666669</v>
      </c>
      <c r="I4486" s="36">
        <v>1</v>
      </c>
      <c r="J4486" s="28"/>
      <c r="K4486" s="28"/>
      <c r="L4486" s="28" t="s">
        <v>126</v>
      </c>
      <c r="M4486" s="36" t="s">
        <v>1470</v>
      </c>
      <c r="N4486" s="36">
        <v>0.4</v>
      </c>
      <c r="O4486" s="36" t="s">
        <v>72</v>
      </c>
      <c r="P4486" s="36" t="s">
        <v>2968</v>
      </c>
      <c r="Q4486" s="28" t="s">
        <v>3934</v>
      </c>
      <c r="R4486" s="36">
        <v>0.5</v>
      </c>
      <c r="S4486" s="36"/>
      <c r="T4486" s="36">
        <v>0.5</v>
      </c>
      <c r="U4486" s="36"/>
      <c r="V4486" s="36"/>
      <c r="W4486" s="36"/>
      <c r="X4486" s="36"/>
      <c r="Y4486" s="36"/>
      <c r="Z4486" s="36"/>
      <c r="AA4486" s="36"/>
      <c r="AB4486" s="36"/>
      <c r="AC4486" s="36"/>
      <c r="AD4486" s="36" t="s">
        <v>61</v>
      </c>
      <c r="AE4486" s="36"/>
      <c r="AF4486" s="36"/>
      <c r="AG4486" s="100"/>
      <c r="AH4486" s="22" t="s">
        <v>388</v>
      </c>
    </row>
    <row r="4487" spans="1:113" ht="31.5" hidden="1" customHeight="1" x14ac:dyDescent="0.2">
      <c r="A4487" s="36" t="s">
        <v>3297</v>
      </c>
      <c r="B4487" s="36" t="s">
        <v>115</v>
      </c>
      <c r="C4487" s="36" t="s">
        <v>36</v>
      </c>
      <c r="D4487" s="37">
        <v>41779</v>
      </c>
      <c r="E4487" s="38">
        <v>0.64583333333333337</v>
      </c>
      <c r="F4487" s="37">
        <v>41779</v>
      </c>
      <c r="G4487" s="38">
        <v>0.79166666666666663</v>
      </c>
      <c r="H4487" s="260">
        <v>0.14583333333333334</v>
      </c>
      <c r="I4487" s="36">
        <v>1</v>
      </c>
      <c r="J4487" s="28"/>
      <c r="K4487" s="28"/>
      <c r="L4487" s="28" t="s">
        <v>126</v>
      </c>
      <c r="M4487" s="36" t="s">
        <v>1470</v>
      </c>
      <c r="N4487" s="36">
        <v>0.4</v>
      </c>
      <c r="O4487" s="36" t="s">
        <v>72</v>
      </c>
      <c r="P4487" s="36" t="s">
        <v>2968</v>
      </c>
      <c r="Q4487" s="28" t="s">
        <v>3935</v>
      </c>
      <c r="R4487" s="36">
        <v>0.1</v>
      </c>
      <c r="S4487" s="36"/>
      <c r="T4487" s="36">
        <v>0.1</v>
      </c>
      <c r="U4487" s="36"/>
      <c r="V4487" s="36"/>
      <c r="W4487" s="36"/>
      <c r="X4487" s="36"/>
      <c r="Y4487" s="36"/>
      <c r="Z4487" s="36"/>
      <c r="AA4487" s="36"/>
      <c r="AB4487" s="36"/>
      <c r="AC4487" s="36"/>
      <c r="AD4487" s="36" t="s">
        <v>61</v>
      </c>
      <c r="AE4487" s="36"/>
      <c r="AF4487" s="36"/>
      <c r="AG4487" s="100"/>
      <c r="AH4487" s="22" t="s">
        <v>388</v>
      </c>
    </row>
    <row r="4488" spans="1:113" ht="31.5" hidden="1" customHeight="1" x14ac:dyDescent="0.2">
      <c r="A4488" s="36" t="s">
        <v>3297</v>
      </c>
      <c r="B4488" s="36" t="s">
        <v>115</v>
      </c>
      <c r="C4488" s="36" t="s">
        <v>36</v>
      </c>
      <c r="D4488" s="37">
        <v>41786</v>
      </c>
      <c r="E4488" s="38">
        <v>0.45347222222222222</v>
      </c>
      <c r="F4488" s="37">
        <v>41786</v>
      </c>
      <c r="G4488" s="38">
        <v>0.52986111111111112</v>
      </c>
      <c r="H4488" s="260">
        <v>7.6388888888888895E-2</v>
      </c>
      <c r="I4488" s="36">
        <v>201</v>
      </c>
      <c r="J4488" s="28"/>
      <c r="K4488" s="28"/>
      <c r="L4488" s="28" t="s">
        <v>130</v>
      </c>
      <c r="M4488" s="36" t="s">
        <v>1025</v>
      </c>
      <c r="N4488" s="36">
        <v>35</v>
      </c>
      <c r="O4488" s="36" t="s">
        <v>63</v>
      </c>
      <c r="P4488" s="36" t="s">
        <v>4022</v>
      </c>
      <c r="Q4488" s="28" t="s">
        <v>4023</v>
      </c>
      <c r="R4488" s="36">
        <v>7.2</v>
      </c>
      <c r="S4488" s="36"/>
      <c r="T4488" s="36">
        <v>7.2</v>
      </c>
      <c r="U4488" s="28"/>
      <c r="V4488" s="28"/>
      <c r="W4488" s="28"/>
      <c r="X4488" s="28"/>
      <c r="Y4488" s="28"/>
      <c r="Z4488" s="28"/>
      <c r="AA4488" s="28"/>
      <c r="AB4488" s="28"/>
      <c r="AC4488" s="28"/>
      <c r="AD4488" s="28" t="s">
        <v>42</v>
      </c>
      <c r="AE4488" s="28"/>
      <c r="AF4488" s="28"/>
      <c r="AG4488" s="28"/>
    </row>
    <row r="4489" spans="1:113" ht="31.5" hidden="1" customHeight="1" x14ac:dyDescent="0.2">
      <c r="A4489" s="36" t="s">
        <v>3297</v>
      </c>
      <c r="B4489" s="36" t="s">
        <v>115</v>
      </c>
      <c r="C4489" s="36" t="s">
        <v>36</v>
      </c>
      <c r="D4489" s="37">
        <v>41786</v>
      </c>
      <c r="E4489" s="38">
        <v>0.53055555555555556</v>
      </c>
      <c r="F4489" s="37">
        <v>41787</v>
      </c>
      <c r="G4489" s="38">
        <v>2.0833333333333332E-2</v>
      </c>
      <c r="H4489" s="38">
        <v>0.49027777777777781</v>
      </c>
      <c r="I4489" s="36">
        <v>4</v>
      </c>
      <c r="J4489" s="28"/>
      <c r="K4489" s="28"/>
      <c r="L4489" s="28" t="s">
        <v>130</v>
      </c>
      <c r="M4489" s="36" t="s">
        <v>4024</v>
      </c>
      <c r="N4489" s="36" t="s">
        <v>103</v>
      </c>
      <c r="O4489" s="36" t="s">
        <v>64</v>
      </c>
      <c r="P4489" s="36" t="s">
        <v>4025</v>
      </c>
      <c r="Q4489" s="28" t="s">
        <v>4026</v>
      </c>
      <c r="R4489" s="36">
        <v>1</v>
      </c>
      <c r="S4489" s="36"/>
      <c r="T4489" s="36">
        <v>1</v>
      </c>
      <c r="U4489" s="28"/>
      <c r="V4489" s="28"/>
      <c r="W4489" s="28"/>
      <c r="X4489" s="28"/>
      <c r="Y4489" s="28"/>
      <c r="Z4489" s="28"/>
      <c r="AA4489" s="28"/>
      <c r="AB4489" s="28"/>
      <c r="AC4489" s="28"/>
      <c r="AD4489" s="28" t="s">
        <v>60</v>
      </c>
      <c r="AE4489" s="28"/>
      <c r="AF4489" s="28"/>
      <c r="AG4489" s="28"/>
    </row>
    <row r="4490" spans="1:113" ht="31.5" hidden="1" customHeight="1" x14ac:dyDescent="0.2">
      <c r="A4490" s="36" t="s">
        <v>3297</v>
      </c>
      <c r="B4490" s="36" t="s">
        <v>115</v>
      </c>
      <c r="C4490" s="36" t="s">
        <v>36</v>
      </c>
      <c r="D4490" s="37">
        <v>41786</v>
      </c>
      <c r="E4490" s="38">
        <v>0.53055555555555556</v>
      </c>
      <c r="F4490" s="37">
        <v>41787</v>
      </c>
      <c r="G4490" s="38">
        <v>0.63541666666666663</v>
      </c>
      <c r="H4490" s="260">
        <v>1.1041666666666667</v>
      </c>
      <c r="I4490" s="36">
        <v>4</v>
      </c>
      <c r="J4490" s="28"/>
      <c r="K4490" s="28"/>
      <c r="L4490" s="28" t="s">
        <v>130</v>
      </c>
      <c r="M4490" s="36" t="s">
        <v>3276</v>
      </c>
      <c r="N4490" s="36">
        <v>0.4</v>
      </c>
      <c r="O4490" s="36" t="s">
        <v>66</v>
      </c>
      <c r="P4490" s="36" t="s">
        <v>4027</v>
      </c>
      <c r="Q4490" s="28" t="s">
        <v>4028</v>
      </c>
      <c r="R4490" s="36">
        <v>2.2000000000000002</v>
      </c>
      <c r="S4490" s="36"/>
      <c r="T4490" s="36">
        <v>2.2000000000000002</v>
      </c>
      <c r="U4490" s="28"/>
      <c r="V4490" s="28"/>
      <c r="W4490" s="28"/>
      <c r="X4490" s="28"/>
      <c r="Y4490" s="28"/>
      <c r="Z4490" s="28"/>
      <c r="AA4490" s="28"/>
      <c r="AB4490" s="28"/>
      <c r="AC4490" s="28"/>
      <c r="AD4490" s="28" t="s">
        <v>60</v>
      </c>
      <c r="AE4490" s="28"/>
      <c r="AF4490" s="28"/>
      <c r="AG4490" s="28" t="s">
        <v>3579</v>
      </c>
    </row>
    <row r="4491" spans="1:113" ht="31.5" hidden="1" customHeight="1" x14ac:dyDescent="0.2">
      <c r="A4491" s="36" t="s">
        <v>3297</v>
      </c>
      <c r="B4491" s="36" t="s">
        <v>115</v>
      </c>
      <c r="C4491" s="36" t="s">
        <v>36</v>
      </c>
      <c r="D4491" s="37">
        <v>41786</v>
      </c>
      <c r="E4491" s="38">
        <v>0.53055555555555556</v>
      </c>
      <c r="F4491" s="37">
        <v>41788</v>
      </c>
      <c r="G4491" s="38">
        <v>0.42708333333333331</v>
      </c>
      <c r="H4491" s="262">
        <v>1.8965277777777778</v>
      </c>
      <c r="I4491" s="36">
        <v>1</v>
      </c>
      <c r="J4491" s="28"/>
      <c r="K4491" s="28"/>
      <c r="L4491" s="28" t="s">
        <v>130</v>
      </c>
      <c r="M4491" s="36" t="s">
        <v>3276</v>
      </c>
      <c r="N4491" s="36">
        <v>0.4</v>
      </c>
      <c r="O4491" s="36" t="s">
        <v>66</v>
      </c>
      <c r="P4491" s="36" t="s">
        <v>2968</v>
      </c>
      <c r="Q4491" s="28" t="s">
        <v>4029</v>
      </c>
      <c r="R4491" s="36">
        <v>0.8</v>
      </c>
      <c r="S4491" s="36"/>
      <c r="T4491" s="36">
        <v>0.8</v>
      </c>
      <c r="U4491" s="28"/>
      <c r="V4491" s="28"/>
      <c r="W4491" s="28"/>
      <c r="X4491" s="28"/>
      <c r="Y4491" s="28"/>
      <c r="Z4491" s="28"/>
      <c r="AA4491" s="28"/>
      <c r="AB4491" s="28"/>
      <c r="AC4491" s="28"/>
      <c r="AD4491" s="28" t="s">
        <v>42</v>
      </c>
      <c r="AE4491" s="28"/>
      <c r="AF4491" s="28"/>
      <c r="AG4491" s="28" t="s">
        <v>3579</v>
      </c>
    </row>
    <row r="4492" spans="1:113" ht="94.5" hidden="1" customHeight="1" x14ac:dyDescent="0.2">
      <c r="A4492" s="36" t="s">
        <v>3297</v>
      </c>
      <c r="B4492" s="36" t="s">
        <v>115</v>
      </c>
      <c r="C4492" s="36" t="s">
        <v>36</v>
      </c>
      <c r="D4492" s="37">
        <v>41788</v>
      </c>
      <c r="E4492" s="38"/>
      <c r="F4492" s="37"/>
      <c r="G4492" s="38"/>
      <c r="H4492" s="38"/>
      <c r="I4492" s="36"/>
      <c r="J4492" s="28"/>
      <c r="K4492" s="28"/>
      <c r="L4492" s="28"/>
      <c r="M4492" s="36"/>
      <c r="N4492" s="36"/>
      <c r="O4492" s="36"/>
      <c r="P4492" s="36"/>
      <c r="Q4492" s="28"/>
      <c r="R4492" s="36"/>
      <c r="S4492" s="36"/>
      <c r="T4492" s="36"/>
      <c r="U4492" s="28"/>
      <c r="V4492" s="28"/>
      <c r="W4492" s="28"/>
      <c r="X4492" s="28"/>
      <c r="Y4492" s="28"/>
      <c r="Z4492" s="28"/>
      <c r="AA4492" s="28"/>
      <c r="AB4492" s="28"/>
      <c r="AC4492" s="28"/>
      <c r="AD4492" s="28"/>
      <c r="AE4492" s="28"/>
      <c r="AF4492" s="28"/>
      <c r="AG4492" s="28" t="s">
        <v>201</v>
      </c>
    </row>
    <row r="4493" spans="1:113" ht="31.5" hidden="1" customHeight="1" x14ac:dyDescent="0.2">
      <c r="A4493" s="36" t="s">
        <v>3297</v>
      </c>
      <c r="B4493" s="36" t="s">
        <v>115</v>
      </c>
      <c r="C4493" s="36" t="s">
        <v>36</v>
      </c>
      <c r="D4493" s="37">
        <v>41789</v>
      </c>
      <c r="E4493" s="38">
        <v>0.46527777777777773</v>
      </c>
      <c r="F4493" s="37">
        <v>41789</v>
      </c>
      <c r="G4493" s="38">
        <v>0.50694444444444442</v>
      </c>
      <c r="H4493" s="260">
        <v>4.1666666666666664E-2</v>
      </c>
      <c r="I4493" s="36">
        <v>13</v>
      </c>
      <c r="J4493" s="28"/>
      <c r="K4493" s="28"/>
      <c r="L4493" s="28" t="s">
        <v>130</v>
      </c>
      <c r="M4493" s="36" t="s">
        <v>3276</v>
      </c>
      <c r="N4493" s="36">
        <v>0.4</v>
      </c>
      <c r="O4493" s="36" t="s">
        <v>66</v>
      </c>
      <c r="P4493" s="36" t="s">
        <v>2750</v>
      </c>
      <c r="Q4493" s="28" t="s">
        <v>4112</v>
      </c>
      <c r="R4493" s="36">
        <v>0.5</v>
      </c>
      <c r="S4493" s="36"/>
      <c r="T4493" s="36">
        <v>0.5</v>
      </c>
      <c r="U4493" s="28"/>
      <c r="V4493" s="28"/>
      <c r="W4493" s="28"/>
      <c r="X4493" s="28"/>
      <c r="Y4493" s="28"/>
      <c r="Z4493" s="28"/>
      <c r="AA4493" s="28"/>
      <c r="AB4493" s="28"/>
      <c r="AC4493" s="28"/>
      <c r="AD4493" s="28" t="s">
        <v>52</v>
      </c>
      <c r="AE4493" s="28"/>
      <c r="AF4493" s="28"/>
      <c r="AG4493" s="28"/>
    </row>
    <row r="4494" spans="1:113" ht="78.75" hidden="1" customHeight="1" x14ac:dyDescent="0.2">
      <c r="A4494" s="36" t="s">
        <v>3297</v>
      </c>
      <c r="B4494" s="36" t="s">
        <v>115</v>
      </c>
      <c r="C4494" s="36" t="s">
        <v>36</v>
      </c>
      <c r="D4494" s="37">
        <v>41790</v>
      </c>
      <c r="E4494" s="38"/>
      <c r="F4494" s="37"/>
      <c r="G4494" s="38"/>
      <c r="H4494" s="38"/>
      <c r="I4494" s="36"/>
      <c r="J4494" s="28"/>
      <c r="K4494" s="28"/>
      <c r="L4494" s="28"/>
      <c r="M4494" s="36"/>
      <c r="N4494" s="36"/>
      <c r="O4494" s="36"/>
      <c r="P4494" s="36"/>
      <c r="Q4494" s="28"/>
      <c r="R4494" s="36"/>
      <c r="S4494" s="36"/>
      <c r="T4494" s="36"/>
      <c r="U4494" s="28"/>
      <c r="V4494" s="28"/>
      <c r="W4494" s="28"/>
      <c r="X4494" s="28"/>
      <c r="Y4494" s="28"/>
      <c r="Z4494" s="28"/>
      <c r="AA4494" s="28"/>
      <c r="AB4494" s="28"/>
      <c r="AC4494" s="28"/>
      <c r="AD4494" s="28"/>
      <c r="AE4494" s="28"/>
      <c r="AF4494" s="28"/>
      <c r="AG4494" s="28" t="s">
        <v>201</v>
      </c>
    </row>
    <row r="4495" spans="1:113" s="24" customFormat="1" ht="63" customHeight="1" x14ac:dyDescent="0.2">
      <c r="A4495" s="36" t="s">
        <v>4114</v>
      </c>
      <c r="B4495" s="36" t="s">
        <v>115</v>
      </c>
      <c r="C4495" s="36" t="s">
        <v>36</v>
      </c>
      <c r="D4495" s="37">
        <v>41791</v>
      </c>
      <c r="E4495" s="38">
        <v>0.9916666666666667</v>
      </c>
      <c r="F4495" s="37">
        <v>41792</v>
      </c>
      <c r="G4495" s="38">
        <v>5.9027777777777783E-2</v>
      </c>
      <c r="H4495" s="38">
        <v>6.7361111111111108E-2</v>
      </c>
      <c r="I4495" s="36">
        <v>616</v>
      </c>
      <c r="J4495" s="28"/>
      <c r="K4495" s="28"/>
      <c r="L4495" s="28" t="s">
        <v>130</v>
      </c>
      <c r="M4495" s="36"/>
      <c r="N4495" s="36">
        <v>35</v>
      </c>
      <c r="O4495" s="36" t="s">
        <v>70</v>
      </c>
      <c r="P4495" s="36"/>
      <c r="Q4495" s="28" t="s">
        <v>2389</v>
      </c>
      <c r="R4495" s="36">
        <v>26.2</v>
      </c>
      <c r="S4495" s="36"/>
      <c r="T4495" s="36">
        <v>26.2</v>
      </c>
      <c r="U4495" s="28"/>
      <c r="V4495" s="28"/>
      <c r="W4495" s="28"/>
      <c r="X4495" s="28"/>
      <c r="Y4495" s="28"/>
      <c r="Z4495" s="28"/>
      <c r="AA4495" s="28"/>
      <c r="AB4495" s="28"/>
      <c r="AC4495" s="28"/>
      <c r="AD4495" s="28" t="s">
        <v>55</v>
      </c>
      <c r="AE4495" s="28"/>
      <c r="AF4495" s="28"/>
      <c r="AG4495" s="28"/>
      <c r="AH4495" s="22"/>
      <c r="AI4495" s="22"/>
      <c r="AJ4495" s="22"/>
    </row>
    <row r="4496" spans="1:113" s="24" customFormat="1" ht="47.25" customHeight="1" x14ac:dyDescent="0.2">
      <c r="A4496" s="36" t="s">
        <v>4114</v>
      </c>
      <c r="B4496" s="36" t="s">
        <v>115</v>
      </c>
      <c r="C4496" s="36" t="s">
        <v>36</v>
      </c>
      <c r="D4496" s="37">
        <v>41792</v>
      </c>
      <c r="E4496" s="38">
        <v>7.9166666666666663E-2</v>
      </c>
      <c r="F4496" s="37">
        <v>41792</v>
      </c>
      <c r="G4496" s="38">
        <v>0.13749999999999998</v>
      </c>
      <c r="H4496" s="38">
        <v>5.8333333333333327E-2</v>
      </c>
      <c r="I4496" s="36">
        <v>253</v>
      </c>
      <c r="J4496" s="28"/>
      <c r="K4496" s="28"/>
      <c r="L4496" s="28" t="s">
        <v>130</v>
      </c>
      <c r="M4496" s="36"/>
      <c r="N4496" s="36">
        <v>35</v>
      </c>
      <c r="O4496" s="36" t="s">
        <v>70</v>
      </c>
      <c r="P4496" s="36"/>
      <c r="Q4496" s="28" t="s">
        <v>4113</v>
      </c>
      <c r="R4496" s="36">
        <v>7</v>
      </c>
      <c r="S4496" s="36"/>
      <c r="T4496" s="36">
        <v>7</v>
      </c>
      <c r="U4496" s="28"/>
      <c r="V4496" s="28"/>
      <c r="W4496" s="28"/>
      <c r="X4496" s="28"/>
      <c r="Y4496" s="28"/>
      <c r="Z4496" s="28"/>
      <c r="AA4496" s="28"/>
      <c r="AB4496" s="28"/>
      <c r="AC4496" s="28"/>
      <c r="AD4496" s="28" t="s">
        <v>55</v>
      </c>
      <c r="AE4496" s="28"/>
      <c r="AF4496" s="28"/>
      <c r="AG4496" s="28"/>
      <c r="AH4496" s="22"/>
      <c r="AI4496" s="22"/>
      <c r="AJ4496" s="22"/>
    </row>
    <row r="4497" spans="1:36" s="24" customFormat="1" ht="63" hidden="1" customHeight="1" x14ac:dyDescent="0.2">
      <c r="A4497" s="36" t="s">
        <v>4114</v>
      </c>
      <c r="B4497" s="36" t="s">
        <v>115</v>
      </c>
      <c r="C4497" s="36" t="s">
        <v>36</v>
      </c>
      <c r="D4497" s="37">
        <v>41792</v>
      </c>
      <c r="E4497" s="38">
        <v>0.29166666666666669</v>
      </c>
      <c r="F4497" s="37">
        <v>41792</v>
      </c>
      <c r="G4497" s="38">
        <v>0.73611111111111116</v>
      </c>
      <c r="H4497" s="38">
        <v>0.44444444444444442</v>
      </c>
      <c r="I4497" s="36">
        <v>31</v>
      </c>
      <c r="J4497" s="28"/>
      <c r="K4497" s="28"/>
      <c r="L4497" s="28" t="s">
        <v>130</v>
      </c>
      <c r="M4497" s="36" t="s">
        <v>4024</v>
      </c>
      <c r="N4497" s="36" t="s">
        <v>103</v>
      </c>
      <c r="O4497" s="36" t="s">
        <v>64</v>
      </c>
      <c r="P4497" s="36" t="s">
        <v>4170</v>
      </c>
      <c r="Q4497" s="28" t="s">
        <v>4171</v>
      </c>
      <c r="R4497" s="36">
        <v>0.7</v>
      </c>
      <c r="S4497" s="36">
        <v>0.4</v>
      </c>
      <c r="T4497" s="36">
        <v>1.1000000000000001</v>
      </c>
      <c r="U4497" s="28"/>
      <c r="V4497" s="28"/>
      <c r="W4497" s="28"/>
      <c r="X4497" s="28"/>
      <c r="Y4497" s="28"/>
      <c r="Z4497" s="28"/>
      <c r="AA4497" s="28"/>
      <c r="AB4497" s="28"/>
      <c r="AC4497" s="28"/>
      <c r="AD4497" s="28" t="s">
        <v>61</v>
      </c>
      <c r="AE4497" s="28"/>
      <c r="AF4497" s="28"/>
      <c r="AG4497" s="28"/>
      <c r="AH4497" s="22"/>
      <c r="AI4497" s="22"/>
      <c r="AJ4497" s="22"/>
    </row>
    <row r="4498" spans="1:36" s="24" customFormat="1" ht="63" hidden="1" customHeight="1" x14ac:dyDescent="0.2">
      <c r="A4498" s="36" t="s">
        <v>4114</v>
      </c>
      <c r="B4498" s="36" t="s">
        <v>115</v>
      </c>
      <c r="C4498" s="36" t="s">
        <v>7544</v>
      </c>
      <c r="D4498" s="37">
        <v>41792</v>
      </c>
      <c r="E4498" s="38">
        <v>0.78680555555555554</v>
      </c>
      <c r="F4498" s="37">
        <v>41793</v>
      </c>
      <c r="G4498" s="38">
        <v>0.66666666666666663</v>
      </c>
      <c r="H4498" s="38">
        <v>0.92152777777777783</v>
      </c>
      <c r="I4498" s="36">
        <v>284</v>
      </c>
      <c r="J4498" s="28"/>
      <c r="K4498" s="28"/>
      <c r="L4498" s="28" t="s">
        <v>125</v>
      </c>
      <c r="M4498" s="36"/>
      <c r="N4498" s="36">
        <v>220</v>
      </c>
      <c r="O4498" s="36" t="s">
        <v>66</v>
      </c>
      <c r="P4498" s="36"/>
      <c r="Q4498" s="28" t="s">
        <v>4172</v>
      </c>
      <c r="R4498" s="36">
        <v>494.5</v>
      </c>
      <c r="S4498" s="36"/>
      <c r="T4498" s="36">
        <v>494.5</v>
      </c>
      <c r="U4498" s="28"/>
      <c r="V4498" s="28"/>
      <c r="W4498" s="28"/>
      <c r="X4498" s="28"/>
      <c r="Y4498" s="28"/>
      <c r="Z4498" s="28"/>
      <c r="AA4498" s="28"/>
      <c r="AB4498" s="28"/>
      <c r="AC4498" s="28"/>
      <c r="AD4498" s="28" t="s">
        <v>55</v>
      </c>
      <c r="AE4498" s="28"/>
      <c r="AF4498" s="28"/>
      <c r="AG4498" s="28"/>
      <c r="AH4498" s="22"/>
      <c r="AI4498" s="22"/>
      <c r="AJ4498" s="22"/>
    </row>
    <row r="4499" spans="1:36" s="24" customFormat="1" ht="63" hidden="1" customHeight="1" x14ac:dyDescent="0.2">
      <c r="A4499" s="36" t="s">
        <v>4114</v>
      </c>
      <c r="B4499" s="36" t="s">
        <v>115</v>
      </c>
      <c r="C4499" s="36" t="s">
        <v>36</v>
      </c>
      <c r="D4499" s="37">
        <v>41793</v>
      </c>
      <c r="E4499" s="38">
        <v>0.6069444444444444</v>
      </c>
      <c r="F4499" s="37">
        <v>41793</v>
      </c>
      <c r="G4499" s="38">
        <v>0.61249999999999993</v>
      </c>
      <c r="H4499" s="38">
        <v>5.5555555555555558E-3</v>
      </c>
      <c r="I4499" s="36">
        <v>274</v>
      </c>
      <c r="J4499" s="28"/>
      <c r="K4499" s="28"/>
      <c r="L4499" s="28" t="s">
        <v>130</v>
      </c>
      <c r="M4499" s="36" t="s">
        <v>4173</v>
      </c>
      <c r="N4499" s="36">
        <v>35</v>
      </c>
      <c r="O4499" s="36" t="s">
        <v>63</v>
      </c>
      <c r="P4499" s="36" t="s">
        <v>4174</v>
      </c>
      <c r="Q4499" s="28" t="s">
        <v>4175</v>
      </c>
      <c r="R4499" s="36">
        <v>3.3</v>
      </c>
      <c r="S4499" s="36"/>
      <c r="T4499" s="36">
        <v>3.3</v>
      </c>
      <c r="U4499" s="28"/>
      <c r="V4499" s="28"/>
      <c r="W4499" s="28"/>
      <c r="X4499" s="28"/>
      <c r="Y4499" s="28"/>
      <c r="Z4499" s="28"/>
      <c r="AA4499" s="28"/>
      <c r="AB4499" s="28"/>
      <c r="AC4499" s="28"/>
      <c r="AD4499" s="28" t="s">
        <v>42</v>
      </c>
      <c r="AE4499" s="28"/>
      <c r="AF4499" s="28"/>
      <c r="AG4499" s="28"/>
      <c r="AH4499" s="22"/>
      <c r="AI4499" s="22"/>
      <c r="AJ4499" s="22"/>
    </row>
    <row r="4500" spans="1:36" s="24" customFormat="1" ht="126" hidden="1" customHeight="1" x14ac:dyDescent="0.2">
      <c r="A4500" s="36" t="s">
        <v>4114</v>
      </c>
      <c r="B4500" s="36" t="s">
        <v>115</v>
      </c>
      <c r="C4500" s="36" t="s">
        <v>36</v>
      </c>
      <c r="D4500" s="37">
        <v>41794</v>
      </c>
      <c r="E4500" s="38">
        <v>0.47916666666666669</v>
      </c>
      <c r="F4500" s="37">
        <v>41795</v>
      </c>
      <c r="G4500" s="38">
        <v>0.5</v>
      </c>
      <c r="H4500" s="262">
        <v>1.0208333333333333</v>
      </c>
      <c r="I4500" s="36">
        <v>1</v>
      </c>
      <c r="J4500" s="28"/>
      <c r="K4500" s="28"/>
      <c r="L4500" s="28" t="s">
        <v>130</v>
      </c>
      <c r="M4500" s="36" t="s">
        <v>3727</v>
      </c>
      <c r="N4500" s="36">
        <v>0.4</v>
      </c>
      <c r="O4500" s="36" t="s">
        <v>67</v>
      </c>
      <c r="P4500" s="36" t="s">
        <v>2968</v>
      </c>
      <c r="Q4500" s="28" t="s">
        <v>4176</v>
      </c>
      <c r="R4500" s="36">
        <v>0.4</v>
      </c>
      <c r="S4500" s="36"/>
      <c r="T4500" s="36">
        <v>0.4</v>
      </c>
      <c r="U4500" s="28"/>
      <c r="V4500" s="28"/>
      <c r="W4500" s="28"/>
      <c r="X4500" s="28"/>
      <c r="Y4500" s="28"/>
      <c r="Z4500" s="28"/>
      <c r="AA4500" s="28"/>
      <c r="AB4500" s="28"/>
      <c r="AC4500" s="28"/>
      <c r="AD4500" s="28" t="s">
        <v>60</v>
      </c>
      <c r="AE4500" s="28"/>
      <c r="AF4500" s="28"/>
      <c r="AG4500" s="28" t="s">
        <v>3579</v>
      </c>
      <c r="AH4500" s="22"/>
      <c r="AI4500" s="22"/>
      <c r="AJ4500" s="22"/>
    </row>
    <row r="4501" spans="1:36" s="24" customFormat="1" ht="78.75" hidden="1" customHeight="1" x14ac:dyDescent="0.2">
      <c r="A4501" s="36" t="s">
        <v>4114</v>
      </c>
      <c r="B4501" s="36" t="s">
        <v>115</v>
      </c>
      <c r="C4501" s="36" t="s">
        <v>36</v>
      </c>
      <c r="D4501" s="37">
        <v>41795</v>
      </c>
      <c r="E4501" s="38"/>
      <c r="F4501" s="37"/>
      <c r="G4501" s="38"/>
      <c r="H4501" s="38"/>
      <c r="I4501" s="36"/>
      <c r="J4501" s="28"/>
      <c r="K4501" s="28"/>
      <c r="L4501" s="28"/>
      <c r="M4501" s="36"/>
      <c r="N4501" s="36"/>
      <c r="O4501" s="36"/>
      <c r="P4501" s="36"/>
      <c r="Q4501" s="28"/>
      <c r="R4501" s="36"/>
      <c r="S4501" s="36"/>
      <c r="T4501" s="36"/>
      <c r="U4501" s="28"/>
      <c r="V4501" s="28"/>
      <c r="W4501" s="28"/>
      <c r="X4501" s="28"/>
      <c r="Y4501" s="28"/>
      <c r="Z4501" s="28"/>
      <c r="AA4501" s="28"/>
      <c r="AB4501" s="28"/>
      <c r="AC4501" s="28"/>
      <c r="AD4501" s="28"/>
      <c r="AE4501" s="28"/>
      <c r="AF4501" s="28"/>
      <c r="AG4501" s="28" t="s">
        <v>201</v>
      </c>
      <c r="AH4501" s="22"/>
      <c r="AI4501" s="22"/>
      <c r="AJ4501" s="22"/>
    </row>
    <row r="4502" spans="1:36" s="24" customFormat="1" ht="31.5" hidden="1" customHeight="1" x14ac:dyDescent="0.2">
      <c r="A4502" s="36" t="s">
        <v>4114</v>
      </c>
      <c r="B4502" s="36" t="s">
        <v>115</v>
      </c>
      <c r="C4502" s="36" t="s">
        <v>36</v>
      </c>
      <c r="D4502" s="37">
        <v>41796</v>
      </c>
      <c r="E4502" s="38">
        <v>0.29166666666666669</v>
      </c>
      <c r="F4502" s="37">
        <v>41796</v>
      </c>
      <c r="G4502" s="38">
        <v>0.5</v>
      </c>
      <c r="H4502" s="38">
        <v>0.20833333333333334</v>
      </c>
      <c r="I4502" s="36">
        <v>1</v>
      </c>
      <c r="J4502" s="28"/>
      <c r="K4502" s="28"/>
      <c r="L4502" s="28" t="s">
        <v>126</v>
      </c>
      <c r="M4502" s="36" t="s">
        <v>1470</v>
      </c>
      <c r="N4502" s="36">
        <v>0.4</v>
      </c>
      <c r="O4502" s="36" t="s">
        <v>72</v>
      </c>
      <c r="P4502" s="36" t="s">
        <v>2968</v>
      </c>
      <c r="Q4502" s="28" t="s">
        <v>4301</v>
      </c>
      <c r="R4502" s="36">
        <v>0.1</v>
      </c>
      <c r="S4502" s="36"/>
      <c r="T4502" s="36">
        <v>0.1</v>
      </c>
      <c r="U4502" s="28"/>
      <c r="V4502" s="28"/>
      <c r="W4502" s="28"/>
      <c r="X4502" s="28"/>
      <c r="Y4502" s="28"/>
      <c r="Z4502" s="28"/>
      <c r="AA4502" s="28"/>
      <c r="AB4502" s="28"/>
      <c r="AC4502" s="28"/>
      <c r="AD4502" s="36" t="s">
        <v>61</v>
      </c>
      <c r="AE4502" s="28"/>
      <c r="AF4502" s="28"/>
      <c r="AG4502" s="28"/>
      <c r="AH4502" s="22" t="s">
        <v>388</v>
      </c>
      <c r="AI4502" s="22"/>
      <c r="AJ4502" s="22"/>
    </row>
    <row r="4503" spans="1:36" s="24" customFormat="1" ht="31.5" hidden="1" customHeight="1" x14ac:dyDescent="0.2">
      <c r="A4503" s="36" t="s">
        <v>4114</v>
      </c>
      <c r="B4503" s="36" t="s">
        <v>115</v>
      </c>
      <c r="C4503" s="36" t="s">
        <v>36</v>
      </c>
      <c r="D4503" s="37">
        <v>41796</v>
      </c>
      <c r="E4503" s="38">
        <v>0.29166666666666669</v>
      </c>
      <c r="F4503" s="37">
        <v>41796</v>
      </c>
      <c r="G4503" s="38">
        <v>0.58333333333333337</v>
      </c>
      <c r="H4503" s="38">
        <v>0.29166666666666669</v>
      </c>
      <c r="I4503" s="36">
        <v>1</v>
      </c>
      <c r="J4503" s="28"/>
      <c r="K4503" s="28"/>
      <c r="L4503" s="28" t="s">
        <v>130</v>
      </c>
      <c r="M4503" s="36" t="s">
        <v>3727</v>
      </c>
      <c r="N4503" s="36">
        <v>0.4</v>
      </c>
      <c r="O4503" s="36" t="s">
        <v>67</v>
      </c>
      <c r="P4503" s="36" t="s">
        <v>2968</v>
      </c>
      <c r="Q4503" s="28" t="s">
        <v>4302</v>
      </c>
      <c r="R4503" s="36">
        <v>0.1</v>
      </c>
      <c r="S4503" s="36"/>
      <c r="T4503" s="36">
        <v>0.1</v>
      </c>
      <c r="U4503" s="28"/>
      <c r="V4503" s="28"/>
      <c r="W4503" s="28"/>
      <c r="X4503" s="28"/>
      <c r="Y4503" s="28"/>
      <c r="Z4503" s="28"/>
      <c r="AA4503" s="28"/>
      <c r="AB4503" s="28"/>
      <c r="AC4503" s="28"/>
      <c r="AD4503" s="28" t="s">
        <v>61</v>
      </c>
      <c r="AE4503" s="28"/>
      <c r="AF4503" s="28"/>
      <c r="AG4503" s="28"/>
      <c r="AH4503" s="22"/>
      <c r="AI4503" s="22"/>
      <c r="AJ4503" s="22"/>
    </row>
    <row r="4504" spans="1:36" s="24" customFormat="1" ht="78.75" hidden="1" customHeight="1" x14ac:dyDescent="0.2">
      <c r="A4504" s="36" t="s">
        <v>4114</v>
      </c>
      <c r="B4504" s="36" t="s">
        <v>115</v>
      </c>
      <c r="C4504" s="36" t="s">
        <v>36</v>
      </c>
      <c r="D4504" s="37">
        <v>41797</v>
      </c>
      <c r="E4504" s="38"/>
      <c r="F4504" s="37"/>
      <c r="G4504" s="38"/>
      <c r="H4504" s="260"/>
      <c r="I4504" s="36"/>
      <c r="J4504" s="28"/>
      <c r="K4504" s="28"/>
      <c r="L4504" s="28"/>
      <c r="M4504" s="36"/>
      <c r="N4504" s="36"/>
      <c r="O4504" s="36"/>
      <c r="P4504" s="36"/>
      <c r="Q4504" s="28"/>
      <c r="R4504" s="36"/>
      <c r="S4504" s="36"/>
      <c r="T4504" s="36"/>
      <c r="U4504" s="28"/>
      <c r="V4504" s="28"/>
      <c r="W4504" s="28"/>
      <c r="X4504" s="28"/>
      <c r="Y4504" s="28"/>
      <c r="Z4504" s="28"/>
      <c r="AA4504" s="28"/>
      <c r="AB4504" s="28"/>
      <c r="AC4504" s="28"/>
      <c r="AD4504" s="28"/>
      <c r="AE4504" s="28"/>
      <c r="AF4504" s="28"/>
      <c r="AG4504" s="28" t="s">
        <v>201</v>
      </c>
      <c r="AH4504" s="22"/>
      <c r="AI4504" s="22"/>
      <c r="AJ4504" s="22"/>
    </row>
    <row r="4505" spans="1:36" s="24" customFormat="1" ht="94.5" hidden="1" customHeight="1" x14ac:dyDescent="0.2">
      <c r="A4505" s="36" t="s">
        <v>4114</v>
      </c>
      <c r="B4505" s="36" t="s">
        <v>115</v>
      </c>
      <c r="C4505" s="36" t="s">
        <v>36</v>
      </c>
      <c r="D4505" s="37">
        <v>41798</v>
      </c>
      <c r="E4505" s="38">
        <v>0.73958333333333337</v>
      </c>
      <c r="F4505" s="37">
        <v>41799</v>
      </c>
      <c r="G4505" s="271">
        <v>0.29166666666666669</v>
      </c>
      <c r="H4505" s="38">
        <v>0.55208333333333337</v>
      </c>
      <c r="I4505" s="36">
        <v>1</v>
      </c>
      <c r="J4505" s="28"/>
      <c r="K4505" s="28"/>
      <c r="L4505" s="28" t="s">
        <v>130</v>
      </c>
      <c r="M4505" s="36" t="s">
        <v>4303</v>
      </c>
      <c r="N4505" s="36" t="s">
        <v>103</v>
      </c>
      <c r="O4505" s="36" t="s">
        <v>66</v>
      </c>
      <c r="P4505" s="36" t="s">
        <v>2968</v>
      </c>
      <c r="Q4505" s="28" t="s">
        <v>4304</v>
      </c>
      <c r="R4505" s="36">
        <v>6.7</v>
      </c>
      <c r="S4505" s="36"/>
      <c r="T4505" s="36">
        <v>6.7</v>
      </c>
      <c r="U4505" s="28"/>
      <c r="V4505" s="28"/>
      <c r="W4505" s="28"/>
      <c r="X4505" s="28"/>
      <c r="Y4505" s="28"/>
      <c r="Z4505" s="28"/>
      <c r="AA4505" s="28"/>
      <c r="AB4505" s="28"/>
      <c r="AC4505" s="28"/>
      <c r="AD4505" s="28" t="s">
        <v>60</v>
      </c>
      <c r="AE4505" s="28"/>
      <c r="AF4505" s="28"/>
      <c r="AG4505" s="28" t="s">
        <v>3579</v>
      </c>
      <c r="AH4505" s="22"/>
      <c r="AI4505" s="22"/>
      <c r="AJ4505" s="22"/>
    </row>
    <row r="4506" spans="1:36" s="24" customFormat="1" ht="63" hidden="1" customHeight="1" x14ac:dyDescent="0.2">
      <c r="A4506" s="36" t="s">
        <v>4114</v>
      </c>
      <c r="B4506" s="36" t="s">
        <v>115</v>
      </c>
      <c r="C4506" s="36" t="s">
        <v>36</v>
      </c>
      <c r="D4506" s="37">
        <v>41799</v>
      </c>
      <c r="E4506" s="38">
        <v>1.7361111111111112E-2</v>
      </c>
      <c r="F4506" s="37">
        <v>41799</v>
      </c>
      <c r="G4506" s="271">
        <v>0.29166666666666669</v>
      </c>
      <c r="H4506" s="38">
        <v>0.27430555555555552</v>
      </c>
      <c r="I4506" s="36">
        <v>1</v>
      </c>
      <c r="J4506" s="28"/>
      <c r="K4506" s="28"/>
      <c r="L4506" s="28" t="s">
        <v>130</v>
      </c>
      <c r="M4506" s="36" t="s">
        <v>3276</v>
      </c>
      <c r="N4506" s="36">
        <v>0.4</v>
      </c>
      <c r="O4506" s="36" t="s">
        <v>66</v>
      </c>
      <c r="P4506" s="36" t="s">
        <v>2968</v>
      </c>
      <c r="Q4506" s="28" t="s">
        <v>4305</v>
      </c>
      <c r="R4506" s="36">
        <v>4.5</v>
      </c>
      <c r="S4506" s="36">
        <v>0.5</v>
      </c>
      <c r="T4506" s="36">
        <v>5</v>
      </c>
      <c r="U4506" s="28"/>
      <c r="V4506" s="28"/>
      <c r="W4506" s="28"/>
      <c r="X4506" s="28"/>
      <c r="Y4506" s="28"/>
      <c r="Z4506" s="28"/>
      <c r="AA4506" s="28"/>
      <c r="AB4506" s="28"/>
      <c r="AC4506" s="28"/>
      <c r="AD4506" s="28" t="s">
        <v>42</v>
      </c>
      <c r="AE4506" s="28"/>
      <c r="AF4506" s="28"/>
      <c r="AG4506" s="28"/>
      <c r="AH4506" s="22"/>
      <c r="AI4506" s="22"/>
      <c r="AJ4506" s="22"/>
    </row>
    <row r="4507" spans="1:36" s="24" customFormat="1" ht="47.25" hidden="1" customHeight="1" x14ac:dyDescent="0.2">
      <c r="A4507" s="36" t="s">
        <v>4114</v>
      </c>
      <c r="B4507" s="36" t="s">
        <v>115</v>
      </c>
      <c r="C4507" s="36" t="s">
        <v>36</v>
      </c>
      <c r="D4507" s="37">
        <v>41800</v>
      </c>
      <c r="E4507" s="38">
        <v>0.41666666666666669</v>
      </c>
      <c r="F4507" s="37">
        <v>41800</v>
      </c>
      <c r="G4507" s="38">
        <v>0.66666666666666663</v>
      </c>
      <c r="H4507" s="38">
        <v>0.25</v>
      </c>
      <c r="I4507" s="36">
        <v>1</v>
      </c>
      <c r="J4507" s="28"/>
      <c r="K4507" s="28"/>
      <c r="L4507" s="28" t="s">
        <v>126</v>
      </c>
      <c r="M4507" s="36" t="s">
        <v>1470</v>
      </c>
      <c r="N4507" s="36">
        <v>0.4</v>
      </c>
      <c r="O4507" s="36" t="s">
        <v>72</v>
      </c>
      <c r="P4507" s="36" t="s">
        <v>2968</v>
      </c>
      <c r="Q4507" s="28" t="s">
        <v>4397</v>
      </c>
      <c r="R4507" s="36">
        <v>0.1</v>
      </c>
      <c r="S4507" s="36"/>
      <c r="T4507" s="36">
        <v>0.1</v>
      </c>
      <c r="U4507" s="28"/>
      <c r="V4507" s="28"/>
      <c r="W4507" s="28"/>
      <c r="X4507" s="28"/>
      <c r="Y4507" s="28"/>
      <c r="Z4507" s="28"/>
      <c r="AA4507" s="28"/>
      <c r="AB4507" s="28"/>
      <c r="AC4507" s="28"/>
      <c r="AD4507" s="36" t="s">
        <v>61</v>
      </c>
      <c r="AE4507" s="28"/>
      <c r="AF4507" s="28"/>
      <c r="AG4507" s="28"/>
      <c r="AH4507" s="22" t="s">
        <v>388</v>
      </c>
      <c r="AI4507" s="22"/>
      <c r="AJ4507" s="22"/>
    </row>
    <row r="4508" spans="1:36" s="24" customFormat="1" ht="47.25" hidden="1" customHeight="1" x14ac:dyDescent="0.2">
      <c r="A4508" s="36" t="s">
        <v>4114</v>
      </c>
      <c r="B4508" s="36" t="s">
        <v>115</v>
      </c>
      <c r="C4508" s="36" t="s">
        <v>36</v>
      </c>
      <c r="D4508" s="37">
        <v>41800</v>
      </c>
      <c r="E4508" s="38">
        <v>0.52361111111111114</v>
      </c>
      <c r="F4508" s="37">
        <v>41800</v>
      </c>
      <c r="G4508" s="38">
        <v>0.58958333333333335</v>
      </c>
      <c r="H4508" s="38">
        <v>6.5972222222222224E-2</v>
      </c>
      <c r="I4508" s="36">
        <v>11</v>
      </c>
      <c r="J4508" s="28"/>
      <c r="K4508" s="28"/>
      <c r="L4508" s="28" t="s">
        <v>130</v>
      </c>
      <c r="M4508" s="36" t="s">
        <v>3276</v>
      </c>
      <c r="N4508" s="36">
        <v>0.4</v>
      </c>
      <c r="O4508" s="36" t="s">
        <v>66</v>
      </c>
      <c r="P4508" s="36" t="s">
        <v>2750</v>
      </c>
      <c r="Q4508" s="28" t="s">
        <v>4112</v>
      </c>
      <c r="R4508" s="36">
        <v>1.5</v>
      </c>
      <c r="S4508" s="36"/>
      <c r="T4508" s="36">
        <v>1.5</v>
      </c>
      <c r="U4508" s="28"/>
      <c r="V4508" s="28"/>
      <c r="W4508" s="28"/>
      <c r="X4508" s="28"/>
      <c r="Y4508" s="28"/>
      <c r="Z4508" s="28"/>
      <c r="AA4508" s="28"/>
      <c r="AB4508" s="28"/>
      <c r="AC4508" s="28"/>
      <c r="AD4508" s="28" t="s">
        <v>52</v>
      </c>
      <c r="AE4508" s="28"/>
      <c r="AF4508" s="28"/>
      <c r="AG4508" s="28"/>
      <c r="AH4508" s="22"/>
      <c r="AI4508" s="22"/>
      <c r="AJ4508" s="22"/>
    </row>
    <row r="4509" spans="1:36" s="75" customFormat="1" ht="146.25" hidden="1" customHeight="1" x14ac:dyDescent="0.2">
      <c r="A4509" s="36" t="s">
        <v>4114</v>
      </c>
      <c r="B4509" s="36" t="s">
        <v>115</v>
      </c>
      <c r="C4509" s="36" t="s">
        <v>36</v>
      </c>
      <c r="D4509" s="37">
        <v>41801</v>
      </c>
      <c r="E4509" s="38"/>
      <c r="F4509" s="37"/>
      <c r="G4509" s="38"/>
      <c r="H4509" s="38"/>
      <c r="I4509" s="36"/>
      <c r="J4509" s="28"/>
      <c r="K4509" s="28"/>
      <c r="L4509" s="28"/>
      <c r="M4509" s="36"/>
      <c r="N4509" s="36"/>
      <c r="O4509" s="36"/>
      <c r="P4509" s="36"/>
      <c r="Q4509" s="28"/>
      <c r="R4509" s="36"/>
      <c r="S4509" s="36"/>
      <c r="T4509" s="36"/>
      <c r="U4509" s="28"/>
      <c r="V4509" s="28"/>
      <c r="W4509" s="28"/>
      <c r="X4509" s="28"/>
      <c r="Y4509" s="28"/>
      <c r="Z4509" s="28"/>
      <c r="AA4509" s="28"/>
      <c r="AB4509" s="28"/>
      <c r="AC4509" s="28"/>
      <c r="AD4509" s="28"/>
      <c r="AE4509" s="28"/>
      <c r="AF4509" s="28"/>
      <c r="AG4509" s="28" t="s">
        <v>201</v>
      </c>
      <c r="AH4509" s="22"/>
      <c r="AI4509" s="22"/>
      <c r="AJ4509" s="22"/>
    </row>
    <row r="4510" spans="1:36" s="3" customFormat="1" ht="31.5" hidden="1" customHeight="1" x14ac:dyDescent="0.2">
      <c r="A4510" s="36" t="s">
        <v>4114</v>
      </c>
      <c r="B4510" s="36" t="s">
        <v>115</v>
      </c>
      <c r="C4510" s="36" t="s">
        <v>36</v>
      </c>
      <c r="D4510" s="37">
        <v>41802</v>
      </c>
      <c r="E4510" s="38"/>
      <c r="F4510" s="37"/>
      <c r="G4510" s="38"/>
      <c r="H4510" s="38"/>
      <c r="I4510" s="36"/>
      <c r="J4510" s="28"/>
      <c r="K4510" s="28"/>
      <c r="L4510" s="28"/>
      <c r="M4510" s="36"/>
      <c r="N4510" s="36"/>
      <c r="O4510" s="36"/>
      <c r="P4510" s="36"/>
      <c r="Q4510" s="28"/>
      <c r="R4510" s="36"/>
      <c r="S4510" s="36"/>
      <c r="T4510" s="36"/>
      <c r="U4510" s="28"/>
      <c r="V4510" s="28"/>
      <c r="W4510" s="28"/>
      <c r="X4510" s="28"/>
      <c r="Y4510" s="28"/>
      <c r="Z4510" s="28"/>
      <c r="AA4510" s="28"/>
      <c r="AB4510" s="28"/>
      <c r="AC4510" s="28"/>
      <c r="AD4510" s="28"/>
      <c r="AE4510" s="28"/>
      <c r="AF4510" s="28"/>
      <c r="AG4510" s="28" t="s">
        <v>201</v>
      </c>
      <c r="AH4510" s="22"/>
      <c r="AI4510" s="22"/>
      <c r="AJ4510" s="22"/>
    </row>
    <row r="4511" spans="1:36" s="3" customFormat="1" ht="31.5" hidden="1" customHeight="1" x14ac:dyDescent="0.2">
      <c r="A4511" s="36" t="s">
        <v>4114</v>
      </c>
      <c r="B4511" s="36" t="s">
        <v>115</v>
      </c>
      <c r="C4511" s="36" t="s">
        <v>36</v>
      </c>
      <c r="D4511" s="37">
        <v>41803</v>
      </c>
      <c r="E4511" s="38"/>
      <c r="F4511" s="37"/>
      <c r="G4511" s="38"/>
      <c r="H4511" s="38"/>
      <c r="I4511" s="36"/>
      <c r="J4511" s="28"/>
      <c r="K4511" s="28"/>
      <c r="L4511" s="28"/>
      <c r="M4511" s="36"/>
      <c r="N4511" s="36"/>
      <c r="O4511" s="36"/>
      <c r="P4511" s="36"/>
      <c r="Q4511" s="28"/>
      <c r="R4511" s="36"/>
      <c r="S4511" s="36"/>
      <c r="T4511" s="36"/>
      <c r="U4511" s="28"/>
      <c r="V4511" s="28"/>
      <c r="W4511" s="28"/>
      <c r="X4511" s="28"/>
      <c r="Y4511" s="28"/>
      <c r="Z4511" s="28"/>
      <c r="AA4511" s="28"/>
      <c r="AB4511" s="28"/>
      <c r="AC4511" s="28"/>
      <c r="AD4511" s="28"/>
      <c r="AE4511" s="28"/>
      <c r="AF4511" s="28"/>
      <c r="AG4511" s="28" t="s">
        <v>201</v>
      </c>
      <c r="AH4511" s="22"/>
      <c r="AI4511" s="22"/>
      <c r="AJ4511" s="22"/>
    </row>
    <row r="4512" spans="1:36" s="3" customFormat="1" ht="31.5" hidden="1" customHeight="1" x14ac:dyDescent="0.2">
      <c r="A4512" s="36" t="s">
        <v>4114</v>
      </c>
      <c r="B4512" s="36" t="s">
        <v>115</v>
      </c>
      <c r="C4512" s="36" t="s">
        <v>36</v>
      </c>
      <c r="D4512" s="37">
        <v>41804</v>
      </c>
      <c r="E4512" s="38">
        <v>0.72222222222222221</v>
      </c>
      <c r="F4512" s="37">
        <v>41805</v>
      </c>
      <c r="G4512" s="38">
        <v>0.58333333333333337</v>
      </c>
      <c r="H4512" s="38">
        <v>0.86111111111111116</v>
      </c>
      <c r="I4512" s="36">
        <v>7</v>
      </c>
      <c r="J4512" s="28"/>
      <c r="K4512" s="28"/>
      <c r="L4512" s="28" t="s">
        <v>130</v>
      </c>
      <c r="M4512" s="36" t="s">
        <v>4024</v>
      </c>
      <c r="N4512" s="36">
        <v>0.4</v>
      </c>
      <c r="O4512" s="36" t="s">
        <v>64</v>
      </c>
      <c r="P4512" s="36" t="s">
        <v>4398</v>
      </c>
      <c r="Q4512" s="28" t="s">
        <v>4399</v>
      </c>
      <c r="R4512" s="36">
        <v>2.2999999999999998</v>
      </c>
      <c r="S4512" s="36"/>
      <c r="T4512" s="36">
        <v>2.2999999999999998</v>
      </c>
      <c r="U4512" s="28"/>
      <c r="V4512" s="28"/>
      <c r="W4512" s="28"/>
      <c r="X4512" s="28"/>
      <c r="Y4512" s="28"/>
      <c r="Z4512" s="28"/>
      <c r="AA4512" s="28"/>
      <c r="AB4512" s="28"/>
      <c r="AC4512" s="28"/>
      <c r="AD4512" s="28" t="s">
        <v>60</v>
      </c>
      <c r="AE4512" s="28"/>
      <c r="AF4512" s="28"/>
      <c r="AG4512" s="28"/>
      <c r="AH4512" s="22"/>
      <c r="AI4512" s="22"/>
      <c r="AJ4512" s="22"/>
    </row>
    <row r="4513" spans="1:36" s="3" customFormat="1" ht="31.5" hidden="1" customHeight="1" x14ac:dyDescent="0.2">
      <c r="A4513" s="36" t="s">
        <v>4114</v>
      </c>
      <c r="B4513" s="36" t="s">
        <v>115</v>
      </c>
      <c r="C4513" s="36" t="s">
        <v>36</v>
      </c>
      <c r="D4513" s="37">
        <v>41804</v>
      </c>
      <c r="E4513" s="38">
        <v>0.68055555555555547</v>
      </c>
      <c r="F4513" s="37">
        <v>41805</v>
      </c>
      <c r="G4513" s="38">
        <v>0.64236111111111105</v>
      </c>
      <c r="H4513" s="38">
        <v>1.3888888888888888E-2</v>
      </c>
      <c r="I4513" s="36">
        <v>11</v>
      </c>
      <c r="J4513" s="28"/>
      <c r="K4513" s="28"/>
      <c r="L4513" s="28" t="s">
        <v>130</v>
      </c>
      <c r="M4513" s="36" t="s">
        <v>4400</v>
      </c>
      <c r="N4513" s="36" t="s">
        <v>103</v>
      </c>
      <c r="O4513" s="36" t="s">
        <v>66</v>
      </c>
      <c r="P4513" s="36" t="s">
        <v>4401</v>
      </c>
      <c r="Q4513" s="28" t="s">
        <v>4402</v>
      </c>
      <c r="R4513" s="36">
        <v>0.3</v>
      </c>
      <c r="S4513" s="36"/>
      <c r="T4513" s="36">
        <v>0.3</v>
      </c>
      <c r="U4513" s="28"/>
      <c r="V4513" s="28"/>
      <c r="W4513" s="28"/>
      <c r="X4513" s="28"/>
      <c r="Y4513" s="28"/>
      <c r="Z4513" s="28"/>
      <c r="AA4513" s="28"/>
      <c r="AB4513" s="28"/>
      <c r="AC4513" s="28"/>
      <c r="AD4513" s="28" t="s">
        <v>61</v>
      </c>
      <c r="AE4513" s="28"/>
      <c r="AF4513" s="28"/>
      <c r="AG4513" s="28" t="s">
        <v>4403</v>
      </c>
      <c r="AH4513" s="22"/>
      <c r="AI4513" s="22"/>
      <c r="AJ4513" s="22"/>
    </row>
    <row r="4514" spans="1:36" s="3" customFormat="1" ht="18.75" hidden="1" customHeight="1" x14ac:dyDescent="0.2">
      <c r="A4514" s="36" t="s">
        <v>4114</v>
      </c>
      <c r="B4514" s="36" t="s">
        <v>115</v>
      </c>
      <c r="C4514" s="36" t="s">
        <v>36</v>
      </c>
      <c r="D4514" s="37">
        <v>41805</v>
      </c>
      <c r="E4514" s="38">
        <v>0.375</v>
      </c>
      <c r="F4514" s="37">
        <v>41805</v>
      </c>
      <c r="G4514" s="38">
        <v>0.58333333333333337</v>
      </c>
      <c r="H4514" s="38">
        <v>0.20833333333333334</v>
      </c>
      <c r="I4514" s="36">
        <v>1</v>
      </c>
      <c r="J4514" s="28"/>
      <c r="K4514" s="28"/>
      <c r="L4514" s="28" t="s">
        <v>126</v>
      </c>
      <c r="M4514" s="36" t="s">
        <v>1470</v>
      </c>
      <c r="N4514" s="36">
        <v>0.4</v>
      </c>
      <c r="O4514" s="36" t="s">
        <v>72</v>
      </c>
      <c r="P4514" s="36" t="s">
        <v>2968</v>
      </c>
      <c r="Q4514" s="28" t="s">
        <v>4404</v>
      </c>
      <c r="R4514" s="36">
        <v>0.1</v>
      </c>
      <c r="S4514" s="36"/>
      <c r="T4514" s="36">
        <v>0.1</v>
      </c>
      <c r="U4514" s="28"/>
      <c r="V4514" s="28"/>
      <c r="W4514" s="28"/>
      <c r="X4514" s="28"/>
      <c r="Y4514" s="28"/>
      <c r="Z4514" s="28"/>
      <c r="AA4514" s="28"/>
      <c r="AB4514" s="28"/>
      <c r="AC4514" s="28"/>
      <c r="AD4514" s="36" t="s">
        <v>61</v>
      </c>
      <c r="AE4514" s="28"/>
      <c r="AF4514" s="28"/>
      <c r="AG4514" s="28"/>
      <c r="AH4514" s="22" t="s">
        <v>388</v>
      </c>
      <c r="AI4514" s="22"/>
      <c r="AJ4514" s="22"/>
    </row>
    <row r="4515" spans="1:36" s="3" customFormat="1" ht="18.75" hidden="1" customHeight="1" x14ac:dyDescent="0.2">
      <c r="A4515" s="36" t="s">
        <v>4114</v>
      </c>
      <c r="B4515" s="36" t="s">
        <v>115</v>
      </c>
      <c r="C4515" s="36" t="s">
        <v>36</v>
      </c>
      <c r="D4515" s="37">
        <v>41806</v>
      </c>
      <c r="E4515" s="38"/>
      <c r="F4515" s="37"/>
      <c r="G4515" s="38"/>
      <c r="H4515" s="38"/>
      <c r="I4515" s="36"/>
      <c r="J4515" s="28"/>
      <c r="K4515" s="28"/>
      <c r="L4515" s="28"/>
      <c r="M4515" s="36"/>
      <c r="N4515" s="36"/>
      <c r="O4515" s="36"/>
      <c r="P4515" s="36"/>
      <c r="Q4515" s="28"/>
      <c r="R4515" s="36"/>
      <c r="S4515" s="36"/>
      <c r="T4515" s="36"/>
      <c r="U4515" s="28"/>
      <c r="V4515" s="28"/>
      <c r="W4515" s="28"/>
      <c r="X4515" s="28"/>
      <c r="Y4515" s="28"/>
      <c r="Z4515" s="28"/>
      <c r="AA4515" s="28"/>
      <c r="AB4515" s="28"/>
      <c r="AC4515" s="28"/>
      <c r="AD4515" s="28"/>
      <c r="AE4515" s="28"/>
      <c r="AF4515" s="28"/>
      <c r="AG4515" s="28" t="s">
        <v>201</v>
      </c>
      <c r="AH4515" s="22"/>
      <c r="AI4515" s="22"/>
      <c r="AJ4515" s="22"/>
    </row>
    <row r="4516" spans="1:36" s="3" customFormat="1" ht="24.75" hidden="1" customHeight="1" x14ac:dyDescent="0.2">
      <c r="A4516" s="36" t="s">
        <v>4114</v>
      </c>
      <c r="B4516" s="36" t="s">
        <v>115</v>
      </c>
      <c r="C4516" s="36" t="s">
        <v>36</v>
      </c>
      <c r="D4516" s="37">
        <v>41807</v>
      </c>
      <c r="E4516" s="38"/>
      <c r="F4516" s="37"/>
      <c r="G4516" s="38"/>
      <c r="H4516" s="38"/>
      <c r="I4516" s="36"/>
      <c r="J4516" s="28"/>
      <c r="K4516" s="28"/>
      <c r="L4516" s="28"/>
      <c r="M4516" s="36"/>
      <c r="N4516" s="36"/>
      <c r="O4516" s="36"/>
      <c r="P4516" s="36"/>
      <c r="Q4516" s="28"/>
      <c r="R4516" s="36"/>
      <c r="S4516" s="36"/>
      <c r="T4516" s="36"/>
      <c r="U4516" s="28"/>
      <c r="V4516" s="28"/>
      <c r="W4516" s="28"/>
      <c r="X4516" s="28"/>
      <c r="Y4516" s="28"/>
      <c r="Z4516" s="28"/>
      <c r="AA4516" s="28"/>
      <c r="AB4516" s="28"/>
      <c r="AC4516" s="28"/>
      <c r="AD4516" s="28"/>
      <c r="AE4516" s="28"/>
      <c r="AF4516" s="28"/>
      <c r="AG4516" s="28" t="s">
        <v>201</v>
      </c>
      <c r="AH4516" s="22"/>
      <c r="AI4516" s="22"/>
      <c r="AJ4516" s="22"/>
    </row>
    <row r="4517" spans="1:36" ht="31.5" hidden="1" customHeight="1" x14ac:dyDescent="0.2">
      <c r="A4517" s="36" t="s">
        <v>4114</v>
      </c>
      <c r="B4517" s="36" t="s">
        <v>115</v>
      </c>
      <c r="C4517" s="36" t="s">
        <v>36</v>
      </c>
      <c r="D4517" s="37">
        <v>41808</v>
      </c>
      <c r="E4517" s="38"/>
      <c r="F4517" s="37"/>
      <c r="G4517" s="38"/>
      <c r="H4517" s="38"/>
      <c r="I4517" s="36"/>
      <c r="J4517" s="28"/>
      <c r="K4517" s="28"/>
      <c r="L4517" s="28"/>
      <c r="M4517" s="36"/>
      <c r="N4517" s="36"/>
      <c r="O4517" s="36"/>
      <c r="P4517" s="36"/>
      <c r="Q4517" s="28"/>
      <c r="R4517" s="36"/>
      <c r="S4517" s="36"/>
      <c r="T4517" s="36"/>
      <c r="U4517" s="28"/>
      <c r="V4517" s="28"/>
      <c r="W4517" s="28"/>
      <c r="X4517" s="28"/>
      <c r="Y4517" s="28"/>
      <c r="Z4517" s="28"/>
      <c r="AA4517" s="28"/>
      <c r="AB4517" s="28"/>
      <c r="AC4517" s="28"/>
      <c r="AD4517" s="28"/>
      <c r="AE4517" s="28"/>
      <c r="AF4517" s="28"/>
      <c r="AG4517" s="28" t="s">
        <v>201</v>
      </c>
    </row>
    <row r="4518" spans="1:36" ht="31.5" hidden="1" customHeight="1" x14ac:dyDescent="0.2">
      <c r="A4518" s="36" t="s">
        <v>4114</v>
      </c>
      <c r="B4518" s="36" t="s">
        <v>115</v>
      </c>
      <c r="C4518" s="36" t="s">
        <v>36</v>
      </c>
      <c r="D4518" s="37">
        <v>41809</v>
      </c>
      <c r="E4518" s="38">
        <v>0.65625</v>
      </c>
      <c r="F4518" s="37">
        <v>41809</v>
      </c>
      <c r="G4518" s="38">
        <v>0.67708333333333337</v>
      </c>
      <c r="H4518" s="38">
        <v>2.0833333333333332E-2</v>
      </c>
      <c r="I4518" s="36">
        <v>18</v>
      </c>
      <c r="J4518" s="28"/>
      <c r="K4518" s="28"/>
      <c r="L4518" s="28" t="s">
        <v>130</v>
      </c>
      <c r="M4518" s="36" t="s">
        <v>4574</v>
      </c>
      <c r="N4518" s="36" t="s">
        <v>103</v>
      </c>
      <c r="O4518" s="36" t="s">
        <v>64</v>
      </c>
      <c r="P4518" s="36" t="s">
        <v>4735</v>
      </c>
      <c r="Q4518" s="28" t="s">
        <v>4736</v>
      </c>
      <c r="R4518" s="36">
        <v>0.6</v>
      </c>
      <c r="S4518" s="36"/>
      <c r="T4518" s="36">
        <v>0.6</v>
      </c>
      <c r="U4518" s="28"/>
      <c r="V4518" s="28"/>
      <c r="W4518" s="28"/>
      <c r="X4518" s="28"/>
      <c r="Y4518" s="28"/>
      <c r="Z4518" s="28"/>
      <c r="AA4518" s="28"/>
      <c r="AB4518" s="28"/>
      <c r="AC4518" s="28"/>
      <c r="AD4518" s="28" t="s">
        <v>60</v>
      </c>
      <c r="AE4518" s="28"/>
      <c r="AF4518" s="28"/>
      <c r="AG4518" s="28"/>
    </row>
    <row r="4519" spans="1:36" ht="31.5" hidden="1" customHeight="1" x14ac:dyDescent="0.2">
      <c r="A4519" s="36" t="s">
        <v>4114</v>
      </c>
      <c r="B4519" s="36" t="s">
        <v>115</v>
      </c>
      <c r="C4519" s="36" t="s">
        <v>36</v>
      </c>
      <c r="D4519" s="37">
        <v>41810</v>
      </c>
      <c r="E4519" s="38">
        <v>0.39583333333333331</v>
      </c>
      <c r="F4519" s="37">
        <v>41810</v>
      </c>
      <c r="G4519" s="38">
        <v>0.5</v>
      </c>
      <c r="H4519" s="38">
        <v>0.10416666666666667</v>
      </c>
      <c r="I4519" s="36">
        <v>1</v>
      </c>
      <c r="J4519" s="28"/>
      <c r="K4519" s="28"/>
      <c r="L4519" s="28" t="s">
        <v>130</v>
      </c>
      <c r="M4519" s="36" t="s">
        <v>1470</v>
      </c>
      <c r="N4519" s="36">
        <v>0.4</v>
      </c>
      <c r="O4519" s="36" t="s">
        <v>72</v>
      </c>
      <c r="P4519" s="36" t="s">
        <v>2968</v>
      </c>
      <c r="Q4519" s="28" t="s">
        <v>4805</v>
      </c>
      <c r="R4519" s="36">
        <v>0.1</v>
      </c>
      <c r="S4519" s="36"/>
      <c r="T4519" s="36">
        <v>0.1</v>
      </c>
      <c r="U4519" s="28"/>
      <c r="V4519" s="28"/>
      <c r="W4519" s="28"/>
      <c r="X4519" s="28"/>
      <c r="Y4519" s="28"/>
      <c r="Z4519" s="28"/>
      <c r="AA4519" s="28"/>
      <c r="AB4519" s="28"/>
      <c r="AC4519" s="28"/>
      <c r="AD4519" s="28" t="s">
        <v>40</v>
      </c>
      <c r="AE4519" s="28"/>
      <c r="AF4519" s="28"/>
      <c r="AG4519" s="28"/>
    </row>
    <row r="4520" spans="1:36" ht="15" hidden="1" customHeight="1" x14ac:dyDescent="0.2">
      <c r="A4520" s="36" t="s">
        <v>4114</v>
      </c>
      <c r="B4520" s="36" t="s">
        <v>115</v>
      </c>
      <c r="C4520" s="36" t="s">
        <v>36</v>
      </c>
      <c r="D4520" s="37">
        <v>41810</v>
      </c>
      <c r="E4520" s="38">
        <v>0.64583333333333337</v>
      </c>
      <c r="F4520" s="37">
        <v>41813</v>
      </c>
      <c r="G4520" s="38">
        <v>0.29166666666666669</v>
      </c>
      <c r="H4520" s="260">
        <v>2.6458333333333335</v>
      </c>
      <c r="I4520" s="36">
        <v>1</v>
      </c>
      <c r="J4520" s="28"/>
      <c r="K4520" s="28"/>
      <c r="L4520" s="28" t="s">
        <v>130</v>
      </c>
      <c r="M4520" s="36" t="s">
        <v>3276</v>
      </c>
      <c r="N4520" s="36">
        <v>0.4</v>
      </c>
      <c r="O4520" s="36" t="s">
        <v>66</v>
      </c>
      <c r="P4520" s="36" t="s">
        <v>2968</v>
      </c>
      <c r="Q4520" s="28" t="s">
        <v>4806</v>
      </c>
      <c r="R4520" s="36">
        <v>1.3</v>
      </c>
      <c r="S4520" s="36"/>
      <c r="T4520" s="36">
        <v>1.3</v>
      </c>
      <c r="U4520" s="28"/>
      <c r="V4520" s="28"/>
      <c r="W4520" s="28"/>
      <c r="X4520" s="28"/>
      <c r="Y4520" s="28"/>
      <c r="Z4520" s="28"/>
      <c r="AA4520" s="28"/>
      <c r="AB4520" s="28"/>
      <c r="AC4520" s="28"/>
      <c r="AD4520" s="28" t="s">
        <v>42</v>
      </c>
      <c r="AE4520" s="28"/>
      <c r="AF4520" s="28"/>
      <c r="AG4520" s="176" t="s">
        <v>3579</v>
      </c>
    </row>
    <row r="4521" spans="1:36" ht="15" hidden="1" customHeight="1" x14ac:dyDescent="0.2">
      <c r="A4521" s="36" t="s">
        <v>4114</v>
      </c>
      <c r="B4521" s="36" t="s">
        <v>115</v>
      </c>
      <c r="C4521" s="36" t="s">
        <v>36</v>
      </c>
      <c r="D4521" s="37">
        <v>41811</v>
      </c>
      <c r="E4521" s="38">
        <v>0.29166666666666669</v>
      </c>
      <c r="F4521" s="37">
        <v>41811</v>
      </c>
      <c r="G4521" s="38">
        <v>0.54166666666666663</v>
      </c>
      <c r="H4521" s="260">
        <v>0.25</v>
      </c>
      <c r="I4521" s="36">
        <v>1</v>
      </c>
      <c r="J4521" s="28"/>
      <c r="K4521" s="28"/>
      <c r="L4521" s="28" t="s">
        <v>126</v>
      </c>
      <c r="M4521" s="36" t="s">
        <v>1470</v>
      </c>
      <c r="N4521" s="36">
        <v>0.4</v>
      </c>
      <c r="O4521" s="36" t="s">
        <v>72</v>
      </c>
      <c r="P4521" s="36" t="s">
        <v>2968</v>
      </c>
      <c r="Q4521" s="28" t="s">
        <v>4807</v>
      </c>
      <c r="R4521" s="36">
        <v>0.2</v>
      </c>
      <c r="S4521" s="36"/>
      <c r="T4521" s="36">
        <v>0.2</v>
      </c>
      <c r="U4521" s="28"/>
      <c r="V4521" s="28"/>
      <c r="W4521" s="28"/>
      <c r="X4521" s="28"/>
      <c r="Y4521" s="28"/>
      <c r="Z4521" s="28"/>
      <c r="AA4521" s="28"/>
      <c r="AB4521" s="28"/>
      <c r="AC4521" s="28"/>
      <c r="AD4521" s="36" t="s">
        <v>61</v>
      </c>
      <c r="AE4521" s="28"/>
      <c r="AF4521" s="28"/>
      <c r="AG4521" s="28"/>
      <c r="AH4521" s="22" t="s">
        <v>388</v>
      </c>
    </row>
    <row r="4522" spans="1:36" ht="15" hidden="1" customHeight="1" x14ac:dyDescent="0.2">
      <c r="A4522" s="36" t="s">
        <v>4114</v>
      </c>
      <c r="B4522" s="36" t="s">
        <v>115</v>
      </c>
      <c r="C4522" s="36" t="s">
        <v>36</v>
      </c>
      <c r="D4522" s="37">
        <v>41811</v>
      </c>
      <c r="E4522" s="38">
        <v>0.53819444444444442</v>
      </c>
      <c r="F4522" s="37">
        <v>41811</v>
      </c>
      <c r="G4522" s="38">
        <v>0.55208333333333337</v>
      </c>
      <c r="H4522" s="260">
        <v>1.3888888888888888E-2</v>
      </c>
      <c r="I4522" s="36">
        <v>6</v>
      </c>
      <c r="J4522" s="28"/>
      <c r="K4522" s="28"/>
      <c r="L4522" s="28" t="s">
        <v>130</v>
      </c>
      <c r="M4522" s="36" t="s">
        <v>4574</v>
      </c>
      <c r="N4522" s="36" t="s">
        <v>103</v>
      </c>
      <c r="O4522" s="36" t="s">
        <v>64</v>
      </c>
      <c r="P4522" s="36" t="s">
        <v>4808</v>
      </c>
      <c r="Q4522" s="28" t="s">
        <v>4809</v>
      </c>
      <c r="R4522" s="36">
        <v>0.1</v>
      </c>
      <c r="S4522" s="36"/>
      <c r="T4522" s="36">
        <v>0.1</v>
      </c>
      <c r="U4522" s="28"/>
      <c r="V4522" s="28"/>
      <c r="W4522" s="28"/>
      <c r="X4522" s="28"/>
      <c r="Y4522" s="28"/>
      <c r="Z4522" s="28"/>
      <c r="AA4522" s="28"/>
      <c r="AB4522" s="28"/>
      <c r="AC4522" s="28"/>
      <c r="AD4522" s="28" t="s">
        <v>60</v>
      </c>
      <c r="AE4522" s="28"/>
      <c r="AF4522" s="28"/>
      <c r="AG4522" s="28"/>
    </row>
    <row r="4523" spans="1:36" ht="34.5" hidden="1" customHeight="1" x14ac:dyDescent="0.2">
      <c r="A4523" s="36" t="s">
        <v>4114</v>
      </c>
      <c r="B4523" s="36" t="s">
        <v>115</v>
      </c>
      <c r="C4523" s="36" t="s">
        <v>36</v>
      </c>
      <c r="D4523" s="37">
        <v>41811</v>
      </c>
      <c r="E4523" s="38">
        <v>0.21458333333333335</v>
      </c>
      <c r="F4523" s="37">
        <v>41811</v>
      </c>
      <c r="G4523" s="38">
        <v>0.23541666666666669</v>
      </c>
      <c r="H4523" s="38">
        <v>2.0833333333333332E-2</v>
      </c>
      <c r="I4523" s="36">
        <v>229</v>
      </c>
      <c r="J4523" s="28"/>
      <c r="K4523" s="28"/>
      <c r="L4523" s="28" t="s">
        <v>125</v>
      </c>
      <c r="M4523" s="36"/>
      <c r="N4523" s="36">
        <v>35</v>
      </c>
      <c r="O4523" s="36" t="s">
        <v>66</v>
      </c>
      <c r="P4523" s="36"/>
      <c r="Q4523" s="28" t="s">
        <v>4810</v>
      </c>
      <c r="R4523" s="36">
        <v>5.6</v>
      </c>
      <c r="S4523" s="36"/>
      <c r="T4523" s="36">
        <v>5.6</v>
      </c>
      <c r="U4523" s="28"/>
      <c r="V4523" s="28"/>
      <c r="W4523" s="28"/>
      <c r="X4523" s="28"/>
      <c r="Y4523" s="28"/>
      <c r="Z4523" s="28"/>
      <c r="AA4523" s="28"/>
      <c r="AB4523" s="28"/>
      <c r="AC4523" s="28"/>
      <c r="AD4523" s="28" t="s">
        <v>55</v>
      </c>
      <c r="AE4523" s="28"/>
      <c r="AF4523" s="28"/>
      <c r="AG4523" s="28"/>
    </row>
    <row r="4524" spans="1:36" ht="34.5" hidden="1" customHeight="1" x14ac:dyDescent="0.2">
      <c r="A4524" s="36" t="s">
        <v>4114</v>
      </c>
      <c r="B4524" s="36" t="s">
        <v>115</v>
      </c>
      <c r="C4524" s="36" t="s">
        <v>36</v>
      </c>
      <c r="D4524" s="37">
        <v>41812</v>
      </c>
      <c r="E4524" s="38"/>
      <c r="F4524" s="37"/>
      <c r="G4524" s="38"/>
      <c r="H4524" s="260"/>
      <c r="I4524" s="36"/>
      <c r="J4524" s="28"/>
      <c r="K4524" s="28"/>
      <c r="L4524" s="28"/>
      <c r="M4524" s="36"/>
      <c r="N4524" s="36"/>
      <c r="O4524" s="36"/>
      <c r="P4524" s="36"/>
      <c r="Q4524" s="28"/>
      <c r="R4524" s="41"/>
      <c r="S4524" s="36"/>
      <c r="T4524" s="41"/>
      <c r="U4524" s="28"/>
      <c r="V4524" s="28"/>
      <c r="W4524" s="28"/>
      <c r="X4524" s="28"/>
      <c r="Y4524" s="28"/>
      <c r="Z4524" s="28"/>
      <c r="AA4524" s="28"/>
      <c r="AB4524" s="28"/>
      <c r="AC4524" s="28"/>
      <c r="AD4524" s="28"/>
      <c r="AE4524" s="28"/>
      <c r="AF4524" s="28"/>
      <c r="AG4524" s="28" t="s">
        <v>201</v>
      </c>
    </row>
    <row r="4525" spans="1:36" ht="31.5" hidden="1" customHeight="1" x14ac:dyDescent="0.2">
      <c r="A4525" s="36" t="s">
        <v>4114</v>
      </c>
      <c r="B4525" s="36" t="s">
        <v>115</v>
      </c>
      <c r="C4525" s="36" t="s">
        <v>36</v>
      </c>
      <c r="D4525" s="37">
        <v>41813</v>
      </c>
      <c r="E4525" s="38">
        <v>0.20833333333333334</v>
      </c>
      <c r="F4525" s="37">
        <v>41814</v>
      </c>
      <c r="G4525" s="38">
        <v>0.64583333333333337</v>
      </c>
      <c r="H4525" s="260">
        <v>1.4375</v>
      </c>
      <c r="I4525" s="36">
        <v>1</v>
      </c>
      <c r="J4525" s="28"/>
      <c r="K4525" s="28"/>
      <c r="L4525" s="28" t="s">
        <v>126</v>
      </c>
      <c r="M4525" s="36" t="s">
        <v>1470</v>
      </c>
      <c r="N4525" s="36">
        <v>0.4</v>
      </c>
      <c r="O4525" s="36" t="s">
        <v>72</v>
      </c>
      <c r="P4525" s="36" t="s">
        <v>2968</v>
      </c>
      <c r="Q4525" s="28" t="s">
        <v>4935</v>
      </c>
      <c r="R4525" s="36">
        <v>0.5</v>
      </c>
      <c r="S4525" s="36"/>
      <c r="T4525" s="36">
        <v>0.5</v>
      </c>
      <c r="U4525" s="28"/>
      <c r="V4525" s="28"/>
      <c r="W4525" s="28"/>
      <c r="X4525" s="28"/>
      <c r="Y4525" s="28"/>
      <c r="Z4525" s="28"/>
      <c r="AA4525" s="28"/>
      <c r="AB4525" s="28"/>
      <c r="AC4525" s="28"/>
      <c r="AD4525" s="36" t="s">
        <v>61</v>
      </c>
      <c r="AE4525" s="28"/>
      <c r="AF4525" s="28"/>
      <c r="AG4525" s="140" t="s">
        <v>3579</v>
      </c>
      <c r="AH4525" s="22" t="s">
        <v>388</v>
      </c>
    </row>
    <row r="4526" spans="1:36" ht="31.5" hidden="1" customHeight="1" x14ac:dyDescent="0.2">
      <c r="A4526" s="36" t="s">
        <v>4114</v>
      </c>
      <c r="B4526" s="36" t="s">
        <v>115</v>
      </c>
      <c r="C4526" s="36" t="s">
        <v>36</v>
      </c>
      <c r="D4526" s="37">
        <v>41813</v>
      </c>
      <c r="E4526" s="38">
        <v>0.41666666666666669</v>
      </c>
      <c r="F4526" s="37">
        <v>41813</v>
      </c>
      <c r="G4526" s="38">
        <v>0.5</v>
      </c>
      <c r="H4526" s="260">
        <v>8.3333333333333329E-2</v>
      </c>
      <c r="I4526" s="36">
        <v>1</v>
      </c>
      <c r="J4526" s="28"/>
      <c r="K4526" s="28"/>
      <c r="L4526" s="28" t="s">
        <v>126</v>
      </c>
      <c r="M4526" s="36" t="s">
        <v>1470</v>
      </c>
      <c r="N4526" s="36">
        <v>0.4</v>
      </c>
      <c r="O4526" s="36" t="s">
        <v>72</v>
      </c>
      <c r="P4526" s="36" t="s">
        <v>2968</v>
      </c>
      <c r="Q4526" s="28" t="s">
        <v>4936</v>
      </c>
      <c r="R4526" s="36">
        <v>0.1</v>
      </c>
      <c r="S4526" s="36"/>
      <c r="T4526" s="36">
        <v>0.1</v>
      </c>
      <c r="U4526" s="28"/>
      <c r="V4526" s="28"/>
      <c r="W4526" s="28"/>
      <c r="X4526" s="28"/>
      <c r="Y4526" s="28"/>
      <c r="Z4526" s="28"/>
      <c r="AA4526" s="28"/>
      <c r="AB4526" s="28"/>
      <c r="AC4526" s="28"/>
      <c r="AD4526" s="36" t="s">
        <v>61</v>
      </c>
      <c r="AE4526" s="28"/>
      <c r="AF4526" s="28"/>
      <c r="AG4526" s="28"/>
      <c r="AH4526" s="22" t="s">
        <v>388</v>
      </c>
    </row>
    <row r="4527" spans="1:36" ht="31.5" hidden="1" customHeight="1" x14ac:dyDescent="0.2">
      <c r="A4527" s="36" t="s">
        <v>4114</v>
      </c>
      <c r="B4527" s="36" t="s">
        <v>115</v>
      </c>
      <c r="C4527" s="36" t="s">
        <v>36</v>
      </c>
      <c r="D4527" s="37">
        <v>41813</v>
      </c>
      <c r="E4527" s="38">
        <v>0.37291666666666662</v>
      </c>
      <c r="F4527" s="37">
        <v>41813</v>
      </c>
      <c r="G4527" s="38">
        <v>0.4826388888888889</v>
      </c>
      <c r="H4527" s="260">
        <v>0.10972222222222222</v>
      </c>
      <c r="I4527" s="36">
        <v>293</v>
      </c>
      <c r="J4527" s="28"/>
      <c r="K4527" s="28"/>
      <c r="L4527" s="28" t="s">
        <v>125</v>
      </c>
      <c r="M4527" s="36"/>
      <c r="N4527" s="36">
        <v>35</v>
      </c>
      <c r="O4527" s="36" t="s">
        <v>68</v>
      </c>
      <c r="P4527" s="36"/>
      <c r="Q4527" s="28" t="s">
        <v>4937</v>
      </c>
      <c r="R4527" s="36">
        <v>98.7</v>
      </c>
      <c r="S4527" s="36"/>
      <c r="T4527" s="36">
        <v>98.7</v>
      </c>
      <c r="U4527" s="28"/>
      <c r="V4527" s="28"/>
      <c r="W4527" s="28"/>
      <c r="X4527" s="28"/>
      <c r="Y4527" s="28"/>
      <c r="Z4527" s="28"/>
      <c r="AA4527" s="28"/>
      <c r="AB4527" s="28"/>
      <c r="AC4527" s="28"/>
      <c r="AD4527" s="28" t="s">
        <v>55</v>
      </c>
      <c r="AE4527" s="28"/>
      <c r="AF4527" s="28"/>
      <c r="AG4527" s="28"/>
    </row>
    <row r="4528" spans="1:36" ht="31.5" hidden="1" customHeight="1" x14ac:dyDescent="0.2">
      <c r="A4528" s="36" t="s">
        <v>4114</v>
      </c>
      <c r="B4528" s="36" t="s">
        <v>115</v>
      </c>
      <c r="C4528" s="36" t="s">
        <v>36</v>
      </c>
      <c r="D4528" s="37">
        <v>41814</v>
      </c>
      <c r="E4528" s="38">
        <v>0.51736111111111105</v>
      </c>
      <c r="F4528" s="37">
        <v>41814</v>
      </c>
      <c r="G4528" s="38">
        <v>0.52430555555555558</v>
      </c>
      <c r="H4528" s="260">
        <v>6.9444444444444441E-3</v>
      </c>
      <c r="I4528" s="36">
        <v>291</v>
      </c>
      <c r="J4528" s="28"/>
      <c r="K4528" s="28"/>
      <c r="L4528" s="28" t="s">
        <v>125</v>
      </c>
      <c r="M4528" s="36"/>
      <c r="N4528" s="36">
        <v>35</v>
      </c>
      <c r="O4528" s="36" t="s">
        <v>68</v>
      </c>
      <c r="P4528" s="36"/>
      <c r="Q4528" s="28" t="s">
        <v>4938</v>
      </c>
      <c r="R4528" s="36">
        <v>6.2</v>
      </c>
      <c r="S4528" s="36"/>
      <c r="T4528" s="36">
        <v>6.2</v>
      </c>
      <c r="U4528" s="28"/>
      <c r="V4528" s="28"/>
      <c r="W4528" s="28"/>
      <c r="X4528" s="28"/>
      <c r="Y4528" s="28"/>
      <c r="Z4528" s="28"/>
      <c r="AA4528" s="28"/>
      <c r="AB4528" s="28"/>
      <c r="AC4528" s="28"/>
      <c r="AD4528" s="28" t="s">
        <v>55</v>
      </c>
      <c r="AE4528" s="28"/>
      <c r="AF4528" s="28"/>
      <c r="AG4528" s="28"/>
    </row>
    <row r="4529" spans="1:36" ht="110.25" hidden="1" customHeight="1" x14ac:dyDescent="0.2">
      <c r="A4529" s="36" t="s">
        <v>4114</v>
      </c>
      <c r="B4529" s="178" t="s">
        <v>115</v>
      </c>
      <c r="C4529" s="36" t="s">
        <v>36</v>
      </c>
      <c r="D4529" s="37">
        <v>41815</v>
      </c>
      <c r="E4529" s="38">
        <v>0.66666666666666663</v>
      </c>
      <c r="F4529" s="37">
        <v>41815</v>
      </c>
      <c r="G4529" s="38">
        <v>0.75</v>
      </c>
      <c r="H4529" s="38">
        <v>8.3333333333333329E-2</v>
      </c>
      <c r="I4529" s="36">
        <v>1</v>
      </c>
      <c r="J4529" s="357"/>
      <c r="K4529" s="357"/>
      <c r="L4529" s="28" t="s">
        <v>126</v>
      </c>
      <c r="M4529" s="36" t="s">
        <v>1470</v>
      </c>
      <c r="N4529" s="36">
        <v>0.4</v>
      </c>
      <c r="O4529" s="36" t="s">
        <v>72</v>
      </c>
      <c r="P4529" s="36" t="s">
        <v>2968</v>
      </c>
      <c r="Q4529" s="212" t="s">
        <v>4939</v>
      </c>
      <c r="R4529" s="205">
        <v>0.1</v>
      </c>
      <c r="S4529" s="205"/>
      <c r="T4529" s="205">
        <v>0.1</v>
      </c>
      <c r="U4529" s="539"/>
      <c r="V4529" s="212"/>
      <c r="W4529" s="212"/>
      <c r="X4529" s="212"/>
      <c r="Y4529" s="991"/>
      <c r="Z4529" s="387"/>
      <c r="AA4529" s="519"/>
      <c r="AB4529" s="387"/>
      <c r="AC4529" s="387"/>
      <c r="AD4529" s="36" t="s">
        <v>61</v>
      </c>
      <c r="AE4529" s="363"/>
      <c r="AF4529" s="363"/>
      <c r="AG4529" s="357"/>
      <c r="AH4529" s="22" t="s">
        <v>388</v>
      </c>
    </row>
    <row r="4530" spans="1:36" ht="31.5" hidden="1" customHeight="1" x14ac:dyDescent="0.2">
      <c r="A4530" s="36" t="s">
        <v>4114</v>
      </c>
      <c r="B4530" s="178" t="s">
        <v>115</v>
      </c>
      <c r="C4530" s="178" t="s">
        <v>36</v>
      </c>
      <c r="D4530" s="37">
        <v>41816</v>
      </c>
      <c r="E4530" s="390"/>
      <c r="F4530" s="397"/>
      <c r="G4530" s="390"/>
      <c r="H4530" s="390"/>
      <c r="I4530" s="36"/>
      <c r="J4530" s="28"/>
      <c r="K4530" s="28"/>
      <c r="L4530" s="28"/>
      <c r="M4530" s="409"/>
      <c r="N4530" s="409"/>
      <c r="O4530" s="409"/>
      <c r="P4530" s="409"/>
      <c r="Q4530" s="28"/>
      <c r="R4530" s="218"/>
      <c r="S4530" s="218"/>
      <c r="T4530" s="36"/>
      <c r="U4530" s="363"/>
      <c r="V4530" s="358"/>
      <c r="W4530" s="358"/>
      <c r="X4530" s="358"/>
      <c r="Y4530" s="358"/>
      <c r="Z4530" s="358"/>
      <c r="AA4530" s="358"/>
      <c r="AB4530" s="358"/>
      <c r="AC4530" s="365"/>
      <c r="AD4530" s="28"/>
      <c r="AE4530" s="433"/>
      <c r="AF4530" s="429"/>
      <c r="AG4530" s="28" t="s">
        <v>201</v>
      </c>
    </row>
    <row r="4531" spans="1:36" ht="47.25" hidden="1" customHeight="1" x14ac:dyDescent="0.2">
      <c r="A4531" s="36" t="s">
        <v>4114</v>
      </c>
      <c r="B4531" s="178" t="s">
        <v>115</v>
      </c>
      <c r="C4531" s="178" t="s">
        <v>36</v>
      </c>
      <c r="D4531" s="37">
        <v>41817</v>
      </c>
      <c r="E4531" s="38">
        <v>0.63541666666666663</v>
      </c>
      <c r="F4531" s="37">
        <v>41817</v>
      </c>
      <c r="G4531" s="38">
        <v>0.69444444444444453</v>
      </c>
      <c r="H4531" s="38">
        <v>5.9027777777777783E-2</v>
      </c>
      <c r="I4531" s="36">
        <v>1</v>
      </c>
      <c r="J4531" s="28"/>
      <c r="K4531" s="28"/>
      <c r="L4531" s="28" t="s">
        <v>126</v>
      </c>
      <c r="M4531" s="36" t="s">
        <v>1470</v>
      </c>
      <c r="N4531" s="36">
        <v>0.4</v>
      </c>
      <c r="O4531" s="36" t="s">
        <v>72</v>
      </c>
      <c r="P4531" s="36" t="s">
        <v>2968</v>
      </c>
      <c r="Q4531" s="28" t="s">
        <v>5084</v>
      </c>
      <c r="R4531" s="36">
        <v>0.1</v>
      </c>
      <c r="S4531" s="36"/>
      <c r="T4531" s="36">
        <v>0.1</v>
      </c>
      <c r="U4531" s="358"/>
      <c r="V4531" s="358"/>
      <c r="W4531" s="358"/>
      <c r="X4531" s="358"/>
      <c r="Y4531" s="358"/>
      <c r="Z4531" s="358"/>
      <c r="AA4531" s="358"/>
      <c r="AB4531" s="365"/>
      <c r="AC4531" s="358"/>
      <c r="AD4531" s="36" t="s">
        <v>61</v>
      </c>
      <c r="AE4531" s="365"/>
      <c r="AF4531" s="365"/>
      <c r="AG4531" s="22"/>
      <c r="AH4531" s="22" t="s">
        <v>388</v>
      </c>
    </row>
    <row r="4532" spans="1:36" ht="47.25" hidden="1" customHeight="1" x14ac:dyDescent="0.2">
      <c r="A4532" s="36" t="s">
        <v>4114</v>
      </c>
      <c r="B4532" s="178" t="s">
        <v>115</v>
      </c>
      <c r="C4532" s="178" t="s">
        <v>36</v>
      </c>
      <c r="D4532" s="37">
        <v>41817</v>
      </c>
      <c r="E4532" s="38">
        <v>0.52083333333333337</v>
      </c>
      <c r="F4532" s="37">
        <v>41817</v>
      </c>
      <c r="G4532" s="38">
        <v>0.625</v>
      </c>
      <c r="H4532" s="38">
        <v>0.10416666666666667</v>
      </c>
      <c r="I4532" s="36">
        <v>1</v>
      </c>
      <c r="J4532" s="28"/>
      <c r="K4532" s="28"/>
      <c r="L4532" s="28" t="s">
        <v>126</v>
      </c>
      <c r="M4532" s="36" t="s">
        <v>1470</v>
      </c>
      <c r="N4532" s="36">
        <v>0.4</v>
      </c>
      <c r="O4532" s="36" t="s">
        <v>72</v>
      </c>
      <c r="P4532" s="36" t="s">
        <v>2968</v>
      </c>
      <c r="Q4532" s="28" t="s">
        <v>5085</v>
      </c>
      <c r="R4532" s="36">
        <v>0.2</v>
      </c>
      <c r="S4532" s="36"/>
      <c r="T4532" s="36">
        <v>0.2</v>
      </c>
      <c r="U4532" s="358"/>
      <c r="V4532" s="358"/>
      <c r="W4532" s="358"/>
      <c r="X4532" s="358"/>
      <c r="Y4532" s="358"/>
      <c r="Z4532" s="358"/>
      <c r="AA4532" s="358"/>
      <c r="AB4532" s="365"/>
      <c r="AC4532" s="358"/>
      <c r="AD4532" s="36" t="s">
        <v>61</v>
      </c>
      <c r="AE4532" s="365"/>
      <c r="AF4532" s="365"/>
      <c r="AG4532" s="22"/>
      <c r="AH4532" s="22" t="s">
        <v>388</v>
      </c>
    </row>
    <row r="4533" spans="1:36" ht="31.5" hidden="1" customHeight="1" x14ac:dyDescent="0.2">
      <c r="A4533" s="36" t="s">
        <v>4114</v>
      </c>
      <c r="B4533" s="178" t="s">
        <v>115</v>
      </c>
      <c r="C4533" s="178" t="s">
        <v>36</v>
      </c>
      <c r="D4533" s="37">
        <v>41818</v>
      </c>
      <c r="E4533" s="38"/>
      <c r="F4533" s="37"/>
      <c r="G4533" s="38"/>
      <c r="H4533" s="38"/>
      <c r="I4533" s="36"/>
      <c r="J4533" s="28"/>
      <c r="K4533" s="28"/>
      <c r="L4533" s="28"/>
      <c r="M4533" s="36"/>
      <c r="N4533" s="36"/>
      <c r="O4533" s="36"/>
      <c r="P4533" s="36"/>
      <c r="Q4533" s="28"/>
      <c r="R4533" s="36"/>
      <c r="S4533" s="36"/>
      <c r="T4533" s="36"/>
      <c r="U4533" s="28"/>
      <c r="V4533" s="28"/>
      <c r="W4533" s="28"/>
      <c r="X4533" s="28"/>
      <c r="Y4533" s="28"/>
      <c r="Z4533" s="28"/>
      <c r="AA4533" s="28"/>
      <c r="AB4533" s="28"/>
      <c r="AC4533" s="28"/>
      <c r="AD4533" s="28"/>
      <c r="AE4533" s="28"/>
      <c r="AF4533" s="28"/>
      <c r="AG4533" s="28" t="s">
        <v>201</v>
      </c>
    </row>
    <row r="4534" spans="1:36" ht="31.5" hidden="1" customHeight="1" x14ac:dyDescent="0.2">
      <c r="A4534" s="36" t="s">
        <v>4114</v>
      </c>
      <c r="B4534" s="178" t="s">
        <v>115</v>
      </c>
      <c r="C4534" s="178" t="s">
        <v>36</v>
      </c>
      <c r="D4534" s="37">
        <v>41819</v>
      </c>
      <c r="E4534" s="390"/>
      <c r="F4534" s="397"/>
      <c r="G4534" s="390"/>
      <c r="H4534" s="1571"/>
      <c r="I4534" s="36"/>
      <c r="J4534" s="28"/>
      <c r="K4534" s="28"/>
      <c r="L4534" s="28"/>
      <c r="M4534" s="409"/>
      <c r="N4534" s="409"/>
      <c r="O4534" s="409"/>
      <c r="P4534" s="409"/>
      <c r="Q4534" s="28"/>
      <c r="R4534" s="1735"/>
      <c r="S4534" s="218"/>
      <c r="T4534" s="36"/>
      <c r="U4534" s="363"/>
      <c r="V4534" s="358"/>
      <c r="W4534" s="358"/>
      <c r="X4534" s="358"/>
      <c r="Y4534" s="358"/>
      <c r="Z4534" s="358"/>
      <c r="AA4534" s="358"/>
      <c r="AB4534" s="358"/>
      <c r="AC4534" s="365"/>
      <c r="AD4534" s="28"/>
      <c r="AE4534" s="433"/>
      <c r="AF4534" s="429"/>
      <c r="AG4534" s="28" t="s">
        <v>201</v>
      </c>
    </row>
    <row r="4535" spans="1:36" ht="31.5" hidden="1" customHeight="1" x14ac:dyDescent="0.2">
      <c r="A4535" s="36" t="s">
        <v>5144</v>
      </c>
      <c r="B4535" s="36" t="s">
        <v>115</v>
      </c>
      <c r="C4535" s="36" t="s">
        <v>36</v>
      </c>
      <c r="D4535" s="37">
        <v>41821</v>
      </c>
      <c r="E4535" s="38"/>
      <c r="F4535" s="37"/>
      <c r="G4535" s="38"/>
      <c r="H4535" s="260"/>
      <c r="I4535" s="36"/>
      <c r="J4535" s="28"/>
      <c r="K4535" s="28"/>
      <c r="L4535" s="28"/>
      <c r="M4535" s="36"/>
      <c r="N4535" s="36"/>
      <c r="O4535" s="36"/>
      <c r="P4535" s="36"/>
      <c r="Q4535" s="36"/>
      <c r="R4535" s="36"/>
      <c r="S4535" s="36"/>
      <c r="T4535" s="36"/>
      <c r="U4535" s="36"/>
      <c r="V4535" s="36"/>
      <c r="W4535" s="36"/>
      <c r="X4535" s="36"/>
      <c r="Y4535" s="36"/>
      <c r="Z4535" s="36"/>
      <c r="AA4535" s="36"/>
      <c r="AB4535" s="36"/>
      <c r="AC4535" s="36"/>
      <c r="AD4535" s="36"/>
      <c r="AE4535" s="36"/>
      <c r="AF4535" s="36"/>
      <c r="AG4535" s="28" t="s">
        <v>201</v>
      </c>
      <c r="AH4535" s="3"/>
      <c r="AI4535" s="3"/>
      <c r="AJ4535" s="3"/>
    </row>
    <row r="4536" spans="1:36" ht="31.5" hidden="1" customHeight="1" x14ac:dyDescent="0.2">
      <c r="A4536" s="36" t="s">
        <v>5144</v>
      </c>
      <c r="B4536" s="36" t="s">
        <v>115</v>
      </c>
      <c r="C4536" s="36" t="s">
        <v>36</v>
      </c>
      <c r="D4536" s="37">
        <v>41822</v>
      </c>
      <c r="E4536" s="38">
        <v>0.4375</v>
      </c>
      <c r="F4536" s="37">
        <v>41822</v>
      </c>
      <c r="G4536" s="38">
        <v>0.57291666666666663</v>
      </c>
      <c r="H4536" s="38">
        <v>0.13541666666666666</v>
      </c>
      <c r="I4536" s="36">
        <v>1</v>
      </c>
      <c r="J4536" s="28"/>
      <c r="K4536" s="28"/>
      <c r="L4536" s="28" t="s">
        <v>126</v>
      </c>
      <c r="M4536" s="36" t="s">
        <v>1470</v>
      </c>
      <c r="N4536" s="36">
        <v>0.4</v>
      </c>
      <c r="O4536" s="36" t="s">
        <v>72</v>
      </c>
      <c r="P4536" s="36" t="s">
        <v>2968</v>
      </c>
      <c r="Q4536" s="28" t="s">
        <v>5137</v>
      </c>
      <c r="R4536" s="36">
        <v>0.1</v>
      </c>
      <c r="S4536" s="36"/>
      <c r="T4536" s="36">
        <v>0.1</v>
      </c>
      <c r="U4536" s="28"/>
      <c r="V4536" s="28"/>
      <c r="W4536" s="28"/>
      <c r="X4536" s="28"/>
      <c r="Y4536" s="28"/>
      <c r="Z4536" s="28"/>
      <c r="AA4536" s="28"/>
      <c r="AB4536" s="28"/>
      <c r="AC4536" s="28"/>
      <c r="AD4536" s="28" t="s">
        <v>40</v>
      </c>
      <c r="AE4536" s="28"/>
      <c r="AF4536" s="28"/>
      <c r="AG4536" s="28"/>
      <c r="AH4536" s="3" t="s">
        <v>388</v>
      </c>
      <c r="AI4536" s="3"/>
      <c r="AJ4536" s="3"/>
    </row>
    <row r="4537" spans="1:36" ht="31.5" hidden="1" customHeight="1" x14ac:dyDescent="0.2">
      <c r="A4537" s="36" t="s">
        <v>5144</v>
      </c>
      <c r="B4537" s="36" t="s">
        <v>115</v>
      </c>
      <c r="C4537" s="36" t="s">
        <v>36</v>
      </c>
      <c r="D4537" s="37">
        <v>41822</v>
      </c>
      <c r="E4537" s="38">
        <v>0.49513888888888885</v>
      </c>
      <c r="F4537" s="37">
        <v>41822</v>
      </c>
      <c r="G4537" s="38">
        <v>0.51388888888888895</v>
      </c>
      <c r="H4537" s="38">
        <v>1.8749999999999999E-2</v>
      </c>
      <c r="I4537" s="36">
        <v>8</v>
      </c>
      <c r="J4537" s="28"/>
      <c r="K4537" s="28"/>
      <c r="L4537" s="28" t="s">
        <v>130</v>
      </c>
      <c r="M4537" s="36" t="s">
        <v>3301</v>
      </c>
      <c r="N4537" s="36" t="s">
        <v>103</v>
      </c>
      <c r="O4537" s="36" t="s">
        <v>66</v>
      </c>
      <c r="P4537" s="36" t="s">
        <v>5138</v>
      </c>
      <c r="Q4537" s="28" t="s">
        <v>5139</v>
      </c>
      <c r="R4537" s="36">
        <v>0.4</v>
      </c>
      <c r="S4537" s="36"/>
      <c r="T4537" s="36">
        <v>0.4</v>
      </c>
      <c r="U4537" s="28"/>
      <c r="V4537" s="28"/>
      <c r="W4537" s="28"/>
      <c r="X4537" s="28"/>
      <c r="Y4537" s="28"/>
      <c r="Z4537" s="28"/>
      <c r="AA4537" s="28"/>
      <c r="AB4537" s="28"/>
      <c r="AC4537" s="28"/>
      <c r="AD4537" s="28" t="s">
        <v>60</v>
      </c>
      <c r="AE4537" s="28"/>
      <c r="AF4537" s="28"/>
      <c r="AG4537" s="28"/>
      <c r="AH4537" s="3"/>
      <c r="AI4537" s="3"/>
      <c r="AJ4537" s="3"/>
    </row>
    <row r="4538" spans="1:36" ht="31.5" hidden="1" customHeight="1" x14ac:dyDescent="0.2">
      <c r="A4538" s="36" t="s">
        <v>5144</v>
      </c>
      <c r="B4538" s="36" t="s">
        <v>115</v>
      </c>
      <c r="C4538" s="36" t="s">
        <v>36</v>
      </c>
      <c r="D4538" s="37">
        <v>41823</v>
      </c>
      <c r="E4538" s="38">
        <v>0.17361111111111113</v>
      </c>
      <c r="F4538" s="37">
        <v>41823</v>
      </c>
      <c r="G4538" s="38">
        <v>0.42152777777777778</v>
      </c>
      <c r="H4538" s="112">
        <v>0.24791666666666667</v>
      </c>
      <c r="I4538" s="36">
        <v>24</v>
      </c>
      <c r="J4538" s="28"/>
      <c r="K4538" s="28"/>
      <c r="L4538" s="28" t="s">
        <v>130</v>
      </c>
      <c r="M4538" s="36" t="s">
        <v>5140</v>
      </c>
      <c r="N4538" s="36">
        <v>35</v>
      </c>
      <c r="O4538" s="36" t="s">
        <v>63</v>
      </c>
      <c r="P4538" s="36" t="s">
        <v>5141</v>
      </c>
      <c r="Q4538" s="28" t="s">
        <v>5142</v>
      </c>
      <c r="R4538" s="36">
        <v>4.4000000000000004</v>
      </c>
      <c r="S4538" s="36"/>
      <c r="T4538" s="36">
        <v>4.4000000000000004</v>
      </c>
      <c r="U4538" s="28"/>
      <c r="V4538" s="28"/>
      <c r="W4538" s="28"/>
      <c r="X4538" s="28"/>
      <c r="Y4538" s="28"/>
      <c r="Z4538" s="28"/>
      <c r="AA4538" s="28"/>
      <c r="AB4538" s="28"/>
      <c r="AC4538" s="28"/>
      <c r="AD4538" s="28" t="s">
        <v>62</v>
      </c>
      <c r="AE4538" s="28"/>
      <c r="AF4538" s="28"/>
      <c r="AG4538" s="28" t="s">
        <v>3579</v>
      </c>
      <c r="AH4538" s="3"/>
      <c r="AI4538" s="3"/>
      <c r="AJ4538" s="3"/>
    </row>
    <row r="4539" spans="1:36" ht="31.5" hidden="1" customHeight="1" x14ac:dyDescent="0.2">
      <c r="A4539" s="36" t="s">
        <v>5144</v>
      </c>
      <c r="B4539" s="36" t="s">
        <v>115</v>
      </c>
      <c r="C4539" s="36" t="s">
        <v>36</v>
      </c>
      <c r="D4539" s="37">
        <v>41823</v>
      </c>
      <c r="E4539" s="38">
        <v>0.66666666666666663</v>
      </c>
      <c r="F4539" s="37">
        <v>41823</v>
      </c>
      <c r="G4539" s="38">
        <v>0.71180555555555547</v>
      </c>
      <c r="H4539" s="38">
        <v>4.5138888888888888E-2</v>
      </c>
      <c r="I4539" s="36">
        <v>3</v>
      </c>
      <c r="J4539" s="28"/>
      <c r="K4539" s="28"/>
      <c r="L4539" s="28" t="s">
        <v>126</v>
      </c>
      <c r="M4539" s="36"/>
      <c r="N4539" s="36">
        <v>0.4</v>
      </c>
      <c r="O4539" s="36" t="s">
        <v>72</v>
      </c>
      <c r="P4539" s="36" t="s">
        <v>2750</v>
      </c>
      <c r="Q4539" s="28" t="s">
        <v>5143</v>
      </c>
      <c r="R4539" s="36">
        <v>0.4</v>
      </c>
      <c r="S4539" s="36"/>
      <c r="T4539" s="36">
        <v>0.4</v>
      </c>
      <c r="U4539" s="28"/>
      <c r="V4539" s="28"/>
      <c r="W4539" s="28"/>
      <c r="X4539" s="28"/>
      <c r="Y4539" s="28"/>
      <c r="Z4539" s="28"/>
      <c r="AA4539" s="28"/>
      <c r="AB4539" s="28"/>
      <c r="AC4539" s="28"/>
      <c r="AD4539" s="28" t="s">
        <v>61</v>
      </c>
      <c r="AE4539" s="28"/>
      <c r="AF4539" s="28"/>
      <c r="AG4539" s="28"/>
      <c r="AH4539" s="3" t="s">
        <v>388</v>
      </c>
      <c r="AI4539" s="3"/>
      <c r="AJ4539" s="3"/>
    </row>
    <row r="4540" spans="1:36" ht="31.5" hidden="1" customHeight="1" x14ac:dyDescent="0.2">
      <c r="A4540" s="36" t="s">
        <v>5144</v>
      </c>
      <c r="B4540" s="36" t="s">
        <v>115</v>
      </c>
      <c r="C4540" s="36" t="s">
        <v>36</v>
      </c>
      <c r="D4540" s="37">
        <v>41824</v>
      </c>
      <c r="E4540" s="38"/>
      <c r="F4540" s="37"/>
      <c r="G4540" s="38"/>
      <c r="H4540" s="38"/>
      <c r="I4540" s="36"/>
      <c r="J4540" s="28"/>
      <c r="K4540" s="28"/>
      <c r="L4540" s="28"/>
      <c r="M4540" s="36"/>
      <c r="N4540" s="36"/>
      <c r="O4540" s="36"/>
      <c r="P4540" s="36"/>
      <c r="Q4540" s="28"/>
      <c r="R4540" s="36"/>
      <c r="S4540" s="36"/>
      <c r="T4540" s="36"/>
      <c r="U4540" s="28"/>
      <c r="V4540" s="28"/>
      <c r="W4540" s="28"/>
      <c r="X4540" s="28"/>
      <c r="Y4540" s="28"/>
      <c r="Z4540" s="28"/>
      <c r="AA4540" s="28"/>
      <c r="AB4540" s="28"/>
      <c r="AC4540" s="28"/>
      <c r="AD4540" s="28"/>
      <c r="AE4540" s="28"/>
      <c r="AF4540" s="28"/>
      <c r="AG4540" s="28" t="s">
        <v>201</v>
      </c>
      <c r="AH4540" s="3"/>
      <c r="AI4540" s="3"/>
      <c r="AJ4540" s="3"/>
    </row>
    <row r="4541" spans="1:36" ht="31.5" hidden="1" customHeight="1" x14ac:dyDescent="0.2">
      <c r="A4541" s="36" t="s">
        <v>5144</v>
      </c>
      <c r="B4541" s="36" t="s">
        <v>115</v>
      </c>
      <c r="C4541" s="36" t="s">
        <v>36</v>
      </c>
      <c r="D4541" s="37">
        <v>41825</v>
      </c>
      <c r="E4541" s="38">
        <v>0.48888888888888887</v>
      </c>
      <c r="F4541" s="37">
        <v>41825</v>
      </c>
      <c r="G4541" s="38">
        <v>0.52083333333333337</v>
      </c>
      <c r="H4541" s="38">
        <v>3.1944444444444449E-2</v>
      </c>
      <c r="I4541" s="36">
        <v>25</v>
      </c>
      <c r="J4541" s="28"/>
      <c r="K4541" s="28"/>
      <c r="L4541" s="28" t="s">
        <v>130</v>
      </c>
      <c r="M4541" s="36" t="s">
        <v>5215</v>
      </c>
      <c r="N4541" s="36">
        <v>35</v>
      </c>
      <c r="O4541" s="36" t="s">
        <v>66</v>
      </c>
      <c r="P4541" s="36" t="s">
        <v>5216</v>
      </c>
      <c r="Q4541" s="28" t="s">
        <v>5217</v>
      </c>
      <c r="R4541" s="36">
        <v>19.3</v>
      </c>
      <c r="S4541" s="36"/>
      <c r="T4541" s="36">
        <v>19.3</v>
      </c>
      <c r="U4541" s="28"/>
      <c r="V4541" s="28"/>
      <c r="W4541" s="28"/>
      <c r="X4541" s="28"/>
      <c r="Y4541" s="28"/>
      <c r="Z4541" s="28"/>
      <c r="AA4541" s="28"/>
      <c r="AB4541" s="28"/>
      <c r="AC4541" s="28"/>
      <c r="AD4541" s="28" t="s">
        <v>62</v>
      </c>
      <c r="AE4541" s="28"/>
      <c r="AF4541" s="28"/>
      <c r="AG4541" s="28"/>
      <c r="AH4541" s="3"/>
      <c r="AI4541" s="3"/>
      <c r="AJ4541" s="3"/>
    </row>
    <row r="4542" spans="1:36" s="24" customFormat="1" ht="63" hidden="1" customHeight="1" x14ac:dyDescent="0.2">
      <c r="A4542" s="36" t="s">
        <v>5144</v>
      </c>
      <c r="B4542" s="36" t="s">
        <v>115</v>
      </c>
      <c r="C4542" s="36" t="s">
        <v>36</v>
      </c>
      <c r="D4542" s="37">
        <v>41826</v>
      </c>
      <c r="E4542" s="38"/>
      <c r="F4542" s="37"/>
      <c r="G4542" s="38"/>
      <c r="H4542" s="38"/>
      <c r="I4542" s="36"/>
      <c r="J4542" s="28"/>
      <c r="K4542" s="28"/>
      <c r="L4542" s="28"/>
      <c r="M4542" s="36"/>
      <c r="N4542" s="36"/>
      <c r="O4542" s="36"/>
      <c r="P4542" s="36"/>
      <c r="Q4542" s="28"/>
      <c r="R4542" s="36"/>
      <c r="S4542" s="36"/>
      <c r="T4542" s="36"/>
      <c r="U4542" s="28"/>
      <c r="V4542" s="28"/>
      <c r="W4542" s="28"/>
      <c r="X4542" s="28"/>
      <c r="Y4542" s="28"/>
      <c r="Z4542" s="28"/>
      <c r="AA4542" s="28"/>
      <c r="AB4542" s="28"/>
      <c r="AC4542" s="28"/>
      <c r="AD4542" s="28"/>
      <c r="AE4542" s="28"/>
      <c r="AF4542" s="28"/>
      <c r="AG4542" s="28" t="s">
        <v>201</v>
      </c>
      <c r="AH4542" s="3"/>
      <c r="AI4542" s="3"/>
      <c r="AJ4542" s="3"/>
    </row>
    <row r="4543" spans="1:36" s="24" customFormat="1" ht="78.75" hidden="1" customHeight="1" x14ac:dyDescent="0.2">
      <c r="A4543" s="36" t="s">
        <v>5144</v>
      </c>
      <c r="B4543" s="36" t="s">
        <v>115</v>
      </c>
      <c r="C4543" s="36" t="s">
        <v>36</v>
      </c>
      <c r="D4543" s="37">
        <v>41827</v>
      </c>
      <c r="E4543" s="38">
        <v>0.77500000000000002</v>
      </c>
      <c r="F4543" s="37">
        <v>41827</v>
      </c>
      <c r="G4543" s="38">
        <v>0.79166666666666663</v>
      </c>
      <c r="H4543" s="38">
        <v>1.6666666666666666E-2</v>
      </c>
      <c r="I4543" s="36">
        <v>1</v>
      </c>
      <c r="J4543" s="28"/>
      <c r="K4543" s="28"/>
      <c r="L4543" s="28" t="s">
        <v>126</v>
      </c>
      <c r="M4543" s="36" t="s">
        <v>1470</v>
      </c>
      <c r="N4543" s="36">
        <v>0.4</v>
      </c>
      <c r="O4543" s="36" t="s">
        <v>72</v>
      </c>
      <c r="P4543" s="36" t="s">
        <v>2968</v>
      </c>
      <c r="Q4543" s="28" t="s">
        <v>5401</v>
      </c>
      <c r="R4543" s="36">
        <v>0.1</v>
      </c>
      <c r="S4543" s="36"/>
      <c r="T4543" s="36">
        <v>0.1</v>
      </c>
      <c r="U4543" s="28"/>
      <c r="V4543" s="28"/>
      <c r="W4543" s="28"/>
      <c r="X4543" s="28"/>
      <c r="Y4543" s="28"/>
      <c r="Z4543" s="28"/>
      <c r="AA4543" s="28"/>
      <c r="AB4543" s="28"/>
      <c r="AC4543" s="28"/>
      <c r="AD4543" s="28" t="s">
        <v>61</v>
      </c>
      <c r="AE4543" s="28"/>
      <c r="AF4543" s="28"/>
      <c r="AG4543" s="28"/>
      <c r="AH4543" s="3" t="s">
        <v>388</v>
      </c>
      <c r="AI4543" s="3"/>
      <c r="AJ4543" s="3"/>
    </row>
    <row r="4544" spans="1:36" s="24" customFormat="1" ht="63" hidden="1" customHeight="1" x14ac:dyDescent="0.2">
      <c r="A4544" s="36" t="s">
        <v>5144</v>
      </c>
      <c r="B4544" s="36" t="s">
        <v>115</v>
      </c>
      <c r="C4544" s="36" t="s">
        <v>36</v>
      </c>
      <c r="D4544" s="37">
        <v>41827</v>
      </c>
      <c r="E4544" s="38">
        <v>0.75</v>
      </c>
      <c r="F4544" s="37">
        <v>41827</v>
      </c>
      <c r="G4544" s="38">
        <v>0.95833333333333337</v>
      </c>
      <c r="H4544" s="38">
        <v>0.20833333333333334</v>
      </c>
      <c r="I4544" s="36">
        <v>1</v>
      </c>
      <c r="J4544" s="28"/>
      <c r="K4544" s="28"/>
      <c r="L4544" s="28" t="s">
        <v>126</v>
      </c>
      <c r="M4544" s="36" t="s">
        <v>1470</v>
      </c>
      <c r="N4544" s="36">
        <v>0.4</v>
      </c>
      <c r="O4544" s="36" t="s">
        <v>72</v>
      </c>
      <c r="P4544" s="36" t="s">
        <v>2968</v>
      </c>
      <c r="Q4544" s="28" t="s">
        <v>5402</v>
      </c>
      <c r="R4544" s="36">
        <v>0.7</v>
      </c>
      <c r="S4544" s="36"/>
      <c r="T4544" s="36">
        <v>0.7</v>
      </c>
      <c r="U4544" s="28"/>
      <c r="V4544" s="28"/>
      <c r="W4544" s="28"/>
      <c r="X4544" s="28"/>
      <c r="Y4544" s="28"/>
      <c r="Z4544" s="28"/>
      <c r="AA4544" s="28"/>
      <c r="AB4544" s="28"/>
      <c r="AC4544" s="28"/>
      <c r="AD4544" s="28" t="s">
        <v>60</v>
      </c>
      <c r="AE4544" s="28"/>
      <c r="AF4544" s="28"/>
      <c r="AG4544" s="28"/>
      <c r="AH4544" s="3" t="s">
        <v>388</v>
      </c>
      <c r="AI4544" s="3"/>
      <c r="AJ4544" s="3"/>
    </row>
    <row r="4545" spans="1:36" s="24" customFormat="1" ht="78.75" hidden="1" customHeight="1" x14ac:dyDescent="0.2">
      <c r="A4545" s="36" t="s">
        <v>5144</v>
      </c>
      <c r="B4545" s="36" t="s">
        <v>115</v>
      </c>
      <c r="C4545" s="36" t="s">
        <v>36</v>
      </c>
      <c r="D4545" s="37">
        <v>41828</v>
      </c>
      <c r="E4545" s="38">
        <v>0.33333333333333331</v>
      </c>
      <c r="F4545" s="37">
        <v>41828</v>
      </c>
      <c r="G4545" s="38">
        <v>0.41666666666666669</v>
      </c>
      <c r="H4545" s="38">
        <v>8.3333333333333329E-2</v>
      </c>
      <c r="I4545" s="36">
        <v>1</v>
      </c>
      <c r="J4545" s="28"/>
      <c r="K4545" s="28"/>
      <c r="L4545" s="28" t="s">
        <v>126</v>
      </c>
      <c r="M4545" s="36" t="s">
        <v>1470</v>
      </c>
      <c r="N4545" s="36">
        <v>0.4</v>
      </c>
      <c r="O4545" s="36" t="s">
        <v>72</v>
      </c>
      <c r="P4545" s="36" t="s">
        <v>2968</v>
      </c>
      <c r="Q4545" s="28" t="s">
        <v>5403</v>
      </c>
      <c r="R4545" s="36">
        <v>0.1</v>
      </c>
      <c r="S4545" s="36"/>
      <c r="T4545" s="36">
        <v>0.1</v>
      </c>
      <c r="U4545" s="28"/>
      <c r="V4545" s="28"/>
      <c r="W4545" s="28"/>
      <c r="X4545" s="28"/>
      <c r="Y4545" s="28"/>
      <c r="Z4545" s="28"/>
      <c r="AA4545" s="28"/>
      <c r="AB4545" s="28"/>
      <c r="AC4545" s="28"/>
      <c r="AD4545" s="28" t="s">
        <v>40</v>
      </c>
      <c r="AE4545" s="28"/>
      <c r="AF4545" s="28"/>
      <c r="AG4545" s="28"/>
      <c r="AH4545" s="3" t="s">
        <v>388</v>
      </c>
      <c r="AI4545" s="3"/>
      <c r="AJ4545" s="3"/>
    </row>
    <row r="4546" spans="1:36" s="24" customFormat="1" ht="78.75" hidden="1" customHeight="1" x14ac:dyDescent="0.2">
      <c r="A4546" s="36" t="s">
        <v>5144</v>
      </c>
      <c r="B4546" s="36" t="s">
        <v>115</v>
      </c>
      <c r="C4546" s="36" t="s">
        <v>36</v>
      </c>
      <c r="D4546" s="37">
        <v>41828</v>
      </c>
      <c r="E4546" s="38">
        <v>0.375</v>
      </c>
      <c r="F4546" s="37">
        <v>41828</v>
      </c>
      <c r="G4546" s="38">
        <v>0.5</v>
      </c>
      <c r="H4546" s="38">
        <v>0.125</v>
      </c>
      <c r="I4546" s="36">
        <v>1</v>
      </c>
      <c r="J4546" s="28"/>
      <c r="K4546" s="28"/>
      <c r="L4546" s="28" t="s">
        <v>126</v>
      </c>
      <c r="M4546" s="36" t="s">
        <v>1470</v>
      </c>
      <c r="N4546" s="36">
        <v>0.4</v>
      </c>
      <c r="O4546" s="36" t="s">
        <v>72</v>
      </c>
      <c r="P4546" s="36" t="s">
        <v>2968</v>
      </c>
      <c r="Q4546" s="28" t="s">
        <v>5403</v>
      </c>
      <c r="R4546" s="36">
        <v>0.3</v>
      </c>
      <c r="S4546" s="36"/>
      <c r="T4546" s="36">
        <v>0.3</v>
      </c>
      <c r="U4546" s="28"/>
      <c r="V4546" s="28"/>
      <c r="W4546" s="28"/>
      <c r="X4546" s="28"/>
      <c r="Y4546" s="28"/>
      <c r="Z4546" s="28"/>
      <c r="AA4546" s="28"/>
      <c r="AB4546" s="28"/>
      <c r="AC4546" s="28"/>
      <c r="AD4546" s="28" t="s">
        <v>60</v>
      </c>
      <c r="AE4546" s="28"/>
      <c r="AF4546" s="28"/>
      <c r="AG4546" s="28"/>
      <c r="AH4546" s="3" t="s">
        <v>388</v>
      </c>
      <c r="AI4546" s="3"/>
      <c r="AJ4546" s="3"/>
    </row>
    <row r="4547" spans="1:36" s="24" customFormat="1" ht="78.75" hidden="1" customHeight="1" x14ac:dyDescent="0.2">
      <c r="A4547" s="36" t="s">
        <v>5144</v>
      </c>
      <c r="B4547" s="36" t="s">
        <v>115</v>
      </c>
      <c r="C4547" s="36" t="s">
        <v>36</v>
      </c>
      <c r="D4547" s="37">
        <v>41829</v>
      </c>
      <c r="E4547" s="38">
        <v>0.55833333333333335</v>
      </c>
      <c r="F4547" s="37">
        <v>41829</v>
      </c>
      <c r="G4547" s="38">
        <v>0.5854166666666667</v>
      </c>
      <c r="H4547" s="38">
        <v>2.7083333333333334E-2</v>
      </c>
      <c r="I4547" s="36">
        <v>2</v>
      </c>
      <c r="J4547" s="28"/>
      <c r="K4547" s="28"/>
      <c r="L4547" s="28" t="s">
        <v>126</v>
      </c>
      <c r="M4547" s="36" t="s">
        <v>1470</v>
      </c>
      <c r="N4547" s="36">
        <v>0.4</v>
      </c>
      <c r="O4547" s="36" t="s">
        <v>72</v>
      </c>
      <c r="P4547" s="36" t="s">
        <v>2968</v>
      </c>
      <c r="Q4547" s="28" t="s">
        <v>5404</v>
      </c>
      <c r="R4547" s="36">
        <v>5.9</v>
      </c>
      <c r="S4547" s="36"/>
      <c r="T4547" s="36">
        <v>5.9</v>
      </c>
      <c r="U4547" s="28"/>
      <c r="V4547" s="28"/>
      <c r="W4547" s="28"/>
      <c r="X4547" s="28"/>
      <c r="Y4547" s="28"/>
      <c r="Z4547" s="28"/>
      <c r="AA4547" s="28"/>
      <c r="AB4547" s="28"/>
      <c r="AC4547" s="28"/>
      <c r="AD4547" s="28" t="s">
        <v>61</v>
      </c>
      <c r="AE4547" s="28"/>
      <c r="AF4547" s="28"/>
      <c r="AG4547" s="28"/>
      <c r="AH4547" s="3" t="s">
        <v>388</v>
      </c>
      <c r="AI4547" s="3"/>
      <c r="AJ4547" s="3"/>
    </row>
    <row r="4548" spans="1:36" s="24" customFormat="1" ht="78.75" hidden="1" customHeight="1" x14ac:dyDescent="0.2">
      <c r="A4548" s="36" t="s">
        <v>5144</v>
      </c>
      <c r="B4548" s="36" t="s">
        <v>115</v>
      </c>
      <c r="C4548" s="36" t="s">
        <v>36</v>
      </c>
      <c r="D4548" s="37">
        <v>41830</v>
      </c>
      <c r="E4548" s="38">
        <v>0.42708333333333331</v>
      </c>
      <c r="F4548" s="37">
        <v>41830</v>
      </c>
      <c r="G4548" s="38">
        <v>0.44444444444444442</v>
      </c>
      <c r="H4548" s="38">
        <v>1.7361111111111112E-2</v>
      </c>
      <c r="I4548" s="36">
        <v>91</v>
      </c>
      <c r="J4548" s="28"/>
      <c r="K4548" s="28"/>
      <c r="L4548" s="28" t="s">
        <v>130</v>
      </c>
      <c r="M4548" s="36" t="s">
        <v>3279</v>
      </c>
      <c r="N4548" s="36">
        <v>35</v>
      </c>
      <c r="O4548" s="36" t="s">
        <v>66</v>
      </c>
      <c r="P4548" s="36" t="s">
        <v>5405</v>
      </c>
      <c r="Q4548" s="28" t="s">
        <v>5406</v>
      </c>
      <c r="R4548" s="36">
        <v>2</v>
      </c>
      <c r="S4548" s="36"/>
      <c r="T4548" s="36">
        <v>2</v>
      </c>
      <c r="U4548" s="28"/>
      <c r="V4548" s="28"/>
      <c r="W4548" s="28"/>
      <c r="X4548" s="28"/>
      <c r="Y4548" s="28"/>
      <c r="Z4548" s="28"/>
      <c r="AA4548" s="28"/>
      <c r="AB4548" s="28"/>
      <c r="AC4548" s="28"/>
      <c r="AD4548" s="28" t="s">
        <v>52</v>
      </c>
      <c r="AE4548" s="28"/>
      <c r="AF4548" s="28"/>
      <c r="AG4548" s="28"/>
      <c r="AH4548" s="3"/>
      <c r="AI4548" s="3"/>
      <c r="AJ4548" s="3"/>
    </row>
    <row r="4549" spans="1:36" s="24" customFormat="1" ht="78.75" hidden="1" customHeight="1" x14ac:dyDescent="0.2">
      <c r="A4549" s="36" t="s">
        <v>5144</v>
      </c>
      <c r="B4549" s="36" t="s">
        <v>115</v>
      </c>
      <c r="C4549" s="36" t="s">
        <v>36</v>
      </c>
      <c r="D4549" s="37">
        <v>41830</v>
      </c>
      <c r="E4549" s="38">
        <v>0.4513888888888889</v>
      </c>
      <c r="F4549" s="37">
        <v>41830</v>
      </c>
      <c r="G4549" s="38">
        <v>0.54861111111111105</v>
      </c>
      <c r="H4549" s="38">
        <v>9.7222222222222224E-2</v>
      </c>
      <c r="I4549" s="36">
        <v>10</v>
      </c>
      <c r="J4549" s="28"/>
      <c r="K4549" s="28"/>
      <c r="L4549" s="28" t="s">
        <v>130</v>
      </c>
      <c r="M4549" s="36" t="s">
        <v>3301</v>
      </c>
      <c r="N4549" s="36" t="s">
        <v>103</v>
      </c>
      <c r="O4549" s="36" t="s">
        <v>66</v>
      </c>
      <c r="P4549" s="36" t="s">
        <v>5407</v>
      </c>
      <c r="Q4549" s="28" t="s">
        <v>5408</v>
      </c>
      <c r="R4549" s="36">
        <v>9.4</v>
      </c>
      <c r="S4549" s="36"/>
      <c r="T4549" s="36">
        <v>9.4</v>
      </c>
      <c r="U4549" s="28"/>
      <c r="V4549" s="28"/>
      <c r="W4549" s="28"/>
      <c r="X4549" s="28"/>
      <c r="Y4549" s="28"/>
      <c r="Z4549" s="28"/>
      <c r="AA4549" s="28"/>
      <c r="AB4549" s="28"/>
      <c r="AC4549" s="28"/>
      <c r="AD4549" s="28" t="s">
        <v>61</v>
      </c>
      <c r="AE4549" s="28"/>
      <c r="AF4549" s="28"/>
      <c r="AG4549" s="28"/>
      <c r="AH4549" s="3"/>
      <c r="AI4549" s="3"/>
      <c r="AJ4549" s="3"/>
    </row>
    <row r="4550" spans="1:36" s="24" customFormat="1" ht="157.5" hidden="1" customHeight="1" x14ac:dyDescent="0.2">
      <c r="A4550" s="36" t="s">
        <v>5144</v>
      </c>
      <c r="B4550" s="36" t="s">
        <v>115</v>
      </c>
      <c r="C4550" s="36" t="s">
        <v>36</v>
      </c>
      <c r="D4550" s="37">
        <v>41831</v>
      </c>
      <c r="E4550" s="38">
        <v>1.3888888888888889E-3</v>
      </c>
      <c r="F4550" s="37">
        <v>41831</v>
      </c>
      <c r="G4550" s="38">
        <v>1.5972222222222224E-2</v>
      </c>
      <c r="H4550" s="38">
        <v>1.4583333333333332E-2</v>
      </c>
      <c r="I4550" s="36">
        <v>1</v>
      </c>
      <c r="J4550" s="28"/>
      <c r="K4550" s="28"/>
      <c r="L4550" s="28" t="s">
        <v>126</v>
      </c>
      <c r="M4550" s="36" t="s">
        <v>1470</v>
      </c>
      <c r="N4550" s="36">
        <v>0.4</v>
      </c>
      <c r="O4550" s="36" t="s">
        <v>72</v>
      </c>
      <c r="P4550" s="36" t="s">
        <v>2968</v>
      </c>
      <c r="Q4550" s="28" t="s">
        <v>5409</v>
      </c>
      <c r="R4550" s="36">
        <v>2.4</v>
      </c>
      <c r="S4550" s="36"/>
      <c r="T4550" s="36">
        <v>2.4</v>
      </c>
      <c r="U4550" s="28"/>
      <c r="V4550" s="28"/>
      <c r="W4550" s="28"/>
      <c r="X4550" s="28"/>
      <c r="Y4550" s="28"/>
      <c r="Z4550" s="28"/>
      <c r="AA4550" s="28"/>
      <c r="AB4550" s="28"/>
      <c r="AC4550" s="28"/>
      <c r="AD4550" s="28" t="s">
        <v>61</v>
      </c>
      <c r="AE4550" s="28"/>
      <c r="AF4550" s="28"/>
      <c r="AG4550" s="28"/>
      <c r="AH4550" s="3" t="s">
        <v>388</v>
      </c>
      <c r="AI4550" s="3"/>
      <c r="AJ4550" s="3"/>
    </row>
    <row r="4551" spans="1:36" s="24" customFormat="1" ht="78.75" hidden="1" customHeight="1" x14ac:dyDescent="0.2">
      <c r="A4551" s="36" t="s">
        <v>5144</v>
      </c>
      <c r="B4551" s="36" t="s">
        <v>115</v>
      </c>
      <c r="C4551" s="36" t="s">
        <v>36</v>
      </c>
      <c r="D4551" s="37">
        <v>41832</v>
      </c>
      <c r="E4551" s="38"/>
      <c r="F4551" s="37"/>
      <c r="G4551" s="38"/>
      <c r="H4551" s="38"/>
      <c r="I4551" s="36"/>
      <c r="J4551" s="28"/>
      <c r="K4551" s="28"/>
      <c r="L4551" s="28"/>
      <c r="M4551" s="36"/>
      <c r="N4551" s="36"/>
      <c r="O4551" s="36"/>
      <c r="P4551" s="36"/>
      <c r="Q4551" s="28"/>
      <c r="R4551" s="36"/>
      <c r="S4551" s="36"/>
      <c r="T4551" s="36"/>
      <c r="U4551" s="28"/>
      <c r="V4551" s="28"/>
      <c r="W4551" s="28"/>
      <c r="X4551" s="28"/>
      <c r="Y4551" s="28"/>
      <c r="Z4551" s="28"/>
      <c r="AA4551" s="28"/>
      <c r="AB4551" s="28"/>
      <c r="AC4551" s="28"/>
      <c r="AD4551" s="28"/>
      <c r="AE4551" s="28"/>
      <c r="AF4551" s="28"/>
      <c r="AG4551" s="28" t="s">
        <v>201</v>
      </c>
      <c r="AH4551" s="3"/>
      <c r="AI4551" s="3"/>
      <c r="AJ4551" s="3"/>
    </row>
    <row r="4552" spans="1:36" s="24" customFormat="1" ht="110.25" hidden="1" customHeight="1" x14ac:dyDescent="0.2">
      <c r="A4552" s="36" t="s">
        <v>5144</v>
      </c>
      <c r="B4552" s="36" t="s">
        <v>115</v>
      </c>
      <c r="C4552" s="36" t="s">
        <v>36</v>
      </c>
      <c r="D4552" s="37">
        <v>41833</v>
      </c>
      <c r="E4552" s="38">
        <v>0.29166666666666669</v>
      </c>
      <c r="F4552" s="37">
        <v>41833</v>
      </c>
      <c r="G4552" s="38">
        <v>0.45833333333333331</v>
      </c>
      <c r="H4552" s="38">
        <v>0.16666666666666666</v>
      </c>
      <c r="I4552" s="36">
        <v>3</v>
      </c>
      <c r="J4552" s="28"/>
      <c r="K4552" s="28"/>
      <c r="L4552" s="28" t="s">
        <v>130</v>
      </c>
      <c r="M4552" s="36" t="s">
        <v>4024</v>
      </c>
      <c r="N4552" s="36">
        <v>0.4</v>
      </c>
      <c r="O4552" s="36" t="s">
        <v>64</v>
      </c>
      <c r="P4552" s="36" t="s">
        <v>5607</v>
      </c>
      <c r="Q4552" s="28" t="s">
        <v>5608</v>
      </c>
      <c r="R4552" s="36">
        <v>0.4</v>
      </c>
      <c r="S4552" s="36"/>
      <c r="T4552" s="36">
        <v>0.4</v>
      </c>
      <c r="U4552" s="28"/>
      <c r="V4552" s="28"/>
      <c r="W4552" s="28"/>
      <c r="X4552" s="28"/>
      <c r="Y4552" s="28"/>
      <c r="Z4552" s="28"/>
      <c r="AA4552" s="28"/>
      <c r="AB4552" s="28"/>
      <c r="AC4552" s="28"/>
      <c r="AD4552" s="28" t="s">
        <v>62</v>
      </c>
      <c r="AE4552" s="28"/>
      <c r="AF4552" s="28"/>
      <c r="AG4552" s="28"/>
      <c r="AH4552" s="3"/>
      <c r="AI4552" s="3"/>
      <c r="AJ4552" s="3"/>
    </row>
    <row r="4553" spans="1:36" s="24" customFormat="1" ht="157.5" hidden="1" customHeight="1" x14ac:dyDescent="0.2">
      <c r="A4553" s="36" t="s">
        <v>5144</v>
      </c>
      <c r="B4553" s="36" t="s">
        <v>115</v>
      </c>
      <c r="C4553" s="36" t="s">
        <v>36</v>
      </c>
      <c r="D4553" s="37">
        <v>41833</v>
      </c>
      <c r="E4553" s="38">
        <v>0.79166666666666663</v>
      </c>
      <c r="F4553" s="37">
        <v>41834</v>
      </c>
      <c r="G4553" s="38">
        <v>0.125</v>
      </c>
      <c r="H4553" s="38">
        <v>0.33333333333333331</v>
      </c>
      <c r="I4553" s="36">
        <v>3</v>
      </c>
      <c r="J4553" s="28"/>
      <c r="K4553" s="28"/>
      <c r="L4553" s="28" t="s">
        <v>130</v>
      </c>
      <c r="M4553" s="36" t="s">
        <v>4024</v>
      </c>
      <c r="N4553" s="36">
        <v>0.4</v>
      </c>
      <c r="O4553" s="36" t="s">
        <v>64</v>
      </c>
      <c r="P4553" s="36" t="s">
        <v>5607</v>
      </c>
      <c r="Q4553" s="28" t="s">
        <v>5606</v>
      </c>
      <c r="R4553" s="36">
        <v>0.8</v>
      </c>
      <c r="S4553" s="36"/>
      <c r="T4553" s="36">
        <v>0.8</v>
      </c>
      <c r="U4553" s="28"/>
      <c r="V4553" s="28"/>
      <c r="W4553" s="28"/>
      <c r="X4553" s="28"/>
      <c r="Y4553" s="28"/>
      <c r="Z4553" s="28"/>
      <c r="AA4553" s="28"/>
      <c r="AB4553" s="28"/>
      <c r="AC4553" s="28"/>
      <c r="AD4553" s="28" t="s">
        <v>62</v>
      </c>
      <c r="AE4553" s="28"/>
      <c r="AF4553" s="28"/>
      <c r="AG4553" s="28"/>
      <c r="AH4553" s="3"/>
      <c r="AI4553" s="3"/>
      <c r="AJ4553" s="3"/>
    </row>
    <row r="4554" spans="1:36" s="75" customFormat="1" ht="146.25" hidden="1" customHeight="1" x14ac:dyDescent="0.2">
      <c r="A4554" s="36" t="s">
        <v>5144</v>
      </c>
      <c r="B4554" s="36" t="s">
        <v>115</v>
      </c>
      <c r="C4554" s="36" t="s">
        <v>36</v>
      </c>
      <c r="D4554" s="37">
        <v>41834</v>
      </c>
      <c r="E4554" s="38">
        <v>0.375</v>
      </c>
      <c r="F4554" s="37">
        <v>41834</v>
      </c>
      <c r="G4554" s="38">
        <v>0.3888888888888889</v>
      </c>
      <c r="H4554" s="38">
        <v>1.3888888888888888E-2</v>
      </c>
      <c r="I4554" s="36">
        <v>6</v>
      </c>
      <c r="J4554" s="28"/>
      <c r="K4554" s="28"/>
      <c r="L4554" s="28" t="s">
        <v>130</v>
      </c>
      <c r="M4554" s="36" t="s">
        <v>7149</v>
      </c>
      <c r="N4554" s="36" t="s">
        <v>103</v>
      </c>
      <c r="O4554" s="36" t="s">
        <v>64</v>
      </c>
      <c r="P4554" s="36" t="s">
        <v>7150</v>
      </c>
      <c r="Q4554" s="28" t="s">
        <v>7151</v>
      </c>
      <c r="R4554" s="36">
        <v>0.1</v>
      </c>
      <c r="S4554" s="36"/>
      <c r="T4554" s="36">
        <v>0.1</v>
      </c>
      <c r="U4554" s="28"/>
      <c r="V4554" s="28"/>
      <c r="W4554" s="28"/>
      <c r="X4554" s="28"/>
      <c r="Y4554" s="28"/>
      <c r="Z4554" s="28"/>
      <c r="AA4554" s="28"/>
      <c r="AB4554" s="28"/>
      <c r="AC4554" s="28"/>
      <c r="AD4554" s="28" t="s">
        <v>61</v>
      </c>
      <c r="AE4554" s="28"/>
      <c r="AF4554" s="28"/>
      <c r="AG4554" s="28"/>
      <c r="AH4554" s="3"/>
      <c r="AI4554" s="3"/>
      <c r="AJ4554" s="3"/>
    </row>
    <row r="4555" spans="1:36" s="69" customFormat="1" ht="102" hidden="1" customHeight="1" x14ac:dyDescent="0.2">
      <c r="A4555" s="36" t="s">
        <v>5144</v>
      </c>
      <c r="B4555" s="36" t="s">
        <v>115</v>
      </c>
      <c r="C4555" s="36" t="s">
        <v>36</v>
      </c>
      <c r="D4555" s="37">
        <v>41834</v>
      </c>
      <c r="E4555" s="38">
        <v>0.64583333333333337</v>
      </c>
      <c r="F4555" s="37">
        <v>41834</v>
      </c>
      <c r="G4555" s="38">
        <v>0.79166666666666663</v>
      </c>
      <c r="H4555" s="38">
        <v>0.14583333333333334</v>
      </c>
      <c r="I4555" s="36">
        <v>1</v>
      </c>
      <c r="J4555" s="28"/>
      <c r="K4555" s="28"/>
      <c r="L4555" s="28" t="s">
        <v>130</v>
      </c>
      <c r="M4555" s="36" t="s">
        <v>3276</v>
      </c>
      <c r="N4555" s="36">
        <v>0.4</v>
      </c>
      <c r="O4555" s="36" t="s">
        <v>66</v>
      </c>
      <c r="P4555" s="36" t="s">
        <v>2968</v>
      </c>
      <c r="Q4555" s="28" t="s">
        <v>7152</v>
      </c>
      <c r="R4555" s="36">
        <v>0.1</v>
      </c>
      <c r="S4555" s="36"/>
      <c r="T4555" s="36">
        <v>0.1</v>
      </c>
      <c r="U4555" s="28"/>
      <c r="V4555" s="28"/>
      <c r="W4555" s="28"/>
      <c r="X4555" s="28"/>
      <c r="Y4555" s="28"/>
      <c r="Z4555" s="28"/>
      <c r="AA4555" s="28"/>
      <c r="AB4555" s="28"/>
      <c r="AC4555" s="28"/>
      <c r="AD4555" s="28" t="s">
        <v>60</v>
      </c>
      <c r="AE4555" s="28"/>
      <c r="AF4555" s="28"/>
      <c r="AG4555" s="28"/>
      <c r="AH4555" s="3"/>
      <c r="AI4555" s="3"/>
      <c r="AJ4555" s="3"/>
    </row>
    <row r="4556" spans="1:36" ht="126" hidden="1" customHeight="1" x14ac:dyDescent="0.2">
      <c r="A4556" s="36" t="s">
        <v>5144</v>
      </c>
      <c r="B4556" s="36" t="s">
        <v>115</v>
      </c>
      <c r="C4556" s="36" t="s">
        <v>36</v>
      </c>
      <c r="D4556" s="37">
        <v>41834</v>
      </c>
      <c r="E4556" s="38">
        <v>0.83333333333333337</v>
      </c>
      <c r="F4556" s="37">
        <v>41834</v>
      </c>
      <c r="G4556" s="38">
        <v>0.91666666666666663</v>
      </c>
      <c r="H4556" s="38">
        <v>8.3333333333333329E-2</v>
      </c>
      <c r="I4556" s="36">
        <v>1</v>
      </c>
      <c r="J4556" s="28"/>
      <c r="K4556" s="28"/>
      <c r="L4556" s="28" t="s">
        <v>126</v>
      </c>
      <c r="M4556" s="36" t="s">
        <v>1470</v>
      </c>
      <c r="N4556" s="36">
        <v>0.4</v>
      </c>
      <c r="O4556" s="36" t="s">
        <v>72</v>
      </c>
      <c r="P4556" s="36" t="s">
        <v>2968</v>
      </c>
      <c r="Q4556" s="28" t="s">
        <v>7153</v>
      </c>
      <c r="R4556" s="36">
        <v>0.1</v>
      </c>
      <c r="S4556" s="36"/>
      <c r="T4556" s="36">
        <v>0.1</v>
      </c>
      <c r="U4556" s="28"/>
      <c r="V4556" s="28"/>
      <c r="W4556" s="28"/>
      <c r="X4556" s="28"/>
      <c r="Y4556" s="28"/>
      <c r="Z4556" s="28"/>
      <c r="AA4556" s="28"/>
      <c r="AB4556" s="28"/>
      <c r="AC4556" s="28"/>
      <c r="AD4556" s="28" t="s">
        <v>60</v>
      </c>
      <c r="AE4556" s="28"/>
      <c r="AF4556" s="28"/>
      <c r="AG4556" s="28"/>
      <c r="AH4556" s="3" t="s">
        <v>388</v>
      </c>
      <c r="AI4556" s="3"/>
      <c r="AJ4556" s="3"/>
    </row>
    <row r="4557" spans="1:36" ht="31.5" hidden="1" customHeight="1" x14ac:dyDescent="0.2">
      <c r="A4557" s="36" t="s">
        <v>5144</v>
      </c>
      <c r="B4557" s="36" t="s">
        <v>115</v>
      </c>
      <c r="C4557" s="36" t="s">
        <v>36</v>
      </c>
      <c r="D4557" s="37">
        <v>41834</v>
      </c>
      <c r="E4557" s="38">
        <v>0.91666666666666663</v>
      </c>
      <c r="F4557" s="37">
        <v>41835</v>
      </c>
      <c r="G4557" s="38">
        <v>1</v>
      </c>
      <c r="H4557" s="38">
        <v>8.3333333333333329E-2</v>
      </c>
      <c r="I4557" s="36">
        <v>1</v>
      </c>
      <c r="J4557" s="28"/>
      <c r="K4557" s="28"/>
      <c r="L4557" s="28" t="s">
        <v>126</v>
      </c>
      <c r="M4557" s="36" t="s">
        <v>1470</v>
      </c>
      <c r="N4557" s="36">
        <v>0.4</v>
      </c>
      <c r="O4557" s="36" t="s">
        <v>72</v>
      </c>
      <c r="P4557" s="36" t="s">
        <v>2968</v>
      </c>
      <c r="Q4557" s="28" t="s">
        <v>7153</v>
      </c>
      <c r="R4557" s="36">
        <v>0.1</v>
      </c>
      <c r="S4557" s="36"/>
      <c r="T4557" s="36">
        <v>0.1</v>
      </c>
      <c r="U4557" s="28"/>
      <c r="V4557" s="28"/>
      <c r="W4557" s="28"/>
      <c r="X4557" s="28"/>
      <c r="Y4557" s="28"/>
      <c r="Z4557" s="28"/>
      <c r="AA4557" s="28"/>
      <c r="AB4557" s="28"/>
      <c r="AC4557" s="28"/>
      <c r="AD4557" s="28" t="s">
        <v>60</v>
      </c>
      <c r="AE4557" s="28"/>
      <c r="AF4557" s="28"/>
      <c r="AG4557" s="28"/>
      <c r="AH4557" s="3" t="s">
        <v>388</v>
      </c>
      <c r="AI4557" s="3"/>
      <c r="AJ4557" s="3"/>
    </row>
    <row r="4558" spans="1:36" ht="31.5" hidden="1" customHeight="1" x14ac:dyDescent="0.2">
      <c r="A4558" s="36" t="s">
        <v>5144</v>
      </c>
      <c r="B4558" s="36" t="s">
        <v>115</v>
      </c>
      <c r="C4558" s="36" t="s">
        <v>36</v>
      </c>
      <c r="D4558" s="37">
        <v>41835</v>
      </c>
      <c r="E4558" s="38">
        <v>0.125</v>
      </c>
      <c r="F4558" s="37">
        <v>41835</v>
      </c>
      <c r="G4558" s="38">
        <v>0.20833333333333334</v>
      </c>
      <c r="H4558" s="38">
        <v>8.3333333333333329E-2</v>
      </c>
      <c r="I4558" s="36">
        <v>1</v>
      </c>
      <c r="J4558" s="28"/>
      <c r="K4558" s="28"/>
      <c r="L4558" s="28" t="s">
        <v>126</v>
      </c>
      <c r="M4558" s="36" t="s">
        <v>1470</v>
      </c>
      <c r="N4558" s="36">
        <v>0.4</v>
      </c>
      <c r="O4558" s="36" t="s">
        <v>72</v>
      </c>
      <c r="P4558" s="36" t="s">
        <v>2968</v>
      </c>
      <c r="Q4558" s="28" t="s">
        <v>7153</v>
      </c>
      <c r="R4558" s="36">
        <v>0.1</v>
      </c>
      <c r="S4558" s="36"/>
      <c r="T4558" s="36">
        <v>0.1</v>
      </c>
      <c r="U4558" s="28"/>
      <c r="V4558" s="28"/>
      <c r="W4558" s="28"/>
      <c r="X4558" s="28"/>
      <c r="Y4558" s="28"/>
      <c r="Z4558" s="28"/>
      <c r="AA4558" s="28"/>
      <c r="AB4558" s="28"/>
      <c r="AC4558" s="28"/>
      <c r="AD4558" s="28" t="s">
        <v>60</v>
      </c>
      <c r="AE4558" s="28"/>
      <c r="AF4558" s="28"/>
      <c r="AG4558" s="28"/>
      <c r="AH4558" s="3" t="s">
        <v>388</v>
      </c>
      <c r="AI4558" s="3"/>
      <c r="AJ4558" s="3"/>
    </row>
    <row r="4559" spans="1:36" ht="31.5" hidden="1" customHeight="1" x14ac:dyDescent="0.2">
      <c r="A4559" s="36" t="s">
        <v>5144</v>
      </c>
      <c r="B4559" s="36" t="s">
        <v>115</v>
      </c>
      <c r="C4559" s="36" t="s">
        <v>36</v>
      </c>
      <c r="D4559" s="37">
        <v>41835</v>
      </c>
      <c r="E4559" s="38">
        <v>0.20833333333333334</v>
      </c>
      <c r="F4559" s="37">
        <v>41835</v>
      </c>
      <c r="G4559" s="38">
        <v>0.41666666666666669</v>
      </c>
      <c r="H4559" s="38">
        <v>0.20833333333333334</v>
      </c>
      <c r="I4559" s="36">
        <v>1</v>
      </c>
      <c r="J4559" s="28"/>
      <c r="K4559" s="28"/>
      <c r="L4559" s="28" t="s">
        <v>126</v>
      </c>
      <c r="M4559" s="36" t="s">
        <v>1470</v>
      </c>
      <c r="N4559" s="36">
        <v>0.4</v>
      </c>
      <c r="O4559" s="36" t="s">
        <v>72</v>
      </c>
      <c r="P4559" s="36" t="s">
        <v>2968</v>
      </c>
      <c r="Q4559" s="28" t="s">
        <v>7154</v>
      </c>
      <c r="R4559" s="36">
        <v>0.1</v>
      </c>
      <c r="S4559" s="36"/>
      <c r="T4559" s="36">
        <v>0.1</v>
      </c>
      <c r="U4559" s="28"/>
      <c r="V4559" s="28"/>
      <c r="W4559" s="28"/>
      <c r="X4559" s="28"/>
      <c r="Y4559" s="28"/>
      <c r="Z4559" s="28"/>
      <c r="AA4559" s="28"/>
      <c r="AB4559" s="28"/>
      <c r="AC4559" s="28"/>
      <c r="AD4559" s="28" t="s">
        <v>60</v>
      </c>
      <c r="AE4559" s="28"/>
      <c r="AF4559" s="28"/>
      <c r="AG4559" s="28"/>
      <c r="AH4559" s="3" t="s">
        <v>388</v>
      </c>
      <c r="AI4559" s="3"/>
      <c r="AJ4559" s="3"/>
    </row>
    <row r="4560" spans="1:36" ht="94.5" hidden="1" customHeight="1" x14ac:dyDescent="0.2">
      <c r="A4560" s="36" t="s">
        <v>5144</v>
      </c>
      <c r="B4560" s="36" t="s">
        <v>115</v>
      </c>
      <c r="C4560" s="36" t="s">
        <v>36</v>
      </c>
      <c r="D4560" s="37">
        <v>41835</v>
      </c>
      <c r="E4560" s="38">
        <v>0.29166666666666669</v>
      </c>
      <c r="F4560" s="37">
        <v>41835</v>
      </c>
      <c r="G4560" s="38">
        <v>0.375</v>
      </c>
      <c r="H4560" s="38">
        <v>8.3333333333333329E-2</v>
      </c>
      <c r="I4560" s="36">
        <v>1</v>
      </c>
      <c r="J4560" s="28"/>
      <c r="K4560" s="28"/>
      <c r="L4560" s="28" t="s">
        <v>126</v>
      </c>
      <c r="M4560" s="36" t="s">
        <v>1470</v>
      </c>
      <c r="N4560" s="36">
        <v>0.4</v>
      </c>
      <c r="O4560" s="36" t="s">
        <v>72</v>
      </c>
      <c r="P4560" s="36" t="s">
        <v>2968</v>
      </c>
      <c r="Q4560" s="28" t="s">
        <v>7153</v>
      </c>
      <c r="R4560" s="36">
        <v>0.1</v>
      </c>
      <c r="S4560" s="36"/>
      <c r="T4560" s="36">
        <v>0.1</v>
      </c>
      <c r="U4560" s="28"/>
      <c r="V4560" s="28"/>
      <c r="W4560" s="28"/>
      <c r="X4560" s="28"/>
      <c r="Y4560" s="28"/>
      <c r="Z4560" s="28"/>
      <c r="AA4560" s="28"/>
      <c r="AB4560" s="28"/>
      <c r="AC4560" s="28"/>
      <c r="AD4560" s="28" t="s">
        <v>60</v>
      </c>
      <c r="AE4560" s="28"/>
      <c r="AF4560" s="28"/>
      <c r="AG4560" s="28"/>
      <c r="AH4560" s="3" t="s">
        <v>388</v>
      </c>
      <c r="AI4560" s="3"/>
      <c r="AJ4560" s="3"/>
    </row>
    <row r="4561" spans="1:113" ht="31.5" hidden="1" customHeight="1" x14ac:dyDescent="0.2">
      <c r="A4561" s="36" t="s">
        <v>5144</v>
      </c>
      <c r="B4561" s="36" t="s">
        <v>115</v>
      </c>
      <c r="C4561" s="36" t="s">
        <v>36</v>
      </c>
      <c r="D4561" s="37">
        <v>41835</v>
      </c>
      <c r="E4561" s="38">
        <v>0.46180555555555558</v>
      </c>
      <c r="F4561" s="37">
        <v>41835</v>
      </c>
      <c r="G4561" s="38">
        <v>0.4861111111111111</v>
      </c>
      <c r="H4561" s="38">
        <v>2.4305555555555556E-2</v>
      </c>
      <c r="I4561" s="36">
        <v>9</v>
      </c>
      <c r="J4561" s="28"/>
      <c r="K4561" s="28"/>
      <c r="L4561" s="28" t="s">
        <v>130</v>
      </c>
      <c r="M4561" s="36" t="s">
        <v>3301</v>
      </c>
      <c r="N4561" s="36" t="s">
        <v>103</v>
      </c>
      <c r="O4561" s="36" t="s">
        <v>66</v>
      </c>
      <c r="P4561" s="36" t="s">
        <v>7155</v>
      </c>
      <c r="Q4561" s="28" t="s">
        <v>7156</v>
      </c>
      <c r="R4561" s="41">
        <v>0.5</v>
      </c>
      <c r="S4561" s="36"/>
      <c r="T4561" s="41">
        <v>0.5</v>
      </c>
      <c r="U4561" s="28"/>
      <c r="V4561" s="28"/>
      <c r="W4561" s="28"/>
      <c r="X4561" s="28"/>
      <c r="Y4561" s="28"/>
      <c r="Z4561" s="28"/>
      <c r="AA4561" s="28"/>
      <c r="AB4561" s="28"/>
      <c r="AC4561" s="28"/>
      <c r="AD4561" s="28" t="s">
        <v>61</v>
      </c>
      <c r="AE4561" s="28"/>
      <c r="AF4561" s="28"/>
      <c r="AG4561" s="28"/>
      <c r="AH4561" s="3"/>
      <c r="AI4561" s="3"/>
      <c r="AJ4561" s="3"/>
    </row>
    <row r="4562" spans="1:113" ht="393.75" hidden="1" customHeight="1" x14ac:dyDescent="0.25">
      <c r="A4562" s="36" t="s">
        <v>5144</v>
      </c>
      <c r="B4562" s="36" t="s">
        <v>115</v>
      </c>
      <c r="C4562" s="36" t="s">
        <v>36</v>
      </c>
      <c r="D4562" s="37">
        <v>41836</v>
      </c>
      <c r="E4562" s="38">
        <v>0.58194444444444449</v>
      </c>
      <c r="F4562" s="37">
        <v>41836</v>
      </c>
      <c r="G4562" s="38">
        <v>0.60347222222222219</v>
      </c>
      <c r="H4562" s="38">
        <v>2.1527777777777781E-2</v>
      </c>
      <c r="I4562" s="36">
        <v>14</v>
      </c>
      <c r="J4562" s="28"/>
      <c r="K4562" s="28"/>
      <c r="L4562" s="28" t="s">
        <v>130</v>
      </c>
      <c r="M4562" s="476" t="s">
        <v>7157</v>
      </c>
      <c r="N4562" s="36">
        <v>35</v>
      </c>
      <c r="O4562" s="36" t="s">
        <v>66</v>
      </c>
      <c r="P4562" s="476" t="s">
        <v>7158</v>
      </c>
      <c r="Q4562" s="476" t="s">
        <v>7159</v>
      </c>
      <c r="R4562" s="36">
        <v>31</v>
      </c>
      <c r="S4562" s="36">
        <v>50.2</v>
      </c>
      <c r="T4562" s="36">
        <v>81.2</v>
      </c>
      <c r="U4562" s="28"/>
      <c r="V4562" s="28"/>
      <c r="W4562" s="28"/>
      <c r="X4562" s="28"/>
      <c r="Y4562" s="28"/>
      <c r="Z4562" s="28"/>
      <c r="AA4562" s="28"/>
      <c r="AB4562" s="28"/>
      <c r="AC4562" s="28"/>
      <c r="AD4562" s="28" t="s">
        <v>52</v>
      </c>
      <c r="AE4562" s="28"/>
      <c r="AF4562" s="28"/>
      <c r="AG4562" s="28"/>
      <c r="AH4562" s="3"/>
      <c r="AI4562" s="3"/>
      <c r="AJ4562" s="3"/>
    </row>
    <row r="4563" spans="1:113" s="75" customFormat="1" ht="66" hidden="1" customHeight="1" x14ac:dyDescent="0.2">
      <c r="A4563" s="36" t="s">
        <v>5144</v>
      </c>
      <c r="B4563" s="36" t="s">
        <v>115</v>
      </c>
      <c r="C4563" s="36" t="s">
        <v>36</v>
      </c>
      <c r="D4563" s="37">
        <v>41836</v>
      </c>
      <c r="E4563" s="38">
        <v>0.45833333333333331</v>
      </c>
      <c r="F4563" s="37">
        <v>41836</v>
      </c>
      <c r="G4563" s="38">
        <v>0.58333333333333337</v>
      </c>
      <c r="H4563" s="38">
        <v>0.125</v>
      </c>
      <c r="I4563" s="36">
        <v>1</v>
      </c>
      <c r="J4563" s="28"/>
      <c r="K4563" s="28"/>
      <c r="L4563" s="28" t="s">
        <v>126</v>
      </c>
      <c r="M4563" s="36" t="s">
        <v>1470</v>
      </c>
      <c r="N4563" s="36">
        <v>0.4</v>
      </c>
      <c r="O4563" s="36" t="s">
        <v>72</v>
      </c>
      <c r="P4563" s="36" t="s">
        <v>2968</v>
      </c>
      <c r="Q4563" s="28" t="s">
        <v>7160</v>
      </c>
      <c r="R4563" s="36">
        <v>0.1</v>
      </c>
      <c r="S4563" s="36"/>
      <c r="T4563" s="36">
        <v>0.1</v>
      </c>
      <c r="U4563" s="28"/>
      <c r="V4563" s="28"/>
      <c r="W4563" s="28"/>
      <c r="X4563" s="28"/>
      <c r="Y4563" s="28"/>
      <c r="Z4563" s="28"/>
      <c r="AA4563" s="28"/>
      <c r="AB4563" s="28"/>
      <c r="AC4563" s="28"/>
      <c r="AD4563" s="28" t="s">
        <v>40</v>
      </c>
      <c r="AE4563" s="28"/>
      <c r="AF4563" s="28"/>
      <c r="AG4563" s="28"/>
      <c r="AH4563" s="28" t="s">
        <v>388</v>
      </c>
      <c r="AI4563" s="28"/>
      <c r="AJ4563" s="28"/>
      <c r="AK4563" s="161"/>
      <c r="AL4563" s="69"/>
      <c r="AM4563" s="69"/>
      <c r="AN4563" s="69"/>
      <c r="AO4563" s="69"/>
      <c r="AP4563" s="69"/>
      <c r="AQ4563" s="69"/>
      <c r="AR4563" s="69"/>
      <c r="AS4563" s="69"/>
      <c r="AT4563" s="69"/>
      <c r="AU4563" s="69"/>
      <c r="AV4563" s="69"/>
      <c r="AW4563" s="69"/>
      <c r="AX4563" s="69"/>
      <c r="AY4563" s="69"/>
      <c r="AZ4563" s="69"/>
      <c r="BA4563" s="69"/>
      <c r="BB4563" s="69"/>
      <c r="BC4563" s="69"/>
      <c r="BD4563" s="69"/>
      <c r="BE4563" s="69"/>
      <c r="BF4563" s="69"/>
      <c r="BG4563" s="69"/>
      <c r="BH4563" s="69"/>
      <c r="BI4563" s="69"/>
      <c r="BJ4563" s="69"/>
      <c r="BK4563" s="69"/>
      <c r="BL4563" s="69"/>
      <c r="BM4563" s="69"/>
      <c r="BN4563" s="69"/>
      <c r="BO4563" s="69"/>
      <c r="BP4563" s="69"/>
      <c r="BQ4563" s="69"/>
      <c r="BR4563" s="69"/>
      <c r="BS4563" s="69"/>
      <c r="BT4563" s="69"/>
      <c r="BU4563" s="69"/>
      <c r="BV4563" s="69"/>
      <c r="BW4563" s="69"/>
      <c r="BX4563" s="69"/>
      <c r="BY4563" s="69"/>
      <c r="BZ4563" s="69"/>
      <c r="CA4563" s="69"/>
      <c r="CB4563" s="69"/>
      <c r="CC4563" s="69"/>
      <c r="CD4563" s="69"/>
      <c r="CE4563" s="69"/>
      <c r="CF4563" s="69"/>
      <c r="CG4563" s="69"/>
      <c r="CH4563" s="69"/>
      <c r="CI4563" s="69"/>
      <c r="CJ4563" s="69"/>
      <c r="CK4563" s="69"/>
      <c r="CL4563" s="69"/>
      <c r="CM4563" s="69"/>
      <c r="CN4563" s="69"/>
      <c r="CO4563" s="69"/>
      <c r="CP4563" s="69"/>
      <c r="CQ4563" s="69"/>
      <c r="CR4563" s="69"/>
      <c r="CS4563" s="69"/>
      <c r="CT4563" s="69"/>
      <c r="CU4563" s="69"/>
      <c r="CV4563" s="69"/>
      <c r="CW4563" s="69"/>
      <c r="CX4563" s="69"/>
      <c r="CY4563" s="69"/>
      <c r="CZ4563" s="69"/>
      <c r="DA4563" s="69"/>
      <c r="DB4563" s="69"/>
      <c r="DC4563" s="69"/>
      <c r="DD4563" s="69"/>
      <c r="DE4563" s="69"/>
      <c r="DF4563" s="69"/>
      <c r="DG4563" s="69"/>
      <c r="DH4563" s="69"/>
      <c r="DI4563" s="69"/>
    </row>
    <row r="4564" spans="1:113" s="75" customFormat="1" ht="51.6" hidden="1" customHeight="1" x14ac:dyDescent="0.2">
      <c r="A4564" s="36" t="s">
        <v>5144</v>
      </c>
      <c r="B4564" s="36" t="s">
        <v>115</v>
      </c>
      <c r="C4564" s="36" t="s">
        <v>36</v>
      </c>
      <c r="D4564" s="37">
        <v>41836</v>
      </c>
      <c r="E4564" s="38">
        <v>0.45833333333333331</v>
      </c>
      <c r="F4564" s="37">
        <v>41836</v>
      </c>
      <c r="G4564" s="38">
        <v>0.48958333333333331</v>
      </c>
      <c r="H4564" s="38">
        <v>3.125E-2</v>
      </c>
      <c r="I4564" s="36">
        <v>4</v>
      </c>
      <c r="J4564" s="28"/>
      <c r="K4564" s="28"/>
      <c r="L4564" s="28" t="s">
        <v>130</v>
      </c>
      <c r="M4564" s="36"/>
      <c r="N4564" s="36">
        <v>0.4</v>
      </c>
      <c r="O4564" s="36" t="s">
        <v>66</v>
      </c>
      <c r="P4564" s="36" t="s">
        <v>7161</v>
      </c>
      <c r="Q4564" s="28" t="s">
        <v>7162</v>
      </c>
      <c r="R4564" s="36">
        <v>0.1</v>
      </c>
      <c r="S4564" s="36"/>
      <c r="T4564" s="36">
        <v>0.1</v>
      </c>
      <c r="U4564" s="28"/>
      <c r="V4564" s="28"/>
      <c r="W4564" s="28"/>
      <c r="X4564" s="28"/>
      <c r="Y4564" s="28"/>
      <c r="Z4564" s="28"/>
      <c r="AA4564" s="28"/>
      <c r="AB4564" s="28"/>
      <c r="AC4564" s="28"/>
      <c r="AD4564" s="595" t="s">
        <v>61</v>
      </c>
      <c r="AE4564" s="28"/>
      <c r="AF4564" s="28"/>
      <c r="AG4564" s="28"/>
      <c r="AH4564" s="28"/>
      <c r="AI4564" s="28"/>
      <c r="AJ4564" s="28"/>
      <c r="AK4564" s="161"/>
      <c r="AL4564" s="69"/>
      <c r="AM4564" s="69"/>
      <c r="AN4564" s="69"/>
      <c r="AO4564" s="69"/>
      <c r="AP4564" s="69"/>
      <c r="AQ4564" s="69"/>
      <c r="AR4564" s="69"/>
      <c r="AS4564" s="69"/>
      <c r="AT4564" s="69"/>
      <c r="AU4564" s="69"/>
      <c r="AV4564" s="69"/>
      <c r="AW4564" s="69"/>
      <c r="AX4564" s="69"/>
      <c r="AY4564" s="69"/>
      <c r="AZ4564" s="69"/>
      <c r="BA4564" s="69"/>
      <c r="BB4564" s="69"/>
      <c r="BC4564" s="69"/>
      <c r="BD4564" s="69"/>
      <c r="BE4564" s="69"/>
      <c r="BF4564" s="69"/>
      <c r="BG4564" s="69"/>
      <c r="BH4564" s="69"/>
      <c r="BI4564" s="69"/>
      <c r="BJ4564" s="69"/>
      <c r="BK4564" s="69"/>
      <c r="BL4564" s="69"/>
      <c r="BM4564" s="69"/>
      <c r="BN4564" s="69"/>
      <c r="BO4564" s="69"/>
      <c r="BP4564" s="69"/>
      <c r="BQ4564" s="69"/>
      <c r="BR4564" s="69"/>
      <c r="BS4564" s="69"/>
      <c r="BT4564" s="69"/>
      <c r="BU4564" s="69"/>
      <c r="BV4564" s="69"/>
      <c r="BW4564" s="69"/>
      <c r="BX4564" s="69"/>
      <c r="BY4564" s="69"/>
      <c r="BZ4564" s="69"/>
      <c r="CA4564" s="69"/>
      <c r="CB4564" s="69"/>
      <c r="CC4564" s="69"/>
      <c r="CD4564" s="69"/>
      <c r="CE4564" s="69"/>
      <c r="CF4564" s="69"/>
      <c r="CG4564" s="69"/>
      <c r="CH4564" s="69"/>
      <c r="CI4564" s="69"/>
      <c r="CJ4564" s="69"/>
      <c r="CK4564" s="69"/>
      <c r="CL4564" s="69"/>
      <c r="CM4564" s="69"/>
      <c r="CN4564" s="69"/>
      <c r="CO4564" s="69"/>
      <c r="CP4564" s="69"/>
      <c r="CQ4564" s="69"/>
      <c r="CR4564" s="69"/>
      <c r="CS4564" s="69"/>
      <c r="CT4564" s="69"/>
      <c r="CU4564" s="69"/>
      <c r="CV4564" s="69"/>
      <c r="CW4564" s="69"/>
      <c r="CX4564" s="69"/>
      <c r="CY4564" s="69"/>
      <c r="CZ4564" s="69"/>
      <c r="DA4564" s="69"/>
      <c r="DB4564" s="69"/>
      <c r="DC4564" s="69"/>
      <c r="DD4564" s="69"/>
      <c r="DE4564" s="69"/>
      <c r="DF4564" s="69"/>
      <c r="DG4564" s="69"/>
      <c r="DH4564" s="69"/>
      <c r="DI4564" s="69"/>
    </row>
    <row r="4565" spans="1:113" s="75" customFormat="1" ht="165.75" hidden="1" customHeight="1" x14ac:dyDescent="0.2">
      <c r="A4565" s="36" t="s">
        <v>5144</v>
      </c>
      <c r="B4565" s="36" t="s">
        <v>115</v>
      </c>
      <c r="C4565" s="36" t="s">
        <v>36</v>
      </c>
      <c r="D4565" s="37">
        <v>41837</v>
      </c>
      <c r="E4565" s="38"/>
      <c r="F4565" s="37"/>
      <c r="G4565" s="38"/>
      <c r="H4565" s="38"/>
      <c r="I4565" s="36"/>
      <c r="J4565" s="28"/>
      <c r="K4565" s="28"/>
      <c r="L4565" s="28"/>
      <c r="M4565" s="36"/>
      <c r="N4565" s="36"/>
      <c r="O4565" s="36"/>
      <c r="P4565" s="36"/>
      <c r="Q4565" s="28"/>
      <c r="R4565" s="36"/>
      <c r="S4565" s="36"/>
      <c r="T4565" s="36"/>
      <c r="U4565" s="28"/>
      <c r="V4565" s="28"/>
      <c r="W4565" s="28"/>
      <c r="X4565" s="28"/>
      <c r="Y4565" s="28"/>
      <c r="Z4565" s="28"/>
      <c r="AA4565" s="28"/>
      <c r="AB4565" s="28"/>
      <c r="AC4565" s="28"/>
      <c r="AD4565" s="28"/>
      <c r="AE4565" s="28"/>
      <c r="AF4565" s="28"/>
      <c r="AG4565" s="28" t="s">
        <v>201</v>
      </c>
      <c r="AH4565" s="28"/>
      <c r="AI4565" s="28"/>
      <c r="AJ4565" s="28"/>
      <c r="AK4565" s="161"/>
      <c r="AL4565" s="69"/>
      <c r="AM4565" s="69"/>
      <c r="AN4565" s="69"/>
      <c r="AO4565" s="69"/>
      <c r="AP4565" s="69"/>
      <c r="AQ4565" s="69"/>
      <c r="AR4565" s="69"/>
      <c r="AS4565" s="69"/>
      <c r="AT4565" s="69"/>
      <c r="AU4565" s="69"/>
      <c r="AV4565" s="69"/>
      <c r="AW4565" s="69"/>
      <c r="AX4565" s="69"/>
      <c r="AY4565" s="69"/>
      <c r="AZ4565" s="69"/>
      <c r="BA4565" s="69"/>
      <c r="BB4565" s="69"/>
      <c r="BC4565" s="69"/>
      <c r="BD4565" s="69"/>
      <c r="BE4565" s="69"/>
      <c r="BF4565" s="69"/>
      <c r="BG4565" s="69"/>
      <c r="BH4565" s="69"/>
      <c r="BI4565" s="69"/>
      <c r="BJ4565" s="69"/>
      <c r="BK4565" s="69"/>
      <c r="BL4565" s="69"/>
      <c r="BM4565" s="69"/>
      <c r="BN4565" s="69"/>
      <c r="BO4565" s="69"/>
      <c r="BP4565" s="69"/>
      <c r="BQ4565" s="69"/>
      <c r="BR4565" s="69"/>
      <c r="BS4565" s="69"/>
      <c r="BT4565" s="69"/>
      <c r="BU4565" s="69"/>
      <c r="BV4565" s="69"/>
      <c r="BW4565" s="69"/>
      <c r="BX4565" s="69"/>
      <c r="BY4565" s="69"/>
      <c r="BZ4565" s="69"/>
      <c r="CA4565" s="69"/>
      <c r="CB4565" s="69"/>
      <c r="CC4565" s="69"/>
      <c r="CD4565" s="69"/>
      <c r="CE4565" s="69"/>
      <c r="CF4565" s="69"/>
      <c r="CG4565" s="69"/>
      <c r="CH4565" s="69"/>
      <c r="CI4565" s="69"/>
      <c r="CJ4565" s="69"/>
      <c r="CK4565" s="69"/>
      <c r="CL4565" s="69"/>
      <c r="CM4565" s="69"/>
      <c r="CN4565" s="69"/>
      <c r="CO4565" s="69"/>
      <c r="CP4565" s="69"/>
      <c r="CQ4565" s="69"/>
      <c r="CR4565" s="69"/>
      <c r="CS4565" s="69"/>
      <c r="CT4565" s="69"/>
      <c r="CU4565" s="69"/>
      <c r="CV4565" s="69"/>
      <c r="CW4565" s="69"/>
      <c r="CX4565" s="69"/>
      <c r="CY4565" s="69"/>
      <c r="CZ4565" s="69"/>
      <c r="DA4565" s="69"/>
      <c r="DB4565" s="69"/>
      <c r="DC4565" s="69"/>
      <c r="DD4565" s="69"/>
      <c r="DE4565" s="69"/>
      <c r="DF4565" s="69"/>
      <c r="DG4565" s="69"/>
      <c r="DH4565" s="69"/>
      <c r="DI4565" s="69"/>
    </row>
    <row r="4566" spans="1:113" s="3" customFormat="1" ht="59.25" hidden="1" customHeight="1" x14ac:dyDescent="0.2">
      <c r="A4566" s="36" t="s">
        <v>5144</v>
      </c>
      <c r="B4566" s="593" t="s">
        <v>115</v>
      </c>
      <c r="C4566" s="593" t="s">
        <v>36</v>
      </c>
      <c r="D4566" s="630">
        <v>41838</v>
      </c>
      <c r="E4566" s="613"/>
      <c r="F4566" s="630"/>
      <c r="G4566" s="613"/>
      <c r="H4566" s="613"/>
      <c r="I4566" s="593"/>
      <c r="J4566" s="595"/>
      <c r="K4566" s="595"/>
      <c r="L4566" s="595"/>
      <c r="M4566" s="593"/>
      <c r="N4566" s="593"/>
      <c r="O4566" s="593"/>
      <c r="P4566" s="593"/>
      <c r="Q4566" s="595"/>
      <c r="R4566" s="593"/>
      <c r="S4566" s="593"/>
      <c r="T4566" s="593"/>
      <c r="U4566" s="595"/>
      <c r="V4566" s="595"/>
      <c r="W4566" s="595"/>
      <c r="X4566" s="595"/>
      <c r="Y4566" s="595"/>
      <c r="Z4566" s="595"/>
      <c r="AA4566" s="595"/>
      <c r="AB4566" s="595"/>
      <c r="AC4566" s="595"/>
      <c r="AD4566" s="595"/>
      <c r="AE4566" s="28"/>
      <c r="AF4566" s="28"/>
      <c r="AG4566" s="28" t="s">
        <v>201</v>
      </c>
      <c r="AH4566" s="22"/>
      <c r="AI4566" s="22"/>
      <c r="AJ4566" s="22"/>
    </row>
    <row r="4567" spans="1:113" s="3" customFormat="1" ht="31.5" hidden="1" customHeight="1" x14ac:dyDescent="0.2">
      <c r="A4567" s="36" t="s">
        <v>5144</v>
      </c>
      <c r="B4567" s="593" t="s">
        <v>115</v>
      </c>
      <c r="C4567" s="593" t="s">
        <v>36</v>
      </c>
      <c r="D4567" s="630">
        <v>41839</v>
      </c>
      <c r="E4567" s="613"/>
      <c r="F4567" s="630"/>
      <c r="G4567" s="613"/>
      <c r="H4567" s="613"/>
      <c r="I4567" s="613"/>
      <c r="J4567" s="595"/>
      <c r="K4567" s="595"/>
      <c r="L4567" s="595"/>
      <c r="M4567" s="593"/>
      <c r="N4567" s="593"/>
      <c r="O4567" s="593"/>
      <c r="P4567" s="593"/>
      <c r="Q4567" s="595"/>
      <c r="R4567" s="593"/>
      <c r="S4567" s="593"/>
      <c r="T4567" s="593"/>
      <c r="U4567" s="595"/>
      <c r="V4567" s="595"/>
      <c r="W4567" s="595"/>
      <c r="X4567" s="595"/>
      <c r="Y4567" s="595"/>
      <c r="Z4567" s="595"/>
      <c r="AA4567" s="595"/>
      <c r="AB4567" s="595"/>
      <c r="AC4567" s="595"/>
      <c r="AD4567" s="595"/>
      <c r="AE4567" s="28"/>
      <c r="AF4567" s="28"/>
      <c r="AG4567" s="28" t="s">
        <v>201</v>
      </c>
      <c r="AH4567" s="22"/>
      <c r="AI4567" s="22"/>
      <c r="AJ4567" s="22"/>
    </row>
    <row r="4568" spans="1:113" s="3" customFormat="1" ht="31.5" hidden="1" customHeight="1" x14ac:dyDescent="0.2">
      <c r="A4568" s="36" t="s">
        <v>5144</v>
      </c>
      <c r="B4568" s="593" t="s">
        <v>115</v>
      </c>
      <c r="C4568" s="593" t="s">
        <v>36</v>
      </c>
      <c r="D4568" s="630">
        <v>41840</v>
      </c>
      <c r="E4568" s="613">
        <v>4.1666666666666664E-2</v>
      </c>
      <c r="F4568" s="630">
        <v>41840</v>
      </c>
      <c r="G4568" s="613">
        <v>0.125</v>
      </c>
      <c r="H4568" s="613">
        <v>8.3333333333333329E-2</v>
      </c>
      <c r="I4568" s="593">
        <v>1</v>
      </c>
      <c r="J4568" s="595"/>
      <c r="K4568" s="595"/>
      <c r="L4568" s="595" t="s">
        <v>126</v>
      </c>
      <c r="M4568" s="593" t="s">
        <v>1470</v>
      </c>
      <c r="N4568" s="593">
        <v>0.4</v>
      </c>
      <c r="O4568" s="593" t="s">
        <v>72</v>
      </c>
      <c r="P4568" s="593" t="s">
        <v>2968</v>
      </c>
      <c r="Q4568" s="595" t="s">
        <v>7153</v>
      </c>
      <c r="R4568" s="593">
        <v>0.1</v>
      </c>
      <c r="S4568" s="593"/>
      <c r="T4568" s="593">
        <v>0.1</v>
      </c>
      <c r="U4568" s="595"/>
      <c r="V4568" s="595"/>
      <c r="W4568" s="595"/>
      <c r="X4568" s="595"/>
      <c r="Y4568" s="595"/>
      <c r="Z4568" s="595"/>
      <c r="AA4568" s="595"/>
      <c r="AB4568" s="595"/>
      <c r="AC4568" s="595"/>
      <c r="AD4568" s="595" t="s">
        <v>60</v>
      </c>
      <c r="AE4568" s="28"/>
      <c r="AF4568" s="28"/>
      <c r="AG4568" s="28"/>
      <c r="AH4568" s="22" t="s">
        <v>388</v>
      </c>
      <c r="AI4568" s="22"/>
      <c r="AJ4568" s="22"/>
    </row>
    <row r="4569" spans="1:113" s="3" customFormat="1" ht="31.5" hidden="1" customHeight="1" x14ac:dyDescent="0.2">
      <c r="A4569" s="36" t="s">
        <v>5144</v>
      </c>
      <c r="B4569" s="593" t="s">
        <v>115</v>
      </c>
      <c r="C4569" s="593" t="s">
        <v>36</v>
      </c>
      <c r="D4569" s="630">
        <v>41841</v>
      </c>
      <c r="E4569" s="613">
        <v>0.29166666666666669</v>
      </c>
      <c r="F4569" s="630">
        <v>41841</v>
      </c>
      <c r="G4569" s="613">
        <v>0.45833333333333331</v>
      </c>
      <c r="H4569" s="613">
        <v>0.16666666666666666</v>
      </c>
      <c r="I4569" s="593">
        <v>1</v>
      </c>
      <c r="J4569" s="595"/>
      <c r="K4569" s="595"/>
      <c r="L4569" s="595" t="s">
        <v>126</v>
      </c>
      <c r="M4569" s="593" t="s">
        <v>1470</v>
      </c>
      <c r="N4569" s="593">
        <v>0.4</v>
      </c>
      <c r="O4569" s="593" t="s">
        <v>72</v>
      </c>
      <c r="P4569" s="593" t="s">
        <v>2968</v>
      </c>
      <c r="Q4569" s="595" t="s">
        <v>7369</v>
      </c>
      <c r="R4569" s="593">
        <v>0.2</v>
      </c>
      <c r="S4569" s="593"/>
      <c r="T4569" s="593">
        <v>0.2</v>
      </c>
      <c r="U4569" s="595"/>
      <c r="V4569" s="595"/>
      <c r="W4569" s="595"/>
      <c r="X4569" s="595"/>
      <c r="Y4569" s="595"/>
      <c r="Z4569" s="595"/>
      <c r="AA4569" s="595"/>
      <c r="AB4569" s="595"/>
      <c r="AC4569" s="595"/>
      <c r="AD4569" s="595" t="s">
        <v>60</v>
      </c>
      <c r="AE4569" s="28"/>
      <c r="AF4569" s="28"/>
      <c r="AG4569" s="28"/>
      <c r="AH4569" s="22" t="s">
        <v>388</v>
      </c>
      <c r="AI4569" s="22"/>
      <c r="AJ4569" s="22"/>
    </row>
    <row r="4570" spans="1:113" ht="31.5" hidden="1" x14ac:dyDescent="0.2">
      <c r="A4570" s="36" t="s">
        <v>5144</v>
      </c>
      <c r="B4570" s="593" t="s">
        <v>115</v>
      </c>
      <c r="C4570" s="593" t="s">
        <v>36</v>
      </c>
      <c r="D4570" s="630">
        <v>41841</v>
      </c>
      <c r="E4570" s="613">
        <v>0.59097222222222223</v>
      </c>
      <c r="F4570" s="630">
        <v>41841</v>
      </c>
      <c r="G4570" s="613">
        <v>0.84722222222222221</v>
      </c>
      <c r="H4570" s="613">
        <v>0.25625000000000003</v>
      </c>
      <c r="I4570" s="593">
        <v>1</v>
      </c>
      <c r="J4570" s="595"/>
      <c r="K4570" s="595"/>
      <c r="L4570" s="595" t="s">
        <v>130</v>
      </c>
      <c r="M4570" s="593" t="s">
        <v>3279</v>
      </c>
      <c r="N4570" s="593">
        <v>35</v>
      </c>
      <c r="O4570" s="593" t="s">
        <v>66</v>
      </c>
      <c r="P4570" s="593" t="s">
        <v>2968</v>
      </c>
      <c r="Q4570" s="595" t="s">
        <v>7370</v>
      </c>
      <c r="R4570" s="593">
        <v>20.8</v>
      </c>
      <c r="S4570" s="593"/>
      <c r="T4570" s="593">
        <v>20.8</v>
      </c>
      <c r="U4570" s="595"/>
      <c r="V4570" s="595"/>
      <c r="W4570" s="595"/>
      <c r="X4570" s="595"/>
      <c r="Y4570" s="595"/>
      <c r="Z4570" s="595"/>
      <c r="AA4570" s="595"/>
      <c r="AB4570" s="595"/>
      <c r="AC4570" s="595"/>
      <c r="AD4570" s="595" t="s">
        <v>60</v>
      </c>
      <c r="AE4570" s="28"/>
      <c r="AF4570" s="28"/>
      <c r="AG4570" s="28"/>
    </row>
    <row r="4571" spans="1:113" ht="31.5" hidden="1" x14ac:dyDescent="0.2">
      <c r="A4571" s="36" t="s">
        <v>5144</v>
      </c>
      <c r="B4571" s="593" t="s">
        <v>115</v>
      </c>
      <c r="C4571" s="593" t="s">
        <v>36</v>
      </c>
      <c r="D4571" s="630">
        <v>41841</v>
      </c>
      <c r="E4571" s="613">
        <v>0.875</v>
      </c>
      <c r="F4571" s="630">
        <v>41842</v>
      </c>
      <c r="G4571" s="613">
        <v>4.1666666666666664E-2</v>
      </c>
      <c r="H4571" s="1189">
        <v>0.16666666666666666</v>
      </c>
      <c r="I4571" s="593">
        <v>4</v>
      </c>
      <c r="J4571" s="595"/>
      <c r="K4571" s="595"/>
      <c r="L4571" s="595" t="s">
        <v>130</v>
      </c>
      <c r="M4571" s="593" t="s">
        <v>7371</v>
      </c>
      <c r="N4571" s="593">
        <v>0.4</v>
      </c>
      <c r="O4571" s="593" t="s">
        <v>64</v>
      </c>
      <c r="P4571" s="593" t="s">
        <v>7371</v>
      </c>
      <c r="Q4571" s="595" t="s">
        <v>7372</v>
      </c>
      <c r="R4571" s="593">
        <v>0.8</v>
      </c>
      <c r="S4571" s="593"/>
      <c r="T4571" s="593">
        <v>0.8</v>
      </c>
      <c r="U4571" s="595"/>
      <c r="V4571" s="595"/>
      <c r="W4571" s="595"/>
      <c r="X4571" s="595"/>
      <c r="Y4571" s="595"/>
      <c r="Z4571" s="595"/>
      <c r="AA4571" s="595"/>
      <c r="AB4571" s="595"/>
      <c r="AC4571" s="595"/>
      <c r="AD4571" s="595" t="s">
        <v>40</v>
      </c>
      <c r="AE4571" s="28"/>
      <c r="AF4571" s="28"/>
      <c r="AG4571" s="28"/>
    </row>
    <row r="4572" spans="1:113" hidden="1" x14ac:dyDescent="0.2">
      <c r="A4572" s="36" t="s">
        <v>5144</v>
      </c>
      <c r="B4572" s="593" t="s">
        <v>115</v>
      </c>
      <c r="C4572" s="593" t="s">
        <v>36</v>
      </c>
      <c r="D4572" s="630">
        <v>41842</v>
      </c>
      <c r="E4572" s="613">
        <v>0.29166666666666669</v>
      </c>
      <c r="F4572" s="630">
        <v>41842</v>
      </c>
      <c r="G4572" s="613">
        <v>0.8125</v>
      </c>
      <c r="H4572" s="613">
        <v>0.52083333333333337</v>
      </c>
      <c r="I4572" s="593">
        <v>1</v>
      </c>
      <c r="J4572" s="595"/>
      <c r="K4572" s="595"/>
      <c r="L4572" s="595" t="s">
        <v>126</v>
      </c>
      <c r="M4572" s="593" t="s">
        <v>1470</v>
      </c>
      <c r="N4572" s="593">
        <v>0.4</v>
      </c>
      <c r="O4572" s="593" t="s">
        <v>72</v>
      </c>
      <c r="P4572" s="593" t="s">
        <v>2968</v>
      </c>
      <c r="Q4572" s="595" t="s">
        <v>7373</v>
      </c>
      <c r="R4572" s="593">
        <v>0.1</v>
      </c>
      <c r="S4572" s="593"/>
      <c r="T4572" s="593">
        <v>0.1</v>
      </c>
      <c r="U4572" s="595"/>
      <c r="V4572" s="595"/>
      <c r="W4572" s="595"/>
      <c r="X4572" s="595"/>
      <c r="Y4572" s="595"/>
      <c r="Z4572" s="595"/>
      <c r="AA4572" s="595"/>
      <c r="AB4572" s="595"/>
      <c r="AC4572" s="595"/>
      <c r="AD4572" s="595" t="s">
        <v>60</v>
      </c>
      <c r="AE4572" s="28"/>
      <c r="AF4572" s="28"/>
      <c r="AG4572" s="28"/>
      <c r="AH4572" s="22" t="s">
        <v>388</v>
      </c>
    </row>
    <row r="4573" spans="1:113" ht="31.5" hidden="1" x14ac:dyDescent="0.2">
      <c r="A4573" s="36" t="s">
        <v>5144</v>
      </c>
      <c r="B4573" s="593" t="s">
        <v>115</v>
      </c>
      <c r="C4573" s="593" t="s">
        <v>36</v>
      </c>
      <c r="D4573" s="630">
        <v>41842</v>
      </c>
      <c r="E4573" s="613">
        <v>0.66666666666666663</v>
      </c>
      <c r="F4573" s="630">
        <v>41842</v>
      </c>
      <c r="G4573" s="613">
        <v>0.95833333333333337</v>
      </c>
      <c r="H4573" s="613">
        <v>0.29166666666666669</v>
      </c>
      <c r="I4573" s="593">
        <v>1</v>
      </c>
      <c r="J4573" s="595"/>
      <c r="K4573" s="595"/>
      <c r="L4573" s="595" t="s">
        <v>130</v>
      </c>
      <c r="M4573" s="593" t="s">
        <v>7371</v>
      </c>
      <c r="N4573" s="593">
        <v>0.4</v>
      </c>
      <c r="O4573" s="593" t="s">
        <v>64</v>
      </c>
      <c r="P4573" s="593" t="s">
        <v>7371</v>
      </c>
      <c r="Q4573" s="595" t="s">
        <v>7374</v>
      </c>
      <c r="R4573" s="593">
        <v>0.3</v>
      </c>
      <c r="S4573" s="593"/>
      <c r="T4573" s="593">
        <v>0.3</v>
      </c>
      <c r="U4573" s="595"/>
      <c r="V4573" s="595"/>
      <c r="W4573" s="595"/>
      <c r="X4573" s="595"/>
      <c r="Y4573" s="595"/>
      <c r="Z4573" s="595"/>
      <c r="AA4573" s="595"/>
      <c r="AB4573" s="595"/>
      <c r="AC4573" s="595"/>
      <c r="AD4573" s="595" t="s">
        <v>62</v>
      </c>
      <c r="AE4573" s="28"/>
      <c r="AF4573" s="28"/>
      <c r="AG4573" s="28"/>
    </row>
    <row r="4574" spans="1:113" s="3" customFormat="1" ht="21" hidden="1" customHeight="1" x14ac:dyDescent="0.2">
      <c r="A4574" s="24" t="s">
        <v>5144</v>
      </c>
      <c r="B4574" s="593" t="s">
        <v>115</v>
      </c>
      <c r="C4574" s="593" t="s">
        <v>36</v>
      </c>
      <c r="D4574" s="630">
        <v>41843</v>
      </c>
      <c r="E4574" s="613">
        <v>0.70833333333333337</v>
      </c>
      <c r="F4574" s="630">
        <v>41843</v>
      </c>
      <c r="G4574" s="613">
        <v>0.75</v>
      </c>
      <c r="H4574" s="613">
        <v>4.1666666666666664E-2</v>
      </c>
      <c r="I4574" s="593">
        <v>1</v>
      </c>
      <c r="J4574" s="595"/>
      <c r="K4574" s="595"/>
      <c r="L4574" s="595" t="s">
        <v>126</v>
      </c>
      <c r="M4574" s="593" t="s">
        <v>1470</v>
      </c>
      <c r="N4574" s="593">
        <v>0.4</v>
      </c>
      <c r="O4574" s="593" t="s">
        <v>72</v>
      </c>
      <c r="P4574" s="593" t="s">
        <v>2968</v>
      </c>
      <c r="Q4574" s="595" t="s">
        <v>7375</v>
      </c>
      <c r="R4574" s="593">
        <v>0.3</v>
      </c>
      <c r="S4574" s="593"/>
      <c r="T4574" s="593">
        <v>0.3</v>
      </c>
      <c r="U4574" s="595"/>
      <c r="V4574" s="595"/>
      <c r="W4574" s="595"/>
      <c r="X4574" s="595"/>
      <c r="Y4574" s="595"/>
      <c r="Z4574" s="595"/>
      <c r="AA4574" s="595"/>
      <c r="AB4574" s="595"/>
      <c r="AC4574" s="595"/>
      <c r="AD4574" s="595" t="s">
        <v>40</v>
      </c>
      <c r="AE4574" s="28"/>
      <c r="AF4574" s="28"/>
      <c r="AG4574" s="28"/>
      <c r="AH4574" s="22" t="s">
        <v>388</v>
      </c>
      <c r="AI4574" s="22"/>
      <c r="AJ4574" s="22"/>
    </row>
    <row r="4575" spans="1:113" s="3" customFormat="1" ht="21" hidden="1" customHeight="1" x14ac:dyDescent="0.2">
      <c r="A4575" s="24" t="s">
        <v>5144</v>
      </c>
      <c r="B4575" s="593" t="s">
        <v>115</v>
      </c>
      <c r="C4575" s="593" t="s">
        <v>36</v>
      </c>
      <c r="D4575" s="630">
        <v>41844</v>
      </c>
      <c r="E4575" s="613">
        <v>0.58333333333333337</v>
      </c>
      <c r="F4575" s="630">
        <v>41844</v>
      </c>
      <c r="G4575" s="613">
        <v>0.74305555555555547</v>
      </c>
      <c r="H4575" s="613">
        <v>0.15972222222222224</v>
      </c>
      <c r="I4575" s="593">
        <v>8</v>
      </c>
      <c r="J4575" s="595"/>
      <c r="K4575" s="595"/>
      <c r="L4575" s="595" t="s">
        <v>130</v>
      </c>
      <c r="M4575" s="593" t="s">
        <v>2217</v>
      </c>
      <c r="N4575" s="593" t="s">
        <v>103</v>
      </c>
      <c r="O4575" s="593" t="s">
        <v>72</v>
      </c>
      <c r="P4575" s="593" t="s">
        <v>7376</v>
      </c>
      <c r="Q4575" s="595" t="s">
        <v>7377</v>
      </c>
      <c r="R4575" s="593">
        <v>3.4</v>
      </c>
      <c r="S4575" s="593"/>
      <c r="T4575" s="593">
        <v>3.4</v>
      </c>
      <c r="U4575" s="595"/>
      <c r="V4575" s="595"/>
      <c r="W4575" s="595"/>
      <c r="X4575" s="595"/>
      <c r="Y4575" s="595"/>
      <c r="Z4575" s="595"/>
      <c r="AA4575" s="595"/>
      <c r="AB4575" s="595"/>
      <c r="AC4575" s="595"/>
      <c r="AD4575" s="595" t="s">
        <v>40</v>
      </c>
      <c r="AE4575" s="28"/>
      <c r="AF4575" s="28"/>
      <c r="AG4575" s="28"/>
      <c r="AH4575" s="22"/>
      <c r="AI4575" s="22"/>
      <c r="AJ4575" s="22"/>
    </row>
    <row r="4576" spans="1:113" hidden="1" x14ac:dyDescent="0.2">
      <c r="A4576" s="36" t="s">
        <v>5144</v>
      </c>
      <c r="B4576" s="36" t="s">
        <v>115</v>
      </c>
      <c r="C4576" s="36" t="s">
        <v>36</v>
      </c>
      <c r="D4576" s="37">
        <v>41845</v>
      </c>
      <c r="E4576" s="38"/>
      <c r="F4576" s="37"/>
      <c r="G4576" s="38"/>
      <c r="H4576" s="262"/>
      <c r="I4576" s="36"/>
      <c r="J4576" s="28"/>
      <c r="K4576" s="28"/>
      <c r="L4576" s="28"/>
      <c r="M4576" s="36"/>
      <c r="N4576" s="36"/>
      <c r="O4576" s="36"/>
      <c r="P4576" s="36"/>
      <c r="Q4576" s="28"/>
      <c r="R4576" s="36"/>
      <c r="S4576" s="36"/>
      <c r="T4576" s="36"/>
      <c r="U4576" s="28"/>
      <c r="V4576" s="28"/>
      <c r="W4576" s="28"/>
      <c r="X4576" s="28"/>
      <c r="Y4576" s="28"/>
      <c r="Z4576" s="28"/>
      <c r="AA4576" s="28"/>
      <c r="AB4576" s="28"/>
      <c r="AC4576" s="28"/>
      <c r="AD4576" s="28"/>
      <c r="AE4576" s="28"/>
      <c r="AF4576" s="28"/>
      <c r="AG4576" s="28" t="s">
        <v>201</v>
      </c>
    </row>
    <row r="4577" spans="1:36" ht="31.5" hidden="1" x14ac:dyDescent="0.2">
      <c r="A4577" s="36" t="s">
        <v>5144</v>
      </c>
      <c r="B4577" s="36" t="s">
        <v>115</v>
      </c>
      <c r="C4577" s="36" t="s">
        <v>36</v>
      </c>
      <c r="D4577" s="37">
        <v>41846</v>
      </c>
      <c r="E4577" s="38">
        <v>0.70000000000000007</v>
      </c>
      <c r="F4577" s="37">
        <v>41846</v>
      </c>
      <c r="G4577" s="38">
        <v>0.71458333333333324</v>
      </c>
      <c r="H4577" s="38">
        <v>1.4583333333333332E-2</v>
      </c>
      <c r="I4577" s="36">
        <v>1</v>
      </c>
      <c r="J4577" s="28"/>
      <c r="K4577" s="28"/>
      <c r="L4577" s="28" t="s">
        <v>126</v>
      </c>
      <c r="M4577" s="36" t="s">
        <v>1470</v>
      </c>
      <c r="N4577" s="36">
        <v>0.4</v>
      </c>
      <c r="O4577" s="36" t="s">
        <v>72</v>
      </c>
      <c r="P4577" s="36" t="s">
        <v>2968</v>
      </c>
      <c r="Q4577" s="28" t="s">
        <v>7503</v>
      </c>
      <c r="R4577" s="36">
        <v>0.1</v>
      </c>
      <c r="S4577" s="36"/>
      <c r="T4577" s="36">
        <v>0.1</v>
      </c>
      <c r="U4577" s="28"/>
      <c r="V4577" s="28"/>
      <c r="W4577" s="28"/>
      <c r="X4577" s="28"/>
      <c r="Y4577" s="28"/>
      <c r="Z4577" s="28"/>
      <c r="AA4577" s="28"/>
      <c r="AB4577" s="28"/>
      <c r="AC4577" s="28"/>
      <c r="AD4577" s="595" t="s">
        <v>61</v>
      </c>
      <c r="AE4577" s="28"/>
      <c r="AF4577" s="28"/>
      <c r="AG4577" s="28"/>
      <c r="AH4577" s="22" t="s">
        <v>388</v>
      </c>
    </row>
    <row r="4578" spans="1:36" s="3" customFormat="1" ht="56.25" hidden="1" customHeight="1" x14ac:dyDescent="0.2">
      <c r="A4578" s="36" t="s">
        <v>5144</v>
      </c>
      <c r="B4578" s="36" t="s">
        <v>115</v>
      </c>
      <c r="C4578" s="36" t="s">
        <v>36</v>
      </c>
      <c r="D4578" s="37">
        <v>41846</v>
      </c>
      <c r="E4578" s="38">
        <v>0.67708333333333337</v>
      </c>
      <c r="F4578" s="37">
        <v>41846</v>
      </c>
      <c r="G4578" s="38">
        <v>0.75</v>
      </c>
      <c r="H4578" s="262">
        <v>7.2916666666666671E-2</v>
      </c>
      <c r="I4578" s="36">
        <v>1</v>
      </c>
      <c r="J4578" s="28"/>
      <c r="K4578" s="28"/>
      <c r="L4578" s="28" t="s">
        <v>126</v>
      </c>
      <c r="M4578" s="36" t="s">
        <v>1470</v>
      </c>
      <c r="N4578" s="36">
        <v>0.4</v>
      </c>
      <c r="O4578" s="36" t="s">
        <v>72</v>
      </c>
      <c r="P4578" s="36" t="s">
        <v>2968</v>
      </c>
      <c r="Q4578" s="28" t="s">
        <v>7504</v>
      </c>
      <c r="R4578" s="36">
        <v>0.1</v>
      </c>
      <c r="S4578" s="36"/>
      <c r="T4578" s="36">
        <v>0.1</v>
      </c>
      <c r="U4578" s="28"/>
      <c r="V4578" s="28"/>
      <c r="W4578" s="28"/>
      <c r="X4578" s="28"/>
      <c r="Y4578" s="28"/>
      <c r="Z4578" s="28"/>
      <c r="AA4578" s="28"/>
      <c r="AB4578" s="28"/>
      <c r="AC4578" s="28"/>
      <c r="AD4578" s="595" t="s">
        <v>40</v>
      </c>
      <c r="AE4578" s="28"/>
      <c r="AF4578" s="28"/>
      <c r="AG4578" s="28"/>
      <c r="AH4578" s="22" t="s">
        <v>388</v>
      </c>
      <c r="AI4578" s="22"/>
      <c r="AJ4578" s="22"/>
    </row>
    <row r="4579" spans="1:36" s="3" customFormat="1" ht="63" hidden="1" customHeight="1" x14ac:dyDescent="0.2">
      <c r="A4579" s="36" t="s">
        <v>5144</v>
      </c>
      <c r="B4579" s="36" t="s">
        <v>115</v>
      </c>
      <c r="C4579" s="36" t="s">
        <v>36</v>
      </c>
      <c r="D4579" s="37">
        <v>41846</v>
      </c>
      <c r="E4579" s="38">
        <v>0.5</v>
      </c>
      <c r="F4579" s="37">
        <v>41846</v>
      </c>
      <c r="G4579" s="38">
        <v>0.58333333333333337</v>
      </c>
      <c r="H4579" s="38">
        <v>8.3333333333333329E-2</v>
      </c>
      <c r="I4579" s="36">
        <v>1</v>
      </c>
      <c r="J4579" s="28"/>
      <c r="K4579" s="28"/>
      <c r="L4579" s="28" t="s">
        <v>126</v>
      </c>
      <c r="M4579" s="36" t="s">
        <v>1470</v>
      </c>
      <c r="N4579" s="36">
        <v>0.4</v>
      </c>
      <c r="O4579" s="36" t="s">
        <v>72</v>
      </c>
      <c r="P4579" s="36" t="s">
        <v>2968</v>
      </c>
      <c r="Q4579" s="28" t="s">
        <v>7505</v>
      </c>
      <c r="R4579" s="36">
        <v>0.1</v>
      </c>
      <c r="S4579" s="36"/>
      <c r="T4579" s="36">
        <v>0.1</v>
      </c>
      <c r="U4579" s="28"/>
      <c r="V4579" s="28"/>
      <c r="W4579" s="28"/>
      <c r="X4579" s="28"/>
      <c r="Y4579" s="28"/>
      <c r="Z4579" s="28"/>
      <c r="AA4579" s="28"/>
      <c r="AB4579" s="28"/>
      <c r="AC4579" s="28"/>
      <c r="AD4579" s="595" t="s">
        <v>60</v>
      </c>
      <c r="AE4579" s="28"/>
      <c r="AF4579" s="28"/>
      <c r="AG4579" s="28"/>
      <c r="AH4579" s="22" t="s">
        <v>388</v>
      </c>
      <c r="AI4579" s="22"/>
      <c r="AJ4579" s="22"/>
    </row>
    <row r="4580" spans="1:36" s="3" customFormat="1" ht="63" hidden="1" customHeight="1" x14ac:dyDescent="0.2">
      <c r="A4580" s="36" t="s">
        <v>5144</v>
      </c>
      <c r="B4580" s="36" t="s">
        <v>115</v>
      </c>
      <c r="C4580" s="36" t="s">
        <v>36</v>
      </c>
      <c r="D4580" s="37">
        <v>41847</v>
      </c>
      <c r="E4580" s="38">
        <v>0.67708333333333337</v>
      </c>
      <c r="F4580" s="37">
        <v>41847</v>
      </c>
      <c r="G4580" s="38">
        <v>0.79513888888888884</v>
      </c>
      <c r="H4580" s="38">
        <v>0.11805555555555557</v>
      </c>
      <c r="I4580" s="36">
        <v>1</v>
      </c>
      <c r="J4580" s="28"/>
      <c r="K4580" s="28"/>
      <c r="L4580" s="28" t="s">
        <v>126</v>
      </c>
      <c r="M4580" s="36" t="s">
        <v>1470</v>
      </c>
      <c r="N4580" s="36">
        <v>0.4</v>
      </c>
      <c r="O4580" s="36" t="s">
        <v>72</v>
      </c>
      <c r="P4580" s="36" t="s">
        <v>2968</v>
      </c>
      <c r="Q4580" s="28" t="s">
        <v>7506</v>
      </c>
      <c r="R4580" s="36">
        <v>0.7</v>
      </c>
      <c r="S4580" s="36"/>
      <c r="T4580" s="36">
        <v>0.7</v>
      </c>
      <c r="U4580" s="28"/>
      <c r="V4580" s="28"/>
      <c r="W4580" s="28"/>
      <c r="X4580" s="28"/>
      <c r="Y4580" s="28"/>
      <c r="Z4580" s="28"/>
      <c r="AA4580" s="28"/>
      <c r="AB4580" s="28"/>
      <c r="AC4580" s="28"/>
      <c r="AD4580" s="595" t="s">
        <v>40</v>
      </c>
      <c r="AE4580" s="28"/>
      <c r="AF4580" s="28"/>
      <c r="AG4580" s="28"/>
      <c r="AH4580" s="22" t="s">
        <v>388</v>
      </c>
      <c r="AI4580" s="22"/>
      <c r="AJ4580" s="22"/>
    </row>
    <row r="4581" spans="1:36" s="3" customFormat="1" ht="73.5" hidden="1" customHeight="1" x14ac:dyDescent="0.2">
      <c r="A4581" s="36" t="s">
        <v>5144</v>
      </c>
      <c r="B4581" s="36" t="s">
        <v>115</v>
      </c>
      <c r="C4581" s="36" t="s">
        <v>36</v>
      </c>
      <c r="D4581" s="37">
        <v>41848</v>
      </c>
      <c r="E4581" s="38">
        <v>41848.479861111111</v>
      </c>
      <c r="F4581" s="37">
        <v>41848</v>
      </c>
      <c r="G4581" s="38">
        <v>41848.677083333336</v>
      </c>
      <c r="H4581" s="38">
        <f>G4581-E4581</f>
        <v>0.19722222222480923</v>
      </c>
      <c r="I4581" s="36">
        <v>1</v>
      </c>
      <c r="J4581" s="28"/>
      <c r="K4581" s="28"/>
      <c r="L4581" s="28" t="s">
        <v>126</v>
      </c>
      <c r="M4581" s="36" t="s">
        <v>1470</v>
      </c>
      <c r="N4581" s="36">
        <v>0.4</v>
      </c>
      <c r="O4581" s="36" t="s">
        <v>72</v>
      </c>
      <c r="P4581" s="36" t="s">
        <v>2968</v>
      </c>
      <c r="Q4581" s="28" t="s">
        <v>7545</v>
      </c>
      <c r="R4581" s="36">
        <v>0.1</v>
      </c>
      <c r="S4581" s="36"/>
      <c r="T4581" s="36">
        <v>0.1</v>
      </c>
      <c r="U4581" s="28"/>
      <c r="V4581" s="28"/>
      <c r="W4581" s="28"/>
      <c r="X4581" s="28"/>
      <c r="Y4581" s="28"/>
      <c r="Z4581" s="28"/>
      <c r="AA4581" s="28"/>
      <c r="AB4581" s="28"/>
      <c r="AC4581" s="28"/>
      <c r="AD4581" s="595" t="s">
        <v>40</v>
      </c>
      <c r="AE4581" s="28"/>
      <c r="AF4581" s="28"/>
      <c r="AG4581" s="28"/>
      <c r="AH4581" s="22" t="s">
        <v>388</v>
      </c>
      <c r="AI4581" s="22"/>
      <c r="AJ4581" s="22"/>
    </row>
    <row r="4582" spans="1:36" s="3" customFormat="1" ht="61.5" hidden="1" customHeight="1" x14ac:dyDescent="0.2">
      <c r="A4582" s="36" t="s">
        <v>5144</v>
      </c>
      <c r="B4582" s="36" t="s">
        <v>115</v>
      </c>
      <c r="C4582" s="36" t="s">
        <v>36</v>
      </c>
      <c r="D4582" s="37">
        <v>41849</v>
      </c>
      <c r="E4582" s="38">
        <v>41849.291666666664</v>
      </c>
      <c r="F4582" s="37">
        <v>41849</v>
      </c>
      <c r="G4582" s="38">
        <v>41849.5</v>
      </c>
      <c r="H4582" s="38">
        <f>G4582-E4582</f>
        <v>0.20833333333575865</v>
      </c>
      <c r="I4582" s="36">
        <v>1</v>
      </c>
      <c r="J4582" s="28"/>
      <c r="K4582" s="28"/>
      <c r="L4582" s="28" t="s">
        <v>126</v>
      </c>
      <c r="M4582" s="36" t="s">
        <v>1470</v>
      </c>
      <c r="N4582" s="36">
        <v>0.4</v>
      </c>
      <c r="O4582" s="36" t="s">
        <v>72</v>
      </c>
      <c r="P4582" s="36" t="s">
        <v>2968</v>
      </c>
      <c r="Q4582" s="28" t="s">
        <v>7546</v>
      </c>
      <c r="R4582" s="36">
        <v>0.2</v>
      </c>
      <c r="S4582" s="36"/>
      <c r="T4582" s="36">
        <v>0.2</v>
      </c>
      <c r="U4582" s="28"/>
      <c r="V4582" s="28"/>
      <c r="W4582" s="28"/>
      <c r="X4582" s="28"/>
      <c r="Y4582" s="28"/>
      <c r="Z4582" s="28"/>
      <c r="AA4582" s="28"/>
      <c r="AB4582" s="28"/>
      <c r="AC4582" s="28"/>
      <c r="AD4582" s="595" t="s">
        <v>40</v>
      </c>
      <c r="AE4582" s="28"/>
      <c r="AF4582" s="28"/>
      <c r="AG4582" s="28"/>
      <c r="AH4582" s="22" t="s">
        <v>388</v>
      </c>
      <c r="AI4582" s="22"/>
      <c r="AJ4582" s="22"/>
    </row>
    <row r="4583" spans="1:36" s="3" customFormat="1" ht="84.75" hidden="1" customHeight="1" x14ac:dyDescent="0.2">
      <c r="A4583" s="36" t="s">
        <v>5144</v>
      </c>
      <c r="B4583" s="36" t="s">
        <v>115</v>
      </c>
      <c r="C4583" s="36" t="s">
        <v>36</v>
      </c>
      <c r="D4583" s="37">
        <v>41849</v>
      </c>
      <c r="E4583" s="38">
        <v>41849.988194444442</v>
      </c>
      <c r="F4583" s="37">
        <v>41850</v>
      </c>
      <c r="G4583" s="38">
        <v>41850.015277777777</v>
      </c>
      <c r="H4583" s="38">
        <f>G4583-E4583</f>
        <v>2.7083333334303461E-2</v>
      </c>
      <c r="I4583" s="36">
        <v>61</v>
      </c>
      <c r="J4583" s="28"/>
      <c r="K4583" s="28"/>
      <c r="L4583" s="28" t="s">
        <v>128</v>
      </c>
      <c r="M4583" s="36" t="s">
        <v>1061</v>
      </c>
      <c r="N4583" s="36" t="s">
        <v>103</v>
      </c>
      <c r="O4583" s="36" t="s">
        <v>64</v>
      </c>
      <c r="P4583" s="36" t="s">
        <v>1061</v>
      </c>
      <c r="Q4583" s="28" t="s">
        <v>7547</v>
      </c>
      <c r="R4583" s="36">
        <v>14.2</v>
      </c>
      <c r="S4583" s="36">
        <f>T4583-R4583</f>
        <v>23.000000000000004</v>
      </c>
      <c r="T4583" s="36">
        <v>37.200000000000003</v>
      </c>
      <c r="U4583" s="28"/>
      <c r="V4583" s="28"/>
      <c r="W4583" s="28"/>
      <c r="X4583" s="28"/>
      <c r="Y4583" s="28"/>
      <c r="Z4583" s="28"/>
      <c r="AA4583" s="28"/>
      <c r="AB4583" s="28"/>
      <c r="AC4583" s="28"/>
      <c r="AD4583" s="595" t="s">
        <v>48</v>
      </c>
      <c r="AE4583" s="28"/>
      <c r="AF4583" s="28"/>
      <c r="AG4583" s="28"/>
      <c r="AH4583" s="22"/>
      <c r="AI4583" s="22"/>
      <c r="AJ4583" s="22"/>
    </row>
    <row r="4584" spans="1:36" s="3" customFormat="1" ht="83.25" hidden="1" customHeight="1" x14ac:dyDescent="0.2">
      <c r="A4584" s="36" t="s">
        <v>5144</v>
      </c>
      <c r="B4584" s="36" t="s">
        <v>115</v>
      </c>
      <c r="C4584" s="36" t="s">
        <v>36</v>
      </c>
      <c r="D4584" s="37">
        <v>41849</v>
      </c>
      <c r="E4584" s="38">
        <v>41849.5</v>
      </c>
      <c r="F4584" s="37">
        <v>41849</v>
      </c>
      <c r="G4584" s="38">
        <v>41849.604166666664</v>
      </c>
      <c r="H4584" s="38">
        <f>G4584-E4584</f>
        <v>0.10416666666424135</v>
      </c>
      <c r="I4584" s="36">
        <v>1</v>
      </c>
      <c r="J4584" s="28"/>
      <c r="K4584" s="28"/>
      <c r="L4584" s="28" t="s">
        <v>130</v>
      </c>
      <c r="M4584" s="36" t="s">
        <v>3276</v>
      </c>
      <c r="N4584" s="36">
        <v>0.4</v>
      </c>
      <c r="O4584" s="36" t="s">
        <v>66</v>
      </c>
      <c r="P4584" s="36" t="s">
        <v>2968</v>
      </c>
      <c r="Q4584" s="28" t="s">
        <v>7548</v>
      </c>
      <c r="R4584" s="36">
        <v>0.2</v>
      </c>
      <c r="S4584" s="36"/>
      <c r="T4584" s="36">
        <v>0.2</v>
      </c>
      <c r="U4584" s="28"/>
      <c r="V4584" s="28"/>
      <c r="W4584" s="28"/>
      <c r="X4584" s="28"/>
      <c r="Y4584" s="28"/>
      <c r="Z4584" s="28"/>
      <c r="AA4584" s="28"/>
      <c r="AB4584" s="28"/>
      <c r="AC4584" s="28"/>
      <c r="AD4584" s="595" t="s">
        <v>40</v>
      </c>
      <c r="AE4584" s="28"/>
      <c r="AF4584" s="28"/>
      <c r="AG4584" s="28"/>
      <c r="AH4584" s="22"/>
      <c r="AI4584" s="22"/>
      <c r="AJ4584" s="22"/>
    </row>
    <row r="4585" spans="1:36" s="3" customFormat="1" ht="81.75" hidden="1" customHeight="1" x14ac:dyDescent="0.2">
      <c r="A4585" s="36" t="s">
        <v>5144</v>
      </c>
      <c r="B4585" s="36" t="s">
        <v>115</v>
      </c>
      <c r="C4585" s="36" t="s">
        <v>36</v>
      </c>
      <c r="D4585" s="37">
        <v>41850</v>
      </c>
      <c r="E4585" s="38"/>
      <c r="F4585" s="37"/>
      <c r="G4585" s="38"/>
      <c r="H4585" s="38"/>
      <c r="I4585" s="36"/>
      <c r="J4585" s="28"/>
      <c r="K4585" s="28"/>
      <c r="L4585" s="28"/>
      <c r="M4585" s="36"/>
      <c r="N4585" s="36"/>
      <c r="O4585" s="36"/>
      <c r="P4585" s="36"/>
      <c r="Q4585" s="28"/>
      <c r="R4585" s="36"/>
      <c r="S4585" s="36"/>
      <c r="T4585" s="36"/>
      <c r="U4585" s="28"/>
      <c r="V4585" s="28"/>
      <c r="W4585" s="28"/>
      <c r="X4585" s="28"/>
      <c r="Y4585" s="28"/>
      <c r="Z4585" s="28"/>
      <c r="AA4585" s="28"/>
      <c r="AB4585" s="28"/>
      <c r="AC4585" s="28"/>
      <c r="AD4585" s="595"/>
      <c r="AE4585" s="28"/>
      <c r="AF4585" s="28"/>
      <c r="AG4585" s="28" t="s">
        <v>201</v>
      </c>
      <c r="AH4585" s="22"/>
      <c r="AI4585" s="22"/>
      <c r="AJ4585" s="22"/>
    </row>
    <row r="4586" spans="1:36" s="3" customFormat="1" ht="67.5" hidden="1" customHeight="1" x14ac:dyDescent="0.2">
      <c r="A4586" s="36" t="s">
        <v>5144</v>
      </c>
      <c r="B4586" s="36" t="s">
        <v>115</v>
      </c>
      <c r="C4586" s="36" t="s">
        <v>36</v>
      </c>
      <c r="D4586" s="37">
        <v>41851</v>
      </c>
      <c r="E4586" s="38">
        <v>41851.693055555559</v>
      </c>
      <c r="F4586" s="37">
        <v>41851</v>
      </c>
      <c r="G4586" s="38">
        <v>41851.713194444441</v>
      </c>
      <c r="H4586" s="38">
        <f>G4586-E4586</f>
        <v>2.0138888881774619E-2</v>
      </c>
      <c r="I4586" s="36">
        <v>8</v>
      </c>
      <c r="J4586" s="28"/>
      <c r="K4586" s="28"/>
      <c r="L4586" s="28" t="s">
        <v>130</v>
      </c>
      <c r="M4586" s="36" t="s">
        <v>7577</v>
      </c>
      <c r="N4586" s="36" t="s">
        <v>103</v>
      </c>
      <c r="O4586" s="36" t="s">
        <v>66</v>
      </c>
      <c r="P4586" s="36" t="s">
        <v>7577</v>
      </c>
      <c r="Q4586" s="28" t="s">
        <v>7578</v>
      </c>
      <c r="R4586" s="36">
        <v>0.2</v>
      </c>
      <c r="S4586" s="36"/>
      <c r="T4586" s="36">
        <v>0.2</v>
      </c>
      <c r="U4586" s="28"/>
      <c r="V4586" s="28"/>
      <c r="W4586" s="28"/>
      <c r="X4586" s="28"/>
      <c r="Y4586" s="28"/>
      <c r="Z4586" s="28"/>
      <c r="AA4586" s="28"/>
      <c r="AB4586" s="28"/>
      <c r="AC4586" s="28"/>
      <c r="AD4586" s="595" t="s">
        <v>52</v>
      </c>
      <c r="AE4586" s="28"/>
      <c r="AF4586" s="28"/>
      <c r="AG4586" s="28"/>
      <c r="AH4586" s="22"/>
      <c r="AI4586" s="22"/>
      <c r="AJ4586" s="22"/>
    </row>
    <row r="4587" spans="1:36" s="3" customFormat="1" ht="68.25" hidden="1" customHeight="1" x14ac:dyDescent="0.2">
      <c r="A4587" s="36" t="s">
        <v>5144</v>
      </c>
      <c r="B4587" s="36" t="s">
        <v>115</v>
      </c>
      <c r="C4587" s="36" t="s">
        <v>36</v>
      </c>
      <c r="D4587" s="37">
        <v>41851</v>
      </c>
      <c r="E4587" s="38">
        <v>41851.347222222219</v>
      </c>
      <c r="F4587" s="37">
        <v>41851</v>
      </c>
      <c r="G4587" s="38">
        <v>41851.381944444445</v>
      </c>
      <c r="H4587" s="38">
        <f>G4587-E4587</f>
        <v>3.4722222226264421E-2</v>
      </c>
      <c r="I4587" s="36">
        <v>2</v>
      </c>
      <c r="J4587" s="28"/>
      <c r="K4587" s="28"/>
      <c r="L4587" s="28" t="s">
        <v>126</v>
      </c>
      <c r="M4587" s="36" t="s">
        <v>1470</v>
      </c>
      <c r="N4587" s="36">
        <v>0.4</v>
      </c>
      <c r="O4587" s="36" t="s">
        <v>72</v>
      </c>
      <c r="P4587" s="36" t="s">
        <v>2968</v>
      </c>
      <c r="Q4587" s="28" t="s">
        <v>7579</v>
      </c>
      <c r="R4587" s="36">
        <v>1</v>
      </c>
      <c r="S4587" s="36">
        <v>1.9</v>
      </c>
      <c r="T4587" s="36">
        <v>2.9</v>
      </c>
      <c r="U4587" s="28"/>
      <c r="V4587" s="28"/>
      <c r="W4587" s="28"/>
      <c r="X4587" s="28"/>
      <c r="Y4587" s="28"/>
      <c r="Z4587" s="28"/>
      <c r="AA4587" s="28"/>
      <c r="AB4587" s="28"/>
      <c r="AC4587" s="28"/>
      <c r="AD4587" s="595" t="s">
        <v>61</v>
      </c>
      <c r="AE4587" s="28"/>
      <c r="AF4587" s="28"/>
      <c r="AG4587" s="28"/>
      <c r="AH4587" s="22" t="s">
        <v>388</v>
      </c>
      <c r="AI4587" s="22"/>
      <c r="AJ4587" s="22"/>
    </row>
    <row r="4588" spans="1:36" s="3" customFormat="1" ht="66.75" hidden="1" customHeight="1" x14ac:dyDescent="0.2">
      <c r="A4588" s="36" t="s">
        <v>7617</v>
      </c>
      <c r="B4588" s="36" t="s">
        <v>115</v>
      </c>
      <c r="C4588" s="36" t="s">
        <v>36</v>
      </c>
      <c r="D4588" s="37">
        <v>41852</v>
      </c>
      <c r="E4588" s="38">
        <v>41852.791666666664</v>
      </c>
      <c r="F4588" s="37">
        <v>41853</v>
      </c>
      <c r="G4588" s="38">
        <v>41853.027777777781</v>
      </c>
      <c r="H4588" s="38">
        <f>G4588-E4588</f>
        <v>0.23611111111677019</v>
      </c>
      <c r="I4588" s="36">
        <v>1</v>
      </c>
      <c r="J4588" s="28"/>
      <c r="K4588" s="28"/>
      <c r="L4588" s="28" t="s">
        <v>130</v>
      </c>
      <c r="M4588" s="36" t="s">
        <v>3276</v>
      </c>
      <c r="N4588" s="36">
        <v>0.4</v>
      </c>
      <c r="O4588" s="36" t="s">
        <v>66</v>
      </c>
      <c r="P4588" s="36" t="s">
        <v>2968</v>
      </c>
      <c r="Q4588" s="28" t="s">
        <v>7717</v>
      </c>
      <c r="R4588" s="36">
        <v>0.2</v>
      </c>
      <c r="S4588" s="36"/>
      <c r="T4588" s="36">
        <v>0.2</v>
      </c>
      <c r="U4588" s="28"/>
      <c r="V4588" s="28"/>
      <c r="W4588" s="28"/>
      <c r="X4588" s="28"/>
      <c r="Y4588" s="28"/>
      <c r="Z4588" s="28"/>
      <c r="AA4588" s="28"/>
      <c r="AB4588" s="28"/>
      <c r="AC4588" s="28"/>
      <c r="AD4588" s="595" t="s">
        <v>40</v>
      </c>
      <c r="AE4588" s="28"/>
      <c r="AF4588" s="28"/>
      <c r="AG4588" s="28"/>
      <c r="AH4588" s="22"/>
      <c r="AI4588" s="22"/>
      <c r="AJ4588" s="22"/>
    </row>
    <row r="4589" spans="1:36" s="3" customFormat="1" ht="66.75" hidden="1" customHeight="1" x14ac:dyDescent="0.2">
      <c r="A4589" s="36" t="s">
        <v>7617</v>
      </c>
      <c r="B4589" s="36" t="s">
        <v>115</v>
      </c>
      <c r="C4589" s="36" t="s">
        <v>36</v>
      </c>
      <c r="D4589" s="37">
        <v>41852</v>
      </c>
      <c r="E4589" s="38">
        <v>41852.583333333336</v>
      </c>
      <c r="F4589" s="37">
        <v>41852</v>
      </c>
      <c r="G4589" s="38">
        <v>41852.708333333336</v>
      </c>
      <c r="H4589" s="38">
        <f>G4589-E4589</f>
        <v>0.125</v>
      </c>
      <c r="I4589" s="36">
        <v>1</v>
      </c>
      <c r="J4589" s="28"/>
      <c r="K4589" s="28"/>
      <c r="L4589" s="28" t="s">
        <v>126</v>
      </c>
      <c r="M4589" s="36" t="s">
        <v>1470</v>
      </c>
      <c r="N4589" s="36">
        <v>0.4</v>
      </c>
      <c r="O4589" s="36" t="s">
        <v>72</v>
      </c>
      <c r="P4589" s="36" t="s">
        <v>2968</v>
      </c>
      <c r="Q4589" s="28" t="s">
        <v>7718</v>
      </c>
      <c r="R4589" s="36">
        <v>0.3</v>
      </c>
      <c r="S4589" s="36"/>
      <c r="T4589" s="36">
        <v>0.3</v>
      </c>
      <c r="U4589" s="28"/>
      <c r="V4589" s="28"/>
      <c r="W4589" s="28"/>
      <c r="X4589" s="28"/>
      <c r="Y4589" s="28"/>
      <c r="Z4589" s="28"/>
      <c r="AA4589" s="28"/>
      <c r="AB4589" s="28"/>
      <c r="AC4589" s="28"/>
      <c r="AD4589" s="595" t="s">
        <v>61</v>
      </c>
      <c r="AE4589" s="28"/>
      <c r="AF4589" s="28"/>
      <c r="AG4589" s="28"/>
      <c r="AH4589" s="22" t="s">
        <v>388</v>
      </c>
      <c r="AI4589" s="22"/>
      <c r="AJ4589" s="22"/>
    </row>
    <row r="4590" spans="1:36" s="3" customFormat="1" ht="68.25" hidden="1" customHeight="1" x14ac:dyDescent="0.2">
      <c r="A4590" s="36" t="s">
        <v>7617</v>
      </c>
      <c r="B4590" s="36" t="s">
        <v>115</v>
      </c>
      <c r="C4590" s="36" t="s">
        <v>36</v>
      </c>
      <c r="D4590" s="37">
        <v>41853</v>
      </c>
      <c r="E4590" s="38"/>
      <c r="F4590" s="37"/>
      <c r="G4590" s="38"/>
      <c r="H4590" s="260"/>
      <c r="I4590" s="36"/>
      <c r="J4590" s="28"/>
      <c r="K4590" s="28"/>
      <c r="L4590" s="28"/>
      <c r="M4590" s="36"/>
      <c r="N4590" s="36"/>
      <c r="O4590" s="36"/>
      <c r="P4590" s="36"/>
      <c r="Q4590" s="28"/>
      <c r="R4590" s="36"/>
      <c r="S4590" s="36"/>
      <c r="T4590" s="36"/>
      <c r="U4590" s="28"/>
      <c r="V4590" s="28"/>
      <c r="W4590" s="28"/>
      <c r="X4590" s="28"/>
      <c r="Y4590" s="28"/>
      <c r="Z4590" s="28"/>
      <c r="AA4590" s="28"/>
      <c r="AB4590" s="28"/>
      <c r="AC4590" s="28"/>
      <c r="AD4590" s="595"/>
      <c r="AE4590" s="28"/>
      <c r="AF4590" s="28"/>
      <c r="AG4590" s="28" t="s">
        <v>201</v>
      </c>
      <c r="AH4590" s="22"/>
      <c r="AI4590" s="22"/>
      <c r="AJ4590" s="22"/>
    </row>
    <row r="4591" spans="1:36" s="3" customFormat="1" ht="85.5" hidden="1" customHeight="1" x14ac:dyDescent="0.2">
      <c r="A4591" s="36" t="s">
        <v>7617</v>
      </c>
      <c r="B4591" s="36" t="s">
        <v>115</v>
      </c>
      <c r="C4591" s="36" t="s">
        <v>36</v>
      </c>
      <c r="D4591" s="37">
        <v>41854</v>
      </c>
      <c r="E4591" s="38">
        <v>41854.493055555555</v>
      </c>
      <c r="F4591" s="37">
        <v>41854</v>
      </c>
      <c r="G4591" s="38">
        <v>41854.493750000001</v>
      </c>
      <c r="H4591" s="38">
        <f t="shared" ref="H4591:H4599" si="150">G4591-E4591</f>
        <v>6.944444467080757E-4</v>
      </c>
      <c r="I4591" s="36">
        <v>13</v>
      </c>
      <c r="J4591" s="28"/>
      <c r="K4591" s="28"/>
      <c r="L4591" s="28" t="s">
        <v>130</v>
      </c>
      <c r="M4591" s="36" t="s">
        <v>3301</v>
      </c>
      <c r="N4591" s="36" t="s">
        <v>103</v>
      </c>
      <c r="O4591" s="36" t="s">
        <v>66</v>
      </c>
      <c r="P4591" s="36" t="s">
        <v>2968</v>
      </c>
      <c r="Q4591" s="28" t="s">
        <v>7719</v>
      </c>
      <c r="R4591" s="36"/>
      <c r="S4591" s="36">
        <v>6.5</v>
      </c>
      <c r="T4591" s="36">
        <v>6.5</v>
      </c>
      <c r="U4591" s="28"/>
      <c r="V4591" s="28"/>
      <c r="W4591" s="28"/>
      <c r="X4591" s="28"/>
      <c r="Y4591" s="28"/>
      <c r="Z4591" s="28"/>
      <c r="AA4591" s="28"/>
      <c r="AB4591" s="28"/>
      <c r="AC4591" s="28"/>
      <c r="AD4591" s="595" t="s">
        <v>52</v>
      </c>
      <c r="AE4591" s="28"/>
      <c r="AF4591" s="28"/>
      <c r="AG4591" s="28"/>
      <c r="AH4591" s="22"/>
      <c r="AI4591" s="22"/>
      <c r="AJ4591" s="22"/>
    </row>
    <row r="4592" spans="1:36" s="3" customFormat="1" ht="172.5" hidden="1" customHeight="1" x14ac:dyDescent="0.2">
      <c r="A4592" s="36" t="s">
        <v>7617</v>
      </c>
      <c r="B4592" s="36" t="s">
        <v>115</v>
      </c>
      <c r="C4592" s="36" t="s">
        <v>36</v>
      </c>
      <c r="D4592" s="37">
        <v>41855</v>
      </c>
      <c r="E4592" s="38">
        <v>41855.96875</v>
      </c>
      <c r="F4592" s="37">
        <v>41856</v>
      </c>
      <c r="G4592" s="38">
        <v>41856.122916666667</v>
      </c>
      <c r="H4592" s="38">
        <f t="shared" si="150"/>
        <v>0.15416666666715173</v>
      </c>
      <c r="I4592" s="36">
        <v>59</v>
      </c>
      <c r="J4592" s="28"/>
      <c r="K4592" s="28"/>
      <c r="L4592" s="28" t="s">
        <v>125</v>
      </c>
      <c r="M4592" s="36" t="s">
        <v>7780</v>
      </c>
      <c r="N4592" s="36">
        <v>220</v>
      </c>
      <c r="O4592" s="36" t="s">
        <v>66</v>
      </c>
      <c r="P4592" s="36" t="s">
        <v>7781</v>
      </c>
      <c r="Q4592" s="28" t="s">
        <v>7782</v>
      </c>
      <c r="R4592" s="36">
        <v>95.6</v>
      </c>
      <c r="S4592" s="36"/>
      <c r="T4592" s="36">
        <v>95.6</v>
      </c>
      <c r="U4592" s="28"/>
      <c r="V4592" s="28"/>
      <c r="W4592" s="28"/>
      <c r="X4592" s="28"/>
      <c r="Y4592" s="28"/>
      <c r="Z4592" s="28"/>
      <c r="AA4592" s="28"/>
      <c r="AB4592" s="28"/>
      <c r="AC4592" s="28"/>
      <c r="AD4592" s="595" t="s">
        <v>55</v>
      </c>
      <c r="AE4592" s="28"/>
      <c r="AF4592" s="28"/>
      <c r="AG4592" s="28"/>
      <c r="AH4592" s="22"/>
      <c r="AI4592" s="22"/>
      <c r="AJ4592" s="22"/>
    </row>
    <row r="4593" spans="1:36" s="3" customFormat="1" ht="58.5" hidden="1" customHeight="1" x14ac:dyDescent="0.2">
      <c r="A4593" s="36" t="s">
        <v>7617</v>
      </c>
      <c r="B4593" s="36" t="s">
        <v>115</v>
      </c>
      <c r="C4593" s="36" t="s">
        <v>36</v>
      </c>
      <c r="D4593" s="37">
        <v>41856</v>
      </c>
      <c r="E4593" s="38">
        <v>41856.958333333336</v>
      </c>
      <c r="F4593" s="37">
        <v>41857</v>
      </c>
      <c r="G4593" s="38">
        <v>41857.020833333336</v>
      </c>
      <c r="H4593" s="38">
        <f t="shared" si="150"/>
        <v>6.25E-2</v>
      </c>
      <c r="I4593" s="36">
        <v>1</v>
      </c>
      <c r="J4593" s="28"/>
      <c r="K4593" s="28"/>
      <c r="L4593" s="28" t="s">
        <v>126</v>
      </c>
      <c r="M4593" s="36" t="s">
        <v>1470</v>
      </c>
      <c r="N4593" s="36">
        <v>0.4</v>
      </c>
      <c r="O4593" s="36" t="s">
        <v>72</v>
      </c>
      <c r="P4593" s="36" t="s">
        <v>2968</v>
      </c>
      <c r="Q4593" s="28" t="s">
        <v>7783</v>
      </c>
      <c r="R4593" s="36">
        <v>0.4</v>
      </c>
      <c r="S4593" s="36"/>
      <c r="T4593" s="36">
        <v>0.4</v>
      </c>
      <c r="U4593" s="28"/>
      <c r="V4593" s="28"/>
      <c r="W4593" s="28"/>
      <c r="X4593" s="28"/>
      <c r="Y4593" s="28"/>
      <c r="Z4593" s="28"/>
      <c r="AA4593" s="28"/>
      <c r="AB4593" s="28"/>
      <c r="AC4593" s="28"/>
      <c r="AD4593" s="595" t="s">
        <v>61</v>
      </c>
      <c r="AE4593" s="28"/>
      <c r="AF4593" s="28"/>
      <c r="AG4593" s="28"/>
      <c r="AH4593" s="22" t="s">
        <v>388</v>
      </c>
      <c r="AI4593" s="22"/>
      <c r="AJ4593" s="22"/>
    </row>
    <row r="4594" spans="1:36" s="3" customFormat="1" ht="113.25" hidden="1" customHeight="1" x14ac:dyDescent="0.2">
      <c r="A4594" s="36" t="s">
        <v>7617</v>
      </c>
      <c r="B4594" s="36" t="s">
        <v>115</v>
      </c>
      <c r="C4594" s="36" t="s">
        <v>36</v>
      </c>
      <c r="D4594" s="37">
        <v>41856</v>
      </c>
      <c r="E4594" s="38">
        <v>41856.658333333333</v>
      </c>
      <c r="F4594" s="37">
        <v>41856.607638888891</v>
      </c>
      <c r="G4594" s="38">
        <v>41856.770833333336</v>
      </c>
      <c r="H4594" s="38">
        <f t="shared" si="150"/>
        <v>0.11250000000291038</v>
      </c>
      <c r="I4594" s="36">
        <v>1</v>
      </c>
      <c r="J4594" s="28"/>
      <c r="K4594" s="28"/>
      <c r="L4594" s="28" t="s">
        <v>126</v>
      </c>
      <c r="M4594" s="36" t="s">
        <v>1470</v>
      </c>
      <c r="N4594" s="36">
        <v>0.4</v>
      </c>
      <c r="O4594" s="36" t="s">
        <v>72</v>
      </c>
      <c r="P4594" s="36" t="s">
        <v>2968</v>
      </c>
      <c r="Q4594" s="28" t="s">
        <v>7783</v>
      </c>
      <c r="R4594" s="36">
        <v>0.2</v>
      </c>
      <c r="S4594" s="36"/>
      <c r="T4594" s="36">
        <v>0.2</v>
      </c>
      <c r="U4594" s="28"/>
      <c r="V4594" s="28"/>
      <c r="W4594" s="28"/>
      <c r="X4594" s="28"/>
      <c r="Y4594" s="28"/>
      <c r="Z4594" s="28"/>
      <c r="AA4594" s="28"/>
      <c r="AB4594" s="28"/>
      <c r="AC4594" s="28"/>
      <c r="AD4594" s="595" t="s">
        <v>61</v>
      </c>
      <c r="AE4594" s="28"/>
      <c r="AF4594" s="28"/>
      <c r="AG4594" s="28"/>
      <c r="AH4594" s="22" t="s">
        <v>388</v>
      </c>
      <c r="AI4594" s="22"/>
      <c r="AJ4594" s="22"/>
    </row>
    <row r="4595" spans="1:36" s="3" customFormat="1" ht="96.75" hidden="1" customHeight="1" x14ac:dyDescent="0.2">
      <c r="A4595" s="36" t="s">
        <v>7617</v>
      </c>
      <c r="B4595" s="36" t="s">
        <v>115</v>
      </c>
      <c r="C4595" s="36" t="s">
        <v>36</v>
      </c>
      <c r="D4595" s="37">
        <v>41857</v>
      </c>
      <c r="E4595" s="38">
        <v>41857.545138888891</v>
      </c>
      <c r="F4595" s="37">
        <v>41857</v>
      </c>
      <c r="G4595" s="38">
        <v>41857.59375</v>
      </c>
      <c r="H4595" s="38">
        <f t="shared" si="150"/>
        <v>4.8611111109494232E-2</v>
      </c>
      <c r="I4595" s="36">
        <v>1</v>
      </c>
      <c r="J4595" s="28"/>
      <c r="K4595" s="28"/>
      <c r="L4595" s="28" t="s">
        <v>126</v>
      </c>
      <c r="M4595" s="36" t="s">
        <v>1470</v>
      </c>
      <c r="N4595" s="36">
        <v>0.4</v>
      </c>
      <c r="O4595" s="36" t="s">
        <v>72</v>
      </c>
      <c r="P4595" s="36" t="s">
        <v>2968</v>
      </c>
      <c r="Q4595" s="28" t="s">
        <v>7784</v>
      </c>
      <c r="R4595" s="36">
        <v>1.1000000000000001</v>
      </c>
      <c r="S4595" s="36"/>
      <c r="T4595" s="36">
        <v>1.1000000000000001</v>
      </c>
      <c r="U4595" s="28"/>
      <c r="V4595" s="28"/>
      <c r="W4595" s="28"/>
      <c r="X4595" s="28"/>
      <c r="Y4595" s="28"/>
      <c r="Z4595" s="28"/>
      <c r="AA4595" s="28"/>
      <c r="AB4595" s="28"/>
      <c r="AC4595" s="28"/>
      <c r="AD4595" s="595" t="s">
        <v>61</v>
      </c>
      <c r="AE4595" s="28"/>
      <c r="AF4595" s="28"/>
      <c r="AG4595" s="28"/>
      <c r="AH4595" s="22" t="s">
        <v>388</v>
      </c>
      <c r="AI4595" s="22"/>
      <c r="AJ4595" s="22"/>
    </row>
    <row r="4596" spans="1:36" s="3" customFormat="1" ht="31.5" hidden="1" x14ac:dyDescent="0.2">
      <c r="A4596" s="36" t="s">
        <v>7617</v>
      </c>
      <c r="B4596" s="36" t="s">
        <v>115</v>
      </c>
      <c r="C4596" s="36" t="s">
        <v>36</v>
      </c>
      <c r="D4596" s="37">
        <v>41858</v>
      </c>
      <c r="E4596" s="38">
        <v>41858.574999999997</v>
      </c>
      <c r="F4596" s="37">
        <v>41858</v>
      </c>
      <c r="G4596" s="38">
        <v>41858.603472222225</v>
      </c>
      <c r="H4596" s="38">
        <f t="shared" si="150"/>
        <v>2.8472222227719612E-2</v>
      </c>
      <c r="I4596" s="36">
        <v>100</v>
      </c>
      <c r="J4596" s="28"/>
      <c r="K4596" s="28"/>
      <c r="L4596" s="28" t="s">
        <v>130</v>
      </c>
      <c r="M4596" s="36" t="s">
        <v>7785</v>
      </c>
      <c r="N4596" s="36" t="s">
        <v>103</v>
      </c>
      <c r="O4596" s="36" t="s">
        <v>66</v>
      </c>
      <c r="P4596" s="36" t="s">
        <v>7786</v>
      </c>
      <c r="Q4596" s="28" t="s">
        <v>7462</v>
      </c>
      <c r="R4596" s="36">
        <v>0.6</v>
      </c>
      <c r="S4596" s="36">
        <v>2.5</v>
      </c>
      <c r="T4596" s="36">
        <v>3.1</v>
      </c>
      <c r="U4596" s="28"/>
      <c r="V4596" s="28"/>
      <c r="W4596" s="28"/>
      <c r="X4596" s="28"/>
      <c r="Y4596" s="28"/>
      <c r="Z4596" s="28"/>
      <c r="AA4596" s="28"/>
      <c r="AB4596" s="28"/>
      <c r="AC4596" s="28"/>
      <c r="AD4596" s="595" t="s">
        <v>48</v>
      </c>
      <c r="AE4596" s="28"/>
      <c r="AF4596" s="28"/>
      <c r="AG4596" s="28"/>
      <c r="AH4596" s="22"/>
      <c r="AI4596" s="22"/>
      <c r="AJ4596" s="22"/>
    </row>
    <row r="4597" spans="1:36" s="3" customFormat="1" ht="21" hidden="1" customHeight="1" x14ac:dyDescent="0.2">
      <c r="A4597" s="36" t="s">
        <v>7617</v>
      </c>
      <c r="B4597" s="36" t="s">
        <v>115</v>
      </c>
      <c r="C4597" s="36" t="s">
        <v>36</v>
      </c>
      <c r="D4597" s="37">
        <v>41858</v>
      </c>
      <c r="E4597" s="38">
        <v>41858.409722222219</v>
      </c>
      <c r="F4597" s="37">
        <v>41858</v>
      </c>
      <c r="G4597" s="38">
        <v>41858.458333333336</v>
      </c>
      <c r="H4597" s="38">
        <f t="shared" si="150"/>
        <v>4.8611111116770189E-2</v>
      </c>
      <c r="I4597" s="36">
        <v>1</v>
      </c>
      <c r="J4597" s="28"/>
      <c r="K4597" s="28"/>
      <c r="L4597" s="28" t="s">
        <v>126</v>
      </c>
      <c r="M4597" s="36" t="s">
        <v>1470</v>
      </c>
      <c r="N4597" s="36">
        <v>0.4</v>
      </c>
      <c r="O4597" s="36" t="s">
        <v>72</v>
      </c>
      <c r="P4597" s="36" t="s">
        <v>2968</v>
      </c>
      <c r="Q4597" s="28" t="s">
        <v>7783</v>
      </c>
      <c r="R4597" s="36">
        <v>0.4</v>
      </c>
      <c r="S4597" s="36"/>
      <c r="T4597" s="36">
        <v>0.4</v>
      </c>
      <c r="U4597" s="28"/>
      <c r="V4597" s="28"/>
      <c r="W4597" s="28"/>
      <c r="X4597" s="28"/>
      <c r="Y4597" s="28"/>
      <c r="Z4597" s="28"/>
      <c r="AA4597" s="28"/>
      <c r="AB4597" s="28"/>
      <c r="AC4597" s="28"/>
      <c r="AD4597" s="595" t="s">
        <v>61</v>
      </c>
      <c r="AE4597" s="28"/>
      <c r="AF4597" s="28"/>
      <c r="AG4597" s="28"/>
      <c r="AH4597" s="22" t="s">
        <v>388</v>
      </c>
      <c r="AI4597" s="22"/>
      <c r="AJ4597" s="22"/>
    </row>
    <row r="4598" spans="1:36" s="3" customFormat="1" ht="96" hidden="1" customHeight="1" x14ac:dyDescent="0.2">
      <c r="A4598" s="36" t="s">
        <v>7617</v>
      </c>
      <c r="B4598" s="36" t="s">
        <v>115</v>
      </c>
      <c r="C4598" s="36" t="s">
        <v>36</v>
      </c>
      <c r="D4598" s="37">
        <v>41859</v>
      </c>
      <c r="E4598" s="38">
        <v>41859.727777777778</v>
      </c>
      <c r="F4598" s="37">
        <v>41859</v>
      </c>
      <c r="G4598" s="38">
        <v>41859.770833333336</v>
      </c>
      <c r="H4598" s="38">
        <f t="shared" si="150"/>
        <v>4.3055555557657499E-2</v>
      </c>
      <c r="I4598" s="36">
        <v>79</v>
      </c>
      <c r="J4598" s="28"/>
      <c r="K4598" s="28"/>
      <c r="L4598" s="28" t="s">
        <v>130</v>
      </c>
      <c r="M4598" s="36" t="s">
        <v>7967</v>
      </c>
      <c r="N4598" s="36">
        <v>35</v>
      </c>
      <c r="O4598" s="36" t="s">
        <v>63</v>
      </c>
      <c r="P4598" s="36" t="s">
        <v>7968</v>
      </c>
      <c r="Q4598" s="28" t="s">
        <v>7969</v>
      </c>
      <c r="R4598" s="36">
        <v>2.2999999999999998</v>
      </c>
      <c r="S4598" s="36"/>
      <c r="T4598" s="36">
        <v>2.2999999999999998</v>
      </c>
      <c r="U4598" s="28"/>
      <c r="V4598" s="28"/>
      <c r="W4598" s="28"/>
      <c r="X4598" s="28"/>
      <c r="Y4598" s="28"/>
      <c r="Z4598" s="28"/>
      <c r="AA4598" s="28"/>
      <c r="AB4598" s="28"/>
      <c r="AC4598" s="28"/>
      <c r="AD4598" s="595" t="s">
        <v>62</v>
      </c>
      <c r="AE4598" s="212"/>
      <c r="AF4598" s="212"/>
      <c r="AG4598" s="212"/>
      <c r="AH4598" s="22"/>
      <c r="AI4598" s="22"/>
      <c r="AJ4598" s="22"/>
    </row>
    <row r="4599" spans="1:36" s="3" customFormat="1" ht="66" hidden="1" customHeight="1" x14ac:dyDescent="0.2">
      <c r="A4599" s="36" t="s">
        <v>7617</v>
      </c>
      <c r="B4599" s="36" t="s">
        <v>115</v>
      </c>
      <c r="C4599" s="36" t="s">
        <v>36</v>
      </c>
      <c r="D4599" s="37">
        <v>41860</v>
      </c>
      <c r="E4599" s="38">
        <v>41860.861388888887</v>
      </c>
      <c r="F4599" s="37">
        <v>41860</v>
      </c>
      <c r="G4599" s="38">
        <v>41860.875</v>
      </c>
      <c r="H4599" s="38">
        <f t="shared" si="150"/>
        <v>1.361111111327773E-2</v>
      </c>
      <c r="I4599" s="36">
        <v>15</v>
      </c>
      <c r="J4599" s="28"/>
      <c r="K4599" s="28"/>
      <c r="L4599" s="28" t="s">
        <v>130</v>
      </c>
      <c r="M4599" s="36" t="s">
        <v>7970</v>
      </c>
      <c r="N4599" s="36">
        <v>35</v>
      </c>
      <c r="O4599" s="36" t="s">
        <v>66</v>
      </c>
      <c r="P4599" s="36" t="s">
        <v>7970</v>
      </c>
      <c r="Q4599" s="28" t="s">
        <v>7971</v>
      </c>
      <c r="R4599" s="36">
        <v>1</v>
      </c>
      <c r="S4599" s="36">
        <v>0.5</v>
      </c>
      <c r="T4599" s="36">
        <v>1.5</v>
      </c>
      <c r="U4599" s="28"/>
      <c r="V4599" s="28"/>
      <c r="W4599" s="28"/>
      <c r="X4599" s="28"/>
      <c r="Y4599" s="28"/>
      <c r="Z4599" s="28"/>
      <c r="AA4599" s="28"/>
      <c r="AB4599" s="28"/>
      <c r="AC4599" s="28"/>
      <c r="AD4599" s="595" t="s">
        <v>52</v>
      </c>
      <c r="AE4599" s="28"/>
      <c r="AF4599" s="28"/>
      <c r="AG4599" s="28"/>
      <c r="AH4599" s="22"/>
      <c r="AI4599" s="22"/>
      <c r="AJ4599" s="22"/>
    </row>
    <row r="4600" spans="1:36" hidden="1" x14ac:dyDescent="0.2">
      <c r="A4600" s="36" t="s">
        <v>7617</v>
      </c>
      <c r="B4600" s="36" t="s">
        <v>115</v>
      </c>
      <c r="C4600" s="36" t="s">
        <v>36</v>
      </c>
      <c r="D4600" s="37">
        <v>41861</v>
      </c>
      <c r="E4600" s="38"/>
      <c r="F4600" s="37"/>
      <c r="G4600" s="38"/>
      <c r="H4600" s="262"/>
      <c r="I4600" s="36"/>
      <c r="J4600" s="28"/>
      <c r="K4600" s="28"/>
      <c r="L4600" s="28"/>
      <c r="M4600" s="36"/>
      <c r="N4600" s="36"/>
      <c r="O4600" s="36"/>
      <c r="P4600" s="36"/>
      <c r="Q4600" s="28"/>
      <c r="R4600" s="36"/>
      <c r="S4600" s="36"/>
      <c r="T4600" s="36"/>
      <c r="U4600" s="28"/>
      <c r="V4600" s="28"/>
      <c r="W4600" s="28"/>
      <c r="X4600" s="28"/>
      <c r="Y4600" s="28"/>
      <c r="Z4600" s="28"/>
      <c r="AA4600" s="28"/>
      <c r="AB4600" s="28"/>
      <c r="AC4600" s="28"/>
      <c r="AD4600" s="595"/>
      <c r="AE4600" s="28"/>
      <c r="AF4600" s="28"/>
      <c r="AG4600" s="28" t="s">
        <v>201</v>
      </c>
    </row>
    <row r="4601" spans="1:36" ht="31.5" hidden="1" x14ac:dyDescent="0.2">
      <c r="A4601" s="36" t="s">
        <v>7617</v>
      </c>
      <c r="B4601" s="36" t="s">
        <v>115</v>
      </c>
      <c r="C4601" s="36" t="s">
        <v>36</v>
      </c>
      <c r="D4601" s="37">
        <v>41862</v>
      </c>
      <c r="E4601" s="38">
        <v>41862.291666666664</v>
      </c>
      <c r="F4601" s="37">
        <v>41862</v>
      </c>
      <c r="G4601" s="38">
        <v>41862.375</v>
      </c>
      <c r="H4601" s="38">
        <f t="shared" ref="H4601:H4606" si="151">G4601-E4601</f>
        <v>8.3333333335758653E-2</v>
      </c>
      <c r="I4601" s="36">
        <v>1</v>
      </c>
      <c r="J4601" s="28"/>
      <c r="K4601" s="28"/>
      <c r="L4601" s="28" t="s">
        <v>130</v>
      </c>
      <c r="M4601" s="36" t="s">
        <v>8097</v>
      </c>
      <c r="N4601" s="36">
        <v>0.4</v>
      </c>
      <c r="O4601" s="36" t="s">
        <v>64</v>
      </c>
      <c r="P4601" s="36" t="s">
        <v>8097</v>
      </c>
      <c r="Q4601" s="28" t="s">
        <v>8098</v>
      </c>
      <c r="R4601" s="36">
        <v>0.1</v>
      </c>
      <c r="S4601" s="36"/>
      <c r="T4601" s="36">
        <v>0.1</v>
      </c>
      <c r="U4601" s="28"/>
      <c r="V4601" s="28"/>
      <c r="W4601" s="28"/>
      <c r="X4601" s="28"/>
      <c r="Y4601" s="28"/>
      <c r="Z4601" s="28"/>
      <c r="AA4601" s="28"/>
      <c r="AB4601" s="28"/>
      <c r="AC4601" s="28"/>
      <c r="AD4601" s="595" t="s">
        <v>40</v>
      </c>
      <c r="AE4601" s="28"/>
      <c r="AF4601" s="28"/>
      <c r="AG4601" s="28"/>
    </row>
    <row r="4602" spans="1:36" ht="31.5" hidden="1" x14ac:dyDescent="0.2">
      <c r="A4602" s="36" t="s">
        <v>7617</v>
      </c>
      <c r="B4602" s="36" t="s">
        <v>115</v>
      </c>
      <c r="C4602" s="36" t="s">
        <v>36</v>
      </c>
      <c r="D4602" s="37">
        <v>41863</v>
      </c>
      <c r="E4602" s="38">
        <v>41863.229166666664</v>
      </c>
      <c r="F4602" s="37">
        <v>41863</v>
      </c>
      <c r="G4602" s="38">
        <v>41863.458333333336</v>
      </c>
      <c r="H4602" s="38">
        <f t="shared" si="151"/>
        <v>0.22916666667151731</v>
      </c>
      <c r="I4602" s="36">
        <v>1</v>
      </c>
      <c r="J4602" s="28"/>
      <c r="K4602" s="28"/>
      <c r="L4602" s="28" t="s">
        <v>126</v>
      </c>
      <c r="M4602" s="36" t="s">
        <v>1470</v>
      </c>
      <c r="N4602" s="36">
        <v>0.4</v>
      </c>
      <c r="O4602" s="36" t="s">
        <v>72</v>
      </c>
      <c r="P4602" s="36" t="s">
        <v>2968</v>
      </c>
      <c r="Q4602" s="28" t="s">
        <v>8099</v>
      </c>
      <c r="R4602" s="36">
        <v>0.1</v>
      </c>
      <c r="S4602" s="36"/>
      <c r="T4602" s="36">
        <v>0.1</v>
      </c>
      <c r="U4602" s="28"/>
      <c r="V4602" s="28"/>
      <c r="W4602" s="28"/>
      <c r="X4602" s="28"/>
      <c r="Y4602" s="28"/>
      <c r="Z4602" s="28"/>
      <c r="AA4602" s="28"/>
      <c r="AB4602" s="28"/>
      <c r="AC4602" s="28"/>
      <c r="AD4602" s="595" t="s">
        <v>61</v>
      </c>
      <c r="AE4602" s="28"/>
      <c r="AF4602" s="28"/>
      <c r="AG4602" s="28"/>
      <c r="AH4602" s="22" t="s">
        <v>388</v>
      </c>
    </row>
    <row r="4603" spans="1:36" hidden="1" x14ac:dyDescent="0.2">
      <c r="A4603" s="36" t="s">
        <v>7617</v>
      </c>
      <c r="B4603" s="36" t="s">
        <v>115</v>
      </c>
      <c r="C4603" s="36" t="s">
        <v>36</v>
      </c>
      <c r="D4603" s="37">
        <v>41863</v>
      </c>
      <c r="E4603" s="38">
        <v>41863.520833333336</v>
      </c>
      <c r="F4603" s="37">
        <v>41863</v>
      </c>
      <c r="G4603" s="38">
        <v>41863.708333333336</v>
      </c>
      <c r="H4603" s="38">
        <f t="shared" si="151"/>
        <v>0.1875</v>
      </c>
      <c r="I4603" s="36">
        <v>1</v>
      </c>
      <c r="J4603" s="28"/>
      <c r="K4603" s="28"/>
      <c r="L4603" s="28" t="s">
        <v>126</v>
      </c>
      <c r="M4603" s="36" t="s">
        <v>1470</v>
      </c>
      <c r="N4603" s="36">
        <v>0.4</v>
      </c>
      <c r="O4603" s="36" t="s">
        <v>72</v>
      </c>
      <c r="P4603" s="36" t="s">
        <v>2968</v>
      </c>
      <c r="Q4603" s="28" t="s">
        <v>8100</v>
      </c>
      <c r="R4603" s="36">
        <v>0.1</v>
      </c>
      <c r="S4603" s="36"/>
      <c r="T4603" s="36">
        <v>0.1</v>
      </c>
      <c r="U4603" s="28"/>
      <c r="V4603" s="28"/>
      <c r="W4603" s="28"/>
      <c r="X4603" s="28"/>
      <c r="Y4603" s="28"/>
      <c r="Z4603" s="28"/>
      <c r="AA4603" s="28"/>
      <c r="AB4603" s="28"/>
      <c r="AC4603" s="28"/>
      <c r="AD4603" s="595" t="s">
        <v>61</v>
      </c>
      <c r="AE4603" s="28"/>
      <c r="AF4603" s="28"/>
      <c r="AG4603" s="28"/>
      <c r="AH4603" s="22" t="s">
        <v>388</v>
      </c>
    </row>
    <row r="4604" spans="1:36" ht="47.25" hidden="1" x14ac:dyDescent="0.2">
      <c r="A4604" s="36" t="s">
        <v>7617</v>
      </c>
      <c r="B4604" s="36" t="s">
        <v>115</v>
      </c>
      <c r="C4604" s="36" t="s">
        <v>36</v>
      </c>
      <c r="D4604" s="37">
        <v>41864</v>
      </c>
      <c r="E4604" s="38">
        <v>41864.467361111114</v>
      </c>
      <c r="F4604" s="37">
        <v>41864</v>
      </c>
      <c r="G4604" s="38">
        <v>41864.474305555559</v>
      </c>
      <c r="H4604" s="38">
        <f t="shared" si="151"/>
        <v>6.9444444452528842E-3</v>
      </c>
      <c r="I4604" s="36">
        <v>58</v>
      </c>
      <c r="J4604" s="28"/>
      <c r="K4604" s="28"/>
      <c r="L4604" s="28" t="s">
        <v>130</v>
      </c>
      <c r="M4604" s="36" t="s">
        <v>8101</v>
      </c>
      <c r="N4604" s="36">
        <v>35</v>
      </c>
      <c r="O4604" s="36" t="s">
        <v>63</v>
      </c>
      <c r="P4604" s="36" t="s">
        <v>8101</v>
      </c>
      <c r="Q4604" s="28" t="s">
        <v>8102</v>
      </c>
      <c r="R4604" s="36">
        <v>0.2</v>
      </c>
      <c r="S4604" s="36">
        <v>0.1</v>
      </c>
      <c r="T4604" s="36">
        <v>0.3</v>
      </c>
      <c r="U4604" s="28"/>
      <c r="V4604" s="28"/>
      <c r="W4604" s="28"/>
      <c r="X4604" s="28"/>
      <c r="Y4604" s="28"/>
      <c r="Z4604" s="28"/>
      <c r="AA4604" s="28"/>
      <c r="AB4604" s="28"/>
      <c r="AC4604" s="28"/>
      <c r="AD4604" s="595" t="s">
        <v>60</v>
      </c>
      <c r="AE4604" s="28"/>
      <c r="AF4604" s="28"/>
      <c r="AG4604" s="28"/>
    </row>
    <row r="4605" spans="1:36" ht="32.25" hidden="1" customHeight="1" x14ac:dyDescent="0.2">
      <c r="A4605" s="36" t="s">
        <v>7617</v>
      </c>
      <c r="B4605" s="36" t="s">
        <v>115</v>
      </c>
      <c r="C4605" s="36" t="s">
        <v>36</v>
      </c>
      <c r="D4605" s="37">
        <v>41864</v>
      </c>
      <c r="E4605" s="38">
        <v>41864.722222222219</v>
      </c>
      <c r="F4605" s="37">
        <v>41864</v>
      </c>
      <c r="G4605" s="38">
        <v>41864.763888888891</v>
      </c>
      <c r="H4605" s="38">
        <f t="shared" si="151"/>
        <v>4.1666666671517305E-2</v>
      </c>
      <c r="I4605" s="36">
        <v>10</v>
      </c>
      <c r="J4605" s="28"/>
      <c r="K4605" s="28"/>
      <c r="L4605" s="28" t="s">
        <v>127</v>
      </c>
      <c r="M4605" s="36" t="s">
        <v>8103</v>
      </c>
      <c r="N4605" s="36" t="s">
        <v>103</v>
      </c>
      <c r="O4605" s="36" t="s">
        <v>66</v>
      </c>
      <c r="P4605" s="36" t="s">
        <v>8104</v>
      </c>
      <c r="Q4605" s="28" t="s">
        <v>8105</v>
      </c>
      <c r="R4605" s="36">
        <v>2.7</v>
      </c>
      <c r="S4605" s="36"/>
      <c r="T4605" s="36">
        <v>2.7</v>
      </c>
      <c r="U4605" s="28"/>
      <c r="V4605" s="28"/>
      <c r="W4605" s="28"/>
      <c r="X4605" s="28"/>
      <c r="Y4605" s="28"/>
      <c r="Z4605" s="28"/>
      <c r="AA4605" s="28"/>
      <c r="AB4605" s="28"/>
      <c r="AC4605" s="28"/>
      <c r="AD4605" s="595" t="s">
        <v>57</v>
      </c>
      <c r="AE4605" s="28"/>
      <c r="AF4605" s="28"/>
      <c r="AG4605" s="28"/>
      <c r="AI4605" s="22" t="s">
        <v>387</v>
      </c>
    </row>
    <row r="4606" spans="1:36" ht="31.5" hidden="1" customHeight="1" x14ac:dyDescent="0.2">
      <c r="A4606" s="36" t="s">
        <v>7617</v>
      </c>
      <c r="B4606" s="36" t="s">
        <v>115</v>
      </c>
      <c r="C4606" s="36" t="s">
        <v>36</v>
      </c>
      <c r="D4606" s="37">
        <v>41865</v>
      </c>
      <c r="E4606" s="38">
        <v>41865.395833333336</v>
      </c>
      <c r="F4606" s="37">
        <v>41865</v>
      </c>
      <c r="G4606" s="38">
        <v>41865.465277777781</v>
      </c>
      <c r="H4606" s="38">
        <f t="shared" si="151"/>
        <v>6.9444444445252884E-2</v>
      </c>
      <c r="I4606" s="36">
        <v>6</v>
      </c>
      <c r="J4606" s="28"/>
      <c r="K4606" s="28"/>
      <c r="L4606" s="28" t="s">
        <v>126</v>
      </c>
      <c r="M4606" s="36" t="s">
        <v>8167</v>
      </c>
      <c r="N4606" s="36">
        <v>0.4</v>
      </c>
      <c r="O4606" s="36" t="s">
        <v>72</v>
      </c>
      <c r="P4606" s="36" t="s">
        <v>8168</v>
      </c>
      <c r="Q4606" s="28" t="s">
        <v>8169</v>
      </c>
      <c r="R4606" s="36">
        <v>0.4</v>
      </c>
      <c r="S4606" s="36"/>
      <c r="T4606" s="36">
        <v>0.4</v>
      </c>
      <c r="U4606" s="28"/>
      <c r="V4606" s="28"/>
      <c r="W4606" s="28"/>
      <c r="X4606" s="28"/>
      <c r="Y4606" s="28"/>
      <c r="Z4606" s="28"/>
      <c r="AA4606" s="28"/>
      <c r="AB4606" s="28"/>
      <c r="AC4606" s="28"/>
      <c r="AD4606" s="595" t="s">
        <v>61</v>
      </c>
      <c r="AE4606" s="28"/>
      <c r="AF4606" s="28"/>
      <c r="AG4606" s="28"/>
      <c r="AH4606" s="22" t="s">
        <v>388</v>
      </c>
    </row>
    <row r="4607" spans="1:36" ht="31.5" hidden="1" customHeight="1" x14ac:dyDescent="0.2">
      <c r="A4607" s="36" t="s">
        <v>7617</v>
      </c>
      <c r="B4607" s="36" t="s">
        <v>115</v>
      </c>
      <c r="C4607" s="36" t="s">
        <v>36</v>
      </c>
      <c r="D4607" s="37">
        <v>41866</v>
      </c>
      <c r="E4607" s="38"/>
      <c r="F4607" s="37">
        <v>41866</v>
      </c>
      <c r="G4607" s="38"/>
      <c r="H4607" s="38"/>
      <c r="I4607" s="36"/>
      <c r="J4607" s="28"/>
      <c r="K4607" s="28"/>
      <c r="L4607" s="28"/>
      <c r="M4607" s="36"/>
      <c r="N4607" s="36"/>
      <c r="O4607" s="36"/>
      <c r="P4607" s="36"/>
      <c r="Q4607" s="28"/>
      <c r="R4607" s="36"/>
      <c r="S4607" s="36"/>
      <c r="T4607" s="36"/>
      <c r="U4607" s="28"/>
      <c r="V4607" s="28"/>
      <c r="W4607" s="28"/>
      <c r="X4607" s="28"/>
      <c r="Y4607" s="28"/>
      <c r="Z4607" s="28"/>
      <c r="AA4607" s="28"/>
      <c r="AB4607" s="28"/>
      <c r="AC4607" s="28"/>
      <c r="AD4607" s="28"/>
      <c r="AE4607" s="28"/>
      <c r="AF4607" s="28"/>
      <c r="AG4607" s="1010" t="s">
        <v>201</v>
      </c>
    </row>
    <row r="4608" spans="1:36" ht="31.5" hidden="1" customHeight="1" x14ac:dyDescent="0.2">
      <c r="A4608" s="36" t="s">
        <v>7617</v>
      </c>
      <c r="B4608" s="36" t="s">
        <v>115</v>
      </c>
      <c r="C4608" s="36" t="s">
        <v>36</v>
      </c>
      <c r="D4608" s="37">
        <v>41867</v>
      </c>
      <c r="E4608" s="38">
        <v>41867.666666666664</v>
      </c>
      <c r="F4608" s="37">
        <v>41867</v>
      </c>
      <c r="G4608" s="38">
        <v>41867.690972222219</v>
      </c>
      <c r="H4608" s="38">
        <f t="shared" ref="H4608:H4618" si="152">G4608-E4608</f>
        <v>2.4305555554747116E-2</v>
      </c>
      <c r="I4608" s="36">
        <v>73</v>
      </c>
      <c r="J4608" s="28"/>
      <c r="K4608" s="28"/>
      <c r="L4608" s="28" t="s">
        <v>130</v>
      </c>
      <c r="M4608" s="36" t="s">
        <v>8193</v>
      </c>
      <c r="N4608" s="36" t="s">
        <v>103</v>
      </c>
      <c r="O4608" s="36" t="s">
        <v>66</v>
      </c>
      <c r="P4608" s="36" t="s">
        <v>8194</v>
      </c>
      <c r="Q4608" s="28" t="s">
        <v>8195</v>
      </c>
      <c r="R4608" s="36">
        <v>1.8</v>
      </c>
      <c r="S4608" s="36"/>
      <c r="T4608" s="36">
        <v>1.8</v>
      </c>
      <c r="U4608" s="28"/>
      <c r="V4608" s="28"/>
      <c r="W4608" s="28"/>
      <c r="X4608" s="28"/>
      <c r="Y4608" s="28"/>
      <c r="Z4608" s="28"/>
      <c r="AA4608" s="28"/>
      <c r="AB4608" s="28"/>
      <c r="AC4608" s="28"/>
      <c r="AD4608" s="595" t="s">
        <v>56</v>
      </c>
      <c r="AE4608" s="28"/>
      <c r="AF4608" s="28"/>
      <c r="AG4608" s="28"/>
    </row>
    <row r="4609" spans="1:113" ht="31.5" hidden="1" customHeight="1" x14ac:dyDescent="0.2">
      <c r="A4609" s="36" t="s">
        <v>7617</v>
      </c>
      <c r="B4609" s="36" t="s">
        <v>115</v>
      </c>
      <c r="C4609" s="36" t="s">
        <v>36</v>
      </c>
      <c r="D4609" s="37">
        <v>41868</v>
      </c>
      <c r="E4609" s="38">
        <v>41868.291666666664</v>
      </c>
      <c r="F4609" s="37">
        <v>41868</v>
      </c>
      <c r="G4609" s="38">
        <v>41868.652777777781</v>
      </c>
      <c r="H4609" s="38">
        <f t="shared" si="152"/>
        <v>0.36111111111677019</v>
      </c>
      <c r="I4609" s="36">
        <v>1</v>
      </c>
      <c r="J4609" s="28"/>
      <c r="K4609" s="28"/>
      <c r="L4609" s="28" t="s">
        <v>126</v>
      </c>
      <c r="M4609" s="36" t="s">
        <v>1470</v>
      </c>
      <c r="N4609" s="36">
        <v>0.4</v>
      </c>
      <c r="O4609" s="36" t="s">
        <v>72</v>
      </c>
      <c r="P4609" s="36" t="s">
        <v>2968</v>
      </c>
      <c r="Q4609" s="28" t="s">
        <v>8196</v>
      </c>
      <c r="R4609" s="36">
        <v>0.1</v>
      </c>
      <c r="S4609" s="36"/>
      <c r="T4609" s="36">
        <v>0.1</v>
      </c>
      <c r="U4609" s="28"/>
      <c r="V4609" s="28"/>
      <c r="W4609" s="28"/>
      <c r="X4609" s="28"/>
      <c r="Y4609" s="28"/>
      <c r="Z4609" s="28"/>
      <c r="AA4609" s="28"/>
      <c r="AB4609" s="28"/>
      <c r="AC4609" s="28"/>
      <c r="AD4609" s="595" t="s">
        <v>61</v>
      </c>
      <c r="AE4609" s="28"/>
      <c r="AF4609" s="28"/>
      <c r="AG4609" s="28"/>
      <c r="AH4609" s="22" t="s">
        <v>388</v>
      </c>
    </row>
    <row r="4610" spans="1:113" ht="15" hidden="1" customHeight="1" x14ac:dyDescent="0.2">
      <c r="A4610" s="36" t="s">
        <v>7617</v>
      </c>
      <c r="B4610" s="36" t="s">
        <v>115</v>
      </c>
      <c r="C4610" s="36" t="s">
        <v>36</v>
      </c>
      <c r="D4610" s="37">
        <v>41868</v>
      </c>
      <c r="E4610" s="38">
        <v>41868.416666666664</v>
      </c>
      <c r="F4610" s="37">
        <v>41868</v>
      </c>
      <c r="G4610" s="38">
        <v>41868.625</v>
      </c>
      <c r="H4610" s="38">
        <f t="shared" si="152"/>
        <v>0.20833333333575865</v>
      </c>
      <c r="I4610" s="36">
        <v>1</v>
      </c>
      <c r="J4610" s="28"/>
      <c r="K4610" s="28"/>
      <c r="L4610" s="28" t="s">
        <v>126</v>
      </c>
      <c r="M4610" s="36" t="s">
        <v>1470</v>
      </c>
      <c r="N4610" s="36">
        <v>0.4</v>
      </c>
      <c r="O4610" s="36" t="s">
        <v>72</v>
      </c>
      <c r="P4610" s="36" t="s">
        <v>2968</v>
      </c>
      <c r="Q4610" s="28" t="s">
        <v>8197</v>
      </c>
      <c r="R4610" s="36">
        <v>0.1</v>
      </c>
      <c r="S4610" s="36"/>
      <c r="T4610" s="36">
        <v>0.1</v>
      </c>
      <c r="U4610" s="28"/>
      <c r="V4610" s="28"/>
      <c r="W4610" s="28"/>
      <c r="X4610" s="28"/>
      <c r="Y4610" s="28"/>
      <c r="Z4610" s="28"/>
      <c r="AA4610" s="28"/>
      <c r="AB4610" s="28"/>
      <c r="AC4610" s="28"/>
      <c r="AD4610" s="595" t="s">
        <v>61</v>
      </c>
      <c r="AE4610" s="28"/>
      <c r="AF4610" s="28"/>
      <c r="AG4610" s="28"/>
      <c r="AH4610" s="22" t="s">
        <v>388</v>
      </c>
    </row>
    <row r="4611" spans="1:113" ht="15" hidden="1" customHeight="1" x14ac:dyDescent="0.2">
      <c r="A4611" s="36" t="s">
        <v>7617</v>
      </c>
      <c r="B4611" s="36" t="s">
        <v>115</v>
      </c>
      <c r="C4611" s="36" t="s">
        <v>36</v>
      </c>
      <c r="D4611" s="37">
        <v>41869</v>
      </c>
      <c r="E4611" s="38">
        <v>41869.583333333336</v>
      </c>
      <c r="F4611" s="37">
        <v>41869</v>
      </c>
      <c r="G4611" s="38">
        <v>41869.625</v>
      </c>
      <c r="H4611" s="38">
        <f t="shared" si="152"/>
        <v>4.1666666664241347E-2</v>
      </c>
      <c r="I4611" s="36">
        <v>1</v>
      </c>
      <c r="J4611" s="28"/>
      <c r="K4611" s="28"/>
      <c r="L4611" s="28" t="s">
        <v>126</v>
      </c>
      <c r="M4611" s="36" t="s">
        <v>1470</v>
      </c>
      <c r="N4611" s="36">
        <v>0.4</v>
      </c>
      <c r="O4611" s="36" t="s">
        <v>72</v>
      </c>
      <c r="P4611" s="36" t="s">
        <v>2968</v>
      </c>
      <c r="Q4611" s="28" t="s">
        <v>8300</v>
      </c>
      <c r="R4611" s="593">
        <v>0.2</v>
      </c>
      <c r="S4611" s="593"/>
      <c r="T4611" s="593">
        <f t="shared" ref="T4611:T4618" si="153">R4611+S4611</f>
        <v>0.2</v>
      </c>
      <c r="U4611" s="28"/>
      <c r="V4611" s="28"/>
      <c r="W4611" s="28"/>
      <c r="X4611" s="28"/>
      <c r="Y4611" s="28"/>
      <c r="Z4611" s="28"/>
      <c r="AA4611" s="28"/>
      <c r="AB4611" s="28"/>
      <c r="AC4611" s="28"/>
      <c r="AD4611" s="595" t="s">
        <v>61</v>
      </c>
      <c r="AE4611" s="28"/>
      <c r="AF4611" s="28"/>
      <c r="AG4611" s="28"/>
      <c r="AH4611" s="22" t="s">
        <v>388</v>
      </c>
    </row>
    <row r="4612" spans="1:113" ht="15" hidden="1" customHeight="1" x14ac:dyDescent="0.2">
      <c r="A4612" s="36" t="s">
        <v>7617</v>
      </c>
      <c r="B4612" s="36" t="s">
        <v>115</v>
      </c>
      <c r="C4612" s="36" t="s">
        <v>36</v>
      </c>
      <c r="D4612" s="37">
        <v>41869</v>
      </c>
      <c r="E4612" s="38">
        <v>41869.833333333336</v>
      </c>
      <c r="F4612" s="37">
        <v>41869</v>
      </c>
      <c r="G4612" s="38">
        <v>41869.916666666664</v>
      </c>
      <c r="H4612" s="38">
        <f t="shared" si="152"/>
        <v>8.3333333328482695E-2</v>
      </c>
      <c r="I4612" s="36">
        <v>1</v>
      </c>
      <c r="J4612" s="28"/>
      <c r="K4612" s="28"/>
      <c r="L4612" s="28" t="s">
        <v>126</v>
      </c>
      <c r="M4612" s="36" t="s">
        <v>1470</v>
      </c>
      <c r="N4612" s="36">
        <v>0.4</v>
      </c>
      <c r="O4612" s="36" t="s">
        <v>72</v>
      </c>
      <c r="P4612" s="36" t="s">
        <v>2968</v>
      </c>
      <c r="Q4612" s="28" t="s">
        <v>8301</v>
      </c>
      <c r="R4612" s="36">
        <v>0.1</v>
      </c>
      <c r="S4612" s="36"/>
      <c r="T4612" s="36">
        <f t="shared" si="153"/>
        <v>0.1</v>
      </c>
      <c r="U4612" s="28"/>
      <c r="V4612" s="28"/>
      <c r="W4612" s="28"/>
      <c r="X4612" s="28"/>
      <c r="Y4612" s="28"/>
      <c r="Z4612" s="28"/>
      <c r="AA4612" s="28"/>
      <c r="AB4612" s="28"/>
      <c r="AC4612" s="28"/>
      <c r="AD4612" s="595" t="s">
        <v>61</v>
      </c>
      <c r="AE4612" s="28"/>
      <c r="AF4612" s="28"/>
      <c r="AG4612" s="28"/>
      <c r="AH4612" s="22" t="s">
        <v>388</v>
      </c>
    </row>
    <row r="4613" spans="1:113" ht="47.25" hidden="1" x14ac:dyDescent="0.2">
      <c r="A4613" s="36" t="s">
        <v>7617</v>
      </c>
      <c r="B4613" s="36" t="s">
        <v>115</v>
      </c>
      <c r="C4613" s="36" t="s">
        <v>36</v>
      </c>
      <c r="D4613" s="37">
        <v>41870</v>
      </c>
      <c r="E4613" s="38">
        <v>41870.291666666664</v>
      </c>
      <c r="F4613" s="37">
        <v>41870</v>
      </c>
      <c r="G4613" s="38">
        <v>41870.5</v>
      </c>
      <c r="H4613" s="38">
        <f t="shared" si="152"/>
        <v>0.20833333333575865</v>
      </c>
      <c r="I4613" s="36">
        <v>1</v>
      </c>
      <c r="J4613" s="28"/>
      <c r="K4613" s="28"/>
      <c r="L4613" s="28" t="s">
        <v>126</v>
      </c>
      <c r="M4613" s="36" t="s">
        <v>1470</v>
      </c>
      <c r="N4613" s="36">
        <v>0.4</v>
      </c>
      <c r="O4613" s="36" t="s">
        <v>72</v>
      </c>
      <c r="P4613" s="36" t="s">
        <v>2968</v>
      </c>
      <c r="Q4613" s="28" t="s">
        <v>8302</v>
      </c>
      <c r="R4613" s="36">
        <v>0.3</v>
      </c>
      <c r="S4613" s="36"/>
      <c r="T4613" s="36">
        <f t="shared" si="153"/>
        <v>0.3</v>
      </c>
      <c r="U4613" s="28"/>
      <c r="V4613" s="28"/>
      <c r="W4613" s="28"/>
      <c r="X4613" s="28"/>
      <c r="Y4613" s="28"/>
      <c r="Z4613" s="28"/>
      <c r="AA4613" s="28"/>
      <c r="AB4613" s="28"/>
      <c r="AC4613" s="28"/>
      <c r="AD4613" s="595" t="s">
        <v>61</v>
      </c>
      <c r="AE4613" s="28"/>
      <c r="AF4613" s="28"/>
      <c r="AG4613" s="28"/>
      <c r="AH4613" s="22" t="s">
        <v>388</v>
      </c>
    </row>
    <row r="4614" spans="1:113" ht="31.5" hidden="1" x14ac:dyDescent="0.2">
      <c r="A4614" s="36" t="s">
        <v>7617</v>
      </c>
      <c r="B4614" s="36" t="s">
        <v>115</v>
      </c>
      <c r="C4614" s="36" t="s">
        <v>36</v>
      </c>
      <c r="D4614" s="37">
        <v>41871</v>
      </c>
      <c r="E4614" s="38">
        <v>41871.754861111112</v>
      </c>
      <c r="F4614" s="37">
        <v>41871</v>
      </c>
      <c r="G4614" s="112">
        <v>41871.788194444445</v>
      </c>
      <c r="H4614" s="38">
        <f t="shared" si="152"/>
        <v>3.3333333332848269E-2</v>
      </c>
      <c r="I4614" s="36">
        <v>299</v>
      </c>
      <c r="J4614" s="28"/>
      <c r="K4614" s="28"/>
      <c r="L4614" s="28" t="s">
        <v>125</v>
      </c>
      <c r="M4614" s="36" t="s">
        <v>8303</v>
      </c>
      <c r="N4614" s="36">
        <v>35</v>
      </c>
      <c r="O4614" s="36" t="s">
        <v>66</v>
      </c>
      <c r="P4614" s="36" t="s">
        <v>8304</v>
      </c>
      <c r="Q4614" s="28" t="s">
        <v>8305</v>
      </c>
      <c r="R4614" s="593">
        <v>26.1</v>
      </c>
      <c r="S4614" s="593"/>
      <c r="T4614" s="593">
        <f t="shared" si="153"/>
        <v>26.1</v>
      </c>
      <c r="U4614" s="28"/>
      <c r="V4614" s="28"/>
      <c r="W4614" s="28"/>
      <c r="X4614" s="28"/>
      <c r="Y4614" s="28"/>
      <c r="Z4614" s="28"/>
      <c r="AA4614" s="28"/>
      <c r="AB4614" s="28"/>
      <c r="AC4614" s="28"/>
      <c r="AD4614" s="595" t="s">
        <v>55</v>
      </c>
      <c r="AE4614" s="28"/>
      <c r="AF4614" s="28"/>
      <c r="AG4614" s="28"/>
    </row>
    <row r="4615" spans="1:113" s="75" customFormat="1" ht="31.5" hidden="1" x14ac:dyDescent="0.2">
      <c r="A4615" s="36" t="s">
        <v>7617</v>
      </c>
      <c r="B4615" s="36" t="s">
        <v>115</v>
      </c>
      <c r="C4615" s="36" t="s">
        <v>36</v>
      </c>
      <c r="D4615" s="37">
        <v>41871</v>
      </c>
      <c r="E4615" s="38">
        <v>41871.291666666664</v>
      </c>
      <c r="F4615" s="37">
        <v>41871</v>
      </c>
      <c r="G4615" s="112">
        <v>41871.666666666664</v>
      </c>
      <c r="H4615" s="38">
        <f t="shared" si="152"/>
        <v>0.375</v>
      </c>
      <c r="I4615" s="36">
        <v>1</v>
      </c>
      <c r="J4615" s="28"/>
      <c r="K4615" s="28"/>
      <c r="L4615" s="28" t="s">
        <v>126</v>
      </c>
      <c r="M4615" s="36" t="s">
        <v>1470</v>
      </c>
      <c r="N4615" s="36">
        <v>0.4</v>
      </c>
      <c r="O4615" s="36" t="s">
        <v>72</v>
      </c>
      <c r="P4615" s="36" t="s">
        <v>2968</v>
      </c>
      <c r="Q4615" s="28" t="s">
        <v>7783</v>
      </c>
      <c r="R4615" s="36">
        <v>0.2</v>
      </c>
      <c r="S4615" s="36"/>
      <c r="T4615" s="36">
        <f t="shared" si="153"/>
        <v>0.2</v>
      </c>
      <c r="U4615" s="28"/>
      <c r="V4615" s="28"/>
      <c r="W4615" s="28"/>
      <c r="X4615" s="28"/>
      <c r="Y4615" s="28"/>
      <c r="Z4615" s="28"/>
      <c r="AA4615" s="28"/>
      <c r="AB4615" s="28"/>
      <c r="AC4615" s="28"/>
      <c r="AD4615" s="595" t="s">
        <v>61</v>
      </c>
      <c r="AE4615" s="28"/>
      <c r="AF4615" s="28"/>
      <c r="AG4615" s="351"/>
      <c r="AH4615" s="22" t="s">
        <v>388</v>
      </c>
      <c r="AI4615" s="22"/>
      <c r="AJ4615" s="22"/>
      <c r="AK4615" s="161"/>
      <c r="AL4615" s="69"/>
      <c r="AM4615" s="69"/>
      <c r="AN4615" s="69"/>
      <c r="AO4615" s="69"/>
      <c r="AP4615" s="69"/>
      <c r="AQ4615" s="69"/>
      <c r="AR4615" s="69"/>
      <c r="AS4615" s="69"/>
      <c r="AT4615" s="69"/>
      <c r="AU4615" s="69"/>
      <c r="AV4615" s="69"/>
      <c r="AW4615" s="69"/>
      <c r="AX4615" s="69"/>
      <c r="AY4615" s="69"/>
      <c r="AZ4615" s="69"/>
      <c r="BA4615" s="69"/>
      <c r="BB4615" s="69"/>
      <c r="BC4615" s="69"/>
      <c r="BD4615" s="69"/>
      <c r="BE4615" s="69"/>
      <c r="BF4615" s="69"/>
      <c r="BG4615" s="69"/>
      <c r="BH4615" s="69"/>
      <c r="BI4615" s="69"/>
      <c r="BJ4615" s="69"/>
      <c r="BK4615" s="69"/>
      <c r="BL4615" s="69"/>
      <c r="BM4615" s="69"/>
      <c r="BN4615" s="69"/>
      <c r="BO4615" s="69"/>
      <c r="BP4615" s="69"/>
      <c r="BQ4615" s="69"/>
      <c r="BR4615" s="69"/>
      <c r="BS4615" s="69"/>
      <c r="BT4615" s="69"/>
      <c r="BU4615" s="69"/>
      <c r="BV4615" s="69"/>
      <c r="BW4615" s="69"/>
      <c r="BX4615" s="69"/>
      <c r="BY4615" s="69"/>
      <c r="BZ4615" s="69"/>
      <c r="CA4615" s="69"/>
      <c r="CB4615" s="69"/>
      <c r="CC4615" s="69"/>
      <c r="CD4615" s="69"/>
      <c r="CE4615" s="69"/>
      <c r="CF4615" s="69"/>
      <c r="CG4615" s="69"/>
      <c r="CH4615" s="69"/>
      <c r="CI4615" s="69"/>
      <c r="CJ4615" s="69"/>
      <c r="CK4615" s="69"/>
      <c r="CL4615" s="69"/>
      <c r="CM4615" s="69"/>
      <c r="CN4615" s="69"/>
      <c r="CO4615" s="69"/>
      <c r="CP4615" s="69"/>
      <c r="CQ4615" s="69"/>
      <c r="CR4615" s="69"/>
      <c r="CS4615" s="69"/>
      <c r="CT4615" s="69"/>
      <c r="CU4615" s="69"/>
      <c r="CV4615" s="69"/>
      <c r="CW4615" s="69"/>
      <c r="CX4615" s="69"/>
      <c r="CY4615" s="69"/>
      <c r="CZ4615" s="69"/>
      <c r="DA4615" s="69"/>
      <c r="DB4615" s="69"/>
      <c r="DC4615" s="69"/>
      <c r="DD4615" s="69"/>
      <c r="DE4615" s="69"/>
      <c r="DF4615" s="69"/>
      <c r="DG4615" s="69"/>
      <c r="DH4615" s="69"/>
      <c r="DI4615" s="69"/>
    </row>
    <row r="4616" spans="1:113" s="75" customFormat="1" ht="72.75" hidden="1" customHeight="1" x14ac:dyDescent="0.2">
      <c r="A4616" s="36" t="s">
        <v>7617</v>
      </c>
      <c r="B4616" s="36" t="s">
        <v>115</v>
      </c>
      <c r="C4616" s="36" t="s">
        <v>36</v>
      </c>
      <c r="D4616" s="37">
        <v>41872</v>
      </c>
      <c r="E4616" s="38">
        <v>41872.847222222219</v>
      </c>
      <c r="F4616" s="37">
        <v>41872</v>
      </c>
      <c r="G4616" s="38">
        <v>41872.958333333336</v>
      </c>
      <c r="H4616" s="38">
        <f t="shared" si="152"/>
        <v>0.11111111111677019</v>
      </c>
      <c r="I4616" s="36">
        <v>1</v>
      </c>
      <c r="J4616" s="28"/>
      <c r="K4616" s="28"/>
      <c r="L4616" s="28" t="s">
        <v>126</v>
      </c>
      <c r="M4616" s="36" t="s">
        <v>1470</v>
      </c>
      <c r="N4616" s="36">
        <v>0.4</v>
      </c>
      <c r="O4616" s="36" t="s">
        <v>72</v>
      </c>
      <c r="P4616" s="36" t="s">
        <v>2968</v>
      </c>
      <c r="Q4616" s="28" t="s">
        <v>8378</v>
      </c>
      <c r="R4616" s="593">
        <v>0.1</v>
      </c>
      <c r="S4616" s="593"/>
      <c r="T4616" s="593">
        <f t="shared" si="153"/>
        <v>0.1</v>
      </c>
      <c r="U4616" s="28"/>
      <c r="V4616" s="28"/>
      <c r="W4616" s="28"/>
      <c r="X4616" s="28"/>
      <c r="Y4616" s="28"/>
      <c r="Z4616" s="28"/>
      <c r="AA4616" s="28"/>
      <c r="AB4616" s="28"/>
      <c r="AC4616" s="28"/>
      <c r="AD4616" s="595" t="s">
        <v>61</v>
      </c>
      <c r="AE4616" s="28"/>
      <c r="AF4616" s="28"/>
      <c r="AG4616" s="351"/>
      <c r="AH4616" s="22" t="s">
        <v>388</v>
      </c>
      <c r="AI4616" s="22"/>
      <c r="AJ4616" s="22"/>
      <c r="AK4616" s="161"/>
      <c r="AL4616" s="69"/>
      <c r="AM4616" s="69"/>
      <c r="AN4616" s="69"/>
      <c r="AO4616" s="69"/>
      <c r="AP4616" s="69"/>
      <c r="AQ4616" s="69"/>
      <c r="AR4616" s="69"/>
      <c r="AS4616" s="69"/>
      <c r="AT4616" s="69"/>
      <c r="AU4616" s="69"/>
      <c r="AV4616" s="69"/>
      <c r="AW4616" s="69"/>
      <c r="AX4616" s="69"/>
      <c r="AY4616" s="69"/>
      <c r="AZ4616" s="69"/>
      <c r="BA4616" s="69"/>
      <c r="BB4616" s="69"/>
      <c r="BC4616" s="69"/>
      <c r="BD4616" s="69"/>
      <c r="BE4616" s="69"/>
      <c r="BF4616" s="69"/>
      <c r="BG4616" s="69"/>
      <c r="BH4616" s="69"/>
      <c r="BI4616" s="69"/>
      <c r="BJ4616" s="69"/>
      <c r="BK4616" s="69"/>
      <c r="BL4616" s="69"/>
      <c r="BM4616" s="69"/>
      <c r="BN4616" s="69"/>
      <c r="BO4616" s="69"/>
      <c r="BP4616" s="69"/>
      <c r="BQ4616" s="69"/>
      <c r="BR4616" s="69"/>
      <c r="BS4616" s="69"/>
      <c r="BT4616" s="69"/>
      <c r="BU4616" s="69"/>
      <c r="BV4616" s="69"/>
      <c r="BW4616" s="69"/>
      <c r="BX4616" s="69"/>
      <c r="BY4616" s="69"/>
      <c r="BZ4616" s="69"/>
      <c r="CA4616" s="69"/>
      <c r="CB4616" s="69"/>
      <c r="CC4616" s="69"/>
      <c r="CD4616" s="69"/>
      <c r="CE4616" s="69"/>
      <c r="CF4616" s="69"/>
      <c r="CG4616" s="69"/>
      <c r="CH4616" s="69"/>
      <c r="CI4616" s="69"/>
      <c r="CJ4616" s="69"/>
      <c r="CK4616" s="69"/>
      <c r="CL4616" s="69"/>
      <c r="CM4616" s="69"/>
      <c r="CN4616" s="69"/>
      <c r="CO4616" s="69"/>
      <c r="CP4616" s="69"/>
      <c r="CQ4616" s="69"/>
      <c r="CR4616" s="69"/>
      <c r="CS4616" s="69"/>
      <c r="CT4616" s="69"/>
      <c r="CU4616" s="69"/>
      <c r="CV4616" s="69"/>
      <c r="CW4616" s="69"/>
      <c r="CX4616" s="69"/>
      <c r="CY4616" s="69"/>
      <c r="CZ4616" s="69"/>
      <c r="DA4616" s="69"/>
      <c r="DB4616" s="69"/>
      <c r="DC4616" s="69"/>
      <c r="DD4616" s="69"/>
      <c r="DE4616" s="69"/>
      <c r="DF4616" s="69"/>
      <c r="DG4616" s="69"/>
      <c r="DH4616" s="69"/>
      <c r="DI4616" s="69"/>
    </row>
    <row r="4617" spans="1:113" s="75" customFormat="1" ht="62.25" hidden="1" customHeight="1" x14ac:dyDescent="0.2">
      <c r="A4617" s="36" t="s">
        <v>7617</v>
      </c>
      <c r="B4617" s="36" t="s">
        <v>115</v>
      </c>
      <c r="C4617" s="36" t="s">
        <v>36</v>
      </c>
      <c r="D4617" s="37">
        <v>41872</v>
      </c>
      <c r="E4617" s="38">
        <v>41872.875</v>
      </c>
      <c r="F4617" s="37">
        <v>41872</v>
      </c>
      <c r="G4617" s="38">
        <v>41872.958333333336</v>
      </c>
      <c r="H4617" s="38">
        <f t="shared" si="152"/>
        <v>8.3333333335758653E-2</v>
      </c>
      <c r="I4617" s="36">
        <v>1</v>
      </c>
      <c r="J4617" s="28"/>
      <c r="K4617" s="28"/>
      <c r="L4617" s="28" t="s">
        <v>126</v>
      </c>
      <c r="M4617" s="36" t="s">
        <v>1470</v>
      </c>
      <c r="N4617" s="36">
        <v>0.4</v>
      </c>
      <c r="O4617" s="36" t="s">
        <v>72</v>
      </c>
      <c r="P4617" s="36" t="s">
        <v>2968</v>
      </c>
      <c r="Q4617" s="28" t="s">
        <v>8379</v>
      </c>
      <c r="R4617" s="593">
        <v>0.1</v>
      </c>
      <c r="S4617" s="593"/>
      <c r="T4617" s="593">
        <f t="shared" si="153"/>
        <v>0.1</v>
      </c>
      <c r="U4617" s="28"/>
      <c r="V4617" s="28"/>
      <c r="W4617" s="28"/>
      <c r="X4617" s="28"/>
      <c r="Y4617" s="28"/>
      <c r="Z4617" s="28"/>
      <c r="AA4617" s="28"/>
      <c r="AB4617" s="28"/>
      <c r="AC4617" s="28"/>
      <c r="AD4617" s="595" t="s">
        <v>61</v>
      </c>
      <c r="AE4617" s="28"/>
      <c r="AF4617" s="28"/>
      <c r="AG4617" s="351"/>
      <c r="AH4617" s="22" t="s">
        <v>388</v>
      </c>
      <c r="AI4617" s="22"/>
      <c r="AJ4617" s="22"/>
      <c r="AK4617" s="161"/>
      <c r="AL4617" s="69"/>
      <c r="AM4617" s="69"/>
      <c r="AN4617" s="69"/>
      <c r="AO4617" s="69"/>
      <c r="AP4617" s="69"/>
      <c r="AQ4617" s="69"/>
      <c r="AR4617" s="69"/>
      <c r="AS4617" s="69"/>
      <c r="AT4617" s="69"/>
      <c r="AU4617" s="69"/>
      <c r="AV4617" s="69"/>
      <c r="AW4617" s="69"/>
      <c r="AX4617" s="69"/>
      <c r="AY4617" s="69"/>
      <c r="AZ4617" s="69"/>
      <c r="BA4617" s="69"/>
      <c r="BB4617" s="69"/>
      <c r="BC4617" s="69"/>
      <c r="BD4617" s="69"/>
      <c r="BE4617" s="69"/>
      <c r="BF4617" s="69"/>
      <c r="BG4617" s="69"/>
      <c r="BH4617" s="69"/>
      <c r="BI4617" s="69"/>
      <c r="BJ4617" s="69"/>
      <c r="BK4617" s="69"/>
      <c r="BL4617" s="69"/>
      <c r="BM4617" s="69"/>
      <c r="BN4617" s="69"/>
      <c r="BO4617" s="69"/>
      <c r="BP4617" s="69"/>
      <c r="BQ4617" s="69"/>
      <c r="BR4617" s="69"/>
      <c r="BS4617" s="69"/>
      <c r="BT4617" s="69"/>
      <c r="BU4617" s="69"/>
      <c r="BV4617" s="69"/>
      <c r="BW4617" s="69"/>
      <c r="BX4617" s="69"/>
      <c r="BY4617" s="69"/>
      <c r="BZ4617" s="69"/>
      <c r="CA4617" s="69"/>
      <c r="CB4617" s="69"/>
      <c r="CC4617" s="69"/>
      <c r="CD4617" s="69"/>
      <c r="CE4617" s="69"/>
      <c r="CF4617" s="69"/>
      <c r="CG4617" s="69"/>
      <c r="CH4617" s="69"/>
      <c r="CI4617" s="69"/>
      <c r="CJ4617" s="69"/>
      <c r="CK4617" s="69"/>
      <c r="CL4617" s="69"/>
      <c r="CM4617" s="69"/>
      <c r="CN4617" s="69"/>
      <c r="CO4617" s="69"/>
      <c r="CP4617" s="69"/>
      <c r="CQ4617" s="69"/>
      <c r="CR4617" s="69"/>
      <c r="CS4617" s="69"/>
      <c r="CT4617" s="69"/>
      <c r="CU4617" s="69"/>
      <c r="CV4617" s="69"/>
      <c r="CW4617" s="69"/>
      <c r="CX4617" s="69"/>
      <c r="CY4617" s="69"/>
      <c r="CZ4617" s="69"/>
      <c r="DA4617" s="69"/>
      <c r="DB4617" s="69"/>
      <c r="DC4617" s="69"/>
      <c r="DD4617" s="69"/>
      <c r="DE4617" s="69"/>
      <c r="DF4617" s="69"/>
      <c r="DG4617" s="69"/>
      <c r="DH4617" s="69"/>
      <c r="DI4617" s="69"/>
    </row>
    <row r="4618" spans="1:113" s="75" customFormat="1" ht="66.75" hidden="1" customHeight="1" x14ac:dyDescent="0.2">
      <c r="A4618" s="36" t="s">
        <v>7617</v>
      </c>
      <c r="B4618" s="36" t="s">
        <v>115</v>
      </c>
      <c r="C4618" s="36" t="s">
        <v>36</v>
      </c>
      <c r="D4618" s="37">
        <v>41873</v>
      </c>
      <c r="E4618" s="38">
        <v>41873.5625</v>
      </c>
      <c r="F4618" s="37">
        <v>41873</v>
      </c>
      <c r="G4618" s="38">
        <v>41873.652777777781</v>
      </c>
      <c r="H4618" s="38">
        <f t="shared" si="152"/>
        <v>9.0277777781011537E-2</v>
      </c>
      <c r="I4618" s="36">
        <v>1</v>
      </c>
      <c r="J4618" s="28"/>
      <c r="K4618" s="28"/>
      <c r="L4618" s="28" t="s">
        <v>126</v>
      </c>
      <c r="M4618" s="36" t="s">
        <v>1470</v>
      </c>
      <c r="N4618" s="36">
        <v>0.4</v>
      </c>
      <c r="O4618" s="36" t="s">
        <v>72</v>
      </c>
      <c r="P4618" s="36" t="s">
        <v>2968</v>
      </c>
      <c r="Q4618" s="28" t="s">
        <v>8414</v>
      </c>
      <c r="R4618" s="593">
        <v>0.1</v>
      </c>
      <c r="S4618" s="593"/>
      <c r="T4618" s="593">
        <f t="shared" si="153"/>
        <v>0.1</v>
      </c>
      <c r="U4618" s="28"/>
      <c r="V4618" s="28"/>
      <c r="W4618" s="28"/>
      <c r="X4618" s="28"/>
      <c r="Y4618" s="28"/>
      <c r="Z4618" s="28"/>
      <c r="AA4618" s="28"/>
      <c r="AB4618" s="28"/>
      <c r="AC4618" s="28"/>
      <c r="AD4618" s="595" t="s">
        <v>61</v>
      </c>
      <c r="AE4618" s="28"/>
      <c r="AF4618" s="28"/>
      <c r="AG4618" s="351"/>
      <c r="AH4618" s="22"/>
      <c r="AI4618" s="22"/>
      <c r="AJ4618" s="22"/>
      <c r="AK4618" s="161"/>
      <c r="AL4618" s="69"/>
      <c r="AM4618" s="69"/>
      <c r="AN4618" s="69"/>
      <c r="AO4618" s="69"/>
      <c r="AP4618" s="69"/>
      <c r="AQ4618" s="69"/>
      <c r="AR4618" s="69"/>
      <c r="AS4618" s="69"/>
      <c r="AT4618" s="69"/>
      <c r="AU4618" s="69"/>
      <c r="AV4618" s="69"/>
      <c r="AW4618" s="69"/>
      <c r="AX4618" s="69"/>
      <c r="AY4618" s="69"/>
      <c r="AZ4618" s="69"/>
      <c r="BA4618" s="69"/>
      <c r="BB4618" s="69"/>
      <c r="BC4618" s="69"/>
      <c r="BD4618" s="69"/>
      <c r="BE4618" s="69"/>
      <c r="BF4618" s="69"/>
      <c r="BG4618" s="69"/>
      <c r="BH4618" s="69"/>
      <c r="BI4618" s="69"/>
      <c r="BJ4618" s="69"/>
      <c r="BK4618" s="69"/>
      <c r="BL4618" s="69"/>
      <c r="BM4618" s="69"/>
      <c r="BN4618" s="69"/>
      <c r="BO4618" s="69"/>
      <c r="BP4618" s="69"/>
      <c r="BQ4618" s="69"/>
      <c r="BR4618" s="69"/>
      <c r="BS4618" s="69"/>
      <c r="BT4618" s="69"/>
      <c r="BU4618" s="69"/>
      <c r="BV4618" s="69"/>
      <c r="BW4618" s="69"/>
      <c r="BX4618" s="69"/>
      <c r="BY4618" s="69"/>
      <c r="BZ4618" s="69"/>
      <c r="CA4618" s="69"/>
      <c r="CB4618" s="69"/>
      <c r="CC4618" s="69"/>
      <c r="CD4618" s="69"/>
      <c r="CE4618" s="69"/>
      <c r="CF4618" s="69"/>
      <c r="CG4618" s="69"/>
      <c r="CH4618" s="69"/>
      <c r="CI4618" s="69"/>
      <c r="CJ4618" s="69"/>
      <c r="CK4618" s="69"/>
      <c r="CL4618" s="69"/>
      <c r="CM4618" s="69"/>
      <c r="CN4618" s="69"/>
      <c r="CO4618" s="69"/>
      <c r="CP4618" s="69"/>
      <c r="CQ4618" s="69"/>
      <c r="CR4618" s="69"/>
      <c r="CS4618" s="69"/>
      <c r="CT4618" s="69"/>
      <c r="CU4618" s="69"/>
      <c r="CV4618" s="69"/>
      <c r="CW4618" s="69"/>
      <c r="CX4618" s="69"/>
      <c r="CY4618" s="69"/>
      <c r="CZ4618" s="69"/>
      <c r="DA4618" s="69"/>
      <c r="DB4618" s="69"/>
      <c r="DC4618" s="69"/>
      <c r="DD4618" s="69"/>
      <c r="DE4618" s="69"/>
      <c r="DF4618" s="69"/>
      <c r="DG4618" s="69"/>
      <c r="DH4618" s="69"/>
      <c r="DI4618" s="69"/>
    </row>
    <row r="4619" spans="1:113" s="75" customFormat="1" ht="53.25" hidden="1" customHeight="1" x14ac:dyDescent="0.2">
      <c r="A4619" s="36" t="s">
        <v>7617</v>
      </c>
      <c r="B4619" s="36" t="s">
        <v>115</v>
      </c>
      <c r="C4619" s="36" t="s">
        <v>36</v>
      </c>
      <c r="D4619" s="37">
        <v>41874</v>
      </c>
      <c r="E4619" s="38"/>
      <c r="F4619" s="37">
        <v>41874</v>
      </c>
      <c r="G4619" s="38"/>
      <c r="H4619" s="38"/>
      <c r="I4619" s="36"/>
      <c r="J4619" s="28"/>
      <c r="K4619" s="28"/>
      <c r="L4619" s="28"/>
      <c r="M4619" s="36"/>
      <c r="N4619" s="36"/>
      <c r="O4619" s="36"/>
      <c r="P4619" s="36"/>
      <c r="Q4619" s="28"/>
      <c r="R4619" s="593"/>
      <c r="S4619" s="593"/>
      <c r="T4619" s="593"/>
      <c r="U4619" s="28"/>
      <c r="V4619" s="28"/>
      <c r="W4619" s="28"/>
      <c r="X4619" s="28"/>
      <c r="Y4619" s="28"/>
      <c r="Z4619" s="28"/>
      <c r="AA4619" s="28"/>
      <c r="AB4619" s="28"/>
      <c r="AC4619" s="28"/>
      <c r="AD4619" s="595"/>
      <c r="AE4619" s="28"/>
      <c r="AF4619" s="28"/>
      <c r="AG4619" s="351" t="s">
        <v>201</v>
      </c>
      <c r="AH4619" s="22"/>
      <c r="AI4619" s="22"/>
      <c r="AJ4619" s="22"/>
      <c r="AK4619" s="161"/>
      <c r="AL4619" s="69"/>
      <c r="AM4619" s="69"/>
      <c r="AN4619" s="69"/>
      <c r="AO4619" s="69"/>
      <c r="AP4619" s="69"/>
      <c r="AQ4619" s="69"/>
      <c r="AR4619" s="69"/>
      <c r="AS4619" s="69"/>
      <c r="AT4619" s="69"/>
      <c r="AU4619" s="69"/>
      <c r="AV4619" s="69"/>
      <c r="AW4619" s="69"/>
      <c r="AX4619" s="69"/>
      <c r="AY4619" s="69"/>
      <c r="AZ4619" s="69"/>
      <c r="BA4619" s="69"/>
      <c r="BB4619" s="69"/>
      <c r="BC4619" s="69"/>
      <c r="BD4619" s="69"/>
      <c r="BE4619" s="69"/>
      <c r="BF4619" s="69"/>
      <c r="BG4619" s="69"/>
      <c r="BH4619" s="69"/>
      <c r="BI4619" s="69"/>
      <c r="BJ4619" s="69"/>
      <c r="BK4619" s="69"/>
      <c r="BL4619" s="69"/>
      <c r="BM4619" s="69"/>
      <c r="BN4619" s="69"/>
      <c r="BO4619" s="69"/>
      <c r="BP4619" s="69"/>
      <c r="BQ4619" s="69"/>
      <c r="BR4619" s="69"/>
      <c r="BS4619" s="69"/>
      <c r="BT4619" s="69"/>
      <c r="BU4619" s="69"/>
      <c r="BV4619" s="69"/>
      <c r="BW4619" s="69"/>
      <c r="BX4619" s="69"/>
      <c r="BY4619" s="69"/>
      <c r="BZ4619" s="69"/>
      <c r="CA4619" s="69"/>
      <c r="CB4619" s="69"/>
      <c r="CC4619" s="69"/>
      <c r="CD4619" s="69"/>
      <c r="CE4619" s="69"/>
      <c r="CF4619" s="69"/>
      <c r="CG4619" s="69"/>
      <c r="CH4619" s="69"/>
      <c r="CI4619" s="69"/>
      <c r="CJ4619" s="69"/>
      <c r="CK4619" s="69"/>
      <c r="CL4619" s="69"/>
      <c r="CM4619" s="69"/>
      <c r="CN4619" s="69"/>
      <c r="CO4619" s="69"/>
      <c r="CP4619" s="69"/>
      <c r="CQ4619" s="69"/>
      <c r="CR4619" s="69"/>
      <c r="CS4619" s="69"/>
      <c r="CT4619" s="69"/>
      <c r="CU4619" s="69"/>
      <c r="CV4619" s="69"/>
      <c r="CW4619" s="69"/>
      <c r="CX4619" s="69"/>
      <c r="CY4619" s="69"/>
      <c r="CZ4619" s="69"/>
      <c r="DA4619" s="69"/>
      <c r="DB4619" s="69"/>
      <c r="DC4619" s="69"/>
      <c r="DD4619" s="69"/>
      <c r="DE4619" s="69"/>
      <c r="DF4619" s="69"/>
      <c r="DG4619" s="69"/>
      <c r="DH4619" s="69"/>
      <c r="DI4619" s="69"/>
    </row>
    <row r="4620" spans="1:113" s="75" customFormat="1" hidden="1" x14ac:dyDescent="0.2">
      <c r="A4620" s="36" t="s">
        <v>7617</v>
      </c>
      <c r="B4620" s="36" t="s">
        <v>115</v>
      </c>
      <c r="C4620" s="36" t="s">
        <v>36</v>
      </c>
      <c r="D4620" s="37">
        <v>41875</v>
      </c>
      <c r="E4620" s="38"/>
      <c r="F4620" s="37">
        <v>41875</v>
      </c>
      <c r="G4620" s="38"/>
      <c r="H4620" s="38"/>
      <c r="I4620" s="36"/>
      <c r="J4620" s="28"/>
      <c r="K4620" s="28"/>
      <c r="L4620" s="28"/>
      <c r="M4620" s="36"/>
      <c r="N4620" s="36"/>
      <c r="O4620" s="36"/>
      <c r="P4620" s="36"/>
      <c r="Q4620" s="28"/>
      <c r="R4620" s="593"/>
      <c r="S4620" s="593"/>
      <c r="T4620" s="593"/>
      <c r="U4620" s="28"/>
      <c r="V4620" s="28"/>
      <c r="W4620" s="28"/>
      <c r="X4620" s="28"/>
      <c r="Y4620" s="28"/>
      <c r="Z4620" s="28"/>
      <c r="AA4620" s="28"/>
      <c r="AB4620" s="28"/>
      <c r="AC4620" s="28"/>
      <c r="AD4620" s="28"/>
      <c r="AE4620" s="28"/>
      <c r="AF4620" s="28"/>
      <c r="AG4620" s="351" t="s">
        <v>201</v>
      </c>
      <c r="AH4620" s="22"/>
      <c r="AI4620" s="22"/>
      <c r="AJ4620" s="22"/>
      <c r="AK4620" s="161"/>
      <c r="AL4620" s="69"/>
      <c r="AM4620" s="69"/>
      <c r="AN4620" s="69"/>
      <c r="AO4620" s="69"/>
      <c r="AP4620" s="69"/>
      <c r="AQ4620" s="69"/>
      <c r="AR4620" s="69"/>
      <c r="AS4620" s="69"/>
      <c r="AT4620" s="69"/>
      <c r="AU4620" s="69"/>
      <c r="AV4620" s="69"/>
      <c r="AW4620" s="69"/>
      <c r="AX4620" s="69"/>
      <c r="AY4620" s="69"/>
      <c r="AZ4620" s="69"/>
      <c r="BA4620" s="69"/>
      <c r="BB4620" s="69"/>
      <c r="BC4620" s="69"/>
      <c r="BD4620" s="69"/>
      <c r="BE4620" s="69"/>
      <c r="BF4620" s="69"/>
      <c r="BG4620" s="69"/>
      <c r="BH4620" s="69"/>
      <c r="BI4620" s="69"/>
      <c r="BJ4620" s="69"/>
      <c r="BK4620" s="69"/>
      <c r="BL4620" s="69"/>
      <c r="BM4620" s="69"/>
      <c r="BN4620" s="69"/>
      <c r="BO4620" s="69"/>
      <c r="BP4620" s="69"/>
      <c r="BQ4620" s="69"/>
      <c r="BR4620" s="69"/>
      <c r="BS4620" s="69"/>
      <c r="BT4620" s="69"/>
      <c r="BU4620" s="69"/>
      <c r="BV4620" s="69"/>
      <c r="BW4620" s="69"/>
      <c r="BX4620" s="69"/>
      <c r="BY4620" s="69"/>
      <c r="BZ4620" s="69"/>
      <c r="CA4620" s="69"/>
      <c r="CB4620" s="69"/>
      <c r="CC4620" s="69"/>
      <c r="CD4620" s="69"/>
      <c r="CE4620" s="69"/>
      <c r="CF4620" s="69"/>
      <c r="CG4620" s="69"/>
      <c r="CH4620" s="69"/>
      <c r="CI4620" s="69"/>
      <c r="CJ4620" s="69"/>
      <c r="CK4620" s="69"/>
      <c r="CL4620" s="69"/>
      <c r="CM4620" s="69"/>
      <c r="CN4620" s="69"/>
      <c r="CO4620" s="69"/>
      <c r="CP4620" s="69"/>
      <c r="CQ4620" s="69"/>
      <c r="CR4620" s="69"/>
      <c r="CS4620" s="69"/>
      <c r="CT4620" s="69"/>
      <c r="CU4620" s="69"/>
      <c r="CV4620" s="69"/>
      <c r="CW4620" s="69"/>
      <c r="CX4620" s="69"/>
      <c r="CY4620" s="69"/>
      <c r="CZ4620" s="69"/>
      <c r="DA4620" s="69"/>
      <c r="DB4620" s="69"/>
      <c r="DC4620" s="69"/>
      <c r="DD4620" s="69"/>
      <c r="DE4620" s="69"/>
      <c r="DF4620" s="69"/>
      <c r="DG4620" s="69"/>
      <c r="DH4620" s="69"/>
      <c r="DI4620" s="69"/>
    </row>
    <row r="4621" spans="1:113" s="75" customFormat="1" hidden="1" x14ac:dyDescent="0.2">
      <c r="A4621" s="36" t="s">
        <v>7617</v>
      </c>
      <c r="B4621" s="36" t="s">
        <v>115</v>
      </c>
      <c r="C4621" s="36" t="s">
        <v>36</v>
      </c>
      <c r="D4621" s="37">
        <v>41876</v>
      </c>
      <c r="E4621" s="38"/>
      <c r="F4621" s="37">
        <v>41876</v>
      </c>
      <c r="G4621" s="38"/>
      <c r="H4621" s="38"/>
      <c r="I4621" s="36"/>
      <c r="J4621" s="28"/>
      <c r="K4621" s="28"/>
      <c r="L4621" s="28"/>
      <c r="M4621" s="36"/>
      <c r="N4621" s="36"/>
      <c r="O4621" s="36"/>
      <c r="P4621" s="36"/>
      <c r="Q4621" s="28"/>
      <c r="R4621" s="593"/>
      <c r="S4621" s="593"/>
      <c r="T4621" s="593"/>
      <c r="U4621" s="28"/>
      <c r="V4621" s="28"/>
      <c r="W4621" s="28"/>
      <c r="X4621" s="28"/>
      <c r="Y4621" s="28"/>
      <c r="Z4621" s="28"/>
      <c r="AA4621" s="28"/>
      <c r="AB4621" s="28"/>
      <c r="AC4621" s="28"/>
      <c r="AD4621" s="28"/>
      <c r="AE4621" s="28"/>
      <c r="AF4621" s="28"/>
      <c r="AG4621" s="351" t="s">
        <v>201</v>
      </c>
      <c r="AH4621" s="22"/>
      <c r="AI4621" s="22"/>
      <c r="AJ4621" s="22"/>
      <c r="AK4621" s="161"/>
      <c r="AL4621" s="69"/>
      <c r="AM4621" s="69"/>
      <c r="AN4621" s="69"/>
      <c r="AO4621" s="69"/>
      <c r="AP4621" s="69"/>
      <c r="AQ4621" s="69"/>
      <c r="AR4621" s="69"/>
      <c r="AS4621" s="69"/>
      <c r="AT4621" s="69"/>
      <c r="AU4621" s="69"/>
      <c r="AV4621" s="69"/>
      <c r="AW4621" s="69"/>
      <c r="AX4621" s="69"/>
      <c r="AY4621" s="69"/>
      <c r="AZ4621" s="69"/>
      <c r="BA4621" s="69"/>
      <c r="BB4621" s="69"/>
      <c r="BC4621" s="69"/>
      <c r="BD4621" s="69"/>
      <c r="BE4621" s="69"/>
      <c r="BF4621" s="69"/>
      <c r="BG4621" s="69"/>
      <c r="BH4621" s="69"/>
      <c r="BI4621" s="69"/>
      <c r="BJ4621" s="69"/>
      <c r="BK4621" s="69"/>
      <c r="BL4621" s="69"/>
      <c r="BM4621" s="69"/>
      <c r="BN4621" s="69"/>
      <c r="BO4621" s="69"/>
      <c r="BP4621" s="69"/>
      <c r="BQ4621" s="69"/>
      <c r="BR4621" s="69"/>
      <c r="BS4621" s="69"/>
      <c r="BT4621" s="69"/>
      <c r="BU4621" s="69"/>
      <c r="BV4621" s="69"/>
      <c r="BW4621" s="69"/>
      <c r="BX4621" s="69"/>
      <c r="BY4621" s="69"/>
      <c r="BZ4621" s="69"/>
      <c r="CA4621" s="69"/>
      <c r="CB4621" s="69"/>
      <c r="CC4621" s="69"/>
      <c r="CD4621" s="69"/>
      <c r="CE4621" s="69"/>
      <c r="CF4621" s="69"/>
      <c r="CG4621" s="69"/>
      <c r="CH4621" s="69"/>
      <c r="CI4621" s="69"/>
      <c r="CJ4621" s="69"/>
      <c r="CK4621" s="69"/>
      <c r="CL4621" s="69"/>
      <c r="CM4621" s="69"/>
      <c r="CN4621" s="69"/>
      <c r="CO4621" s="69"/>
      <c r="CP4621" s="69"/>
      <c r="CQ4621" s="69"/>
      <c r="CR4621" s="69"/>
      <c r="CS4621" s="69"/>
      <c r="CT4621" s="69"/>
      <c r="CU4621" s="69"/>
      <c r="CV4621" s="69"/>
      <c r="CW4621" s="69"/>
      <c r="CX4621" s="69"/>
      <c r="CY4621" s="69"/>
      <c r="CZ4621" s="69"/>
      <c r="DA4621" s="69"/>
      <c r="DB4621" s="69"/>
      <c r="DC4621" s="69"/>
      <c r="DD4621" s="69"/>
      <c r="DE4621" s="69"/>
      <c r="DF4621" s="69"/>
      <c r="DG4621" s="69"/>
      <c r="DH4621" s="69"/>
      <c r="DI4621" s="69"/>
    </row>
    <row r="4622" spans="1:113" s="75" customFormat="1" ht="63.75" hidden="1" customHeight="1" x14ac:dyDescent="0.2">
      <c r="A4622" s="36" t="s">
        <v>7617</v>
      </c>
      <c r="B4622" s="36" t="s">
        <v>115</v>
      </c>
      <c r="C4622" s="36" t="s">
        <v>36</v>
      </c>
      <c r="D4622" s="37">
        <v>41877</v>
      </c>
      <c r="E4622" s="38"/>
      <c r="F4622" s="37">
        <v>41877</v>
      </c>
      <c r="G4622" s="38"/>
      <c r="H4622" s="38"/>
      <c r="I4622" s="36"/>
      <c r="J4622" s="28"/>
      <c r="K4622" s="28"/>
      <c r="L4622" s="28"/>
      <c r="M4622" s="36"/>
      <c r="N4622" s="36"/>
      <c r="O4622" s="36"/>
      <c r="P4622" s="36"/>
      <c r="Q4622" s="28"/>
      <c r="R4622" s="593"/>
      <c r="S4622" s="593"/>
      <c r="T4622" s="593"/>
      <c r="U4622" s="28"/>
      <c r="V4622" s="28"/>
      <c r="W4622" s="28"/>
      <c r="X4622" s="28"/>
      <c r="Y4622" s="28"/>
      <c r="Z4622" s="28"/>
      <c r="AA4622" s="28"/>
      <c r="AB4622" s="28"/>
      <c r="AC4622" s="28"/>
      <c r="AD4622" s="595"/>
      <c r="AE4622" s="28"/>
      <c r="AF4622" s="28"/>
      <c r="AG4622" s="351" t="s">
        <v>201</v>
      </c>
      <c r="AH4622" s="22"/>
      <c r="AI4622" s="22"/>
      <c r="AJ4622" s="22"/>
      <c r="AK4622" s="161"/>
      <c r="AL4622" s="69"/>
      <c r="AM4622" s="69"/>
      <c r="AN4622" s="69"/>
      <c r="AO4622" s="69"/>
      <c r="AP4622" s="69"/>
      <c r="AQ4622" s="69"/>
      <c r="AR4622" s="69"/>
      <c r="AS4622" s="69"/>
      <c r="AT4622" s="69"/>
      <c r="AU4622" s="69"/>
      <c r="AV4622" s="69"/>
      <c r="AW4622" s="69"/>
      <c r="AX4622" s="69"/>
      <c r="AY4622" s="69"/>
      <c r="AZ4622" s="69"/>
      <c r="BA4622" s="69"/>
      <c r="BB4622" s="69"/>
      <c r="BC4622" s="69"/>
      <c r="BD4622" s="69"/>
      <c r="BE4622" s="69"/>
      <c r="BF4622" s="69"/>
      <c r="BG4622" s="69"/>
      <c r="BH4622" s="69"/>
      <c r="BI4622" s="69"/>
      <c r="BJ4622" s="69"/>
      <c r="BK4622" s="69"/>
      <c r="BL4622" s="69"/>
      <c r="BM4622" s="69"/>
      <c r="BN4622" s="69"/>
      <c r="BO4622" s="69"/>
      <c r="BP4622" s="69"/>
      <c r="BQ4622" s="69"/>
      <c r="BR4622" s="69"/>
      <c r="BS4622" s="69"/>
      <c r="BT4622" s="69"/>
      <c r="BU4622" s="69"/>
      <c r="BV4622" s="69"/>
      <c r="BW4622" s="69"/>
      <c r="BX4622" s="69"/>
      <c r="BY4622" s="69"/>
      <c r="BZ4622" s="69"/>
      <c r="CA4622" s="69"/>
      <c r="CB4622" s="69"/>
      <c r="CC4622" s="69"/>
      <c r="CD4622" s="69"/>
      <c r="CE4622" s="69"/>
      <c r="CF4622" s="69"/>
      <c r="CG4622" s="69"/>
      <c r="CH4622" s="69"/>
      <c r="CI4622" s="69"/>
      <c r="CJ4622" s="69"/>
      <c r="CK4622" s="69"/>
      <c r="CL4622" s="69"/>
      <c r="CM4622" s="69"/>
      <c r="CN4622" s="69"/>
      <c r="CO4622" s="69"/>
      <c r="CP4622" s="69"/>
      <c r="CQ4622" s="69"/>
      <c r="CR4622" s="69"/>
      <c r="CS4622" s="69"/>
      <c r="CT4622" s="69"/>
      <c r="CU4622" s="69"/>
      <c r="CV4622" s="69"/>
      <c r="CW4622" s="69"/>
      <c r="CX4622" s="69"/>
      <c r="CY4622" s="69"/>
      <c r="CZ4622" s="69"/>
      <c r="DA4622" s="69"/>
      <c r="DB4622" s="69"/>
      <c r="DC4622" s="69"/>
      <c r="DD4622" s="69"/>
      <c r="DE4622" s="69"/>
      <c r="DF4622" s="69"/>
      <c r="DG4622" s="69"/>
      <c r="DH4622" s="69"/>
      <c r="DI4622" s="69"/>
    </row>
    <row r="4623" spans="1:113" s="75" customFormat="1" ht="90.75" hidden="1" customHeight="1" x14ac:dyDescent="0.2">
      <c r="A4623" s="36" t="s">
        <v>7617</v>
      </c>
      <c r="B4623" s="36" t="s">
        <v>115</v>
      </c>
      <c r="C4623" s="36" t="s">
        <v>36</v>
      </c>
      <c r="D4623" s="37">
        <v>41878</v>
      </c>
      <c r="E4623" s="38">
        <v>41878.791666666664</v>
      </c>
      <c r="F4623" s="37">
        <v>41878</v>
      </c>
      <c r="G4623" s="38">
        <v>41879.291655092595</v>
      </c>
      <c r="H4623" s="38">
        <f t="shared" ref="H4623:H4629" si="154">G4623-E4623</f>
        <v>0.49998842593049631</v>
      </c>
      <c r="I4623" s="36">
        <v>5</v>
      </c>
      <c r="J4623" s="28"/>
      <c r="K4623" s="28"/>
      <c r="L4623" s="28" t="s">
        <v>130</v>
      </c>
      <c r="M4623" s="36" t="s">
        <v>8522</v>
      </c>
      <c r="N4623" s="36" t="s">
        <v>103</v>
      </c>
      <c r="O4623" s="36" t="s">
        <v>66</v>
      </c>
      <c r="P4623" s="36" t="s">
        <v>8523</v>
      </c>
      <c r="Q4623" s="28" t="s">
        <v>8524</v>
      </c>
      <c r="R4623" s="593">
        <v>1.8</v>
      </c>
      <c r="S4623" s="593"/>
      <c r="T4623" s="593">
        <f t="shared" ref="T4623:T4629" si="155">R4623+S4623</f>
        <v>1.8</v>
      </c>
      <c r="U4623" s="28"/>
      <c r="V4623" s="28"/>
      <c r="W4623" s="28"/>
      <c r="X4623" s="28"/>
      <c r="Y4623" s="28"/>
      <c r="Z4623" s="28"/>
      <c r="AA4623" s="28"/>
      <c r="AB4623" s="28"/>
      <c r="AC4623" s="28"/>
      <c r="AD4623" s="595" t="s">
        <v>60</v>
      </c>
      <c r="AE4623" s="28"/>
      <c r="AF4623" s="28"/>
      <c r="AG4623" s="351"/>
      <c r="AH4623" s="22"/>
      <c r="AI4623" s="22"/>
      <c r="AJ4623" s="22"/>
      <c r="AK4623" s="161"/>
      <c r="AL4623" s="69"/>
      <c r="AM4623" s="69"/>
      <c r="AN4623" s="69"/>
      <c r="AO4623" s="69"/>
      <c r="AP4623" s="69"/>
      <c r="AQ4623" s="69"/>
      <c r="AR4623" s="69"/>
      <c r="AS4623" s="69"/>
      <c r="AT4623" s="69"/>
      <c r="AU4623" s="69"/>
      <c r="AV4623" s="69"/>
      <c r="AW4623" s="69"/>
      <c r="AX4623" s="69"/>
      <c r="AY4623" s="69"/>
      <c r="AZ4623" s="69"/>
      <c r="BA4623" s="69"/>
      <c r="BB4623" s="69"/>
      <c r="BC4623" s="69"/>
      <c r="BD4623" s="69"/>
      <c r="BE4623" s="69"/>
      <c r="BF4623" s="69"/>
      <c r="BG4623" s="69"/>
      <c r="BH4623" s="69"/>
      <c r="BI4623" s="69"/>
      <c r="BJ4623" s="69"/>
      <c r="BK4623" s="69"/>
      <c r="BL4623" s="69"/>
      <c r="BM4623" s="69"/>
      <c r="BN4623" s="69"/>
      <c r="BO4623" s="69"/>
      <c r="BP4623" s="69"/>
      <c r="BQ4623" s="69"/>
      <c r="BR4623" s="69"/>
      <c r="BS4623" s="69"/>
      <c r="BT4623" s="69"/>
      <c r="BU4623" s="69"/>
      <c r="BV4623" s="69"/>
      <c r="BW4623" s="69"/>
      <c r="BX4623" s="69"/>
      <c r="BY4623" s="69"/>
      <c r="BZ4623" s="69"/>
      <c r="CA4623" s="69"/>
      <c r="CB4623" s="69"/>
      <c r="CC4623" s="69"/>
      <c r="CD4623" s="69"/>
      <c r="CE4623" s="69"/>
      <c r="CF4623" s="69"/>
      <c r="CG4623" s="69"/>
      <c r="CH4623" s="69"/>
      <c r="CI4623" s="69"/>
      <c r="CJ4623" s="69"/>
      <c r="CK4623" s="69"/>
      <c r="CL4623" s="69"/>
      <c r="CM4623" s="69"/>
      <c r="CN4623" s="69"/>
      <c r="CO4623" s="69"/>
      <c r="CP4623" s="69"/>
      <c r="CQ4623" s="69"/>
      <c r="CR4623" s="69"/>
      <c r="CS4623" s="69"/>
      <c r="CT4623" s="69"/>
      <c r="CU4623" s="69"/>
      <c r="CV4623" s="69"/>
      <c r="CW4623" s="69"/>
      <c r="CX4623" s="69"/>
      <c r="CY4623" s="69"/>
      <c r="CZ4623" s="69"/>
      <c r="DA4623" s="69"/>
      <c r="DB4623" s="69"/>
      <c r="DC4623" s="69"/>
      <c r="DD4623" s="69"/>
      <c r="DE4623" s="69"/>
      <c r="DF4623" s="69"/>
      <c r="DG4623" s="69"/>
      <c r="DH4623" s="69"/>
      <c r="DI4623" s="69"/>
    </row>
    <row r="4624" spans="1:113" s="75" customFormat="1" ht="67.5" hidden="1" customHeight="1" x14ac:dyDescent="0.2">
      <c r="A4624" s="36" t="s">
        <v>7617</v>
      </c>
      <c r="B4624" s="36" t="s">
        <v>115</v>
      </c>
      <c r="C4624" s="36" t="s">
        <v>36</v>
      </c>
      <c r="D4624" s="37">
        <v>41879</v>
      </c>
      <c r="E4624" s="38">
        <v>41879.291666666664</v>
      </c>
      <c r="F4624" s="37">
        <v>41879</v>
      </c>
      <c r="G4624" s="38">
        <v>41879.458333333336</v>
      </c>
      <c r="H4624" s="38">
        <f t="shared" si="154"/>
        <v>0.16666666667151731</v>
      </c>
      <c r="I4624" s="36">
        <v>5</v>
      </c>
      <c r="J4624" s="28"/>
      <c r="K4624" s="28"/>
      <c r="L4624" s="28" t="s">
        <v>130</v>
      </c>
      <c r="M4624" s="36" t="s">
        <v>8522</v>
      </c>
      <c r="N4624" s="36" t="s">
        <v>103</v>
      </c>
      <c r="O4624" s="36" t="s">
        <v>66</v>
      </c>
      <c r="P4624" s="36" t="s">
        <v>8523</v>
      </c>
      <c r="Q4624" s="28" t="s">
        <v>8533</v>
      </c>
      <c r="R4624" s="593">
        <v>0.6</v>
      </c>
      <c r="S4624" s="593"/>
      <c r="T4624" s="593">
        <f t="shared" si="155"/>
        <v>0.6</v>
      </c>
      <c r="U4624" s="28"/>
      <c r="V4624" s="28"/>
      <c r="W4624" s="28"/>
      <c r="X4624" s="28"/>
      <c r="Y4624" s="28"/>
      <c r="Z4624" s="28"/>
      <c r="AA4624" s="28"/>
      <c r="AB4624" s="28"/>
      <c r="AC4624" s="28"/>
      <c r="AD4624" s="595" t="s">
        <v>60</v>
      </c>
      <c r="AE4624" s="28"/>
      <c r="AF4624" s="28"/>
      <c r="AG4624" s="351" t="s">
        <v>3579</v>
      </c>
      <c r="AH4624" s="22"/>
      <c r="AI4624" s="22"/>
      <c r="AJ4624" s="22"/>
      <c r="AK4624" s="161"/>
      <c r="AL4624" s="69"/>
      <c r="AM4624" s="69"/>
      <c r="AN4624" s="69"/>
      <c r="AO4624" s="69"/>
      <c r="AP4624" s="69"/>
      <c r="AQ4624" s="69"/>
      <c r="AR4624" s="69"/>
      <c r="AS4624" s="69"/>
      <c r="AT4624" s="69"/>
      <c r="AU4624" s="69"/>
      <c r="AV4624" s="69"/>
      <c r="AW4624" s="69"/>
      <c r="AX4624" s="69"/>
      <c r="AY4624" s="69"/>
      <c r="AZ4624" s="69"/>
      <c r="BA4624" s="69"/>
      <c r="BB4624" s="69"/>
      <c r="BC4624" s="69"/>
      <c r="BD4624" s="69"/>
      <c r="BE4624" s="69"/>
      <c r="BF4624" s="69"/>
      <c r="BG4624" s="69"/>
      <c r="BH4624" s="69"/>
      <c r="BI4624" s="69"/>
      <c r="BJ4624" s="69"/>
      <c r="BK4624" s="69"/>
      <c r="BL4624" s="69"/>
      <c r="BM4624" s="69"/>
      <c r="BN4624" s="69"/>
      <c r="BO4624" s="69"/>
      <c r="BP4624" s="69"/>
      <c r="BQ4624" s="69"/>
      <c r="BR4624" s="69"/>
      <c r="BS4624" s="69"/>
      <c r="BT4624" s="69"/>
      <c r="BU4624" s="69"/>
      <c r="BV4624" s="69"/>
      <c r="BW4624" s="69"/>
      <c r="BX4624" s="69"/>
      <c r="BY4624" s="69"/>
      <c r="BZ4624" s="69"/>
      <c r="CA4624" s="69"/>
      <c r="CB4624" s="69"/>
      <c r="CC4624" s="69"/>
      <c r="CD4624" s="69"/>
      <c r="CE4624" s="69"/>
      <c r="CF4624" s="69"/>
      <c r="CG4624" s="69"/>
      <c r="CH4624" s="69"/>
      <c r="CI4624" s="69"/>
      <c r="CJ4624" s="69"/>
      <c r="CK4624" s="69"/>
      <c r="CL4624" s="69"/>
      <c r="CM4624" s="69"/>
      <c r="CN4624" s="69"/>
      <c r="CO4624" s="69"/>
      <c r="CP4624" s="69"/>
      <c r="CQ4624" s="69"/>
      <c r="CR4624" s="69"/>
      <c r="CS4624" s="69"/>
      <c r="CT4624" s="69"/>
      <c r="CU4624" s="69"/>
      <c r="CV4624" s="69"/>
      <c r="CW4624" s="69"/>
      <c r="CX4624" s="69"/>
      <c r="CY4624" s="69"/>
      <c r="CZ4624" s="69"/>
      <c r="DA4624" s="69"/>
      <c r="DB4624" s="69"/>
      <c r="DC4624" s="69"/>
      <c r="DD4624" s="69"/>
      <c r="DE4624" s="69"/>
      <c r="DF4624" s="69"/>
      <c r="DG4624" s="69"/>
      <c r="DH4624" s="69"/>
      <c r="DI4624" s="69"/>
    </row>
    <row r="4625" spans="1:113" s="75" customFormat="1" ht="42" hidden="1" customHeight="1" x14ac:dyDescent="0.2">
      <c r="A4625" s="36" t="s">
        <v>7617</v>
      </c>
      <c r="B4625" s="36" t="s">
        <v>115</v>
      </c>
      <c r="C4625" s="36" t="s">
        <v>36</v>
      </c>
      <c r="D4625" s="37">
        <v>41879</v>
      </c>
      <c r="E4625" s="38">
        <v>41879.354166666664</v>
      </c>
      <c r="F4625" s="37">
        <v>41879</v>
      </c>
      <c r="G4625" s="38">
        <v>41879.583333333336</v>
      </c>
      <c r="H4625" s="38">
        <f t="shared" si="154"/>
        <v>0.22916666667151731</v>
      </c>
      <c r="I4625" s="36">
        <v>1</v>
      </c>
      <c r="J4625" s="28"/>
      <c r="K4625" s="28"/>
      <c r="L4625" s="28" t="s">
        <v>126</v>
      </c>
      <c r="M4625" s="36" t="s">
        <v>1470</v>
      </c>
      <c r="N4625" s="36">
        <v>0.4</v>
      </c>
      <c r="O4625" s="36" t="s">
        <v>72</v>
      </c>
      <c r="P4625" s="36" t="s">
        <v>2968</v>
      </c>
      <c r="Q4625" s="28" t="s">
        <v>8301</v>
      </c>
      <c r="R4625" s="36">
        <v>0.1</v>
      </c>
      <c r="S4625" s="36"/>
      <c r="T4625" s="36">
        <f t="shared" si="155"/>
        <v>0.1</v>
      </c>
      <c r="U4625" s="28"/>
      <c r="V4625" s="28"/>
      <c r="W4625" s="28"/>
      <c r="X4625" s="28"/>
      <c r="Y4625" s="28"/>
      <c r="Z4625" s="28"/>
      <c r="AA4625" s="28"/>
      <c r="AB4625" s="28"/>
      <c r="AC4625" s="28"/>
      <c r="AD4625" s="595" t="s">
        <v>61</v>
      </c>
      <c r="AE4625" s="28"/>
      <c r="AF4625" s="28"/>
      <c r="AG4625" s="351"/>
      <c r="AH4625" s="22" t="s">
        <v>388</v>
      </c>
      <c r="AI4625" s="22"/>
      <c r="AJ4625" s="22"/>
      <c r="AK4625" s="161"/>
      <c r="AL4625" s="69"/>
      <c r="AM4625" s="69"/>
      <c r="AN4625" s="69"/>
      <c r="AO4625" s="69"/>
      <c r="AP4625" s="69"/>
      <c r="AQ4625" s="69"/>
      <c r="AR4625" s="69"/>
      <c r="AS4625" s="69"/>
      <c r="AT4625" s="69"/>
      <c r="AU4625" s="69"/>
      <c r="AV4625" s="69"/>
      <c r="AW4625" s="69"/>
      <c r="AX4625" s="69"/>
      <c r="AY4625" s="69"/>
      <c r="AZ4625" s="69"/>
      <c r="BA4625" s="69"/>
      <c r="BB4625" s="69"/>
      <c r="BC4625" s="69"/>
      <c r="BD4625" s="69"/>
      <c r="BE4625" s="69"/>
      <c r="BF4625" s="69"/>
      <c r="BG4625" s="69"/>
      <c r="BH4625" s="69"/>
      <c r="BI4625" s="69"/>
      <c r="BJ4625" s="69"/>
      <c r="BK4625" s="69"/>
      <c r="BL4625" s="69"/>
      <c r="BM4625" s="69"/>
      <c r="BN4625" s="69"/>
      <c r="BO4625" s="69"/>
      <c r="BP4625" s="69"/>
      <c r="BQ4625" s="69"/>
      <c r="BR4625" s="69"/>
      <c r="BS4625" s="69"/>
      <c r="BT4625" s="69"/>
      <c r="BU4625" s="69"/>
      <c r="BV4625" s="69"/>
      <c r="BW4625" s="69"/>
      <c r="BX4625" s="69"/>
      <c r="BY4625" s="69"/>
      <c r="BZ4625" s="69"/>
      <c r="CA4625" s="69"/>
      <c r="CB4625" s="69"/>
      <c r="CC4625" s="69"/>
      <c r="CD4625" s="69"/>
      <c r="CE4625" s="69"/>
      <c r="CF4625" s="69"/>
      <c r="CG4625" s="69"/>
      <c r="CH4625" s="69"/>
      <c r="CI4625" s="69"/>
      <c r="CJ4625" s="69"/>
      <c r="CK4625" s="69"/>
      <c r="CL4625" s="69"/>
      <c r="CM4625" s="69"/>
      <c r="CN4625" s="69"/>
      <c r="CO4625" s="69"/>
      <c r="CP4625" s="69"/>
      <c r="CQ4625" s="69"/>
      <c r="CR4625" s="69"/>
      <c r="CS4625" s="69"/>
      <c r="CT4625" s="69"/>
      <c r="CU4625" s="69"/>
      <c r="CV4625" s="69"/>
      <c r="CW4625" s="69"/>
      <c r="CX4625" s="69"/>
      <c r="CY4625" s="69"/>
      <c r="CZ4625" s="69"/>
      <c r="DA4625" s="69"/>
      <c r="DB4625" s="69"/>
      <c r="DC4625" s="69"/>
      <c r="DD4625" s="69"/>
      <c r="DE4625" s="69"/>
      <c r="DF4625" s="69"/>
      <c r="DG4625" s="69"/>
      <c r="DH4625" s="69"/>
      <c r="DI4625" s="69"/>
    </row>
    <row r="4626" spans="1:113" s="75" customFormat="1" ht="47.25" hidden="1" x14ac:dyDescent="0.2">
      <c r="A4626" s="36" t="s">
        <v>7617</v>
      </c>
      <c r="B4626" s="36" t="s">
        <v>115</v>
      </c>
      <c r="C4626" s="36" t="s">
        <v>36</v>
      </c>
      <c r="D4626" s="37">
        <v>41879</v>
      </c>
      <c r="E4626" s="38">
        <v>41879.708333333336</v>
      </c>
      <c r="F4626" s="37">
        <v>41879</v>
      </c>
      <c r="G4626" s="38">
        <v>41879.760416666664</v>
      </c>
      <c r="H4626" s="38">
        <f t="shared" si="154"/>
        <v>5.2083333328482695E-2</v>
      </c>
      <c r="I4626" s="36">
        <v>6</v>
      </c>
      <c r="J4626" s="28"/>
      <c r="K4626" s="28"/>
      <c r="L4626" s="28" t="s">
        <v>126</v>
      </c>
      <c r="M4626" s="36" t="s">
        <v>8534</v>
      </c>
      <c r="N4626" s="36" t="s">
        <v>103</v>
      </c>
      <c r="O4626" s="36" t="s">
        <v>72</v>
      </c>
      <c r="P4626" s="36" t="s">
        <v>8534</v>
      </c>
      <c r="Q4626" s="28" t="s">
        <v>8535</v>
      </c>
      <c r="R4626" s="36">
        <v>1.7</v>
      </c>
      <c r="S4626" s="36"/>
      <c r="T4626" s="36">
        <f t="shared" si="155"/>
        <v>1.7</v>
      </c>
      <c r="U4626" s="28"/>
      <c r="V4626" s="28"/>
      <c r="W4626" s="28"/>
      <c r="X4626" s="28"/>
      <c r="Y4626" s="28"/>
      <c r="Z4626" s="28"/>
      <c r="AA4626" s="28"/>
      <c r="AB4626" s="28"/>
      <c r="AC4626" s="28"/>
      <c r="AD4626" s="595" t="s">
        <v>61</v>
      </c>
      <c r="AE4626" s="28"/>
      <c r="AF4626" s="28"/>
      <c r="AG4626" s="351"/>
      <c r="AH4626" s="22" t="s">
        <v>388</v>
      </c>
      <c r="AI4626" s="22"/>
      <c r="AJ4626" s="22"/>
      <c r="AK4626" s="161"/>
      <c r="AL4626" s="69"/>
      <c r="AM4626" s="69"/>
      <c r="AN4626" s="69"/>
      <c r="AO4626" s="69"/>
      <c r="AP4626" s="69"/>
      <c r="AQ4626" s="69"/>
      <c r="AR4626" s="69"/>
      <c r="AS4626" s="69"/>
      <c r="AT4626" s="69"/>
      <c r="AU4626" s="69"/>
      <c r="AV4626" s="69"/>
      <c r="AW4626" s="69"/>
      <c r="AX4626" s="69"/>
      <c r="AY4626" s="69"/>
      <c r="AZ4626" s="69"/>
      <c r="BA4626" s="69"/>
      <c r="BB4626" s="69"/>
      <c r="BC4626" s="69"/>
      <c r="BD4626" s="69"/>
      <c r="BE4626" s="69"/>
      <c r="BF4626" s="69"/>
      <c r="BG4626" s="69"/>
      <c r="BH4626" s="69"/>
      <c r="BI4626" s="69"/>
      <c r="BJ4626" s="69"/>
      <c r="BK4626" s="69"/>
      <c r="BL4626" s="69"/>
      <c r="BM4626" s="69"/>
      <c r="BN4626" s="69"/>
      <c r="BO4626" s="69"/>
      <c r="BP4626" s="69"/>
      <c r="BQ4626" s="69"/>
      <c r="BR4626" s="69"/>
      <c r="BS4626" s="69"/>
      <c r="BT4626" s="69"/>
      <c r="BU4626" s="69"/>
      <c r="BV4626" s="69"/>
      <c r="BW4626" s="69"/>
      <c r="BX4626" s="69"/>
      <c r="BY4626" s="69"/>
      <c r="BZ4626" s="69"/>
      <c r="CA4626" s="69"/>
      <c r="CB4626" s="69"/>
      <c r="CC4626" s="69"/>
      <c r="CD4626" s="69"/>
      <c r="CE4626" s="69"/>
      <c r="CF4626" s="69"/>
      <c r="CG4626" s="69"/>
      <c r="CH4626" s="69"/>
      <c r="CI4626" s="69"/>
      <c r="CJ4626" s="69"/>
      <c r="CK4626" s="69"/>
      <c r="CL4626" s="69"/>
      <c r="CM4626" s="69"/>
      <c r="CN4626" s="69"/>
      <c r="CO4626" s="69"/>
      <c r="CP4626" s="69"/>
      <c r="CQ4626" s="69"/>
      <c r="CR4626" s="69"/>
      <c r="CS4626" s="69"/>
      <c r="CT4626" s="69"/>
      <c r="CU4626" s="69"/>
      <c r="CV4626" s="69"/>
      <c r="CW4626" s="69"/>
      <c r="CX4626" s="69"/>
      <c r="CY4626" s="69"/>
      <c r="CZ4626" s="69"/>
      <c r="DA4626" s="69"/>
      <c r="DB4626" s="69"/>
      <c r="DC4626" s="69"/>
      <c r="DD4626" s="69"/>
      <c r="DE4626" s="69"/>
      <c r="DF4626" s="69"/>
      <c r="DG4626" s="69"/>
      <c r="DH4626" s="69"/>
      <c r="DI4626" s="69"/>
    </row>
    <row r="4627" spans="1:113" s="75" customFormat="1" hidden="1" x14ac:dyDescent="0.2">
      <c r="A4627" s="36" t="s">
        <v>7617</v>
      </c>
      <c r="B4627" s="36" t="s">
        <v>115</v>
      </c>
      <c r="C4627" s="36" t="s">
        <v>36</v>
      </c>
      <c r="D4627" s="524">
        <v>41880</v>
      </c>
      <c r="E4627" s="38">
        <v>41880.479166666664</v>
      </c>
      <c r="F4627" s="37">
        <v>41880</v>
      </c>
      <c r="G4627" s="38">
        <v>41880.625</v>
      </c>
      <c r="H4627" s="38">
        <f t="shared" si="154"/>
        <v>0.14583333333575865</v>
      </c>
      <c r="I4627" s="36">
        <v>1</v>
      </c>
      <c r="J4627" s="28"/>
      <c r="K4627" s="28"/>
      <c r="L4627" s="28" t="s">
        <v>126</v>
      </c>
      <c r="M4627" s="36" t="s">
        <v>1470</v>
      </c>
      <c r="N4627" s="36">
        <v>0.4</v>
      </c>
      <c r="O4627" s="36" t="s">
        <v>72</v>
      </c>
      <c r="P4627" s="36" t="s">
        <v>2968</v>
      </c>
      <c r="Q4627" s="28" t="s">
        <v>8616</v>
      </c>
      <c r="R4627" s="593">
        <v>0.2</v>
      </c>
      <c r="S4627" s="593"/>
      <c r="T4627" s="593">
        <f t="shared" si="155"/>
        <v>0.2</v>
      </c>
      <c r="U4627" s="28"/>
      <c r="V4627" s="28"/>
      <c r="W4627" s="28"/>
      <c r="X4627" s="28"/>
      <c r="Y4627" s="28"/>
      <c r="Z4627" s="28"/>
      <c r="AA4627" s="28"/>
      <c r="AB4627" s="28"/>
      <c r="AC4627" s="28"/>
      <c r="AD4627" s="595" t="s">
        <v>61</v>
      </c>
      <c r="AE4627" s="28"/>
      <c r="AF4627" s="28"/>
      <c r="AG4627" s="351"/>
      <c r="AH4627" s="22" t="s">
        <v>388</v>
      </c>
      <c r="AI4627" s="22"/>
      <c r="AJ4627" s="22"/>
      <c r="AK4627" s="161"/>
      <c r="AL4627" s="69"/>
      <c r="AM4627" s="69"/>
      <c r="AN4627" s="69"/>
      <c r="AO4627" s="69"/>
      <c r="AP4627" s="69"/>
      <c r="AQ4627" s="69"/>
      <c r="AR4627" s="69"/>
      <c r="AS4627" s="69"/>
      <c r="AT4627" s="69"/>
      <c r="AU4627" s="69"/>
      <c r="AV4627" s="69"/>
      <c r="AW4627" s="69"/>
      <c r="AX4627" s="69"/>
      <c r="AY4627" s="69"/>
      <c r="AZ4627" s="69"/>
      <c r="BA4627" s="69"/>
      <c r="BB4627" s="69"/>
      <c r="BC4627" s="69"/>
      <c r="BD4627" s="69"/>
      <c r="BE4627" s="69"/>
      <c r="BF4627" s="69"/>
      <c r="BG4627" s="69"/>
      <c r="BH4627" s="69"/>
      <c r="BI4627" s="69"/>
      <c r="BJ4627" s="69"/>
      <c r="BK4627" s="69"/>
      <c r="BL4627" s="69"/>
      <c r="BM4627" s="69"/>
      <c r="BN4627" s="69"/>
      <c r="BO4627" s="69"/>
      <c r="BP4627" s="69"/>
      <c r="BQ4627" s="69"/>
      <c r="BR4627" s="69"/>
      <c r="BS4627" s="69"/>
      <c r="BT4627" s="69"/>
      <c r="BU4627" s="69"/>
      <c r="BV4627" s="69"/>
      <c r="BW4627" s="69"/>
      <c r="BX4627" s="69"/>
      <c r="BY4627" s="69"/>
      <c r="BZ4627" s="69"/>
      <c r="CA4627" s="69"/>
      <c r="CB4627" s="69"/>
      <c r="CC4627" s="69"/>
      <c r="CD4627" s="69"/>
      <c r="CE4627" s="69"/>
      <c r="CF4627" s="69"/>
      <c r="CG4627" s="69"/>
      <c r="CH4627" s="69"/>
      <c r="CI4627" s="69"/>
      <c r="CJ4627" s="69"/>
      <c r="CK4627" s="69"/>
      <c r="CL4627" s="69"/>
      <c r="CM4627" s="69"/>
      <c r="CN4627" s="69"/>
      <c r="CO4627" s="69"/>
      <c r="CP4627" s="69"/>
      <c r="CQ4627" s="69"/>
      <c r="CR4627" s="69"/>
      <c r="CS4627" s="69"/>
      <c r="CT4627" s="69"/>
      <c r="CU4627" s="69"/>
      <c r="CV4627" s="69"/>
      <c r="CW4627" s="69"/>
      <c r="CX4627" s="69"/>
      <c r="CY4627" s="69"/>
      <c r="CZ4627" s="69"/>
      <c r="DA4627" s="69"/>
      <c r="DB4627" s="69"/>
      <c r="DC4627" s="69"/>
      <c r="DD4627" s="69"/>
      <c r="DE4627" s="69"/>
      <c r="DF4627" s="69"/>
      <c r="DG4627" s="69"/>
      <c r="DH4627" s="69"/>
      <c r="DI4627" s="69"/>
    </row>
    <row r="4628" spans="1:113" s="75" customFormat="1" ht="58.5" hidden="1" customHeight="1" x14ac:dyDescent="0.2">
      <c r="A4628" s="36" t="s">
        <v>7617</v>
      </c>
      <c r="B4628" s="36" t="s">
        <v>115</v>
      </c>
      <c r="C4628" s="36" t="s">
        <v>36</v>
      </c>
      <c r="D4628" s="524">
        <v>41881</v>
      </c>
      <c r="E4628" s="38">
        <v>41881.291666666664</v>
      </c>
      <c r="F4628" s="37">
        <v>41881</v>
      </c>
      <c r="G4628" s="38">
        <v>41881.5</v>
      </c>
      <c r="H4628" s="38">
        <f t="shared" si="154"/>
        <v>0.20833333333575865</v>
      </c>
      <c r="I4628" s="36">
        <v>1</v>
      </c>
      <c r="J4628" s="28"/>
      <c r="K4628" s="28"/>
      <c r="L4628" s="595" t="s">
        <v>126</v>
      </c>
      <c r="M4628" s="36" t="s">
        <v>1470</v>
      </c>
      <c r="N4628" s="36">
        <v>0.4</v>
      </c>
      <c r="O4628" s="36" t="s">
        <v>72</v>
      </c>
      <c r="P4628" s="36" t="s">
        <v>2968</v>
      </c>
      <c r="Q4628" s="28" t="s">
        <v>8617</v>
      </c>
      <c r="R4628" s="593">
        <v>0.1</v>
      </c>
      <c r="S4628" s="593"/>
      <c r="T4628" s="593">
        <f t="shared" si="155"/>
        <v>0.1</v>
      </c>
      <c r="U4628" s="28"/>
      <c r="V4628" s="28"/>
      <c r="W4628" s="28"/>
      <c r="X4628" s="28"/>
      <c r="Y4628" s="28"/>
      <c r="Z4628" s="28"/>
      <c r="AA4628" s="28"/>
      <c r="AB4628" s="28"/>
      <c r="AC4628" s="28"/>
      <c r="AD4628" s="595" t="s">
        <v>61</v>
      </c>
      <c r="AE4628" s="28"/>
      <c r="AF4628" s="28"/>
      <c r="AG4628" s="351"/>
      <c r="AH4628" s="22" t="s">
        <v>388</v>
      </c>
      <c r="AI4628" s="22"/>
      <c r="AJ4628" s="22"/>
      <c r="AK4628" s="161"/>
      <c r="AL4628" s="69"/>
      <c r="AM4628" s="69"/>
      <c r="AN4628" s="69"/>
      <c r="AO4628" s="69"/>
      <c r="AP4628" s="69"/>
      <c r="AQ4628" s="69"/>
      <c r="AR4628" s="69"/>
      <c r="AS4628" s="69"/>
      <c r="AT4628" s="69"/>
      <c r="AU4628" s="69"/>
      <c r="AV4628" s="69"/>
      <c r="AW4628" s="69"/>
      <c r="AX4628" s="69"/>
      <c r="AY4628" s="69"/>
      <c r="AZ4628" s="69"/>
      <c r="BA4628" s="69"/>
      <c r="BB4628" s="69"/>
      <c r="BC4628" s="69"/>
      <c r="BD4628" s="69"/>
      <c r="BE4628" s="69"/>
      <c r="BF4628" s="69"/>
      <c r="BG4628" s="69"/>
      <c r="BH4628" s="69"/>
      <c r="BI4628" s="69"/>
      <c r="BJ4628" s="69"/>
      <c r="BK4628" s="69"/>
      <c r="BL4628" s="69"/>
      <c r="BM4628" s="69"/>
      <c r="BN4628" s="69"/>
      <c r="BO4628" s="69"/>
      <c r="BP4628" s="69"/>
      <c r="BQ4628" s="69"/>
      <c r="BR4628" s="69"/>
      <c r="BS4628" s="69"/>
      <c r="BT4628" s="69"/>
      <c r="BU4628" s="69"/>
      <c r="BV4628" s="69"/>
      <c r="BW4628" s="69"/>
      <c r="BX4628" s="69"/>
      <c r="BY4628" s="69"/>
      <c r="BZ4628" s="69"/>
      <c r="CA4628" s="69"/>
      <c r="CB4628" s="69"/>
      <c r="CC4628" s="69"/>
      <c r="CD4628" s="69"/>
      <c r="CE4628" s="69"/>
      <c r="CF4628" s="69"/>
      <c r="CG4628" s="69"/>
      <c r="CH4628" s="69"/>
      <c r="CI4628" s="69"/>
      <c r="CJ4628" s="69"/>
      <c r="CK4628" s="69"/>
      <c r="CL4628" s="69"/>
      <c r="CM4628" s="69"/>
      <c r="CN4628" s="69"/>
      <c r="CO4628" s="69"/>
      <c r="CP4628" s="69"/>
      <c r="CQ4628" s="69"/>
      <c r="CR4628" s="69"/>
      <c r="CS4628" s="69"/>
      <c r="CT4628" s="69"/>
      <c r="CU4628" s="69"/>
      <c r="CV4628" s="69"/>
      <c r="CW4628" s="69"/>
      <c r="CX4628" s="69"/>
      <c r="CY4628" s="69"/>
      <c r="CZ4628" s="69"/>
      <c r="DA4628" s="69"/>
      <c r="DB4628" s="69"/>
      <c r="DC4628" s="69"/>
      <c r="DD4628" s="69"/>
      <c r="DE4628" s="69"/>
      <c r="DF4628" s="69"/>
      <c r="DG4628" s="69"/>
      <c r="DH4628" s="69"/>
      <c r="DI4628" s="69"/>
    </row>
    <row r="4629" spans="1:113" s="75" customFormat="1" ht="73.5" hidden="1" customHeight="1" x14ac:dyDescent="0.2">
      <c r="A4629" s="36" t="s">
        <v>7617</v>
      </c>
      <c r="B4629" s="36" t="s">
        <v>115</v>
      </c>
      <c r="C4629" s="36" t="s">
        <v>36</v>
      </c>
      <c r="D4629" s="524">
        <v>41882</v>
      </c>
      <c r="E4629" s="38">
        <v>41882.375</v>
      </c>
      <c r="F4629" s="37">
        <v>41883</v>
      </c>
      <c r="G4629" s="38">
        <v>41883.291655092595</v>
      </c>
      <c r="H4629" s="38">
        <f t="shared" si="154"/>
        <v>0.91665509259473765</v>
      </c>
      <c r="I4629" s="36">
        <v>2</v>
      </c>
      <c r="J4629" s="28"/>
      <c r="K4629" s="28"/>
      <c r="L4629" s="595" t="s">
        <v>130</v>
      </c>
      <c r="M4629" s="36" t="s">
        <v>66</v>
      </c>
      <c r="N4629" s="36">
        <v>0.4</v>
      </c>
      <c r="O4629" s="36" t="s">
        <v>66</v>
      </c>
      <c r="P4629" s="36" t="s">
        <v>2968</v>
      </c>
      <c r="Q4629" s="28" t="s">
        <v>8618</v>
      </c>
      <c r="R4629" s="593">
        <v>0.4</v>
      </c>
      <c r="S4629" s="593"/>
      <c r="T4629" s="593">
        <f t="shared" si="155"/>
        <v>0.4</v>
      </c>
      <c r="U4629" s="28"/>
      <c r="V4629" s="28"/>
      <c r="W4629" s="28"/>
      <c r="X4629" s="28"/>
      <c r="Y4629" s="28"/>
      <c r="Z4629" s="28"/>
      <c r="AA4629" s="28"/>
      <c r="AB4629" s="28"/>
      <c r="AC4629" s="28"/>
      <c r="AD4629" s="595" t="s">
        <v>62</v>
      </c>
      <c r="AE4629" s="28"/>
      <c r="AF4629" s="28"/>
      <c r="AG4629" s="450"/>
      <c r="AH4629" s="22"/>
      <c r="AI4629" s="22"/>
      <c r="AJ4629" s="22"/>
      <c r="AK4629" s="161"/>
      <c r="AL4629" s="69"/>
      <c r="AM4629" s="69"/>
      <c r="AN4629" s="69"/>
      <c r="AO4629" s="69"/>
      <c r="AP4629" s="69"/>
      <c r="AQ4629" s="69"/>
      <c r="AR4629" s="69"/>
      <c r="AS4629" s="69"/>
      <c r="AT4629" s="69"/>
      <c r="AU4629" s="69"/>
      <c r="AV4629" s="69"/>
      <c r="AW4629" s="69"/>
      <c r="AX4629" s="69"/>
      <c r="AY4629" s="69"/>
      <c r="AZ4629" s="69"/>
      <c r="BA4629" s="69"/>
      <c r="BB4629" s="69"/>
      <c r="BC4629" s="69"/>
      <c r="BD4629" s="69"/>
      <c r="BE4629" s="69"/>
      <c r="BF4629" s="69"/>
      <c r="BG4629" s="69"/>
      <c r="BH4629" s="69"/>
      <c r="BI4629" s="69"/>
      <c r="BJ4629" s="69"/>
      <c r="BK4629" s="69"/>
      <c r="BL4629" s="69"/>
      <c r="BM4629" s="69"/>
      <c r="BN4629" s="69"/>
      <c r="BO4629" s="69"/>
      <c r="BP4629" s="69"/>
      <c r="BQ4629" s="69"/>
      <c r="BR4629" s="69"/>
      <c r="BS4629" s="69"/>
      <c r="BT4629" s="69"/>
      <c r="BU4629" s="69"/>
      <c r="BV4629" s="69"/>
      <c r="BW4629" s="69"/>
      <c r="BX4629" s="69"/>
      <c r="BY4629" s="69"/>
      <c r="BZ4629" s="69"/>
      <c r="CA4629" s="69"/>
      <c r="CB4629" s="69"/>
      <c r="CC4629" s="69"/>
      <c r="CD4629" s="69"/>
      <c r="CE4629" s="69"/>
      <c r="CF4629" s="69"/>
      <c r="CG4629" s="69"/>
      <c r="CH4629" s="69"/>
      <c r="CI4629" s="69"/>
      <c r="CJ4629" s="69"/>
      <c r="CK4629" s="69"/>
      <c r="CL4629" s="69"/>
      <c r="CM4629" s="69"/>
      <c r="CN4629" s="69"/>
      <c r="CO4629" s="69"/>
      <c r="CP4629" s="69"/>
      <c r="CQ4629" s="69"/>
      <c r="CR4629" s="69"/>
      <c r="CS4629" s="69"/>
      <c r="CT4629" s="69"/>
      <c r="CU4629" s="69"/>
      <c r="CV4629" s="69"/>
      <c r="CW4629" s="69"/>
      <c r="CX4629" s="69"/>
      <c r="CY4629" s="69"/>
      <c r="CZ4629" s="69"/>
      <c r="DA4629" s="69"/>
      <c r="DB4629" s="69"/>
      <c r="DC4629" s="69"/>
      <c r="DD4629" s="69"/>
      <c r="DE4629" s="69"/>
      <c r="DF4629" s="69"/>
      <c r="DG4629" s="69"/>
      <c r="DH4629" s="69"/>
      <c r="DI4629" s="69"/>
    </row>
    <row r="4630" spans="1:113" s="75" customFormat="1" ht="70.5" hidden="1" customHeight="1" x14ac:dyDescent="0.2">
      <c r="A4630" s="36" t="s">
        <v>8717</v>
      </c>
      <c r="B4630" s="36" t="s">
        <v>115</v>
      </c>
      <c r="C4630" s="36" t="s">
        <v>36</v>
      </c>
      <c r="D4630" s="37">
        <v>41883</v>
      </c>
      <c r="E4630" s="38"/>
      <c r="F4630" s="37">
        <v>41883</v>
      </c>
      <c r="G4630" s="38"/>
      <c r="H4630" s="260"/>
      <c r="I4630" s="36"/>
      <c r="J4630" s="28"/>
      <c r="K4630" s="28"/>
      <c r="L4630" s="28"/>
      <c r="M4630" s="36"/>
      <c r="N4630" s="36"/>
      <c r="O4630" s="36"/>
      <c r="P4630" s="36"/>
      <c r="Q4630" s="28"/>
      <c r="R4630" s="36"/>
      <c r="S4630" s="36"/>
      <c r="T4630" s="36"/>
      <c r="U4630" s="28"/>
      <c r="V4630" s="28"/>
      <c r="W4630" s="28"/>
      <c r="X4630" s="28"/>
      <c r="Y4630" s="28"/>
      <c r="Z4630" s="28"/>
      <c r="AA4630" s="28"/>
      <c r="AB4630" s="28"/>
      <c r="AC4630" s="28"/>
      <c r="AD4630" s="595"/>
      <c r="AE4630" s="28"/>
      <c r="AF4630" s="28"/>
      <c r="AG4630" s="351" t="s">
        <v>201</v>
      </c>
      <c r="AH4630" s="22"/>
      <c r="AI4630" s="22"/>
      <c r="AJ4630" s="22"/>
      <c r="AK4630" s="161"/>
      <c r="AL4630" s="69"/>
      <c r="AM4630" s="69"/>
      <c r="AN4630" s="69"/>
      <c r="AO4630" s="69"/>
      <c r="AP4630" s="69"/>
      <c r="AQ4630" s="69"/>
      <c r="AR4630" s="69"/>
      <c r="AS4630" s="69"/>
      <c r="AT4630" s="69"/>
      <c r="AU4630" s="69"/>
      <c r="AV4630" s="69"/>
      <c r="AW4630" s="69"/>
      <c r="AX4630" s="69"/>
      <c r="AY4630" s="69"/>
      <c r="AZ4630" s="69"/>
      <c r="BA4630" s="69"/>
      <c r="BB4630" s="69"/>
      <c r="BC4630" s="69"/>
      <c r="BD4630" s="69"/>
      <c r="BE4630" s="69"/>
      <c r="BF4630" s="69"/>
      <c r="BG4630" s="69"/>
      <c r="BH4630" s="69"/>
      <c r="BI4630" s="69"/>
      <c r="BJ4630" s="69"/>
      <c r="BK4630" s="69"/>
      <c r="BL4630" s="69"/>
      <c r="BM4630" s="69"/>
      <c r="BN4630" s="69"/>
      <c r="BO4630" s="69"/>
      <c r="BP4630" s="69"/>
      <c r="BQ4630" s="69"/>
      <c r="BR4630" s="69"/>
      <c r="BS4630" s="69"/>
      <c r="BT4630" s="69"/>
      <c r="BU4630" s="69"/>
      <c r="BV4630" s="69"/>
      <c r="BW4630" s="69"/>
      <c r="BX4630" s="69"/>
      <c r="BY4630" s="69"/>
      <c r="BZ4630" s="69"/>
      <c r="CA4630" s="69"/>
      <c r="CB4630" s="69"/>
      <c r="CC4630" s="69"/>
      <c r="CD4630" s="69"/>
      <c r="CE4630" s="69"/>
      <c r="CF4630" s="69"/>
      <c r="CG4630" s="69"/>
      <c r="CH4630" s="69"/>
      <c r="CI4630" s="69"/>
      <c r="CJ4630" s="69"/>
      <c r="CK4630" s="69"/>
      <c r="CL4630" s="69"/>
      <c r="CM4630" s="69"/>
      <c r="CN4630" s="69"/>
      <c r="CO4630" s="69"/>
      <c r="CP4630" s="69"/>
      <c r="CQ4630" s="69"/>
      <c r="CR4630" s="69"/>
      <c r="CS4630" s="69"/>
      <c r="CT4630" s="69"/>
      <c r="CU4630" s="69"/>
      <c r="CV4630" s="69"/>
      <c r="CW4630" s="69"/>
      <c r="CX4630" s="69"/>
      <c r="CY4630" s="69"/>
      <c r="CZ4630" s="69"/>
      <c r="DA4630" s="69"/>
      <c r="DB4630" s="69"/>
      <c r="DC4630" s="69"/>
      <c r="DD4630" s="69"/>
      <c r="DE4630" s="69"/>
      <c r="DF4630" s="69"/>
      <c r="DG4630" s="69"/>
      <c r="DH4630" s="69"/>
      <c r="DI4630" s="69"/>
    </row>
    <row r="4631" spans="1:113" s="75" customFormat="1" ht="59.25" hidden="1" customHeight="1" x14ac:dyDescent="0.2">
      <c r="A4631" s="36" t="s">
        <v>8717</v>
      </c>
      <c r="B4631" s="36" t="s">
        <v>115</v>
      </c>
      <c r="C4631" s="36" t="s">
        <v>36</v>
      </c>
      <c r="D4631" s="37">
        <v>41884</v>
      </c>
      <c r="E4631" s="38">
        <v>41884.422222222223</v>
      </c>
      <c r="F4631" s="37">
        <v>41884</v>
      </c>
      <c r="G4631" s="38">
        <v>41884.443055555559</v>
      </c>
      <c r="H4631" s="38">
        <f t="shared" ref="H4631:H4639" si="156">G4631-E4631</f>
        <v>2.0833333335758653E-2</v>
      </c>
      <c r="I4631" s="36">
        <v>215</v>
      </c>
      <c r="J4631" s="28"/>
      <c r="K4631" s="28"/>
      <c r="L4631" s="595" t="s">
        <v>130</v>
      </c>
      <c r="M4631" s="36" t="s">
        <v>8534</v>
      </c>
      <c r="N4631" s="36">
        <v>35</v>
      </c>
      <c r="O4631" s="36" t="s">
        <v>63</v>
      </c>
      <c r="P4631" s="36" t="s">
        <v>8731</v>
      </c>
      <c r="Q4631" s="28" t="s">
        <v>8732</v>
      </c>
      <c r="R4631" s="36">
        <v>2.4</v>
      </c>
      <c r="S4631" s="36"/>
      <c r="T4631" s="36">
        <f t="shared" ref="T4631:T4639" si="157">R4631+S4631</f>
        <v>2.4</v>
      </c>
      <c r="U4631" s="28"/>
      <c r="V4631" s="28"/>
      <c r="W4631" s="28"/>
      <c r="X4631" s="28"/>
      <c r="Y4631" s="28"/>
      <c r="Z4631" s="28"/>
      <c r="AA4631" s="28"/>
      <c r="AB4631" s="28"/>
      <c r="AC4631" s="28"/>
      <c r="AD4631" s="595" t="s">
        <v>39</v>
      </c>
      <c r="AE4631" s="28"/>
      <c r="AF4631" s="28"/>
      <c r="AG4631" s="351"/>
      <c r="AH4631" s="22"/>
      <c r="AI4631" s="22"/>
      <c r="AJ4631" s="22"/>
      <c r="AK4631" s="161"/>
      <c r="AL4631" s="69"/>
      <c r="AM4631" s="69"/>
      <c r="AN4631" s="69"/>
      <c r="AO4631" s="69"/>
      <c r="AP4631" s="69"/>
      <c r="AQ4631" s="69"/>
      <c r="AR4631" s="69"/>
      <c r="AS4631" s="69"/>
      <c r="AT4631" s="69"/>
      <c r="AU4631" s="69"/>
      <c r="AV4631" s="69"/>
      <c r="AW4631" s="69"/>
      <c r="AX4631" s="69"/>
      <c r="AY4631" s="69"/>
      <c r="AZ4631" s="69"/>
      <c r="BA4631" s="69"/>
      <c r="BB4631" s="69"/>
      <c r="BC4631" s="69"/>
      <c r="BD4631" s="69"/>
      <c r="BE4631" s="69"/>
      <c r="BF4631" s="69"/>
      <c r="BG4631" s="69"/>
      <c r="BH4631" s="69"/>
      <c r="BI4631" s="69"/>
      <c r="BJ4631" s="69"/>
      <c r="BK4631" s="69"/>
      <c r="BL4631" s="69"/>
      <c r="BM4631" s="69"/>
      <c r="BN4631" s="69"/>
      <c r="BO4631" s="69"/>
      <c r="BP4631" s="69"/>
      <c r="BQ4631" s="69"/>
      <c r="BR4631" s="69"/>
      <c r="BS4631" s="69"/>
      <c r="BT4631" s="69"/>
      <c r="BU4631" s="69"/>
      <c r="BV4631" s="69"/>
      <c r="BW4631" s="69"/>
      <c r="BX4631" s="69"/>
      <c r="BY4631" s="69"/>
      <c r="BZ4631" s="69"/>
      <c r="CA4631" s="69"/>
      <c r="CB4631" s="69"/>
      <c r="CC4631" s="69"/>
      <c r="CD4631" s="69"/>
      <c r="CE4631" s="69"/>
      <c r="CF4631" s="69"/>
      <c r="CG4631" s="69"/>
      <c r="CH4631" s="69"/>
      <c r="CI4631" s="69"/>
      <c r="CJ4631" s="69"/>
      <c r="CK4631" s="69"/>
      <c r="CL4631" s="69"/>
      <c r="CM4631" s="69"/>
      <c r="CN4631" s="69"/>
      <c r="CO4631" s="69"/>
      <c r="CP4631" s="69"/>
      <c r="CQ4631" s="69"/>
      <c r="CR4631" s="69"/>
      <c r="CS4631" s="69"/>
      <c r="CT4631" s="69"/>
      <c r="CU4631" s="69"/>
      <c r="CV4631" s="69"/>
      <c r="CW4631" s="69"/>
      <c r="CX4631" s="69"/>
      <c r="CY4631" s="69"/>
      <c r="CZ4631" s="69"/>
      <c r="DA4631" s="69"/>
      <c r="DB4631" s="69"/>
      <c r="DC4631" s="69"/>
      <c r="DD4631" s="69"/>
      <c r="DE4631" s="69"/>
      <c r="DF4631" s="69"/>
      <c r="DG4631" s="69"/>
      <c r="DH4631" s="69"/>
      <c r="DI4631" s="69"/>
    </row>
    <row r="4632" spans="1:113" s="75" customFormat="1" ht="99.75" hidden="1" customHeight="1" x14ac:dyDescent="0.2">
      <c r="A4632" s="36" t="s">
        <v>8717</v>
      </c>
      <c r="B4632" s="36" t="s">
        <v>115</v>
      </c>
      <c r="C4632" s="36" t="s">
        <v>36</v>
      </c>
      <c r="D4632" s="37">
        <v>41884</v>
      </c>
      <c r="E4632" s="38">
        <v>41884.559027777781</v>
      </c>
      <c r="F4632" s="37">
        <v>41884</v>
      </c>
      <c r="G4632" s="38">
        <v>41884.604166666664</v>
      </c>
      <c r="H4632" s="38">
        <f t="shared" si="156"/>
        <v>4.5138888883229811E-2</v>
      </c>
      <c r="I4632" s="36">
        <v>13</v>
      </c>
      <c r="J4632" s="28"/>
      <c r="K4632" s="28"/>
      <c r="L4632" s="595" t="s">
        <v>128</v>
      </c>
      <c r="M4632" s="36" t="s">
        <v>8733</v>
      </c>
      <c r="N4632" s="36" t="s">
        <v>103</v>
      </c>
      <c r="O4632" s="36" t="s">
        <v>66</v>
      </c>
      <c r="P4632" s="36" t="s">
        <v>8733</v>
      </c>
      <c r="Q4632" s="28" t="s">
        <v>8734</v>
      </c>
      <c r="R4632" s="36">
        <v>2.8</v>
      </c>
      <c r="S4632" s="36"/>
      <c r="T4632" s="36">
        <f t="shared" si="157"/>
        <v>2.8</v>
      </c>
      <c r="U4632" s="28"/>
      <c r="V4632" s="28"/>
      <c r="W4632" s="28"/>
      <c r="X4632" s="28"/>
      <c r="Y4632" s="28"/>
      <c r="Z4632" s="28"/>
      <c r="AA4632" s="28"/>
      <c r="AB4632" s="28"/>
      <c r="AC4632" s="28"/>
      <c r="AD4632" s="595" t="s">
        <v>56</v>
      </c>
      <c r="AE4632" s="28"/>
      <c r="AF4632" s="28"/>
      <c r="AG4632" s="351"/>
      <c r="AH4632" s="22"/>
      <c r="AI4632" s="22"/>
      <c r="AJ4632" s="22"/>
      <c r="AK4632" s="161"/>
      <c r="AL4632" s="69"/>
      <c r="AM4632" s="69"/>
      <c r="AN4632" s="69"/>
      <c r="AO4632" s="69"/>
      <c r="AP4632" s="69"/>
      <c r="AQ4632" s="69"/>
      <c r="AR4632" s="69"/>
      <c r="AS4632" s="69"/>
      <c r="AT4632" s="69"/>
      <c r="AU4632" s="69"/>
      <c r="AV4632" s="69"/>
      <c r="AW4632" s="69"/>
      <c r="AX4632" s="69"/>
      <c r="AY4632" s="69"/>
      <c r="AZ4632" s="69"/>
      <c r="BA4632" s="69"/>
      <c r="BB4632" s="69"/>
      <c r="BC4632" s="69"/>
      <c r="BD4632" s="69"/>
      <c r="BE4632" s="69"/>
      <c r="BF4632" s="69"/>
      <c r="BG4632" s="69"/>
      <c r="BH4632" s="69"/>
      <c r="BI4632" s="69"/>
      <c r="BJ4632" s="69"/>
      <c r="BK4632" s="69"/>
      <c r="BL4632" s="69"/>
      <c r="BM4632" s="69"/>
      <c r="BN4632" s="69"/>
      <c r="BO4632" s="69"/>
      <c r="BP4632" s="69"/>
      <c r="BQ4632" s="69"/>
      <c r="BR4632" s="69"/>
      <c r="BS4632" s="69"/>
      <c r="BT4632" s="69"/>
      <c r="BU4632" s="69"/>
      <c r="BV4632" s="69"/>
      <c r="BW4632" s="69"/>
      <c r="BX4632" s="69"/>
      <c r="BY4632" s="69"/>
      <c r="BZ4632" s="69"/>
      <c r="CA4632" s="69"/>
      <c r="CB4632" s="69"/>
      <c r="CC4632" s="69"/>
      <c r="CD4632" s="69"/>
      <c r="CE4632" s="69"/>
      <c r="CF4632" s="69"/>
      <c r="CG4632" s="69"/>
      <c r="CH4632" s="69"/>
      <c r="CI4632" s="69"/>
      <c r="CJ4632" s="69"/>
      <c r="CK4632" s="69"/>
      <c r="CL4632" s="69"/>
      <c r="CM4632" s="69"/>
      <c r="CN4632" s="69"/>
      <c r="CO4632" s="69"/>
      <c r="CP4632" s="69"/>
      <c r="CQ4632" s="69"/>
      <c r="CR4632" s="69"/>
      <c r="CS4632" s="69"/>
      <c r="CT4632" s="69"/>
      <c r="CU4632" s="69"/>
      <c r="CV4632" s="69"/>
      <c r="CW4632" s="69"/>
      <c r="CX4632" s="69"/>
      <c r="CY4632" s="69"/>
      <c r="CZ4632" s="69"/>
      <c r="DA4632" s="69"/>
      <c r="DB4632" s="69"/>
      <c r="DC4632" s="69"/>
      <c r="DD4632" s="69"/>
      <c r="DE4632" s="69"/>
      <c r="DF4632" s="69"/>
      <c r="DG4632" s="69"/>
      <c r="DH4632" s="69"/>
      <c r="DI4632" s="69"/>
    </row>
    <row r="4633" spans="1:113" s="75" customFormat="1" ht="138.75" hidden="1" customHeight="1" x14ac:dyDescent="0.2">
      <c r="A4633" s="36" t="s">
        <v>8717</v>
      </c>
      <c r="B4633" s="36" t="s">
        <v>115</v>
      </c>
      <c r="C4633" s="36" t="s">
        <v>36</v>
      </c>
      <c r="D4633" s="37">
        <v>41884</v>
      </c>
      <c r="E4633" s="38">
        <v>41884.291666666664</v>
      </c>
      <c r="F4633" s="37">
        <v>41884</v>
      </c>
      <c r="G4633" s="38">
        <v>41884.416666666664</v>
      </c>
      <c r="H4633" s="38">
        <f t="shared" si="156"/>
        <v>0.125</v>
      </c>
      <c r="I4633" s="36">
        <v>1</v>
      </c>
      <c r="J4633" s="28"/>
      <c r="K4633" s="28"/>
      <c r="L4633" s="595" t="s">
        <v>126</v>
      </c>
      <c r="M4633" s="36" t="s">
        <v>1470</v>
      </c>
      <c r="N4633" s="36">
        <v>0.4</v>
      </c>
      <c r="O4633" s="36" t="s">
        <v>72</v>
      </c>
      <c r="P4633" s="36" t="s">
        <v>2968</v>
      </c>
      <c r="Q4633" s="28" t="s">
        <v>8735</v>
      </c>
      <c r="R4633" s="41">
        <v>0.1</v>
      </c>
      <c r="S4633" s="36"/>
      <c r="T4633" s="36">
        <f t="shared" si="157"/>
        <v>0.1</v>
      </c>
      <c r="U4633" s="28"/>
      <c r="V4633" s="28"/>
      <c r="W4633" s="28"/>
      <c r="X4633" s="28"/>
      <c r="Y4633" s="28"/>
      <c r="Z4633" s="28"/>
      <c r="AA4633" s="28"/>
      <c r="AB4633" s="28"/>
      <c r="AC4633" s="28"/>
      <c r="AD4633" s="595" t="s">
        <v>61</v>
      </c>
      <c r="AE4633" s="28"/>
      <c r="AF4633" s="28"/>
      <c r="AG4633" s="351"/>
      <c r="AH4633" s="22" t="s">
        <v>388</v>
      </c>
      <c r="AI4633" s="22"/>
      <c r="AJ4633" s="22"/>
      <c r="AK4633" s="161"/>
      <c r="AL4633" s="69"/>
      <c r="AM4633" s="69"/>
      <c r="AN4633" s="69"/>
      <c r="AO4633" s="69"/>
      <c r="AP4633" s="69"/>
      <c r="AQ4633" s="69"/>
      <c r="AR4633" s="69"/>
      <c r="AS4633" s="69"/>
      <c r="AT4633" s="69"/>
      <c r="AU4633" s="69"/>
      <c r="AV4633" s="69"/>
      <c r="AW4633" s="69"/>
      <c r="AX4633" s="69"/>
      <c r="AY4633" s="69"/>
      <c r="AZ4633" s="69"/>
      <c r="BA4633" s="69"/>
      <c r="BB4633" s="69"/>
      <c r="BC4633" s="69"/>
      <c r="BD4633" s="69"/>
      <c r="BE4633" s="69"/>
      <c r="BF4633" s="69"/>
      <c r="BG4633" s="69"/>
      <c r="BH4633" s="69"/>
      <c r="BI4633" s="69"/>
      <c r="BJ4633" s="69"/>
      <c r="BK4633" s="69"/>
      <c r="BL4633" s="69"/>
      <c r="BM4633" s="69"/>
      <c r="BN4633" s="69"/>
      <c r="BO4633" s="69"/>
      <c r="BP4633" s="69"/>
      <c r="BQ4633" s="69"/>
      <c r="BR4633" s="69"/>
      <c r="BS4633" s="69"/>
      <c r="BT4633" s="69"/>
      <c r="BU4633" s="69"/>
      <c r="BV4633" s="69"/>
      <c r="BW4633" s="69"/>
      <c r="BX4633" s="69"/>
      <c r="BY4633" s="69"/>
      <c r="BZ4633" s="69"/>
      <c r="CA4633" s="69"/>
      <c r="CB4633" s="69"/>
      <c r="CC4633" s="69"/>
      <c r="CD4633" s="69"/>
      <c r="CE4633" s="69"/>
      <c r="CF4633" s="69"/>
      <c r="CG4633" s="69"/>
      <c r="CH4633" s="69"/>
      <c r="CI4633" s="69"/>
      <c r="CJ4633" s="69"/>
      <c r="CK4633" s="69"/>
      <c r="CL4633" s="69"/>
      <c r="CM4633" s="69"/>
      <c r="CN4633" s="69"/>
      <c r="CO4633" s="69"/>
      <c r="CP4633" s="69"/>
      <c r="CQ4633" s="69"/>
      <c r="CR4633" s="69"/>
      <c r="CS4633" s="69"/>
      <c r="CT4633" s="69"/>
      <c r="CU4633" s="69"/>
      <c r="CV4633" s="69"/>
      <c r="CW4633" s="69"/>
      <c r="CX4633" s="69"/>
      <c r="CY4633" s="69"/>
      <c r="CZ4633" s="69"/>
      <c r="DA4633" s="69"/>
      <c r="DB4633" s="69"/>
      <c r="DC4633" s="69"/>
      <c r="DD4633" s="69"/>
      <c r="DE4633" s="69"/>
      <c r="DF4633" s="69"/>
      <c r="DG4633" s="69"/>
      <c r="DH4633" s="69"/>
      <c r="DI4633" s="69"/>
    </row>
    <row r="4634" spans="1:113" s="75" customFormat="1" ht="54.75" hidden="1" customHeight="1" x14ac:dyDescent="0.2">
      <c r="A4634" s="36" t="s">
        <v>8717</v>
      </c>
      <c r="B4634" s="36" t="s">
        <v>115</v>
      </c>
      <c r="C4634" s="36" t="s">
        <v>36</v>
      </c>
      <c r="D4634" s="37">
        <v>41884</v>
      </c>
      <c r="E4634" s="38">
        <v>41884.46875</v>
      </c>
      <c r="F4634" s="37">
        <v>41884</v>
      </c>
      <c r="G4634" s="38">
        <v>41884.489583333336</v>
      </c>
      <c r="H4634" s="38">
        <f t="shared" si="156"/>
        <v>2.0833333335758653E-2</v>
      </c>
      <c r="I4634" s="36">
        <v>2</v>
      </c>
      <c r="J4634" s="28"/>
      <c r="K4634" s="28"/>
      <c r="L4634" s="595" t="s">
        <v>130</v>
      </c>
      <c r="M4634" s="36" t="s">
        <v>66</v>
      </c>
      <c r="N4634" s="36">
        <v>0.4</v>
      </c>
      <c r="O4634" s="36" t="s">
        <v>66</v>
      </c>
      <c r="P4634" s="36" t="s">
        <v>2968</v>
      </c>
      <c r="Q4634" s="28" t="s">
        <v>4806</v>
      </c>
      <c r="R4634" s="36">
        <v>0.1</v>
      </c>
      <c r="S4634" s="36"/>
      <c r="T4634" s="36">
        <f t="shared" si="157"/>
        <v>0.1</v>
      </c>
      <c r="U4634" s="28"/>
      <c r="V4634" s="28"/>
      <c r="W4634" s="28"/>
      <c r="X4634" s="28"/>
      <c r="Y4634" s="28"/>
      <c r="Z4634" s="28"/>
      <c r="AA4634" s="28"/>
      <c r="AB4634" s="28"/>
      <c r="AC4634" s="28"/>
      <c r="AD4634" s="595" t="s">
        <v>60</v>
      </c>
      <c r="AE4634" s="28"/>
      <c r="AF4634" s="28"/>
      <c r="AG4634" s="450"/>
      <c r="AH4634" s="22"/>
      <c r="AI4634" s="22"/>
      <c r="AJ4634" s="22"/>
      <c r="AK4634" s="161"/>
      <c r="AL4634" s="69"/>
      <c r="AM4634" s="69"/>
      <c r="AN4634" s="69"/>
      <c r="AO4634" s="69"/>
      <c r="AP4634" s="69"/>
      <c r="AQ4634" s="69"/>
      <c r="AR4634" s="69"/>
      <c r="AS4634" s="69"/>
      <c r="AT4634" s="69"/>
      <c r="AU4634" s="69"/>
      <c r="AV4634" s="69"/>
      <c r="AW4634" s="69"/>
      <c r="AX4634" s="69"/>
      <c r="AY4634" s="69"/>
      <c r="AZ4634" s="69"/>
      <c r="BA4634" s="69"/>
      <c r="BB4634" s="69"/>
      <c r="BC4634" s="69"/>
      <c r="BD4634" s="69"/>
      <c r="BE4634" s="69"/>
      <c r="BF4634" s="69"/>
      <c r="BG4634" s="69"/>
      <c r="BH4634" s="69"/>
      <c r="BI4634" s="69"/>
      <c r="BJ4634" s="69"/>
      <c r="BK4634" s="69"/>
      <c r="BL4634" s="69"/>
      <c r="BM4634" s="69"/>
      <c r="BN4634" s="69"/>
      <c r="BO4634" s="69"/>
      <c r="BP4634" s="69"/>
      <c r="BQ4634" s="69"/>
      <c r="BR4634" s="69"/>
      <c r="BS4634" s="69"/>
      <c r="BT4634" s="69"/>
      <c r="BU4634" s="69"/>
      <c r="BV4634" s="69"/>
      <c r="BW4634" s="69"/>
      <c r="BX4634" s="69"/>
      <c r="BY4634" s="69"/>
      <c r="BZ4634" s="69"/>
      <c r="CA4634" s="69"/>
      <c r="CB4634" s="69"/>
      <c r="CC4634" s="69"/>
      <c r="CD4634" s="69"/>
      <c r="CE4634" s="69"/>
      <c r="CF4634" s="69"/>
      <c r="CG4634" s="69"/>
      <c r="CH4634" s="69"/>
      <c r="CI4634" s="69"/>
      <c r="CJ4634" s="69"/>
      <c r="CK4634" s="69"/>
      <c r="CL4634" s="69"/>
      <c r="CM4634" s="69"/>
      <c r="CN4634" s="69"/>
      <c r="CO4634" s="69"/>
      <c r="CP4634" s="69"/>
      <c r="CQ4634" s="69"/>
      <c r="CR4634" s="69"/>
      <c r="CS4634" s="69"/>
      <c r="CT4634" s="69"/>
      <c r="CU4634" s="69"/>
      <c r="CV4634" s="69"/>
      <c r="CW4634" s="69"/>
      <c r="CX4634" s="69"/>
      <c r="CY4634" s="69"/>
      <c r="CZ4634" s="69"/>
      <c r="DA4634" s="69"/>
      <c r="DB4634" s="69"/>
      <c r="DC4634" s="69"/>
      <c r="DD4634" s="69"/>
      <c r="DE4634" s="69"/>
      <c r="DF4634" s="69"/>
      <c r="DG4634" s="69"/>
      <c r="DH4634" s="69"/>
      <c r="DI4634" s="69"/>
    </row>
    <row r="4635" spans="1:113" s="75" customFormat="1" ht="55.5" hidden="1" customHeight="1" x14ac:dyDescent="0.2">
      <c r="A4635" s="36" t="s">
        <v>8717</v>
      </c>
      <c r="B4635" s="36" t="s">
        <v>115</v>
      </c>
      <c r="C4635" s="36" t="s">
        <v>36</v>
      </c>
      <c r="D4635" s="37">
        <v>41885</v>
      </c>
      <c r="E4635" s="38">
        <v>41885.614583333336</v>
      </c>
      <c r="F4635" s="37">
        <v>41885</v>
      </c>
      <c r="G4635" s="38">
        <v>41885.631944444445</v>
      </c>
      <c r="H4635" s="38">
        <f t="shared" si="156"/>
        <v>1.7361111109494232E-2</v>
      </c>
      <c r="I4635" s="36">
        <v>5</v>
      </c>
      <c r="J4635" s="28"/>
      <c r="K4635" s="28"/>
      <c r="L4635" s="595" t="s">
        <v>130</v>
      </c>
      <c r="M4635" s="36" t="s">
        <v>8736</v>
      </c>
      <c r="N4635" s="36">
        <v>35</v>
      </c>
      <c r="O4635" s="36" t="s">
        <v>63</v>
      </c>
      <c r="P4635" s="36" t="s">
        <v>8736</v>
      </c>
      <c r="Q4635" s="28" t="s">
        <v>8737</v>
      </c>
      <c r="R4635" s="36">
        <v>0.3</v>
      </c>
      <c r="S4635" s="36">
        <v>0.7</v>
      </c>
      <c r="T4635" s="36">
        <f t="shared" si="157"/>
        <v>1</v>
      </c>
      <c r="U4635" s="28"/>
      <c r="V4635" s="28"/>
      <c r="W4635" s="28"/>
      <c r="X4635" s="28"/>
      <c r="Y4635" s="28"/>
      <c r="Z4635" s="28"/>
      <c r="AA4635" s="28"/>
      <c r="AB4635" s="28"/>
      <c r="AC4635" s="28"/>
      <c r="AD4635" s="595" t="s">
        <v>39</v>
      </c>
      <c r="AE4635" s="28"/>
      <c r="AF4635" s="28"/>
      <c r="AG4635" s="351"/>
      <c r="AH4635" s="22"/>
      <c r="AI4635" s="22"/>
      <c r="AJ4635" s="22"/>
      <c r="AK4635" s="161"/>
      <c r="AL4635" s="69"/>
      <c r="AM4635" s="69"/>
      <c r="AN4635" s="69"/>
      <c r="AO4635" s="69"/>
      <c r="AP4635" s="69"/>
      <c r="AQ4635" s="69"/>
      <c r="AR4635" s="69"/>
      <c r="AS4635" s="69"/>
      <c r="AT4635" s="69"/>
      <c r="AU4635" s="69"/>
      <c r="AV4635" s="69"/>
      <c r="AW4635" s="69"/>
      <c r="AX4635" s="69"/>
      <c r="AY4635" s="69"/>
      <c r="AZ4635" s="69"/>
      <c r="BA4635" s="69"/>
      <c r="BB4635" s="69"/>
      <c r="BC4635" s="69"/>
      <c r="BD4635" s="69"/>
      <c r="BE4635" s="69"/>
      <c r="BF4635" s="69"/>
      <c r="BG4635" s="69"/>
      <c r="BH4635" s="69"/>
      <c r="BI4635" s="69"/>
      <c r="BJ4635" s="69"/>
      <c r="BK4635" s="69"/>
      <c r="BL4635" s="69"/>
      <c r="BM4635" s="69"/>
      <c r="BN4635" s="69"/>
      <c r="BO4635" s="69"/>
      <c r="BP4635" s="69"/>
      <c r="BQ4635" s="69"/>
      <c r="BR4635" s="69"/>
      <c r="BS4635" s="69"/>
      <c r="BT4635" s="69"/>
      <c r="BU4635" s="69"/>
      <c r="BV4635" s="69"/>
      <c r="BW4635" s="69"/>
      <c r="BX4635" s="69"/>
      <c r="BY4635" s="69"/>
      <c r="BZ4635" s="69"/>
      <c r="CA4635" s="69"/>
      <c r="CB4635" s="69"/>
      <c r="CC4635" s="69"/>
      <c r="CD4635" s="69"/>
      <c r="CE4635" s="69"/>
      <c r="CF4635" s="69"/>
      <c r="CG4635" s="69"/>
      <c r="CH4635" s="69"/>
      <c r="CI4635" s="69"/>
      <c r="CJ4635" s="69"/>
      <c r="CK4635" s="69"/>
      <c r="CL4635" s="69"/>
      <c r="CM4635" s="69"/>
      <c r="CN4635" s="69"/>
      <c r="CO4635" s="69"/>
      <c r="CP4635" s="69"/>
      <c r="CQ4635" s="69"/>
      <c r="CR4635" s="69"/>
      <c r="CS4635" s="69"/>
      <c r="CT4635" s="69"/>
      <c r="CU4635" s="69"/>
      <c r="CV4635" s="69"/>
      <c r="CW4635" s="69"/>
      <c r="CX4635" s="69"/>
      <c r="CY4635" s="69"/>
      <c r="CZ4635" s="69"/>
      <c r="DA4635" s="69"/>
      <c r="DB4635" s="69"/>
      <c r="DC4635" s="69"/>
      <c r="DD4635" s="69"/>
      <c r="DE4635" s="69"/>
      <c r="DF4635" s="69"/>
      <c r="DG4635" s="69"/>
      <c r="DH4635" s="69"/>
      <c r="DI4635" s="69"/>
    </row>
    <row r="4636" spans="1:113" s="75" customFormat="1" ht="86.25" hidden="1" customHeight="1" x14ac:dyDescent="0.2">
      <c r="A4636" s="36" t="s">
        <v>8717</v>
      </c>
      <c r="B4636" s="36" t="s">
        <v>115</v>
      </c>
      <c r="C4636" s="36" t="s">
        <v>36</v>
      </c>
      <c r="D4636" s="37">
        <v>41885</v>
      </c>
      <c r="E4636" s="38">
        <v>41885.291666666664</v>
      </c>
      <c r="F4636" s="37">
        <v>41885</v>
      </c>
      <c r="G4636" s="38">
        <v>41885.5</v>
      </c>
      <c r="H4636" s="38">
        <f t="shared" si="156"/>
        <v>0.20833333333575865</v>
      </c>
      <c r="I4636" s="36">
        <v>1</v>
      </c>
      <c r="J4636" s="28"/>
      <c r="K4636" s="28"/>
      <c r="L4636" s="595" t="s">
        <v>126</v>
      </c>
      <c r="M4636" s="36" t="s">
        <v>1470</v>
      </c>
      <c r="N4636" s="36">
        <v>0.4</v>
      </c>
      <c r="O4636" s="36" t="s">
        <v>72</v>
      </c>
      <c r="P4636" s="36" t="s">
        <v>2968</v>
      </c>
      <c r="Q4636" s="28" t="s">
        <v>8617</v>
      </c>
      <c r="R4636" s="36">
        <v>0.2</v>
      </c>
      <c r="S4636" s="36"/>
      <c r="T4636" s="36">
        <f t="shared" si="157"/>
        <v>0.2</v>
      </c>
      <c r="U4636" s="28"/>
      <c r="V4636" s="28"/>
      <c r="W4636" s="28"/>
      <c r="X4636" s="28"/>
      <c r="Y4636" s="28"/>
      <c r="Z4636" s="28"/>
      <c r="AA4636" s="28"/>
      <c r="AB4636" s="28"/>
      <c r="AC4636" s="28"/>
      <c r="AD4636" s="595" t="s">
        <v>61</v>
      </c>
      <c r="AE4636" s="28"/>
      <c r="AF4636" s="28"/>
      <c r="AG4636" s="351"/>
      <c r="AH4636" s="22" t="s">
        <v>388</v>
      </c>
      <c r="AI4636" s="22"/>
      <c r="AJ4636" s="22"/>
      <c r="AK4636" s="161"/>
      <c r="AL4636" s="69"/>
      <c r="AM4636" s="69"/>
      <c r="AN4636" s="69"/>
      <c r="AO4636" s="69"/>
      <c r="AP4636" s="69"/>
      <c r="AQ4636" s="69"/>
      <c r="AR4636" s="69"/>
      <c r="AS4636" s="69"/>
      <c r="AT4636" s="69"/>
      <c r="AU4636" s="69"/>
      <c r="AV4636" s="69"/>
      <c r="AW4636" s="69"/>
      <c r="AX4636" s="69"/>
      <c r="AY4636" s="69"/>
      <c r="AZ4636" s="69"/>
      <c r="BA4636" s="69"/>
      <c r="BB4636" s="69"/>
      <c r="BC4636" s="69"/>
      <c r="BD4636" s="69"/>
      <c r="BE4636" s="69"/>
      <c r="BF4636" s="69"/>
      <c r="BG4636" s="69"/>
      <c r="BH4636" s="69"/>
      <c r="BI4636" s="69"/>
      <c r="BJ4636" s="69"/>
      <c r="BK4636" s="69"/>
      <c r="BL4636" s="69"/>
      <c r="BM4636" s="69"/>
      <c r="BN4636" s="69"/>
      <c r="BO4636" s="69"/>
      <c r="BP4636" s="69"/>
      <c r="BQ4636" s="69"/>
      <c r="BR4636" s="69"/>
      <c r="BS4636" s="69"/>
      <c r="BT4636" s="69"/>
      <c r="BU4636" s="69"/>
      <c r="BV4636" s="69"/>
      <c r="BW4636" s="69"/>
      <c r="BX4636" s="69"/>
      <c r="BY4636" s="69"/>
      <c r="BZ4636" s="69"/>
      <c r="CA4636" s="69"/>
      <c r="CB4636" s="69"/>
      <c r="CC4636" s="69"/>
      <c r="CD4636" s="69"/>
      <c r="CE4636" s="69"/>
      <c r="CF4636" s="69"/>
      <c r="CG4636" s="69"/>
      <c r="CH4636" s="69"/>
      <c r="CI4636" s="69"/>
      <c r="CJ4636" s="69"/>
      <c r="CK4636" s="69"/>
      <c r="CL4636" s="69"/>
      <c r="CM4636" s="69"/>
      <c r="CN4636" s="69"/>
      <c r="CO4636" s="69"/>
      <c r="CP4636" s="69"/>
      <c r="CQ4636" s="69"/>
      <c r="CR4636" s="69"/>
      <c r="CS4636" s="69"/>
      <c r="CT4636" s="69"/>
      <c r="CU4636" s="69"/>
      <c r="CV4636" s="69"/>
      <c r="CW4636" s="69"/>
      <c r="CX4636" s="69"/>
      <c r="CY4636" s="69"/>
      <c r="CZ4636" s="69"/>
      <c r="DA4636" s="69"/>
      <c r="DB4636" s="69"/>
      <c r="DC4636" s="69"/>
      <c r="DD4636" s="69"/>
      <c r="DE4636" s="69"/>
      <c r="DF4636" s="69"/>
      <c r="DG4636" s="69"/>
      <c r="DH4636" s="69"/>
      <c r="DI4636" s="69"/>
    </row>
    <row r="4637" spans="1:113" s="75" customFormat="1" hidden="1" x14ac:dyDescent="0.2">
      <c r="A4637" s="36" t="s">
        <v>8717</v>
      </c>
      <c r="B4637" s="36" t="s">
        <v>115</v>
      </c>
      <c r="C4637" s="36" t="s">
        <v>36</v>
      </c>
      <c r="D4637" s="37">
        <v>41885</v>
      </c>
      <c r="E4637" s="38">
        <v>41885.666666666664</v>
      </c>
      <c r="F4637" s="37">
        <v>41885</v>
      </c>
      <c r="G4637" s="38">
        <v>41885.784722222219</v>
      </c>
      <c r="H4637" s="38">
        <f t="shared" si="156"/>
        <v>0.11805555555474712</v>
      </c>
      <c r="I4637" s="36">
        <v>1</v>
      </c>
      <c r="J4637" s="28"/>
      <c r="K4637" s="28"/>
      <c r="L4637" s="595" t="s">
        <v>126</v>
      </c>
      <c r="M4637" s="36" t="s">
        <v>1470</v>
      </c>
      <c r="N4637" s="36">
        <v>0.4</v>
      </c>
      <c r="O4637" s="36" t="s">
        <v>72</v>
      </c>
      <c r="P4637" s="36" t="s">
        <v>2968</v>
      </c>
      <c r="Q4637" s="28" t="s">
        <v>8616</v>
      </c>
      <c r="R4637" s="593">
        <v>0.1</v>
      </c>
      <c r="S4637" s="593"/>
      <c r="T4637" s="593">
        <f t="shared" si="157"/>
        <v>0.1</v>
      </c>
      <c r="U4637" s="28"/>
      <c r="V4637" s="28"/>
      <c r="W4637" s="28"/>
      <c r="X4637" s="28"/>
      <c r="Y4637" s="28"/>
      <c r="Z4637" s="28"/>
      <c r="AA4637" s="28"/>
      <c r="AB4637" s="28"/>
      <c r="AC4637" s="28"/>
      <c r="AD4637" s="595" t="s">
        <v>61</v>
      </c>
      <c r="AE4637" s="28"/>
      <c r="AF4637" s="28"/>
      <c r="AG4637" s="351"/>
      <c r="AH4637" s="22" t="s">
        <v>388</v>
      </c>
      <c r="AI4637" s="22"/>
      <c r="AJ4637" s="22"/>
      <c r="AK4637" s="161"/>
      <c r="AL4637" s="69"/>
      <c r="AM4637" s="69"/>
      <c r="AN4637" s="69"/>
      <c r="AO4637" s="69"/>
      <c r="AP4637" s="69"/>
      <c r="AQ4637" s="69"/>
      <c r="AR4637" s="69"/>
      <c r="AS4637" s="69"/>
      <c r="AT4637" s="69"/>
      <c r="AU4637" s="69"/>
      <c r="AV4637" s="69"/>
      <c r="AW4637" s="69"/>
      <c r="AX4637" s="69"/>
      <c r="AY4637" s="69"/>
      <c r="AZ4637" s="69"/>
      <c r="BA4637" s="69"/>
      <c r="BB4637" s="69"/>
      <c r="BC4637" s="69"/>
      <c r="BD4637" s="69"/>
      <c r="BE4637" s="69"/>
      <c r="BF4637" s="69"/>
      <c r="BG4637" s="69"/>
      <c r="BH4637" s="69"/>
      <c r="BI4637" s="69"/>
      <c r="BJ4637" s="69"/>
      <c r="BK4637" s="69"/>
      <c r="BL4637" s="69"/>
      <c r="BM4637" s="69"/>
      <c r="BN4637" s="69"/>
      <c r="BO4637" s="69"/>
      <c r="BP4637" s="69"/>
      <c r="BQ4637" s="69"/>
      <c r="BR4637" s="69"/>
      <c r="BS4637" s="69"/>
      <c r="BT4637" s="69"/>
      <c r="BU4637" s="69"/>
      <c r="BV4637" s="69"/>
      <c r="BW4637" s="69"/>
      <c r="BX4637" s="69"/>
      <c r="BY4637" s="69"/>
      <c r="BZ4637" s="69"/>
      <c r="CA4637" s="69"/>
      <c r="CB4637" s="69"/>
      <c r="CC4637" s="69"/>
      <c r="CD4637" s="69"/>
      <c r="CE4637" s="69"/>
      <c r="CF4637" s="69"/>
      <c r="CG4637" s="69"/>
      <c r="CH4637" s="69"/>
      <c r="CI4637" s="69"/>
      <c r="CJ4637" s="69"/>
      <c r="CK4637" s="69"/>
      <c r="CL4637" s="69"/>
      <c r="CM4637" s="69"/>
      <c r="CN4637" s="69"/>
      <c r="CO4637" s="69"/>
      <c r="CP4637" s="69"/>
      <c r="CQ4637" s="69"/>
      <c r="CR4637" s="69"/>
      <c r="CS4637" s="69"/>
      <c r="CT4637" s="69"/>
      <c r="CU4637" s="69"/>
      <c r="CV4637" s="69"/>
      <c r="CW4637" s="69"/>
      <c r="CX4637" s="69"/>
      <c r="CY4637" s="69"/>
      <c r="CZ4637" s="69"/>
      <c r="DA4637" s="69"/>
      <c r="DB4637" s="69"/>
      <c r="DC4637" s="69"/>
      <c r="DD4637" s="69"/>
      <c r="DE4637" s="69"/>
      <c r="DF4637" s="69"/>
      <c r="DG4637" s="69"/>
      <c r="DH4637" s="69"/>
      <c r="DI4637" s="69"/>
    </row>
    <row r="4638" spans="1:113" s="75" customFormat="1" ht="39.75" hidden="1" customHeight="1" x14ac:dyDescent="0.2">
      <c r="A4638" s="36" t="s">
        <v>8717</v>
      </c>
      <c r="B4638" s="36" t="s">
        <v>115</v>
      </c>
      <c r="C4638" s="36" t="s">
        <v>36</v>
      </c>
      <c r="D4638" s="37">
        <v>41885</v>
      </c>
      <c r="E4638" s="38">
        <v>41885.75</v>
      </c>
      <c r="F4638" s="37">
        <v>41885</v>
      </c>
      <c r="G4638" s="38">
        <v>41885.784722222219</v>
      </c>
      <c r="H4638" s="38">
        <f t="shared" si="156"/>
        <v>3.4722222218988463E-2</v>
      </c>
      <c r="I4638" s="36">
        <v>3</v>
      </c>
      <c r="J4638" s="28"/>
      <c r="K4638" s="28"/>
      <c r="L4638" s="595" t="s">
        <v>130</v>
      </c>
      <c r="M4638" s="36" t="s">
        <v>66</v>
      </c>
      <c r="N4638" s="36">
        <v>0.4</v>
      </c>
      <c r="O4638" s="36" t="s">
        <v>66</v>
      </c>
      <c r="P4638" s="36" t="s">
        <v>2968</v>
      </c>
      <c r="Q4638" s="28" t="s">
        <v>8738</v>
      </c>
      <c r="R4638" s="593">
        <v>0.2</v>
      </c>
      <c r="S4638" s="593"/>
      <c r="T4638" s="593">
        <f t="shared" si="157"/>
        <v>0.2</v>
      </c>
      <c r="U4638" s="28"/>
      <c r="V4638" s="28"/>
      <c r="W4638" s="28"/>
      <c r="X4638" s="28"/>
      <c r="Y4638" s="28"/>
      <c r="Z4638" s="28"/>
      <c r="AA4638" s="28"/>
      <c r="AB4638" s="28"/>
      <c r="AC4638" s="28"/>
      <c r="AD4638" s="595" t="s">
        <v>60</v>
      </c>
      <c r="AE4638" s="28"/>
      <c r="AF4638" s="28"/>
      <c r="AG4638" s="351"/>
      <c r="AH4638" s="22"/>
      <c r="AI4638" s="22"/>
      <c r="AJ4638" s="22"/>
      <c r="AK4638" s="161"/>
      <c r="AL4638" s="69"/>
      <c r="AM4638" s="69"/>
      <c r="AN4638" s="69"/>
      <c r="AO4638" s="69"/>
      <c r="AP4638" s="69"/>
      <c r="AQ4638" s="69"/>
      <c r="AR4638" s="69"/>
      <c r="AS4638" s="69"/>
      <c r="AT4638" s="69"/>
      <c r="AU4638" s="69"/>
      <c r="AV4638" s="69"/>
      <c r="AW4638" s="69"/>
      <c r="AX4638" s="69"/>
      <c r="AY4638" s="69"/>
      <c r="AZ4638" s="69"/>
      <c r="BA4638" s="69"/>
      <c r="BB4638" s="69"/>
      <c r="BC4638" s="69"/>
      <c r="BD4638" s="69"/>
      <c r="BE4638" s="69"/>
      <c r="BF4638" s="69"/>
      <c r="BG4638" s="69"/>
      <c r="BH4638" s="69"/>
      <c r="BI4638" s="69"/>
      <c r="BJ4638" s="69"/>
      <c r="BK4638" s="69"/>
      <c r="BL4638" s="69"/>
      <c r="BM4638" s="69"/>
      <c r="BN4638" s="69"/>
      <c r="BO4638" s="69"/>
      <c r="BP4638" s="69"/>
      <c r="BQ4638" s="69"/>
      <c r="BR4638" s="69"/>
      <c r="BS4638" s="69"/>
      <c r="BT4638" s="69"/>
      <c r="BU4638" s="69"/>
      <c r="BV4638" s="69"/>
      <c r="BW4638" s="69"/>
      <c r="BX4638" s="69"/>
      <c r="BY4638" s="69"/>
      <c r="BZ4638" s="69"/>
      <c r="CA4638" s="69"/>
      <c r="CB4638" s="69"/>
      <c r="CC4638" s="69"/>
      <c r="CD4638" s="69"/>
      <c r="CE4638" s="69"/>
      <c r="CF4638" s="69"/>
      <c r="CG4638" s="69"/>
      <c r="CH4638" s="69"/>
      <c r="CI4638" s="69"/>
      <c r="CJ4638" s="69"/>
      <c r="CK4638" s="69"/>
      <c r="CL4638" s="69"/>
      <c r="CM4638" s="69"/>
      <c r="CN4638" s="69"/>
      <c r="CO4638" s="69"/>
      <c r="CP4638" s="69"/>
      <c r="CQ4638" s="69"/>
      <c r="CR4638" s="69"/>
      <c r="CS4638" s="69"/>
      <c r="CT4638" s="69"/>
      <c r="CU4638" s="69"/>
      <c r="CV4638" s="69"/>
      <c r="CW4638" s="69"/>
      <c r="CX4638" s="69"/>
      <c r="CY4638" s="69"/>
      <c r="CZ4638" s="69"/>
      <c r="DA4638" s="69"/>
      <c r="DB4638" s="69"/>
      <c r="DC4638" s="69"/>
      <c r="DD4638" s="69"/>
      <c r="DE4638" s="69"/>
      <c r="DF4638" s="69"/>
      <c r="DG4638" s="69"/>
      <c r="DH4638" s="69"/>
      <c r="DI4638" s="69"/>
    </row>
    <row r="4639" spans="1:113" s="75" customFormat="1" ht="94.5" hidden="1" x14ac:dyDescent="0.2">
      <c r="A4639" s="36" t="s">
        <v>8717</v>
      </c>
      <c r="B4639" s="36" t="s">
        <v>115</v>
      </c>
      <c r="C4639" s="36" t="s">
        <v>36</v>
      </c>
      <c r="D4639" s="37">
        <v>41886</v>
      </c>
      <c r="E4639" s="38">
        <v>41886.394444444442</v>
      </c>
      <c r="F4639" s="37">
        <v>41886</v>
      </c>
      <c r="G4639" s="38">
        <v>41886.461111111108</v>
      </c>
      <c r="H4639" s="38">
        <f t="shared" si="156"/>
        <v>6.6666666665696539E-2</v>
      </c>
      <c r="I4639" s="36">
        <v>174</v>
      </c>
      <c r="J4639" s="28"/>
      <c r="K4639" s="28"/>
      <c r="L4639" s="595" t="s">
        <v>130</v>
      </c>
      <c r="M4639" s="36" t="s">
        <v>8739</v>
      </c>
      <c r="N4639" s="36">
        <v>35</v>
      </c>
      <c r="O4639" s="36" t="s">
        <v>66</v>
      </c>
      <c r="P4639" s="36" t="s">
        <v>8739</v>
      </c>
      <c r="Q4639" s="28" t="s">
        <v>8740</v>
      </c>
      <c r="R4639" s="593">
        <v>24.4</v>
      </c>
      <c r="S4639" s="593">
        <v>5.6</v>
      </c>
      <c r="T4639" s="593">
        <f t="shared" si="157"/>
        <v>30</v>
      </c>
      <c r="U4639" s="28"/>
      <c r="V4639" s="28"/>
      <c r="W4639" s="28"/>
      <c r="X4639" s="28"/>
      <c r="Y4639" s="28"/>
      <c r="Z4639" s="28"/>
      <c r="AA4639" s="28"/>
      <c r="AB4639" s="28"/>
      <c r="AC4639" s="28"/>
      <c r="AD4639" s="595" t="s">
        <v>62</v>
      </c>
      <c r="AE4639" s="28"/>
      <c r="AF4639" s="28"/>
      <c r="AG4639" s="351"/>
      <c r="AH4639" s="22"/>
      <c r="AI4639" s="22"/>
      <c r="AJ4639" s="22"/>
      <c r="AK4639" s="161"/>
      <c r="AL4639" s="69"/>
      <c r="AM4639" s="69"/>
      <c r="AN4639" s="69"/>
      <c r="AO4639" s="69"/>
      <c r="AP4639" s="69"/>
      <c r="AQ4639" s="69"/>
      <c r="AR4639" s="69"/>
      <c r="AS4639" s="69"/>
      <c r="AT4639" s="69"/>
      <c r="AU4639" s="69"/>
      <c r="AV4639" s="69"/>
      <c r="AW4639" s="69"/>
      <c r="AX4639" s="69"/>
      <c r="AY4639" s="69"/>
      <c r="AZ4639" s="69"/>
      <c r="BA4639" s="69"/>
      <c r="BB4639" s="69"/>
      <c r="BC4639" s="69"/>
      <c r="BD4639" s="69"/>
      <c r="BE4639" s="69"/>
      <c r="BF4639" s="69"/>
      <c r="BG4639" s="69"/>
      <c r="BH4639" s="69"/>
      <c r="BI4639" s="69"/>
      <c r="BJ4639" s="69"/>
      <c r="BK4639" s="69"/>
      <c r="BL4639" s="69"/>
      <c r="BM4639" s="69"/>
      <c r="BN4639" s="69"/>
      <c r="BO4639" s="69"/>
      <c r="BP4639" s="69"/>
      <c r="BQ4639" s="69"/>
      <c r="BR4639" s="69"/>
      <c r="BS4639" s="69"/>
      <c r="BT4639" s="69"/>
      <c r="BU4639" s="69"/>
      <c r="BV4639" s="69"/>
      <c r="BW4639" s="69"/>
      <c r="BX4639" s="69"/>
      <c r="BY4639" s="69"/>
      <c r="BZ4639" s="69"/>
      <c r="CA4639" s="69"/>
      <c r="CB4639" s="69"/>
      <c r="CC4639" s="69"/>
      <c r="CD4639" s="69"/>
      <c r="CE4639" s="69"/>
      <c r="CF4639" s="69"/>
      <c r="CG4639" s="69"/>
      <c r="CH4639" s="69"/>
      <c r="CI4639" s="69"/>
      <c r="CJ4639" s="69"/>
      <c r="CK4639" s="69"/>
      <c r="CL4639" s="69"/>
      <c r="CM4639" s="69"/>
      <c r="CN4639" s="69"/>
      <c r="CO4639" s="69"/>
      <c r="CP4639" s="69"/>
      <c r="CQ4639" s="69"/>
      <c r="CR4639" s="69"/>
      <c r="CS4639" s="69"/>
      <c r="CT4639" s="69"/>
      <c r="CU4639" s="69"/>
      <c r="CV4639" s="69"/>
      <c r="CW4639" s="69"/>
      <c r="CX4639" s="69"/>
      <c r="CY4639" s="69"/>
      <c r="CZ4639" s="69"/>
      <c r="DA4639" s="69"/>
      <c r="DB4639" s="69"/>
      <c r="DC4639" s="69"/>
      <c r="DD4639" s="69"/>
      <c r="DE4639" s="69"/>
      <c r="DF4639" s="69"/>
      <c r="DG4639" s="69"/>
      <c r="DH4639" s="69"/>
      <c r="DI4639" s="69"/>
    </row>
    <row r="4640" spans="1:113" hidden="1" x14ac:dyDescent="0.2">
      <c r="A4640" s="36" t="s">
        <v>8717</v>
      </c>
      <c r="B4640" s="178" t="s">
        <v>115</v>
      </c>
      <c r="C4640" s="36" t="s">
        <v>36</v>
      </c>
      <c r="D4640" s="37">
        <v>41887</v>
      </c>
      <c r="E4640" s="38"/>
      <c r="F4640" s="37"/>
      <c r="G4640" s="38"/>
      <c r="H4640" s="38"/>
      <c r="I4640" s="216"/>
      <c r="J4640" s="357"/>
      <c r="K4640" s="357"/>
      <c r="L4640" s="595"/>
      <c r="M4640" s="36"/>
      <c r="N4640" s="36"/>
      <c r="O4640" s="36"/>
      <c r="P4640" s="36"/>
      <c r="Q4640" s="28"/>
      <c r="R4640" s="593"/>
      <c r="S4640" s="593"/>
      <c r="T4640" s="593"/>
      <c r="U4640" s="237"/>
      <c r="V4640" s="357"/>
      <c r="W4640" s="357"/>
      <c r="X4640" s="357"/>
      <c r="Y4640" s="357"/>
      <c r="Z4640" s="357"/>
      <c r="AA4640" s="357"/>
      <c r="AB4640" s="357"/>
      <c r="AC4640" s="362"/>
      <c r="AD4640" s="595"/>
      <c r="AE4640" s="364"/>
      <c r="AF4640" s="362"/>
      <c r="AG4640" s="22" t="s">
        <v>201</v>
      </c>
    </row>
    <row r="4641" spans="1:36" hidden="1" x14ac:dyDescent="0.2">
      <c r="A4641" s="36" t="s">
        <v>8717</v>
      </c>
      <c r="B4641" s="178" t="s">
        <v>115</v>
      </c>
      <c r="C4641" s="36" t="s">
        <v>36</v>
      </c>
      <c r="D4641" s="37">
        <v>41888</v>
      </c>
      <c r="E4641" s="38">
        <v>0.44791666666666669</v>
      </c>
      <c r="F4641" s="37">
        <v>41888</v>
      </c>
      <c r="G4641" s="38">
        <v>0.45833333333333331</v>
      </c>
      <c r="H4641" s="38">
        <f>G4641-E4641</f>
        <v>1.041666666666663E-2</v>
      </c>
      <c r="I4641" s="36">
        <v>4</v>
      </c>
      <c r="J4641" s="357"/>
      <c r="K4641" s="28"/>
      <c r="L4641" s="595" t="s">
        <v>126</v>
      </c>
      <c r="M4641" s="36" t="s">
        <v>1470</v>
      </c>
      <c r="N4641" s="36">
        <v>0.4</v>
      </c>
      <c r="O4641" s="36" t="s">
        <v>72</v>
      </c>
      <c r="P4641" s="36" t="s">
        <v>2968</v>
      </c>
      <c r="Q4641" s="28" t="s">
        <v>8849</v>
      </c>
      <c r="R4641" s="593">
        <v>0.1</v>
      </c>
      <c r="S4641" s="593"/>
      <c r="T4641" s="593">
        <v>0.1</v>
      </c>
      <c r="U4641" s="358"/>
      <c r="V4641" s="358"/>
      <c r="W4641" s="358"/>
      <c r="X4641" s="358"/>
      <c r="Y4641" s="358"/>
      <c r="Z4641" s="358"/>
      <c r="AA4641" s="358"/>
      <c r="AB4641" s="358"/>
      <c r="AC4641" s="365"/>
      <c r="AD4641" s="595" t="s">
        <v>61</v>
      </c>
      <c r="AE4641" s="363"/>
      <c r="AF4641" s="363"/>
      <c r="AG4641" s="22"/>
    </row>
    <row r="4642" spans="1:36" ht="47.25" hidden="1" x14ac:dyDescent="0.2">
      <c r="A4642" s="36" t="s">
        <v>8717</v>
      </c>
      <c r="B4642" s="178" t="s">
        <v>115</v>
      </c>
      <c r="C4642" s="36" t="s">
        <v>36</v>
      </c>
      <c r="D4642" s="37">
        <v>41888</v>
      </c>
      <c r="E4642" s="38">
        <v>0.73263888888888884</v>
      </c>
      <c r="F4642" s="37">
        <v>41888</v>
      </c>
      <c r="G4642" s="38">
        <v>0.73333333333333339</v>
      </c>
      <c r="H4642" s="38">
        <f>G4642-E4642</f>
        <v>6.94444444444553E-4</v>
      </c>
      <c r="I4642" s="36">
        <v>10</v>
      </c>
      <c r="J4642" s="357"/>
      <c r="K4642" s="357"/>
      <c r="L4642" s="595" t="s">
        <v>125</v>
      </c>
      <c r="M4642" s="36" t="s">
        <v>7544</v>
      </c>
      <c r="N4642" s="36"/>
      <c r="O4642" s="36" t="s">
        <v>66</v>
      </c>
      <c r="P4642" s="36" t="s">
        <v>8850</v>
      </c>
      <c r="Q4642" s="28" t="s">
        <v>8851</v>
      </c>
      <c r="R4642" s="593">
        <v>0.1</v>
      </c>
      <c r="S4642" s="593">
        <v>9.6999999999999993</v>
      </c>
      <c r="T4642" s="593">
        <v>9.8000000000000007</v>
      </c>
      <c r="U4642" s="237"/>
      <c r="V4642" s="357"/>
      <c r="W4642" s="357"/>
      <c r="X4642" s="357"/>
      <c r="Y4642" s="357"/>
      <c r="Z4642" s="357"/>
      <c r="AA4642" s="357"/>
      <c r="AB4642" s="357"/>
      <c r="AC4642" s="362"/>
      <c r="AD4642" s="595" t="s">
        <v>55</v>
      </c>
      <c r="AE4642" s="364"/>
      <c r="AF4642" s="362"/>
      <c r="AG4642" s="22"/>
    </row>
    <row r="4643" spans="1:36" hidden="1" x14ac:dyDescent="0.2">
      <c r="A4643" s="36" t="s">
        <v>8717</v>
      </c>
      <c r="B4643" s="178" t="s">
        <v>115</v>
      </c>
      <c r="C4643" s="36" t="s">
        <v>36</v>
      </c>
      <c r="D4643" s="37">
        <v>41889</v>
      </c>
      <c r="E4643" s="382">
        <v>0.33333333333333331</v>
      </c>
      <c r="F4643" s="37">
        <v>41889</v>
      </c>
      <c r="G4643" s="382">
        <v>0.41666666666666669</v>
      </c>
      <c r="H4643" s="38">
        <f>G4643-E4643</f>
        <v>8.333333333333337E-2</v>
      </c>
      <c r="I4643" s="36">
        <v>1</v>
      </c>
      <c r="J4643" s="357"/>
      <c r="K4643" s="357"/>
      <c r="L4643" s="595" t="s">
        <v>126</v>
      </c>
      <c r="M4643" s="36" t="s">
        <v>1470</v>
      </c>
      <c r="N4643" s="36">
        <v>0.4</v>
      </c>
      <c r="O4643" s="36" t="s">
        <v>72</v>
      </c>
      <c r="P4643" s="36" t="s">
        <v>2968</v>
      </c>
      <c r="Q4643" s="28" t="s">
        <v>8852</v>
      </c>
      <c r="R4643" s="41">
        <v>0.1</v>
      </c>
      <c r="S4643" s="36"/>
      <c r="T4643" s="36">
        <v>0.1</v>
      </c>
      <c r="U4643" s="357"/>
      <c r="V4643" s="357"/>
      <c r="W4643" s="357"/>
      <c r="X4643" s="357"/>
      <c r="Y4643" s="357"/>
      <c r="Z4643" s="357"/>
      <c r="AA4643" s="357"/>
      <c r="AB4643" s="357"/>
      <c r="AC4643" s="362"/>
      <c r="AD4643" s="595" t="s">
        <v>61</v>
      </c>
      <c r="AE4643" s="22"/>
      <c r="AF4643" s="22"/>
      <c r="AG4643" s="22"/>
    </row>
    <row r="4644" spans="1:36" ht="31.5" hidden="1" x14ac:dyDescent="0.2">
      <c r="A4644" s="36" t="s">
        <v>8717</v>
      </c>
      <c r="B4644" s="36" t="s">
        <v>115</v>
      </c>
      <c r="C4644" s="36" t="s">
        <v>36</v>
      </c>
      <c r="D4644" s="37">
        <v>41889</v>
      </c>
      <c r="E4644" s="38">
        <v>0.625</v>
      </c>
      <c r="F4644" s="37">
        <v>41889</v>
      </c>
      <c r="G4644" s="38">
        <v>0.64583333333333337</v>
      </c>
      <c r="H4644" s="38">
        <f>G4644-E4644</f>
        <v>2.083333333333337E-2</v>
      </c>
      <c r="I4644" s="36">
        <v>4</v>
      </c>
      <c r="J4644" s="28"/>
      <c r="K4644" s="28"/>
      <c r="L4644" s="595" t="s">
        <v>130</v>
      </c>
      <c r="M4644" s="36" t="s">
        <v>66</v>
      </c>
      <c r="N4644" s="36">
        <v>0.4</v>
      </c>
      <c r="O4644" s="36" t="s">
        <v>66</v>
      </c>
      <c r="P4644" s="36" t="s">
        <v>2968</v>
      </c>
      <c r="Q4644" s="28" t="s">
        <v>8853</v>
      </c>
      <c r="R4644" s="36">
        <v>0.1</v>
      </c>
      <c r="S4644" s="36"/>
      <c r="T4644" s="36">
        <v>0.1</v>
      </c>
      <c r="U4644" s="28"/>
      <c r="V4644" s="28"/>
      <c r="W4644" s="28"/>
      <c r="X4644" s="28"/>
      <c r="Y4644" s="28"/>
      <c r="Z4644" s="28"/>
      <c r="AA4644" s="28"/>
      <c r="AB4644" s="28"/>
      <c r="AC4644" s="28"/>
      <c r="AD4644" s="595" t="s">
        <v>60</v>
      </c>
      <c r="AE4644" s="28"/>
      <c r="AF4644" s="28"/>
      <c r="AG4644" s="28"/>
    </row>
    <row r="4645" spans="1:36" hidden="1" x14ac:dyDescent="0.2">
      <c r="A4645" s="36" t="s">
        <v>8717</v>
      </c>
      <c r="B4645" s="36" t="s">
        <v>115</v>
      </c>
      <c r="C4645" s="36" t="s">
        <v>36</v>
      </c>
      <c r="D4645" s="37">
        <v>41890</v>
      </c>
      <c r="E4645" s="38"/>
      <c r="F4645" s="37">
        <v>41890</v>
      </c>
      <c r="G4645" s="38"/>
      <c r="H4645" s="38"/>
      <c r="I4645" s="36"/>
      <c r="J4645" s="28"/>
      <c r="K4645" s="28"/>
      <c r="L4645" s="595"/>
      <c r="M4645" s="36"/>
      <c r="N4645" s="36"/>
      <c r="O4645" s="36"/>
      <c r="P4645" s="36"/>
      <c r="Q4645" s="28"/>
      <c r="R4645" s="36"/>
      <c r="S4645" s="36"/>
      <c r="T4645" s="36"/>
      <c r="U4645" s="28"/>
      <c r="V4645" s="28"/>
      <c r="W4645" s="28"/>
      <c r="X4645" s="28"/>
      <c r="Y4645" s="28"/>
      <c r="Z4645" s="28"/>
      <c r="AA4645" s="28"/>
      <c r="AB4645" s="28"/>
      <c r="AC4645" s="28"/>
      <c r="AD4645" s="595"/>
      <c r="AE4645" s="28"/>
      <c r="AF4645" s="28"/>
      <c r="AG4645" s="28" t="s">
        <v>201</v>
      </c>
    </row>
    <row r="4646" spans="1:36" ht="110.25" hidden="1" x14ac:dyDescent="0.2">
      <c r="A4646" s="36" t="s">
        <v>8717</v>
      </c>
      <c r="B4646" s="36" t="s">
        <v>115</v>
      </c>
      <c r="C4646" s="36" t="s">
        <v>36</v>
      </c>
      <c r="D4646" s="37">
        <v>41891</v>
      </c>
      <c r="E4646" s="38">
        <v>41891.390277777777</v>
      </c>
      <c r="F4646" s="37">
        <v>41891</v>
      </c>
      <c r="G4646" s="38">
        <v>41891.459722222222</v>
      </c>
      <c r="H4646" s="38">
        <f>G4646-E4646</f>
        <v>6.9444444445252884E-2</v>
      </c>
      <c r="I4646" s="36">
        <v>299</v>
      </c>
      <c r="J4646" s="28"/>
      <c r="K4646" s="28"/>
      <c r="L4646" s="595" t="s">
        <v>125</v>
      </c>
      <c r="M4646" s="36" t="s">
        <v>7544</v>
      </c>
      <c r="N4646" s="36"/>
      <c r="O4646" s="36" t="s">
        <v>66</v>
      </c>
      <c r="P4646" s="36" t="s">
        <v>8854</v>
      </c>
      <c r="Q4646" s="28" t="s">
        <v>8855</v>
      </c>
      <c r="R4646" s="36">
        <v>73.099999999999994</v>
      </c>
      <c r="S4646" s="36">
        <v>64.8</v>
      </c>
      <c r="T4646" s="36">
        <f>R4646+S4646</f>
        <v>137.89999999999998</v>
      </c>
      <c r="U4646" s="28"/>
      <c r="V4646" s="28"/>
      <c r="W4646" s="28"/>
      <c r="X4646" s="28"/>
      <c r="Y4646" s="28"/>
      <c r="Z4646" s="28"/>
      <c r="AA4646" s="28"/>
      <c r="AB4646" s="28"/>
      <c r="AC4646" s="28"/>
      <c r="AD4646" s="595" t="s">
        <v>55</v>
      </c>
      <c r="AE4646" s="28"/>
      <c r="AF4646" s="28"/>
      <c r="AG4646" s="28"/>
    </row>
    <row r="4647" spans="1:36" ht="47.25" hidden="1" x14ac:dyDescent="0.2">
      <c r="A4647" s="36" t="s">
        <v>8717</v>
      </c>
      <c r="B4647" s="36" t="s">
        <v>115</v>
      </c>
      <c r="C4647" s="36" t="s">
        <v>36</v>
      </c>
      <c r="D4647" s="37">
        <v>41892</v>
      </c>
      <c r="E4647" s="38">
        <v>41892.742361111108</v>
      </c>
      <c r="F4647" s="37">
        <v>41892</v>
      </c>
      <c r="G4647" s="38">
        <v>41892.774305555555</v>
      </c>
      <c r="H4647" s="38">
        <f>G4647-E4647</f>
        <v>3.1944444446708076E-2</v>
      </c>
      <c r="I4647" s="36">
        <v>68</v>
      </c>
      <c r="J4647" s="28"/>
      <c r="K4647" s="28"/>
      <c r="L4647" s="595" t="s">
        <v>130</v>
      </c>
      <c r="M4647" s="36" t="s">
        <v>8856</v>
      </c>
      <c r="N4647" s="36">
        <v>35</v>
      </c>
      <c r="O4647" s="36" t="s">
        <v>66</v>
      </c>
      <c r="P4647" s="36" t="s">
        <v>8856</v>
      </c>
      <c r="Q4647" s="28" t="s">
        <v>8857</v>
      </c>
      <c r="R4647" s="36">
        <v>2.8</v>
      </c>
      <c r="S4647" s="36">
        <v>3.8</v>
      </c>
      <c r="T4647" s="36">
        <f>R4647+S4647</f>
        <v>6.6</v>
      </c>
      <c r="U4647" s="28"/>
      <c r="V4647" s="28"/>
      <c r="W4647" s="28"/>
      <c r="X4647" s="28"/>
      <c r="Y4647" s="28"/>
      <c r="Z4647" s="28"/>
      <c r="AA4647" s="28"/>
      <c r="AB4647" s="28"/>
      <c r="AC4647" s="28"/>
      <c r="AD4647" s="595" t="s">
        <v>60</v>
      </c>
      <c r="AE4647" s="28"/>
      <c r="AF4647" s="28"/>
      <c r="AG4647" s="28"/>
    </row>
    <row r="4648" spans="1:36" customFormat="1" hidden="1" x14ac:dyDescent="0.2">
      <c r="A4648" s="36" t="s">
        <v>8717</v>
      </c>
      <c r="B4648" s="36" t="s">
        <v>115</v>
      </c>
      <c r="C4648" s="36" t="s">
        <v>36</v>
      </c>
      <c r="D4648" s="37">
        <v>41893</v>
      </c>
      <c r="E4648" s="38"/>
      <c r="F4648" s="37">
        <v>41893</v>
      </c>
      <c r="G4648" s="38"/>
      <c r="H4648" s="38"/>
      <c r="I4648" s="36"/>
      <c r="J4648" s="28"/>
      <c r="K4648" s="28"/>
      <c r="L4648" s="595"/>
      <c r="M4648" s="36"/>
      <c r="N4648" s="36"/>
      <c r="O4648" s="36"/>
      <c r="P4648" s="36"/>
      <c r="Q4648" s="28"/>
      <c r="R4648" s="36"/>
      <c r="S4648" s="36"/>
      <c r="T4648" s="36"/>
      <c r="U4648" s="28"/>
      <c r="V4648" s="28"/>
      <c r="W4648" s="28"/>
      <c r="X4648" s="28"/>
      <c r="Y4648" s="28"/>
      <c r="Z4648" s="28"/>
      <c r="AA4648" s="28"/>
      <c r="AB4648" s="28"/>
      <c r="AC4648" s="28"/>
      <c r="AD4648" s="595"/>
      <c r="AE4648" s="28"/>
      <c r="AF4648" s="28"/>
      <c r="AG4648" s="28" t="s">
        <v>201</v>
      </c>
      <c r="AH4648" s="22"/>
      <c r="AI4648" s="22"/>
      <c r="AJ4648" s="22"/>
    </row>
    <row r="4649" spans="1:36" ht="31.5" hidden="1" x14ac:dyDescent="0.2">
      <c r="A4649" s="36" t="s">
        <v>8717</v>
      </c>
      <c r="B4649" s="36" t="s">
        <v>115</v>
      </c>
      <c r="C4649" s="36" t="s">
        <v>36</v>
      </c>
      <c r="D4649" s="37">
        <v>41894</v>
      </c>
      <c r="E4649" s="38">
        <v>41894.635416666664</v>
      </c>
      <c r="F4649" s="37">
        <v>41894</v>
      </c>
      <c r="G4649" s="38">
        <v>41894.8125</v>
      </c>
      <c r="H4649" s="38">
        <f>G4649-E4649</f>
        <v>0.17708333333575865</v>
      </c>
      <c r="I4649" s="36">
        <v>2</v>
      </c>
      <c r="J4649" s="28"/>
      <c r="K4649" s="28"/>
      <c r="L4649" s="595" t="s">
        <v>130</v>
      </c>
      <c r="M4649" s="36" t="s">
        <v>67</v>
      </c>
      <c r="N4649" s="36">
        <v>0.4</v>
      </c>
      <c r="O4649" s="36" t="s">
        <v>67</v>
      </c>
      <c r="P4649" s="36" t="s">
        <v>2968</v>
      </c>
      <c r="Q4649" s="28" t="s">
        <v>9062</v>
      </c>
      <c r="R4649" s="36">
        <v>1.6</v>
      </c>
      <c r="S4649" s="36"/>
      <c r="T4649" s="36">
        <f>R4649+S4649</f>
        <v>1.6</v>
      </c>
      <c r="U4649" s="28"/>
      <c r="V4649" s="28"/>
      <c r="W4649" s="28"/>
      <c r="X4649" s="28"/>
      <c r="Y4649" s="28"/>
      <c r="Z4649" s="28"/>
      <c r="AA4649" s="28"/>
      <c r="AB4649" s="28"/>
      <c r="AC4649" s="28"/>
      <c r="AD4649" s="595" t="s">
        <v>60</v>
      </c>
      <c r="AE4649" s="28"/>
      <c r="AF4649" s="28"/>
      <c r="AG4649" s="28"/>
    </row>
    <row r="4650" spans="1:36" s="24" customFormat="1" ht="264.75" hidden="1" customHeight="1" x14ac:dyDescent="0.2">
      <c r="A4650" s="36" t="s">
        <v>8717</v>
      </c>
      <c r="B4650" s="36" t="s">
        <v>115</v>
      </c>
      <c r="C4650" s="36" t="s">
        <v>36</v>
      </c>
      <c r="D4650" s="37">
        <v>41894</v>
      </c>
      <c r="E4650" s="38">
        <v>41895.291666666664</v>
      </c>
      <c r="F4650" s="37">
        <v>41894</v>
      </c>
      <c r="G4650" s="38">
        <v>41895.458333333336</v>
      </c>
      <c r="H4650" s="38">
        <f>G4650-E4650</f>
        <v>0.16666666667151731</v>
      </c>
      <c r="I4650" s="36">
        <v>1</v>
      </c>
      <c r="J4650" s="28"/>
      <c r="K4650" s="28"/>
      <c r="L4650" s="595" t="s">
        <v>126</v>
      </c>
      <c r="M4650" s="36" t="s">
        <v>1470</v>
      </c>
      <c r="N4650" s="36">
        <v>0.4</v>
      </c>
      <c r="O4650" s="36" t="s">
        <v>72</v>
      </c>
      <c r="P4650" s="36" t="s">
        <v>2968</v>
      </c>
      <c r="Q4650" s="28" t="s">
        <v>8616</v>
      </c>
      <c r="R4650" s="36">
        <v>0.1</v>
      </c>
      <c r="S4650" s="36"/>
      <c r="T4650" s="36">
        <f>R4650+S4650</f>
        <v>0.1</v>
      </c>
      <c r="U4650" s="28"/>
      <c r="V4650" s="28"/>
      <c r="W4650" s="28"/>
      <c r="X4650" s="28"/>
      <c r="Y4650" s="28"/>
      <c r="Z4650" s="28"/>
      <c r="AA4650" s="28"/>
      <c r="AB4650" s="28"/>
      <c r="AC4650" s="28"/>
      <c r="AD4650" s="595" t="s">
        <v>61</v>
      </c>
      <c r="AE4650" s="28"/>
      <c r="AF4650" s="28"/>
      <c r="AG4650" s="28"/>
      <c r="AH4650" s="22"/>
      <c r="AI4650" s="22"/>
      <c r="AJ4650" s="22"/>
    </row>
    <row r="4651" spans="1:36" s="24" customFormat="1" ht="82.5" hidden="1" customHeight="1" x14ac:dyDescent="0.2">
      <c r="A4651" s="36" t="s">
        <v>8717</v>
      </c>
      <c r="B4651" s="36" t="s">
        <v>115</v>
      </c>
      <c r="C4651" s="36" t="s">
        <v>36</v>
      </c>
      <c r="D4651" s="37">
        <v>41895</v>
      </c>
      <c r="E4651" s="38">
        <v>41895.642361111109</v>
      </c>
      <c r="F4651" s="37">
        <v>41895</v>
      </c>
      <c r="G4651" s="38">
        <v>41895.702777777777</v>
      </c>
      <c r="H4651" s="38">
        <f>G4651-E4651</f>
        <v>6.0416666667151731E-2</v>
      </c>
      <c r="I4651" s="36">
        <v>43</v>
      </c>
      <c r="J4651" s="28"/>
      <c r="K4651" s="28"/>
      <c r="L4651" s="28" t="s">
        <v>130</v>
      </c>
      <c r="M4651" s="36" t="s">
        <v>9063</v>
      </c>
      <c r="N4651" s="36" t="s">
        <v>103</v>
      </c>
      <c r="O4651" s="36" t="s">
        <v>66</v>
      </c>
      <c r="P4651" s="36" t="s">
        <v>9063</v>
      </c>
      <c r="Q4651" s="28" t="s">
        <v>9064</v>
      </c>
      <c r="R4651" s="36">
        <v>9.6999999999999993</v>
      </c>
      <c r="S4651" s="36"/>
      <c r="T4651" s="36">
        <f>R4651+S4651</f>
        <v>9.6999999999999993</v>
      </c>
      <c r="U4651" s="28"/>
      <c r="V4651" s="28"/>
      <c r="W4651" s="28"/>
      <c r="X4651" s="28"/>
      <c r="Y4651" s="28"/>
      <c r="Z4651" s="28"/>
      <c r="AA4651" s="28"/>
      <c r="AB4651" s="28"/>
      <c r="AC4651" s="28"/>
      <c r="AD4651" s="595" t="s">
        <v>62</v>
      </c>
      <c r="AE4651" s="28"/>
      <c r="AF4651" s="28"/>
      <c r="AG4651" s="28"/>
      <c r="AH4651" s="22"/>
      <c r="AI4651" s="22"/>
      <c r="AJ4651" s="22"/>
    </row>
    <row r="4652" spans="1:36" hidden="1" x14ac:dyDescent="0.2">
      <c r="A4652" s="36" t="s">
        <v>8717</v>
      </c>
      <c r="B4652" s="36" t="s">
        <v>115</v>
      </c>
      <c r="C4652" s="36" t="s">
        <v>36</v>
      </c>
      <c r="D4652" s="37">
        <v>41896</v>
      </c>
      <c r="E4652" s="38">
        <v>41896.416666666664</v>
      </c>
      <c r="F4652" s="37">
        <v>41896</v>
      </c>
      <c r="G4652" s="38">
        <v>41896.604166666664</v>
      </c>
      <c r="H4652" s="38">
        <f>G4652-E4652</f>
        <v>0.1875</v>
      </c>
      <c r="I4652" s="36">
        <v>1</v>
      </c>
      <c r="J4652" s="28"/>
      <c r="K4652" s="28"/>
      <c r="L4652" s="28" t="s">
        <v>126</v>
      </c>
      <c r="M4652" s="36" t="s">
        <v>1470</v>
      </c>
      <c r="N4652" s="36">
        <v>0.4</v>
      </c>
      <c r="O4652" s="36" t="s">
        <v>72</v>
      </c>
      <c r="P4652" s="36" t="s">
        <v>2968</v>
      </c>
      <c r="Q4652" s="28" t="s">
        <v>9065</v>
      </c>
      <c r="R4652" s="36">
        <v>0.1</v>
      </c>
      <c r="S4652" s="36"/>
      <c r="T4652" s="36">
        <f>R4652+S4652</f>
        <v>0.1</v>
      </c>
      <c r="U4652" s="28"/>
      <c r="V4652" s="28"/>
      <c r="W4652" s="28"/>
      <c r="X4652" s="28"/>
      <c r="Y4652" s="28"/>
      <c r="Z4652" s="28"/>
      <c r="AA4652" s="28"/>
      <c r="AB4652" s="28"/>
      <c r="AC4652" s="28"/>
      <c r="AD4652" s="595" t="s">
        <v>61</v>
      </c>
      <c r="AE4652" s="28"/>
      <c r="AF4652" s="28"/>
      <c r="AG4652" s="28"/>
    </row>
    <row r="4653" spans="1:36" hidden="1" x14ac:dyDescent="0.2">
      <c r="A4653" s="36" t="s">
        <v>8717</v>
      </c>
      <c r="B4653" s="36" t="s">
        <v>115</v>
      </c>
      <c r="C4653" s="36" t="s">
        <v>36</v>
      </c>
      <c r="D4653" s="37">
        <v>41897</v>
      </c>
      <c r="E4653" s="38"/>
      <c r="F4653" s="37"/>
      <c r="G4653" s="38"/>
      <c r="H4653" s="260"/>
      <c r="I4653" s="36"/>
      <c r="J4653" s="28"/>
      <c r="K4653" s="28"/>
      <c r="L4653" s="28"/>
      <c r="M4653" s="36"/>
      <c r="N4653" s="36"/>
      <c r="O4653" s="36"/>
      <c r="P4653" s="36"/>
      <c r="Q4653" s="28"/>
      <c r="R4653" s="36"/>
      <c r="S4653" s="36"/>
      <c r="T4653" s="36"/>
      <c r="U4653" s="28"/>
      <c r="V4653" s="28"/>
      <c r="W4653" s="28"/>
      <c r="X4653" s="28"/>
      <c r="Y4653" s="28"/>
      <c r="Z4653" s="28"/>
      <c r="AA4653" s="28"/>
      <c r="AB4653" s="28"/>
      <c r="AC4653" s="28"/>
      <c r="AD4653" s="595"/>
      <c r="AE4653" s="28"/>
      <c r="AF4653" s="28"/>
      <c r="AG4653" s="28" t="s">
        <v>201</v>
      </c>
    </row>
    <row r="4654" spans="1:36" hidden="1" x14ac:dyDescent="0.2">
      <c r="A4654" s="36" t="s">
        <v>8717</v>
      </c>
      <c r="B4654" s="36" t="s">
        <v>115</v>
      </c>
      <c r="C4654" s="36" t="s">
        <v>36</v>
      </c>
      <c r="D4654" s="37">
        <v>41898</v>
      </c>
      <c r="E4654" s="38"/>
      <c r="F4654" s="37"/>
      <c r="G4654" s="38"/>
      <c r="H4654" s="38"/>
      <c r="I4654" s="36"/>
      <c r="J4654" s="28"/>
      <c r="K4654" s="28"/>
      <c r="L4654" s="28"/>
      <c r="M4654" s="36"/>
      <c r="N4654" s="36"/>
      <c r="O4654" s="36"/>
      <c r="P4654" s="36"/>
      <c r="Q4654" s="28"/>
      <c r="R4654" s="36"/>
      <c r="S4654" s="36"/>
      <c r="T4654" s="36"/>
      <c r="U4654" s="28"/>
      <c r="V4654" s="28"/>
      <c r="W4654" s="28"/>
      <c r="X4654" s="28"/>
      <c r="Y4654" s="28"/>
      <c r="Z4654" s="28"/>
      <c r="AA4654" s="28"/>
      <c r="AB4654" s="28"/>
      <c r="AC4654" s="28"/>
      <c r="AD4654" s="595"/>
      <c r="AE4654" s="28"/>
      <c r="AF4654" s="28"/>
      <c r="AG4654" s="28" t="s">
        <v>201</v>
      </c>
    </row>
    <row r="4655" spans="1:36" ht="31.5" hidden="1" x14ac:dyDescent="0.2">
      <c r="A4655" s="36" t="s">
        <v>8717</v>
      </c>
      <c r="B4655" s="36" t="s">
        <v>115</v>
      </c>
      <c r="C4655" s="36" t="s">
        <v>36</v>
      </c>
      <c r="D4655" s="37">
        <v>41899</v>
      </c>
      <c r="E4655" s="38">
        <v>41900.103472222225</v>
      </c>
      <c r="F4655" s="37">
        <v>41899</v>
      </c>
      <c r="G4655" s="38">
        <v>41900.123611111114</v>
      </c>
      <c r="H4655" s="38">
        <f t="shared" ref="H4655:H4662" si="158">G4655-E4655</f>
        <v>2.0138888889050577E-2</v>
      </c>
      <c r="I4655" s="36">
        <v>1</v>
      </c>
      <c r="J4655" s="28"/>
      <c r="K4655" s="28"/>
      <c r="L4655" s="28" t="s">
        <v>126</v>
      </c>
      <c r="M4655" s="36" t="s">
        <v>2221</v>
      </c>
      <c r="N4655" s="36">
        <v>0.4</v>
      </c>
      <c r="O4655" s="36" t="s">
        <v>72</v>
      </c>
      <c r="P4655" s="36" t="s">
        <v>2968</v>
      </c>
      <c r="Q4655" s="28" t="s">
        <v>9066</v>
      </c>
      <c r="R4655" s="36">
        <v>0.1</v>
      </c>
      <c r="S4655" s="36"/>
      <c r="T4655" s="36">
        <f>R4655+S4655</f>
        <v>0.1</v>
      </c>
      <c r="U4655" s="28"/>
      <c r="V4655" s="28"/>
      <c r="W4655" s="28"/>
      <c r="X4655" s="28"/>
      <c r="Y4655" s="28"/>
      <c r="Z4655" s="28"/>
      <c r="AA4655" s="28"/>
      <c r="AB4655" s="28"/>
      <c r="AC4655" s="28"/>
      <c r="AD4655" s="595" t="s">
        <v>61</v>
      </c>
      <c r="AE4655" s="28"/>
      <c r="AF4655" s="28"/>
      <c r="AG4655" s="28"/>
    </row>
    <row r="4656" spans="1:36" ht="47.25" hidden="1" x14ac:dyDescent="0.2">
      <c r="A4656" s="36" t="s">
        <v>8717</v>
      </c>
      <c r="B4656" s="36" t="s">
        <v>115</v>
      </c>
      <c r="C4656" s="36" t="s">
        <v>36</v>
      </c>
      <c r="D4656" s="37">
        <v>41899</v>
      </c>
      <c r="E4656" s="38">
        <v>41899.604166666664</v>
      </c>
      <c r="F4656" s="37">
        <v>41899</v>
      </c>
      <c r="G4656" s="38">
        <v>41899.625</v>
      </c>
      <c r="H4656" s="38">
        <f t="shared" si="158"/>
        <v>2.0833333335758653E-2</v>
      </c>
      <c r="I4656" s="36">
        <v>4</v>
      </c>
      <c r="J4656" s="28"/>
      <c r="K4656" s="28"/>
      <c r="L4656" s="28" t="s">
        <v>130</v>
      </c>
      <c r="M4656" s="36" t="s">
        <v>67</v>
      </c>
      <c r="N4656" s="36">
        <v>0.4</v>
      </c>
      <c r="O4656" s="36" t="s">
        <v>67</v>
      </c>
      <c r="P4656" s="36" t="s">
        <v>2968</v>
      </c>
      <c r="Q4656" s="28" t="s">
        <v>9067</v>
      </c>
      <c r="R4656" s="36">
        <v>0.1</v>
      </c>
      <c r="S4656" s="36"/>
      <c r="T4656" s="36">
        <f>R4656+S4656</f>
        <v>0.1</v>
      </c>
      <c r="U4656" s="28"/>
      <c r="V4656" s="28"/>
      <c r="W4656" s="28"/>
      <c r="X4656" s="28"/>
      <c r="Y4656" s="28"/>
      <c r="Z4656" s="28"/>
      <c r="AA4656" s="28"/>
      <c r="AB4656" s="28"/>
      <c r="AC4656" s="28"/>
      <c r="AD4656" s="595" t="s">
        <v>60</v>
      </c>
      <c r="AE4656" s="28"/>
      <c r="AF4656" s="28"/>
      <c r="AG4656" s="28"/>
    </row>
    <row r="4657" spans="1:36" ht="31.5" hidden="1" x14ac:dyDescent="0.2">
      <c r="A4657" s="36" t="s">
        <v>8717</v>
      </c>
      <c r="B4657" s="36" t="s">
        <v>115</v>
      </c>
      <c r="C4657" s="36" t="s">
        <v>36</v>
      </c>
      <c r="D4657" s="37">
        <v>41900</v>
      </c>
      <c r="E4657" s="38">
        <v>41900.370648148149</v>
      </c>
      <c r="F4657" s="37">
        <v>41900</v>
      </c>
      <c r="G4657" s="38">
        <v>41900.676226851851</v>
      </c>
      <c r="H4657" s="38">
        <f t="shared" si="158"/>
        <v>0.30557870370103046</v>
      </c>
      <c r="I4657" s="36">
        <v>1</v>
      </c>
      <c r="J4657" s="28"/>
      <c r="K4657" s="28"/>
      <c r="L4657" s="28" t="s">
        <v>126</v>
      </c>
      <c r="M4657" s="36" t="s">
        <v>2221</v>
      </c>
      <c r="N4657" s="36">
        <v>0.4</v>
      </c>
      <c r="O4657" s="36" t="s">
        <v>72</v>
      </c>
      <c r="P4657" s="36" t="s">
        <v>2968</v>
      </c>
      <c r="Q4657" s="28" t="s">
        <v>9068</v>
      </c>
      <c r="R4657" s="36">
        <v>0.8</v>
      </c>
      <c r="S4657" s="36"/>
      <c r="T4657" s="36">
        <f>R4657+S4657</f>
        <v>0.8</v>
      </c>
      <c r="U4657" s="28"/>
      <c r="V4657" s="28"/>
      <c r="W4657" s="28"/>
      <c r="X4657" s="28"/>
      <c r="Y4657" s="28"/>
      <c r="Z4657" s="28"/>
      <c r="AA4657" s="28"/>
      <c r="AB4657" s="28"/>
      <c r="AC4657" s="28"/>
      <c r="AD4657" s="595" t="s">
        <v>61</v>
      </c>
      <c r="AE4657" s="28"/>
      <c r="AF4657" s="28"/>
      <c r="AG4657" s="28"/>
    </row>
    <row r="4658" spans="1:36" ht="78.75" hidden="1" x14ac:dyDescent="0.2">
      <c r="A4658" s="36" t="s">
        <v>8717</v>
      </c>
      <c r="B4658" s="36" t="s">
        <v>115</v>
      </c>
      <c r="C4658" s="36" t="s">
        <v>36</v>
      </c>
      <c r="D4658" s="37">
        <v>41900</v>
      </c>
      <c r="E4658" s="38">
        <v>41900.630555555559</v>
      </c>
      <c r="F4658" s="37">
        <v>41900</v>
      </c>
      <c r="G4658" s="38">
        <v>41900.632638888892</v>
      </c>
      <c r="H4658" s="38">
        <f t="shared" si="158"/>
        <v>2.0833333328482695E-3</v>
      </c>
      <c r="I4658" s="36">
        <v>15</v>
      </c>
      <c r="J4658" s="28"/>
      <c r="K4658" s="28"/>
      <c r="L4658" s="595" t="s">
        <v>130</v>
      </c>
      <c r="M4658" s="36" t="s">
        <v>9069</v>
      </c>
      <c r="N4658" s="36">
        <v>35</v>
      </c>
      <c r="O4658" s="36" t="s">
        <v>63</v>
      </c>
      <c r="P4658" s="36" t="s">
        <v>9070</v>
      </c>
      <c r="Q4658" s="28" t="s">
        <v>9071</v>
      </c>
      <c r="R4658" s="36">
        <v>0.1</v>
      </c>
      <c r="S4658" s="36">
        <v>1</v>
      </c>
      <c r="T4658" s="36">
        <f>S4658+R4658</f>
        <v>1.1000000000000001</v>
      </c>
      <c r="U4658" s="28"/>
      <c r="V4658" s="28"/>
      <c r="W4658" s="28"/>
      <c r="X4658" s="28"/>
      <c r="Y4658" s="28"/>
      <c r="Z4658" s="28"/>
      <c r="AA4658" s="28"/>
      <c r="AB4658" s="28"/>
      <c r="AC4658" s="28"/>
      <c r="AD4658" s="595" t="s">
        <v>39</v>
      </c>
      <c r="AE4658" s="28"/>
      <c r="AF4658" s="28"/>
      <c r="AG4658" s="28"/>
    </row>
    <row r="4659" spans="1:36" ht="31.5" hidden="1" x14ac:dyDescent="0.2">
      <c r="A4659" s="36" t="s">
        <v>8717</v>
      </c>
      <c r="B4659" s="36" t="s">
        <v>115</v>
      </c>
      <c r="C4659" s="36" t="s">
        <v>36</v>
      </c>
      <c r="D4659" s="37">
        <v>41900</v>
      </c>
      <c r="E4659" s="38">
        <v>41900.291666666664</v>
      </c>
      <c r="F4659" s="37">
        <v>41900</v>
      </c>
      <c r="G4659" s="38">
        <v>41900.395833333336</v>
      </c>
      <c r="H4659" s="38">
        <f t="shared" si="158"/>
        <v>0.10416666667151731</v>
      </c>
      <c r="I4659" s="36">
        <v>4</v>
      </c>
      <c r="J4659" s="28"/>
      <c r="K4659" s="28"/>
      <c r="L4659" s="595" t="s">
        <v>130</v>
      </c>
      <c r="M4659" s="36" t="s">
        <v>9072</v>
      </c>
      <c r="N4659" s="36">
        <v>0.4</v>
      </c>
      <c r="O4659" s="36" t="s">
        <v>64</v>
      </c>
      <c r="P4659" s="36" t="s">
        <v>9073</v>
      </c>
      <c r="Q4659" s="28" t="s">
        <v>9074</v>
      </c>
      <c r="R4659" s="36">
        <v>1.5</v>
      </c>
      <c r="S4659" s="36"/>
      <c r="T4659" s="36">
        <f>R4659+S4659</f>
        <v>1.5</v>
      </c>
      <c r="U4659" s="28"/>
      <c r="V4659" s="28"/>
      <c r="W4659" s="28"/>
      <c r="X4659" s="28"/>
      <c r="Y4659" s="28"/>
      <c r="Z4659" s="28"/>
      <c r="AA4659" s="28"/>
      <c r="AB4659" s="28"/>
      <c r="AC4659" s="28"/>
      <c r="AD4659" s="595" t="s">
        <v>40</v>
      </c>
      <c r="AE4659" s="28"/>
      <c r="AF4659" s="28"/>
      <c r="AG4659" s="28"/>
    </row>
    <row r="4660" spans="1:36" s="6" customFormat="1" ht="31.5" hidden="1" x14ac:dyDescent="0.2">
      <c r="A4660" s="36" t="s">
        <v>8717</v>
      </c>
      <c r="B4660" s="36" t="s">
        <v>115</v>
      </c>
      <c r="C4660" s="36" t="s">
        <v>36</v>
      </c>
      <c r="D4660" s="37">
        <v>41901</v>
      </c>
      <c r="E4660" s="38">
        <v>41901.548611111109</v>
      </c>
      <c r="F4660" s="37">
        <v>41901</v>
      </c>
      <c r="G4660" s="38">
        <v>41901.708333333336</v>
      </c>
      <c r="H4660" s="38">
        <f t="shared" si="158"/>
        <v>0.15972222222626442</v>
      </c>
      <c r="I4660" s="36">
        <v>2</v>
      </c>
      <c r="J4660" s="28"/>
      <c r="K4660" s="28"/>
      <c r="L4660" s="28" t="s">
        <v>130</v>
      </c>
      <c r="M4660" s="36" t="s">
        <v>9075</v>
      </c>
      <c r="N4660" s="36">
        <v>0.4</v>
      </c>
      <c r="O4660" s="36" t="s">
        <v>64</v>
      </c>
      <c r="P4660" s="36" t="s">
        <v>9076</v>
      </c>
      <c r="Q4660" s="28" t="s">
        <v>9077</v>
      </c>
      <c r="R4660" s="36">
        <v>0.1</v>
      </c>
      <c r="S4660" s="36"/>
      <c r="T4660" s="36">
        <f>R4660+S4660</f>
        <v>0.1</v>
      </c>
      <c r="U4660" s="28"/>
      <c r="V4660" s="28"/>
      <c r="W4660" s="28"/>
      <c r="X4660" s="28"/>
      <c r="Y4660" s="28"/>
      <c r="Z4660" s="28"/>
      <c r="AA4660" s="28"/>
      <c r="AB4660" s="28"/>
      <c r="AC4660" s="28"/>
      <c r="AD4660" s="28" t="s">
        <v>40</v>
      </c>
      <c r="AE4660" s="28"/>
      <c r="AF4660" s="28"/>
      <c r="AG4660" s="28"/>
      <c r="AH4660" s="22"/>
      <c r="AI4660" s="22"/>
      <c r="AJ4660" s="22"/>
    </row>
    <row r="4661" spans="1:36" s="6" customFormat="1" hidden="1" x14ac:dyDescent="0.2">
      <c r="A4661" s="36" t="s">
        <v>8717</v>
      </c>
      <c r="B4661" s="36" t="s">
        <v>115</v>
      </c>
      <c r="C4661" s="36" t="s">
        <v>36</v>
      </c>
      <c r="D4661" s="37">
        <v>41901</v>
      </c>
      <c r="E4661" s="38">
        <v>41901.5625</v>
      </c>
      <c r="F4661" s="37">
        <v>41901</v>
      </c>
      <c r="G4661" s="38">
        <v>41901.625</v>
      </c>
      <c r="H4661" s="38">
        <f t="shared" si="158"/>
        <v>6.25E-2</v>
      </c>
      <c r="I4661" s="36">
        <v>1</v>
      </c>
      <c r="J4661" s="28"/>
      <c r="K4661" s="28"/>
      <c r="L4661" s="28" t="s">
        <v>126</v>
      </c>
      <c r="M4661" s="36" t="s">
        <v>1470</v>
      </c>
      <c r="N4661" s="36">
        <v>0.4</v>
      </c>
      <c r="O4661" s="36" t="s">
        <v>72</v>
      </c>
      <c r="P4661" s="36" t="s">
        <v>2968</v>
      </c>
      <c r="Q4661" s="28" t="s">
        <v>9065</v>
      </c>
      <c r="R4661" s="36">
        <v>0.1</v>
      </c>
      <c r="S4661" s="36"/>
      <c r="T4661" s="36">
        <f>R4661+S4661</f>
        <v>0.1</v>
      </c>
      <c r="U4661" s="28"/>
      <c r="V4661" s="28"/>
      <c r="W4661" s="28"/>
      <c r="X4661" s="28"/>
      <c r="Y4661" s="28"/>
      <c r="Z4661" s="28"/>
      <c r="AA4661" s="28"/>
      <c r="AB4661" s="28"/>
      <c r="AC4661" s="28"/>
      <c r="AD4661" s="595" t="s">
        <v>61</v>
      </c>
      <c r="AE4661" s="28"/>
      <c r="AF4661" s="28"/>
      <c r="AG4661" s="28"/>
      <c r="AH4661" s="22"/>
      <c r="AI4661" s="22"/>
      <c r="AJ4661" s="22"/>
    </row>
    <row r="4662" spans="1:36" s="6" customFormat="1" ht="63" hidden="1" x14ac:dyDescent="0.2">
      <c r="A4662" s="36" t="s">
        <v>8717</v>
      </c>
      <c r="B4662" s="36" t="s">
        <v>115</v>
      </c>
      <c r="C4662" s="36" t="s">
        <v>36</v>
      </c>
      <c r="D4662" s="37">
        <v>41902</v>
      </c>
      <c r="E4662" s="38">
        <v>41902.580555555556</v>
      </c>
      <c r="F4662" s="37">
        <v>41902</v>
      </c>
      <c r="G4662" s="38">
        <v>41902.847222222219</v>
      </c>
      <c r="H4662" s="38">
        <f t="shared" si="158"/>
        <v>0.26666666666278616</v>
      </c>
      <c r="I4662" s="36">
        <v>25</v>
      </c>
      <c r="J4662" s="28"/>
      <c r="K4662" s="28"/>
      <c r="L4662" s="28" t="s">
        <v>130</v>
      </c>
      <c r="M4662" s="36" t="s">
        <v>66</v>
      </c>
      <c r="N4662" s="36" t="s">
        <v>103</v>
      </c>
      <c r="O4662" s="36" t="s">
        <v>66</v>
      </c>
      <c r="P4662" s="36" t="s">
        <v>9078</v>
      </c>
      <c r="Q4662" s="28" t="s">
        <v>9079</v>
      </c>
      <c r="R4662" s="36">
        <v>5.8</v>
      </c>
      <c r="S4662" s="36"/>
      <c r="T4662" s="36">
        <f>R4662+S4662</f>
        <v>5.8</v>
      </c>
      <c r="U4662" s="28"/>
      <c r="V4662" s="28"/>
      <c r="W4662" s="28"/>
      <c r="X4662" s="28"/>
      <c r="Y4662" s="28"/>
      <c r="Z4662" s="28"/>
      <c r="AA4662" s="28"/>
      <c r="AB4662" s="28"/>
      <c r="AC4662" s="28"/>
      <c r="AD4662" s="595" t="s">
        <v>60</v>
      </c>
      <c r="AE4662" s="28"/>
      <c r="AF4662" s="28"/>
      <c r="AG4662" s="28"/>
      <c r="AH4662" s="22"/>
      <c r="AI4662" s="22"/>
      <c r="AJ4662" s="22"/>
    </row>
    <row r="4663" spans="1:36" s="6" customFormat="1" ht="47.25" hidden="1" x14ac:dyDescent="0.2">
      <c r="A4663" s="36" t="s">
        <v>8717</v>
      </c>
      <c r="B4663" s="36" t="s">
        <v>115</v>
      </c>
      <c r="C4663" s="36" t="s">
        <v>36</v>
      </c>
      <c r="D4663" s="37">
        <v>41902</v>
      </c>
      <c r="E4663" s="38">
        <v>41902.679166666669</v>
      </c>
      <c r="F4663" s="37">
        <v>41903</v>
      </c>
      <c r="G4663" s="38">
        <v>41903.703472222223</v>
      </c>
      <c r="H4663" s="182" t="s">
        <v>9080</v>
      </c>
      <c r="I4663" s="36">
        <v>11</v>
      </c>
      <c r="J4663" s="28"/>
      <c r="K4663" s="28"/>
      <c r="L4663" s="28" t="s">
        <v>130</v>
      </c>
      <c r="M4663" s="36" t="s">
        <v>66</v>
      </c>
      <c r="N4663" s="36" t="s">
        <v>103</v>
      </c>
      <c r="O4663" s="36" t="s">
        <v>66</v>
      </c>
      <c r="P4663" s="36" t="s">
        <v>9081</v>
      </c>
      <c r="Q4663" s="28" t="s">
        <v>9082</v>
      </c>
      <c r="R4663" s="36">
        <v>19.399999999999999</v>
      </c>
      <c r="S4663" s="36"/>
      <c r="T4663" s="36">
        <f>R4663+S4663</f>
        <v>19.399999999999999</v>
      </c>
      <c r="U4663" s="28"/>
      <c r="V4663" s="28"/>
      <c r="W4663" s="28"/>
      <c r="X4663" s="28"/>
      <c r="Y4663" s="28"/>
      <c r="Z4663" s="28"/>
      <c r="AA4663" s="28"/>
      <c r="AB4663" s="28"/>
      <c r="AC4663" s="28"/>
      <c r="AD4663" s="595" t="s">
        <v>60</v>
      </c>
      <c r="AE4663" s="28"/>
      <c r="AF4663" s="28"/>
      <c r="AG4663" s="28"/>
      <c r="AH4663" s="22"/>
      <c r="AI4663" s="22"/>
      <c r="AJ4663" s="22"/>
    </row>
    <row r="4664" spans="1:36" s="6" customFormat="1" ht="31.5" hidden="1" x14ac:dyDescent="0.2">
      <c r="A4664" s="36" t="s">
        <v>8717</v>
      </c>
      <c r="B4664" s="36" t="s">
        <v>115</v>
      </c>
      <c r="C4664" s="36" t="s">
        <v>36</v>
      </c>
      <c r="D4664" s="37">
        <v>41903</v>
      </c>
      <c r="E4664" s="38">
        <v>41903</v>
      </c>
      <c r="F4664" s="37">
        <v>41903</v>
      </c>
      <c r="G4664" s="38">
        <v>41903.479166666664</v>
      </c>
      <c r="H4664" s="38">
        <f>G4664-E4664</f>
        <v>0.47916666666424135</v>
      </c>
      <c r="I4664" s="36">
        <v>3</v>
      </c>
      <c r="J4664" s="28"/>
      <c r="K4664" s="28"/>
      <c r="L4664" s="28" t="s">
        <v>130</v>
      </c>
      <c r="M4664" s="36" t="s">
        <v>66</v>
      </c>
      <c r="N4664" s="36">
        <v>0.4</v>
      </c>
      <c r="O4664" s="36" t="s">
        <v>66</v>
      </c>
      <c r="P4664" s="36" t="s">
        <v>2968</v>
      </c>
      <c r="Q4664" s="28" t="s">
        <v>9083</v>
      </c>
      <c r="R4664" s="36">
        <v>1.5</v>
      </c>
      <c r="S4664" s="36"/>
      <c r="T4664" s="36">
        <v>1.5</v>
      </c>
      <c r="U4664" s="28"/>
      <c r="V4664" s="28"/>
      <c r="W4664" s="28"/>
      <c r="X4664" s="28"/>
      <c r="Y4664" s="28"/>
      <c r="Z4664" s="28"/>
      <c r="AA4664" s="28"/>
      <c r="AB4664" s="28"/>
      <c r="AC4664" s="28"/>
      <c r="AD4664" s="595" t="s">
        <v>60</v>
      </c>
      <c r="AE4664" s="28"/>
      <c r="AF4664" s="28"/>
      <c r="AG4664" s="28"/>
      <c r="AH4664" s="22"/>
      <c r="AI4664" s="22"/>
      <c r="AJ4664" s="22"/>
    </row>
    <row r="4665" spans="1:36" s="6" customFormat="1" ht="31.5" hidden="1" x14ac:dyDescent="0.2">
      <c r="A4665" s="36" t="s">
        <v>8717</v>
      </c>
      <c r="B4665" s="36" t="s">
        <v>115</v>
      </c>
      <c r="C4665" s="36" t="s">
        <v>36</v>
      </c>
      <c r="D4665" s="37">
        <v>41904</v>
      </c>
      <c r="E4665" s="38">
        <v>41904.375</v>
      </c>
      <c r="F4665" s="37">
        <v>41904</v>
      </c>
      <c r="G4665" s="38">
        <v>41904.479166666664</v>
      </c>
      <c r="H4665" s="38">
        <f>G4665-E4665</f>
        <v>0.10416666666424135</v>
      </c>
      <c r="I4665" s="36">
        <v>4</v>
      </c>
      <c r="J4665" s="28"/>
      <c r="K4665" s="28"/>
      <c r="L4665" s="28" t="s">
        <v>130</v>
      </c>
      <c r="M4665" s="36" t="s">
        <v>67</v>
      </c>
      <c r="N4665" s="36">
        <v>0.4</v>
      </c>
      <c r="O4665" s="36" t="s">
        <v>67</v>
      </c>
      <c r="P4665" s="36" t="s">
        <v>2968</v>
      </c>
      <c r="Q4665" s="28" t="s">
        <v>9084</v>
      </c>
      <c r="R4665" s="36">
        <v>1.2</v>
      </c>
      <c r="S4665" s="36"/>
      <c r="T4665" s="36">
        <v>1.2</v>
      </c>
      <c r="U4665" s="28"/>
      <c r="V4665" s="28"/>
      <c r="W4665" s="28"/>
      <c r="X4665" s="28"/>
      <c r="Y4665" s="28"/>
      <c r="Z4665" s="28"/>
      <c r="AA4665" s="28"/>
      <c r="AB4665" s="28"/>
      <c r="AC4665" s="28"/>
      <c r="AD4665" s="595" t="s">
        <v>60</v>
      </c>
      <c r="AE4665" s="28"/>
      <c r="AF4665" s="28"/>
      <c r="AG4665" s="28"/>
      <c r="AH4665" s="22"/>
      <c r="AI4665" s="22"/>
      <c r="AJ4665" s="22"/>
    </row>
    <row r="4666" spans="1:36" s="6" customFormat="1" hidden="1" x14ac:dyDescent="0.2">
      <c r="A4666" s="36" t="s">
        <v>8717</v>
      </c>
      <c r="B4666" s="36" t="s">
        <v>115</v>
      </c>
      <c r="C4666" s="36" t="s">
        <v>36</v>
      </c>
      <c r="D4666" s="37">
        <v>41905</v>
      </c>
      <c r="E4666" s="38"/>
      <c r="F4666" s="37"/>
      <c r="G4666" s="38"/>
      <c r="H4666" s="38"/>
      <c r="I4666" s="36"/>
      <c r="J4666" s="28"/>
      <c r="K4666" s="28"/>
      <c r="L4666" s="28"/>
      <c r="M4666" s="36"/>
      <c r="N4666" s="36"/>
      <c r="O4666" s="36"/>
      <c r="P4666" s="36"/>
      <c r="Q4666" s="28"/>
      <c r="R4666" s="36"/>
      <c r="S4666" s="36"/>
      <c r="T4666" s="36"/>
      <c r="U4666" s="28"/>
      <c r="V4666" s="28"/>
      <c r="W4666" s="28"/>
      <c r="X4666" s="28"/>
      <c r="Y4666" s="28"/>
      <c r="Z4666" s="28"/>
      <c r="AA4666" s="28"/>
      <c r="AB4666" s="28"/>
      <c r="AC4666" s="28"/>
      <c r="AD4666" s="595"/>
      <c r="AE4666" s="28"/>
      <c r="AF4666" s="28"/>
      <c r="AG4666" s="28" t="s">
        <v>201</v>
      </c>
      <c r="AH4666" s="22"/>
      <c r="AI4666" s="22"/>
      <c r="AJ4666" s="22"/>
    </row>
    <row r="4667" spans="1:36" s="6" customFormat="1" ht="31.5" hidden="1" x14ac:dyDescent="0.2">
      <c r="A4667" s="36" t="s">
        <v>8717</v>
      </c>
      <c r="B4667" s="36" t="s">
        <v>115</v>
      </c>
      <c r="C4667" s="36" t="s">
        <v>36</v>
      </c>
      <c r="D4667" s="37">
        <v>41906</v>
      </c>
      <c r="E4667" s="38">
        <v>41906.333333333336</v>
      </c>
      <c r="F4667" s="37">
        <v>41906</v>
      </c>
      <c r="G4667" s="38">
        <v>41906.4375</v>
      </c>
      <c r="H4667" s="38">
        <f>G4667-E4667</f>
        <v>0.10416666666424135</v>
      </c>
      <c r="I4667" s="36">
        <v>4</v>
      </c>
      <c r="J4667" s="28"/>
      <c r="K4667" s="28"/>
      <c r="L4667" s="28" t="s">
        <v>126</v>
      </c>
      <c r="M4667" s="36" t="s">
        <v>1470</v>
      </c>
      <c r="N4667" s="36">
        <v>0.4</v>
      </c>
      <c r="O4667" s="36" t="s">
        <v>72</v>
      </c>
      <c r="P4667" s="36" t="s">
        <v>2968</v>
      </c>
      <c r="Q4667" s="28" t="s">
        <v>9085</v>
      </c>
      <c r="R4667" s="36">
        <v>0.6</v>
      </c>
      <c r="S4667" s="36"/>
      <c r="T4667" s="36">
        <v>0.6</v>
      </c>
      <c r="U4667" s="28"/>
      <c r="V4667" s="28"/>
      <c r="W4667" s="28"/>
      <c r="X4667" s="28"/>
      <c r="Y4667" s="28"/>
      <c r="Z4667" s="28"/>
      <c r="AA4667" s="28"/>
      <c r="AB4667" s="28"/>
      <c r="AC4667" s="28"/>
      <c r="AD4667" s="28" t="s">
        <v>61</v>
      </c>
      <c r="AE4667" s="28"/>
      <c r="AF4667" s="28"/>
      <c r="AG4667" s="28"/>
      <c r="AH4667" s="22"/>
      <c r="AI4667" s="22"/>
      <c r="AJ4667" s="22"/>
    </row>
    <row r="4668" spans="1:36" s="6" customFormat="1" ht="63" hidden="1" x14ac:dyDescent="0.2">
      <c r="A4668" s="36" t="s">
        <v>8717</v>
      </c>
      <c r="B4668" s="36" t="s">
        <v>115</v>
      </c>
      <c r="C4668" s="36" t="s">
        <v>36</v>
      </c>
      <c r="D4668" s="37">
        <v>41907</v>
      </c>
      <c r="E4668" s="38">
        <v>41907.520833333336</v>
      </c>
      <c r="F4668" s="37">
        <v>41907</v>
      </c>
      <c r="G4668" s="38">
        <v>41907.541666666664</v>
      </c>
      <c r="H4668" s="38">
        <f>G4668-E4668</f>
        <v>2.0833333328482695E-2</v>
      </c>
      <c r="I4668" s="36">
        <v>7</v>
      </c>
      <c r="J4668" s="28"/>
      <c r="K4668" s="28"/>
      <c r="L4668" s="28" t="s">
        <v>130</v>
      </c>
      <c r="M4668" s="36" t="s">
        <v>9086</v>
      </c>
      <c r="N4668" s="36">
        <v>35</v>
      </c>
      <c r="O4668" s="36" t="s">
        <v>63</v>
      </c>
      <c r="P4668" s="36" t="s">
        <v>9086</v>
      </c>
      <c r="Q4668" s="28" t="s">
        <v>9087</v>
      </c>
      <c r="R4668" s="36">
        <v>6.1</v>
      </c>
      <c r="S4668" s="36">
        <v>15.4</v>
      </c>
      <c r="T4668" s="36">
        <v>21.5</v>
      </c>
      <c r="U4668" s="28"/>
      <c r="V4668" s="28"/>
      <c r="W4668" s="28"/>
      <c r="X4668" s="28"/>
      <c r="Y4668" s="28"/>
      <c r="Z4668" s="28"/>
      <c r="AA4668" s="28"/>
      <c r="AB4668" s="28"/>
      <c r="AC4668" s="28"/>
      <c r="AD4668" s="595" t="s">
        <v>39</v>
      </c>
      <c r="AE4668" s="28"/>
      <c r="AF4668" s="28"/>
      <c r="AG4668" s="28"/>
      <c r="AH4668" s="22"/>
      <c r="AI4668" s="22"/>
      <c r="AJ4668" s="22"/>
    </row>
    <row r="4669" spans="1:36" s="6" customFormat="1" ht="31.5" hidden="1" x14ac:dyDescent="0.2">
      <c r="A4669" s="36" t="s">
        <v>8717</v>
      </c>
      <c r="B4669" s="36" t="s">
        <v>115</v>
      </c>
      <c r="C4669" s="36" t="s">
        <v>36</v>
      </c>
      <c r="D4669" s="37">
        <v>41908</v>
      </c>
      <c r="E4669" s="38">
        <v>41908.396689814814</v>
      </c>
      <c r="F4669" s="37">
        <v>41908</v>
      </c>
      <c r="G4669" s="38">
        <v>41908.645833333336</v>
      </c>
      <c r="H4669" s="38">
        <f>G4669-E4669</f>
        <v>0.24914351852203254</v>
      </c>
      <c r="I4669" s="36">
        <v>2</v>
      </c>
      <c r="J4669" s="28"/>
      <c r="K4669" s="28"/>
      <c r="L4669" s="28" t="s">
        <v>126</v>
      </c>
      <c r="M4669" s="36" t="s">
        <v>1470</v>
      </c>
      <c r="N4669" s="36">
        <v>0.4</v>
      </c>
      <c r="O4669" s="36" t="s">
        <v>72</v>
      </c>
      <c r="P4669" s="36" t="s">
        <v>2968</v>
      </c>
      <c r="Q4669" s="28" t="s">
        <v>9088</v>
      </c>
      <c r="R4669" s="36">
        <v>0.1</v>
      </c>
      <c r="S4669" s="36"/>
      <c r="T4669" s="36">
        <v>0.1</v>
      </c>
      <c r="U4669" s="28"/>
      <c r="V4669" s="28"/>
      <c r="W4669" s="28"/>
      <c r="X4669" s="28"/>
      <c r="Y4669" s="28"/>
      <c r="Z4669" s="28"/>
      <c r="AA4669" s="28"/>
      <c r="AB4669" s="28"/>
      <c r="AC4669" s="28"/>
      <c r="AD4669" s="595" t="s">
        <v>61</v>
      </c>
      <c r="AE4669" s="28"/>
      <c r="AF4669" s="28"/>
      <c r="AG4669" s="28"/>
      <c r="AH4669" s="22"/>
      <c r="AI4669" s="22"/>
      <c r="AJ4669" s="22"/>
    </row>
    <row r="4670" spans="1:36" s="6" customFormat="1" hidden="1" x14ac:dyDescent="0.2">
      <c r="A4670" s="36" t="s">
        <v>8717</v>
      </c>
      <c r="B4670" s="36" t="s">
        <v>115</v>
      </c>
      <c r="C4670" s="36" t="s">
        <v>36</v>
      </c>
      <c r="D4670" s="37">
        <v>41908</v>
      </c>
      <c r="E4670" s="38">
        <v>41908.916666666664</v>
      </c>
      <c r="F4670" s="37">
        <v>41908</v>
      </c>
      <c r="G4670" s="38">
        <v>41909</v>
      </c>
      <c r="H4670" s="38">
        <f>G4670-E4670</f>
        <v>8.3333333335758653E-2</v>
      </c>
      <c r="I4670" s="36">
        <v>1</v>
      </c>
      <c r="J4670" s="28"/>
      <c r="K4670" s="28"/>
      <c r="L4670" s="28" t="s">
        <v>126</v>
      </c>
      <c r="M4670" s="36" t="s">
        <v>1470</v>
      </c>
      <c r="N4670" s="36">
        <v>0.4</v>
      </c>
      <c r="O4670" s="36" t="s">
        <v>72</v>
      </c>
      <c r="P4670" s="36" t="s">
        <v>2968</v>
      </c>
      <c r="Q4670" s="28" t="s">
        <v>8616</v>
      </c>
      <c r="R4670" s="36">
        <v>0.1</v>
      </c>
      <c r="S4670" s="36"/>
      <c r="T4670" s="36">
        <v>0.1</v>
      </c>
      <c r="U4670" s="28"/>
      <c r="V4670" s="28"/>
      <c r="W4670" s="28"/>
      <c r="X4670" s="28"/>
      <c r="Y4670" s="28"/>
      <c r="Z4670" s="28"/>
      <c r="AA4670" s="28"/>
      <c r="AB4670" s="28"/>
      <c r="AC4670" s="28"/>
      <c r="AD4670" s="595" t="s">
        <v>61</v>
      </c>
      <c r="AE4670" s="28"/>
      <c r="AF4670" s="28"/>
      <c r="AG4670" s="28"/>
      <c r="AH4670" s="22"/>
      <c r="AI4670" s="22"/>
      <c r="AJ4670" s="22"/>
    </row>
    <row r="4671" spans="1:36" s="6" customFormat="1" ht="31.5" hidden="1" x14ac:dyDescent="0.2">
      <c r="A4671" s="36" t="s">
        <v>8717</v>
      </c>
      <c r="B4671" s="36" t="s">
        <v>115</v>
      </c>
      <c r="C4671" s="36" t="s">
        <v>36</v>
      </c>
      <c r="D4671" s="37">
        <v>41908</v>
      </c>
      <c r="E4671" s="38">
        <v>41908.791666666664</v>
      </c>
      <c r="F4671" s="37">
        <v>41909</v>
      </c>
      <c r="G4671" s="38">
        <v>41909.583333333336</v>
      </c>
      <c r="H4671" s="38">
        <f>G4671-E4671</f>
        <v>0.79166666667151731</v>
      </c>
      <c r="I4671" s="36">
        <v>9</v>
      </c>
      <c r="J4671" s="28"/>
      <c r="K4671" s="28"/>
      <c r="L4671" s="28" t="s">
        <v>130</v>
      </c>
      <c r="M4671" s="36" t="s">
        <v>66</v>
      </c>
      <c r="N4671" s="36" t="s">
        <v>103</v>
      </c>
      <c r="O4671" s="36" t="s">
        <v>66</v>
      </c>
      <c r="P4671" s="36" t="s">
        <v>9089</v>
      </c>
      <c r="Q4671" s="28" t="s">
        <v>9090</v>
      </c>
      <c r="R4671" s="36">
        <v>8.8000000000000007</v>
      </c>
      <c r="S4671" s="36"/>
      <c r="T4671" s="36">
        <v>8.8000000000000007</v>
      </c>
      <c r="U4671" s="28"/>
      <c r="V4671" s="28"/>
      <c r="W4671" s="28"/>
      <c r="X4671" s="28"/>
      <c r="Y4671" s="28"/>
      <c r="Z4671" s="28"/>
      <c r="AA4671" s="28"/>
      <c r="AB4671" s="28"/>
      <c r="AC4671" s="28"/>
      <c r="AD4671" s="595" t="s">
        <v>56</v>
      </c>
      <c r="AE4671" s="28"/>
      <c r="AF4671" s="28"/>
      <c r="AG4671" s="28"/>
      <c r="AH4671" s="22"/>
      <c r="AI4671" s="22"/>
      <c r="AJ4671" s="22"/>
    </row>
    <row r="4672" spans="1:36" s="6" customFormat="1" hidden="1" x14ac:dyDescent="0.2">
      <c r="A4672" s="36" t="s">
        <v>8717</v>
      </c>
      <c r="B4672" s="36" t="s">
        <v>115</v>
      </c>
      <c r="C4672" s="36" t="s">
        <v>36</v>
      </c>
      <c r="D4672" s="37">
        <v>41909</v>
      </c>
      <c r="E4672" s="38"/>
      <c r="F4672" s="37"/>
      <c r="G4672" s="38"/>
      <c r="H4672" s="38"/>
      <c r="I4672" s="36"/>
      <c r="J4672" s="28"/>
      <c r="K4672" s="28"/>
      <c r="L4672" s="28"/>
      <c r="M4672" s="36"/>
      <c r="N4672" s="36"/>
      <c r="O4672" s="36"/>
      <c r="P4672" s="36"/>
      <c r="Q4672" s="28"/>
      <c r="R4672" s="36"/>
      <c r="S4672" s="36"/>
      <c r="T4672" s="36"/>
      <c r="U4672" s="28"/>
      <c r="V4672" s="28"/>
      <c r="W4672" s="28"/>
      <c r="X4672" s="28"/>
      <c r="Y4672" s="28"/>
      <c r="Z4672" s="28"/>
      <c r="AA4672" s="28"/>
      <c r="AB4672" s="28"/>
      <c r="AC4672" s="28"/>
      <c r="AD4672" s="595"/>
      <c r="AE4672" s="28"/>
      <c r="AF4672" s="28"/>
      <c r="AG4672" s="28" t="s">
        <v>201</v>
      </c>
      <c r="AH4672" s="22"/>
      <c r="AI4672" s="22"/>
      <c r="AJ4672" s="22"/>
    </row>
    <row r="4673" spans="1:36" s="6" customFormat="1" hidden="1" x14ac:dyDescent="0.2">
      <c r="A4673" s="36" t="s">
        <v>8717</v>
      </c>
      <c r="B4673" s="36" t="s">
        <v>115</v>
      </c>
      <c r="C4673" s="36" t="s">
        <v>36</v>
      </c>
      <c r="D4673" s="37">
        <v>41910</v>
      </c>
      <c r="E4673" s="38"/>
      <c r="F4673" s="37"/>
      <c r="G4673" s="38"/>
      <c r="H4673" s="38"/>
      <c r="I4673" s="36"/>
      <c r="J4673" s="28"/>
      <c r="K4673" s="28"/>
      <c r="L4673" s="595"/>
      <c r="M4673" s="36"/>
      <c r="N4673" s="36"/>
      <c r="O4673" s="36"/>
      <c r="P4673" s="36"/>
      <c r="Q4673" s="28"/>
      <c r="R4673" s="36"/>
      <c r="S4673" s="36"/>
      <c r="T4673" s="36"/>
      <c r="U4673" s="28"/>
      <c r="V4673" s="28"/>
      <c r="W4673" s="28"/>
      <c r="X4673" s="28"/>
      <c r="Y4673" s="28"/>
      <c r="Z4673" s="28"/>
      <c r="AA4673" s="28"/>
      <c r="AB4673" s="28"/>
      <c r="AC4673" s="28"/>
      <c r="AD4673" s="595"/>
      <c r="AE4673" s="28"/>
      <c r="AF4673" s="28"/>
      <c r="AG4673" s="28" t="s">
        <v>201</v>
      </c>
      <c r="AH4673" s="22"/>
      <c r="AI4673" s="22"/>
      <c r="AJ4673" s="22"/>
    </row>
    <row r="4674" spans="1:36" s="6" customFormat="1" ht="31.5" hidden="1" x14ac:dyDescent="0.2">
      <c r="A4674" s="36" t="s">
        <v>8717</v>
      </c>
      <c r="B4674" s="36" t="s">
        <v>115</v>
      </c>
      <c r="C4674" s="36" t="s">
        <v>36</v>
      </c>
      <c r="D4674" s="37">
        <v>41911</v>
      </c>
      <c r="E4674" s="38">
        <v>41911.474999999999</v>
      </c>
      <c r="F4674" s="37">
        <v>41911</v>
      </c>
      <c r="G4674" s="38">
        <v>41911.533333333333</v>
      </c>
      <c r="H4674" s="38">
        <f>G4674-E4674</f>
        <v>5.8333333334303461E-2</v>
      </c>
      <c r="I4674" s="36">
        <v>1</v>
      </c>
      <c r="J4674" s="28"/>
      <c r="K4674" s="28"/>
      <c r="L4674" s="28" t="s">
        <v>126</v>
      </c>
      <c r="M4674" s="36" t="s">
        <v>9091</v>
      </c>
      <c r="N4674" s="36">
        <v>0.4</v>
      </c>
      <c r="O4674" s="36" t="s">
        <v>72</v>
      </c>
      <c r="P4674" s="36" t="s">
        <v>2968</v>
      </c>
      <c r="Q4674" s="28" t="s">
        <v>9092</v>
      </c>
      <c r="R4674" s="36">
        <v>0.3</v>
      </c>
      <c r="S4674" s="36"/>
      <c r="T4674" s="36">
        <v>0.3</v>
      </c>
      <c r="U4674" s="28"/>
      <c r="V4674" s="28"/>
      <c r="W4674" s="28"/>
      <c r="X4674" s="28"/>
      <c r="Y4674" s="28"/>
      <c r="Z4674" s="28"/>
      <c r="AA4674" s="28"/>
      <c r="AB4674" s="28"/>
      <c r="AC4674" s="28"/>
      <c r="AD4674" s="595" t="s">
        <v>61</v>
      </c>
      <c r="AE4674" s="28"/>
      <c r="AF4674" s="28"/>
      <c r="AG4674" s="28"/>
      <c r="AH4674" s="22"/>
      <c r="AI4674" s="22"/>
      <c r="AJ4674" s="3" t="s">
        <v>8795</v>
      </c>
    </row>
    <row r="4675" spans="1:36" s="6" customFormat="1" ht="31.5" hidden="1" x14ac:dyDescent="0.2">
      <c r="A4675" s="36" t="s">
        <v>8717</v>
      </c>
      <c r="B4675" s="36" t="s">
        <v>115</v>
      </c>
      <c r="C4675" s="36" t="s">
        <v>36</v>
      </c>
      <c r="D4675" s="37">
        <v>41911</v>
      </c>
      <c r="E4675" s="38">
        <v>41911.493055555555</v>
      </c>
      <c r="F4675" s="37">
        <v>41911</v>
      </c>
      <c r="G4675" s="38">
        <v>41911.504166666666</v>
      </c>
      <c r="H4675" s="38">
        <f>G4675-E4675</f>
        <v>1.1111111110949423E-2</v>
      </c>
      <c r="I4675" s="36">
        <v>3</v>
      </c>
      <c r="J4675" s="28"/>
      <c r="K4675" s="28"/>
      <c r="L4675" s="28" t="s">
        <v>130</v>
      </c>
      <c r="M4675" s="36" t="s">
        <v>66</v>
      </c>
      <c r="N4675" s="36">
        <v>0.4</v>
      </c>
      <c r="O4675" s="36" t="s">
        <v>66</v>
      </c>
      <c r="P4675" s="36" t="s">
        <v>9093</v>
      </c>
      <c r="Q4675" s="28" t="s">
        <v>9094</v>
      </c>
      <c r="R4675" s="36">
        <v>0.1</v>
      </c>
      <c r="S4675" s="36"/>
      <c r="T4675" s="36">
        <v>0.1</v>
      </c>
      <c r="U4675" s="28"/>
      <c r="V4675" s="28"/>
      <c r="W4675" s="28"/>
      <c r="X4675" s="28"/>
      <c r="Y4675" s="28"/>
      <c r="Z4675" s="28"/>
      <c r="AA4675" s="28"/>
      <c r="AB4675" s="28"/>
      <c r="AC4675" s="28"/>
      <c r="AD4675" s="595" t="s">
        <v>60</v>
      </c>
      <c r="AE4675" s="28"/>
      <c r="AF4675" s="28"/>
      <c r="AG4675" s="28"/>
      <c r="AH4675" s="22"/>
      <c r="AI4675" s="22"/>
      <c r="AJ4675" s="3" t="s">
        <v>8795</v>
      </c>
    </row>
    <row r="4676" spans="1:36" s="6" customFormat="1" hidden="1" x14ac:dyDescent="0.2">
      <c r="A4676" s="36" t="s">
        <v>8717</v>
      </c>
      <c r="B4676" s="36" t="s">
        <v>115</v>
      </c>
      <c r="C4676" s="36" t="s">
        <v>36</v>
      </c>
      <c r="D4676" s="37">
        <v>41912</v>
      </c>
      <c r="E4676" s="38">
        <v>41912.416666666664</v>
      </c>
      <c r="F4676" s="37">
        <v>41912</v>
      </c>
      <c r="G4676" s="38">
        <v>41912.458333333336</v>
      </c>
      <c r="H4676" s="38">
        <f>G4676-E4676</f>
        <v>4.1666666671517305E-2</v>
      </c>
      <c r="I4676" s="36">
        <v>1</v>
      </c>
      <c r="J4676" s="28"/>
      <c r="K4676" s="28"/>
      <c r="L4676" s="28" t="s">
        <v>126</v>
      </c>
      <c r="M4676" s="36" t="s">
        <v>1470</v>
      </c>
      <c r="N4676" s="36">
        <v>0.4</v>
      </c>
      <c r="O4676" s="36" t="s">
        <v>72</v>
      </c>
      <c r="P4676" s="36" t="s">
        <v>2968</v>
      </c>
      <c r="Q4676" s="28" t="s">
        <v>8616</v>
      </c>
      <c r="R4676" s="36">
        <v>0.1</v>
      </c>
      <c r="S4676" s="36"/>
      <c r="T4676" s="36">
        <v>0.1</v>
      </c>
      <c r="U4676" s="28"/>
      <c r="V4676" s="28"/>
      <c r="W4676" s="28"/>
      <c r="X4676" s="28"/>
      <c r="Y4676" s="28"/>
      <c r="Z4676" s="28"/>
      <c r="AA4676" s="28"/>
      <c r="AB4676" s="28"/>
      <c r="AC4676" s="28"/>
      <c r="AD4676" s="595" t="s">
        <v>61</v>
      </c>
      <c r="AE4676" s="28"/>
      <c r="AF4676" s="28"/>
      <c r="AG4676" s="28"/>
      <c r="AH4676" s="22"/>
      <c r="AI4676" s="22"/>
      <c r="AJ4676" s="3" t="s">
        <v>8795</v>
      </c>
    </row>
    <row r="4677" spans="1:36" s="6" customFormat="1" ht="31.5" hidden="1" x14ac:dyDescent="0.2">
      <c r="A4677" s="36" t="s">
        <v>9031</v>
      </c>
      <c r="B4677" s="36" t="s">
        <v>115</v>
      </c>
      <c r="C4677" s="36" t="s">
        <v>36</v>
      </c>
      <c r="D4677" s="37">
        <v>41913</v>
      </c>
      <c r="E4677" s="38">
        <v>41913.393750000003</v>
      </c>
      <c r="F4677" s="37">
        <v>41913</v>
      </c>
      <c r="G4677" s="38">
        <v>41913.489583333336</v>
      </c>
      <c r="H4677" s="38">
        <f>G4677-E4677</f>
        <v>9.5833333332848269E-2</v>
      </c>
      <c r="I4677" s="36">
        <v>3</v>
      </c>
      <c r="J4677" s="28"/>
      <c r="K4677" s="28"/>
      <c r="L4677" s="595" t="s">
        <v>126</v>
      </c>
      <c r="M4677" s="36" t="s">
        <v>9095</v>
      </c>
      <c r="N4677" s="36">
        <v>0.4</v>
      </c>
      <c r="O4677" s="36" t="s">
        <v>72</v>
      </c>
      <c r="P4677" s="36" t="s">
        <v>2968</v>
      </c>
      <c r="Q4677" s="28" t="s">
        <v>9096</v>
      </c>
      <c r="R4677" s="36">
        <v>15.6</v>
      </c>
      <c r="S4677" s="36"/>
      <c r="T4677" s="36">
        <v>15.6</v>
      </c>
      <c r="U4677" s="28"/>
      <c r="V4677" s="28"/>
      <c r="W4677" s="28"/>
      <c r="X4677" s="28"/>
      <c r="Y4677" s="28"/>
      <c r="Z4677" s="28"/>
      <c r="AA4677" s="28"/>
      <c r="AB4677" s="28"/>
      <c r="AC4677" s="28"/>
      <c r="AD4677" s="595" t="s">
        <v>61</v>
      </c>
      <c r="AE4677" s="28"/>
      <c r="AF4677" s="28"/>
      <c r="AG4677" s="28"/>
      <c r="AH4677" s="22"/>
      <c r="AI4677" s="22"/>
      <c r="AJ4677" s="3"/>
    </row>
    <row r="4678" spans="1:36" s="6" customFormat="1" ht="47.25" hidden="1" x14ac:dyDescent="0.2">
      <c r="A4678" s="36" t="s">
        <v>9031</v>
      </c>
      <c r="B4678" s="36" t="s">
        <v>115</v>
      </c>
      <c r="C4678" s="36" t="s">
        <v>36</v>
      </c>
      <c r="D4678" s="37">
        <v>41913</v>
      </c>
      <c r="E4678" s="38">
        <v>41913.708333333336</v>
      </c>
      <c r="F4678" s="37">
        <v>41913</v>
      </c>
      <c r="G4678" s="38">
        <v>41913.71875</v>
      </c>
      <c r="H4678" s="194">
        <v>1.0416666664241347E-2</v>
      </c>
      <c r="I4678" s="36">
        <v>35</v>
      </c>
      <c r="J4678" s="28"/>
      <c r="K4678" s="28"/>
      <c r="L4678" s="595" t="s">
        <v>130</v>
      </c>
      <c r="M4678" s="36" t="s">
        <v>9097</v>
      </c>
      <c r="N4678" s="36">
        <v>35</v>
      </c>
      <c r="O4678" s="36" t="s">
        <v>63</v>
      </c>
      <c r="P4678" s="36" t="s">
        <v>9097</v>
      </c>
      <c r="Q4678" s="28" t="s">
        <v>9098</v>
      </c>
      <c r="R4678" s="36">
        <v>0.5</v>
      </c>
      <c r="S4678" s="36">
        <v>0.4</v>
      </c>
      <c r="T4678" s="36">
        <v>0.9</v>
      </c>
      <c r="U4678" s="28"/>
      <c r="V4678" s="28"/>
      <c r="W4678" s="28"/>
      <c r="X4678" s="28"/>
      <c r="Y4678" s="28"/>
      <c r="Z4678" s="28"/>
      <c r="AA4678" s="28"/>
      <c r="AB4678" s="28"/>
      <c r="AC4678" s="28"/>
      <c r="AD4678" s="595" t="s">
        <v>60</v>
      </c>
      <c r="AE4678" s="28"/>
      <c r="AF4678" s="28"/>
      <c r="AG4678" s="28"/>
      <c r="AH4678" s="22"/>
      <c r="AI4678" s="22"/>
      <c r="AJ4678" s="22"/>
    </row>
    <row r="4679" spans="1:36" s="6" customFormat="1" hidden="1" x14ac:dyDescent="0.2">
      <c r="A4679" s="36" t="s">
        <v>9031</v>
      </c>
      <c r="B4679" s="36" t="s">
        <v>115</v>
      </c>
      <c r="C4679" s="36" t="s">
        <v>36</v>
      </c>
      <c r="D4679" s="37">
        <v>41914</v>
      </c>
      <c r="E4679" s="38"/>
      <c r="F4679" s="37"/>
      <c r="G4679" s="38"/>
      <c r="H4679" s="194"/>
      <c r="I4679" s="36"/>
      <c r="J4679" s="28"/>
      <c r="K4679" s="28"/>
      <c r="L4679" s="28"/>
      <c r="M4679" s="36"/>
      <c r="N4679" s="36"/>
      <c r="O4679" s="36"/>
      <c r="P4679" s="36"/>
      <c r="Q4679" s="28"/>
      <c r="R4679" s="36"/>
      <c r="S4679" s="36"/>
      <c r="T4679" s="36"/>
      <c r="U4679" s="28"/>
      <c r="V4679" s="28"/>
      <c r="W4679" s="28"/>
      <c r="X4679" s="28" t="s">
        <v>201</v>
      </c>
      <c r="Y4679" s="28"/>
      <c r="Z4679" s="28"/>
      <c r="AA4679" s="28"/>
      <c r="AB4679" s="28"/>
      <c r="AC4679" s="28"/>
      <c r="AD4679" s="595"/>
      <c r="AE4679" s="28"/>
      <c r="AF4679" s="28"/>
      <c r="AG4679" s="28"/>
      <c r="AH4679" s="22"/>
      <c r="AI4679" s="22"/>
      <c r="AJ4679" s="22"/>
    </row>
    <row r="4680" spans="1:36" s="6" customFormat="1" ht="31.5" hidden="1" x14ac:dyDescent="0.2">
      <c r="A4680" s="36" t="s">
        <v>9031</v>
      </c>
      <c r="B4680" s="36" t="s">
        <v>115</v>
      </c>
      <c r="C4680" s="36" t="s">
        <v>36</v>
      </c>
      <c r="D4680" s="37">
        <v>41915</v>
      </c>
      <c r="E4680" s="38">
        <v>41915.53125</v>
      </c>
      <c r="F4680" s="37">
        <v>41915</v>
      </c>
      <c r="G4680" s="38">
        <v>41915.5625</v>
      </c>
      <c r="H4680" s="194">
        <f t="shared" ref="H4680:H4689" si="159">G4680-E4680</f>
        <v>3.125E-2</v>
      </c>
      <c r="I4680" s="36">
        <v>4</v>
      </c>
      <c r="J4680" s="28"/>
      <c r="K4680" s="28"/>
      <c r="L4680" s="595" t="s">
        <v>125</v>
      </c>
      <c r="M4680" s="36" t="s">
        <v>8303</v>
      </c>
      <c r="N4680" s="36">
        <v>35</v>
      </c>
      <c r="O4680" s="36" t="s">
        <v>68</v>
      </c>
      <c r="P4680" s="36" t="s">
        <v>2968</v>
      </c>
      <c r="Q4680" s="28" t="s">
        <v>9099</v>
      </c>
      <c r="R4680" s="36">
        <v>2.5</v>
      </c>
      <c r="S4680" s="36">
        <v>1</v>
      </c>
      <c r="T4680" s="36">
        <v>3.5</v>
      </c>
      <c r="U4680" s="28"/>
      <c r="V4680" s="28"/>
      <c r="W4680" s="28"/>
      <c r="X4680" s="28"/>
      <c r="Y4680" s="28"/>
      <c r="Z4680" s="28"/>
      <c r="AA4680" s="28"/>
      <c r="AB4680" s="28"/>
      <c r="AC4680" s="28"/>
      <c r="AD4680" s="595" t="s">
        <v>61</v>
      </c>
      <c r="AE4680" s="28"/>
      <c r="AF4680" s="28"/>
      <c r="AG4680" s="28"/>
      <c r="AH4680" s="22"/>
      <c r="AI4680" s="22"/>
      <c r="AJ4680" s="22"/>
    </row>
    <row r="4681" spans="1:36" s="6" customFormat="1" ht="31.5" hidden="1" x14ac:dyDescent="0.2">
      <c r="A4681" s="36" t="s">
        <v>9031</v>
      </c>
      <c r="B4681" s="36" t="s">
        <v>115</v>
      </c>
      <c r="C4681" s="36" t="s">
        <v>36</v>
      </c>
      <c r="D4681" s="37">
        <v>41916</v>
      </c>
      <c r="E4681" s="38">
        <v>41916.381944444445</v>
      </c>
      <c r="F4681" s="37">
        <v>41916</v>
      </c>
      <c r="G4681" s="38">
        <v>41916.395833333336</v>
      </c>
      <c r="H4681" s="194">
        <f t="shared" si="159"/>
        <v>1.3888888890505768E-2</v>
      </c>
      <c r="I4681" s="36">
        <v>3</v>
      </c>
      <c r="J4681" s="28"/>
      <c r="K4681" s="28"/>
      <c r="L4681" s="595" t="s">
        <v>130</v>
      </c>
      <c r="M4681" s="36" t="s">
        <v>66</v>
      </c>
      <c r="N4681" s="36">
        <v>0.4</v>
      </c>
      <c r="O4681" s="36" t="s">
        <v>66</v>
      </c>
      <c r="P4681" s="36" t="s">
        <v>2968</v>
      </c>
      <c r="Q4681" s="28" t="s">
        <v>9100</v>
      </c>
      <c r="R4681" s="36">
        <v>0.3</v>
      </c>
      <c r="S4681" s="36"/>
      <c r="T4681" s="36">
        <v>0.3</v>
      </c>
      <c r="U4681" s="28"/>
      <c r="V4681" s="28"/>
      <c r="W4681" s="28"/>
      <c r="X4681" s="28"/>
      <c r="Y4681" s="28"/>
      <c r="Z4681" s="28"/>
      <c r="AA4681" s="28"/>
      <c r="AB4681" s="28"/>
      <c r="AC4681" s="28"/>
      <c r="AD4681" s="595" t="s">
        <v>60</v>
      </c>
      <c r="AE4681" s="28"/>
      <c r="AF4681" s="28"/>
      <c r="AG4681" s="28"/>
      <c r="AH4681" s="22"/>
      <c r="AI4681" s="22"/>
      <c r="AJ4681" s="22"/>
    </row>
    <row r="4682" spans="1:36" s="6" customFormat="1" ht="31.5" hidden="1" x14ac:dyDescent="0.2">
      <c r="A4682" s="36" t="s">
        <v>9031</v>
      </c>
      <c r="B4682" s="36" t="s">
        <v>115</v>
      </c>
      <c r="C4682" s="36" t="s">
        <v>36</v>
      </c>
      <c r="D4682" s="37">
        <v>41917</v>
      </c>
      <c r="E4682" s="38">
        <v>41917.3125</v>
      </c>
      <c r="F4682" s="37">
        <v>41917</v>
      </c>
      <c r="G4682" s="38">
        <v>41918.645833333336</v>
      </c>
      <c r="H4682" s="194">
        <f t="shared" si="159"/>
        <v>1.3333333333357587</v>
      </c>
      <c r="I4682" s="36">
        <v>9</v>
      </c>
      <c r="J4682" s="28"/>
      <c r="K4682" s="28"/>
      <c r="L4682" s="595" t="s">
        <v>130</v>
      </c>
      <c r="M4682" s="36" t="s">
        <v>66</v>
      </c>
      <c r="N4682" s="36">
        <v>0.4</v>
      </c>
      <c r="O4682" s="36" t="s">
        <v>66</v>
      </c>
      <c r="P4682" s="36" t="s">
        <v>2968</v>
      </c>
      <c r="Q4682" s="28" t="s">
        <v>9101</v>
      </c>
      <c r="R4682" s="36">
        <v>4</v>
      </c>
      <c r="S4682" s="36"/>
      <c r="T4682" s="36">
        <v>4</v>
      </c>
      <c r="U4682" s="28"/>
      <c r="V4682" s="28"/>
      <c r="W4682" s="28"/>
      <c r="X4682" s="28"/>
      <c r="Y4682" s="28"/>
      <c r="Z4682" s="28"/>
      <c r="AA4682" s="28"/>
      <c r="AB4682" s="28"/>
      <c r="AC4682" s="28"/>
      <c r="AD4682" s="595" t="s">
        <v>60</v>
      </c>
      <c r="AE4682" s="28"/>
      <c r="AF4682" s="28"/>
      <c r="AG4682" s="28"/>
      <c r="AH4682" s="22"/>
      <c r="AI4682" s="22"/>
      <c r="AJ4682" s="22"/>
    </row>
    <row r="4683" spans="1:36" s="6" customFormat="1" hidden="1" x14ac:dyDescent="0.2">
      <c r="A4683" s="36" t="s">
        <v>9031</v>
      </c>
      <c r="B4683" s="36" t="s">
        <v>115</v>
      </c>
      <c r="C4683" s="36" t="s">
        <v>36</v>
      </c>
      <c r="D4683" s="37">
        <v>41917</v>
      </c>
      <c r="E4683" s="38">
        <v>41918.125</v>
      </c>
      <c r="F4683" s="37">
        <v>41917</v>
      </c>
      <c r="G4683" s="38">
        <v>41918.208333333336</v>
      </c>
      <c r="H4683" s="194">
        <f t="shared" si="159"/>
        <v>8.3333333335758653E-2</v>
      </c>
      <c r="I4683" s="36">
        <v>1</v>
      </c>
      <c r="J4683" s="28"/>
      <c r="K4683" s="28"/>
      <c r="L4683" s="28" t="s">
        <v>126</v>
      </c>
      <c r="M4683" s="36" t="s">
        <v>1470</v>
      </c>
      <c r="N4683" s="36">
        <v>0.4</v>
      </c>
      <c r="O4683" s="36" t="s">
        <v>72</v>
      </c>
      <c r="P4683" s="36" t="s">
        <v>2968</v>
      </c>
      <c r="Q4683" s="28" t="s">
        <v>8616</v>
      </c>
      <c r="R4683" s="36">
        <v>0.1</v>
      </c>
      <c r="S4683" s="36"/>
      <c r="T4683" s="36">
        <v>0.1</v>
      </c>
      <c r="U4683" s="28"/>
      <c r="V4683" s="28"/>
      <c r="W4683" s="28"/>
      <c r="X4683" s="28"/>
      <c r="Y4683" s="28"/>
      <c r="Z4683" s="28"/>
      <c r="AA4683" s="28"/>
      <c r="AB4683" s="28"/>
      <c r="AC4683" s="28"/>
      <c r="AD4683" s="595" t="s">
        <v>60</v>
      </c>
      <c r="AE4683" s="28"/>
      <c r="AF4683" s="28"/>
      <c r="AG4683" s="28"/>
      <c r="AH4683" s="22"/>
      <c r="AI4683" s="22"/>
      <c r="AJ4683" s="22"/>
    </row>
    <row r="4684" spans="1:36" s="6" customFormat="1" ht="31.5" hidden="1" x14ac:dyDescent="0.2">
      <c r="A4684" s="36" t="s">
        <v>9031</v>
      </c>
      <c r="B4684" s="36" t="s">
        <v>115</v>
      </c>
      <c r="C4684" s="36" t="s">
        <v>36</v>
      </c>
      <c r="D4684" s="37">
        <v>41917</v>
      </c>
      <c r="E4684" s="38">
        <v>41917.583333333336</v>
      </c>
      <c r="F4684" s="37">
        <v>41917.959722222222</v>
      </c>
      <c r="G4684" s="38">
        <v>41917.791666666664</v>
      </c>
      <c r="H4684" s="194">
        <f t="shared" si="159"/>
        <v>0.20833333332848269</v>
      </c>
      <c r="I4684" s="36">
        <v>6</v>
      </c>
      <c r="J4684" s="28"/>
      <c r="K4684" s="28"/>
      <c r="L4684" s="595" t="s">
        <v>130</v>
      </c>
      <c r="M4684" s="36" t="s">
        <v>9102</v>
      </c>
      <c r="N4684" s="36" t="s">
        <v>103</v>
      </c>
      <c r="O4684" s="36" t="s">
        <v>64</v>
      </c>
      <c r="P4684" s="36" t="s">
        <v>9103</v>
      </c>
      <c r="Q4684" s="28" t="s">
        <v>9104</v>
      </c>
      <c r="R4684" s="36">
        <v>1.3</v>
      </c>
      <c r="S4684" s="36"/>
      <c r="T4684" s="36">
        <v>1.3</v>
      </c>
      <c r="U4684" s="28"/>
      <c r="V4684" s="28"/>
      <c r="W4684" s="28"/>
      <c r="X4684" s="28"/>
      <c r="Y4684" s="28"/>
      <c r="Z4684" s="28"/>
      <c r="AA4684" s="28"/>
      <c r="AB4684" s="28"/>
      <c r="AC4684" s="28"/>
      <c r="AD4684" s="595" t="s">
        <v>61</v>
      </c>
      <c r="AE4684" s="28"/>
      <c r="AF4684" s="28"/>
      <c r="AG4684" s="28"/>
      <c r="AH4684" s="22"/>
      <c r="AI4684" s="22"/>
      <c r="AJ4684" s="22"/>
    </row>
    <row r="4685" spans="1:36" s="6" customFormat="1" ht="47.25" hidden="1" x14ac:dyDescent="0.2">
      <c r="A4685" s="36" t="s">
        <v>9031</v>
      </c>
      <c r="B4685" s="36" t="s">
        <v>115</v>
      </c>
      <c r="C4685" s="36" t="s">
        <v>36</v>
      </c>
      <c r="D4685" s="37">
        <v>41917</v>
      </c>
      <c r="E4685" s="38">
        <v>41917.915972222225</v>
      </c>
      <c r="F4685" s="37">
        <v>41917.959722222222</v>
      </c>
      <c r="G4685" s="38">
        <v>41917.959722222222</v>
      </c>
      <c r="H4685" s="194">
        <f t="shared" si="159"/>
        <v>4.3749999997089617E-2</v>
      </c>
      <c r="I4685" s="36">
        <v>2</v>
      </c>
      <c r="J4685" s="28"/>
      <c r="K4685" s="28"/>
      <c r="L4685" s="28" t="s">
        <v>127</v>
      </c>
      <c r="M4685" s="36" t="s">
        <v>9105</v>
      </c>
      <c r="N4685" s="36">
        <v>35</v>
      </c>
      <c r="O4685" s="36" t="s">
        <v>63</v>
      </c>
      <c r="P4685" s="36" t="s">
        <v>9106</v>
      </c>
      <c r="Q4685" s="28" t="s">
        <v>9107</v>
      </c>
      <c r="R4685" s="36">
        <v>9.6999999999999993</v>
      </c>
      <c r="S4685" s="36">
        <v>12.2</v>
      </c>
      <c r="T4685" s="36">
        <v>19.7</v>
      </c>
      <c r="U4685" s="28"/>
      <c r="V4685" s="28"/>
      <c r="W4685" s="28"/>
      <c r="X4685" s="28"/>
      <c r="Y4685" s="28"/>
      <c r="Z4685" s="28"/>
      <c r="AA4685" s="28"/>
      <c r="AB4685" s="28"/>
      <c r="AC4685" s="28"/>
      <c r="AD4685" s="595" t="s">
        <v>61</v>
      </c>
      <c r="AE4685" s="28"/>
      <c r="AF4685" s="28"/>
      <c r="AG4685" s="28"/>
      <c r="AH4685" s="22"/>
      <c r="AI4685" s="22"/>
      <c r="AJ4685" s="22"/>
    </row>
    <row r="4686" spans="1:36" s="6" customFormat="1" hidden="1" x14ac:dyDescent="0.2">
      <c r="A4686" s="36" t="s">
        <v>9031</v>
      </c>
      <c r="B4686" s="36" t="s">
        <v>115</v>
      </c>
      <c r="C4686" s="36" t="s">
        <v>36</v>
      </c>
      <c r="D4686" s="37">
        <v>41918</v>
      </c>
      <c r="E4686" s="38">
        <v>41918.291666666664</v>
      </c>
      <c r="F4686" s="37">
        <v>41918</v>
      </c>
      <c r="G4686" s="38">
        <v>41918.666666666664</v>
      </c>
      <c r="H4686" s="194">
        <f t="shared" si="159"/>
        <v>0.375</v>
      </c>
      <c r="I4686" s="36">
        <v>1</v>
      </c>
      <c r="J4686" s="28"/>
      <c r="K4686" s="28"/>
      <c r="L4686" s="28" t="s">
        <v>126</v>
      </c>
      <c r="M4686" s="36" t="s">
        <v>1470</v>
      </c>
      <c r="N4686" s="36">
        <v>0.4</v>
      </c>
      <c r="O4686" s="36" t="s">
        <v>72</v>
      </c>
      <c r="P4686" s="36" t="s">
        <v>2968</v>
      </c>
      <c r="Q4686" s="28" t="s">
        <v>8616</v>
      </c>
      <c r="R4686" s="36">
        <v>1.1000000000000001</v>
      </c>
      <c r="S4686" s="36"/>
      <c r="T4686" s="36">
        <v>1.1000000000000001</v>
      </c>
      <c r="U4686" s="28"/>
      <c r="V4686" s="28"/>
      <c r="W4686" s="28"/>
      <c r="X4686" s="28"/>
      <c r="Y4686" s="28"/>
      <c r="Z4686" s="28"/>
      <c r="AA4686" s="28"/>
      <c r="AB4686" s="28"/>
      <c r="AC4686" s="28"/>
      <c r="AD4686" s="595" t="s">
        <v>60</v>
      </c>
      <c r="AE4686" s="28"/>
      <c r="AF4686" s="28"/>
      <c r="AG4686" s="28"/>
      <c r="AH4686" s="22"/>
      <c r="AI4686" s="22"/>
      <c r="AJ4686" s="22"/>
    </row>
    <row r="4687" spans="1:36" s="6" customFormat="1" ht="31.5" hidden="1" x14ac:dyDescent="0.2">
      <c r="A4687" s="36" t="s">
        <v>9031</v>
      </c>
      <c r="B4687" s="36" t="s">
        <v>115</v>
      </c>
      <c r="C4687" s="36" t="s">
        <v>36</v>
      </c>
      <c r="D4687" s="37">
        <v>41918</v>
      </c>
      <c r="E4687" s="38">
        <v>41918.375</v>
      </c>
      <c r="F4687" s="37">
        <v>41918</v>
      </c>
      <c r="G4687" s="38">
        <v>41918.4375</v>
      </c>
      <c r="H4687" s="194">
        <f t="shared" si="159"/>
        <v>6.25E-2</v>
      </c>
      <c r="I4687" s="36">
        <v>2</v>
      </c>
      <c r="J4687" s="28"/>
      <c r="K4687" s="28"/>
      <c r="L4687" s="28" t="s">
        <v>130</v>
      </c>
      <c r="M4687" s="36" t="s">
        <v>9392</v>
      </c>
      <c r="N4687" s="36">
        <v>0.4</v>
      </c>
      <c r="O4687" s="36" t="s">
        <v>64</v>
      </c>
      <c r="P4687" s="36" t="s">
        <v>9392</v>
      </c>
      <c r="Q4687" s="28" t="s">
        <v>9393</v>
      </c>
      <c r="R4687" s="36">
        <v>0.2</v>
      </c>
      <c r="S4687" s="36"/>
      <c r="T4687" s="36">
        <v>0.2</v>
      </c>
      <c r="U4687" s="28"/>
      <c r="V4687" s="28"/>
      <c r="W4687" s="28"/>
      <c r="X4687" s="28"/>
      <c r="Y4687" s="28"/>
      <c r="Z4687" s="28"/>
      <c r="AA4687" s="28"/>
      <c r="AB4687" s="28"/>
      <c r="AC4687" s="28"/>
      <c r="AD4687" s="595" t="s">
        <v>52</v>
      </c>
      <c r="AE4687" s="28"/>
      <c r="AF4687" s="28"/>
      <c r="AG4687" s="28"/>
      <c r="AH4687" s="22"/>
      <c r="AI4687" s="22"/>
      <c r="AJ4687" s="22"/>
    </row>
    <row r="4688" spans="1:36" s="6" customFormat="1" ht="31.5" hidden="1" x14ac:dyDescent="0.2">
      <c r="A4688" s="36" t="s">
        <v>9031</v>
      </c>
      <c r="B4688" s="36" t="s">
        <v>115</v>
      </c>
      <c r="C4688" s="36" t="s">
        <v>36</v>
      </c>
      <c r="D4688" s="37">
        <v>41918</v>
      </c>
      <c r="E4688" s="38">
        <v>41918.416666666664</v>
      </c>
      <c r="F4688" s="37">
        <v>41918</v>
      </c>
      <c r="G4688" s="38">
        <v>41918.458333333336</v>
      </c>
      <c r="H4688" s="194">
        <f t="shared" si="159"/>
        <v>4.1666666671517305E-2</v>
      </c>
      <c r="I4688" s="36">
        <v>2</v>
      </c>
      <c r="J4688" s="28"/>
      <c r="K4688" s="28"/>
      <c r="L4688" s="28" t="s">
        <v>130</v>
      </c>
      <c r="M4688" s="36" t="s">
        <v>9394</v>
      </c>
      <c r="N4688" s="36">
        <v>0.4</v>
      </c>
      <c r="O4688" s="36" t="s">
        <v>64</v>
      </c>
      <c r="P4688" s="36" t="s">
        <v>9394</v>
      </c>
      <c r="Q4688" s="28" t="s">
        <v>9395</v>
      </c>
      <c r="R4688" s="36">
        <v>0.1</v>
      </c>
      <c r="S4688" s="36"/>
      <c r="T4688" s="36">
        <v>0.1</v>
      </c>
      <c r="U4688" s="28"/>
      <c r="V4688" s="28"/>
      <c r="W4688" s="28"/>
      <c r="X4688" s="28"/>
      <c r="Y4688" s="28"/>
      <c r="Z4688" s="28"/>
      <c r="AA4688" s="28"/>
      <c r="AB4688" s="28"/>
      <c r="AC4688" s="28"/>
      <c r="AD4688" s="595" t="s">
        <v>52</v>
      </c>
      <c r="AE4688" s="28"/>
      <c r="AF4688" s="28"/>
      <c r="AG4688" s="28"/>
      <c r="AH4688" s="22"/>
      <c r="AI4688" s="22"/>
      <c r="AJ4688" s="22"/>
    </row>
    <row r="4689" spans="1:36" s="6" customFormat="1" ht="31.5" hidden="1" x14ac:dyDescent="0.2">
      <c r="A4689" s="36" t="s">
        <v>9031</v>
      </c>
      <c r="B4689" s="36" t="s">
        <v>115</v>
      </c>
      <c r="C4689" s="36" t="s">
        <v>36</v>
      </c>
      <c r="D4689" s="37">
        <v>41918</v>
      </c>
      <c r="E4689" s="38">
        <v>41918.291666666664</v>
      </c>
      <c r="F4689" s="37">
        <v>41918</v>
      </c>
      <c r="G4689" s="38">
        <v>41918.381944444445</v>
      </c>
      <c r="H4689" s="194">
        <f t="shared" si="159"/>
        <v>9.0277777781011537E-2</v>
      </c>
      <c r="I4689" s="36">
        <v>5</v>
      </c>
      <c r="J4689" s="28"/>
      <c r="K4689" s="28"/>
      <c r="L4689" s="28" t="s">
        <v>130</v>
      </c>
      <c r="M4689" s="36" t="s">
        <v>9396</v>
      </c>
      <c r="N4689" s="36">
        <v>0.4</v>
      </c>
      <c r="O4689" s="36" t="s">
        <v>64</v>
      </c>
      <c r="P4689" s="36" t="s">
        <v>9396</v>
      </c>
      <c r="Q4689" s="28" t="s">
        <v>9397</v>
      </c>
      <c r="R4689" s="36">
        <v>1.5</v>
      </c>
      <c r="S4689" s="36"/>
      <c r="T4689" s="36">
        <v>1.5</v>
      </c>
      <c r="U4689" s="28"/>
      <c r="V4689" s="28"/>
      <c r="W4689" s="28"/>
      <c r="X4689" s="28"/>
      <c r="Y4689" s="28"/>
      <c r="Z4689" s="28"/>
      <c r="AA4689" s="28"/>
      <c r="AB4689" s="28"/>
      <c r="AC4689" s="28"/>
      <c r="AD4689" s="595" t="s">
        <v>52</v>
      </c>
      <c r="AE4689" s="28"/>
      <c r="AF4689" s="28"/>
      <c r="AG4689" s="28"/>
      <c r="AH4689" s="22"/>
      <c r="AI4689" s="22"/>
      <c r="AJ4689" s="22"/>
    </row>
    <row r="4690" spans="1:36" s="6" customFormat="1" hidden="1" x14ac:dyDescent="0.2">
      <c r="A4690" s="36" t="s">
        <v>9031</v>
      </c>
      <c r="B4690" s="36" t="s">
        <v>115</v>
      </c>
      <c r="C4690" s="36" t="s">
        <v>36</v>
      </c>
      <c r="D4690" s="37">
        <v>41919</v>
      </c>
      <c r="E4690" s="38"/>
      <c r="F4690" s="37"/>
      <c r="G4690" s="38"/>
      <c r="H4690" s="194"/>
      <c r="I4690" s="36"/>
      <c r="J4690" s="28"/>
      <c r="K4690" s="28"/>
      <c r="L4690" s="28"/>
      <c r="M4690" s="36"/>
      <c r="N4690" s="36"/>
      <c r="O4690" s="36"/>
      <c r="P4690" s="36"/>
      <c r="Q4690" s="28"/>
      <c r="R4690" s="36"/>
      <c r="S4690" s="36"/>
      <c r="T4690" s="36"/>
      <c r="U4690" s="28"/>
      <c r="V4690" s="28"/>
      <c r="W4690" s="28"/>
      <c r="X4690" s="28" t="s">
        <v>201</v>
      </c>
      <c r="Y4690" s="28"/>
      <c r="Z4690" s="28"/>
      <c r="AA4690" s="28"/>
      <c r="AB4690" s="28"/>
      <c r="AC4690" s="28"/>
      <c r="AD4690" s="595"/>
      <c r="AE4690" s="28"/>
      <c r="AF4690" s="28"/>
      <c r="AG4690" s="28"/>
      <c r="AH4690" s="22"/>
      <c r="AI4690" s="22"/>
      <c r="AJ4690" s="22"/>
    </row>
    <row r="4691" spans="1:36" s="6" customFormat="1" ht="17.25" hidden="1" customHeight="1" x14ac:dyDescent="0.2">
      <c r="A4691" s="36" t="s">
        <v>9031</v>
      </c>
      <c r="B4691" s="36" t="s">
        <v>115</v>
      </c>
      <c r="C4691" s="36" t="s">
        <v>36</v>
      </c>
      <c r="D4691" s="37">
        <v>41920</v>
      </c>
      <c r="E4691" s="38">
        <v>41920.333333333336</v>
      </c>
      <c r="F4691" s="37">
        <v>41920</v>
      </c>
      <c r="G4691" s="38">
        <v>41920.375</v>
      </c>
      <c r="H4691" s="194">
        <v>4.1666666664241347E-2</v>
      </c>
      <c r="I4691" s="36">
        <v>5</v>
      </c>
      <c r="J4691" s="28"/>
      <c r="K4691" s="28"/>
      <c r="L4691" s="28" t="s">
        <v>130</v>
      </c>
      <c r="M4691" s="36" t="s">
        <v>9396</v>
      </c>
      <c r="N4691" s="36">
        <v>0.4</v>
      </c>
      <c r="O4691" s="36" t="s">
        <v>64</v>
      </c>
      <c r="P4691" s="36" t="s">
        <v>9396</v>
      </c>
      <c r="Q4691" s="28" t="s">
        <v>9397</v>
      </c>
      <c r="R4691" s="36">
        <v>0.7</v>
      </c>
      <c r="S4691" s="36"/>
      <c r="T4691" s="36">
        <v>0.7</v>
      </c>
      <c r="U4691" s="28"/>
      <c r="V4691" s="28"/>
      <c r="W4691" s="28"/>
      <c r="X4691" s="28"/>
      <c r="Y4691" s="28"/>
      <c r="Z4691" s="28"/>
      <c r="AA4691" s="28"/>
      <c r="AB4691" s="28"/>
      <c r="AC4691" s="28"/>
      <c r="AD4691" s="595" t="s">
        <v>61</v>
      </c>
      <c r="AE4691" s="28"/>
      <c r="AF4691" s="28"/>
      <c r="AG4691" s="28"/>
      <c r="AH4691" s="22"/>
      <c r="AI4691" s="22"/>
      <c r="AJ4691" s="22"/>
    </row>
    <row r="4692" spans="1:36" s="6" customFormat="1" ht="19.5" hidden="1" customHeight="1" x14ac:dyDescent="0.2">
      <c r="A4692" s="36" t="s">
        <v>9031</v>
      </c>
      <c r="B4692" s="36" t="s">
        <v>115</v>
      </c>
      <c r="C4692" s="36" t="s">
        <v>36</v>
      </c>
      <c r="D4692" s="37">
        <v>41921</v>
      </c>
      <c r="E4692" s="38">
        <v>41921.662499999999</v>
      </c>
      <c r="F4692" s="37">
        <v>41921</v>
      </c>
      <c r="G4692" s="38">
        <v>41921.696527777778</v>
      </c>
      <c r="H4692" s="194">
        <v>3.4027777779556345E-2</v>
      </c>
      <c r="I4692" s="36">
        <v>55</v>
      </c>
      <c r="J4692" s="28"/>
      <c r="K4692" s="28"/>
      <c r="L4692" s="28" t="s">
        <v>130</v>
      </c>
      <c r="M4692" s="36" t="s">
        <v>10169</v>
      </c>
      <c r="N4692" s="36" t="s">
        <v>103</v>
      </c>
      <c r="O4692" s="36" t="s">
        <v>64</v>
      </c>
      <c r="P4692" s="36" t="s">
        <v>10170</v>
      </c>
      <c r="Q4692" s="28" t="s">
        <v>10171</v>
      </c>
      <c r="R4692" s="36">
        <v>0.9</v>
      </c>
      <c r="S4692" s="36"/>
      <c r="T4692" s="36">
        <v>0.9</v>
      </c>
      <c r="U4692" s="28"/>
      <c r="V4692" s="28"/>
      <c r="W4692" s="28"/>
      <c r="X4692" s="28"/>
      <c r="Y4692" s="28"/>
      <c r="Z4692" s="28"/>
      <c r="AA4692" s="28"/>
      <c r="AB4692" s="28"/>
      <c r="AC4692" s="28"/>
      <c r="AD4692" s="595" t="s">
        <v>60</v>
      </c>
      <c r="AE4692" s="28"/>
      <c r="AF4692" s="28"/>
      <c r="AG4692" s="28"/>
      <c r="AH4692" s="22"/>
      <c r="AI4692" s="22"/>
      <c r="AJ4692" s="22"/>
    </row>
    <row r="4693" spans="1:36" s="6" customFormat="1" ht="47.25" hidden="1" x14ac:dyDescent="0.2">
      <c r="A4693" s="36" t="s">
        <v>9031</v>
      </c>
      <c r="B4693" s="36" t="s">
        <v>115</v>
      </c>
      <c r="C4693" s="36" t="s">
        <v>36</v>
      </c>
      <c r="D4693" s="37">
        <v>41921</v>
      </c>
      <c r="E4693" s="38">
        <v>41921.625</v>
      </c>
      <c r="F4693" s="37">
        <v>41921</v>
      </c>
      <c r="G4693" s="38">
        <v>41921.670138888891</v>
      </c>
      <c r="H4693" s="194">
        <v>4.5138888890505768E-2</v>
      </c>
      <c r="I4693" s="36">
        <v>8</v>
      </c>
      <c r="J4693" s="28"/>
      <c r="K4693" s="28"/>
      <c r="L4693" s="28" t="s">
        <v>130</v>
      </c>
      <c r="M4693" s="36" t="s">
        <v>66</v>
      </c>
      <c r="N4693" s="36" t="s">
        <v>103</v>
      </c>
      <c r="O4693" s="36" t="s">
        <v>66</v>
      </c>
      <c r="P4693" s="36" t="s">
        <v>10172</v>
      </c>
      <c r="Q4693" s="28" t="s">
        <v>10173</v>
      </c>
      <c r="R4693" s="36">
        <v>0.8</v>
      </c>
      <c r="S4693" s="36"/>
      <c r="T4693" s="36">
        <v>0.8</v>
      </c>
      <c r="U4693" s="28"/>
      <c r="V4693" s="28"/>
      <c r="W4693" s="28"/>
      <c r="X4693" s="28"/>
      <c r="Y4693" s="28"/>
      <c r="Z4693" s="28"/>
      <c r="AA4693" s="28"/>
      <c r="AB4693" s="28"/>
      <c r="AC4693" s="28"/>
      <c r="AD4693" s="595" t="s">
        <v>60</v>
      </c>
      <c r="AE4693" s="28"/>
      <c r="AF4693" s="28"/>
      <c r="AG4693" s="28"/>
      <c r="AH4693" s="22"/>
      <c r="AI4693" s="22"/>
      <c r="AJ4693" s="22"/>
    </row>
    <row r="4694" spans="1:36" s="6" customFormat="1" ht="31.5" hidden="1" x14ac:dyDescent="0.2">
      <c r="A4694" s="36" t="s">
        <v>9031</v>
      </c>
      <c r="B4694" s="36" t="s">
        <v>115</v>
      </c>
      <c r="C4694" s="36" t="s">
        <v>36</v>
      </c>
      <c r="D4694" s="37">
        <v>41921</v>
      </c>
      <c r="E4694" s="38">
        <v>41921.291666666664</v>
      </c>
      <c r="F4694" s="37">
        <v>41921</v>
      </c>
      <c r="G4694" s="38">
        <v>41921.333333333336</v>
      </c>
      <c r="H4694" s="194">
        <v>4.1666666671517305E-2</v>
      </c>
      <c r="I4694" s="36">
        <v>5</v>
      </c>
      <c r="J4694" s="28"/>
      <c r="K4694" s="28"/>
      <c r="L4694" s="28" t="s">
        <v>130</v>
      </c>
      <c r="M4694" s="36" t="s">
        <v>10174</v>
      </c>
      <c r="N4694" s="36">
        <v>0.4</v>
      </c>
      <c r="O4694" s="36" t="s">
        <v>64</v>
      </c>
      <c r="P4694" s="36" t="s">
        <v>10174</v>
      </c>
      <c r="Q4694" s="28" t="s">
        <v>10175</v>
      </c>
      <c r="R4694" s="36">
        <v>0.7</v>
      </c>
      <c r="S4694" s="36"/>
      <c r="T4694" s="36">
        <v>0.7</v>
      </c>
      <c r="U4694" s="28"/>
      <c r="V4694" s="28"/>
      <c r="W4694" s="28"/>
      <c r="X4694" s="28"/>
      <c r="Y4694" s="28"/>
      <c r="Z4694" s="28"/>
      <c r="AA4694" s="28"/>
      <c r="AB4694" s="28"/>
      <c r="AC4694" s="28"/>
      <c r="AD4694" s="595" t="s">
        <v>61</v>
      </c>
      <c r="AE4694" s="28"/>
      <c r="AF4694" s="28"/>
      <c r="AG4694" s="28"/>
      <c r="AH4694" s="22"/>
      <c r="AI4694" s="22"/>
      <c r="AJ4694" s="22"/>
    </row>
    <row r="4695" spans="1:36" s="6" customFormat="1" ht="47.25" hidden="1" x14ac:dyDescent="0.2">
      <c r="A4695" s="36" t="s">
        <v>9031</v>
      </c>
      <c r="B4695" s="36" t="s">
        <v>115</v>
      </c>
      <c r="C4695" s="36" t="s">
        <v>36</v>
      </c>
      <c r="D4695" s="37">
        <v>41921</v>
      </c>
      <c r="E4695" s="38">
        <v>41921.447916666664</v>
      </c>
      <c r="F4695" s="37">
        <v>41921</v>
      </c>
      <c r="G4695" s="38">
        <v>41921.631944444445</v>
      </c>
      <c r="H4695" s="194">
        <v>0.18402777778101154</v>
      </c>
      <c r="I4695" s="36">
        <v>10</v>
      </c>
      <c r="J4695" s="28"/>
      <c r="K4695" s="28"/>
      <c r="L4695" s="595" t="s">
        <v>130</v>
      </c>
      <c r="M4695" s="36" t="s">
        <v>66</v>
      </c>
      <c r="N4695" s="36" t="s">
        <v>103</v>
      </c>
      <c r="O4695" s="36" t="s">
        <v>66</v>
      </c>
      <c r="P4695" s="36" t="s">
        <v>9437</v>
      </c>
      <c r="Q4695" s="28" t="s">
        <v>9438</v>
      </c>
      <c r="R4695" s="36">
        <v>16.7</v>
      </c>
      <c r="S4695" s="36"/>
      <c r="T4695" s="36">
        <v>16.7</v>
      </c>
      <c r="U4695" s="28"/>
      <c r="V4695" s="28"/>
      <c r="W4695" s="28"/>
      <c r="X4695" s="28"/>
      <c r="Y4695" s="28"/>
      <c r="Z4695" s="28"/>
      <c r="AA4695" s="28"/>
      <c r="AB4695" s="28"/>
      <c r="AC4695" s="28"/>
      <c r="AD4695" s="595" t="s">
        <v>60</v>
      </c>
      <c r="AE4695" s="28"/>
      <c r="AF4695" s="28"/>
      <c r="AG4695" s="28"/>
      <c r="AH4695" s="22"/>
      <c r="AI4695" s="22"/>
      <c r="AJ4695" s="22"/>
    </row>
    <row r="4696" spans="1:36" s="6" customFormat="1" hidden="1" x14ac:dyDescent="0.2">
      <c r="A4696" s="36" t="s">
        <v>9031</v>
      </c>
      <c r="B4696" s="36" t="s">
        <v>115</v>
      </c>
      <c r="C4696" s="36" t="s">
        <v>36</v>
      </c>
      <c r="D4696" s="37">
        <v>41922</v>
      </c>
      <c r="E4696" s="38">
        <v>41922.416666666664</v>
      </c>
      <c r="F4696" s="37">
        <v>41922</v>
      </c>
      <c r="G4696" s="38">
        <v>41922.583333333336</v>
      </c>
      <c r="H4696" s="194">
        <v>0.16666666667151731</v>
      </c>
      <c r="I4696" s="36">
        <v>1</v>
      </c>
      <c r="J4696" s="28"/>
      <c r="K4696" s="28"/>
      <c r="L4696" s="28" t="s">
        <v>126</v>
      </c>
      <c r="M4696" s="36" t="s">
        <v>1470</v>
      </c>
      <c r="N4696" s="36">
        <v>0.4</v>
      </c>
      <c r="O4696" s="36" t="s">
        <v>72</v>
      </c>
      <c r="P4696" s="36" t="s">
        <v>2968</v>
      </c>
      <c r="Q4696" s="28" t="s">
        <v>8616</v>
      </c>
      <c r="R4696" s="36">
        <v>0.1</v>
      </c>
      <c r="S4696" s="36"/>
      <c r="T4696" s="36">
        <v>0.1</v>
      </c>
      <c r="U4696" s="28"/>
      <c r="V4696" s="28"/>
      <c r="W4696" s="28"/>
      <c r="X4696" s="28"/>
      <c r="Y4696" s="28"/>
      <c r="Z4696" s="28"/>
      <c r="AA4696" s="28"/>
      <c r="AB4696" s="28"/>
      <c r="AC4696" s="28"/>
      <c r="AD4696" s="595" t="s">
        <v>60</v>
      </c>
      <c r="AE4696" s="28"/>
      <c r="AF4696" s="28"/>
      <c r="AG4696" s="28"/>
      <c r="AH4696" s="22"/>
      <c r="AI4696" s="22"/>
      <c r="AJ4696" s="22"/>
    </row>
    <row r="4697" spans="1:36" s="6" customFormat="1" ht="31.5" hidden="1" x14ac:dyDescent="0.2">
      <c r="A4697" s="36" t="s">
        <v>9031</v>
      </c>
      <c r="B4697" s="36" t="s">
        <v>115</v>
      </c>
      <c r="C4697" s="36" t="s">
        <v>36</v>
      </c>
      <c r="D4697" s="37">
        <v>41922</v>
      </c>
      <c r="E4697" s="38">
        <v>41922.583333333336</v>
      </c>
      <c r="F4697" s="37">
        <v>41922</v>
      </c>
      <c r="G4697" s="38">
        <v>41922.604166666664</v>
      </c>
      <c r="H4697" s="194">
        <v>2.0833333328482695E-2</v>
      </c>
      <c r="I4697" s="36">
        <v>25</v>
      </c>
      <c r="J4697" s="28"/>
      <c r="K4697" s="28"/>
      <c r="L4697" s="28" t="s">
        <v>130</v>
      </c>
      <c r="M4697" s="36" t="s">
        <v>66</v>
      </c>
      <c r="N4697" s="36" t="s">
        <v>103</v>
      </c>
      <c r="O4697" s="36" t="s">
        <v>66</v>
      </c>
      <c r="P4697" s="36" t="s">
        <v>2968</v>
      </c>
      <c r="Q4697" s="28" t="s">
        <v>9450</v>
      </c>
      <c r="R4697" s="36">
        <v>0.3</v>
      </c>
      <c r="S4697" s="36"/>
      <c r="T4697" s="36">
        <v>0.3</v>
      </c>
      <c r="U4697" s="28"/>
      <c r="V4697" s="28"/>
      <c r="W4697" s="28"/>
      <c r="X4697" s="28"/>
      <c r="Y4697" s="28"/>
      <c r="Z4697" s="28"/>
      <c r="AA4697" s="28"/>
      <c r="AB4697" s="28"/>
      <c r="AC4697" s="28"/>
      <c r="AD4697" s="595" t="s">
        <v>60</v>
      </c>
      <c r="AE4697" s="28"/>
      <c r="AF4697" s="28"/>
      <c r="AG4697" s="28"/>
      <c r="AH4697" s="22"/>
      <c r="AI4697" s="22"/>
      <c r="AJ4697" s="22"/>
    </row>
    <row r="4698" spans="1:36" s="6" customFormat="1" ht="31.5" hidden="1" x14ac:dyDescent="0.2">
      <c r="A4698" s="36" t="s">
        <v>9031</v>
      </c>
      <c r="B4698" s="36" t="s">
        <v>115</v>
      </c>
      <c r="C4698" s="36" t="s">
        <v>36</v>
      </c>
      <c r="D4698" s="37">
        <v>41922</v>
      </c>
      <c r="E4698" s="38">
        <v>41922.4375</v>
      </c>
      <c r="F4698" s="37">
        <v>41922</v>
      </c>
      <c r="G4698" s="38">
        <v>41922.479166666664</v>
      </c>
      <c r="H4698" s="194">
        <v>4.1666666664241347E-2</v>
      </c>
      <c r="I4698" s="36">
        <v>5</v>
      </c>
      <c r="J4698" s="28"/>
      <c r="K4698" s="28"/>
      <c r="L4698" s="28" t="s">
        <v>130</v>
      </c>
      <c r="M4698" s="36" t="s">
        <v>9396</v>
      </c>
      <c r="N4698" s="36" t="s">
        <v>103</v>
      </c>
      <c r="O4698" s="36" t="s">
        <v>64</v>
      </c>
      <c r="P4698" s="36" t="s">
        <v>9396</v>
      </c>
      <c r="Q4698" s="28" t="s">
        <v>9451</v>
      </c>
      <c r="R4698" s="36">
        <v>0.7</v>
      </c>
      <c r="S4698" s="36"/>
      <c r="T4698" s="36">
        <v>0.7</v>
      </c>
      <c r="U4698" s="28"/>
      <c r="V4698" s="28"/>
      <c r="W4698" s="28"/>
      <c r="X4698" s="28"/>
      <c r="Y4698" s="28"/>
      <c r="Z4698" s="28"/>
      <c r="AA4698" s="28"/>
      <c r="AB4698" s="28"/>
      <c r="AC4698" s="28"/>
      <c r="AD4698" s="595" t="s">
        <v>61</v>
      </c>
      <c r="AE4698" s="28"/>
      <c r="AF4698" s="28"/>
      <c r="AG4698" s="28"/>
      <c r="AH4698" s="22"/>
      <c r="AI4698" s="22"/>
      <c r="AJ4698" s="22"/>
    </row>
    <row r="4699" spans="1:36" s="6" customFormat="1" ht="63" hidden="1" x14ac:dyDescent="0.2">
      <c r="A4699" s="36" t="s">
        <v>9031</v>
      </c>
      <c r="B4699" s="36" t="s">
        <v>115</v>
      </c>
      <c r="C4699" s="36" t="s">
        <v>36</v>
      </c>
      <c r="D4699" s="37">
        <v>41923</v>
      </c>
      <c r="E4699" s="38">
        <v>41923.435416666667</v>
      </c>
      <c r="F4699" s="37">
        <v>41923</v>
      </c>
      <c r="G4699" s="38">
        <v>41923.604166666664</v>
      </c>
      <c r="H4699" s="194">
        <v>0.16874999999708962</v>
      </c>
      <c r="I4699" s="36">
        <v>8</v>
      </c>
      <c r="J4699" s="28"/>
      <c r="K4699" s="28"/>
      <c r="L4699" s="28" t="s">
        <v>127</v>
      </c>
      <c r="M4699" s="36" t="s">
        <v>66</v>
      </c>
      <c r="N4699" s="36" t="s">
        <v>103</v>
      </c>
      <c r="O4699" s="36" t="s">
        <v>66</v>
      </c>
      <c r="P4699" s="36" t="s">
        <v>66</v>
      </c>
      <c r="Q4699" s="28" t="s">
        <v>9452</v>
      </c>
      <c r="R4699" s="36">
        <v>2.8</v>
      </c>
      <c r="S4699" s="36"/>
      <c r="T4699" s="36">
        <v>2.8</v>
      </c>
      <c r="U4699" s="28"/>
      <c r="V4699" s="28"/>
      <c r="W4699" s="28"/>
      <c r="X4699" s="28"/>
      <c r="Y4699" s="28"/>
      <c r="Z4699" s="28"/>
      <c r="AA4699" s="28"/>
      <c r="AB4699" s="28"/>
      <c r="AC4699" s="28"/>
      <c r="AD4699" s="595" t="s">
        <v>61</v>
      </c>
      <c r="AE4699" s="28"/>
      <c r="AF4699" s="28"/>
      <c r="AG4699" s="28"/>
      <c r="AH4699" s="22"/>
      <c r="AI4699" s="22"/>
      <c r="AJ4699" s="22"/>
    </row>
    <row r="4700" spans="1:36" s="75" customFormat="1" ht="31.5" hidden="1" x14ac:dyDescent="0.2">
      <c r="A4700" s="36" t="s">
        <v>9031</v>
      </c>
      <c r="B4700" s="36" t="s">
        <v>115</v>
      </c>
      <c r="C4700" s="36" t="s">
        <v>36</v>
      </c>
      <c r="D4700" s="37">
        <v>41924</v>
      </c>
      <c r="E4700" s="38">
        <v>41924.875</v>
      </c>
      <c r="F4700" s="37">
        <v>41924</v>
      </c>
      <c r="G4700" s="38">
        <v>41924.958333333336</v>
      </c>
      <c r="H4700" s="194">
        <v>8.3333333335758653E-2</v>
      </c>
      <c r="I4700" s="36">
        <v>1</v>
      </c>
      <c r="J4700" s="28"/>
      <c r="K4700" s="28"/>
      <c r="L4700" s="28" t="s">
        <v>126</v>
      </c>
      <c r="M4700" s="36" t="s">
        <v>1470</v>
      </c>
      <c r="N4700" s="36">
        <v>0.4</v>
      </c>
      <c r="O4700" s="36" t="s">
        <v>72</v>
      </c>
      <c r="P4700" s="36" t="s">
        <v>2968</v>
      </c>
      <c r="Q4700" s="28" t="s">
        <v>7783</v>
      </c>
      <c r="R4700" s="36">
        <v>0.1</v>
      </c>
      <c r="S4700" s="36"/>
      <c r="T4700" s="36">
        <v>0.1</v>
      </c>
      <c r="U4700" s="28"/>
      <c r="V4700" s="28"/>
      <c r="W4700" s="28"/>
      <c r="X4700" s="28"/>
      <c r="Y4700" s="28"/>
      <c r="Z4700" s="28"/>
      <c r="AA4700" s="28"/>
      <c r="AB4700" s="28"/>
      <c r="AC4700" s="28"/>
      <c r="AD4700" s="28" t="s">
        <v>40</v>
      </c>
      <c r="AE4700" s="28"/>
      <c r="AF4700" s="28"/>
      <c r="AG4700" s="28"/>
      <c r="AH4700" s="22"/>
      <c r="AI4700" s="22"/>
      <c r="AJ4700" s="22"/>
    </row>
    <row r="4701" spans="1:36" s="24" customFormat="1" ht="47.25" hidden="1" customHeight="1" x14ac:dyDescent="0.2">
      <c r="A4701" s="36" t="s">
        <v>9031</v>
      </c>
      <c r="B4701" s="36" t="s">
        <v>115</v>
      </c>
      <c r="C4701" s="36" t="s">
        <v>36</v>
      </c>
      <c r="D4701" s="37">
        <v>41924</v>
      </c>
      <c r="E4701" s="38">
        <v>41924.239583333336</v>
      </c>
      <c r="F4701" s="37">
        <v>41924</v>
      </c>
      <c r="G4701" s="38">
        <v>41924.416666666664</v>
      </c>
      <c r="H4701" s="194">
        <v>0.17708333332848269</v>
      </c>
      <c r="I4701" s="36">
        <v>1</v>
      </c>
      <c r="J4701" s="28"/>
      <c r="K4701" s="28"/>
      <c r="L4701" s="28" t="s">
        <v>126</v>
      </c>
      <c r="M4701" s="36" t="s">
        <v>1470</v>
      </c>
      <c r="N4701" s="36">
        <v>0.4</v>
      </c>
      <c r="O4701" s="36" t="s">
        <v>72</v>
      </c>
      <c r="P4701" s="36" t="s">
        <v>2968</v>
      </c>
      <c r="Q4701" s="28" t="s">
        <v>8617</v>
      </c>
      <c r="R4701" s="36">
        <v>0.1</v>
      </c>
      <c r="S4701" s="36"/>
      <c r="T4701" s="36">
        <v>0.1</v>
      </c>
      <c r="U4701" s="28"/>
      <c r="V4701" s="28"/>
      <c r="W4701" s="28"/>
      <c r="X4701" s="28"/>
      <c r="Y4701" s="28"/>
      <c r="Z4701" s="28"/>
      <c r="AA4701" s="28"/>
      <c r="AB4701" s="28"/>
      <c r="AC4701" s="28"/>
      <c r="AD4701" s="28" t="s">
        <v>60</v>
      </c>
      <c r="AE4701" s="28"/>
      <c r="AF4701" s="28"/>
      <c r="AG4701" s="28"/>
      <c r="AH4701" s="22"/>
      <c r="AI4701" s="22"/>
      <c r="AJ4701" s="22"/>
    </row>
    <row r="4702" spans="1:36" s="24" customFormat="1" ht="47.25" hidden="1" customHeight="1" x14ac:dyDescent="0.2">
      <c r="A4702" s="36" t="s">
        <v>9031</v>
      </c>
      <c r="B4702" s="36" t="s">
        <v>115</v>
      </c>
      <c r="C4702" s="36" t="s">
        <v>36</v>
      </c>
      <c r="D4702" s="37">
        <v>41924</v>
      </c>
      <c r="E4702" s="38">
        <v>41924.291666666664</v>
      </c>
      <c r="F4702" s="37">
        <v>41924</v>
      </c>
      <c r="G4702" s="38">
        <v>41924.333333333336</v>
      </c>
      <c r="H4702" s="194">
        <v>4.1666666671517305E-2</v>
      </c>
      <c r="I4702" s="36">
        <v>1</v>
      </c>
      <c r="J4702" s="28"/>
      <c r="K4702" s="28"/>
      <c r="L4702" s="28" t="s">
        <v>126</v>
      </c>
      <c r="M4702" s="36" t="s">
        <v>1470</v>
      </c>
      <c r="N4702" s="36">
        <v>0.4</v>
      </c>
      <c r="O4702" s="36" t="s">
        <v>72</v>
      </c>
      <c r="P4702" s="36" t="s">
        <v>2968</v>
      </c>
      <c r="Q4702" s="28" t="s">
        <v>7783</v>
      </c>
      <c r="R4702" s="36">
        <v>0.1</v>
      </c>
      <c r="S4702" s="36"/>
      <c r="T4702" s="36">
        <v>0.1</v>
      </c>
      <c r="U4702" s="28"/>
      <c r="V4702" s="28"/>
      <c r="W4702" s="28"/>
      <c r="X4702" s="28"/>
      <c r="Y4702" s="28"/>
      <c r="Z4702" s="28"/>
      <c r="AA4702" s="28"/>
      <c r="AB4702" s="28"/>
      <c r="AC4702" s="28"/>
      <c r="AD4702" s="28" t="s">
        <v>40</v>
      </c>
      <c r="AE4702" s="28"/>
      <c r="AF4702" s="28"/>
      <c r="AG4702" s="28"/>
      <c r="AH4702" s="22"/>
      <c r="AI4702" s="22"/>
      <c r="AJ4702" s="22"/>
    </row>
    <row r="4703" spans="1:36" s="24" customFormat="1" ht="47.25" hidden="1" customHeight="1" x14ac:dyDescent="0.2">
      <c r="A4703" s="36" t="s">
        <v>9031</v>
      </c>
      <c r="B4703" s="36" t="s">
        <v>115</v>
      </c>
      <c r="C4703" s="36" t="s">
        <v>36</v>
      </c>
      <c r="D4703" s="37">
        <v>41924</v>
      </c>
      <c r="E4703" s="38">
        <v>41924.375</v>
      </c>
      <c r="F4703" s="37">
        <v>41924</v>
      </c>
      <c r="G4703" s="38">
        <v>41924.4375</v>
      </c>
      <c r="H4703" s="194">
        <v>6.25E-2</v>
      </c>
      <c r="I4703" s="36">
        <v>73</v>
      </c>
      <c r="J4703" s="28"/>
      <c r="K4703" s="28"/>
      <c r="L4703" s="28" t="s">
        <v>130</v>
      </c>
      <c r="M4703" s="36" t="s">
        <v>9453</v>
      </c>
      <c r="N4703" s="36">
        <v>35</v>
      </c>
      <c r="O4703" s="36" t="s">
        <v>63</v>
      </c>
      <c r="P4703" s="36" t="s">
        <v>9453</v>
      </c>
      <c r="Q4703" s="28" t="s">
        <v>9454</v>
      </c>
      <c r="R4703" s="36">
        <v>4.8</v>
      </c>
      <c r="S4703" s="36"/>
      <c r="T4703" s="36">
        <v>4.8</v>
      </c>
      <c r="U4703" s="28"/>
      <c r="V4703" s="28"/>
      <c r="W4703" s="28"/>
      <c r="X4703" s="28"/>
      <c r="Y4703" s="28"/>
      <c r="Z4703" s="28"/>
      <c r="AA4703" s="28"/>
      <c r="AB4703" s="28"/>
      <c r="AC4703" s="28"/>
      <c r="AD4703" s="28" t="s">
        <v>60</v>
      </c>
      <c r="AE4703" s="28"/>
      <c r="AF4703" s="28"/>
      <c r="AG4703" s="28"/>
      <c r="AH4703" s="22"/>
      <c r="AI4703" s="22"/>
      <c r="AJ4703" s="22"/>
    </row>
    <row r="4704" spans="1:36" s="24" customFormat="1" ht="47.25" hidden="1" customHeight="1" x14ac:dyDescent="0.2">
      <c r="A4704" s="36" t="s">
        <v>9031</v>
      </c>
      <c r="B4704" s="36" t="s">
        <v>115</v>
      </c>
      <c r="C4704" s="36" t="s">
        <v>36</v>
      </c>
      <c r="D4704" s="37">
        <v>41925</v>
      </c>
      <c r="E4704" s="38">
        <v>41925.541666666664</v>
      </c>
      <c r="F4704" s="37">
        <v>41925</v>
      </c>
      <c r="G4704" s="38">
        <v>41925.642361111109</v>
      </c>
      <c r="H4704" s="194">
        <v>0.10069444444525288</v>
      </c>
      <c r="I4704" s="36">
        <v>2</v>
      </c>
      <c r="J4704" s="28"/>
      <c r="K4704" s="28"/>
      <c r="L4704" s="28" t="s">
        <v>126</v>
      </c>
      <c r="M4704" s="36" t="s">
        <v>1470</v>
      </c>
      <c r="N4704" s="36">
        <v>0.4</v>
      </c>
      <c r="O4704" s="36" t="s">
        <v>72</v>
      </c>
      <c r="P4704" s="36" t="s">
        <v>10087</v>
      </c>
      <c r="Q4704" s="28" t="s">
        <v>10088</v>
      </c>
      <c r="R4704" s="36">
        <v>0.1</v>
      </c>
      <c r="S4704" s="36"/>
      <c r="T4704" s="36">
        <v>0.1</v>
      </c>
      <c r="U4704" s="28"/>
      <c r="V4704" s="28"/>
      <c r="W4704" s="28"/>
      <c r="X4704" s="28"/>
      <c r="Y4704" s="28"/>
      <c r="Z4704" s="28"/>
      <c r="AA4704" s="28"/>
      <c r="AB4704" s="28"/>
      <c r="AC4704" s="28"/>
      <c r="AD4704" s="28" t="s">
        <v>60</v>
      </c>
      <c r="AE4704" s="28"/>
      <c r="AF4704" s="28"/>
      <c r="AG4704" s="28"/>
      <c r="AH4704" s="22"/>
      <c r="AI4704" s="22"/>
      <c r="AJ4704" s="22"/>
    </row>
    <row r="4705" spans="1:36" s="3" customFormat="1" ht="48.75" hidden="1" customHeight="1" x14ac:dyDescent="0.2">
      <c r="A4705" s="36" t="s">
        <v>9031</v>
      </c>
      <c r="B4705" s="36" t="s">
        <v>115</v>
      </c>
      <c r="C4705" s="36" t="s">
        <v>36</v>
      </c>
      <c r="D4705" s="37">
        <v>41925</v>
      </c>
      <c r="E4705" s="38">
        <v>41925.4375</v>
      </c>
      <c r="F4705" s="37">
        <v>41925</v>
      </c>
      <c r="G4705" s="38">
        <v>41925.496527777781</v>
      </c>
      <c r="H4705" s="194">
        <v>5.9027777781011537E-2</v>
      </c>
      <c r="I4705" s="36">
        <v>5</v>
      </c>
      <c r="J4705" s="28"/>
      <c r="K4705" s="28"/>
      <c r="L4705" s="28" t="s">
        <v>130</v>
      </c>
      <c r="M4705" s="36" t="s">
        <v>66</v>
      </c>
      <c r="N4705" s="36">
        <v>0.4</v>
      </c>
      <c r="O4705" s="36" t="s">
        <v>66</v>
      </c>
      <c r="P4705" s="36" t="s">
        <v>10085</v>
      </c>
      <c r="Q4705" s="28" t="s">
        <v>10086</v>
      </c>
      <c r="R4705" s="36">
        <v>0.1</v>
      </c>
      <c r="S4705" s="36"/>
      <c r="T4705" s="36">
        <v>0.1</v>
      </c>
      <c r="U4705" s="28"/>
      <c r="V4705" s="28"/>
      <c r="W4705" s="361"/>
      <c r="X4705" s="28"/>
      <c r="Y4705" s="28"/>
      <c r="Z4705" s="28"/>
      <c r="AA4705" s="28"/>
      <c r="AB4705" s="28"/>
      <c r="AC4705" s="28"/>
      <c r="AD4705" s="28" t="s">
        <v>60</v>
      </c>
      <c r="AE4705" s="28"/>
      <c r="AF4705" s="28"/>
      <c r="AG4705" s="28"/>
      <c r="AH4705" s="22"/>
      <c r="AI4705" s="22"/>
      <c r="AJ4705" s="22"/>
    </row>
    <row r="4706" spans="1:36" s="3" customFormat="1" ht="54" hidden="1" customHeight="1" x14ac:dyDescent="0.2">
      <c r="A4706" s="36" t="s">
        <v>9031</v>
      </c>
      <c r="B4706" s="36" t="s">
        <v>115</v>
      </c>
      <c r="C4706" s="36" t="s">
        <v>36</v>
      </c>
      <c r="D4706" s="37">
        <v>41925</v>
      </c>
      <c r="E4706" s="38">
        <v>41925.604166666664</v>
      </c>
      <c r="F4706" s="37">
        <v>41925</v>
      </c>
      <c r="G4706" s="38">
        <v>41926.4375</v>
      </c>
      <c r="H4706" s="194">
        <v>0.83333333333575865</v>
      </c>
      <c r="I4706" s="36">
        <v>4</v>
      </c>
      <c r="J4706" s="28"/>
      <c r="K4706" s="28"/>
      <c r="L4706" s="28" t="s">
        <v>130</v>
      </c>
      <c r="M4706" s="36" t="s">
        <v>66</v>
      </c>
      <c r="N4706" s="36">
        <v>0.4</v>
      </c>
      <c r="O4706" s="36" t="s">
        <v>66</v>
      </c>
      <c r="P4706" s="36" t="s">
        <v>10089</v>
      </c>
      <c r="Q4706" s="28" t="s">
        <v>10090</v>
      </c>
      <c r="R4706" s="36">
        <v>1.4</v>
      </c>
      <c r="S4706" s="36"/>
      <c r="T4706" s="36">
        <v>1.4</v>
      </c>
      <c r="U4706" s="28"/>
      <c r="V4706" s="28"/>
      <c r="W4706" s="28"/>
      <c r="X4706" s="28" t="s">
        <v>10091</v>
      </c>
      <c r="Y4706" s="28"/>
      <c r="Z4706" s="28"/>
      <c r="AA4706" s="28"/>
      <c r="AB4706" s="28"/>
      <c r="AC4706" s="28"/>
      <c r="AD4706" s="28" t="s">
        <v>60</v>
      </c>
      <c r="AE4706" s="28"/>
      <c r="AF4706" s="28"/>
      <c r="AG4706" s="28"/>
      <c r="AH4706" s="22"/>
      <c r="AI4706" s="22"/>
      <c r="AJ4706" s="22"/>
    </row>
    <row r="4707" spans="1:36" s="3" customFormat="1" hidden="1" x14ac:dyDescent="0.2">
      <c r="A4707" s="36" t="s">
        <v>9031</v>
      </c>
      <c r="B4707" s="36" t="s">
        <v>115</v>
      </c>
      <c r="C4707" s="36" t="s">
        <v>36</v>
      </c>
      <c r="D4707" s="37">
        <v>41926</v>
      </c>
      <c r="E4707" s="38">
        <v>41926.291666666664</v>
      </c>
      <c r="F4707" s="37">
        <v>41926</v>
      </c>
      <c r="G4707" s="38">
        <v>41926.472222222219</v>
      </c>
      <c r="H4707" s="194">
        <v>0.18055555555474712</v>
      </c>
      <c r="I4707" s="36">
        <v>1</v>
      </c>
      <c r="J4707" s="28"/>
      <c r="K4707" s="28"/>
      <c r="L4707" s="28" t="s">
        <v>126</v>
      </c>
      <c r="M4707" s="36" t="s">
        <v>1470</v>
      </c>
      <c r="N4707" s="36">
        <v>0.4</v>
      </c>
      <c r="O4707" s="36" t="s">
        <v>72</v>
      </c>
      <c r="P4707" s="36" t="s">
        <v>2968</v>
      </c>
      <c r="Q4707" s="28" t="s">
        <v>10092</v>
      </c>
      <c r="R4707" s="36">
        <v>0.2</v>
      </c>
      <c r="S4707" s="36"/>
      <c r="T4707" s="36">
        <v>0.2</v>
      </c>
      <c r="U4707" s="28"/>
      <c r="V4707" s="28"/>
      <c r="W4707" s="28"/>
      <c r="X4707" s="28"/>
      <c r="Y4707" s="28"/>
      <c r="Z4707" s="28"/>
      <c r="AA4707" s="28"/>
      <c r="AB4707" s="28"/>
      <c r="AC4707" s="28"/>
      <c r="AD4707" s="28" t="s">
        <v>60</v>
      </c>
      <c r="AE4707" s="28"/>
      <c r="AF4707" s="28"/>
      <c r="AG4707" s="28"/>
      <c r="AH4707" s="22"/>
      <c r="AI4707" s="22"/>
      <c r="AJ4707" s="22"/>
    </row>
    <row r="4708" spans="1:36" s="3" customFormat="1" ht="72.75" hidden="1" customHeight="1" x14ac:dyDescent="0.2">
      <c r="A4708" s="36" t="s">
        <v>9031</v>
      </c>
      <c r="B4708" s="36" t="s">
        <v>115</v>
      </c>
      <c r="C4708" s="36" t="s">
        <v>36</v>
      </c>
      <c r="D4708" s="37">
        <v>41926</v>
      </c>
      <c r="E4708" s="38">
        <v>41926.291666666664</v>
      </c>
      <c r="F4708" s="37">
        <v>41926</v>
      </c>
      <c r="G4708" s="38">
        <v>41926.621527777781</v>
      </c>
      <c r="H4708" s="194">
        <v>0.32986111111677019</v>
      </c>
      <c r="I4708" s="36">
        <v>1</v>
      </c>
      <c r="J4708" s="28"/>
      <c r="K4708" s="28"/>
      <c r="L4708" s="28" t="s">
        <v>126</v>
      </c>
      <c r="M4708" s="36" t="s">
        <v>1470</v>
      </c>
      <c r="N4708" s="36">
        <v>0.4</v>
      </c>
      <c r="O4708" s="36" t="s">
        <v>72</v>
      </c>
      <c r="P4708" s="36" t="s">
        <v>2968</v>
      </c>
      <c r="Q4708" s="28" t="s">
        <v>10093</v>
      </c>
      <c r="R4708" s="36">
        <v>0.1</v>
      </c>
      <c r="S4708" s="36"/>
      <c r="T4708" s="36">
        <v>0.1</v>
      </c>
      <c r="U4708" s="28"/>
      <c r="V4708" s="28"/>
      <c r="W4708" s="28"/>
      <c r="X4708" s="28"/>
      <c r="Y4708" s="28"/>
      <c r="Z4708" s="28"/>
      <c r="AA4708" s="28"/>
      <c r="AB4708" s="28"/>
      <c r="AC4708" s="28"/>
      <c r="AD4708" s="28" t="s">
        <v>60</v>
      </c>
      <c r="AE4708" s="28"/>
      <c r="AF4708" s="28"/>
      <c r="AG4708" s="28"/>
      <c r="AH4708" s="22"/>
      <c r="AI4708" s="22"/>
      <c r="AJ4708" s="22"/>
    </row>
    <row r="4709" spans="1:36" s="3" customFormat="1" ht="65.25" hidden="1" customHeight="1" x14ac:dyDescent="0.2">
      <c r="A4709" s="36" t="s">
        <v>9031</v>
      </c>
      <c r="B4709" s="36" t="s">
        <v>115</v>
      </c>
      <c r="C4709" s="36" t="s">
        <v>36</v>
      </c>
      <c r="D4709" s="37">
        <v>41926</v>
      </c>
      <c r="E4709" s="38">
        <v>41926.291666666664</v>
      </c>
      <c r="F4709" s="37">
        <v>41926</v>
      </c>
      <c r="G4709" s="38">
        <v>41926.645833333336</v>
      </c>
      <c r="H4709" s="194">
        <v>0.35416666667151731</v>
      </c>
      <c r="I4709" s="36">
        <v>4</v>
      </c>
      <c r="J4709" s="28"/>
      <c r="K4709" s="28"/>
      <c r="L4709" s="28" t="s">
        <v>130</v>
      </c>
      <c r="M4709" s="36" t="s">
        <v>66</v>
      </c>
      <c r="N4709" s="36">
        <v>0.4</v>
      </c>
      <c r="O4709" s="36" t="s">
        <v>66</v>
      </c>
      <c r="P4709" s="36" t="s">
        <v>10094</v>
      </c>
      <c r="Q4709" s="28" t="s">
        <v>10095</v>
      </c>
      <c r="R4709" s="36">
        <v>1</v>
      </c>
      <c r="S4709" s="36"/>
      <c r="T4709" s="36">
        <v>1</v>
      </c>
      <c r="U4709" s="28"/>
      <c r="V4709" s="28"/>
      <c r="W4709" s="28"/>
      <c r="X4709" s="28"/>
      <c r="Y4709" s="28"/>
      <c r="Z4709" s="28"/>
      <c r="AA4709" s="28"/>
      <c r="AB4709" s="28"/>
      <c r="AC4709" s="28"/>
      <c r="AD4709" s="595" t="s">
        <v>61</v>
      </c>
      <c r="AE4709" s="28"/>
      <c r="AF4709" s="28"/>
      <c r="AG4709" s="28"/>
      <c r="AH4709" s="22"/>
      <c r="AI4709" s="22"/>
      <c r="AJ4709" s="22"/>
    </row>
    <row r="4710" spans="1:36" s="3" customFormat="1" ht="74.25" hidden="1" customHeight="1" x14ac:dyDescent="0.2">
      <c r="A4710" s="36" t="s">
        <v>9031</v>
      </c>
      <c r="B4710" s="36" t="s">
        <v>115</v>
      </c>
      <c r="C4710" s="36" t="s">
        <v>36</v>
      </c>
      <c r="D4710" s="37">
        <v>41926</v>
      </c>
      <c r="E4710" s="38">
        <v>41926.291666666664</v>
      </c>
      <c r="F4710" s="37">
        <v>41926</v>
      </c>
      <c r="G4710" s="38">
        <v>41929.6875</v>
      </c>
      <c r="H4710" s="194">
        <v>3.3958333333357587</v>
      </c>
      <c r="I4710" s="36">
        <v>1</v>
      </c>
      <c r="J4710" s="28"/>
      <c r="K4710" s="28"/>
      <c r="L4710" s="28" t="s">
        <v>130</v>
      </c>
      <c r="M4710" s="36" t="s">
        <v>1061</v>
      </c>
      <c r="N4710" s="36">
        <v>0.4</v>
      </c>
      <c r="O4710" s="36" t="s">
        <v>64</v>
      </c>
      <c r="P4710" s="36" t="s">
        <v>1061</v>
      </c>
      <c r="Q4710" s="28" t="s">
        <v>10189</v>
      </c>
      <c r="R4710" s="36">
        <v>3.4</v>
      </c>
      <c r="S4710" s="36"/>
      <c r="T4710" s="36">
        <v>3.4</v>
      </c>
      <c r="U4710" s="28"/>
      <c r="V4710" s="28"/>
      <c r="W4710" s="28"/>
      <c r="X4710" s="28" t="s">
        <v>10091</v>
      </c>
      <c r="Y4710" s="28"/>
      <c r="Z4710" s="28"/>
      <c r="AA4710" s="28"/>
      <c r="AB4710" s="28"/>
      <c r="AC4710" s="28"/>
      <c r="AD4710" s="595" t="s">
        <v>60</v>
      </c>
      <c r="AE4710" s="28"/>
      <c r="AF4710" s="28"/>
      <c r="AG4710" s="28"/>
      <c r="AH4710" s="22"/>
      <c r="AI4710" s="22"/>
      <c r="AJ4710" s="22"/>
    </row>
    <row r="4711" spans="1:36" s="3" customFormat="1" ht="68.25" hidden="1" customHeight="1" x14ac:dyDescent="0.2">
      <c r="A4711" s="36" t="s">
        <v>9031</v>
      </c>
      <c r="B4711" s="36" t="s">
        <v>115</v>
      </c>
      <c r="C4711" s="36" t="s">
        <v>36</v>
      </c>
      <c r="D4711" s="37">
        <v>41926</v>
      </c>
      <c r="E4711" s="38">
        <v>41926.416666666664</v>
      </c>
      <c r="F4711" s="37">
        <v>41926</v>
      </c>
      <c r="G4711" s="38">
        <v>41926.458333333336</v>
      </c>
      <c r="H4711" s="194">
        <v>4.1666666671517305E-2</v>
      </c>
      <c r="I4711" s="36">
        <v>1</v>
      </c>
      <c r="J4711" s="28"/>
      <c r="K4711" s="28"/>
      <c r="L4711" s="28" t="s">
        <v>130</v>
      </c>
      <c r="M4711" s="36" t="s">
        <v>1470</v>
      </c>
      <c r="N4711" s="36">
        <v>0.4</v>
      </c>
      <c r="O4711" s="36" t="s">
        <v>72</v>
      </c>
      <c r="P4711" s="36" t="s">
        <v>2968</v>
      </c>
      <c r="Q4711" s="28" t="s">
        <v>10096</v>
      </c>
      <c r="R4711" s="36">
        <v>0.2</v>
      </c>
      <c r="S4711" s="36"/>
      <c r="T4711" s="36">
        <v>0.2</v>
      </c>
      <c r="U4711" s="28"/>
      <c r="V4711" s="28"/>
      <c r="W4711" s="28"/>
      <c r="X4711" s="28"/>
      <c r="Y4711" s="28"/>
      <c r="Z4711" s="28"/>
      <c r="AA4711" s="28"/>
      <c r="AB4711" s="28"/>
      <c r="AC4711" s="28"/>
      <c r="AD4711" s="595" t="s">
        <v>60</v>
      </c>
      <c r="AE4711" s="28"/>
      <c r="AF4711" s="28"/>
      <c r="AG4711" s="28"/>
      <c r="AH4711" s="22"/>
      <c r="AI4711" s="22"/>
      <c r="AJ4711" s="22"/>
    </row>
    <row r="4712" spans="1:36" s="3" customFormat="1" ht="81.75" hidden="1" customHeight="1" x14ac:dyDescent="0.2">
      <c r="A4712" s="36" t="s">
        <v>9031</v>
      </c>
      <c r="B4712" s="36" t="s">
        <v>115</v>
      </c>
      <c r="C4712" s="36" t="s">
        <v>36</v>
      </c>
      <c r="D4712" s="37">
        <v>41926</v>
      </c>
      <c r="E4712" s="38">
        <v>41926.458333333336</v>
      </c>
      <c r="F4712" s="37">
        <v>41926</v>
      </c>
      <c r="G4712" s="38">
        <v>41926.770833333336</v>
      </c>
      <c r="H4712" s="194">
        <v>0.3125</v>
      </c>
      <c r="I4712" s="36">
        <v>6</v>
      </c>
      <c r="J4712" s="28"/>
      <c r="K4712" s="28"/>
      <c r="L4712" s="28" t="s">
        <v>130</v>
      </c>
      <c r="M4712" s="36" t="s">
        <v>10097</v>
      </c>
      <c r="N4712" s="36">
        <v>0.4</v>
      </c>
      <c r="O4712" s="36" t="s">
        <v>64</v>
      </c>
      <c r="P4712" s="36" t="s">
        <v>10097</v>
      </c>
      <c r="Q4712" s="28" t="s">
        <v>10098</v>
      </c>
      <c r="R4712" s="36">
        <v>3.9</v>
      </c>
      <c r="S4712" s="36"/>
      <c r="T4712" s="36">
        <v>3.9</v>
      </c>
      <c r="U4712" s="28"/>
      <c r="V4712" s="28"/>
      <c r="W4712" s="28"/>
      <c r="X4712" s="28"/>
      <c r="Y4712" s="28"/>
      <c r="Z4712" s="28"/>
      <c r="AA4712" s="28"/>
      <c r="AB4712" s="28"/>
      <c r="AC4712" s="28"/>
      <c r="AD4712" s="595" t="s">
        <v>60</v>
      </c>
      <c r="AE4712" s="28"/>
      <c r="AF4712" s="28"/>
      <c r="AG4712" s="28"/>
      <c r="AH4712" s="22"/>
      <c r="AI4712" s="22"/>
      <c r="AJ4712" s="22"/>
    </row>
    <row r="4713" spans="1:36" s="3" customFormat="1" ht="71.25" hidden="1" customHeight="1" x14ac:dyDescent="0.2">
      <c r="A4713" s="36" t="s">
        <v>9031</v>
      </c>
      <c r="B4713" s="36" t="s">
        <v>115</v>
      </c>
      <c r="C4713" s="36" t="s">
        <v>36</v>
      </c>
      <c r="D4713" s="37">
        <v>41926</v>
      </c>
      <c r="E4713" s="38">
        <v>41926.751388888886</v>
      </c>
      <c r="F4713" s="37">
        <v>41927</v>
      </c>
      <c r="G4713" s="38">
        <v>41927.416666666664</v>
      </c>
      <c r="H4713" s="194">
        <v>0.66527777777810115</v>
      </c>
      <c r="I4713" s="36">
        <v>1</v>
      </c>
      <c r="J4713" s="28"/>
      <c r="K4713" s="28"/>
      <c r="L4713" s="28" t="s">
        <v>130</v>
      </c>
      <c r="M4713" s="36" t="s">
        <v>1470</v>
      </c>
      <c r="N4713" s="36">
        <v>0.4</v>
      </c>
      <c r="O4713" s="36" t="s">
        <v>72</v>
      </c>
      <c r="P4713" s="36" t="s">
        <v>2968</v>
      </c>
      <c r="Q4713" s="28" t="s">
        <v>10099</v>
      </c>
      <c r="R4713" s="36">
        <v>2.2999999999999998</v>
      </c>
      <c r="S4713" s="36"/>
      <c r="T4713" s="36">
        <v>2.2999999999999998</v>
      </c>
      <c r="U4713" s="28"/>
      <c r="V4713" s="28"/>
      <c r="W4713" s="28"/>
      <c r="X4713" s="28" t="s">
        <v>10091</v>
      </c>
      <c r="Y4713" s="28"/>
      <c r="Z4713" s="28"/>
      <c r="AA4713" s="28"/>
      <c r="AB4713" s="28"/>
      <c r="AC4713" s="28"/>
      <c r="AD4713" s="595" t="s">
        <v>60</v>
      </c>
      <c r="AE4713" s="28"/>
      <c r="AF4713" s="28"/>
      <c r="AG4713" s="28"/>
      <c r="AH4713" s="22"/>
      <c r="AI4713" s="22"/>
      <c r="AJ4713" s="22"/>
    </row>
    <row r="4714" spans="1:36" s="3" customFormat="1" ht="69.75" hidden="1" customHeight="1" x14ac:dyDescent="0.2">
      <c r="A4714" s="36" t="s">
        <v>9031</v>
      </c>
      <c r="B4714" s="36" t="s">
        <v>115</v>
      </c>
      <c r="C4714" s="36" t="s">
        <v>36</v>
      </c>
      <c r="D4714" s="37">
        <v>41927</v>
      </c>
      <c r="E4714" s="302">
        <v>41927.416666666664</v>
      </c>
      <c r="F4714" s="37">
        <v>41928</v>
      </c>
      <c r="G4714" s="302">
        <v>41927.625</v>
      </c>
      <c r="H4714" s="903">
        <v>0.20833333333575865</v>
      </c>
      <c r="I4714" s="36">
        <v>4</v>
      </c>
      <c r="J4714" s="212"/>
      <c r="K4714" s="28"/>
      <c r="L4714" s="28" t="s">
        <v>130</v>
      </c>
      <c r="M4714" s="205" t="s">
        <v>10100</v>
      </c>
      <c r="N4714" s="36">
        <v>0.4</v>
      </c>
      <c r="O4714" s="36" t="s">
        <v>64</v>
      </c>
      <c r="P4714" s="36" t="s">
        <v>10100</v>
      </c>
      <c r="Q4714" s="28" t="s">
        <v>10098</v>
      </c>
      <c r="R4714" s="36">
        <v>0.3</v>
      </c>
      <c r="S4714" s="36"/>
      <c r="T4714" s="36">
        <v>0.3</v>
      </c>
      <c r="U4714" s="28"/>
      <c r="V4714" s="28"/>
      <c r="W4714" s="28"/>
      <c r="X4714" s="28"/>
      <c r="Y4714" s="28"/>
      <c r="Z4714" s="28"/>
      <c r="AA4714" s="28"/>
      <c r="AB4714" s="28"/>
      <c r="AC4714" s="28"/>
      <c r="AD4714" s="595" t="s">
        <v>60</v>
      </c>
      <c r="AE4714" s="28"/>
      <c r="AF4714" s="28"/>
      <c r="AG4714" s="28"/>
      <c r="AH4714" s="22"/>
      <c r="AI4714" s="22"/>
      <c r="AJ4714" s="22"/>
    </row>
    <row r="4715" spans="1:36" s="3" customFormat="1" ht="117" hidden="1" customHeight="1" x14ac:dyDescent="0.2">
      <c r="A4715" s="36" t="s">
        <v>9031</v>
      </c>
      <c r="B4715" s="36" t="s">
        <v>115</v>
      </c>
      <c r="C4715" s="36" t="s">
        <v>36</v>
      </c>
      <c r="D4715" s="37">
        <v>41927</v>
      </c>
      <c r="E4715" s="38">
        <v>41927.291666666664</v>
      </c>
      <c r="F4715" s="37">
        <v>41928</v>
      </c>
      <c r="G4715" s="38">
        <v>41927.416666666664</v>
      </c>
      <c r="H4715" s="194">
        <v>0.125</v>
      </c>
      <c r="I4715" s="36">
        <v>1</v>
      </c>
      <c r="J4715" s="28"/>
      <c r="K4715" s="28"/>
      <c r="L4715" s="28" t="s">
        <v>130</v>
      </c>
      <c r="M4715" s="36" t="s">
        <v>1470</v>
      </c>
      <c r="N4715" s="36">
        <v>0.4</v>
      </c>
      <c r="O4715" s="36" t="s">
        <v>72</v>
      </c>
      <c r="P4715" s="36" t="s">
        <v>2968</v>
      </c>
      <c r="Q4715" s="28" t="s">
        <v>10099</v>
      </c>
      <c r="R4715" s="36">
        <v>0.1</v>
      </c>
      <c r="S4715" s="36"/>
      <c r="T4715" s="36">
        <v>0.1</v>
      </c>
      <c r="U4715" s="28"/>
      <c r="V4715" s="28"/>
      <c r="W4715" s="28"/>
      <c r="X4715" s="28"/>
      <c r="Y4715" s="28"/>
      <c r="Z4715" s="28"/>
      <c r="AA4715" s="28"/>
      <c r="AB4715" s="28"/>
      <c r="AC4715" s="28"/>
      <c r="AD4715" s="595" t="s">
        <v>60</v>
      </c>
      <c r="AE4715" s="28"/>
      <c r="AF4715" s="28"/>
      <c r="AG4715" s="28"/>
      <c r="AH4715" s="22"/>
      <c r="AI4715" s="22"/>
      <c r="AJ4715" s="22"/>
    </row>
    <row r="4716" spans="1:36" s="3" customFormat="1" ht="21" hidden="1" customHeight="1" x14ac:dyDescent="0.2">
      <c r="A4716" s="36" t="s">
        <v>9031</v>
      </c>
      <c r="B4716" s="36" t="s">
        <v>115</v>
      </c>
      <c r="C4716" s="36" t="s">
        <v>36</v>
      </c>
      <c r="D4716" s="37">
        <v>41927</v>
      </c>
      <c r="E4716" s="38">
        <v>41927.756944444445</v>
      </c>
      <c r="F4716" s="37">
        <v>41927</v>
      </c>
      <c r="G4716" s="38">
        <v>41927.934027777781</v>
      </c>
      <c r="H4716" s="194">
        <v>0.17708333333575865</v>
      </c>
      <c r="I4716" s="36">
        <v>47</v>
      </c>
      <c r="J4716" s="28"/>
      <c r="K4716" s="28"/>
      <c r="L4716" s="28" t="s">
        <v>130</v>
      </c>
      <c r="M4716" s="36" t="s">
        <v>10101</v>
      </c>
      <c r="N4716" s="36" t="s">
        <v>103</v>
      </c>
      <c r="O4716" s="36" t="s">
        <v>69</v>
      </c>
      <c r="P4716" s="36" t="s">
        <v>10101</v>
      </c>
      <c r="Q4716" s="28" t="s">
        <v>10102</v>
      </c>
      <c r="R4716" s="36">
        <v>28.8</v>
      </c>
      <c r="S4716" s="36">
        <v>6.8</v>
      </c>
      <c r="T4716" s="36">
        <v>35.6</v>
      </c>
      <c r="U4716" s="28"/>
      <c r="V4716" s="28"/>
      <c r="W4716" s="28"/>
      <c r="X4716" s="28"/>
      <c r="Y4716" s="28"/>
      <c r="Z4716" s="28"/>
      <c r="AA4716" s="28"/>
      <c r="AB4716" s="28"/>
      <c r="AC4716" s="28"/>
      <c r="AD4716" s="595" t="s">
        <v>61</v>
      </c>
      <c r="AE4716" s="28"/>
      <c r="AF4716" s="28"/>
      <c r="AG4716" s="28"/>
      <c r="AH4716" s="22"/>
      <c r="AI4716" s="22"/>
      <c r="AJ4716" s="22"/>
    </row>
    <row r="4717" spans="1:36" s="3" customFormat="1" ht="21" hidden="1" customHeight="1" x14ac:dyDescent="0.2">
      <c r="A4717" s="36" t="s">
        <v>9031</v>
      </c>
      <c r="B4717" s="36" t="s">
        <v>115</v>
      </c>
      <c r="C4717" s="36" t="s">
        <v>36</v>
      </c>
      <c r="D4717" s="37">
        <v>41928</v>
      </c>
      <c r="E4717" s="38">
        <v>41928.291666666664</v>
      </c>
      <c r="F4717" s="37">
        <v>41928</v>
      </c>
      <c r="G4717" s="38">
        <v>41928.458333333336</v>
      </c>
      <c r="H4717" s="194">
        <v>0.16666666667151731</v>
      </c>
      <c r="I4717" s="36">
        <v>1</v>
      </c>
      <c r="J4717" s="28"/>
      <c r="K4717" s="28"/>
      <c r="L4717" s="28" t="s">
        <v>126</v>
      </c>
      <c r="M4717" s="36" t="s">
        <v>1470</v>
      </c>
      <c r="N4717" s="36">
        <v>0.4</v>
      </c>
      <c r="O4717" s="36" t="s">
        <v>72</v>
      </c>
      <c r="P4717" s="36" t="s">
        <v>2968</v>
      </c>
      <c r="Q4717" s="28" t="s">
        <v>10099</v>
      </c>
      <c r="R4717" s="36">
        <v>0.1</v>
      </c>
      <c r="S4717" s="36"/>
      <c r="T4717" s="36">
        <v>0.1</v>
      </c>
      <c r="U4717" s="28"/>
      <c r="V4717" s="28"/>
      <c r="W4717" s="28"/>
      <c r="X4717" s="28"/>
      <c r="Y4717" s="28"/>
      <c r="Z4717" s="28"/>
      <c r="AA4717" s="28"/>
      <c r="AB4717" s="28"/>
      <c r="AC4717" s="28"/>
      <c r="AD4717" s="595" t="s">
        <v>60</v>
      </c>
      <c r="AE4717" s="28"/>
      <c r="AF4717" s="28"/>
      <c r="AG4717" s="28"/>
      <c r="AH4717" s="22"/>
      <c r="AI4717" s="22"/>
      <c r="AJ4717" s="22"/>
    </row>
    <row r="4718" spans="1:36" s="3" customFormat="1" ht="64.5" hidden="1" customHeight="1" x14ac:dyDescent="0.2">
      <c r="A4718" s="36" t="s">
        <v>9031</v>
      </c>
      <c r="B4718" s="36" t="s">
        <v>115</v>
      </c>
      <c r="C4718" s="36" t="s">
        <v>36</v>
      </c>
      <c r="D4718" s="37">
        <v>41928</v>
      </c>
      <c r="E4718" s="38">
        <v>41928.463194444441</v>
      </c>
      <c r="F4718" s="37">
        <v>41928</v>
      </c>
      <c r="G4718" s="38">
        <v>41928.614583333336</v>
      </c>
      <c r="H4718" s="194">
        <v>0.15138888889487134</v>
      </c>
      <c r="I4718" s="36">
        <v>7</v>
      </c>
      <c r="J4718" s="28"/>
      <c r="K4718" s="28"/>
      <c r="L4718" s="28" t="s">
        <v>130</v>
      </c>
      <c r="M4718" s="36" t="s">
        <v>66</v>
      </c>
      <c r="N4718" s="36">
        <v>0.4</v>
      </c>
      <c r="O4718" s="36" t="s">
        <v>66</v>
      </c>
      <c r="P4718" s="36" t="s">
        <v>10121</v>
      </c>
      <c r="Q4718" s="28" t="s">
        <v>10122</v>
      </c>
      <c r="R4718" s="36">
        <v>0.5</v>
      </c>
      <c r="S4718" s="36"/>
      <c r="T4718" s="36">
        <v>0.5</v>
      </c>
      <c r="U4718" s="28"/>
      <c r="V4718" s="28"/>
      <c r="W4718" s="28"/>
      <c r="X4718" s="28"/>
      <c r="Y4718" s="28"/>
      <c r="Z4718" s="28"/>
      <c r="AA4718" s="28"/>
      <c r="AB4718" s="28"/>
      <c r="AC4718" s="28"/>
      <c r="AD4718" s="595" t="s">
        <v>60</v>
      </c>
      <c r="AE4718" s="28"/>
      <c r="AF4718" s="28"/>
      <c r="AG4718" s="28"/>
      <c r="AH4718" s="22"/>
      <c r="AI4718" s="22"/>
      <c r="AJ4718" s="22"/>
    </row>
    <row r="4719" spans="1:36" ht="174" hidden="1" customHeight="1" x14ac:dyDescent="0.2">
      <c r="A4719" s="36" t="s">
        <v>9031</v>
      </c>
      <c r="B4719" s="36" t="s">
        <v>115</v>
      </c>
      <c r="C4719" s="36" t="s">
        <v>36</v>
      </c>
      <c r="D4719" s="37">
        <v>41928</v>
      </c>
      <c r="E4719" s="38">
        <v>41928.416666666664</v>
      </c>
      <c r="F4719" s="37">
        <v>41928</v>
      </c>
      <c r="G4719" s="38">
        <v>41928.520833333336</v>
      </c>
      <c r="H4719" s="194">
        <v>0.10416666667151731</v>
      </c>
      <c r="I4719" s="36">
        <v>2</v>
      </c>
      <c r="J4719" s="28"/>
      <c r="K4719" s="28"/>
      <c r="L4719" s="28" t="s">
        <v>130</v>
      </c>
      <c r="M4719" s="36" t="s">
        <v>66</v>
      </c>
      <c r="N4719" s="36">
        <v>0.4</v>
      </c>
      <c r="O4719" s="36" t="s">
        <v>66</v>
      </c>
      <c r="P4719" s="36" t="s">
        <v>10193</v>
      </c>
      <c r="Q4719" s="28" t="s">
        <v>10123</v>
      </c>
      <c r="R4719" s="36">
        <v>0.3</v>
      </c>
      <c r="S4719" s="36"/>
      <c r="T4719" s="36">
        <v>0.3</v>
      </c>
      <c r="U4719" s="28"/>
      <c r="V4719" s="28"/>
      <c r="W4719" s="28"/>
      <c r="X4719" s="28"/>
      <c r="Y4719" s="28"/>
      <c r="Z4719" s="28"/>
      <c r="AA4719" s="28"/>
      <c r="AB4719" s="28"/>
      <c r="AC4719" s="28"/>
      <c r="AD4719" s="595" t="s">
        <v>60</v>
      </c>
      <c r="AE4719" s="28"/>
      <c r="AF4719" s="28"/>
      <c r="AG4719" s="28"/>
    </row>
    <row r="4720" spans="1:36" ht="31.5" hidden="1" customHeight="1" x14ac:dyDescent="0.2">
      <c r="A4720" s="36" t="s">
        <v>9031</v>
      </c>
      <c r="B4720" s="36" t="s">
        <v>115</v>
      </c>
      <c r="C4720" s="36" t="s">
        <v>36</v>
      </c>
      <c r="D4720" s="37">
        <v>41929</v>
      </c>
      <c r="E4720" s="38">
        <v>41929.614583333336</v>
      </c>
      <c r="F4720" s="37">
        <v>41929</v>
      </c>
      <c r="G4720" s="38">
        <v>41929.666666666664</v>
      </c>
      <c r="H4720" s="194">
        <v>5.2083333328482695E-2</v>
      </c>
      <c r="I4720" s="36">
        <v>5</v>
      </c>
      <c r="J4720" s="28"/>
      <c r="K4720" s="28"/>
      <c r="L4720" s="28" t="s">
        <v>130</v>
      </c>
      <c r="M4720" s="36" t="s">
        <v>66</v>
      </c>
      <c r="N4720" s="36" t="s">
        <v>103</v>
      </c>
      <c r="O4720" s="36" t="s">
        <v>66</v>
      </c>
      <c r="P4720" s="36" t="s">
        <v>66</v>
      </c>
      <c r="Q4720" s="28" t="s">
        <v>10133</v>
      </c>
      <c r="R4720" s="36">
        <v>0.4</v>
      </c>
      <c r="S4720" s="36"/>
      <c r="T4720" s="36">
        <v>0.4</v>
      </c>
      <c r="U4720" s="28"/>
      <c r="V4720" s="28"/>
      <c r="W4720" s="28"/>
      <c r="X4720" s="28"/>
      <c r="Y4720" s="28"/>
      <c r="Z4720" s="28"/>
      <c r="AA4720" s="28"/>
      <c r="AB4720" s="28"/>
      <c r="AC4720" s="28"/>
      <c r="AD4720" s="595" t="s">
        <v>60</v>
      </c>
      <c r="AE4720" s="28"/>
      <c r="AF4720" s="28"/>
      <c r="AG4720" s="28"/>
    </row>
    <row r="4721" spans="1:33" ht="31.5" hidden="1" customHeight="1" x14ac:dyDescent="0.2">
      <c r="A4721" s="36" t="s">
        <v>9031</v>
      </c>
      <c r="B4721" s="36" t="s">
        <v>115</v>
      </c>
      <c r="C4721" s="36" t="s">
        <v>36</v>
      </c>
      <c r="D4721" s="37">
        <v>41930</v>
      </c>
      <c r="E4721" s="38"/>
      <c r="F4721" s="37"/>
      <c r="G4721" s="38"/>
      <c r="H4721" s="194"/>
      <c r="I4721" s="36"/>
      <c r="J4721" s="28"/>
      <c r="K4721" s="28"/>
      <c r="L4721" s="28"/>
      <c r="M4721" s="36"/>
      <c r="N4721" s="36"/>
      <c r="O4721" s="36"/>
      <c r="P4721" s="36"/>
      <c r="Q4721" s="28"/>
      <c r="R4721" s="36"/>
      <c r="S4721" s="36"/>
      <c r="T4721" s="36"/>
      <c r="U4721" s="28"/>
      <c r="V4721" s="28"/>
      <c r="W4721" s="28"/>
      <c r="X4721" s="28" t="s">
        <v>201</v>
      </c>
      <c r="Y4721" s="28"/>
      <c r="Z4721" s="28"/>
      <c r="AA4721" s="28"/>
      <c r="AB4721" s="28"/>
      <c r="AC4721" s="28"/>
      <c r="AD4721" s="595"/>
      <c r="AE4721" s="28"/>
      <c r="AF4721" s="28"/>
      <c r="AG4721" s="28"/>
    </row>
    <row r="4722" spans="1:33" ht="15" hidden="1" customHeight="1" x14ac:dyDescent="0.2">
      <c r="A4722" s="36" t="s">
        <v>9031</v>
      </c>
      <c r="B4722" s="36" t="s">
        <v>115</v>
      </c>
      <c r="C4722" s="36" t="s">
        <v>36</v>
      </c>
      <c r="D4722" s="37">
        <v>41931</v>
      </c>
      <c r="E4722" s="38">
        <v>41932.147916666669</v>
      </c>
      <c r="F4722" s="37">
        <v>41931</v>
      </c>
      <c r="G4722" s="38">
        <v>41932.191064814811</v>
      </c>
      <c r="H4722" s="194">
        <v>4.3148148142790888E-2</v>
      </c>
      <c r="I4722" s="36">
        <v>1</v>
      </c>
      <c r="J4722" s="28"/>
      <c r="K4722" s="28"/>
      <c r="L4722" s="28" t="s">
        <v>126</v>
      </c>
      <c r="M4722" s="36" t="s">
        <v>1470</v>
      </c>
      <c r="N4722" s="36">
        <v>0.4</v>
      </c>
      <c r="O4722" s="36" t="s">
        <v>72</v>
      </c>
      <c r="P4722" s="36" t="s">
        <v>10198</v>
      </c>
      <c r="Q4722" s="28" t="s">
        <v>10134</v>
      </c>
      <c r="R4722" s="36">
        <v>0.3</v>
      </c>
      <c r="S4722" s="36"/>
      <c r="T4722" s="36">
        <v>0.2</v>
      </c>
      <c r="U4722" s="28"/>
      <c r="V4722" s="28"/>
      <c r="W4722" s="28"/>
      <c r="X4722" s="28"/>
      <c r="Y4722" s="28"/>
      <c r="Z4722" s="28"/>
      <c r="AA4722" s="28"/>
      <c r="AB4722" s="28"/>
      <c r="AC4722" s="28"/>
      <c r="AD4722" s="595" t="s">
        <v>61</v>
      </c>
      <c r="AE4722" s="28"/>
      <c r="AF4722" s="28"/>
      <c r="AG4722" s="28"/>
    </row>
    <row r="4723" spans="1:33" ht="15" hidden="1" customHeight="1" x14ac:dyDescent="0.2">
      <c r="A4723" s="36" t="s">
        <v>9031</v>
      </c>
      <c r="B4723" s="36" t="s">
        <v>115</v>
      </c>
      <c r="C4723" s="36" t="s">
        <v>36</v>
      </c>
      <c r="D4723" s="37">
        <v>41931</v>
      </c>
      <c r="E4723" s="38">
        <v>41932.041666666664</v>
      </c>
      <c r="F4723" s="37">
        <v>41931</v>
      </c>
      <c r="G4723" s="38">
        <v>41932.125</v>
      </c>
      <c r="H4723" s="194">
        <v>8.3333333335758653E-2</v>
      </c>
      <c r="I4723" s="36">
        <v>1</v>
      </c>
      <c r="J4723" s="28"/>
      <c r="K4723" s="28"/>
      <c r="L4723" s="28" t="s">
        <v>126</v>
      </c>
      <c r="M4723" s="36" t="s">
        <v>1470</v>
      </c>
      <c r="N4723" s="36">
        <v>0.4</v>
      </c>
      <c r="O4723" s="36" t="s">
        <v>72</v>
      </c>
      <c r="P4723" s="36" t="s">
        <v>10199</v>
      </c>
      <c r="Q4723" s="28" t="s">
        <v>10092</v>
      </c>
      <c r="R4723" s="36">
        <v>0.1</v>
      </c>
      <c r="S4723" s="36"/>
      <c r="T4723" s="36">
        <v>0.1</v>
      </c>
      <c r="U4723" s="28"/>
      <c r="V4723" s="28"/>
      <c r="W4723" s="28"/>
      <c r="X4723" s="28"/>
      <c r="Y4723" s="28"/>
      <c r="Z4723" s="28"/>
      <c r="AA4723" s="28"/>
      <c r="AB4723" s="28"/>
      <c r="AC4723" s="28"/>
      <c r="AD4723" s="595" t="s">
        <v>60</v>
      </c>
      <c r="AE4723" s="28"/>
      <c r="AF4723" s="28"/>
      <c r="AG4723" s="28"/>
    </row>
    <row r="4724" spans="1:33" ht="31.5" hidden="1" x14ac:dyDescent="0.2">
      <c r="A4724" s="36" t="s">
        <v>9031</v>
      </c>
      <c r="B4724" s="36" t="s">
        <v>115</v>
      </c>
      <c r="C4724" s="36" t="s">
        <v>36</v>
      </c>
      <c r="D4724" s="37">
        <v>41932</v>
      </c>
      <c r="E4724" s="38">
        <v>41932.32708333333</v>
      </c>
      <c r="F4724" s="37">
        <v>41932</v>
      </c>
      <c r="G4724" s="38">
        <v>41932.34652777778</v>
      </c>
      <c r="H4724" s="194">
        <v>1.9444444449618459E-2</v>
      </c>
      <c r="I4724" s="36">
        <v>1</v>
      </c>
      <c r="J4724" s="28"/>
      <c r="K4724" s="28"/>
      <c r="L4724" s="28" t="s">
        <v>126</v>
      </c>
      <c r="M4724" s="36" t="s">
        <v>1470</v>
      </c>
      <c r="N4724" s="36">
        <v>0.4</v>
      </c>
      <c r="O4724" s="36" t="s">
        <v>72</v>
      </c>
      <c r="P4724" s="36" t="s">
        <v>10198</v>
      </c>
      <c r="Q4724" s="28" t="s">
        <v>10134</v>
      </c>
      <c r="R4724" s="36">
        <v>0.1</v>
      </c>
      <c r="S4724" s="36"/>
      <c r="T4724" s="36">
        <v>0.1</v>
      </c>
      <c r="U4724" s="28"/>
      <c r="V4724" s="28"/>
      <c r="W4724" s="28"/>
      <c r="X4724" s="28"/>
      <c r="Y4724" s="28"/>
      <c r="Z4724" s="28"/>
      <c r="AA4724" s="28"/>
      <c r="AB4724" s="28"/>
      <c r="AC4724" s="28"/>
      <c r="AD4724" s="595" t="s">
        <v>61</v>
      </c>
      <c r="AE4724" s="28"/>
      <c r="AF4724" s="28"/>
      <c r="AG4724" s="28"/>
    </row>
    <row r="4725" spans="1:33" ht="31.5" hidden="1" x14ac:dyDescent="0.2">
      <c r="A4725" s="36" t="s">
        <v>9031</v>
      </c>
      <c r="B4725" s="36" t="s">
        <v>115</v>
      </c>
      <c r="C4725" s="36" t="s">
        <v>36</v>
      </c>
      <c r="D4725" s="37">
        <v>41932</v>
      </c>
      <c r="E4725" s="38">
        <v>41932.5</v>
      </c>
      <c r="F4725" s="37">
        <v>41932</v>
      </c>
      <c r="G4725" s="38">
        <v>41932.604166666664</v>
      </c>
      <c r="H4725" s="194">
        <v>0.10416666666424135</v>
      </c>
      <c r="I4725" s="36">
        <v>1</v>
      </c>
      <c r="J4725" s="28"/>
      <c r="K4725" s="28"/>
      <c r="L4725" s="28" t="s">
        <v>126</v>
      </c>
      <c r="M4725" s="36" t="s">
        <v>1470</v>
      </c>
      <c r="N4725" s="36">
        <v>0.4</v>
      </c>
      <c r="O4725" s="36" t="s">
        <v>72</v>
      </c>
      <c r="P4725" s="36" t="s">
        <v>10212</v>
      </c>
      <c r="Q4725" s="28" t="s">
        <v>10099</v>
      </c>
      <c r="R4725" s="36">
        <v>0.1</v>
      </c>
      <c r="S4725" s="36"/>
      <c r="T4725" s="36">
        <v>0.1</v>
      </c>
      <c r="U4725" s="28"/>
      <c r="V4725" s="28"/>
      <c r="W4725" s="28"/>
      <c r="X4725" s="28"/>
      <c r="Y4725" s="28"/>
      <c r="Z4725" s="28"/>
      <c r="AA4725" s="28"/>
      <c r="AB4725" s="28"/>
      <c r="AC4725" s="28"/>
      <c r="AD4725" s="595" t="s">
        <v>60</v>
      </c>
      <c r="AE4725" s="28"/>
      <c r="AF4725" s="28"/>
      <c r="AG4725" s="28"/>
    </row>
    <row r="4726" spans="1:33" ht="51" hidden="1" customHeight="1" x14ac:dyDescent="0.2">
      <c r="A4726" s="36" t="s">
        <v>9031</v>
      </c>
      <c r="B4726" s="36" t="s">
        <v>115</v>
      </c>
      <c r="C4726" s="36" t="s">
        <v>36</v>
      </c>
      <c r="D4726" s="37">
        <v>41932</v>
      </c>
      <c r="E4726" s="38">
        <v>41932.291666666664</v>
      </c>
      <c r="F4726" s="37">
        <v>41932</v>
      </c>
      <c r="G4726" s="38">
        <v>41932.5</v>
      </c>
      <c r="H4726" s="194">
        <v>0.20833333333575865</v>
      </c>
      <c r="I4726" s="36">
        <v>2</v>
      </c>
      <c r="J4726" s="28"/>
      <c r="K4726" s="28"/>
      <c r="L4726" s="28" t="s">
        <v>130</v>
      </c>
      <c r="M4726" s="36" t="s">
        <v>10213</v>
      </c>
      <c r="N4726" s="36">
        <v>0.4</v>
      </c>
      <c r="O4726" s="36" t="s">
        <v>64</v>
      </c>
      <c r="P4726" s="36" t="s">
        <v>10213</v>
      </c>
      <c r="Q4726" s="28" t="s">
        <v>10214</v>
      </c>
      <c r="R4726" s="36">
        <v>0.4</v>
      </c>
      <c r="S4726" s="36"/>
      <c r="T4726" s="36">
        <v>0.4</v>
      </c>
      <c r="U4726" s="28"/>
      <c r="V4726" s="28"/>
      <c r="W4726" s="28"/>
      <c r="X4726" s="28"/>
      <c r="Y4726" s="28"/>
      <c r="Z4726" s="28"/>
      <c r="AA4726" s="28"/>
      <c r="AB4726" s="28"/>
      <c r="AC4726" s="28"/>
      <c r="AD4726" s="595" t="s">
        <v>60</v>
      </c>
      <c r="AE4726" s="28"/>
      <c r="AF4726" s="28"/>
      <c r="AG4726" s="28"/>
    </row>
    <row r="4727" spans="1:33" ht="36" hidden="1" customHeight="1" x14ac:dyDescent="0.2">
      <c r="A4727" s="36" t="s">
        <v>9031</v>
      </c>
      <c r="B4727" s="36" t="s">
        <v>115</v>
      </c>
      <c r="C4727" s="36" t="s">
        <v>36</v>
      </c>
      <c r="D4727" s="37">
        <v>41933</v>
      </c>
      <c r="E4727" s="38">
        <v>41933.375</v>
      </c>
      <c r="F4727" s="37">
        <v>41933</v>
      </c>
      <c r="G4727" s="38">
        <v>41933.625</v>
      </c>
      <c r="H4727" s="194">
        <v>0.25</v>
      </c>
      <c r="I4727" s="36">
        <v>1</v>
      </c>
      <c r="J4727" s="28"/>
      <c r="K4727" s="28"/>
      <c r="L4727" s="28" t="s">
        <v>126</v>
      </c>
      <c r="M4727" s="36" t="s">
        <v>1470</v>
      </c>
      <c r="N4727" s="36">
        <v>0.4</v>
      </c>
      <c r="O4727" s="36" t="s">
        <v>72</v>
      </c>
      <c r="P4727" s="36" t="s">
        <v>10234</v>
      </c>
      <c r="Q4727" s="28" t="s">
        <v>10235</v>
      </c>
      <c r="R4727" s="36">
        <v>0.1</v>
      </c>
      <c r="S4727" s="36"/>
      <c r="T4727" s="36">
        <v>0.1</v>
      </c>
      <c r="U4727" s="28"/>
      <c r="V4727" s="28"/>
      <c r="W4727" s="28"/>
      <c r="X4727" s="28"/>
      <c r="Y4727" s="28"/>
      <c r="Z4727" s="28"/>
      <c r="AA4727" s="28"/>
      <c r="AB4727" s="28"/>
      <c r="AC4727" s="28"/>
      <c r="AD4727" s="595" t="s">
        <v>40</v>
      </c>
      <c r="AE4727" s="28"/>
      <c r="AF4727" s="28"/>
      <c r="AG4727" s="28"/>
    </row>
    <row r="4728" spans="1:33" ht="33.75" hidden="1" customHeight="1" x14ac:dyDescent="0.2">
      <c r="A4728" s="36" t="s">
        <v>9031</v>
      </c>
      <c r="B4728" s="36" t="s">
        <v>115</v>
      </c>
      <c r="C4728" s="36" t="s">
        <v>36</v>
      </c>
      <c r="D4728" s="37">
        <v>41933</v>
      </c>
      <c r="E4728" s="38">
        <v>41933.625</v>
      </c>
      <c r="F4728" s="37">
        <v>41933</v>
      </c>
      <c r="G4728" s="38">
        <v>41933.729166666664</v>
      </c>
      <c r="H4728" s="194">
        <v>0.10416666666424135</v>
      </c>
      <c r="I4728" s="36">
        <v>1</v>
      </c>
      <c r="J4728" s="28"/>
      <c r="K4728" s="28"/>
      <c r="L4728" s="28" t="s">
        <v>126</v>
      </c>
      <c r="M4728" s="36" t="s">
        <v>1470</v>
      </c>
      <c r="N4728" s="36">
        <v>0.4</v>
      </c>
      <c r="O4728" s="36" t="s">
        <v>72</v>
      </c>
      <c r="P4728" s="36" t="s">
        <v>10236</v>
      </c>
      <c r="Q4728" s="28" t="s">
        <v>10235</v>
      </c>
      <c r="R4728" s="36">
        <v>0.1</v>
      </c>
      <c r="S4728" s="36"/>
      <c r="T4728" s="36">
        <v>0.1</v>
      </c>
      <c r="U4728" s="28"/>
      <c r="V4728" s="28"/>
      <c r="W4728" s="28"/>
      <c r="X4728" s="28"/>
      <c r="Y4728" s="28"/>
      <c r="Z4728" s="28"/>
      <c r="AA4728" s="28"/>
      <c r="AB4728" s="28"/>
      <c r="AC4728" s="28"/>
      <c r="AD4728" s="595" t="s">
        <v>40</v>
      </c>
      <c r="AE4728" s="28"/>
      <c r="AF4728" s="28"/>
      <c r="AG4728" s="28"/>
    </row>
    <row r="4729" spans="1:33" ht="31.5" hidden="1" x14ac:dyDescent="0.2">
      <c r="A4729" s="36" t="s">
        <v>9031</v>
      </c>
      <c r="B4729" s="36" t="s">
        <v>115</v>
      </c>
      <c r="C4729" s="36" t="s">
        <v>36</v>
      </c>
      <c r="D4729" s="37">
        <v>41933</v>
      </c>
      <c r="E4729" s="38">
        <v>41933.625</v>
      </c>
      <c r="F4729" s="37">
        <v>41934</v>
      </c>
      <c r="G4729" s="38">
        <v>41934.489583333336</v>
      </c>
      <c r="H4729" s="194">
        <v>0.86458333333575865</v>
      </c>
      <c r="I4729" s="36">
        <v>4</v>
      </c>
      <c r="J4729" s="28"/>
      <c r="K4729" s="28"/>
      <c r="L4729" s="28" t="s">
        <v>130</v>
      </c>
      <c r="M4729" s="36" t="s">
        <v>66</v>
      </c>
      <c r="N4729" s="36">
        <v>0.4</v>
      </c>
      <c r="O4729" s="36" t="s">
        <v>66</v>
      </c>
      <c r="P4729" s="36" t="s">
        <v>10237</v>
      </c>
      <c r="Q4729" s="28" t="s">
        <v>10238</v>
      </c>
      <c r="R4729" s="36">
        <v>5.7</v>
      </c>
      <c r="S4729" s="36"/>
      <c r="T4729" s="36">
        <v>5.7</v>
      </c>
      <c r="U4729" s="28"/>
      <c r="V4729" s="28"/>
      <c r="W4729" s="28"/>
      <c r="X4729" s="28" t="s">
        <v>10091</v>
      </c>
      <c r="Y4729" s="28"/>
      <c r="Z4729" s="28"/>
      <c r="AA4729" s="28"/>
      <c r="AB4729" s="28"/>
      <c r="AC4729" s="28"/>
      <c r="AD4729" s="595" t="s">
        <v>60</v>
      </c>
      <c r="AE4729" s="28"/>
      <c r="AF4729" s="28"/>
      <c r="AG4729" s="28"/>
    </row>
    <row r="4730" spans="1:33" ht="47.25" hidden="1" x14ac:dyDescent="0.2">
      <c r="A4730" s="36" t="s">
        <v>9031</v>
      </c>
      <c r="B4730" s="36" t="s">
        <v>115</v>
      </c>
      <c r="C4730" s="36" t="s">
        <v>36</v>
      </c>
      <c r="D4730" s="37">
        <v>41934</v>
      </c>
      <c r="E4730" s="38">
        <v>41934</v>
      </c>
      <c r="F4730" s="37">
        <v>41934</v>
      </c>
      <c r="G4730" s="38">
        <v>41934.479166666664</v>
      </c>
      <c r="H4730" s="194">
        <v>0.47916666666424135</v>
      </c>
      <c r="I4730" s="36">
        <v>5</v>
      </c>
      <c r="J4730" s="28"/>
      <c r="K4730" s="28"/>
      <c r="L4730" s="28" t="s">
        <v>130</v>
      </c>
      <c r="M4730" s="36" t="s">
        <v>66</v>
      </c>
      <c r="N4730" s="36">
        <v>0.4</v>
      </c>
      <c r="O4730" s="36" t="s">
        <v>66</v>
      </c>
      <c r="P4730" s="36" t="s">
        <v>10251</v>
      </c>
      <c r="Q4730" s="28" t="s">
        <v>10252</v>
      </c>
      <c r="R4730" s="36">
        <v>1.8</v>
      </c>
      <c r="S4730" s="36">
        <v>0.2</v>
      </c>
      <c r="T4730" s="36">
        <v>2</v>
      </c>
      <c r="U4730" s="28"/>
      <c r="V4730" s="28"/>
      <c r="W4730" s="28"/>
      <c r="X4730" s="28" t="s">
        <v>10091</v>
      </c>
      <c r="Y4730" s="28"/>
      <c r="Z4730" s="28"/>
      <c r="AA4730" s="28"/>
      <c r="AB4730" s="28"/>
      <c r="AC4730" s="28"/>
      <c r="AD4730" s="595" t="s">
        <v>60</v>
      </c>
      <c r="AE4730" s="28"/>
      <c r="AF4730" s="28"/>
      <c r="AG4730" s="28"/>
    </row>
    <row r="4731" spans="1:33" ht="31.5" hidden="1" x14ac:dyDescent="0.2">
      <c r="A4731" s="36" t="s">
        <v>9031</v>
      </c>
      <c r="B4731" s="36" t="s">
        <v>115</v>
      </c>
      <c r="C4731" s="36" t="s">
        <v>36</v>
      </c>
      <c r="D4731" s="37">
        <v>41934</v>
      </c>
      <c r="E4731" s="38">
        <v>41934</v>
      </c>
      <c r="F4731" s="37">
        <v>41934</v>
      </c>
      <c r="G4731" s="38">
        <v>41934.416666666664</v>
      </c>
      <c r="H4731" s="194">
        <v>0.41666666666424135</v>
      </c>
      <c r="I4731" s="36">
        <v>1</v>
      </c>
      <c r="J4731" s="28"/>
      <c r="K4731" s="28"/>
      <c r="L4731" s="28" t="s">
        <v>130</v>
      </c>
      <c r="M4731" s="36" t="s">
        <v>66</v>
      </c>
      <c r="N4731" s="36">
        <v>0.4</v>
      </c>
      <c r="O4731" s="36" t="s">
        <v>66</v>
      </c>
      <c r="P4731" s="36" t="s">
        <v>10253</v>
      </c>
      <c r="Q4731" s="28" t="s">
        <v>10254</v>
      </c>
      <c r="R4731" s="36">
        <v>0.1</v>
      </c>
      <c r="S4731" s="36"/>
      <c r="T4731" s="36">
        <v>0.1</v>
      </c>
      <c r="U4731" s="28"/>
      <c r="V4731" s="28"/>
      <c r="W4731" s="28"/>
      <c r="X4731" s="28"/>
      <c r="Y4731" s="28"/>
      <c r="Z4731" s="28"/>
      <c r="AA4731" s="28"/>
      <c r="AB4731" s="28"/>
      <c r="AC4731" s="28"/>
      <c r="AD4731" s="595" t="s">
        <v>60</v>
      </c>
      <c r="AE4731" s="28"/>
      <c r="AF4731" s="28"/>
      <c r="AG4731" s="28"/>
    </row>
    <row r="4732" spans="1:33" ht="31.5" hidden="1" x14ac:dyDescent="0.2">
      <c r="A4732" s="36" t="s">
        <v>9031</v>
      </c>
      <c r="B4732" s="36" t="s">
        <v>115</v>
      </c>
      <c r="C4732" s="36" t="s">
        <v>36</v>
      </c>
      <c r="D4732" s="37">
        <v>41935</v>
      </c>
      <c r="E4732" s="38">
        <v>41935.291666666664</v>
      </c>
      <c r="F4732" s="37">
        <v>41935</v>
      </c>
      <c r="G4732" s="38">
        <v>41935.708333333336</v>
      </c>
      <c r="H4732" s="194">
        <v>0.41666666667151731</v>
      </c>
      <c r="I4732" s="36">
        <v>1</v>
      </c>
      <c r="J4732" s="28"/>
      <c r="K4732" s="28"/>
      <c r="L4732" s="28" t="s">
        <v>126</v>
      </c>
      <c r="M4732" s="36" t="s">
        <v>1470</v>
      </c>
      <c r="N4732" s="36">
        <v>0.4</v>
      </c>
      <c r="O4732" s="36" t="s">
        <v>72</v>
      </c>
      <c r="P4732" s="36" t="s">
        <v>10278</v>
      </c>
      <c r="Q4732" s="28" t="s">
        <v>10099</v>
      </c>
      <c r="R4732" s="36">
        <v>0.2</v>
      </c>
      <c r="S4732" s="36"/>
      <c r="T4732" s="36">
        <v>0.2</v>
      </c>
      <c r="U4732" s="28"/>
      <c r="V4732" s="28"/>
      <c r="W4732" s="28"/>
      <c r="X4732" s="28"/>
      <c r="Y4732" s="28"/>
      <c r="Z4732" s="28"/>
      <c r="AA4732" s="28"/>
      <c r="AB4732" s="28"/>
      <c r="AC4732" s="28"/>
      <c r="AD4732" s="595" t="s">
        <v>60</v>
      </c>
      <c r="AE4732" s="28"/>
      <c r="AF4732" s="28"/>
      <c r="AG4732" s="28"/>
    </row>
    <row r="4733" spans="1:33" ht="31.5" hidden="1" x14ac:dyDescent="0.2">
      <c r="A4733" s="36" t="s">
        <v>9031</v>
      </c>
      <c r="B4733" s="36" t="s">
        <v>115</v>
      </c>
      <c r="C4733" s="36" t="s">
        <v>36</v>
      </c>
      <c r="D4733" s="37">
        <v>41936</v>
      </c>
      <c r="E4733" s="38">
        <v>41936.395833333336</v>
      </c>
      <c r="F4733" s="37">
        <v>41936</v>
      </c>
      <c r="G4733" s="38">
        <v>41936.458333333336</v>
      </c>
      <c r="H4733" s="194">
        <v>6.25E-2</v>
      </c>
      <c r="I4733" s="36">
        <v>1</v>
      </c>
      <c r="J4733" s="28"/>
      <c r="K4733" s="28"/>
      <c r="L4733" s="28" t="s">
        <v>126</v>
      </c>
      <c r="M4733" s="36" t="s">
        <v>1470</v>
      </c>
      <c r="N4733" s="36">
        <v>0.4</v>
      </c>
      <c r="O4733" s="36" t="s">
        <v>72</v>
      </c>
      <c r="P4733" s="36" t="s">
        <v>10302</v>
      </c>
      <c r="Q4733" s="28" t="s">
        <v>10303</v>
      </c>
      <c r="R4733" s="36">
        <v>0.1</v>
      </c>
      <c r="S4733" s="36"/>
      <c r="T4733" s="36">
        <v>0.1</v>
      </c>
      <c r="U4733" s="28"/>
      <c r="V4733" s="28"/>
      <c r="W4733" s="28"/>
      <c r="X4733" s="28"/>
      <c r="Y4733" s="28"/>
      <c r="Z4733" s="28"/>
      <c r="AA4733" s="28"/>
      <c r="AB4733" s="28"/>
      <c r="AC4733" s="28"/>
      <c r="AD4733" s="595" t="s">
        <v>60</v>
      </c>
      <c r="AE4733" s="28"/>
      <c r="AF4733" s="28"/>
      <c r="AG4733" s="28"/>
    </row>
    <row r="4734" spans="1:33" hidden="1" x14ac:dyDescent="0.2">
      <c r="A4734" s="36" t="s">
        <v>9031</v>
      </c>
      <c r="B4734" s="36" t="s">
        <v>115</v>
      </c>
      <c r="C4734" s="36" t="s">
        <v>36</v>
      </c>
      <c r="D4734" s="37">
        <v>41937</v>
      </c>
      <c r="E4734" s="38"/>
      <c r="F4734" s="37"/>
      <c r="G4734" s="38"/>
      <c r="H4734" s="194"/>
      <c r="I4734" s="36"/>
      <c r="J4734" s="28"/>
      <c r="K4734" s="28"/>
      <c r="L4734" s="28"/>
      <c r="M4734" s="36"/>
      <c r="N4734" s="36"/>
      <c r="O4734" s="36"/>
      <c r="P4734" s="36"/>
      <c r="Q4734" s="28"/>
      <c r="R4734" s="36"/>
      <c r="S4734" s="36"/>
      <c r="T4734" s="36"/>
      <c r="U4734" s="28"/>
      <c r="V4734" s="28"/>
      <c r="W4734" s="28"/>
      <c r="X4734" s="28" t="s">
        <v>201</v>
      </c>
      <c r="Y4734" s="28"/>
      <c r="Z4734" s="28"/>
      <c r="AA4734" s="28"/>
      <c r="AB4734" s="28"/>
      <c r="AC4734" s="28"/>
      <c r="AD4734" s="595"/>
      <c r="AE4734" s="28"/>
      <c r="AF4734" s="28"/>
      <c r="AG4734" s="28"/>
    </row>
    <row r="4735" spans="1:33" hidden="1" x14ac:dyDescent="0.2">
      <c r="A4735" s="36" t="s">
        <v>9031</v>
      </c>
      <c r="B4735" s="36" t="s">
        <v>115</v>
      </c>
      <c r="C4735" s="36" t="s">
        <v>36</v>
      </c>
      <c r="D4735" s="37">
        <v>41938</v>
      </c>
      <c r="E4735" s="38">
        <v>41938.083333333336</v>
      </c>
      <c r="F4735" s="37">
        <v>41938</v>
      </c>
      <c r="G4735" s="38">
        <v>41938.625</v>
      </c>
      <c r="H4735" s="194">
        <v>0.54166666666424135</v>
      </c>
      <c r="I4735" s="36">
        <v>1</v>
      </c>
      <c r="J4735" s="28"/>
      <c r="K4735" s="28"/>
      <c r="L4735" s="28" t="s">
        <v>126</v>
      </c>
      <c r="M4735" s="36" t="s">
        <v>1470</v>
      </c>
      <c r="N4735" s="36">
        <v>0.4</v>
      </c>
      <c r="O4735" s="36" t="s">
        <v>72</v>
      </c>
      <c r="P4735" s="36" t="s">
        <v>10321</v>
      </c>
      <c r="Q4735" s="28" t="s">
        <v>10303</v>
      </c>
      <c r="R4735" s="36">
        <v>0.2</v>
      </c>
      <c r="S4735" s="36"/>
      <c r="T4735" s="36">
        <v>0.2</v>
      </c>
      <c r="U4735" s="28"/>
      <c r="V4735" s="28"/>
      <c r="W4735" s="28"/>
      <c r="X4735" s="28"/>
      <c r="Y4735" s="28"/>
      <c r="Z4735" s="28"/>
      <c r="AA4735" s="28"/>
      <c r="AB4735" s="28"/>
      <c r="AC4735" s="28"/>
      <c r="AD4735" s="595" t="s">
        <v>60</v>
      </c>
      <c r="AE4735" s="28"/>
      <c r="AF4735" s="28"/>
      <c r="AG4735" s="28"/>
    </row>
    <row r="4736" spans="1:33" ht="31.5" hidden="1" x14ac:dyDescent="0.2">
      <c r="A4736" s="36" t="s">
        <v>9031</v>
      </c>
      <c r="B4736" s="36" t="s">
        <v>115</v>
      </c>
      <c r="C4736" s="36" t="s">
        <v>36</v>
      </c>
      <c r="D4736" s="37">
        <v>41939</v>
      </c>
      <c r="E4736" s="38">
        <v>41939.423611111109</v>
      </c>
      <c r="F4736" s="37">
        <v>41939</v>
      </c>
      <c r="G4736" s="38">
        <v>41939.604166666664</v>
      </c>
      <c r="H4736" s="194">
        <v>0.18055555555474712</v>
      </c>
      <c r="I4736" s="36">
        <v>1</v>
      </c>
      <c r="J4736" s="28"/>
      <c r="K4736" s="28"/>
      <c r="L4736" s="28" t="s">
        <v>126</v>
      </c>
      <c r="M4736" s="36" t="s">
        <v>1470</v>
      </c>
      <c r="N4736" s="36">
        <v>0.4</v>
      </c>
      <c r="O4736" s="36" t="s">
        <v>72</v>
      </c>
      <c r="P4736" s="36" t="s">
        <v>10334</v>
      </c>
      <c r="Q4736" s="28" t="s">
        <v>10235</v>
      </c>
      <c r="R4736" s="36">
        <v>0.1</v>
      </c>
      <c r="S4736" s="36"/>
      <c r="T4736" s="36">
        <v>0.1</v>
      </c>
      <c r="U4736" s="28"/>
      <c r="V4736" s="28"/>
      <c r="W4736" s="28"/>
      <c r="X4736" s="28"/>
      <c r="Y4736" s="28"/>
      <c r="Z4736" s="28"/>
      <c r="AA4736" s="28"/>
      <c r="AB4736" s="28"/>
      <c r="AC4736" s="28"/>
      <c r="AD4736" s="595" t="s">
        <v>51</v>
      </c>
      <c r="AE4736" s="28"/>
      <c r="AF4736" s="28"/>
      <c r="AG4736" s="28"/>
    </row>
    <row r="4737" spans="1:113" ht="31.5" hidden="1" x14ac:dyDescent="0.2">
      <c r="A4737" s="36" t="s">
        <v>9031</v>
      </c>
      <c r="B4737" s="36" t="s">
        <v>115</v>
      </c>
      <c r="C4737" s="36" t="s">
        <v>36</v>
      </c>
      <c r="D4737" s="37">
        <v>41939</v>
      </c>
      <c r="E4737" s="38">
        <v>41939.423611111109</v>
      </c>
      <c r="F4737" s="37">
        <v>41939</v>
      </c>
      <c r="G4737" s="38">
        <v>41939.625</v>
      </c>
      <c r="H4737" s="194">
        <v>0.20138888889050577</v>
      </c>
      <c r="I4737" s="36">
        <v>1</v>
      </c>
      <c r="J4737" s="28"/>
      <c r="K4737" s="28"/>
      <c r="L4737" s="28" t="s">
        <v>126</v>
      </c>
      <c r="M4737" s="36" t="s">
        <v>1470</v>
      </c>
      <c r="N4737" s="36">
        <v>0.4</v>
      </c>
      <c r="O4737" s="36" t="s">
        <v>72</v>
      </c>
      <c r="P4737" s="36" t="s">
        <v>10335</v>
      </c>
      <c r="Q4737" s="28" t="s">
        <v>10235</v>
      </c>
      <c r="R4737" s="36">
        <v>0.1</v>
      </c>
      <c r="S4737" s="36"/>
      <c r="T4737" s="36">
        <v>0.1</v>
      </c>
      <c r="U4737" s="28"/>
      <c r="V4737" s="28"/>
      <c r="W4737" s="28"/>
      <c r="X4737" s="28"/>
      <c r="Y4737" s="28"/>
      <c r="Z4737" s="28"/>
      <c r="AA4737" s="28"/>
      <c r="AB4737" s="28"/>
      <c r="AC4737" s="28"/>
      <c r="AD4737" s="595" t="s">
        <v>51</v>
      </c>
      <c r="AE4737" s="28"/>
      <c r="AF4737" s="28"/>
      <c r="AG4737" s="28"/>
    </row>
    <row r="4738" spans="1:113" ht="63" hidden="1" x14ac:dyDescent="0.2">
      <c r="A4738" s="36" t="s">
        <v>9031</v>
      </c>
      <c r="B4738" s="36" t="s">
        <v>115</v>
      </c>
      <c r="C4738" s="36" t="s">
        <v>36</v>
      </c>
      <c r="D4738" s="37">
        <v>41939</v>
      </c>
      <c r="E4738" s="38">
        <v>41939.645833333336</v>
      </c>
      <c r="F4738" s="37">
        <v>41939</v>
      </c>
      <c r="G4738" s="38">
        <v>41939.6875</v>
      </c>
      <c r="H4738" s="194">
        <v>4.1666666664241347E-2</v>
      </c>
      <c r="I4738" s="36">
        <v>3</v>
      </c>
      <c r="J4738" s="28"/>
      <c r="K4738" s="28"/>
      <c r="L4738" s="28" t="s">
        <v>126</v>
      </c>
      <c r="M4738" s="36" t="s">
        <v>10336</v>
      </c>
      <c r="N4738" s="36">
        <v>0.4</v>
      </c>
      <c r="O4738" s="36" t="s">
        <v>72</v>
      </c>
      <c r="P4738" s="36" t="s">
        <v>10337</v>
      </c>
      <c r="Q4738" s="28" t="s">
        <v>10338</v>
      </c>
      <c r="R4738" s="36">
        <v>0.1</v>
      </c>
      <c r="S4738" s="36"/>
      <c r="T4738" s="36">
        <v>0.1</v>
      </c>
      <c r="U4738" s="28"/>
      <c r="V4738" s="28"/>
      <c r="W4738" s="28"/>
      <c r="X4738" s="28"/>
      <c r="Y4738" s="28"/>
      <c r="Z4738" s="28"/>
      <c r="AA4738" s="28"/>
      <c r="AB4738" s="28"/>
      <c r="AC4738" s="28"/>
      <c r="AD4738" s="595" t="s">
        <v>51</v>
      </c>
      <c r="AE4738" s="28"/>
      <c r="AF4738" s="28"/>
      <c r="AG4738" s="28"/>
    </row>
    <row r="4739" spans="1:113" ht="31.5" hidden="1" x14ac:dyDescent="0.2">
      <c r="A4739" s="36" t="s">
        <v>9031</v>
      </c>
      <c r="B4739" s="36" t="s">
        <v>115</v>
      </c>
      <c r="C4739" s="36" t="s">
        <v>36</v>
      </c>
      <c r="D4739" s="37">
        <v>41939</v>
      </c>
      <c r="E4739" s="38">
        <v>41939.395833333336</v>
      </c>
      <c r="F4739" s="37">
        <v>41939</v>
      </c>
      <c r="G4739" s="38">
        <v>41939.458333333336</v>
      </c>
      <c r="H4739" s="194">
        <v>6.25E-2</v>
      </c>
      <c r="I4739" s="36">
        <v>1</v>
      </c>
      <c r="J4739" s="28"/>
      <c r="K4739" s="28"/>
      <c r="L4739" s="28" t="s">
        <v>126</v>
      </c>
      <c r="M4739" s="36" t="s">
        <v>1470</v>
      </c>
      <c r="N4739" s="36">
        <v>0.4</v>
      </c>
      <c r="O4739" s="36" t="s">
        <v>72</v>
      </c>
      <c r="P4739" s="36" t="s">
        <v>10339</v>
      </c>
      <c r="Q4739" s="28" t="s">
        <v>10340</v>
      </c>
      <c r="R4739" s="36">
        <v>0.1</v>
      </c>
      <c r="S4739" s="36"/>
      <c r="T4739" s="36">
        <v>0.1</v>
      </c>
      <c r="U4739" s="28"/>
      <c r="V4739" s="28"/>
      <c r="W4739" s="28"/>
      <c r="X4739" s="28"/>
      <c r="Y4739" s="28"/>
      <c r="Z4739" s="28"/>
      <c r="AA4739" s="28"/>
      <c r="AB4739" s="28"/>
      <c r="AC4739" s="28"/>
      <c r="AD4739" s="595" t="s">
        <v>51</v>
      </c>
      <c r="AE4739" s="28"/>
      <c r="AF4739" s="28"/>
      <c r="AG4739" s="28"/>
    </row>
    <row r="4740" spans="1:113" ht="31.5" hidden="1" x14ac:dyDescent="0.2">
      <c r="A4740" s="36" t="s">
        <v>9031</v>
      </c>
      <c r="B4740" s="36" t="s">
        <v>115</v>
      </c>
      <c r="C4740" s="36" t="s">
        <v>36</v>
      </c>
      <c r="D4740" s="37">
        <v>41939</v>
      </c>
      <c r="E4740" s="38">
        <v>41939.5</v>
      </c>
      <c r="F4740" s="37">
        <v>41939</v>
      </c>
      <c r="G4740" s="38">
        <v>41939.6875</v>
      </c>
      <c r="H4740" s="194">
        <v>0.1875</v>
      </c>
      <c r="I4740" s="36">
        <v>1</v>
      </c>
      <c r="J4740" s="28"/>
      <c r="K4740" s="28"/>
      <c r="L4740" s="28" t="s">
        <v>126</v>
      </c>
      <c r="M4740" s="36" t="s">
        <v>1470</v>
      </c>
      <c r="N4740" s="36">
        <v>0.4</v>
      </c>
      <c r="O4740" s="36" t="s">
        <v>72</v>
      </c>
      <c r="P4740" s="36" t="s">
        <v>10341</v>
      </c>
      <c r="Q4740" s="28" t="s">
        <v>10342</v>
      </c>
      <c r="R4740" s="36">
        <v>0.2</v>
      </c>
      <c r="S4740" s="36"/>
      <c r="T4740" s="36">
        <v>0.2</v>
      </c>
      <c r="U4740" s="28"/>
      <c r="V4740" s="28"/>
      <c r="W4740" s="28"/>
      <c r="X4740" s="28"/>
      <c r="Y4740" s="28"/>
      <c r="Z4740" s="28"/>
      <c r="AA4740" s="28"/>
      <c r="AB4740" s="28"/>
      <c r="AC4740" s="28"/>
      <c r="AD4740" s="595" t="s">
        <v>62</v>
      </c>
      <c r="AE4740" s="28"/>
      <c r="AF4740" s="28"/>
      <c r="AG4740" s="28"/>
    </row>
    <row r="4741" spans="1:113" s="3" customFormat="1" ht="31.5" hidden="1" x14ac:dyDescent="0.2">
      <c r="A4741" s="36" t="s">
        <v>9031</v>
      </c>
      <c r="B4741" s="36" t="s">
        <v>115</v>
      </c>
      <c r="C4741" s="36" t="s">
        <v>36</v>
      </c>
      <c r="D4741" s="37">
        <v>41939</v>
      </c>
      <c r="E4741" s="38">
        <v>41939.916666666664</v>
      </c>
      <c r="F4741" s="37">
        <v>41942</v>
      </c>
      <c r="G4741" s="38">
        <v>41942.479166666664</v>
      </c>
      <c r="H4741" s="194">
        <v>2.5625</v>
      </c>
      <c r="I4741" s="36">
        <v>1</v>
      </c>
      <c r="J4741" s="28"/>
      <c r="K4741" s="28"/>
      <c r="L4741" s="28" t="s">
        <v>126</v>
      </c>
      <c r="M4741" s="36" t="s">
        <v>1470</v>
      </c>
      <c r="N4741" s="36">
        <v>0.4</v>
      </c>
      <c r="O4741" s="36" t="s">
        <v>72</v>
      </c>
      <c r="P4741" s="36" t="s">
        <v>10343</v>
      </c>
      <c r="Q4741" s="28" t="s">
        <v>10344</v>
      </c>
      <c r="R4741" s="36">
        <v>0.79999999999999993</v>
      </c>
      <c r="S4741" s="36"/>
      <c r="T4741" s="36">
        <v>0.79999999999999993</v>
      </c>
      <c r="U4741" s="28"/>
      <c r="V4741" s="28"/>
      <c r="W4741" s="28"/>
      <c r="X4741" s="28" t="s">
        <v>10091</v>
      </c>
      <c r="Y4741" s="28"/>
      <c r="Z4741" s="28"/>
      <c r="AA4741" s="28"/>
      <c r="AB4741" s="28"/>
      <c r="AC4741" s="28"/>
      <c r="AD4741" s="595" t="s">
        <v>62</v>
      </c>
      <c r="AE4741" s="28"/>
      <c r="AF4741" s="28"/>
      <c r="AG4741" s="28"/>
      <c r="AH4741" s="22"/>
      <c r="AI4741" s="22"/>
      <c r="AJ4741" s="22"/>
    </row>
    <row r="4742" spans="1:113" s="75" customFormat="1" ht="31.5" hidden="1" x14ac:dyDescent="0.2">
      <c r="A4742" s="36" t="s">
        <v>9031</v>
      </c>
      <c r="B4742" s="36" t="s">
        <v>115</v>
      </c>
      <c r="C4742" s="36" t="s">
        <v>36</v>
      </c>
      <c r="D4742" s="37">
        <v>41939</v>
      </c>
      <c r="E4742" s="38">
        <v>41939.871527777781</v>
      </c>
      <c r="F4742" s="37">
        <v>41946</v>
      </c>
      <c r="G4742" s="38">
        <v>41946.150694444441</v>
      </c>
      <c r="H4742" s="194">
        <v>6.2791666666598758</v>
      </c>
      <c r="I4742" s="36">
        <v>12</v>
      </c>
      <c r="J4742" s="28"/>
      <c r="K4742" s="28"/>
      <c r="L4742" s="64" t="s">
        <v>128</v>
      </c>
      <c r="M4742" s="36" t="s">
        <v>66</v>
      </c>
      <c r="N4742" s="36" t="s">
        <v>103</v>
      </c>
      <c r="O4742" s="36" t="s">
        <v>66</v>
      </c>
      <c r="P4742" s="36" t="s">
        <v>10345</v>
      </c>
      <c r="Q4742" s="28" t="s">
        <v>10346</v>
      </c>
      <c r="R4742" s="36">
        <f>21.4+50.9+50.9+50.9+5.7+50.9</f>
        <v>230.7</v>
      </c>
      <c r="S4742" s="36">
        <f>14.9+14.9</f>
        <v>29.8</v>
      </c>
      <c r="T4742" s="115">
        <f>R4742+S4742</f>
        <v>260.5</v>
      </c>
      <c r="U4742" s="28"/>
      <c r="V4742" s="28"/>
      <c r="W4742" s="28"/>
      <c r="X4742" s="28" t="s">
        <v>10091</v>
      </c>
      <c r="Y4742" s="28"/>
      <c r="Z4742" s="28"/>
      <c r="AA4742" s="28"/>
      <c r="AB4742" s="28"/>
      <c r="AC4742" s="28"/>
      <c r="AD4742" s="595" t="s">
        <v>51</v>
      </c>
      <c r="AE4742" s="28"/>
      <c r="AF4742" s="28"/>
      <c r="AG4742" s="351"/>
      <c r="AH4742" s="22"/>
      <c r="AI4742" s="22"/>
      <c r="AJ4742" s="22"/>
      <c r="AK4742" s="161"/>
      <c r="AL4742" s="69"/>
      <c r="AM4742" s="69"/>
      <c r="AN4742" s="69"/>
      <c r="AO4742" s="69"/>
      <c r="AP4742" s="69"/>
      <c r="AQ4742" s="69"/>
      <c r="AR4742" s="69"/>
      <c r="AS4742" s="69"/>
      <c r="AT4742" s="69"/>
      <c r="AU4742" s="69"/>
      <c r="AV4742" s="69"/>
      <c r="AW4742" s="69"/>
      <c r="AX4742" s="69"/>
      <c r="AY4742" s="69"/>
      <c r="AZ4742" s="69"/>
      <c r="BA4742" s="69"/>
      <c r="BB4742" s="69"/>
      <c r="BC4742" s="69"/>
      <c r="BD4742" s="69"/>
      <c r="BE4742" s="69"/>
      <c r="BF4742" s="69"/>
      <c r="BG4742" s="69"/>
      <c r="BH4742" s="69"/>
      <c r="BI4742" s="69"/>
      <c r="BJ4742" s="69"/>
      <c r="BK4742" s="69"/>
      <c r="BL4742" s="69"/>
      <c r="BM4742" s="69"/>
      <c r="BN4742" s="69"/>
      <c r="BO4742" s="69"/>
      <c r="BP4742" s="69"/>
      <c r="BQ4742" s="69"/>
      <c r="BR4742" s="69"/>
      <c r="BS4742" s="69"/>
      <c r="BT4742" s="69"/>
      <c r="BU4742" s="69"/>
      <c r="BV4742" s="69"/>
      <c r="BW4742" s="69"/>
      <c r="BX4742" s="69"/>
      <c r="BY4742" s="69"/>
      <c r="BZ4742" s="69"/>
      <c r="CA4742" s="69"/>
      <c r="CB4742" s="69"/>
      <c r="CC4742" s="69"/>
      <c r="CD4742" s="69"/>
      <c r="CE4742" s="69"/>
      <c r="CF4742" s="69"/>
      <c r="CG4742" s="69"/>
      <c r="CH4742" s="69"/>
      <c r="CI4742" s="69"/>
      <c r="CJ4742" s="69"/>
      <c r="CK4742" s="69"/>
      <c r="CL4742" s="69"/>
      <c r="CM4742" s="69"/>
      <c r="CN4742" s="69"/>
      <c r="CO4742" s="69"/>
      <c r="CP4742" s="69"/>
      <c r="CQ4742" s="69"/>
      <c r="CR4742" s="69"/>
      <c r="CS4742" s="69"/>
      <c r="CT4742" s="69"/>
      <c r="CU4742" s="69"/>
      <c r="CV4742" s="69"/>
      <c r="CW4742" s="69"/>
      <c r="CX4742" s="69"/>
      <c r="CY4742" s="69"/>
      <c r="CZ4742" s="69"/>
      <c r="DA4742" s="69"/>
      <c r="DB4742" s="69"/>
      <c r="DC4742" s="69"/>
      <c r="DD4742" s="69"/>
      <c r="DE4742" s="69"/>
      <c r="DF4742" s="69"/>
      <c r="DG4742" s="69"/>
      <c r="DH4742" s="69"/>
      <c r="DI4742" s="69"/>
    </row>
    <row r="4743" spans="1:113" s="75" customFormat="1" ht="231.75" hidden="1" customHeight="1" x14ac:dyDescent="0.2">
      <c r="A4743" s="36" t="s">
        <v>9031</v>
      </c>
      <c r="B4743" s="36" t="s">
        <v>115</v>
      </c>
      <c r="C4743" s="36" t="s">
        <v>36</v>
      </c>
      <c r="D4743" s="37">
        <v>41939</v>
      </c>
      <c r="E4743" s="38">
        <v>41939.899317129632</v>
      </c>
      <c r="F4743" s="37">
        <v>41939</v>
      </c>
      <c r="G4743" s="38">
        <v>41939.9375</v>
      </c>
      <c r="H4743" s="194">
        <v>3.8182870368473232E-2</v>
      </c>
      <c r="I4743" s="36">
        <v>10</v>
      </c>
      <c r="J4743" s="28"/>
      <c r="K4743" s="28"/>
      <c r="L4743" s="64" t="s">
        <v>128</v>
      </c>
      <c r="M4743" s="36" t="s">
        <v>66</v>
      </c>
      <c r="N4743" s="36">
        <v>35</v>
      </c>
      <c r="O4743" s="36" t="s">
        <v>66</v>
      </c>
      <c r="P4743" s="36" t="s">
        <v>10347</v>
      </c>
      <c r="Q4743" s="28" t="s">
        <v>10348</v>
      </c>
      <c r="R4743" s="36">
        <v>3.1</v>
      </c>
      <c r="S4743" s="36">
        <v>23.8</v>
      </c>
      <c r="T4743" s="36">
        <v>26.900000000000002</v>
      </c>
      <c r="U4743" s="28"/>
      <c r="V4743" s="28"/>
      <c r="W4743" s="28"/>
      <c r="X4743" s="28"/>
      <c r="Y4743" s="28"/>
      <c r="Z4743" s="28"/>
      <c r="AA4743" s="28"/>
      <c r="AB4743" s="28"/>
      <c r="AC4743" s="28"/>
      <c r="AD4743" s="595" t="s">
        <v>51</v>
      </c>
      <c r="AE4743" s="28"/>
      <c r="AF4743" s="28"/>
      <c r="AG4743" s="351"/>
      <c r="AH4743" s="22"/>
      <c r="AI4743" s="22"/>
      <c r="AJ4743" s="22"/>
      <c r="AK4743" s="161"/>
      <c r="AL4743" s="69"/>
      <c r="AM4743" s="69"/>
      <c r="AN4743" s="69"/>
      <c r="AO4743" s="69"/>
      <c r="AP4743" s="69"/>
      <c r="AQ4743" s="69"/>
      <c r="AR4743" s="69"/>
      <c r="AS4743" s="69"/>
      <c r="AT4743" s="69"/>
      <c r="AU4743" s="69"/>
      <c r="AV4743" s="69"/>
      <c r="AW4743" s="69"/>
      <c r="AX4743" s="69"/>
      <c r="AY4743" s="69"/>
      <c r="AZ4743" s="69"/>
      <c r="BA4743" s="69"/>
      <c r="BB4743" s="69"/>
      <c r="BC4743" s="69"/>
      <c r="BD4743" s="69"/>
      <c r="BE4743" s="69"/>
      <c r="BF4743" s="69"/>
      <c r="BG4743" s="69"/>
      <c r="BH4743" s="69"/>
      <c r="BI4743" s="69"/>
      <c r="BJ4743" s="69"/>
      <c r="BK4743" s="69"/>
      <c r="BL4743" s="69"/>
      <c r="BM4743" s="69"/>
      <c r="BN4743" s="69"/>
      <c r="BO4743" s="69"/>
      <c r="BP4743" s="69"/>
      <c r="BQ4743" s="69"/>
      <c r="BR4743" s="69"/>
      <c r="BS4743" s="69"/>
      <c r="BT4743" s="69"/>
      <c r="BU4743" s="69"/>
      <c r="BV4743" s="69"/>
      <c r="BW4743" s="69"/>
      <c r="BX4743" s="69"/>
      <c r="BY4743" s="69"/>
      <c r="BZ4743" s="69"/>
      <c r="CA4743" s="69"/>
      <c r="CB4743" s="69"/>
      <c r="CC4743" s="69"/>
      <c r="CD4743" s="69"/>
      <c r="CE4743" s="69"/>
      <c r="CF4743" s="69"/>
      <c r="CG4743" s="69"/>
      <c r="CH4743" s="69"/>
      <c r="CI4743" s="69"/>
      <c r="CJ4743" s="69"/>
      <c r="CK4743" s="69"/>
      <c r="CL4743" s="69"/>
      <c r="CM4743" s="69"/>
      <c r="CN4743" s="69"/>
      <c r="CO4743" s="69"/>
      <c r="CP4743" s="69"/>
      <c r="CQ4743" s="69"/>
      <c r="CR4743" s="69"/>
      <c r="CS4743" s="69"/>
      <c r="CT4743" s="69"/>
      <c r="CU4743" s="69"/>
      <c r="CV4743" s="69"/>
      <c r="CW4743" s="69"/>
      <c r="CX4743" s="69"/>
      <c r="CY4743" s="69"/>
      <c r="CZ4743" s="69"/>
      <c r="DA4743" s="69"/>
      <c r="DB4743" s="69"/>
      <c r="DC4743" s="69"/>
      <c r="DD4743" s="69"/>
      <c r="DE4743" s="69"/>
      <c r="DF4743" s="69"/>
      <c r="DG4743" s="69"/>
      <c r="DH4743" s="69"/>
      <c r="DI4743" s="69"/>
    </row>
    <row r="4744" spans="1:113" s="75" customFormat="1" ht="42" hidden="1" customHeight="1" x14ac:dyDescent="0.2">
      <c r="A4744" s="36" t="s">
        <v>9031</v>
      </c>
      <c r="B4744" s="36" t="s">
        <v>115</v>
      </c>
      <c r="C4744" s="36" t="s">
        <v>36</v>
      </c>
      <c r="D4744" s="37">
        <v>41939</v>
      </c>
      <c r="E4744" s="38">
        <v>41939.347222222219</v>
      </c>
      <c r="F4744" s="37">
        <v>41939</v>
      </c>
      <c r="G4744" s="38">
        <v>41939.375</v>
      </c>
      <c r="H4744" s="194">
        <v>2.7777777781011537E-2</v>
      </c>
      <c r="I4744" s="36">
        <v>9</v>
      </c>
      <c r="J4744" s="28"/>
      <c r="K4744" s="28"/>
      <c r="L4744" s="28" t="s">
        <v>126</v>
      </c>
      <c r="M4744" s="36" t="s">
        <v>1470</v>
      </c>
      <c r="N4744" s="36">
        <v>0.4</v>
      </c>
      <c r="O4744" s="36" t="s">
        <v>72</v>
      </c>
      <c r="P4744" s="36" t="s">
        <v>2968</v>
      </c>
      <c r="Q4744" s="28" t="s">
        <v>10349</v>
      </c>
      <c r="R4744" s="36">
        <v>3.1</v>
      </c>
      <c r="S4744" s="36">
        <v>6.3</v>
      </c>
      <c r="T4744" s="36">
        <v>9.4</v>
      </c>
      <c r="U4744" s="28"/>
      <c r="V4744" s="28"/>
      <c r="W4744" s="28"/>
      <c r="X4744" s="28"/>
      <c r="Y4744" s="28"/>
      <c r="Z4744" s="28"/>
      <c r="AA4744" s="28"/>
      <c r="AB4744" s="28"/>
      <c r="AC4744" s="28"/>
      <c r="AD4744" s="595" t="s">
        <v>61</v>
      </c>
      <c r="AE4744" s="28"/>
      <c r="AF4744" s="28"/>
      <c r="AG4744" s="351"/>
      <c r="AH4744" s="22"/>
      <c r="AI4744" s="22"/>
      <c r="AJ4744" s="22"/>
      <c r="AK4744" s="161"/>
      <c r="AL4744" s="69"/>
      <c r="AM4744" s="69"/>
      <c r="AN4744" s="69"/>
      <c r="AO4744" s="69"/>
      <c r="AP4744" s="69"/>
      <c r="AQ4744" s="69"/>
      <c r="AR4744" s="69"/>
      <c r="AS4744" s="69"/>
      <c r="AT4744" s="69"/>
      <c r="AU4744" s="69"/>
      <c r="AV4744" s="69"/>
      <c r="AW4744" s="69"/>
      <c r="AX4744" s="69"/>
      <c r="AY4744" s="69"/>
      <c r="AZ4744" s="69"/>
      <c r="BA4744" s="69"/>
      <c r="BB4744" s="69"/>
      <c r="BC4744" s="69"/>
      <c r="BD4744" s="69"/>
      <c r="BE4744" s="69"/>
      <c r="BF4744" s="69"/>
      <c r="BG4744" s="69"/>
      <c r="BH4744" s="69"/>
      <c r="BI4744" s="69"/>
      <c r="BJ4744" s="69"/>
      <c r="BK4744" s="69"/>
      <c r="BL4744" s="69"/>
      <c r="BM4744" s="69"/>
      <c r="BN4744" s="69"/>
      <c r="BO4744" s="69"/>
      <c r="BP4744" s="69"/>
      <c r="BQ4744" s="69"/>
      <c r="BR4744" s="69"/>
      <c r="BS4744" s="69"/>
      <c r="BT4744" s="69"/>
      <c r="BU4744" s="69"/>
      <c r="BV4744" s="69"/>
      <c r="BW4744" s="69"/>
      <c r="BX4744" s="69"/>
      <c r="BY4744" s="69"/>
      <c r="BZ4744" s="69"/>
      <c r="CA4744" s="69"/>
      <c r="CB4744" s="69"/>
      <c r="CC4744" s="69"/>
      <c r="CD4744" s="69"/>
      <c r="CE4744" s="69"/>
      <c r="CF4744" s="69"/>
      <c r="CG4744" s="69"/>
      <c r="CH4744" s="69"/>
      <c r="CI4744" s="69"/>
      <c r="CJ4744" s="69"/>
      <c r="CK4744" s="69"/>
      <c r="CL4744" s="69"/>
      <c r="CM4744" s="69"/>
      <c r="CN4744" s="69"/>
      <c r="CO4744" s="69"/>
      <c r="CP4744" s="69"/>
      <c r="CQ4744" s="69"/>
      <c r="CR4744" s="69"/>
      <c r="CS4744" s="69"/>
      <c r="CT4744" s="69"/>
      <c r="CU4744" s="69"/>
      <c r="CV4744" s="69"/>
      <c r="CW4744" s="69"/>
      <c r="CX4744" s="69"/>
      <c r="CY4744" s="69"/>
      <c r="CZ4744" s="69"/>
      <c r="DA4744" s="69"/>
      <c r="DB4744" s="69"/>
      <c r="DC4744" s="69"/>
      <c r="DD4744" s="69"/>
      <c r="DE4744" s="69"/>
      <c r="DF4744" s="69"/>
      <c r="DG4744" s="69"/>
      <c r="DH4744" s="69"/>
      <c r="DI4744" s="69"/>
    </row>
    <row r="4745" spans="1:113" s="75" customFormat="1" ht="72" hidden="1" customHeight="1" x14ac:dyDescent="0.2">
      <c r="A4745" s="36" t="s">
        <v>9031</v>
      </c>
      <c r="B4745" s="36" t="s">
        <v>115</v>
      </c>
      <c r="C4745" s="36" t="s">
        <v>36</v>
      </c>
      <c r="D4745" s="37">
        <v>41939</v>
      </c>
      <c r="E4745" s="38">
        <v>41939.927083333336</v>
      </c>
      <c r="F4745" s="37">
        <v>41951</v>
      </c>
      <c r="G4745" s="38">
        <v>41951.708333333336</v>
      </c>
      <c r="H4745" s="194">
        <v>11.78125</v>
      </c>
      <c r="I4745" s="36">
        <v>4</v>
      </c>
      <c r="J4745" s="28"/>
      <c r="K4745" s="28"/>
      <c r="L4745" s="64" t="s">
        <v>128</v>
      </c>
      <c r="M4745" s="36" t="s">
        <v>66</v>
      </c>
      <c r="N4745" s="36">
        <v>35</v>
      </c>
      <c r="O4745" s="36" t="s">
        <v>66</v>
      </c>
      <c r="P4745" s="36" t="s">
        <v>10350</v>
      </c>
      <c r="Q4745" s="28" t="s">
        <v>10351</v>
      </c>
      <c r="R4745" s="36">
        <f>2.2+6+6+6+6+6+6+6+6</f>
        <v>50.2</v>
      </c>
      <c r="S4745" s="36">
        <f>0.1+0.1</f>
        <v>0.2</v>
      </c>
      <c r="T4745" s="115">
        <f>R4745+S4745</f>
        <v>50.400000000000006</v>
      </c>
      <c r="U4745" s="28"/>
      <c r="V4745" s="28"/>
      <c r="W4745" s="28"/>
      <c r="X4745" s="28" t="s">
        <v>10091</v>
      </c>
      <c r="Y4745" s="28"/>
      <c r="Z4745" s="28"/>
      <c r="AA4745" s="28"/>
      <c r="AB4745" s="28"/>
      <c r="AC4745" s="28"/>
      <c r="AD4745" s="595" t="s">
        <v>51</v>
      </c>
      <c r="AE4745" s="28"/>
      <c r="AF4745" s="28"/>
      <c r="AG4745" s="351"/>
      <c r="AH4745" s="22"/>
      <c r="AI4745" s="22"/>
      <c r="AJ4745" s="22"/>
      <c r="AK4745" s="161"/>
      <c r="AL4745" s="69"/>
      <c r="AM4745" s="69"/>
      <c r="AN4745" s="69"/>
      <c r="AO4745" s="69"/>
      <c r="AP4745" s="69"/>
      <c r="AQ4745" s="69"/>
      <c r="AR4745" s="69"/>
      <c r="AS4745" s="69"/>
      <c r="AT4745" s="69"/>
      <c r="AU4745" s="69"/>
      <c r="AV4745" s="69"/>
      <c r="AW4745" s="69"/>
      <c r="AX4745" s="69"/>
      <c r="AY4745" s="69"/>
      <c r="AZ4745" s="69"/>
      <c r="BA4745" s="69"/>
      <c r="BB4745" s="69"/>
      <c r="BC4745" s="69"/>
      <c r="BD4745" s="69"/>
      <c r="BE4745" s="69"/>
      <c r="BF4745" s="69"/>
      <c r="BG4745" s="69"/>
      <c r="BH4745" s="69"/>
      <c r="BI4745" s="69"/>
      <c r="BJ4745" s="69"/>
      <c r="BK4745" s="69"/>
      <c r="BL4745" s="69"/>
      <c r="BM4745" s="69"/>
      <c r="BN4745" s="69"/>
      <c r="BO4745" s="69"/>
      <c r="BP4745" s="69"/>
      <c r="BQ4745" s="69"/>
      <c r="BR4745" s="69"/>
      <c r="BS4745" s="69"/>
      <c r="BT4745" s="69"/>
      <c r="BU4745" s="69"/>
      <c r="BV4745" s="69"/>
      <c r="BW4745" s="69"/>
      <c r="BX4745" s="69"/>
      <c r="BY4745" s="69"/>
      <c r="BZ4745" s="69"/>
      <c r="CA4745" s="69"/>
      <c r="CB4745" s="69"/>
      <c r="CC4745" s="69"/>
      <c r="CD4745" s="69"/>
      <c r="CE4745" s="69"/>
      <c r="CF4745" s="69"/>
      <c r="CG4745" s="69"/>
      <c r="CH4745" s="69"/>
      <c r="CI4745" s="69"/>
      <c r="CJ4745" s="69"/>
      <c r="CK4745" s="69"/>
      <c r="CL4745" s="69"/>
      <c r="CM4745" s="69"/>
      <c r="CN4745" s="69"/>
      <c r="CO4745" s="69"/>
      <c r="CP4745" s="69"/>
      <c r="CQ4745" s="69"/>
      <c r="CR4745" s="69"/>
      <c r="CS4745" s="69"/>
      <c r="CT4745" s="69"/>
      <c r="CU4745" s="69"/>
      <c r="CV4745" s="69"/>
      <c r="CW4745" s="69"/>
      <c r="CX4745" s="69"/>
      <c r="CY4745" s="69"/>
      <c r="CZ4745" s="69"/>
      <c r="DA4745" s="69"/>
      <c r="DB4745" s="69"/>
      <c r="DC4745" s="69"/>
      <c r="DD4745" s="69"/>
      <c r="DE4745" s="69"/>
      <c r="DF4745" s="69"/>
      <c r="DG4745" s="69"/>
      <c r="DH4745" s="69"/>
      <c r="DI4745" s="69"/>
    </row>
    <row r="4746" spans="1:113" s="75" customFormat="1" ht="114.75" hidden="1" customHeight="1" x14ac:dyDescent="0.2">
      <c r="A4746" s="36" t="s">
        <v>9031</v>
      </c>
      <c r="B4746" s="36" t="s">
        <v>115</v>
      </c>
      <c r="C4746" s="36" t="s">
        <v>36</v>
      </c>
      <c r="D4746" s="37">
        <v>41939</v>
      </c>
      <c r="E4746" s="38">
        <v>41939.416666666664</v>
      </c>
      <c r="F4746" s="37">
        <v>41940</v>
      </c>
      <c r="G4746" s="38">
        <v>41940.291655092595</v>
      </c>
      <c r="H4746" s="194">
        <v>0.87498842593049631</v>
      </c>
      <c r="I4746" s="36">
        <v>2</v>
      </c>
      <c r="J4746" s="28"/>
      <c r="K4746" s="28"/>
      <c r="L4746" s="64" t="s">
        <v>128</v>
      </c>
      <c r="M4746" s="36" t="s">
        <v>66</v>
      </c>
      <c r="N4746" s="36">
        <v>0.4</v>
      </c>
      <c r="O4746" s="36" t="s">
        <v>66</v>
      </c>
      <c r="P4746" s="36" t="s">
        <v>10352</v>
      </c>
      <c r="Q4746" s="28" t="s">
        <v>10353</v>
      </c>
      <c r="R4746" s="36">
        <v>0.6</v>
      </c>
      <c r="S4746" s="36"/>
      <c r="T4746" s="36">
        <v>0.6</v>
      </c>
      <c r="U4746" s="28"/>
      <c r="V4746" s="28"/>
      <c r="W4746" s="28"/>
      <c r="X4746" s="28" t="s">
        <v>10091</v>
      </c>
      <c r="Y4746" s="28"/>
      <c r="Z4746" s="28"/>
      <c r="AA4746" s="28"/>
      <c r="AB4746" s="28"/>
      <c r="AC4746" s="28"/>
      <c r="AD4746" s="595" t="s">
        <v>51</v>
      </c>
      <c r="AE4746" s="28"/>
      <c r="AF4746" s="28"/>
      <c r="AG4746" s="351"/>
      <c r="AH4746" s="22"/>
      <c r="AI4746" s="22"/>
      <c r="AJ4746" s="22"/>
      <c r="AK4746" s="161"/>
      <c r="AL4746" s="69"/>
      <c r="AM4746" s="69"/>
      <c r="AN4746" s="69"/>
      <c r="AO4746" s="69"/>
      <c r="AP4746" s="69"/>
      <c r="AQ4746" s="69"/>
      <c r="AR4746" s="69"/>
      <c r="AS4746" s="69"/>
      <c r="AT4746" s="69"/>
      <c r="AU4746" s="69"/>
      <c r="AV4746" s="69"/>
      <c r="AW4746" s="69"/>
      <c r="AX4746" s="69"/>
      <c r="AY4746" s="69"/>
      <c r="AZ4746" s="69"/>
      <c r="BA4746" s="69"/>
      <c r="BB4746" s="69"/>
      <c r="BC4746" s="69"/>
      <c r="BD4746" s="69"/>
      <c r="BE4746" s="69"/>
      <c r="BF4746" s="69"/>
      <c r="BG4746" s="69"/>
      <c r="BH4746" s="69"/>
      <c r="BI4746" s="69"/>
      <c r="BJ4746" s="69"/>
      <c r="BK4746" s="69"/>
      <c r="BL4746" s="69"/>
      <c r="BM4746" s="69"/>
      <c r="BN4746" s="69"/>
      <c r="BO4746" s="69"/>
      <c r="BP4746" s="69"/>
      <c r="BQ4746" s="69"/>
      <c r="BR4746" s="69"/>
      <c r="BS4746" s="69"/>
      <c r="BT4746" s="69"/>
      <c r="BU4746" s="69"/>
      <c r="BV4746" s="69"/>
      <c r="BW4746" s="69"/>
      <c r="BX4746" s="69"/>
      <c r="BY4746" s="69"/>
      <c r="BZ4746" s="69"/>
      <c r="CA4746" s="69"/>
      <c r="CB4746" s="69"/>
      <c r="CC4746" s="69"/>
      <c r="CD4746" s="69"/>
      <c r="CE4746" s="69"/>
      <c r="CF4746" s="69"/>
      <c r="CG4746" s="69"/>
      <c r="CH4746" s="69"/>
      <c r="CI4746" s="69"/>
      <c r="CJ4746" s="69"/>
      <c r="CK4746" s="69"/>
      <c r="CL4746" s="69"/>
      <c r="CM4746" s="69"/>
      <c r="CN4746" s="69"/>
      <c r="CO4746" s="69"/>
      <c r="CP4746" s="69"/>
      <c r="CQ4746" s="69"/>
      <c r="CR4746" s="69"/>
      <c r="CS4746" s="69"/>
      <c r="CT4746" s="69"/>
      <c r="CU4746" s="69"/>
      <c r="CV4746" s="69"/>
      <c r="CW4746" s="69"/>
      <c r="CX4746" s="69"/>
      <c r="CY4746" s="69"/>
      <c r="CZ4746" s="69"/>
      <c r="DA4746" s="69"/>
      <c r="DB4746" s="69"/>
      <c r="DC4746" s="69"/>
      <c r="DD4746" s="69"/>
      <c r="DE4746" s="69"/>
      <c r="DF4746" s="69"/>
      <c r="DG4746" s="69"/>
      <c r="DH4746" s="69"/>
      <c r="DI4746" s="69"/>
    </row>
    <row r="4747" spans="1:113" s="75" customFormat="1" ht="66" hidden="1" customHeight="1" x14ac:dyDescent="0.2">
      <c r="A4747" s="36" t="s">
        <v>9031</v>
      </c>
      <c r="B4747" s="36" t="s">
        <v>115</v>
      </c>
      <c r="C4747" s="36" t="s">
        <v>36</v>
      </c>
      <c r="D4747" s="37">
        <v>41939</v>
      </c>
      <c r="E4747" s="38">
        <v>41939.6875</v>
      </c>
      <c r="F4747" s="37">
        <v>41960</v>
      </c>
      <c r="G4747" s="38">
        <v>41960.75</v>
      </c>
      <c r="H4747" s="194">
        <v>21.0625</v>
      </c>
      <c r="I4747" s="36">
        <v>14</v>
      </c>
      <c r="J4747" s="28"/>
      <c r="K4747" s="28"/>
      <c r="L4747" s="64" t="s">
        <v>128</v>
      </c>
      <c r="M4747" s="36" t="s">
        <v>66</v>
      </c>
      <c r="N4747" s="36">
        <v>0.4</v>
      </c>
      <c r="O4747" s="36" t="s">
        <v>66</v>
      </c>
      <c r="P4747" s="45" t="s">
        <v>10354</v>
      </c>
      <c r="Q4747" s="28" t="s">
        <v>10355</v>
      </c>
      <c r="R4747" s="36">
        <f>3.8+7.6+7.6+7.6+7.6+7.6+7.6+7.6+7.6+7.6+7.6+7.6+7.6+9+7+6.3+5.8+5.8+5.8+5.8</f>
        <v>140.5</v>
      </c>
      <c r="S4747" s="36"/>
      <c r="T4747" s="115">
        <f t="shared" ref="T4747:T4755" si="160">R4747+S4747</f>
        <v>140.5</v>
      </c>
      <c r="U4747" s="28"/>
      <c r="V4747" s="28"/>
      <c r="W4747" s="28"/>
      <c r="X4747" s="28" t="s">
        <v>10091</v>
      </c>
      <c r="Y4747" s="28"/>
      <c r="Z4747" s="28"/>
      <c r="AA4747" s="28"/>
      <c r="AB4747" s="28"/>
      <c r="AC4747" s="28"/>
      <c r="AD4747" s="595" t="s">
        <v>51</v>
      </c>
      <c r="AE4747" s="28"/>
      <c r="AF4747" s="28"/>
      <c r="AG4747" s="351"/>
      <c r="AH4747" s="22"/>
      <c r="AI4747" s="22"/>
      <c r="AJ4747" s="22"/>
      <c r="AK4747" s="161"/>
      <c r="AL4747" s="69"/>
      <c r="AM4747" s="69"/>
      <c r="AN4747" s="69"/>
      <c r="AO4747" s="69"/>
      <c r="AP4747" s="69"/>
      <c r="AQ4747" s="69"/>
      <c r="AR4747" s="69"/>
      <c r="AS4747" s="69"/>
      <c r="AT4747" s="69"/>
      <c r="AU4747" s="69"/>
      <c r="AV4747" s="69"/>
      <c r="AW4747" s="69"/>
      <c r="AX4747" s="69"/>
      <c r="AY4747" s="69"/>
      <c r="AZ4747" s="69"/>
      <c r="BA4747" s="69"/>
      <c r="BB4747" s="69"/>
      <c r="BC4747" s="69"/>
      <c r="BD4747" s="69"/>
      <c r="BE4747" s="69"/>
      <c r="BF4747" s="69"/>
      <c r="BG4747" s="69"/>
      <c r="BH4747" s="69"/>
      <c r="BI4747" s="69"/>
      <c r="BJ4747" s="69"/>
      <c r="BK4747" s="69"/>
      <c r="BL4747" s="69"/>
      <c r="BM4747" s="69"/>
      <c r="BN4747" s="69"/>
      <c r="BO4747" s="69"/>
      <c r="BP4747" s="69"/>
      <c r="BQ4747" s="69"/>
      <c r="BR4747" s="69"/>
      <c r="BS4747" s="69"/>
      <c r="BT4747" s="69"/>
      <c r="BU4747" s="69"/>
      <c r="BV4747" s="69"/>
      <c r="BW4747" s="69"/>
      <c r="BX4747" s="69"/>
      <c r="BY4747" s="69"/>
      <c r="BZ4747" s="69"/>
      <c r="CA4747" s="69"/>
      <c r="CB4747" s="69"/>
      <c r="CC4747" s="69"/>
      <c r="CD4747" s="69"/>
      <c r="CE4747" s="69"/>
      <c r="CF4747" s="69"/>
      <c r="CG4747" s="69"/>
      <c r="CH4747" s="69"/>
      <c r="CI4747" s="69"/>
      <c r="CJ4747" s="69"/>
      <c r="CK4747" s="69"/>
      <c r="CL4747" s="69"/>
      <c r="CM4747" s="69"/>
      <c r="CN4747" s="69"/>
      <c r="CO4747" s="69"/>
      <c r="CP4747" s="69"/>
      <c r="CQ4747" s="69"/>
      <c r="CR4747" s="69"/>
      <c r="CS4747" s="69"/>
      <c r="CT4747" s="69"/>
      <c r="CU4747" s="69"/>
      <c r="CV4747" s="69"/>
      <c r="CW4747" s="69"/>
      <c r="CX4747" s="69"/>
      <c r="CY4747" s="69"/>
      <c r="CZ4747" s="69"/>
      <c r="DA4747" s="69"/>
      <c r="DB4747" s="69"/>
      <c r="DC4747" s="69"/>
      <c r="DD4747" s="69"/>
      <c r="DE4747" s="69"/>
      <c r="DF4747" s="69"/>
      <c r="DG4747" s="69"/>
      <c r="DH4747" s="69"/>
      <c r="DI4747" s="69"/>
    </row>
    <row r="4748" spans="1:113" s="75" customFormat="1" ht="31.5" hidden="1" x14ac:dyDescent="0.2">
      <c r="A4748" s="36" t="s">
        <v>9031</v>
      </c>
      <c r="B4748" s="36" t="s">
        <v>115</v>
      </c>
      <c r="C4748" s="36" t="s">
        <v>36</v>
      </c>
      <c r="D4748" s="37">
        <v>41939</v>
      </c>
      <c r="E4748" s="38">
        <v>41939.919444444444</v>
      </c>
      <c r="F4748" s="37">
        <v>41955</v>
      </c>
      <c r="G4748" s="38">
        <v>41955.75</v>
      </c>
      <c r="H4748" s="194">
        <v>15.830555555556202</v>
      </c>
      <c r="I4748" s="36">
        <v>201</v>
      </c>
      <c r="J4748" s="28"/>
      <c r="K4748" s="28"/>
      <c r="L4748" s="64" t="s">
        <v>128</v>
      </c>
      <c r="M4748" s="36" t="s">
        <v>66</v>
      </c>
      <c r="N4748" s="36">
        <v>35</v>
      </c>
      <c r="O4748" s="36" t="s">
        <v>66</v>
      </c>
      <c r="P4748" s="45" t="s">
        <v>10356</v>
      </c>
      <c r="Q4748" s="28" t="s">
        <v>10357</v>
      </c>
      <c r="R4748" s="36">
        <f>16.7+44.5+118.7+68.1+118.6+112.6+112.6+112.6+119.7+112+112.6+111.2</f>
        <v>1159.9000000000001</v>
      </c>
      <c r="S4748" s="36"/>
      <c r="T4748" s="115">
        <f t="shared" si="160"/>
        <v>1159.9000000000001</v>
      </c>
      <c r="U4748" s="28"/>
      <c r="V4748" s="28"/>
      <c r="W4748" s="28"/>
      <c r="X4748" s="28" t="s">
        <v>10091</v>
      </c>
      <c r="Y4748" s="28"/>
      <c r="Z4748" s="28"/>
      <c r="AA4748" s="28"/>
      <c r="AB4748" s="28"/>
      <c r="AC4748" s="28"/>
      <c r="AD4748" s="595" t="s">
        <v>51</v>
      </c>
      <c r="AE4748" s="28"/>
      <c r="AF4748" s="28"/>
      <c r="AG4748" s="351"/>
      <c r="AH4748" s="22"/>
      <c r="AI4748" s="22"/>
      <c r="AJ4748" s="22"/>
      <c r="AK4748" s="161"/>
      <c r="AL4748" s="69"/>
      <c r="AM4748" s="69"/>
      <c r="AN4748" s="69"/>
      <c r="AO4748" s="69"/>
      <c r="AP4748" s="69"/>
      <c r="AQ4748" s="69"/>
      <c r="AR4748" s="69"/>
      <c r="AS4748" s="69"/>
      <c r="AT4748" s="69"/>
      <c r="AU4748" s="69"/>
      <c r="AV4748" s="69"/>
      <c r="AW4748" s="69"/>
      <c r="AX4748" s="69"/>
      <c r="AY4748" s="69"/>
      <c r="AZ4748" s="69"/>
      <c r="BA4748" s="69"/>
      <c r="BB4748" s="69"/>
      <c r="BC4748" s="69"/>
      <c r="BD4748" s="69"/>
      <c r="BE4748" s="69"/>
      <c r="BF4748" s="69"/>
      <c r="BG4748" s="69"/>
      <c r="BH4748" s="69"/>
      <c r="BI4748" s="69"/>
      <c r="BJ4748" s="69"/>
      <c r="BK4748" s="69"/>
      <c r="BL4748" s="69"/>
      <c r="BM4748" s="69"/>
      <c r="BN4748" s="69"/>
      <c r="BO4748" s="69"/>
      <c r="BP4748" s="69"/>
      <c r="BQ4748" s="69"/>
      <c r="BR4748" s="69"/>
      <c r="BS4748" s="69"/>
      <c r="BT4748" s="69"/>
      <c r="BU4748" s="69"/>
      <c r="BV4748" s="69"/>
      <c r="BW4748" s="69"/>
      <c r="BX4748" s="69"/>
      <c r="BY4748" s="69"/>
      <c r="BZ4748" s="69"/>
      <c r="CA4748" s="69"/>
      <c r="CB4748" s="69"/>
      <c r="CC4748" s="69"/>
      <c r="CD4748" s="69"/>
      <c r="CE4748" s="69"/>
      <c r="CF4748" s="69"/>
      <c r="CG4748" s="69"/>
      <c r="CH4748" s="69"/>
      <c r="CI4748" s="69"/>
      <c r="CJ4748" s="69"/>
      <c r="CK4748" s="69"/>
      <c r="CL4748" s="69"/>
      <c r="CM4748" s="69"/>
      <c r="CN4748" s="69"/>
      <c r="CO4748" s="69"/>
      <c r="CP4748" s="69"/>
      <c r="CQ4748" s="69"/>
      <c r="CR4748" s="69"/>
      <c r="CS4748" s="69"/>
      <c r="CT4748" s="69"/>
      <c r="CU4748" s="69"/>
      <c r="CV4748" s="69"/>
      <c r="CW4748" s="69"/>
      <c r="CX4748" s="69"/>
      <c r="CY4748" s="69"/>
      <c r="CZ4748" s="69"/>
      <c r="DA4748" s="69"/>
      <c r="DB4748" s="69"/>
      <c r="DC4748" s="69"/>
      <c r="DD4748" s="69"/>
      <c r="DE4748" s="69"/>
      <c r="DF4748" s="69"/>
      <c r="DG4748" s="69"/>
      <c r="DH4748" s="69"/>
      <c r="DI4748" s="69"/>
    </row>
    <row r="4749" spans="1:113" s="75" customFormat="1" ht="31.5" hidden="1" x14ac:dyDescent="0.2">
      <c r="A4749" s="36" t="s">
        <v>9031</v>
      </c>
      <c r="B4749" s="36" t="s">
        <v>115</v>
      </c>
      <c r="C4749" s="36" t="s">
        <v>36</v>
      </c>
      <c r="D4749" s="37">
        <v>41939</v>
      </c>
      <c r="E4749" s="38">
        <v>41939.913240740738</v>
      </c>
      <c r="F4749" s="37">
        <v>41954</v>
      </c>
      <c r="G4749" s="38">
        <v>41954.625</v>
      </c>
      <c r="H4749" s="194">
        <v>14.71175925926218</v>
      </c>
      <c r="I4749" s="36">
        <v>77</v>
      </c>
      <c r="J4749" s="28"/>
      <c r="K4749" s="28"/>
      <c r="L4749" s="64" t="s">
        <v>128</v>
      </c>
      <c r="M4749" s="36" t="s">
        <v>66</v>
      </c>
      <c r="N4749" s="36" t="s">
        <v>103</v>
      </c>
      <c r="O4749" s="36" t="s">
        <v>66</v>
      </c>
      <c r="P4749" s="45" t="s">
        <v>10358</v>
      </c>
      <c r="Q4749" s="28" t="s">
        <v>10359</v>
      </c>
      <c r="R4749" s="36">
        <f>48.7+1.3+0.2+48.7+48.7+48.7+48.7+48.7</f>
        <v>293.7</v>
      </c>
      <c r="S4749" s="36">
        <f>1.3+28.1+27.6+27.6+26+0.6+25.3+25.3+0.1+25.3+25.3+25.3+22.1+20.2</f>
        <v>280.10000000000002</v>
      </c>
      <c r="T4749" s="115">
        <f t="shared" si="160"/>
        <v>573.79999999999995</v>
      </c>
      <c r="U4749" s="28"/>
      <c r="V4749" s="28"/>
      <c r="W4749" s="28"/>
      <c r="X4749" s="28" t="s">
        <v>10091</v>
      </c>
      <c r="Y4749" s="28"/>
      <c r="Z4749" s="28"/>
      <c r="AA4749" s="28"/>
      <c r="AB4749" s="28"/>
      <c r="AC4749" s="28"/>
      <c r="AD4749" s="595" t="s">
        <v>51</v>
      </c>
      <c r="AE4749" s="28"/>
      <c r="AF4749" s="28"/>
      <c r="AG4749" s="351"/>
      <c r="AH4749" s="22"/>
      <c r="AI4749" s="22"/>
      <c r="AJ4749" s="22"/>
      <c r="AK4749" s="161"/>
      <c r="AL4749" s="69"/>
      <c r="AM4749" s="69"/>
      <c r="AN4749" s="69"/>
      <c r="AO4749" s="69"/>
      <c r="AP4749" s="69"/>
      <c r="AQ4749" s="69"/>
      <c r="AR4749" s="69"/>
      <c r="AS4749" s="69"/>
      <c r="AT4749" s="69"/>
      <c r="AU4749" s="69"/>
      <c r="AV4749" s="69"/>
      <c r="AW4749" s="69"/>
      <c r="AX4749" s="69"/>
      <c r="AY4749" s="69"/>
      <c r="AZ4749" s="69"/>
      <c r="BA4749" s="69"/>
      <c r="BB4749" s="69"/>
      <c r="BC4749" s="69"/>
      <c r="BD4749" s="69"/>
      <c r="BE4749" s="69"/>
      <c r="BF4749" s="69"/>
      <c r="BG4749" s="69"/>
      <c r="BH4749" s="69"/>
      <c r="BI4749" s="69"/>
      <c r="BJ4749" s="69"/>
      <c r="BK4749" s="69"/>
      <c r="BL4749" s="69"/>
      <c r="BM4749" s="69"/>
      <c r="BN4749" s="69"/>
      <c r="BO4749" s="69"/>
      <c r="BP4749" s="69"/>
      <c r="BQ4749" s="69"/>
      <c r="BR4749" s="69"/>
      <c r="BS4749" s="69"/>
      <c r="BT4749" s="69"/>
      <c r="BU4749" s="69"/>
      <c r="BV4749" s="69"/>
      <c r="BW4749" s="69"/>
      <c r="BX4749" s="69"/>
      <c r="BY4749" s="69"/>
      <c r="BZ4749" s="69"/>
      <c r="CA4749" s="69"/>
      <c r="CB4749" s="69"/>
      <c r="CC4749" s="69"/>
      <c r="CD4749" s="69"/>
      <c r="CE4749" s="69"/>
      <c r="CF4749" s="69"/>
      <c r="CG4749" s="69"/>
      <c r="CH4749" s="69"/>
      <c r="CI4749" s="69"/>
      <c r="CJ4749" s="69"/>
      <c r="CK4749" s="69"/>
      <c r="CL4749" s="69"/>
      <c r="CM4749" s="69"/>
      <c r="CN4749" s="69"/>
      <c r="CO4749" s="69"/>
      <c r="CP4749" s="69"/>
      <c r="CQ4749" s="69"/>
      <c r="CR4749" s="69"/>
      <c r="CS4749" s="69"/>
      <c r="CT4749" s="69"/>
      <c r="CU4749" s="69"/>
      <c r="CV4749" s="69"/>
      <c r="CW4749" s="69"/>
      <c r="CX4749" s="69"/>
      <c r="CY4749" s="69"/>
      <c r="CZ4749" s="69"/>
      <c r="DA4749" s="69"/>
      <c r="DB4749" s="69"/>
      <c r="DC4749" s="69"/>
      <c r="DD4749" s="69"/>
      <c r="DE4749" s="69"/>
      <c r="DF4749" s="69"/>
      <c r="DG4749" s="69"/>
      <c r="DH4749" s="69"/>
      <c r="DI4749" s="69"/>
    </row>
    <row r="4750" spans="1:113" s="75" customFormat="1" ht="75.75" hidden="1" customHeight="1" x14ac:dyDescent="0.2">
      <c r="A4750" s="36" t="s">
        <v>9031</v>
      </c>
      <c r="B4750" s="36" t="s">
        <v>115</v>
      </c>
      <c r="C4750" s="36" t="s">
        <v>36</v>
      </c>
      <c r="D4750" s="37">
        <v>41939</v>
      </c>
      <c r="E4750" s="38">
        <v>41939.913275462961</v>
      </c>
      <c r="F4750" s="37">
        <v>41988</v>
      </c>
      <c r="G4750" s="38">
        <v>41988.666666666664</v>
      </c>
      <c r="H4750" s="194">
        <v>48.753391203703359</v>
      </c>
      <c r="I4750" s="36">
        <v>86</v>
      </c>
      <c r="J4750" s="28"/>
      <c r="K4750" s="28"/>
      <c r="L4750" s="64" t="s">
        <v>128</v>
      </c>
      <c r="M4750" s="36" t="s">
        <v>66</v>
      </c>
      <c r="N4750" s="36" t="s">
        <v>103</v>
      </c>
      <c r="O4750" s="36" t="s">
        <v>66</v>
      </c>
      <c r="P4750" s="45" t="s">
        <v>10360</v>
      </c>
      <c r="Q4750" s="28" t="s">
        <v>10361</v>
      </c>
      <c r="R4750" s="36">
        <f>50.7+1.5+3.7+50.7+50.7+50.7+50.7+50.7+50.7+50.7+50.7+50.7+48.4+46.1+44+50.3</f>
        <v>700.99999999999989</v>
      </c>
      <c r="S4750" s="36"/>
      <c r="T4750" s="115">
        <f t="shared" si="160"/>
        <v>700.99999999999989</v>
      </c>
      <c r="U4750" s="28"/>
      <c r="V4750" s="28"/>
      <c r="W4750" s="28"/>
      <c r="X4750" s="28" t="s">
        <v>10091</v>
      </c>
      <c r="Y4750" s="28"/>
      <c r="Z4750" s="28"/>
      <c r="AA4750" s="28"/>
      <c r="AB4750" s="28"/>
      <c r="AC4750" s="28"/>
      <c r="AD4750" s="595" t="s">
        <v>51</v>
      </c>
      <c r="AE4750" s="28"/>
      <c r="AF4750" s="28"/>
      <c r="AG4750" s="351"/>
      <c r="AH4750" s="22"/>
      <c r="AI4750" s="22"/>
      <c r="AJ4750" s="22"/>
      <c r="AK4750" s="161"/>
      <c r="AL4750" s="69"/>
      <c r="AM4750" s="69"/>
      <c r="AN4750" s="69"/>
      <c r="AO4750" s="69"/>
      <c r="AP4750" s="69"/>
      <c r="AQ4750" s="69"/>
      <c r="AR4750" s="69"/>
      <c r="AS4750" s="69"/>
      <c r="AT4750" s="69"/>
      <c r="AU4750" s="69"/>
      <c r="AV4750" s="69"/>
      <c r="AW4750" s="69"/>
      <c r="AX4750" s="69"/>
      <c r="AY4750" s="69"/>
      <c r="AZ4750" s="69"/>
      <c r="BA4750" s="69"/>
      <c r="BB4750" s="69"/>
      <c r="BC4750" s="69"/>
      <c r="BD4750" s="69"/>
      <c r="BE4750" s="69"/>
      <c r="BF4750" s="69"/>
      <c r="BG4750" s="69"/>
      <c r="BH4750" s="69"/>
      <c r="BI4750" s="69"/>
      <c r="BJ4750" s="69"/>
      <c r="BK4750" s="69"/>
      <c r="BL4750" s="69"/>
      <c r="BM4750" s="69"/>
      <c r="BN4750" s="69"/>
      <c r="BO4750" s="69"/>
      <c r="BP4750" s="69"/>
      <c r="BQ4750" s="69"/>
      <c r="BR4750" s="69"/>
      <c r="BS4750" s="69"/>
      <c r="BT4750" s="69"/>
      <c r="BU4750" s="69"/>
      <c r="BV4750" s="69"/>
      <c r="BW4750" s="69"/>
      <c r="BX4750" s="69"/>
      <c r="BY4750" s="69"/>
      <c r="BZ4750" s="69"/>
      <c r="CA4750" s="69"/>
      <c r="CB4750" s="69"/>
      <c r="CC4750" s="69"/>
      <c r="CD4750" s="69"/>
      <c r="CE4750" s="69"/>
      <c r="CF4750" s="69"/>
      <c r="CG4750" s="69"/>
      <c r="CH4750" s="69"/>
      <c r="CI4750" s="69"/>
      <c r="CJ4750" s="69"/>
      <c r="CK4750" s="69"/>
      <c r="CL4750" s="69"/>
      <c r="CM4750" s="69"/>
      <c r="CN4750" s="69"/>
      <c r="CO4750" s="69"/>
      <c r="CP4750" s="69"/>
      <c r="CQ4750" s="69"/>
      <c r="CR4750" s="69"/>
      <c r="CS4750" s="69"/>
      <c r="CT4750" s="69"/>
      <c r="CU4750" s="69"/>
      <c r="CV4750" s="69"/>
      <c r="CW4750" s="69"/>
      <c r="CX4750" s="69"/>
      <c r="CY4750" s="69"/>
      <c r="CZ4750" s="69"/>
      <c r="DA4750" s="69"/>
      <c r="DB4750" s="69"/>
      <c r="DC4750" s="69"/>
      <c r="DD4750" s="69"/>
      <c r="DE4750" s="69"/>
      <c r="DF4750" s="69"/>
      <c r="DG4750" s="69"/>
      <c r="DH4750" s="69"/>
      <c r="DI4750" s="69"/>
    </row>
    <row r="4751" spans="1:113" s="75" customFormat="1" ht="143.25" hidden="1" customHeight="1" x14ac:dyDescent="0.2">
      <c r="A4751" s="36" t="s">
        <v>9031</v>
      </c>
      <c r="B4751" s="36" t="s">
        <v>115</v>
      </c>
      <c r="C4751" s="36" t="s">
        <v>36</v>
      </c>
      <c r="D4751" s="37">
        <v>41939</v>
      </c>
      <c r="E4751" s="38">
        <v>41939.888888888891</v>
      </c>
      <c r="F4751" s="37">
        <v>41964</v>
      </c>
      <c r="G4751" s="38">
        <v>41965.545138888891</v>
      </c>
      <c r="H4751" s="194">
        <v>25.65625</v>
      </c>
      <c r="I4751" s="36">
        <v>11</v>
      </c>
      <c r="J4751" s="28"/>
      <c r="K4751" s="28"/>
      <c r="L4751" s="64" t="s">
        <v>128</v>
      </c>
      <c r="M4751" s="36" t="s">
        <v>66</v>
      </c>
      <c r="N4751" s="36">
        <v>35</v>
      </c>
      <c r="O4751" s="36" t="s">
        <v>66</v>
      </c>
      <c r="P4751" s="52" t="s">
        <v>10362</v>
      </c>
      <c r="Q4751" s="28" t="s">
        <v>10363</v>
      </c>
      <c r="R4751" s="36">
        <f>24.4+3.8+3+24.4+24.4+24.4+24.4+24.4+24.4+24.4+24.4+24.4+24.4+24.4+24.4</f>
        <v>324</v>
      </c>
      <c r="S4751" s="36"/>
      <c r="T4751" s="115">
        <f t="shared" si="160"/>
        <v>324</v>
      </c>
      <c r="U4751" s="28"/>
      <c r="V4751" s="28"/>
      <c r="W4751" s="28"/>
      <c r="X4751" s="28" t="s">
        <v>10091</v>
      </c>
      <c r="Y4751" s="28"/>
      <c r="Z4751" s="28"/>
      <c r="AA4751" s="28"/>
      <c r="AB4751" s="28"/>
      <c r="AC4751" s="28"/>
      <c r="AD4751" s="595" t="s">
        <v>51</v>
      </c>
      <c r="AE4751" s="28"/>
      <c r="AF4751" s="28"/>
      <c r="AG4751" s="351"/>
      <c r="AH4751" s="22"/>
      <c r="AI4751" s="22"/>
      <c r="AJ4751" s="22"/>
      <c r="AK4751" s="161"/>
      <c r="AL4751" s="69"/>
      <c r="AM4751" s="69"/>
      <c r="AN4751" s="69"/>
      <c r="AO4751" s="69"/>
      <c r="AP4751" s="69"/>
      <c r="AQ4751" s="69"/>
      <c r="AR4751" s="69"/>
      <c r="AS4751" s="69"/>
      <c r="AT4751" s="69"/>
      <c r="AU4751" s="69"/>
      <c r="AV4751" s="69"/>
      <c r="AW4751" s="69"/>
      <c r="AX4751" s="69"/>
      <c r="AY4751" s="69"/>
      <c r="AZ4751" s="69"/>
      <c r="BA4751" s="69"/>
      <c r="BB4751" s="69"/>
      <c r="BC4751" s="69"/>
      <c r="BD4751" s="69"/>
      <c r="BE4751" s="69"/>
      <c r="BF4751" s="69"/>
      <c r="BG4751" s="69"/>
      <c r="BH4751" s="69"/>
      <c r="BI4751" s="69"/>
      <c r="BJ4751" s="69"/>
      <c r="BK4751" s="69"/>
      <c r="BL4751" s="69"/>
      <c r="BM4751" s="69"/>
      <c r="BN4751" s="69"/>
      <c r="BO4751" s="69"/>
      <c r="BP4751" s="69"/>
      <c r="BQ4751" s="69"/>
      <c r="BR4751" s="69"/>
      <c r="BS4751" s="69"/>
      <c r="BT4751" s="69"/>
      <c r="BU4751" s="69"/>
      <c r="BV4751" s="69"/>
      <c r="BW4751" s="69"/>
      <c r="BX4751" s="69"/>
      <c r="BY4751" s="69"/>
      <c r="BZ4751" s="69"/>
      <c r="CA4751" s="69"/>
      <c r="CB4751" s="69"/>
      <c r="CC4751" s="69"/>
      <c r="CD4751" s="69"/>
      <c r="CE4751" s="69"/>
      <c r="CF4751" s="69"/>
      <c r="CG4751" s="69"/>
      <c r="CH4751" s="69"/>
      <c r="CI4751" s="69"/>
      <c r="CJ4751" s="69"/>
      <c r="CK4751" s="69"/>
      <c r="CL4751" s="69"/>
      <c r="CM4751" s="69"/>
      <c r="CN4751" s="69"/>
      <c r="CO4751" s="69"/>
      <c r="CP4751" s="69"/>
      <c r="CQ4751" s="69"/>
      <c r="CR4751" s="69"/>
      <c r="CS4751" s="69"/>
      <c r="CT4751" s="69"/>
      <c r="CU4751" s="69"/>
      <c r="CV4751" s="69"/>
      <c r="CW4751" s="69"/>
      <c r="CX4751" s="69"/>
      <c r="CY4751" s="69"/>
      <c r="CZ4751" s="69"/>
      <c r="DA4751" s="69"/>
      <c r="DB4751" s="69"/>
      <c r="DC4751" s="69"/>
      <c r="DD4751" s="69"/>
      <c r="DE4751" s="69"/>
      <c r="DF4751" s="69"/>
      <c r="DG4751" s="69"/>
      <c r="DH4751" s="69"/>
      <c r="DI4751" s="69"/>
    </row>
    <row r="4752" spans="1:113" hidden="1" x14ac:dyDescent="0.2">
      <c r="A4752" s="36" t="s">
        <v>9031</v>
      </c>
      <c r="B4752" s="178" t="s">
        <v>115</v>
      </c>
      <c r="C4752" s="178" t="s">
        <v>36</v>
      </c>
      <c r="D4752" s="37">
        <v>41939</v>
      </c>
      <c r="E4752" s="390">
        <v>41939.734027777777</v>
      </c>
      <c r="F4752" s="397">
        <v>41955</v>
      </c>
      <c r="G4752" s="390">
        <v>41955.708333333336</v>
      </c>
      <c r="H4752" s="900">
        <v>15.974305555559113</v>
      </c>
      <c r="I4752" s="36">
        <v>71</v>
      </c>
      <c r="J4752" s="28"/>
      <c r="K4752" s="28"/>
      <c r="L4752" s="64" t="s">
        <v>128</v>
      </c>
      <c r="M4752" s="409" t="s">
        <v>66</v>
      </c>
      <c r="N4752" s="409" t="s">
        <v>103</v>
      </c>
      <c r="O4752" s="409" t="s">
        <v>66</v>
      </c>
      <c r="P4752" s="1239" t="s">
        <v>10364</v>
      </c>
      <c r="Q4752" s="28" t="s">
        <v>10365</v>
      </c>
      <c r="R4752" s="218">
        <f>9.1+6.1+5.3+84.9+6.6+84.9+84.9+84.9+84.9+84.9+84.9+84.9+84.9+80.8+69.9+68+66.8-200</f>
        <v>876.69999999999982</v>
      </c>
      <c r="S4752" s="218">
        <f>35.8+43.8+35.1+35.1-8.7+35.1+35.1+34.8+29.5+29.5+29.5+29.5+29.5+29.5+28.2+27.6+27.6+27.5+26.2+25.4+25.4+25.4+23.1-200</f>
        <v>459.5</v>
      </c>
      <c r="T4752" s="115">
        <f t="shared" si="160"/>
        <v>1336.1999999999998</v>
      </c>
      <c r="U4752" s="363"/>
      <c r="V4752" s="358"/>
      <c r="W4752" s="358"/>
      <c r="X4752" s="358" t="s">
        <v>10091</v>
      </c>
      <c r="Y4752" s="358"/>
      <c r="Z4752" s="358"/>
      <c r="AA4752" s="358"/>
      <c r="AB4752" s="358"/>
      <c r="AC4752" s="365"/>
      <c r="AD4752" s="595" t="s">
        <v>51</v>
      </c>
      <c r="AE4752" s="433"/>
      <c r="AF4752" s="429"/>
      <c r="AG4752" s="28"/>
    </row>
    <row r="4753" spans="1:33" ht="31.5" hidden="1" x14ac:dyDescent="0.2">
      <c r="A4753" s="36" t="s">
        <v>9031</v>
      </c>
      <c r="B4753" s="178" t="s">
        <v>115</v>
      </c>
      <c r="C4753" s="178" t="s">
        <v>36</v>
      </c>
      <c r="D4753" s="37">
        <v>41939</v>
      </c>
      <c r="E4753" s="390">
        <v>41939.907361111109</v>
      </c>
      <c r="F4753" s="397">
        <v>41955</v>
      </c>
      <c r="G4753" s="390">
        <v>41955.770833333336</v>
      </c>
      <c r="H4753" s="900">
        <v>15.863472222226846</v>
      </c>
      <c r="I4753" s="36">
        <v>12</v>
      </c>
      <c r="J4753" s="28"/>
      <c r="K4753" s="28"/>
      <c r="L4753" s="64" t="s">
        <v>128</v>
      </c>
      <c r="M4753" s="409" t="s">
        <v>66</v>
      </c>
      <c r="N4753" s="409" t="s">
        <v>103</v>
      </c>
      <c r="O4753" s="409" t="s">
        <v>66</v>
      </c>
      <c r="P4753" s="409" t="s">
        <v>10366</v>
      </c>
      <c r="Q4753" s="28" t="s">
        <v>10367</v>
      </c>
      <c r="R4753" s="218">
        <f>35.4+0.9+3.7+38.8+38.8+38.8+38.8+38.8+38.8+38.8+38.8+38.8+38.8+38.8</f>
        <v>466.80000000000007</v>
      </c>
      <c r="S4753" s="218">
        <v>2.9</v>
      </c>
      <c r="T4753" s="115">
        <f t="shared" si="160"/>
        <v>469.70000000000005</v>
      </c>
      <c r="U4753" s="363"/>
      <c r="V4753" s="358"/>
      <c r="W4753" s="358"/>
      <c r="X4753" s="358" t="s">
        <v>10091</v>
      </c>
      <c r="Y4753" s="358"/>
      <c r="Z4753" s="358"/>
      <c r="AA4753" s="358"/>
      <c r="AB4753" s="358"/>
      <c r="AC4753" s="365"/>
      <c r="AD4753" s="595" t="s">
        <v>51</v>
      </c>
      <c r="AE4753" s="433"/>
      <c r="AF4753" s="429"/>
      <c r="AG4753" s="28"/>
    </row>
    <row r="4754" spans="1:33" ht="63" hidden="1" x14ac:dyDescent="0.2">
      <c r="A4754" s="36" t="s">
        <v>9031</v>
      </c>
      <c r="B4754" s="178" t="s">
        <v>115</v>
      </c>
      <c r="C4754" s="36" t="s">
        <v>36</v>
      </c>
      <c r="D4754" s="37">
        <v>41939</v>
      </c>
      <c r="E4754" s="382">
        <v>41939.899305555555</v>
      </c>
      <c r="F4754" s="37">
        <v>41952</v>
      </c>
      <c r="G4754" s="382">
        <v>41952.444444444445</v>
      </c>
      <c r="H4754" s="194">
        <v>12.545138888890506</v>
      </c>
      <c r="I4754" s="36">
        <v>29</v>
      </c>
      <c r="J4754" s="357"/>
      <c r="K4754" s="357"/>
      <c r="L4754" s="64" t="s">
        <v>128</v>
      </c>
      <c r="M4754" s="36" t="s">
        <v>66</v>
      </c>
      <c r="N4754" s="36">
        <v>35</v>
      </c>
      <c r="O4754" s="36" t="s">
        <v>66</v>
      </c>
      <c r="P4754" s="36" t="s">
        <v>10368</v>
      </c>
      <c r="Q4754" s="28" t="s">
        <v>10369</v>
      </c>
      <c r="R4754" s="36">
        <f>1163.1+86.4+205.8+465.5</f>
        <v>1920.8</v>
      </c>
      <c r="S4754" s="36">
        <v>260</v>
      </c>
      <c r="T4754" s="115">
        <f t="shared" si="160"/>
        <v>2180.8000000000002</v>
      </c>
      <c r="U4754" s="357"/>
      <c r="V4754" s="357"/>
      <c r="W4754" s="357"/>
      <c r="X4754" s="357" t="s">
        <v>10091</v>
      </c>
      <c r="Y4754" s="357"/>
      <c r="Z4754" s="357"/>
      <c r="AA4754" s="357"/>
      <c r="AB4754" s="357"/>
      <c r="AC4754" s="362"/>
      <c r="AD4754" s="595" t="s">
        <v>51</v>
      </c>
      <c r="AE4754" s="364"/>
      <c r="AF4754" s="362"/>
      <c r="AG4754" s="28"/>
    </row>
    <row r="4755" spans="1:33" ht="31.5" hidden="1" x14ac:dyDescent="0.2">
      <c r="A4755" s="36" t="s">
        <v>9031</v>
      </c>
      <c r="B4755" s="178" t="s">
        <v>115</v>
      </c>
      <c r="C4755" s="36" t="s">
        <v>36</v>
      </c>
      <c r="D4755" s="37">
        <v>41939</v>
      </c>
      <c r="E4755" s="382">
        <v>41939.929166666669</v>
      </c>
      <c r="F4755" s="37">
        <v>41980</v>
      </c>
      <c r="G4755" s="382">
        <v>41980.775000000001</v>
      </c>
      <c r="H4755" s="194">
        <v>40.845833333332848</v>
      </c>
      <c r="I4755" s="36">
        <v>12</v>
      </c>
      <c r="J4755" s="357"/>
      <c r="K4755" s="357"/>
      <c r="L4755" s="64" t="s">
        <v>128</v>
      </c>
      <c r="M4755" s="36" t="s">
        <v>66</v>
      </c>
      <c r="N4755" s="36" t="s">
        <v>103</v>
      </c>
      <c r="O4755" s="36" t="s">
        <v>66</v>
      </c>
      <c r="P4755" s="45" t="s">
        <v>10370</v>
      </c>
      <c r="Q4755" s="28" t="s">
        <v>10371</v>
      </c>
      <c r="R4755" s="36">
        <f>0.9+21.2+75.6+75.6+75.6+75.6+75.6+75.6+75.6+73.8+69.6+69.6+69.6+61.2+53.4+62.5+53.4+53.4</f>
        <v>1117.8000000000002</v>
      </c>
      <c r="S4755" s="36"/>
      <c r="T4755" s="115">
        <f t="shared" si="160"/>
        <v>1117.8000000000002</v>
      </c>
      <c r="U4755" s="357"/>
      <c r="V4755" s="357"/>
      <c r="W4755" s="357"/>
      <c r="X4755" s="357" t="s">
        <v>10091</v>
      </c>
      <c r="Y4755" s="357"/>
      <c r="Z4755" s="357"/>
      <c r="AA4755" s="357"/>
      <c r="AB4755" s="357"/>
      <c r="AC4755" s="362"/>
      <c r="AD4755" s="595" t="s">
        <v>51</v>
      </c>
      <c r="AE4755" s="364"/>
      <c r="AF4755" s="362"/>
      <c r="AG4755" s="28"/>
    </row>
    <row r="4756" spans="1:33" ht="31.5" hidden="1" x14ac:dyDescent="0.2">
      <c r="A4756" s="36" t="s">
        <v>9031</v>
      </c>
      <c r="B4756" s="178" t="s">
        <v>115</v>
      </c>
      <c r="C4756" s="36" t="s">
        <v>36</v>
      </c>
      <c r="D4756" s="37">
        <v>41939</v>
      </c>
      <c r="E4756" s="382">
        <v>41939.916666666664</v>
      </c>
      <c r="F4756" s="37">
        <v>41939</v>
      </c>
      <c r="G4756" s="382">
        <v>41939.947916666664</v>
      </c>
      <c r="H4756" s="194">
        <v>3.125E-2</v>
      </c>
      <c r="I4756" s="36">
        <v>8</v>
      </c>
      <c r="J4756" s="357"/>
      <c r="K4756" s="357"/>
      <c r="L4756" s="64" t="s">
        <v>128</v>
      </c>
      <c r="M4756" s="36" t="s">
        <v>66</v>
      </c>
      <c r="N4756" s="36" t="s">
        <v>103</v>
      </c>
      <c r="O4756" s="36" t="s">
        <v>66</v>
      </c>
      <c r="P4756" s="36" t="s">
        <v>10372</v>
      </c>
      <c r="Q4756" s="28" t="s">
        <v>10373</v>
      </c>
      <c r="R4756" s="36">
        <v>0.5</v>
      </c>
      <c r="S4756" s="36"/>
      <c r="T4756" s="36">
        <v>0.5</v>
      </c>
      <c r="U4756" s="357"/>
      <c r="V4756" s="357"/>
      <c r="W4756" s="357"/>
      <c r="X4756" s="357"/>
      <c r="Y4756" s="357"/>
      <c r="Z4756" s="357"/>
      <c r="AA4756" s="357"/>
      <c r="AB4756" s="357"/>
      <c r="AC4756" s="362"/>
      <c r="AD4756" s="595" t="s">
        <v>51</v>
      </c>
      <c r="AE4756" s="364"/>
      <c r="AF4756" s="362"/>
      <c r="AG4756" s="28"/>
    </row>
    <row r="4757" spans="1:33" ht="31.5" hidden="1" x14ac:dyDescent="0.2">
      <c r="A4757" s="36" t="s">
        <v>9031</v>
      </c>
      <c r="B4757" s="36" t="s">
        <v>115</v>
      </c>
      <c r="C4757" s="36" t="s">
        <v>36</v>
      </c>
      <c r="D4757" s="37">
        <v>41939</v>
      </c>
      <c r="E4757" s="38">
        <v>41939.770833333336</v>
      </c>
      <c r="F4757" s="37">
        <v>41949</v>
      </c>
      <c r="G4757" s="38">
        <v>41949.916666666664</v>
      </c>
      <c r="H4757" s="194">
        <v>10.145833333328483</v>
      </c>
      <c r="I4757" s="36">
        <v>6</v>
      </c>
      <c r="J4757" s="28"/>
      <c r="K4757" s="28"/>
      <c r="L4757" s="64" t="s">
        <v>128</v>
      </c>
      <c r="M4757" s="36" t="s">
        <v>66</v>
      </c>
      <c r="N4757" s="36">
        <v>0.4</v>
      </c>
      <c r="O4757" s="36" t="s">
        <v>66</v>
      </c>
      <c r="P4757" s="36" t="s">
        <v>10374</v>
      </c>
      <c r="Q4757" s="28" t="s">
        <v>10375</v>
      </c>
      <c r="R4757" s="36">
        <v>85.700000000000017</v>
      </c>
      <c r="S4757" s="36">
        <v>1.4</v>
      </c>
      <c r="T4757" s="36">
        <v>87.100000000000023</v>
      </c>
      <c r="U4757" s="357"/>
      <c r="V4757" s="357"/>
      <c r="W4757" s="357"/>
      <c r="X4757" s="357" t="s">
        <v>10091</v>
      </c>
      <c r="Y4757" s="357"/>
      <c r="Z4757" s="357"/>
      <c r="AA4757" s="357"/>
      <c r="AB4757" s="357"/>
      <c r="AC4757" s="362"/>
      <c r="AD4757" s="595" t="s">
        <v>60</v>
      </c>
      <c r="AE4757" s="364"/>
      <c r="AF4757" s="362"/>
      <c r="AG4757" s="28"/>
    </row>
    <row r="4758" spans="1:33" ht="31.5" hidden="1" x14ac:dyDescent="0.2">
      <c r="A4758" s="36" t="s">
        <v>9031</v>
      </c>
      <c r="B4758" s="36" t="s">
        <v>115</v>
      </c>
      <c r="C4758" s="36" t="s">
        <v>36</v>
      </c>
      <c r="D4758" s="37">
        <v>41939</v>
      </c>
      <c r="E4758" s="38">
        <v>41939.916666666664</v>
      </c>
      <c r="F4758" s="37">
        <v>41961</v>
      </c>
      <c r="G4758" s="38">
        <v>41961.583333333336</v>
      </c>
      <c r="H4758" s="194">
        <v>21.666666666671517</v>
      </c>
      <c r="I4758" s="36">
        <v>31</v>
      </c>
      <c r="J4758" s="28"/>
      <c r="K4758" s="28"/>
      <c r="L4758" s="64" t="s">
        <v>128</v>
      </c>
      <c r="M4758" s="36" t="s">
        <v>66</v>
      </c>
      <c r="N4758" s="36" t="s">
        <v>103</v>
      </c>
      <c r="O4758" s="36" t="s">
        <v>66</v>
      </c>
      <c r="P4758" s="45" t="s">
        <v>10376</v>
      </c>
      <c r="Q4758" s="28" t="s">
        <v>10377</v>
      </c>
      <c r="R4758" s="36">
        <f>12.7+34+34+34+34+38.7+38.7</f>
        <v>226.09999999999997</v>
      </c>
      <c r="S4758" s="36">
        <f>18+17.4+16.9+16.9+16.9+16.9+16.3+15.8+15.8+15.5</f>
        <v>166.4</v>
      </c>
      <c r="T4758" s="115">
        <f>R4758+S4758</f>
        <v>392.5</v>
      </c>
      <c r="U4758" s="357"/>
      <c r="V4758" s="357"/>
      <c r="W4758" s="357"/>
      <c r="X4758" s="357" t="s">
        <v>10091</v>
      </c>
      <c r="Y4758" s="357"/>
      <c r="Z4758" s="357"/>
      <c r="AA4758" s="357"/>
      <c r="AB4758" s="357"/>
      <c r="AC4758" s="362"/>
      <c r="AD4758" s="595" t="s">
        <v>51</v>
      </c>
      <c r="AE4758" s="364"/>
      <c r="AF4758" s="362"/>
      <c r="AG4758" s="28"/>
    </row>
    <row r="4759" spans="1:33" ht="31.5" hidden="1" x14ac:dyDescent="0.2">
      <c r="A4759" s="36" t="s">
        <v>9031</v>
      </c>
      <c r="B4759" s="36" t="s">
        <v>115</v>
      </c>
      <c r="C4759" s="36" t="s">
        <v>36</v>
      </c>
      <c r="D4759" s="37">
        <v>41939</v>
      </c>
      <c r="E4759" s="38">
        <v>41939.888888888891</v>
      </c>
      <c r="F4759" s="37">
        <v>41988</v>
      </c>
      <c r="G4759" s="38">
        <v>41988.708333333336</v>
      </c>
      <c r="H4759" s="194">
        <v>48.819444444445253</v>
      </c>
      <c r="I4759" s="36">
        <v>5</v>
      </c>
      <c r="J4759" s="28"/>
      <c r="K4759" s="28"/>
      <c r="L4759" s="64" t="s">
        <v>128</v>
      </c>
      <c r="M4759" s="36" t="s">
        <v>66</v>
      </c>
      <c r="N4759" s="36">
        <v>0.4</v>
      </c>
      <c r="O4759" s="36" t="s">
        <v>66</v>
      </c>
      <c r="P4759" s="45" t="s">
        <v>10378</v>
      </c>
      <c r="Q4759" s="28" t="s">
        <v>10377</v>
      </c>
      <c r="R4759" s="36">
        <f>14.4+5.8+14.4+14.4+14.4+14.4+14.4+14.4+14.4+14.4</f>
        <v>135.4</v>
      </c>
      <c r="S4759" s="36"/>
      <c r="T4759" s="115">
        <f>R4759+S4759</f>
        <v>135.4</v>
      </c>
      <c r="U4759" s="387"/>
      <c r="V4759" s="387"/>
      <c r="W4759" s="387"/>
      <c r="X4759" s="387" t="s">
        <v>10091</v>
      </c>
      <c r="Y4759" s="387"/>
      <c r="Z4759" s="387"/>
      <c r="AA4759" s="387"/>
      <c r="AB4759" s="387"/>
      <c r="AC4759" s="539"/>
      <c r="AD4759" s="595" t="s">
        <v>51</v>
      </c>
      <c r="AE4759" s="991"/>
      <c r="AF4759" s="539"/>
      <c r="AG4759" s="212"/>
    </row>
    <row r="4760" spans="1:33" ht="47.25" hidden="1" x14ac:dyDescent="0.2">
      <c r="A4760" s="36" t="s">
        <v>9031</v>
      </c>
      <c r="B4760" s="36" t="s">
        <v>115</v>
      </c>
      <c r="C4760" s="36" t="s">
        <v>36</v>
      </c>
      <c r="D4760" s="37">
        <v>41939</v>
      </c>
      <c r="E4760" s="38">
        <v>41939.899305555555</v>
      </c>
      <c r="F4760" s="37">
        <v>41958</v>
      </c>
      <c r="G4760" s="38">
        <v>41958.5</v>
      </c>
      <c r="H4760" s="194">
        <v>18.600694444445253</v>
      </c>
      <c r="I4760" s="36">
        <v>61</v>
      </c>
      <c r="J4760" s="28"/>
      <c r="K4760" s="28"/>
      <c r="L4760" s="64" t="s">
        <v>128</v>
      </c>
      <c r="M4760" s="36" t="s">
        <v>66</v>
      </c>
      <c r="N4760" s="36" t="s">
        <v>103</v>
      </c>
      <c r="O4760" s="36" t="s">
        <v>66</v>
      </c>
      <c r="P4760" s="45" t="s">
        <v>10379</v>
      </c>
      <c r="Q4760" s="28" t="s">
        <v>10377</v>
      </c>
      <c r="R4760" s="36">
        <f>46.4+11.3+33.1+41.1+103.5</f>
        <v>235.4</v>
      </c>
      <c r="S4760" s="36">
        <f>27.6+23.3+22.1+21.7+20.6+18.8+17.2</f>
        <v>151.30000000000001</v>
      </c>
      <c r="T4760" s="115">
        <f>R4760+S4760</f>
        <v>386.70000000000005</v>
      </c>
      <c r="U4760" s="28"/>
      <c r="V4760" s="28"/>
      <c r="W4760" s="28"/>
      <c r="X4760" s="28" t="s">
        <v>10091</v>
      </c>
      <c r="Y4760" s="28"/>
      <c r="Z4760" s="28"/>
      <c r="AA4760" s="28"/>
      <c r="AB4760" s="28"/>
      <c r="AC4760" s="28"/>
      <c r="AD4760" s="595" t="s">
        <v>60</v>
      </c>
      <c r="AE4760" s="28"/>
      <c r="AF4760" s="28"/>
      <c r="AG4760" s="28"/>
    </row>
    <row r="4761" spans="1:33" ht="31.5" hidden="1" x14ac:dyDescent="0.2">
      <c r="A4761" s="36" t="s">
        <v>9031</v>
      </c>
      <c r="B4761" s="36" t="s">
        <v>115</v>
      </c>
      <c r="C4761" s="36" t="s">
        <v>36</v>
      </c>
      <c r="D4761" s="37">
        <v>41939</v>
      </c>
      <c r="E4761" s="38">
        <v>41939.4375</v>
      </c>
      <c r="F4761" s="37">
        <v>41944</v>
      </c>
      <c r="G4761" s="38">
        <v>41944.291655092595</v>
      </c>
      <c r="H4761" s="194">
        <v>4.8541550925947377</v>
      </c>
      <c r="I4761" s="36">
        <v>2</v>
      </c>
      <c r="J4761" s="28"/>
      <c r="K4761" s="28"/>
      <c r="L4761" s="64" t="s">
        <v>128</v>
      </c>
      <c r="M4761" s="36" t="s">
        <v>66</v>
      </c>
      <c r="N4761" s="36">
        <v>0.4</v>
      </c>
      <c r="O4761" s="36" t="s">
        <v>66</v>
      </c>
      <c r="P4761" s="36" t="s">
        <v>10380</v>
      </c>
      <c r="Q4761" s="28" t="s">
        <v>10381</v>
      </c>
      <c r="R4761" s="36">
        <v>3.6</v>
      </c>
      <c r="S4761" s="36">
        <v>0.1</v>
      </c>
      <c r="T4761" s="36">
        <v>3.7</v>
      </c>
      <c r="U4761" s="28"/>
      <c r="V4761" s="28"/>
      <c r="W4761" s="28"/>
      <c r="X4761" s="28" t="s">
        <v>10091</v>
      </c>
      <c r="Y4761" s="28"/>
      <c r="Z4761" s="28"/>
      <c r="AA4761" s="28"/>
      <c r="AB4761" s="28"/>
      <c r="AC4761" s="28"/>
      <c r="AD4761" s="595" t="s">
        <v>62</v>
      </c>
      <c r="AE4761" s="28"/>
      <c r="AF4761" s="28"/>
      <c r="AG4761" s="28"/>
    </row>
    <row r="4762" spans="1:33" ht="31.5" hidden="1" x14ac:dyDescent="0.2">
      <c r="A4762" s="36" t="s">
        <v>9031</v>
      </c>
      <c r="B4762" s="36" t="s">
        <v>115</v>
      </c>
      <c r="C4762" s="36" t="s">
        <v>36</v>
      </c>
      <c r="D4762" s="37">
        <v>41939</v>
      </c>
      <c r="E4762" s="38">
        <v>41939.458333333336</v>
      </c>
      <c r="F4762" s="37">
        <v>41943</v>
      </c>
      <c r="G4762" s="38">
        <v>41943.291655092595</v>
      </c>
      <c r="H4762" s="194">
        <v>3.833321759258979</v>
      </c>
      <c r="I4762" s="36">
        <v>6</v>
      </c>
      <c r="J4762" s="28"/>
      <c r="K4762" s="28"/>
      <c r="L4762" s="64" t="s">
        <v>128</v>
      </c>
      <c r="M4762" s="36" t="s">
        <v>66</v>
      </c>
      <c r="N4762" s="36">
        <v>0.4</v>
      </c>
      <c r="O4762" s="36" t="s">
        <v>66</v>
      </c>
      <c r="P4762" s="36" t="s">
        <v>10380</v>
      </c>
      <c r="Q4762" s="28" t="s">
        <v>10382</v>
      </c>
      <c r="R4762" s="36">
        <v>34.499999999999993</v>
      </c>
      <c r="S4762" s="36"/>
      <c r="T4762" s="36">
        <v>34.499999999999993</v>
      </c>
      <c r="U4762" s="28"/>
      <c r="V4762" s="28"/>
      <c r="W4762" s="28"/>
      <c r="X4762" s="28" t="s">
        <v>10091</v>
      </c>
      <c r="Y4762" s="28"/>
      <c r="Z4762" s="28"/>
      <c r="AA4762" s="28"/>
      <c r="AB4762" s="28"/>
      <c r="AC4762" s="28"/>
      <c r="AD4762" s="595" t="s">
        <v>51</v>
      </c>
      <c r="AE4762" s="28"/>
      <c r="AF4762" s="28"/>
      <c r="AG4762" s="28"/>
    </row>
    <row r="4763" spans="1:33" ht="31.5" hidden="1" x14ac:dyDescent="0.2">
      <c r="A4763" s="36" t="s">
        <v>9031</v>
      </c>
      <c r="B4763" s="36" t="s">
        <v>115</v>
      </c>
      <c r="C4763" s="36" t="s">
        <v>36</v>
      </c>
      <c r="D4763" s="37">
        <v>41939</v>
      </c>
      <c r="E4763" s="38">
        <v>41939.569444444445</v>
      </c>
      <c r="F4763" s="37">
        <v>41939</v>
      </c>
      <c r="G4763" s="38">
        <v>41939.604166666664</v>
      </c>
      <c r="H4763" s="194">
        <v>3.4722222218988463E-2</v>
      </c>
      <c r="I4763" s="36">
        <v>22</v>
      </c>
      <c r="J4763" s="28"/>
      <c r="K4763" s="28"/>
      <c r="L4763" s="64" t="s">
        <v>128</v>
      </c>
      <c r="M4763" s="36" t="s">
        <v>66</v>
      </c>
      <c r="N4763" s="36" t="s">
        <v>103</v>
      </c>
      <c r="O4763" s="36" t="s">
        <v>66</v>
      </c>
      <c r="P4763" s="36" t="s">
        <v>10383</v>
      </c>
      <c r="Q4763" s="28" t="s">
        <v>10384</v>
      </c>
      <c r="R4763" s="36">
        <v>3.2</v>
      </c>
      <c r="S4763" s="36">
        <v>3.8</v>
      </c>
      <c r="T4763" s="36">
        <v>7</v>
      </c>
      <c r="U4763" s="28"/>
      <c r="V4763" s="28"/>
      <c r="W4763" s="28"/>
      <c r="X4763" s="28"/>
      <c r="Y4763" s="28"/>
      <c r="Z4763" s="28"/>
      <c r="AA4763" s="28"/>
      <c r="AB4763" s="28"/>
      <c r="AC4763" s="28"/>
      <c r="AD4763" s="595" t="s">
        <v>51</v>
      </c>
      <c r="AE4763" s="28"/>
      <c r="AF4763" s="28"/>
      <c r="AG4763" s="28"/>
    </row>
    <row r="4764" spans="1:33" ht="31.5" hidden="1" x14ac:dyDescent="0.2">
      <c r="A4764" s="36" t="s">
        <v>9031</v>
      </c>
      <c r="B4764" s="36" t="s">
        <v>115</v>
      </c>
      <c r="C4764" s="36" t="s">
        <v>36</v>
      </c>
      <c r="D4764" s="37">
        <v>41939</v>
      </c>
      <c r="E4764" s="38">
        <v>41939.729166666664</v>
      </c>
      <c r="F4764" s="37">
        <v>41939</v>
      </c>
      <c r="G4764" s="38">
        <v>41939.777777777781</v>
      </c>
      <c r="H4764" s="194">
        <v>4.8611111116770189E-2</v>
      </c>
      <c r="I4764" s="36">
        <v>21</v>
      </c>
      <c r="J4764" s="28"/>
      <c r="K4764" s="28"/>
      <c r="L4764" s="64" t="s">
        <v>128</v>
      </c>
      <c r="M4764" s="36" t="s">
        <v>66</v>
      </c>
      <c r="N4764" s="36">
        <v>35</v>
      </c>
      <c r="O4764" s="36" t="s">
        <v>66</v>
      </c>
      <c r="P4764" s="36" t="s">
        <v>10385</v>
      </c>
      <c r="Q4764" s="28" t="s">
        <v>10386</v>
      </c>
      <c r="R4764" s="36">
        <v>12.3</v>
      </c>
      <c r="S4764" s="36">
        <v>10.7</v>
      </c>
      <c r="T4764" s="36">
        <v>23</v>
      </c>
      <c r="U4764" s="28"/>
      <c r="V4764" s="28"/>
      <c r="W4764" s="28"/>
      <c r="X4764" s="28"/>
      <c r="Y4764" s="28"/>
      <c r="Z4764" s="28"/>
      <c r="AA4764" s="28"/>
      <c r="AB4764" s="28"/>
      <c r="AC4764" s="28"/>
      <c r="AD4764" s="595" t="s">
        <v>61</v>
      </c>
      <c r="AE4764" s="28"/>
      <c r="AF4764" s="28"/>
      <c r="AG4764" s="28"/>
    </row>
    <row r="4765" spans="1:33" ht="31.5" hidden="1" x14ac:dyDescent="0.2">
      <c r="A4765" s="36" t="s">
        <v>9031</v>
      </c>
      <c r="B4765" s="36" t="s">
        <v>115</v>
      </c>
      <c r="C4765" s="36" t="s">
        <v>36</v>
      </c>
      <c r="D4765" s="37">
        <v>41940</v>
      </c>
      <c r="E4765" s="38">
        <v>41940.041666666664</v>
      </c>
      <c r="F4765" s="37">
        <v>41940</v>
      </c>
      <c r="G4765" s="38">
        <v>41940.166666666664</v>
      </c>
      <c r="H4765" s="194">
        <v>0.125</v>
      </c>
      <c r="I4765" s="36">
        <v>1</v>
      </c>
      <c r="J4765" s="28"/>
      <c r="K4765" s="28"/>
      <c r="L4765" s="28" t="s">
        <v>126</v>
      </c>
      <c r="M4765" s="36" t="s">
        <v>1470</v>
      </c>
      <c r="N4765" s="36">
        <v>0.4</v>
      </c>
      <c r="O4765" s="36" t="s">
        <v>72</v>
      </c>
      <c r="P4765" s="36" t="s">
        <v>10398</v>
      </c>
      <c r="Q4765" s="28" t="s">
        <v>10235</v>
      </c>
      <c r="R4765" s="36">
        <v>0.1</v>
      </c>
      <c r="S4765" s="36"/>
      <c r="T4765" s="36">
        <v>0.1</v>
      </c>
      <c r="U4765" s="28"/>
      <c r="V4765" s="28"/>
      <c r="W4765" s="28"/>
      <c r="X4765" s="28"/>
      <c r="Y4765" s="28"/>
      <c r="Z4765" s="28"/>
      <c r="AA4765" s="28"/>
      <c r="AB4765" s="28"/>
      <c r="AC4765" s="28"/>
      <c r="AD4765" s="595" t="s">
        <v>62</v>
      </c>
      <c r="AE4765" s="28"/>
      <c r="AF4765" s="28"/>
      <c r="AG4765" s="28"/>
    </row>
    <row r="4766" spans="1:33" ht="31.5" hidden="1" x14ac:dyDescent="0.2">
      <c r="A4766" s="36" t="s">
        <v>9031</v>
      </c>
      <c r="B4766" s="36" t="s">
        <v>115</v>
      </c>
      <c r="C4766" s="36" t="s">
        <v>36</v>
      </c>
      <c r="D4766" s="37">
        <v>41940</v>
      </c>
      <c r="E4766" s="38">
        <v>41940.041666666664</v>
      </c>
      <c r="F4766" s="37">
        <v>41940</v>
      </c>
      <c r="G4766" s="38">
        <v>41940.166666666664</v>
      </c>
      <c r="H4766" s="194">
        <v>0.125</v>
      </c>
      <c r="I4766" s="36">
        <v>1</v>
      </c>
      <c r="J4766" s="28"/>
      <c r="K4766" s="28"/>
      <c r="L4766" s="28" t="s">
        <v>126</v>
      </c>
      <c r="M4766" s="36" t="s">
        <v>1470</v>
      </c>
      <c r="N4766" s="36">
        <v>0.4</v>
      </c>
      <c r="O4766" s="36" t="s">
        <v>72</v>
      </c>
      <c r="P4766" s="36" t="s">
        <v>10399</v>
      </c>
      <c r="Q4766" s="28" t="s">
        <v>10400</v>
      </c>
      <c r="R4766" s="36">
        <v>0.1</v>
      </c>
      <c r="S4766" s="36"/>
      <c r="T4766" s="36">
        <v>0.1</v>
      </c>
      <c r="U4766" s="28"/>
      <c r="V4766" s="28"/>
      <c r="W4766" s="28"/>
      <c r="X4766" s="28"/>
      <c r="Y4766" s="28"/>
      <c r="Z4766" s="28"/>
      <c r="AA4766" s="28"/>
      <c r="AB4766" s="28"/>
      <c r="AC4766" s="28"/>
      <c r="AD4766" s="595" t="s">
        <v>60</v>
      </c>
      <c r="AE4766" s="28"/>
      <c r="AF4766" s="28"/>
      <c r="AG4766" s="28"/>
    </row>
    <row r="4767" spans="1:33" ht="31.5" hidden="1" x14ac:dyDescent="0.2">
      <c r="A4767" s="36" t="s">
        <v>9031</v>
      </c>
      <c r="B4767" s="36" t="s">
        <v>115</v>
      </c>
      <c r="C4767" s="36" t="s">
        <v>36</v>
      </c>
      <c r="D4767" s="37">
        <v>41940</v>
      </c>
      <c r="E4767" s="38">
        <v>41940.180555555555</v>
      </c>
      <c r="F4767" s="37">
        <v>41940</v>
      </c>
      <c r="G4767" s="38">
        <v>41940.194444444445</v>
      </c>
      <c r="H4767" s="194">
        <v>1.3888888890505768E-2</v>
      </c>
      <c r="I4767" s="36">
        <v>9</v>
      </c>
      <c r="J4767" s="28"/>
      <c r="K4767" s="28"/>
      <c r="L4767" s="28" t="s">
        <v>128</v>
      </c>
      <c r="M4767" s="36" t="s">
        <v>66</v>
      </c>
      <c r="N4767" s="36" t="s">
        <v>103</v>
      </c>
      <c r="O4767" s="36" t="s">
        <v>66</v>
      </c>
      <c r="P4767" s="36" t="s">
        <v>10383</v>
      </c>
      <c r="Q4767" s="28" t="s">
        <v>10401</v>
      </c>
      <c r="R4767" s="36">
        <v>0.3</v>
      </c>
      <c r="S4767" s="36"/>
      <c r="T4767" s="36">
        <v>0.3</v>
      </c>
      <c r="U4767" s="28"/>
      <c r="V4767" s="28"/>
      <c r="W4767" s="28"/>
      <c r="X4767" s="28"/>
      <c r="Y4767" s="28"/>
      <c r="Z4767" s="28"/>
      <c r="AA4767" s="28"/>
      <c r="AB4767" s="28"/>
      <c r="AC4767" s="28"/>
      <c r="AD4767" s="595" t="s">
        <v>52</v>
      </c>
      <c r="AE4767" s="28"/>
      <c r="AF4767" s="28"/>
      <c r="AG4767" s="28"/>
    </row>
    <row r="4768" spans="1:33" ht="78.75" hidden="1" x14ac:dyDescent="0.2">
      <c r="A4768" s="36" t="s">
        <v>9031</v>
      </c>
      <c r="B4768" s="36" t="s">
        <v>115</v>
      </c>
      <c r="C4768" s="36" t="s">
        <v>36</v>
      </c>
      <c r="D4768" s="37">
        <v>41940</v>
      </c>
      <c r="E4768" s="38">
        <v>41940.204861111109</v>
      </c>
      <c r="F4768" s="37">
        <v>41942</v>
      </c>
      <c r="G4768" s="38">
        <v>41942.708333333336</v>
      </c>
      <c r="H4768" s="194">
        <v>2.5034722222262644</v>
      </c>
      <c r="I4768" s="36">
        <v>65</v>
      </c>
      <c r="J4768" s="28"/>
      <c r="K4768" s="28"/>
      <c r="L4768" s="28" t="s">
        <v>128</v>
      </c>
      <c r="M4768" s="36" t="s">
        <v>66</v>
      </c>
      <c r="N4768" s="36" t="s">
        <v>103</v>
      </c>
      <c r="O4768" s="36" t="s">
        <v>66</v>
      </c>
      <c r="P4768" s="36" t="s">
        <v>10402</v>
      </c>
      <c r="Q4768" s="28" t="s">
        <v>10403</v>
      </c>
      <c r="R4768" s="36">
        <f>433.5</f>
        <v>433.5</v>
      </c>
      <c r="S4768" s="36">
        <f>250.5-41.5-25</f>
        <v>184</v>
      </c>
      <c r="T4768" s="115">
        <f t="shared" ref="T4768:T4773" si="161">R4768+S4768</f>
        <v>617.5</v>
      </c>
      <c r="U4768" s="28"/>
      <c r="V4768" s="28"/>
      <c r="W4768" s="28"/>
      <c r="X4768" s="28" t="s">
        <v>10091</v>
      </c>
      <c r="Y4768" s="28"/>
      <c r="Z4768" s="28"/>
      <c r="AA4768" s="28"/>
      <c r="AB4768" s="28"/>
      <c r="AC4768" s="28"/>
      <c r="AD4768" s="595" t="s">
        <v>52</v>
      </c>
      <c r="AE4768" s="28"/>
      <c r="AF4768" s="28"/>
      <c r="AG4768" s="28"/>
    </row>
    <row r="4769" spans="1:36" ht="31.5" hidden="1" x14ac:dyDescent="0.2">
      <c r="A4769" s="36" t="s">
        <v>9031</v>
      </c>
      <c r="B4769" s="36" t="s">
        <v>115</v>
      </c>
      <c r="C4769" s="36" t="s">
        <v>36</v>
      </c>
      <c r="D4769" s="37">
        <v>41940</v>
      </c>
      <c r="E4769" s="38">
        <v>41940.453472222223</v>
      </c>
      <c r="F4769" s="37">
        <v>41946</v>
      </c>
      <c r="G4769" s="38">
        <v>41946.185416666667</v>
      </c>
      <c r="H4769" s="194">
        <v>5.7319444444437977</v>
      </c>
      <c r="I4769" s="36">
        <v>3</v>
      </c>
      <c r="J4769" s="28"/>
      <c r="K4769" s="28"/>
      <c r="L4769" s="28" t="s">
        <v>128</v>
      </c>
      <c r="M4769" s="36" t="s">
        <v>66</v>
      </c>
      <c r="N4769" s="36">
        <v>0.4</v>
      </c>
      <c r="O4769" s="36" t="s">
        <v>66</v>
      </c>
      <c r="P4769" s="36" t="s">
        <v>10404</v>
      </c>
      <c r="Q4769" s="28" t="s">
        <v>10405</v>
      </c>
      <c r="R4769" s="36">
        <f>13.1+4.2+15.7+15.7+15.7+14.4</f>
        <v>78.800000000000011</v>
      </c>
      <c r="S4769" s="36">
        <v>2.5</v>
      </c>
      <c r="T4769" s="36">
        <f t="shared" si="161"/>
        <v>81.300000000000011</v>
      </c>
      <c r="U4769" s="28"/>
      <c r="V4769" s="28"/>
      <c r="W4769" s="28"/>
      <c r="X4769" s="28" t="s">
        <v>10091</v>
      </c>
      <c r="Y4769" s="28"/>
      <c r="Z4769" s="28"/>
      <c r="AA4769" s="28"/>
      <c r="AB4769" s="28"/>
      <c r="AC4769" s="28"/>
      <c r="AD4769" s="595" t="s">
        <v>56</v>
      </c>
      <c r="AE4769" s="28"/>
      <c r="AF4769" s="28"/>
      <c r="AG4769" s="28"/>
    </row>
    <row r="4770" spans="1:36" ht="31.5" hidden="1" x14ac:dyDescent="0.2">
      <c r="A4770" s="36" t="s">
        <v>9031</v>
      </c>
      <c r="B4770" s="36" t="s">
        <v>115</v>
      </c>
      <c r="C4770" s="36" t="s">
        <v>36</v>
      </c>
      <c r="D4770" s="37">
        <v>41940</v>
      </c>
      <c r="E4770" s="38">
        <v>41940.541666666664</v>
      </c>
      <c r="F4770" s="37">
        <v>41946</v>
      </c>
      <c r="G4770" s="38">
        <v>41946.10733796296</v>
      </c>
      <c r="H4770" s="194">
        <v>5.5656712962954771</v>
      </c>
      <c r="I4770" s="36">
        <v>4</v>
      </c>
      <c r="J4770" s="28"/>
      <c r="K4770" s="28"/>
      <c r="L4770" s="28" t="s">
        <v>128</v>
      </c>
      <c r="M4770" s="36" t="s">
        <v>66</v>
      </c>
      <c r="N4770" s="36">
        <v>0.4</v>
      </c>
      <c r="O4770" s="36" t="s">
        <v>66</v>
      </c>
      <c r="P4770" s="36" t="s">
        <v>10404</v>
      </c>
      <c r="Q4770" s="28" t="s">
        <v>10406</v>
      </c>
      <c r="R4770" s="36">
        <f>9.1+12.1+12.1+12.1</f>
        <v>45.4</v>
      </c>
      <c r="S4770" s="36"/>
      <c r="T4770" s="115">
        <f t="shared" si="161"/>
        <v>45.4</v>
      </c>
      <c r="U4770" s="28"/>
      <c r="V4770" s="28"/>
      <c r="W4770" s="28"/>
      <c r="X4770" s="28" t="s">
        <v>10091</v>
      </c>
      <c r="Y4770" s="28"/>
      <c r="Z4770" s="28"/>
      <c r="AA4770" s="28"/>
      <c r="AB4770" s="28"/>
      <c r="AC4770" s="28"/>
      <c r="AD4770" s="595" t="s">
        <v>52</v>
      </c>
      <c r="AE4770" s="28"/>
      <c r="AF4770" s="28"/>
      <c r="AG4770" s="28"/>
    </row>
    <row r="4771" spans="1:36" ht="47.25" hidden="1" x14ac:dyDescent="0.2">
      <c r="A4771" s="36" t="s">
        <v>9031</v>
      </c>
      <c r="B4771" s="36" t="s">
        <v>115</v>
      </c>
      <c r="C4771" s="36" t="s">
        <v>36</v>
      </c>
      <c r="D4771" s="37">
        <v>41940</v>
      </c>
      <c r="E4771" s="38">
        <v>41940.3125</v>
      </c>
      <c r="F4771" s="37">
        <v>41941</v>
      </c>
      <c r="G4771" s="38">
        <v>41941.739583333336</v>
      </c>
      <c r="H4771" s="194">
        <v>1.4270833333357587</v>
      </c>
      <c r="I4771" s="36">
        <v>67</v>
      </c>
      <c r="J4771" s="28"/>
      <c r="K4771" s="28"/>
      <c r="L4771" s="28" t="s">
        <v>128</v>
      </c>
      <c r="M4771" s="36" t="s">
        <v>66</v>
      </c>
      <c r="N4771" s="36" t="s">
        <v>103</v>
      </c>
      <c r="O4771" s="36" t="s">
        <v>66</v>
      </c>
      <c r="P4771" s="36" t="s">
        <v>10407</v>
      </c>
      <c r="Q4771" s="28" t="s">
        <v>10408</v>
      </c>
      <c r="R4771" s="36">
        <f>60.3</f>
        <v>60.3</v>
      </c>
      <c r="S4771" s="36">
        <f>30.2+6.8+0.6</f>
        <v>37.6</v>
      </c>
      <c r="T4771" s="115">
        <f t="shared" si="161"/>
        <v>97.9</v>
      </c>
      <c r="U4771" s="28"/>
      <c r="V4771" s="28"/>
      <c r="W4771" s="28"/>
      <c r="X4771" s="28" t="s">
        <v>10091</v>
      </c>
      <c r="Y4771" s="28"/>
      <c r="Z4771" s="28"/>
      <c r="AA4771" s="28"/>
      <c r="AB4771" s="28"/>
      <c r="AC4771" s="28"/>
      <c r="AD4771" s="595" t="s">
        <v>52</v>
      </c>
      <c r="AE4771" s="28"/>
      <c r="AF4771" s="28"/>
      <c r="AG4771" s="28"/>
    </row>
    <row r="4772" spans="1:36" ht="31.5" hidden="1" x14ac:dyDescent="0.2">
      <c r="A4772" s="36" t="s">
        <v>9031</v>
      </c>
      <c r="B4772" s="36" t="s">
        <v>115</v>
      </c>
      <c r="C4772" s="36" t="s">
        <v>36</v>
      </c>
      <c r="D4772" s="37">
        <v>41940</v>
      </c>
      <c r="E4772" s="38">
        <v>41940.375</v>
      </c>
      <c r="F4772" s="37">
        <v>41942</v>
      </c>
      <c r="G4772" s="38">
        <v>41942.479166666664</v>
      </c>
      <c r="H4772" s="194">
        <v>2.1041666666642413</v>
      </c>
      <c r="I4772" s="36">
        <v>66</v>
      </c>
      <c r="J4772" s="28"/>
      <c r="K4772" s="28"/>
      <c r="L4772" s="64" t="s">
        <v>128</v>
      </c>
      <c r="M4772" s="36" t="s">
        <v>66</v>
      </c>
      <c r="N4772" s="36" t="s">
        <v>103</v>
      </c>
      <c r="O4772" s="36" t="s">
        <v>66</v>
      </c>
      <c r="P4772" s="36" t="s">
        <v>10407</v>
      </c>
      <c r="Q4772" s="28" t="s">
        <v>10409</v>
      </c>
      <c r="R4772" s="36">
        <f>64.6+70.5</f>
        <v>135.1</v>
      </c>
      <c r="S4772" s="36">
        <f>32.2+14.6+39.9+30</f>
        <v>116.7</v>
      </c>
      <c r="T4772" s="115">
        <f t="shared" si="161"/>
        <v>251.8</v>
      </c>
      <c r="U4772" s="28"/>
      <c r="V4772" s="28"/>
      <c r="W4772" s="28"/>
      <c r="X4772" s="28" t="s">
        <v>10091</v>
      </c>
      <c r="Y4772" s="28"/>
      <c r="Z4772" s="28"/>
      <c r="AA4772" s="28"/>
      <c r="AB4772" s="28"/>
      <c r="AC4772" s="28"/>
      <c r="AD4772" s="595" t="s">
        <v>51</v>
      </c>
      <c r="AE4772" s="28"/>
      <c r="AF4772" s="28"/>
      <c r="AG4772" s="28"/>
    </row>
    <row r="4773" spans="1:36" ht="31.5" hidden="1" x14ac:dyDescent="0.2">
      <c r="A4773" s="36" t="s">
        <v>9031</v>
      </c>
      <c r="B4773" s="36" t="s">
        <v>115</v>
      </c>
      <c r="C4773" s="36" t="s">
        <v>36</v>
      </c>
      <c r="D4773" s="37">
        <v>41940</v>
      </c>
      <c r="E4773" s="38">
        <v>41940.493055555555</v>
      </c>
      <c r="F4773" s="37">
        <v>41942</v>
      </c>
      <c r="G4773" s="38">
        <v>41942.527777777781</v>
      </c>
      <c r="H4773" s="194">
        <v>2.0347222222262644</v>
      </c>
      <c r="I4773" s="36">
        <v>92</v>
      </c>
      <c r="J4773" s="28"/>
      <c r="K4773" s="28"/>
      <c r="L4773" s="64" t="s">
        <v>128</v>
      </c>
      <c r="M4773" s="36" t="s">
        <v>66</v>
      </c>
      <c r="N4773" s="36">
        <v>35</v>
      </c>
      <c r="O4773" s="36" t="s">
        <v>66</v>
      </c>
      <c r="P4773" s="36" t="s">
        <v>10410</v>
      </c>
      <c r="Q4773" s="28" t="s">
        <v>10411</v>
      </c>
      <c r="R4773" s="36">
        <f>79.7+30</f>
        <v>109.7</v>
      </c>
      <c r="S4773" s="36">
        <f>41.4+10.6+1.6+14.2</f>
        <v>67.8</v>
      </c>
      <c r="T4773" s="115">
        <f t="shared" si="161"/>
        <v>177.5</v>
      </c>
      <c r="U4773" s="28"/>
      <c r="V4773" s="28"/>
      <c r="W4773" s="28"/>
      <c r="X4773" s="28" t="s">
        <v>10091</v>
      </c>
      <c r="Y4773" s="28"/>
      <c r="Z4773" s="28"/>
      <c r="AA4773" s="28"/>
      <c r="AB4773" s="28"/>
      <c r="AC4773" s="28"/>
      <c r="AD4773" s="595" t="s">
        <v>51</v>
      </c>
      <c r="AE4773" s="28"/>
      <c r="AF4773" s="28"/>
      <c r="AG4773" s="28"/>
    </row>
    <row r="4774" spans="1:36" hidden="1" x14ac:dyDescent="0.2">
      <c r="A4774" s="36" t="s">
        <v>9031</v>
      </c>
      <c r="B4774" s="36" t="s">
        <v>115</v>
      </c>
      <c r="C4774" s="36" t="s">
        <v>36</v>
      </c>
      <c r="D4774" s="37">
        <v>41941</v>
      </c>
      <c r="E4774" s="38"/>
      <c r="F4774" s="37"/>
      <c r="G4774" s="38"/>
      <c r="H4774" s="38"/>
      <c r="I4774" s="36"/>
      <c r="J4774" s="28"/>
      <c r="K4774" s="28"/>
      <c r="L4774" s="28"/>
      <c r="M4774" s="36"/>
      <c r="N4774" s="36"/>
      <c r="O4774" s="36"/>
      <c r="P4774" s="36"/>
      <c r="Q4774" s="28"/>
      <c r="R4774" s="36"/>
      <c r="S4774" s="36"/>
      <c r="T4774" s="36"/>
      <c r="U4774" s="28"/>
      <c r="V4774" s="28"/>
      <c r="W4774" s="28"/>
      <c r="X4774" s="28" t="s">
        <v>201</v>
      </c>
      <c r="Y4774" s="28"/>
      <c r="Z4774" s="28"/>
      <c r="AA4774" s="28"/>
      <c r="AB4774" s="28"/>
      <c r="AC4774" s="28"/>
      <c r="AD4774" s="595"/>
      <c r="AE4774" s="28"/>
      <c r="AF4774" s="28"/>
      <c r="AG4774" s="28"/>
    </row>
    <row r="4775" spans="1:36" ht="31.5" hidden="1" x14ac:dyDescent="0.2">
      <c r="A4775" s="36" t="s">
        <v>9031</v>
      </c>
      <c r="B4775" s="36" t="s">
        <v>115</v>
      </c>
      <c r="C4775" s="36" t="s">
        <v>36</v>
      </c>
      <c r="D4775" s="37">
        <v>41942</v>
      </c>
      <c r="E4775" s="38">
        <v>41942.658333333333</v>
      </c>
      <c r="F4775" s="37">
        <v>41942</v>
      </c>
      <c r="G4775" s="38">
        <v>41942.682638888888</v>
      </c>
      <c r="H4775" s="38">
        <v>2.4305555554747116E-2</v>
      </c>
      <c r="I4775" s="36">
        <v>6</v>
      </c>
      <c r="J4775" s="28"/>
      <c r="K4775" s="28"/>
      <c r="L4775" s="28" t="s">
        <v>130</v>
      </c>
      <c r="M4775" s="36" t="s">
        <v>10432</v>
      </c>
      <c r="N4775" s="36">
        <v>0.4</v>
      </c>
      <c r="O4775" s="36" t="s">
        <v>71</v>
      </c>
      <c r="P4775" s="36" t="s">
        <v>10433</v>
      </c>
      <c r="Q4775" s="28" t="s">
        <v>10434</v>
      </c>
      <c r="R4775" s="36">
        <v>8.3000000000000007</v>
      </c>
      <c r="S4775" s="36"/>
      <c r="T4775" s="36">
        <v>8.3000000000000007</v>
      </c>
      <c r="U4775" s="28"/>
      <c r="V4775" s="28"/>
      <c r="W4775" s="28"/>
      <c r="X4775" s="28"/>
      <c r="Y4775" s="28"/>
      <c r="Z4775" s="28"/>
      <c r="AA4775" s="28"/>
      <c r="AB4775" s="28"/>
      <c r="AC4775" s="28"/>
      <c r="AD4775" s="595" t="s">
        <v>61</v>
      </c>
      <c r="AE4775" s="28"/>
      <c r="AF4775" s="28"/>
      <c r="AG4775" s="28"/>
    </row>
    <row r="4776" spans="1:36" ht="31.5" hidden="1" x14ac:dyDescent="0.2">
      <c r="A4776" s="36" t="s">
        <v>9031</v>
      </c>
      <c r="B4776" s="36" t="s">
        <v>115</v>
      </c>
      <c r="C4776" s="36" t="s">
        <v>36</v>
      </c>
      <c r="D4776" s="37">
        <v>41942</v>
      </c>
      <c r="E4776" s="38">
        <v>41942.444444444445</v>
      </c>
      <c r="F4776" s="37">
        <v>41942</v>
      </c>
      <c r="G4776" s="38">
        <v>41942.46875</v>
      </c>
      <c r="H4776" s="38">
        <v>2.4305555554747116E-2</v>
      </c>
      <c r="I4776" s="36">
        <v>8</v>
      </c>
      <c r="J4776" s="28"/>
      <c r="K4776" s="28"/>
      <c r="L4776" s="28" t="s">
        <v>128</v>
      </c>
      <c r="M4776" s="36" t="s">
        <v>66</v>
      </c>
      <c r="N4776" s="36" t="s">
        <v>103</v>
      </c>
      <c r="O4776" s="36" t="s">
        <v>66</v>
      </c>
      <c r="P4776" s="36" t="s">
        <v>10435</v>
      </c>
      <c r="Q4776" s="28" t="s">
        <v>10436</v>
      </c>
      <c r="R4776" s="36">
        <v>2.6</v>
      </c>
      <c r="S4776" s="36">
        <v>1.8</v>
      </c>
      <c r="T4776" s="36">
        <v>4.4000000000000004</v>
      </c>
      <c r="U4776" s="595"/>
      <c r="V4776" s="28"/>
      <c r="W4776" s="28"/>
      <c r="X4776" s="28"/>
      <c r="Y4776" s="28"/>
      <c r="Z4776" s="28"/>
      <c r="AA4776" s="28"/>
      <c r="AB4776" s="28"/>
      <c r="AC4776" s="28"/>
      <c r="AD4776" s="595" t="s">
        <v>62</v>
      </c>
      <c r="AE4776" s="28"/>
      <c r="AF4776" s="28"/>
      <c r="AG4776" s="28"/>
    </row>
    <row r="4777" spans="1:36" s="24" customFormat="1" ht="31.5" hidden="1" x14ac:dyDescent="0.2">
      <c r="A4777" s="36" t="s">
        <v>9031</v>
      </c>
      <c r="B4777" s="36" t="s">
        <v>115</v>
      </c>
      <c r="C4777" s="36" t="s">
        <v>36</v>
      </c>
      <c r="D4777" s="37">
        <v>41942</v>
      </c>
      <c r="E4777" s="38">
        <v>41942.618055555555</v>
      </c>
      <c r="F4777" s="37">
        <v>41942</v>
      </c>
      <c r="G4777" s="38">
        <v>41942.708333333336</v>
      </c>
      <c r="H4777" s="38">
        <v>9.0277777781011537E-2</v>
      </c>
      <c r="I4777" s="36">
        <v>7</v>
      </c>
      <c r="J4777" s="28"/>
      <c r="K4777" s="28"/>
      <c r="L4777" s="28" t="s">
        <v>130</v>
      </c>
      <c r="M4777" s="36" t="s">
        <v>66</v>
      </c>
      <c r="N4777" s="36" t="s">
        <v>103</v>
      </c>
      <c r="O4777" s="36" t="s">
        <v>66</v>
      </c>
      <c r="P4777" s="36" t="s">
        <v>10437</v>
      </c>
      <c r="Q4777" s="28" t="s">
        <v>10438</v>
      </c>
      <c r="R4777" s="36">
        <v>6.9</v>
      </c>
      <c r="S4777" s="36">
        <v>12.2</v>
      </c>
      <c r="T4777" s="36">
        <v>19.100000000000001</v>
      </c>
      <c r="U4777" s="595"/>
      <c r="V4777" s="28"/>
      <c r="W4777" s="28"/>
      <c r="X4777" s="28"/>
      <c r="Y4777" s="28"/>
      <c r="Z4777" s="28"/>
      <c r="AA4777" s="28"/>
      <c r="AB4777" s="28"/>
      <c r="AC4777" s="28"/>
      <c r="AD4777" s="595" t="s">
        <v>61</v>
      </c>
      <c r="AE4777" s="28"/>
      <c r="AF4777" s="28"/>
      <c r="AG4777" s="28"/>
      <c r="AH4777" s="22"/>
      <c r="AI4777" s="22"/>
      <c r="AJ4777" s="22"/>
    </row>
    <row r="4778" spans="1:36" ht="31.5" hidden="1" x14ac:dyDescent="0.2">
      <c r="A4778" s="36" t="s">
        <v>9031</v>
      </c>
      <c r="B4778" s="36" t="s">
        <v>115</v>
      </c>
      <c r="C4778" s="36" t="s">
        <v>36</v>
      </c>
      <c r="D4778" s="37">
        <v>41943</v>
      </c>
      <c r="E4778" s="38">
        <v>41943.041666666664</v>
      </c>
      <c r="F4778" s="37">
        <v>41943</v>
      </c>
      <c r="G4778" s="38">
        <v>41943.125</v>
      </c>
      <c r="H4778" s="38">
        <v>8.3333333335758653E-2</v>
      </c>
      <c r="I4778" s="36">
        <v>8</v>
      </c>
      <c r="J4778" s="28"/>
      <c r="K4778" s="28"/>
      <c r="L4778" s="28" t="s">
        <v>130</v>
      </c>
      <c r="M4778" s="36" t="s">
        <v>71</v>
      </c>
      <c r="N4778" s="36">
        <v>0.4</v>
      </c>
      <c r="O4778" s="36" t="s">
        <v>71</v>
      </c>
      <c r="P4778" s="36" t="s">
        <v>10443</v>
      </c>
      <c r="Q4778" s="28" t="s">
        <v>10444</v>
      </c>
      <c r="R4778" s="36">
        <v>1.4</v>
      </c>
      <c r="S4778" s="36"/>
      <c r="T4778" s="36">
        <v>1.4</v>
      </c>
      <c r="U4778" s="595"/>
      <c r="V4778" s="28"/>
      <c r="W4778" s="28"/>
      <c r="X4778" s="28"/>
      <c r="Y4778" s="28"/>
      <c r="Z4778" s="28"/>
      <c r="AA4778" s="28"/>
      <c r="AB4778" s="28"/>
      <c r="AC4778" s="28"/>
      <c r="AD4778" s="595" t="s">
        <v>61</v>
      </c>
      <c r="AE4778" s="28"/>
      <c r="AF4778" s="28"/>
      <c r="AG4778" s="28"/>
    </row>
    <row r="4779" spans="1:36" ht="31.5" hidden="1" x14ac:dyDescent="0.2">
      <c r="A4779" s="36" t="s">
        <v>9031</v>
      </c>
      <c r="B4779" s="36" t="s">
        <v>115</v>
      </c>
      <c r="C4779" s="36" t="s">
        <v>36</v>
      </c>
      <c r="D4779" s="37">
        <v>41943</v>
      </c>
      <c r="E4779" s="38">
        <v>41943.173611111109</v>
      </c>
      <c r="F4779" s="37">
        <v>41943</v>
      </c>
      <c r="G4779" s="38">
        <v>41943.541666666664</v>
      </c>
      <c r="H4779" s="38">
        <v>0.36805555555474712</v>
      </c>
      <c r="I4779" s="36">
        <v>8</v>
      </c>
      <c r="J4779" s="28"/>
      <c r="K4779" s="28"/>
      <c r="L4779" s="28" t="s">
        <v>130</v>
      </c>
      <c r="M4779" s="36" t="s">
        <v>71</v>
      </c>
      <c r="N4779" s="36">
        <v>0.4</v>
      </c>
      <c r="O4779" s="36" t="s">
        <v>71</v>
      </c>
      <c r="P4779" s="36" t="s">
        <v>10443</v>
      </c>
      <c r="Q4779" s="28" t="s">
        <v>10444</v>
      </c>
      <c r="R4779" s="36">
        <v>6</v>
      </c>
      <c r="S4779" s="36"/>
      <c r="T4779" s="36">
        <v>6</v>
      </c>
      <c r="U4779" s="595"/>
      <c r="V4779" s="28"/>
      <c r="W4779" s="28"/>
      <c r="X4779" s="28" t="s">
        <v>10091</v>
      </c>
      <c r="Y4779" s="28"/>
      <c r="Z4779" s="28"/>
      <c r="AA4779" s="28"/>
      <c r="AB4779" s="28"/>
      <c r="AC4779" s="28"/>
      <c r="AD4779" s="595" t="s">
        <v>61</v>
      </c>
      <c r="AE4779" s="28"/>
      <c r="AF4779" s="28"/>
      <c r="AG4779" s="28"/>
    </row>
    <row r="4780" spans="1:36" ht="31.5" hidden="1" x14ac:dyDescent="0.2">
      <c r="A4780" s="36" t="s">
        <v>9031</v>
      </c>
      <c r="B4780" s="36" t="s">
        <v>115</v>
      </c>
      <c r="C4780" s="36" t="s">
        <v>36</v>
      </c>
      <c r="D4780" s="37">
        <v>41943</v>
      </c>
      <c r="E4780" s="38">
        <v>41943.864583333336</v>
      </c>
      <c r="F4780" s="37">
        <v>41944</v>
      </c>
      <c r="G4780" s="38">
        <v>41944.03125</v>
      </c>
      <c r="H4780" s="38">
        <v>0.16666666666424135</v>
      </c>
      <c r="I4780" s="36">
        <v>28</v>
      </c>
      <c r="J4780" s="28"/>
      <c r="K4780" s="28"/>
      <c r="L4780" s="28" t="s">
        <v>128</v>
      </c>
      <c r="M4780" s="36" t="s">
        <v>66</v>
      </c>
      <c r="N4780" s="36" t="s">
        <v>103</v>
      </c>
      <c r="O4780" s="36" t="s">
        <v>66</v>
      </c>
      <c r="P4780" s="36" t="s">
        <v>10445</v>
      </c>
      <c r="Q4780" s="28" t="s">
        <v>10446</v>
      </c>
      <c r="R4780" s="36">
        <v>26.3</v>
      </c>
      <c r="S4780" s="36"/>
      <c r="T4780" s="36">
        <v>26.3</v>
      </c>
      <c r="U4780" s="595"/>
      <c r="V4780" s="28"/>
      <c r="W4780" s="28"/>
      <c r="X4780" s="28"/>
      <c r="Y4780" s="28"/>
      <c r="Z4780" s="28"/>
      <c r="AA4780" s="28"/>
      <c r="AB4780" s="28"/>
      <c r="AC4780" s="28"/>
      <c r="AD4780" s="595" t="s">
        <v>52</v>
      </c>
      <c r="AE4780" s="28"/>
      <c r="AF4780" s="28"/>
      <c r="AG4780" s="28"/>
    </row>
    <row r="4781" spans="1:36" hidden="1" x14ac:dyDescent="0.2">
      <c r="A4781" s="36" t="s">
        <v>10168</v>
      </c>
      <c r="B4781" s="36" t="s">
        <v>115</v>
      </c>
      <c r="C4781" s="36" t="s">
        <v>36</v>
      </c>
      <c r="D4781" s="37">
        <v>41944</v>
      </c>
      <c r="E4781" s="38"/>
      <c r="F4781" s="37"/>
      <c r="G4781" s="38"/>
      <c r="H4781" s="38"/>
      <c r="I4781" s="36"/>
      <c r="J4781" s="28"/>
      <c r="K4781" s="28"/>
      <c r="L4781" s="28"/>
      <c r="M4781" s="36"/>
      <c r="N4781" s="36"/>
      <c r="O4781" s="36"/>
      <c r="P4781" s="36"/>
      <c r="Q4781" s="28"/>
      <c r="R4781" s="36"/>
      <c r="S4781" s="36"/>
      <c r="T4781" s="36"/>
      <c r="U4781" s="595"/>
      <c r="V4781" s="28"/>
      <c r="W4781" s="28"/>
      <c r="X4781" s="28"/>
      <c r="Y4781" s="28"/>
      <c r="Z4781" s="28"/>
      <c r="AA4781" s="28"/>
      <c r="AB4781" s="28"/>
      <c r="AC4781" s="28"/>
      <c r="AD4781" s="595"/>
      <c r="AE4781" s="28"/>
      <c r="AF4781" s="28"/>
      <c r="AG4781" s="28" t="s">
        <v>201</v>
      </c>
    </row>
    <row r="4782" spans="1:36" ht="31.5" hidden="1" x14ac:dyDescent="0.2">
      <c r="A4782" s="36" t="s">
        <v>10168</v>
      </c>
      <c r="B4782" s="36" t="s">
        <v>115</v>
      </c>
      <c r="C4782" s="36" t="s">
        <v>36</v>
      </c>
      <c r="D4782" s="37">
        <v>41945</v>
      </c>
      <c r="E4782" s="38">
        <v>41945.647916666669</v>
      </c>
      <c r="F4782" s="37">
        <v>41945</v>
      </c>
      <c r="G4782" s="38">
        <v>41945.72152777778</v>
      </c>
      <c r="H4782" s="38">
        <f t="shared" ref="H4782:H4813" si="162">G4782-E4782</f>
        <v>7.3611111110949423E-2</v>
      </c>
      <c r="I4782" s="36">
        <v>10</v>
      </c>
      <c r="J4782" s="28"/>
      <c r="K4782" s="28"/>
      <c r="L4782" s="28" t="s">
        <v>128</v>
      </c>
      <c r="M4782" s="36" t="s">
        <v>10458</v>
      </c>
      <c r="N4782" s="36">
        <v>0.4</v>
      </c>
      <c r="O4782" s="36" t="s">
        <v>71</v>
      </c>
      <c r="P4782" s="36" t="s">
        <v>10433</v>
      </c>
      <c r="Q4782" s="28" t="s">
        <v>10459</v>
      </c>
      <c r="R4782" s="36">
        <v>43.5</v>
      </c>
      <c r="S4782" s="36">
        <v>0.8</v>
      </c>
      <c r="T4782" s="36">
        <f t="shared" ref="T4782:T4813" si="163">R4782+S4782</f>
        <v>44.3</v>
      </c>
      <c r="U4782" s="595"/>
      <c r="V4782" s="28"/>
      <c r="W4782" s="28"/>
      <c r="X4782" s="28"/>
      <c r="Y4782" s="28"/>
      <c r="Z4782" s="28"/>
      <c r="AA4782" s="28"/>
      <c r="AB4782" s="28"/>
      <c r="AC4782" s="28"/>
      <c r="AD4782" s="595" t="s">
        <v>52</v>
      </c>
      <c r="AE4782" s="28"/>
      <c r="AF4782" s="28"/>
      <c r="AG4782" s="28"/>
    </row>
    <row r="4783" spans="1:36" ht="31.5" hidden="1" x14ac:dyDescent="0.2">
      <c r="A4783" s="36" t="s">
        <v>10168</v>
      </c>
      <c r="B4783" s="36" t="s">
        <v>115</v>
      </c>
      <c r="C4783" s="36" t="s">
        <v>36</v>
      </c>
      <c r="D4783" s="37">
        <v>41945</v>
      </c>
      <c r="E4783" s="38">
        <v>41945.510416666664</v>
      </c>
      <c r="F4783" s="37">
        <v>41945</v>
      </c>
      <c r="G4783" s="38">
        <v>41945.697916666664</v>
      </c>
      <c r="H4783" s="38">
        <f t="shared" si="162"/>
        <v>0.1875</v>
      </c>
      <c r="I4783" s="36">
        <v>17</v>
      </c>
      <c r="J4783" s="28"/>
      <c r="K4783" s="28"/>
      <c r="L4783" s="28" t="s">
        <v>128</v>
      </c>
      <c r="M4783" s="36" t="s">
        <v>66</v>
      </c>
      <c r="N4783" s="36" t="s">
        <v>103</v>
      </c>
      <c r="O4783" s="36" t="s">
        <v>66</v>
      </c>
      <c r="P4783" s="36" t="s">
        <v>10407</v>
      </c>
      <c r="Q4783" s="28" t="s">
        <v>10460</v>
      </c>
      <c r="R4783" s="36">
        <v>1.5</v>
      </c>
      <c r="S4783" s="36"/>
      <c r="T4783" s="36">
        <f t="shared" si="163"/>
        <v>1.5</v>
      </c>
      <c r="U4783" s="595"/>
      <c r="V4783" s="28"/>
      <c r="W4783" s="28"/>
      <c r="X4783" s="28"/>
      <c r="Y4783" s="28"/>
      <c r="Z4783" s="28"/>
      <c r="AA4783" s="28"/>
      <c r="AB4783" s="28"/>
      <c r="AC4783" s="28"/>
      <c r="AD4783" s="595" t="s">
        <v>61</v>
      </c>
      <c r="AE4783" s="28"/>
      <c r="AF4783" s="28"/>
      <c r="AG4783" s="28"/>
    </row>
    <row r="4784" spans="1:36" ht="31.5" hidden="1" x14ac:dyDescent="0.2">
      <c r="A4784" s="36" t="s">
        <v>10168</v>
      </c>
      <c r="B4784" s="36" t="s">
        <v>115</v>
      </c>
      <c r="C4784" s="36" t="s">
        <v>36</v>
      </c>
      <c r="D4784" s="37">
        <v>41946</v>
      </c>
      <c r="E4784" s="38">
        <v>41946.385416666664</v>
      </c>
      <c r="F4784" s="37">
        <v>41946</v>
      </c>
      <c r="G4784" s="38">
        <v>41946.423611111109</v>
      </c>
      <c r="H4784" s="38">
        <f t="shared" si="162"/>
        <v>3.8194444445252884E-2</v>
      </c>
      <c r="I4784" s="36">
        <v>4</v>
      </c>
      <c r="J4784" s="28"/>
      <c r="K4784" s="28"/>
      <c r="L4784" s="28" t="s">
        <v>126</v>
      </c>
      <c r="M4784" s="36" t="s">
        <v>1470</v>
      </c>
      <c r="N4784" s="36">
        <v>0.4</v>
      </c>
      <c r="O4784" s="36" t="s">
        <v>72</v>
      </c>
      <c r="P4784" s="36" t="s">
        <v>10465</v>
      </c>
      <c r="Q4784" s="28" t="s">
        <v>10466</v>
      </c>
      <c r="R4784" s="36">
        <v>0.7</v>
      </c>
      <c r="S4784" s="36"/>
      <c r="T4784" s="36">
        <f t="shared" si="163"/>
        <v>0.7</v>
      </c>
      <c r="U4784" s="595"/>
      <c r="V4784" s="28"/>
      <c r="W4784" s="28"/>
      <c r="X4784" s="28"/>
      <c r="Y4784" s="28"/>
      <c r="Z4784" s="28"/>
      <c r="AA4784" s="28"/>
      <c r="AB4784" s="28"/>
      <c r="AC4784" s="28"/>
      <c r="AD4784" s="595" t="s">
        <v>52</v>
      </c>
      <c r="AE4784" s="28"/>
      <c r="AF4784" s="28"/>
      <c r="AG4784" s="28"/>
    </row>
    <row r="4785" spans="1:36" ht="31.5" hidden="1" x14ac:dyDescent="0.2">
      <c r="A4785" s="36" t="s">
        <v>10168</v>
      </c>
      <c r="B4785" s="36" t="s">
        <v>115</v>
      </c>
      <c r="C4785" s="36" t="s">
        <v>36</v>
      </c>
      <c r="D4785" s="37">
        <v>41946</v>
      </c>
      <c r="E4785" s="38">
        <v>41946.5</v>
      </c>
      <c r="F4785" s="37">
        <v>41946</v>
      </c>
      <c r="G4785" s="38">
        <v>41946.583333333336</v>
      </c>
      <c r="H4785" s="38">
        <f t="shared" si="162"/>
        <v>8.3333333335758653E-2</v>
      </c>
      <c r="I4785" s="36">
        <v>8</v>
      </c>
      <c r="J4785" s="28"/>
      <c r="K4785" s="28"/>
      <c r="L4785" s="28" t="s">
        <v>128</v>
      </c>
      <c r="M4785" s="36" t="s">
        <v>71</v>
      </c>
      <c r="N4785" s="36">
        <v>0.4</v>
      </c>
      <c r="O4785" s="36" t="s">
        <v>71</v>
      </c>
      <c r="P4785" s="36" t="s">
        <v>10443</v>
      </c>
      <c r="Q4785" s="28" t="s">
        <v>10467</v>
      </c>
      <c r="R4785" s="36">
        <v>1.4</v>
      </c>
      <c r="S4785" s="36"/>
      <c r="T4785" s="36">
        <f t="shared" si="163"/>
        <v>1.4</v>
      </c>
      <c r="U4785" s="595"/>
      <c r="V4785" s="28"/>
      <c r="W4785" s="28"/>
      <c r="X4785" s="28"/>
      <c r="Y4785" s="28"/>
      <c r="Z4785" s="28"/>
      <c r="AA4785" s="28"/>
      <c r="AB4785" s="28"/>
      <c r="AC4785" s="28"/>
      <c r="AD4785" s="595" t="s">
        <v>61</v>
      </c>
      <c r="AE4785" s="28"/>
      <c r="AF4785" s="28"/>
      <c r="AG4785" s="28"/>
    </row>
    <row r="4786" spans="1:36" ht="31.5" hidden="1" x14ac:dyDescent="0.2">
      <c r="A4786" s="36" t="s">
        <v>10168</v>
      </c>
      <c r="B4786" s="36" t="s">
        <v>115</v>
      </c>
      <c r="C4786" s="36" t="s">
        <v>36</v>
      </c>
      <c r="D4786" s="37">
        <v>41947</v>
      </c>
      <c r="E4786" s="38">
        <v>41947.760416666664</v>
      </c>
      <c r="F4786" s="37">
        <v>41947</v>
      </c>
      <c r="G4786" s="38">
        <v>41947.777777777781</v>
      </c>
      <c r="H4786" s="38">
        <f t="shared" si="162"/>
        <v>1.7361111116770189E-2</v>
      </c>
      <c r="I4786" s="36">
        <v>3</v>
      </c>
      <c r="J4786" s="28"/>
      <c r="K4786" s="28"/>
      <c r="L4786" s="28" t="s">
        <v>126</v>
      </c>
      <c r="M4786" s="36" t="s">
        <v>1470</v>
      </c>
      <c r="N4786" s="36">
        <v>0.4</v>
      </c>
      <c r="O4786" s="36" t="s">
        <v>72</v>
      </c>
      <c r="P4786" s="36" t="s">
        <v>10477</v>
      </c>
      <c r="Q4786" s="28" t="s">
        <v>10478</v>
      </c>
      <c r="R4786" s="36">
        <v>0.2</v>
      </c>
      <c r="S4786" s="36"/>
      <c r="T4786" s="36">
        <f t="shared" si="163"/>
        <v>0.2</v>
      </c>
      <c r="U4786" s="595"/>
      <c r="V4786" s="28"/>
      <c r="W4786" s="28"/>
      <c r="X4786" s="28"/>
      <c r="Y4786" s="28"/>
      <c r="Z4786" s="28"/>
      <c r="AA4786" s="28"/>
      <c r="AB4786" s="28"/>
      <c r="AC4786" s="28"/>
      <c r="AD4786" s="595" t="s">
        <v>51</v>
      </c>
      <c r="AE4786" s="28"/>
      <c r="AF4786" s="28"/>
      <c r="AG4786" s="28"/>
    </row>
    <row r="4787" spans="1:36" ht="47.25" hidden="1" x14ac:dyDescent="0.2">
      <c r="A4787" s="36" t="s">
        <v>10168</v>
      </c>
      <c r="B4787" s="36" t="s">
        <v>115</v>
      </c>
      <c r="C4787" s="36" t="s">
        <v>36</v>
      </c>
      <c r="D4787" s="37">
        <v>41947</v>
      </c>
      <c r="E4787" s="38">
        <v>41947.104166666664</v>
      </c>
      <c r="F4787" s="37">
        <v>41948</v>
      </c>
      <c r="G4787" s="38">
        <v>41948.291655092595</v>
      </c>
      <c r="H4787" s="194">
        <f t="shared" si="162"/>
        <v>1.1874884259304963</v>
      </c>
      <c r="I4787" s="36">
        <v>40</v>
      </c>
      <c r="J4787" s="28"/>
      <c r="K4787" s="28"/>
      <c r="L4787" s="64" t="s">
        <v>128</v>
      </c>
      <c r="M4787" s="36" t="s">
        <v>66</v>
      </c>
      <c r="N4787" s="36" t="s">
        <v>103</v>
      </c>
      <c r="O4787" s="36" t="s">
        <v>66</v>
      </c>
      <c r="P4787" s="36" t="s">
        <v>10479</v>
      </c>
      <c r="Q4787" s="28" t="s">
        <v>10377</v>
      </c>
      <c r="R4787" s="36">
        <f>62+132.9</f>
        <v>194.9</v>
      </c>
      <c r="S4787" s="36"/>
      <c r="T4787" s="36">
        <f t="shared" si="163"/>
        <v>194.9</v>
      </c>
      <c r="U4787" s="595"/>
      <c r="V4787" s="28"/>
      <c r="W4787" s="28"/>
      <c r="X4787" s="28"/>
      <c r="Y4787" s="28"/>
      <c r="Z4787" s="28"/>
      <c r="AA4787" s="28"/>
      <c r="AB4787" s="28"/>
      <c r="AC4787" s="28"/>
      <c r="AD4787" s="595" t="s">
        <v>61</v>
      </c>
      <c r="AE4787" s="28"/>
      <c r="AF4787" s="28"/>
      <c r="AG4787" s="28" t="s">
        <v>10091</v>
      </c>
    </row>
    <row r="4788" spans="1:36" ht="31.5" hidden="1" x14ac:dyDescent="0.2">
      <c r="A4788" s="36" t="s">
        <v>10168</v>
      </c>
      <c r="B4788" s="36" t="s">
        <v>115</v>
      </c>
      <c r="C4788" s="36" t="s">
        <v>36</v>
      </c>
      <c r="D4788" s="37">
        <v>41947</v>
      </c>
      <c r="E4788" s="38">
        <v>41947.533333333333</v>
      </c>
      <c r="F4788" s="37">
        <v>41947</v>
      </c>
      <c r="G4788" s="38">
        <v>41947.570833333331</v>
      </c>
      <c r="H4788" s="38">
        <f t="shared" si="162"/>
        <v>3.7499999998544808E-2</v>
      </c>
      <c r="I4788" s="36">
        <v>10</v>
      </c>
      <c r="J4788" s="28"/>
      <c r="K4788" s="28"/>
      <c r="L4788" s="28" t="s">
        <v>128</v>
      </c>
      <c r="M4788" s="36" t="s">
        <v>10458</v>
      </c>
      <c r="N4788" s="36">
        <v>0.4</v>
      </c>
      <c r="O4788" s="36" t="s">
        <v>71</v>
      </c>
      <c r="P4788" s="36" t="s">
        <v>10433</v>
      </c>
      <c r="Q4788" s="28" t="s">
        <v>10480</v>
      </c>
      <c r="R4788" s="36">
        <v>19.600000000000001</v>
      </c>
      <c r="S4788" s="36"/>
      <c r="T4788" s="36">
        <f t="shared" si="163"/>
        <v>19.600000000000001</v>
      </c>
      <c r="U4788" s="595"/>
      <c r="V4788" s="28"/>
      <c r="W4788" s="28"/>
      <c r="X4788" s="28"/>
      <c r="Y4788" s="28"/>
      <c r="Z4788" s="28"/>
      <c r="AA4788" s="28"/>
      <c r="AB4788" s="28"/>
      <c r="AC4788" s="28"/>
      <c r="AD4788" s="595" t="s">
        <v>52</v>
      </c>
      <c r="AE4788" s="28"/>
      <c r="AF4788" s="28"/>
      <c r="AG4788" s="28"/>
    </row>
    <row r="4789" spans="1:36" ht="31.5" hidden="1" x14ac:dyDescent="0.2">
      <c r="A4789" s="36" t="s">
        <v>10168</v>
      </c>
      <c r="B4789" s="205" t="s">
        <v>115</v>
      </c>
      <c r="C4789" s="205" t="s">
        <v>36</v>
      </c>
      <c r="D4789" s="37">
        <v>41947</v>
      </c>
      <c r="E4789" s="302">
        <v>41947.461805555555</v>
      </c>
      <c r="F4789" s="301">
        <v>41949</v>
      </c>
      <c r="G4789" s="302">
        <v>41949.583333333336</v>
      </c>
      <c r="H4789" s="302">
        <f t="shared" si="162"/>
        <v>2.1215277777810115</v>
      </c>
      <c r="I4789" s="205">
        <v>7</v>
      </c>
      <c r="J4789" s="212"/>
      <c r="K4789" s="212"/>
      <c r="L4789" s="28" t="s">
        <v>128</v>
      </c>
      <c r="M4789" s="205" t="s">
        <v>66</v>
      </c>
      <c r="N4789" s="205">
        <v>0.4</v>
      </c>
      <c r="O4789" s="205" t="s">
        <v>66</v>
      </c>
      <c r="P4789" s="205" t="s">
        <v>10481</v>
      </c>
      <c r="Q4789" s="212" t="s">
        <v>10482</v>
      </c>
      <c r="R4789" s="205">
        <f>0.6</f>
        <v>0.6</v>
      </c>
      <c r="S4789" s="205">
        <v>0.5</v>
      </c>
      <c r="T4789" s="205">
        <f t="shared" si="163"/>
        <v>1.1000000000000001</v>
      </c>
      <c r="U4789" s="595"/>
      <c r="V4789" s="28"/>
      <c r="W4789" s="28"/>
      <c r="X4789" s="28"/>
      <c r="Y4789" s="28"/>
      <c r="Z4789" s="28"/>
      <c r="AA4789" s="28"/>
      <c r="AB4789" s="28"/>
      <c r="AC4789" s="28"/>
      <c r="AD4789" s="595" t="s">
        <v>52</v>
      </c>
      <c r="AE4789" s="28"/>
      <c r="AF4789" s="28"/>
      <c r="AG4789" s="28"/>
    </row>
    <row r="4790" spans="1:36" s="24" customFormat="1" ht="31.5" hidden="1" x14ac:dyDescent="0.2">
      <c r="A4790" s="36" t="s">
        <v>10168</v>
      </c>
      <c r="B4790" s="36" t="s">
        <v>115</v>
      </c>
      <c r="C4790" s="36" t="s">
        <v>36</v>
      </c>
      <c r="D4790" s="37">
        <v>41947</v>
      </c>
      <c r="E4790" s="38">
        <v>41947.5</v>
      </c>
      <c r="F4790" s="37">
        <v>41947</v>
      </c>
      <c r="G4790" s="38">
        <v>41947.572916666664</v>
      </c>
      <c r="H4790" s="38">
        <f t="shared" si="162"/>
        <v>7.2916666664241347E-2</v>
      </c>
      <c r="I4790" s="36">
        <v>6</v>
      </c>
      <c r="J4790" s="28"/>
      <c r="K4790" s="28"/>
      <c r="L4790" s="28" t="s">
        <v>128</v>
      </c>
      <c r="M4790" s="36" t="s">
        <v>66</v>
      </c>
      <c r="N4790" s="36">
        <v>0.4</v>
      </c>
      <c r="O4790" s="36" t="s">
        <v>66</v>
      </c>
      <c r="P4790" s="36" t="s">
        <v>10481</v>
      </c>
      <c r="Q4790" s="28" t="s">
        <v>10483</v>
      </c>
      <c r="R4790" s="36">
        <v>0.6</v>
      </c>
      <c r="S4790" s="36"/>
      <c r="T4790" s="36">
        <f t="shared" si="163"/>
        <v>0.6</v>
      </c>
      <c r="U4790" s="595"/>
      <c r="V4790" s="28"/>
      <c r="W4790" s="28"/>
      <c r="X4790" s="28"/>
      <c r="Y4790" s="28"/>
      <c r="Z4790" s="28"/>
      <c r="AA4790" s="28"/>
      <c r="AB4790" s="28"/>
      <c r="AC4790" s="28"/>
      <c r="AD4790" s="595" t="s">
        <v>52</v>
      </c>
      <c r="AE4790" s="28"/>
      <c r="AF4790" s="28"/>
      <c r="AG4790" s="28"/>
      <c r="AH4790" s="22"/>
      <c r="AI4790" s="22"/>
      <c r="AJ4790" s="22"/>
    </row>
    <row r="4791" spans="1:36" s="24" customFormat="1" hidden="1" x14ac:dyDescent="0.2">
      <c r="A4791" s="36" t="s">
        <v>10168</v>
      </c>
      <c r="B4791" s="36" t="s">
        <v>115</v>
      </c>
      <c r="C4791" s="36" t="s">
        <v>36</v>
      </c>
      <c r="D4791" s="37">
        <v>41947</v>
      </c>
      <c r="E4791" s="38">
        <v>41947.40625</v>
      </c>
      <c r="F4791" s="37">
        <v>41947</v>
      </c>
      <c r="G4791" s="38">
        <v>41947.447916666664</v>
      </c>
      <c r="H4791" s="38">
        <f t="shared" si="162"/>
        <v>4.1666666664241347E-2</v>
      </c>
      <c r="I4791" s="36">
        <v>9</v>
      </c>
      <c r="J4791" s="28"/>
      <c r="K4791" s="28"/>
      <c r="L4791" s="64" t="s">
        <v>128</v>
      </c>
      <c r="M4791" s="36" t="s">
        <v>66</v>
      </c>
      <c r="N4791" s="36" t="s">
        <v>103</v>
      </c>
      <c r="O4791" s="36" t="s">
        <v>66</v>
      </c>
      <c r="P4791" s="36" t="s">
        <v>10484</v>
      </c>
      <c r="Q4791" s="28" t="s">
        <v>10485</v>
      </c>
      <c r="R4791" s="36">
        <v>0.8</v>
      </c>
      <c r="S4791" s="36"/>
      <c r="T4791" s="36">
        <f t="shared" si="163"/>
        <v>0.8</v>
      </c>
      <c r="U4791" s="595"/>
      <c r="V4791" s="28"/>
      <c r="W4791" s="28"/>
      <c r="X4791" s="28"/>
      <c r="Y4791" s="28"/>
      <c r="Z4791" s="28"/>
      <c r="AA4791" s="28"/>
      <c r="AB4791" s="28"/>
      <c r="AC4791" s="28"/>
      <c r="AD4791" s="595" t="s">
        <v>51</v>
      </c>
      <c r="AE4791" s="28"/>
      <c r="AF4791" s="28"/>
      <c r="AG4791" s="28"/>
      <c r="AH4791" s="22"/>
      <c r="AI4791" s="22"/>
      <c r="AJ4791" s="22"/>
    </row>
    <row r="4792" spans="1:36" s="24" customFormat="1" ht="47.25" hidden="1" x14ac:dyDescent="0.2">
      <c r="A4792" s="36" t="s">
        <v>10168</v>
      </c>
      <c r="B4792" s="36" t="s">
        <v>115</v>
      </c>
      <c r="C4792" s="36" t="s">
        <v>36</v>
      </c>
      <c r="D4792" s="37">
        <v>41947</v>
      </c>
      <c r="E4792" s="38">
        <v>41947.625</v>
      </c>
      <c r="F4792" s="37">
        <v>41947</v>
      </c>
      <c r="G4792" s="38">
        <v>41947.666666666664</v>
      </c>
      <c r="H4792" s="38">
        <f t="shared" si="162"/>
        <v>4.1666666664241347E-2</v>
      </c>
      <c r="I4792" s="36">
        <v>21</v>
      </c>
      <c r="J4792" s="28"/>
      <c r="K4792" s="28"/>
      <c r="L4792" s="64" t="s">
        <v>128</v>
      </c>
      <c r="M4792" s="36" t="s">
        <v>66</v>
      </c>
      <c r="N4792" s="36" t="s">
        <v>103</v>
      </c>
      <c r="O4792" s="36" t="s">
        <v>66</v>
      </c>
      <c r="P4792" s="36" t="s">
        <v>10484</v>
      </c>
      <c r="Q4792" s="28" t="s">
        <v>10486</v>
      </c>
      <c r="R4792" s="36">
        <v>3.3</v>
      </c>
      <c r="S4792" s="36"/>
      <c r="T4792" s="36">
        <f t="shared" si="163"/>
        <v>3.3</v>
      </c>
      <c r="U4792" s="595"/>
      <c r="V4792" s="28"/>
      <c r="W4792" s="28"/>
      <c r="X4792" s="28"/>
      <c r="Y4792" s="28"/>
      <c r="Z4792" s="28"/>
      <c r="AA4792" s="28"/>
      <c r="AB4792" s="28"/>
      <c r="AC4792" s="28"/>
      <c r="AD4792" s="595" t="s">
        <v>51</v>
      </c>
      <c r="AE4792" s="28"/>
      <c r="AF4792" s="28"/>
      <c r="AG4792" s="28"/>
      <c r="AH4792" s="22"/>
      <c r="AI4792" s="22"/>
      <c r="AJ4792" s="22"/>
    </row>
    <row r="4793" spans="1:36" s="24" customFormat="1" ht="31.5" hidden="1" x14ac:dyDescent="0.2">
      <c r="A4793" s="36" t="s">
        <v>10168</v>
      </c>
      <c r="B4793" s="36" t="s">
        <v>115</v>
      </c>
      <c r="C4793" s="36" t="s">
        <v>36</v>
      </c>
      <c r="D4793" s="37">
        <v>41948</v>
      </c>
      <c r="E4793" s="38">
        <v>41948.347222222219</v>
      </c>
      <c r="F4793" s="37">
        <v>41948</v>
      </c>
      <c r="G4793" s="38">
        <v>41948.388888888891</v>
      </c>
      <c r="H4793" s="38">
        <f t="shared" si="162"/>
        <v>4.1666666671517305E-2</v>
      </c>
      <c r="I4793" s="36">
        <v>3</v>
      </c>
      <c r="J4793" s="28"/>
      <c r="K4793" s="28"/>
      <c r="L4793" s="28" t="s">
        <v>126</v>
      </c>
      <c r="M4793" s="36" t="s">
        <v>1470</v>
      </c>
      <c r="N4793" s="36">
        <v>0.4</v>
      </c>
      <c r="O4793" s="36" t="s">
        <v>72</v>
      </c>
      <c r="P4793" s="36" t="s">
        <v>10465</v>
      </c>
      <c r="Q4793" s="28" t="s">
        <v>10466</v>
      </c>
      <c r="R4793" s="36">
        <v>1</v>
      </c>
      <c r="S4793" s="36"/>
      <c r="T4793" s="36">
        <f t="shared" si="163"/>
        <v>1</v>
      </c>
      <c r="U4793" s="595"/>
      <c r="V4793" s="28"/>
      <c r="W4793" s="28"/>
      <c r="X4793" s="28"/>
      <c r="Y4793" s="28"/>
      <c r="Z4793" s="28"/>
      <c r="AA4793" s="28"/>
      <c r="AB4793" s="28"/>
      <c r="AC4793" s="28"/>
      <c r="AD4793" s="595" t="s">
        <v>51</v>
      </c>
      <c r="AE4793" s="28"/>
      <c r="AF4793" s="28"/>
      <c r="AG4793" s="28"/>
      <c r="AH4793" s="22"/>
      <c r="AI4793" s="22"/>
      <c r="AJ4793" s="22"/>
    </row>
    <row r="4794" spans="1:36" s="24" customFormat="1" ht="31.5" hidden="1" x14ac:dyDescent="0.2">
      <c r="A4794" s="36" t="s">
        <v>10168</v>
      </c>
      <c r="B4794" s="36" t="s">
        <v>115</v>
      </c>
      <c r="C4794" s="36" t="s">
        <v>36</v>
      </c>
      <c r="D4794" s="37">
        <v>41948</v>
      </c>
      <c r="E4794" s="38">
        <v>41948.541666666664</v>
      </c>
      <c r="F4794" s="37">
        <v>41948</v>
      </c>
      <c r="G4794" s="38">
        <v>41948.666666666664</v>
      </c>
      <c r="H4794" s="38">
        <f t="shared" si="162"/>
        <v>0.125</v>
      </c>
      <c r="I4794" s="36">
        <v>11</v>
      </c>
      <c r="J4794" s="28"/>
      <c r="K4794" s="28"/>
      <c r="L4794" s="64" t="s">
        <v>128</v>
      </c>
      <c r="M4794" s="36" t="s">
        <v>66</v>
      </c>
      <c r="N4794" s="36" t="s">
        <v>103</v>
      </c>
      <c r="O4794" s="36" t="s">
        <v>66</v>
      </c>
      <c r="P4794" s="36" t="s">
        <v>10481</v>
      </c>
      <c r="Q4794" s="28" t="s">
        <v>10501</v>
      </c>
      <c r="R4794" s="36">
        <v>0.7</v>
      </c>
      <c r="S4794" s="36"/>
      <c r="T4794" s="36">
        <f t="shared" si="163"/>
        <v>0.7</v>
      </c>
      <c r="U4794" s="595"/>
      <c r="V4794" s="28"/>
      <c r="W4794" s="28"/>
      <c r="X4794" s="28"/>
      <c r="Y4794" s="28"/>
      <c r="Z4794" s="28"/>
      <c r="AA4794" s="28"/>
      <c r="AB4794" s="28"/>
      <c r="AC4794" s="28"/>
      <c r="AD4794" s="595" t="s">
        <v>51</v>
      </c>
      <c r="AE4794" s="28"/>
      <c r="AF4794" s="28"/>
      <c r="AG4794" s="28"/>
      <c r="AH4794" s="22"/>
      <c r="AI4794" s="22"/>
      <c r="AJ4794" s="22"/>
    </row>
    <row r="4795" spans="1:36" s="24" customFormat="1" ht="31.5" hidden="1" x14ac:dyDescent="0.2">
      <c r="A4795" s="36" t="s">
        <v>10168</v>
      </c>
      <c r="B4795" s="36" t="s">
        <v>115</v>
      </c>
      <c r="C4795" s="36" t="s">
        <v>36</v>
      </c>
      <c r="D4795" s="37">
        <v>41948</v>
      </c>
      <c r="E4795" s="38">
        <v>41948.673611111109</v>
      </c>
      <c r="F4795" s="37">
        <v>41948</v>
      </c>
      <c r="G4795" s="38">
        <v>41948.722222222219</v>
      </c>
      <c r="H4795" s="38">
        <f t="shared" si="162"/>
        <v>4.8611111109494232E-2</v>
      </c>
      <c r="I4795" s="36">
        <v>41</v>
      </c>
      <c r="J4795" s="28"/>
      <c r="K4795" s="28"/>
      <c r="L4795" s="64" t="s">
        <v>128</v>
      </c>
      <c r="M4795" s="36" t="s">
        <v>66</v>
      </c>
      <c r="N4795" s="36" t="s">
        <v>103</v>
      </c>
      <c r="O4795" s="36" t="s">
        <v>66</v>
      </c>
      <c r="P4795" s="36" t="s">
        <v>10481</v>
      </c>
      <c r="Q4795" s="28" t="s">
        <v>10502</v>
      </c>
      <c r="R4795" s="36">
        <v>2.1</v>
      </c>
      <c r="S4795" s="36"/>
      <c r="T4795" s="36">
        <f t="shared" si="163"/>
        <v>2.1</v>
      </c>
      <c r="U4795" s="595"/>
      <c r="V4795" s="28"/>
      <c r="W4795" s="28"/>
      <c r="X4795" s="28"/>
      <c r="Y4795" s="28"/>
      <c r="Z4795" s="28"/>
      <c r="AA4795" s="28"/>
      <c r="AB4795" s="28"/>
      <c r="AC4795" s="28"/>
      <c r="AD4795" s="595" t="s">
        <v>61</v>
      </c>
      <c r="AE4795" s="28"/>
      <c r="AF4795" s="28"/>
      <c r="AG4795" s="28"/>
      <c r="AH4795" s="22"/>
      <c r="AI4795" s="22"/>
      <c r="AJ4795" s="22"/>
    </row>
    <row r="4796" spans="1:36" s="24" customFormat="1" ht="31.5" hidden="1" x14ac:dyDescent="0.2">
      <c r="A4796" s="36" t="s">
        <v>10168</v>
      </c>
      <c r="B4796" s="36" t="s">
        <v>115</v>
      </c>
      <c r="C4796" s="36" t="s">
        <v>36</v>
      </c>
      <c r="D4796" s="37">
        <v>41949</v>
      </c>
      <c r="E4796" s="38">
        <v>41949.541666666664</v>
      </c>
      <c r="F4796" s="37">
        <v>41949</v>
      </c>
      <c r="G4796" s="38">
        <v>41949.625</v>
      </c>
      <c r="H4796" s="38">
        <f t="shared" si="162"/>
        <v>8.3333333335758653E-2</v>
      </c>
      <c r="I4796" s="36">
        <v>11</v>
      </c>
      <c r="J4796" s="28"/>
      <c r="K4796" s="28"/>
      <c r="L4796" s="64" t="s">
        <v>128</v>
      </c>
      <c r="M4796" s="36" t="s">
        <v>66</v>
      </c>
      <c r="N4796" s="36">
        <v>0.4</v>
      </c>
      <c r="O4796" s="36" t="s">
        <v>66</v>
      </c>
      <c r="P4796" s="36" t="s">
        <v>10481</v>
      </c>
      <c r="Q4796" s="28" t="s">
        <v>10516</v>
      </c>
      <c r="R4796" s="36">
        <v>1.3</v>
      </c>
      <c r="S4796" s="36"/>
      <c r="T4796" s="36">
        <f t="shared" si="163"/>
        <v>1.3</v>
      </c>
      <c r="U4796" s="595"/>
      <c r="V4796" s="28"/>
      <c r="W4796" s="28"/>
      <c r="X4796" s="28"/>
      <c r="Y4796" s="28"/>
      <c r="Z4796" s="28"/>
      <c r="AA4796" s="28"/>
      <c r="AB4796" s="28"/>
      <c r="AC4796" s="28"/>
      <c r="AD4796" s="595" t="s">
        <v>51</v>
      </c>
      <c r="AE4796" s="28"/>
      <c r="AF4796" s="28"/>
      <c r="AG4796" s="28"/>
      <c r="AH4796" s="22"/>
      <c r="AI4796" s="22"/>
      <c r="AJ4796" s="22"/>
    </row>
    <row r="4797" spans="1:36" s="24" customFormat="1" ht="31.5" hidden="1" x14ac:dyDescent="0.2">
      <c r="A4797" s="36" t="s">
        <v>10168</v>
      </c>
      <c r="B4797" s="36" t="s">
        <v>115</v>
      </c>
      <c r="C4797" s="36" t="s">
        <v>36</v>
      </c>
      <c r="D4797" s="37">
        <v>41950</v>
      </c>
      <c r="E4797" s="38">
        <v>41950.416666666664</v>
      </c>
      <c r="F4797" s="37">
        <v>41950</v>
      </c>
      <c r="G4797" s="38">
        <v>41950.666666666664</v>
      </c>
      <c r="H4797" s="38">
        <f t="shared" si="162"/>
        <v>0.25</v>
      </c>
      <c r="I4797" s="36">
        <v>4</v>
      </c>
      <c r="J4797" s="28"/>
      <c r="K4797" s="28"/>
      <c r="L4797" s="28" t="s">
        <v>130</v>
      </c>
      <c r="M4797" s="36" t="s">
        <v>71</v>
      </c>
      <c r="N4797" s="36">
        <v>0.4</v>
      </c>
      <c r="O4797" s="36" t="s">
        <v>71</v>
      </c>
      <c r="P4797" s="36" t="s">
        <v>10526</v>
      </c>
      <c r="Q4797" s="28" t="s">
        <v>10527</v>
      </c>
      <c r="R4797" s="36">
        <v>1.5</v>
      </c>
      <c r="S4797" s="36"/>
      <c r="T4797" s="36">
        <f t="shared" si="163"/>
        <v>1.5</v>
      </c>
      <c r="U4797" s="595"/>
      <c r="V4797" s="28"/>
      <c r="W4797" s="28"/>
      <c r="X4797" s="28"/>
      <c r="Y4797" s="28"/>
      <c r="Z4797" s="28"/>
      <c r="AA4797" s="28"/>
      <c r="AB4797" s="28"/>
      <c r="AC4797" s="28"/>
      <c r="AD4797" s="595" t="s">
        <v>61</v>
      </c>
      <c r="AE4797" s="28"/>
      <c r="AF4797" s="28"/>
      <c r="AG4797" s="28"/>
      <c r="AH4797" s="22"/>
      <c r="AI4797" s="22"/>
      <c r="AJ4797" s="22"/>
    </row>
    <row r="4798" spans="1:36" s="24" customFormat="1" ht="31.5" hidden="1" x14ac:dyDescent="0.2">
      <c r="A4798" s="36" t="s">
        <v>10168</v>
      </c>
      <c r="B4798" s="36" t="s">
        <v>115</v>
      </c>
      <c r="C4798" s="36" t="s">
        <v>36</v>
      </c>
      <c r="D4798" s="37">
        <v>41950</v>
      </c>
      <c r="E4798" s="38">
        <v>41950.416666666664</v>
      </c>
      <c r="F4798" s="37">
        <v>41950</v>
      </c>
      <c r="G4798" s="38">
        <v>41950.680555555555</v>
      </c>
      <c r="H4798" s="38">
        <f t="shared" si="162"/>
        <v>0.26388888889050577</v>
      </c>
      <c r="I4798" s="36">
        <v>69</v>
      </c>
      <c r="J4798" s="28"/>
      <c r="K4798" s="28"/>
      <c r="L4798" s="64" t="s">
        <v>128</v>
      </c>
      <c r="M4798" s="36" t="s">
        <v>10528</v>
      </c>
      <c r="N4798" s="36" t="s">
        <v>103</v>
      </c>
      <c r="O4798" s="36" t="s">
        <v>64</v>
      </c>
      <c r="P4798" s="36" t="s">
        <v>10481</v>
      </c>
      <c r="Q4798" s="28" t="s">
        <v>10529</v>
      </c>
      <c r="R4798" s="36">
        <v>17.100000000000001</v>
      </c>
      <c r="S4798" s="36"/>
      <c r="T4798" s="36">
        <f t="shared" si="163"/>
        <v>17.100000000000001</v>
      </c>
      <c r="U4798" s="595"/>
      <c r="V4798" s="28"/>
      <c r="W4798" s="28"/>
      <c r="X4798" s="28"/>
      <c r="Y4798" s="28"/>
      <c r="Z4798" s="28"/>
      <c r="AA4798" s="28"/>
      <c r="AB4798" s="28"/>
      <c r="AC4798" s="28"/>
      <c r="AD4798" s="595" t="s">
        <v>51</v>
      </c>
      <c r="AE4798" s="28"/>
      <c r="AF4798" s="28"/>
      <c r="AG4798" s="28"/>
      <c r="AH4798" s="22"/>
      <c r="AI4798" s="22"/>
      <c r="AJ4798" s="22"/>
    </row>
    <row r="4799" spans="1:36" s="24" customFormat="1" ht="31.5" hidden="1" x14ac:dyDescent="0.2">
      <c r="A4799" s="36" t="s">
        <v>10168</v>
      </c>
      <c r="B4799" s="36" t="s">
        <v>115</v>
      </c>
      <c r="C4799" s="36" t="s">
        <v>36</v>
      </c>
      <c r="D4799" s="37">
        <v>41951</v>
      </c>
      <c r="E4799" s="38">
        <v>41951.431250000001</v>
      </c>
      <c r="F4799" s="37">
        <v>41951</v>
      </c>
      <c r="G4799" s="38">
        <v>41951.541666666664</v>
      </c>
      <c r="H4799" s="38">
        <f t="shared" si="162"/>
        <v>0.11041666666278616</v>
      </c>
      <c r="I4799" s="36">
        <v>17</v>
      </c>
      <c r="J4799" s="28"/>
      <c r="K4799" s="28"/>
      <c r="L4799" s="28" t="s">
        <v>130</v>
      </c>
      <c r="M4799" s="36" t="s">
        <v>10538</v>
      </c>
      <c r="N4799" s="36" t="s">
        <v>103</v>
      </c>
      <c r="O4799" s="36" t="s">
        <v>66</v>
      </c>
      <c r="P4799" s="36" t="s">
        <v>10484</v>
      </c>
      <c r="Q4799" s="28" t="s">
        <v>10539</v>
      </c>
      <c r="R4799" s="36">
        <v>6.7</v>
      </c>
      <c r="S4799" s="36"/>
      <c r="T4799" s="36">
        <f t="shared" si="163"/>
        <v>6.7</v>
      </c>
      <c r="U4799" s="595"/>
      <c r="V4799" s="28"/>
      <c r="W4799" s="28"/>
      <c r="X4799" s="28"/>
      <c r="Y4799" s="28"/>
      <c r="Z4799" s="28"/>
      <c r="AA4799" s="28"/>
      <c r="AB4799" s="28"/>
      <c r="AC4799" s="28"/>
      <c r="AD4799" s="595" t="s">
        <v>60</v>
      </c>
      <c r="AE4799" s="28"/>
      <c r="AF4799" s="28"/>
      <c r="AG4799" s="28"/>
      <c r="AH4799" s="22"/>
      <c r="AI4799" s="22"/>
      <c r="AJ4799" s="22"/>
    </row>
    <row r="4800" spans="1:36" s="24" customFormat="1" ht="31.5" hidden="1" x14ac:dyDescent="0.2">
      <c r="A4800" s="36" t="s">
        <v>10168</v>
      </c>
      <c r="B4800" s="36" t="s">
        <v>115</v>
      </c>
      <c r="C4800" s="36" t="s">
        <v>36</v>
      </c>
      <c r="D4800" s="37">
        <v>41951</v>
      </c>
      <c r="E4800" s="38">
        <v>41951.677083333336</v>
      </c>
      <c r="F4800" s="37">
        <v>41951</v>
      </c>
      <c r="G4800" s="38">
        <v>41951.833333333336</v>
      </c>
      <c r="H4800" s="38">
        <f t="shared" si="162"/>
        <v>0.15625</v>
      </c>
      <c r="I4800" s="36">
        <v>22</v>
      </c>
      <c r="J4800" s="28"/>
      <c r="K4800" s="28"/>
      <c r="L4800" s="28" t="s">
        <v>130</v>
      </c>
      <c r="M4800" s="36" t="s">
        <v>10540</v>
      </c>
      <c r="N4800" s="36" t="s">
        <v>103</v>
      </c>
      <c r="O4800" s="36" t="s">
        <v>66</v>
      </c>
      <c r="P4800" s="36" t="s">
        <v>10481</v>
      </c>
      <c r="Q4800" s="28" t="s">
        <v>10541</v>
      </c>
      <c r="R4800" s="36">
        <v>3.8</v>
      </c>
      <c r="S4800" s="36"/>
      <c r="T4800" s="36">
        <f t="shared" si="163"/>
        <v>3.8</v>
      </c>
      <c r="U4800" s="595"/>
      <c r="V4800" s="28"/>
      <c r="W4800" s="28"/>
      <c r="X4800" s="28"/>
      <c r="Y4800" s="28"/>
      <c r="Z4800" s="28"/>
      <c r="AA4800" s="28"/>
      <c r="AB4800" s="28"/>
      <c r="AC4800" s="28"/>
      <c r="AD4800" s="595" t="s">
        <v>62</v>
      </c>
      <c r="AE4800" s="28"/>
      <c r="AF4800" s="28"/>
      <c r="AG4800" s="28"/>
      <c r="AH4800" s="22"/>
      <c r="AI4800" s="22"/>
      <c r="AJ4800" s="22"/>
    </row>
    <row r="4801" spans="1:36" s="75" customFormat="1" ht="102" hidden="1" customHeight="1" x14ac:dyDescent="0.2">
      <c r="A4801" s="36" t="s">
        <v>10168</v>
      </c>
      <c r="B4801" s="36" t="s">
        <v>115</v>
      </c>
      <c r="C4801" s="36" t="s">
        <v>36</v>
      </c>
      <c r="D4801" s="37">
        <v>41952</v>
      </c>
      <c r="E4801" s="38">
        <v>41952.332638888889</v>
      </c>
      <c r="F4801" s="37">
        <v>41952</v>
      </c>
      <c r="G4801" s="38">
        <v>41952.6</v>
      </c>
      <c r="H4801" s="38">
        <f t="shared" si="162"/>
        <v>0.26736111110949423</v>
      </c>
      <c r="I4801" s="36">
        <v>10</v>
      </c>
      <c r="J4801" s="28"/>
      <c r="K4801" s="28"/>
      <c r="L4801" s="28" t="s">
        <v>130</v>
      </c>
      <c r="M4801" s="36" t="s">
        <v>71</v>
      </c>
      <c r="N4801" s="36">
        <v>0.4</v>
      </c>
      <c r="O4801" s="36" t="s">
        <v>71</v>
      </c>
      <c r="P4801" s="36" t="s">
        <v>10433</v>
      </c>
      <c r="Q4801" s="28" t="s">
        <v>10546</v>
      </c>
      <c r="R4801" s="205">
        <v>57.8</v>
      </c>
      <c r="S4801" s="205"/>
      <c r="T4801" s="205">
        <f t="shared" si="163"/>
        <v>57.8</v>
      </c>
      <c r="U4801" s="595"/>
      <c r="V4801" s="28"/>
      <c r="W4801" s="28"/>
      <c r="X4801" s="28"/>
      <c r="Y4801" s="28"/>
      <c r="Z4801" s="28"/>
      <c r="AA4801" s="28"/>
      <c r="AB4801" s="28"/>
      <c r="AC4801" s="28"/>
      <c r="AD4801" s="595" t="s">
        <v>61</v>
      </c>
      <c r="AE4801" s="28"/>
      <c r="AF4801" s="28"/>
      <c r="AG4801" s="28"/>
      <c r="AH4801" s="22"/>
      <c r="AI4801" s="22"/>
      <c r="AJ4801" s="22"/>
    </row>
    <row r="4802" spans="1:36" s="75" customFormat="1" ht="328.9" hidden="1" customHeight="1" x14ac:dyDescent="0.2">
      <c r="A4802" s="36" t="s">
        <v>10168</v>
      </c>
      <c r="B4802" s="205" t="s">
        <v>115</v>
      </c>
      <c r="C4802" s="205" t="s">
        <v>36</v>
      </c>
      <c r="D4802" s="37">
        <v>41952</v>
      </c>
      <c r="E4802" s="38">
        <v>41952.434027777781</v>
      </c>
      <c r="F4802" s="37">
        <v>41952</v>
      </c>
      <c r="G4802" s="38">
        <v>41952.75</v>
      </c>
      <c r="H4802" s="38">
        <f t="shared" si="162"/>
        <v>0.31597222221898846</v>
      </c>
      <c r="I4802" s="205">
        <v>9</v>
      </c>
      <c r="J4802" s="212"/>
      <c r="K4802" s="28"/>
      <c r="L4802" s="28" t="s">
        <v>130</v>
      </c>
      <c r="M4802" s="205" t="s">
        <v>71</v>
      </c>
      <c r="N4802" s="205">
        <v>0.4</v>
      </c>
      <c r="O4802" s="205" t="s">
        <v>71</v>
      </c>
      <c r="P4802" s="36" t="s">
        <v>10547</v>
      </c>
      <c r="Q4802" s="212" t="s">
        <v>10548</v>
      </c>
      <c r="R4802" s="205">
        <v>4.8</v>
      </c>
      <c r="S4802" s="205"/>
      <c r="T4802" s="205">
        <f t="shared" si="163"/>
        <v>4.8</v>
      </c>
      <c r="U4802" s="595"/>
      <c r="V4802" s="28"/>
      <c r="W4802" s="28"/>
      <c r="X4802" s="28"/>
      <c r="Y4802" s="28"/>
      <c r="Z4802" s="28"/>
      <c r="AA4802" s="28"/>
      <c r="AB4802" s="28"/>
      <c r="AC4802" s="28"/>
      <c r="AD4802" s="595" t="s">
        <v>61</v>
      </c>
      <c r="AE4802" s="28"/>
      <c r="AF4802" s="28"/>
      <c r="AG4802" s="28"/>
      <c r="AH4802" s="22"/>
      <c r="AI4802" s="22"/>
      <c r="AJ4802" s="22"/>
    </row>
    <row r="4803" spans="1:36" s="75" customFormat="1" ht="31.5" hidden="1" x14ac:dyDescent="0.2">
      <c r="A4803" s="36" t="s">
        <v>10168</v>
      </c>
      <c r="B4803" s="36" t="s">
        <v>115</v>
      </c>
      <c r="C4803" s="36" t="s">
        <v>36</v>
      </c>
      <c r="D4803" s="37">
        <v>41952</v>
      </c>
      <c r="E4803" s="38">
        <v>41952.795138888891</v>
      </c>
      <c r="F4803" s="37">
        <v>41952</v>
      </c>
      <c r="G4803" s="384">
        <v>41952.947916666664</v>
      </c>
      <c r="H4803" s="38">
        <f t="shared" si="162"/>
        <v>0.15277777777373558</v>
      </c>
      <c r="I4803" s="178">
        <v>7</v>
      </c>
      <c r="J4803" s="212"/>
      <c r="K4803" s="28"/>
      <c r="L4803" s="28" t="s">
        <v>130</v>
      </c>
      <c r="M4803" s="205" t="s">
        <v>64</v>
      </c>
      <c r="N4803" s="36" t="s">
        <v>103</v>
      </c>
      <c r="O4803" s="36" t="s">
        <v>64</v>
      </c>
      <c r="P4803" s="36" t="s">
        <v>10549</v>
      </c>
      <c r="Q4803" s="212" t="s">
        <v>10550</v>
      </c>
      <c r="R4803" s="205">
        <v>20.2</v>
      </c>
      <c r="S4803" s="205"/>
      <c r="T4803" s="205">
        <f t="shared" si="163"/>
        <v>20.2</v>
      </c>
      <c r="U4803" s="595"/>
      <c r="V4803" s="28"/>
      <c r="W4803" s="28"/>
      <c r="X4803" s="28"/>
      <c r="Y4803" s="28"/>
      <c r="Z4803" s="28"/>
      <c r="AA4803" s="28"/>
      <c r="AB4803" s="28"/>
      <c r="AC4803" s="28"/>
      <c r="AD4803" s="595" t="s">
        <v>60</v>
      </c>
      <c r="AE4803" s="28"/>
      <c r="AF4803" s="28"/>
      <c r="AG4803" s="28"/>
      <c r="AH4803" s="22"/>
      <c r="AI4803" s="22"/>
      <c r="AJ4803" s="22"/>
    </row>
    <row r="4804" spans="1:36" s="24" customFormat="1" ht="47.25" hidden="1" customHeight="1" x14ac:dyDescent="0.2">
      <c r="A4804" s="36" t="s">
        <v>10168</v>
      </c>
      <c r="B4804" s="36" t="s">
        <v>115</v>
      </c>
      <c r="C4804" s="36" t="s">
        <v>36</v>
      </c>
      <c r="D4804" s="37">
        <v>41953</v>
      </c>
      <c r="E4804" s="38">
        <v>41953.170138888891</v>
      </c>
      <c r="F4804" s="37">
        <v>41953</v>
      </c>
      <c r="G4804" s="38">
        <v>41953.229166666664</v>
      </c>
      <c r="H4804" s="38">
        <f t="shared" si="162"/>
        <v>5.9027777773735579E-2</v>
      </c>
      <c r="I4804" s="36">
        <v>8</v>
      </c>
      <c r="J4804" s="28"/>
      <c r="K4804" s="28"/>
      <c r="L4804" s="28" t="s">
        <v>130</v>
      </c>
      <c r="M4804" s="36" t="s">
        <v>10559</v>
      </c>
      <c r="N4804" s="36" t="s">
        <v>103</v>
      </c>
      <c r="O4804" s="36" t="s">
        <v>66</v>
      </c>
      <c r="P4804" s="36" t="s">
        <v>10549</v>
      </c>
      <c r="Q4804" s="28" t="s">
        <v>10560</v>
      </c>
      <c r="R4804" s="36">
        <v>4.3</v>
      </c>
      <c r="S4804" s="36"/>
      <c r="T4804" s="36">
        <f t="shared" si="163"/>
        <v>4.3</v>
      </c>
      <c r="U4804" s="595"/>
      <c r="V4804" s="28"/>
      <c r="W4804" s="28"/>
      <c r="X4804" s="28"/>
      <c r="Y4804" s="28"/>
      <c r="Z4804" s="28"/>
      <c r="AA4804" s="28"/>
      <c r="AB4804" s="28"/>
      <c r="AC4804" s="28"/>
      <c r="AD4804" s="595" t="s">
        <v>62</v>
      </c>
      <c r="AE4804" s="28"/>
      <c r="AF4804" s="28"/>
      <c r="AG4804" s="28"/>
      <c r="AH4804" s="22"/>
      <c r="AI4804" s="22"/>
      <c r="AJ4804" s="22"/>
    </row>
    <row r="4805" spans="1:36" s="24" customFormat="1" ht="47.25" hidden="1" customHeight="1" x14ac:dyDescent="0.2">
      <c r="A4805" s="36" t="s">
        <v>10168</v>
      </c>
      <c r="B4805" s="36" t="s">
        <v>115</v>
      </c>
      <c r="C4805" s="36" t="s">
        <v>36</v>
      </c>
      <c r="D4805" s="37">
        <v>41953</v>
      </c>
      <c r="E4805" s="38">
        <v>41953.322916666664</v>
      </c>
      <c r="F4805" s="37">
        <v>41953</v>
      </c>
      <c r="G4805" s="38">
        <v>41953.392361111109</v>
      </c>
      <c r="H4805" s="38">
        <f t="shared" si="162"/>
        <v>6.9444444445252884E-2</v>
      </c>
      <c r="I4805" s="36">
        <v>15</v>
      </c>
      <c r="J4805" s="28"/>
      <c r="K4805" s="28"/>
      <c r="L4805" s="28" t="s">
        <v>130</v>
      </c>
      <c r="M4805" s="36" t="s">
        <v>71</v>
      </c>
      <c r="N4805" s="36">
        <v>0.4</v>
      </c>
      <c r="O4805" s="36" t="s">
        <v>71</v>
      </c>
      <c r="P4805" s="36" t="s">
        <v>10547</v>
      </c>
      <c r="Q4805" s="28" t="s">
        <v>10561</v>
      </c>
      <c r="R4805" s="36">
        <v>1.8</v>
      </c>
      <c r="S4805" s="36"/>
      <c r="T4805" s="36">
        <f t="shared" si="163"/>
        <v>1.8</v>
      </c>
      <c r="U4805" s="595"/>
      <c r="V4805" s="28"/>
      <c r="W4805" s="28"/>
      <c r="X4805" s="28"/>
      <c r="Y4805" s="28"/>
      <c r="Z4805" s="28"/>
      <c r="AA4805" s="28"/>
      <c r="AB4805" s="28"/>
      <c r="AC4805" s="28"/>
      <c r="AD4805" s="595" t="s">
        <v>61</v>
      </c>
      <c r="AE4805" s="28"/>
      <c r="AF4805" s="28"/>
      <c r="AG4805" s="28"/>
      <c r="AH4805" s="22"/>
      <c r="AI4805" s="22"/>
      <c r="AJ4805" s="22"/>
    </row>
    <row r="4806" spans="1:36" s="24" customFormat="1" ht="47.25" hidden="1" customHeight="1" x14ac:dyDescent="0.2">
      <c r="A4806" s="36" t="s">
        <v>10168</v>
      </c>
      <c r="B4806" s="36" t="s">
        <v>115</v>
      </c>
      <c r="C4806" s="36" t="s">
        <v>36</v>
      </c>
      <c r="D4806" s="37">
        <v>41954</v>
      </c>
      <c r="E4806" s="38">
        <v>41954.611111111109</v>
      </c>
      <c r="F4806" s="37">
        <v>41954</v>
      </c>
      <c r="G4806" s="38">
        <v>41954.645833333336</v>
      </c>
      <c r="H4806" s="38">
        <f t="shared" si="162"/>
        <v>3.4722222226264421E-2</v>
      </c>
      <c r="I4806" s="36">
        <v>15</v>
      </c>
      <c r="J4806" s="28"/>
      <c r="K4806" s="28"/>
      <c r="L4806" s="28" t="s">
        <v>130</v>
      </c>
      <c r="M4806" s="36" t="s">
        <v>10573</v>
      </c>
      <c r="N4806" s="36" t="s">
        <v>103</v>
      </c>
      <c r="O4806" s="36" t="s">
        <v>66</v>
      </c>
      <c r="P4806" s="36" t="s">
        <v>10547</v>
      </c>
      <c r="Q4806" s="28" t="s">
        <v>10574</v>
      </c>
      <c r="R4806" s="36">
        <v>1</v>
      </c>
      <c r="S4806" s="36"/>
      <c r="T4806" s="36">
        <f t="shared" si="163"/>
        <v>1</v>
      </c>
      <c r="U4806" s="595"/>
      <c r="V4806" s="28"/>
      <c r="W4806" s="28"/>
      <c r="X4806" s="28"/>
      <c r="Y4806" s="28"/>
      <c r="Z4806" s="28"/>
      <c r="AA4806" s="28"/>
      <c r="AB4806" s="28"/>
      <c r="AC4806" s="28"/>
      <c r="AD4806" s="595" t="s">
        <v>60</v>
      </c>
      <c r="AE4806" s="28"/>
      <c r="AF4806" s="28"/>
      <c r="AG4806" s="28"/>
      <c r="AH4806" s="22"/>
      <c r="AI4806" s="22"/>
      <c r="AJ4806" s="22"/>
    </row>
    <row r="4807" spans="1:36" s="230" customFormat="1" ht="31.5" hidden="1" x14ac:dyDescent="0.2">
      <c r="A4807" s="36" t="s">
        <v>10168</v>
      </c>
      <c r="B4807" s="36" t="s">
        <v>115</v>
      </c>
      <c r="C4807" s="36" t="s">
        <v>36</v>
      </c>
      <c r="D4807" s="37">
        <v>41955</v>
      </c>
      <c r="E4807" s="38">
        <v>41955.326388888891</v>
      </c>
      <c r="F4807" s="37">
        <v>41955</v>
      </c>
      <c r="G4807" s="38">
        <v>41955.368055555555</v>
      </c>
      <c r="H4807" s="38">
        <f t="shared" si="162"/>
        <v>4.1666666664241347E-2</v>
      </c>
      <c r="I4807" s="36">
        <v>19</v>
      </c>
      <c r="J4807" s="28"/>
      <c r="K4807" s="28"/>
      <c r="L4807" s="28" t="s">
        <v>130</v>
      </c>
      <c r="M4807" s="36" t="s">
        <v>71</v>
      </c>
      <c r="N4807" s="36">
        <v>0.4</v>
      </c>
      <c r="O4807" s="36" t="s">
        <v>71</v>
      </c>
      <c r="P4807" s="36" t="s">
        <v>10547</v>
      </c>
      <c r="Q4807" s="28" t="s">
        <v>10578</v>
      </c>
      <c r="R4807" s="36">
        <v>1.5</v>
      </c>
      <c r="S4807" s="36"/>
      <c r="T4807" s="36">
        <f t="shared" si="163"/>
        <v>1.5</v>
      </c>
      <c r="U4807" s="595"/>
      <c r="V4807" s="28"/>
      <c r="W4807" s="28"/>
      <c r="X4807" s="28"/>
      <c r="Y4807" s="28"/>
      <c r="Z4807" s="28"/>
      <c r="AA4807" s="28"/>
      <c r="AB4807" s="28"/>
      <c r="AC4807" s="28"/>
      <c r="AD4807" s="595" t="s">
        <v>61</v>
      </c>
      <c r="AE4807" s="28"/>
      <c r="AF4807" s="28"/>
      <c r="AG4807" s="28"/>
      <c r="AH4807" s="22"/>
      <c r="AI4807" s="22"/>
      <c r="AJ4807" s="22"/>
    </row>
    <row r="4808" spans="1:36" s="230" customFormat="1" ht="31.5" hidden="1" x14ac:dyDescent="0.2">
      <c r="A4808" s="36" t="s">
        <v>10168</v>
      </c>
      <c r="B4808" s="36" t="s">
        <v>115</v>
      </c>
      <c r="C4808" s="36" t="s">
        <v>36</v>
      </c>
      <c r="D4808" s="37">
        <v>41956</v>
      </c>
      <c r="E4808" s="38">
        <v>41956.753472222219</v>
      </c>
      <c r="F4808" s="37">
        <v>41957</v>
      </c>
      <c r="G4808" s="38">
        <v>41957.618055555555</v>
      </c>
      <c r="H4808" s="38">
        <f t="shared" si="162"/>
        <v>0.86458333333575865</v>
      </c>
      <c r="I4808" s="36">
        <v>20</v>
      </c>
      <c r="J4808" s="28"/>
      <c r="K4808" s="28"/>
      <c r="L4808" s="28" t="s">
        <v>130</v>
      </c>
      <c r="M4808" s="36" t="s">
        <v>10585</v>
      </c>
      <c r="N4808" s="36" t="s">
        <v>103</v>
      </c>
      <c r="O4808" s="36" t="s">
        <v>64</v>
      </c>
      <c r="P4808" s="36" t="s">
        <v>10586</v>
      </c>
      <c r="Q4808" s="28" t="s">
        <v>10587</v>
      </c>
      <c r="R4808" s="36">
        <f>14.1+8.7</f>
        <v>22.799999999999997</v>
      </c>
      <c r="S4808" s="36"/>
      <c r="T4808" s="36">
        <f t="shared" si="163"/>
        <v>22.799999999999997</v>
      </c>
      <c r="U4808" s="595"/>
      <c r="V4808" s="28"/>
      <c r="W4808" s="28"/>
      <c r="X4808" s="28"/>
      <c r="Y4808" s="28"/>
      <c r="Z4808" s="28"/>
      <c r="AA4808" s="28"/>
      <c r="AB4808" s="28"/>
      <c r="AC4808" s="28"/>
      <c r="AD4808" s="595" t="s">
        <v>60</v>
      </c>
      <c r="AE4808" s="28"/>
      <c r="AF4808" s="28"/>
      <c r="AG4808" s="28" t="s">
        <v>10091</v>
      </c>
      <c r="AH4808" s="22"/>
      <c r="AI4808" s="22"/>
      <c r="AJ4808" s="22"/>
    </row>
    <row r="4809" spans="1:36" s="230" customFormat="1" ht="96" hidden="1" customHeight="1" x14ac:dyDescent="0.2">
      <c r="A4809" s="36" t="s">
        <v>10168</v>
      </c>
      <c r="B4809" s="36" t="s">
        <v>115</v>
      </c>
      <c r="C4809" s="36" t="s">
        <v>36</v>
      </c>
      <c r="D4809" s="37">
        <v>41957</v>
      </c>
      <c r="E4809" s="38">
        <v>41957.667361111111</v>
      </c>
      <c r="F4809" s="37">
        <v>41957</v>
      </c>
      <c r="G4809" s="38">
        <v>41957.681944444441</v>
      </c>
      <c r="H4809" s="38">
        <f t="shared" si="162"/>
        <v>1.4583333329937886E-2</v>
      </c>
      <c r="I4809" s="36">
        <v>41</v>
      </c>
      <c r="J4809" s="28"/>
      <c r="K4809" s="28"/>
      <c r="L4809" s="64" t="s">
        <v>128</v>
      </c>
      <c r="M4809" s="36" t="s">
        <v>10590</v>
      </c>
      <c r="N4809" s="36" t="s">
        <v>103</v>
      </c>
      <c r="O4809" s="36" t="s">
        <v>66</v>
      </c>
      <c r="P4809" s="36" t="s">
        <v>10591</v>
      </c>
      <c r="Q4809" s="28" t="s">
        <v>10592</v>
      </c>
      <c r="R4809" s="36">
        <v>0.4</v>
      </c>
      <c r="S4809" s="36"/>
      <c r="T4809" s="36">
        <f t="shared" si="163"/>
        <v>0.4</v>
      </c>
      <c r="U4809" s="595"/>
      <c r="V4809" s="28"/>
      <c r="W4809" s="28"/>
      <c r="X4809" s="28"/>
      <c r="Y4809" s="28"/>
      <c r="Z4809" s="28"/>
      <c r="AA4809" s="28"/>
      <c r="AB4809" s="28"/>
      <c r="AC4809" s="28"/>
      <c r="AD4809" s="595" t="s">
        <v>51</v>
      </c>
      <c r="AE4809" s="28"/>
      <c r="AF4809" s="28"/>
      <c r="AG4809" s="28"/>
      <c r="AH4809" s="22"/>
      <c r="AI4809" s="22"/>
      <c r="AJ4809" s="22"/>
    </row>
    <row r="4810" spans="1:36" s="230" customFormat="1" ht="93" hidden="1" customHeight="1" x14ac:dyDescent="0.2">
      <c r="A4810" s="36" t="s">
        <v>10168</v>
      </c>
      <c r="B4810" s="36" t="s">
        <v>115</v>
      </c>
      <c r="C4810" s="36" t="s">
        <v>36</v>
      </c>
      <c r="D4810" s="37">
        <v>41958</v>
      </c>
      <c r="E4810" s="38">
        <v>41959.375</v>
      </c>
      <c r="F4810" s="37">
        <v>41958</v>
      </c>
      <c r="G4810" s="38">
        <v>41959.475694444445</v>
      </c>
      <c r="H4810" s="38">
        <f t="shared" si="162"/>
        <v>0.10069444444525288</v>
      </c>
      <c r="I4810" s="36">
        <v>3</v>
      </c>
      <c r="J4810" s="28"/>
      <c r="K4810" s="28"/>
      <c r="L4810" s="28" t="s">
        <v>130</v>
      </c>
      <c r="M4810" s="36" t="s">
        <v>64</v>
      </c>
      <c r="N4810" s="36">
        <v>0.4</v>
      </c>
      <c r="O4810" s="36" t="s">
        <v>64</v>
      </c>
      <c r="P4810" s="36" t="s">
        <v>10591</v>
      </c>
      <c r="Q4810" s="28" t="s">
        <v>10599</v>
      </c>
      <c r="R4810" s="36">
        <v>0.1</v>
      </c>
      <c r="S4810" s="36"/>
      <c r="T4810" s="36">
        <f t="shared" si="163"/>
        <v>0.1</v>
      </c>
      <c r="U4810" s="595"/>
      <c r="V4810" s="28"/>
      <c r="W4810" s="28"/>
      <c r="X4810" s="28"/>
      <c r="Y4810" s="28"/>
      <c r="Z4810" s="28"/>
      <c r="AA4810" s="28"/>
      <c r="AB4810" s="28"/>
      <c r="AC4810" s="28"/>
      <c r="AD4810" s="595" t="s">
        <v>60</v>
      </c>
      <c r="AE4810" s="28"/>
      <c r="AF4810" s="28"/>
      <c r="AG4810" s="28"/>
      <c r="AH4810" s="22"/>
      <c r="AI4810" s="22"/>
      <c r="AJ4810" s="22"/>
    </row>
    <row r="4811" spans="1:36" ht="31.5" hidden="1" x14ac:dyDescent="0.2">
      <c r="A4811" s="36" t="s">
        <v>10168</v>
      </c>
      <c r="B4811" s="36" t="s">
        <v>115</v>
      </c>
      <c r="C4811" s="36" t="s">
        <v>36</v>
      </c>
      <c r="D4811" s="37">
        <v>41959</v>
      </c>
      <c r="E4811" s="38">
        <v>41959.583333333336</v>
      </c>
      <c r="F4811" s="37">
        <v>41960</v>
      </c>
      <c r="G4811" s="38">
        <v>41960.6875</v>
      </c>
      <c r="H4811" s="194">
        <f t="shared" si="162"/>
        <v>1.1041666666642413</v>
      </c>
      <c r="I4811" s="36">
        <v>1</v>
      </c>
      <c r="J4811" s="28"/>
      <c r="K4811" s="28"/>
      <c r="L4811" s="28" t="s">
        <v>130</v>
      </c>
      <c r="M4811" s="36" t="s">
        <v>66</v>
      </c>
      <c r="N4811" s="36">
        <v>0.4</v>
      </c>
      <c r="O4811" s="36" t="s">
        <v>66</v>
      </c>
      <c r="P4811" s="36" t="s">
        <v>10591</v>
      </c>
      <c r="Q4811" s="28" t="s">
        <v>10610</v>
      </c>
      <c r="R4811" s="36">
        <f>0.2+0.1</f>
        <v>0.30000000000000004</v>
      </c>
      <c r="S4811" s="36"/>
      <c r="T4811" s="36">
        <f t="shared" si="163"/>
        <v>0.30000000000000004</v>
      </c>
      <c r="U4811" s="595"/>
      <c r="V4811" s="28"/>
      <c r="W4811" s="28"/>
      <c r="X4811" s="28"/>
      <c r="Y4811" s="28"/>
      <c r="Z4811" s="28"/>
      <c r="AA4811" s="28"/>
      <c r="AB4811" s="28"/>
      <c r="AC4811" s="28"/>
      <c r="AD4811" s="595" t="s">
        <v>60</v>
      </c>
      <c r="AE4811" s="28"/>
      <c r="AF4811" s="28"/>
      <c r="AG4811" s="28" t="s">
        <v>10091</v>
      </c>
    </row>
    <row r="4812" spans="1:36" ht="47.25" hidden="1" x14ac:dyDescent="0.2">
      <c r="A4812" s="36" t="s">
        <v>10168</v>
      </c>
      <c r="B4812" s="36" t="s">
        <v>115</v>
      </c>
      <c r="C4812" s="36" t="s">
        <v>36</v>
      </c>
      <c r="D4812" s="37">
        <v>41960</v>
      </c>
      <c r="E4812" s="38">
        <v>41960.398611111108</v>
      </c>
      <c r="F4812" s="37">
        <v>41960</v>
      </c>
      <c r="G4812" s="38">
        <v>41960.508333333331</v>
      </c>
      <c r="H4812" s="194">
        <f t="shared" si="162"/>
        <v>0.10972222222335404</v>
      </c>
      <c r="I4812" s="36">
        <v>4</v>
      </c>
      <c r="J4812" s="28"/>
      <c r="K4812" s="28"/>
      <c r="L4812" s="28" t="s">
        <v>130</v>
      </c>
      <c r="M4812" s="36" t="s">
        <v>66</v>
      </c>
      <c r="N4812" s="36" t="s">
        <v>103</v>
      </c>
      <c r="O4812" s="36" t="s">
        <v>66</v>
      </c>
      <c r="P4812" s="36" t="s">
        <v>10613</v>
      </c>
      <c r="Q4812" s="28" t="s">
        <v>10614</v>
      </c>
      <c r="R4812" s="36">
        <v>0.5</v>
      </c>
      <c r="S4812" s="36"/>
      <c r="T4812" s="36">
        <f t="shared" si="163"/>
        <v>0.5</v>
      </c>
      <c r="U4812" s="595"/>
      <c r="V4812" s="28"/>
      <c r="W4812" s="28"/>
      <c r="X4812" s="28"/>
      <c r="Y4812" s="28"/>
      <c r="Z4812" s="28"/>
      <c r="AA4812" s="28"/>
      <c r="AB4812" s="28"/>
      <c r="AC4812" s="28"/>
      <c r="AD4812" s="595" t="s">
        <v>60</v>
      </c>
      <c r="AE4812" s="28"/>
      <c r="AF4812" s="28"/>
      <c r="AG4812" s="28"/>
    </row>
    <row r="4813" spans="1:36" customFormat="1" ht="31.5" hidden="1" x14ac:dyDescent="0.2">
      <c r="A4813" s="24" t="s">
        <v>10168</v>
      </c>
      <c r="B4813" s="360" t="s">
        <v>115</v>
      </c>
      <c r="C4813" s="360" t="s">
        <v>36</v>
      </c>
      <c r="D4813" s="380">
        <v>41960</v>
      </c>
      <c r="E4813" s="384">
        <v>41960.621527777781</v>
      </c>
      <c r="F4813" s="380">
        <v>41960</v>
      </c>
      <c r="G4813" s="384">
        <v>41960.680555555555</v>
      </c>
      <c r="H4813" s="567">
        <f t="shared" si="162"/>
        <v>5.9027777773735579E-2</v>
      </c>
      <c r="I4813" s="360">
        <v>3</v>
      </c>
      <c r="J4813" s="361"/>
      <c r="K4813" s="361"/>
      <c r="L4813" s="28" t="s">
        <v>130</v>
      </c>
      <c r="M4813" s="360" t="s">
        <v>10615</v>
      </c>
      <c r="N4813" s="360" t="s">
        <v>103</v>
      </c>
      <c r="O4813" s="360" t="s">
        <v>64</v>
      </c>
      <c r="P4813" s="360" t="s">
        <v>10586</v>
      </c>
      <c r="Q4813" s="22" t="s">
        <v>10616</v>
      </c>
      <c r="R4813" s="360">
        <v>0.2</v>
      </c>
      <c r="S4813" s="360"/>
      <c r="T4813" s="360">
        <f t="shared" si="163"/>
        <v>0.2</v>
      </c>
      <c r="U4813" s="595"/>
      <c r="V4813" s="361"/>
      <c r="W4813" s="361"/>
      <c r="X4813" s="361"/>
      <c r="Y4813" s="361"/>
      <c r="Z4813" s="361"/>
      <c r="AA4813" s="361"/>
      <c r="AB4813" s="361"/>
      <c r="AC4813" s="361"/>
      <c r="AD4813" s="595" t="s">
        <v>61</v>
      </c>
      <c r="AE4813" s="361"/>
      <c r="AF4813" s="361"/>
      <c r="AG4813" s="361"/>
      <c r="AH4813" s="22"/>
      <c r="AI4813" s="22"/>
      <c r="AJ4813" s="22"/>
    </row>
    <row r="4814" spans="1:36" s="3" customFormat="1" ht="100.5" hidden="1" customHeight="1" x14ac:dyDescent="0.2">
      <c r="A4814" s="36" t="s">
        <v>10168</v>
      </c>
      <c r="B4814" s="36" t="s">
        <v>115</v>
      </c>
      <c r="C4814" s="36" t="s">
        <v>36</v>
      </c>
      <c r="D4814" s="37">
        <v>41961</v>
      </c>
      <c r="E4814" s="38"/>
      <c r="F4814" s="37"/>
      <c r="G4814" s="38"/>
      <c r="H4814" s="38"/>
      <c r="I4814" s="36"/>
      <c r="J4814" s="28"/>
      <c r="K4814" s="28"/>
      <c r="L4814" s="28"/>
      <c r="M4814" s="36"/>
      <c r="N4814" s="36"/>
      <c r="O4814" s="36"/>
      <c r="P4814" s="36"/>
      <c r="Q4814" s="28"/>
      <c r="R4814" s="36"/>
      <c r="S4814" s="36"/>
      <c r="T4814" s="36"/>
      <c r="U4814" s="595"/>
      <c r="V4814" s="28"/>
      <c r="W4814" s="28"/>
      <c r="X4814" s="28"/>
      <c r="Y4814" s="28"/>
      <c r="Z4814" s="28"/>
      <c r="AA4814" s="28"/>
      <c r="AB4814" s="28"/>
      <c r="AC4814" s="28"/>
      <c r="AD4814" s="595"/>
      <c r="AE4814" s="28"/>
      <c r="AF4814" s="28"/>
      <c r="AG4814" s="28" t="s">
        <v>201</v>
      </c>
      <c r="AH4814" s="22"/>
      <c r="AI4814" s="22"/>
      <c r="AJ4814" s="22"/>
    </row>
    <row r="4815" spans="1:36" s="3" customFormat="1" hidden="1" x14ac:dyDescent="0.2">
      <c r="A4815" s="36" t="s">
        <v>10168</v>
      </c>
      <c r="B4815" s="36" t="s">
        <v>115</v>
      </c>
      <c r="C4815" s="36" t="s">
        <v>36</v>
      </c>
      <c r="D4815" s="37">
        <v>41962</v>
      </c>
      <c r="E4815" s="38"/>
      <c r="F4815" s="37"/>
      <c r="G4815" s="38"/>
      <c r="H4815" s="38"/>
      <c r="I4815" s="36"/>
      <c r="J4815" s="28"/>
      <c r="K4815" s="28"/>
      <c r="L4815" s="28"/>
      <c r="M4815" s="36"/>
      <c r="N4815" s="36"/>
      <c r="O4815" s="36"/>
      <c r="P4815" s="36"/>
      <c r="Q4815" s="28"/>
      <c r="R4815" s="36"/>
      <c r="S4815" s="36"/>
      <c r="T4815" s="36"/>
      <c r="U4815" s="595"/>
      <c r="V4815" s="28"/>
      <c r="W4815" s="28"/>
      <c r="X4815" s="28"/>
      <c r="Y4815" s="28"/>
      <c r="Z4815" s="28"/>
      <c r="AA4815" s="28"/>
      <c r="AB4815" s="28"/>
      <c r="AC4815" s="28"/>
      <c r="AD4815" s="595"/>
      <c r="AE4815" s="28"/>
      <c r="AF4815" s="28"/>
      <c r="AG4815" s="28" t="s">
        <v>201</v>
      </c>
      <c r="AH4815" s="22"/>
      <c r="AI4815" s="22"/>
      <c r="AJ4815" s="22"/>
    </row>
    <row r="4816" spans="1:36" s="3" customFormat="1" ht="26.25" hidden="1" customHeight="1" x14ac:dyDescent="0.2">
      <c r="A4816" s="36" t="s">
        <v>10168</v>
      </c>
      <c r="B4816" s="36" t="s">
        <v>115</v>
      </c>
      <c r="C4816" s="36" t="s">
        <v>36</v>
      </c>
      <c r="D4816" s="37">
        <v>41964</v>
      </c>
      <c r="E4816" s="38">
        <v>41964.597222222219</v>
      </c>
      <c r="F4816" s="37">
        <v>41964</v>
      </c>
      <c r="G4816" s="38">
        <v>41964.670138888891</v>
      </c>
      <c r="H4816" s="38">
        <f>G4816-E4816</f>
        <v>7.2916666671517305E-2</v>
      </c>
      <c r="I4816" s="36">
        <v>16</v>
      </c>
      <c r="J4816" s="28"/>
      <c r="K4816" s="28"/>
      <c r="L4816" s="28" t="s">
        <v>130</v>
      </c>
      <c r="M4816" s="36" t="s">
        <v>10678</v>
      </c>
      <c r="N4816" s="36" t="s">
        <v>103</v>
      </c>
      <c r="O4816" s="36" t="s">
        <v>64</v>
      </c>
      <c r="P4816" s="36" t="s">
        <v>10679</v>
      </c>
      <c r="Q4816" s="22" t="s">
        <v>10680</v>
      </c>
      <c r="R4816" s="36">
        <v>0.4</v>
      </c>
      <c r="S4816" s="36"/>
      <c r="T4816" s="36">
        <v>0.4</v>
      </c>
      <c r="U4816" s="595"/>
      <c r="V4816" s="28"/>
      <c r="W4816" s="28"/>
      <c r="X4816" s="28"/>
      <c r="Y4816" s="28"/>
      <c r="Z4816" s="28"/>
      <c r="AA4816" s="28"/>
      <c r="AB4816" s="28"/>
      <c r="AC4816" s="28"/>
      <c r="AD4816" s="595" t="s">
        <v>61</v>
      </c>
      <c r="AE4816" s="28"/>
      <c r="AF4816" s="28"/>
      <c r="AG4816" s="28"/>
      <c r="AH4816" s="22"/>
      <c r="AI4816" s="22"/>
      <c r="AJ4816" s="22"/>
    </row>
    <row r="4817" spans="1:36" s="3" customFormat="1" ht="94.5" hidden="1" customHeight="1" x14ac:dyDescent="0.2">
      <c r="A4817" s="36" t="s">
        <v>10168</v>
      </c>
      <c r="B4817" s="36" t="s">
        <v>115</v>
      </c>
      <c r="C4817" s="36" t="s">
        <v>36</v>
      </c>
      <c r="D4817" s="37">
        <v>41965</v>
      </c>
      <c r="E4817" s="38"/>
      <c r="F4817" s="37"/>
      <c r="G4817" s="38"/>
      <c r="H4817" s="38"/>
      <c r="I4817" s="36"/>
      <c r="J4817" s="28"/>
      <c r="K4817" s="28"/>
      <c r="L4817" s="28"/>
      <c r="M4817" s="36"/>
      <c r="N4817" s="36"/>
      <c r="O4817" s="36"/>
      <c r="P4817" s="36"/>
      <c r="Q4817" s="28"/>
      <c r="R4817" s="36"/>
      <c r="S4817" s="36"/>
      <c r="T4817" s="36"/>
      <c r="U4817" s="595"/>
      <c r="V4817" s="28"/>
      <c r="W4817" s="28"/>
      <c r="X4817" s="28"/>
      <c r="Y4817" s="28"/>
      <c r="Z4817" s="28"/>
      <c r="AA4817" s="28"/>
      <c r="AB4817" s="28"/>
      <c r="AC4817" s="28"/>
      <c r="AD4817" s="595"/>
      <c r="AE4817" s="28"/>
      <c r="AF4817" s="28"/>
      <c r="AG4817" s="28" t="s">
        <v>201</v>
      </c>
      <c r="AH4817" s="22"/>
      <c r="AI4817" s="22"/>
      <c r="AJ4817" s="22"/>
    </row>
    <row r="4818" spans="1:36" s="3" customFormat="1" ht="26.25" hidden="1" customHeight="1" x14ac:dyDescent="0.2">
      <c r="A4818" s="36" t="s">
        <v>10168</v>
      </c>
      <c r="B4818" s="36" t="s">
        <v>115</v>
      </c>
      <c r="C4818" s="36" t="s">
        <v>36</v>
      </c>
      <c r="D4818" s="37">
        <v>41966</v>
      </c>
      <c r="E4818" s="38">
        <v>41966.732638888891</v>
      </c>
      <c r="F4818" s="37">
        <v>41966</v>
      </c>
      <c r="G4818" s="38">
        <v>41966.788194444445</v>
      </c>
      <c r="H4818" s="38">
        <f>G4818-E4818</f>
        <v>5.5555555554747116E-2</v>
      </c>
      <c r="I4818" s="36">
        <v>42</v>
      </c>
      <c r="J4818" s="28"/>
      <c r="K4818" s="28"/>
      <c r="L4818" s="28" t="s">
        <v>130</v>
      </c>
      <c r="M4818" s="36" t="s">
        <v>71</v>
      </c>
      <c r="N4818" s="36">
        <v>0.4</v>
      </c>
      <c r="O4818" s="36" t="s">
        <v>71</v>
      </c>
      <c r="P4818" s="36" t="s">
        <v>10746</v>
      </c>
      <c r="Q4818" s="22" t="s">
        <v>10747</v>
      </c>
      <c r="R4818" s="36">
        <v>25.2</v>
      </c>
      <c r="S4818" s="36">
        <f>6.2+22.5</f>
        <v>28.7</v>
      </c>
      <c r="T4818" s="36">
        <f>R4818+S4818</f>
        <v>53.9</v>
      </c>
      <c r="U4818" s="595"/>
      <c r="V4818" s="28"/>
      <c r="W4818" s="28"/>
      <c r="X4818" s="28"/>
      <c r="Y4818" s="28"/>
      <c r="Z4818" s="28"/>
      <c r="AA4818" s="28"/>
      <c r="AB4818" s="28"/>
      <c r="AC4818" s="28"/>
      <c r="AD4818" s="595" t="s">
        <v>61</v>
      </c>
      <c r="AE4818" s="28"/>
      <c r="AF4818" s="28"/>
      <c r="AG4818" s="28"/>
      <c r="AH4818" s="22"/>
      <c r="AI4818" s="22"/>
      <c r="AJ4818" s="22"/>
    </row>
    <row r="4819" spans="1:36" ht="30.75" hidden="1" customHeight="1" x14ac:dyDescent="0.2">
      <c r="A4819" s="36" t="s">
        <v>10168</v>
      </c>
      <c r="B4819" s="36" t="s">
        <v>115</v>
      </c>
      <c r="C4819" s="36" t="s">
        <v>36</v>
      </c>
      <c r="D4819" s="37">
        <v>41967</v>
      </c>
      <c r="E4819" s="38"/>
      <c r="F4819" s="37"/>
      <c r="G4819" s="38"/>
      <c r="H4819" s="38"/>
      <c r="I4819" s="36"/>
      <c r="J4819" s="28"/>
      <c r="K4819" s="28"/>
      <c r="L4819" s="28"/>
      <c r="M4819" s="36"/>
      <c r="N4819" s="36"/>
      <c r="O4819" s="36"/>
      <c r="P4819" s="36"/>
      <c r="Q4819" s="28"/>
      <c r="R4819" s="36"/>
      <c r="S4819" s="36"/>
      <c r="T4819" s="36"/>
      <c r="U4819" s="595"/>
      <c r="V4819" s="28"/>
      <c r="W4819" s="28"/>
      <c r="X4819" s="28"/>
      <c r="Y4819" s="28"/>
      <c r="Z4819" s="28"/>
      <c r="AA4819" s="28"/>
      <c r="AB4819" s="28"/>
      <c r="AC4819" s="28"/>
      <c r="AD4819" s="595"/>
      <c r="AE4819" s="28"/>
      <c r="AF4819" s="28"/>
      <c r="AG4819" s="28" t="s">
        <v>201</v>
      </c>
    </row>
    <row r="4820" spans="1:36" hidden="1" x14ac:dyDescent="0.2">
      <c r="A4820" s="36" t="s">
        <v>10168</v>
      </c>
      <c r="B4820" s="36" t="s">
        <v>115</v>
      </c>
      <c r="C4820" s="36" t="s">
        <v>36</v>
      </c>
      <c r="D4820" s="37">
        <v>41968</v>
      </c>
      <c r="E4820" s="38"/>
      <c r="F4820" s="37"/>
      <c r="G4820" s="38"/>
      <c r="H4820" s="38"/>
      <c r="I4820" s="36"/>
      <c r="J4820" s="28"/>
      <c r="K4820" s="28"/>
      <c r="L4820" s="28"/>
      <c r="M4820" s="36"/>
      <c r="N4820" s="36"/>
      <c r="O4820" s="36"/>
      <c r="P4820" s="36"/>
      <c r="Q4820" s="28"/>
      <c r="R4820" s="36"/>
      <c r="S4820" s="36"/>
      <c r="T4820" s="36"/>
      <c r="U4820" s="595"/>
      <c r="V4820" s="28"/>
      <c r="W4820" s="28"/>
      <c r="X4820" s="28"/>
      <c r="Y4820" s="28"/>
      <c r="Z4820" s="28"/>
      <c r="AA4820" s="28"/>
      <c r="AB4820" s="28"/>
      <c r="AC4820" s="28"/>
      <c r="AD4820" s="595"/>
      <c r="AE4820" s="28"/>
      <c r="AF4820" s="28"/>
      <c r="AG4820" s="28" t="s">
        <v>201</v>
      </c>
    </row>
    <row r="4821" spans="1:36" ht="31.5" hidden="1" x14ac:dyDescent="0.2">
      <c r="A4821" s="36" t="s">
        <v>10168</v>
      </c>
      <c r="B4821" s="36" t="s">
        <v>115</v>
      </c>
      <c r="C4821" s="36" t="s">
        <v>36</v>
      </c>
      <c r="D4821" s="37">
        <v>41969</v>
      </c>
      <c r="E4821" s="38">
        <v>0.51041666666666663</v>
      </c>
      <c r="F4821" s="37">
        <v>41969</v>
      </c>
      <c r="G4821" s="38">
        <v>0.51736111111111105</v>
      </c>
      <c r="H4821" s="38">
        <v>6.9444444444444441E-3</v>
      </c>
      <c r="I4821" s="36">
        <v>49</v>
      </c>
      <c r="J4821" s="28"/>
      <c r="K4821" s="28"/>
      <c r="L4821" s="28" t="s">
        <v>130</v>
      </c>
      <c r="M4821" s="36" t="s">
        <v>1308</v>
      </c>
      <c r="N4821" s="36">
        <v>0.4</v>
      </c>
      <c r="O4821" s="36" t="s">
        <v>69</v>
      </c>
      <c r="P4821" s="36" t="s">
        <v>10484</v>
      </c>
      <c r="Q4821" s="28" t="s">
        <v>10770</v>
      </c>
      <c r="R4821" s="36">
        <v>3.2</v>
      </c>
      <c r="S4821" s="36">
        <v>3.4</v>
      </c>
      <c r="T4821" s="36">
        <v>6.6</v>
      </c>
      <c r="U4821" s="595"/>
      <c r="V4821" s="595"/>
      <c r="W4821" s="595"/>
      <c r="X4821" s="595"/>
      <c r="Y4821" s="595"/>
      <c r="Z4821" s="595"/>
      <c r="AA4821" s="595"/>
      <c r="AB4821" s="595"/>
      <c r="AC4821" s="595"/>
      <c r="AD4821" s="595" t="s">
        <v>61</v>
      </c>
      <c r="AE4821" s="595"/>
      <c r="AF4821" s="595"/>
      <c r="AG4821" s="595"/>
    </row>
    <row r="4822" spans="1:36" hidden="1" x14ac:dyDescent="0.2">
      <c r="A4822" s="36" t="s">
        <v>10168</v>
      </c>
      <c r="B4822" s="593" t="s">
        <v>115</v>
      </c>
      <c r="C4822" s="593" t="s">
        <v>36</v>
      </c>
      <c r="D4822" s="630">
        <v>41970</v>
      </c>
      <c r="E4822" s="613"/>
      <c r="F4822" s="630"/>
      <c r="G4822" s="613"/>
      <c r="H4822" s="613"/>
      <c r="I4822" s="593"/>
      <c r="J4822" s="595"/>
      <c r="K4822" s="595"/>
      <c r="L4822" s="28"/>
      <c r="M4822" s="593"/>
      <c r="N4822" s="593"/>
      <c r="O4822" s="593"/>
      <c r="P4822" s="593"/>
      <c r="Q4822" s="595"/>
      <c r="R4822" s="593"/>
      <c r="S4822" s="593"/>
      <c r="T4822" s="593"/>
      <c r="U4822" s="595"/>
      <c r="V4822" s="595"/>
      <c r="W4822" s="595"/>
      <c r="X4822" s="595"/>
      <c r="Y4822" s="595"/>
      <c r="Z4822" s="595"/>
      <c r="AA4822" s="595"/>
      <c r="AB4822" s="595"/>
      <c r="AC4822" s="595"/>
      <c r="AD4822" s="595"/>
      <c r="AE4822" s="595"/>
      <c r="AF4822" s="595"/>
      <c r="AG4822" s="595" t="s">
        <v>201</v>
      </c>
    </row>
    <row r="4823" spans="1:36" ht="31.5" hidden="1" x14ac:dyDescent="0.2">
      <c r="A4823" s="36" t="s">
        <v>10168</v>
      </c>
      <c r="B4823" s="593" t="s">
        <v>115</v>
      </c>
      <c r="C4823" s="593" t="s">
        <v>36</v>
      </c>
      <c r="D4823" s="630">
        <v>41971</v>
      </c>
      <c r="E4823" s="613">
        <v>0.625</v>
      </c>
      <c r="F4823" s="630">
        <v>41971</v>
      </c>
      <c r="G4823" s="613">
        <v>0.66666666666666663</v>
      </c>
      <c r="H4823" s="613">
        <v>4.1666666666666664E-2</v>
      </c>
      <c r="I4823" s="593">
        <v>4</v>
      </c>
      <c r="J4823" s="595"/>
      <c r="K4823" s="595"/>
      <c r="L4823" s="28" t="s">
        <v>130</v>
      </c>
      <c r="M4823" s="593" t="s">
        <v>9072</v>
      </c>
      <c r="N4823" s="593">
        <v>0.4</v>
      </c>
      <c r="O4823" s="593" t="s">
        <v>64</v>
      </c>
      <c r="P4823" s="593" t="s">
        <v>10484</v>
      </c>
      <c r="Q4823" s="595" t="s">
        <v>10789</v>
      </c>
      <c r="R4823" s="593">
        <v>0.7</v>
      </c>
      <c r="S4823" s="593"/>
      <c r="T4823" s="593">
        <v>0.7</v>
      </c>
      <c r="U4823" s="28"/>
      <c r="V4823" s="28"/>
      <c r="W4823" s="28"/>
      <c r="X4823" s="28"/>
      <c r="Y4823" s="28"/>
      <c r="Z4823" s="28"/>
      <c r="AA4823" s="28"/>
      <c r="AB4823" s="28"/>
      <c r="AC4823" s="28"/>
      <c r="AD4823" s="28" t="s">
        <v>61</v>
      </c>
      <c r="AE4823" s="28"/>
      <c r="AF4823" s="28"/>
      <c r="AG4823" s="28"/>
    </row>
    <row r="4824" spans="1:36" ht="31.5" hidden="1" x14ac:dyDescent="0.2">
      <c r="A4824" s="36" t="s">
        <v>10168</v>
      </c>
      <c r="B4824" s="36" t="s">
        <v>115</v>
      </c>
      <c r="C4824" s="36" t="s">
        <v>36</v>
      </c>
      <c r="D4824" s="37">
        <v>41972</v>
      </c>
      <c r="E4824" s="38">
        <v>0.52083333333333337</v>
      </c>
      <c r="F4824" s="37">
        <v>41972</v>
      </c>
      <c r="G4824" s="38">
        <v>0.9375</v>
      </c>
      <c r="H4824" s="38">
        <v>0.41666666666666669</v>
      </c>
      <c r="I4824" s="36">
        <v>5</v>
      </c>
      <c r="J4824" s="28"/>
      <c r="K4824" s="28"/>
      <c r="L4824" s="28" t="s">
        <v>130</v>
      </c>
      <c r="M4824" s="36" t="s">
        <v>10791</v>
      </c>
      <c r="N4824" s="36">
        <v>0.4</v>
      </c>
      <c r="O4824" s="36" t="s">
        <v>64</v>
      </c>
      <c r="P4824" s="36" t="s">
        <v>10792</v>
      </c>
      <c r="Q4824" s="28" t="s">
        <v>10793</v>
      </c>
      <c r="R4824" s="36">
        <v>2.2999999999999998</v>
      </c>
      <c r="S4824" s="36"/>
      <c r="T4824" s="36">
        <v>2.2999999999999998</v>
      </c>
      <c r="U4824" s="28"/>
      <c r="V4824" s="28"/>
      <c r="W4824" s="28"/>
      <c r="X4824" s="28"/>
      <c r="Y4824" s="28"/>
      <c r="Z4824" s="28"/>
      <c r="AA4824" s="28"/>
      <c r="AB4824" s="28"/>
      <c r="AC4824" s="28"/>
      <c r="AD4824" s="28" t="s">
        <v>42</v>
      </c>
      <c r="AE4824" s="28"/>
      <c r="AF4824" s="28"/>
      <c r="AG4824" s="28"/>
    </row>
    <row r="4825" spans="1:36" ht="47.25" hidden="1" x14ac:dyDescent="0.2">
      <c r="A4825" s="36" t="s">
        <v>10168</v>
      </c>
      <c r="B4825" s="36" t="s">
        <v>115</v>
      </c>
      <c r="C4825" s="36" t="s">
        <v>36</v>
      </c>
      <c r="D4825" s="37">
        <v>41973</v>
      </c>
      <c r="E4825" s="38">
        <v>0.41666666666666669</v>
      </c>
      <c r="F4825" s="37">
        <v>41973</v>
      </c>
      <c r="G4825" s="38">
        <v>0.54166666666666663</v>
      </c>
      <c r="H4825" s="38">
        <v>0.125</v>
      </c>
      <c r="I4825" s="36">
        <v>57</v>
      </c>
      <c r="J4825" s="28"/>
      <c r="K4825" s="28"/>
      <c r="L4825" s="28" t="s">
        <v>130</v>
      </c>
      <c r="M4825" s="36" t="s">
        <v>10796</v>
      </c>
      <c r="N4825" s="36" t="s">
        <v>103</v>
      </c>
      <c r="O4825" s="36" t="s">
        <v>64</v>
      </c>
      <c r="P4825" s="36" t="s">
        <v>10797</v>
      </c>
      <c r="Q4825" s="28" t="s">
        <v>10798</v>
      </c>
      <c r="R4825" s="36">
        <v>0.8</v>
      </c>
      <c r="S4825" s="36"/>
      <c r="T4825" s="36">
        <v>0.8</v>
      </c>
      <c r="U4825" s="28"/>
      <c r="V4825" s="28"/>
      <c r="W4825" s="28"/>
      <c r="X4825" s="28"/>
      <c r="Y4825" s="28"/>
      <c r="Z4825" s="28"/>
      <c r="AA4825" s="28"/>
      <c r="AB4825" s="28"/>
      <c r="AC4825" s="28"/>
      <c r="AD4825" s="28" t="s">
        <v>61</v>
      </c>
      <c r="AE4825" s="28"/>
      <c r="AF4825" s="28"/>
      <c r="AG4825" s="28"/>
    </row>
    <row r="4826" spans="1:36" ht="31.5" hidden="1" customHeight="1" x14ac:dyDescent="0.2">
      <c r="A4826" s="36" t="s">
        <v>10799</v>
      </c>
      <c r="B4826" s="36" t="s">
        <v>115</v>
      </c>
      <c r="C4826" s="36" t="s">
        <v>36</v>
      </c>
      <c r="D4826" s="37">
        <v>41974</v>
      </c>
      <c r="E4826" s="38">
        <v>0.97916666666666663</v>
      </c>
      <c r="F4826" s="37">
        <v>41976</v>
      </c>
      <c r="G4826" s="38">
        <v>0.58333333333333337</v>
      </c>
      <c r="H4826" s="260">
        <v>1.6041666666666667</v>
      </c>
      <c r="I4826" s="36">
        <v>6</v>
      </c>
      <c r="J4826" s="28"/>
      <c r="K4826" s="28"/>
      <c r="L4826" s="28" t="s">
        <v>128</v>
      </c>
      <c r="M4826" s="36" t="s">
        <v>10807</v>
      </c>
      <c r="N4826" s="36" t="s">
        <v>103</v>
      </c>
      <c r="O4826" s="36" t="s">
        <v>64</v>
      </c>
      <c r="P4826" s="45" t="s">
        <v>10591</v>
      </c>
      <c r="Q4826" s="28" t="s">
        <v>10808</v>
      </c>
      <c r="R4826" s="36">
        <v>3.8</v>
      </c>
      <c r="S4826" s="36"/>
      <c r="T4826" s="36">
        <v>3.8</v>
      </c>
      <c r="U4826" s="28"/>
      <c r="V4826" s="28"/>
      <c r="W4826" s="28"/>
      <c r="X4826" s="28" t="s">
        <v>10091</v>
      </c>
      <c r="Y4826" s="28"/>
      <c r="Z4826" s="28"/>
      <c r="AA4826" s="28"/>
      <c r="AB4826" s="28"/>
      <c r="AC4826" s="28"/>
      <c r="AD4826" s="28" t="s">
        <v>49</v>
      </c>
      <c r="AE4826" s="28"/>
      <c r="AF4826" s="28"/>
      <c r="AG4826" s="28"/>
    </row>
    <row r="4827" spans="1:36" ht="31.5" hidden="1" customHeight="1" x14ac:dyDescent="0.2">
      <c r="A4827" s="36" t="s">
        <v>10799</v>
      </c>
      <c r="B4827" s="36" t="s">
        <v>115</v>
      </c>
      <c r="C4827" s="36" t="s">
        <v>36</v>
      </c>
      <c r="D4827" s="37">
        <v>41975</v>
      </c>
      <c r="E4827" s="38">
        <v>0.17013888888888887</v>
      </c>
      <c r="F4827" s="37">
        <v>41975</v>
      </c>
      <c r="G4827" s="38">
        <v>0.83333333333333337</v>
      </c>
      <c r="H4827" s="38">
        <v>0.66319444444444442</v>
      </c>
      <c r="I4827" s="36">
        <v>46</v>
      </c>
      <c r="J4827" s="28"/>
      <c r="K4827" s="28"/>
      <c r="L4827" s="28" t="s">
        <v>128</v>
      </c>
      <c r="M4827" s="36" t="s">
        <v>66</v>
      </c>
      <c r="N4827" s="36">
        <v>0.4</v>
      </c>
      <c r="O4827" s="36" t="s">
        <v>66</v>
      </c>
      <c r="P4827" s="45" t="s">
        <v>10813</v>
      </c>
      <c r="Q4827" s="28" t="s">
        <v>10814</v>
      </c>
      <c r="R4827" s="36">
        <v>28.8</v>
      </c>
      <c r="S4827" s="36"/>
      <c r="T4827" s="36">
        <v>28.8</v>
      </c>
      <c r="U4827" s="28"/>
      <c r="V4827" s="28"/>
      <c r="W4827" s="28"/>
      <c r="X4827" s="28"/>
      <c r="Y4827" s="28"/>
      <c r="Z4827" s="28"/>
      <c r="AA4827" s="28"/>
      <c r="AB4827" s="28"/>
      <c r="AC4827" s="28"/>
      <c r="AD4827" s="28" t="s">
        <v>49</v>
      </c>
      <c r="AE4827" s="28"/>
      <c r="AF4827" s="28"/>
      <c r="AG4827" s="28"/>
    </row>
    <row r="4828" spans="1:36" ht="31.5" hidden="1" customHeight="1" x14ac:dyDescent="0.2">
      <c r="A4828" s="36" t="s">
        <v>10799</v>
      </c>
      <c r="B4828" s="36" t="s">
        <v>115</v>
      </c>
      <c r="C4828" s="36" t="s">
        <v>36</v>
      </c>
      <c r="D4828" s="37">
        <v>41975</v>
      </c>
      <c r="E4828" s="38">
        <v>0.125</v>
      </c>
      <c r="F4828" s="37">
        <v>41975</v>
      </c>
      <c r="G4828" s="38">
        <v>0.64583333333333337</v>
      </c>
      <c r="H4828" s="38">
        <v>0.52083333333333337</v>
      </c>
      <c r="I4828" s="36">
        <v>10</v>
      </c>
      <c r="J4828" s="28"/>
      <c r="K4828" s="28"/>
      <c r="L4828" s="28" t="s">
        <v>128</v>
      </c>
      <c r="M4828" s="36" t="s">
        <v>66</v>
      </c>
      <c r="N4828" s="36">
        <v>0.4</v>
      </c>
      <c r="O4828" s="36" t="s">
        <v>66</v>
      </c>
      <c r="P4828" s="45" t="s">
        <v>10481</v>
      </c>
      <c r="Q4828" s="28" t="s">
        <v>10814</v>
      </c>
      <c r="R4828" s="36">
        <v>5.4</v>
      </c>
      <c r="S4828" s="36"/>
      <c r="T4828" s="36">
        <v>5.4</v>
      </c>
      <c r="U4828" s="28"/>
      <c r="V4828" s="28"/>
      <c r="W4828" s="28"/>
      <c r="X4828" s="28"/>
      <c r="Y4828" s="28"/>
      <c r="Z4828" s="28"/>
      <c r="AA4828" s="28"/>
      <c r="AB4828" s="28"/>
      <c r="AC4828" s="28"/>
      <c r="AD4828" s="28" t="s">
        <v>52</v>
      </c>
      <c r="AE4828" s="28"/>
      <c r="AF4828" s="28"/>
      <c r="AG4828" s="28"/>
    </row>
    <row r="4829" spans="1:36" ht="15" hidden="1" customHeight="1" x14ac:dyDescent="0.2">
      <c r="A4829" s="36" t="s">
        <v>10799</v>
      </c>
      <c r="B4829" s="36" t="s">
        <v>115</v>
      </c>
      <c r="C4829" s="36" t="s">
        <v>36</v>
      </c>
      <c r="D4829" s="37">
        <v>41975</v>
      </c>
      <c r="E4829" s="38">
        <v>4.5138888888888888E-2</v>
      </c>
      <c r="F4829" s="37">
        <v>41975</v>
      </c>
      <c r="G4829" s="38">
        <v>0.625</v>
      </c>
      <c r="H4829" s="38">
        <v>0.53819444444444442</v>
      </c>
      <c r="I4829" s="36">
        <v>48</v>
      </c>
      <c r="J4829" s="28"/>
      <c r="K4829" s="28"/>
      <c r="L4829" s="28" t="s">
        <v>128</v>
      </c>
      <c r="M4829" s="36" t="s">
        <v>66</v>
      </c>
      <c r="N4829" s="36" t="s">
        <v>103</v>
      </c>
      <c r="O4829" s="36" t="s">
        <v>66</v>
      </c>
      <c r="P4829" s="45" t="s">
        <v>10484</v>
      </c>
      <c r="Q4829" s="28" t="s">
        <v>10815</v>
      </c>
      <c r="R4829" s="36">
        <v>108.9</v>
      </c>
      <c r="S4829" s="36"/>
      <c r="T4829" s="36">
        <v>108.9</v>
      </c>
      <c r="U4829" s="28"/>
      <c r="V4829" s="28"/>
      <c r="W4829" s="28"/>
      <c r="X4829" s="28"/>
      <c r="Y4829" s="28"/>
      <c r="Z4829" s="28"/>
      <c r="AA4829" s="28"/>
      <c r="AB4829" s="28"/>
      <c r="AC4829" s="28"/>
      <c r="AD4829" s="28" t="s">
        <v>49</v>
      </c>
      <c r="AE4829" s="28"/>
      <c r="AF4829" s="28"/>
      <c r="AG4829" s="28"/>
    </row>
    <row r="4830" spans="1:36" ht="15" hidden="1" customHeight="1" x14ac:dyDescent="0.2">
      <c r="A4830" s="36" t="s">
        <v>10799</v>
      </c>
      <c r="B4830" s="36" t="s">
        <v>115</v>
      </c>
      <c r="C4830" s="36" t="s">
        <v>36</v>
      </c>
      <c r="D4830" s="37">
        <v>41975</v>
      </c>
      <c r="E4830" s="38">
        <v>0.16666666666666666</v>
      </c>
      <c r="F4830" s="37">
        <v>41975</v>
      </c>
      <c r="G4830" s="38">
        <v>0.72916666666666663</v>
      </c>
      <c r="H4830" s="38">
        <v>0.5625</v>
      </c>
      <c r="I4830" s="36">
        <v>14</v>
      </c>
      <c r="J4830" s="28"/>
      <c r="K4830" s="28"/>
      <c r="L4830" s="28" t="s">
        <v>128</v>
      </c>
      <c r="M4830" s="36" t="s">
        <v>66</v>
      </c>
      <c r="N4830" s="36">
        <v>0.4</v>
      </c>
      <c r="O4830" s="36" t="s">
        <v>66</v>
      </c>
      <c r="P4830" s="45" t="s">
        <v>10549</v>
      </c>
      <c r="Q4830" s="28" t="s">
        <v>10816</v>
      </c>
      <c r="R4830" s="36">
        <v>56.4</v>
      </c>
      <c r="S4830" s="36"/>
      <c r="T4830" s="36">
        <v>56.4</v>
      </c>
      <c r="U4830" s="28"/>
      <c r="V4830" s="28"/>
      <c r="W4830" s="28"/>
      <c r="X4830" s="28"/>
      <c r="Y4830" s="28"/>
      <c r="Z4830" s="28"/>
      <c r="AA4830" s="28"/>
      <c r="AB4830" s="28"/>
      <c r="AC4830" s="28"/>
      <c r="AD4830" s="28" t="s">
        <v>52</v>
      </c>
      <c r="AE4830" s="28"/>
      <c r="AF4830" s="28"/>
      <c r="AG4830" s="28"/>
    </row>
    <row r="4831" spans="1:36" ht="15" hidden="1" customHeight="1" x14ac:dyDescent="0.2">
      <c r="A4831" s="36" t="s">
        <v>10799</v>
      </c>
      <c r="B4831" s="36" t="s">
        <v>115</v>
      </c>
      <c r="C4831" s="36" t="s">
        <v>36</v>
      </c>
      <c r="D4831" s="37">
        <v>41975</v>
      </c>
      <c r="E4831" s="38">
        <v>0.29166666666666669</v>
      </c>
      <c r="F4831" s="37">
        <v>41977</v>
      </c>
      <c r="G4831" s="38">
        <v>0.625</v>
      </c>
      <c r="H4831" s="260">
        <v>2.3333333333333335</v>
      </c>
      <c r="I4831" s="36">
        <v>1</v>
      </c>
      <c r="J4831" s="28"/>
      <c r="K4831" s="28"/>
      <c r="L4831" s="28" t="s">
        <v>128</v>
      </c>
      <c r="M4831" s="36" t="s">
        <v>10817</v>
      </c>
      <c r="N4831" s="36" t="s">
        <v>103</v>
      </c>
      <c r="O4831" s="36" t="s">
        <v>64</v>
      </c>
      <c r="P4831" s="45" t="s">
        <v>10679</v>
      </c>
      <c r="Q4831" s="28" t="s">
        <v>10818</v>
      </c>
      <c r="R4831" s="36">
        <v>2.8</v>
      </c>
      <c r="S4831" s="36"/>
      <c r="T4831" s="36">
        <v>2.8</v>
      </c>
      <c r="U4831" s="28"/>
      <c r="V4831" s="28"/>
      <c r="W4831" s="28"/>
      <c r="X4831" s="28" t="s">
        <v>10091</v>
      </c>
      <c r="Y4831" s="28"/>
      <c r="Z4831" s="28"/>
      <c r="AA4831" s="28"/>
      <c r="AB4831" s="28"/>
      <c r="AC4831" s="28"/>
      <c r="AD4831" s="28" t="s">
        <v>49</v>
      </c>
      <c r="AE4831" s="28"/>
      <c r="AF4831" s="28"/>
      <c r="AG4831" s="28"/>
    </row>
    <row r="4832" spans="1:36" ht="15" hidden="1" customHeight="1" x14ac:dyDescent="0.2">
      <c r="A4832" s="36" t="s">
        <v>10799</v>
      </c>
      <c r="B4832" s="36" t="s">
        <v>115</v>
      </c>
      <c r="C4832" s="36" t="s">
        <v>36</v>
      </c>
      <c r="D4832" s="37">
        <v>41975</v>
      </c>
      <c r="E4832" s="38">
        <v>0.29166666666666669</v>
      </c>
      <c r="F4832" s="37">
        <v>41977</v>
      </c>
      <c r="G4832" s="38">
        <v>15</v>
      </c>
      <c r="H4832" s="260">
        <v>2.3333333333333335</v>
      </c>
      <c r="I4832" s="36">
        <v>1</v>
      </c>
      <c r="J4832" s="28"/>
      <c r="K4832" s="28"/>
      <c r="L4832" s="28" t="s">
        <v>128</v>
      </c>
      <c r="M4832" s="36" t="s">
        <v>10819</v>
      </c>
      <c r="N4832" s="36" t="s">
        <v>103</v>
      </c>
      <c r="O4832" s="36" t="s">
        <v>64</v>
      </c>
      <c r="P4832" s="45" t="s">
        <v>10679</v>
      </c>
      <c r="Q4832" s="28" t="s">
        <v>10820</v>
      </c>
      <c r="R4832" s="36">
        <v>2.1</v>
      </c>
      <c r="S4832" s="36"/>
      <c r="T4832" s="36">
        <v>2.1</v>
      </c>
      <c r="U4832" s="28"/>
      <c r="V4832" s="28"/>
      <c r="W4832" s="28"/>
      <c r="X4832" s="28" t="s">
        <v>10091</v>
      </c>
      <c r="Y4832" s="28"/>
      <c r="Z4832" s="28"/>
      <c r="AA4832" s="28"/>
      <c r="AB4832" s="28"/>
      <c r="AC4832" s="28"/>
      <c r="AD4832" s="28" t="s">
        <v>49</v>
      </c>
      <c r="AE4832" s="28"/>
      <c r="AF4832" s="28"/>
      <c r="AG4832" s="28"/>
    </row>
    <row r="4833" spans="1:113" ht="15" hidden="1" customHeight="1" x14ac:dyDescent="0.2">
      <c r="A4833" s="36" t="s">
        <v>10799</v>
      </c>
      <c r="B4833" s="36" t="s">
        <v>115</v>
      </c>
      <c r="C4833" s="36" t="s">
        <v>36</v>
      </c>
      <c r="D4833" s="37">
        <v>41975</v>
      </c>
      <c r="E4833" s="38">
        <v>0.29166666666666669</v>
      </c>
      <c r="F4833" s="37">
        <v>41977</v>
      </c>
      <c r="G4833" s="38">
        <v>0.72916666666666663</v>
      </c>
      <c r="H4833" s="260">
        <v>2.4375</v>
      </c>
      <c r="I4833" s="36">
        <v>2</v>
      </c>
      <c r="J4833" s="28"/>
      <c r="K4833" s="28"/>
      <c r="L4833" s="28" t="s">
        <v>128</v>
      </c>
      <c r="M4833" s="36" t="s">
        <v>10821</v>
      </c>
      <c r="N4833" s="36" t="s">
        <v>103</v>
      </c>
      <c r="O4833" s="36" t="s">
        <v>64</v>
      </c>
      <c r="P4833" s="45" t="s">
        <v>10679</v>
      </c>
      <c r="Q4833" s="28" t="s">
        <v>10822</v>
      </c>
      <c r="R4833" s="36">
        <v>5.4</v>
      </c>
      <c r="S4833" s="36"/>
      <c r="T4833" s="36">
        <v>5.4</v>
      </c>
      <c r="U4833" s="28"/>
      <c r="V4833" s="28"/>
      <c r="W4833" s="28"/>
      <c r="X4833" s="28" t="s">
        <v>10091</v>
      </c>
      <c r="Y4833" s="28"/>
      <c r="Z4833" s="28"/>
      <c r="AA4833" s="28"/>
      <c r="AB4833" s="28"/>
      <c r="AC4833" s="28"/>
      <c r="AD4833" s="28" t="s">
        <v>49</v>
      </c>
      <c r="AE4833" s="28"/>
      <c r="AF4833" s="28"/>
      <c r="AG4833" s="28"/>
    </row>
    <row r="4834" spans="1:113" ht="15" hidden="1" customHeight="1" x14ac:dyDescent="0.2">
      <c r="A4834" s="36" t="s">
        <v>10799</v>
      </c>
      <c r="B4834" s="36" t="s">
        <v>115</v>
      </c>
      <c r="C4834" s="36" t="s">
        <v>36</v>
      </c>
      <c r="D4834" s="37">
        <v>41975</v>
      </c>
      <c r="E4834" s="38">
        <v>0.64374999999999993</v>
      </c>
      <c r="F4834" s="37">
        <v>41975</v>
      </c>
      <c r="G4834" s="38">
        <v>0.8125</v>
      </c>
      <c r="H4834" s="38">
        <v>0.1673611111111111</v>
      </c>
      <c r="I4834" s="36">
        <v>1</v>
      </c>
      <c r="J4834" s="28"/>
      <c r="K4834" s="28"/>
      <c r="L4834" s="28" t="s">
        <v>128</v>
      </c>
      <c r="M4834" s="36" t="s">
        <v>10823</v>
      </c>
      <c r="N4834" s="36">
        <v>0.4</v>
      </c>
      <c r="O4834" s="36" t="s">
        <v>64</v>
      </c>
      <c r="P4834" s="36" t="s">
        <v>10824</v>
      </c>
      <c r="Q4834" s="28" t="s">
        <v>10825</v>
      </c>
      <c r="R4834" s="36">
        <v>0.4</v>
      </c>
      <c r="S4834" s="36"/>
      <c r="T4834" s="36">
        <v>0.4</v>
      </c>
      <c r="U4834" s="28"/>
      <c r="V4834" s="28"/>
      <c r="W4834" s="28"/>
      <c r="X4834" s="28"/>
      <c r="Y4834" s="28"/>
      <c r="Z4834" s="28"/>
      <c r="AA4834" s="28"/>
      <c r="AB4834" s="28"/>
      <c r="AC4834" s="28"/>
      <c r="AD4834" s="28" t="s">
        <v>49</v>
      </c>
      <c r="AE4834" s="28"/>
      <c r="AF4834" s="28"/>
      <c r="AG4834" s="28"/>
    </row>
    <row r="4835" spans="1:113" ht="31.5" hidden="1" x14ac:dyDescent="0.2">
      <c r="A4835" s="36" t="s">
        <v>10799</v>
      </c>
      <c r="B4835" s="36" t="s">
        <v>115</v>
      </c>
      <c r="C4835" s="36" t="s">
        <v>36</v>
      </c>
      <c r="D4835" s="37">
        <v>41975</v>
      </c>
      <c r="E4835" s="38">
        <v>0.64583333333333337</v>
      </c>
      <c r="F4835" s="37">
        <v>41976</v>
      </c>
      <c r="G4835" s="38">
        <v>0.64930555555555558</v>
      </c>
      <c r="H4835" s="260">
        <v>1.0034722222222221</v>
      </c>
      <c r="I4835" s="36">
        <v>1</v>
      </c>
      <c r="J4835" s="28"/>
      <c r="K4835" s="28"/>
      <c r="L4835" s="28" t="s">
        <v>128</v>
      </c>
      <c r="M4835" s="36" t="s">
        <v>10823</v>
      </c>
      <c r="N4835" s="36">
        <v>0.4</v>
      </c>
      <c r="O4835" s="36" t="s">
        <v>64</v>
      </c>
      <c r="P4835" s="45" t="s">
        <v>10824</v>
      </c>
      <c r="Q4835" s="28" t="s">
        <v>10826</v>
      </c>
      <c r="R4835" s="36">
        <v>4.8</v>
      </c>
      <c r="S4835" s="36"/>
      <c r="T4835" s="36">
        <v>4.8</v>
      </c>
      <c r="U4835" s="28"/>
      <c r="V4835" s="28"/>
      <c r="W4835" s="28"/>
      <c r="X4835" s="28" t="s">
        <v>10091</v>
      </c>
      <c r="Y4835" s="28"/>
      <c r="Z4835" s="28"/>
      <c r="AA4835" s="28"/>
      <c r="AB4835" s="28"/>
      <c r="AC4835" s="28"/>
      <c r="AD4835" s="28" t="s">
        <v>49</v>
      </c>
      <c r="AE4835" s="28"/>
      <c r="AF4835" s="28"/>
      <c r="AG4835" s="28"/>
    </row>
    <row r="4836" spans="1:113" ht="31.5" hidden="1" x14ac:dyDescent="0.2">
      <c r="A4836" s="36" t="s">
        <v>10799</v>
      </c>
      <c r="B4836" s="36" t="s">
        <v>115</v>
      </c>
      <c r="C4836" s="36" t="s">
        <v>36</v>
      </c>
      <c r="D4836" s="37">
        <v>41975</v>
      </c>
      <c r="E4836" s="38">
        <v>0.6479166666666667</v>
      </c>
      <c r="F4836" s="37">
        <v>41976</v>
      </c>
      <c r="G4836" s="38">
        <v>8.3333333333333329E-2</v>
      </c>
      <c r="H4836" s="38">
        <v>0.43541666666666662</v>
      </c>
      <c r="I4836" s="36">
        <v>1</v>
      </c>
      <c r="J4836" s="28"/>
      <c r="K4836" s="28"/>
      <c r="L4836" s="28" t="s">
        <v>128</v>
      </c>
      <c r="M4836" s="36" t="s">
        <v>10823</v>
      </c>
      <c r="N4836" s="36">
        <v>0.4</v>
      </c>
      <c r="O4836" s="36" t="s">
        <v>64</v>
      </c>
      <c r="P4836" s="36" t="s">
        <v>10824</v>
      </c>
      <c r="Q4836" s="28" t="s">
        <v>10827</v>
      </c>
      <c r="R4836" s="36">
        <v>2.6</v>
      </c>
      <c r="S4836" s="36"/>
      <c r="T4836" s="36">
        <v>2.6</v>
      </c>
      <c r="U4836" s="28"/>
      <c r="V4836" s="28"/>
      <c r="W4836" s="28"/>
      <c r="X4836" s="28"/>
      <c r="Y4836" s="28"/>
      <c r="Z4836" s="28"/>
      <c r="AA4836" s="28"/>
      <c r="AB4836" s="28"/>
      <c r="AC4836" s="28"/>
      <c r="AD4836" s="28" t="s">
        <v>49</v>
      </c>
      <c r="AE4836" s="28"/>
      <c r="AF4836" s="28"/>
      <c r="AG4836" s="28"/>
    </row>
    <row r="4837" spans="1:113" ht="31.5" hidden="1" x14ac:dyDescent="0.2">
      <c r="A4837" s="36" t="s">
        <v>10799</v>
      </c>
      <c r="B4837" s="36" t="s">
        <v>115</v>
      </c>
      <c r="C4837" s="36" t="s">
        <v>36</v>
      </c>
      <c r="D4837" s="37">
        <v>41975</v>
      </c>
      <c r="E4837" s="38">
        <v>0.33333333333333331</v>
      </c>
      <c r="F4837" s="37">
        <v>41983</v>
      </c>
      <c r="G4837" s="38">
        <v>0.75</v>
      </c>
      <c r="H4837" s="260">
        <v>8.4166666666666661</v>
      </c>
      <c r="I4837" s="36">
        <v>1</v>
      </c>
      <c r="J4837" s="28"/>
      <c r="K4837" s="28"/>
      <c r="L4837" s="28" t="s">
        <v>128</v>
      </c>
      <c r="M4837" s="36" t="s">
        <v>66</v>
      </c>
      <c r="N4837" s="36">
        <v>0.4</v>
      </c>
      <c r="O4837" s="36" t="s">
        <v>66</v>
      </c>
      <c r="P4837" s="45" t="s">
        <v>10591</v>
      </c>
      <c r="Q4837" s="28" t="s">
        <v>10828</v>
      </c>
      <c r="R4837" s="36">
        <v>7.6</v>
      </c>
      <c r="S4837" s="36"/>
      <c r="T4837" s="36">
        <v>7.6</v>
      </c>
      <c r="U4837" s="28"/>
      <c r="V4837" s="28"/>
      <c r="W4837" s="28"/>
      <c r="X4837" s="28" t="s">
        <v>10091</v>
      </c>
      <c r="Y4837" s="28"/>
      <c r="Z4837" s="28"/>
      <c r="AA4837" s="28"/>
      <c r="AB4837" s="28"/>
      <c r="AC4837" s="28"/>
      <c r="AD4837" s="28" t="s">
        <v>49</v>
      </c>
      <c r="AE4837" s="28"/>
      <c r="AF4837" s="28"/>
      <c r="AG4837" s="28"/>
    </row>
    <row r="4838" spans="1:113" ht="31.5" hidden="1" x14ac:dyDescent="0.2">
      <c r="A4838" s="36" t="s">
        <v>10799</v>
      </c>
      <c r="B4838" s="36" t="s">
        <v>115</v>
      </c>
      <c r="C4838" s="36" t="s">
        <v>36</v>
      </c>
      <c r="D4838" s="37">
        <v>41975</v>
      </c>
      <c r="E4838" s="38">
        <v>0.375</v>
      </c>
      <c r="F4838" s="37">
        <v>41976</v>
      </c>
      <c r="G4838" s="38">
        <v>0.63541666666666663</v>
      </c>
      <c r="H4838" s="38">
        <v>1.2604166666666667</v>
      </c>
      <c r="I4838" s="36">
        <v>4</v>
      </c>
      <c r="J4838" s="28"/>
      <c r="K4838" s="28"/>
      <c r="L4838" s="28" t="s">
        <v>128</v>
      </c>
      <c r="M4838" s="36" t="s">
        <v>10807</v>
      </c>
      <c r="N4838" s="36" t="s">
        <v>103</v>
      </c>
      <c r="O4838" s="36" t="s">
        <v>64</v>
      </c>
      <c r="P4838" s="45" t="s">
        <v>10591</v>
      </c>
      <c r="Q4838" s="28" t="s">
        <v>10829</v>
      </c>
      <c r="R4838" s="36">
        <v>2.9</v>
      </c>
      <c r="S4838" s="36"/>
      <c r="T4838" s="36">
        <v>2.9</v>
      </c>
      <c r="U4838" s="28"/>
      <c r="V4838" s="28"/>
      <c r="W4838" s="28"/>
      <c r="X4838" s="28" t="s">
        <v>10091</v>
      </c>
      <c r="Y4838" s="28"/>
      <c r="Z4838" s="28"/>
      <c r="AA4838" s="28"/>
      <c r="AB4838" s="28"/>
      <c r="AC4838" s="28"/>
      <c r="AD4838" s="28" t="s">
        <v>49</v>
      </c>
      <c r="AE4838" s="28"/>
      <c r="AF4838" s="28"/>
      <c r="AG4838" s="28"/>
    </row>
    <row r="4839" spans="1:113" ht="31.5" hidden="1" x14ac:dyDescent="0.2">
      <c r="A4839" s="36" t="s">
        <v>10799</v>
      </c>
      <c r="B4839" s="36" t="s">
        <v>115</v>
      </c>
      <c r="C4839" s="36" t="s">
        <v>36</v>
      </c>
      <c r="D4839" s="37">
        <v>41975</v>
      </c>
      <c r="E4839" s="38">
        <v>0.41666666666666669</v>
      </c>
      <c r="F4839" s="37">
        <v>41975</v>
      </c>
      <c r="G4839" s="38">
        <v>0.70833333333333337</v>
      </c>
      <c r="H4839" s="38">
        <v>0.29166666666666669</v>
      </c>
      <c r="I4839" s="36">
        <v>7</v>
      </c>
      <c r="J4839" s="28"/>
      <c r="K4839" s="28"/>
      <c r="L4839" s="28" t="s">
        <v>128</v>
      </c>
      <c r="M4839" s="36" t="s">
        <v>10830</v>
      </c>
      <c r="N4839" s="36" t="s">
        <v>103</v>
      </c>
      <c r="O4839" s="36" t="s">
        <v>64</v>
      </c>
      <c r="P4839" s="36" t="s">
        <v>10591</v>
      </c>
      <c r="Q4839" s="28" t="s">
        <v>10831</v>
      </c>
      <c r="R4839" s="36">
        <v>1.6</v>
      </c>
      <c r="S4839" s="36"/>
      <c r="T4839" s="36">
        <v>1.6</v>
      </c>
      <c r="U4839" s="28"/>
      <c r="V4839" s="28"/>
      <c r="W4839" s="28"/>
      <c r="X4839" s="28"/>
      <c r="Y4839" s="28"/>
      <c r="Z4839" s="28"/>
      <c r="AA4839" s="28"/>
      <c r="AB4839" s="28"/>
      <c r="AC4839" s="28"/>
      <c r="AD4839" s="28" t="s">
        <v>49</v>
      </c>
      <c r="AE4839" s="28"/>
      <c r="AF4839" s="28"/>
      <c r="AG4839" s="28"/>
    </row>
    <row r="4840" spans="1:113" ht="31.5" hidden="1" x14ac:dyDescent="0.2">
      <c r="A4840" s="36" t="s">
        <v>10799</v>
      </c>
      <c r="B4840" s="36" t="s">
        <v>115</v>
      </c>
      <c r="C4840" s="36" t="s">
        <v>36</v>
      </c>
      <c r="D4840" s="37">
        <v>41975</v>
      </c>
      <c r="E4840" s="38">
        <v>0.4375</v>
      </c>
      <c r="F4840" s="37">
        <v>41976</v>
      </c>
      <c r="G4840" s="38">
        <v>0.64583333333333337</v>
      </c>
      <c r="H4840" s="38">
        <v>1.2083333333333333</v>
      </c>
      <c r="I4840" s="36">
        <v>4</v>
      </c>
      <c r="J4840" s="28"/>
      <c r="K4840" s="28"/>
      <c r="L4840" s="28" t="s">
        <v>128</v>
      </c>
      <c r="M4840" s="36" t="s">
        <v>10832</v>
      </c>
      <c r="N4840" s="36" t="s">
        <v>103</v>
      </c>
      <c r="O4840" s="36" t="s">
        <v>64</v>
      </c>
      <c r="P4840" s="45" t="s">
        <v>10591</v>
      </c>
      <c r="Q4840" s="28" t="s">
        <v>10833</v>
      </c>
      <c r="R4840" s="36">
        <v>2.1</v>
      </c>
      <c r="S4840" s="36"/>
      <c r="T4840" s="36">
        <v>2.1</v>
      </c>
      <c r="U4840" s="28"/>
      <c r="V4840" s="28"/>
      <c r="W4840" s="28"/>
      <c r="X4840" s="28" t="s">
        <v>10091</v>
      </c>
      <c r="Y4840" s="28"/>
      <c r="Z4840" s="28"/>
      <c r="AA4840" s="28"/>
      <c r="AB4840" s="28"/>
      <c r="AC4840" s="28"/>
      <c r="AD4840" s="28" t="s">
        <v>49</v>
      </c>
      <c r="AE4840" s="28"/>
      <c r="AF4840" s="28"/>
      <c r="AG4840" s="28"/>
    </row>
    <row r="4841" spans="1:113" s="75" customFormat="1" ht="96" hidden="1" customHeight="1" x14ac:dyDescent="0.2">
      <c r="A4841" s="36" t="s">
        <v>10799</v>
      </c>
      <c r="B4841" s="36" t="s">
        <v>115</v>
      </c>
      <c r="C4841" s="36" t="s">
        <v>36</v>
      </c>
      <c r="D4841" s="37">
        <v>41975</v>
      </c>
      <c r="E4841" s="38">
        <v>0.45833333333333331</v>
      </c>
      <c r="F4841" s="37">
        <v>41976</v>
      </c>
      <c r="G4841" s="38">
        <v>0.70138888888888884</v>
      </c>
      <c r="H4841" s="260">
        <v>1.2430555555555556</v>
      </c>
      <c r="I4841" s="36">
        <v>1</v>
      </c>
      <c r="J4841" s="28"/>
      <c r="K4841" s="28"/>
      <c r="L4841" s="28" t="s">
        <v>128</v>
      </c>
      <c r="M4841" s="36" t="s">
        <v>66</v>
      </c>
      <c r="N4841" s="36">
        <v>0.4</v>
      </c>
      <c r="O4841" s="36" t="s">
        <v>66</v>
      </c>
      <c r="P4841" s="45" t="s">
        <v>10591</v>
      </c>
      <c r="Q4841" s="28" t="s">
        <v>10834</v>
      </c>
      <c r="R4841" s="36">
        <v>0.6</v>
      </c>
      <c r="S4841" s="36"/>
      <c r="T4841" s="36">
        <v>0.6</v>
      </c>
      <c r="U4841" s="28"/>
      <c r="V4841" s="28"/>
      <c r="W4841" s="28"/>
      <c r="X4841" s="28" t="s">
        <v>10091</v>
      </c>
      <c r="Y4841" s="28"/>
      <c r="Z4841" s="28"/>
      <c r="AA4841" s="28"/>
      <c r="AB4841" s="28"/>
      <c r="AC4841" s="28"/>
      <c r="AD4841" s="28" t="s">
        <v>52</v>
      </c>
      <c r="AE4841" s="28"/>
      <c r="AF4841" s="28"/>
      <c r="AG4841" s="351"/>
      <c r="AH4841" s="22"/>
      <c r="AI4841" s="22"/>
      <c r="AJ4841" s="22"/>
      <c r="AK4841" s="161"/>
      <c r="AL4841" s="69"/>
      <c r="AM4841" s="69"/>
      <c r="AN4841" s="69"/>
      <c r="AO4841" s="69"/>
      <c r="AP4841" s="69"/>
      <c r="AQ4841" s="69"/>
      <c r="AR4841" s="69"/>
      <c r="AS4841" s="69"/>
      <c r="AT4841" s="69"/>
      <c r="AU4841" s="69"/>
      <c r="AV4841" s="69"/>
      <c r="AW4841" s="69"/>
      <c r="AX4841" s="69"/>
      <c r="AY4841" s="69"/>
      <c r="AZ4841" s="69"/>
      <c r="BA4841" s="69"/>
      <c r="BB4841" s="69"/>
      <c r="BC4841" s="69"/>
      <c r="BD4841" s="69"/>
      <c r="BE4841" s="69"/>
      <c r="BF4841" s="69"/>
      <c r="BG4841" s="69"/>
      <c r="BH4841" s="69"/>
      <c r="BI4841" s="69"/>
      <c r="BJ4841" s="69"/>
      <c r="BK4841" s="69"/>
      <c r="BL4841" s="69"/>
      <c r="BM4841" s="69"/>
      <c r="BN4841" s="69"/>
      <c r="BO4841" s="69"/>
      <c r="BP4841" s="69"/>
      <c r="BQ4841" s="69"/>
      <c r="BR4841" s="69"/>
      <c r="BS4841" s="69"/>
      <c r="BT4841" s="69"/>
      <c r="BU4841" s="69"/>
      <c r="BV4841" s="69"/>
      <c r="BW4841" s="69"/>
      <c r="BX4841" s="69"/>
      <c r="BY4841" s="69"/>
      <c r="BZ4841" s="69"/>
      <c r="CA4841" s="69"/>
      <c r="CB4841" s="69"/>
      <c r="CC4841" s="69"/>
      <c r="CD4841" s="69"/>
      <c r="CE4841" s="69"/>
      <c r="CF4841" s="69"/>
      <c r="CG4841" s="69"/>
      <c r="CH4841" s="69"/>
      <c r="CI4841" s="69"/>
      <c r="CJ4841" s="69"/>
      <c r="CK4841" s="69"/>
      <c r="CL4841" s="69"/>
      <c r="CM4841" s="69"/>
      <c r="CN4841" s="69"/>
      <c r="CO4841" s="69"/>
      <c r="CP4841" s="69"/>
      <c r="CQ4841" s="69"/>
      <c r="CR4841" s="69"/>
      <c r="CS4841" s="69"/>
      <c r="CT4841" s="69"/>
      <c r="CU4841" s="69"/>
      <c r="CV4841" s="69"/>
      <c r="CW4841" s="69"/>
      <c r="CX4841" s="69"/>
      <c r="CY4841" s="69"/>
      <c r="CZ4841" s="69"/>
      <c r="DA4841" s="69"/>
      <c r="DB4841" s="69"/>
      <c r="DC4841" s="69"/>
      <c r="DD4841" s="69"/>
      <c r="DE4841" s="69"/>
      <c r="DF4841" s="69"/>
      <c r="DG4841" s="69"/>
      <c r="DH4841" s="69"/>
      <c r="DI4841" s="69"/>
    </row>
    <row r="4842" spans="1:113" s="75" customFormat="1" ht="31.5" hidden="1" x14ac:dyDescent="0.2">
      <c r="A4842" s="36" t="s">
        <v>10799</v>
      </c>
      <c r="B4842" s="36" t="s">
        <v>115</v>
      </c>
      <c r="C4842" s="36" t="s">
        <v>36</v>
      </c>
      <c r="D4842" s="37">
        <v>41975</v>
      </c>
      <c r="E4842" s="38">
        <v>0.58333333333333337</v>
      </c>
      <c r="F4842" s="37">
        <v>41977</v>
      </c>
      <c r="G4842" s="38">
        <v>0.60416666666666663</v>
      </c>
      <c r="H4842" s="260">
        <v>2.0208333333333335</v>
      </c>
      <c r="I4842" s="36">
        <v>4</v>
      </c>
      <c r="J4842" s="28"/>
      <c r="K4842" s="28"/>
      <c r="L4842" s="28" t="s">
        <v>128</v>
      </c>
      <c r="M4842" s="36" t="s">
        <v>10835</v>
      </c>
      <c r="N4842" s="36" t="s">
        <v>103</v>
      </c>
      <c r="O4842" s="36" t="s">
        <v>64</v>
      </c>
      <c r="P4842" s="45" t="s">
        <v>10591</v>
      </c>
      <c r="Q4842" s="28" t="s">
        <v>10836</v>
      </c>
      <c r="R4842" s="36">
        <v>3.4</v>
      </c>
      <c r="S4842" s="36"/>
      <c r="T4842" s="36">
        <v>3.4</v>
      </c>
      <c r="U4842" s="28"/>
      <c r="V4842" s="28"/>
      <c r="W4842" s="28"/>
      <c r="X4842" s="28" t="s">
        <v>10091</v>
      </c>
      <c r="Y4842" s="28"/>
      <c r="Z4842" s="28"/>
      <c r="AA4842" s="28"/>
      <c r="AB4842" s="28"/>
      <c r="AC4842" s="28"/>
      <c r="AD4842" s="28" t="s">
        <v>49</v>
      </c>
      <c r="AE4842" s="28"/>
      <c r="AF4842" s="28"/>
      <c r="AG4842" s="351"/>
      <c r="AH4842" s="22"/>
      <c r="AI4842" s="22"/>
      <c r="AJ4842" s="22"/>
      <c r="AK4842" s="161"/>
      <c r="AL4842" s="69"/>
      <c r="AM4842" s="69"/>
      <c r="AN4842" s="69"/>
      <c r="AO4842" s="69"/>
      <c r="AP4842" s="69"/>
      <c r="AQ4842" s="69"/>
      <c r="AR4842" s="69"/>
      <c r="AS4842" s="69"/>
      <c r="AT4842" s="69"/>
      <c r="AU4842" s="69"/>
      <c r="AV4842" s="69"/>
      <c r="AW4842" s="69"/>
      <c r="AX4842" s="69"/>
      <c r="AY4842" s="69"/>
      <c r="AZ4842" s="69"/>
      <c r="BA4842" s="69"/>
      <c r="BB4842" s="69"/>
      <c r="BC4842" s="69"/>
      <c r="BD4842" s="69"/>
      <c r="BE4842" s="69"/>
      <c r="BF4842" s="69"/>
      <c r="BG4842" s="69"/>
      <c r="BH4842" s="69"/>
      <c r="BI4842" s="69"/>
      <c r="BJ4842" s="69"/>
      <c r="BK4842" s="69"/>
      <c r="BL4842" s="69"/>
      <c r="BM4842" s="69"/>
      <c r="BN4842" s="69"/>
      <c r="BO4842" s="69"/>
      <c r="BP4842" s="69"/>
      <c r="BQ4842" s="69"/>
      <c r="BR4842" s="69"/>
      <c r="BS4842" s="69"/>
      <c r="BT4842" s="69"/>
      <c r="BU4842" s="69"/>
      <c r="BV4842" s="69"/>
      <c r="BW4842" s="69"/>
      <c r="BX4842" s="69"/>
      <c r="BY4842" s="69"/>
      <c r="BZ4842" s="69"/>
      <c r="CA4842" s="69"/>
      <c r="CB4842" s="69"/>
      <c r="CC4842" s="69"/>
      <c r="CD4842" s="69"/>
      <c r="CE4842" s="69"/>
      <c r="CF4842" s="69"/>
      <c r="CG4842" s="69"/>
      <c r="CH4842" s="69"/>
      <c r="CI4842" s="69"/>
      <c r="CJ4842" s="69"/>
      <c r="CK4842" s="69"/>
      <c r="CL4842" s="69"/>
      <c r="CM4842" s="69"/>
      <c r="CN4842" s="69"/>
      <c r="CO4842" s="69"/>
      <c r="CP4842" s="69"/>
      <c r="CQ4842" s="69"/>
      <c r="CR4842" s="69"/>
      <c r="CS4842" s="69"/>
      <c r="CT4842" s="69"/>
      <c r="CU4842" s="69"/>
      <c r="CV4842" s="69"/>
      <c r="CW4842" s="69"/>
      <c r="CX4842" s="69"/>
      <c r="CY4842" s="69"/>
      <c r="CZ4842" s="69"/>
      <c r="DA4842" s="69"/>
      <c r="DB4842" s="69"/>
      <c r="DC4842" s="69"/>
      <c r="DD4842" s="69"/>
      <c r="DE4842" s="69"/>
      <c r="DF4842" s="69"/>
      <c r="DG4842" s="69"/>
      <c r="DH4842" s="69"/>
      <c r="DI4842" s="69"/>
    </row>
    <row r="4843" spans="1:113" s="75" customFormat="1" ht="84" hidden="1" customHeight="1" x14ac:dyDescent="0.2">
      <c r="A4843" s="36" t="s">
        <v>10799</v>
      </c>
      <c r="B4843" s="36" t="s">
        <v>115</v>
      </c>
      <c r="C4843" s="36" t="s">
        <v>36</v>
      </c>
      <c r="D4843" s="37">
        <v>41975</v>
      </c>
      <c r="E4843" s="38">
        <v>0.74305555555555547</v>
      </c>
      <c r="F4843" s="37">
        <v>41975</v>
      </c>
      <c r="G4843" s="38">
        <v>0.89583333333333337</v>
      </c>
      <c r="H4843" s="38">
        <v>0.15277777777777776</v>
      </c>
      <c r="I4843" s="36">
        <v>79</v>
      </c>
      <c r="J4843" s="28"/>
      <c r="K4843" s="28"/>
      <c r="L4843" s="28" t="s">
        <v>128</v>
      </c>
      <c r="M4843" s="36" t="s">
        <v>66</v>
      </c>
      <c r="N4843" s="36" t="s">
        <v>103</v>
      </c>
      <c r="O4843" s="36" t="s">
        <v>66</v>
      </c>
      <c r="P4843" s="45" t="s">
        <v>10591</v>
      </c>
      <c r="Q4843" s="28" t="s">
        <v>10837</v>
      </c>
      <c r="R4843" s="36">
        <v>5.8</v>
      </c>
      <c r="S4843" s="36">
        <v>15.1</v>
      </c>
      <c r="T4843" s="36">
        <v>20.9</v>
      </c>
      <c r="U4843" s="28"/>
      <c r="V4843" s="28"/>
      <c r="W4843" s="28"/>
      <c r="X4843" s="28"/>
      <c r="Y4843" s="28"/>
      <c r="Z4843" s="28"/>
      <c r="AA4843" s="28"/>
      <c r="AB4843" s="28"/>
      <c r="AC4843" s="28"/>
      <c r="AD4843" s="28" t="s">
        <v>52</v>
      </c>
      <c r="AE4843" s="28"/>
      <c r="AF4843" s="28"/>
      <c r="AG4843" s="351"/>
      <c r="AH4843" s="22"/>
      <c r="AI4843" s="22"/>
      <c r="AJ4843" s="22"/>
      <c r="AK4843" s="161"/>
      <c r="AL4843" s="69"/>
      <c r="AM4843" s="69"/>
      <c r="AN4843" s="69"/>
      <c r="AO4843" s="69"/>
      <c r="AP4843" s="69"/>
      <c r="AQ4843" s="69"/>
      <c r="AR4843" s="69"/>
      <c r="AS4843" s="69"/>
      <c r="AT4843" s="69"/>
      <c r="AU4843" s="69"/>
      <c r="AV4843" s="69"/>
      <c r="AW4843" s="69"/>
      <c r="AX4843" s="69"/>
      <c r="AY4843" s="69"/>
      <c r="AZ4843" s="69"/>
      <c r="BA4843" s="69"/>
      <c r="BB4843" s="69"/>
      <c r="BC4843" s="69"/>
      <c r="BD4843" s="69"/>
      <c r="BE4843" s="69"/>
      <c r="BF4843" s="69"/>
      <c r="BG4843" s="69"/>
      <c r="BH4843" s="69"/>
      <c r="BI4843" s="69"/>
      <c r="BJ4843" s="69"/>
      <c r="BK4843" s="69"/>
      <c r="BL4843" s="69"/>
      <c r="BM4843" s="69"/>
      <c r="BN4843" s="69"/>
      <c r="BO4843" s="69"/>
      <c r="BP4843" s="69"/>
      <c r="BQ4843" s="69"/>
      <c r="BR4843" s="69"/>
      <c r="BS4843" s="69"/>
      <c r="BT4843" s="69"/>
      <c r="BU4843" s="69"/>
      <c r="BV4843" s="69"/>
      <c r="BW4843" s="69"/>
      <c r="BX4843" s="69"/>
      <c r="BY4843" s="69"/>
      <c r="BZ4843" s="69"/>
      <c r="CA4843" s="69"/>
      <c r="CB4843" s="69"/>
      <c r="CC4843" s="69"/>
      <c r="CD4843" s="69"/>
      <c r="CE4843" s="69"/>
      <c r="CF4843" s="69"/>
      <c r="CG4843" s="69"/>
      <c r="CH4843" s="69"/>
      <c r="CI4843" s="69"/>
      <c r="CJ4843" s="69"/>
      <c r="CK4843" s="69"/>
      <c r="CL4843" s="69"/>
      <c r="CM4843" s="69"/>
      <c r="CN4843" s="69"/>
      <c r="CO4843" s="69"/>
      <c r="CP4843" s="69"/>
      <c r="CQ4843" s="69"/>
      <c r="CR4843" s="69"/>
      <c r="CS4843" s="69"/>
      <c r="CT4843" s="69"/>
      <c r="CU4843" s="69"/>
      <c r="CV4843" s="69"/>
      <c r="CW4843" s="69"/>
      <c r="CX4843" s="69"/>
      <c r="CY4843" s="69"/>
      <c r="CZ4843" s="69"/>
      <c r="DA4843" s="69"/>
      <c r="DB4843" s="69"/>
      <c r="DC4843" s="69"/>
      <c r="DD4843" s="69"/>
      <c r="DE4843" s="69"/>
      <c r="DF4843" s="69"/>
      <c r="DG4843" s="69"/>
      <c r="DH4843" s="69"/>
      <c r="DI4843" s="69"/>
    </row>
    <row r="4844" spans="1:113" s="75" customFormat="1" ht="39" hidden="1" customHeight="1" x14ac:dyDescent="0.2">
      <c r="A4844" s="36" t="s">
        <v>10799</v>
      </c>
      <c r="B4844" s="36" t="s">
        <v>115</v>
      </c>
      <c r="C4844" s="36" t="s">
        <v>36</v>
      </c>
      <c r="D4844" s="37">
        <v>41975</v>
      </c>
      <c r="E4844" s="38">
        <v>0.79861111111111116</v>
      </c>
      <c r="F4844" s="37">
        <v>41975</v>
      </c>
      <c r="G4844" s="38">
        <v>0.89027777777777783</v>
      </c>
      <c r="H4844" s="38">
        <v>9.1666666666666674E-2</v>
      </c>
      <c r="I4844" s="36">
        <v>34</v>
      </c>
      <c r="J4844" s="28"/>
      <c r="K4844" s="28"/>
      <c r="L4844" s="28" t="s">
        <v>128</v>
      </c>
      <c r="M4844" s="36" t="s">
        <v>66</v>
      </c>
      <c r="N4844" s="36" t="s">
        <v>103</v>
      </c>
      <c r="O4844" s="36" t="s">
        <v>66</v>
      </c>
      <c r="P4844" s="45" t="s">
        <v>10591</v>
      </c>
      <c r="Q4844" s="28" t="s">
        <v>10838</v>
      </c>
      <c r="R4844" s="36">
        <v>1.2</v>
      </c>
      <c r="S4844" s="36">
        <v>3.4</v>
      </c>
      <c r="T4844" s="36">
        <v>4.5999999999999996</v>
      </c>
      <c r="U4844" s="28"/>
      <c r="V4844" s="28"/>
      <c r="W4844" s="28"/>
      <c r="X4844" s="28"/>
      <c r="Y4844" s="28"/>
      <c r="Z4844" s="28"/>
      <c r="AA4844" s="28"/>
      <c r="AB4844" s="28"/>
      <c r="AC4844" s="28"/>
      <c r="AD4844" s="28" t="s">
        <v>52</v>
      </c>
      <c r="AE4844" s="28"/>
      <c r="AF4844" s="28"/>
      <c r="AG4844" s="351"/>
      <c r="AH4844" s="22"/>
      <c r="AI4844" s="22"/>
      <c r="AJ4844" s="22"/>
      <c r="AK4844" s="161"/>
      <c r="AL4844" s="69"/>
      <c r="AM4844" s="69"/>
      <c r="AN4844" s="69"/>
      <c r="AO4844" s="69"/>
      <c r="AP4844" s="69"/>
      <c r="AQ4844" s="69"/>
      <c r="AR4844" s="69"/>
      <c r="AS4844" s="69"/>
      <c r="AT4844" s="69"/>
      <c r="AU4844" s="69"/>
      <c r="AV4844" s="69"/>
      <c r="AW4844" s="69"/>
      <c r="AX4844" s="69"/>
      <c r="AY4844" s="69"/>
      <c r="AZ4844" s="69"/>
      <c r="BA4844" s="69"/>
      <c r="BB4844" s="69"/>
      <c r="BC4844" s="69"/>
      <c r="BD4844" s="69"/>
      <c r="BE4844" s="69"/>
      <c r="BF4844" s="69"/>
      <c r="BG4844" s="69"/>
      <c r="BH4844" s="69"/>
      <c r="BI4844" s="69"/>
      <c r="BJ4844" s="69"/>
      <c r="BK4844" s="69"/>
      <c r="BL4844" s="69"/>
      <c r="BM4844" s="69"/>
      <c r="BN4844" s="69"/>
      <c r="BO4844" s="69"/>
      <c r="BP4844" s="69"/>
      <c r="BQ4844" s="69"/>
      <c r="BR4844" s="69"/>
      <c r="BS4844" s="69"/>
      <c r="BT4844" s="69"/>
      <c r="BU4844" s="69"/>
      <c r="BV4844" s="69"/>
      <c r="BW4844" s="69"/>
      <c r="BX4844" s="69"/>
      <c r="BY4844" s="69"/>
      <c r="BZ4844" s="69"/>
      <c r="CA4844" s="69"/>
      <c r="CB4844" s="69"/>
      <c r="CC4844" s="69"/>
      <c r="CD4844" s="69"/>
      <c r="CE4844" s="69"/>
      <c r="CF4844" s="69"/>
      <c r="CG4844" s="69"/>
      <c r="CH4844" s="69"/>
      <c r="CI4844" s="69"/>
      <c r="CJ4844" s="69"/>
      <c r="CK4844" s="69"/>
      <c r="CL4844" s="69"/>
      <c r="CM4844" s="69"/>
      <c r="CN4844" s="69"/>
      <c r="CO4844" s="69"/>
      <c r="CP4844" s="69"/>
      <c r="CQ4844" s="69"/>
      <c r="CR4844" s="69"/>
      <c r="CS4844" s="69"/>
      <c r="CT4844" s="69"/>
      <c r="CU4844" s="69"/>
      <c r="CV4844" s="69"/>
      <c r="CW4844" s="69"/>
      <c r="CX4844" s="69"/>
      <c r="CY4844" s="69"/>
      <c r="CZ4844" s="69"/>
      <c r="DA4844" s="69"/>
      <c r="DB4844" s="69"/>
      <c r="DC4844" s="69"/>
      <c r="DD4844" s="69"/>
      <c r="DE4844" s="69"/>
      <c r="DF4844" s="69"/>
      <c r="DG4844" s="69"/>
      <c r="DH4844" s="69"/>
      <c r="DI4844" s="69"/>
    </row>
    <row r="4845" spans="1:113" s="75" customFormat="1" ht="183" hidden="1" customHeight="1" x14ac:dyDescent="0.2">
      <c r="A4845" s="36" t="s">
        <v>10799</v>
      </c>
      <c r="B4845" s="36" t="s">
        <v>115</v>
      </c>
      <c r="C4845" s="36" t="s">
        <v>36</v>
      </c>
      <c r="D4845" s="37">
        <v>41975</v>
      </c>
      <c r="E4845" s="38">
        <v>0.83333333333333337</v>
      </c>
      <c r="F4845" s="37">
        <v>41977</v>
      </c>
      <c r="G4845" s="38">
        <v>0.5</v>
      </c>
      <c r="H4845" s="260">
        <v>1.6666666666666667</v>
      </c>
      <c r="I4845" s="36">
        <v>21</v>
      </c>
      <c r="J4845" s="28"/>
      <c r="K4845" s="28"/>
      <c r="L4845" s="28" t="s">
        <v>128</v>
      </c>
      <c r="M4845" s="36" t="s">
        <v>66</v>
      </c>
      <c r="N4845" s="36" t="s">
        <v>103</v>
      </c>
      <c r="O4845" s="36" t="s">
        <v>66</v>
      </c>
      <c r="P4845" s="45" t="s">
        <v>10591</v>
      </c>
      <c r="Q4845" s="28" t="s">
        <v>10839</v>
      </c>
      <c r="R4845" s="36">
        <v>16.899999999999999</v>
      </c>
      <c r="S4845" s="36"/>
      <c r="T4845" s="36">
        <v>16.899999999999999</v>
      </c>
      <c r="U4845" s="28"/>
      <c r="V4845" s="28"/>
      <c r="W4845" s="28"/>
      <c r="X4845" s="28" t="s">
        <v>10091</v>
      </c>
      <c r="Y4845" s="28"/>
      <c r="Z4845" s="28"/>
      <c r="AA4845" s="28"/>
      <c r="AB4845" s="28"/>
      <c r="AC4845" s="28"/>
      <c r="AD4845" s="28" t="s">
        <v>52</v>
      </c>
      <c r="AE4845" s="28"/>
      <c r="AF4845" s="28"/>
      <c r="AG4845" s="351"/>
      <c r="AH4845" s="22"/>
      <c r="AI4845" s="22"/>
      <c r="AJ4845" s="22"/>
      <c r="AK4845" s="161"/>
      <c r="AL4845" s="69"/>
      <c r="AM4845" s="69"/>
      <c r="AN4845" s="69"/>
      <c r="AO4845" s="69"/>
      <c r="AP4845" s="69"/>
      <c r="AQ4845" s="69"/>
      <c r="AR4845" s="69"/>
      <c r="AS4845" s="69"/>
      <c r="AT4845" s="69"/>
      <c r="AU4845" s="69"/>
      <c r="AV4845" s="69"/>
      <c r="AW4845" s="69"/>
      <c r="AX4845" s="69"/>
      <c r="AY4845" s="69"/>
      <c r="AZ4845" s="69"/>
      <c r="BA4845" s="69"/>
      <c r="BB4845" s="69"/>
      <c r="BC4845" s="69"/>
      <c r="BD4845" s="69"/>
      <c r="BE4845" s="69"/>
      <c r="BF4845" s="69"/>
      <c r="BG4845" s="69"/>
      <c r="BH4845" s="69"/>
      <c r="BI4845" s="69"/>
      <c r="BJ4845" s="69"/>
      <c r="BK4845" s="69"/>
      <c r="BL4845" s="69"/>
      <c r="BM4845" s="69"/>
      <c r="BN4845" s="69"/>
      <c r="BO4845" s="69"/>
      <c r="BP4845" s="69"/>
      <c r="BQ4845" s="69"/>
      <c r="BR4845" s="69"/>
      <c r="BS4845" s="69"/>
      <c r="BT4845" s="69"/>
      <c r="BU4845" s="69"/>
      <c r="BV4845" s="69"/>
      <c r="BW4845" s="69"/>
      <c r="BX4845" s="69"/>
      <c r="BY4845" s="69"/>
      <c r="BZ4845" s="69"/>
      <c r="CA4845" s="69"/>
      <c r="CB4845" s="69"/>
      <c r="CC4845" s="69"/>
      <c r="CD4845" s="69"/>
      <c r="CE4845" s="69"/>
      <c r="CF4845" s="69"/>
      <c r="CG4845" s="69"/>
      <c r="CH4845" s="69"/>
      <c r="CI4845" s="69"/>
      <c r="CJ4845" s="69"/>
      <c r="CK4845" s="69"/>
      <c r="CL4845" s="69"/>
      <c r="CM4845" s="69"/>
      <c r="CN4845" s="69"/>
      <c r="CO4845" s="69"/>
      <c r="CP4845" s="69"/>
      <c r="CQ4845" s="69"/>
      <c r="CR4845" s="69"/>
      <c r="CS4845" s="69"/>
      <c r="CT4845" s="69"/>
      <c r="CU4845" s="69"/>
      <c r="CV4845" s="69"/>
      <c r="CW4845" s="69"/>
      <c r="CX4845" s="69"/>
      <c r="CY4845" s="69"/>
      <c r="CZ4845" s="69"/>
      <c r="DA4845" s="69"/>
      <c r="DB4845" s="69"/>
      <c r="DC4845" s="69"/>
      <c r="DD4845" s="69"/>
      <c r="DE4845" s="69"/>
      <c r="DF4845" s="69"/>
      <c r="DG4845" s="69"/>
      <c r="DH4845" s="69"/>
      <c r="DI4845" s="69"/>
    </row>
    <row r="4846" spans="1:113" hidden="1" x14ac:dyDescent="0.2">
      <c r="A4846" s="36" t="s">
        <v>10799</v>
      </c>
      <c r="B4846" s="178" t="s">
        <v>115</v>
      </c>
      <c r="C4846" s="36" t="s">
        <v>36</v>
      </c>
      <c r="D4846" s="37">
        <v>41975</v>
      </c>
      <c r="E4846" s="382">
        <v>0.95833333333333337</v>
      </c>
      <c r="F4846" s="37">
        <v>41976</v>
      </c>
      <c r="G4846" s="382">
        <v>0.58333333333333337</v>
      </c>
      <c r="H4846" s="38">
        <v>0.625</v>
      </c>
      <c r="I4846" s="257">
        <v>5</v>
      </c>
      <c r="J4846" s="28"/>
      <c r="K4846" s="28"/>
      <c r="L4846" s="28" t="s">
        <v>128</v>
      </c>
      <c r="M4846" s="36" t="s">
        <v>66</v>
      </c>
      <c r="N4846" s="36">
        <v>0.4</v>
      </c>
      <c r="O4846" s="36" t="s">
        <v>66</v>
      </c>
      <c r="P4846" s="45" t="s">
        <v>10840</v>
      </c>
      <c r="Q4846" s="28" t="s">
        <v>10841</v>
      </c>
      <c r="R4846" s="36">
        <v>11.4</v>
      </c>
      <c r="S4846" s="36"/>
      <c r="T4846" s="36">
        <v>11.4</v>
      </c>
      <c r="U4846" s="237"/>
      <c r="V4846" s="358"/>
      <c r="W4846" s="358"/>
      <c r="X4846" s="358" t="s">
        <v>10091</v>
      </c>
      <c r="Y4846" s="358"/>
      <c r="Z4846" s="358"/>
      <c r="AA4846" s="358"/>
      <c r="AB4846" s="395"/>
      <c r="AC4846" s="365"/>
      <c r="AD4846" s="28" t="s">
        <v>49</v>
      </c>
      <c r="AE4846" s="22"/>
      <c r="AF4846" s="22"/>
      <c r="AG4846" s="22"/>
    </row>
    <row r="4847" spans="1:113" ht="31.5" hidden="1" x14ac:dyDescent="0.2">
      <c r="A4847" s="36" t="s">
        <v>10799</v>
      </c>
      <c r="B4847" s="178" t="s">
        <v>115</v>
      </c>
      <c r="C4847" s="36" t="s">
        <v>36</v>
      </c>
      <c r="D4847" s="37">
        <v>41975</v>
      </c>
      <c r="E4847" s="382">
        <v>0.375</v>
      </c>
      <c r="F4847" s="37">
        <v>41976</v>
      </c>
      <c r="G4847" s="382">
        <v>0.47916666666666669</v>
      </c>
      <c r="H4847" s="260">
        <v>1.1041666666666667</v>
      </c>
      <c r="I4847" s="257">
        <v>13</v>
      </c>
      <c r="J4847" s="28"/>
      <c r="K4847" s="28"/>
      <c r="L4847" s="28" t="s">
        <v>128</v>
      </c>
      <c r="M4847" s="36" t="s">
        <v>66</v>
      </c>
      <c r="N4847" s="36" t="s">
        <v>103</v>
      </c>
      <c r="O4847" s="36" t="s">
        <v>66</v>
      </c>
      <c r="P4847" s="45" t="s">
        <v>10586</v>
      </c>
      <c r="Q4847" s="28" t="s">
        <v>10842</v>
      </c>
      <c r="R4847" s="36">
        <v>12.3</v>
      </c>
      <c r="S4847" s="36"/>
      <c r="T4847" s="36">
        <v>12.3</v>
      </c>
      <c r="U4847" s="28"/>
      <c r="V4847" s="358"/>
      <c r="W4847" s="358"/>
      <c r="X4847" s="358" t="s">
        <v>10091</v>
      </c>
      <c r="Y4847" s="358"/>
      <c r="Z4847" s="358"/>
      <c r="AA4847" s="358"/>
      <c r="AB4847" s="358"/>
      <c r="AC4847" s="365"/>
      <c r="AD4847" s="363" t="s">
        <v>52</v>
      </c>
      <c r="AE4847" s="22"/>
      <c r="AF4847" s="22"/>
      <c r="AG4847" s="22"/>
    </row>
    <row r="4848" spans="1:113" ht="31.5" hidden="1" x14ac:dyDescent="0.2">
      <c r="A4848" s="36" t="s">
        <v>10799</v>
      </c>
      <c r="B4848" s="178" t="s">
        <v>115</v>
      </c>
      <c r="C4848" s="36" t="s">
        <v>36</v>
      </c>
      <c r="D4848" s="37">
        <v>41975</v>
      </c>
      <c r="E4848" s="38">
        <v>0.6875</v>
      </c>
      <c r="F4848" s="37">
        <v>41976</v>
      </c>
      <c r="G4848" s="38">
        <v>0.70833333333333337</v>
      </c>
      <c r="H4848" s="260">
        <v>1.0208333333333333</v>
      </c>
      <c r="I4848" s="257">
        <v>4</v>
      </c>
      <c r="J4848" s="28"/>
      <c r="K4848" s="28"/>
      <c r="L4848" s="28" t="s">
        <v>128</v>
      </c>
      <c r="M4848" s="36" t="s">
        <v>66</v>
      </c>
      <c r="N4848" s="36" t="s">
        <v>103</v>
      </c>
      <c r="O4848" s="36" t="s">
        <v>66</v>
      </c>
      <c r="P4848" s="45" t="s">
        <v>10586</v>
      </c>
      <c r="Q4848" s="28" t="s">
        <v>10843</v>
      </c>
      <c r="R4848" s="36">
        <v>9.5</v>
      </c>
      <c r="S4848" s="36"/>
      <c r="T4848" s="36">
        <v>9.5</v>
      </c>
      <c r="U4848" s="28"/>
      <c r="V4848" s="28"/>
      <c r="W4848" s="28"/>
      <c r="X4848" s="28" t="s">
        <v>10091</v>
      </c>
      <c r="Y4848" s="28"/>
      <c r="Z4848" s="28"/>
      <c r="AA4848" s="28"/>
      <c r="AB4848" s="28"/>
      <c r="AC4848" s="28"/>
      <c r="AD4848" s="28" t="s">
        <v>52</v>
      </c>
      <c r="AE4848" s="22"/>
      <c r="AF4848" s="22"/>
      <c r="AG4848" s="22"/>
    </row>
    <row r="4849" spans="1:33" ht="31.5" hidden="1" x14ac:dyDescent="0.2">
      <c r="A4849" s="36" t="s">
        <v>10799</v>
      </c>
      <c r="B4849" s="36" t="s">
        <v>115</v>
      </c>
      <c r="C4849" s="36" t="s">
        <v>36</v>
      </c>
      <c r="D4849" s="37">
        <v>41975</v>
      </c>
      <c r="E4849" s="390">
        <v>0.85416666666666663</v>
      </c>
      <c r="F4849" s="37">
        <v>41976</v>
      </c>
      <c r="G4849" s="390">
        <v>0.47916666666666669</v>
      </c>
      <c r="H4849" s="38">
        <v>0.625</v>
      </c>
      <c r="I4849" s="36">
        <v>3</v>
      </c>
      <c r="J4849" s="28"/>
      <c r="K4849" s="28"/>
      <c r="L4849" s="28" t="s">
        <v>128</v>
      </c>
      <c r="M4849" s="36" t="s">
        <v>66</v>
      </c>
      <c r="N4849" s="36" t="s">
        <v>103</v>
      </c>
      <c r="O4849" s="36" t="s">
        <v>66</v>
      </c>
      <c r="P4849" s="45" t="s">
        <v>10586</v>
      </c>
      <c r="Q4849" s="28" t="s">
        <v>10844</v>
      </c>
      <c r="R4849" s="218">
        <v>3.1</v>
      </c>
      <c r="S4849" s="218"/>
      <c r="T4849" s="36">
        <v>3.1</v>
      </c>
      <c r="U4849" s="28"/>
      <c r="V4849" s="358"/>
      <c r="W4849" s="358"/>
      <c r="X4849" s="358" t="s">
        <v>10091</v>
      </c>
      <c r="Y4849" s="358"/>
      <c r="Z4849" s="358"/>
      <c r="AA4849" s="358"/>
      <c r="AB4849" s="358"/>
      <c r="AC4849" s="365"/>
      <c r="AD4849" s="28" t="s">
        <v>52</v>
      </c>
      <c r="AE4849" s="22"/>
      <c r="AF4849" s="22"/>
      <c r="AG4849" s="22"/>
    </row>
    <row r="4850" spans="1:33" ht="55.5" hidden="1" customHeight="1" x14ac:dyDescent="0.2">
      <c r="A4850" s="36" t="s">
        <v>10799</v>
      </c>
      <c r="B4850" s="36" t="s">
        <v>115</v>
      </c>
      <c r="C4850" s="36" t="s">
        <v>36</v>
      </c>
      <c r="D4850" s="37">
        <v>41975</v>
      </c>
      <c r="E4850" s="390">
        <v>0.44305555555555554</v>
      </c>
      <c r="F4850" s="37">
        <v>41976</v>
      </c>
      <c r="G4850" s="390">
        <v>0.45833333333333331</v>
      </c>
      <c r="H4850" s="260">
        <v>1.0680555555555555</v>
      </c>
      <c r="I4850" s="36">
        <v>10</v>
      </c>
      <c r="J4850" s="28"/>
      <c r="K4850" s="28"/>
      <c r="L4850" s="28" t="s">
        <v>128</v>
      </c>
      <c r="M4850" s="36" t="s">
        <v>66</v>
      </c>
      <c r="N4850" s="36">
        <v>0.4</v>
      </c>
      <c r="O4850" s="36" t="s">
        <v>66</v>
      </c>
      <c r="P4850" s="45" t="s">
        <v>10845</v>
      </c>
      <c r="Q4850" s="28" t="s">
        <v>10846</v>
      </c>
      <c r="R4850" s="36">
        <v>40.200000000000003</v>
      </c>
      <c r="S4850" s="36"/>
      <c r="T4850" s="36">
        <v>40.200000000000003</v>
      </c>
      <c r="U4850" s="28"/>
      <c r="V4850" s="28"/>
      <c r="W4850" s="28"/>
      <c r="X4850" s="28" t="s">
        <v>10091</v>
      </c>
      <c r="Y4850" s="28"/>
      <c r="Z4850" s="28"/>
      <c r="AA4850" s="28"/>
      <c r="AB4850" s="28"/>
      <c r="AC4850" s="28"/>
      <c r="AD4850" s="22" t="s">
        <v>49</v>
      </c>
      <c r="AE4850" s="22"/>
      <c r="AF4850" s="22"/>
      <c r="AG4850" s="22"/>
    </row>
    <row r="4851" spans="1:33" ht="47.25" hidden="1" x14ac:dyDescent="0.2">
      <c r="A4851" s="36" t="s">
        <v>10799</v>
      </c>
      <c r="B4851" s="178" t="s">
        <v>115</v>
      </c>
      <c r="C4851" s="36" t="s">
        <v>36</v>
      </c>
      <c r="D4851" s="37">
        <v>41975</v>
      </c>
      <c r="E4851" s="382">
        <v>0.3833333333333333</v>
      </c>
      <c r="F4851" s="37">
        <v>41975</v>
      </c>
      <c r="G4851" s="382">
        <v>0.44305555555555554</v>
      </c>
      <c r="H4851" s="38">
        <v>5.9722222222222225E-2</v>
      </c>
      <c r="I4851" s="257">
        <v>4</v>
      </c>
      <c r="J4851" s="28"/>
      <c r="K4851" s="28"/>
      <c r="L4851" s="28" t="s">
        <v>128</v>
      </c>
      <c r="M4851" s="36" t="s">
        <v>66</v>
      </c>
      <c r="N4851" s="36">
        <v>0.4</v>
      </c>
      <c r="O4851" s="36" t="s">
        <v>66</v>
      </c>
      <c r="P4851" s="36" t="s">
        <v>10847</v>
      </c>
      <c r="Q4851" s="28" t="s">
        <v>10848</v>
      </c>
      <c r="R4851" s="36">
        <v>15.6</v>
      </c>
      <c r="S4851" s="36"/>
      <c r="T4851" s="36">
        <v>15.6</v>
      </c>
      <c r="U4851" s="28"/>
      <c r="V4851" s="28"/>
      <c r="W4851" s="28"/>
      <c r="X4851" s="28"/>
      <c r="Y4851" s="28"/>
      <c r="Z4851" s="28"/>
      <c r="AA4851" s="28"/>
      <c r="AB4851" s="28"/>
      <c r="AC4851" s="28"/>
      <c r="AD4851" s="22" t="s">
        <v>52</v>
      </c>
      <c r="AE4851" s="22"/>
      <c r="AF4851" s="22"/>
      <c r="AG4851" s="22"/>
    </row>
    <row r="4852" spans="1:33" ht="47.25" hidden="1" x14ac:dyDescent="0.2">
      <c r="A4852" s="36" t="s">
        <v>10799</v>
      </c>
      <c r="B4852" s="178" t="s">
        <v>115</v>
      </c>
      <c r="C4852" s="36" t="s">
        <v>36</v>
      </c>
      <c r="D4852" s="37">
        <v>41975</v>
      </c>
      <c r="E4852" s="382">
        <v>0.44305555555555554</v>
      </c>
      <c r="F4852" s="37">
        <v>41975</v>
      </c>
      <c r="G4852" s="382">
        <v>0.47083333333333338</v>
      </c>
      <c r="H4852" s="38">
        <v>2.7777777777777776E-2</v>
      </c>
      <c r="I4852" s="36">
        <v>11</v>
      </c>
      <c r="J4852" s="28"/>
      <c r="K4852" s="28"/>
      <c r="L4852" s="28" t="s">
        <v>128</v>
      </c>
      <c r="M4852" s="36" t="s">
        <v>66</v>
      </c>
      <c r="N4852" s="36">
        <v>0.4</v>
      </c>
      <c r="O4852" s="36" t="s">
        <v>66</v>
      </c>
      <c r="P4852" s="36" t="s">
        <v>10847</v>
      </c>
      <c r="Q4852" s="28" t="s">
        <v>10846</v>
      </c>
      <c r="R4852" s="36">
        <v>22.1</v>
      </c>
      <c r="S4852" s="36"/>
      <c r="T4852" s="36">
        <v>22.1</v>
      </c>
      <c r="U4852" s="28"/>
      <c r="V4852" s="28"/>
      <c r="W4852" s="28"/>
      <c r="X4852" s="28"/>
      <c r="Y4852" s="28"/>
      <c r="Z4852" s="28"/>
      <c r="AA4852" s="28"/>
      <c r="AB4852" s="28"/>
      <c r="AC4852" s="28"/>
      <c r="AD4852" s="28" t="s">
        <v>52</v>
      </c>
      <c r="AE4852" s="22"/>
      <c r="AF4852" s="22"/>
      <c r="AG4852" s="22"/>
    </row>
    <row r="4853" spans="1:33" ht="47.25" hidden="1" x14ac:dyDescent="0.2">
      <c r="A4853" s="36" t="s">
        <v>10799</v>
      </c>
      <c r="B4853" s="36" t="s">
        <v>115</v>
      </c>
      <c r="C4853" s="36" t="s">
        <v>36</v>
      </c>
      <c r="D4853" s="37">
        <v>41975</v>
      </c>
      <c r="E4853" s="38">
        <v>0.55555555555555558</v>
      </c>
      <c r="F4853" s="37">
        <v>41975</v>
      </c>
      <c r="G4853" s="38">
        <v>0.64027777777777783</v>
      </c>
      <c r="H4853" s="38">
        <v>8.4722222222222213E-2</v>
      </c>
      <c r="I4853" s="36">
        <v>24</v>
      </c>
      <c r="J4853" s="28"/>
      <c r="K4853" s="28"/>
      <c r="L4853" s="28" t="s">
        <v>128</v>
      </c>
      <c r="M4853" s="36" t="s">
        <v>66</v>
      </c>
      <c r="N4853" s="36">
        <v>0.4</v>
      </c>
      <c r="O4853" s="36" t="s">
        <v>66</v>
      </c>
      <c r="P4853" s="36" t="s">
        <v>10847</v>
      </c>
      <c r="Q4853" s="28" t="s">
        <v>10846</v>
      </c>
      <c r="R4853" s="36">
        <v>113.4</v>
      </c>
      <c r="S4853" s="36"/>
      <c r="T4853" s="36">
        <v>113.4</v>
      </c>
      <c r="U4853" s="28"/>
      <c r="V4853" s="28"/>
      <c r="W4853" s="28"/>
      <c r="X4853" s="28"/>
      <c r="Y4853" s="28"/>
      <c r="Z4853" s="28"/>
      <c r="AA4853" s="28"/>
      <c r="AB4853" s="28"/>
      <c r="AC4853" s="28"/>
      <c r="AD4853" s="28" t="s">
        <v>52</v>
      </c>
      <c r="AE4853" s="28"/>
      <c r="AF4853" s="28"/>
      <c r="AG4853" s="28"/>
    </row>
    <row r="4854" spans="1:33" ht="47.25" hidden="1" x14ac:dyDescent="0.2">
      <c r="A4854" s="36" t="s">
        <v>10799</v>
      </c>
      <c r="B4854" s="36" t="s">
        <v>115</v>
      </c>
      <c r="C4854" s="36" t="s">
        <v>36</v>
      </c>
      <c r="D4854" s="37">
        <v>41975</v>
      </c>
      <c r="E4854" s="38">
        <v>0.64097222222222217</v>
      </c>
      <c r="F4854" s="37">
        <v>41976</v>
      </c>
      <c r="G4854" s="38">
        <v>0.10972222222222222</v>
      </c>
      <c r="H4854" s="38">
        <v>0.46875</v>
      </c>
      <c r="I4854" s="36">
        <v>24</v>
      </c>
      <c r="J4854" s="28"/>
      <c r="K4854" s="28"/>
      <c r="L4854" s="28" t="s">
        <v>128</v>
      </c>
      <c r="M4854" s="36" t="s">
        <v>66</v>
      </c>
      <c r="N4854" s="36">
        <v>0.4</v>
      </c>
      <c r="O4854" s="36" t="s">
        <v>66</v>
      </c>
      <c r="P4854" s="36" t="s">
        <v>10847</v>
      </c>
      <c r="Q4854" s="28" t="s">
        <v>10846</v>
      </c>
      <c r="R4854" s="36">
        <v>547.79999999999995</v>
      </c>
      <c r="S4854" s="36"/>
      <c r="T4854" s="36">
        <v>547.79999999999995</v>
      </c>
      <c r="U4854" s="28"/>
      <c r="V4854" s="28"/>
      <c r="W4854" s="28"/>
      <c r="X4854" s="28"/>
      <c r="Y4854" s="28"/>
      <c r="Z4854" s="28"/>
      <c r="AA4854" s="28"/>
      <c r="AB4854" s="28"/>
      <c r="AC4854" s="28"/>
      <c r="AD4854" s="28" t="s">
        <v>52</v>
      </c>
      <c r="AE4854" s="28"/>
      <c r="AF4854" s="28"/>
      <c r="AG4854" s="28"/>
    </row>
    <row r="4855" spans="1:33" ht="47.25" hidden="1" x14ac:dyDescent="0.2">
      <c r="A4855" s="36" t="s">
        <v>10799</v>
      </c>
      <c r="B4855" s="36" t="s">
        <v>115</v>
      </c>
      <c r="C4855" s="36" t="s">
        <v>36</v>
      </c>
      <c r="D4855" s="37">
        <v>41975</v>
      </c>
      <c r="E4855" s="38">
        <v>0.86249999999999993</v>
      </c>
      <c r="F4855" s="37">
        <v>41976</v>
      </c>
      <c r="G4855" s="38">
        <v>0.16666666666666666</v>
      </c>
      <c r="H4855" s="38">
        <v>0.30416666666666664</v>
      </c>
      <c r="I4855" s="36">
        <v>11</v>
      </c>
      <c r="J4855" s="28"/>
      <c r="K4855" s="28"/>
      <c r="L4855" s="28" t="s">
        <v>128</v>
      </c>
      <c r="M4855" s="36" t="s">
        <v>10849</v>
      </c>
      <c r="N4855" s="36">
        <v>0.4</v>
      </c>
      <c r="O4855" s="36" t="s">
        <v>71</v>
      </c>
      <c r="P4855" s="36" t="s">
        <v>10847</v>
      </c>
      <c r="Q4855" s="28" t="s">
        <v>10850</v>
      </c>
      <c r="R4855" s="36">
        <v>165.7</v>
      </c>
      <c r="S4855" s="36"/>
      <c r="T4855" s="36">
        <v>165.7</v>
      </c>
      <c r="U4855" s="28"/>
      <c r="V4855" s="28"/>
      <c r="W4855" s="28"/>
      <c r="X4855" s="28"/>
      <c r="Y4855" s="28"/>
      <c r="Z4855" s="28"/>
      <c r="AA4855" s="28"/>
      <c r="AB4855" s="28"/>
      <c r="AC4855" s="28"/>
      <c r="AD4855" s="28" t="s">
        <v>49</v>
      </c>
      <c r="AE4855" s="28"/>
      <c r="AF4855" s="28"/>
      <c r="AG4855" s="28"/>
    </row>
    <row r="4856" spans="1:33" hidden="1" x14ac:dyDescent="0.2">
      <c r="A4856" s="36" t="s">
        <v>10799</v>
      </c>
      <c r="B4856" s="36" t="s">
        <v>115</v>
      </c>
      <c r="C4856" s="36" t="s">
        <v>36</v>
      </c>
      <c r="D4856" s="37">
        <v>41975</v>
      </c>
      <c r="E4856" s="38">
        <v>0.34583333333333338</v>
      </c>
      <c r="F4856" s="37">
        <v>41975</v>
      </c>
      <c r="G4856" s="38">
        <v>0.3611111111111111</v>
      </c>
      <c r="H4856" s="38">
        <v>1.5277777777777777E-2</v>
      </c>
      <c r="I4856" s="36">
        <v>5</v>
      </c>
      <c r="J4856" s="28"/>
      <c r="K4856" s="28"/>
      <c r="L4856" s="28" t="s">
        <v>128</v>
      </c>
      <c r="M4856" s="36" t="s">
        <v>66</v>
      </c>
      <c r="N4856" s="36">
        <v>0.4</v>
      </c>
      <c r="O4856" s="36" t="s">
        <v>66</v>
      </c>
      <c r="P4856" s="36" t="s">
        <v>10851</v>
      </c>
      <c r="Q4856" s="28" t="s">
        <v>10846</v>
      </c>
      <c r="R4856" s="36">
        <v>0.3</v>
      </c>
      <c r="S4856" s="36"/>
      <c r="T4856" s="36">
        <v>0.3</v>
      </c>
      <c r="U4856" s="28"/>
      <c r="V4856" s="28"/>
      <c r="W4856" s="28"/>
      <c r="X4856" s="28"/>
      <c r="Y4856" s="28"/>
      <c r="Z4856" s="28"/>
      <c r="AA4856" s="28"/>
      <c r="AB4856" s="28"/>
      <c r="AC4856" s="28"/>
      <c r="AD4856" s="28" t="s">
        <v>52</v>
      </c>
      <c r="AE4856" s="28"/>
      <c r="AF4856" s="28"/>
      <c r="AG4856" s="28"/>
    </row>
    <row r="4857" spans="1:33" hidden="1" x14ac:dyDescent="0.2">
      <c r="A4857" s="36" t="s">
        <v>10799</v>
      </c>
      <c r="B4857" s="36" t="s">
        <v>115</v>
      </c>
      <c r="C4857" s="36" t="s">
        <v>36</v>
      </c>
      <c r="D4857" s="37">
        <v>41975</v>
      </c>
      <c r="E4857" s="38">
        <v>0.64097222222222217</v>
      </c>
      <c r="F4857" s="37">
        <v>41975</v>
      </c>
      <c r="G4857" s="38">
        <v>0.83333333333333337</v>
      </c>
      <c r="H4857" s="38">
        <v>0.19236111111111112</v>
      </c>
      <c r="I4857" s="36">
        <v>8</v>
      </c>
      <c r="J4857" s="28"/>
      <c r="K4857" s="28"/>
      <c r="L4857" s="28" t="s">
        <v>128</v>
      </c>
      <c r="M4857" s="36" t="s">
        <v>66</v>
      </c>
      <c r="N4857" s="36">
        <v>0.4</v>
      </c>
      <c r="O4857" s="36" t="s">
        <v>66</v>
      </c>
      <c r="P4857" s="45" t="s">
        <v>10851</v>
      </c>
      <c r="Q4857" s="28" t="s">
        <v>10846</v>
      </c>
      <c r="R4857" s="36">
        <v>8.5</v>
      </c>
      <c r="S4857" s="36">
        <v>12.8</v>
      </c>
      <c r="T4857" s="36">
        <v>21.3</v>
      </c>
      <c r="U4857" s="28"/>
      <c r="V4857" s="28"/>
      <c r="W4857" s="28"/>
      <c r="X4857" s="28" t="s">
        <v>10091</v>
      </c>
      <c r="Y4857" s="28"/>
      <c r="Z4857" s="28"/>
      <c r="AA4857" s="28"/>
      <c r="AB4857" s="28"/>
      <c r="AC4857" s="28"/>
      <c r="AD4857" s="28" t="s">
        <v>52</v>
      </c>
      <c r="AE4857" s="28"/>
      <c r="AF4857" s="28"/>
      <c r="AG4857" s="28"/>
    </row>
    <row r="4858" spans="1:33" hidden="1" x14ac:dyDescent="0.2">
      <c r="A4858" s="36" t="s">
        <v>10799</v>
      </c>
      <c r="B4858" s="36" t="s">
        <v>115</v>
      </c>
      <c r="C4858" s="36" t="s">
        <v>36</v>
      </c>
      <c r="D4858" s="37">
        <v>41975</v>
      </c>
      <c r="E4858" s="38">
        <v>0.61111111111111105</v>
      </c>
      <c r="F4858" s="37">
        <v>41975</v>
      </c>
      <c r="G4858" s="38">
        <v>0.70138888888888884</v>
      </c>
      <c r="H4858" s="38">
        <v>9.0277777777777776E-2</v>
      </c>
      <c r="I4858" s="36">
        <v>7</v>
      </c>
      <c r="J4858" s="28"/>
      <c r="K4858" s="28"/>
      <c r="L4858" s="28" t="s">
        <v>128</v>
      </c>
      <c r="M4858" s="36" t="s">
        <v>66</v>
      </c>
      <c r="N4858" s="36">
        <v>0.4</v>
      </c>
      <c r="O4858" s="36" t="s">
        <v>66</v>
      </c>
      <c r="P4858" s="36" t="s">
        <v>10792</v>
      </c>
      <c r="Q4858" s="28" t="s">
        <v>10841</v>
      </c>
      <c r="R4858" s="36">
        <v>0.9</v>
      </c>
      <c r="S4858" s="36"/>
      <c r="T4858" s="36">
        <v>0.9</v>
      </c>
      <c r="U4858" s="28"/>
      <c r="V4858" s="28"/>
      <c r="W4858" s="28"/>
      <c r="X4858" s="28"/>
      <c r="Y4858" s="28"/>
      <c r="Z4858" s="28"/>
      <c r="AA4858" s="28"/>
      <c r="AB4858" s="28"/>
      <c r="AC4858" s="28"/>
      <c r="AD4858" s="28" t="s">
        <v>52</v>
      </c>
      <c r="AE4858" s="28"/>
      <c r="AF4858" s="28"/>
      <c r="AG4858" s="28"/>
    </row>
    <row r="4859" spans="1:33" ht="47.25" hidden="1" x14ac:dyDescent="0.2">
      <c r="A4859" s="36" t="s">
        <v>10799</v>
      </c>
      <c r="B4859" s="36" t="s">
        <v>115</v>
      </c>
      <c r="C4859" s="36" t="s">
        <v>36</v>
      </c>
      <c r="D4859" s="37">
        <v>41975</v>
      </c>
      <c r="E4859" s="38">
        <v>0.58333333333333337</v>
      </c>
      <c r="F4859" s="37">
        <v>41975</v>
      </c>
      <c r="G4859" s="38">
        <v>0.66666666666666663</v>
      </c>
      <c r="H4859" s="38">
        <v>8.3333333333333329E-2</v>
      </c>
      <c r="I4859" s="36">
        <v>19</v>
      </c>
      <c r="J4859" s="28"/>
      <c r="K4859" s="28"/>
      <c r="L4859" s="28" t="s">
        <v>128</v>
      </c>
      <c r="M4859" s="36" t="s">
        <v>66</v>
      </c>
      <c r="N4859" s="36">
        <v>0.4</v>
      </c>
      <c r="O4859" s="36" t="s">
        <v>66</v>
      </c>
      <c r="P4859" s="36" t="s">
        <v>10813</v>
      </c>
      <c r="Q4859" s="28" t="s">
        <v>10841</v>
      </c>
      <c r="R4859" s="36">
        <v>1.7</v>
      </c>
      <c r="S4859" s="36"/>
      <c r="T4859" s="36">
        <v>1.7</v>
      </c>
      <c r="U4859" s="28"/>
      <c r="V4859" s="28"/>
      <c r="W4859" s="28"/>
      <c r="X4859" s="28"/>
      <c r="Y4859" s="28"/>
      <c r="Z4859" s="28"/>
      <c r="AA4859" s="28"/>
      <c r="AB4859" s="28"/>
      <c r="AC4859" s="28"/>
      <c r="AD4859" s="28" t="s">
        <v>52</v>
      </c>
      <c r="AE4859" s="28"/>
      <c r="AF4859" s="28"/>
      <c r="AG4859" s="28"/>
    </row>
    <row r="4860" spans="1:33" hidden="1" x14ac:dyDescent="0.2">
      <c r="A4860" s="36" t="s">
        <v>10799</v>
      </c>
      <c r="B4860" s="36" t="s">
        <v>115</v>
      </c>
      <c r="C4860" s="36" t="s">
        <v>36</v>
      </c>
      <c r="D4860" s="37">
        <v>41975</v>
      </c>
      <c r="E4860" s="38">
        <v>0.29236111111111113</v>
      </c>
      <c r="F4860" s="37">
        <v>41975</v>
      </c>
      <c r="G4860" s="38">
        <v>0.64583333333333337</v>
      </c>
      <c r="H4860" s="38">
        <v>0.35347222222222219</v>
      </c>
      <c r="I4860" s="36">
        <v>56</v>
      </c>
      <c r="J4860" s="28"/>
      <c r="K4860" s="28"/>
      <c r="L4860" s="28" t="s">
        <v>128</v>
      </c>
      <c r="M4860" s="36" t="s">
        <v>66</v>
      </c>
      <c r="N4860" s="36">
        <v>0.4</v>
      </c>
      <c r="O4860" s="36" t="s">
        <v>66</v>
      </c>
      <c r="P4860" s="36" t="s">
        <v>10481</v>
      </c>
      <c r="Q4860" s="28" t="s">
        <v>10814</v>
      </c>
      <c r="R4860" s="36">
        <v>17.2</v>
      </c>
      <c r="S4860" s="36"/>
      <c r="T4860" s="36">
        <v>17.2</v>
      </c>
      <c r="U4860" s="28"/>
      <c r="V4860" s="28"/>
      <c r="W4860" s="28"/>
      <c r="X4860" s="28"/>
      <c r="Y4860" s="28"/>
      <c r="Z4860" s="28"/>
      <c r="AA4860" s="28"/>
      <c r="AB4860" s="28"/>
      <c r="AC4860" s="28"/>
      <c r="AD4860" s="28" t="s">
        <v>52</v>
      </c>
      <c r="AE4860" s="28"/>
      <c r="AF4860" s="28"/>
      <c r="AG4860" s="28"/>
    </row>
    <row r="4861" spans="1:33" ht="31.5" hidden="1" x14ac:dyDescent="0.2">
      <c r="A4861" s="36" t="s">
        <v>10799</v>
      </c>
      <c r="B4861" s="36" t="s">
        <v>115</v>
      </c>
      <c r="C4861" s="36" t="s">
        <v>36</v>
      </c>
      <c r="D4861" s="37">
        <v>41975</v>
      </c>
      <c r="E4861" s="38">
        <v>0.375</v>
      </c>
      <c r="F4861" s="37">
        <v>41976</v>
      </c>
      <c r="G4861" s="38">
        <v>9.0277777777777776E-2</v>
      </c>
      <c r="H4861" s="38">
        <v>0.71527777777777779</v>
      </c>
      <c r="I4861" s="36">
        <v>51</v>
      </c>
      <c r="J4861" s="28"/>
      <c r="K4861" s="28"/>
      <c r="L4861" s="28" t="s">
        <v>128</v>
      </c>
      <c r="M4861" s="36" t="s">
        <v>66</v>
      </c>
      <c r="N4861" s="36">
        <v>0.4</v>
      </c>
      <c r="O4861" s="36" t="s">
        <v>66</v>
      </c>
      <c r="P4861" s="36" t="s">
        <v>10481</v>
      </c>
      <c r="Q4861" s="28" t="s">
        <v>10852</v>
      </c>
      <c r="R4861" s="36">
        <v>14.2</v>
      </c>
      <c r="S4861" s="36"/>
      <c r="T4861" s="36">
        <v>14.2</v>
      </c>
      <c r="U4861" s="28"/>
      <c r="V4861" s="28"/>
      <c r="W4861" s="28"/>
      <c r="X4861" s="28"/>
      <c r="Y4861" s="28"/>
      <c r="Z4861" s="28"/>
      <c r="AA4861" s="28"/>
      <c r="AB4861" s="28"/>
      <c r="AC4861" s="28"/>
      <c r="AD4861" s="28" t="s">
        <v>52</v>
      </c>
      <c r="AE4861" s="28"/>
      <c r="AF4861" s="28"/>
      <c r="AG4861" s="28"/>
    </row>
    <row r="4862" spans="1:33" hidden="1" x14ac:dyDescent="0.2">
      <c r="A4862" s="205" t="s">
        <v>10799</v>
      </c>
      <c r="B4862" s="205" t="s">
        <v>115</v>
      </c>
      <c r="C4862" s="205" t="s">
        <v>36</v>
      </c>
      <c r="D4862" s="37">
        <v>41975</v>
      </c>
      <c r="E4862" s="38">
        <v>0.54166666666666663</v>
      </c>
      <c r="F4862" s="37">
        <v>41976</v>
      </c>
      <c r="G4862" s="38">
        <v>0.15277777777777776</v>
      </c>
      <c r="H4862" s="38">
        <v>0.61111111111111105</v>
      </c>
      <c r="I4862" s="36">
        <v>8</v>
      </c>
      <c r="J4862" s="28"/>
      <c r="K4862" s="28"/>
      <c r="L4862" s="28" t="s">
        <v>128</v>
      </c>
      <c r="M4862" s="36" t="s">
        <v>66</v>
      </c>
      <c r="N4862" s="36">
        <v>0.4</v>
      </c>
      <c r="O4862" s="36" t="s">
        <v>66</v>
      </c>
      <c r="P4862" s="36" t="s">
        <v>10481</v>
      </c>
      <c r="Q4862" s="28" t="s">
        <v>10853</v>
      </c>
      <c r="R4862" s="36">
        <v>3.5</v>
      </c>
      <c r="S4862" s="36"/>
      <c r="T4862" s="36">
        <v>3.5</v>
      </c>
      <c r="U4862" s="28"/>
      <c r="V4862" s="28"/>
      <c r="W4862" s="28"/>
      <c r="X4862" s="28"/>
      <c r="Y4862" s="28"/>
      <c r="Z4862" s="28"/>
      <c r="AA4862" s="28"/>
      <c r="AB4862" s="28"/>
      <c r="AC4862" s="28"/>
      <c r="AD4862" s="28" t="s">
        <v>52</v>
      </c>
      <c r="AE4862" s="28"/>
      <c r="AF4862" s="28"/>
      <c r="AG4862" s="28"/>
    </row>
    <row r="4863" spans="1:33" ht="31.5" hidden="1" x14ac:dyDescent="0.2">
      <c r="A4863" s="205" t="s">
        <v>10799</v>
      </c>
      <c r="B4863" s="205" t="s">
        <v>115</v>
      </c>
      <c r="C4863" s="36" t="s">
        <v>36</v>
      </c>
      <c r="D4863" s="37">
        <v>41975</v>
      </c>
      <c r="E4863" s="38">
        <v>0.39583333333333331</v>
      </c>
      <c r="F4863" s="37">
        <v>41975</v>
      </c>
      <c r="G4863" s="38">
        <v>0.77083333333333337</v>
      </c>
      <c r="H4863" s="38">
        <v>0.375</v>
      </c>
      <c r="I4863" s="36">
        <v>4</v>
      </c>
      <c r="J4863" s="28"/>
      <c r="K4863" s="28"/>
      <c r="L4863" s="28" t="s">
        <v>128</v>
      </c>
      <c r="M4863" s="36" t="s">
        <v>66</v>
      </c>
      <c r="N4863" s="36">
        <v>0.4</v>
      </c>
      <c r="O4863" s="36" t="s">
        <v>66</v>
      </c>
      <c r="P4863" s="36" t="s">
        <v>10854</v>
      </c>
      <c r="Q4863" s="28" t="s">
        <v>10855</v>
      </c>
      <c r="R4863" s="36">
        <v>24</v>
      </c>
      <c r="S4863" s="36"/>
      <c r="T4863" s="36">
        <v>24</v>
      </c>
      <c r="U4863" s="28"/>
      <c r="V4863" s="28"/>
      <c r="W4863" s="28"/>
      <c r="X4863" s="28"/>
      <c r="Y4863" s="28"/>
      <c r="Z4863" s="28"/>
      <c r="AA4863" s="28"/>
      <c r="AB4863" s="28"/>
      <c r="AC4863" s="28"/>
      <c r="AD4863" s="28" t="s">
        <v>52</v>
      </c>
      <c r="AE4863" s="28"/>
      <c r="AF4863" s="28"/>
      <c r="AG4863" s="28"/>
    </row>
    <row r="4864" spans="1:33" hidden="1" x14ac:dyDescent="0.2">
      <c r="A4864" s="205" t="s">
        <v>10799</v>
      </c>
      <c r="B4864" s="205" t="s">
        <v>115</v>
      </c>
      <c r="C4864" s="36" t="s">
        <v>36</v>
      </c>
      <c r="D4864" s="37">
        <v>41975</v>
      </c>
      <c r="E4864" s="38">
        <v>0.35416666666666669</v>
      </c>
      <c r="F4864" s="37">
        <v>41975</v>
      </c>
      <c r="G4864" s="38">
        <v>0.47222222222222227</v>
      </c>
      <c r="H4864" s="38">
        <v>0.11805555555555557</v>
      </c>
      <c r="I4864" s="36">
        <v>21</v>
      </c>
      <c r="J4864" s="28"/>
      <c r="K4864" s="28"/>
      <c r="L4864" s="28" t="s">
        <v>128</v>
      </c>
      <c r="M4864" s="36" t="s">
        <v>66</v>
      </c>
      <c r="N4864" s="36">
        <v>0.4</v>
      </c>
      <c r="O4864" s="36" t="s">
        <v>66</v>
      </c>
      <c r="P4864" s="36" t="s">
        <v>10856</v>
      </c>
      <c r="Q4864" s="28" t="s">
        <v>10857</v>
      </c>
      <c r="R4864" s="36">
        <v>28</v>
      </c>
      <c r="S4864" s="36"/>
      <c r="T4864" s="36">
        <v>28</v>
      </c>
      <c r="U4864" s="28"/>
      <c r="V4864" s="28"/>
      <c r="W4864" s="28"/>
      <c r="X4864" s="28"/>
      <c r="Y4864" s="28"/>
      <c r="Z4864" s="28"/>
      <c r="AA4864" s="28"/>
      <c r="AB4864" s="28"/>
      <c r="AC4864" s="28"/>
      <c r="AD4864" s="28" t="s">
        <v>52</v>
      </c>
      <c r="AE4864" s="28"/>
      <c r="AF4864" s="28"/>
      <c r="AG4864" s="28"/>
    </row>
    <row r="4865" spans="1:40" s="24" customFormat="1" hidden="1" x14ac:dyDescent="0.2">
      <c r="A4865" s="36" t="s">
        <v>10799</v>
      </c>
      <c r="B4865" s="36" t="s">
        <v>115</v>
      </c>
      <c r="C4865" s="36" t="s">
        <v>36</v>
      </c>
      <c r="D4865" s="37">
        <v>41976</v>
      </c>
      <c r="E4865" s="38">
        <v>0.29166666666666669</v>
      </c>
      <c r="F4865" s="37">
        <v>41976</v>
      </c>
      <c r="G4865" s="38">
        <v>0.41666666666666669</v>
      </c>
      <c r="H4865" s="38">
        <v>0.125</v>
      </c>
      <c r="I4865" s="36">
        <v>1</v>
      </c>
      <c r="J4865" s="28"/>
      <c r="K4865" s="28"/>
      <c r="L4865" s="28" t="s">
        <v>128</v>
      </c>
      <c r="M4865" s="36" t="s">
        <v>66</v>
      </c>
      <c r="N4865" s="36">
        <v>0.4</v>
      </c>
      <c r="O4865" s="36" t="s">
        <v>66</v>
      </c>
      <c r="P4865" s="36" t="s">
        <v>10824</v>
      </c>
      <c r="Q4865" s="28" t="s">
        <v>10865</v>
      </c>
      <c r="R4865" s="36">
        <v>0.5</v>
      </c>
      <c r="S4865" s="36"/>
      <c r="T4865" s="36">
        <v>0.5</v>
      </c>
      <c r="U4865" s="28"/>
      <c r="V4865" s="28"/>
      <c r="W4865" s="28"/>
      <c r="X4865" s="28"/>
      <c r="Y4865" s="28"/>
      <c r="Z4865" s="28"/>
      <c r="AA4865" s="28"/>
      <c r="AB4865" s="28"/>
      <c r="AC4865" s="28"/>
      <c r="AD4865" s="28" t="s">
        <v>49</v>
      </c>
      <c r="AE4865" s="28"/>
      <c r="AF4865" s="28"/>
      <c r="AG4865" s="28"/>
      <c r="AH4865" s="22"/>
      <c r="AI4865" s="22"/>
      <c r="AJ4865" s="22"/>
    </row>
    <row r="4866" spans="1:40" s="24" customFormat="1" ht="31.5" hidden="1" x14ac:dyDescent="0.2">
      <c r="A4866" s="36" t="s">
        <v>10799</v>
      </c>
      <c r="B4866" s="36" t="s">
        <v>115</v>
      </c>
      <c r="C4866" s="36" t="s">
        <v>36</v>
      </c>
      <c r="D4866" s="37">
        <v>41976</v>
      </c>
      <c r="E4866" s="38">
        <v>0.29166666666666669</v>
      </c>
      <c r="F4866" s="37">
        <v>41977</v>
      </c>
      <c r="G4866" s="38">
        <v>0.60416666666666663</v>
      </c>
      <c r="H4866" s="260">
        <v>1.3125</v>
      </c>
      <c r="I4866" s="36">
        <v>1</v>
      </c>
      <c r="J4866" s="28"/>
      <c r="K4866" s="28"/>
      <c r="L4866" s="28" t="s">
        <v>130</v>
      </c>
      <c r="M4866" s="36" t="s">
        <v>66</v>
      </c>
      <c r="N4866" s="36">
        <v>0.4</v>
      </c>
      <c r="O4866" s="36" t="s">
        <v>66</v>
      </c>
      <c r="P4866" s="45" t="s">
        <v>10591</v>
      </c>
      <c r="Q4866" s="28" t="s">
        <v>10866</v>
      </c>
      <c r="R4866" s="36">
        <v>0.1</v>
      </c>
      <c r="S4866" s="36"/>
      <c r="T4866" s="36">
        <v>0.1</v>
      </c>
      <c r="U4866" s="28"/>
      <c r="V4866" s="28"/>
      <c r="W4866" s="28"/>
      <c r="X4866" s="28" t="s">
        <v>10091</v>
      </c>
      <c r="Y4866" s="28"/>
      <c r="Z4866" s="28"/>
      <c r="AA4866" s="28"/>
      <c r="AB4866" s="28"/>
      <c r="AC4866" s="28"/>
      <c r="AD4866" s="28" t="s">
        <v>42</v>
      </c>
      <c r="AE4866" s="28"/>
      <c r="AF4866" s="28"/>
      <c r="AG4866" s="28"/>
      <c r="AH4866" s="22"/>
      <c r="AI4866" s="22"/>
      <c r="AJ4866" s="22"/>
    </row>
    <row r="4867" spans="1:40" s="24" customFormat="1" ht="31.5" hidden="1" x14ac:dyDescent="0.2">
      <c r="A4867" s="36" t="s">
        <v>10799</v>
      </c>
      <c r="B4867" s="36" t="s">
        <v>115</v>
      </c>
      <c r="C4867" s="36" t="s">
        <v>36</v>
      </c>
      <c r="D4867" s="37">
        <v>41976</v>
      </c>
      <c r="E4867" s="38">
        <v>0.39583333333333331</v>
      </c>
      <c r="F4867" s="37">
        <v>41976</v>
      </c>
      <c r="G4867" s="38">
        <v>0.44236111111111115</v>
      </c>
      <c r="H4867" s="38">
        <v>4.6527777777777779E-2</v>
      </c>
      <c r="I4867" s="36">
        <v>63</v>
      </c>
      <c r="J4867" s="28"/>
      <c r="K4867" s="28"/>
      <c r="L4867" s="28" t="s">
        <v>130</v>
      </c>
      <c r="M4867" s="36" t="s">
        <v>66</v>
      </c>
      <c r="N4867" s="36" t="s">
        <v>103</v>
      </c>
      <c r="O4867" s="36" t="s">
        <v>66</v>
      </c>
      <c r="P4867" s="36" t="s">
        <v>10591</v>
      </c>
      <c r="Q4867" s="28" t="s">
        <v>10867</v>
      </c>
      <c r="R4867" s="36">
        <v>1.5</v>
      </c>
      <c r="S4867" s="36"/>
      <c r="T4867" s="36">
        <v>1.5</v>
      </c>
      <c r="U4867" s="28"/>
      <c r="V4867" s="28"/>
      <c r="W4867" s="28"/>
      <c r="X4867" s="28"/>
      <c r="Y4867" s="28"/>
      <c r="Z4867" s="28"/>
      <c r="AA4867" s="28"/>
      <c r="AB4867" s="28"/>
      <c r="AC4867" s="28"/>
      <c r="AD4867" s="28" t="s">
        <v>60</v>
      </c>
      <c r="AE4867" s="28"/>
      <c r="AF4867" s="28"/>
      <c r="AG4867" s="28"/>
      <c r="AH4867" s="22"/>
      <c r="AI4867" s="22"/>
      <c r="AJ4867" s="22"/>
    </row>
    <row r="4868" spans="1:40" s="24" customFormat="1" ht="31.5" hidden="1" x14ac:dyDescent="0.2">
      <c r="A4868" s="36" t="s">
        <v>10799</v>
      </c>
      <c r="B4868" s="36" t="s">
        <v>115</v>
      </c>
      <c r="C4868" s="36" t="s">
        <v>36</v>
      </c>
      <c r="D4868" s="37">
        <v>41976</v>
      </c>
      <c r="E4868" s="38">
        <v>0.58333333333333337</v>
      </c>
      <c r="F4868" s="37">
        <v>41976</v>
      </c>
      <c r="G4868" s="38">
        <v>0.64583333333333337</v>
      </c>
      <c r="H4868" s="38">
        <v>6.25E-2</v>
      </c>
      <c r="I4868" s="36">
        <v>2</v>
      </c>
      <c r="J4868" s="28"/>
      <c r="K4868" s="28"/>
      <c r="L4868" s="28" t="s">
        <v>130</v>
      </c>
      <c r="M4868" s="36" t="s">
        <v>10807</v>
      </c>
      <c r="N4868" s="36" t="s">
        <v>103</v>
      </c>
      <c r="O4868" s="36" t="s">
        <v>64</v>
      </c>
      <c r="P4868" s="36" t="s">
        <v>10591</v>
      </c>
      <c r="Q4868" s="28" t="s">
        <v>10868</v>
      </c>
      <c r="R4868" s="36">
        <v>0.1</v>
      </c>
      <c r="S4868" s="36"/>
      <c r="T4868" s="36">
        <v>0.1</v>
      </c>
      <c r="U4868" s="28"/>
      <c r="V4868" s="28"/>
      <c r="W4868" s="28"/>
      <c r="X4868" s="28"/>
      <c r="Y4868" s="28"/>
      <c r="Z4868" s="28"/>
      <c r="AA4868" s="28"/>
      <c r="AB4868" s="28"/>
      <c r="AC4868" s="28"/>
      <c r="AD4868" s="28" t="s">
        <v>42</v>
      </c>
      <c r="AE4868" s="28"/>
      <c r="AF4868" s="28"/>
      <c r="AG4868" s="28"/>
      <c r="AH4868" s="22"/>
      <c r="AI4868" s="22"/>
      <c r="AJ4868" s="22"/>
    </row>
    <row r="4869" spans="1:40" s="24" customFormat="1" ht="47.25" hidden="1" x14ac:dyDescent="0.2">
      <c r="A4869" s="36" t="s">
        <v>10799</v>
      </c>
      <c r="B4869" s="36" t="s">
        <v>115</v>
      </c>
      <c r="C4869" s="36" t="s">
        <v>36</v>
      </c>
      <c r="D4869" s="37">
        <v>41976</v>
      </c>
      <c r="E4869" s="38">
        <v>0.29166666666666669</v>
      </c>
      <c r="F4869" s="37">
        <v>41976</v>
      </c>
      <c r="G4869" s="38">
        <v>0.41666666666666669</v>
      </c>
      <c r="H4869" s="38">
        <v>0.125</v>
      </c>
      <c r="I4869" s="36">
        <v>3</v>
      </c>
      <c r="J4869" s="28"/>
      <c r="K4869" s="28"/>
      <c r="L4869" s="28" t="s">
        <v>128</v>
      </c>
      <c r="M4869" s="36" t="s">
        <v>10869</v>
      </c>
      <c r="N4869" s="36">
        <v>0.4</v>
      </c>
      <c r="O4869" s="36" t="s">
        <v>64</v>
      </c>
      <c r="P4869" s="36" t="s">
        <v>10679</v>
      </c>
      <c r="Q4869" s="28" t="s">
        <v>10870</v>
      </c>
      <c r="R4869" s="36">
        <v>0.2</v>
      </c>
      <c r="S4869" s="36"/>
      <c r="T4869" s="36">
        <v>0.2</v>
      </c>
      <c r="U4869" s="28"/>
      <c r="V4869" s="28"/>
      <c r="W4869" s="28"/>
      <c r="X4869" s="28"/>
      <c r="Y4869" s="28"/>
      <c r="Z4869" s="28"/>
      <c r="AA4869" s="28"/>
      <c r="AB4869" s="28"/>
      <c r="AC4869" s="28"/>
      <c r="AD4869" s="28" t="s">
        <v>60</v>
      </c>
      <c r="AE4869" s="28"/>
      <c r="AF4869" s="28"/>
      <c r="AG4869" s="28"/>
      <c r="AH4869" s="22"/>
      <c r="AI4869" s="22"/>
      <c r="AJ4869" s="22"/>
    </row>
    <row r="4870" spans="1:40" s="24" customFormat="1" ht="31.5" hidden="1" x14ac:dyDescent="0.2">
      <c r="A4870" s="36" t="s">
        <v>10799</v>
      </c>
      <c r="B4870" s="36" t="s">
        <v>115</v>
      </c>
      <c r="C4870" s="36" t="s">
        <v>36</v>
      </c>
      <c r="D4870" s="37">
        <v>41976</v>
      </c>
      <c r="E4870" s="38">
        <v>0.29166666666666669</v>
      </c>
      <c r="F4870" s="37">
        <v>41978</v>
      </c>
      <c r="G4870" s="38">
        <v>0.54166666666666663</v>
      </c>
      <c r="H4870" s="260">
        <v>2.25</v>
      </c>
      <c r="I4870" s="36">
        <v>12</v>
      </c>
      <c r="J4870" s="28"/>
      <c r="K4870" s="28"/>
      <c r="L4870" s="28" t="s">
        <v>128</v>
      </c>
      <c r="M4870" s="36" t="s">
        <v>10871</v>
      </c>
      <c r="N4870" s="36" t="s">
        <v>103</v>
      </c>
      <c r="O4870" s="36" t="s">
        <v>64</v>
      </c>
      <c r="P4870" s="45" t="s">
        <v>10679</v>
      </c>
      <c r="Q4870" s="28" t="s">
        <v>10872</v>
      </c>
      <c r="R4870" s="36">
        <v>9.8000000000000007</v>
      </c>
      <c r="S4870" s="36"/>
      <c r="T4870" s="36">
        <v>9.8000000000000007</v>
      </c>
      <c r="U4870" s="28"/>
      <c r="V4870" s="28"/>
      <c r="W4870" s="28"/>
      <c r="X4870" s="28" t="s">
        <v>10091</v>
      </c>
      <c r="Y4870" s="28"/>
      <c r="Z4870" s="28"/>
      <c r="AA4870" s="28"/>
      <c r="AB4870" s="28"/>
      <c r="AC4870" s="28"/>
      <c r="AD4870" s="28" t="s">
        <v>49</v>
      </c>
      <c r="AE4870" s="28"/>
      <c r="AF4870" s="28"/>
      <c r="AG4870" s="28"/>
      <c r="AH4870" s="22"/>
      <c r="AI4870" s="22"/>
      <c r="AJ4870" s="22"/>
    </row>
    <row r="4871" spans="1:40" s="24" customFormat="1" ht="47.25" hidden="1" x14ac:dyDescent="0.2">
      <c r="A4871" s="36" t="s">
        <v>10799</v>
      </c>
      <c r="B4871" s="36" t="s">
        <v>115</v>
      </c>
      <c r="C4871" s="36" t="s">
        <v>36</v>
      </c>
      <c r="D4871" s="37">
        <v>41976</v>
      </c>
      <c r="E4871" s="38">
        <v>0.33333333333333331</v>
      </c>
      <c r="F4871" s="37">
        <v>41989</v>
      </c>
      <c r="G4871" s="38">
        <v>0.66666666666666663</v>
      </c>
      <c r="H4871" s="260">
        <v>9.1666666666666661</v>
      </c>
      <c r="I4871" s="36">
        <v>28</v>
      </c>
      <c r="J4871" s="28"/>
      <c r="K4871" s="28"/>
      <c r="L4871" s="28" t="s">
        <v>128</v>
      </c>
      <c r="M4871" s="36" t="s">
        <v>66</v>
      </c>
      <c r="N4871" s="36" t="s">
        <v>103</v>
      </c>
      <c r="O4871" s="36" t="s">
        <v>66</v>
      </c>
      <c r="P4871" s="45" t="s">
        <v>10679</v>
      </c>
      <c r="Q4871" s="28" t="s">
        <v>10873</v>
      </c>
      <c r="R4871" s="36">
        <v>122.19999999999999</v>
      </c>
      <c r="S4871" s="36"/>
      <c r="T4871" s="36">
        <v>122.19999999999999</v>
      </c>
      <c r="U4871" s="28"/>
      <c r="V4871" s="28"/>
      <c r="W4871" s="28"/>
      <c r="X4871" s="28"/>
      <c r="Y4871" s="28"/>
      <c r="Z4871" s="28"/>
      <c r="AA4871" s="28"/>
      <c r="AB4871" s="28"/>
      <c r="AC4871" s="28"/>
      <c r="AD4871" s="28" t="s">
        <v>49</v>
      </c>
      <c r="AE4871" s="28"/>
      <c r="AF4871" s="28"/>
      <c r="AG4871" s="28"/>
      <c r="AH4871" s="22"/>
      <c r="AI4871" s="22"/>
      <c r="AJ4871" s="22"/>
    </row>
    <row r="4872" spans="1:40" s="24" customFormat="1" hidden="1" x14ac:dyDescent="0.2">
      <c r="A4872" s="36" t="s">
        <v>10799</v>
      </c>
      <c r="B4872" s="36" t="s">
        <v>115</v>
      </c>
      <c r="C4872" s="36" t="s">
        <v>36</v>
      </c>
      <c r="D4872" s="37">
        <v>41976</v>
      </c>
      <c r="E4872" s="38">
        <v>0.29166666666666669</v>
      </c>
      <c r="F4872" s="37">
        <v>41976</v>
      </c>
      <c r="G4872" s="38">
        <v>0.45833333333333331</v>
      </c>
      <c r="H4872" s="38">
        <v>0.16666666666666666</v>
      </c>
      <c r="I4872" s="36">
        <v>1</v>
      </c>
      <c r="J4872" s="28"/>
      <c r="K4872" s="28"/>
      <c r="L4872" s="28" t="s">
        <v>126</v>
      </c>
      <c r="M4872" s="36" t="s">
        <v>67</v>
      </c>
      <c r="N4872" s="36">
        <v>0.4</v>
      </c>
      <c r="O4872" s="36" t="s">
        <v>67</v>
      </c>
      <c r="P4872" s="36" t="s">
        <v>10481</v>
      </c>
      <c r="Q4872" s="28" t="s">
        <v>10874</v>
      </c>
      <c r="R4872" s="36">
        <v>0.3</v>
      </c>
      <c r="S4872" s="36"/>
      <c r="T4872" s="36">
        <v>0.3</v>
      </c>
      <c r="U4872" s="28"/>
      <c r="V4872" s="28"/>
      <c r="W4872" s="28"/>
      <c r="X4872" s="28"/>
      <c r="Y4872" s="28"/>
      <c r="Z4872" s="28"/>
      <c r="AA4872" s="28"/>
      <c r="AB4872" s="28"/>
      <c r="AC4872" s="28"/>
      <c r="AD4872" s="28" t="s">
        <v>49</v>
      </c>
      <c r="AE4872" s="28"/>
      <c r="AF4872" s="28"/>
      <c r="AG4872" s="28"/>
      <c r="AH4872" s="22"/>
      <c r="AI4872" s="22"/>
      <c r="AJ4872" s="22"/>
    </row>
    <row r="4873" spans="1:40" s="24" customFormat="1" hidden="1" x14ac:dyDescent="0.2">
      <c r="A4873" s="36" t="s">
        <v>10799</v>
      </c>
      <c r="B4873" s="36" t="s">
        <v>115</v>
      </c>
      <c r="C4873" s="36" t="s">
        <v>36</v>
      </c>
      <c r="D4873" s="37">
        <v>41976</v>
      </c>
      <c r="E4873" s="38">
        <v>0.29166666666666669</v>
      </c>
      <c r="F4873" s="37">
        <v>41976</v>
      </c>
      <c r="G4873" s="38">
        <v>0.47916666666666669</v>
      </c>
      <c r="H4873" s="38">
        <v>0.1875</v>
      </c>
      <c r="I4873" s="36">
        <v>1</v>
      </c>
      <c r="J4873" s="28"/>
      <c r="K4873" s="28"/>
      <c r="L4873" s="28" t="s">
        <v>126</v>
      </c>
      <c r="M4873" s="36" t="s">
        <v>67</v>
      </c>
      <c r="N4873" s="36">
        <v>0.4</v>
      </c>
      <c r="O4873" s="36" t="s">
        <v>67</v>
      </c>
      <c r="P4873" s="36" t="s">
        <v>10481</v>
      </c>
      <c r="Q4873" s="28" t="s">
        <v>10874</v>
      </c>
      <c r="R4873" s="36">
        <v>0.1</v>
      </c>
      <c r="S4873" s="36"/>
      <c r="T4873" s="36">
        <v>0.1</v>
      </c>
      <c r="U4873" s="28"/>
      <c r="V4873" s="28"/>
      <c r="W4873" s="28"/>
      <c r="X4873" s="28"/>
      <c r="Y4873" s="28"/>
      <c r="Z4873" s="28"/>
      <c r="AA4873" s="28"/>
      <c r="AB4873" s="28"/>
      <c r="AC4873" s="28"/>
      <c r="AD4873" s="28" t="s">
        <v>49</v>
      </c>
      <c r="AE4873" s="28"/>
      <c r="AF4873" s="28"/>
      <c r="AG4873" s="351"/>
      <c r="AH4873" s="22"/>
      <c r="AI4873" s="22"/>
      <c r="AJ4873" s="22"/>
      <c r="AK4873" s="6"/>
      <c r="AL4873" s="6"/>
      <c r="AM4873" s="6"/>
      <c r="AN4873" s="6"/>
    </row>
    <row r="4874" spans="1:40" s="75" customFormat="1" ht="86.25" hidden="1" customHeight="1" x14ac:dyDescent="0.2">
      <c r="A4874" s="36" t="s">
        <v>10799</v>
      </c>
      <c r="B4874" s="36" t="s">
        <v>115</v>
      </c>
      <c r="C4874" s="36" t="s">
        <v>36</v>
      </c>
      <c r="D4874" s="37">
        <v>41976</v>
      </c>
      <c r="E4874" s="38">
        <v>0.29166666666666669</v>
      </c>
      <c r="F4874" s="37">
        <v>41976</v>
      </c>
      <c r="G4874" s="38">
        <v>0.5625</v>
      </c>
      <c r="H4874" s="38">
        <v>0.27083333333333331</v>
      </c>
      <c r="I4874" s="36">
        <v>1</v>
      </c>
      <c r="J4874" s="28"/>
      <c r="K4874" s="28"/>
      <c r="L4874" s="28" t="s">
        <v>126</v>
      </c>
      <c r="M4874" s="36" t="s">
        <v>67</v>
      </c>
      <c r="N4874" s="36">
        <v>0.4</v>
      </c>
      <c r="O4874" s="36" t="s">
        <v>67</v>
      </c>
      <c r="P4874" s="36" t="s">
        <v>10481</v>
      </c>
      <c r="Q4874" s="28" t="s">
        <v>10875</v>
      </c>
      <c r="R4874" s="36">
        <v>0.2</v>
      </c>
      <c r="S4874" s="36"/>
      <c r="T4874" s="36">
        <v>0.2</v>
      </c>
      <c r="U4874" s="28"/>
      <c r="V4874" s="28"/>
      <c r="W4874" s="28"/>
      <c r="X4874" s="28"/>
      <c r="Y4874" s="28"/>
      <c r="Z4874" s="28"/>
      <c r="AA4874" s="28"/>
      <c r="AB4874" s="28"/>
      <c r="AC4874" s="28"/>
      <c r="AD4874" s="28" t="s">
        <v>49</v>
      </c>
      <c r="AE4874" s="28"/>
      <c r="AF4874" s="28"/>
      <c r="AG4874" s="28"/>
      <c r="AH4874" s="22"/>
      <c r="AI4874" s="22"/>
      <c r="AJ4874" s="22"/>
    </row>
    <row r="4875" spans="1:40" s="75" customFormat="1" ht="267.75" hidden="1" customHeight="1" x14ac:dyDescent="0.2">
      <c r="A4875" s="36" t="s">
        <v>10799</v>
      </c>
      <c r="B4875" s="36" t="s">
        <v>115</v>
      </c>
      <c r="C4875" s="36" t="s">
        <v>36</v>
      </c>
      <c r="D4875" s="37">
        <v>41976</v>
      </c>
      <c r="E4875" s="38">
        <v>0.29166666666666669</v>
      </c>
      <c r="F4875" s="37">
        <v>41976</v>
      </c>
      <c r="G4875" s="38">
        <v>0.66666666666666663</v>
      </c>
      <c r="H4875" s="38">
        <v>0.375</v>
      </c>
      <c r="I4875" s="36">
        <v>3</v>
      </c>
      <c r="J4875" s="212"/>
      <c r="K4875" s="28"/>
      <c r="L4875" s="28" t="s">
        <v>128</v>
      </c>
      <c r="M4875" s="205" t="s">
        <v>10876</v>
      </c>
      <c r="N4875" s="36">
        <v>0.4</v>
      </c>
      <c r="O4875" s="36" t="s">
        <v>64</v>
      </c>
      <c r="P4875" s="36" t="s">
        <v>10586</v>
      </c>
      <c r="Q4875" s="212" t="s">
        <v>10877</v>
      </c>
      <c r="R4875" s="36">
        <v>2.1</v>
      </c>
      <c r="S4875" s="36"/>
      <c r="T4875" s="36">
        <v>2.1</v>
      </c>
      <c r="U4875" s="28"/>
      <c r="V4875" s="28"/>
      <c r="W4875" s="28"/>
      <c r="X4875" s="28"/>
      <c r="Y4875" s="28"/>
      <c r="Z4875" s="28"/>
      <c r="AA4875" s="28"/>
      <c r="AB4875" s="28"/>
      <c r="AC4875" s="28"/>
      <c r="AD4875" s="28" t="s">
        <v>52</v>
      </c>
      <c r="AE4875" s="28"/>
      <c r="AF4875" s="28"/>
      <c r="AG4875" s="28"/>
      <c r="AH4875" s="22"/>
      <c r="AI4875" s="22"/>
      <c r="AJ4875" s="22"/>
    </row>
    <row r="4876" spans="1:40" s="24" customFormat="1" ht="47.25" hidden="1" customHeight="1" x14ac:dyDescent="0.2">
      <c r="A4876" s="36" t="s">
        <v>10799</v>
      </c>
      <c r="B4876" s="36" t="s">
        <v>115</v>
      </c>
      <c r="C4876" s="36" t="s">
        <v>36</v>
      </c>
      <c r="D4876" s="37">
        <v>41976</v>
      </c>
      <c r="E4876" s="38">
        <v>0.33333333333333331</v>
      </c>
      <c r="F4876" s="37">
        <v>41983</v>
      </c>
      <c r="G4876" s="38">
        <v>0.66666666666666663</v>
      </c>
      <c r="H4876" s="260">
        <v>7.333333333333333</v>
      </c>
      <c r="I4876" s="36">
        <v>1</v>
      </c>
      <c r="J4876" s="28"/>
      <c r="K4876" s="28"/>
      <c r="L4876" s="28" t="s">
        <v>128</v>
      </c>
      <c r="M4876" s="36" t="s">
        <v>66</v>
      </c>
      <c r="N4876" s="36">
        <v>0.4</v>
      </c>
      <c r="O4876" s="36" t="s">
        <v>66</v>
      </c>
      <c r="P4876" s="45" t="s">
        <v>10586</v>
      </c>
      <c r="Q4876" s="28" t="s">
        <v>10878</v>
      </c>
      <c r="R4876" s="36">
        <v>1.5</v>
      </c>
      <c r="S4876" s="36"/>
      <c r="T4876" s="36">
        <v>1.5</v>
      </c>
      <c r="U4876" s="28"/>
      <c r="V4876" s="28"/>
      <c r="W4876" s="28"/>
      <c r="X4876" s="28" t="s">
        <v>10091</v>
      </c>
      <c r="Y4876" s="28"/>
      <c r="Z4876" s="28"/>
      <c r="AA4876" s="28"/>
      <c r="AB4876" s="28"/>
      <c r="AC4876" s="28"/>
      <c r="AD4876" s="28" t="s">
        <v>49</v>
      </c>
      <c r="AE4876" s="28"/>
      <c r="AF4876" s="28"/>
      <c r="AG4876" s="28"/>
      <c r="AH4876" s="22"/>
      <c r="AI4876" s="22"/>
      <c r="AJ4876" s="22"/>
    </row>
    <row r="4877" spans="1:40" s="24" customFormat="1" ht="47.25" hidden="1" customHeight="1" x14ac:dyDescent="0.2">
      <c r="A4877" s="36" t="s">
        <v>10799</v>
      </c>
      <c r="B4877" s="36" t="s">
        <v>115</v>
      </c>
      <c r="C4877" s="36" t="s">
        <v>36</v>
      </c>
      <c r="D4877" s="37">
        <v>41976</v>
      </c>
      <c r="E4877" s="38">
        <v>0.29166666666666669</v>
      </c>
      <c r="F4877" s="37">
        <v>41976</v>
      </c>
      <c r="G4877" s="38">
        <v>0.4826388888888889</v>
      </c>
      <c r="H4877" s="38">
        <v>0.19097222222222221</v>
      </c>
      <c r="I4877" s="36">
        <v>3</v>
      </c>
      <c r="J4877" s="28"/>
      <c r="K4877" s="28"/>
      <c r="L4877" s="28" t="s">
        <v>128</v>
      </c>
      <c r="M4877" s="36" t="s">
        <v>66</v>
      </c>
      <c r="N4877" s="36">
        <v>0.4</v>
      </c>
      <c r="O4877" s="36" t="s">
        <v>66</v>
      </c>
      <c r="P4877" s="36" t="s">
        <v>10851</v>
      </c>
      <c r="Q4877" s="28" t="s">
        <v>10846</v>
      </c>
      <c r="R4877" s="36">
        <v>3.3</v>
      </c>
      <c r="S4877" s="36"/>
      <c r="T4877" s="36">
        <v>3.3</v>
      </c>
      <c r="U4877" s="28"/>
      <c r="V4877" s="28"/>
      <c r="W4877" s="28"/>
      <c r="X4877" s="28"/>
      <c r="Y4877" s="28"/>
      <c r="Z4877" s="28"/>
      <c r="AA4877" s="28"/>
      <c r="AB4877" s="28"/>
      <c r="AC4877" s="28"/>
      <c r="AD4877" s="28" t="s">
        <v>49</v>
      </c>
      <c r="AE4877" s="28"/>
      <c r="AF4877" s="28"/>
      <c r="AG4877" s="28"/>
      <c r="AH4877" s="22"/>
      <c r="AI4877" s="22"/>
      <c r="AJ4877" s="22"/>
    </row>
    <row r="4878" spans="1:40" s="24" customFormat="1" ht="47.25" hidden="1" customHeight="1" x14ac:dyDescent="0.2">
      <c r="A4878" s="36" t="s">
        <v>10799</v>
      </c>
      <c r="B4878" s="36" t="s">
        <v>115</v>
      </c>
      <c r="C4878" s="36" t="s">
        <v>36</v>
      </c>
      <c r="D4878" s="37">
        <v>41976</v>
      </c>
      <c r="E4878" s="38">
        <v>0.29166666666666669</v>
      </c>
      <c r="F4878" s="37">
        <v>41978</v>
      </c>
      <c r="G4878" s="38">
        <v>0.70833333333333337</v>
      </c>
      <c r="H4878" s="260">
        <v>2.4166666666666665</v>
      </c>
      <c r="I4878" s="36">
        <v>3</v>
      </c>
      <c r="J4878" s="28"/>
      <c r="K4878" s="28"/>
      <c r="L4878" s="28" t="s">
        <v>128</v>
      </c>
      <c r="M4878" s="36" t="s">
        <v>66</v>
      </c>
      <c r="N4878" s="36" t="s">
        <v>103</v>
      </c>
      <c r="O4878" s="36" t="s">
        <v>66</v>
      </c>
      <c r="P4878" s="45" t="s">
        <v>10792</v>
      </c>
      <c r="Q4878" s="28" t="s">
        <v>10879</v>
      </c>
      <c r="R4878" s="36">
        <v>7.3</v>
      </c>
      <c r="S4878" s="36"/>
      <c r="T4878" s="36">
        <v>7.3</v>
      </c>
      <c r="U4878" s="28"/>
      <c r="V4878" s="28"/>
      <c r="W4878" s="28"/>
      <c r="X4878" s="28" t="s">
        <v>10091</v>
      </c>
      <c r="Y4878" s="28"/>
      <c r="Z4878" s="28"/>
      <c r="AA4878" s="28"/>
      <c r="AB4878" s="28"/>
      <c r="AC4878" s="28"/>
      <c r="AD4878" s="28" t="s">
        <v>49</v>
      </c>
      <c r="AE4878" s="28"/>
      <c r="AF4878" s="28"/>
      <c r="AG4878" s="28"/>
      <c r="AH4878" s="22"/>
      <c r="AI4878" s="22"/>
      <c r="AJ4878" s="22"/>
    </row>
    <row r="4879" spans="1:40" s="3" customFormat="1" ht="26.25" hidden="1" customHeight="1" x14ac:dyDescent="0.2">
      <c r="A4879" s="36" t="s">
        <v>10799</v>
      </c>
      <c r="B4879" s="36" t="s">
        <v>115</v>
      </c>
      <c r="C4879" s="36" t="s">
        <v>36</v>
      </c>
      <c r="D4879" s="37">
        <v>41976</v>
      </c>
      <c r="E4879" s="38">
        <v>0.29166666666666669</v>
      </c>
      <c r="F4879" s="37">
        <v>41977</v>
      </c>
      <c r="G4879" s="38">
        <v>0.66666666666666663</v>
      </c>
      <c r="H4879" s="260">
        <v>1.375</v>
      </c>
      <c r="I4879" s="36">
        <v>5</v>
      </c>
      <c r="J4879" s="28"/>
      <c r="K4879" s="28"/>
      <c r="L4879" s="28" t="s">
        <v>128</v>
      </c>
      <c r="M4879" s="36" t="s">
        <v>66</v>
      </c>
      <c r="N4879" s="36" t="s">
        <v>103</v>
      </c>
      <c r="O4879" s="36" t="s">
        <v>66</v>
      </c>
      <c r="P4879" s="45" t="s">
        <v>10880</v>
      </c>
      <c r="Q4879" s="28" t="s">
        <v>10881</v>
      </c>
      <c r="R4879" s="36">
        <v>6.4</v>
      </c>
      <c r="S4879" s="36"/>
      <c r="T4879" s="36">
        <v>6.4</v>
      </c>
      <c r="U4879" s="28"/>
      <c r="V4879" s="28"/>
      <c r="W4879" s="28"/>
      <c r="X4879" s="28" t="s">
        <v>10091</v>
      </c>
      <c r="Y4879" s="28"/>
      <c r="Z4879" s="28"/>
      <c r="AA4879" s="28"/>
      <c r="AB4879" s="28"/>
      <c r="AC4879" s="28"/>
      <c r="AD4879" s="28" t="s">
        <v>61</v>
      </c>
      <c r="AE4879" s="28"/>
      <c r="AF4879" s="28"/>
      <c r="AG4879" s="28"/>
      <c r="AH4879" s="22"/>
      <c r="AI4879" s="22"/>
      <c r="AJ4879" s="22"/>
    </row>
    <row r="4880" spans="1:40" s="3" customFormat="1" ht="26.25" hidden="1" customHeight="1" x14ac:dyDescent="0.2">
      <c r="A4880" s="36" t="s">
        <v>10799</v>
      </c>
      <c r="B4880" s="36" t="s">
        <v>115</v>
      </c>
      <c r="C4880" s="36" t="s">
        <v>36</v>
      </c>
      <c r="D4880" s="37">
        <v>41976</v>
      </c>
      <c r="E4880" s="38">
        <v>0.29166666666666669</v>
      </c>
      <c r="F4880" s="37">
        <v>41989</v>
      </c>
      <c r="G4880" s="38">
        <v>0.66666666666666663</v>
      </c>
      <c r="H4880" s="260">
        <v>9.2916666666666661</v>
      </c>
      <c r="I4880" s="36">
        <v>1</v>
      </c>
      <c r="J4880" s="28"/>
      <c r="K4880" s="28"/>
      <c r="L4880" s="28" t="s">
        <v>128</v>
      </c>
      <c r="M4880" s="36" t="s">
        <v>66</v>
      </c>
      <c r="N4880" s="36" t="s">
        <v>103</v>
      </c>
      <c r="O4880" s="36" t="s">
        <v>66</v>
      </c>
      <c r="P4880" s="45" t="s">
        <v>10882</v>
      </c>
      <c r="Q4880" s="22" t="s">
        <v>10883</v>
      </c>
      <c r="R4880" s="36">
        <v>20</v>
      </c>
      <c r="S4880" s="36"/>
      <c r="T4880" s="36">
        <v>20</v>
      </c>
      <c r="U4880" s="28"/>
      <c r="V4880" s="28"/>
      <c r="W4880" s="28"/>
      <c r="X4880" s="28" t="s">
        <v>10091</v>
      </c>
      <c r="Y4880" s="28"/>
      <c r="Z4880" s="28"/>
      <c r="AA4880" s="28"/>
      <c r="AB4880" s="28"/>
      <c r="AC4880" s="28"/>
      <c r="AD4880" s="28" t="s">
        <v>49</v>
      </c>
      <c r="AE4880" s="28"/>
      <c r="AF4880" s="28"/>
      <c r="AG4880" s="28"/>
      <c r="AH4880" s="22"/>
      <c r="AI4880" s="22"/>
      <c r="AJ4880" s="22"/>
    </row>
    <row r="4881" spans="1:113" ht="31.5" hidden="1" x14ac:dyDescent="0.2">
      <c r="A4881" s="36" t="s">
        <v>10799</v>
      </c>
      <c r="B4881" s="36" t="s">
        <v>115</v>
      </c>
      <c r="C4881" s="36" t="s">
        <v>36</v>
      </c>
      <c r="D4881" s="37">
        <v>41976</v>
      </c>
      <c r="E4881" s="38">
        <v>0.72569444444444453</v>
      </c>
      <c r="F4881" s="37">
        <v>41976</v>
      </c>
      <c r="G4881" s="38">
        <v>0.77083333333333337</v>
      </c>
      <c r="H4881" s="38">
        <v>4.5138888888888888E-2</v>
      </c>
      <c r="I4881" s="36">
        <v>48</v>
      </c>
      <c r="J4881" s="28"/>
      <c r="K4881" s="28"/>
      <c r="L4881" s="28" t="s">
        <v>130</v>
      </c>
      <c r="M4881" s="36" t="s">
        <v>10884</v>
      </c>
      <c r="N4881" s="36" t="s">
        <v>103</v>
      </c>
      <c r="O4881" s="36" t="s">
        <v>69</v>
      </c>
      <c r="P4881" s="36" t="s">
        <v>10484</v>
      </c>
      <c r="Q4881" s="28" t="s">
        <v>10885</v>
      </c>
      <c r="R4881" s="36">
        <v>6.8</v>
      </c>
      <c r="S4881" s="36"/>
      <c r="T4881" s="36">
        <v>6.8</v>
      </c>
      <c r="U4881" s="28"/>
      <c r="V4881" s="28"/>
      <c r="W4881" s="28"/>
      <c r="X4881" s="28"/>
      <c r="Y4881" s="28"/>
      <c r="Z4881" s="28"/>
      <c r="AA4881" s="28"/>
      <c r="AB4881" s="28"/>
      <c r="AC4881" s="28"/>
      <c r="AD4881" s="28" t="s">
        <v>49</v>
      </c>
      <c r="AE4881" s="28"/>
      <c r="AF4881" s="28"/>
      <c r="AG4881" s="28"/>
    </row>
    <row r="4882" spans="1:113" ht="31.5" hidden="1" customHeight="1" x14ac:dyDescent="0.2">
      <c r="A4882" s="36" t="s">
        <v>10799</v>
      </c>
      <c r="B4882" s="36" t="s">
        <v>115</v>
      </c>
      <c r="C4882" s="36" t="s">
        <v>36</v>
      </c>
      <c r="D4882" s="37">
        <v>41976</v>
      </c>
      <c r="E4882" s="38">
        <v>0.29166666666666669</v>
      </c>
      <c r="F4882" s="37">
        <v>41976</v>
      </c>
      <c r="G4882" s="38">
        <v>0.67708333333333337</v>
      </c>
      <c r="H4882" s="38">
        <v>0.38541666666666669</v>
      </c>
      <c r="I4882" s="36">
        <v>7</v>
      </c>
      <c r="J4882" s="28"/>
      <c r="K4882" s="28"/>
      <c r="L4882" s="28" t="s">
        <v>128</v>
      </c>
      <c r="M4882" s="36" t="s">
        <v>66</v>
      </c>
      <c r="N4882" s="36">
        <v>0.4</v>
      </c>
      <c r="O4882" s="36" t="s">
        <v>66</v>
      </c>
      <c r="P4882" s="36" t="s">
        <v>10484</v>
      </c>
      <c r="Q4882" s="28" t="s">
        <v>10886</v>
      </c>
      <c r="R4882" s="36">
        <v>8.8000000000000007</v>
      </c>
      <c r="S4882" s="36"/>
      <c r="T4882" s="36">
        <v>8.8000000000000007</v>
      </c>
      <c r="U4882" s="28"/>
      <c r="V4882" s="28"/>
      <c r="W4882" s="28"/>
      <c r="X4882" s="28"/>
      <c r="Y4882" s="28"/>
      <c r="Z4882" s="28"/>
      <c r="AA4882" s="28"/>
      <c r="AB4882" s="28"/>
      <c r="AC4882" s="28"/>
      <c r="AD4882" s="28" t="s">
        <v>61</v>
      </c>
      <c r="AE4882" s="28"/>
      <c r="AF4882" s="28"/>
      <c r="AG4882" s="28"/>
    </row>
    <row r="4883" spans="1:113" ht="31.5" hidden="1" x14ac:dyDescent="0.2">
      <c r="A4883" s="36" t="s">
        <v>10799</v>
      </c>
      <c r="B4883" s="36" t="s">
        <v>115</v>
      </c>
      <c r="C4883" s="36" t="s">
        <v>36</v>
      </c>
      <c r="D4883" s="37">
        <v>41976</v>
      </c>
      <c r="E4883" s="38">
        <v>0.41666666666666669</v>
      </c>
      <c r="F4883" s="37">
        <v>41976</v>
      </c>
      <c r="G4883" s="38">
        <v>0.625</v>
      </c>
      <c r="H4883" s="38">
        <v>0.20833333333333334</v>
      </c>
      <c r="I4883" s="36">
        <v>3</v>
      </c>
      <c r="J4883" s="28"/>
      <c r="K4883" s="28"/>
      <c r="L4883" s="28" t="s">
        <v>128</v>
      </c>
      <c r="M4883" s="36" t="s">
        <v>10887</v>
      </c>
      <c r="N4883" s="36">
        <v>0.4</v>
      </c>
      <c r="O4883" s="36" t="s">
        <v>64</v>
      </c>
      <c r="P4883" s="36" t="s">
        <v>10481</v>
      </c>
      <c r="Q4883" s="28" t="s">
        <v>10888</v>
      </c>
      <c r="R4883" s="36">
        <v>0.2</v>
      </c>
      <c r="S4883" s="36"/>
      <c r="T4883" s="36">
        <v>0.2</v>
      </c>
      <c r="U4883" s="28"/>
      <c r="V4883" s="28"/>
      <c r="W4883" s="28"/>
      <c r="X4883" s="28"/>
      <c r="Y4883" s="28"/>
      <c r="Z4883" s="28"/>
      <c r="AA4883" s="28"/>
      <c r="AB4883" s="28"/>
      <c r="AC4883" s="28"/>
      <c r="AD4883" s="28" t="s">
        <v>61</v>
      </c>
      <c r="AE4883" s="28"/>
      <c r="AF4883" s="28"/>
      <c r="AG4883" s="28"/>
    </row>
    <row r="4884" spans="1:113" hidden="1" x14ac:dyDescent="0.2">
      <c r="A4884" s="36" t="s">
        <v>10799</v>
      </c>
      <c r="B4884" s="36" t="s">
        <v>115</v>
      </c>
      <c r="C4884" s="36" t="s">
        <v>36</v>
      </c>
      <c r="D4884" s="37">
        <v>41976</v>
      </c>
      <c r="E4884" s="38">
        <v>0.29166666666666669</v>
      </c>
      <c r="F4884" s="37">
        <v>41976</v>
      </c>
      <c r="G4884" s="38">
        <v>0.70833333333333337</v>
      </c>
      <c r="H4884" s="38">
        <v>0.41666666666666669</v>
      </c>
      <c r="I4884" s="36">
        <v>1</v>
      </c>
      <c r="J4884" s="28"/>
      <c r="K4884" s="28"/>
      <c r="L4884" s="28" t="s">
        <v>128</v>
      </c>
      <c r="M4884" s="36" t="s">
        <v>66</v>
      </c>
      <c r="N4884" s="36">
        <v>0.4</v>
      </c>
      <c r="O4884" s="36" t="s">
        <v>66</v>
      </c>
      <c r="P4884" s="36" t="s">
        <v>10481</v>
      </c>
      <c r="Q4884" s="28" t="s">
        <v>10889</v>
      </c>
      <c r="R4884" s="36">
        <v>0.6</v>
      </c>
      <c r="S4884" s="36"/>
      <c r="T4884" s="36">
        <v>0.6</v>
      </c>
      <c r="U4884" s="28"/>
      <c r="V4884" s="28"/>
      <c r="W4884" s="28"/>
      <c r="X4884" s="28"/>
      <c r="Y4884" s="28"/>
      <c r="Z4884" s="28"/>
      <c r="AA4884" s="28"/>
      <c r="AB4884" s="28"/>
      <c r="AC4884" s="28"/>
      <c r="AD4884" s="28" t="s">
        <v>61</v>
      </c>
      <c r="AE4884" s="28"/>
      <c r="AF4884" s="28"/>
      <c r="AG4884" s="28"/>
    </row>
    <row r="4885" spans="1:113" s="75" customFormat="1" ht="155.25" hidden="1" customHeight="1" x14ac:dyDescent="0.2">
      <c r="A4885" s="36" t="s">
        <v>10799</v>
      </c>
      <c r="B4885" s="36" t="s">
        <v>115</v>
      </c>
      <c r="C4885" s="36" t="s">
        <v>36</v>
      </c>
      <c r="D4885" s="37">
        <v>41977</v>
      </c>
      <c r="E4885" s="38">
        <v>0.16666666666666666</v>
      </c>
      <c r="F4885" s="37">
        <v>41977</v>
      </c>
      <c r="G4885" s="38">
        <v>0.65625</v>
      </c>
      <c r="H4885" s="38">
        <v>0.48958333333333331</v>
      </c>
      <c r="I4885" s="36">
        <v>1</v>
      </c>
      <c r="J4885" s="28"/>
      <c r="K4885" s="28"/>
      <c r="L4885" s="28" t="s">
        <v>126</v>
      </c>
      <c r="M4885" s="36" t="s">
        <v>1470</v>
      </c>
      <c r="N4885" s="36">
        <v>0.4</v>
      </c>
      <c r="O4885" s="36" t="s">
        <v>72</v>
      </c>
      <c r="P4885" s="45" t="s">
        <v>10591</v>
      </c>
      <c r="Q4885" s="28" t="s">
        <v>10915</v>
      </c>
      <c r="R4885" s="36">
        <v>0.3</v>
      </c>
      <c r="S4885" s="36"/>
      <c r="T4885" s="36">
        <v>0.3</v>
      </c>
      <c r="U4885" s="28"/>
      <c r="V4885" s="28"/>
      <c r="W4885" s="28"/>
      <c r="X4885" s="28" t="s">
        <v>10091</v>
      </c>
      <c r="Y4885" s="28"/>
      <c r="Z4885" s="28"/>
      <c r="AA4885" s="28"/>
      <c r="AB4885" s="28"/>
      <c r="AC4885" s="28"/>
      <c r="AD4885" s="28" t="s">
        <v>49</v>
      </c>
      <c r="AE4885" s="28"/>
      <c r="AF4885" s="28"/>
      <c r="AG4885" s="351"/>
      <c r="AH4885" s="22"/>
      <c r="AI4885" s="22"/>
      <c r="AJ4885" s="22"/>
      <c r="AK4885" s="161"/>
      <c r="AL4885" s="69"/>
      <c r="AM4885" s="69"/>
      <c r="AN4885" s="69"/>
      <c r="AO4885" s="69"/>
      <c r="AP4885" s="69"/>
      <c r="AQ4885" s="69"/>
      <c r="AR4885" s="69"/>
      <c r="AS4885" s="69"/>
      <c r="AT4885" s="69"/>
      <c r="AU4885" s="69"/>
      <c r="AV4885" s="69"/>
      <c r="AW4885" s="69"/>
      <c r="AX4885" s="69"/>
      <c r="AY4885" s="69"/>
      <c r="AZ4885" s="69"/>
      <c r="BA4885" s="69"/>
      <c r="BB4885" s="69"/>
      <c r="BC4885" s="69"/>
      <c r="BD4885" s="69"/>
      <c r="BE4885" s="69"/>
      <c r="BF4885" s="69"/>
      <c r="BG4885" s="69"/>
      <c r="BH4885" s="69"/>
      <c r="BI4885" s="69"/>
      <c r="BJ4885" s="69"/>
      <c r="BK4885" s="69"/>
      <c r="BL4885" s="69"/>
      <c r="BM4885" s="69"/>
      <c r="BN4885" s="69"/>
      <c r="BO4885" s="69"/>
      <c r="BP4885" s="69"/>
      <c r="BQ4885" s="69"/>
      <c r="BR4885" s="69"/>
      <c r="BS4885" s="69"/>
      <c r="BT4885" s="69"/>
      <c r="BU4885" s="69"/>
      <c r="BV4885" s="69"/>
      <c r="BW4885" s="69"/>
      <c r="BX4885" s="69"/>
      <c r="BY4885" s="69"/>
      <c r="BZ4885" s="69"/>
      <c r="CA4885" s="69"/>
      <c r="CB4885" s="69"/>
      <c r="CC4885" s="69"/>
      <c r="CD4885" s="69"/>
      <c r="CE4885" s="69"/>
      <c r="CF4885" s="69"/>
      <c r="CG4885" s="69"/>
      <c r="CH4885" s="69"/>
      <c r="CI4885" s="69"/>
      <c r="CJ4885" s="69"/>
      <c r="CK4885" s="69"/>
      <c r="CL4885" s="69"/>
      <c r="CM4885" s="69"/>
      <c r="CN4885" s="69"/>
      <c r="CO4885" s="69"/>
      <c r="CP4885" s="69"/>
      <c r="CQ4885" s="69"/>
      <c r="CR4885" s="69"/>
      <c r="CS4885" s="69"/>
      <c r="CT4885" s="69"/>
      <c r="CU4885" s="69"/>
      <c r="CV4885" s="69"/>
      <c r="CW4885" s="69"/>
      <c r="CX4885" s="69"/>
      <c r="CY4885" s="69"/>
      <c r="CZ4885" s="69"/>
      <c r="DA4885" s="69"/>
      <c r="DB4885" s="69"/>
      <c r="DC4885" s="69"/>
      <c r="DD4885" s="69"/>
      <c r="DE4885" s="69"/>
      <c r="DF4885" s="69"/>
      <c r="DG4885" s="69"/>
      <c r="DH4885" s="69"/>
      <c r="DI4885" s="69"/>
    </row>
    <row r="4886" spans="1:113" ht="31.5" hidden="1" x14ac:dyDescent="0.2">
      <c r="A4886" s="36" t="s">
        <v>10799</v>
      </c>
      <c r="B4886" s="36" t="s">
        <v>115</v>
      </c>
      <c r="C4886" s="36" t="s">
        <v>36</v>
      </c>
      <c r="D4886" s="37">
        <v>41977</v>
      </c>
      <c r="E4886" s="390">
        <v>0.29166666666666669</v>
      </c>
      <c r="F4886" s="37">
        <v>41980</v>
      </c>
      <c r="G4886" s="390">
        <v>0.625</v>
      </c>
      <c r="H4886" s="260">
        <v>3.3333333333333335</v>
      </c>
      <c r="I4886" s="36">
        <v>7</v>
      </c>
      <c r="J4886" s="28"/>
      <c r="K4886" s="28"/>
      <c r="L4886" s="28" t="s">
        <v>130</v>
      </c>
      <c r="M4886" s="36" t="s">
        <v>66</v>
      </c>
      <c r="N4886" s="36">
        <v>0.4</v>
      </c>
      <c r="O4886" s="36" t="s">
        <v>66</v>
      </c>
      <c r="P4886" s="45" t="s">
        <v>10679</v>
      </c>
      <c r="Q4886" s="28" t="s">
        <v>10916</v>
      </c>
      <c r="R4886" s="36">
        <v>6.7</v>
      </c>
      <c r="S4886" s="36"/>
      <c r="T4886" s="36">
        <v>6.7</v>
      </c>
      <c r="U4886" s="28"/>
      <c r="V4886" s="28"/>
      <c r="W4886" s="28"/>
      <c r="X4886" s="28"/>
      <c r="Y4886" s="28"/>
      <c r="Z4886" s="28"/>
      <c r="AA4886" s="28"/>
      <c r="AB4886" s="28"/>
      <c r="AC4886" s="28"/>
      <c r="AD4886" s="28" t="s">
        <v>61</v>
      </c>
      <c r="AE4886" s="28"/>
      <c r="AF4886" s="28"/>
      <c r="AG4886" s="22"/>
    </row>
    <row r="4887" spans="1:113" ht="30" hidden="1" customHeight="1" x14ac:dyDescent="0.2">
      <c r="A4887" s="36" t="s">
        <v>10799</v>
      </c>
      <c r="B4887" s="178" t="s">
        <v>115</v>
      </c>
      <c r="C4887" s="36" t="s">
        <v>36</v>
      </c>
      <c r="D4887" s="37">
        <v>41977</v>
      </c>
      <c r="E4887" s="38">
        <v>0.4375</v>
      </c>
      <c r="F4887" s="37">
        <v>41978</v>
      </c>
      <c r="G4887" s="38">
        <v>0.64583333333333337</v>
      </c>
      <c r="H4887" s="260">
        <v>1.2083333333333333</v>
      </c>
      <c r="I4887" s="216">
        <v>3</v>
      </c>
      <c r="J4887" s="357"/>
      <c r="K4887" s="357"/>
      <c r="L4887" s="28" t="s">
        <v>130</v>
      </c>
      <c r="M4887" s="36" t="s">
        <v>10887</v>
      </c>
      <c r="N4887" s="36">
        <v>0.4</v>
      </c>
      <c r="O4887" s="36" t="s">
        <v>64</v>
      </c>
      <c r="P4887" s="45" t="s">
        <v>10481</v>
      </c>
      <c r="Q4887" s="28" t="s">
        <v>10917</v>
      </c>
      <c r="R4887" s="36">
        <v>1.3</v>
      </c>
      <c r="S4887" s="36"/>
      <c r="T4887" s="36">
        <v>1.3</v>
      </c>
      <c r="U4887" s="237"/>
      <c r="V4887" s="357"/>
      <c r="W4887" s="357"/>
      <c r="X4887" s="357" t="s">
        <v>10091</v>
      </c>
      <c r="Y4887" s="357"/>
      <c r="Z4887" s="357"/>
      <c r="AA4887" s="357"/>
      <c r="AB4887" s="357"/>
      <c r="AC4887" s="362"/>
      <c r="AD4887" s="28" t="s">
        <v>42</v>
      </c>
      <c r="AE4887" s="364"/>
      <c r="AF4887" s="362"/>
      <c r="AG4887" s="22"/>
    </row>
    <row r="4888" spans="1:113" ht="31.5" hidden="1" x14ac:dyDescent="0.2">
      <c r="A4888" s="36" t="s">
        <v>10799</v>
      </c>
      <c r="B4888" s="36" t="s">
        <v>115</v>
      </c>
      <c r="C4888" s="36" t="s">
        <v>36</v>
      </c>
      <c r="D4888" s="37">
        <v>41978</v>
      </c>
      <c r="E4888" s="38">
        <v>0.69791666666666663</v>
      </c>
      <c r="F4888" s="37">
        <v>41979</v>
      </c>
      <c r="G4888" s="38">
        <v>0.29097222222222224</v>
      </c>
      <c r="H4888" s="38">
        <v>0.59375</v>
      </c>
      <c r="I4888" s="36">
        <v>4</v>
      </c>
      <c r="J4888" s="28"/>
      <c r="K4888" s="28"/>
      <c r="L4888" s="28" t="s">
        <v>130</v>
      </c>
      <c r="M4888" s="36" t="s">
        <v>10791</v>
      </c>
      <c r="N4888" s="36">
        <v>0.4</v>
      </c>
      <c r="O4888" s="36" t="s">
        <v>64</v>
      </c>
      <c r="P4888" s="45" t="s">
        <v>10792</v>
      </c>
      <c r="Q4888" s="28" t="s">
        <v>10932</v>
      </c>
      <c r="R4888" s="36">
        <v>3.6</v>
      </c>
      <c r="S4888" s="36"/>
      <c r="T4888" s="36">
        <v>3.6</v>
      </c>
      <c r="U4888" s="28"/>
      <c r="V4888" s="28"/>
      <c r="W4888" s="28"/>
      <c r="X4888" s="28" t="s">
        <v>10091</v>
      </c>
      <c r="Y4888" s="28"/>
      <c r="Z4888" s="28"/>
      <c r="AA4888" s="28"/>
      <c r="AB4888" s="28"/>
      <c r="AC4888" s="28"/>
      <c r="AD4888" s="28" t="s">
        <v>61</v>
      </c>
      <c r="AE4888" s="28"/>
      <c r="AF4888" s="28"/>
      <c r="AG4888" s="28"/>
    </row>
    <row r="4889" spans="1:113" ht="31.5" hidden="1" x14ac:dyDescent="0.2">
      <c r="A4889" s="36" t="s">
        <v>10799</v>
      </c>
      <c r="B4889" s="36" t="s">
        <v>115</v>
      </c>
      <c r="C4889" s="36" t="s">
        <v>36</v>
      </c>
      <c r="D4889" s="37">
        <v>41978</v>
      </c>
      <c r="E4889" s="38">
        <v>0.37152777777777773</v>
      </c>
      <c r="F4889" s="37">
        <v>41978</v>
      </c>
      <c r="G4889" s="38">
        <v>0.40972222222222227</v>
      </c>
      <c r="H4889" s="38">
        <v>3.8194444444444441E-2</v>
      </c>
      <c r="I4889" s="36">
        <v>9</v>
      </c>
      <c r="J4889" s="28"/>
      <c r="K4889" s="28"/>
      <c r="L4889" s="28" t="s">
        <v>130</v>
      </c>
      <c r="M4889" s="36" t="s">
        <v>10933</v>
      </c>
      <c r="N4889" s="36" t="s">
        <v>103</v>
      </c>
      <c r="O4889" s="36" t="s">
        <v>64</v>
      </c>
      <c r="P4889" s="36" t="s">
        <v>10484</v>
      </c>
      <c r="Q4889" s="28" t="s">
        <v>10934</v>
      </c>
      <c r="R4889" s="36">
        <v>0.6</v>
      </c>
      <c r="S4889" s="36"/>
      <c r="T4889" s="36">
        <v>0.6</v>
      </c>
      <c r="U4889" s="28"/>
      <c r="V4889" s="28"/>
      <c r="W4889" s="28"/>
      <c r="X4889" s="28"/>
      <c r="Y4889" s="28"/>
      <c r="Z4889" s="28"/>
      <c r="AA4889" s="28"/>
      <c r="AB4889" s="28"/>
      <c r="AC4889" s="28"/>
      <c r="AD4889" s="28" t="s">
        <v>61</v>
      </c>
      <c r="AE4889" s="28"/>
      <c r="AF4889" s="28"/>
      <c r="AG4889" s="28"/>
    </row>
    <row r="4890" spans="1:113" ht="31.5" hidden="1" x14ac:dyDescent="0.2">
      <c r="A4890" s="36" t="s">
        <v>10799</v>
      </c>
      <c r="B4890" s="36" t="s">
        <v>115</v>
      </c>
      <c r="C4890" s="36" t="s">
        <v>36</v>
      </c>
      <c r="D4890" s="37">
        <v>41979</v>
      </c>
      <c r="E4890" s="38">
        <v>0.45833333333333331</v>
      </c>
      <c r="F4890" s="37">
        <v>41979</v>
      </c>
      <c r="G4890" s="38">
        <v>0.48958333333333331</v>
      </c>
      <c r="H4890" s="38">
        <v>3.125E-2</v>
      </c>
      <c r="I4890" s="36">
        <v>10</v>
      </c>
      <c r="J4890" s="28"/>
      <c r="K4890" s="28"/>
      <c r="L4890" s="28" t="s">
        <v>130</v>
      </c>
      <c r="M4890" s="36" t="s">
        <v>66</v>
      </c>
      <c r="N4890" s="36" t="s">
        <v>103</v>
      </c>
      <c r="O4890" s="36" t="s">
        <v>66</v>
      </c>
      <c r="P4890" s="36" t="s">
        <v>10484</v>
      </c>
      <c r="Q4890" s="28" t="s">
        <v>10955</v>
      </c>
      <c r="R4890" s="36">
        <v>0.6</v>
      </c>
      <c r="S4890" s="36"/>
      <c r="T4890" s="36">
        <v>0.6</v>
      </c>
      <c r="U4890" s="28"/>
      <c r="V4890" s="28"/>
      <c r="W4890" s="28"/>
      <c r="X4890" s="28"/>
      <c r="Y4890" s="28"/>
      <c r="Z4890" s="28"/>
      <c r="AA4890" s="28"/>
      <c r="AB4890" s="28"/>
      <c r="AC4890" s="28"/>
      <c r="AD4890" s="28" t="s">
        <v>42</v>
      </c>
      <c r="AE4890" s="28"/>
      <c r="AF4890" s="28"/>
      <c r="AG4890" s="28"/>
    </row>
    <row r="4891" spans="1:113" hidden="1" x14ac:dyDescent="0.2">
      <c r="A4891" s="36" t="s">
        <v>10799</v>
      </c>
      <c r="B4891" s="36" t="s">
        <v>115</v>
      </c>
      <c r="C4891" s="36" t="s">
        <v>36</v>
      </c>
      <c r="D4891" s="37">
        <v>41980</v>
      </c>
      <c r="E4891" s="38"/>
      <c r="F4891" s="37"/>
      <c r="G4891" s="38"/>
      <c r="H4891" s="38"/>
      <c r="I4891" s="36"/>
      <c r="J4891" s="28"/>
      <c r="K4891" s="28"/>
      <c r="L4891" s="28"/>
      <c r="M4891" s="36"/>
      <c r="N4891" s="36"/>
      <c r="O4891" s="36"/>
      <c r="P4891" s="36"/>
      <c r="Q4891" s="28"/>
      <c r="R4891" s="36"/>
      <c r="S4891" s="36"/>
      <c r="T4891" s="36"/>
      <c r="U4891" s="28"/>
      <c r="V4891" s="28"/>
      <c r="W4891" s="28"/>
      <c r="X4891" s="28" t="s">
        <v>201</v>
      </c>
      <c r="Y4891" s="28"/>
      <c r="Z4891" s="28"/>
      <c r="AA4891" s="28"/>
      <c r="AB4891" s="28"/>
      <c r="AC4891" s="28"/>
      <c r="AD4891" s="28"/>
      <c r="AE4891" s="28"/>
      <c r="AF4891" s="28"/>
      <c r="AG4891" s="28"/>
    </row>
    <row r="4892" spans="1:113" hidden="1" x14ac:dyDescent="0.2">
      <c r="A4892" s="205" t="s">
        <v>10799</v>
      </c>
      <c r="B4892" s="205" t="s">
        <v>115</v>
      </c>
      <c r="C4892" s="36" t="s">
        <v>36</v>
      </c>
      <c r="D4892" s="37">
        <v>41981</v>
      </c>
      <c r="E4892" s="38"/>
      <c r="F4892" s="37"/>
      <c r="G4892" s="38"/>
      <c r="H4892" s="38"/>
      <c r="I4892" s="36"/>
      <c r="J4892" s="28"/>
      <c r="K4892" s="28"/>
      <c r="L4892" s="28"/>
      <c r="M4892" s="36"/>
      <c r="N4892" s="36"/>
      <c r="O4892" s="36"/>
      <c r="P4892" s="36"/>
      <c r="Q4892" s="28"/>
      <c r="R4892" s="36"/>
      <c r="S4892" s="36"/>
      <c r="T4892" s="36"/>
      <c r="U4892" s="28"/>
      <c r="V4892" s="28"/>
      <c r="W4892" s="28"/>
      <c r="X4892" s="28" t="s">
        <v>201</v>
      </c>
      <c r="Y4892" s="28"/>
      <c r="Z4892" s="28"/>
      <c r="AA4892" s="28"/>
      <c r="AB4892" s="28"/>
      <c r="AC4892" s="28"/>
      <c r="AD4892" s="28"/>
      <c r="AE4892" s="28"/>
      <c r="AF4892" s="28"/>
      <c r="AG4892" s="28"/>
    </row>
    <row r="4893" spans="1:113" s="24" customFormat="1" ht="18.75" hidden="1" x14ac:dyDescent="0.2">
      <c r="A4893" s="36" t="s">
        <v>10799</v>
      </c>
      <c r="B4893" s="36" t="s">
        <v>115</v>
      </c>
      <c r="C4893" s="36" t="s">
        <v>36</v>
      </c>
      <c r="D4893" s="37">
        <v>41982</v>
      </c>
      <c r="E4893" s="38"/>
      <c r="F4893" s="37"/>
      <c r="G4893" s="38"/>
      <c r="H4893" s="38"/>
      <c r="I4893" s="36"/>
      <c r="J4893" s="28"/>
      <c r="K4893" s="28"/>
      <c r="L4893" s="28"/>
      <c r="M4893" s="36"/>
      <c r="N4893" s="36"/>
      <c r="O4893" s="36"/>
      <c r="P4893" s="36"/>
      <c r="Q4893" s="28"/>
      <c r="R4893" s="36"/>
      <c r="S4893" s="36"/>
      <c r="T4893" s="36"/>
      <c r="U4893" s="28"/>
      <c r="V4893" s="28"/>
      <c r="W4893" s="28"/>
      <c r="X4893" s="28" t="s">
        <v>201</v>
      </c>
      <c r="Y4893" s="28"/>
      <c r="Z4893" s="28"/>
      <c r="AA4893" s="28"/>
      <c r="AB4893" s="28"/>
      <c r="AC4893" s="28"/>
      <c r="AD4893" s="28"/>
      <c r="AE4893" s="28"/>
      <c r="AF4893" s="28"/>
      <c r="AG4893" s="351"/>
      <c r="AH4893" s="22"/>
      <c r="AI4893" s="22"/>
      <c r="AJ4893" s="22"/>
      <c r="AK4893" s="149"/>
      <c r="AL4893" s="150"/>
      <c r="AM4893" s="6"/>
      <c r="AN4893" s="6"/>
    </row>
    <row r="4894" spans="1:113" s="24" customFormat="1" ht="18.75" hidden="1" x14ac:dyDescent="0.2">
      <c r="A4894" s="36" t="s">
        <v>10799</v>
      </c>
      <c r="B4894" s="36" t="s">
        <v>115</v>
      </c>
      <c r="C4894" s="36" t="s">
        <v>36</v>
      </c>
      <c r="D4894" s="37">
        <v>41983</v>
      </c>
      <c r="E4894" s="38"/>
      <c r="F4894" s="37"/>
      <c r="G4894" s="38"/>
      <c r="H4894" s="38"/>
      <c r="I4894" s="36"/>
      <c r="J4894" s="28"/>
      <c r="K4894" s="28"/>
      <c r="L4894" s="28"/>
      <c r="M4894" s="36"/>
      <c r="N4894" s="36"/>
      <c r="O4894" s="36"/>
      <c r="P4894" s="36"/>
      <c r="Q4894" s="28"/>
      <c r="R4894" s="36"/>
      <c r="S4894" s="36"/>
      <c r="T4894" s="36"/>
      <c r="U4894" s="28"/>
      <c r="V4894" s="28"/>
      <c r="W4894" s="28"/>
      <c r="X4894" s="28" t="s">
        <v>201</v>
      </c>
      <c r="Y4894" s="28"/>
      <c r="Z4894" s="28"/>
      <c r="AA4894" s="28"/>
      <c r="AB4894" s="28"/>
      <c r="AC4894" s="28"/>
      <c r="AD4894" s="28"/>
      <c r="AE4894" s="28"/>
      <c r="AF4894" s="28"/>
      <c r="AG4894" s="351"/>
      <c r="AH4894" s="22"/>
      <c r="AI4894" s="22"/>
      <c r="AJ4894" s="22"/>
      <c r="AK4894" s="149"/>
      <c r="AL4894" s="150"/>
      <c r="AM4894" s="6"/>
      <c r="AN4894" s="6"/>
    </row>
    <row r="4895" spans="1:113" s="24" customFormat="1" ht="18.75" hidden="1" x14ac:dyDescent="0.2">
      <c r="A4895" s="36" t="s">
        <v>10799</v>
      </c>
      <c r="B4895" s="36" t="s">
        <v>115</v>
      </c>
      <c r="C4895" s="36" t="s">
        <v>36</v>
      </c>
      <c r="D4895" s="37">
        <v>41984</v>
      </c>
      <c r="E4895" s="38"/>
      <c r="F4895" s="37"/>
      <c r="G4895" s="38"/>
      <c r="H4895" s="38"/>
      <c r="I4895" s="36"/>
      <c r="J4895" s="28"/>
      <c r="K4895" s="28"/>
      <c r="L4895" s="28"/>
      <c r="M4895" s="36"/>
      <c r="N4895" s="36"/>
      <c r="O4895" s="36"/>
      <c r="P4895" s="36"/>
      <c r="Q4895" s="28"/>
      <c r="R4895" s="36"/>
      <c r="S4895" s="36"/>
      <c r="T4895" s="36"/>
      <c r="U4895" s="28"/>
      <c r="V4895" s="28"/>
      <c r="W4895" s="28"/>
      <c r="X4895" s="28" t="s">
        <v>201</v>
      </c>
      <c r="Y4895" s="28"/>
      <c r="Z4895" s="28"/>
      <c r="AA4895" s="28"/>
      <c r="AB4895" s="28"/>
      <c r="AC4895" s="28"/>
      <c r="AD4895" s="28"/>
      <c r="AE4895" s="28"/>
      <c r="AF4895" s="28"/>
      <c r="AG4895" s="351"/>
      <c r="AH4895" s="22"/>
      <c r="AI4895" s="22"/>
      <c r="AJ4895" s="22"/>
      <c r="AK4895" s="149"/>
      <c r="AL4895" s="150"/>
      <c r="AM4895" s="6"/>
      <c r="AN4895" s="6"/>
    </row>
    <row r="4896" spans="1:113" s="24" customFormat="1" ht="18.75" hidden="1" x14ac:dyDescent="0.2">
      <c r="A4896" s="36" t="s">
        <v>10799</v>
      </c>
      <c r="B4896" s="36" t="s">
        <v>115</v>
      </c>
      <c r="C4896" s="36" t="s">
        <v>36</v>
      </c>
      <c r="D4896" s="37">
        <v>41985</v>
      </c>
      <c r="E4896" s="38"/>
      <c r="F4896" s="37"/>
      <c r="G4896" s="38"/>
      <c r="H4896" s="38"/>
      <c r="I4896" s="36"/>
      <c r="J4896" s="28"/>
      <c r="K4896" s="28"/>
      <c r="L4896" s="28"/>
      <c r="M4896" s="36"/>
      <c r="N4896" s="36"/>
      <c r="O4896" s="36"/>
      <c r="P4896" s="36"/>
      <c r="Q4896" s="28"/>
      <c r="R4896" s="36"/>
      <c r="S4896" s="36"/>
      <c r="T4896" s="36"/>
      <c r="U4896" s="28"/>
      <c r="V4896" s="28"/>
      <c r="W4896" s="28"/>
      <c r="X4896" s="28" t="s">
        <v>201</v>
      </c>
      <c r="Y4896" s="28"/>
      <c r="Z4896" s="28"/>
      <c r="AA4896" s="28"/>
      <c r="AB4896" s="28"/>
      <c r="AC4896" s="28"/>
      <c r="AD4896" s="28"/>
      <c r="AE4896" s="28"/>
      <c r="AF4896" s="28"/>
      <c r="AG4896" s="351"/>
      <c r="AH4896" s="22"/>
      <c r="AI4896" s="22"/>
      <c r="AJ4896" s="22"/>
      <c r="AK4896" s="149"/>
      <c r="AL4896" s="150"/>
      <c r="AM4896" s="6"/>
      <c r="AN4896" s="6"/>
    </row>
    <row r="4897" spans="1:40" s="24" customFormat="1" ht="18.75" hidden="1" x14ac:dyDescent="0.2">
      <c r="A4897" s="36" t="s">
        <v>10799</v>
      </c>
      <c r="B4897" s="36" t="s">
        <v>115</v>
      </c>
      <c r="C4897" s="36" t="s">
        <v>36</v>
      </c>
      <c r="D4897" s="37">
        <v>41986</v>
      </c>
      <c r="E4897" s="38"/>
      <c r="F4897" s="37"/>
      <c r="G4897" s="38"/>
      <c r="H4897" s="38"/>
      <c r="I4897" s="36"/>
      <c r="J4897" s="28"/>
      <c r="K4897" s="28"/>
      <c r="L4897" s="28"/>
      <c r="M4897" s="36"/>
      <c r="N4897" s="36"/>
      <c r="O4897" s="36"/>
      <c r="P4897" s="36"/>
      <c r="Q4897" s="28"/>
      <c r="R4897" s="36"/>
      <c r="S4897" s="36"/>
      <c r="T4897" s="36"/>
      <c r="U4897" s="28"/>
      <c r="V4897" s="28"/>
      <c r="W4897" s="28"/>
      <c r="X4897" s="28" t="s">
        <v>201</v>
      </c>
      <c r="Y4897" s="28"/>
      <c r="Z4897" s="28"/>
      <c r="AA4897" s="28"/>
      <c r="AB4897" s="28"/>
      <c r="AC4897" s="28"/>
      <c r="AD4897" s="28"/>
      <c r="AE4897" s="28"/>
      <c r="AF4897" s="28"/>
      <c r="AG4897" s="351"/>
      <c r="AH4897" s="22"/>
      <c r="AI4897" s="22"/>
      <c r="AJ4897" s="22"/>
      <c r="AK4897" s="149"/>
      <c r="AL4897" s="150"/>
      <c r="AM4897" s="6"/>
      <c r="AN4897" s="6"/>
    </row>
    <row r="4898" spans="1:40" customFormat="1" ht="31.5" hidden="1" x14ac:dyDescent="0.2">
      <c r="A4898" s="24" t="s">
        <v>10799</v>
      </c>
      <c r="B4898" s="24" t="s">
        <v>115</v>
      </c>
      <c r="C4898" s="24" t="s">
        <v>36</v>
      </c>
      <c r="D4898" s="379">
        <v>41987</v>
      </c>
      <c r="E4898" s="383">
        <v>0.40277777777777773</v>
      </c>
      <c r="F4898" s="379">
        <v>41987</v>
      </c>
      <c r="G4898" s="383">
        <v>0.45833333333333331</v>
      </c>
      <c r="H4898" s="569">
        <v>5.555555555555558E-2</v>
      </c>
      <c r="I4898" s="24">
        <v>4</v>
      </c>
      <c r="J4898" s="22"/>
      <c r="K4898" s="22"/>
      <c r="L4898" s="22" t="s">
        <v>130</v>
      </c>
      <c r="M4898" s="24" t="s">
        <v>11038</v>
      </c>
      <c r="N4898" s="24">
        <v>0.4</v>
      </c>
      <c r="O4898" s="24" t="s">
        <v>64</v>
      </c>
      <c r="P4898" s="24" t="s">
        <v>10591</v>
      </c>
      <c r="Q4898" s="22" t="s">
        <v>11039</v>
      </c>
      <c r="R4898" s="24">
        <v>0.1</v>
      </c>
      <c r="S4898" s="24"/>
      <c r="T4898" s="24">
        <v>0.1</v>
      </c>
      <c r="U4898" s="22"/>
      <c r="V4898" s="22"/>
      <c r="W4898" s="22"/>
      <c r="X4898" s="22"/>
      <c r="Y4898" s="22"/>
      <c r="Z4898" s="22"/>
      <c r="AA4898" s="22"/>
      <c r="AB4898" s="22"/>
      <c r="AC4898" s="22"/>
      <c r="AD4898" s="22" t="s">
        <v>61</v>
      </c>
      <c r="AE4898" s="22"/>
      <c r="AF4898" s="22"/>
      <c r="AG4898" s="22"/>
      <c r="AH4898" s="22"/>
      <c r="AI4898" s="22"/>
      <c r="AJ4898" s="22"/>
    </row>
    <row r="4899" spans="1:40" s="24" customFormat="1" ht="47.25" hidden="1" customHeight="1" x14ac:dyDescent="0.2">
      <c r="A4899" s="36" t="s">
        <v>10799</v>
      </c>
      <c r="B4899" s="36" t="s">
        <v>115</v>
      </c>
      <c r="C4899" s="36" t="s">
        <v>36</v>
      </c>
      <c r="D4899" s="37">
        <v>41988</v>
      </c>
      <c r="E4899" s="38">
        <v>0.77430555555555547</v>
      </c>
      <c r="F4899" s="37">
        <v>41988</v>
      </c>
      <c r="G4899" s="38">
        <v>0.78125</v>
      </c>
      <c r="H4899" s="194">
        <v>6.9444444444445308E-3</v>
      </c>
      <c r="I4899" s="36">
        <v>46</v>
      </c>
      <c r="J4899" s="28"/>
      <c r="K4899" s="28"/>
      <c r="L4899" s="28" t="s">
        <v>130</v>
      </c>
      <c r="M4899" s="36" t="s">
        <v>71</v>
      </c>
      <c r="N4899" s="36" t="s">
        <v>103</v>
      </c>
      <c r="O4899" s="36" t="s">
        <v>71</v>
      </c>
      <c r="P4899" s="36" t="s">
        <v>10813</v>
      </c>
      <c r="Q4899" s="28" t="s">
        <v>11050</v>
      </c>
      <c r="R4899" s="36">
        <v>0.5</v>
      </c>
      <c r="S4899" s="36"/>
      <c r="T4899" s="36">
        <v>0.5</v>
      </c>
      <c r="U4899" s="28"/>
      <c r="V4899" s="28"/>
      <c r="W4899" s="28"/>
      <c r="X4899" s="28"/>
      <c r="Y4899" s="28"/>
      <c r="Z4899" s="28"/>
      <c r="AA4899" s="28"/>
      <c r="AB4899" s="28"/>
      <c r="AC4899" s="28"/>
      <c r="AD4899" s="28" t="s">
        <v>61</v>
      </c>
      <c r="AE4899" s="28"/>
      <c r="AF4899" s="28"/>
      <c r="AG4899" s="28"/>
      <c r="AH4899" s="22"/>
      <c r="AI4899" s="22"/>
      <c r="AJ4899" s="22"/>
    </row>
    <row r="4900" spans="1:40" s="3" customFormat="1" ht="117" hidden="1" customHeight="1" x14ac:dyDescent="0.2">
      <c r="A4900" s="36" t="s">
        <v>10799</v>
      </c>
      <c r="B4900" s="36" t="s">
        <v>115</v>
      </c>
      <c r="C4900" s="36" t="s">
        <v>36</v>
      </c>
      <c r="D4900" s="37">
        <v>41989</v>
      </c>
      <c r="E4900" s="38">
        <v>0.64236111111111105</v>
      </c>
      <c r="F4900" s="37">
        <v>41989</v>
      </c>
      <c r="G4900" s="38">
        <v>0.70486111111111116</v>
      </c>
      <c r="H4900" s="194">
        <v>6.2500000000000111E-2</v>
      </c>
      <c r="I4900" s="36">
        <v>1</v>
      </c>
      <c r="J4900" s="28"/>
      <c r="K4900" s="28"/>
      <c r="L4900" s="28" t="s">
        <v>126</v>
      </c>
      <c r="M4900" s="36" t="s">
        <v>1470</v>
      </c>
      <c r="N4900" s="36">
        <v>0.4</v>
      </c>
      <c r="O4900" s="36" t="s">
        <v>72</v>
      </c>
      <c r="P4900" s="36" t="s">
        <v>10851</v>
      </c>
      <c r="Q4900" s="52"/>
      <c r="R4900" s="36">
        <v>0.5</v>
      </c>
      <c r="S4900" s="36"/>
      <c r="T4900" s="36">
        <v>0.5</v>
      </c>
      <c r="U4900" s="28"/>
      <c r="V4900" s="28"/>
      <c r="W4900" s="28"/>
      <c r="X4900" s="28"/>
      <c r="Y4900" s="28"/>
      <c r="Z4900" s="28"/>
      <c r="AA4900" s="28"/>
      <c r="AB4900" s="28"/>
      <c r="AC4900" s="28"/>
      <c r="AD4900" s="28" t="s">
        <v>62</v>
      </c>
      <c r="AE4900" s="28"/>
      <c r="AF4900" s="28"/>
      <c r="AG4900" s="28"/>
      <c r="AH4900" s="22"/>
      <c r="AI4900" s="22"/>
      <c r="AJ4900" s="22"/>
    </row>
    <row r="4901" spans="1:40" s="3" customFormat="1" ht="54" hidden="1" customHeight="1" x14ac:dyDescent="0.2">
      <c r="A4901" s="36" t="s">
        <v>10799</v>
      </c>
      <c r="B4901" s="36" t="s">
        <v>115</v>
      </c>
      <c r="C4901" s="36" t="s">
        <v>36</v>
      </c>
      <c r="D4901" s="37">
        <v>41990</v>
      </c>
      <c r="E4901" s="38">
        <v>41990.479166666664</v>
      </c>
      <c r="F4901" s="37">
        <v>41990</v>
      </c>
      <c r="G4901" s="38">
        <v>41990.611111111109</v>
      </c>
      <c r="H4901" s="194">
        <v>0.13194444444525288</v>
      </c>
      <c r="I4901" s="36">
        <v>1</v>
      </c>
      <c r="J4901" s="28"/>
      <c r="K4901" s="28"/>
      <c r="L4901" s="28" t="s">
        <v>130</v>
      </c>
      <c r="M4901" s="36" t="s">
        <v>11077</v>
      </c>
      <c r="N4901" s="36">
        <v>0.4</v>
      </c>
      <c r="O4901" s="36" t="s">
        <v>64</v>
      </c>
      <c r="P4901" s="36" t="s">
        <v>10591</v>
      </c>
      <c r="Q4901" s="28" t="s">
        <v>11078</v>
      </c>
      <c r="R4901" s="36">
        <v>0.1</v>
      </c>
      <c r="S4901" s="36"/>
      <c r="T4901" s="36">
        <v>0.1</v>
      </c>
      <c r="U4901" s="28"/>
      <c r="V4901" s="28"/>
      <c r="W4901" s="28"/>
      <c r="X4901" s="28"/>
      <c r="Y4901" s="28"/>
      <c r="Z4901" s="28"/>
      <c r="AA4901" s="28"/>
      <c r="AB4901" s="28"/>
      <c r="AC4901" s="28"/>
      <c r="AD4901" s="28" t="s">
        <v>62</v>
      </c>
      <c r="AE4901" s="28"/>
      <c r="AF4901" s="28"/>
      <c r="AG4901" s="28"/>
      <c r="AH4901" s="22"/>
      <c r="AI4901" s="22"/>
      <c r="AJ4901" s="22"/>
    </row>
    <row r="4902" spans="1:40" s="3" customFormat="1" ht="31.5" hidden="1" x14ac:dyDescent="0.2">
      <c r="A4902" s="36" t="s">
        <v>10799</v>
      </c>
      <c r="B4902" s="36" t="s">
        <v>115</v>
      </c>
      <c r="C4902" s="36" t="s">
        <v>36</v>
      </c>
      <c r="D4902" s="37">
        <v>41990</v>
      </c>
      <c r="E4902" s="38">
        <v>41990.527777777781</v>
      </c>
      <c r="F4902" s="37">
        <v>41990</v>
      </c>
      <c r="G4902" s="38">
        <v>41990.548611111109</v>
      </c>
      <c r="H4902" s="194">
        <v>2.0833333328482695E-2</v>
      </c>
      <c r="I4902" s="36">
        <v>59</v>
      </c>
      <c r="J4902" s="28"/>
      <c r="K4902" s="28"/>
      <c r="L4902" s="28" t="s">
        <v>130</v>
      </c>
      <c r="M4902" s="36" t="s">
        <v>11079</v>
      </c>
      <c r="N4902" s="36">
        <v>35</v>
      </c>
      <c r="O4902" s="36" t="s">
        <v>66</v>
      </c>
      <c r="P4902" s="36" t="s">
        <v>11080</v>
      </c>
      <c r="Q4902" s="28" t="s">
        <v>11081</v>
      </c>
      <c r="R4902" s="36">
        <v>45.9</v>
      </c>
      <c r="S4902" s="36"/>
      <c r="T4902" s="36">
        <v>45.9</v>
      </c>
      <c r="U4902" s="28"/>
      <c r="V4902" s="28"/>
      <c r="W4902" s="28"/>
      <c r="X4902" s="28"/>
      <c r="Y4902" s="28"/>
      <c r="Z4902" s="28"/>
      <c r="AA4902" s="28"/>
      <c r="AB4902" s="28"/>
      <c r="AC4902" s="28"/>
      <c r="AD4902" s="28" t="s">
        <v>61</v>
      </c>
      <c r="AE4902" s="28"/>
      <c r="AF4902" s="28"/>
      <c r="AG4902" s="28"/>
      <c r="AH4902" s="22"/>
      <c r="AI4902" s="22"/>
      <c r="AJ4902" s="22"/>
    </row>
    <row r="4903" spans="1:40" s="3" customFormat="1" ht="31.5" hidden="1" x14ac:dyDescent="0.2">
      <c r="A4903" s="36" t="s">
        <v>10799</v>
      </c>
      <c r="B4903" s="36" t="s">
        <v>115</v>
      </c>
      <c r="C4903" s="36" t="s">
        <v>36</v>
      </c>
      <c r="D4903" s="37">
        <v>41991</v>
      </c>
      <c r="E4903" s="38">
        <v>41991.291678240741</v>
      </c>
      <c r="F4903" s="37">
        <v>41991</v>
      </c>
      <c r="G4903" s="38">
        <v>41991.458333333336</v>
      </c>
      <c r="H4903" s="194">
        <v>0.16665509259473765</v>
      </c>
      <c r="I4903" s="36">
        <v>4</v>
      </c>
      <c r="J4903" s="28"/>
      <c r="K4903" s="28"/>
      <c r="L4903" s="28" t="s">
        <v>130</v>
      </c>
      <c r="M4903" s="36" t="s">
        <v>66</v>
      </c>
      <c r="N4903" s="36" t="s">
        <v>103</v>
      </c>
      <c r="O4903" s="36" t="s">
        <v>66</v>
      </c>
      <c r="P4903" s="36" t="s">
        <v>10591</v>
      </c>
      <c r="Q4903" s="28" t="s">
        <v>11167</v>
      </c>
      <c r="R4903" s="36">
        <v>0.4</v>
      </c>
      <c r="S4903" s="36"/>
      <c r="T4903" s="36">
        <v>0.4</v>
      </c>
      <c r="U4903" s="28"/>
      <c r="V4903" s="28"/>
      <c r="W4903" s="28"/>
      <c r="X4903" s="28"/>
      <c r="Y4903" s="28"/>
      <c r="Z4903" s="28"/>
      <c r="AA4903" s="28"/>
      <c r="AB4903" s="28"/>
      <c r="AC4903" s="28"/>
      <c r="AD4903" s="28" t="s">
        <v>62</v>
      </c>
      <c r="AE4903" s="28"/>
      <c r="AF4903" s="28"/>
      <c r="AG4903" s="28"/>
      <c r="AH4903" s="22"/>
      <c r="AI4903" s="22"/>
      <c r="AJ4903" s="22"/>
    </row>
    <row r="4904" spans="1:40" s="3" customFormat="1" ht="31.5" hidden="1" x14ac:dyDescent="0.2">
      <c r="A4904" s="36" t="s">
        <v>10799</v>
      </c>
      <c r="B4904" s="36" t="s">
        <v>115</v>
      </c>
      <c r="C4904" s="36" t="s">
        <v>36</v>
      </c>
      <c r="D4904" s="37">
        <v>41991</v>
      </c>
      <c r="E4904" s="38">
        <v>41991.583333333336</v>
      </c>
      <c r="F4904" s="37">
        <v>41991</v>
      </c>
      <c r="G4904" s="38">
        <v>41991.625</v>
      </c>
      <c r="H4904" s="194">
        <v>4.1666666664241347E-2</v>
      </c>
      <c r="I4904" s="36">
        <v>4</v>
      </c>
      <c r="J4904" s="28"/>
      <c r="K4904" s="28"/>
      <c r="L4904" s="28" t="s">
        <v>130</v>
      </c>
      <c r="M4904" s="36" t="s">
        <v>66</v>
      </c>
      <c r="N4904" s="36" t="s">
        <v>103</v>
      </c>
      <c r="O4904" s="36" t="s">
        <v>66</v>
      </c>
      <c r="P4904" s="36" t="s">
        <v>10591</v>
      </c>
      <c r="Q4904" s="28" t="s">
        <v>11167</v>
      </c>
      <c r="R4904" s="36">
        <v>0.1</v>
      </c>
      <c r="S4904" s="36"/>
      <c r="T4904" s="36">
        <v>0.1</v>
      </c>
      <c r="U4904" s="28"/>
      <c r="V4904" s="28"/>
      <c r="W4904" s="28"/>
      <c r="X4904" s="28"/>
      <c r="Y4904" s="28"/>
      <c r="Z4904" s="28"/>
      <c r="AA4904" s="28"/>
      <c r="AB4904" s="28"/>
      <c r="AC4904" s="28"/>
      <c r="AD4904" s="28" t="s">
        <v>62</v>
      </c>
      <c r="AE4904" s="28"/>
      <c r="AF4904" s="28"/>
      <c r="AG4904" s="28"/>
      <c r="AH4904" s="22"/>
      <c r="AI4904" s="22"/>
      <c r="AJ4904" s="22"/>
    </row>
    <row r="4905" spans="1:40" s="3" customFormat="1" ht="31.5" hidden="1" x14ac:dyDescent="0.2">
      <c r="A4905" s="36" t="s">
        <v>10799</v>
      </c>
      <c r="B4905" s="36" t="s">
        <v>115</v>
      </c>
      <c r="C4905" s="36" t="s">
        <v>36</v>
      </c>
      <c r="D4905" s="37">
        <v>41992</v>
      </c>
      <c r="E4905" s="38">
        <v>41992.896527777775</v>
      </c>
      <c r="F4905" s="37">
        <v>41992</v>
      </c>
      <c r="G4905" s="38">
        <v>41992.979166666664</v>
      </c>
      <c r="H4905" s="194">
        <v>8.2638888889050577E-2</v>
      </c>
      <c r="I4905" s="36">
        <v>47</v>
      </c>
      <c r="J4905" s="28"/>
      <c r="K4905" s="28"/>
      <c r="L4905" s="28" t="s">
        <v>128</v>
      </c>
      <c r="M4905" s="36" t="s">
        <v>3671</v>
      </c>
      <c r="N4905" s="36" t="s">
        <v>103</v>
      </c>
      <c r="O4905" s="36" t="s">
        <v>69</v>
      </c>
      <c r="P4905" s="36" t="s">
        <v>10484</v>
      </c>
      <c r="Q4905" s="28" t="s">
        <v>11217</v>
      </c>
      <c r="R4905" s="36">
        <v>12.9</v>
      </c>
      <c r="S4905" s="36"/>
      <c r="T4905" s="36">
        <v>12.9</v>
      </c>
      <c r="U4905" s="28"/>
      <c r="V4905" s="28"/>
      <c r="W4905" s="28"/>
      <c r="X4905" s="28"/>
      <c r="Y4905" s="28"/>
      <c r="Z4905" s="28"/>
      <c r="AA4905" s="28"/>
      <c r="AB4905" s="28"/>
      <c r="AC4905" s="28"/>
      <c r="AD4905" s="28" t="s">
        <v>52</v>
      </c>
      <c r="AE4905" s="28"/>
      <c r="AF4905" s="28"/>
      <c r="AG4905" s="28"/>
      <c r="AH4905" s="22"/>
      <c r="AI4905" s="22"/>
      <c r="AJ4905" s="22"/>
    </row>
    <row r="4906" spans="1:40" s="3" customFormat="1" ht="31.5" hidden="1" x14ac:dyDescent="0.2">
      <c r="A4906" s="36" t="s">
        <v>10799</v>
      </c>
      <c r="B4906" s="36" t="s">
        <v>115</v>
      </c>
      <c r="C4906" s="36" t="s">
        <v>36</v>
      </c>
      <c r="D4906" s="37">
        <v>41993</v>
      </c>
      <c r="E4906" s="38">
        <v>41993.199305555558</v>
      </c>
      <c r="F4906" s="37">
        <v>41993</v>
      </c>
      <c r="G4906" s="38">
        <v>41993.301388888889</v>
      </c>
      <c r="H4906" s="194">
        <v>0.10208333333139308</v>
      </c>
      <c r="I4906" s="36">
        <v>77</v>
      </c>
      <c r="J4906" s="28"/>
      <c r="K4906" s="28"/>
      <c r="L4906" s="28" t="s">
        <v>130</v>
      </c>
      <c r="M4906" s="36" t="s">
        <v>11261</v>
      </c>
      <c r="N4906" s="36">
        <v>35</v>
      </c>
      <c r="O4906" s="36" t="s">
        <v>63</v>
      </c>
      <c r="P4906" s="36" t="s">
        <v>10679</v>
      </c>
      <c r="Q4906" s="28" t="s">
        <v>11262</v>
      </c>
      <c r="R4906" s="36">
        <v>4.5999999999999996</v>
      </c>
      <c r="S4906" s="36"/>
      <c r="T4906" s="36">
        <v>4.5999999999999996</v>
      </c>
      <c r="U4906" s="28"/>
      <c r="V4906" s="28"/>
      <c r="W4906" s="28"/>
      <c r="X4906" s="28"/>
      <c r="Y4906" s="28"/>
      <c r="Z4906" s="28"/>
      <c r="AA4906" s="28"/>
      <c r="AB4906" s="28"/>
      <c r="AC4906" s="28"/>
      <c r="AD4906" s="28" t="s">
        <v>62</v>
      </c>
      <c r="AE4906" s="28"/>
      <c r="AF4906" s="28"/>
      <c r="AG4906" s="28"/>
      <c r="AH4906" s="22"/>
      <c r="AI4906" s="22"/>
      <c r="AJ4906" s="22"/>
    </row>
    <row r="4907" spans="1:40" s="3" customFormat="1" ht="31.5" hidden="1" x14ac:dyDescent="0.2">
      <c r="A4907" s="36" t="s">
        <v>10799</v>
      </c>
      <c r="B4907" s="36" t="s">
        <v>115</v>
      </c>
      <c r="C4907" s="36" t="s">
        <v>36</v>
      </c>
      <c r="D4907" s="37">
        <v>41994</v>
      </c>
      <c r="E4907" s="38">
        <v>41994.762499999997</v>
      </c>
      <c r="F4907" s="37">
        <v>41995</v>
      </c>
      <c r="G4907" s="38">
        <v>41995.291655092595</v>
      </c>
      <c r="H4907" s="194">
        <f t="shared" ref="H4907:H4954" si="164">G4907-E4907</f>
        <v>0.52915509259764804</v>
      </c>
      <c r="I4907" s="36">
        <v>1</v>
      </c>
      <c r="J4907" s="28"/>
      <c r="K4907" s="28"/>
      <c r="L4907" s="28" t="s">
        <v>128</v>
      </c>
      <c r="M4907" s="36" t="s">
        <v>1470</v>
      </c>
      <c r="N4907" s="36">
        <v>0.4</v>
      </c>
      <c r="O4907" s="36" t="s">
        <v>72</v>
      </c>
      <c r="P4907" s="36" t="s">
        <v>11315</v>
      </c>
      <c r="Q4907" s="28" t="s">
        <v>11316</v>
      </c>
      <c r="R4907" s="36">
        <v>1.9</v>
      </c>
      <c r="S4907" s="36"/>
      <c r="T4907" s="36">
        <f t="shared" ref="T4907:T4952" si="165">R4907+S4907</f>
        <v>1.9</v>
      </c>
      <c r="U4907" s="28"/>
      <c r="V4907" s="28"/>
      <c r="W4907" s="28"/>
      <c r="X4907" s="28"/>
      <c r="Y4907" s="28"/>
      <c r="Z4907" s="28"/>
      <c r="AA4907" s="28"/>
      <c r="AB4907" s="28"/>
      <c r="AC4907" s="28"/>
      <c r="AD4907" s="28" t="s">
        <v>52</v>
      </c>
      <c r="AE4907" s="28"/>
      <c r="AF4907" s="28"/>
      <c r="AG4907" s="28"/>
      <c r="AH4907" s="22"/>
      <c r="AI4907" s="22"/>
      <c r="AJ4907" s="22"/>
    </row>
    <row r="4908" spans="1:40" s="3" customFormat="1" ht="31.5" hidden="1" x14ac:dyDescent="0.2">
      <c r="A4908" s="36" t="s">
        <v>10799</v>
      </c>
      <c r="B4908" s="36" t="s">
        <v>115</v>
      </c>
      <c r="C4908" s="36" t="s">
        <v>36</v>
      </c>
      <c r="D4908" s="37">
        <v>41994</v>
      </c>
      <c r="E4908" s="38">
        <v>41994.479166666664</v>
      </c>
      <c r="F4908" s="37">
        <v>41995</v>
      </c>
      <c r="G4908" s="38">
        <v>41995.687581018516</v>
      </c>
      <c r="H4908" s="194">
        <f t="shared" si="164"/>
        <v>1.2084143518513883</v>
      </c>
      <c r="I4908" s="36">
        <v>4</v>
      </c>
      <c r="J4908" s="28"/>
      <c r="K4908" s="28"/>
      <c r="L4908" s="28" t="s">
        <v>128</v>
      </c>
      <c r="M4908" s="36" t="s">
        <v>11317</v>
      </c>
      <c r="N4908" s="36" t="s">
        <v>103</v>
      </c>
      <c r="O4908" s="36" t="s">
        <v>64</v>
      </c>
      <c r="P4908" s="36" t="s">
        <v>10591</v>
      </c>
      <c r="Q4908" s="28" t="s">
        <v>11318</v>
      </c>
      <c r="R4908" s="36">
        <f>1.9+0.9</f>
        <v>2.8</v>
      </c>
      <c r="S4908" s="36"/>
      <c r="T4908" s="36">
        <f t="shared" si="165"/>
        <v>2.8</v>
      </c>
      <c r="U4908" s="28"/>
      <c r="V4908" s="28"/>
      <c r="W4908" s="28"/>
      <c r="X4908" s="28"/>
      <c r="Y4908" s="28"/>
      <c r="Z4908" s="28"/>
      <c r="AA4908" s="28"/>
      <c r="AB4908" s="28"/>
      <c r="AC4908" s="28"/>
      <c r="AD4908" s="28" t="s">
        <v>52</v>
      </c>
      <c r="AE4908" s="28"/>
      <c r="AF4908" s="28"/>
      <c r="AG4908" s="28" t="s">
        <v>10091</v>
      </c>
      <c r="AH4908" s="22"/>
      <c r="AI4908" s="22"/>
      <c r="AJ4908" s="22"/>
    </row>
    <row r="4909" spans="1:40" s="3" customFormat="1" ht="31.5" hidden="1" x14ac:dyDescent="0.2">
      <c r="A4909" s="36" t="s">
        <v>10799</v>
      </c>
      <c r="B4909" s="36" t="s">
        <v>115</v>
      </c>
      <c r="C4909" s="36" t="s">
        <v>36</v>
      </c>
      <c r="D4909" s="37">
        <v>41994</v>
      </c>
      <c r="E4909" s="38">
        <v>41994.625</v>
      </c>
      <c r="F4909" s="37">
        <v>41994</v>
      </c>
      <c r="G4909" s="38">
        <v>41994.708333333336</v>
      </c>
      <c r="H4909" s="194">
        <f t="shared" si="164"/>
        <v>8.3333333335758653E-2</v>
      </c>
      <c r="I4909" s="36">
        <v>5</v>
      </c>
      <c r="J4909" s="28"/>
      <c r="K4909" s="28"/>
      <c r="L4909" s="28" t="s">
        <v>128</v>
      </c>
      <c r="M4909" s="36" t="s">
        <v>11319</v>
      </c>
      <c r="N4909" s="36" t="s">
        <v>103</v>
      </c>
      <c r="O4909" s="36" t="s">
        <v>64</v>
      </c>
      <c r="P4909" s="36" t="s">
        <v>10591</v>
      </c>
      <c r="Q4909" s="28" t="s">
        <v>11320</v>
      </c>
      <c r="R4909" s="36">
        <v>0.2</v>
      </c>
      <c r="S4909" s="36"/>
      <c r="T4909" s="36">
        <f t="shared" si="165"/>
        <v>0.2</v>
      </c>
      <c r="U4909" s="28"/>
      <c r="V4909" s="28"/>
      <c r="W4909" s="28"/>
      <c r="X4909" s="28"/>
      <c r="Y4909" s="28"/>
      <c r="Z4909" s="28"/>
      <c r="AA4909" s="28"/>
      <c r="AB4909" s="28"/>
      <c r="AC4909" s="28"/>
      <c r="AD4909" s="28" t="s">
        <v>52</v>
      </c>
      <c r="AE4909" s="28"/>
      <c r="AF4909" s="28"/>
      <c r="AG4909" s="28"/>
      <c r="AH4909" s="22"/>
      <c r="AI4909" s="22"/>
      <c r="AJ4909" s="22"/>
    </row>
    <row r="4910" spans="1:40" s="3" customFormat="1" ht="62.25" hidden="1" customHeight="1" x14ac:dyDescent="0.2">
      <c r="A4910" s="36" t="s">
        <v>10799</v>
      </c>
      <c r="B4910" s="36" t="s">
        <v>115</v>
      </c>
      <c r="C4910" s="36" t="s">
        <v>36</v>
      </c>
      <c r="D4910" s="37">
        <v>41994</v>
      </c>
      <c r="E4910" s="38">
        <v>41994.708333333336</v>
      </c>
      <c r="F4910" s="37">
        <v>41995</v>
      </c>
      <c r="G4910" s="38">
        <v>41995.732905092591</v>
      </c>
      <c r="H4910" s="194">
        <f t="shared" si="164"/>
        <v>1.0245717592551955</v>
      </c>
      <c r="I4910" s="36">
        <v>1</v>
      </c>
      <c r="J4910" s="28"/>
      <c r="K4910" s="28"/>
      <c r="L4910" s="858" t="s">
        <v>126</v>
      </c>
      <c r="M4910" s="36" t="s">
        <v>1470</v>
      </c>
      <c r="N4910" s="36">
        <v>0.4</v>
      </c>
      <c r="O4910" s="36" t="s">
        <v>72</v>
      </c>
      <c r="P4910" s="36" t="s">
        <v>11321</v>
      </c>
      <c r="Q4910" s="28" t="s">
        <v>11322</v>
      </c>
      <c r="R4910" s="36">
        <f>0.4+0.3</f>
        <v>0.7</v>
      </c>
      <c r="S4910" s="36"/>
      <c r="T4910" s="36">
        <f t="shared" si="165"/>
        <v>0.7</v>
      </c>
      <c r="U4910" s="28"/>
      <c r="V4910" s="28"/>
      <c r="W4910" s="28"/>
      <c r="X4910" s="28"/>
      <c r="Y4910" s="28"/>
      <c r="Z4910" s="28"/>
      <c r="AA4910" s="28"/>
      <c r="AB4910" s="28"/>
      <c r="AC4910" s="28"/>
      <c r="AD4910" s="28" t="s">
        <v>39</v>
      </c>
      <c r="AE4910" s="28"/>
      <c r="AF4910" s="28"/>
      <c r="AG4910" s="28" t="s">
        <v>10091</v>
      </c>
      <c r="AH4910" s="22"/>
      <c r="AI4910" s="22"/>
      <c r="AJ4910" s="22"/>
    </row>
    <row r="4911" spans="1:40" s="3" customFormat="1" ht="118.5" hidden="1" customHeight="1" x14ac:dyDescent="0.2">
      <c r="A4911" s="36" t="s">
        <v>10799</v>
      </c>
      <c r="B4911" s="36" t="s">
        <v>115</v>
      </c>
      <c r="C4911" s="36" t="s">
        <v>36</v>
      </c>
      <c r="D4911" s="37">
        <v>41994</v>
      </c>
      <c r="E4911" s="38">
        <v>41994.375</v>
      </c>
      <c r="F4911" s="37">
        <v>41995</v>
      </c>
      <c r="G4911" s="38">
        <v>41995.5</v>
      </c>
      <c r="H4911" s="194">
        <f t="shared" si="164"/>
        <v>1.125</v>
      </c>
      <c r="I4911" s="36">
        <v>3</v>
      </c>
      <c r="J4911" s="28"/>
      <c r="K4911" s="28"/>
      <c r="L4911" s="28" t="s">
        <v>128</v>
      </c>
      <c r="M4911" s="36" t="s">
        <v>66</v>
      </c>
      <c r="N4911" s="36" t="s">
        <v>103</v>
      </c>
      <c r="O4911" s="36" t="s">
        <v>66</v>
      </c>
      <c r="P4911" s="36" t="s">
        <v>10679</v>
      </c>
      <c r="Q4911" s="28" t="s">
        <v>11323</v>
      </c>
      <c r="R4911" s="36">
        <f>1.3+0.3</f>
        <v>1.6</v>
      </c>
      <c r="S4911" s="36"/>
      <c r="T4911" s="36">
        <f t="shared" si="165"/>
        <v>1.6</v>
      </c>
      <c r="U4911" s="28"/>
      <c r="V4911" s="28"/>
      <c r="W4911" s="28"/>
      <c r="X4911" s="28"/>
      <c r="Y4911" s="28"/>
      <c r="Z4911" s="28"/>
      <c r="AA4911" s="28"/>
      <c r="AB4911" s="28"/>
      <c r="AC4911" s="28"/>
      <c r="AD4911" s="28" t="s">
        <v>49</v>
      </c>
      <c r="AE4911" s="28"/>
      <c r="AF4911" s="28"/>
      <c r="AG4911" s="28" t="s">
        <v>10091</v>
      </c>
      <c r="AH4911" s="22"/>
      <c r="AI4911" s="22"/>
      <c r="AJ4911" s="22"/>
    </row>
    <row r="4912" spans="1:40" s="3" customFormat="1" ht="26.25" hidden="1" customHeight="1" x14ac:dyDescent="0.2">
      <c r="A4912" s="36" t="s">
        <v>10799</v>
      </c>
      <c r="B4912" s="36" t="s">
        <v>115</v>
      </c>
      <c r="C4912" s="36" t="s">
        <v>36</v>
      </c>
      <c r="D4912" s="37">
        <v>41994</v>
      </c>
      <c r="E4912" s="38">
        <v>41994.833333333336</v>
      </c>
      <c r="F4912" s="37">
        <v>41996</v>
      </c>
      <c r="G4912" s="38">
        <v>41996.524305555555</v>
      </c>
      <c r="H4912" s="194">
        <f t="shared" si="164"/>
        <v>1.6909722222189885</v>
      </c>
      <c r="I4912" s="36">
        <v>2</v>
      </c>
      <c r="J4912" s="28"/>
      <c r="K4912" s="28"/>
      <c r="L4912" s="28" t="s">
        <v>128</v>
      </c>
      <c r="M4912" s="36" t="s">
        <v>66</v>
      </c>
      <c r="N4912" s="36" t="s">
        <v>103</v>
      </c>
      <c r="O4912" s="36" t="s">
        <v>66</v>
      </c>
      <c r="P4912" s="36" t="s">
        <v>10845</v>
      </c>
      <c r="Q4912" s="22" t="s">
        <v>11324</v>
      </c>
      <c r="R4912" s="36">
        <f>8.5+18.6+5.1</f>
        <v>32.200000000000003</v>
      </c>
      <c r="S4912" s="36"/>
      <c r="T4912" s="36">
        <f t="shared" si="165"/>
        <v>32.200000000000003</v>
      </c>
      <c r="U4912" s="28"/>
      <c r="V4912" s="28"/>
      <c r="W4912" s="28"/>
      <c r="X4912" s="28"/>
      <c r="Y4912" s="28"/>
      <c r="Z4912" s="28"/>
      <c r="AA4912" s="28"/>
      <c r="AB4912" s="28"/>
      <c r="AC4912" s="28"/>
      <c r="AD4912" s="28" t="s">
        <v>49</v>
      </c>
      <c r="AE4912" s="28"/>
      <c r="AF4912" s="28"/>
      <c r="AG4912" s="28" t="s">
        <v>10091</v>
      </c>
      <c r="AH4912" s="22"/>
      <c r="AI4912" s="22"/>
      <c r="AJ4912" s="22"/>
    </row>
    <row r="4913" spans="1:36" s="3" customFormat="1" ht="26.25" hidden="1" customHeight="1" x14ac:dyDescent="0.2">
      <c r="A4913" s="36" t="s">
        <v>10799</v>
      </c>
      <c r="B4913" s="36" t="s">
        <v>115</v>
      </c>
      <c r="C4913" s="36" t="s">
        <v>36</v>
      </c>
      <c r="D4913" s="37">
        <v>41994</v>
      </c>
      <c r="E4913" s="38">
        <v>41994.635416666664</v>
      </c>
      <c r="F4913" s="37">
        <v>41994</v>
      </c>
      <c r="G4913" s="38">
        <v>41994.642361111109</v>
      </c>
      <c r="H4913" s="194">
        <f t="shared" si="164"/>
        <v>6.9444444452528842E-3</v>
      </c>
      <c r="I4913" s="36">
        <v>8</v>
      </c>
      <c r="J4913" s="28"/>
      <c r="K4913" s="28"/>
      <c r="L4913" s="28" t="s">
        <v>130</v>
      </c>
      <c r="M4913" s="36" t="s">
        <v>71</v>
      </c>
      <c r="N4913" s="36" t="s">
        <v>103</v>
      </c>
      <c r="O4913" s="36" t="s">
        <v>71</v>
      </c>
      <c r="P4913" s="36" t="s">
        <v>11325</v>
      </c>
      <c r="Q4913" s="22" t="s">
        <v>11326</v>
      </c>
      <c r="R4913" s="36">
        <v>0.1</v>
      </c>
      <c r="S4913" s="36"/>
      <c r="T4913" s="36">
        <f t="shared" si="165"/>
        <v>0.1</v>
      </c>
      <c r="U4913" s="28"/>
      <c r="V4913" s="28"/>
      <c r="W4913" s="28"/>
      <c r="X4913" s="28"/>
      <c r="Y4913" s="28"/>
      <c r="Z4913" s="28"/>
      <c r="AA4913" s="28"/>
      <c r="AB4913" s="28"/>
      <c r="AC4913" s="28"/>
      <c r="AD4913" s="28" t="s">
        <v>61</v>
      </c>
      <c r="AE4913" s="28"/>
      <c r="AF4913" s="28"/>
      <c r="AG4913" s="28"/>
      <c r="AH4913" s="22"/>
      <c r="AI4913" s="22"/>
      <c r="AJ4913" s="22"/>
    </row>
    <row r="4914" spans="1:36" ht="32.25" hidden="1" customHeight="1" x14ac:dyDescent="0.2">
      <c r="A4914" s="36" t="s">
        <v>10799</v>
      </c>
      <c r="B4914" s="36" t="s">
        <v>115</v>
      </c>
      <c r="C4914" s="36" t="s">
        <v>36</v>
      </c>
      <c r="D4914" s="37">
        <v>41994</v>
      </c>
      <c r="E4914" s="38">
        <v>41994.583333333336</v>
      </c>
      <c r="F4914" s="37">
        <v>41996</v>
      </c>
      <c r="G4914" s="38">
        <v>41996.75</v>
      </c>
      <c r="H4914" s="194">
        <f t="shared" si="164"/>
        <v>2.1666666666642413</v>
      </c>
      <c r="I4914" s="36">
        <v>7</v>
      </c>
      <c r="J4914" s="28"/>
      <c r="K4914" s="28"/>
      <c r="L4914" s="28" t="s">
        <v>128</v>
      </c>
      <c r="M4914" s="36" t="s">
        <v>66</v>
      </c>
      <c r="N4914" s="36" t="s">
        <v>103</v>
      </c>
      <c r="O4914" s="36" t="s">
        <v>66</v>
      </c>
      <c r="P4914" s="36" t="s">
        <v>11327</v>
      </c>
      <c r="Q4914" s="28" t="s">
        <v>11328</v>
      </c>
      <c r="R4914" s="36">
        <f>5.5+8.1+2.1+2</f>
        <v>17.7</v>
      </c>
      <c r="S4914" s="36">
        <f>1.5+1</f>
        <v>2.5</v>
      </c>
      <c r="T4914" s="36">
        <f t="shared" si="165"/>
        <v>20.2</v>
      </c>
      <c r="U4914" s="28"/>
      <c r="V4914" s="28"/>
      <c r="W4914" s="28"/>
      <c r="X4914" s="28"/>
      <c r="Y4914" s="28"/>
      <c r="Z4914" s="28"/>
      <c r="AA4914" s="28"/>
      <c r="AB4914" s="28"/>
      <c r="AC4914" s="28"/>
      <c r="AD4914" s="28" t="s">
        <v>49</v>
      </c>
      <c r="AE4914" s="28"/>
      <c r="AF4914" s="28"/>
      <c r="AG4914" s="28" t="s">
        <v>10091</v>
      </c>
    </row>
    <row r="4915" spans="1:36" ht="47.25" hidden="1" x14ac:dyDescent="0.2">
      <c r="A4915" s="36" t="s">
        <v>10799</v>
      </c>
      <c r="B4915" s="36" t="s">
        <v>115</v>
      </c>
      <c r="C4915" s="36" t="s">
        <v>36</v>
      </c>
      <c r="D4915" s="37">
        <v>41994</v>
      </c>
      <c r="E4915" s="38">
        <v>41994.770833333336</v>
      </c>
      <c r="F4915" s="37">
        <v>41995</v>
      </c>
      <c r="G4915" s="38">
        <v>41995.774305555555</v>
      </c>
      <c r="H4915" s="194">
        <f t="shared" si="164"/>
        <v>1.0034722222189885</v>
      </c>
      <c r="I4915" s="36">
        <v>43</v>
      </c>
      <c r="J4915" s="28"/>
      <c r="K4915" s="28"/>
      <c r="L4915" s="28" t="s">
        <v>128</v>
      </c>
      <c r="M4915" s="36" t="s">
        <v>66</v>
      </c>
      <c r="N4915" s="36" t="s">
        <v>103</v>
      </c>
      <c r="O4915" s="36" t="s">
        <v>66</v>
      </c>
      <c r="P4915" s="36" t="s">
        <v>11329</v>
      </c>
      <c r="Q4915" s="28" t="s">
        <v>11330</v>
      </c>
      <c r="R4915" s="36">
        <f>36.2+35.3</f>
        <v>71.5</v>
      </c>
      <c r="S4915" s="36">
        <f>11.4+11.4+11.4+11.4+11.4+11.4+2</f>
        <v>70.400000000000006</v>
      </c>
      <c r="T4915" s="36">
        <f t="shared" si="165"/>
        <v>141.9</v>
      </c>
      <c r="U4915" s="28"/>
      <c r="V4915" s="28"/>
      <c r="W4915" s="28"/>
      <c r="X4915" s="28"/>
      <c r="Y4915" s="28"/>
      <c r="Z4915" s="28"/>
      <c r="AA4915" s="28"/>
      <c r="AB4915" s="28"/>
      <c r="AC4915" s="28"/>
      <c r="AD4915" s="28" t="s">
        <v>49</v>
      </c>
      <c r="AE4915" s="28"/>
      <c r="AF4915" s="28"/>
      <c r="AG4915" s="28" t="s">
        <v>10091</v>
      </c>
    </row>
    <row r="4916" spans="1:36" ht="31.5" hidden="1" x14ac:dyDescent="0.2">
      <c r="A4916" s="36" t="s">
        <v>10799</v>
      </c>
      <c r="B4916" s="36" t="s">
        <v>115</v>
      </c>
      <c r="C4916" s="36" t="s">
        <v>36</v>
      </c>
      <c r="D4916" s="37">
        <v>41994</v>
      </c>
      <c r="E4916" s="38">
        <v>41994.59375</v>
      </c>
      <c r="F4916" s="37">
        <v>41995</v>
      </c>
      <c r="G4916" s="38">
        <v>41995.6875</v>
      </c>
      <c r="H4916" s="194">
        <f t="shared" si="164"/>
        <v>1.09375</v>
      </c>
      <c r="I4916" s="36">
        <v>15</v>
      </c>
      <c r="J4916" s="28"/>
      <c r="K4916" s="28"/>
      <c r="L4916" s="28" t="s">
        <v>128</v>
      </c>
      <c r="M4916" s="36" t="s">
        <v>66</v>
      </c>
      <c r="N4916" s="36" t="s">
        <v>103</v>
      </c>
      <c r="O4916" s="36" t="s">
        <v>66</v>
      </c>
      <c r="P4916" s="36" t="s">
        <v>10481</v>
      </c>
      <c r="Q4916" s="28" t="s">
        <v>11331</v>
      </c>
      <c r="R4916" s="36">
        <f>9+4.8</f>
        <v>13.8</v>
      </c>
      <c r="S4916" s="36"/>
      <c r="T4916" s="36">
        <f t="shared" si="165"/>
        <v>13.8</v>
      </c>
      <c r="U4916" s="28"/>
      <c r="V4916" s="28"/>
      <c r="W4916" s="28"/>
      <c r="X4916" s="28"/>
      <c r="Y4916" s="28"/>
      <c r="Z4916" s="28"/>
      <c r="AA4916" s="28"/>
      <c r="AB4916" s="28"/>
      <c r="AC4916" s="28"/>
      <c r="AD4916" s="28" t="s">
        <v>52</v>
      </c>
      <c r="AE4916" s="28"/>
      <c r="AF4916" s="28"/>
      <c r="AG4916" s="28" t="s">
        <v>10091</v>
      </c>
    </row>
    <row r="4917" spans="1:36" ht="31.5" hidden="1" x14ac:dyDescent="0.2">
      <c r="A4917" s="36" t="s">
        <v>10799</v>
      </c>
      <c r="B4917" s="36" t="s">
        <v>115</v>
      </c>
      <c r="C4917" s="36" t="s">
        <v>36</v>
      </c>
      <c r="D4917" s="37">
        <v>41994</v>
      </c>
      <c r="E4917" s="38">
        <v>41994.801388888889</v>
      </c>
      <c r="F4917" s="37">
        <v>41995</v>
      </c>
      <c r="G4917" s="38">
        <v>41995.625</v>
      </c>
      <c r="H4917" s="194">
        <f t="shared" si="164"/>
        <v>0.82361111111094942</v>
      </c>
      <c r="I4917" s="36">
        <v>10</v>
      </c>
      <c r="J4917" s="28"/>
      <c r="K4917" s="28"/>
      <c r="L4917" s="28" t="s">
        <v>128</v>
      </c>
      <c r="M4917" s="36" t="s">
        <v>66</v>
      </c>
      <c r="N4917" s="36" t="s">
        <v>103</v>
      </c>
      <c r="O4917" s="36" t="s">
        <v>66</v>
      </c>
      <c r="P4917" s="36" t="s">
        <v>11332</v>
      </c>
      <c r="Q4917" s="28" t="s">
        <v>11333</v>
      </c>
      <c r="R4917" s="36">
        <f>3+33.9+6.6+1+29.6</f>
        <v>74.099999999999994</v>
      </c>
      <c r="S4917" s="36"/>
      <c r="T4917" s="36">
        <f t="shared" si="165"/>
        <v>74.099999999999994</v>
      </c>
      <c r="U4917" s="28"/>
      <c r="V4917" s="28"/>
      <c r="W4917" s="28"/>
      <c r="X4917" s="28"/>
      <c r="Y4917" s="28"/>
      <c r="Z4917" s="28"/>
      <c r="AA4917" s="28"/>
      <c r="AB4917" s="28"/>
      <c r="AC4917" s="28"/>
      <c r="AD4917" s="28" t="s">
        <v>52</v>
      </c>
      <c r="AE4917" s="28"/>
      <c r="AF4917" s="28"/>
      <c r="AG4917" s="28" t="s">
        <v>10091</v>
      </c>
    </row>
    <row r="4918" spans="1:36" ht="31.5" hidden="1" customHeight="1" x14ac:dyDescent="0.2">
      <c r="A4918" s="36" t="s">
        <v>10799</v>
      </c>
      <c r="B4918" s="36" t="s">
        <v>115</v>
      </c>
      <c r="C4918" s="36" t="s">
        <v>36</v>
      </c>
      <c r="D4918" s="37">
        <v>41994</v>
      </c>
      <c r="E4918" s="38">
        <v>41994.779166666667</v>
      </c>
      <c r="F4918" s="37">
        <v>41994</v>
      </c>
      <c r="G4918" s="38">
        <v>41994.854166666664</v>
      </c>
      <c r="H4918" s="194">
        <f t="shared" si="164"/>
        <v>7.4999999997089617E-2</v>
      </c>
      <c r="I4918" s="36">
        <v>2</v>
      </c>
      <c r="J4918" s="28"/>
      <c r="K4918" s="28"/>
      <c r="L4918" s="28" t="s">
        <v>128</v>
      </c>
      <c r="M4918" s="36" t="s">
        <v>66</v>
      </c>
      <c r="N4918" s="36" t="s">
        <v>103</v>
      </c>
      <c r="O4918" s="36" t="s">
        <v>66</v>
      </c>
      <c r="P4918" s="36" t="s">
        <v>11334</v>
      </c>
      <c r="Q4918" s="28" t="s">
        <v>11335</v>
      </c>
      <c r="R4918" s="36">
        <v>0.4</v>
      </c>
      <c r="S4918" s="36"/>
      <c r="T4918" s="36">
        <f t="shared" si="165"/>
        <v>0.4</v>
      </c>
      <c r="U4918" s="28"/>
      <c r="V4918" s="28"/>
      <c r="W4918" s="28"/>
      <c r="X4918" s="28"/>
      <c r="Y4918" s="28"/>
      <c r="Z4918" s="28"/>
      <c r="AA4918" s="28"/>
      <c r="AB4918" s="28"/>
      <c r="AC4918" s="28"/>
      <c r="AD4918" s="28" t="s">
        <v>52</v>
      </c>
      <c r="AE4918" s="28"/>
      <c r="AF4918" s="28"/>
      <c r="AG4918" s="28"/>
    </row>
    <row r="4919" spans="1:36" ht="31.5" hidden="1" customHeight="1" x14ac:dyDescent="0.2">
      <c r="A4919" s="36" t="s">
        <v>10799</v>
      </c>
      <c r="B4919" s="36" t="s">
        <v>115</v>
      </c>
      <c r="C4919" s="36" t="s">
        <v>36</v>
      </c>
      <c r="D4919" s="37">
        <v>41994</v>
      </c>
      <c r="E4919" s="38">
        <v>41994.736111111109</v>
      </c>
      <c r="F4919" s="37">
        <v>41995</v>
      </c>
      <c r="G4919" s="38">
        <v>41995.625</v>
      </c>
      <c r="H4919" s="194">
        <f t="shared" si="164"/>
        <v>0.88888888889050577</v>
      </c>
      <c r="I4919" s="36">
        <v>9</v>
      </c>
      <c r="J4919" s="28"/>
      <c r="K4919" s="28"/>
      <c r="L4919" s="28" t="s">
        <v>130</v>
      </c>
      <c r="M4919" s="36" t="s">
        <v>66</v>
      </c>
      <c r="N4919" s="36" t="s">
        <v>103</v>
      </c>
      <c r="O4919" s="36" t="s">
        <v>66</v>
      </c>
      <c r="P4919" s="36" t="s">
        <v>10549</v>
      </c>
      <c r="Q4919" s="28" t="s">
        <v>11336</v>
      </c>
      <c r="R4919" s="36">
        <f>47.3+28.4</f>
        <v>75.699999999999989</v>
      </c>
      <c r="S4919" s="36"/>
      <c r="T4919" s="36">
        <f t="shared" si="165"/>
        <v>75.699999999999989</v>
      </c>
      <c r="U4919" s="28"/>
      <c r="V4919" s="28"/>
      <c r="W4919" s="28"/>
      <c r="X4919" s="28"/>
      <c r="Y4919" s="28"/>
      <c r="Z4919" s="28"/>
      <c r="AA4919" s="28"/>
      <c r="AB4919" s="28"/>
      <c r="AC4919" s="28"/>
      <c r="AD4919" s="28" t="s">
        <v>61</v>
      </c>
      <c r="AE4919" s="28"/>
      <c r="AF4919" s="28"/>
      <c r="AG4919" s="28" t="s">
        <v>10091</v>
      </c>
    </row>
    <row r="4920" spans="1:36" ht="31.5" hidden="1" customHeight="1" x14ac:dyDescent="0.2">
      <c r="A4920" s="36" t="s">
        <v>10799</v>
      </c>
      <c r="B4920" s="36" t="s">
        <v>115</v>
      </c>
      <c r="C4920" s="36" t="s">
        <v>36</v>
      </c>
      <c r="D4920" s="37">
        <v>41994</v>
      </c>
      <c r="E4920" s="38">
        <v>41994.40625</v>
      </c>
      <c r="F4920" s="37">
        <v>41994</v>
      </c>
      <c r="G4920" s="38">
        <v>41994.414583333331</v>
      </c>
      <c r="H4920" s="194">
        <f t="shared" si="164"/>
        <v>8.333333331393078E-3</v>
      </c>
      <c r="I4920" s="36">
        <v>6</v>
      </c>
      <c r="J4920" s="28"/>
      <c r="K4920" s="28"/>
      <c r="L4920" s="28" t="s">
        <v>128</v>
      </c>
      <c r="M4920" s="36" t="s">
        <v>66</v>
      </c>
      <c r="N4920" s="36" t="s">
        <v>103</v>
      </c>
      <c r="O4920" s="36" t="s">
        <v>66</v>
      </c>
      <c r="P4920" s="36" t="s">
        <v>10856</v>
      </c>
      <c r="Q4920" s="28" t="s">
        <v>11337</v>
      </c>
      <c r="R4920" s="36">
        <v>0.7</v>
      </c>
      <c r="S4920" s="36"/>
      <c r="T4920" s="36">
        <f t="shared" si="165"/>
        <v>0.7</v>
      </c>
      <c r="U4920" s="28"/>
      <c r="V4920" s="28"/>
      <c r="W4920" s="28"/>
      <c r="X4920" s="28"/>
      <c r="Y4920" s="28"/>
      <c r="Z4920" s="28"/>
      <c r="AA4920" s="28"/>
      <c r="AB4920" s="28"/>
      <c r="AC4920" s="28"/>
      <c r="AD4920" s="28" t="s">
        <v>52</v>
      </c>
      <c r="AE4920" s="28"/>
      <c r="AF4920" s="28"/>
      <c r="AG4920" s="28"/>
    </row>
    <row r="4921" spans="1:36" ht="15" hidden="1" customHeight="1" x14ac:dyDescent="0.2">
      <c r="A4921" s="36" t="s">
        <v>10799</v>
      </c>
      <c r="B4921" s="36" t="s">
        <v>115</v>
      </c>
      <c r="C4921" s="36" t="s">
        <v>36</v>
      </c>
      <c r="D4921" s="37">
        <v>41994</v>
      </c>
      <c r="E4921" s="38">
        <v>41994.635416666664</v>
      </c>
      <c r="F4921" s="37">
        <v>41995</v>
      </c>
      <c r="G4921" s="38">
        <v>41995.5</v>
      </c>
      <c r="H4921" s="194">
        <f t="shared" si="164"/>
        <v>0.86458333333575865</v>
      </c>
      <c r="I4921" s="36">
        <v>6</v>
      </c>
      <c r="J4921" s="28"/>
      <c r="K4921" s="28"/>
      <c r="L4921" s="28" t="s">
        <v>128</v>
      </c>
      <c r="M4921" s="36" t="s">
        <v>66</v>
      </c>
      <c r="N4921" s="36" t="s">
        <v>103</v>
      </c>
      <c r="O4921" s="36" t="s">
        <v>66</v>
      </c>
      <c r="P4921" s="36" t="s">
        <v>10856</v>
      </c>
      <c r="Q4921" s="28" t="s">
        <v>11337</v>
      </c>
      <c r="R4921" s="36">
        <f>58.8+18.7</f>
        <v>77.5</v>
      </c>
      <c r="S4921" s="36"/>
      <c r="T4921" s="36">
        <f t="shared" si="165"/>
        <v>77.5</v>
      </c>
      <c r="U4921" s="28"/>
      <c r="V4921" s="28"/>
      <c r="W4921" s="28"/>
      <c r="X4921" s="28"/>
      <c r="Y4921" s="28"/>
      <c r="Z4921" s="28"/>
      <c r="AA4921" s="28"/>
      <c r="AB4921" s="28"/>
      <c r="AC4921" s="28"/>
      <c r="AD4921" s="28" t="s">
        <v>49</v>
      </c>
      <c r="AE4921" s="28"/>
      <c r="AF4921" s="28"/>
      <c r="AG4921" s="28" t="s">
        <v>10091</v>
      </c>
    </row>
    <row r="4922" spans="1:36" ht="15" hidden="1" customHeight="1" x14ac:dyDescent="0.2">
      <c r="A4922" s="36" t="s">
        <v>10799</v>
      </c>
      <c r="B4922" s="36" t="s">
        <v>115</v>
      </c>
      <c r="C4922" s="36" t="s">
        <v>36</v>
      </c>
      <c r="D4922" s="37">
        <v>41994</v>
      </c>
      <c r="E4922" s="38">
        <v>41994.666666666664</v>
      </c>
      <c r="F4922" s="37">
        <v>41995</v>
      </c>
      <c r="G4922" s="38">
        <v>41995.625</v>
      </c>
      <c r="H4922" s="194">
        <f t="shared" si="164"/>
        <v>0.95833333333575865</v>
      </c>
      <c r="I4922" s="36">
        <v>4</v>
      </c>
      <c r="J4922" s="28"/>
      <c r="K4922" s="28"/>
      <c r="L4922" s="28" t="s">
        <v>128</v>
      </c>
      <c r="M4922" s="36" t="s">
        <v>66</v>
      </c>
      <c r="N4922" s="36" t="s">
        <v>103</v>
      </c>
      <c r="O4922" s="36" t="s">
        <v>66</v>
      </c>
      <c r="P4922" s="36" t="s">
        <v>10856</v>
      </c>
      <c r="Q4922" s="28" t="s">
        <v>11338</v>
      </c>
      <c r="R4922" s="36">
        <f>24.4+13</f>
        <v>37.4</v>
      </c>
      <c r="S4922" s="36"/>
      <c r="T4922" s="36">
        <f t="shared" si="165"/>
        <v>37.4</v>
      </c>
      <c r="U4922" s="28"/>
      <c r="V4922" s="28"/>
      <c r="W4922" s="28"/>
      <c r="X4922" s="28"/>
      <c r="Y4922" s="28"/>
      <c r="Z4922" s="28"/>
      <c r="AA4922" s="28"/>
      <c r="AB4922" s="28"/>
      <c r="AC4922" s="28"/>
      <c r="AD4922" s="28" t="s">
        <v>52</v>
      </c>
      <c r="AE4922" s="28"/>
      <c r="AF4922" s="28"/>
      <c r="AG4922" s="28" t="s">
        <v>10091</v>
      </c>
    </row>
    <row r="4923" spans="1:36" ht="15" hidden="1" customHeight="1" x14ac:dyDescent="0.2">
      <c r="A4923" s="36" t="s">
        <v>10799</v>
      </c>
      <c r="B4923" s="36" t="s">
        <v>115</v>
      </c>
      <c r="C4923" s="36" t="s">
        <v>36</v>
      </c>
      <c r="D4923" s="37">
        <v>41994</v>
      </c>
      <c r="E4923" s="38">
        <v>41994.779166666667</v>
      </c>
      <c r="F4923" s="37">
        <v>41995</v>
      </c>
      <c r="G4923" s="38">
        <v>41995.625</v>
      </c>
      <c r="H4923" s="194">
        <f t="shared" si="164"/>
        <v>0.84583333333284827</v>
      </c>
      <c r="I4923" s="36">
        <v>26</v>
      </c>
      <c r="J4923" s="28"/>
      <c r="K4923" s="28"/>
      <c r="L4923" s="28" t="s">
        <v>128</v>
      </c>
      <c r="M4923" s="36" t="s">
        <v>66</v>
      </c>
      <c r="N4923" s="36" t="s">
        <v>103</v>
      </c>
      <c r="O4923" s="36" t="s">
        <v>66</v>
      </c>
      <c r="P4923" s="36" t="s">
        <v>10856</v>
      </c>
      <c r="Q4923" s="28" t="s">
        <v>11335</v>
      </c>
      <c r="R4923" s="36">
        <f>86.4+63.4</f>
        <v>149.80000000000001</v>
      </c>
      <c r="S4923" s="36"/>
      <c r="T4923" s="36">
        <f t="shared" si="165"/>
        <v>149.80000000000001</v>
      </c>
      <c r="U4923" s="28"/>
      <c r="V4923" s="28"/>
      <c r="W4923" s="28"/>
      <c r="X4923" s="28"/>
      <c r="Y4923" s="28"/>
      <c r="Z4923" s="28"/>
      <c r="AA4923" s="28"/>
      <c r="AB4923" s="28"/>
      <c r="AC4923" s="28"/>
      <c r="AD4923" s="28" t="s">
        <v>52</v>
      </c>
      <c r="AE4923" s="28"/>
      <c r="AF4923" s="28"/>
      <c r="AG4923" s="28" t="s">
        <v>10091</v>
      </c>
    </row>
    <row r="4924" spans="1:36" ht="15" hidden="1" customHeight="1" x14ac:dyDescent="0.2">
      <c r="A4924" s="36" t="s">
        <v>10799</v>
      </c>
      <c r="B4924" s="36" t="s">
        <v>115</v>
      </c>
      <c r="C4924" s="36" t="s">
        <v>36</v>
      </c>
      <c r="D4924" s="37">
        <v>41995</v>
      </c>
      <c r="E4924" s="38">
        <v>41995.086805555555</v>
      </c>
      <c r="F4924" s="37">
        <v>41995</v>
      </c>
      <c r="G4924" s="38">
        <v>41995.6875</v>
      </c>
      <c r="H4924" s="194">
        <f t="shared" si="164"/>
        <v>0.60069444444525288</v>
      </c>
      <c r="I4924" s="36">
        <v>89</v>
      </c>
      <c r="J4924" s="28"/>
      <c r="K4924" s="28"/>
      <c r="L4924" s="28" t="s">
        <v>128</v>
      </c>
      <c r="M4924" s="36" t="s">
        <v>66</v>
      </c>
      <c r="N4924" s="36" t="s">
        <v>103</v>
      </c>
      <c r="O4924" s="36" t="s">
        <v>66</v>
      </c>
      <c r="P4924" s="36" t="s">
        <v>10481</v>
      </c>
      <c r="Q4924" s="28" t="s">
        <v>11347</v>
      </c>
      <c r="R4924" s="36">
        <f>15.8+9.9</f>
        <v>25.700000000000003</v>
      </c>
      <c r="S4924" s="36"/>
      <c r="T4924" s="36">
        <f t="shared" si="165"/>
        <v>25.700000000000003</v>
      </c>
      <c r="U4924" s="28"/>
      <c r="V4924" s="28"/>
      <c r="W4924" s="28"/>
      <c r="X4924" s="28"/>
      <c r="Y4924" s="28"/>
      <c r="Z4924" s="28"/>
      <c r="AA4924" s="28"/>
      <c r="AB4924" s="28"/>
      <c r="AC4924" s="28"/>
      <c r="AD4924" s="28" t="s">
        <v>49</v>
      </c>
      <c r="AE4924" s="28"/>
      <c r="AF4924" s="28"/>
      <c r="AG4924" s="28" t="s">
        <v>10091</v>
      </c>
    </row>
    <row r="4925" spans="1:36" ht="31.5" hidden="1" x14ac:dyDescent="0.2">
      <c r="A4925" s="36" t="s">
        <v>10799</v>
      </c>
      <c r="B4925" s="36" t="s">
        <v>115</v>
      </c>
      <c r="C4925" s="36" t="s">
        <v>36</v>
      </c>
      <c r="D4925" s="37">
        <v>41995</v>
      </c>
      <c r="E4925" s="38">
        <v>41995.100694444445</v>
      </c>
      <c r="F4925" s="37">
        <v>41995</v>
      </c>
      <c r="G4925" s="38">
        <v>41995.163194444445</v>
      </c>
      <c r="H4925" s="194">
        <f t="shared" si="164"/>
        <v>6.25E-2</v>
      </c>
      <c r="I4925" s="36">
        <v>92</v>
      </c>
      <c r="J4925" s="28"/>
      <c r="K4925" s="28"/>
      <c r="L4925" s="28" t="s">
        <v>128</v>
      </c>
      <c r="M4925" s="36" t="s">
        <v>66</v>
      </c>
      <c r="N4925" s="36" t="s">
        <v>103</v>
      </c>
      <c r="O4925" s="36" t="s">
        <v>66</v>
      </c>
      <c r="P4925" s="36" t="s">
        <v>10484</v>
      </c>
      <c r="Q4925" s="28" t="s">
        <v>11348</v>
      </c>
      <c r="R4925" s="36">
        <v>2.4</v>
      </c>
      <c r="S4925" s="36"/>
      <c r="T4925" s="36">
        <f t="shared" si="165"/>
        <v>2.4</v>
      </c>
      <c r="U4925" s="28"/>
      <c r="V4925" s="28"/>
      <c r="W4925" s="28"/>
      <c r="X4925" s="28"/>
      <c r="Y4925" s="28"/>
      <c r="Z4925" s="28"/>
      <c r="AA4925" s="28"/>
      <c r="AB4925" s="28"/>
      <c r="AC4925" s="28"/>
      <c r="AD4925" s="351" t="s">
        <v>52</v>
      </c>
      <c r="AE4925" s="28"/>
      <c r="AF4925" s="28"/>
      <c r="AG4925" s="28"/>
    </row>
    <row r="4926" spans="1:36" ht="31.5" hidden="1" x14ac:dyDescent="0.2">
      <c r="A4926" s="36" t="s">
        <v>10799</v>
      </c>
      <c r="B4926" s="36" t="s">
        <v>115</v>
      </c>
      <c r="C4926" s="36" t="s">
        <v>36</v>
      </c>
      <c r="D4926" s="37">
        <v>41995</v>
      </c>
      <c r="E4926" s="38">
        <v>41995.333333333336</v>
      </c>
      <c r="F4926" s="37">
        <v>41995</v>
      </c>
      <c r="G4926" s="38">
        <v>41995.621527777781</v>
      </c>
      <c r="H4926" s="194">
        <f t="shared" si="164"/>
        <v>0.28819444444525288</v>
      </c>
      <c r="I4926" s="36">
        <v>16</v>
      </c>
      <c r="J4926" s="28"/>
      <c r="K4926" s="28"/>
      <c r="L4926" s="28" t="s">
        <v>128</v>
      </c>
      <c r="M4926" s="36" t="s">
        <v>66</v>
      </c>
      <c r="N4926" s="36">
        <v>0.4</v>
      </c>
      <c r="O4926" s="36" t="s">
        <v>66</v>
      </c>
      <c r="P4926" s="36" t="s">
        <v>10591</v>
      </c>
      <c r="Q4926" s="28" t="s">
        <v>11349</v>
      </c>
      <c r="R4926" s="36">
        <v>2.4</v>
      </c>
      <c r="S4926" s="36"/>
      <c r="T4926" s="36">
        <f t="shared" si="165"/>
        <v>2.4</v>
      </c>
      <c r="U4926" s="28"/>
      <c r="V4926" s="28"/>
      <c r="W4926" s="28"/>
      <c r="X4926" s="28"/>
      <c r="Y4926" s="28"/>
      <c r="Z4926" s="28"/>
      <c r="AA4926" s="28"/>
      <c r="AB4926" s="28"/>
      <c r="AC4926" s="28"/>
      <c r="AD4926" s="351" t="s">
        <v>52</v>
      </c>
      <c r="AE4926" s="28"/>
      <c r="AF4926" s="28"/>
      <c r="AG4926" s="28"/>
    </row>
    <row r="4927" spans="1:36" ht="31.5" hidden="1" x14ac:dyDescent="0.2">
      <c r="A4927" s="36" t="s">
        <v>10799</v>
      </c>
      <c r="B4927" s="36" t="s">
        <v>115</v>
      </c>
      <c r="C4927" s="36" t="s">
        <v>36</v>
      </c>
      <c r="D4927" s="37">
        <v>41995</v>
      </c>
      <c r="E4927" s="38">
        <v>41995.541666666664</v>
      </c>
      <c r="F4927" s="37">
        <v>41995</v>
      </c>
      <c r="G4927" s="38">
        <v>41995.649456018517</v>
      </c>
      <c r="H4927" s="194">
        <f t="shared" si="164"/>
        <v>0.10778935185226146</v>
      </c>
      <c r="I4927" s="36">
        <v>4</v>
      </c>
      <c r="J4927" s="28"/>
      <c r="K4927" s="28"/>
      <c r="L4927" s="28" t="s">
        <v>128</v>
      </c>
      <c r="M4927" s="36" t="s">
        <v>66</v>
      </c>
      <c r="N4927" s="36">
        <v>0.4</v>
      </c>
      <c r="O4927" s="36" t="s">
        <v>66</v>
      </c>
      <c r="P4927" s="36" t="s">
        <v>10591</v>
      </c>
      <c r="Q4927" s="28" t="s">
        <v>11350</v>
      </c>
      <c r="R4927" s="36">
        <v>0.1</v>
      </c>
      <c r="S4927" s="36"/>
      <c r="T4927" s="36">
        <f t="shared" si="165"/>
        <v>0.1</v>
      </c>
      <c r="U4927" s="28"/>
      <c r="V4927" s="28"/>
      <c r="W4927" s="28"/>
      <c r="X4927" s="28"/>
      <c r="Y4927" s="28"/>
      <c r="Z4927" s="28"/>
      <c r="AA4927" s="28"/>
      <c r="AB4927" s="28"/>
      <c r="AC4927" s="28"/>
      <c r="AD4927" s="351" t="s">
        <v>52</v>
      </c>
      <c r="AE4927" s="28"/>
      <c r="AF4927" s="28"/>
      <c r="AG4927" s="28"/>
    </row>
    <row r="4928" spans="1:36" ht="31.5" hidden="1" x14ac:dyDescent="0.2">
      <c r="A4928" s="36" t="s">
        <v>10799</v>
      </c>
      <c r="B4928" s="36" t="s">
        <v>115</v>
      </c>
      <c r="C4928" s="36" t="s">
        <v>36</v>
      </c>
      <c r="D4928" s="37">
        <v>41995</v>
      </c>
      <c r="E4928" s="38">
        <v>41995.645833333336</v>
      </c>
      <c r="F4928" s="37">
        <v>41995</v>
      </c>
      <c r="G4928" s="38">
        <v>41996</v>
      </c>
      <c r="H4928" s="194">
        <f t="shared" si="164"/>
        <v>0.35416666666424135</v>
      </c>
      <c r="I4928" s="36">
        <v>5</v>
      </c>
      <c r="J4928" s="28"/>
      <c r="K4928" s="28"/>
      <c r="L4928" s="28" t="s">
        <v>128</v>
      </c>
      <c r="M4928" s="36" t="s">
        <v>66</v>
      </c>
      <c r="N4928" s="36">
        <v>0.4</v>
      </c>
      <c r="O4928" s="36" t="s">
        <v>66</v>
      </c>
      <c r="P4928" s="36" t="s">
        <v>10591</v>
      </c>
      <c r="Q4928" s="28" t="s">
        <v>11351</v>
      </c>
      <c r="R4928" s="36">
        <v>0.6</v>
      </c>
      <c r="S4928" s="36"/>
      <c r="T4928" s="36">
        <f t="shared" si="165"/>
        <v>0.6</v>
      </c>
      <c r="U4928" s="357"/>
      <c r="V4928" s="357"/>
      <c r="W4928" s="357"/>
      <c r="X4928" s="357"/>
      <c r="Y4928" s="357"/>
      <c r="Z4928" s="357"/>
      <c r="AA4928" s="357"/>
      <c r="AB4928" s="357"/>
      <c r="AC4928" s="362"/>
      <c r="AD4928" s="351" t="s">
        <v>49</v>
      </c>
      <c r="AE4928" s="28"/>
      <c r="AF4928" s="28"/>
      <c r="AG4928" s="28"/>
    </row>
    <row r="4929" spans="1:113" s="3" customFormat="1" ht="157.5" hidden="1" x14ac:dyDescent="0.2">
      <c r="A4929" s="36" t="s">
        <v>10799</v>
      </c>
      <c r="B4929" s="36" t="s">
        <v>115</v>
      </c>
      <c r="C4929" s="36" t="s">
        <v>36</v>
      </c>
      <c r="D4929" s="37">
        <v>41995</v>
      </c>
      <c r="E4929" s="38">
        <v>41995.292361111111</v>
      </c>
      <c r="F4929" s="37">
        <v>41996</v>
      </c>
      <c r="G4929" s="38">
        <v>41996.724999999999</v>
      </c>
      <c r="H4929" s="194">
        <f t="shared" si="164"/>
        <v>1.4326388888875954</v>
      </c>
      <c r="I4929" s="36">
        <v>21</v>
      </c>
      <c r="J4929" s="28"/>
      <c r="K4929" s="28"/>
      <c r="L4929" s="28" t="s">
        <v>128</v>
      </c>
      <c r="M4929" s="36" t="s">
        <v>66</v>
      </c>
      <c r="N4929" s="36" t="s">
        <v>103</v>
      </c>
      <c r="O4929" s="36" t="s">
        <v>66</v>
      </c>
      <c r="P4929" s="36" t="s">
        <v>11352</v>
      </c>
      <c r="Q4929" s="28" t="s">
        <v>11353</v>
      </c>
      <c r="R4929" s="36">
        <f>12+2.7+3.4+4.8</f>
        <v>22.9</v>
      </c>
      <c r="S4929" s="36">
        <f>2.6+1.2+0.2</f>
        <v>4</v>
      </c>
      <c r="T4929" s="36">
        <f t="shared" si="165"/>
        <v>26.9</v>
      </c>
      <c r="U4929" s="28"/>
      <c r="V4929" s="358"/>
      <c r="W4929" s="358"/>
      <c r="X4929" s="358"/>
      <c r="Y4929" s="358"/>
      <c r="Z4929" s="358"/>
      <c r="AA4929" s="358"/>
      <c r="AB4929" s="358"/>
      <c r="AC4929" s="365"/>
      <c r="AD4929" s="351" t="s">
        <v>49</v>
      </c>
      <c r="AE4929" s="28"/>
      <c r="AF4929" s="28"/>
      <c r="AG4929" s="351" t="s">
        <v>10091</v>
      </c>
      <c r="AH4929" s="22"/>
      <c r="AI4929" s="22"/>
      <c r="AJ4929" s="22"/>
    </row>
    <row r="4930" spans="1:113" ht="47.25" hidden="1" x14ac:dyDescent="0.2">
      <c r="A4930" s="36" t="s">
        <v>10799</v>
      </c>
      <c r="B4930" s="36" t="s">
        <v>115</v>
      </c>
      <c r="C4930" s="36" t="s">
        <v>36</v>
      </c>
      <c r="D4930" s="37">
        <v>41995</v>
      </c>
      <c r="E4930" s="38">
        <v>41995.333333333336</v>
      </c>
      <c r="F4930" s="37">
        <v>41996</v>
      </c>
      <c r="G4930" s="38">
        <v>41996.625</v>
      </c>
      <c r="H4930" s="194">
        <f t="shared" si="164"/>
        <v>1.2916666666642413</v>
      </c>
      <c r="I4930" s="36">
        <v>1</v>
      </c>
      <c r="J4930" s="28"/>
      <c r="K4930" s="28"/>
      <c r="L4930" s="858" t="s">
        <v>126</v>
      </c>
      <c r="M4930" s="36" t="s">
        <v>1470</v>
      </c>
      <c r="N4930" s="36">
        <v>0.4</v>
      </c>
      <c r="O4930" s="36" t="s">
        <v>72</v>
      </c>
      <c r="P4930" s="36" t="s">
        <v>11354</v>
      </c>
      <c r="Q4930" s="28" t="s">
        <v>11355</v>
      </c>
      <c r="R4930" s="36">
        <f>0.5+0.2</f>
        <v>0.7</v>
      </c>
      <c r="S4930" s="36"/>
      <c r="T4930" s="36">
        <f t="shared" si="165"/>
        <v>0.7</v>
      </c>
      <c r="U4930" s="357"/>
      <c r="V4930" s="357"/>
      <c r="W4930" s="357"/>
      <c r="X4930" s="357"/>
      <c r="Y4930" s="357"/>
      <c r="Z4930" s="357"/>
      <c r="AA4930" s="357"/>
      <c r="AB4930" s="357"/>
      <c r="AC4930" s="362"/>
      <c r="AD4930" s="351" t="s">
        <v>40</v>
      </c>
      <c r="AE4930" s="28"/>
      <c r="AF4930" s="28"/>
      <c r="AG4930" s="351" t="s">
        <v>10091</v>
      </c>
    </row>
    <row r="4931" spans="1:113" ht="47.25" hidden="1" x14ac:dyDescent="0.2">
      <c r="A4931" s="36" t="s">
        <v>10799</v>
      </c>
      <c r="B4931" s="36" t="s">
        <v>115</v>
      </c>
      <c r="C4931" s="36" t="s">
        <v>36</v>
      </c>
      <c r="D4931" s="37">
        <v>41995</v>
      </c>
      <c r="E4931" s="38">
        <v>41995.292361111111</v>
      </c>
      <c r="F4931" s="37">
        <v>41995</v>
      </c>
      <c r="G4931" s="38">
        <v>41995.6875</v>
      </c>
      <c r="H4931" s="194">
        <f t="shared" si="164"/>
        <v>0.39513888888905058</v>
      </c>
      <c r="I4931" s="36">
        <v>100</v>
      </c>
      <c r="J4931" s="28"/>
      <c r="K4931" s="28"/>
      <c r="L4931" s="28" t="s">
        <v>128</v>
      </c>
      <c r="M4931" s="36" t="s">
        <v>66</v>
      </c>
      <c r="N4931" s="36" t="s">
        <v>103</v>
      </c>
      <c r="O4931" s="36" t="s">
        <v>66</v>
      </c>
      <c r="P4931" s="36" t="s">
        <v>10481</v>
      </c>
      <c r="Q4931" s="28" t="s">
        <v>11356</v>
      </c>
      <c r="R4931" s="36">
        <v>33.5</v>
      </c>
      <c r="S4931" s="36"/>
      <c r="T4931" s="36">
        <f t="shared" si="165"/>
        <v>33.5</v>
      </c>
      <c r="U4931" s="357"/>
      <c r="V4931" s="357"/>
      <c r="W4931" s="357"/>
      <c r="X4931" s="357"/>
      <c r="Y4931" s="357"/>
      <c r="Z4931" s="357"/>
      <c r="AA4931" s="357"/>
      <c r="AB4931" s="357"/>
      <c r="AC4931" s="362"/>
      <c r="AD4931" s="351" t="s">
        <v>52</v>
      </c>
      <c r="AE4931" s="28"/>
      <c r="AF4931" s="28"/>
      <c r="AG4931" s="351"/>
    </row>
    <row r="4932" spans="1:113" s="75" customFormat="1" ht="42.75" hidden="1" customHeight="1" x14ac:dyDescent="0.2">
      <c r="A4932" s="36" t="s">
        <v>10799</v>
      </c>
      <c r="B4932" s="36" t="s">
        <v>115</v>
      </c>
      <c r="C4932" s="36" t="s">
        <v>36</v>
      </c>
      <c r="D4932" s="37">
        <v>41995</v>
      </c>
      <c r="E4932" s="38">
        <v>41995.369444444441</v>
      </c>
      <c r="F4932" s="37">
        <v>41995</v>
      </c>
      <c r="G4932" s="38">
        <v>41995.473611111112</v>
      </c>
      <c r="H4932" s="194">
        <f t="shared" si="164"/>
        <v>0.10416666667151731</v>
      </c>
      <c r="I4932" s="36">
        <v>46</v>
      </c>
      <c r="J4932" s="28"/>
      <c r="K4932" s="28"/>
      <c r="L4932" s="28" t="s">
        <v>130</v>
      </c>
      <c r="M4932" s="36" t="s">
        <v>10884</v>
      </c>
      <c r="N4932" s="36" t="s">
        <v>103</v>
      </c>
      <c r="O4932" s="36" t="s">
        <v>69</v>
      </c>
      <c r="P4932" s="36" t="s">
        <v>10484</v>
      </c>
      <c r="Q4932" s="28" t="s">
        <v>11357</v>
      </c>
      <c r="R4932" s="36">
        <v>15.9</v>
      </c>
      <c r="S4932" s="36"/>
      <c r="T4932" s="36">
        <f t="shared" si="165"/>
        <v>15.9</v>
      </c>
      <c r="U4932" s="28"/>
      <c r="V4932" s="28"/>
      <c r="W4932" s="28"/>
      <c r="X4932" s="28"/>
      <c r="Y4932" s="28"/>
      <c r="Z4932" s="28"/>
      <c r="AA4932" s="28"/>
      <c r="AB4932" s="28"/>
      <c r="AC4932" s="28"/>
      <c r="AD4932" s="429" t="s">
        <v>40</v>
      </c>
      <c r="AE4932" s="28"/>
      <c r="AF4932" s="28"/>
      <c r="AG4932" s="351"/>
      <c r="AH4932" s="22"/>
      <c r="AI4932" s="22"/>
      <c r="AJ4932" s="22"/>
      <c r="AK4932" s="161"/>
      <c r="AL4932" s="69"/>
      <c r="AM4932" s="69"/>
      <c r="AN4932" s="69"/>
      <c r="AO4932" s="69"/>
      <c r="AP4932" s="69"/>
      <c r="AQ4932" s="69"/>
      <c r="AR4932" s="69"/>
      <c r="AS4932" s="69"/>
      <c r="AT4932" s="69"/>
      <c r="AU4932" s="69"/>
      <c r="AV4932" s="69"/>
      <c r="AW4932" s="69"/>
      <c r="AX4932" s="69"/>
      <c r="AY4932" s="69"/>
      <c r="AZ4932" s="69"/>
      <c r="BA4932" s="69"/>
      <c r="BB4932" s="69"/>
      <c r="BC4932" s="69"/>
      <c r="BD4932" s="69"/>
      <c r="BE4932" s="69"/>
      <c r="BF4932" s="69"/>
      <c r="BG4932" s="69"/>
      <c r="BH4932" s="69"/>
      <c r="BI4932" s="69"/>
      <c r="BJ4932" s="69"/>
      <c r="BK4932" s="69"/>
      <c r="BL4932" s="69"/>
      <c r="BM4932" s="69"/>
      <c r="BN4932" s="69"/>
      <c r="BO4932" s="69"/>
      <c r="BP4932" s="69"/>
      <c r="BQ4932" s="69"/>
      <c r="BR4932" s="69"/>
      <c r="BS4932" s="69"/>
      <c r="BT4932" s="69"/>
      <c r="BU4932" s="69"/>
      <c r="BV4932" s="69"/>
      <c r="BW4932" s="69"/>
      <c r="BX4932" s="69"/>
      <c r="BY4932" s="69"/>
      <c r="BZ4932" s="69"/>
      <c r="CA4932" s="69"/>
      <c r="CB4932" s="69"/>
      <c r="CC4932" s="69"/>
      <c r="CD4932" s="69"/>
      <c r="CE4932" s="69"/>
      <c r="CF4932" s="69"/>
      <c r="CG4932" s="69"/>
      <c r="CH4932" s="69"/>
      <c r="CI4932" s="69"/>
      <c r="CJ4932" s="69"/>
      <c r="CK4932" s="69"/>
      <c r="CL4932" s="69"/>
      <c r="CM4932" s="69"/>
      <c r="CN4932" s="69"/>
      <c r="CO4932" s="69"/>
      <c r="CP4932" s="69"/>
      <c r="CQ4932" s="69"/>
      <c r="CR4932" s="69"/>
      <c r="CS4932" s="69"/>
      <c r="CT4932" s="69"/>
      <c r="CU4932" s="69"/>
      <c r="CV4932" s="69"/>
      <c r="CW4932" s="69"/>
      <c r="CX4932" s="69"/>
      <c r="CY4932" s="69"/>
      <c r="CZ4932" s="69"/>
      <c r="DA4932" s="69"/>
      <c r="DB4932" s="69"/>
      <c r="DC4932" s="69"/>
      <c r="DD4932" s="69"/>
      <c r="DE4932" s="69"/>
      <c r="DF4932" s="69"/>
      <c r="DG4932" s="69"/>
      <c r="DH4932" s="69"/>
      <c r="DI4932" s="69"/>
    </row>
    <row r="4933" spans="1:113" s="75" customFormat="1" ht="31.5" hidden="1" x14ac:dyDescent="0.2">
      <c r="A4933" s="36" t="s">
        <v>10799</v>
      </c>
      <c r="B4933" s="36" t="s">
        <v>115</v>
      </c>
      <c r="C4933" s="36" t="s">
        <v>36</v>
      </c>
      <c r="D4933" s="37">
        <v>41995</v>
      </c>
      <c r="E4933" s="38">
        <v>41995.729166666664</v>
      </c>
      <c r="F4933" s="37">
        <v>41995</v>
      </c>
      <c r="G4933" s="38">
        <v>41995.791666666664</v>
      </c>
      <c r="H4933" s="194">
        <f t="shared" si="164"/>
        <v>6.25E-2</v>
      </c>
      <c r="I4933" s="36">
        <v>46</v>
      </c>
      <c r="J4933" s="28"/>
      <c r="K4933" s="28"/>
      <c r="L4933" s="28" t="s">
        <v>130</v>
      </c>
      <c r="M4933" s="36" t="s">
        <v>10884</v>
      </c>
      <c r="N4933" s="36" t="s">
        <v>103</v>
      </c>
      <c r="O4933" s="36" t="s">
        <v>69</v>
      </c>
      <c r="P4933" s="36" t="s">
        <v>10484</v>
      </c>
      <c r="Q4933" s="28" t="s">
        <v>11358</v>
      </c>
      <c r="R4933" s="36">
        <v>9.6</v>
      </c>
      <c r="S4933" s="36"/>
      <c r="T4933" s="36">
        <f t="shared" si="165"/>
        <v>9.6</v>
      </c>
      <c r="U4933" s="357"/>
      <c r="V4933" s="357"/>
      <c r="W4933" s="357"/>
      <c r="X4933" s="357"/>
      <c r="Y4933" s="357"/>
      <c r="Z4933" s="357"/>
      <c r="AA4933" s="357"/>
      <c r="AB4933" s="357"/>
      <c r="AC4933" s="357"/>
      <c r="AD4933" s="351" t="s">
        <v>61</v>
      </c>
      <c r="AE4933" s="28"/>
      <c r="AF4933" s="28"/>
      <c r="AG4933" s="351"/>
      <c r="AH4933" s="22"/>
      <c r="AI4933" s="22"/>
      <c r="AJ4933" s="22"/>
      <c r="AK4933" s="161"/>
      <c r="AL4933" s="69"/>
      <c r="AM4933" s="69"/>
      <c r="AN4933" s="69"/>
      <c r="AO4933" s="69"/>
      <c r="AP4933" s="69"/>
      <c r="AQ4933" s="69"/>
      <c r="AR4933" s="69"/>
      <c r="AS4933" s="69"/>
      <c r="AT4933" s="69"/>
      <c r="AU4933" s="69"/>
      <c r="AV4933" s="69"/>
      <c r="AW4933" s="69"/>
      <c r="AX4933" s="69"/>
      <c r="AY4933" s="69"/>
      <c r="AZ4933" s="69"/>
      <c r="BA4933" s="69"/>
      <c r="BB4933" s="69"/>
      <c r="BC4933" s="69"/>
      <c r="BD4933" s="69"/>
      <c r="BE4933" s="69"/>
      <c r="BF4933" s="69"/>
      <c r="BG4933" s="69"/>
      <c r="BH4933" s="69"/>
      <c r="BI4933" s="69"/>
      <c r="BJ4933" s="69"/>
      <c r="BK4933" s="69"/>
      <c r="BL4933" s="69"/>
      <c r="BM4933" s="69"/>
      <c r="BN4933" s="69"/>
      <c r="BO4933" s="69"/>
      <c r="BP4933" s="69"/>
      <c r="BQ4933" s="69"/>
      <c r="BR4933" s="69"/>
      <c r="BS4933" s="69"/>
      <c r="BT4933" s="69"/>
      <c r="BU4933" s="69"/>
      <c r="BV4933" s="69"/>
      <c r="BW4933" s="69"/>
      <c r="BX4933" s="69"/>
      <c r="BY4933" s="69"/>
      <c r="BZ4933" s="69"/>
      <c r="CA4933" s="69"/>
      <c r="CB4933" s="69"/>
      <c r="CC4933" s="69"/>
      <c r="CD4933" s="69"/>
      <c r="CE4933" s="69"/>
      <c r="CF4933" s="69"/>
      <c r="CG4933" s="69"/>
      <c r="CH4933" s="69"/>
      <c r="CI4933" s="69"/>
      <c r="CJ4933" s="69"/>
      <c r="CK4933" s="69"/>
      <c r="CL4933" s="69"/>
      <c r="CM4933" s="69"/>
      <c r="CN4933" s="69"/>
      <c r="CO4933" s="69"/>
      <c r="CP4933" s="69"/>
      <c r="CQ4933" s="69"/>
      <c r="CR4933" s="69"/>
      <c r="CS4933" s="69"/>
      <c r="CT4933" s="69"/>
      <c r="CU4933" s="69"/>
      <c r="CV4933" s="69"/>
      <c r="CW4933" s="69"/>
      <c r="CX4933" s="69"/>
      <c r="CY4933" s="69"/>
      <c r="CZ4933" s="69"/>
      <c r="DA4933" s="69"/>
      <c r="DB4933" s="69"/>
      <c r="DC4933" s="69"/>
      <c r="DD4933" s="69"/>
      <c r="DE4933" s="69"/>
      <c r="DF4933" s="69"/>
      <c r="DG4933" s="69"/>
      <c r="DH4933" s="69"/>
      <c r="DI4933" s="69"/>
    </row>
    <row r="4934" spans="1:113" s="75" customFormat="1" ht="62.25" hidden="1" customHeight="1" x14ac:dyDescent="0.2">
      <c r="A4934" s="36" t="s">
        <v>10799</v>
      </c>
      <c r="B4934" s="36" t="s">
        <v>115</v>
      </c>
      <c r="C4934" s="36" t="s">
        <v>36</v>
      </c>
      <c r="D4934" s="37">
        <v>41995</v>
      </c>
      <c r="E4934" s="38">
        <v>41995.792361111111</v>
      </c>
      <c r="F4934" s="37">
        <v>41997</v>
      </c>
      <c r="G4934" s="38">
        <v>41997.291655092595</v>
      </c>
      <c r="H4934" s="194">
        <f t="shared" si="164"/>
        <v>1.4992939814837882</v>
      </c>
      <c r="I4934" s="36">
        <v>1</v>
      </c>
      <c r="J4934" s="28"/>
      <c r="K4934" s="28"/>
      <c r="L4934" s="28" t="s">
        <v>128</v>
      </c>
      <c r="M4934" s="36" t="s">
        <v>11359</v>
      </c>
      <c r="N4934" s="36">
        <v>0.4</v>
      </c>
      <c r="O4934" s="36" t="s">
        <v>66</v>
      </c>
      <c r="P4934" s="36" t="s">
        <v>10484</v>
      </c>
      <c r="Q4934" s="28" t="s">
        <v>11360</v>
      </c>
      <c r="R4934" s="36">
        <f>2.6+5.2</f>
        <v>7.8000000000000007</v>
      </c>
      <c r="S4934" s="36"/>
      <c r="T4934" s="36">
        <f t="shared" si="165"/>
        <v>7.8000000000000007</v>
      </c>
      <c r="U4934" s="357"/>
      <c r="V4934" s="28"/>
      <c r="W4934" s="28"/>
      <c r="X4934" s="28"/>
      <c r="Y4934" s="28"/>
      <c r="Z4934" s="28"/>
      <c r="AA4934" s="28"/>
      <c r="AB4934" s="28"/>
      <c r="AC4934" s="28"/>
      <c r="AD4934" s="429" t="s">
        <v>49</v>
      </c>
      <c r="AE4934" s="28"/>
      <c r="AF4934" s="28"/>
      <c r="AG4934" s="351" t="s">
        <v>11361</v>
      </c>
      <c r="AH4934" s="22"/>
      <c r="AI4934" s="22"/>
      <c r="AJ4934" s="22"/>
      <c r="AK4934" s="161"/>
      <c r="AL4934" s="69"/>
      <c r="AM4934" s="69"/>
      <c r="AN4934" s="69"/>
      <c r="AO4934" s="69"/>
      <c r="AP4934" s="69"/>
      <c r="AQ4934" s="69"/>
      <c r="AR4934" s="69"/>
      <c r="AS4934" s="69"/>
      <c r="AT4934" s="69"/>
      <c r="AU4934" s="69"/>
      <c r="AV4934" s="69"/>
      <c r="AW4934" s="69"/>
      <c r="AX4934" s="69"/>
      <c r="AY4934" s="69"/>
      <c r="AZ4934" s="69"/>
      <c r="BA4934" s="69"/>
      <c r="BB4934" s="69"/>
      <c r="BC4934" s="69"/>
      <c r="BD4934" s="69"/>
      <c r="BE4934" s="69"/>
      <c r="BF4934" s="69"/>
      <c r="BG4934" s="69"/>
      <c r="BH4934" s="69"/>
      <c r="BI4934" s="69"/>
      <c r="BJ4934" s="69"/>
      <c r="BK4934" s="69"/>
      <c r="BL4934" s="69"/>
      <c r="BM4934" s="69"/>
      <c r="BN4934" s="69"/>
      <c r="BO4934" s="69"/>
      <c r="BP4934" s="69"/>
      <c r="BQ4934" s="69"/>
      <c r="BR4934" s="69"/>
      <c r="BS4934" s="69"/>
      <c r="BT4934" s="69"/>
      <c r="BU4934" s="69"/>
      <c r="BV4934" s="69"/>
      <c r="BW4934" s="69"/>
      <c r="BX4934" s="69"/>
      <c r="BY4934" s="69"/>
      <c r="BZ4934" s="69"/>
      <c r="CA4934" s="69"/>
      <c r="CB4934" s="69"/>
      <c r="CC4934" s="69"/>
      <c r="CD4934" s="69"/>
      <c r="CE4934" s="69"/>
      <c r="CF4934" s="69"/>
      <c r="CG4934" s="69"/>
      <c r="CH4934" s="69"/>
      <c r="CI4934" s="69"/>
      <c r="CJ4934" s="69"/>
      <c r="CK4934" s="69"/>
      <c r="CL4934" s="69"/>
      <c r="CM4934" s="69"/>
      <c r="CN4934" s="69"/>
      <c r="CO4934" s="69"/>
      <c r="CP4934" s="69"/>
      <c r="CQ4934" s="69"/>
      <c r="CR4934" s="69"/>
      <c r="CS4934" s="69"/>
      <c r="CT4934" s="69"/>
      <c r="CU4934" s="69"/>
      <c r="CV4934" s="69"/>
      <c r="CW4934" s="69"/>
      <c r="CX4934" s="69"/>
      <c r="CY4934" s="69"/>
      <c r="CZ4934" s="69"/>
      <c r="DA4934" s="69"/>
      <c r="DB4934" s="69"/>
      <c r="DC4934" s="69"/>
      <c r="DD4934" s="69"/>
      <c r="DE4934" s="69"/>
      <c r="DF4934" s="69"/>
      <c r="DG4934" s="69"/>
      <c r="DH4934" s="69"/>
      <c r="DI4934" s="69"/>
    </row>
    <row r="4935" spans="1:113" s="75" customFormat="1" ht="107.25" hidden="1" customHeight="1" x14ac:dyDescent="0.2">
      <c r="A4935" s="36" t="s">
        <v>10799</v>
      </c>
      <c r="B4935" s="36" t="s">
        <v>115</v>
      </c>
      <c r="C4935" s="36" t="s">
        <v>36</v>
      </c>
      <c r="D4935" s="37">
        <v>41995</v>
      </c>
      <c r="E4935" s="38">
        <v>41995.291666666664</v>
      </c>
      <c r="F4935" s="37">
        <v>41996</v>
      </c>
      <c r="G4935" s="38">
        <v>41995.395833333336</v>
      </c>
      <c r="H4935" s="194">
        <f t="shared" si="164"/>
        <v>0.10416666667151731</v>
      </c>
      <c r="I4935" s="36">
        <v>13</v>
      </c>
      <c r="J4935" s="28"/>
      <c r="K4935" s="28"/>
      <c r="L4935" s="28" t="s">
        <v>128</v>
      </c>
      <c r="M4935" s="36" t="s">
        <v>66</v>
      </c>
      <c r="N4935" s="36">
        <v>35</v>
      </c>
      <c r="O4935" s="36" t="s">
        <v>66</v>
      </c>
      <c r="P4935" s="36" t="s">
        <v>10856</v>
      </c>
      <c r="Q4935" s="28" t="s">
        <v>11362</v>
      </c>
      <c r="R4935" s="36">
        <v>21.8</v>
      </c>
      <c r="S4935" s="36"/>
      <c r="T4935" s="36">
        <f t="shared" si="165"/>
        <v>21.8</v>
      </c>
      <c r="U4935" s="357"/>
      <c r="V4935" s="358"/>
      <c r="W4935" s="358"/>
      <c r="X4935" s="358"/>
      <c r="Y4935" s="358"/>
      <c r="Z4935" s="358"/>
      <c r="AA4935" s="358"/>
      <c r="AB4935" s="358"/>
      <c r="AC4935" s="365"/>
      <c r="AD4935" s="351" t="s">
        <v>52</v>
      </c>
      <c r="AE4935" s="28"/>
      <c r="AF4935" s="28"/>
      <c r="AG4935" s="351"/>
      <c r="AH4935" s="22"/>
      <c r="AI4935" s="22"/>
      <c r="AJ4935" s="22"/>
      <c r="AK4935" s="161"/>
      <c r="AL4935" s="69"/>
      <c r="AM4935" s="69"/>
      <c r="AN4935" s="69"/>
      <c r="AO4935" s="69"/>
      <c r="AP4935" s="69"/>
      <c r="AQ4935" s="69"/>
      <c r="AR4935" s="69"/>
      <c r="AS4935" s="69"/>
      <c r="AT4935" s="69"/>
      <c r="AU4935" s="69"/>
      <c r="AV4935" s="69"/>
      <c r="AW4935" s="69"/>
      <c r="AX4935" s="69"/>
      <c r="AY4935" s="69"/>
      <c r="AZ4935" s="69"/>
      <c r="BA4935" s="69"/>
      <c r="BB4935" s="69"/>
      <c r="BC4935" s="69"/>
      <c r="BD4935" s="69"/>
      <c r="BE4935" s="69"/>
      <c r="BF4935" s="69"/>
      <c r="BG4935" s="69"/>
      <c r="BH4935" s="69"/>
      <c r="BI4935" s="69"/>
      <c r="BJ4935" s="69"/>
      <c r="BK4935" s="69"/>
      <c r="BL4935" s="69"/>
      <c r="BM4935" s="69"/>
      <c r="BN4935" s="69"/>
      <c r="BO4935" s="69"/>
      <c r="BP4935" s="69"/>
      <c r="BQ4935" s="69"/>
      <c r="BR4935" s="69"/>
      <c r="BS4935" s="69"/>
      <c r="BT4935" s="69"/>
      <c r="BU4935" s="69"/>
      <c r="BV4935" s="69"/>
      <c r="BW4935" s="69"/>
      <c r="BX4935" s="69"/>
      <c r="BY4935" s="69"/>
      <c r="BZ4935" s="69"/>
      <c r="CA4935" s="69"/>
      <c r="CB4935" s="69"/>
      <c r="CC4935" s="69"/>
      <c r="CD4935" s="69"/>
      <c r="CE4935" s="69"/>
      <c r="CF4935" s="69"/>
      <c r="CG4935" s="69"/>
      <c r="CH4935" s="69"/>
      <c r="CI4935" s="69"/>
      <c r="CJ4935" s="69"/>
      <c r="CK4935" s="69"/>
      <c r="CL4935" s="69"/>
      <c r="CM4935" s="69"/>
      <c r="CN4935" s="69"/>
      <c r="CO4935" s="69"/>
      <c r="CP4935" s="69"/>
      <c r="CQ4935" s="69"/>
      <c r="CR4935" s="69"/>
      <c r="CS4935" s="69"/>
      <c r="CT4935" s="69"/>
      <c r="CU4935" s="69"/>
      <c r="CV4935" s="69"/>
      <c r="CW4935" s="69"/>
      <c r="CX4935" s="69"/>
      <c r="CY4935" s="69"/>
      <c r="CZ4935" s="69"/>
      <c r="DA4935" s="69"/>
      <c r="DB4935" s="69"/>
      <c r="DC4935" s="69"/>
      <c r="DD4935" s="69"/>
      <c r="DE4935" s="69"/>
      <c r="DF4935" s="69"/>
      <c r="DG4935" s="69"/>
      <c r="DH4935" s="69"/>
      <c r="DI4935" s="69"/>
    </row>
    <row r="4936" spans="1:113" s="75" customFormat="1" ht="69" hidden="1" customHeight="1" x14ac:dyDescent="0.2">
      <c r="A4936" s="36" t="s">
        <v>10799</v>
      </c>
      <c r="B4936" s="36" t="s">
        <v>115</v>
      </c>
      <c r="C4936" s="36" t="s">
        <v>36</v>
      </c>
      <c r="D4936" s="37">
        <v>41996</v>
      </c>
      <c r="E4936" s="38">
        <v>41996.611111111109</v>
      </c>
      <c r="F4936" s="37">
        <v>41996</v>
      </c>
      <c r="G4936" s="38">
        <v>41996.724999999999</v>
      </c>
      <c r="H4936" s="194">
        <f t="shared" si="164"/>
        <v>0.11388888888905058</v>
      </c>
      <c r="I4936" s="36">
        <v>24</v>
      </c>
      <c r="J4936" s="28"/>
      <c r="K4936" s="28"/>
      <c r="L4936" s="28" t="s">
        <v>128</v>
      </c>
      <c r="M4936" s="36" t="s">
        <v>66</v>
      </c>
      <c r="N4936" s="36" t="s">
        <v>103</v>
      </c>
      <c r="O4936" s="36" t="s">
        <v>66</v>
      </c>
      <c r="P4936" s="36" t="s">
        <v>10679</v>
      </c>
      <c r="Q4936" s="28" t="s">
        <v>11378</v>
      </c>
      <c r="R4936" s="36">
        <v>2.1</v>
      </c>
      <c r="S4936" s="36"/>
      <c r="T4936" s="36">
        <f t="shared" si="165"/>
        <v>2.1</v>
      </c>
      <c r="U4936" s="357"/>
      <c r="V4936" s="357"/>
      <c r="W4936" s="357"/>
      <c r="X4936" s="357"/>
      <c r="Y4936" s="357"/>
      <c r="Z4936" s="357"/>
      <c r="AA4936" s="357"/>
      <c r="AB4936" s="357"/>
      <c r="AC4936" s="357"/>
      <c r="AD4936" s="351" t="s">
        <v>52</v>
      </c>
      <c r="AE4936" s="28"/>
      <c r="AF4936" s="28"/>
      <c r="AG4936" s="351"/>
      <c r="AH4936" s="22"/>
      <c r="AI4936" s="22"/>
      <c r="AJ4936" s="22"/>
      <c r="AK4936" s="161"/>
      <c r="AL4936" s="69"/>
      <c r="AM4936" s="69"/>
      <c r="AN4936" s="69"/>
      <c r="AO4936" s="69"/>
      <c r="AP4936" s="69"/>
      <c r="AQ4936" s="69"/>
      <c r="AR4936" s="69"/>
      <c r="AS4936" s="69"/>
      <c r="AT4936" s="69"/>
      <c r="AU4936" s="69"/>
      <c r="AV4936" s="69"/>
      <c r="AW4936" s="69"/>
      <c r="AX4936" s="69"/>
      <c r="AY4936" s="69"/>
      <c r="AZ4936" s="69"/>
      <c r="BA4936" s="69"/>
      <c r="BB4936" s="69"/>
      <c r="BC4936" s="69"/>
      <c r="BD4936" s="69"/>
      <c r="BE4936" s="69"/>
      <c r="BF4936" s="69"/>
      <c r="BG4936" s="69"/>
      <c r="BH4936" s="69"/>
      <c r="BI4936" s="69"/>
      <c r="BJ4936" s="69"/>
      <c r="BK4936" s="69"/>
      <c r="BL4936" s="69"/>
      <c r="BM4936" s="69"/>
      <c r="BN4936" s="69"/>
      <c r="BO4936" s="69"/>
      <c r="BP4936" s="69"/>
      <c r="BQ4936" s="69"/>
      <c r="BR4936" s="69"/>
      <c r="BS4936" s="69"/>
      <c r="BT4936" s="69"/>
      <c r="BU4936" s="69"/>
      <c r="BV4936" s="69"/>
      <c r="BW4936" s="69"/>
      <c r="BX4936" s="69"/>
      <c r="BY4936" s="69"/>
      <c r="BZ4936" s="69"/>
      <c r="CA4936" s="69"/>
      <c r="CB4936" s="69"/>
      <c r="CC4936" s="69"/>
      <c r="CD4936" s="69"/>
      <c r="CE4936" s="69"/>
      <c r="CF4936" s="69"/>
      <c r="CG4936" s="69"/>
      <c r="CH4936" s="69"/>
      <c r="CI4936" s="69"/>
      <c r="CJ4936" s="69"/>
      <c r="CK4936" s="69"/>
      <c r="CL4936" s="69"/>
      <c r="CM4936" s="69"/>
      <c r="CN4936" s="69"/>
      <c r="CO4936" s="69"/>
      <c r="CP4936" s="69"/>
      <c r="CQ4936" s="69"/>
      <c r="CR4936" s="69"/>
      <c r="CS4936" s="69"/>
      <c r="CT4936" s="69"/>
      <c r="CU4936" s="69"/>
      <c r="CV4936" s="69"/>
      <c r="CW4936" s="69"/>
      <c r="CX4936" s="69"/>
      <c r="CY4936" s="69"/>
      <c r="CZ4936" s="69"/>
      <c r="DA4936" s="69"/>
      <c r="DB4936" s="69"/>
      <c r="DC4936" s="69"/>
      <c r="DD4936" s="69"/>
      <c r="DE4936" s="69"/>
      <c r="DF4936" s="69"/>
      <c r="DG4936" s="69"/>
      <c r="DH4936" s="69"/>
      <c r="DI4936" s="69"/>
    </row>
    <row r="4937" spans="1:113" s="75" customFormat="1" ht="88.5" hidden="1" customHeight="1" x14ac:dyDescent="0.2">
      <c r="A4937" s="36" t="s">
        <v>10799</v>
      </c>
      <c r="B4937" s="36" t="s">
        <v>115</v>
      </c>
      <c r="C4937" s="36" t="s">
        <v>36</v>
      </c>
      <c r="D4937" s="37">
        <v>41996</v>
      </c>
      <c r="E4937" s="38">
        <v>41996.4375</v>
      </c>
      <c r="F4937" s="37">
        <v>41996</v>
      </c>
      <c r="G4937" s="38">
        <v>41996.625</v>
      </c>
      <c r="H4937" s="194">
        <f t="shared" si="164"/>
        <v>0.1875</v>
      </c>
      <c r="I4937" s="36">
        <v>6</v>
      </c>
      <c r="J4937" s="28"/>
      <c r="K4937" s="28"/>
      <c r="L4937" s="28" t="s">
        <v>128</v>
      </c>
      <c r="M4937" s="36" t="s">
        <v>66</v>
      </c>
      <c r="N4937" s="36">
        <v>0.4</v>
      </c>
      <c r="O4937" s="36" t="s">
        <v>66</v>
      </c>
      <c r="P4937" s="36" t="s">
        <v>10591</v>
      </c>
      <c r="Q4937" s="28" t="s">
        <v>11379</v>
      </c>
      <c r="R4937" s="36">
        <v>0.3</v>
      </c>
      <c r="S4937" s="36"/>
      <c r="T4937" s="36">
        <f t="shared" si="165"/>
        <v>0.3</v>
      </c>
      <c r="U4937" s="28"/>
      <c r="V4937" s="358"/>
      <c r="W4937" s="28"/>
      <c r="X4937" s="358"/>
      <c r="Y4937" s="358"/>
      <c r="Z4937" s="358"/>
      <c r="AA4937" s="358"/>
      <c r="AB4937" s="358"/>
      <c r="AC4937" s="358"/>
      <c r="AD4937" s="351" t="s">
        <v>52</v>
      </c>
      <c r="AE4937" s="28"/>
      <c r="AF4937" s="28"/>
      <c r="AG4937" s="351"/>
      <c r="AH4937" s="22"/>
      <c r="AI4937" s="22"/>
      <c r="AJ4937" s="22"/>
      <c r="AK4937" s="161"/>
      <c r="AL4937" s="69"/>
      <c r="AM4937" s="69"/>
      <c r="AN4937" s="69"/>
      <c r="AO4937" s="69"/>
      <c r="AP4937" s="69"/>
      <c r="AQ4937" s="69"/>
      <c r="AR4937" s="69"/>
      <c r="AS4937" s="69"/>
      <c r="AT4937" s="69"/>
      <c r="AU4937" s="69"/>
      <c r="AV4937" s="69"/>
      <c r="AW4937" s="69"/>
      <c r="AX4937" s="69"/>
      <c r="AY4937" s="69"/>
      <c r="AZ4937" s="69"/>
      <c r="BA4937" s="69"/>
      <c r="BB4937" s="69"/>
      <c r="BC4937" s="69"/>
      <c r="BD4937" s="69"/>
      <c r="BE4937" s="69"/>
      <c r="BF4937" s="69"/>
      <c r="BG4937" s="69"/>
      <c r="BH4937" s="69"/>
      <c r="BI4937" s="69"/>
      <c r="BJ4937" s="69"/>
      <c r="BK4937" s="69"/>
      <c r="BL4937" s="69"/>
      <c r="BM4937" s="69"/>
      <c r="BN4937" s="69"/>
      <c r="BO4937" s="69"/>
      <c r="BP4937" s="69"/>
      <c r="BQ4937" s="69"/>
      <c r="BR4937" s="69"/>
      <c r="BS4937" s="69"/>
      <c r="BT4937" s="69"/>
      <c r="BU4937" s="69"/>
      <c r="BV4937" s="69"/>
      <c r="BW4937" s="69"/>
      <c r="BX4937" s="69"/>
      <c r="BY4937" s="69"/>
      <c r="BZ4937" s="69"/>
      <c r="CA4937" s="69"/>
      <c r="CB4937" s="69"/>
      <c r="CC4937" s="69"/>
      <c r="CD4937" s="69"/>
      <c r="CE4937" s="69"/>
      <c r="CF4937" s="69"/>
      <c r="CG4937" s="69"/>
      <c r="CH4937" s="69"/>
      <c r="CI4937" s="69"/>
      <c r="CJ4937" s="69"/>
      <c r="CK4937" s="69"/>
      <c r="CL4937" s="69"/>
      <c r="CM4937" s="69"/>
      <c r="CN4937" s="69"/>
      <c r="CO4937" s="69"/>
      <c r="CP4937" s="69"/>
      <c r="CQ4937" s="69"/>
      <c r="CR4937" s="69"/>
      <c r="CS4937" s="69"/>
      <c r="CT4937" s="69"/>
      <c r="CU4937" s="69"/>
      <c r="CV4937" s="69"/>
      <c r="CW4937" s="69"/>
      <c r="CX4937" s="69"/>
      <c r="CY4937" s="69"/>
      <c r="CZ4937" s="69"/>
      <c r="DA4937" s="69"/>
      <c r="DB4937" s="69"/>
      <c r="DC4937" s="69"/>
      <c r="DD4937" s="69"/>
      <c r="DE4937" s="69"/>
      <c r="DF4937" s="69"/>
      <c r="DG4937" s="69"/>
      <c r="DH4937" s="69"/>
      <c r="DI4937" s="69"/>
    </row>
    <row r="4938" spans="1:113" s="75" customFormat="1" ht="31.5" hidden="1" x14ac:dyDescent="0.2">
      <c r="A4938" s="36" t="s">
        <v>10799</v>
      </c>
      <c r="B4938" s="36" t="s">
        <v>115</v>
      </c>
      <c r="C4938" s="36" t="s">
        <v>36</v>
      </c>
      <c r="D4938" s="37">
        <v>41996</v>
      </c>
      <c r="E4938" s="38">
        <v>41996.409722222219</v>
      </c>
      <c r="F4938" s="37">
        <v>41996</v>
      </c>
      <c r="G4938" s="38">
        <v>41996.479166666664</v>
      </c>
      <c r="H4938" s="194">
        <f t="shared" si="164"/>
        <v>6.9444444445252884E-2</v>
      </c>
      <c r="I4938" s="36">
        <v>6</v>
      </c>
      <c r="J4938" s="28"/>
      <c r="K4938" s="28"/>
      <c r="L4938" s="28" t="s">
        <v>130</v>
      </c>
      <c r="M4938" s="36" t="s">
        <v>66</v>
      </c>
      <c r="N4938" s="36">
        <v>0.4</v>
      </c>
      <c r="O4938" s="36" t="s">
        <v>66</v>
      </c>
      <c r="P4938" s="36" t="s">
        <v>10481</v>
      </c>
      <c r="Q4938" s="28" t="s">
        <v>11380</v>
      </c>
      <c r="R4938" s="36">
        <v>0.4</v>
      </c>
      <c r="S4938" s="36"/>
      <c r="T4938" s="36">
        <f t="shared" si="165"/>
        <v>0.4</v>
      </c>
      <c r="U4938" s="28"/>
      <c r="V4938" s="358"/>
      <c r="W4938" s="358"/>
      <c r="X4938" s="358"/>
      <c r="Y4938" s="358"/>
      <c r="Z4938" s="363"/>
      <c r="AA4938" s="358"/>
      <c r="AB4938" s="358"/>
      <c r="AC4938" s="358"/>
      <c r="AD4938" s="429" t="s">
        <v>61</v>
      </c>
      <c r="AE4938" s="28"/>
      <c r="AF4938" s="28"/>
      <c r="AG4938" s="351"/>
      <c r="AH4938" s="22"/>
      <c r="AI4938" s="22"/>
      <c r="AJ4938" s="22"/>
      <c r="AK4938" s="161"/>
      <c r="AL4938" s="69"/>
      <c r="AM4938" s="69"/>
      <c r="AN4938" s="69"/>
      <c r="AO4938" s="69"/>
      <c r="AP4938" s="69"/>
      <c r="AQ4938" s="69"/>
      <c r="AR4938" s="69"/>
      <c r="AS4938" s="69"/>
      <c r="AT4938" s="69"/>
      <c r="AU4938" s="69"/>
      <c r="AV4938" s="69"/>
      <c r="AW4938" s="69"/>
      <c r="AX4938" s="69"/>
      <c r="AY4938" s="69"/>
      <c r="AZ4938" s="69"/>
      <c r="BA4938" s="69"/>
      <c r="BB4938" s="69"/>
      <c r="BC4938" s="69"/>
      <c r="BD4938" s="69"/>
      <c r="BE4938" s="69"/>
      <c r="BF4938" s="69"/>
      <c r="BG4938" s="69"/>
      <c r="BH4938" s="69"/>
      <c r="BI4938" s="69"/>
      <c r="BJ4938" s="69"/>
      <c r="BK4938" s="69"/>
      <c r="BL4938" s="69"/>
      <c r="BM4938" s="69"/>
      <c r="BN4938" s="69"/>
      <c r="BO4938" s="69"/>
      <c r="BP4938" s="69"/>
      <c r="BQ4938" s="69"/>
      <c r="BR4938" s="69"/>
      <c r="BS4938" s="69"/>
      <c r="BT4938" s="69"/>
      <c r="BU4938" s="69"/>
      <c r="BV4938" s="69"/>
      <c r="BW4938" s="69"/>
      <c r="BX4938" s="69"/>
      <c r="BY4938" s="69"/>
      <c r="BZ4938" s="69"/>
      <c r="CA4938" s="69"/>
      <c r="CB4938" s="69"/>
      <c r="CC4938" s="69"/>
      <c r="CD4938" s="69"/>
      <c r="CE4938" s="69"/>
      <c r="CF4938" s="69"/>
      <c r="CG4938" s="69"/>
      <c r="CH4938" s="69"/>
      <c r="CI4938" s="69"/>
      <c r="CJ4938" s="69"/>
      <c r="CK4938" s="69"/>
      <c r="CL4938" s="69"/>
      <c r="CM4938" s="69"/>
      <c r="CN4938" s="69"/>
      <c r="CO4938" s="69"/>
      <c r="CP4938" s="69"/>
      <c r="CQ4938" s="69"/>
      <c r="CR4938" s="69"/>
      <c r="CS4938" s="69"/>
      <c r="CT4938" s="69"/>
      <c r="CU4938" s="69"/>
      <c r="CV4938" s="69"/>
      <c r="CW4938" s="69"/>
      <c r="CX4938" s="69"/>
      <c r="CY4938" s="69"/>
      <c r="CZ4938" s="69"/>
      <c r="DA4938" s="69"/>
      <c r="DB4938" s="69"/>
      <c r="DC4938" s="69"/>
      <c r="DD4938" s="69"/>
      <c r="DE4938" s="69"/>
      <c r="DF4938" s="69"/>
      <c r="DG4938" s="69"/>
      <c r="DH4938" s="69"/>
      <c r="DI4938" s="69"/>
    </row>
    <row r="4939" spans="1:113" hidden="1" x14ac:dyDescent="0.2">
      <c r="A4939" s="36" t="s">
        <v>10799</v>
      </c>
      <c r="B4939" s="178" t="s">
        <v>115</v>
      </c>
      <c r="C4939" s="36" t="s">
        <v>36</v>
      </c>
      <c r="D4939" s="37">
        <v>41996</v>
      </c>
      <c r="E4939" s="38">
        <v>41996.5</v>
      </c>
      <c r="F4939" s="37">
        <v>41996</v>
      </c>
      <c r="G4939" s="38">
        <v>41996.645833333336</v>
      </c>
      <c r="H4939" s="194">
        <f t="shared" si="164"/>
        <v>0.14583333333575865</v>
      </c>
      <c r="I4939" s="216">
        <v>3</v>
      </c>
      <c r="J4939" s="357"/>
      <c r="K4939" s="357"/>
      <c r="L4939" s="28" t="s">
        <v>128</v>
      </c>
      <c r="M4939" s="36" t="s">
        <v>66</v>
      </c>
      <c r="N4939" s="36">
        <v>0.4</v>
      </c>
      <c r="O4939" s="36" t="s">
        <v>66</v>
      </c>
      <c r="P4939" s="36" t="s">
        <v>10549</v>
      </c>
      <c r="Q4939" s="28" t="s">
        <v>11381</v>
      </c>
      <c r="R4939" s="36">
        <v>6.2</v>
      </c>
      <c r="S4939" s="36"/>
      <c r="T4939" s="36">
        <f t="shared" si="165"/>
        <v>6.2</v>
      </c>
      <c r="U4939" s="28"/>
      <c r="V4939" s="358"/>
      <c r="W4939" s="358"/>
      <c r="X4939" s="358"/>
      <c r="Y4939" s="358"/>
      <c r="Z4939" s="363"/>
      <c r="AA4939" s="358"/>
      <c r="AB4939" s="358"/>
      <c r="AC4939" s="365"/>
      <c r="AD4939" s="429" t="s">
        <v>52</v>
      </c>
      <c r="AE4939" s="22"/>
      <c r="AF4939" s="22"/>
      <c r="AG4939" s="22"/>
    </row>
    <row r="4940" spans="1:113" hidden="1" x14ac:dyDescent="0.2">
      <c r="A4940" s="36" t="s">
        <v>10799</v>
      </c>
      <c r="B4940" s="178" t="s">
        <v>115</v>
      </c>
      <c r="C4940" s="178" t="s">
        <v>36</v>
      </c>
      <c r="D4940" s="37">
        <v>41996</v>
      </c>
      <c r="E4940" s="38">
        <v>41996.597222222219</v>
      </c>
      <c r="F4940" s="37">
        <v>41996</v>
      </c>
      <c r="G4940" s="38">
        <v>41996.645833333336</v>
      </c>
      <c r="H4940" s="194">
        <f t="shared" si="164"/>
        <v>4.8611111116770189E-2</v>
      </c>
      <c r="I4940" s="36">
        <v>5</v>
      </c>
      <c r="J4940" s="357"/>
      <c r="K4940" s="357"/>
      <c r="L4940" s="28" t="s">
        <v>128</v>
      </c>
      <c r="M4940" s="36" t="s">
        <v>66</v>
      </c>
      <c r="N4940" s="36" t="s">
        <v>103</v>
      </c>
      <c r="O4940" s="36" t="s">
        <v>66</v>
      </c>
      <c r="P4940" s="36" t="s">
        <v>10856</v>
      </c>
      <c r="Q4940" s="28" t="s">
        <v>11382</v>
      </c>
      <c r="R4940" s="36">
        <v>2.7</v>
      </c>
      <c r="S4940" s="36"/>
      <c r="T4940" s="36">
        <f t="shared" si="165"/>
        <v>2.7</v>
      </c>
      <c r="U4940" s="28"/>
      <c r="V4940" s="358"/>
      <c r="W4940" s="358"/>
      <c r="X4940" s="358"/>
      <c r="Y4940" s="358"/>
      <c r="Z4940" s="358"/>
      <c r="AA4940" s="358"/>
      <c r="AB4940" s="358"/>
      <c r="AC4940" s="365"/>
      <c r="AD4940" s="429" t="s">
        <v>52</v>
      </c>
      <c r="AE4940" s="22"/>
      <c r="AF4940" s="22"/>
      <c r="AG4940" s="22"/>
    </row>
    <row r="4941" spans="1:113" hidden="1" x14ac:dyDescent="0.2">
      <c r="A4941" s="36" t="s">
        <v>10799</v>
      </c>
      <c r="B4941" s="178" t="s">
        <v>115</v>
      </c>
      <c r="C4941" s="36" t="s">
        <v>36</v>
      </c>
      <c r="D4941" s="37">
        <v>41996</v>
      </c>
      <c r="E4941" s="38">
        <v>41996.6875</v>
      </c>
      <c r="F4941" s="37">
        <v>41996</v>
      </c>
      <c r="G4941" s="38">
        <v>41996.888888888891</v>
      </c>
      <c r="H4941" s="194">
        <f t="shared" si="164"/>
        <v>0.20138888889050577</v>
      </c>
      <c r="I4941" s="36">
        <v>5</v>
      </c>
      <c r="J4941" s="357"/>
      <c r="K4941" s="28"/>
      <c r="L4941" s="28" t="s">
        <v>128</v>
      </c>
      <c r="M4941" s="36" t="s">
        <v>66</v>
      </c>
      <c r="N4941" s="36" t="s">
        <v>103</v>
      </c>
      <c r="O4941" s="36" t="s">
        <v>66</v>
      </c>
      <c r="P4941" s="36" t="s">
        <v>10856</v>
      </c>
      <c r="Q4941" s="28" t="s">
        <v>11382</v>
      </c>
      <c r="R4941" s="36">
        <v>11.1</v>
      </c>
      <c r="S4941" s="36"/>
      <c r="T4941" s="36">
        <f t="shared" si="165"/>
        <v>11.1</v>
      </c>
      <c r="U4941" s="28"/>
      <c r="V4941" s="358"/>
      <c r="W4941" s="358"/>
      <c r="X4941" s="358"/>
      <c r="Y4941" s="358"/>
      <c r="Z4941" s="358"/>
      <c r="AA4941" s="358"/>
      <c r="AB4941" s="358"/>
      <c r="AC4941" s="365"/>
      <c r="AD4941" s="429" t="s">
        <v>52</v>
      </c>
      <c r="AE4941" s="22"/>
      <c r="AF4941" s="22"/>
      <c r="AG4941" s="22"/>
    </row>
    <row r="4942" spans="1:113" ht="31.5" hidden="1" x14ac:dyDescent="0.2">
      <c r="A4942" s="36" t="s">
        <v>10799</v>
      </c>
      <c r="B4942" s="178" t="s">
        <v>115</v>
      </c>
      <c r="C4942" s="36" t="s">
        <v>36</v>
      </c>
      <c r="D4942" s="37">
        <v>41997</v>
      </c>
      <c r="E4942" s="38">
        <v>41997.1875</v>
      </c>
      <c r="F4942" s="37">
        <v>41997</v>
      </c>
      <c r="G4942" s="38">
        <v>41997.229166666664</v>
      </c>
      <c r="H4942" s="194">
        <f t="shared" si="164"/>
        <v>4.1666666664241347E-2</v>
      </c>
      <c r="I4942" s="36">
        <v>45</v>
      </c>
      <c r="J4942" s="357"/>
      <c r="K4942" s="357"/>
      <c r="L4942" s="28" t="s">
        <v>130</v>
      </c>
      <c r="M4942" s="36" t="s">
        <v>3671</v>
      </c>
      <c r="N4942" s="36" t="s">
        <v>103</v>
      </c>
      <c r="O4942" s="36" t="s">
        <v>69</v>
      </c>
      <c r="P4942" s="36" t="s">
        <v>10484</v>
      </c>
      <c r="Q4942" s="28" t="s">
        <v>11388</v>
      </c>
      <c r="R4942" s="36">
        <v>6.1</v>
      </c>
      <c r="S4942" s="36"/>
      <c r="T4942" s="36">
        <f t="shared" si="165"/>
        <v>6.1</v>
      </c>
      <c r="U4942" s="357"/>
      <c r="V4942" s="358"/>
      <c r="W4942" s="358"/>
      <c r="X4942" s="358"/>
      <c r="Y4942" s="358"/>
      <c r="Z4942" s="358"/>
      <c r="AA4942" s="358"/>
      <c r="AB4942" s="358"/>
      <c r="AC4942" s="357"/>
      <c r="AD4942" s="429" t="s">
        <v>61</v>
      </c>
      <c r="AE4942" s="22"/>
      <c r="AF4942" s="22"/>
      <c r="AG4942" s="22"/>
    </row>
    <row r="4943" spans="1:113" ht="31.5" hidden="1" x14ac:dyDescent="0.2">
      <c r="A4943" s="36" t="s">
        <v>10799</v>
      </c>
      <c r="B4943" s="178" t="s">
        <v>115</v>
      </c>
      <c r="C4943" s="36" t="s">
        <v>36</v>
      </c>
      <c r="D4943" s="37">
        <v>41997</v>
      </c>
      <c r="E4943" s="38">
        <v>41997.40625</v>
      </c>
      <c r="F4943" s="37">
        <v>41997</v>
      </c>
      <c r="G4943" s="38">
        <v>41997.427083333336</v>
      </c>
      <c r="H4943" s="194">
        <f t="shared" si="164"/>
        <v>2.0833333335758653E-2</v>
      </c>
      <c r="I4943" s="36">
        <v>7</v>
      </c>
      <c r="J4943" s="357"/>
      <c r="K4943" s="28"/>
      <c r="L4943" s="28" t="s">
        <v>130</v>
      </c>
      <c r="M4943" s="36" t="s">
        <v>66</v>
      </c>
      <c r="N4943" s="36">
        <v>0.4</v>
      </c>
      <c r="O4943" s="36" t="s">
        <v>66</v>
      </c>
      <c r="P4943" s="36" t="s">
        <v>10481</v>
      </c>
      <c r="Q4943" s="28" t="s">
        <v>11389</v>
      </c>
      <c r="R4943" s="36">
        <v>0.2</v>
      </c>
      <c r="S4943" s="36"/>
      <c r="T4943" s="36">
        <f t="shared" si="165"/>
        <v>0.2</v>
      </c>
      <c r="U4943" s="28"/>
      <c r="V4943" s="358"/>
      <c r="W4943" s="358"/>
      <c r="X4943" s="358"/>
      <c r="Y4943" s="358"/>
      <c r="Z4943" s="358"/>
      <c r="AA4943" s="358"/>
      <c r="AB4943" s="358"/>
      <c r="AC4943" s="365"/>
      <c r="AD4943" s="351" t="s">
        <v>40</v>
      </c>
      <c r="AE4943" s="22"/>
      <c r="AF4943" s="22"/>
      <c r="AG4943" s="22"/>
    </row>
    <row r="4944" spans="1:113" ht="31.5" hidden="1" x14ac:dyDescent="0.2">
      <c r="A4944" s="36" t="s">
        <v>10799</v>
      </c>
      <c r="B4944" s="178" t="s">
        <v>115</v>
      </c>
      <c r="C4944" s="178" t="s">
        <v>36</v>
      </c>
      <c r="D4944" s="37">
        <v>41997</v>
      </c>
      <c r="E4944" s="38">
        <v>41997.583333333336</v>
      </c>
      <c r="F4944" s="37">
        <v>41997</v>
      </c>
      <c r="G4944" s="38">
        <v>41997.645833333336</v>
      </c>
      <c r="H4944" s="194">
        <f t="shared" si="164"/>
        <v>6.25E-2</v>
      </c>
      <c r="I4944" s="36">
        <v>46</v>
      </c>
      <c r="J4944" s="28"/>
      <c r="K4944" s="28"/>
      <c r="L4944" s="28" t="s">
        <v>130</v>
      </c>
      <c r="M4944" s="36" t="s">
        <v>3671</v>
      </c>
      <c r="N4944" s="36" t="s">
        <v>103</v>
      </c>
      <c r="O4944" s="36" t="s">
        <v>69</v>
      </c>
      <c r="P4944" s="36" t="s">
        <v>10484</v>
      </c>
      <c r="Q4944" s="28" t="s">
        <v>11390</v>
      </c>
      <c r="R4944" s="36">
        <v>9.3000000000000007</v>
      </c>
      <c r="S4944" s="36"/>
      <c r="T4944" s="36">
        <f t="shared" si="165"/>
        <v>9.3000000000000007</v>
      </c>
      <c r="U4944" s="28"/>
      <c r="V4944" s="358"/>
      <c r="W4944" s="358"/>
      <c r="X4944" s="358"/>
      <c r="Y4944" s="358"/>
      <c r="Z4944" s="358"/>
      <c r="AA4944" s="358"/>
      <c r="AB4944" s="358"/>
      <c r="AC4944" s="365"/>
      <c r="AD4944" s="429" t="s">
        <v>61</v>
      </c>
      <c r="AE4944" s="22"/>
      <c r="AF4944" s="22"/>
      <c r="AG4944" s="22"/>
    </row>
    <row r="4945" spans="1:40" ht="31.5" hidden="1" x14ac:dyDescent="0.2">
      <c r="A4945" s="36" t="s">
        <v>10799</v>
      </c>
      <c r="B4945" s="178" t="s">
        <v>115</v>
      </c>
      <c r="C4945" s="36" t="s">
        <v>36</v>
      </c>
      <c r="D4945" s="37">
        <v>41998</v>
      </c>
      <c r="E4945" s="38">
        <v>41998.229166666664</v>
      </c>
      <c r="F4945" s="37">
        <v>41998</v>
      </c>
      <c r="G4945" s="38">
        <v>41998.5</v>
      </c>
      <c r="H4945" s="194">
        <f t="shared" si="164"/>
        <v>0.27083333333575865</v>
      </c>
      <c r="I4945" s="36">
        <v>1</v>
      </c>
      <c r="J4945" s="357"/>
      <c r="K4945" s="357"/>
      <c r="L4945" s="858" t="s">
        <v>126</v>
      </c>
      <c r="M4945" s="36" t="s">
        <v>1470</v>
      </c>
      <c r="N4945" s="36">
        <v>0.4</v>
      </c>
      <c r="O4945" s="36" t="s">
        <v>72</v>
      </c>
      <c r="P4945" s="36" t="s">
        <v>10591</v>
      </c>
      <c r="Q4945" s="28" t="s">
        <v>11402</v>
      </c>
      <c r="R4945" s="36">
        <v>0.2</v>
      </c>
      <c r="S4945" s="36"/>
      <c r="T4945" s="36">
        <f t="shared" si="165"/>
        <v>0.2</v>
      </c>
      <c r="U4945" s="357"/>
      <c r="V4945" s="357"/>
      <c r="W4945" s="358"/>
      <c r="X4945" s="358"/>
      <c r="Y4945" s="357"/>
      <c r="Z4945" s="363"/>
      <c r="AA4945" s="357"/>
      <c r="AB4945" s="358"/>
      <c r="AC4945" s="362"/>
      <c r="AD4945" s="351" t="s">
        <v>40</v>
      </c>
      <c r="AE4945" s="22"/>
      <c r="AF4945" s="22"/>
      <c r="AG4945" s="22"/>
    </row>
    <row r="4946" spans="1:40" ht="31.5" hidden="1" x14ac:dyDescent="0.2">
      <c r="A4946" s="36" t="s">
        <v>10799</v>
      </c>
      <c r="B4946" s="178" t="s">
        <v>115</v>
      </c>
      <c r="C4946" s="36" t="s">
        <v>36</v>
      </c>
      <c r="D4946" s="37">
        <v>41999</v>
      </c>
      <c r="E4946" s="38">
        <v>41999.395833333336</v>
      </c>
      <c r="F4946" s="37">
        <v>41999</v>
      </c>
      <c r="G4946" s="38">
        <v>41999.583333333336</v>
      </c>
      <c r="H4946" s="194">
        <f t="shared" si="164"/>
        <v>0.1875</v>
      </c>
      <c r="I4946" s="36">
        <v>3</v>
      </c>
      <c r="J4946" s="28"/>
      <c r="K4946" s="28"/>
      <c r="L4946" s="28" t="s">
        <v>130</v>
      </c>
      <c r="M4946" s="36" t="s">
        <v>11317</v>
      </c>
      <c r="N4946" s="36">
        <v>0.4</v>
      </c>
      <c r="O4946" s="36" t="s">
        <v>64</v>
      </c>
      <c r="P4946" s="36" t="s">
        <v>10591</v>
      </c>
      <c r="Q4946" s="28" t="s">
        <v>11318</v>
      </c>
      <c r="R4946" s="36">
        <v>0.2</v>
      </c>
      <c r="S4946" s="36"/>
      <c r="T4946" s="36">
        <f t="shared" si="165"/>
        <v>0.2</v>
      </c>
      <c r="U4946" s="358"/>
      <c r="V4946" s="357"/>
      <c r="W4946" s="358"/>
      <c r="X4946" s="357"/>
      <c r="Y4946" s="357"/>
      <c r="Z4946" s="357"/>
      <c r="AA4946" s="357"/>
      <c r="AB4946" s="357"/>
      <c r="AC4946" s="362"/>
      <c r="AD4946" s="351" t="s">
        <v>62</v>
      </c>
      <c r="AE4946" s="22"/>
      <c r="AF4946" s="22"/>
      <c r="AG4946" s="22"/>
    </row>
    <row r="4947" spans="1:40" ht="31.5" hidden="1" x14ac:dyDescent="0.2">
      <c r="A4947" s="36" t="s">
        <v>10799</v>
      </c>
      <c r="B4947" s="178" t="s">
        <v>115</v>
      </c>
      <c r="C4947" s="36" t="s">
        <v>36</v>
      </c>
      <c r="D4947" s="37">
        <v>41999</v>
      </c>
      <c r="E4947" s="38">
        <v>41999.583333333336</v>
      </c>
      <c r="F4947" s="37">
        <v>41999</v>
      </c>
      <c r="G4947" s="38">
        <v>41999.715277777781</v>
      </c>
      <c r="H4947" s="194">
        <f t="shared" si="164"/>
        <v>0.13194444444525288</v>
      </c>
      <c r="I4947" s="36">
        <v>4</v>
      </c>
      <c r="J4947" s="28"/>
      <c r="K4947" s="28"/>
      <c r="L4947" s="28" t="s">
        <v>130</v>
      </c>
      <c r="M4947" s="36" t="s">
        <v>11413</v>
      </c>
      <c r="N4947" s="36">
        <v>35</v>
      </c>
      <c r="O4947" s="36" t="s">
        <v>63</v>
      </c>
      <c r="P4947" s="36" t="s">
        <v>11414</v>
      </c>
      <c r="Q4947" s="28" t="s">
        <v>11415</v>
      </c>
      <c r="R4947" s="36">
        <v>0.2</v>
      </c>
      <c r="S4947" s="36"/>
      <c r="T4947" s="36">
        <f t="shared" si="165"/>
        <v>0.2</v>
      </c>
      <c r="U4947" s="357"/>
      <c r="V4947" s="357"/>
      <c r="W4947" s="357"/>
      <c r="X4947" s="357"/>
      <c r="Y4947" s="357"/>
      <c r="Z4947" s="357"/>
      <c r="AA4947" s="357"/>
      <c r="AB4947" s="357"/>
      <c r="AC4947" s="362"/>
      <c r="AD4947" s="351" t="s">
        <v>61</v>
      </c>
      <c r="AE4947" s="22"/>
      <c r="AF4947" s="22"/>
      <c r="AG4947" s="22"/>
    </row>
    <row r="4948" spans="1:40" ht="31.5" hidden="1" x14ac:dyDescent="0.2">
      <c r="A4948" s="36" t="s">
        <v>10799</v>
      </c>
      <c r="B4948" s="178" t="s">
        <v>115</v>
      </c>
      <c r="C4948" s="36" t="s">
        <v>36</v>
      </c>
      <c r="D4948" s="37">
        <v>41999</v>
      </c>
      <c r="E4948" s="38">
        <v>41999.447916666664</v>
      </c>
      <c r="F4948" s="37">
        <v>41999</v>
      </c>
      <c r="G4948" s="38">
        <v>41999.465277777781</v>
      </c>
      <c r="H4948" s="194">
        <f t="shared" si="164"/>
        <v>1.7361111116770189E-2</v>
      </c>
      <c r="I4948" s="36">
        <v>5</v>
      </c>
      <c r="J4948" s="357"/>
      <c r="K4948" s="357"/>
      <c r="L4948" s="28" t="s">
        <v>130</v>
      </c>
      <c r="M4948" s="36" t="s">
        <v>11416</v>
      </c>
      <c r="N4948" s="36">
        <v>0.4</v>
      </c>
      <c r="O4948" s="36" t="s">
        <v>66</v>
      </c>
      <c r="P4948" s="36" t="s">
        <v>10481</v>
      </c>
      <c r="Q4948" s="28" t="s">
        <v>11417</v>
      </c>
      <c r="R4948" s="36">
        <v>0.1</v>
      </c>
      <c r="S4948" s="36"/>
      <c r="T4948" s="36">
        <f t="shared" si="165"/>
        <v>0.1</v>
      </c>
      <c r="U4948" s="357"/>
      <c r="V4948" s="357"/>
      <c r="W4948" s="358"/>
      <c r="X4948" s="358"/>
      <c r="Y4948" s="357"/>
      <c r="Z4948" s="357"/>
      <c r="AA4948" s="357"/>
      <c r="AB4948" s="358"/>
      <c r="AC4948" s="362"/>
      <c r="AD4948" s="351" t="s">
        <v>60</v>
      </c>
      <c r="AE4948" s="22"/>
      <c r="AF4948" s="22"/>
      <c r="AG4948" s="22"/>
      <c r="AJ4948" s="361"/>
    </row>
    <row r="4949" spans="1:40" ht="31.5" hidden="1" x14ac:dyDescent="0.2">
      <c r="A4949" s="36" t="s">
        <v>10799</v>
      </c>
      <c r="B4949" s="178" t="s">
        <v>115</v>
      </c>
      <c r="C4949" s="36" t="s">
        <v>36</v>
      </c>
      <c r="D4949" s="37">
        <v>42000</v>
      </c>
      <c r="E4949" s="38">
        <v>42000.604166666664</v>
      </c>
      <c r="F4949" s="37">
        <v>42000</v>
      </c>
      <c r="G4949" s="38">
        <v>42000.635416666664</v>
      </c>
      <c r="H4949" s="194">
        <f t="shared" si="164"/>
        <v>3.125E-2</v>
      </c>
      <c r="I4949" s="36">
        <v>9</v>
      </c>
      <c r="J4949" s="28"/>
      <c r="K4949" s="28"/>
      <c r="L4949" s="28" t="s">
        <v>130</v>
      </c>
      <c r="M4949" s="36" t="s">
        <v>11423</v>
      </c>
      <c r="N4949" s="36" t="s">
        <v>103</v>
      </c>
      <c r="O4949" s="36" t="s">
        <v>66</v>
      </c>
      <c r="P4949" s="36" t="s">
        <v>10484</v>
      </c>
      <c r="Q4949" s="28" t="s">
        <v>11424</v>
      </c>
      <c r="R4949" s="36">
        <v>0.5</v>
      </c>
      <c r="S4949" s="36"/>
      <c r="T4949" s="36">
        <f t="shared" si="165"/>
        <v>0.5</v>
      </c>
      <c r="U4949" s="357"/>
      <c r="V4949" s="357"/>
      <c r="W4949" s="357"/>
      <c r="X4949" s="357"/>
      <c r="Y4949" s="357"/>
      <c r="Z4949" s="357"/>
      <c r="AA4949" s="357"/>
      <c r="AB4949" s="357"/>
      <c r="AC4949" s="362"/>
      <c r="AD4949" s="362" t="s">
        <v>60</v>
      </c>
      <c r="AE4949" s="22"/>
      <c r="AF4949" s="22"/>
      <c r="AG4949" s="22"/>
    </row>
    <row r="4950" spans="1:40" ht="31.5" hidden="1" x14ac:dyDescent="0.2">
      <c r="A4950" s="36" t="s">
        <v>10799</v>
      </c>
      <c r="B4950" s="178" t="s">
        <v>115</v>
      </c>
      <c r="C4950" s="36" t="s">
        <v>36</v>
      </c>
      <c r="D4950" s="37">
        <v>42001</v>
      </c>
      <c r="E4950" s="38">
        <v>42001.628472222219</v>
      </c>
      <c r="F4950" s="37">
        <v>42001</v>
      </c>
      <c r="G4950" s="38">
        <v>42001.638888888891</v>
      </c>
      <c r="H4950" s="194">
        <f t="shared" si="164"/>
        <v>1.0416666671517305E-2</v>
      </c>
      <c r="I4950" s="36">
        <v>37</v>
      </c>
      <c r="J4950" s="357"/>
      <c r="K4950" s="28"/>
      <c r="L4950" s="28" t="s">
        <v>130</v>
      </c>
      <c r="M4950" s="36" t="s">
        <v>66</v>
      </c>
      <c r="N4950" s="36">
        <v>35</v>
      </c>
      <c r="O4950" s="36" t="s">
        <v>66</v>
      </c>
      <c r="P4950" s="36" t="s">
        <v>10547</v>
      </c>
      <c r="Q4950" s="28" t="s">
        <v>11430</v>
      </c>
      <c r="R4950" s="36">
        <v>0.7</v>
      </c>
      <c r="S4950" s="36"/>
      <c r="T4950" s="36">
        <f t="shared" si="165"/>
        <v>0.7</v>
      </c>
      <c r="U4950" s="357"/>
      <c r="V4950" s="357"/>
      <c r="W4950" s="357"/>
      <c r="X4950" s="357"/>
      <c r="Y4950" s="357"/>
      <c r="Z4950" s="357"/>
      <c r="AA4950" s="357"/>
      <c r="AB4950" s="357"/>
      <c r="AC4950" s="362"/>
      <c r="AD4950" s="351" t="s">
        <v>61</v>
      </c>
      <c r="AE4950" s="22"/>
      <c r="AF4950" s="22"/>
      <c r="AG4950" s="22"/>
    </row>
    <row r="4951" spans="1:40" ht="31.5" hidden="1" x14ac:dyDescent="0.2">
      <c r="A4951" s="36" t="s">
        <v>10799</v>
      </c>
      <c r="B4951" s="36" t="s">
        <v>115</v>
      </c>
      <c r="C4951" s="36" t="s">
        <v>36</v>
      </c>
      <c r="D4951" s="37">
        <v>42002</v>
      </c>
      <c r="E4951" s="38">
        <v>42002.1875</v>
      </c>
      <c r="F4951" s="37">
        <v>42002</v>
      </c>
      <c r="G4951" s="38">
        <v>42002.208333333336</v>
      </c>
      <c r="H4951" s="194">
        <f t="shared" si="164"/>
        <v>2.0833333335758653E-2</v>
      </c>
      <c r="I4951" s="36">
        <v>47</v>
      </c>
      <c r="J4951" s="28"/>
      <c r="K4951" s="28"/>
      <c r="L4951" s="28" t="s">
        <v>130</v>
      </c>
      <c r="M4951" s="36" t="s">
        <v>3671</v>
      </c>
      <c r="N4951" s="36" t="s">
        <v>103</v>
      </c>
      <c r="O4951" s="36" t="s">
        <v>69</v>
      </c>
      <c r="P4951" s="36" t="s">
        <v>10484</v>
      </c>
      <c r="Q4951" s="28" t="s">
        <v>11431</v>
      </c>
      <c r="R4951" s="36">
        <v>3.1</v>
      </c>
      <c r="S4951" s="36"/>
      <c r="T4951" s="36">
        <f t="shared" si="165"/>
        <v>3.1</v>
      </c>
      <c r="U4951" s="357"/>
      <c r="V4951" s="357"/>
      <c r="W4951" s="357"/>
      <c r="X4951" s="357"/>
      <c r="Y4951" s="357"/>
      <c r="Z4951" s="357"/>
      <c r="AA4951" s="357"/>
      <c r="AB4951" s="357"/>
      <c r="AC4951" s="362"/>
      <c r="AD4951" s="351" t="s">
        <v>61</v>
      </c>
      <c r="AE4951" s="28"/>
      <c r="AF4951" s="28"/>
      <c r="AG4951" s="28"/>
    </row>
    <row r="4952" spans="1:40" ht="31.5" hidden="1" x14ac:dyDescent="0.2">
      <c r="A4952" s="36" t="s">
        <v>10799</v>
      </c>
      <c r="B4952" s="36" t="s">
        <v>115</v>
      </c>
      <c r="C4952" s="36" t="s">
        <v>36</v>
      </c>
      <c r="D4952" s="37">
        <v>42003</v>
      </c>
      <c r="E4952" s="38">
        <v>42002.4375</v>
      </c>
      <c r="F4952" s="37">
        <v>42003</v>
      </c>
      <c r="G4952" s="38">
        <v>42002.625</v>
      </c>
      <c r="H4952" s="194">
        <f t="shared" si="164"/>
        <v>0.1875</v>
      </c>
      <c r="I4952" s="36">
        <v>2</v>
      </c>
      <c r="J4952" s="28"/>
      <c r="K4952" s="28"/>
      <c r="L4952" s="858" t="s">
        <v>126</v>
      </c>
      <c r="M4952" s="36" t="s">
        <v>1470</v>
      </c>
      <c r="N4952" s="36">
        <v>0.4</v>
      </c>
      <c r="O4952" s="36" t="s">
        <v>72</v>
      </c>
      <c r="P4952" s="36" t="s">
        <v>10591</v>
      </c>
      <c r="Q4952" s="28" t="s">
        <v>11438</v>
      </c>
      <c r="R4952" s="36">
        <v>0.2</v>
      </c>
      <c r="S4952" s="36"/>
      <c r="T4952" s="36">
        <f t="shared" si="165"/>
        <v>0.2</v>
      </c>
      <c r="U4952" s="357"/>
      <c r="V4952" s="357"/>
      <c r="W4952" s="357"/>
      <c r="X4952" s="357"/>
      <c r="Y4952" s="357"/>
      <c r="Z4952" s="357"/>
      <c r="AA4952" s="357"/>
      <c r="AB4952" s="357"/>
      <c r="AC4952" s="362"/>
      <c r="AD4952" s="351" t="s">
        <v>40</v>
      </c>
      <c r="AE4952" s="28"/>
      <c r="AF4952" s="28"/>
      <c r="AG4952" s="28"/>
    </row>
    <row r="4953" spans="1:40" ht="31.5" hidden="1" x14ac:dyDescent="0.2">
      <c r="A4953" s="36" t="s">
        <v>10799</v>
      </c>
      <c r="B4953" s="36" t="s">
        <v>115</v>
      </c>
      <c r="C4953" s="36" t="s">
        <v>36</v>
      </c>
      <c r="D4953" s="37">
        <v>42004</v>
      </c>
      <c r="E4953" s="38">
        <v>42004.496527777781</v>
      </c>
      <c r="F4953" s="37">
        <v>42004</v>
      </c>
      <c r="G4953" s="38">
        <v>42004.611111111109</v>
      </c>
      <c r="H4953" s="38">
        <f t="shared" si="164"/>
        <v>0.11458333332848269</v>
      </c>
      <c r="I4953" s="36">
        <v>5</v>
      </c>
      <c r="J4953" s="28"/>
      <c r="K4953" s="28"/>
      <c r="L4953" s="28" t="s">
        <v>130</v>
      </c>
      <c r="M4953" s="36" t="s">
        <v>11423</v>
      </c>
      <c r="N4953" s="36" t="s">
        <v>103</v>
      </c>
      <c r="O4953" s="36" t="s">
        <v>66</v>
      </c>
      <c r="P4953" s="36" t="s">
        <v>11414</v>
      </c>
      <c r="Q4953" s="28" t="s">
        <v>11464</v>
      </c>
      <c r="R4953" s="36">
        <v>1</v>
      </c>
      <c r="S4953" s="36"/>
      <c r="T4953" s="36">
        <v>1</v>
      </c>
      <c r="U4953" s="363"/>
      <c r="V4953" s="358"/>
      <c r="W4953" s="358"/>
      <c r="X4953" s="358"/>
      <c r="Y4953" s="358"/>
      <c r="Z4953" s="358"/>
      <c r="AA4953" s="358"/>
      <c r="AB4953" s="358"/>
      <c r="AC4953" s="365"/>
      <c r="AD4953" s="351" t="s">
        <v>60</v>
      </c>
      <c r="AE4953" s="28"/>
      <c r="AF4953" s="28"/>
      <c r="AG4953" s="28"/>
    </row>
    <row r="4954" spans="1:40" ht="31.5" hidden="1" x14ac:dyDescent="0.2">
      <c r="A4954" s="205" t="s">
        <v>10799</v>
      </c>
      <c r="B4954" s="205" t="s">
        <v>115</v>
      </c>
      <c r="C4954" s="36" t="s">
        <v>36</v>
      </c>
      <c r="D4954" s="37">
        <v>42004</v>
      </c>
      <c r="E4954" s="38">
        <v>42004.395833333336</v>
      </c>
      <c r="F4954" s="37">
        <v>42004</v>
      </c>
      <c r="G4954" s="38">
        <v>42004.604166666664</v>
      </c>
      <c r="H4954" s="38">
        <f t="shared" si="164"/>
        <v>0.20833333332848269</v>
      </c>
      <c r="I4954" s="36">
        <v>1</v>
      </c>
      <c r="J4954" s="28"/>
      <c r="K4954" s="28"/>
      <c r="L4954" s="28" t="s">
        <v>130</v>
      </c>
      <c r="M4954" s="36" t="s">
        <v>1470</v>
      </c>
      <c r="N4954" s="36">
        <v>0.4</v>
      </c>
      <c r="O4954" s="36" t="s">
        <v>72</v>
      </c>
      <c r="P4954" s="36" t="s">
        <v>10591</v>
      </c>
      <c r="Q4954" s="28" t="s">
        <v>11322</v>
      </c>
      <c r="R4954" s="36">
        <v>0.1</v>
      </c>
      <c r="S4954" s="36"/>
      <c r="T4954" s="36">
        <v>0.1</v>
      </c>
      <c r="U4954" s="357"/>
      <c r="V4954" s="357"/>
      <c r="W4954" s="357"/>
      <c r="X4954" s="358"/>
      <c r="Y4954" s="357"/>
      <c r="Z4954" s="357"/>
      <c r="AA4954" s="357"/>
      <c r="AB4954" s="357"/>
      <c r="AC4954" s="362"/>
      <c r="AD4954" s="351" t="s">
        <v>40</v>
      </c>
      <c r="AE4954" s="28"/>
      <c r="AF4954" s="28"/>
      <c r="AG4954" s="28"/>
    </row>
    <row r="4955" spans="1:40" hidden="1" x14ac:dyDescent="0.2">
      <c r="A4955" s="205" t="s">
        <v>2028</v>
      </c>
      <c r="B4955" s="212" t="s">
        <v>111</v>
      </c>
      <c r="C4955" s="36" t="s">
        <v>36</v>
      </c>
      <c r="D4955" s="37">
        <v>41640</v>
      </c>
      <c r="E4955" s="30"/>
      <c r="F4955" s="37"/>
      <c r="G4955" s="30"/>
      <c r="H4955" s="196"/>
      <c r="I4955" s="28"/>
      <c r="J4955" s="28"/>
      <c r="K4955" s="28"/>
      <c r="L4955" s="28"/>
      <c r="M4955" s="28"/>
      <c r="N4955" s="28"/>
      <c r="O4955" s="28"/>
      <c r="P4955" s="28"/>
      <c r="Q4955" s="28"/>
      <c r="R4955" s="28"/>
      <c r="S4955" s="28"/>
      <c r="T4955" s="36"/>
      <c r="U4955" s="357"/>
      <c r="V4955" s="358"/>
      <c r="W4955" s="358"/>
      <c r="X4955" s="358"/>
      <c r="Y4955" s="1835"/>
      <c r="Z4955" s="358"/>
      <c r="AA4955" s="1835"/>
      <c r="AB4955" s="358"/>
      <c r="AC4955" s="1899"/>
      <c r="AD4955" s="351"/>
      <c r="AE4955" s="28"/>
      <c r="AF4955" s="28"/>
      <c r="AG4955" s="28" t="s">
        <v>202</v>
      </c>
      <c r="AH4955" s="3"/>
      <c r="AI4955" s="3"/>
      <c r="AJ4955" s="3"/>
    </row>
    <row r="4956" spans="1:40" hidden="1" x14ac:dyDescent="0.2">
      <c r="A4956" s="205" t="s">
        <v>2028</v>
      </c>
      <c r="B4956" s="212" t="s">
        <v>111</v>
      </c>
      <c r="C4956" s="36" t="s">
        <v>36</v>
      </c>
      <c r="D4956" s="37">
        <v>41641</v>
      </c>
      <c r="E4956" s="30"/>
      <c r="F4956" s="37"/>
      <c r="G4956" s="30"/>
      <c r="H4956" s="196"/>
      <c r="I4956" s="28"/>
      <c r="J4956" s="28"/>
      <c r="K4956" s="28"/>
      <c r="L4956" s="28"/>
      <c r="M4956" s="28"/>
      <c r="N4956" s="28"/>
      <c r="O4956" s="28"/>
      <c r="P4956" s="28"/>
      <c r="Q4956" s="28"/>
      <c r="R4956" s="28"/>
      <c r="S4956" s="28"/>
      <c r="T4956" s="36"/>
      <c r="U4956" s="237"/>
      <c r="V4956" s="357"/>
      <c r="W4956" s="357"/>
      <c r="X4956" s="357"/>
      <c r="Y4956" s="357"/>
      <c r="Z4956" s="357"/>
      <c r="AA4956" s="357"/>
      <c r="AB4956" s="357"/>
      <c r="AC4956" s="362"/>
      <c r="AD4956" s="351"/>
      <c r="AE4956" s="28"/>
      <c r="AF4956" s="28"/>
      <c r="AG4956" s="28" t="s">
        <v>202</v>
      </c>
      <c r="AH4956" s="3"/>
      <c r="AI4956" s="3"/>
      <c r="AJ4956" s="3"/>
    </row>
    <row r="4957" spans="1:40" s="24" customFormat="1" hidden="1" x14ac:dyDescent="0.2">
      <c r="A4957" s="36" t="s">
        <v>2028</v>
      </c>
      <c r="B4957" s="28" t="s">
        <v>111</v>
      </c>
      <c r="C4957" s="36" t="s">
        <v>36</v>
      </c>
      <c r="D4957" s="37">
        <v>41642</v>
      </c>
      <c r="E4957" s="30"/>
      <c r="F4957" s="37"/>
      <c r="G4957" s="30"/>
      <c r="H4957" s="196"/>
      <c r="I4957" s="28"/>
      <c r="J4957" s="28"/>
      <c r="K4957" s="28"/>
      <c r="L4957" s="28"/>
      <c r="M4957" s="28"/>
      <c r="N4957" s="28"/>
      <c r="O4957" s="28"/>
      <c r="P4957" s="28"/>
      <c r="Q4957" s="28"/>
      <c r="R4957" s="28"/>
      <c r="S4957" s="28"/>
      <c r="T4957" s="36"/>
      <c r="U4957" s="28"/>
      <c r="V4957" s="28"/>
      <c r="W4957" s="28"/>
      <c r="X4957" s="28"/>
      <c r="Y4957" s="28"/>
      <c r="Z4957" s="28"/>
      <c r="AA4957" s="28"/>
      <c r="AB4957" s="28"/>
      <c r="AC4957" s="28"/>
      <c r="AD4957" s="28"/>
      <c r="AE4957" s="28"/>
      <c r="AF4957" s="28"/>
      <c r="AG4957" s="351" t="s">
        <v>202</v>
      </c>
      <c r="AH4957" s="3"/>
      <c r="AI4957" s="3"/>
      <c r="AJ4957" s="3"/>
      <c r="AK4957" s="6"/>
      <c r="AL4957" s="6"/>
      <c r="AM4957" s="6"/>
      <c r="AN4957" s="6"/>
    </row>
    <row r="4958" spans="1:40" s="24" customFormat="1" hidden="1" x14ac:dyDescent="0.2">
      <c r="A4958" s="36" t="s">
        <v>2028</v>
      </c>
      <c r="B4958" s="28" t="s">
        <v>111</v>
      </c>
      <c r="C4958" s="36" t="s">
        <v>36</v>
      </c>
      <c r="D4958" s="37">
        <v>41643</v>
      </c>
      <c r="E4958" s="30"/>
      <c r="F4958" s="37"/>
      <c r="G4958" s="30"/>
      <c r="H4958" s="196"/>
      <c r="I4958" s="28"/>
      <c r="J4958" s="28"/>
      <c r="K4958" s="28"/>
      <c r="L4958" s="28"/>
      <c r="M4958" s="28"/>
      <c r="N4958" s="28"/>
      <c r="O4958" s="28"/>
      <c r="P4958" s="28"/>
      <c r="Q4958" s="28"/>
      <c r="R4958" s="28"/>
      <c r="S4958" s="28"/>
      <c r="T4958" s="36"/>
      <c r="U4958" s="28"/>
      <c r="V4958" s="28"/>
      <c r="W4958" s="28"/>
      <c r="X4958" s="28"/>
      <c r="Y4958" s="28"/>
      <c r="Z4958" s="28"/>
      <c r="AA4958" s="28"/>
      <c r="AB4958" s="28"/>
      <c r="AC4958" s="28"/>
      <c r="AD4958" s="28"/>
      <c r="AE4958" s="28"/>
      <c r="AF4958" s="28"/>
      <c r="AG4958" s="28" t="s">
        <v>202</v>
      </c>
      <c r="AH4958" s="3"/>
      <c r="AI4958" s="3"/>
      <c r="AJ4958" s="3"/>
    </row>
    <row r="4959" spans="1:40" s="24" customFormat="1" hidden="1" x14ac:dyDescent="0.2">
      <c r="A4959" s="36" t="s">
        <v>2028</v>
      </c>
      <c r="B4959" s="28" t="s">
        <v>111</v>
      </c>
      <c r="C4959" s="36" t="s">
        <v>36</v>
      </c>
      <c r="D4959" s="37">
        <v>41644</v>
      </c>
      <c r="E4959" s="30"/>
      <c r="F4959" s="37"/>
      <c r="G4959" s="30"/>
      <c r="H4959" s="196"/>
      <c r="I4959" s="28"/>
      <c r="J4959" s="28"/>
      <c r="K4959" s="28"/>
      <c r="L4959" s="28"/>
      <c r="M4959" s="28"/>
      <c r="N4959" s="28"/>
      <c r="O4959" s="28"/>
      <c r="P4959" s="28"/>
      <c r="Q4959" s="28"/>
      <c r="R4959" s="28"/>
      <c r="S4959" s="28"/>
      <c r="T4959" s="36"/>
      <c r="U4959" s="237"/>
      <c r="V4959" s="357"/>
      <c r="W4959" s="357"/>
      <c r="X4959" s="357"/>
      <c r="Y4959" s="357"/>
      <c r="Z4959" s="357"/>
      <c r="AA4959" s="357"/>
      <c r="AB4959" s="357"/>
      <c r="AC4959" s="362"/>
      <c r="AD4959" s="351"/>
      <c r="AE4959" s="28"/>
      <c r="AF4959" s="28"/>
      <c r="AG4959" s="28" t="s">
        <v>202</v>
      </c>
      <c r="AH4959" s="3"/>
      <c r="AI4959" s="3"/>
      <c r="AJ4959" s="3"/>
    </row>
    <row r="4960" spans="1:40" s="24" customFormat="1" hidden="1" x14ac:dyDescent="0.2">
      <c r="A4960" s="36" t="s">
        <v>2028</v>
      </c>
      <c r="B4960" s="28" t="s">
        <v>111</v>
      </c>
      <c r="C4960" s="36" t="s">
        <v>36</v>
      </c>
      <c r="D4960" s="37">
        <v>41645</v>
      </c>
      <c r="E4960" s="30"/>
      <c r="F4960" s="37"/>
      <c r="G4960" s="30"/>
      <c r="H4960" s="196"/>
      <c r="I4960" s="28"/>
      <c r="J4960" s="28"/>
      <c r="K4960" s="28"/>
      <c r="L4960" s="28"/>
      <c r="M4960" s="28"/>
      <c r="N4960" s="28"/>
      <c r="O4960" s="28"/>
      <c r="P4960" s="28"/>
      <c r="Q4960" s="28"/>
      <c r="R4960" s="28"/>
      <c r="S4960" s="28"/>
      <c r="T4960" s="36"/>
      <c r="U4960" s="358"/>
      <c r="V4960" s="357"/>
      <c r="W4960" s="357"/>
      <c r="X4960" s="357"/>
      <c r="Y4960" s="357"/>
      <c r="Z4960" s="357"/>
      <c r="AA4960" s="357"/>
      <c r="AB4960" s="357"/>
      <c r="AC4960" s="357"/>
      <c r="AD4960" s="351"/>
      <c r="AE4960" s="28"/>
      <c r="AF4960" s="28"/>
      <c r="AG4960" s="28" t="s">
        <v>202</v>
      </c>
      <c r="AH4960" s="3"/>
      <c r="AI4960" s="3"/>
      <c r="AJ4960" s="3"/>
    </row>
    <row r="4961" spans="1:36" s="24" customFormat="1" hidden="1" x14ac:dyDescent="0.2">
      <c r="A4961" s="36" t="s">
        <v>2028</v>
      </c>
      <c r="B4961" s="28" t="s">
        <v>111</v>
      </c>
      <c r="C4961" s="36" t="s">
        <v>36</v>
      </c>
      <c r="D4961" s="37">
        <v>41646</v>
      </c>
      <c r="E4961" s="30"/>
      <c r="F4961" s="37"/>
      <c r="G4961" s="30"/>
      <c r="H4961" s="196"/>
      <c r="I4961" s="28"/>
      <c r="J4961" s="28"/>
      <c r="K4961" s="28"/>
      <c r="L4961" s="28"/>
      <c r="M4961" s="28"/>
      <c r="N4961" s="28"/>
      <c r="O4961" s="28"/>
      <c r="P4961" s="28"/>
      <c r="Q4961" s="28"/>
      <c r="R4961" s="28"/>
      <c r="S4961" s="28"/>
      <c r="T4961" s="36"/>
      <c r="U4961" s="357"/>
      <c r="V4961" s="357"/>
      <c r="W4961" s="358"/>
      <c r="X4961" s="357"/>
      <c r="Y4961" s="357"/>
      <c r="Z4961" s="357"/>
      <c r="AA4961" s="357"/>
      <c r="AB4961" s="357"/>
      <c r="AC4961" s="362"/>
      <c r="AD4961" s="351"/>
      <c r="AE4961" s="28"/>
      <c r="AF4961" s="28"/>
      <c r="AG4961" s="28" t="s">
        <v>202</v>
      </c>
      <c r="AH4961" s="3"/>
      <c r="AI4961" s="3"/>
      <c r="AJ4961" s="3"/>
    </row>
    <row r="4962" spans="1:36" s="24" customFormat="1" hidden="1" x14ac:dyDescent="0.2">
      <c r="A4962" s="36" t="s">
        <v>2028</v>
      </c>
      <c r="B4962" s="28" t="s">
        <v>111</v>
      </c>
      <c r="C4962" s="36" t="s">
        <v>36</v>
      </c>
      <c r="D4962" s="37">
        <v>41647</v>
      </c>
      <c r="E4962" s="30"/>
      <c r="F4962" s="37"/>
      <c r="G4962" s="30"/>
      <c r="H4962" s="196"/>
      <c r="I4962" s="28"/>
      <c r="J4962" s="28"/>
      <c r="K4962" s="28"/>
      <c r="L4962" s="28"/>
      <c r="M4962" s="28"/>
      <c r="N4962" s="28"/>
      <c r="O4962" s="28"/>
      <c r="P4962" s="28"/>
      <c r="Q4962" s="28"/>
      <c r="R4962" s="28"/>
      <c r="S4962" s="28"/>
      <c r="T4962" s="36"/>
      <c r="U4962" s="358"/>
      <c r="V4962" s="357"/>
      <c r="W4962" s="357"/>
      <c r="X4962" s="357"/>
      <c r="Y4962" s="357"/>
      <c r="Z4962" s="357"/>
      <c r="AA4962" s="357"/>
      <c r="AB4962" s="357"/>
      <c r="AC4962" s="362"/>
      <c r="AD4962" s="351"/>
      <c r="AE4962" s="28"/>
      <c r="AF4962" s="28"/>
      <c r="AG4962" s="28" t="s">
        <v>202</v>
      </c>
      <c r="AH4962" s="3"/>
      <c r="AI4962" s="3"/>
      <c r="AJ4962" s="3"/>
    </row>
    <row r="4963" spans="1:36" s="24" customFormat="1" hidden="1" x14ac:dyDescent="0.2">
      <c r="A4963" s="36" t="s">
        <v>2028</v>
      </c>
      <c r="B4963" s="28" t="s">
        <v>111</v>
      </c>
      <c r="C4963" s="36" t="s">
        <v>36</v>
      </c>
      <c r="D4963" s="37">
        <v>41648</v>
      </c>
      <c r="E4963" s="30"/>
      <c r="F4963" s="37"/>
      <c r="G4963" s="30"/>
      <c r="H4963" s="196"/>
      <c r="I4963" s="28"/>
      <c r="J4963" s="28"/>
      <c r="K4963" s="28"/>
      <c r="L4963" s="28"/>
      <c r="M4963" s="28"/>
      <c r="N4963" s="28"/>
      <c r="O4963" s="28"/>
      <c r="P4963" s="28"/>
      <c r="Q4963" s="28"/>
      <c r="R4963" s="28"/>
      <c r="S4963" s="28"/>
      <c r="T4963" s="36"/>
      <c r="U4963" s="357"/>
      <c r="V4963" s="357"/>
      <c r="W4963" s="357"/>
      <c r="X4963" s="357"/>
      <c r="Y4963" s="357"/>
      <c r="Z4963" s="357"/>
      <c r="AA4963" s="357"/>
      <c r="AB4963" s="357"/>
      <c r="AC4963" s="362"/>
      <c r="AD4963" s="351"/>
      <c r="AE4963" s="28"/>
      <c r="AF4963" s="28"/>
      <c r="AG4963" s="28" t="s">
        <v>202</v>
      </c>
      <c r="AH4963" s="3"/>
      <c r="AI4963" s="3"/>
      <c r="AJ4963" s="3"/>
    </row>
    <row r="4964" spans="1:36" s="24" customFormat="1" hidden="1" x14ac:dyDescent="0.2">
      <c r="A4964" s="36" t="s">
        <v>2028</v>
      </c>
      <c r="B4964" s="28" t="s">
        <v>111</v>
      </c>
      <c r="C4964" s="36" t="s">
        <v>36</v>
      </c>
      <c r="D4964" s="37">
        <v>41649</v>
      </c>
      <c r="E4964" s="30"/>
      <c r="F4964" s="37"/>
      <c r="G4964" s="30"/>
      <c r="H4964" s="196"/>
      <c r="I4964" s="28"/>
      <c r="J4964" s="28"/>
      <c r="K4964" s="28"/>
      <c r="L4964" s="28"/>
      <c r="M4964" s="28"/>
      <c r="N4964" s="28"/>
      <c r="O4964" s="28"/>
      <c r="P4964" s="28"/>
      <c r="Q4964" s="28"/>
      <c r="R4964" s="28"/>
      <c r="S4964" s="28"/>
      <c r="T4964" s="36"/>
      <c r="U4964" s="357"/>
      <c r="V4964" s="357"/>
      <c r="W4964" s="357"/>
      <c r="X4964" s="357"/>
      <c r="Y4964" s="357"/>
      <c r="Z4964" s="357"/>
      <c r="AA4964" s="357"/>
      <c r="AB4964" s="357"/>
      <c r="AC4964" s="362"/>
      <c r="AD4964" s="351"/>
      <c r="AE4964" s="28"/>
      <c r="AF4964" s="28"/>
      <c r="AG4964" s="28" t="s">
        <v>202</v>
      </c>
      <c r="AH4964" s="3"/>
      <c r="AI4964" s="3"/>
      <c r="AJ4964" s="3"/>
    </row>
    <row r="4965" spans="1:36" s="24" customFormat="1" hidden="1" x14ac:dyDescent="0.2">
      <c r="A4965" s="36" t="s">
        <v>2028</v>
      </c>
      <c r="B4965" s="28" t="s">
        <v>111</v>
      </c>
      <c r="C4965" s="36" t="s">
        <v>36</v>
      </c>
      <c r="D4965" s="37">
        <v>41650</v>
      </c>
      <c r="E4965" s="30"/>
      <c r="F4965" s="37"/>
      <c r="G4965" s="30"/>
      <c r="H4965" s="196"/>
      <c r="I4965" s="28"/>
      <c r="J4965" s="28"/>
      <c r="K4965" s="28"/>
      <c r="L4965" s="28"/>
      <c r="M4965" s="28"/>
      <c r="N4965" s="28"/>
      <c r="O4965" s="28"/>
      <c r="P4965" s="28"/>
      <c r="Q4965" s="28"/>
      <c r="R4965" s="28"/>
      <c r="S4965" s="28"/>
      <c r="T4965" s="36"/>
      <c r="U4965" s="28"/>
      <c r="V4965" s="28"/>
      <c r="W4965" s="28"/>
      <c r="X4965" s="28"/>
      <c r="Y4965" s="28"/>
      <c r="Z4965" s="28"/>
      <c r="AA4965" s="28"/>
      <c r="AB4965" s="28"/>
      <c r="AC4965" s="28"/>
      <c r="AD4965" s="351"/>
      <c r="AE4965" s="28"/>
      <c r="AF4965" s="28"/>
      <c r="AG4965" s="28" t="s">
        <v>202</v>
      </c>
      <c r="AH4965" s="3"/>
      <c r="AI4965" s="3"/>
      <c r="AJ4965" s="3"/>
    </row>
    <row r="4966" spans="1:36" s="24" customFormat="1" hidden="1" x14ac:dyDescent="0.2">
      <c r="A4966" s="36" t="s">
        <v>2028</v>
      </c>
      <c r="B4966" s="28" t="s">
        <v>111</v>
      </c>
      <c r="C4966" s="36" t="s">
        <v>36</v>
      </c>
      <c r="D4966" s="37">
        <v>41651</v>
      </c>
      <c r="E4966" s="30"/>
      <c r="F4966" s="37"/>
      <c r="G4966" s="30"/>
      <c r="H4966" s="196"/>
      <c r="I4966" s="28"/>
      <c r="J4966" s="28"/>
      <c r="K4966" s="28"/>
      <c r="L4966" s="28"/>
      <c r="M4966" s="28"/>
      <c r="N4966" s="28"/>
      <c r="O4966" s="28"/>
      <c r="P4966" s="28"/>
      <c r="Q4966" s="28"/>
      <c r="R4966" s="28"/>
      <c r="S4966" s="28"/>
      <c r="T4966" s="36"/>
      <c r="U4966" s="28"/>
      <c r="V4966" s="28"/>
      <c r="W4966" s="28"/>
      <c r="X4966" s="28"/>
      <c r="Y4966" s="28"/>
      <c r="Z4966" s="28"/>
      <c r="AA4966" s="28"/>
      <c r="AB4966" s="28"/>
      <c r="AC4966" s="28"/>
      <c r="AD4966" s="351"/>
      <c r="AE4966" s="28"/>
      <c r="AF4966" s="28"/>
      <c r="AG4966" s="28" t="s">
        <v>202</v>
      </c>
      <c r="AH4966" s="3"/>
      <c r="AI4966" s="3"/>
      <c r="AJ4966" s="3"/>
    </row>
    <row r="4967" spans="1:36" s="24" customFormat="1" ht="94.5" hidden="1" x14ac:dyDescent="0.2">
      <c r="A4967" s="36" t="s">
        <v>2028</v>
      </c>
      <c r="B4967" s="36" t="s">
        <v>111</v>
      </c>
      <c r="C4967" s="36" t="s">
        <v>36</v>
      </c>
      <c r="D4967" s="37">
        <v>41652</v>
      </c>
      <c r="E4967" s="38">
        <v>0.3888888888888889</v>
      </c>
      <c r="F4967" s="37">
        <v>41652</v>
      </c>
      <c r="G4967" s="38">
        <v>0.49305555555555558</v>
      </c>
      <c r="H4967" s="194">
        <f>G4967-E4967</f>
        <v>0.10416666666666669</v>
      </c>
      <c r="I4967" s="36">
        <v>5</v>
      </c>
      <c r="J4967" s="36" t="s">
        <v>400</v>
      </c>
      <c r="K4967" s="52" t="s">
        <v>134</v>
      </c>
      <c r="L4967" s="52" t="s">
        <v>130</v>
      </c>
      <c r="M4967" s="52" t="s">
        <v>401</v>
      </c>
      <c r="N4967" s="52" t="s">
        <v>103</v>
      </c>
      <c r="O4967" s="52" t="s">
        <v>66</v>
      </c>
      <c r="P4967" s="52" t="s">
        <v>402</v>
      </c>
      <c r="Q4967" s="52" t="s">
        <v>403</v>
      </c>
      <c r="R4967" s="36">
        <v>25.4</v>
      </c>
      <c r="S4967" s="36">
        <v>0.3</v>
      </c>
      <c r="T4967" s="36">
        <f>R4967+S4967</f>
        <v>25.7</v>
      </c>
      <c r="U4967" s="216" t="s">
        <v>75</v>
      </c>
      <c r="V4967" s="36" t="s">
        <v>2288</v>
      </c>
      <c r="W4967" s="36" t="s">
        <v>2289</v>
      </c>
      <c r="X4967" s="36" t="s">
        <v>183</v>
      </c>
      <c r="Y4967" s="36" t="s">
        <v>2290</v>
      </c>
      <c r="Z4967" s="36">
        <v>100</v>
      </c>
      <c r="AA4967" s="36" t="s">
        <v>2291</v>
      </c>
      <c r="AB4967" s="36">
        <v>0</v>
      </c>
      <c r="AC4967" s="265" t="s">
        <v>2292</v>
      </c>
      <c r="AD4967" s="265" t="s">
        <v>60</v>
      </c>
      <c r="AE4967" s="36" t="s">
        <v>101</v>
      </c>
      <c r="AF4967" s="36" t="s">
        <v>101</v>
      </c>
      <c r="AG4967" s="36"/>
      <c r="AH4967" s="3"/>
      <c r="AI4967" s="3"/>
      <c r="AJ4967" s="3"/>
    </row>
    <row r="4968" spans="1:36" s="24" customFormat="1" hidden="1" x14ac:dyDescent="0.2">
      <c r="A4968" s="36" t="s">
        <v>2028</v>
      </c>
      <c r="B4968" s="28" t="s">
        <v>111</v>
      </c>
      <c r="C4968" s="36" t="s">
        <v>36</v>
      </c>
      <c r="D4968" s="37">
        <v>41653</v>
      </c>
      <c r="E4968" s="30"/>
      <c r="F4968" s="37"/>
      <c r="G4968" s="30"/>
      <c r="H4968" s="196"/>
      <c r="I4968" s="28"/>
      <c r="J4968" s="28"/>
      <c r="K4968" s="28"/>
      <c r="L4968" s="28"/>
      <c r="M4968" s="28"/>
      <c r="N4968" s="28"/>
      <c r="O4968" s="28"/>
      <c r="P4968" s="28"/>
      <c r="Q4968" s="28"/>
      <c r="R4968" s="28"/>
      <c r="S4968" s="28"/>
      <c r="T4968" s="36"/>
      <c r="U4968" s="357"/>
      <c r="V4968" s="357"/>
      <c r="W4968" s="357"/>
      <c r="X4968" s="357"/>
      <c r="Y4968" s="357"/>
      <c r="Z4968" s="357"/>
      <c r="AA4968" s="357"/>
      <c r="AB4968" s="357"/>
      <c r="AC4968" s="362"/>
      <c r="AD4968" s="351"/>
      <c r="AE4968" s="28"/>
      <c r="AF4968" s="28"/>
      <c r="AG4968" s="28" t="s">
        <v>202</v>
      </c>
      <c r="AH4968" s="3"/>
      <c r="AI4968" s="3"/>
      <c r="AJ4968" s="3"/>
    </row>
    <row r="4969" spans="1:36" s="24" customFormat="1" hidden="1" x14ac:dyDescent="0.2">
      <c r="A4969" s="36" t="s">
        <v>2028</v>
      </c>
      <c r="B4969" s="28" t="s">
        <v>111</v>
      </c>
      <c r="C4969" s="36" t="s">
        <v>36</v>
      </c>
      <c r="D4969" s="37">
        <v>41654</v>
      </c>
      <c r="E4969" s="30"/>
      <c r="F4969" s="37"/>
      <c r="G4969" s="30"/>
      <c r="H4969" s="196"/>
      <c r="I4969" s="28"/>
      <c r="J4969" s="28"/>
      <c r="K4969" s="28"/>
      <c r="L4969" s="28"/>
      <c r="M4969" s="28"/>
      <c r="N4969" s="28"/>
      <c r="O4969" s="28"/>
      <c r="P4969" s="28"/>
      <c r="Q4969" s="28"/>
      <c r="R4969" s="28"/>
      <c r="S4969" s="28"/>
      <c r="T4969" s="36"/>
      <c r="U4969" s="28"/>
      <c r="V4969" s="28"/>
      <c r="W4969" s="28"/>
      <c r="X4969" s="28"/>
      <c r="Y4969" s="28"/>
      <c r="Z4969" s="28"/>
      <c r="AA4969" s="28"/>
      <c r="AB4969" s="28"/>
      <c r="AC4969" s="28"/>
      <c r="AD4969" s="28"/>
      <c r="AE4969" s="28"/>
      <c r="AF4969" s="28"/>
      <c r="AG4969" s="28" t="s">
        <v>202</v>
      </c>
      <c r="AH4969" s="3"/>
      <c r="AI4969" s="3"/>
      <c r="AJ4969" s="3"/>
    </row>
    <row r="4970" spans="1:36" s="24" customFormat="1" hidden="1" x14ac:dyDescent="0.2">
      <c r="A4970" s="36" t="s">
        <v>2028</v>
      </c>
      <c r="B4970" s="28" t="s">
        <v>111</v>
      </c>
      <c r="C4970" s="36" t="s">
        <v>36</v>
      </c>
      <c r="D4970" s="37">
        <v>41655</v>
      </c>
      <c r="E4970" s="30"/>
      <c r="F4970" s="37"/>
      <c r="G4970" s="30"/>
      <c r="H4970" s="196"/>
      <c r="I4970" s="28"/>
      <c r="J4970" s="28"/>
      <c r="K4970" s="28"/>
      <c r="L4970" s="28"/>
      <c r="M4970" s="28"/>
      <c r="N4970" s="28"/>
      <c r="O4970" s="28"/>
      <c r="P4970" s="28"/>
      <c r="Q4970" s="28"/>
      <c r="R4970" s="28"/>
      <c r="S4970" s="28"/>
      <c r="T4970" s="36"/>
      <c r="U4970" s="28"/>
      <c r="V4970" s="28"/>
      <c r="W4970" s="28"/>
      <c r="X4970" s="28"/>
      <c r="Y4970" s="28"/>
      <c r="Z4970" s="28"/>
      <c r="AA4970" s="28"/>
      <c r="AB4970" s="28"/>
      <c r="AC4970" s="28"/>
      <c r="AD4970" s="28"/>
      <c r="AE4970" s="28"/>
      <c r="AF4970" s="28"/>
      <c r="AG4970" s="28" t="s">
        <v>202</v>
      </c>
      <c r="AH4970" s="3"/>
      <c r="AI4970" s="3"/>
      <c r="AJ4970" s="3"/>
    </row>
    <row r="4971" spans="1:36" s="24" customFormat="1" ht="47.25" hidden="1" customHeight="1" x14ac:dyDescent="0.2">
      <c r="A4971" s="36" t="s">
        <v>2028</v>
      </c>
      <c r="B4971" s="28" t="s">
        <v>111</v>
      </c>
      <c r="C4971" s="36" t="s">
        <v>36</v>
      </c>
      <c r="D4971" s="37">
        <v>41656</v>
      </c>
      <c r="E4971" s="30"/>
      <c r="F4971" s="37"/>
      <c r="G4971" s="30"/>
      <c r="H4971" s="196"/>
      <c r="I4971" s="28"/>
      <c r="J4971" s="28"/>
      <c r="K4971" s="28"/>
      <c r="L4971" s="28"/>
      <c r="M4971" s="28"/>
      <c r="N4971" s="28"/>
      <c r="O4971" s="28"/>
      <c r="P4971" s="28"/>
      <c r="Q4971" s="28"/>
      <c r="R4971" s="28"/>
      <c r="S4971" s="28"/>
      <c r="T4971" s="36"/>
      <c r="U4971" s="28"/>
      <c r="V4971" s="28"/>
      <c r="W4971" s="28"/>
      <c r="X4971" s="28"/>
      <c r="Y4971" s="28"/>
      <c r="Z4971" s="28"/>
      <c r="AA4971" s="28"/>
      <c r="AB4971" s="28"/>
      <c r="AC4971" s="28"/>
      <c r="AD4971" s="28"/>
      <c r="AE4971" s="28"/>
      <c r="AF4971" s="28"/>
      <c r="AG4971" s="28" t="s">
        <v>202</v>
      </c>
      <c r="AH4971" s="3"/>
      <c r="AI4971" s="3"/>
      <c r="AJ4971" s="3"/>
    </row>
    <row r="4972" spans="1:36" s="24" customFormat="1" ht="47.25" hidden="1" customHeight="1" x14ac:dyDescent="0.2">
      <c r="A4972" s="36" t="s">
        <v>2028</v>
      </c>
      <c r="B4972" s="28" t="s">
        <v>111</v>
      </c>
      <c r="C4972" s="36" t="s">
        <v>36</v>
      </c>
      <c r="D4972" s="37">
        <v>41657</v>
      </c>
      <c r="E4972" s="30"/>
      <c r="F4972" s="37"/>
      <c r="G4972" s="30"/>
      <c r="H4972" s="196"/>
      <c r="I4972" s="28"/>
      <c r="J4972" s="28"/>
      <c r="K4972" s="28"/>
      <c r="L4972" s="28"/>
      <c r="M4972" s="28"/>
      <c r="N4972" s="28"/>
      <c r="O4972" s="28"/>
      <c r="P4972" s="28"/>
      <c r="Q4972" s="28"/>
      <c r="R4972" s="28"/>
      <c r="S4972" s="28"/>
      <c r="T4972" s="36"/>
      <c r="U4972" s="28"/>
      <c r="V4972" s="28"/>
      <c r="W4972" s="28"/>
      <c r="X4972" s="28"/>
      <c r="Y4972" s="28"/>
      <c r="Z4972" s="28"/>
      <c r="AA4972" s="28"/>
      <c r="AB4972" s="28"/>
      <c r="AC4972" s="28"/>
      <c r="AD4972" s="28"/>
      <c r="AE4972" s="28"/>
      <c r="AF4972" s="28"/>
      <c r="AG4972" s="28" t="s">
        <v>202</v>
      </c>
      <c r="AH4972" s="3"/>
      <c r="AI4972" s="3"/>
      <c r="AJ4972" s="3"/>
    </row>
    <row r="4973" spans="1:36" s="24" customFormat="1" ht="47.25" hidden="1" customHeight="1" x14ac:dyDescent="0.2">
      <c r="A4973" s="36" t="s">
        <v>2028</v>
      </c>
      <c r="B4973" s="28" t="s">
        <v>111</v>
      </c>
      <c r="C4973" s="36" t="s">
        <v>36</v>
      </c>
      <c r="D4973" s="37">
        <v>41658</v>
      </c>
      <c r="E4973" s="30"/>
      <c r="F4973" s="37"/>
      <c r="G4973" s="30"/>
      <c r="H4973" s="196"/>
      <c r="I4973" s="28"/>
      <c r="J4973" s="28"/>
      <c r="K4973" s="28"/>
      <c r="L4973" s="28"/>
      <c r="M4973" s="28"/>
      <c r="N4973" s="28"/>
      <c r="O4973" s="28"/>
      <c r="P4973" s="28"/>
      <c r="Q4973" s="28"/>
      <c r="R4973" s="28"/>
      <c r="S4973" s="28"/>
      <c r="T4973" s="36"/>
      <c r="U4973" s="28"/>
      <c r="V4973" s="28"/>
      <c r="W4973" s="28"/>
      <c r="X4973" s="28"/>
      <c r="Y4973" s="28"/>
      <c r="Z4973" s="28"/>
      <c r="AA4973" s="28"/>
      <c r="AB4973" s="28"/>
      <c r="AC4973" s="28"/>
      <c r="AD4973" s="28"/>
      <c r="AE4973" s="28"/>
      <c r="AF4973" s="28"/>
      <c r="AG4973" s="28" t="s">
        <v>202</v>
      </c>
      <c r="AH4973" s="3"/>
      <c r="AI4973" s="3"/>
      <c r="AJ4973" s="3"/>
    </row>
    <row r="4974" spans="1:36" hidden="1" x14ac:dyDescent="0.2">
      <c r="A4974" s="36" t="s">
        <v>2028</v>
      </c>
      <c r="B4974" s="28" t="s">
        <v>111</v>
      </c>
      <c r="C4974" s="36" t="s">
        <v>36</v>
      </c>
      <c r="D4974" s="37">
        <v>41659</v>
      </c>
      <c r="E4974" s="30"/>
      <c r="F4974" s="37"/>
      <c r="G4974" s="30"/>
      <c r="H4974" s="196"/>
      <c r="I4974" s="28"/>
      <c r="J4974" s="28"/>
      <c r="K4974" s="28"/>
      <c r="L4974" s="28"/>
      <c r="M4974" s="28"/>
      <c r="N4974" s="28"/>
      <c r="O4974" s="28"/>
      <c r="P4974" s="28"/>
      <c r="Q4974" s="28"/>
      <c r="R4974" s="28"/>
      <c r="S4974" s="28"/>
      <c r="T4974" s="36"/>
      <c r="U4974" s="28"/>
      <c r="V4974" s="28"/>
      <c r="W4974" s="28"/>
      <c r="X4974" s="28"/>
      <c r="Y4974" s="28"/>
      <c r="Z4974" s="28"/>
      <c r="AA4974" s="28"/>
      <c r="AB4974" s="28"/>
      <c r="AC4974" s="28"/>
      <c r="AD4974" s="28"/>
      <c r="AE4974" s="28"/>
      <c r="AF4974" s="28"/>
      <c r="AG4974" s="28" t="s">
        <v>202</v>
      </c>
      <c r="AH4974" s="3"/>
      <c r="AI4974" s="3"/>
      <c r="AJ4974" s="3"/>
    </row>
    <row r="4975" spans="1:36" hidden="1" x14ac:dyDescent="0.2">
      <c r="A4975" s="36" t="s">
        <v>2028</v>
      </c>
      <c r="B4975" s="28" t="s">
        <v>111</v>
      </c>
      <c r="C4975" s="36" t="s">
        <v>36</v>
      </c>
      <c r="D4975" s="37">
        <v>41660</v>
      </c>
      <c r="E4975" s="30"/>
      <c r="F4975" s="37"/>
      <c r="G4975" s="30"/>
      <c r="H4975" s="196"/>
      <c r="I4975" s="28"/>
      <c r="J4975" s="28"/>
      <c r="K4975" s="28"/>
      <c r="L4975" s="28"/>
      <c r="M4975" s="28"/>
      <c r="N4975" s="28"/>
      <c r="O4975" s="28"/>
      <c r="P4975" s="28"/>
      <c r="Q4975" s="28"/>
      <c r="R4975" s="28"/>
      <c r="S4975" s="28"/>
      <c r="T4975" s="36"/>
      <c r="U4975" s="28"/>
      <c r="V4975" s="28"/>
      <c r="W4975" s="28"/>
      <c r="X4975" s="28"/>
      <c r="Y4975" s="28"/>
      <c r="Z4975" s="28"/>
      <c r="AA4975" s="28"/>
      <c r="AB4975" s="28"/>
      <c r="AC4975" s="28"/>
      <c r="AD4975" s="28"/>
      <c r="AE4975" s="28"/>
      <c r="AF4975" s="28"/>
      <c r="AG4975" s="351" t="s">
        <v>202</v>
      </c>
      <c r="AH4975" s="3"/>
      <c r="AI4975" s="3"/>
      <c r="AJ4975" s="3"/>
    </row>
    <row r="4976" spans="1:36" hidden="1" x14ac:dyDescent="0.2">
      <c r="A4976" s="36" t="s">
        <v>2028</v>
      </c>
      <c r="B4976" s="28" t="s">
        <v>111</v>
      </c>
      <c r="C4976" s="36" t="s">
        <v>36</v>
      </c>
      <c r="D4976" s="37">
        <v>41661</v>
      </c>
      <c r="E4976" s="30"/>
      <c r="F4976" s="37"/>
      <c r="G4976" s="30"/>
      <c r="H4976" s="196"/>
      <c r="I4976" s="28"/>
      <c r="J4976" s="28"/>
      <c r="K4976" s="28"/>
      <c r="L4976" s="28"/>
      <c r="M4976" s="28"/>
      <c r="N4976" s="28"/>
      <c r="O4976" s="28"/>
      <c r="P4976" s="28"/>
      <c r="Q4976" s="28"/>
      <c r="R4976" s="28"/>
      <c r="S4976" s="28"/>
      <c r="T4976" s="36"/>
      <c r="U4976" s="28"/>
      <c r="V4976" s="28"/>
      <c r="W4976" s="28"/>
      <c r="X4976" s="28"/>
      <c r="Y4976" s="28"/>
      <c r="Z4976" s="28"/>
      <c r="AA4976" s="28"/>
      <c r="AB4976" s="28"/>
      <c r="AC4976" s="28"/>
      <c r="AD4976" s="28"/>
      <c r="AE4976" s="28"/>
      <c r="AF4976" s="28"/>
      <c r="AG4976" s="351" t="s">
        <v>202</v>
      </c>
      <c r="AH4976" s="3"/>
      <c r="AI4976" s="3"/>
      <c r="AJ4976" s="3"/>
    </row>
    <row r="4977" spans="1:36" hidden="1" x14ac:dyDescent="0.2">
      <c r="A4977" s="36" t="s">
        <v>2028</v>
      </c>
      <c r="B4977" s="28" t="s">
        <v>111</v>
      </c>
      <c r="C4977" s="36" t="s">
        <v>36</v>
      </c>
      <c r="D4977" s="37">
        <v>41662</v>
      </c>
      <c r="E4977" s="30"/>
      <c r="F4977" s="37"/>
      <c r="G4977" s="30"/>
      <c r="H4977" s="196"/>
      <c r="I4977" s="28"/>
      <c r="J4977" s="28"/>
      <c r="K4977" s="28"/>
      <c r="L4977" s="28"/>
      <c r="M4977" s="28"/>
      <c r="N4977" s="28"/>
      <c r="O4977" s="28"/>
      <c r="P4977" s="28"/>
      <c r="Q4977" s="28"/>
      <c r="R4977" s="28"/>
      <c r="S4977" s="28"/>
      <c r="T4977" s="36"/>
      <c r="U4977" s="28"/>
      <c r="V4977" s="28"/>
      <c r="W4977" s="398"/>
      <c r="X4977" s="28"/>
      <c r="Y4977" s="364"/>
      <c r="Z4977" s="358"/>
      <c r="AA4977" s="364"/>
      <c r="AB4977" s="358"/>
      <c r="AC4977" s="364"/>
      <c r="AD4977" s="351"/>
      <c r="AE4977" s="28"/>
      <c r="AF4977" s="28"/>
      <c r="AG4977" s="351" t="s">
        <v>202</v>
      </c>
      <c r="AH4977" s="3"/>
      <c r="AI4977" s="3"/>
      <c r="AJ4977" s="3"/>
    </row>
    <row r="4978" spans="1:36" hidden="1" x14ac:dyDescent="0.2">
      <c r="A4978" s="36" t="s">
        <v>2028</v>
      </c>
      <c r="B4978" s="28" t="s">
        <v>111</v>
      </c>
      <c r="C4978" s="36" t="s">
        <v>36</v>
      </c>
      <c r="D4978" s="37">
        <v>41663</v>
      </c>
      <c r="E4978" s="30"/>
      <c r="F4978" s="37"/>
      <c r="G4978" s="30"/>
      <c r="H4978" s="196"/>
      <c r="I4978" s="28"/>
      <c r="J4978" s="28"/>
      <c r="K4978" s="28"/>
      <c r="L4978" s="28"/>
      <c r="M4978" s="28"/>
      <c r="N4978" s="28"/>
      <c r="O4978" s="28"/>
      <c r="P4978" s="28"/>
      <c r="Q4978" s="28"/>
      <c r="R4978" s="28"/>
      <c r="S4978" s="28"/>
      <c r="T4978" s="36"/>
      <c r="U4978" s="28"/>
      <c r="V4978" s="28"/>
      <c r="W4978" s="28"/>
      <c r="X4978" s="28"/>
      <c r="Y4978" s="28"/>
      <c r="Z4978" s="28"/>
      <c r="AA4978" s="28"/>
      <c r="AB4978" s="28"/>
      <c r="AC4978" s="28"/>
      <c r="AD4978" s="28"/>
      <c r="AE4978" s="28"/>
      <c r="AF4978" s="28"/>
      <c r="AG4978" s="351" t="s">
        <v>202</v>
      </c>
      <c r="AH4978" s="3"/>
      <c r="AI4978" s="3"/>
      <c r="AJ4978" s="3"/>
    </row>
    <row r="4979" spans="1:36" hidden="1" x14ac:dyDescent="0.2">
      <c r="A4979" s="36" t="s">
        <v>2028</v>
      </c>
      <c r="B4979" s="28" t="s">
        <v>111</v>
      </c>
      <c r="C4979" s="36" t="s">
        <v>36</v>
      </c>
      <c r="D4979" s="37">
        <v>41664</v>
      </c>
      <c r="E4979" s="30"/>
      <c r="F4979" s="37"/>
      <c r="G4979" s="30"/>
      <c r="H4979" s="196"/>
      <c r="I4979" s="28"/>
      <c r="J4979" s="28"/>
      <c r="K4979" s="28"/>
      <c r="L4979" s="28"/>
      <c r="M4979" s="28"/>
      <c r="N4979" s="28"/>
      <c r="O4979" s="28"/>
      <c r="P4979" s="28"/>
      <c r="Q4979" s="28"/>
      <c r="R4979" s="28"/>
      <c r="S4979" s="28"/>
      <c r="T4979" s="36"/>
      <c r="U4979" s="28"/>
      <c r="V4979" s="28"/>
      <c r="W4979" s="28"/>
      <c r="X4979" s="28"/>
      <c r="Y4979" s="28"/>
      <c r="Z4979" s="28"/>
      <c r="AA4979" s="28"/>
      <c r="AB4979" s="28"/>
      <c r="AC4979" s="28"/>
      <c r="AD4979" s="28"/>
      <c r="AE4979" s="28"/>
      <c r="AF4979" s="28"/>
      <c r="AG4979" s="28" t="s">
        <v>202</v>
      </c>
      <c r="AH4979" s="3"/>
      <c r="AI4979" s="3"/>
      <c r="AJ4979" s="3"/>
    </row>
    <row r="4980" spans="1:36" hidden="1" x14ac:dyDescent="0.2">
      <c r="A4980" s="36" t="s">
        <v>2028</v>
      </c>
      <c r="B4980" s="28" t="s">
        <v>111</v>
      </c>
      <c r="C4980" s="36" t="s">
        <v>36</v>
      </c>
      <c r="D4980" s="37">
        <v>41665</v>
      </c>
      <c r="E4980" s="30"/>
      <c r="F4980" s="37"/>
      <c r="G4980" s="30"/>
      <c r="H4980" s="196"/>
      <c r="I4980" s="28"/>
      <c r="J4980" s="28"/>
      <c r="K4980" s="28"/>
      <c r="L4980" s="28"/>
      <c r="M4980" s="28"/>
      <c r="N4980" s="28"/>
      <c r="O4980" s="28"/>
      <c r="P4980" s="28"/>
      <c r="Q4980" s="28"/>
      <c r="R4980" s="28"/>
      <c r="S4980" s="28"/>
      <c r="T4980" s="36"/>
      <c r="U4980" s="28"/>
      <c r="V4980" s="28"/>
      <c r="W4980" s="28"/>
      <c r="X4980" s="28"/>
      <c r="Y4980" s="28"/>
      <c r="Z4980" s="28"/>
      <c r="AA4980" s="28"/>
      <c r="AB4980" s="28"/>
      <c r="AC4980" s="28"/>
      <c r="AD4980" s="28"/>
      <c r="AE4980" s="28"/>
      <c r="AF4980" s="28"/>
      <c r="AG4980" s="28" t="s">
        <v>202</v>
      </c>
      <c r="AH4980" s="3"/>
      <c r="AI4980" s="3"/>
      <c r="AJ4980" s="3"/>
    </row>
    <row r="4981" spans="1:36" hidden="1" x14ac:dyDescent="0.2">
      <c r="A4981" s="36" t="s">
        <v>2028</v>
      </c>
      <c r="B4981" s="28" t="s">
        <v>111</v>
      </c>
      <c r="C4981" s="36" t="s">
        <v>36</v>
      </c>
      <c r="D4981" s="37">
        <v>41666</v>
      </c>
      <c r="E4981" s="30"/>
      <c r="F4981" s="37"/>
      <c r="G4981" s="30"/>
      <c r="H4981" s="196"/>
      <c r="I4981" s="28"/>
      <c r="J4981" s="28"/>
      <c r="K4981" s="28"/>
      <c r="L4981" s="28"/>
      <c r="M4981" s="28"/>
      <c r="N4981" s="28"/>
      <c r="O4981" s="28"/>
      <c r="P4981" s="28"/>
      <c r="Q4981" s="28"/>
      <c r="R4981" s="28"/>
      <c r="S4981" s="28"/>
      <c r="T4981" s="36"/>
      <c r="U4981" s="28"/>
      <c r="V4981" s="28"/>
      <c r="W4981" s="28"/>
      <c r="X4981" s="28"/>
      <c r="Y4981" s="28"/>
      <c r="Z4981" s="28"/>
      <c r="AA4981" s="28"/>
      <c r="AB4981" s="28"/>
      <c r="AC4981" s="28"/>
      <c r="AD4981" s="28"/>
      <c r="AE4981" s="28"/>
      <c r="AF4981" s="28"/>
      <c r="AG4981" s="28" t="s">
        <v>202</v>
      </c>
      <c r="AH4981" s="3"/>
      <c r="AI4981" s="3"/>
      <c r="AJ4981" s="3"/>
    </row>
    <row r="4982" spans="1:36" hidden="1" x14ac:dyDescent="0.2">
      <c r="A4982" s="36" t="s">
        <v>2028</v>
      </c>
      <c r="B4982" s="28" t="s">
        <v>111</v>
      </c>
      <c r="C4982" s="36" t="s">
        <v>36</v>
      </c>
      <c r="D4982" s="37">
        <v>41667</v>
      </c>
      <c r="E4982" s="30"/>
      <c r="F4982" s="37"/>
      <c r="G4982" s="30"/>
      <c r="H4982" s="196"/>
      <c r="I4982" s="28"/>
      <c r="J4982" s="28"/>
      <c r="K4982" s="28"/>
      <c r="L4982" s="28"/>
      <c r="M4982" s="28"/>
      <c r="N4982" s="28"/>
      <c r="O4982" s="28"/>
      <c r="P4982" s="28"/>
      <c r="Q4982" s="28"/>
      <c r="R4982" s="28"/>
      <c r="S4982" s="28"/>
      <c r="T4982" s="36"/>
      <c r="U4982" s="28"/>
      <c r="V4982" s="28"/>
      <c r="W4982" s="581"/>
      <c r="X4982" s="358"/>
      <c r="Y4982" s="364"/>
      <c r="Z4982" s="358"/>
      <c r="AA4982" s="358"/>
      <c r="AB4982" s="358"/>
      <c r="AC4982" s="364"/>
      <c r="AD4982" s="429"/>
      <c r="AE4982" s="28"/>
      <c r="AF4982" s="28"/>
      <c r="AG4982" s="28" t="s">
        <v>202</v>
      </c>
      <c r="AH4982" s="3"/>
      <c r="AI4982" s="3"/>
      <c r="AJ4982" s="3"/>
    </row>
    <row r="4983" spans="1:36" hidden="1" x14ac:dyDescent="0.2">
      <c r="A4983" s="36" t="s">
        <v>2028</v>
      </c>
      <c r="B4983" s="28" t="s">
        <v>111</v>
      </c>
      <c r="C4983" s="36" t="s">
        <v>36</v>
      </c>
      <c r="D4983" s="37">
        <v>41668</v>
      </c>
      <c r="E4983" s="30"/>
      <c r="F4983" s="37"/>
      <c r="G4983" s="30"/>
      <c r="H4983" s="196"/>
      <c r="I4983" s="28"/>
      <c r="J4983" s="28"/>
      <c r="K4983" s="28"/>
      <c r="L4983" s="28"/>
      <c r="M4983" s="28"/>
      <c r="N4983" s="28"/>
      <c r="O4983" s="28"/>
      <c r="P4983" s="28"/>
      <c r="Q4983" s="28"/>
      <c r="R4983" s="28"/>
      <c r="S4983" s="28"/>
      <c r="T4983" s="36"/>
      <c r="U4983" s="351"/>
      <c r="V4983" s="28"/>
      <c r="W4983" s="398"/>
      <c r="X4983" s="358"/>
      <c r="Y4983" s="364"/>
      <c r="Z4983" s="358"/>
      <c r="AA4983" s="358"/>
      <c r="AB4983" s="358"/>
      <c r="AC4983" s="364"/>
      <c r="AD4983" s="429"/>
      <c r="AE4983" s="28"/>
      <c r="AF4983" s="28"/>
      <c r="AG4983" s="28" t="s">
        <v>202</v>
      </c>
      <c r="AH4983" s="3"/>
      <c r="AI4983" s="3"/>
      <c r="AJ4983" s="3"/>
    </row>
    <row r="4984" spans="1:36" hidden="1" x14ac:dyDescent="0.2">
      <c r="A4984" s="36" t="s">
        <v>2028</v>
      </c>
      <c r="B4984" s="28" t="s">
        <v>111</v>
      </c>
      <c r="C4984" s="36" t="s">
        <v>36</v>
      </c>
      <c r="D4984" s="37">
        <v>41669</v>
      </c>
      <c r="E4984" s="30"/>
      <c r="F4984" s="37"/>
      <c r="G4984" s="30"/>
      <c r="H4984" s="196"/>
      <c r="I4984" s="28"/>
      <c r="J4984" s="28"/>
      <c r="K4984" s="28"/>
      <c r="L4984" s="28"/>
      <c r="M4984" s="28"/>
      <c r="N4984" s="28"/>
      <c r="O4984" s="28"/>
      <c r="P4984" s="28"/>
      <c r="Q4984" s="28"/>
      <c r="R4984" s="28"/>
      <c r="S4984" s="28"/>
      <c r="T4984" s="36"/>
      <c r="U4984" s="362"/>
      <c r="V4984" s="28"/>
      <c r="W4984" s="398"/>
      <c r="X4984" s="358"/>
      <c r="Y4984" s="364"/>
      <c r="Z4984" s="358"/>
      <c r="AA4984" s="358"/>
      <c r="AB4984" s="357"/>
      <c r="AC4984" s="364"/>
      <c r="AD4984" s="429"/>
      <c r="AE4984" s="28"/>
      <c r="AF4984" s="28"/>
      <c r="AG4984" s="28" t="s">
        <v>202</v>
      </c>
      <c r="AH4984" s="3"/>
      <c r="AI4984" s="3"/>
      <c r="AJ4984" s="3"/>
    </row>
    <row r="4985" spans="1:36" hidden="1" x14ac:dyDescent="0.2">
      <c r="A4985" s="36" t="s">
        <v>2028</v>
      </c>
      <c r="B4985" s="28" t="s">
        <v>111</v>
      </c>
      <c r="C4985" s="36" t="s">
        <v>36</v>
      </c>
      <c r="D4985" s="37">
        <v>41670</v>
      </c>
      <c r="E4985" s="30"/>
      <c r="F4985" s="37"/>
      <c r="G4985" s="30"/>
      <c r="H4985" s="196"/>
      <c r="I4985" s="28"/>
      <c r="J4985" s="28"/>
      <c r="K4985" s="28"/>
      <c r="L4985" s="28"/>
      <c r="M4985" s="28"/>
      <c r="N4985" s="28"/>
      <c r="O4985" s="28"/>
      <c r="P4985" s="28"/>
      <c r="Q4985" s="28"/>
      <c r="R4985" s="28"/>
      <c r="S4985" s="28"/>
      <c r="T4985" s="36"/>
      <c r="U4985" s="362"/>
      <c r="V4985" s="28"/>
      <c r="W4985" s="398"/>
      <c r="X4985" s="358"/>
      <c r="Y4985" s="364"/>
      <c r="Z4985" s="358"/>
      <c r="AA4985" s="357"/>
      <c r="AB4985" s="357"/>
      <c r="AC4985" s="364"/>
      <c r="AD4985" s="429"/>
      <c r="AE4985" s="28"/>
      <c r="AF4985" s="28"/>
      <c r="AG4985" s="28" t="s">
        <v>202</v>
      </c>
    </row>
    <row r="4986" spans="1:36" hidden="1" x14ac:dyDescent="0.2">
      <c r="A4986" s="36" t="s">
        <v>2029</v>
      </c>
      <c r="B4986" s="28" t="s">
        <v>111</v>
      </c>
      <c r="C4986" s="36" t="s">
        <v>36</v>
      </c>
      <c r="D4986" s="37">
        <v>41671</v>
      </c>
      <c r="E4986" s="30"/>
      <c r="F4986" s="37"/>
      <c r="G4986" s="30"/>
      <c r="H4986" s="196"/>
      <c r="I4986" s="28"/>
      <c r="J4986" s="28"/>
      <c r="K4986" s="28"/>
      <c r="L4986" s="28"/>
      <c r="M4986" s="28"/>
      <c r="N4986" s="28"/>
      <c r="O4986" s="28"/>
      <c r="P4986" s="28"/>
      <c r="Q4986" s="28"/>
      <c r="R4986" s="28"/>
      <c r="S4986" s="28"/>
      <c r="T4986" s="36"/>
      <c r="U4986" s="358"/>
      <c r="V4986" s="358"/>
      <c r="W4986" s="358"/>
      <c r="X4986" s="358"/>
      <c r="Y4986" s="358"/>
      <c r="Z4986" s="358"/>
      <c r="AA4986" s="358"/>
      <c r="AB4986" s="358"/>
      <c r="AC4986" s="365"/>
      <c r="AD4986" s="429"/>
      <c r="AE4986" s="28"/>
      <c r="AF4986" s="28"/>
      <c r="AG4986" s="28" t="s">
        <v>202</v>
      </c>
      <c r="AI4986" s="3"/>
      <c r="AJ4986" s="3"/>
    </row>
    <row r="4987" spans="1:36" hidden="1" x14ac:dyDescent="0.2">
      <c r="A4987" s="36" t="s">
        <v>2029</v>
      </c>
      <c r="B4987" s="28" t="s">
        <v>111</v>
      </c>
      <c r="C4987" s="36" t="s">
        <v>36</v>
      </c>
      <c r="D4987" s="37">
        <v>41672</v>
      </c>
      <c r="E4987" s="30"/>
      <c r="F4987" s="37"/>
      <c r="G4987" s="30"/>
      <c r="H4987" s="196"/>
      <c r="I4987" s="28"/>
      <c r="J4987" s="28"/>
      <c r="K4987" s="28"/>
      <c r="L4987" s="28"/>
      <c r="M4987" s="28"/>
      <c r="N4987" s="28"/>
      <c r="O4987" s="28"/>
      <c r="P4987" s="28"/>
      <c r="Q4987" s="28"/>
      <c r="R4987" s="28"/>
      <c r="S4987" s="28"/>
      <c r="T4987" s="36"/>
      <c r="U4987" s="362"/>
      <c r="V4987" s="28"/>
      <c r="W4987" s="398"/>
      <c r="X4987" s="358"/>
      <c r="Y4987" s="364"/>
      <c r="Z4987" s="358"/>
      <c r="AA4987" s="357"/>
      <c r="AB4987" s="357"/>
      <c r="AC4987" s="364"/>
      <c r="AD4987" s="351"/>
      <c r="AE4987" s="28"/>
      <c r="AF4987" s="28"/>
      <c r="AG4987" s="28" t="s">
        <v>202</v>
      </c>
    </row>
    <row r="4988" spans="1:36" hidden="1" x14ac:dyDescent="0.2">
      <c r="A4988" s="36" t="s">
        <v>2029</v>
      </c>
      <c r="B4988" s="28" t="s">
        <v>111</v>
      </c>
      <c r="C4988" s="36" t="s">
        <v>36</v>
      </c>
      <c r="D4988" s="37">
        <v>41673</v>
      </c>
      <c r="E4988" s="30"/>
      <c r="F4988" s="37"/>
      <c r="G4988" s="30"/>
      <c r="H4988" s="196"/>
      <c r="I4988" s="28"/>
      <c r="J4988" s="28"/>
      <c r="K4988" s="28"/>
      <c r="L4988" s="28"/>
      <c r="M4988" s="28"/>
      <c r="N4988" s="28"/>
      <c r="O4988" s="28"/>
      <c r="P4988" s="28"/>
      <c r="Q4988" s="28"/>
      <c r="R4988" s="28"/>
      <c r="S4988" s="28"/>
      <c r="T4988" s="36"/>
      <c r="U4988" s="362"/>
      <c r="V4988" s="237"/>
      <c r="W4988" s="28"/>
      <c r="X4988" s="28"/>
      <c r="Y4988" s="364"/>
      <c r="Z4988" s="357"/>
      <c r="AA4988" s="357"/>
      <c r="AB4988" s="357"/>
      <c r="AC4988" s="362"/>
      <c r="AD4988" s="351"/>
      <c r="AE4988" s="28"/>
      <c r="AF4988" s="28"/>
      <c r="AG4988" s="28" t="s">
        <v>202</v>
      </c>
    </row>
    <row r="4989" spans="1:36" hidden="1" x14ac:dyDescent="0.2">
      <c r="A4989" s="36" t="s">
        <v>2029</v>
      </c>
      <c r="B4989" s="28" t="s">
        <v>111</v>
      </c>
      <c r="C4989" s="36" t="s">
        <v>36</v>
      </c>
      <c r="D4989" s="37">
        <v>41674</v>
      </c>
      <c r="E4989" s="30"/>
      <c r="F4989" s="37"/>
      <c r="G4989" s="30"/>
      <c r="H4989" s="196"/>
      <c r="I4989" s="28"/>
      <c r="J4989" s="28"/>
      <c r="K4989" s="28"/>
      <c r="L4989" s="28"/>
      <c r="M4989" s="28"/>
      <c r="N4989" s="28"/>
      <c r="O4989" s="28"/>
      <c r="P4989" s="28"/>
      <c r="Q4989" s="28"/>
      <c r="R4989" s="28"/>
      <c r="S4989" s="28"/>
      <c r="T4989" s="36"/>
      <c r="U4989" s="358"/>
      <c r="V4989" s="358"/>
      <c r="W4989" s="358"/>
      <c r="X4989" s="358"/>
      <c r="Y4989" s="358"/>
      <c r="Z4989" s="358"/>
      <c r="AA4989" s="358"/>
      <c r="AB4989" s="358"/>
      <c r="AC4989" s="365"/>
      <c r="AD4989" s="429"/>
      <c r="AE4989" s="28"/>
      <c r="AF4989" s="28"/>
      <c r="AG4989" s="28" t="s">
        <v>202</v>
      </c>
    </row>
    <row r="4990" spans="1:36" hidden="1" x14ac:dyDescent="0.2">
      <c r="A4990" s="36" t="s">
        <v>2029</v>
      </c>
      <c r="B4990" s="28" t="s">
        <v>111</v>
      </c>
      <c r="C4990" s="36" t="s">
        <v>36</v>
      </c>
      <c r="D4990" s="37">
        <v>41675</v>
      </c>
      <c r="E4990" s="30"/>
      <c r="F4990" s="37"/>
      <c r="G4990" s="30"/>
      <c r="H4990" s="196"/>
      <c r="I4990" s="28"/>
      <c r="J4990" s="28"/>
      <c r="K4990" s="28"/>
      <c r="L4990" s="28"/>
      <c r="M4990" s="28"/>
      <c r="N4990" s="28"/>
      <c r="O4990" s="28"/>
      <c r="P4990" s="28"/>
      <c r="Q4990" s="28"/>
      <c r="R4990" s="28"/>
      <c r="S4990" s="28"/>
      <c r="T4990" s="36"/>
      <c r="U4990" s="362"/>
      <c r="V4990" s="28"/>
      <c r="W4990" s="28"/>
      <c r="X4990" s="28"/>
      <c r="Y4990" s="364"/>
      <c r="Z4990" s="357"/>
      <c r="AA4990" s="358"/>
      <c r="AB4990" s="357"/>
      <c r="AC4990" s="357"/>
      <c r="AD4990" s="351"/>
      <c r="AE4990" s="28"/>
      <c r="AF4990" s="28"/>
      <c r="AG4990" s="28" t="s">
        <v>202</v>
      </c>
    </row>
    <row r="4991" spans="1:36" hidden="1" x14ac:dyDescent="0.2">
      <c r="A4991" s="36" t="s">
        <v>2029</v>
      </c>
      <c r="B4991" s="28" t="s">
        <v>111</v>
      </c>
      <c r="C4991" s="36" t="s">
        <v>36</v>
      </c>
      <c r="D4991" s="37">
        <v>41676</v>
      </c>
      <c r="E4991" s="30"/>
      <c r="F4991" s="37"/>
      <c r="G4991" s="30"/>
      <c r="H4991" s="196"/>
      <c r="I4991" s="28"/>
      <c r="J4991" s="28"/>
      <c r="K4991" s="28"/>
      <c r="L4991" s="28"/>
      <c r="M4991" s="28"/>
      <c r="N4991" s="28"/>
      <c r="O4991" s="28"/>
      <c r="P4991" s="28"/>
      <c r="Q4991" s="28"/>
      <c r="R4991" s="28"/>
      <c r="S4991" s="28"/>
      <c r="T4991" s="36"/>
      <c r="U4991" s="362"/>
      <c r="V4991" s="358"/>
      <c r="W4991" s="358"/>
      <c r="X4991" s="358"/>
      <c r="Y4991" s="358"/>
      <c r="Z4991" s="358"/>
      <c r="AA4991" s="358"/>
      <c r="AB4991" s="358"/>
      <c r="AC4991" s="365"/>
      <c r="AD4991" s="351"/>
      <c r="AE4991" s="28"/>
      <c r="AF4991" s="28"/>
      <c r="AG4991" s="28" t="s">
        <v>202</v>
      </c>
    </row>
    <row r="4992" spans="1:36" hidden="1" x14ac:dyDescent="0.2">
      <c r="A4992" s="36" t="s">
        <v>2029</v>
      </c>
      <c r="B4992" s="28" t="s">
        <v>111</v>
      </c>
      <c r="C4992" s="36" t="s">
        <v>36</v>
      </c>
      <c r="D4992" s="37">
        <v>41677</v>
      </c>
      <c r="E4992" s="30"/>
      <c r="F4992" s="37"/>
      <c r="G4992" s="30"/>
      <c r="H4992" s="196"/>
      <c r="I4992" s="28"/>
      <c r="J4992" s="28"/>
      <c r="K4992" s="28"/>
      <c r="L4992" s="28"/>
      <c r="M4992" s="28"/>
      <c r="N4992" s="28"/>
      <c r="O4992" s="28"/>
      <c r="P4992" s="28"/>
      <c r="Q4992" s="28"/>
      <c r="R4992" s="28"/>
      <c r="S4992" s="28"/>
      <c r="T4992" s="28"/>
      <c r="U4992" s="362"/>
      <c r="V4992" s="358"/>
      <c r="W4992" s="358"/>
      <c r="X4992" s="357"/>
      <c r="Y4992" s="357"/>
      <c r="Z4992" s="357"/>
      <c r="AA4992" s="357"/>
      <c r="AB4992" s="357"/>
      <c r="AC4992" s="362"/>
      <c r="AD4992" s="351"/>
      <c r="AE4992" s="28"/>
      <c r="AF4992" s="28"/>
      <c r="AG4992" s="28" t="s">
        <v>202</v>
      </c>
    </row>
    <row r="4993" spans="1:33" hidden="1" x14ac:dyDescent="0.2">
      <c r="A4993" s="36" t="s">
        <v>2029</v>
      </c>
      <c r="B4993" s="28" t="s">
        <v>111</v>
      </c>
      <c r="C4993" s="36" t="s">
        <v>36</v>
      </c>
      <c r="D4993" s="37">
        <v>41678</v>
      </c>
      <c r="E4993" s="30"/>
      <c r="F4993" s="37"/>
      <c r="G4993" s="30"/>
      <c r="H4993" s="196"/>
      <c r="I4993" s="28"/>
      <c r="J4993" s="28"/>
      <c r="K4993" s="28"/>
      <c r="L4993" s="28"/>
      <c r="M4993" s="28"/>
      <c r="N4993" s="28"/>
      <c r="O4993" s="28"/>
      <c r="P4993" s="28"/>
      <c r="Q4993" s="28"/>
      <c r="R4993" s="28"/>
      <c r="S4993" s="28"/>
      <c r="T4993" s="28"/>
      <c r="U4993" s="357"/>
      <c r="V4993" s="357"/>
      <c r="W4993" s="357"/>
      <c r="X4993" s="357"/>
      <c r="Y4993" s="357"/>
      <c r="Z4993" s="357"/>
      <c r="AA4993" s="357"/>
      <c r="AB4993" s="357"/>
      <c r="AC4993" s="362"/>
      <c r="AD4993" s="351"/>
      <c r="AE4993" s="28"/>
      <c r="AF4993" s="28"/>
      <c r="AG4993" s="28" t="s">
        <v>202</v>
      </c>
    </row>
    <row r="4994" spans="1:33" hidden="1" x14ac:dyDescent="0.2">
      <c r="A4994" s="36" t="s">
        <v>2029</v>
      </c>
      <c r="B4994" s="28" t="s">
        <v>111</v>
      </c>
      <c r="C4994" s="36" t="s">
        <v>36</v>
      </c>
      <c r="D4994" s="37">
        <v>41678</v>
      </c>
      <c r="E4994" s="30"/>
      <c r="F4994" s="37"/>
      <c r="G4994" s="30"/>
      <c r="H4994" s="196"/>
      <c r="I4994" s="28"/>
      <c r="J4994" s="28"/>
      <c r="K4994" s="28"/>
      <c r="L4994" s="28"/>
      <c r="M4994" s="28"/>
      <c r="N4994" s="28"/>
      <c r="O4994" s="28"/>
      <c r="P4994" s="28"/>
      <c r="Q4994" s="28"/>
      <c r="R4994" s="28"/>
      <c r="S4994" s="28"/>
      <c r="T4994" s="28"/>
      <c r="U4994" s="357"/>
      <c r="V4994" s="358"/>
      <c r="W4994" s="357"/>
      <c r="X4994" s="358"/>
      <c r="Y4994" s="357"/>
      <c r="Z4994" s="357"/>
      <c r="AA4994" s="357"/>
      <c r="AB4994" s="357"/>
      <c r="AC4994" s="357"/>
      <c r="AD4994" s="429"/>
      <c r="AE4994" s="28"/>
      <c r="AF4994" s="28"/>
      <c r="AG4994" s="28" t="s">
        <v>202</v>
      </c>
    </row>
    <row r="4995" spans="1:33" hidden="1" x14ac:dyDescent="0.2">
      <c r="A4995" s="24" t="s">
        <v>2029</v>
      </c>
      <c r="B4995" s="22" t="s">
        <v>111</v>
      </c>
      <c r="C4995" s="24" t="s">
        <v>36</v>
      </c>
      <c r="D4995" s="37">
        <v>41679</v>
      </c>
      <c r="E4995" s="393"/>
      <c r="F4995" s="379"/>
      <c r="G4995" s="393"/>
      <c r="H4995" s="204"/>
      <c r="Q4995" s="22"/>
      <c r="R4995" s="22"/>
      <c r="S4995" s="22"/>
      <c r="T4995" s="22"/>
      <c r="U4995" s="357"/>
      <c r="V4995" s="28"/>
      <c r="W4995" s="398"/>
      <c r="X4995" s="358"/>
      <c r="Y4995" s="357"/>
      <c r="Z4995" s="358"/>
      <c r="AA4995" s="357"/>
      <c r="AB4995" s="357"/>
      <c r="AC4995" s="357"/>
      <c r="AD4995" s="351"/>
      <c r="AE4995" s="28"/>
      <c r="AF4995" s="22"/>
      <c r="AG4995" s="22" t="s">
        <v>202</v>
      </c>
    </row>
    <row r="4996" spans="1:33" hidden="1" x14ac:dyDescent="0.2">
      <c r="A4996" s="24" t="s">
        <v>2029</v>
      </c>
      <c r="B4996" s="22" t="s">
        <v>111</v>
      </c>
      <c r="C4996" s="24" t="s">
        <v>36</v>
      </c>
      <c r="D4996" s="37">
        <v>41680</v>
      </c>
      <c r="E4996" s="393"/>
      <c r="F4996" s="379"/>
      <c r="G4996" s="393"/>
      <c r="H4996" s="204"/>
      <c r="Q4996" s="22"/>
      <c r="R4996" s="22"/>
      <c r="S4996" s="22"/>
      <c r="T4996" s="22"/>
      <c r="U4996" s="357"/>
      <c r="V4996" s="357"/>
      <c r="W4996" s="357"/>
      <c r="X4996" s="357"/>
      <c r="Y4996" s="357"/>
      <c r="Z4996" s="357"/>
      <c r="AA4996" s="357"/>
      <c r="AB4996" s="357"/>
      <c r="AC4996" s="362"/>
      <c r="AD4996" s="351"/>
      <c r="AE4996" s="28"/>
      <c r="AF4996" s="22"/>
      <c r="AG4996" s="22" t="s">
        <v>202</v>
      </c>
    </row>
    <row r="4997" spans="1:33" hidden="1" x14ac:dyDescent="0.2">
      <c r="A4997" s="24" t="s">
        <v>2029</v>
      </c>
      <c r="B4997" s="361" t="s">
        <v>111</v>
      </c>
      <c r="C4997" s="360" t="s">
        <v>36</v>
      </c>
      <c r="D4997" s="37">
        <v>41681</v>
      </c>
      <c r="E4997" s="401"/>
      <c r="F4997" s="380"/>
      <c r="G4997" s="401"/>
      <c r="H4997" s="1027"/>
      <c r="I4997" s="361"/>
      <c r="J4997" s="361"/>
      <c r="K4997" s="361"/>
      <c r="L4997" s="361"/>
      <c r="N4997" s="361"/>
      <c r="O4997" s="361"/>
      <c r="Q4997" s="22"/>
      <c r="R4997" s="361"/>
      <c r="S4997" s="361"/>
      <c r="T4997" s="22"/>
      <c r="U4997" s="357"/>
      <c r="V4997" s="357"/>
      <c r="W4997" s="357"/>
      <c r="X4997" s="357"/>
      <c r="Y4997" s="357"/>
      <c r="Z4997" s="357"/>
      <c r="AA4997" s="357"/>
      <c r="AB4997" s="357"/>
      <c r="AC4997" s="362"/>
      <c r="AD4997" s="351"/>
      <c r="AE4997" s="28"/>
      <c r="AF4997" s="361"/>
      <c r="AG4997" s="361" t="s">
        <v>202</v>
      </c>
    </row>
    <row r="4998" spans="1:33" hidden="1" x14ac:dyDescent="0.2">
      <c r="A4998" s="24" t="s">
        <v>2029</v>
      </c>
      <c r="B4998" s="22" t="s">
        <v>111</v>
      </c>
      <c r="C4998" s="24" t="s">
        <v>36</v>
      </c>
      <c r="D4998" s="37">
        <v>41682</v>
      </c>
      <c r="E4998" s="393"/>
      <c r="F4998" s="379"/>
      <c r="G4998" s="393"/>
      <c r="H4998" s="204"/>
      <c r="Q4998" s="22"/>
      <c r="R4998" s="22"/>
      <c r="S4998" s="22"/>
      <c r="T4998" s="22"/>
      <c r="U4998" s="357"/>
      <c r="V4998" s="357"/>
      <c r="W4998" s="357"/>
      <c r="X4998" s="357"/>
      <c r="Y4998" s="357"/>
      <c r="Z4998" s="357"/>
      <c r="AA4998" s="357"/>
      <c r="AB4998" s="357"/>
      <c r="AC4998" s="362"/>
      <c r="AD4998" s="351"/>
      <c r="AE4998" s="28"/>
      <c r="AF4998" s="22"/>
      <c r="AG4998" s="22" t="s">
        <v>202</v>
      </c>
    </row>
    <row r="4999" spans="1:33" ht="94.5" hidden="1" x14ac:dyDescent="0.2">
      <c r="A4999" s="24" t="s">
        <v>2029</v>
      </c>
      <c r="B4999" s="24" t="s">
        <v>111</v>
      </c>
      <c r="C4999" s="24" t="s">
        <v>36</v>
      </c>
      <c r="D4999" s="37">
        <v>41683</v>
      </c>
      <c r="E4999" s="383">
        <v>0.43402777777777773</v>
      </c>
      <c r="F4999" s="379">
        <v>41683</v>
      </c>
      <c r="G4999" s="383">
        <v>0.61458333333333337</v>
      </c>
      <c r="H4999" s="569">
        <f>G4999-E4999</f>
        <v>0.18055555555555564</v>
      </c>
      <c r="I4999" s="24">
        <v>4</v>
      </c>
      <c r="J4999" s="24" t="s">
        <v>400</v>
      </c>
      <c r="K4999" s="6" t="s">
        <v>134</v>
      </c>
      <c r="L4999" s="6" t="s">
        <v>130</v>
      </c>
      <c r="M4999" s="6" t="s">
        <v>1063</v>
      </c>
      <c r="N4999" s="6" t="s">
        <v>103</v>
      </c>
      <c r="O4999" s="6" t="s">
        <v>66</v>
      </c>
      <c r="P4999" s="6" t="s">
        <v>402</v>
      </c>
      <c r="Q4999" s="6" t="s">
        <v>1064</v>
      </c>
      <c r="R4999" s="24">
        <v>4.7729999999999997</v>
      </c>
      <c r="S4999" s="24">
        <v>2.7E-2</v>
      </c>
      <c r="T4999" s="24">
        <f>S4999+R4999</f>
        <v>4.8</v>
      </c>
      <c r="U4999" s="216" t="s">
        <v>75</v>
      </c>
      <c r="V4999" s="216" t="s">
        <v>2288</v>
      </c>
      <c r="W4999" s="216" t="s">
        <v>2289</v>
      </c>
      <c r="X4999" s="216" t="s">
        <v>183</v>
      </c>
      <c r="Y4999" s="216" t="s">
        <v>2290</v>
      </c>
      <c r="Z4999" s="216">
        <v>100</v>
      </c>
      <c r="AA4999" s="216" t="s">
        <v>2291</v>
      </c>
      <c r="AB4999" s="216">
        <v>0</v>
      </c>
      <c r="AC4999" s="439" t="s">
        <v>2292</v>
      </c>
      <c r="AD4999" s="265" t="s">
        <v>60</v>
      </c>
      <c r="AE4999" s="36" t="s">
        <v>101</v>
      </c>
      <c r="AF4999" s="24" t="s">
        <v>101</v>
      </c>
      <c r="AG4999" s="22"/>
    </row>
    <row r="5000" spans="1:33" hidden="1" x14ac:dyDescent="0.2">
      <c r="A5000" s="24" t="s">
        <v>2029</v>
      </c>
      <c r="B5000" s="22" t="s">
        <v>111</v>
      </c>
      <c r="C5000" s="24" t="s">
        <v>36</v>
      </c>
      <c r="D5000" s="37">
        <v>41684</v>
      </c>
      <c r="E5000" s="393"/>
      <c r="F5000" s="379"/>
      <c r="G5000" s="393"/>
      <c r="H5000" s="204"/>
      <c r="Q5000" s="22"/>
      <c r="R5000" s="22"/>
      <c r="S5000" s="22"/>
      <c r="T5000" s="22"/>
      <c r="U5000" s="357"/>
      <c r="V5000" s="357"/>
      <c r="W5000" s="358"/>
      <c r="X5000" s="357"/>
      <c r="Y5000" s="357"/>
      <c r="Z5000" s="357"/>
      <c r="AA5000" s="357"/>
      <c r="AB5000" s="357"/>
      <c r="AC5000" s="362"/>
      <c r="AD5000" s="351"/>
      <c r="AE5000" s="28"/>
      <c r="AF5000" s="22"/>
      <c r="AG5000" s="22" t="s">
        <v>202</v>
      </c>
    </row>
    <row r="5001" spans="1:33" hidden="1" x14ac:dyDescent="0.2">
      <c r="A5001" s="24" t="s">
        <v>2029</v>
      </c>
      <c r="B5001" s="22" t="s">
        <v>111</v>
      </c>
      <c r="C5001" s="24" t="s">
        <v>36</v>
      </c>
      <c r="D5001" s="37">
        <v>41685</v>
      </c>
      <c r="E5001" s="393"/>
      <c r="F5001" s="379"/>
      <c r="G5001" s="393"/>
      <c r="H5001" s="204"/>
      <c r="Q5001" s="22"/>
      <c r="R5001" s="22"/>
      <c r="S5001" s="22"/>
      <c r="T5001" s="22"/>
      <c r="U5001" s="357"/>
      <c r="V5001" s="357"/>
      <c r="W5001" s="357"/>
      <c r="X5001" s="357"/>
      <c r="Y5001" s="357"/>
      <c r="Z5001" s="357"/>
      <c r="AA5001" s="357"/>
      <c r="AB5001" s="357"/>
      <c r="AC5001" s="362"/>
      <c r="AD5001" s="351"/>
      <c r="AE5001" s="28"/>
      <c r="AF5001" s="22"/>
      <c r="AG5001" s="22" t="s">
        <v>202</v>
      </c>
    </row>
    <row r="5002" spans="1:33" hidden="1" x14ac:dyDescent="0.2">
      <c r="A5002" s="24" t="s">
        <v>2029</v>
      </c>
      <c r="B5002" s="22" t="s">
        <v>111</v>
      </c>
      <c r="C5002" s="24" t="s">
        <v>36</v>
      </c>
      <c r="D5002" s="37">
        <v>41686</v>
      </c>
      <c r="E5002" s="393"/>
      <c r="F5002" s="379"/>
      <c r="G5002" s="393"/>
      <c r="H5002" s="204"/>
      <c r="Q5002" s="22"/>
      <c r="R5002" s="22"/>
      <c r="S5002" s="22"/>
      <c r="T5002" s="22"/>
      <c r="U5002" s="22"/>
      <c r="V5002" s="22"/>
      <c r="W5002" s="22"/>
      <c r="X5002" s="22"/>
      <c r="Y5002" s="22"/>
      <c r="Z5002" s="22"/>
      <c r="AA5002" s="22"/>
      <c r="AB5002" s="22"/>
      <c r="AC5002" s="22"/>
      <c r="AD5002" s="22"/>
      <c r="AE5002" s="22"/>
      <c r="AF5002" s="22"/>
      <c r="AG5002" s="22" t="s">
        <v>202</v>
      </c>
    </row>
    <row r="5003" spans="1:33" hidden="1" x14ac:dyDescent="0.2">
      <c r="A5003" s="24" t="s">
        <v>2029</v>
      </c>
      <c r="B5003" s="97" t="s">
        <v>111</v>
      </c>
      <c r="C5003" s="24" t="s">
        <v>36</v>
      </c>
      <c r="D5003" s="37">
        <v>41687</v>
      </c>
      <c r="E5003" s="393"/>
      <c r="F5003" s="379"/>
      <c r="G5003" s="393"/>
      <c r="H5003" s="204"/>
      <c r="Q5003" s="22"/>
      <c r="R5003" s="22"/>
      <c r="S5003" s="22"/>
      <c r="T5003" s="22"/>
      <c r="U5003" s="22"/>
      <c r="V5003" s="22"/>
      <c r="W5003" s="22"/>
      <c r="X5003" s="22"/>
      <c r="Y5003" s="22"/>
      <c r="Z5003" s="22"/>
      <c r="AA5003" s="22"/>
      <c r="AB5003" s="22"/>
      <c r="AC5003" s="22"/>
      <c r="AD5003" s="22"/>
      <c r="AE5003" s="22"/>
      <c r="AF5003" s="22"/>
      <c r="AG5003" s="22" t="s">
        <v>202</v>
      </c>
    </row>
    <row r="5004" spans="1:33" hidden="1" x14ac:dyDescent="0.2">
      <c r="A5004" s="24" t="s">
        <v>2029</v>
      </c>
      <c r="B5004" s="97" t="s">
        <v>111</v>
      </c>
      <c r="C5004" s="24" t="s">
        <v>36</v>
      </c>
      <c r="D5004" s="37">
        <v>41688</v>
      </c>
      <c r="E5004" s="393"/>
      <c r="F5004" s="379"/>
      <c r="G5004" s="393"/>
      <c r="H5004" s="204"/>
      <c r="Q5004" s="22"/>
      <c r="R5004" s="22"/>
      <c r="S5004" s="22"/>
      <c r="T5004" s="22"/>
      <c r="U5004" s="22"/>
      <c r="V5004" s="22"/>
      <c r="W5004" s="22"/>
      <c r="X5004" s="22"/>
      <c r="Y5004" s="22"/>
      <c r="Z5004" s="22"/>
      <c r="AA5004" s="22"/>
      <c r="AB5004" s="22"/>
      <c r="AC5004" s="22"/>
      <c r="AD5004" s="22"/>
      <c r="AE5004" s="22"/>
      <c r="AF5004" s="22"/>
      <c r="AG5004" s="22" t="s">
        <v>202</v>
      </c>
    </row>
    <row r="5005" spans="1:33" hidden="1" x14ac:dyDescent="0.2">
      <c r="A5005" s="24" t="s">
        <v>2029</v>
      </c>
      <c r="B5005" s="97" t="s">
        <v>111</v>
      </c>
      <c r="C5005" s="360" t="s">
        <v>36</v>
      </c>
      <c r="D5005" s="37">
        <v>41689</v>
      </c>
      <c r="E5005" s="401"/>
      <c r="F5005" s="380"/>
      <c r="G5005" s="401"/>
      <c r="H5005" s="1027"/>
      <c r="I5005" s="361"/>
      <c r="J5005" s="361"/>
      <c r="K5005" s="361"/>
      <c r="L5005" s="361"/>
      <c r="M5005" s="361"/>
      <c r="N5005" s="361"/>
      <c r="O5005" s="361"/>
      <c r="P5005" s="361"/>
      <c r="Q5005" s="361"/>
      <c r="R5005" s="361"/>
      <c r="S5005" s="361"/>
      <c r="T5005" s="361"/>
      <c r="U5005" s="28"/>
      <c r="V5005" s="357"/>
      <c r="W5005" s="357"/>
      <c r="X5005" s="357"/>
      <c r="Y5005" s="357"/>
      <c r="Z5005" s="357"/>
      <c r="AA5005" s="357"/>
      <c r="AB5005" s="357"/>
      <c r="AC5005" s="362"/>
      <c r="AD5005" s="351"/>
      <c r="AE5005" s="28"/>
      <c r="AF5005" s="361"/>
      <c r="AG5005" s="361" t="s">
        <v>202</v>
      </c>
    </row>
    <row r="5006" spans="1:33" hidden="1" x14ac:dyDescent="0.2">
      <c r="A5006" s="24" t="s">
        <v>2029</v>
      </c>
      <c r="B5006" s="97" t="s">
        <v>111</v>
      </c>
      <c r="C5006" s="24" t="s">
        <v>36</v>
      </c>
      <c r="D5006" s="37">
        <v>41690</v>
      </c>
      <c r="E5006" s="393"/>
      <c r="F5006" s="379"/>
      <c r="G5006" s="393"/>
      <c r="H5006" s="204"/>
      <c r="Q5006" s="22"/>
      <c r="R5006" s="22"/>
      <c r="S5006" s="22"/>
      <c r="T5006" s="22"/>
      <c r="U5006" s="362"/>
      <c r="V5006" s="28"/>
      <c r="W5006" s="357"/>
      <c r="X5006" s="28"/>
      <c r="Y5006" s="357"/>
      <c r="Z5006" s="357"/>
      <c r="AA5006" s="357"/>
      <c r="AB5006" s="357"/>
      <c r="AC5006" s="362"/>
      <c r="AD5006" s="429"/>
      <c r="AE5006" s="28"/>
      <c r="AF5006" s="22"/>
      <c r="AG5006" s="22"/>
    </row>
    <row r="5007" spans="1:33" hidden="1" x14ac:dyDescent="0.2">
      <c r="A5007" s="24" t="s">
        <v>2029</v>
      </c>
      <c r="B5007" s="22" t="s">
        <v>111</v>
      </c>
      <c r="C5007" s="24" t="s">
        <v>36</v>
      </c>
      <c r="D5007" s="37">
        <v>41691</v>
      </c>
      <c r="E5007" s="393"/>
      <c r="F5007" s="379"/>
      <c r="G5007" s="393"/>
      <c r="H5007" s="204"/>
      <c r="Q5007" s="22"/>
      <c r="R5007" s="22"/>
      <c r="S5007" s="22"/>
      <c r="T5007" s="22"/>
      <c r="U5007" s="22"/>
      <c r="V5007" s="22"/>
      <c r="W5007" s="22"/>
      <c r="X5007" s="22"/>
      <c r="Y5007" s="22"/>
      <c r="Z5007" s="22"/>
      <c r="AA5007" s="22"/>
      <c r="AB5007" s="22"/>
      <c r="AC5007" s="22"/>
      <c r="AD5007" s="22"/>
      <c r="AE5007" s="22"/>
      <c r="AF5007" s="22"/>
      <c r="AG5007" s="22" t="s">
        <v>202</v>
      </c>
    </row>
    <row r="5008" spans="1:33" hidden="1" x14ac:dyDescent="0.2">
      <c r="A5008" s="24" t="s">
        <v>2029</v>
      </c>
      <c r="B5008" s="22" t="s">
        <v>111</v>
      </c>
      <c r="C5008" s="24" t="s">
        <v>36</v>
      </c>
      <c r="D5008" s="37">
        <v>41692</v>
      </c>
      <c r="E5008" s="393"/>
      <c r="F5008" s="379"/>
      <c r="G5008" s="393"/>
      <c r="H5008" s="204"/>
      <c r="Q5008" s="22"/>
      <c r="R5008" s="22"/>
      <c r="S5008" s="22"/>
      <c r="T5008" s="22"/>
      <c r="U5008" s="358"/>
      <c r="V5008" s="358"/>
      <c r="W5008" s="358"/>
      <c r="X5008" s="358"/>
      <c r="Y5008" s="358"/>
      <c r="Z5008" s="358"/>
      <c r="AA5008" s="358"/>
      <c r="AB5008" s="365"/>
      <c r="AC5008" s="358"/>
      <c r="AD5008" s="351"/>
      <c r="AE5008" s="22"/>
      <c r="AF5008" s="22"/>
      <c r="AG5008" s="22" t="s">
        <v>202</v>
      </c>
    </row>
    <row r="5009" spans="1:36" hidden="1" x14ac:dyDescent="0.2">
      <c r="A5009" s="24" t="s">
        <v>2029</v>
      </c>
      <c r="B5009" s="22" t="s">
        <v>111</v>
      </c>
      <c r="C5009" s="24" t="s">
        <v>36</v>
      </c>
      <c r="D5009" s="37">
        <v>41693</v>
      </c>
      <c r="E5009" s="393"/>
      <c r="F5009" s="379"/>
      <c r="G5009" s="393"/>
      <c r="H5009" s="204"/>
      <c r="Q5009" s="22"/>
      <c r="R5009" s="22"/>
      <c r="S5009" s="22"/>
      <c r="T5009" s="22"/>
      <c r="U5009" s="358"/>
      <c r="V5009" s="358"/>
      <c r="W5009" s="358"/>
      <c r="X5009" s="358"/>
      <c r="Y5009" s="358"/>
      <c r="Z5009" s="358"/>
      <c r="AA5009" s="358"/>
      <c r="AB5009" s="365"/>
      <c r="AC5009" s="358"/>
      <c r="AD5009" s="351"/>
      <c r="AE5009" s="22"/>
      <c r="AF5009" s="22"/>
      <c r="AG5009" s="22"/>
    </row>
    <row r="5010" spans="1:36" ht="63" hidden="1" x14ac:dyDescent="0.2">
      <c r="A5010" s="24" t="s">
        <v>2029</v>
      </c>
      <c r="B5010" s="24" t="s">
        <v>111</v>
      </c>
      <c r="C5010" s="24" t="s">
        <v>36</v>
      </c>
      <c r="D5010" s="37">
        <v>41695</v>
      </c>
      <c r="E5010" s="383">
        <v>0.40972222222222227</v>
      </c>
      <c r="F5010" s="379">
        <v>41695</v>
      </c>
      <c r="G5010" s="383">
        <v>0.49305555555555558</v>
      </c>
      <c r="H5010" s="569">
        <v>8.3333333333333329E-2</v>
      </c>
      <c r="I5010" s="24">
        <v>1</v>
      </c>
      <c r="J5010" s="24" t="s">
        <v>1283</v>
      </c>
      <c r="K5010" s="6"/>
      <c r="L5010" s="6" t="s">
        <v>130</v>
      </c>
      <c r="M5010" s="6" t="s">
        <v>1284</v>
      </c>
      <c r="N5010" s="6">
        <v>0.4</v>
      </c>
      <c r="O5010" s="6" t="s">
        <v>72</v>
      </c>
      <c r="P5010" s="6" t="s">
        <v>1136</v>
      </c>
      <c r="Q5010" s="6" t="s">
        <v>1285</v>
      </c>
      <c r="R5010" s="24">
        <v>2.2999999999999998</v>
      </c>
      <c r="S5010" s="24">
        <v>1.9E-2</v>
      </c>
      <c r="T5010" s="24">
        <f>R5010+S5010</f>
        <v>2.319</v>
      </c>
      <c r="U5010" s="217" t="s">
        <v>77</v>
      </c>
      <c r="V5010" s="217" t="s">
        <v>1286</v>
      </c>
      <c r="W5010" s="217" t="s">
        <v>1283</v>
      </c>
      <c r="X5010" s="217" t="s">
        <v>183</v>
      </c>
      <c r="Y5010" s="217" t="s">
        <v>1287</v>
      </c>
      <c r="Z5010" s="217">
        <v>100</v>
      </c>
      <c r="AA5010" s="217" t="s">
        <v>1288</v>
      </c>
      <c r="AB5010" s="440">
        <v>0</v>
      </c>
      <c r="AC5010" s="217" t="s">
        <v>183</v>
      </c>
      <c r="AD5010" s="265" t="s">
        <v>61</v>
      </c>
      <c r="AE5010" s="24" t="s">
        <v>98</v>
      </c>
      <c r="AF5010" s="24" t="s">
        <v>98</v>
      </c>
      <c r="AG5010" s="22"/>
    </row>
    <row r="5011" spans="1:36" hidden="1" x14ac:dyDescent="0.2">
      <c r="A5011" s="24" t="s">
        <v>2029</v>
      </c>
      <c r="B5011" s="22" t="s">
        <v>111</v>
      </c>
      <c r="D5011" s="37">
        <v>41696</v>
      </c>
      <c r="E5011" s="393"/>
      <c r="F5011" s="379"/>
      <c r="G5011" s="393"/>
      <c r="H5011" s="204"/>
      <c r="Q5011" s="22"/>
      <c r="R5011" s="22"/>
      <c r="S5011" s="22"/>
      <c r="T5011" s="22"/>
      <c r="U5011" s="363"/>
      <c r="V5011" s="358"/>
      <c r="W5011" s="358"/>
      <c r="X5011" s="358"/>
      <c r="Y5011" s="358"/>
      <c r="Z5011" s="358"/>
      <c r="AA5011" s="358"/>
      <c r="AB5011" s="358"/>
      <c r="AC5011" s="365"/>
      <c r="AD5011" s="351"/>
      <c r="AE5011" s="22"/>
      <c r="AF5011" s="22"/>
      <c r="AG5011" s="22" t="s">
        <v>202</v>
      </c>
    </row>
    <row r="5012" spans="1:36" hidden="1" x14ac:dyDescent="0.2">
      <c r="A5012" s="24" t="s">
        <v>2029</v>
      </c>
      <c r="B5012" s="22" t="s">
        <v>111</v>
      </c>
      <c r="D5012" s="37">
        <v>41697</v>
      </c>
      <c r="E5012" s="393"/>
      <c r="F5012" s="379"/>
      <c r="G5012" s="393"/>
      <c r="H5012" s="204"/>
      <c r="Q5012" s="22"/>
      <c r="R5012" s="22"/>
      <c r="S5012" s="22"/>
      <c r="T5012" s="22"/>
      <c r="U5012" s="237"/>
      <c r="V5012" s="357"/>
      <c r="W5012" s="357"/>
      <c r="X5012" s="357"/>
      <c r="Y5012" s="357"/>
      <c r="Z5012" s="357"/>
      <c r="AA5012" s="357"/>
      <c r="AB5012" s="357"/>
      <c r="AC5012" s="362"/>
      <c r="AD5012" s="351"/>
      <c r="AE5012" s="22"/>
      <c r="AF5012" s="22"/>
      <c r="AG5012" s="22" t="s">
        <v>202</v>
      </c>
    </row>
    <row r="5013" spans="1:36" hidden="1" x14ac:dyDescent="0.2">
      <c r="A5013" s="24" t="s">
        <v>2029</v>
      </c>
      <c r="B5013" s="22" t="s">
        <v>111</v>
      </c>
      <c r="D5013" s="37">
        <v>41698</v>
      </c>
      <c r="E5013" s="393"/>
      <c r="F5013" s="379"/>
      <c r="G5013" s="393"/>
      <c r="H5013" s="204"/>
      <c r="Q5013" s="22"/>
      <c r="R5013" s="22"/>
      <c r="S5013" s="22"/>
      <c r="T5013" s="22"/>
      <c r="U5013" s="358"/>
      <c r="V5013" s="357"/>
      <c r="W5013" s="358"/>
      <c r="X5013" s="357"/>
      <c r="Y5013" s="357"/>
      <c r="Z5013" s="357"/>
      <c r="AA5013" s="357"/>
      <c r="AB5013" s="357"/>
      <c r="AC5013" s="365"/>
      <c r="AD5013" s="351"/>
      <c r="AE5013" s="22"/>
      <c r="AF5013" s="22"/>
      <c r="AG5013" s="22" t="s">
        <v>202</v>
      </c>
    </row>
    <row r="5014" spans="1:36" hidden="1" x14ac:dyDescent="0.2">
      <c r="A5014" s="24" t="s">
        <v>2030</v>
      </c>
      <c r="B5014" s="22" t="s">
        <v>111</v>
      </c>
      <c r="D5014" s="37">
        <v>41699</v>
      </c>
      <c r="E5014" s="393"/>
      <c r="F5014" s="379"/>
      <c r="G5014" s="393"/>
      <c r="H5014" s="204"/>
      <c r="Q5014" s="22"/>
      <c r="R5014" s="22"/>
      <c r="S5014" s="22"/>
      <c r="T5014" s="22"/>
      <c r="U5014" s="237"/>
      <c r="V5014" s="357"/>
      <c r="W5014" s="357"/>
      <c r="X5014" s="357"/>
      <c r="Y5014" s="357"/>
      <c r="Z5014" s="357"/>
      <c r="AA5014" s="357"/>
      <c r="AB5014" s="357"/>
      <c r="AC5014" s="362"/>
      <c r="AD5014" s="351"/>
      <c r="AE5014" s="22"/>
      <c r="AF5014" s="22"/>
      <c r="AG5014" s="22" t="s">
        <v>202</v>
      </c>
    </row>
    <row r="5015" spans="1:36" hidden="1" x14ac:dyDescent="0.2">
      <c r="A5015" s="24" t="s">
        <v>2030</v>
      </c>
      <c r="B5015" s="22" t="s">
        <v>111</v>
      </c>
      <c r="D5015" s="37">
        <v>41700</v>
      </c>
      <c r="E5015" s="393"/>
      <c r="F5015" s="379"/>
      <c r="G5015" s="393"/>
      <c r="H5015" s="204"/>
      <c r="Q5015" s="22"/>
      <c r="R5015" s="22"/>
      <c r="S5015" s="22"/>
      <c r="T5015" s="22"/>
      <c r="U5015" s="357"/>
      <c r="V5015" s="357"/>
      <c r="W5015" s="357"/>
      <c r="X5015" s="357"/>
      <c r="Y5015" s="357"/>
      <c r="Z5015" s="357"/>
      <c r="AA5015" s="357"/>
      <c r="AB5015" s="357"/>
      <c r="AC5015" s="362"/>
      <c r="AD5015" s="351"/>
      <c r="AE5015" s="22"/>
      <c r="AF5015" s="22"/>
      <c r="AG5015" s="22" t="s">
        <v>202</v>
      </c>
    </row>
    <row r="5016" spans="1:36" hidden="1" x14ac:dyDescent="0.2">
      <c r="A5016" s="24" t="s">
        <v>2030</v>
      </c>
      <c r="B5016" s="22" t="s">
        <v>111</v>
      </c>
      <c r="D5016" s="37">
        <v>41701</v>
      </c>
      <c r="E5016" s="393"/>
      <c r="F5016" s="379"/>
      <c r="G5016" s="393"/>
      <c r="H5016" s="204"/>
      <c r="Q5016" s="22"/>
      <c r="R5016" s="22"/>
      <c r="S5016" s="22"/>
      <c r="T5016" s="22"/>
      <c r="U5016" s="22"/>
      <c r="V5016" s="22"/>
      <c r="W5016" s="22"/>
      <c r="X5016" s="22"/>
      <c r="Y5016" s="22"/>
      <c r="Z5016" s="22"/>
      <c r="AA5016" s="22"/>
      <c r="AB5016" s="22"/>
      <c r="AC5016" s="22"/>
      <c r="AD5016" s="22"/>
      <c r="AE5016" s="22"/>
      <c r="AF5016" s="22"/>
      <c r="AG5016" s="22" t="s">
        <v>202</v>
      </c>
    </row>
    <row r="5017" spans="1:36" hidden="1" x14ac:dyDescent="0.2">
      <c r="A5017" s="24" t="s">
        <v>2030</v>
      </c>
      <c r="B5017" s="22" t="s">
        <v>111</v>
      </c>
      <c r="D5017" s="37">
        <v>41702</v>
      </c>
      <c r="E5017" s="393"/>
      <c r="F5017" s="379"/>
      <c r="G5017" s="393"/>
      <c r="H5017" s="204"/>
      <c r="Q5017" s="22"/>
      <c r="R5017" s="22"/>
      <c r="S5017" s="22"/>
      <c r="T5017" s="22"/>
      <c r="U5017" s="22"/>
      <c r="V5017" s="22"/>
      <c r="W5017" s="22"/>
      <c r="X5017" s="22"/>
      <c r="Y5017" s="22"/>
      <c r="Z5017" s="22"/>
      <c r="AA5017" s="22"/>
      <c r="AB5017" s="22"/>
      <c r="AC5017" s="22"/>
      <c r="AD5017" s="22"/>
      <c r="AE5017" s="22"/>
      <c r="AF5017" s="22"/>
      <c r="AG5017" s="22" t="s">
        <v>202</v>
      </c>
    </row>
    <row r="5018" spans="1:36" s="3" customFormat="1" ht="84" hidden="1" customHeight="1" x14ac:dyDescent="0.2">
      <c r="A5018" s="36" t="s">
        <v>2030</v>
      </c>
      <c r="B5018" s="28" t="s">
        <v>111</v>
      </c>
      <c r="C5018" s="28"/>
      <c r="D5018" s="37">
        <v>41703</v>
      </c>
      <c r="E5018" s="30"/>
      <c r="F5018" s="37"/>
      <c r="G5018" s="30"/>
      <c r="H5018" s="196"/>
      <c r="I5018" s="28"/>
      <c r="J5018" s="28"/>
      <c r="K5018" s="28"/>
      <c r="L5018" s="28"/>
      <c r="M5018" s="28"/>
      <c r="N5018" s="28"/>
      <c r="O5018" s="28"/>
      <c r="P5018" s="28"/>
      <c r="Q5018" s="28"/>
      <c r="R5018" s="28"/>
      <c r="S5018" s="28"/>
      <c r="T5018" s="28"/>
      <c r="U5018" s="357"/>
      <c r="V5018" s="357"/>
      <c r="W5018" s="357"/>
      <c r="X5018" s="357"/>
      <c r="Y5018" s="357"/>
      <c r="Z5018" s="357"/>
      <c r="AA5018" s="357"/>
      <c r="AB5018" s="357"/>
      <c r="AC5018" s="362"/>
      <c r="AD5018" s="351"/>
      <c r="AE5018" s="28"/>
      <c r="AF5018" s="28"/>
      <c r="AG5018" s="28" t="s">
        <v>202</v>
      </c>
      <c r="AH5018" s="22"/>
      <c r="AI5018" s="22"/>
      <c r="AJ5018" s="22"/>
    </row>
    <row r="5019" spans="1:36" s="3" customFormat="1" hidden="1" x14ac:dyDescent="0.2">
      <c r="A5019" s="36" t="s">
        <v>2030</v>
      </c>
      <c r="B5019" s="28" t="s">
        <v>111</v>
      </c>
      <c r="C5019" s="28"/>
      <c r="D5019" s="37">
        <v>41704</v>
      </c>
      <c r="E5019" s="30"/>
      <c r="F5019" s="37"/>
      <c r="G5019" s="30"/>
      <c r="H5019" s="196"/>
      <c r="I5019" s="28"/>
      <c r="J5019" s="28"/>
      <c r="K5019" s="28"/>
      <c r="L5019" s="28"/>
      <c r="M5019" s="28"/>
      <c r="N5019" s="28"/>
      <c r="O5019" s="28"/>
      <c r="P5019" s="28"/>
      <c r="Q5019" s="28"/>
      <c r="R5019" s="28"/>
      <c r="S5019" s="28"/>
      <c r="T5019" s="28"/>
      <c r="U5019" s="357"/>
      <c r="V5019" s="357"/>
      <c r="W5019" s="357"/>
      <c r="X5019" s="357"/>
      <c r="Y5019" s="357"/>
      <c r="Z5019" s="357"/>
      <c r="AA5019" s="357"/>
      <c r="AB5019" s="357"/>
      <c r="AC5019" s="357"/>
      <c r="AD5019" s="351"/>
      <c r="AE5019" s="28"/>
      <c r="AF5019" s="28"/>
      <c r="AG5019" s="28" t="s">
        <v>202</v>
      </c>
      <c r="AH5019" s="22"/>
      <c r="AI5019" s="22"/>
      <c r="AJ5019" s="22"/>
    </row>
    <row r="5020" spans="1:36" s="3" customFormat="1" hidden="1" x14ac:dyDescent="0.2">
      <c r="A5020" s="36" t="s">
        <v>2030</v>
      </c>
      <c r="B5020" s="28" t="s">
        <v>111</v>
      </c>
      <c r="C5020" s="28"/>
      <c r="D5020" s="37">
        <v>41705</v>
      </c>
      <c r="E5020" s="30"/>
      <c r="F5020" s="37"/>
      <c r="G5020" s="30"/>
      <c r="H5020" s="196"/>
      <c r="I5020" s="28"/>
      <c r="J5020" s="28"/>
      <c r="K5020" s="28"/>
      <c r="L5020" s="28"/>
      <c r="M5020" s="28"/>
      <c r="N5020" s="28"/>
      <c r="O5020" s="28"/>
      <c r="P5020" s="28"/>
      <c r="Q5020" s="28"/>
      <c r="R5020" s="28"/>
      <c r="S5020" s="28"/>
      <c r="T5020" s="28"/>
      <c r="U5020" s="357"/>
      <c r="V5020" s="357"/>
      <c r="W5020" s="357"/>
      <c r="X5020" s="357"/>
      <c r="Y5020" s="357"/>
      <c r="Z5020" s="357"/>
      <c r="AA5020" s="357"/>
      <c r="AB5020" s="357"/>
      <c r="AC5020" s="362"/>
      <c r="AD5020" s="28"/>
      <c r="AE5020" s="28"/>
      <c r="AF5020" s="28"/>
      <c r="AG5020" s="28" t="s">
        <v>202</v>
      </c>
      <c r="AH5020" s="22"/>
      <c r="AI5020" s="22"/>
      <c r="AJ5020" s="22"/>
    </row>
    <row r="5021" spans="1:36" s="3" customFormat="1" hidden="1" x14ac:dyDescent="0.2">
      <c r="A5021" s="36" t="s">
        <v>2030</v>
      </c>
      <c r="B5021" s="28" t="s">
        <v>111</v>
      </c>
      <c r="C5021" s="28"/>
      <c r="D5021" s="37">
        <v>41706</v>
      </c>
      <c r="E5021" s="30"/>
      <c r="F5021" s="37"/>
      <c r="G5021" s="30"/>
      <c r="H5021" s="196"/>
      <c r="I5021" s="28"/>
      <c r="J5021" s="28"/>
      <c r="K5021" s="28"/>
      <c r="L5021" s="28"/>
      <c r="M5021" s="28"/>
      <c r="N5021" s="28"/>
      <c r="O5021" s="28"/>
      <c r="P5021" s="28"/>
      <c r="Q5021" s="28"/>
      <c r="R5021" s="28"/>
      <c r="S5021" s="28"/>
      <c r="T5021" s="28"/>
      <c r="U5021" s="357"/>
      <c r="V5021" s="357"/>
      <c r="W5021" s="357"/>
      <c r="X5021" s="357"/>
      <c r="Y5021" s="357"/>
      <c r="Z5021" s="357"/>
      <c r="AA5021" s="357"/>
      <c r="AB5021" s="357"/>
      <c r="AC5021" s="362"/>
      <c r="AD5021" s="28"/>
      <c r="AE5021" s="28"/>
      <c r="AF5021" s="28"/>
      <c r="AG5021" s="28" t="s">
        <v>202</v>
      </c>
      <c r="AH5021" s="22"/>
      <c r="AI5021" s="22"/>
      <c r="AJ5021" s="22"/>
    </row>
    <row r="5022" spans="1:36" s="3" customFormat="1" hidden="1" x14ac:dyDescent="0.2">
      <c r="A5022" s="36" t="s">
        <v>2030</v>
      </c>
      <c r="B5022" s="28" t="s">
        <v>111</v>
      </c>
      <c r="C5022" s="28"/>
      <c r="D5022" s="37">
        <v>41707</v>
      </c>
      <c r="E5022" s="30"/>
      <c r="F5022" s="37"/>
      <c r="G5022" s="30"/>
      <c r="H5022" s="196"/>
      <c r="I5022" s="28"/>
      <c r="J5022" s="28"/>
      <c r="K5022" s="28"/>
      <c r="L5022" s="28"/>
      <c r="M5022" s="28"/>
      <c r="N5022" s="28"/>
      <c r="O5022" s="28"/>
      <c r="P5022" s="28"/>
      <c r="Q5022" s="28"/>
      <c r="R5022" s="28"/>
      <c r="S5022" s="28"/>
      <c r="T5022" s="28"/>
      <c r="U5022" s="357"/>
      <c r="V5022" s="357"/>
      <c r="W5022" s="357"/>
      <c r="X5022" s="358"/>
      <c r="Y5022" s="362"/>
      <c r="Z5022" s="357"/>
      <c r="AA5022" s="362"/>
      <c r="AB5022" s="357"/>
      <c r="AC5022" s="362"/>
      <c r="AD5022" s="28"/>
      <c r="AE5022" s="28"/>
      <c r="AF5022" s="28"/>
      <c r="AG5022" s="28" t="s">
        <v>202</v>
      </c>
      <c r="AH5022" s="22"/>
      <c r="AI5022" s="22"/>
      <c r="AJ5022" s="22"/>
    </row>
    <row r="5023" spans="1:36" s="3" customFormat="1" hidden="1" x14ac:dyDescent="0.2">
      <c r="A5023" s="36" t="s">
        <v>2030</v>
      </c>
      <c r="B5023" s="28" t="s">
        <v>111</v>
      </c>
      <c r="C5023" s="28"/>
      <c r="D5023" s="37">
        <v>41708</v>
      </c>
      <c r="E5023" s="30"/>
      <c r="F5023" s="37"/>
      <c r="G5023" s="30"/>
      <c r="H5023" s="196"/>
      <c r="I5023" s="28"/>
      <c r="J5023" s="28"/>
      <c r="K5023" s="28"/>
      <c r="L5023" s="28"/>
      <c r="M5023" s="28"/>
      <c r="N5023" s="28"/>
      <c r="O5023" s="28"/>
      <c r="P5023" s="28"/>
      <c r="Q5023" s="28"/>
      <c r="R5023" s="28"/>
      <c r="S5023" s="28"/>
      <c r="T5023" s="28"/>
      <c r="U5023" s="362"/>
      <c r="V5023" s="237"/>
      <c r="W5023" s="363"/>
      <c r="X5023" s="28"/>
      <c r="Y5023" s="364"/>
      <c r="Z5023" s="357"/>
      <c r="AA5023" s="357"/>
      <c r="AB5023" s="357"/>
      <c r="AC5023" s="362"/>
      <c r="AD5023" s="351"/>
      <c r="AE5023" s="28"/>
      <c r="AF5023" s="28"/>
      <c r="AG5023" s="28" t="s">
        <v>202</v>
      </c>
      <c r="AH5023" s="22"/>
      <c r="AI5023" s="22"/>
      <c r="AJ5023" s="22"/>
    </row>
    <row r="5024" spans="1:36" s="3" customFormat="1" ht="88.5" hidden="1" customHeight="1" x14ac:dyDescent="0.2">
      <c r="A5024" s="36" t="s">
        <v>2030</v>
      </c>
      <c r="B5024" s="28" t="s">
        <v>111</v>
      </c>
      <c r="C5024" s="28"/>
      <c r="D5024" s="37">
        <v>41709</v>
      </c>
      <c r="E5024" s="30"/>
      <c r="F5024" s="37"/>
      <c r="G5024" s="30"/>
      <c r="H5024" s="196"/>
      <c r="I5024" s="28"/>
      <c r="J5024" s="28"/>
      <c r="K5024" s="28"/>
      <c r="L5024" s="28"/>
      <c r="M5024" s="28"/>
      <c r="N5024" s="28"/>
      <c r="O5024" s="28"/>
      <c r="P5024" s="28"/>
      <c r="Q5024" s="28"/>
      <c r="R5024" s="28"/>
      <c r="S5024" s="28"/>
      <c r="T5024" s="28"/>
      <c r="U5024" s="237"/>
      <c r="V5024" s="358"/>
      <c r="W5024" s="358"/>
      <c r="X5024" s="358"/>
      <c r="Y5024" s="358"/>
      <c r="Z5024" s="358"/>
      <c r="AA5024" s="358"/>
      <c r="AB5024" s="395"/>
      <c r="AC5024" s="365"/>
      <c r="AD5024" s="351"/>
      <c r="AE5024" s="28"/>
      <c r="AF5024" s="28"/>
      <c r="AG5024" s="28" t="s">
        <v>202</v>
      </c>
      <c r="AH5024" s="22"/>
      <c r="AI5024" s="22"/>
      <c r="AJ5024" s="22"/>
    </row>
    <row r="5025" spans="1:36" s="3" customFormat="1" hidden="1" x14ac:dyDescent="0.2">
      <c r="A5025" s="36" t="s">
        <v>2030</v>
      </c>
      <c r="B5025" s="28" t="s">
        <v>111</v>
      </c>
      <c r="C5025" s="28"/>
      <c r="D5025" s="37">
        <v>41710</v>
      </c>
      <c r="E5025" s="30"/>
      <c r="F5025" s="37"/>
      <c r="G5025" s="30"/>
      <c r="H5025" s="196"/>
      <c r="I5025" s="28"/>
      <c r="J5025" s="28"/>
      <c r="K5025" s="28"/>
      <c r="L5025" s="28"/>
      <c r="M5025" s="28"/>
      <c r="N5025" s="28"/>
      <c r="O5025" s="28"/>
      <c r="P5025" s="28"/>
      <c r="Q5025" s="28"/>
      <c r="R5025" s="28"/>
      <c r="S5025" s="28"/>
      <c r="T5025" s="28"/>
      <c r="U5025" s="28"/>
      <c r="V5025" s="28"/>
      <c r="W5025" s="28"/>
      <c r="X5025" s="28"/>
      <c r="Y5025" s="28"/>
      <c r="Z5025" s="28"/>
      <c r="AA5025" s="28"/>
      <c r="AB5025" s="28"/>
      <c r="AC5025" s="28"/>
      <c r="AD5025" s="28"/>
      <c r="AE5025" s="28"/>
      <c r="AF5025" s="28"/>
      <c r="AG5025" s="28" t="s">
        <v>202</v>
      </c>
      <c r="AH5025" s="22"/>
      <c r="AI5025" s="22"/>
      <c r="AJ5025" s="22"/>
    </row>
    <row r="5026" spans="1:36" s="3" customFormat="1" ht="26.25" hidden="1" customHeight="1" x14ac:dyDescent="0.2">
      <c r="A5026" s="36" t="s">
        <v>2030</v>
      </c>
      <c r="B5026" s="28" t="s">
        <v>111</v>
      </c>
      <c r="C5026" s="28"/>
      <c r="D5026" s="37">
        <v>41711</v>
      </c>
      <c r="E5026" s="30"/>
      <c r="F5026" s="37"/>
      <c r="G5026" s="30"/>
      <c r="H5026" s="196"/>
      <c r="I5026" s="28"/>
      <c r="J5026" s="28"/>
      <c r="K5026" s="28"/>
      <c r="L5026" s="28"/>
      <c r="M5026" s="28"/>
      <c r="N5026" s="28"/>
      <c r="O5026" s="28"/>
      <c r="P5026" s="28"/>
      <c r="Q5026" s="22"/>
      <c r="R5026" s="28"/>
      <c r="S5026" s="28"/>
      <c r="T5026" s="28"/>
      <c r="U5026" s="28"/>
      <c r="V5026" s="28"/>
      <c r="W5026" s="28"/>
      <c r="X5026" s="28"/>
      <c r="Y5026" s="28"/>
      <c r="Z5026" s="28"/>
      <c r="AA5026" s="28"/>
      <c r="AB5026" s="28"/>
      <c r="AC5026" s="28"/>
      <c r="AD5026" s="351"/>
      <c r="AE5026" s="28"/>
      <c r="AF5026" s="28"/>
      <c r="AG5026" s="28" t="s">
        <v>202</v>
      </c>
      <c r="AH5026" s="22"/>
      <c r="AI5026" s="22"/>
      <c r="AJ5026" s="22"/>
    </row>
    <row r="5027" spans="1:36" s="3" customFormat="1" ht="114" hidden="1" customHeight="1" x14ac:dyDescent="0.2">
      <c r="A5027" s="36" t="s">
        <v>2030</v>
      </c>
      <c r="B5027" s="28" t="s">
        <v>111</v>
      </c>
      <c r="C5027" s="28"/>
      <c r="D5027" s="37">
        <v>41712</v>
      </c>
      <c r="E5027" s="30"/>
      <c r="F5027" s="37"/>
      <c r="G5027" s="30"/>
      <c r="H5027" s="196"/>
      <c r="I5027" s="28"/>
      <c r="J5027" s="28"/>
      <c r="K5027" s="28"/>
      <c r="L5027" s="28"/>
      <c r="M5027" s="28"/>
      <c r="N5027" s="28"/>
      <c r="O5027" s="28"/>
      <c r="P5027" s="28"/>
      <c r="Q5027" s="28"/>
      <c r="R5027" s="28"/>
      <c r="S5027" s="28"/>
      <c r="T5027" s="28"/>
      <c r="U5027" s="28"/>
      <c r="V5027" s="28"/>
      <c r="W5027" s="28"/>
      <c r="X5027" s="28"/>
      <c r="Y5027" s="28"/>
      <c r="Z5027" s="28"/>
      <c r="AA5027" s="28"/>
      <c r="AB5027" s="28"/>
      <c r="AC5027" s="28"/>
      <c r="AD5027" s="28"/>
      <c r="AE5027" s="28"/>
      <c r="AF5027" s="28"/>
      <c r="AG5027" s="28" t="s">
        <v>202</v>
      </c>
      <c r="AH5027" s="22"/>
      <c r="AI5027" s="22"/>
      <c r="AJ5027" s="22"/>
    </row>
    <row r="5028" spans="1:36" s="3" customFormat="1" ht="66.75" hidden="1" customHeight="1" x14ac:dyDescent="0.2">
      <c r="A5028" s="36" t="s">
        <v>2030</v>
      </c>
      <c r="B5028" s="28" t="s">
        <v>111</v>
      </c>
      <c r="C5028" s="28"/>
      <c r="D5028" s="37">
        <v>41713</v>
      </c>
      <c r="E5028" s="30"/>
      <c r="F5028" s="37"/>
      <c r="G5028" s="30"/>
      <c r="H5028" s="196"/>
      <c r="I5028" s="28"/>
      <c r="J5028" s="28"/>
      <c r="K5028" s="28"/>
      <c r="L5028" s="28"/>
      <c r="M5028" s="28"/>
      <c r="N5028" s="28"/>
      <c r="O5028" s="28"/>
      <c r="P5028" s="28"/>
      <c r="Q5028" s="28"/>
      <c r="R5028" s="28"/>
      <c r="S5028" s="28"/>
      <c r="T5028" s="28"/>
      <c r="U5028" s="28"/>
      <c r="V5028" s="357"/>
      <c r="W5028" s="28"/>
      <c r="X5028" s="28"/>
      <c r="Y5028" s="357"/>
      <c r="Z5028" s="28"/>
      <c r="AA5028" s="357"/>
      <c r="AB5028" s="28"/>
      <c r="AC5028" s="357"/>
      <c r="AD5028" s="351"/>
      <c r="AE5028" s="28"/>
      <c r="AF5028" s="28"/>
      <c r="AG5028" s="28" t="s">
        <v>202</v>
      </c>
      <c r="AH5028" s="22"/>
      <c r="AI5028" s="22"/>
      <c r="AJ5028" s="22"/>
    </row>
    <row r="5029" spans="1:36" s="3" customFormat="1" ht="96.75" hidden="1" customHeight="1" x14ac:dyDescent="0.2">
      <c r="A5029" s="36" t="s">
        <v>2030</v>
      </c>
      <c r="B5029" s="28" t="s">
        <v>111</v>
      </c>
      <c r="C5029" s="28"/>
      <c r="D5029" s="37">
        <v>41714</v>
      </c>
      <c r="E5029" s="30"/>
      <c r="F5029" s="37"/>
      <c r="G5029" s="30"/>
      <c r="H5029" s="196"/>
      <c r="I5029" s="237"/>
      <c r="J5029" s="28"/>
      <c r="K5029" s="28"/>
      <c r="L5029" s="28"/>
      <c r="M5029" s="28"/>
      <c r="N5029" s="28"/>
      <c r="O5029" s="28"/>
      <c r="P5029" s="28"/>
      <c r="Q5029" s="212"/>
      <c r="R5029" s="237"/>
      <c r="S5029" s="237"/>
      <c r="T5029" s="237"/>
      <c r="U5029" s="357"/>
      <c r="V5029" s="357"/>
      <c r="W5029" s="357"/>
      <c r="X5029" s="357"/>
      <c r="Y5029" s="28"/>
      <c r="Z5029" s="357"/>
      <c r="AA5029" s="28"/>
      <c r="AB5029" s="28"/>
      <c r="AC5029" s="28"/>
      <c r="AD5029" s="28"/>
      <c r="AE5029" s="28"/>
      <c r="AF5029" s="28"/>
      <c r="AG5029" s="28" t="s">
        <v>202</v>
      </c>
      <c r="AH5029" s="22"/>
      <c r="AI5029" s="22"/>
      <c r="AJ5029" s="22"/>
    </row>
    <row r="5030" spans="1:36" ht="94.5" hidden="1" x14ac:dyDescent="0.2">
      <c r="A5030" s="36" t="s">
        <v>2030</v>
      </c>
      <c r="B5030" s="36" t="s">
        <v>111</v>
      </c>
      <c r="C5030" s="36" t="s">
        <v>36</v>
      </c>
      <c r="D5030" s="37">
        <v>41715</v>
      </c>
      <c r="E5030" s="38">
        <v>0.72430555555555554</v>
      </c>
      <c r="F5030" s="37">
        <v>41715</v>
      </c>
      <c r="G5030" s="38">
        <v>0.76944444444444438</v>
      </c>
      <c r="H5030" s="194">
        <f>G5030-E5030</f>
        <v>4.513888888888884E-2</v>
      </c>
      <c r="I5030" s="36">
        <v>9</v>
      </c>
      <c r="J5030" s="36" t="s">
        <v>400</v>
      </c>
      <c r="K5030" s="52" t="s">
        <v>134</v>
      </c>
      <c r="L5030" s="52" t="s">
        <v>130</v>
      </c>
      <c r="M5030" s="52" t="s">
        <v>1727</v>
      </c>
      <c r="N5030" s="52" t="s">
        <v>103</v>
      </c>
      <c r="O5030" s="52" t="s">
        <v>66</v>
      </c>
      <c r="P5030" s="52" t="s">
        <v>402</v>
      </c>
      <c r="Q5030" s="52" t="s">
        <v>1728</v>
      </c>
      <c r="R5030" s="36">
        <v>18.497</v>
      </c>
      <c r="S5030" s="36">
        <v>0.30299999999999999</v>
      </c>
      <c r="T5030" s="36">
        <f>S5030+R5030</f>
        <v>18.8</v>
      </c>
      <c r="U5030" s="36" t="s">
        <v>84</v>
      </c>
      <c r="V5030" s="36" t="s">
        <v>2293</v>
      </c>
      <c r="W5030" s="36" t="s">
        <v>2294</v>
      </c>
      <c r="X5030" s="217" t="s">
        <v>183</v>
      </c>
      <c r="Y5030" s="36" t="s">
        <v>2295</v>
      </c>
      <c r="Z5030" s="36">
        <v>100</v>
      </c>
      <c r="AA5030" s="36" t="s">
        <v>1800</v>
      </c>
      <c r="AB5030" s="36">
        <v>0</v>
      </c>
      <c r="AC5030" s="36" t="s">
        <v>2296</v>
      </c>
      <c r="AD5030" s="265" t="s">
        <v>60</v>
      </c>
      <c r="AE5030" s="36" t="s">
        <v>101</v>
      </c>
      <c r="AF5030" s="36" t="s">
        <v>101</v>
      </c>
      <c r="AG5030" s="28"/>
    </row>
    <row r="5031" spans="1:36" hidden="1" x14ac:dyDescent="0.2">
      <c r="A5031" s="36" t="s">
        <v>2030</v>
      </c>
      <c r="B5031" s="28" t="s">
        <v>111</v>
      </c>
      <c r="C5031" s="28"/>
      <c r="D5031" s="37">
        <v>41716</v>
      </c>
      <c r="E5031" s="30"/>
      <c r="F5031" s="37"/>
      <c r="G5031" s="30"/>
      <c r="H5031" s="196"/>
      <c r="I5031" s="28"/>
      <c r="J5031" s="28"/>
      <c r="K5031" s="28"/>
      <c r="L5031" s="28"/>
      <c r="M5031" s="28"/>
      <c r="N5031" s="28"/>
      <c r="O5031" s="28"/>
      <c r="P5031" s="28"/>
      <c r="Q5031" s="28"/>
      <c r="R5031" s="28"/>
      <c r="S5031" s="28"/>
      <c r="T5031" s="28"/>
      <c r="U5031" s="28"/>
      <c r="V5031" s="28"/>
      <c r="W5031" s="28"/>
      <c r="X5031" s="28"/>
      <c r="Y5031" s="28"/>
      <c r="Z5031" s="28"/>
      <c r="AA5031" s="28"/>
      <c r="AB5031" s="28"/>
      <c r="AC5031" s="28"/>
      <c r="AD5031" s="28"/>
      <c r="AE5031" s="28"/>
      <c r="AF5031" s="28"/>
      <c r="AG5031" s="28" t="s">
        <v>202</v>
      </c>
    </row>
    <row r="5032" spans="1:36" hidden="1" x14ac:dyDescent="0.2">
      <c r="A5032" s="36" t="s">
        <v>2030</v>
      </c>
      <c r="B5032" s="28" t="s">
        <v>111</v>
      </c>
      <c r="C5032" s="28"/>
      <c r="D5032" s="37">
        <v>41717</v>
      </c>
      <c r="E5032" s="30"/>
      <c r="F5032" s="37"/>
      <c r="G5032" s="30"/>
      <c r="H5032" s="196"/>
      <c r="I5032" s="28"/>
      <c r="J5032" s="28"/>
      <c r="K5032" s="28"/>
      <c r="L5032" s="28"/>
      <c r="M5032" s="28"/>
      <c r="N5032" s="28"/>
      <c r="O5032" s="28"/>
      <c r="P5032" s="28"/>
      <c r="Q5032" s="28"/>
      <c r="R5032" s="28"/>
      <c r="S5032" s="28"/>
      <c r="T5032" s="28"/>
      <c r="U5032" s="28"/>
      <c r="V5032" s="28"/>
      <c r="W5032" s="28"/>
      <c r="X5032" s="28"/>
      <c r="Y5032" s="28"/>
      <c r="Z5032" s="28"/>
      <c r="AA5032" s="28"/>
      <c r="AB5032" s="28"/>
      <c r="AC5032" s="28"/>
      <c r="AD5032" s="28"/>
      <c r="AE5032" s="28"/>
      <c r="AF5032" s="28"/>
      <c r="AG5032" s="28" t="s">
        <v>202</v>
      </c>
    </row>
    <row r="5033" spans="1:36" hidden="1" x14ac:dyDescent="0.2">
      <c r="A5033" s="36" t="s">
        <v>2030</v>
      </c>
      <c r="B5033" s="28" t="s">
        <v>111</v>
      </c>
      <c r="C5033" s="28"/>
      <c r="D5033" s="37">
        <v>41718</v>
      </c>
      <c r="E5033" s="30"/>
      <c r="F5033" s="37"/>
      <c r="G5033" s="30"/>
      <c r="H5033" s="196"/>
      <c r="I5033" s="28"/>
      <c r="J5033" s="28"/>
      <c r="K5033" s="28"/>
      <c r="L5033" s="28"/>
      <c r="M5033" s="28"/>
      <c r="N5033" s="28"/>
      <c r="O5033" s="28"/>
      <c r="P5033" s="28"/>
      <c r="Q5033" s="28"/>
      <c r="R5033" s="28"/>
      <c r="S5033" s="28"/>
      <c r="T5033" s="28"/>
      <c r="U5033" s="237"/>
      <c r="V5033" s="357"/>
      <c r="W5033" s="357"/>
      <c r="X5033" s="357"/>
      <c r="Y5033" s="357"/>
      <c r="Z5033" s="357"/>
      <c r="AA5033" s="357"/>
      <c r="AB5033" s="357"/>
      <c r="AC5033" s="362"/>
      <c r="AD5033" s="351"/>
      <c r="AE5033" s="28"/>
      <c r="AF5033" s="28"/>
      <c r="AG5033" s="28" t="s">
        <v>202</v>
      </c>
    </row>
    <row r="5034" spans="1:36" hidden="1" x14ac:dyDescent="0.2">
      <c r="A5034" s="36" t="s">
        <v>2030</v>
      </c>
      <c r="B5034" s="28" t="s">
        <v>111</v>
      </c>
      <c r="C5034" s="28"/>
      <c r="D5034" s="37">
        <v>41719</v>
      </c>
      <c r="E5034" s="30"/>
      <c r="F5034" s="37"/>
      <c r="G5034" s="30"/>
      <c r="H5034" s="196"/>
      <c r="I5034" s="28"/>
      <c r="J5034" s="28"/>
      <c r="K5034" s="28"/>
      <c r="L5034" s="28"/>
      <c r="M5034" s="28"/>
      <c r="N5034" s="28"/>
      <c r="O5034" s="28"/>
      <c r="P5034" s="28"/>
      <c r="Q5034" s="28"/>
      <c r="R5034" s="28"/>
      <c r="S5034" s="28"/>
      <c r="T5034" s="28"/>
      <c r="U5034" s="28"/>
      <c r="V5034" s="28"/>
      <c r="W5034" s="28"/>
      <c r="X5034" s="28"/>
      <c r="Y5034" s="28"/>
      <c r="Z5034" s="28"/>
      <c r="AA5034" s="28"/>
      <c r="AB5034" s="28"/>
      <c r="AC5034" s="28"/>
      <c r="AD5034" s="28"/>
      <c r="AE5034" s="28"/>
      <c r="AF5034" s="28"/>
      <c r="AG5034" s="28" t="s">
        <v>202</v>
      </c>
    </row>
    <row r="5035" spans="1:36" ht="31.5" hidden="1" customHeight="1" x14ac:dyDescent="0.2">
      <c r="A5035" s="36" t="s">
        <v>2030</v>
      </c>
      <c r="B5035" s="28" t="s">
        <v>111</v>
      </c>
      <c r="C5035" s="28"/>
      <c r="D5035" s="37">
        <v>41720</v>
      </c>
      <c r="E5035" s="30"/>
      <c r="F5035" s="37"/>
      <c r="G5035" s="30"/>
      <c r="H5035" s="196"/>
      <c r="I5035" s="28"/>
      <c r="J5035" s="28"/>
      <c r="K5035" s="28"/>
      <c r="L5035" s="28"/>
      <c r="M5035" s="28"/>
      <c r="N5035" s="28"/>
      <c r="O5035" s="28"/>
      <c r="P5035" s="28"/>
      <c r="Q5035" s="28"/>
      <c r="R5035" s="28"/>
      <c r="S5035" s="28"/>
      <c r="T5035" s="28"/>
      <c r="U5035" s="363"/>
      <c r="V5035" s="358"/>
      <c r="W5035" s="358"/>
      <c r="X5035" s="358"/>
      <c r="Y5035" s="358"/>
      <c r="Z5035" s="358"/>
      <c r="AA5035" s="365"/>
      <c r="AB5035" s="28"/>
      <c r="AC5035" s="358"/>
      <c r="AD5035" s="351"/>
      <c r="AE5035" s="28"/>
      <c r="AF5035" s="28"/>
      <c r="AG5035" s="28" t="s">
        <v>202</v>
      </c>
    </row>
    <row r="5036" spans="1:36" ht="31.5" hidden="1" customHeight="1" x14ac:dyDescent="0.2">
      <c r="A5036" s="36" t="s">
        <v>2030</v>
      </c>
      <c r="B5036" s="28" t="s">
        <v>111</v>
      </c>
      <c r="C5036" s="28"/>
      <c r="D5036" s="37">
        <v>41721</v>
      </c>
      <c r="E5036" s="30"/>
      <c r="F5036" s="37"/>
      <c r="G5036" s="30"/>
      <c r="H5036" s="196"/>
      <c r="I5036" s="28"/>
      <c r="J5036" s="28"/>
      <c r="K5036" s="28"/>
      <c r="L5036" s="28"/>
      <c r="M5036" s="28"/>
      <c r="N5036" s="28"/>
      <c r="O5036" s="28"/>
      <c r="P5036" s="28"/>
      <c r="Q5036" s="28"/>
      <c r="R5036" s="28"/>
      <c r="S5036" s="28"/>
      <c r="T5036" s="28"/>
      <c r="U5036" s="28"/>
      <c r="V5036" s="28"/>
      <c r="W5036" s="28"/>
      <c r="X5036" s="28"/>
      <c r="Y5036" s="28"/>
      <c r="Z5036" s="28"/>
      <c r="AA5036" s="28"/>
      <c r="AB5036" s="28"/>
      <c r="AC5036" s="28"/>
      <c r="AD5036" s="28"/>
      <c r="AE5036" s="28"/>
      <c r="AF5036" s="28"/>
      <c r="AG5036" s="28" t="s">
        <v>202</v>
      </c>
    </row>
    <row r="5037" spans="1:36" ht="31.5" hidden="1" customHeight="1" x14ac:dyDescent="0.2">
      <c r="A5037" s="36" t="s">
        <v>2030</v>
      </c>
      <c r="B5037" s="28" t="s">
        <v>111</v>
      </c>
      <c r="C5037" s="28"/>
      <c r="D5037" s="37">
        <v>41722</v>
      </c>
      <c r="E5037" s="30"/>
      <c r="F5037" s="37"/>
      <c r="G5037" s="30"/>
      <c r="H5037" s="196"/>
      <c r="I5037" s="28"/>
      <c r="J5037" s="28"/>
      <c r="K5037" s="28"/>
      <c r="L5037" s="28"/>
      <c r="M5037" s="28"/>
      <c r="N5037" s="28"/>
      <c r="O5037" s="28"/>
      <c r="P5037" s="28"/>
      <c r="Q5037" s="28"/>
      <c r="R5037" s="28"/>
      <c r="S5037" s="28"/>
      <c r="T5037" s="28"/>
      <c r="U5037" s="28"/>
      <c r="V5037" s="28"/>
      <c r="W5037" s="28"/>
      <c r="X5037" s="28"/>
      <c r="Y5037" s="28"/>
      <c r="Z5037" s="28"/>
      <c r="AA5037" s="28"/>
      <c r="AB5037" s="28"/>
      <c r="AC5037" s="28"/>
      <c r="AD5037" s="28"/>
      <c r="AE5037" s="28"/>
      <c r="AF5037" s="28"/>
      <c r="AG5037" s="28" t="s">
        <v>202</v>
      </c>
    </row>
    <row r="5038" spans="1:36" ht="15" hidden="1" customHeight="1" x14ac:dyDescent="0.2">
      <c r="A5038" s="36" t="s">
        <v>2030</v>
      </c>
      <c r="B5038" s="28" t="s">
        <v>111</v>
      </c>
      <c r="C5038" s="28"/>
      <c r="D5038" s="37">
        <v>41723</v>
      </c>
      <c r="E5038" s="30"/>
      <c r="F5038" s="37"/>
      <c r="G5038" s="30"/>
      <c r="H5038" s="196"/>
      <c r="I5038" s="28"/>
      <c r="J5038" s="28"/>
      <c r="K5038" s="28"/>
      <c r="L5038" s="28"/>
      <c r="M5038" s="28"/>
      <c r="N5038" s="28"/>
      <c r="O5038" s="28"/>
      <c r="P5038" s="28"/>
      <c r="Q5038" s="28"/>
      <c r="R5038" s="28"/>
      <c r="S5038" s="28"/>
      <c r="T5038" s="28"/>
      <c r="U5038" s="363"/>
      <c r="V5038" s="358"/>
      <c r="W5038" s="358"/>
      <c r="X5038" s="358"/>
      <c r="Y5038" s="358"/>
      <c r="Z5038" s="358"/>
      <c r="AA5038" s="365"/>
      <c r="AB5038" s="28"/>
      <c r="AC5038" s="358"/>
      <c r="AD5038" s="351"/>
      <c r="AE5038" s="28"/>
      <c r="AF5038" s="28"/>
      <c r="AG5038" s="28" t="s">
        <v>202</v>
      </c>
    </row>
    <row r="5039" spans="1:36" hidden="1" x14ac:dyDescent="0.2">
      <c r="A5039" s="36" t="s">
        <v>2030</v>
      </c>
      <c r="B5039" s="28" t="s">
        <v>111</v>
      </c>
      <c r="C5039" s="28"/>
      <c r="D5039" s="37">
        <v>41724</v>
      </c>
      <c r="E5039" s="30"/>
      <c r="F5039" s="37"/>
      <c r="G5039" s="30"/>
      <c r="H5039" s="196"/>
      <c r="I5039" s="28"/>
      <c r="J5039" s="28"/>
      <c r="K5039" s="28"/>
      <c r="L5039" s="28"/>
      <c r="M5039" s="28"/>
      <c r="N5039" s="28"/>
      <c r="O5039" s="28"/>
      <c r="P5039" s="28"/>
      <c r="Q5039" s="28"/>
      <c r="R5039" s="28"/>
      <c r="S5039" s="28"/>
      <c r="T5039" s="28"/>
      <c r="U5039" s="28"/>
      <c r="V5039" s="28"/>
      <c r="W5039" s="28"/>
      <c r="X5039" s="28"/>
      <c r="Y5039" s="28"/>
      <c r="Z5039" s="28"/>
      <c r="AA5039" s="28"/>
      <c r="AB5039" s="28"/>
      <c r="AC5039" s="28"/>
      <c r="AD5039" s="28"/>
      <c r="AE5039" s="28"/>
      <c r="AF5039" s="28"/>
      <c r="AG5039" s="28" t="s">
        <v>202</v>
      </c>
    </row>
    <row r="5040" spans="1:36" ht="15" hidden="1" customHeight="1" x14ac:dyDescent="0.2">
      <c r="A5040" s="36" t="s">
        <v>2030</v>
      </c>
      <c r="B5040" s="28" t="s">
        <v>111</v>
      </c>
      <c r="C5040" s="28"/>
      <c r="D5040" s="37">
        <v>41725</v>
      </c>
      <c r="E5040" s="30"/>
      <c r="F5040" s="37"/>
      <c r="G5040" s="30"/>
      <c r="H5040" s="196"/>
      <c r="I5040" s="28"/>
      <c r="J5040" s="28"/>
      <c r="K5040" s="28"/>
      <c r="L5040" s="28"/>
      <c r="M5040" s="28"/>
      <c r="N5040" s="28"/>
      <c r="O5040" s="28"/>
      <c r="P5040" s="28"/>
      <c r="Q5040" s="28"/>
      <c r="R5040" s="28"/>
      <c r="S5040" s="28"/>
      <c r="T5040" s="28"/>
      <c r="U5040" s="28"/>
      <c r="V5040" s="28"/>
      <c r="W5040" s="28"/>
      <c r="X5040" s="357"/>
      <c r="Y5040" s="28"/>
      <c r="Z5040" s="28"/>
      <c r="AA5040" s="28"/>
      <c r="AB5040" s="28"/>
      <c r="AC5040" s="28"/>
      <c r="AD5040" s="351"/>
      <c r="AE5040" s="28"/>
      <c r="AF5040" s="28"/>
      <c r="AG5040" s="28" t="s">
        <v>202</v>
      </c>
    </row>
    <row r="5041" spans="1:113" ht="15" hidden="1" customHeight="1" x14ac:dyDescent="0.2">
      <c r="A5041" s="36" t="s">
        <v>2030</v>
      </c>
      <c r="B5041" s="28" t="s">
        <v>111</v>
      </c>
      <c r="C5041" s="36" t="s">
        <v>36</v>
      </c>
      <c r="D5041" s="37">
        <v>41726</v>
      </c>
      <c r="E5041" s="30">
        <v>0.76597222222222217</v>
      </c>
      <c r="F5041" s="37">
        <v>41726</v>
      </c>
      <c r="G5041" s="98">
        <v>0.85069444444444453</v>
      </c>
      <c r="H5041" s="196">
        <f>G5041-E5041</f>
        <v>8.4722222222222365E-2</v>
      </c>
      <c r="I5041" s="36">
        <v>1</v>
      </c>
      <c r="J5041" s="36" t="s">
        <v>2008</v>
      </c>
      <c r="K5041" s="52"/>
      <c r="L5041" s="52" t="s">
        <v>130</v>
      </c>
      <c r="M5041" s="52" t="s">
        <v>1284</v>
      </c>
      <c r="N5041" s="52">
        <v>0.4</v>
      </c>
      <c r="O5041" s="52" t="s">
        <v>72</v>
      </c>
      <c r="P5041" s="52" t="s">
        <v>2009</v>
      </c>
      <c r="Q5041" s="52" t="s">
        <v>2010</v>
      </c>
      <c r="R5041" s="36">
        <v>9</v>
      </c>
      <c r="S5041" s="36"/>
      <c r="T5041" s="36">
        <v>9</v>
      </c>
      <c r="U5041" s="36" t="s">
        <v>77</v>
      </c>
      <c r="V5041" s="57">
        <v>40804</v>
      </c>
      <c r="W5041" s="52" t="s">
        <v>2008</v>
      </c>
      <c r="X5041" s="52" t="s">
        <v>183</v>
      </c>
      <c r="Y5041" s="57">
        <v>41566</v>
      </c>
      <c r="Z5041" s="52">
        <v>100</v>
      </c>
      <c r="AA5041" s="36" t="s">
        <v>543</v>
      </c>
      <c r="AB5041" s="52">
        <v>0</v>
      </c>
      <c r="AC5041" s="57">
        <v>41566</v>
      </c>
      <c r="AD5041" s="36" t="s">
        <v>61</v>
      </c>
      <c r="AE5041" s="36" t="s">
        <v>98</v>
      </c>
      <c r="AF5041" s="36" t="s">
        <v>98</v>
      </c>
      <c r="AG5041" s="28"/>
    </row>
    <row r="5042" spans="1:113" hidden="1" x14ac:dyDescent="0.2">
      <c r="A5042" s="36" t="s">
        <v>2030</v>
      </c>
      <c r="B5042" s="28" t="s">
        <v>111</v>
      </c>
      <c r="C5042" s="28"/>
      <c r="D5042" s="37">
        <v>41727</v>
      </c>
      <c r="E5042" s="30"/>
      <c r="F5042" s="37"/>
      <c r="G5042" s="30"/>
      <c r="H5042" s="196"/>
      <c r="I5042" s="28"/>
      <c r="J5042" s="28"/>
      <c r="K5042" s="28"/>
      <c r="L5042" s="28"/>
      <c r="M5042" s="28"/>
      <c r="N5042" s="28"/>
      <c r="O5042" s="28"/>
      <c r="P5042" s="28"/>
      <c r="Q5042" s="28"/>
      <c r="R5042" s="28"/>
      <c r="S5042" s="28"/>
      <c r="T5042" s="28"/>
      <c r="U5042" s="28"/>
      <c r="V5042" s="28"/>
      <c r="W5042" s="358"/>
      <c r="X5042" s="358"/>
      <c r="Y5042" s="365"/>
      <c r="Z5042" s="358"/>
      <c r="AA5042" s="365"/>
      <c r="AB5042" s="28"/>
      <c r="AC5042" s="365"/>
      <c r="AD5042" s="28"/>
      <c r="AE5042" s="28"/>
      <c r="AF5042" s="28"/>
      <c r="AG5042" s="28" t="s">
        <v>202</v>
      </c>
    </row>
    <row r="5043" spans="1:113" hidden="1" x14ac:dyDescent="0.2">
      <c r="A5043" s="36" t="s">
        <v>2030</v>
      </c>
      <c r="B5043" s="28" t="s">
        <v>111</v>
      </c>
      <c r="C5043" s="28"/>
      <c r="D5043" s="37">
        <v>41728</v>
      </c>
      <c r="E5043" s="30"/>
      <c r="F5043" s="37"/>
      <c r="G5043" s="30"/>
      <c r="H5043" s="196"/>
      <c r="I5043" s="28"/>
      <c r="J5043" s="28"/>
      <c r="K5043" s="28"/>
      <c r="L5043" s="28"/>
      <c r="M5043" s="28"/>
      <c r="N5043" s="28"/>
      <c r="O5043" s="28"/>
      <c r="P5043" s="28"/>
      <c r="Q5043" s="28"/>
      <c r="R5043" s="28"/>
      <c r="S5043" s="28"/>
      <c r="T5043" s="28"/>
      <c r="U5043" s="28"/>
      <c r="V5043" s="28"/>
      <c r="W5043" s="28"/>
      <c r="X5043" s="28"/>
      <c r="Y5043" s="28"/>
      <c r="Z5043" s="28"/>
      <c r="AA5043" s="28"/>
      <c r="AB5043" s="28"/>
      <c r="AC5043" s="28"/>
      <c r="AD5043" s="28"/>
      <c r="AE5043" s="28"/>
      <c r="AF5043" s="28"/>
      <c r="AG5043" s="28" t="s">
        <v>202</v>
      </c>
    </row>
    <row r="5044" spans="1:113" hidden="1" x14ac:dyDescent="0.2">
      <c r="A5044" s="28" t="s">
        <v>2030</v>
      </c>
      <c r="B5044" s="28" t="s">
        <v>111</v>
      </c>
      <c r="C5044" s="28"/>
      <c r="D5044" s="37">
        <v>41729</v>
      </c>
      <c r="E5044" s="30"/>
      <c r="F5044" s="37"/>
      <c r="G5044" s="30"/>
      <c r="H5044" s="196"/>
      <c r="I5044" s="28"/>
      <c r="J5044" s="28"/>
      <c r="K5044" s="28"/>
      <c r="L5044" s="28"/>
      <c r="M5044" s="28"/>
      <c r="N5044" s="28"/>
      <c r="O5044" s="28"/>
      <c r="P5044" s="28"/>
      <c r="Q5044" s="28"/>
      <c r="R5044" s="28"/>
      <c r="S5044" s="28"/>
      <c r="T5044" s="28"/>
      <c r="U5044" s="28"/>
      <c r="V5044" s="28"/>
      <c r="W5044" s="28"/>
      <c r="X5044" s="28"/>
      <c r="Y5044" s="28"/>
      <c r="Z5044" s="28"/>
      <c r="AA5044" s="28"/>
      <c r="AB5044" s="28"/>
      <c r="AC5044" s="28"/>
      <c r="AD5044" s="28"/>
      <c r="AE5044" s="28"/>
      <c r="AF5044" s="28"/>
      <c r="AG5044" s="28" t="s">
        <v>202</v>
      </c>
    </row>
    <row r="5045" spans="1:113" hidden="1" x14ac:dyDescent="0.2">
      <c r="A5045" s="28" t="s">
        <v>2104</v>
      </c>
      <c r="B5045" s="28" t="s">
        <v>111</v>
      </c>
      <c r="C5045" s="28"/>
      <c r="D5045" s="37">
        <v>41730</v>
      </c>
      <c r="E5045" s="30"/>
      <c r="F5045" s="37"/>
      <c r="G5045" s="30"/>
      <c r="H5045" s="196"/>
      <c r="I5045" s="28"/>
      <c r="J5045" s="28"/>
      <c r="K5045" s="28"/>
      <c r="L5045" s="28"/>
      <c r="M5045" s="28"/>
      <c r="N5045" s="28"/>
      <c r="O5045" s="28"/>
      <c r="P5045" s="28"/>
      <c r="Q5045" s="28"/>
      <c r="R5045" s="28"/>
      <c r="S5045" s="28"/>
      <c r="T5045" s="144"/>
      <c r="U5045" s="28"/>
      <c r="V5045" s="28"/>
      <c r="W5045" s="28"/>
      <c r="X5045" s="28"/>
      <c r="Y5045" s="28"/>
      <c r="Z5045" s="28"/>
      <c r="AA5045" s="28"/>
      <c r="AB5045" s="28"/>
      <c r="AC5045" s="28"/>
      <c r="AD5045" s="28"/>
      <c r="AE5045" s="28"/>
      <c r="AF5045" s="28"/>
      <c r="AG5045" s="28" t="s">
        <v>202</v>
      </c>
    </row>
    <row r="5046" spans="1:113" hidden="1" x14ac:dyDescent="0.2">
      <c r="A5046" s="28" t="s">
        <v>2104</v>
      </c>
      <c r="B5046" s="28" t="s">
        <v>111</v>
      </c>
      <c r="C5046" s="28"/>
      <c r="D5046" s="37">
        <v>41731</v>
      </c>
      <c r="E5046" s="30"/>
      <c r="F5046" s="37"/>
      <c r="G5046" s="30"/>
      <c r="H5046" s="196"/>
      <c r="I5046" s="28"/>
      <c r="J5046" s="28"/>
      <c r="K5046" s="28"/>
      <c r="L5046" s="28"/>
      <c r="M5046" s="28"/>
      <c r="N5046" s="28"/>
      <c r="O5046" s="28"/>
      <c r="P5046" s="28"/>
      <c r="Q5046" s="28"/>
      <c r="R5046" s="28"/>
      <c r="S5046" s="28"/>
      <c r="T5046" s="144"/>
      <c r="U5046" s="28"/>
      <c r="V5046" s="28"/>
      <c r="W5046" s="28"/>
      <c r="X5046" s="28"/>
      <c r="Y5046" s="28"/>
      <c r="Z5046" s="28"/>
      <c r="AA5046" s="28"/>
      <c r="AB5046" s="28"/>
      <c r="AC5046" s="28"/>
      <c r="AD5046" s="28"/>
      <c r="AE5046" s="28"/>
      <c r="AF5046" s="28"/>
      <c r="AG5046" s="28" t="s">
        <v>202</v>
      </c>
    </row>
    <row r="5047" spans="1:113" hidden="1" x14ac:dyDescent="0.2">
      <c r="A5047" s="28" t="s">
        <v>2104</v>
      </c>
      <c r="B5047" s="28" t="s">
        <v>111</v>
      </c>
      <c r="C5047" s="28"/>
      <c r="D5047" s="37">
        <v>41732</v>
      </c>
      <c r="E5047" s="30"/>
      <c r="F5047" s="37"/>
      <c r="G5047" s="30"/>
      <c r="H5047" s="196"/>
      <c r="I5047" s="28"/>
      <c r="J5047" s="28"/>
      <c r="K5047" s="28"/>
      <c r="L5047" s="28"/>
      <c r="M5047" s="28"/>
      <c r="N5047" s="28"/>
      <c r="O5047" s="28"/>
      <c r="P5047" s="28"/>
      <c r="Q5047" s="28"/>
      <c r="R5047" s="28"/>
      <c r="S5047" s="28"/>
      <c r="T5047" s="144"/>
      <c r="U5047" s="28"/>
      <c r="V5047" s="28"/>
      <c r="W5047" s="28"/>
      <c r="X5047" s="28"/>
      <c r="Y5047" s="28"/>
      <c r="Z5047" s="28"/>
      <c r="AA5047" s="28"/>
      <c r="AB5047" s="28"/>
      <c r="AC5047" s="28"/>
      <c r="AD5047" s="28"/>
      <c r="AE5047" s="28"/>
      <c r="AF5047" s="28"/>
      <c r="AG5047" s="28" t="s">
        <v>202</v>
      </c>
    </row>
    <row r="5048" spans="1:113" hidden="1" x14ac:dyDescent="0.2">
      <c r="A5048" s="28" t="s">
        <v>2104</v>
      </c>
      <c r="B5048" s="28" t="s">
        <v>111</v>
      </c>
      <c r="C5048" s="28"/>
      <c r="D5048" s="37">
        <v>41733</v>
      </c>
      <c r="E5048" s="30"/>
      <c r="F5048" s="37"/>
      <c r="G5048" s="30"/>
      <c r="H5048" s="196"/>
      <c r="I5048" s="28"/>
      <c r="J5048" s="28"/>
      <c r="K5048" s="28"/>
      <c r="L5048" s="28"/>
      <c r="M5048" s="28"/>
      <c r="N5048" s="28"/>
      <c r="O5048" s="28"/>
      <c r="P5048" s="28"/>
      <c r="Q5048" s="28"/>
      <c r="R5048" s="28"/>
      <c r="S5048" s="28"/>
      <c r="T5048" s="144"/>
      <c r="U5048" s="28"/>
      <c r="V5048" s="28"/>
      <c r="W5048" s="28"/>
      <c r="X5048" s="28"/>
      <c r="Y5048" s="28"/>
      <c r="Z5048" s="28"/>
      <c r="AA5048" s="28"/>
      <c r="AB5048" s="28"/>
      <c r="AC5048" s="28"/>
      <c r="AD5048" s="28"/>
      <c r="AE5048" s="28"/>
      <c r="AF5048" s="28"/>
      <c r="AG5048" s="28" t="s">
        <v>202</v>
      </c>
    </row>
    <row r="5049" spans="1:113" s="75" customFormat="1" hidden="1" x14ac:dyDescent="0.2">
      <c r="A5049" s="28" t="s">
        <v>2104</v>
      </c>
      <c r="B5049" s="28" t="s">
        <v>111</v>
      </c>
      <c r="C5049" s="28"/>
      <c r="D5049" s="37">
        <v>41734</v>
      </c>
      <c r="E5049" s="30"/>
      <c r="F5049" s="37"/>
      <c r="G5049" s="30"/>
      <c r="H5049" s="196"/>
      <c r="I5049" s="28"/>
      <c r="J5049" s="28"/>
      <c r="K5049" s="28"/>
      <c r="L5049" s="28"/>
      <c r="M5049" s="28"/>
      <c r="N5049" s="28"/>
      <c r="O5049" s="28"/>
      <c r="P5049" s="28"/>
      <c r="Q5049" s="28"/>
      <c r="R5049" s="28"/>
      <c r="S5049" s="28"/>
      <c r="T5049" s="144"/>
      <c r="U5049" s="28"/>
      <c r="V5049" s="28"/>
      <c r="W5049" s="28"/>
      <c r="X5049" s="28"/>
      <c r="Y5049" s="28"/>
      <c r="Z5049" s="28"/>
      <c r="AA5049" s="28"/>
      <c r="AB5049" s="28"/>
      <c r="AC5049" s="28"/>
      <c r="AD5049" s="351"/>
      <c r="AE5049" s="28"/>
      <c r="AF5049" s="28"/>
      <c r="AG5049" s="351" t="s">
        <v>202</v>
      </c>
      <c r="AH5049" s="22"/>
      <c r="AI5049" s="22"/>
      <c r="AJ5049" s="22"/>
      <c r="AK5049" s="161"/>
      <c r="AL5049" s="69"/>
      <c r="AM5049" s="69"/>
      <c r="AN5049" s="69"/>
      <c r="AO5049" s="69"/>
      <c r="AP5049" s="69"/>
      <c r="AQ5049" s="69"/>
      <c r="AR5049" s="69"/>
      <c r="AS5049" s="69"/>
      <c r="AT5049" s="69"/>
      <c r="AU5049" s="69"/>
      <c r="AV5049" s="69"/>
      <c r="AW5049" s="69"/>
      <c r="AX5049" s="69"/>
      <c r="AY5049" s="69"/>
      <c r="AZ5049" s="69"/>
      <c r="BA5049" s="69"/>
      <c r="BB5049" s="69"/>
      <c r="BC5049" s="69"/>
      <c r="BD5049" s="69"/>
      <c r="BE5049" s="69"/>
      <c r="BF5049" s="69"/>
      <c r="BG5049" s="69"/>
      <c r="BH5049" s="69"/>
      <c r="BI5049" s="69"/>
      <c r="BJ5049" s="69"/>
      <c r="BK5049" s="69"/>
      <c r="BL5049" s="69"/>
      <c r="BM5049" s="69"/>
      <c r="BN5049" s="69"/>
      <c r="BO5049" s="69"/>
      <c r="BP5049" s="69"/>
      <c r="BQ5049" s="69"/>
      <c r="BR5049" s="69"/>
      <c r="BS5049" s="69"/>
      <c r="BT5049" s="69"/>
      <c r="BU5049" s="69"/>
      <c r="BV5049" s="69"/>
      <c r="BW5049" s="69"/>
      <c r="BX5049" s="69"/>
      <c r="BY5049" s="69"/>
      <c r="BZ5049" s="69"/>
      <c r="CA5049" s="69"/>
      <c r="CB5049" s="69"/>
      <c r="CC5049" s="69"/>
      <c r="CD5049" s="69"/>
      <c r="CE5049" s="69"/>
      <c r="CF5049" s="69"/>
      <c r="CG5049" s="69"/>
      <c r="CH5049" s="69"/>
      <c r="CI5049" s="69"/>
      <c r="CJ5049" s="69"/>
      <c r="CK5049" s="69"/>
      <c r="CL5049" s="69"/>
      <c r="CM5049" s="69"/>
      <c r="CN5049" s="69"/>
      <c r="CO5049" s="69"/>
      <c r="CP5049" s="69"/>
      <c r="CQ5049" s="69"/>
      <c r="CR5049" s="69"/>
      <c r="CS5049" s="69"/>
      <c r="CT5049" s="69"/>
      <c r="CU5049" s="69"/>
      <c r="CV5049" s="69"/>
      <c r="CW5049" s="69"/>
      <c r="CX5049" s="69"/>
      <c r="CY5049" s="69"/>
      <c r="CZ5049" s="69"/>
      <c r="DA5049" s="69"/>
      <c r="DB5049" s="69"/>
      <c r="DC5049" s="69"/>
      <c r="DD5049" s="69"/>
      <c r="DE5049" s="69"/>
      <c r="DF5049" s="69"/>
      <c r="DG5049" s="69"/>
      <c r="DH5049" s="69"/>
      <c r="DI5049" s="69"/>
    </row>
    <row r="5050" spans="1:113" s="75" customFormat="1" hidden="1" x14ac:dyDescent="0.2">
      <c r="A5050" s="28" t="s">
        <v>2104</v>
      </c>
      <c r="B5050" s="28" t="s">
        <v>111</v>
      </c>
      <c r="C5050" s="28"/>
      <c r="D5050" s="37">
        <v>41735</v>
      </c>
      <c r="E5050" s="30"/>
      <c r="F5050" s="37"/>
      <c r="G5050" s="30"/>
      <c r="H5050" s="196"/>
      <c r="I5050" s="28"/>
      <c r="J5050" s="28"/>
      <c r="K5050" s="28"/>
      <c r="L5050" s="28"/>
      <c r="M5050" s="28"/>
      <c r="N5050" s="28"/>
      <c r="O5050" s="28"/>
      <c r="P5050" s="28"/>
      <c r="Q5050" s="28"/>
      <c r="R5050" s="28"/>
      <c r="S5050" s="28"/>
      <c r="T5050" s="144"/>
      <c r="U5050" s="28"/>
      <c r="V5050" s="28"/>
      <c r="W5050" s="28"/>
      <c r="X5050" s="28"/>
      <c r="Y5050" s="28"/>
      <c r="Z5050" s="28"/>
      <c r="AA5050" s="28"/>
      <c r="AB5050" s="28"/>
      <c r="AC5050" s="28"/>
      <c r="AD5050" s="351"/>
      <c r="AE5050" s="28"/>
      <c r="AF5050" s="28"/>
      <c r="AG5050" s="351" t="s">
        <v>202</v>
      </c>
      <c r="AH5050" s="22"/>
      <c r="AI5050" s="22"/>
      <c r="AJ5050" s="22"/>
      <c r="AK5050" s="161"/>
      <c r="AL5050" s="69"/>
      <c r="AM5050" s="69"/>
      <c r="AN5050" s="69"/>
      <c r="AO5050" s="69"/>
      <c r="AP5050" s="69"/>
      <c r="AQ5050" s="69"/>
      <c r="AR5050" s="69"/>
      <c r="AS5050" s="69"/>
      <c r="AT5050" s="69"/>
      <c r="AU5050" s="69"/>
      <c r="AV5050" s="69"/>
      <c r="AW5050" s="69"/>
      <c r="AX5050" s="69"/>
      <c r="AY5050" s="69"/>
      <c r="AZ5050" s="69"/>
      <c r="BA5050" s="69"/>
      <c r="BB5050" s="69"/>
      <c r="BC5050" s="69"/>
      <c r="BD5050" s="69"/>
      <c r="BE5050" s="69"/>
      <c r="BF5050" s="69"/>
      <c r="BG5050" s="69"/>
      <c r="BH5050" s="69"/>
      <c r="BI5050" s="69"/>
      <c r="BJ5050" s="69"/>
      <c r="BK5050" s="69"/>
      <c r="BL5050" s="69"/>
      <c r="BM5050" s="69"/>
      <c r="BN5050" s="69"/>
      <c r="BO5050" s="69"/>
      <c r="BP5050" s="69"/>
      <c r="BQ5050" s="69"/>
      <c r="BR5050" s="69"/>
      <c r="BS5050" s="69"/>
      <c r="BT5050" s="69"/>
      <c r="BU5050" s="69"/>
      <c r="BV5050" s="69"/>
      <c r="BW5050" s="69"/>
      <c r="BX5050" s="69"/>
      <c r="BY5050" s="69"/>
      <c r="BZ5050" s="69"/>
      <c r="CA5050" s="69"/>
      <c r="CB5050" s="69"/>
      <c r="CC5050" s="69"/>
      <c r="CD5050" s="69"/>
      <c r="CE5050" s="69"/>
      <c r="CF5050" s="69"/>
      <c r="CG5050" s="69"/>
      <c r="CH5050" s="69"/>
      <c r="CI5050" s="69"/>
      <c r="CJ5050" s="69"/>
      <c r="CK5050" s="69"/>
      <c r="CL5050" s="69"/>
      <c r="CM5050" s="69"/>
      <c r="CN5050" s="69"/>
      <c r="CO5050" s="69"/>
      <c r="CP5050" s="69"/>
      <c r="CQ5050" s="69"/>
      <c r="CR5050" s="69"/>
      <c r="CS5050" s="69"/>
      <c r="CT5050" s="69"/>
      <c r="CU5050" s="69"/>
      <c r="CV5050" s="69"/>
      <c r="CW5050" s="69"/>
      <c r="CX5050" s="69"/>
      <c r="CY5050" s="69"/>
      <c r="CZ5050" s="69"/>
      <c r="DA5050" s="69"/>
      <c r="DB5050" s="69"/>
      <c r="DC5050" s="69"/>
      <c r="DD5050" s="69"/>
      <c r="DE5050" s="69"/>
      <c r="DF5050" s="69"/>
      <c r="DG5050" s="69"/>
      <c r="DH5050" s="69"/>
      <c r="DI5050" s="69"/>
    </row>
    <row r="5051" spans="1:113" s="75" customFormat="1" hidden="1" x14ac:dyDescent="0.2">
      <c r="A5051" s="28" t="s">
        <v>2104</v>
      </c>
      <c r="B5051" s="28" t="s">
        <v>111</v>
      </c>
      <c r="C5051" s="28"/>
      <c r="D5051" s="37">
        <v>41736</v>
      </c>
      <c r="E5051" s="30"/>
      <c r="F5051" s="37"/>
      <c r="G5051" s="30"/>
      <c r="H5051" s="30"/>
      <c r="I5051" s="28"/>
      <c r="J5051" s="28"/>
      <c r="K5051" s="28"/>
      <c r="L5051" s="28"/>
      <c r="M5051" s="28"/>
      <c r="N5051" s="28"/>
      <c r="O5051" s="28"/>
      <c r="P5051" s="28"/>
      <c r="Q5051" s="28"/>
      <c r="R5051" s="28"/>
      <c r="S5051" s="28"/>
      <c r="T5051" s="28"/>
      <c r="U5051" s="28"/>
      <c r="V5051" s="28"/>
      <c r="W5051" s="28"/>
      <c r="X5051" s="28"/>
      <c r="Y5051" s="28"/>
      <c r="Z5051" s="28"/>
      <c r="AA5051" s="28"/>
      <c r="AB5051" s="28"/>
      <c r="AC5051" s="28"/>
      <c r="AD5051" s="28"/>
      <c r="AE5051" s="28"/>
      <c r="AF5051" s="28"/>
      <c r="AG5051" s="351" t="s">
        <v>202</v>
      </c>
      <c r="AH5051" s="22"/>
      <c r="AI5051" s="22"/>
      <c r="AJ5051" s="22"/>
      <c r="AK5051" s="161"/>
      <c r="AL5051" s="69"/>
      <c r="AM5051" s="69"/>
      <c r="AN5051" s="69"/>
      <c r="AO5051" s="69"/>
      <c r="AP5051" s="69"/>
      <c r="AQ5051" s="69"/>
      <c r="AR5051" s="69"/>
      <c r="AS5051" s="69"/>
      <c r="AT5051" s="69"/>
      <c r="AU5051" s="69"/>
      <c r="AV5051" s="69"/>
      <c r="AW5051" s="69"/>
      <c r="AX5051" s="69"/>
      <c r="AY5051" s="69"/>
      <c r="AZ5051" s="69"/>
      <c r="BA5051" s="69"/>
      <c r="BB5051" s="69"/>
      <c r="BC5051" s="69"/>
      <c r="BD5051" s="69"/>
      <c r="BE5051" s="69"/>
      <c r="BF5051" s="69"/>
      <c r="BG5051" s="69"/>
      <c r="BH5051" s="69"/>
      <c r="BI5051" s="69"/>
      <c r="BJ5051" s="69"/>
      <c r="BK5051" s="69"/>
      <c r="BL5051" s="69"/>
      <c r="BM5051" s="69"/>
      <c r="BN5051" s="69"/>
      <c r="BO5051" s="69"/>
      <c r="BP5051" s="69"/>
      <c r="BQ5051" s="69"/>
      <c r="BR5051" s="69"/>
      <c r="BS5051" s="69"/>
      <c r="BT5051" s="69"/>
      <c r="BU5051" s="69"/>
      <c r="BV5051" s="69"/>
      <c r="BW5051" s="69"/>
      <c r="BX5051" s="69"/>
      <c r="BY5051" s="69"/>
      <c r="BZ5051" s="69"/>
      <c r="CA5051" s="69"/>
      <c r="CB5051" s="69"/>
      <c r="CC5051" s="69"/>
      <c r="CD5051" s="69"/>
      <c r="CE5051" s="69"/>
      <c r="CF5051" s="69"/>
      <c r="CG5051" s="69"/>
      <c r="CH5051" s="69"/>
      <c r="CI5051" s="69"/>
      <c r="CJ5051" s="69"/>
      <c r="CK5051" s="69"/>
      <c r="CL5051" s="69"/>
      <c r="CM5051" s="69"/>
      <c r="CN5051" s="69"/>
      <c r="CO5051" s="69"/>
      <c r="CP5051" s="69"/>
      <c r="CQ5051" s="69"/>
      <c r="CR5051" s="69"/>
      <c r="CS5051" s="69"/>
      <c r="CT5051" s="69"/>
      <c r="CU5051" s="69"/>
      <c r="CV5051" s="69"/>
      <c r="CW5051" s="69"/>
      <c r="CX5051" s="69"/>
      <c r="CY5051" s="69"/>
      <c r="CZ5051" s="69"/>
      <c r="DA5051" s="69"/>
      <c r="DB5051" s="69"/>
      <c r="DC5051" s="69"/>
      <c r="DD5051" s="69"/>
      <c r="DE5051" s="69"/>
      <c r="DF5051" s="69"/>
      <c r="DG5051" s="69"/>
      <c r="DH5051" s="69"/>
      <c r="DI5051" s="69"/>
    </row>
    <row r="5052" spans="1:113" hidden="1" x14ac:dyDescent="0.2">
      <c r="A5052" s="28" t="s">
        <v>2104</v>
      </c>
      <c r="B5052" s="237" t="s">
        <v>111</v>
      </c>
      <c r="C5052" s="237"/>
      <c r="D5052" s="37">
        <v>41737</v>
      </c>
      <c r="E5052" s="388"/>
      <c r="F5052" s="397"/>
      <c r="G5052" s="388"/>
      <c r="H5052" s="388"/>
      <c r="I5052" s="28"/>
      <c r="J5052" s="28"/>
      <c r="K5052" s="28"/>
      <c r="L5052" s="28"/>
      <c r="M5052" s="395"/>
      <c r="N5052" s="395"/>
      <c r="O5052" s="395"/>
      <c r="P5052" s="395"/>
      <c r="Q5052" s="28"/>
      <c r="R5052" s="363"/>
      <c r="S5052" s="363"/>
      <c r="T5052" s="28"/>
      <c r="U5052" s="28"/>
      <c r="V5052" s="28"/>
      <c r="W5052" s="28"/>
      <c r="X5052" s="28"/>
      <c r="Y5052" s="365"/>
      <c r="Z5052" s="28"/>
      <c r="AA5052" s="365"/>
      <c r="AB5052" s="28"/>
      <c r="AC5052" s="365"/>
      <c r="AD5052" s="28"/>
      <c r="AE5052" s="433"/>
      <c r="AF5052" s="429"/>
      <c r="AG5052" s="28" t="s">
        <v>202</v>
      </c>
    </row>
    <row r="5053" spans="1:113" hidden="1" x14ac:dyDescent="0.2">
      <c r="A5053" s="28" t="s">
        <v>2104</v>
      </c>
      <c r="B5053" s="237" t="s">
        <v>111</v>
      </c>
      <c r="C5053" s="237"/>
      <c r="D5053" s="37">
        <v>41738</v>
      </c>
      <c r="E5053" s="388"/>
      <c r="F5053" s="397"/>
      <c r="G5053" s="388"/>
      <c r="H5053" s="388"/>
      <c r="I5053" s="28"/>
      <c r="J5053" s="28"/>
      <c r="K5053" s="28"/>
      <c r="L5053" s="28"/>
      <c r="M5053" s="395"/>
      <c r="N5053" s="395"/>
      <c r="O5053" s="395"/>
      <c r="P5053" s="395"/>
      <c r="Q5053" s="28"/>
      <c r="R5053" s="363"/>
      <c r="S5053" s="363"/>
      <c r="T5053" s="28"/>
      <c r="U5053" s="363"/>
      <c r="V5053" s="358"/>
      <c r="W5053" s="358"/>
      <c r="X5053" s="358"/>
      <c r="Y5053" s="358"/>
      <c r="Z5053" s="358"/>
      <c r="AA5053" s="358"/>
      <c r="AB5053" s="358"/>
      <c r="AC5053" s="365"/>
      <c r="AD5053" s="28"/>
      <c r="AE5053" s="433"/>
      <c r="AF5053" s="429"/>
      <c r="AG5053" s="28" t="s">
        <v>202</v>
      </c>
    </row>
    <row r="5054" spans="1:113" hidden="1" x14ac:dyDescent="0.2">
      <c r="A5054" s="28" t="s">
        <v>2104</v>
      </c>
      <c r="B5054" s="237" t="s">
        <v>111</v>
      </c>
      <c r="C5054" s="28"/>
      <c r="D5054" s="37">
        <v>41739</v>
      </c>
      <c r="E5054" s="30"/>
      <c r="F5054" s="37"/>
      <c r="G5054" s="30"/>
      <c r="H5054" s="30"/>
      <c r="I5054" s="28"/>
      <c r="J5054" s="28"/>
      <c r="K5054" s="28"/>
      <c r="L5054" s="28"/>
      <c r="M5054" s="28"/>
      <c r="N5054" s="28"/>
      <c r="O5054" s="28"/>
      <c r="P5054" s="28"/>
      <c r="Q5054" s="28"/>
      <c r="R5054" s="28"/>
      <c r="S5054" s="28"/>
      <c r="T5054" s="28"/>
      <c r="U5054" s="28"/>
      <c r="V5054" s="22"/>
      <c r="W5054" s="22"/>
      <c r="X5054" s="22"/>
      <c r="Y5054" s="22"/>
      <c r="Z5054" s="22"/>
      <c r="AA5054" s="22"/>
      <c r="AB5054" s="22"/>
      <c r="AC5054" s="22"/>
      <c r="AD5054" s="22"/>
      <c r="AE5054" s="22"/>
      <c r="AF5054" s="22"/>
      <c r="AG5054" s="22"/>
    </row>
    <row r="5055" spans="1:113" hidden="1" x14ac:dyDescent="0.2">
      <c r="A5055" s="22" t="s">
        <v>2104</v>
      </c>
      <c r="B5055" s="22" t="s">
        <v>111</v>
      </c>
      <c r="D5055" s="37">
        <v>41740</v>
      </c>
      <c r="E5055" s="393"/>
      <c r="F5055" s="379"/>
      <c r="G5055" s="393"/>
      <c r="H5055" s="393"/>
      <c r="Q5055" s="22"/>
      <c r="R5055" s="22"/>
      <c r="S5055" s="22"/>
      <c r="T5055" s="22"/>
      <c r="U5055" s="22"/>
      <c r="V5055" s="22"/>
      <c r="W5055" s="22"/>
      <c r="X5055" s="22"/>
      <c r="Y5055" s="22"/>
      <c r="Z5055" s="22"/>
      <c r="AA5055" s="22"/>
      <c r="AB5055" s="22"/>
      <c r="AC5055" s="22"/>
      <c r="AD5055" s="22"/>
      <c r="AE5055" s="22"/>
      <c r="AF5055" s="22"/>
      <c r="AG5055" s="22" t="s">
        <v>202</v>
      </c>
    </row>
    <row r="5056" spans="1:113" s="24" customFormat="1" ht="94.5" hidden="1" x14ac:dyDescent="0.2">
      <c r="A5056" s="28" t="s">
        <v>2104</v>
      </c>
      <c r="B5056" s="36" t="s">
        <v>111</v>
      </c>
      <c r="C5056" s="36" t="s">
        <v>36</v>
      </c>
      <c r="D5056" s="37">
        <v>41741</v>
      </c>
      <c r="E5056" s="38">
        <v>0.58333333333333337</v>
      </c>
      <c r="F5056" s="37">
        <v>41741</v>
      </c>
      <c r="G5056" s="38">
        <v>0.70833333333333337</v>
      </c>
      <c r="H5056" s="38">
        <f>G5056-E5056</f>
        <v>0.125</v>
      </c>
      <c r="I5056" s="36">
        <v>1</v>
      </c>
      <c r="J5056" s="36" t="s">
        <v>183</v>
      </c>
      <c r="K5056" s="36" t="s">
        <v>183</v>
      </c>
      <c r="L5056" s="52" t="s">
        <v>130</v>
      </c>
      <c r="M5056" s="36" t="s">
        <v>2752</v>
      </c>
      <c r="N5056" s="52">
        <v>0.4</v>
      </c>
      <c r="O5056" s="52" t="s">
        <v>67</v>
      </c>
      <c r="P5056" s="52" t="s">
        <v>1136</v>
      </c>
      <c r="Q5056" s="36" t="s">
        <v>2753</v>
      </c>
      <c r="R5056" s="36">
        <v>8.36</v>
      </c>
      <c r="S5056" s="36">
        <v>0.04</v>
      </c>
      <c r="T5056" s="36">
        <v>8.4</v>
      </c>
      <c r="U5056" s="52" t="s">
        <v>76</v>
      </c>
      <c r="V5056" s="36">
        <v>1999</v>
      </c>
      <c r="W5056" s="36" t="s">
        <v>6041</v>
      </c>
      <c r="X5056" s="36" t="s">
        <v>183</v>
      </c>
      <c r="Y5056" s="39">
        <v>41509</v>
      </c>
      <c r="Z5056" s="44">
        <v>1</v>
      </c>
      <c r="AA5056" s="39">
        <v>41805</v>
      </c>
      <c r="AB5056" s="36">
        <v>0</v>
      </c>
      <c r="AC5056" s="39">
        <v>41580</v>
      </c>
      <c r="AD5056" s="52" t="s">
        <v>60</v>
      </c>
      <c r="AE5056" s="52" t="s">
        <v>6042</v>
      </c>
      <c r="AF5056" s="52" t="s">
        <v>6042</v>
      </c>
      <c r="AG5056" s="28"/>
      <c r="AH5056" s="22"/>
      <c r="AI5056" s="22"/>
      <c r="AJ5056" s="22"/>
    </row>
    <row r="5057" spans="1:36" s="24" customFormat="1" hidden="1" x14ac:dyDescent="0.2">
      <c r="A5057" s="28" t="s">
        <v>2104</v>
      </c>
      <c r="B5057" s="28" t="s">
        <v>111</v>
      </c>
      <c r="C5057" s="28"/>
      <c r="D5057" s="37">
        <v>41742</v>
      </c>
      <c r="E5057" s="30"/>
      <c r="F5057" s="37"/>
      <c r="G5057" s="30"/>
      <c r="H5057" s="30"/>
      <c r="I5057" s="28"/>
      <c r="J5057" s="28"/>
      <c r="K5057" s="28"/>
      <c r="L5057" s="28"/>
      <c r="M5057" s="28"/>
      <c r="N5057" s="28"/>
      <c r="O5057" s="28"/>
      <c r="P5057" s="28"/>
      <c r="Q5057" s="28"/>
      <c r="R5057" s="28"/>
      <c r="S5057" s="28"/>
      <c r="T5057" s="28"/>
      <c r="U5057" s="28"/>
      <c r="V5057" s="28"/>
      <c r="W5057" s="28"/>
      <c r="X5057" s="28"/>
      <c r="Y5057" s="28"/>
      <c r="Z5057" s="28"/>
      <c r="AA5057" s="28"/>
      <c r="AB5057" s="28"/>
      <c r="AC5057" s="28"/>
      <c r="AD5057" s="28"/>
      <c r="AE5057" s="28"/>
      <c r="AF5057" s="28"/>
      <c r="AG5057" s="28" t="s">
        <v>202</v>
      </c>
      <c r="AH5057" s="22"/>
      <c r="AI5057" s="22"/>
      <c r="AJ5057" s="22"/>
    </row>
    <row r="5058" spans="1:36" hidden="1" x14ac:dyDescent="0.2">
      <c r="A5058" s="28" t="s">
        <v>2104</v>
      </c>
      <c r="B5058" s="28" t="s">
        <v>111</v>
      </c>
      <c r="C5058" s="28"/>
      <c r="D5058" s="37">
        <v>41743</v>
      </c>
      <c r="E5058" s="30"/>
      <c r="F5058" s="37"/>
      <c r="G5058" s="30"/>
      <c r="H5058" s="30"/>
      <c r="I5058" s="28"/>
      <c r="J5058" s="28"/>
      <c r="K5058" s="28"/>
      <c r="L5058" s="28"/>
      <c r="M5058" s="28"/>
      <c r="N5058" s="28"/>
      <c r="O5058" s="28"/>
      <c r="P5058" s="28"/>
      <c r="Q5058" s="28"/>
      <c r="R5058" s="28"/>
      <c r="S5058" s="28"/>
      <c r="T5058" s="28"/>
      <c r="U5058" s="28"/>
      <c r="V5058" s="28"/>
      <c r="W5058" s="28"/>
      <c r="X5058" s="28"/>
      <c r="Y5058" s="28"/>
      <c r="Z5058" s="28"/>
      <c r="AA5058" s="28"/>
      <c r="AB5058" s="28"/>
      <c r="AC5058" s="28"/>
      <c r="AD5058" s="28"/>
      <c r="AE5058" s="28"/>
      <c r="AF5058" s="28"/>
      <c r="AG5058" s="28" t="s">
        <v>202</v>
      </c>
    </row>
    <row r="5059" spans="1:36" s="230" customFormat="1" hidden="1" x14ac:dyDescent="0.2">
      <c r="A5059" s="28" t="s">
        <v>2104</v>
      </c>
      <c r="B5059" s="28" t="s">
        <v>111</v>
      </c>
      <c r="C5059" s="28"/>
      <c r="D5059" s="37">
        <v>41744</v>
      </c>
      <c r="E5059" s="30"/>
      <c r="F5059" s="37"/>
      <c r="G5059" s="30"/>
      <c r="H5059" s="30"/>
      <c r="I5059" s="28"/>
      <c r="J5059" s="28"/>
      <c r="K5059" s="28"/>
      <c r="L5059" s="28"/>
      <c r="M5059" s="28"/>
      <c r="N5059" s="28"/>
      <c r="O5059" s="28"/>
      <c r="P5059" s="28"/>
      <c r="Q5059" s="28"/>
      <c r="R5059" s="28"/>
      <c r="S5059" s="28"/>
      <c r="T5059" s="28"/>
      <c r="U5059" s="28"/>
      <c r="V5059" s="28"/>
      <c r="W5059" s="28"/>
      <c r="X5059" s="28"/>
      <c r="Y5059" s="28"/>
      <c r="Z5059" s="28"/>
      <c r="AA5059" s="28"/>
      <c r="AB5059" s="28"/>
      <c r="AC5059" s="28"/>
      <c r="AD5059" s="28"/>
      <c r="AE5059" s="28"/>
      <c r="AF5059" s="28"/>
      <c r="AG5059" s="28" t="s">
        <v>202</v>
      </c>
      <c r="AH5059" s="22"/>
      <c r="AI5059" s="22"/>
      <c r="AJ5059" s="22"/>
    </row>
    <row r="5060" spans="1:36" hidden="1" x14ac:dyDescent="0.2">
      <c r="A5060" s="28" t="s">
        <v>2104</v>
      </c>
      <c r="B5060" s="28" t="s">
        <v>111</v>
      </c>
      <c r="C5060" s="28"/>
      <c r="D5060" s="37">
        <v>41745</v>
      </c>
      <c r="E5060" s="30"/>
      <c r="F5060" s="37"/>
      <c r="G5060" s="30"/>
      <c r="H5060" s="30"/>
      <c r="I5060" s="28"/>
      <c r="J5060" s="28"/>
      <c r="K5060" s="28"/>
      <c r="L5060" s="28"/>
      <c r="M5060" s="28"/>
      <c r="N5060" s="28"/>
      <c r="O5060" s="28"/>
      <c r="P5060" s="28"/>
      <c r="Q5060" s="28"/>
      <c r="R5060" s="28"/>
      <c r="S5060" s="28"/>
      <c r="T5060" s="28"/>
      <c r="U5060" s="28"/>
      <c r="V5060" s="28"/>
      <c r="W5060" s="28"/>
      <c r="X5060" s="28"/>
      <c r="Y5060" s="28"/>
      <c r="Z5060" s="28"/>
      <c r="AA5060" s="28"/>
      <c r="AB5060" s="28"/>
      <c r="AC5060" s="28"/>
      <c r="AD5060" s="28"/>
      <c r="AE5060" s="28"/>
      <c r="AF5060" s="28"/>
      <c r="AG5060" s="28" t="s">
        <v>202</v>
      </c>
    </row>
    <row r="5061" spans="1:36" hidden="1" x14ac:dyDescent="0.2">
      <c r="A5061" s="28" t="s">
        <v>2104</v>
      </c>
      <c r="B5061" s="28" t="s">
        <v>111</v>
      </c>
      <c r="C5061" s="28"/>
      <c r="D5061" s="37">
        <v>41746</v>
      </c>
      <c r="E5061" s="30"/>
      <c r="F5061" s="37"/>
      <c r="G5061" s="30"/>
      <c r="H5061" s="30"/>
      <c r="I5061" s="28"/>
      <c r="J5061" s="28"/>
      <c r="K5061" s="28"/>
      <c r="L5061" s="28"/>
      <c r="M5061" s="28"/>
      <c r="N5061" s="28"/>
      <c r="O5061" s="28"/>
      <c r="P5061" s="28"/>
      <c r="Q5061" s="28"/>
      <c r="R5061" s="28"/>
      <c r="S5061" s="28"/>
      <c r="T5061" s="28"/>
      <c r="U5061" s="28"/>
      <c r="V5061" s="28"/>
      <c r="W5061" s="28"/>
      <c r="X5061" s="28"/>
      <c r="Y5061" s="28"/>
      <c r="Z5061" s="28"/>
      <c r="AA5061" s="28"/>
      <c r="AB5061" s="28"/>
      <c r="AC5061" s="28"/>
      <c r="AD5061" s="28"/>
      <c r="AE5061" s="28"/>
      <c r="AF5061" s="28"/>
      <c r="AG5061" s="28" t="s">
        <v>202</v>
      </c>
    </row>
    <row r="5062" spans="1:36" s="230" customFormat="1" hidden="1" x14ac:dyDescent="0.2">
      <c r="A5062" s="28" t="s">
        <v>2104</v>
      </c>
      <c r="B5062" s="28" t="s">
        <v>111</v>
      </c>
      <c r="C5062" s="28"/>
      <c r="D5062" s="37">
        <v>41747</v>
      </c>
      <c r="E5062" s="30"/>
      <c r="F5062" s="37"/>
      <c r="G5062" s="30"/>
      <c r="H5062" s="30"/>
      <c r="I5062" s="28"/>
      <c r="J5062" s="28"/>
      <c r="K5062" s="28"/>
      <c r="L5062" s="28"/>
      <c r="M5062" s="28"/>
      <c r="N5062" s="28"/>
      <c r="O5062" s="28"/>
      <c r="P5062" s="28"/>
      <c r="Q5062" s="28"/>
      <c r="R5062" s="28"/>
      <c r="S5062" s="28"/>
      <c r="T5062" s="28"/>
      <c r="U5062" s="28"/>
      <c r="V5062" s="28"/>
      <c r="W5062" s="28"/>
      <c r="X5062" s="28"/>
      <c r="Y5062" s="28"/>
      <c r="Z5062" s="28"/>
      <c r="AA5062" s="28"/>
      <c r="AB5062" s="28"/>
      <c r="AC5062" s="28"/>
      <c r="AD5062" s="28"/>
      <c r="AE5062" s="28"/>
      <c r="AF5062" s="28"/>
      <c r="AG5062" s="28" t="s">
        <v>202</v>
      </c>
      <c r="AH5062" s="22"/>
      <c r="AI5062" s="22"/>
      <c r="AJ5062" s="22"/>
    </row>
    <row r="5063" spans="1:36" hidden="1" x14ac:dyDescent="0.2">
      <c r="A5063" s="28" t="s">
        <v>2104</v>
      </c>
      <c r="B5063" s="28" t="s">
        <v>111</v>
      </c>
      <c r="C5063" s="28"/>
      <c r="D5063" s="37">
        <v>41748</v>
      </c>
      <c r="E5063" s="30"/>
      <c r="F5063" s="37"/>
      <c r="G5063" s="30"/>
      <c r="H5063" s="30"/>
      <c r="I5063" s="28"/>
      <c r="J5063" s="28"/>
      <c r="K5063" s="28"/>
      <c r="L5063" s="28"/>
      <c r="M5063" s="28"/>
      <c r="N5063" s="28"/>
      <c r="O5063" s="28"/>
      <c r="P5063" s="28"/>
      <c r="Q5063" s="28"/>
      <c r="R5063" s="28"/>
      <c r="S5063" s="28"/>
      <c r="T5063" s="28"/>
      <c r="U5063" s="28"/>
      <c r="V5063" s="28"/>
      <c r="W5063" s="28"/>
      <c r="X5063" s="28"/>
      <c r="Y5063" s="28"/>
      <c r="Z5063" s="28"/>
      <c r="AA5063" s="28"/>
      <c r="AB5063" s="28"/>
      <c r="AC5063" s="28"/>
      <c r="AD5063" s="28"/>
      <c r="AE5063" s="28"/>
      <c r="AF5063" s="28"/>
      <c r="AG5063" s="28" t="s">
        <v>202</v>
      </c>
    </row>
    <row r="5064" spans="1:36" hidden="1" x14ac:dyDescent="0.2">
      <c r="A5064" s="28" t="s">
        <v>2104</v>
      </c>
      <c r="B5064" s="28" t="s">
        <v>111</v>
      </c>
      <c r="C5064" s="28"/>
      <c r="D5064" s="37">
        <v>41749</v>
      </c>
      <c r="E5064" s="30"/>
      <c r="F5064" s="37"/>
      <c r="G5064" s="30"/>
      <c r="H5064" s="30"/>
      <c r="I5064" s="28"/>
      <c r="J5064" s="28"/>
      <c r="K5064" s="28"/>
      <c r="L5064" s="28"/>
      <c r="M5064" s="28"/>
      <c r="N5064" s="28"/>
      <c r="O5064" s="28"/>
      <c r="P5064" s="28"/>
      <c r="Q5064" s="28"/>
      <c r="R5064" s="28"/>
      <c r="S5064" s="28"/>
      <c r="T5064" s="28"/>
      <c r="U5064" s="28"/>
      <c r="V5064" s="28"/>
      <c r="W5064" s="28"/>
      <c r="X5064" s="28"/>
      <c r="Y5064" s="28"/>
      <c r="Z5064" s="28"/>
      <c r="AA5064" s="28"/>
      <c r="AB5064" s="28"/>
      <c r="AC5064" s="28"/>
      <c r="AD5064" s="28"/>
      <c r="AE5064" s="28"/>
      <c r="AF5064" s="28"/>
      <c r="AG5064" s="28" t="s">
        <v>202</v>
      </c>
    </row>
    <row r="5065" spans="1:36" ht="52.5" hidden="1" customHeight="1" x14ac:dyDescent="0.2">
      <c r="A5065" s="28" t="s">
        <v>2104</v>
      </c>
      <c r="B5065" s="28" t="s">
        <v>111</v>
      </c>
      <c r="C5065" s="28"/>
      <c r="D5065" s="37">
        <v>41750</v>
      </c>
      <c r="E5065" s="30"/>
      <c r="F5065" s="37"/>
      <c r="G5065" s="30"/>
      <c r="H5065" s="30"/>
      <c r="I5065" s="28"/>
      <c r="J5065" s="28"/>
      <c r="K5065" s="28"/>
      <c r="L5065" s="28"/>
      <c r="M5065" s="28"/>
      <c r="N5065" s="28"/>
      <c r="O5065" s="28"/>
      <c r="P5065" s="28"/>
      <c r="Q5065" s="28"/>
      <c r="R5065" s="28"/>
      <c r="S5065" s="28"/>
      <c r="T5065" s="28"/>
      <c r="U5065" s="28"/>
      <c r="V5065" s="358"/>
      <c r="W5065" s="358"/>
      <c r="X5065" s="358"/>
      <c r="Y5065" s="365"/>
      <c r="Z5065" s="28"/>
      <c r="AA5065" s="365"/>
      <c r="AB5065" s="28"/>
      <c r="AC5065" s="365"/>
      <c r="AD5065" s="351"/>
      <c r="AE5065" s="28"/>
      <c r="AF5065" s="28"/>
      <c r="AG5065" s="28" t="s">
        <v>202</v>
      </c>
    </row>
    <row r="5066" spans="1:36" hidden="1" x14ac:dyDescent="0.2">
      <c r="A5066" s="28" t="s">
        <v>2104</v>
      </c>
      <c r="B5066" s="28" t="s">
        <v>111</v>
      </c>
      <c r="C5066" s="28"/>
      <c r="D5066" s="37">
        <v>41751</v>
      </c>
      <c r="E5066" s="30"/>
      <c r="F5066" s="37"/>
      <c r="G5066" s="30"/>
      <c r="H5066" s="30"/>
      <c r="I5066" s="28"/>
      <c r="J5066" s="28"/>
      <c r="K5066" s="28"/>
      <c r="L5066" s="28"/>
      <c r="M5066" s="28"/>
      <c r="N5066" s="28"/>
      <c r="O5066" s="28"/>
      <c r="P5066" s="28"/>
      <c r="Q5066" s="28"/>
      <c r="R5066" s="28"/>
      <c r="S5066" s="28"/>
      <c r="T5066" s="28"/>
      <c r="U5066" s="28"/>
      <c r="V5066" s="28"/>
      <c r="W5066" s="28"/>
      <c r="X5066" s="28"/>
      <c r="Y5066" s="28"/>
      <c r="Z5066" s="28"/>
      <c r="AA5066" s="28"/>
      <c r="AB5066" s="28"/>
      <c r="AC5066" s="28"/>
      <c r="AD5066" s="28"/>
      <c r="AE5066" s="28"/>
      <c r="AF5066" s="28"/>
      <c r="AG5066" s="28" t="s">
        <v>202</v>
      </c>
    </row>
    <row r="5067" spans="1:36" hidden="1" x14ac:dyDescent="0.2">
      <c r="A5067" s="28" t="s">
        <v>2104</v>
      </c>
      <c r="B5067" s="28" t="s">
        <v>111</v>
      </c>
      <c r="C5067" s="28"/>
      <c r="D5067" s="37">
        <v>41752</v>
      </c>
      <c r="E5067" s="30"/>
      <c r="F5067" s="37"/>
      <c r="G5067" s="30"/>
      <c r="H5067" s="30"/>
      <c r="I5067" s="28"/>
      <c r="J5067" s="28"/>
      <c r="K5067" s="28"/>
      <c r="L5067" s="28"/>
      <c r="M5067" s="28"/>
      <c r="N5067" s="28"/>
      <c r="O5067" s="28"/>
      <c r="P5067" s="28"/>
      <c r="Q5067" s="28"/>
      <c r="R5067" s="28"/>
      <c r="S5067" s="28"/>
      <c r="T5067" s="28"/>
      <c r="U5067" s="28"/>
      <c r="V5067" s="28"/>
      <c r="W5067" s="28"/>
      <c r="X5067" s="28"/>
      <c r="Y5067" s="28"/>
      <c r="Z5067" s="28"/>
      <c r="AA5067" s="28"/>
      <c r="AB5067" s="28"/>
      <c r="AC5067" s="28"/>
      <c r="AD5067" s="28"/>
      <c r="AE5067" s="28"/>
      <c r="AF5067" s="28"/>
      <c r="AG5067" s="28" t="s">
        <v>202</v>
      </c>
    </row>
    <row r="5068" spans="1:36" hidden="1" x14ac:dyDescent="0.2">
      <c r="A5068" s="28" t="s">
        <v>2104</v>
      </c>
      <c r="B5068" s="28" t="s">
        <v>111</v>
      </c>
      <c r="C5068" s="28"/>
      <c r="D5068" s="37">
        <v>41753</v>
      </c>
      <c r="E5068" s="30"/>
      <c r="F5068" s="37"/>
      <c r="G5068" s="30"/>
      <c r="H5068" s="30"/>
      <c r="I5068" s="28"/>
      <c r="J5068" s="28"/>
      <c r="K5068" s="28"/>
      <c r="L5068" s="28"/>
      <c r="M5068" s="28"/>
      <c r="N5068" s="28"/>
      <c r="O5068" s="28"/>
      <c r="P5068" s="28"/>
      <c r="Q5068" s="28"/>
      <c r="R5068" s="28"/>
      <c r="S5068" s="28"/>
      <c r="T5068" s="28"/>
      <c r="U5068" s="28"/>
      <c r="V5068" s="28"/>
      <c r="W5068" s="28"/>
      <c r="X5068" s="28"/>
      <c r="Y5068" s="28"/>
      <c r="Z5068" s="28"/>
      <c r="AA5068" s="28"/>
      <c r="AB5068" s="28"/>
      <c r="AC5068" s="28"/>
      <c r="AD5068" s="28"/>
      <c r="AE5068" s="28"/>
      <c r="AF5068" s="28"/>
      <c r="AG5068" s="28" t="s">
        <v>202</v>
      </c>
    </row>
    <row r="5069" spans="1:36" ht="67.5" hidden="1" customHeight="1" x14ac:dyDescent="0.2">
      <c r="A5069" s="28" t="s">
        <v>2104</v>
      </c>
      <c r="B5069" s="28" t="s">
        <v>111</v>
      </c>
      <c r="C5069" s="28"/>
      <c r="D5069" s="37">
        <v>41754</v>
      </c>
      <c r="E5069" s="30"/>
      <c r="F5069" s="37"/>
      <c r="G5069" s="30"/>
      <c r="H5069" s="30"/>
      <c r="I5069" s="28"/>
      <c r="J5069" s="28"/>
      <c r="K5069" s="28"/>
      <c r="L5069" s="28"/>
      <c r="M5069" s="28"/>
      <c r="N5069" s="28"/>
      <c r="O5069" s="28"/>
      <c r="P5069" s="28"/>
      <c r="Q5069" s="28"/>
      <c r="R5069" s="28"/>
      <c r="S5069" s="28"/>
      <c r="T5069" s="28"/>
      <c r="U5069" s="28"/>
      <c r="V5069" s="28"/>
      <c r="W5069" s="28"/>
      <c r="X5069" s="28"/>
      <c r="Y5069" s="28"/>
      <c r="Z5069" s="28"/>
      <c r="AA5069" s="28"/>
      <c r="AB5069" s="28"/>
      <c r="AC5069" s="28"/>
      <c r="AD5069" s="28"/>
      <c r="AE5069" s="28"/>
      <c r="AF5069" s="28"/>
      <c r="AG5069" s="28" t="s">
        <v>202</v>
      </c>
    </row>
    <row r="5070" spans="1:36" ht="44.25" hidden="1" customHeight="1" x14ac:dyDescent="0.2">
      <c r="A5070" s="28" t="s">
        <v>2104</v>
      </c>
      <c r="B5070" s="28" t="s">
        <v>111</v>
      </c>
      <c r="C5070" s="28"/>
      <c r="D5070" s="37">
        <v>41755</v>
      </c>
      <c r="E5070" s="30"/>
      <c r="F5070" s="37"/>
      <c r="G5070" s="30"/>
      <c r="H5070" s="30"/>
      <c r="I5070" s="28"/>
      <c r="J5070" s="28"/>
      <c r="K5070" s="28"/>
      <c r="L5070" s="28"/>
      <c r="M5070" s="28"/>
      <c r="N5070" s="28"/>
      <c r="O5070" s="28"/>
      <c r="P5070" s="28"/>
      <c r="Q5070" s="28"/>
      <c r="R5070" s="28"/>
      <c r="S5070" s="28"/>
      <c r="T5070" s="28"/>
      <c r="U5070" s="28"/>
      <c r="V5070" s="28"/>
      <c r="W5070" s="28"/>
      <c r="X5070" s="28"/>
      <c r="Y5070" s="28"/>
      <c r="Z5070" s="28"/>
      <c r="AA5070" s="28"/>
      <c r="AB5070" s="28"/>
      <c r="AC5070" s="28"/>
      <c r="AD5070" s="28"/>
      <c r="AE5070" s="28"/>
      <c r="AF5070" s="28"/>
      <c r="AG5070" s="28" t="s">
        <v>202</v>
      </c>
    </row>
    <row r="5071" spans="1:36" hidden="1" x14ac:dyDescent="0.2">
      <c r="A5071" s="212" t="s">
        <v>2104</v>
      </c>
      <c r="B5071" s="212" t="s">
        <v>111</v>
      </c>
      <c r="C5071" s="28"/>
      <c r="D5071" s="37">
        <v>41756</v>
      </c>
      <c r="E5071" s="30"/>
      <c r="F5071" s="37"/>
      <c r="G5071" s="30"/>
      <c r="H5071" s="30"/>
      <c r="I5071" s="28"/>
      <c r="J5071" s="28"/>
      <c r="K5071" s="28"/>
      <c r="L5071" s="28"/>
      <c r="M5071" s="28"/>
      <c r="N5071" s="28"/>
      <c r="O5071" s="28"/>
      <c r="P5071" s="28"/>
      <c r="Q5071" s="28"/>
      <c r="R5071" s="28"/>
      <c r="S5071" s="28"/>
      <c r="T5071" s="28"/>
      <c r="U5071" s="28"/>
      <c r="V5071" s="28"/>
      <c r="W5071" s="28"/>
      <c r="X5071" s="28"/>
      <c r="Y5071" s="28"/>
      <c r="Z5071" s="28"/>
      <c r="AA5071" s="28"/>
      <c r="AB5071" s="28"/>
      <c r="AC5071" s="28"/>
      <c r="AD5071" s="28"/>
      <c r="AE5071" s="28"/>
      <c r="AF5071" s="28"/>
      <c r="AG5071" s="28" t="s">
        <v>202</v>
      </c>
    </row>
    <row r="5072" spans="1:36" hidden="1" x14ac:dyDescent="0.2">
      <c r="A5072" s="212" t="s">
        <v>2104</v>
      </c>
      <c r="B5072" s="212" t="s">
        <v>111</v>
      </c>
      <c r="C5072" s="28"/>
      <c r="D5072" s="37">
        <v>41757</v>
      </c>
      <c r="E5072" s="30"/>
      <c r="F5072" s="37"/>
      <c r="G5072" s="30"/>
      <c r="H5072" s="30"/>
      <c r="I5072" s="28"/>
      <c r="J5072" s="28"/>
      <c r="K5072" s="28"/>
      <c r="L5072" s="28"/>
      <c r="M5072" s="28"/>
      <c r="N5072" s="28"/>
      <c r="O5072" s="28"/>
      <c r="P5072" s="28"/>
      <c r="Q5072" s="28"/>
      <c r="R5072" s="28"/>
      <c r="S5072" s="28"/>
      <c r="T5072" s="28"/>
      <c r="U5072" s="395"/>
      <c r="V5072" s="358"/>
      <c r="W5072" s="358"/>
      <c r="X5072" s="358"/>
      <c r="Y5072" s="365"/>
      <c r="Z5072" s="358"/>
      <c r="AA5072" s="365"/>
      <c r="AB5072" s="358"/>
      <c r="AC5072" s="365"/>
      <c r="AD5072" s="351"/>
      <c r="AE5072" s="28"/>
      <c r="AF5072" s="28"/>
      <c r="AG5072" s="28" t="s">
        <v>202</v>
      </c>
    </row>
    <row r="5073" spans="1:36" ht="110.25" hidden="1" x14ac:dyDescent="0.2">
      <c r="A5073" s="212" t="s">
        <v>2104</v>
      </c>
      <c r="B5073" s="264" t="s">
        <v>111</v>
      </c>
      <c r="C5073" s="36" t="s">
        <v>36</v>
      </c>
      <c r="D5073" s="37">
        <v>41758</v>
      </c>
      <c r="E5073" s="38">
        <v>0.72291666666666676</v>
      </c>
      <c r="F5073" s="37">
        <v>41758</v>
      </c>
      <c r="G5073" s="38">
        <v>0.77916666666666667</v>
      </c>
      <c r="H5073" s="38">
        <f>G5073-E5073</f>
        <v>5.6249999999999911E-2</v>
      </c>
      <c r="I5073" s="36">
        <v>5</v>
      </c>
      <c r="J5073" s="36" t="s">
        <v>400</v>
      </c>
      <c r="K5073" s="52" t="s">
        <v>134</v>
      </c>
      <c r="L5073" s="52" t="s">
        <v>130</v>
      </c>
      <c r="M5073" s="52" t="s">
        <v>401</v>
      </c>
      <c r="N5073" s="52" t="s">
        <v>103</v>
      </c>
      <c r="O5073" s="52" t="s">
        <v>66</v>
      </c>
      <c r="P5073" s="52" t="s">
        <v>402</v>
      </c>
      <c r="Q5073" s="52" t="s">
        <v>3307</v>
      </c>
      <c r="R5073" s="36">
        <v>8.74</v>
      </c>
      <c r="S5073" s="36">
        <v>0.26</v>
      </c>
      <c r="T5073" s="36">
        <v>9</v>
      </c>
      <c r="U5073" s="36" t="s">
        <v>84</v>
      </c>
      <c r="V5073" s="36">
        <v>2004</v>
      </c>
      <c r="W5073" s="36" t="s">
        <v>2294</v>
      </c>
      <c r="X5073" s="36" t="s">
        <v>183</v>
      </c>
      <c r="Y5073" s="39">
        <v>41713</v>
      </c>
      <c r="Z5073" s="36">
        <v>100</v>
      </c>
      <c r="AA5073" s="36" t="s">
        <v>3308</v>
      </c>
      <c r="AB5073" s="36">
        <v>0</v>
      </c>
      <c r="AC5073" s="39">
        <v>41713</v>
      </c>
      <c r="AD5073" s="36" t="s">
        <v>60</v>
      </c>
      <c r="AE5073" s="36" t="s">
        <v>101</v>
      </c>
      <c r="AF5073" s="36" t="s">
        <v>98</v>
      </c>
      <c r="AG5073" s="28"/>
    </row>
    <row r="5074" spans="1:36" s="24" customFormat="1" hidden="1" x14ac:dyDescent="0.2">
      <c r="A5074" s="28" t="s">
        <v>2104</v>
      </c>
      <c r="B5074" s="28" t="s">
        <v>111</v>
      </c>
      <c r="C5074" s="28"/>
      <c r="D5074" s="37">
        <v>41759</v>
      </c>
      <c r="E5074" s="30"/>
      <c r="F5074" s="37"/>
      <c r="G5074" s="30"/>
      <c r="H5074" s="30"/>
      <c r="I5074" s="28"/>
      <c r="J5074" s="28"/>
      <c r="K5074" s="28"/>
      <c r="L5074" s="28"/>
      <c r="M5074" s="28"/>
      <c r="N5074" s="28"/>
      <c r="O5074" s="28"/>
      <c r="P5074" s="28"/>
      <c r="Q5074" s="28"/>
      <c r="R5074" s="28"/>
      <c r="S5074" s="28"/>
      <c r="T5074" s="28"/>
      <c r="U5074" s="28"/>
      <c r="V5074" s="28"/>
      <c r="W5074" s="28"/>
      <c r="X5074" s="28"/>
      <c r="Y5074" s="28"/>
      <c r="Z5074" s="28"/>
      <c r="AA5074" s="28"/>
      <c r="AB5074" s="28"/>
      <c r="AC5074" s="28"/>
      <c r="AD5074" s="28"/>
      <c r="AE5074" s="28"/>
      <c r="AF5074" s="28"/>
      <c r="AG5074" s="28" t="s">
        <v>202</v>
      </c>
      <c r="AH5074" s="22"/>
      <c r="AI5074" s="22"/>
      <c r="AJ5074" s="22"/>
    </row>
    <row r="5075" spans="1:36" s="24" customFormat="1" hidden="1" x14ac:dyDescent="0.2">
      <c r="A5075" s="28" t="s">
        <v>3297</v>
      </c>
      <c r="B5075" s="28" t="s">
        <v>111</v>
      </c>
      <c r="C5075" s="28"/>
      <c r="D5075" s="37">
        <v>41760</v>
      </c>
      <c r="E5075" s="30"/>
      <c r="F5075" s="37"/>
      <c r="G5075" s="30"/>
      <c r="H5075" s="30"/>
      <c r="I5075" s="28"/>
      <c r="J5075" s="28"/>
      <c r="K5075" s="28"/>
      <c r="L5075" s="28"/>
      <c r="M5075" s="28"/>
      <c r="N5075" s="28"/>
      <c r="O5075" s="28"/>
      <c r="P5075" s="28"/>
      <c r="Q5075" s="28"/>
      <c r="R5075" s="28"/>
      <c r="S5075" s="28"/>
      <c r="T5075" s="28"/>
      <c r="U5075" s="395"/>
      <c r="V5075" s="358"/>
      <c r="W5075" s="358"/>
      <c r="X5075" s="358"/>
      <c r="Y5075" s="365"/>
      <c r="Z5075" s="358"/>
      <c r="AA5075" s="365"/>
      <c r="AB5075" s="358"/>
      <c r="AC5075" s="365"/>
      <c r="AD5075" s="351"/>
      <c r="AE5075" s="28"/>
      <c r="AF5075" s="28"/>
      <c r="AG5075" s="28" t="s">
        <v>202</v>
      </c>
      <c r="AH5075" s="22"/>
      <c r="AI5075" s="22"/>
      <c r="AJ5075" s="22"/>
    </row>
    <row r="5076" spans="1:36" s="24" customFormat="1" hidden="1" x14ac:dyDescent="0.2">
      <c r="A5076" s="28" t="s">
        <v>3297</v>
      </c>
      <c r="B5076" s="28" t="s">
        <v>111</v>
      </c>
      <c r="C5076" s="28"/>
      <c r="D5076" s="37">
        <v>41761</v>
      </c>
      <c r="E5076" s="30"/>
      <c r="F5076" s="37"/>
      <c r="G5076" s="30"/>
      <c r="H5076" s="30"/>
      <c r="I5076" s="28"/>
      <c r="J5076" s="28"/>
      <c r="K5076" s="28"/>
      <c r="L5076" s="28"/>
      <c r="M5076" s="28"/>
      <c r="N5076" s="28"/>
      <c r="O5076" s="28"/>
      <c r="P5076" s="28"/>
      <c r="Q5076" s="28"/>
      <c r="R5076" s="28"/>
      <c r="S5076" s="28"/>
      <c r="T5076" s="28"/>
      <c r="U5076" s="28"/>
      <c r="V5076" s="28"/>
      <c r="W5076" s="28"/>
      <c r="X5076" s="28"/>
      <c r="Y5076" s="28"/>
      <c r="Z5076" s="28"/>
      <c r="AA5076" s="28"/>
      <c r="AB5076" s="28"/>
      <c r="AC5076" s="28"/>
      <c r="AD5076" s="28"/>
      <c r="AE5076" s="28"/>
      <c r="AF5076" s="28"/>
      <c r="AG5076" s="28" t="s">
        <v>202</v>
      </c>
      <c r="AH5076" s="22"/>
      <c r="AI5076" s="22"/>
      <c r="AJ5076" s="22"/>
    </row>
    <row r="5077" spans="1:36" s="24" customFormat="1" hidden="1" x14ac:dyDescent="0.2">
      <c r="A5077" s="28" t="s">
        <v>3297</v>
      </c>
      <c r="B5077" s="28" t="s">
        <v>111</v>
      </c>
      <c r="C5077" s="28"/>
      <c r="D5077" s="37">
        <v>41762</v>
      </c>
      <c r="E5077" s="30"/>
      <c r="F5077" s="37"/>
      <c r="G5077" s="30"/>
      <c r="H5077" s="30"/>
      <c r="I5077" s="28"/>
      <c r="J5077" s="28"/>
      <c r="K5077" s="28"/>
      <c r="L5077" s="28"/>
      <c r="M5077" s="28"/>
      <c r="N5077" s="28"/>
      <c r="O5077" s="28"/>
      <c r="P5077" s="28"/>
      <c r="Q5077" s="28"/>
      <c r="R5077" s="28"/>
      <c r="S5077" s="28"/>
      <c r="T5077" s="28"/>
      <c r="U5077" s="28"/>
      <c r="V5077" s="28"/>
      <c r="W5077" s="28"/>
      <c r="X5077" s="28"/>
      <c r="Y5077" s="28"/>
      <c r="Z5077" s="28"/>
      <c r="AA5077" s="28"/>
      <c r="AB5077" s="28"/>
      <c r="AC5077" s="28"/>
      <c r="AD5077" s="28"/>
      <c r="AE5077" s="28"/>
      <c r="AF5077" s="28"/>
      <c r="AG5077" s="28" t="s">
        <v>202</v>
      </c>
      <c r="AH5077" s="22"/>
      <c r="AI5077" s="22"/>
      <c r="AJ5077" s="22"/>
    </row>
    <row r="5078" spans="1:36" s="24" customFormat="1" hidden="1" x14ac:dyDescent="0.2">
      <c r="A5078" s="28" t="s">
        <v>3297</v>
      </c>
      <c r="B5078" s="28" t="s">
        <v>111</v>
      </c>
      <c r="C5078" s="28"/>
      <c r="D5078" s="37">
        <v>41763</v>
      </c>
      <c r="E5078" s="30"/>
      <c r="F5078" s="37"/>
      <c r="G5078" s="30"/>
      <c r="H5078" s="30"/>
      <c r="I5078" s="28"/>
      <c r="J5078" s="28"/>
      <c r="K5078" s="28"/>
      <c r="L5078" s="28"/>
      <c r="M5078" s="28"/>
      <c r="N5078" s="28"/>
      <c r="O5078" s="28"/>
      <c r="P5078" s="28"/>
      <c r="Q5078" s="28"/>
      <c r="R5078" s="28"/>
      <c r="S5078" s="28"/>
      <c r="T5078" s="28"/>
      <c r="U5078" s="28"/>
      <c r="V5078" s="28"/>
      <c r="W5078" s="28"/>
      <c r="X5078" s="28"/>
      <c r="Y5078" s="28"/>
      <c r="Z5078" s="28"/>
      <c r="AA5078" s="28"/>
      <c r="AB5078" s="28"/>
      <c r="AC5078" s="28"/>
      <c r="AD5078" s="28"/>
      <c r="AE5078" s="28"/>
      <c r="AF5078" s="28"/>
      <c r="AG5078" s="28" t="s">
        <v>202</v>
      </c>
      <c r="AH5078" s="22"/>
      <c r="AI5078" s="22"/>
      <c r="AJ5078" s="22"/>
    </row>
    <row r="5079" spans="1:36" s="24" customFormat="1" hidden="1" x14ac:dyDescent="0.2">
      <c r="A5079" s="28" t="s">
        <v>3297</v>
      </c>
      <c r="B5079" s="28" t="s">
        <v>111</v>
      </c>
      <c r="C5079" s="28"/>
      <c r="D5079" s="37">
        <v>41764</v>
      </c>
      <c r="E5079" s="30"/>
      <c r="F5079" s="37"/>
      <c r="G5079" s="30"/>
      <c r="H5079" s="30"/>
      <c r="I5079" s="28"/>
      <c r="J5079" s="28"/>
      <c r="K5079" s="28"/>
      <c r="L5079" s="28"/>
      <c r="M5079" s="28"/>
      <c r="N5079" s="28"/>
      <c r="O5079" s="28"/>
      <c r="P5079" s="28"/>
      <c r="Q5079" s="28"/>
      <c r="R5079" s="28"/>
      <c r="S5079" s="28"/>
      <c r="T5079" s="28"/>
      <c r="U5079" s="363"/>
      <c r="V5079" s="358"/>
      <c r="W5079" s="358"/>
      <c r="X5079" s="358"/>
      <c r="Y5079" s="364"/>
      <c r="Z5079" s="358"/>
      <c r="AA5079" s="357"/>
      <c r="AB5079" s="357"/>
      <c r="AC5079" s="362"/>
      <c r="AD5079" s="351"/>
      <c r="AE5079" s="28"/>
      <c r="AF5079" s="28"/>
      <c r="AG5079" s="28" t="s">
        <v>202</v>
      </c>
      <c r="AH5079" s="22"/>
      <c r="AI5079" s="22"/>
      <c r="AJ5079" s="22"/>
    </row>
    <row r="5080" spans="1:36" s="24" customFormat="1" hidden="1" x14ac:dyDescent="0.2">
      <c r="A5080" s="28" t="s">
        <v>3297</v>
      </c>
      <c r="B5080" s="28" t="s">
        <v>111</v>
      </c>
      <c r="C5080" s="28"/>
      <c r="D5080" s="37">
        <v>41765</v>
      </c>
      <c r="E5080" s="30"/>
      <c r="F5080" s="37"/>
      <c r="G5080" s="30"/>
      <c r="H5080" s="30"/>
      <c r="I5080" s="28"/>
      <c r="J5080" s="28"/>
      <c r="K5080" s="28"/>
      <c r="L5080" s="28"/>
      <c r="M5080" s="28"/>
      <c r="N5080" s="28"/>
      <c r="O5080" s="28"/>
      <c r="P5080" s="28"/>
      <c r="Q5080" s="28"/>
      <c r="R5080" s="28"/>
      <c r="S5080" s="28"/>
      <c r="T5080" s="28"/>
      <c r="U5080" s="28"/>
      <c r="V5080" s="28"/>
      <c r="W5080" s="28"/>
      <c r="X5080" s="28"/>
      <c r="Y5080" s="28"/>
      <c r="Z5080" s="28"/>
      <c r="AA5080" s="28"/>
      <c r="AB5080" s="28"/>
      <c r="AC5080" s="28"/>
      <c r="AD5080" s="28"/>
      <c r="AE5080" s="28"/>
      <c r="AF5080" s="28"/>
      <c r="AG5080" s="28" t="s">
        <v>202</v>
      </c>
      <c r="AH5080" s="22"/>
      <c r="AI5080" s="22"/>
      <c r="AJ5080" s="22"/>
    </row>
    <row r="5081" spans="1:36" s="24" customFormat="1" hidden="1" x14ac:dyDescent="0.2">
      <c r="A5081" s="28" t="s">
        <v>3297</v>
      </c>
      <c r="B5081" s="28" t="s">
        <v>111</v>
      </c>
      <c r="C5081" s="28"/>
      <c r="D5081" s="37">
        <v>41766</v>
      </c>
      <c r="E5081" s="30"/>
      <c r="F5081" s="37"/>
      <c r="G5081" s="30"/>
      <c r="H5081" s="30"/>
      <c r="I5081" s="28"/>
      <c r="J5081" s="28"/>
      <c r="K5081" s="28"/>
      <c r="L5081" s="28"/>
      <c r="M5081" s="28"/>
      <c r="N5081" s="28"/>
      <c r="O5081" s="28"/>
      <c r="P5081" s="28"/>
      <c r="Q5081" s="28"/>
      <c r="R5081" s="28"/>
      <c r="S5081" s="28"/>
      <c r="T5081" s="28"/>
      <c r="U5081" s="28"/>
      <c r="V5081" s="28"/>
      <c r="W5081" s="28"/>
      <c r="X5081" s="28"/>
      <c r="Y5081" s="28"/>
      <c r="Z5081" s="28"/>
      <c r="AA5081" s="28"/>
      <c r="AB5081" s="28"/>
      <c r="AC5081" s="28"/>
      <c r="AD5081" s="28"/>
      <c r="AE5081" s="28"/>
      <c r="AF5081" s="28"/>
      <c r="AG5081" s="28" t="s">
        <v>202</v>
      </c>
      <c r="AH5081" s="22"/>
      <c r="AI5081" s="22"/>
      <c r="AJ5081" s="22"/>
    </row>
    <row r="5082" spans="1:36" s="24" customFormat="1" hidden="1" x14ac:dyDescent="0.2">
      <c r="A5082" s="28" t="s">
        <v>3297</v>
      </c>
      <c r="B5082" s="28" t="s">
        <v>111</v>
      </c>
      <c r="C5082" s="28"/>
      <c r="D5082" s="37">
        <v>41767</v>
      </c>
      <c r="E5082" s="30"/>
      <c r="F5082" s="37"/>
      <c r="G5082" s="30"/>
      <c r="H5082" s="30"/>
      <c r="I5082" s="28"/>
      <c r="J5082" s="28"/>
      <c r="K5082" s="28"/>
      <c r="L5082" s="28"/>
      <c r="M5082" s="28"/>
      <c r="N5082" s="28"/>
      <c r="O5082" s="28"/>
      <c r="P5082" s="28"/>
      <c r="Q5082" s="28"/>
      <c r="R5082" s="28"/>
      <c r="S5082" s="28"/>
      <c r="T5082" s="28"/>
      <c r="U5082" s="28"/>
      <c r="V5082" s="28"/>
      <c r="W5082" s="28"/>
      <c r="X5082" s="28"/>
      <c r="Y5082" s="28"/>
      <c r="Z5082" s="28"/>
      <c r="AA5082" s="28"/>
      <c r="AB5082" s="28"/>
      <c r="AC5082" s="28"/>
      <c r="AD5082" s="28"/>
      <c r="AE5082" s="28"/>
      <c r="AF5082" s="28"/>
      <c r="AG5082" s="28" t="s">
        <v>202</v>
      </c>
      <c r="AH5082" s="22"/>
      <c r="AI5082" s="22"/>
      <c r="AJ5082" s="22"/>
    </row>
    <row r="5083" spans="1:36" s="24" customFormat="1" hidden="1" x14ac:dyDescent="0.2">
      <c r="A5083" s="28" t="s">
        <v>3297</v>
      </c>
      <c r="B5083" s="28" t="s">
        <v>111</v>
      </c>
      <c r="C5083" s="28"/>
      <c r="D5083" s="37">
        <v>41768</v>
      </c>
      <c r="E5083" s="30"/>
      <c r="F5083" s="37"/>
      <c r="G5083" s="30"/>
      <c r="H5083" s="30"/>
      <c r="I5083" s="28"/>
      <c r="J5083" s="28"/>
      <c r="K5083" s="28"/>
      <c r="L5083" s="28"/>
      <c r="M5083" s="28"/>
      <c r="N5083" s="28"/>
      <c r="O5083" s="28"/>
      <c r="P5083" s="28"/>
      <c r="Q5083" s="28"/>
      <c r="R5083" s="28"/>
      <c r="S5083" s="28"/>
      <c r="T5083" s="28"/>
      <c r="U5083" s="28"/>
      <c r="V5083" s="28"/>
      <c r="W5083" s="28"/>
      <c r="X5083" s="28"/>
      <c r="Y5083" s="28"/>
      <c r="Z5083" s="28"/>
      <c r="AA5083" s="28"/>
      <c r="AB5083" s="28"/>
      <c r="AC5083" s="28"/>
      <c r="AD5083" s="28"/>
      <c r="AE5083" s="28"/>
      <c r="AF5083" s="28"/>
      <c r="AG5083" s="28" t="s">
        <v>202</v>
      </c>
      <c r="AH5083" s="22"/>
      <c r="AI5083" s="22"/>
      <c r="AJ5083" s="22"/>
    </row>
    <row r="5084" spans="1:36" s="24" customFormat="1" hidden="1" x14ac:dyDescent="0.2">
      <c r="A5084" s="28" t="s">
        <v>3297</v>
      </c>
      <c r="B5084" s="28" t="s">
        <v>111</v>
      </c>
      <c r="C5084" s="28"/>
      <c r="D5084" s="37">
        <v>41769</v>
      </c>
      <c r="E5084" s="30"/>
      <c r="F5084" s="37"/>
      <c r="G5084" s="30"/>
      <c r="H5084" s="30"/>
      <c r="I5084" s="28"/>
      <c r="J5084" s="28"/>
      <c r="K5084" s="28"/>
      <c r="L5084" s="28"/>
      <c r="M5084" s="28"/>
      <c r="N5084" s="28"/>
      <c r="O5084" s="28"/>
      <c r="P5084" s="28"/>
      <c r="Q5084" s="28"/>
      <c r="R5084" s="28"/>
      <c r="S5084" s="28"/>
      <c r="T5084" s="28"/>
      <c r="U5084" s="28"/>
      <c r="V5084" s="28"/>
      <c r="W5084" s="28"/>
      <c r="X5084" s="28"/>
      <c r="Y5084" s="28"/>
      <c r="Z5084" s="28"/>
      <c r="AA5084" s="28"/>
      <c r="AB5084" s="28"/>
      <c r="AC5084" s="28"/>
      <c r="AD5084" s="28"/>
      <c r="AE5084" s="28"/>
      <c r="AF5084" s="28"/>
      <c r="AG5084" s="28" t="s">
        <v>202</v>
      </c>
      <c r="AH5084" s="22"/>
      <c r="AI5084" s="22"/>
      <c r="AJ5084" s="22"/>
    </row>
    <row r="5085" spans="1:36" s="24" customFormat="1" hidden="1" x14ac:dyDescent="0.2">
      <c r="A5085" s="28" t="s">
        <v>3297</v>
      </c>
      <c r="B5085" s="28" t="s">
        <v>111</v>
      </c>
      <c r="C5085" s="28"/>
      <c r="D5085" s="37">
        <v>41770</v>
      </c>
      <c r="E5085" s="30"/>
      <c r="F5085" s="37"/>
      <c r="G5085" s="30"/>
      <c r="H5085" s="30"/>
      <c r="I5085" s="28"/>
      <c r="J5085" s="28"/>
      <c r="K5085" s="28"/>
      <c r="L5085" s="28"/>
      <c r="M5085" s="28"/>
      <c r="N5085" s="28"/>
      <c r="O5085" s="28"/>
      <c r="P5085" s="28"/>
      <c r="Q5085" s="28"/>
      <c r="R5085" s="28"/>
      <c r="S5085" s="28"/>
      <c r="T5085" s="28"/>
      <c r="U5085" s="28"/>
      <c r="V5085" s="28"/>
      <c r="W5085" s="28"/>
      <c r="X5085" s="28"/>
      <c r="Y5085" s="28"/>
      <c r="Z5085" s="28"/>
      <c r="AA5085" s="28"/>
      <c r="AB5085" s="28"/>
      <c r="AC5085" s="28"/>
      <c r="AD5085" s="28"/>
      <c r="AE5085" s="28"/>
      <c r="AF5085" s="28"/>
      <c r="AG5085" s="28" t="s">
        <v>202</v>
      </c>
      <c r="AH5085" s="22"/>
      <c r="AI5085" s="22"/>
      <c r="AJ5085" s="22"/>
    </row>
    <row r="5086" spans="1:36" s="3" customFormat="1" ht="120.75" hidden="1" customHeight="1" x14ac:dyDescent="0.2">
      <c r="A5086" s="28" t="s">
        <v>3297</v>
      </c>
      <c r="B5086" s="28" t="s">
        <v>111</v>
      </c>
      <c r="C5086" s="28"/>
      <c r="D5086" s="37">
        <v>41771</v>
      </c>
      <c r="E5086" s="30"/>
      <c r="F5086" s="37"/>
      <c r="G5086" s="30"/>
      <c r="H5086" s="30"/>
      <c r="I5086" s="28"/>
      <c r="J5086" s="28"/>
      <c r="K5086" s="28"/>
      <c r="L5086" s="28"/>
      <c r="M5086" s="28"/>
      <c r="N5086" s="28"/>
      <c r="O5086" s="28"/>
      <c r="P5086" s="28"/>
      <c r="Q5086" s="28"/>
      <c r="R5086" s="28"/>
      <c r="S5086" s="28"/>
      <c r="T5086" s="28"/>
      <c r="U5086" s="28"/>
      <c r="V5086" s="28"/>
      <c r="W5086" s="28"/>
      <c r="X5086" s="28"/>
      <c r="Y5086" s="28"/>
      <c r="Z5086" s="28"/>
      <c r="AA5086" s="28"/>
      <c r="AB5086" s="28"/>
      <c r="AC5086" s="28"/>
      <c r="AD5086" s="28"/>
      <c r="AE5086" s="28"/>
      <c r="AF5086" s="28"/>
      <c r="AG5086" s="28" t="s">
        <v>202</v>
      </c>
      <c r="AH5086" s="22"/>
      <c r="AI5086" s="22"/>
      <c r="AJ5086" s="22"/>
    </row>
    <row r="5087" spans="1:36" s="3" customFormat="1" ht="42" hidden="1" customHeight="1" x14ac:dyDescent="0.2">
      <c r="A5087" s="28" t="s">
        <v>3297</v>
      </c>
      <c r="B5087" s="28" t="s">
        <v>111</v>
      </c>
      <c r="C5087" s="28"/>
      <c r="D5087" s="37">
        <v>41772</v>
      </c>
      <c r="E5087" s="30"/>
      <c r="F5087" s="37"/>
      <c r="G5087" s="30"/>
      <c r="H5087" s="30"/>
      <c r="I5087" s="28"/>
      <c r="J5087" s="28"/>
      <c r="K5087" s="28"/>
      <c r="L5087" s="28"/>
      <c r="M5087" s="28"/>
      <c r="N5087" s="28"/>
      <c r="O5087" s="28"/>
      <c r="P5087" s="28"/>
      <c r="Q5087" s="28"/>
      <c r="R5087" s="28"/>
      <c r="S5087" s="28"/>
      <c r="T5087" s="28"/>
      <c r="U5087" s="28"/>
      <c r="V5087" s="28"/>
      <c r="W5087" s="28"/>
      <c r="X5087" s="28"/>
      <c r="Y5087" s="28"/>
      <c r="Z5087" s="28"/>
      <c r="AA5087" s="28"/>
      <c r="AB5087" s="28"/>
      <c r="AC5087" s="28"/>
      <c r="AD5087" s="28"/>
      <c r="AE5087" s="28"/>
      <c r="AF5087" s="28"/>
      <c r="AG5087" s="28" t="s">
        <v>202</v>
      </c>
      <c r="AH5087" s="22"/>
      <c r="AI5087" s="22"/>
      <c r="AJ5087" s="22"/>
    </row>
    <row r="5088" spans="1:36" s="3" customFormat="1" ht="26.25" hidden="1" customHeight="1" x14ac:dyDescent="0.2">
      <c r="A5088" s="28" t="s">
        <v>3297</v>
      </c>
      <c r="B5088" s="28" t="s">
        <v>111</v>
      </c>
      <c r="C5088" s="28"/>
      <c r="D5088" s="37">
        <v>41773</v>
      </c>
      <c r="E5088" s="30"/>
      <c r="F5088" s="37"/>
      <c r="G5088" s="30"/>
      <c r="H5088" s="30"/>
      <c r="I5088" s="28"/>
      <c r="J5088" s="28"/>
      <c r="K5088" s="28"/>
      <c r="L5088" s="28"/>
      <c r="M5088" s="28"/>
      <c r="N5088" s="28"/>
      <c r="O5088" s="28"/>
      <c r="P5088" s="28"/>
      <c r="Q5088" s="22"/>
      <c r="R5088" s="28"/>
      <c r="S5088" s="28"/>
      <c r="T5088" s="28"/>
      <c r="U5088" s="28"/>
      <c r="V5088" s="28"/>
      <c r="W5088" s="28"/>
      <c r="X5088" s="28"/>
      <c r="Y5088" s="28"/>
      <c r="Z5088" s="28"/>
      <c r="AA5088" s="28"/>
      <c r="AB5088" s="28"/>
      <c r="AC5088" s="28"/>
      <c r="AD5088" s="28"/>
      <c r="AE5088" s="28"/>
      <c r="AF5088" s="28"/>
      <c r="AG5088" s="28" t="s">
        <v>202</v>
      </c>
      <c r="AH5088" s="22"/>
      <c r="AI5088" s="22"/>
      <c r="AJ5088" s="22"/>
    </row>
    <row r="5089" spans="1:36" hidden="1" x14ac:dyDescent="0.2">
      <c r="A5089" s="28" t="s">
        <v>3297</v>
      </c>
      <c r="B5089" s="28" t="s">
        <v>111</v>
      </c>
      <c r="C5089" s="28"/>
      <c r="D5089" s="37">
        <v>41774</v>
      </c>
      <c r="E5089" s="30"/>
      <c r="F5089" s="37"/>
      <c r="G5089" s="30"/>
      <c r="H5089" s="30"/>
      <c r="I5089" s="28"/>
      <c r="J5089" s="28"/>
      <c r="K5089" s="28"/>
      <c r="L5089" s="28"/>
      <c r="M5089" s="28"/>
      <c r="N5089" s="28"/>
      <c r="O5089" s="28"/>
      <c r="P5089" s="28"/>
      <c r="Q5089" s="28"/>
      <c r="R5089" s="28"/>
      <c r="S5089" s="28"/>
      <c r="T5089" s="28"/>
      <c r="U5089" s="28"/>
      <c r="V5089" s="28"/>
      <c r="W5089" s="28"/>
      <c r="X5089" s="28"/>
      <c r="Y5089" s="28"/>
      <c r="Z5089" s="28"/>
      <c r="AA5089" s="28"/>
      <c r="AB5089" s="28"/>
      <c r="AC5089" s="28"/>
      <c r="AD5089" s="28"/>
      <c r="AE5089" s="28"/>
      <c r="AF5089" s="28"/>
      <c r="AG5089" s="28" t="s">
        <v>202</v>
      </c>
      <c r="AH5089" s="361"/>
    </row>
    <row r="5090" spans="1:36" ht="126" hidden="1" x14ac:dyDescent="0.2">
      <c r="A5090" s="28" t="s">
        <v>3297</v>
      </c>
      <c r="B5090" s="36" t="s">
        <v>111</v>
      </c>
      <c r="C5090" s="36" t="s">
        <v>36</v>
      </c>
      <c r="D5090" s="37">
        <v>41775</v>
      </c>
      <c r="E5090" s="38">
        <v>0.7368055555555556</v>
      </c>
      <c r="F5090" s="37">
        <v>41775</v>
      </c>
      <c r="G5090" s="38">
        <v>0.90277777777777779</v>
      </c>
      <c r="H5090" s="38">
        <f>G5090-E5090</f>
        <v>0.16597222222222219</v>
      </c>
      <c r="I5090" s="36">
        <v>1</v>
      </c>
      <c r="J5090" s="36" t="s">
        <v>183</v>
      </c>
      <c r="K5090" s="36" t="s">
        <v>183</v>
      </c>
      <c r="L5090" s="52" t="s">
        <v>130</v>
      </c>
      <c r="M5090" s="36" t="s">
        <v>1284</v>
      </c>
      <c r="N5090" s="36">
        <v>0.4</v>
      </c>
      <c r="O5090" s="52" t="s">
        <v>72</v>
      </c>
      <c r="P5090" s="36" t="s">
        <v>1136</v>
      </c>
      <c r="Q5090" s="36" t="s">
        <v>3837</v>
      </c>
      <c r="R5090" s="36">
        <v>14.94</v>
      </c>
      <c r="S5090" s="36">
        <v>0.06</v>
      </c>
      <c r="T5090" s="36">
        <v>15</v>
      </c>
      <c r="U5090" s="36" t="s">
        <v>76</v>
      </c>
      <c r="V5090" s="36">
        <v>2011</v>
      </c>
      <c r="W5090" s="36" t="s">
        <v>6043</v>
      </c>
      <c r="X5090" s="36" t="s">
        <v>183</v>
      </c>
      <c r="Y5090" s="39" t="s">
        <v>6044</v>
      </c>
      <c r="Z5090" s="44">
        <v>1</v>
      </c>
      <c r="AA5090" s="39">
        <v>41787</v>
      </c>
      <c r="AB5090" s="36">
        <v>0</v>
      </c>
      <c r="AC5090" s="39">
        <v>41685</v>
      </c>
      <c r="AD5090" s="36" t="s">
        <v>60</v>
      </c>
      <c r="AE5090" s="36" t="s">
        <v>4180</v>
      </c>
      <c r="AF5090" s="36" t="s">
        <v>4180</v>
      </c>
      <c r="AG5090" s="28"/>
    </row>
    <row r="5091" spans="1:36" ht="31.5" hidden="1" customHeight="1" x14ac:dyDescent="0.2">
      <c r="A5091" s="28" t="s">
        <v>3297</v>
      </c>
      <c r="B5091" s="28" t="s">
        <v>111</v>
      </c>
      <c r="C5091" s="28"/>
      <c r="D5091" s="37">
        <v>41776</v>
      </c>
      <c r="E5091" s="30"/>
      <c r="F5091" s="37"/>
      <c r="G5091" s="30"/>
      <c r="H5091" s="30"/>
      <c r="I5091" s="28"/>
      <c r="J5091" s="28"/>
      <c r="K5091" s="28"/>
      <c r="L5091" s="28"/>
      <c r="M5091" s="28"/>
      <c r="N5091" s="28"/>
      <c r="O5091" s="28"/>
      <c r="P5091" s="28"/>
      <c r="Q5091" s="28"/>
      <c r="R5091" s="28"/>
      <c r="S5091" s="28"/>
      <c r="T5091" s="28"/>
      <c r="U5091" s="28"/>
      <c r="V5091" s="28"/>
      <c r="W5091" s="28"/>
      <c r="X5091" s="28"/>
      <c r="Y5091" s="28"/>
      <c r="Z5091" s="28"/>
      <c r="AA5091" s="28"/>
      <c r="AB5091" s="28"/>
      <c r="AC5091" s="28"/>
      <c r="AD5091" s="28"/>
      <c r="AE5091" s="28"/>
      <c r="AF5091" s="28"/>
      <c r="AG5091" s="28" t="s">
        <v>202</v>
      </c>
    </row>
    <row r="5092" spans="1:36" ht="15" hidden="1" customHeight="1" x14ac:dyDescent="0.2">
      <c r="A5092" s="28" t="s">
        <v>3297</v>
      </c>
      <c r="B5092" s="28" t="s">
        <v>111</v>
      </c>
      <c r="C5092" s="28"/>
      <c r="D5092" s="37">
        <v>41777</v>
      </c>
      <c r="E5092" s="30"/>
      <c r="F5092" s="37"/>
      <c r="G5092" s="30"/>
      <c r="H5092" s="30"/>
      <c r="I5092" s="28"/>
      <c r="J5092" s="28"/>
      <c r="K5092" s="28"/>
      <c r="L5092" s="28"/>
      <c r="M5092" s="28"/>
      <c r="N5092" s="28"/>
      <c r="O5092" s="28"/>
      <c r="P5092" s="28"/>
      <c r="Q5092" s="28"/>
      <c r="R5092" s="28"/>
      <c r="S5092" s="28"/>
      <c r="T5092" s="28"/>
      <c r="U5092" s="28"/>
      <c r="V5092" s="28"/>
      <c r="W5092" s="28"/>
      <c r="X5092" s="28"/>
      <c r="Y5092" s="28"/>
      <c r="Z5092" s="28"/>
      <c r="AA5092" s="28"/>
      <c r="AB5092" s="28"/>
      <c r="AC5092" s="28"/>
      <c r="AD5092" s="28"/>
      <c r="AE5092" s="28"/>
      <c r="AF5092" s="28"/>
      <c r="AG5092" s="28" t="s">
        <v>202</v>
      </c>
    </row>
    <row r="5093" spans="1:36" hidden="1" x14ac:dyDescent="0.2">
      <c r="A5093" s="28" t="s">
        <v>3297</v>
      </c>
      <c r="B5093" s="28" t="s">
        <v>111</v>
      </c>
      <c r="C5093" s="28"/>
      <c r="D5093" s="37">
        <v>41778</v>
      </c>
      <c r="E5093" s="30"/>
      <c r="F5093" s="37"/>
      <c r="G5093" s="30"/>
      <c r="H5093" s="30"/>
      <c r="I5093" s="28"/>
      <c r="J5093" s="28"/>
      <c r="K5093" s="28"/>
      <c r="L5093" s="28"/>
      <c r="M5093" s="28"/>
      <c r="N5093" s="28"/>
      <c r="O5093" s="28"/>
      <c r="P5093" s="28"/>
      <c r="Q5093" s="28"/>
      <c r="R5093" s="28"/>
      <c r="S5093" s="28"/>
      <c r="T5093" s="28"/>
      <c r="U5093" s="28"/>
      <c r="V5093" s="28"/>
      <c r="W5093" s="28"/>
      <c r="X5093" s="28"/>
      <c r="Y5093" s="28"/>
      <c r="Z5093" s="28"/>
      <c r="AA5093" s="28"/>
      <c r="AB5093" s="28"/>
      <c r="AC5093" s="28"/>
      <c r="AD5093" s="28"/>
      <c r="AE5093" s="28"/>
      <c r="AF5093" s="28"/>
      <c r="AG5093" s="28" t="s">
        <v>202</v>
      </c>
    </row>
    <row r="5094" spans="1:36" hidden="1" x14ac:dyDescent="0.2">
      <c r="A5094" s="28" t="s">
        <v>3297</v>
      </c>
      <c r="B5094" s="28" t="s">
        <v>111</v>
      </c>
      <c r="C5094" s="28"/>
      <c r="D5094" s="37">
        <v>41779</v>
      </c>
      <c r="E5094" s="30"/>
      <c r="F5094" s="37"/>
      <c r="G5094" s="30"/>
      <c r="H5094" s="30"/>
      <c r="I5094" s="28"/>
      <c r="J5094" s="28"/>
      <c r="K5094" s="28"/>
      <c r="L5094" s="28"/>
      <c r="M5094" s="28"/>
      <c r="N5094" s="28"/>
      <c r="O5094" s="28"/>
      <c r="P5094" s="28"/>
      <c r="Q5094" s="28"/>
      <c r="R5094" s="28"/>
      <c r="S5094" s="28"/>
      <c r="T5094" s="28"/>
      <c r="U5094" s="28"/>
      <c r="V5094" s="28"/>
      <c r="W5094" s="28"/>
      <c r="X5094" s="28"/>
      <c r="Y5094" s="28"/>
      <c r="Z5094" s="28"/>
      <c r="AA5094" s="28"/>
      <c r="AB5094" s="28"/>
      <c r="AC5094" s="28"/>
      <c r="AD5094" s="28"/>
      <c r="AE5094" s="28"/>
      <c r="AF5094" s="28"/>
      <c r="AG5094" s="28" t="s">
        <v>202</v>
      </c>
    </row>
    <row r="5095" spans="1:36" hidden="1" x14ac:dyDescent="0.2">
      <c r="A5095" s="28" t="s">
        <v>3297</v>
      </c>
      <c r="B5095" s="237" t="s">
        <v>111</v>
      </c>
      <c r="C5095" s="28"/>
      <c r="D5095" s="37">
        <v>41780</v>
      </c>
      <c r="E5095" s="30"/>
      <c r="F5095" s="37"/>
      <c r="G5095" s="30"/>
      <c r="H5095" s="346"/>
      <c r="I5095" s="28"/>
      <c r="J5095" s="28"/>
      <c r="K5095" s="28"/>
      <c r="L5095" s="28"/>
      <c r="M5095" s="28"/>
      <c r="N5095" s="28"/>
      <c r="O5095" s="28"/>
      <c r="P5095" s="28"/>
      <c r="Q5095" s="28"/>
      <c r="R5095" s="28"/>
      <c r="S5095" s="28"/>
      <c r="T5095" s="28"/>
      <c r="U5095" s="22"/>
      <c r="V5095" s="22"/>
      <c r="W5095" s="22"/>
      <c r="X5095" s="22"/>
      <c r="Y5095" s="22"/>
      <c r="Z5095" s="22"/>
      <c r="AA5095" s="22"/>
      <c r="AB5095" s="22"/>
      <c r="AC5095" s="22"/>
      <c r="AD5095" s="28"/>
      <c r="AE5095" s="22"/>
      <c r="AF5095" s="22"/>
      <c r="AG5095" s="22" t="s">
        <v>202</v>
      </c>
    </row>
    <row r="5096" spans="1:36" hidden="1" x14ac:dyDescent="0.2">
      <c r="A5096" s="28" t="s">
        <v>3297</v>
      </c>
      <c r="B5096" s="237" t="s">
        <v>111</v>
      </c>
      <c r="C5096" s="237"/>
      <c r="D5096" s="37">
        <v>41781</v>
      </c>
      <c r="E5096" s="30"/>
      <c r="F5096" s="37"/>
      <c r="G5096" s="30"/>
      <c r="H5096" s="30"/>
      <c r="I5096" s="28"/>
      <c r="J5096" s="28"/>
      <c r="K5096" s="28"/>
      <c r="L5096" s="28"/>
      <c r="M5096" s="28"/>
      <c r="N5096" s="28"/>
      <c r="O5096" s="28"/>
      <c r="P5096" s="28"/>
      <c r="Q5096" s="28"/>
      <c r="R5096" s="28"/>
      <c r="S5096" s="28"/>
      <c r="T5096" s="28"/>
      <c r="U5096" s="22"/>
      <c r="V5096" s="22"/>
      <c r="W5096" s="22"/>
      <c r="X5096" s="22"/>
      <c r="Y5096" s="22"/>
      <c r="Z5096" s="22"/>
      <c r="AA5096" s="22"/>
      <c r="AB5096" s="22"/>
      <c r="AC5096" s="22"/>
      <c r="AD5096" s="28"/>
      <c r="AE5096" s="22"/>
      <c r="AF5096" s="22"/>
      <c r="AG5096" s="22" t="s">
        <v>202</v>
      </c>
    </row>
    <row r="5097" spans="1:36" hidden="1" x14ac:dyDescent="0.2">
      <c r="A5097" s="28" t="s">
        <v>3297</v>
      </c>
      <c r="B5097" s="237" t="s">
        <v>111</v>
      </c>
      <c r="C5097" s="28"/>
      <c r="D5097" s="37">
        <v>41782</v>
      </c>
      <c r="E5097" s="30"/>
      <c r="F5097" s="37"/>
      <c r="G5097" s="30"/>
      <c r="H5097" s="30"/>
      <c r="I5097" s="28"/>
      <c r="J5097" s="28"/>
      <c r="K5097" s="28"/>
      <c r="L5097" s="28"/>
      <c r="M5097" s="28"/>
      <c r="N5097" s="28"/>
      <c r="O5097" s="28"/>
      <c r="P5097" s="28"/>
      <c r="Q5097" s="28"/>
      <c r="R5097" s="28"/>
      <c r="S5097" s="28"/>
      <c r="T5097" s="28"/>
      <c r="U5097" s="22"/>
      <c r="V5097" s="22"/>
      <c r="W5097" s="22"/>
      <c r="X5097" s="22"/>
      <c r="Y5097" s="22"/>
      <c r="Z5097" s="22"/>
      <c r="AA5097" s="22"/>
      <c r="AB5097" s="22"/>
      <c r="AC5097" s="22"/>
      <c r="AD5097" s="28"/>
      <c r="AE5097" s="22"/>
      <c r="AF5097" s="22"/>
      <c r="AG5097" s="22" t="s">
        <v>202</v>
      </c>
    </row>
    <row r="5098" spans="1:36" hidden="1" x14ac:dyDescent="0.2">
      <c r="A5098" s="28" t="s">
        <v>3297</v>
      </c>
      <c r="B5098" s="28" t="s">
        <v>111</v>
      </c>
      <c r="C5098" s="28"/>
      <c r="D5098" s="37">
        <v>41783</v>
      </c>
      <c r="E5098" s="30"/>
      <c r="F5098" s="37"/>
      <c r="G5098" s="30"/>
      <c r="H5098" s="30"/>
      <c r="I5098" s="28"/>
      <c r="J5098" s="28"/>
      <c r="K5098" s="28"/>
      <c r="L5098" s="28"/>
      <c r="M5098" s="28"/>
      <c r="N5098" s="28"/>
      <c r="O5098" s="28"/>
      <c r="P5098" s="28"/>
      <c r="Q5098" s="28"/>
      <c r="R5098" s="28"/>
      <c r="S5098" s="28"/>
      <c r="T5098" s="28"/>
      <c r="U5098" s="28"/>
      <c r="V5098" s="28"/>
      <c r="W5098" s="28"/>
      <c r="X5098" s="28"/>
      <c r="Y5098" s="28"/>
      <c r="Z5098" s="28"/>
      <c r="AA5098" s="28"/>
      <c r="AB5098" s="28"/>
      <c r="AC5098" s="28"/>
      <c r="AD5098" s="28"/>
      <c r="AE5098" s="28"/>
      <c r="AF5098" s="28"/>
      <c r="AG5098" s="28" t="s">
        <v>202</v>
      </c>
    </row>
    <row r="5099" spans="1:36" hidden="1" x14ac:dyDescent="0.2">
      <c r="A5099" s="28" t="s">
        <v>3297</v>
      </c>
      <c r="B5099" s="28" t="s">
        <v>111</v>
      </c>
      <c r="C5099" s="28"/>
      <c r="D5099" s="37">
        <v>41784</v>
      </c>
      <c r="E5099" s="30"/>
      <c r="F5099" s="37"/>
      <c r="G5099" s="30"/>
      <c r="H5099" s="30"/>
      <c r="I5099" s="28"/>
      <c r="J5099" s="28"/>
      <c r="K5099" s="28"/>
      <c r="L5099" s="28"/>
      <c r="M5099" s="28"/>
      <c r="N5099" s="28"/>
      <c r="O5099" s="28"/>
      <c r="P5099" s="28"/>
      <c r="Q5099" s="28"/>
      <c r="R5099" s="28"/>
      <c r="S5099" s="28"/>
      <c r="T5099" s="28"/>
      <c r="U5099" s="28"/>
      <c r="V5099" s="28"/>
      <c r="W5099" s="28"/>
      <c r="X5099" s="28"/>
      <c r="Y5099" s="28"/>
      <c r="Z5099" s="28"/>
      <c r="AA5099" s="28"/>
      <c r="AB5099" s="28"/>
      <c r="AC5099" s="28"/>
      <c r="AD5099" s="28"/>
      <c r="AE5099" s="28"/>
      <c r="AF5099" s="28"/>
      <c r="AG5099" s="28" t="s">
        <v>202</v>
      </c>
    </row>
    <row r="5100" spans="1:36" hidden="1" x14ac:dyDescent="0.2">
      <c r="A5100" s="212" t="s">
        <v>3297</v>
      </c>
      <c r="B5100" s="212" t="s">
        <v>111</v>
      </c>
      <c r="C5100" s="28"/>
      <c r="D5100" s="37">
        <v>41785</v>
      </c>
      <c r="E5100" s="30"/>
      <c r="F5100" s="37"/>
      <c r="G5100" s="30"/>
      <c r="H5100" s="30"/>
      <c r="I5100" s="28"/>
      <c r="J5100" s="28"/>
      <c r="K5100" s="28"/>
      <c r="L5100" s="28"/>
      <c r="M5100" s="28"/>
      <c r="N5100" s="28"/>
      <c r="O5100" s="28"/>
      <c r="P5100" s="28"/>
      <c r="Q5100" s="28"/>
      <c r="R5100" s="28"/>
      <c r="S5100" s="28"/>
      <c r="T5100" s="28"/>
      <c r="U5100" s="28"/>
      <c r="V5100" s="28"/>
      <c r="W5100" s="28"/>
      <c r="X5100" s="28"/>
      <c r="Y5100" s="28"/>
      <c r="Z5100" s="28"/>
      <c r="AA5100" s="28"/>
      <c r="AB5100" s="28"/>
      <c r="AC5100" s="28"/>
      <c r="AD5100" s="28"/>
      <c r="AE5100" s="28"/>
      <c r="AF5100" s="28"/>
      <c r="AG5100" s="28" t="s">
        <v>202</v>
      </c>
    </row>
    <row r="5101" spans="1:36" s="24" customFormat="1" hidden="1" x14ac:dyDescent="0.2">
      <c r="A5101" s="28" t="s">
        <v>3297</v>
      </c>
      <c r="B5101" s="28" t="s">
        <v>111</v>
      </c>
      <c r="C5101" s="28"/>
      <c r="D5101" s="37">
        <v>41786</v>
      </c>
      <c r="E5101" s="30"/>
      <c r="F5101" s="37"/>
      <c r="G5101" s="30"/>
      <c r="H5101" s="30"/>
      <c r="I5101" s="28"/>
      <c r="J5101" s="28"/>
      <c r="K5101" s="28"/>
      <c r="L5101" s="28"/>
      <c r="M5101" s="28"/>
      <c r="N5101" s="28"/>
      <c r="O5101" s="28"/>
      <c r="P5101" s="28"/>
      <c r="Q5101" s="28"/>
      <c r="R5101" s="28"/>
      <c r="S5101" s="28"/>
      <c r="T5101" s="28"/>
      <c r="U5101" s="28"/>
      <c r="V5101" s="28"/>
      <c r="W5101" s="28"/>
      <c r="X5101" s="28"/>
      <c r="Y5101" s="28"/>
      <c r="Z5101" s="28"/>
      <c r="AA5101" s="28"/>
      <c r="AB5101" s="28"/>
      <c r="AC5101" s="28"/>
      <c r="AD5101" s="28"/>
      <c r="AE5101" s="28"/>
      <c r="AF5101" s="28"/>
      <c r="AG5101" s="28" t="s">
        <v>202</v>
      </c>
      <c r="AH5101" s="22"/>
      <c r="AI5101" s="22"/>
      <c r="AJ5101" s="22"/>
    </row>
    <row r="5102" spans="1:36" s="24" customFormat="1" hidden="1" x14ac:dyDescent="0.2">
      <c r="A5102" s="28" t="s">
        <v>3297</v>
      </c>
      <c r="B5102" s="28" t="s">
        <v>111</v>
      </c>
      <c r="C5102" s="28"/>
      <c r="D5102" s="37">
        <v>41787</v>
      </c>
      <c r="E5102" s="30"/>
      <c r="F5102" s="37"/>
      <c r="G5102" s="30"/>
      <c r="H5102" s="30"/>
      <c r="I5102" s="28"/>
      <c r="J5102" s="28"/>
      <c r="K5102" s="28"/>
      <c r="L5102" s="28"/>
      <c r="M5102" s="28"/>
      <c r="N5102" s="28"/>
      <c r="O5102" s="28"/>
      <c r="P5102" s="28"/>
      <c r="Q5102" s="28"/>
      <c r="R5102" s="28"/>
      <c r="S5102" s="28"/>
      <c r="T5102" s="28"/>
      <c r="U5102" s="28"/>
      <c r="V5102" s="28"/>
      <c r="W5102" s="28"/>
      <c r="X5102" s="28"/>
      <c r="Y5102" s="28"/>
      <c r="Z5102" s="28"/>
      <c r="AA5102" s="28"/>
      <c r="AB5102" s="28"/>
      <c r="AC5102" s="28"/>
      <c r="AD5102" s="28"/>
      <c r="AE5102" s="28"/>
      <c r="AF5102" s="28"/>
      <c r="AG5102" s="28" t="s">
        <v>202</v>
      </c>
      <c r="AH5102" s="22"/>
      <c r="AI5102" s="22"/>
      <c r="AJ5102" s="22"/>
    </row>
    <row r="5103" spans="1:36" s="24" customFormat="1" hidden="1" x14ac:dyDescent="0.2">
      <c r="A5103" s="28" t="s">
        <v>3297</v>
      </c>
      <c r="B5103" s="28" t="s">
        <v>111</v>
      </c>
      <c r="C5103" s="28"/>
      <c r="D5103" s="37">
        <v>41788</v>
      </c>
      <c r="E5103" s="30"/>
      <c r="F5103" s="37"/>
      <c r="G5103" s="30"/>
      <c r="H5103" s="30"/>
      <c r="I5103" s="28"/>
      <c r="J5103" s="28"/>
      <c r="K5103" s="28"/>
      <c r="L5103" s="28"/>
      <c r="M5103" s="28"/>
      <c r="N5103" s="28"/>
      <c r="O5103" s="28"/>
      <c r="P5103" s="28"/>
      <c r="Q5103" s="28"/>
      <c r="R5103" s="28"/>
      <c r="S5103" s="28"/>
      <c r="T5103" s="28"/>
      <c r="U5103" s="28"/>
      <c r="V5103" s="28"/>
      <c r="W5103" s="28"/>
      <c r="X5103" s="28"/>
      <c r="Y5103" s="28"/>
      <c r="Z5103" s="28"/>
      <c r="AA5103" s="28"/>
      <c r="AB5103" s="28"/>
      <c r="AC5103" s="28"/>
      <c r="AD5103" s="28"/>
      <c r="AE5103" s="28"/>
      <c r="AF5103" s="28"/>
      <c r="AG5103" s="28" t="s">
        <v>202</v>
      </c>
      <c r="AH5103" s="22"/>
      <c r="AI5103" s="22"/>
      <c r="AJ5103" s="22"/>
    </row>
    <row r="5104" spans="1:36" s="24" customFormat="1" hidden="1" x14ac:dyDescent="0.2">
      <c r="A5104" s="28" t="s">
        <v>3297</v>
      </c>
      <c r="B5104" s="28" t="s">
        <v>111</v>
      </c>
      <c r="C5104" s="28"/>
      <c r="D5104" s="37">
        <v>41789</v>
      </c>
      <c r="E5104" s="30"/>
      <c r="F5104" s="37"/>
      <c r="G5104" s="30"/>
      <c r="H5104" s="30"/>
      <c r="I5104" s="28"/>
      <c r="J5104" s="28"/>
      <c r="K5104" s="28"/>
      <c r="L5104" s="28"/>
      <c r="M5104" s="28"/>
      <c r="N5104" s="28"/>
      <c r="O5104" s="28"/>
      <c r="P5104" s="28"/>
      <c r="Q5104" s="28"/>
      <c r="R5104" s="28"/>
      <c r="S5104" s="28"/>
      <c r="T5104" s="28"/>
      <c r="U5104" s="28"/>
      <c r="V5104" s="28"/>
      <c r="W5104" s="28"/>
      <c r="X5104" s="28"/>
      <c r="Y5104" s="28"/>
      <c r="Z5104" s="28"/>
      <c r="AA5104" s="28"/>
      <c r="AB5104" s="28"/>
      <c r="AC5104" s="28"/>
      <c r="AD5104" s="28"/>
      <c r="AE5104" s="28"/>
      <c r="AF5104" s="28"/>
      <c r="AG5104" s="28" t="s">
        <v>202</v>
      </c>
      <c r="AH5104" s="22"/>
      <c r="AI5104" s="22"/>
      <c r="AJ5104" s="22"/>
    </row>
    <row r="5105" spans="1:36" s="24" customFormat="1" hidden="1" x14ac:dyDescent="0.2">
      <c r="A5105" s="28" t="s">
        <v>3297</v>
      </c>
      <c r="B5105" s="28" t="s">
        <v>111</v>
      </c>
      <c r="C5105" s="28"/>
      <c r="D5105" s="37">
        <v>41790</v>
      </c>
      <c r="E5105" s="30"/>
      <c r="F5105" s="37"/>
      <c r="G5105" s="30"/>
      <c r="H5105" s="30"/>
      <c r="I5105" s="28"/>
      <c r="J5105" s="28"/>
      <c r="K5105" s="28"/>
      <c r="L5105" s="28"/>
      <c r="M5105" s="28"/>
      <c r="N5105" s="28"/>
      <c r="O5105" s="28"/>
      <c r="P5105" s="28"/>
      <c r="Q5105" s="28"/>
      <c r="R5105" s="28"/>
      <c r="S5105" s="28"/>
      <c r="T5105" s="28"/>
      <c r="U5105" s="28"/>
      <c r="V5105" s="28"/>
      <c r="W5105" s="28"/>
      <c r="X5105" s="28"/>
      <c r="Y5105" s="28"/>
      <c r="Z5105" s="28"/>
      <c r="AA5105" s="28"/>
      <c r="AB5105" s="28"/>
      <c r="AC5105" s="28"/>
      <c r="AD5105" s="28"/>
      <c r="AE5105" s="28"/>
      <c r="AF5105" s="28"/>
      <c r="AG5105" s="28" t="s">
        <v>202</v>
      </c>
      <c r="AH5105" s="22"/>
      <c r="AI5105" s="22"/>
      <c r="AJ5105" s="22"/>
    </row>
    <row r="5106" spans="1:36" s="24" customFormat="1" hidden="1" x14ac:dyDescent="0.2">
      <c r="A5106" s="28" t="s">
        <v>4114</v>
      </c>
      <c r="B5106" s="28" t="s">
        <v>111</v>
      </c>
      <c r="C5106" s="28"/>
      <c r="D5106" s="37">
        <v>41791</v>
      </c>
      <c r="E5106" s="30"/>
      <c r="F5106" s="37"/>
      <c r="G5106" s="30"/>
      <c r="H5106" s="30"/>
      <c r="I5106" s="28"/>
      <c r="J5106" s="28"/>
      <c r="K5106" s="28"/>
      <c r="L5106" s="28"/>
      <c r="M5106" s="28"/>
      <c r="N5106" s="28"/>
      <c r="O5106" s="28"/>
      <c r="P5106" s="28"/>
      <c r="Q5106" s="28"/>
      <c r="R5106" s="28"/>
      <c r="S5106" s="28"/>
      <c r="T5106" s="28"/>
      <c r="U5106" s="28"/>
      <c r="V5106" s="28"/>
      <c r="W5106" s="28"/>
      <c r="X5106" s="28"/>
      <c r="Y5106" s="28"/>
      <c r="Z5106" s="28"/>
      <c r="AA5106" s="28"/>
      <c r="AB5106" s="28"/>
      <c r="AC5106" s="28"/>
      <c r="AD5106" s="28"/>
      <c r="AE5106" s="28"/>
      <c r="AF5106" s="28"/>
      <c r="AG5106" s="28" t="s">
        <v>202</v>
      </c>
      <c r="AH5106" s="22"/>
      <c r="AI5106" s="22"/>
      <c r="AJ5106" s="22"/>
    </row>
    <row r="5107" spans="1:36" s="24" customFormat="1" hidden="1" x14ac:dyDescent="0.2">
      <c r="A5107" s="28" t="s">
        <v>4114</v>
      </c>
      <c r="B5107" s="28" t="s">
        <v>111</v>
      </c>
      <c r="C5107" s="28"/>
      <c r="D5107" s="37">
        <v>41792</v>
      </c>
      <c r="E5107" s="30"/>
      <c r="F5107" s="37"/>
      <c r="G5107" s="30"/>
      <c r="H5107" s="30"/>
      <c r="I5107" s="28"/>
      <c r="J5107" s="28"/>
      <c r="K5107" s="28"/>
      <c r="L5107" s="28"/>
      <c r="M5107" s="28"/>
      <c r="N5107" s="28"/>
      <c r="O5107" s="28"/>
      <c r="P5107" s="28"/>
      <c r="Q5107" s="28"/>
      <c r="R5107" s="28"/>
      <c r="S5107" s="28"/>
      <c r="T5107" s="28"/>
      <c r="U5107" s="28"/>
      <c r="V5107" s="28"/>
      <c r="W5107" s="28"/>
      <c r="X5107" s="28"/>
      <c r="Y5107" s="28"/>
      <c r="Z5107" s="28"/>
      <c r="AA5107" s="28"/>
      <c r="AB5107" s="28"/>
      <c r="AC5107" s="28"/>
      <c r="AD5107" s="28"/>
      <c r="AE5107" s="28"/>
      <c r="AF5107" s="28"/>
      <c r="AG5107" s="28" t="s">
        <v>202</v>
      </c>
      <c r="AH5107" s="22"/>
      <c r="AI5107" s="22"/>
      <c r="AJ5107" s="22"/>
    </row>
    <row r="5108" spans="1:36" s="24" customFormat="1" ht="47.25" hidden="1" customHeight="1" x14ac:dyDescent="0.2">
      <c r="A5108" s="28" t="s">
        <v>4114</v>
      </c>
      <c r="B5108" s="28" t="s">
        <v>111</v>
      </c>
      <c r="C5108" s="36" t="s">
        <v>36</v>
      </c>
      <c r="D5108" s="37">
        <v>41793</v>
      </c>
      <c r="E5108" s="38">
        <v>0.72222222222222221</v>
      </c>
      <c r="F5108" s="37">
        <v>41793</v>
      </c>
      <c r="G5108" s="38">
        <v>0.91666666666666663</v>
      </c>
      <c r="H5108" s="38">
        <v>0.16666666666666666</v>
      </c>
      <c r="I5108" s="36">
        <v>1</v>
      </c>
      <c r="J5108" s="36" t="s">
        <v>183</v>
      </c>
      <c r="K5108" s="36" t="s">
        <v>183</v>
      </c>
      <c r="L5108" s="52" t="s">
        <v>130</v>
      </c>
      <c r="M5108" s="36" t="s">
        <v>4177</v>
      </c>
      <c r="N5108" s="52">
        <v>0.4</v>
      </c>
      <c r="O5108" s="36" t="s">
        <v>64</v>
      </c>
      <c r="P5108" s="52" t="s">
        <v>1136</v>
      </c>
      <c r="Q5108" s="52" t="s">
        <v>4178</v>
      </c>
      <c r="R5108" s="52">
        <v>16.05</v>
      </c>
      <c r="S5108" s="52">
        <v>0.05</v>
      </c>
      <c r="T5108" s="52">
        <v>16.100000000000001</v>
      </c>
      <c r="U5108" s="52" t="s">
        <v>77</v>
      </c>
      <c r="V5108" s="52">
        <v>2002</v>
      </c>
      <c r="W5108" s="52" t="s">
        <v>4179</v>
      </c>
      <c r="X5108" s="52" t="s">
        <v>183</v>
      </c>
      <c r="Y5108" s="57">
        <v>41784</v>
      </c>
      <c r="Z5108" s="60">
        <v>1</v>
      </c>
      <c r="AA5108" s="57">
        <v>42149</v>
      </c>
      <c r="AB5108" s="52">
        <v>0</v>
      </c>
      <c r="AC5108" s="57">
        <v>41686</v>
      </c>
      <c r="AD5108" s="52" t="s">
        <v>60</v>
      </c>
      <c r="AE5108" s="52" t="s">
        <v>4180</v>
      </c>
      <c r="AF5108" s="52" t="s">
        <v>4180</v>
      </c>
      <c r="AG5108" s="28"/>
      <c r="AH5108" s="22"/>
      <c r="AI5108" s="22"/>
      <c r="AJ5108" s="22"/>
    </row>
    <row r="5109" spans="1:36" s="24" customFormat="1" ht="47.25" hidden="1" customHeight="1" x14ac:dyDescent="0.2">
      <c r="A5109" s="28" t="s">
        <v>4114</v>
      </c>
      <c r="B5109" s="28" t="s">
        <v>111</v>
      </c>
      <c r="C5109" s="28"/>
      <c r="D5109" s="37">
        <v>41794</v>
      </c>
      <c r="E5109" s="30"/>
      <c r="F5109" s="37"/>
      <c r="G5109" s="30"/>
      <c r="H5109" s="30"/>
      <c r="I5109" s="28"/>
      <c r="J5109" s="28"/>
      <c r="K5109" s="28"/>
      <c r="L5109" s="28"/>
      <c r="M5109" s="28"/>
      <c r="N5109" s="28"/>
      <c r="O5109" s="28"/>
      <c r="P5109" s="28"/>
      <c r="Q5109" s="28"/>
      <c r="R5109" s="28"/>
      <c r="S5109" s="28"/>
      <c r="T5109" s="28"/>
      <c r="U5109" s="28"/>
      <c r="V5109" s="28"/>
      <c r="W5109" s="28"/>
      <c r="X5109" s="28"/>
      <c r="Y5109" s="28"/>
      <c r="Z5109" s="28"/>
      <c r="AA5109" s="28"/>
      <c r="AB5109" s="28"/>
      <c r="AC5109" s="28"/>
      <c r="AD5109" s="28"/>
      <c r="AE5109" s="28"/>
      <c r="AF5109" s="28"/>
      <c r="AG5109" s="28" t="s">
        <v>202</v>
      </c>
      <c r="AH5109" s="22"/>
      <c r="AI5109" s="22"/>
      <c r="AJ5109" s="22"/>
    </row>
    <row r="5110" spans="1:36" s="24" customFormat="1" ht="47.25" hidden="1" customHeight="1" x14ac:dyDescent="0.2">
      <c r="A5110" s="28" t="s">
        <v>4114</v>
      </c>
      <c r="B5110" s="28" t="s">
        <v>111</v>
      </c>
      <c r="C5110" s="28"/>
      <c r="D5110" s="37">
        <v>41794</v>
      </c>
      <c r="E5110" s="30"/>
      <c r="F5110" s="37"/>
      <c r="G5110" s="30"/>
      <c r="H5110" s="30"/>
      <c r="I5110" s="28"/>
      <c r="J5110" s="28"/>
      <c r="K5110" s="28"/>
      <c r="L5110" s="28"/>
      <c r="M5110" s="28"/>
      <c r="N5110" s="28"/>
      <c r="O5110" s="28"/>
      <c r="P5110" s="28"/>
      <c r="Q5110" s="28"/>
      <c r="R5110" s="28"/>
      <c r="S5110" s="28"/>
      <c r="T5110" s="28"/>
      <c r="U5110" s="28"/>
      <c r="V5110" s="28"/>
      <c r="W5110" s="28"/>
      <c r="X5110" s="28"/>
      <c r="Y5110" s="28"/>
      <c r="Z5110" s="28"/>
      <c r="AA5110" s="28"/>
      <c r="AB5110" s="28"/>
      <c r="AC5110" s="28"/>
      <c r="AD5110" s="28"/>
      <c r="AE5110" s="28"/>
      <c r="AF5110" s="28"/>
      <c r="AG5110" s="28" t="s">
        <v>202</v>
      </c>
      <c r="AH5110" s="22"/>
      <c r="AI5110" s="22"/>
      <c r="AJ5110" s="22"/>
    </row>
    <row r="5111" spans="1:36" s="24" customFormat="1" ht="47.25" hidden="1" customHeight="1" x14ac:dyDescent="0.2">
      <c r="A5111" s="28" t="s">
        <v>4114</v>
      </c>
      <c r="B5111" s="28" t="s">
        <v>111</v>
      </c>
      <c r="C5111" s="28"/>
      <c r="D5111" s="37">
        <v>41795</v>
      </c>
      <c r="E5111" s="30"/>
      <c r="F5111" s="37"/>
      <c r="G5111" s="30"/>
      <c r="H5111" s="30"/>
      <c r="I5111" s="28"/>
      <c r="J5111" s="28"/>
      <c r="K5111" s="28"/>
      <c r="L5111" s="28"/>
      <c r="M5111" s="28"/>
      <c r="N5111" s="28"/>
      <c r="O5111" s="28"/>
      <c r="P5111" s="28"/>
      <c r="Q5111" s="28"/>
      <c r="R5111" s="28"/>
      <c r="S5111" s="28"/>
      <c r="T5111" s="28"/>
      <c r="U5111" s="28"/>
      <c r="V5111" s="28"/>
      <c r="W5111" s="28"/>
      <c r="X5111" s="28"/>
      <c r="Y5111" s="28"/>
      <c r="Z5111" s="28"/>
      <c r="AA5111" s="28"/>
      <c r="AB5111" s="28"/>
      <c r="AC5111" s="28"/>
      <c r="AD5111" s="28"/>
      <c r="AE5111" s="28"/>
      <c r="AF5111" s="28"/>
      <c r="AG5111" s="28" t="s">
        <v>202</v>
      </c>
      <c r="AH5111" s="22"/>
      <c r="AI5111" s="22"/>
      <c r="AJ5111" s="22"/>
    </row>
    <row r="5112" spans="1:36" hidden="1" x14ac:dyDescent="0.2">
      <c r="A5112" s="28" t="s">
        <v>4114</v>
      </c>
      <c r="B5112" s="28" t="s">
        <v>111</v>
      </c>
      <c r="C5112" s="28"/>
      <c r="D5112" s="37">
        <v>41795</v>
      </c>
      <c r="E5112" s="30"/>
      <c r="F5112" s="37"/>
      <c r="G5112" s="30"/>
      <c r="H5112" s="30"/>
      <c r="I5112" s="28"/>
      <c r="J5112" s="28"/>
      <c r="K5112" s="28"/>
      <c r="L5112" s="28"/>
      <c r="M5112" s="28"/>
      <c r="N5112" s="28"/>
      <c r="O5112" s="28"/>
      <c r="P5112" s="28"/>
      <c r="Q5112" s="28"/>
      <c r="R5112" s="28"/>
      <c r="S5112" s="28"/>
      <c r="T5112" s="28"/>
      <c r="U5112" s="28"/>
      <c r="V5112" s="28"/>
      <c r="W5112" s="28"/>
      <c r="X5112" s="28"/>
      <c r="Y5112" s="28"/>
      <c r="Z5112" s="28"/>
      <c r="AA5112" s="28"/>
      <c r="AB5112" s="28"/>
      <c r="AC5112" s="28"/>
      <c r="AD5112" s="28"/>
      <c r="AE5112" s="28"/>
      <c r="AF5112" s="28"/>
      <c r="AG5112" s="28" t="s">
        <v>202</v>
      </c>
    </row>
    <row r="5113" spans="1:36" hidden="1" x14ac:dyDescent="0.2">
      <c r="A5113" s="28" t="s">
        <v>4114</v>
      </c>
      <c r="B5113" s="28" t="s">
        <v>111</v>
      </c>
      <c r="C5113" s="28"/>
      <c r="D5113" s="37">
        <v>41796</v>
      </c>
      <c r="E5113" s="30"/>
      <c r="F5113" s="37"/>
      <c r="G5113" s="30"/>
      <c r="H5113" s="30"/>
      <c r="I5113" s="28"/>
      <c r="J5113" s="28"/>
      <c r="K5113" s="28"/>
      <c r="L5113" s="28"/>
      <c r="M5113" s="28"/>
      <c r="N5113" s="28"/>
      <c r="O5113" s="28"/>
      <c r="P5113" s="28"/>
      <c r="Q5113" s="28"/>
      <c r="R5113" s="28"/>
      <c r="S5113" s="28"/>
      <c r="T5113" s="28"/>
      <c r="U5113" s="28"/>
      <c r="V5113" s="28"/>
      <c r="W5113" s="28"/>
      <c r="X5113" s="28"/>
      <c r="Y5113" s="28"/>
      <c r="Z5113" s="28"/>
      <c r="AA5113" s="28"/>
      <c r="AB5113" s="28"/>
      <c r="AC5113" s="28"/>
      <c r="AD5113" s="28"/>
      <c r="AE5113" s="28"/>
      <c r="AF5113" s="28"/>
      <c r="AG5113" s="28" t="s">
        <v>202</v>
      </c>
    </row>
    <row r="5114" spans="1:36" s="3" customFormat="1" ht="72" hidden="1" customHeight="1" x14ac:dyDescent="0.2">
      <c r="A5114" s="28" t="s">
        <v>4114</v>
      </c>
      <c r="B5114" s="28" t="s">
        <v>111</v>
      </c>
      <c r="C5114" s="28"/>
      <c r="D5114" s="37">
        <v>41796</v>
      </c>
      <c r="E5114" s="30"/>
      <c r="F5114" s="37"/>
      <c r="G5114" s="30"/>
      <c r="H5114" s="30"/>
      <c r="I5114" s="28"/>
      <c r="J5114" s="28"/>
      <c r="K5114" s="28"/>
      <c r="L5114" s="28"/>
      <c r="M5114" s="28"/>
      <c r="N5114" s="28"/>
      <c r="O5114" s="28"/>
      <c r="P5114" s="28"/>
      <c r="Q5114" s="28"/>
      <c r="R5114" s="28"/>
      <c r="S5114" s="28"/>
      <c r="T5114" s="28"/>
      <c r="U5114" s="28"/>
      <c r="V5114" s="28"/>
      <c r="W5114" s="28"/>
      <c r="X5114" s="28"/>
      <c r="Y5114" s="28"/>
      <c r="Z5114" s="28"/>
      <c r="AA5114" s="28"/>
      <c r="AB5114" s="28"/>
      <c r="AC5114" s="28"/>
      <c r="AD5114" s="28"/>
      <c r="AE5114" s="28"/>
      <c r="AF5114" s="28"/>
      <c r="AG5114" s="28" t="s">
        <v>202</v>
      </c>
      <c r="AH5114" s="22"/>
      <c r="AI5114" s="22"/>
      <c r="AJ5114" s="22"/>
    </row>
    <row r="5115" spans="1:36" s="3" customFormat="1" ht="163.5" hidden="1" customHeight="1" x14ac:dyDescent="0.2">
      <c r="A5115" s="28" t="s">
        <v>4114</v>
      </c>
      <c r="B5115" s="28" t="s">
        <v>111</v>
      </c>
      <c r="C5115" s="28"/>
      <c r="D5115" s="37">
        <v>41797</v>
      </c>
      <c r="E5115" s="30"/>
      <c r="F5115" s="37"/>
      <c r="G5115" s="30"/>
      <c r="H5115" s="30"/>
      <c r="I5115" s="28"/>
      <c r="J5115" s="28"/>
      <c r="K5115" s="28"/>
      <c r="L5115" s="28"/>
      <c r="M5115" s="28"/>
      <c r="N5115" s="28"/>
      <c r="O5115" s="28"/>
      <c r="P5115" s="28"/>
      <c r="Q5115" s="28"/>
      <c r="R5115" s="28"/>
      <c r="S5115" s="28"/>
      <c r="T5115" s="28"/>
      <c r="U5115" s="28"/>
      <c r="V5115" s="28"/>
      <c r="W5115" s="28"/>
      <c r="X5115" s="28"/>
      <c r="Y5115" s="28"/>
      <c r="Z5115" s="28"/>
      <c r="AA5115" s="28"/>
      <c r="AB5115" s="28"/>
      <c r="AC5115" s="28"/>
      <c r="AD5115" s="28"/>
      <c r="AE5115" s="28"/>
      <c r="AF5115" s="28"/>
      <c r="AG5115" s="28" t="s">
        <v>202</v>
      </c>
      <c r="AH5115" s="22"/>
      <c r="AI5115" s="22"/>
      <c r="AJ5115" s="22"/>
    </row>
    <row r="5116" spans="1:36" s="3" customFormat="1" ht="63" hidden="1" customHeight="1" x14ac:dyDescent="0.2">
      <c r="A5116" s="28" t="s">
        <v>4114</v>
      </c>
      <c r="B5116" s="28" t="s">
        <v>111</v>
      </c>
      <c r="C5116" s="28"/>
      <c r="D5116" s="37">
        <v>41797</v>
      </c>
      <c r="E5116" s="30"/>
      <c r="F5116" s="37"/>
      <c r="G5116" s="30"/>
      <c r="H5116" s="30"/>
      <c r="I5116" s="28"/>
      <c r="J5116" s="28"/>
      <c r="K5116" s="28"/>
      <c r="L5116" s="28"/>
      <c r="M5116" s="28"/>
      <c r="N5116" s="28"/>
      <c r="O5116" s="28"/>
      <c r="P5116" s="28"/>
      <c r="Q5116" s="28"/>
      <c r="R5116" s="28"/>
      <c r="S5116" s="28"/>
      <c r="T5116" s="28"/>
      <c r="U5116" s="28"/>
      <c r="V5116" s="28"/>
      <c r="W5116" s="28"/>
      <c r="X5116" s="28"/>
      <c r="Y5116" s="28"/>
      <c r="Z5116" s="28"/>
      <c r="AA5116" s="28"/>
      <c r="AB5116" s="28"/>
      <c r="AC5116" s="28"/>
      <c r="AD5116" s="28"/>
      <c r="AE5116" s="28"/>
      <c r="AF5116" s="28"/>
      <c r="AG5116" s="28" t="s">
        <v>202</v>
      </c>
      <c r="AH5116" s="22"/>
      <c r="AI5116" s="22"/>
      <c r="AJ5116" s="22"/>
    </row>
    <row r="5117" spans="1:36" s="3" customFormat="1" ht="90.75" hidden="1" customHeight="1" x14ac:dyDescent="0.2">
      <c r="A5117" s="28" t="s">
        <v>4114</v>
      </c>
      <c r="B5117" s="28" t="s">
        <v>111</v>
      </c>
      <c r="C5117" s="28"/>
      <c r="D5117" s="37">
        <v>41798</v>
      </c>
      <c r="E5117" s="30"/>
      <c r="F5117" s="37"/>
      <c r="G5117" s="30"/>
      <c r="H5117" s="30"/>
      <c r="I5117" s="28"/>
      <c r="J5117" s="28"/>
      <c r="K5117" s="28"/>
      <c r="L5117" s="28"/>
      <c r="M5117" s="28"/>
      <c r="N5117" s="28"/>
      <c r="O5117" s="28"/>
      <c r="P5117" s="28"/>
      <c r="Q5117" s="28"/>
      <c r="R5117" s="28"/>
      <c r="S5117" s="28"/>
      <c r="T5117" s="28"/>
      <c r="U5117" s="28"/>
      <c r="V5117" s="28"/>
      <c r="W5117" s="28"/>
      <c r="X5117" s="28"/>
      <c r="Y5117" s="28"/>
      <c r="Z5117" s="28"/>
      <c r="AA5117" s="28"/>
      <c r="AB5117" s="28"/>
      <c r="AC5117" s="28"/>
      <c r="AD5117" s="28"/>
      <c r="AE5117" s="28"/>
      <c r="AF5117" s="28"/>
      <c r="AG5117" s="28" t="s">
        <v>202</v>
      </c>
      <c r="AH5117" s="22"/>
      <c r="AI5117" s="22"/>
      <c r="AJ5117" s="22"/>
    </row>
    <row r="5118" spans="1:36" s="3" customFormat="1" ht="72" hidden="1" customHeight="1" x14ac:dyDescent="0.2">
      <c r="A5118" s="28" t="s">
        <v>4114</v>
      </c>
      <c r="B5118" s="28" t="s">
        <v>111</v>
      </c>
      <c r="C5118" s="28"/>
      <c r="D5118" s="37">
        <v>41798</v>
      </c>
      <c r="E5118" s="30"/>
      <c r="F5118" s="37"/>
      <c r="G5118" s="30"/>
      <c r="H5118" s="30"/>
      <c r="I5118" s="28"/>
      <c r="J5118" s="28"/>
      <c r="K5118" s="28"/>
      <c r="L5118" s="28"/>
      <c r="M5118" s="28"/>
      <c r="N5118" s="28"/>
      <c r="O5118" s="28"/>
      <c r="P5118" s="28"/>
      <c r="Q5118" s="28"/>
      <c r="R5118" s="28"/>
      <c r="S5118" s="28"/>
      <c r="T5118" s="28"/>
      <c r="U5118" s="28"/>
      <c r="V5118" s="28"/>
      <c r="W5118" s="28"/>
      <c r="X5118" s="28"/>
      <c r="Y5118" s="28"/>
      <c r="Z5118" s="28"/>
      <c r="AA5118" s="28"/>
      <c r="AB5118" s="28"/>
      <c r="AC5118" s="28"/>
      <c r="AD5118" s="28"/>
      <c r="AE5118" s="28"/>
      <c r="AF5118" s="28"/>
      <c r="AG5118" s="28" t="s">
        <v>202</v>
      </c>
      <c r="AH5118" s="22"/>
      <c r="AI5118" s="22"/>
      <c r="AJ5118" s="22"/>
    </row>
    <row r="5119" spans="1:36" s="3" customFormat="1" ht="51.75" hidden="1" customHeight="1" x14ac:dyDescent="0.2">
      <c r="A5119" s="28" t="s">
        <v>4114</v>
      </c>
      <c r="B5119" s="28" t="s">
        <v>111</v>
      </c>
      <c r="C5119" s="28"/>
      <c r="D5119" s="37">
        <v>41799</v>
      </c>
      <c r="E5119" s="30"/>
      <c r="F5119" s="37"/>
      <c r="G5119" s="30"/>
      <c r="H5119" s="30"/>
      <c r="I5119" s="28"/>
      <c r="J5119" s="28"/>
      <c r="K5119" s="28"/>
      <c r="L5119" s="28"/>
      <c r="M5119" s="28"/>
      <c r="N5119" s="28"/>
      <c r="O5119" s="28"/>
      <c r="P5119" s="28"/>
      <c r="Q5119" s="28"/>
      <c r="R5119" s="28"/>
      <c r="S5119" s="28"/>
      <c r="T5119" s="28"/>
      <c r="U5119" s="28"/>
      <c r="V5119" s="28"/>
      <c r="W5119" s="28"/>
      <c r="X5119" s="28"/>
      <c r="Y5119" s="28"/>
      <c r="Z5119" s="28"/>
      <c r="AA5119" s="28"/>
      <c r="AB5119" s="28"/>
      <c r="AC5119" s="28"/>
      <c r="AD5119" s="28"/>
      <c r="AE5119" s="28"/>
      <c r="AF5119" s="28"/>
      <c r="AG5119" s="28" t="s">
        <v>202</v>
      </c>
      <c r="AH5119" s="22"/>
      <c r="AI5119" s="22"/>
      <c r="AJ5119" s="22"/>
    </row>
    <row r="5120" spans="1:36" s="3" customFormat="1" ht="56.25" hidden="1" customHeight="1" x14ac:dyDescent="0.2">
      <c r="A5120" s="28" t="s">
        <v>4114</v>
      </c>
      <c r="B5120" s="28" t="s">
        <v>111</v>
      </c>
      <c r="C5120" s="28"/>
      <c r="D5120" s="37">
        <v>41799</v>
      </c>
      <c r="E5120" s="30"/>
      <c r="F5120" s="37"/>
      <c r="G5120" s="30"/>
      <c r="H5120" s="30"/>
      <c r="I5120" s="28"/>
      <c r="J5120" s="28"/>
      <c r="K5120" s="28"/>
      <c r="L5120" s="28"/>
      <c r="M5120" s="28"/>
      <c r="N5120" s="28"/>
      <c r="O5120" s="28"/>
      <c r="P5120" s="28"/>
      <c r="Q5120" s="28"/>
      <c r="R5120" s="28"/>
      <c r="S5120" s="28"/>
      <c r="T5120" s="28"/>
      <c r="U5120" s="28"/>
      <c r="V5120" s="28"/>
      <c r="W5120" s="28"/>
      <c r="X5120" s="28"/>
      <c r="Y5120" s="28"/>
      <c r="Z5120" s="28"/>
      <c r="AA5120" s="28"/>
      <c r="AB5120" s="28"/>
      <c r="AC5120" s="28"/>
      <c r="AD5120" s="28"/>
      <c r="AE5120" s="28"/>
      <c r="AF5120" s="28"/>
      <c r="AG5120" s="28" t="s">
        <v>202</v>
      </c>
      <c r="AH5120" s="22"/>
      <c r="AI5120" s="22"/>
      <c r="AJ5120" s="22"/>
    </row>
    <row r="5121" spans="1:113" hidden="1" x14ac:dyDescent="0.2">
      <c r="A5121" s="28" t="s">
        <v>4114</v>
      </c>
      <c r="B5121" s="28" t="s">
        <v>111</v>
      </c>
      <c r="C5121" s="28"/>
      <c r="D5121" s="37">
        <v>41800</v>
      </c>
      <c r="E5121" s="30"/>
      <c r="F5121" s="37"/>
      <c r="G5121" s="30"/>
      <c r="H5121" s="30"/>
      <c r="I5121" s="28"/>
      <c r="J5121" s="28"/>
      <c r="K5121" s="28"/>
      <c r="L5121" s="28"/>
      <c r="M5121" s="28"/>
      <c r="N5121" s="28"/>
      <c r="O5121" s="28"/>
      <c r="P5121" s="28"/>
      <c r="Q5121" s="28"/>
      <c r="R5121" s="28"/>
      <c r="S5121" s="28"/>
      <c r="T5121" s="28"/>
      <c r="U5121" s="28"/>
      <c r="V5121" s="28"/>
      <c r="W5121" s="28"/>
      <c r="X5121" s="28"/>
      <c r="Y5121" s="28"/>
      <c r="Z5121" s="28"/>
      <c r="AA5121" s="28"/>
      <c r="AB5121" s="28"/>
      <c r="AC5121" s="28"/>
      <c r="AD5121" s="28"/>
      <c r="AE5121" s="28"/>
      <c r="AF5121" s="28"/>
      <c r="AG5121" s="28" t="s">
        <v>202</v>
      </c>
    </row>
    <row r="5122" spans="1:113" hidden="1" x14ac:dyDescent="0.2">
      <c r="A5122" s="28" t="s">
        <v>4114</v>
      </c>
      <c r="B5122" s="28" t="s">
        <v>111</v>
      </c>
      <c r="C5122" s="28"/>
      <c r="D5122" s="37">
        <v>41800</v>
      </c>
      <c r="E5122" s="30"/>
      <c r="F5122" s="37"/>
      <c r="G5122" s="30"/>
      <c r="H5122" s="30"/>
      <c r="I5122" s="28"/>
      <c r="J5122" s="28"/>
      <c r="K5122" s="28"/>
      <c r="L5122" s="28"/>
      <c r="M5122" s="28"/>
      <c r="N5122" s="28"/>
      <c r="O5122" s="28"/>
      <c r="P5122" s="28"/>
      <c r="Q5122" s="28"/>
      <c r="R5122" s="28"/>
      <c r="S5122" s="28"/>
      <c r="T5122" s="28"/>
      <c r="U5122" s="28"/>
      <c r="V5122" s="28"/>
      <c r="W5122" s="28"/>
      <c r="X5122" s="28"/>
      <c r="Y5122" s="28"/>
      <c r="Z5122" s="28"/>
      <c r="AA5122" s="28"/>
      <c r="AB5122" s="28"/>
      <c r="AC5122" s="28"/>
      <c r="AD5122" s="28"/>
      <c r="AE5122" s="28"/>
      <c r="AF5122" s="28"/>
      <c r="AG5122" s="28" t="s">
        <v>202</v>
      </c>
    </row>
    <row r="5123" spans="1:113" hidden="1" x14ac:dyDescent="0.2">
      <c r="A5123" s="28" t="s">
        <v>4114</v>
      </c>
      <c r="B5123" s="28" t="s">
        <v>111</v>
      </c>
      <c r="C5123" s="28"/>
      <c r="D5123" s="37">
        <v>41801</v>
      </c>
      <c r="E5123" s="30"/>
      <c r="F5123" s="37"/>
      <c r="G5123" s="30"/>
      <c r="H5123" s="30"/>
      <c r="I5123" s="28"/>
      <c r="J5123" s="28"/>
      <c r="K5123" s="28"/>
      <c r="L5123" s="28"/>
      <c r="M5123" s="28"/>
      <c r="N5123" s="28"/>
      <c r="O5123" s="28"/>
      <c r="P5123" s="28"/>
      <c r="Q5123" s="28"/>
      <c r="R5123" s="28"/>
      <c r="S5123" s="28"/>
      <c r="T5123" s="28"/>
      <c r="U5123" s="28"/>
      <c r="V5123" s="28"/>
      <c r="W5123" s="28"/>
      <c r="X5123" s="28"/>
      <c r="Y5123" s="28"/>
      <c r="Z5123" s="28"/>
      <c r="AA5123" s="28"/>
      <c r="AB5123" s="28"/>
      <c r="AC5123" s="28"/>
      <c r="AD5123" s="28"/>
      <c r="AE5123" s="28"/>
      <c r="AF5123" s="28"/>
      <c r="AG5123" s="28" t="s">
        <v>202</v>
      </c>
    </row>
    <row r="5124" spans="1:113" ht="208.5" hidden="1" customHeight="1" x14ac:dyDescent="0.2">
      <c r="A5124" s="28" t="s">
        <v>4114</v>
      </c>
      <c r="B5124" s="28" t="s">
        <v>111</v>
      </c>
      <c r="C5124" s="28"/>
      <c r="D5124" s="37">
        <v>41801</v>
      </c>
      <c r="E5124" s="30"/>
      <c r="F5124" s="37"/>
      <c r="G5124" s="30"/>
      <c r="H5124" s="30"/>
      <c r="I5124" s="28"/>
      <c r="J5124" s="28"/>
      <c r="K5124" s="28"/>
      <c r="L5124" s="28"/>
      <c r="M5124" s="28"/>
      <c r="N5124" s="28"/>
      <c r="O5124" s="28"/>
      <c r="P5124" s="28"/>
      <c r="Q5124" s="28"/>
      <c r="R5124" s="28"/>
      <c r="S5124" s="28"/>
      <c r="T5124" s="28"/>
      <c r="U5124" s="28"/>
      <c r="V5124" s="28"/>
      <c r="W5124" s="28"/>
      <c r="X5124" s="28"/>
      <c r="Y5124" s="28"/>
      <c r="Z5124" s="28"/>
      <c r="AA5124" s="28"/>
      <c r="AB5124" s="28"/>
      <c r="AC5124" s="28"/>
      <c r="AD5124" s="28"/>
      <c r="AE5124" s="28"/>
      <c r="AF5124" s="28"/>
      <c r="AG5124" s="28" t="s">
        <v>202</v>
      </c>
    </row>
    <row r="5125" spans="1:113" ht="31.5" hidden="1" customHeight="1" x14ac:dyDescent="0.2">
      <c r="A5125" s="28" t="s">
        <v>4114</v>
      </c>
      <c r="B5125" s="28" t="s">
        <v>111</v>
      </c>
      <c r="C5125" s="28"/>
      <c r="D5125" s="37">
        <v>41802</v>
      </c>
      <c r="E5125" s="30"/>
      <c r="F5125" s="37"/>
      <c r="G5125" s="30"/>
      <c r="H5125" s="30"/>
      <c r="I5125" s="28"/>
      <c r="J5125" s="28"/>
      <c r="K5125" s="28"/>
      <c r="L5125" s="28"/>
      <c r="M5125" s="28"/>
      <c r="N5125" s="28"/>
      <c r="O5125" s="28"/>
      <c r="P5125" s="28"/>
      <c r="Q5125" s="28"/>
      <c r="R5125" s="28"/>
      <c r="S5125" s="28"/>
      <c r="T5125" s="28"/>
      <c r="U5125" s="28"/>
      <c r="V5125" s="28"/>
      <c r="W5125" s="28"/>
      <c r="X5125" s="28"/>
      <c r="Y5125" s="28"/>
      <c r="Z5125" s="28"/>
      <c r="AA5125" s="28"/>
      <c r="AB5125" s="28"/>
      <c r="AC5125" s="28"/>
      <c r="AD5125" s="28"/>
      <c r="AE5125" s="28"/>
      <c r="AF5125" s="28"/>
      <c r="AG5125" s="28" t="s">
        <v>202</v>
      </c>
    </row>
    <row r="5126" spans="1:113" ht="31.5" hidden="1" customHeight="1" x14ac:dyDescent="0.2">
      <c r="A5126" s="28" t="s">
        <v>4114</v>
      </c>
      <c r="B5126" s="28" t="s">
        <v>111</v>
      </c>
      <c r="C5126" s="28"/>
      <c r="D5126" s="37">
        <v>41802</v>
      </c>
      <c r="E5126" s="30"/>
      <c r="F5126" s="37"/>
      <c r="G5126" s="30"/>
      <c r="H5126" s="30"/>
      <c r="I5126" s="28"/>
      <c r="J5126" s="28"/>
      <c r="K5126" s="28"/>
      <c r="L5126" s="28"/>
      <c r="M5126" s="28"/>
      <c r="N5126" s="28"/>
      <c r="O5126" s="28"/>
      <c r="P5126" s="28"/>
      <c r="Q5126" s="28"/>
      <c r="R5126" s="28"/>
      <c r="S5126" s="28"/>
      <c r="T5126" s="28"/>
      <c r="U5126" s="28"/>
      <c r="V5126" s="28"/>
      <c r="W5126" s="28"/>
      <c r="X5126" s="28"/>
      <c r="Y5126" s="28"/>
      <c r="Z5126" s="28"/>
      <c r="AA5126" s="28"/>
      <c r="AB5126" s="28"/>
      <c r="AC5126" s="28"/>
      <c r="AD5126" s="28"/>
      <c r="AE5126" s="28"/>
      <c r="AF5126" s="28"/>
      <c r="AG5126" s="28" t="s">
        <v>202</v>
      </c>
    </row>
    <row r="5127" spans="1:113" ht="15" hidden="1" customHeight="1" x14ac:dyDescent="0.2">
      <c r="A5127" s="28" t="s">
        <v>4114</v>
      </c>
      <c r="B5127" s="28" t="s">
        <v>111</v>
      </c>
      <c r="C5127" s="28"/>
      <c r="D5127" s="37">
        <v>41803</v>
      </c>
      <c r="E5127" s="30"/>
      <c r="F5127" s="37"/>
      <c r="G5127" s="30"/>
      <c r="H5127" s="30"/>
      <c r="I5127" s="28"/>
      <c r="J5127" s="28"/>
      <c r="K5127" s="28"/>
      <c r="L5127" s="28"/>
      <c r="M5127" s="28"/>
      <c r="N5127" s="28"/>
      <c r="O5127" s="28"/>
      <c r="P5127" s="28"/>
      <c r="Q5127" s="28"/>
      <c r="R5127" s="28"/>
      <c r="S5127" s="28"/>
      <c r="T5127" s="28"/>
      <c r="U5127" s="28"/>
      <c r="V5127" s="28"/>
      <c r="W5127" s="28"/>
      <c r="X5127" s="28"/>
      <c r="Y5127" s="28"/>
      <c r="Z5127" s="28"/>
      <c r="AA5127" s="28"/>
      <c r="AB5127" s="28"/>
      <c r="AC5127" s="28"/>
      <c r="AD5127" s="28"/>
      <c r="AE5127" s="28"/>
      <c r="AF5127" s="28"/>
      <c r="AG5127" s="28" t="s">
        <v>202</v>
      </c>
    </row>
    <row r="5128" spans="1:113" ht="107.45" hidden="1" customHeight="1" x14ac:dyDescent="0.2">
      <c r="A5128" s="28" t="s">
        <v>4114</v>
      </c>
      <c r="B5128" s="28" t="s">
        <v>111</v>
      </c>
      <c r="C5128" s="28"/>
      <c r="D5128" s="37">
        <v>41803</v>
      </c>
      <c r="E5128" s="30"/>
      <c r="F5128" s="37"/>
      <c r="G5128" s="30"/>
      <c r="H5128" s="30"/>
      <c r="I5128" s="28"/>
      <c r="J5128" s="28"/>
      <c r="K5128" s="28"/>
      <c r="L5128" s="28"/>
      <c r="M5128" s="28"/>
      <c r="N5128" s="28"/>
      <c r="O5128" s="28"/>
      <c r="P5128" s="28"/>
      <c r="Q5128" s="28"/>
      <c r="R5128" s="28"/>
      <c r="S5128" s="28"/>
      <c r="T5128" s="28"/>
      <c r="U5128" s="595"/>
      <c r="V5128" s="595"/>
      <c r="W5128" s="595"/>
      <c r="X5128" s="775"/>
      <c r="Y5128" s="595"/>
      <c r="Z5128" s="595"/>
      <c r="AA5128" s="595"/>
      <c r="AB5128" s="595"/>
      <c r="AC5128" s="595"/>
      <c r="AD5128" s="595"/>
      <c r="AE5128" s="595"/>
      <c r="AF5128" s="595"/>
      <c r="AG5128" s="595" t="s">
        <v>202</v>
      </c>
    </row>
    <row r="5129" spans="1:113" hidden="1" x14ac:dyDescent="0.2">
      <c r="A5129" s="28" t="s">
        <v>4114</v>
      </c>
      <c r="B5129" s="28" t="s">
        <v>111</v>
      </c>
      <c r="C5129" s="28"/>
      <c r="D5129" s="37">
        <v>41804</v>
      </c>
      <c r="E5129" s="30"/>
      <c r="F5129" s="37"/>
      <c r="G5129" s="30"/>
      <c r="H5129" s="30"/>
      <c r="I5129" s="28"/>
      <c r="J5129" s="28"/>
      <c r="K5129" s="28"/>
      <c r="L5129" s="28"/>
      <c r="M5129" s="28"/>
      <c r="N5129" s="28"/>
      <c r="O5129" s="28"/>
      <c r="P5129" s="28"/>
      <c r="Q5129" s="28"/>
      <c r="R5129" s="28"/>
      <c r="S5129" s="28"/>
      <c r="T5129" s="28"/>
      <c r="U5129" s="28"/>
      <c r="V5129" s="28"/>
      <c r="W5129" s="28"/>
      <c r="X5129" s="28"/>
      <c r="Y5129" s="28"/>
      <c r="Z5129" s="28"/>
      <c r="AA5129" s="28"/>
      <c r="AB5129" s="28"/>
      <c r="AC5129" s="28"/>
      <c r="AD5129" s="28"/>
      <c r="AE5129" s="28"/>
      <c r="AF5129" s="28"/>
      <c r="AG5129" s="28" t="s">
        <v>202</v>
      </c>
    </row>
    <row r="5130" spans="1:113" hidden="1" x14ac:dyDescent="0.2">
      <c r="A5130" s="28" t="s">
        <v>4114</v>
      </c>
      <c r="B5130" s="28" t="s">
        <v>111</v>
      </c>
      <c r="C5130" s="28"/>
      <c r="D5130" s="37">
        <v>41804</v>
      </c>
      <c r="E5130" s="30"/>
      <c r="F5130" s="37"/>
      <c r="G5130" s="30"/>
      <c r="H5130" s="30"/>
      <c r="I5130" s="28"/>
      <c r="J5130" s="28"/>
      <c r="K5130" s="28"/>
      <c r="L5130" s="28"/>
      <c r="M5130" s="28"/>
      <c r="N5130" s="28"/>
      <c r="O5130" s="28"/>
      <c r="P5130" s="28"/>
      <c r="Q5130" s="28"/>
      <c r="R5130" s="28"/>
      <c r="S5130" s="28"/>
      <c r="T5130" s="28"/>
      <c r="U5130" s="28"/>
      <c r="V5130" s="28"/>
      <c r="W5130" s="28"/>
      <c r="X5130" s="28"/>
      <c r="Y5130" s="28"/>
      <c r="Z5130" s="28"/>
      <c r="AA5130" s="28"/>
      <c r="AB5130" s="28"/>
      <c r="AC5130" s="28"/>
      <c r="AD5130" s="28"/>
      <c r="AE5130" s="28"/>
      <c r="AF5130" s="28"/>
      <c r="AG5130" s="28" t="s">
        <v>202</v>
      </c>
    </row>
    <row r="5131" spans="1:113" hidden="1" x14ac:dyDescent="0.2">
      <c r="A5131" s="28" t="s">
        <v>4114</v>
      </c>
      <c r="B5131" s="28" t="s">
        <v>111</v>
      </c>
      <c r="C5131" s="28"/>
      <c r="D5131" s="37">
        <v>41805</v>
      </c>
      <c r="E5131" s="30"/>
      <c r="F5131" s="37"/>
      <c r="G5131" s="30"/>
      <c r="H5131" s="30"/>
      <c r="I5131" s="28"/>
      <c r="J5131" s="28"/>
      <c r="K5131" s="28"/>
      <c r="L5131" s="28"/>
      <c r="M5131" s="28"/>
      <c r="N5131" s="28"/>
      <c r="O5131" s="28"/>
      <c r="P5131" s="28"/>
      <c r="Q5131" s="28"/>
      <c r="R5131" s="28"/>
      <c r="S5131" s="28"/>
      <c r="T5131" s="28"/>
      <c r="U5131" s="28"/>
      <c r="V5131" s="28"/>
      <c r="W5131" s="28"/>
      <c r="X5131" s="28"/>
      <c r="Y5131" s="28"/>
      <c r="Z5131" s="28"/>
      <c r="AA5131" s="28"/>
      <c r="AB5131" s="28"/>
      <c r="AC5131" s="28"/>
      <c r="AD5131" s="28"/>
      <c r="AE5131" s="28"/>
      <c r="AF5131" s="28"/>
      <c r="AG5131" s="28" t="s">
        <v>202</v>
      </c>
    </row>
    <row r="5132" spans="1:113" hidden="1" x14ac:dyDescent="0.2">
      <c r="A5132" s="28" t="s">
        <v>4114</v>
      </c>
      <c r="B5132" s="28" t="s">
        <v>111</v>
      </c>
      <c r="C5132" s="28"/>
      <c r="D5132" s="37">
        <v>41805</v>
      </c>
      <c r="E5132" s="30"/>
      <c r="F5132" s="37"/>
      <c r="G5132" s="30"/>
      <c r="H5132" s="30"/>
      <c r="I5132" s="28"/>
      <c r="J5132" s="28"/>
      <c r="K5132" s="28"/>
      <c r="L5132" s="28"/>
      <c r="M5132" s="28"/>
      <c r="N5132" s="28"/>
      <c r="O5132" s="28"/>
      <c r="P5132" s="28"/>
      <c r="Q5132" s="28"/>
      <c r="R5132" s="28"/>
      <c r="S5132" s="28"/>
      <c r="T5132" s="28"/>
      <c r="U5132" s="28"/>
      <c r="V5132" s="28"/>
      <c r="W5132" s="28"/>
      <c r="X5132" s="28"/>
      <c r="Y5132" s="28"/>
      <c r="Z5132" s="28"/>
      <c r="AA5132" s="28"/>
      <c r="AB5132" s="28"/>
      <c r="AC5132" s="28"/>
      <c r="AD5132" s="28"/>
      <c r="AE5132" s="28"/>
      <c r="AF5132" s="28"/>
      <c r="AG5132" s="28" t="s">
        <v>202</v>
      </c>
    </row>
    <row r="5133" spans="1:113" hidden="1" x14ac:dyDescent="0.2">
      <c r="A5133" s="28" t="s">
        <v>4114</v>
      </c>
      <c r="B5133" s="28" t="s">
        <v>111</v>
      </c>
      <c r="C5133" s="28"/>
      <c r="D5133" s="37">
        <v>41806</v>
      </c>
      <c r="E5133" s="30"/>
      <c r="F5133" s="37"/>
      <c r="G5133" s="30"/>
      <c r="H5133" s="30"/>
      <c r="I5133" s="28"/>
      <c r="J5133" s="28"/>
      <c r="K5133" s="28"/>
      <c r="L5133" s="28"/>
      <c r="M5133" s="28"/>
      <c r="N5133" s="28"/>
      <c r="O5133" s="28"/>
      <c r="P5133" s="28"/>
      <c r="Q5133" s="28"/>
      <c r="R5133" s="28"/>
      <c r="S5133" s="28"/>
      <c r="T5133" s="28"/>
      <c r="U5133" s="28"/>
      <c r="V5133" s="28"/>
      <c r="W5133" s="28"/>
      <c r="X5133" s="28"/>
      <c r="Y5133" s="28"/>
      <c r="Z5133" s="28"/>
      <c r="AA5133" s="28"/>
      <c r="AB5133" s="28"/>
      <c r="AC5133" s="28"/>
      <c r="AD5133" s="28"/>
      <c r="AE5133" s="28"/>
      <c r="AF5133" s="28"/>
      <c r="AG5133" s="28" t="s">
        <v>202</v>
      </c>
    </row>
    <row r="5134" spans="1:113" hidden="1" x14ac:dyDescent="0.2">
      <c r="A5134" s="28" t="s">
        <v>4114</v>
      </c>
      <c r="B5134" s="28" t="s">
        <v>111</v>
      </c>
      <c r="C5134" s="28"/>
      <c r="D5134" s="37">
        <v>41807</v>
      </c>
      <c r="E5134" s="30"/>
      <c r="F5134" s="37"/>
      <c r="G5134" s="30"/>
      <c r="H5134" s="30"/>
      <c r="I5134" s="28"/>
      <c r="J5134" s="28"/>
      <c r="K5134" s="28"/>
      <c r="L5134" s="28"/>
      <c r="M5134" s="28"/>
      <c r="N5134" s="28"/>
      <c r="O5134" s="28"/>
      <c r="P5134" s="28"/>
      <c r="Q5134" s="28"/>
      <c r="R5134" s="28"/>
      <c r="S5134" s="28"/>
      <c r="T5134" s="28"/>
      <c r="U5134" s="28"/>
      <c r="V5134" s="28"/>
      <c r="W5134" s="28"/>
      <c r="X5134" s="28"/>
      <c r="Y5134" s="28"/>
      <c r="Z5134" s="28"/>
      <c r="AA5134" s="28"/>
      <c r="AB5134" s="28"/>
      <c r="AC5134" s="28"/>
      <c r="AD5134" s="28"/>
      <c r="AE5134" s="28"/>
      <c r="AF5134" s="28"/>
      <c r="AG5134" s="28" t="s">
        <v>202</v>
      </c>
    </row>
    <row r="5135" spans="1:113" hidden="1" x14ac:dyDescent="0.2">
      <c r="A5135" s="28" t="s">
        <v>4114</v>
      </c>
      <c r="B5135" s="28" t="s">
        <v>111</v>
      </c>
      <c r="C5135" s="28"/>
      <c r="D5135" s="37">
        <v>41808</v>
      </c>
      <c r="E5135" s="30"/>
      <c r="F5135" s="37"/>
      <c r="G5135" s="30"/>
      <c r="H5135" s="30"/>
      <c r="I5135" s="28"/>
      <c r="J5135" s="28"/>
      <c r="K5135" s="28"/>
      <c r="L5135" s="28"/>
      <c r="M5135" s="28"/>
      <c r="N5135" s="28"/>
      <c r="O5135" s="28"/>
      <c r="P5135" s="28"/>
      <c r="Q5135" s="28"/>
      <c r="R5135" s="28"/>
      <c r="S5135" s="28"/>
      <c r="T5135" s="28"/>
      <c r="U5135" s="28"/>
      <c r="V5135" s="28"/>
      <c r="W5135" s="28"/>
      <c r="X5135" s="28"/>
      <c r="Y5135" s="28"/>
      <c r="Z5135" s="28"/>
      <c r="AA5135" s="28"/>
      <c r="AB5135" s="28"/>
      <c r="AC5135" s="28"/>
      <c r="AD5135" s="28"/>
      <c r="AE5135" s="28"/>
      <c r="AF5135" s="28"/>
      <c r="AG5135" s="28" t="s">
        <v>202</v>
      </c>
    </row>
    <row r="5136" spans="1:113" s="75" customFormat="1" hidden="1" x14ac:dyDescent="0.2">
      <c r="A5136" s="28" t="s">
        <v>4114</v>
      </c>
      <c r="B5136" s="28" t="s">
        <v>111</v>
      </c>
      <c r="C5136" s="28"/>
      <c r="D5136" s="37">
        <v>41809</v>
      </c>
      <c r="E5136" s="30"/>
      <c r="F5136" s="37"/>
      <c r="G5136" s="30"/>
      <c r="H5136" s="30"/>
      <c r="I5136" s="28"/>
      <c r="J5136" s="28"/>
      <c r="K5136" s="28"/>
      <c r="L5136" s="28"/>
      <c r="M5136" s="28"/>
      <c r="N5136" s="28"/>
      <c r="O5136" s="28"/>
      <c r="P5136" s="28"/>
      <c r="Q5136" s="28"/>
      <c r="R5136" s="28"/>
      <c r="S5136" s="28"/>
      <c r="T5136" s="28"/>
      <c r="U5136" s="28"/>
      <c r="V5136" s="28"/>
      <c r="W5136" s="28"/>
      <c r="X5136" s="28"/>
      <c r="Y5136" s="28"/>
      <c r="Z5136" s="28"/>
      <c r="AA5136" s="28"/>
      <c r="AB5136" s="28"/>
      <c r="AC5136" s="28"/>
      <c r="AD5136" s="28"/>
      <c r="AE5136" s="28"/>
      <c r="AF5136" s="28"/>
      <c r="AG5136" s="28" t="s">
        <v>202</v>
      </c>
      <c r="AH5136" s="28"/>
      <c r="AI5136" s="28"/>
      <c r="AJ5136" s="28"/>
      <c r="AK5136" s="161"/>
      <c r="AL5136" s="69"/>
      <c r="AM5136" s="69"/>
      <c r="AN5136" s="69"/>
      <c r="AO5136" s="69"/>
      <c r="AP5136" s="69"/>
      <c r="AQ5136" s="69"/>
      <c r="AR5136" s="69"/>
      <c r="AS5136" s="69"/>
      <c r="AT5136" s="69"/>
      <c r="AU5136" s="69"/>
      <c r="AV5136" s="69"/>
      <c r="AW5136" s="69"/>
      <c r="AX5136" s="69"/>
      <c r="AY5136" s="69"/>
      <c r="AZ5136" s="69"/>
      <c r="BA5136" s="69"/>
      <c r="BB5136" s="69"/>
      <c r="BC5136" s="69"/>
      <c r="BD5136" s="69"/>
      <c r="BE5136" s="69"/>
      <c r="BF5136" s="69"/>
      <c r="BG5136" s="69"/>
      <c r="BH5136" s="69"/>
      <c r="BI5136" s="69"/>
      <c r="BJ5136" s="69"/>
      <c r="BK5136" s="69"/>
      <c r="BL5136" s="69"/>
      <c r="BM5136" s="69"/>
      <c r="BN5136" s="69"/>
      <c r="BO5136" s="69"/>
      <c r="BP5136" s="69"/>
      <c r="BQ5136" s="69"/>
      <c r="BR5136" s="69"/>
      <c r="BS5136" s="69"/>
      <c r="BT5136" s="69"/>
      <c r="BU5136" s="69"/>
      <c r="BV5136" s="69"/>
      <c r="BW5136" s="69"/>
      <c r="BX5136" s="69"/>
      <c r="BY5136" s="69"/>
      <c r="BZ5136" s="69"/>
      <c r="CA5136" s="69"/>
      <c r="CB5136" s="69"/>
      <c r="CC5136" s="69"/>
      <c r="CD5136" s="69"/>
      <c r="CE5136" s="69"/>
      <c r="CF5136" s="69"/>
      <c r="CG5136" s="69"/>
      <c r="CH5136" s="69"/>
      <c r="CI5136" s="69"/>
      <c r="CJ5136" s="69"/>
      <c r="CK5136" s="69"/>
      <c r="CL5136" s="69"/>
      <c r="CM5136" s="69"/>
      <c r="CN5136" s="69"/>
      <c r="CO5136" s="69"/>
      <c r="CP5136" s="69"/>
      <c r="CQ5136" s="69"/>
      <c r="CR5136" s="69"/>
      <c r="CS5136" s="69"/>
      <c r="CT5136" s="69"/>
      <c r="CU5136" s="69"/>
      <c r="CV5136" s="69"/>
      <c r="CW5136" s="69"/>
      <c r="CX5136" s="69"/>
      <c r="CY5136" s="69"/>
      <c r="CZ5136" s="69"/>
      <c r="DA5136" s="69"/>
      <c r="DB5136" s="69"/>
      <c r="DC5136" s="69"/>
      <c r="DD5136" s="69"/>
      <c r="DE5136" s="69"/>
      <c r="DF5136" s="69"/>
      <c r="DG5136" s="69"/>
      <c r="DH5136" s="69"/>
      <c r="DI5136" s="69"/>
    </row>
    <row r="5137" spans="1:113" s="75" customFormat="1" hidden="1" x14ac:dyDescent="0.2">
      <c r="A5137" s="28" t="s">
        <v>4114</v>
      </c>
      <c r="B5137" s="28" t="s">
        <v>111</v>
      </c>
      <c r="C5137" s="28"/>
      <c r="D5137" s="37">
        <v>41810</v>
      </c>
      <c r="E5137" s="30"/>
      <c r="F5137" s="37"/>
      <c r="G5137" s="30"/>
      <c r="H5137" s="30"/>
      <c r="I5137" s="28"/>
      <c r="J5137" s="28"/>
      <c r="K5137" s="28"/>
      <c r="L5137" s="28"/>
      <c r="M5137" s="28"/>
      <c r="N5137" s="28"/>
      <c r="O5137" s="28"/>
      <c r="P5137" s="28"/>
      <c r="Q5137" s="28"/>
      <c r="R5137" s="28"/>
      <c r="S5137" s="28"/>
      <c r="T5137" s="28"/>
      <c r="U5137" s="28"/>
      <c r="V5137" s="28"/>
      <c r="W5137" s="28"/>
      <c r="X5137" s="28"/>
      <c r="Y5137" s="28"/>
      <c r="Z5137" s="28"/>
      <c r="AA5137" s="28"/>
      <c r="AB5137" s="28"/>
      <c r="AC5137" s="28"/>
      <c r="AD5137" s="28"/>
      <c r="AE5137" s="28"/>
      <c r="AF5137" s="28"/>
      <c r="AG5137" s="28" t="s">
        <v>202</v>
      </c>
      <c r="AH5137" s="28"/>
      <c r="AI5137" s="28"/>
      <c r="AJ5137" s="28"/>
      <c r="AK5137" s="161"/>
      <c r="AL5137" s="69"/>
      <c r="AM5137" s="69"/>
      <c r="AN5137" s="69"/>
      <c r="AO5137" s="69"/>
      <c r="AP5137" s="69"/>
      <c r="AQ5137" s="69"/>
      <c r="AR5137" s="69"/>
      <c r="AS5137" s="69"/>
      <c r="AT5137" s="69"/>
      <c r="AU5137" s="69"/>
      <c r="AV5137" s="69"/>
      <c r="AW5137" s="69"/>
      <c r="AX5137" s="69"/>
      <c r="AY5137" s="69"/>
      <c r="AZ5137" s="69"/>
      <c r="BA5137" s="69"/>
      <c r="BB5137" s="69"/>
      <c r="BC5137" s="69"/>
      <c r="BD5137" s="69"/>
      <c r="BE5137" s="69"/>
      <c r="BF5137" s="69"/>
      <c r="BG5137" s="69"/>
      <c r="BH5137" s="69"/>
      <c r="BI5137" s="69"/>
      <c r="BJ5137" s="69"/>
      <c r="BK5137" s="69"/>
      <c r="BL5137" s="69"/>
      <c r="BM5137" s="69"/>
      <c r="BN5137" s="69"/>
      <c r="BO5137" s="69"/>
      <c r="BP5137" s="69"/>
      <c r="BQ5137" s="69"/>
      <c r="BR5137" s="69"/>
      <c r="BS5137" s="69"/>
      <c r="BT5137" s="69"/>
      <c r="BU5137" s="69"/>
      <c r="BV5137" s="69"/>
      <c r="BW5137" s="69"/>
      <c r="BX5137" s="69"/>
      <c r="BY5137" s="69"/>
      <c r="BZ5137" s="69"/>
      <c r="CA5137" s="69"/>
      <c r="CB5137" s="69"/>
      <c r="CC5137" s="69"/>
      <c r="CD5137" s="69"/>
      <c r="CE5137" s="69"/>
      <c r="CF5137" s="69"/>
      <c r="CG5137" s="69"/>
      <c r="CH5137" s="69"/>
      <c r="CI5137" s="69"/>
      <c r="CJ5137" s="69"/>
      <c r="CK5137" s="69"/>
      <c r="CL5137" s="69"/>
      <c r="CM5137" s="69"/>
      <c r="CN5137" s="69"/>
      <c r="CO5137" s="69"/>
      <c r="CP5137" s="69"/>
      <c r="CQ5137" s="69"/>
      <c r="CR5137" s="69"/>
      <c r="CS5137" s="69"/>
      <c r="CT5137" s="69"/>
      <c r="CU5137" s="69"/>
      <c r="CV5137" s="69"/>
      <c r="CW5137" s="69"/>
      <c r="CX5137" s="69"/>
      <c r="CY5137" s="69"/>
      <c r="CZ5137" s="69"/>
      <c r="DA5137" s="69"/>
      <c r="DB5137" s="69"/>
      <c r="DC5137" s="69"/>
      <c r="DD5137" s="69"/>
      <c r="DE5137" s="69"/>
      <c r="DF5137" s="69"/>
      <c r="DG5137" s="69"/>
      <c r="DH5137" s="69"/>
      <c r="DI5137" s="69"/>
    </row>
    <row r="5138" spans="1:113" s="75" customFormat="1" hidden="1" x14ac:dyDescent="0.2">
      <c r="A5138" s="28" t="s">
        <v>4114</v>
      </c>
      <c r="B5138" s="28" t="s">
        <v>111</v>
      </c>
      <c r="C5138" s="28"/>
      <c r="D5138" s="37">
        <v>41811</v>
      </c>
      <c r="E5138" s="30"/>
      <c r="F5138" s="37"/>
      <c r="G5138" s="30"/>
      <c r="H5138" s="30"/>
      <c r="I5138" s="28"/>
      <c r="J5138" s="28"/>
      <c r="K5138" s="28"/>
      <c r="L5138" s="28"/>
      <c r="M5138" s="28"/>
      <c r="N5138" s="28"/>
      <c r="O5138" s="28"/>
      <c r="P5138" s="28"/>
      <c r="Q5138" s="28"/>
      <c r="R5138" s="28"/>
      <c r="S5138" s="28"/>
      <c r="T5138" s="28"/>
      <c r="U5138" s="28"/>
      <c r="V5138" s="28"/>
      <c r="W5138" s="28"/>
      <c r="X5138" s="28"/>
      <c r="Y5138" s="28"/>
      <c r="Z5138" s="28"/>
      <c r="AA5138" s="28"/>
      <c r="AB5138" s="28"/>
      <c r="AC5138" s="28"/>
      <c r="AD5138" s="28"/>
      <c r="AE5138" s="28"/>
      <c r="AF5138" s="28"/>
      <c r="AG5138" s="28" t="s">
        <v>202</v>
      </c>
      <c r="AH5138" s="28"/>
      <c r="AI5138" s="28"/>
      <c r="AJ5138" s="28"/>
      <c r="AK5138" s="161"/>
      <c r="AL5138" s="69"/>
      <c r="AM5138" s="69"/>
      <c r="AN5138" s="69"/>
      <c r="AO5138" s="69"/>
      <c r="AP5138" s="69"/>
      <c r="AQ5138" s="69"/>
      <c r="AR5138" s="69"/>
      <c r="AS5138" s="69"/>
      <c r="AT5138" s="69"/>
      <c r="AU5138" s="69"/>
      <c r="AV5138" s="69"/>
      <c r="AW5138" s="69"/>
      <c r="AX5138" s="69"/>
      <c r="AY5138" s="69"/>
      <c r="AZ5138" s="69"/>
      <c r="BA5138" s="69"/>
      <c r="BB5138" s="69"/>
      <c r="BC5138" s="69"/>
      <c r="BD5138" s="69"/>
      <c r="BE5138" s="69"/>
      <c r="BF5138" s="69"/>
      <c r="BG5138" s="69"/>
      <c r="BH5138" s="69"/>
      <c r="BI5138" s="69"/>
      <c r="BJ5138" s="69"/>
      <c r="BK5138" s="69"/>
      <c r="BL5138" s="69"/>
      <c r="BM5138" s="69"/>
      <c r="BN5138" s="69"/>
      <c r="BO5138" s="69"/>
      <c r="BP5138" s="69"/>
      <c r="BQ5138" s="69"/>
      <c r="BR5138" s="69"/>
      <c r="BS5138" s="69"/>
      <c r="BT5138" s="69"/>
      <c r="BU5138" s="69"/>
      <c r="BV5138" s="69"/>
      <c r="BW5138" s="69"/>
      <c r="BX5138" s="69"/>
      <c r="BY5138" s="69"/>
      <c r="BZ5138" s="69"/>
      <c r="CA5138" s="69"/>
      <c r="CB5138" s="69"/>
      <c r="CC5138" s="69"/>
      <c r="CD5138" s="69"/>
      <c r="CE5138" s="69"/>
      <c r="CF5138" s="69"/>
      <c r="CG5138" s="69"/>
      <c r="CH5138" s="69"/>
      <c r="CI5138" s="69"/>
      <c r="CJ5138" s="69"/>
      <c r="CK5138" s="69"/>
      <c r="CL5138" s="69"/>
      <c r="CM5138" s="69"/>
      <c r="CN5138" s="69"/>
      <c r="CO5138" s="69"/>
      <c r="CP5138" s="69"/>
      <c r="CQ5138" s="69"/>
      <c r="CR5138" s="69"/>
      <c r="CS5138" s="69"/>
      <c r="CT5138" s="69"/>
      <c r="CU5138" s="69"/>
      <c r="CV5138" s="69"/>
      <c r="CW5138" s="69"/>
      <c r="CX5138" s="69"/>
      <c r="CY5138" s="69"/>
      <c r="CZ5138" s="69"/>
      <c r="DA5138" s="69"/>
      <c r="DB5138" s="69"/>
      <c r="DC5138" s="69"/>
      <c r="DD5138" s="69"/>
      <c r="DE5138" s="69"/>
      <c r="DF5138" s="69"/>
      <c r="DG5138" s="69"/>
      <c r="DH5138" s="69"/>
      <c r="DI5138" s="69"/>
    </row>
    <row r="5139" spans="1:113" s="75" customFormat="1" hidden="1" x14ac:dyDescent="0.2">
      <c r="A5139" s="28" t="s">
        <v>4114</v>
      </c>
      <c r="B5139" s="28" t="s">
        <v>111</v>
      </c>
      <c r="C5139" s="28"/>
      <c r="D5139" s="37">
        <v>41812</v>
      </c>
      <c r="E5139" s="30"/>
      <c r="F5139" s="37"/>
      <c r="G5139" s="30"/>
      <c r="H5139" s="30"/>
      <c r="I5139" s="28"/>
      <c r="J5139" s="28"/>
      <c r="K5139" s="28"/>
      <c r="L5139" s="28"/>
      <c r="M5139" s="28"/>
      <c r="N5139" s="28"/>
      <c r="O5139" s="28"/>
      <c r="P5139" s="28"/>
      <c r="Q5139" s="28"/>
      <c r="R5139" s="28"/>
      <c r="S5139" s="28"/>
      <c r="T5139" s="28"/>
      <c r="U5139" s="28"/>
      <c r="V5139" s="28"/>
      <c r="W5139" s="28"/>
      <c r="X5139" s="28"/>
      <c r="Y5139" s="28"/>
      <c r="Z5139" s="28"/>
      <c r="AA5139" s="28"/>
      <c r="AB5139" s="28"/>
      <c r="AC5139" s="28"/>
      <c r="AD5139" s="28"/>
      <c r="AE5139" s="28"/>
      <c r="AF5139" s="28"/>
      <c r="AG5139" s="28" t="s">
        <v>202</v>
      </c>
      <c r="AH5139" s="28"/>
      <c r="AI5139" s="28"/>
      <c r="AJ5139" s="28"/>
      <c r="AK5139" s="161"/>
      <c r="AL5139" s="69"/>
      <c r="AM5139" s="69"/>
      <c r="AN5139" s="69"/>
      <c r="AO5139" s="69"/>
      <c r="AP5139" s="69"/>
      <c r="AQ5139" s="69"/>
      <c r="AR5139" s="69"/>
      <c r="AS5139" s="69"/>
      <c r="AT5139" s="69"/>
      <c r="AU5139" s="69"/>
      <c r="AV5139" s="69"/>
      <c r="AW5139" s="69"/>
      <c r="AX5139" s="69"/>
      <c r="AY5139" s="69"/>
      <c r="AZ5139" s="69"/>
      <c r="BA5139" s="69"/>
      <c r="BB5139" s="69"/>
      <c r="BC5139" s="69"/>
      <c r="BD5139" s="69"/>
      <c r="BE5139" s="69"/>
      <c r="BF5139" s="69"/>
      <c r="BG5139" s="69"/>
      <c r="BH5139" s="69"/>
      <c r="BI5139" s="69"/>
      <c r="BJ5139" s="69"/>
      <c r="BK5139" s="69"/>
      <c r="BL5139" s="69"/>
      <c r="BM5139" s="69"/>
      <c r="BN5139" s="69"/>
      <c r="BO5139" s="69"/>
      <c r="BP5139" s="69"/>
      <c r="BQ5139" s="69"/>
      <c r="BR5139" s="69"/>
      <c r="BS5139" s="69"/>
      <c r="BT5139" s="69"/>
      <c r="BU5139" s="69"/>
      <c r="BV5139" s="69"/>
      <c r="BW5139" s="69"/>
      <c r="BX5139" s="69"/>
      <c r="BY5139" s="69"/>
      <c r="BZ5139" s="69"/>
      <c r="CA5139" s="69"/>
      <c r="CB5139" s="69"/>
      <c r="CC5139" s="69"/>
      <c r="CD5139" s="69"/>
      <c r="CE5139" s="69"/>
      <c r="CF5139" s="69"/>
      <c r="CG5139" s="69"/>
      <c r="CH5139" s="69"/>
      <c r="CI5139" s="69"/>
      <c r="CJ5139" s="69"/>
      <c r="CK5139" s="69"/>
      <c r="CL5139" s="69"/>
      <c r="CM5139" s="69"/>
      <c r="CN5139" s="69"/>
      <c r="CO5139" s="69"/>
      <c r="CP5139" s="69"/>
      <c r="CQ5139" s="69"/>
      <c r="CR5139" s="69"/>
      <c r="CS5139" s="69"/>
      <c r="CT5139" s="69"/>
      <c r="CU5139" s="69"/>
      <c r="CV5139" s="69"/>
      <c r="CW5139" s="69"/>
      <c r="CX5139" s="69"/>
      <c r="CY5139" s="69"/>
      <c r="CZ5139" s="69"/>
      <c r="DA5139" s="69"/>
      <c r="DB5139" s="69"/>
      <c r="DC5139" s="69"/>
      <c r="DD5139" s="69"/>
      <c r="DE5139" s="69"/>
      <c r="DF5139" s="69"/>
      <c r="DG5139" s="69"/>
      <c r="DH5139" s="69"/>
      <c r="DI5139" s="69"/>
    </row>
    <row r="5140" spans="1:113" s="75" customFormat="1" hidden="1" x14ac:dyDescent="0.2">
      <c r="A5140" s="28" t="s">
        <v>4114</v>
      </c>
      <c r="B5140" s="28" t="s">
        <v>111</v>
      </c>
      <c r="C5140" s="28"/>
      <c r="D5140" s="37">
        <v>41813</v>
      </c>
      <c r="E5140" s="30"/>
      <c r="F5140" s="289"/>
      <c r="G5140" s="30"/>
      <c r="H5140" s="30"/>
      <c r="I5140" s="28"/>
      <c r="J5140" s="28"/>
      <c r="K5140" s="28"/>
      <c r="L5140" s="28"/>
      <c r="M5140" s="28"/>
      <c r="N5140" s="28"/>
      <c r="O5140" s="28"/>
      <c r="P5140" s="28"/>
      <c r="Q5140" s="28"/>
      <c r="R5140" s="28"/>
      <c r="S5140" s="28"/>
      <c r="T5140" s="28"/>
      <c r="U5140" s="28"/>
      <c r="V5140" s="28"/>
      <c r="W5140" s="28"/>
      <c r="X5140" s="28"/>
      <c r="Y5140" s="28"/>
      <c r="Z5140" s="28"/>
      <c r="AA5140" s="28"/>
      <c r="AB5140" s="28"/>
      <c r="AC5140" s="28"/>
      <c r="AD5140" s="28"/>
      <c r="AE5140" s="28"/>
      <c r="AF5140" s="28"/>
      <c r="AG5140" s="28" t="s">
        <v>202</v>
      </c>
      <c r="AH5140" s="28"/>
      <c r="AI5140" s="28"/>
      <c r="AJ5140" s="28"/>
      <c r="AK5140" s="161"/>
      <c r="AL5140" s="69"/>
      <c r="AM5140" s="69"/>
      <c r="AN5140" s="69"/>
      <c r="AO5140" s="69"/>
      <c r="AP5140" s="69"/>
      <c r="AQ5140" s="69"/>
      <c r="AR5140" s="69"/>
      <c r="AS5140" s="69"/>
      <c r="AT5140" s="69"/>
      <c r="AU5140" s="69"/>
      <c r="AV5140" s="69"/>
      <c r="AW5140" s="69"/>
      <c r="AX5140" s="69"/>
      <c r="AY5140" s="69"/>
      <c r="AZ5140" s="69"/>
      <c r="BA5140" s="69"/>
      <c r="BB5140" s="69"/>
      <c r="BC5140" s="69"/>
      <c r="BD5140" s="69"/>
      <c r="BE5140" s="69"/>
      <c r="BF5140" s="69"/>
      <c r="BG5140" s="69"/>
      <c r="BH5140" s="69"/>
      <c r="BI5140" s="69"/>
      <c r="BJ5140" s="69"/>
      <c r="BK5140" s="69"/>
      <c r="BL5140" s="69"/>
      <c r="BM5140" s="69"/>
      <c r="BN5140" s="69"/>
      <c r="BO5140" s="69"/>
      <c r="BP5140" s="69"/>
      <c r="BQ5140" s="69"/>
      <c r="BR5140" s="69"/>
      <c r="BS5140" s="69"/>
      <c r="BT5140" s="69"/>
      <c r="BU5140" s="69"/>
      <c r="BV5140" s="69"/>
      <c r="BW5140" s="69"/>
      <c r="BX5140" s="69"/>
      <c r="BY5140" s="69"/>
      <c r="BZ5140" s="69"/>
      <c r="CA5140" s="69"/>
      <c r="CB5140" s="69"/>
      <c r="CC5140" s="69"/>
      <c r="CD5140" s="69"/>
      <c r="CE5140" s="69"/>
      <c r="CF5140" s="69"/>
      <c r="CG5140" s="69"/>
      <c r="CH5140" s="69"/>
      <c r="CI5140" s="69"/>
      <c r="CJ5140" s="69"/>
      <c r="CK5140" s="69"/>
      <c r="CL5140" s="69"/>
      <c r="CM5140" s="69"/>
      <c r="CN5140" s="69"/>
      <c r="CO5140" s="69"/>
      <c r="CP5140" s="69"/>
      <c r="CQ5140" s="69"/>
      <c r="CR5140" s="69"/>
      <c r="CS5140" s="69"/>
      <c r="CT5140" s="69"/>
      <c r="CU5140" s="69"/>
      <c r="CV5140" s="69"/>
      <c r="CW5140" s="69"/>
      <c r="CX5140" s="69"/>
      <c r="CY5140" s="69"/>
      <c r="CZ5140" s="69"/>
      <c r="DA5140" s="69"/>
      <c r="DB5140" s="69"/>
      <c r="DC5140" s="69"/>
      <c r="DD5140" s="69"/>
      <c r="DE5140" s="69"/>
      <c r="DF5140" s="69"/>
      <c r="DG5140" s="69"/>
      <c r="DH5140" s="69"/>
      <c r="DI5140" s="69"/>
    </row>
    <row r="5141" spans="1:113" s="75" customFormat="1" hidden="1" x14ac:dyDescent="0.2">
      <c r="A5141" s="28" t="s">
        <v>4114</v>
      </c>
      <c r="B5141" s="28" t="s">
        <v>111</v>
      </c>
      <c r="C5141" s="28"/>
      <c r="D5141" s="37">
        <v>41814</v>
      </c>
      <c r="E5141" s="30"/>
      <c r="F5141" s="289"/>
      <c r="G5141" s="30"/>
      <c r="H5141" s="30"/>
      <c r="I5141" s="28"/>
      <c r="J5141" s="28"/>
      <c r="K5141" s="28"/>
      <c r="L5141" s="28"/>
      <c r="M5141" s="28"/>
      <c r="N5141" s="28"/>
      <c r="O5141" s="28"/>
      <c r="P5141" s="28"/>
      <c r="Q5141" s="28"/>
      <c r="R5141" s="28"/>
      <c r="S5141" s="28"/>
      <c r="T5141" s="28"/>
      <c r="U5141" s="28"/>
      <c r="V5141" s="28"/>
      <c r="W5141" s="28"/>
      <c r="X5141" s="28"/>
      <c r="Y5141" s="28"/>
      <c r="Z5141" s="28"/>
      <c r="AA5141" s="28"/>
      <c r="AB5141" s="28"/>
      <c r="AC5141" s="28"/>
      <c r="AD5141" s="28"/>
      <c r="AE5141" s="28"/>
      <c r="AF5141" s="28"/>
      <c r="AG5141" s="28" t="s">
        <v>202</v>
      </c>
      <c r="AH5141" s="28"/>
      <c r="AI5141" s="28"/>
      <c r="AJ5141" s="28"/>
      <c r="AK5141" s="161"/>
      <c r="AL5141" s="69"/>
      <c r="AM5141" s="69"/>
      <c r="AN5141" s="69"/>
      <c r="AO5141" s="69"/>
      <c r="AP5141" s="69"/>
      <c r="AQ5141" s="69"/>
      <c r="AR5141" s="69"/>
      <c r="AS5141" s="69"/>
      <c r="AT5141" s="69"/>
      <c r="AU5141" s="69"/>
      <c r="AV5141" s="69"/>
      <c r="AW5141" s="69"/>
      <c r="AX5141" s="69"/>
      <c r="AY5141" s="69"/>
      <c r="AZ5141" s="69"/>
      <c r="BA5141" s="69"/>
      <c r="BB5141" s="69"/>
      <c r="BC5141" s="69"/>
      <c r="BD5141" s="69"/>
      <c r="BE5141" s="69"/>
      <c r="BF5141" s="69"/>
      <c r="BG5141" s="69"/>
      <c r="BH5141" s="69"/>
      <c r="BI5141" s="69"/>
      <c r="BJ5141" s="69"/>
      <c r="BK5141" s="69"/>
      <c r="BL5141" s="69"/>
      <c r="BM5141" s="69"/>
      <c r="BN5141" s="69"/>
      <c r="BO5141" s="69"/>
      <c r="BP5141" s="69"/>
      <c r="BQ5141" s="69"/>
      <c r="BR5141" s="69"/>
      <c r="BS5141" s="69"/>
      <c r="BT5141" s="69"/>
      <c r="BU5141" s="69"/>
      <c r="BV5141" s="69"/>
      <c r="BW5141" s="69"/>
      <c r="BX5141" s="69"/>
      <c r="BY5141" s="69"/>
      <c r="BZ5141" s="69"/>
      <c r="CA5141" s="69"/>
      <c r="CB5141" s="69"/>
      <c r="CC5141" s="69"/>
      <c r="CD5141" s="69"/>
      <c r="CE5141" s="69"/>
      <c r="CF5141" s="69"/>
      <c r="CG5141" s="69"/>
      <c r="CH5141" s="69"/>
      <c r="CI5141" s="69"/>
      <c r="CJ5141" s="69"/>
      <c r="CK5141" s="69"/>
      <c r="CL5141" s="69"/>
      <c r="CM5141" s="69"/>
      <c r="CN5141" s="69"/>
      <c r="CO5141" s="69"/>
      <c r="CP5141" s="69"/>
      <c r="CQ5141" s="69"/>
      <c r="CR5141" s="69"/>
      <c r="CS5141" s="69"/>
      <c r="CT5141" s="69"/>
      <c r="CU5141" s="69"/>
      <c r="CV5141" s="69"/>
      <c r="CW5141" s="69"/>
      <c r="CX5141" s="69"/>
      <c r="CY5141" s="69"/>
      <c r="CZ5141" s="69"/>
      <c r="DA5141" s="69"/>
      <c r="DB5141" s="69"/>
      <c r="DC5141" s="69"/>
      <c r="DD5141" s="69"/>
      <c r="DE5141" s="69"/>
      <c r="DF5141" s="69"/>
      <c r="DG5141" s="69"/>
      <c r="DH5141" s="69"/>
      <c r="DI5141" s="69"/>
    </row>
    <row r="5142" spans="1:113" s="75" customFormat="1" hidden="1" x14ac:dyDescent="0.2">
      <c r="A5142" s="28" t="s">
        <v>4114</v>
      </c>
      <c r="B5142" s="28" t="s">
        <v>111</v>
      </c>
      <c r="C5142" s="28"/>
      <c r="D5142" s="37">
        <v>41815</v>
      </c>
      <c r="E5142" s="30"/>
      <c r="F5142" s="289"/>
      <c r="G5142" s="30"/>
      <c r="H5142" s="30"/>
      <c r="I5142" s="28"/>
      <c r="J5142" s="28"/>
      <c r="K5142" s="28"/>
      <c r="L5142" s="28"/>
      <c r="M5142" s="28"/>
      <c r="N5142" s="28"/>
      <c r="O5142" s="28"/>
      <c r="P5142" s="28"/>
      <c r="Q5142" s="28"/>
      <c r="R5142" s="28"/>
      <c r="S5142" s="28"/>
      <c r="T5142" s="28"/>
      <c r="U5142" s="28"/>
      <c r="V5142" s="28"/>
      <c r="W5142" s="28"/>
      <c r="X5142" s="28"/>
      <c r="Y5142" s="28"/>
      <c r="Z5142" s="28"/>
      <c r="AA5142" s="28"/>
      <c r="AB5142" s="28"/>
      <c r="AC5142" s="28"/>
      <c r="AD5142" s="28"/>
      <c r="AE5142" s="28"/>
      <c r="AF5142" s="28"/>
      <c r="AG5142" s="28" t="s">
        <v>202</v>
      </c>
      <c r="AH5142" s="28"/>
      <c r="AI5142" s="28"/>
      <c r="AJ5142" s="28"/>
      <c r="AK5142" s="161"/>
      <c r="AL5142" s="69"/>
      <c r="AM5142" s="69"/>
      <c r="AN5142" s="69"/>
      <c r="AO5142" s="69"/>
      <c r="AP5142" s="69"/>
      <c r="AQ5142" s="69"/>
      <c r="AR5142" s="69"/>
      <c r="AS5142" s="69"/>
      <c r="AT5142" s="69"/>
      <c r="AU5142" s="69"/>
      <c r="AV5142" s="69"/>
      <c r="AW5142" s="69"/>
      <c r="AX5142" s="69"/>
      <c r="AY5142" s="69"/>
      <c r="AZ5142" s="69"/>
      <c r="BA5142" s="69"/>
      <c r="BB5142" s="69"/>
      <c r="BC5142" s="69"/>
      <c r="BD5142" s="69"/>
      <c r="BE5142" s="69"/>
      <c r="BF5142" s="69"/>
      <c r="BG5142" s="69"/>
      <c r="BH5142" s="69"/>
      <c r="BI5142" s="69"/>
      <c r="BJ5142" s="69"/>
      <c r="BK5142" s="69"/>
      <c r="BL5142" s="69"/>
      <c r="BM5142" s="69"/>
      <c r="BN5142" s="69"/>
      <c r="BO5142" s="69"/>
      <c r="BP5142" s="69"/>
      <c r="BQ5142" s="69"/>
      <c r="BR5142" s="69"/>
      <c r="BS5142" s="69"/>
      <c r="BT5142" s="69"/>
      <c r="BU5142" s="69"/>
      <c r="BV5142" s="69"/>
      <c r="BW5142" s="69"/>
      <c r="BX5142" s="69"/>
      <c r="BY5142" s="69"/>
      <c r="BZ5142" s="69"/>
      <c r="CA5142" s="69"/>
      <c r="CB5142" s="69"/>
      <c r="CC5142" s="69"/>
      <c r="CD5142" s="69"/>
      <c r="CE5142" s="69"/>
      <c r="CF5142" s="69"/>
      <c r="CG5142" s="69"/>
      <c r="CH5142" s="69"/>
      <c r="CI5142" s="69"/>
      <c r="CJ5142" s="69"/>
      <c r="CK5142" s="69"/>
      <c r="CL5142" s="69"/>
      <c r="CM5142" s="69"/>
      <c r="CN5142" s="69"/>
      <c r="CO5142" s="69"/>
      <c r="CP5142" s="69"/>
      <c r="CQ5142" s="69"/>
      <c r="CR5142" s="69"/>
      <c r="CS5142" s="69"/>
      <c r="CT5142" s="69"/>
      <c r="CU5142" s="69"/>
      <c r="CV5142" s="69"/>
      <c r="CW5142" s="69"/>
      <c r="CX5142" s="69"/>
      <c r="CY5142" s="69"/>
      <c r="CZ5142" s="69"/>
      <c r="DA5142" s="69"/>
      <c r="DB5142" s="69"/>
      <c r="DC5142" s="69"/>
      <c r="DD5142" s="69"/>
      <c r="DE5142" s="69"/>
      <c r="DF5142" s="69"/>
      <c r="DG5142" s="69"/>
      <c r="DH5142" s="69"/>
      <c r="DI5142" s="69"/>
    </row>
    <row r="5143" spans="1:113" s="75" customFormat="1" hidden="1" x14ac:dyDescent="0.2">
      <c r="A5143" s="28" t="s">
        <v>4114</v>
      </c>
      <c r="B5143" s="28" t="s">
        <v>111</v>
      </c>
      <c r="C5143" s="28"/>
      <c r="D5143" s="37">
        <v>41816</v>
      </c>
      <c r="E5143" s="30"/>
      <c r="F5143" s="289"/>
      <c r="G5143" s="30"/>
      <c r="H5143" s="30"/>
      <c r="I5143" s="28"/>
      <c r="J5143" s="28"/>
      <c r="K5143" s="28"/>
      <c r="L5143" s="28"/>
      <c r="M5143" s="28"/>
      <c r="N5143" s="28"/>
      <c r="O5143" s="28"/>
      <c r="P5143" s="28"/>
      <c r="Q5143" s="28"/>
      <c r="R5143" s="28"/>
      <c r="S5143" s="28"/>
      <c r="T5143" s="28"/>
      <c r="U5143" s="28"/>
      <c r="V5143" s="28"/>
      <c r="W5143" s="28"/>
      <c r="X5143" s="28"/>
      <c r="Y5143" s="28"/>
      <c r="Z5143" s="28"/>
      <c r="AA5143" s="28"/>
      <c r="AB5143" s="28"/>
      <c r="AC5143" s="28"/>
      <c r="AD5143" s="28"/>
      <c r="AE5143" s="28"/>
      <c r="AF5143" s="28"/>
      <c r="AG5143" s="28" t="s">
        <v>202</v>
      </c>
      <c r="AH5143" s="28"/>
      <c r="AI5143" s="28"/>
      <c r="AJ5143" s="28"/>
      <c r="AK5143" s="161"/>
      <c r="AL5143" s="69"/>
      <c r="AM5143" s="69"/>
      <c r="AN5143" s="69"/>
      <c r="AO5143" s="69"/>
      <c r="AP5143" s="69"/>
      <c r="AQ5143" s="69"/>
      <c r="AR5143" s="69"/>
      <c r="AS5143" s="69"/>
      <c r="AT5143" s="69"/>
      <c r="AU5143" s="69"/>
      <c r="AV5143" s="69"/>
      <c r="AW5143" s="69"/>
      <c r="AX5143" s="69"/>
      <c r="AY5143" s="69"/>
      <c r="AZ5143" s="69"/>
      <c r="BA5143" s="69"/>
      <c r="BB5143" s="69"/>
      <c r="BC5143" s="69"/>
      <c r="BD5143" s="69"/>
      <c r="BE5143" s="69"/>
      <c r="BF5143" s="69"/>
      <c r="BG5143" s="69"/>
      <c r="BH5143" s="69"/>
      <c r="BI5143" s="69"/>
      <c r="BJ5143" s="69"/>
      <c r="BK5143" s="69"/>
      <c r="BL5143" s="69"/>
      <c r="BM5143" s="69"/>
      <c r="BN5143" s="69"/>
      <c r="BO5143" s="69"/>
      <c r="BP5143" s="69"/>
      <c r="BQ5143" s="69"/>
      <c r="BR5143" s="69"/>
      <c r="BS5143" s="69"/>
      <c r="BT5143" s="69"/>
      <c r="BU5143" s="69"/>
      <c r="BV5143" s="69"/>
      <c r="BW5143" s="69"/>
      <c r="BX5143" s="69"/>
      <c r="BY5143" s="69"/>
      <c r="BZ5143" s="69"/>
      <c r="CA5143" s="69"/>
      <c r="CB5143" s="69"/>
      <c r="CC5143" s="69"/>
      <c r="CD5143" s="69"/>
      <c r="CE5143" s="69"/>
      <c r="CF5143" s="69"/>
      <c r="CG5143" s="69"/>
      <c r="CH5143" s="69"/>
      <c r="CI5143" s="69"/>
      <c r="CJ5143" s="69"/>
      <c r="CK5143" s="69"/>
      <c r="CL5143" s="69"/>
      <c r="CM5143" s="69"/>
      <c r="CN5143" s="69"/>
      <c r="CO5143" s="69"/>
      <c r="CP5143" s="69"/>
      <c r="CQ5143" s="69"/>
      <c r="CR5143" s="69"/>
      <c r="CS5143" s="69"/>
      <c r="CT5143" s="69"/>
      <c r="CU5143" s="69"/>
      <c r="CV5143" s="69"/>
      <c r="CW5143" s="69"/>
      <c r="CX5143" s="69"/>
      <c r="CY5143" s="69"/>
      <c r="CZ5143" s="69"/>
      <c r="DA5143" s="69"/>
      <c r="DB5143" s="69"/>
      <c r="DC5143" s="69"/>
      <c r="DD5143" s="69"/>
      <c r="DE5143" s="69"/>
      <c r="DF5143" s="69"/>
      <c r="DG5143" s="69"/>
      <c r="DH5143" s="69"/>
      <c r="DI5143" s="69"/>
    </row>
    <row r="5144" spans="1:113" ht="110.25" hidden="1" x14ac:dyDescent="0.2">
      <c r="A5144" s="28" t="s">
        <v>4114</v>
      </c>
      <c r="B5144" s="237" t="s">
        <v>111</v>
      </c>
      <c r="C5144" s="178" t="s">
        <v>36</v>
      </c>
      <c r="D5144" s="37">
        <v>41817</v>
      </c>
      <c r="E5144" s="390">
        <v>0.76388888888888884</v>
      </c>
      <c r="F5144" s="1550">
        <v>41817</v>
      </c>
      <c r="G5144" s="390">
        <v>0.78819444444444453</v>
      </c>
      <c r="H5144" s="390">
        <f>G5144-E5144</f>
        <v>2.4305555555555691E-2</v>
      </c>
      <c r="I5144" s="36">
        <v>1</v>
      </c>
      <c r="J5144" s="36" t="s">
        <v>5081</v>
      </c>
      <c r="K5144" s="36" t="s">
        <v>183</v>
      </c>
      <c r="L5144" s="52" t="s">
        <v>130</v>
      </c>
      <c r="M5144" s="409" t="s">
        <v>5082</v>
      </c>
      <c r="N5144" s="409" t="s">
        <v>103</v>
      </c>
      <c r="O5144" s="409" t="s">
        <v>64</v>
      </c>
      <c r="P5144" s="408" t="s">
        <v>1136</v>
      </c>
      <c r="Q5144" s="36" t="s">
        <v>5083</v>
      </c>
      <c r="R5144" s="218">
        <f>T5144-S5144</f>
        <v>1.0710000000000002</v>
      </c>
      <c r="S5144" s="218">
        <v>2.9000000000000001E-2</v>
      </c>
      <c r="T5144" s="36">
        <v>1.1000000000000001</v>
      </c>
      <c r="U5144" s="218" t="s">
        <v>77</v>
      </c>
      <c r="V5144" s="217">
        <v>2002</v>
      </c>
      <c r="W5144" s="217" t="s">
        <v>5081</v>
      </c>
      <c r="X5144" s="217" t="s">
        <v>9774</v>
      </c>
      <c r="Y5144" s="217" t="s">
        <v>3933</v>
      </c>
      <c r="Z5144" s="217">
        <v>100</v>
      </c>
      <c r="AA5144" s="217" t="s">
        <v>6045</v>
      </c>
      <c r="AB5144" s="217">
        <v>0</v>
      </c>
      <c r="AC5144" s="440" t="s">
        <v>6046</v>
      </c>
      <c r="AD5144" s="36" t="s">
        <v>60</v>
      </c>
      <c r="AE5144" s="445" t="s">
        <v>101</v>
      </c>
      <c r="AF5144" s="447" t="s">
        <v>101</v>
      </c>
      <c r="AG5144" s="36"/>
    </row>
    <row r="5145" spans="1:113" hidden="1" x14ac:dyDescent="0.2">
      <c r="A5145" s="28" t="s">
        <v>4114</v>
      </c>
      <c r="B5145" s="237" t="s">
        <v>111</v>
      </c>
      <c r="C5145" s="28"/>
      <c r="D5145" s="37">
        <v>41818</v>
      </c>
      <c r="E5145" s="30"/>
      <c r="F5145" s="289"/>
      <c r="G5145" s="30"/>
      <c r="H5145" s="30"/>
      <c r="I5145" s="28"/>
      <c r="J5145" s="357"/>
      <c r="K5145" s="357"/>
      <c r="L5145" s="28"/>
      <c r="M5145" s="28"/>
      <c r="N5145" s="28"/>
      <c r="O5145" s="28"/>
      <c r="P5145" s="28"/>
      <c r="Q5145" s="28"/>
      <c r="R5145" s="28"/>
      <c r="S5145" s="28"/>
      <c r="T5145" s="28"/>
      <c r="U5145" s="28"/>
      <c r="V5145" s="28"/>
      <c r="W5145" s="28"/>
      <c r="X5145" s="28"/>
      <c r="Y5145" s="28"/>
      <c r="Z5145" s="28"/>
      <c r="AA5145" s="28"/>
      <c r="AB5145" s="28"/>
      <c r="AC5145" s="28"/>
      <c r="AD5145" s="363"/>
      <c r="AE5145" s="28"/>
      <c r="AF5145" s="28"/>
      <c r="AG5145" s="28" t="s">
        <v>202</v>
      </c>
    </row>
    <row r="5146" spans="1:113" hidden="1" x14ac:dyDescent="0.2">
      <c r="A5146" s="28" t="s">
        <v>4114</v>
      </c>
      <c r="B5146" s="237" t="s">
        <v>111</v>
      </c>
      <c r="C5146" s="237"/>
      <c r="D5146" s="37">
        <v>41819</v>
      </c>
      <c r="E5146" s="30"/>
      <c r="F5146" s="289"/>
      <c r="G5146" s="30"/>
      <c r="H5146" s="30"/>
      <c r="I5146" s="357"/>
      <c r="J5146" s="357"/>
      <c r="K5146" s="357"/>
      <c r="L5146" s="28"/>
      <c r="M5146" s="28"/>
      <c r="N5146" s="28"/>
      <c r="O5146" s="28"/>
      <c r="P5146" s="28"/>
      <c r="Q5146" s="28"/>
      <c r="R5146" s="28"/>
      <c r="S5146" s="28"/>
      <c r="T5146" s="28"/>
      <c r="U5146" s="237"/>
      <c r="V5146" s="357"/>
      <c r="W5146" s="357"/>
      <c r="X5146" s="357"/>
      <c r="Y5146" s="357"/>
      <c r="Z5146" s="357"/>
      <c r="AA5146" s="357"/>
      <c r="AB5146" s="357"/>
      <c r="AC5146" s="362"/>
      <c r="AD5146" s="28"/>
      <c r="AE5146" s="364"/>
      <c r="AF5146" s="362"/>
      <c r="AG5146" s="28" t="s">
        <v>202</v>
      </c>
    </row>
    <row r="5147" spans="1:113" hidden="1" x14ac:dyDescent="0.2">
      <c r="A5147" s="36" t="s">
        <v>4114</v>
      </c>
      <c r="B5147" s="237" t="s">
        <v>111</v>
      </c>
      <c r="C5147" s="28"/>
      <c r="D5147" s="37">
        <v>41820</v>
      </c>
      <c r="E5147" s="30"/>
      <c r="F5147" s="289"/>
      <c r="G5147" s="30"/>
      <c r="H5147" s="30"/>
      <c r="I5147" s="28"/>
      <c r="J5147" s="357"/>
      <c r="K5147" s="28"/>
      <c r="L5147" s="28"/>
      <c r="M5147" s="28"/>
      <c r="N5147" s="28"/>
      <c r="O5147" s="28"/>
      <c r="P5147" s="28"/>
      <c r="Q5147" s="28"/>
      <c r="R5147" s="28"/>
      <c r="S5147" s="28"/>
      <c r="T5147" s="28"/>
      <c r="U5147" s="358"/>
      <c r="V5147" s="358"/>
      <c r="W5147" s="358"/>
      <c r="X5147" s="358"/>
      <c r="Y5147" s="358"/>
      <c r="Z5147" s="358"/>
      <c r="AA5147" s="358"/>
      <c r="AB5147" s="358"/>
      <c r="AC5147" s="365"/>
      <c r="AD5147" s="363"/>
      <c r="AE5147" s="363"/>
      <c r="AF5147" s="363"/>
      <c r="AG5147" s="28" t="s">
        <v>202</v>
      </c>
    </row>
    <row r="5148" spans="1:113" hidden="1" x14ac:dyDescent="0.2">
      <c r="A5148" s="36" t="s">
        <v>5144</v>
      </c>
      <c r="B5148" s="237" t="s">
        <v>111</v>
      </c>
      <c r="C5148" s="237"/>
      <c r="D5148" s="37">
        <v>41821</v>
      </c>
      <c r="E5148" s="30"/>
      <c r="F5148" s="289"/>
      <c r="G5148" s="30"/>
      <c r="H5148" s="30"/>
      <c r="I5148" s="398"/>
      <c r="J5148" s="28"/>
      <c r="K5148" s="28"/>
      <c r="L5148" s="28"/>
      <c r="M5148" s="28"/>
      <c r="N5148" s="28"/>
      <c r="O5148" s="28"/>
      <c r="P5148" s="28"/>
      <c r="Q5148" s="28"/>
      <c r="R5148" s="28"/>
      <c r="S5148" s="28"/>
      <c r="T5148" s="28"/>
      <c r="U5148" s="28"/>
      <c r="V5148" s="28"/>
      <c r="W5148" s="28"/>
      <c r="X5148" s="28"/>
      <c r="Y5148" s="28"/>
      <c r="Z5148" s="28"/>
      <c r="AA5148" s="28"/>
      <c r="AB5148" s="28"/>
      <c r="AC5148" s="28"/>
      <c r="AD5148" s="363"/>
      <c r="AE5148" s="28"/>
      <c r="AF5148" s="28"/>
      <c r="AG5148" s="28" t="s">
        <v>202</v>
      </c>
    </row>
    <row r="5149" spans="1:113" hidden="1" x14ac:dyDescent="0.2">
      <c r="A5149" s="36" t="s">
        <v>5144</v>
      </c>
      <c r="B5149" s="28" t="s">
        <v>111</v>
      </c>
      <c r="C5149" s="28"/>
      <c r="D5149" s="37">
        <v>41822</v>
      </c>
      <c r="E5149" s="30"/>
      <c r="F5149" s="289"/>
      <c r="G5149" s="30"/>
      <c r="H5149" s="30"/>
      <c r="I5149" s="28"/>
      <c r="J5149" s="28"/>
      <c r="K5149" s="28"/>
      <c r="L5149" s="28"/>
      <c r="M5149" s="28"/>
      <c r="N5149" s="28"/>
      <c r="O5149" s="28"/>
      <c r="P5149" s="28"/>
      <c r="Q5149" s="28"/>
      <c r="R5149" s="28"/>
      <c r="S5149" s="28"/>
      <c r="T5149" s="28"/>
      <c r="U5149" s="28"/>
      <c r="V5149" s="28"/>
      <c r="W5149" s="28"/>
      <c r="X5149" s="28"/>
      <c r="Y5149" s="28"/>
      <c r="Z5149" s="28"/>
      <c r="AA5149" s="28"/>
      <c r="AB5149" s="28"/>
      <c r="AC5149" s="28"/>
      <c r="AD5149" s="28"/>
      <c r="AE5149" s="28"/>
      <c r="AF5149" s="28"/>
      <c r="AG5149" s="28" t="s">
        <v>202</v>
      </c>
    </row>
    <row r="5150" spans="1:113" hidden="1" x14ac:dyDescent="0.2">
      <c r="A5150" s="36" t="s">
        <v>5144</v>
      </c>
      <c r="B5150" s="28" t="s">
        <v>111</v>
      </c>
      <c r="C5150" s="28"/>
      <c r="D5150" s="37">
        <v>41823</v>
      </c>
      <c r="E5150" s="30"/>
      <c r="F5150" s="289"/>
      <c r="G5150" s="30"/>
      <c r="H5150" s="30"/>
      <c r="I5150" s="28"/>
      <c r="J5150" s="28"/>
      <c r="K5150" s="28"/>
      <c r="L5150" s="28"/>
      <c r="M5150" s="28"/>
      <c r="N5150" s="28"/>
      <c r="O5150" s="28"/>
      <c r="P5150" s="28"/>
      <c r="Q5150" s="28"/>
      <c r="R5150" s="28"/>
      <c r="S5150" s="28"/>
      <c r="T5150" s="28"/>
      <c r="U5150" s="28"/>
      <c r="V5150" s="28"/>
      <c r="W5150" s="28"/>
      <c r="X5150" s="28"/>
      <c r="Y5150" s="28"/>
      <c r="Z5150" s="28"/>
      <c r="AA5150" s="28"/>
      <c r="AB5150" s="28"/>
      <c r="AC5150" s="28"/>
      <c r="AD5150" s="28"/>
      <c r="AE5150" s="28"/>
      <c r="AF5150" s="28"/>
      <c r="AG5150" s="28" t="s">
        <v>202</v>
      </c>
    </row>
    <row r="5151" spans="1:113" ht="126" hidden="1" x14ac:dyDescent="0.2">
      <c r="A5151" s="36" t="s">
        <v>5144</v>
      </c>
      <c r="B5151" s="36" t="s">
        <v>111</v>
      </c>
      <c r="C5151" s="36" t="s">
        <v>36</v>
      </c>
      <c r="D5151" s="37">
        <v>41824</v>
      </c>
      <c r="E5151" s="38">
        <v>0.71875</v>
      </c>
      <c r="F5151" s="39">
        <v>41824</v>
      </c>
      <c r="G5151" s="38">
        <v>0.84375</v>
      </c>
      <c r="H5151" s="38">
        <f>G5151-E5151</f>
        <v>0.125</v>
      </c>
      <c r="I5151" s="36">
        <v>3</v>
      </c>
      <c r="J5151" s="36" t="s">
        <v>400</v>
      </c>
      <c r="K5151" s="36" t="s">
        <v>134</v>
      </c>
      <c r="L5151" s="36" t="s">
        <v>130</v>
      </c>
      <c r="M5151" s="36" t="s">
        <v>5218</v>
      </c>
      <c r="N5151" s="36" t="s">
        <v>103</v>
      </c>
      <c r="O5151" s="36" t="s">
        <v>64</v>
      </c>
      <c r="P5151" s="36" t="s">
        <v>402</v>
      </c>
      <c r="Q5151" s="36" t="s">
        <v>5219</v>
      </c>
      <c r="R5151" s="36">
        <f>T5151-S5151</f>
        <v>27.24</v>
      </c>
      <c r="S5151" s="36">
        <v>0.16</v>
      </c>
      <c r="T5151" s="36">
        <v>27.4</v>
      </c>
      <c r="U5151" s="36" t="s">
        <v>84</v>
      </c>
      <c r="V5151" s="36">
        <v>2007</v>
      </c>
      <c r="W5151" s="36" t="s">
        <v>9773</v>
      </c>
      <c r="X5151" s="36" t="s">
        <v>9774</v>
      </c>
      <c r="Y5151" s="39">
        <v>41710</v>
      </c>
      <c r="Z5151" s="36">
        <v>100</v>
      </c>
      <c r="AA5151" s="117">
        <v>42064</v>
      </c>
      <c r="AB5151" s="36">
        <v>0</v>
      </c>
      <c r="AC5151" s="39">
        <v>41710</v>
      </c>
      <c r="AD5151" s="36" t="s">
        <v>60</v>
      </c>
      <c r="AE5151" s="36" t="s">
        <v>101</v>
      </c>
      <c r="AF5151" s="36" t="s">
        <v>101</v>
      </c>
      <c r="AG5151" s="28"/>
    </row>
    <row r="5152" spans="1:113" hidden="1" x14ac:dyDescent="0.2">
      <c r="A5152" s="36" t="s">
        <v>5144</v>
      </c>
      <c r="B5152" s="28" t="s">
        <v>111</v>
      </c>
      <c r="C5152" s="28"/>
      <c r="D5152" s="37">
        <v>41825</v>
      </c>
      <c r="E5152" s="30"/>
      <c r="F5152" s="289"/>
      <c r="G5152" s="30"/>
      <c r="H5152" s="30"/>
      <c r="I5152" s="28"/>
      <c r="J5152" s="28"/>
      <c r="K5152" s="28"/>
      <c r="L5152" s="28"/>
      <c r="M5152" s="28"/>
      <c r="N5152" s="28"/>
      <c r="O5152" s="28"/>
      <c r="P5152" s="28"/>
      <c r="Q5152" s="28"/>
      <c r="R5152" s="28"/>
      <c r="S5152" s="28"/>
      <c r="T5152" s="28"/>
      <c r="U5152" s="28"/>
      <c r="V5152" s="28"/>
      <c r="W5152" s="28"/>
      <c r="X5152" s="28"/>
      <c r="Y5152" s="28"/>
      <c r="Z5152" s="28"/>
      <c r="AA5152" s="28"/>
      <c r="AB5152" s="28"/>
      <c r="AC5152" s="28"/>
      <c r="AD5152" s="28"/>
      <c r="AE5152" s="28"/>
      <c r="AF5152" s="28"/>
      <c r="AG5152" s="28" t="s">
        <v>202</v>
      </c>
    </row>
    <row r="5153" spans="1:36" hidden="1" x14ac:dyDescent="0.2">
      <c r="A5153" s="205" t="s">
        <v>5144</v>
      </c>
      <c r="B5153" s="212" t="s">
        <v>111</v>
      </c>
      <c r="C5153" s="28"/>
      <c r="D5153" s="37">
        <v>41826</v>
      </c>
      <c r="E5153" s="30"/>
      <c r="F5153" s="289"/>
      <c r="G5153" s="30"/>
      <c r="H5153" s="30"/>
      <c r="I5153" s="28"/>
      <c r="J5153" s="28"/>
      <c r="K5153" s="28"/>
      <c r="L5153" s="28"/>
      <c r="M5153" s="28"/>
      <c r="N5153" s="28"/>
      <c r="O5153" s="28"/>
      <c r="P5153" s="28"/>
      <c r="Q5153" s="28"/>
      <c r="R5153" s="28"/>
      <c r="S5153" s="28"/>
      <c r="T5153" s="28"/>
      <c r="U5153" s="28"/>
      <c r="V5153" s="28"/>
      <c r="W5153" s="28"/>
      <c r="X5153" s="28"/>
      <c r="Y5153" s="28"/>
      <c r="Z5153" s="28"/>
      <c r="AA5153" s="28"/>
      <c r="AB5153" s="28"/>
      <c r="AC5153" s="28"/>
      <c r="AD5153" s="28"/>
      <c r="AE5153" s="28"/>
      <c r="AF5153" s="28"/>
      <c r="AG5153" s="28" t="s">
        <v>202</v>
      </c>
    </row>
    <row r="5154" spans="1:36" hidden="1" x14ac:dyDescent="0.2">
      <c r="A5154" s="205" t="s">
        <v>5144</v>
      </c>
      <c r="B5154" s="212" t="s">
        <v>111</v>
      </c>
      <c r="C5154" s="28"/>
      <c r="D5154" s="37">
        <v>41827</v>
      </c>
      <c r="E5154" s="30"/>
      <c r="F5154" s="289"/>
      <c r="G5154" s="30"/>
      <c r="H5154" s="30"/>
      <c r="I5154" s="28"/>
      <c r="J5154" s="28"/>
      <c r="K5154" s="28"/>
      <c r="L5154" s="28"/>
      <c r="M5154" s="28"/>
      <c r="N5154" s="28"/>
      <c r="O5154" s="28"/>
      <c r="P5154" s="28"/>
      <c r="Q5154" s="28"/>
      <c r="R5154" s="28"/>
      <c r="S5154" s="28"/>
      <c r="T5154" s="28"/>
      <c r="U5154" s="28"/>
      <c r="V5154" s="28"/>
      <c r="W5154" s="28"/>
      <c r="X5154" s="28"/>
      <c r="Y5154" s="28"/>
      <c r="Z5154" s="28"/>
      <c r="AA5154" s="28"/>
      <c r="AB5154" s="28"/>
      <c r="AC5154" s="28"/>
      <c r="AD5154" s="28"/>
      <c r="AE5154" s="28"/>
      <c r="AF5154" s="28"/>
      <c r="AG5154" s="28" t="s">
        <v>202</v>
      </c>
    </row>
    <row r="5155" spans="1:36" hidden="1" x14ac:dyDescent="0.2">
      <c r="A5155" s="205" t="s">
        <v>5144</v>
      </c>
      <c r="B5155" s="212" t="s">
        <v>111</v>
      </c>
      <c r="C5155" s="28"/>
      <c r="D5155" s="37">
        <v>41828</v>
      </c>
      <c r="E5155" s="30"/>
      <c r="F5155" s="289"/>
      <c r="G5155" s="30"/>
      <c r="H5155" s="30"/>
      <c r="I5155" s="28"/>
      <c r="J5155" s="28"/>
      <c r="K5155" s="28"/>
      <c r="L5155" s="28"/>
      <c r="M5155" s="28"/>
      <c r="N5155" s="28"/>
      <c r="O5155" s="28"/>
      <c r="P5155" s="28"/>
      <c r="Q5155" s="28"/>
      <c r="R5155" s="28"/>
      <c r="S5155" s="28"/>
      <c r="T5155" s="28"/>
      <c r="U5155" s="28"/>
      <c r="V5155" s="28"/>
      <c r="W5155" s="28"/>
      <c r="X5155" s="28"/>
      <c r="Y5155" s="28"/>
      <c r="Z5155" s="28"/>
      <c r="AA5155" s="28"/>
      <c r="AB5155" s="28"/>
      <c r="AC5155" s="28"/>
      <c r="AD5155" s="28"/>
      <c r="AE5155" s="28"/>
      <c r="AF5155" s="28"/>
      <c r="AG5155" s="28" t="s">
        <v>202</v>
      </c>
    </row>
    <row r="5156" spans="1:36" s="24" customFormat="1" hidden="1" x14ac:dyDescent="0.2">
      <c r="A5156" s="36" t="s">
        <v>5144</v>
      </c>
      <c r="B5156" s="28" t="s">
        <v>111</v>
      </c>
      <c r="C5156" s="28"/>
      <c r="D5156" s="37">
        <v>41829</v>
      </c>
      <c r="E5156" s="30"/>
      <c r="F5156" s="289"/>
      <c r="G5156" s="30"/>
      <c r="H5156" s="30"/>
      <c r="I5156" s="28"/>
      <c r="J5156" s="28"/>
      <c r="K5156" s="28"/>
      <c r="L5156" s="28"/>
      <c r="M5156" s="28"/>
      <c r="N5156" s="28"/>
      <c r="O5156" s="28"/>
      <c r="P5156" s="28"/>
      <c r="Q5156" s="28"/>
      <c r="R5156" s="28"/>
      <c r="S5156" s="28"/>
      <c r="T5156" s="28"/>
      <c r="U5156" s="28"/>
      <c r="V5156" s="28"/>
      <c r="W5156" s="28"/>
      <c r="X5156" s="28"/>
      <c r="Y5156" s="28"/>
      <c r="Z5156" s="28"/>
      <c r="AA5156" s="28"/>
      <c r="AB5156" s="28"/>
      <c r="AC5156" s="28"/>
      <c r="AD5156" s="28"/>
      <c r="AE5156" s="28"/>
      <c r="AF5156" s="28"/>
      <c r="AG5156" s="28" t="s">
        <v>202</v>
      </c>
      <c r="AH5156" s="22"/>
      <c r="AI5156" s="22"/>
      <c r="AJ5156" s="22"/>
    </row>
    <row r="5157" spans="1:36" s="24" customFormat="1" hidden="1" x14ac:dyDescent="0.2">
      <c r="A5157" s="36" t="s">
        <v>5144</v>
      </c>
      <c r="B5157" s="28" t="s">
        <v>111</v>
      </c>
      <c r="C5157" s="28"/>
      <c r="D5157" s="37">
        <v>41830</v>
      </c>
      <c r="E5157" s="30"/>
      <c r="F5157" s="289"/>
      <c r="G5157" s="30"/>
      <c r="H5157" s="30"/>
      <c r="I5157" s="28"/>
      <c r="J5157" s="28"/>
      <c r="K5157" s="28"/>
      <c r="L5157" s="28"/>
      <c r="M5157" s="28"/>
      <c r="N5157" s="28"/>
      <c r="O5157" s="28"/>
      <c r="P5157" s="28"/>
      <c r="Q5157" s="28"/>
      <c r="R5157" s="28"/>
      <c r="S5157" s="28"/>
      <c r="T5157" s="28"/>
      <c r="U5157" s="28"/>
      <c r="V5157" s="28"/>
      <c r="W5157" s="28"/>
      <c r="X5157" s="28"/>
      <c r="Y5157" s="28"/>
      <c r="Z5157" s="28"/>
      <c r="AA5157" s="28"/>
      <c r="AB5157" s="28"/>
      <c r="AC5157" s="28"/>
      <c r="AD5157" s="28"/>
      <c r="AE5157" s="28"/>
      <c r="AF5157" s="28"/>
      <c r="AG5157" s="28" t="s">
        <v>202</v>
      </c>
      <c r="AH5157" s="22"/>
      <c r="AI5157" s="22"/>
      <c r="AJ5157" s="22"/>
    </row>
    <row r="5158" spans="1:36" s="24" customFormat="1" hidden="1" x14ac:dyDescent="0.2">
      <c r="A5158" s="28" t="s">
        <v>5144</v>
      </c>
      <c r="B5158" s="28" t="s">
        <v>111</v>
      </c>
      <c r="C5158" s="28"/>
      <c r="D5158" s="37">
        <v>41831</v>
      </c>
      <c r="E5158" s="30"/>
      <c r="F5158" s="289"/>
      <c r="G5158" s="30"/>
      <c r="H5158" s="30"/>
      <c r="I5158" s="28"/>
      <c r="J5158" s="28"/>
      <c r="K5158" s="28"/>
      <c r="L5158" s="28"/>
      <c r="M5158" s="28"/>
      <c r="N5158" s="28"/>
      <c r="O5158" s="28"/>
      <c r="P5158" s="28"/>
      <c r="Q5158" s="28"/>
      <c r="R5158" s="28"/>
      <c r="S5158" s="28"/>
      <c r="T5158" s="28"/>
      <c r="U5158" s="28"/>
      <c r="V5158" s="28"/>
      <c r="W5158" s="28"/>
      <c r="X5158" s="28"/>
      <c r="Y5158" s="28"/>
      <c r="Z5158" s="28"/>
      <c r="AA5158" s="28"/>
      <c r="AB5158" s="28"/>
      <c r="AC5158" s="28"/>
      <c r="AD5158" s="28"/>
      <c r="AE5158" s="28"/>
      <c r="AF5158" s="28"/>
      <c r="AG5158" s="28" t="s">
        <v>202</v>
      </c>
      <c r="AH5158" s="22"/>
      <c r="AI5158" s="22"/>
      <c r="AJ5158" s="22"/>
    </row>
    <row r="5159" spans="1:36" s="6" customFormat="1" hidden="1" x14ac:dyDescent="0.2">
      <c r="A5159" s="28" t="s">
        <v>5144</v>
      </c>
      <c r="B5159" s="28" t="s">
        <v>111</v>
      </c>
      <c r="C5159" s="28"/>
      <c r="D5159" s="37">
        <v>41832</v>
      </c>
      <c r="E5159" s="30"/>
      <c r="F5159" s="289"/>
      <c r="G5159" s="30"/>
      <c r="H5159" s="30"/>
      <c r="I5159" s="28"/>
      <c r="J5159" s="28"/>
      <c r="K5159" s="28"/>
      <c r="L5159" s="28"/>
      <c r="M5159" s="28"/>
      <c r="N5159" s="28"/>
      <c r="O5159" s="28"/>
      <c r="P5159" s="28"/>
      <c r="Q5159" s="28"/>
      <c r="R5159" s="28"/>
      <c r="S5159" s="28"/>
      <c r="T5159" s="28"/>
      <c r="U5159" s="28"/>
      <c r="V5159" s="28"/>
      <c r="W5159" s="28"/>
      <c r="X5159" s="28"/>
      <c r="Y5159" s="28"/>
      <c r="Z5159" s="28"/>
      <c r="AA5159" s="28"/>
      <c r="AB5159" s="28"/>
      <c r="AC5159" s="28"/>
      <c r="AD5159" s="28"/>
      <c r="AE5159" s="28"/>
      <c r="AF5159" s="28"/>
      <c r="AG5159" s="28" t="s">
        <v>202</v>
      </c>
      <c r="AH5159" s="22"/>
      <c r="AI5159" s="22"/>
      <c r="AJ5159" s="22"/>
    </row>
    <row r="5160" spans="1:36" s="6" customFormat="1" hidden="1" x14ac:dyDescent="0.2">
      <c r="A5160" s="28" t="s">
        <v>5144</v>
      </c>
      <c r="B5160" s="28" t="s">
        <v>111</v>
      </c>
      <c r="C5160" s="28"/>
      <c r="D5160" s="37">
        <v>41833</v>
      </c>
      <c r="E5160" s="30"/>
      <c r="F5160" s="289"/>
      <c r="G5160" s="30"/>
      <c r="H5160" s="30"/>
      <c r="I5160" s="28"/>
      <c r="J5160" s="28"/>
      <c r="K5160" s="28"/>
      <c r="L5160" s="28"/>
      <c r="M5160" s="28"/>
      <c r="N5160" s="28"/>
      <c r="O5160" s="28"/>
      <c r="P5160" s="28"/>
      <c r="Q5160" s="28"/>
      <c r="R5160" s="28"/>
      <c r="S5160" s="28"/>
      <c r="T5160" s="28"/>
      <c r="U5160" s="28"/>
      <c r="V5160" s="28"/>
      <c r="W5160" s="28"/>
      <c r="X5160" s="28"/>
      <c r="Y5160" s="28"/>
      <c r="Z5160" s="28"/>
      <c r="AA5160" s="28"/>
      <c r="AB5160" s="28"/>
      <c r="AC5160" s="28"/>
      <c r="AD5160" s="28"/>
      <c r="AE5160" s="28"/>
      <c r="AF5160" s="28"/>
      <c r="AG5160" s="28" t="s">
        <v>202</v>
      </c>
      <c r="AH5160" s="22"/>
      <c r="AI5160" s="22"/>
      <c r="AJ5160" s="22"/>
    </row>
    <row r="5161" spans="1:36" s="6" customFormat="1" hidden="1" x14ac:dyDescent="0.2">
      <c r="A5161" s="28" t="s">
        <v>5144</v>
      </c>
      <c r="B5161" s="28" t="s">
        <v>111</v>
      </c>
      <c r="C5161" s="28"/>
      <c r="D5161" s="37">
        <v>41834</v>
      </c>
      <c r="E5161" s="30"/>
      <c r="F5161" s="289"/>
      <c r="G5161" s="30"/>
      <c r="H5161" s="30"/>
      <c r="I5161" s="28"/>
      <c r="J5161" s="28"/>
      <c r="K5161" s="28"/>
      <c r="L5161" s="28"/>
      <c r="M5161" s="28"/>
      <c r="N5161" s="28"/>
      <c r="O5161" s="28"/>
      <c r="P5161" s="28"/>
      <c r="Q5161" s="28"/>
      <c r="R5161" s="28"/>
      <c r="S5161" s="28"/>
      <c r="T5161" s="28"/>
      <c r="U5161" s="28"/>
      <c r="V5161" s="28"/>
      <c r="W5161" s="28"/>
      <c r="X5161" s="28"/>
      <c r="Y5161" s="28"/>
      <c r="Z5161" s="28"/>
      <c r="AA5161" s="28"/>
      <c r="AB5161" s="28"/>
      <c r="AC5161" s="28"/>
      <c r="AD5161" s="28"/>
      <c r="AE5161" s="28"/>
      <c r="AF5161" s="28"/>
      <c r="AG5161" s="28" t="s">
        <v>202</v>
      </c>
      <c r="AH5161" s="22"/>
      <c r="AI5161" s="22"/>
      <c r="AJ5161" s="22"/>
    </row>
    <row r="5162" spans="1:36" s="6" customFormat="1" hidden="1" x14ac:dyDescent="0.2">
      <c r="A5162" s="28" t="s">
        <v>5144</v>
      </c>
      <c r="B5162" s="28" t="s">
        <v>111</v>
      </c>
      <c r="C5162" s="28"/>
      <c r="D5162" s="37">
        <v>41835</v>
      </c>
      <c r="E5162" s="30"/>
      <c r="F5162" s="289"/>
      <c r="G5162" s="30"/>
      <c r="H5162" s="30"/>
      <c r="I5162" s="28"/>
      <c r="J5162" s="28"/>
      <c r="K5162" s="28"/>
      <c r="L5162" s="28"/>
      <c r="M5162" s="28"/>
      <c r="N5162" s="28"/>
      <c r="O5162" s="28"/>
      <c r="P5162" s="28"/>
      <c r="Q5162" s="28"/>
      <c r="R5162" s="28"/>
      <c r="S5162" s="28"/>
      <c r="T5162" s="28"/>
      <c r="U5162" s="28"/>
      <c r="V5162" s="28"/>
      <c r="W5162" s="28"/>
      <c r="X5162" s="28"/>
      <c r="Y5162" s="28"/>
      <c r="Z5162" s="28"/>
      <c r="AA5162" s="28"/>
      <c r="AB5162" s="28"/>
      <c r="AC5162" s="28"/>
      <c r="AD5162" s="28"/>
      <c r="AE5162" s="28"/>
      <c r="AF5162" s="28"/>
      <c r="AG5162" s="28" t="s">
        <v>202</v>
      </c>
      <c r="AH5162" s="22"/>
      <c r="AI5162" s="22"/>
      <c r="AJ5162" s="22"/>
    </row>
    <row r="5163" spans="1:36" s="6" customFormat="1" hidden="1" x14ac:dyDescent="0.2">
      <c r="A5163" s="28" t="s">
        <v>5144</v>
      </c>
      <c r="B5163" s="28" t="s">
        <v>111</v>
      </c>
      <c r="C5163" s="28"/>
      <c r="D5163" s="37">
        <v>41836</v>
      </c>
      <c r="E5163" s="30"/>
      <c r="F5163" s="289"/>
      <c r="G5163" s="30"/>
      <c r="H5163" s="30"/>
      <c r="I5163" s="28"/>
      <c r="J5163" s="28"/>
      <c r="K5163" s="28"/>
      <c r="L5163" s="28"/>
      <c r="M5163" s="28"/>
      <c r="N5163" s="28"/>
      <c r="O5163" s="28"/>
      <c r="P5163" s="28"/>
      <c r="Q5163" s="28"/>
      <c r="R5163" s="28"/>
      <c r="S5163" s="28"/>
      <c r="T5163" s="28"/>
      <c r="U5163" s="28"/>
      <c r="V5163" s="28"/>
      <c r="W5163" s="28"/>
      <c r="X5163" s="28"/>
      <c r="Y5163" s="28"/>
      <c r="Z5163" s="28"/>
      <c r="AA5163" s="28"/>
      <c r="AB5163" s="28"/>
      <c r="AC5163" s="28"/>
      <c r="AD5163" s="28"/>
      <c r="AE5163" s="28"/>
      <c r="AF5163" s="28"/>
      <c r="AG5163" s="28" t="s">
        <v>202</v>
      </c>
      <c r="AH5163" s="22"/>
      <c r="AI5163" s="22"/>
      <c r="AJ5163" s="22"/>
    </row>
    <row r="5164" spans="1:36" s="6" customFormat="1" hidden="1" x14ac:dyDescent="0.2">
      <c r="A5164" s="28" t="s">
        <v>5144</v>
      </c>
      <c r="B5164" s="28" t="s">
        <v>111</v>
      </c>
      <c r="C5164" s="28"/>
      <c r="D5164" s="37">
        <v>41837</v>
      </c>
      <c r="E5164" s="30"/>
      <c r="F5164" s="289"/>
      <c r="G5164" s="30"/>
      <c r="H5164" s="30"/>
      <c r="I5164" s="28"/>
      <c r="J5164" s="28"/>
      <c r="K5164" s="28"/>
      <c r="L5164" s="28"/>
      <c r="M5164" s="28"/>
      <c r="N5164" s="28"/>
      <c r="O5164" s="28"/>
      <c r="P5164" s="28"/>
      <c r="Q5164" s="237"/>
      <c r="R5164" s="28"/>
      <c r="S5164" s="28"/>
      <c r="T5164" s="28"/>
      <c r="U5164" s="28"/>
      <c r="V5164" s="28"/>
      <c r="W5164" s="28"/>
      <c r="X5164" s="28"/>
      <c r="Y5164" s="28"/>
      <c r="Z5164" s="28"/>
      <c r="AA5164" s="28"/>
      <c r="AB5164" s="28"/>
      <c r="AC5164" s="28"/>
      <c r="AD5164" s="28"/>
      <c r="AE5164" s="28"/>
      <c r="AF5164" s="28"/>
      <c r="AG5164" s="28" t="s">
        <v>202</v>
      </c>
      <c r="AH5164" s="22"/>
      <c r="AI5164" s="22"/>
      <c r="AJ5164" s="22"/>
    </row>
    <row r="5165" spans="1:36" s="6" customFormat="1" hidden="1" x14ac:dyDescent="0.2">
      <c r="A5165" s="28" t="s">
        <v>5144</v>
      </c>
      <c r="B5165" s="28" t="s">
        <v>111</v>
      </c>
      <c r="C5165" s="28"/>
      <c r="D5165" s="37">
        <v>41838</v>
      </c>
      <c r="E5165" s="30"/>
      <c r="F5165" s="289"/>
      <c r="G5165" s="30"/>
      <c r="H5165" s="30"/>
      <c r="I5165" s="28"/>
      <c r="J5165" s="28"/>
      <c r="K5165" s="28"/>
      <c r="L5165" s="28"/>
      <c r="M5165" s="28"/>
      <c r="N5165" s="28"/>
      <c r="O5165" s="28"/>
      <c r="P5165" s="28"/>
      <c r="Q5165" s="28"/>
      <c r="R5165" s="28"/>
      <c r="S5165" s="28"/>
      <c r="T5165" s="28"/>
      <c r="U5165" s="28"/>
      <c r="V5165" s="28"/>
      <c r="W5165" s="28"/>
      <c r="X5165" s="28"/>
      <c r="Y5165" s="28"/>
      <c r="Z5165" s="28"/>
      <c r="AA5165" s="28"/>
      <c r="AB5165" s="28"/>
      <c r="AC5165" s="28"/>
      <c r="AD5165" s="28"/>
      <c r="AE5165" s="28"/>
      <c r="AF5165" s="28"/>
      <c r="AG5165" s="28" t="s">
        <v>202</v>
      </c>
      <c r="AH5165" s="22"/>
      <c r="AI5165" s="22"/>
      <c r="AJ5165" s="22"/>
    </row>
    <row r="5166" spans="1:36" s="6" customFormat="1" hidden="1" x14ac:dyDescent="0.2">
      <c r="A5166" s="28" t="s">
        <v>5144</v>
      </c>
      <c r="B5166" s="28" t="s">
        <v>111</v>
      </c>
      <c r="C5166" s="28"/>
      <c r="D5166" s="37">
        <v>41839</v>
      </c>
      <c r="E5166" s="30"/>
      <c r="F5166" s="289"/>
      <c r="G5166" s="30"/>
      <c r="H5166" s="30"/>
      <c r="I5166" s="28"/>
      <c r="J5166" s="28"/>
      <c r="K5166" s="28"/>
      <c r="L5166" s="28"/>
      <c r="M5166" s="28"/>
      <c r="N5166" s="28"/>
      <c r="O5166" s="28"/>
      <c r="P5166" s="28"/>
      <c r="Q5166" s="28"/>
      <c r="R5166" s="28"/>
      <c r="S5166" s="28"/>
      <c r="T5166" s="28"/>
      <c r="U5166" s="28"/>
      <c r="V5166" s="28"/>
      <c r="W5166" s="28"/>
      <c r="X5166" s="28"/>
      <c r="Y5166" s="28"/>
      <c r="Z5166" s="28"/>
      <c r="AA5166" s="28"/>
      <c r="AB5166" s="28"/>
      <c r="AC5166" s="28"/>
      <c r="AD5166" s="28"/>
      <c r="AE5166" s="28"/>
      <c r="AF5166" s="28"/>
      <c r="AG5166" s="28" t="s">
        <v>202</v>
      </c>
      <c r="AH5166" s="22"/>
      <c r="AI5166" s="22"/>
      <c r="AJ5166" s="22"/>
    </row>
    <row r="5167" spans="1:36" s="6" customFormat="1" hidden="1" x14ac:dyDescent="0.2">
      <c r="A5167" s="28" t="s">
        <v>5144</v>
      </c>
      <c r="B5167" s="28" t="s">
        <v>111</v>
      </c>
      <c r="C5167" s="28"/>
      <c r="D5167" s="37">
        <v>41840</v>
      </c>
      <c r="E5167" s="30"/>
      <c r="F5167" s="289"/>
      <c r="G5167" s="30"/>
      <c r="H5167" s="30"/>
      <c r="I5167" s="28"/>
      <c r="J5167" s="28"/>
      <c r="K5167" s="28"/>
      <c r="L5167" s="28"/>
      <c r="M5167" s="28"/>
      <c r="N5167" s="28"/>
      <c r="O5167" s="28"/>
      <c r="P5167" s="28"/>
      <c r="Q5167" s="28"/>
      <c r="R5167" s="28"/>
      <c r="S5167" s="28"/>
      <c r="T5167" s="28"/>
      <c r="U5167" s="28"/>
      <c r="V5167" s="28"/>
      <c r="W5167" s="28"/>
      <c r="X5167" s="28"/>
      <c r="Y5167" s="28"/>
      <c r="Z5167" s="28"/>
      <c r="AA5167" s="28"/>
      <c r="AB5167" s="28"/>
      <c r="AC5167" s="28"/>
      <c r="AD5167" s="28"/>
      <c r="AE5167" s="28"/>
      <c r="AF5167" s="28"/>
      <c r="AG5167" s="28" t="s">
        <v>202</v>
      </c>
      <c r="AH5167" s="22"/>
      <c r="AI5167" s="22"/>
      <c r="AJ5167" s="22"/>
    </row>
    <row r="5168" spans="1:36" s="6" customFormat="1" hidden="1" x14ac:dyDescent="0.2">
      <c r="A5168" s="28" t="s">
        <v>5144</v>
      </c>
      <c r="B5168" s="28" t="s">
        <v>111</v>
      </c>
      <c r="C5168" s="28"/>
      <c r="D5168" s="37">
        <v>41841</v>
      </c>
      <c r="E5168" s="30"/>
      <c r="F5168" s="289"/>
      <c r="G5168" s="30"/>
      <c r="H5168" s="30"/>
      <c r="I5168" s="28"/>
      <c r="J5168" s="28"/>
      <c r="K5168" s="28"/>
      <c r="L5168" s="28"/>
      <c r="M5168" s="28"/>
      <c r="N5168" s="28"/>
      <c r="O5168" s="28"/>
      <c r="P5168" s="28"/>
      <c r="Q5168" s="28"/>
      <c r="R5168" s="28"/>
      <c r="S5168" s="28"/>
      <c r="T5168" s="28"/>
      <c r="U5168" s="28"/>
      <c r="V5168" s="28"/>
      <c r="W5168" s="28"/>
      <c r="X5168" s="28"/>
      <c r="Y5168" s="28"/>
      <c r="Z5168" s="28"/>
      <c r="AA5168" s="28"/>
      <c r="AB5168" s="28"/>
      <c r="AC5168" s="28"/>
      <c r="AD5168" s="28"/>
      <c r="AE5168" s="28"/>
      <c r="AF5168" s="28"/>
      <c r="AG5168" s="28" t="s">
        <v>202</v>
      </c>
      <c r="AH5168" s="22"/>
      <c r="AI5168" s="22"/>
      <c r="AJ5168" s="22"/>
    </row>
    <row r="5169" spans="1:36" s="6" customFormat="1" hidden="1" x14ac:dyDescent="0.2">
      <c r="A5169" s="28" t="s">
        <v>5144</v>
      </c>
      <c r="B5169" s="28" t="s">
        <v>111</v>
      </c>
      <c r="C5169" s="28"/>
      <c r="D5169" s="37">
        <v>41842</v>
      </c>
      <c r="E5169" s="30"/>
      <c r="F5169" s="289"/>
      <c r="G5169" s="30"/>
      <c r="H5169" s="30"/>
      <c r="I5169" s="28"/>
      <c r="J5169" s="28"/>
      <c r="K5169" s="28"/>
      <c r="L5169" s="28"/>
      <c r="M5169" s="28"/>
      <c r="N5169" s="28"/>
      <c r="O5169" s="28"/>
      <c r="P5169" s="28"/>
      <c r="Q5169" s="28"/>
      <c r="R5169" s="28"/>
      <c r="S5169" s="28"/>
      <c r="T5169" s="28"/>
      <c r="U5169" s="28"/>
      <c r="V5169" s="28"/>
      <c r="W5169" s="28"/>
      <c r="X5169" s="28"/>
      <c r="Y5169" s="28"/>
      <c r="Z5169" s="28"/>
      <c r="AA5169" s="28"/>
      <c r="AB5169" s="28"/>
      <c r="AC5169" s="28"/>
      <c r="AD5169" s="28"/>
      <c r="AE5169" s="28"/>
      <c r="AF5169" s="28"/>
      <c r="AG5169" s="28" t="s">
        <v>202</v>
      </c>
      <c r="AH5169" s="22"/>
      <c r="AI5169" s="22"/>
      <c r="AJ5169" s="22"/>
    </row>
    <row r="5170" spans="1:36" s="6" customFormat="1" hidden="1" x14ac:dyDescent="0.2">
      <c r="A5170" s="28" t="s">
        <v>5144</v>
      </c>
      <c r="B5170" s="28" t="s">
        <v>111</v>
      </c>
      <c r="C5170" s="28"/>
      <c r="D5170" s="37">
        <v>41843</v>
      </c>
      <c r="E5170" s="30"/>
      <c r="F5170" s="289"/>
      <c r="G5170" s="30"/>
      <c r="H5170" s="30"/>
      <c r="I5170" s="28"/>
      <c r="J5170" s="28"/>
      <c r="K5170" s="28"/>
      <c r="L5170" s="28"/>
      <c r="M5170" s="28"/>
      <c r="N5170" s="28"/>
      <c r="O5170" s="28"/>
      <c r="P5170" s="28"/>
      <c r="Q5170" s="28"/>
      <c r="R5170" s="28"/>
      <c r="S5170" s="28"/>
      <c r="T5170" s="28"/>
      <c r="U5170" s="28"/>
      <c r="V5170" s="28"/>
      <c r="W5170" s="28"/>
      <c r="X5170" s="28"/>
      <c r="Y5170" s="28"/>
      <c r="Z5170" s="28"/>
      <c r="AA5170" s="28"/>
      <c r="AB5170" s="28"/>
      <c r="AC5170" s="28"/>
      <c r="AD5170" s="28"/>
      <c r="AE5170" s="28"/>
      <c r="AF5170" s="28"/>
      <c r="AG5170" s="28" t="s">
        <v>202</v>
      </c>
      <c r="AH5170" s="22"/>
      <c r="AI5170" s="22"/>
      <c r="AJ5170" s="22"/>
    </row>
    <row r="5171" spans="1:36" s="6" customFormat="1" ht="88.5" hidden="1" customHeight="1" x14ac:dyDescent="0.2">
      <c r="A5171" s="28" t="s">
        <v>5144</v>
      </c>
      <c r="B5171" s="28" t="s">
        <v>111</v>
      </c>
      <c r="C5171" s="28"/>
      <c r="D5171" s="37">
        <v>41844</v>
      </c>
      <c r="E5171" s="30"/>
      <c r="F5171" s="289"/>
      <c r="G5171" s="30"/>
      <c r="H5171" s="30"/>
      <c r="I5171" s="28"/>
      <c r="J5171" s="28"/>
      <c r="K5171" s="28"/>
      <c r="L5171" s="28"/>
      <c r="M5171" s="28"/>
      <c r="N5171" s="28"/>
      <c r="O5171" s="28"/>
      <c r="P5171" s="28"/>
      <c r="Q5171" s="28"/>
      <c r="R5171" s="28"/>
      <c r="S5171" s="28"/>
      <c r="T5171" s="28"/>
      <c r="U5171" s="28"/>
      <c r="V5171" s="28"/>
      <c r="W5171" s="28"/>
      <c r="X5171" s="28"/>
      <c r="Y5171" s="28"/>
      <c r="Z5171" s="28"/>
      <c r="AA5171" s="28"/>
      <c r="AB5171" s="28"/>
      <c r="AC5171" s="28"/>
      <c r="AD5171" s="28"/>
      <c r="AE5171" s="28"/>
      <c r="AF5171" s="28"/>
      <c r="AG5171" s="28" t="s">
        <v>202</v>
      </c>
      <c r="AH5171" s="22"/>
      <c r="AI5171" s="22"/>
      <c r="AJ5171" s="22"/>
    </row>
    <row r="5172" spans="1:36" s="6" customFormat="1" ht="82.5" hidden="1" customHeight="1" x14ac:dyDescent="0.2">
      <c r="A5172" s="28" t="s">
        <v>5144</v>
      </c>
      <c r="B5172" s="28" t="s">
        <v>111</v>
      </c>
      <c r="C5172" s="28"/>
      <c r="D5172" s="37">
        <v>41845</v>
      </c>
      <c r="E5172" s="30"/>
      <c r="F5172" s="289"/>
      <c r="G5172" s="30"/>
      <c r="H5172" s="30"/>
      <c r="I5172" s="28"/>
      <c r="J5172" s="28"/>
      <c r="K5172" s="28"/>
      <c r="L5172" s="28"/>
      <c r="M5172" s="28"/>
      <c r="N5172" s="28"/>
      <c r="O5172" s="28"/>
      <c r="P5172" s="212"/>
      <c r="Q5172" s="237"/>
      <c r="R5172" s="28"/>
      <c r="S5172" s="28"/>
      <c r="T5172" s="28"/>
      <c r="U5172" s="28"/>
      <c r="V5172" s="28"/>
      <c r="W5172" s="28"/>
      <c r="X5172" s="28"/>
      <c r="Y5172" s="28"/>
      <c r="Z5172" s="28"/>
      <c r="AA5172" s="28"/>
      <c r="AB5172" s="28"/>
      <c r="AC5172" s="28"/>
      <c r="AD5172" s="28"/>
      <c r="AE5172" s="28"/>
      <c r="AF5172" s="28"/>
      <c r="AG5172" s="28" t="s">
        <v>202</v>
      </c>
      <c r="AH5172" s="22"/>
      <c r="AI5172" s="22"/>
      <c r="AJ5172" s="22"/>
    </row>
    <row r="5173" spans="1:36" s="6" customFormat="1" hidden="1" x14ac:dyDescent="0.2">
      <c r="A5173" s="28" t="s">
        <v>5144</v>
      </c>
      <c r="B5173" s="28" t="s">
        <v>111</v>
      </c>
      <c r="C5173" s="28"/>
      <c r="D5173" s="37">
        <v>41846</v>
      </c>
      <c r="E5173" s="30"/>
      <c r="F5173" s="289"/>
      <c r="G5173" s="30"/>
      <c r="H5173" s="30"/>
      <c r="I5173" s="28"/>
      <c r="J5173" s="28"/>
      <c r="K5173" s="28"/>
      <c r="L5173" s="28"/>
      <c r="M5173" s="28"/>
      <c r="N5173" s="28"/>
      <c r="O5173" s="28"/>
      <c r="P5173" s="28"/>
      <c r="Q5173" s="237"/>
      <c r="R5173" s="28"/>
      <c r="S5173" s="28"/>
      <c r="T5173" s="28"/>
      <c r="U5173" s="28"/>
      <c r="V5173" s="28"/>
      <c r="W5173" s="28"/>
      <c r="X5173" s="28"/>
      <c r="Y5173" s="28"/>
      <c r="Z5173" s="28"/>
      <c r="AA5173" s="28"/>
      <c r="AB5173" s="28"/>
      <c r="AC5173" s="28"/>
      <c r="AD5173" s="28"/>
      <c r="AE5173" s="28"/>
      <c r="AF5173" s="28"/>
      <c r="AG5173" s="28" t="s">
        <v>202</v>
      </c>
      <c r="AH5173" s="22"/>
      <c r="AI5173" s="22"/>
      <c r="AJ5173" s="22"/>
    </row>
    <row r="5174" spans="1:36" s="6" customFormat="1" hidden="1" x14ac:dyDescent="0.2">
      <c r="A5174" s="28" t="s">
        <v>5144</v>
      </c>
      <c r="B5174" s="28" t="s">
        <v>111</v>
      </c>
      <c r="C5174" s="28"/>
      <c r="D5174" s="37">
        <v>41847</v>
      </c>
      <c r="E5174" s="30"/>
      <c r="F5174" s="289"/>
      <c r="G5174" s="30"/>
      <c r="H5174" s="30"/>
      <c r="I5174" s="28"/>
      <c r="J5174" s="28"/>
      <c r="K5174" s="28"/>
      <c r="L5174" s="28"/>
      <c r="M5174" s="28"/>
      <c r="N5174" s="28"/>
      <c r="O5174" s="28"/>
      <c r="P5174" s="28"/>
      <c r="Q5174" s="28"/>
      <c r="R5174" s="28"/>
      <c r="S5174" s="28"/>
      <c r="T5174" s="28"/>
      <c r="U5174" s="28"/>
      <c r="V5174" s="28"/>
      <c r="W5174" s="28"/>
      <c r="X5174" s="28"/>
      <c r="Y5174" s="28"/>
      <c r="Z5174" s="28"/>
      <c r="AA5174" s="28"/>
      <c r="AB5174" s="28"/>
      <c r="AC5174" s="28"/>
      <c r="AD5174" s="28"/>
      <c r="AE5174" s="28"/>
      <c r="AF5174" s="28"/>
      <c r="AG5174" s="28" t="s">
        <v>202</v>
      </c>
      <c r="AH5174" s="22"/>
      <c r="AI5174" s="22"/>
      <c r="AJ5174" s="22"/>
    </row>
    <row r="5175" spans="1:36" s="24" customFormat="1" hidden="1" x14ac:dyDescent="0.2">
      <c r="A5175" s="28" t="s">
        <v>5144</v>
      </c>
      <c r="B5175" s="28" t="s">
        <v>111</v>
      </c>
      <c r="C5175" s="28"/>
      <c r="D5175" s="37">
        <v>41848</v>
      </c>
      <c r="E5175" s="30"/>
      <c r="F5175" s="289"/>
      <c r="G5175" s="30"/>
      <c r="H5175" s="30"/>
      <c r="I5175" s="28"/>
      <c r="J5175" s="28"/>
      <c r="K5175" s="28"/>
      <c r="L5175" s="28"/>
      <c r="M5175" s="28"/>
      <c r="N5175" s="28"/>
      <c r="O5175" s="28"/>
      <c r="P5175" s="28"/>
      <c r="Q5175" s="28"/>
      <c r="R5175" s="28"/>
      <c r="S5175" s="28"/>
      <c r="T5175" s="28"/>
      <c r="U5175" s="28"/>
      <c r="V5175" s="28"/>
      <c r="W5175" s="28"/>
      <c r="X5175" s="28"/>
      <c r="Y5175" s="28"/>
      <c r="Z5175" s="28"/>
      <c r="AA5175" s="28"/>
      <c r="AB5175" s="28"/>
      <c r="AC5175" s="28"/>
      <c r="AD5175" s="28"/>
      <c r="AE5175" s="28"/>
      <c r="AF5175" s="28"/>
      <c r="AG5175" s="28" t="s">
        <v>202</v>
      </c>
      <c r="AH5175" s="22"/>
      <c r="AI5175" s="22"/>
      <c r="AJ5175" s="22"/>
    </row>
    <row r="5176" spans="1:36" s="24" customFormat="1" ht="47.25" hidden="1" customHeight="1" x14ac:dyDescent="0.2">
      <c r="A5176" s="28" t="s">
        <v>5144</v>
      </c>
      <c r="B5176" s="28" t="s">
        <v>111</v>
      </c>
      <c r="C5176" s="36" t="s">
        <v>36</v>
      </c>
      <c r="D5176" s="37">
        <v>41849</v>
      </c>
      <c r="E5176" s="38">
        <v>0.71527777777777779</v>
      </c>
      <c r="F5176" s="39">
        <v>41849</v>
      </c>
      <c r="G5176" s="38">
        <v>0.86458333333333337</v>
      </c>
      <c r="H5176" s="38">
        <f>G5176-E5176</f>
        <v>0.14930555555555558</v>
      </c>
      <c r="I5176" s="36">
        <v>1</v>
      </c>
      <c r="J5176" s="36" t="s">
        <v>183</v>
      </c>
      <c r="K5176" s="36" t="s">
        <v>183</v>
      </c>
      <c r="L5176" s="52" t="s">
        <v>130</v>
      </c>
      <c r="M5176" s="36" t="s">
        <v>1284</v>
      </c>
      <c r="N5176" s="36">
        <v>0.4</v>
      </c>
      <c r="O5176" s="52" t="s">
        <v>72</v>
      </c>
      <c r="P5176" s="36" t="s">
        <v>1136</v>
      </c>
      <c r="Q5176" s="36" t="s">
        <v>7580</v>
      </c>
      <c r="R5176" s="36">
        <v>14.03</v>
      </c>
      <c r="S5176" s="36">
        <v>7.0000000000000007E-2</v>
      </c>
      <c r="T5176" s="36">
        <v>14.1</v>
      </c>
      <c r="U5176" s="36" t="s">
        <v>76</v>
      </c>
      <c r="V5176" s="52">
        <v>2002</v>
      </c>
      <c r="W5176" s="52" t="s">
        <v>9770</v>
      </c>
      <c r="X5176" s="52" t="s">
        <v>9771</v>
      </c>
      <c r="Y5176" s="57">
        <v>41566</v>
      </c>
      <c r="Z5176" s="60">
        <v>1</v>
      </c>
      <c r="AA5176" s="57" t="s">
        <v>9772</v>
      </c>
      <c r="AB5176" s="52">
        <v>0</v>
      </c>
      <c r="AC5176" s="57">
        <v>41566</v>
      </c>
      <c r="AD5176" s="36" t="s">
        <v>60</v>
      </c>
      <c r="AE5176" s="36" t="s">
        <v>4180</v>
      </c>
      <c r="AF5176" s="36" t="s">
        <v>4180</v>
      </c>
      <c r="AG5176" s="28"/>
      <c r="AH5176" s="22"/>
      <c r="AI5176" s="22"/>
      <c r="AJ5176" s="22"/>
    </row>
    <row r="5177" spans="1:36" s="24" customFormat="1" ht="47.25" hidden="1" customHeight="1" x14ac:dyDescent="0.2">
      <c r="A5177" s="28" t="s">
        <v>5144</v>
      </c>
      <c r="B5177" s="28" t="s">
        <v>111</v>
      </c>
      <c r="C5177" s="28"/>
      <c r="D5177" s="37">
        <v>41850</v>
      </c>
      <c r="E5177" s="30"/>
      <c r="F5177" s="289"/>
      <c r="G5177" s="30"/>
      <c r="H5177" s="30"/>
      <c r="I5177" s="28"/>
      <c r="J5177" s="28"/>
      <c r="K5177" s="28"/>
      <c r="L5177" s="28"/>
      <c r="M5177" s="28"/>
      <c r="N5177" s="28"/>
      <c r="O5177" s="28"/>
      <c r="P5177" s="28"/>
      <c r="Q5177" s="28"/>
      <c r="R5177" s="28"/>
      <c r="S5177" s="28"/>
      <c r="T5177" s="28"/>
      <c r="U5177" s="28"/>
      <c r="V5177" s="28"/>
      <c r="W5177" s="28"/>
      <c r="X5177" s="28"/>
      <c r="Y5177" s="28"/>
      <c r="Z5177" s="28"/>
      <c r="AA5177" s="28"/>
      <c r="AB5177" s="28"/>
      <c r="AC5177" s="28"/>
      <c r="AD5177" s="28"/>
      <c r="AE5177" s="28"/>
      <c r="AF5177" s="28"/>
      <c r="AG5177" s="28" t="s">
        <v>202</v>
      </c>
      <c r="AH5177" s="22"/>
      <c r="AI5177" s="22"/>
      <c r="AJ5177" s="22"/>
    </row>
    <row r="5178" spans="1:36" s="24" customFormat="1" ht="47.25" hidden="1" customHeight="1" x14ac:dyDescent="0.2">
      <c r="A5178" s="28" t="s">
        <v>5144</v>
      </c>
      <c r="B5178" s="28" t="s">
        <v>111</v>
      </c>
      <c r="C5178" s="28"/>
      <c r="D5178" s="37">
        <v>41851</v>
      </c>
      <c r="E5178" s="30"/>
      <c r="F5178" s="289"/>
      <c r="G5178" s="30"/>
      <c r="H5178" s="30"/>
      <c r="I5178" s="28"/>
      <c r="J5178" s="28"/>
      <c r="K5178" s="28"/>
      <c r="L5178" s="28"/>
      <c r="M5178" s="28"/>
      <c r="N5178" s="28"/>
      <c r="O5178" s="28"/>
      <c r="P5178" s="28"/>
      <c r="Q5178" s="28"/>
      <c r="R5178" s="28"/>
      <c r="S5178" s="28"/>
      <c r="T5178" s="28"/>
      <c r="U5178" s="28"/>
      <c r="V5178" s="28"/>
      <c r="W5178" s="28"/>
      <c r="X5178" s="28"/>
      <c r="Y5178" s="28"/>
      <c r="Z5178" s="28"/>
      <c r="AA5178" s="28"/>
      <c r="AB5178" s="28"/>
      <c r="AC5178" s="28"/>
      <c r="AD5178" s="28"/>
      <c r="AE5178" s="28"/>
      <c r="AF5178" s="28"/>
      <c r="AG5178" s="28" t="s">
        <v>202</v>
      </c>
      <c r="AH5178" s="22"/>
      <c r="AI5178" s="22"/>
      <c r="AJ5178" s="22"/>
    </row>
    <row r="5179" spans="1:36" s="3" customFormat="1" hidden="1" x14ac:dyDescent="0.2">
      <c r="A5179" s="28" t="s">
        <v>7617</v>
      </c>
      <c r="B5179" s="28" t="s">
        <v>111</v>
      </c>
      <c r="C5179" s="28"/>
      <c r="D5179" s="37">
        <v>41852</v>
      </c>
      <c r="E5179" s="30"/>
      <c r="F5179" s="289"/>
      <c r="G5179" s="30"/>
      <c r="H5179" s="30"/>
      <c r="I5179" s="28"/>
      <c r="J5179" s="28"/>
      <c r="K5179" s="28"/>
      <c r="L5179" s="28"/>
      <c r="M5179" s="28"/>
      <c r="N5179" s="28"/>
      <c r="O5179" s="28"/>
      <c r="P5179" s="28"/>
      <c r="Q5179" s="28"/>
      <c r="R5179" s="28"/>
      <c r="S5179" s="28"/>
      <c r="T5179" s="28"/>
      <c r="U5179" s="28"/>
      <c r="V5179" s="28"/>
      <c r="W5179" s="28"/>
      <c r="X5179" s="28"/>
      <c r="Y5179" s="28"/>
      <c r="Z5179" s="28"/>
      <c r="AA5179" s="28"/>
      <c r="AB5179" s="28"/>
      <c r="AC5179" s="28"/>
      <c r="AD5179" s="28"/>
      <c r="AE5179" s="28"/>
      <c r="AF5179" s="28"/>
      <c r="AG5179" s="28" t="s">
        <v>202</v>
      </c>
      <c r="AH5179" s="22"/>
      <c r="AI5179" s="22"/>
      <c r="AJ5179" s="22"/>
    </row>
    <row r="5180" spans="1:36" s="3" customFormat="1" hidden="1" x14ac:dyDescent="0.2">
      <c r="A5180" s="28" t="s">
        <v>7617</v>
      </c>
      <c r="B5180" s="28" t="s">
        <v>111</v>
      </c>
      <c r="C5180" s="28"/>
      <c r="D5180" s="37">
        <v>41853</v>
      </c>
      <c r="E5180" s="30"/>
      <c r="F5180" s="289"/>
      <c r="G5180" s="30"/>
      <c r="H5180" s="30"/>
      <c r="I5180" s="28"/>
      <c r="J5180" s="28"/>
      <c r="K5180" s="28"/>
      <c r="L5180" s="28"/>
      <c r="M5180" s="28"/>
      <c r="N5180" s="28"/>
      <c r="O5180" s="28"/>
      <c r="P5180" s="28"/>
      <c r="Q5180" s="28"/>
      <c r="R5180" s="28"/>
      <c r="S5180" s="28"/>
      <c r="T5180" s="28"/>
      <c r="U5180" s="28"/>
      <c r="V5180" s="28"/>
      <c r="W5180" s="28"/>
      <c r="X5180" s="28"/>
      <c r="Y5180" s="28"/>
      <c r="Z5180" s="28"/>
      <c r="AA5180" s="28"/>
      <c r="AB5180" s="28"/>
      <c r="AC5180" s="28"/>
      <c r="AD5180" s="28"/>
      <c r="AE5180" s="28"/>
      <c r="AF5180" s="28"/>
      <c r="AG5180" s="28" t="s">
        <v>202</v>
      </c>
      <c r="AH5180" s="22"/>
      <c r="AI5180" s="22"/>
      <c r="AJ5180" s="22"/>
    </row>
    <row r="5181" spans="1:36" s="3" customFormat="1" hidden="1" x14ac:dyDescent="0.2">
      <c r="A5181" s="28" t="s">
        <v>7617</v>
      </c>
      <c r="B5181" s="28" t="s">
        <v>111</v>
      </c>
      <c r="C5181" s="28"/>
      <c r="D5181" s="37">
        <v>41854</v>
      </c>
      <c r="E5181" s="30"/>
      <c r="F5181" s="289"/>
      <c r="G5181" s="30"/>
      <c r="H5181" s="30"/>
      <c r="I5181" s="28"/>
      <c r="J5181" s="28"/>
      <c r="K5181" s="28"/>
      <c r="L5181" s="28"/>
      <c r="M5181" s="28"/>
      <c r="N5181" s="28"/>
      <c r="O5181" s="28"/>
      <c r="P5181" s="28"/>
      <c r="Q5181" s="28"/>
      <c r="R5181" s="28"/>
      <c r="S5181" s="28"/>
      <c r="T5181" s="28"/>
      <c r="U5181" s="28"/>
      <c r="V5181" s="28"/>
      <c r="W5181" s="28"/>
      <c r="X5181" s="28"/>
      <c r="Y5181" s="28"/>
      <c r="Z5181" s="28"/>
      <c r="AA5181" s="28"/>
      <c r="AB5181" s="28"/>
      <c r="AC5181" s="28"/>
      <c r="AD5181" s="28"/>
      <c r="AE5181" s="28"/>
      <c r="AF5181" s="28"/>
      <c r="AG5181" s="28" t="s">
        <v>202</v>
      </c>
      <c r="AH5181" s="22"/>
      <c r="AI5181" s="22"/>
      <c r="AJ5181" s="22"/>
    </row>
    <row r="5182" spans="1:36" s="3" customFormat="1" hidden="1" x14ac:dyDescent="0.2">
      <c r="A5182" s="28" t="s">
        <v>7617</v>
      </c>
      <c r="B5182" s="28" t="s">
        <v>111</v>
      </c>
      <c r="C5182" s="28"/>
      <c r="D5182" s="37">
        <v>41855</v>
      </c>
      <c r="E5182" s="30"/>
      <c r="F5182" s="289"/>
      <c r="G5182" s="30"/>
      <c r="H5182" s="30"/>
      <c r="I5182" s="28"/>
      <c r="J5182" s="28"/>
      <c r="K5182" s="28"/>
      <c r="L5182" s="28"/>
      <c r="M5182" s="28"/>
      <c r="N5182" s="28"/>
      <c r="O5182" s="28"/>
      <c r="P5182" s="28"/>
      <c r="Q5182" s="28"/>
      <c r="R5182" s="28"/>
      <c r="S5182" s="28"/>
      <c r="T5182" s="28"/>
      <c r="U5182" s="28"/>
      <c r="V5182" s="28"/>
      <c r="W5182" s="28"/>
      <c r="X5182" s="28"/>
      <c r="Y5182" s="28"/>
      <c r="Z5182" s="28"/>
      <c r="AA5182" s="28"/>
      <c r="AB5182" s="28"/>
      <c r="AC5182" s="28"/>
      <c r="AD5182" s="28"/>
      <c r="AE5182" s="28"/>
      <c r="AF5182" s="28"/>
      <c r="AG5182" s="28" t="s">
        <v>202</v>
      </c>
      <c r="AH5182" s="22"/>
      <c r="AI5182" s="22"/>
      <c r="AJ5182" s="22"/>
    </row>
    <row r="5183" spans="1:36" s="3" customFormat="1" hidden="1" x14ac:dyDescent="0.2">
      <c r="A5183" s="28" t="s">
        <v>7617</v>
      </c>
      <c r="B5183" s="28" t="s">
        <v>111</v>
      </c>
      <c r="C5183" s="28"/>
      <c r="D5183" s="37">
        <v>41856</v>
      </c>
      <c r="E5183" s="30"/>
      <c r="F5183" s="289"/>
      <c r="G5183" s="30"/>
      <c r="H5183" s="30"/>
      <c r="I5183" s="28"/>
      <c r="J5183" s="28"/>
      <c r="K5183" s="28"/>
      <c r="L5183" s="28"/>
      <c r="M5183" s="28"/>
      <c r="N5183" s="28"/>
      <c r="O5183" s="28"/>
      <c r="P5183" s="28"/>
      <c r="Q5183" s="28"/>
      <c r="R5183" s="28"/>
      <c r="S5183" s="28"/>
      <c r="T5183" s="28"/>
      <c r="U5183" s="28"/>
      <c r="V5183" s="28"/>
      <c r="W5183" s="28"/>
      <c r="X5183" s="28"/>
      <c r="Y5183" s="28"/>
      <c r="Z5183" s="28"/>
      <c r="AA5183" s="28"/>
      <c r="AB5183" s="28"/>
      <c r="AC5183" s="28"/>
      <c r="AD5183" s="595"/>
      <c r="AE5183" s="595"/>
      <c r="AF5183" s="595"/>
      <c r="AG5183" s="28" t="s">
        <v>202</v>
      </c>
      <c r="AH5183" s="22"/>
      <c r="AI5183" s="22"/>
      <c r="AJ5183" s="22"/>
    </row>
    <row r="5184" spans="1:36" s="3" customFormat="1" hidden="1" x14ac:dyDescent="0.2">
      <c r="A5184" s="28" t="s">
        <v>7617</v>
      </c>
      <c r="B5184" s="28" t="s">
        <v>111</v>
      </c>
      <c r="C5184" s="28"/>
      <c r="D5184" s="37">
        <v>41857</v>
      </c>
      <c r="E5184" s="30"/>
      <c r="F5184" s="289"/>
      <c r="G5184" s="30"/>
      <c r="H5184" s="30"/>
      <c r="I5184" s="28"/>
      <c r="J5184" s="28"/>
      <c r="K5184" s="28"/>
      <c r="L5184" s="28"/>
      <c r="M5184" s="28"/>
      <c r="N5184" s="28"/>
      <c r="O5184" s="28"/>
      <c r="P5184" s="28"/>
      <c r="Q5184" s="28"/>
      <c r="R5184" s="28"/>
      <c r="S5184" s="28"/>
      <c r="T5184" s="28"/>
      <c r="U5184" s="28"/>
      <c r="V5184" s="28"/>
      <c r="W5184" s="28"/>
      <c r="X5184" s="28"/>
      <c r="Y5184" s="28"/>
      <c r="Z5184" s="28"/>
      <c r="AA5184" s="28"/>
      <c r="AB5184" s="28"/>
      <c r="AC5184" s="28"/>
      <c r="AD5184" s="595"/>
      <c r="AE5184" s="595"/>
      <c r="AF5184" s="595"/>
      <c r="AG5184" s="28" t="s">
        <v>202</v>
      </c>
      <c r="AH5184" s="22"/>
      <c r="AI5184" s="22"/>
      <c r="AJ5184" s="22"/>
    </row>
    <row r="5185" spans="1:36" s="3" customFormat="1" ht="150.6" hidden="1" customHeight="1" x14ac:dyDescent="0.2">
      <c r="A5185" s="28" t="s">
        <v>7617</v>
      </c>
      <c r="B5185" s="28" t="s">
        <v>111</v>
      </c>
      <c r="C5185" s="28"/>
      <c r="D5185" s="37">
        <v>41858</v>
      </c>
      <c r="E5185" s="30"/>
      <c r="F5185" s="289"/>
      <c r="G5185" s="30"/>
      <c r="H5185" s="30"/>
      <c r="I5185" s="28"/>
      <c r="J5185" s="28"/>
      <c r="K5185" s="28"/>
      <c r="L5185" s="28"/>
      <c r="M5185" s="28"/>
      <c r="N5185" s="28"/>
      <c r="O5185" s="28"/>
      <c r="P5185" s="28"/>
      <c r="Q5185" s="28"/>
      <c r="R5185" s="28"/>
      <c r="S5185" s="28"/>
      <c r="T5185" s="28"/>
      <c r="U5185" s="28"/>
      <c r="V5185" s="28"/>
      <c r="W5185" s="28"/>
      <c r="X5185" s="28"/>
      <c r="Y5185" s="28"/>
      <c r="Z5185" s="28"/>
      <c r="AA5185" s="28"/>
      <c r="AB5185" s="28"/>
      <c r="AC5185" s="28"/>
      <c r="AD5185" s="595"/>
      <c r="AE5185" s="595"/>
      <c r="AF5185" s="595"/>
      <c r="AG5185" s="28" t="s">
        <v>202</v>
      </c>
      <c r="AH5185" s="22"/>
      <c r="AI5185" s="22"/>
      <c r="AJ5185" s="22"/>
    </row>
    <row r="5186" spans="1:36" ht="126" hidden="1" x14ac:dyDescent="0.2">
      <c r="A5186" s="28" t="s">
        <v>7617</v>
      </c>
      <c r="B5186" s="28" t="s">
        <v>111</v>
      </c>
      <c r="C5186" s="36" t="s">
        <v>36</v>
      </c>
      <c r="D5186" s="37">
        <v>41859</v>
      </c>
      <c r="E5186" s="38">
        <v>0.71527777777777779</v>
      </c>
      <c r="F5186" s="39">
        <v>41859</v>
      </c>
      <c r="G5186" s="38">
        <v>0.80555555555555547</v>
      </c>
      <c r="H5186" s="38">
        <f>G5186-E5186</f>
        <v>9.0277777777777679E-2</v>
      </c>
      <c r="I5186" s="36">
        <v>3</v>
      </c>
      <c r="J5186" s="36" t="s">
        <v>183</v>
      </c>
      <c r="K5186" s="36" t="s">
        <v>183</v>
      </c>
      <c r="L5186" s="36" t="s">
        <v>130</v>
      </c>
      <c r="M5186" s="36" t="s">
        <v>7960</v>
      </c>
      <c r="N5186" s="36">
        <v>0.4</v>
      </c>
      <c r="O5186" s="36" t="s">
        <v>64</v>
      </c>
      <c r="P5186" s="36" t="s">
        <v>1136</v>
      </c>
      <c r="Q5186" s="36" t="s">
        <v>7961</v>
      </c>
      <c r="R5186" s="36">
        <v>10.3</v>
      </c>
      <c r="S5186" s="52">
        <v>0.08</v>
      </c>
      <c r="T5186" s="36">
        <v>10.38</v>
      </c>
      <c r="U5186" s="36" t="s">
        <v>79</v>
      </c>
      <c r="V5186" s="36">
        <v>2005</v>
      </c>
      <c r="W5186" s="36" t="s">
        <v>9767</v>
      </c>
      <c r="X5186" s="36" t="s">
        <v>9768</v>
      </c>
      <c r="Y5186" s="39">
        <v>41693</v>
      </c>
      <c r="Z5186" s="44">
        <v>1</v>
      </c>
      <c r="AA5186" s="37" t="s">
        <v>9769</v>
      </c>
      <c r="AB5186" s="36">
        <v>0</v>
      </c>
      <c r="AC5186" s="39">
        <v>41693</v>
      </c>
      <c r="AD5186" s="36" t="s">
        <v>60</v>
      </c>
      <c r="AE5186" s="36" t="s">
        <v>9763</v>
      </c>
      <c r="AF5186" s="36" t="s">
        <v>9763</v>
      </c>
      <c r="AG5186" s="36"/>
    </row>
    <row r="5187" spans="1:36" ht="18" hidden="1" customHeight="1" x14ac:dyDescent="0.2">
      <c r="A5187" s="28" t="s">
        <v>7617</v>
      </c>
      <c r="B5187" s="28" t="s">
        <v>111</v>
      </c>
      <c r="C5187" s="28"/>
      <c r="D5187" s="37">
        <v>41860</v>
      </c>
      <c r="E5187" s="30"/>
      <c r="F5187" s="289"/>
      <c r="G5187" s="30"/>
      <c r="H5187" s="30"/>
      <c r="I5187" s="28"/>
      <c r="J5187" s="28"/>
      <c r="K5187" s="28"/>
      <c r="L5187" s="28"/>
      <c r="M5187" s="28"/>
      <c r="N5187" s="28"/>
      <c r="O5187" s="28"/>
      <c r="P5187" s="28"/>
      <c r="Q5187" s="28"/>
      <c r="R5187" s="28"/>
      <c r="S5187" s="28"/>
      <c r="T5187" s="28"/>
      <c r="U5187" s="28"/>
      <c r="V5187" s="28"/>
      <c r="W5187" s="28"/>
      <c r="X5187" s="28"/>
      <c r="Y5187" s="28"/>
      <c r="Z5187" s="28"/>
      <c r="AA5187" s="28"/>
      <c r="AB5187" s="28"/>
      <c r="AC5187" s="28"/>
      <c r="AD5187" s="28"/>
      <c r="AE5187" s="28"/>
      <c r="AF5187" s="28"/>
      <c r="AG5187" s="28" t="s">
        <v>202</v>
      </c>
    </row>
    <row r="5188" spans="1:36" s="230" customFormat="1" hidden="1" x14ac:dyDescent="0.2">
      <c r="A5188" s="28" t="s">
        <v>7617</v>
      </c>
      <c r="B5188" s="28" t="s">
        <v>111</v>
      </c>
      <c r="C5188" s="28"/>
      <c r="D5188" s="37">
        <v>41861</v>
      </c>
      <c r="E5188" s="30"/>
      <c r="F5188" s="289"/>
      <c r="G5188" s="30"/>
      <c r="H5188" s="30"/>
      <c r="I5188" s="28"/>
      <c r="J5188" s="28"/>
      <c r="K5188" s="28"/>
      <c r="L5188" s="28"/>
      <c r="M5188" s="28"/>
      <c r="N5188" s="28"/>
      <c r="O5188" s="28"/>
      <c r="P5188" s="28"/>
      <c r="Q5188" s="28"/>
      <c r="R5188" s="28"/>
      <c r="S5188" s="28"/>
      <c r="T5188" s="28"/>
      <c r="U5188" s="28"/>
      <c r="V5188" s="28"/>
      <c r="W5188" s="28"/>
      <c r="X5188" s="28"/>
      <c r="Y5188" s="28"/>
      <c r="Z5188" s="28"/>
      <c r="AA5188" s="28"/>
      <c r="AB5188" s="28"/>
      <c r="AC5188" s="28"/>
      <c r="AD5188" s="28"/>
      <c r="AE5188" s="28"/>
      <c r="AF5188" s="28"/>
      <c r="AG5188" s="28" t="s">
        <v>202</v>
      </c>
      <c r="AH5188" s="22"/>
      <c r="AI5188" s="22"/>
      <c r="AJ5188" s="22"/>
    </row>
    <row r="5189" spans="1:36" s="434" customFormat="1" hidden="1" x14ac:dyDescent="0.2">
      <c r="A5189" s="36" t="s">
        <v>7617</v>
      </c>
      <c r="B5189" s="28" t="s">
        <v>111</v>
      </c>
      <c r="C5189" s="28"/>
      <c r="D5189" s="37">
        <v>41862</v>
      </c>
      <c r="E5189" s="30"/>
      <c r="F5189" s="289"/>
      <c r="G5189" s="30"/>
      <c r="H5189" s="30"/>
      <c r="I5189" s="28"/>
      <c r="J5189" s="28"/>
      <c r="K5189" s="28"/>
      <c r="L5189" s="28"/>
      <c r="M5189" s="28"/>
      <c r="N5189" s="28"/>
      <c r="O5189" s="28"/>
      <c r="P5189" s="28"/>
      <c r="Q5189" s="28"/>
      <c r="R5189" s="28"/>
      <c r="S5189" s="28"/>
      <c r="T5189" s="28"/>
      <c r="U5189" s="28"/>
      <c r="V5189" s="28"/>
      <c r="W5189" s="28"/>
      <c r="X5189" s="28"/>
      <c r="Y5189" s="28"/>
      <c r="Z5189" s="28"/>
      <c r="AA5189" s="28"/>
      <c r="AB5189" s="28"/>
      <c r="AC5189" s="28"/>
      <c r="AD5189" s="28"/>
      <c r="AE5189" s="28"/>
      <c r="AF5189" s="28"/>
      <c r="AG5189" s="28" t="s">
        <v>202</v>
      </c>
      <c r="AH5189" s="22"/>
      <c r="AI5189" s="22"/>
      <c r="AJ5189" s="22"/>
    </row>
    <row r="5190" spans="1:36" s="434" customFormat="1" hidden="1" x14ac:dyDescent="0.2">
      <c r="A5190" s="36" t="s">
        <v>7617</v>
      </c>
      <c r="B5190" s="28" t="s">
        <v>111</v>
      </c>
      <c r="C5190" s="28"/>
      <c r="D5190" s="37">
        <v>41863</v>
      </c>
      <c r="E5190" s="30"/>
      <c r="F5190" s="289"/>
      <c r="G5190" s="30"/>
      <c r="H5190" s="30"/>
      <c r="I5190" s="28"/>
      <c r="J5190" s="28"/>
      <c r="K5190" s="28"/>
      <c r="L5190" s="28"/>
      <c r="M5190" s="28"/>
      <c r="N5190" s="28"/>
      <c r="O5190" s="28"/>
      <c r="P5190" s="28"/>
      <c r="Q5190" s="28"/>
      <c r="R5190" s="28"/>
      <c r="S5190" s="28"/>
      <c r="T5190" s="28"/>
      <c r="U5190" s="28"/>
      <c r="V5190" s="28"/>
      <c r="W5190" s="28"/>
      <c r="X5190" s="28"/>
      <c r="Y5190" s="28"/>
      <c r="Z5190" s="28"/>
      <c r="AA5190" s="28"/>
      <c r="AB5190" s="28"/>
      <c r="AC5190" s="28"/>
      <c r="AD5190" s="28"/>
      <c r="AE5190" s="28"/>
      <c r="AF5190" s="28"/>
      <c r="AG5190" s="28" t="s">
        <v>202</v>
      </c>
      <c r="AH5190" s="22"/>
      <c r="AI5190" s="22"/>
      <c r="AJ5190" s="22"/>
    </row>
    <row r="5191" spans="1:36" s="230" customFormat="1" hidden="1" x14ac:dyDescent="0.2">
      <c r="A5191" s="36" t="s">
        <v>7617</v>
      </c>
      <c r="B5191" s="28" t="s">
        <v>111</v>
      </c>
      <c r="C5191" s="28"/>
      <c r="D5191" s="37">
        <v>41864</v>
      </c>
      <c r="E5191" s="30"/>
      <c r="F5191" s="289"/>
      <c r="G5191" s="30"/>
      <c r="H5191" s="30"/>
      <c r="I5191" s="28"/>
      <c r="J5191" s="28"/>
      <c r="K5191" s="28"/>
      <c r="L5191" s="28"/>
      <c r="M5191" s="28"/>
      <c r="N5191" s="28"/>
      <c r="O5191" s="28"/>
      <c r="P5191" s="28"/>
      <c r="Q5191" s="28"/>
      <c r="R5191" s="28"/>
      <c r="S5191" s="28"/>
      <c r="T5191" s="28"/>
      <c r="U5191" s="28"/>
      <c r="V5191" s="28"/>
      <c r="W5191" s="28"/>
      <c r="X5191" s="28"/>
      <c r="Y5191" s="28"/>
      <c r="Z5191" s="28"/>
      <c r="AA5191" s="28"/>
      <c r="AB5191" s="28"/>
      <c r="AC5191" s="28"/>
      <c r="AD5191" s="28"/>
      <c r="AE5191" s="28"/>
      <c r="AF5191" s="28"/>
      <c r="AG5191" s="28" t="s">
        <v>202</v>
      </c>
      <c r="AH5191" s="22"/>
      <c r="AI5191" s="22"/>
      <c r="AJ5191" s="22"/>
    </row>
    <row r="5192" spans="1:36" s="3" customFormat="1" ht="161.25" hidden="1" customHeight="1" x14ac:dyDescent="0.2">
      <c r="A5192" s="28" t="s">
        <v>7617</v>
      </c>
      <c r="B5192" s="28" t="s">
        <v>111</v>
      </c>
      <c r="C5192" s="28"/>
      <c r="D5192" s="37">
        <v>41865</v>
      </c>
      <c r="E5192" s="310"/>
      <c r="F5192" s="289"/>
      <c r="G5192" s="30"/>
      <c r="H5192" s="30"/>
      <c r="I5192" s="28"/>
      <c r="J5192" s="28"/>
      <c r="K5192" s="28"/>
      <c r="L5192" s="28"/>
      <c r="M5192" s="28"/>
      <c r="N5192" s="28"/>
      <c r="O5192" s="28"/>
      <c r="P5192" s="28"/>
      <c r="Q5192" s="28"/>
      <c r="R5192" s="28"/>
      <c r="S5192" s="28"/>
      <c r="T5192" s="28"/>
      <c r="U5192" s="28"/>
      <c r="V5192" s="28"/>
      <c r="W5192" s="28"/>
      <c r="X5192" s="28"/>
      <c r="Y5192" s="28"/>
      <c r="Z5192" s="28"/>
      <c r="AA5192" s="28"/>
      <c r="AB5192" s="28"/>
      <c r="AC5192" s="28"/>
      <c r="AD5192" s="28"/>
      <c r="AE5192" s="28"/>
      <c r="AF5192" s="28"/>
      <c r="AG5192" s="28" t="s">
        <v>202</v>
      </c>
      <c r="AH5192" s="22"/>
      <c r="AI5192" s="22"/>
      <c r="AJ5192" s="22"/>
    </row>
    <row r="5193" spans="1:36" s="3" customFormat="1" ht="150" hidden="1" customHeight="1" x14ac:dyDescent="0.2">
      <c r="A5193" s="28" t="s">
        <v>7617</v>
      </c>
      <c r="B5193" s="28" t="s">
        <v>111</v>
      </c>
      <c r="C5193" s="28"/>
      <c r="D5193" s="37">
        <v>41866</v>
      </c>
      <c r="E5193" s="30"/>
      <c r="F5193" s="289"/>
      <c r="G5193" s="30"/>
      <c r="H5193" s="30"/>
      <c r="I5193" s="28"/>
      <c r="J5193" s="28"/>
      <c r="K5193" s="28"/>
      <c r="L5193" s="28"/>
      <c r="M5193" s="28"/>
      <c r="N5193" s="28"/>
      <c r="O5193" s="28"/>
      <c r="P5193" s="28"/>
      <c r="Q5193" s="28"/>
      <c r="R5193" s="28"/>
      <c r="S5193" s="28"/>
      <c r="T5193" s="28"/>
      <c r="U5193" s="28"/>
      <c r="V5193" s="28"/>
      <c r="W5193" s="28"/>
      <c r="X5193" s="28"/>
      <c r="Y5193" s="28"/>
      <c r="Z5193" s="28"/>
      <c r="AA5193" s="28"/>
      <c r="AB5193" s="28"/>
      <c r="AC5193" s="28"/>
      <c r="AD5193" s="28"/>
      <c r="AE5193" s="28"/>
      <c r="AF5193" s="28"/>
      <c r="AG5193" s="28" t="s">
        <v>202</v>
      </c>
      <c r="AH5193" s="22"/>
      <c r="AI5193" s="22"/>
      <c r="AJ5193" s="22"/>
    </row>
    <row r="5194" spans="1:36" s="3" customFormat="1" ht="69.75" hidden="1" customHeight="1" x14ac:dyDescent="0.2">
      <c r="A5194" s="28" t="s">
        <v>7617</v>
      </c>
      <c r="B5194" s="28" t="s">
        <v>111</v>
      </c>
      <c r="C5194" s="28"/>
      <c r="D5194" s="37">
        <v>41867</v>
      </c>
      <c r="E5194" s="30"/>
      <c r="F5194" s="289"/>
      <c r="G5194" s="30"/>
      <c r="H5194" s="30"/>
      <c r="I5194" s="28"/>
      <c r="J5194" s="28"/>
      <c r="K5194" s="28"/>
      <c r="L5194" s="28"/>
      <c r="M5194" s="28"/>
      <c r="N5194" s="28"/>
      <c r="O5194" s="28"/>
      <c r="P5194" s="28"/>
      <c r="Q5194" s="28"/>
      <c r="R5194" s="28"/>
      <c r="S5194" s="28"/>
      <c r="T5194" s="28"/>
      <c r="U5194" s="28"/>
      <c r="V5194" s="28"/>
      <c r="W5194" s="28"/>
      <c r="X5194" s="28"/>
      <c r="Y5194" s="28"/>
      <c r="Z5194" s="28"/>
      <c r="AA5194" s="28"/>
      <c r="AB5194" s="28"/>
      <c r="AC5194" s="28"/>
      <c r="AD5194" s="28"/>
      <c r="AE5194" s="28"/>
      <c r="AF5194" s="28"/>
      <c r="AG5194" s="28" t="s">
        <v>202</v>
      </c>
      <c r="AH5194" s="22"/>
      <c r="AI5194" s="22"/>
      <c r="AJ5194" s="22"/>
    </row>
    <row r="5195" spans="1:36" s="3" customFormat="1" ht="51.75" hidden="1" customHeight="1" x14ac:dyDescent="0.2">
      <c r="A5195" s="28" t="s">
        <v>7617</v>
      </c>
      <c r="B5195" s="28" t="s">
        <v>111</v>
      </c>
      <c r="C5195" s="28"/>
      <c r="D5195" s="37">
        <v>41868</v>
      </c>
      <c r="E5195" s="30"/>
      <c r="F5195" s="289"/>
      <c r="G5195" s="30"/>
      <c r="H5195" s="30"/>
      <c r="I5195" s="28"/>
      <c r="J5195" s="28"/>
      <c r="K5195" s="28"/>
      <c r="L5195" s="28"/>
      <c r="M5195" s="28"/>
      <c r="N5195" s="28"/>
      <c r="O5195" s="28"/>
      <c r="P5195" s="28"/>
      <c r="Q5195" s="28"/>
      <c r="R5195" s="28"/>
      <c r="S5195" s="28"/>
      <c r="T5195" s="28"/>
      <c r="U5195" s="28"/>
      <c r="V5195" s="28"/>
      <c r="W5195" s="28"/>
      <c r="X5195" s="28"/>
      <c r="Y5195" s="28"/>
      <c r="Z5195" s="28"/>
      <c r="AA5195" s="28"/>
      <c r="AB5195" s="28"/>
      <c r="AC5195" s="28"/>
      <c r="AD5195" s="28"/>
      <c r="AE5195" s="28"/>
      <c r="AF5195" s="28"/>
      <c r="AG5195" s="28" t="s">
        <v>202</v>
      </c>
      <c r="AH5195" s="22"/>
      <c r="AI5195" s="22"/>
      <c r="AJ5195" s="22"/>
    </row>
    <row r="5196" spans="1:36" s="3" customFormat="1" ht="54" hidden="1" customHeight="1" x14ac:dyDescent="0.2">
      <c r="A5196" s="212" t="s">
        <v>7617</v>
      </c>
      <c r="B5196" s="28" t="s">
        <v>111</v>
      </c>
      <c r="C5196" s="28"/>
      <c r="D5196" s="37">
        <v>41869</v>
      </c>
      <c r="E5196" s="310"/>
      <c r="F5196" s="289"/>
      <c r="G5196" s="310"/>
      <c r="H5196" s="310"/>
      <c r="I5196" s="212"/>
      <c r="J5196" s="212"/>
      <c r="K5196" s="212"/>
      <c r="L5196" s="212"/>
      <c r="M5196" s="212"/>
      <c r="N5196" s="212"/>
      <c r="O5196" s="212"/>
      <c r="P5196" s="212"/>
      <c r="Q5196" s="212"/>
      <c r="R5196" s="212"/>
      <c r="S5196" s="212"/>
      <c r="T5196" s="212"/>
      <c r="U5196" s="28"/>
      <c r="V5196" s="28"/>
      <c r="W5196" s="28"/>
      <c r="X5196" s="28"/>
      <c r="Y5196" s="28"/>
      <c r="Z5196" s="28"/>
      <c r="AA5196" s="28"/>
      <c r="AB5196" s="28"/>
      <c r="AC5196" s="28"/>
      <c r="AD5196" s="28"/>
      <c r="AE5196" s="28"/>
      <c r="AF5196" s="28"/>
      <c r="AG5196" s="28" t="s">
        <v>202</v>
      </c>
      <c r="AH5196" s="22"/>
      <c r="AI5196" s="22"/>
      <c r="AJ5196" s="22"/>
    </row>
    <row r="5197" spans="1:36" s="3" customFormat="1" hidden="1" x14ac:dyDescent="0.2">
      <c r="A5197" s="28" t="s">
        <v>7617</v>
      </c>
      <c r="B5197" s="28" t="s">
        <v>111</v>
      </c>
      <c r="C5197" s="28"/>
      <c r="D5197" s="37">
        <v>41870</v>
      </c>
      <c r="E5197" s="30"/>
      <c r="F5197" s="289"/>
      <c r="G5197" s="30"/>
      <c r="H5197" s="30"/>
      <c r="I5197" s="28"/>
      <c r="J5197" s="28"/>
      <c r="K5197" s="28"/>
      <c r="L5197" s="28"/>
      <c r="M5197" s="28"/>
      <c r="N5197" s="28"/>
      <c r="O5197" s="28"/>
      <c r="P5197" s="28"/>
      <c r="Q5197" s="28"/>
      <c r="R5197" s="28"/>
      <c r="S5197" s="28"/>
      <c r="T5197" s="28"/>
      <c r="U5197" s="28"/>
      <c r="V5197" s="28"/>
      <c r="W5197" s="28"/>
      <c r="X5197" s="28"/>
      <c r="Y5197" s="28"/>
      <c r="Z5197" s="28"/>
      <c r="AA5197" s="28"/>
      <c r="AB5197" s="28"/>
      <c r="AC5197" s="28"/>
      <c r="AD5197" s="28"/>
      <c r="AE5197" s="28"/>
      <c r="AF5197" s="28"/>
      <c r="AG5197" s="28" t="s">
        <v>202</v>
      </c>
      <c r="AH5197" s="22"/>
      <c r="AI5197" s="22"/>
      <c r="AJ5197" s="22"/>
    </row>
    <row r="5198" spans="1:36" s="3" customFormat="1" hidden="1" x14ac:dyDescent="0.2">
      <c r="A5198" s="28" t="s">
        <v>7617</v>
      </c>
      <c r="B5198" s="28" t="s">
        <v>111</v>
      </c>
      <c r="C5198" s="28"/>
      <c r="D5198" s="37">
        <v>41871</v>
      </c>
      <c r="E5198" s="30"/>
      <c r="F5198" s="289"/>
      <c r="G5198" s="30"/>
      <c r="H5198" s="30"/>
      <c r="I5198" s="28"/>
      <c r="J5198" s="28"/>
      <c r="K5198" s="28"/>
      <c r="L5198" s="28"/>
      <c r="M5198" s="28"/>
      <c r="N5198" s="28"/>
      <c r="O5198" s="28"/>
      <c r="P5198" s="28"/>
      <c r="Q5198" s="28"/>
      <c r="R5198" s="28"/>
      <c r="S5198" s="28"/>
      <c r="T5198" s="28"/>
      <c r="U5198" s="28"/>
      <c r="V5198" s="28"/>
      <c r="W5198" s="28"/>
      <c r="X5198" s="28"/>
      <c r="Y5198" s="28"/>
      <c r="Z5198" s="28"/>
      <c r="AA5198" s="28"/>
      <c r="AB5198" s="28"/>
      <c r="AC5198" s="28"/>
      <c r="AD5198" s="28"/>
      <c r="AE5198" s="28"/>
      <c r="AF5198" s="28"/>
      <c r="AG5198" s="28" t="s">
        <v>202</v>
      </c>
      <c r="AH5198" s="22"/>
      <c r="AI5198" s="22"/>
      <c r="AJ5198" s="22"/>
    </row>
    <row r="5199" spans="1:36" s="3" customFormat="1" ht="34.5" hidden="1" customHeight="1" x14ac:dyDescent="0.2">
      <c r="A5199" s="28" t="s">
        <v>7617</v>
      </c>
      <c r="B5199" s="28" t="s">
        <v>111</v>
      </c>
      <c r="C5199" s="28"/>
      <c r="D5199" s="37">
        <v>41872</v>
      </c>
      <c r="E5199" s="30"/>
      <c r="F5199" s="289"/>
      <c r="G5199" s="30"/>
      <c r="H5199" s="30"/>
      <c r="I5199" s="28"/>
      <c r="J5199" s="28"/>
      <c r="K5199" s="28"/>
      <c r="L5199" s="28"/>
      <c r="M5199" s="28"/>
      <c r="N5199" s="28"/>
      <c r="O5199" s="28"/>
      <c r="P5199" s="28"/>
      <c r="Q5199" s="28"/>
      <c r="R5199" s="28"/>
      <c r="S5199" s="28"/>
      <c r="T5199" s="28"/>
      <c r="U5199" s="28"/>
      <c r="V5199" s="28"/>
      <c r="W5199" s="28"/>
      <c r="X5199" s="28"/>
      <c r="Y5199" s="28"/>
      <c r="Z5199" s="28"/>
      <c r="AA5199" s="28"/>
      <c r="AB5199" s="28"/>
      <c r="AC5199" s="28"/>
      <c r="AD5199" s="28"/>
      <c r="AE5199" s="28"/>
      <c r="AF5199" s="28"/>
      <c r="AG5199" s="28" t="s">
        <v>202</v>
      </c>
      <c r="AH5199" s="22"/>
      <c r="AI5199" s="22"/>
      <c r="AJ5199" s="22"/>
    </row>
    <row r="5200" spans="1:36" s="3" customFormat="1" ht="21" hidden="1" customHeight="1" x14ac:dyDescent="0.2">
      <c r="A5200" s="28" t="s">
        <v>7617</v>
      </c>
      <c r="B5200" s="28" t="s">
        <v>111</v>
      </c>
      <c r="C5200" s="36" t="s">
        <v>36</v>
      </c>
      <c r="D5200" s="37">
        <v>41873</v>
      </c>
      <c r="E5200" s="38">
        <v>0.76388888888888884</v>
      </c>
      <c r="F5200" s="39">
        <v>41873</v>
      </c>
      <c r="G5200" s="38">
        <v>0.85069444444444453</v>
      </c>
      <c r="H5200" s="38">
        <f>G5200-E5200</f>
        <v>8.6805555555555691E-2</v>
      </c>
      <c r="I5200" s="36">
        <v>2</v>
      </c>
      <c r="J5200" s="36" t="s">
        <v>400</v>
      </c>
      <c r="K5200" s="36" t="s">
        <v>183</v>
      </c>
      <c r="L5200" s="36" t="s">
        <v>130</v>
      </c>
      <c r="M5200" s="36" t="s">
        <v>5041</v>
      </c>
      <c r="N5200" s="36" t="s">
        <v>103</v>
      </c>
      <c r="O5200" s="36" t="s">
        <v>66</v>
      </c>
      <c r="P5200" s="36" t="s">
        <v>8415</v>
      </c>
      <c r="Q5200" s="36" t="s">
        <v>8416</v>
      </c>
      <c r="R5200" s="52">
        <v>7.68</v>
      </c>
      <c r="S5200" s="52">
        <v>0.12</v>
      </c>
      <c r="T5200" s="36">
        <v>7.8</v>
      </c>
      <c r="U5200" s="36" t="s">
        <v>77</v>
      </c>
      <c r="V5200" s="36">
        <v>2001</v>
      </c>
      <c r="W5200" s="36" t="s">
        <v>9764</v>
      </c>
      <c r="X5200" s="36" t="s">
        <v>9765</v>
      </c>
      <c r="Y5200" s="39">
        <v>41624</v>
      </c>
      <c r="Z5200" s="36">
        <v>100</v>
      </c>
      <c r="AA5200" s="37">
        <v>41974</v>
      </c>
      <c r="AB5200" s="36">
        <v>0</v>
      </c>
      <c r="AC5200" s="39">
        <v>41624</v>
      </c>
      <c r="AD5200" s="52" t="s">
        <v>48</v>
      </c>
      <c r="AE5200" s="52" t="s">
        <v>9766</v>
      </c>
      <c r="AF5200" s="52" t="s">
        <v>4180</v>
      </c>
      <c r="AG5200" s="28"/>
      <c r="AH5200" s="22"/>
      <c r="AI5200" s="22"/>
      <c r="AJ5200" s="22"/>
    </row>
    <row r="5201" spans="1:36" s="3" customFormat="1" ht="45" hidden="1" customHeight="1" x14ac:dyDescent="0.2">
      <c r="A5201" s="28" t="s">
        <v>7617</v>
      </c>
      <c r="B5201" s="28" t="s">
        <v>111</v>
      </c>
      <c r="C5201" s="28"/>
      <c r="D5201" s="37">
        <v>41874</v>
      </c>
      <c r="E5201" s="30"/>
      <c r="F5201" s="289"/>
      <c r="G5201" s="30"/>
      <c r="H5201" s="30"/>
      <c r="I5201" s="28"/>
      <c r="J5201" s="28"/>
      <c r="K5201" s="28"/>
      <c r="L5201" s="28"/>
      <c r="M5201" s="28"/>
      <c r="N5201" s="28"/>
      <c r="O5201" s="28"/>
      <c r="P5201" s="28"/>
      <c r="Q5201" s="22"/>
      <c r="R5201" s="28"/>
      <c r="S5201" s="28"/>
      <c r="T5201" s="28"/>
      <c r="U5201" s="28"/>
      <c r="V5201" s="28"/>
      <c r="W5201" s="28"/>
      <c r="X5201" s="28"/>
      <c r="Y5201" s="28"/>
      <c r="Z5201" s="28"/>
      <c r="AA5201" s="28"/>
      <c r="AB5201" s="28"/>
      <c r="AC5201" s="28"/>
      <c r="AD5201" s="28"/>
      <c r="AE5201" s="28"/>
      <c r="AF5201" s="28"/>
      <c r="AG5201" s="28" t="s">
        <v>202</v>
      </c>
      <c r="AH5201" s="22"/>
      <c r="AI5201" s="22"/>
      <c r="AJ5201" s="22"/>
    </row>
    <row r="5202" spans="1:36" s="3" customFormat="1" ht="102.75" hidden="1" customHeight="1" x14ac:dyDescent="0.2">
      <c r="A5202" s="28" t="s">
        <v>7617</v>
      </c>
      <c r="B5202" s="28" t="s">
        <v>111</v>
      </c>
      <c r="C5202" s="28"/>
      <c r="D5202" s="37">
        <v>41875</v>
      </c>
      <c r="E5202" s="30"/>
      <c r="F5202" s="289"/>
      <c r="G5202" s="30"/>
      <c r="H5202" s="30"/>
      <c r="I5202" s="28"/>
      <c r="J5202" s="28"/>
      <c r="K5202" s="28"/>
      <c r="L5202" s="28"/>
      <c r="M5202" s="28"/>
      <c r="N5202" s="28"/>
      <c r="O5202" s="28"/>
      <c r="P5202" s="28"/>
      <c r="Q5202" s="28"/>
      <c r="R5202" s="28"/>
      <c r="S5202" s="28"/>
      <c r="T5202" s="28"/>
      <c r="U5202" s="28"/>
      <c r="V5202" s="28"/>
      <c r="W5202" s="28"/>
      <c r="X5202" s="28"/>
      <c r="Y5202" s="28"/>
      <c r="Z5202" s="28"/>
      <c r="AA5202" s="28"/>
      <c r="AB5202" s="28"/>
      <c r="AC5202" s="28"/>
      <c r="AD5202" s="28"/>
      <c r="AE5202" s="28"/>
      <c r="AF5202" s="28"/>
      <c r="AG5202" s="28" t="s">
        <v>202</v>
      </c>
      <c r="AH5202" s="22"/>
      <c r="AI5202" s="22"/>
      <c r="AJ5202" s="22"/>
    </row>
    <row r="5203" spans="1:36" s="3" customFormat="1" ht="21" hidden="1" customHeight="1" x14ac:dyDescent="0.2">
      <c r="A5203" s="28" t="s">
        <v>7617</v>
      </c>
      <c r="B5203" s="28" t="s">
        <v>111</v>
      </c>
      <c r="C5203" s="28"/>
      <c r="D5203" s="37">
        <v>41876</v>
      </c>
      <c r="E5203" s="30"/>
      <c r="F5203" s="289"/>
      <c r="G5203" s="30"/>
      <c r="H5203" s="30"/>
      <c r="I5203" s="28"/>
      <c r="J5203" s="28"/>
      <c r="K5203" s="28"/>
      <c r="L5203" s="28"/>
      <c r="M5203" s="28"/>
      <c r="N5203" s="28"/>
      <c r="O5203" s="28"/>
      <c r="P5203" s="28"/>
      <c r="Q5203" s="22"/>
      <c r="R5203" s="28"/>
      <c r="S5203" s="28"/>
      <c r="T5203" s="28"/>
      <c r="U5203" s="28"/>
      <c r="V5203" s="28"/>
      <c r="W5203" s="28"/>
      <c r="X5203" s="28"/>
      <c r="Y5203" s="28"/>
      <c r="Z5203" s="28"/>
      <c r="AA5203" s="28"/>
      <c r="AB5203" s="28"/>
      <c r="AC5203" s="28"/>
      <c r="AD5203" s="28"/>
      <c r="AE5203" s="28"/>
      <c r="AF5203" s="28"/>
      <c r="AG5203" s="28" t="s">
        <v>202</v>
      </c>
      <c r="AH5203" s="22"/>
      <c r="AI5203" s="22"/>
      <c r="AJ5203" s="22"/>
    </row>
    <row r="5204" spans="1:36" hidden="1" x14ac:dyDescent="0.2">
      <c r="A5204" s="28" t="s">
        <v>7617</v>
      </c>
      <c r="B5204" s="28" t="s">
        <v>111</v>
      </c>
      <c r="C5204" s="28"/>
      <c r="D5204" s="37">
        <v>41877</v>
      </c>
      <c r="E5204" s="30"/>
      <c r="F5204" s="289"/>
      <c r="G5204" s="30"/>
      <c r="H5204" s="30"/>
      <c r="I5204" s="28"/>
      <c r="J5204" s="28"/>
      <c r="K5204" s="28"/>
      <c r="L5204" s="28"/>
      <c r="M5204" s="28"/>
      <c r="N5204" s="28"/>
      <c r="O5204" s="28"/>
      <c r="P5204" s="28"/>
      <c r="Q5204" s="28"/>
      <c r="R5204" s="28"/>
      <c r="S5204" s="28"/>
      <c r="T5204" s="28"/>
      <c r="U5204" s="28"/>
      <c r="V5204" s="28"/>
      <c r="W5204" s="28"/>
      <c r="X5204" s="28"/>
      <c r="Y5204" s="28"/>
      <c r="Z5204" s="28"/>
      <c r="AA5204" s="28"/>
      <c r="AB5204" s="28"/>
      <c r="AC5204" s="28"/>
      <c r="AD5204" s="28"/>
      <c r="AE5204" s="28"/>
      <c r="AF5204" s="28"/>
      <c r="AG5204" s="28" t="s">
        <v>202</v>
      </c>
    </row>
    <row r="5205" spans="1:36" ht="31.5" hidden="1" customHeight="1" x14ac:dyDescent="0.2">
      <c r="A5205" s="28" t="s">
        <v>7617</v>
      </c>
      <c r="B5205" s="28" t="s">
        <v>111</v>
      </c>
      <c r="C5205" s="28"/>
      <c r="D5205" s="37">
        <v>41878</v>
      </c>
      <c r="E5205" s="30"/>
      <c r="F5205" s="289"/>
      <c r="G5205" s="30"/>
      <c r="H5205" s="30"/>
      <c r="I5205" s="28"/>
      <c r="J5205" s="28"/>
      <c r="K5205" s="28"/>
      <c r="L5205" s="28"/>
      <c r="M5205" s="28"/>
      <c r="N5205" s="28"/>
      <c r="O5205" s="28"/>
      <c r="P5205" s="28"/>
      <c r="Q5205" s="28"/>
      <c r="R5205" s="28"/>
      <c r="S5205" s="28"/>
      <c r="T5205" s="28"/>
      <c r="U5205" s="28"/>
      <c r="V5205" s="28"/>
      <c r="W5205" s="28"/>
      <c r="X5205" s="28"/>
      <c r="Y5205" s="28"/>
      <c r="Z5205" s="28"/>
      <c r="AA5205" s="28"/>
      <c r="AB5205" s="28"/>
      <c r="AC5205" s="28"/>
      <c r="AD5205" s="28"/>
      <c r="AE5205" s="28"/>
      <c r="AF5205" s="28"/>
      <c r="AG5205" s="28" t="s">
        <v>202</v>
      </c>
    </row>
    <row r="5206" spans="1:36" hidden="1" x14ac:dyDescent="0.2">
      <c r="A5206" s="28" t="s">
        <v>7617</v>
      </c>
      <c r="B5206" s="28" t="s">
        <v>111</v>
      </c>
      <c r="C5206" s="28"/>
      <c r="D5206" s="37">
        <v>41879</v>
      </c>
      <c r="E5206" s="30"/>
      <c r="F5206" s="289"/>
      <c r="G5206" s="30"/>
      <c r="H5206" s="30"/>
      <c r="I5206" s="28"/>
      <c r="J5206" s="28"/>
      <c r="K5206" s="28"/>
      <c r="L5206" s="28"/>
      <c r="M5206" s="28"/>
      <c r="N5206" s="28"/>
      <c r="O5206" s="28"/>
      <c r="P5206" s="28"/>
      <c r="Q5206" s="28"/>
      <c r="R5206" s="28"/>
      <c r="S5206" s="28"/>
      <c r="T5206" s="28"/>
      <c r="U5206" s="28"/>
      <c r="V5206" s="28"/>
      <c r="W5206" s="28"/>
      <c r="X5206" s="28"/>
      <c r="Y5206" s="28"/>
      <c r="Z5206" s="28"/>
      <c r="AA5206" s="28"/>
      <c r="AB5206" s="28"/>
      <c r="AC5206" s="28"/>
      <c r="AD5206" s="28"/>
      <c r="AE5206" s="28"/>
      <c r="AF5206" s="28"/>
      <c r="AG5206" s="28" t="s">
        <v>202</v>
      </c>
    </row>
    <row r="5207" spans="1:36" ht="31.5" hidden="1" customHeight="1" x14ac:dyDescent="0.2">
      <c r="A5207" s="28" t="s">
        <v>7617</v>
      </c>
      <c r="B5207" s="28" t="s">
        <v>111</v>
      </c>
      <c r="C5207" s="28"/>
      <c r="D5207" s="524">
        <v>41880</v>
      </c>
      <c r="E5207" s="30"/>
      <c r="F5207" s="289"/>
      <c r="G5207" s="30"/>
      <c r="H5207" s="30"/>
      <c r="I5207" s="28"/>
      <c r="J5207" s="28"/>
      <c r="K5207" s="28"/>
      <c r="L5207" s="28"/>
      <c r="M5207" s="28"/>
      <c r="N5207" s="28"/>
      <c r="O5207" s="28"/>
      <c r="P5207" s="28"/>
      <c r="Q5207" s="28"/>
      <c r="R5207" s="28"/>
      <c r="S5207" s="28"/>
      <c r="T5207" s="28"/>
      <c r="U5207" s="28"/>
      <c r="V5207" s="28"/>
      <c r="W5207" s="28"/>
      <c r="X5207" s="28"/>
      <c r="Y5207" s="28"/>
      <c r="Z5207" s="28"/>
      <c r="AA5207" s="28"/>
      <c r="AB5207" s="28"/>
      <c r="AC5207" s="28"/>
      <c r="AD5207" s="28"/>
      <c r="AE5207" s="28"/>
      <c r="AF5207" s="28"/>
      <c r="AG5207" s="28" t="s">
        <v>202</v>
      </c>
    </row>
    <row r="5208" spans="1:36" ht="31.5" hidden="1" customHeight="1" x14ac:dyDescent="0.2">
      <c r="A5208" s="28" t="s">
        <v>7617</v>
      </c>
      <c r="B5208" s="28" t="s">
        <v>111</v>
      </c>
      <c r="C5208" s="28"/>
      <c r="D5208" s="524">
        <v>41881</v>
      </c>
      <c r="E5208" s="30"/>
      <c r="F5208" s="289"/>
      <c r="G5208" s="30"/>
      <c r="H5208" s="30"/>
      <c r="I5208" s="28"/>
      <c r="J5208" s="28"/>
      <c r="K5208" s="28"/>
      <c r="L5208" s="28"/>
      <c r="M5208" s="28"/>
      <c r="N5208" s="28"/>
      <c r="O5208" s="28"/>
      <c r="P5208" s="28"/>
      <c r="Q5208" s="28"/>
      <c r="R5208" s="28"/>
      <c r="S5208" s="28"/>
      <c r="T5208" s="28"/>
      <c r="U5208" s="28"/>
      <c r="V5208" s="28"/>
      <c r="W5208" s="28"/>
      <c r="X5208" s="28"/>
      <c r="Y5208" s="28"/>
      <c r="Z5208" s="28"/>
      <c r="AA5208" s="28"/>
      <c r="AB5208" s="28"/>
      <c r="AC5208" s="28"/>
      <c r="AD5208" s="28"/>
      <c r="AE5208" s="28"/>
      <c r="AF5208" s="28"/>
      <c r="AG5208" s="28" t="s">
        <v>202</v>
      </c>
    </row>
    <row r="5209" spans="1:36" ht="31.5" hidden="1" customHeight="1" x14ac:dyDescent="0.2">
      <c r="A5209" s="28" t="s">
        <v>7617</v>
      </c>
      <c r="B5209" s="28" t="s">
        <v>111</v>
      </c>
      <c r="C5209" s="28"/>
      <c r="D5209" s="524">
        <v>41882</v>
      </c>
      <c r="E5209" s="30"/>
      <c r="F5209" s="289"/>
      <c r="G5209" s="30"/>
      <c r="H5209" s="30"/>
      <c r="I5209" s="28"/>
      <c r="J5209" s="28"/>
      <c r="K5209" s="28"/>
      <c r="L5209" s="28"/>
      <c r="M5209" s="28"/>
      <c r="N5209" s="28"/>
      <c r="O5209" s="28"/>
      <c r="P5209" s="28"/>
      <c r="Q5209" s="28"/>
      <c r="R5209" s="28"/>
      <c r="S5209" s="28"/>
      <c r="T5209" s="28"/>
      <c r="U5209" s="28"/>
      <c r="V5209" s="28"/>
      <c r="W5209" s="28"/>
      <c r="X5209" s="28"/>
      <c r="Y5209" s="28"/>
      <c r="Z5209" s="28"/>
      <c r="AA5209" s="28"/>
      <c r="AB5209" s="28"/>
      <c r="AC5209" s="28"/>
      <c r="AD5209" s="28"/>
      <c r="AE5209" s="28"/>
      <c r="AF5209" s="28"/>
      <c r="AG5209" s="28" t="s">
        <v>202</v>
      </c>
    </row>
    <row r="5210" spans="1:36" ht="31.5" hidden="1" customHeight="1" x14ac:dyDescent="0.2">
      <c r="A5210" s="28" t="s">
        <v>8717</v>
      </c>
      <c r="B5210" s="28" t="s">
        <v>111</v>
      </c>
      <c r="C5210" s="28"/>
      <c r="D5210" s="37">
        <v>41883</v>
      </c>
      <c r="E5210" s="30"/>
      <c r="F5210" s="289"/>
      <c r="G5210" s="30"/>
      <c r="H5210" s="30"/>
      <c r="I5210" s="28"/>
      <c r="J5210" s="28"/>
      <c r="K5210" s="28"/>
      <c r="L5210" s="28"/>
      <c r="M5210" s="28"/>
      <c r="N5210" s="28"/>
      <c r="O5210" s="28"/>
      <c r="P5210" s="28"/>
      <c r="Q5210" s="28"/>
      <c r="R5210" s="28"/>
      <c r="S5210" s="28"/>
      <c r="T5210" s="28"/>
      <c r="U5210" s="28"/>
      <c r="V5210" s="28"/>
      <c r="W5210" s="28"/>
      <c r="X5210" s="28"/>
      <c r="Y5210" s="28"/>
      <c r="Z5210" s="28"/>
      <c r="AA5210" s="28"/>
      <c r="AB5210" s="28"/>
      <c r="AC5210" s="28"/>
      <c r="AD5210" s="28"/>
      <c r="AE5210" s="28"/>
      <c r="AF5210" s="28"/>
      <c r="AG5210" s="28" t="s">
        <v>202</v>
      </c>
    </row>
    <row r="5211" spans="1:36" ht="15" hidden="1" customHeight="1" x14ac:dyDescent="0.2">
      <c r="A5211" s="28" t="s">
        <v>8717</v>
      </c>
      <c r="B5211" s="28" t="s">
        <v>111</v>
      </c>
      <c r="C5211" s="28"/>
      <c r="D5211" s="37">
        <v>41884</v>
      </c>
      <c r="E5211" s="30"/>
      <c r="F5211" s="289"/>
      <c r="G5211" s="30"/>
      <c r="H5211" s="30"/>
      <c r="I5211" s="28"/>
      <c r="J5211" s="28"/>
      <c r="K5211" s="28"/>
      <c r="L5211" s="28"/>
      <c r="M5211" s="28"/>
      <c r="N5211" s="28"/>
      <c r="O5211" s="28"/>
      <c r="P5211" s="28"/>
      <c r="Q5211" s="28"/>
      <c r="R5211" s="28"/>
      <c r="S5211" s="28"/>
      <c r="T5211" s="28"/>
      <c r="U5211" s="28"/>
      <c r="V5211" s="28"/>
      <c r="W5211" s="28"/>
      <c r="X5211" s="28"/>
      <c r="Y5211" s="28"/>
      <c r="Z5211" s="28"/>
      <c r="AA5211" s="28"/>
      <c r="AB5211" s="28"/>
      <c r="AC5211" s="28"/>
      <c r="AD5211" s="28"/>
      <c r="AE5211" s="28"/>
      <c r="AF5211" s="28"/>
      <c r="AG5211" s="28" t="s">
        <v>202</v>
      </c>
    </row>
    <row r="5212" spans="1:36" ht="15" hidden="1" customHeight="1" x14ac:dyDescent="0.2">
      <c r="A5212" s="28" t="s">
        <v>8717</v>
      </c>
      <c r="B5212" s="28" t="s">
        <v>111</v>
      </c>
      <c r="C5212" s="28"/>
      <c r="D5212" s="37">
        <v>41885</v>
      </c>
      <c r="E5212" s="30"/>
      <c r="F5212" s="289"/>
      <c r="G5212" s="30"/>
      <c r="H5212" s="30"/>
      <c r="I5212" s="28"/>
      <c r="J5212" s="28"/>
      <c r="K5212" s="28"/>
      <c r="L5212" s="28"/>
      <c r="M5212" s="28"/>
      <c r="N5212" s="28"/>
      <c r="O5212" s="28"/>
      <c r="P5212" s="28"/>
      <c r="Q5212" s="28"/>
      <c r="R5212" s="28"/>
      <c r="S5212" s="28"/>
      <c r="T5212" s="28"/>
      <c r="U5212" s="28"/>
      <c r="V5212" s="28"/>
      <c r="W5212" s="28"/>
      <c r="X5212" s="28"/>
      <c r="Y5212" s="28"/>
      <c r="Z5212" s="28"/>
      <c r="AA5212" s="28"/>
      <c r="AB5212" s="28"/>
      <c r="AC5212" s="28"/>
      <c r="AD5212" s="28"/>
      <c r="AE5212" s="28"/>
      <c r="AF5212" s="28"/>
      <c r="AG5212" s="28" t="s">
        <v>202</v>
      </c>
    </row>
    <row r="5213" spans="1:36" ht="15" hidden="1" customHeight="1" x14ac:dyDescent="0.2">
      <c r="A5213" s="28" t="s">
        <v>8717</v>
      </c>
      <c r="B5213" s="28" t="s">
        <v>111</v>
      </c>
      <c r="C5213" s="28"/>
      <c r="D5213" s="37">
        <v>41886</v>
      </c>
      <c r="E5213" s="30"/>
      <c r="F5213" s="289"/>
      <c r="G5213" s="30"/>
      <c r="H5213" s="30"/>
      <c r="I5213" s="28"/>
      <c r="J5213" s="28"/>
      <c r="K5213" s="28"/>
      <c r="L5213" s="28"/>
      <c r="M5213" s="28"/>
      <c r="N5213" s="28"/>
      <c r="O5213" s="28"/>
      <c r="P5213" s="28"/>
      <c r="Q5213" s="28"/>
      <c r="R5213" s="28"/>
      <c r="S5213" s="28"/>
      <c r="T5213" s="28"/>
      <c r="U5213" s="28"/>
      <c r="V5213" s="28"/>
      <c r="W5213" s="28"/>
      <c r="X5213" s="28"/>
      <c r="Y5213" s="28"/>
      <c r="Z5213" s="28"/>
      <c r="AA5213" s="28"/>
      <c r="AB5213" s="28"/>
      <c r="AC5213" s="28"/>
      <c r="AD5213" s="28"/>
      <c r="AE5213" s="28"/>
      <c r="AF5213" s="28"/>
      <c r="AG5213" s="28"/>
    </row>
    <row r="5214" spans="1:36" ht="15" hidden="1" customHeight="1" x14ac:dyDescent="0.2">
      <c r="A5214" s="28" t="s">
        <v>8717</v>
      </c>
      <c r="B5214" s="28" t="s">
        <v>111</v>
      </c>
      <c r="C5214" s="28"/>
      <c r="D5214" s="37">
        <v>41887</v>
      </c>
      <c r="E5214" s="30"/>
      <c r="F5214" s="289"/>
      <c r="G5214" s="30"/>
      <c r="H5214" s="30"/>
      <c r="I5214" s="28"/>
      <c r="J5214" s="28"/>
      <c r="K5214" s="28"/>
      <c r="L5214" s="28"/>
      <c r="M5214" s="28"/>
      <c r="N5214" s="28"/>
      <c r="O5214" s="28"/>
      <c r="P5214" s="28"/>
      <c r="Q5214" s="28"/>
      <c r="R5214" s="28"/>
      <c r="S5214" s="28"/>
      <c r="T5214" s="28"/>
      <c r="U5214" s="28"/>
      <c r="V5214" s="28"/>
      <c r="W5214" s="28"/>
      <c r="X5214" s="28"/>
      <c r="Y5214" s="28"/>
      <c r="Z5214" s="28"/>
      <c r="AA5214" s="28"/>
      <c r="AB5214" s="28"/>
      <c r="AC5214" s="28"/>
      <c r="AD5214" s="28"/>
      <c r="AE5214" s="28"/>
      <c r="AF5214" s="28"/>
      <c r="AG5214" s="28" t="s">
        <v>202</v>
      </c>
    </row>
    <row r="5215" spans="1:36" hidden="1" x14ac:dyDescent="0.2">
      <c r="A5215" s="28" t="s">
        <v>8717</v>
      </c>
      <c r="B5215" s="28" t="s">
        <v>111</v>
      </c>
      <c r="C5215" s="28"/>
      <c r="D5215" s="37">
        <v>41888</v>
      </c>
      <c r="E5215" s="30"/>
      <c r="F5215" s="289"/>
      <c r="G5215" s="30"/>
      <c r="H5215" s="30"/>
      <c r="I5215" s="28"/>
      <c r="J5215" s="28"/>
      <c r="K5215" s="28"/>
      <c r="L5215" s="28"/>
      <c r="M5215" s="28"/>
      <c r="N5215" s="28"/>
      <c r="O5215" s="28"/>
      <c r="P5215" s="28"/>
      <c r="Q5215" s="28"/>
      <c r="R5215" s="28"/>
      <c r="S5215" s="28"/>
      <c r="T5215" s="28"/>
      <c r="U5215" s="28"/>
      <c r="V5215" s="28"/>
      <c r="W5215" s="28"/>
      <c r="X5215" s="28"/>
      <c r="Y5215" s="28"/>
      <c r="Z5215" s="28"/>
      <c r="AA5215" s="28"/>
      <c r="AB5215" s="28"/>
      <c r="AC5215" s="28"/>
      <c r="AD5215" s="28"/>
      <c r="AE5215" s="28"/>
      <c r="AF5215" s="28"/>
      <c r="AG5215" s="28" t="s">
        <v>202</v>
      </c>
    </row>
    <row r="5216" spans="1:36" hidden="1" x14ac:dyDescent="0.2">
      <c r="A5216" s="28" t="s">
        <v>8717</v>
      </c>
      <c r="B5216" s="28" t="s">
        <v>111</v>
      </c>
      <c r="C5216" s="28"/>
      <c r="D5216" s="37">
        <v>41889</v>
      </c>
      <c r="E5216" s="30"/>
      <c r="F5216" s="289"/>
      <c r="G5216" s="30"/>
      <c r="H5216" s="30"/>
      <c r="I5216" s="28"/>
      <c r="J5216" s="28"/>
      <c r="K5216" s="28"/>
      <c r="L5216" s="28"/>
      <c r="M5216" s="28"/>
      <c r="N5216" s="28"/>
      <c r="O5216" s="28"/>
      <c r="P5216" s="28"/>
      <c r="Q5216" s="28"/>
      <c r="R5216" s="28"/>
      <c r="S5216" s="28"/>
      <c r="T5216" s="28"/>
      <c r="U5216" s="28"/>
      <c r="V5216" s="28"/>
      <c r="W5216" s="28"/>
      <c r="X5216" s="28"/>
      <c r="Y5216" s="28"/>
      <c r="Z5216" s="28"/>
      <c r="AA5216" s="28"/>
      <c r="AB5216" s="28"/>
      <c r="AC5216" s="28"/>
      <c r="AD5216" s="28"/>
      <c r="AE5216" s="28"/>
      <c r="AF5216" s="28"/>
      <c r="AG5216" s="28" t="s">
        <v>202</v>
      </c>
    </row>
    <row r="5217" spans="1:113" ht="94.5" hidden="1" x14ac:dyDescent="0.2">
      <c r="A5217" s="36" t="s">
        <v>8717</v>
      </c>
      <c r="B5217" s="36" t="s">
        <v>111</v>
      </c>
      <c r="C5217" s="36" t="s">
        <v>36</v>
      </c>
      <c r="D5217" s="37">
        <v>41890</v>
      </c>
      <c r="E5217" s="38">
        <v>0.73055555555555562</v>
      </c>
      <c r="F5217" s="39">
        <v>41890</v>
      </c>
      <c r="G5217" s="38" t="s">
        <v>8858</v>
      </c>
      <c r="H5217" s="110">
        <v>0.10069444444444443</v>
      </c>
      <c r="I5217" s="36">
        <v>5</v>
      </c>
      <c r="J5217" s="36" t="s">
        <v>400</v>
      </c>
      <c r="K5217" s="36" t="s">
        <v>134</v>
      </c>
      <c r="L5217" s="52" t="s">
        <v>130</v>
      </c>
      <c r="M5217" s="36" t="s">
        <v>8859</v>
      </c>
      <c r="N5217" s="36" t="s">
        <v>103</v>
      </c>
      <c r="O5217" s="36" t="s">
        <v>66</v>
      </c>
      <c r="P5217" s="36" t="s">
        <v>8860</v>
      </c>
      <c r="Q5217" s="36" t="s">
        <v>8861</v>
      </c>
      <c r="R5217" s="36">
        <v>9.9450000000000003</v>
      </c>
      <c r="S5217" s="36">
        <v>6.9000000000000006E-2</v>
      </c>
      <c r="T5217" s="36">
        <v>10.013999999999999</v>
      </c>
      <c r="U5217" s="52" t="s">
        <v>83</v>
      </c>
      <c r="V5217" s="36">
        <v>2005</v>
      </c>
      <c r="W5217" s="28" t="s">
        <v>9760</v>
      </c>
      <c r="X5217" s="36" t="s">
        <v>9761</v>
      </c>
      <c r="Y5217" s="39">
        <v>41834</v>
      </c>
      <c r="Z5217" s="60">
        <v>1</v>
      </c>
      <c r="AA5217" s="36" t="s">
        <v>9762</v>
      </c>
      <c r="AB5217" s="36">
        <v>0</v>
      </c>
      <c r="AC5217" s="39">
        <v>41834</v>
      </c>
      <c r="AD5217" s="52" t="s">
        <v>60</v>
      </c>
      <c r="AE5217" s="52" t="s">
        <v>9763</v>
      </c>
      <c r="AF5217" s="52" t="s">
        <v>4180</v>
      </c>
      <c r="AG5217" s="28"/>
    </row>
    <row r="5218" spans="1:113" hidden="1" x14ac:dyDescent="0.2">
      <c r="A5218" s="28" t="s">
        <v>8717</v>
      </c>
      <c r="B5218" s="28" t="s">
        <v>111</v>
      </c>
      <c r="C5218" s="28"/>
      <c r="D5218" s="37">
        <v>41891</v>
      </c>
      <c r="E5218" s="30"/>
      <c r="F5218" s="289"/>
      <c r="G5218" s="30"/>
      <c r="H5218" s="30"/>
      <c r="I5218" s="28"/>
      <c r="J5218" s="28"/>
      <c r="K5218" s="28"/>
      <c r="L5218" s="28"/>
      <c r="M5218" s="28"/>
      <c r="N5218" s="28"/>
      <c r="O5218" s="28"/>
      <c r="P5218" s="28"/>
      <c r="Q5218" s="28"/>
      <c r="R5218" s="28"/>
      <c r="S5218" s="28"/>
      <c r="T5218" s="28"/>
      <c r="U5218" s="28"/>
      <c r="V5218" s="28"/>
      <c r="W5218" s="28"/>
      <c r="X5218" s="28"/>
      <c r="Y5218" s="28"/>
      <c r="Z5218" s="28"/>
      <c r="AA5218" s="28"/>
      <c r="AB5218" s="28"/>
      <c r="AC5218" s="28"/>
      <c r="AD5218" s="28"/>
      <c r="AE5218" s="28"/>
      <c r="AF5218" s="28"/>
      <c r="AG5218" s="28" t="s">
        <v>202</v>
      </c>
    </row>
    <row r="5219" spans="1:113" hidden="1" x14ac:dyDescent="0.2">
      <c r="A5219" s="28" t="s">
        <v>8717</v>
      </c>
      <c r="B5219" s="28" t="s">
        <v>111</v>
      </c>
      <c r="C5219" s="28"/>
      <c r="D5219" s="37">
        <v>41892</v>
      </c>
      <c r="E5219" s="30"/>
      <c r="F5219" s="289"/>
      <c r="G5219" s="30"/>
      <c r="H5219" s="30"/>
      <c r="I5219" s="28"/>
      <c r="J5219" s="28"/>
      <c r="K5219" s="28"/>
      <c r="L5219" s="28"/>
      <c r="M5219" s="28"/>
      <c r="N5219" s="28"/>
      <c r="O5219" s="28"/>
      <c r="P5219" s="28"/>
      <c r="Q5219" s="28"/>
      <c r="R5219" s="28"/>
      <c r="S5219" s="28"/>
      <c r="T5219" s="28"/>
      <c r="U5219" s="28"/>
      <c r="V5219" s="28"/>
      <c r="W5219" s="28"/>
      <c r="X5219" s="28"/>
      <c r="Y5219" s="28"/>
      <c r="Z5219" s="28"/>
      <c r="AA5219" s="28"/>
      <c r="AB5219" s="28"/>
      <c r="AC5219" s="28"/>
      <c r="AD5219" s="28"/>
      <c r="AE5219" s="28"/>
      <c r="AF5219" s="28"/>
      <c r="AG5219" s="28" t="s">
        <v>202</v>
      </c>
    </row>
    <row r="5220" spans="1:113" hidden="1" x14ac:dyDescent="0.2">
      <c r="A5220" s="28" t="s">
        <v>8717</v>
      </c>
      <c r="B5220" s="28" t="s">
        <v>111</v>
      </c>
      <c r="C5220" s="28"/>
      <c r="D5220" s="37">
        <v>41893</v>
      </c>
      <c r="E5220" s="30"/>
      <c r="F5220" s="289"/>
      <c r="G5220" s="30"/>
      <c r="H5220" s="393"/>
      <c r="I5220" s="28"/>
      <c r="J5220" s="28"/>
      <c r="K5220" s="28"/>
      <c r="L5220" s="28"/>
      <c r="M5220" s="28"/>
      <c r="N5220" s="28"/>
      <c r="O5220" s="28"/>
      <c r="P5220" s="28"/>
      <c r="Q5220" s="28"/>
      <c r="R5220" s="28"/>
      <c r="S5220" s="28"/>
      <c r="T5220" s="28"/>
      <c r="U5220" s="28"/>
      <c r="V5220" s="28"/>
      <c r="W5220" s="28"/>
      <c r="X5220" s="28"/>
      <c r="Y5220" s="28"/>
      <c r="Z5220" s="28"/>
      <c r="AA5220" s="28"/>
      <c r="AB5220" s="28"/>
      <c r="AC5220" s="28"/>
      <c r="AD5220" s="28"/>
      <c r="AE5220" s="28"/>
      <c r="AF5220" s="28"/>
      <c r="AG5220" s="28" t="s">
        <v>202</v>
      </c>
    </row>
    <row r="5221" spans="1:113" hidden="1" x14ac:dyDescent="0.2">
      <c r="A5221" s="28" t="s">
        <v>8717</v>
      </c>
      <c r="B5221" s="28" t="s">
        <v>111</v>
      </c>
      <c r="C5221" s="28"/>
      <c r="D5221" s="39">
        <v>41894</v>
      </c>
      <c r="E5221" s="30"/>
      <c r="F5221" s="289"/>
      <c r="G5221" s="30"/>
      <c r="H5221" s="30"/>
      <c r="I5221" s="28"/>
      <c r="J5221" s="28"/>
      <c r="K5221" s="28"/>
      <c r="L5221" s="28"/>
      <c r="M5221" s="28"/>
      <c r="N5221" s="28"/>
      <c r="O5221" s="28"/>
      <c r="P5221" s="28"/>
      <c r="Q5221" s="28"/>
      <c r="R5221" s="28"/>
      <c r="S5221" s="28"/>
      <c r="T5221" s="28"/>
      <c r="U5221" s="28"/>
      <c r="V5221" s="28"/>
      <c r="W5221" s="28"/>
      <c r="X5221" s="28"/>
      <c r="Y5221" s="28"/>
      <c r="Z5221" s="28"/>
      <c r="AA5221" s="28"/>
      <c r="AB5221" s="28"/>
      <c r="AC5221" s="28"/>
      <c r="AD5221" s="28"/>
      <c r="AE5221" s="28"/>
      <c r="AF5221" s="28"/>
      <c r="AG5221" s="28" t="s">
        <v>202</v>
      </c>
    </row>
    <row r="5222" spans="1:113" hidden="1" x14ac:dyDescent="0.2">
      <c r="A5222" s="28" t="s">
        <v>8717</v>
      </c>
      <c r="B5222" s="28" t="s">
        <v>111</v>
      </c>
      <c r="C5222" s="28"/>
      <c r="D5222" s="39">
        <v>41895</v>
      </c>
      <c r="E5222" s="30"/>
      <c r="F5222" s="289"/>
      <c r="G5222" s="30"/>
      <c r="H5222" s="30"/>
      <c r="I5222" s="28"/>
      <c r="J5222" s="28"/>
      <c r="K5222" s="28"/>
      <c r="L5222" s="28"/>
      <c r="M5222" s="28"/>
      <c r="N5222" s="28"/>
      <c r="O5222" s="28"/>
      <c r="P5222" s="28"/>
      <c r="Q5222" s="28"/>
      <c r="R5222" s="28"/>
      <c r="S5222" s="28"/>
      <c r="T5222" s="28"/>
      <c r="U5222" s="28"/>
      <c r="V5222" s="28"/>
      <c r="W5222" s="28"/>
      <c r="X5222" s="28"/>
      <c r="Y5222" s="28"/>
      <c r="Z5222" s="28"/>
      <c r="AA5222" s="28"/>
      <c r="AB5222" s="28"/>
      <c r="AC5222" s="28"/>
      <c r="AD5222" s="28"/>
      <c r="AE5222" s="28"/>
      <c r="AF5222" s="28"/>
      <c r="AG5222" s="28" t="s">
        <v>202</v>
      </c>
    </row>
    <row r="5223" spans="1:113" ht="54.75" hidden="1" customHeight="1" x14ac:dyDescent="0.2">
      <c r="A5223" s="28" t="s">
        <v>8717</v>
      </c>
      <c r="B5223" s="28" t="s">
        <v>111</v>
      </c>
      <c r="C5223" s="28"/>
      <c r="D5223" s="39">
        <v>41896</v>
      </c>
      <c r="E5223" s="30"/>
      <c r="F5223" s="289"/>
      <c r="G5223" s="30"/>
      <c r="H5223" s="30"/>
      <c r="I5223" s="28"/>
      <c r="J5223" s="28"/>
      <c r="K5223" s="28"/>
      <c r="L5223" s="28"/>
      <c r="M5223" s="28"/>
      <c r="N5223" s="28"/>
      <c r="O5223" s="28"/>
      <c r="P5223" s="28"/>
      <c r="Q5223" s="28"/>
      <c r="R5223" s="28"/>
      <c r="S5223" s="28"/>
      <c r="T5223" s="28"/>
      <c r="U5223" s="28"/>
      <c r="V5223" s="28"/>
      <c r="W5223" s="28"/>
      <c r="X5223" s="28"/>
      <c r="Y5223" s="28"/>
      <c r="Z5223" s="28"/>
      <c r="AA5223" s="28"/>
      <c r="AB5223" s="28"/>
      <c r="AC5223" s="28"/>
      <c r="AD5223" s="28"/>
      <c r="AE5223" s="28"/>
      <c r="AF5223" s="28"/>
      <c r="AG5223" s="28" t="s">
        <v>202</v>
      </c>
    </row>
    <row r="5224" spans="1:113" hidden="1" x14ac:dyDescent="0.2">
      <c r="A5224" s="28" t="s">
        <v>8717</v>
      </c>
      <c r="B5224" s="28" t="s">
        <v>111</v>
      </c>
      <c r="C5224" s="28"/>
      <c r="D5224" s="39">
        <v>41897</v>
      </c>
      <c r="E5224" s="30"/>
      <c r="F5224" s="289"/>
      <c r="G5224" s="30"/>
      <c r="H5224" s="30"/>
      <c r="I5224" s="28"/>
      <c r="J5224" s="28"/>
      <c r="K5224" s="28"/>
      <c r="L5224" s="28"/>
      <c r="M5224" s="28"/>
      <c r="N5224" s="28"/>
      <c r="O5224" s="28"/>
      <c r="P5224" s="28"/>
      <c r="Q5224" s="28"/>
      <c r="R5224" s="28"/>
      <c r="S5224" s="28"/>
      <c r="T5224" s="28"/>
      <c r="U5224" s="28"/>
      <c r="V5224" s="28"/>
      <c r="W5224" s="28"/>
      <c r="X5224" s="28"/>
      <c r="Y5224" s="28"/>
      <c r="Z5224" s="28"/>
      <c r="AA5224" s="28"/>
      <c r="AB5224" s="28"/>
      <c r="AC5224" s="28"/>
      <c r="AD5224" s="28"/>
      <c r="AE5224" s="28"/>
      <c r="AF5224" s="28"/>
      <c r="AG5224" s="28" t="s">
        <v>202</v>
      </c>
    </row>
    <row r="5225" spans="1:113" ht="31.5" hidden="1" customHeight="1" x14ac:dyDescent="0.2">
      <c r="A5225" s="28" t="s">
        <v>8717</v>
      </c>
      <c r="B5225" s="28" t="s">
        <v>111</v>
      </c>
      <c r="C5225" s="28"/>
      <c r="D5225" s="39">
        <v>41898</v>
      </c>
      <c r="E5225" s="30"/>
      <c r="F5225" s="289"/>
      <c r="G5225" s="30"/>
      <c r="H5225" s="30"/>
      <c r="I5225" s="28"/>
      <c r="J5225" s="28"/>
      <c r="K5225" s="28"/>
      <c r="L5225" s="28"/>
      <c r="M5225" s="28"/>
      <c r="N5225" s="28"/>
      <c r="O5225" s="28"/>
      <c r="P5225" s="28"/>
      <c r="Q5225" s="28"/>
      <c r="R5225" s="28"/>
      <c r="S5225" s="28"/>
      <c r="T5225" s="28"/>
      <c r="U5225" s="28"/>
      <c r="V5225" s="28"/>
      <c r="W5225" s="28"/>
      <c r="X5225" s="28"/>
      <c r="Y5225" s="28"/>
      <c r="Z5225" s="28"/>
      <c r="AA5225" s="28"/>
      <c r="AB5225" s="28"/>
      <c r="AC5225" s="28"/>
      <c r="AD5225" s="28"/>
      <c r="AE5225" s="28"/>
      <c r="AF5225" s="28"/>
      <c r="AG5225" s="28" t="s">
        <v>202</v>
      </c>
    </row>
    <row r="5226" spans="1:113" hidden="1" x14ac:dyDescent="0.2">
      <c r="A5226" s="28" t="s">
        <v>8717</v>
      </c>
      <c r="B5226" s="28" t="s">
        <v>111</v>
      </c>
      <c r="C5226" s="28"/>
      <c r="D5226" s="39">
        <v>41899</v>
      </c>
      <c r="E5226" s="30"/>
      <c r="F5226" s="289"/>
      <c r="G5226" s="30"/>
      <c r="H5226" s="30"/>
      <c r="I5226" s="28"/>
      <c r="J5226" s="28"/>
      <c r="K5226" s="28"/>
      <c r="L5226" s="28"/>
      <c r="M5226" s="28"/>
      <c r="N5226" s="28"/>
      <c r="O5226" s="28"/>
      <c r="P5226" s="28"/>
      <c r="Q5226" s="28"/>
      <c r="R5226" s="28"/>
      <c r="S5226" s="28"/>
      <c r="T5226" s="28"/>
      <c r="U5226" s="28"/>
      <c r="V5226" s="28"/>
      <c r="W5226" s="28"/>
      <c r="X5226" s="28"/>
      <c r="Y5226" s="28"/>
      <c r="Z5226" s="28"/>
      <c r="AA5226" s="28"/>
      <c r="AB5226" s="28"/>
      <c r="AC5226" s="28"/>
      <c r="AD5226" s="28"/>
      <c r="AE5226" s="28"/>
      <c r="AF5226" s="28"/>
      <c r="AG5226" s="28" t="s">
        <v>202</v>
      </c>
    </row>
    <row r="5227" spans="1:113" s="75" customFormat="1" hidden="1" x14ac:dyDescent="0.2">
      <c r="A5227" s="28" t="s">
        <v>8717</v>
      </c>
      <c r="B5227" s="28" t="s">
        <v>111</v>
      </c>
      <c r="C5227" s="28"/>
      <c r="D5227" s="39">
        <v>41900</v>
      </c>
      <c r="E5227" s="30"/>
      <c r="F5227" s="289"/>
      <c r="G5227" s="30"/>
      <c r="H5227" s="30"/>
      <c r="I5227" s="28"/>
      <c r="J5227" s="28"/>
      <c r="K5227" s="28"/>
      <c r="L5227" s="28"/>
      <c r="M5227" s="28"/>
      <c r="N5227" s="28"/>
      <c r="O5227" s="28"/>
      <c r="P5227" s="28"/>
      <c r="Q5227" s="28"/>
      <c r="R5227" s="28"/>
      <c r="S5227" s="28"/>
      <c r="T5227" s="28"/>
      <c r="U5227" s="28"/>
      <c r="V5227" s="28"/>
      <c r="W5227" s="28"/>
      <c r="X5227" s="28"/>
      <c r="Y5227" s="28"/>
      <c r="Z5227" s="28"/>
      <c r="AA5227" s="28"/>
      <c r="AB5227" s="28"/>
      <c r="AC5227" s="28"/>
      <c r="AD5227" s="28"/>
      <c r="AE5227" s="28"/>
      <c r="AF5227" s="28"/>
      <c r="AG5227" s="351" t="s">
        <v>202</v>
      </c>
      <c r="AH5227" s="22"/>
      <c r="AI5227" s="22"/>
      <c r="AJ5227" s="22"/>
      <c r="AK5227" s="161"/>
      <c r="AL5227" s="69"/>
      <c r="AM5227" s="69"/>
      <c r="AN5227" s="69"/>
      <c r="AO5227" s="69"/>
      <c r="AP5227" s="69"/>
      <c r="AQ5227" s="69"/>
      <c r="AR5227" s="69"/>
      <c r="AS5227" s="69"/>
      <c r="AT5227" s="69"/>
      <c r="AU5227" s="69"/>
      <c r="AV5227" s="69"/>
      <c r="AW5227" s="69"/>
      <c r="AX5227" s="69"/>
      <c r="AY5227" s="69"/>
      <c r="AZ5227" s="69"/>
      <c r="BA5227" s="69"/>
      <c r="BB5227" s="69"/>
      <c r="BC5227" s="69"/>
      <c r="BD5227" s="69"/>
      <c r="BE5227" s="69"/>
      <c r="BF5227" s="69"/>
      <c r="BG5227" s="69"/>
      <c r="BH5227" s="69"/>
      <c r="BI5227" s="69"/>
      <c r="BJ5227" s="69"/>
      <c r="BK5227" s="69"/>
      <c r="BL5227" s="69"/>
      <c r="BM5227" s="69"/>
      <c r="BN5227" s="69"/>
      <c r="BO5227" s="69"/>
      <c r="BP5227" s="69"/>
      <c r="BQ5227" s="69"/>
      <c r="BR5227" s="69"/>
      <c r="BS5227" s="69"/>
      <c r="BT5227" s="69"/>
      <c r="BU5227" s="69"/>
      <c r="BV5227" s="69"/>
      <c r="BW5227" s="69"/>
      <c r="BX5227" s="69"/>
      <c r="BY5227" s="69"/>
      <c r="BZ5227" s="69"/>
      <c r="CA5227" s="69"/>
      <c r="CB5227" s="69"/>
      <c r="CC5227" s="69"/>
      <c r="CD5227" s="69"/>
      <c r="CE5227" s="69"/>
      <c r="CF5227" s="69"/>
      <c r="CG5227" s="69"/>
      <c r="CH5227" s="69"/>
      <c r="CI5227" s="69"/>
      <c r="CJ5227" s="69"/>
      <c r="CK5227" s="69"/>
      <c r="CL5227" s="69"/>
      <c r="CM5227" s="69"/>
      <c r="CN5227" s="69"/>
      <c r="CO5227" s="69"/>
      <c r="CP5227" s="69"/>
      <c r="CQ5227" s="69"/>
      <c r="CR5227" s="69"/>
      <c r="CS5227" s="69"/>
      <c r="CT5227" s="69"/>
      <c r="CU5227" s="69"/>
      <c r="CV5227" s="69"/>
      <c r="CW5227" s="69"/>
      <c r="CX5227" s="69"/>
      <c r="CY5227" s="69"/>
      <c r="CZ5227" s="69"/>
      <c r="DA5227" s="69"/>
      <c r="DB5227" s="69"/>
      <c r="DC5227" s="69"/>
      <c r="DD5227" s="69"/>
      <c r="DE5227" s="69"/>
      <c r="DF5227" s="69"/>
      <c r="DG5227" s="69"/>
      <c r="DH5227" s="69"/>
      <c r="DI5227" s="69"/>
    </row>
    <row r="5228" spans="1:113" s="75" customFormat="1" hidden="1" x14ac:dyDescent="0.2">
      <c r="A5228" s="28" t="s">
        <v>8717</v>
      </c>
      <c r="B5228" s="28" t="s">
        <v>111</v>
      </c>
      <c r="C5228" s="28"/>
      <c r="D5228" s="39">
        <v>41901</v>
      </c>
      <c r="E5228" s="30"/>
      <c r="F5228" s="289"/>
      <c r="G5228" s="30"/>
      <c r="H5228" s="30"/>
      <c r="I5228" s="28"/>
      <c r="J5228" s="28"/>
      <c r="K5228" s="28"/>
      <c r="L5228" s="28"/>
      <c r="M5228" s="28"/>
      <c r="N5228" s="28"/>
      <c r="O5228" s="28"/>
      <c r="P5228" s="28"/>
      <c r="Q5228" s="28"/>
      <c r="R5228" s="28"/>
      <c r="S5228" s="28"/>
      <c r="T5228" s="28"/>
      <c r="U5228" s="28"/>
      <c r="V5228" s="28"/>
      <c r="W5228" s="28"/>
      <c r="X5228" s="28"/>
      <c r="Y5228" s="28"/>
      <c r="Z5228" s="28"/>
      <c r="AA5228" s="28"/>
      <c r="AB5228" s="28"/>
      <c r="AC5228" s="28"/>
      <c r="AD5228" s="28"/>
      <c r="AE5228" s="28"/>
      <c r="AF5228" s="28"/>
      <c r="AG5228" s="351" t="s">
        <v>202</v>
      </c>
      <c r="AH5228" s="22"/>
      <c r="AI5228" s="22"/>
      <c r="AJ5228" s="22"/>
      <c r="AK5228" s="161"/>
      <c r="AL5228" s="69"/>
      <c r="AM5228" s="69"/>
      <c r="AN5228" s="69"/>
      <c r="AO5228" s="69"/>
      <c r="AP5228" s="69"/>
      <c r="AQ5228" s="69"/>
      <c r="AR5228" s="69"/>
      <c r="AS5228" s="69"/>
      <c r="AT5228" s="69"/>
      <c r="AU5228" s="69"/>
      <c r="AV5228" s="69"/>
      <c r="AW5228" s="69"/>
      <c r="AX5228" s="69"/>
      <c r="AY5228" s="69"/>
      <c r="AZ5228" s="69"/>
      <c r="BA5228" s="69"/>
      <c r="BB5228" s="69"/>
      <c r="BC5228" s="69"/>
      <c r="BD5228" s="69"/>
      <c r="BE5228" s="69"/>
      <c r="BF5228" s="69"/>
      <c r="BG5228" s="69"/>
      <c r="BH5228" s="69"/>
      <c r="BI5228" s="69"/>
      <c r="BJ5228" s="69"/>
      <c r="BK5228" s="69"/>
      <c r="BL5228" s="69"/>
      <c r="BM5228" s="69"/>
      <c r="BN5228" s="69"/>
      <c r="BO5228" s="69"/>
      <c r="BP5228" s="69"/>
      <c r="BQ5228" s="69"/>
      <c r="BR5228" s="69"/>
      <c r="BS5228" s="69"/>
      <c r="BT5228" s="69"/>
      <c r="BU5228" s="69"/>
      <c r="BV5228" s="69"/>
      <c r="BW5228" s="69"/>
      <c r="BX5228" s="69"/>
      <c r="BY5228" s="69"/>
      <c r="BZ5228" s="69"/>
      <c r="CA5228" s="69"/>
      <c r="CB5228" s="69"/>
      <c r="CC5228" s="69"/>
      <c r="CD5228" s="69"/>
      <c r="CE5228" s="69"/>
      <c r="CF5228" s="69"/>
      <c r="CG5228" s="69"/>
      <c r="CH5228" s="69"/>
      <c r="CI5228" s="69"/>
      <c r="CJ5228" s="69"/>
      <c r="CK5228" s="69"/>
      <c r="CL5228" s="69"/>
      <c r="CM5228" s="69"/>
      <c r="CN5228" s="69"/>
      <c r="CO5228" s="69"/>
      <c r="CP5228" s="69"/>
      <c r="CQ5228" s="69"/>
      <c r="CR5228" s="69"/>
      <c r="CS5228" s="69"/>
      <c r="CT5228" s="69"/>
      <c r="CU5228" s="69"/>
      <c r="CV5228" s="69"/>
      <c r="CW5228" s="69"/>
      <c r="CX5228" s="69"/>
      <c r="CY5228" s="69"/>
      <c r="CZ5228" s="69"/>
      <c r="DA5228" s="69"/>
      <c r="DB5228" s="69"/>
      <c r="DC5228" s="69"/>
      <c r="DD5228" s="69"/>
      <c r="DE5228" s="69"/>
      <c r="DF5228" s="69"/>
      <c r="DG5228" s="69"/>
      <c r="DH5228" s="69"/>
      <c r="DI5228" s="69"/>
    </row>
    <row r="5229" spans="1:113" s="75" customFormat="1" hidden="1" x14ac:dyDescent="0.2">
      <c r="A5229" s="28" t="s">
        <v>8717</v>
      </c>
      <c r="B5229" s="28" t="s">
        <v>111</v>
      </c>
      <c r="C5229" s="28"/>
      <c r="D5229" s="39">
        <v>41902</v>
      </c>
      <c r="E5229" s="30"/>
      <c r="F5229" s="289"/>
      <c r="G5229" s="30"/>
      <c r="H5229" s="30"/>
      <c r="I5229" s="28"/>
      <c r="J5229" s="28"/>
      <c r="K5229" s="28"/>
      <c r="L5229" s="28"/>
      <c r="M5229" s="28"/>
      <c r="N5229" s="28"/>
      <c r="O5229" s="28"/>
      <c r="P5229" s="28"/>
      <c r="Q5229" s="28"/>
      <c r="R5229" s="28"/>
      <c r="S5229" s="28"/>
      <c r="T5229" s="28"/>
      <c r="U5229" s="28"/>
      <c r="V5229" s="28"/>
      <c r="W5229" s="28"/>
      <c r="X5229" s="28"/>
      <c r="Y5229" s="28"/>
      <c r="Z5229" s="28"/>
      <c r="AA5229" s="28"/>
      <c r="AB5229" s="28"/>
      <c r="AC5229" s="28"/>
      <c r="AD5229" s="28"/>
      <c r="AE5229" s="28"/>
      <c r="AF5229" s="28"/>
      <c r="AG5229" s="351" t="s">
        <v>202</v>
      </c>
      <c r="AH5229" s="22"/>
      <c r="AI5229" s="22"/>
      <c r="AJ5229" s="22"/>
      <c r="AK5229" s="161"/>
      <c r="AL5229" s="69"/>
      <c r="AM5229" s="69"/>
      <c r="AN5229" s="69"/>
      <c r="AO5229" s="69"/>
      <c r="AP5229" s="69"/>
      <c r="AQ5229" s="69"/>
      <c r="AR5229" s="69"/>
      <c r="AS5229" s="69"/>
      <c r="AT5229" s="69"/>
      <c r="AU5229" s="69"/>
      <c r="AV5229" s="69"/>
      <c r="AW5229" s="69"/>
      <c r="AX5229" s="69"/>
      <c r="AY5229" s="69"/>
      <c r="AZ5229" s="69"/>
      <c r="BA5229" s="69"/>
      <c r="BB5229" s="69"/>
      <c r="BC5229" s="69"/>
      <c r="BD5229" s="69"/>
      <c r="BE5229" s="69"/>
      <c r="BF5229" s="69"/>
      <c r="BG5229" s="69"/>
      <c r="BH5229" s="69"/>
      <c r="BI5229" s="69"/>
      <c r="BJ5229" s="69"/>
      <c r="BK5229" s="69"/>
      <c r="BL5229" s="69"/>
      <c r="BM5229" s="69"/>
      <c r="BN5229" s="69"/>
      <c r="BO5229" s="69"/>
      <c r="BP5229" s="69"/>
      <c r="BQ5229" s="69"/>
      <c r="BR5229" s="69"/>
      <c r="BS5229" s="69"/>
      <c r="BT5229" s="69"/>
      <c r="BU5229" s="69"/>
      <c r="BV5229" s="69"/>
      <c r="BW5229" s="69"/>
      <c r="BX5229" s="69"/>
      <c r="BY5229" s="69"/>
      <c r="BZ5229" s="69"/>
      <c r="CA5229" s="69"/>
      <c r="CB5229" s="69"/>
      <c r="CC5229" s="69"/>
      <c r="CD5229" s="69"/>
      <c r="CE5229" s="69"/>
      <c r="CF5229" s="69"/>
      <c r="CG5229" s="69"/>
      <c r="CH5229" s="69"/>
      <c r="CI5229" s="69"/>
      <c r="CJ5229" s="69"/>
      <c r="CK5229" s="69"/>
      <c r="CL5229" s="69"/>
      <c r="CM5229" s="69"/>
      <c r="CN5229" s="69"/>
      <c r="CO5229" s="69"/>
      <c r="CP5229" s="69"/>
      <c r="CQ5229" s="69"/>
      <c r="CR5229" s="69"/>
      <c r="CS5229" s="69"/>
      <c r="CT5229" s="69"/>
      <c r="CU5229" s="69"/>
      <c r="CV5229" s="69"/>
      <c r="CW5229" s="69"/>
      <c r="CX5229" s="69"/>
      <c r="CY5229" s="69"/>
      <c r="CZ5229" s="69"/>
      <c r="DA5229" s="69"/>
      <c r="DB5229" s="69"/>
      <c r="DC5229" s="69"/>
      <c r="DD5229" s="69"/>
      <c r="DE5229" s="69"/>
      <c r="DF5229" s="69"/>
      <c r="DG5229" s="69"/>
      <c r="DH5229" s="69"/>
      <c r="DI5229" s="69"/>
    </row>
    <row r="5230" spans="1:113" s="75" customFormat="1" hidden="1" x14ac:dyDescent="0.2">
      <c r="A5230" s="28" t="s">
        <v>8717</v>
      </c>
      <c r="B5230" s="28" t="s">
        <v>111</v>
      </c>
      <c r="C5230" s="28"/>
      <c r="D5230" s="39">
        <v>41903</v>
      </c>
      <c r="E5230" s="30"/>
      <c r="F5230" s="289"/>
      <c r="G5230" s="30"/>
      <c r="H5230" s="30"/>
      <c r="I5230" s="28"/>
      <c r="J5230" s="28"/>
      <c r="K5230" s="28"/>
      <c r="L5230" s="28"/>
      <c r="M5230" s="28"/>
      <c r="N5230" s="28"/>
      <c r="O5230" s="28"/>
      <c r="P5230" s="28"/>
      <c r="Q5230" s="28"/>
      <c r="R5230" s="28"/>
      <c r="S5230" s="28"/>
      <c r="T5230" s="28"/>
      <c r="U5230" s="28"/>
      <c r="V5230" s="28"/>
      <c r="W5230" s="28"/>
      <c r="X5230" s="28"/>
      <c r="Y5230" s="28"/>
      <c r="Z5230" s="28"/>
      <c r="AA5230" s="28"/>
      <c r="AB5230" s="28"/>
      <c r="AC5230" s="28"/>
      <c r="AD5230" s="28"/>
      <c r="AE5230" s="28"/>
      <c r="AF5230" s="28"/>
      <c r="AG5230" s="351" t="s">
        <v>202</v>
      </c>
      <c r="AH5230" s="22"/>
      <c r="AI5230" s="22"/>
      <c r="AJ5230" s="22"/>
      <c r="AK5230" s="161"/>
      <c r="AL5230" s="69"/>
      <c r="AM5230" s="69"/>
      <c r="AN5230" s="69"/>
      <c r="AO5230" s="69"/>
      <c r="AP5230" s="69"/>
      <c r="AQ5230" s="69"/>
      <c r="AR5230" s="69"/>
      <c r="AS5230" s="69"/>
      <c r="AT5230" s="69"/>
      <c r="AU5230" s="69"/>
      <c r="AV5230" s="69"/>
      <c r="AW5230" s="69"/>
      <c r="AX5230" s="69"/>
      <c r="AY5230" s="69"/>
      <c r="AZ5230" s="69"/>
      <c r="BA5230" s="69"/>
      <c r="BB5230" s="69"/>
      <c r="BC5230" s="69"/>
      <c r="BD5230" s="69"/>
      <c r="BE5230" s="69"/>
      <c r="BF5230" s="69"/>
      <c r="BG5230" s="69"/>
      <c r="BH5230" s="69"/>
      <c r="BI5230" s="69"/>
      <c r="BJ5230" s="69"/>
      <c r="BK5230" s="69"/>
      <c r="BL5230" s="69"/>
      <c r="BM5230" s="69"/>
      <c r="BN5230" s="69"/>
      <c r="BO5230" s="69"/>
      <c r="BP5230" s="69"/>
      <c r="BQ5230" s="69"/>
      <c r="BR5230" s="69"/>
      <c r="BS5230" s="69"/>
      <c r="BT5230" s="69"/>
      <c r="BU5230" s="69"/>
      <c r="BV5230" s="69"/>
      <c r="BW5230" s="69"/>
      <c r="BX5230" s="69"/>
      <c r="BY5230" s="69"/>
      <c r="BZ5230" s="69"/>
      <c r="CA5230" s="69"/>
      <c r="CB5230" s="69"/>
      <c r="CC5230" s="69"/>
      <c r="CD5230" s="69"/>
      <c r="CE5230" s="69"/>
      <c r="CF5230" s="69"/>
      <c r="CG5230" s="69"/>
      <c r="CH5230" s="69"/>
      <c r="CI5230" s="69"/>
      <c r="CJ5230" s="69"/>
      <c r="CK5230" s="69"/>
      <c r="CL5230" s="69"/>
      <c r="CM5230" s="69"/>
      <c r="CN5230" s="69"/>
      <c r="CO5230" s="69"/>
      <c r="CP5230" s="69"/>
      <c r="CQ5230" s="69"/>
      <c r="CR5230" s="69"/>
      <c r="CS5230" s="69"/>
      <c r="CT5230" s="69"/>
      <c r="CU5230" s="69"/>
      <c r="CV5230" s="69"/>
      <c r="CW5230" s="69"/>
      <c r="CX5230" s="69"/>
      <c r="CY5230" s="69"/>
      <c r="CZ5230" s="69"/>
      <c r="DA5230" s="69"/>
      <c r="DB5230" s="69"/>
      <c r="DC5230" s="69"/>
      <c r="DD5230" s="69"/>
      <c r="DE5230" s="69"/>
      <c r="DF5230" s="69"/>
      <c r="DG5230" s="69"/>
      <c r="DH5230" s="69"/>
      <c r="DI5230" s="69"/>
    </row>
    <row r="5231" spans="1:113" s="75" customFormat="1" hidden="1" x14ac:dyDescent="0.2">
      <c r="A5231" s="28" t="s">
        <v>8717</v>
      </c>
      <c r="B5231" s="28" t="s">
        <v>111</v>
      </c>
      <c r="C5231" s="28"/>
      <c r="D5231" s="39">
        <v>41904</v>
      </c>
      <c r="E5231" s="30"/>
      <c r="F5231" s="289"/>
      <c r="G5231" s="30"/>
      <c r="H5231" s="30"/>
      <c r="I5231" s="28"/>
      <c r="J5231" s="28"/>
      <c r="K5231" s="28"/>
      <c r="L5231" s="28"/>
      <c r="M5231" s="28"/>
      <c r="N5231" s="28"/>
      <c r="O5231" s="28"/>
      <c r="P5231" s="28"/>
      <c r="Q5231" s="28"/>
      <c r="R5231" s="28"/>
      <c r="S5231" s="28"/>
      <c r="T5231" s="28"/>
      <c r="U5231" s="28"/>
      <c r="V5231" s="28"/>
      <c r="W5231" s="28"/>
      <c r="X5231" s="28"/>
      <c r="Y5231" s="28"/>
      <c r="Z5231" s="28"/>
      <c r="AA5231" s="28"/>
      <c r="AB5231" s="28"/>
      <c r="AC5231" s="28"/>
      <c r="AD5231" s="28"/>
      <c r="AE5231" s="28"/>
      <c r="AF5231" s="28"/>
      <c r="AG5231" s="351" t="s">
        <v>202</v>
      </c>
      <c r="AH5231" s="22"/>
      <c r="AI5231" s="22"/>
      <c r="AJ5231" s="22"/>
      <c r="AK5231" s="161"/>
      <c r="AL5231" s="69"/>
      <c r="AM5231" s="69"/>
      <c r="AN5231" s="69"/>
      <c r="AO5231" s="69"/>
      <c r="AP5231" s="69"/>
      <c r="AQ5231" s="69"/>
      <c r="AR5231" s="69"/>
      <c r="AS5231" s="69"/>
      <c r="AT5231" s="69"/>
      <c r="AU5231" s="69"/>
      <c r="AV5231" s="69"/>
      <c r="AW5231" s="69"/>
      <c r="AX5231" s="69"/>
      <c r="AY5231" s="69"/>
      <c r="AZ5231" s="69"/>
      <c r="BA5231" s="69"/>
      <c r="BB5231" s="69"/>
      <c r="BC5231" s="69"/>
      <c r="BD5231" s="69"/>
      <c r="BE5231" s="69"/>
      <c r="BF5231" s="69"/>
      <c r="BG5231" s="69"/>
      <c r="BH5231" s="69"/>
      <c r="BI5231" s="69"/>
      <c r="BJ5231" s="69"/>
      <c r="BK5231" s="69"/>
      <c r="BL5231" s="69"/>
      <c r="BM5231" s="69"/>
      <c r="BN5231" s="69"/>
      <c r="BO5231" s="69"/>
      <c r="BP5231" s="69"/>
      <c r="BQ5231" s="69"/>
      <c r="BR5231" s="69"/>
      <c r="BS5231" s="69"/>
      <c r="BT5231" s="69"/>
      <c r="BU5231" s="69"/>
      <c r="BV5231" s="69"/>
      <c r="BW5231" s="69"/>
      <c r="BX5231" s="69"/>
      <c r="BY5231" s="69"/>
      <c r="BZ5231" s="69"/>
      <c r="CA5231" s="69"/>
      <c r="CB5231" s="69"/>
      <c r="CC5231" s="69"/>
      <c r="CD5231" s="69"/>
      <c r="CE5231" s="69"/>
      <c r="CF5231" s="69"/>
      <c r="CG5231" s="69"/>
      <c r="CH5231" s="69"/>
      <c r="CI5231" s="69"/>
      <c r="CJ5231" s="69"/>
      <c r="CK5231" s="69"/>
      <c r="CL5231" s="69"/>
      <c r="CM5231" s="69"/>
      <c r="CN5231" s="69"/>
      <c r="CO5231" s="69"/>
      <c r="CP5231" s="69"/>
      <c r="CQ5231" s="69"/>
      <c r="CR5231" s="69"/>
      <c r="CS5231" s="69"/>
      <c r="CT5231" s="69"/>
      <c r="CU5231" s="69"/>
      <c r="CV5231" s="69"/>
      <c r="CW5231" s="69"/>
      <c r="CX5231" s="69"/>
      <c r="CY5231" s="69"/>
      <c r="CZ5231" s="69"/>
      <c r="DA5231" s="69"/>
      <c r="DB5231" s="69"/>
      <c r="DC5231" s="69"/>
      <c r="DD5231" s="69"/>
      <c r="DE5231" s="69"/>
      <c r="DF5231" s="69"/>
      <c r="DG5231" s="69"/>
      <c r="DH5231" s="69"/>
      <c r="DI5231" s="69"/>
    </row>
    <row r="5232" spans="1:113" s="75" customFormat="1" hidden="1" x14ac:dyDescent="0.2">
      <c r="A5232" s="28" t="s">
        <v>8717</v>
      </c>
      <c r="B5232" s="28" t="s">
        <v>111</v>
      </c>
      <c r="C5232" s="28"/>
      <c r="D5232" s="39">
        <v>41905</v>
      </c>
      <c r="E5232" s="30"/>
      <c r="F5232" s="289"/>
      <c r="G5232" s="30"/>
      <c r="H5232" s="30"/>
      <c r="I5232" s="28"/>
      <c r="J5232" s="28"/>
      <c r="K5232" s="28"/>
      <c r="L5232" s="28"/>
      <c r="M5232" s="28"/>
      <c r="N5232" s="28"/>
      <c r="O5232" s="28"/>
      <c r="P5232" s="28"/>
      <c r="Q5232" s="28"/>
      <c r="R5232" s="28"/>
      <c r="S5232" s="28"/>
      <c r="T5232" s="28"/>
      <c r="U5232" s="28"/>
      <c r="V5232" s="28"/>
      <c r="W5232" s="28"/>
      <c r="X5232" s="28"/>
      <c r="Y5232" s="28"/>
      <c r="Z5232" s="28"/>
      <c r="AA5232" s="28"/>
      <c r="AB5232" s="28"/>
      <c r="AC5232" s="28"/>
      <c r="AD5232" s="28"/>
      <c r="AE5232" s="28"/>
      <c r="AF5232" s="28"/>
      <c r="AG5232" s="351" t="s">
        <v>202</v>
      </c>
      <c r="AH5232" s="22"/>
      <c r="AI5232" s="22"/>
      <c r="AJ5232" s="22"/>
      <c r="AK5232" s="161"/>
      <c r="AL5232" s="69"/>
      <c r="AM5232" s="69"/>
      <c r="AN5232" s="69"/>
      <c r="AO5232" s="69"/>
      <c r="AP5232" s="69"/>
      <c r="AQ5232" s="69"/>
      <c r="AR5232" s="69"/>
      <c r="AS5232" s="69"/>
      <c r="AT5232" s="69"/>
      <c r="AU5232" s="69"/>
      <c r="AV5232" s="69"/>
      <c r="AW5232" s="69"/>
      <c r="AX5232" s="69"/>
      <c r="AY5232" s="69"/>
      <c r="AZ5232" s="69"/>
      <c r="BA5232" s="69"/>
      <c r="BB5232" s="69"/>
      <c r="BC5232" s="69"/>
      <c r="BD5232" s="69"/>
      <c r="BE5232" s="69"/>
      <c r="BF5232" s="69"/>
      <c r="BG5232" s="69"/>
      <c r="BH5232" s="69"/>
      <c r="BI5232" s="69"/>
      <c r="BJ5232" s="69"/>
      <c r="BK5232" s="69"/>
      <c r="BL5232" s="69"/>
      <c r="BM5232" s="69"/>
      <c r="BN5232" s="69"/>
      <c r="BO5232" s="69"/>
      <c r="BP5232" s="69"/>
      <c r="BQ5232" s="69"/>
      <c r="BR5232" s="69"/>
      <c r="BS5232" s="69"/>
      <c r="BT5232" s="69"/>
      <c r="BU5232" s="69"/>
      <c r="BV5232" s="69"/>
      <c r="BW5232" s="69"/>
      <c r="BX5232" s="69"/>
      <c r="BY5232" s="69"/>
      <c r="BZ5232" s="69"/>
      <c r="CA5232" s="69"/>
      <c r="CB5232" s="69"/>
      <c r="CC5232" s="69"/>
      <c r="CD5232" s="69"/>
      <c r="CE5232" s="69"/>
      <c r="CF5232" s="69"/>
      <c r="CG5232" s="69"/>
      <c r="CH5232" s="69"/>
      <c r="CI5232" s="69"/>
      <c r="CJ5232" s="69"/>
      <c r="CK5232" s="69"/>
      <c r="CL5232" s="69"/>
      <c r="CM5232" s="69"/>
      <c r="CN5232" s="69"/>
      <c r="CO5232" s="69"/>
      <c r="CP5232" s="69"/>
      <c r="CQ5232" s="69"/>
      <c r="CR5232" s="69"/>
      <c r="CS5232" s="69"/>
      <c r="CT5232" s="69"/>
      <c r="CU5232" s="69"/>
      <c r="CV5232" s="69"/>
      <c r="CW5232" s="69"/>
      <c r="CX5232" s="69"/>
      <c r="CY5232" s="69"/>
      <c r="CZ5232" s="69"/>
      <c r="DA5232" s="69"/>
      <c r="DB5232" s="69"/>
      <c r="DC5232" s="69"/>
      <c r="DD5232" s="69"/>
      <c r="DE5232" s="69"/>
      <c r="DF5232" s="69"/>
      <c r="DG5232" s="69"/>
      <c r="DH5232" s="69"/>
      <c r="DI5232" s="69"/>
    </row>
    <row r="5233" spans="1:113" s="75" customFormat="1" hidden="1" x14ac:dyDescent="0.2">
      <c r="A5233" s="28" t="s">
        <v>8717</v>
      </c>
      <c r="B5233" s="28" t="s">
        <v>111</v>
      </c>
      <c r="C5233" s="28"/>
      <c r="D5233" s="39">
        <v>41906</v>
      </c>
      <c r="E5233" s="30"/>
      <c r="F5233" s="289"/>
      <c r="G5233" s="30"/>
      <c r="H5233" s="30"/>
      <c r="I5233" s="28"/>
      <c r="J5233" s="28"/>
      <c r="K5233" s="28"/>
      <c r="L5233" s="28"/>
      <c r="M5233" s="28"/>
      <c r="N5233" s="28"/>
      <c r="O5233" s="28"/>
      <c r="P5233" s="28"/>
      <c r="Q5233" s="28"/>
      <c r="R5233" s="28"/>
      <c r="S5233" s="28"/>
      <c r="T5233" s="28"/>
      <c r="U5233" s="28"/>
      <c r="V5233" s="28"/>
      <c r="W5233" s="28"/>
      <c r="X5233" s="28"/>
      <c r="Y5233" s="28"/>
      <c r="Z5233" s="28"/>
      <c r="AA5233" s="28"/>
      <c r="AB5233" s="28"/>
      <c r="AC5233" s="28"/>
      <c r="AD5233" s="28"/>
      <c r="AE5233" s="28"/>
      <c r="AF5233" s="28"/>
      <c r="AG5233" s="351" t="s">
        <v>202</v>
      </c>
      <c r="AH5233" s="22"/>
      <c r="AI5233" s="22"/>
      <c r="AJ5233" s="22"/>
      <c r="AK5233" s="161"/>
      <c r="AL5233" s="69"/>
      <c r="AM5233" s="69"/>
      <c r="AN5233" s="69"/>
      <c r="AO5233" s="69"/>
      <c r="AP5233" s="69"/>
      <c r="AQ5233" s="69"/>
      <c r="AR5233" s="69"/>
      <c r="AS5233" s="69"/>
      <c r="AT5233" s="69"/>
      <c r="AU5233" s="69"/>
      <c r="AV5233" s="69"/>
      <c r="AW5233" s="69"/>
      <c r="AX5233" s="69"/>
      <c r="AY5233" s="69"/>
      <c r="AZ5233" s="69"/>
      <c r="BA5233" s="69"/>
      <c r="BB5233" s="69"/>
      <c r="BC5233" s="69"/>
      <c r="BD5233" s="69"/>
      <c r="BE5233" s="69"/>
      <c r="BF5233" s="69"/>
      <c r="BG5233" s="69"/>
      <c r="BH5233" s="69"/>
      <c r="BI5233" s="69"/>
      <c r="BJ5233" s="69"/>
      <c r="BK5233" s="69"/>
      <c r="BL5233" s="69"/>
      <c r="BM5233" s="69"/>
      <c r="BN5233" s="69"/>
      <c r="BO5233" s="69"/>
      <c r="BP5233" s="69"/>
      <c r="BQ5233" s="69"/>
      <c r="BR5233" s="69"/>
      <c r="BS5233" s="69"/>
      <c r="BT5233" s="69"/>
      <c r="BU5233" s="69"/>
      <c r="BV5233" s="69"/>
      <c r="BW5233" s="69"/>
      <c r="BX5233" s="69"/>
      <c r="BY5233" s="69"/>
      <c r="BZ5233" s="69"/>
      <c r="CA5233" s="69"/>
      <c r="CB5233" s="69"/>
      <c r="CC5233" s="69"/>
      <c r="CD5233" s="69"/>
      <c r="CE5233" s="69"/>
      <c r="CF5233" s="69"/>
      <c r="CG5233" s="69"/>
      <c r="CH5233" s="69"/>
      <c r="CI5233" s="69"/>
      <c r="CJ5233" s="69"/>
      <c r="CK5233" s="69"/>
      <c r="CL5233" s="69"/>
      <c r="CM5233" s="69"/>
      <c r="CN5233" s="69"/>
      <c r="CO5233" s="69"/>
      <c r="CP5233" s="69"/>
      <c r="CQ5233" s="69"/>
      <c r="CR5233" s="69"/>
      <c r="CS5233" s="69"/>
      <c r="CT5233" s="69"/>
      <c r="CU5233" s="69"/>
      <c r="CV5233" s="69"/>
      <c r="CW5233" s="69"/>
      <c r="CX5233" s="69"/>
      <c r="CY5233" s="69"/>
      <c r="CZ5233" s="69"/>
      <c r="DA5233" s="69"/>
      <c r="DB5233" s="69"/>
      <c r="DC5233" s="69"/>
      <c r="DD5233" s="69"/>
      <c r="DE5233" s="69"/>
      <c r="DF5233" s="69"/>
      <c r="DG5233" s="69"/>
      <c r="DH5233" s="69"/>
      <c r="DI5233" s="69"/>
    </row>
    <row r="5234" spans="1:113" s="230" customFormat="1" hidden="1" x14ac:dyDescent="0.2">
      <c r="A5234" s="28" t="s">
        <v>8717</v>
      </c>
      <c r="B5234" s="28" t="s">
        <v>111</v>
      </c>
      <c r="C5234" s="28"/>
      <c r="D5234" s="39">
        <v>41907</v>
      </c>
      <c r="E5234" s="30"/>
      <c r="F5234" s="289"/>
      <c r="G5234" s="30"/>
      <c r="H5234" s="30"/>
      <c r="I5234" s="28"/>
      <c r="J5234" s="28"/>
      <c r="K5234" s="28"/>
      <c r="L5234" s="28"/>
      <c r="M5234" s="28"/>
      <c r="N5234" s="28"/>
      <c r="O5234" s="28"/>
      <c r="P5234" s="28"/>
      <c r="Q5234" s="28"/>
      <c r="R5234" s="28"/>
      <c r="S5234" s="28"/>
      <c r="T5234" s="28"/>
      <c r="U5234" s="28"/>
      <c r="V5234" s="28"/>
      <c r="W5234" s="28"/>
      <c r="X5234" s="28"/>
      <c r="Y5234" s="28"/>
      <c r="Z5234" s="28"/>
      <c r="AA5234" s="28"/>
      <c r="AB5234" s="28"/>
      <c r="AC5234" s="28"/>
      <c r="AD5234" s="28"/>
      <c r="AE5234" s="28"/>
      <c r="AF5234" s="28"/>
      <c r="AG5234" s="28" t="s">
        <v>202</v>
      </c>
      <c r="AH5234" s="22"/>
      <c r="AI5234" s="22"/>
      <c r="AJ5234" s="22"/>
    </row>
    <row r="5235" spans="1:113" s="230" customFormat="1" hidden="1" x14ac:dyDescent="0.2">
      <c r="A5235" s="28" t="s">
        <v>8717</v>
      </c>
      <c r="B5235" s="28" t="s">
        <v>111</v>
      </c>
      <c r="C5235" s="28"/>
      <c r="D5235" s="39">
        <v>41908</v>
      </c>
      <c r="E5235" s="30"/>
      <c r="F5235" s="289"/>
      <c r="G5235" s="30"/>
      <c r="H5235" s="30"/>
      <c r="I5235" s="28"/>
      <c r="J5235" s="28"/>
      <c r="K5235" s="28"/>
      <c r="L5235" s="28"/>
      <c r="M5235" s="28"/>
      <c r="N5235" s="28"/>
      <c r="O5235" s="28"/>
      <c r="P5235" s="28"/>
      <c r="Q5235" s="28"/>
      <c r="R5235" s="28"/>
      <c r="S5235" s="28"/>
      <c r="T5235" s="28"/>
      <c r="U5235" s="28"/>
      <c r="V5235" s="28"/>
      <c r="W5235" s="28"/>
      <c r="X5235" s="28"/>
      <c r="Y5235" s="28"/>
      <c r="Z5235" s="28"/>
      <c r="AA5235" s="28"/>
      <c r="AB5235" s="28"/>
      <c r="AC5235" s="28"/>
      <c r="AD5235" s="28"/>
      <c r="AE5235" s="28"/>
      <c r="AF5235" s="28"/>
      <c r="AG5235" s="28" t="s">
        <v>202</v>
      </c>
      <c r="AH5235" s="22"/>
      <c r="AI5235" s="22"/>
      <c r="AJ5235" s="22"/>
    </row>
    <row r="5236" spans="1:113" s="230" customFormat="1" hidden="1" x14ac:dyDescent="0.2">
      <c r="A5236" s="28" t="s">
        <v>8717</v>
      </c>
      <c r="B5236" s="28" t="s">
        <v>111</v>
      </c>
      <c r="C5236" s="28"/>
      <c r="D5236" s="39">
        <v>41909</v>
      </c>
      <c r="E5236" s="30"/>
      <c r="F5236" s="289"/>
      <c r="G5236" s="30"/>
      <c r="H5236" s="30"/>
      <c r="I5236" s="28"/>
      <c r="J5236" s="28"/>
      <c r="K5236" s="28"/>
      <c r="L5236" s="28"/>
      <c r="M5236" s="28"/>
      <c r="N5236" s="28"/>
      <c r="O5236" s="28"/>
      <c r="P5236" s="28"/>
      <c r="Q5236" s="28"/>
      <c r="R5236" s="28"/>
      <c r="S5236" s="28"/>
      <c r="T5236" s="28"/>
      <c r="U5236" s="28"/>
      <c r="V5236" s="28"/>
      <c r="W5236" s="28"/>
      <c r="X5236" s="28"/>
      <c r="Y5236" s="28"/>
      <c r="Z5236" s="28"/>
      <c r="AA5236" s="28"/>
      <c r="AB5236" s="28"/>
      <c r="AC5236" s="28"/>
      <c r="AD5236" s="28"/>
      <c r="AE5236" s="28"/>
      <c r="AF5236" s="28"/>
      <c r="AG5236" s="28" t="s">
        <v>202</v>
      </c>
      <c r="AH5236" s="22"/>
      <c r="AI5236" s="22"/>
      <c r="AJ5236" s="22"/>
    </row>
    <row r="5237" spans="1:113" s="230" customFormat="1" hidden="1" x14ac:dyDescent="0.2">
      <c r="A5237" s="28" t="s">
        <v>8717</v>
      </c>
      <c r="B5237" s="28" t="s">
        <v>111</v>
      </c>
      <c r="C5237" s="28"/>
      <c r="D5237" s="39">
        <v>41910</v>
      </c>
      <c r="E5237" s="30"/>
      <c r="F5237" s="289"/>
      <c r="G5237" s="30"/>
      <c r="H5237" s="30"/>
      <c r="I5237" s="28"/>
      <c r="J5237" s="28"/>
      <c r="K5237" s="28"/>
      <c r="L5237" s="28"/>
      <c r="M5237" s="28"/>
      <c r="N5237" s="28"/>
      <c r="O5237" s="28"/>
      <c r="P5237" s="28"/>
      <c r="Q5237" s="28"/>
      <c r="R5237" s="28"/>
      <c r="S5237" s="28"/>
      <c r="T5237" s="28"/>
      <c r="U5237" s="28"/>
      <c r="V5237" s="28"/>
      <c r="W5237" s="28"/>
      <c r="X5237" s="28"/>
      <c r="Y5237" s="28"/>
      <c r="Z5237" s="28"/>
      <c r="AA5237" s="28"/>
      <c r="AB5237" s="28"/>
      <c r="AC5237" s="28"/>
      <c r="AD5237" s="28"/>
      <c r="AE5237" s="28"/>
      <c r="AF5237" s="28"/>
      <c r="AG5237" s="28" t="s">
        <v>202</v>
      </c>
      <c r="AH5237" s="22"/>
      <c r="AI5237" s="22"/>
      <c r="AJ5237" s="22"/>
    </row>
    <row r="5238" spans="1:113" s="230" customFormat="1" hidden="1" x14ac:dyDescent="0.2">
      <c r="A5238" s="28" t="s">
        <v>8717</v>
      </c>
      <c r="B5238" s="28" t="s">
        <v>111</v>
      </c>
      <c r="C5238" s="28"/>
      <c r="D5238" s="39">
        <v>41911</v>
      </c>
      <c r="E5238" s="30"/>
      <c r="F5238" s="289"/>
      <c r="G5238" s="30"/>
      <c r="H5238" s="30"/>
      <c r="I5238" s="28"/>
      <c r="J5238" s="28"/>
      <c r="K5238" s="28"/>
      <c r="L5238" s="28"/>
      <c r="M5238" s="28"/>
      <c r="N5238" s="28"/>
      <c r="O5238" s="28"/>
      <c r="P5238" s="28"/>
      <c r="Q5238" s="28"/>
      <c r="R5238" s="28"/>
      <c r="S5238" s="28"/>
      <c r="T5238" s="28"/>
      <c r="U5238" s="28"/>
      <c r="V5238" s="28"/>
      <c r="W5238" s="28"/>
      <c r="X5238" s="28"/>
      <c r="Y5238" s="28"/>
      <c r="Z5238" s="28"/>
      <c r="AA5238" s="28"/>
      <c r="AB5238" s="28"/>
      <c r="AC5238" s="28"/>
      <c r="AD5238" s="28"/>
      <c r="AE5238" s="28"/>
      <c r="AF5238" s="28"/>
      <c r="AG5238" s="28" t="s">
        <v>202</v>
      </c>
      <c r="AH5238" s="22"/>
      <c r="AI5238" s="22"/>
      <c r="AJ5238" s="3" t="s">
        <v>8795</v>
      </c>
    </row>
    <row r="5239" spans="1:113" s="230" customFormat="1" hidden="1" x14ac:dyDescent="0.2">
      <c r="A5239" s="28" t="s">
        <v>8717</v>
      </c>
      <c r="B5239" s="28" t="s">
        <v>111</v>
      </c>
      <c r="C5239" s="28"/>
      <c r="D5239" s="39">
        <v>41912</v>
      </c>
      <c r="E5239" s="30"/>
      <c r="F5239" s="289"/>
      <c r="G5239" s="30"/>
      <c r="H5239" s="30"/>
      <c r="I5239" s="28"/>
      <c r="J5239" s="28"/>
      <c r="K5239" s="28"/>
      <c r="L5239" s="28"/>
      <c r="M5239" s="28"/>
      <c r="N5239" s="28"/>
      <c r="O5239" s="28"/>
      <c r="P5239" s="28"/>
      <c r="Q5239" s="28"/>
      <c r="R5239" s="28"/>
      <c r="S5239" s="28"/>
      <c r="T5239" s="28"/>
      <c r="U5239" s="28"/>
      <c r="V5239" s="28"/>
      <c r="W5239" s="28"/>
      <c r="X5239" s="28"/>
      <c r="Y5239" s="28"/>
      <c r="Z5239" s="28"/>
      <c r="AA5239" s="28"/>
      <c r="AB5239" s="28"/>
      <c r="AC5239" s="28"/>
      <c r="AD5239" s="28"/>
      <c r="AE5239" s="28"/>
      <c r="AF5239" s="28"/>
      <c r="AG5239" s="28" t="s">
        <v>202</v>
      </c>
      <c r="AH5239" s="22"/>
      <c r="AI5239" s="22"/>
      <c r="AJ5239" s="3" t="s">
        <v>8795</v>
      </c>
    </row>
    <row r="5240" spans="1:113" s="230" customFormat="1" hidden="1" x14ac:dyDescent="0.2">
      <c r="A5240" s="36" t="s">
        <v>9031</v>
      </c>
      <c r="B5240" s="28" t="s">
        <v>111</v>
      </c>
      <c r="C5240" s="28"/>
      <c r="D5240" s="39">
        <v>41913</v>
      </c>
      <c r="E5240" s="30"/>
      <c r="F5240" s="289"/>
      <c r="G5240" s="30"/>
      <c r="H5240" s="38"/>
      <c r="I5240" s="28"/>
      <c r="J5240" s="28"/>
      <c r="K5240" s="28"/>
      <c r="L5240" s="28"/>
      <c r="M5240" s="28"/>
      <c r="N5240" s="28"/>
      <c r="O5240" s="28"/>
      <c r="P5240" s="28"/>
      <c r="Q5240" s="28"/>
      <c r="R5240" s="28"/>
      <c r="S5240" s="28"/>
      <c r="T5240" s="28"/>
      <c r="U5240" s="28"/>
      <c r="V5240" s="28"/>
      <c r="W5240" s="28"/>
      <c r="X5240" s="28"/>
      <c r="Y5240" s="28"/>
      <c r="Z5240" s="28"/>
      <c r="AA5240" s="28"/>
      <c r="AB5240" s="28"/>
      <c r="AC5240" s="28"/>
      <c r="AD5240" s="28"/>
      <c r="AE5240" s="28"/>
      <c r="AF5240" s="28"/>
      <c r="AG5240" s="28" t="s">
        <v>202</v>
      </c>
      <c r="AH5240" s="22"/>
      <c r="AI5240" s="22"/>
      <c r="AJ5240" s="3"/>
    </row>
    <row r="5241" spans="1:113" s="230" customFormat="1" hidden="1" x14ac:dyDescent="0.2">
      <c r="A5241" s="36" t="s">
        <v>9031</v>
      </c>
      <c r="B5241" s="28" t="s">
        <v>111</v>
      </c>
      <c r="C5241" s="28"/>
      <c r="D5241" s="39">
        <v>41914</v>
      </c>
      <c r="E5241" s="30"/>
      <c r="F5241" s="289"/>
      <c r="G5241" s="30"/>
      <c r="H5241" s="38"/>
      <c r="I5241" s="28"/>
      <c r="J5241" s="28"/>
      <c r="K5241" s="28"/>
      <c r="L5241" s="28"/>
      <c r="M5241" s="28"/>
      <c r="N5241" s="28"/>
      <c r="O5241" s="28"/>
      <c r="P5241" s="28"/>
      <c r="Q5241" s="28"/>
      <c r="R5241" s="28"/>
      <c r="S5241" s="28"/>
      <c r="T5241" s="28"/>
      <c r="U5241" s="28"/>
      <c r="V5241" s="28"/>
      <c r="W5241" s="28"/>
      <c r="X5241" s="28"/>
      <c r="Y5241" s="28"/>
      <c r="Z5241" s="28"/>
      <c r="AA5241" s="28"/>
      <c r="AB5241" s="28"/>
      <c r="AC5241" s="28"/>
      <c r="AD5241" s="28"/>
      <c r="AE5241" s="28"/>
      <c r="AF5241" s="28"/>
      <c r="AG5241" s="28" t="s">
        <v>202</v>
      </c>
      <c r="AH5241" s="22"/>
      <c r="AI5241" s="22"/>
      <c r="AJ5241" s="3"/>
    </row>
    <row r="5242" spans="1:113" ht="94.5" hidden="1" x14ac:dyDescent="0.2">
      <c r="A5242" s="36" t="s">
        <v>9031</v>
      </c>
      <c r="B5242" s="36" t="s">
        <v>111</v>
      </c>
      <c r="C5242" s="36" t="s">
        <v>36</v>
      </c>
      <c r="D5242" s="39">
        <v>41915</v>
      </c>
      <c r="E5242" s="38">
        <v>0.74444444444444446</v>
      </c>
      <c r="F5242" s="39">
        <v>41915</v>
      </c>
      <c r="G5242" s="38">
        <v>0.83194444444444438</v>
      </c>
      <c r="H5242" s="38">
        <f>G5242-E5242</f>
        <v>8.7499999999999911E-2</v>
      </c>
      <c r="I5242" s="36">
        <v>3</v>
      </c>
      <c r="J5242" s="36" t="s">
        <v>400</v>
      </c>
      <c r="K5242" s="52" t="s">
        <v>134</v>
      </c>
      <c r="L5242" s="28" t="s">
        <v>128</v>
      </c>
      <c r="M5242" s="52" t="s">
        <v>9119</v>
      </c>
      <c r="N5242" s="52" t="s">
        <v>103</v>
      </c>
      <c r="O5242" s="52" t="s">
        <v>66</v>
      </c>
      <c r="P5242" s="52" t="s">
        <v>402</v>
      </c>
      <c r="Q5242" s="52" t="s">
        <v>9120</v>
      </c>
      <c r="R5242" s="52">
        <v>15.721</v>
      </c>
      <c r="S5242" s="52">
        <v>0.253</v>
      </c>
      <c r="T5242" s="36">
        <v>15.974</v>
      </c>
      <c r="U5242" s="36" t="s">
        <v>75</v>
      </c>
      <c r="V5242" s="52" t="s">
        <v>6078</v>
      </c>
      <c r="W5242" s="52" t="s">
        <v>2289</v>
      </c>
      <c r="X5242" s="52" t="s">
        <v>11729</v>
      </c>
      <c r="Y5242" s="52" t="s">
        <v>2290</v>
      </c>
      <c r="Z5242" s="60">
        <v>1</v>
      </c>
      <c r="AA5242" s="52" t="s">
        <v>11730</v>
      </c>
      <c r="AB5242" s="52">
        <v>0</v>
      </c>
      <c r="AC5242" s="52" t="s">
        <v>2292</v>
      </c>
      <c r="AD5242" s="36" t="s">
        <v>49</v>
      </c>
      <c r="AE5242" s="36" t="s">
        <v>9766</v>
      </c>
      <c r="AF5242" s="36" t="s">
        <v>4180</v>
      </c>
      <c r="AG5242" s="28"/>
      <c r="AJ5242" s="3"/>
    </row>
    <row r="5243" spans="1:113" hidden="1" x14ac:dyDescent="0.2">
      <c r="A5243" s="36" t="s">
        <v>9031</v>
      </c>
      <c r="B5243" s="28" t="s">
        <v>111</v>
      </c>
      <c r="C5243" s="28"/>
      <c r="D5243" s="39">
        <v>41916</v>
      </c>
      <c r="E5243" s="30"/>
      <c r="F5243" s="289"/>
      <c r="G5243" s="30"/>
      <c r="H5243" s="38"/>
      <c r="I5243" s="28"/>
      <c r="J5243" s="28"/>
      <c r="K5243" s="28"/>
      <c r="L5243" s="28"/>
      <c r="M5243" s="28"/>
      <c r="N5243" s="28"/>
      <c r="O5243" s="28"/>
      <c r="P5243" s="28"/>
      <c r="Q5243" s="28"/>
      <c r="R5243" s="28"/>
      <c r="S5243" s="28"/>
      <c r="T5243" s="28"/>
      <c r="U5243" s="28"/>
      <c r="V5243" s="28"/>
      <c r="W5243" s="28"/>
      <c r="X5243" s="28"/>
      <c r="Y5243" s="28"/>
      <c r="Z5243" s="28"/>
      <c r="AA5243" s="28"/>
      <c r="AB5243" s="28"/>
      <c r="AC5243" s="28"/>
      <c r="AD5243" s="28"/>
      <c r="AE5243" s="28"/>
      <c r="AF5243" s="28"/>
      <c r="AG5243" s="28" t="s">
        <v>202</v>
      </c>
      <c r="AJ5243" s="3"/>
    </row>
    <row r="5244" spans="1:113" hidden="1" x14ac:dyDescent="0.2">
      <c r="A5244" s="36" t="s">
        <v>9031</v>
      </c>
      <c r="B5244" s="28" t="s">
        <v>111</v>
      </c>
      <c r="C5244" s="28"/>
      <c r="D5244" s="39">
        <v>41917</v>
      </c>
      <c r="E5244" s="30"/>
      <c r="F5244" s="289"/>
      <c r="G5244" s="30"/>
      <c r="H5244" s="38"/>
      <c r="I5244" s="28"/>
      <c r="J5244" s="28"/>
      <c r="K5244" s="28"/>
      <c r="L5244" s="28"/>
      <c r="M5244" s="28"/>
      <c r="N5244" s="28"/>
      <c r="O5244" s="28"/>
      <c r="P5244" s="28"/>
      <c r="Q5244" s="28"/>
      <c r="R5244" s="28"/>
      <c r="S5244" s="28"/>
      <c r="T5244" s="28"/>
      <c r="U5244" s="28"/>
      <c r="V5244" s="28"/>
      <c r="W5244" s="28"/>
      <c r="X5244" s="28"/>
      <c r="Y5244" s="28"/>
      <c r="Z5244" s="28"/>
      <c r="AA5244" s="28"/>
      <c r="AB5244" s="28"/>
      <c r="AC5244" s="28"/>
      <c r="AD5244" s="28"/>
      <c r="AE5244" s="28"/>
      <c r="AF5244" s="28"/>
      <c r="AG5244" s="28" t="s">
        <v>202</v>
      </c>
      <c r="AJ5244" s="3"/>
    </row>
    <row r="5245" spans="1:113" hidden="1" x14ac:dyDescent="0.2">
      <c r="A5245" s="36" t="s">
        <v>9031</v>
      </c>
      <c r="B5245" s="28" t="s">
        <v>111</v>
      </c>
      <c r="C5245" s="28"/>
      <c r="D5245" s="39">
        <v>41918</v>
      </c>
      <c r="E5245" s="30"/>
      <c r="F5245" s="289"/>
      <c r="G5245" s="30"/>
      <c r="H5245" s="38"/>
      <c r="I5245" s="28"/>
      <c r="J5245" s="28"/>
      <c r="K5245" s="28"/>
      <c r="L5245" s="28"/>
      <c r="M5245" s="28"/>
      <c r="N5245" s="28"/>
      <c r="O5245" s="28"/>
      <c r="P5245" s="28"/>
      <c r="Q5245" s="28"/>
      <c r="R5245" s="28"/>
      <c r="S5245" s="28"/>
      <c r="T5245" s="28"/>
      <c r="U5245" s="28"/>
      <c r="V5245" s="28"/>
      <c r="W5245" s="28"/>
      <c r="X5245" s="28"/>
      <c r="Y5245" s="28"/>
      <c r="Z5245" s="28"/>
      <c r="AA5245" s="28"/>
      <c r="AB5245" s="28"/>
      <c r="AC5245" s="28"/>
      <c r="AD5245" s="28"/>
      <c r="AE5245" s="28"/>
      <c r="AF5245" s="28"/>
      <c r="AG5245" s="28" t="s">
        <v>202</v>
      </c>
    </row>
    <row r="5246" spans="1:113" hidden="1" x14ac:dyDescent="0.2">
      <c r="A5246" s="36" t="s">
        <v>9031</v>
      </c>
      <c r="B5246" s="28" t="s">
        <v>111</v>
      </c>
      <c r="C5246" s="28"/>
      <c r="D5246" s="39">
        <v>41919</v>
      </c>
      <c r="E5246" s="30"/>
      <c r="F5246" s="289"/>
      <c r="G5246" s="30"/>
      <c r="H5246" s="38"/>
      <c r="I5246" s="28"/>
      <c r="J5246" s="28"/>
      <c r="K5246" s="28"/>
      <c r="L5246" s="28"/>
      <c r="M5246" s="28"/>
      <c r="N5246" s="28"/>
      <c r="O5246" s="28"/>
      <c r="P5246" s="28"/>
      <c r="Q5246" s="28"/>
      <c r="R5246" s="28"/>
      <c r="S5246" s="28"/>
      <c r="T5246" s="28"/>
      <c r="U5246" s="28"/>
      <c r="V5246" s="28"/>
      <c r="W5246" s="28"/>
      <c r="X5246" s="28"/>
      <c r="Y5246" s="28"/>
      <c r="Z5246" s="28"/>
      <c r="AA5246" s="28"/>
      <c r="AB5246" s="28"/>
      <c r="AC5246" s="28"/>
      <c r="AD5246" s="28"/>
      <c r="AE5246" s="28"/>
      <c r="AF5246" s="28"/>
      <c r="AG5246" s="28" t="s">
        <v>202</v>
      </c>
    </row>
    <row r="5247" spans="1:113" hidden="1" x14ac:dyDescent="0.2">
      <c r="A5247" s="36" t="s">
        <v>9031</v>
      </c>
      <c r="B5247" s="28" t="s">
        <v>111</v>
      </c>
      <c r="C5247" s="28"/>
      <c r="D5247" s="39">
        <v>41920</v>
      </c>
      <c r="E5247" s="30"/>
      <c r="F5247" s="289"/>
      <c r="G5247" s="30"/>
      <c r="H5247" s="38"/>
      <c r="I5247" s="28"/>
      <c r="J5247" s="28"/>
      <c r="K5247" s="28"/>
      <c r="L5247" s="28"/>
      <c r="M5247" s="28"/>
      <c r="N5247" s="28"/>
      <c r="O5247" s="28"/>
      <c r="P5247" s="28"/>
      <c r="Q5247" s="28"/>
      <c r="R5247" s="28"/>
      <c r="S5247" s="28"/>
      <c r="T5247" s="28"/>
      <c r="U5247" s="28"/>
      <c r="V5247" s="28"/>
      <c r="W5247" s="28"/>
      <c r="X5247" s="28"/>
      <c r="Y5247" s="28"/>
      <c r="Z5247" s="28"/>
      <c r="AA5247" s="28"/>
      <c r="AB5247" s="28"/>
      <c r="AC5247" s="28"/>
      <c r="AD5247" s="28"/>
      <c r="AE5247" s="28"/>
      <c r="AF5247" s="28"/>
      <c r="AG5247" s="28" t="s">
        <v>202</v>
      </c>
    </row>
    <row r="5248" spans="1:113" hidden="1" x14ac:dyDescent="0.2">
      <c r="A5248" s="36" t="s">
        <v>9031</v>
      </c>
      <c r="B5248" s="28" t="s">
        <v>111</v>
      </c>
      <c r="C5248" s="28"/>
      <c r="D5248" s="39">
        <v>41921</v>
      </c>
      <c r="E5248" s="30"/>
      <c r="F5248" s="289"/>
      <c r="G5248" s="30"/>
      <c r="H5248" s="38"/>
      <c r="I5248" s="28"/>
      <c r="J5248" s="28"/>
      <c r="K5248" s="28"/>
      <c r="L5248" s="28"/>
      <c r="M5248" s="28"/>
      <c r="N5248" s="28"/>
      <c r="O5248" s="28"/>
      <c r="P5248" s="28"/>
      <c r="Q5248" s="28"/>
      <c r="R5248" s="28"/>
      <c r="S5248" s="28"/>
      <c r="T5248" s="28"/>
      <c r="U5248" s="28"/>
      <c r="V5248" s="28"/>
      <c r="W5248" s="28"/>
      <c r="X5248" s="28"/>
      <c r="Y5248" s="28"/>
      <c r="Z5248" s="28"/>
      <c r="AA5248" s="28"/>
      <c r="AB5248" s="28"/>
      <c r="AC5248" s="28"/>
      <c r="AD5248" s="28"/>
      <c r="AE5248" s="28"/>
      <c r="AF5248" s="28"/>
      <c r="AG5248" s="28" t="s">
        <v>202</v>
      </c>
    </row>
    <row r="5249" spans="1:38" s="24" customFormat="1" ht="18.75" hidden="1" x14ac:dyDescent="0.2">
      <c r="A5249" s="36" t="s">
        <v>9031</v>
      </c>
      <c r="B5249" s="28" t="s">
        <v>111</v>
      </c>
      <c r="C5249" s="28"/>
      <c r="D5249" s="39">
        <v>41922</v>
      </c>
      <c r="E5249" s="30"/>
      <c r="F5249" s="289"/>
      <c r="G5249" s="30"/>
      <c r="H5249" s="38"/>
      <c r="I5249" s="28"/>
      <c r="J5249" s="28"/>
      <c r="K5249" s="28"/>
      <c r="L5249" s="28"/>
      <c r="M5249" s="28"/>
      <c r="N5249" s="28"/>
      <c r="O5249" s="28"/>
      <c r="P5249" s="28"/>
      <c r="Q5249" s="28"/>
      <c r="R5249" s="28"/>
      <c r="S5249" s="28"/>
      <c r="T5249" s="28"/>
      <c r="U5249" s="28"/>
      <c r="V5249" s="28"/>
      <c r="W5249" s="28"/>
      <c r="X5249" s="28"/>
      <c r="Y5249" s="28"/>
      <c r="Z5249" s="28"/>
      <c r="AA5249" s="28"/>
      <c r="AB5249" s="28"/>
      <c r="AC5249" s="28"/>
      <c r="AD5249" s="28"/>
      <c r="AE5249" s="28"/>
      <c r="AF5249" s="28"/>
      <c r="AG5249" s="28" t="s">
        <v>202</v>
      </c>
      <c r="AH5249" s="22"/>
      <c r="AI5249" s="237"/>
      <c r="AJ5249" s="28"/>
      <c r="AK5249" s="113"/>
      <c r="AL5249" s="540"/>
    </row>
    <row r="5250" spans="1:38" s="24" customFormat="1" ht="18.75" hidden="1" x14ac:dyDescent="0.2">
      <c r="A5250" s="36" t="s">
        <v>9031</v>
      </c>
      <c r="B5250" s="28" t="s">
        <v>111</v>
      </c>
      <c r="C5250" s="28"/>
      <c r="D5250" s="39">
        <v>41923</v>
      </c>
      <c r="E5250" s="30"/>
      <c r="F5250" s="289"/>
      <c r="G5250" s="30"/>
      <c r="H5250" s="38"/>
      <c r="I5250" s="28"/>
      <c r="J5250" s="28"/>
      <c r="K5250" s="28"/>
      <c r="L5250" s="28"/>
      <c r="M5250" s="28"/>
      <c r="N5250" s="28"/>
      <c r="O5250" s="28"/>
      <c r="P5250" s="28"/>
      <c r="Q5250" s="28"/>
      <c r="R5250" s="28"/>
      <c r="S5250" s="28"/>
      <c r="T5250" s="28"/>
      <c r="U5250" s="28"/>
      <c r="V5250" s="28"/>
      <c r="W5250" s="28"/>
      <c r="X5250" s="28"/>
      <c r="Y5250" s="28"/>
      <c r="Z5250" s="28"/>
      <c r="AA5250" s="28"/>
      <c r="AB5250" s="28"/>
      <c r="AC5250" s="28"/>
      <c r="AD5250" s="28"/>
      <c r="AE5250" s="28"/>
      <c r="AF5250" s="28"/>
      <c r="AG5250" s="28" t="s">
        <v>202</v>
      </c>
      <c r="AH5250" s="22"/>
      <c r="AI5250" s="237"/>
      <c r="AJ5250" s="28"/>
      <c r="AK5250" s="113"/>
      <c r="AL5250" s="540"/>
    </row>
    <row r="5251" spans="1:38" s="24" customFormat="1" ht="18.75" hidden="1" x14ac:dyDescent="0.2">
      <c r="A5251" s="36" t="s">
        <v>9031</v>
      </c>
      <c r="B5251" s="28" t="s">
        <v>111</v>
      </c>
      <c r="C5251" s="28"/>
      <c r="D5251" s="39">
        <v>41924</v>
      </c>
      <c r="E5251" s="30"/>
      <c r="F5251" s="289"/>
      <c r="G5251" s="30"/>
      <c r="H5251" s="38"/>
      <c r="I5251" s="28"/>
      <c r="J5251" s="28"/>
      <c r="K5251" s="28"/>
      <c r="L5251" s="28"/>
      <c r="M5251" s="28"/>
      <c r="N5251" s="28"/>
      <c r="O5251" s="28"/>
      <c r="P5251" s="28"/>
      <c r="Q5251" s="28"/>
      <c r="R5251" s="28"/>
      <c r="S5251" s="28"/>
      <c r="T5251" s="28"/>
      <c r="U5251" s="28"/>
      <c r="V5251" s="28"/>
      <c r="W5251" s="28"/>
      <c r="X5251" s="28"/>
      <c r="Y5251" s="28"/>
      <c r="Z5251" s="28"/>
      <c r="AA5251" s="28"/>
      <c r="AB5251" s="28"/>
      <c r="AC5251" s="28"/>
      <c r="AD5251" s="28"/>
      <c r="AE5251" s="28"/>
      <c r="AF5251" s="28"/>
      <c r="AG5251" s="28" t="s">
        <v>202</v>
      </c>
      <c r="AH5251" s="22"/>
      <c r="AI5251" s="237"/>
      <c r="AJ5251" s="28"/>
      <c r="AK5251" s="113"/>
      <c r="AL5251" s="540"/>
    </row>
    <row r="5252" spans="1:38" s="24" customFormat="1" ht="18.75" hidden="1" x14ac:dyDescent="0.2">
      <c r="A5252" s="36" t="s">
        <v>9031</v>
      </c>
      <c r="B5252" s="28" t="s">
        <v>111</v>
      </c>
      <c r="C5252" s="28"/>
      <c r="D5252" s="39">
        <v>41925</v>
      </c>
      <c r="E5252" s="30"/>
      <c r="F5252" s="289"/>
      <c r="G5252" s="30"/>
      <c r="H5252" s="38"/>
      <c r="I5252" s="28"/>
      <c r="J5252" s="28"/>
      <c r="K5252" s="28"/>
      <c r="L5252" s="28"/>
      <c r="M5252" s="28"/>
      <c r="N5252" s="28"/>
      <c r="O5252" s="28"/>
      <c r="P5252" s="28"/>
      <c r="Q5252" s="28"/>
      <c r="R5252" s="28"/>
      <c r="S5252" s="28"/>
      <c r="T5252" s="28"/>
      <c r="U5252" s="28"/>
      <c r="V5252" s="28"/>
      <c r="W5252" s="28"/>
      <c r="X5252" s="28"/>
      <c r="Y5252" s="28"/>
      <c r="Z5252" s="28"/>
      <c r="AA5252" s="28"/>
      <c r="AB5252" s="28"/>
      <c r="AC5252" s="28"/>
      <c r="AD5252" s="28"/>
      <c r="AE5252" s="28"/>
      <c r="AF5252" s="28"/>
      <c r="AG5252" s="28" t="s">
        <v>202</v>
      </c>
      <c r="AH5252" s="22"/>
      <c r="AI5252" s="237"/>
      <c r="AJ5252" s="28"/>
      <c r="AK5252" s="113"/>
      <c r="AL5252" s="540"/>
    </row>
    <row r="5253" spans="1:38" s="24" customFormat="1" ht="18.75" hidden="1" x14ac:dyDescent="0.2">
      <c r="A5253" s="36" t="s">
        <v>9031</v>
      </c>
      <c r="B5253" s="28" t="s">
        <v>111</v>
      </c>
      <c r="C5253" s="28"/>
      <c r="D5253" s="39">
        <v>41926</v>
      </c>
      <c r="E5253" s="30"/>
      <c r="F5253" s="289"/>
      <c r="G5253" s="30"/>
      <c r="H5253" s="38"/>
      <c r="I5253" s="28"/>
      <c r="J5253" s="28"/>
      <c r="K5253" s="28"/>
      <c r="L5253" s="28"/>
      <c r="M5253" s="28"/>
      <c r="N5253" s="28"/>
      <c r="O5253" s="28"/>
      <c r="P5253" s="28"/>
      <c r="Q5253" s="28"/>
      <c r="R5253" s="28"/>
      <c r="S5253" s="28"/>
      <c r="T5253" s="28"/>
      <c r="U5253" s="28"/>
      <c r="V5253" s="28"/>
      <c r="W5253" s="28"/>
      <c r="X5253" s="28"/>
      <c r="Y5253" s="28"/>
      <c r="Z5253" s="28"/>
      <c r="AA5253" s="28"/>
      <c r="AB5253" s="28"/>
      <c r="AC5253" s="28"/>
      <c r="AD5253" s="28"/>
      <c r="AE5253" s="28"/>
      <c r="AF5253" s="28"/>
      <c r="AG5253" s="28" t="s">
        <v>202</v>
      </c>
      <c r="AH5253" s="22"/>
      <c r="AI5253" s="237"/>
      <c r="AJ5253" s="28"/>
      <c r="AK5253" s="113"/>
      <c r="AL5253" s="540"/>
    </row>
    <row r="5254" spans="1:38" s="24" customFormat="1" ht="18.75" hidden="1" x14ac:dyDescent="0.2">
      <c r="A5254" s="36" t="s">
        <v>9031</v>
      </c>
      <c r="B5254" s="28" t="s">
        <v>111</v>
      </c>
      <c r="C5254" s="28"/>
      <c r="D5254" s="39">
        <v>41927</v>
      </c>
      <c r="E5254" s="30"/>
      <c r="F5254" s="289"/>
      <c r="G5254" s="30"/>
      <c r="H5254" s="38"/>
      <c r="I5254" s="28"/>
      <c r="J5254" s="28"/>
      <c r="K5254" s="28"/>
      <c r="L5254" s="28"/>
      <c r="M5254" s="28"/>
      <c r="N5254" s="28"/>
      <c r="O5254" s="28"/>
      <c r="P5254" s="28"/>
      <c r="Q5254" s="28"/>
      <c r="R5254" s="28"/>
      <c r="S5254" s="28"/>
      <c r="T5254" s="28"/>
      <c r="U5254" s="28"/>
      <c r="V5254" s="28"/>
      <c r="W5254" s="28"/>
      <c r="X5254" s="28"/>
      <c r="Y5254" s="28"/>
      <c r="Z5254" s="28"/>
      <c r="AA5254" s="28"/>
      <c r="AB5254" s="28"/>
      <c r="AC5254" s="28"/>
      <c r="AD5254" s="28"/>
      <c r="AE5254" s="28"/>
      <c r="AF5254" s="28"/>
      <c r="AG5254" s="28" t="s">
        <v>202</v>
      </c>
      <c r="AH5254" s="22"/>
      <c r="AI5254" s="237"/>
      <c r="AJ5254" s="28"/>
      <c r="AK5254" s="113"/>
      <c r="AL5254" s="540"/>
    </row>
    <row r="5255" spans="1:38" s="24" customFormat="1" ht="18.75" hidden="1" x14ac:dyDescent="0.2">
      <c r="A5255" s="36" t="s">
        <v>9031</v>
      </c>
      <c r="B5255" s="28" t="s">
        <v>111</v>
      </c>
      <c r="C5255" s="28"/>
      <c r="D5255" s="39">
        <v>41928</v>
      </c>
      <c r="E5255" s="30"/>
      <c r="F5255" s="289"/>
      <c r="G5255" s="30"/>
      <c r="H5255" s="38"/>
      <c r="I5255" s="28"/>
      <c r="J5255" s="28"/>
      <c r="K5255" s="28"/>
      <c r="L5255" s="28"/>
      <c r="M5255" s="28"/>
      <c r="N5255" s="28"/>
      <c r="O5255" s="28"/>
      <c r="P5255" s="237"/>
      <c r="Q5255" s="237"/>
      <c r="R5255" s="28"/>
      <c r="S5255" s="28"/>
      <c r="T5255" s="28"/>
      <c r="U5255" s="28"/>
      <c r="V5255" s="28"/>
      <c r="W5255" s="28"/>
      <c r="X5255" s="28"/>
      <c r="Y5255" s="28"/>
      <c r="Z5255" s="28"/>
      <c r="AA5255" s="28"/>
      <c r="AB5255" s="28"/>
      <c r="AC5255" s="28"/>
      <c r="AD5255" s="28"/>
      <c r="AE5255" s="28"/>
      <c r="AF5255" s="28"/>
      <c r="AG5255" s="28" t="s">
        <v>202</v>
      </c>
      <c r="AH5255" s="22"/>
      <c r="AI5255" s="237"/>
      <c r="AJ5255" s="28"/>
      <c r="AK5255" s="113"/>
      <c r="AL5255" s="540"/>
    </row>
    <row r="5256" spans="1:38" s="24" customFormat="1" ht="18.75" hidden="1" x14ac:dyDescent="0.2">
      <c r="A5256" s="36" t="s">
        <v>9031</v>
      </c>
      <c r="B5256" s="28" t="s">
        <v>111</v>
      </c>
      <c r="C5256" s="28"/>
      <c r="D5256" s="39">
        <v>41929</v>
      </c>
      <c r="E5256" s="30"/>
      <c r="F5256" s="289"/>
      <c r="G5256" s="30"/>
      <c r="H5256" s="38"/>
      <c r="I5256" s="28"/>
      <c r="J5256" s="28"/>
      <c r="K5256" s="28"/>
      <c r="L5256" s="28"/>
      <c r="M5256" s="28"/>
      <c r="N5256" s="28"/>
      <c r="O5256" s="28"/>
      <c r="P5256" s="28"/>
      <c r="Q5256" s="28"/>
      <c r="R5256" s="28"/>
      <c r="S5256" s="28"/>
      <c r="T5256" s="28"/>
      <c r="U5256" s="28"/>
      <c r="V5256" s="28"/>
      <c r="W5256" s="28"/>
      <c r="X5256" s="28"/>
      <c r="Y5256" s="28"/>
      <c r="Z5256" s="28"/>
      <c r="AA5256" s="28"/>
      <c r="AB5256" s="28"/>
      <c r="AC5256" s="28"/>
      <c r="AD5256" s="28"/>
      <c r="AE5256" s="28"/>
      <c r="AF5256" s="28"/>
      <c r="AG5256" s="28" t="s">
        <v>202</v>
      </c>
      <c r="AH5256" s="22"/>
      <c r="AI5256" s="237"/>
      <c r="AJ5256" s="28"/>
      <c r="AK5256" s="113"/>
      <c r="AL5256" s="540"/>
    </row>
    <row r="5257" spans="1:38" s="24" customFormat="1" ht="18.75" hidden="1" x14ac:dyDescent="0.2">
      <c r="A5257" s="36" t="s">
        <v>9031</v>
      </c>
      <c r="B5257" s="28" t="s">
        <v>111</v>
      </c>
      <c r="C5257" s="28"/>
      <c r="D5257" s="39">
        <v>41930</v>
      </c>
      <c r="E5257" s="30"/>
      <c r="F5257" s="289"/>
      <c r="G5257" s="30"/>
      <c r="H5257" s="38"/>
      <c r="I5257" s="28"/>
      <c r="J5257" s="28"/>
      <c r="K5257" s="28"/>
      <c r="L5257" s="28"/>
      <c r="M5257" s="28"/>
      <c r="N5257" s="28"/>
      <c r="O5257" s="28"/>
      <c r="P5257" s="28"/>
      <c r="Q5257" s="28"/>
      <c r="R5257" s="28"/>
      <c r="S5257" s="28"/>
      <c r="T5257" s="28"/>
      <c r="U5257" s="28"/>
      <c r="V5257" s="28"/>
      <c r="W5257" s="28"/>
      <c r="X5257" s="28"/>
      <c r="Y5257" s="28"/>
      <c r="Z5257" s="28"/>
      <c r="AA5257" s="28"/>
      <c r="AB5257" s="28"/>
      <c r="AC5257" s="28"/>
      <c r="AD5257" s="28"/>
      <c r="AE5257" s="28"/>
      <c r="AF5257" s="28"/>
      <c r="AG5257" s="28" t="s">
        <v>202</v>
      </c>
      <c r="AH5257" s="22"/>
      <c r="AI5257" s="237"/>
      <c r="AJ5257" s="28"/>
      <c r="AK5257" s="113"/>
      <c r="AL5257" s="540"/>
    </row>
    <row r="5258" spans="1:38" s="24" customFormat="1" ht="18.75" hidden="1" x14ac:dyDescent="0.2">
      <c r="A5258" s="36" t="s">
        <v>9031</v>
      </c>
      <c r="B5258" s="28" t="s">
        <v>111</v>
      </c>
      <c r="C5258" s="28"/>
      <c r="D5258" s="39">
        <v>41931</v>
      </c>
      <c r="E5258" s="30"/>
      <c r="F5258" s="289"/>
      <c r="G5258" s="30"/>
      <c r="H5258" s="38"/>
      <c r="I5258" s="28"/>
      <c r="J5258" s="28"/>
      <c r="K5258" s="28"/>
      <c r="L5258" s="28"/>
      <c r="M5258" s="28"/>
      <c r="N5258" s="28"/>
      <c r="O5258" s="28"/>
      <c r="P5258" s="28"/>
      <c r="Q5258" s="28"/>
      <c r="R5258" s="28"/>
      <c r="S5258" s="28"/>
      <c r="T5258" s="28"/>
      <c r="U5258" s="28"/>
      <c r="V5258" s="28"/>
      <c r="W5258" s="28"/>
      <c r="X5258" s="28"/>
      <c r="Y5258" s="28"/>
      <c r="Z5258" s="28"/>
      <c r="AA5258" s="28"/>
      <c r="AB5258" s="28"/>
      <c r="AC5258" s="28"/>
      <c r="AD5258" s="28"/>
      <c r="AE5258" s="28"/>
      <c r="AF5258" s="28"/>
      <c r="AG5258" s="28" t="s">
        <v>202</v>
      </c>
      <c r="AH5258" s="22"/>
      <c r="AI5258" s="237"/>
      <c r="AJ5258" s="28"/>
      <c r="AK5258" s="113"/>
      <c r="AL5258" s="540"/>
    </row>
    <row r="5259" spans="1:38" s="24" customFormat="1" ht="18.75" hidden="1" x14ac:dyDescent="0.2">
      <c r="A5259" s="36" t="s">
        <v>9031</v>
      </c>
      <c r="B5259" s="28" t="s">
        <v>111</v>
      </c>
      <c r="C5259" s="28"/>
      <c r="D5259" s="39">
        <v>41932</v>
      </c>
      <c r="E5259" s="30"/>
      <c r="F5259" s="289"/>
      <c r="G5259" s="30"/>
      <c r="H5259" s="30"/>
      <c r="I5259" s="28"/>
      <c r="J5259" s="28"/>
      <c r="K5259" s="28"/>
      <c r="L5259" s="28"/>
      <c r="M5259" s="28"/>
      <c r="N5259" s="28"/>
      <c r="O5259" s="28"/>
      <c r="P5259" s="28"/>
      <c r="Q5259" s="28"/>
      <c r="R5259" s="28"/>
      <c r="S5259" s="28"/>
      <c r="T5259" s="28"/>
      <c r="U5259" s="28"/>
      <c r="V5259" s="28"/>
      <c r="W5259" s="28"/>
      <c r="X5259" s="28"/>
      <c r="Y5259" s="28"/>
      <c r="Z5259" s="28"/>
      <c r="AA5259" s="28"/>
      <c r="AB5259" s="28"/>
      <c r="AC5259" s="28"/>
      <c r="AD5259" s="28"/>
      <c r="AE5259" s="28"/>
      <c r="AF5259" s="28"/>
      <c r="AG5259" s="28" t="s">
        <v>202</v>
      </c>
      <c r="AH5259" s="22"/>
      <c r="AI5259" s="237"/>
      <c r="AJ5259" s="28"/>
      <c r="AK5259" s="113"/>
      <c r="AL5259" s="540"/>
    </row>
    <row r="5260" spans="1:38" s="24" customFormat="1" ht="18.75" hidden="1" x14ac:dyDescent="0.2">
      <c r="A5260" s="36" t="s">
        <v>9031</v>
      </c>
      <c r="B5260" s="28" t="s">
        <v>111</v>
      </c>
      <c r="C5260" s="28"/>
      <c r="D5260" s="39">
        <v>41933</v>
      </c>
      <c r="E5260" s="30"/>
      <c r="F5260" s="289"/>
      <c r="G5260" s="30"/>
      <c r="H5260" s="30"/>
      <c r="I5260" s="28"/>
      <c r="J5260" s="28"/>
      <c r="K5260" s="28"/>
      <c r="L5260" s="28"/>
      <c r="M5260" s="28"/>
      <c r="N5260" s="28"/>
      <c r="O5260" s="28"/>
      <c r="P5260" s="28"/>
      <c r="Q5260" s="28"/>
      <c r="R5260" s="28"/>
      <c r="S5260" s="28"/>
      <c r="T5260" s="28"/>
      <c r="U5260" s="28"/>
      <c r="V5260" s="28"/>
      <c r="W5260" s="28"/>
      <c r="X5260" s="28"/>
      <c r="Y5260" s="28"/>
      <c r="Z5260" s="28"/>
      <c r="AA5260" s="28"/>
      <c r="AB5260" s="28"/>
      <c r="AC5260" s="28"/>
      <c r="AD5260" s="28"/>
      <c r="AE5260" s="28"/>
      <c r="AF5260" s="28"/>
      <c r="AG5260" s="28" t="s">
        <v>202</v>
      </c>
      <c r="AH5260" s="22"/>
      <c r="AI5260" s="237"/>
      <c r="AJ5260" s="28"/>
      <c r="AK5260" s="113"/>
      <c r="AL5260" s="540"/>
    </row>
    <row r="5261" spans="1:38" s="24" customFormat="1" ht="18.75" hidden="1" x14ac:dyDescent="0.2">
      <c r="A5261" s="36" t="s">
        <v>9031</v>
      </c>
      <c r="B5261" s="28" t="s">
        <v>111</v>
      </c>
      <c r="C5261" s="28"/>
      <c r="D5261" s="39">
        <v>41934</v>
      </c>
      <c r="E5261" s="30"/>
      <c r="F5261" s="289"/>
      <c r="G5261" s="30"/>
      <c r="H5261" s="30"/>
      <c r="I5261" s="28"/>
      <c r="J5261" s="28"/>
      <c r="K5261" s="28"/>
      <c r="L5261" s="28"/>
      <c r="M5261" s="28"/>
      <c r="N5261" s="28"/>
      <c r="O5261" s="28"/>
      <c r="P5261" s="28"/>
      <c r="Q5261" s="28"/>
      <c r="R5261" s="28"/>
      <c r="S5261" s="28"/>
      <c r="T5261" s="28"/>
      <c r="U5261" s="28"/>
      <c r="V5261" s="28"/>
      <c r="W5261" s="28"/>
      <c r="X5261" s="28"/>
      <c r="Y5261" s="28"/>
      <c r="Z5261" s="28"/>
      <c r="AA5261" s="28"/>
      <c r="AB5261" s="28"/>
      <c r="AC5261" s="28"/>
      <c r="AD5261" s="28"/>
      <c r="AE5261" s="28"/>
      <c r="AF5261" s="28"/>
      <c r="AG5261" s="28" t="s">
        <v>202</v>
      </c>
      <c r="AH5261" s="22"/>
      <c r="AI5261" s="237"/>
      <c r="AJ5261" s="28"/>
      <c r="AK5261" s="113"/>
      <c r="AL5261" s="540"/>
    </row>
    <row r="5262" spans="1:38" hidden="1" x14ac:dyDescent="0.2">
      <c r="A5262" s="36" t="s">
        <v>9031</v>
      </c>
      <c r="B5262" s="237" t="s">
        <v>111</v>
      </c>
      <c r="C5262" s="237"/>
      <c r="D5262" s="39">
        <v>41935</v>
      </c>
      <c r="E5262" s="30"/>
      <c r="F5262" s="289"/>
      <c r="G5262" s="30"/>
      <c r="H5262" s="30"/>
      <c r="I5262" s="398"/>
      <c r="J5262" s="28"/>
      <c r="K5262" s="28"/>
      <c r="L5262" s="28"/>
      <c r="M5262" s="28"/>
      <c r="N5262" s="28"/>
      <c r="O5262" s="28"/>
      <c r="P5262" s="28"/>
      <c r="Q5262" s="28"/>
      <c r="R5262" s="28"/>
      <c r="S5262" s="28"/>
      <c r="T5262" s="28"/>
      <c r="U5262" s="28"/>
      <c r="V5262" s="28"/>
      <c r="W5262" s="28"/>
      <c r="X5262" s="28"/>
      <c r="Y5262" s="28"/>
      <c r="Z5262" s="28"/>
      <c r="AA5262" s="28"/>
      <c r="AB5262" s="28"/>
      <c r="AC5262" s="28"/>
      <c r="AD5262" s="363"/>
      <c r="AE5262" s="28"/>
      <c r="AF5262" s="28"/>
      <c r="AG5262" s="28" t="s">
        <v>202</v>
      </c>
    </row>
    <row r="5263" spans="1:38" hidden="1" x14ac:dyDescent="0.2">
      <c r="A5263" s="36" t="s">
        <v>9031</v>
      </c>
      <c r="B5263" s="237" t="s">
        <v>111</v>
      </c>
      <c r="C5263" s="28"/>
      <c r="D5263" s="39">
        <v>41936</v>
      </c>
      <c r="E5263" s="30"/>
      <c r="F5263" s="289"/>
      <c r="G5263" s="30"/>
      <c r="H5263" s="30"/>
      <c r="I5263" s="357"/>
      <c r="J5263" s="357"/>
      <c r="K5263" s="357"/>
      <c r="L5263" s="28"/>
      <c r="M5263" s="28"/>
      <c r="N5263" s="28"/>
      <c r="O5263" s="28"/>
      <c r="P5263" s="28"/>
      <c r="Q5263" s="28"/>
      <c r="R5263" s="28"/>
      <c r="S5263" s="28"/>
      <c r="T5263" s="28"/>
      <c r="U5263" s="28"/>
      <c r="V5263" s="28"/>
      <c r="W5263" s="28"/>
      <c r="X5263" s="28"/>
      <c r="Y5263" s="28"/>
      <c r="Z5263" s="28"/>
      <c r="AA5263" s="28"/>
      <c r="AB5263" s="28"/>
      <c r="AC5263" s="28"/>
      <c r="AD5263" s="28"/>
      <c r="AE5263" s="22"/>
      <c r="AF5263" s="22"/>
      <c r="AG5263" s="22" t="s">
        <v>202</v>
      </c>
    </row>
    <row r="5264" spans="1:38" hidden="1" x14ac:dyDescent="0.2">
      <c r="A5264" s="36" t="s">
        <v>9031</v>
      </c>
      <c r="B5264" s="237" t="s">
        <v>111</v>
      </c>
      <c r="C5264" s="28"/>
      <c r="D5264" s="39">
        <v>41937</v>
      </c>
      <c r="E5264" s="30"/>
      <c r="F5264" s="289"/>
      <c r="G5264" s="30"/>
      <c r="H5264" s="30"/>
      <c r="I5264" s="28"/>
      <c r="J5264" s="357"/>
      <c r="K5264" s="357"/>
      <c r="L5264" s="28"/>
      <c r="M5264" s="28"/>
      <c r="N5264" s="28"/>
      <c r="O5264" s="28"/>
      <c r="P5264" s="28"/>
      <c r="Q5264" s="28"/>
      <c r="R5264" s="28"/>
      <c r="S5264" s="28"/>
      <c r="T5264" s="28"/>
      <c r="U5264" s="28"/>
      <c r="V5264" s="28"/>
      <c r="W5264" s="28"/>
      <c r="X5264" s="28"/>
      <c r="Y5264" s="28"/>
      <c r="Z5264" s="28"/>
      <c r="AA5264" s="28"/>
      <c r="AB5264" s="28"/>
      <c r="AC5264" s="28"/>
      <c r="AD5264" s="363"/>
      <c r="AE5264" s="22"/>
      <c r="AF5264" s="22"/>
      <c r="AG5264" s="22" t="s">
        <v>202</v>
      </c>
    </row>
    <row r="5265" spans="1:36" hidden="1" x14ac:dyDescent="0.2">
      <c r="A5265" s="36" t="s">
        <v>9031</v>
      </c>
      <c r="B5265" s="237" t="s">
        <v>111</v>
      </c>
      <c r="C5265" s="28"/>
      <c r="D5265" s="39">
        <v>41938</v>
      </c>
      <c r="E5265" s="30"/>
      <c r="F5265" s="289"/>
      <c r="G5265" s="30"/>
      <c r="H5265" s="30"/>
      <c r="I5265" s="28"/>
      <c r="J5265" s="28"/>
      <c r="K5265" s="28"/>
      <c r="L5265" s="28"/>
      <c r="M5265" s="28"/>
      <c r="N5265" s="28"/>
      <c r="O5265" s="28"/>
      <c r="P5265" s="28"/>
      <c r="Q5265" s="28"/>
      <c r="R5265" s="28"/>
      <c r="S5265" s="28"/>
      <c r="T5265" s="28"/>
      <c r="U5265" s="28"/>
      <c r="V5265" s="28"/>
      <c r="W5265" s="28"/>
      <c r="X5265" s="28"/>
      <c r="Y5265" s="28"/>
      <c r="Z5265" s="28"/>
      <c r="AA5265" s="28"/>
      <c r="AB5265" s="28"/>
      <c r="AC5265" s="28"/>
      <c r="AD5265" s="22"/>
      <c r="AE5265" s="22"/>
      <c r="AF5265" s="22"/>
      <c r="AG5265" s="22" t="s">
        <v>202</v>
      </c>
    </row>
    <row r="5266" spans="1:36" hidden="1" x14ac:dyDescent="0.2">
      <c r="A5266" s="36" t="s">
        <v>9031</v>
      </c>
      <c r="B5266" s="237" t="s">
        <v>111</v>
      </c>
      <c r="C5266" s="28"/>
      <c r="D5266" s="39">
        <v>41939</v>
      </c>
      <c r="E5266" s="30"/>
      <c r="F5266" s="289"/>
      <c r="G5266" s="30"/>
      <c r="H5266" s="30"/>
      <c r="I5266" s="357"/>
      <c r="J5266" s="357"/>
      <c r="K5266" s="357"/>
      <c r="L5266" s="28"/>
      <c r="M5266" s="28"/>
      <c r="N5266" s="28"/>
      <c r="O5266" s="28"/>
      <c r="P5266" s="28"/>
      <c r="Q5266" s="28"/>
      <c r="R5266" s="28"/>
      <c r="S5266" s="28"/>
      <c r="T5266" s="28"/>
      <c r="U5266" s="28"/>
      <c r="V5266" s="28"/>
      <c r="W5266" s="28"/>
      <c r="X5266" s="28"/>
      <c r="Y5266" s="28"/>
      <c r="Z5266" s="28"/>
      <c r="AA5266" s="28"/>
      <c r="AB5266" s="28"/>
      <c r="AC5266" s="28"/>
      <c r="AD5266" s="28"/>
      <c r="AE5266" s="22"/>
      <c r="AF5266" s="22"/>
      <c r="AG5266" s="22" t="s">
        <v>202</v>
      </c>
    </row>
    <row r="5267" spans="1:36" hidden="1" x14ac:dyDescent="0.2">
      <c r="A5267" s="36" t="s">
        <v>9031</v>
      </c>
      <c r="B5267" s="237" t="s">
        <v>111</v>
      </c>
      <c r="C5267" s="237"/>
      <c r="D5267" s="39">
        <v>41940</v>
      </c>
      <c r="E5267" s="30"/>
      <c r="F5267" s="289"/>
      <c r="G5267" s="30"/>
      <c r="H5267" s="30"/>
      <c r="I5267" s="28"/>
      <c r="J5267" s="387"/>
      <c r="K5267" s="387"/>
      <c r="L5267" s="212"/>
      <c r="M5267" s="357"/>
      <c r="N5267" s="212"/>
      <c r="O5267" s="28"/>
      <c r="P5267" s="28"/>
      <c r="Q5267" s="28"/>
      <c r="R5267" s="28"/>
      <c r="S5267" s="28"/>
      <c r="T5267" s="28"/>
      <c r="U5267" s="28"/>
      <c r="V5267" s="28"/>
      <c r="W5267" s="28"/>
      <c r="X5267" s="28"/>
      <c r="Y5267" s="28"/>
      <c r="Z5267" s="28"/>
      <c r="AA5267" s="28"/>
      <c r="AB5267" s="28"/>
      <c r="AC5267" s="28"/>
      <c r="AD5267" s="363"/>
      <c r="AE5267" s="22"/>
      <c r="AF5267" s="22"/>
      <c r="AG5267" s="22" t="s">
        <v>202</v>
      </c>
    </row>
    <row r="5268" spans="1:36" hidden="1" x14ac:dyDescent="0.2">
      <c r="A5268" s="36" t="s">
        <v>9031</v>
      </c>
      <c r="B5268" s="237" t="s">
        <v>111</v>
      </c>
      <c r="C5268" s="28"/>
      <c r="D5268" s="39">
        <v>41941</v>
      </c>
      <c r="E5268" s="30"/>
      <c r="F5268" s="289"/>
      <c r="G5268" s="30"/>
      <c r="H5268" s="30"/>
      <c r="I5268" s="357"/>
      <c r="J5268" s="357"/>
      <c r="K5268" s="357"/>
      <c r="L5268" s="28"/>
      <c r="M5268" s="28"/>
      <c r="N5268" s="28"/>
      <c r="O5268" s="28"/>
      <c r="P5268" s="28"/>
      <c r="Q5268" s="28"/>
      <c r="R5268" s="28"/>
      <c r="S5268" s="28"/>
      <c r="T5268" s="28"/>
      <c r="U5268" s="28"/>
      <c r="V5268" s="28"/>
      <c r="W5268" s="28"/>
      <c r="X5268" s="28"/>
      <c r="Y5268" s="28"/>
      <c r="Z5268" s="28"/>
      <c r="AA5268" s="28"/>
      <c r="AB5268" s="28"/>
      <c r="AC5268" s="28"/>
      <c r="AD5268" s="28"/>
      <c r="AE5268" s="22"/>
      <c r="AF5268" s="22"/>
      <c r="AG5268" s="22" t="s">
        <v>202</v>
      </c>
    </row>
    <row r="5269" spans="1:36" hidden="1" x14ac:dyDescent="0.2">
      <c r="A5269" s="36" t="s">
        <v>9031</v>
      </c>
      <c r="B5269" s="237" t="s">
        <v>111</v>
      </c>
      <c r="C5269" s="28"/>
      <c r="D5269" s="39">
        <v>41942</v>
      </c>
      <c r="E5269" s="30"/>
      <c r="F5269" s="289"/>
      <c r="G5269" s="30"/>
      <c r="H5269" s="30"/>
      <c r="I5269" s="28"/>
      <c r="J5269" s="387"/>
      <c r="K5269" s="387"/>
      <c r="L5269" s="28"/>
      <c r="M5269" s="28"/>
      <c r="N5269" s="28"/>
      <c r="O5269" s="28"/>
      <c r="P5269" s="28"/>
      <c r="Q5269" s="28"/>
      <c r="R5269" s="28"/>
      <c r="S5269" s="28"/>
      <c r="T5269" s="28"/>
      <c r="U5269" s="28"/>
      <c r="V5269" s="28"/>
      <c r="W5269" s="28"/>
      <c r="X5269" s="28"/>
      <c r="Y5269" s="28"/>
      <c r="Z5269" s="28"/>
      <c r="AA5269" s="28"/>
      <c r="AB5269" s="28"/>
      <c r="AC5269" s="28"/>
      <c r="AD5269" s="22"/>
      <c r="AE5269" s="22"/>
      <c r="AF5269" s="22"/>
      <c r="AG5269" s="22" t="s">
        <v>202</v>
      </c>
    </row>
    <row r="5270" spans="1:36" hidden="1" x14ac:dyDescent="0.2">
      <c r="A5270" s="205" t="s">
        <v>9031</v>
      </c>
      <c r="B5270" s="378" t="s">
        <v>111</v>
      </c>
      <c r="C5270" s="378"/>
      <c r="D5270" s="831">
        <v>41943</v>
      </c>
      <c r="E5270" s="1022"/>
      <c r="F5270" s="1547"/>
      <c r="G5270" s="1022"/>
      <c r="H5270" s="1022"/>
      <c r="I5270" s="212"/>
      <c r="J5270" s="212"/>
      <c r="K5270" s="212"/>
      <c r="L5270" s="212"/>
      <c r="M5270" s="519"/>
      <c r="N5270" s="519"/>
      <c r="O5270" s="519"/>
      <c r="P5270" s="519"/>
      <c r="Q5270" s="212"/>
      <c r="R5270" s="387"/>
      <c r="S5270" s="387"/>
      <c r="T5270" s="212"/>
      <c r="U5270" s="387"/>
      <c r="V5270" s="519"/>
      <c r="W5270" s="519"/>
      <c r="X5270" s="519"/>
      <c r="Y5270" s="519"/>
      <c r="Z5270" s="519"/>
      <c r="AA5270" s="519"/>
      <c r="AB5270" s="519"/>
      <c r="AC5270" s="843"/>
      <c r="AD5270" s="212"/>
      <c r="AE5270" s="991"/>
      <c r="AF5270" s="539"/>
      <c r="AG5270" s="212" t="s">
        <v>202</v>
      </c>
    </row>
    <row r="5271" spans="1:36" hidden="1" x14ac:dyDescent="0.2">
      <c r="A5271" s="36" t="s">
        <v>10168</v>
      </c>
      <c r="B5271" s="28" t="s">
        <v>111</v>
      </c>
      <c r="C5271" s="28"/>
      <c r="D5271" s="831">
        <v>41944</v>
      </c>
      <c r="E5271" s="30"/>
      <c r="F5271" s="289"/>
      <c r="G5271" s="30"/>
      <c r="H5271" s="30"/>
      <c r="I5271" s="28"/>
      <c r="J5271" s="28"/>
      <c r="K5271" s="28"/>
      <c r="L5271" s="212"/>
      <c r="M5271" s="28"/>
      <c r="N5271" s="28"/>
      <c r="O5271" s="28"/>
      <c r="P5271" s="28"/>
      <c r="Q5271" s="28"/>
      <c r="R5271" s="28"/>
      <c r="S5271" s="28"/>
      <c r="T5271" s="28"/>
      <c r="U5271" s="28"/>
      <c r="V5271" s="28"/>
      <c r="W5271" s="28"/>
      <c r="X5271" s="28"/>
      <c r="Y5271" s="28"/>
      <c r="Z5271" s="28"/>
      <c r="AA5271" s="28"/>
      <c r="AB5271" s="28"/>
      <c r="AC5271" s="28"/>
      <c r="AD5271" s="28"/>
      <c r="AE5271" s="28"/>
      <c r="AF5271" s="28"/>
      <c r="AG5271" s="28" t="s">
        <v>202</v>
      </c>
    </row>
    <row r="5272" spans="1:36" hidden="1" x14ac:dyDescent="0.2">
      <c r="A5272" s="36" t="s">
        <v>10168</v>
      </c>
      <c r="B5272" s="28" t="s">
        <v>111</v>
      </c>
      <c r="C5272" s="28"/>
      <c r="D5272" s="831">
        <v>41945</v>
      </c>
      <c r="E5272" s="30"/>
      <c r="F5272" s="289"/>
      <c r="G5272" s="30"/>
      <c r="H5272" s="30"/>
      <c r="I5272" s="28"/>
      <c r="J5272" s="28"/>
      <c r="K5272" s="28"/>
      <c r="L5272" s="28"/>
      <c r="M5272" s="28"/>
      <c r="N5272" s="28"/>
      <c r="O5272" s="28"/>
      <c r="P5272" s="28"/>
      <c r="Q5272" s="28"/>
      <c r="R5272" s="28"/>
      <c r="S5272" s="28"/>
      <c r="T5272" s="28"/>
      <c r="U5272" s="28"/>
      <c r="V5272" s="28"/>
      <c r="W5272" s="28"/>
      <c r="X5272" s="28"/>
      <c r="Y5272" s="28"/>
      <c r="Z5272" s="28"/>
      <c r="AA5272" s="28"/>
      <c r="AB5272" s="28"/>
      <c r="AC5272" s="28"/>
      <c r="AD5272" s="28"/>
      <c r="AE5272" s="28"/>
      <c r="AF5272" s="28"/>
      <c r="AG5272" s="28" t="s">
        <v>202</v>
      </c>
    </row>
    <row r="5273" spans="1:36" hidden="1" x14ac:dyDescent="0.2">
      <c r="A5273" s="36" t="s">
        <v>10168</v>
      </c>
      <c r="B5273" s="28" t="s">
        <v>111</v>
      </c>
      <c r="C5273" s="28"/>
      <c r="D5273" s="831">
        <v>41946</v>
      </c>
      <c r="E5273" s="30"/>
      <c r="F5273" s="289"/>
      <c r="G5273" s="30"/>
      <c r="H5273" s="30"/>
      <c r="I5273" s="28"/>
      <c r="J5273" s="28"/>
      <c r="K5273" s="28"/>
      <c r="L5273" s="28"/>
      <c r="M5273" s="28"/>
      <c r="N5273" s="28"/>
      <c r="O5273" s="28"/>
      <c r="P5273" s="28"/>
      <c r="Q5273" s="28"/>
      <c r="R5273" s="28"/>
      <c r="S5273" s="28"/>
      <c r="T5273" s="28"/>
      <c r="U5273" s="28"/>
      <c r="V5273" s="28"/>
      <c r="W5273" s="28"/>
      <c r="X5273" s="28"/>
      <c r="Y5273" s="28"/>
      <c r="Z5273" s="28"/>
      <c r="AA5273" s="28"/>
      <c r="AB5273" s="28"/>
      <c r="AC5273" s="28"/>
      <c r="AD5273" s="28"/>
      <c r="AE5273" s="28"/>
      <c r="AF5273" s="28"/>
      <c r="AG5273" s="28" t="s">
        <v>202</v>
      </c>
    </row>
    <row r="5274" spans="1:36" s="24" customFormat="1" hidden="1" x14ac:dyDescent="0.2">
      <c r="A5274" s="36" t="s">
        <v>10168</v>
      </c>
      <c r="B5274" s="28" t="s">
        <v>111</v>
      </c>
      <c r="C5274" s="28"/>
      <c r="D5274" s="39">
        <v>41947</v>
      </c>
      <c r="E5274" s="30"/>
      <c r="F5274" s="289"/>
      <c r="G5274" s="30"/>
      <c r="H5274" s="30"/>
      <c r="I5274" s="28"/>
      <c r="J5274" s="28"/>
      <c r="K5274" s="28"/>
      <c r="L5274" s="28"/>
      <c r="M5274" s="28"/>
      <c r="N5274" s="28"/>
      <c r="O5274" s="28"/>
      <c r="P5274" s="28"/>
      <c r="Q5274" s="28"/>
      <c r="R5274" s="28"/>
      <c r="S5274" s="28"/>
      <c r="T5274" s="28"/>
      <c r="U5274" s="28"/>
      <c r="V5274" s="28"/>
      <c r="W5274" s="28"/>
      <c r="X5274" s="28"/>
      <c r="Y5274" s="28"/>
      <c r="Z5274" s="28"/>
      <c r="AA5274" s="28"/>
      <c r="AB5274" s="28"/>
      <c r="AC5274" s="28"/>
      <c r="AD5274" s="28"/>
      <c r="AE5274" s="28"/>
      <c r="AF5274" s="28"/>
      <c r="AG5274" s="28" t="s">
        <v>202</v>
      </c>
      <c r="AH5274" s="22"/>
      <c r="AI5274" s="22"/>
      <c r="AJ5274" s="22"/>
    </row>
    <row r="5275" spans="1:36" s="24" customFormat="1" hidden="1" x14ac:dyDescent="0.2">
      <c r="A5275" s="36" t="s">
        <v>10168</v>
      </c>
      <c r="B5275" s="28" t="s">
        <v>111</v>
      </c>
      <c r="C5275" s="28"/>
      <c r="D5275" s="39">
        <v>41948</v>
      </c>
      <c r="E5275" s="30"/>
      <c r="F5275" s="289"/>
      <c r="G5275" s="30"/>
      <c r="H5275" s="30"/>
      <c r="I5275" s="28"/>
      <c r="J5275" s="28"/>
      <c r="K5275" s="28"/>
      <c r="L5275" s="28"/>
      <c r="M5275" s="28"/>
      <c r="N5275" s="28"/>
      <c r="O5275" s="28"/>
      <c r="P5275" s="28"/>
      <c r="Q5275" s="28"/>
      <c r="R5275" s="28"/>
      <c r="S5275" s="28"/>
      <c r="T5275" s="28"/>
      <c r="U5275" s="28"/>
      <c r="V5275" s="28"/>
      <c r="W5275" s="28"/>
      <c r="X5275" s="28"/>
      <c r="Y5275" s="28"/>
      <c r="Z5275" s="28"/>
      <c r="AA5275" s="28"/>
      <c r="AB5275" s="28"/>
      <c r="AC5275" s="28"/>
      <c r="AD5275" s="28"/>
      <c r="AE5275" s="28"/>
      <c r="AF5275" s="28"/>
      <c r="AG5275" s="28" t="s">
        <v>202</v>
      </c>
      <c r="AH5275" s="22"/>
      <c r="AI5275" s="22"/>
      <c r="AJ5275" s="22"/>
    </row>
    <row r="5276" spans="1:36" s="24" customFormat="1" hidden="1" x14ac:dyDescent="0.2">
      <c r="A5276" s="36" t="s">
        <v>10168</v>
      </c>
      <c r="B5276" s="28" t="s">
        <v>111</v>
      </c>
      <c r="C5276" s="28"/>
      <c r="D5276" s="39">
        <v>41949</v>
      </c>
      <c r="E5276" s="30"/>
      <c r="F5276" s="289"/>
      <c r="G5276" s="30"/>
      <c r="H5276" s="30"/>
      <c r="I5276" s="28"/>
      <c r="J5276" s="28"/>
      <c r="K5276" s="28"/>
      <c r="L5276" s="28"/>
      <c r="M5276" s="28"/>
      <c r="N5276" s="28"/>
      <c r="O5276" s="28"/>
      <c r="P5276" s="28"/>
      <c r="Q5276" s="28"/>
      <c r="R5276" s="28"/>
      <c r="S5276" s="28"/>
      <c r="T5276" s="28"/>
      <c r="U5276" s="28"/>
      <c r="V5276" s="28"/>
      <c r="W5276" s="28"/>
      <c r="X5276" s="28"/>
      <c r="Y5276" s="28"/>
      <c r="Z5276" s="28"/>
      <c r="AA5276" s="28"/>
      <c r="AB5276" s="28"/>
      <c r="AC5276" s="28"/>
      <c r="AD5276" s="28"/>
      <c r="AE5276" s="28"/>
      <c r="AF5276" s="28"/>
      <c r="AG5276" s="28" t="s">
        <v>202</v>
      </c>
      <c r="AH5276" s="22"/>
      <c r="AI5276" s="22"/>
      <c r="AJ5276" s="22"/>
    </row>
    <row r="5277" spans="1:36" s="24" customFormat="1" hidden="1" x14ac:dyDescent="0.2">
      <c r="A5277" s="36" t="s">
        <v>10168</v>
      </c>
      <c r="B5277" s="28" t="s">
        <v>111</v>
      </c>
      <c r="C5277" s="28"/>
      <c r="D5277" s="39">
        <v>41950</v>
      </c>
      <c r="E5277" s="30"/>
      <c r="F5277" s="289"/>
      <c r="G5277" s="30"/>
      <c r="H5277" s="30"/>
      <c r="I5277" s="28"/>
      <c r="J5277" s="28"/>
      <c r="K5277" s="28"/>
      <c r="L5277" s="28"/>
      <c r="M5277" s="28"/>
      <c r="N5277" s="28"/>
      <c r="O5277" s="28"/>
      <c r="P5277" s="28"/>
      <c r="Q5277" s="28"/>
      <c r="R5277" s="28"/>
      <c r="S5277" s="28"/>
      <c r="T5277" s="28"/>
      <c r="U5277" s="28"/>
      <c r="V5277" s="28"/>
      <c r="W5277" s="28"/>
      <c r="X5277" s="28"/>
      <c r="Y5277" s="28"/>
      <c r="Z5277" s="28"/>
      <c r="AA5277" s="28"/>
      <c r="AB5277" s="28"/>
      <c r="AC5277" s="28"/>
      <c r="AD5277" s="28"/>
      <c r="AE5277" s="28"/>
      <c r="AF5277" s="28"/>
      <c r="AG5277" s="28" t="s">
        <v>202</v>
      </c>
      <c r="AH5277" s="22"/>
      <c r="AI5277" s="22"/>
      <c r="AJ5277" s="22"/>
    </row>
    <row r="5278" spans="1:36" s="3" customFormat="1" hidden="1" x14ac:dyDescent="0.2">
      <c r="A5278" s="36" t="s">
        <v>10168</v>
      </c>
      <c r="B5278" s="28" t="s">
        <v>111</v>
      </c>
      <c r="C5278" s="28"/>
      <c r="D5278" s="39">
        <v>41951</v>
      </c>
      <c r="E5278" s="30"/>
      <c r="F5278" s="289"/>
      <c r="G5278" s="30"/>
      <c r="H5278" s="30"/>
      <c r="I5278" s="28"/>
      <c r="J5278" s="28"/>
      <c r="K5278" s="28"/>
      <c r="L5278" s="28"/>
      <c r="M5278" s="28"/>
      <c r="N5278" s="28"/>
      <c r="O5278" s="28"/>
      <c r="P5278" s="28"/>
      <c r="Q5278" s="28"/>
      <c r="R5278" s="28"/>
      <c r="S5278" s="28"/>
      <c r="T5278" s="28"/>
      <c r="U5278" s="28"/>
      <c r="V5278" s="28"/>
      <c r="W5278" s="28"/>
      <c r="X5278" s="28"/>
      <c r="Y5278" s="28"/>
      <c r="Z5278" s="28"/>
      <c r="AA5278" s="28"/>
      <c r="AB5278" s="28"/>
      <c r="AC5278" s="28"/>
      <c r="AD5278" s="28"/>
      <c r="AE5278" s="28"/>
      <c r="AF5278" s="28"/>
      <c r="AG5278" s="28" t="s">
        <v>202</v>
      </c>
      <c r="AH5278" s="22"/>
      <c r="AI5278" s="22"/>
      <c r="AJ5278" s="22"/>
    </row>
    <row r="5279" spans="1:36" s="3" customFormat="1" hidden="1" x14ac:dyDescent="0.2">
      <c r="A5279" s="36" t="s">
        <v>10168</v>
      </c>
      <c r="B5279" s="28" t="s">
        <v>111</v>
      </c>
      <c r="C5279" s="28"/>
      <c r="D5279" s="39">
        <v>41952</v>
      </c>
      <c r="E5279" s="30"/>
      <c r="F5279" s="289"/>
      <c r="G5279" s="30"/>
      <c r="H5279" s="30"/>
      <c r="I5279" s="28"/>
      <c r="J5279" s="28"/>
      <c r="K5279" s="28"/>
      <c r="L5279" s="28"/>
      <c r="M5279" s="28"/>
      <c r="N5279" s="28"/>
      <c r="O5279" s="28"/>
      <c r="P5279" s="28"/>
      <c r="Q5279" s="28"/>
      <c r="R5279" s="28"/>
      <c r="S5279" s="28"/>
      <c r="T5279" s="28"/>
      <c r="U5279" s="28"/>
      <c r="V5279" s="28"/>
      <c r="W5279" s="28"/>
      <c r="X5279" s="28"/>
      <c r="Y5279" s="28"/>
      <c r="Z5279" s="28"/>
      <c r="AA5279" s="28"/>
      <c r="AB5279" s="28"/>
      <c r="AC5279" s="28"/>
      <c r="AD5279" s="28"/>
      <c r="AE5279" s="28"/>
      <c r="AF5279" s="28"/>
      <c r="AG5279" s="28" t="s">
        <v>202</v>
      </c>
      <c r="AH5279" s="22"/>
      <c r="AI5279" s="22"/>
      <c r="AJ5279" s="22"/>
    </row>
    <row r="5280" spans="1:36" s="3" customFormat="1" hidden="1" x14ac:dyDescent="0.2">
      <c r="A5280" s="36" t="s">
        <v>10168</v>
      </c>
      <c r="B5280" s="28" t="s">
        <v>111</v>
      </c>
      <c r="C5280" s="28"/>
      <c r="D5280" s="39">
        <v>41953</v>
      </c>
      <c r="E5280" s="30"/>
      <c r="F5280" s="289"/>
      <c r="G5280" s="30"/>
      <c r="H5280" s="30"/>
      <c r="I5280" s="28"/>
      <c r="J5280" s="28"/>
      <c r="K5280" s="28"/>
      <c r="L5280" s="28"/>
      <c r="M5280" s="28"/>
      <c r="N5280" s="28"/>
      <c r="O5280" s="28"/>
      <c r="P5280" s="28"/>
      <c r="Q5280" s="28"/>
      <c r="R5280" s="28"/>
      <c r="S5280" s="28"/>
      <c r="T5280" s="28"/>
      <c r="U5280" s="28"/>
      <c r="V5280" s="28"/>
      <c r="W5280" s="28"/>
      <c r="X5280" s="28"/>
      <c r="Y5280" s="28"/>
      <c r="Z5280" s="28"/>
      <c r="AA5280" s="28"/>
      <c r="AB5280" s="28"/>
      <c r="AC5280" s="28"/>
      <c r="AD5280" s="28"/>
      <c r="AE5280" s="28"/>
      <c r="AF5280" s="28"/>
      <c r="AG5280" s="28" t="s">
        <v>202</v>
      </c>
      <c r="AH5280" s="22"/>
      <c r="AI5280" s="22"/>
      <c r="AJ5280" s="22"/>
    </row>
    <row r="5281" spans="1:36" s="3" customFormat="1" hidden="1" x14ac:dyDescent="0.2">
      <c r="A5281" s="36" t="s">
        <v>10168</v>
      </c>
      <c r="B5281" s="28" t="s">
        <v>111</v>
      </c>
      <c r="C5281" s="28"/>
      <c r="D5281" s="39">
        <v>41954</v>
      </c>
      <c r="E5281" s="30"/>
      <c r="F5281" s="289"/>
      <c r="G5281" s="30"/>
      <c r="H5281" s="30"/>
      <c r="I5281" s="28"/>
      <c r="J5281" s="28"/>
      <c r="K5281" s="28"/>
      <c r="L5281" s="28"/>
      <c r="M5281" s="28"/>
      <c r="N5281" s="28"/>
      <c r="O5281" s="28"/>
      <c r="P5281" s="28"/>
      <c r="Q5281" s="28"/>
      <c r="R5281" s="28"/>
      <c r="S5281" s="28"/>
      <c r="T5281" s="28"/>
      <c r="U5281" s="28"/>
      <c r="V5281" s="28"/>
      <c r="W5281" s="28"/>
      <c r="X5281" s="28"/>
      <c r="Y5281" s="28"/>
      <c r="Z5281" s="28"/>
      <c r="AA5281" s="28"/>
      <c r="AB5281" s="28"/>
      <c r="AC5281" s="28"/>
      <c r="AD5281" s="28"/>
      <c r="AE5281" s="28"/>
      <c r="AF5281" s="28"/>
      <c r="AG5281" s="28" t="s">
        <v>202</v>
      </c>
      <c r="AH5281" s="22"/>
      <c r="AI5281" s="22"/>
      <c r="AJ5281" s="22"/>
    </row>
    <row r="5282" spans="1:36" s="3" customFormat="1" hidden="1" x14ac:dyDescent="0.2">
      <c r="A5282" s="36" t="s">
        <v>10168</v>
      </c>
      <c r="B5282" s="28" t="s">
        <v>111</v>
      </c>
      <c r="C5282" s="28"/>
      <c r="D5282" s="39">
        <v>41955</v>
      </c>
      <c r="E5282" s="30"/>
      <c r="F5282" s="289"/>
      <c r="G5282" s="30"/>
      <c r="H5282" s="30"/>
      <c r="I5282" s="28"/>
      <c r="J5282" s="28"/>
      <c r="K5282" s="28"/>
      <c r="L5282" s="28"/>
      <c r="M5282" s="28"/>
      <c r="N5282" s="28"/>
      <c r="O5282" s="28"/>
      <c r="P5282" s="28"/>
      <c r="Q5282" s="28"/>
      <c r="R5282" s="28"/>
      <c r="S5282" s="28"/>
      <c r="T5282" s="28"/>
      <c r="U5282" s="28"/>
      <c r="V5282" s="28"/>
      <c r="W5282" s="28"/>
      <c r="X5282" s="28"/>
      <c r="Y5282" s="28"/>
      <c r="Z5282" s="28"/>
      <c r="AA5282" s="28"/>
      <c r="AB5282" s="28"/>
      <c r="AC5282" s="28"/>
      <c r="AD5282" s="28"/>
      <c r="AE5282" s="28"/>
      <c r="AF5282" s="28"/>
      <c r="AG5282" s="28" t="s">
        <v>202</v>
      </c>
      <c r="AH5282" s="22"/>
      <c r="AI5282" s="22"/>
      <c r="AJ5282" s="22"/>
    </row>
    <row r="5283" spans="1:36" s="3" customFormat="1" hidden="1" x14ac:dyDescent="0.2">
      <c r="A5283" s="36" t="s">
        <v>10168</v>
      </c>
      <c r="B5283" s="28" t="s">
        <v>111</v>
      </c>
      <c r="C5283" s="28"/>
      <c r="D5283" s="39">
        <v>41956</v>
      </c>
      <c r="E5283" s="30"/>
      <c r="F5283" s="289"/>
      <c r="G5283" s="30"/>
      <c r="H5283" s="30"/>
      <c r="I5283" s="28"/>
      <c r="J5283" s="28"/>
      <c r="K5283" s="28"/>
      <c r="L5283" s="28"/>
      <c r="M5283" s="28"/>
      <c r="N5283" s="28"/>
      <c r="O5283" s="28"/>
      <c r="P5283" s="28"/>
      <c r="Q5283" s="28"/>
      <c r="R5283" s="28"/>
      <c r="S5283" s="28"/>
      <c r="T5283" s="28"/>
      <c r="U5283" s="28"/>
      <c r="V5283" s="28"/>
      <c r="W5283" s="28"/>
      <c r="X5283" s="28"/>
      <c r="Y5283" s="28"/>
      <c r="Z5283" s="28"/>
      <c r="AA5283" s="28"/>
      <c r="AB5283" s="28"/>
      <c r="AC5283" s="28"/>
      <c r="AD5283" s="28"/>
      <c r="AE5283" s="28"/>
      <c r="AF5283" s="28"/>
      <c r="AG5283" s="28" t="s">
        <v>202</v>
      </c>
      <c r="AH5283" s="22"/>
      <c r="AI5283" s="22"/>
      <c r="AJ5283" s="22"/>
    </row>
    <row r="5284" spans="1:36" s="3" customFormat="1" hidden="1" x14ac:dyDescent="0.2">
      <c r="A5284" s="36" t="s">
        <v>10168</v>
      </c>
      <c r="B5284" s="28" t="s">
        <v>111</v>
      </c>
      <c r="C5284" s="28"/>
      <c r="D5284" s="39">
        <v>41957</v>
      </c>
      <c r="E5284" s="30"/>
      <c r="F5284" s="289"/>
      <c r="G5284" s="30"/>
      <c r="H5284" s="30"/>
      <c r="I5284" s="28"/>
      <c r="J5284" s="28"/>
      <c r="K5284" s="28"/>
      <c r="L5284" s="28"/>
      <c r="M5284" s="28"/>
      <c r="N5284" s="28"/>
      <c r="O5284" s="28"/>
      <c r="P5284" s="28"/>
      <c r="Q5284" s="28"/>
      <c r="R5284" s="28"/>
      <c r="S5284" s="28"/>
      <c r="T5284" s="28"/>
      <c r="U5284" s="28"/>
      <c r="V5284" s="28"/>
      <c r="W5284" s="28"/>
      <c r="X5284" s="28"/>
      <c r="Y5284" s="28"/>
      <c r="Z5284" s="28"/>
      <c r="AA5284" s="28"/>
      <c r="AB5284" s="28"/>
      <c r="AC5284" s="28"/>
      <c r="AD5284" s="28"/>
      <c r="AE5284" s="28"/>
      <c r="AF5284" s="28"/>
      <c r="AG5284" s="28" t="s">
        <v>202</v>
      </c>
      <c r="AH5284" s="22"/>
      <c r="AI5284" s="22"/>
      <c r="AJ5284" s="22"/>
    </row>
    <row r="5285" spans="1:36" s="3" customFormat="1" ht="103.5" hidden="1" customHeight="1" x14ac:dyDescent="0.2">
      <c r="A5285" s="36" t="s">
        <v>10168</v>
      </c>
      <c r="B5285" s="28" t="s">
        <v>111</v>
      </c>
      <c r="C5285" s="28"/>
      <c r="D5285" s="39">
        <v>41958</v>
      </c>
      <c r="E5285" s="30"/>
      <c r="F5285" s="289"/>
      <c r="G5285" s="30"/>
      <c r="H5285" s="30"/>
      <c r="I5285" s="28"/>
      <c r="J5285" s="28"/>
      <c r="K5285" s="28"/>
      <c r="L5285" s="28"/>
      <c r="M5285" s="28"/>
      <c r="N5285" s="28"/>
      <c r="O5285" s="28"/>
      <c r="P5285" s="28"/>
      <c r="Q5285" s="28"/>
      <c r="R5285" s="28"/>
      <c r="S5285" s="28"/>
      <c r="T5285" s="28"/>
      <c r="U5285" s="28"/>
      <c r="V5285" s="28"/>
      <c r="W5285" s="28"/>
      <c r="X5285" s="28"/>
      <c r="Y5285" s="28"/>
      <c r="Z5285" s="28"/>
      <c r="AA5285" s="28"/>
      <c r="AB5285" s="28"/>
      <c r="AC5285" s="28"/>
      <c r="AD5285" s="28"/>
      <c r="AE5285" s="28"/>
      <c r="AF5285" s="28"/>
      <c r="AG5285" s="28" t="s">
        <v>202</v>
      </c>
      <c r="AH5285" s="22"/>
      <c r="AI5285" s="22"/>
      <c r="AJ5285" s="22"/>
    </row>
    <row r="5286" spans="1:36" s="3" customFormat="1" ht="120" hidden="1" customHeight="1" x14ac:dyDescent="0.2">
      <c r="A5286" s="36" t="s">
        <v>10168</v>
      </c>
      <c r="B5286" s="28" t="s">
        <v>111</v>
      </c>
      <c r="C5286" s="28"/>
      <c r="D5286" s="39">
        <v>41959</v>
      </c>
      <c r="E5286" s="30"/>
      <c r="F5286" s="289"/>
      <c r="G5286" s="30"/>
      <c r="H5286" s="30"/>
      <c r="I5286" s="28"/>
      <c r="J5286" s="28"/>
      <c r="K5286" s="28"/>
      <c r="L5286" s="28"/>
      <c r="M5286" s="28"/>
      <c r="N5286" s="28"/>
      <c r="O5286" s="28"/>
      <c r="P5286" s="28"/>
      <c r="Q5286" s="28"/>
      <c r="R5286" s="28"/>
      <c r="S5286" s="28"/>
      <c r="T5286" s="28"/>
      <c r="U5286" s="28"/>
      <c r="V5286" s="28"/>
      <c r="W5286" s="28"/>
      <c r="X5286" s="28"/>
      <c r="Y5286" s="28"/>
      <c r="Z5286" s="28"/>
      <c r="AA5286" s="28"/>
      <c r="AB5286" s="28"/>
      <c r="AC5286" s="28"/>
      <c r="AD5286" s="28"/>
      <c r="AE5286" s="28"/>
      <c r="AF5286" s="28"/>
      <c r="AG5286" s="28" t="s">
        <v>202</v>
      </c>
      <c r="AH5286" s="22"/>
      <c r="AI5286" s="22"/>
      <c r="AJ5286" s="22"/>
    </row>
    <row r="5287" spans="1:36" s="3" customFormat="1" ht="19.5" hidden="1" customHeight="1" x14ac:dyDescent="0.2">
      <c r="A5287" s="36" t="s">
        <v>10168</v>
      </c>
      <c r="B5287" s="28" t="s">
        <v>111</v>
      </c>
      <c r="C5287" s="28"/>
      <c r="D5287" s="39">
        <v>41960</v>
      </c>
      <c r="E5287" s="30"/>
      <c r="F5287" s="289"/>
      <c r="G5287" s="30"/>
      <c r="H5287" s="30"/>
      <c r="I5287" s="28"/>
      <c r="J5287" s="28"/>
      <c r="K5287" s="28"/>
      <c r="L5287" s="28"/>
      <c r="M5287" s="28"/>
      <c r="N5287" s="28"/>
      <c r="O5287" s="28"/>
      <c r="P5287" s="28"/>
      <c r="Q5287" s="28"/>
      <c r="R5287" s="28"/>
      <c r="S5287" s="28"/>
      <c r="T5287" s="28"/>
      <c r="U5287" s="28"/>
      <c r="V5287" s="28"/>
      <c r="W5287" s="28"/>
      <c r="X5287" s="28"/>
      <c r="Y5287" s="28"/>
      <c r="Z5287" s="28"/>
      <c r="AA5287" s="28"/>
      <c r="AB5287" s="28"/>
      <c r="AC5287" s="28"/>
      <c r="AD5287" s="28"/>
      <c r="AE5287" s="28"/>
      <c r="AF5287" s="28"/>
      <c r="AG5287" s="28" t="s">
        <v>202</v>
      </c>
      <c r="AH5287" s="22"/>
      <c r="AI5287" s="22"/>
      <c r="AJ5287" s="22"/>
    </row>
    <row r="5288" spans="1:36" hidden="1" x14ac:dyDescent="0.2">
      <c r="A5288" s="36" t="s">
        <v>10168</v>
      </c>
      <c r="B5288" s="28" t="s">
        <v>111</v>
      </c>
      <c r="C5288" s="28"/>
      <c r="D5288" s="39">
        <v>41961</v>
      </c>
      <c r="E5288" s="30"/>
      <c r="F5288" s="289"/>
      <c r="G5288" s="30"/>
      <c r="H5288" s="30"/>
      <c r="I5288" s="28"/>
      <c r="J5288" s="28"/>
      <c r="K5288" s="28"/>
      <c r="L5288" s="28"/>
      <c r="M5288" s="28"/>
      <c r="N5288" s="28"/>
      <c r="O5288" s="28"/>
      <c r="P5288" s="28"/>
      <c r="Q5288" s="28"/>
      <c r="R5288" s="28"/>
      <c r="S5288" s="28"/>
      <c r="T5288" s="28"/>
      <c r="U5288" s="28"/>
      <c r="V5288" s="28"/>
      <c r="W5288" s="28"/>
      <c r="X5288" s="28"/>
      <c r="Y5288" s="28"/>
      <c r="Z5288" s="28"/>
      <c r="AA5288" s="28"/>
      <c r="AB5288" s="28"/>
      <c r="AC5288" s="28"/>
      <c r="AD5288" s="28"/>
      <c r="AE5288" s="28"/>
      <c r="AF5288" s="28"/>
      <c r="AG5288" s="28" t="s">
        <v>202</v>
      </c>
    </row>
    <row r="5289" spans="1:36" hidden="1" x14ac:dyDescent="0.2">
      <c r="A5289" s="36" t="s">
        <v>10168</v>
      </c>
      <c r="B5289" s="28" t="s">
        <v>111</v>
      </c>
      <c r="C5289" s="28"/>
      <c r="D5289" s="39">
        <v>41962</v>
      </c>
      <c r="E5289" s="30"/>
      <c r="F5289" s="289"/>
      <c r="G5289" s="30"/>
      <c r="H5289" s="30"/>
      <c r="I5289" s="28"/>
      <c r="J5289" s="28"/>
      <c r="K5289" s="28"/>
      <c r="L5289" s="28"/>
      <c r="M5289" s="28"/>
      <c r="N5289" s="28"/>
      <c r="O5289" s="28"/>
      <c r="P5289" s="28"/>
      <c r="Q5289" s="28"/>
      <c r="R5289" s="28"/>
      <c r="S5289" s="28"/>
      <c r="T5289" s="28"/>
      <c r="U5289" s="28"/>
      <c r="V5289" s="28"/>
      <c r="W5289" s="28"/>
      <c r="X5289" s="28"/>
      <c r="Y5289" s="28"/>
      <c r="Z5289" s="28"/>
      <c r="AA5289" s="28"/>
      <c r="AB5289" s="28"/>
      <c r="AC5289" s="28"/>
      <c r="AD5289" s="28"/>
      <c r="AE5289" s="28"/>
      <c r="AF5289" s="28"/>
      <c r="AG5289" s="28" t="s">
        <v>202</v>
      </c>
    </row>
    <row r="5290" spans="1:36" hidden="1" x14ac:dyDescent="0.2">
      <c r="A5290" s="36" t="s">
        <v>10168</v>
      </c>
      <c r="B5290" s="28" t="s">
        <v>111</v>
      </c>
      <c r="C5290" s="28"/>
      <c r="D5290" s="39">
        <v>41963</v>
      </c>
      <c r="E5290" s="30"/>
      <c r="F5290" s="289"/>
      <c r="G5290" s="30"/>
      <c r="H5290" s="30"/>
      <c r="I5290" s="28"/>
      <c r="J5290" s="28"/>
      <c r="K5290" s="28"/>
      <c r="L5290" s="28"/>
      <c r="M5290" s="28"/>
      <c r="N5290" s="28"/>
      <c r="O5290" s="28"/>
      <c r="P5290" s="28"/>
      <c r="Q5290" s="28"/>
      <c r="R5290" s="28"/>
      <c r="S5290" s="28"/>
      <c r="T5290" s="28"/>
      <c r="U5290" s="28"/>
      <c r="V5290" s="28"/>
      <c r="W5290" s="28"/>
      <c r="X5290" s="28"/>
      <c r="Y5290" s="28"/>
      <c r="Z5290" s="28"/>
      <c r="AA5290" s="28"/>
      <c r="AB5290" s="28"/>
      <c r="AC5290" s="28"/>
      <c r="AD5290" s="28"/>
      <c r="AE5290" s="28"/>
      <c r="AF5290" s="28"/>
      <c r="AG5290" s="28" t="s">
        <v>202</v>
      </c>
    </row>
    <row r="5291" spans="1:36" ht="31.5" hidden="1" customHeight="1" x14ac:dyDescent="0.2">
      <c r="A5291" s="36" t="s">
        <v>10168</v>
      </c>
      <c r="B5291" s="28" t="s">
        <v>111</v>
      </c>
      <c r="C5291" s="28"/>
      <c r="D5291" s="39">
        <v>41964</v>
      </c>
      <c r="E5291" s="30"/>
      <c r="F5291" s="289"/>
      <c r="G5291" s="30"/>
      <c r="H5291" s="30"/>
      <c r="I5291" s="28"/>
      <c r="J5291" s="28"/>
      <c r="K5291" s="28"/>
      <c r="L5291" s="28"/>
      <c r="M5291" s="28"/>
      <c r="N5291" s="28"/>
      <c r="O5291" s="28"/>
      <c r="P5291" s="28"/>
      <c r="Q5291" s="28"/>
      <c r="R5291" s="28"/>
      <c r="S5291" s="28"/>
      <c r="T5291" s="28"/>
      <c r="U5291" s="28"/>
      <c r="V5291" s="28"/>
      <c r="W5291" s="28"/>
      <c r="X5291" s="28"/>
      <c r="Y5291" s="28"/>
      <c r="Z5291" s="28"/>
      <c r="AA5291" s="28"/>
      <c r="AB5291" s="28"/>
      <c r="AC5291" s="28"/>
      <c r="AD5291" s="28"/>
      <c r="AE5291" s="28"/>
      <c r="AF5291" s="28"/>
      <c r="AG5291" s="28" t="s">
        <v>202</v>
      </c>
    </row>
    <row r="5292" spans="1:36" ht="31.5" hidden="1" customHeight="1" x14ac:dyDescent="0.2">
      <c r="A5292" s="36" t="s">
        <v>10168</v>
      </c>
      <c r="B5292" s="28" t="s">
        <v>111</v>
      </c>
      <c r="C5292" s="28"/>
      <c r="D5292" s="39">
        <v>41965</v>
      </c>
      <c r="E5292" s="30"/>
      <c r="F5292" s="289"/>
      <c r="G5292" s="30"/>
      <c r="H5292" s="30"/>
      <c r="I5292" s="28"/>
      <c r="J5292" s="28"/>
      <c r="K5292" s="28"/>
      <c r="L5292" s="28"/>
      <c r="M5292" s="28"/>
      <c r="N5292" s="28"/>
      <c r="O5292" s="28"/>
      <c r="P5292" s="28"/>
      <c r="Q5292" s="28"/>
      <c r="R5292" s="28"/>
      <c r="S5292" s="28"/>
      <c r="T5292" s="28"/>
      <c r="U5292" s="28"/>
      <c r="V5292" s="28"/>
      <c r="W5292" s="28"/>
      <c r="X5292" s="28"/>
      <c r="Y5292" s="28"/>
      <c r="Z5292" s="28"/>
      <c r="AA5292" s="28"/>
      <c r="AB5292" s="28"/>
      <c r="AC5292" s="28"/>
      <c r="AD5292" s="28"/>
      <c r="AE5292" s="28"/>
      <c r="AF5292" s="28"/>
      <c r="AG5292" s="28" t="s">
        <v>202</v>
      </c>
    </row>
    <row r="5293" spans="1:36" ht="31.5" hidden="1" customHeight="1" x14ac:dyDescent="0.2">
      <c r="A5293" s="36" t="s">
        <v>10168</v>
      </c>
      <c r="B5293" s="28" t="s">
        <v>111</v>
      </c>
      <c r="C5293" s="28"/>
      <c r="D5293" s="39">
        <v>41966</v>
      </c>
      <c r="E5293" s="30"/>
      <c r="F5293" s="289"/>
      <c r="G5293" s="30"/>
      <c r="H5293" s="30"/>
      <c r="I5293" s="28"/>
      <c r="J5293" s="28"/>
      <c r="K5293" s="28"/>
      <c r="L5293" s="28"/>
      <c r="M5293" s="28"/>
      <c r="N5293" s="28"/>
      <c r="O5293" s="28"/>
      <c r="P5293" s="28"/>
      <c r="Q5293" s="28"/>
      <c r="R5293" s="28"/>
      <c r="S5293" s="28"/>
      <c r="T5293" s="28"/>
      <c r="U5293" s="28"/>
      <c r="V5293" s="28"/>
      <c r="W5293" s="28"/>
      <c r="X5293" s="28"/>
      <c r="Y5293" s="28"/>
      <c r="Z5293" s="28"/>
      <c r="AA5293" s="28"/>
      <c r="AB5293" s="28"/>
      <c r="AC5293" s="28"/>
      <c r="AD5293" s="28"/>
      <c r="AE5293" s="28"/>
      <c r="AF5293" s="28"/>
      <c r="AG5293" s="28" t="s">
        <v>202</v>
      </c>
    </row>
    <row r="5294" spans="1:36" ht="15" hidden="1" customHeight="1" x14ac:dyDescent="0.2">
      <c r="A5294" s="36" t="s">
        <v>10168</v>
      </c>
      <c r="B5294" s="28" t="s">
        <v>111</v>
      </c>
      <c r="C5294" s="28"/>
      <c r="D5294" s="39">
        <v>41967</v>
      </c>
      <c r="E5294" s="30"/>
      <c r="F5294" s="289"/>
      <c r="G5294" s="30"/>
      <c r="H5294" s="30"/>
      <c r="I5294" s="28"/>
      <c r="J5294" s="28"/>
      <c r="K5294" s="28"/>
      <c r="L5294" s="28"/>
      <c r="M5294" s="28"/>
      <c r="N5294" s="28"/>
      <c r="O5294" s="28"/>
      <c r="P5294" s="28"/>
      <c r="Q5294" s="28"/>
      <c r="R5294" s="28"/>
      <c r="S5294" s="28"/>
      <c r="T5294" s="28"/>
      <c r="U5294" s="28"/>
      <c r="V5294" s="28"/>
      <c r="W5294" s="28"/>
      <c r="X5294" s="28"/>
      <c r="Y5294" s="28"/>
      <c r="Z5294" s="28"/>
      <c r="AA5294" s="28"/>
      <c r="AB5294" s="28"/>
      <c r="AC5294" s="28"/>
      <c r="AD5294" s="28"/>
      <c r="AE5294" s="28"/>
      <c r="AF5294" s="28"/>
      <c r="AG5294" s="28" t="s">
        <v>202</v>
      </c>
    </row>
    <row r="5295" spans="1:36" ht="15" hidden="1" customHeight="1" x14ac:dyDescent="0.2">
      <c r="A5295" s="36" t="s">
        <v>10168</v>
      </c>
      <c r="B5295" s="28" t="s">
        <v>111</v>
      </c>
      <c r="C5295" s="28"/>
      <c r="D5295" s="39">
        <v>41968</v>
      </c>
      <c r="E5295" s="30"/>
      <c r="F5295" s="289"/>
      <c r="G5295" s="30"/>
      <c r="H5295" s="30"/>
      <c r="I5295" s="28"/>
      <c r="J5295" s="28"/>
      <c r="K5295" s="28"/>
      <c r="L5295" s="28"/>
      <c r="M5295" s="28"/>
      <c r="N5295" s="28"/>
      <c r="O5295" s="28"/>
      <c r="P5295" s="28"/>
      <c r="Q5295" s="28"/>
      <c r="R5295" s="28"/>
      <c r="S5295" s="28"/>
      <c r="T5295" s="28"/>
      <c r="U5295" s="28"/>
      <c r="V5295" s="28"/>
      <c r="W5295" s="28"/>
      <c r="X5295" s="28"/>
      <c r="Y5295" s="28"/>
      <c r="Z5295" s="28"/>
      <c r="AA5295" s="28"/>
      <c r="AB5295" s="28"/>
      <c r="AC5295" s="28"/>
      <c r="AD5295" s="28"/>
      <c r="AE5295" s="28"/>
      <c r="AF5295" s="28"/>
      <c r="AG5295" s="28" t="s">
        <v>202</v>
      </c>
    </row>
    <row r="5296" spans="1:36" ht="15" hidden="1" customHeight="1" x14ac:dyDescent="0.2">
      <c r="A5296" s="36" t="s">
        <v>10168</v>
      </c>
      <c r="B5296" s="28" t="s">
        <v>111</v>
      </c>
      <c r="C5296" s="28"/>
      <c r="D5296" s="39">
        <v>41969</v>
      </c>
      <c r="E5296" s="30"/>
      <c r="F5296" s="289"/>
      <c r="G5296" s="30"/>
      <c r="H5296" s="30"/>
      <c r="I5296" s="28"/>
      <c r="J5296" s="28"/>
      <c r="K5296" s="28"/>
      <c r="L5296" s="28"/>
      <c r="M5296" s="28"/>
      <c r="N5296" s="28"/>
      <c r="O5296" s="28"/>
      <c r="P5296" s="28"/>
      <c r="Q5296" s="28"/>
      <c r="R5296" s="28"/>
      <c r="S5296" s="28"/>
      <c r="T5296" s="28"/>
      <c r="U5296" s="28"/>
      <c r="V5296" s="28"/>
      <c r="W5296" s="28"/>
      <c r="X5296" s="28"/>
      <c r="Y5296" s="28"/>
      <c r="Z5296" s="28"/>
      <c r="AA5296" s="28"/>
      <c r="AB5296" s="28"/>
      <c r="AC5296" s="28"/>
      <c r="AD5296" s="28"/>
      <c r="AE5296" s="28"/>
      <c r="AF5296" s="28"/>
      <c r="AG5296" s="28" t="s">
        <v>202</v>
      </c>
    </row>
    <row r="5297" spans="1:113" ht="94.5" hidden="1" x14ac:dyDescent="0.2">
      <c r="A5297" s="36" t="s">
        <v>10168</v>
      </c>
      <c r="B5297" s="36" t="s">
        <v>111</v>
      </c>
      <c r="C5297" s="36" t="s">
        <v>36</v>
      </c>
      <c r="D5297" s="39">
        <v>41970</v>
      </c>
      <c r="E5297" s="38">
        <v>0.74305555555555547</v>
      </c>
      <c r="F5297" s="39">
        <v>41970</v>
      </c>
      <c r="G5297" s="38">
        <v>0.84722222222222221</v>
      </c>
      <c r="H5297" s="38">
        <f>G5297-E5297</f>
        <v>0.10416666666666674</v>
      </c>
      <c r="I5297" s="36">
        <v>3</v>
      </c>
      <c r="J5297" s="36" t="s">
        <v>400</v>
      </c>
      <c r="K5297" s="52" t="s">
        <v>134</v>
      </c>
      <c r="L5297" s="52" t="s">
        <v>130</v>
      </c>
      <c r="M5297" s="36" t="s">
        <v>8859</v>
      </c>
      <c r="N5297" s="36" t="s">
        <v>103</v>
      </c>
      <c r="O5297" s="36" t="s">
        <v>66</v>
      </c>
      <c r="P5297" s="36" t="s">
        <v>402</v>
      </c>
      <c r="Q5297" s="52" t="s">
        <v>10782</v>
      </c>
      <c r="R5297" s="28">
        <v>8.2650000000000006</v>
      </c>
      <c r="S5297" s="28">
        <v>0.111</v>
      </c>
      <c r="T5297" s="36">
        <v>8.3759999999999994</v>
      </c>
      <c r="U5297" s="28"/>
      <c r="V5297" s="28"/>
      <c r="W5297" s="28"/>
      <c r="X5297" s="28"/>
      <c r="Y5297" s="28"/>
      <c r="Z5297" s="28"/>
      <c r="AA5297" s="28"/>
      <c r="AB5297" s="28"/>
      <c r="AC5297" s="28"/>
      <c r="AD5297" s="52" t="s">
        <v>60</v>
      </c>
      <c r="AE5297" s="36" t="s">
        <v>9763</v>
      </c>
      <c r="AF5297" s="36" t="s">
        <v>4180</v>
      </c>
      <c r="AG5297" s="28"/>
    </row>
    <row r="5298" spans="1:113" ht="110.25" hidden="1" x14ac:dyDescent="0.2">
      <c r="A5298" s="52" t="s">
        <v>10799</v>
      </c>
      <c r="B5298" s="52" t="s">
        <v>111</v>
      </c>
      <c r="C5298" s="52" t="s">
        <v>11007</v>
      </c>
      <c r="D5298" s="311">
        <v>41983</v>
      </c>
      <c r="E5298" s="63">
        <v>0.79513888888888884</v>
      </c>
      <c r="F5298" s="311">
        <v>41983</v>
      </c>
      <c r="G5298" s="63">
        <v>0.87847222222222221</v>
      </c>
      <c r="H5298" s="63">
        <v>8.3333333333333329E-2</v>
      </c>
      <c r="I5298" s="52">
        <v>7</v>
      </c>
      <c r="J5298" s="52" t="s">
        <v>400</v>
      </c>
      <c r="K5298" s="52" t="s">
        <v>134</v>
      </c>
      <c r="L5298" s="52" t="s">
        <v>130</v>
      </c>
      <c r="M5298" s="52" t="s">
        <v>11008</v>
      </c>
      <c r="N5298" s="52" t="s">
        <v>103</v>
      </c>
      <c r="O5298" s="52" t="s">
        <v>66</v>
      </c>
      <c r="P5298" s="52" t="s">
        <v>402</v>
      </c>
      <c r="Q5298" s="52" t="s">
        <v>11009</v>
      </c>
      <c r="R5298" s="52">
        <v>7.3120000000000003</v>
      </c>
      <c r="S5298" s="52">
        <v>6.2E-2</v>
      </c>
      <c r="T5298" s="79">
        <f>S5298+R5298</f>
        <v>7.3740000000000006</v>
      </c>
      <c r="U5298" s="36"/>
      <c r="V5298" s="36"/>
      <c r="W5298" s="36"/>
      <c r="X5298" s="36"/>
      <c r="Y5298" s="36"/>
      <c r="Z5298" s="36"/>
      <c r="AA5298" s="36"/>
      <c r="AB5298" s="36"/>
      <c r="AC5298" s="36"/>
      <c r="AD5298" s="52" t="s">
        <v>60</v>
      </c>
      <c r="AE5298" s="52" t="s">
        <v>101</v>
      </c>
      <c r="AF5298" s="52" t="s">
        <v>98</v>
      </c>
      <c r="AG5298" s="100"/>
    </row>
    <row r="5299" spans="1:113" ht="150" hidden="1" x14ac:dyDescent="0.2">
      <c r="A5299" s="52" t="s">
        <v>10799</v>
      </c>
      <c r="B5299" s="52" t="s">
        <v>111</v>
      </c>
      <c r="C5299" s="107" t="s">
        <v>11007</v>
      </c>
      <c r="D5299" s="870">
        <v>41985</v>
      </c>
      <c r="E5299" s="885">
        <v>0.77777777777777779</v>
      </c>
      <c r="F5299" s="870">
        <v>41985</v>
      </c>
      <c r="G5299" s="885">
        <v>0.85972222222222217</v>
      </c>
      <c r="H5299" s="885">
        <f>G5299-E5299</f>
        <v>8.1944444444444375E-2</v>
      </c>
      <c r="I5299" s="107">
        <v>1</v>
      </c>
      <c r="J5299" s="107" t="s">
        <v>183</v>
      </c>
      <c r="K5299" s="107" t="s">
        <v>183</v>
      </c>
      <c r="L5299" s="107" t="s">
        <v>130</v>
      </c>
      <c r="M5299" s="916" t="s">
        <v>1284</v>
      </c>
      <c r="N5299" s="107">
        <v>0.4</v>
      </c>
      <c r="O5299" s="107" t="s">
        <v>72</v>
      </c>
      <c r="P5299" s="923" t="s">
        <v>1136</v>
      </c>
      <c r="Q5299" s="935" t="s">
        <v>11025</v>
      </c>
      <c r="R5299" s="956">
        <v>2.1230000000000002</v>
      </c>
      <c r="S5299" s="956">
        <v>1.7999999999999999E-2</v>
      </c>
      <c r="T5299" s="956">
        <v>2.141</v>
      </c>
      <c r="U5299" s="52"/>
      <c r="V5299" s="52"/>
      <c r="W5299" s="52"/>
      <c r="X5299" s="52"/>
      <c r="Y5299" s="52"/>
      <c r="Z5299" s="52"/>
      <c r="AA5299" s="52"/>
      <c r="AB5299" s="52"/>
      <c r="AC5299" s="52"/>
      <c r="AD5299" s="52" t="s">
        <v>60</v>
      </c>
      <c r="AE5299" s="52" t="s">
        <v>101</v>
      </c>
      <c r="AF5299" s="52" t="s">
        <v>98</v>
      </c>
      <c r="AG5299" s="317"/>
      <c r="AH5299" s="3"/>
      <c r="AI5299" s="3"/>
      <c r="AJ5299" s="3"/>
    </row>
    <row r="5300" spans="1:113" hidden="1" x14ac:dyDescent="0.2">
      <c r="A5300" s="36" t="s">
        <v>2028</v>
      </c>
      <c r="B5300" s="28" t="s">
        <v>112</v>
      </c>
      <c r="C5300" s="36" t="s">
        <v>36</v>
      </c>
      <c r="D5300" s="37">
        <v>41640</v>
      </c>
      <c r="E5300" s="30"/>
      <c r="F5300" s="37"/>
      <c r="G5300" s="30"/>
      <c r="H5300" s="196"/>
      <c r="I5300" s="28"/>
      <c r="J5300" s="28"/>
      <c r="K5300" s="28"/>
      <c r="L5300" s="28"/>
      <c r="M5300" s="28"/>
      <c r="N5300" s="28"/>
      <c r="O5300" s="28"/>
      <c r="P5300" s="28"/>
      <c r="Q5300" s="28"/>
      <c r="R5300" s="28"/>
      <c r="S5300" s="28"/>
      <c r="T5300" s="36"/>
      <c r="U5300" s="28"/>
      <c r="V5300" s="28"/>
      <c r="W5300" s="28"/>
      <c r="X5300" s="28"/>
      <c r="Y5300" s="28"/>
      <c r="Z5300" s="28"/>
      <c r="AA5300" s="28"/>
      <c r="AB5300" s="28"/>
      <c r="AC5300" s="28"/>
      <c r="AD5300" s="28"/>
      <c r="AE5300" s="28"/>
      <c r="AF5300" s="28"/>
      <c r="AG5300" s="28" t="s">
        <v>200</v>
      </c>
    </row>
    <row r="5301" spans="1:113" hidden="1" x14ac:dyDescent="0.2">
      <c r="A5301" s="36" t="s">
        <v>2028</v>
      </c>
      <c r="B5301" s="28" t="s">
        <v>112</v>
      </c>
      <c r="C5301" s="36" t="s">
        <v>36</v>
      </c>
      <c r="D5301" s="37">
        <v>41641</v>
      </c>
      <c r="E5301" s="30"/>
      <c r="F5301" s="37"/>
      <c r="G5301" s="30"/>
      <c r="H5301" s="196"/>
      <c r="I5301" s="28"/>
      <c r="J5301" s="28"/>
      <c r="K5301" s="28"/>
      <c r="L5301" s="28"/>
      <c r="M5301" s="28"/>
      <c r="N5301" s="28"/>
      <c r="O5301" s="28"/>
      <c r="P5301" s="28"/>
      <c r="Q5301" s="28"/>
      <c r="R5301" s="28"/>
      <c r="S5301" s="28"/>
      <c r="T5301" s="36"/>
      <c r="U5301" s="28"/>
      <c r="V5301" s="28"/>
      <c r="W5301" s="28"/>
      <c r="X5301" s="28"/>
      <c r="Y5301" s="28"/>
      <c r="Z5301" s="28"/>
      <c r="AA5301" s="28"/>
      <c r="AB5301" s="28"/>
      <c r="AC5301" s="28"/>
      <c r="AD5301" s="28"/>
      <c r="AE5301" s="28"/>
      <c r="AF5301" s="28"/>
      <c r="AG5301" s="28" t="s">
        <v>200</v>
      </c>
    </row>
    <row r="5302" spans="1:113" s="75" customFormat="1" hidden="1" x14ac:dyDescent="0.2">
      <c r="A5302" s="36" t="s">
        <v>2028</v>
      </c>
      <c r="B5302" s="28" t="s">
        <v>112</v>
      </c>
      <c r="C5302" s="36" t="s">
        <v>36</v>
      </c>
      <c r="D5302" s="37">
        <v>41642</v>
      </c>
      <c r="E5302" s="30"/>
      <c r="F5302" s="37"/>
      <c r="G5302" s="30"/>
      <c r="H5302" s="196"/>
      <c r="I5302" s="28"/>
      <c r="J5302" s="28"/>
      <c r="K5302" s="28"/>
      <c r="L5302" s="28"/>
      <c r="M5302" s="28"/>
      <c r="N5302" s="28"/>
      <c r="O5302" s="28"/>
      <c r="P5302" s="28"/>
      <c r="Q5302" s="28"/>
      <c r="R5302" s="28"/>
      <c r="S5302" s="28"/>
      <c r="T5302" s="36"/>
      <c r="U5302" s="28"/>
      <c r="V5302" s="28"/>
      <c r="W5302" s="28"/>
      <c r="X5302" s="28"/>
      <c r="Y5302" s="28"/>
      <c r="Z5302" s="28"/>
      <c r="AA5302" s="28"/>
      <c r="AB5302" s="28"/>
      <c r="AC5302" s="28"/>
      <c r="AD5302" s="28"/>
      <c r="AE5302" s="28"/>
      <c r="AF5302" s="28"/>
      <c r="AG5302" s="351" t="s">
        <v>200</v>
      </c>
      <c r="AH5302" s="22"/>
      <c r="AI5302" s="22"/>
      <c r="AJ5302" s="22"/>
      <c r="AK5302" s="161"/>
      <c r="AL5302" s="69"/>
      <c r="AM5302" s="69"/>
      <c r="AN5302" s="69"/>
      <c r="AO5302" s="69"/>
      <c r="AP5302" s="69"/>
      <c r="AQ5302" s="69"/>
      <c r="AR5302" s="69"/>
      <c r="AS5302" s="69"/>
      <c r="AT5302" s="69"/>
      <c r="AU5302" s="69"/>
      <c r="AV5302" s="69"/>
      <c r="AW5302" s="69"/>
      <c r="AX5302" s="69"/>
      <c r="AY5302" s="69"/>
      <c r="AZ5302" s="69"/>
      <c r="BA5302" s="69"/>
      <c r="BB5302" s="69"/>
      <c r="BC5302" s="69"/>
      <c r="BD5302" s="69"/>
      <c r="BE5302" s="69"/>
      <c r="BF5302" s="69"/>
      <c r="BG5302" s="69"/>
      <c r="BH5302" s="69"/>
      <c r="BI5302" s="69"/>
      <c r="BJ5302" s="69"/>
      <c r="BK5302" s="69"/>
      <c r="BL5302" s="69"/>
      <c r="BM5302" s="69"/>
      <c r="BN5302" s="69"/>
      <c r="BO5302" s="69"/>
      <c r="BP5302" s="69"/>
      <c r="BQ5302" s="69"/>
      <c r="BR5302" s="69"/>
      <c r="BS5302" s="69"/>
      <c r="BT5302" s="69"/>
      <c r="BU5302" s="69"/>
      <c r="BV5302" s="69"/>
      <c r="BW5302" s="69"/>
      <c r="BX5302" s="69"/>
      <c r="BY5302" s="69"/>
      <c r="BZ5302" s="69"/>
      <c r="CA5302" s="69"/>
      <c r="CB5302" s="69"/>
      <c r="CC5302" s="69"/>
      <c r="CD5302" s="69"/>
      <c r="CE5302" s="69"/>
      <c r="CF5302" s="69"/>
      <c r="CG5302" s="69"/>
      <c r="CH5302" s="69"/>
      <c r="CI5302" s="69"/>
      <c r="CJ5302" s="69"/>
      <c r="CK5302" s="69"/>
      <c r="CL5302" s="69"/>
      <c r="CM5302" s="69"/>
      <c r="CN5302" s="69"/>
      <c r="CO5302" s="69"/>
      <c r="CP5302" s="69"/>
      <c r="CQ5302" s="69"/>
      <c r="CR5302" s="69"/>
      <c r="CS5302" s="69"/>
      <c r="CT5302" s="69"/>
      <c r="CU5302" s="69"/>
      <c r="CV5302" s="69"/>
      <c r="CW5302" s="69"/>
      <c r="CX5302" s="69"/>
      <c r="CY5302" s="69"/>
      <c r="CZ5302" s="69"/>
      <c r="DA5302" s="69"/>
      <c r="DB5302" s="69"/>
      <c r="DC5302" s="69"/>
      <c r="DD5302" s="69"/>
      <c r="DE5302" s="69"/>
      <c r="DF5302" s="69"/>
      <c r="DG5302" s="69"/>
      <c r="DH5302" s="69"/>
      <c r="DI5302" s="69"/>
    </row>
    <row r="5303" spans="1:113" s="75" customFormat="1" ht="100.5" hidden="1" customHeight="1" x14ac:dyDescent="0.2">
      <c r="A5303" s="36" t="s">
        <v>2028</v>
      </c>
      <c r="B5303" s="28" t="s">
        <v>112</v>
      </c>
      <c r="C5303" s="36" t="s">
        <v>36</v>
      </c>
      <c r="D5303" s="37">
        <v>41643</v>
      </c>
      <c r="E5303" s="30"/>
      <c r="F5303" s="37"/>
      <c r="G5303" s="30"/>
      <c r="H5303" s="196"/>
      <c r="I5303" s="28"/>
      <c r="J5303" s="28"/>
      <c r="K5303" s="28"/>
      <c r="L5303" s="28"/>
      <c r="M5303" s="28"/>
      <c r="N5303" s="28"/>
      <c r="O5303" s="28"/>
      <c r="P5303" s="28"/>
      <c r="Q5303" s="28"/>
      <c r="R5303" s="28"/>
      <c r="S5303" s="28"/>
      <c r="T5303" s="36"/>
      <c r="U5303" s="28"/>
      <c r="V5303" s="28"/>
      <c r="W5303" s="28"/>
      <c r="X5303" s="28"/>
      <c r="Y5303" s="28"/>
      <c r="Z5303" s="28"/>
      <c r="AA5303" s="28"/>
      <c r="AB5303" s="28"/>
      <c r="AC5303" s="28"/>
      <c r="AD5303" s="28"/>
      <c r="AE5303" s="28"/>
      <c r="AF5303" s="28"/>
      <c r="AG5303" s="351" t="s">
        <v>200</v>
      </c>
      <c r="AH5303" s="22"/>
      <c r="AI5303" s="22"/>
      <c r="AJ5303" s="22"/>
      <c r="AK5303" s="161"/>
      <c r="AL5303" s="69"/>
      <c r="AM5303" s="69"/>
      <c r="AN5303" s="69"/>
      <c r="AO5303" s="69"/>
      <c r="AP5303" s="69"/>
      <c r="AQ5303" s="69"/>
      <c r="AR5303" s="69"/>
      <c r="AS5303" s="69"/>
      <c r="AT5303" s="69"/>
      <c r="AU5303" s="69"/>
      <c r="AV5303" s="69"/>
      <c r="AW5303" s="69"/>
      <c r="AX5303" s="69"/>
      <c r="AY5303" s="69"/>
      <c r="AZ5303" s="69"/>
      <c r="BA5303" s="69"/>
      <c r="BB5303" s="69"/>
      <c r="BC5303" s="69"/>
      <c r="BD5303" s="69"/>
      <c r="BE5303" s="69"/>
      <c r="BF5303" s="69"/>
      <c r="BG5303" s="69"/>
      <c r="BH5303" s="69"/>
      <c r="BI5303" s="69"/>
      <c r="BJ5303" s="69"/>
      <c r="BK5303" s="69"/>
      <c r="BL5303" s="69"/>
      <c r="BM5303" s="69"/>
      <c r="BN5303" s="69"/>
      <c r="BO5303" s="69"/>
      <c r="BP5303" s="69"/>
      <c r="BQ5303" s="69"/>
      <c r="BR5303" s="69"/>
      <c r="BS5303" s="69"/>
      <c r="BT5303" s="69"/>
      <c r="BU5303" s="69"/>
      <c r="BV5303" s="69"/>
      <c r="BW5303" s="69"/>
      <c r="BX5303" s="69"/>
      <c r="BY5303" s="69"/>
      <c r="BZ5303" s="69"/>
      <c r="CA5303" s="69"/>
      <c r="CB5303" s="69"/>
      <c r="CC5303" s="69"/>
      <c r="CD5303" s="69"/>
      <c r="CE5303" s="69"/>
      <c r="CF5303" s="69"/>
      <c r="CG5303" s="69"/>
      <c r="CH5303" s="69"/>
      <c r="CI5303" s="69"/>
      <c r="CJ5303" s="69"/>
      <c r="CK5303" s="69"/>
      <c r="CL5303" s="69"/>
      <c r="CM5303" s="69"/>
      <c r="CN5303" s="69"/>
      <c r="CO5303" s="69"/>
      <c r="CP5303" s="69"/>
      <c r="CQ5303" s="69"/>
      <c r="CR5303" s="69"/>
      <c r="CS5303" s="69"/>
      <c r="CT5303" s="69"/>
      <c r="CU5303" s="69"/>
      <c r="CV5303" s="69"/>
      <c r="CW5303" s="69"/>
      <c r="CX5303" s="69"/>
      <c r="CY5303" s="69"/>
      <c r="CZ5303" s="69"/>
      <c r="DA5303" s="69"/>
      <c r="DB5303" s="69"/>
      <c r="DC5303" s="69"/>
      <c r="DD5303" s="69"/>
      <c r="DE5303" s="69"/>
      <c r="DF5303" s="69"/>
      <c r="DG5303" s="69"/>
      <c r="DH5303" s="69"/>
      <c r="DI5303" s="69"/>
    </row>
    <row r="5304" spans="1:113" s="75" customFormat="1" hidden="1" x14ac:dyDescent="0.2">
      <c r="A5304" s="36" t="s">
        <v>2028</v>
      </c>
      <c r="B5304" s="28" t="s">
        <v>112</v>
      </c>
      <c r="C5304" s="36" t="s">
        <v>36</v>
      </c>
      <c r="D5304" s="37">
        <v>41644</v>
      </c>
      <c r="E5304" s="30"/>
      <c r="F5304" s="37"/>
      <c r="G5304" s="30"/>
      <c r="H5304" s="196"/>
      <c r="I5304" s="28"/>
      <c r="J5304" s="28"/>
      <c r="K5304" s="28"/>
      <c r="L5304" s="28"/>
      <c r="M5304" s="28"/>
      <c r="N5304" s="28"/>
      <c r="O5304" s="28"/>
      <c r="P5304" s="28"/>
      <c r="Q5304" s="28"/>
      <c r="R5304" s="28"/>
      <c r="S5304" s="28"/>
      <c r="T5304" s="36"/>
      <c r="U5304" s="28"/>
      <c r="V5304" s="28"/>
      <c r="W5304" s="28"/>
      <c r="X5304" s="28"/>
      <c r="Y5304" s="28"/>
      <c r="Z5304" s="28"/>
      <c r="AA5304" s="28"/>
      <c r="AB5304" s="28"/>
      <c r="AC5304" s="28"/>
      <c r="AD5304" s="28"/>
      <c r="AE5304" s="28"/>
      <c r="AF5304" s="28"/>
      <c r="AG5304" s="351" t="s">
        <v>200</v>
      </c>
      <c r="AH5304" s="22"/>
      <c r="AI5304" s="22"/>
      <c r="AJ5304" s="22"/>
      <c r="AK5304" s="161"/>
      <c r="AL5304" s="69"/>
      <c r="AM5304" s="69"/>
      <c r="AN5304" s="69"/>
      <c r="AO5304" s="69"/>
      <c r="AP5304" s="69"/>
      <c r="AQ5304" s="69"/>
      <c r="AR5304" s="69"/>
      <c r="AS5304" s="69"/>
      <c r="AT5304" s="69"/>
      <c r="AU5304" s="69"/>
      <c r="AV5304" s="69"/>
      <c r="AW5304" s="69"/>
      <c r="AX5304" s="69"/>
      <c r="AY5304" s="69"/>
      <c r="AZ5304" s="69"/>
      <c r="BA5304" s="69"/>
      <c r="BB5304" s="69"/>
      <c r="BC5304" s="69"/>
      <c r="BD5304" s="69"/>
      <c r="BE5304" s="69"/>
      <c r="BF5304" s="69"/>
      <c r="BG5304" s="69"/>
      <c r="BH5304" s="69"/>
      <c r="BI5304" s="69"/>
      <c r="BJ5304" s="69"/>
      <c r="BK5304" s="69"/>
      <c r="BL5304" s="69"/>
      <c r="BM5304" s="69"/>
      <c r="BN5304" s="69"/>
      <c r="BO5304" s="69"/>
      <c r="BP5304" s="69"/>
      <c r="BQ5304" s="69"/>
      <c r="BR5304" s="69"/>
      <c r="BS5304" s="69"/>
      <c r="BT5304" s="69"/>
      <c r="BU5304" s="69"/>
      <c r="BV5304" s="69"/>
      <c r="BW5304" s="69"/>
      <c r="BX5304" s="69"/>
      <c r="BY5304" s="69"/>
      <c r="BZ5304" s="69"/>
      <c r="CA5304" s="69"/>
      <c r="CB5304" s="69"/>
      <c r="CC5304" s="69"/>
      <c r="CD5304" s="69"/>
      <c r="CE5304" s="69"/>
      <c r="CF5304" s="69"/>
      <c r="CG5304" s="69"/>
      <c r="CH5304" s="69"/>
      <c r="CI5304" s="69"/>
      <c r="CJ5304" s="69"/>
      <c r="CK5304" s="69"/>
      <c r="CL5304" s="69"/>
      <c r="CM5304" s="69"/>
      <c r="CN5304" s="69"/>
      <c r="CO5304" s="69"/>
      <c r="CP5304" s="69"/>
      <c r="CQ5304" s="69"/>
      <c r="CR5304" s="69"/>
      <c r="CS5304" s="69"/>
      <c r="CT5304" s="69"/>
      <c r="CU5304" s="69"/>
      <c r="CV5304" s="69"/>
      <c r="CW5304" s="69"/>
      <c r="CX5304" s="69"/>
      <c r="CY5304" s="69"/>
      <c r="CZ5304" s="69"/>
      <c r="DA5304" s="69"/>
      <c r="DB5304" s="69"/>
      <c r="DC5304" s="69"/>
      <c r="DD5304" s="69"/>
      <c r="DE5304" s="69"/>
      <c r="DF5304" s="69"/>
      <c r="DG5304" s="69"/>
      <c r="DH5304" s="69"/>
      <c r="DI5304" s="69"/>
    </row>
    <row r="5305" spans="1:113" s="75" customFormat="1" hidden="1" x14ac:dyDescent="0.2">
      <c r="A5305" s="36" t="s">
        <v>2028</v>
      </c>
      <c r="B5305" s="28" t="s">
        <v>112</v>
      </c>
      <c r="C5305" s="36" t="s">
        <v>36</v>
      </c>
      <c r="D5305" s="37">
        <v>41645</v>
      </c>
      <c r="E5305" s="30"/>
      <c r="F5305" s="37"/>
      <c r="G5305" s="30"/>
      <c r="H5305" s="196"/>
      <c r="I5305" s="28"/>
      <c r="J5305" s="28"/>
      <c r="K5305" s="28"/>
      <c r="L5305" s="28"/>
      <c r="M5305" s="28"/>
      <c r="N5305" s="28"/>
      <c r="O5305" s="28"/>
      <c r="P5305" s="28"/>
      <c r="Q5305" s="28"/>
      <c r="R5305" s="28"/>
      <c r="S5305" s="28"/>
      <c r="T5305" s="36"/>
      <c r="U5305" s="28"/>
      <c r="V5305" s="28"/>
      <c r="W5305" s="28"/>
      <c r="X5305" s="28"/>
      <c r="Y5305" s="28"/>
      <c r="Z5305" s="28"/>
      <c r="AA5305" s="28"/>
      <c r="AB5305" s="28"/>
      <c r="AC5305" s="28"/>
      <c r="AD5305" s="28"/>
      <c r="AE5305" s="28"/>
      <c r="AF5305" s="28"/>
      <c r="AG5305" s="351" t="s">
        <v>200</v>
      </c>
      <c r="AH5305" s="22"/>
      <c r="AI5305" s="22"/>
      <c r="AJ5305" s="22"/>
      <c r="AK5305" s="161"/>
      <c r="AL5305" s="69"/>
      <c r="AM5305" s="69"/>
      <c r="AN5305" s="69"/>
      <c r="AO5305" s="69"/>
      <c r="AP5305" s="69"/>
      <c r="AQ5305" s="69"/>
      <c r="AR5305" s="69"/>
      <c r="AS5305" s="69"/>
      <c r="AT5305" s="69"/>
      <c r="AU5305" s="69"/>
      <c r="AV5305" s="69"/>
      <c r="AW5305" s="69"/>
      <c r="AX5305" s="69"/>
      <c r="AY5305" s="69"/>
      <c r="AZ5305" s="69"/>
      <c r="BA5305" s="69"/>
      <c r="BB5305" s="69"/>
      <c r="BC5305" s="69"/>
      <c r="BD5305" s="69"/>
      <c r="BE5305" s="69"/>
      <c r="BF5305" s="69"/>
      <c r="BG5305" s="69"/>
      <c r="BH5305" s="69"/>
      <c r="BI5305" s="69"/>
      <c r="BJ5305" s="69"/>
      <c r="BK5305" s="69"/>
      <c r="BL5305" s="69"/>
      <c r="BM5305" s="69"/>
      <c r="BN5305" s="69"/>
      <c r="BO5305" s="69"/>
      <c r="BP5305" s="69"/>
      <c r="BQ5305" s="69"/>
      <c r="BR5305" s="69"/>
      <c r="BS5305" s="69"/>
      <c r="BT5305" s="69"/>
      <c r="BU5305" s="69"/>
      <c r="BV5305" s="69"/>
      <c r="BW5305" s="69"/>
      <c r="BX5305" s="69"/>
      <c r="BY5305" s="69"/>
      <c r="BZ5305" s="69"/>
      <c r="CA5305" s="69"/>
      <c r="CB5305" s="69"/>
      <c r="CC5305" s="69"/>
      <c r="CD5305" s="69"/>
      <c r="CE5305" s="69"/>
      <c r="CF5305" s="69"/>
      <c r="CG5305" s="69"/>
      <c r="CH5305" s="69"/>
      <c r="CI5305" s="69"/>
      <c r="CJ5305" s="69"/>
      <c r="CK5305" s="69"/>
      <c r="CL5305" s="69"/>
      <c r="CM5305" s="69"/>
      <c r="CN5305" s="69"/>
      <c r="CO5305" s="69"/>
      <c r="CP5305" s="69"/>
      <c r="CQ5305" s="69"/>
      <c r="CR5305" s="69"/>
      <c r="CS5305" s="69"/>
      <c r="CT5305" s="69"/>
      <c r="CU5305" s="69"/>
      <c r="CV5305" s="69"/>
      <c r="CW5305" s="69"/>
      <c r="CX5305" s="69"/>
      <c r="CY5305" s="69"/>
      <c r="CZ5305" s="69"/>
      <c r="DA5305" s="69"/>
      <c r="DB5305" s="69"/>
      <c r="DC5305" s="69"/>
      <c r="DD5305" s="69"/>
      <c r="DE5305" s="69"/>
      <c r="DF5305" s="69"/>
      <c r="DG5305" s="69"/>
      <c r="DH5305" s="69"/>
      <c r="DI5305" s="69"/>
    </row>
    <row r="5306" spans="1:113" s="75" customFormat="1" hidden="1" x14ac:dyDescent="0.2">
      <c r="A5306" s="36" t="s">
        <v>2028</v>
      </c>
      <c r="B5306" s="28" t="s">
        <v>112</v>
      </c>
      <c r="C5306" s="36" t="s">
        <v>36</v>
      </c>
      <c r="D5306" s="37">
        <v>41646</v>
      </c>
      <c r="E5306" s="30"/>
      <c r="F5306" s="37"/>
      <c r="G5306" s="30"/>
      <c r="H5306" s="196"/>
      <c r="I5306" s="28"/>
      <c r="J5306" s="28"/>
      <c r="K5306" s="28"/>
      <c r="L5306" s="28"/>
      <c r="M5306" s="28"/>
      <c r="N5306" s="28"/>
      <c r="O5306" s="28"/>
      <c r="P5306" s="28"/>
      <c r="Q5306" s="28"/>
      <c r="R5306" s="28"/>
      <c r="S5306" s="28"/>
      <c r="T5306" s="36"/>
      <c r="U5306" s="28"/>
      <c r="V5306" s="28"/>
      <c r="W5306" s="28"/>
      <c r="X5306" s="28"/>
      <c r="Y5306" s="28"/>
      <c r="Z5306" s="28"/>
      <c r="AA5306" s="28"/>
      <c r="AB5306" s="28"/>
      <c r="AC5306" s="28"/>
      <c r="AD5306" s="28"/>
      <c r="AE5306" s="28"/>
      <c r="AF5306" s="28"/>
      <c r="AG5306" s="351" t="s">
        <v>200</v>
      </c>
      <c r="AH5306" s="22"/>
      <c r="AI5306" s="22"/>
      <c r="AJ5306" s="22"/>
      <c r="AK5306" s="161"/>
      <c r="AL5306" s="69"/>
      <c r="AM5306" s="69"/>
      <c r="AN5306" s="69"/>
      <c r="AO5306" s="69"/>
      <c r="AP5306" s="69"/>
      <c r="AQ5306" s="69"/>
      <c r="AR5306" s="69"/>
      <c r="AS5306" s="69"/>
      <c r="AT5306" s="69"/>
      <c r="AU5306" s="69"/>
      <c r="AV5306" s="69"/>
      <c r="AW5306" s="69"/>
      <c r="AX5306" s="69"/>
      <c r="AY5306" s="69"/>
      <c r="AZ5306" s="69"/>
      <c r="BA5306" s="69"/>
      <c r="BB5306" s="69"/>
      <c r="BC5306" s="69"/>
      <c r="BD5306" s="69"/>
      <c r="BE5306" s="69"/>
      <c r="BF5306" s="69"/>
      <c r="BG5306" s="69"/>
      <c r="BH5306" s="69"/>
      <c r="BI5306" s="69"/>
      <c r="BJ5306" s="69"/>
      <c r="BK5306" s="69"/>
      <c r="BL5306" s="69"/>
      <c r="BM5306" s="69"/>
      <c r="BN5306" s="69"/>
      <c r="BO5306" s="69"/>
      <c r="BP5306" s="69"/>
      <c r="BQ5306" s="69"/>
      <c r="BR5306" s="69"/>
      <c r="BS5306" s="69"/>
      <c r="BT5306" s="69"/>
      <c r="BU5306" s="69"/>
      <c r="BV5306" s="69"/>
      <c r="BW5306" s="69"/>
      <c r="BX5306" s="69"/>
      <c r="BY5306" s="69"/>
      <c r="BZ5306" s="69"/>
      <c r="CA5306" s="69"/>
      <c r="CB5306" s="69"/>
      <c r="CC5306" s="69"/>
      <c r="CD5306" s="69"/>
      <c r="CE5306" s="69"/>
      <c r="CF5306" s="69"/>
      <c r="CG5306" s="69"/>
      <c r="CH5306" s="69"/>
      <c r="CI5306" s="69"/>
      <c r="CJ5306" s="69"/>
      <c r="CK5306" s="69"/>
      <c r="CL5306" s="69"/>
      <c r="CM5306" s="69"/>
      <c r="CN5306" s="69"/>
      <c r="CO5306" s="69"/>
      <c r="CP5306" s="69"/>
      <c r="CQ5306" s="69"/>
      <c r="CR5306" s="69"/>
      <c r="CS5306" s="69"/>
      <c r="CT5306" s="69"/>
      <c r="CU5306" s="69"/>
      <c r="CV5306" s="69"/>
      <c r="CW5306" s="69"/>
      <c r="CX5306" s="69"/>
      <c r="CY5306" s="69"/>
      <c r="CZ5306" s="69"/>
      <c r="DA5306" s="69"/>
      <c r="DB5306" s="69"/>
      <c r="DC5306" s="69"/>
      <c r="DD5306" s="69"/>
      <c r="DE5306" s="69"/>
      <c r="DF5306" s="69"/>
      <c r="DG5306" s="69"/>
      <c r="DH5306" s="69"/>
      <c r="DI5306" s="69"/>
    </row>
    <row r="5307" spans="1:113" s="75" customFormat="1" hidden="1" x14ac:dyDescent="0.2">
      <c r="A5307" s="36" t="s">
        <v>2028</v>
      </c>
      <c r="B5307" s="28" t="s">
        <v>112</v>
      </c>
      <c r="C5307" s="36" t="s">
        <v>36</v>
      </c>
      <c r="D5307" s="37">
        <v>41647</v>
      </c>
      <c r="E5307" s="30"/>
      <c r="F5307" s="37"/>
      <c r="G5307" s="30"/>
      <c r="H5307" s="196"/>
      <c r="I5307" s="28"/>
      <c r="J5307" s="28"/>
      <c r="K5307" s="28"/>
      <c r="L5307" s="28"/>
      <c r="M5307" s="28"/>
      <c r="N5307" s="28"/>
      <c r="O5307" s="28"/>
      <c r="P5307" s="28"/>
      <c r="Q5307" s="28"/>
      <c r="R5307" s="28"/>
      <c r="S5307" s="28"/>
      <c r="T5307" s="36"/>
      <c r="U5307" s="28"/>
      <c r="V5307" s="28"/>
      <c r="W5307" s="28"/>
      <c r="X5307" s="28"/>
      <c r="Y5307" s="28"/>
      <c r="Z5307" s="28"/>
      <c r="AA5307" s="28"/>
      <c r="AB5307" s="28"/>
      <c r="AC5307" s="28"/>
      <c r="AD5307" s="28"/>
      <c r="AE5307" s="28"/>
      <c r="AF5307" s="28"/>
      <c r="AG5307" s="351" t="s">
        <v>200</v>
      </c>
      <c r="AH5307" s="22"/>
      <c r="AI5307" s="22"/>
      <c r="AJ5307" s="22"/>
      <c r="AK5307" s="161"/>
      <c r="AL5307" s="69"/>
      <c r="AM5307" s="69"/>
      <c r="AN5307" s="69"/>
      <c r="AO5307" s="69"/>
      <c r="AP5307" s="69"/>
      <c r="AQ5307" s="69"/>
      <c r="AR5307" s="69"/>
      <c r="AS5307" s="69"/>
      <c r="AT5307" s="69"/>
      <c r="AU5307" s="69"/>
      <c r="AV5307" s="69"/>
      <c r="AW5307" s="69"/>
      <c r="AX5307" s="69"/>
      <c r="AY5307" s="69"/>
      <c r="AZ5307" s="69"/>
      <c r="BA5307" s="69"/>
      <c r="BB5307" s="69"/>
      <c r="BC5307" s="69"/>
      <c r="BD5307" s="69"/>
      <c r="BE5307" s="69"/>
      <c r="BF5307" s="69"/>
      <c r="BG5307" s="69"/>
      <c r="BH5307" s="69"/>
      <c r="BI5307" s="69"/>
      <c r="BJ5307" s="69"/>
      <c r="BK5307" s="69"/>
      <c r="BL5307" s="69"/>
      <c r="BM5307" s="69"/>
      <c r="BN5307" s="69"/>
      <c r="BO5307" s="69"/>
      <c r="BP5307" s="69"/>
      <c r="BQ5307" s="69"/>
      <c r="BR5307" s="69"/>
      <c r="BS5307" s="69"/>
      <c r="BT5307" s="69"/>
      <c r="BU5307" s="69"/>
      <c r="BV5307" s="69"/>
      <c r="BW5307" s="69"/>
      <c r="BX5307" s="69"/>
      <c r="BY5307" s="69"/>
      <c r="BZ5307" s="69"/>
      <c r="CA5307" s="69"/>
      <c r="CB5307" s="69"/>
      <c r="CC5307" s="69"/>
      <c r="CD5307" s="69"/>
      <c r="CE5307" s="69"/>
      <c r="CF5307" s="69"/>
      <c r="CG5307" s="69"/>
      <c r="CH5307" s="69"/>
      <c r="CI5307" s="69"/>
      <c r="CJ5307" s="69"/>
      <c r="CK5307" s="69"/>
      <c r="CL5307" s="69"/>
      <c r="CM5307" s="69"/>
      <c r="CN5307" s="69"/>
      <c r="CO5307" s="69"/>
      <c r="CP5307" s="69"/>
      <c r="CQ5307" s="69"/>
      <c r="CR5307" s="69"/>
      <c r="CS5307" s="69"/>
      <c r="CT5307" s="69"/>
      <c r="CU5307" s="69"/>
      <c r="CV5307" s="69"/>
      <c r="CW5307" s="69"/>
      <c r="CX5307" s="69"/>
      <c r="CY5307" s="69"/>
      <c r="CZ5307" s="69"/>
      <c r="DA5307" s="69"/>
      <c r="DB5307" s="69"/>
      <c r="DC5307" s="69"/>
      <c r="DD5307" s="69"/>
      <c r="DE5307" s="69"/>
      <c r="DF5307" s="69"/>
      <c r="DG5307" s="69"/>
      <c r="DH5307" s="69"/>
      <c r="DI5307" s="69"/>
    </row>
    <row r="5308" spans="1:113" s="75" customFormat="1" hidden="1" x14ac:dyDescent="0.2">
      <c r="A5308" s="36" t="s">
        <v>2028</v>
      </c>
      <c r="B5308" s="28" t="s">
        <v>112</v>
      </c>
      <c r="C5308" s="36" t="s">
        <v>36</v>
      </c>
      <c r="D5308" s="37">
        <v>41648</v>
      </c>
      <c r="E5308" s="30"/>
      <c r="F5308" s="37"/>
      <c r="G5308" s="30"/>
      <c r="H5308" s="196"/>
      <c r="I5308" s="28"/>
      <c r="J5308" s="28"/>
      <c r="K5308" s="28"/>
      <c r="L5308" s="28"/>
      <c r="M5308" s="28"/>
      <c r="N5308" s="28"/>
      <c r="O5308" s="28"/>
      <c r="P5308" s="28"/>
      <c r="Q5308" s="28"/>
      <c r="R5308" s="28"/>
      <c r="S5308" s="28"/>
      <c r="T5308" s="36"/>
      <c r="U5308" s="28"/>
      <c r="V5308" s="28"/>
      <c r="W5308" s="28"/>
      <c r="X5308" s="28"/>
      <c r="Y5308" s="28"/>
      <c r="Z5308" s="28"/>
      <c r="AA5308" s="28"/>
      <c r="AB5308" s="28"/>
      <c r="AC5308" s="28"/>
      <c r="AD5308" s="28"/>
      <c r="AE5308" s="28"/>
      <c r="AF5308" s="28"/>
      <c r="AG5308" s="351" t="s">
        <v>200</v>
      </c>
      <c r="AH5308" s="22"/>
      <c r="AI5308" s="22"/>
      <c r="AJ5308" s="22"/>
      <c r="AK5308" s="161"/>
      <c r="AL5308" s="69"/>
      <c r="AM5308" s="69"/>
      <c r="AN5308" s="69"/>
      <c r="AO5308" s="69"/>
      <c r="AP5308" s="69"/>
      <c r="AQ5308" s="69"/>
      <c r="AR5308" s="69"/>
      <c r="AS5308" s="69"/>
      <c r="AT5308" s="69"/>
      <c r="AU5308" s="69"/>
      <c r="AV5308" s="69"/>
      <c r="AW5308" s="69"/>
      <c r="AX5308" s="69"/>
      <c r="AY5308" s="69"/>
      <c r="AZ5308" s="69"/>
      <c r="BA5308" s="69"/>
      <c r="BB5308" s="69"/>
      <c r="BC5308" s="69"/>
      <c r="BD5308" s="69"/>
      <c r="BE5308" s="69"/>
      <c r="BF5308" s="69"/>
      <c r="BG5308" s="69"/>
      <c r="BH5308" s="69"/>
      <c r="BI5308" s="69"/>
      <c r="BJ5308" s="69"/>
      <c r="BK5308" s="69"/>
      <c r="BL5308" s="69"/>
      <c r="BM5308" s="69"/>
      <c r="BN5308" s="69"/>
      <c r="BO5308" s="69"/>
      <c r="BP5308" s="69"/>
      <c r="BQ5308" s="69"/>
      <c r="BR5308" s="69"/>
      <c r="BS5308" s="69"/>
      <c r="BT5308" s="69"/>
      <c r="BU5308" s="69"/>
      <c r="BV5308" s="69"/>
      <c r="BW5308" s="69"/>
      <c r="BX5308" s="69"/>
      <c r="BY5308" s="69"/>
      <c r="BZ5308" s="69"/>
      <c r="CA5308" s="69"/>
      <c r="CB5308" s="69"/>
      <c r="CC5308" s="69"/>
      <c r="CD5308" s="69"/>
      <c r="CE5308" s="69"/>
      <c r="CF5308" s="69"/>
      <c r="CG5308" s="69"/>
      <c r="CH5308" s="69"/>
      <c r="CI5308" s="69"/>
      <c r="CJ5308" s="69"/>
      <c r="CK5308" s="69"/>
      <c r="CL5308" s="69"/>
      <c r="CM5308" s="69"/>
      <c r="CN5308" s="69"/>
      <c r="CO5308" s="69"/>
      <c r="CP5308" s="69"/>
      <c r="CQ5308" s="69"/>
      <c r="CR5308" s="69"/>
      <c r="CS5308" s="69"/>
      <c r="CT5308" s="69"/>
      <c r="CU5308" s="69"/>
      <c r="CV5308" s="69"/>
      <c r="CW5308" s="69"/>
      <c r="CX5308" s="69"/>
      <c r="CY5308" s="69"/>
      <c r="CZ5308" s="69"/>
      <c r="DA5308" s="69"/>
      <c r="DB5308" s="69"/>
      <c r="DC5308" s="69"/>
      <c r="DD5308" s="69"/>
      <c r="DE5308" s="69"/>
      <c r="DF5308" s="69"/>
      <c r="DG5308" s="69"/>
      <c r="DH5308" s="69"/>
      <c r="DI5308" s="69"/>
    </row>
    <row r="5309" spans="1:113" s="75" customFormat="1" hidden="1" x14ac:dyDescent="0.2">
      <c r="A5309" s="36" t="s">
        <v>2028</v>
      </c>
      <c r="B5309" s="28" t="s">
        <v>112</v>
      </c>
      <c r="C5309" s="36" t="s">
        <v>36</v>
      </c>
      <c r="D5309" s="37">
        <v>41649</v>
      </c>
      <c r="E5309" s="30"/>
      <c r="F5309" s="37"/>
      <c r="G5309" s="30"/>
      <c r="H5309" s="196"/>
      <c r="I5309" s="28"/>
      <c r="J5309" s="28"/>
      <c r="K5309" s="28"/>
      <c r="L5309" s="28"/>
      <c r="M5309" s="28"/>
      <c r="N5309" s="28"/>
      <c r="O5309" s="28"/>
      <c r="P5309" s="28"/>
      <c r="Q5309" s="28"/>
      <c r="R5309" s="28"/>
      <c r="S5309" s="28"/>
      <c r="T5309" s="36"/>
      <c r="U5309" s="28"/>
      <c r="V5309" s="28"/>
      <c r="W5309" s="28"/>
      <c r="X5309" s="28"/>
      <c r="Y5309" s="28"/>
      <c r="Z5309" s="28"/>
      <c r="AA5309" s="28"/>
      <c r="AB5309" s="28"/>
      <c r="AC5309" s="28"/>
      <c r="AD5309" s="28"/>
      <c r="AE5309" s="28"/>
      <c r="AF5309" s="28"/>
      <c r="AG5309" s="351" t="s">
        <v>200</v>
      </c>
      <c r="AH5309" s="22"/>
      <c r="AI5309" s="22"/>
      <c r="AJ5309" s="22"/>
      <c r="AK5309" s="161"/>
      <c r="AL5309" s="69"/>
      <c r="AM5309" s="69"/>
      <c r="AN5309" s="69"/>
      <c r="AO5309" s="69"/>
      <c r="AP5309" s="69"/>
      <c r="AQ5309" s="69"/>
      <c r="AR5309" s="69"/>
      <c r="AS5309" s="69"/>
      <c r="AT5309" s="69"/>
      <c r="AU5309" s="69"/>
      <c r="AV5309" s="69"/>
      <c r="AW5309" s="69"/>
      <c r="AX5309" s="69"/>
      <c r="AY5309" s="69"/>
      <c r="AZ5309" s="69"/>
      <c r="BA5309" s="69"/>
      <c r="BB5309" s="69"/>
      <c r="BC5309" s="69"/>
      <c r="BD5309" s="69"/>
      <c r="BE5309" s="69"/>
      <c r="BF5309" s="69"/>
      <c r="BG5309" s="69"/>
      <c r="BH5309" s="69"/>
      <c r="BI5309" s="69"/>
      <c r="BJ5309" s="69"/>
      <c r="BK5309" s="69"/>
      <c r="BL5309" s="69"/>
      <c r="BM5309" s="69"/>
      <c r="BN5309" s="69"/>
      <c r="BO5309" s="69"/>
      <c r="BP5309" s="69"/>
      <c r="BQ5309" s="69"/>
      <c r="BR5309" s="69"/>
      <c r="BS5309" s="69"/>
      <c r="BT5309" s="69"/>
      <c r="BU5309" s="69"/>
      <c r="BV5309" s="69"/>
      <c r="BW5309" s="69"/>
      <c r="BX5309" s="69"/>
      <c r="BY5309" s="69"/>
      <c r="BZ5309" s="69"/>
      <c r="CA5309" s="69"/>
      <c r="CB5309" s="69"/>
      <c r="CC5309" s="69"/>
      <c r="CD5309" s="69"/>
      <c r="CE5309" s="69"/>
      <c r="CF5309" s="69"/>
      <c r="CG5309" s="69"/>
      <c r="CH5309" s="69"/>
      <c r="CI5309" s="69"/>
      <c r="CJ5309" s="69"/>
      <c r="CK5309" s="69"/>
      <c r="CL5309" s="69"/>
      <c r="CM5309" s="69"/>
      <c r="CN5309" s="69"/>
      <c r="CO5309" s="69"/>
      <c r="CP5309" s="69"/>
      <c r="CQ5309" s="69"/>
      <c r="CR5309" s="69"/>
      <c r="CS5309" s="69"/>
      <c r="CT5309" s="69"/>
      <c r="CU5309" s="69"/>
      <c r="CV5309" s="69"/>
      <c r="CW5309" s="69"/>
      <c r="CX5309" s="69"/>
      <c r="CY5309" s="69"/>
      <c r="CZ5309" s="69"/>
      <c r="DA5309" s="69"/>
      <c r="DB5309" s="69"/>
      <c r="DC5309" s="69"/>
      <c r="DD5309" s="69"/>
      <c r="DE5309" s="69"/>
      <c r="DF5309" s="69"/>
      <c r="DG5309" s="69"/>
      <c r="DH5309" s="69"/>
      <c r="DI5309" s="69"/>
    </row>
    <row r="5310" spans="1:113" s="75" customFormat="1" ht="62.25" hidden="1" customHeight="1" x14ac:dyDescent="0.2">
      <c r="A5310" s="36" t="s">
        <v>2028</v>
      </c>
      <c r="B5310" s="28" t="s">
        <v>112</v>
      </c>
      <c r="C5310" s="36" t="s">
        <v>36</v>
      </c>
      <c r="D5310" s="37">
        <v>41650</v>
      </c>
      <c r="E5310" s="30"/>
      <c r="F5310" s="37"/>
      <c r="G5310" s="30"/>
      <c r="H5310" s="196"/>
      <c r="I5310" s="28"/>
      <c r="J5310" s="28"/>
      <c r="K5310" s="28"/>
      <c r="L5310" s="28"/>
      <c r="M5310" s="28"/>
      <c r="N5310" s="28"/>
      <c r="O5310" s="28"/>
      <c r="P5310" s="28"/>
      <c r="Q5310" s="28"/>
      <c r="R5310" s="28"/>
      <c r="S5310" s="28"/>
      <c r="T5310" s="36"/>
      <c r="U5310" s="28"/>
      <c r="V5310" s="28"/>
      <c r="W5310" s="28"/>
      <c r="X5310" s="28"/>
      <c r="Y5310" s="28"/>
      <c r="Z5310" s="28"/>
      <c r="AA5310" s="28"/>
      <c r="AB5310" s="28"/>
      <c r="AC5310" s="28"/>
      <c r="AD5310" s="28"/>
      <c r="AE5310" s="28"/>
      <c r="AF5310" s="28"/>
      <c r="AG5310" s="351" t="s">
        <v>200</v>
      </c>
      <c r="AH5310" s="22"/>
      <c r="AI5310" s="22"/>
      <c r="AJ5310" s="22"/>
      <c r="AK5310" s="161"/>
      <c r="AL5310" s="69"/>
      <c r="AM5310" s="69"/>
      <c r="AN5310" s="69"/>
      <c r="AO5310" s="69"/>
      <c r="AP5310" s="69"/>
      <c r="AQ5310" s="69"/>
      <c r="AR5310" s="69"/>
      <c r="AS5310" s="69"/>
      <c r="AT5310" s="69"/>
      <c r="AU5310" s="69"/>
      <c r="AV5310" s="69"/>
      <c r="AW5310" s="69"/>
      <c r="AX5310" s="69"/>
      <c r="AY5310" s="69"/>
      <c r="AZ5310" s="69"/>
      <c r="BA5310" s="69"/>
      <c r="BB5310" s="69"/>
      <c r="BC5310" s="69"/>
      <c r="BD5310" s="69"/>
      <c r="BE5310" s="69"/>
      <c r="BF5310" s="69"/>
      <c r="BG5310" s="69"/>
      <c r="BH5310" s="69"/>
      <c r="BI5310" s="69"/>
      <c r="BJ5310" s="69"/>
      <c r="BK5310" s="69"/>
      <c r="BL5310" s="69"/>
      <c r="BM5310" s="69"/>
      <c r="BN5310" s="69"/>
      <c r="BO5310" s="69"/>
      <c r="BP5310" s="69"/>
      <c r="BQ5310" s="69"/>
      <c r="BR5310" s="69"/>
      <c r="BS5310" s="69"/>
      <c r="BT5310" s="69"/>
      <c r="BU5310" s="69"/>
      <c r="BV5310" s="69"/>
      <c r="BW5310" s="69"/>
      <c r="BX5310" s="69"/>
      <c r="BY5310" s="69"/>
      <c r="BZ5310" s="69"/>
      <c r="CA5310" s="69"/>
      <c r="CB5310" s="69"/>
      <c r="CC5310" s="69"/>
      <c r="CD5310" s="69"/>
      <c r="CE5310" s="69"/>
      <c r="CF5310" s="69"/>
      <c r="CG5310" s="69"/>
      <c r="CH5310" s="69"/>
      <c r="CI5310" s="69"/>
      <c r="CJ5310" s="69"/>
      <c r="CK5310" s="69"/>
      <c r="CL5310" s="69"/>
      <c r="CM5310" s="69"/>
      <c r="CN5310" s="69"/>
      <c r="CO5310" s="69"/>
      <c r="CP5310" s="69"/>
      <c r="CQ5310" s="69"/>
      <c r="CR5310" s="69"/>
      <c r="CS5310" s="69"/>
      <c r="CT5310" s="69"/>
      <c r="CU5310" s="69"/>
      <c r="CV5310" s="69"/>
      <c r="CW5310" s="69"/>
      <c r="CX5310" s="69"/>
      <c r="CY5310" s="69"/>
      <c r="CZ5310" s="69"/>
      <c r="DA5310" s="69"/>
      <c r="DB5310" s="69"/>
      <c r="DC5310" s="69"/>
      <c r="DD5310" s="69"/>
      <c r="DE5310" s="69"/>
      <c r="DF5310" s="69"/>
      <c r="DG5310" s="69"/>
      <c r="DH5310" s="69"/>
      <c r="DI5310" s="69"/>
    </row>
    <row r="5311" spans="1:113" s="75" customFormat="1" hidden="1" x14ac:dyDescent="0.2">
      <c r="A5311" s="36" t="s">
        <v>2028</v>
      </c>
      <c r="B5311" s="28" t="s">
        <v>112</v>
      </c>
      <c r="C5311" s="36" t="s">
        <v>36</v>
      </c>
      <c r="D5311" s="37">
        <v>41651</v>
      </c>
      <c r="E5311" s="30"/>
      <c r="F5311" s="37"/>
      <c r="G5311" s="30"/>
      <c r="H5311" s="196"/>
      <c r="I5311" s="28"/>
      <c r="J5311" s="28"/>
      <c r="K5311" s="28"/>
      <c r="L5311" s="28"/>
      <c r="M5311" s="28"/>
      <c r="N5311" s="28"/>
      <c r="O5311" s="28"/>
      <c r="P5311" s="28"/>
      <c r="Q5311" s="28"/>
      <c r="R5311" s="28"/>
      <c r="S5311" s="28"/>
      <c r="T5311" s="36"/>
      <c r="U5311" s="28"/>
      <c r="V5311" s="28"/>
      <c r="W5311" s="28"/>
      <c r="X5311" s="28"/>
      <c r="Y5311" s="28"/>
      <c r="Z5311" s="28"/>
      <c r="AA5311" s="28"/>
      <c r="AB5311" s="28"/>
      <c r="AC5311" s="28"/>
      <c r="AD5311" s="28"/>
      <c r="AE5311" s="28"/>
      <c r="AF5311" s="28"/>
      <c r="AG5311" s="351" t="s">
        <v>200</v>
      </c>
      <c r="AH5311" s="22"/>
      <c r="AI5311" s="22"/>
      <c r="AJ5311" s="22"/>
      <c r="AK5311" s="161"/>
      <c r="AL5311" s="69"/>
      <c r="AM5311" s="69"/>
      <c r="AN5311" s="69"/>
      <c r="AO5311" s="69"/>
      <c r="AP5311" s="69"/>
      <c r="AQ5311" s="69"/>
      <c r="AR5311" s="69"/>
      <c r="AS5311" s="69"/>
      <c r="AT5311" s="69"/>
      <c r="AU5311" s="69"/>
      <c r="AV5311" s="69"/>
      <c r="AW5311" s="69"/>
      <c r="AX5311" s="69"/>
      <c r="AY5311" s="69"/>
      <c r="AZ5311" s="69"/>
      <c r="BA5311" s="69"/>
      <c r="BB5311" s="69"/>
      <c r="BC5311" s="69"/>
      <c r="BD5311" s="69"/>
      <c r="BE5311" s="69"/>
      <c r="BF5311" s="69"/>
      <c r="BG5311" s="69"/>
      <c r="BH5311" s="69"/>
      <c r="BI5311" s="69"/>
      <c r="BJ5311" s="69"/>
      <c r="BK5311" s="69"/>
      <c r="BL5311" s="69"/>
      <c r="BM5311" s="69"/>
      <c r="BN5311" s="69"/>
      <c r="BO5311" s="69"/>
      <c r="BP5311" s="69"/>
      <c r="BQ5311" s="69"/>
      <c r="BR5311" s="69"/>
      <c r="BS5311" s="69"/>
      <c r="BT5311" s="69"/>
      <c r="BU5311" s="69"/>
      <c r="BV5311" s="69"/>
      <c r="BW5311" s="69"/>
      <c r="BX5311" s="69"/>
      <c r="BY5311" s="69"/>
      <c r="BZ5311" s="69"/>
      <c r="CA5311" s="69"/>
      <c r="CB5311" s="69"/>
      <c r="CC5311" s="69"/>
      <c r="CD5311" s="69"/>
      <c r="CE5311" s="69"/>
      <c r="CF5311" s="69"/>
      <c r="CG5311" s="69"/>
      <c r="CH5311" s="69"/>
      <c r="CI5311" s="69"/>
      <c r="CJ5311" s="69"/>
      <c r="CK5311" s="69"/>
      <c r="CL5311" s="69"/>
      <c r="CM5311" s="69"/>
      <c r="CN5311" s="69"/>
      <c r="CO5311" s="69"/>
      <c r="CP5311" s="69"/>
      <c r="CQ5311" s="69"/>
      <c r="CR5311" s="69"/>
      <c r="CS5311" s="69"/>
      <c r="CT5311" s="69"/>
      <c r="CU5311" s="69"/>
      <c r="CV5311" s="69"/>
      <c r="CW5311" s="69"/>
      <c r="CX5311" s="69"/>
      <c r="CY5311" s="69"/>
      <c r="CZ5311" s="69"/>
      <c r="DA5311" s="69"/>
      <c r="DB5311" s="69"/>
      <c r="DC5311" s="69"/>
      <c r="DD5311" s="69"/>
      <c r="DE5311" s="69"/>
      <c r="DF5311" s="69"/>
      <c r="DG5311" s="69"/>
      <c r="DH5311" s="69"/>
      <c r="DI5311" s="69"/>
    </row>
    <row r="5312" spans="1:113" s="75" customFormat="1" hidden="1" x14ac:dyDescent="0.2">
      <c r="A5312" s="36" t="s">
        <v>2028</v>
      </c>
      <c r="B5312" s="28" t="s">
        <v>112</v>
      </c>
      <c r="C5312" s="36" t="s">
        <v>36</v>
      </c>
      <c r="D5312" s="37">
        <v>41652</v>
      </c>
      <c r="E5312" s="30"/>
      <c r="F5312" s="37"/>
      <c r="G5312" s="30"/>
      <c r="H5312" s="196"/>
      <c r="I5312" s="28"/>
      <c r="J5312" s="28"/>
      <c r="K5312" s="28"/>
      <c r="L5312" s="28"/>
      <c r="M5312" s="28"/>
      <c r="N5312" s="28"/>
      <c r="O5312" s="28"/>
      <c r="P5312" s="28"/>
      <c r="Q5312" s="28"/>
      <c r="R5312" s="28"/>
      <c r="S5312" s="28"/>
      <c r="T5312" s="36"/>
      <c r="U5312" s="28"/>
      <c r="V5312" s="28"/>
      <c r="W5312" s="28"/>
      <c r="X5312" s="28"/>
      <c r="Y5312" s="28"/>
      <c r="Z5312" s="28"/>
      <c r="AA5312" s="28"/>
      <c r="AB5312" s="28"/>
      <c r="AC5312" s="28"/>
      <c r="AD5312" s="28"/>
      <c r="AE5312" s="28"/>
      <c r="AF5312" s="28"/>
      <c r="AG5312" s="351" t="s">
        <v>200</v>
      </c>
      <c r="AH5312" s="22"/>
      <c r="AI5312" s="22"/>
      <c r="AJ5312" s="22"/>
      <c r="AK5312" s="161"/>
      <c r="AL5312" s="69"/>
      <c r="AM5312" s="69"/>
      <c r="AN5312" s="69"/>
      <c r="AO5312" s="69"/>
      <c r="AP5312" s="69"/>
      <c r="AQ5312" s="69"/>
      <c r="AR5312" s="69"/>
      <c r="AS5312" s="69"/>
      <c r="AT5312" s="69"/>
      <c r="AU5312" s="69"/>
      <c r="AV5312" s="69"/>
      <c r="AW5312" s="69"/>
      <c r="AX5312" s="69"/>
      <c r="AY5312" s="69"/>
      <c r="AZ5312" s="69"/>
      <c r="BA5312" s="69"/>
      <c r="BB5312" s="69"/>
      <c r="BC5312" s="69"/>
      <c r="BD5312" s="69"/>
      <c r="BE5312" s="69"/>
      <c r="BF5312" s="69"/>
      <c r="BG5312" s="69"/>
      <c r="BH5312" s="69"/>
      <c r="BI5312" s="69"/>
      <c r="BJ5312" s="69"/>
      <c r="BK5312" s="69"/>
      <c r="BL5312" s="69"/>
      <c r="BM5312" s="69"/>
      <c r="BN5312" s="69"/>
      <c r="BO5312" s="69"/>
      <c r="BP5312" s="69"/>
      <c r="BQ5312" s="69"/>
      <c r="BR5312" s="69"/>
      <c r="BS5312" s="69"/>
      <c r="BT5312" s="69"/>
      <c r="BU5312" s="69"/>
      <c r="BV5312" s="69"/>
      <c r="BW5312" s="69"/>
      <c r="BX5312" s="69"/>
      <c r="BY5312" s="69"/>
      <c r="BZ5312" s="69"/>
      <c r="CA5312" s="69"/>
      <c r="CB5312" s="69"/>
      <c r="CC5312" s="69"/>
      <c r="CD5312" s="69"/>
      <c r="CE5312" s="69"/>
      <c r="CF5312" s="69"/>
      <c r="CG5312" s="69"/>
      <c r="CH5312" s="69"/>
      <c r="CI5312" s="69"/>
      <c r="CJ5312" s="69"/>
      <c r="CK5312" s="69"/>
      <c r="CL5312" s="69"/>
      <c r="CM5312" s="69"/>
      <c r="CN5312" s="69"/>
      <c r="CO5312" s="69"/>
      <c r="CP5312" s="69"/>
      <c r="CQ5312" s="69"/>
      <c r="CR5312" s="69"/>
      <c r="CS5312" s="69"/>
      <c r="CT5312" s="69"/>
      <c r="CU5312" s="69"/>
      <c r="CV5312" s="69"/>
      <c r="CW5312" s="69"/>
      <c r="CX5312" s="69"/>
      <c r="CY5312" s="69"/>
      <c r="CZ5312" s="69"/>
      <c r="DA5312" s="69"/>
      <c r="DB5312" s="69"/>
      <c r="DC5312" s="69"/>
      <c r="DD5312" s="69"/>
      <c r="DE5312" s="69"/>
      <c r="DF5312" s="69"/>
      <c r="DG5312" s="69"/>
      <c r="DH5312" s="69"/>
      <c r="DI5312" s="69"/>
    </row>
    <row r="5313" spans="1:113" s="75" customFormat="1" hidden="1" x14ac:dyDescent="0.2">
      <c r="A5313" s="36" t="s">
        <v>2028</v>
      </c>
      <c r="B5313" s="28" t="s">
        <v>112</v>
      </c>
      <c r="C5313" s="36" t="s">
        <v>36</v>
      </c>
      <c r="D5313" s="37">
        <v>41653</v>
      </c>
      <c r="E5313" s="30"/>
      <c r="F5313" s="37"/>
      <c r="G5313" s="30"/>
      <c r="H5313" s="196"/>
      <c r="I5313" s="28"/>
      <c r="J5313" s="28"/>
      <c r="K5313" s="28"/>
      <c r="L5313" s="28"/>
      <c r="M5313" s="28"/>
      <c r="N5313" s="28"/>
      <c r="O5313" s="28"/>
      <c r="P5313" s="28"/>
      <c r="Q5313" s="28"/>
      <c r="R5313" s="28"/>
      <c r="S5313" s="28"/>
      <c r="T5313" s="36"/>
      <c r="U5313" s="28"/>
      <c r="V5313" s="28"/>
      <c r="W5313" s="28"/>
      <c r="X5313" s="28"/>
      <c r="Y5313" s="28"/>
      <c r="Z5313" s="28"/>
      <c r="AA5313" s="28"/>
      <c r="AB5313" s="28"/>
      <c r="AC5313" s="28"/>
      <c r="AD5313" s="28"/>
      <c r="AE5313" s="28"/>
      <c r="AF5313" s="28"/>
      <c r="AG5313" s="351" t="s">
        <v>200</v>
      </c>
      <c r="AH5313" s="22"/>
      <c r="AI5313" s="22"/>
      <c r="AJ5313" s="22"/>
      <c r="AK5313" s="161"/>
      <c r="AL5313" s="69"/>
      <c r="AM5313" s="69"/>
      <c r="AN5313" s="69"/>
      <c r="AO5313" s="69"/>
      <c r="AP5313" s="69"/>
      <c r="AQ5313" s="69"/>
      <c r="AR5313" s="69"/>
      <c r="AS5313" s="69"/>
      <c r="AT5313" s="69"/>
      <c r="AU5313" s="69"/>
      <c r="AV5313" s="69"/>
      <c r="AW5313" s="69"/>
      <c r="AX5313" s="69"/>
      <c r="AY5313" s="69"/>
      <c r="AZ5313" s="69"/>
      <c r="BA5313" s="69"/>
      <c r="BB5313" s="69"/>
      <c r="BC5313" s="69"/>
      <c r="BD5313" s="69"/>
      <c r="BE5313" s="69"/>
      <c r="BF5313" s="69"/>
      <c r="BG5313" s="69"/>
      <c r="BH5313" s="69"/>
      <c r="BI5313" s="69"/>
      <c r="BJ5313" s="69"/>
      <c r="BK5313" s="69"/>
      <c r="BL5313" s="69"/>
      <c r="BM5313" s="69"/>
      <c r="BN5313" s="69"/>
      <c r="BO5313" s="69"/>
      <c r="BP5313" s="69"/>
      <c r="BQ5313" s="69"/>
      <c r="BR5313" s="69"/>
      <c r="BS5313" s="69"/>
      <c r="BT5313" s="69"/>
      <c r="BU5313" s="69"/>
      <c r="BV5313" s="69"/>
      <c r="BW5313" s="69"/>
      <c r="BX5313" s="69"/>
      <c r="BY5313" s="69"/>
      <c r="BZ5313" s="69"/>
      <c r="CA5313" s="69"/>
      <c r="CB5313" s="69"/>
      <c r="CC5313" s="69"/>
      <c r="CD5313" s="69"/>
      <c r="CE5313" s="69"/>
      <c r="CF5313" s="69"/>
      <c r="CG5313" s="69"/>
      <c r="CH5313" s="69"/>
      <c r="CI5313" s="69"/>
      <c r="CJ5313" s="69"/>
      <c r="CK5313" s="69"/>
      <c r="CL5313" s="69"/>
      <c r="CM5313" s="69"/>
      <c r="CN5313" s="69"/>
      <c r="CO5313" s="69"/>
      <c r="CP5313" s="69"/>
      <c r="CQ5313" s="69"/>
      <c r="CR5313" s="69"/>
      <c r="CS5313" s="69"/>
      <c r="CT5313" s="69"/>
      <c r="CU5313" s="69"/>
      <c r="CV5313" s="69"/>
      <c r="CW5313" s="69"/>
      <c r="CX5313" s="69"/>
      <c r="CY5313" s="69"/>
      <c r="CZ5313" s="69"/>
      <c r="DA5313" s="69"/>
      <c r="DB5313" s="69"/>
      <c r="DC5313" s="69"/>
      <c r="DD5313" s="69"/>
      <c r="DE5313" s="69"/>
      <c r="DF5313" s="69"/>
      <c r="DG5313" s="69"/>
      <c r="DH5313" s="69"/>
      <c r="DI5313" s="69"/>
    </row>
    <row r="5314" spans="1:113" s="75" customFormat="1" hidden="1" x14ac:dyDescent="0.2">
      <c r="A5314" s="36" t="s">
        <v>2028</v>
      </c>
      <c r="B5314" s="28" t="s">
        <v>112</v>
      </c>
      <c r="C5314" s="36" t="s">
        <v>36</v>
      </c>
      <c r="D5314" s="37">
        <v>41654</v>
      </c>
      <c r="E5314" s="30"/>
      <c r="F5314" s="37"/>
      <c r="G5314" s="30"/>
      <c r="H5314" s="196"/>
      <c r="I5314" s="28"/>
      <c r="J5314" s="28"/>
      <c r="K5314" s="28"/>
      <c r="L5314" s="28"/>
      <c r="M5314" s="28"/>
      <c r="N5314" s="28"/>
      <c r="O5314" s="28"/>
      <c r="P5314" s="28"/>
      <c r="Q5314" s="28"/>
      <c r="R5314" s="28"/>
      <c r="S5314" s="28"/>
      <c r="T5314" s="36"/>
      <c r="U5314" s="28"/>
      <c r="V5314" s="28"/>
      <c r="W5314" s="28"/>
      <c r="X5314" s="28"/>
      <c r="Y5314" s="28"/>
      <c r="Z5314" s="28"/>
      <c r="AA5314" s="28"/>
      <c r="AB5314" s="28"/>
      <c r="AC5314" s="28"/>
      <c r="AD5314" s="28"/>
      <c r="AE5314" s="28"/>
      <c r="AF5314" s="28"/>
      <c r="AG5314" s="351" t="s">
        <v>200</v>
      </c>
      <c r="AH5314" s="22"/>
      <c r="AI5314" s="22"/>
      <c r="AJ5314" s="22"/>
      <c r="AK5314" s="161"/>
      <c r="AL5314" s="69"/>
      <c r="AM5314" s="69"/>
      <c r="AN5314" s="69"/>
      <c r="AO5314" s="69"/>
      <c r="AP5314" s="69"/>
      <c r="AQ5314" s="69"/>
      <c r="AR5314" s="69"/>
      <c r="AS5314" s="69"/>
      <c r="AT5314" s="69"/>
      <c r="AU5314" s="69"/>
      <c r="AV5314" s="69"/>
      <c r="AW5314" s="69"/>
      <c r="AX5314" s="69"/>
      <c r="AY5314" s="69"/>
      <c r="AZ5314" s="69"/>
      <c r="BA5314" s="69"/>
      <c r="BB5314" s="69"/>
      <c r="BC5314" s="69"/>
      <c r="BD5314" s="69"/>
      <c r="BE5314" s="69"/>
      <c r="BF5314" s="69"/>
      <c r="BG5314" s="69"/>
      <c r="BH5314" s="69"/>
      <c r="BI5314" s="69"/>
      <c r="BJ5314" s="69"/>
      <c r="BK5314" s="69"/>
      <c r="BL5314" s="69"/>
      <c r="BM5314" s="69"/>
      <c r="BN5314" s="69"/>
      <c r="BO5314" s="69"/>
      <c r="BP5314" s="69"/>
      <c r="BQ5314" s="69"/>
      <c r="BR5314" s="69"/>
      <c r="BS5314" s="69"/>
      <c r="BT5314" s="69"/>
      <c r="BU5314" s="69"/>
      <c r="BV5314" s="69"/>
      <c r="BW5314" s="69"/>
      <c r="BX5314" s="69"/>
      <c r="BY5314" s="69"/>
      <c r="BZ5314" s="69"/>
      <c r="CA5314" s="69"/>
      <c r="CB5314" s="69"/>
      <c r="CC5314" s="69"/>
      <c r="CD5314" s="69"/>
      <c r="CE5314" s="69"/>
      <c r="CF5314" s="69"/>
      <c r="CG5314" s="69"/>
      <c r="CH5314" s="69"/>
      <c r="CI5314" s="69"/>
      <c r="CJ5314" s="69"/>
      <c r="CK5314" s="69"/>
      <c r="CL5314" s="69"/>
      <c r="CM5314" s="69"/>
      <c r="CN5314" s="69"/>
      <c r="CO5314" s="69"/>
      <c r="CP5314" s="69"/>
      <c r="CQ5314" s="69"/>
      <c r="CR5314" s="69"/>
      <c r="CS5314" s="69"/>
      <c r="CT5314" s="69"/>
      <c r="CU5314" s="69"/>
      <c r="CV5314" s="69"/>
      <c r="CW5314" s="69"/>
      <c r="CX5314" s="69"/>
      <c r="CY5314" s="69"/>
      <c r="CZ5314" s="69"/>
      <c r="DA5314" s="69"/>
      <c r="DB5314" s="69"/>
      <c r="DC5314" s="69"/>
      <c r="DD5314" s="69"/>
      <c r="DE5314" s="69"/>
      <c r="DF5314" s="69"/>
      <c r="DG5314" s="69"/>
      <c r="DH5314" s="69"/>
      <c r="DI5314" s="69"/>
    </row>
    <row r="5315" spans="1:113" s="75" customFormat="1" hidden="1" x14ac:dyDescent="0.2">
      <c r="A5315" s="36" t="s">
        <v>2028</v>
      </c>
      <c r="B5315" s="28" t="s">
        <v>112</v>
      </c>
      <c r="C5315" s="36" t="s">
        <v>36</v>
      </c>
      <c r="D5315" s="37">
        <v>41655</v>
      </c>
      <c r="E5315" s="30"/>
      <c r="F5315" s="37"/>
      <c r="G5315" s="30"/>
      <c r="H5315" s="196"/>
      <c r="I5315" s="28"/>
      <c r="J5315" s="28"/>
      <c r="K5315" s="28"/>
      <c r="L5315" s="28"/>
      <c r="M5315" s="28"/>
      <c r="N5315" s="28"/>
      <c r="O5315" s="28"/>
      <c r="P5315" s="28"/>
      <c r="Q5315" s="28"/>
      <c r="R5315" s="28"/>
      <c r="S5315" s="28"/>
      <c r="T5315" s="36"/>
      <c r="U5315" s="28"/>
      <c r="V5315" s="28"/>
      <c r="W5315" s="28"/>
      <c r="X5315" s="28"/>
      <c r="Y5315" s="28"/>
      <c r="Z5315" s="28"/>
      <c r="AA5315" s="28"/>
      <c r="AB5315" s="28"/>
      <c r="AC5315" s="28"/>
      <c r="AD5315" s="28"/>
      <c r="AE5315" s="28"/>
      <c r="AF5315" s="28"/>
      <c r="AG5315" s="351" t="s">
        <v>200</v>
      </c>
      <c r="AH5315" s="22"/>
      <c r="AI5315" s="22"/>
      <c r="AJ5315" s="22"/>
      <c r="AK5315" s="161"/>
      <c r="AL5315" s="69"/>
      <c r="AM5315" s="69"/>
      <c r="AN5315" s="69"/>
      <c r="AO5315" s="69"/>
      <c r="AP5315" s="69"/>
      <c r="AQ5315" s="69"/>
      <c r="AR5315" s="69"/>
      <c r="AS5315" s="69"/>
      <c r="AT5315" s="69"/>
      <c r="AU5315" s="69"/>
      <c r="AV5315" s="69"/>
      <c r="AW5315" s="69"/>
      <c r="AX5315" s="69"/>
      <c r="AY5315" s="69"/>
      <c r="AZ5315" s="69"/>
      <c r="BA5315" s="69"/>
      <c r="BB5315" s="69"/>
      <c r="BC5315" s="69"/>
      <c r="BD5315" s="69"/>
      <c r="BE5315" s="69"/>
      <c r="BF5315" s="69"/>
      <c r="BG5315" s="69"/>
      <c r="BH5315" s="69"/>
      <c r="BI5315" s="69"/>
      <c r="BJ5315" s="69"/>
      <c r="BK5315" s="69"/>
      <c r="BL5315" s="69"/>
      <c r="BM5315" s="69"/>
      <c r="BN5315" s="69"/>
      <c r="BO5315" s="69"/>
      <c r="BP5315" s="69"/>
      <c r="BQ5315" s="69"/>
      <c r="BR5315" s="69"/>
      <c r="BS5315" s="69"/>
      <c r="BT5315" s="69"/>
      <c r="BU5315" s="69"/>
      <c r="BV5315" s="69"/>
      <c r="BW5315" s="69"/>
      <c r="BX5315" s="69"/>
      <c r="BY5315" s="69"/>
      <c r="BZ5315" s="69"/>
      <c r="CA5315" s="69"/>
      <c r="CB5315" s="69"/>
      <c r="CC5315" s="69"/>
      <c r="CD5315" s="69"/>
      <c r="CE5315" s="69"/>
      <c r="CF5315" s="69"/>
      <c r="CG5315" s="69"/>
      <c r="CH5315" s="69"/>
      <c r="CI5315" s="69"/>
      <c r="CJ5315" s="69"/>
      <c r="CK5315" s="69"/>
      <c r="CL5315" s="69"/>
      <c r="CM5315" s="69"/>
      <c r="CN5315" s="69"/>
      <c r="CO5315" s="69"/>
      <c r="CP5315" s="69"/>
      <c r="CQ5315" s="69"/>
      <c r="CR5315" s="69"/>
      <c r="CS5315" s="69"/>
      <c r="CT5315" s="69"/>
      <c r="CU5315" s="69"/>
      <c r="CV5315" s="69"/>
      <c r="CW5315" s="69"/>
      <c r="CX5315" s="69"/>
      <c r="CY5315" s="69"/>
      <c r="CZ5315" s="69"/>
      <c r="DA5315" s="69"/>
      <c r="DB5315" s="69"/>
      <c r="DC5315" s="69"/>
      <c r="DD5315" s="69"/>
      <c r="DE5315" s="69"/>
      <c r="DF5315" s="69"/>
      <c r="DG5315" s="69"/>
      <c r="DH5315" s="69"/>
      <c r="DI5315" s="69"/>
    </row>
    <row r="5316" spans="1:113" s="75" customFormat="1" ht="126" hidden="1" x14ac:dyDescent="0.2">
      <c r="A5316" s="36" t="s">
        <v>2028</v>
      </c>
      <c r="B5316" s="28" t="s">
        <v>112</v>
      </c>
      <c r="C5316" s="36" t="s">
        <v>36</v>
      </c>
      <c r="D5316" s="37">
        <v>41656</v>
      </c>
      <c r="E5316" s="98">
        <v>0.60555555555555551</v>
      </c>
      <c r="F5316" s="37">
        <v>41656</v>
      </c>
      <c r="G5316" s="98">
        <v>0.71875</v>
      </c>
      <c r="H5316" s="196">
        <f>G5316-E5316</f>
        <v>0.11319444444444449</v>
      </c>
      <c r="I5316" s="28">
        <v>1</v>
      </c>
      <c r="J5316" s="28"/>
      <c r="K5316" s="28"/>
      <c r="L5316" s="28" t="s">
        <v>127</v>
      </c>
      <c r="M5316" s="28" t="s">
        <v>488</v>
      </c>
      <c r="N5316" s="28" t="s">
        <v>103</v>
      </c>
      <c r="O5316" s="28" t="s">
        <v>66</v>
      </c>
      <c r="P5316" s="28" t="s">
        <v>488</v>
      </c>
      <c r="Q5316" s="52" t="s">
        <v>489</v>
      </c>
      <c r="R5316" s="99">
        <v>0.27500000000000002</v>
      </c>
      <c r="S5316" s="99">
        <v>1.7000000000000001E-2</v>
      </c>
      <c r="T5316" s="36">
        <f>R5316+S5316</f>
        <v>0.29200000000000004</v>
      </c>
      <c r="U5316" s="28" t="s">
        <v>75</v>
      </c>
      <c r="V5316" s="36" t="s">
        <v>1071</v>
      </c>
      <c r="W5316" s="36" t="s">
        <v>2286</v>
      </c>
      <c r="X5316" s="36" t="s">
        <v>1071</v>
      </c>
      <c r="Y5316" s="182" t="s">
        <v>2669</v>
      </c>
      <c r="Z5316" s="36"/>
      <c r="AA5316" s="36"/>
      <c r="AB5316" s="36"/>
      <c r="AC5316" s="36"/>
      <c r="AD5316" s="28" t="s">
        <v>54</v>
      </c>
      <c r="AE5316" s="28"/>
      <c r="AF5316" s="36"/>
      <c r="AG5316" s="1316" t="s">
        <v>2687</v>
      </c>
      <c r="AH5316" s="22"/>
      <c r="AI5316" s="22" t="s">
        <v>387</v>
      </c>
      <c r="AJ5316" s="22"/>
      <c r="AK5316" s="161"/>
      <c r="AL5316" s="69"/>
      <c r="AM5316" s="69"/>
      <c r="AN5316" s="69"/>
      <c r="AO5316" s="69"/>
      <c r="AP5316" s="69"/>
      <c r="AQ5316" s="69"/>
      <c r="AR5316" s="69"/>
      <c r="AS5316" s="69"/>
      <c r="AT5316" s="69"/>
      <c r="AU5316" s="69"/>
      <c r="AV5316" s="69"/>
      <c r="AW5316" s="69"/>
      <c r="AX5316" s="69"/>
      <c r="AY5316" s="69"/>
      <c r="AZ5316" s="69"/>
      <c r="BA5316" s="69"/>
      <c r="BB5316" s="69"/>
      <c r="BC5316" s="69"/>
      <c r="BD5316" s="69"/>
      <c r="BE5316" s="69"/>
      <c r="BF5316" s="69"/>
      <c r="BG5316" s="69"/>
      <c r="BH5316" s="69"/>
      <c r="BI5316" s="69"/>
      <c r="BJ5316" s="69"/>
      <c r="BK5316" s="69"/>
      <c r="BL5316" s="69"/>
      <c r="BM5316" s="69"/>
      <c r="BN5316" s="69"/>
      <c r="BO5316" s="69"/>
      <c r="BP5316" s="69"/>
      <c r="BQ5316" s="69"/>
      <c r="BR5316" s="69"/>
      <c r="BS5316" s="69"/>
      <c r="BT5316" s="69"/>
      <c r="BU5316" s="69"/>
      <c r="BV5316" s="69"/>
      <c r="BW5316" s="69"/>
      <c r="BX5316" s="69"/>
      <c r="BY5316" s="69"/>
      <c r="BZ5316" s="69"/>
      <c r="CA5316" s="69"/>
      <c r="CB5316" s="69"/>
      <c r="CC5316" s="69"/>
      <c r="CD5316" s="69"/>
      <c r="CE5316" s="69"/>
      <c r="CF5316" s="69"/>
      <c r="CG5316" s="69"/>
      <c r="CH5316" s="69"/>
      <c r="CI5316" s="69"/>
      <c r="CJ5316" s="69"/>
      <c r="CK5316" s="69"/>
      <c r="CL5316" s="69"/>
      <c r="CM5316" s="69"/>
      <c r="CN5316" s="69"/>
      <c r="CO5316" s="69"/>
      <c r="CP5316" s="69"/>
      <c r="CQ5316" s="69"/>
      <c r="CR5316" s="69"/>
      <c r="CS5316" s="69"/>
      <c r="CT5316" s="69"/>
      <c r="CU5316" s="69"/>
      <c r="CV5316" s="69"/>
      <c r="CW5316" s="69"/>
      <c r="CX5316" s="69"/>
      <c r="CY5316" s="69"/>
      <c r="CZ5316" s="69"/>
      <c r="DA5316" s="69"/>
      <c r="DB5316" s="69"/>
      <c r="DC5316" s="69"/>
      <c r="DD5316" s="69"/>
      <c r="DE5316" s="69"/>
      <c r="DF5316" s="69"/>
      <c r="DG5316" s="69"/>
      <c r="DH5316" s="69"/>
      <c r="DI5316" s="69"/>
    </row>
    <row r="5317" spans="1:113" s="75" customFormat="1" hidden="1" x14ac:dyDescent="0.2">
      <c r="A5317" s="36" t="s">
        <v>2028</v>
      </c>
      <c r="B5317" s="28" t="s">
        <v>112</v>
      </c>
      <c r="C5317" s="36" t="s">
        <v>36</v>
      </c>
      <c r="D5317" s="37">
        <v>41657</v>
      </c>
      <c r="E5317" s="28"/>
      <c r="F5317" s="37"/>
      <c r="G5317" s="28"/>
      <c r="H5317" s="196"/>
      <c r="I5317" s="28"/>
      <c r="J5317" s="28"/>
      <c r="K5317" s="28"/>
      <c r="L5317" s="28"/>
      <c r="M5317" s="28"/>
      <c r="N5317" s="28"/>
      <c r="O5317" s="28"/>
      <c r="P5317" s="28"/>
      <c r="Q5317" s="52"/>
      <c r="R5317" s="99"/>
      <c r="S5317" s="99"/>
      <c r="T5317" s="36"/>
      <c r="U5317" s="28"/>
      <c r="V5317" s="36"/>
      <c r="W5317" s="36"/>
      <c r="X5317" s="36"/>
      <c r="Y5317" s="36"/>
      <c r="Z5317" s="36"/>
      <c r="AA5317" s="36"/>
      <c r="AB5317" s="36"/>
      <c r="AC5317" s="36"/>
      <c r="AD5317" s="28"/>
      <c r="AE5317" s="28"/>
      <c r="AF5317" s="36"/>
      <c r="AG5317" s="351" t="s">
        <v>200</v>
      </c>
      <c r="AH5317" s="22"/>
      <c r="AI5317" s="22"/>
      <c r="AJ5317" s="3" t="s">
        <v>2261</v>
      </c>
      <c r="AK5317" s="161"/>
      <c r="AL5317" s="69"/>
      <c r="AM5317" s="69"/>
      <c r="AN5317" s="69"/>
      <c r="AO5317" s="69"/>
      <c r="AP5317" s="69"/>
      <c r="AQ5317" s="69"/>
      <c r="AR5317" s="69"/>
      <c r="AS5317" s="69"/>
      <c r="AT5317" s="69"/>
      <c r="AU5317" s="69"/>
      <c r="AV5317" s="69"/>
      <c r="AW5317" s="69"/>
      <c r="AX5317" s="69"/>
      <c r="AY5317" s="69"/>
      <c r="AZ5317" s="69"/>
      <c r="BA5317" s="69"/>
      <c r="BB5317" s="69"/>
      <c r="BC5317" s="69"/>
      <c r="BD5317" s="69"/>
      <c r="BE5317" s="69"/>
      <c r="BF5317" s="69"/>
      <c r="BG5317" s="69"/>
      <c r="BH5317" s="69"/>
      <c r="BI5317" s="69"/>
      <c r="BJ5317" s="69"/>
      <c r="BK5317" s="69"/>
      <c r="BL5317" s="69"/>
      <c r="BM5317" s="69"/>
      <c r="BN5317" s="69"/>
      <c r="BO5317" s="69"/>
      <c r="BP5317" s="69"/>
      <c r="BQ5317" s="69"/>
      <c r="BR5317" s="69"/>
      <c r="BS5317" s="69"/>
      <c r="BT5317" s="69"/>
      <c r="BU5317" s="69"/>
      <c r="BV5317" s="69"/>
      <c r="BW5317" s="69"/>
      <c r="BX5317" s="69"/>
      <c r="BY5317" s="69"/>
      <c r="BZ5317" s="69"/>
      <c r="CA5317" s="69"/>
      <c r="CB5317" s="69"/>
      <c r="CC5317" s="69"/>
      <c r="CD5317" s="69"/>
      <c r="CE5317" s="69"/>
      <c r="CF5317" s="69"/>
      <c r="CG5317" s="69"/>
      <c r="CH5317" s="69"/>
      <c r="CI5317" s="69"/>
      <c r="CJ5317" s="69"/>
      <c r="CK5317" s="69"/>
      <c r="CL5317" s="69"/>
      <c r="CM5317" s="69"/>
      <c r="CN5317" s="69"/>
      <c r="CO5317" s="69"/>
      <c r="CP5317" s="69"/>
      <c r="CQ5317" s="69"/>
      <c r="CR5317" s="69"/>
      <c r="CS5317" s="69"/>
      <c r="CT5317" s="69"/>
      <c r="CU5317" s="69"/>
      <c r="CV5317" s="69"/>
      <c r="CW5317" s="69"/>
      <c r="CX5317" s="69"/>
      <c r="CY5317" s="69"/>
      <c r="CZ5317" s="69"/>
      <c r="DA5317" s="69"/>
      <c r="DB5317" s="69"/>
      <c r="DC5317" s="69"/>
      <c r="DD5317" s="69"/>
      <c r="DE5317" s="69"/>
      <c r="DF5317" s="69"/>
      <c r="DG5317" s="69"/>
      <c r="DH5317" s="69"/>
      <c r="DI5317" s="69"/>
    </row>
    <row r="5318" spans="1:113" s="75" customFormat="1" ht="47.25" hidden="1" x14ac:dyDescent="0.2">
      <c r="A5318" s="36" t="s">
        <v>2028</v>
      </c>
      <c r="B5318" s="28" t="s">
        <v>112</v>
      </c>
      <c r="C5318" s="36" t="s">
        <v>36</v>
      </c>
      <c r="D5318" s="37">
        <v>41658</v>
      </c>
      <c r="E5318" s="98">
        <v>0.1125</v>
      </c>
      <c r="F5318" s="37">
        <v>41658</v>
      </c>
      <c r="G5318" s="98">
        <v>0.11319444444444444</v>
      </c>
      <c r="H5318" s="196">
        <f>G5318-E5318</f>
        <v>6.9444444444444198E-4</v>
      </c>
      <c r="I5318" s="28">
        <v>18</v>
      </c>
      <c r="J5318" s="28"/>
      <c r="K5318" s="28" t="s">
        <v>132</v>
      </c>
      <c r="L5318" s="28" t="s">
        <v>130</v>
      </c>
      <c r="M5318" s="28" t="s">
        <v>490</v>
      </c>
      <c r="N5318" s="28" t="s">
        <v>103</v>
      </c>
      <c r="O5318" s="28" t="s">
        <v>66</v>
      </c>
      <c r="P5318" s="28" t="s">
        <v>490</v>
      </c>
      <c r="Q5318" s="52" t="s">
        <v>491</v>
      </c>
      <c r="R5318" s="99">
        <v>5.2999999999999999E-2</v>
      </c>
      <c r="S5318" s="99">
        <v>0.57999999999999996</v>
      </c>
      <c r="T5318" s="36">
        <f>R5318+S5318</f>
        <v>0.63300000000000001</v>
      </c>
      <c r="U5318" s="28" t="s">
        <v>73</v>
      </c>
      <c r="V5318" s="36">
        <v>1989</v>
      </c>
      <c r="W5318" s="36" t="s">
        <v>2688</v>
      </c>
      <c r="X5318" s="36" t="s">
        <v>1071</v>
      </c>
      <c r="Y5318" s="182" t="s">
        <v>2689</v>
      </c>
      <c r="Z5318" s="36"/>
      <c r="AA5318" s="36"/>
      <c r="AB5318" s="36"/>
      <c r="AC5318" s="39">
        <v>41606</v>
      </c>
      <c r="AD5318" s="28" t="s">
        <v>62</v>
      </c>
      <c r="AE5318" s="28"/>
      <c r="AF5318" s="36"/>
      <c r="AG5318" s="367" t="s">
        <v>510</v>
      </c>
      <c r="AH5318" s="22"/>
      <c r="AI5318" s="22"/>
      <c r="AJ5318" s="3" t="s">
        <v>2261</v>
      </c>
      <c r="AK5318" s="161"/>
      <c r="AL5318" s="69"/>
      <c r="AM5318" s="69"/>
      <c r="AN5318" s="69"/>
      <c r="AO5318" s="69"/>
      <c r="AP5318" s="69"/>
      <c r="AQ5318" s="69"/>
      <c r="AR5318" s="69"/>
      <c r="AS5318" s="69"/>
      <c r="AT5318" s="69"/>
      <c r="AU5318" s="69"/>
      <c r="AV5318" s="69"/>
      <c r="AW5318" s="69"/>
      <c r="AX5318" s="69"/>
      <c r="AY5318" s="69"/>
      <c r="AZ5318" s="69"/>
      <c r="BA5318" s="69"/>
      <c r="BB5318" s="69"/>
      <c r="BC5318" s="69"/>
      <c r="BD5318" s="69"/>
      <c r="BE5318" s="69"/>
      <c r="BF5318" s="69"/>
      <c r="BG5318" s="69"/>
      <c r="BH5318" s="69"/>
      <c r="BI5318" s="69"/>
      <c r="BJ5318" s="69"/>
      <c r="BK5318" s="69"/>
      <c r="BL5318" s="69"/>
      <c r="BM5318" s="69"/>
      <c r="BN5318" s="69"/>
      <c r="BO5318" s="69"/>
      <c r="BP5318" s="69"/>
      <c r="BQ5318" s="69"/>
      <c r="BR5318" s="69"/>
      <c r="BS5318" s="69"/>
      <c r="BT5318" s="69"/>
      <c r="BU5318" s="69"/>
      <c r="BV5318" s="69"/>
      <c r="BW5318" s="69"/>
      <c r="BX5318" s="69"/>
      <c r="BY5318" s="69"/>
      <c r="BZ5318" s="69"/>
      <c r="CA5318" s="69"/>
      <c r="CB5318" s="69"/>
      <c r="CC5318" s="69"/>
      <c r="CD5318" s="69"/>
      <c r="CE5318" s="69"/>
      <c r="CF5318" s="69"/>
      <c r="CG5318" s="69"/>
      <c r="CH5318" s="69"/>
      <c r="CI5318" s="69"/>
      <c r="CJ5318" s="69"/>
      <c r="CK5318" s="69"/>
      <c r="CL5318" s="69"/>
      <c r="CM5318" s="69"/>
      <c r="CN5318" s="69"/>
      <c r="CO5318" s="69"/>
      <c r="CP5318" s="69"/>
      <c r="CQ5318" s="69"/>
      <c r="CR5318" s="69"/>
      <c r="CS5318" s="69"/>
      <c r="CT5318" s="69"/>
      <c r="CU5318" s="69"/>
      <c r="CV5318" s="69"/>
      <c r="CW5318" s="69"/>
      <c r="CX5318" s="69"/>
      <c r="CY5318" s="69"/>
      <c r="CZ5318" s="69"/>
      <c r="DA5318" s="69"/>
      <c r="DB5318" s="69"/>
      <c r="DC5318" s="69"/>
      <c r="DD5318" s="69"/>
      <c r="DE5318" s="69"/>
      <c r="DF5318" s="69"/>
      <c r="DG5318" s="69"/>
      <c r="DH5318" s="69"/>
      <c r="DI5318" s="69"/>
    </row>
    <row r="5319" spans="1:113" s="3" customFormat="1" hidden="1" x14ac:dyDescent="0.2">
      <c r="A5319" s="36" t="s">
        <v>2028</v>
      </c>
      <c r="B5319" s="237" t="s">
        <v>112</v>
      </c>
      <c r="C5319" s="28" t="s">
        <v>36</v>
      </c>
      <c r="D5319" s="37">
        <v>41659</v>
      </c>
      <c r="E5319" s="28"/>
      <c r="F5319" s="37"/>
      <c r="G5319" s="28"/>
      <c r="H5319" s="196"/>
      <c r="I5319" s="28"/>
      <c r="J5319" s="28"/>
      <c r="K5319" s="28"/>
      <c r="L5319" s="28"/>
      <c r="M5319" s="395"/>
      <c r="N5319" s="28"/>
      <c r="O5319" s="28"/>
      <c r="P5319" s="395"/>
      <c r="Q5319" s="52"/>
      <c r="R5319" s="99"/>
      <c r="S5319" s="99"/>
      <c r="T5319" s="36"/>
      <c r="U5319" s="22"/>
      <c r="V5319" s="24"/>
      <c r="W5319" s="24"/>
      <c r="X5319" s="24"/>
      <c r="Y5319" s="24"/>
      <c r="Z5319" s="24"/>
      <c r="AA5319" s="24"/>
      <c r="AB5319" s="24"/>
      <c r="AC5319" s="24"/>
      <c r="AD5319" s="1442"/>
      <c r="AE5319" s="22"/>
      <c r="AF5319" s="24"/>
      <c r="AG5319" s="22" t="s">
        <v>200</v>
      </c>
      <c r="AH5319" s="22"/>
      <c r="AI5319" s="22"/>
      <c r="AJ5319" s="3" t="s">
        <v>2261</v>
      </c>
    </row>
    <row r="5320" spans="1:113" s="3" customFormat="1" hidden="1" x14ac:dyDescent="0.2">
      <c r="A5320" s="36" t="s">
        <v>2028</v>
      </c>
      <c r="B5320" s="237" t="s">
        <v>112</v>
      </c>
      <c r="C5320" s="237" t="s">
        <v>36</v>
      </c>
      <c r="D5320" s="37">
        <v>41660</v>
      </c>
      <c r="E5320" s="395"/>
      <c r="F5320" s="37"/>
      <c r="G5320" s="395"/>
      <c r="H5320" s="402"/>
      <c r="I5320" s="28"/>
      <c r="J5320" s="28"/>
      <c r="K5320" s="28"/>
      <c r="L5320" s="28"/>
      <c r="M5320" s="395"/>
      <c r="N5320" s="28"/>
      <c r="O5320" s="28"/>
      <c r="P5320" s="395"/>
      <c r="Q5320" s="52"/>
      <c r="R5320" s="425"/>
      <c r="S5320" s="425"/>
      <c r="T5320" s="36"/>
      <c r="U5320" s="363"/>
      <c r="V5320" s="217"/>
      <c r="W5320" s="217"/>
      <c r="X5320" s="217"/>
      <c r="Y5320" s="217"/>
      <c r="Z5320" s="217"/>
      <c r="AA5320" s="217"/>
      <c r="AB5320" s="217"/>
      <c r="AC5320" s="440"/>
      <c r="AD5320" s="1442"/>
      <c r="AE5320" s="433"/>
      <c r="AF5320" s="447"/>
      <c r="AG5320" s="28" t="s">
        <v>200</v>
      </c>
      <c r="AH5320" s="22"/>
      <c r="AI5320" s="22"/>
      <c r="AJ5320" s="3" t="s">
        <v>2261</v>
      </c>
    </row>
    <row r="5321" spans="1:113" ht="47.25" hidden="1" x14ac:dyDescent="0.2">
      <c r="A5321" s="36" t="s">
        <v>2028</v>
      </c>
      <c r="B5321" s="237" t="s">
        <v>112</v>
      </c>
      <c r="C5321" s="237" t="s">
        <v>36</v>
      </c>
      <c r="D5321" s="37">
        <v>41660</v>
      </c>
      <c r="E5321" s="555">
        <v>0.90625</v>
      </c>
      <c r="F5321" s="397">
        <v>41660</v>
      </c>
      <c r="G5321" s="555">
        <v>0.90694444444444444</v>
      </c>
      <c r="H5321" s="402">
        <f>G5321-E5321</f>
        <v>6.9444444444444198E-4</v>
      </c>
      <c r="I5321" s="28">
        <v>14</v>
      </c>
      <c r="J5321" s="28" t="s">
        <v>178</v>
      </c>
      <c r="K5321" s="28" t="s">
        <v>132</v>
      </c>
      <c r="L5321" s="28" t="s">
        <v>126</v>
      </c>
      <c r="M5321" s="395" t="s">
        <v>508</v>
      </c>
      <c r="N5321" s="395" t="s">
        <v>103</v>
      </c>
      <c r="O5321" s="395" t="s">
        <v>66</v>
      </c>
      <c r="P5321" s="395" t="s">
        <v>508</v>
      </c>
      <c r="Q5321" s="52" t="s">
        <v>509</v>
      </c>
      <c r="R5321" s="425">
        <v>6.8000000000000005E-2</v>
      </c>
      <c r="S5321" s="425">
        <v>0.34399999999999997</v>
      </c>
      <c r="T5321" s="36">
        <f>R5321+S5321</f>
        <v>0.41199999999999998</v>
      </c>
      <c r="U5321" s="363" t="s">
        <v>73</v>
      </c>
      <c r="V5321" s="217">
        <v>2002</v>
      </c>
      <c r="W5321" s="217" t="s">
        <v>2286</v>
      </c>
      <c r="X5321" s="217" t="s">
        <v>1071</v>
      </c>
      <c r="Y5321" s="435" t="s">
        <v>2669</v>
      </c>
      <c r="Z5321" s="217"/>
      <c r="AA5321" s="217"/>
      <c r="AB5321" s="217"/>
      <c r="AC5321" s="440"/>
      <c r="AD5321" s="36" t="s">
        <v>61</v>
      </c>
      <c r="AE5321" s="433"/>
      <c r="AF5321" s="447"/>
      <c r="AG5321" s="100" t="s">
        <v>510</v>
      </c>
      <c r="AH5321" s="22" t="s">
        <v>388</v>
      </c>
      <c r="AJ5321" s="3" t="s">
        <v>2261</v>
      </c>
    </row>
    <row r="5322" spans="1:113" ht="31.5" hidden="1" x14ac:dyDescent="0.2">
      <c r="A5322" s="36" t="s">
        <v>2028</v>
      </c>
      <c r="B5322" s="237" t="s">
        <v>112</v>
      </c>
      <c r="C5322" s="237" t="s">
        <v>36</v>
      </c>
      <c r="D5322" s="37">
        <v>41660</v>
      </c>
      <c r="E5322" s="555">
        <v>0.9194444444444444</v>
      </c>
      <c r="F5322" s="397">
        <v>41661</v>
      </c>
      <c r="G5322" s="555">
        <v>1.0027777777777778</v>
      </c>
      <c r="H5322" s="402">
        <f>G5322-E5322</f>
        <v>8.333333333333337E-2</v>
      </c>
      <c r="I5322" s="28">
        <v>5</v>
      </c>
      <c r="J5322" s="28"/>
      <c r="K5322" s="28" t="s">
        <v>135</v>
      </c>
      <c r="L5322" s="28" t="s">
        <v>130</v>
      </c>
      <c r="M5322" s="395" t="s">
        <v>511</v>
      </c>
      <c r="N5322" s="395" t="s">
        <v>103</v>
      </c>
      <c r="O5322" s="395" t="s">
        <v>66</v>
      </c>
      <c r="P5322" s="395" t="s">
        <v>511</v>
      </c>
      <c r="Q5322" s="52" t="s">
        <v>512</v>
      </c>
      <c r="R5322" s="425">
        <v>1.9950000000000001</v>
      </c>
      <c r="S5322" s="425">
        <v>0.15</v>
      </c>
      <c r="T5322" s="36">
        <f>R5322+S5322</f>
        <v>2.145</v>
      </c>
      <c r="U5322" s="363" t="s">
        <v>73</v>
      </c>
      <c r="V5322" s="217">
        <v>2002</v>
      </c>
      <c r="W5322" s="217" t="s">
        <v>2286</v>
      </c>
      <c r="X5322" s="217" t="s">
        <v>1071</v>
      </c>
      <c r="Y5322" s="435" t="s">
        <v>2669</v>
      </c>
      <c r="Z5322" s="217"/>
      <c r="AA5322" s="217"/>
      <c r="AB5322" s="217"/>
      <c r="AC5322" s="440"/>
      <c r="AD5322" s="28" t="s">
        <v>62</v>
      </c>
      <c r="AE5322" s="433"/>
      <c r="AF5322" s="447"/>
      <c r="AG5322" s="100" t="s">
        <v>510</v>
      </c>
    </row>
    <row r="5323" spans="1:113" ht="94.5" hidden="1" x14ac:dyDescent="0.2">
      <c r="A5323" s="36" t="s">
        <v>2028</v>
      </c>
      <c r="B5323" s="28" t="s">
        <v>112</v>
      </c>
      <c r="C5323" s="28" t="s">
        <v>36</v>
      </c>
      <c r="D5323" s="37">
        <v>41661</v>
      </c>
      <c r="E5323" s="98">
        <v>0.24930555555555556</v>
      </c>
      <c r="F5323" s="37">
        <v>41661</v>
      </c>
      <c r="G5323" s="98">
        <v>0.4236111111111111</v>
      </c>
      <c r="H5323" s="196">
        <f>G5323-E5323</f>
        <v>0.17430555555555555</v>
      </c>
      <c r="I5323" s="28">
        <v>6</v>
      </c>
      <c r="J5323" s="28" t="s">
        <v>513</v>
      </c>
      <c r="K5323" s="28" t="s">
        <v>135</v>
      </c>
      <c r="L5323" s="28" t="s">
        <v>130</v>
      </c>
      <c r="M5323" s="28" t="s">
        <v>514</v>
      </c>
      <c r="N5323" s="28" t="s">
        <v>103</v>
      </c>
      <c r="O5323" s="28" t="s">
        <v>66</v>
      </c>
      <c r="P5323" s="28" t="s">
        <v>514</v>
      </c>
      <c r="Q5323" s="52" t="s">
        <v>515</v>
      </c>
      <c r="R5323" s="101">
        <v>11.561999999999999</v>
      </c>
      <c r="S5323" s="102">
        <v>1.6060000000000001</v>
      </c>
      <c r="T5323" s="36">
        <f>R5323+S5323</f>
        <v>13.167999999999999</v>
      </c>
      <c r="U5323" s="28" t="s">
        <v>87</v>
      </c>
      <c r="V5323" s="36" t="s">
        <v>1071</v>
      </c>
      <c r="W5323" s="36" t="s">
        <v>1071</v>
      </c>
      <c r="X5323" s="36" t="s">
        <v>1071</v>
      </c>
      <c r="Y5323" s="36" t="s">
        <v>2690</v>
      </c>
      <c r="Z5323" s="36"/>
      <c r="AA5323" s="36"/>
      <c r="AB5323" s="36"/>
      <c r="AC5323" s="36"/>
      <c r="AD5323" s="28" t="s">
        <v>60</v>
      </c>
      <c r="AE5323" s="28"/>
      <c r="AF5323" s="36"/>
      <c r="AG5323" s="181" t="s">
        <v>2691</v>
      </c>
    </row>
    <row r="5324" spans="1:113" hidden="1" x14ac:dyDescent="0.2">
      <c r="A5324" s="36" t="s">
        <v>2028</v>
      </c>
      <c r="B5324" s="28" t="s">
        <v>112</v>
      </c>
      <c r="C5324" s="28" t="s">
        <v>36</v>
      </c>
      <c r="D5324" s="37">
        <v>41662</v>
      </c>
      <c r="E5324" s="28"/>
      <c r="F5324" s="37"/>
      <c r="G5324" s="28"/>
      <c r="H5324" s="196"/>
      <c r="I5324" s="28"/>
      <c r="J5324" s="28"/>
      <c r="K5324" s="28"/>
      <c r="L5324" s="28"/>
      <c r="M5324" s="28"/>
      <c r="N5324" s="28"/>
      <c r="O5324" s="28"/>
      <c r="P5324" s="28"/>
      <c r="Q5324" s="52"/>
      <c r="R5324" s="99"/>
      <c r="S5324" s="99"/>
      <c r="T5324" s="36"/>
      <c r="U5324" s="28"/>
      <c r="V5324" s="36"/>
      <c r="W5324" s="36"/>
      <c r="X5324" s="36"/>
      <c r="Y5324" s="36"/>
      <c r="Z5324" s="36"/>
      <c r="AA5324" s="36"/>
      <c r="AB5324" s="36"/>
      <c r="AC5324" s="36"/>
      <c r="AD5324" s="28"/>
      <c r="AE5324" s="28"/>
      <c r="AF5324" s="36"/>
      <c r="AG5324" s="28" t="s">
        <v>200</v>
      </c>
      <c r="AJ5324" s="3" t="s">
        <v>2261</v>
      </c>
    </row>
    <row r="5325" spans="1:113" hidden="1" x14ac:dyDescent="0.2">
      <c r="A5325" s="36" t="s">
        <v>2028</v>
      </c>
      <c r="B5325" s="28" t="s">
        <v>112</v>
      </c>
      <c r="C5325" s="28" t="s">
        <v>36</v>
      </c>
      <c r="D5325" s="37">
        <v>41663</v>
      </c>
      <c r="E5325" s="28"/>
      <c r="F5325" s="37"/>
      <c r="G5325" s="28"/>
      <c r="H5325" s="196"/>
      <c r="I5325" s="28"/>
      <c r="J5325" s="28"/>
      <c r="K5325" s="28"/>
      <c r="L5325" s="28"/>
      <c r="M5325" s="28"/>
      <c r="N5325" s="28"/>
      <c r="O5325" s="28"/>
      <c r="P5325" s="28"/>
      <c r="Q5325" s="52"/>
      <c r="R5325" s="99"/>
      <c r="S5325" s="99"/>
      <c r="T5325" s="36"/>
      <c r="U5325" s="28"/>
      <c r="V5325" s="36"/>
      <c r="W5325" s="36"/>
      <c r="X5325" s="36"/>
      <c r="Y5325" s="36"/>
      <c r="Z5325" s="36"/>
      <c r="AA5325" s="36"/>
      <c r="AB5325" s="36"/>
      <c r="AC5325" s="36"/>
      <c r="AD5325" s="28"/>
      <c r="AE5325" s="28"/>
      <c r="AF5325" s="36"/>
      <c r="AG5325" s="100"/>
      <c r="AJ5325" s="3" t="s">
        <v>2261</v>
      </c>
    </row>
    <row r="5326" spans="1:113" hidden="1" x14ac:dyDescent="0.2">
      <c r="A5326" s="36" t="s">
        <v>2028</v>
      </c>
      <c r="B5326" s="28" t="s">
        <v>112</v>
      </c>
      <c r="C5326" s="28" t="s">
        <v>36</v>
      </c>
      <c r="D5326" s="37">
        <v>41664</v>
      </c>
      <c r="E5326" s="28"/>
      <c r="F5326" s="37"/>
      <c r="G5326" s="28"/>
      <c r="H5326" s="196"/>
      <c r="I5326" s="28"/>
      <c r="J5326" s="28"/>
      <c r="K5326" s="28"/>
      <c r="L5326" s="28"/>
      <c r="M5326" s="28"/>
      <c r="N5326" s="28"/>
      <c r="O5326" s="28"/>
      <c r="P5326" s="28"/>
      <c r="Q5326" s="52"/>
      <c r="R5326" s="99"/>
      <c r="S5326" s="99"/>
      <c r="T5326" s="36"/>
      <c r="U5326" s="28"/>
      <c r="V5326" s="36"/>
      <c r="W5326" s="36"/>
      <c r="X5326" s="36"/>
      <c r="Y5326" s="36"/>
      <c r="Z5326" s="36"/>
      <c r="AA5326" s="36"/>
      <c r="AB5326" s="36"/>
      <c r="AC5326" s="36"/>
      <c r="AD5326" s="28"/>
      <c r="AE5326" s="28"/>
      <c r="AF5326" s="36"/>
      <c r="AG5326" s="100" t="s">
        <v>200</v>
      </c>
      <c r="AJ5326" s="3" t="s">
        <v>2261</v>
      </c>
    </row>
    <row r="5327" spans="1:113" ht="85.5" hidden="1" customHeight="1" x14ac:dyDescent="0.2">
      <c r="A5327" s="36" t="s">
        <v>2028</v>
      </c>
      <c r="B5327" s="28" t="s">
        <v>112</v>
      </c>
      <c r="C5327" s="28" t="s">
        <v>36</v>
      </c>
      <c r="D5327" s="37">
        <v>41665</v>
      </c>
      <c r="E5327" s="28"/>
      <c r="F5327" s="37"/>
      <c r="G5327" s="28"/>
      <c r="H5327" s="196"/>
      <c r="I5327" s="28"/>
      <c r="J5327" s="28"/>
      <c r="K5327" s="28"/>
      <c r="L5327" s="28"/>
      <c r="M5327" s="28"/>
      <c r="N5327" s="28"/>
      <c r="O5327" s="28"/>
      <c r="P5327" s="28"/>
      <c r="Q5327" s="52"/>
      <c r="R5327" s="99"/>
      <c r="S5327" s="99"/>
      <c r="T5327" s="36"/>
      <c r="U5327" s="28"/>
      <c r="V5327" s="36"/>
      <c r="W5327" s="36"/>
      <c r="X5327" s="36"/>
      <c r="Y5327" s="36"/>
      <c r="Z5327" s="36"/>
      <c r="AA5327" s="36"/>
      <c r="AB5327" s="36"/>
      <c r="AC5327" s="36"/>
      <c r="AD5327" s="28"/>
      <c r="AE5327" s="28"/>
      <c r="AF5327" s="36"/>
      <c r="AG5327" s="100" t="s">
        <v>200</v>
      </c>
      <c r="AJ5327" s="3" t="s">
        <v>2261</v>
      </c>
    </row>
    <row r="5328" spans="1:113" hidden="1" x14ac:dyDescent="0.2">
      <c r="A5328" s="36" t="s">
        <v>2028</v>
      </c>
      <c r="B5328" s="28" t="s">
        <v>112</v>
      </c>
      <c r="C5328" s="28" t="s">
        <v>36</v>
      </c>
      <c r="D5328" s="37">
        <v>41668</v>
      </c>
      <c r="E5328" s="28"/>
      <c r="F5328" s="37"/>
      <c r="G5328" s="28"/>
      <c r="H5328" s="196"/>
      <c r="I5328" s="28"/>
      <c r="J5328" s="28"/>
      <c r="K5328" s="28"/>
      <c r="L5328" s="28"/>
      <c r="M5328" s="28"/>
      <c r="N5328" s="28"/>
      <c r="O5328" s="28"/>
      <c r="P5328" s="28"/>
      <c r="Q5328" s="52"/>
      <c r="R5328" s="99"/>
      <c r="S5328" s="99"/>
      <c r="T5328" s="36"/>
      <c r="U5328" s="28"/>
      <c r="V5328" s="36"/>
      <c r="W5328" s="36"/>
      <c r="X5328" s="36"/>
      <c r="Y5328" s="36"/>
      <c r="Z5328" s="36"/>
      <c r="AA5328" s="36"/>
      <c r="AB5328" s="36"/>
      <c r="AC5328" s="36"/>
      <c r="AD5328" s="28"/>
      <c r="AE5328" s="28"/>
      <c r="AF5328" s="36"/>
      <c r="AG5328" s="100" t="s">
        <v>200</v>
      </c>
      <c r="AJ5328" s="3" t="s">
        <v>2261</v>
      </c>
    </row>
    <row r="5329" spans="1:36" ht="141.75" hidden="1" x14ac:dyDescent="0.2">
      <c r="A5329" s="36" t="s">
        <v>2028</v>
      </c>
      <c r="B5329" s="28" t="s">
        <v>112</v>
      </c>
      <c r="C5329" s="28" t="s">
        <v>36</v>
      </c>
      <c r="D5329" s="37">
        <v>41669</v>
      </c>
      <c r="E5329" s="30">
        <v>0</v>
      </c>
      <c r="F5329" s="37">
        <v>41669</v>
      </c>
      <c r="G5329" s="98">
        <v>0.69444444444444453</v>
      </c>
      <c r="H5329" s="196">
        <f>G5329-E5329</f>
        <v>0.69444444444444453</v>
      </c>
      <c r="I5329" s="28">
        <v>1</v>
      </c>
      <c r="J5329" s="28"/>
      <c r="K5329" s="28" t="s">
        <v>834</v>
      </c>
      <c r="L5329" s="28" t="s">
        <v>130</v>
      </c>
      <c r="M5329" s="28" t="s">
        <v>835</v>
      </c>
      <c r="N5329" s="28" t="s">
        <v>103</v>
      </c>
      <c r="O5329" s="28" t="s">
        <v>66</v>
      </c>
      <c r="P5329" s="28" t="s">
        <v>836</v>
      </c>
      <c r="Q5329" s="52" t="s">
        <v>837</v>
      </c>
      <c r="R5329" s="1339">
        <v>11.917</v>
      </c>
      <c r="S5329" s="102">
        <v>1.2E-2</v>
      </c>
      <c r="T5329" s="36">
        <f>R5329+S5329</f>
        <v>11.929</v>
      </c>
      <c r="U5329" s="28" t="s">
        <v>75</v>
      </c>
      <c r="V5329" s="36">
        <v>2007</v>
      </c>
      <c r="W5329" s="36" t="s">
        <v>2286</v>
      </c>
      <c r="X5329" s="36" t="s">
        <v>1071</v>
      </c>
      <c r="Y5329" s="182" t="s">
        <v>2692</v>
      </c>
      <c r="Z5329" s="36"/>
      <c r="AA5329" s="36"/>
      <c r="AB5329" s="36"/>
      <c r="AC5329" s="36"/>
      <c r="AD5329" s="28" t="s">
        <v>62</v>
      </c>
      <c r="AE5329" s="28"/>
      <c r="AF5329" s="36"/>
      <c r="AG5329" s="52" t="s">
        <v>2693</v>
      </c>
    </row>
    <row r="5330" spans="1:36" hidden="1" x14ac:dyDescent="0.2">
      <c r="A5330" s="36" t="s">
        <v>2028</v>
      </c>
      <c r="B5330" s="28" t="s">
        <v>112</v>
      </c>
      <c r="C5330" s="28" t="s">
        <v>36</v>
      </c>
      <c r="D5330" s="37">
        <v>41670</v>
      </c>
      <c r="E5330" s="28"/>
      <c r="F5330" s="37"/>
      <c r="G5330" s="28"/>
      <c r="H5330" s="196"/>
      <c r="I5330" s="28"/>
      <c r="J5330" s="28"/>
      <c r="K5330" s="28"/>
      <c r="L5330" s="28"/>
      <c r="M5330" s="28"/>
      <c r="N5330" s="28"/>
      <c r="O5330" s="28"/>
      <c r="P5330" s="28"/>
      <c r="Q5330" s="52"/>
      <c r="R5330" s="99"/>
      <c r="S5330" s="99"/>
      <c r="T5330" s="36"/>
      <c r="U5330" s="28"/>
      <c r="V5330" s="36"/>
      <c r="W5330" s="36"/>
      <c r="X5330" s="36"/>
      <c r="Y5330" s="36"/>
      <c r="Z5330" s="36"/>
      <c r="AA5330" s="36"/>
      <c r="AB5330" s="36"/>
      <c r="AC5330" s="36"/>
      <c r="AD5330" s="28"/>
      <c r="AE5330" s="28"/>
      <c r="AF5330" s="36"/>
      <c r="AG5330" s="100" t="s">
        <v>200</v>
      </c>
      <c r="AJ5330" s="3" t="s">
        <v>2261</v>
      </c>
    </row>
    <row r="5331" spans="1:36" ht="189" hidden="1" x14ac:dyDescent="0.2">
      <c r="A5331" s="36" t="s">
        <v>2029</v>
      </c>
      <c r="B5331" s="28" t="s">
        <v>112</v>
      </c>
      <c r="C5331" s="28" t="s">
        <v>36</v>
      </c>
      <c r="D5331" s="37">
        <v>41671</v>
      </c>
      <c r="E5331" s="98">
        <v>0.41319444444444442</v>
      </c>
      <c r="F5331" s="37">
        <v>41671</v>
      </c>
      <c r="G5331" s="98">
        <v>0.4513888888888889</v>
      </c>
      <c r="H5331" s="196">
        <f>G5331-E5331</f>
        <v>3.8194444444444475E-2</v>
      </c>
      <c r="I5331" s="28">
        <v>0</v>
      </c>
      <c r="J5331" s="28"/>
      <c r="K5331" s="28" t="s">
        <v>135</v>
      </c>
      <c r="L5331" s="28" t="s">
        <v>128</v>
      </c>
      <c r="M5331" s="28" t="s">
        <v>861</v>
      </c>
      <c r="N5331" s="28" t="s">
        <v>103</v>
      </c>
      <c r="O5331" s="28" t="s">
        <v>64</v>
      </c>
      <c r="P5331" s="22" t="s">
        <v>862</v>
      </c>
      <c r="Q5331" s="52" t="s">
        <v>863</v>
      </c>
      <c r="R5331" s="99"/>
      <c r="S5331" s="99"/>
      <c r="T5331" s="36"/>
      <c r="U5331" s="28" t="s">
        <v>75</v>
      </c>
      <c r="V5331" s="36" t="s">
        <v>1071</v>
      </c>
      <c r="W5331" s="36" t="s">
        <v>2286</v>
      </c>
      <c r="X5331" s="36" t="s">
        <v>1071</v>
      </c>
      <c r="Y5331" s="182" t="s">
        <v>2692</v>
      </c>
      <c r="Z5331" s="36"/>
      <c r="AA5331" s="36"/>
      <c r="AB5331" s="36"/>
      <c r="AC5331" s="36"/>
      <c r="AD5331" s="28" t="s">
        <v>40</v>
      </c>
      <c r="AE5331" s="28"/>
      <c r="AF5331" s="36"/>
      <c r="AG5331" s="52" t="s">
        <v>2694</v>
      </c>
    </row>
    <row r="5332" spans="1:36" hidden="1" x14ac:dyDescent="0.2">
      <c r="A5332" s="36" t="s">
        <v>2029</v>
      </c>
      <c r="B5332" s="28" t="s">
        <v>112</v>
      </c>
      <c r="C5332" s="28" t="s">
        <v>36</v>
      </c>
      <c r="D5332" s="37">
        <v>41672</v>
      </c>
      <c r="E5332" s="28"/>
      <c r="F5332" s="37"/>
      <c r="G5332" s="28"/>
      <c r="H5332" s="196"/>
      <c r="I5332" s="28"/>
      <c r="J5332" s="28"/>
      <c r="K5332" s="28"/>
      <c r="L5332" s="28"/>
      <c r="M5332" s="28"/>
      <c r="N5332" s="28"/>
      <c r="O5332" s="28"/>
      <c r="P5332" s="28"/>
      <c r="Q5332" s="52"/>
      <c r="R5332" s="99"/>
      <c r="S5332" s="99"/>
      <c r="T5332" s="36"/>
      <c r="U5332" s="28"/>
      <c r="V5332" s="36"/>
      <c r="W5332" s="36"/>
      <c r="X5332" s="36"/>
      <c r="Y5332" s="36"/>
      <c r="Z5332" s="36"/>
      <c r="AA5332" s="36"/>
      <c r="AB5332" s="36"/>
      <c r="AC5332" s="36"/>
      <c r="AD5332" s="28"/>
      <c r="AE5332" s="28"/>
      <c r="AF5332" s="36"/>
      <c r="AG5332" s="100" t="s">
        <v>200</v>
      </c>
      <c r="AJ5332" s="3" t="s">
        <v>2261</v>
      </c>
    </row>
    <row r="5333" spans="1:36" hidden="1" x14ac:dyDescent="0.2">
      <c r="A5333" s="36" t="s">
        <v>2029</v>
      </c>
      <c r="B5333" s="28" t="s">
        <v>112</v>
      </c>
      <c r="C5333" s="28" t="s">
        <v>36</v>
      </c>
      <c r="D5333" s="37">
        <v>41673</v>
      </c>
      <c r="E5333" s="28"/>
      <c r="F5333" s="37"/>
      <c r="G5333" s="28"/>
      <c r="H5333" s="196"/>
      <c r="I5333" s="28"/>
      <c r="J5333" s="28"/>
      <c r="K5333" s="28"/>
      <c r="L5333" s="28"/>
      <c r="M5333" s="28"/>
      <c r="N5333" s="28"/>
      <c r="O5333" s="28"/>
      <c r="P5333" s="28"/>
      <c r="Q5333" s="52"/>
      <c r="R5333" s="99"/>
      <c r="S5333" s="99"/>
      <c r="T5333" s="36"/>
      <c r="U5333" s="28"/>
      <c r="V5333" s="36"/>
      <c r="W5333" s="36"/>
      <c r="X5333" s="36"/>
      <c r="Y5333" s="36"/>
      <c r="Z5333" s="36"/>
      <c r="AA5333" s="36"/>
      <c r="AB5333" s="36"/>
      <c r="AC5333" s="36"/>
      <c r="AD5333" s="28"/>
      <c r="AE5333" s="28"/>
      <c r="AF5333" s="36"/>
      <c r="AG5333" s="100" t="s">
        <v>200</v>
      </c>
      <c r="AJ5333" s="3" t="s">
        <v>2261</v>
      </c>
    </row>
    <row r="5334" spans="1:36" s="24" customFormat="1" ht="47.25" hidden="1" x14ac:dyDescent="0.2">
      <c r="A5334" s="36" t="s">
        <v>2029</v>
      </c>
      <c r="B5334" s="28" t="s">
        <v>112</v>
      </c>
      <c r="C5334" s="28" t="s">
        <v>36</v>
      </c>
      <c r="D5334" s="37">
        <v>41674</v>
      </c>
      <c r="E5334" s="98">
        <v>0.43402777777777773</v>
      </c>
      <c r="F5334" s="37">
        <v>41674</v>
      </c>
      <c r="G5334" s="98">
        <v>0.43472222222222223</v>
      </c>
      <c r="H5334" s="196">
        <f>G5334-E5334</f>
        <v>6.9444444444449749E-4</v>
      </c>
      <c r="I5334" s="28">
        <v>1</v>
      </c>
      <c r="J5334" s="28"/>
      <c r="K5334" s="28" t="s">
        <v>834</v>
      </c>
      <c r="L5334" s="28" t="s">
        <v>130</v>
      </c>
      <c r="M5334" s="28" t="s">
        <v>966</v>
      </c>
      <c r="N5334" s="28" t="s">
        <v>103</v>
      </c>
      <c r="O5334" s="28" t="s">
        <v>66</v>
      </c>
      <c r="P5334" s="237" t="s">
        <v>836</v>
      </c>
      <c r="Q5334" s="207" t="s">
        <v>967</v>
      </c>
      <c r="R5334" s="99">
        <v>1.2E-2</v>
      </c>
      <c r="S5334" s="99">
        <v>3.5510000000000002</v>
      </c>
      <c r="T5334" s="36">
        <f>R5334+S5334</f>
        <v>3.5630000000000002</v>
      </c>
      <c r="U5334" s="28" t="s">
        <v>75</v>
      </c>
      <c r="V5334" s="36">
        <v>2007</v>
      </c>
      <c r="W5334" s="36" t="s">
        <v>2286</v>
      </c>
      <c r="X5334" s="36" t="s">
        <v>1071</v>
      </c>
      <c r="Y5334" s="182" t="s">
        <v>2692</v>
      </c>
      <c r="Z5334" s="36"/>
      <c r="AA5334" s="36"/>
      <c r="AB5334" s="36"/>
      <c r="AC5334" s="36"/>
      <c r="AD5334" s="28" t="s">
        <v>61</v>
      </c>
      <c r="AE5334" s="28"/>
      <c r="AF5334" s="36"/>
      <c r="AG5334" s="28" t="s">
        <v>967</v>
      </c>
      <c r="AH5334" s="22"/>
      <c r="AI5334" s="22"/>
      <c r="AJ5334" s="3" t="s">
        <v>2261</v>
      </c>
    </row>
    <row r="5335" spans="1:36" s="24" customFormat="1" ht="47.25" hidden="1" x14ac:dyDescent="0.2">
      <c r="A5335" s="36" t="s">
        <v>2029</v>
      </c>
      <c r="B5335" s="28" t="s">
        <v>112</v>
      </c>
      <c r="C5335" s="28" t="s">
        <v>36</v>
      </c>
      <c r="D5335" s="37">
        <v>41675</v>
      </c>
      <c r="E5335" s="98">
        <v>0.59097222222222223</v>
      </c>
      <c r="F5335" s="37">
        <v>41675</v>
      </c>
      <c r="G5335" s="98">
        <v>0.59166666666666667</v>
      </c>
      <c r="H5335" s="196">
        <f>G5335-E5335</f>
        <v>6.9444444444444198E-4</v>
      </c>
      <c r="I5335" s="28">
        <v>2</v>
      </c>
      <c r="J5335" s="28" t="s">
        <v>968</v>
      </c>
      <c r="K5335" s="28"/>
      <c r="L5335" s="28" t="s">
        <v>130</v>
      </c>
      <c r="M5335" s="28" t="s">
        <v>969</v>
      </c>
      <c r="N5335" s="28" t="s">
        <v>103</v>
      </c>
      <c r="O5335" s="28" t="s">
        <v>66</v>
      </c>
      <c r="P5335" s="28" t="s">
        <v>969</v>
      </c>
      <c r="Q5335" s="52" t="s">
        <v>970</v>
      </c>
      <c r="R5335" s="101"/>
      <c r="S5335" s="102">
        <v>0.27300000000000002</v>
      </c>
      <c r="T5335" s="36">
        <f>R5335+S5335</f>
        <v>0.27300000000000002</v>
      </c>
      <c r="U5335" s="28" t="s">
        <v>75</v>
      </c>
      <c r="V5335" s="36" t="s">
        <v>1071</v>
      </c>
      <c r="W5335" s="36" t="s">
        <v>2286</v>
      </c>
      <c r="X5335" s="36" t="s">
        <v>1071</v>
      </c>
      <c r="Y5335" s="182" t="s">
        <v>2695</v>
      </c>
      <c r="Z5335" s="36"/>
      <c r="AA5335" s="36"/>
      <c r="AB5335" s="36"/>
      <c r="AC5335" s="36"/>
      <c r="AD5335" s="28" t="s">
        <v>61</v>
      </c>
      <c r="AE5335" s="28"/>
      <c r="AF5335" s="36"/>
      <c r="AG5335" s="28" t="s">
        <v>967</v>
      </c>
      <c r="AH5335" s="22"/>
      <c r="AI5335" s="22"/>
      <c r="AJ5335" s="3" t="s">
        <v>2261</v>
      </c>
    </row>
    <row r="5336" spans="1:36" s="24" customFormat="1" ht="78.75" hidden="1" x14ac:dyDescent="0.2">
      <c r="A5336" s="36" t="s">
        <v>2029</v>
      </c>
      <c r="B5336" s="28" t="s">
        <v>112</v>
      </c>
      <c r="C5336" s="28" t="s">
        <v>36</v>
      </c>
      <c r="D5336" s="37">
        <v>41675</v>
      </c>
      <c r="E5336" s="98">
        <v>0.59861111111111109</v>
      </c>
      <c r="F5336" s="37">
        <v>41675</v>
      </c>
      <c r="G5336" s="98">
        <v>0.59930555555555554</v>
      </c>
      <c r="H5336" s="196">
        <f>G5336-E5336</f>
        <v>6.9444444444444198E-4</v>
      </c>
      <c r="I5336" s="28">
        <v>4</v>
      </c>
      <c r="J5336" s="28" t="s">
        <v>968</v>
      </c>
      <c r="K5336" s="28"/>
      <c r="L5336" s="28" t="s">
        <v>130</v>
      </c>
      <c r="M5336" s="28" t="s">
        <v>971</v>
      </c>
      <c r="N5336" s="28" t="s">
        <v>103</v>
      </c>
      <c r="O5336" s="28" t="s">
        <v>66</v>
      </c>
      <c r="P5336" s="28" t="s">
        <v>971</v>
      </c>
      <c r="Q5336" s="52" t="s">
        <v>972</v>
      </c>
      <c r="R5336" s="101"/>
      <c r="S5336" s="102">
        <v>0.32800000000000001</v>
      </c>
      <c r="T5336" s="36">
        <f>R5336+S5336</f>
        <v>0.32800000000000001</v>
      </c>
      <c r="U5336" s="28" t="s">
        <v>75</v>
      </c>
      <c r="V5336" s="36" t="s">
        <v>1071</v>
      </c>
      <c r="W5336" s="36" t="s">
        <v>2286</v>
      </c>
      <c r="X5336" s="36" t="s">
        <v>1071</v>
      </c>
      <c r="Y5336" s="182" t="s">
        <v>2689</v>
      </c>
      <c r="Z5336" s="36"/>
      <c r="AA5336" s="36"/>
      <c r="AB5336" s="36"/>
      <c r="AC5336" s="36"/>
      <c r="AD5336" s="28" t="s">
        <v>61</v>
      </c>
      <c r="AE5336" s="28"/>
      <c r="AF5336" s="36"/>
      <c r="AG5336" s="28" t="s">
        <v>967</v>
      </c>
      <c r="AH5336" s="22"/>
      <c r="AI5336" s="361"/>
      <c r="AJ5336" s="3" t="s">
        <v>2261</v>
      </c>
    </row>
    <row r="5337" spans="1:36" s="24" customFormat="1" hidden="1" x14ac:dyDescent="0.2">
      <c r="A5337" s="36" t="s">
        <v>2029</v>
      </c>
      <c r="B5337" s="28" t="s">
        <v>112</v>
      </c>
      <c r="C5337" s="28" t="s">
        <v>36</v>
      </c>
      <c r="D5337" s="37">
        <v>41676</v>
      </c>
      <c r="E5337" s="28"/>
      <c r="F5337" s="37"/>
      <c r="G5337" s="28"/>
      <c r="H5337" s="196"/>
      <c r="I5337" s="28"/>
      <c r="J5337" s="28"/>
      <c r="K5337" s="28"/>
      <c r="L5337" s="28"/>
      <c r="M5337" s="28"/>
      <c r="N5337" s="28"/>
      <c r="O5337" s="28"/>
      <c r="P5337" s="28"/>
      <c r="Q5337" s="52"/>
      <c r="R5337" s="99"/>
      <c r="S5337" s="99"/>
      <c r="T5337" s="36"/>
      <c r="U5337" s="28"/>
      <c r="V5337" s="36"/>
      <c r="W5337" s="36"/>
      <c r="X5337" s="36"/>
      <c r="Y5337" s="36"/>
      <c r="Z5337" s="36"/>
      <c r="AA5337" s="36"/>
      <c r="AB5337" s="36"/>
      <c r="AC5337" s="36"/>
      <c r="AD5337" s="28"/>
      <c r="AE5337" s="28"/>
      <c r="AF5337" s="36"/>
      <c r="AG5337" s="100" t="s">
        <v>200</v>
      </c>
      <c r="AH5337" s="22"/>
      <c r="AI5337" s="22"/>
      <c r="AJ5337" s="3" t="s">
        <v>2261</v>
      </c>
    </row>
    <row r="5338" spans="1:36" s="24" customFormat="1" hidden="1" x14ac:dyDescent="0.2">
      <c r="A5338" s="36" t="s">
        <v>2029</v>
      </c>
      <c r="B5338" s="28" t="s">
        <v>112</v>
      </c>
      <c r="C5338" s="28" t="s">
        <v>36</v>
      </c>
      <c r="D5338" s="37">
        <v>41677</v>
      </c>
      <c r="E5338" s="28"/>
      <c r="F5338" s="37"/>
      <c r="G5338" s="28"/>
      <c r="H5338" s="196"/>
      <c r="I5338" s="28"/>
      <c r="J5338" s="28"/>
      <c r="K5338" s="28"/>
      <c r="L5338" s="28"/>
      <c r="M5338" s="28"/>
      <c r="N5338" s="28"/>
      <c r="O5338" s="28"/>
      <c r="P5338" s="28"/>
      <c r="Q5338" s="52"/>
      <c r="R5338" s="99"/>
      <c r="S5338" s="99"/>
      <c r="T5338" s="99"/>
      <c r="U5338" s="28"/>
      <c r="V5338" s="36"/>
      <c r="W5338" s="36"/>
      <c r="X5338" s="36"/>
      <c r="Y5338" s="36"/>
      <c r="Z5338" s="36"/>
      <c r="AA5338" s="36"/>
      <c r="AB5338" s="36"/>
      <c r="AC5338" s="36"/>
      <c r="AD5338" s="28"/>
      <c r="AE5338" s="28"/>
      <c r="AF5338" s="36"/>
      <c r="AG5338" s="100" t="s">
        <v>200</v>
      </c>
      <c r="AH5338" s="22"/>
      <c r="AI5338" s="22"/>
      <c r="AJ5338" s="3" t="s">
        <v>2261</v>
      </c>
    </row>
    <row r="5339" spans="1:36" s="24" customFormat="1" hidden="1" x14ac:dyDescent="0.2">
      <c r="A5339" s="36" t="s">
        <v>2029</v>
      </c>
      <c r="B5339" s="28" t="s">
        <v>112</v>
      </c>
      <c r="C5339" s="28" t="s">
        <v>36</v>
      </c>
      <c r="D5339" s="37">
        <v>41678</v>
      </c>
      <c r="E5339" s="28"/>
      <c r="F5339" s="37"/>
      <c r="G5339" s="28"/>
      <c r="H5339" s="196"/>
      <c r="I5339" s="28"/>
      <c r="J5339" s="28"/>
      <c r="K5339" s="28"/>
      <c r="L5339" s="28"/>
      <c r="M5339" s="28"/>
      <c r="N5339" s="28"/>
      <c r="O5339" s="28"/>
      <c r="P5339" s="237"/>
      <c r="Q5339" s="207"/>
      <c r="R5339" s="99"/>
      <c r="S5339" s="99"/>
      <c r="T5339" s="99"/>
      <c r="U5339" s="28"/>
      <c r="V5339" s="36"/>
      <c r="W5339" s="36"/>
      <c r="X5339" s="36"/>
      <c r="Y5339" s="36"/>
      <c r="Z5339" s="36"/>
      <c r="AA5339" s="36"/>
      <c r="AB5339" s="36"/>
      <c r="AC5339" s="36"/>
      <c r="AD5339" s="28"/>
      <c r="AE5339" s="28"/>
      <c r="AF5339" s="36"/>
      <c r="AG5339" s="100" t="s">
        <v>200</v>
      </c>
      <c r="AH5339" s="22"/>
      <c r="AI5339" s="22"/>
      <c r="AJ5339" s="3" t="s">
        <v>2261</v>
      </c>
    </row>
    <row r="5340" spans="1:36" s="24" customFormat="1" hidden="1" x14ac:dyDescent="0.2">
      <c r="A5340" s="36" t="s">
        <v>2029</v>
      </c>
      <c r="B5340" s="28" t="s">
        <v>112</v>
      </c>
      <c r="C5340" s="28" t="s">
        <v>36</v>
      </c>
      <c r="D5340" s="37">
        <v>41679</v>
      </c>
      <c r="E5340" s="28"/>
      <c r="F5340" s="37"/>
      <c r="G5340" s="28"/>
      <c r="H5340" s="196"/>
      <c r="I5340" s="28"/>
      <c r="J5340" s="28"/>
      <c r="K5340" s="28"/>
      <c r="L5340" s="28"/>
      <c r="M5340" s="28"/>
      <c r="N5340" s="28"/>
      <c r="O5340" s="28"/>
      <c r="P5340" s="28"/>
      <c r="Q5340" s="52"/>
      <c r="R5340" s="99"/>
      <c r="S5340" s="99"/>
      <c r="T5340" s="99"/>
      <c r="U5340" s="28"/>
      <c r="V5340" s="36"/>
      <c r="W5340" s="36"/>
      <c r="X5340" s="36"/>
      <c r="Y5340" s="36"/>
      <c r="Z5340" s="36"/>
      <c r="AA5340" s="36"/>
      <c r="AB5340" s="36"/>
      <c r="AC5340" s="36"/>
      <c r="AD5340" s="28"/>
      <c r="AE5340" s="28"/>
      <c r="AF5340" s="36"/>
      <c r="AG5340" s="100" t="s">
        <v>200</v>
      </c>
      <c r="AH5340" s="22"/>
      <c r="AI5340" s="22"/>
      <c r="AJ5340" s="3" t="s">
        <v>2261</v>
      </c>
    </row>
    <row r="5341" spans="1:36" s="24" customFormat="1" hidden="1" x14ac:dyDescent="0.2">
      <c r="A5341" s="36" t="s">
        <v>2029</v>
      </c>
      <c r="B5341" s="28" t="s">
        <v>112</v>
      </c>
      <c r="C5341" s="28" t="s">
        <v>36</v>
      </c>
      <c r="D5341" s="37">
        <v>41680</v>
      </c>
      <c r="E5341" s="28"/>
      <c r="F5341" s="37"/>
      <c r="G5341" s="28"/>
      <c r="H5341" s="196"/>
      <c r="I5341" s="28"/>
      <c r="J5341" s="28"/>
      <c r="K5341" s="28"/>
      <c r="L5341" s="28"/>
      <c r="M5341" s="28"/>
      <c r="N5341" s="28"/>
      <c r="O5341" s="28"/>
      <c r="P5341" s="28"/>
      <c r="Q5341" s="207"/>
      <c r="R5341" s="99"/>
      <c r="S5341" s="99"/>
      <c r="T5341" s="99"/>
      <c r="U5341" s="28"/>
      <c r="V5341" s="36"/>
      <c r="W5341" s="36"/>
      <c r="X5341" s="36"/>
      <c r="Y5341" s="36"/>
      <c r="Z5341" s="36"/>
      <c r="AA5341" s="36"/>
      <c r="AB5341" s="36"/>
      <c r="AC5341" s="36"/>
      <c r="AD5341" s="28"/>
      <c r="AE5341" s="28"/>
      <c r="AF5341" s="36"/>
      <c r="AG5341" s="100" t="s">
        <v>200</v>
      </c>
      <c r="AH5341" s="22"/>
      <c r="AI5341" s="22"/>
      <c r="AJ5341" s="3" t="s">
        <v>2261</v>
      </c>
    </row>
    <row r="5342" spans="1:36" s="24" customFormat="1" hidden="1" x14ac:dyDescent="0.2">
      <c r="A5342" s="36" t="s">
        <v>2029</v>
      </c>
      <c r="B5342" s="28" t="s">
        <v>112</v>
      </c>
      <c r="C5342" s="28" t="s">
        <v>36</v>
      </c>
      <c r="D5342" s="37">
        <v>41681</v>
      </c>
      <c r="E5342" s="28"/>
      <c r="F5342" s="37"/>
      <c r="G5342" s="28"/>
      <c r="H5342" s="196"/>
      <c r="I5342" s="28"/>
      <c r="J5342" s="28"/>
      <c r="K5342" s="28"/>
      <c r="L5342" s="28"/>
      <c r="M5342" s="28"/>
      <c r="N5342" s="28"/>
      <c r="O5342" s="28"/>
      <c r="P5342" s="28"/>
      <c r="Q5342" s="52"/>
      <c r="R5342" s="99"/>
      <c r="S5342" s="99"/>
      <c r="T5342" s="99"/>
      <c r="U5342" s="28"/>
      <c r="V5342" s="36"/>
      <c r="W5342" s="36"/>
      <c r="X5342" s="36"/>
      <c r="Y5342" s="36"/>
      <c r="Z5342" s="36"/>
      <c r="AA5342" s="36"/>
      <c r="AB5342" s="36"/>
      <c r="AC5342" s="36"/>
      <c r="AD5342" s="28"/>
      <c r="AE5342" s="28"/>
      <c r="AF5342" s="36"/>
      <c r="AG5342" s="100" t="s">
        <v>200</v>
      </c>
      <c r="AH5342" s="22"/>
      <c r="AI5342" s="22"/>
      <c r="AJ5342" s="3" t="s">
        <v>2261</v>
      </c>
    </row>
    <row r="5343" spans="1:36" s="24" customFormat="1" hidden="1" x14ac:dyDescent="0.2">
      <c r="A5343" s="36" t="s">
        <v>2029</v>
      </c>
      <c r="B5343" s="28" t="s">
        <v>112</v>
      </c>
      <c r="C5343" s="28" t="s">
        <v>36</v>
      </c>
      <c r="D5343" s="37">
        <v>41682</v>
      </c>
      <c r="E5343" s="28"/>
      <c r="F5343" s="37"/>
      <c r="G5343" s="28"/>
      <c r="H5343" s="196"/>
      <c r="I5343" s="28"/>
      <c r="J5343" s="28"/>
      <c r="K5343" s="28"/>
      <c r="L5343" s="28"/>
      <c r="M5343" s="28"/>
      <c r="N5343" s="28"/>
      <c r="O5343" s="28"/>
      <c r="P5343" s="28"/>
      <c r="Q5343" s="52"/>
      <c r="R5343" s="99"/>
      <c r="S5343" s="99"/>
      <c r="T5343" s="99"/>
      <c r="U5343" s="28"/>
      <c r="V5343" s="36"/>
      <c r="W5343" s="36"/>
      <c r="X5343" s="36"/>
      <c r="Y5343" s="36"/>
      <c r="Z5343" s="36"/>
      <c r="AA5343" s="36"/>
      <c r="AB5343" s="36"/>
      <c r="AC5343" s="36"/>
      <c r="AD5343" s="28"/>
      <c r="AE5343" s="28"/>
      <c r="AF5343" s="36"/>
      <c r="AG5343" s="100" t="s">
        <v>200</v>
      </c>
      <c r="AH5343" s="22"/>
      <c r="AI5343" s="22"/>
      <c r="AJ5343" s="3" t="s">
        <v>2261</v>
      </c>
    </row>
    <row r="5344" spans="1:36" s="24" customFormat="1" ht="141.75" hidden="1" x14ac:dyDescent="0.2">
      <c r="A5344" s="36" t="s">
        <v>2029</v>
      </c>
      <c r="B5344" s="28" t="s">
        <v>112</v>
      </c>
      <c r="C5344" s="28" t="s">
        <v>36</v>
      </c>
      <c r="D5344" s="37">
        <v>41683</v>
      </c>
      <c r="E5344" s="98">
        <v>0.77986111111111101</v>
      </c>
      <c r="F5344" s="37">
        <v>41683</v>
      </c>
      <c r="G5344" s="98">
        <v>0.80763888888888891</v>
      </c>
      <c r="H5344" s="196">
        <f>G5344-E5344</f>
        <v>2.7777777777777901E-2</v>
      </c>
      <c r="I5344" s="28">
        <v>8</v>
      </c>
      <c r="J5344" s="28" t="s">
        <v>1065</v>
      </c>
      <c r="K5344" s="28" t="s">
        <v>834</v>
      </c>
      <c r="L5344" s="28" t="s">
        <v>130</v>
      </c>
      <c r="M5344" s="28" t="s">
        <v>1066</v>
      </c>
      <c r="N5344" s="28" t="s">
        <v>103</v>
      </c>
      <c r="O5344" s="28" t="s">
        <v>66</v>
      </c>
      <c r="P5344" s="28" t="s">
        <v>1066</v>
      </c>
      <c r="Q5344" s="52" t="s">
        <v>1067</v>
      </c>
      <c r="R5344" s="134">
        <v>0.94199999999999995</v>
      </c>
      <c r="S5344" s="134">
        <v>0.23100000000000001</v>
      </c>
      <c r="T5344" s="134">
        <f>SUM(R5344:S5344)</f>
        <v>1.173</v>
      </c>
      <c r="U5344" s="28" t="s">
        <v>75</v>
      </c>
      <c r="V5344" s="36" t="s">
        <v>1071</v>
      </c>
      <c r="W5344" s="36" t="s">
        <v>2286</v>
      </c>
      <c r="X5344" s="36" t="s">
        <v>1071</v>
      </c>
      <c r="Y5344" s="182" t="s">
        <v>2696</v>
      </c>
      <c r="Z5344" s="36"/>
      <c r="AA5344" s="36"/>
      <c r="AB5344" s="36"/>
      <c r="AC5344" s="36"/>
      <c r="AD5344" s="28" t="s">
        <v>61</v>
      </c>
      <c r="AE5344" s="28"/>
      <c r="AF5344" s="36"/>
      <c r="AG5344" s="100" t="s">
        <v>1067</v>
      </c>
      <c r="AH5344" s="22"/>
      <c r="AI5344" s="22"/>
      <c r="AJ5344" s="22"/>
    </row>
    <row r="5345" spans="1:36" s="24" customFormat="1" ht="126" hidden="1" x14ac:dyDescent="0.2">
      <c r="A5345" s="36" t="s">
        <v>2029</v>
      </c>
      <c r="B5345" s="28" t="s">
        <v>112</v>
      </c>
      <c r="C5345" s="28" t="s">
        <v>36</v>
      </c>
      <c r="D5345" s="37">
        <v>41683</v>
      </c>
      <c r="E5345" s="98">
        <v>0.87013888888888891</v>
      </c>
      <c r="F5345" s="37">
        <v>41683</v>
      </c>
      <c r="G5345" s="98">
        <v>0.97777777777777775</v>
      </c>
      <c r="H5345" s="196">
        <f>G5345-E5345</f>
        <v>0.10763888888888884</v>
      </c>
      <c r="I5345" s="28">
        <v>8</v>
      </c>
      <c r="J5345" s="28"/>
      <c r="K5345" s="28"/>
      <c r="L5345" s="28" t="s">
        <v>130</v>
      </c>
      <c r="M5345" s="28" t="s">
        <v>1066</v>
      </c>
      <c r="N5345" s="28" t="s">
        <v>103</v>
      </c>
      <c r="O5345" s="28" t="s">
        <v>66</v>
      </c>
      <c r="P5345" s="28" t="s">
        <v>1066</v>
      </c>
      <c r="Q5345" s="372" t="s">
        <v>1068</v>
      </c>
      <c r="R5345" s="134">
        <v>3.653</v>
      </c>
      <c r="S5345" s="134">
        <v>0.20599999999999999</v>
      </c>
      <c r="T5345" s="134">
        <f>SUM(R5345:S5345)</f>
        <v>3.859</v>
      </c>
      <c r="U5345" s="28" t="s">
        <v>75</v>
      </c>
      <c r="V5345" s="36" t="s">
        <v>1071</v>
      </c>
      <c r="W5345" s="36" t="s">
        <v>2286</v>
      </c>
      <c r="X5345" s="36" t="s">
        <v>1071</v>
      </c>
      <c r="Y5345" s="182" t="s">
        <v>2696</v>
      </c>
      <c r="Z5345" s="36"/>
      <c r="AA5345" s="36"/>
      <c r="AB5345" s="36"/>
      <c r="AC5345" s="36"/>
      <c r="AD5345" s="28" t="s">
        <v>61</v>
      </c>
      <c r="AE5345" s="28"/>
      <c r="AF5345" s="36"/>
      <c r="AG5345" s="100" t="s">
        <v>1068</v>
      </c>
      <c r="AH5345" s="22"/>
      <c r="AI5345" s="22"/>
      <c r="AJ5345" s="22"/>
    </row>
    <row r="5346" spans="1:36" s="24" customFormat="1" hidden="1" x14ac:dyDescent="0.2">
      <c r="A5346" s="36" t="s">
        <v>2029</v>
      </c>
      <c r="B5346" s="28" t="s">
        <v>112</v>
      </c>
      <c r="C5346" s="28" t="s">
        <v>36</v>
      </c>
      <c r="D5346" s="37">
        <v>41684</v>
      </c>
      <c r="E5346" s="28"/>
      <c r="F5346" s="37"/>
      <c r="G5346" s="28"/>
      <c r="H5346" s="196"/>
      <c r="I5346" s="28"/>
      <c r="J5346" s="28"/>
      <c r="K5346" s="28"/>
      <c r="L5346" s="28"/>
      <c r="M5346" s="28"/>
      <c r="N5346" s="28"/>
      <c r="O5346" s="28"/>
      <c r="P5346" s="28"/>
      <c r="Q5346" s="372"/>
      <c r="R5346" s="99"/>
      <c r="S5346" s="99"/>
      <c r="T5346" s="99"/>
      <c r="U5346" s="28"/>
      <c r="V5346" s="36"/>
      <c r="W5346" s="36"/>
      <c r="X5346" s="36"/>
      <c r="Y5346" s="36"/>
      <c r="Z5346" s="36"/>
      <c r="AA5346" s="36"/>
      <c r="AB5346" s="36"/>
      <c r="AC5346" s="36"/>
      <c r="AD5346" s="28"/>
      <c r="AE5346" s="28"/>
      <c r="AF5346" s="36"/>
      <c r="AG5346" s="100" t="s">
        <v>200</v>
      </c>
      <c r="AH5346" s="22"/>
      <c r="AI5346" s="22"/>
      <c r="AJ5346" s="22"/>
    </row>
    <row r="5347" spans="1:36" s="24" customFormat="1" hidden="1" x14ac:dyDescent="0.2">
      <c r="A5347" s="36" t="s">
        <v>2029</v>
      </c>
      <c r="B5347" s="28" t="s">
        <v>112</v>
      </c>
      <c r="C5347" s="28" t="s">
        <v>36</v>
      </c>
      <c r="D5347" s="37">
        <v>41685</v>
      </c>
      <c r="E5347" s="28"/>
      <c r="F5347" s="37"/>
      <c r="G5347" s="28"/>
      <c r="H5347" s="196"/>
      <c r="I5347" s="28"/>
      <c r="J5347" s="28"/>
      <c r="K5347" s="28"/>
      <c r="L5347" s="28"/>
      <c r="M5347" s="28"/>
      <c r="N5347" s="28"/>
      <c r="O5347" s="28"/>
      <c r="P5347" s="28"/>
      <c r="Q5347" s="52"/>
      <c r="R5347" s="99"/>
      <c r="S5347" s="99"/>
      <c r="T5347" s="99"/>
      <c r="U5347" s="28"/>
      <c r="V5347" s="36"/>
      <c r="W5347" s="36"/>
      <c r="X5347" s="36"/>
      <c r="Y5347" s="36"/>
      <c r="Z5347" s="36"/>
      <c r="AA5347" s="36"/>
      <c r="AB5347" s="36"/>
      <c r="AC5347" s="36"/>
      <c r="AD5347" s="28"/>
      <c r="AE5347" s="28"/>
      <c r="AF5347" s="36"/>
      <c r="AG5347" s="100" t="s">
        <v>200</v>
      </c>
      <c r="AH5347" s="22"/>
      <c r="AI5347" s="22"/>
      <c r="AJ5347" s="22"/>
    </row>
    <row r="5348" spans="1:36" s="24" customFormat="1" hidden="1" x14ac:dyDescent="0.2">
      <c r="A5348" s="36" t="s">
        <v>2029</v>
      </c>
      <c r="B5348" s="28" t="s">
        <v>112</v>
      </c>
      <c r="C5348" s="28" t="s">
        <v>36</v>
      </c>
      <c r="D5348" s="37">
        <v>41686</v>
      </c>
      <c r="E5348" s="28"/>
      <c r="F5348" s="37"/>
      <c r="G5348" s="28"/>
      <c r="H5348" s="196"/>
      <c r="I5348" s="28"/>
      <c r="J5348" s="28"/>
      <c r="K5348" s="28"/>
      <c r="L5348" s="28"/>
      <c r="M5348" s="28"/>
      <c r="N5348" s="28"/>
      <c r="O5348" s="28"/>
      <c r="P5348" s="28"/>
      <c r="Q5348" s="52"/>
      <c r="R5348" s="99"/>
      <c r="S5348" s="99"/>
      <c r="T5348" s="99"/>
      <c r="U5348" s="28"/>
      <c r="V5348" s="36"/>
      <c r="W5348" s="36"/>
      <c r="X5348" s="36"/>
      <c r="Y5348" s="36"/>
      <c r="Z5348" s="36"/>
      <c r="AA5348" s="36"/>
      <c r="AB5348" s="36"/>
      <c r="AC5348" s="36"/>
      <c r="AD5348" s="28"/>
      <c r="AE5348" s="28"/>
      <c r="AF5348" s="36"/>
      <c r="AG5348" s="100" t="s">
        <v>200</v>
      </c>
      <c r="AH5348" s="22"/>
      <c r="AI5348" s="22"/>
      <c r="AJ5348" s="22"/>
    </row>
    <row r="5349" spans="1:36" s="24" customFormat="1" ht="63" hidden="1" x14ac:dyDescent="0.2">
      <c r="A5349" s="36" t="s">
        <v>2029</v>
      </c>
      <c r="B5349" s="65" t="s">
        <v>112</v>
      </c>
      <c r="C5349" s="141" t="s">
        <v>36</v>
      </c>
      <c r="D5349" s="37">
        <v>41687</v>
      </c>
      <c r="E5349" s="601">
        <v>0.3972222222222222</v>
      </c>
      <c r="F5349" s="37">
        <v>41687</v>
      </c>
      <c r="G5349" s="601">
        <v>0.44791666666666669</v>
      </c>
      <c r="H5349" s="203">
        <f>G5349-E5349</f>
        <v>5.0694444444444486E-2</v>
      </c>
      <c r="I5349" s="141">
        <v>1</v>
      </c>
      <c r="J5349" s="141"/>
      <c r="K5349" s="141" t="s">
        <v>834</v>
      </c>
      <c r="L5349" s="141" t="s">
        <v>130</v>
      </c>
      <c r="M5349" s="141" t="s">
        <v>488</v>
      </c>
      <c r="N5349" s="141" t="s">
        <v>103</v>
      </c>
      <c r="O5349" s="141" t="s">
        <v>66</v>
      </c>
      <c r="P5349" s="141" t="s">
        <v>488</v>
      </c>
      <c r="Q5349" s="40" t="s">
        <v>1195</v>
      </c>
      <c r="R5349" s="142">
        <v>0.154</v>
      </c>
      <c r="S5349" s="142">
        <v>1.0999999999999999E-2</v>
      </c>
      <c r="T5349" s="142">
        <f>SUM(R5349:S5349)</f>
        <v>0.16500000000000001</v>
      </c>
      <c r="U5349" s="28" t="s">
        <v>75</v>
      </c>
      <c r="V5349" s="36" t="s">
        <v>1071</v>
      </c>
      <c r="W5349" s="36" t="s">
        <v>2286</v>
      </c>
      <c r="X5349" s="36" t="s">
        <v>1071</v>
      </c>
      <c r="Y5349" s="182" t="s">
        <v>2669</v>
      </c>
      <c r="Z5349" s="36"/>
      <c r="AA5349" s="36"/>
      <c r="AB5349" s="36"/>
      <c r="AC5349" s="36"/>
      <c r="AD5349" s="28" t="s">
        <v>56</v>
      </c>
      <c r="AE5349" s="28"/>
      <c r="AF5349" s="36"/>
      <c r="AG5349" s="181" t="s">
        <v>2697</v>
      </c>
      <c r="AH5349" s="143"/>
      <c r="AI5349" s="143"/>
      <c r="AJ5349" s="143"/>
    </row>
    <row r="5350" spans="1:36" s="24" customFormat="1" hidden="1" x14ac:dyDescent="0.2">
      <c r="A5350" s="36" t="s">
        <v>2029</v>
      </c>
      <c r="B5350" s="65" t="s">
        <v>112</v>
      </c>
      <c r="C5350" s="141" t="s">
        <v>36</v>
      </c>
      <c r="D5350" s="37">
        <v>41688</v>
      </c>
      <c r="E5350" s="28"/>
      <c r="F5350" s="37"/>
      <c r="G5350" s="28"/>
      <c r="H5350" s="196"/>
      <c r="I5350" s="28"/>
      <c r="J5350" s="28"/>
      <c r="K5350" s="28"/>
      <c r="L5350" s="28"/>
      <c r="M5350" s="28"/>
      <c r="N5350" s="28"/>
      <c r="O5350" s="28"/>
      <c r="P5350" s="28"/>
      <c r="Q5350" s="52"/>
      <c r="R5350" s="99"/>
      <c r="S5350" s="99"/>
      <c r="T5350" s="99"/>
      <c r="U5350" s="28"/>
      <c r="V5350" s="36"/>
      <c r="W5350" s="36"/>
      <c r="X5350" s="36"/>
      <c r="Y5350" s="36"/>
      <c r="Z5350" s="36"/>
      <c r="AA5350" s="36"/>
      <c r="AB5350" s="36"/>
      <c r="AC5350" s="36"/>
      <c r="AD5350" s="28"/>
      <c r="AE5350" s="28"/>
      <c r="AF5350" s="36"/>
      <c r="AG5350" s="100" t="s">
        <v>200</v>
      </c>
      <c r="AH5350" s="22"/>
      <c r="AI5350" s="22"/>
      <c r="AJ5350" s="3" t="s">
        <v>2261</v>
      </c>
    </row>
    <row r="5351" spans="1:36" s="24" customFormat="1" hidden="1" x14ac:dyDescent="0.2">
      <c r="A5351" s="36" t="s">
        <v>2029</v>
      </c>
      <c r="B5351" s="65" t="s">
        <v>112</v>
      </c>
      <c r="C5351" s="141" t="s">
        <v>36</v>
      </c>
      <c r="D5351" s="37">
        <v>41689</v>
      </c>
      <c r="E5351" s="28"/>
      <c r="F5351" s="37"/>
      <c r="G5351" s="28"/>
      <c r="H5351" s="196"/>
      <c r="I5351" s="28"/>
      <c r="J5351" s="28"/>
      <c r="K5351" s="28"/>
      <c r="L5351" s="28"/>
      <c r="M5351" s="28"/>
      <c r="N5351" s="28"/>
      <c r="O5351" s="28"/>
      <c r="P5351" s="28"/>
      <c r="Q5351" s="52"/>
      <c r="R5351" s="99"/>
      <c r="S5351" s="99"/>
      <c r="T5351" s="99"/>
      <c r="U5351" s="28"/>
      <c r="V5351" s="36"/>
      <c r="W5351" s="36"/>
      <c r="X5351" s="36"/>
      <c r="Y5351" s="36"/>
      <c r="Z5351" s="36"/>
      <c r="AA5351" s="36"/>
      <c r="AB5351" s="36"/>
      <c r="AC5351" s="36"/>
      <c r="AD5351" s="28"/>
      <c r="AE5351" s="28"/>
      <c r="AF5351" s="36"/>
      <c r="AG5351" s="100" t="s">
        <v>200</v>
      </c>
      <c r="AH5351" s="22"/>
      <c r="AI5351" s="22"/>
      <c r="AJ5351" s="3" t="s">
        <v>2261</v>
      </c>
    </row>
    <row r="5352" spans="1:36" s="24" customFormat="1" hidden="1" x14ac:dyDescent="0.2">
      <c r="A5352" s="36" t="s">
        <v>2029</v>
      </c>
      <c r="B5352" s="65" t="s">
        <v>112</v>
      </c>
      <c r="C5352" s="141" t="s">
        <v>36</v>
      </c>
      <c r="D5352" s="37">
        <v>41690</v>
      </c>
      <c r="E5352" s="28"/>
      <c r="F5352" s="37"/>
      <c r="G5352" s="28"/>
      <c r="H5352" s="196"/>
      <c r="I5352" s="28"/>
      <c r="J5352" s="28"/>
      <c r="K5352" s="28"/>
      <c r="L5352" s="28"/>
      <c r="M5352" s="28"/>
      <c r="N5352" s="28"/>
      <c r="O5352" s="28"/>
      <c r="P5352" s="28"/>
      <c r="Q5352" s="52"/>
      <c r="R5352" s="99"/>
      <c r="S5352" s="99"/>
      <c r="T5352" s="99"/>
      <c r="U5352" s="28"/>
      <c r="V5352" s="36"/>
      <c r="W5352" s="36"/>
      <c r="X5352" s="36"/>
      <c r="Y5352" s="36"/>
      <c r="Z5352" s="36"/>
      <c r="AA5352" s="36"/>
      <c r="AB5352" s="36"/>
      <c r="AC5352" s="36"/>
      <c r="AD5352" s="28"/>
      <c r="AE5352" s="28"/>
      <c r="AF5352" s="36"/>
      <c r="AG5352" s="100" t="s">
        <v>200</v>
      </c>
      <c r="AH5352" s="22"/>
      <c r="AI5352" s="22"/>
      <c r="AJ5352" s="3" t="s">
        <v>2261</v>
      </c>
    </row>
    <row r="5353" spans="1:36" s="24" customFormat="1" ht="63" hidden="1" x14ac:dyDescent="0.2">
      <c r="A5353" s="36" t="s">
        <v>2029</v>
      </c>
      <c r="B5353" s="28" t="s">
        <v>112</v>
      </c>
      <c r="C5353" s="28" t="s">
        <v>36</v>
      </c>
      <c r="D5353" s="37">
        <v>41691</v>
      </c>
      <c r="E5353" s="98">
        <v>0.23333333333333331</v>
      </c>
      <c r="F5353" s="37">
        <v>41691</v>
      </c>
      <c r="G5353" s="886">
        <v>0.59305555555555556</v>
      </c>
      <c r="H5353" s="196">
        <f>G5353-E5353</f>
        <v>0.35972222222222228</v>
      </c>
      <c r="I5353" s="28">
        <v>1</v>
      </c>
      <c r="J5353" s="28" t="s">
        <v>178</v>
      </c>
      <c r="K5353" s="28"/>
      <c r="L5353" s="28" t="s">
        <v>130</v>
      </c>
      <c r="M5353" s="28" t="s">
        <v>1230</v>
      </c>
      <c r="N5353" s="28" t="s">
        <v>103</v>
      </c>
      <c r="O5353" s="28" t="s">
        <v>66</v>
      </c>
      <c r="P5353" s="28" t="s">
        <v>1230</v>
      </c>
      <c r="Q5353" s="52" t="s">
        <v>1231</v>
      </c>
      <c r="R5353" s="949">
        <v>0.83499999999999996</v>
      </c>
      <c r="S5353" s="949">
        <v>0.01</v>
      </c>
      <c r="T5353" s="134">
        <f>SUM(R5353:S5353)</f>
        <v>0.84499999999999997</v>
      </c>
      <c r="U5353" s="28" t="s">
        <v>75</v>
      </c>
      <c r="V5353" s="36" t="s">
        <v>1071</v>
      </c>
      <c r="W5353" s="36" t="s">
        <v>2286</v>
      </c>
      <c r="X5353" s="36" t="s">
        <v>1071</v>
      </c>
      <c r="Y5353" s="182" t="s">
        <v>2695</v>
      </c>
      <c r="Z5353" s="36"/>
      <c r="AA5353" s="36"/>
      <c r="AB5353" s="36"/>
      <c r="AC5353" s="36"/>
      <c r="AD5353" s="28" t="s">
        <v>61</v>
      </c>
      <c r="AE5353" s="28"/>
      <c r="AF5353" s="36"/>
      <c r="AG5353" s="17" t="s">
        <v>1231</v>
      </c>
      <c r="AH5353" s="22"/>
      <c r="AI5353" s="22"/>
      <c r="AJ5353" s="22"/>
    </row>
    <row r="5354" spans="1:36" s="24" customFormat="1" ht="47.25" hidden="1" x14ac:dyDescent="0.2">
      <c r="A5354" s="36" t="s">
        <v>2029</v>
      </c>
      <c r="B5354" s="28" t="s">
        <v>112</v>
      </c>
      <c r="C5354" s="28" t="s">
        <v>36</v>
      </c>
      <c r="D5354" s="37">
        <v>41691</v>
      </c>
      <c r="E5354" s="886">
        <v>0.23402777777777781</v>
      </c>
      <c r="F5354" s="37">
        <v>41691</v>
      </c>
      <c r="G5354" s="886">
        <v>0.23472222222222219</v>
      </c>
      <c r="H5354" s="196">
        <f>G5354-E5354</f>
        <v>6.9444444444438647E-4</v>
      </c>
      <c r="I5354" s="28">
        <v>9</v>
      </c>
      <c r="J5354" s="28" t="s">
        <v>178</v>
      </c>
      <c r="K5354" s="28" t="s">
        <v>834</v>
      </c>
      <c r="L5354" s="28" t="s">
        <v>130</v>
      </c>
      <c r="M5354" s="28" t="s">
        <v>1232</v>
      </c>
      <c r="N5354" s="28" t="s">
        <v>103</v>
      </c>
      <c r="O5354" s="28" t="s">
        <v>66</v>
      </c>
      <c r="P5354" s="28" t="s">
        <v>1232</v>
      </c>
      <c r="Q5354" s="43" t="s">
        <v>1233</v>
      </c>
      <c r="R5354" s="949">
        <v>5.2999999999999999E-2</v>
      </c>
      <c r="S5354" s="949">
        <v>3.5579999999999998</v>
      </c>
      <c r="T5354" s="134">
        <f>SUM(R5354:S5354)</f>
        <v>3.6109999999999998</v>
      </c>
      <c r="U5354" s="28" t="s">
        <v>75</v>
      </c>
      <c r="V5354" s="36" t="s">
        <v>1071</v>
      </c>
      <c r="W5354" s="36" t="s">
        <v>2286</v>
      </c>
      <c r="X5354" s="36" t="s">
        <v>1071</v>
      </c>
      <c r="Y5354" s="182" t="s">
        <v>2698</v>
      </c>
      <c r="Z5354" s="36"/>
      <c r="AA5354" s="36"/>
      <c r="AB5354" s="36"/>
      <c r="AC5354" s="36"/>
      <c r="AD5354" s="28" t="s">
        <v>61</v>
      </c>
      <c r="AE5354" s="28"/>
      <c r="AF5354" s="36"/>
      <c r="AG5354" s="181" t="s">
        <v>2699</v>
      </c>
      <c r="AH5354" s="22"/>
      <c r="AI5354" s="22"/>
      <c r="AJ5354" s="3" t="s">
        <v>2261</v>
      </c>
    </row>
    <row r="5355" spans="1:36" s="24" customFormat="1" ht="63" hidden="1" x14ac:dyDescent="0.2">
      <c r="A5355" s="36" t="s">
        <v>2029</v>
      </c>
      <c r="B5355" s="28" t="s">
        <v>112</v>
      </c>
      <c r="C5355" s="28" t="s">
        <v>36</v>
      </c>
      <c r="D5355" s="37">
        <v>41691</v>
      </c>
      <c r="E5355" s="886">
        <v>0.60277777777777775</v>
      </c>
      <c r="F5355" s="37">
        <v>41691</v>
      </c>
      <c r="G5355" s="886">
        <v>0.68680555555555556</v>
      </c>
      <c r="H5355" s="196">
        <f>G5355-E5355</f>
        <v>8.4027777777777812E-2</v>
      </c>
      <c r="I5355" s="28">
        <v>7</v>
      </c>
      <c r="J5355" s="28" t="s">
        <v>146</v>
      </c>
      <c r="K5355" s="28" t="s">
        <v>834</v>
      </c>
      <c r="L5355" s="28" t="s">
        <v>130</v>
      </c>
      <c r="M5355" s="28" t="s">
        <v>1234</v>
      </c>
      <c r="N5355" s="28" t="s">
        <v>103</v>
      </c>
      <c r="O5355" s="28" t="s">
        <v>66</v>
      </c>
      <c r="P5355" s="28" t="s">
        <v>1234</v>
      </c>
      <c r="Q5355" s="43" t="s">
        <v>1235</v>
      </c>
      <c r="R5355" s="949">
        <v>2.33</v>
      </c>
      <c r="S5355" s="949">
        <v>0.16500000000000001</v>
      </c>
      <c r="T5355" s="134">
        <f>SUM(R5355:S5355)</f>
        <v>2.4950000000000001</v>
      </c>
      <c r="U5355" s="28" t="s">
        <v>75</v>
      </c>
      <c r="V5355" s="36" t="s">
        <v>1071</v>
      </c>
      <c r="W5355" s="36" t="s">
        <v>2286</v>
      </c>
      <c r="X5355" s="36" t="s">
        <v>1071</v>
      </c>
      <c r="Y5355" s="182" t="s">
        <v>2692</v>
      </c>
      <c r="Z5355" s="36"/>
      <c r="AA5355" s="36"/>
      <c r="AB5355" s="36"/>
      <c r="AC5355" s="36"/>
      <c r="AD5355" s="28" t="s">
        <v>61</v>
      </c>
      <c r="AE5355" s="28"/>
      <c r="AF5355" s="36"/>
      <c r="AG5355" s="181" t="s">
        <v>1235</v>
      </c>
      <c r="AH5355" s="22"/>
      <c r="AI5355" s="22"/>
      <c r="AJ5355" s="22"/>
    </row>
    <row r="5356" spans="1:36" s="24" customFormat="1" hidden="1" x14ac:dyDescent="0.2">
      <c r="A5356" s="36" t="s">
        <v>2029</v>
      </c>
      <c r="B5356" s="28" t="s">
        <v>112</v>
      </c>
      <c r="C5356" s="28" t="s">
        <v>36</v>
      </c>
      <c r="D5356" s="37">
        <v>41692</v>
      </c>
      <c r="E5356" s="28"/>
      <c r="F5356" s="37"/>
      <c r="G5356" s="28"/>
      <c r="H5356" s="196"/>
      <c r="I5356" s="28"/>
      <c r="J5356" s="28"/>
      <c r="K5356" s="28"/>
      <c r="L5356" s="28"/>
      <c r="M5356" s="28"/>
      <c r="N5356" s="28"/>
      <c r="O5356" s="28"/>
      <c r="P5356" s="28"/>
      <c r="Q5356" s="52"/>
      <c r="R5356" s="134"/>
      <c r="S5356" s="134"/>
      <c r="T5356" s="134"/>
      <c r="U5356" s="28"/>
      <c r="V5356" s="36"/>
      <c r="W5356" s="36"/>
      <c r="X5356" s="36"/>
      <c r="Y5356" s="36"/>
      <c r="Z5356" s="36"/>
      <c r="AA5356" s="36"/>
      <c r="AB5356" s="36"/>
      <c r="AC5356" s="36"/>
      <c r="AD5356" s="28"/>
      <c r="AE5356" s="28"/>
      <c r="AF5356" s="36"/>
      <c r="AG5356" s="28" t="s">
        <v>200</v>
      </c>
      <c r="AH5356" s="22"/>
      <c r="AI5356" s="22"/>
      <c r="AJ5356" s="3" t="s">
        <v>2261</v>
      </c>
    </row>
    <row r="5357" spans="1:36" s="24" customFormat="1" ht="94.5" hidden="1" x14ac:dyDescent="0.2">
      <c r="A5357" s="36" t="s">
        <v>2029</v>
      </c>
      <c r="B5357" s="28" t="s">
        <v>112</v>
      </c>
      <c r="C5357" s="28" t="s">
        <v>36</v>
      </c>
      <c r="D5357" s="37">
        <v>41693</v>
      </c>
      <c r="E5357" s="98">
        <v>0.51388888888888895</v>
      </c>
      <c r="F5357" s="37">
        <v>41693</v>
      </c>
      <c r="G5357" s="98">
        <v>0.57777777777777783</v>
      </c>
      <c r="H5357" s="196">
        <f>G5357-E5357</f>
        <v>6.3888888888888884E-2</v>
      </c>
      <c r="I5357" s="28">
        <v>4</v>
      </c>
      <c r="J5357" s="28" t="s">
        <v>178</v>
      </c>
      <c r="K5357" s="28" t="s">
        <v>134</v>
      </c>
      <c r="L5357" s="28" t="s">
        <v>130</v>
      </c>
      <c r="M5357" s="28" t="s">
        <v>1236</v>
      </c>
      <c r="N5357" s="28" t="s">
        <v>103</v>
      </c>
      <c r="O5357" s="28" t="s">
        <v>66</v>
      </c>
      <c r="P5357" s="28" t="s">
        <v>1237</v>
      </c>
      <c r="Q5357" s="52" t="s">
        <v>1238</v>
      </c>
      <c r="R5357" s="134">
        <v>1.798</v>
      </c>
      <c r="S5357" s="134">
        <v>0.19</v>
      </c>
      <c r="T5357" s="134">
        <f>SUM(R5357:S5357)</f>
        <v>1.988</v>
      </c>
      <c r="U5357" s="28" t="s">
        <v>75</v>
      </c>
      <c r="V5357" s="36">
        <v>2002</v>
      </c>
      <c r="W5357" s="36" t="s">
        <v>2286</v>
      </c>
      <c r="X5357" s="36" t="s">
        <v>1071</v>
      </c>
      <c r="Y5357" s="182" t="s">
        <v>2692</v>
      </c>
      <c r="Z5357" s="36"/>
      <c r="AA5357" s="36"/>
      <c r="AB5357" s="36"/>
      <c r="AC5357" s="36"/>
      <c r="AD5357" s="28" t="s">
        <v>61</v>
      </c>
      <c r="AE5357" s="28"/>
      <c r="AF5357" s="36"/>
      <c r="AG5357" s="17" t="s">
        <v>1239</v>
      </c>
      <c r="AH5357" s="22"/>
      <c r="AI5357" s="22"/>
      <c r="AJ5357" s="22"/>
    </row>
    <row r="5358" spans="1:36" s="230" customFormat="1" ht="78.75" hidden="1" x14ac:dyDescent="0.2">
      <c r="A5358" s="36" t="s">
        <v>2029</v>
      </c>
      <c r="B5358" s="28" t="s">
        <v>112</v>
      </c>
      <c r="C5358" s="28" t="s">
        <v>36</v>
      </c>
      <c r="D5358" s="37">
        <v>41693</v>
      </c>
      <c r="E5358" s="98">
        <v>0.73055555555555562</v>
      </c>
      <c r="F5358" s="37">
        <v>41693</v>
      </c>
      <c r="G5358" s="98">
        <v>0.82986111111111116</v>
      </c>
      <c r="H5358" s="196">
        <f>G5358-E5358</f>
        <v>9.9305555555555536E-2</v>
      </c>
      <c r="I5358" s="28">
        <v>6</v>
      </c>
      <c r="J5358" s="28" t="s">
        <v>1240</v>
      </c>
      <c r="K5358" s="28" t="s">
        <v>133</v>
      </c>
      <c r="L5358" s="28" t="s">
        <v>130</v>
      </c>
      <c r="M5358" s="28" t="s">
        <v>1241</v>
      </c>
      <c r="N5358" s="28" t="s">
        <v>103</v>
      </c>
      <c r="O5358" s="28" t="s">
        <v>66</v>
      </c>
      <c r="P5358" s="28" t="s">
        <v>1241</v>
      </c>
      <c r="Q5358" s="52" t="s">
        <v>1242</v>
      </c>
      <c r="R5358" s="101">
        <v>2.84</v>
      </c>
      <c r="S5358" s="102">
        <v>0.21199999999999999</v>
      </c>
      <c r="T5358" s="134">
        <f>SUM(R5358:S5358)</f>
        <v>3.052</v>
      </c>
      <c r="U5358" s="28" t="s">
        <v>75</v>
      </c>
      <c r="V5358" s="36" t="s">
        <v>1071</v>
      </c>
      <c r="W5358" s="36" t="s">
        <v>2286</v>
      </c>
      <c r="X5358" s="36" t="s">
        <v>1071</v>
      </c>
      <c r="Y5358" s="182" t="s">
        <v>2696</v>
      </c>
      <c r="Z5358" s="36"/>
      <c r="AA5358" s="36"/>
      <c r="AB5358" s="36"/>
      <c r="AC5358" s="36"/>
      <c r="AD5358" s="28" t="s">
        <v>61</v>
      </c>
      <c r="AE5358" s="28"/>
      <c r="AF5358" s="36"/>
      <c r="AG5358" s="17" t="s">
        <v>1242</v>
      </c>
      <c r="AH5358" s="22"/>
      <c r="AI5358" s="22"/>
      <c r="AJ5358" s="22"/>
    </row>
    <row r="5359" spans="1:36" s="24" customFormat="1" ht="189" hidden="1" x14ac:dyDescent="0.2">
      <c r="A5359" s="36" t="s">
        <v>2029</v>
      </c>
      <c r="B5359" s="28" t="s">
        <v>112</v>
      </c>
      <c r="C5359" s="28" t="s">
        <v>36</v>
      </c>
      <c r="D5359" s="37">
        <v>41695</v>
      </c>
      <c r="E5359" s="98">
        <v>0.39305555555555555</v>
      </c>
      <c r="F5359" s="37">
        <v>41695</v>
      </c>
      <c r="G5359" s="98">
        <v>0.61736111111111114</v>
      </c>
      <c r="H5359" s="196">
        <f>G5359-E5359</f>
        <v>0.22430555555555559</v>
      </c>
      <c r="I5359" s="28">
        <v>13</v>
      </c>
      <c r="J5359" s="28" t="s">
        <v>1240</v>
      </c>
      <c r="K5359" s="28" t="s">
        <v>834</v>
      </c>
      <c r="L5359" s="28" t="s">
        <v>127</v>
      </c>
      <c r="M5359" s="28" t="s">
        <v>1304</v>
      </c>
      <c r="N5359" s="28" t="s">
        <v>103</v>
      </c>
      <c r="O5359" s="28" t="s">
        <v>66</v>
      </c>
      <c r="P5359" s="28" t="s">
        <v>1304</v>
      </c>
      <c r="Q5359" s="52" t="s">
        <v>1305</v>
      </c>
      <c r="R5359" s="134">
        <v>29.949000000000002</v>
      </c>
      <c r="S5359" s="134">
        <v>0.89</v>
      </c>
      <c r="T5359" s="134">
        <v>30.838999999999999</v>
      </c>
      <c r="U5359" s="28" t="s">
        <v>75</v>
      </c>
      <c r="V5359" s="36">
        <v>2009</v>
      </c>
      <c r="W5359" s="36" t="s">
        <v>2286</v>
      </c>
      <c r="X5359" s="36" t="s">
        <v>1071</v>
      </c>
      <c r="Y5359" s="36" t="s">
        <v>1071</v>
      </c>
      <c r="Z5359" s="36"/>
      <c r="AA5359" s="36"/>
      <c r="AB5359" s="36"/>
      <c r="AC5359" s="36"/>
      <c r="AD5359" s="28" t="s">
        <v>57</v>
      </c>
      <c r="AE5359" s="28"/>
      <c r="AF5359" s="36"/>
      <c r="AG5359" s="1925" t="s">
        <v>2700</v>
      </c>
      <c r="AH5359" s="22"/>
      <c r="AI5359" s="22" t="s">
        <v>387</v>
      </c>
      <c r="AJ5359" s="22"/>
    </row>
    <row r="5360" spans="1:36" s="230" customFormat="1" hidden="1" x14ac:dyDescent="0.2">
      <c r="A5360" s="36" t="s">
        <v>2029</v>
      </c>
      <c r="B5360" s="28" t="s">
        <v>112</v>
      </c>
      <c r="C5360" s="28" t="s">
        <v>36</v>
      </c>
      <c r="D5360" s="37">
        <v>41696</v>
      </c>
      <c r="E5360" s="28"/>
      <c r="F5360" s="37"/>
      <c r="G5360" s="28"/>
      <c r="H5360" s="196"/>
      <c r="I5360" s="28"/>
      <c r="J5360" s="28"/>
      <c r="K5360" s="28"/>
      <c r="L5360" s="28"/>
      <c r="M5360" s="28"/>
      <c r="N5360" s="28"/>
      <c r="O5360" s="28"/>
      <c r="P5360" s="28"/>
      <c r="Q5360" s="52"/>
      <c r="R5360" s="134"/>
      <c r="S5360" s="134"/>
      <c r="T5360" s="134"/>
      <c r="U5360" s="28"/>
      <c r="V5360" s="36"/>
      <c r="W5360" s="36"/>
      <c r="X5360" s="36"/>
      <c r="Y5360" s="36"/>
      <c r="Z5360" s="36"/>
      <c r="AA5360" s="36"/>
      <c r="AB5360" s="36"/>
      <c r="AC5360" s="36"/>
      <c r="AD5360" s="28"/>
      <c r="AE5360" s="28"/>
      <c r="AF5360" s="36"/>
      <c r="AG5360" s="28" t="s">
        <v>200</v>
      </c>
      <c r="AH5360" s="22"/>
      <c r="AI5360" s="22"/>
      <c r="AJ5360" s="3" t="s">
        <v>2261</v>
      </c>
    </row>
    <row r="5361" spans="1:36" hidden="1" x14ac:dyDescent="0.2">
      <c r="A5361" s="36" t="s">
        <v>2029</v>
      </c>
      <c r="B5361" s="28" t="s">
        <v>112</v>
      </c>
      <c r="C5361" s="28" t="s">
        <v>36</v>
      </c>
      <c r="D5361" s="37">
        <v>41697</v>
      </c>
      <c r="E5361" s="28"/>
      <c r="F5361" s="37"/>
      <c r="G5361" s="28"/>
      <c r="H5361" s="196"/>
      <c r="I5361" s="28"/>
      <c r="J5361" s="28"/>
      <c r="K5361" s="28"/>
      <c r="L5361" s="28"/>
      <c r="M5361" s="28"/>
      <c r="N5361" s="28"/>
      <c r="O5361" s="28"/>
      <c r="P5361" s="28"/>
      <c r="Q5361" s="52"/>
      <c r="R5361" s="134"/>
      <c r="S5361" s="134"/>
      <c r="T5361" s="134"/>
      <c r="U5361" s="28"/>
      <c r="V5361" s="36"/>
      <c r="W5361" s="36"/>
      <c r="X5361" s="36"/>
      <c r="Y5361" s="36"/>
      <c r="Z5361" s="36"/>
      <c r="AA5361" s="36"/>
      <c r="AB5361" s="36"/>
      <c r="AC5361" s="36"/>
      <c r="AD5361" s="28"/>
      <c r="AE5361" s="28"/>
      <c r="AF5361" s="36"/>
      <c r="AG5361" s="28" t="s">
        <v>200</v>
      </c>
      <c r="AJ5361" s="3" t="s">
        <v>2261</v>
      </c>
    </row>
    <row r="5362" spans="1:36" s="230" customFormat="1" hidden="1" x14ac:dyDescent="0.2">
      <c r="A5362" s="36" t="s">
        <v>2029</v>
      </c>
      <c r="B5362" s="28" t="s">
        <v>112</v>
      </c>
      <c r="C5362" s="28" t="s">
        <v>36</v>
      </c>
      <c r="D5362" s="37">
        <v>41698</v>
      </c>
      <c r="E5362" s="28"/>
      <c r="F5362" s="37"/>
      <c r="G5362" s="28"/>
      <c r="H5362" s="196"/>
      <c r="I5362" s="28"/>
      <c r="J5362" s="28"/>
      <c r="K5362" s="28"/>
      <c r="L5362" s="28"/>
      <c r="M5362" s="28"/>
      <c r="N5362" s="28"/>
      <c r="O5362" s="28"/>
      <c r="P5362" s="28"/>
      <c r="Q5362" s="52"/>
      <c r="R5362" s="134"/>
      <c r="S5362" s="134"/>
      <c r="T5362" s="134"/>
      <c r="U5362" s="28"/>
      <c r="V5362" s="36"/>
      <c r="W5362" s="36"/>
      <c r="X5362" s="36"/>
      <c r="Y5362" s="36"/>
      <c r="Z5362" s="36"/>
      <c r="AA5362" s="36"/>
      <c r="AB5362" s="36"/>
      <c r="AC5362" s="36"/>
      <c r="AD5362" s="28"/>
      <c r="AE5362" s="28"/>
      <c r="AF5362" s="36"/>
      <c r="AG5362" s="28" t="s">
        <v>200</v>
      </c>
      <c r="AH5362" s="22"/>
      <c r="AI5362" s="22"/>
      <c r="AJ5362" s="3" t="s">
        <v>2261</v>
      </c>
    </row>
    <row r="5363" spans="1:36" s="24" customFormat="1" ht="72" hidden="1" customHeight="1" x14ac:dyDescent="0.2">
      <c r="A5363" s="36" t="s">
        <v>2030</v>
      </c>
      <c r="B5363" s="28" t="s">
        <v>112</v>
      </c>
      <c r="C5363" s="28" t="s">
        <v>36</v>
      </c>
      <c r="D5363" s="37">
        <v>41699</v>
      </c>
      <c r="E5363" s="28"/>
      <c r="F5363" s="37"/>
      <c r="G5363" s="28"/>
      <c r="H5363" s="196"/>
      <c r="I5363" s="28"/>
      <c r="J5363" s="28"/>
      <c r="K5363" s="28"/>
      <c r="L5363" s="28"/>
      <c r="M5363" s="28"/>
      <c r="N5363" s="28"/>
      <c r="O5363" s="28"/>
      <c r="P5363" s="28"/>
      <c r="Q5363" s="52"/>
      <c r="R5363" s="134"/>
      <c r="S5363" s="134"/>
      <c r="T5363" s="134"/>
      <c r="U5363" s="28"/>
      <c r="V5363" s="36"/>
      <c r="W5363" s="36"/>
      <c r="X5363" s="36"/>
      <c r="Y5363" s="36"/>
      <c r="Z5363" s="36"/>
      <c r="AA5363" s="36"/>
      <c r="AB5363" s="36"/>
      <c r="AC5363" s="36"/>
      <c r="AD5363" s="28"/>
      <c r="AE5363" s="28"/>
      <c r="AF5363" s="36"/>
      <c r="AG5363" s="28" t="s">
        <v>200</v>
      </c>
      <c r="AH5363" s="22"/>
      <c r="AI5363" s="22"/>
      <c r="AJ5363" s="3" t="s">
        <v>2261</v>
      </c>
    </row>
    <row r="5364" spans="1:36" s="3" customFormat="1" hidden="1" x14ac:dyDescent="0.2">
      <c r="A5364" s="36" t="s">
        <v>2030</v>
      </c>
      <c r="B5364" s="28" t="s">
        <v>112</v>
      </c>
      <c r="C5364" s="28" t="s">
        <v>36</v>
      </c>
      <c r="D5364" s="37">
        <v>41700</v>
      </c>
      <c r="E5364" s="28"/>
      <c r="F5364" s="37"/>
      <c r="G5364" s="28"/>
      <c r="H5364" s="196"/>
      <c r="I5364" s="28"/>
      <c r="J5364" s="28"/>
      <c r="K5364" s="28"/>
      <c r="L5364" s="28"/>
      <c r="M5364" s="28"/>
      <c r="N5364" s="28"/>
      <c r="O5364" s="28"/>
      <c r="P5364" s="28"/>
      <c r="Q5364" s="52"/>
      <c r="R5364" s="134"/>
      <c r="S5364" s="134"/>
      <c r="T5364" s="134"/>
      <c r="U5364" s="28"/>
      <c r="V5364" s="36"/>
      <c r="W5364" s="36"/>
      <c r="X5364" s="36"/>
      <c r="Y5364" s="36"/>
      <c r="Z5364" s="36"/>
      <c r="AA5364" s="36"/>
      <c r="AB5364" s="36"/>
      <c r="AC5364" s="36"/>
      <c r="AD5364" s="28"/>
      <c r="AE5364" s="28"/>
      <c r="AF5364" s="36"/>
      <c r="AG5364" s="28" t="s">
        <v>200</v>
      </c>
      <c r="AH5364" s="22"/>
      <c r="AI5364" s="22"/>
      <c r="AJ5364" s="3" t="s">
        <v>2261</v>
      </c>
    </row>
    <row r="5365" spans="1:36" s="3" customFormat="1" hidden="1" x14ac:dyDescent="0.2">
      <c r="A5365" s="36" t="s">
        <v>2030</v>
      </c>
      <c r="B5365" s="28" t="s">
        <v>112</v>
      </c>
      <c r="C5365" s="28" t="s">
        <v>36</v>
      </c>
      <c r="D5365" s="37">
        <v>41701</v>
      </c>
      <c r="E5365" s="28"/>
      <c r="F5365" s="37"/>
      <c r="G5365" s="28"/>
      <c r="H5365" s="196"/>
      <c r="I5365" s="28"/>
      <c r="J5365" s="28"/>
      <c r="K5365" s="28"/>
      <c r="L5365" s="28"/>
      <c r="M5365" s="28"/>
      <c r="N5365" s="28"/>
      <c r="O5365" s="28"/>
      <c r="P5365" s="28"/>
      <c r="Q5365" s="52"/>
      <c r="R5365" s="134"/>
      <c r="S5365" s="134"/>
      <c r="T5365" s="134"/>
      <c r="U5365" s="28"/>
      <c r="V5365" s="36"/>
      <c r="W5365" s="36"/>
      <c r="X5365" s="36"/>
      <c r="Y5365" s="36"/>
      <c r="Z5365" s="36"/>
      <c r="AA5365" s="36"/>
      <c r="AB5365" s="36"/>
      <c r="AC5365" s="36"/>
      <c r="AD5365" s="28"/>
      <c r="AE5365" s="28"/>
      <c r="AF5365" s="36"/>
      <c r="AG5365" s="28" t="s">
        <v>200</v>
      </c>
      <c r="AH5365" s="22"/>
      <c r="AI5365" s="22"/>
      <c r="AJ5365" s="3" t="s">
        <v>2261</v>
      </c>
    </row>
    <row r="5366" spans="1:36" s="3" customFormat="1" ht="68.25" hidden="1" customHeight="1" x14ac:dyDescent="0.2">
      <c r="A5366" s="36" t="s">
        <v>2030</v>
      </c>
      <c r="B5366" s="28" t="s">
        <v>112</v>
      </c>
      <c r="C5366" s="28" t="s">
        <v>36</v>
      </c>
      <c r="D5366" s="37">
        <v>41702</v>
      </c>
      <c r="E5366" s="28"/>
      <c r="F5366" s="37"/>
      <c r="G5366" s="28"/>
      <c r="H5366" s="196"/>
      <c r="I5366" s="28"/>
      <c r="J5366" s="28"/>
      <c r="K5366" s="28"/>
      <c r="L5366" s="28"/>
      <c r="M5366" s="28"/>
      <c r="N5366" s="28"/>
      <c r="O5366" s="28"/>
      <c r="P5366" s="28"/>
      <c r="Q5366" s="52"/>
      <c r="R5366" s="134"/>
      <c r="S5366" s="134"/>
      <c r="T5366" s="134"/>
      <c r="U5366" s="28"/>
      <c r="V5366" s="36"/>
      <c r="W5366" s="36"/>
      <c r="X5366" s="36"/>
      <c r="Y5366" s="36"/>
      <c r="Z5366" s="36"/>
      <c r="AA5366" s="36"/>
      <c r="AB5366" s="36"/>
      <c r="AC5366" s="36"/>
      <c r="AD5366" s="28"/>
      <c r="AE5366" s="28"/>
      <c r="AF5366" s="36"/>
      <c r="AG5366" s="28" t="s">
        <v>200</v>
      </c>
      <c r="AH5366" s="22"/>
      <c r="AI5366" s="22"/>
      <c r="AJ5366" s="3" t="s">
        <v>2261</v>
      </c>
    </row>
    <row r="5367" spans="1:36" s="3" customFormat="1" ht="80.25" hidden="1" customHeight="1" x14ac:dyDescent="0.2">
      <c r="A5367" s="36" t="s">
        <v>2030</v>
      </c>
      <c r="B5367" s="28" t="s">
        <v>112</v>
      </c>
      <c r="C5367" s="28" t="s">
        <v>36</v>
      </c>
      <c r="D5367" s="37">
        <v>41703</v>
      </c>
      <c r="E5367" s="28"/>
      <c r="F5367" s="37"/>
      <c r="G5367" s="28"/>
      <c r="H5367" s="196"/>
      <c r="I5367" s="28"/>
      <c r="J5367" s="28"/>
      <c r="K5367" s="28"/>
      <c r="L5367" s="28"/>
      <c r="M5367" s="28"/>
      <c r="N5367" s="28"/>
      <c r="O5367" s="28"/>
      <c r="P5367" s="28"/>
      <c r="Q5367" s="52"/>
      <c r="R5367" s="134"/>
      <c r="S5367" s="134"/>
      <c r="T5367" s="134"/>
      <c r="U5367" s="28"/>
      <c r="V5367" s="36"/>
      <c r="W5367" s="36"/>
      <c r="X5367" s="36"/>
      <c r="Y5367" s="36"/>
      <c r="Z5367" s="36"/>
      <c r="AA5367" s="36"/>
      <c r="AB5367" s="36"/>
      <c r="AC5367" s="36"/>
      <c r="AD5367" s="28"/>
      <c r="AE5367" s="28"/>
      <c r="AF5367" s="36"/>
      <c r="AG5367" s="28" t="s">
        <v>200</v>
      </c>
      <c r="AH5367" s="22"/>
      <c r="AI5367" s="22"/>
      <c r="AJ5367" s="3" t="s">
        <v>2261</v>
      </c>
    </row>
    <row r="5368" spans="1:36" ht="63.75" hidden="1" customHeight="1" x14ac:dyDescent="0.2">
      <c r="A5368" s="36" t="s">
        <v>2030</v>
      </c>
      <c r="B5368" s="28" t="s">
        <v>112</v>
      </c>
      <c r="C5368" s="28" t="s">
        <v>36</v>
      </c>
      <c r="D5368" s="37">
        <v>41704</v>
      </c>
      <c r="E5368" s="28"/>
      <c r="F5368" s="37"/>
      <c r="G5368" s="28"/>
      <c r="H5368" s="196"/>
      <c r="I5368" s="28"/>
      <c r="J5368" s="28"/>
      <c r="K5368" s="28"/>
      <c r="L5368" s="28"/>
      <c r="M5368" s="28"/>
      <c r="N5368" s="28"/>
      <c r="O5368" s="28"/>
      <c r="P5368" s="28"/>
      <c r="Q5368" s="52"/>
      <c r="R5368" s="134"/>
      <c r="S5368" s="134"/>
      <c r="T5368" s="134"/>
      <c r="U5368" s="28"/>
      <c r="V5368" s="36"/>
      <c r="W5368" s="36"/>
      <c r="X5368" s="36"/>
      <c r="Y5368" s="36"/>
      <c r="Z5368" s="36"/>
      <c r="AA5368" s="36"/>
      <c r="AB5368" s="36"/>
      <c r="AC5368" s="36"/>
      <c r="AD5368" s="28"/>
      <c r="AE5368" s="28"/>
      <c r="AF5368" s="36"/>
      <c r="AG5368" s="28" t="s">
        <v>200</v>
      </c>
      <c r="AJ5368" s="3" t="s">
        <v>2261</v>
      </c>
    </row>
    <row r="5369" spans="1:36" s="3" customFormat="1" ht="19.5" hidden="1" customHeight="1" x14ac:dyDescent="0.2">
      <c r="A5369" s="36" t="s">
        <v>2030</v>
      </c>
      <c r="B5369" s="28" t="s">
        <v>112</v>
      </c>
      <c r="C5369" s="28" t="s">
        <v>36</v>
      </c>
      <c r="D5369" s="37">
        <v>41705</v>
      </c>
      <c r="E5369" s="28"/>
      <c r="F5369" s="37"/>
      <c r="G5369" s="28"/>
      <c r="H5369" s="196"/>
      <c r="I5369" s="28"/>
      <c r="J5369" s="28"/>
      <c r="K5369" s="28"/>
      <c r="L5369" s="28"/>
      <c r="M5369" s="28"/>
      <c r="N5369" s="28"/>
      <c r="O5369" s="28"/>
      <c r="P5369" s="28"/>
      <c r="Q5369" s="52"/>
      <c r="R5369" s="134"/>
      <c r="S5369" s="134"/>
      <c r="T5369" s="134"/>
      <c r="U5369" s="28"/>
      <c r="V5369" s="36"/>
      <c r="W5369" s="36"/>
      <c r="X5369" s="36"/>
      <c r="Y5369" s="36"/>
      <c r="Z5369" s="36"/>
      <c r="AA5369" s="36"/>
      <c r="AB5369" s="36"/>
      <c r="AC5369" s="36"/>
      <c r="AD5369" s="28"/>
      <c r="AE5369" s="28"/>
      <c r="AF5369" s="36"/>
      <c r="AG5369" s="28" t="s">
        <v>200</v>
      </c>
      <c r="AH5369" s="22"/>
      <c r="AI5369" s="22"/>
      <c r="AJ5369" s="3" t="s">
        <v>2261</v>
      </c>
    </row>
    <row r="5370" spans="1:36" s="3" customFormat="1" ht="97.5" hidden="1" customHeight="1" x14ac:dyDescent="0.2">
      <c r="A5370" s="36" t="s">
        <v>2030</v>
      </c>
      <c r="B5370" s="28" t="s">
        <v>112</v>
      </c>
      <c r="C5370" s="28" t="s">
        <v>36</v>
      </c>
      <c r="D5370" s="37">
        <v>41706</v>
      </c>
      <c r="E5370" s="28"/>
      <c r="F5370" s="37"/>
      <c r="G5370" s="28"/>
      <c r="H5370" s="196"/>
      <c r="I5370" s="28"/>
      <c r="J5370" s="28"/>
      <c r="K5370" s="28"/>
      <c r="L5370" s="28"/>
      <c r="M5370" s="28"/>
      <c r="N5370" s="28"/>
      <c r="O5370" s="28"/>
      <c r="P5370" s="28"/>
      <c r="Q5370" s="52"/>
      <c r="R5370" s="134"/>
      <c r="S5370" s="134"/>
      <c r="T5370" s="134"/>
      <c r="U5370" s="28"/>
      <c r="V5370" s="36"/>
      <c r="W5370" s="36"/>
      <c r="X5370" s="36"/>
      <c r="Y5370" s="36"/>
      <c r="Z5370" s="36"/>
      <c r="AA5370" s="36"/>
      <c r="AB5370" s="36"/>
      <c r="AC5370" s="36"/>
      <c r="AD5370" s="28"/>
      <c r="AE5370" s="28"/>
      <c r="AF5370" s="36"/>
      <c r="AG5370" s="28" t="s">
        <v>200</v>
      </c>
      <c r="AH5370" s="22"/>
      <c r="AI5370" s="22"/>
      <c r="AJ5370" s="3" t="s">
        <v>2261</v>
      </c>
    </row>
    <row r="5371" spans="1:36" s="3" customFormat="1" ht="19.5" hidden="1" customHeight="1" x14ac:dyDescent="0.2">
      <c r="A5371" s="36" t="s">
        <v>2030</v>
      </c>
      <c r="B5371" s="28" t="s">
        <v>112</v>
      </c>
      <c r="C5371" s="28" t="s">
        <v>36</v>
      </c>
      <c r="D5371" s="37">
        <v>41707</v>
      </c>
      <c r="E5371" s="98">
        <v>0.20833333333333334</v>
      </c>
      <c r="F5371" s="37">
        <v>41707</v>
      </c>
      <c r="G5371" s="98">
        <v>0.27708333333333335</v>
      </c>
      <c r="H5371" s="196">
        <f>G5371-E5371</f>
        <v>6.8750000000000006E-2</v>
      </c>
      <c r="I5371" s="28">
        <v>6</v>
      </c>
      <c r="J5371" s="28" t="s">
        <v>146</v>
      </c>
      <c r="K5371" s="28" t="s">
        <v>834</v>
      </c>
      <c r="L5371" s="28" t="s">
        <v>130</v>
      </c>
      <c r="M5371" s="28" t="s">
        <v>1479</v>
      </c>
      <c r="N5371" s="28" t="s">
        <v>103</v>
      </c>
      <c r="O5371" s="28" t="s">
        <v>66</v>
      </c>
      <c r="P5371" s="28" t="s">
        <v>1479</v>
      </c>
      <c r="Q5371" s="52" t="s">
        <v>1480</v>
      </c>
      <c r="R5371" s="134">
        <v>1.8129999999999999</v>
      </c>
      <c r="S5371" s="134">
        <v>0.123</v>
      </c>
      <c r="T5371" s="134">
        <v>1.9359999999999999</v>
      </c>
      <c r="U5371" s="28" t="s">
        <v>73</v>
      </c>
      <c r="V5371" s="36">
        <v>2002</v>
      </c>
      <c r="W5371" s="36" t="s">
        <v>2286</v>
      </c>
      <c r="X5371" s="36" t="s">
        <v>1071</v>
      </c>
      <c r="Y5371" s="182" t="s">
        <v>2669</v>
      </c>
      <c r="Z5371" s="36"/>
      <c r="AA5371" s="36"/>
      <c r="AB5371" s="36"/>
      <c r="AC5371" s="36"/>
      <c r="AD5371" s="28" t="s">
        <v>40</v>
      </c>
      <c r="AE5371" s="28"/>
      <c r="AF5371" s="36"/>
      <c r="AG5371" s="17" t="s">
        <v>2701</v>
      </c>
      <c r="AH5371" s="22"/>
      <c r="AI5371" s="22"/>
      <c r="AJ5371" s="22"/>
    </row>
    <row r="5372" spans="1:36" s="3" customFormat="1" ht="19.5" hidden="1" customHeight="1" x14ac:dyDescent="0.2">
      <c r="A5372" s="36" t="s">
        <v>2030</v>
      </c>
      <c r="B5372" s="28" t="s">
        <v>112</v>
      </c>
      <c r="C5372" s="28" t="s">
        <v>36</v>
      </c>
      <c r="D5372" s="37">
        <v>41708</v>
      </c>
      <c r="E5372" s="28"/>
      <c r="F5372" s="37"/>
      <c r="G5372" s="28"/>
      <c r="H5372" s="196"/>
      <c r="I5372" s="28"/>
      <c r="J5372" s="28"/>
      <c r="K5372" s="28"/>
      <c r="L5372" s="28"/>
      <c r="M5372" s="28"/>
      <c r="N5372" s="28"/>
      <c r="O5372" s="28"/>
      <c r="P5372" s="28"/>
      <c r="Q5372" s="52"/>
      <c r="R5372" s="134"/>
      <c r="S5372" s="134"/>
      <c r="T5372" s="134"/>
      <c r="U5372" s="28"/>
      <c r="V5372" s="36"/>
      <c r="W5372" s="36"/>
      <c r="X5372" s="36"/>
      <c r="Y5372" s="36"/>
      <c r="Z5372" s="36"/>
      <c r="AA5372" s="36"/>
      <c r="AB5372" s="36"/>
      <c r="AC5372" s="36"/>
      <c r="AD5372" s="28"/>
      <c r="AE5372" s="28"/>
      <c r="AF5372" s="36"/>
      <c r="AG5372" s="28" t="s">
        <v>200</v>
      </c>
      <c r="AH5372" s="22"/>
      <c r="AI5372" s="22"/>
      <c r="AJ5372" s="3" t="s">
        <v>2261</v>
      </c>
    </row>
    <row r="5373" spans="1:36" ht="47.25" hidden="1" x14ac:dyDescent="0.2">
      <c r="A5373" s="36" t="s">
        <v>2030</v>
      </c>
      <c r="B5373" s="28" t="s">
        <v>112</v>
      </c>
      <c r="C5373" s="28" t="s">
        <v>36</v>
      </c>
      <c r="D5373" s="37">
        <v>41709</v>
      </c>
      <c r="E5373" s="98">
        <v>0.9159722222222223</v>
      </c>
      <c r="F5373" s="37">
        <v>41710</v>
      </c>
      <c r="G5373" s="98">
        <v>4.5138888888888888E-2</v>
      </c>
      <c r="H5373" s="196">
        <v>0.12916666666666668</v>
      </c>
      <c r="I5373" s="28">
        <v>12</v>
      </c>
      <c r="J5373" s="28" t="s">
        <v>1565</v>
      </c>
      <c r="K5373" s="28" t="s">
        <v>834</v>
      </c>
      <c r="L5373" s="28" t="s">
        <v>130</v>
      </c>
      <c r="M5373" s="28" t="s">
        <v>1566</v>
      </c>
      <c r="N5373" s="28" t="s">
        <v>103</v>
      </c>
      <c r="O5373" s="28" t="s">
        <v>66</v>
      </c>
      <c r="P5373" s="28" t="s">
        <v>1566</v>
      </c>
      <c r="Q5373" s="52" t="s">
        <v>1567</v>
      </c>
      <c r="R5373" s="134">
        <v>16.291</v>
      </c>
      <c r="S5373" s="134">
        <v>10.214</v>
      </c>
      <c r="T5373" s="134">
        <f>R5373+S5373</f>
        <v>26.505000000000003</v>
      </c>
      <c r="U5373" s="28" t="s">
        <v>75</v>
      </c>
      <c r="V5373" s="36" t="s">
        <v>1071</v>
      </c>
      <c r="W5373" s="36" t="s">
        <v>2286</v>
      </c>
      <c r="X5373" s="36" t="s">
        <v>1071</v>
      </c>
      <c r="Y5373" s="36" t="s">
        <v>2702</v>
      </c>
      <c r="Z5373" s="36"/>
      <c r="AA5373" s="36"/>
      <c r="AB5373" s="36"/>
      <c r="AC5373" s="36"/>
      <c r="AD5373" s="28" t="s">
        <v>61</v>
      </c>
      <c r="AE5373" s="28"/>
      <c r="AF5373" s="36"/>
      <c r="AG5373" s="17" t="s">
        <v>2703</v>
      </c>
    </row>
    <row r="5374" spans="1:36" ht="83.25" hidden="1" customHeight="1" x14ac:dyDescent="0.2">
      <c r="A5374" s="36" t="s">
        <v>2030</v>
      </c>
      <c r="B5374" s="28" t="s">
        <v>112</v>
      </c>
      <c r="C5374" s="28" t="s">
        <v>36</v>
      </c>
      <c r="D5374" s="37">
        <v>41709</v>
      </c>
      <c r="E5374" s="98">
        <v>0.9159722222222223</v>
      </c>
      <c r="F5374" s="37">
        <v>41711</v>
      </c>
      <c r="G5374" s="98">
        <v>0.54722222222222217</v>
      </c>
      <c r="H5374" s="194">
        <v>1.6312499999999999</v>
      </c>
      <c r="I5374" s="28">
        <v>5</v>
      </c>
      <c r="J5374" s="28" t="s">
        <v>146</v>
      </c>
      <c r="K5374" s="28" t="s">
        <v>834</v>
      </c>
      <c r="L5374" s="28" t="s">
        <v>128</v>
      </c>
      <c r="M5374" s="28" t="s">
        <v>1568</v>
      </c>
      <c r="N5374" s="28" t="s">
        <v>103</v>
      </c>
      <c r="O5374" s="28" t="s">
        <v>66</v>
      </c>
      <c r="P5374" s="28" t="s">
        <v>1568</v>
      </c>
      <c r="Q5374" s="52" t="s">
        <v>1569</v>
      </c>
      <c r="R5374" s="134">
        <v>30.484999999999999</v>
      </c>
      <c r="S5374" s="134">
        <v>1.2330000000000001</v>
      </c>
      <c r="T5374" s="134">
        <f>R5374+S5374</f>
        <v>31.718</v>
      </c>
      <c r="U5374" s="28" t="s">
        <v>75</v>
      </c>
      <c r="V5374" s="36">
        <v>2007</v>
      </c>
      <c r="W5374" s="36" t="s">
        <v>2286</v>
      </c>
      <c r="X5374" s="36" t="s">
        <v>1071</v>
      </c>
      <c r="Y5374" s="36" t="s">
        <v>2704</v>
      </c>
      <c r="Z5374" s="36"/>
      <c r="AA5374" s="36"/>
      <c r="AB5374" s="36"/>
      <c r="AC5374" s="36"/>
      <c r="AD5374" s="28" t="s">
        <v>61</v>
      </c>
      <c r="AE5374" s="28"/>
      <c r="AF5374" s="36"/>
      <c r="AG5374" s="17" t="s">
        <v>2705</v>
      </c>
    </row>
    <row r="5375" spans="1:36" ht="47.25" hidden="1" x14ac:dyDescent="0.2">
      <c r="A5375" s="36" t="s">
        <v>2030</v>
      </c>
      <c r="B5375" s="28" t="s">
        <v>112</v>
      </c>
      <c r="C5375" s="28" t="s">
        <v>36</v>
      </c>
      <c r="D5375" s="37">
        <v>41712</v>
      </c>
      <c r="E5375" s="98">
        <v>0.93125000000000002</v>
      </c>
      <c r="F5375" s="37">
        <v>41712</v>
      </c>
      <c r="G5375" s="98">
        <v>0.93472222222222223</v>
      </c>
      <c r="H5375" s="196">
        <f>G5375-E5375</f>
        <v>3.4722222222222099E-3</v>
      </c>
      <c r="I5375" s="28">
        <v>9</v>
      </c>
      <c r="J5375" s="28" t="s">
        <v>1608</v>
      </c>
      <c r="K5375" s="28" t="s">
        <v>834</v>
      </c>
      <c r="L5375" s="28" t="s">
        <v>130</v>
      </c>
      <c r="M5375" s="28" t="s">
        <v>1066</v>
      </c>
      <c r="N5375" s="28" t="s">
        <v>103</v>
      </c>
      <c r="O5375" s="28" t="s">
        <v>66</v>
      </c>
      <c r="P5375" s="28" t="s">
        <v>1609</v>
      </c>
      <c r="Q5375" s="52" t="s">
        <v>1608</v>
      </c>
      <c r="R5375" s="134">
        <v>0.14000000000000001</v>
      </c>
      <c r="S5375" s="134">
        <v>0.41899999999999998</v>
      </c>
      <c r="T5375" s="134">
        <f>R5375+S5375</f>
        <v>0.55899999999999994</v>
      </c>
      <c r="U5375" s="28" t="s">
        <v>75</v>
      </c>
      <c r="V5375" s="36" t="s">
        <v>1071</v>
      </c>
      <c r="W5375" s="36" t="s">
        <v>2286</v>
      </c>
      <c r="X5375" s="36" t="s">
        <v>1071</v>
      </c>
      <c r="Y5375" s="182" t="s">
        <v>2696</v>
      </c>
      <c r="Z5375" s="36"/>
      <c r="AA5375" s="36"/>
      <c r="AB5375" s="36"/>
      <c r="AC5375" s="36"/>
      <c r="AD5375" s="28" t="s">
        <v>61</v>
      </c>
      <c r="AE5375" s="28"/>
      <c r="AF5375" s="36"/>
      <c r="AG5375" s="18" t="s">
        <v>967</v>
      </c>
    </row>
    <row r="5376" spans="1:36" hidden="1" x14ac:dyDescent="0.2">
      <c r="A5376" s="36" t="s">
        <v>2030</v>
      </c>
      <c r="B5376" s="28" t="s">
        <v>112</v>
      </c>
      <c r="C5376" s="28" t="s">
        <v>36</v>
      </c>
      <c r="D5376" s="37">
        <v>41713</v>
      </c>
      <c r="E5376" s="28"/>
      <c r="F5376" s="37"/>
      <c r="G5376" s="28"/>
      <c r="H5376" s="196"/>
      <c r="I5376" s="28"/>
      <c r="J5376" s="28"/>
      <c r="K5376" s="28"/>
      <c r="L5376" s="28"/>
      <c r="M5376" s="28"/>
      <c r="N5376" s="28"/>
      <c r="O5376" s="28"/>
      <c r="P5376" s="28"/>
      <c r="Q5376" s="52"/>
      <c r="R5376" s="134"/>
      <c r="S5376" s="134"/>
      <c r="T5376" s="134"/>
      <c r="U5376" s="28"/>
      <c r="V5376" s="36"/>
      <c r="W5376" s="36"/>
      <c r="X5376" s="36"/>
      <c r="Y5376" s="36"/>
      <c r="Z5376" s="36"/>
      <c r="AA5376" s="36"/>
      <c r="AB5376" s="36"/>
      <c r="AC5376" s="36"/>
      <c r="AD5376" s="28"/>
      <c r="AE5376" s="28"/>
      <c r="AF5376" s="36"/>
      <c r="AG5376" s="28" t="s">
        <v>200</v>
      </c>
      <c r="AJ5376" s="3" t="s">
        <v>2261</v>
      </c>
    </row>
    <row r="5377" spans="1:36" ht="78.75" hidden="1" x14ac:dyDescent="0.2">
      <c r="A5377" s="36" t="s">
        <v>2030</v>
      </c>
      <c r="B5377" s="28" t="s">
        <v>112</v>
      </c>
      <c r="C5377" s="28" t="s">
        <v>36</v>
      </c>
      <c r="D5377" s="37">
        <v>41714</v>
      </c>
      <c r="E5377" s="98">
        <v>0.62430555555555556</v>
      </c>
      <c r="F5377" s="37">
        <v>41714</v>
      </c>
      <c r="G5377" s="98">
        <v>0.62638888888888888</v>
      </c>
      <c r="H5377" s="196">
        <f t="shared" ref="H5377:H5395" si="166">G5377-E5377</f>
        <v>2.0833333333333259E-3</v>
      </c>
      <c r="I5377" s="28">
        <v>9</v>
      </c>
      <c r="J5377" s="28" t="s">
        <v>178</v>
      </c>
      <c r="K5377" s="28" t="s">
        <v>834</v>
      </c>
      <c r="L5377" s="28" t="s">
        <v>125</v>
      </c>
      <c r="M5377" s="28" t="s">
        <v>1610</v>
      </c>
      <c r="N5377" s="28" t="s">
        <v>103</v>
      </c>
      <c r="O5377" s="28" t="s">
        <v>66</v>
      </c>
      <c r="P5377" s="28" t="s">
        <v>1611</v>
      </c>
      <c r="Q5377" s="52" t="s">
        <v>1612</v>
      </c>
      <c r="R5377" s="134">
        <v>0.155</v>
      </c>
      <c r="S5377" s="134">
        <v>0.64100000000000001</v>
      </c>
      <c r="T5377" s="134">
        <f t="shared" ref="T5377:T5395" si="167">SUM(R5377:S5377)</f>
        <v>0.79600000000000004</v>
      </c>
      <c r="U5377" s="28" t="s">
        <v>75</v>
      </c>
      <c r="V5377" s="36" t="s">
        <v>1071</v>
      </c>
      <c r="W5377" s="36" t="s">
        <v>2286</v>
      </c>
      <c r="X5377" s="36" t="s">
        <v>1071</v>
      </c>
      <c r="Y5377" s="36" t="s">
        <v>2706</v>
      </c>
      <c r="Z5377" s="36"/>
      <c r="AA5377" s="36"/>
      <c r="AB5377" s="36"/>
      <c r="AC5377" s="36"/>
      <c r="AD5377" s="28" t="s">
        <v>55</v>
      </c>
      <c r="AE5377" s="28"/>
      <c r="AF5377" s="36"/>
      <c r="AG5377" s="17" t="s">
        <v>1612</v>
      </c>
      <c r="AJ5377" s="3"/>
    </row>
    <row r="5378" spans="1:36" ht="110.25" hidden="1" x14ac:dyDescent="0.2">
      <c r="A5378" s="36" t="s">
        <v>2030</v>
      </c>
      <c r="B5378" s="28" t="s">
        <v>112</v>
      </c>
      <c r="C5378" s="28" t="s">
        <v>36</v>
      </c>
      <c r="D5378" s="37">
        <v>41715</v>
      </c>
      <c r="E5378" s="171">
        <v>0.65763888888888888</v>
      </c>
      <c r="F5378" s="37">
        <v>41715</v>
      </c>
      <c r="G5378" s="171">
        <v>0.89027777777777783</v>
      </c>
      <c r="H5378" s="196">
        <f t="shared" si="166"/>
        <v>0.23263888888888895</v>
      </c>
      <c r="I5378" s="28">
        <v>11</v>
      </c>
      <c r="J5378" s="28" t="s">
        <v>146</v>
      </c>
      <c r="K5378" s="28" t="s">
        <v>834</v>
      </c>
      <c r="L5378" s="28" t="s">
        <v>130</v>
      </c>
      <c r="M5378" s="28" t="s">
        <v>1729</v>
      </c>
      <c r="N5378" s="28" t="s">
        <v>103</v>
      </c>
      <c r="O5378" s="28" t="s">
        <v>66</v>
      </c>
      <c r="P5378" s="172" t="s">
        <v>1730</v>
      </c>
      <c r="Q5378" s="103" t="s">
        <v>1731</v>
      </c>
      <c r="R5378" s="173">
        <v>18.88</v>
      </c>
      <c r="S5378" s="134"/>
      <c r="T5378" s="134">
        <f t="shared" si="167"/>
        <v>18.88</v>
      </c>
      <c r="U5378" s="28" t="s">
        <v>75</v>
      </c>
      <c r="V5378" s="36">
        <v>2007</v>
      </c>
      <c r="W5378" s="36" t="s">
        <v>2286</v>
      </c>
      <c r="X5378" s="36" t="s">
        <v>1071</v>
      </c>
      <c r="Y5378" s="36" t="s">
        <v>2707</v>
      </c>
      <c r="Z5378" s="36"/>
      <c r="AA5378" s="36"/>
      <c r="AB5378" s="36"/>
      <c r="AC5378" s="36"/>
      <c r="AD5378" s="18" t="s">
        <v>49</v>
      </c>
      <c r="AE5378" s="28"/>
      <c r="AF5378" s="36"/>
      <c r="AG5378" s="181" t="s">
        <v>1731</v>
      </c>
    </row>
    <row r="5379" spans="1:36" ht="63" hidden="1" x14ac:dyDescent="0.2">
      <c r="A5379" s="36" t="s">
        <v>2030</v>
      </c>
      <c r="B5379" s="28" t="s">
        <v>112</v>
      </c>
      <c r="C5379" s="28" t="s">
        <v>36</v>
      </c>
      <c r="D5379" s="37">
        <v>41715</v>
      </c>
      <c r="E5379" s="171">
        <v>0.66597222222222219</v>
      </c>
      <c r="F5379" s="37">
        <v>41715</v>
      </c>
      <c r="G5379" s="171">
        <v>0.66666666666666663</v>
      </c>
      <c r="H5379" s="196">
        <f t="shared" si="166"/>
        <v>6.9444444444444198E-4</v>
      </c>
      <c r="I5379" s="28">
        <v>9</v>
      </c>
      <c r="J5379" s="28"/>
      <c r="K5379" s="28" t="s">
        <v>834</v>
      </c>
      <c r="L5379" s="28" t="s">
        <v>130</v>
      </c>
      <c r="M5379" s="28" t="s">
        <v>1610</v>
      </c>
      <c r="N5379" s="28" t="s">
        <v>103</v>
      </c>
      <c r="O5379" s="28" t="s">
        <v>66</v>
      </c>
      <c r="P5379" s="172" t="s">
        <v>1611</v>
      </c>
      <c r="Q5379" s="103" t="s">
        <v>1732</v>
      </c>
      <c r="R5379" s="173">
        <v>2.8330000000000002</v>
      </c>
      <c r="S5379" s="134"/>
      <c r="T5379" s="134">
        <f t="shared" si="167"/>
        <v>2.8330000000000002</v>
      </c>
      <c r="U5379" s="28" t="s">
        <v>75</v>
      </c>
      <c r="V5379" s="36" t="s">
        <v>1071</v>
      </c>
      <c r="W5379" s="36" t="s">
        <v>2286</v>
      </c>
      <c r="X5379" s="36" t="s">
        <v>1071</v>
      </c>
      <c r="Y5379" s="36" t="s">
        <v>2706</v>
      </c>
      <c r="Z5379" s="36"/>
      <c r="AA5379" s="36"/>
      <c r="AB5379" s="36"/>
      <c r="AC5379" s="36"/>
      <c r="AD5379" s="18" t="s">
        <v>49</v>
      </c>
      <c r="AE5379" s="28"/>
      <c r="AF5379" s="36"/>
      <c r="AG5379" s="181" t="s">
        <v>1732</v>
      </c>
      <c r="AJ5379" s="3" t="s">
        <v>2261</v>
      </c>
    </row>
    <row r="5380" spans="1:36" ht="110.25" hidden="1" x14ac:dyDescent="0.2">
      <c r="A5380" s="36" t="s">
        <v>2030</v>
      </c>
      <c r="B5380" s="28" t="s">
        <v>112</v>
      </c>
      <c r="C5380" s="28" t="s">
        <v>36</v>
      </c>
      <c r="D5380" s="37">
        <v>41715</v>
      </c>
      <c r="E5380" s="171">
        <v>0.66736111111111107</v>
      </c>
      <c r="F5380" s="37">
        <v>41715</v>
      </c>
      <c r="G5380" s="171">
        <v>0.81041666666666667</v>
      </c>
      <c r="H5380" s="196">
        <f t="shared" si="166"/>
        <v>0.1430555555555556</v>
      </c>
      <c r="I5380" s="28">
        <v>8</v>
      </c>
      <c r="J5380" s="28"/>
      <c r="K5380" s="28" t="s">
        <v>834</v>
      </c>
      <c r="L5380" s="28" t="s">
        <v>130</v>
      </c>
      <c r="M5380" s="28" t="s">
        <v>1733</v>
      </c>
      <c r="N5380" s="28" t="s">
        <v>103</v>
      </c>
      <c r="O5380" s="28" t="s">
        <v>66</v>
      </c>
      <c r="P5380" s="172" t="s">
        <v>1734</v>
      </c>
      <c r="Q5380" s="103" t="s">
        <v>1735</v>
      </c>
      <c r="R5380" s="173">
        <v>0.86599999999999999</v>
      </c>
      <c r="S5380" s="134"/>
      <c r="T5380" s="134">
        <f t="shared" si="167"/>
        <v>0.86599999999999999</v>
      </c>
      <c r="U5380" s="28" t="s">
        <v>75</v>
      </c>
      <c r="V5380" s="36">
        <v>2002</v>
      </c>
      <c r="W5380" s="36" t="s">
        <v>2286</v>
      </c>
      <c r="X5380" s="36" t="s">
        <v>1071</v>
      </c>
      <c r="Y5380" s="182" t="s">
        <v>2692</v>
      </c>
      <c r="Z5380" s="36"/>
      <c r="AA5380" s="36"/>
      <c r="AB5380" s="36"/>
      <c r="AC5380" s="36"/>
      <c r="AD5380" s="18" t="s">
        <v>49</v>
      </c>
      <c r="AE5380" s="28"/>
      <c r="AF5380" s="36"/>
      <c r="AG5380" s="181" t="s">
        <v>1735</v>
      </c>
    </row>
    <row r="5381" spans="1:36" ht="63" hidden="1" x14ac:dyDescent="0.2">
      <c r="A5381" s="36" t="s">
        <v>2030</v>
      </c>
      <c r="B5381" s="28" t="s">
        <v>112</v>
      </c>
      <c r="C5381" s="28" t="s">
        <v>36</v>
      </c>
      <c r="D5381" s="37">
        <v>41715</v>
      </c>
      <c r="E5381" s="171">
        <v>0.67152777777777783</v>
      </c>
      <c r="F5381" s="37">
        <v>41715</v>
      </c>
      <c r="G5381" s="171">
        <v>0.67222222222222217</v>
      </c>
      <c r="H5381" s="196">
        <f t="shared" si="166"/>
        <v>6.9444444444433095E-4</v>
      </c>
      <c r="I5381" s="28">
        <v>2</v>
      </c>
      <c r="J5381" s="28"/>
      <c r="K5381" s="28" t="s">
        <v>132</v>
      </c>
      <c r="L5381" s="28" t="s">
        <v>130</v>
      </c>
      <c r="M5381" s="28" t="s">
        <v>1736</v>
      </c>
      <c r="N5381" s="28" t="s">
        <v>103</v>
      </c>
      <c r="O5381" s="28" t="s">
        <v>66</v>
      </c>
      <c r="P5381" s="172" t="s">
        <v>1737</v>
      </c>
      <c r="Q5381" s="103" t="s">
        <v>1738</v>
      </c>
      <c r="R5381" s="173">
        <v>2.3E-2</v>
      </c>
      <c r="S5381" s="134"/>
      <c r="T5381" s="134">
        <f t="shared" si="167"/>
        <v>2.3E-2</v>
      </c>
      <c r="U5381" s="28" t="s">
        <v>75</v>
      </c>
      <c r="V5381" s="36">
        <v>2007</v>
      </c>
      <c r="W5381" s="36" t="s">
        <v>2286</v>
      </c>
      <c r="X5381" s="36" t="s">
        <v>1071</v>
      </c>
      <c r="Y5381" s="36" t="s">
        <v>2708</v>
      </c>
      <c r="Z5381" s="36"/>
      <c r="AA5381" s="36"/>
      <c r="AB5381" s="36"/>
      <c r="AC5381" s="36"/>
      <c r="AD5381" s="18" t="s">
        <v>49</v>
      </c>
      <c r="AE5381" s="28"/>
      <c r="AF5381" s="36"/>
      <c r="AG5381" s="181" t="s">
        <v>1738</v>
      </c>
      <c r="AJ5381" s="3" t="s">
        <v>2261</v>
      </c>
    </row>
    <row r="5382" spans="1:36" ht="141.75" hidden="1" x14ac:dyDescent="0.2">
      <c r="A5382" s="36" t="s">
        <v>2030</v>
      </c>
      <c r="B5382" s="28" t="s">
        <v>112</v>
      </c>
      <c r="C5382" s="28" t="s">
        <v>36</v>
      </c>
      <c r="D5382" s="37">
        <v>41715</v>
      </c>
      <c r="E5382" s="171">
        <v>0.6875</v>
      </c>
      <c r="F5382" s="37">
        <v>41715</v>
      </c>
      <c r="G5382" s="171">
        <v>0.71180555555555547</v>
      </c>
      <c r="H5382" s="196">
        <f t="shared" si="166"/>
        <v>2.4305555555555469E-2</v>
      </c>
      <c r="I5382" s="28">
        <v>58</v>
      </c>
      <c r="J5382" s="28" t="s">
        <v>178</v>
      </c>
      <c r="K5382" s="28" t="s">
        <v>834</v>
      </c>
      <c r="L5382" s="28" t="s">
        <v>125</v>
      </c>
      <c r="M5382" s="28" t="s">
        <v>1739</v>
      </c>
      <c r="N5382" s="28">
        <v>110</v>
      </c>
      <c r="O5382" s="28" t="s">
        <v>66</v>
      </c>
      <c r="P5382" s="172" t="s">
        <v>1740</v>
      </c>
      <c r="Q5382" s="103" t="s">
        <v>1741</v>
      </c>
      <c r="R5382" s="173">
        <v>5.6769999999999996</v>
      </c>
      <c r="S5382" s="134"/>
      <c r="T5382" s="134">
        <f t="shared" si="167"/>
        <v>5.6769999999999996</v>
      </c>
      <c r="U5382" s="28" t="s">
        <v>75</v>
      </c>
      <c r="V5382" s="36" t="s">
        <v>1071</v>
      </c>
      <c r="W5382" s="36" t="s">
        <v>1536</v>
      </c>
      <c r="X5382" s="36" t="s">
        <v>1071</v>
      </c>
      <c r="Y5382" s="36" t="s">
        <v>1071</v>
      </c>
      <c r="Z5382" s="36"/>
      <c r="AA5382" s="36"/>
      <c r="AB5382" s="36"/>
      <c r="AC5382" s="36"/>
      <c r="AD5382" s="18" t="s">
        <v>55</v>
      </c>
      <c r="AE5382" s="28"/>
      <c r="AF5382" s="36"/>
      <c r="AG5382" s="181" t="s">
        <v>1741</v>
      </c>
    </row>
    <row r="5383" spans="1:36" ht="31.5" hidden="1" customHeight="1" x14ac:dyDescent="0.2">
      <c r="A5383" s="36" t="s">
        <v>2030</v>
      </c>
      <c r="B5383" s="28" t="s">
        <v>112</v>
      </c>
      <c r="C5383" s="28" t="s">
        <v>36</v>
      </c>
      <c r="D5383" s="37">
        <v>41715</v>
      </c>
      <c r="E5383" s="171">
        <v>0.74652777777777779</v>
      </c>
      <c r="F5383" s="37">
        <v>41715</v>
      </c>
      <c r="G5383" s="171">
        <v>0.9375</v>
      </c>
      <c r="H5383" s="196">
        <f t="shared" si="166"/>
        <v>0.19097222222222221</v>
      </c>
      <c r="I5383" s="28">
        <v>6</v>
      </c>
      <c r="J5383" s="28"/>
      <c r="K5383" s="28" t="s">
        <v>834</v>
      </c>
      <c r="L5383" s="28" t="s">
        <v>130</v>
      </c>
      <c r="M5383" s="28" t="s">
        <v>1742</v>
      </c>
      <c r="N5383" s="28" t="s">
        <v>103</v>
      </c>
      <c r="O5383" s="28" t="s">
        <v>66</v>
      </c>
      <c r="P5383" s="172" t="s">
        <v>1743</v>
      </c>
      <c r="Q5383" s="103" t="s">
        <v>1744</v>
      </c>
      <c r="R5383" s="173">
        <v>9.9480000000000004</v>
      </c>
      <c r="S5383" s="134"/>
      <c r="T5383" s="134">
        <f t="shared" si="167"/>
        <v>9.9480000000000004</v>
      </c>
      <c r="U5383" s="28" t="s">
        <v>75</v>
      </c>
      <c r="V5383" s="36">
        <v>2002</v>
      </c>
      <c r="W5383" s="36" t="s">
        <v>2286</v>
      </c>
      <c r="X5383" s="36" t="s">
        <v>1071</v>
      </c>
      <c r="Y5383" s="229" t="s">
        <v>2708</v>
      </c>
      <c r="Z5383" s="36"/>
      <c r="AA5383" s="36"/>
      <c r="AB5383" s="36"/>
      <c r="AC5383" s="36"/>
      <c r="AD5383" s="18" t="s">
        <v>49</v>
      </c>
      <c r="AE5383" s="36"/>
      <c r="AF5383" s="36"/>
      <c r="AG5383" s="181" t="s">
        <v>1744</v>
      </c>
    </row>
    <row r="5384" spans="1:36" ht="31.5" hidden="1" customHeight="1" x14ac:dyDescent="0.2">
      <c r="A5384" s="36" t="s">
        <v>2030</v>
      </c>
      <c r="B5384" s="28" t="s">
        <v>112</v>
      </c>
      <c r="C5384" s="28" t="s">
        <v>36</v>
      </c>
      <c r="D5384" s="37">
        <v>41715</v>
      </c>
      <c r="E5384" s="171">
        <v>0.83263888888888893</v>
      </c>
      <c r="F5384" s="37">
        <v>41716</v>
      </c>
      <c r="G5384" s="171">
        <v>1.0402777777777776</v>
      </c>
      <c r="H5384" s="196">
        <f t="shared" si="166"/>
        <v>0.20763888888888871</v>
      </c>
      <c r="I5384" s="28">
        <v>10</v>
      </c>
      <c r="J5384" s="28"/>
      <c r="K5384" s="28" t="s">
        <v>834</v>
      </c>
      <c r="L5384" s="28" t="s">
        <v>130</v>
      </c>
      <c r="M5384" s="28" t="s">
        <v>1745</v>
      </c>
      <c r="N5384" s="28" t="s">
        <v>103</v>
      </c>
      <c r="O5384" s="28" t="s">
        <v>66</v>
      </c>
      <c r="P5384" s="172" t="s">
        <v>1746</v>
      </c>
      <c r="Q5384" s="103" t="s">
        <v>1747</v>
      </c>
      <c r="R5384" s="173">
        <v>10.298</v>
      </c>
      <c r="S5384" s="99"/>
      <c r="T5384" s="134">
        <f t="shared" si="167"/>
        <v>10.298</v>
      </c>
      <c r="U5384" s="28" t="s">
        <v>75</v>
      </c>
      <c r="V5384" s="36">
        <v>2008</v>
      </c>
      <c r="W5384" s="36" t="s">
        <v>2286</v>
      </c>
      <c r="X5384" s="36" t="s">
        <v>1071</v>
      </c>
      <c r="Y5384" s="117">
        <v>41426</v>
      </c>
      <c r="Z5384" s="36"/>
      <c r="AA5384" s="36"/>
      <c r="AB5384" s="36"/>
      <c r="AC5384" s="36"/>
      <c r="AD5384" s="18" t="s">
        <v>49</v>
      </c>
      <c r="AE5384" s="36"/>
      <c r="AF5384" s="36"/>
      <c r="AG5384" s="181" t="s">
        <v>1747</v>
      </c>
    </row>
    <row r="5385" spans="1:36" ht="31.5" hidden="1" customHeight="1" x14ac:dyDescent="0.2">
      <c r="A5385" s="36" t="s">
        <v>2030</v>
      </c>
      <c r="B5385" s="28" t="s">
        <v>112</v>
      </c>
      <c r="C5385" s="28" t="s">
        <v>36</v>
      </c>
      <c r="D5385" s="37">
        <v>41715</v>
      </c>
      <c r="E5385" s="171">
        <v>0.73958333333333337</v>
      </c>
      <c r="F5385" s="37">
        <v>41716</v>
      </c>
      <c r="G5385" s="171">
        <v>1.0854166666666667</v>
      </c>
      <c r="H5385" s="196">
        <f t="shared" si="166"/>
        <v>0.34583333333333333</v>
      </c>
      <c r="I5385" s="28">
        <v>7</v>
      </c>
      <c r="J5385" s="28" t="s">
        <v>146</v>
      </c>
      <c r="K5385" s="28" t="s">
        <v>834</v>
      </c>
      <c r="L5385" s="28" t="s">
        <v>130</v>
      </c>
      <c r="M5385" s="28" t="s">
        <v>1748</v>
      </c>
      <c r="N5385" s="28" t="s">
        <v>103</v>
      </c>
      <c r="O5385" s="28" t="s">
        <v>66</v>
      </c>
      <c r="P5385" s="172" t="s">
        <v>1749</v>
      </c>
      <c r="Q5385" s="103" t="s">
        <v>1750</v>
      </c>
      <c r="R5385" s="173">
        <v>18.443999999999999</v>
      </c>
      <c r="S5385" s="99"/>
      <c r="T5385" s="134">
        <f t="shared" si="167"/>
        <v>18.443999999999999</v>
      </c>
      <c r="U5385" s="28" t="s">
        <v>75</v>
      </c>
      <c r="V5385" s="36">
        <v>2007</v>
      </c>
      <c r="W5385" s="36" t="s">
        <v>2286</v>
      </c>
      <c r="X5385" s="36" t="s">
        <v>1071</v>
      </c>
      <c r="Y5385" s="182" t="s">
        <v>2692</v>
      </c>
      <c r="Z5385" s="36"/>
      <c r="AA5385" s="36"/>
      <c r="AB5385" s="36"/>
      <c r="AC5385" s="36"/>
      <c r="AD5385" s="18" t="s">
        <v>49</v>
      </c>
      <c r="AE5385" s="36"/>
      <c r="AF5385" s="36"/>
      <c r="AG5385" s="181" t="s">
        <v>1750</v>
      </c>
    </row>
    <row r="5386" spans="1:36" ht="31.5" hidden="1" customHeight="1" x14ac:dyDescent="0.2">
      <c r="A5386" s="36" t="s">
        <v>2030</v>
      </c>
      <c r="B5386" s="565" t="s">
        <v>112</v>
      </c>
      <c r="C5386" s="565" t="s">
        <v>36</v>
      </c>
      <c r="D5386" s="37">
        <v>41716</v>
      </c>
      <c r="E5386" s="888">
        <v>0.55833333333333335</v>
      </c>
      <c r="F5386" s="37">
        <v>41716</v>
      </c>
      <c r="G5386" s="888">
        <v>0.89374999999999993</v>
      </c>
      <c r="H5386" s="902">
        <f t="shared" si="166"/>
        <v>0.33541666666666659</v>
      </c>
      <c r="I5386" s="910">
        <v>8</v>
      </c>
      <c r="J5386" s="565" t="s">
        <v>146</v>
      </c>
      <c r="K5386" s="565" t="s">
        <v>133</v>
      </c>
      <c r="L5386" s="565" t="s">
        <v>130</v>
      </c>
      <c r="M5386" s="917" t="s">
        <v>1751</v>
      </c>
      <c r="N5386" s="565" t="s">
        <v>103</v>
      </c>
      <c r="O5386" s="565" t="s">
        <v>66</v>
      </c>
      <c r="P5386" s="917" t="s">
        <v>1749</v>
      </c>
      <c r="Q5386" s="937" t="s">
        <v>1752</v>
      </c>
      <c r="R5386" s="101">
        <v>24.75</v>
      </c>
      <c r="S5386" s="102">
        <v>0.75900000000000001</v>
      </c>
      <c r="T5386" s="134">
        <f t="shared" si="167"/>
        <v>25.509</v>
      </c>
      <c r="U5386" s="28" t="s">
        <v>75</v>
      </c>
      <c r="V5386" s="36">
        <v>2007</v>
      </c>
      <c r="W5386" s="36" t="s">
        <v>2286</v>
      </c>
      <c r="X5386" s="36" t="s">
        <v>1071</v>
      </c>
      <c r="Y5386" s="182" t="s">
        <v>2692</v>
      </c>
      <c r="Z5386" s="36"/>
      <c r="AA5386" s="36"/>
      <c r="AB5386" s="36"/>
      <c r="AC5386" s="36"/>
      <c r="AD5386" s="18" t="s">
        <v>49</v>
      </c>
      <c r="AE5386" s="36"/>
      <c r="AF5386" s="36"/>
      <c r="AG5386" s="1015" t="s">
        <v>2709</v>
      </c>
    </row>
    <row r="5387" spans="1:36" ht="15" hidden="1" customHeight="1" x14ac:dyDescent="0.2">
      <c r="A5387" s="36" t="s">
        <v>2030</v>
      </c>
      <c r="B5387" s="28" t="s">
        <v>112</v>
      </c>
      <c r="C5387" s="28" t="s">
        <v>36</v>
      </c>
      <c r="D5387" s="37">
        <v>41716</v>
      </c>
      <c r="E5387" s="171">
        <v>0.55833333333333335</v>
      </c>
      <c r="F5387" s="37">
        <v>41716</v>
      </c>
      <c r="G5387" s="171">
        <v>0.89027777777777783</v>
      </c>
      <c r="H5387" s="196">
        <f t="shared" si="166"/>
        <v>0.33194444444444449</v>
      </c>
      <c r="I5387" s="36">
        <v>5</v>
      </c>
      <c r="J5387" s="28" t="s">
        <v>146</v>
      </c>
      <c r="K5387" s="28" t="s">
        <v>834</v>
      </c>
      <c r="L5387" s="28" t="s">
        <v>130</v>
      </c>
      <c r="M5387" s="174" t="s">
        <v>1751</v>
      </c>
      <c r="N5387" s="28" t="s">
        <v>103</v>
      </c>
      <c r="O5387" s="28" t="s">
        <v>66</v>
      </c>
      <c r="P5387" s="174" t="s">
        <v>1753</v>
      </c>
      <c r="Q5387" s="103" t="s">
        <v>1754</v>
      </c>
      <c r="R5387" s="101">
        <v>6.484</v>
      </c>
      <c r="S5387" s="102">
        <v>0.29399999999999998</v>
      </c>
      <c r="T5387" s="41">
        <f t="shared" si="167"/>
        <v>6.7779999999999996</v>
      </c>
      <c r="U5387" s="28" t="s">
        <v>75</v>
      </c>
      <c r="V5387" s="36">
        <v>2007</v>
      </c>
      <c r="W5387" s="36" t="s">
        <v>2286</v>
      </c>
      <c r="X5387" s="36" t="s">
        <v>1071</v>
      </c>
      <c r="Y5387" s="182" t="s">
        <v>2710</v>
      </c>
      <c r="Z5387" s="36"/>
      <c r="AA5387" s="36"/>
      <c r="AB5387" s="36"/>
      <c r="AC5387" s="36"/>
      <c r="AD5387" s="18" t="s">
        <v>49</v>
      </c>
      <c r="AE5387" s="36"/>
      <c r="AF5387" s="36"/>
      <c r="AG5387" s="181" t="s">
        <v>2711</v>
      </c>
    </row>
    <row r="5388" spans="1:36" ht="15" hidden="1" customHeight="1" x14ac:dyDescent="0.2">
      <c r="A5388" s="36" t="s">
        <v>2030</v>
      </c>
      <c r="B5388" s="28" t="s">
        <v>112</v>
      </c>
      <c r="C5388" s="28" t="s">
        <v>36</v>
      </c>
      <c r="D5388" s="37">
        <v>41716</v>
      </c>
      <c r="E5388" s="171">
        <v>0.625</v>
      </c>
      <c r="F5388" s="37">
        <v>41716</v>
      </c>
      <c r="G5388" s="171">
        <v>0.64097222222222217</v>
      </c>
      <c r="H5388" s="196">
        <f t="shared" si="166"/>
        <v>1.5972222222222165E-2</v>
      </c>
      <c r="I5388" s="36">
        <v>3</v>
      </c>
      <c r="J5388" s="28" t="s">
        <v>146</v>
      </c>
      <c r="K5388" s="28" t="s">
        <v>834</v>
      </c>
      <c r="L5388" s="28" t="s">
        <v>130</v>
      </c>
      <c r="M5388" s="174" t="s">
        <v>1755</v>
      </c>
      <c r="N5388" s="28" t="s">
        <v>103</v>
      </c>
      <c r="O5388" s="28" t="s">
        <v>66</v>
      </c>
      <c r="P5388" s="174" t="s">
        <v>1756</v>
      </c>
      <c r="Q5388" s="103" t="s">
        <v>1757</v>
      </c>
      <c r="R5388" s="101">
        <v>0.28199999999999997</v>
      </c>
      <c r="S5388" s="102">
        <v>0.157</v>
      </c>
      <c r="T5388" s="41">
        <f t="shared" si="167"/>
        <v>0.43899999999999995</v>
      </c>
      <c r="U5388" s="28" t="s">
        <v>75</v>
      </c>
      <c r="V5388" s="36" t="s">
        <v>1071</v>
      </c>
      <c r="W5388" s="36" t="s">
        <v>2286</v>
      </c>
      <c r="X5388" s="36" t="s">
        <v>1071</v>
      </c>
      <c r="Y5388" s="182" t="s">
        <v>2712</v>
      </c>
      <c r="Z5388" s="36"/>
      <c r="AA5388" s="36"/>
      <c r="AB5388" s="36"/>
      <c r="AC5388" s="36"/>
      <c r="AD5388" s="18" t="s">
        <v>49</v>
      </c>
      <c r="AE5388" s="36"/>
      <c r="AF5388" s="36"/>
      <c r="AG5388" s="181" t="s">
        <v>1757</v>
      </c>
    </row>
    <row r="5389" spans="1:36" ht="15" hidden="1" customHeight="1" x14ac:dyDescent="0.2">
      <c r="A5389" s="36" t="s">
        <v>2030</v>
      </c>
      <c r="B5389" s="28" t="s">
        <v>112</v>
      </c>
      <c r="C5389" s="28" t="s">
        <v>36</v>
      </c>
      <c r="D5389" s="37">
        <v>41716</v>
      </c>
      <c r="E5389" s="171">
        <v>0.70277777777777783</v>
      </c>
      <c r="F5389" s="37">
        <v>41716</v>
      </c>
      <c r="G5389" s="171">
        <v>0.71388888888888891</v>
      </c>
      <c r="H5389" s="196">
        <f t="shared" si="166"/>
        <v>1.1111111111111072E-2</v>
      </c>
      <c r="I5389" s="36">
        <v>6</v>
      </c>
      <c r="J5389" s="28" t="s">
        <v>178</v>
      </c>
      <c r="K5389" s="28" t="s">
        <v>834</v>
      </c>
      <c r="L5389" s="28" t="s">
        <v>130</v>
      </c>
      <c r="M5389" s="174" t="s">
        <v>1758</v>
      </c>
      <c r="N5389" s="28" t="s">
        <v>103</v>
      </c>
      <c r="O5389" s="28" t="s">
        <v>66</v>
      </c>
      <c r="P5389" s="174" t="s">
        <v>1611</v>
      </c>
      <c r="Q5389" s="103" t="s">
        <v>1759</v>
      </c>
      <c r="R5389" s="101">
        <v>0.56399999999999995</v>
      </c>
      <c r="S5389" s="102">
        <v>0.40200000000000002</v>
      </c>
      <c r="T5389" s="41">
        <f t="shared" si="167"/>
        <v>0.96599999999999997</v>
      </c>
      <c r="U5389" s="28" t="s">
        <v>75</v>
      </c>
      <c r="V5389" s="36" t="s">
        <v>1071</v>
      </c>
      <c r="W5389" s="36" t="s">
        <v>2286</v>
      </c>
      <c r="X5389" s="36" t="s">
        <v>1071</v>
      </c>
      <c r="Y5389" s="36" t="s">
        <v>2706</v>
      </c>
      <c r="Z5389" s="36"/>
      <c r="AA5389" s="36"/>
      <c r="AB5389" s="36"/>
      <c r="AC5389" s="36"/>
      <c r="AD5389" s="18" t="s">
        <v>49</v>
      </c>
      <c r="AE5389" s="36"/>
      <c r="AF5389" s="36"/>
      <c r="AG5389" s="181" t="s">
        <v>1759</v>
      </c>
    </row>
    <row r="5390" spans="1:36" ht="15" hidden="1" customHeight="1" x14ac:dyDescent="0.2">
      <c r="A5390" s="36" t="s">
        <v>2030</v>
      </c>
      <c r="B5390" s="28" t="s">
        <v>112</v>
      </c>
      <c r="C5390" s="28" t="s">
        <v>36</v>
      </c>
      <c r="D5390" s="37">
        <v>41716</v>
      </c>
      <c r="E5390" s="171">
        <v>0.67361111111111116</v>
      </c>
      <c r="F5390" s="37">
        <v>41716</v>
      </c>
      <c r="G5390" s="171">
        <v>0.72291666666666676</v>
      </c>
      <c r="H5390" s="196">
        <f t="shared" si="166"/>
        <v>4.9305555555555602E-2</v>
      </c>
      <c r="I5390" s="36">
        <v>2</v>
      </c>
      <c r="J5390" s="28" t="s">
        <v>1240</v>
      </c>
      <c r="K5390" s="28" t="s">
        <v>834</v>
      </c>
      <c r="L5390" s="28" t="s">
        <v>125</v>
      </c>
      <c r="M5390" s="174" t="s">
        <v>1760</v>
      </c>
      <c r="N5390" s="28" t="s">
        <v>103</v>
      </c>
      <c r="O5390" s="28" t="s">
        <v>66</v>
      </c>
      <c r="P5390" s="174" t="s">
        <v>1761</v>
      </c>
      <c r="Q5390" s="103" t="s">
        <v>1762</v>
      </c>
      <c r="R5390" s="101">
        <v>0.47199999999999998</v>
      </c>
      <c r="S5390" s="102">
        <v>0.14499999999999999</v>
      </c>
      <c r="T5390" s="41">
        <f t="shared" si="167"/>
        <v>0.61699999999999999</v>
      </c>
      <c r="U5390" s="28" t="s">
        <v>75</v>
      </c>
      <c r="V5390" s="36" t="s">
        <v>1071</v>
      </c>
      <c r="W5390" s="36" t="s">
        <v>1536</v>
      </c>
      <c r="X5390" s="36" t="s">
        <v>1071</v>
      </c>
      <c r="Y5390" s="36" t="s">
        <v>1071</v>
      </c>
      <c r="Z5390" s="36"/>
      <c r="AA5390" s="36"/>
      <c r="AB5390" s="36"/>
      <c r="AC5390" s="36"/>
      <c r="AD5390" s="18" t="s">
        <v>55</v>
      </c>
      <c r="AE5390" s="36"/>
      <c r="AF5390" s="36"/>
      <c r="AG5390" s="181" t="s">
        <v>2713</v>
      </c>
    </row>
    <row r="5391" spans="1:36" ht="45.75" hidden="1" customHeight="1" x14ac:dyDescent="0.2">
      <c r="A5391" s="36" t="s">
        <v>2030</v>
      </c>
      <c r="B5391" s="28" t="s">
        <v>112</v>
      </c>
      <c r="C5391" s="28" t="s">
        <v>36</v>
      </c>
      <c r="D5391" s="37">
        <v>41716</v>
      </c>
      <c r="E5391" s="171">
        <v>0.73611111111111116</v>
      </c>
      <c r="F5391" s="37">
        <v>41716</v>
      </c>
      <c r="G5391" s="171">
        <v>0.9902777777777777</v>
      </c>
      <c r="H5391" s="196">
        <f t="shared" si="166"/>
        <v>0.25416666666666654</v>
      </c>
      <c r="I5391" s="36">
        <v>5</v>
      </c>
      <c r="J5391" s="28" t="s">
        <v>146</v>
      </c>
      <c r="K5391" s="28" t="s">
        <v>834</v>
      </c>
      <c r="L5391" s="28" t="s">
        <v>130</v>
      </c>
      <c r="M5391" s="174" t="s">
        <v>1751</v>
      </c>
      <c r="N5391" s="28" t="s">
        <v>103</v>
      </c>
      <c r="O5391" s="28" t="s">
        <v>66</v>
      </c>
      <c r="P5391" s="174" t="s">
        <v>1763</v>
      </c>
      <c r="Q5391" s="103" t="s">
        <v>1764</v>
      </c>
      <c r="R5391" s="101">
        <v>10.882999999999999</v>
      </c>
      <c r="S5391" s="102">
        <v>0.83699999999999997</v>
      </c>
      <c r="T5391" s="41">
        <f t="shared" si="167"/>
        <v>11.719999999999999</v>
      </c>
      <c r="U5391" s="28" t="s">
        <v>75</v>
      </c>
      <c r="V5391" s="36">
        <v>2007</v>
      </c>
      <c r="W5391" s="36" t="s">
        <v>2286</v>
      </c>
      <c r="X5391" s="36" t="s">
        <v>1071</v>
      </c>
      <c r="Y5391" s="182" t="s">
        <v>2692</v>
      </c>
      <c r="Z5391" s="36"/>
      <c r="AA5391" s="36"/>
      <c r="AB5391" s="36"/>
      <c r="AC5391" s="36"/>
      <c r="AD5391" s="18" t="s">
        <v>49</v>
      </c>
      <c r="AE5391" s="36"/>
      <c r="AF5391" s="36"/>
      <c r="AG5391" s="181" t="s">
        <v>2714</v>
      </c>
    </row>
    <row r="5392" spans="1:36" ht="34.5" hidden="1" customHeight="1" x14ac:dyDescent="0.2">
      <c r="A5392" s="36" t="s">
        <v>2030</v>
      </c>
      <c r="B5392" s="28" t="s">
        <v>112</v>
      </c>
      <c r="C5392" s="28" t="s">
        <v>36</v>
      </c>
      <c r="D5392" s="37">
        <v>41716</v>
      </c>
      <c r="E5392" s="171">
        <v>0.7055555555555556</v>
      </c>
      <c r="F5392" s="37">
        <v>41716</v>
      </c>
      <c r="G5392" s="171">
        <v>0.74861111111111101</v>
      </c>
      <c r="H5392" s="196">
        <f t="shared" si="166"/>
        <v>4.3055555555555403E-2</v>
      </c>
      <c r="I5392" s="36">
        <v>8</v>
      </c>
      <c r="J5392" s="28" t="s">
        <v>1240</v>
      </c>
      <c r="K5392" s="28" t="s">
        <v>834</v>
      </c>
      <c r="L5392" s="28" t="s">
        <v>130</v>
      </c>
      <c r="M5392" s="174" t="s">
        <v>1765</v>
      </c>
      <c r="N5392" s="28" t="s">
        <v>103</v>
      </c>
      <c r="O5392" s="28" t="s">
        <v>66</v>
      </c>
      <c r="P5392" s="174" t="s">
        <v>1766</v>
      </c>
      <c r="Q5392" s="103" t="s">
        <v>1759</v>
      </c>
      <c r="R5392" s="101">
        <v>2.613</v>
      </c>
      <c r="S5392" s="102">
        <v>0.45100000000000001</v>
      </c>
      <c r="T5392" s="41">
        <f t="shared" si="167"/>
        <v>3.0640000000000001</v>
      </c>
      <c r="U5392" s="28" t="s">
        <v>75</v>
      </c>
      <c r="V5392" s="36">
        <v>2007</v>
      </c>
      <c r="W5392" s="36" t="s">
        <v>2286</v>
      </c>
      <c r="X5392" s="36" t="s">
        <v>1071</v>
      </c>
      <c r="Y5392" s="182" t="s">
        <v>2715</v>
      </c>
      <c r="Z5392" s="36"/>
      <c r="AA5392" s="36"/>
      <c r="AB5392" s="36"/>
      <c r="AC5392" s="36"/>
      <c r="AD5392" s="18" t="s">
        <v>49</v>
      </c>
      <c r="AE5392" s="36"/>
      <c r="AF5392" s="36"/>
      <c r="AG5392" s="181" t="s">
        <v>1759</v>
      </c>
    </row>
    <row r="5393" spans="1:113" ht="34.5" hidden="1" customHeight="1" x14ac:dyDescent="0.2">
      <c r="A5393" s="36" t="s">
        <v>2030</v>
      </c>
      <c r="B5393" s="28" t="s">
        <v>112</v>
      </c>
      <c r="C5393" s="28" t="s">
        <v>36</v>
      </c>
      <c r="D5393" s="37">
        <v>41716</v>
      </c>
      <c r="E5393" s="171">
        <v>0.71388888888888891</v>
      </c>
      <c r="F5393" s="37">
        <v>41716</v>
      </c>
      <c r="G5393" s="171">
        <v>0.75624999999999998</v>
      </c>
      <c r="H5393" s="196">
        <f t="shared" si="166"/>
        <v>4.2361111111111072E-2</v>
      </c>
      <c r="I5393" s="36">
        <v>62</v>
      </c>
      <c r="J5393" s="28" t="s">
        <v>1240</v>
      </c>
      <c r="K5393" s="28" t="s">
        <v>834</v>
      </c>
      <c r="L5393" s="28" t="s">
        <v>125</v>
      </c>
      <c r="M5393" s="174" t="s">
        <v>1767</v>
      </c>
      <c r="N5393" s="28" t="s">
        <v>103</v>
      </c>
      <c r="O5393" s="28" t="s">
        <v>66</v>
      </c>
      <c r="P5393" s="174" t="s">
        <v>1767</v>
      </c>
      <c r="Q5393" s="103" t="s">
        <v>1768</v>
      </c>
      <c r="R5393" s="101">
        <v>15.78</v>
      </c>
      <c r="S5393" s="102">
        <v>1.738</v>
      </c>
      <c r="T5393" s="41">
        <f t="shared" si="167"/>
        <v>17.518000000000001</v>
      </c>
      <c r="U5393" s="28" t="s">
        <v>75</v>
      </c>
      <c r="V5393" s="36" t="s">
        <v>1071</v>
      </c>
      <c r="W5393" s="36" t="s">
        <v>1536</v>
      </c>
      <c r="X5393" s="36" t="s">
        <v>1071</v>
      </c>
      <c r="Y5393" s="182" t="s">
        <v>2710</v>
      </c>
      <c r="Z5393" s="36"/>
      <c r="AA5393" s="36"/>
      <c r="AB5393" s="36"/>
      <c r="AC5393" s="36"/>
      <c r="AD5393" s="18" t="s">
        <v>55</v>
      </c>
      <c r="AE5393" s="36"/>
      <c r="AF5393" s="36"/>
      <c r="AG5393" s="181" t="s">
        <v>1768</v>
      </c>
    </row>
    <row r="5394" spans="1:113" ht="189" hidden="1" x14ac:dyDescent="0.2">
      <c r="A5394" s="36" t="s">
        <v>2030</v>
      </c>
      <c r="B5394" s="28" t="s">
        <v>112</v>
      </c>
      <c r="C5394" s="28" t="s">
        <v>36</v>
      </c>
      <c r="D5394" s="37">
        <v>41716</v>
      </c>
      <c r="E5394" s="171">
        <v>0.78194444444444444</v>
      </c>
      <c r="F5394" s="37">
        <v>41716</v>
      </c>
      <c r="G5394" s="171">
        <v>0.91041666666666676</v>
      </c>
      <c r="H5394" s="196">
        <f t="shared" si="166"/>
        <v>0.12847222222222232</v>
      </c>
      <c r="I5394" s="36">
        <v>3</v>
      </c>
      <c r="J5394" s="28" t="s">
        <v>1240</v>
      </c>
      <c r="K5394" s="28" t="s">
        <v>834</v>
      </c>
      <c r="L5394" s="28" t="s">
        <v>130</v>
      </c>
      <c r="M5394" s="174" t="s">
        <v>1767</v>
      </c>
      <c r="N5394" s="28" t="s">
        <v>103</v>
      </c>
      <c r="O5394" s="28" t="s">
        <v>66</v>
      </c>
      <c r="P5394" s="174" t="s">
        <v>1769</v>
      </c>
      <c r="Q5394" s="103" t="s">
        <v>1770</v>
      </c>
      <c r="R5394" s="101">
        <v>14.595000000000001</v>
      </c>
      <c r="S5394" s="102">
        <v>0.64</v>
      </c>
      <c r="T5394" s="41">
        <f t="shared" si="167"/>
        <v>15.235000000000001</v>
      </c>
      <c r="U5394" s="28" t="s">
        <v>75</v>
      </c>
      <c r="V5394" s="36">
        <v>2007</v>
      </c>
      <c r="W5394" s="36" t="s">
        <v>2286</v>
      </c>
      <c r="X5394" s="36" t="s">
        <v>1071</v>
      </c>
      <c r="Y5394" s="182" t="s">
        <v>2692</v>
      </c>
      <c r="Z5394" s="36"/>
      <c r="AA5394" s="36"/>
      <c r="AB5394" s="36"/>
      <c r="AC5394" s="36"/>
      <c r="AD5394" s="18" t="s">
        <v>49</v>
      </c>
      <c r="AE5394" s="36"/>
      <c r="AF5394" s="36"/>
      <c r="AG5394" s="181" t="s">
        <v>1770</v>
      </c>
    </row>
    <row r="5395" spans="1:113" ht="94.5" hidden="1" x14ac:dyDescent="0.2">
      <c r="A5395" s="36" t="s">
        <v>2030</v>
      </c>
      <c r="B5395" s="28" t="s">
        <v>112</v>
      </c>
      <c r="C5395" s="28" t="s">
        <v>36</v>
      </c>
      <c r="D5395" s="37">
        <v>41716</v>
      </c>
      <c r="E5395" s="171">
        <v>0.9819444444444444</v>
      </c>
      <c r="F5395" s="37">
        <v>41716</v>
      </c>
      <c r="G5395" s="171">
        <v>0.99583333333333324</v>
      </c>
      <c r="H5395" s="196">
        <f t="shared" si="166"/>
        <v>1.388888888888884E-2</v>
      </c>
      <c r="I5395" s="36">
        <v>2</v>
      </c>
      <c r="J5395" s="28" t="s">
        <v>1240</v>
      </c>
      <c r="K5395" s="28" t="s">
        <v>834</v>
      </c>
      <c r="L5395" s="28" t="s">
        <v>130</v>
      </c>
      <c r="M5395" s="174" t="s">
        <v>1758</v>
      </c>
      <c r="N5395" s="28" t="s">
        <v>103</v>
      </c>
      <c r="O5395" s="28" t="s">
        <v>66</v>
      </c>
      <c r="P5395" s="174" t="s">
        <v>1771</v>
      </c>
      <c r="Q5395" s="103" t="s">
        <v>1772</v>
      </c>
      <c r="R5395" s="101">
        <v>0.27200000000000002</v>
      </c>
      <c r="S5395" s="102">
        <v>0.28399999999999997</v>
      </c>
      <c r="T5395" s="41">
        <f t="shared" si="167"/>
        <v>0.55600000000000005</v>
      </c>
      <c r="U5395" s="28" t="s">
        <v>75</v>
      </c>
      <c r="V5395" s="36" t="s">
        <v>1071</v>
      </c>
      <c r="W5395" s="36" t="s">
        <v>2286</v>
      </c>
      <c r="X5395" s="36" t="s">
        <v>1071</v>
      </c>
      <c r="Y5395" s="182" t="s">
        <v>2710</v>
      </c>
      <c r="Z5395" s="36"/>
      <c r="AA5395" s="36"/>
      <c r="AB5395" s="36"/>
      <c r="AC5395" s="36"/>
      <c r="AD5395" s="18" t="s">
        <v>49</v>
      </c>
      <c r="AE5395" s="36"/>
      <c r="AF5395" s="36"/>
      <c r="AG5395" s="181" t="s">
        <v>1772</v>
      </c>
    </row>
    <row r="5396" spans="1:113" hidden="1" x14ac:dyDescent="0.2">
      <c r="A5396" s="36" t="s">
        <v>2030</v>
      </c>
      <c r="B5396" s="28" t="s">
        <v>112</v>
      </c>
      <c r="C5396" s="28" t="s">
        <v>36</v>
      </c>
      <c r="D5396" s="37">
        <v>41717</v>
      </c>
      <c r="E5396" s="28"/>
      <c r="F5396" s="37"/>
      <c r="G5396" s="28"/>
      <c r="H5396" s="196"/>
      <c r="I5396" s="28"/>
      <c r="J5396" s="28"/>
      <c r="K5396" s="28"/>
      <c r="L5396" s="28"/>
      <c r="M5396" s="28"/>
      <c r="N5396" s="28"/>
      <c r="O5396" s="28"/>
      <c r="P5396" s="28"/>
      <c r="Q5396" s="52"/>
      <c r="R5396" s="134"/>
      <c r="S5396" s="134"/>
      <c r="T5396" s="134"/>
      <c r="U5396" s="28"/>
      <c r="V5396" s="36"/>
      <c r="W5396" s="36"/>
      <c r="X5396" s="36"/>
      <c r="Y5396" s="36"/>
      <c r="Z5396" s="36"/>
      <c r="AA5396" s="36"/>
      <c r="AB5396" s="36"/>
      <c r="AC5396" s="36"/>
      <c r="AD5396" s="28"/>
      <c r="AE5396" s="28"/>
      <c r="AF5396" s="36"/>
      <c r="AG5396" s="100" t="s">
        <v>200</v>
      </c>
      <c r="AJ5396" s="3" t="s">
        <v>2261</v>
      </c>
    </row>
    <row r="5397" spans="1:113" ht="63" hidden="1" x14ac:dyDescent="0.2">
      <c r="A5397" s="36" t="s">
        <v>2030</v>
      </c>
      <c r="B5397" s="28" t="s">
        <v>112</v>
      </c>
      <c r="C5397" s="28" t="s">
        <v>36</v>
      </c>
      <c r="D5397" s="37">
        <v>41718</v>
      </c>
      <c r="E5397" s="171">
        <v>0.48472222222222222</v>
      </c>
      <c r="F5397" s="37">
        <v>41718</v>
      </c>
      <c r="G5397" s="171">
        <v>0.48888888888888887</v>
      </c>
      <c r="H5397" s="196">
        <f t="shared" ref="H5397:H5404" si="168">G5397-E5397</f>
        <v>4.1666666666666519E-3</v>
      </c>
      <c r="I5397" s="28">
        <v>3</v>
      </c>
      <c r="J5397" s="28" t="s">
        <v>1240</v>
      </c>
      <c r="K5397" s="28" t="s">
        <v>834</v>
      </c>
      <c r="L5397" s="28" t="s">
        <v>130</v>
      </c>
      <c r="M5397" s="28" t="s">
        <v>1755</v>
      </c>
      <c r="N5397" s="28" t="s">
        <v>103</v>
      </c>
      <c r="O5397" s="28" t="s">
        <v>66</v>
      </c>
      <c r="P5397" s="172" t="s">
        <v>1756</v>
      </c>
      <c r="Q5397" s="103" t="s">
        <v>1773</v>
      </c>
      <c r="R5397" s="173">
        <v>7.6999999999999999E-2</v>
      </c>
      <c r="S5397" s="99">
        <v>0.14799999999999999</v>
      </c>
      <c r="T5397" s="175">
        <f>SUM(R5397:S5397)</f>
        <v>0.22499999999999998</v>
      </c>
      <c r="U5397" s="28" t="s">
        <v>75</v>
      </c>
      <c r="V5397" s="36" t="s">
        <v>1071</v>
      </c>
      <c r="W5397" s="36" t="s">
        <v>2286</v>
      </c>
      <c r="X5397" s="36" t="s">
        <v>1071</v>
      </c>
      <c r="Y5397" s="182" t="s">
        <v>2712</v>
      </c>
      <c r="Z5397" s="36"/>
      <c r="AA5397" s="36"/>
      <c r="AB5397" s="36"/>
      <c r="AC5397" s="36"/>
      <c r="AD5397" s="18" t="s">
        <v>49</v>
      </c>
      <c r="AE5397" s="36"/>
      <c r="AF5397" s="36"/>
      <c r="AG5397" s="181" t="s">
        <v>2716</v>
      </c>
    </row>
    <row r="5398" spans="1:113" ht="63" hidden="1" x14ac:dyDescent="0.2">
      <c r="A5398" s="36" t="s">
        <v>2030</v>
      </c>
      <c r="B5398" s="28" t="s">
        <v>112</v>
      </c>
      <c r="C5398" s="28" t="s">
        <v>36</v>
      </c>
      <c r="D5398" s="37">
        <v>41719</v>
      </c>
      <c r="E5398" s="171">
        <v>0.43888888888888888</v>
      </c>
      <c r="F5398" s="37">
        <v>41719</v>
      </c>
      <c r="G5398" s="171">
        <v>0.4770833333333333</v>
      </c>
      <c r="H5398" s="196">
        <f t="shared" si="168"/>
        <v>3.819444444444442E-2</v>
      </c>
      <c r="I5398" s="28">
        <v>6</v>
      </c>
      <c r="J5398" s="28"/>
      <c r="K5398" s="28" t="s">
        <v>834</v>
      </c>
      <c r="L5398" s="28" t="s">
        <v>128</v>
      </c>
      <c r="M5398" s="28" t="s">
        <v>1870</v>
      </c>
      <c r="N5398" s="28" t="s">
        <v>103</v>
      </c>
      <c r="O5398" s="28" t="s">
        <v>66</v>
      </c>
      <c r="P5398" s="172" t="s">
        <v>1871</v>
      </c>
      <c r="Q5398" s="103" t="s">
        <v>1872</v>
      </c>
      <c r="R5398" s="173">
        <v>1.242</v>
      </c>
      <c r="S5398" s="99">
        <v>0.71099999999999997</v>
      </c>
      <c r="T5398" s="99">
        <v>1.9530000000000001</v>
      </c>
      <c r="U5398" s="28" t="s">
        <v>75</v>
      </c>
      <c r="V5398" s="36">
        <v>2002</v>
      </c>
      <c r="W5398" s="36" t="s">
        <v>2286</v>
      </c>
      <c r="X5398" s="36" t="s">
        <v>1071</v>
      </c>
      <c r="Y5398" s="182" t="s">
        <v>2717</v>
      </c>
      <c r="Z5398" s="36"/>
      <c r="AA5398" s="36"/>
      <c r="AB5398" s="36"/>
      <c r="AC5398" s="36"/>
      <c r="AD5398" s="18" t="s">
        <v>49</v>
      </c>
      <c r="AE5398" s="36"/>
      <c r="AF5398" s="36"/>
      <c r="AG5398" s="181" t="s">
        <v>1872</v>
      </c>
    </row>
    <row r="5399" spans="1:113" ht="47.25" hidden="1" x14ac:dyDescent="0.2">
      <c r="A5399" s="36" t="s">
        <v>2030</v>
      </c>
      <c r="B5399" s="28" t="s">
        <v>112</v>
      </c>
      <c r="C5399" s="28" t="s">
        <v>36</v>
      </c>
      <c r="D5399" s="37">
        <v>41719</v>
      </c>
      <c r="E5399" s="171">
        <v>0.43888888888888888</v>
      </c>
      <c r="F5399" s="37">
        <v>41719</v>
      </c>
      <c r="G5399" s="171">
        <v>0.43958333333333338</v>
      </c>
      <c r="H5399" s="196">
        <f t="shared" si="168"/>
        <v>6.9444444444449749E-4</v>
      </c>
      <c r="I5399" s="28">
        <v>6</v>
      </c>
      <c r="J5399" s="28" t="s">
        <v>1873</v>
      </c>
      <c r="K5399" s="28" t="s">
        <v>132</v>
      </c>
      <c r="L5399" s="28" t="s">
        <v>128</v>
      </c>
      <c r="M5399" s="28" t="s">
        <v>1874</v>
      </c>
      <c r="N5399" s="28" t="s">
        <v>103</v>
      </c>
      <c r="O5399" s="28" t="s">
        <v>66</v>
      </c>
      <c r="P5399" s="172" t="s">
        <v>1875</v>
      </c>
      <c r="Q5399" s="103" t="s">
        <v>1876</v>
      </c>
      <c r="R5399" s="173">
        <v>7.0999999999999994E-2</v>
      </c>
      <c r="S5399" s="99">
        <v>1.089</v>
      </c>
      <c r="T5399" s="99">
        <v>1.1599999999999999</v>
      </c>
      <c r="U5399" s="28" t="s">
        <v>75</v>
      </c>
      <c r="V5399" s="36" t="s">
        <v>1071</v>
      </c>
      <c r="W5399" s="36" t="s">
        <v>2286</v>
      </c>
      <c r="X5399" s="36" t="s">
        <v>1071</v>
      </c>
      <c r="Y5399" s="220"/>
      <c r="Z5399" s="36"/>
      <c r="AA5399" s="36"/>
      <c r="AB5399" s="36"/>
      <c r="AC5399" s="36"/>
      <c r="AD5399" s="18" t="s">
        <v>49</v>
      </c>
      <c r="AE5399" s="36"/>
      <c r="AF5399" s="36"/>
      <c r="AG5399" s="181" t="s">
        <v>1877</v>
      </c>
      <c r="AJ5399" s="3" t="s">
        <v>2261</v>
      </c>
    </row>
    <row r="5400" spans="1:113" s="75" customFormat="1" ht="47.25" hidden="1" x14ac:dyDescent="0.2">
      <c r="A5400" s="36" t="s">
        <v>2030</v>
      </c>
      <c r="B5400" s="28" t="s">
        <v>112</v>
      </c>
      <c r="C5400" s="28" t="s">
        <v>36</v>
      </c>
      <c r="D5400" s="37">
        <v>41719</v>
      </c>
      <c r="E5400" s="171">
        <v>0.49236111111111108</v>
      </c>
      <c r="F5400" s="37">
        <v>41719</v>
      </c>
      <c r="G5400" s="171">
        <v>0.54791666666666672</v>
      </c>
      <c r="H5400" s="196">
        <f t="shared" si="168"/>
        <v>5.5555555555555636E-2</v>
      </c>
      <c r="I5400" s="28">
        <v>5</v>
      </c>
      <c r="J5400" s="28" t="s">
        <v>1873</v>
      </c>
      <c r="K5400" s="28" t="s">
        <v>834</v>
      </c>
      <c r="L5400" s="28" t="s">
        <v>128</v>
      </c>
      <c r="M5400" s="28" t="s">
        <v>1610</v>
      </c>
      <c r="N5400" s="28" t="s">
        <v>103</v>
      </c>
      <c r="O5400" s="28" t="s">
        <v>66</v>
      </c>
      <c r="P5400" s="172" t="s">
        <v>1611</v>
      </c>
      <c r="Q5400" s="103" t="s">
        <v>1878</v>
      </c>
      <c r="R5400" s="173">
        <v>1.9119999999999999</v>
      </c>
      <c r="S5400" s="99">
        <v>1.052</v>
      </c>
      <c r="T5400" s="99">
        <v>2.964</v>
      </c>
      <c r="U5400" s="28" t="s">
        <v>75</v>
      </c>
      <c r="V5400" s="36" t="s">
        <v>1071</v>
      </c>
      <c r="W5400" s="36" t="s">
        <v>2286</v>
      </c>
      <c r="X5400" s="36" t="s">
        <v>1071</v>
      </c>
      <c r="Y5400" s="36" t="s">
        <v>2706</v>
      </c>
      <c r="Z5400" s="36"/>
      <c r="AA5400" s="36"/>
      <c r="AB5400" s="36"/>
      <c r="AC5400" s="36"/>
      <c r="AD5400" s="18" t="s">
        <v>49</v>
      </c>
      <c r="AE5400" s="36"/>
      <c r="AF5400" s="36"/>
      <c r="AG5400" s="1316" t="s">
        <v>1879</v>
      </c>
      <c r="AH5400" s="22"/>
      <c r="AI5400" s="22"/>
      <c r="AJ5400" s="22"/>
      <c r="AK5400" s="161"/>
      <c r="AL5400" s="69"/>
      <c r="AM5400" s="69"/>
      <c r="AN5400" s="69"/>
      <c r="AO5400" s="69"/>
      <c r="AP5400" s="69"/>
      <c r="AQ5400" s="69"/>
      <c r="AR5400" s="69"/>
      <c r="AS5400" s="69"/>
      <c r="AT5400" s="69"/>
      <c r="AU5400" s="69"/>
      <c r="AV5400" s="69"/>
      <c r="AW5400" s="69"/>
      <c r="AX5400" s="69"/>
      <c r="AY5400" s="69"/>
      <c r="AZ5400" s="69"/>
      <c r="BA5400" s="69"/>
      <c r="BB5400" s="69"/>
      <c r="BC5400" s="69"/>
      <c r="BD5400" s="69"/>
      <c r="BE5400" s="69"/>
      <c r="BF5400" s="69"/>
      <c r="BG5400" s="69"/>
      <c r="BH5400" s="69"/>
      <c r="BI5400" s="69"/>
      <c r="BJ5400" s="69"/>
      <c r="BK5400" s="69"/>
      <c r="BL5400" s="69"/>
      <c r="BM5400" s="69"/>
      <c r="BN5400" s="69"/>
      <c r="BO5400" s="69"/>
      <c r="BP5400" s="69"/>
      <c r="BQ5400" s="69"/>
      <c r="BR5400" s="69"/>
      <c r="BS5400" s="69"/>
      <c r="BT5400" s="69"/>
      <c r="BU5400" s="69"/>
      <c r="BV5400" s="69"/>
      <c r="BW5400" s="69"/>
      <c r="BX5400" s="69"/>
      <c r="BY5400" s="69"/>
      <c r="BZ5400" s="69"/>
      <c r="CA5400" s="69"/>
      <c r="CB5400" s="69"/>
      <c r="CC5400" s="69"/>
      <c r="CD5400" s="69"/>
      <c r="CE5400" s="69"/>
      <c r="CF5400" s="69"/>
      <c r="CG5400" s="69"/>
      <c r="CH5400" s="69"/>
      <c r="CI5400" s="69"/>
      <c r="CJ5400" s="69"/>
      <c r="CK5400" s="69"/>
      <c r="CL5400" s="69"/>
      <c r="CM5400" s="69"/>
      <c r="CN5400" s="69"/>
      <c r="CO5400" s="69"/>
      <c r="CP5400" s="69"/>
      <c r="CQ5400" s="69"/>
      <c r="CR5400" s="69"/>
      <c r="CS5400" s="69"/>
      <c r="CT5400" s="69"/>
      <c r="CU5400" s="69"/>
      <c r="CV5400" s="69"/>
      <c r="CW5400" s="69"/>
      <c r="CX5400" s="69"/>
      <c r="CY5400" s="69"/>
      <c r="CZ5400" s="69"/>
      <c r="DA5400" s="69"/>
      <c r="DB5400" s="69"/>
      <c r="DC5400" s="69"/>
      <c r="DD5400" s="69"/>
      <c r="DE5400" s="69"/>
      <c r="DF5400" s="69"/>
      <c r="DG5400" s="69"/>
      <c r="DH5400" s="69"/>
      <c r="DI5400" s="69"/>
    </row>
    <row r="5401" spans="1:113" s="75" customFormat="1" ht="47.25" hidden="1" x14ac:dyDescent="0.2">
      <c r="A5401" s="36" t="s">
        <v>2030</v>
      </c>
      <c r="B5401" s="28" t="s">
        <v>112</v>
      </c>
      <c r="C5401" s="28" t="s">
        <v>36</v>
      </c>
      <c r="D5401" s="37">
        <v>41719</v>
      </c>
      <c r="E5401" s="171">
        <v>0.49236111111111108</v>
      </c>
      <c r="F5401" s="37">
        <v>41719</v>
      </c>
      <c r="G5401" s="171">
        <v>0.59375</v>
      </c>
      <c r="H5401" s="196">
        <f t="shared" si="168"/>
        <v>0.10138888888888892</v>
      </c>
      <c r="I5401" s="28">
        <v>4</v>
      </c>
      <c r="J5401" s="28" t="s">
        <v>1873</v>
      </c>
      <c r="K5401" s="28" t="s">
        <v>834</v>
      </c>
      <c r="L5401" s="28" t="s">
        <v>128</v>
      </c>
      <c r="M5401" s="28" t="s">
        <v>1880</v>
      </c>
      <c r="N5401" s="28" t="s">
        <v>103</v>
      </c>
      <c r="O5401" s="28" t="s">
        <v>66</v>
      </c>
      <c r="P5401" s="172" t="s">
        <v>1611</v>
      </c>
      <c r="Q5401" s="103" t="s">
        <v>1878</v>
      </c>
      <c r="R5401" s="173">
        <v>2.6259999999999999</v>
      </c>
      <c r="S5401" s="99">
        <v>9.7000000000000003E-2</v>
      </c>
      <c r="T5401" s="99">
        <v>2.7229999999999999</v>
      </c>
      <c r="U5401" s="28" t="s">
        <v>75</v>
      </c>
      <c r="V5401" s="36" t="s">
        <v>1071</v>
      </c>
      <c r="W5401" s="36" t="s">
        <v>2286</v>
      </c>
      <c r="X5401" s="36" t="s">
        <v>1071</v>
      </c>
      <c r="Y5401" s="36" t="s">
        <v>2706</v>
      </c>
      <c r="Z5401" s="36"/>
      <c r="AA5401" s="36"/>
      <c r="AB5401" s="36"/>
      <c r="AC5401" s="36"/>
      <c r="AD5401" s="18" t="s">
        <v>49</v>
      </c>
      <c r="AE5401" s="36"/>
      <c r="AF5401" s="36"/>
      <c r="AG5401" s="850" t="s">
        <v>1878</v>
      </c>
      <c r="AH5401" s="22"/>
      <c r="AI5401" s="22"/>
      <c r="AJ5401" s="22"/>
      <c r="AK5401" s="161"/>
      <c r="AL5401" s="69"/>
      <c r="AM5401" s="69"/>
      <c r="AN5401" s="69"/>
      <c r="AO5401" s="69"/>
      <c r="AP5401" s="69"/>
      <c r="AQ5401" s="69"/>
      <c r="AR5401" s="69"/>
      <c r="AS5401" s="69"/>
      <c r="AT5401" s="69"/>
      <c r="AU5401" s="69"/>
      <c r="AV5401" s="69"/>
      <c r="AW5401" s="69"/>
      <c r="AX5401" s="69"/>
      <c r="AY5401" s="69"/>
      <c r="AZ5401" s="69"/>
      <c r="BA5401" s="69"/>
      <c r="BB5401" s="69"/>
      <c r="BC5401" s="69"/>
      <c r="BD5401" s="69"/>
      <c r="BE5401" s="69"/>
      <c r="BF5401" s="69"/>
      <c r="BG5401" s="69"/>
      <c r="BH5401" s="69"/>
      <c r="BI5401" s="69"/>
      <c r="BJ5401" s="69"/>
      <c r="BK5401" s="69"/>
      <c r="BL5401" s="69"/>
      <c r="BM5401" s="69"/>
      <c r="BN5401" s="69"/>
      <c r="BO5401" s="69"/>
      <c r="BP5401" s="69"/>
      <c r="BQ5401" s="69"/>
      <c r="BR5401" s="69"/>
      <c r="BS5401" s="69"/>
      <c r="BT5401" s="69"/>
      <c r="BU5401" s="69"/>
      <c r="BV5401" s="69"/>
      <c r="BW5401" s="69"/>
      <c r="BX5401" s="69"/>
      <c r="BY5401" s="69"/>
      <c r="BZ5401" s="69"/>
      <c r="CA5401" s="69"/>
      <c r="CB5401" s="69"/>
      <c r="CC5401" s="69"/>
      <c r="CD5401" s="69"/>
      <c r="CE5401" s="69"/>
      <c r="CF5401" s="69"/>
      <c r="CG5401" s="69"/>
      <c r="CH5401" s="69"/>
      <c r="CI5401" s="69"/>
      <c r="CJ5401" s="69"/>
      <c r="CK5401" s="69"/>
      <c r="CL5401" s="69"/>
      <c r="CM5401" s="69"/>
      <c r="CN5401" s="69"/>
      <c r="CO5401" s="69"/>
      <c r="CP5401" s="69"/>
      <c r="CQ5401" s="69"/>
      <c r="CR5401" s="69"/>
      <c r="CS5401" s="69"/>
      <c r="CT5401" s="69"/>
      <c r="CU5401" s="69"/>
      <c r="CV5401" s="69"/>
      <c r="CW5401" s="69"/>
      <c r="CX5401" s="69"/>
      <c r="CY5401" s="69"/>
      <c r="CZ5401" s="69"/>
      <c r="DA5401" s="69"/>
      <c r="DB5401" s="69"/>
      <c r="DC5401" s="69"/>
      <c r="DD5401" s="69"/>
      <c r="DE5401" s="69"/>
      <c r="DF5401" s="69"/>
      <c r="DG5401" s="69"/>
      <c r="DH5401" s="69"/>
      <c r="DI5401" s="69"/>
    </row>
    <row r="5402" spans="1:113" s="75" customFormat="1" ht="47.25" hidden="1" x14ac:dyDescent="0.2">
      <c r="A5402" s="36" t="s">
        <v>2030</v>
      </c>
      <c r="B5402" s="28" t="s">
        <v>112</v>
      </c>
      <c r="C5402" s="28" t="s">
        <v>36</v>
      </c>
      <c r="D5402" s="37">
        <v>41719</v>
      </c>
      <c r="E5402" s="171">
        <v>0.49652777777777773</v>
      </c>
      <c r="F5402" s="37">
        <v>41719</v>
      </c>
      <c r="G5402" s="171">
        <v>0.62638888888888888</v>
      </c>
      <c r="H5402" s="196">
        <f t="shared" si="168"/>
        <v>0.12986111111111115</v>
      </c>
      <c r="I5402" s="28">
        <v>4</v>
      </c>
      <c r="J5402" s="28" t="s">
        <v>1881</v>
      </c>
      <c r="K5402" s="28" t="s">
        <v>1882</v>
      </c>
      <c r="L5402" s="28" t="s">
        <v>128</v>
      </c>
      <c r="M5402" s="28" t="s">
        <v>1883</v>
      </c>
      <c r="N5402" s="28" t="s">
        <v>103</v>
      </c>
      <c r="O5402" s="28" t="s">
        <v>66</v>
      </c>
      <c r="P5402" s="172" t="s">
        <v>1884</v>
      </c>
      <c r="Q5402" s="103" t="s">
        <v>1885</v>
      </c>
      <c r="R5402" s="173">
        <v>2.65</v>
      </c>
      <c r="S5402" s="99">
        <v>0.29199999999999998</v>
      </c>
      <c r="T5402" s="99">
        <v>2.9420000000000002</v>
      </c>
      <c r="U5402" s="28" t="s">
        <v>75</v>
      </c>
      <c r="V5402" s="36" t="s">
        <v>1071</v>
      </c>
      <c r="W5402" s="36" t="s">
        <v>2286</v>
      </c>
      <c r="X5402" s="36" t="s">
        <v>1071</v>
      </c>
      <c r="Y5402" s="182" t="s">
        <v>2692</v>
      </c>
      <c r="Z5402" s="36"/>
      <c r="AA5402" s="36"/>
      <c r="AB5402" s="36"/>
      <c r="AC5402" s="36"/>
      <c r="AD5402" s="18" t="s">
        <v>49</v>
      </c>
      <c r="AE5402" s="36"/>
      <c r="AF5402" s="36"/>
      <c r="AG5402" s="1316" t="s">
        <v>1885</v>
      </c>
      <c r="AH5402" s="22"/>
      <c r="AI5402" s="22"/>
      <c r="AJ5402" s="22"/>
      <c r="AK5402" s="161"/>
      <c r="AL5402" s="69"/>
      <c r="AM5402" s="69"/>
      <c r="AN5402" s="69"/>
      <c r="AO5402" s="69"/>
      <c r="AP5402" s="69"/>
      <c r="AQ5402" s="69"/>
      <c r="AR5402" s="69"/>
      <c r="AS5402" s="69"/>
      <c r="AT5402" s="69"/>
      <c r="AU5402" s="69"/>
      <c r="AV5402" s="69"/>
      <c r="AW5402" s="69"/>
      <c r="AX5402" s="69"/>
      <c r="AY5402" s="69"/>
      <c r="AZ5402" s="69"/>
      <c r="BA5402" s="69"/>
      <c r="BB5402" s="69"/>
      <c r="BC5402" s="69"/>
      <c r="BD5402" s="69"/>
      <c r="BE5402" s="69"/>
      <c r="BF5402" s="69"/>
      <c r="BG5402" s="69"/>
      <c r="BH5402" s="69"/>
      <c r="BI5402" s="69"/>
      <c r="BJ5402" s="69"/>
      <c r="BK5402" s="69"/>
      <c r="BL5402" s="69"/>
      <c r="BM5402" s="69"/>
      <c r="BN5402" s="69"/>
      <c r="BO5402" s="69"/>
      <c r="BP5402" s="69"/>
      <c r="BQ5402" s="69"/>
      <c r="BR5402" s="69"/>
      <c r="BS5402" s="69"/>
      <c r="BT5402" s="69"/>
      <c r="BU5402" s="69"/>
      <c r="BV5402" s="69"/>
      <c r="BW5402" s="69"/>
      <c r="BX5402" s="69"/>
      <c r="BY5402" s="69"/>
      <c r="BZ5402" s="69"/>
      <c r="CA5402" s="69"/>
      <c r="CB5402" s="69"/>
      <c r="CC5402" s="69"/>
      <c r="CD5402" s="69"/>
      <c r="CE5402" s="69"/>
      <c r="CF5402" s="69"/>
      <c r="CG5402" s="69"/>
      <c r="CH5402" s="69"/>
      <c r="CI5402" s="69"/>
      <c r="CJ5402" s="69"/>
      <c r="CK5402" s="69"/>
      <c r="CL5402" s="69"/>
      <c r="CM5402" s="69"/>
      <c r="CN5402" s="69"/>
      <c r="CO5402" s="69"/>
      <c r="CP5402" s="69"/>
      <c r="CQ5402" s="69"/>
      <c r="CR5402" s="69"/>
      <c r="CS5402" s="69"/>
      <c r="CT5402" s="69"/>
      <c r="CU5402" s="69"/>
      <c r="CV5402" s="69"/>
      <c r="CW5402" s="69"/>
      <c r="CX5402" s="69"/>
      <c r="CY5402" s="69"/>
      <c r="CZ5402" s="69"/>
      <c r="DA5402" s="69"/>
      <c r="DB5402" s="69"/>
      <c r="DC5402" s="69"/>
      <c r="DD5402" s="69"/>
      <c r="DE5402" s="69"/>
      <c r="DF5402" s="69"/>
      <c r="DG5402" s="69"/>
      <c r="DH5402" s="69"/>
      <c r="DI5402" s="69"/>
    </row>
    <row r="5403" spans="1:113" s="75" customFormat="1" ht="63" hidden="1" x14ac:dyDescent="0.2">
      <c r="A5403" s="36" t="s">
        <v>2030</v>
      </c>
      <c r="B5403" s="28" t="s">
        <v>112</v>
      </c>
      <c r="C5403" s="28" t="s">
        <v>36</v>
      </c>
      <c r="D5403" s="37">
        <v>41719</v>
      </c>
      <c r="E5403" s="171">
        <v>0.54999999999999993</v>
      </c>
      <c r="F5403" s="37">
        <v>41719</v>
      </c>
      <c r="G5403" s="171">
        <v>0.94305555555555554</v>
      </c>
      <c r="H5403" s="196">
        <f t="shared" si="168"/>
        <v>0.3930555555555556</v>
      </c>
      <c r="I5403" s="28">
        <v>7</v>
      </c>
      <c r="J5403" s="28" t="s">
        <v>1240</v>
      </c>
      <c r="K5403" s="28" t="s">
        <v>1882</v>
      </c>
      <c r="L5403" s="28" t="s">
        <v>128</v>
      </c>
      <c r="M5403" s="28" t="s">
        <v>1742</v>
      </c>
      <c r="N5403" s="28" t="s">
        <v>103</v>
      </c>
      <c r="O5403" s="28" t="s">
        <v>66</v>
      </c>
      <c r="P5403" s="172" t="s">
        <v>1743</v>
      </c>
      <c r="Q5403" s="103" t="s">
        <v>1886</v>
      </c>
      <c r="R5403" s="173">
        <v>14.691000000000001</v>
      </c>
      <c r="S5403" s="99">
        <v>0.40100000000000002</v>
      </c>
      <c r="T5403" s="99">
        <v>15.092000000000001</v>
      </c>
      <c r="U5403" s="28" t="s">
        <v>75</v>
      </c>
      <c r="V5403" s="36">
        <v>2002</v>
      </c>
      <c r="W5403" s="36" t="s">
        <v>2286</v>
      </c>
      <c r="X5403" s="36" t="s">
        <v>1071</v>
      </c>
      <c r="Y5403" s="182" t="s">
        <v>2669</v>
      </c>
      <c r="Z5403" s="36"/>
      <c r="AA5403" s="36"/>
      <c r="AB5403" s="36"/>
      <c r="AC5403" s="36"/>
      <c r="AD5403" s="18" t="s">
        <v>49</v>
      </c>
      <c r="AE5403" s="36"/>
      <c r="AF5403" s="36"/>
      <c r="AG5403" s="367" t="s">
        <v>1887</v>
      </c>
      <c r="AH5403" s="22"/>
      <c r="AI5403" s="22"/>
      <c r="AJ5403" s="22"/>
      <c r="AK5403" s="161"/>
      <c r="AL5403" s="69"/>
      <c r="AM5403" s="69"/>
      <c r="AN5403" s="69"/>
      <c r="AO5403" s="69"/>
      <c r="AP5403" s="69"/>
      <c r="AQ5403" s="69"/>
      <c r="AR5403" s="69"/>
      <c r="AS5403" s="69"/>
      <c r="AT5403" s="69"/>
      <c r="AU5403" s="69"/>
      <c r="AV5403" s="69"/>
      <c r="AW5403" s="69"/>
      <c r="AX5403" s="69"/>
      <c r="AY5403" s="69"/>
      <c r="AZ5403" s="69"/>
      <c r="BA5403" s="69"/>
      <c r="BB5403" s="69"/>
      <c r="BC5403" s="69"/>
      <c r="BD5403" s="69"/>
      <c r="BE5403" s="69"/>
      <c r="BF5403" s="69"/>
      <c r="BG5403" s="69"/>
      <c r="BH5403" s="69"/>
      <c r="BI5403" s="69"/>
      <c r="BJ5403" s="69"/>
      <c r="BK5403" s="69"/>
      <c r="BL5403" s="69"/>
      <c r="BM5403" s="69"/>
      <c r="BN5403" s="69"/>
      <c r="BO5403" s="69"/>
      <c r="BP5403" s="69"/>
      <c r="BQ5403" s="69"/>
      <c r="BR5403" s="69"/>
      <c r="BS5403" s="69"/>
      <c r="BT5403" s="69"/>
      <c r="BU5403" s="69"/>
      <c r="BV5403" s="69"/>
      <c r="BW5403" s="69"/>
      <c r="BX5403" s="69"/>
      <c r="BY5403" s="69"/>
      <c r="BZ5403" s="69"/>
      <c r="CA5403" s="69"/>
      <c r="CB5403" s="69"/>
      <c r="CC5403" s="69"/>
      <c r="CD5403" s="69"/>
      <c r="CE5403" s="69"/>
      <c r="CF5403" s="69"/>
      <c r="CG5403" s="69"/>
      <c r="CH5403" s="69"/>
      <c r="CI5403" s="69"/>
      <c r="CJ5403" s="69"/>
      <c r="CK5403" s="69"/>
      <c r="CL5403" s="69"/>
      <c r="CM5403" s="69"/>
      <c r="CN5403" s="69"/>
      <c r="CO5403" s="69"/>
      <c r="CP5403" s="69"/>
      <c r="CQ5403" s="69"/>
      <c r="CR5403" s="69"/>
      <c r="CS5403" s="69"/>
      <c r="CT5403" s="69"/>
      <c r="CU5403" s="69"/>
      <c r="CV5403" s="69"/>
      <c r="CW5403" s="69"/>
      <c r="CX5403" s="69"/>
      <c r="CY5403" s="69"/>
      <c r="CZ5403" s="69"/>
      <c r="DA5403" s="69"/>
      <c r="DB5403" s="69"/>
      <c r="DC5403" s="69"/>
      <c r="DD5403" s="69"/>
      <c r="DE5403" s="69"/>
      <c r="DF5403" s="69"/>
      <c r="DG5403" s="69"/>
      <c r="DH5403" s="69"/>
      <c r="DI5403" s="69"/>
    </row>
    <row r="5404" spans="1:113" ht="47.25" hidden="1" x14ac:dyDescent="0.2">
      <c r="A5404" s="36" t="s">
        <v>2030</v>
      </c>
      <c r="B5404" s="237" t="s">
        <v>112</v>
      </c>
      <c r="C5404" s="237" t="s">
        <v>36</v>
      </c>
      <c r="D5404" s="37">
        <v>41719</v>
      </c>
      <c r="E5404" s="1535">
        <v>0.60416666666666663</v>
      </c>
      <c r="F5404" s="397">
        <v>41719</v>
      </c>
      <c r="G5404" s="1535">
        <v>0.62569444444444444</v>
      </c>
      <c r="H5404" s="402">
        <f t="shared" si="168"/>
        <v>2.1527777777777812E-2</v>
      </c>
      <c r="I5404" s="28">
        <v>2</v>
      </c>
      <c r="J5404" s="28" t="s">
        <v>1240</v>
      </c>
      <c r="K5404" s="28" t="s">
        <v>834</v>
      </c>
      <c r="L5404" s="28" t="s">
        <v>128</v>
      </c>
      <c r="M5404" s="395" t="s">
        <v>1888</v>
      </c>
      <c r="N5404" s="395" t="s">
        <v>103</v>
      </c>
      <c r="O5404" s="395" t="s">
        <v>66</v>
      </c>
      <c r="P5404" s="1634" t="s">
        <v>836</v>
      </c>
      <c r="Q5404" s="103" t="s">
        <v>1759</v>
      </c>
      <c r="R5404" s="1345">
        <v>0.20599999999999999</v>
      </c>
      <c r="S5404" s="425">
        <v>6.7000000000000004E-2</v>
      </c>
      <c r="T5404" s="99">
        <v>0.27300000000000002</v>
      </c>
      <c r="U5404" s="363" t="s">
        <v>75</v>
      </c>
      <c r="V5404" s="217">
        <v>2007</v>
      </c>
      <c r="W5404" s="217" t="s">
        <v>2286</v>
      </c>
      <c r="X5404" s="217" t="s">
        <v>1071</v>
      </c>
      <c r="Y5404" s="435" t="s">
        <v>2692</v>
      </c>
      <c r="Z5404" s="217"/>
      <c r="AA5404" s="217"/>
      <c r="AB5404" s="217"/>
      <c r="AC5404" s="440"/>
      <c r="AD5404" s="18" t="s">
        <v>49</v>
      </c>
      <c r="AE5404" s="445"/>
      <c r="AF5404" s="447"/>
      <c r="AG5404" s="181" t="s">
        <v>1759</v>
      </c>
    </row>
    <row r="5405" spans="1:113" hidden="1" x14ac:dyDescent="0.2">
      <c r="A5405" s="36" t="s">
        <v>2030</v>
      </c>
      <c r="B5405" s="237" t="s">
        <v>112</v>
      </c>
      <c r="C5405" s="237" t="s">
        <v>36</v>
      </c>
      <c r="D5405" s="37">
        <v>41720</v>
      </c>
      <c r="E5405" s="555"/>
      <c r="F5405" s="397"/>
      <c r="G5405" s="555"/>
      <c r="H5405" s="402"/>
      <c r="I5405" s="28"/>
      <c r="J5405" s="28"/>
      <c r="K5405" s="28"/>
      <c r="L5405" s="28"/>
      <c r="M5405" s="395"/>
      <c r="N5405" s="395"/>
      <c r="O5405" s="395"/>
      <c r="P5405" s="395"/>
      <c r="Q5405" s="52"/>
      <c r="R5405" s="425"/>
      <c r="S5405" s="425"/>
      <c r="T5405" s="99"/>
      <c r="U5405" s="218"/>
      <c r="V5405" s="217"/>
      <c r="W5405" s="217"/>
      <c r="X5405" s="217"/>
      <c r="Y5405" s="217"/>
      <c r="Z5405" s="217"/>
      <c r="AA5405" s="217"/>
      <c r="AB5405" s="217"/>
      <c r="AC5405" s="440"/>
      <c r="AD5405" s="36"/>
      <c r="AE5405" s="445"/>
      <c r="AF5405" s="447"/>
      <c r="AG5405" s="100" t="s">
        <v>200</v>
      </c>
    </row>
    <row r="5406" spans="1:113" ht="31.5" hidden="1" x14ac:dyDescent="0.2">
      <c r="A5406" s="36" t="s">
        <v>2030</v>
      </c>
      <c r="B5406" s="28" t="s">
        <v>112</v>
      </c>
      <c r="C5406" s="28" t="s">
        <v>36</v>
      </c>
      <c r="D5406" s="37">
        <v>41721</v>
      </c>
      <c r="E5406" s="98">
        <v>0.47222222222222227</v>
      </c>
      <c r="F5406" s="37">
        <v>41721</v>
      </c>
      <c r="G5406" s="98">
        <v>0.52986111111111112</v>
      </c>
      <c r="H5406" s="196">
        <f>G5406-E5406</f>
        <v>5.7638888888888851E-2</v>
      </c>
      <c r="I5406" s="28">
        <v>6</v>
      </c>
      <c r="J5406" s="28" t="s">
        <v>1240</v>
      </c>
      <c r="K5406" s="36" t="s">
        <v>133</v>
      </c>
      <c r="L5406" s="28" t="s">
        <v>130</v>
      </c>
      <c r="M5406" s="28" t="s">
        <v>1889</v>
      </c>
      <c r="N5406" s="28" t="s">
        <v>103</v>
      </c>
      <c r="O5406" s="28" t="s">
        <v>66</v>
      </c>
      <c r="P5406" s="28" t="s">
        <v>1890</v>
      </c>
      <c r="Q5406" s="52" t="s">
        <v>1891</v>
      </c>
      <c r="R5406" s="99">
        <v>1.4750000000000001</v>
      </c>
      <c r="S5406" s="99">
        <v>0.42499999999999999</v>
      </c>
      <c r="T5406" s="99">
        <v>1.9</v>
      </c>
      <c r="U5406" s="28" t="s">
        <v>75</v>
      </c>
      <c r="V5406" s="36">
        <v>1982</v>
      </c>
      <c r="W5406" s="36" t="s">
        <v>2286</v>
      </c>
      <c r="X5406" s="36" t="s">
        <v>1071</v>
      </c>
      <c r="Y5406" s="220"/>
      <c r="Z5406" s="36"/>
      <c r="AA5406" s="36"/>
      <c r="AB5406" s="36"/>
      <c r="AC5406" s="36"/>
      <c r="AD5406" s="18" t="s">
        <v>62</v>
      </c>
      <c r="AE5406" s="36"/>
      <c r="AF5406" s="36"/>
      <c r="AG5406" s="181" t="s">
        <v>2718</v>
      </c>
    </row>
    <row r="5407" spans="1:113" ht="63" hidden="1" x14ac:dyDescent="0.2">
      <c r="A5407" s="36" t="s">
        <v>2030</v>
      </c>
      <c r="B5407" s="28" t="s">
        <v>112</v>
      </c>
      <c r="C5407" s="28" t="s">
        <v>36</v>
      </c>
      <c r="D5407" s="37">
        <v>41721</v>
      </c>
      <c r="E5407" s="98">
        <v>0.81944444444444453</v>
      </c>
      <c r="F5407" s="37">
        <v>41721</v>
      </c>
      <c r="G5407" s="98">
        <v>0.94236111111111109</v>
      </c>
      <c r="H5407" s="196">
        <f>G5407-E5407</f>
        <v>0.12291666666666656</v>
      </c>
      <c r="I5407" s="28">
        <v>7</v>
      </c>
      <c r="J5407" s="28" t="s">
        <v>1240</v>
      </c>
      <c r="K5407" s="28" t="s">
        <v>1121</v>
      </c>
      <c r="L5407" s="28" t="s">
        <v>130</v>
      </c>
      <c r="M5407" s="28" t="s">
        <v>1893</v>
      </c>
      <c r="N5407" s="28" t="s">
        <v>103</v>
      </c>
      <c r="O5407" s="28" t="s">
        <v>66</v>
      </c>
      <c r="P5407" s="28" t="s">
        <v>1894</v>
      </c>
      <c r="Q5407" s="28" t="s">
        <v>1892</v>
      </c>
      <c r="R5407" s="99">
        <v>7.0110000000000001</v>
      </c>
      <c r="S5407" s="99">
        <v>0.247</v>
      </c>
      <c r="T5407" s="99">
        <v>7.258</v>
      </c>
      <c r="U5407" s="28" t="s">
        <v>75</v>
      </c>
      <c r="V5407" s="36" t="s">
        <v>1071</v>
      </c>
      <c r="W5407" s="36" t="s">
        <v>2286</v>
      </c>
      <c r="X5407" s="36" t="s">
        <v>1071</v>
      </c>
      <c r="Y5407" s="182" t="s">
        <v>2717</v>
      </c>
      <c r="Z5407" s="36"/>
      <c r="AA5407" s="36"/>
      <c r="AB5407" s="36"/>
      <c r="AC5407" s="36"/>
      <c r="AD5407" s="18" t="s">
        <v>61</v>
      </c>
      <c r="AE5407" s="36"/>
      <c r="AF5407" s="36"/>
      <c r="AG5407" s="181" t="s">
        <v>2719</v>
      </c>
    </row>
    <row r="5408" spans="1:113" hidden="1" x14ac:dyDescent="0.2">
      <c r="A5408" s="36" t="s">
        <v>2030</v>
      </c>
      <c r="B5408" s="28" t="s">
        <v>112</v>
      </c>
      <c r="C5408" s="28" t="s">
        <v>36</v>
      </c>
      <c r="D5408" s="37">
        <v>41722</v>
      </c>
      <c r="E5408" s="28"/>
      <c r="F5408" s="37"/>
      <c r="G5408" s="28"/>
      <c r="H5408" s="196"/>
      <c r="I5408" s="179"/>
      <c r="J5408" s="28"/>
      <c r="K5408" s="28"/>
      <c r="L5408" s="28"/>
      <c r="M5408" s="28"/>
      <c r="N5408" s="28"/>
      <c r="O5408" s="28"/>
      <c r="P5408" s="180"/>
      <c r="Q5408" s="181"/>
      <c r="R5408" s="54"/>
      <c r="S5408" s="99"/>
      <c r="T5408" s="99"/>
      <c r="U5408" s="28"/>
      <c r="V5408" s="36"/>
      <c r="W5408" s="36"/>
      <c r="X5408" s="36"/>
      <c r="Y5408" s="182"/>
      <c r="Z5408" s="36"/>
      <c r="AA5408" s="36"/>
      <c r="AB5408" s="36"/>
      <c r="AC5408" s="36"/>
      <c r="AD5408" s="18"/>
      <c r="AE5408" s="36"/>
      <c r="AF5408" s="36"/>
      <c r="AG5408" s="100" t="s">
        <v>200</v>
      </c>
      <c r="AJ5408" s="3" t="s">
        <v>2261</v>
      </c>
    </row>
    <row r="5409" spans="1:36" hidden="1" x14ac:dyDescent="0.2">
      <c r="A5409" s="36" t="s">
        <v>2030</v>
      </c>
      <c r="B5409" s="28" t="s">
        <v>112</v>
      </c>
      <c r="C5409" s="237" t="s">
        <v>36</v>
      </c>
      <c r="D5409" s="37">
        <v>41723</v>
      </c>
      <c r="E5409" s="395"/>
      <c r="F5409" s="37"/>
      <c r="G5409" s="395"/>
      <c r="H5409" s="196"/>
      <c r="I5409" s="909"/>
      <c r="J5409" s="28"/>
      <c r="K5409" s="28"/>
      <c r="L5409" s="28"/>
      <c r="M5409" s="28"/>
      <c r="N5409" s="28"/>
      <c r="O5409" s="28"/>
      <c r="P5409" s="180"/>
      <c r="Q5409" s="1691"/>
      <c r="R5409" s="1726"/>
      <c r="S5409" s="425"/>
      <c r="T5409" s="99"/>
      <c r="U5409" s="28"/>
      <c r="V5409" s="36"/>
      <c r="W5409" s="36"/>
      <c r="X5409" s="36"/>
      <c r="Y5409" s="182"/>
      <c r="Z5409" s="36"/>
      <c r="AA5409" s="36"/>
      <c r="AB5409" s="36"/>
      <c r="AC5409" s="36"/>
      <c r="AD5409" s="18"/>
      <c r="AE5409" s="36"/>
      <c r="AF5409" s="36"/>
      <c r="AG5409" s="100" t="s">
        <v>200</v>
      </c>
      <c r="AJ5409" s="3" t="s">
        <v>2261</v>
      </c>
    </row>
    <row r="5410" spans="1:36" s="274" customFormat="1" ht="249" hidden="1" customHeight="1" x14ac:dyDescent="0.2">
      <c r="A5410" s="178" t="s">
        <v>2030</v>
      </c>
      <c r="B5410" s="237" t="s">
        <v>112</v>
      </c>
      <c r="C5410" s="237" t="s">
        <v>36</v>
      </c>
      <c r="D5410" s="37">
        <v>41724</v>
      </c>
      <c r="E5410" s="237"/>
      <c r="F5410" s="498"/>
      <c r="G5410" s="237"/>
      <c r="H5410" s="1191"/>
      <c r="I5410" s="909"/>
      <c r="J5410" s="237"/>
      <c r="K5410" s="237"/>
      <c r="L5410" s="237"/>
      <c r="M5410" s="237"/>
      <c r="N5410" s="237"/>
      <c r="O5410" s="237"/>
      <c r="P5410" s="1032"/>
      <c r="Q5410" s="1645"/>
      <c r="R5410" s="1715"/>
      <c r="S5410" s="1740"/>
      <c r="T5410" s="1740"/>
      <c r="U5410" s="237"/>
      <c r="V5410" s="178"/>
      <c r="W5410" s="178"/>
      <c r="X5410" s="178"/>
      <c r="Y5410" s="1830"/>
      <c r="Z5410" s="178"/>
      <c r="AA5410" s="178"/>
      <c r="AB5410" s="178"/>
      <c r="AC5410" s="178"/>
      <c r="AD5410" s="611"/>
      <c r="AE5410" s="178"/>
      <c r="AF5410" s="178"/>
      <c r="AG5410" s="1471" t="s">
        <v>200</v>
      </c>
      <c r="AH5410" s="22"/>
      <c r="AI5410" s="22"/>
      <c r="AJ5410" s="3" t="s">
        <v>2261</v>
      </c>
    </row>
    <row r="5411" spans="1:36" s="24" customFormat="1" hidden="1" x14ac:dyDescent="0.2">
      <c r="A5411" s="36" t="s">
        <v>2030</v>
      </c>
      <c r="B5411" s="28" t="s">
        <v>112</v>
      </c>
      <c r="C5411" s="28" t="s">
        <v>36</v>
      </c>
      <c r="D5411" s="37">
        <v>41725</v>
      </c>
      <c r="E5411" s="183"/>
      <c r="F5411" s="37"/>
      <c r="G5411" s="183"/>
      <c r="H5411" s="196"/>
      <c r="I5411" s="179"/>
      <c r="J5411" s="28"/>
      <c r="K5411" s="28"/>
      <c r="L5411" s="28"/>
      <c r="M5411" s="28"/>
      <c r="N5411" s="28"/>
      <c r="O5411" s="28"/>
      <c r="P5411" s="180"/>
      <c r="Q5411" s="181"/>
      <c r="R5411" s="54"/>
      <c r="S5411" s="99"/>
      <c r="T5411" s="99"/>
      <c r="U5411" s="28"/>
      <c r="V5411" s="36"/>
      <c r="W5411" s="36"/>
      <c r="X5411" s="36"/>
      <c r="Y5411" s="182"/>
      <c r="Z5411" s="36"/>
      <c r="AA5411" s="36"/>
      <c r="AB5411" s="36"/>
      <c r="AC5411" s="36"/>
      <c r="AD5411" s="18"/>
      <c r="AE5411" s="36"/>
      <c r="AF5411" s="36"/>
      <c r="AG5411" s="100" t="s">
        <v>200</v>
      </c>
      <c r="AH5411" s="22"/>
      <c r="AI5411" s="22"/>
      <c r="AJ5411" s="3" t="s">
        <v>2261</v>
      </c>
    </row>
    <row r="5412" spans="1:36" s="230" customFormat="1" ht="110.25" hidden="1" x14ac:dyDescent="0.2">
      <c r="A5412" s="36" t="s">
        <v>2030</v>
      </c>
      <c r="B5412" s="28" t="s">
        <v>112</v>
      </c>
      <c r="C5412" s="28" t="s">
        <v>36</v>
      </c>
      <c r="D5412" s="37">
        <v>41726</v>
      </c>
      <c r="E5412" s="183">
        <v>0.74791666666666667</v>
      </c>
      <c r="F5412" s="37">
        <v>41726</v>
      </c>
      <c r="G5412" s="183">
        <v>0.77708333333333324</v>
      </c>
      <c r="H5412" s="196">
        <f>G5412-E5412</f>
        <v>2.9166666666666563E-2</v>
      </c>
      <c r="I5412" s="179">
        <v>8</v>
      </c>
      <c r="J5412" s="28"/>
      <c r="K5412" s="28" t="s">
        <v>834</v>
      </c>
      <c r="L5412" s="28" t="s">
        <v>130</v>
      </c>
      <c r="M5412" s="28" t="s">
        <v>2011</v>
      </c>
      <c r="N5412" s="28" t="s">
        <v>103</v>
      </c>
      <c r="O5412" s="28" t="s">
        <v>64</v>
      </c>
      <c r="P5412" s="180" t="s">
        <v>1766</v>
      </c>
      <c r="Q5412" s="181" t="s">
        <v>2012</v>
      </c>
      <c r="R5412" s="54">
        <v>1.8120000000000001</v>
      </c>
      <c r="S5412" s="99">
        <v>0.41499999999999998</v>
      </c>
      <c r="T5412" s="99">
        <f>SUM(R5412:S5412)</f>
        <v>2.2269999999999999</v>
      </c>
      <c r="U5412" s="28" t="s">
        <v>75</v>
      </c>
      <c r="V5412" s="36"/>
      <c r="W5412" s="36"/>
      <c r="X5412" s="36"/>
      <c r="Y5412" s="182"/>
      <c r="Z5412" s="36"/>
      <c r="AA5412" s="182"/>
      <c r="AB5412" s="36"/>
      <c r="AC5412" s="36"/>
      <c r="AD5412" s="18" t="s">
        <v>40</v>
      </c>
      <c r="AE5412" s="36"/>
      <c r="AF5412" s="36"/>
      <c r="AG5412" s="181" t="s">
        <v>2012</v>
      </c>
      <c r="AH5412" s="22"/>
      <c r="AI5412" s="22"/>
      <c r="AJ5412" s="22"/>
    </row>
    <row r="5413" spans="1:36" s="24" customFormat="1" hidden="1" x14ac:dyDescent="0.2">
      <c r="A5413" s="36" t="s">
        <v>2030</v>
      </c>
      <c r="B5413" s="28" t="s">
        <v>112</v>
      </c>
      <c r="C5413" s="28" t="s">
        <v>36</v>
      </c>
      <c r="D5413" s="37">
        <v>41727</v>
      </c>
      <c r="E5413" s="183"/>
      <c r="F5413" s="37"/>
      <c r="G5413" s="183"/>
      <c r="H5413" s="196"/>
      <c r="I5413" s="179"/>
      <c r="J5413" s="28"/>
      <c r="K5413" s="28"/>
      <c r="L5413" s="28"/>
      <c r="M5413" s="28"/>
      <c r="N5413" s="28"/>
      <c r="O5413" s="28"/>
      <c r="P5413" s="180"/>
      <c r="Q5413" s="181"/>
      <c r="R5413" s="54"/>
      <c r="S5413" s="99"/>
      <c r="T5413" s="99"/>
      <c r="U5413" s="28"/>
      <c r="V5413" s="36"/>
      <c r="W5413" s="36"/>
      <c r="X5413" s="36"/>
      <c r="Y5413" s="182"/>
      <c r="Z5413" s="36"/>
      <c r="AA5413" s="36"/>
      <c r="AB5413" s="36"/>
      <c r="AC5413" s="36"/>
      <c r="AD5413" s="18"/>
      <c r="AE5413" s="36"/>
      <c r="AF5413" s="36"/>
      <c r="AG5413" s="100" t="s">
        <v>200</v>
      </c>
      <c r="AH5413" s="22"/>
      <c r="AI5413" s="22"/>
      <c r="AJ5413" s="3" t="s">
        <v>2261</v>
      </c>
    </row>
    <row r="5414" spans="1:36" s="230" customFormat="1" hidden="1" x14ac:dyDescent="0.2">
      <c r="A5414" s="36" t="s">
        <v>2030</v>
      </c>
      <c r="B5414" s="28" t="s">
        <v>112</v>
      </c>
      <c r="C5414" s="28" t="s">
        <v>36</v>
      </c>
      <c r="D5414" s="37">
        <v>41728</v>
      </c>
      <c r="E5414" s="183"/>
      <c r="F5414" s="37"/>
      <c r="G5414" s="183"/>
      <c r="H5414" s="196"/>
      <c r="I5414" s="179"/>
      <c r="J5414" s="28"/>
      <c r="K5414" s="28"/>
      <c r="L5414" s="28"/>
      <c r="M5414" s="28"/>
      <c r="N5414" s="28"/>
      <c r="O5414" s="28"/>
      <c r="P5414" s="180"/>
      <c r="Q5414" s="181"/>
      <c r="R5414" s="54"/>
      <c r="S5414" s="99"/>
      <c r="T5414" s="99"/>
      <c r="U5414" s="28"/>
      <c r="V5414" s="36"/>
      <c r="W5414" s="36"/>
      <c r="X5414" s="36"/>
      <c r="Y5414" s="182"/>
      <c r="Z5414" s="36"/>
      <c r="AA5414" s="36"/>
      <c r="AB5414" s="36"/>
      <c r="AC5414" s="36"/>
      <c r="AD5414" s="18"/>
      <c r="AE5414" s="36"/>
      <c r="AF5414" s="36"/>
      <c r="AG5414" s="100" t="s">
        <v>200</v>
      </c>
      <c r="AH5414" s="22"/>
      <c r="AI5414" s="22"/>
      <c r="AJ5414" s="3" t="s">
        <v>2261</v>
      </c>
    </row>
    <row r="5415" spans="1:36" s="230" customFormat="1" hidden="1" x14ac:dyDescent="0.2">
      <c r="A5415" s="36" t="s">
        <v>2030</v>
      </c>
      <c r="B5415" s="28" t="s">
        <v>112</v>
      </c>
      <c r="C5415" s="28" t="s">
        <v>36</v>
      </c>
      <c r="D5415" s="37">
        <v>41729</v>
      </c>
      <c r="E5415" s="183"/>
      <c r="F5415" s="37"/>
      <c r="G5415" s="183"/>
      <c r="H5415" s="196"/>
      <c r="I5415" s="179"/>
      <c r="J5415" s="28"/>
      <c r="K5415" s="28"/>
      <c r="L5415" s="28"/>
      <c r="M5415" s="28"/>
      <c r="N5415" s="28"/>
      <c r="O5415" s="28"/>
      <c r="P5415" s="180"/>
      <c r="Q5415" s="181"/>
      <c r="R5415" s="54"/>
      <c r="S5415" s="99"/>
      <c r="T5415" s="99"/>
      <c r="U5415" s="28"/>
      <c r="V5415" s="36"/>
      <c r="W5415" s="36"/>
      <c r="X5415" s="36"/>
      <c r="Y5415" s="182"/>
      <c r="Z5415" s="36"/>
      <c r="AA5415" s="36"/>
      <c r="AB5415" s="36"/>
      <c r="AC5415" s="36"/>
      <c r="AD5415" s="18"/>
      <c r="AE5415" s="36"/>
      <c r="AF5415" s="36"/>
      <c r="AG5415" s="100" t="s">
        <v>200</v>
      </c>
      <c r="AH5415" s="22"/>
      <c r="AI5415" s="22"/>
      <c r="AJ5415" s="3" t="s">
        <v>2261</v>
      </c>
    </row>
    <row r="5416" spans="1:36" s="230" customFormat="1" ht="78.75" hidden="1" x14ac:dyDescent="0.2">
      <c r="A5416" s="254" t="s">
        <v>2104</v>
      </c>
      <c r="B5416" s="28" t="s">
        <v>112</v>
      </c>
      <c r="C5416" s="28" t="s">
        <v>36</v>
      </c>
      <c r="D5416" s="37">
        <v>41730</v>
      </c>
      <c r="E5416" s="183">
        <v>0.21041666666666667</v>
      </c>
      <c r="F5416" s="37">
        <v>41730</v>
      </c>
      <c r="G5416" s="98">
        <v>0.21666666666666667</v>
      </c>
      <c r="H5416" s="196">
        <f>G5416-E5416</f>
        <v>6.2500000000000056E-3</v>
      </c>
      <c r="I5416" s="179">
        <v>9</v>
      </c>
      <c r="J5416" s="28" t="s">
        <v>178</v>
      </c>
      <c r="K5416" s="28" t="s">
        <v>834</v>
      </c>
      <c r="L5416" s="28" t="s">
        <v>130</v>
      </c>
      <c r="M5416" s="28" t="s">
        <v>2134</v>
      </c>
      <c r="N5416" s="65">
        <v>35</v>
      </c>
      <c r="O5416" s="28" t="s">
        <v>63</v>
      </c>
      <c r="P5416" s="1256" t="s">
        <v>2135</v>
      </c>
      <c r="Q5416" s="181" t="s">
        <v>2136</v>
      </c>
      <c r="R5416" s="54">
        <v>0.38700000000000001</v>
      </c>
      <c r="S5416" s="99">
        <v>0.53600000000000003</v>
      </c>
      <c r="T5416" s="144">
        <f>R5416+S5416</f>
        <v>0.92300000000000004</v>
      </c>
      <c r="U5416" s="28" t="s">
        <v>73</v>
      </c>
      <c r="V5416" s="36" t="s">
        <v>1071</v>
      </c>
      <c r="W5416" s="36" t="s">
        <v>2137</v>
      </c>
      <c r="X5416" s="36" t="s">
        <v>1071</v>
      </c>
      <c r="Y5416" s="182" t="s">
        <v>2138</v>
      </c>
      <c r="Z5416" s="36"/>
      <c r="AA5416" s="182" t="s">
        <v>2139</v>
      </c>
      <c r="AB5416" s="36"/>
      <c r="AC5416" s="36"/>
      <c r="AD5416" s="18" t="s">
        <v>56</v>
      </c>
      <c r="AE5416" s="36"/>
      <c r="AF5416" s="36"/>
      <c r="AG5416" s="181" t="s">
        <v>2136</v>
      </c>
      <c r="AH5416" s="22"/>
      <c r="AI5416" s="22"/>
      <c r="AJ5416" s="22"/>
    </row>
    <row r="5417" spans="1:36" hidden="1" x14ac:dyDescent="0.2">
      <c r="A5417" s="254" t="s">
        <v>2104</v>
      </c>
      <c r="B5417" s="28" t="s">
        <v>112</v>
      </c>
      <c r="C5417" s="28" t="s">
        <v>36</v>
      </c>
      <c r="D5417" s="37">
        <v>41731</v>
      </c>
      <c r="E5417" s="183"/>
      <c r="F5417" s="37"/>
      <c r="G5417" s="183"/>
      <c r="H5417" s="196"/>
      <c r="I5417" s="179"/>
      <c r="J5417" s="28"/>
      <c r="K5417" s="28"/>
      <c r="L5417" s="28"/>
      <c r="M5417" s="28"/>
      <c r="N5417" s="28"/>
      <c r="O5417" s="28"/>
      <c r="P5417" s="180"/>
      <c r="Q5417" s="181"/>
      <c r="R5417" s="54"/>
      <c r="S5417" s="99"/>
      <c r="T5417" s="144"/>
      <c r="U5417" s="28"/>
      <c r="V5417" s="36"/>
      <c r="W5417" s="36"/>
      <c r="X5417" s="36"/>
      <c r="Y5417" s="182"/>
      <c r="Z5417" s="36"/>
      <c r="AA5417" s="36"/>
      <c r="AB5417" s="36"/>
      <c r="AC5417" s="36"/>
      <c r="AD5417" s="18"/>
      <c r="AE5417" s="36"/>
      <c r="AF5417" s="36"/>
      <c r="AG5417" s="100" t="s">
        <v>200</v>
      </c>
      <c r="AJ5417" s="3" t="s">
        <v>2261</v>
      </c>
    </row>
    <row r="5418" spans="1:36" s="230" customFormat="1" hidden="1" x14ac:dyDescent="0.2">
      <c r="A5418" s="254" t="s">
        <v>2104</v>
      </c>
      <c r="B5418" s="28" t="s">
        <v>112</v>
      </c>
      <c r="C5418" s="28" t="s">
        <v>36</v>
      </c>
      <c r="D5418" s="37">
        <v>41732</v>
      </c>
      <c r="E5418" s="183"/>
      <c r="F5418" s="37"/>
      <c r="G5418" s="183"/>
      <c r="H5418" s="196"/>
      <c r="I5418" s="179"/>
      <c r="J5418" s="28"/>
      <c r="K5418" s="28"/>
      <c r="L5418" s="28"/>
      <c r="M5418" s="28"/>
      <c r="N5418" s="28"/>
      <c r="O5418" s="28"/>
      <c r="P5418" s="180"/>
      <c r="Q5418" s="181"/>
      <c r="R5418" s="54"/>
      <c r="S5418" s="99"/>
      <c r="T5418" s="144"/>
      <c r="U5418" s="28"/>
      <c r="V5418" s="36"/>
      <c r="W5418" s="36"/>
      <c r="X5418" s="36"/>
      <c r="Y5418" s="182"/>
      <c r="Z5418" s="36"/>
      <c r="AA5418" s="36"/>
      <c r="AB5418" s="36"/>
      <c r="AC5418" s="36"/>
      <c r="AD5418" s="18"/>
      <c r="AE5418" s="36"/>
      <c r="AF5418" s="36"/>
      <c r="AG5418" s="100" t="s">
        <v>200</v>
      </c>
      <c r="AH5418" s="22"/>
      <c r="AI5418" s="22"/>
      <c r="AJ5418" s="3" t="s">
        <v>2261</v>
      </c>
    </row>
    <row r="5419" spans="1:36" ht="15.75" hidden="1" customHeight="1" x14ac:dyDescent="0.2">
      <c r="A5419" s="254" t="s">
        <v>2104</v>
      </c>
      <c r="B5419" s="28" t="s">
        <v>112</v>
      </c>
      <c r="C5419" s="28" t="s">
        <v>36</v>
      </c>
      <c r="D5419" s="37">
        <v>41733</v>
      </c>
      <c r="E5419" s="183"/>
      <c r="F5419" s="37"/>
      <c r="G5419" s="183"/>
      <c r="H5419" s="196">
        <f>G5419-E5419</f>
        <v>0</v>
      </c>
      <c r="I5419" s="179"/>
      <c r="J5419" s="28"/>
      <c r="K5419" s="28"/>
      <c r="L5419" s="28"/>
      <c r="M5419" s="28"/>
      <c r="N5419" s="28"/>
      <c r="O5419" s="28"/>
      <c r="P5419" s="180"/>
      <c r="Q5419" s="181"/>
      <c r="R5419" s="54"/>
      <c r="S5419" s="99"/>
      <c r="T5419" s="144"/>
      <c r="U5419" s="28"/>
      <c r="V5419" s="36"/>
      <c r="W5419" s="36"/>
      <c r="X5419" s="36"/>
      <c r="Y5419" s="182"/>
      <c r="Z5419" s="36"/>
      <c r="AA5419" s="36"/>
      <c r="AB5419" s="36"/>
      <c r="AC5419" s="36"/>
      <c r="AD5419" s="18"/>
      <c r="AE5419" s="36"/>
      <c r="AF5419" s="36"/>
      <c r="AG5419" s="100" t="s">
        <v>200</v>
      </c>
      <c r="AJ5419" s="3" t="s">
        <v>2261</v>
      </c>
    </row>
    <row r="5420" spans="1:36" ht="15.75" hidden="1" customHeight="1" x14ac:dyDescent="0.2">
      <c r="A5420" s="254" t="s">
        <v>2104</v>
      </c>
      <c r="B5420" s="28" t="s">
        <v>112</v>
      </c>
      <c r="C5420" s="28" t="s">
        <v>36</v>
      </c>
      <c r="D5420" s="37">
        <v>41734</v>
      </c>
      <c r="E5420" s="183">
        <v>0.58472222222222225</v>
      </c>
      <c r="F5420" s="37">
        <v>41734</v>
      </c>
      <c r="G5420" s="183">
        <v>0.65138888888888891</v>
      </c>
      <c r="H5420" s="196">
        <f>G5420-E5420</f>
        <v>6.6666666666666652E-2</v>
      </c>
      <c r="I5420" s="179">
        <v>13</v>
      </c>
      <c r="J5420" s="28" t="s">
        <v>146</v>
      </c>
      <c r="K5420" s="28" t="s">
        <v>133</v>
      </c>
      <c r="L5420" s="28" t="s">
        <v>130</v>
      </c>
      <c r="M5420" s="28" t="s">
        <v>1745</v>
      </c>
      <c r="N5420" s="28" t="s">
        <v>103</v>
      </c>
      <c r="O5420" s="28" t="s">
        <v>66</v>
      </c>
      <c r="P5420" s="180" t="s">
        <v>1746</v>
      </c>
      <c r="Q5420" s="181" t="s">
        <v>2239</v>
      </c>
      <c r="R5420" s="54">
        <v>5.2039999999999997</v>
      </c>
      <c r="S5420" s="99">
        <v>0.76300000000000001</v>
      </c>
      <c r="T5420" s="144">
        <f>R5420+S5420</f>
        <v>5.9669999999999996</v>
      </c>
      <c r="U5420" s="28" t="s">
        <v>75</v>
      </c>
      <c r="V5420" s="36" t="s">
        <v>1071</v>
      </c>
      <c r="W5420" s="36" t="s">
        <v>2286</v>
      </c>
      <c r="X5420" s="36" t="s">
        <v>1071</v>
      </c>
      <c r="Y5420" s="182" t="s">
        <v>2689</v>
      </c>
      <c r="Z5420" s="36"/>
      <c r="AA5420" s="182" t="s">
        <v>2671</v>
      </c>
      <c r="AB5420" s="36"/>
      <c r="AC5420" s="36"/>
      <c r="AD5420" s="18" t="s">
        <v>60</v>
      </c>
      <c r="AE5420" s="36"/>
      <c r="AF5420" s="36"/>
      <c r="AG5420" s="455" t="s">
        <v>6047</v>
      </c>
    </row>
    <row r="5421" spans="1:36" ht="93" hidden="1" customHeight="1" x14ac:dyDescent="0.2">
      <c r="A5421" s="254" t="s">
        <v>2104</v>
      </c>
      <c r="B5421" s="28" t="s">
        <v>112</v>
      </c>
      <c r="C5421" s="28" t="s">
        <v>36</v>
      </c>
      <c r="D5421" s="37">
        <v>41734</v>
      </c>
      <c r="E5421" s="183">
        <v>0.71458333333333324</v>
      </c>
      <c r="F5421" s="37">
        <v>41734</v>
      </c>
      <c r="G5421" s="183">
        <v>0.7416666666666667</v>
      </c>
      <c r="H5421" s="196">
        <f>G5421-E5421</f>
        <v>2.7083333333333459E-2</v>
      </c>
      <c r="I5421" s="179">
        <v>13</v>
      </c>
      <c r="J5421" s="28" t="s">
        <v>146</v>
      </c>
      <c r="K5421" s="28" t="s">
        <v>133</v>
      </c>
      <c r="L5421" s="28" t="s">
        <v>130</v>
      </c>
      <c r="M5421" s="28" t="s">
        <v>1745</v>
      </c>
      <c r="N5421" s="28" t="s">
        <v>103</v>
      </c>
      <c r="O5421" s="28" t="s">
        <v>66</v>
      </c>
      <c r="P5421" s="180" t="s">
        <v>1746</v>
      </c>
      <c r="Q5421" s="181" t="s">
        <v>2240</v>
      </c>
      <c r="R5421" s="54">
        <v>2.1120000000000001</v>
      </c>
      <c r="S5421" s="99">
        <v>0.39900000000000002</v>
      </c>
      <c r="T5421" s="144">
        <f>R5421+S5421</f>
        <v>2.5110000000000001</v>
      </c>
      <c r="U5421" s="28" t="s">
        <v>75</v>
      </c>
      <c r="V5421" s="36" t="s">
        <v>1071</v>
      </c>
      <c r="W5421" s="36" t="s">
        <v>2286</v>
      </c>
      <c r="X5421" s="36" t="s">
        <v>1071</v>
      </c>
      <c r="Y5421" s="182" t="s">
        <v>2689</v>
      </c>
      <c r="Z5421" s="36"/>
      <c r="AA5421" s="182" t="s">
        <v>2671</v>
      </c>
      <c r="AB5421" s="36"/>
      <c r="AC5421" s="36"/>
      <c r="AD5421" s="18" t="s">
        <v>61</v>
      </c>
      <c r="AE5421" s="36"/>
      <c r="AF5421" s="36"/>
      <c r="AG5421" s="455" t="s">
        <v>6048</v>
      </c>
    </row>
    <row r="5422" spans="1:36" ht="15.75" hidden="1" customHeight="1" x14ac:dyDescent="0.2">
      <c r="A5422" s="254" t="s">
        <v>2104</v>
      </c>
      <c r="B5422" s="28" t="s">
        <v>112</v>
      </c>
      <c r="C5422" s="28" t="s">
        <v>36</v>
      </c>
      <c r="D5422" s="37">
        <v>41735</v>
      </c>
      <c r="E5422" s="183"/>
      <c r="F5422" s="37"/>
      <c r="G5422" s="183"/>
      <c r="H5422" s="196"/>
      <c r="I5422" s="179"/>
      <c r="J5422" s="28"/>
      <c r="K5422" s="28"/>
      <c r="L5422" s="28"/>
      <c r="M5422" s="28"/>
      <c r="N5422" s="28"/>
      <c r="O5422" s="28"/>
      <c r="P5422" s="180"/>
      <c r="Q5422" s="181"/>
      <c r="R5422" s="54"/>
      <c r="S5422" s="99"/>
      <c r="T5422" s="144"/>
      <c r="U5422" s="28"/>
      <c r="V5422" s="36"/>
      <c r="W5422" s="36"/>
      <c r="X5422" s="36"/>
      <c r="Y5422" s="182"/>
      <c r="Z5422" s="36"/>
      <c r="AA5422" s="36"/>
      <c r="AB5422" s="36"/>
      <c r="AC5422" s="36"/>
      <c r="AD5422" s="18"/>
      <c r="AE5422" s="36"/>
      <c r="AF5422" s="36"/>
      <c r="AG5422" s="100" t="s">
        <v>200</v>
      </c>
      <c r="AJ5422" s="3" t="s">
        <v>2261</v>
      </c>
    </row>
    <row r="5423" spans="1:36" hidden="1" x14ac:dyDescent="0.2">
      <c r="A5423" s="254" t="s">
        <v>2104</v>
      </c>
      <c r="B5423" s="28" t="s">
        <v>112</v>
      </c>
      <c r="C5423" s="28" t="s">
        <v>36</v>
      </c>
      <c r="D5423" s="37">
        <v>41735</v>
      </c>
      <c r="E5423" s="183"/>
      <c r="F5423" s="37"/>
      <c r="G5423" s="183"/>
      <c r="H5423" s="30"/>
      <c r="I5423" s="179"/>
      <c r="J5423" s="28"/>
      <c r="K5423" s="28"/>
      <c r="L5423" s="28"/>
      <c r="M5423" s="28"/>
      <c r="N5423" s="28"/>
      <c r="O5423" s="28"/>
      <c r="P5423" s="180"/>
      <c r="Q5423" s="181"/>
      <c r="R5423" s="54"/>
      <c r="S5423" s="99"/>
      <c r="T5423" s="99"/>
      <c r="U5423" s="28"/>
      <c r="V5423" s="36"/>
      <c r="W5423" s="36"/>
      <c r="X5423" s="36"/>
      <c r="Y5423" s="182"/>
      <c r="Z5423" s="36"/>
      <c r="AA5423" s="36"/>
      <c r="AB5423" s="36"/>
      <c r="AC5423" s="36"/>
      <c r="AD5423" s="18"/>
      <c r="AE5423" s="36"/>
      <c r="AF5423" s="36"/>
      <c r="AG5423" s="100" t="s">
        <v>200</v>
      </c>
    </row>
    <row r="5424" spans="1:36" hidden="1" x14ac:dyDescent="0.2">
      <c r="A5424" s="254" t="s">
        <v>2104</v>
      </c>
      <c r="B5424" s="28" t="s">
        <v>112</v>
      </c>
      <c r="C5424" s="28" t="s">
        <v>36</v>
      </c>
      <c r="D5424" s="37">
        <v>41736</v>
      </c>
      <c r="E5424" s="183"/>
      <c r="F5424" s="37"/>
      <c r="G5424" s="183"/>
      <c r="H5424" s="30"/>
      <c r="I5424" s="179"/>
      <c r="J5424" s="28"/>
      <c r="K5424" s="28"/>
      <c r="L5424" s="28"/>
      <c r="M5424" s="28"/>
      <c r="N5424" s="28"/>
      <c r="O5424" s="28"/>
      <c r="P5424" s="180"/>
      <c r="Q5424" s="181"/>
      <c r="R5424" s="54"/>
      <c r="S5424" s="99"/>
      <c r="T5424" s="99"/>
      <c r="U5424" s="28"/>
      <c r="V5424" s="36"/>
      <c r="W5424" s="36"/>
      <c r="X5424" s="36"/>
      <c r="Y5424" s="182"/>
      <c r="Z5424" s="36"/>
      <c r="AA5424" s="36"/>
      <c r="AB5424" s="36"/>
      <c r="AC5424" s="36"/>
      <c r="AD5424" s="18"/>
      <c r="AE5424" s="36"/>
      <c r="AF5424" s="36"/>
      <c r="AG5424" s="100" t="s">
        <v>200</v>
      </c>
    </row>
    <row r="5425" spans="1:36" hidden="1" x14ac:dyDescent="0.2">
      <c r="A5425" s="254" t="s">
        <v>2104</v>
      </c>
      <c r="B5425" s="28" t="s">
        <v>112</v>
      </c>
      <c r="C5425" s="28" t="s">
        <v>36</v>
      </c>
      <c r="D5425" s="37">
        <v>41737</v>
      </c>
      <c r="E5425" s="183"/>
      <c r="F5425" s="37"/>
      <c r="G5425" s="183"/>
      <c r="H5425" s="30"/>
      <c r="I5425" s="179"/>
      <c r="J5425" s="28"/>
      <c r="K5425" s="28"/>
      <c r="L5425" s="28"/>
      <c r="M5425" s="28"/>
      <c r="N5425" s="28"/>
      <c r="O5425" s="28"/>
      <c r="P5425" s="180"/>
      <c r="Q5425" s="181"/>
      <c r="R5425" s="54"/>
      <c r="S5425" s="99"/>
      <c r="T5425" s="99"/>
      <c r="U5425" s="28"/>
      <c r="V5425" s="36"/>
      <c r="W5425" s="36"/>
      <c r="X5425" s="36"/>
      <c r="Y5425" s="182"/>
      <c r="Z5425" s="36"/>
      <c r="AA5425" s="36"/>
      <c r="AB5425" s="36"/>
      <c r="AC5425" s="36"/>
      <c r="AD5425" s="18"/>
      <c r="AE5425" s="36"/>
      <c r="AF5425" s="36"/>
      <c r="AG5425" s="100" t="s">
        <v>200</v>
      </c>
    </row>
    <row r="5426" spans="1:36" hidden="1" x14ac:dyDescent="0.2">
      <c r="A5426" s="254" t="s">
        <v>2104</v>
      </c>
      <c r="B5426" s="28" t="s">
        <v>112</v>
      </c>
      <c r="C5426" s="28" t="s">
        <v>36</v>
      </c>
      <c r="D5426" s="37">
        <v>41738</v>
      </c>
      <c r="E5426" s="183"/>
      <c r="F5426" s="37"/>
      <c r="G5426" s="183"/>
      <c r="H5426" s="30"/>
      <c r="I5426" s="179"/>
      <c r="J5426" s="28"/>
      <c r="K5426" s="28"/>
      <c r="L5426" s="28"/>
      <c r="M5426" s="28"/>
      <c r="N5426" s="28"/>
      <c r="O5426" s="28"/>
      <c r="P5426" s="180"/>
      <c r="Q5426" s="181"/>
      <c r="R5426" s="54"/>
      <c r="S5426" s="99"/>
      <c r="T5426" s="99"/>
      <c r="U5426" s="28"/>
      <c r="V5426" s="36"/>
      <c r="W5426" s="36"/>
      <c r="X5426" s="36"/>
      <c r="Y5426" s="182"/>
      <c r="Z5426" s="36"/>
      <c r="AA5426" s="36"/>
      <c r="AB5426" s="36"/>
      <c r="AC5426" s="36"/>
      <c r="AD5426" s="18"/>
      <c r="AE5426" s="36"/>
      <c r="AF5426" s="36"/>
      <c r="AG5426" s="100" t="s">
        <v>200</v>
      </c>
    </row>
    <row r="5427" spans="1:36" s="24" customFormat="1" hidden="1" x14ac:dyDescent="0.2">
      <c r="A5427" s="254" t="s">
        <v>2104</v>
      </c>
      <c r="B5427" s="28" t="s">
        <v>112</v>
      </c>
      <c r="C5427" s="28" t="s">
        <v>36</v>
      </c>
      <c r="D5427" s="37">
        <v>41739</v>
      </c>
      <c r="E5427" s="183"/>
      <c r="F5427" s="37"/>
      <c r="G5427" s="183"/>
      <c r="H5427" s="30"/>
      <c r="I5427" s="179"/>
      <c r="J5427" s="28"/>
      <c r="K5427" s="28"/>
      <c r="L5427" s="28"/>
      <c r="M5427" s="237"/>
      <c r="N5427" s="28"/>
      <c r="O5427" s="28"/>
      <c r="P5427" s="1032"/>
      <c r="Q5427" s="181"/>
      <c r="R5427" s="54"/>
      <c r="S5427" s="99"/>
      <c r="T5427" s="99"/>
      <c r="U5427" s="28"/>
      <c r="V5427" s="36"/>
      <c r="W5427" s="36"/>
      <c r="X5427" s="36"/>
      <c r="Y5427" s="182"/>
      <c r="Z5427" s="36"/>
      <c r="AA5427" s="36"/>
      <c r="AB5427" s="36"/>
      <c r="AC5427" s="36"/>
      <c r="AD5427" s="18"/>
      <c r="AE5427" s="36"/>
      <c r="AF5427" s="36"/>
      <c r="AG5427" s="100" t="s">
        <v>200</v>
      </c>
      <c r="AH5427" s="22"/>
      <c r="AI5427" s="22"/>
      <c r="AJ5427" s="22"/>
    </row>
    <row r="5428" spans="1:36" s="24" customFormat="1" hidden="1" x14ac:dyDescent="0.2">
      <c r="A5428" s="254" t="s">
        <v>2104</v>
      </c>
      <c r="B5428" s="28" t="s">
        <v>112</v>
      </c>
      <c r="C5428" s="28" t="s">
        <v>36</v>
      </c>
      <c r="D5428" s="37">
        <v>41740</v>
      </c>
      <c r="E5428" s="183"/>
      <c r="F5428" s="37"/>
      <c r="G5428" s="183"/>
      <c r="H5428" s="30"/>
      <c r="I5428" s="179"/>
      <c r="J5428" s="28"/>
      <c r="K5428" s="28"/>
      <c r="L5428" s="28"/>
      <c r="M5428" s="28"/>
      <c r="N5428" s="28"/>
      <c r="O5428" s="28"/>
      <c r="P5428" s="180"/>
      <c r="Q5428" s="181"/>
      <c r="R5428" s="54"/>
      <c r="S5428" s="99"/>
      <c r="T5428" s="99"/>
      <c r="U5428" s="28"/>
      <c r="V5428" s="36"/>
      <c r="W5428" s="36"/>
      <c r="X5428" s="36"/>
      <c r="Y5428" s="182"/>
      <c r="Z5428" s="36"/>
      <c r="AA5428" s="36"/>
      <c r="AB5428" s="36"/>
      <c r="AC5428" s="36"/>
      <c r="AD5428" s="18"/>
      <c r="AE5428" s="36"/>
      <c r="AF5428" s="36"/>
      <c r="AG5428" s="100" t="s">
        <v>200</v>
      </c>
      <c r="AH5428" s="22"/>
      <c r="AI5428" s="22"/>
      <c r="AJ5428" s="22"/>
    </row>
    <row r="5429" spans="1:36" s="24" customFormat="1" hidden="1" x14ac:dyDescent="0.2">
      <c r="A5429" s="254" t="s">
        <v>2104</v>
      </c>
      <c r="B5429" s="28" t="s">
        <v>112</v>
      </c>
      <c r="C5429" s="28" t="s">
        <v>36</v>
      </c>
      <c r="D5429" s="37">
        <v>41741</v>
      </c>
      <c r="E5429" s="183"/>
      <c r="F5429" s="37"/>
      <c r="G5429" s="183"/>
      <c r="H5429" s="30"/>
      <c r="I5429" s="179"/>
      <c r="J5429" s="28"/>
      <c r="K5429" s="28"/>
      <c r="L5429" s="28"/>
      <c r="M5429" s="28"/>
      <c r="N5429" s="28"/>
      <c r="O5429" s="28"/>
      <c r="P5429" s="180"/>
      <c r="Q5429" s="181"/>
      <c r="R5429" s="54"/>
      <c r="S5429" s="99"/>
      <c r="T5429" s="99"/>
      <c r="U5429" s="28"/>
      <c r="V5429" s="36"/>
      <c r="W5429" s="36"/>
      <c r="X5429" s="36"/>
      <c r="Y5429" s="182"/>
      <c r="Z5429" s="36"/>
      <c r="AA5429" s="36"/>
      <c r="AB5429" s="36"/>
      <c r="AC5429" s="36"/>
      <c r="AD5429" s="18"/>
      <c r="AE5429" s="36"/>
      <c r="AF5429" s="36"/>
      <c r="AG5429" s="100" t="s">
        <v>200</v>
      </c>
      <c r="AH5429" s="22"/>
      <c r="AI5429" s="22"/>
      <c r="AJ5429" s="22"/>
    </row>
    <row r="5430" spans="1:36" s="24" customFormat="1" hidden="1" x14ac:dyDescent="0.2">
      <c r="A5430" s="254" t="s">
        <v>2104</v>
      </c>
      <c r="B5430" s="28" t="s">
        <v>112</v>
      </c>
      <c r="C5430" s="28" t="s">
        <v>36</v>
      </c>
      <c r="D5430" s="37">
        <v>41742</v>
      </c>
      <c r="E5430" s="183"/>
      <c r="F5430" s="37"/>
      <c r="G5430" s="183"/>
      <c r="H5430" s="30"/>
      <c r="I5430" s="179"/>
      <c r="J5430" s="28"/>
      <c r="K5430" s="28"/>
      <c r="L5430" s="28"/>
      <c r="M5430" s="28"/>
      <c r="N5430" s="28"/>
      <c r="O5430" s="28"/>
      <c r="P5430" s="180"/>
      <c r="Q5430" s="181"/>
      <c r="R5430" s="54"/>
      <c r="S5430" s="99"/>
      <c r="T5430" s="99"/>
      <c r="U5430" s="28"/>
      <c r="V5430" s="36"/>
      <c r="W5430" s="36"/>
      <c r="X5430" s="36"/>
      <c r="Y5430" s="182"/>
      <c r="Z5430" s="36"/>
      <c r="AA5430" s="36"/>
      <c r="AB5430" s="36"/>
      <c r="AC5430" s="36"/>
      <c r="AD5430" s="18"/>
      <c r="AE5430" s="36"/>
      <c r="AF5430" s="36"/>
      <c r="AG5430" s="100" t="s">
        <v>200</v>
      </c>
      <c r="AH5430" s="22"/>
      <c r="AI5430" s="22"/>
      <c r="AJ5430" s="22"/>
    </row>
    <row r="5431" spans="1:36" s="24" customFormat="1" hidden="1" x14ac:dyDescent="0.2">
      <c r="A5431" s="254" t="s">
        <v>2104</v>
      </c>
      <c r="B5431" s="28" t="s">
        <v>112</v>
      </c>
      <c r="C5431" s="28" t="s">
        <v>36</v>
      </c>
      <c r="D5431" s="37">
        <v>41743</v>
      </c>
      <c r="E5431" s="183"/>
      <c r="F5431" s="37"/>
      <c r="G5431" s="183"/>
      <c r="H5431" s="30"/>
      <c r="I5431" s="179"/>
      <c r="J5431" s="28"/>
      <c r="K5431" s="28"/>
      <c r="L5431" s="28"/>
      <c r="M5431" s="237"/>
      <c r="N5431" s="28"/>
      <c r="O5431" s="28"/>
      <c r="P5431" s="180"/>
      <c r="Q5431" s="181"/>
      <c r="R5431" s="54"/>
      <c r="S5431" s="99"/>
      <c r="T5431" s="99"/>
      <c r="U5431" s="28"/>
      <c r="V5431" s="36"/>
      <c r="W5431" s="36"/>
      <c r="X5431" s="36"/>
      <c r="Y5431" s="182"/>
      <c r="Z5431" s="36"/>
      <c r="AA5431" s="36"/>
      <c r="AB5431" s="36"/>
      <c r="AC5431" s="36"/>
      <c r="AD5431" s="18"/>
      <c r="AE5431" s="36"/>
      <c r="AF5431" s="36"/>
      <c r="AG5431" s="100" t="s">
        <v>200</v>
      </c>
      <c r="AH5431" s="22"/>
      <c r="AI5431" s="22"/>
      <c r="AJ5431" s="22"/>
    </row>
    <row r="5432" spans="1:36" customFormat="1" ht="19.5" hidden="1" customHeight="1" x14ac:dyDescent="0.2">
      <c r="A5432" s="1018" t="s">
        <v>2104</v>
      </c>
      <c r="B5432" s="361" t="s">
        <v>112</v>
      </c>
      <c r="C5432" s="361" t="s">
        <v>36</v>
      </c>
      <c r="D5432" s="380">
        <v>41744</v>
      </c>
      <c r="E5432" s="1023"/>
      <c r="F5432" s="380"/>
      <c r="G5432" s="1023"/>
      <c r="H5432" s="401"/>
      <c r="I5432" s="724"/>
      <c r="J5432" s="361"/>
      <c r="K5432" s="361"/>
      <c r="L5432" s="361"/>
      <c r="M5432" s="361"/>
      <c r="N5432" s="361"/>
      <c r="O5432" s="361"/>
      <c r="P5432" s="1034"/>
      <c r="Q5432" s="1012"/>
      <c r="R5432" s="824"/>
      <c r="S5432" s="426"/>
      <c r="T5432" s="426"/>
      <c r="U5432" s="361"/>
      <c r="V5432" s="360"/>
      <c r="W5432" s="360"/>
      <c r="X5432" s="360"/>
      <c r="Y5432" s="739"/>
      <c r="Z5432" s="360"/>
      <c r="AA5432" s="360"/>
      <c r="AB5432" s="360"/>
      <c r="AC5432" s="360"/>
      <c r="AD5432" s="610"/>
      <c r="AE5432" s="360"/>
      <c r="AF5432" s="360"/>
      <c r="AG5432" s="449" t="s">
        <v>200</v>
      </c>
      <c r="AH5432" s="22"/>
      <c r="AI5432" s="22"/>
      <c r="AJ5432" s="22"/>
    </row>
    <row r="5433" spans="1:36" s="24" customFormat="1" hidden="1" x14ac:dyDescent="0.2">
      <c r="A5433" s="254" t="s">
        <v>2104</v>
      </c>
      <c r="B5433" s="28" t="s">
        <v>112</v>
      </c>
      <c r="C5433" s="28" t="s">
        <v>36</v>
      </c>
      <c r="D5433" s="37">
        <v>41745</v>
      </c>
      <c r="E5433" s="183"/>
      <c r="F5433" s="37"/>
      <c r="G5433" s="183"/>
      <c r="H5433" s="30"/>
      <c r="I5433" s="179"/>
      <c r="J5433" s="28"/>
      <c r="K5433" s="28"/>
      <c r="L5433" s="28"/>
      <c r="M5433" s="28"/>
      <c r="N5433" s="28"/>
      <c r="O5433" s="28"/>
      <c r="P5433" s="180"/>
      <c r="Q5433" s="181"/>
      <c r="R5433" s="54"/>
      <c r="S5433" s="99"/>
      <c r="T5433" s="99"/>
      <c r="U5433" s="28"/>
      <c r="V5433" s="36"/>
      <c r="W5433" s="36"/>
      <c r="X5433" s="36"/>
      <c r="Y5433" s="182"/>
      <c r="Z5433" s="36"/>
      <c r="AA5433" s="36"/>
      <c r="AB5433" s="36"/>
      <c r="AC5433" s="36"/>
      <c r="AD5433" s="18"/>
      <c r="AE5433" s="36"/>
      <c r="AF5433" s="36"/>
      <c r="AG5433" s="100" t="s">
        <v>200</v>
      </c>
      <c r="AH5433" s="22"/>
      <c r="AI5433" s="22"/>
      <c r="AJ5433" s="22"/>
    </row>
    <row r="5434" spans="1:36" s="24" customFormat="1" hidden="1" x14ac:dyDescent="0.2">
      <c r="A5434" s="254" t="s">
        <v>2104</v>
      </c>
      <c r="B5434" s="28" t="s">
        <v>112</v>
      </c>
      <c r="C5434" s="28" t="s">
        <v>36</v>
      </c>
      <c r="D5434" s="37">
        <v>41746</v>
      </c>
      <c r="E5434" s="183"/>
      <c r="F5434" s="37"/>
      <c r="G5434" s="183"/>
      <c r="H5434" s="30"/>
      <c r="I5434" s="179"/>
      <c r="J5434" s="28"/>
      <c r="K5434" s="28"/>
      <c r="L5434" s="28"/>
      <c r="M5434" s="237"/>
      <c r="N5434" s="28"/>
      <c r="O5434" s="28"/>
      <c r="P5434" s="1032"/>
      <c r="Q5434" s="181"/>
      <c r="R5434" s="54"/>
      <c r="S5434" s="99"/>
      <c r="T5434" s="99"/>
      <c r="U5434" s="28"/>
      <c r="V5434" s="36"/>
      <c r="W5434" s="36"/>
      <c r="X5434" s="36"/>
      <c r="Y5434" s="182"/>
      <c r="Z5434" s="36"/>
      <c r="AA5434" s="36"/>
      <c r="AB5434" s="36"/>
      <c r="AC5434" s="36"/>
      <c r="AD5434" s="18"/>
      <c r="AE5434" s="36"/>
      <c r="AF5434" s="36"/>
      <c r="AG5434" s="100" t="s">
        <v>200</v>
      </c>
      <c r="AH5434" s="22"/>
      <c r="AI5434" s="22"/>
      <c r="AJ5434" s="22"/>
    </row>
    <row r="5435" spans="1:36" s="24" customFormat="1" hidden="1" x14ac:dyDescent="0.2">
      <c r="A5435" s="254" t="s">
        <v>2104</v>
      </c>
      <c r="B5435" s="28" t="s">
        <v>112</v>
      </c>
      <c r="C5435" s="28" t="s">
        <v>36</v>
      </c>
      <c r="D5435" s="37">
        <v>41747</v>
      </c>
      <c r="E5435" s="183"/>
      <c r="F5435" s="37"/>
      <c r="G5435" s="183"/>
      <c r="H5435" s="30"/>
      <c r="I5435" s="179"/>
      <c r="J5435" s="28"/>
      <c r="K5435" s="28"/>
      <c r="L5435" s="28"/>
      <c r="M5435" s="28"/>
      <c r="N5435" s="28"/>
      <c r="O5435" s="28"/>
      <c r="P5435" s="180"/>
      <c r="Q5435" s="181"/>
      <c r="R5435" s="54"/>
      <c r="S5435" s="99"/>
      <c r="T5435" s="99"/>
      <c r="U5435" s="28"/>
      <c r="V5435" s="36"/>
      <c r="W5435" s="36"/>
      <c r="X5435" s="36"/>
      <c r="Y5435" s="182"/>
      <c r="Z5435" s="36"/>
      <c r="AA5435" s="36"/>
      <c r="AB5435" s="36"/>
      <c r="AC5435" s="36"/>
      <c r="AD5435" s="18"/>
      <c r="AE5435" s="36"/>
      <c r="AF5435" s="36"/>
      <c r="AG5435" s="100" t="s">
        <v>200</v>
      </c>
      <c r="AH5435" s="22"/>
      <c r="AI5435" s="22"/>
      <c r="AJ5435" s="22"/>
    </row>
    <row r="5436" spans="1:36" s="24" customFormat="1" hidden="1" x14ac:dyDescent="0.2">
      <c r="A5436" s="254" t="s">
        <v>2104</v>
      </c>
      <c r="B5436" s="28" t="s">
        <v>112</v>
      </c>
      <c r="C5436" s="28" t="s">
        <v>36</v>
      </c>
      <c r="D5436" s="37">
        <v>41748</v>
      </c>
      <c r="E5436" s="183"/>
      <c r="F5436" s="37"/>
      <c r="G5436" s="183"/>
      <c r="H5436" s="30"/>
      <c r="I5436" s="179"/>
      <c r="J5436" s="28"/>
      <c r="K5436" s="28"/>
      <c r="L5436" s="28"/>
      <c r="M5436" s="28"/>
      <c r="N5436" s="28"/>
      <c r="O5436" s="28"/>
      <c r="P5436" s="180"/>
      <c r="Q5436" s="181"/>
      <c r="R5436" s="54"/>
      <c r="S5436" s="99"/>
      <c r="T5436" s="99"/>
      <c r="U5436" s="28"/>
      <c r="V5436" s="36"/>
      <c r="W5436" s="36"/>
      <c r="X5436" s="36"/>
      <c r="Y5436" s="182"/>
      <c r="Z5436" s="36"/>
      <c r="AA5436" s="36"/>
      <c r="AB5436" s="36"/>
      <c r="AC5436" s="36"/>
      <c r="AD5436" s="18"/>
      <c r="AE5436" s="36"/>
      <c r="AF5436" s="36"/>
      <c r="AG5436" s="100" t="s">
        <v>200</v>
      </c>
      <c r="AH5436" s="22"/>
      <c r="AI5436" s="22"/>
      <c r="AJ5436" s="22"/>
    </row>
    <row r="5437" spans="1:36" s="24" customFormat="1" hidden="1" x14ac:dyDescent="0.2">
      <c r="A5437" s="254" t="s">
        <v>2104</v>
      </c>
      <c r="B5437" s="28" t="s">
        <v>112</v>
      </c>
      <c r="C5437" s="28" t="s">
        <v>36</v>
      </c>
      <c r="D5437" s="37">
        <v>41749</v>
      </c>
      <c r="E5437" s="183"/>
      <c r="F5437" s="37"/>
      <c r="G5437" s="183"/>
      <c r="H5437" s="30"/>
      <c r="I5437" s="179"/>
      <c r="J5437" s="28"/>
      <c r="K5437" s="28"/>
      <c r="L5437" s="28"/>
      <c r="M5437" s="28"/>
      <c r="N5437" s="28"/>
      <c r="O5437" s="28"/>
      <c r="P5437" s="180"/>
      <c r="Q5437" s="181"/>
      <c r="R5437" s="54"/>
      <c r="S5437" s="99"/>
      <c r="T5437" s="99"/>
      <c r="U5437" s="28"/>
      <c r="V5437" s="36"/>
      <c r="W5437" s="36"/>
      <c r="X5437" s="36"/>
      <c r="Y5437" s="182"/>
      <c r="Z5437" s="36"/>
      <c r="AA5437" s="36"/>
      <c r="AB5437" s="36"/>
      <c r="AC5437" s="36"/>
      <c r="AD5437" s="18"/>
      <c r="AE5437" s="36"/>
      <c r="AF5437" s="36"/>
      <c r="AG5437" s="100" t="s">
        <v>200</v>
      </c>
      <c r="AH5437" s="22"/>
      <c r="AI5437" s="22"/>
      <c r="AJ5437" s="22"/>
    </row>
    <row r="5438" spans="1:36" s="24" customFormat="1" hidden="1" x14ac:dyDescent="0.2">
      <c r="A5438" s="254" t="s">
        <v>2104</v>
      </c>
      <c r="B5438" s="28" t="s">
        <v>112</v>
      </c>
      <c r="C5438" s="28" t="s">
        <v>36</v>
      </c>
      <c r="D5438" s="37">
        <v>41750</v>
      </c>
      <c r="E5438" s="183"/>
      <c r="F5438" s="37"/>
      <c r="G5438" s="183"/>
      <c r="H5438" s="30">
        <f>G5438-E5438</f>
        <v>0</v>
      </c>
      <c r="I5438" s="179"/>
      <c r="J5438" s="28"/>
      <c r="K5438" s="28"/>
      <c r="L5438" s="28"/>
      <c r="M5438" s="28"/>
      <c r="N5438" s="28"/>
      <c r="O5438" s="28"/>
      <c r="P5438" s="180"/>
      <c r="Q5438" s="181"/>
      <c r="R5438" s="54"/>
      <c r="S5438" s="99"/>
      <c r="T5438" s="99"/>
      <c r="U5438" s="28"/>
      <c r="V5438" s="36"/>
      <c r="W5438" s="36"/>
      <c r="X5438" s="36"/>
      <c r="Y5438" s="182"/>
      <c r="Z5438" s="36"/>
      <c r="AA5438" s="36"/>
      <c r="AB5438" s="36"/>
      <c r="AC5438" s="36"/>
      <c r="AD5438" s="18"/>
      <c r="AE5438" s="36"/>
      <c r="AF5438" s="36"/>
      <c r="AG5438" s="100" t="s">
        <v>200</v>
      </c>
      <c r="AH5438" s="22"/>
      <c r="AI5438" s="22"/>
      <c r="AJ5438" s="22"/>
    </row>
    <row r="5439" spans="1:36" s="24" customFormat="1" ht="47.25" hidden="1" x14ac:dyDescent="0.2">
      <c r="A5439" s="254" t="s">
        <v>2104</v>
      </c>
      <c r="B5439" s="28" t="s">
        <v>112</v>
      </c>
      <c r="C5439" s="28" t="s">
        <v>36</v>
      </c>
      <c r="D5439" s="37">
        <v>41751</v>
      </c>
      <c r="E5439" s="183">
        <v>0.72777777777777775</v>
      </c>
      <c r="F5439" s="37">
        <v>41751</v>
      </c>
      <c r="G5439" s="183">
        <v>0.7284722222222223</v>
      </c>
      <c r="H5439" s="30">
        <f>G5439-E5439</f>
        <v>6.94444444444553E-4</v>
      </c>
      <c r="I5439" s="179">
        <v>16</v>
      </c>
      <c r="J5439" s="28"/>
      <c r="K5439" s="28"/>
      <c r="L5439" s="28" t="s">
        <v>130</v>
      </c>
      <c r="M5439" s="28" t="s">
        <v>2973</v>
      </c>
      <c r="N5439" s="28" t="s">
        <v>103</v>
      </c>
      <c r="O5439" s="28" t="s">
        <v>66</v>
      </c>
      <c r="P5439" s="180" t="s">
        <v>2974</v>
      </c>
      <c r="Q5439" s="181" t="s">
        <v>2975</v>
      </c>
      <c r="R5439" s="54">
        <v>5.8000000000000003E-2</v>
      </c>
      <c r="S5439" s="99">
        <v>0.92800000000000005</v>
      </c>
      <c r="T5439" s="99">
        <f>SUM(R5439:S5439)</f>
        <v>0.9860000000000001</v>
      </c>
      <c r="U5439" s="28" t="s">
        <v>75</v>
      </c>
      <c r="V5439" s="36" t="s">
        <v>1071</v>
      </c>
      <c r="W5439" s="36" t="s">
        <v>2286</v>
      </c>
      <c r="X5439" s="36" t="s">
        <v>1071</v>
      </c>
      <c r="Y5439" s="182" t="s">
        <v>2139</v>
      </c>
      <c r="Z5439" s="36"/>
      <c r="AA5439" s="182" t="s">
        <v>2668</v>
      </c>
      <c r="AB5439" s="36"/>
      <c r="AC5439" s="36"/>
      <c r="AD5439" s="18" t="s">
        <v>61</v>
      </c>
      <c r="AE5439" s="36" t="s">
        <v>101</v>
      </c>
      <c r="AF5439" s="36"/>
      <c r="AG5439" s="455" t="s">
        <v>6049</v>
      </c>
      <c r="AH5439" s="22"/>
      <c r="AI5439" s="22"/>
      <c r="AJ5439" s="22"/>
    </row>
    <row r="5440" spans="1:36" s="24" customFormat="1" ht="94.5" hidden="1" x14ac:dyDescent="0.2">
      <c r="A5440" s="254" t="s">
        <v>2104</v>
      </c>
      <c r="B5440" s="28" t="s">
        <v>112</v>
      </c>
      <c r="C5440" s="28" t="s">
        <v>36</v>
      </c>
      <c r="D5440" s="37">
        <v>41752</v>
      </c>
      <c r="E5440" s="183">
        <v>0.23958333333333334</v>
      </c>
      <c r="F5440" s="37">
        <v>41752</v>
      </c>
      <c r="G5440" s="183">
        <v>0.24097222222222223</v>
      </c>
      <c r="H5440" s="30">
        <f>G5440-E5440</f>
        <v>1.388888888888884E-3</v>
      </c>
      <c r="I5440" s="179">
        <v>9</v>
      </c>
      <c r="J5440" s="28" t="s">
        <v>178</v>
      </c>
      <c r="K5440" s="28" t="s">
        <v>133</v>
      </c>
      <c r="L5440" s="28" t="s">
        <v>130</v>
      </c>
      <c r="M5440" s="28" t="s">
        <v>2976</v>
      </c>
      <c r="N5440" s="28" t="s">
        <v>103</v>
      </c>
      <c r="O5440" s="28" t="s">
        <v>66</v>
      </c>
      <c r="P5440" s="180" t="s">
        <v>1611</v>
      </c>
      <c r="Q5440" s="181" t="s">
        <v>2977</v>
      </c>
      <c r="R5440" s="54">
        <v>8.2000000000000003E-2</v>
      </c>
      <c r="S5440" s="99">
        <v>0.48099999999999998</v>
      </c>
      <c r="T5440" s="99">
        <f>SUM(R5440:S5440)</f>
        <v>0.56299999999999994</v>
      </c>
      <c r="U5440" s="28" t="s">
        <v>75</v>
      </c>
      <c r="V5440" s="36" t="s">
        <v>1071</v>
      </c>
      <c r="W5440" s="36" t="s">
        <v>2286</v>
      </c>
      <c r="X5440" s="36" t="s">
        <v>1071</v>
      </c>
      <c r="Y5440" s="182" t="s">
        <v>2139</v>
      </c>
      <c r="Z5440" s="36"/>
      <c r="AA5440" s="182" t="s">
        <v>2668</v>
      </c>
      <c r="AB5440" s="36"/>
      <c r="AC5440" s="36"/>
      <c r="AD5440" s="17" t="s">
        <v>56</v>
      </c>
      <c r="AE5440" s="36"/>
      <c r="AF5440" s="36"/>
      <c r="AG5440" s="181" t="s">
        <v>2977</v>
      </c>
      <c r="AH5440" s="22"/>
      <c r="AI5440" s="22"/>
      <c r="AJ5440" s="22"/>
    </row>
    <row r="5441" spans="1:36" s="24" customFormat="1" ht="78.75" hidden="1" x14ac:dyDescent="0.2">
      <c r="A5441" s="254" t="s">
        <v>2104</v>
      </c>
      <c r="B5441" s="28" t="s">
        <v>112</v>
      </c>
      <c r="C5441" s="28" t="s">
        <v>36</v>
      </c>
      <c r="D5441" s="37">
        <v>41752</v>
      </c>
      <c r="E5441" s="183">
        <v>0.625</v>
      </c>
      <c r="F5441" s="37">
        <v>41752</v>
      </c>
      <c r="G5441" s="183">
        <v>0.63541666666666663</v>
      </c>
      <c r="H5441" s="30">
        <f>G5441-E5441</f>
        <v>1.041666666666663E-2</v>
      </c>
      <c r="I5441" s="179">
        <v>15</v>
      </c>
      <c r="J5441" s="28" t="s">
        <v>146</v>
      </c>
      <c r="K5441" s="28" t="s">
        <v>133</v>
      </c>
      <c r="L5441" s="28" t="s">
        <v>125</v>
      </c>
      <c r="M5441" s="28" t="s">
        <v>2978</v>
      </c>
      <c r="N5441" s="18">
        <v>35</v>
      </c>
      <c r="O5441" s="28" t="s">
        <v>66</v>
      </c>
      <c r="P5441" s="180" t="s">
        <v>2979</v>
      </c>
      <c r="Q5441" s="181" t="s">
        <v>2980</v>
      </c>
      <c r="R5441" s="54">
        <v>0.76400000000000001</v>
      </c>
      <c r="S5441" s="99">
        <v>0.45700000000000002</v>
      </c>
      <c r="T5441" s="99">
        <f>SUM(R5441:S5441)</f>
        <v>1.2210000000000001</v>
      </c>
      <c r="U5441" s="28" t="s">
        <v>75</v>
      </c>
      <c r="V5441" s="36" t="s">
        <v>1071</v>
      </c>
      <c r="W5441" s="36" t="s">
        <v>1071</v>
      </c>
      <c r="X5441" s="36" t="s">
        <v>1071</v>
      </c>
      <c r="Y5441" s="182"/>
      <c r="Z5441" s="36"/>
      <c r="AA5441" s="182"/>
      <c r="AB5441" s="36"/>
      <c r="AC5441" s="36"/>
      <c r="AD5441" s="18" t="s">
        <v>55</v>
      </c>
      <c r="AE5441" s="36"/>
      <c r="AF5441" s="36"/>
      <c r="AG5441" s="100" t="s">
        <v>2980</v>
      </c>
      <c r="AH5441" s="22"/>
      <c r="AI5441" s="22"/>
      <c r="AJ5441" s="22"/>
    </row>
    <row r="5442" spans="1:36" s="24" customFormat="1" ht="78.75" hidden="1" x14ac:dyDescent="0.2">
      <c r="A5442" s="254" t="s">
        <v>2104</v>
      </c>
      <c r="B5442" s="28" t="s">
        <v>112</v>
      </c>
      <c r="C5442" s="28" t="s">
        <v>36</v>
      </c>
      <c r="D5442" s="37">
        <v>41753</v>
      </c>
      <c r="E5442" s="183">
        <v>0.22152777777777777</v>
      </c>
      <c r="F5442" s="37">
        <v>41753</v>
      </c>
      <c r="G5442" s="183">
        <v>0.22430555555555556</v>
      </c>
      <c r="H5442" s="30">
        <v>2.7777777777777957E-3</v>
      </c>
      <c r="I5442" s="179">
        <v>15</v>
      </c>
      <c r="J5442" s="28" t="s">
        <v>146</v>
      </c>
      <c r="K5442" s="28" t="s">
        <v>133</v>
      </c>
      <c r="L5442" s="28" t="s">
        <v>125</v>
      </c>
      <c r="M5442" s="28" t="s">
        <v>2981</v>
      </c>
      <c r="N5442" s="18">
        <v>35</v>
      </c>
      <c r="O5442" s="28" t="s">
        <v>66</v>
      </c>
      <c r="P5442" s="180" t="s">
        <v>2979</v>
      </c>
      <c r="Q5442" s="181" t="s">
        <v>2980</v>
      </c>
      <c r="R5442" s="173">
        <v>0.20399999999999999</v>
      </c>
      <c r="S5442" s="241">
        <v>0.504</v>
      </c>
      <c r="T5442" s="99">
        <v>0.70799999999999996</v>
      </c>
      <c r="U5442" s="28" t="s">
        <v>75</v>
      </c>
      <c r="V5442" s="36" t="s">
        <v>1071</v>
      </c>
      <c r="W5442" s="36" t="s">
        <v>1071</v>
      </c>
      <c r="X5442" s="36" t="s">
        <v>1071</v>
      </c>
      <c r="Y5442" s="36" t="s">
        <v>1071</v>
      </c>
      <c r="Z5442" s="36"/>
      <c r="AA5442" s="36" t="s">
        <v>1071</v>
      </c>
      <c r="AB5442" s="36"/>
      <c r="AC5442" s="36"/>
      <c r="AD5442" s="18" t="s">
        <v>55</v>
      </c>
      <c r="AE5442" s="36"/>
      <c r="AF5442" s="36"/>
      <c r="AG5442" s="181" t="s">
        <v>2980</v>
      </c>
      <c r="AH5442" s="22"/>
      <c r="AI5442" s="22"/>
      <c r="AJ5442" s="22"/>
    </row>
    <row r="5443" spans="1:36" s="3" customFormat="1" ht="19.5" hidden="1" customHeight="1" x14ac:dyDescent="0.2">
      <c r="A5443" s="254" t="s">
        <v>2104</v>
      </c>
      <c r="B5443" s="28" t="s">
        <v>112</v>
      </c>
      <c r="C5443" s="28" t="s">
        <v>36</v>
      </c>
      <c r="D5443" s="37">
        <v>41753</v>
      </c>
      <c r="E5443" s="183">
        <v>0.25624999999999998</v>
      </c>
      <c r="F5443" s="37">
        <v>41753</v>
      </c>
      <c r="G5443" s="183">
        <v>0.25694444444444448</v>
      </c>
      <c r="H5443" s="30">
        <v>6.9444444444444198E-4</v>
      </c>
      <c r="I5443" s="179"/>
      <c r="J5443" s="28" t="s">
        <v>146</v>
      </c>
      <c r="K5443" s="28" t="s">
        <v>132</v>
      </c>
      <c r="L5443" s="28" t="s">
        <v>125</v>
      </c>
      <c r="M5443" s="28" t="s">
        <v>2982</v>
      </c>
      <c r="N5443" s="18">
        <v>110</v>
      </c>
      <c r="O5443" s="28" t="s">
        <v>66</v>
      </c>
      <c r="P5443" s="180" t="s">
        <v>2983</v>
      </c>
      <c r="Q5443" s="181" t="s">
        <v>2984</v>
      </c>
      <c r="R5443" s="242">
        <v>0.13800000000000001</v>
      </c>
      <c r="S5443" s="242">
        <v>2.98</v>
      </c>
      <c r="T5443" s="99">
        <v>3.1179999999999999</v>
      </c>
      <c r="U5443" s="28" t="s">
        <v>75</v>
      </c>
      <c r="V5443" s="36" t="s">
        <v>1071</v>
      </c>
      <c r="W5443" s="36" t="s">
        <v>1071</v>
      </c>
      <c r="X5443" s="36" t="s">
        <v>1071</v>
      </c>
      <c r="Y5443" s="36" t="s">
        <v>1071</v>
      </c>
      <c r="Z5443" s="36"/>
      <c r="AA5443" s="36" t="s">
        <v>1071</v>
      </c>
      <c r="AB5443" s="36"/>
      <c r="AC5443" s="36"/>
      <c r="AD5443" s="18" t="s">
        <v>55</v>
      </c>
      <c r="AE5443" s="36"/>
      <c r="AF5443" s="36"/>
      <c r="AG5443" s="181" t="s">
        <v>2984</v>
      </c>
      <c r="AH5443" s="22"/>
      <c r="AI5443" s="22"/>
      <c r="AJ5443" s="22"/>
    </row>
    <row r="5444" spans="1:36" s="3" customFormat="1" ht="19.5" hidden="1" customHeight="1" x14ac:dyDescent="0.25">
      <c r="A5444" s="254" t="s">
        <v>2104</v>
      </c>
      <c r="B5444" s="28" t="s">
        <v>112</v>
      </c>
      <c r="C5444" s="28" t="s">
        <v>36</v>
      </c>
      <c r="D5444" s="37">
        <v>41753</v>
      </c>
      <c r="E5444" s="171">
        <v>0.62430555555555556</v>
      </c>
      <c r="F5444" s="37">
        <v>41753</v>
      </c>
      <c r="G5444" s="171">
        <v>0.6333333333333333</v>
      </c>
      <c r="H5444" s="30">
        <v>9.0277777777777457E-3</v>
      </c>
      <c r="I5444" s="179"/>
      <c r="J5444" s="28" t="s">
        <v>146</v>
      </c>
      <c r="K5444" s="28" t="s">
        <v>834</v>
      </c>
      <c r="L5444" s="28" t="s">
        <v>128</v>
      </c>
      <c r="M5444" s="28" t="s">
        <v>2985</v>
      </c>
      <c r="N5444" s="18">
        <v>35</v>
      </c>
      <c r="O5444" s="28" t="s">
        <v>66</v>
      </c>
      <c r="P5444" s="180" t="s">
        <v>2986</v>
      </c>
      <c r="Q5444" s="243" t="s">
        <v>2987</v>
      </c>
      <c r="R5444" s="54">
        <v>1.3919999999999999</v>
      </c>
      <c r="S5444" s="99">
        <v>0.78300000000000003</v>
      </c>
      <c r="T5444" s="99">
        <f t="shared" ref="T5444:T5454" si="169">SUM(R5444:S5444)</f>
        <v>2.1749999999999998</v>
      </c>
      <c r="U5444" s="1" t="s">
        <v>75</v>
      </c>
      <c r="V5444" s="52">
        <v>1966</v>
      </c>
      <c r="W5444" s="334" t="s">
        <v>6050</v>
      </c>
      <c r="X5444" s="52" t="s">
        <v>1071</v>
      </c>
      <c r="Y5444" s="220" t="s">
        <v>6051</v>
      </c>
      <c r="Z5444" s="52"/>
      <c r="AA5444" s="220" t="s">
        <v>5419</v>
      </c>
      <c r="AB5444" s="52"/>
      <c r="AC5444" s="52"/>
      <c r="AD5444" s="17" t="s">
        <v>48</v>
      </c>
      <c r="AE5444" s="36"/>
      <c r="AF5444" s="36"/>
      <c r="AG5444" s="456" t="s">
        <v>6052</v>
      </c>
      <c r="AH5444" s="22"/>
      <c r="AI5444" s="22"/>
      <c r="AJ5444" s="22"/>
    </row>
    <row r="5445" spans="1:36" s="3" customFormat="1" ht="19.5" hidden="1" customHeight="1" x14ac:dyDescent="0.2">
      <c r="A5445" s="254" t="s">
        <v>2104</v>
      </c>
      <c r="B5445" s="28" t="s">
        <v>112</v>
      </c>
      <c r="C5445" s="28" t="s">
        <v>36</v>
      </c>
      <c r="D5445" s="37">
        <v>41753</v>
      </c>
      <c r="E5445" s="171">
        <v>0.62430555555555556</v>
      </c>
      <c r="F5445" s="37">
        <v>41753</v>
      </c>
      <c r="G5445" s="171">
        <v>0.625</v>
      </c>
      <c r="H5445" s="30">
        <v>6.9444444444444198E-4</v>
      </c>
      <c r="I5445" s="179"/>
      <c r="J5445" s="28" t="s">
        <v>146</v>
      </c>
      <c r="K5445" s="28" t="s">
        <v>834</v>
      </c>
      <c r="L5445" s="28" t="s">
        <v>128</v>
      </c>
      <c r="M5445" s="28" t="s">
        <v>2988</v>
      </c>
      <c r="N5445" s="28" t="s">
        <v>103</v>
      </c>
      <c r="O5445" s="28" t="s">
        <v>66</v>
      </c>
      <c r="P5445" s="180" t="s">
        <v>2989</v>
      </c>
      <c r="Q5445" s="103" t="s">
        <v>2990</v>
      </c>
      <c r="R5445" s="54">
        <v>0.25700000000000001</v>
      </c>
      <c r="S5445" s="99">
        <v>3.0339999999999998</v>
      </c>
      <c r="T5445" s="99">
        <f t="shared" si="169"/>
        <v>3.2909999999999999</v>
      </c>
      <c r="U5445" s="1" t="s">
        <v>75</v>
      </c>
      <c r="V5445" s="52" t="s">
        <v>1071</v>
      </c>
      <c r="W5445" s="52" t="s">
        <v>2286</v>
      </c>
      <c r="X5445" s="52" t="s">
        <v>1071</v>
      </c>
      <c r="Y5445" s="220" t="s">
        <v>2139</v>
      </c>
      <c r="Z5445" s="52"/>
      <c r="AA5445" s="220" t="s">
        <v>2668</v>
      </c>
      <c r="AB5445" s="52"/>
      <c r="AC5445" s="52"/>
      <c r="AD5445" s="17" t="s">
        <v>48</v>
      </c>
      <c r="AE5445" s="36"/>
      <c r="AF5445" s="36"/>
      <c r="AG5445" s="457" t="s">
        <v>6053</v>
      </c>
      <c r="AH5445" s="22"/>
      <c r="AI5445" s="22"/>
      <c r="AJ5445" s="22"/>
    </row>
    <row r="5446" spans="1:36" ht="31.5" hidden="1" customHeight="1" x14ac:dyDescent="0.2">
      <c r="A5446" s="254" t="s">
        <v>2104</v>
      </c>
      <c r="B5446" s="28" t="s">
        <v>112</v>
      </c>
      <c r="C5446" s="28" t="s">
        <v>36</v>
      </c>
      <c r="D5446" s="37">
        <v>41753</v>
      </c>
      <c r="E5446" s="171">
        <v>0.62777777777777777</v>
      </c>
      <c r="F5446" s="37">
        <v>41753</v>
      </c>
      <c r="G5446" s="171">
        <v>0.63055555555555554</v>
      </c>
      <c r="H5446" s="30">
        <v>2.7777777777777679E-3</v>
      </c>
      <c r="I5446" s="179"/>
      <c r="J5446" s="28" t="s">
        <v>146</v>
      </c>
      <c r="K5446" s="28" t="s">
        <v>834</v>
      </c>
      <c r="L5446" s="28" t="s">
        <v>128</v>
      </c>
      <c r="M5446" s="28" t="s">
        <v>2991</v>
      </c>
      <c r="N5446" s="28" t="s">
        <v>103</v>
      </c>
      <c r="O5446" s="28" t="s">
        <v>66</v>
      </c>
      <c r="P5446" s="180" t="s">
        <v>1611</v>
      </c>
      <c r="Q5446" s="103" t="s">
        <v>2992</v>
      </c>
      <c r="R5446" s="54">
        <v>0.161</v>
      </c>
      <c r="S5446" s="99">
        <v>0.29699999999999999</v>
      </c>
      <c r="T5446" s="99">
        <f t="shared" si="169"/>
        <v>0.45799999999999996</v>
      </c>
      <c r="U5446" s="1" t="s">
        <v>75</v>
      </c>
      <c r="V5446" s="52" t="s">
        <v>1071</v>
      </c>
      <c r="W5446" s="52" t="s">
        <v>2286</v>
      </c>
      <c r="X5446" s="52" t="s">
        <v>1071</v>
      </c>
      <c r="Y5446" s="220" t="s">
        <v>2139</v>
      </c>
      <c r="Z5446" s="52"/>
      <c r="AA5446" s="220" t="s">
        <v>2668</v>
      </c>
      <c r="AB5446" s="52"/>
      <c r="AC5446" s="52"/>
      <c r="AD5446" s="17" t="s">
        <v>48</v>
      </c>
      <c r="AE5446" s="36"/>
      <c r="AF5446" s="36"/>
      <c r="AG5446" s="457" t="s">
        <v>6054</v>
      </c>
    </row>
    <row r="5447" spans="1:36" ht="31.5" hidden="1" customHeight="1" x14ac:dyDescent="0.2">
      <c r="A5447" s="254" t="s">
        <v>2104</v>
      </c>
      <c r="B5447" s="28" t="s">
        <v>112</v>
      </c>
      <c r="C5447" s="28" t="s">
        <v>36</v>
      </c>
      <c r="D5447" s="37">
        <v>41753</v>
      </c>
      <c r="E5447" s="171">
        <v>0.62777777777777777</v>
      </c>
      <c r="F5447" s="37">
        <v>41753</v>
      </c>
      <c r="G5447" s="171">
        <v>0.63263888888888886</v>
      </c>
      <c r="H5447" s="30">
        <v>4.8611111111110938E-3</v>
      </c>
      <c r="I5447" s="179"/>
      <c r="J5447" s="28" t="s">
        <v>146</v>
      </c>
      <c r="K5447" s="28" t="s">
        <v>834</v>
      </c>
      <c r="L5447" s="28" t="s">
        <v>128</v>
      </c>
      <c r="M5447" s="28" t="s">
        <v>2993</v>
      </c>
      <c r="N5447" s="28" t="s">
        <v>103</v>
      </c>
      <c r="O5447" s="28" t="s">
        <v>66</v>
      </c>
      <c r="P5447" s="180" t="s">
        <v>2994</v>
      </c>
      <c r="Q5447" s="103" t="s">
        <v>2995</v>
      </c>
      <c r="R5447" s="54">
        <v>0.13900000000000001</v>
      </c>
      <c r="S5447" s="99">
        <v>0.158</v>
      </c>
      <c r="T5447" s="99">
        <f t="shared" si="169"/>
        <v>0.29700000000000004</v>
      </c>
      <c r="U5447" s="1" t="s">
        <v>75</v>
      </c>
      <c r="V5447" s="52" t="s">
        <v>1071</v>
      </c>
      <c r="W5447" s="52" t="s">
        <v>2286</v>
      </c>
      <c r="X5447" s="52" t="s">
        <v>1071</v>
      </c>
      <c r="Y5447" s="220" t="s">
        <v>6055</v>
      </c>
      <c r="Z5447" s="52"/>
      <c r="AA5447" s="220" t="s">
        <v>6034</v>
      </c>
      <c r="AB5447" s="52"/>
      <c r="AC5447" s="52"/>
      <c r="AD5447" s="17" t="s">
        <v>48</v>
      </c>
      <c r="AE5447" s="36"/>
      <c r="AF5447" s="36"/>
      <c r="AG5447" s="457" t="s">
        <v>6056</v>
      </c>
    </row>
    <row r="5448" spans="1:36" ht="31.5" hidden="1" customHeight="1" x14ac:dyDescent="0.2">
      <c r="A5448" s="254" t="s">
        <v>2104</v>
      </c>
      <c r="B5448" s="28" t="s">
        <v>112</v>
      </c>
      <c r="C5448" s="28" t="s">
        <v>36</v>
      </c>
      <c r="D5448" s="37">
        <v>41753</v>
      </c>
      <c r="E5448" s="171">
        <v>0.63194444444444442</v>
      </c>
      <c r="F5448" s="37">
        <v>41753</v>
      </c>
      <c r="G5448" s="171">
        <v>0.63611111111111118</v>
      </c>
      <c r="H5448" s="30">
        <v>4.1666666666667629E-3</v>
      </c>
      <c r="I5448" s="179"/>
      <c r="J5448" s="28" t="s">
        <v>146</v>
      </c>
      <c r="K5448" s="28" t="s">
        <v>834</v>
      </c>
      <c r="L5448" s="28" t="s">
        <v>128</v>
      </c>
      <c r="M5448" s="28" t="s">
        <v>2996</v>
      </c>
      <c r="N5448" s="28" t="s">
        <v>103</v>
      </c>
      <c r="O5448" s="28" t="s">
        <v>66</v>
      </c>
      <c r="P5448" s="28" t="s">
        <v>2997</v>
      </c>
      <c r="Q5448" s="103" t="s">
        <v>2998</v>
      </c>
      <c r="R5448" s="99">
        <v>0.216</v>
      </c>
      <c r="S5448" s="99">
        <v>0.36199999999999999</v>
      </c>
      <c r="T5448" s="99">
        <f t="shared" si="169"/>
        <v>0.57799999999999996</v>
      </c>
      <c r="U5448" s="1" t="s">
        <v>75</v>
      </c>
      <c r="V5448" s="52" t="s">
        <v>1071</v>
      </c>
      <c r="W5448" s="52" t="s">
        <v>2286</v>
      </c>
      <c r="X5448" s="52" t="s">
        <v>1071</v>
      </c>
      <c r="Y5448" s="220" t="s">
        <v>6055</v>
      </c>
      <c r="Z5448" s="52"/>
      <c r="AA5448" s="220" t="s">
        <v>6034</v>
      </c>
      <c r="AB5448" s="52"/>
      <c r="AC5448" s="52"/>
      <c r="AD5448" s="17" t="s">
        <v>48</v>
      </c>
      <c r="AE5448" s="36"/>
      <c r="AF5448" s="36"/>
      <c r="AG5448" s="457" t="s">
        <v>6057</v>
      </c>
    </row>
    <row r="5449" spans="1:36" ht="44.25" hidden="1" customHeight="1" x14ac:dyDescent="0.2">
      <c r="A5449" s="254" t="s">
        <v>2104</v>
      </c>
      <c r="B5449" s="28" t="s">
        <v>112</v>
      </c>
      <c r="C5449" s="28" t="s">
        <v>36</v>
      </c>
      <c r="D5449" s="37">
        <v>41753</v>
      </c>
      <c r="E5449" s="171">
        <v>0.64236111111111105</v>
      </c>
      <c r="F5449" s="37">
        <v>41753</v>
      </c>
      <c r="G5449" s="171">
        <v>0.64930555555555558</v>
      </c>
      <c r="H5449" s="30">
        <v>6.9444444444445308E-3</v>
      </c>
      <c r="I5449" s="179"/>
      <c r="J5449" s="28" t="s">
        <v>146</v>
      </c>
      <c r="K5449" s="28" t="s">
        <v>834</v>
      </c>
      <c r="L5449" s="28" t="s">
        <v>128</v>
      </c>
      <c r="M5449" s="28" t="s">
        <v>2988</v>
      </c>
      <c r="N5449" s="28" t="s">
        <v>103</v>
      </c>
      <c r="O5449" s="28" t="s">
        <v>66</v>
      </c>
      <c r="P5449" s="28" t="s">
        <v>2989</v>
      </c>
      <c r="Q5449" s="103" t="s">
        <v>2999</v>
      </c>
      <c r="R5449" s="99">
        <v>0.219</v>
      </c>
      <c r="S5449" s="99">
        <v>0.122</v>
      </c>
      <c r="T5449" s="99">
        <f t="shared" si="169"/>
        <v>0.34099999999999997</v>
      </c>
      <c r="U5449" s="1" t="s">
        <v>75</v>
      </c>
      <c r="V5449" s="52" t="s">
        <v>1071</v>
      </c>
      <c r="W5449" s="52" t="s">
        <v>2286</v>
      </c>
      <c r="X5449" s="52" t="s">
        <v>1071</v>
      </c>
      <c r="Y5449" s="220" t="s">
        <v>2139</v>
      </c>
      <c r="Z5449" s="52"/>
      <c r="AA5449" s="220" t="s">
        <v>2668</v>
      </c>
      <c r="AB5449" s="52"/>
      <c r="AC5449" s="52"/>
      <c r="AD5449" s="17" t="s">
        <v>48</v>
      </c>
      <c r="AE5449" s="36"/>
      <c r="AF5449" s="36"/>
      <c r="AG5449" s="457" t="s">
        <v>6053</v>
      </c>
    </row>
    <row r="5450" spans="1:36" ht="15" hidden="1" customHeight="1" x14ac:dyDescent="0.2">
      <c r="A5450" s="254" t="s">
        <v>2104</v>
      </c>
      <c r="B5450" s="28" t="s">
        <v>112</v>
      </c>
      <c r="C5450" s="28" t="s">
        <v>36</v>
      </c>
      <c r="D5450" s="37">
        <v>41753</v>
      </c>
      <c r="E5450" s="171">
        <v>0.63958333333333328</v>
      </c>
      <c r="F5450" s="37">
        <v>41753</v>
      </c>
      <c r="G5450" s="171">
        <v>0.64930555555555558</v>
      </c>
      <c r="H5450" s="30">
        <v>9.7222222222222987E-3</v>
      </c>
      <c r="I5450" s="179"/>
      <c r="J5450" s="28" t="s">
        <v>146</v>
      </c>
      <c r="K5450" s="28" t="s">
        <v>834</v>
      </c>
      <c r="L5450" s="28" t="s">
        <v>128</v>
      </c>
      <c r="M5450" s="28" t="s">
        <v>3000</v>
      </c>
      <c r="N5450" s="28" t="s">
        <v>103</v>
      </c>
      <c r="O5450" s="28" t="s">
        <v>66</v>
      </c>
      <c r="P5450" s="28" t="s">
        <v>3001</v>
      </c>
      <c r="Q5450" s="103" t="s">
        <v>3002</v>
      </c>
      <c r="R5450" s="99">
        <v>0.33300000000000002</v>
      </c>
      <c r="S5450" s="99">
        <v>0.14299999999999999</v>
      </c>
      <c r="T5450" s="99">
        <f t="shared" si="169"/>
        <v>0.47599999999999998</v>
      </c>
      <c r="U5450" s="1" t="s">
        <v>75</v>
      </c>
      <c r="V5450" s="52" t="s">
        <v>1071</v>
      </c>
      <c r="W5450" s="52" t="s">
        <v>2286</v>
      </c>
      <c r="X5450" s="52" t="s">
        <v>1071</v>
      </c>
      <c r="Y5450" s="220" t="s">
        <v>5418</v>
      </c>
      <c r="Z5450" s="52"/>
      <c r="AA5450" s="220" t="s">
        <v>5987</v>
      </c>
      <c r="AB5450" s="52"/>
      <c r="AC5450" s="52"/>
      <c r="AD5450" s="17" t="s">
        <v>48</v>
      </c>
      <c r="AE5450" s="36"/>
      <c r="AF5450" s="36"/>
      <c r="AG5450" s="457" t="s">
        <v>6058</v>
      </c>
    </row>
    <row r="5451" spans="1:36" ht="15" hidden="1" customHeight="1" x14ac:dyDescent="0.2">
      <c r="A5451" s="254" t="s">
        <v>2104</v>
      </c>
      <c r="B5451" s="28" t="s">
        <v>112</v>
      </c>
      <c r="C5451" s="28" t="s">
        <v>36</v>
      </c>
      <c r="D5451" s="37">
        <v>41753</v>
      </c>
      <c r="E5451" s="171">
        <v>0.65972222222222221</v>
      </c>
      <c r="F5451" s="37">
        <v>41753</v>
      </c>
      <c r="G5451" s="171">
        <v>0.66041666666666665</v>
      </c>
      <c r="H5451" s="30">
        <v>6.9444444444444198E-4</v>
      </c>
      <c r="I5451" s="179"/>
      <c r="J5451" s="28" t="s">
        <v>146</v>
      </c>
      <c r="K5451" s="28" t="s">
        <v>132</v>
      </c>
      <c r="L5451" s="28" t="s">
        <v>128</v>
      </c>
      <c r="M5451" s="28" t="s">
        <v>3003</v>
      </c>
      <c r="N5451" s="28" t="s">
        <v>103</v>
      </c>
      <c r="O5451" s="28" t="s">
        <v>66</v>
      </c>
      <c r="P5451" s="28" t="s">
        <v>3004</v>
      </c>
      <c r="Q5451" s="103" t="s">
        <v>3005</v>
      </c>
      <c r="R5451" s="99">
        <v>1.0999999999999999E-2</v>
      </c>
      <c r="S5451" s="99">
        <v>5.8000000000000003E-2</v>
      </c>
      <c r="T5451" s="99">
        <f t="shared" si="169"/>
        <v>6.9000000000000006E-2</v>
      </c>
      <c r="U5451" s="1" t="s">
        <v>75</v>
      </c>
      <c r="V5451" s="52" t="s">
        <v>1071</v>
      </c>
      <c r="W5451" s="52" t="s">
        <v>2286</v>
      </c>
      <c r="X5451" s="52" t="s">
        <v>1071</v>
      </c>
      <c r="Y5451" s="220" t="s">
        <v>2671</v>
      </c>
      <c r="Z5451" s="52"/>
      <c r="AA5451" s="220" t="s">
        <v>6059</v>
      </c>
      <c r="AB5451" s="52"/>
      <c r="AC5451" s="52"/>
      <c r="AD5451" s="17" t="s">
        <v>48</v>
      </c>
      <c r="AE5451" s="36"/>
      <c r="AF5451" s="36"/>
      <c r="AG5451" s="457" t="s">
        <v>6060</v>
      </c>
    </row>
    <row r="5452" spans="1:36" ht="47.25" hidden="1" x14ac:dyDescent="0.25">
      <c r="A5452" s="254" t="s">
        <v>2104</v>
      </c>
      <c r="B5452" s="28" t="s">
        <v>112</v>
      </c>
      <c r="C5452" s="28" t="s">
        <v>36</v>
      </c>
      <c r="D5452" s="37">
        <v>41753</v>
      </c>
      <c r="E5452" s="171">
        <v>0.66874999999999996</v>
      </c>
      <c r="F5452" s="37">
        <v>41753</v>
      </c>
      <c r="G5452" s="171">
        <v>0.67986111111111114</v>
      </c>
      <c r="H5452" s="30">
        <v>1.1111111111111072E-2</v>
      </c>
      <c r="I5452" s="179"/>
      <c r="J5452" s="28" t="s">
        <v>146</v>
      </c>
      <c r="K5452" s="28" t="s">
        <v>834</v>
      </c>
      <c r="L5452" s="28" t="s">
        <v>128</v>
      </c>
      <c r="M5452" s="28" t="s">
        <v>3006</v>
      </c>
      <c r="N5452" s="28" t="s">
        <v>103</v>
      </c>
      <c r="O5452" s="28" t="s">
        <v>66</v>
      </c>
      <c r="P5452" s="28" t="s">
        <v>3007</v>
      </c>
      <c r="Q5452" s="243" t="s">
        <v>3008</v>
      </c>
      <c r="R5452" s="99">
        <v>5.8999999999999997E-2</v>
      </c>
      <c r="S5452" s="99">
        <v>1.9E-2</v>
      </c>
      <c r="T5452" s="99">
        <f t="shared" si="169"/>
        <v>7.8E-2</v>
      </c>
      <c r="U5452" s="1" t="s">
        <v>75</v>
      </c>
      <c r="V5452" s="52" t="s">
        <v>1071</v>
      </c>
      <c r="W5452" s="52" t="s">
        <v>2286</v>
      </c>
      <c r="X5452" s="52" t="s">
        <v>1071</v>
      </c>
      <c r="Y5452" s="220" t="s">
        <v>6055</v>
      </c>
      <c r="Z5452" s="52"/>
      <c r="AA5452" s="220" t="s">
        <v>6034</v>
      </c>
      <c r="AB5452" s="52"/>
      <c r="AC5452" s="52"/>
      <c r="AD5452" s="17" t="s">
        <v>48</v>
      </c>
      <c r="AE5452" s="36"/>
      <c r="AF5452" s="36"/>
      <c r="AG5452" s="456" t="s">
        <v>6061</v>
      </c>
    </row>
    <row r="5453" spans="1:36" ht="110.25" hidden="1" x14ac:dyDescent="0.25">
      <c r="A5453" s="254" t="s">
        <v>2104</v>
      </c>
      <c r="B5453" s="28" t="s">
        <v>112</v>
      </c>
      <c r="C5453" s="28" t="s">
        <v>36</v>
      </c>
      <c r="D5453" s="37">
        <v>41753</v>
      </c>
      <c r="E5453" s="171">
        <v>0.68819444444444444</v>
      </c>
      <c r="F5453" s="37">
        <v>41753</v>
      </c>
      <c r="G5453" s="171">
        <v>0.79722222222222217</v>
      </c>
      <c r="H5453" s="30">
        <v>0.10902777777777772</v>
      </c>
      <c r="I5453" s="179"/>
      <c r="J5453" s="28" t="s">
        <v>146</v>
      </c>
      <c r="K5453" s="28" t="s">
        <v>834</v>
      </c>
      <c r="L5453" s="28" t="s">
        <v>128</v>
      </c>
      <c r="M5453" s="28" t="s">
        <v>3009</v>
      </c>
      <c r="N5453" s="28" t="s">
        <v>103</v>
      </c>
      <c r="O5453" s="28" t="s">
        <v>66</v>
      </c>
      <c r="P5453" s="28" t="s">
        <v>3010</v>
      </c>
      <c r="Q5453" s="1302" t="s">
        <v>3011</v>
      </c>
      <c r="R5453" s="99">
        <v>4.7370000000000001</v>
      </c>
      <c r="S5453" s="99">
        <v>0.36</v>
      </c>
      <c r="T5453" s="99">
        <f t="shared" si="169"/>
        <v>5.0970000000000004</v>
      </c>
      <c r="U5453" s="1" t="s">
        <v>75</v>
      </c>
      <c r="V5453" s="52" t="s">
        <v>1071</v>
      </c>
      <c r="W5453" s="52" t="s">
        <v>2286</v>
      </c>
      <c r="X5453" s="52" t="s">
        <v>1071</v>
      </c>
      <c r="Y5453" s="220" t="s">
        <v>2139</v>
      </c>
      <c r="Z5453" s="52"/>
      <c r="AA5453" s="220" t="s">
        <v>2668</v>
      </c>
      <c r="AB5453" s="52"/>
      <c r="AC5453" s="52"/>
      <c r="AD5453" s="17" t="s">
        <v>48</v>
      </c>
      <c r="AE5453" s="36"/>
      <c r="AF5453" s="36"/>
      <c r="AG5453" s="456" t="s">
        <v>6062</v>
      </c>
    </row>
    <row r="5454" spans="1:36" ht="94.5" hidden="1" x14ac:dyDescent="0.2">
      <c r="A5454" s="254" t="s">
        <v>2104</v>
      </c>
      <c r="B5454" s="28" t="s">
        <v>112</v>
      </c>
      <c r="C5454" s="28" t="s">
        <v>36</v>
      </c>
      <c r="D5454" s="37">
        <v>41753</v>
      </c>
      <c r="E5454" s="171">
        <v>0.66249999999999998</v>
      </c>
      <c r="F5454" s="37">
        <v>41753</v>
      </c>
      <c r="G5454" s="171">
        <v>0.9277777777777777</v>
      </c>
      <c r="H5454" s="30">
        <v>0.26527777777777772</v>
      </c>
      <c r="I5454" s="179"/>
      <c r="J5454" s="28" t="s">
        <v>146</v>
      </c>
      <c r="K5454" s="28" t="s">
        <v>834</v>
      </c>
      <c r="L5454" s="28" t="s">
        <v>128</v>
      </c>
      <c r="M5454" s="28" t="s">
        <v>3012</v>
      </c>
      <c r="N5454" s="28" t="s">
        <v>103</v>
      </c>
      <c r="O5454" s="28" t="s">
        <v>66</v>
      </c>
      <c r="P5454" s="28" t="s">
        <v>1749</v>
      </c>
      <c r="Q5454" s="103" t="s">
        <v>3013</v>
      </c>
      <c r="R5454" s="99">
        <v>23.024000000000001</v>
      </c>
      <c r="S5454" s="99">
        <v>0.64400000000000002</v>
      </c>
      <c r="T5454" s="99">
        <f t="shared" si="169"/>
        <v>23.667999999999999</v>
      </c>
      <c r="U5454" s="1" t="s">
        <v>75</v>
      </c>
      <c r="V5454" s="52" t="s">
        <v>1071</v>
      </c>
      <c r="W5454" s="52" t="s">
        <v>2286</v>
      </c>
      <c r="X5454" s="52" t="s">
        <v>1071</v>
      </c>
      <c r="Y5454" s="220" t="s">
        <v>5418</v>
      </c>
      <c r="Z5454" s="52"/>
      <c r="AA5454" s="220" t="s">
        <v>5987</v>
      </c>
      <c r="AB5454" s="52"/>
      <c r="AC5454" s="52"/>
      <c r="AD5454" s="17" t="s">
        <v>48</v>
      </c>
      <c r="AE5454" s="36"/>
      <c r="AF5454" s="36"/>
      <c r="AG5454" s="457" t="s">
        <v>6063</v>
      </c>
    </row>
    <row r="5455" spans="1:36" hidden="1" x14ac:dyDescent="0.2">
      <c r="A5455" s="254" t="s">
        <v>2104</v>
      </c>
      <c r="B5455" s="28" t="s">
        <v>112</v>
      </c>
      <c r="C5455" s="28" t="s">
        <v>36</v>
      </c>
      <c r="D5455" s="37">
        <v>41754</v>
      </c>
      <c r="E5455" s="183"/>
      <c r="F5455" s="37"/>
      <c r="G5455" s="183"/>
      <c r="H5455" s="30">
        <f t="shared" ref="H5455:H5464" si="170">G5455-E5455</f>
        <v>0</v>
      </c>
      <c r="I5455" s="179"/>
      <c r="J5455" s="28"/>
      <c r="K5455" s="28"/>
      <c r="L5455" s="28"/>
      <c r="M5455" s="28"/>
      <c r="N5455" s="28"/>
      <c r="O5455" s="28"/>
      <c r="P5455" s="180"/>
      <c r="Q5455" s="181"/>
      <c r="R5455" s="54"/>
      <c r="S5455" s="99"/>
      <c r="T5455" s="99"/>
      <c r="U5455" s="28"/>
      <c r="V5455" s="36"/>
      <c r="W5455" s="36"/>
      <c r="X5455" s="36"/>
      <c r="Y5455" s="182"/>
      <c r="Z5455" s="36"/>
      <c r="AA5455" s="36"/>
      <c r="AB5455" s="36"/>
      <c r="AC5455" s="36"/>
      <c r="AD5455" s="18"/>
      <c r="AE5455" s="36"/>
      <c r="AF5455" s="36"/>
      <c r="AG5455" s="100" t="s">
        <v>200</v>
      </c>
    </row>
    <row r="5456" spans="1:36" hidden="1" x14ac:dyDescent="0.2">
      <c r="A5456" s="254" t="s">
        <v>2104</v>
      </c>
      <c r="B5456" s="28" t="s">
        <v>112</v>
      </c>
      <c r="C5456" s="28" t="s">
        <v>36</v>
      </c>
      <c r="D5456" s="37">
        <v>41755</v>
      </c>
      <c r="E5456" s="183"/>
      <c r="F5456" s="37"/>
      <c r="G5456" s="183"/>
      <c r="H5456" s="393">
        <f t="shared" si="170"/>
        <v>0</v>
      </c>
      <c r="I5456" s="179"/>
      <c r="J5456" s="28"/>
      <c r="K5456" s="28"/>
      <c r="L5456" s="28"/>
      <c r="M5456" s="28"/>
      <c r="N5456" s="28"/>
      <c r="O5456" s="28"/>
      <c r="P5456" s="180"/>
      <c r="Q5456" s="181"/>
      <c r="R5456" s="54"/>
      <c r="S5456" s="99"/>
      <c r="T5456" s="99"/>
      <c r="U5456" s="28"/>
      <c r="V5456" s="36"/>
      <c r="W5456" s="36"/>
      <c r="X5456" s="36"/>
      <c r="Y5456" s="182"/>
      <c r="Z5456" s="36"/>
      <c r="AA5456" s="36"/>
      <c r="AB5456" s="36"/>
      <c r="AC5456" s="36"/>
      <c r="AD5456" s="18"/>
      <c r="AE5456" s="36"/>
      <c r="AF5456" s="36"/>
      <c r="AG5456" s="100" t="s">
        <v>200</v>
      </c>
    </row>
    <row r="5457" spans="1:113" hidden="1" x14ac:dyDescent="0.2">
      <c r="A5457" s="254" t="s">
        <v>2104</v>
      </c>
      <c r="B5457" s="28" t="s">
        <v>112</v>
      </c>
      <c r="C5457" s="28" t="s">
        <v>36</v>
      </c>
      <c r="D5457" s="37">
        <v>41756</v>
      </c>
      <c r="E5457" s="183"/>
      <c r="F5457" s="37"/>
      <c r="G5457" s="183"/>
      <c r="H5457" s="30">
        <f t="shared" si="170"/>
        <v>0</v>
      </c>
      <c r="I5457" s="179"/>
      <c r="J5457" s="28"/>
      <c r="K5457" s="28"/>
      <c r="L5457" s="28"/>
      <c r="M5457" s="28"/>
      <c r="N5457" s="28"/>
      <c r="O5457" s="28"/>
      <c r="P5457" s="180"/>
      <c r="Q5457" s="181"/>
      <c r="R5457" s="54"/>
      <c r="S5457" s="99"/>
      <c r="T5457" s="99"/>
      <c r="U5457" s="28"/>
      <c r="V5457" s="36"/>
      <c r="W5457" s="36"/>
      <c r="X5457" s="36"/>
      <c r="Y5457" s="182"/>
      <c r="Z5457" s="36"/>
      <c r="AA5457" s="36"/>
      <c r="AB5457" s="36"/>
      <c r="AC5457" s="36"/>
      <c r="AD5457" s="18"/>
      <c r="AE5457" s="36"/>
      <c r="AF5457" s="36"/>
      <c r="AG5457" s="100" t="s">
        <v>200</v>
      </c>
    </row>
    <row r="5458" spans="1:113" s="75" customFormat="1" ht="47.25" hidden="1" x14ac:dyDescent="0.2">
      <c r="A5458" s="254" t="s">
        <v>2104</v>
      </c>
      <c r="B5458" s="141" t="s">
        <v>112</v>
      </c>
      <c r="C5458" s="1" t="s">
        <v>36</v>
      </c>
      <c r="D5458" s="37">
        <v>41757</v>
      </c>
      <c r="E5458" s="98">
        <v>0.65694444444444444</v>
      </c>
      <c r="F5458" s="37">
        <v>41757</v>
      </c>
      <c r="G5458" s="98">
        <v>0.69444444444444453</v>
      </c>
      <c r="H5458" s="30">
        <f t="shared" si="170"/>
        <v>3.7500000000000089E-2</v>
      </c>
      <c r="I5458" s="179">
        <v>10</v>
      </c>
      <c r="J5458" s="28" t="s">
        <v>146</v>
      </c>
      <c r="K5458" s="28" t="s">
        <v>133</v>
      </c>
      <c r="L5458" s="28" t="s">
        <v>130</v>
      </c>
      <c r="M5458" s="1" t="s">
        <v>2991</v>
      </c>
      <c r="N5458" s="1" t="s">
        <v>103</v>
      </c>
      <c r="O5458" s="1" t="s">
        <v>66</v>
      </c>
      <c r="P5458" s="255" t="s">
        <v>1611</v>
      </c>
      <c r="Q5458" s="181" t="s">
        <v>3309</v>
      </c>
      <c r="R5458" s="99">
        <v>2.851</v>
      </c>
      <c r="S5458" s="99">
        <v>0.63200000000000001</v>
      </c>
      <c r="T5458" s="99">
        <f>SUM(R5458:S5458)</f>
        <v>3.4830000000000001</v>
      </c>
      <c r="U5458" s="28" t="s">
        <v>75</v>
      </c>
      <c r="V5458" s="52" t="s">
        <v>1071</v>
      </c>
      <c r="W5458" s="52" t="s">
        <v>2286</v>
      </c>
      <c r="X5458" s="52" t="s">
        <v>1071</v>
      </c>
      <c r="Y5458" s="220" t="s">
        <v>2139</v>
      </c>
      <c r="Z5458" s="52"/>
      <c r="AA5458" s="220" t="s">
        <v>2668</v>
      </c>
      <c r="AB5458" s="36"/>
      <c r="AC5458" s="36"/>
      <c r="AD5458" s="18" t="s">
        <v>62</v>
      </c>
      <c r="AE5458" s="36"/>
      <c r="AF5458" s="36"/>
      <c r="AG5458" s="1470" t="s">
        <v>6064</v>
      </c>
      <c r="AH5458" s="22"/>
      <c r="AI5458" s="22"/>
      <c r="AJ5458" s="22"/>
      <c r="AK5458" s="161"/>
      <c r="AL5458" s="69"/>
      <c r="AM5458" s="69"/>
      <c r="AN5458" s="69"/>
      <c r="AO5458" s="69"/>
      <c r="AP5458" s="69"/>
      <c r="AQ5458" s="69"/>
      <c r="AR5458" s="69"/>
      <c r="AS5458" s="69"/>
      <c r="AT5458" s="69"/>
      <c r="AU5458" s="69"/>
      <c r="AV5458" s="69"/>
      <c r="AW5458" s="69"/>
      <c r="AX5458" s="69"/>
      <c r="AY5458" s="69"/>
      <c r="AZ5458" s="69"/>
      <c r="BA5458" s="69"/>
      <c r="BB5458" s="69"/>
      <c r="BC5458" s="69"/>
      <c r="BD5458" s="69"/>
      <c r="BE5458" s="69"/>
      <c r="BF5458" s="69"/>
      <c r="BG5458" s="69"/>
      <c r="BH5458" s="69"/>
      <c r="BI5458" s="69"/>
      <c r="BJ5458" s="69"/>
      <c r="BK5458" s="69"/>
      <c r="BL5458" s="69"/>
      <c r="BM5458" s="69"/>
      <c r="BN5458" s="69"/>
      <c r="BO5458" s="69"/>
      <c r="BP5458" s="69"/>
      <c r="BQ5458" s="69"/>
      <c r="BR5458" s="69"/>
      <c r="BS5458" s="69"/>
      <c r="BT5458" s="69"/>
      <c r="BU5458" s="69"/>
      <c r="BV5458" s="69"/>
      <c r="BW5458" s="69"/>
      <c r="BX5458" s="69"/>
      <c r="BY5458" s="69"/>
      <c r="BZ5458" s="69"/>
      <c r="CA5458" s="69"/>
      <c r="CB5458" s="69"/>
      <c r="CC5458" s="69"/>
      <c r="CD5458" s="69"/>
      <c r="CE5458" s="69"/>
      <c r="CF5458" s="69"/>
      <c r="CG5458" s="69"/>
      <c r="CH5458" s="69"/>
      <c r="CI5458" s="69"/>
      <c r="CJ5458" s="69"/>
      <c r="CK5458" s="69"/>
      <c r="CL5458" s="69"/>
      <c r="CM5458" s="69"/>
      <c r="CN5458" s="69"/>
      <c r="CO5458" s="69"/>
      <c r="CP5458" s="69"/>
      <c r="CQ5458" s="69"/>
      <c r="CR5458" s="69"/>
      <c r="CS5458" s="69"/>
      <c r="CT5458" s="69"/>
      <c r="CU5458" s="69"/>
      <c r="CV5458" s="69"/>
      <c r="CW5458" s="69"/>
      <c r="CX5458" s="69"/>
      <c r="CY5458" s="69"/>
      <c r="CZ5458" s="69"/>
      <c r="DA5458" s="69"/>
      <c r="DB5458" s="69"/>
      <c r="DC5458" s="69"/>
      <c r="DD5458" s="69"/>
      <c r="DE5458" s="69"/>
      <c r="DF5458" s="69"/>
      <c r="DG5458" s="69"/>
      <c r="DH5458" s="69"/>
      <c r="DI5458" s="69"/>
    </row>
    <row r="5459" spans="1:113" s="75" customFormat="1" ht="63" hidden="1" x14ac:dyDescent="0.2">
      <c r="A5459" s="254" t="s">
        <v>2104</v>
      </c>
      <c r="B5459" s="141" t="s">
        <v>112</v>
      </c>
      <c r="C5459" s="1" t="s">
        <v>36</v>
      </c>
      <c r="D5459" s="37">
        <v>41757</v>
      </c>
      <c r="E5459" s="98">
        <v>0.6118055555555556</v>
      </c>
      <c r="F5459" s="37">
        <v>41757</v>
      </c>
      <c r="G5459" s="98">
        <v>0.80902777777777779</v>
      </c>
      <c r="H5459" s="30">
        <f t="shared" si="170"/>
        <v>0.19722222222222219</v>
      </c>
      <c r="I5459" s="179">
        <v>3</v>
      </c>
      <c r="J5459" s="28" t="s">
        <v>178</v>
      </c>
      <c r="K5459" s="28" t="s">
        <v>134</v>
      </c>
      <c r="L5459" s="28" t="s">
        <v>130</v>
      </c>
      <c r="M5459" s="28" t="s">
        <v>3310</v>
      </c>
      <c r="N5459" s="28" t="s">
        <v>103</v>
      </c>
      <c r="O5459" s="28" t="s">
        <v>66</v>
      </c>
      <c r="P5459" s="28" t="s">
        <v>1890</v>
      </c>
      <c r="Q5459" s="181" t="s">
        <v>3311</v>
      </c>
      <c r="R5459" s="99">
        <v>2.0550000000000002</v>
      </c>
      <c r="S5459" s="99">
        <v>0.37</v>
      </c>
      <c r="T5459" s="99">
        <f>SUM(R5459:S5459)</f>
        <v>2.4250000000000003</v>
      </c>
      <c r="U5459" s="28" t="s">
        <v>75</v>
      </c>
      <c r="V5459" s="52" t="s">
        <v>1071</v>
      </c>
      <c r="W5459" s="52" t="s">
        <v>2286</v>
      </c>
      <c r="X5459" s="52" t="s">
        <v>1071</v>
      </c>
      <c r="Y5459" s="182" t="s">
        <v>2689</v>
      </c>
      <c r="Z5459" s="36"/>
      <c r="AA5459" s="182" t="s">
        <v>5418</v>
      </c>
      <c r="AB5459" s="36"/>
      <c r="AC5459" s="36"/>
      <c r="AD5459" s="18" t="s">
        <v>61</v>
      </c>
      <c r="AE5459" s="36"/>
      <c r="AF5459" s="36"/>
      <c r="AG5459" s="1470" t="s">
        <v>3311</v>
      </c>
      <c r="AH5459" s="22"/>
      <c r="AI5459" s="22"/>
      <c r="AJ5459" s="22"/>
      <c r="AK5459" s="161"/>
      <c r="AL5459" s="69"/>
      <c r="AM5459" s="69"/>
      <c r="AN5459" s="69"/>
      <c r="AO5459" s="69"/>
      <c r="AP5459" s="69"/>
      <c r="AQ5459" s="69"/>
      <c r="AR5459" s="69"/>
      <c r="AS5459" s="69"/>
      <c r="AT5459" s="69"/>
      <c r="AU5459" s="69"/>
      <c r="AV5459" s="69"/>
      <c r="AW5459" s="69"/>
      <c r="AX5459" s="69"/>
      <c r="AY5459" s="69"/>
      <c r="AZ5459" s="69"/>
      <c r="BA5459" s="69"/>
      <c r="BB5459" s="69"/>
      <c r="BC5459" s="69"/>
      <c r="BD5459" s="69"/>
      <c r="BE5459" s="69"/>
      <c r="BF5459" s="69"/>
      <c r="BG5459" s="69"/>
      <c r="BH5459" s="69"/>
      <c r="BI5459" s="69"/>
      <c r="BJ5459" s="69"/>
      <c r="BK5459" s="69"/>
      <c r="BL5459" s="69"/>
      <c r="BM5459" s="69"/>
      <c r="BN5459" s="69"/>
      <c r="BO5459" s="69"/>
      <c r="BP5459" s="69"/>
      <c r="BQ5459" s="69"/>
      <c r="BR5459" s="69"/>
      <c r="BS5459" s="69"/>
      <c r="BT5459" s="69"/>
      <c r="BU5459" s="69"/>
      <c r="BV5459" s="69"/>
      <c r="BW5459" s="69"/>
      <c r="BX5459" s="69"/>
      <c r="BY5459" s="69"/>
      <c r="BZ5459" s="69"/>
      <c r="CA5459" s="69"/>
      <c r="CB5459" s="69"/>
      <c r="CC5459" s="69"/>
      <c r="CD5459" s="69"/>
      <c r="CE5459" s="69"/>
      <c r="CF5459" s="69"/>
      <c r="CG5459" s="69"/>
      <c r="CH5459" s="69"/>
      <c r="CI5459" s="69"/>
      <c r="CJ5459" s="69"/>
      <c r="CK5459" s="69"/>
      <c r="CL5459" s="69"/>
      <c r="CM5459" s="69"/>
      <c r="CN5459" s="69"/>
      <c r="CO5459" s="69"/>
      <c r="CP5459" s="69"/>
      <c r="CQ5459" s="69"/>
      <c r="CR5459" s="69"/>
      <c r="CS5459" s="69"/>
      <c r="CT5459" s="69"/>
      <c r="CU5459" s="69"/>
      <c r="CV5459" s="69"/>
      <c r="CW5459" s="69"/>
      <c r="CX5459" s="69"/>
      <c r="CY5459" s="69"/>
      <c r="CZ5459" s="69"/>
      <c r="DA5459" s="69"/>
      <c r="DB5459" s="69"/>
      <c r="DC5459" s="69"/>
      <c r="DD5459" s="69"/>
      <c r="DE5459" s="69"/>
      <c r="DF5459" s="69"/>
      <c r="DG5459" s="69"/>
      <c r="DH5459" s="69"/>
      <c r="DI5459" s="69"/>
    </row>
    <row r="5460" spans="1:113" s="75" customFormat="1" ht="47.25" hidden="1" x14ac:dyDescent="0.2">
      <c r="A5460" s="254" t="s">
        <v>2104</v>
      </c>
      <c r="B5460" s="141" t="s">
        <v>112</v>
      </c>
      <c r="C5460" s="1" t="s">
        <v>36</v>
      </c>
      <c r="D5460" s="37">
        <v>41757</v>
      </c>
      <c r="E5460" s="98">
        <v>0.77569444444444446</v>
      </c>
      <c r="F5460" s="37">
        <v>41757</v>
      </c>
      <c r="G5460" s="98">
        <v>0.77638888888888891</v>
      </c>
      <c r="H5460" s="30">
        <f t="shared" si="170"/>
        <v>6.9444444444444198E-4</v>
      </c>
      <c r="I5460" s="179">
        <v>19</v>
      </c>
      <c r="J5460" s="28"/>
      <c r="K5460" s="28" t="s">
        <v>1608</v>
      </c>
      <c r="L5460" s="28" t="s">
        <v>130</v>
      </c>
      <c r="M5460" s="28" t="s">
        <v>3312</v>
      </c>
      <c r="N5460" s="28" t="s">
        <v>103</v>
      </c>
      <c r="O5460" s="28" t="s">
        <v>66</v>
      </c>
      <c r="P5460" s="28" t="s">
        <v>3313</v>
      </c>
      <c r="Q5460" s="17" t="s">
        <v>2975</v>
      </c>
      <c r="R5460" s="99">
        <v>7.0999999999999994E-2</v>
      </c>
      <c r="S5460" s="99">
        <v>0.73799999999999999</v>
      </c>
      <c r="T5460" s="99">
        <f>SUM(R5460:S5460)</f>
        <v>0.80899999999999994</v>
      </c>
      <c r="U5460" s="28" t="s">
        <v>75</v>
      </c>
      <c r="V5460" s="52" t="s">
        <v>1071</v>
      </c>
      <c r="W5460" s="52" t="s">
        <v>2286</v>
      </c>
      <c r="X5460" s="52" t="s">
        <v>1071</v>
      </c>
      <c r="Y5460" s="182" t="s">
        <v>6055</v>
      </c>
      <c r="Z5460" s="36"/>
      <c r="AA5460" s="182" t="s">
        <v>6034</v>
      </c>
      <c r="AB5460" s="36"/>
      <c r="AC5460" s="36"/>
      <c r="AD5460" s="18" t="s">
        <v>61</v>
      </c>
      <c r="AE5460" s="36"/>
      <c r="AF5460" s="36"/>
      <c r="AG5460" s="1470" t="s">
        <v>6049</v>
      </c>
      <c r="AH5460" s="22"/>
      <c r="AI5460" s="22"/>
      <c r="AJ5460" s="22"/>
      <c r="AK5460" s="161"/>
      <c r="AL5460" s="69"/>
      <c r="AM5460" s="69"/>
      <c r="AN5460" s="69"/>
      <c r="AO5460" s="69"/>
      <c r="AP5460" s="69"/>
      <c r="AQ5460" s="69"/>
      <c r="AR5460" s="69"/>
      <c r="AS5460" s="69"/>
      <c r="AT5460" s="69"/>
      <c r="AU5460" s="69"/>
      <c r="AV5460" s="69"/>
      <c r="AW5460" s="69"/>
      <c r="AX5460" s="69"/>
      <c r="AY5460" s="69"/>
      <c r="AZ5460" s="69"/>
      <c r="BA5460" s="69"/>
      <c r="BB5460" s="69"/>
      <c r="BC5460" s="69"/>
      <c r="BD5460" s="69"/>
      <c r="BE5460" s="69"/>
      <c r="BF5460" s="69"/>
      <c r="BG5460" s="69"/>
      <c r="BH5460" s="69"/>
      <c r="BI5460" s="69"/>
      <c r="BJ5460" s="69"/>
      <c r="BK5460" s="69"/>
      <c r="BL5460" s="69"/>
      <c r="BM5460" s="69"/>
      <c r="BN5460" s="69"/>
      <c r="BO5460" s="69"/>
      <c r="BP5460" s="69"/>
      <c r="BQ5460" s="69"/>
      <c r="BR5460" s="69"/>
      <c r="BS5460" s="69"/>
      <c r="BT5460" s="69"/>
      <c r="BU5460" s="69"/>
      <c r="BV5460" s="69"/>
      <c r="BW5460" s="69"/>
      <c r="BX5460" s="69"/>
      <c r="BY5460" s="69"/>
      <c r="BZ5460" s="69"/>
      <c r="CA5460" s="69"/>
      <c r="CB5460" s="69"/>
      <c r="CC5460" s="69"/>
      <c r="CD5460" s="69"/>
      <c r="CE5460" s="69"/>
      <c r="CF5460" s="69"/>
      <c r="CG5460" s="69"/>
      <c r="CH5460" s="69"/>
      <c r="CI5460" s="69"/>
      <c r="CJ5460" s="69"/>
      <c r="CK5460" s="69"/>
      <c r="CL5460" s="69"/>
      <c r="CM5460" s="69"/>
      <c r="CN5460" s="69"/>
      <c r="CO5460" s="69"/>
      <c r="CP5460" s="69"/>
      <c r="CQ5460" s="69"/>
      <c r="CR5460" s="69"/>
      <c r="CS5460" s="69"/>
      <c r="CT5460" s="69"/>
      <c r="CU5460" s="69"/>
      <c r="CV5460" s="69"/>
      <c r="CW5460" s="69"/>
      <c r="CX5460" s="69"/>
      <c r="CY5460" s="69"/>
      <c r="CZ5460" s="69"/>
      <c r="DA5460" s="69"/>
      <c r="DB5460" s="69"/>
      <c r="DC5460" s="69"/>
      <c r="DD5460" s="69"/>
      <c r="DE5460" s="69"/>
      <c r="DF5460" s="69"/>
      <c r="DG5460" s="69"/>
      <c r="DH5460" s="69"/>
      <c r="DI5460" s="69"/>
    </row>
    <row r="5461" spans="1:113" s="75" customFormat="1" ht="78.75" hidden="1" x14ac:dyDescent="0.2">
      <c r="A5461" s="254" t="s">
        <v>2104</v>
      </c>
      <c r="B5461" s="141" t="s">
        <v>112</v>
      </c>
      <c r="C5461" s="1" t="s">
        <v>36</v>
      </c>
      <c r="D5461" s="37">
        <v>41757</v>
      </c>
      <c r="E5461" s="98">
        <v>0.78819444444444453</v>
      </c>
      <c r="F5461" s="37">
        <v>41757</v>
      </c>
      <c r="G5461" s="98">
        <v>0.81319444444444444</v>
      </c>
      <c r="H5461" s="30">
        <f t="shared" si="170"/>
        <v>2.4999999999999911E-2</v>
      </c>
      <c r="I5461" s="179">
        <v>10</v>
      </c>
      <c r="J5461" s="28"/>
      <c r="K5461" s="28" t="s">
        <v>1121</v>
      </c>
      <c r="L5461" s="28" t="s">
        <v>130</v>
      </c>
      <c r="M5461" s="28" t="s">
        <v>3314</v>
      </c>
      <c r="N5461" s="28" t="s">
        <v>103</v>
      </c>
      <c r="O5461" s="28" t="s">
        <v>66</v>
      </c>
      <c r="P5461" s="28" t="s">
        <v>2997</v>
      </c>
      <c r="Q5461" s="181" t="s">
        <v>3315</v>
      </c>
      <c r="R5461" s="99">
        <v>1.262</v>
      </c>
      <c r="S5461" s="99">
        <v>0.222</v>
      </c>
      <c r="T5461" s="99">
        <f>SUM(R5461:S5461)</f>
        <v>1.484</v>
      </c>
      <c r="U5461" s="28" t="s">
        <v>75</v>
      </c>
      <c r="V5461" s="52" t="s">
        <v>1071</v>
      </c>
      <c r="W5461" s="52" t="s">
        <v>2286</v>
      </c>
      <c r="X5461" s="52" t="s">
        <v>1071</v>
      </c>
      <c r="Y5461" s="182" t="s">
        <v>6055</v>
      </c>
      <c r="Z5461" s="36"/>
      <c r="AA5461" s="182" t="s">
        <v>6034</v>
      </c>
      <c r="AB5461" s="36"/>
      <c r="AC5461" s="36"/>
      <c r="AD5461" s="18" t="s">
        <v>61</v>
      </c>
      <c r="AE5461" s="36"/>
      <c r="AF5461" s="36"/>
      <c r="AG5461" s="1470" t="s">
        <v>3315</v>
      </c>
      <c r="AH5461" s="22"/>
      <c r="AI5461" s="22"/>
      <c r="AJ5461" s="22"/>
      <c r="AK5461" s="161"/>
      <c r="AL5461" s="69"/>
      <c r="AM5461" s="69"/>
      <c r="AN5461" s="69"/>
      <c r="AO5461" s="69"/>
      <c r="AP5461" s="69"/>
      <c r="AQ5461" s="69"/>
      <c r="AR5461" s="69"/>
      <c r="AS5461" s="69"/>
      <c r="AT5461" s="69"/>
      <c r="AU5461" s="69"/>
      <c r="AV5461" s="69"/>
      <c r="AW5461" s="69"/>
      <c r="AX5461" s="69"/>
      <c r="AY5461" s="69"/>
      <c r="AZ5461" s="69"/>
      <c r="BA5461" s="69"/>
      <c r="BB5461" s="69"/>
      <c r="BC5461" s="69"/>
      <c r="BD5461" s="69"/>
      <c r="BE5461" s="69"/>
      <c r="BF5461" s="69"/>
      <c r="BG5461" s="69"/>
      <c r="BH5461" s="69"/>
      <c r="BI5461" s="69"/>
      <c r="BJ5461" s="69"/>
      <c r="BK5461" s="69"/>
      <c r="BL5461" s="69"/>
      <c r="BM5461" s="69"/>
      <c r="BN5461" s="69"/>
      <c r="BO5461" s="69"/>
      <c r="BP5461" s="69"/>
      <c r="BQ5461" s="69"/>
      <c r="BR5461" s="69"/>
      <c r="BS5461" s="69"/>
      <c r="BT5461" s="69"/>
      <c r="BU5461" s="69"/>
      <c r="BV5461" s="69"/>
      <c r="BW5461" s="69"/>
      <c r="BX5461" s="69"/>
      <c r="BY5461" s="69"/>
      <c r="BZ5461" s="69"/>
      <c r="CA5461" s="69"/>
      <c r="CB5461" s="69"/>
      <c r="CC5461" s="69"/>
      <c r="CD5461" s="69"/>
      <c r="CE5461" s="69"/>
      <c r="CF5461" s="69"/>
      <c r="CG5461" s="69"/>
      <c r="CH5461" s="69"/>
      <c r="CI5461" s="69"/>
      <c r="CJ5461" s="69"/>
      <c r="CK5461" s="69"/>
      <c r="CL5461" s="69"/>
      <c r="CM5461" s="69"/>
      <c r="CN5461" s="69"/>
      <c r="CO5461" s="69"/>
      <c r="CP5461" s="69"/>
      <c r="CQ5461" s="69"/>
      <c r="CR5461" s="69"/>
      <c r="CS5461" s="69"/>
      <c r="CT5461" s="69"/>
      <c r="CU5461" s="69"/>
      <c r="CV5461" s="69"/>
      <c r="CW5461" s="69"/>
      <c r="CX5461" s="69"/>
      <c r="CY5461" s="69"/>
      <c r="CZ5461" s="69"/>
      <c r="DA5461" s="69"/>
      <c r="DB5461" s="69"/>
      <c r="DC5461" s="69"/>
      <c r="DD5461" s="69"/>
      <c r="DE5461" s="69"/>
      <c r="DF5461" s="69"/>
      <c r="DG5461" s="69"/>
      <c r="DH5461" s="69"/>
      <c r="DI5461" s="69"/>
    </row>
    <row r="5462" spans="1:113" hidden="1" x14ac:dyDescent="0.2">
      <c r="A5462" s="254" t="s">
        <v>2104</v>
      </c>
      <c r="B5462" s="141" t="s">
        <v>112</v>
      </c>
      <c r="C5462" s="1" t="s">
        <v>36</v>
      </c>
      <c r="D5462" s="37">
        <v>41758</v>
      </c>
      <c r="E5462" s="183"/>
      <c r="F5462" s="37"/>
      <c r="G5462" s="183"/>
      <c r="H5462" s="30">
        <f t="shared" si="170"/>
        <v>0</v>
      </c>
      <c r="I5462" s="179"/>
      <c r="J5462" s="28"/>
      <c r="K5462" s="28"/>
      <c r="L5462" s="28"/>
      <c r="M5462" s="28"/>
      <c r="N5462" s="28"/>
      <c r="O5462" s="28"/>
      <c r="P5462" s="180"/>
      <c r="Q5462" s="181"/>
      <c r="R5462" s="54"/>
      <c r="S5462" s="99"/>
      <c r="T5462" s="99"/>
      <c r="U5462" s="28"/>
      <c r="V5462" s="36"/>
      <c r="W5462" s="36"/>
      <c r="X5462" s="36"/>
      <c r="Y5462" s="182"/>
      <c r="Z5462" s="36"/>
      <c r="AA5462" s="36"/>
      <c r="AB5462" s="36"/>
      <c r="AC5462" s="36"/>
      <c r="AD5462" s="18"/>
      <c r="AE5462" s="36"/>
      <c r="AF5462" s="36"/>
      <c r="AG5462" s="100" t="s">
        <v>200</v>
      </c>
    </row>
    <row r="5463" spans="1:113" s="230" customFormat="1" hidden="1" x14ac:dyDescent="0.2">
      <c r="A5463" s="254" t="s">
        <v>2104</v>
      </c>
      <c r="B5463" s="141" t="s">
        <v>112</v>
      </c>
      <c r="C5463" s="1" t="s">
        <v>36</v>
      </c>
      <c r="D5463" s="37">
        <v>41759</v>
      </c>
      <c r="E5463" s="183"/>
      <c r="F5463" s="37"/>
      <c r="G5463" s="183"/>
      <c r="H5463" s="30">
        <f t="shared" si="170"/>
        <v>0</v>
      </c>
      <c r="I5463" s="179"/>
      <c r="J5463" s="28"/>
      <c r="K5463" s="28"/>
      <c r="L5463" s="28"/>
      <c r="M5463" s="28"/>
      <c r="N5463" s="28"/>
      <c r="O5463" s="28"/>
      <c r="P5463" s="180"/>
      <c r="Q5463" s="181"/>
      <c r="R5463" s="54"/>
      <c r="S5463" s="99"/>
      <c r="T5463" s="99"/>
      <c r="U5463" s="28"/>
      <c r="V5463" s="36"/>
      <c r="W5463" s="36"/>
      <c r="X5463" s="36"/>
      <c r="Y5463" s="182"/>
      <c r="Z5463" s="36"/>
      <c r="AA5463" s="36"/>
      <c r="AB5463" s="36"/>
      <c r="AC5463" s="36"/>
      <c r="AD5463" s="18"/>
      <c r="AE5463" s="36"/>
      <c r="AF5463" s="36"/>
      <c r="AG5463" s="100" t="s">
        <v>200</v>
      </c>
      <c r="AH5463" s="22"/>
      <c r="AI5463" s="22"/>
      <c r="AJ5463" s="22"/>
    </row>
    <row r="5464" spans="1:113" hidden="1" x14ac:dyDescent="0.2">
      <c r="A5464" s="254" t="s">
        <v>3297</v>
      </c>
      <c r="B5464" s="141" t="s">
        <v>112</v>
      </c>
      <c r="C5464" s="1" t="s">
        <v>36</v>
      </c>
      <c r="D5464" s="37">
        <v>41760</v>
      </c>
      <c r="E5464" s="183"/>
      <c r="F5464" s="37"/>
      <c r="G5464" s="183"/>
      <c r="H5464" s="30">
        <f t="shared" si="170"/>
        <v>0</v>
      </c>
      <c r="I5464" s="179"/>
      <c r="J5464" s="28"/>
      <c r="K5464" s="28"/>
      <c r="L5464" s="28"/>
      <c r="M5464" s="28"/>
      <c r="N5464" s="28"/>
      <c r="O5464" s="28"/>
      <c r="P5464" s="180"/>
      <c r="Q5464" s="181"/>
      <c r="R5464" s="54"/>
      <c r="S5464" s="99"/>
      <c r="T5464" s="99"/>
      <c r="U5464" s="28"/>
      <c r="V5464" s="36"/>
      <c r="W5464" s="36"/>
      <c r="X5464" s="36"/>
      <c r="Y5464" s="182"/>
      <c r="Z5464" s="36"/>
      <c r="AA5464" s="36"/>
      <c r="AB5464" s="36"/>
      <c r="AC5464" s="36"/>
      <c r="AD5464" s="18"/>
      <c r="AE5464" s="36"/>
      <c r="AF5464" s="36"/>
      <c r="AG5464" s="100" t="s">
        <v>200</v>
      </c>
    </row>
    <row r="5465" spans="1:113" s="230" customFormat="1" ht="47.25" hidden="1" x14ac:dyDescent="0.2">
      <c r="A5465" s="254" t="s">
        <v>3297</v>
      </c>
      <c r="B5465" s="141" t="s">
        <v>112</v>
      </c>
      <c r="C5465" s="1" t="s">
        <v>36</v>
      </c>
      <c r="D5465" s="37">
        <v>41761</v>
      </c>
      <c r="E5465" s="98">
        <v>0.37638888888888888</v>
      </c>
      <c r="F5465" s="37">
        <v>41761</v>
      </c>
      <c r="G5465" s="98">
        <v>0.42083333333333334</v>
      </c>
      <c r="H5465" s="30">
        <v>4.4444444444444446E-2</v>
      </c>
      <c r="I5465" s="179">
        <v>10</v>
      </c>
      <c r="J5465" s="28" t="s">
        <v>146</v>
      </c>
      <c r="K5465" s="28" t="s">
        <v>834</v>
      </c>
      <c r="L5465" s="28" t="s">
        <v>130</v>
      </c>
      <c r="M5465" s="1" t="s">
        <v>2991</v>
      </c>
      <c r="N5465" s="1" t="s">
        <v>103</v>
      </c>
      <c r="O5465" s="1" t="s">
        <v>66</v>
      </c>
      <c r="P5465" s="255" t="s">
        <v>1611</v>
      </c>
      <c r="Q5465" s="43" t="s">
        <v>3316</v>
      </c>
      <c r="R5465" s="256">
        <v>3.379</v>
      </c>
      <c r="S5465" s="256">
        <v>0.42199999999999999</v>
      </c>
      <c r="T5465" s="99">
        <v>3.8010000000000002</v>
      </c>
      <c r="U5465" s="28" t="s">
        <v>75</v>
      </c>
      <c r="V5465" s="52" t="s">
        <v>1071</v>
      </c>
      <c r="W5465" s="52" t="s">
        <v>2286</v>
      </c>
      <c r="X5465" s="52" t="s">
        <v>1071</v>
      </c>
      <c r="Y5465" s="220" t="s">
        <v>2139</v>
      </c>
      <c r="Z5465" s="52"/>
      <c r="AA5465" s="220" t="s">
        <v>2668</v>
      </c>
      <c r="AB5465" s="36"/>
      <c r="AC5465" s="36"/>
      <c r="AD5465" s="18" t="s">
        <v>61</v>
      </c>
      <c r="AE5465" s="36"/>
      <c r="AF5465" s="36"/>
      <c r="AG5465" s="269" t="s">
        <v>3316</v>
      </c>
      <c r="AH5465" s="22"/>
      <c r="AI5465" s="22"/>
      <c r="AJ5465" s="22"/>
    </row>
    <row r="5466" spans="1:113" ht="47.25" hidden="1" x14ac:dyDescent="0.2">
      <c r="A5466" s="254" t="s">
        <v>3297</v>
      </c>
      <c r="B5466" s="141" t="s">
        <v>112</v>
      </c>
      <c r="C5466" s="1" t="s">
        <v>36</v>
      </c>
      <c r="D5466" s="37">
        <v>41762</v>
      </c>
      <c r="E5466" s="98">
        <v>0.45624999999999999</v>
      </c>
      <c r="F5466" s="37">
        <v>41762</v>
      </c>
      <c r="G5466" s="98">
        <v>0.5</v>
      </c>
      <c r="H5466" s="30">
        <v>4.4444444444444446E-2</v>
      </c>
      <c r="I5466" s="179">
        <v>3</v>
      </c>
      <c r="J5466" s="28"/>
      <c r="K5466" s="28" t="s">
        <v>1121</v>
      </c>
      <c r="L5466" s="28" t="s">
        <v>126</v>
      </c>
      <c r="M5466" s="1" t="s">
        <v>3317</v>
      </c>
      <c r="N5466" s="1" t="s">
        <v>103</v>
      </c>
      <c r="O5466" s="28" t="s">
        <v>66</v>
      </c>
      <c r="P5466" s="28" t="s">
        <v>1611</v>
      </c>
      <c r="Q5466" s="269" t="s">
        <v>6065</v>
      </c>
      <c r="R5466" s="99">
        <v>0.71899999999999997</v>
      </c>
      <c r="S5466" s="99">
        <v>2.8000000000000001E-2</v>
      </c>
      <c r="T5466" s="99">
        <f>SUM(R5466:S5466)</f>
        <v>0.747</v>
      </c>
      <c r="U5466" s="28" t="s">
        <v>75</v>
      </c>
      <c r="V5466" s="52" t="s">
        <v>1071</v>
      </c>
      <c r="W5466" s="52" t="s">
        <v>2286</v>
      </c>
      <c r="X5466" s="52" t="s">
        <v>1071</v>
      </c>
      <c r="Y5466" s="220" t="s">
        <v>2139</v>
      </c>
      <c r="Z5466" s="52"/>
      <c r="AA5466" s="220" t="s">
        <v>2668</v>
      </c>
      <c r="AB5466" s="36"/>
      <c r="AC5466" s="36"/>
      <c r="AD5466" s="36" t="s">
        <v>61</v>
      </c>
      <c r="AE5466" s="36"/>
      <c r="AF5466" s="36"/>
      <c r="AG5466" s="269" t="s">
        <v>6065</v>
      </c>
      <c r="AH5466" s="22" t="s">
        <v>388</v>
      </c>
    </row>
    <row r="5467" spans="1:113" s="230" customFormat="1" hidden="1" x14ac:dyDescent="0.2">
      <c r="A5467" s="254" t="s">
        <v>3297</v>
      </c>
      <c r="B5467" s="141" t="s">
        <v>112</v>
      </c>
      <c r="C5467" s="1" t="s">
        <v>36</v>
      </c>
      <c r="D5467" s="37">
        <v>41763</v>
      </c>
      <c r="E5467" s="183"/>
      <c r="F5467" s="37"/>
      <c r="G5467" s="183"/>
      <c r="H5467" s="30">
        <f t="shared" ref="H5467:H5489" si="171">G5467-E5467</f>
        <v>0</v>
      </c>
      <c r="I5467" s="179"/>
      <c r="J5467" s="28"/>
      <c r="K5467" s="28"/>
      <c r="L5467" s="28"/>
      <c r="M5467" s="28"/>
      <c r="N5467" s="28"/>
      <c r="O5467" s="28"/>
      <c r="P5467" s="180"/>
      <c r="Q5467" s="181"/>
      <c r="R5467" s="54"/>
      <c r="S5467" s="99"/>
      <c r="T5467" s="99"/>
      <c r="U5467" s="28"/>
      <c r="V5467" s="36"/>
      <c r="W5467" s="36"/>
      <c r="X5467" s="36"/>
      <c r="Y5467" s="182"/>
      <c r="Z5467" s="36"/>
      <c r="AA5467" s="36"/>
      <c r="AB5467" s="36"/>
      <c r="AC5467" s="36"/>
      <c r="AD5467" s="18"/>
      <c r="AE5467" s="36"/>
      <c r="AF5467" s="36"/>
      <c r="AG5467" s="100"/>
      <c r="AH5467" s="22"/>
      <c r="AI5467" s="22"/>
      <c r="AJ5467" s="22"/>
    </row>
    <row r="5468" spans="1:113" ht="84.75" hidden="1" customHeight="1" x14ac:dyDescent="0.2">
      <c r="A5468" s="254" t="s">
        <v>3297</v>
      </c>
      <c r="B5468" s="141" t="s">
        <v>112</v>
      </c>
      <c r="C5468" s="1" t="s">
        <v>36</v>
      </c>
      <c r="D5468" s="37">
        <v>41764</v>
      </c>
      <c r="E5468" s="183"/>
      <c r="F5468" s="37"/>
      <c r="G5468" s="183"/>
      <c r="H5468" s="30">
        <f t="shared" si="171"/>
        <v>0</v>
      </c>
      <c r="I5468" s="179"/>
      <c r="J5468" s="28"/>
      <c r="K5468" s="28"/>
      <c r="L5468" s="28"/>
      <c r="M5468" s="28"/>
      <c r="N5468" s="28"/>
      <c r="O5468" s="28"/>
      <c r="P5468" s="180"/>
      <c r="Q5468" s="181"/>
      <c r="R5468" s="54"/>
      <c r="S5468" s="99"/>
      <c r="T5468" s="99"/>
      <c r="U5468" s="28"/>
      <c r="V5468" s="36"/>
      <c r="W5468" s="36"/>
      <c r="X5468" s="36"/>
      <c r="Y5468" s="182"/>
      <c r="Z5468" s="36"/>
      <c r="AA5468" s="36"/>
      <c r="AB5468" s="36"/>
      <c r="AC5468" s="36"/>
      <c r="AD5468" s="18"/>
      <c r="AE5468" s="36"/>
      <c r="AF5468" s="36"/>
      <c r="AG5468" s="100"/>
    </row>
    <row r="5469" spans="1:113" ht="15.75" hidden="1" customHeight="1" x14ac:dyDescent="0.2">
      <c r="A5469" s="254" t="s">
        <v>3297</v>
      </c>
      <c r="B5469" s="141" t="s">
        <v>112</v>
      </c>
      <c r="C5469" s="1" t="s">
        <v>36</v>
      </c>
      <c r="D5469" s="37">
        <v>41765</v>
      </c>
      <c r="E5469" s="183"/>
      <c r="F5469" s="37"/>
      <c r="G5469" s="183"/>
      <c r="H5469" s="30">
        <f t="shared" si="171"/>
        <v>0</v>
      </c>
      <c r="I5469" s="179"/>
      <c r="J5469" s="28"/>
      <c r="K5469" s="28"/>
      <c r="L5469" s="28"/>
      <c r="M5469" s="28"/>
      <c r="N5469" s="28"/>
      <c r="O5469" s="28"/>
      <c r="P5469" s="180"/>
      <c r="Q5469" s="181"/>
      <c r="R5469" s="54"/>
      <c r="S5469" s="99"/>
      <c r="T5469" s="99"/>
      <c r="U5469" s="28"/>
      <c r="V5469" s="36"/>
      <c r="W5469" s="36"/>
      <c r="X5469" s="36"/>
      <c r="Y5469" s="182"/>
      <c r="Z5469" s="36"/>
      <c r="AA5469" s="36"/>
      <c r="AB5469" s="36"/>
      <c r="AC5469" s="36"/>
      <c r="AD5469" s="18"/>
      <c r="AE5469" s="36"/>
      <c r="AF5469" s="36"/>
      <c r="AG5469" s="100"/>
    </row>
    <row r="5470" spans="1:113" ht="59.45" hidden="1" customHeight="1" x14ac:dyDescent="0.2">
      <c r="A5470" s="254" t="s">
        <v>3297</v>
      </c>
      <c r="B5470" s="141" t="s">
        <v>112</v>
      </c>
      <c r="C5470" s="1" t="s">
        <v>36</v>
      </c>
      <c r="D5470" s="37">
        <v>41766</v>
      </c>
      <c r="E5470" s="183"/>
      <c r="F5470" s="37"/>
      <c r="G5470" s="183"/>
      <c r="H5470" s="30">
        <f t="shared" si="171"/>
        <v>0</v>
      </c>
      <c r="I5470" s="179"/>
      <c r="J5470" s="28"/>
      <c r="K5470" s="28"/>
      <c r="L5470" s="28"/>
      <c r="M5470" s="28"/>
      <c r="N5470" s="28"/>
      <c r="O5470" s="28"/>
      <c r="P5470" s="180"/>
      <c r="Q5470" s="181"/>
      <c r="R5470" s="54"/>
      <c r="S5470" s="99"/>
      <c r="T5470" s="99"/>
      <c r="U5470" s="28"/>
      <c r="V5470" s="36"/>
      <c r="W5470" s="36"/>
      <c r="X5470" s="36"/>
      <c r="Y5470" s="182"/>
      <c r="Z5470" s="36"/>
      <c r="AA5470" s="36"/>
      <c r="AB5470" s="36"/>
      <c r="AC5470" s="36"/>
      <c r="AD5470" s="18"/>
      <c r="AE5470" s="36"/>
      <c r="AF5470" s="36"/>
      <c r="AG5470" s="100"/>
    </row>
    <row r="5471" spans="1:113" hidden="1" x14ac:dyDescent="0.2">
      <c r="A5471" s="254" t="s">
        <v>3297</v>
      </c>
      <c r="B5471" s="141" t="s">
        <v>112</v>
      </c>
      <c r="C5471" s="1" t="s">
        <v>36</v>
      </c>
      <c r="D5471" s="37">
        <v>41767</v>
      </c>
      <c r="E5471" s="183"/>
      <c r="F5471" s="37"/>
      <c r="G5471" s="183"/>
      <c r="H5471" s="30">
        <f t="shared" si="171"/>
        <v>0</v>
      </c>
      <c r="I5471" s="179"/>
      <c r="J5471" s="28"/>
      <c r="K5471" s="28"/>
      <c r="L5471" s="28"/>
      <c r="M5471" s="28"/>
      <c r="N5471" s="28"/>
      <c r="O5471" s="28"/>
      <c r="P5471" s="180"/>
      <c r="Q5471" s="181"/>
      <c r="R5471" s="54"/>
      <c r="S5471" s="99"/>
      <c r="T5471" s="99"/>
      <c r="U5471" s="28"/>
      <c r="V5471" s="36"/>
      <c r="W5471" s="36"/>
      <c r="X5471" s="36"/>
      <c r="Y5471" s="182"/>
      <c r="Z5471" s="36"/>
      <c r="AA5471" s="36"/>
      <c r="AB5471" s="36"/>
      <c r="AC5471" s="36"/>
      <c r="AD5471" s="18"/>
      <c r="AE5471" s="36"/>
      <c r="AF5471" s="36"/>
      <c r="AG5471" s="100" t="s">
        <v>200</v>
      </c>
    </row>
    <row r="5472" spans="1:113" hidden="1" x14ac:dyDescent="0.2">
      <c r="A5472" s="254" t="s">
        <v>3297</v>
      </c>
      <c r="B5472" s="141" t="s">
        <v>112</v>
      </c>
      <c r="C5472" s="1" t="s">
        <v>36</v>
      </c>
      <c r="D5472" s="37">
        <v>41768</v>
      </c>
      <c r="E5472" s="183"/>
      <c r="F5472" s="37"/>
      <c r="G5472" s="183"/>
      <c r="H5472" s="30">
        <f t="shared" si="171"/>
        <v>0</v>
      </c>
      <c r="I5472" s="179"/>
      <c r="J5472" s="28"/>
      <c r="K5472" s="28"/>
      <c r="L5472" s="28"/>
      <c r="M5472" s="28"/>
      <c r="N5472" s="28"/>
      <c r="O5472" s="28"/>
      <c r="P5472" s="180"/>
      <c r="Q5472" s="181"/>
      <c r="R5472" s="54"/>
      <c r="S5472" s="99"/>
      <c r="T5472" s="99"/>
      <c r="U5472" s="28"/>
      <c r="V5472" s="36"/>
      <c r="W5472" s="36"/>
      <c r="X5472" s="36"/>
      <c r="Y5472" s="182"/>
      <c r="Z5472" s="36"/>
      <c r="AA5472" s="36"/>
      <c r="AB5472" s="36"/>
      <c r="AC5472" s="36"/>
      <c r="AD5472" s="18"/>
      <c r="AE5472" s="36"/>
      <c r="AF5472" s="36"/>
      <c r="AG5472" s="100" t="s">
        <v>200</v>
      </c>
    </row>
    <row r="5473" spans="1:36" hidden="1" x14ac:dyDescent="0.2">
      <c r="A5473" s="254" t="s">
        <v>3297</v>
      </c>
      <c r="B5473" s="141" t="s">
        <v>112</v>
      </c>
      <c r="C5473" s="1" t="s">
        <v>36</v>
      </c>
      <c r="D5473" s="37">
        <v>41769</v>
      </c>
      <c r="E5473" s="183"/>
      <c r="F5473" s="37"/>
      <c r="G5473" s="183"/>
      <c r="H5473" s="30">
        <f t="shared" si="171"/>
        <v>0</v>
      </c>
      <c r="I5473" s="179"/>
      <c r="J5473" s="28"/>
      <c r="K5473" s="28"/>
      <c r="L5473" s="28"/>
      <c r="M5473" s="28"/>
      <c r="N5473" s="28"/>
      <c r="O5473" s="28"/>
      <c r="P5473" s="180"/>
      <c r="Q5473" s="181"/>
      <c r="R5473" s="54"/>
      <c r="S5473" s="99"/>
      <c r="T5473" s="99"/>
      <c r="U5473" s="28"/>
      <c r="V5473" s="36"/>
      <c r="W5473" s="36"/>
      <c r="X5473" s="36"/>
      <c r="Y5473" s="182"/>
      <c r="Z5473" s="36"/>
      <c r="AA5473" s="36"/>
      <c r="AB5473" s="36"/>
      <c r="AC5473" s="36"/>
      <c r="AD5473" s="18"/>
      <c r="AE5473" s="36"/>
      <c r="AF5473" s="36"/>
      <c r="AG5473" s="100" t="s">
        <v>200</v>
      </c>
    </row>
    <row r="5474" spans="1:36" hidden="1" x14ac:dyDescent="0.2">
      <c r="A5474" s="254" t="s">
        <v>3297</v>
      </c>
      <c r="B5474" s="141" t="s">
        <v>112</v>
      </c>
      <c r="C5474" s="1" t="s">
        <v>36</v>
      </c>
      <c r="D5474" s="37">
        <v>41770</v>
      </c>
      <c r="E5474" s="183"/>
      <c r="F5474" s="37"/>
      <c r="G5474" s="183"/>
      <c r="H5474" s="30">
        <f t="shared" si="171"/>
        <v>0</v>
      </c>
      <c r="I5474" s="179"/>
      <c r="J5474" s="28"/>
      <c r="K5474" s="28"/>
      <c r="L5474" s="28"/>
      <c r="M5474" s="28"/>
      <c r="N5474" s="28"/>
      <c r="O5474" s="28"/>
      <c r="P5474" s="180"/>
      <c r="Q5474" s="181"/>
      <c r="R5474" s="54"/>
      <c r="S5474" s="99"/>
      <c r="T5474" s="99"/>
      <c r="U5474" s="28"/>
      <c r="V5474" s="36"/>
      <c r="W5474" s="36"/>
      <c r="X5474" s="36"/>
      <c r="Y5474" s="182"/>
      <c r="Z5474" s="36"/>
      <c r="AA5474" s="36"/>
      <c r="AB5474" s="36"/>
      <c r="AC5474" s="36"/>
      <c r="AD5474" s="18"/>
      <c r="AE5474" s="36"/>
      <c r="AF5474" s="36"/>
      <c r="AG5474" s="100" t="s">
        <v>200</v>
      </c>
    </row>
    <row r="5475" spans="1:36" hidden="1" x14ac:dyDescent="0.2">
      <c r="A5475" s="254" t="s">
        <v>3297</v>
      </c>
      <c r="B5475" s="141" t="s">
        <v>112</v>
      </c>
      <c r="C5475" s="1" t="s">
        <v>36</v>
      </c>
      <c r="D5475" s="37">
        <v>41771</v>
      </c>
      <c r="E5475" s="183"/>
      <c r="F5475" s="37"/>
      <c r="G5475" s="183"/>
      <c r="H5475" s="30">
        <f t="shared" si="171"/>
        <v>0</v>
      </c>
      <c r="I5475" s="179"/>
      <c r="J5475" s="28"/>
      <c r="K5475" s="28"/>
      <c r="L5475" s="28"/>
      <c r="M5475" s="28"/>
      <c r="N5475" s="28"/>
      <c r="O5475" s="28"/>
      <c r="P5475" s="180"/>
      <c r="Q5475" s="181"/>
      <c r="R5475" s="54"/>
      <c r="S5475" s="99"/>
      <c r="T5475" s="99"/>
      <c r="U5475" s="28"/>
      <c r="V5475" s="36"/>
      <c r="W5475" s="36"/>
      <c r="X5475" s="36"/>
      <c r="Y5475" s="182"/>
      <c r="Z5475" s="36"/>
      <c r="AA5475" s="36"/>
      <c r="AB5475" s="36"/>
      <c r="AC5475" s="36"/>
      <c r="AD5475" s="18"/>
      <c r="AE5475" s="36"/>
      <c r="AF5475" s="36"/>
      <c r="AG5475" s="100" t="s">
        <v>200</v>
      </c>
    </row>
    <row r="5476" spans="1:36" hidden="1" x14ac:dyDescent="0.2">
      <c r="A5476" s="254" t="s">
        <v>3297</v>
      </c>
      <c r="B5476" s="141" t="s">
        <v>112</v>
      </c>
      <c r="C5476" s="1" t="s">
        <v>36</v>
      </c>
      <c r="D5476" s="37">
        <v>41772</v>
      </c>
      <c r="E5476" s="183"/>
      <c r="F5476" s="37"/>
      <c r="G5476" s="183"/>
      <c r="H5476" s="30">
        <f t="shared" si="171"/>
        <v>0</v>
      </c>
      <c r="I5476" s="179"/>
      <c r="J5476" s="28"/>
      <c r="K5476" s="28"/>
      <c r="L5476" s="28"/>
      <c r="M5476" s="28"/>
      <c r="N5476" s="28"/>
      <c r="O5476" s="28"/>
      <c r="P5476" s="180"/>
      <c r="Q5476" s="181"/>
      <c r="R5476" s="54"/>
      <c r="S5476" s="99"/>
      <c r="T5476" s="99"/>
      <c r="U5476" s="28"/>
      <c r="V5476" s="36"/>
      <c r="W5476" s="36"/>
      <c r="X5476" s="36"/>
      <c r="Y5476" s="182"/>
      <c r="Z5476" s="36"/>
      <c r="AA5476" s="36"/>
      <c r="AB5476" s="36"/>
      <c r="AC5476" s="36"/>
      <c r="AD5476" s="18"/>
      <c r="AE5476" s="36"/>
      <c r="AF5476" s="36"/>
      <c r="AG5476" s="100" t="s">
        <v>200</v>
      </c>
    </row>
    <row r="5477" spans="1:36" hidden="1" x14ac:dyDescent="0.2">
      <c r="A5477" s="254" t="s">
        <v>3297</v>
      </c>
      <c r="B5477" s="141" t="s">
        <v>112</v>
      </c>
      <c r="C5477" s="1" t="s">
        <v>36</v>
      </c>
      <c r="D5477" s="37">
        <v>41773</v>
      </c>
      <c r="E5477" s="183"/>
      <c r="F5477" s="37"/>
      <c r="G5477" s="183"/>
      <c r="H5477" s="30">
        <f t="shared" si="171"/>
        <v>0</v>
      </c>
      <c r="I5477" s="179"/>
      <c r="J5477" s="28"/>
      <c r="K5477" s="28"/>
      <c r="L5477" s="28"/>
      <c r="M5477" s="28"/>
      <c r="N5477" s="28"/>
      <c r="O5477" s="28"/>
      <c r="P5477" s="180"/>
      <c r="Q5477" s="181"/>
      <c r="R5477" s="54"/>
      <c r="S5477" s="99"/>
      <c r="T5477" s="99"/>
      <c r="U5477" s="28"/>
      <c r="V5477" s="36"/>
      <c r="W5477" s="36"/>
      <c r="X5477" s="36"/>
      <c r="Y5477" s="182"/>
      <c r="Z5477" s="36"/>
      <c r="AA5477" s="36"/>
      <c r="AB5477" s="36"/>
      <c r="AC5477" s="36"/>
      <c r="AD5477" s="18"/>
      <c r="AE5477" s="36"/>
      <c r="AF5477" s="36"/>
      <c r="AG5477" s="100" t="s">
        <v>200</v>
      </c>
    </row>
    <row r="5478" spans="1:36" s="24" customFormat="1" hidden="1" x14ac:dyDescent="0.2">
      <c r="A5478" s="254" t="s">
        <v>3297</v>
      </c>
      <c r="B5478" s="141" t="s">
        <v>112</v>
      </c>
      <c r="C5478" s="1" t="s">
        <v>36</v>
      </c>
      <c r="D5478" s="37">
        <v>41774</v>
      </c>
      <c r="E5478" s="183"/>
      <c r="F5478" s="37"/>
      <c r="G5478" s="183"/>
      <c r="H5478" s="30">
        <f t="shared" si="171"/>
        <v>0</v>
      </c>
      <c r="I5478" s="179"/>
      <c r="J5478" s="28"/>
      <c r="K5478" s="28"/>
      <c r="L5478" s="28"/>
      <c r="M5478" s="237"/>
      <c r="N5478" s="28"/>
      <c r="O5478" s="28"/>
      <c r="P5478" s="1032"/>
      <c r="Q5478" s="181"/>
      <c r="R5478" s="54"/>
      <c r="S5478" s="99"/>
      <c r="T5478" s="99"/>
      <c r="U5478" s="28"/>
      <c r="V5478" s="36"/>
      <c r="W5478" s="36"/>
      <c r="X5478" s="36"/>
      <c r="Y5478" s="182"/>
      <c r="Z5478" s="36"/>
      <c r="AA5478" s="36"/>
      <c r="AB5478" s="36"/>
      <c r="AC5478" s="36"/>
      <c r="AD5478" s="18"/>
      <c r="AE5478" s="36"/>
      <c r="AF5478" s="36"/>
      <c r="AG5478" s="100" t="s">
        <v>200</v>
      </c>
      <c r="AH5478" s="22"/>
      <c r="AI5478" s="22"/>
      <c r="AJ5478" s="22"/>
    </row>
    <row r="5479" spans="1:36" s="24" customFormat="1" ht="47.25" hidden="1" x14ac:dyDescent="0.2">
      <c r="A5479" s="28" t="s">
        <v>3297</v>
      </c>
      <c r="B5479" s="141" t="s">
        <v>112</v>
      </c>
      <c r="C5479" s="1" t="s">
        <v>36</v>
      </c>
      <c r="D5479" s="37">
        <v>41778</v>
      </c>
      <c r="E5479" s="98">
        <v>0.78472222222222221</v>
      </c>
      <c r="F5479" s="37">
        <v>41778</v>
      </c>
      <c r="G5479" s="98">
        <v>0.78541666666666676</v>
      </c>
      <c r="H5479" s="30">
        <f t="shared" si="171"/>
        <v>6.94444444444553E-4</v>
      </c>
      <c r="I5479" s="179">
        <v>6</v>
      </c>
      <c r="J5479" s="28" t="s">
        <v>178</v>
      </c>
      <c r="K5479" s="28" t="s">
        <v>132</v>
      </c>
      <c r="L5479" s="28" t="s">
        <v>130</v>
      </c>
      <c r="M5479" s="28" t="s">
        <v>3941</v>
      </c>
      <c r="N5479" s="28" t="s">
        <v>103</v>
      </c>
      <c r="O5479" s="28" t="s">
        <v>66</v>
      </c>
      <c r="P5479" s="28" t="s">
        <v>3942</v>
      </c>
      <c r="Q5479" s="43" t="s">
        <v>3943</v>
      </c>
      <c r="R5479" s="99">
        <v>4.2999999999999997E-2</v>
      </c>
      <c r="S5479" s="99">
        <v>0.248</v>
      </c>
      <c r="T5479" s="99">
        <f>SUM(R5479:S5479)</f>
        <v>0.29099999999999998</v>
      </c>
      <c r="U5479" s="28" t="s">
        <v>75</v>
      </c>
      <c r="V5479" s="52" t="s">
        <v>1071</v>
      </c>
      <c r="W5479" s="52" t="s">
        <v>2286</v>
      </c>
      <c r="X5479" s="52" t="s">
        <v>1071</v>
      </c>
      <c r="Y5479" s="182" t="s">
        <v>2671</v>
      </c>
      <c r="Z5479" s="36"/>
      <c r="AA5479" s="182" t="s">
        <v>6059</v>
      </c>
      <c r="AB5479" s="36"/>
      <c r="AC5479" s="36"/>
      <c r="AD5479" s="18" t="s">
        <v>62</v>
      </c>
      <c r="AE5479" s="36"/>
      <c r="AF5479" s="36"/>
      <c r="AG5479" s="269" t="s">
        <v>3943</v>
      </c>
      <c r="AH5479" s="22"/>
      <c r="AI5479" s="22"/>
      <c r="AJ5479" s="22"/>
    </row>
    <row r="5480" spans="1:36" s="24" customFormat="1" ht="47.25" hidden="1" x14ac:dyDescent="0.2">
      <c r="A5480" s="28" t="s">
        <v>3297</v>
      </c>
      <c r="B5480" s="141" t="s">
        <v>112</v>
      </c>
      <c r="C5480" s="1" t="s">
        <v>36</v>
      </c>
      <c r="D5480" s="37">
        <v>41784</v>
      </c>
      <c r="E5480" s="183">
        <v>0.74583333333333324</v>
      </c>
      <c r="F5480" s="37">
        <v>41784</v>
      </c>
      <c r="G5480" s="183">
        <v>0.82638888888888884</v>
      </c>
      <c r="H5480" s="30">
        <f t="shared" si="171"/>
        <v>8.0555555555555602E-2</v>
      </c>
      <c r="I5480" s="179">
        <v>5</v>
      </c>
      <c r="J5480" s="28"/>
      <c r="K5480" s="28"/>
      <c r="L5480" s="28" t="s">
        <v>128</v>
      </c>
      <c r="M5480" s="28" t="s">
        <v>3947</v>
      </c>
      <c r="N5480" s="28">
        <v>35</v>
      </c>
      <c r="O5480" s="28" t="s">
        <v>63</v>
      </c>
      <c r="P5480" s="180" t="s">
        <v>3948</v>
      </c>
      <c r="Q5480" s="181" t="s">
        <v>3949</v>
      </c>
      <c r="R5480" s="54">
        <v>2.0670000000000002</v>
      </c>
      <c r="S5480" s="99">
        <v>0.151</v>
      </c>
      <c r="T5480" s="99">
        <f>SUM(R5480:S5480)</f>
        <v>2.218</v>
      </c>
      <c r="U5480" s="28" t="s">
        <v>73</v>
      </c>
      <c r="V5480" s="52" t="s">
        <v>1071</v>
      </c>
      <c r="W5480" s="36" t="s">
        <v>6066</v>
      </c>
      <c r="X5480" s="52" t="s">
        <v>1071</v>
      </c>
      <c r="Y5480" s="182" t="s">
        <v>2139</v>
      </c>
      <c r="Z5480" s="36"/>
      <c r="AA5480" s="182" t="s">
        <v>6013</v>
      </c>
      <c r="AB5480" s="36"/>
      <c r="AC5480" s="36"/>
      <c r="AD5480" s="18" t="s">
        <v>48</v>
      </c>
      <c r="AE5480" s="36"/>
      <c r="AF5480" s="36"/>
      <c r="AG5480" s="269" t="s">
        <v>6067</v>
      </c>
      <c r="AH5480" s="22"/>
      <c r="AI5480" s="22"/>
      <c r="AJ5480" s="22"/>
    </row>
    <row r="5481" spans="1:36" s="24" customFormat="1" ht="63" hidden="1" x14ac:dyDescent="0.2">
      <c r="A5481" s="28" t="s">
        <v>3297</v>
      </c>
      <c r="B5481" s="141" t="s">
        <v>112</v>
      </c>
      <c r="C5481" s="1" t="s">
        <v>36</v>
      </c>
      <c r="D5481" s="37">
        <v>41784</v>
      </c>
      <c r="E5481" s="183">
        <v>0.72777777777777775</v>
      </c>
      <c r="F5481" s="37">
        <v>41784</v>
      </c>
      <c r="G5481" s="183">
        <v>0.76388888888888884</v>
      </c>
      <c r="H5481" s="30">
        <f t="shared" si="171"/>
        <v>3.6111111111111094E-2</v>
      </c>
      <c r="I5481" s="179">
        <v>16</v>
      </c>
      <c r="J5481" s="28" t="s">
        <v>178</v>
      </c>
      <c r="K5481" s="28" t="s">
        <v>133</v>
      </c>
      <c r="L5481" s="28" t="s">
        <v>125</v>
      </c>
      <c r="M5481" s="28" t="s">
        <v>3944</v>
      </c>
      <c r="N5481" s="28">
        <v>35</v>
      </c>
      <c r="O5481" s="28" t="s">
        <v>66</v>
      </c>
      <c r="P5481" s="180" t="s">
        <v>3945</v>
      </c>
      <c r="Q5481" s="181" t="s">
        <v>3946</v>
      </c>
      <c r="R5481" s="54">
        <v>2.839</v>
      </c>
      <c r="S5481" s="99">
        <v>0.42799999999999999</v>
      </c>
      <c r="T5481" s="99">
        <f>SUM(R5481:S5481)</f>
        <v>3.2669999999999999</v>
      </c>
      <c r="U5481" s="28" t="s">
        <v>75</v>
      </c>
      <c r="V5481" s="52" t="s">
        <v>1071</v>
      </c>
      <c r="W5481" s="36" t="s">
        <v>1268</v>
      </c>
      <c r="X5481" s="52" t="s">
        <v>1071</v>
      </c>
      <c r="Y5481" s="182" t="s">
        <v>1071</v>
      </c>
      <c r="Z5481" s="36"/>
      <c r="AA5481" s="182" t="s">
        <v>1071</v>
      </c>
      <c r="AB5481" s="36"/>
      <c r="AC5481" s="36"/>
      <c r="AD5481" s="18" t="s">
        <v>55</v>
      </c>
      <c r="AE5481" s="36"/>
      <c r="AF5481" s="36"/>
      <c r="AG5481" s="455" t="s">
        <v>6068</v>
      </c>
      <c r="AH5481" s="22"/>
      <c r="AI5481" s="22"/>
      <c r="AJ5481" s="22"/>
    </row>
    <row r="5482" spans="1:36" s="24" customFormat="1" ht="63" hidden="1" x14ac:dyDescent="0.2">
      <c r="A5482" s="28" t="s">
        <v>3297</v>
      </c>
      <c r="B5482" s="28" t="s">
        <v>112</v>
      </c>
      <c r="C5482" s="28" t="s">
        <v>36</v>
      </c>
      <c r="D5482" s="37">
        <v>41785</v>
      </c>
      <c r="E5482" s="183">
        <v>0.20625000000000002</v>
      </c>
      <c r="F5482" s="37">
        <v>41785</v>
      </c>
      <c r="G5482" s="183">
        <v>0.20694444444444446</v>
      </c>
      <c r="H5482" s="30">
        <f t="shared" si="171"/>
        <v>6.9444444444444198E-4</v>
      </c>
      <c r="I5482" s="179">
        <v>42</v>
      </c>
      <c r="J5482" s="28" t="s">
        <v>146</v>
      </c>
      <c r="K5482" s="28" t="s">
        <v>132</v>
      </c>
      <c r="L5482" s="28" t="s">
        <v>125</v>
      </c>
      <c r="M5482" s="28" t="s">
        <v>4020</v>
      </c>
      <c r="N5482" s="28">
        <v>110</v>
      </c>
      <c r="O5482" s="28" t="s">
        <v>63</v>
      </c>
      <c r="P5482" s="180" t="s">
        <v>2983</v>
      </c>
      <c r="Q5482" s="181" t="s">
        <v>4021</v>
      </c>
      <c r="R5482" s="54">
        <v>0.14599999999999999</v>
      </c>
      <c r="S5482" s="99">
        <v>4.5179999999999998</v>
      </c>
      <c r="T5482" s="99">
        <f>SUM(R5482:S5482)</f>
        <v>4.6639999999999997</v>
      </c>
      <c r="U5482" s="28" t="s">
        <v>75</v>
      </c>
      <c r="V5482" s="36"/>
      <c r="W5482" s="36"/>
      <c r="X5482" s="36"/>
      <c r="Y5482" s="36"/>
      <c r="Z5482" s="36"/>
      <c r="AA5482" s="36"/>
      <c r="AB5482" s="36"/>
      <c r="AC5482" s="36"/>
      <c r="AD5482" s="211" t="s">
        <v>55</v>
      </c>
      <c r="AE5482" s="36"/>
      <c r="AF5482" s="36"/>
      <c r="AG5482" s="100"/>
      <c r="AH5482" s="22"/>
      <c r="AI5482" s="22"/>
      <c r="AJ5482" s="22"/>
    </row>
    <row r="5483" spans="1:36" s="24" customFormat="1" hidden="1" x14ac:dyDescent="0.2">
      <c r="A5483" s="28" t="s">
        <v>3297</v>
      </c>
      <c r="B5483" s="141" t="s">
        <v>112</v>
      </c>
      <c r="C5483" s="1" t="s">
        <v>36</v>
      </c>
      <c r="D5483" s="37">
        <v>41786</v>
      </c>
      <c r="E5483" s="98"/>
      <c r="F5483" s="37"/>
      <c r="G5483" s="98"/>
      <c r="H5483" s="30">
        <f t="shared" si="171"/>
        <v>0</v>
      </c>
      <c r="I5483" s="179"/>
      <c r="J5483" s="28"/>
      <c r="K5483" s="28"/>
      <c r="L5483" s="28"/>
      <c r="M5483" s="28"/>
      <c r="N5483" s="28"/>
      <c r="O5483" s="28"/>
      <c r="P5483" s="28"/>
      <c r="Q5483" s="43"/>
      <c r="R5483" s="99"/>
      <c r="S5483" s="99"/>
      <c r="T5483" s="99"/>
      <c r="U5483" s="28"/>
      <c r="V5483" s="36"/>
      <c r="W5483" s="36"/>
      <c r="X5483" s="36"/>
      <c r="Y5483" s="182"/>
      <c r="Z5483" s="36"/>
      <c r="AA5483" s="182"/>
      <c r="AB5483" s="36"/>
      <c r="AC5483" s="36"/>
      <c r="AD5483" s="18"/>
      <c r="AE5483" s="36"/>
      <c r="AF5483" s="36"/>
      <c r="AG5483" s="165" t="s">
        <v>200</v>
      </c>
      <c r="AH5483" s="22"/>
      <c r="AI5483" s="22"/>
      <c r="AJ5483" s="22"/>
    </row>
    <row r="5484" spans="1:36" s="24" customFormat="1" hidden="1" x14ac:dyDescent="0.2">
      <c r="A5484" s="28" t="s">
        <v>3297</v>
      </c>
      <c r="B5484" s="141" t="s">
        <v>112</v>
      </c>
      <c r="C5484" s="1" t="s">
        <v>36</v>
      </c>
      <c r="D5484" s="37">
        <v>41787</v>
      </c>
      <c r="E5484" s="98"/>
      <c r="F5484" s="37"/>
      <c r="G5484" s="98"/>
      <c r="H5484" s="30">
        <f t="shared" si="171"/>
        <v>0</v>
      </c>
      <c r="I5484" s="179"/>
      <c r="J5484" s="28"/>
      <c r="K5484" s="28"/>
      <c r="L5484" s="28"/>
      <c r="M5484" s="28"/>
      <c r="N5484" s="28"/>
      <c r="O5484" s="28"/>
      <c r="P5484" s="28"/>
      <c r="Q5484" s="43"/>
      <c r="R5484" s="99"/>
      <c r="S5484" s="99"/>
      <c r="T5484" s="99"/>
      <c r="U5484" s="28"/>
      <c r="V5484" s="36"/>
      <c r="W5484" s="36"/>
      <c r="X5484" s="36"/>
      <c r="Y5484" s="182"/>
      <c r="Z5484" s="36"/>
      <c r="AA5484" s="182"/>
      <c r="AB5484" s="36"/>
      <c r="AC5484" s="36"/>
      <c r="AD5484" s="18"/>
      <c r="AE5484" s="36"/>
      <c r="AF5484" s="36"/>
      <c r="AG5484" s="165" t="s">
        <v>200</v>
      </c>
      <c r="AH5484" s="22"/>
      <c r="AI5484" s="22"/>
      <c r="AJ5484" s="22"/>
    </row>
    <row r="5485" spans="1:36" s="24" customFormat="1" hidden="1" x14ac:dyDescent="0.2">
      <c r="A5485" s="28" t="s">
        <v>3297</v>
      </c>
      <c r="B5485" s="141" t="s">
        <v>112</v>
      </c>
      <c r="C5485" s="1" t="s">
        <v>36</v>
      </c>
      <c r="D5485" s="37">
        <v>41788</v>
      </c>
      <c r="E5485" s="98"/>
      <c r="F5485" s="37"/>
      <c r="G5485" s="98"/>
      <c r="H5485" s="30">
        <f t="shared" si="171"/>
        <v>0</v>
      </c>
      <c r="I5485" s="179"/>
      <c r="J5485" s="28"/>
      <c r="K5485" s="28"/>
      <c r="L5485" s="28"/>
      <c r="M5485" s="28"/>
      <c r="N5485" s="28"/>
      <c r="O5485" s="28"/>
      <c r="P5485" s="28"/>
      <c r="Q5485" s="43"/>
      <c r="R5485" s="99"/>
      <c r="S5485" s="99"/>
      <c r="T5485" s="99"/>
      <c r="U5485" s="28"/>
      <c r="V5485" s="36"/>
      <c r="W5485" s="36"/>
      <c r="X5485" s="36"/>
      <c r="Y5485" s="182"/>
      <c r="Z5485" s="36"/>
      <c r="AA5485" s="182"/>
      <c r="AB5485" s="36"/>
      <c r="AC5485" s="36"/>
      <c r="AD5485" s="18"/>
      <c r="AE5485" s="36"/>
      <c r="AF5485" s="36"/>
      <c r="AG5485" s="165" t="s">
        <v>200</v>
      </c>
      <c r="AH5485" s="22"/>
      <c r="AI5485" s="22"/>
      <c r="AJ5485" s="22"/>
    </row>
    <row r="5486" spans="1:36" s="24" customFormat="1" hidden="1" x14ac:dyDescent="0.2">
      <c r="A5486" s="28" t="s">
        <v>3297</v>
      </c>
      <c r="B5486" s="141" t="s">
        <v>112</v>
      </c>
      <c r="C5486" s="1" t="s">
        <v>36</v>
      </c>
      <c r="D5486" s="37">
        <v>41789</v>
      </c>
      <c r="E5486" s="98"/>
      <c r="F5486" s="37"/>
      <c r="G5486" s="98"/>
      <c r="H5486" s="30">
        <f t="shared" si="171"/>
        <v>0</v>
      </c>
      <c r="I5486" s="179"/>
      <c r="J5486" s="28"/>
      <c r="K5486" s="28"/>
      <c r="L5486" s="28"/>
      <c r="M5486" s="28"/>
      <c r="N5486" s="28"/>
      <c r="O5486" s="28"/>
      <c r="P5486" s="28"/>
      <c r="Q5486" s="43"/>
      <c r="R5486" s="99"/>
      <c r="S5486" s="99"/>
      <c r="T5486" s="99"/>
      <c r="U5486" s="28"/>
      <c r="V5486" s="36"/>
      <c r="W5486" s="36"/>
      <c r="X5486" s="36"/>
      <c r="Y5486" s="182"/>
      <c r="Z5486" s="36"/>
      <c r="AA5486" s="182"/>
      <c r="AB5486" s="36"/>
      <c r="AC5486" s="36"/>
      <c r="AD5486" s="18"/>
      <c r="AE5486" s="36"/>
      <c r="AF5486" s="36"/>
      <c r="AG5486" s="165" t="s">
        <v>200</v>
      </c>
      <c r="AH5486" s="22"/>
      <c r="AI5486" s="22"/>
      <c r="AJ5486" s="22"/>
    </row>
    <row r="5487" spans="1:36" hidden="1" x14ac:dyDescent="0.2">
      <c r="A5487" s="28" t="s">
        <v>3297</v>
      </c>
      <c r="B5487" s="141" t="s">
        <v>112</v>
      </c>
      <c r="C5487" s="377" t="s">
        <v>36</v>
      </c>
      <c r="D5487" s="37">
        <v>41790</v>
      </c>
      <c r="E5487" s="555"/>
      <c r="F5487" s="37"/>
      <c r="G5487" s="555"/>
      <c r="H5487" s="30">
        <f t="shared" si="171"/>
        <v>0</v>
      </c>
      <c r="I5487" s="179"/>
      <c r="J5487" s="559"/>
      <c r="K5487" s="28"/>
      <c r="L5487" s="28"/>
      <c r="M5487" s="28"/>
      <c r="N5487" s="28"/>
      <c r="O5487" s="28"/>
      <c r="P5487" s="28"/>
      <c r="Q5487" s="1649"/>
      <c r="R5487" s="425"/>
      <c r="S5487" s="425"/>
      <c r="T5487" s="99"/>
      <c r="U5487" s="28"/>
      <c r="V5487" s="36"/>
      <c r="W5487" s="36"/>
      <c r="X5487" s="36"/>
      <c r="Y5487" s="182"/>
      <c r="Z5487" s="36"/>
      <c r="AA5487" s="182"/>
      <c r="AC5487" s="36"/>
      <c r="AD5487" s="18"/>
      <c r="AE5487" s="445"/>
      <c r="AF5487" s="447"/>
      <c r="AG5487" s="165" t="s">
        <v>200</v>
      </c>
    </row>
    <row r="5488" spans="1:36" ht="78.75" hidden="1" x14ac:dyDescent="0.2">
      <c r="A5488" s="28" t="s">
        <v>4114</v>
      </c>
      <c r="B5488" s="141" t="s">
        <v>112</v>
      </c>
      <c r="C5488" s="377" t="s">
        <v>36</v>
      </c>
      <c r="D5488" s="37">
        <v>41791</v>
      </c>
      <c r="E5488" s="555">
        <v>0.61111111111111105</v>
      </c>
      <c r="F5488" s="37">
        <v>41791</v>
      </c>
      <c r="G5488" s="555">
        <v>0.77013888888888893</v>
      </c>
      <c r="H5488" s="30">
        <f t="shared" si="171"/>
        <v>0.15902777777777788</v>
      </c>
      <c r="I5488" s="909"/>
      <c r="J5488" s="559" t="s">
        <v>146</v>
      </c>
      <c r="K5488" s="559" t="s">
        <v>134</v>
      </c>
      <c r="L5488" s="28" t="s">
        <v>130</v>
      </c>
      <c r="M5488" s="28" t="s">
        <v>4115</v>
      </c>
      <c r="N5488" s="28" t="s">
        <v>103</v>
      </c>
      <c r="O5488" s="28" t="s">
        <v>66</v>
      </c>
      <c r="P5488" s="28" t="s">
        <v>4116</v>
      </c>
      <c r="Q5488" s="181" t="s">
        <v>4117</v>
      </c>
      <c r="R5488" s="425">
        <v>2.6440000000000001</v>
      </c>
      <c r="S5488" s="425">
        <v>6.4000000000000001E-2</v>
      </c>
      <c r="T5488" s="99">
        <f t="shared" ref="T5488:T5510" si="172">SUM(R5488:S5488)</f>
        <v>2.7080000000000002</v>
      </c>
      <c r="U5488" s="28" t="s">
        <v>75</v>
      </c>
      <c r="V5488" s="36" t="s">
        <v>1071</v>
      </c>
      <c r="W5488" s="36" t="s">
        <v>2286</v>
      </c>
      <c r="X5488" s="36" t="s">
        <v>1071</v>
      </c>
      <c r="Y5488" s="182" t="s">
        <v>2671</v>
      </c>
      <c r="Z5488" s="36"/>
      <c r="AA5488" s="182" t="s">
        <v>6059</v>
      </c>
      <c r="AB5488" s="36"/>
      <c r="AC5488" s="36"/>
      <c r="AD5488" s="18" t="s">
        <v>49</v>
      </c>
      <c r="AE5488" s="445"/>
      <c r="AF5488" s="447"/>
      <c r="AG5488" s="181" t="s">
        <v>4117</v>
      </c>
    </row>
    <row r="5489" spans="1:36" ht="47.25" hidden="1" x14ac:dyDescent="0.2">
      <c r="A5489" s="43" t="s">
        <v>4114</v>
      </c>
      <c r="B5489" s="141" t="s">
        <v>112</v>
      </c>
      <c r="C5489" s="377" t="s">
        <v>36</v>
      </c>
      <c r="D5489" s="37">
        <v>41791</v>
      </c>
      <c r="E5489" s="555">
        <v>0.61111111111111105</v>
      </c>
      <c r="F5489" s="397">
        <v>41791</v>
      </c>
      <c r="G5489" s="555">
        <v>0.92847222222222225</v>
      </c>
      <c r="H5489" s="388">
        <f t="shared" si="171"/>
        <v>0.3173611111111112</v>
      </c>
      <c r="I5489" s="179"/>
      <c r="J5489" s="28"/>
      <c r="K5489" s="28" t="s">
        <v>834</v>
      </c>
      <c r="L5489" s="28" t="s">
        <v>130</v>
      </c>
      <c r="M5489" s="395" t="s">
        <v>4118</v>
      </c>
      <c r="N5489" s="395" t="s">
        <v>103</v>
      </c>
      <c r="O5489" s="395" t="s">
        <v>66</v>
      </c>
      <c r="P5489" s="395" t="s">
        <v>4119</v>
      </c>
      <c r="Q5489" s="43" t="s">
        <v>4120</v>
      </c>
      <c r="R5489" s="425">
        <v>21.721</v>
      </c>
      <c r="S5489" s="425">
        <v>1.794</v>
      </c>
      <c r="T5489" s="99">
        <f t="shared" si="172"/>
        <v>23.515000000000001</v>
      </c>
      <c r="U5489" s="28" t="s">
        <v>73</v>
      </c>
      <c r="V5489" s="36" t="s">
        <v>1071</v>
      </c>
      <c r="W5489" s="36" t="s">
        <v>2286</v>
      </c>
      <c r="X5489" s="36" t="s">
        <v>1071</v>
      </c>
      <c r="Y5489" s="182" t="s">
        <v>6051</v>
      </c>
      <c r="Z5489" s="36"/>
      <c r="AA5489" s="182" t="s">
        <v>5419</v>
      </c>
      <c r="AB5489" s="36"/>
      <c r="AC5489" s="36"/>
      <c r="AD5489" s="18" t="s">
        <v>40</v>
      </c>
      <c r="AE5489" s="445"/>
      <c r="AF5489" s="447"/>
      <c r="AG5489" s="43" t="s">
        <v>4120</v>
      </c>
    </row>
    <row r="5490" spans="1:36" ht="47.25" hidden="1" x14ac:dyDescent="0.2">
      <c r="A5490" s="43" t="s">
        <v>4114</v>
      </c>
      <c r="B5490" s="141" t="s">
        <v>112</v>
      </c>
      <c r="C5490" s="377" t="s">
        <v>36</v>
      </c>
      <c r="D5490" s="37">
        <v>41792</v>
      </c>
      <c r="E5490" s="555">
        <v>0.33819444444444446</v>
      </c>
      <c r="F5490" s="397">
        <v>41792</v>
      </c>
      <c r="G5490" s="555">
        <v>0.33958333333333335</v>
      </c>
      <c r="H5490" s="388">
        <v>1.3888888888888889E-3</v>
      </c>
      <c r="I5490" s="179">
        <v>10</v>
      </c>
      <c r="J5490" s="28" t="s">
        <v>146</v>
      </c>
      <c r="K5490" s="28" t="s">
        <v>834</v>
      </c>
      <c r="L5490" s="28" t="s">
        <v>130</v>
      </c>
      <c r="M5490" s="760" t="s">
        <v>2991</v>
      </c>
      <c r="N5490" s="395" t="s">
        <v>103</v>
      </c>
      <c r="O5490" s="395" t="s">
        <v>66</v>
      </c>
      <c r="P5490" s="395" t="s">
        <v>4181</v>
      </c>
      <c r="Q5490" s="43" t="s">
        <v>4182</v>
      </c>
      <c r="R5490" s="425">
        <v>0.107</v>
      </c>
      <c r="S5490" s="425">
        <v>0.56200000000000006</v>
      </c>
      <c r="T5490" s="99">
        <f t="shared" si="172"/>
        <v>0.66900000000000004</v>
      </c>
      <c r="U5490" s="28" t="s">
        <v>75</v>
      </c>
      <c r="V5490" s="36" t="s">
        <v>1071</v>
      </c>
      <c r="W5490" s="36" t="s">
        <v>2286</v>
      </c>
      <c r="X5490" s="36" t="s">
        <v>1071</v>
      </c>
      <c r="Y5490" s="182" t="s">
        <v>2139</v>
      </c>
      <c r="Z5490" s="36"/>
      <c r="AA5490" s="182" t="s">
        <v>2668</v>
      </c>
      <c r="AB5490" s="36"/>
      <c r="AC5490" s="36"/>
      <c r="AD5490" s="18" t="s">
        <v>49</v>
      </c>
      <c r="AE5490" s="445"/>
      <c r="AF5490" s="447"/>
      <c r="AG5490" s="43" t="s">
        <v>4182</v>
      </c>
    </row>
    <row r="5491" spans="1:36" s="24" customFormat="1" ht="47.25" hidden="1" x14ac:dyDescent="0.2">
      <c r="A5491" s="43" t="s">
        <v>4114</v>
      </c>
      <c r="B5491" s="141" t="s">
        <v>112</v>
      </c>
      <c r="C5491" s="1" t="s">
        <v>36</v>
      </c>
      <c r="D5491" s="37">
        <v>41792</v>
      </c>
      <c r="E5491" s="98">
        <v>0.51666666666666672</v>
      </c>
      <c r="F5491" s="37">
        <v>41792</v>
      </c>
      <c r="G5491" s="98">
        <v>0.51736111111111105</v>
      </c>
      <c r="H5491" s="30">
        <v>6.9444444444444447E-4</v>
      </c>
      <c r="I5491" s="179">
        <v>10</v>
      </c>
      <c r="J5491" s="28" t="s">
        <v>146</v>
      </c>
      <c r="K5491" s="28" t="s">
        <v>834</v>
      </c>
      <c r="L5491" s="28" t="s">
        <v>130</v>
      </c>
      <c r="M5491" s="1" t="s">
        <v>2991</v>
      </c>
      <c r="N5491" s="28" t="s">
        <v>103</v>
      </c>
      <c r="O5491" s="28" t="s">
        <v>66</v>
      </c>
      <c r="P5491" s="28" t="s">
        <v>4181</v>
      </c>
      <c r="Q5491" s="43" t="s">
        <v>4182</v>
      </c>
      <c r="R5491" s="99">
        <v>5.1999999999999998E-2</v>
      </c>
      <c r="S5491" s="99">
        <v>0.50900000000000001</v>
      </c>
      <c r="T5491" s="99">
        <f t="shared" si="172"/>
        <v>0.56100000000000005</v>
      </c>
      <c r="U5491" s="28" t="s">
        <v>75</v>
      </c>
      <c r="V5491" s="36" t="s">
        <v>1071</v>
      </c>
      <c r="W5491" s="36" t="s">
        <v>2286</v>
      </c>
      <c r="X5491" s="36" t="s">
        <v>1071</v>
      </c>
      <c r="Y5491" s="182" t="s">
        <v>2139</v>
      </c>
      <c r="Z5491" s="36"/>
      <c r="AA5491" s="182" t="s">
        <v>2668</v>
      </c>
      <c r="AB5491" s="36"/>
      <c r="AC5491" s="36"/>
      <c r="AD5491" s="18" t="s">
        <v>49</v>
      </c>
      <c r="AE5491" s="36"/>
      <c r="AF5491" s="36"/>
      <c r="AG5491" s="43" t="s">
        <v>4182</v>
      </c>
      <c r="AH5491" s="22"/>
      <c r="AI5491" s="22"/>
      <c r="AJ5491" s="22"/>
    </row>
    <row r="5492" spans="1:36" s="24" customFormat="1" ht="47.25" hidden="1" x14ac:dyDescent="0.2">
      <c r="A5492" s="43" t="s">
        <v>4114</v>
      </c>
      <c r="B5492" s="141" t="s">
        <v>112</v>
      </c>
      <c r="C5492" s="1" t="s">
        <v>36</v>
      </c>
      <c r="D5492" s="37">
        <v>41792</v>
      </c>
      <c r="E5492" s="98">
        <v>0.52777777777777779</v>
      </c>
      <c r="F5492" s="37">
        <v>41792</v>
      </c>
      <c r="G5492" s="98">
        <v>0.52847222222222223</v>
      </c>
      <c r="H5492" s="30">
        <v>6.9444444444444447E-4</v>
      </c>
      <c r="I5492" s="179">
        <v>6</v>
      </c>
      <c r="J5492" s="28"/>
      <c r="K5492" s="28" t="s">
        <v>1608</v>
      </c>
      <c r="L5492" s="28" t="s">
        <v>130</v>
      </c>
      <c r="M5492" s="28" t="s">
        <v>4183</v>
      </c>
      <c r="N5492" s="28" t="s">
        <v>103</v>
      </c>
      <c r="O5492" s="28" t="s">
        <v>66</v>
      </c>
      <c r="P5492" s="180" t="s">
        <v>1743</v>
      </c>
      <c r="Q5492" s="43" t="s">
        <v>4184</v>
      </c>
      <c r="R5492" s="99">
        <v>0.02</v>
      </c>
      <c r="S5492" s="99">
        <v>0.128</v>
      </c>
      <c r="T5492" s="99">
        <f t="shared" si="172"/>
        <v>0.14799999999999999</v>
      </c>
      <c r="U5492" s="28" t="s">
        <v>75</v>
      </c>
      <c r="V5492" s="36" t="s">
        <v>1071</v>
      </c>
      <c r="W5492" s="36" t="s">
        <v>2286</v>
      </c>
      <c r="X5492" s="36" t="s">
        <v>1071</v>
      </c>
      <c r="Y5492" s="182" t="s">
        <v>2671</v>
      </c>
      <c r="Z5492" s="36"/>
      <c r="AA5492" s="182" t="s">
        <v>6059</v>
      </c>
      <c r="AB5492" s="36"/>
      <c r="AC5492" s="36"/>
      <c r="AD5492" s="18" t="s">
        <v>61</v>
      </c>
      <c r="AE5492" s="36" t="s">
        <v>101</v>
      </c>
      <c r="AF5492" s="36"/>
      <c r="AG5492" s="43" t="s">
        <v>4184</v>
      </c>
      <c r="AH5492" s="22"/>
      <c r="AI5492" s="22"/>
      <c r="AJ5492" s="22"/>
    </row>
    <row r="5493" spans="1:36" s="24" customFormat="1" ht="63" hidden="1" x14ac:dyDescent="0.2">
      <c r="A5493" s="43" t="s">
        <v>4114</v>
      </c>
      <c r="B5493" s="141" t="s">
        <v>112</v>
      </c>
      <c r="C5493" s="1" t="s">
        <v>36</v>
      </c>
      <c r="D5493" s="37">
        <v>41792</v>
      </c>
      <c r="E5493" s="98">
        <v>0.59305555555555556</v>
      </c>
      <c r="F5493" s="37">
        <v>41792</v>
      </c>
      <c r="G5493" s="98">
        <v>0.62847222222222221</v>
      </c>
      <c r="H5493" s="30">
        <v>3.5416666666666666E-2</v>
      </c>
      <c r="I5493" s="179">
        <v>6</v>
      </c>
      <c r="J5493" s="28"/>
      <c r="K5493" s="28"/>
      <c r="L5493" s="28" t="s">
        <v>130</v>
      </c>
      <c r="M5493" s="28" t="s">
        <v>4183</v>
      </c>
      <c r="N5493" s="28" t="s">
        <v>103</v>
      </c>
      <c r="O5493" s="28" t="s">
        <v>66</v>
      </c>
      <c r="P5493" s="180" t="s">
        <v>1743</v>
      </c>
      <c r="Q5493" s="43" t="s">
        <v>4185</v>
      </c>
      <c r="R5493" s="99">
        <v>0.97099999999999997</v>
      </c>
      <c r="S5493" s="99">
        <v>0.13900000000000001</v>
      </c>
      <c r="T5493" s="99">
        <f t="shared" si="172"/>
        <v>1.1099999999999999</v>
      </c>
      <c r="U5493" s="28" t="s">
        <v>75</v>
      </c>
      <c r="V5493" s="36" t="s">
        <v>1071</v>
      </c>
      <c r="W5493" s="36" t="s">
        <v>2286</v>
      </c>
      <c r="X5493" s="36" t="s">
        <v>1071</v>
      </c>
      <c r="Y5493" s="182" t="s">
        <v>2671</v>
      </c>
      <c r="Z5493" s="36"/>
      <c r="AA5493" s="182" t="s">
        <v>6059</v>
      </c>
      <c r="AB5493" s="36"/>
      <c r="AC5493" s="36"/>
      <c r="AD5493" s="18" t="s">
        <v>60</v>
      </c>
      <c r="AE5493" s="36"/>
      <c r="AF5493" s="36"/>
      <c r="AG5493" s="43" t="s">
        <v>4185</v>
      </c>
      <c r="AH5493" s="22"/>
      <c r="AI5493" s="22"/>
      <c r="AJ5493" s="22"/>
    </row>
    <row r="5494" spans="1:36" ht="251.25" hidden="1" customHeight="1" x14ac:dyDescent="0.2">
      <c r="A5494" s="43" t="s">
        <v>4114</v>
      </c>
      <c r="B5494" s="141" t="s">
        <v>112</v>
      </c>
      <c r="C5494" s="1" t="s">
        <v>36</v>
      </c>
      <c r="D5494" s="37">
        <v>41792</v>
      </c>
      <c r="E5494" s="98">
        <v>0.59305555555555556</v>
      </c>
      <c r="F5494" s="37">
        <v>41792</v>
      </c>
      <c r="G5494" s="98">
        <v>0.64236111111111105</v>
      </c>
      <c r="H5494" s="30">
        <v>4.9305555555555554E-2</v>
      </c>
      <c r="I5494" s="179">
        <v>17</v>
      </c>
      <c r="J5494" s="28"/>
      <c r="K5494" s="28" t="s">
        <v>834</v>
      </c>
      <c r="L5494" s="28" t="s">
        <v>130</v>
      </c>
      <c r="M5494" s="1" t="s">
        <v>4186</v>
      </c>
      <c r="N5494" s="28">
        <v>35</v>
      </c>
      <c r="O5494" s="28" t="s">
        <v>66</v>
      </c>
      <c r="P5494" s="28" t="s">
        <v>4187</v>
      </c>
      <c r="Q5494" s="374" t="s">
        <v>4188</v>
      </c>
      <c r="R5494" s="99">
        <v>2.3479999999999999</v>
      </c>
      <c r="S5494" s="99">
        <v>0.29899999999999999</v>
      </c>
      <c r="T5494" s="99">
        <f t="shared" si="172"/>
        <v>2.6469999999999998</v>
      </c>
      <c r="U5494" s="28" t="s">
        <v>75</v>
      </c>
      <c r="V5494" s="36" t="s">
        <v>1071</v>
      </c>
      <c r="W5494" s="36" t="s">
        <v>2286</v>
      </c>
      <c r="X5494" s="36" t="s">
        <v>1071</v>
      </c>
      <c r="Y5494" s="182" t="s">
        <v>2138</v>
      </c>
      <c r="Z5494" s="36"/>
      <c r="AA5494" s="182" t="s">
        <v>6013</v>
      </c>
      <c r="AB5494" s="36"/>
      <c r="AC5494" s="36"/>
      <c r="AD5494" s="18" t="s">
        <v>49</v>
      </c>
      <c r="AE5494" s="36"/>
      <c r="AF5494" s="36"/>
      <c r="AG5494" s="43" t="s">
        <v>4188</v>
      </c>
    </row>
    <row r="5495" spans="1:36" ht="47.25" hidden="1" x14ac:dyDescent="0.2">
      <c r="A5495" s="374" t="s">
        <v>4114</v>
      </c>
      <c r="B5495" s="143" t="s">
        <v>112</v>
      </c>
      <c r="C5495" s="3" t="s">
        <v>36</v>
      </c>
      <c r="D5495" s="37">
        <v>41792</v>
      </c>
      <c r="E5495" s="1130">
        <v>0.62222222222222223</v>
      </c>
      <c r="F5495" s="379">
        <v>41792</v>
      </c>
      <c r="G5495" s="1130">
        <v>0.76388888888888884</v>
      </c>
      <c r="H5495" s="393">
        <v>0.14166666666666666</v>
      </c>
      <c r="I5495" s="660">
        <v>14</v>
      </c>
      <c r="J5495" s="22" t="s">
        <v>146</v>
      </c>
      <c r="K5495" s="22" t="s">
        <v>834</v>
      </c>
      <c r="L5495" s="22" t="s">
        <v>130</v>
      </c>
      <c r="M5495" s="22" t="s">
        <v>4118</v>
      </c>
      <c r="N5495" s="22" t="s">
        <v>103</v>
      </c>
      <c r="O5495" s="22" t="s">
        <v>66</v>
      </c>
      <c r="P5495" s="22" t="s">
        <v>4119</v>
      </c>
      <c r="Q5495" s="374" t="s">
        <v>4189</v>
      </c>
      <c r="R5495" s="23">
        <v>9.0640000000000001</v>
      </c>
      <c r="S5495" s="23">
        <v>0.95799999999999996</v>
      </c>
      <c r="T5495" s="23">
        <f t="shared" si="172"/>
        <v>10.022</v>
      </c>
      <c r="U5495" s="28" t="s">
        <v>75</v>
      </c>
      <c r="V5495" s="36" t="s">
        <v>1071</v>
      </c>
      <c r="W5495" s="24" t="s">
        <v>2286</v>
      </c>
      <c r="X5495" s="24" t="s">
        <v>1071</v>
      </c>
      <c r="Y5495" s="436" t="s">
        <v>6051</v>
      </c>
      <c r="AA5495" s="436" t="s">
        <v>5419</v>
      </c>
      <c r="AD5495" s="442" t="s">
        <v>49</v>
      </c>
      <c r="AG5495" s="374" t="s">
        <v>4189</v>
      </c>
    </row>
    <row r="5496" spans="1:36" s="3" customFormat="1" ht="50.25" hidden="1" customHeight="1" x14ac:dyDescent="0.2">
      <c r="A5496" s="43" t="s">
        <v>4114</v>
      </c>
      <c r="B5496" s="141" t="s">
        <v>112</v>
      </c>
      <c r="C5496" s="1" t="s">
        <v>36</v>
      </c>
      <c r="D5496" s="37">
        <v>41792</v>
      </c>
      <c r="E5496" s="98">
        <v>0.65763888888888888</v>
      </c>
      <c r="F5496" s="37">
        <v>41792</v>
      </c>
      <c r="G5496" s="98">
        <v>0.71527777777777779</v>
      </c>
      <c r="H5496" s="30">
        <v>5.7638888888888885E-2</v>
      </c>
      <c r="I5496" s="179">
        <v>9</v>
      </c>
      <c r="J5496" s="28" t="s">
        <v>146</v>
      </c>
      <c r="K5496" s="28" t="s">
        <v>134</v>
      </c>
      <c r="L5496" s="28" t="s">
        <v>130</v>
      </c>
      <c r="M5496" s="28" t="s">
        <v>4190</v>
      </c>
      <c r="N5496" s="28" t="s">
        <v>103</v>
      </c>
      <c r="O5496" s="28" t="s">
        <v>66</v>
      </c>
      <c r="P5496" s="28" t="s">
        <v>4191</v>
      </c>
      <c r="Q5496" s="43" t="s">
        <v>4192</v>
      </c>
      <c r="R5496" s="99">
        <v>2.44</v>
      </c>
      <c r="S5496" s="99">
        <v>0.26400000000000001</v>
      </c>
      <c r="T5496" s="99">
        <f t="shared" si="172"/>
        <v>2.7039999999999997</v>
      </c>
      <c r="U5496" s="28" t="s">
        <v>75</v>
      </c>
      <c r="V5496" s="36" t="s">
        <v>1071</v>
      </c>
      <c r="W5496" s="36" t="s">
        <v>2286</v>
      </c>
      <c r="X5496" s="36" t="s">
        <v>1071</v>
      </c>
      <c r="Y5496" s="182" t="s">
        <v>6055</v>
      </c>
      <c r="Z5496" s="36"/>
      <c r="AA5496" s="182" t="s">
        <v>6034</v>
      </c>
      <c r="AB5496" s="36"/>
      <c r="AC5496" s="36"/>
      <c r="AD5496" s="18" t="s">
        <v>60</v>
      </c>
      <c r="AE5496" s="36"/>
      <c r="AF5496" s="36"/>
      <c r="AG5496" s="43" t="s">
        <v>4192</v>
      </c>
      <c r="AH5496" s="22"/>
      <c r="AI5496" s="22"/>
      <c r="AJ5496" s="22"/>
    </row>
    <row r="5497" spans="1:36" s="3" customFormat="1" ht="51.75" hidden="1" customHeight="1" x14ac:dyDescent="0.2">
      <c r="A5497" s="43" t="s">
        <v>4114</v>
      </c>
      <c r="B5497" s="141" t="s">
        <v>112</v>
      </c>
      <c r="C5497" s="1" t="s">
        <v>36</v>
      </c>
      <c r="D5497" s="37">
        <v>41792</v>
      </c>
      <c r="E5497" s="98">
        <v>0.74930555555555556</v>
      </c>
      <c r="F5497" s="37">
        <v>41792</v>
      </c>
      <c r="G5497" s="98">
        <v>0.75</v>
      </c>
      <c r="H5497" s="30">
        <v>6.9444444444444447E-4</v>
      </c>
      <c r="I5497" s="179">
        <v>10</v>
      </c>
      <c r="J5497" s="28"/>
      <c r="K5497" s="28" t="s">
        <v>133</v>
      </c>
      <c r="L5497" s="28" t="s">
        <v>130</v>
      </c>
      <c r="M5497" s="1" t="s">
        <v>2991</v>
      </c>
      <c r="N5497" s="28" t="s">
        <v>103</v>
      </c>
      <c r="O5497" s="28" t="s">
        <v>66</v>
      </c>
      <c r="P5497" s="28" t="s">
        <v>1611</v>
      </c>
      <c r="Q5497" s="43" t="s">
        <v>4182</v>
      </c>
      <c r="R5497" s="99">
        <v>5.1999999999999998E-2</v>
      </c>
      <c r="S5497" s="99">
        <v>0.85499999999999998</v>
      </c>
      <c r="T5497" s="99">
        <f t="shared" si="172"/>
        <v>0.90700000000000003</v>
      </c>
      <c r="U5497" s="28" t="s">
        <v>75</v>
      </c>
      <c r="V5497" s="36" t="s">
        <v>1071</v>
      </c>
      <c r="W5497" s="36" t="s">
        <v>2286</v>
      </c>
      <c r="X5497" s="36" t="s">
        <v>1071</v>
      </c>
      <c r="Y5497" s="182" t="s">
        <v>2139</v>
      </c>
      <c r="Z5497" s="36"/>
      <c r="AA5497" s="182" t="s">
        <v>2668</v>
      </c>
      <c r="AB5497" s="36"/>
      <c r="AC5497" s="36"/>
      <c r="AD5497" s="18" t="s">
        <v>49</v>
      </c>
      <c r="AE5497" s="36"/>
      <c r="AF5497" s="36"/>
      <c r="AG5497" s="43" t="s">
        <v>4182</v>
      </c>
      <c r="AH5497" s="22"/>
      <c r="AI5497" s="22"/>
      <c r="AJ5497" s="22"/>
    </row>
    <row r="5498" spans="1:36" s="3" customFormat="1" ht="65.25" hidden="1" customHeight="1" x14ac:dyDescent="0.2">
      <c r="A5498" s="43" t="s">
        <v>4114</v>
      </c>
      <c r="B5498" s="141" t="s">
        <v>112</v>
      </c>
      <c r="C5498" s="1" t="s">
        <v>36</v>
      </c>
      <c r="D5498" s="37">
        <v>41792</v>
      </c>
      <c r="E5498" s="98">
        <v>0.86805555555555547</v>
      </c>
      <c r="F5498" s="37">
        <v>41792</v>
      </c>
      <c r="G5498" s="98">
        <v>0.88541666666666663</v>
      </c>
      <c r="H5498" s="30">
        <v>1.7361111111111112E-2</v>
      </c>
      <c r="I5498" s="179">
        <v>6</v>
      </c>
      <c r="J5498" s="28"/>
      <c r="K5498" s="28"/>
      <c r="L5498" s="28" t="s">
        <v>130</v>
      </c>
      <c r="M5498" s="28" t="s">
        <v>3310</v>
      </c>
      <c r="N5498" s="28" t="s">
        <v>103</v>
      </c>
      <c r="O5498" s="28" t="s">
        <v>66</v>
      </c>
      <c r="P5498" s="28" t="s">
        <v>1890</v>
      </c>
      <c r="Q5498" s="43" t="s">
        <v>4193</v>
      </c>
      <c r="R5498" s="99">
        <v>0.443</v>
      </c>
      <c r="S5498" s="99">
        <v>0.36499999999999999</v>
      </c>
      <c r="T5498" s="99">
        <f t="shared" si="172"/>
        <v>0.80800000000000005</v>
      </c>
      <c r="U5498" s="28" t="s">
        <v>75</v>
      </c>
      <c r="V5498" s="36" t="s">
        <v>1071</v>
      </c>
      <c r="W5498" s="36" t="s">
        <v>2286</v>
      </c>
      <c r="X5498" s="36" t="s">
        <v>1071</v>
      </c>
      <c r="Y5498" s="182" t="s">
        <v>5418</v>
      </c>
      <c r="Z5498" s="36"/>
      <c r="AA5498" s="182" t="s">
        <v>5987</v>
      </c>
      <c r="AB5498" s="36"/>
      <c r="AC5498" s="36"/>
      <c r="AD5498" s="18" t="s">
        <v>49</v>
      </c>
      <c r="AE5498" s="36"/>
      <c r="AF5498" s="36"/>
      <c r="AG5498" s="43" t="s">
        <v>4193</v>
      </c>
      <c r="AH5498" s="22"/>
      <c r="AI5498" s="22"/>
      <c r="AJ5498" s="22"/>
    </row>
    <row r="5499" spans="1:36" s="3" customFormat="1" ht="19.5" hidden="1" customHeight="1" x14ac:dyDescent="0.2">
      <c r="A5499" s="43" t="s">
        <v>4114</v>
      </c>
      <c r="B5499" s="141" t="s">
        <v>112</v>
      </c>
      <c r="C5499" s="1" t="s">
        <v>36</v>
      </c>
      <c r="D5499" s="37">
        <v>41793</v>
      </c>
      <c r="E5499" s="171">
        <v>0.3125</v>
      </c>
      <c r="F5499" s="37">
        <v>41793</v>
      </c>
      <c r="G5499" s="171">
        <v>0.4375</v>
      </c>
      <c r="H5499" s="30">
        <v>0.125</v>
      </c>
      <c r="I5499" s="179">
        <v>3</v>
      </c>
      <c r="J5499" s="28" t="s">
        <v>146</v>
      </c>
      <c r="K5499" s="28" t="s">
        <v>834</v>
      </c>
      <c r="L5499" s="28" t="s">
        <v>130</v>
      </c>
      <c r="M5499" s="28" t="s">
        <v>4194</v>
      </c>
      <c r="N5499" s="28" t="s">
        <v>103</v>
      </c>
      <c r="O5499" s="28" t="s">
        <v>66</v>
      </c>
      <c r="P5499" s="174" t="s">
        <v>1769</v>
      </c>
      <c r="Q5499" s="103" t="s">
        <v>4195</v>
      </c>
      <c r="R5499" s="99">
        <v>13.64</v>
      </c>
      <c r="S5499" s="99">
        <v>0.86699999999999999</v>
      </c>
      <c r="T5499" s="99">
        <f t="shared" si="172"/>
        <v>14.507000000000001</v>
      </c>
      <c r="U5499" s="28" t="s">
        <v>75</v>
      </c>
      <c r="V5499" s="36" t="s">
        <v>1071</v>
      </c>
      <c r="W5499" s="36" t="s">
        <v>2286</v>
      </c>
      <c r="X5499" s="36" t="s">
        <v>1071</v>
      </c>
      <c r="Y5499" s="182" t="s">
        <v>6051</v>
      </c>
      <c r="Z5499" s="36"/>
      <c r="AA5499" s="182" t="s">
        <v>5419</v>
      </c>
      <c r="AB5499" s="36"/>
      <c r="AC5499" s="36"/>
      <c r="AD5499" s="18" t="s">
        <v>60</v>
      </c>
      <c r="AE5499" s="36"/>
      <c r="AF5499" s="36"/>
      <c r="AG5499" s="103" t="s">
        <v>4195</v>
      </c>
      <c r="AH5499" s="22"/>
      <c r="AI5499" s="22"/>
      <c r="AJ5499" s="22"/>
    </row>
    <row r="5500" spans="1:36" s="3" customFormat="1" ht="19.5" hidden="1" customHeight="1" x14ac:dyDescent="0.2">
      <c r="A5500" s="43" t="s">
        <v>4114</v>
      </c>
      <c r="B5500" s="141" t="s">
        <v>112</v>
      </c>
      <c r="C5500" s="1" t="s">
        <v>36</v>
      </c>
      <c r="D5500" s="37">
        <v>41793</v>
      </c>
      <c r="E5500" s="171">
        <v>0.30902777777777779</v>
      </c>
      <c r="F5500" s="37">
        <v>41793</v>
      </c>
      <c r="G5500" s="171">
        <v>0.3611111111111111</v>
      </c>
      <c r="H5500" s="30">
        <v>5.2083333333333336E-2</v>
      </c>
      <c r="I5500" s="179">
        <v>17</v>
      </c>
      <c r="J5500" s="28" t="s">
        <v>146</v>
      </c>
      <c r="K5500" s="28" t="s">
        <v>834</v>
      </c>
      <c r="L5500" s="28" t="s">
        <v>130</v>
      </c>
      <c r="M5500" s="1" t="s">
        <v>4186</v>
      </c>
      <c r="N5500" s="28" t="s">
        <v>103</v>
      </c>
      <c r="O5500" s="28" t="s">
        <v>66</v>
      </c>
      <c r="P5500" s="174" t="s">
        <v>4187</v>
      </c>
      <c r="Q5500" s="103" t="s">
        <v>4196</v>
      </c>
      <c r="R5500" s="99">
        <v>2.48</v>
      </c>
      <c r="S5500" s="99">
        <v>0.248</v>
      </c>
      <c r="T5500" s="99">
        <f t="shared" si="172"/>
        <v>2.7279999999999998</v>
      </c>
      <c r="U5500" s="28" t="s">
        <v>75</v>
      </c>
      <c r="V5500" s="36" t="s">
        <v>1071</v>
      </c>
      <c r="W5500" s="36" t="s">
        <v>1268</v>
      </c>
      <c r="X5500" s="36" t="s">
        <v>1071</v>
      </c>
      <c r="Y5500" s="182" t="s">
        <v>2138</v>
      </c>
      <c r="Z5500" s="36"/>
      <c r="AA5500" s="182" t="s">
        <v>6013</v>
      </c>
      <c r="AB5500" s="36"/>
      <c r="AC5500" s="36"/>
      <c r="AD5500" s="18" t="s">
        <v>61</v>
      </c>
      <c r="AE5500" s="36"/>
      <c r="AF5500" s="36"/>
      <c r="AG5500" s="103" t="s">
        <v>4196</v>
      </c>
      <c r="AH5500" s="22"/>
      <c r="AI5500" s="22"/>
      <c r="AJ5500" s="22"/>
    </row>
    <row r="5501" spans="1:36" s="3" customFormat="1" ht="19.5" hidden="1" customHeight="1" x14ac:dyDescent="0.2">
      <c r="A5501" s="43" t="s">
        <v>4114</v>
      </c>
      <c r="B5501" s="141" t="s">
        <v>112</v>
      </c>
      <c r="C5501" s="1" t="s">
        <v>36</v>
      </c>
      <c r="D5501" s="37">
        <v>41793</v>
      </c>
      <c r="E5501" s="171">
        <v>0.39305555555555555</v>
      </c>
      <c r="F5501" s="37">
        <v>41793</v>
      </c>
      <c r="G5501" s="268">
        <v>0.62361111111111112</v>
      </c>
      <c r="H5501" s="30">
        <v>0.23055555555555554</v>
      </c>
      <c r="I5501" s="179">
        <v>10</v>
      </c>
      <c r="J5501" s="28" t="s">
        <v>146</v>
      </c>
      <c r="K5501" s="28" t="s">
        <v>834</v>
      </c>
      <c r="L5501" s="28" t="s">
        <v>130</v>
      </c>
      <c r="M5501" s="1" t="s">
        <v>2991</v>
      </c>
      <c r="N5501" s="28" t="s">
        <v>103</v>
      </c>
      <c r="O5501" s="28" t="s">
        <v>66</v>
      </c>
      <c r="P5501" s="174" t="s">
        <v>1611</v>
      </c>
      <c r="Q5501" s="103" t="s">
        <v>4197</v>
      </c>
      <c r="R5501" s="99">
        <v>17.832000000000001</v>
      </c>
      <c r="S5501" s="99">
        <v>0.50800000000000001</v>
      </c>
      <c r="T5501" s="99">
        <f t="shared" si="172"/>
        <v>18.34</v>
      </c>
      <c r="U5501" s="28" t="s">
        <v>75</v>
      </c>
      <c r="V5501" s="36" t="s">
        <v>1071</v>
      </c>
      <c r="W5501" s="36" t="s">
        <v>2286</v>
      </c>
      <c r="X5501" s="36" t="s">
        <v>1071</v>
      </c>
      <c r="Y5501" s="182" t="s">
        <v>2139</v>
      </c>
      <c r="Z5501" s="36"/>
      <c r="AA5501" s="182" t="s">
        <v>2668</v>
      </c>
      <c r="AB5501" s="36"/>
      <c r="AC5501" s="36"/>
      <c r="AD5501" s="18" t="s">
        <v>52</v>
      </c>
      <c r="AE5501" s="36"/>
      <c r="AF5501" s="36"/>
      <c r="AG5501" s="103" t="s">
        <v>4197</v>
      </c>
      <c r="AH5501" s="22"/>
      <c r="AI5501" s="22"/>
      <c r="AJ5501" s="22"/>
    </row>
    <row r="5502" spans="1:36" ht="63" hidden="1" x14ac:dyDescent="0.2">
      <c r="A5502" s="43" t="s">
        <v>4114</v>
      </c>
      <c r="B5502" s="141" t="s">
        <v>112</v>
      </c>
      <c r="C5502" s="1" t="s">
        <v>36</v>
      </c>
      <c r="D5502" s="37">
        <v>41793</v>
      </c>
      <c r="E5502" s="171">
        <v>0.42569444444444443</v>
      </c>
      <c r="F5502" s="37">
        <v>41793</v>
      </c>
      <c r="G5502" s="268">
        <v>0.46666666666666662</v>
      </c>
      <c r="H5502" s="30">
        <v>4.0972222222222222E-2</v>
      </c>
      <c r="I5502" s="179">
        <v>2</v>
      </c>
      <c r="J5502" s="28" t="s">
        <v>178</v>
      </c>
      <c r="K5502" s="28" t="s">
        <v>133</v>
      </c>
      <c r="L5502" s="28" t="s">
        <v>130</v>
      </c>
      <c r="M5502" s="28" t="s">
        <v>4198</v>
      </c>
      <c r="N5502" s="28" t="s">
        <v>103</v>
      </c>
      <c r="O5502" s="28" t="s">
        <v>66</v>
      </c>
      <c r="P5502" s="28" t="s">
        <v>1884</v>
      </c>
      <c r="Q5502" s="43" t="s">
        <v>4199</v>
      </c>
      <c r="R5502" s="99">
        <v>0.59899999999999998</v>
      </c>
      <c r="S5502" s="99">
        <v>0.72099999999999997</v>
      </c>
      <c r="T5502" s="99">
        <f t="shared" si="172"/>
        <v>1.3199999999999998</v>
      </c>
      <c r="U5502" s="28" t="s">
        <v>75</v>
      </c>
      <c r="V5502" s="36" t="s">
        <v>1071</v>
      </c>
      <c r="W5502" s="36" t="s">
        <v>2286</v>
      </c>
      <c r="X5502" s="36" t="s">
        <v>1071</v>
      </c>
      <c r="Y5502" s="182" t="s">
        <v>5418</v>
      </c>
      <c r="Z5502" s="36"/>
      <c r="AA5502" s="182" t="s">
        <v>5987</v>
      </c>
      <c r="AB5502" s="36"/>
      <c r="AC5502" s="36"/>
      <c r="AD5502" s="18" t="s">
        <v>49</v>
      </c>
      <c r="AE5502" s="36"/>
      <c r="AF5502" s="36"/>
      <c r="AG5502" s="43" t="s">
        <v>4199</v>
      </c>
    </row>
    <row r="5503" spans="1:36" ht="60" hidden="1" x14ac:dyDescent="0.2">
      <c r="A5503" s="43" t="s">
        <v>4114</v>
      </c>
      <c r="B5503" s="141" t="s">
        <v>112</v>
      </c>
      <c r="C5503" s="1" t="s">
        <v>36</v>
      </c>
      <c r="D5503" s="37">
        <v>41793</v>
      </c>
      <c r="E5503" s="171">
        <v>0.38958333333333334</v>
      </c>
      <c r="F5503" s="37">
        <v>41793</v>
      </c>
      <c r="G5503" s="171">
        <v>0.39027777777777778</v>
      </c>
      <c r="H5503" s="30">
        <v>6.9444444444444447E-4</v>
      </c>
      <c r="I5503" s="179">
        <v>13</v>
      </c>
      <c r="J5503" s="28"/>
      <c r="K5503" s="28" t="s">
        <v>133</v>
      </c>
      <c r="L5503" s="28" t="s">
        <v>130</v>
      </c>
      <c r="M5503" s="1" t="s">
        <v>4200</v>
      </c>
      <c r="N5503" s="28" t="s">
        <v>103</v>
      </c>
      <c r="O5503" s="28" t="s">
        <v>66</v>
      </c>
      <c r="P5503" s="174" t="s">
        <v>4201</v>
      </c>
      <c r="Q5503" s="103" t="s">
        <v>4202</v>
      </c>
      <c r="R5503" s="99">
        <v>8.7999999999999995E-2</v>
      </c>
      <c r="S5503" s="99">
        <v>1.0149999999999999</v>
      </c>
      <c r="T5503" s="99">
        <f t="shared" si="172"/>
        <v>1.103</v>
      </c>
      <c r="U5503" s="28" t="s">
        <v>82</v>
      </c>
      <c r="V5503" s="36" t="s">
        <v>1071</v>
      </c>
      <c r="W5503" s="36" t="s">
        <v>2286</v>
      </c>
      <c r="X5503" s="36" t="s">
        <v>1071</v>
      </c>
      <c r="Y5503" s="182" t="s">
        <v>5418</v>
      </c>
      <c r="Z5503" s="36"/>
      <c r="AA5503" s="182" t="s">
        <v>5987</v>
      </c>
      <c r="AB5503" s="36"/>
      <c r="AC5503" s="36"/>
      <c r="AD5503" s="18" t="s">
        <v>60</v>
      </c>
      <c r="AE5503" s="36"/>
      <c r="AF5503" s="36"/>
      <c r="AG5503" s="103" t="s">
        <v>4202</v>
      </c>
    </row>
    <row r="5504" spans="1:36" ht="150" hidden="1" x14ac:dyDescent="0.2">
      <c r="A5504" s="43" t="s">
        <v>4114</v>
      </c>
      <c r="B5504" s="141" t="s">
        <v>112</v>
      </c>
      <c r="C5504" s="1" t="s">
        <v>36</v>
      </c>
      <c r="D5504" s="37">
        <v>41793</v>
      </c>
      <c r="E5504" s="171">
        <v>0.45833333333333331</v>
      </c>
      <c r="F5504" s="37">
        <v>41793</v>
      </c>
      <c r="G5504" s="171">
        <v>0.70624999999999993</v>
      </c>
      <c r="H5504" s="30">
        <v>0.24791666666666667</v>
      </c>
      <c r="I5504" s="179">
        <v>15</v>
      </c>
      <c r="J5504" s="28"/>
      <c r="K5504" s="28" t="s">
        <v>834</v>
      </c>
      <c r="L5504" s="28" t="s">
        <v>125</v>
      </c>
      <c r="M5504" s="28" t="s">
        <v>4203</v>
      </c>
      <c r="N5504" s="28" t="s">
        <v>103</v>
      </c>
      <c r="O5504" s="28" t="s">
        <v>66</v>
      </c>
      <c r="P5504" s="174" t="s">
        <v>4204</v>
      </c>
      <c r="Q5504" s="103" t="s">
        <v>4205</v>
      </c>
      <c r="R5504" s="99">
        <v>29.274999999999999</v>
      </c>
      <c r="S5504" s="99">
        <v>2.0339999999999998</v>
      </c>
      <c r="T5504" s="99">
        <f t="shared" si="172"/>
        <v>31.308999999999997</v>
      </c>
      <c r="U5504" s="28" t="s">
        <v>75</v>
      </c>
      <c r="V5504" s="36" t="s">
        <v>1071</v>
      </c>
      <c r="W5504" s="36" t="s">
        <v>2286</v>
      </c>
      <c r="X5504" s="36" t="s">
        <v>1071</v>
      </c>
      <c r="Y5504" s="182" t="s">
        <v>6051</v>
      </c>
      <c r="Z5504" s="36"/>
      <c r="AA5504" s="182" t="s">
        <v>5419</v>
      </c>
      <c r="AB5504" s="36"/>
      <c r="AC5504" s="36"/>
      <c r="AD5504" s="18" t="s">
        <v>55</v>
      </c>
      <c r="AE5504" s="36"/>
      <c r="AF5504" s="36"/>
      <c r="AG5504" s="103" t="s">
        <v>4205</v>
      </c>
    </row>
    <row r="5505" spans="1:33" ht="90" hidden="1" x14ac:dyDescent="0.2">
      <c r="A5505" s="43" t="s">
        <v>4114</v>
      </c>
      <c r="B5505" s="141" t="s">
        <v>112</v>
      </c>
      <c r="C5505" s="1" t="s">
        <v>36</v>
      </c>
      <c r="D5505" s="37">
        <v>41793</v>
      </c>
      <c r="E5505" s="171">
        <v>0.45833333333333331</v>
      </c>
      <c r="F5505" s="37">
        <v>41793</v>
      </c>
      <c r="G5505" s="171">
        <v>0.6020833333333333</v>
      </c>
      <c r="H5505" s="30">
        <v>0.14375000000000002</v>
      </c>
      <c r="I5505" s="179">
        <v>14</v>
      </c>
      <c r="J5505" s="28"/>
      <c r="K5505" s="28" t="s">
        <v>834</v>
      </c>
      <c r="L5505" s="28" t="s">
        <v>130</v>
      </c>
      <c r="M5505" s="1" t="s">
        <v>4206</v>
      </c>
      <c r="N5505" s="28" t="s">
        <v>103</v>
      </c>
      <c r="O5505" s="28" t="s">
        <v>66</v>
      </c>
      <c r="P5505" s="174" t="s">
        <v>4119</v>
      </c>
      <c r="Q5505" s="103" t="s">
        <v>4207</v>
      </c>
      <c r="R5505" s="99">
        <v>9.1959999999999997</v>
      </c>
      <c r="S5505" s="99">
        <v>0.436</v>
      </c>
      <c r="T5505" s="99">
        <f t="shared" si="172"/>
        <v>9.6319999999999997</v>
      </c>
      <c r="U5505" s="28" t="s">
        <v>75</v>
      </c>
      <c r="V5505" s="36" t="s">
        <v>1071</v>
      </c>
      <c r="W5505" s="36" t="s">
        <v>2286</v>
      </c>
      <c r="X5505" s="36" t="s">
        <v>1071</v>
      </c>
      <c r="Y5505" s="182" t="s">
        <v>6051</v>
      </c>
      <c r="Z5505" s="36"/>
      <c r="AA5505" s="182" t="s">
        <v>5419</v>
      </c>
      <c r="AB5505" s="36"/>
      <c r="AC5505" s="36"/>
      <c r="AD5505" s="18" t="s">
        <v>49</v>
      </c>
      <c r="AE5505" s="36"/>
      <c r="AF5505" s="36"/>
      <c r="AG5505" s="103" t="s">
        <v>4207</v>
      </c>
    </row>
    <row r="5506" spans="1:33" ht="60" hidden="1" x14ac:dyDescent="0.2">
      <c r="A5506" s="43" t="s">
        <v>4114</v>
      </c>
      <c r="B5506" s="141" t="s">
        <v>112</v>
      </c>
      <c r="C5506" s="1" t="s">
        <v>36</v>
      </c>
      <c r="D5506" s="37">
        <v>41793</v>
      </c>
      <c r="E5506" s="171">
        <v>0.52083333333333337</v>
      </c>
      <c r="F5506" s="37">
        <v>41793</v>
      </c>
      <c r="G5506" s="171">
        <v>0.72013888888888899</v>
      </c>
      <c r="H5506" s="30">
        <v>0.19930555555555554</v>
      </c>
      <c r="I5506" s="179">
        <v>17</v>
      </c>
      <c r="J5506" s="28" t="s">
        <v>146</v>
      </c>
      <c r="K5506" s="28" t="s">
        <v>834</v>
      </c>
      <c r="L5506" s="28" t="s">
        <v>130</v>
      </c>
      <c r="M5506" s="1" t="s">
        <v>4186</v>
      </c>
      <c r="N5506" s="28" t="s">
        <v>103</v>
      </c>
      <c r="O5506" s="28" t="s">
        <v>66</v>
      </c>
      <c r="P5506" s="174" t="s">
        <v>4187</v>
      </c>
      <c r="Q5506" s="103" t="s">
        <v>4208</v>
      </c>
      <c r="R5506" s="99">
        <v>9.4939999999999998</v>
      </c>
      <c r="S5506" s="99">
        <v>0.31900000000000001</v>
      </c>
      <c r="T5506" s="99">
        <f t="shared" si="172"/>
        <v>9.8130000000000006</v>
      </c>
      <c r="U5506" s="28" t="s">
        <v>75</v>
      </c>
      <c r="V5506" s="36" t="s">
        <v>1071</v>
      </c>
      <c r="W5506" s="36" t="s">
        <v>2286</v>
      </c>
      <c r="X5506" s="36" t="s">
        <v>1071</v>
      </c>
      <c r="Y5506" s="182" t="s">
        <v>2138</v>
      </c>
      <c r="Z5506" s="36"/>
      <c r="AA5506" s="182" t="s">
        <v>6013</v>
      </c>
      <c r="AB5506" s="36"/>
      <c r="AC5506" s="36"/>
      <c r="AD5506" s="18" t="s">
        <v>62</v>
      </c>
      <c r="AE5506" s="36"/>
      <c r="AF5506" s="36"/>
      <c r="AG5506" s="103" t="s">
        <v>4208</v>
      </c>
    </row>
    <row r="5507" spans="1:33" ht="47.25" hidden="1" x14ac:dyDescent="0.2">
      <c r="A5507" s="43" t="s">
        <v>4114</v>
      </c>
      <c r="B5507" s="141" t="s">
        <v>112</v>
      </c>
      <c r="C5507" s="1" t="s">
        <v>36</v>
      </c>
      <c r="D5507" s="37">
        <v>41793</v>
      </c>
      <c r="E5507" s="171">
        <v>0.54861111111111105</v>
      </c>
      <c r="F5507" s="37">
        <v>41793</v>
      </c>
      <c r="G5507" s="171">
        <v>0.71527777777777779</v>
      </c>
      <c r="H5507" s="30">
        <v>0.16666666666666666</v>
      </c>
      <c r="I5507" s="179">
        <v>2</v>
      </c>
      <c r="J5507" s="28" t="s">
        <v>146</v>
      </c>
      <c r="K5507" s="28" t="s">
        <v>834</v>
      </c>
      <c r="L5507" s="28" t="s">
        <v>130</v>
      </c>
      <c r="M5507" s="28" t="s">
        <v>4209</v>
      </c>
      <c r="N5507" s="28" t="s">
        <v>103</v>
      </c>
      <c r="O5507" s="28" t="s">
        <v>66</v>
      </c>
      <c r="P5507" s="174" t="s">
        <v>4210</v>
      </c>
      <c r="Q5507" s="103" t="s">
        <v>4211</v>
      </c>
      <c r="R5507" s="99">
        <v>1.3420000000000001</v>
      </c>
      <c r="S5507" s="99">
        <v>7.6999999999999999E-2</v>
      </c>
      <c r="T5507" s="99">
        <f t="shared" si="172"/>
        <v>1.419</v>
      </c>
      <c r="U5507" s="28" t="s">
        <v>73</v>
      </c>
      <c r="V5507" s="36" t="s">
        <v>1071</v>
      </c>
      <c r="W5507" s="36" t="s">
        <v>2286</v>
      </c>
      <c r="X5507" s="36" t="s">
        <v>1071</v>
      </c>
      <c r="Y5507" s="182" t="s">
        <v>2139</v>
      </c>
      <c r="Z5507" s="36"/>
      <c r="AA5507" s="182" t="s">
        <v>2668</v>
      </c>
      <c r="AB5507" s="36"/>
      <c r="AC5507" s="36"/>
      <c r="AD5507" s="18" t="s">
        <v>62</v>
      </c>
      <c r="AE5507" s="36"/>
      <c r="AF5507" s="36"/>
      <c r="AG5507" s="103" t="s">
        <v>4211</v>
      </c>
    </row>
    <row r="5508" spans="1:33" ht="120" hidden="1" x14ac:dyDescent="0.2">
      <c r="A5508" s="43" t="s">
        <v>4114</v>
      </c>
      <c r="B5508" s="141" t="s">
        <v>112</v>
      </c>
      <c r="C5508" s="1" t="s">
        <v>36</v>
      </c>
      <c r="D5508" s="37">
        <v>41793</v>
      </c>
      <c r="E5508" s="171">
        <v>0.70833333333333337</v>
      </c>
      <c r="F5508" s="37">
        <v>41793</v>
      </c>
      <c r="G5508" s="171">
        <v>0.91249999999999998</v>
      </c>
      <c r="H5508" s="30">
        <v>0.20416666666666669</v>
      </c>
      <c r="I5508" s="179">
        <v>8</v>
      </c>
      <c r="J5508" s="28"/>
      <c r="K5508" s="28" t="s">
        <v>834</v>
      </c>
      <c r="L5508" s="28" t="s">
        <v>130</v>
      </c>
      <c r="M5508" s="28" t="s">
        <v>4212</v>
      </c>
      <c r="N5508" s="28" t="s">
        <v>103</v>
      </c>
      <c r="O5508" s="28" t="s">
        <v>66</v>
      </c>
      <c r="P5508" s="174" t="s">
        <v>1749</v>
      </c>
      <c r="Q5508" s="103" t="s">
        <v>4213</v>
      </c>
      <c r="R5508" s="99">
        <v>16.321000000000002</v>
      </c>
      <c r="S5508" s="99">
        <v>3.0489999999999999</v>
      </c>
      <c r="T5508" s="99">
        <f t="shared" si="172"/>
        <v>19.37</v>
      </c>
      <c r="U5508" s="28" t="s">
        <v>75</v>
      </c>
      <c r="V5508" s="36" t="s">
        <v>1071</v>
      </c>
      <c r="W5508" s="36" t="s">
        <v>2286</v>
      </c>
      <c r="X5508" s="36" t="s">
        <v>1071</v>
      </c>
      <c r="Y5508" s="182" t="s">
        <v>5418</v>
      </c>
      <c r="Z5508" s="36"/>
      <c r="AA5508" s="182" t="s">
        <v>5987</v>
      </c>
      <c r="AB5508" s="36"/>
      <c r="AC5508" s="36"/>
      <c r="AD5508" s="18" t="s">
        <v>60</v>
      </c>
      <c r="AE5508" s="36"/>
      <c r="AF5508" s="36"/>
      <c r="AG5508" s="103" t="s">
        <v>4213</v>
      </c>
    </row>
    <row r="5509" spans="1:33" ht="75" hidden="1" x14ac:dyDescent="0.2">
      <c r="A5509" s="43" t="s">
        <v>4114</v>
      </c>
      <c r="B5509" s="141" t="s">
        <v>112</v>
      </c>
      <c r="C5509" s="1" t="s">
        <v>36</v>
      </c>
      <c r="D5509" s="37">
        <v>41793</v>
      </c>
      <c r="E5509" s="171">
        <v>0.6972222222222223</v>
      </c>
      <c r="F5509" s="37">
        <v>41793</v>
      </c>
      <c r="G5509" s="171">
        <v>0.72916666666666663</v>
      </c>
      <c r="H5509" s="30">
        <v>3.1944444444444449E-2</v>
      </c>
      <c r="I5509" s="179">
        <v>13</v>
      </c>
      <c r="J5509" s="28"/>
      <c r="K5509" s="28" t="s">
        <v>834</v>
      </c>
      <c r="L5509" s="28" t="s">
        <v>130</v>
      </c>
      <c r="M5509" s="1" t="s">
        <v>4200</v>
      </c>
      <c r="N5509" s="28" t="s">
        <v>103</v>
      </c>
      <c r="O5509" s="28" t="s">
        <v>66</v>
      </c>
      <c r="P5509" s="174" t="s">
        <v>4201</v>
      </c>
      <c r="Q5509" s="103" t="s">
        <v>4214</v>
      </c>
      <c r="R5509" s="99">
        <v>4.0919999999999996</v>
      </c>
      <c r="S5509" s="99">
        <v>1.607</v>
      </c>
      <c r="T5509" s="99">
        <f t="shared" si="172"/>
        <v>5.6989999999999998</v>
      </c>
      <c r="U5509" s="28" t="s">
        <v>75</v>
      </c>
      <c r="V5509" s="36" t="s">
        <v>1071</v>
      </c>
      <c r="W5509" s="36" t="s">
        <v>2286</v>
      </c>
      <c r="X5509" s="36" t="s">
        <v>1071</v>
      </c>
      <c r="Y5509" s="182" t="s">
        <v>5418</v>
      </c>
      <c r="Z5509" s="36"/>
      <c r="AA5509" s="182" t="s">
        <v>5987</v>
      </c>
      <c r="AB5509" s="36"/>
      <c r="AC5509" s="36"/>
      <c r="AD5509" s="18" t="s">
        <v>49</v>
      </c>
      <c r="AE5509" s="36"/>
      <c r="AF5509" s="36"/>
      <c r="AG5509" s="103" t="s">
        <v>4214</v>
      </c>
    </row>
    <row r="5510" spans="1:33" ht="78.75" hidden="1" x14ac:dyDescent="0.2">
      <c r="A5510" s="43" t="s">
        <v>4114</v>
      </c>
      <c r="B5510" s="141" t="s">
        <v>112</v>
      </c>
      <c r="C5510" s="1" t="s">
        <v>36</v>
      </c>
      <c r="D5510" s="37">
        <v>41793</v>
      </c>
      <c r="E5510" s="171">
        <v>0.96111111111111114</v>
      </c>
      <c r="F5510" s="37">
        <v>41793</v>
      </c>
      <c r="G5510" s="98">
        <v>0.99305555555555547</v>
      </c>
      <c r="H5510" s="30">
        <v>3.1944444444444449E-2</v>
      </c>
      <c r="I5510" s="179">
        <v>2</v>
      </c>
      <c r="J5510" s="28" t="s">
        <v>178</v>
      </c>
      <c r="K5510" s="28" t="s">
        <v>133</v>
      </c>
      <c r="L5510" s="28" t="s">
        <v>130</v>
      </c>
      <c r="M5510" s="28" t="s">
        <v>4198</v>
      </c>
      <c r="N5510" s="28" t="s">
        <v>103</v>
      </c>
      <c r="O5510" s="28" t="s">
        <v>66</v>
      </c>
      <c r="P5510" s="28" t="s">
        <v>1884</v>
      </c>
      <c r="Q5510" s="43" t="s">
        <v>4215</v>
      </c>
      <c r="R5510" s="99">
        <v>0.46700000000000003</v>
      </c>
      <c r="S5510" s="99">
        <v>7.5999999999999998E-2</v>
      </c>
      <c r="T5510" s="99">
        <f t="shared" si="172"/>
        <v>0.54300000000000004</v>
      </c>
      <c r="U5510" s="28" t="s">
        <v>75</v>
      </c>
      <c r="V5510" s="36" t="s">
        <v>1071</v>
      </c>
      <c r="W5510" s="36" t="s">
        <v>2286</v>
      </c>
      <c r="X5510" s="36" t="s">
        <v>1071</v>
      </c>
      <c r="Y5510" s="182" t="s">
        <v>5418</v>
      </c>
      <c r="Z5510" s="36"/>
      <c r="AA5510" s="182" t="s">
        <v>5987</v>
      </c>
      <c r="AB5510" s="36"/>
      <c r="AC5510" s="36"/>
      <c r="AD5510" s="18" t="s">
        <v>49</v>
      </c>
      <c r="AE5510" s="36"/>
      <c r="AF5510" s="36"/>
      <c r="AG5510" s="43" t="s">
        <v>4215</v>
      </c>
    </row>
    <row r="5511" spans="1:33" ht="149.25" hidden="1" customHeight="1" x14ac:dyDescent="0.2">
      <c r="A5511" s="43" t="s">
        <v>4114</v>
      </c>
      <c r="B5511" s="141" t="s">
        <v>112</v>
      </c>
      <c r="C5511" s="1" t="s">
        <v>36</v>
      </c>
      <c r="D5511" s="37">
        <v>41794</v>
      </c>
      <c r="E5511" s="98"/>
      <c r="F5511" s="37"/>
      <c r="G5511" s="98"/>
      <c r="H5511" s="30"/>
      <c r="I5511" s="179"/>
      <c r="J5511" s="28"/>
      <c r="K5511" s="28"/>
      <c r="L5511" s="28"/>
      <c r="M5511" s="28"/>
      <c r="N5511" s="28"/>
      <c r="O5511" s="28"/>
      <c r="P5511" s="28"/>
      <c r="Q5511" s="43"/>
      <c r="R5511" s="99"/>
      <c r="S5511" s="99"/>
      <c r="T5511" s="99"/>
      <c r="U5511" s="28"/>
      <c r="V5511" s="36"/>
      <c r="W5511" s="36"/>
      <c r="X5511" s="36"/>
      <c r="Y5511" s="182"/>
      <c r="Z5511" s="36"/>
      <c r="AA5511" s="182"/>
      <c r="AB5511" s="36"/>
      <c r="AC5511" s="36"/>
      <c r="AD5511" s="18"/>
      <c r="AE5511" s="36"/>
      <c r="AF5511" s="36"/>
      <c r="AG5511" s="165" t="s">
        <v>200</v>
      </c>
    </row>
    <row r="5512" spans="1:33" ht="31.5" hidden="1" customHeight="1" x14ac:dyDescent="0.2">
      <c r="A5512" s="43" t="s">
        <v>4114</v>
      </c>
      <c r="B5512" s="140" t="s">
        <v>112</v>
      </c>
      <c r="C5512" s="1" t="s">
        <v>36</v>
      </c>
      <c r="D5512" s="37">
        <v>41795</v>
      </c>
      <c r="E5512" s="98">
        <v>0.78680555555555554</v>
      </c>
      <c r="F5512" s="37">
        <v>41795</v>
      </c>
      <c r="G5512" s="98">
        <v>0.83750000000000002</v>
      </c>
      <c r="H5512" s="30">
        <v>5.0694444444444452E-2</v>
      </c>
      <c r="I5512" s="179"/>
      <c r="J5512" s="28" t="s">
        <v>178</v>
      </c>
      <c r="K5512" s="28" t="s">
        <v>133</v>
      </c>
      <c r="L5512" s="28" t="s">
        <v>130</v>
      </c>
      <c r="M5512" s="1" t="s">
        <v>4216</v>
      </c>
      <c r="N5512" s="18">
        <v>35</v>
      </c>
      <c r="O5512" s="28" t="s">
        <v>66</v>
      </c>
      <c r="P5512" s="28" t="s">
        <v>4217</v>
      </c>
      <c r="Q5512" s="269" t="s">
        <v>4218</v>
      </c>
      <c r="R5512" s="99">
        <v>5.0579999999999998</v>
      </c>
      <c r="S5512" s="99">
        <v>1.0720000000000001</v>
      </c>
      <c r="T5512" s="99">
        <f t="shared" ref="T5512:T5522" si="173">SUM(R5512:S5512)</f>
        <v>6.13</v>
      </c>
      <c r="U5512" s="28" t="s">
        <v>81</v>
      </c>
      <c r="V5512" s="36" t="s">
        <v>1071</v>
      </c>
      <c r="W5512" s="36" t="s">
        <v>2286</v>
      </c>
      <c r="X5512" s="36" t="s">
        <v>1071</v>
      </c>
      <c r="Y5512" s="182" t="s">
        <v>6055</v>
      </c>
      <c r="Z5512" s="36"/>
      <c r="AA5512" s="182" t="s">
        <v>2668</v>
      </c>
      <c r="AB5512" s="36"/>
      <c r="AC5512" s="36"/>
      <c r="AD5512" s="18" t="s">
        <v>49</v>
      </c>
      <c r="AE5512" s="36"/>
      <c r="AF5512" s="36"/>
      <c r="AG5512" s="269" t="s">
        <v>4219</v>
      </c>
    </row>
    <row r="5513" spans="1:33" ht="31.5" hidden="1" customHeight="1" x14ac:dyDescent="0.2">
      <c r="A5513" s="43" t="s">
        <v>4114</v>
      </c>
      <c r="B5513" s="140" t="s">
        <v>112</v>
      </c>
      <c r="C5513" s="1" t="s">
        <v>36</v>
      </c>
      <c r="D5513" s="37">
        <v>41795</v>
      </c>
      <c r="E5513" s="98">
        <v>0.78680555555555554</v>
      </c>
      <c r="F5513" s="37">
        <v>41795</v>
      </c>
      <c r="G5513" s="98">
        <v>0.93888888888888899</v>
      </c>
      <c r="H5513" s="30">
        <v>0.15208333333333332</v>
      </c>
      <c r="I5513" s="179"/>
      <c r="J5513" s="28" t="s">
        <v>178</v>
      </c>
      <c r="K5513" s="28" t="s">
        <v>133</v>
      </c>
      <c r="L5513" s="28" t="s">
        <v>130</v>
      </c>
      <c r="M5513" s="1" t="s">
        <v>4216</v>
      </c>
      <c r="N5513" s="18">
        <v>35</v>
      </c>
      <c r="O5513" s="28" t="s">
        <v>66</v>
      </c>
      <c r="P5513" s="28" t="s">
        <v>4187</v>
      </c>
      <c r="Q5513" s="269" t="s">
        <v>4220</v>
      </c>
      <c r="R5513" s="99">
        <v>3.98</v>
      </c>
      <c r="S5513" s="99">
        <v>0.11700000000000001</v>
      </c>
      <c r="T5513" s="99">
        <f t="shared" si="173"/>
        <v>4.0970000000000004</v>
      </c>
      <c r="U5513" s="28" t="s">
        <v>81</v>
      </c>
      <c r="V5513" s="36" t="s">
        <v>1071</v>
      </c>
      <c r="W5513" s="36" t="s">
        <v>2286</v>
      </c>
      <c r="X5513" s="36" t="s">
        <v>1071</v>
      </c>
      <c r="Y5513" s="182" t="s">
        <v>6055</v>
      </c>
      <c r="Z5513" s="36"/>
      <c r="AA5513" s="182" t="s">
        <v>2668</v>
      </c>
      <c r="AB5513" s="36"/>
      <c r="AC5513" s="36"/>
      <c r="AD5513" s="18" t="s">
        <v>49</v>
      </c>
      <c r="AE5513" s="36"/>
      <c r="AF5513" s="36"/>
      <c r="AG5513" s="100" t="s">
        <v>4220</v>
      </c>
    </row>
    <row r="5514" spans="1:33" ht="31.5" hidden="1" customHeight="1" x14ac:dyDescent="0.2">
      <c r="A5514" s="43" t="s">
        <v>4114</v>
      </c>
      <c r="B5514" s="141" t="s">
        <v>112</v>
      </c>
      <c r="C5514" s="1" t="s">
        <v>36</v>
      </c>
      <c r="D5514" s="37">
        <v>41796</v>
      </c>
      <c r="E5514" s="98">
        <v>0.36944444444444446</v>
      </c>
      <c r="F5514" s="37">
        <v>41796</v>
      </c>
      <c r="G5514" s="98">
        <v>0.38680555555555557</v>
      </c>
      <c r="H5514" s="30">
        <v>1.7361111111111112E-2</v>
      </c>
      <c r="I5514" s="179">
        <v>12</v>
      </c>
      <c r="J5514" s="28" t="s">
        <v>146</v>
      </c>
      <c r="K5514" s="28" t="s">
        <v>834</v>
      </c>
      <c r="L5514" s="28" t="s">
        <v>130</v>
      </c>
      <c r="M5514" s="28" t="s">
        <v>4306</v>
      </c>
      <c r="N5514" s="28">
        <v>35</v>
      </c>
      <c r="O5514" s="28" t="s">
        <v>63</v>
      </c>
      <c r="P5514" s="28" t="s">
        <v>4307</v>
      </c>
      <c r="Q5514" s="43" t="s">
        <v>4308</v>
      </c>
      <c r="R5514" s="99">
        <v>2.206</v>
      </c>
      <c r="S5514" s="99">
        <v>0.47299999999999998</v>
      </c>
      <c r="T5514" s="99">
        <f t="shared" si="173"/>
        <v>2.6789999999999998</v>
      </c>
      <c r="U5514" s="28" t="s">
        <v>77</v>
      </c>
      <c r="V5514" s="36" t="s">
        <v>1071</v>
      </c>
      <c r="W5514" s="36" t="s">
        <v>6069</v>
      </c>
      <c r="X5514" s="36" t="s">
        <v>1071</v>
      </c>
      <c r="Y5514" s="182" t="s">
        <v>2671</v>
      </c>
      <c r="Z5514" s="36"/>
      <c r="AA5514" s="182" t="s">
        <v>6034</v>
      </c>
      <c r="AB5514" s="36"/>
      <c r="AC5514" s="36"/>
      <c r="AD5514" s="18" t="s">
        <v>60</v>
      </c>
      <c r="AE5514" s="36" t="s">
        <v>99</v>
      </c>
      <c r="AF5514" s="36"/>
      <c r="AG5514" s="43" t="s">
        <v>4308</v>
      </c>
    </row>
    <row r="5515" spans="1:33" ht="15" hidden="1" customHeight="1" x14ac:dyDescent="0.2">
      <c r="A5515" s="43" t="s">
        <v>4114</v>
      </c>
      <c r="B5515" s="141" t="s">
        <v>112</v>
      </c>
      <c r="C5515" s="1" t="s">
        <v>36</v>
      </c>
      <c r="D5515" s="37">
        <v>41796</v>
      </c>
      <c r="E5515" s="98">
        <v>0.36944444444444446</v>
      </c>
      <c r="F5515" s="37">
        <v>41796</v>
      </c>
      <c r="G5515" s="98">
        <v>0.4152777777777778</v>
      </c>
      <c r="H5515" s="30">
        <v>4.5833333333333337E-2</v>
      </c>
      <c r="I5515" s="179">
        <v>9</v>
      </c>
      <c r="J5515" s="28" t="s">
        <v>146</v>
      </c>
      <c r="K5515" s="28" t="s">
        <v>834</v>
      </c>
      <c r="L5515" s="28" t="s">
        <v>130</v>
      </c>
      <c r="M5515" s="28" t="s">
        <v>4309</v>
      </c>
      <c r="N5515" s="28">
        <v>35</v>
      </c>
      <c r="O5515" s="28" t="s">
        <v>63</v>
      </c>
      <c r="P5515" s="28" t="s">
        <v>4310</v>
      </c>
      <c r="Q5515" s="43" t="s">
        <v>4311</v>
      </c>
      <c r="R5515" s="99">
        <v>1.044</v>
      </c>
      <c r="S5515" s="99">
        <v>0.159</v>
      </c>
      <c r="T5515" s="99">
        <f t="shared" si="173"/>
        <v>1.2030000000000001</v>
      </c>
      <c r="U5515" s="28" t="s">
        <v>75</v>
      </c>
      <c r="V5515" s="36" t="s">
        <v>1071</v>
      </c>
      <c r="W5515" s="36" t="s">
        <v>1268</v>
      </c>
      <c r="X5515" s="36" t="s">
        <v>1071</v>
      </c>
      <c r="Y5515" s="182" t="s">
        <v>2138</v>
      </c>
      <c r="Z5515" s="36"/>
      <c r="AA5515" s="182" t="s">
        <v>6013</v>
      </c>
      <c r="AB5515" s="36"/>
      <c r="AC5515" s="36"/>
      <c r="AD5515" s="18" t="s">
        <v>49</v>
      </c>
      <c r="AE5515" s="36"/>
      <c r="AF5515" s="36"/>
      <c r="AG5515" s="43" t="s">
        <v>4311</v>
      </c>
    </row>
    <row r="5516" spans="1:33" ht="15" hidden="1" customHeight="1" x14ac:dyDescent="0.2">
      <c r="A5516" s="43" t="s">
        <v>4114</v>
      </c>
      <c r="B5516" s="141" t="s">
        <v>112</v>
      </c>
      <c r="C5516" s="1" t="s">
        <v>36</v>
      </c>
      <c r="D5516" s="37">
        <v>41796</v>
      </c>
      <c r="E5516" s="98">
        <v>0.4916666666666667</v>
      </c>
      <c r="F5516" s="37">
        <v>41796</v>
      </c>
      <c r="G5516" s="98">
        <v>0.59375</v>
      </c>
      <c r="H5516" s="30">
        <v>0.10208333333333335</v>
      </c>
      <c r="I5516" s="179">
        <v>25</v>
      </c>
      <c r="J5516" s="28" t="s">
        <v>178</v>
      </c>
      <c r="K5516" s="28" t="s">
        <v>834</v>
      </c>
      <c r="L5516" s="28" t="s">
        <v>130</v>
      </c>
      <c r="M5516" s="28" t="s">
        <v>4312</v>
      </c>
      <c r="N5516" s="28">
        <v>35</v>
      </c>
      <c r="O5516" s="28" t="s">
        <v>63</v>
      </c>
      <c r="P5516" s="28" t="s">
        <v>4313</v>
      </c>
      <c r="Q5516" s="28" t="s">
        <v>4314</v>
      </c>
      <c r="R5516" s="99">
        <v>13.404999999999999</v>
      </c>
      <c r="S5516" s="99">
        <v>1.595</v>
      </c>
      <c r="T5516" s="99">
        <f t="shared" si="173"/>
        <v>15</v>
      </c>
      <c r="U5516" s="28" t="s">
        <v>73</v>
      </c>
      <c r="V5516" s="36" t="s">
        <v>1071</v>
      </c>
      <c r="W5516" s="36" t="s">
        <v>6070</v>
      </c>
      <c r="X5516" s="36" t="s">
        <v>1071</v>
      </c>
      <c r="Y5516" s="182" t="s">
        <v>5418</v>
      </c>
      <c r="Z5516" s="36"/>
      <c r="AA5516" s="182" t="s">
        <v>5419</v>
      </c>
      <c r="AB5516" s="36"/>
      <c r="AC5516" s="36"/>
      <c r="AD5516" s="18" t="s">
        <v>60</v>
      </c>
      <c r="AE5516" s="36"/>
      <c r="AF5516" s="36"/>
      <c r="AG5516" s="28" t="s">
        <v>4314</v>
      </c>
    </row>
    <row r="5517" spans="1:33" ht="15" hidden="1" customHeight="1" x14ac:dyDescent="0.2">
      <c r="A5517" s="43" t="s">
        <v>4114</v>
      </c>
      <c r="B5517" s="141" t="s">
        <v>112</v>
      </c>
      <c r="C5517" s="1" t="s">
        <v>36</v>
      </c>
      <c r="D5517" s="37">
        <v>41796</v>
      </c>
      <c r="E5517" s="98">
        <v>0.64444444444444449</v>
      </c>
      <c r="F5517" s="37">
        <v>41796</v>
      </c>
      <c r="G5517" s="98">
        <v>0.65486111111111112</v>
      </c>
      <c r="H5517" s="30">
        <v>1.0416666666666666E-2</v>
      </c>
      <c r="I5517" s="179">
        <v>34</v>
      </c>
      <c r="J5517" s="28" t="s">
        <v>178</v>
      </c>
      <c r="K5517" s="28" t="s">
        <v>834</v>
      </c>
      <c r="L5517" s="28" t="s">
        <v>130</v>
      </c>
      <c r="M5517" s="28" t="s">
        <v>4315</v>
      </c>
      <c r="N5517" s="28">
        <v>35</v>
      </c>
      <c r="O5517" s="28" t="s">
        <v>63</v>
      </c>
      <c r="P5517" s="28" t="s">
        <v>4307</v>
      </c>
      <c r="Q5517" s="43" t="s">
        <v>4316</v>
      </c>
      <c r="R5517" s="99">
        <v>1.879</v>
      </c>
      <c r="S5517" s="99">
        <v>4.5359999999999996</v>
      </c>
      <c r="T5517" s="99">
        <f t="shared" si="173"/>
        <v>6.4149999999999991</v>
      </c>
      <c r="U5517" s="28" t="s">
        <v>73</v>
      </c>
      <c r="V5517" s="36" t="s">
        <v>1071</v>
      </c>
      <c r="W5517" s="36" t="s">
        <v>6071</v>
      </c>
      <c r="X5517" s="36" t="s">
        <v>1071</v>
      </c>
      <c r="Y5517" s="182" t="s">
        <v>5418</v>
      </c>
      <c r="Z5517" s="36"/>
      <c r="AA5517" s="182" t="s">
        <v>5987</v>
      </c>
      <c r="AB5517" s="36"/>
      <c r="AC5517" s="36"/>
      <c r="AD5517" s="18" t="s">
        <v>60</v>
      </c>
      <c r="AE5517" s="36"/>
      <c r="AF5517" s="36"/>
      <c r="AG5517" s="43" t="s">
        <v>4316</v>
      </c>
    </row>
    <row r="5518" spans="1:33" ht="15" hidden="1" customHeight="1" x14ac:dyDescent="0.2">
      <c r="A5518" s="43" t="s">
        <v>4114</v>
      </c>
      <c r="B5518" s="141" t="s">
        <v>112</v>
      </c>
      <c r="C5518" s="1" t="s">
        <v>36</v>
      </c>
      <c r="D5518" s="37">
        <v>41796</v>
      </c>
      <c r="E5518" s="98">
        <v>0.64236111111111105</v>
      </c>
      <c r="F5518" s="37">
        <v>41796</v>
      </c>
      <c r="G5518" s="98">
        <v>0.90555555555555556</v>
      </c>
      <c r="H5518" s="30">
        <v>0.26319444444444445</v>
      </c>
      <c r="I5518" s="179">
        <v>12</v>
      </c>
      <c r="J5518" s="28" t="s">
        <v>178</v>
      </c>
      <c r="K5518" s="28" t="s">
        <v>834</v>
      </c>
      <c r="L5518" s="28" t="s">
        <v>130</v>
      </c>
      <c r="M5518" s="28" t="s">
        <v>4312</v>
      </c>
      <c r="N5518" s="28">
        <v>35</v>
      </c>
      <c r="O5518" s="28" t="s">
        <v>63</v>
      </c>
      <c r="P5518" s="28" t="s">
        <v>4313</v>
      </c>
      <c r="Q5518" s="28" t="s">
        <v>4317</v>
      </c>
      <c r="R5518" s="99">
        <v>24.294</v>
      </c>
      <c r="S5518" s="99">
        <v>0.76900000000000002</v>
      </c>
      <c r="T5518" s="99">
        <f t="shared" si="173"/>
        <v>25.062999999999999</v>
      </c>
      <c r="U5518" s="28" t="s">
        <v>73</v>
      </c>
      <c r="V5518" s="36" t="s">
        <v>1071</v>
      </c>
      <c r="W5518" s="36" t="s">
        <v>6070</v>
      </c>
      <c r="X5518" s="36" t="s">
        <v>1071</v>
      </c>
      <c r="Y5518" s="182" t="s">
        <v>5418</v>
      </c>
      <c r="Z5518" s="36"/>
      <c r="AA5518" s="182" t="s">
        <v>5419</v>
      </c>
      <c r="AB5518" s="36"/>
      <c r="AC5518" s="36"/>
      <c r="AD5518" s="18" t="s">
        <v>61</v>
      </c>
      <c r="AE5518" s="36"/>
      <c r="AF5518" s="36"/>
      <c r="AG5518" s="28" t="s">
        <v>4317</v>
      </c>
    </row>
    <row r="5519" spans="1:33" ht="63" hidden="1" x14ac:dyDescent="0.2">
      <c r="A5519" s="43" t="s">
        <v>4114</v>
      </c>
      <c r="B5519" s="141" t="s">
        <v>112</v>
      </c>
      <c r="C5519" s="1" t="s">
        <v>36</v>
      </c>
      <c r="D5519" s="37">
        <v>41796</v>
      </c>
      <c r="E5519" s="98">
        <v>0.64444444444444449</v>
      </c>
      <c r="F5519" s="37">
        <v>41797</v>
      </c>
      <c r="G5519" s="98">
        <v>3.4722222222222224E-2</v>
      </c>
      <c r="H5519" s="30">
        <v>0.39027777777777778</v>
      </c>
      <c r="I5519" s="179">
        <v>16</v>
      </c>
      <c r="J5519" s="28"/>
      <c r="K5519" s="28"/>
      <c r="L5519" s="28" t="s">
        <v>125</v>
      </c>
      <c r="M5519" s="28" t="s">
        <v>4318</v>
      </c>
      <c r="N5519" s="28">
        <v>35</v>
      </c>
      <c r="O5519" s="28" t="s">
        <v>63</v>
      </c>
      <c r="P5519" s="28" t="s">
        <v>4319</v>
      </c>
      <c r="Q5519" s="43" t="s">
        <v>4320</v>
      </c>
      <c r="R5519" s="99">
        <v>15.226000000000001</v>
      </c>
      <c r="S5519" s="256">
        <v>2.0379999999999998</v>
      </c>
      <c r="T5519" s="99">
        <f t="shared" si="173"/>
        <v>17.263999999999999</v>
      </c>
      <c r="U5519" s="28" t="s">
        <v>81</v>
      </c>
      <c r="V5519" s="36" t="s">
        <v>1071</v>
      </c>
      <c r="W5519" s="36" t="s">
        <v>1071</v>
      </c>
      <c r="X5519" s="36" t="s">
        <v>1071</v>
      </c>
      <c r="Y5519" s="182" t="s">
        <v>1071</v>
      </c>
      <c r="Z5519" s="36"/>
      <c r="AA5519" s="182" t="s">
        <v>1071</v>
      </c>
      <c r="AB5519" s="36"/>
      <c r="AC5519" s="36"/>
      <c r="AD5519" s="18" t="s">
        <v>55</v>
      </c>
      <c r="AE5519" s="36"/>
      <c r="AF5519" s="36"/>
      <c r="AG5519" s="43" t="s">
        <v>4320</v>
      </c>
    </row>
    <row r="5520" spans="1:33" ht="78.75" hidden="1" x14ac:dyDescent="0.2">
      <c r="A5520" s="43" t="s">
        <v>4114</v>
      </c>
      <c r="B5520" s="141" t="s">
        <v>112</v>
      </c>
      <c r="C5520" s="1" t="s">
        <v>36</v>
      </c>
      <c r="D5520" s="37">
        <v>41797</v>
      </c>
      <c r="E5520" s="98">
        <v>0.71805555555555556</v>
      </c>
      <c r="F5520" s="37">
        <v>41797</v>
      </c>
      <c r="G5520" s="98">
        <v>0.71875</v>
      </c>
      <c r="H5520" s="30">
        <v>6.9444444444444447E-4</v>
      </c>
      <c r="I5520" s="179">
        <v>7</v>
      </c>
      <c r="J5520" s="28" t="s">
        <v>178</v>
      </c>
      <c r="K5520" s="28" t="s">
        <v>132</v>
      </c>
      <c r="L5520" s="28" t="s">
        <v>130</v>
      </c>
      <c r="M5520" s="28" t="s">
        <v>4321</v>
      </c>
      <c r="N5520" s="28" t="s">
        <v>103</v>
      </c>
      <c r="O5520" s="28" t="s">
        <v>66</v>
      </c>
      <c r="P5520" s="28" t="s">
        <v>4322</v>
      </c>
      <c r="Q5520" s="43" t="s">
        <v>4323</v>
      </c>
      <c r="R5520" s="256">
        <v>3.3000000000000002E-2</v>
      </c>
      <c r="S5520" s="256">
        <v>0.52700000000000002</v>
      </c>
      <c r="T5520" s="99">
        <f t="shared" si="173"/>
        <v>0.56000000000000005</v>
      </c>
      <c r="U5520" s="28" t="s">
        <v>75</v>
      </c>
      <c r="V5520" s="36" t="s">
        <v>1071</v>
      </c>
      <c r="W5520" s="36" t="s">
        <v>2287</v>
      </c>
      <c r="X5520" s="36" t="s">
        <v>1071</v>
      </c>
      <c r="Y5520" s="182" t="s">
        <v>5418</v>
      </c>
      <c r="Z5520" s="36"/>
      <c r="AA5520" s="182" t="s">
        <v>5987</v>
      </c>
      <c r="AB5520" s="36"/>
      <c r="AC5520" s="36"/>
      <c r="AD5520" s="18" t="s">
        <v>40</v>
      </c>
      <c r="AE5520" s="36"/>
      <c r="AF5520" s="36"/>
      <c r="AG5520" s="100" t="s">
        <v>4323</v>
      </c>
    </row>
    <row r="5521" spans="1:113" ht="47.25" hidden="1" x14ac:dyDescent="0.2">
      <c r="A5521" s="43" t="s">
        <v>4114</v>
      </c>
      <c r="B5521" s="141" t="s">
        <v>112</v>
      </c>
      <c r="C5521" s="1" t="s">
        <v>36</v>
      </c>
      <c r="D5521" s="37">
        <v>41798</v>
      </c>
      <c r="E5521" s="98">
        <v>0.82361111111111107</v>
      </c>
      <c r="F5521" s="37">
        <v>41798</v>
      </c>
      <c r="G5521" s="98">
        <v>0.82430555555555562</v>
      </c>
      <c r="H5521" s="30">
        <v>6.9444444444444447E-4</v>
      </c>
      <c r="I5521" s="179">
        <v>8</v>
      </c>
      <c r="J5521" s="28" t="s">
        <v>146</v>
      </c>
      <c r="K5521" s="28" t="s">
        <v>132</v>
      </c>
      <c r="L5521" s="28" t="s">
        <v>128</v>
      </c>
      <c r="M5521" s="28" t="s">
        <v>4324</v>
      </c>
      <c r="N5521" s="28" t="s">
        <v>103</v>
      </c>
      <c r="O5521" s="28" t="s">
        <v>66</v>
      </c>
      <c r="P5521" s="28" t="s">
        <v>1734</v>
      </c>
      <c r="Q5521" s="43" t="s">
        <v>4325</v>
      </c>
      <c r="R5521" s="99">
        <v>2.1999999999999999E-2</v>
      </c>
      <c r="S5521" s="99">
        <v>0.48599999999999999</v>
      </c>
      <c r="T5521" s="99">
        <f t="shared" si="173"/>
        <v>0.50800000000000001</v>
      </c>
      <c r="U5521" s="28" t="s">
        <v>75</v>
      </c>
      <c r="V5521" s="36" t="s">
        <v>1071</v>
      </c>
      <c r="W5521" s="36" t="s">
        <v>2287</v>
      </c>
      <c r="X5521" s="36" t="s">
        <v>1071</v>
      </c>
      <c r="Y5521" s="182" t="s">
        <v>6055</v>
      </c>
      <c r="Z5521" s="36"/>
      <c r="AA5521" s="182" t="s">
        <v>6034</v>
      </c>
      <c r="AB5521" s="36"/>
      <c r="AC5521" s="36"/>
      <c r="AD5521" s="18" t="s">
        <v>48</v>
      </c>
      <c r="AE5521" s="36"/>
      <c r="AF5521" s="36"/>
      <c r="AG5521" s="43" t="s">
        <v>4325</v>
      </c>
    </row>
    <row r="5522" spans="1:113" ht="47.25" hidden="1" x14ac:dyDescent="0.2">
      <c r="A5522" s="43" t="s">
        <v>4114</v>
      </c>
      <c r="B5522" s="141" t="s">
        <v>112</v>
      </c>
      <c r="C5522" s="1" t="s">
        <v>36</v>
      </c>
      <c r="D5522" s="37">
        <v>41798</v>
      </c>
      <c r="E5522" s="98">
        <v>0.82361111111111107</v>
      </c>
      <c r="F5522" s="37">
        <v>41798</v>
      </c>
      <c r="G5522" s="98">
        <v>0.8256944444444444</v>
      </c>
      <c r="H5522" s="30">
        <v>2.0833333333333333E-3</v>
      </c>
      <c r="I5522" s="179">
        <v>3</v>
      </c>
      <c r="J5522" s="28"/>
      <c r="K5522" s="28" t="s">
        <v>834</v>
      </c>
      <c r="L5522" s="28" t="s">
        <v>128</v>
      </c>
      <c r="M5522" s="28" t="s">
        <v>4326</v>
      </c>
      <c r="N5522" s="28" t="s">
        <v>103</v>
      </c>
      <c r="O5522" s="28" t="s">
        <v>66</v>
      </c>
      <c r="P5522" s="28" t="s">
        <v>1771</v>
      </c>
      <c r="Q5522" s="43" t="s">
        <v>4327</v>
      </c>
      <c r="R5522" s="99">
        <v>1.3029999999999999</v>
      </c>
      <c r="S5522" s="99">
        <v>0.77900000000000003</v>
      </c>
      <c r="T5522" s="99">
        <f t="shared" si="173"/>
        <v>2.0819999999999999</v>
      </c>
      <c r="U5522" s="28" t="s">
        <v>75</v>
      </c>
      <c r="V5522" s="36" t="s">
        <v>1071</v>
      </c>
      <c r="W5522" s="36" t="s">
        <v>2287</v>
      </c>
      <c r="X5522" s="36" t="s">
        <v>1071</v>
      </c>
      <c r="Y5522" s="182" t="s">
        <v>2671</v>
      </c>
      <c r="Z5522" s="36"/>
      <c r="AA5522" s="182" t="s">
        <v>6059</v>
      </c>
      <c r="AB5522" s="36"/>
      <c r="AC5522" s="36"/>
      <c r="AD5522" s="18" t="s">
        <v>48</v>
      </c>
      <c r="AE5522" s="36"/>
      <c r="AF5522" s="36"/>
      <c r="AG5522" s="43" t="s">
        <v>4327</v>
      </c>
    </row>
    <row r="5523" spans="1:113" hidden="1" x14ac:dyDescent="0.2">
      <c r="A5523" s="43" t="s">
        <v>4114</v>
      </c>
      <c r="B5523" s="141" t="s">
        <v>112</v>
      </c>
      <c r="C5523" s="1" t="s">
        <v>36</v>
      </c>
      <c r="D5523" s="37">
        <v>41799</v>
      </c>
      <c r="E5523" s="98"/>
      <c r="F5523" s="37"/>
      <c r="G5523" s="98"/>
      <c r="H5523" s="30">
        <f>G5523-E5523</f>
        <v>0</v>
      </c>
      <c r="I5523" s="179"/>
      <c r="J5523" s="28"/>
      <c r="K5523" s="28"/>
      <c r="L5523" s="28"/>
      <c r="M5523" s="28"/>
      <c r="N5523" s="28"/>
      <c r="O5523" s="28"/>
      <c r="P5523" s="28"/>
      <c r="Q5523" s="43"/>
      <c r="R5523" s="99"/>
      <c r="S5523" s="99"/>
      <c r="T5523" s="99"/>
      <c r="U5523" s="28"/>
      <c r="V5523" s="36"/>
      <c r="W5523" s="36"/>
      <c r="X5523" s="36"/>
      <c r="Y5523" s="182"/>
      <c r="Z5523" s="36"/>
      <c r="AA5523" s="182"/>
      <c r="AB5523" s="36"/>
      <c r="AC5523" s="36"/>
      <c r="AD5523" s="18"/>
      <c r="AE5523" s="36"/>
      <c r="AF5523" s="36"/>
      <c r="AG5523" s="165" t="s">
        <v>200</v>
      </c>
    </row>
    <row r="5524" spans="1:113" hidden="1" x14ac:dyDescent="0.2">
      <c r="A5524" s="43" t="s">
        <v>4114</v>
      </c>
      <c r="B5524" s="1" t="s">
        <v>112</v>
      </c>
      <c r="C5524" s="1" t="s">
        <v>36</v>
      </c>
      <c r="D5524" s="37">
        <v>41800</v>
      </c>
      <c r="E5524" s="98"/>
      <c r="F5524" s="37"/>
      <c r="G5524" s="98"/>
      <c r="H5524" s="30"/>
      <c r="I5524" s="179"/>
      <c r="J5524" s="28"/>
      <c r="K5524" s="28"/>
      <c r="L5524" s="28"/>
      <c r="M5524" s="28"/>
      <c r="N5524" s="28"/>
      <c r="O5524" s="28"/>
      <c r="P5524" s="28"/>
      <c r="Q5524" s="43"/>
      <c r="R5524" s="99"/>
      <c r="S5524" s="99"/>
      <c r="T5524" s="99"/>
      <c r="U5524" s="28"/>
      <c r="V5524" s="36"/>
      <c r="W5524" s="36"/>
      <c r="X5524" s="36"/>
      <c r="Y5524" s="182"/>
      <c r="Z5524" s="36"/>
      <c r="AA5524" s="182"/>
      <c r="AB5524" s="36"/>
      <c r="AC5524" s="36"/>
      <c r="AD5524" s="18"/>
      <c r="AE5524" s="36"/>
      <c r="AF5524" s="36"/>
      <c r="AG5524" s="165" t="s">
        <v>200</v>
      </c>
    </row>
    <row r="5525" spans="1:113" hidden="1" x14ac:dyDescent="0.2">
      <c r="A5525" s="43" t="s">
        <v>4114</v>
      </c>
      <c r="B5525" s="1" t="s">
        <v>112</v>
      </c>
      <c r="C5525" s="1" t="s">
        <v>36</v>
      </c>
      <c r="D5525" s="37">
        <v>41801</v>
      </c>
      <c r="E5525" s="98"/>
      <c r="F5525" s="37"/>
      <c r="G5525" s="98"/>
      <c r="H5525" s="30"/>
      <c r="I5525" s="179"/>
      <c r="J5525" s="28"/>
      <c r="K5525" s="28"/>
      <c r="L5525" s="28"/>
      <c r="M5525" s="28"/>
      <c r="N5525" s="28"/>
      <c r="O5525" s="28"/>
      <c r="P5525" s="28"/>
      <c r="Q5525" s="43"/>
      <c r="R5525" s="99"/>
      <c r="S5525" s="99"/>
      <c r="T5525" s="99"/>
      <c r="U5525" s="28"/>
      <c r="V5525" s="36"/>
      <c r="W5525" s="36"/>
      <c r="X5525" s="36"/>
      <c r="Y5525" s="182"/>
      <c r="Z5525" s="36"/>
      <c r="AA5525" s="182"/>
      <c r="AB5525" s="36"/>
      <c r="AC5525" s="36"/>
      <c r="AD5525" s="18"/>
      <c r="AE5525" s="36"/>
      <c r="AF5525" s="36"/>
      <c r="AG5525" s="165" t="s">
        <v>200</v>
      </c>
    </row>
    <row r="5526" spans="1:113" hidden="1" x14ac:dyDescent="0.2">
      <c r="A5526" s="43" t="s">
        <v>4114</v>
      </c>
      <c r="B5526" s="1" t="s">
        <v>112</v>
      </c>
      <c r="C5526" s="1" t="s">
        <v>36</v>
      </c>
      <c r="D5526" s="37">
        <v>41802</v>
      </c>
      <c r="E5526" s="98"/>
      <c r="F5526" s="37"/>
      <c r="G5526" s="98"/>
      <c r="H5526" s="30"/>
      <c r="I5526" s="179"/>
      <c r="J5526" s="28"/>
      <c r="K5526" s="28"/>
      <c r="L5526" s="28"/>
      <c r="M5526" s="28"/>
      <c r="N5526" s="28"/>
      <c r="O5526" s="28"/>
      <c r="P5526" s="28"/>
      <c r="Q5526" s="43"/>
      <c r="R5526" s="99"/>
      <c r="S5526" s="99"/>
      <c r="T5526" s="99"/>
      <c r="U5526" s="28"/>
      <c r="V5526" s="36"/>
      <c r="W5526" s="36"/>
      <c r="X5526" s="36"/>
      <c r="Y5526" s="182"/>
      <c r="Z5526" s="36"/>
      <c r="AA5526" s="182"/>
      <c r="AB5526" s="36"/>
      <c r="AC5526" s="36"/>
      <c r="AD5526" s="18"/>
      <c r="AE5526" s="36"/>
      <c r="AF5526" s="36"/>
      <c r="AG5526" s="100" t="s">
        <v>200</v>
      </c>
    </row>
    <row r="5527" spans="1:113" hidden="1" x14ac:dyDescent="0.2">
      <c r="A5527" s="43" t="s">
        <v>4114</v>
      </c>
      <c r="B5527" s="1" t="s">
        <v>112</v>
      </c>
      <c r="C5527" s="1" t="s">
        <v>36</v>
      </c>
      <c r="D5527" s="37">
        <v>41803</v>
      </c>
      <c r="E5527" s="98"/>
      <c r="F5527" s="37"/>
      <c r="G5527" s="98"/>
      <c r="H5527" s="30"/>
      <c r="I5527" s="179"/>
      <c r="J5527" s="28"/>
      <c r="K5527" s="28"/>
      <c r="L5527" s="28"/>
      <c r="M5527" s="28"/>
      <c r="N5527" s="28"/>
      <c r="O5527" s="28"/>
      <c r="P5527" s="28"/>
      <c r="Q5527" s="43"/>
      <c r="R5527" s="99"/>
      <c r="S5527" s="99"/>
      <c r="T5527" s="99"/>
      <c r="U5527" s="28"/>
      <c r="V5527" s="36"/>
      <c r="W5527" s="36"/>
      <c r="X5527" s="36"/>
      <c r="Y5527" s="182"/>
      <c r="Z5527" s="36"/>
      <c r="AA5527" s="182"/>
      <c r="AB5527" s="36"/>
      <c r="AC5527" s="36"/>
      <c r="AD5527" s="18"/>
      <c r="AE5527" s="36"/>
      <c r="AF5527" s="36"/>
      <c r="AG5527" s="100" t="s">
        <v>200</v>
      </c>
    </row>
    <row r="5528" spans="1:113" ht="63" hidden="1" x14ac:dyDescent="0.2">
      <c r="A5528" s="43" t="s">
        <v>4114</v>
      </c>
      <c r="B5528" s="140" t="s">
        <v>112</v>
      </c>
      <c r="C5528" s="1" t="s">
        <v>36</v>
      </c>
      <c r="D5528" s="37">
        <v>41804</v>
      </c>
      <c r="E5528" s="98">
        <v>0.48749999999999999</v>
      </c>
      <c r="F5528" s="37">
        <v>41804</v>
      </c>
      <c r="G5528" s="98">
        <v>0.55625000000000002</v>
      </c>
      <c r="H5528" s="30">
        <v>6.8749999999999992E-2</v>
      </c>
      <c r="I5528" s="179">
        <v>16</v>
      </c>
      <c r="J5528" s="28"/>
      <c r="K5528" s="28" t="s">
        <v>834</v>
      </c>
      <c r="L5528" s="28" t="s">
        <v>130</v>
      </c>
      <c r="M5528" s="28" t="s">
        <v>4405</v>
      </c>
      <c r="N5528" s="28">
        <v>35</v>
      </c>
      <c r="O5528" s="28" t="s">
        <v>63</v>
      </c>
      <c r="P5528" s="28" t="s">
        <v>4307</v>
      </c>
      <c r="Q5528" s="269" t="s">
        <v>4406</v>
      </c>
      <c r="R5528" s="99">
        <v>5.2519999999999998</v>
      </c>
      <c r="S5528" s="99">
        <v>0.47599999999999998</v>
      </c>
      <c r="T5528" s="99">
        <f>SUM(R5528:S5528)</f>
        <v>5.7279999999999998</v>
      </c>
      <c r="U5528" s="28" t="s">
        <v>73</v>
      </c>
      <c r="V5528" s="36" t="s">
        <v>1071</v>
      </c>
      <c r="W5528" s="36" t="s">
        <v>2287</v>
      </c>
      <c r="X5528" s="36" t="s">
        <v>1071</v>
      </c>
      <c r="Y5528" s="182" t="s">
        <v>5418</v>
      </c>
      <c r="Z5528" s="36"/>
      <c r="AA5528" s="182" t="s">
        <v>5419</v>
      </c>
      <c r="AB5528" s="36"/>
      <c r="AC5528" s="36"/>
      <c r="AD5528" s="18" t="s">
        <v>61</v>
      </c>
      <c r="AE5528" s="36"/>
      <c r="AF5528" s="36"/>
      <c r="AG5528" s="269" t="s">
        <v>4406</v>
      </c>
    </row>
    <row r="5529" spans="1:113" s="75" customFormat="1" ht="47.25" hidden="1" x14ac:dyDescent="0.2">
      <c r="A5529" s="43" t="s">
        <v>4114</v>
      </c>
      <c r="B5529" s="140" t="s">
        <v>112</v>
      </c>
      <c r="C5529" s="1" t="s">
        <v>36</v>
      </c>
      <c r="D5529" s="37">
        <v>41805</v>
      </c>
      <c r="E5529" s="98">
        <v>0.78402777777777777</v>
      </c>
      <c r="F5529" s="37">
        <v>41805</v>
      </c>
      <c r="G5529" s="98">
        <v>0.8305555555555556</v>
      </c>
      <c r="H5529" s="30">
        <v>4.6527777777777779E-2</v>
      </c>
      <c r="I5529" s="179">
        <v>6</v>
      </c>
      <c r="J5529" s="28"/>
      <c r="K5529" s="28" t="s">
        <v>4407</v>
      </c>
      <c r="L5529" s="28" t="s">
        <v>130</v>
      </c>
      <c r="M5529" s="28" t="s">
        <v>4183</v>
      </c>
      <c r="N5529" s="28" t="s">
        <v>103</v>
      </c>
      <c r="O5529" s="28" t="s">
        <v>66</v>
      </c>
      <c r="P5529" s="28" t="s">
        <v>1743</v>
      </c>
      <c r="Q5529" s="269" t="s">
        <v>4408</v>
      </c>
      <c r="R5529" s="488">
        <v>1.8420000000000001</v>
      </c>
      <c r="S5529" s="488">
        <v>0.19900000000000001</v>
      </c>
      <c r="T5529" s="99">
        <f>SUM(R5529:S5529)</f>
        <v>2.0409999999999999</v>
      </c>
      <c r="U5529" s="28" t="s">
        <v>75</v>
      </c>
      <c r="V5529" s="36" t="s">
        <v>1071</v>
      </c>
      <c r="W5529" s="36" t="s">
        <v>2287</v>
      </c>
      <c r="X5529" s="36" t="s">
        <v>1071</v>
      </c>
      <c r="Y5529" s="182" t="s">
        <v>2671</v>
      </c>
      <c r="Z5529" s="36"/>
      <c r="AA5529" s="182" t="s">
        <v>6059</v>
      </c>
      <c r="AB5529" s="36"/>
      <c r="AC5529" s="36"/>
      <c r="AD5529" s="18" t="s">
        <v>49</v>
      </c>
      <c r="AE5529" s="36"/>
      <c r="AF5529" s="36"/>
      <c r="AG5529" s="367" t="s">
        <v>4408</v>
      </c>
      <c r="AH5529" s="22"/>
      <c r="AI5529" s="22"/>
      <c r="AJ5529" s="22"/>
      <c r="AK5529" s="161"/>
      <c r="AL5529" s="69"/>
      <c r="AM5529" s="69"/>
      <c r="AN5529" s="69"/>
      <c r="AO5529" s="69"/>
      <c r="AP5529" s="69"/>
      <c r="AQ5529" s="69"/>
      <c r="AR5529" s="69"/>
      <c r="AS5529" s="69"/>
      <c r="AT5529" s="69"/>
      <c r="AU5529" s="69"/>
      <c r="AV5529" s="69"/>
      <c r="AW5529" s="69"/>
      <c r="AX5529" s="69"/>
      <c r="AY5529" s="69"/>
      <c r="AZ5529" s="69"/>
      <c r="BA5529" s="69"/>
      <c r="BB5529" s="69"/>
      <c r="BC5529" s="69"/>
      <c r="BD5529" s="69"/>
      <c r="BE5529" s="69"/>
      <c r="BF5529" s="69"/>
      <c r="BG5529" s="69"/>
      <c r="BH5529" s="69"/>
      <c r="BI5529" s="69"/>
      <c r="BJ5529" s="69"/>
      <c r="BK5529" s="69"/>
      <c r="BL5529" s="69"/>
      <c r="BM5529" s="69"/>
      <c r="BN5529" s="69"/>
      <c r="BO5529" s="69"/>
      <c r="BP5529" s="69"/>
      <c r="BQ5529" s="69"/>
      <c r="BR5529" s="69"/>
      <c r="BS5529" s="69"/>
      <c r="BT5529" s="69"/>
      <c r="BU5529" s="69"/>
      <c r="BV5529" s="69"/>
      <c r="BW5529" s="69"/>
      <c r="BX5529" s="69"/>
      <c r="BY5529" s="69"/>
      <c r="BZ5529" s="69"/>
      <c r="CA5529" s="69"/>
      <c r="CB5529" s="69"/>
      <c r="CC5529" s="69"/>
      <c r="CD5529" s="69"/>
      <c r="CE5529" s="69"/>
      <c r="CF5529" s="69"/>
      <c r="CG5529" s="69"/>
      <c r="CH5529" s="69"/>
      <c r="CI5529" s="69"/>
      <c r="CJ5529" s="69"/>
      <c r="CK5529" s="69"/>
      <c r="CL5529" s="69"/>
      <c r="CM5529" s="69"/>
      <c r="CN5529" s="69"/>
      <c r="CO5529" s="69"/>
      <c r="CP5529" s="69"/>
      <c r="CQ5529" s="69"/>
      <c r="CR5529" s="69"/>
      <c r="CS5529" s="69"/>
      <c r="CT5529" s="69"/>
      <c r="CU5529" s="69"/>
      <c r="CV5529" s="69"/>
      <c r="CW5529" s="69"/>
      <c r="CX5529" s="69"/>
      <c r="CY5529" s="69"/>
      <c r="CZ5529" s="69"/>
      <c r="DA5529" s="69"/>
      <c r="DB5529" s="69"/>
      <c r="DC5529" s="69"/>
      <c r="DD5529" s="69"/>
      <c r="DE5529" s="69"/>
      <c r="DF5529" s="69"/>
      <c r="DG5529" s="69"/>
      <c r="DH5529" s="69"/>
      <c r="DI5529" s="69"/>
    </row>
    <row r="5530" spans="1:113" s="75" customFormat="1" hidden="1" x14ac:dyDescent="0.2">
      <c r="A5530" s="43" t="s">
        <v>4114</v>
      </c>
      <c r="B5530" s="141" t="s">
        <v>112</v>
      </c>
      <c r="C5530" s="1" t="s">
        <v>36</v>
      </c>
      <c r="D5530" s="37">
        <v>41806</v>
      </c>
      <c r="E5530" s="98"/>
      <c r="F5530" s="37"/>
      <c r="G5530" s="98"/>
      <c r="H5530" s="30"/>
      <c r="I5530" s="179"/>
      <c r="J5530" s="28"/>
      <c r="K5530" s="28"/>
      <c r="L5530" s="28"/>
      <c r="M5530" s="28"/>
      <c r="N5530" s="28"/>
      <c r="O5530" s="28"/>
      <c r="P5530" s="28"/>
      <c r="Q5530" s="43"/>
      <c r="R5530" s="99"/>
      <c r="S5530" s="99"/>
      <c r="T5530" s="99"/>
      <c r="U5530" s="28"/>
      <c r="V5530" s="36"/>
      <c r="W5530" s="36"/>
      <c r="X5530" s="36"/>
      <c r="Y5530" s="182"/>
      <c r="Z5530" s="36"/>
      <c r="AA5530" s="182"/>
      <c r="AB5530" s="36"/>
      <c r="AC5530" s="36"/>
      <c r="AD5530" s="18"/>
      <c r="AE5530" s="36"/>
      <c r="AF5530" s="36"/>
      <c r="AG5530" s="367" t="s">
        <v>200</v>
      </c>
      <c r="AH5530" s="22"/>
      <c r="AI5530" s="22"/>
      <c r="AJ5530" s="22"/>
      <c r="AK5530" s="161"/>
      <c r="AL5530" s="69"/>
      <c r="AM5530" s="69"/>
      <c r="AN5530" s="69"/>
      <c r="AO5530" s="69"/>
      <c r="AP5530" s="69"/>
      <c r="AQ5530" s="69"/>
      <c r="AR5530" s="69"/>
      <c r="AS5530" s="69"/>
      <c r="AT5530" s="69"/>
      <c r="AU5530" s="69"/>
      <c r="AV5530" s="69"/>
      <c r="AW5530" s="69"/>
      <c r="AX5530" s="69"/>
      <c r="AY5530" s="69"/>
      <c r="AZ5530" s="69"/>
      <c r="BA5530" s="69"/>
      <c r="BB5530" s="69"/>
      <c r="BC5530" s="69"/>
      <c r="BD5530" s="69"/>
      <c r="BE5530" s="69"/>
      <c r="BF5530" s="69"/>
      <c r="BG5530" s="69"/>
      <c r="BH5530" s="69"/>
      <c r="BI5530" s="69"/>
      <c r="BJ5530" s="69"/>
      <c r="BK5530" s="69"/>
      <c r="BL5530" s="69"/>
      <c r="BM5530" s="69"/>
      <c r="BN5530" s="69"/>
      <c r="BO5530" s="69"/>
      <c r="BP5530" s="69"/>
      <c r="BQ5530" s="69"/>
      <c r="BR5530" s="69"/>
      <c r="BS5530" s="69"/>
      <c r="BT5530" s="69"/>
      <c r="BU5530" s="69"/>
      <c r="BV5530" s="69"/>
      <c r="BW5530" s="69"/>
      <c r="BX5530" s="69"/>
      <c r="BY5530" s="69"/>
      <c r="BZ5530" s="69"/>
      <c r="CA5530" s="69"/>
      <c r="CB5530" s="69"/>
      <c r="CC5530" s="69"/>
      <c r="CD5530" s="69"/>
      <c r="CE5530" s="69"/>
      <c r="CF5530" s="69"/>
      <c r="CG5530" s="69"/>
      <c r="CH5530" s="69"/>
      <c r="CI5530" s="69"/>
      <c r="CJ5530" s="69"/>
      <c r="CK5530" s="69"/>
      <c r="CL5530" s="69"/>
      <c r="CM5530" s="69"/>
      <c r="CN5530" s="69"/>
      <c r="CO5530" s="69"/>
      <c r="CP5530" s="69"/>
      <c r="CQ5530" s="69"/>
      <c r="CR5530" s="69"/>
      <c r="CS5530" s="69"/>
      <c r="CT5530" s="69"/>
      <c r="CU5530" s="69"/>
      <c r="CV5530" s="69"/>
      <c r="CW5530" s="69"/>
      <c r="CX5530" s="69"/>
      <c r="CY5530" s="69"/>
      <c r="CZ5530" s="69"/>
      <c r="DA5530" s="69"/>
      <c r="DB5530" s="69"/>
      <c r="DC5530" s="69"/>
      <c r="DD5530" s="69"/>
      <c r="DE5530" s="69"/>
      <c r="DF5530" s="69"/>
      <c r="DG5530" s="69"/>
      <c r="DH5530" s="69"/>
      <c r="DI5530" s="69"/>
    </row>
    <row r="5531" spans="1:113" s="75" customFormat="1" hidden="1" x14ac:dyDescent="0.2">
      <c r="A5531" s="43" t="s">
        <v>4114</v>
      </c>
      <c r="B5531" s="141" t="s">
        <v>112</v>
      </c>
      <c r="C5531" s="1" t="s">
        <v>36</v>
      </c>
      <c r="D5531" s="37">
        <v>41807</v>
      </c>
      <c r="E5531" s="98"/>
      <c r="F5531" s="37"/>
      <c r="G5531" s="98"/>
      <c r="H5531" s="30"/>
      <c r="I5531" s="179"/>
      <c r="J5531" s="28"/>
      <c r="K5531" s="28"/>
      <c r="L5531" s="28"/>
      <c r="M5531" s="28"/>
      <c r="N5531" s="28"/>
      <c r="O5531" s="28"/>
      <c r="P5531" s="28"/>
      <c r="Q5531" s="43"/>
      <c r="R5531" s="99"/>
      <c r="S5531" s="99"/>
      <c r="T5531" s="99"/>
      <c r="U5531" s="28"/>
      <c r="V5531" s="36"/>
      <c r="W5531" s="36"/>
      <c r="X5531" s="36"/>
      <c r="Y5531" s="182"/>
      <c r="Z5531" s="36"/>
      <c r="AA5531" s="182"/>
      <c r="AB5531" s="36"/>
      <c r="AC5531" s="36"/>
      <c r="AD5531" s="18"/>
      <c r="AE5531" s="36"/>
      <c r="AF5531" s="36"/>
      <c r="AG5531" s="367" t="s">
        <v>200</v>
      </c>
      <c r="AH5531" s="22"/>
      <c r="AI5531" s="22"/>
      <c r="AJ5531" s="22"/>
      <c r="AK5531" s="161"/>
      <c r="AL5531" s="69"/>
      <c r="AM5531" s="69"/>
      <c r="AN5531" s="69"/>
      <c r="AO5531" s="69"/>
      <c r="AP5531" s="69"/>
      <c r="AQ5531" s="69"/>
      <c r="AR5531" s="69"/>
      <c r="AS5531" s="69"/>
      <c r="AT5531" s="69"/>
      <c r="AU5531" s="69"/>
      <c r="AV5531" s="69"/>
      <c r="AW5531" s="69"/>
      <c r="AX5531" s="69"/>
      <c r="AY5531" s="69"/>
      <c r="AZ5531" s="69"/>
      <c r="BA5531" s="69"/>
      <c r="BB5531" s="69"/>
      <c r="BC5531" s="69"/>
      <c r="BD5531" s="69"/>
      <c r="BE5531" s="69"/>
      <c r="BF5531" s="69"/>
      <c r="BG5531" s="69"/>
      <c r="BH5531" s="69"/>
      <c r="BI5531" s="69"/>
      <c r="BJ5531" s="69"/>
      <c r="BK5531" s="69"/>
      <c r="BL5531" s="69"/>
      <c r="BM5531" s="69"/>
      <c r="BN5531" s="69"/>
      <c r="BO5531" s="69"/>
      <c r="BP5531" s="69"/>
      <c r="BQ5531" s="69"/>
      <c r="BR5531" s="69"/>
      <c r="BS5531" s="69"/>
      <c r="BT5531" s="69"/>
      <c r="BU5531" s="69"/>
      <c r="BV5531" s="69"/>
      <c r="BW5531" s="69"/>
      <c r="BX5531" s="69"/>
      <c r="BY5531" s="69"/>
      <c r="BZ5531" s="69"/>
      <c r="CA5531" s="69"/>
      <c r="CB5531" s="69"/>
      <c r="CC5531" s="69"/>
      <c r="CD5531" s="69"/>
      <c r="CE5531" s="69"/>
      <c r="CF5531" s="69"/>
      <c r="CG5531" s="69"/>
      <c r="CH5531" s="69"/>
      <c r="CI5531" s="69"/>
      <c r="CJ5531" s="69"/>
      <c r="CK5531" s="69"/>
      <c r="CL5531" s="69"/>
      <c r="CM5531" s="69"/>
      <c r="CN5531" s="69"/>
      <c r="CO5531" s="69"/>
      <c r="CP5531" s="69"/>
      <c r="CQ5531" s="69"/>
      <c r="CR5531" s="69"/>
      <c r="CS5531" s="69"/>
      <c r="CT5531" s="69"/>
      <c r="CU5531" s="69"/>
      <c r="CV5531" s="69"/>
      <c r="CW5531" s="69"/>
      <c r="CX5531" s="69"/>
      <c r="CY5531" s="69"/>
      <c r="CZ5531" s="69"/>
      <c r="DA5531" s="69"/>
      <c r="DB5531" s="69"/>
      <c r="DC5531" s="69"/>
      <c r="DD5531" s="69"/>
      <c r="DE5531" s="69"/>
      <c r="DF5531" s="69"/>
      <c r="DG5531" s="69"/>
      <c r="DH5531" s="69"/>
      <c r="DI5531" s="69"/>
    </row>
    <row r="5532" spans="1:113" s="75" customFormat="1" ht="63" hidden="1" x14ac:dyDescent="0.2">
      <c r="A5532" s="43" t="s">
        <v>4114</v>
      </c>
      <c r="B5532" s="141" t="s">
        <v>112</v>
      </c>
      <c r="C5532" s="1" t="s">
        <v>36</v>
      </c>
      <c r="D5532" s="37">
        <v>41808</v>
      </c>
      <c r="E5532" s="98">
        <v>0.81041666666666667</v>
      </c>
      <c r="F5532" s="37">
        <v>41808</v>
      </c>
      <c r="G5532" s="98">
        <v>0.81111111111111101</v>
      </c>
      <c r="H5532" s="30">
        <f>G5532-E5532</f>
        <v>6.9444444444433095E-4</v>
      </c>
      <c r="I5532" s="179">
        <v>4</v>
      </c>
      <c r="J5532" s="28"/>
      <c r="K5532" s="28" t="s">
        <v>132</v>
      </c>
      <c r="L5532" s="28" t="s">
        <v>128</v>
      </c>
      <c r="M5532" s="28" t="s">
        <v>4737</v>
      </c>
      <c r="N5532" s="28" t="s">
        <v>103</v>
      </c>
      <c r="O5532" s="28" t="s">
        <v>66</v>
      </c>
      <c r="P5532" s="28" t="s">
        <v>4738</v>
      </c>
      <c r="Q5532" s="43" t="s">
        <v>4739</v>
      </c>
      <c r="R5532" s="99">
        <v>3.3000000000000002E-2</v>
      </c>
      <c r="S5532" s="99">
        <v>0.27800000000000002</v>
      </c>
      <c r="T5532" s="99">
        <f>SUM(R5532:S5532)</f>
        <v>0.31100000000000005</v>
      </c>
      <c r="U5532" s="28" t="s">
        <v>75</v>
      </c>
      <c r="V5532" s="36" t="s">
        <v>1071</v>
      </c>
      <c r="W5532" s="36" t="s">
        <v>2287</v>
      </c>
      <c r="X5532" s="36" t="s">
        <v>1071</v>
      </c>
      <c r="Y5532" s="182" t="s">
        <v>6055</v>
      </c>
      <c r="Z5532" s="36"/>
      <c r="AA5532" s="182" t="s">
        <v>6034</v>
      </c>
      <c r="AB5532" s="36"/>
      <c r="AC5532" s="36"/>
      <c r="AD5532" s="18" t="s">
        <v>48</v>
      </c>
      <c r="AE5532" s="36"/>
      <c r="AF5532" s="36"/>
      <c r="AG5532" s="666" t="s">
        <v>6072</v>
      </c>
      <c r="AH5532" s="22"/>
      <c r="AI5532" s="22"/>
      <c r="AJ5532" s="22"/>
      <c r="AK5532" s="161"/>
      <c r="AL5532" s="69"/>
      <c r="AM5532" s="69"/>
      <c r="AN5532" s="69"/>
      <c r="AO5532" s="69"/>
      <c r="AP5532" s="69"/>
      <c r="AQ5532" s="69"/>
      <c r="AR5532" s="69"/>
      <c r="AS5532" s="69"/>
      <c r="AT5532" s="69"/>
      <c r="AU5532" s="69"/>
      <c r="AV5532" s="69"/>
      <c r="AW5532" s="69"/>
      <c r="AX5532" s="69"/>
      <c r="AY5532" s="69"/>
      <c r="AZ5532" s="69"/>
      <c r="BA5532" s="69"/>
      <c r="BB5532" s="69"/>
      <c r="BC5532" s="69"/>
      <c r="BD5532" s="69"/>
      <c r="BE5532" s="69"/>
      <c r="BF5532" s="69"/>
      <c r="BG5532" s="69"/>
      <c r="BH5532" s="69"/>
      <c r="BI5532" s="69"/>
      <c r="BJ5532" s="69"/>
      <c r="BK5532" s="69"/>
      <c r="BL5532" s="69"/>
      <c r="BM5532" s="69"/>
      <c r="BN5532" s="69"/>
      <c r="BO5532" s="69"/>
      <c r="BP5532" s="69"/>
      <c r="BQ5532" s="69"/>
      <c r="BR5532" s="69"/>
      <c r="BS5532" s="69"/>
      <c r="BT5532" s="69"/>
      <c r="BU5532" s="69"/>
      <c r="BV5532" s="69"/>
      <c r="BW5532" s="69"/>
      <c r="BX5532" s="69"/>
      <c r="BY5532" s="69"/>
      <c r="BZ5532" s="69"/>
      <c r="CA5532" s="69"/>
      <c r="CB5532" s="69"/>
      <c r="CC5532" s="69"/>
      <c r="CD5532" s="69"/>
      <c r="CE5532" s="69"/>
      <c r="CF5532" s="69"/>
      <c r="CG5532" s="69"/>
      <c r="CH5532" s="69"/>
      <c r="CI5532" s="69"/>
      <c r="CJ5532" s="69"/>
      <c r="CK5532" s="69"/>
      <c r="CL5532" s="69"/>
      <c r="CM5532" s="69"/>
      <c r="CN5532" s="69"/>
      <c r="CO5532" s="69"/>
      <c r="CP5532" s="69"/>
      <c r="CQ5532" s="69"/>
      <c r="CR5532" s="69"/>
      <c r="CS5532" s="69"/>
      <c r="CT5532" s="69"/>
      <c r="CU5532" s="69"/>
      <c r="CV5532" s="69"/>
      <c r="CW5532" s="69"/>
      <c r="CX5532" s="69"/>
      <c r="CY5532" s="69"/>
      <c r="CZ5532" s="69"/>
      <c r="DA5532" s="69"/>
      <c r="DB5532" s="69"/>
      <c r="DC5532" s="69"/>
      <c r="DD5532" s="69"/>
      <c r="DE5532" s="69"/>
      <c r="DF5532" s="69"/>
      <c r="DG5532" s="69"/>
      <c r="DH5532" s="69"/>
      <c r="DI5532" s="69"/>
    </row>
    <row r="5533" spans="1:113" s="75" customFormat="1" ht="47.25" hidden="1" x14ac:dyDescent="0.2">
      <c r="A5533" s="43" t="s">
        <v>4114</v>
      </c>
      <c r="B5533" s="141" t="s">
        <v>112</v>
      </c>
      <c r="C5533" s="1" t="s">
        <v>36</v>
      </c>
      <c r="D5533" s="37">
        <v>41808</v>
      </c>
      <c r="E5533" s="98">
        <v>0.81319444444444444</v>
      </c>
      <c r="F5533" s="37">
        <v>41808</v>
      </c>
      <c r="G5533" s="98">
        <v>0.83124999999999993</v>
      </c>
      <c r="H5533" s="30">
        <f>G5533-E5533</f>
        <v>1.8055555555555491E-2</v>
      </c>
      <c r="I5533" s="179">
        <v>10</v>
      </c>
      <c r="J5533" s="28"/>
      <c r="K5533" s="28" t="s">
        <v>1121</v>
      </c>
      <c r="L5533" s="28" t="s">
        <v>128</v>
      </c>
      <c r="M5533" s="28" t="s">
        <v>4740</v>
      </c>
      <c r="N5533" s="28" t="s">
        <v>103</v>
      </c>
      <c r="O5533" s="28" t="s">
        <v>66</v>
      </c>
      <c r="P5533" s="28" t="s">
        <v>1730</v>
      </c>
      <c r="Q5533" s="43" t="s">
        <v>4741</v>
      </c>
      <c r="R5533" s="99">
        <v>2.1890000000000001</v>
      </c>
      <c r="S5533" s="99">
        <v>1.3919999999999999</v>
      </c>
      <c r="T5533" s="99">
        <f>SUM(R5533:S5533)</f>
        <v>3.581</v>
      </c>
      <c r="U5533" s="28" t="s">
        <v>75</v>
      </c>
      <c r="V5533" s="36" t="s">
        <v>1071</v>
      </c>
      <c r="W5533" s="36" t="s">
        <v>2287</v>
      </c>
      <c r="X5533" s="36" t="s">
        <v>1071</v>
      </c>
      <c r="Y5533" s="182" t="s">
        <v>2139</v>
      </c>
      <c r="Z5533" s="36"/>
      <c r="AA5533" s="182" t="s">
        <v>2668</v>
      </c>
      <c r="AB5533" s="36"/>
      <c r="AC5533" s="36"/>
      <c r="AD5533" s="18" t="s">
        <v>48</v>
      </c>
      <c r="AE5533" s="36"/>
      <c r="AF5533" s="36"/>
      <c r="AG5533" s="367" t="s">
        <v>6073</v>
      </c>
      <c r="AH5533" s="22"/>
      <c r="AI5533" s="22"/>
      <c r="AJ5533" s="22"/>
      <c r="AK5533" s="161"/>
      <c r="AL5533" s="69"/>
      <c r="AM5533" s="69"/>
      <c r="AN5533" s="69"/>
      <c r="AO5533" s="69"/>
      <c r="AP5533" s="69"/>
      <c r="AQ5533" s="69"/>
      <c r="AR5533" s="69"/>
      <c r="AS5533" s="69"/>
      <c r="AT5533" s="69"/>
      <c r="AU5533" s="69"/>
      <c r="AV5533" s="69"/>
      <c r="AW5533" s="69"/>
      <c r="AX5533" s="69"/>
      <c r="AY5533" s="69"/>
      <c r="AZ5533" s="69"/>
      <c r="BA5533" s="69"/>
      <c r="BB5533" s="69"/>
      <c r="BC5533" s="69"/>
      <c r="BD5533" s="69"/>
      <c r="BE5533" s="69"/>
      <c r="BF5533" s="69"/>
      <c r="BG5533" s="69"/>
      <c r="BH5533" s="69"/>
      <c r="BI5533" s="69"/>
      <c r="BJ5533" s="69"/>
      <c r="BK5533" s="69"/>
      <c r="BL5533" s="69"/>
      <c r="BM5533" s="69"/>
      <c r="BN5533" s="69"/>
      <c r="BO5533" s="69"/>
      <c r="BP5533" s="69"/>
      <c r="BQ5533" s="69"/>
      <c r="BR5533" s="69"/>
      <c r="BS5533" s="69"/>
      <c r="BT5533" s="69"/>
      <c r="BU5533" s="69"/>
      <c r="BV5533" s="69"/>
      <c r="BW5533" s="69"/>
      <c r="BX5533" s="69"/>
      <c r="BY5533" s="69"/>
      <c r="BZ5533" s="69"/>
      <c r="CA5533" s="69"/>
      <c r="CB5533" s="69"/>
      <c r="CC5533" s="69"/>
      <c r="CD5533" s="69"/>
      <c r="CE5533" s="69"/>
      <c r="CF5533" s="69"/>
      <c r="CG5533" s="69"/>
      <c r="CH5533" s="69"/>
      <c r="CI5533" s="69"/>
      <c r="CJ5533" s="69"/>
      <c r="CK5533" s="69"/>
      <c r="CL5533" s="69"/>
      <c r="CM5533" s="69"/>
      <c r="CN5533" s="69"/>
      <c r="CO5533" s="69"/>
      <c r="CP5533" s="69"/>
      <c r="CQ5533" s="69"/>
      <c r="CR5533" s="69"/>
      <c r="CS5533" s="69"/>
      <c r="CT5533" s="69"/>
      <c r="CU5533" s="69"/>
      <c r="CV5533" s="69"/>
      <c r="CW5533" s="69"/>
      <c r="CX5533" s="69"/>
      <c r="CY5533" s="69"/>
      <c r="CZ5533" s="69"/>
      <c r="DA5533" s="69"/>
      <c r="DB5533" s="69"/>
      <c r="DC5533" s="69"/>
      <c r="DD5533" s="69"/>
      <c r="DE5533" s="69"/>
      <c r="DF5533" s="69"/>
      <c r="DG5533" s="69"/>
      <c r="DH5533" s="69"/>
      <c r="DI5533" s="69"/>
    </row>
    <row r="5534" spans="1:113" s="75" customFormat="1" hidden="1" x14ac:dyDescent="0.2">
      <c r="A5534" s="43" t="s">
        <v>4114</v>
      </c>
      <c r="B5534" s="141" t="s">
        <v>112</v>
      </c>
      <c r="C5534" s="1" t="s">
        <v>36</v>
      </c>
      <c r="D5534" s="37">
        <v>41809</v>
      </c>
      <c r="E5534" s="98"/>
      <c r="F5534" s="37"/>
      <c r="G5534" s="98"/>
      <c r="H5534" s="30"/>
      <c r="I5534" s="179"/>
      <c r="J5534" s="28"/>
      <c r="K5534" s="28"/>
      <c r="L5534" s="28"/>
      <c r="M5534" s="28"/>
      <c r="N5534" s="28"/>
      <c r="O5534" s="28"/>
      <c r="P5534" s="28"/>
      <c r="Q5534" s="43"/>
      <c r="R5534" s="99"/>
      <c r="S5534" s="99"/>
      <c r="T5534" s="99"/>
      <c r="U5534" s="28"/>
      <c r="V5534" s="36"/>
      <c r="W5534" s="36"/>
      <c r="X5534" s="36"/>
      <c r="Y5534" s="182"/>
      <c r="Z5534" s="36"/>
      <c r="AA5534" s="182"/>
      <c r="AB5534" s="36"/>
      <c r="AC5534" s="36"/>
      <c r="AD5534" s="18"/>
      <c r="AE5534" s="36"/>
      <c r="AF5534" s="36"/>
      <c r="AG5534" s="367" t="s">
        <v>200</v>
      </c>
      <c r="AH5534" s="22"/>
      <c r="AI5534" s="22"/>
      <c r="AJ5534" s="22"/>
      <c r="AK5534" s="161"/>
      <c r="AL5534" s="69"/>
      <c r="AM5534" s="69"/>
      <c r="AN5534" s="69"/>
      <c r="AO5534" s="69"/>
      <c r="AP5534" s="69"/>
      <c r="AQ5534" s="69"/>
      <c r="AR5534" s="69"/>
      <c r="AS5534" s="69"/>
      <c r="AT5534" s="69"/>
      <c r="AU5534" s="69"/>
      <c r="AV5534" s="69"/>
      <c r="AW5534" s="69"/>
      <c r="AX5534" s="69"/>
      <c r="AY5534" s="69"/>
      <c r="AZ5534" s="69"/>
      <c r="BA5534" s="69"/>
      <c r="BB5534" s="69"/>
      <c r="BC5534" s="69"/>
      <c r="BD5534" s="69"/>
      <c r="BE5534" s="69"/>
      <c r="BF5534" s="69"/>
      <c r="BG5534" s="69"/>
      <c r="BH5534" s="69"/>
      <c r="BI5534" s="69"/>
      <c r="BJ5534" s="69"/>
      <c r="BK5534" s="69"/>
      <c r="BL5534" s="69"/>
      <c r="BM5534" s="69"/>
      <c r="BN5534" s="69"/>
      <c r="BO5534" s="69"/>
      <c r="BP5534" s="69"/>
      <c r="BQ5534" s="69"/>
      <c r="BR5534" s="69"/>
      <c r="BS5534" s="69"/>
      <c r="BT5534" s="69"/>
      <c r="BU5534" s="69"/>
      <c r="BV5534" s="69"/>
      <c r="BW5534" s="69"/>
      <c r="BX5534" s="69"/>
      <c r="BY5534" s="69"/>
      <c r="BZ5534" s="69"/>
      <c r="CA5534" s="69"/>
      <c r="CB5534" s="69"/>
      <c r="CC5534" s="69"/>
      <c r="CD5534" s="69"/>
      <c r="CE5534" s="69"/>
      <c r="CF5534" s="69"/>
      <c r="CG5534" s="69"/>
      <c r="CH5534" s="69"/>
      <c r="CI5534" s="69"/>
      <c r="CJ5534" s="69"/>
      <c r="CK5534" s="69"/>
      <c r="CL5534" s="69"/>
      <c r="CM5534" s="69"/>
      <c r="CN5534" s="69"/>
      <c r="CO5534" s="69"/>
      <c r="CP5534" s="69"/>
      <c r="CQ5534" s="69"/>
      <c r="CR5534" s="69"/>
      <c r="CS5534" s="69"/>
      <c r="CT5534" s="69"/>
      <c r="CU5534" s="69"/>
      <c r="CV5534" s="69"/>
      <c r="CW5534" s="69"/>
      <c r="CX5534" s="69"/>
      <c r="CY5534" s="69"/>
      <c r="CZ5534" s="69"/>
      <c r="DA5534" s="69"/>
      <c r="DB5534" s="69"/>
      <c r="DC5534" s="69"/>
      <c r="DD5534" s="69"/>
      <c r="DE5534" s="69"/>
      <c r="DF5534" s="69"/>
      <c r="DG5534" s="69"/>
      <c r="DH5534" s="69"/>
      <c r="DI5534" s="69"/>
    </row>
    <row r="5535" spans="1:113" s="75" customFormat="1" hidden="1" x14ac:dyDescent="0.2">
      <c r="A5535" s="43" t="s">
        <v>4114</v>
      </c>
      <c r="B5535" s="141" t="s">
        <v>112</v>
      </c>
      <c r="C5535" s="1" t="s">
        <v>36</v>
      </c>
      <c r="D5535" s="37">
        <v>41810</v>
      </c>
      <c r="E5535" s="98"/>
      <c r="F5535" s="37"/>
      <c r="G5535" s="98"/>
      <c r="H5535" s="30"/>
      <c r="I5535" s="179"/>
      <c r="J5535" s="28"/>
      <c r="K5535" s="28"/>
      <c r="L5535" s="28"/>
      <c r="M5535" s="28"/>
      <c r="N5535" s="28"/>
      <c r="O5535" s="28"/>
      <c r="P5535" s="28"/>
      <c r="Q5535" s="43"/>
      <c r="R5535" s="99"/>
      <c r="S5535" s="99"/>
      <c r="T5535" s="99"/>
      <c r="U5535" s="28"/>
      <c r="V5535" s="36"/>
      <c r="W5535" s="36"/>
      <c r="X5535" s="36"/>
      <c r="Y5535" s="182"/>
      <c r="Z5535" s="36"/>
      <c r="AA5535" s="182"/>
      <c r="AB5535" s="36"/>
      <c r="AC5535" s="36"/>
      <c r="AD5535" s="18"/>
      <c r="AE5535" s="36"/>
      <c r="AF5535" s="36"/>
      <c r="AG5535" s="367" t="s">
        <v>200</v>
      </c>
      <c r="AH5535" s="22"/>
      <c r="AI5535" s="22"/>
      <c r="AJ5535" s="22"/>
      <c r="AK5535" s="161"/>
      <c r="AL5535" s="69"/>
      <c r="AM5535" s="69"/>
      <c r="AN5535" s="69"/>
      <c r="AO5535" s="69"/>
      <c r="AP5535" s="69"/>
      <c r="AQ5535" s="69"/>
      <c r="AR5535" s="69"/>
      <c r="AS5535" s="69"/>
      <c r="AT5535" s="69"/>
      <c r="AU5535" s="69"/>
      <c r="AV5535" s="69"/>
      <c r="AW5535" s="69"/>
      <c r="AX5535" s="69"/>
      <c r="AY5535" s="69"/>
      <c r="AZ5535" s="69"/>
      <c r="BA5535" s="69"/>
      <c r="BB5535" s="69"/>
      <c r="BC5535" s="69"/>
      <c r="BD5535" s="69"/>
      <c r="BE5535" s="69"/>
      <c r="BF5535" s="69"/>
      <c r="BG5535" s="69"/>
      <c r="BH5535" s="69"/>
      <c r="BI5535" s="69"/>
      <c r="BJ5535" s="69"/>
      <c r="BK5535" s="69"/>
      <c r="BL5535" s="69"/>
      <c r="BM5535" s="69"/>
      <c r="BN5535" s="69"/>
      <c r="BO5535" s="69"/>
      <c r="BP5535" s="69"/>
      <c r="BQ5535" s="69"/>
      <c r="BR5535" s="69"/>
      <c r="BS5535" s="69"/>
      <c r="BT5535" s="69"/>
      <c r="BU5535" s="69"/>
      <c r="BV5535" s="69"/>
      <c r="BW5535" s="69"/>
      <c r="BX5535" s="69"/>
      <c r="BY5535" s="69"/>
      <c r="BZ5535" s="69"/>
      <c r="CA5535" s="69"/>
      <c r="CB5535" s="69"/>
      <c r="CC5535" s="69"/>
      <c r="CD5535" s="69"/>
      <c r="CE5535" s="69"/>
      <c r="CF5535" s="69"/>
      <c r="CG5535" s="69"/>
      <c r="CH5535" s="69"/>
      <c r="CI5535" s="69"/>
      <c r="CJ5535" s="69"/>
      <c r="CK5535" s="69"/>
      <c r="CL5535" s="69"/>
      <c r="CM5535" s="69"/>
      <c r="CN5535" s="69"/>
      <c r="CO5535" s="69"/>
      <c r="CP5535" s="69"/>
      <c r="CQ5535" s="69"/>
      <c r="CR5535" s="69"/>
      <c r="CS5535" s="69"/>
      <c r="CT5535" s="69"/>
      <c r="CU5535" s="69"/>
      <c r="CV5535" s="69"/>
      <c r="CW5535" s="69"/>
      <c r="CX5535" s="69"/>
      <c r="CY5535" s="69"/>
      <c r="CZ5535" s="69"/>
      <c r="DA5535" s="69"/>
      <c r="DB5535" s="69"/>
      <c r="DC5535" s="69"/>
      <c r="DD5535" s="69"/>
      <c r="DE5535" s="69"/>
      <c r="DF5535" s="69"/>
      <c r="DG5535" s="69"/>
      <c r="DH5535" s="69"/>
      <c r="DI5535" s="69"/>
    </row>
    <row r="5536" spans="1:113" s="75" customFormat="1" ht="63" hidden="1" x14ac:dyDescent="0.2">
      <c r="A5536" s="43" t="s">
        <v>4114</v>
      </c>
      <c r="B5536" s="141" t="s">
        <v>112</v>
      </c>
      <c r="C5536" s="1" t="s">
        <v>36</v>
      </c>
      <c r="D5536" s="37">
        <v>41811</v>
      </c>
      <c r="E5536" s="98">
        <v>0.34930555555555554</v>
      </c>
      <c r="F5536" s="37">
        <v>41811</v>
      </c>
      <c r="G5536" s="98">
        <v>0.4201388888888889</v>
      </c>
      <c r="H5536" s="30">
        <f>G5536-E5536</f>
        <v>7.0833333333333359E-2</v>
      </c>
      <c r="I5536" s="179">
        <v>6</v>
      </c>
      <c r="J5536" s="28"/>
      <c r="K5536" s="28" t="s">
        <v>4407</v>
      </c>
      <c r="L5536" s="28" t="s">
        <v>130</v>
      </c>
      <c r="M5536" s="28" t="s">
        <v>4811</v>
      </c>
      <c r="N5536" s="28" t="s">
        <v>103</v>
      </c>
      <c r="O5536" s="28" t="s">
        <v>66</v>
      </c>
      <c r="P5536" s="28" t="s">
        <v>2989</v>
      </c>
      <c r="Q5536" s="43" t="s">
        <v>4812</v>
      </c>
      <c r="R5536" s="99">
        <v>1.9139999999999999</v>
      </c>
      <c r="S5536" s="99">
        <v>0.189</v>
      </c>
      <c r="T5536" s="99">
        <f>SUM(R5536:S5536)</f>
        <v>2.1029999999999998</v>
      </c>
      <c r="U5536" s="28" t="s">
        <v>78</v>
      </c>
      <c r="V5536" s="36" t="s">
        <v>1071</v>
      </c>
      <c r="W5536" s="36" t="s">
        <v>2287</v>
      </c>
      <c r="X5536" s="36" t="s">
        <v>1071</v>
      </c>
      <c r="Y5536" s="182" t="s">
        <v>2139</v>
      </c>
      <c r="Z5536" s="36"/>
      <c r="AA5536" s="182" t="s">
        <v>2668</v>
      </c>
      <c r="AB5536" s="36"/>
      <c r="AC5536" s="36"/>
      <c r="AD5536" s="18" t="s">
        <v>60</v>
      </c>
      <c r="AE5536" s="36"/>
      <c r="AF5536" s="36"/>
      <c r="AG5536" s="666" t="s">
        <v>4812</v>
      </c>
      <c r="AH5536" s="22"/>
      <c r="AI5536" s="22"/>
      <c r="AJ5536" s="22"/>
      <c r="AK5536" s="161"/>
      <c r="AL5536" s="69"/>
      <c r="AM5536" s="69"/>
      <c r="AN5536" s="69"/>
      <c r="AO5536" s="69"/>
      <c r="AP5536" s="69"/>
      <c r="AQ5536" s="69"/>
      <c r="AR5536" s="69"/>
      <c r="AS5536" s="69"/>
      <c r="AT5536" s="69"/>
      <c r="AU5536" s="69"/>
      <c r="AV5536" s="69"/>
      <c r="AW5536" s="69"/>
      <c r="AX5536" s="69"/>
      <c r="AY5536" s="69"/>
      <c r="AZ5536" s="69"/>
      <c r="BA5536" s="69"/>
      <c r="BB5536" s="69"/>
      <c r="BC5536" s="69"/>
      <c r="BD5536" s="69"/>
      <c r="BE5536" s="69"/>
      <c r="BF5536" s="69"/>
      <c r="BG5536" s="69"/>
      <c r="BH5536" s="69"/>
      <c r="BI5536" s="69"/>
      <c r="BJ5536" s="69"/>
      <c r="BK5536" s="69"/>
      <c r="BL5536" s="69"/>
      <c r="BM5536" s="69"/>
      <c r="BN5536" s="69"/>
      <c r="BO5536" s="69"/>
      <c r="BP5536" s="69"/>
      <c r="BQ5536" s="69"/>
      <c r="BR5536" s="69"/>
      <c r="BS5536" s="69"/>
      <c r="BT5536" s="69"/>
      <c r="BU5536" s="69"/>
      <c r="BV5536" s="69"/>
      <c r="BW5536" s="69"/>
      <c r="BX5536" s="69"/>
      <c r="BY5536" s="69"/>
      <c r="BZ5536" s="69"/>
      <c r="CA5536" s="69"/>
      <c r="CB5536" s="69"/>
      <c r="CC5536" s="69"/>
      <c r="CD5536" s="69"/>
      <c r="CE5536" s="69"/>
      <c r="CF5536" s="69"/>
      <c r="CG5536" s="69"/>
      <c r="CH5536" s="69"/>
      <c r="CI5536" s="69"/>
      <c r="CJ5536" s="69"/>
      <c r="CK5536" s="69"/>
      <c r="CL5536" s="69"/>
      <c r="CM5536" s="69"/>
      <c r="CN5536" s="69"/>
      <c r="CO5536" s="69"/>
      <c r="CP5536" s="69"/>
      <c r="CQ5536" s="69"/>
      <c r="CR5536" s="69"/>
      <c r="CS5536" s="69"/>
      <c r="CT5536" s="69"/>
      <c r="CU5536" s="69"/>
      <c r="CV5536" s="69"/>
      <c r="CW5536" s="69"/>
      <c r="CX5536" s="69"/>
      <c r="CY5536" s="69"/>
      <c r="CZ5536" s="69"/>
      <c r="DA5536" s="69"/>
      <c r="DB5536" s="69"/>
      <c r="DC5536" s="69"/>
      <c r="DD5536" s="69"/>
      <c r="DE5536" s="69"/>
      <c r="DF5536" s="69"/>
      <c r="DG5536" s="69"/>
      <c r="DH5536" s="69"/>
      <c r="DI5536" s="69"/>
    </row>
    <row r="5537" spans="1:36" hidden="1" x14ac:dyDescent="0.2">
      <c r="A5537" s="43" t="s">
        <v>4114</v>
      </c>
      <c r="B5537" s="377" t="s">
        <v>112</v>
      </c>
      <c r="C5537" s="1" t="s">
        <v>36</v>
      </c>
      <c r="D5537" s="37">
        <v>41812</v>
      </c>
      <c r="E5537" s="513"/>
      <c r="F5537" s="37"/>
      <c r="G5537" s="513"/>
      <c r="H5537" s="30"/>
      <c r="I5537" s="179"/>
      <c r="J5537" s="28"/>
      <c r="K5537" s="28"/>
      <c r="L5537" s="28"/>
      <c r="M5537" s="28"/>
      <c r="N5537" s="28"/>
      <c r="O5537" s="28"/>
      <c r="P5537" s="357"/>
      <c r="Q5537" s="43"/>
      <c r="R5537" s="99"/>
      <c r="S5537" s="99"/>
      <c r="T5537" s="99"/>
      <c r="U5537" s="358"/>
      <c r="V5537" s="217"/>
      <c r="W5537" s="217"/>
      <c r="X5537" s="217"/>
      <c r="Y5537" s="435"/>
      <c r="Z5537" s="217"/>
      <c r="AA5537" s="435"/>
      <c r="AB5537" s="440"/>
      <c r="AC5537" s="217"/>
      <c r="AD5537" s="18"/>
      <c r="AE5537" s="440"/>
      <c r="AF5537" s="440"/>
      <c r="AG5537" s="100" t="s">
        <v>200</v>
      </c>
    </row>
    <row r="5538" spans="1:36" hidden="1" x14ac:dyDescent="0.2">
      <c r="A5538" s="43" t="s">
        <v>4114</v>
      </c>
      <c r="B5538" s="1" t="s">
        <v>112</v>
      </c>
      <c r="C5538" s="377" t="s">
        <v>36</v>
      </c>
      <c r="D5538" s="37">
        <v>41813</v>
      </c>
      <c r="E5538" s="555"/>
      <c r="F5538" s="1161"/>
      <c r="G5538" s="555"/>
      <c r="H5538" s="388"/>
      <c r="I5538" s="179"/>
      <c r="J5538" s="28"/>
      <c r="K5538" s="28"/>
      <c r="L5538" s="28"/>
      <c r="M5538" s="395"/>
      <c r="N5538" s="395"/>
      <c r="O5538" s="395"/>
      <c r="P5538" s="395"/>
      <c r="Q5538" s="43"/>
      <c r="R5538" s="425"/>
      <c r="S5538" s="425"/>
      <c r="T5538" s="99"/>
      <c r="U5538" s="363"/>
      <c r="V5538" s="217"/>
      <c r="W5538" s="217"/>
      <c r="X5538" s="217"/>
      <c r="Y5538" s="435"/>
      <c r="Z5538" s="217"/>
      <c r="AA5538" s="435"/>
      <c r="AB5538" s="217"/>
      <c r="AC5538" s="440"/>
      <c r="AD5538" s="18"/>
      <c r="AE5538" s="445"/>
      <c r="AF5538" s="447"/>
      <c r="AG5538" s="100" t="s">
        <v>200</v>
      </c>
    </row>
    <row r="5539" spans="1:36" hidden="1" x14ac:dyDescent="0.2">
      <c r="A5539" s="43" t="s">
        <v>4114</v>
      </c>
      <c r="B5539" s="1" t="s">
        <v>112</v>
      </c>
      <c r="C5539" s="377" t="s">
        <v>36</v>
      </c>
      <c r="D5539" s="37">
        <v>41814</v>
      </c>
      <c r="E5539" s="555"/>
      <c r="F5539" s="1161"/>
      <c r="G5539" s="555"/>
      <c r="H5539" s="388"/>
      <c r="I5539" s="179"/>
      <c r="J5539" s="28"/>
      <c r="K5539" s="28"/>
      <c r="L5539" s="28"/>
      <c r="M5539" s="395"/>
      <c r="N5539" s="395"/>
      <c r="O5539" s="395"/>
      <c r="P5539" s="395"/>
      <c r="Q5539" s="43"/>
      <c r="R5539" s="425"/>
      <c r="S5539" s="425"/>
      <c r="T5539" s="99"/>
      <c r="U5539" s="363"/>
      <c r="V5539" s="217"/>
      <c r="W5539" s="217"/>
      <c r="X5539" s="217"/>
      <c r="Y5539" s="435"/>
      <c r="Z5539" s="217"/>
      <c r="AA5539" s="435"/>
      <c r="AB5539" s="217"/>
      <c r="AC5539" s="440"/>
      <c r="AD5539" s="18"/>
      <c r="AE5539" s="445"/>
      <c r="AF5539" s="447"/>
      <c r="AG5539" s="100" t="s">
        <v>200</v>
      </c>
    </row>
    <row r="5540" spans="1:36" hidden="1" x14ac:dyDescent="0.2">
      <c r="A5540" s="43" t="s">
        <v>4114</v>
      </c>
      <c r="B5540" s="1" t="s">
        <v>112</v>
      </c>
      <c r="C5540" s="377" t="s">
        <v>36</v>
      </c>
      <c r="D5540" s="37">
        <v>41815</v>
      </c>
      <c r="E5540" s="555"/>
      <c r="F5540" s="1161"/>
      <c r="G5540" s="555"/>
      <c r="H5540" s="388"/>
      <c r="I5540" s="179"/>
      <c r="J5540" s="28"/>
      <c r="K5540" s="28"/>
      <c r="L5540" s="28"/>
      <c r="M5540" s="395"/>
      <c r="N5540" s="395"/>
      <c r="O5540" s="395"/>
      <c r="P5540" s="395"/>
      <c r="Q5540" s="43"/>
      <c r="R5540" s="425"/>
      <c r="S5540" s="425"/>
      <c r="T5540" s="99"/>
      <c r="U5540" s="363"/>
      <c r="V5540" s="217"/>
      <c r="W5540" s="217"/>
      <c r="X5540" s="217"/>
      <c r="Y5540" s="435"/>
      <c r="Z5540" s="217"/>
      <c r="AA5540" s="435"/>
      <c r="AB5540" s="217"/>
      <c r="AC5540" s="440"/>
      <c r="AD5540" s="18"/>
      <c r="AE5540" s="445"/>
      <c r="AF5540" s="447"/>
      <c r="AG5540" s="100" t="s">
        <v>200</v>
      </c>
    </row>
    <row r="5541" spans="1:36" hidden="1" x14ac:dyDescent="0.2">
      <c r="A5541" s="43" t="s">
        <v>4114</v>
      </c>
      <c r="B5541" s="1" t="s">
        <v>112</v>
      </c>
      <c r="C5541" s="1" t="s">
        <v>36</v>
      </c>
      <c r="D5541" s="37">
        <v>41816</v>
      </c>
      <c r="E5541" s="98"/>
      <c r="F5541" s="31"/>
      <c r="G5541" s="98"/>
      <c r="H5541" s="30"/>
      <c r="I5541" s="179"/>
      <c r="J5541" s="28"/>
      <c r="K5541" s="28"/>
      <c r="L5541" s="28"/>
      <c r="M5541" s="28"/>
      <c r="N5541" s="28"/>
      <c r="O5541" s="28"/>
      <c r="P5541" s="28"/>
      <c r="Q5541" s="43"/>
      <c r="R5541" s="99"/>
      <c r="S5541" s="99"/>
      <c r="T5541" s="99"/>
      <c r="U5541" s="28"/>
      <c r="V5541" s="36"/>
      <c r="W5541" s="36"/>
      <c r="X5541" s="36"/>
      <c r="Y5541" s="182"/>
      <c r="Z5541" s="36"/>
      <c r="AA5541" s="182"/>
      <c r="AB5541" s="36"/>
      <c r="AC5541" s="36"/>
      <c r="AD5541" s="18"/>
      <c r="AE5541" s="36"/>
      <c r="AF5541" s="36"/>
      <c r="AG5541" s="100" t="s">
        <v>200</v>
      </c>
    </row>
    <row r="5542" spans="1:36" s="230" customFormat="1" hidden="1" x14ac:dyDescent="0.2">
      <c r="A5542" s="43" t="s">
        <v>4114</v>
      </c>
      <c r="B5542" s="1" t="s">
        <v>112</v>
      </c>
      <c r="C5542" s="1" t="s">
        <v>36</v>
      </c>
      <c r="D5542" s="37">
        <v>41817</v>
      </c>
      <c r="E5542" s="98"/>
      <c r="F5542" s="31"/>
      <c r="G5542" s="98"/>
      <c r="H5542" s="30"/>
      <c r="I5542" s="179"/>
      <c r="J5542" s="28"/>
      <c r="K5542" s="28"/>
      <c r="L5542" s="28"/>
      <c r="M5542" s="28"/>
      <c r="N5542" s="28"/>
      <c r="O5542" s="28"/>
      <c r="P5542" s="28"/>
      <c r="Q5542" s="43"/>
      <c r="R5542" s="99"/>
      <c r="S5542" s="99"/>
      <c r="T5542" s="99"/>
      <c r="U5542" s="28"/>
      <c r="V5542" s="36"/>
      <c r="W5542" s="36"/>
      <c r="X5542" s="36"/>
      <c r="Y5542" s="182"/>
      <c r="Z5542" s="36"/>
      <c r="AA5542" s="182"/>
      <c r="AB5542" s="36"/>
      <c r="AC5542" s="36"/>
      <c r="AD5542" s="18"/>
      <c r="AE5542" s="36"/>
      <c r="AF5542" s="36"/>
      <c r="AG5542" s="100" t="s">
        <v>200</v>
      </c>
      <c r="AH5542" s="22"/>
      <c r="AI5542" s="22"/>
      <c r="AJ5542" s="22"/>
    </row>
    <row r="5543" spans="1:36" hidden="1" x14ac:dyDescent="0.2">
      <c r="A5543" s="43" t="s">
        <v>4114</v>
      </c>
      <c r="B5543" s="1" t="s">
        <v>112</v>
      </c>
      <c r="C5543" s="1" t="s">
        <v>36</v>
      </c>
      <c r="D5543" s="37">
        <v>41818</v>
      </c>
      <c r="E5543" s="98"/>
      <c r="F5543" s="31"/>
      <c r="G5543" s="98"/>
      <c r="H5543" s="30"/>
      <c r="I5543" s="179"/>
      <c r="J5543" s="28"/>
      <c r="K5543" s="28"/>
      <c r="L5543" s="28"/>
      <c r="M5543" s="28"/>
      <c r="N5543" s="28"/>
      <c r="O5543" s="28"/>
      <c r="P5543" s="28"/>
      <c r="Q5543" s="43"/>
      <c r="R5543" s="99"/>
      <c r="S5543" s="99"/>
      <c r="T5543" s="99"/>
      <c r="U5543" s="28"/>
      <c r="V5543" s="36"/>
      <c r="W5543" s="36"/>
      <c r="X5543" s="36"/>
      <c r="Y5543" s="182"/>
      <c r="Z5543" s="36"/>
      <c r="AA5543" s="182"/>
      <c r="AB5543" s="36"/>
      <c r="AC5543" s="36"/>
      <c r="AD5543" s="18"/>
      <c r="AE5543" s="36"/>
      <c r="AF5543" s="36"/>
      <c r="AG5543" s="100" t="s">
        <v>200</v>
      </c>
    </row>
    <row r="5544" spans="1:36" s="230" customFormat="1" ht="63" hidden="1" x14ac:dyDescent="0.2">
      <c r="A5544" s="43" t="s">
        <v>4114</v>
      </c>
      <c r="B5544" s="141" t="s">
        <v>112</v>
      </c>
      <c r="C5544" s="1" t="s">
        <v>36</v>
      </c>
      <c r="D5544" s="37">
        <v>41819</v>
      </c>
      <c r="E5544" s="98">
        <v>0.20138888888888887</v>
      </c>
      <c r="F5544" s="31">
        <v>41819</v>
      </c>
      <c r="G5544" s="98">
        <v>0.20208333333333331</v>
      </c>
      <c r="H5544" s="30">
        <f>G5544-E5544</f>
        <v>6.9444444444444198E-4</v>
      </c>
      <c r="I5544" s="179">
        <v>41</v>
      </c>
      <c r="J5544" s="28" t="s">
        <v>178</v>
      </c>
      <c r="K5544" s="28" t="s">
        <v>132</v>
      </c>
      <c r="L5544" s="28" t="s">
        <v>125</v>
      </c>
      <c r="M5544" s="28" t="s">
        <v>2983</v>
      </c>
      <c r="N5544" s="18">
        <v>110</v>
      </c>
      <c r="O5544" s="18" t="s">
        <v>66</v>
      </c>
      <c r="P5544" s="18" t="s">
        <v>2983</v>
      </c>
      <c r="Q5544" s="100" t="s">
        <v>5086</v>
      </c>
      <c r="R5544" s="99">
        <v>0.15</v>
      </c>
      <c r="S5544" s="99">
        <v>2.2799999999999998</v>
      </c>
      <c r="T5544" s="99">
        <f>SUM(R5544:S5544)</f>
        <v>2.4299999999999997</v>
      </c>
      <c r="U5544" s="1" t="s">
        <v>75</v>
      </c>
      <c r="V5544" s="52" t="s">
        <v>1071</v>
      </c>
      <c r="W5544" s="52"/>
      <c r="X5544" s="52" t="s">
        <v>1071</v>
      </c>
      <c r="Y5544" s="220" t="s">
        <v>1071</v>
      </c>
      <c r="Z5544" s="36" t="s">
        <v>1071</v>
      </c>
      <c r="AA5544" s="220" t="s">
        <v>1071</v>
      </c>
      <c r="AB5544" s="36" t="s">
        <v>1071</v>
      </c>
      <c r="AC5544" s="220" t="s">
        <v>1071</v>
      </c>
      <c r="AD5544" s="17" t="s">
        <v>55</v>
      </c>
      <c r="AE5544" s="52"/>
      <c r="AF5544" s="52"/>
      <c r="AG5544" s="317" t="s">
        <v>5087</v>
      </c>
      <c r="AH5544" s="22"/>
      <c r="AI5544" s="22"/>
      <c r="AJ5544" s="22"/>
    </row>
    <row r="5545" spans="1:36" hidden="1" x14ac:dyDescent="0.2">
      <c r="A5545" s="36" t="s">
        <v>4114</v>
      </c>
      <c r="B5545" s="1" t="s">
        <v>112</v>
      </c>
      <c r="C5545" s="1" t="s">
        <v>36</v>
      </c>
      <c r="D5545" s="37">
        <v>41820</v>
      </c>
      <c r="E5545" s="98"/>
      <c r="F5545" s="31"/>
      <c r="G5545" s="98"/>
      <c r="H5545" s="30"/>
      <c r="I5545" s="179"/>
      <c r="J5545" s="28"/>
      <c r="K5545" s="28"/>
      <c r="L5545" s="28"/>
      <c r="M5545" s="28"/>
      <c r="N5545" s="28"/>
      <c r="O5545" s="28"/>
      <c r="P5545" s="28"/>
      <c r="Q5545" s="43"/>
      <c r="R5545" s="99"/>
      <c r="S5545" s="99"/>
      <c r="T5545" s="99"/>
      <c r="U5545" s="28"/>
      <c r="V5545" s="36"/>
      <c r="W5545" s="36"/>
      <c r="X5545" s="36"/>
      <c r="Y5545" s="182"/>
      <c r="Z5545" s="36"/>
      <c r="AA5545" s="182"/>
      <c r="AB5545" s="36"/>
      <c r="AC5545" s="36"/>
      <c r="AD5545" s="18"/>
      <c r="AE5545" s="36"/>
      <c r="AF5545" s="36"/>
      <c r="AG5545" s="100" t="s">
        <v>200</v>
      </c>
    </row>
    <row r="5546" spans="1:36" s="230" customFormat="1" hidden="1" x14ac:dyDescent="0.2">
      <c r="A5546" s="36" t="s">
        <v>5144</v>
      </c>
      <c r="B5546" s="1" t="s">
        <v>112</v>
      </c>
      <c r="C5546" s="1" t="s">
        <v>36</v>
      </c>
      <c r="D5546" s="37">
        <v>41821</v>
      </c>
      <c r="E5546" s="98"/>
      <c r="F5546" s="31"/>
      <c r="G5546" s="98"/>
      <c r="H5546" s="30"/>
      <c r="I5546" s="179"/>
      <c r="J5546" s="28"/>
      <c r="K5546" s="28"/>
      <c r="L5546" s="28"/>
      <c r="M5546" s="28"/>
      <c r="N5546" s="28"/>
      <c r="O5546" s="28"/>
      <c r="P5546" s="28"/>
      <c r="Q5546" s="43"/>
      <c r="R5546" s="99"/>
      <c r="S5546" s="99"/>
      <c r="T5546" s="99"/>
      <c r="U5546" s="28"/>
      <c r="V5546" s="36"/>
      <c r="W5546" s="36"/>
      <c r="X5546" s="36"/>
      <c r="Y5546" s="182"/>
      <c r="Z5546" s="36"/>
      <c r="AA5546" s="182"/>
      <c r="AB5546" s="36"/>
      <c r="AC5546" s="36"/>
      <c r="AD5546" s="18"/>
      <c r="AE5546" s="36"/>
      <c r="AF5546" s="36"/>
      <c r="AG5546" s="100" t="s">
        <v>200</v>
      </c>
      <c r="AH5546" s="22"/>
      <c r="AI5546" s="22"/>
      <c r="AJ5546" s="22"/>
    </row>
    <row r="5547" spans="1:36" hidden="1" x14ac:dyDescent="0.2">
      <c r="A5547" s="36" t="s">
        <v>5144</v>
      </c>
      <c r="B5547" s="1" t="s">
        <v>112</v>
      </c>
      <c r="C5547" s="1" t="s">
        <v>36</v>
      </c>
      <c r="D5547" s="37">
        <v>41822</v>
      </c>
      <c r="E5547" s="98"/>
      <c r="F5547" s="31"/>
      <c r="G5547" s="98"/>
      <c r="H5547" s="30"/>
      <c r="I5547" s="179"/>
      <c r="J5547" s="28"/>
      <c r="K5547" s="28"/>
      <c r="L5547" s="28"/>
      <c r="M5547" s="28"/>
      <c r="N5547" s="28"/>
      <c r="O5547" s="28"/>
      <c r="P5547" s="28"/>
      <c r="Q5547" s="43"/>
      <c r="R5547" s="99"/>
      <c r="S5547" s="99"/>
      <c r="T5547" s="99"/>
      <c r="U5547" s="28"/>
      <c r="V5547" s="36"/>
      <c r="W5547" s="36"/>
      <c r="X5547" s="36"/>
      <c r="Y5547" s="182"/>
      <c r="Z5547" s="36"/>
      <c r="AA5547" s="182"/>
      <c r="AB5547" s="36"/>
      <c r="AC5547" s="36"/>
      <c r="AD5547" s="18"/>
      <c r="AE5547" s="36"/>
      <c r="AF5547" s="36"/>
      <c r="AG5547" s="100" t="s">
        <v>200</v>
      </c>
    </row>
    <row r="5548" spans="1:36" s="230" customFormat="1" hidden="1" x14ac:dyDescent="0.2">
      <c r="A5548" s="36" t="s">
        <v>5144</v>
      </c>
      <c r="B5548" s="1" t="s">
        <v>112</v>
      </c>
      <c r="C5548" s="1" t="s">
        <v>36</v>
      </c>
      <c r="D5548" s="37">
        <v>41823</v>
      </c>
      <c r="E5548" s="98"/>
      <c r="F5548" s="31"/>
      <c r="G5548" s="98"/>
      <c r="H5548" s="30"/>
      <c r="I5548" s="179"/>
      <c r="J5548" s="28"/>
      <c r="K5548" s="28"/>
      <c r="L5548" s="28"/>
      <c r="M5548" s="28"/>
      <c r="N5548" s="28"/>
      <c r="O5548" s="28"/>
      <c r="P5548" s="28"/>
      <c r="Q5548" s="43"/>
      <c r="R5548" s="99"/>
      <c r="S5548" s="99"/>
      <c r="T5548" s="99"/>
      <c r="U5548" s="28"/>
      <c r="V5548" s="36"/>
      <c r="W5548" s="36"/>
      <c r="X5548" s="36"/>
      <c r="Y5548" s="182"/>
      <c r="Z5548" s="36"/>
      <c r="AA5548" s="182"/>
      <c r="AB5548" s="36"/>
      <c r="AC5548" s="36"/>
      <c r="AD5548" s="18"/>
      <c r="AE5548" s="36"/>
      <c r="AF5548" s="36"/>
      <c r="AG5548" s="100" t="s">
        <v>200</v>
      </c>
      <c r="AH5548" s="22"/>
      <c r="AI5548" s="22"/>
      <c r="AJ5548" s="22"/>
    </row>
    <row r="5549" spans="1:36" ht="93.75" hidden="1" customHeight="1" x14ac:dyDescent="0.2">
      <c r="A5549" s="36" t="s">
        <v>5144</v>
      </c>
      <c r="B5549" s="1" t="s">
        <v>112</v>
      </c>
      <c r="C5549" s="1" t="s">
        <v>36</v>
      </c>
      <c r="D5549" s="37">
        <v>41824</v>
      </c>
      <c r="E5549" s="98"/>
      <c r="F5549" s="31"/>
      <c r="G5549" s="98"/>
      <c r="H5549" s="30"/>
      <c r="I5549" s="179"/>
      <c r="J5549" s="28"/>
      <c r="K5549" s="28"/>
      <c r="L5549" s="28"/>
      <c r="M5549" s="28"/>
      <c r="N5549" s="28"/>
      <c r="O5549" s="28"/>
      <c r="P5549" s="28"/>
      <c r="Q5549" s="43"/>
      <c r="R5549" s="99"/>
      <c r="S5549" s="99"/>
      <c r="T5549" s="99"/>
      <c r="U5549" s="28"/>
      <c r="V5549" s="36"/>
      <c r="W5549" s="36"/>
      <c r="X5549" s="36"/>
      <c r="Y5549" s="182"/>
      <c r="Z5549" s="36"/>
      <c r="AA5549" s="182"/>
      <c r="AB5549" s="36"/>
      <c r="AC5549" s="36"/>
      <c r="AD5549" s="18"/>
      <c r="AE5549" s="36"/>
      <c r="AF5549" s="36"/>
      <c r="AG5549" s="100" t="s">
        <v>200</v>
      </c>
    </row>
    <row r="5550" spans="1:36" ht="15.75" hidden="1" customHeight="1" x14ac:dyDescent="0.2">
      <c r="A5550" s="36" t="s">
        <v>5144</v>
      </c>
      <c r="B5550" s="1" t="s">
        <v>112</v>
      </c>
      <c r="C5550" s="1" t="s">
        <v>36</v>
      </c>
      <c r="D5550" s="37">
        <v>41825</v>
      </c>
      <c r="E5550" s="98">
        <v>0.48680555555555555</v>
      </c>
      <c r="F5550" s="31">
        <v>41825</v>
      </c>
      <c r="G5550" s="98">
        <v>0.48819444444444443</v>
      </c>
      <c r="H5550" s="30">
        <f t="shared" ref="H5550:H5581" si="174">G5550-E5550</f>
        <v>1.388888888888884E-3</v>
      </c>
      <c r="I5550" s="179">
        <v>3</v>
      </c>
      <c r="J5550" s="28" t="s">
        <v>178</v>
      </c>
      <c r="K5550" s="28" t="s">
        <v>1121</v>
      </c>
      <c r="L5550" s="28" t="s">
        <v>130</v>
      </c>
      <c r="M5550" s="28" t="s">
        <v>4326</v>
      </c>
      <c r="N5550" s="28" t="s">
        <v>103</v>
      </c>
      <c r="O5550" s="28" t="s">
        <v>66</v>
      </c>
      <c r="P5550" s="28" t="s">
        <v>1771</v>
      </c>
      <c r="Q5550" s="43" t="s">
        <v>5220</v>
      </c>
      <c r="R5550" s="99">
        <v>4.2000000000000003E-2</v>
      </c>
      <c r="S5550" s="99">
        <v>0.216</v>
      </c>
      <c r="T5550" s="99">
        <f>SUM(R5550:S5550)</f>
        <v>0.25800000000000001</v>
      </c>
      <c r="U5550" s="28" t="s">
        <v>75</v>
      </c>
      <c r="V5550" s="36">
        <v>2006</v>
      </c>
      <c r="W5550" s="36" t="s">
        <v>2286</v>
      </c>
      <c r="X5550" s="52" t="s">
        <v>1071</v>
      </c>
      <c r="Y5550" s="182" t="s">
        <v>2671</v>
      </c>
      <c r="Z5550" s="36">
        <v>100</v>
      </c>
      <c r="AA5550" s="182" t="s">
        <v>6059</v>
      </c>
      <c r="AB5550" s="36" t="s">
        <v>445</v>
      </c>
      <c r="AC5550" s="182" t="s">
        <v>2671</v>
      </c>
      <c r="AD5550" s="18" t="s">
        <v>40</v>
      </c>
      <c r="AE5550" s="36"/>
      <c r="AF5550" s="36"/>
      <c r="AG5550" s="455" t="s">
        <v>9778</v>
      </c>
    </row>
    <row r="5551" spans="1:36" ht="15.75" hidden="1" customHeight="1" x14ac:dyDescent="0.2">
      <c r="A5551" s="36" t="s">
        <v>5144</v>
      </c>
      <c r="B5551" s="1" t="s">
        <v>112</v>
      </c>
      <c r="C5551" s="1" t="s">
        <v>36</v>
      </c>
      <c r="D5551" s="37">
        <v>41825</v>
      </c>
      <c r="E5551" s="98">
        <v>0.59375</v>
      </c>
      <c r="F5551" s="31">
        <v>41825</v>
      </c>
      <c r="G5551" s="98">
        <v>0.64583333333333337</v>
      </c>
      <c r="H5551" s="30">
        <f t="shared" si="174"/>
        <v>5.208333333333337E-2</v>
      </c>
      <c r="I5551" s="179">
        <v>2</v>
      </c>
      <c r="J5551" s="28" t="s">
        <v>178</v>
      </c>
      <c r="K5551" s="28" t="s">
        <v>1121</v>
      </c>
      <c r="L5551" s="28" t="s">
        <v>125</v>
      </c>
      <c r="M5551" s="28" t="s">
        <v>5221</v>
      </c>
      <c r="N5551" s="28" t="s">
        <v>103</v>
      </c>
      <c r="O5551" s="28" t="s">
        <v>66</v>
      </c>
      <c r="P5551" s="28" t="s">
        <v>1884</v>
      </c>
      <c r="Q5551" s="43" t="s">
        <v>5222</v>
      </c>
      <c r="R5551" s="99">
        <v>0.76100000000000001</v>
      </c>
      <c r="S5551" s="99">
        <v>0.193</v>
      </c>
      <c r="T5551" s="99">
        <f>SUM(R5551:S5551)</f>
        <v>0.95399999999999996</v>
      </c>
      <c r="U5551" s="28" t="s">
        <v>75</v>
      </c>
      <c r="V5551" s="36">
        <v>2001</v>
      </c>
      <c r="W5551" s="36" t="s">
        <v>2286</v>
      </c>
      <c r="X5551" s="52" t="s">
        <v>1071</v>
      </c>
      <c r="Y5551" s="182" t="s">
        <v>5418</v>
      </c>
      <c r="Z5551" s="36">
        <v>100</v>
      </c>
      <c r="AA5551" s="182" t="s">
        <v>5987</v>
      </c>
      <c r="AB5551" s="36" t="s">
        <v>445</v>
      </c>
      <c r="AC5551" s="182" t="s">
        <v>5418</v>
      </c>
      <c r="AD5551" s="18" t="s">
        <v>55</v>
      </c>
      <c r="AE5551" s="36" t="s">
        <v>102</v>
      </c>
      <c r="AF5551" s="36"/>
      <c r="AG5551" s="28" t="s">
        <v>9779</v>
      </c>
    </row>
    <row r="5552" spans="1:36" ht="78.75" hidden="1" x14ac:dyDescent="0.2">
      <c r="A5552" s="36" t="s">
        <v>5144</v>
      </c>
      <c r="B5552" s="141" t="s">
        <v>112</v>
      </c>
      <c r="C5552" s="1" t="s">
        <v>36</v>
      </c>
      <c r="D5552" s="37">
        <v>41826</v>
      </c>
      <c r="E5552" s="98">
        <v>0.56458333333333333</v>
      </c>
      <c r="F5552" s="31">
        <v>41826</v>
      </c>
      <c r="G5552" s="98">
        <v>0.73819444444444438</v>
      </c>
      <c r="H5552" s="30">
        <f t="shared" si="174"/>
        <v>0.17361111111111105</v>
      </c>
      <c r="I5552" s="179">
        <v>14</v>
      </c>
      <c r="J5552" s="28"/>
      <c r="K5552" s="28" t="s">
        <v>4407</v>
      </c>
      <c r="L5552" s="28" t="s">
        <v>125</v>
      </c>
      <c r="M5552" s="28" t="s">
        <v>5223</v>
      </c>
      <c r="N5552" s="18">
        <v>35</v>
      </c>
      <c r="O5552" s="18" t="s">
        <v>63</v>
      </c>
      <c r="P5552" s="18" t="s">
        <v>2979</v>
      </c>
      <c r="Q5552" s="43" t="s">
        <v>5224</v>
      </c>
      <c r="R5552" s="99">
        <v>11.193</v>
      </c>
      <c r="S5552" s="99">
        <v>0.38900000000000001</v>
      </c>
      <c r="T5552" s="99">
        <f>SUM(R5552:S5552)</f>
        <v>11.581999999999999</v>
      </c>
      <c r="U5552" s="28" t="s">
        <v>75</v>
      </c>
      <c r="V5552" s="36">
        <v>1974</v>
      </c>
      <c r="W5552" s="36" t="s">
        <v>1536</v>
      </c>
      <c r="X5552" s="52" t="s">
        <v>1071</v>
      </c>
      <c r="Y5552" s="182" t="s">
        <v>2138</v>
      </c>
      <c r="Z5552" s="36">
        <v>100</v>
      </c>
      <c r="AA5552" s="182" t="s">
        <v>6013</v>
      </c>
      <c r="AB5552" s="36" t="s">
        <v>445</v>
      </c>
      <c r="AC5552" s="182" t="s">
        <v>2138</v>
      </c>
      <c r="AD5552" s="18" t="s">
        <v>55</v>
      </c>
      <c r="AE5552" s="36" t="s">
        <v>102</v>
      </c>
      <c r="AF5552" s="36"/>
      <c r="AG5552" s="269" t="s">
        <v>5224</v>
      </c>
    </row>
    <row r="5553" spans="1:36" hidden="1" x14ac:dyDescent="0.2">
      <c r="A5553" s="36" t="s">
        <v>5144</v>
      </c>
      <c r="B5553" s="141" t="s">
        <v>112</v>
      </c>
      <c r="C5553" s="1" t="s">
        <v>36</v>
      </c>
      <c r="D5553" s="37">
        <v>41827</v>
      </c>
      <c r="E5553" s="98"/>
      <c r="F5553" s="98"/>
      <c r="G5553" s="98"/>
      <c r="H5553" s="30">
        <f t="shared" si="174"/>
        <v>0</v>
      </c>
      <c r="I5553" s="179"/>
      <c r="J5553" s="28"/>
      <c r="K5553" s="28"/>
      <c r="L5553" s="28"/>
      <c r="M5553" s="28"/>
      <c r="N5553" s="18"/>
      <c r="O5553" s="18"/>
      <c r="P5553" s="18"/>
      <c r="Q5553" s="43"/>
      <c r="R5553" s="99"/>
      <c r="S5553" s="99"/>
      <c r="T5553" s="99"/>
      <c r="U5553" s="28"/>
      <c r="V5553" s="36"/>
      <c r="W5553" s="36"/>
      <c r="X5553" s="36"/>
      <c r="Y5553" s="182"/>
      <c r="Z5553" s="36"/>
      <c r="AA5553" s="182"/>
      <c r="AB5553" s="36"/>
      <c r="AC5553" s="36"/>
      <c r="AD5553" s="18"/>
      <c r="AE5553" s="36"/>
      <c r="AF5553" s="36"/>
      <c r="AG5553" s="165" t="s">
        <v>200</v>
      </c>
    </row>
    <row r="5554" spans="1:36" ht="126" hidden="1" x14ac:dyDescent="0.2">
      <c r="A5554" s="36" t="s">
        <v>5144</v>
      </c>
      <c r="B5554" s="141" t="s">
        <v>112</v>
      </c>
      <c r="C5554" s="1" t="s">
        <v>5410</v>
      </c>
      <c r="D5554" s="37">
        <v>41828</v>
      </c>
      <c r="E5554" s="98">
        <v>6.9444444444444447E-4</v>
      </c>
      <c r="F5554" s="31">
        <v>41828</v>
      </c>
      <c r="G5554" s="98">
        <v>0.4993055555555555</v>
      </c>
      <c r="H5554" s="30">
        <f t="shared" si="174"/>
        <v>0.49861111111111106</v>
      </c>
      <c r="I5554" s="179">
        <v>14</v>
      </c>
      <c r="J5554" s="28" t="s">
        <v>146</v>
      </c>
      <c r="K5554" s="28" t="s">
        <v>1608</v>
      </c>
      <c r="L5554" s="28" t="s">
        <v>125</v>
      </c>
      <c r="M5554" s="28" t="s">
        <v>5411</v>
      </c>
      <c r="N5554" s="18">
        <v>35</v>
      </c>
      <c r="O5554" s="18" t="s">
        <v>66</v>
      </c>
      <c r="P5554" s="18" t="s">
        <v>5412</v>
      </c>
      <c r="Q5554" s="43" t="s">
        <v>5413</v>
      </c>
      <c r="R5554" s="99">
        <v>32.145000000000003</v>
      </c>
      <c r="S5554" s="99">
        <v>0.437</v>
      </c>
      <c r="T5554" s="99">
        <f>SUM(R5554:S5554)</f>
        <v>32.582000000000001</v>
      </c>
      <c r="U5554" s="28" t="s">
        <v>75</v>
      </c>
      <c r="V5554" s="52" t="s">
        <v>1071</v>
      </c>
      <c r="W5554" s="52" t="s">
        <v>1071</v>
      </c>
      <c r="X5554" s="52" t="s">
        <v>1071</v>
      </c>
      <c r="Y5554" s="52" t="s">
        <v>1071</v>
      </c>
      <c r="Z5554" s="36"/>
      <c r="AA5554" s="52" t="s">
        <v>1071</v>
      </c>
      <c r="AB5554" s="36"/>
      <c r="AC5554" s="36"/>
      <c r="AD5554" s="18" t="s">
        <v>55</v>
      </c>
      <c r="AE5554" s="36" t="s">
        <v>101</v>
      </c>
      <c r="AF5554" s="36"/>
      <c r="AG5554" s="100" t="s">
        <v>5414</v>
      </c>
    </row>
    <row r="5555" spans="1:36" ht="126" hidden="1" x14ac:dyDescent="0.2">
      <c r="A5555" s="36" t="s">
        <v>5144</v>
      </c>
      <c r="B5555" s="1" t="s">
        <v>112</v>
      </c>
      <c r="C5555" s="1" t="s">
        <v>36</v>
      </c>
      <c r="D5555" s="37">
        <v>41828</v>
      </c>
      <c r="E5555" s="98">
        <v>0.9472222222222223</v>
      </c>
      <c r="F5555" s="315">
        <v>41828</v>
      </c>
      <c r="G5555" s="98">
        <v>0.94791666666666663</v>
      </c>
      <c r="H5555" s="30">
        <f t="shared" si="174"/>
        <v>6.9444444444433095E-4</v>
      </c>
      <c r="I5555" s="179">
        <v>6</v>
      </c>
      <c r="J5555" s="28" t="s">
        <v>146</v>
      </c>
      <c r="K5555" s="28" t="s">
        <v>132</v>
      </c>
      <c r="L5555" s="28" t="s">
        <v>130</v>
      </c>
      <c r="M5555" s="28" t="s">
        <v>5415</v>
      </c>
      <c r="N5555" s="18" t="s">
        <v>103</v>
      </c>
      <c r="O5555" s="18" t="s">
        <v>66</v>
      </c>
      <c r="P5555" s="18" t="s">
        <v>5416</v>
      </c>
      <c r="Q5555" s="43" t="s">
        <v>5417</v>
      </c>
      <c r="R5555" s="99">
        <v>0.04</v>
      </c>
      <c r="S5555" s="99">
        <v>0.40699999999999997</v>
      </c>
      <c r="T5555" s="99">
        <f>SUM(R5555:S5555)</f>
        <v>0.44699999999999995</v>
      </c>
      <c r="U5555" s="28" t="s">
        <v>87</v>
      </c>
      <c r="V5555" s="52" t="s">
        <v>1071</v>
      </c>
      <c r="W5555" s="36" t="s">
        <v>2286</v>
      </c>
      <c r="X5555" s="52" t="s">
        <v>1071</v>
      </c>
      <c r="Y5555" s="182" t="s">
        <v>5418</v>
      </c>
      <c r="Z5555" s="36"/>
      <c r="AA5555" s="182" t="s">
        <v>5419</v>
      </c>
      <c r="AB5555" s="36"/>
      <c r="AC5555" s="36"/>
      <c r="AD5555" s="18" t="s">
        <v>60</v>
      </c>
      <c r="AE5555" s="36"/>
      <c r="AF5555" s="36"/>
      <c r="AG5555" s="43" t="s">
        <v>5417</v>
      </c>
    </row>
    <row r="5556" spans="1:36" hidden="1" x14ac:dyDescent="0.2">
      <c r="A5556" s="593" t="s">
        <v>5144</v>
      </c>
      <c r="B5556" s="687" t="s">
        <v>112</v>
      </c>
      <c r="C5556" s="632" t="s">
        <v>36</v>
      </c>
      <c r="D5556" s="630">
        <v>41829</v>
      </c>
      <c r="E5556" s="779"/>
      <c r="F5556" s="779"/>
      <c r="G5556" s="779"/>
      <c r="H5556" s="616">
        <f t="shared" si="174"/>
        <v>0</v>
      </c>
      <c r="I5556" s="780"/>
      <c r="J5556" s="595"/>
      <c r="K5556" s="595"/>
      <c r="L5556" s="595"/>
      <c r="M5556" s="595"/>
      <c r="N5556" s="634"/>
      <c r="O5556" s="634"/>
      <c r="P5556" s="634"/>
      <c r="Q5556" s="633"/>
      <c r="R5556" s="597"/>
      <c r="S5556" s="597"/>
      <c r="T5556" s="597"/>
      <c r="U5556" s="595"/>
      <c r="V5556" s="593"/>
      <c r="W5556" s="593"/>
      <c r="X5556" s="593"/>
      <c r="Y5556" s="617"/>
      <c r="Z5556" s="593"/>
      <c r="AA5556" s="617"/>
      <c r="AB5556" s="593"/>
      <c r="AC5556" s="593"/>
      <c r="AD5556" s="634"/>
      <c r="AE5556" s="593"/>
      <c r="AF5556" s="593"/>
      <c r="AG5556" s="1457" t="s">
        <v>200</v>
      </c>
    </row>
    <row r="5557" spans="1:36" s="6" customFormat="1" hidden="1" x14ac:dyDescent="0.2">
      <c r="A5557" s="771" t="s">
        <v>5144</v>
      </c>
      <c r="B5557" s="1492" t="s">
        <v>112</v>
      </c>
      <c r="C5557" s="778" t="s">
        <v>36</v>
      </c>
      <c r="D5557" s="772">
        <v>41830</v>
      </c>
      <c r="E5557" s="1186"/>
      <c r="F5557" s="1186"/>
      <c r="G5557" s="1186"/>
      <c r="H5557" s="889">
        <f t="shared" si="174"/>
        <v>0</v>
      </c>
      <c r="I5557" s="1578"/>
      <c r="J5557" s="774"/>
      <c r="K5557" s="774"/>
      <c r="L5557" s="774"/>
      <c r="M5557" s="774"/>
      <c r="N5557" s="1261"/>
      <c r="O5557" s="1261"/>
      <c r="P5557" s="1261"/>
      <c r="Q5557" s="1313"/>
      <c r="R5557" s="953"/>
      <c r="S5557" s="953"/>
      <c r="T5557" s="953"/>
      <c r="U5557" s="774"/>
      <c r="V5557" s="771"/>
      <c r="W5557" s="771"/>
      <c r="X5557" s="771"/>
      <c r="Y5557" s="1843"/>
      <c r="Z5557" s="771"/>
      <c r="AA5557" s="1843"/>
      <c r="AB5557" s="771"/>
      <c r="AC5557" s="771"/>
      <c r="AD5557" s="1261"/>
      <c r="AE5557" s="771"/>
      <c r="AF5557" s="771"/>
      <c r="AG5557" s="1924" t="s">
        <v>200</v>
      </c>
      <c r="AH5557" s="22"/>
      <c r="AI5557" s="22"/>
      <c r="AJ5557" s="22"/>
    </row>
    <row r="5558" spans="1:36" s="6" customFormat="1" hidden="1" x14ac:dyDescent="0.2">
      <c r="A5558" s="43" t="s">
        <v>5144</v>
      </c>
      <c r="B5558" s="141" t="s">
        <v>112</v>
      </c>
      <c r="C5558" s="1" t="s">
        <v>36</v>
      </c>
      <c r="D5558" s="37">
        <v>41831</v>
      </c>
      <c r="E5558" s="98"/>
      <c r="F5558" s="98"/>
      <c r="G5558" s="98"/>
      <c r="H5558" s="30">
        <f t="shared" si="174"/>
        <v>0</v>
      </c>
      <c r="I5558" s="179"/>
      <c r="J5558" s="28"/>
      <c r="K5558" s="28"/>
      <c r="L5558" s="28"/>
      <c r="M5558" s="28"/>
      <c r="N5558" s="18"/>
      <c r="O5558" s="18"/>
      <c r="P5558" s="18"/>
      <c r="Q5558" s="43"/>
      <c r="R5558" s="99"/>
      <c r="S5558" s="99"/>
      <c r="T5558" s="99"/>
      <c r="U5558" s="28"/>
      <c r="V5558" s="36"/>
      <c r="W5558" s="36"/>
      <c r="X5558" s="36"/>
      <c r="Y5558" s="182"/>
      <c r="Z5558" s="36"/>
      <c r="AA5558" s="182"/>
      <c r="AB5558" s="36"/>
      <c r="AC5558" s="36"/>
      <c r="AD5558" s="18"/>
      <c r="AE5558" s="36"/>
      <c r="AF5558" s="36"/>
      <c r="AG5558" s="165" t="s">
        <v>200</v>
      </c>
      <c r="AH5558" s="22"/>
      <c r="AI5558" s="22"/>
      <c r="AJ5558" s="22"/>
    </row>
    <row r="5559" spans="1:36" s="24" customFormat="1" hidden="1" x14ac:dyDescent="0.2">
      <c r="A5559" s="43" t="s">
        <v>5144</v>
      </c>
      <c r="B5559" s="1" t="s">
        <v>112</v>
      </c>
      <c r="C5559" s="1" t="s">
        <v>36</v>
      </c>
      <c r="D5559" s="37">
        <v>41832</v>
      </c>
      <c r="E5559" s="98"/>
      <c r="F5559" s="98"/>
      <c r="G5559" s="98"/>
      <c r="H5559" s="30">
        <f t="shared" si="174"/>
        <v>0</v>
      </c>
      <c r="I5559" s="179"/>
      <c r="J5559" s="28"/>
      <c r="K5559" s="28"/>
      <c r="L5559" s="28"/>
      <c r="M5559" s="28"/>
      <c r="N5559" s="18"/>
      <c r="O5559" s="18"/>
      <c r="P5559" s="18"/>
      <c r="Q5559" s="43"/>
      <c r="R5559" s="99"/>
      <c r="S5559" s="99"/>
      <c r="T5559" s="99"/>
      <c r="U5559" s="28"/>
      <c r="V5559" s="36"/>
      <c r="W5559" s="36"/>
      <c r="X5559" s="36"/>
      <c r="Y5559" s="182"/>
      <c r="Z5559" s="36"/>
      <c r="AA5559" s="182"/>
      <c r="AB5559" s="36"/>
      <c r="AC5559" s="36"/>
      <c r="AD5559" s="18"/>
      <c r="AE5559" s="36"/>
      <c r="AF5559" s="36"/>
      <c r="AG5559" s="165" t="s">
        <v>200</v>
      </c>
      <c r="AH5559" s="22"/>
      <c r="AI5559" s="22"/>
      <c r="AJ5559" s="22"/>
    </row>
    <row r="5560" spans="1:36" s="24" customFormat="1" hidden="1" x14ac:dyDescent="0.2">
      <c r="A5560" s="43" t="s">
        <v>5144</v>
      </c>
      <c r="B5560" s="1" t="s">
        <v>112</v>
      </c>
      <c r="C5560" s="1" t="s">
        <v>36</v>
      </c>
      <c r="D5560" s="37">
        <v>41833</v>
      </c>
      <c r="E5560" s="98"/>
      <c r="F5560" s="98"/>
      <c r="G5560" s="98"/>
      <c r="H5560" s="30">
        <f t="shared" si="174"/>
        <v>0</v>
      </c>
      <c r="I5560" s="179"/>
      <c r="J5560" s="28"/>
      <c r="K5560" s="28"/>
      <c r="L5560" s="28"/>
      <c r="M5560" s="28"/>
      <c r="N5560" s="18"/>
      <c r="O5560" s="18"/>
      <c r="P5560" s="18"/>
      <c r="Q5560" s="43"/>
      <c r="R5560" s="99"/>
      <c r="S5560" s="99"/>
      <c r="T5560" s="99"/>
      <c r="U5560" s="28"/>
      <c r="V5560" s="36"/>
      <c r="W5560" s="36"/>
      <c r="X5560" s="36"/>
      <c r="Y5560" s="182"/>
      <c r="Z5560" s="36"/>
      <c r="AA5560" s="182"/>
      <c r="AB5560" s="36"/>
      <c r="AC5560" s="36"/>
      <c r="AD5560" s="18"/>
      <c r="AE5560" s="36"/>
      <c r="AF5560" s="36"/>
      <c r="AG5560" s="165" t="s">
        <v>200</v>
      </c>
      <c r="AH5560" s="22"/>
      <c r="AI5560" s="22"/>
      <c r="AJ5560" s="22"/>
    </row>
    <row r="5561" spans="1:36" s="24" customFormat="1" hidden="1" x14ac:dyDescent="0.2">
      <c r="A5561" s="43" t="s">
        <v>5144</v>
      </c>
      <c r="B5561" s="1" t="s">
        <v>112</v>
      </c>
      <c r="C5561" s="1" t="s">
        <v>36</v>
      </c>
      <c r="D5561" s="37">
        <v>41834</v>
      </c>
      <c r="E5561" s="98"/>
      <c r="F5561" s="98"/>
      <c r="G5561" s="98"/>
      <c r="H5561" s="30">
        <f t="shared" si="174"/>
        <v>0</v>
      </c>
      <c r="I5561" s="179"/>
      <c r="J5561" s="28"/>
      <c r="K5561" s="28"/>
      <c r="L5561" s="28"/>
      <c r="M5561" s="28"/>
      <c r="N5561" s="18"/>
      <c r="O5561" s="18"/>
      <c r="P5561" s="18"/>
      <c r="Q5561" s="43"/>
      <c r="R5561" s="99"/>
      <c r="S5561" s="99"/>
      <c r="T5561" s="99"/>
      <c r="U5561" s="28"/>
      <c r="V5561" s="36"/>
      <c r="W5561" s="36"/>
      <c r="X5561" s="36"/>
      <c r="Y5561" s="182"/>
      <c r="Z5561" s="36"/>
      <c r="AA5561" s="182"/>
      <c r="AB5561" s="36"/>
      <c r="AC5561" s="36"/>
      <c r="AD5561" s="18"/>
      <c r="AE5561" s="36"/>
      <c r="AF5561" s="36"/>
      <c r="AG5561" s="165" t="s">
        <v>200</v>
      </c>
      <c r="AH5561" s="22"/>
      <c r="AI5561" s="22"/>
      <c r="AJ5561" s="22"/>
    </row>
    <row r="5562" spans="1:36" s="24" customFormat="1" hidden="1" x14ac:dyDescent="0.2">
      <c r="A5562" s="43" t="s">
        <v>5144</v>
      </c>
      <c r="B5562" s="1" t="s">
        <v>112</v>
      </c>
      <c r="C5562" s="1" t="s">
        <v>36</v>
      </c>
      <c r="D5562" s="37">
        <v>41835</v>
      </c>
      <c r="E5562" s="98"/>
      <c r="F5562" s="98"/>
      <c r="G5562" s="98"/>
      <c r="H5562" s="30">
        <f t="shared" si="174"/>
        <v>0</v>
      </c>
      <c r="I5562" s="179"/>
      <c r="J5562" s="28"/>
      <c r="K5562" s="28"/>
      <c r="L5562" s="28"/>
      <c r="M5562" s="28"/>
      <c r="N5562" s="18"/>
      <c r="O5562" s="18"/>
      <c r="P5562" s="18"/>
      <c r="Q5562" s="43"/>
      <c r="R5562" s="99"/>
      <c r="S5562" s="99"/>
      <c r="T5562" s="99"/>
      <c r="U5562" s="28"/>
      <c r="V5562" s="36"/>
      <c r="W5562" s="36"/>
      <c r="X5562" s="36"/>
      <c r="Y5562" s="182"/>
      <c r="Z5562" s="36"/>
      <c r="AA5562" s="182"/>
      <c r="AB5562" s="36"/>
      <c r="AC5562" s="36"/>
      <c r="AD5562" s="18"/>
      <c r="AE5562" s="36"/>
      <c r="AF5562" s="36"/>
      <c r="AG5562" s="165" t="s">
        <v>200</v>
      </c>
      <c r="AH5562" s="22"/>
      <c r="AI5562" s="22"/>
      <c r="AJ5562" s="22"/>
    </row>
    <row r="5563" spans="1:36" s="24" customFormat="1" hidden="1" x14ac:dyDescent="0.2">
      <c r="A5563" s="43" t="s">
        <v>5144</v>
      </c>
      <c r="B5563" s="1" t="s">
        <v>112</v>
      </c>
      <c r="C5563" s="1" t="s">
        <v>36</v>
      </c>
      <c r="D5563" s="37">
        <v>41836</v>
      </c>
      <c r="E5563" s="98"/>
      <c r="F5563" s="98"/>
      <c r="G5563" s="98"/>
      <c r="H5563" s="30">
        <f t="shared" si="174"/>
        <v>0</v>
      </c>
      <c r="I5563" s="179"/>
      <c r="J5563" s="28"/>
      <c r="K5563" s="28"/>
      <c r="L5563" s="28"/>
      <c r="M5563" s="28"/>
      <c r="N5563" s="18"/>
      <c r="O5563" s="18"/>
      <c r="P5563" s="18"/>
      <c r="Q5563" s="43"/>
      <c r="R5563" s="99"/>
      <c r="S5563" s="99"/>
      <c r="T5563" s="99"/>
      <c r="U5563" s="28"/>
      <c r="V5563" s="36"/>
      <c r="W5563" s="36"/>
      <c r="X5563" s="36"/>
      <c r="Y5563" s="182"/>
      <c r="Z5563" s="36"/>
      <c r="AA5563" s="182"/>
      <c r="AB5563" s="36"/>
      <c r="AC5563" s="36"/>
      <c r="AD5563" s="18"/>
      <c r="AE5563" s="36"/>
      <c r="AF5563" s="36"/>
      <c r="AG5563" s="165" t="s">
        <v>200</v>
      </c>
      <c r="AH5563" s="22"/>
      <c r="AI5563" s="22"/>
      <c r="AJ5563" s="22"/>
    </row>
    <row r="5564" spans="1:36" s="24" customFormat="1" hidden="1" x14ac:dyDescent="0.2">
      <c r="A5564" s="43" t="s">
        <v>5144</v>
      </c>
      <c r="B5564" s="1" t="s">
        <v>112</v>
      </c>
      <c r="C5564" s="1" t="s">
        <v>36</v>
      </c>
      <c r="D5564" s="37">
        <v>41837</v>
      </c>
      <c r="E5564" s="98"/>
      <c r="F5564" s="98"/>
      <c r="G5564" s="98"/>
      <c r="H5564" s="30">
        <f t="shared" si="174"/>
        <v>0</v>
      </c>
      <c r="I5564" s="179"/>
      <c r="J5564" s="28"/>
      <c r="K5564" s="28"/>
      <c r="L5564" s="28"/>
      <c r="M5564" s="28"/>
      <c r="N5564" s="18"/>
      <c r="O5564" s="18"/>
      <c r="P5564" s="18"/>
      <c r="Q5564" s="43"/>
      <c r="R5564" s="99"/>
      <c r="S5564" s="99"/>
      <c r="T5564" s="99"/>
      <c r="U5564" s="28"/>
      <c r="V5564" s="36"/>
      <c r="W5564" s="36"/>
      <c r="X5564" s="36"/>
      <c r="Y5564" s="182"/>
      <c r="Z5564" s="36"/>
      <c r="AA5564" s="182"/>
      <c r="AB5564" s="36"/>
      <c r="AC5564" s="36"/>
      <c r="AD5564" s="18"/>
      <c r="AE5564" s="36"/>
      <c r="AF5564" s="36"/>
      <c r="AG5564" s="165" t="s">
        <v>200</v>
      </c>
      <c r="AH5564" s="22"/>
      <c r="AI5564" s="22"/>
      <c r="AJ5564" s="22"/>
    </row>
    <row r="5565" spans="1:36" s="24" customFormat="1" ht="63" hidden="1" x14ac:dyDescent="0.2">
      <c r="A5565" s="43" t="s">
        <v>5144</v>
      </c>
      <c r="B5565" s="1" t="s">
        <v>112</v>
      </c>
      <c r="C5565" s="1" t="s">
        <v>36</v>
      </c>
      <c r="D5565" s="37">
        <v>41838</v>
      </c>
      <c r="E5565" s="98">
        <v>0.68541666666666667</v>
      </c>
      <c r="F5565" s="31">
        <v>41838</v>
      </c>
      <c r="G5565" s="98">
        <v>0.69861111111111107</v>
      </c>
      <c r="H5565" s="30">
        <f t="shared" si="174"/>
        <v>1.3194444444444398E-2</v>
      </c>
      <c r="I5565" s="179">
        <v>0</v>
      </c>
      <c r="J5565" s="28" t="s">
        <v>146</v>
      </c>
      <c r="K5565" s="28" t="s">
        <v>136</v>
      </c>
      <c r="L5565" s="28" t="s">
        <v>125</v>
      </c>
      <c r="M5565" s="28" t="s">
        <v>7163</v>
      </c>
      <c r="N5565" s="18" t="s">
        <v>103</v>
      </c>
      <c r="O5565" s="18" t="s">
        <v>66</v>
      </c>
      <c r="P5565" s="18" t="s">
        <v>7164</v>
      </c>
      <c r="Q5565" s="43" t="s">
        <v>7165</v>
      </c>
      <c r="R5565" s="99"/>
      <c r="S5565" s="99"/>
      <c r="T5565" s="99"/>
      <c r="U5565" s="595" t="s">
        <v>75</v>
      </c>
      <c r="V5565" s="596" t="s">
        <v>1071</v>
      </c>
      <c r="W5565" s="593" t="s">
        <v>2286</v>
      </c>
      <c r="X5565" s="596" t="s">
        <v>1071</v>
      </c>
      <c r="Y5565" s="596" t="s">
        <v>1071</v>
      </c>
      <c r="Z5565" s="593">
        <v>100</v>
      </c>
      <c r="AA5565" s="596" t="s">
        <v>1071</v>
      </c>
      <c r="AB5565" s="593" t="s">
        <v>445</v>
      </c>
      <c r="AC5565" s="596" t="s">
        <v>1071</v>
      </c>
      <c r="AD5565" s="634" t="s">
        <v>55</v>
      </c>
      <c r="AE5565" s="593" t="s">
        <v>102</v>
      </c>
      <c r="AF5565" s="593"/>
      <c r="AG5565" s="598" t="s">
        <v>7166</v>
      </c>
      <c r="AH5565" s="22"/>
      <c r="AI5565" s="22"/>
      <c r="AJ5565" s="22"/>
    </row>
    <row r="5566" spans="1:36" s="24" customFormat="1" hidden="1" x14ac:dyDescent="0.2">
      <c r="A5566" s="43" t="s">
        <v>5144</v>
      </c>
      <c r="B5566" s="1" t="s">
        <v>112</v>
      </c>
      <c r="C5566" s="1" t="s">
        <v>36</v>
      </c>
      <c r="D5566" s="37">
        <v>41839</v>
      </c>
      <c r="E5566" s="98"/>
      <c r="F5566" s="98"/>
      <c r="G5566" s="98"/>
      <c r="H5566" s="30">
        <f t="shared" si="174"/>
        <v>0</v>
      </c>
      <c r="I5566" s="179"/>
      <c r="J5566" s="28"/>
      <c r="K5566" s="28"/>
      <c r="L5566" s="28"/>
      <c r="M5566" s="28"/>
      <c r="N5566" s="18"/>
      <c r="O5566" s="18"/>
      <c r="P5566" s="18"/>
      <c r="Q5566" s="43"/>
      <c r="R5566" s="99"/>
      <c r="S5566" s="99"/>
      <c r="T5566" s="99"/>
      <c r="U5566" s="595"/>
      <c r="V5566" s="593"/>
      <c r="W5566" s="593"/>
      <c r="X5566" s="593"/>
      <c r="Y5566" s="617"/>
      <c r="Z5566" s="593"/>
      <c r="AA5566" s="617"/>
      <c r="AB5566" s="593"/>
      <c r="AC5566" s="593"/>
      <c r="AD5566" s="634"/>
      <c r="AE5566" s="593"/>
      <c r="AF5566" s="593"/>
      <c r="AG5566" s="1457" t="s">
        <v>200</v>
      </c>
      <c r="AH5566" s="22"/>
      <c r="AI5566" s="22"/>
      <c r="AJ5566" s="22"/>
    </row>
    <row r="5567" spans="1:36" s="24" customFormat="1" hidden="1" x14ac:dyDescent="0.2">
      <c r="A5567" s="633" t="s">
        <v>5144</v>
      </c>
      <c r="B5567" s="632" t="s">
        <v>112</v>
      </c>
      <c r="C5567" s="632" t="s">
        <v>36</v>
      </c>
      <c r="D5567" s="630">
        <v>41840</v>
      </c>
      <c r="E5567" s="779"/>
      <c r="F5567" s="779"/>
      <c r="G5567" s="779"/>
      <c r="H5567" s="616">
        <f t="shared" si="174"/>
        <v>0</v>
      </c>
      <c r="I5567" s="780"/>
      <c r="J5567" s="595"/>
      <c r="K5567" s="595"/>
      <c r="L5567" s="595"/>
      <c r="M5567" s="595"/>
      <c r="N5567" s="634"/>
      <c r="O5567" s="634"/>
      <c r="P5567" s="634"/>
      <c r="Q5567" s="633"/>
      <c r="R5567" s="597"/>
      <c r="S5567" s="597"/>
      <c r="T5567" s="597"/>
      <c r="U5567" s="595"/>
      <c r="V5567" s="593"/>
      <c r="W5567" s="593"/>
      <c r="X5567" s="593"/>
      <c r="Y5567" s="617"/>
      <c r="Z5567" s="593"/>
      <c r="AA5567" s="617"/>
      <c r="AB5567" s="593"/>
      <c r="AC5567" s="593"/>
      <c r="AD5567" s="634"/>
      <c r="AE5567" s="593"/>
      <c r="AF5567" s="593"/>
      <c r="AG5567" s="1457" t="s">
        <v>200</v>
      </c>
      <c r="AH5567" s="22"/>
      <c r="AI5567" s="22"/>
      <c r="AJ5567" s="22"/>
    </row>
    <row r="5568" spans="1:36" s="24" customFormat="1" hidden="1" x14ac:dyDescent="0.2">
      <c r="A5568" s="633" t="s">
        <v>5144</v>
      </c>
      <c r="B5568" s="632" t="s">
        <v>112</v>
      </c>
      <c r="C5568" s="632" t="s">
        <v>36</v>
      </c>
      <c r="D5568" s="630">
        <v>41841</v>
      </c>
      <c r="E5568" s="779"/>
      <c r="F5568" s="779"/>
      <c r="G5568" s="779"/>
      <c r="H5568" s="616">
        <f t="shared" si="174"/>
        <v>0</v>
      </c>
      <c r="I5568" s="780"/>
      <c r="J5568" s="595"/>
      <c r="K5568" s="595"/>
      <c r="L5568" s="595"/>
      <c r="M5568" s="595"/>
      <c r="N5568" s="634"/>
      <c r="O5568" s="634"/>
      <c r="P5568" s="634"/>
      <c r="Q5568" s="633"/>
      <c r="R5568" s="597"/>
      <c r="S5568" s="597"/>
      <c r="T5568" s="597"/>
      <c r="U5568" s="595"/>
      <c r="V5568" s="593"/>
      <c r="W5568" s="593"/>
      <c r="X5568" s="593"/>
      <c r="Y5568" s="617"/>
      <c r="Z5568" s="593"/>
      <c r="AA5568" s="617"/>
      <c r="AB5568" s="593"/>
      <c r="AC5568" s="593"/>
      <c r="AD5568" s="634"/>
      <c r="AE5568" s="593"/>
      <c r="AF5568" s="593"/>
      <c r="AG5568" s="598" t="s">
        <v>200</v>
      </c>
      <c r="AH5568" s="22"/>
      <c r="AI5568" s="22"/>
      <c r="AJ5568" s="22"/>
    </row>
    <row r="5569" spans="1:36" s="24" customFormat="1" ht="47.25" hidden="1" x14ac:dyDescent="0.2">
      <c r="A5569" s="633" t="s">
        <v>5144</v>
      </c>
      <c r="B5569" s="632" t="s">
        <v>112</v>
      </c>
      <c r="C5569" s="632" t="s">
        <v>36</v>
      </c>
      <c r="D5569" s="630">
        <v>41842</v>
      </c>
      <c r="E5569" s="779">
        <v>0.10902777777777778</v>
      </c>
      <c r="F5569" s="636">
        <v>41842</v>
      </c>
      <c r="G5569" s="779">
        <v>0.12569444444444444</v>
      </c>
      <c r="H5569" s="616">
        <f t="shared" si="174"/>
        <v>1.6666666666666663E-2</v>
      </c>
      <c r="I5569" s="780">
        <v>9</v>
      </c>
      <c r="J5569" s="595" t="s">
        <v>178</v>
      </c>
      <c r="K5569" s="595" t="s">
        <v>133</v>
      </c>
      <c r="L5569" s="595" t="s">
        <v>130</v>
      </c>
      <c r="M5569" s="632" t="s">
        <v>2991</v>
      </c>
      <c r="N5569" s="634" t="s">
        <v>103</v>
      </c>
      <c r="O5569" s="634" t="s">
        <v>66</v>
      </c>
      <c r="P5569" s="1630" t="s">
        <v>1611</v>
      </c>
      <c r="Q5569" s="1677" t="s">
        <v>7378</v>
      </c>
      <c r="R5569" s="597">
        <v>1.0640000000000001</v>
      </c>
      <c r="S5569" s="597">
        <v>0.39600000000000002</v>
      </c>
      <c r="T5569" s="597">
        <f>SUM(R5569:S5569)</f>
        <v>1.46</v>
      </c>
      <c r="U5569" s="595" t="s">
        <v>75</v>
      </c>
      <c r="V5569" s="593">
        <v>1964</v>
      </c>
      <c r="W5569" s="593" t="s">
        <v>2286</v>
      </c>
      <c r="X5569" s="596" t="s">
        <v>1071</v>
      </c>
      <c r="Y5569" s="617" t="s">
        <v>2139</v>
      </c>
      <c r="Z5569" s="593"/>
      <c r="AA5569" s="617" t="s">
        <v>2668</v>
      </c>
      <c r="AB5569" s="593"/>
      <c r="AC5569" s="593"/>
      <c r="AD5569" s="634" t="s">
        <v>62</v>
      </c>
      <c r="AE5569" s="593"/>
      <c r="AF5569" s="593"/>
      <c r="AG5569" s="1677" t="s">
        <v>7378</v>
      </c>
      <c r="AH5569" s="22"/>
      <c r="AI5569" s="22"/>
      <c r="AJ5569" s="22"/>
    </row>
    <row r="5570" spans="1:36" customFormat="1" hidden="1" x14ac:dyDescent="0.2">
      <c r="A5570" s="633" t="s">
        <v>5144</v>
      </c>
      <c r="B5570" s="632" t="s">
        <v>112</v>
      </c>
      <c r="C5570" s="632" t="s">
        <v>36</v>
      </c>
      <c r="D5570" s="630">
        <v>41843</v>
      </c>
      <c r="E5570" s="779"/>
      <c r="F5570" s="779"/>
      <c r="G5570" s="779"/>
      <c r="H5570" s="616">
        <f t="shared" si="174"/>
        <v>0</v>
      </c>
      <c r="I5570" s="780"/>
      <c r="J5570" s="595"/>
      <c r="K5570" s="595"/>
      <c r="L5570" s="595"/>
      <c r="M5570" s="595"/>
      <c r="N5570" s="634"/>
      <c r="O5570" s="634"/>
      <c r="P5570" s="634"/>
      <c r="Q5570" s="633"/>
      <c r="R5570" s="597"/>
      <c r="S5570" s="597"/>
      <c r="T5570" s="597"/>
      <c r="U5570" s="595"/>
      <c r="V5570" s="593"/>
      <c r="W5570" s="593"/>
      <c r="X5570" s="593"/>
      <c r="Y5570" s="617"/>
      <c r="Z5570" s="593"/>
      <c r="AA5570" s="617"/>
      <c r="AB5570" s="593"/>
      <c r="AC5570" s="593"/>
      <c r="AD5570" s="634"/>
      <c r="AE5570" s="593"/>
      <c r="AF5570" s="593"/>
      <c r="AG5570" s="598" t="s">
        <v>200</v>
      </c>
      <c r="AH5570" s="22"/>
      <c r="AI5570" s="22"/>
      <c r="AJ5570" s="22"/>
    </row>
    <row r="5571" spans="1:36" customFormat="1" hidden="1" x14ac:dyDescent="0.2">
      <c r="A5571" s="374" t="s">
        <v>5144</v>
      </c>
      <c r="B5571" s="3" t="s">
        <v>112</v>
      </c>
      <c r="C5571" s="3" t="s">
        <v>36</v>
      </c>
      <c r="D5571" s="379">
        <v>41844</v>
      </c>
      <c r="E5571" s="1130"/>
      <c r="F5571" s="1130"/>
      <c r="G5571" s="1130"/>
      <c r="H5571" s="393">
        <f t="shared" si="174"/>
        <v>0</v>
      </c>
      <c r="I5571" s="660"/>
      <c r="J5571" s="22"/>
      <c r="K5571" s="22"/>
      <c r="L5571" s="22"/>
      <c r="M5571" s="22"/>
      <c r="N5571" s="442"/>
      <c r="O5571" s="442"/>
      <c r="P5571" s="442"/>
      <c r="Q5571" s="374"/>
      <c r="R5571" s="23"/>
      <c r="S5571" s="23"/>
      <c r="T5571" s="23"/>
      <c r="U5571" s="22"/>
      <c r="V5571" s="24"/>
      <c r="W5571" s="24"/>
      <c r="X5571" s="24"/>
      <c r="Y5571" s="436"/>
      <c r="Z5571" s="24"/>
      <c r="AA5571" s="436"/>
      <c r="AB5571" s="24"/>
      <c r="AC5571" s="24"/>
      <c r="AD5571" s="442"/>
      <c r="AE5571" s="24"/>
      <c r="AF5571" s="24"/>
      <c r="AG5571" s="25" t="s">
        <v>200</v>
      </c>
      <c r="AH5571" s="22"/>
      <c r="AI5571" s="22"/>
      <c r="AJ5571" s="22"/>
    </row>
    <row r="5572" spans="1:36" customFormat="1" hidden="1" x14ac:dyDescent="0.2">
      <c r="A5572" s="374" t="s">
        <v>5144</v>
      </c>
      <c r="B5572" s="600" t="s">
        <v>112</v>
      </c>
      <c r="C5572" s="600" t="s">
        <v>36</v>
      </c>
      <c r="D5572" s="380">
        <v>41845</v>
      </c>
      <c r="E5572" s="1542"/>
      <c r="F5572" s="1542"/>
      <c r="G5572" s="1542"/>
      <c r="H5572" s="401">
        <f t="shared" si="174"/>
        <v>0</v>
      </c>
      <c r="I5572" s="724"/>
      <c r="J5572" s="361"/>
      <c r="K5572" s="361"/>
      <c r="L5572" s="361"/>
      <c r="M5572" s="361"/>
      <c r="N5572" s="610"/>
      <c r="O5572" s="610"/>
      <c r="P5572" s="442"/>
      <c r="Q5572" s="374"/>
      <c r="R5572" s="426"/>
      <c r="S5572" s="426"/>
      <c r="T5572" s="23"/>
      <c r="U5572" s="361"/>
      <c r="V5572" s="360"/>
      <c r="W5572" s="360"/>
      <c r="X5572" s="360"/>
      <c r="Y5572" s="739"/>
      <c r="Z5572" s="360"/>
      <c r="AA5572" s="739"/>
      <c r="AB5572" s="360"/>
      <c r="AC5572" s="360"/>
      <c r="AD5572" s="610"/>
      <c r="AE5572" s="360"/>
      <c r="AF5572" s="360"/>
      <c r="AG5572" s="449" t="s">
        <v>200</v>
      </c>
      <c r="AH5572" s="22"/>
      <c r="AI5572" s="22"/>
      <c r="AJ5572" s="22"/>
    </row>
    <row r="5573" spans="1:36" s="24" customFormat="1" hidden="1" x14ac:dyDescent="0.2">
      <c r="A5573" s="43" t="s">
        <v>5144</v>
      </c>
      <c r="B5573" s="1" t="s">
        <v>112</v>
      </c>
      <c r="C5573" s="1" t="s">
        <v>36</v>
      </c>
      <c r="D5573" s="37">
        <v>41846</v>
      </c>
      <c r="E5573" s="98"/>
      <c r="F5573" s="98"/>
      <c r="G5573" s="98"/>
      <c r="H5573" s="30">
        <f t="shared" si="174"/>
        <v>0</v>
      </c>
      <c r="I5573" s="179"/>
      <c r="J5573" s="28"/>
      <c r="K5573" s="28"/>
      <c r="L5573" s="28"/>
      <c r="M5573" s="28"/>
      <c r="N5573" s="18"/>
      <c r="O5573" s="18"/>
      <c r="P5573" s="18"/>
      <c r="Q5573" s="43"/>
      <c r="R5573" s="99"/>
      <c r="S5573" s="99"/>
      <c r="T5573" s="99"/>
      <c r="U5573" s="28"/>
      <c r="V5573" s="36"/>
      <c r="W5573" s="36"/>
      <c r="X5573" s="36"/>
      <c r="Y5573" s="182"/>
      <c r="Z5573" s="36"/>
      <c r="AA5573" s="182"/>
      <c r="AB5573" s="36"/>
      <c r="AC5573" s="36"/>
      <c r="AD5573" s="18"/>
      <c r="AE5573" s="36"/>
      <c r="AF5573" s="36"/>
      <c r="AG5573" s="100" t="s">
        <v>200</v>
      </c>
      <c r="AH5573" s="22"/>
      <c r="AI5573" s="22"/>
      <c r="AJ5573" s="22"/>
    </row>
    <row r="5574" spans="1:36" s="24" customFormat="1" hidden="1" x14ac:dyDescent="0.2">
      <c r="A5574" s="43" t="s">
        <v>5144</v>
      </c>
      <c r="B5574" s="1" t="s">
        <v>112</v>
      </c>
      <c r="C5574" s="1" t="s">
        <v>36</v>
      </c>
      <c r="D5574" s="37">
        <v>41847</v>
      </c>
      <c r="E5574" s="98"/>
      <c r="F5574" s="98"/>
      <c r="G5574" s="98"/>
      <c r="H5574" s="30">
        <f t="shared" si="174"/>
        <v>0</v>
      </c>
      <c r="I5574" s="179"/>
      <c r="J5574" s="28"/>
      <c r="K5574" s="28"/>
      <c r="L5574" s="28"/>
      <c r="M5574" s="28"/>
      <c r="N5574" s="18"/>
      <c r="O5574" s="18"/>
      <c r="P5574" s="18"/>
      <c r="Q5574" s="43"/>
      <c r="R5574" s="99"/>
      <c r="S5574" s="99"/>
      <c r="T5574" s="99"/>
      <c r="U5574" s="28"/>
      <c r="V5574" s="36"/>
      <c r="W5574" s="36"/>
      <c r="X5574" s="36"/>
      <c r="Y5574" s="182"/>
      <c r="Z5574" s="36"/>
      <c r="AA5574" s="182"/>
      <c r="AB5574" s="36"/>
      <c r="AC5574" s="36"/>
      <c r="AD5574" s="18"/>
      <c r="AE5574" s="36"/>
      <c r="AF5574" s="36"/>
      <c r="AG5574" s="100" t="s">
        <v>200</v>
      </c>
      <c r="AH5574" s="22"/>
      <c r="AI5574" s="22"/>
      <c r="AJ5574" s="22"/>
    </row>
    <row r="5575" spans="1:36" s="24" customFormat="1" hidden="1" x14ac:dyDescent="0.2">
      <c r="A5575" s="43" t="s">
        <v>5144</v>
      </c>
      <c r="B5575" s="1" t="s">
        <v>112</v>
      </c>
      <c r="C5575" s="1" t="s">
        <v>36</v>
      </c>
      <c r="D5575" s="37">
        <v>41848</v>
      </c>
      <c r="E5575" s="98"/>
      <c r="F5575" s="98"/>
      <c r="G5575" s="98"/>
      <c r="H5575" s="30">
        <f t="shared" si="174"/>
        <v>0</v>
      </c>
      <c r="I5575" s="179"/>
      <c r="J5575" s="28"/>
      <c r="K5575" s="28"/>
      <c r="L5575" s="28"/>
      <c r="M5575" s="28"/>
      <c r="N5575" s="18"/>
      <c r="O5575" s="18"/>
      <c r="P5575" s="18"/>
      <c r="Q5575" s="43"/>
      <c r="R5575" s="99"/>
      <c r="S5575" s="99"/>
      <c r="T5575" s="99"/>
      <c r="U5575" s="28"/>
      <c r="V5575" s="36"/>
      <c r="W5575" s="36"/>
      <c r="X5575" s="36"/>
      <c r="Y5575" s="182"/>
      <c r="Z5575" s="36"/>
      <c r="AA5575" s="182"/>
      <c r="AB5575" s="36"/>
      <c r="AC5575" s="36"/>
      <c r="AD5575" s="18"/>
      <c r="AE5575" s="36"/>
      <c r="AF5575" s="36"/>
      <c r="AG5575" s="100" t="s">
        <v>200</v>
      </c>
      <c r="AH5575" s="22"/>
      <c r="AI5575" s="22"/>
      <c r="AJ5575" s="22"/>
    </row>
    <row r="5576" spans="1:36" s="24" customFormat="1" hidden="1" x14ac:dyDescent="0.2">
      <c r="A5576" s="43" t="s">
        <v>5144</v>
      </c>
      <c r="B5576" s="1" t="s">
        <v>112</v>
      </c>
      <c r="C5576" s="1" t="s">
        <v>36</v>
      </c>
      <c r="D5576" s="37">
        <v>41849</v>
      </c>
      <c r="E5576" s="98"/>
      <c r="F5576" s="98"/>
      <c r="G5576" s="98"/>
      <c r="H5576" s="30">
        <f t="shared" si="174"/>
        <v>0</v>
      </c>
      <c r="I5576" s="179"/>
      <c r="J5576" s="28"/>
      <c r="K5576" s="28"/>
      <c r="L5576" s="28"/>
      <c r="M5576" s="28"/>
      <c r="N5576" s="18"/>
      <c r="O5576" s="18"/>
      <c r="P5576" s="18"/>
      <c r="Q5576" s="43"/>
      <c r="R5576" s="99"/>
      <c r="S5576" s="99"/>
      <c r="T5576" s="99"/>
      <c r="U5576" s="28"/>
      <c r="V5576" s="36"/>
      <c r="W5576" s="36"/>
      <c r="X5576" s="36"/>
      <c r="Y5576" s="182"/>
      <c r="Z5576" s="36"/>
      <c r="AA5576" s="182"/>
      <c r="AB5576" s="36"/>
      <c r="AC5576" s="36"/>
      <c r="AD5576" s="18"/>
      <c r="AE5576" s="36"/>
      <c r="AF5576" s="36"/>
      <c r="AG5576" s="100" t="s">
        <v>200</v>
      </c>
      <c r="AH5576" s="22"/>
      <c r="AI5576" s="22"/>
      <c r="AJ5576" s="22"/>
    </row>
    <row r="5577" spans="1:36" s="24" customFormat="1" hidden="1" x14ac:dyDescent="0.2">
      <c r="A5577" s="43" t="s">
        <v>5144</v>
      </c>
      <c r="B5577" s="1" t="s">
        <v>112</v>
      </c>
      <c r="C5577" s="1" t="s">
        <v>36</v>
      </c>
      <c r="D5577" s="37">
        <v>41850</v>
      </c>
      <c r="E5577" s="98"/>
      <c r="F5577" s="98"/>
      <c r="G5577" s="98"/>
      <c r="H5577" s="30">
        <f t="shared" si="174"/>
        <v>0</v>
      </c>
      <c r="I5577" s="179"/>
      <c r="J5577" s="28"/>
      <c r="K5577" s="28"/>
      <c r="L5577" s="28"/>
      <c r="M5577" s="28"/>
      <c r="N5577" s="18"/>
      <c r="O5577" s="18"/>
      <c r="P5577" s="18"/>
      <c r="Q5577" s="43"/>
      <c r="R5577" s="99"/>
      <c r="S5577" s="99"/>
      <c r="T5577" s="99"/>
      <c r="U5577" s="28"/>
      <c r="V5577" s="36"/>
      <c r="W5577" s="36"/>
      <c r="X5577" s="36"/>
      <c r="Y5577" s="182"/>
      <c r="Z5577" s="36"/>
      <c r="AA5577" s="182"/>
      <c r="AB5577" s="36"/>
      <c r="AC5577" s="36"/>
      <c r="AD5577" s="18"/>
      <c r="AE5577" s="36"/>
      <c r="AF5577" s="36"/>
      <c r="AG5577" s="100" t="s">
        <v>200</v>
      </c>
      <c r="AH5577" s="22"/>
      <c r="AI5577" s="22"/>
      <c r="AJ5577" s="22"/>
    </row>
    <row r="5578" spans="1:36" hidden="1" x14ac:dyDescent="0.2">
      <c r="A5578" s="43" t="s">
        <v>5144</v>
      </c>
      <c r="B5578" s="1" t="s">
        <v>112</v>
      </c>
      <c r="C5578" s="1" t="s">
        <v>36</v>
      </c>
      <c r="D5578" s="37">
        <v>41851</v>
      </c>
      <c r="E5578" s="98"/>
      <c r="F5578" s="98"/>
      <c r="G5578" s="98"/>
      <c r="H5578" s="30">
        <f t="shared" si="174"/>
        <v>0</v>
      </c>
      <c r="I5578" s="179"/>
      <c r="J5578" s="28"/>
      <c r="K5578" s="28"/>
      <c r="L5578" s="28"/>
      <c r="M5578" s="28"/>
      <c r="N5578" s="18"/>
      <c r="O5578" s="18"/>
      <c r="P5578" s="18"/>
      <c r="Q5578" s="633"/>
      <c r="R5578" s="597"/>
      <c r="S5578" s="597"/>
      <c r="T5578" s="597"/>
      <c r="U5578" s="595"/>
      <c r="V5578" s="593"/>
      <c r="W5578" s="593"/>
      <c r="X5578" s="593"/>
      <c r="Y5578" s="617"/>
      <c r="Z5578" s="593"/>
      <c r="AA5578" s="617"/>
      <c r="AB5578" s="593"/>
      <c r="AC5578" s="593"/>
      <c r="AD5578" s="634"/>
      <c r="AE5578" s="593"/>
      <c r="AF5578" s="593"/>
      <c r="AG5578" s="598" t="s">
        <v>200</v>
      </c>
    </row>
    <row r="5579" spans="1:36" hidden="1" x14ac:dyDescent="0.2">
      <c r="A5579" s="43" t="s">
        <v>7617</v>
      </c>
      <c r="B5579" s="1" t="s">
        <v>112</v>
      </c>
      <c r="C5579" s="1" t="s">
        <v>36</v>
      </c>
      <c r="D5579" s="37">
        <v>41852</v>
      </c>
      <c r="E5579" s="98"/>
      <c r="F5579" s="98"/>
      <c r="G5579" s="98"/>
      <c r="H5579" s="30">
        <f t="shared" si="174"/>
        <v>0</v>
      </c>
      <c r="I5579" s="179"/>
      <c r="J5579" s="28"/>
      <c r="K5579" s="28"/>
      <c r="L5579" s="28"/>
      <c r="M5579" s="28"/>
      <c r="N5579" s="18"/>
      <c r="O5579" s="18"/>
      <c r="P5579" s="18"/>
      <c r="Q5579" s="43"/>
      <c r="R5579" s="99"/>
      <c r="S5579" s="99"/>
      <c r="T5579" s="99"/>
      <c r="U5579" s="28"/>
      <c r="V5579" s="36"/>
      <c r="W5579" s="36"/>
      <c r="X5579" s="36"/>
      <c r="Y5579" s="182"/>
      <c r="Z5579" s="36"/>
      <c r="AA5579" s="182"/>
      <c r="AB5579" s="36"/>
      <c r="AC5579" s="36"/>
      <c r="AD5579" s="18"/>
      <c r="AE5579" s="36"/>
      <c r="AF5579" s="36"/>
      <c r="AG5579" s="100" t="s">
        <v>200</v>
      </c>
    </row>
    <row r="5580" spans="1:36" hidden="1" x14ac:dyDescent="0.2">
      <c r="A5580" s="43" t="s">
        <v>7617</v>
      </c>
      <c r="B5580" s="1" t="s">
        <v>112</v>
      </c>
      <c r="C5580" s="1" t="s">
        <v>36</v>
      </c>
      <c r="D5580" s="37">
        <v>41853</v>
      </c>
      <c r="E5580" s="98"/>
      <c r="F5580" s="98"/>
      <c r="G5580" s="98"/>
      <c r="H5580" s="30">
        <f t="shared" si="174"/>
        <v>0</v>
      </c>
      <c r="I5580" s="179"/>
      <c r="J5580" s="28"/>
      <c r="K5580" s="28"/>
      <c r="L5580" s="28"/>
      <c r="M5580" s="28"/>
      <c r="N5580" s="18"/>
      <c r="O5580" s="18"/>
      <c r="P5580" s="18"/>
      <c r="Q5580" s="43"/>
      <c r="R5580" s="99"/>
      <c r="S5580" s="99"/>
      <c r="T5580" s="99"/>
      <c r="U5580" s="28"/>
      <c r="V5580" s="36"/>
      <c r="W5580" s="36"/>
      <c r="X5580" s="36"/>
      <c r="Y5580" s="182"/>
      <c r="Z5580" s="36"/>
      <c r="AA5580" s="182"/>
      <c r="AB5580" s="36"/>
      <c r="AC5580" s="36"/>
      <c r="AD5580" s="18"/>
      <c r="AE5580" s="36"/>
      <c r="AF5580" s="36"/>
      <c r="AG5580" s="100" t="s">
        <v>200</v>
      </c>
    </row>
    <row r="5581" spans="1:36" hidden="1" x14ac:dyDescent="0.2">
      <c r="A5581" s="43" t="s">
        <v>7617</v>
      </c>
      <c r="B5581" s="1" t="s">
        <v>112</v>
      </c>
      <c r="C5581" s="1" t="s">
        <v>36</v>
      </c>
      <c r="D5581" s="37">
        <v>41854</v>
      </c>
      <c r="E5581" s="98"/>
      <c r="F5581" s="98"/>
      <c r="G5581" s="98"/>
      <c r="H5581" s="30">
        <f t="shared" si="174"/>
        <v>0</v>
      </c>
      <c r="I5581" s="179"/>
      <c r="J5581" s="28"/>
      <c r="K5581" s="28"/>
      <c r="L5581" s="28"/>
      <c r="M5581" s="28"/>
      <c r="N5581" s="18"/>
      <c r="O5581" s="18"/>
      <c r="P5581" s="18"/>
      <c r="Q5581" s="43"/>
      <c r="R5581" s="99"/>
      <c r="S5581" s="99"/>
      <c r="T5581" s="99"/>
      <c r="U5581" s="28"/>
      <c r="V5581" s="36"/>
      <c r="W5581" s="36"/>
      <c r="X5581" s="36"/>
      <c r="Y5581" s="182"/>
      <c r="Z5581" s="36"/>
      <c r="AA5581" s="182"/>
      <c r="AB5581" s="36"/>
      <c r="AC5581" s="36"/>
      <c r="AD5581" s="18"/>
      <c r="AE5581" s="36"/>
      <c r="AF5581" s="36"/>
      <c r="AG5581" s="100" t="s">
        <v>200</v>
      </c>
    </row>
    <row r="5582" spans="1:36" hidden="1" x14ac:dyDescent="0.2">
      <c r="A5582" s="43" t="s">
        <v>7617</v>
      </c>
      <c r="B5582" s="1" t="s">
        <v>112</v>
      </c>
      <c r="C5582" s="1" t="s">
        <v>36</v>
      </c>
      <c r="D5582" s="37">
        <v>41856</v>
      </c>
      <c r="E5582" s="98"/>
      <c r="F5582" s="98"/>
      <c r="G5582" s="98"/>
      <c r="H5582" s="30">
        <f t="shared" ref="H5582:H5613" si="175">G5582-E5582</f>
        <v>0</v>
      </c>
      <c r="I5582" s="179"/>
      <c r="J5582" s="28"/>
      <c r="K5582" s="28"/>
      <c r="L5582" s="28"/>
      <c r="M5582" s="28"/>
      <c r="N5582" s="18"/>
      <c r="O5582" s="18"/>
      <c r="P5582" s="18"/>
      <c r="Q5582" s="633"/>
      <c r="R5582" s="597"/>
      <c r="S5582" s="597"/>
      <c r="T5582" s="597"/>
      <c r="U5582" s="595"/>
      <c r="V5582" s="593"/>
      <c r="W5582" s="593"/>
      <c r="X5582" s="593"/>
      <c r="Y5582" s="617"/>
      <c r="Z5582" s="593"/>
      <c r="AA5582" s="617"/>
      <c r="AB5582" s="593"/>
      <c r="AC5582" s="593"/>
      <c r="AD5582" s="634"/>
      <c r="AE5582" s="593"/>
      <c r="AF5582" s="593"/>
      <c r="AG5582" s="598" t="s">
        <v>200</v>
      </c>
    </row>
    <row r="5583" spans="1:36" hidden="1" x14ac:dyDescent="0.2">
      <c r="A5583" s="43" t="s">
        <v>7617</v>
      </c>
      <c r="B5583" s="1" t="s">
        <v>112</v>
      </c>
      <c r="C5583" s="1" t="s">
        <v>36</v>
      </c>
      <c r="D5583" s="37">
        <v>41857</v>
      </c>
      <c r="E5583" s="98"/>
      <c r="F5583" s="98"/>
      <c r="G5583" s="98"/>
      <c r="H5583" s="30">
        <f t="shared" si="175"/>
        <v>0</v>
      </c>
      <c r="I5583" s="179"/>
      <c r="J5583" s="28"/>
      <c r="K5583" s="28"/>
      <c r="L5583" s="28"/>
      <c r="M5583" s="28"/>
      <c r="N5583" s="18"/>
      <c r="O5583" s="18"/>
      <c r="P5583" s="18"/>
      <c r="Q5583" s="43"/>
      <c r="R5583" s="99"/>
      <c r="S5583" s="99"/>
      <c r="T5583" s="99"/>
      <c r="U5583" s="28"/>
      <c r="V5583" s="36"/>
      <c r="W5583" s="36"/>
      <c r="X5583" s="36"/>
      <c r="Y5583" s="182"/>
      <c r="Z5583" s="36"/>
      <c r="AA5583" s="182"/>
      <c r="AB5583" s="36"/>
      <c r="AC5583" s="36"/>
      <c r="AD5583" s="18"/>
      <c r="AE5583" s="36"/>
      <c r="AF5583" s="36"/>
      <c r="AG5583" s="100" t="s">
        <v>200</v>
      </c>
    </row>
    <row r="5584" spans="1:36" s="24" customFormat="1" hidden="1" x14ac:dyDescent="0.2">
      <c r="A5584" s="43" t="s">
        <v>7617</v>
      </c>
      <c r="B5584" s="1" t="s">
        <v>112</v>
      </c>
      <c r="C5584" s="1" t="s">
        <v>36</v>
      </c>
      <c r="D5584" s="37">
        <v>41858</v>
      </c>
      <c r="E5584" s="98"/>
      <c r="F5584" s="98"/>
      <c r="G5584" s="98"/>
      <c r="H5584" s="30">
        <f t="shared" si="175"/>
        <v>0</v>
      </c>
      <c r="I5584" s="179"/>
      <c r="J5584" s="28"/>
      <c r="K5584" s="28"/>
      <c r="L5584" s="28"/>
      <c r="M5584" s="28"/>
      <c r="N5584" s="18"/>
      <c r="O5584" s="18"/>
      <c r="P5584" s="18"/>
      <c r="Q5584" s="43"/>
      <c r="R5584" s="99"/>
      <c r="S5584" s="99"/>
      <c r="T5584" s="99"/>
      <c r="U5584" s="28"/>
      <c r="V5584" s="36"/>
      <c r="W5584" s="36"/>
      <c r="X5584" s="36"/>
      <c r="Y5584" s="182"/>
      <c r="Z5584" s="36"/>
      <c r="AA5584" s="182"/>
      <c r="AB5584" s="36"/>
      <c r="AC5584" s="36"/>
      <c r="AD5584" s="18"/>
      <c r="AE5584" s="36"/>
      <c r="AF5584" s="36"/>
      <c r="AG5584" s="100" t="s">
        <v>200</v>
      </c>
      <c r="AH5584" s="22"/>
      <c r="AI5584" s="22"/>
      <c r="AJ5584" s="22"/>
    </row>
    <row r="5585" spans="1:36" s="24" customFormat="1" hidden="1" x14ac:dyDescent="0.2">
      <c r="A5585" s="43" t="s">
        <v>7617</v>
      </c>
      <c r="B5585" s="1" t="s">
        <v>112</v>
      </c>
      <c r="C5585" s="1" t="s">
        <v>36</v>
      </c>
      <c r="D5585" s="37">
        <v>41859</v>
      </c>
      <c r="E5585" s="98"/>
      <c r="F5585" s="98"/>
      <c r="G5585" s="98"/>
      <c r="H5585" s="30">
        <f t="shared" si="175"/>
        <v>0</v>
      </c>
      <c r="I5585" s="179"/>
      <c r="J5585" s="28"/>
      <c r="K5585" s="28"/>
      <c r="L5585" s="28"/>
      <c r="M5585" s="28"/>
      <c r="N5585" s="18"/>
      <c r="O5585" s="18"/>
      <c r="P5585" s="18"/>
      <c r="Q5585" s="633"/>
      <c r="R5585" s="597"/>
      <c r="S5585" s="597"/>
      <c r="T5585" s="597"/>
      <c r="U5585" s="595"/>
      <c r="V5585" s="593"/>
      <c r="W5585" s="593"/>
      <c r="X5585" s="593"/>
      <c r="Y5585" s="617"/>
      <c r="Z5585" s="593"/>
      <c r="AA5585" s="617"/>
      <c r="AB5585" s="593"/>
      <c r="AC5585" s="593"/>
      <c r="AD5585" s="634"/>
      <c r="AE5585" s="593"/>
      <c r="AF5585" s="593"/>
      <c r="AG5585" s="598" t="s">
        <v>200</v>
      </c>
      <c r="AH5585" s="22"/>
      <c r="AI5585" s="22"/>
      <c r="AJ5585" s="22"/>
    </row>
    <row r="5586" spans="1:36" ht="201.75" hidden="1" customHeight="1" x14ac:dyDescent="0.2">
      <c r="A5586" s="43" t="s">
        <v>7617</v>
      </c>
      <c r="B5586" s="1" t="s">
        <v>112</v>
      </c>
      <c r="C5586" s="1" t="s">
        <v>36</v>
      </c>
      <c r="D5586" s="37">
        <v>41860</v>
      </c>
      <c r="E5586" s="98"/>
      <c r="F5586" s="98"/>
      <c r="G5586" s="98"/>
      <c r="H5586" s="30">
        <f t="shared" si="175"/>
        <v>0</v>
      </c>
      <c r="I5586" s="179"/>
      <c r="J5586" s="28"/>
      <c r="K5586" s="28"/>
      <c r="L5586" s="28"/>
      <c r="M5586" s="28"/>
      <c r="N5586" s="18"/>
      <c r="O5586" s="18"/>
      <c r="P5586" s="18"/>
      <c r="Q5586" s="633"/>
      <c r="R5586" s="597"/>
      <c r="S5586" s="597"/>
      <c r="T5586" s="597"/>
      <c r="U5586" s="595"/>
      <c r="V5586" s="593"/>
      <c r="W5586" s="593"/>
      <c r="X5586" s="593"/>
      <c r="Y5586" s="617"/>
      <c r="Z5586" s="593"/>
      <c r="AA5586" s="617"/>
      <c r="AB5586" s="593"/>
      <c r="AC5586" s="593"/>
      <c r="AD5586" s="634"/>
      <c r="AE5586" s="593"/>
      <c r="AF5586" s="593"/>
      <c r="AG5586" s="598" t="s">
        <v>200</v>
      </c>
    </row>
    <row r="5587" spans="1:36" ht="110.25" hidden="1" x14ac:dyDescent="0.2">
      <c r="A5587" s="269" t="s">
        <v>7617</v>
      </c>
      <c r="B5587" s="1" t="s">
        <v>112</v>
      </c>
      <c r="C5587" s="1" t="s">
        <v>36</v>
      </c>
      <c r="D5587" s="37">
        <v>41861</v>
      </c>
      <c r="E5587" s="98">
        <v>0.46180555555555558</v>
      </c>
      <c r="F5587" s="315">
        <v>41861</v>
      </c>
      <c r="G5587" s="98">
        <v>0.46875</v>
      </c>
      <c r="H5587" s="30">
        <f t="shared" si="175"/>
        <v>6.9444444444444198E-3</v>
      </c>
      <c r="I5587" s="179">
        <v>2</v>
      </c>
      <c r="J5587" s="28" t="s">
        <v>178</v>
      </c>
      <c r="K5587" s="28" t="s">
        <v>834</v>
      </c>
      <c r="L5587" s="28" t="s">
        <v>130</v>
      </c>
      <c r="M5587" s="28" t="s">
        <v>4326</v>
      </c>
      <c r="N5587" s="18" t="s">
        <v>103</v>
      </c>
      <c r="O5587" s="18" t="s">
        <v>66</v>
      </c>
      <c r="P5587" s="18" t="s">
        <v>1771</v>
      </c>
      <c r="Q5587" s="269" t="s">
        <v>7962</v>
      </c>
      <c r="R5587" s="99">
        <v>0.158</v>
      </c>
      <c r="S5587" s="99">
        <v>1.0369999999999999</v>
      </c>
      <c r="T5587" s="99">
        <f>SUM(R5587:S5587)</f>
        <v>1.1949999999999998</v>
      </c>
      <c r="U5587" s="595" t="s">
        <v>75</v>
      </c>
      <c r="V5587" s="593">
        <v>2006</v>
      </c>
      <c r="W5587" s="593" t="s">
        <v>2286</v>
      </c>
      <c r="X5587" s="596" t="s">
        <v>1071</v>
      </c>
      <c r="Y5587" s="617" t="s">
        <v>2671</v>
      </c>
      <c r="Z5587" s="593"/>
      <c r="AA5587" s="617" t="s">
        <v>6059</v>
      </c>
      <c r="AB5587" s="593"/>
      <c r="AC5587" s="593"/>
      <c r="AD5587" s="634" t="s">
        <v>56</v>
      </c>
      <c r="AE5587" s="593"/>
      <c r="AF5587" s="593"/>
      <c r="AG5587" s="1306" t="s">
        <v>7962</v>
      </c>
    </row>
    <row r="5588" spans="1:36" customFormat="1" ht="78.75" hidden="1" x14ac:dyDescent="0.2">
      <c r="A5588" s="269" t="s">
        <v>7617</v>
      </c>
      <c r="B5588" s="1" t="s">
        <v>112</v>
      </c>
      <c r="C5588" s="1" t="s">
        <v>36</v>
      </c>
      <c r="D5588" s="37">
        <v>41861</v>
      </c>
      <c r="E5588" s="98">
        <v>0.83958333333333324</v>
      </c>
      <c r="F5588" s="315">
        <v>41861</v>
      </c>
      <c r="G5588" s="98">
        <v>0.93888888888888899</v>
      </c>
      <c r="H5588" s="30">
        <f t="shared" si="175"/>
        <v>9.9305555555555758E-2</v>
      </c>
      <c r="I5588" s="179">
        <v>9</v>
      </c>
      <c r="J5588" s="28" t="s">
        <v>146</v>
      </c>
      <c r="K5588" s="28" t="s">
        <v>133</v>
      </c>
      <c r="L5588" s="28" t="s">
        <v>130</v>
      </c>
      <c r="M5588" s="28" t="s">
        <v>2991</v>
      </c>
      <c r="N5588" s="18" t="s">
        <v>103</v>
      </c>
      <c r="O5588" s="18" t="s">
        <v>66</v>
      </c>
      <c r="P5588" s="18" t="s">
        <v>1611</v>
      </c>
      <c r="Q5588" s="269" t="s">
        <v>7963</v>
      </c>
      <c r="R5588" s="99">
        <v>1.6819999999999999</v>
      </c>
      <c r="S5588" s="99">
        <v>0.16900000000000001</v>
      </c>
      <c r="T5588" s="99">
        <f>SUM(R5588:S5588)</f>
        <v>1.851</v>
      </c>
      <c r="U5588" s="28" t="s">
        <v>75</v>
      </c>
      <c r="V5588" s="36">
        <v>2002</v>
      </c>
      <c r="W5588" s="36" t="s">
        <v>2286</v>
      </c>
      <c r="X5588" s="52" t="s">
        <v>1071</v>
      </c>
      <c r="Y5588" s="182" t="s">
        <v>2671</v>
      </c>
      <c r="Z5588" s="36">
        <v>100</v>
      </c>
      <c r="AA5588" s="182" t="s">
        <v>6059</v>
      </c>
      <c r="AB5588" s="36" t="s">
        <v>445</v>
      </c>
      <c r="AC5588" s="182" t="s">
        <v>2671</v>
      </c>
      <c r="AD5588" s="18" t="s">
        <v>48</v>
      </c>
      <c r="AE5588" s="36"/>
      <c r="AF5588" s="36"/>
      <c r="AG5588" s="269" t="s">
        <v>7964</v>
      </c>
      <c r="AH5588" s="22"/>
      <c r="AI5588" s="22"/>
      <c r="AJ5588" s="22"/>
    </row>
    <row r="5589" spans="1:36" ht="63" hidden="1" x14ac:dyDescent="0.2">
      <c r="A5589" s="269" t="s">
        <v>7617</v>
      </c>
      <c r="B5589" s="1" t="s">
        <v>112</v>
      </c>
      <c r="C5589" s="1" t="s">
        <v>36</v>
      </c>
      <c r="D5589" s="37">
        <v>41861</v>
      </c>
      <c r="E5589" s="98">
        <v>0.84861111111111109</v>
      </c>
      <c r="F5589" s="315">
        <v>41861</v>
      </c>
      <c r="G5589" s="98">
        <v>0.8930555555555556</v>
      </c>
      <c r="H5589" s="30">
        <f t="shared" si="175"/>
        <v>4.4444444444444509E-2</v>
      </c>
      <c r="I5589" s="179">
        <v>6</v>
      </c>
      <c r="J5589" s="28" t="s">
        <v>178</v>
      </c>
      <c r="K5589" s="28" t="s">
        <v>834</v>
      </c>
      <c r="L5589" s="28" t="s">
        <v>130</v>
      </c>
      <c r="M5589" s="28" t="s">
        <v>4183</v>
      </c>
      <c r="N5589" s="18" t="s">
        <v>103</v>
      </c>
      <c r="O5589" s="18" t="s">
        <v>66</v>
      </c>
      <c r="P5589" s="18" t="s">
        <v>1743</v>
      </c>
      <c r="Q5589" s="269" t="s">
        <v>7964</v>
      </c>
      <c r="R5589" s="99">
        <v>2.694</v>
      </c>
      <c r="S5589" s="99">
        <v>0.34399999999999997</v>
      </c>
      <c r="T5589" s="99">
        <f>SUM(R5589:S5589)</f>
        <v>3.0379999999999998</v>
      </c>
      <c r="U5589" s="28" t="s">
        <v>75</v>
      </c>
      <c r="V5589" s="36">
        <v>1964</v>
      </c>
      <c r="W5589" s="36" t="s">
        <v>2286</v>
      </c>
      <c r="X5589" s="52" t="s">
        <v>1071</v>
      </c>
      <c r="Y5589" s="182" t="s">
        <v>2139</v>
      </c>
      <c r="Z5589" s="36">
        <v>100</v>
      </c>
      <c r="AA5589" s="182" t="s">
        <v>2668</v>
      </c>
      <c r="AB5589" s="36" t="s">
        <v>445</v>
      </c>
      <c r="AC5589" s="182" t="s">
        <v>2139</v>
      </c>
      <c r="AD5589" s="18" t="s">
        <v>48</v>
      </c>
      <c r="AE5589" s="36"/>
      <c r="AF5589" s="36"/>
      <c r="AG5589" s="269" t="s">
        <v>7963</v>
      </c>
    </row>
    <row r="5590" spans="1:36" ht="141.75" hidden="1" x14ac:dyDescent="0.2">
      <c r="A5590" s="269" t="s">
        <v>7617</v>
      </c>
      <c r="B5590" s="1" t="s">
        <v>112</v>
      </c>
      <c r="C5590" s="1" t="s">
        <v>36</v>
      </c>
      <c r="D5590" s="37">
        <v>41861</v>
      </c>
      <c r="E5590" s="98">
        <v>0.8569444444444444</v>
      </c>
      <c r="F5590" s="31">
        <v>41861</v>
      </c>
      <c r="G5590" s="98"/>
      <c r="H5590" s="30">
        <f t="shared" si="175"/>
        <v>-0.8569444444444444</v>
      </c>
      <c r="I5590" s="179">
        <v>1</v>
      </c>
      <c r="J5590" s="28" t="s">
        <v>146</v>
      </c>
      <c r="K5590" s="28" t="s">
        <v>1608</v>
      </c>
      <c r="L5590" s="28" t="s">
        <v>125</v>
      </c>
      <c r="M5590" s="28" t="s">
        <v>7965</v>
      </c>
      <c r="N5590" s="18" t="s">
        <v>103</v>
      </c>
      <c r="O5590" s="18" t="s">
        <v>66</v>
      </c>
      <c r="P5590" s="18" t="s">
        <v>7966</v>
      </c>
      <c r="Q5590" s="269" t="s">
        <v>9777</v>
      </c>
      <c r="R5590" s="99">
        <v>1.597</v>
      </c>
      <c r="S5590" s="99">
        <v>1.58</v>
      </c>
      <c r="T5590" s="99">
        <v>3.177</v>
      </c>
      <c r="U5590" s="28" t="s">
        <v>75</v>
      </c>
      <c r="V5590" s="52" t="s">
        <v>1071</v>
      </c>
      <c r="W5590" s="52" t="s">
        <v>1071</v>
      </c>
      <c r="X5590" s="52" t="s">
        <v>1071</v>
      </c>
      <c r="Y5590" s="52" t="s">
        <v>1071</v>
      </c>
      <c r="Z5590" s="36">
        <v>100</v>
      </c>
      <c r="AA5590" s="52" t="s">
        <v>1071</v>
      </c>
      <c r="AB5590" s="36" t="s">
        <v>445</v>
      </c>
      <c r="AC5590" s="52" t="s">
        <v>1071</v>
      </c>
      <c r="AD5590" s="18" t="s">
        <v>55</v>
      </c>
      <c r="AE5590" s="36"/>
      <c r="AF5590" s="36"/>
      <c r="AG5590" s="269" t="s">
        <v>9777</v>
      </c>
    </row>
    <row r="5591" spans="1:36" hidden="1" x14ac:dyDescent="0.2">
      <c r="A5591" s="36" t="s">
        <v>7617</v>
      </c>
      <c r="B5591" s="1" t="s">
        <v>112</v>
      </c>
      <c r="C5591" s="1" t="s">
        <v>36</v>
      </c>
      <c r="D5591" s="37">
        <v>41863</v>
      </c>
      <c r="E5591" s="98"/>
      <c r="F5591" s="98"/>
      <c r="G5591" s="98"/>
      <c r="H5591" s="30">
        <f t="shared" si="175"/>
        <v>0</v>
      </c>
      <c r="I5591" s="179"/>
      <c r="J5591" s="28"/>
      <c r="K5591" s="28"/>
      <c r="L5591" s="28"/>
      <c r="M5591" s="28"/>
      <c r="N5591" s="18"/>
      <c r="O5591" s="18"/>
      <c r="P5591" s="18"/>
      <c r="Q5591" s="43"/>
      <c r="R5591" s="99"/>
      <c r="S5591" s="99"/>
      <c r="T5591" s="99"/>
      <c r="U5591" s="28"/>
      <c r="V5591" s="36"/>
      <c r="W5591" s="36"/>
      <c r="X5591" s="36"/>
      <c r="Y5591" s="182"/>
      <c r="Z5591" s="36"/>
      <c r="AA5591" s="182"/>
      <c r="AB5591" s="36"/>
      <c r="AC5591" s="36"/>
      <c r="AD5591" s="18"/>
      <c r="AE5591" s="36"/>
      <c r="AF5591" s="36"/>
      <c r="AG5591" s="100" t="s">
        <v>200</v>
      </c>
    </row>
    <row r="5592" spans="1:36" ht="47.25" hidden="1" x14ac:dyDescent="0.2">
      <c r="A5592" s="36" t="s">
        <v>7617</v>
      </c>
      <c r="B5592" s="1" t="s">
        <v>112</v>
      </c>
      <c r="C5592" s="1" t="s">
        <v>36</v>
      </c>
      <c r="D5592" s="37">
        <v>41864</v>
      </c>
      <c r="E5592" s="98">
        <v>0.86250000000000004</v>
      </c>
      <c r="F5592" s="31">
        <v>41864</v>
      </c>
      <c r="G5592" s="98">
        <v>0.86319444444444438</v>
      </c>
      <c r="H5592" s="30">
        <f t="shared" si="175"/>
        <v>6.9444444444433095E-4</v>
      </c>
      <c r="I5592" s="179">
        <v>7</v>
      </c>
      <c r="J5592" s="28"/>
      <c r="K5592" s="28" t="s">
        <v>133</v>
      </c>
      <c r="L5592" s="28" t="s">
        <v>130</v>
      </c>
      <c r="M5592" s="28" t="s">
        <v>8106</v>
      </c>
      <c r="N5592" s="18" t="s">
        <v>103</v>
      </c>
      <c r="O5592" s="18" t="s">
        <v>66</v>
      </c>
      <c r="P5592" s="18" t="s">
        <v>1734</v>
      </c>
      <c r="Q5592" s="43" t="s">
        <v>8170</v>
      </c>
      <c r="R5592" s="99">
        <v>2.1000000000000001E-2</v>
      </c>
      <c r="S5592" s="99">
        <v>0.72</v>
      </c>
      <c r="T5592" s="99">
        <f>SUM(R5592:S5592)</f>
        <v>0.74099999999999999</v>
      </c>
      <c r="U5592" s="28" t="s">
        <v>75</v>
      </c>
      <c r="V5592" s="52">
        <v>2006</v>
      </c>
      <c r="W5592" s="36" t="s">
        <v>2287</v>
      </c>
      <c r="X5592" s="52" t="s">
        <v>1071</v>
      </c>
      <c r="Y5592" s="182" t="s">
        <v>6055</v>
      </c>
      <c r="Z5592" s="36">
        <v>100</v>
      </c>
      <c r="AA5592" s="182" t="s">
        <v>6034</v>
      </c>
      <c r="AB5592" s="36" t="s">
        <v>445</v>
      </c>
      <c r="AC5592" s="182" t="s">
        <v>6055</v>
      </c>
      <c r="AD5592" s="18" t="s">
        <v>48</v>
      </c>
      <c r="AE5592" s="28"/>
      <c r="AF5592" s="28"/>
      <c r="AG5592" s="28" t="s">
        <v>8198</v>
      </c>
    </row>
    <row r="5593" spans="1:36" ht="47.25" hidden="1" x14ac:dyDescent="0.2">
      <c r="A5593" s="36" t="s">
        <v>7617</v>
      </c>
      <c r="B5593" s="1" t="s">
        <v>112</v>
      </c>
      <c r="C5593" s="1" t="s">
        <v>36</v>
      </c>
      <c r="D5593" s="37">
        <v>41864</v>
      </c>
      <c r="E5593" s="98">
        <v>0.8652777777777777</v>
      </c>
      <c r="F5593" s="31">
        <v>41864</v>
      </c>
      <c r="G5593" s="98">
        <v>0.86597222222222225</v>
      </c>
      <c r="H5593" s="30">
        <f t="shared" si="175"/>
        <v>6.94444444444553E-4</v>
      </c>
      <c r="I5593" s="179">
        <v>9</v>
      </c>
      <c r="J5593" s="28"/>
      <c r="K5593" s="28" t="s">
        <v>133</v>
      </c>
      <c r="L5593" s="28" t="s">
        <v>130</v>
      </c>
      <c r="M5593" s="28" t="s">
        <v>8106</v>
      </c>
      <c r="N5593" s="18" t="s">
        <v>103</v>
      </c>
      <c r="O5593" s="18" t="s">
        <v>66</v>
      </c>
      <c r="P5593" s="18" t="s">
        <v>1611</v>
      </c>
      <c r="Q5593" s="43" t="s">
        <v>8171</v>
      </c>
      <c r="R5593" s="99">
        <v>4.2999999999999997E-2</v>
      </c>
      <c r="S5593" s="99">
        <v>0.39700000000000002</v>
      </c>
      <c r="T5593" s="99">
        <f>SUM(R5593:S5593)</f>
        <v>0.44</v>
      </c>
      <c r="U5593" s="28" t="s">
        <v>75</v>
      </c>
      <c r="V5593" s="36">
        <v>1964</v>
      </c>
      <c r="W5593" s="36" t="s">
        <v>2286</v>
      </c>
      <c r="X5593" s="52" t="s">
        <v>1071</v>
      </c>
      <c r="Y5593" s="182" t="s">
        <v>2139</v>
      </c>
      <c r="Z5593" s="36">
        <v>100</v>
      </c>
      <c r="AA5593" s="182" t="s">
        <v>2668</v>
      </c>
      <c r="AB5593" s="36" t="s">
        <v>445</v>
      </c>
      <c r="AC5593" s="182" t="s">
        <v>2139</v>
      </c>
      <c r="AD5593" s="18" t="s">
        <v>48</v>
      </c>
      <c r="AE5593" s="28"/>
      <c r="AF5593" s="28"/>
      <c r="AG5593" s="28" t="s">
        <v>8198</v>
      </c>
    </row>
    <row r="5594" spans="1:36" ht="63" hidden="1" x14ac:dyDescent="0.2">
      <c r="A5594" s="36" t="s">
        <v>7617</v>
      </c>
      <c r="B5594" s="1" t="s">
        <v>112</v>
      </c>
      <c r="C5594" s="1" t="s">
        <v>36</v>
      </c>
      <c r="D5594" s="37">
        <v>41864</v>
      </c>
      <c r="E5594" s="98">
        <v>0.8847222222222223</v>
      </c>
      <c r="F5594" s="31">
        <v>41864</v>
      </c>
      <c r="G5594" s="98">
        <v>0.88541666666666663</v>
      </c>
      <c r="H5594" s="30">
        <f t="shared" si="175"/>
        <v>6.9444444444433095E-4</v>
      </c>
      <c r="I5594" s="179">
        <v>3</v>
      </c>
      <c r="J5594" s="28"/>
      <c r="K5594" s="28" t="s">
        <v>132</v>
      </c>
      <c r="L5594" s="28" t="s">
        <v>130</v>
      </c>
      <c r="M5594" s="28" t="s">
        <v>8107</v>
      </c>
      <c r="N5594" s="18" t="s">
        <v>103</v>
      </c>
      <c r="O5594" s="18" t="s">
        <v>66</v>
      </c>
      <c r="P5594" s="18" t="s">
        <v>1875</v>
      </c>
      <c r="Q5594" s="43" t="s">
        <v>8173</v>
      </c>
      <c r="R5594" s="99">
        <v>4.4999999999999998E-2</v>
      </c>
      <c r="S5594" s="99">
        <v>0.30099999999999999</v>
      </c>
      <c r="T5594" s="99">
        <f>SUM(R5594:S5594)</f>
        <v>0.34599999999999997</v>
      </c>
      <c r="U5594" s="28" t="s">
        <v>75</v>
      </c>
      <c r="V5594" s="36">
        <v>1963</v>
      </c>
      <c r="W5594" s="36" t="s">
        <v>2286</v>
      </c>
      <c r="X5594" s="36" t="s">
        <v>1071</v>
      </c>
      <c r="Y5594" s="220" t="s">
        <v>2689</v>
      </c>
      <c r="Z5594" s="36">
        <v>100</v>
      </c>
      <c r="AA5594" s="182" t="s">
        <v>2671</v>
      </c>
      <c r="AB5594" s="36" t="s">
        <v>445</v>
      </c>
      <c r="AC5594" s="220" t="s">
        <v>2689</v>
      </c>
      <c r="AD5594" s="18" t="s">
        <v>48</v>
      </c>
      <c r="AE5594" s="28"/>
      <c r="AF5594" s="28"/>
      <c r="AG5594" s="28" t="s">
        <v>8198</v>
      </c>
    </row>
    <row r="5595" spans="1:36" ht="47.25" hidden="1" x14ac:dyDescent="0.2">
      <c r="A5595" s="36" t="s">
        <v>7617</v>
      </c>
      <c r="B5595" s="1" t="s">
        <v>112</v>
      </c>
      <c r="C5595" s="1" t="s">
        <v>36</v>
      </c>
      <c r="D5595" s="37">
        <v>41864</v>
      </c>
      <c r="E5595" s="98">
        <v>0.88611111111111107</v>
      </c>
      <c r="F5595" s="31">
        <v>41864</v>
      </c>
      <c r="G5595" s="98">
        <v>0.95277777777777783</v>
      </c>
      <c r="H5595" s="30">
        <f t="shared" si="175"/>
        <v>6.6666666666666763E-2</v>
      </c>
      <c r="I5595" s="179">
        <v>2</v>
      </c>
      <c r="J5595" s="28"/>
      <c r="K5595" s="28" t="s">
        <v>1608</v>
      </c>
      <c r="L5595" s="28" t="s">
        <v>130</v>
      </c>
      <c r="M5595" s="28" t="s">
        <v>8106</v>
      </c>
      <c r="N5595" s="18" t="s">
        <v>103</v>
      </c>
      <c r="O5595" s="18" t="s">
        <v>66</v>
      </c>
      <c r="P5595" s="18" t="s">
        <v>3004</v>
      </c>
      <c r="Q5595" s="43" t="s">
        <v>8172</v>
      </c>
      <c r="R5595" s="99">
        <v>1.0740000000000001</v>
      </c>
      <c r="S5595" s="99">
        <v>5.7000000000000002E-2</v>
      </c>
      <c r="T5595" s="99">
        <f>SUM(R5595:S5595)</f>
        <v>1.131</v>
      </c>
      <c r="U5595" s="28" t="s">
        <v>75</v>
      </c>
      <c r="V5595" s="36">
        <v>1999</v>
      </c>
      <c r="W5595" s="36" t="s">
        <v>2286</v>
      </c>
      <c r="X5595" s="52" t="s">
        <v>1071</v>
      </c>
      <c r="Y5595" s="182" t="s">
        <v>6055</v>
      </c>
      <c r="Z5595" s="36">
        <v>100</v>
      </c>
      <c r="AA5595" s="182" t="s">
        <v>6034</v>
      </c>
      <c r="AB5595" s="36" t="s">
        <v>445</v>
      </c>
      <c r="AC5595" s="182" t="s">
        <v>6055</v>
      </c>
      <c r="AD5595" s="18" t="s">
        <v>48</v>
      </c>
      <c r="AE5595" s="28"/>
      <c r="AF5595" s="28"/>
      <c r="AG5595" s="28" t="s">
        <v>8198</v>
      </c>
    </row>
    <row r="5596" spans="1:36" ht="220.5" hidden="1" x14ac:dyDescent="0.2">
      <c r="A5596" s="36" t="s">
        <v>7617</v>
      </c>
      <c r="B5596" s="1" t="s">
        <v>112</v>
      </c>
      <c r="C5596" s="1" t="s">
        <v>36</v>
      </c>
      <c r="D5596" s="37">
        <v>41864</v>
      </c>
      <c r="E5596" s="98">
        <v>0.88611111111111107</v>
      </c>
      <c r="F5596" s="31">
        <v>41865</v>
      </c>
      <c r="G5596" s="98"/>
      <c r="H5596" s="30">
        <f t="shared" si="175"/>
        <v>-0.88611111111111107</v>
      </c>
      <c r="I5596" s="179">
        <v>16</v>
      </c>
      <c r="J5596" s="28"/>
      <c r="K5596" s="28" t="s">
        <v>1608</v>
      </c>
      <c r="L5596" s="28" t="s">
        <v>130</v>
      </c>
      <c r="M5596" s="28" t="s">
        <v>8106</v>
      </c>
      <c r="N5596" s="18" t="s">
        <v>103</v>
      </c>
      <c r="O5596" s="18" t="s">
        <v>66</v>
      </c>
      <c r="P5596" s="18" t="s">
        <v>4119</v>
      </c>
      <c r="Q5596" s="43" t="s">
        <v>8174</v>
      </c>
      <c r="R5596" s="99">
        <f>9.437+44.292</f>
        <v>53.728999999999999</v>
      </c>
      <c r="S5596" s="99">
        <v>0.94199999999999995</v>
      </c>
      <c r="T5596" s="99">
        <f>SUM(R5596:S5596)</f>
        <v>54.670999999999999</v>
      </c>
      <c r="U5596" s="28" t="s">
        <v>75</v>
      </c>
      <c r="V5596" s="52">
        <v>2005</v>
      </c>
      <c r="W5596" s="52" t="s">
        <v>2286</v>
      </c>
      <c r="X5596" s="52" t="s">
        <v>1071</v>
      </c>
      <c r="Y5596" s="182" t="s">
        <v>6051</v>
      </c>
      <c r="Z5596" s="36">
        <v>100</v>
      </c>
      <c r="AA5596" s="182" t="s">
        <v>5419</v>
      </c>
      <c r="AB5596" s="36" t="s">
        <v>445</v>
      </c>
      <c r="AC5596" s="182" t="s">
        <v>6051</v>
      </c>
      <c r="AD5596" s="18" t="s">
        <v>48</v>
      </c>
      <c r="AE5596" s="28"/>
      <c r="AF5596" s="28"/>
      <c r="AG5596" s="28" t="s">
        <v>8198</v>
      </c>
    </row>
    <row r="5597" spans="1:36" hidden="1" x14ac:dyDescent="0.2">
      <c r="A5597" s="43" t="s">
        <v>7617</v>
      </c>
      <c r="B5597" s="1" t="s">
        <v>112</v>
      </c>
      <c r="C5597" s="1" t="s">
        <v>36</v>
      </c>
      <c r="D5597" s="37">
        <v>41866</v>
      </c>
      <c r="E5597" s="98"/>
      <c r="F5597" s="98"/>
      <c r="G5597" s="98"/>
      <c r="H5597" s="30">
        <f t="shared" si="175"/>
        <v>0</v>
      </c>
      <c r="I5597" s="179"/>
      <c r="J5597" s="28"/>
      <c r="K5597" s="28"/>
      <c r="L5597" s="28"/>
      <c r="M5597" s="28"/>
      <c r="N5597" s="18"/>
      <c r="O5597" s="18"/>
      <c r="P5597" s="18"/>
      <c r="Q5597" s="43"/>
      <c r="R5597" s="99"/>
      <c r="S5597" s="99"/>
      <c r="T5597" s="99"/>
      <c r="U5597" s="28"/>
      <c r="V5597" s="36"/>
      <c r="W5597" s="36"/>
      <c r="X5597" s="36"/>
      <c r="Y5597" s="182"/>
      <c r="Z5597" s="36"/>
      <c r="AA5597" s="182"/>
      <c r="AB5597" s="36"/>
      <c r="AC5597" s="36"/>
      <c r="AD5597" s="18"/>
      <c r="AE5597" s="36"/>
      <c r="AF5597" s="36"/>
      <c r="AG5597" s="100" t="s">
        <v>200</v>
      </c>
    </row>
    <row r="5598" spans="1:36" hidden="1" x14ac:dyDescent="0.2">
      <c r="A5598" s="43" t="s">
        <v>7617</v>
      </c>
      <c r="B5598" s="1" t="s">
        <v>112</v>
      </c>
      <c r="C5598" s="1" t="s">
        <v>36</v>
      </c>
      <c r="D5598" s="37">
        <v>41867</v>
      </c>
      <c r="E5598" s="98"/>
      <c r="F5598" s="98"/>
      <c r="G5598" s="98"/>
      <c r="H5598" s="30">
        <f t="shared" si="175"/>
        <v>0</v>
      </c>
      <c r="I5598" s="179"/>
      <c r="J5598" s="28"/>
      <c r="K5598" s="28"/>
      <c r="L5598" s="28"/>
      <c r="M5598" s="28"/>
      <c r="N5598" s="18"/>
      <c r="O5598" s="18"/>
      <c r="P5598" s="18"/>
      <c r="Q5598" s="43"/>
      <c r="R5598" s="99"/>
      <c r="S5598" s="99"/>
      <c r="T5598" s="99"/>
      <c r="U5598" s="28"/>
      <c r="V5598" s="36"/>
      <c r="W5598" s="36"/>
      <c r="X5598" s="36"/>
      <c r="Y5598" s="182"/>
      <c r="Z5598" s="36"/>
      <c r="AA5598" s="182"/>
      <c r="AB5598" s="36"/>
      <c r="AC5598" s="36"/>
      <c r="AD5598" s="18"/>
      <c r="AE5598" s="36"/>
      <c r="AF5598" s="36"/>
      <c r="AG5598" s="100" t="s">
        <v>200</v>
      </c>
    </row>
    <row r="5599" spans="1:36" hidden="1" x14ac:dyDescent="0.2">
      <c r="A5599" s="43" t="s">
        <v>7617</v>
      </c>
      <c r="B5599" s="1" t="s">
        <v>112</v>
      </c>
      <c r="C5599" s="1" t="s">
        <v>36</v>
      </c>
      <c r="D5599" s="37">
        <v>41868</v>
      </c>
      <c r="E5599" s="98"/>
      <c r="F5599" s="98"/>
      <c r="G5599" s="98"/>
      <c r="H5599" s="30">
        <f t="shared" si="175"/>
        <v>0</v>
      </c>
      <c r="I5599" s="179"/>
      <c r="J5599" s="28"/>
      <c r="K5599" s="28"/>
      <c r="L5599" s="28"/>
      <c r="M5599" s="28"/>
      <c r="N5599" s="18"/>
      <c r="O5599" s="18"/>
      <c r="P5599" s="18"/>
      <c r="Q5599" s="43"/>
      <c r="R5599" s="99"/>
      <c r="S5599" s="99"/>
      <c r="T5599" s="99"/>
      <c r="U5599" s="28"/>
      <c r="V5599" s="36"/>
      <c r="W5599" s="36"/>
      <c r="X5599" s="36"/>
      <c r="Y5599" s="182"/>
      <c r="Z5599" s="36"/>
      <c r="AA5599" s="182"/>
      <c r="AB5599" s="36"/>
      <c r="AC5599" s="36"/>
      <c r="AD5599" s="18"/>
      <c r="AE5599" s="36"/>
      <c r="AF5599" s="36"/>
      <c r="AG5599" s="100" t="s">
        <v>200</v>
      </c>
    </row>
    <row r="5600" spans="1:36" hidden="1" x14ac:dyDescent="0.2">
      <c r="A5600" s="43" t="s">
        <v>7617</v>
      </c>
      <c r="B5600" s="1" t="s">
        <v>112</v>
      </c>
      <c r="C5600" s="1" t="s">
        <v>36</v>
      </c>
      <c r="D5600" s="37">
        <v>41869</v>
      </c>
      <c r="E5600" s="98"/>
      <c r="F5600" s="98"/>
      <c r="G5600" s="98"/>
      <c r="H5600" s="30">
        <f t="shared" si="175"/>
        <v>0</v>
      </c>
      <c r="I5600" s="179"/>
      <c r="J5600" s="28"/>
      <c r="K5600" s="28"/>
      <c r="L5600" s="28"/>
      <c r="M5600" s="28"/>
      <c r="N5600" s="18"/>
      <c r="O5600" s="18"/>
      <c r="P5600" s="18"/>
      <c r="Q5600" s="43"/>
      <c r="R5600" s="99"/>
      <c r="S5600" s="99"/>
      <c r="T5600" s="99"/>
      <c r="U5600" s="28"/>
      <c r="V5600" s="36"/>
      <c r="W5600" s="36"/>
      <c r="X5600" s="36"/>
      <c r="Y5600" s="182"/>
      <c r="Z5600" s="36"/>
      <c r="AA5600" s="182"/>
      <c r="AB5600" s="36"/>
      <c r="AC5600" s="36"/>
      <c r="AD5600" s="18"/>
      <c r="AE5600" s="36"/>
      <c r="AF5600" s="36"/>
      <c r="AG5600" s="100" t="s">
        <v>200</v>
      </c>
    </row>
    <row r="5601" spans="1:36" ht="141.75" hidden="1" x14ac:dyDescent="0.2">
      <c r="A5601" s="43" t="s">
        <v>7617</v>
      </c>
      <c r="B5601" s="28" t="s">
        <v>112</v>
      </c>
      <c r="C5601" s="1" t="s">
        <v>5410</v>
      </c>
      <c r="D5601" s="37">
        <v>41869</v>
      </c>
      <c r="E5601" s="98">
        <v>0.85277777777777775</v>
      </c>
      <c r="F5601" s="31">
        <v>41869</v>
      </c>
      <c r="G5601" s="98">
        <v>0.85833333333333339</v>
      </c>
      <c r="H5601" s="30">
        <f t="shared" si="175"/>
        <v>5.5555555555556468E-3</v>
      </c>
      <c r="I5601" s="312">
        <v>15</v>
      </c>
      <c r="J5601" s="28" t="s">
        <v>146</v>
      </c>
      <c r="K5601" s="28" t="s">
        <v>132</v>
      </c>
      <c r="L5601" s="28" t="s">
        <v>125</v>
      </c>
      <c r="M5601" s="28" t="s">
        <v>8306</v>
      </c>
      <c r="N5601" s="18">
        <v>35</v>
      </c>
      <c r="O5601" s="18" t="s">
        <v>66</v>
      </c>
      <c r="P5601" s="18" t="s">
        <v>2979</v>
      </c>
      <c r="Q5601" s="43" t="s">
        <v>8307</v>
      </c>
      <c r="R5601" s="54">
        <v>0.40300000000000002</v>
      </c>
      <c r="S5601" s="54">
        <v>0.50600000000000001</v>
      </c>
      <c r="T5601" s="99">
        <f>SUM(R5601:S5601)</f>
        <v>0.90900000000000003</v>
      </c>
      <c r="U5601" s="28" t="s">
        <v>73</v>
      </c>
      <c r="V5601" s="36" t="s">
        <v>1071</v>
      </c>
      <c r="W5601" s="36" t="s">
        <v>1071</v>
      </c>
      <c r="X5601" s="36" t="s">
        <v>1071</v>
      </c>
      <c r="Y5601" s="36" t="s">
        <v>1071</v>
      </c>
      <c r="Z5601" s="36"/>
      <c r="AA5601" s="36" t="s">
        <v>1071</v>
      </c>
      <c r="AB5601" s="36"/>
      <c r="AC5601" s="36"/>
      <c r="AD5601" s="18" t="s">
        <v>55</v>
      </c>
      <c r="AE5601" s="36" t="s">
        <v>100</v>
      </c>
      <c r="AF5601" s="36"/>
      <c r="AG5601" s="181" t="s">
        <v>8307</v>
      </c>
    </row>
    <row r="5602" spans="1:36" hidden="1" x14ac:dyDescent="0.2">
      <c r="A5602" s="43" t="s">
        <v>7617</v>
      </c>
      <c r="B5602" s="28" t="s">
        <v>112</v>
      </c>
      <c r="C5602" s="1" t="s">
        <v>36</v>
      </c>
      <c r="D5602" s="37">
        <v>41870</v>
      </c>
      <c r="E5602" s="98"/>
      <c r="F5602" s="98"/>
      <c r="G5602" s="98"/>
      <c r="H5602" s="30">
        <f t="shared" si="175"/>
        <v>0</v>
      </c>
      <c r="I5602" s="179"/>
      <c r="J5602" s="28"/>
      <c r="K5602" s="28"/>
      <c r="L5602" s="28"/>
      <c r="M5602" s="28"/>
      <c r="N5602" s="18"/>
      <c r="O5602" s="18"/>
      <c r="P5602" s="18"/>
      <c r="Q5602" s="43"/>
      <c r="R5602" s="99"/>
      <c r="S5602" s="99"/>
      <c r="T5602" s="99"/>
      <c r="U5602" s="28"/>
      <c r="V5602" s="36"/>
      <c r="W5602" s="36"/>
      <c r="X5602" s="36"/>
      <c r="Y5602" s="182"/>
      <c r="Z5602" s="36"/>
      <c r="AA5602" s="182"/>
      <c r="AB5602" s="36"/>
      <c r="AC5602" s="36"/>
      <c r="AD5602" s="18"/>
      <c r="AE5602" s="36"/>
      <c r="AF5602" s="36"/>
      <c r="AG5602" s="100" t="s">
        <v>200</v>
      </c>
    </row>
    <row r="5603" spans="1:36" hidden="1" x14ac:dyDescent="0.2">
      <c r="A5603" s="43" t="s">
        <v>7617</v>
      </c>
      <c r="B5603" s="28" t="s">
        <v>112</v>
      </c>
      <c r="C5603" s="1" t="s">
        <v>36</v>
      </c>
      <c r="D5603" s="37">
        <v>41871</v>
      </c>
      <c r="E5603" s="98"/>
      <c r="F5603" s="98"/>
      <c r="G5603" s="98"/>
      <c r="H5603" s="30">
        <f t="shared" si="175"/>
        <v>0</v>
      </c>
      <c r="I5603" s="179"/>
      <c r="J5603" s="28"/>
      <c r="K5603" s="28"/>
      <c r="L5603" s="28"/>
      <c r="M5603" s="28"/>
      <c r="N5603" s="18"/>
      <c r="O5603" s="18"/>
      <c r="P5603" s="18"/>
      <c r="Q5603" s="43"/>
      <c r="R5603" s="99"/>
      <c r="S5603" s="99"/>
      <c r="T5603" s="99"/>
      <c r="U5603" s="28"/>
      <c r="V5603" s="36"/>
      <c r="W5603" s="36"/>
      <c r="X5603" s="36"/>
      <c r="Y5603" s="182"/>
      <c r="Z5603" s="36"/>
      <c r="AA5603" s="182"/>
      <c r="AB5603" s="36"/>
      <c r="AC5603" s="36"/>
      <c r="AD5603" s="18"/>
      <c r="AE5603" s="36"/>
      <c r="AF5603" s="36"/>
      <c r="AG5603" s="100" t="s">
        <v>200</v>
      </c>
    </row>
    <row r="5604" spans="1:36" hidden="1" x14ac:dyDescent="0.2">
      <c r="A5604" s="43" t="s">
        <v>7617</v>
      </c>
      <c r="B5604" s="28" t="s">
        <v>112</v>
      </c>
      <c r="C5604" s="1" t="s">
        <v>36</v>
      </c>
      <c r="D5604" s="37">
        <v>41872</v>
      </c>
      <c r="E5604" s="98"/>
      <c r="F5604" s="98"/>
      <c r="G5604" s="98"/>
      <c r="H5604" s="30">
        <f t="shared" si="175"/>
        <v>0</v>
      </c>
      <c r="I5604" s="179"/>
      <c r="J5604" s="28"/>
      <c r="K5604" s="28"/>
      <c r="L5604" s="28"/>
      <c r="M5604" s="28"/>
      <c r="N5604" s="18"/>
      <c r="O5604" s="18"/>
      <c r="P5604" s="18"/>
      <c r="Q5604" s="43"/>
      <c r="R5604" s="99"/>
      <c r="S5604" s="99"/>
      <c r="T5604" s="99"/>
      <c r="U5604" s="28"/>
      <c r="V5604" s="36"/>
      <c r="W5604" s="36"/>
      <c r="X5604" s="36"/>
      <c r="Y5604" s="182"/>
      <c r="Z5604" s="36"/>
      <c r="AA5604" s="182"/>
      <c r="AB5604" s="36"/>
      <c r="AC5604" s="36"/>
      <c r="AD5604" s="18"/>
      <c r="AE5604" s="36"/>
      <c r="AF5604" s="36"/>
      <c r="AG5604" s="100" t="s">
        <v>200</v>
      </c>
    </row>
    <row r="5605" spans="1:36" hidden="1" x14ac:dyDescent="0.2">
      <c r="A5605" s="43" t="s">
        <v>7617</v>
      </c>
      <c r="B5605" s="28" t="s">
        <v>112</v>
      </c>
      <c r="C5605" s="1" t="s">
        <v>36</v>
      </c>
      <c r="D5605" s="37">
        <v>41873</v>
      </c>
      <c r="E5605" s="98"/>
      <c r="F5605" s="98"/>
      <c r="G5605" s="98"/>
      <c r="H5605" s="30">
        <f t="shared" si="175"/>
        <v>0</v>
      </c>
      <c r="I5605" s="179"/>
      <c r="J5605" s="28"/>
      <c r="K5605" s="28"/>
      <c r="L5605" s="28"/>
      <c r="M5605" s="28"/>
      <c r="N5605" s="18"/>
      <c r="O5605" s="18"/>
      <c r="P5605" s="18"/>
      <c r="Q5605" s="43"/>
      <c r="R5605" s="99"/>
      <c r="S5605" s="99"/>
      <c r="T5605" s="99"/>
      <c r="U5605" s="28"/>
      <c r="V5605" s="36"/>
      <c r="W5605" s="36"/>
      <c r="X5605" s="36"/>
      <c r="Y5605" s="182"/>
      <c r="Z5605" s="36"/>
      <c r="AA5605" s="182"/>
      <c r="AB5605" s="36"/>
      <c r="AC5605" s="36"/>
      <c r="AD5605" s="18"/>
      <c r="AE5605" s="36"/>
      <c r="AF5605" s="36"/>
      <c r="AG5605" s="100" t="s">
        <v>200</v>
      </c>
    </row>
    <row r="5606" spans="1:36" hidden="1" x14ac:dyDescent="0.2">
      <c r="A5606" s="43" t="s">
        <v>7617</v>
      </c>
      <c r="B5606" s="28" t="s">
        <v>112</v>
      </c>
      <c r="C5606" s="1" t="s">
        <v>36</v>
      </c>
      <c r="D5606" s="37">
        <v>41874</v>
      </c>
      <c r="E5606" s="98"/>
      <c r="F5606" s="98"/>
      <c r="G5606" s="98"/>
      <c r="H5606" s="30">
        <f t="shared" si="175"/>
        <v>0</v>
      </c>
      <c r="I5606" s="179"/>
      <c r="J5606" s="28"/>
      <c r="K5606" s="28"/>
      <c r="L5606" s="28"/>
      <c r="M5606" s="28"/>
      <c r="N5606" s="18"/>
      <c r="O5606" s="18"/>
      <c r="P5606" s="18"/>
      <c r="Q5606" s="43"/>
      <c r="R5606" s="99"/>
      <c r="S5606" s="99"/>
      <c r="T5606" s="99"/>
      <c r="U5606" s="28"/>
      <c r="V5606" s="36"/>
      <c r="W5606" s="36"/>
      <c r="X5606" s="36"/>
      <c r="Y5606" s="182"/>
      <c r="Z5606" s="36"/>
      <c r="AA5606" s="182"/>
      <c r="AB5606" s="36"/>
      <c r="AC5606" s="36"/>
      <c r="AD5606" s="18"/>
      <c r="AE5606" s="36"/>
      <c r="AF5606" s="36"/>
      <c r="AG5606" s="100" t="s">
        <v>200</v>
      </c>
    </row>
    <row r="5607" spans="1:36" ht="78.75" hidden="1" x14ac:dyDescent="0.2">
      <c r="A5607" s="43" t="s">
        <v>7617</v>
      </c>
      <c r="B5607" s="28" t="s">
        <v>112</v>
      </c>
      <c r="C5607" s="1" t="s">
        <v>36</v>
      </c>
      <c r="D5607" s="37">
        <v>41875</v>
      </c>
      <c r="E5607" s="98">
        <v>9.0277777777777776E-2</v>
      </c>
      <c r="F5607" s="31">
        <v>41875</v>
      </c>
      <c r="G5607" s="98">
        <v>0.13749999999999998</v>
      </c>
      <c r="H5607" s="30">
        <f t="shared" si="175"/>
        <v>4.7222222222222207E-2</v>
      </c>
      <c r="I5607" s="179">
        <v>15</v>
      </c>
      <c r="J5607" s="28" t="s">
        <v>146</v>
      </c>
      <c r="K5607" s="28" t="s">
        <v>133</v>
      </c>
      <c r="L5607" s="28" t="s">
        <v>125</v>
      </c>
      <c r="M5607" s="28" t="s">
        <v>8306</v>
      </c>
      <c r="N5607" s="18">
        <v>35</v>
      </c>
      <c r="O5607" s="18" t="s">
        <v>66</v>
      </c>
      <c r="P5607" s="18" t="s">
        <v>2979</v>
      </c>
      <c r="Q5607" s="43" t="s">
        <v>8417</v>
      </c>
      <c r="R5607" s="99">
        <v>3.427</v>
      </c>
      <c r="S5607" s="99">
        <v>0.65100000000000002</v>
      </c>
      <c r="T5607" s="99">
        <f>SUM(R5607:S5607)</f>
        <v>4.0780000000000003</v>
      </c>
      <c r="U5607" s="28" t="s">
        <v>73</v>
      </c>
      <c r="V5607" s="36" t="s">
        <v>1071</v>
      </c>
      <c r="W5607" s="36" t="s">
        <v>1071</v>
      </c>
      <c r="X5607" s="36" t="s">
        <v>1071</v>
      </c>
      <c r="Y5607" s="36" t="s">
        <v>1071</v>
      </c>
      <c r="Z5607" s="36"/>
      <c r="AA5607" s="36" t="s">
        <v>1071</v>
      </c>
      <c r="AB5607" s="36"/>
      <c r="AC5607" s="36"/>
      <c r="AD5607" s="18" t="s">
        <v>55</v>
      </c>
      <c r="AE5607" s="36" t="s">
        <v>100</v>
      </c>
      <c r="AF5607" s="36"/>
      <c r="AG5607" s="43" t="s">
        <v>8417</v>
      </c>
    </row>
    <row r="5608" spans="1:36" hidden="1" x14ac:dyDescent="0.2">
      <c r="A5608" s="43" t="s">
        <v>7617</v>
      </c>
      <c r="B5608" s="28" t="s">
        <v>112</v>
      </c>
      <c r="C5608" s="1" t="s">
        <v>36</v>
      </c>
      <c r="D5608" s="37">
        <v>41876</v>
      </c>
      <c r="E5608" s="98"/>
      <c r="F5608" s="98"/>
      <c r="G5608" s="98"/>
      <c r="H5608" s="30">
        <f t="shared" si="175"/>
        <v>0</v>
      </c>
      <c r="I5608" s="179"/>
      <c r="J5608" s="28"/>
      <c r="K5608" s="28"/>
      <c r="L5608" s="28"/>
      <c r="M5608" s="28"/>
      <c r="N5608" s="18"/>
      <c r="O5608" s="18"/>
      <c r="P5608" s="18"/>
      <c r="Q5608" s="43"/>
      <c r="R5608" s="99"/>
      <c r="S5608" s="99"/>
      <c r="T5608" s="99"/>
      <c r="U5608" s="28"/>
      <c r="V5608" s="36"/>
      <c r="W5608" s="36"/>
      <c r="X5608" s="36"/>
      <c r="Y5608" s="182"/>
      <c r="Z5608" s="36"/>
      <c r="AA5608" s="182"/>
      <c r="AB5608" s="36"/>
      <c r="AC5608" s="36"/>
      <c r="AD5608" s="18"/>
      <c r="AE5608" s="36"/>
      <c r="AF5608" s="36"/>
      <c r="AG5608" s="100" t="s">
        <v>200</v>
      </c>
    </row>
    <row r="5609" spans="1:36" hidden="1" x14ac:dyDescent="0.2">
      <c r="A5609" s="43" t="s">
        <v>7617</v>
      </c>
      <c r="B5609" s="28" t="s">
        <v>112</v>
      </c>
      <c r="C5609" s="1" t="s">
        <v>36</v>
      </c>
      <c r="D5609" s="37">
        <v>41877</v>
      </c>
      <c r="E5609" s="98"/>
      <c r="F5609" s="98"/>
      <c r="G5609" s="98"/>
      <c r="H5609" s="30">
        <f t="shared" si="175"/>
        <v>0</v>
      </c>
      <c r="I5609" s="179"/>
      <c r="J5609" s="28"/>
      <c r="K5609" s="28"/>
      <c r="L5609" s="28"/>
      <c r="M5609" s="28"/>
      <c r="N5609" s="18"/>
      <c r="O5609" s="18"/>
      <c r="P5609" s="18"/>
      <c r="Q5609" s="43"/>
      <c r="R5609" s="99"/>
      <c r="S5609" s="99"/>
      <c r="T5609" s="99"/>
      <c r="U5609" s="28"/>
      <c r="V5609" s="36"/>
      <c r="W5609" s="36"/>
      <c r="X5609" s="36"/>
      <c r="Y5609" s="182"/>
      <c r="Z5609" s="36"/>
      <c r="AA5609" s="182"/>
      <c r="AB5609" s="36"/>
      <c r="AC5609" s="36"/>
      <c r="AD5609" s="18"/>
      <c r="AE5609" s="36"/>
      <c r="AF5609" s="36"/>
      <c r="AG5609" s="100" t="s">
        <v>200</v>
      </c>
    </row>
    <row r="5610" spans="1:36" hidden="1" x14ac:dyDescent="0.2">
      <c r="A5610" s="43" t="s">
        <v>7617</v>
      </c>
      <c r="B5610" s="28" t="s">
        <v>112</v>
      </c>
      <c r="C5610" s="1" t="s">
        <v>36</v>
      </c>
      <c r="D5610" s="37">
        <v>41878</v>
      </c>
      <c r="E5610" s="98"/>
      <c r="F5610" s="98"/>
      <c r="G5610" s="98"/>
      <c r="H5610" s="30">
        <f t="shared" si="175"/>
        <v>0</v>
      </c>
      <c r="I5610" s="179"/>
      <c r="J5610" s="28"/>
      <c r="K5610" s="28"/>
      <c r="L5610" s="28"/>
      <c r="M5610" s="28"/>
      <c r="N5610" s="18"/>
      <c r="O5610" s="18"/>
      <c r="P5610" s="18"/>
      <c r="Q5610" s="43"/>
      <c r="R5610" s="99"/>
      <c r="S5610" s="99"/>
      <c r="T5610" s="99"/>
      <c r="U5610" s="28"/>
      <c r="V5610" s="36"/>
      <c r="W5610" s="36"/>
      <c r="X5610" s="36"/>
      <c r="Y5610" s="182"/>
      <c r="Z5610" s="36"/>
      <c r="AA5610" s="182"/>
      <c r="AB5610" s="36"/>
      <c r="AC5610" s="36"/>
      <c r="AD5610" s="18"/>
      <c r="AE5610" s="36"/>
      <c r="AF5610" s="36"/>
      <c r="AG5610" s="100" t="s">
        <v>200</v>
      </c>
    </row>
    <row r="5611" spans="1:36" hidden="1" x14ac:dyDescent="0.2">
      <c r="A5611" s="43" t="s">
        <v>7617</v>
      </c>
      <c r="B5611" s="1" t="s">
        <v>112</v>
      </c>
      <c r="C5611" s="1" t="s">
        <v>36</v>
      </c>
      <c r="D5611" s="37">
        <v>41879</v>
      </c>
      <c r="E5611" s="98"/>
      <c r="F5611" s="98"/>
      <c r="G5611" s="98"/>
      <c r="H5611" s="30">
        <f t="shared" si="175"/>
        <v>0</v>
      </c>
      <c r="I5611" s="179"/>
      <c r="J5611" s="28"/>
      <c r="K5611" s="28"/>
      <c r="L5611" s="28"/>
      <c r="M5611" s="28"/>
      <c r="N5611" s="18"/>
      <c r="O5611" s="18"/>
      <c r="P5611" s="18"/>
      <c r="Q5611" s="43"/>
      <c r="R5611" s="99"/>
      <c r="S5611" s="99"/>
      <c r="T5611" s="99"/>
      <c r="U5611" s="28"/>
      <c r="V5611" s="36"/>
      <c r="W5611" s="36"/>
      <c r="X5611" s="36"/>
      <c r="Y5611" s="182"/>
      <c r="Z5611" s="36"/>
      <c r="AA5611" s="182"/>
      <c r="AB5611" s="36"/>
      <c r="AC5611" s="36"/>
      <c r="AD5611" s="18"/>
      <c r="AE5611" s="36"/>
      <c r="AF5611" s="36"/>
      <c r="AG5611" s="100" t="s">
        <v>200</v>
      </c>
    </row>
    <row r="5612" spans="1:36" hidden="1" x14ac:dyDescent="0.2">
      <c r="A5612" s="43" t="s">
        <v>7617</v>
      </c>
      <c r="B5612" s="1" t="s">
        <v>112</v>
      </c>
      <c r="C5612" s="1" t="s">
        <v>36</v>
      </c>
      <c r="D5612" s="524">
        <v>41880</v>
      </c>
      <c r="E5612" s="98"/>
      <c r="F5612" s="98"/>
      <c r="G5612" s="98"/>
      <c r="H5612" s="30">
        <f t="shared" si="175"/>
        <v>0</v>
      </c>
      <c r="I5612" s="179"/>
      <c r="J5612" s="28"/>
      <c r="K5612" s="28"/>
      <c r="L5612" s="28"/>
      <c r="M5612" s="28"/>
      <c r="N5612" s="18"/>
      <c r="O5612" s="18"/>
      <c r="P5612" s="18"/>
      <c r="Q5612" s="43"/>
      <c r="R5612" s="99"/>
      <c r="S5612" s="99"/>
      <c r="T5612" s="99"/>
      <c r="U5612" s="28"/>
      <c r="V5612" s="36"/>
      <c r="W5612" s="36"/>
      <c r="X5612" s="36"/>
      <c r="Y5612" s="182"/>
      <c r="Z5612" s="36"/>
      <c r="AA5612" s="182"/>
      <c r="AB5612" s="36"/>
      <c r="AC5612" s="36"/>
      <c r="AD5612" s="18"/>
      <c r="AE5612" s="36"/>
      <c r="AF5612" s="36"/>
      <c r="AG5612" s="100" t="s">
        <v>200</v>
      </c>
    </row>
    <row r="5613" spans="1:36" s="3" customFormat="1" ht="268.5" hidden="1" customHeight="1" x14ac:dyDescent="0.2">
      <c r="A5613" s="43" t="s">
        <v>7617</v>
      </c>
      <c r="B5613" s="1" t="s">
        <v>112</v>
      </c>
      <c r="C5613" s="1" t="s">
        <v>36</v>
      </c>
      <c r="D5613" s="524">
        <v>41881</v>
      </c>
      <c r="E5613" s="98"/>
      <c r="F5613" s="98"/>
      <c r="G5613" s="98"/>
      <c r="H5613" s="30">
        <f t="shared" si="175"/>
        <v>0</v>
      </c>
      <c r="I5613" s="179"/>
      <c r="J5613" s="28"/>
      <c r="K5613" s="28"/>
      <c r="L5613" s="28"/>
      <c r="M5613" s="28"/>
      <c r="N5613" s="18"/>
      <c r="O5613" s="18"/>
      <c r="P5613" s="18"/>
      <c r="Q5613" s="43"/>
      <c r="R5613" s="99"/>
      <c r="S5613" s="99"/>
      <c r="T5613" s="99"/>
      <c r="U5613" s="28"/>
      <c r="V5613" s="36"/>
      <c r="W5613" s="36"/>
      <c r="X5613" s="36"/>
      <c r="Y5613" s="182"/>
      <c r="Z5613" s="36"/>
      <c r="AA5613" s="182"/>
      <c r="AB5613" s="36"/>
      <c r="AC5613" s="36"/>
      <c r="AD5613" s="18"/>
      <c r="AE5613" s="36"/>
      <c r="AF5613" s="36"/>
      <c r="AG5613" s="100" t="s">
        <v>200</v>
      </c>
      <c r="AH5613" s="22"/>
      <c r="AI5613" s="22"/>
      <c r="AJ5613" s="22"/>
    </row>
    <row r="5614" spans="1:36" s="3" customFormat="1" ht="107.25" hidden="1" customHeight="1" x14ac:dyDescent="0.2">
      <c r="A5614" s="43" t="s">
        <v>7617</v>
      </c>
      <c r="B5614" s="1" t="s">
        <v>112</v>
      </c>
      <c r="C5614" s="1" t="s">
        <v>36</v>
      </c>
      <c r="D5614" s="524">
        <v>41882</v>
      </c>
      <c r="E5614" s="98"/>
      <c r="F5614" s="98"/>
      <c r="G5614" s="98"/>
      <c r="H5614" s="30">
        <f t="shared" ref="H5614:H5645" si="176">G5614-E5614</f>
        <v>0</v>
      </c>
      <c r="I5614" s="179"/>
      <c r="J5614" s="28"/>
      <c r="K5614" s="28"/>
      <c r="L5614" s="28"/>
      <c r="M5614" s="28"/>
      <c r="N5614" s="18"/>
      <c r="O5614" s="18"/>
      <c r="P5614" s="18"/>
      <c r="Q5614" s="1706"/>
      <c r="R5614" s="99"/>
      <c r="S5614" s="99"/>
      <c r="T5614" s="99"/>
      <c r="U5614" s="28"/>
      <c r="V5614" s="36"/>
      <c r="W5614" s="36"/>
      <c r="X5614" s="36"/>
      <c r="Y5614" s="182"/>
      <c r="Z5614" s="36"/>
      <c r="AA5614" s="182"/>
      <c r="AB5614" s="36"/>
      <c r="AC5614" s="36"/>
      <c r="AD5614" s="18"/>
      <c r="AE5614" s="36"/>
      <c r="AF5614" s="36"/>
      <c r="AG5614" s="100" t="s">
        <v>200</v>
      </c>
      <c r="AH5614" s="22"/>
      <c r="AI5614" s="22"/>
      <c r="AJ5614" s="22"/>
    </row>
    <row r="5615" spans="1:36" s="3" customFormat="1" ht="286.5" hidden="1" customHeight="1" x14ac:dyDescent="0.2">
      <c r="A5615" s="43" t="s">
        <v>8717</v>
      </c>
      <c r="B5615" s="1" t="s">
        <v>112</v>
      </c>
      <c r="C5615" s="1" t="s">
        <v>36</v>
      </c>
      <c r="D5615" s="37">
        <v>41883</v>
      </c>
      <c r="E5615" s="98"/>
      <c r="F5615" s="98"/>
      <c r="G5615" s="98"/>
      <c r="H5615" s="30">
        <f t="shared" si="176"/>
        <v>0</v>
      </c>
      <c r="I5615" s="179"/>
      <c r="J5615" s="28"/>
      <c r="K5615" s="28"/>
      <c r="L5615" s="28"/>
      <c r="M5615" s="28"/>
      <c r="N5615" s="18"/>
      <c r="O5615" s="18"/>
      <c r="P5615" s="18"/>
      <c r="Q5615" s="374"/>
      <c r="R5615" s="99"/>
      <c r="S5615" s="99"/>
      <c r="T5615" s="99"/>
      <c r="U5615" s="28"/>
      <c r="V5615" s="36"/>
      <c r="W5615" s="36"/>
      <c r="X5615" s="36"/>
      <c r="Y5615" s="182"/>
      <c r="Z5615" s="36"/>
      <c r="AA5615" s="182"/>
      <c r="AB5615" s="36"/>
      <c r="AC5615" s="36"/>
      <c r="AD5615" s="18"/>
      <c r="AE5615" s="36"/>
      <c r="AF5615" s="36"/>
      <c r="AG5615" s="100" t="s">
        <v>200</v>
      </c>
      <c r="AH5615" s="22"/>
      <c r="AI5615" s="22"/>
      <c r="AJ5615" s="22"/>
    </row>
    <row r="5616" spans="1:36" s="3" customFormat="1" hidden="1" x14ac:dyDescent="0.2">
      <c r="A5616" s="43" t="s">
        <v>8717</v>
      </c>
      <c r="B5616" s="1" t="s">
        <v>112</v>
      </c>
      <c r="C5616" s="1" t="s">
        <v>36</v>
      </c>
      <c r="D5616" s="37">
        <v>41884</v>
      </c>
      <c r="E5616" s="98"/>
      <c r="F5616" s="98"/>
      <c r="G5616" s="98"/>
      <c r="H5616" s="30">
        <f t="shared" si="176"/>
        <v>0</v>
      </c>
      <c r="I5616" s="179"/>
      <c r="J5616" s="28"/>
      <c r="K5616" s="28"/>
      <c r="L5616" s="28"/>
      <c r="M5616" s="28"/>
      <c r="N5616" s="18"/>
      <c r="O5616" s="18"/>
      <c r="P5616" s="18"/>
      <c r="Q5616" s="43"/>
      <c r="R5616" s="99"/>
      <c r="S5616" s="99"/>
      <c r="T5616" s="99"/>
      <c r="U5616" s="28"/>
      <c r="V5616" s="36"/>
      <c r="W5616" s="36"/>
      <c r="X5616" s="36"/>
      <c r="Y5616" s="182"/>
      <c r="Z5616" s="36"/>
      <c r="AA5616" s="182"/>
      <c r="AB5616" s="36"/>
      <c r="AC5616" s="36"/>
      <c r="AD5616" s="18"/>
      <c r="AE5616" s="36"/>
      <c r="AF5616" s="36"/>
      <c r="AG5616" s="100" t="s">
        <v>200</v>
      </c>
      <c r="AH5616" s="22"/>
      <c r="AI5616" s="22"/>
      <c r="AJ5616" s="22"/>
    </row>
    <row r="5617" spans="1:36" s="3" customFormat="1" ht="76.5" hidden="1" customHeight="1" x14ac:dyDescent="0.2">
      <c r="A5617" s="43" t="s">
        <v>8717</v>
      </c>
      <c r="B5617" s="1" t="s">
        <v>112</v>
      </c>
      <c r="C5617" s="1" t="s">
        <v>36</v>
      </c>
      <c r="D5617" s="37">
        <v>41885</v>
      </c>
      <c r="E5617" s="98"/>
      <c r="F5617" s="98"/>
      <c r="G5617" s="98"/>
      <c r="H5617" s="30">
        <f t="shared" si="176"/>
        <v>0</v>
      </c>
      <c r="I5617" s="179"/>
      <c r="J5617" s="28"/>
      <c r="K5617" s="28"/>
      <c r="L5617" s="28"/>
      <c r="M5617" s="28"/>
      <c r="N5617" s="18"/>
      <c r="O5617" s="18"/>
      <c r="P5617" s="18"/>
      <c r="Q5617" s="43"/>
      <c r="R5617" s="99"/>
      <c r="S5617" s="99"/>
      <c r="T5617" s="99"/>
      <c r="U5617" s="28"/>
      <c r="V5617" s="36"/>
      <c r="W5617" s="36"/>
      <c r="X5617" s="36"/>
      <c r="Y5617" s="182"/>
      <c r="Z5617" s="36"/>
      <c r="AA5617" s="182"/>
      <c r="AB5617" s="36"/>
      <c r="AC5617" s="36"/>
      <c r="AD5617" s="18"/>
      <c r="AE5617" s="36"/>
      <c r="AF5617" s="36"/>
      <c r="AG5617" s="100" t="s">
        <v>200</v>
      </c>
      <c r="AH5617" s="22"/>
      <c r="AI5617" s="22"/>
      <c r="AJ5617" s="22"/>
    </row>
    <row r="5618" spans="1:36" s="3" customFormat="1" hidden="1" x14ac:dyDescent="0.2">
      <c r="A5618" s="43" t="s">
        <v>8717</v>
      </c>
      <c r="B5618" s="1" t="s">
        <v>112</v>
      </c>
      <c r="C5618" s="1" t="s">
        <v>36</v>
      </c>
      <c r="D5618" s="37">
        <v>41886</v>
      </c>
      <c r="E5618" s="98"/>
      <c r="F5618" s="98"/>
      <c r="G5618" s="98"/>
      <c r="H5618" s="30">
        <f t="shared" si="176"/>
        <v>0</v>
      </c>
      <c r="I5618" s="179"/>
      <c r="J5618" s="28"/>
      <c r="K5618" s="28"/>
      <c r="L5618" s="28"/>
      <c r="M5618" s="28"/>
      <c r="N5618" s="18"/>
      <c r="O5618" s="18"/>
      <c r="P5618" s="18"/>
      <c r="Q5618" s="43"/>
      <c r="R5618" s="99"/>
      <c r="S5618" s="99"/>
      <c r="T5618" s="99"/>
      <c r="U5618" s="28"/>
      <c r="V5618" s="36"/>
      <c r="W5618" s="36"/>
      <c r="X5618" s="36"/>
      <c r="Y5618" s="182"/>
      <c r="Z5618" s="36"/>
      <c r="AA5618" s="182"/>
      <c r="AB5618" s="36"/>
      <c r="AC5618" s="36"/>
      <c r="AD5618" s="18"/>
      <c r="AE5618" s="36"/>
      <c r="AF5618" s="36"/>
      <c r="AG5618" s="100" t="s">
        <v>200</v>
      </c>
      <c r="AH5618" s="22"/>
      <c r="AI5618" s="22"/>
      <c r="AJ5618" s="22"/>
    </row>
    <row r="5619" spans="1:36" s="543" customFormat="1" ht="120" hidden="1" customHeight="1" x14ac:dyDescent="0.2">
      <c r="A5619" s="43" t="s">
        <v>8717</v>
      </c>
      <c r="B5619" s="28" t="s">
        <v>112</v>
      </c>
      <c r="C5619" s="1" t="s">
        <v>36</v>
      </c>
      <c r="D5619" s="37">
        <v>41886</v>
      </c>
      <c r="E5619" s="98">
        <v>0.83472222222222225</v>
      </c>
      <c r="F5619" s="31">
        <v>41886</v>
      </c>
      <c r="G5619" s="98">
        <v>0.8354166666666667</v>
      </c>
      <c r="H5619" s="30">
        <f t="shared" si="176"/>
        <v>6.9444444444444198E-4</v>
      </c>
      <c r="I5619" s="179">
        <v>18</v>
      </c>
      <c r="J5619" s="28" t="s">
        <v>178</v>
      </c>
      <c r="K5619" s="28" t="s">
        <v>133</v>
      </c>
      <c r="L5619" s="28" t="s">
        <v>128</v>
      </c>
      <c r="M5619" s="28" t="s">
        <v>8741</v>
      </c>
      <c r="N5619" s="18">
        <v>35</v>
      </c>
      <c r="O5619" s="18" t="s">
        <v>63</v>
      </c>
      <c r="P5619" s="18" t="s">
        <v>3948</v>
      </c>
      <c r="Q5619" s="43" t="s">
        <v>8742</v>
      </c>
      <c r="R5619" s="99">
        <v>7.4999999999999997E-2</v>
      </c>
      <c r="S5619" s="99">
        <v>1.206</v>
      </c>
      <c r="T5619" s="99">
        <f>SUM(R5619:S5619)</f>
        <v>1.2809999999999999</v>
      </c>
      <c r="U5619" s="28" t="s">
        <v>73</v>
      </c>
      <c r="V5619" s="36">
        <v>1999</v>
      </c>
      <c r="W5619" s="24" t="s">
        <v>8743</v>
      </c>
      <c r="X5619" s="52" t="s">
        <v>1071</v>
      </c>
      <c r="Y5619" s="182" t="s">
        <v>6055</v>
      </c>
      <c r="Z5619" s="36"/>
      <c r="AA5619" s="182" t="s">
        <v>6034</v>
      </c>
      <c r="AB5619" s="28"/>
      <c r="AC5619" s="36"/>
      <c r="AD5619" s="18" t="s">
        <v>48</v>
      </c>
      <c r="AE5619" s="36"/>
      <c r="AF5619" s="36"/>
      <c r="AG5619" s="43" t="s">
        <v>8742</v>
      </c>
      <c r="AH5619" s="22"/>
      <c r="AI5619" s="22"/>
      <c r="AJ5619" s="22"/>
    </row>
    <row r="5620" spans="1:36" s="3" customFormat="1" ht="310.5" hidden="1" customHeight="1" x14ac:dyDescent="0.2">
      <c r="A5620" s="43" t="s">
        <v>8717</v>
      </c>
      <c r="B5620" s="28" t="s">
        <v>112</v>
      </c>
      <c r="C5620" s="1" t="s">
        <v>36</v>
      </c>
      <c r="D5620" s="37">
        <v>41887</v>
      </c>
      <c r="E5620" s="98">
        <v>0.17847222222222223</v>
      </c>
      <c r="F5620" s="315">
        <v>41887</v>
      </c>
      <c r="G5620" s="98">
        <v>0.24097222222222223</v>
      </c>
      <c r="H5620" s="30">
        <f t="shared" si="176"/>
        <v>6.25E-2</v>
      </c>
      <c r="I5620" s="179">
        <v>13</v>
      </c>
      <c r="J5620" s="28" t="s">
        <v>178</v>
      </c>
      <c r="K5620" s="28" t="s">
        <v>133</v>
      </c>
      <c r="L5620" s="28" t="s">
        <v>128</v>
      </c>
      <c r="M5620" s="28" t="s">
        <v>8796</v>
      </c>
      <c r="N5620" s="18" t="s">
        <v>103</v>
      </c>
      <c r="O5620" s="18" t="s">
        <v>66</v>
      </c>
      <c r="P5620" s="18" t="s">
        <v>1746</v>
      </c>
      <c r="Q5620" s="43" t="s">
        <v>8797</v>
      </c>
      <c r="R5620" s="99">
        <v>4.9850000000000003</v>
      </c>
      <c r="S5620" s="99">
        <v>0.47699999999999998</v>
      </c>
      <c r="T5620" s="99">
        <f>SUM(R5620:S5620)</f>
        <v>5.4620000000000006</v>
      </c>
      <c r="U5620" s="28" t="s">
        <v>75</v>
      </c>
      <c r="V5620" s="36">
        <v>1968</v>
      </c>
      <c r="W5620" s="36" t="s">
        <v>2286</v>
      </c>
      <c r="X5620" s="36" t="s">
        <v>1071</v>
      </c>
      <c r="Y5620" s="182" t="s">
        <v>2671</v>
      </c>
      <c r="Z5620" s="36"/>
      <c r="AA5620" s="182" t="s">
        <v>6059</v>
      </c>
      <c r="AB5620" s="36"/>
      <c r="AC5620" s="36"/>
      <c r="AD5620" s="18" t="s">
        <v>48</v>
      </c>
      <c r="AE5620" s="36"/>
      <c r="AF5620" s="36"/>
      <c r="AG5620" s="181" t="s">
        <v>8797</v>
      </c>
      <c r="AH5620" s="22"/>
      <c r="AI5620" s="22"/>
      <c r="AJ5620" s="22"/>
    </row>
    <row r="5621" spans="1:36" s="3" customFormat="1" ht="162" hidden="1" customHeight="1" x14ac:dyDescent="0.2">
      <c r="A5621" s="43" t="s">
        <v>8717</v>
      </c>
      <c r="B5621" s="28" t="s">
        <v>112</v>
      </c>
      <c r="C5621" s="1" t="s">
        <v>36</v>
      </c>
      <c r="D5621" s="37">
        <v>41888</v>
      </c>
      <c r="E5621" s="98"/>
      <c r="F5621" s="98"/>
      <c r="G5621" s="98"/>
      <c r="H5621" s="30">
        <f t="shared" si="176"/>
        <v>0</v>
      </c>
      <c r="I5621" s="179"/>
      <c r="J5621" s="28"/>
      <c r="K5621" s="28"/>
      <c r="L5621" s="28"/>
      <c r="M5621" s="28"/>
      <c r="N5621" s="18"/>
      <c r="O5621" s="18"/>
      <c r="P5621" s="18"/>
      <c r="Q5621" s="43"/>
      <c r="R5621" s="99"/>
      <c r="S5621" s="99"/>
      <c r="T5621" s="99"/>
      <c r="U5621" s="28"/>
      <c r="V5621" s="36"/>
      <c r="W5621" s="36"/>
      <c r="X5621" s="36"/>
      <c r="Y5621" s="182"/>
      <c r="Z5621" s="36"/>
      <c r="AA5621" s="182"/>
      <c r="AB5621" s="36"/>
      <c r="AC5621" s="36"/>
      <c r="AD5621" s="18"/>
      <c r="AE5621" s="36"/>
      <c r="AF5621" s="36"/>
      <c r="AG5621" s="100" t="s">
        <v>200</v>
      </c>
      <c r="AH5621" s="22"/>
      <c r="AI5621" s="22"/>
      <c r="AJ5621" s="22"/>
    </row>
    <row r="5622" spans="1:36" s="3" customFormat="1" ht="143.25" hidden="1" customHeight="1" x14ac:dyDescent="0.2">
      <c r="A5622" s="43" t="s">
        <v>8717</v>
      </c>
      <c r="B5622" s="28" t="s">
        <v>112</v>
      </c>
      <c r="C5622" s="1" t="s">
        <v>36</v>
      </c>
      <c r="D5622" s="37">
        <v>41889</v>
      </c>
      <c r="E5622" s="98"/>
      <c r="F5622" s="98"/>
      <c r="G5622" s="98"/>
      <c r="H5622" s="30">
        <f t="shared" si="176"/>
        <v>0</v>
      </c>
      <c r="I5622" s="179"/>
      <c r="J5622" s="28"/>
      <c r="K5622" s="28"/>
      <c r="L5622" s="28"/>
      <c r="M5622" s="28"/>
      <c r="N5622" s="18"/>
      <c r="O5622" s="18"/>
      <c r="P5622" s="18"/>
      <c r="Q5622" s="43"/>
      <c r="R5622" s="99"/>
      <c r="S5622" s="99"/>
      <c r="T5622" s="99"/>
      <c r="U5622" s="28"/>
      <c r="V5622" s="36"/>
      <c r="W5622" s="36"/>
      <c r="X5622" s="36"/>
      <c r="Y5622" s="182"/>
      <c r="Z5622" s="36"/>
      <c r="AA5622" s="182"/>
      <c r="AB5622" s="36"/>
      <c r="AC5622" s="36"/>
      <c r="AD5622" s="18"/>
      <c r="AE5622" s="36"/>
      <c r="AF5622" s="36"/>
      <c r="AG5622" s="100" t="s">
        <v>200</v>
      </c>
      <c r="AH5622" s="22"/>
      <c r="AI5622" s="22"/>
      <c r="AJ5622" s="22"/>
    </row>
    <row r="5623" spans="1:36" s="3" customFormat="1" ht="60.75" hidden="1" customHeight="1" x14ac:dyDescent="0.2">
      <c r="A5623" s="43" t="s">
        <v>8717</v>
      </c>
      <c r="B5623" s="28" t="s">
        <v>112</v>
      </c>
      <c r="C5623" s="1" t="s">
        <v>36</v>
      </c>
      <c r="D5623" s="37">
        <v>41890</v>
      </c>
      <c r="E5623" s="98"/>
      <c r="F5623" s="98"/>
      <c r="G5623" s="98"/>
      <c r="H5623" s="30">
        <f t="shared" si="176"/>
        <v>0</v>
      </c>
      <c r="I5623" s="179"/>
      <c r="J5623" s="28"/>
      <c r="K5623" s="28"/>
      <c r="L5623" s="28"/>
      <c r="M5623" s="28"/>
      <c r="N5623" s="18"/>
      <c r="O5623" s="18"/>
      <c r="P5623" s="18"/>
      <c r="Q5623" s="43"/>
      <c r="R5623" s="99"/>
      <c r="S5623" s="99"/>
      <c r="T5623" s="99"/>
      <c r="U5623" s="28"/>
      <c r="V5623" s="36"/>
      <c r="W5623" s="36"/>
      <c r="X5623" s="36"/>
      <c r="Y5623" s="182"/>
      <c r="Z5623" s="36"/>
      <c r="AA5623" s="182"/>
      <c r="AB5623" s="36"/>
      <c r="AC5623" s="36"/>
      <c r="AD5623" s="18"/>
      <c r="AE5623" s="36"/>
      <c r="AF5623" s="36"/>
      <c r="AG5623" s="100" t="s">
        <v>200</v>
      </c>
      <c r="AH5623" s="22"/>
      <c r="AI5623" s="22"/>
      <c r="AJ5623" s="22"/>
    </row>
    <row r="5624" spans="1:36" s="3" customFormat="1" ht="118.5" hidden="1" customHeight="1" x14ac:dyDescent="0.2">
      <c r="A5624" s="43" t="s">
        <v>8717</v>
      </c>
      <c r="B5624" s="28" t="s">
        <v>112</v>
      </c>
      <c r="C5624" s="1" t="s">
        <v>36</v>
      </c>
      <c r="D5624" s="37">
        <v>41891</v>
      </c>
      <c r="E5624" s="98"/>
      <c r="F5624" s="98"/>
      <c r="G5624" s="98"/>
      <c r="H5624" s="30">
        <f t="shared" si="176"/>
        <v>0</v>
      </c>
      <c r="I5624" s="179"/>
      <c r="J5624" s="28"/>
      <c r="K5624" s="28"/>
      <c r="L5624" s="28"/>
      <c r="M5624" s="28"/>
      <c r="N5624" s="18"/>
      <c r="O5624" s="18"/>
      <c r="P5624" s="18"/>
      <c r="Q5624" s="43"/>
      <c r="R5624" s="99"/>
      <c r="S5624" s="99"/>
      <c r="T5624" s="99"/>
      <c r="U5624" s="28"/>
      <c r="V5624" s="36"/>
      <c r="W5624" s="36"/>
      <c r="X5624" s="36"/>
      <c r="Y5624" s="182"/>
      <c r="Z5624" s="36"/>
      <c r="AA5624" s="182"/>
      <c r="AB5624" s="36"/>
      <c r="AC5624" s="36"/>
      <c r="AD5624" s="18"/>
      <c r="AE5624" s="36"/>
      <c r="AF5624" s="36"/>
      <c r="AG5624" s="100" t="s">
        <v>200</v>
      </c>
      <c r="AH5624" s="22"/>
      <c r="AI5624" s="22"/>
      <c r="AJ5624" s="22"/>
    </row>
    <row r="5625" spans="1:36" s="3" customFormat="1" ht="117" hidden="1" customHeight="1" x14ac:dyDescent="0.2">
      <c r="A5625" s="43" t="s">
        <v>8717</v>
      </c>
      <c r="B5625" s="28" t="s">
        <v>112</v>
      </c>
      <c r="C5625" s="1" t="s">
        <v>36</v>
      </c>
      <c r="D5625" s="37">
        <v>41892</v>
      </c>
      <c r="E5625" s="98"/>
      <c r="F5625" s="98"/>
      <c r="G5625" s="98"/>
      <c r="H5625" s="30">
        <f t="shared" si="176"/>
        <v>0</v>
      </c>
      <c r="I5625" s="179"/>
      <c r="J5625" s="28"/>
      <c r="K5625" s="28"/>
      <c r="L5625" s="28"/>
      <c r="M5625" s="28"/>
      <c r="N5625" s="18"/>
      <c r="O5625" s="18"/>
      <c r="P5625" s="18"/>
      <c r="Q5625" s="43"/>
      <c r="R5625" s="99"/>
      <c r="S5625" s="99"/>
      <c r="T5625" s="99"/>
      <c r="U5625" s="28"/>
      <c r="V5625" s="36"/>
      <c r="W5625" s="265"/>
      <c r="X5625" s="36"/>
      <c r="Y5625" s="1428"/>
      <c r="Z5625" s="36"/>
      <c r="AA5625" s="182"/>
      <c r="AB5625" s="36"/>
      <c r="AC5625" s="36"/>
      <c r="AD5625" s="18"/>
      <c r="AE5625" s="36"/>
      <c r="AF5625" s="36"/>
      <c r="AG5625" s="100" t="s">
        <v>200</v>
      </c>
      <c r="AH5625" s="22"/>
      <c r="AI5625" s="22"/>
      <c r="AJ5625" s="22"/>
    </row>
    <row r="5626" spans="1:36" s="3" customFormat="1" ht="69" hidden="1" customHeight="1" x14ac:dyDescent="0.2">
      <c r="A5626" s="43" t="s">
        <v>8717</v>
      </c>
      <c r="B5626" s="28" t="s">
        <v>112</v>
      </c>
      <c r="C5626" s="1" t="s">
        <v>36</v>
      </c>
      <c r="D5626" s="37">
        <v>41893</v>
      </c>
      <c r="E5626" s="98"/>
      <c r="F5626" s="98"/>
      <c r="G5626" s="98"/>
      <c r="H5626" s="30">
        <f t="shared" si="176"/>
        <v>0</v>
      </c>
      <c r="I5626" s="179"/>
      <c r="J5626" s="28"/>
      <c r="K5626" s="28"/>
      <c r="L5626" s="28"/>
      <c r="M5626" s="28"/>
      <c r="N5626" s="18"/>
      <c r="O5626" s="18"/>
      <c r="P5626" s="18"/>
      <c r="Q5626" s="43"/>
      <c r="R5626" s="99"/>
      <c r="S5626" s="99"/>
      <c r="T5626" s="99"/>
      <c r="U5626" s="28"/>
      <c r="V5626" s="36"/>
      <c r="W5626" s="36"/>
      <c r="X5626" s="36"/>
      <c r="Y5626" s="182"/>
      <c r="Z5626" s="36"/>
      <c r="AA5626" s="182"/>
      <c r="AB5626" s="36"/>
      <c r="AC5626" s="36"/>
      <c r="AD5626" s="18"/>
      <c r="AE5626" s="36"/>
      <c r="AF5626" s="36"/>
      <c r="AG5626" s="100" t="s">
        <v>200</v>
      </c>
      <c r="AH5626" s="22"/>
      <c r="AI5626" s="22"/>
      <c r="AJ5626" s="22"/>
    </row>
    <row r="5627" spans="1:36" s="3" customFormat="1" ht="99.75" hidden="1" customHeight="1" x14ac:dyDescent="0.2">
      <c r="A5627" s="43" t="s">
        <v>8717</v>
      </c>
      <c r="B5627" s="28" t="s">
        <v>112</v>
      </c>
      <c r="C5627" s="1" t="s">
        <v>36</v>
      </c>
      <c r="D5627" s="315">
        <v>41894</v>
      </c>
      <c r="E5627" s="98"/>
      <c r="F5627" s="98"/>
      <c r="G5627" s="98"/>
      <c r="H5627" s="30">
        <f t="shared" si="176"/>
        <v>0</v>
      </c>
      <c r="I5627" s="179"/>
      <c r="J5627" s="28"/>
      <c r="K5627" s="28"/>
      <c r="L5627" s="28"/>
      <c r="M5627" s="28"/>
      <c r="N5627" s="18"/>
      <c r="O5627" s="18"/>
      <c r="P5627" s="18"/>
      <c r="Q5627" s="43"/>
      <c r="R5627" s="99"/>
      <c r="S5627" s="99"/>
      <c r="T5627" s="99"/>
      <c r="U5627" s="28"/>
      <c r="V5627" s="36"/>
      <c r="W5627" s="36"/>
      <c r="X5627" s="36"/>
      <c r="Y5627" s="182"/>
      <c r="Z5627" s="36"/>
      <c r="AA5627" s="182"/>
      <c r="AB5627" s="36"/>
      <c r="AC5627" s="36"/>
      <c r="AD5627" s="18"/>
      <c r="AE5627" s="36"/>
      <c r="AF5627" s="36"/>
      <c r="AG5627" s="100" t="s">
        <v>200</v>
      </c>
      <c r="AH5627" s="22"/>
      <c r="AI5627" s="22"/>
      <c r="AJ5627" s="22"/>
    </row>
    <row r="5628" spans="1:36" s="3" customFormat="1" ht="172.5" hidden="1" customHeight="1" x14ac:dyDescent="0.2">
      <c r="A5628" s="43" t="s">
        <v>8717</v>
      </c>
      <c r="B5628" s="1" t="s">
        <v>112</v>
      </c>
      <c r="C5628" s="1" t="s">
        <v>36</v>
      </c>
      <c r="D5628" s="315">
        <v>41895</v>
      </c>
      <c r="E5628" s="98">
        <v>0.65902777777777777</v>
      </c>
      <c r="F5628" s="31">
        <v>41895</v>
      </c>
      <c r="G5628" s="98">
        <v>0.66111111111111109</v>
      </c>
      <c r="H5628" s="30">
        <f t="shared" si="176"/>
        <v>2.0833333333333259E-3</v>
      </c>
      <c r="I5628" s="179">
        <v>0</v>
      </c>
      <c r="J5628" s="28" t="s">
        <v>178</v>
      </c>
      <c r="K5628" s="28" t="s">
        <v>834</v>
      </c>
      <c r="L5628" s="28" t="s">
        <v>127</v>
      </c>
      <c r="M5628" s="28" t="s">
        <v>9108</v>
      </c>
      <c r="N5628" s="18" t="s">
        <v>103</v>
      </c>
      <c r="O5628" s="18" t="s">
        <v>66</v>
      </c>
      <c r="P5628" s="18" t="s">
        <v>9109</v>
      </c>
      <c r="Q5628" s="43" t="s">
        <v>9110</v>
      </c>
      <c r="R5628" s="99"/>
      <c r="S5628" s="99"/>
      <c r="T5628" s="99"/>
      <c r="U5628" s="28" t="s">
        <v>75</v>
      </c>
      <c r="V5628" s="36">
        <v>1968</v>
      </c>
      <c r="W5628" s="36" t="s">
        <v>2286</v>
      </c>
      <c r="X5628" s="36" t="s">
        <v>1071</v>
      </c>
      <c r="Y5628" s="182" t="s">
        <v>6034</v>
      </c>
      <c r="Z5628" s="36">
        <v>100</v>
      </c>
      <c r="AA5628" s="182" t="s">
        <v>9775</v>
      </c>
      <c r="AB5628" s="36" t="s">
        <v>445</v>
      </c>
      <c r="AC5628" s="182" t="s">
        <v>6034</v>
      </c>
      <c r="AD5628" s="18" t="s">
        <v>57</v>
      </c>
      <c r="AE5628" s="36"/>
      <c r="AF5628" s="36"/>
      <c r="AG5628" s="269" t="s">
        <v>9776</v>
      </c>
      <c r="AH5628" s="22"/>
      <c r="AI5628" s="22"/>
      <c r="AJ5628" s="22"/>
    </row>
    <row r="5629" spans="1:36" s="3" customFormat="1" ht="110.25" hidden="1" customHeight="1" x14ac:dyDescent="0.2">
      <c r="A5629" s="43" t="s">
        <v>8717</v>
      </c>
      <c r="B5629" s="1" t="s">
        <v>112</v>
      </c>
      <c r="C5629" s="1" t="s">
        <v>36</v>
      </c>
      <c r="D5629" s="315">
        <v>41896</v>
      </c>
      <c r="E5629" s="98"/>
      <c r="F5629" s="98"/>
      <c r="G5629" s="98"/>
      <c r="H5629" s="30">
        <f t="shared" si="176"/>
        <v>0</v>
      </c>
      <c r="I5629" s="179"/>
      <c r="J5629" s="28"/>
      <c r="K5629" s="28"/>
      <c r="L5629" s="28"/>
      <c r="M5629" s="28"/>
      <c r="N5629" s="18"/>
      <c r="O5629" s="18"/>
      <c r="P5629" s="18"/>
      <c r="Q5629" s="43"/>
      <c r="R5629" s="99"/>
      <c r="S5629" s="99"/>
      <c r="T5629" s="99"/>
      <c r="U5629" s="28"/>
      <c r="V5629" s="36"/>
      <c r="W5629" s="36"/>
      <c r="X5629" s="36"/>
      <c r="Y5629" s="182"/>
      <c r="Z5629" s="36"/>
      <c r="AA5629" s="182"/>
      <c r="AB5629" s="36"/>
      <c r="AC5629" s="36"/>
      <c r="AD5629" s="18"/>
      <c r="AE5629" s="36"/>
      <c r="AF5629" s="36"/>
      <c r="AG5629" s="100" t="s">
        <v>200</v>
      </c>
      <c r="AH5629" s="22"/>
      <c r="AI5629" s="22"/>
      <c r="AJ5629" s="22"/>
    </row>
    <row r="5630" spans="1:36" s="3" customFormat="1" ht="132.75" hidden="1" customHeight="1" x14ac:dyDescent="0.2">
      <c r="A5630" s="43" t="s">
        <v>8717</v>
      </c>
      <c r="B5630" s="1" t="s">
        <v>112</v>
      </c>
      <c r="C5630" s="1" t="s">
        <v>36</v>
      </c>
      <c r="D5630" s="315">
        <v>41897</v>
      </c>
      <c r="E5630" s="98"/>
      <c r="F5630" s="98"/>
      <c r="G5630" s="98"/>
      <c r="H5630" s="30">
        <f t="shared" si="176"/>
        <v>0</v>
      </c>
      <c r="I5630" s="179"/>
      <c r="J5630" s="28"/>
      <c r="K5630" s="28"/>
      <c r="L5630" s="28"/>
      <c r="M5630" s="28"/>
      <c r="N5630" s="18"/>
      <c r="O5630" s="18"/>
      <c r="P5630" s="18"/>
      <c r="Q5630" s="43"/>
      <c r="R5630" s="99"/>
      <c r="S5630" s="99"/>
      <c r="T5630" s="99"/>
      <c r="U5630" s="28"/>
      <c r="V5630" s="36"/>
      <c r="W5630" s="36"/>
      <c r="X5630" s="36"/>
      <c r="Y5630" s="182"/>
      <c r="Z5630" s="36"/>
      <c r="AA5630" s="182"/>
      <c r="AB5630" s="36"/>
      <c r="AC5630" s="36"/>
      <c r="AD5630" s="18"/>
      <c r="AE5630" s="36"/>
      <c r="AF5630" s="36"/>
      <c r="AG5630" s="100" t="s">
        <v>200</v>
      </c>
      <c r="AH5630" s="22"/>
      <c r="AI5630" s="22"/>
      <c r="AJ5630" s="22"/>
    </row>
    <row r="5631" spans="1:36" s="3" customFormat="1" ht="19.5" hidden="1" customHeight="1" x14ac:dyDescent="0.2">
      <c r="A5631" s="43" t="s">
        <v>8717</v>
      </c>
      <c r="B5631" s="28" t="s">
        <v>112</v>
      </c>
      <c r="C5631" s="1" t="s">
        <v>36</v>
      </c>
      <c r="D5631" s="315">
        <v>41898</v>
      </c>
      <c r="E5631" s="98">
        <v>0.27777777777777779</v>
      </c>
      <c r="F5631" s="31">
        <v>41898</v>
      </c>
      <c r="G5631" s="1130">
        <v>0.28333333333333333</v>
      </c>
      <c r="H5631" s="30">
        <f t="shared" si="176"/>
        <v>5.5555555555555358E-3</v>
      </c>
      <c r="I5631" s="179">
        <v>16</v>
      </c>
      <c r="J5631" s="28"/>
      <c r="K5631" s="28" t="s">
        <v>133</v>
      </c>
      <c r="L5631" s="28" t="s">
        <v>125</v>
      </c>
      <c r="M5631" s="28" t="s">
        <v>9111</v>
      </c>
      <c r="N5631" s="18">
        <v>110</v>
      </c>
      <c r="O5631" s="18" t="s">
        <v>66</v>
      </c>
      <c r="P5631" s="18" t="s">
        <v>9112</v>
      </c>
      <c r="Q5631" s="43" t="s">
        <v>9113</v>
      </c>
      <c r="R5631" s="99">
        <v>0.46200000000000002</v>
      </c>
      <c r="S5631" s="99">
        <v>0.78100000000000003</v>
      </c>
      <c r="T5631" s="99">
        <f>SUM(R5631:S5631)</f>
        <v>1.2430000000000001</v>
      </c>
      <c r="U5631" s="28" t="s">
        <v>75</v>
      </c>
      <c r="V5631" s="36" t="s">
        <v>1071</v>
      </c>
      <c r="W5631" s="36" t="s">
        <v>1071</v>
      </c>
      <c r="X5631" s="36" t="s">
        <v>1071</v>
      </c>
      <c r="Y5631" s="36" t="s">
        <v>1071</v>
      </c>
      <c r="Z5631" s="36"/>
      <c r="AA5631" s="36" t="s">
        <v>1071</v>
      </c>
      <c r="AB5631" s="36"/>
      <c r="AC5631" s="36"/>
      <c r="AD5631" s="18" t="s">
        <v>55</v>
      </c>
      <c r="AE5631" s="36"/>
      <c r="AF5631" s="36"/>
      <c r="AG5631" s="43" t="s">
        <v>9114</v>
      </c>
      <c r="AH5631" s="22"/>
      <c r="AI5631" s="22"/>
      <c r="AJ5631" s="22"/>
    </row>
    <row r="5632" spans="1:36" s="3" customFormat="1" ht="19.5" hidden="1" customHeight="1" x14ac:dyDescent="0.2">
      <c r="A5632" s="43" t="s">
        <v>8717</v>
      </c>
      <c r="B5632" s="28" t="s">
        <v>112</v>
      </c>
      <c r="C5632" s="1" t="s">
        <v>36</v>
      </c>
      <c r="D5632" s="315">
        <v>41899</v>
      </c>
      <c r="E5632" s="98"/>
      <c r="F5632" s="98"/>
      <c r="G5632" s="98"/>
      <c r="H5632" s="30">
        <f t="shared" si="176"/>
        <v>0</v>
      </c>
      <c r="I5632" s="179"/>
      <c r="J5632" s="28"/>
      <c r="K5632" s="28"/>
      <c r="L5632" s="28"/>
      <c r="M5632" s="28"/>
      <c r="N5632" s="18"/>
      <c r="O5632" s="18"/>
      <c r="P5632" s="18"/>
      <c r="Q5632" s="43"/>
      <c r="R5632" s="99"/>
      <c r="S5632" s="99"/>
      <c r="T5632" s="99"/>
      <c r="U5632" s="28"/>
      <c r="V5632" s="36"/>
      <c r="W5632" s="36"/>
      <c r="X5632" s="36"/>
      <c r="Y5632" s="182"/>
      <c r="Z5632" s="36"/>
      <c r="AA5632" s="182"/>
      <c r="AB5632" s="36"/>
      <c r="AC5632" s="36"/>
      <c r="AD5632" s="18"/>
      <c r="AE5632" s="36"/>
      <c r="AF5632" s="36"/>
      <c r="AG5632" s="100" t="s">
        <v>200</v>
      </c>
      <c r="AH5632" s="22"/>
      <c r="AI5632" s="22"/>
      <c r="AJ5632" s="22"/>
    </row>
    <row r="5633" spans="1:36" s="3" customFormat="1" ht="19.5" hidden="1" customHeight="1" x14ac:dyDescent="0.2">
      <c r="A5633" s="43" t="s">
        <v>8717</v>
      </c>
      <c r="B5633" s="28" t="s">
        <v>112</v>
      </c>
      <c r="C5633" s="1" t="s">
        <v>36</v>
      </c>
      <c r="D5633" s="315">
        <v>41900</v>
      </c>
      <c r="E5633" s="98"/>
      <c r="F5633" s="98"/>
      <c r="G5633" s="98"/>
      <c r="H5633" s="30">
        <f t="shared" si="176"/>
        <v>0</v>
      </c>
      <c r="I5633" s="179"/>
      <c r="J5633" s="28"/>
      <c r="K5633" s="28"/>
      <c r="L5633" s="28"/>
      <c r="M5633" s="28"/>
      <c r="N5633" s="18"/>
      <c r="O5633" s="18"/>
      <c r="P5633" s="18"/>
      <c r="Q5633" s="43"/>
      <c r="R5633" s="99"/>
      <c r="S5633" s="99"/>
      <c r="T5633" s="99"/>
      <c r="U5633" s="28"/>
      <c r="V5633" s="36"/>
      <c r="W5633" s="36"/>
      <c r="X5633" s="36"/>
      <c r="Y5633" s="182"/>
      <c r="Z5633" s="36"/>
      <c r="AA5633" s="182"/>
      <c r="AB5633" s="36"/>
      <c r="AC5633" s="36"/>
      <c r="AD5633" s="18"/>
      <c r="AE5633" s="36"/>
      <c r="AF5633" s="36"/>
      <c r="AG5633" s="100" t="s">
        <v>200</v>
      </c>
      <c r="AH5633" s="22"/>
      <c r="AI5633" s="22"/>
      <c r="AJ5633" s="22"/>
    </row>
    <row r="5634" spans="1:36" s="3" customFormat="1" ht="19.5" hidden="1" customHeight="1" x14ac:dyDescent="0.2">
      <c r="A5634" s="43" t="s">
        <v>8717</v>
      </c>
      <c r="B5634" s="28" t="s">
        <v>112</v>
      </c>
      <c r="C5634" s="1" t="s">
        <v>36</v>
      </c>
      <c r="D5634" s="315">
        <v>41901</v>
      </c>
      <c r="E5634" s="98"/>
      <c r="F5634" s="98"/>
      <c r="G5634" s="98"/>
      <c r="H5634" s="30">
        <f t="shared" si="176"/>
        <v>0</v>
      </c>
      <c r="I5634" s="179"/>
      <c r="J5634" s="28"/>
      <c r="K5634" s="28"/>
      <c r="L5634" s="28"/>
      <c r="M5634" s="28"/>
      <c r="N5634" s="18"/>
      <c r="O5634" s="18"/>
      <c r="P5634" s="18"/>
      <c r="Q5634" s="43"/>
      <c r="R5634" s="99"/>
      <c r="S5634" s="99"/>
      <c r="T5634" s="99"/>
      <c r="U5634" s="28"/>
      <c r="V5634" s="36"/>
      <c r="W5634" s="36"/>
      <c r="X5634" s="36"/>
      <c r="Y5634" s="182"/>
      <c r="Z5634" s="36"/>
      <c r="AA5634" s="182"/>
      <c r="AB5634" s="36"/>
      <c r="AC5634" s="36"/>
      <c r="AD5634" s="18"/>
      <c r="AE5634" s="36"/>
      <c r="AF5634" s="36"/>
      <c r="AG5634" s="100" t="s">
        <v>200</v>
      </c>
      <c r="AH5634" s="22"/>
      <c r="AI5634" s="22"/>
      <c r="AJ5634" s="22"/>
    </row>
    <row r="5635" spans="1:36" s="3" customFormat="1" ht="19.5" hidden="1" customHeight="1" x14ac:dyDescent="0.2">
      <c r="A5635" s="43" t="s">
        <v>8717</v>
      </c>
      <c r="B5635" s="28" t="s">
        <v>112</v>
      </c>
      <c r="C5635" s="1" t="s">
        <v>36</v>
      </c>
      <c r="D5635" s="315">
        <v>41902</v>
      </c>
      <c r="E5635" s="98"/>
      <c r="F5635" s="98"/>
      <c r="G5635" s="98"/>
      <c r="H5635" s="30">
        <f t="shared" si="176"/>
        <v>0</v>
      </c>
      <c r="I5635" s="179"/>
      <c r="J5635" s="28"/>
      <c r="K5635" s="28"/>
      <c r="L5635" s="28"/>
      <c r="M5635" s="28"/>
      <c r="N5635" s="18"/>
      <c r="O5635" s="18"/>
      <c r="P5635" s="18"/>
      <c r="Q5635" s="43"/>
      <c r="R5635" s="99"/>
      <c r="S5635" s="99"/>
      <c r="T5635" s="99"/>
      <c r="U5635" s="28"/>
      <c r="V5635" s="36"/>
      <c r="W5635" s="36"/>
      <c r="X5635" s="36"/>
      <c r="Y5635" s="182"/>
      <c r="Z5635" s="36"/>
      <c r="AA5635" s="182"/>
      <c r="AB5635" s="36"/>
      <c r="AC5635" s="36"/>
      <c r="AD5635" s="18"/>
      <c r="AE5635" s="36"/>
      <c r="AF5635" s="36"/>
      <c r="AG5635" s="100" t="s">
        <v>200</v>
      </c>
      <c r="AH5635" s="22"/>
      <c r="AI5635" s="22"/>
      <c r="AJ5635" s="22"/>
    </row>
    <row r="5636" spans="1:36" s="3" customFormat="1" ht="19.5" hidden="1" customHeight="1" x14ac:dyDescent="0.2">
      <c r="A5636" s="43" t="s">
        <v>8717</v>
      </c>
      <c r="B5636" s="1" t="s">
        <v>112</v>
      </c>
      <c r="C5636" s="1" t="s">
        <v>36</v>
      </c>
      <c r="D5636" s="315">
        <v>41903</v>
      </c>
      <c r="E5636" s="98"/>
      <c r="F5636" s="98"/>
      <c r="G5636" s="98"/>
      <c r="H5636" s="30">
        <f t="shared" si="176"/>
        <v>0</v>
      </c>
      <c r="I5636" s="179"/>
      <c r="J5636" s="28"/>
      <c r="K5636" s="28"/>
      <c r="L5636" s="28"/>
      <c r="M5636" s="28"/>
      <c r="N5636" s="18"/>
      <c r="O5636" s="18"/>
      <c r="P5636" s="18"/>
      <c r="Q5636" s="43"/>
      <c r="R5636" s="99"/>
      <c r="S5636" s="99"/>
      <c r="T5636" s="99"/>
      <c r="U5636" s="28"/>
      <c r="V5636" s="36"/>
      <c r="W5636" s="36"/>
      <c r="X5636" s="36"/>
      <c r="Y5636" s="182"/>
      <c r="Z5636" s="36"/>
      <c r="AA5636" s="182"/>
      <c r="AB5636" s="36"/>
      <c r="AC5636" s="36"/>
      <c r="AD5636" s="18"/>
      <c r="AE5636" s="36"/>
      <c r="AF5636" s="36"/>
      <c r="AG5636" s="100" t="s">
        <v>200</v>
      </c>
      <c r="AH5636" s="22"/>
      <c r="AI5636" s="22"/>
      <c r="AJ5636" s="22"/>
    </row>
    <row r="5637" spans="1:36" s="3" customFormat="1" ht="19.5" hidden="1" customHeight="1" x14ac:dyDescent="0.2">
      <c r="A5637" s="43" t="s">
        <v>8717</v>
      </c>
      <c r="B5637" s="1" t="s">
        <v>112</v>
      </c>
      <c r="C5637" s="1" t="s">
        <v>36</v>
      </c>
      <c r="D5637" s="315">
        <v>41904</v>
      </c>
      <c r="E5637" s="98"/>
      <c r="F5637" s="98"/>
      <c r="G5637" s="98"/>
      <c r="H5637" s="30">
        <f t="shared" si="176"/>
        <v>0</v>
      </c>
      <c r="I5637" s="179"/>
      <c r="J5637" s="28"/>
      <c r="K5637" s="28"/>
      <c r="L5637" s="28"/>
      <c r="M5637" s="28"/>
      <c r="N5637" s="18"/>
      <c r="O5637" s="18"/>
      <c r="P5637" s="18"/>
      <c r="Q5637" s="43"/>
      <c r="R5637" s="99"/>
      <c r="S5637" s="99"/>
      <c r="T5637" s="99"/>
      <c r="U5637" s="28"/>
      <c r="V5637" s="36"/>
      <c r="W5637" s="36"/>
      <c r="X5637" s="36"/>
      <c r="Y5637" s="182"/>
      <c r="Z5637" s="36"/>
      <c r="AA5637" s="182"/>
      <c r="AB5637" s="36"/>
      <c r="AC5637" s="36"/>
      <c r="AD5637" s="18"/>
      <c r="AE5637" s="36"/>
      <c r="AF5637" s="36"/>
      <c r="AG5637" s="100" t="s">
        <v>200</v>
      </c>
      <c r="AH5637" s="22"/>
      <c r="AI5637" s="22"/>
      <c r="AJ5637" s="22"/>
    </row>
    <row r="5638" spans="1:36" s="3" customFormat="1" ht="89.25" hidden="1" customHeight="1" x14ac:dyDescent="0.2">
      <c r="A5638" s="43" t="s">
        <v>8717</v>
      </c>
      <c r="B5638" s="1" t="s">
        <v>112</v>
      </c>
      <c r="C5638" s="1" t="s">
        <v>5410</v>
      </c>
      <c r="D5638" s="315">
        <v>41905</v>
      </c>
      <c r="E5638" s="98">
        <v>0.26805555555555555</v>
      </c>
      <c r="F5638" s="31">
        <v>41905</v>
      </c>
      <c r="G5638" s="98">
        <v>0.31388888888888888</v>
      </c>
      <c r="H5638" s="30">
        <f t="shared" si="176"/>
        <v>4.5833333333333337E-2</v>
      </c>
      <c r="I5638" s="179">
        <v>35</v>
      </c>
      <c r="J5638" s="28"/>
      <c r="K5638" s="28" t="s">
        <v>132</v>
      </c>
      <c r="L5638" s="28" t="s">
        <v>125</v>
      </c>
      <c r="M5638" s="28" t="s">
        <v>9115</v>
      </c>
      <c r="N5638" s="18">
        <v>110</v>
      </c>
      <c r="O5638" s="18" t="s">
        <v>66</v>
      </c>
      <c r="P5638" s="18" t="s">
        <v>9115</v>
      </c>
      <c r="Q5638" s="43" t="s">
        <v>9116</v>
      </c>
      <c r="R5638" s="99">
        <v>6.7380000000000004</v>
      </c>
      <c r="S5638" s="99">
        <v>1.024</v>
      </c>
      <c r="T5638" s="99">
        <f>SUM(R5638:S5638)</f>
        <v>7.7620000000000005</v>
      </c>
      <c r="U5638" s="28" t="s">
        <v>75</v>
      </c>
      <c r="V5638" s="36" t="s">
        <v>1071</v>
      </c>
      <c r="W5638" s="36" t="s">
        <v>1071</v>
      </c>
      <c r="X5638" s="36" t="s">
        <v>1071</v>
      </c>
      <c r="Y5638" s="182" t="s">
        <v>1071</v>
      </c>
      <c r="Z5638" s="36"/>
      <c r="AA5638" s="182" t="s">
        <v>1071</v>
      </c>
      <c r="AB5638" s="36"/>
      <c r="AC5638" s="36"/>
      <c r="AD5638" s="18" t="s">
        <v>55</v>
      </c>
      <c r="AE5638" s="36"/>
      <c r="AF5638" s="36"/>
      <c r="AG5638" s="100" t="s">
        <v>9116</v>
      </c>
      <c r="AH5638" s="22"/>
      <c r="AI5638" s="22"/>
      <c r="AJ5638" s="22"/>
    </row>
    <row r="5639" spans="1:36" s="3" customFormat="1" ht="97.5" hidden="1" customHeight="1" x14ac:dyDescent="0.2">
      <c r="A5639" s="43" t="s">
        <v>8717</v>
      </c>
      <c r="B5639" s="1" t="s">
        <v>112</v>
      </c>
      <c r="C5639" s="1" t="s">
        <v>36</v>
      </c>
      <c r="D5639" s="315">
        <v>41906</v>
      </c>
      <c r="E5639" s="98"/>
      <c r="F5639" s="98"/>
      <c r="G5639" s="98"/>
      <c r="H5639" s="30">
        <f t="shared" si="176"/>
        <v>0</v>
      </c>
      <c r="I5639" s="179"/>
      <c r="J5639" s="28"/>
      <c r="K5639" s="28"/>
      <c r="L5639" s="28"/>
      <c r="M5639" s="28"/>
      <c r="N5639" s="18"/>
      <c r="O5639" s="18"/>
      <c r="P5639" s="18"/>
      <c r="Q5639" s="43"/>
      <c r="R5639" s="99"/>
      <c r="S5639" s="99"/>
      <c r="T5639" s="99"/>
      <c r="U5639" s="28"/>
      <c r="V5639" s="36"/>
      <c r="W5639" s="36"/>
      <c r="X5639" s="36"/>
      <c r="Y5639" s="182"/>
      <c r="Z5639" s="36"/>
      <c r="AA5639" s="182"/>
      <c r="AB5639" s="36"/>
      <c r="AC5639" s="36"/>
      <c r="AD5639" s="18"/>
      <c r="AE5639" s="36"/>
      <c r="AF5639" s="36"/>
      <c r="AG5639" s="100" t="s">
        <v>200</v>
      </c>
      <c r="AH5639" s="22"/>
      <c r="AI5639" s="22"/>
      <c r="AJ5639" s="22"/>
    </row>
    <row r="5640" spans="1:36" s="3" customFormat="1" ht="135" hidden="1" customHeight="1" x14ac:dyDescent="0.2">
      <c r="A5640" s="43" t="s">
        <v>8717</v>
      </c>
      <c r="B5640" s="1" t="s">
        <v>112</v>
      </c>
      <c r="C5640" s="1" t="s">
        <v>36</v>
      </c>
      <c r="D5640" s="315">
        <v>41907</v>
      </c>
      <c r="E5640" s="98"/>
      <c r="F5640" s="98"/>
      <c r="G5640" s="98"/>
      <c r="H5640" s="30">
        <f t="shared" si="176"/>
        <v>0</v>
      </c>
      <c r="I5640" s="179"/>
      <c r="J5640" s="28"/>
      <c r="K5640" s="28"/>
      <c r="L5640" s="28"/>
      <c r="M5640" s="28"/>
      <c r="N5640" s="18"/>
      <c r="O5640" s="18"/>
      <c r="P5640" s="18"/>
      <c r="Q5640" s="43"/>
      <c r="R5640" s="99"/>
      <c r="S5640" s="99"/>
      <c r="T5640" s="99"/>
      <c r="U5640" s="28"/>
      <c r="V5640" s="36"/>
      <c r="W5640" s="36"/>
      <c r="X5640" s="36"/>
      <c r="Y5640" s="182"/>
      <c r="Z5640" s="36"/>
      <c r="AA5640" s="182"/>
      <c r="AB5640" s="36"/>
      <c r="AC5640" s="36"/>
      <c r="AD5640" s="18"/>
      <c r="AE5640" s="36"/>
      <c r="AF5640" s="36"/>
      <c r="AG5640" s="100" t="s">
        <v>200</v>
      </c>
      <c r="AH5640" s="22"/>
      <c r="AI5640" s="22"/>
      <c r="AJ5640" s="22"/>
    </row>
    <row r="5641" spans="1:36" s="3" customFormat="1" ht="160.5" hidden="1" customHeight="1" x14ac:dyDescent="0.2">
      <c r="A5641" s="43" t="s">
        <v>8717</v>
      </c>
      <c r="B5641" s="1" t="s">
        <v>112</v>
      </c>
      <c r="C5641" s="1" t="s">
        <v>36</v>
      </c>
      <c r="D5641" s="315">
        <v>41908</v>
      </c>
      <c r="E5641" s="98"/>
      <c r="F5641" s="98"/>
      <c r="G5641" s="98"/>
      <c r="H5641" s="30">
        <f t="shared" si="176"/>
        <v>0</v>
      </c>
      <c r="I5641" s="179"/>
      <c r="J5641" s="28"/>
      <c r="K5641" s="28"/>
      <c r="L5641" s="28"/>
      <c r="M5641" s="28"/>
      <c r="N5641" s="18"/>
      <c r="O5641" s="18"/>
      <c r="P5641" s="18"/>
      <c r="Q5641" s="43"/>
      <c r="R5641" s="99"/>
      <c r="S5641" s="99"/>
      <c r="T5641" s="99"/>
      <c r="U5641" s="28"/>
      <c r="V5641" s="36"/>
      <c r="W5641" s="36"/>
      <c r="X5641" s="36"/>
      <c r="Y5641" s="182"/>
      <c r="Z5641" s="36"/>
      <c r="AA5641" s="182"/>
      <c r="AB5641" s="36"/>
      <c r="AC5641" s="36"/>
      <c r="AD5641" s="18"/>
      <c r="AE5641" s="36"/>
      <c r="AF5641" s="36"/>
      <c r="AG5641" s="100" t="s">
        <v>200</v>
      </c>
      <c r="AH5641" s="22"/>
      <c r="AI5641" s="22"/>
      <c r="AJ5641" s="22"/>
    </row>
    <row r="5642" spans="1:36" s="3" customFormat="1" hidden="1" x14ac:dyDescent="0.2">
      <c r="A5642" s="43" t="s">
        <v>8717</v>
      </c>
      <c r="B5642" s="1" t="s">
        <v>112</v>
      </c>
      <c r="C5642" s="1" t="s">
        <v>36</v>
      </c>
      <c r="D5642" s="315">
        <v>41909</v>
      </c>
      <c r="E5642" s="98"/>
      <c r="F5642" s="98"/>
      <c r="G5642" s="98"/>
      <c r="H5642" s="30">
        <f t="shared" si="176"/>
        <v>0</v>
      </c>
      <c r="I5642" s="179"/>
      <c r="J5642" s="28"/>
      <c r="K5642" s="28"/>
      <c r="L5642" s="28"/>
      <c r="M5642" s="28"/>
      <c r="N5642" s="18"/>
      <c r="O5642" s="18"/>
      <c r="P5642" s="18"/>
      <c r="Q5642" s="43"/>
      <c r="R5642" s="99"/>
      <c r="S5642" s="99"/>
      <c r="T5642" s="99"/>
      <c r="U5642" s="28"/>
      <c r="V5642" s="36"/>
      <c r="W5642" s="36"/>
      <c r="X5642" s="36"/>
      <c r="Y5642" s="182"/>
      <c r="Z5642" s="36"/>
      <c r="AA5642" s="182"/>
      <c r="AB5642" s="36"/>
      <c r="AC5642" s="36"/>
      <c r="AD5642" s="18"/>
      <c r="AE5642" s="36"/>
      <c r="AF5642" s="36"/>
      <c r="AG5642" s="100" t="s">
        <v>200</v>
      </c>
      <c r="AH5642" s="22"/>
      <c r="AI5642" s="22"/>
      <c r="AJ5642" s="22"/>
    </row>
    <row r="5643" spans="1:36" s="3" customFormat="1" hidden="1" x14ac:dyDescent="0.2">
      <c r="A5643" s="43" t="s">
        <v>8717</v>
      </c>
      <c r="B5643" s="1" t="s">
        <v>112</v>
      </c>
      <c r="C5643" s="1" t="s">
        <v>36</v>
      </c>
      <c r="D5643" s="315">
        <v>41910</v>
      </c>
      <c r="E5643" s="98"/>
      <c r="F5643" s="98"/>
      <c r="G5643" s="98"/>
      <c r="H5643" s="30">
        <f t="shared" si="176"/>
        <v>0</v>
      </c>
      <c r="I5643" s="179"/>
      <c r="J5643" s="28"/>
      <c r="K5643" s="28"/>
      <c r="L5643" s="28"/>
      <c r="M5643" s="28"/>
      <c r="N5643" s="18"/>
      <c r="O5643" s="18"/>
      <c r="P5643" s="18"/>
      <c r="Q5643" s="43"/>
      <c r="R5643" s="99"/>
      <c r="S5643" s="99"/>
      <c r="T5643" s="99"/>
      <c r="U5643" s="28"/>
      <c r="V5643" s="36"/>
      <c r="W5643" s="36"/>
      <c r="X5643" s="36"/>
      <c r="Y5643" s="182"/>
      <c r="Z5643" s="36"/>
      <c r="AA5643" s="182"/>
      <c r="AB5643" s="36"/>
      <c r="AC5643" s="36"/>
      <c r="AD5643" s="18"/>
      <c r="AE5643" s="36"/>
      <c r="AF5643" s="36"/>
      <c r="AG5643" s="100" t="s">
        <v>200</v>
      </c>
      <c r="AH5643" s="22"/>
      <c r="AI5643" s="22"/>
      <c r="AJ5643" s="22"/>
    </row>
    <row r="5644" spans="1:36" s="3" customFormat="1" ht="78.75" hidden="1" x14ac:dyDescent="0.2">
      <c r="A5644" s="43" t="s">
        <v>8717</v>
      </c>
      <c r="B5644" s="28" t="s">
        <v>112</v>
      </c>
      <c r="C5644" s="1" t="s">
        <v>36</v>
      </c>
      <c r="D5644" s="315">
        <v>41911</v>
      </c>
      <c r="E5644" s="98">
        <v>0.19444444444444445</v>
      </c>
      <c r="F5644" s="31">
        <v>41911</v>
      </c>
      <c r="G5644" s="98">
        <v>0.22916666666666666</v>
      </c>
      <c r="H5644" s="30">
        <f t="shared" si="176"/>
        <v>3.472222222222221E-2</v>
      </c>
      <c r="I5644" s="179">
        <v>16</v>
      </c>
      <c r="J5644" s="28"/>
      <c r="K5644" s="28" t="s">
        <v>133</v>
      </c>
      <c r="L5644" s="28" t="s">
        <v>125</v>
      </c>
      <c r="M5644" s="28" t="s">
        <v>9111</v>
      </c>
      <c r="N5644" s="18">
        <v>110</v>
      </c>
      <c r="O5644" s="18" t="s">
        <v>66</v>
      </c>
      <c r="P5644" s="18" t="s">
        <v>9112</v>
      </c>
      <c r="Q5644" s="43" t="s">
        <v>9113</v>
      </c>
      <c r="R5644" s="54">
        <v>2.887</v>
      </c>
      <c r="S5644" s="54">
        <v>0.52500000000000002</v>
      </c>
      <c r="T5644" s="99">
        <f>SUM(R5644:S5644)</f>
        <v>3.4119999999999999</v>
      </c>
      <c r="U5644" s="28" t="s">
        <v>75</v>
      </c>
      <c r="V5644" s="36" t="s">
        <v>1071</v>
      </c>
      <c r="W5644" s="36" t="s">
        <v>1071</v>
      </c>
      <c r="X5644" s="36" t="s">
        <v>1071</v>
      </c>
      <c r="Y5644" s="36" t="s">
        <v>1071</v>
      </c>
      <c r="Z5644" s="36">
        <v>100</v>
      </c>
      <c r="AA5644" s="36" t="s">
        <v>1071</v>
      </c>
      <c r="AB5644" s="36" t="s">
        <v>445</v>
      </c>
      <c r="AC5644" s="36" t="s">
        <v>1071</v>
      </c>
      <c r="AD5644" s="18" t="s">
        <v>55</v>
      </c>
      <c r="AE5644" s="36"/>
      <c r="AF5644" s="36"/>
      <c r="AG5644" s="269" t="s">
        <v>9114</v>
      </c>
      <c r="AH5644" s="22"/>
      <c r="AI5644" s="22"/>
      <c r="AJ5644" s="3" t="s">
        <v>8795</v>
      </c>
    </row>
    <row r="5645" spans="1:36" s="3" customFormat="1" ht="63" hidden="1" x14ac:dyDescent="0.2">
      <c r="A5645" s="43" t="s">
        <v>8717</v>
      </c>
      <c r="B5645" s="28" t="s">
        <v>112</v>
      </c>
      <c r="C5645" s="1" t="s">
        <v>36</v>
      </c>
      <c r="D5645" s="315">
        <v>41912</v>
      </c>
      <c r="E5645" s="98">
        <v>0.20972222222222223</v>
      </c>
      <c r="F5645" s="31">
        <v>41912</v>
      </c>
      <c r="G5645" s="98">
        <v>0.22013888888888888</v>
      </c>
      <c r="H5645" s="30">
        <f t="shared" si="176"/>
        <v>1.0416666666666657E-2</v>
      </c>
      <c r="I5645" s="179">
        <v>7</v>
      </c>
      <c r="J5645" s="28" t="s">
        <v>178</v>
      </c>
      <c r="K5645" s="28" t="s">
        <v>133</v>
      </c>
      <c r="L5645" s="28" t="s">
        <v>130</v>
      </c>
      <c r="M5645" s="28" t="s">
        <v>9117</v>
      </c>
      <c r="N5645" s="18" t="s">
        <v>103</v>
      </c>
      <c r="O5645" s="18" t="s">
        <v>66</v>
      </c>
      <c r="P5645" s="18" t="s">
        <v>3942</v>
      </c>
      <c r="Q5645" s="415" t="s">
        <v>9118</v>
      </c>
      <c r="R5645" s="54">
        <v>1.054</v>
      </c>
      <c r="S5645" s="54">
        <v>1.03</v>
      </c>
      <c r="T5645" s="99">
        <f>SUM(R5645:S5645)</f>
        <v>2.0840000000000001</v>
      </c>
      <c r="U5645" s="28" t="s">
        <v>75</v>
      </c>
      <c r="V5645" s="36">
        <v>2006</v>
      </c>
      <c r="W5645" s="36" t="s">
        <v>2286</v>
      </c>
      <c r="X5645" s="36" t="s">
        <v>1071</v>
      </c>
      <c r="Y5645" s="182" t="s">
        <v>2671</v>
      </c>
      <c r="Z5645" s="36">
        <v>100</v>
      </c>
      <c r="AA5645" s="182" t="s">
        <v>6059</v>
      </c>
      <c r="AB5645" s="36" t="s">
        <v>445</v>
      </c>
      <c r="AC5645" s="182" t="s">
        <v>2671</v>
      </c>
      <c r="AD5645" s="18" t="s">
        <v>62</v>
      </c>
      <c r="AE5645" s="36"/>
      <c r="AF5645" s="36"/>
      <c r="AG5645" s="583" t="s">
        <v>9118</v>
      </c>
      <c r="AH5645" s="22"/>
      <c r="AI5645" s="22"/>
      <c r="AJ5645" s="3" t="s">
        <v>8795</v>
      </c>
    </row>
    <row r="5646" spans="1:36" s="3" customFormat="1" hidden="1" x14ac:dyDescent="0.2">
      <c r="A5646" s="43" t="s">
        <v>9031</v>
      </c>
      <c r="B5646" s="1" t="s">
        <v>112</v>
      </c>
      <c r="C5646" s="1" t="s">
        <v>36</v>
      </c>
      <c r="D5646" s="315">
        <v>41913</v>
      </c>
      <c r="E5646" s="98"/>
      <c r="F5646" s="98"/>
      <c r="G5646" s="98"/>
      <c r="H5646" s="38">
        <f t="shared" ref="H5646:H5670" si="177">G5646-E5646</f>
        <v>0</v>
      </c>
      <c r="I5646" s="179"/>
      <c r="J5646" s="28"/>
      <c r="K5646" s="28"/>
      <c r="L5646" s="28"/>
      <c r="M5646" s="28"/>
      <c r="N5646" s="18"/>
      <c r="O5646" s="18"/>
      <c r="P5646" s="18"/>
      <c r="Q5646" s="43"/>
      <c r="R5646" s="99"/>
      <c r="S5646" s="99"/>
      <c r="T5646" s="99"/>
      <c r="U5646" s="28"/>
      <c r="V5646" s="36"/>
      <c r="W5646" s="36"/>
      <c r="X5646" s="36"/>
      <c r="Y5646" s="182"/>
      <c r="Z5646" s="36"/>
      <c r="AA5646" s="182"/>
      <c r="AB5646" s="36"/>
      <c r="AC5646" s="36"/>
      <c r="AD5646" s="18"/>
      <c r="AE5646" s="36"/>
      <c r="AF5646" s="36"/>
      <c r="AG5646" s="100" t="s">
        <v>200</v>
      </c>
      <c r="AH5646" s="22"/>
      <c r="AI5646" s="22"/>
      <c r="AJ5646" s="3" t="s">
        <v>2261</v>
      </c>
    </row>
    <row r="5647" spans="1:36" s="3" customFormat="1" hidden="1" x14ac:dyDescent="0.2">
      <c r="A5647" s="43" t="s">
        <v>9031</v>
      </c>
      <c r="B5647" s="1" t="s">
        <v>112</v>
      </c>
      <c r="C5647" s="1" t="s">
        <v>36</v>
      </c>
      <c r="D5647" s="315">
        <v>41914</v>
      </c>
      <c r="E5647" s="98"/>
      <c r="F5647" s="98"/>
      <c r="G5647" s="98"/>
      <c r="H5647" s="38">
        <f t="shared" si="177"/>
        <v>0</v>
      </c>
      <c r="I5647" s="179"/>
      <c r="J5647" s="28"/>
      <c r="K5647" s="28"/>
      <c r="L5647" s="28"/>
      <c r="M5647" s="28"/>
      <c r="N5647" s="18"/>
      <c r="O5647" s="18"/>
      <c r="P5647" s="18"/>
      <c r="Q5647" s="43"/>
      <c r="R5647" s="99"/>
      <c r="S5647" s="99"/>
      <c r="T5647" s="99"/>
      <c r="U5647" s="28"/>
      <c r="V5647" s="36"/>
      <c r="W5647" s="36"/>
      <c r="X5647" s="36"/>
      <c r="Y5647" s="182"/>
      <c r="Z5647" s="36"/>
      <c r="AA5647" s="182"/>
      <c r="AB5647" s="36"/>
      <c r="AC5647" s="36"/>
      <c r="AD5647" s="18"/>
      <c r="AE5647" s="36"/>
      <c r="AF5647" s="36"/>
      <c r="AG5647" s="100" t="s">
        <v>200</v>
      </c>
      <c r="AH5647" s="22"/>
      <c r="AI5647" s="22"/>
      <c r="AJ5647" s="3" t="s">
        <v>2261</v>
      </c>
    </row>
    <row r="5648" spans="1:36" s="3" customFormat="1" ht="111.75" hidden="1" customHeight="1" x14ac:dyDescent="0.2">
      <c r="A5648" s="43" t="s">
        <v>9031</v>
      </c>
      <c r="B5648" s="1" t="s">
        <v>112</v>
      </c>
      <c r="C5648" s="1" t="s">
        <v>36</v>
      </c>
      <c r="D5648" s="315">
        <v>41915</v>
      </c>
      <c r="E5648" s="98"/>
      <c r="F5648" s="98"/>
      <c r="G5648" s="98"/>
      <c r="H5648" s="38">
        <f t="shared" si="177"/>
        <v>0</v>
      </c>
      <c r="I5648" s="179"/>
      <c r="J5648" s="28"/>
      <c r="K5648" s="28"/>
      <c r="L5648" s="28"/>
      <c r="M5648" s="28"/>
      <c r="N5648" s="18"/>
      <c r="O5648" s="18"/>
      <c r="P5648" s="18"/>
      <c r="Q5648" s="43"/>
      <c r="R5648" s="99"/>
      <c r="S5648" s="99"/>
      <c r="T5648" s="99"/>
      <c r="U5648" s="28"/>
      <c r="V5648" s="36"/>
      <c r="W5648" s="36"/>
      <c r="X5648" s="36"/>
      <c r="Y5648" s="182"/>
      <c r="Z5648" s="36"/>
      <c r="AA5648" s="182"/>
      <c r="AB5648" s="36"/>
      <c r="AC5648" s="36"/>
      <c r="AD5648" s="18"/>
      <c r="AE5648" s="36"/>
      <c r="AF5648" s="36"/>
      <c r="AG5648" s="100" t="s">
        <v>200</v>
      </c>
      <c r="AH5648" s="22"/>
      <c r="AI5648" s="22"/>
      <c r="AJ5648" s="3" t="s">
        <v>2261</v>
      </c>
    </row>
    <row r="5649" spans="1:36" s="3" customFormat="1" ht="36" hidden="1" customHeight="1" x14ac:dyDescent="0.2">
      <c r="A5649" s="43" t="s">
        <v>9031</v>
      </c>
      <c r="B5649" s="1" t="s">
        <v>112</v>
      </c>
      <c r="C5649" s="1" t="s">
        <v>36</v>
      </c>
      <c r="D5649" s="315">
        <v>41916</v>
      </c>
      <c r="E5649" s="98"/>
      <c r="F5649" s="98"/>
      <c r="G5649" s="98"/>
      <c r="H5649" s="38">
        <f t="shared" si="177"/>
        <v>0</v>
      </c>
      <c r="I5649" s="179"/>
      <c r="J5649" s="28"/>
      <c r="K5649" s="28"/>
      <c r="L5649" s="28"/>
      <c r="M5649" s="28"/>
      <c r="N5649" s="18"/>
      <c r="O5649" s="18"/>
      <c r="P5649" s="18"/>
      <c r="Q5649" s="43"/>
      <c r="R5649" s="99"/>
      <c r="S5649" s="99"/>
      <c r="T5649" s="99"/>
      <c r="U5649" s="28"/>
      <c r="V5649" s="36"/>
      <c r="W5649" s="36"/>
      <c r="X5649" s="36"/>
      <c r="Y5649" s="182"/>
      <c r="Z5649" s="36"/>
      <c r="AA5649" s="182"/>
      <c r="AB5649" s="36"/>
      <c r="AC5649" s="36"/>
      <c r="AD5649" s="18"/>
      <c r="AE5649" s="36"/>
      <c r="AF5649" s="36"/>
      <c r="AG5649" s="100" t="s">
        <v>200</v>
      </c>
      <c r="AH5649" s="22"/>
      <c r="AI5649" s="22"/>
      <c r="AJ5649" s="3" t="s">
        <v>2261</v>
      </c>
    </row>
    <row r="5650" spans="1:36" s="3" customFormat="1" ht="137.25" hidden="1" customHeight="1" x14ac:dyDescent="0.2">
      <c r="A5650" s="43" t="s">
        <v>9031</v>
      </c>
      <c r="B5650" s="1" t="s">
        <v>112</v>
      </c>
      <c r="C5650" s="1" t="s">
        <v>36</v>
      </c>
      <c r="D5650" s="315">
        <v>41917</v>
      </c>
      <c r="E5650" s="98"/>
      <c r="F5650" s="98"/>
      <c r="G5650" s="98"/>
      <c r="H5650" s="38">
        <f t="shared" si="177"/>
        <v>0</v>
      </c>
      <c r="I5650" s="179"/>
      <c r="J5650" s="28"/>
      <c r="K5650" s="28"/>
      <c r="L5650" s="28"/>
      <c r="M5650" s="28"/>
      <c r="N5650" s="18"/>
      <c r="O5650" s="18"/>
      <c r="P5650" s="18"/>
      <c r="Q5650" s="43"/>
      <c r="R5650" s="99"/>
      <c r="S5650" s="99"/>
      <c r="T5650" s="99"/>
      <c r="U5650" s="28"/>
      <c r="V5650" s="36"/>
      <c r="W5650" s="36"/>
      <c r="X5650" s="36"/>
      <c r="Y5650" s="182"/>
      <c r="Z5650" s="36"/>
      <c r="AA5650" s="182"/>
      <c r="AB5650" s="36"/>
      <c r="AC5650" s="36"/>
      <c r="AD5650" s="18"/>
      <c r="AE5650" s="36"/>
      <c r="AF5650" s="36"/>
      <c r="AG5650" s="100" t="s">
        <v>200</v>
      </c>
      <c r="AH5650" s="22"/>
      <c r="AI5650" s="22"/>
      <c r="AJ5650" s="3" t="s">
        <v>2261</v>
      </c>
    </row>
    <row r="5651" spans="1:36" s="3" customFormat="1" hidden="1" x14ac:dyDescent="0.2">
      <c r="A5651" s="43" t="s">
        <v>9031</v>
      </c>
      <c r="B5651" s="1" t="s">
        <v>112</v>
      </c>
      <c r="C5651" s="1" t="s">
        <v>36</v>
      </c>
      <c r="D5651" s="315">
        <v>41918</v>
      </c>
      <c r="E5651" s="98"/>
      <c r="F5651" s="98"/>
      <c r="G5651" s="98"/>
      <c r="H5651" s="38">
        <f t="shared" si="177"/>
        <v>0</v>
      </c>
      <c r="I5651" s="179"/>
      <c r="J5651" s="28"/>
      <c r="K5651" s="28"/>
      <c r="L5651" s="28"/>
      <c r="M5651" s="28"/>
      <c r="N5651" s="18"/>
      <c r="O5651" s="18"/>
      <c r="P5651" s="18"/>
      <c r="Q5651" s="43"/>
      <c r="R5651" s="99"/>
      <c r="S5651" s="99"/>
      <c r="T5651" s="99"/>
      <c r="U5651" s="28"/>
      <c r="V5651" s="36"/>
      <c r="W5651" s="36"/>
      <c r="X5651" s="36"/>
      <c r="Y5651" s="182"/>
      <c r="Z5651" s="36"/>
      <c r="AA5651" s="182"/>
      <c r="AB5651" s="36"/>
      <c r="AC5651" s="36"/>
      <c r="AD5651" s="18"/>
      <c r="AE5651" s="36"/>
      <c r="AF5651" s="36"/>
      <c r="AG5651" s="100" t="s">
        <v>200</v>
      </c>
      <c r="AH5651" s="22"/>
      <c r="AI5651" s="22"/>
      <c r="AJ5651" s="3" t="s">
        <v>2261</v>
      </c>
    </row>
    <row r="5652" spans="1:36" s="3" customFormat="1" hidden="1" x14ac:dyDescent="0.2">
      <c r="A5652" s="43" t="s">
        <v>9031</v>
      </c>
      <c r="B5652" s="1" t="s">
        <v>112</v>
      </c>
      <c r="C5652" s="1" t="s">
        <v>36</v>
      </c>
      <c r="D5652" s="315">
        <v>41919</v>
      </c>
      <c r="E5652" s="98"/>
      <c r="F5652" s="98"/>
      <c r="G5652" s="98"/>
      <c r="H5652" s="38">
        <f t="shared" si="177"/>
        <v>0</v>
      </c>
      <c r="I5652" s="179"/>
      <c r="J5652" s="28"/>
      <c r="K5652" s="28"/>
      <c r="L5652" s="28"/>
      <c r="M5652" s="28"/>
      <c r="N5652" s="18"/>
      <c r="O5652" s="18"/>
      <c r="P5652" s="18"/>
      <c r="Q5652" s="43"/>
      <c r="R5652" s="99"/>
      <c r="S5652" s="99"/>
      <c r="T5652" s="99"/>
      <c r="U5652" s="28"/>
      <c r="V5652" s="36"/>
      <c r="W5652" s="36"/>
      <c r="X5652" s="36"/>
      <c r="Y5652" s="182"/>
      <c r="Z5652" s="36"/>
      <c r="AA5652" s="182"/>
      <c r="AB5652" s="36"/>
      <c r="AC5652" s="36"/>
      <c r="AD5652" s="18"/>
      <c r="AE5652" s="36"/>
      <c r="AF5652" s="36"/>
      <c r="AG5652" s="100" t="s">
        <v>200</v>
      </c>
      <c r="AH5652" s="22"/>
      <c r="AI5652" s="22"/>
      <c r="AJ5652" s="3" t="s">
        <v>2261</v>
      </c>
    </row>
    <row r="5653" spans="1:36" s="3" customFormat="1" hidden="1" x14ac:dyDescent="0.2">
      <c r="A5653" s="43" t="s">
        <v>9031</v>
      </c>
      <c r="B5653" s="1" t="s">
        <v>112</v>
      </c>
      <c r="C5653" s="1" t="s">
        <v>36</v>
      </c>
      <c r="D5653" s="315">
        <v>41920</v>
      </c>
      <c r="E5653" s="98"/>
      <c r="F5653" s="98"/>
      <c r="G5653" s="98"/>
      <c r="H5653" s="38">
        <f t="shared" si="177"/>
        <v>0</v>
      </c>
      <c r="I5653" s="179"/>
      <c r="J5653" s="28"/>
      <c r="K5653" s="28"/>
      <c r="L5653" s="28"/>
      <c r="M5653" s="28"/>
      <c r="N5653" s="18"/>
      <c r="O5653" s="18"/>
      <c r="P5653" s="18"/>
      <c r="Q5653" s="43"/>
      <c r="R5653" s="99"/>
      <c r="S5653" s="99"/>
      <c r="T5653" s="99"/>
      <c r="U5653" s="28"/>
      <c r="V5653" s="36"/>
      <c r="W5653" s="36"/>
      <c r="X5653" s="36"/>
      <c r="Y5653" s="182"/>
      <c r="Z5653" s="36"/>
      <c r="AA5653" s="182"/>
      <c r="AB5653" s="36"/>
      <c r="AC5653" s="36"/>
      <c r="AD5653" s="18"/>
      <c r="AE5653" s="36"/>
      <c r="AF5653" s="36"/>
      <c r="AG5653" s="100" t="s">
        <v>200</v>
      </c>
      <c r="AH5653" s="22"/>
      <c r="AI5653" s="22"/>
      <c r="AJ5653" s="3" t="s">
        <v>2261</v>
      </c>
    </row>
    <row r="5654" spans="1:36" s="3" customFormat="1" hidden="1" x14ac:dyDescent="0.2">
      <c r="A5654" s="43" t="s">
        <v>9031</v>
      </c>
      <c r="B5654" s="1" t="s">
        <v>112</v>
      </c>
      <c r="C5654" s="1" t="s">
        <v>36</v>
      </c>
      <c r="D5654" s="315">
        <v>41921</v>
      </c>
      <c r="E5654" s="98"/>
      <c r="F5654" s="98"/>
      <c r="G5654" s="98"/>
      <c r="H5654" s="38">
        <f t="shared" si="177"/>
        <v>0</v>
      </c>
      <c r="I5654" s="179"/>
      <c r="J5654" s="28"/>
      <c r="K5654" s="28"/>
      <c r="L5654" s="28"/>
      <c r="M5654" s="28"/>
      <c r="N5654" s="18"/>
      <c r="O5654" s="18"/>
      <c r="P5654" s="18"/>
      <c r="Q5654" s="43"/>
      <c r="R5654" s="99"/>
      <c r="S5654" s="99"/>
      <c r="T5654" s="99"/>
      <c r="U5654" s="28"/>
      <c r="V5654" s="36"/>
      <c r="W5654" s="36"/>
      <c r="X5654" s="36"/>
      <c r="Y5654" s="182"/>
      <c r="Z5654" s="36"/>
      <c r="AA5654" s="182"/>
      <c r="AB5654" s="36"/>
      <c r="AC5654" s="36"/>
      <c r="AD5654" s="18"/>
      <c r="AE5654" s="36"/>
      <c r="AF5654" s="36"/>
      <c r="AG5654" s="100" t="s">
        <v>200</v>
      </c>
      <c r="AH5654" s="22"/>
      <c r="AI5654" s="22"/>
      <c r="AJ5654" s="3" t="s">
        <v>2261</v>
      </c>
    </row>
    <row r="5655" spans="1:36" s="3" customFormat="1" hidden="1" x14ac:dyDescent="0.2">
      <c r="A5655" s="43" t="s">
        <v>9031</v>
      </c>
      <c r="B5655" s="1" t="s">
        <v>112</v>
      </c>
      <c r="C5655" s="1" t="s">
        <v>36</v>
      </c>
      <c r="D5655" s="315">
        <v>41922</v>
      </c>
      <c r="E5655" s="98"/>
      <c r="F5655" s="98"/>
      <c r="G5655" s="98"/>
      <c r="H5655" s="38">
        <f t="shared" si="177"/>
        <v>0</v>
      </c>
      <c r="I5655" s="179"/>
      <c r="J5655" s="28"/>
      <c r="K5655" s="28"/>
      <c r="L5655" s="28"/>
      <c r="M5655" s="28"/>
      <c r="N5655" s="18"/>
      <c r="O5655" s="18"/>
      <c r="P5655" s="18"/>
      <c r="Q5655" s="43"/>
      <c r="R5655" s="99"/>
      <c r="S5655" s="99"/>
      <c r="T5655" s="99"/>
      <c r="U5655" s="28"/>
      <c r="V5655" s="36"/>
      <c r="W5655" s="36"/>
      <c r="X5655" s="36"/>
      <c r="Y5655" s="182"/>
      <c r="Z5655" s="36"/>
      <c r="AA5655" s="182"/>
      <c r="AB5655" s="36"/>
      <c r="AC5655" s="36"/>
      <c r="AD5655" s="18"/>
      <c r="AE5655" s="36"/>
      <c r="AF5655" s="36"/>
      <c r="AG5655" s="100" t="s">
        <v>200</v>
      </c>
      <c r="AH5655" s="22"/>
      <c r="AI5655" s="22"/>
      <c r="AJ5655" s="3" t="s">
        <v>2261</v>
      </c>
    </row>
    <row r="5656" spans="1:36" s="3" customFormat="1" hidden="1" x14ac:dyDescent="0.2">
      <c r="A5656" s="43" t="s">
        <v>9031</v>
      </c>
      <c r="B5656" s="1" t="s">
        <v>112</v>
      </c>
      <c r="C5656" s="1" t="s">
        <v>36</v>
      </c>
      <c r="D5656" s="315">
        <v>41923</v>
      </c>
      <c r="E5656" s="98"/>
      <c r="F5656" s="98"/>
      <c r="G5656" s="98"/>
      <c r="H5656" s="38">
        <f t="shared" si="177"/>
        <v>0</v>
      </c>
      <c r="I5656" s="179"/>
      <c r="J5656" s="28"/>
      <c r="K5656" s="28"/>
      <c r="L5656" s="28"/>
      <c r="M5656" s="28"/>
      <c r="N5656" s="18"/>
      <c r="O5656" s="18"/>
      <c r="P5656" s="18"/>
      <c r="Q5656" s="43"/>
      <c r="R5656" s="99"/>
      <c r="S5656" s="99"/>
      <c r="T5656" s="99"/>
      <c r="U5656" s="28"/>
      <c r="V5656" s="36"/>
      <c r="W5656" s="36"/>
      <c r="X5656" s="36"/>
      <c r="Y5656" s="182"/>
      <c r="Z5656" s="36"/>
      <c r="AA5656" s="182"/>
      <c r="AB5656" s="36"/>
      <c r="AC5656" s="36"/>
      <c r="AD5656" s="18"/>
      <c r="AE5656" s="36"/>
      <c r="AF5656" s="36"/>
      <c r="AG5656" s="100" t="s">
        <v>200</v>
      </c>
      <c r="AH5656" s="22"/>
      <c r="AI5656" s="22"/>
      <c r="AJ5656" s="3" t="s">
        <v>2261</v>
      </c>
    </row>
    <row r="5657" spans="1:36" s="3" customFormat="1" hidden="1" x14ac:dyDescent="0.2">
      <c r="A5657" s="43" t="s">
        <v>9031</v>
      </c>
      <c r="B5657" s="1" t="s">
        <v>112</v>
      </c>
      <c r="C5657" s="1" t="s">
        <v>36</v>
      </c>
      <c r="D5657" s="315">
        <v>41924</v>
      </c>
      <c r="E5657" s="98"/>
      <c r="F5657" s="98"/>
      <c r="G5657" s="98"/>
      <c r="H5657" s="38">
        <f t="shared" si="177"/>
        <v>0</v>
      </c>
      <c r="I5657" s="179"/>
      <c r="J5657" s="28"/>
      <c r="K5657" s="28"/>
      <c r="L5657" s="28"/>
      <c r="M5657" s="28"/>
      <c r="N5657" s="18"/>
      <c r="O5657" s="18"/>
      <c r="P5657" s="18"/>
      <c r="Q5657" s="43"/>
      <c r="R5657" s="99"/>
      <c r="S5657" s="99"/>
      <c r="T5657" s="99"/>
      <c r="U5657" s="28"/>
      <c r="V5657" s="36"/>
      <c r="W5657" s="36"/>
      <c r="X5657" s="36"/>
      <c r="Y5657" s="182"/>
      <c r="Z5657" s="36"/>
      <c r="AA5657" s="182"/>
      <c r="AB5657" s="36"/>
      <c r="AC5657" s="36"/>
      <c r="AD5657" s="18"/>
      <c r="AE5657" s="36"/>
      <c r="AF5657" s="36"/>
      <c r="AG5657" s="100" t="s">
        <v>200</v>
      </c>
      <c r="AH5657" s="22"/>
      <c r="AI5657" s="22"/>
      <c r="AJ5657" s="3" t="s">
        <v>2261</v>
      </c>
    </row>
    <row r="5658" spans="1:36" s="3" customFormat="1" ht="159" hidden="1" customHeight="1" x14ac:dyDescent="0.2">
      <c r="A5658" s="43" t="s">
        <v>9031</v>
      </c>
      <c r="B5658" s="1" t="s">
        <v>112</v>
      </c>
      <c r="C5658" s="1" t="s">
        <v>36</v>
      </c>
      <c r="D5658" s="315">
        <v>41925</v>
      </c>
      <c r="E5658" s="98"/>
      <c r="F5658" s="98"/>
      <c r="G5658" s="98"/>
      <c r="H5658" s="38">
        <f t="shared" si="177"/>
        <v>0</v>
      </c>
      <c r="I5658" s="179"/>
      <c r="J5658" s="28"/>
      <c r="K5658" s="28"/>
      <c r="L5658" s="28"/>
      <c r="M5658" s="28"/>
      <c r="N5658" s="18"/>
      <c r="O5658" s="18"/>
      <c r="P5658" s="18"/>
      <c r="Q5658" s="43"/>
      <c r="R5658" s="99"/>
      <c r="S5658" s="99"/>
      <c r="T5658" s="99"/>
      <c r="U5658" s="28"/>
      <c r="V5658" s="36"/>
      <c r="W5658" s="36"/>
      <c r="X5658" s="36"/>
      <c r="Y5658" s="182"/>
      <c r="Z5658" s="36"/>
      <c r="AA5658" s="182"/>
      <c r="AB5658" s="36"/>
      <c r="AC5658" s="36"/>
      <c r="AD5658" s="18"/>
      <c r="AE5658" s="36"/>
      <c r="AF5658" s="36"/>
      <c r="AG5658" s="100" t="s">
        <v>200</v>
      </c>
      <c r="AH5658" s="22"/>
      <c r="AI5658" s="22"/>
      <c r="AJ5658" s="3" t="s">
        <v>2261</v>
      </c>
    </row>
    <row r="5659" spans="1:36" s="3" customFormat="1" ht="111.75" hidden="1" customHeight="1" x14ac:dyDescent="0.2">
      <c r="A5659" s="43" t="s">
        <v>9031</v>
      </c>
      <c r="B5659" s="1" t="s">
        <v>112</v>
      </c>
      <c r="C5659" s="1" t="s">
        <v>36</v>
      </c>
      <c r="D5659" s="315">
        <v>41926</v>
      </c>
      <c r="E5659" s="98"/>
      <c r="F5659" s="98"/>
      <c r="G5659" s="98"/>
      <c r="H5659" s="38">
        <f t="shared" si="177"/>
        <v>0</v>
      </c>
      <c r="I5659" s="179"/>
      <c r="J5659" s="28"/>
      <c r="K5659" s="28"/>
      <c r="L5659" s="28"/>
      <c r="M5659" s="28"/>
      <c r="N5659" s="18"/>
      <c r="O5659" s="18"/>
      <c r="P5659" s="18"/>
      <c r="Q5659" s="43"/>
      <c r="R5659" s="99"/>
      <c r="S5659" s="99"/>
      <c r="T5659" s="99"/>
      <c r="U5659" s="28"/>
      <c r="V5659" s="36"/>
      <c r="W5659" s="36"/>
      <c r="X5659" s="36"/>
      <c r="Y5659" s="182"/>
      <c r="Z5659" s="36"/>
      <c r="AA5659" s="182"/>
      <c r="AB5659" s="36"/>
      <c r="AC5659" s="36"/>
      <c r="AD5659" s="18"/>
      <c r="AE5659" s="36"/>
      <c r="AF5659" s="36"/>
      <c r="AG5659" s="100" t="s">
        <v>200</v>
      </c>
      <c r="AH5659" s="22"/>
      <c r="AI5659" s="22"/>
      <c r="AJ5659" s="3" t="s">
        <v>2261</v>
      </c>
    </row>
    <row r="5660" spans="1:36" s="3" customFormat="1" hidden="1" x14ac:dyDescent="0.2">
      <c r="A5660" s="43" t="s">
        <v>9031</v>
      </c>
      <c r="B5660" s="1" t="s">
        <v>112</v>
      </c>
      <c r="C5660" s="1" t="s">
        <v>36</v>
      </c>
      <c r="D5660" s="315">
        <v>41927</v>
      </c>
      <c r="E5660" s="98"/>
      <c r="F5660" s="98"/>
      <c r="G5660" s="98"/>
      <c r="H5660" s="38">
        <f t="shared" si="177"/>
        <v>0</v>
      </c>
      <c r="I5660" s="179"/>
      <c r="J5660" s="28"/>
      <c r="K5660" s="28"/>
      <c r="L5660" s="28"/>
      <c r="M5660" s="28"/>
      <c r="N5660" s="18"/>
      <c r="O5660" s="18"/>
      <c r="P5660" s="18"/>
      <c r="Q5660" s="43"/>
      <c r="R5660" s="99"/>
      <c r="S5660" s="99"/>
      <c r="T5660" s="99"/>
      <c r="U5660" s="28"/>
      <c r="V5660" s="36"/>
      <c r="W5660" s="36"/>
      <c r="X5660" s="36"/>
      <c r="Y5660" s="182"/>
      <c r="Z5660" s="36"/>
      <c r="AA5660" s="182"/>
      <c r="AB5660" s="36"/>
      <c r="AC5660" s="36"/>
      <c r="AD5660" s="18"/>
      <c r="AE5660" s="36"/>
      <c r="AF5660" s="36"/>
      <c r="AG5660" s="100" t="s">
        <v>200</v>
      </c>
      <c r="AH5660" s="22"/>
      <c r="AI5660" s="22"/>
      <c r="AJ5660" s="3" t="s">
        <v>2261</v>
      </c>
    </row>
    <row r="5661" spans="1:36" hidden="1" x14ac:dyDescent="0.2">
      <c r="A5661" s="43" t="s">
        <v>9031</v>
      </c>
      <c r="B5661" s="1" t="s">
        <v>112</v>
      </c>
      <c r="C5661" s="1" t="s">
        <v>36</v>
      </c>
      <c r="D5661" s="315">
        <v>41928</v>
      </c>
      <c r="E5661" s="98"/>
      <c r="F5661" s="98"/>
      <c r="G5661" s="98"/>
      <c r="H5661" s="38">
        <f t="shared" si="177"/>
        <v>0</v>
      </c>
      <c r="I5661" s="179"/>
      <c r="J5661" s="28"/>
      <c r="K5661" s="28"/>
      <c r="L5661" s="28"/>
      <c r="M5661" s="28"/>
      <c r="N5661" s="18"/>
      <c r="O5661" s="18"/>
      <c r="P5661" s="18"/>
      <c r="Q5661" s="43"/>
      <c r="R5661" s="99"/>
      <c r="S5661" s="99"/>
      <c r="T5661" s="99"/>
      <c r="U5661" s="28"/>
      <c r="V5661" s="36"/>
      <c r="W5661" s="36"/>
      <c r="X5661" s="36"/>
      <c r="Y5661" s="182"/>
      <c r="Z5661" s="36"/>
      <c r="AA5661" s="182"/>
      <c r="AB5661" s="36"/>
      <c r="AC5661" s="36"/>
      <c r="AD5661" s="18"/>
      <c r="AE5661" s="36"/>
      <c r="AF5661" s="36"/>
      <c r="AG5661" s="100" t="s">
        <v>200</v>
      </c>
      <c r="AJ5661" s="3" t="s">
        <v>2261</v>
      </c>
    </row>
    <row r="5662" spans="1:36" hidden="1" x14ac:dyDescent="0.2">
      <c r="A5662" s="43" t="s">
        <v>9031</v>
      </c>
      <c r="B5662" s="1" t="s">
        <v>112</v>
      </c>
      <c r="C5662" s="1" t="s">
        <v>36</v>
      </c>
      <c r="D5662" s="315">
        <v>41929</v>
      </c>
      <c r="E5662" s="98"/>
      <c r="F5662" s="98"/>
      <c r="G5662" s="98"/>
      <c r="H5662" s="38">
        <f t="shared" si="177"/>
        <v>0</v>
      </c>
      <c r="I5662" s="179"/>
      <c r="J5662" s="28"/>
      <c r="K5662" s="28"/>
      <c r="L5662" s="28"/>
      <c r="M5662" s="28"/>
      <c r="N5662" s="18"/>
      <c r="O5662" s="18"/>
      <c r="P5662" s="18"/>
      <c r="Q5662" s="43"/>
      <c r="R5662" s="99"/>
      <c r="S5662" s="99"/>
      <c r="T5662" s="99"/>
      <c r="U5662" s="28"/>
      <c r="V5662" s="36"/>
      <c r="W5662" s="36"/>
      <c r="X5662" s="36"/>
      <c r="Y5662" s="182"/>
      <c r="Z5662" s="36"/>
      <c r="AA5662" s="182"/>
      <c r="AB5662" s="36"/>
      <c r="AC5662" s="36"/>
      <c r="AD5662" s="18"/>
      <c r="AE5662" s="36"/>
      <c r="AF5662" s="36"/>
      <c r="AG5662" s="100" t="s">
        <v>200</v>
      </c>
      <c r="AJ5662" s="3" t="s">
        <v>2261</v>
      </c>
    </row>
    <row r="5663" spans="1:36" hidden="1" x14ac:dyDescent="0.2">
      <c r="A5663" s="43" t="s">
        <v>9031</v>
      </c>
      <c r="B5663" s="1" t="s">
        <v>112</v>
      </c>
      <c r="C5663" s="1" t="s">
        <v>36</v>
      </c>
      <c r="D5663" s="315">
        <v>41930</v>
      </c>
      <c r="E5663" s="98"/>
      <c r="F5663" s="98"/>
      <c r="G5663" s="98"/>
      <c r="H5663" s="38">
        <f t="shared" si="177"/>
        <v>0</v>
      </c>
      <c r="I5663" s="179"/>
      <c r="J5663" s="28"/>
      <c r="K5663" s="28"/>
      <c r="L5663" s="28"/>
      <c r="M5663" s="28"/>
      <c r="N5663" s="18"/>
      <c r="O5663" s="18"/>
      <c r="P5663" s="18"/>
      <c r="Q5663" s="43"/>
      <c r="R5663" s="99"/>
      <c r="S5663" s="99"/>
      <c r="T5663" s="99"/>
      <c r="U5663" s="28"/>
      <c r="V5663" s="36"/>
      <c r="W5663" s="36"/>
      <c r="X5663" s="36"/>
      <c r="Y5663" s="182"/>
      <c r="Z5663" s="36"/>
      <c r="AA5663" s="182"/>
      <c r="AB5663" s="36"/>
      <c r="AC5663" s="36"/>
      <c r="AD5663" s="18"/>
      <c r="AE5663" s="36"/>
      <c r="AF5663" s="36"/>
      <c r="AG5663" s="100" t="s">
        <v>200</v>
      </c>
      <c r="AJ5663" s="3" t="s">
        <v>2261</v>
      </c>
    </row>
    <row r="5664" spans="1:36" hidden="1" x14ac:dyDescent="0.2">
      <c r="A5664" s="43" t="s">
        <v>9031</v>
      </c>
      <c r="B5664" s="1" t="s">
        <v>112</v>
      </c>
      <c r="C5664" s="1" t="s">
        <v>36</v>
      </c>
      <c r="D5664" s="315">
        <v>41931</v>
      </c>
      <c r="E5664" s="98"/>
      <c r="F5664" s="98"/>
      <c r="G5664" s="98"/>
      <c r="H5664" s="38">
        <f t="shared" si="177"/>
        <v>0</v>
      </c>
      <c r="I5664" s="179"/>
      <c r="J5664" s="28"/>
      <c r="K5664" s="28"/>
      <c r="L5664" s="28"/>
      <c r="M5664" s="28"/>
      <c r="N5664" s="18"/>
      <c r="O5664" s="18"/>
      <c r="P5664" s="18"/>
      <c r="Q5664" s="43"/>
      <c r="R5664" s="99"/>
      <c r="S5664" s="99"/>
      <c r="T5664" s="99"/>
      <c r="U5664" s="28"/>
      <c r="V5664" s="36"/>
      <c r="W5664" s="36"/>
      <c r="X5664" s="36"/>
      <c r="Y5664" s="182"/>
      <c r="Z5664" s="36"/>
      <c r="AA5664" s="182"/>
      <c r="AB5664" s="36"/>
      <c r="AC5664" s="36"/>
      <c r="AD5664" s="18"/>
      <c r="AE5664" s="36"/>
      <c r="AF5664" s="36"/>
      <c r="AG5664" s="100" t="s">
        <v>200</v>
      </c>
      <c r="AJ5664" s="3" t="s">
        <v>2261</v>
      </c>
    </row>
    <row r="5665" spans="1:33" hidden="1" x14ac:dyDescent="0.2">
      <c r="A5665" s="43" t="s">
        <v>9031</v>
      </c>
      <c r="B5665" s="1" t="s">
        <v>112</v>
      </c>
      <c r="C5665" s="1" t="s">
        <v>36</v>
      </c>
      <c r="D5665" s="315">
        <v>41932</v>
      </c>
      <c r="E5665" s="98"/>
      <c r="F5665" s="98"/>
      <c r="G5665" s="98"/>
      <c r="H5665" s="30">
        <f t="shared" si="177"/>
        <v>0</v>
      </c>
      <c r="I5665" s="179"/>
      <c r="J5665" s="28"/>
      <c r="K5665" s="28"/>
      <c r="L5665" s="28"/>
      <c r="M5665" s="28"/>
      <c r="N5665" s="18"/>
      <c r="O5665" s="18"/>
      <c r="P5665" s="18"/>
      <c r="Q5665" s="43"/>
      <c r="R5665" s="99"/>
      <c r="S5665" s="99"/>
      <c r="T5665" s="99"/>
      <c r="U5665" s="28"/>
      <c r="V5665" s="36"/>
      <c r="W5665" s="36"/>
      <c r="X5665" s="36"/>
      <c r="Y5665" s="182"/>
      <c r="Z5665" s="36"/>
      <c r="AA5665" s="182"/>
      <c r="AB5665" s="36"/>
      <c r="AC5665" s="36"/>
      <c r="AD5665" s="18"/>
      <c r="AE5665" s="36"/>
      <c r="AF5665" s="36"/>
      <c r="AG5665" s="100" t="s">
        <v>200</v>
      </c>
    </row>
    <row r="5666" spans="1:33" hidden="1" x14ac:dyDescent="0.2">
      <c r="A5666" s="43" t="s">
        <v>9031</v>
      </c>
      <c r="B5666" s="1" t="s">
        <v>112</v>
      </c>
      <c r="C5666" s="1" t="s">
        <v>36</v>
      </c>
      <c r="D5666" s="315">
        <v>41933</v>
      </c>
      <c r="E5666" s="98"/>
      <c r="F5666" s="98"/>
      <c r="G5666" s="98"/>
      <c r="H5666" s="30">
        <f t="shared" si="177"/>
        <v>0</v>
      </c>
      <c r="I5666" s="179"/>
      <c r="J5666" s="28"/>
      <c r="K5666" s="28"/>
      <c r="L5666" s="28"/>
      <c r="M5666" s="28"/>
      <c r="N5666" s="18"/>
      <c r="O5666" s="18"/>
      <c r="P5666" s="18"/>
      <c r="Q5666" s="43"/>
      <c r="R5666" s="99"/>
      <c r="S5666" s="99"/>
      <c r="T5666" s="99"/>
      <c r="U5666" s="28"/>
      <c r="V5666" s="36"/>
      <c r="W5666" s="36"/>
      <c r="X5666" s="36"/>
      <c r="Y5666" s="182"/>
      <c r="Z5666" s="36"/>
      <c r="AA5666" s="182"/>
      <c r="AB5666" s="36"/>
      <c r="AC5666" s="36"/>
      <c r="AD5666" s="18"/>
      <c r="AE5666" s="36"/>
      <c r="AF5666" s="36"/>
      <c r="AG5666" s="100" t="s">
        <v>200</v>
      </c>
    </row>
    <row r="5667" spans="1:33" hidden="1" x14ac:dyDescent="0.2">
      <c r="A5667" s="43" t="s">
        <v>9031</v>
      </c>
      <c r="B5667" s="1" t="s">
        <v>112</v>
      </c>
      <c r="C5667" s="1" t="s">
        <v>36</v>
      </c>
      <c r="D5667" s="315">
        <v>41934</v>
      </c>
      <c r="E5667" s="98"/>
      <c r="F5667" s="98"/>
      <c r="G5667" s="98"/>
      <c r="H5667" s="30">
        <f t="shared" si="177"/>
        <v>0</v>
      </c>
      <c r="I5667" s="179"/>
      <c r="J5667" s="28"/>
      <c r="K5667" s="28"/>
      <c r="L5667" s="28"/>
      <c r="M5667" s="28"/>
      <c r="N5667" s="18"/>
      <c r="O5667" s="18"/>
      <c r="P5667" s="18"/>
      <c r="Q5667" s="43"/>
      <c r="R5667" s="99"/>
      <c r="S5667" s="99"/>
      <c r="T5667" s="99"/>
      <c r="U5667" s="28"/>
      <c r="V5667" s="36"/>
      <c r="W5667" s="36"/>
      <c r="X5667" s="36"/>
      <c r="Y5667" s="182"/>
      <c r="Z5667" s="36"/>
      <c r="AA5667" s="182"/>
      <c r="AB5667" s="36"/>
      <c r="AC5667" s="36"/>
      <c r="AD5667" s="18"/>
      <c r="AE5667" s="36"/>
      <c r="AF5667" s="36"/>
      <c r="AG5667" s="100" t="s">
        <v>200</v>
      </c>
    </row>
    <row r="5668" spans="1:33" hidden="1" x14ac:dyDescent="0.2">
      <c r="A5668" s="43" t="s">
        <v>9031</v>
      </c>
      <c r="B5668" s="1" t="s">
        <v>112</v>
      </c>
      <c r="C5668" s="1" t="s">
        <v>36</v>
      </c>
      <c r="D5668" s="315">
        <v>41935</v>
      </c>
      <c r="E5668" s="98"/>
      <c r="F5668" s="98"/>
      <c r="G5668" s="98"/>
      <c r="H5668" s="30">
        <f t="shared" si="177"/>
        <v>0</v>
      </c>
      <c r="I5668" s="179"/>
      <c r="J5668" s="28"/>
      <c r="K5668" s="28"/>
      <c r="L5668" s="28"/>
      <c r="M5668" s="28"/>
      <c r="N5668" s="18"/>
      <c r="O5668" s="18"/>
      <c r="P5668" s="18"/>
      <c r="Q5668" s="43"/>
      <c r="R5668" s="99"/>
      <c r="S5668" s="99"/>
      <c r="T5668" s="99"/>
      <c r="U5668" s="28"/>
      <c r="V5668" s="36"/>
      <c r="W5668" s="36"/>
      <c r="X5668" s="36"/>
      <c r="Y5668" s="182"/>
      <c r="Z5668" s="36"/>
      <c r="AA5668" s="182"/>
      <c r="AB5668" s="36"/>
      <c r="AC5668" s="36"/>
      <c r="AD5668" s="18"/>
      <c r="AE5668" s="36"/>
      <c r="AF5668" s="36"/>
      <c r="AG5668" s="100" t="s">
        <v>200</v>
      </c>
    </row>
    <row r="5669" spans="1:33" hidden="1" x14ac:dyDescent="0.2">
      <c r="A5669" s="43" t="s">
        <v>9031</v>
      </c>
      <c r="B5669" s="1" t="s">
        <v>112</v>
      </c>
      <c r="C5669" s="1" t="s">
        <v>36</v>
      </c>
      <c r="D5669" s="315">
        <v>41936</v>
      </c>
      <c r="E5669" s="98"/>
      <c r="F5669" s="98"/>
      <c r="G5669" s="98"/>
      <c r="H5669" s="30">
        <f t="shared" si="177"/>
        <v>0</v>
      </c>
      <c r="I5669" s="179"/>
      <c r="J5669" s="28"/>
      <c r="K5669" s="28"/>
      <c r="L5669" s="28"/>
      <c r="M5669" s="28"/>
      <c r="N5669" s="18"/>
      <c r="O5669" s="18"/>
      <c r="P5669" s="18"/>
      <c r="Q5669" s="43"/>
      <c r="R5669" s="99"/>
      <c r="S5669" s="99"/>
      <c r="T5669" s="99"/>
      <c r="U5669" s="28"/>
      <c r="V5669" s="36"/>
      <c r="W5669" s="36"/>
      <c r="X5669" s="36"/>
      <c r="Y5669" s="182"/>
      <c r="Z5669" s="36"/>
      <c r="AA5669" s="182"/>
      <c r="AB5669" s="36"/>
      <c r="AC5669" s="36"/>
      <c r="AD5669" s="18"/>
      <c r="AE5669" s="36"/>
      <c r="AF5669" s="36"/>
      <c r="AG5669" s="100" t="s">
        <v>200</v>
      </c>
    </row>
    <row r="5670" spans="1:33" ht="141.75" hidden="1" x14ac:dyDescent="0.2">
      <c r="A5670" s="43" t="s">
        <v>9031</v>
      </c>
      <c r="B5670" s="1" t="s">
        <v>112</v>
      </c>
      <c r="C5670" s="1" t="s">
        <v>36</v>
      </c>
      <c r="D5670" s="315">
        <v>41937</v>
      </c>
      <c r="E5670" s="98">
        <v>0.4513888888888889</v>
      </c>
      <c r="F5670" s="31">
        <v>41937</v>
      </c>
      <c r="G5670" s="98">
        <v>0.62152777777777779</v>
      </c>
      <c r="H5670" s="30">
        <f t="shared" si="177"/>
        <v>0.1701388888888889</v>
      </c>
      <c r="I5670" s="179">
        <v>7</v>
      </c>
      <c r="J5670" s="28" t="s">
        <v>146</v>
      </c>
      <c r="K5670" s="28" t="s">
        <v>133</v>
      </c>
      <c r="L5670" s="28" t="s">
        <v>128</v>
      </c>
      <c r="M5670" s="28" t="s">
        <v>4183</v>
      </c>
      <c r="N5670" s="18" t="s">
        <v>103</v>
      </c>
      <c r="O5670" s="18" t="s">
        <v>66</v>
      </c>
      <c r="P5670" s="18" t="s">
        <v>1743</v>
      </c>
      <c r="Q5670" s="269" t="s">
        <v>10320</v>
      </c>
      <c r="R5670" s="518">
        <v>6.2939999999999996</v>
      </c>
      <c r="S5670" s="518">
        <v>0.73799999999999999</v>
      </c>
      <c r="T5670" s="99">
        <f>SUM(R5670:S5670)</f>
        <v>7.032</v>
      </c>
      <c r="U5670" s="28" t="s">
        <v>75</v>
      </c>
      <c r="V5670" s="36">
        <v>2002</v>
      </c>
      <c r="W5670" s="36" t="s">
        <v>2286</v>
      </c>
      <c r="X5670" s="52" t="s">
        <v>1071</v>
      </c>
      <c r="Y5670" s="182" t="s">
        <v>2671</v>
      </c>
      <c r="Z5670" s="36">
        <v>100</v>
      </c>
      <c r="AA5670" s="182" t="s">
        <v>6059</v>
      </c>
      <c r="AB5670" s="36">
        <v>0</v>
      </c>
      <c r="AC5670" s="182" t="s">
        <v>2671</v>
      </c>
      <c r="AD5670" s="18" t="s">
        <v>61</v>
      </c>
      <c r="AE5670" s="36"/>
      <c r="AF5670" s="36"/>
      <c r="AG5670" s="100" t="s">
        <v>10320</v>
      </c>
    </row>
    <row r="5671" spans="1:33" hidden="1" x14ac:dyDescent="0.2">
      <c r="A5671" s="43" t="s">
        <v>9031</v>
      </c>
      <c r="B5671" s="1" t="s">
        <v>112</v>
      </c>
      <c r="C5671" s="1" t="s">
        <v>36</v>
      </c>
      <c r="D5671" s="315">
        <v>41938</v>
      </c>
      <c r="E5671" s="98"/>
      <c r="F5671" s="98"/>
      <c r="G5671" s="98"/>
      <c r="H5671" s="30"/>
      <c r="I5671" s="179"/>
      <c r="J5671" s="28"/>
      <c r="K5671" s="28"/>
      <c r="L5671" s="28"/>
      <c r="M5671" s="28"/>
      <c r="N5671" s="18"/>
      <c r="O5671" s="18"/>
      <c r="P5671" s="18"/>
      <c r="Q5671" s="43"/>
      <c r="R5671" s="99"/>
      <c r="S5671" s="99"/>
      <c r="T5671" s="99"/>
      <c r="U5671" s="28"/>
      <c r="V5671" s="36"/>
      <c r="W5671" s="36"/>
      <c r="X5671" s="36"/>
      <c r="Y5671" s="182"/>
      <c r="Z5671" s="36"/>
      <c r="AA5671" s="182"/>
      <c r="AB5671" s="36"/>
      <c r="AC5671" s="36"/>
      <c r="AD5671" s="18"/>
      <c r="AE5671" s="36"/>
      <c r="AF5671" s="36"/>
      <c r="AG5671" s="100" t="s">
        <v>200</v>
      </c>
    </row>
    <row r="5672" spans="1:33" hidden="1" x14ac:dyDescent="0.2">
      <c r="A5672" s="43" t="s">
        <v>9031</v>
      </c>
      <c r="B5672" s="1" t="s">
        <v>112</v>
      </c>
      <c r="C5672" s="1" t="s">
        <v>36</v>
      </c>
      <c r="D5672" s="315">
        <v>41939</v>
      </c>
      <c r="E5672" s="98"/>
      <c r="F5672" s="98"/>
      <c r="G5672" s="98"/>
      <c r="H5672" s="30"/>
      <c r="I5672" s="179"/>
      <c r="J5672" s="28"/>
      <c r="K5672" s="28"/>
      <c r="L5672" s="28"/>
      <c r="M5672" s="28"/>
      <c r="N5672" s="18"/>
      <c r="O5672" s="18"/>
      <c r="P5672" s="18"/>
      <c r="Q5672" s="43"/>
      <c r="R5672" s="99"/>
      <c r="S5672" s="99"/>
      <c r="T5672" s="99"/>
      <c r="U5672" s="28"/>
      <c r="V5672" s="36"/>
      <c r="W5672" s="36"/>
      <c r="X5672" s="36"/>
      <c r="Y5672" s="182"/>
      <c r="Z5672" s="36"/>
      <c r="AA5672" s="182"/>
      <c r="AB5672" s="36"/>
      <c r="AC5672" s="36"/>
      <c r="AD5672" s="18"/>
      <c r="AE5672" s="36"/>
      <c r="AF5672" s="36"/>
      <c r="AG5672" s="100" t="s">
        <v>200</v>
      </c>
    </row>
    <row r="5673" spans="1:33" hidden="1" x14ac:dyDescent="0.2">
      <c r="A5673" s="43" t="s">
        <v>9031</v>
      </c>
      <c r="B5673" s="1" t="s">
        <v>112</v>
      </c>
      <c r="C5673" s="1" t="s">
        <v>36</v>
      </c>
      <c r="D5673" s="315">
        <v>41940</v>
      </c>
      <c r="E5673" s="98"/>
      <c r="F5673" s="98"/>
      <c r="G5673" s="98"/>
      <c r="H5673" s="30"/>
      <c r="I5673" s="179"/>
      <c r="J5673" s="28"/>
      <c r="K5673" s="28"/>
      <c r="L5673" s="28"/>
      <c r="M5673" s="28"/>
      <c r="N5673" s="18"/>
      <c r="O5673" s="18"/>
      <c r="P5673" s="18"/>
      <c r="Q5673" s="43"/>
      <c r="R5673" s="99"/>
      <c r="S5673" s="99"/>
      <c r="T5673" s="99"/>
      <c r="U5673" s="28"/>
      <c r="V5673" s="36"/>
      <c r="W5673" s="36"/>
      <c r="X5673" s="36"/>
      <c r="Y5673" s="182"/>
      <c r="Z5673" s="36"/>
      <c r="AA5673" s="182"/>
      <c r="AB5673" s="36"/>
      <c r="AC5673" s="36"/>
      <c r="AD5673" s="18"/>
      <c r="AE5673" s="36"/>
      <c r="AF5673" s="36"/>
      <c r="AG5673" s="100" t="s">
        <v>200</v>
      </c>
    </row>
    <row r="5674" spans="1:33" hidden="1" x14ac:dyDescent="0.2">
      <c r="A5674" s="43" t="s">
        <v>9031</v>
      </c>
      <c r="B5674" s="1" t="s">
        <v>112</v>
      </c>
      <c r="C5674" s="1" t="s">
        <v>36</v>
      </c>
      <c r="D5674" s="315">
        <v>41941</v>
      </c>
      <c r="E5674" s="98"/>
      <c r="F5674" s="98"/>
      <c r="G5674" s="98"/>
      <c r="H5674" s="30"/>
      <c r="I5674" s="179"/>
      <c r="J5674" s="28"/>
      <c r="K5674" s="28"/>
      <c r="L5674" s="28"/>
      <c r="M5674" s="28"/>
      <c r="N5674" s="18"/>
      <c r="O5674" s="18"/>
      <c r="P5674" s="18"/>
      <c r="Q5674" s="43"/>
      <c r="R5674" s="99"/>
      <c r="S5674" s="99"/>
      <c r="T5674" s="99"/>
      <c r="U5674" s="28"/>
      <c r="V5674" s="36"/>
      <c r="W5674" s="36"/>
      <c r="X5674" s="36"/>
      <c r="Y5674" s="182"/>
      <c r="Z5674" s="36"/>
      <c r="AA5674" s="182"/>
      <c r="AB5674" s="36"/>
      <c r="AC5674" s="36"/>
      <c r="AD5674" s="18"/>
      <c r="AE5674" s="36"/>
      <c r="AF5674" s="36"/>
      <c r="AG5674" s="100" t="s">
        <v>200</v>
      </c>
    </row>
    <row r="5675" spans="1:33" hidden="1" x14ac:dyDescent="0.2">
      <c r="A5675" s="43" t="s">
        <v>9031</v>
      </c>
      <c r="B5675" s="1" t="s">
        <v>112</v>
      </c>
      <c r="C5675" s="1" t="s">
        <v>36</v>
      </c>
      <c r="D5675" s="315">
        <v>41942</v>
      </c>
      <c r="E5675" s="98"/>
      <c r="F5675" s="98"/>
      <c r="G5675" s="98"/>
      <c r="H5675" s="30"/>
      <c r="I5675" s="179"/>
      <c r="J5675" s="28"/>
      <c r="K5675" s="28"/>
      <c r="L5675" s="28"/>
      <c r="M5675" s="28"/>
      <c r="N5675" s="18"/>
      <c r="O5675" s="18"/>
      <c r="P5675" s="18"/>
      <c r="Q5675" s="43"/>
      <c r="R5675" s="99"/>
      <c r="S5675" s="99"/>
      <c r="T5675" s="99"/>
      <c r="U5675" s="28"/>
      <c r="V5675" s="36"/>
      <c r="W5675" s="36"/>
      <c r="X5675" s="36"/>
      <c r="Y5675" s="182"/>
      <c r="Z5675" s="36"/>
      <c r="AA5675" s="182"/>
      <c r="AB5675" s="36"/>
      <c r="AC5675" s="36"/>
      <c r="AD5675" s="18"/>
      <c r="AE5675" s="36"/>
      <c r="AF5675" s="36"/>
      <c r="AG5675" s="100" t="s">
        <v>200</v>
      </c>
    </row>
    <row r="5676" spans="1:33" hidden="1" x14ac:dyDescent="0.2">
      <c r="A5676" s="43" t="s">
        <v>9031</v>
      </c>
      <c r="B5676" s="1" t="s">
        <v>112</v>
      </c>
      <c r="C5676" s="1" t="s">
        <v>36</v>
      </c>
      <c r="D5676" s="315">
        <v>41943</v>
      </c>
      <c r="E5676" s="98"/>
      <c r="F5676" s="98"/>
      <c r="G5676" s="98"/>
      <c r="H5676" s="30">
        <f t="shared" ref="H5676:H5682" si="178">G5676-E5676</f>
        <v>0</v>
      </c>
      <c r="I5676" s="179"/>
      <c r="J5676" s="28"/>
      <c r="K5676" s="28"/>
      <c r="L5676" s="28"/>
      <c r="M5676" s="28"/>
      <c r="N5676" s="18"/>
      <c r="O5676" s="18"/>
      <c r="P5676" s="18"/>
      <c r="Q5676" s="43"/>
      <c r="R5676" s="99"/>
      <c r="S5676" s="99"/>
      <c r="T5676" s="99"/>
      <c r="U5676" s="28"/>
      <c r="V5676" s="36"/>
      <c r="W5676" s="36"/>
      <c r="X5676" s="36"/>
      <c r="Y5676" s="182"/>
      <c r="Z5676" s="36"/>
      <c r="AA5676" s="182"/>
      <c r="AB5676" s="36"/>
      <c r="AC5676" s="36"/>
      <c r="AD5676" s="18"/>
      <c r="AE5676" s="36"/>
      <c r="AF5676" s="36"/>
      <c r="AG5676" s="100" t="s">
        <v>200</v>
      </c>
    </row>
    <row r="5677" spans="1:33" hidden="1" x14ac:dyDescent="0.2">
      <c r="A5677" s="43" t="s">
        <v>10168</v>
      </c>
      <c r="B5677" s="1" t="s">
        <v>112</v>
      </c>
      <c r="C5677" s="1" t="s">
        <v>36</v>
      </c>
      <c r="D5677" s="315">
        <v>41944</v>
      </c>
      <c r="E5677" s="98"/>
      <c r="F5677" s="98"/>
      <c r="G5677" s="98"/>
      <c r="H5677" s="30">
        <f t="shared" si="178"/>
        <v>0</v>
      </c>
      <c r="I5677" s="179"/>
      <c r="J5677" s="28"/>
      <c r="K5677" s="28"/>
      <c r="L5677" s="28"/>
      <c r="M5677" s="28"/>
      <c r="N5677" s="18"/>
      <c r="O5677" s="18"/>
      <c r="P5677" s="18"/>
      <c r="Q5677" s="43"/>
      <c r="R5677" s="99"/>
      <c r="S5677" s="99"/>
      <c r="T5677" s="99"/>
      <c r="U5677" s="28"/>
      <c r="V5677" s="36"/>
      <c r="W5677" s="36"/>
      <c r="X5677" s="36"/>
      <c r="Y5677" s="182"/>
      <c r="Z5677" s="36"/>
      <c r="AA5677" s="182"/>
      <c r="AB5677" s="36"/>
      <c r="AC5677" s="36"/>
      <c r="AD5677" s="18"/>
      <c r="AE5677" s="36"/>
      <c r="AF5677" s="36"/>
      <c r="AG5677" s="100" t="s">
        <v>200</v>
      </c>
    </row>
    <row r="5678" spans="1:33" hidden="1" x14ac:dyDescent="0.2">
      <c r="A5678" s="43" t="s">
        <v>10168</v>
      </c>
      <c r="B5678" s="1" t="s">
        <v>112</v>
      </c>
      <c r="C5678" s="1" t="s">
        <v>36</v>
      </c>
      <c r="D5678" s="315">
        <v>41945</v>
      </c>
      <c r="E5678" s="98"/>
      <c r="F5678" s="98"/>
      <c r="G5678" s="98"/>
      <c r="H5678" s="30">
        <f t="shared" si="178"/>
        <v>0</v>
      </c>
      <c r="I5678" s="179"/>
      <c r="J5678" s="28"/>
      <c r="K5678" s="28"/>
      <c r="L5678" s="28"/>
      <c r="M5678" s="28"/>
      <c r="N5678" s="18"/>
      <c r="O5678" s="18"/>
      <c r="P5678" s="18"/>
      <c r="Q5678" s="43"/>
      <c r="R5678" s="99"/>
      <c r="S5678" s="99"/>
      <c r="T5678" s="99"/>
      <c r="U5678" s="28"/>
      <c r="V5678" s="36"/>
      <c r="W5678" s="36"/>
      <c r="X5678" s="36"/>
      <c r="Y5678" s="182"/>
      <c r="Z5678" s="36"/>
      <c r="AA5678" s="182"/>
      <c r="AB5678" s="36"/>
      <c r="AC5678" s="36"/>
      <c r="AD5678" s="18"/>
      <c r="AE5678" s="36"/>
      <c r="AF5678" s="36"/>
      <c r="AG5678" s="100" t="s">
        <v>200</v>
      </c>
    </row>
    <row r="5679" spans="1:33" ht="63" hidden="1" x14ac:dyDescent="0.2">
      <c r="A5679" s="43" t="s">
        <v>10168</v>
      </c>
      <c r="B5679" s="28" t="s">
        <v>112</v>
      </c>
      <c r="C5679" s="1" t="s">
        <v>36</v>
      </c>
      <c r="D5679" s="315">
        <v>41946</v>
      </c>
      <c r="E5679" s="98">
        <v>0.4375</v>
      </c>
      <c r="F5679" s="31">
        <v>41946</v>
      </c>
      <c r="G5679" s="98">
        <v>0.66180555555555554</v>
      </c>
      <c r="H5679" s="30">
        <f t="shared" si="178"/>
        <v>0.22430555555555554</v>
      </c>
      <c r="I5679" s="179">
        <v>0</v>
      </c>
      <c r="J5679" s="28" t="s">
        <v>146</v>
      </c>
      <c r="K5679" s="28" t="s">
        <v>133</v>
      </c>
      <c r="L5679" s="28" t="s">
        <v>128</v>
      </c>
      <c r="M5679" s="28" t="s">
        <v>10468</v>
      </c>
      <c r="N5679" s="18" t="s">
        <v>103</v>
      </c>
      <c r="O5679" s="18" t="s">
        <v>66</v>
      </c>
      <c r="P5679" s="18" t="s">
        <v>10469</v>
      </c>
      <c r="Q5679" s="43" t="s">
        <v>10470</v>
      </c>
      <c r="R5679" s="99"/>
      <c r="S5679" s="99"/>
      <c r="T5679" s="99"/>
      <c r="U5679" s="28" t="s">
        <v>75</v>
      </c>
      <c r="V5679" s="36" t="s">
        <v>1071</v>
      </c>
      <c r="W5679" s="36" t="s">
        <v>2286</v>
      </c>
      <c r="X5679" s="52" t="s">
        <v>1071</v>
      </c>
      <c r="Y5679" s="182" t="s">
        <v>5418</v>
      </c>
      <c r="Z5679" s="36">
        <v>100</v>
      </c>
      <c r="AA5679" s="182" t="s">
        <v>5987</v>
      </c>
      <c r="AB5679" s="36">
        <v>0</v>
      </c>
      <c r="AC5679" s="182" t="s">
        <v>5418</v>
      </c>
      <c r="AD5679" s="18" t="s">
        <v>52</v>
      </c>
      <c r="AE5679" s="36" t="s">
        <v>102</v>
      </c>
      <c r="AF5679" s="36"/>
      <c r="AG5679" s="269" t="s">
        <v>11727</v>
      </c>
    </row>
    <row r="5680" spans="1:33" ht="78.75" hidden="1" x14ac:dyDescent="0.2">
      <c r="A5680" s="43" t="s">
        <v>10168</v>
      </c>
      <c r="B5680" s="141" t="s">
        <v>112</v>
      </c>
      <c r="C5680" s="141" t="s">
        <v>36</v>
      </c>
      <c r="D5680" s="606">
        <v>41947</v>
      </c>
      <c r="E5680" s="601">
        <v>0.22361111111111109</v>
      </c>
      <c r="F5680" s="606">
        <v>41947</v>
      </c>
      <c r="G5680" s="601">
        <v>0.23819444444444446</v>
      </c>
      <c r="H5680" s="240">
        <f t="shared" si="178"/>
        <v>1.4583333333333365E-2</v>
      </c>
      <c r="I5680" s="40"/>
      <c r="J5680" s="141"/>
      <c r="K5680" s="141" t="s">
        <v>834</v>
      </c>
      <c r="L5680" s="141" t="s">
        <v>125</v>
      </c>
      <c r="M5680" s="141" t="s">
        <v>10487</v>
      </c>
      <c r="N5680" s="299" t="s">
        <v>103</v>
      </c>
      <c r="O5680" s="299" t="s">
        <v>65</v>
      </c>
      <c r="P5680" s="299" t="s">
        <v>10488</v>
      </c>
      <c r="Q5680" s="582" t="s">
        <v>10489</v>
      </c>
      <c r="R5680" s="99"/>
      <c r="S5680" s="99"/>
      <c r="T5680" s="99"/>
      <c r="U5680" s="28" t="s">
        <v>77</v>
      </c>
      <c r="V5680" s="36" t="s">
        <v>1071</v>
      </c>
      <c r="W5680" s="36" t="s">
        <v>2286</v>
      </c>
      <c r="X5680" s="52" t="s">
        <v>1071</v>
      </c>
      <c r="Y5680" s="182" t="s">
        <v>6013</v>
      </c>
      <c r="Z5680" s="36">
        <v>100</v>
      </c>
      <c r="AA5680" s="182" t="s">
        <v>9775</v>
      </c>
      <c r="AB5680" s="36">
        <v>0</v>
      </c>
      <c r="AC5680" s="182" t="s">
        <v>6013</v>
      </c>
      <c r="AD5680" s="18" t="s">
        <v>55</v>
      </c>
      <c r="AE5680" s="36" t="s">
        <v>102</v>
      </c>
      <c r="AF5680" s="36"/>
      <c r="AG5680" s="929" t="s">
        <v>11728</v>
      </c>
    </row>
    <row r="5681" spans="1:33" ht="204.75" hidden="1" x14ac:dyDescent="0.2">
      <c r="A5681" s="43" t="s">
        <v>10168</v>
      </c>
      <c r="B5681" s="141" t="s">
        <v>112</v>
      </c>
      <c r="C5681" s="141" t="s">
        <v>36</v>
      </c>
      <c r="D5681" s="606">
        <v>41947</v>
      </c>
      <c r="E5681" s="601">
        <v>0.22361111111111109</v>
      </c>
      <c r="F5681" s="606">
        <v>41947</v>
      </c>
      <c r="G5681" s="601">
        <v>0.27708333333333335</v>
      </c>
      <c r="H5681" s="240">
        <f t="shared" si="178"/>
        <v>5.3472222222222254E-2</v>
      </c>
      <c r="I5681" s="40">
        <v>63</v>
      </c>
      <c r="J5681" s="141"/>
      <c r="K5681" s="141" t="s">
        <v>133</v>
      </c>
      <c r="L5681" s="141" t="s">
        <v>125</v>
      </c>
      <c r="M5681" s="141" t="s">
        <v>10490</v>
      </c>
      <c r="N5681" s="299">
        <v>35</v>
      </c>
      <c r="O5681" s="299" t="s">
        <v>66</v>
      </c>
      <c r="P5681" s="299" t="s">
        <v>10491</v>
      </c>
      <c r="Q5681" s="929" t="s">
        <v>11718</v>
      </c>
      <c r="R5681" s="99">
        <v>19.664000000000001</v>
      </c>
      <c r="S5681" s="99">
        <v>31.866</v>
      </c>
      <c r="T5681" s="54">
        <f>SUM(R5681:S5681)</f>
        <v>51.53</v>
      </c>
      <c r="U5681" s="28" t="s">
        <v>77</v>
      </c>
      <c r="V5681" s="36">
        <v>1985</v>
      </c>
      <c r="W5681" s="36" t="s">
        <v>1268</v>
      </c>
      <c r="X5681" s="52" t="s">
        <v>1071</v>
      </c>
      <c r="Y5681" s="182" t="s">
        <v>6034</v>
      </c>
      <c r="Z5681" s="36">
        <v>100</v>
      </c>
      <c r="AA5681" s="182" t="s">
        <v>11719</v>
      </c>
      <c r="AB5681" s="36">
        <v>0</v>
      </c>
      <c r="AC5681" s="182" t="s">
        <v>6034</v>
      </c>
      <c r="AD5681" s="18" t="s">
        <v>55</v>
      </c>
      <c r="AE5681" s="36" t="s">
        <v>102</v>
      </c>
      <c r="AF5681" s="36"/>
      <c r="AG5681" s="929" t="s">
        <v>11718</v>
      </c>
    </row>
    <row r="5682" spans="1:33" ht="189" hidden="1" x14ac:dyDescent="0.2">
      <c r="A5682" s="43" t="s">
        <v>10168</v>
      </c>
      <c r="B5682" s="141" t="s">
        <v>112</v>
      </c>
      <c r="C5682" s="141" t="s">
        <v>36</v>
      </c>
      <c r="D5682" s="606">
        <v>41947</v>
      </c>
      <c r="E5682" s="601">
        <v>0.22361111111111109</v>
      </c>
      <c r="F5682" s="606">
        <v>41947</v>
      </c>
      <c r="G5682" s="601">
        <v>0.74305555555555547</v>
      </c>
      <c r="H5682" s="240">
        <f t="shared" si="178"/>
        <v>0.51944444444444438</v>
      </c>
      <c r="I5682" s="40">
        <v>33</v>
      </c>
      <c r="J5682" s="141"/>
      <c r="K5682" s="141"/>
      <c r="L5682" s="141" t="s">
        <v>125</v>
      </c>
      <c r="M5682" s="141" t="s">
        <v>4216</v>
      </c>
      <c r="N5682" s="299">
        <v>35</v>
      </c>
      <c r="O5682" s="299" t="s">
        <v>63</v>
      </c>
      <c r="P5682" s="299" t="s">
        <v>4217</v>
      </c>
      <c r="Q5682" s="583" t="s">
        <v>11720</v>
      </c>
      <c r="R5682" s="99">
        <v>80.328999999999994</v>
      </c>
      <c r="S5682" s="99">
        <v>1.849</v>
      </c>
      <c r="T5682" s="54">
        <f>SUM(R5682:S5682)</f>
        <v>82.177999999999997</v>
      </c>
      <c r="U5682" s="28" t="s">
        <v>78</v>
      </c>
      <c r="V5682" s="36">
        <v>2008</v>
      </c>
      <c r="W5682" s="36" t="s">
        <v>11721</v>
      </c>
      <c r="X5682" s="52" t="s">
        <v>1071</v>
      </c>
      <c r="Y5682" s="182" t="s">
        <v>2668</v>
      </c>
      <c r="Z5682" s="36">
        <v>100</v>
      </c>
      <c r="AA5682" s="182" t="s">
        <v>9775</v>
      </c>
      <c r="AB5682" s="36">
        <v>0</v>
      </c>
      <c r="AC5682" s="182" t="s">
        <v>2668</v>
      </c>
      <c r="AD5682" s="18" t="s">
        <v>55</v>
      </c>
      <c r="AE5682" s="36" t="s">
        <v>102</v>
      </c>
      <c r="AF5682" s="36"/>
      <c r="AG5682" s="100" t="s">
        <v>10492</v>
      </c>
    </row>
    <row r="5683" spans="1:33" ht="110.25" hidden="1" x14ac:dyDescent="0.2">
      <c r="A5683" s="43" t="s">
        <v>10168</v>
      </c>
      <c r="B5683" s="141" t="s">
        <v>112</v>
      </c>
      <c r="C5683" s="141" t="s">
        <v>36</v>
      </c>
      <c r="D5683" s="606">
        <v>41947</v>
      </c>
      <c r="E5683" s="601">
        <v>0.30277777777777776</v>
      </c>
      <c r="F5683" s="606">
        <v>41960</v>
      </c>
      <c r="G5683" s="601">
        <v>0.63194444444444442</v>
      </c>
      <c r="H5683" s="203">
        <v>13.325694444444444</v>
      </c>
      <c r="I5683" s="40">
        <v>37</v>
      </c>
      <c r="J5683" s="141"/>
      <c r="K5683" s="141"/>
      <c r="L5683" s="141" t="s">
        <v>125</v>
      </c>
      <c r="M5683" s="141" t="s">
        <v>10493</v>
      </c>
      <c r="N5683" s="299">
        <v>35</v>
      </c>
      <c r="O5683" s="299" t="s">
        <v>63</v>
      </c>
      <c r="P5683" s="299" t="s">
        <v>10494</v>
      </c>
      <c r="Q5683" s="582" t="s">
        <v>10495</v>
      </c>
      <c r="R5683" s="99">
        <f>132.099+189.519+175.233+123.732+118.285+99.802+21.343+7.095+1.552</f>
        <v>868.66</v>
      </c>
      <c r="S5683" s="99"/>
      <c r="T5683" s="99">
        <f>SUM(R5683:S5683)</f>
        <v>868.66</v>
      </c>
      <c r="U5683" s="28" t="s">
        <v>78</v>
      </c>
      <c r="V5683" s="36">
        <v>2008</v>
      </c>
      <c r="W5683" s="36" t="s">
        <v>11722</v>
      </c>
      <c r="X5683" s="52" t="s">
        <v>1071</v>
      </c>
      <c r="Y5683" s="182" t="s">
        <v>2668</v>
      </c>
      <c r="Z5683" s="36">
        <v>100</v>
      </c>
      <c r="AA5683" s="182" t="s">
        <v>9775</v>
      </c>
      <c r="AB5683" s="36">
        <v>0</v>
      </c>
      <c r="AC5683" s="182" t="s">
        <v>2668</v>
      </c>
      <c r="AD5683" s="18" t="s">
        <v>55</v>
      </c>
      <c r="AE5683" s="36" t="s">
        <v>102</v>
      </c>
      <c r="AF5683" s="36" t="s">
        <v>98</v>
      </c>
      <c r="AG5683" s="100" t="s">
        <v>11723</v>
      </c>
    </row>
    <row r="5684" spans="1:33" ht="110.25" hidden="1" x14ac:dyDescent="0.2">
      <c r="A5684" s="43" t="s">
        <v>10168</v>
      </c>
      <c r="B5684" s="141" t="s">
        <v>112</v>
      </c>
      <c r="C5684" s="141" t="s">
        <v>36</v>
      </c>
      <c r="D5684" s="606">
        <v>41947</v>
      </c>
      <c r="E5684" s="601">
        <v>0.54791666666666672</v>
      </c>
      <c r="F5684" s="606">
        <v>41947</v>
      </c>
      <c r="G5684" s="601">
        <v>0.75694444444444453</v>
      </c>
      <c r="H5684" s="240">
        <f t="shared" ref="H5684:H5700" si="179">G5684-E5684</f>
        <v>0.20902777777777781</v>
      </c>
      <c r="I5684" s="40">
        <v>15</v>
      </c>
      <c r="J5684" s="141"/>
      <c r="K5684" s="141"/>
      <c r="L5684" s="141" t="s">
        <v>130</v>
      </c>
      <c r="M5684" s="141" t="s">
        <v>10496</v>
      </c>
      <c r="N5684" s="299">
        <v>35</v>
      </c>
      <c r="O5684" s="299" t="s">
        <v>63</v>
      </c>
      <c r="P5684" s="299" t="s">
        <v>2979</v>
      </c>
      <c r="Q5684" s="583" t="s">
        <v>11724</v>
      </c>
      <c r="R5684" s="54">
        <v>16.469000000000001</v>
      </c>
      <c r="S5684" s="54">
        <v>0.872</v>
      </c>
      <c r="T5684" s="54">
        <f>SUM(R5684:S5684)</f>
        <v>17.341000000000001</v>
      </c>
      <c r="U5684" s="28" t="s">
        <v>75</v>
      </c>
      <c r="V5684" s="36">
        <v>1974</v>
      </c>
      <c r="W5684" s="36" t="s">
        <v>1268</v>
      </c>
      <c r="X5684" s="52" t="s">
        <v>1071</v>
      </c>
      <c r="Y5684" s="182" t="s">
        <v>6013</v>
      </c>
      <c r="Z5684" s="36">
        <v>100</v>
      </c>
      <c r="AA5684" s="182" t="s">
        <v>9775</v>
      </c>
      <c r="AB5684" s="36">
        <v>0</v>
      </c>
      <c r="AC5684" s="182" t="s">
        <v>6013</v>
      </c>
      <c r="AD5684" s="18" t="s">
        <v>61</v>
      </c>
      <c r="AE5684" s="36" t="s">
        <v>98</v>
      </c>
      <c r="AF5684" s="36"/>
      <c r="AG5684" s="100" t="s">
        <v>10497</v>
      </c>
    </row>
    <row r="5685" spans="1:33" hidden="1" x14ac:dyDescent="0.2">
      <c r="A5685" s="43" t="s">
        <v>10168</v>
      </c>
      <c r="B5685" s="1" t="s">
        <v>112</v>
      </c>
      <c r="C5685" s="1" t="s">
        <v>36</v>
      </c>
      <c r="D5685" s="866">
        <v>41948</v>
      </c>
      <c r="E5685" s="98"/>
      <c r="F5685" s="98"/>
      <c r="G5685" s="98"/>
      <c r="H5685" s="30">
        <f t="shared" si="179"/>
        <v>0</v>
      </c>
      <c r="I5685" s="179"/>
      <c r="J5685" s="28"/>
      <c r="K5685" s="28"/>
      <c r="L5685" s="28"/>
      <c r="M5685" s="28"/>
      <c r="N5685" s="18"/>
      <c r="O5685" s="18"/>
      <c r="P5685" s="18"/>
      <c r="Q5685" s="43"/>
      <c r="R5685" s="99"/>
      <c r="S5685" s="99"/>
      <c r="T5685" s="99"/>
      <c r="U5685" s="28"/>
      <c r="V5685" s="36"/>
      <c r="W5685" s="36"/>
      <c r="X5685" s="36"/>
      <c r="Y5685" s="182"/>
      <c r="Z5685" s="36"/>
      <c r="AA5685" s="182"/>
      <c r="AB5685" s="36"/>
      <c r="AC5685" s="182"/>
      <c r="AD5685" s="18"/>
      <c r="AE5685" s="36"/>
      <c r="AF5685" s="36"/>
      <c r="AG5685" s="165" t="s">
        <v>200</v>
      </c>
    </row>
    <row r="5686" spans="1:33" hidden="1" x14ac:dyDescent="0.2">
      <c r="A5686" s="43" t="s">
        <v>10168</v>
      </c>
      <c r="B5686" s="1" t="s">
        <v>112</v>
      </c>
      <c r="C5686" s="1" t="s">
        <v>36</v>
      </c>
      <c r="D5686" s="866">
        <v>41949</v>
      </c>
      <c r="E5686" s="98"/>
      <c r="F5686" s="98"/>
      <c r="G5686" s="98"/>
      <c r="H5686" s="30">
        <f t="shared" si="179"/>
        <v>0</v>
      </c>
      <c r="I5686" s="179"/>
      <c r="J5686" s="28"/>
      <c r="K5686" s="28"/>
      <c r="L5686" s="28"/>
      <c r="M5686" s="28"/>
      <c r="N5686" s="18"/>
      <c r="O5686" s="18"/>
      <c r="P5686" s="18"/>
      <c r="Q5686" s="43"/>
      <c r="R5686" s="99"/>
      <c r="S5686" s="99"/>
      <c r="T5686" s="99"/>
      <c r="U5686" s="28"/>
      <c r="V5686" s="36"/>
      <c r="W5686" s="36"/>
      <c r="X5686" s="36"/>
      <c r="Y5686" s="182"/>
      <c r="Z5686" s="36"/>
      <c r="AA5686" s="182"/>
      <c r="AB5686" s="36"/>
      <c r="AC5686" s="182"/>
      <c r="AD5686" s="18"/>
      <c r="AE5686" s="36"/>
      <c r="AF5686" s="36"/>
      <c r="AG5686" s="165" t="s">
        <v>200</v>
      </c>
    </row>
    <row r="5687" spans="1:33" hidden="1" x14ac:dyDescent="0.2">
      <c r="A5687" s="43" t="s">
        <v>10168</v>
      </c>
      <c r="B5687" s="1" t="s">
        <v>112</v>
      </c>
      <c r="C5687" s="1" t="s">
        <v>36</v>
      </c>
      <c r="D5687" s="315">
        <v>41962</v>
      </c>
      <c r="E5687" s="98"/>
      <c r="F5687" s="98"/>
      <c r="G5687" s="98"/>
      <c r="H5687" s="30">
        <f t="shared" si="179"/>
        <v>0</v>
      </c>
      <c r="I5687" s="179"/>
      <c r="J5687" s="28"/>
      <c r="K5687" s="28"/>
      <c r="L5687" s="28"/>
      <c r="M5687" s="28"/>
      <c r="N5687" s="18"/>
      <c r="O5687" s="18"/>
      <c r="P5687" s="18"/>
      <c r="Q5687" s="43"/>
      <c r="R5687" s="99"/>
      <c r="S5687" s="99"/>
      <c r="T5687" s="99"/>
      <c r="U5687" s="28"/>
      <c r="V5687" s="36"/>
      <c r="W5687" s="36"/>
      <c r="X5687" s="36"/>
      <c r="Y5687" s="182"/>
      <c r="Z5687" s="36"/>
      <c r="AA5687" s="182"/>
      <c r="AB5687" s="36"/>
      <c r="AC5687" s="36"/>
      <c r="AD5687" s="18"/>
      <c r="AE5687" s="36"/>
      <c r="AF5687" s="36"/>
      <c r="AG5687" s="100" t="s">
        <v>200</v>
      </c>
    </row>
    <row r="5688" spans="1:33" hidden="1" x14ac:dyDescent="0.2">
      <c r="A5688" s="43" t="s">
        <v>10168</v>
      </c>
      <c r="B5688" s="1" t="s">
        <v>112</v>
      </c>
      <c r="C5688" s="1" t="s">
        <v>36</v>
      </c>
      <c r="D5688" s="315">
        <v>41963</v>
      </c>
      <c r="E5688" s="98"/>
      <c r="F5688" s="98"/>
      <c r="G5688" s="98"/>
      <c r="H5688" s="30">
        <f t="shared" si="179"/>
        <v>0</v>
      </c>
      <c r="I5688" s="179"/>
      <c r="J5688" s="28"/>
      <c r="K5688" s="28"/>
      <c r="L5688" s="28"/>
      <c r="M5688" s="28"/>
      <c r="N5688" s="18"/>
      <c r="O5688" s="18"/>
      <c r="P5688" s="18"/>
      <c r="Q5688" s="43"/>
      <c r="R5688" s="99"/>
      <c r="S5688" s="99"/>
      <c r="T5688" s="99"/>
      <c r="U5688" s="28"/>
      <c r="V5688" s="36"/>
      <c r="W5688" s="36"/>
      <c r="X5688" s="36"/>
      <c r="Y5688" s="182"/>
      <c r="Z5688" s="36"/>
      <c r="AA5688" s="182"/>
      <c r="AB5688" s="36"/>
      <c r="AC5688" s="36"/>
      <c r="AD5688" s="18"/>
      <c r="AE5688" s="36"/>
      <c r="AF5688" s="36"/>
      <c r="AG5688" s="100" t="s">
        <v>200</v>
      </c>
    </row>
    <row r="5689" spans="1:33" hidden="1" x14ac:dyDescent="0.2">
      <c r="A5689" s="43" t="s">
        <v>10168</v>
      </c>
      <c r="B5689" s="1" t="s">
        <v>112</v>
      </c>
      <c r="C5689" s="1" t="s">
        <v>36</v>
      </c>
      <c r="D5689" s="315">
        <v>41964</v>
      </c>
      <c r="E5689" s="98"/>
      <c r="F5689" s="98"/>
      <c r="G5689" s="98"/>
      <c r="H5689" s="30">
        <f t="shared" si="179"/>
        <v>0</v>
      </c>
      <c r="I5689" s="179"/>
      <c r="J5689" s="28"/>
      <c r="K5689" s="28"/>
      <c r="L5689" s="28"/>
      <c r="M5689" s="28"/>
      <c r="N5689" s="18"/>
      <c r="O5689" s="18"/>
      <c r="P5689" s="18"/>
      <c r="Q5689" s="43"/>
      <c r="R5689" s="99"/>
      <c r="S5689" s="99"/>
      <c r="T5689" s="99"/>
      <c r="U5689" s="28"/>
      <c r="V5689" s="36"/>
      <c r="W5689" s="36"/>
      <c r="X5689" s="36"/>
      <c r="Y5689" s="182"/>
      <c r="Z5689" s="36"/>
      <c r="AA5689" s="182"/>
      <c r="AB5689" s="36"/>
      <c r="AC5689" s="36"/>
      <c r="AD5689" s="18"/>
      <c r="AE5689" s="36"/>
      <c r="AF5689" s="36"/>
      <c r="AG5689" s="100" t="s">
        <v>200</v>
      </c>
    </row>
    <row r="5690" spans="1:33" hidden="1" x14ac:dyDescent="0.2">
      <c r="A5690" s="43" t="s">
        <v>10168</v>
      </c>
      <c r="B5690" s="1" t="s">
        <v>112</v>
      </c>
      <c r="C5690" s="1" t="s">
        <v>36</v>
      </c>
      <c r="D5690" s="315">
        <v>41965</v>
      </c>
      <c r="E5690" s="98"/>
      <c r="F5690" s="98"/>
      <c r="G5690" s="98"/>
      <c r="H5690" s="30">
        <f t="shared" si="179"/>
        <v>0</v>
      </c>
      <c r="I5690" s="179"/>
      <c r="J5690" s="28"/>
      <c r="K5690" s="28"/>
      <c r="L5690" s="28"/>
      <c r="M5690" s="28"/>
      <c r="N5690" s="18"/>
      <c r="O5690" s="18"/>
      <c r="P5690" s="18"/>
      <c r="Q5690" s="43"/>
      <c r="R5690" s="99"/>
      <c r="S5690" s="99"/>
      <c r="T5690" s="99"/>
      <c r="U5690" s="28"/>
      <c r="V5690" s="36"/>
      <c r="W5690" s="36"/>
      <c r="X5690" s="36"/>
      <c r="Y5690" s="182"/>
      <c r="Z5690" s="36"/>
      <c r="AA5690" s="182"/>
      <c r="AB5690" s="36"/>
      <c r="AC5690" s="36"/>
      <c r="AD5690" s="18"/>
      <c r="AE5690" s="36"/>
      <c r="AF5690" s="36"/>
      <c r="AG5690" s="100" t="s">
        <v>200</v>
      </c>
    </row>
    <row r="5691" spans="1:33" hidden="1" x14ac:dyDescent="0.2">
      <c r="A5691" s="43" t="s">
        <v>10168</v>
      </c>
      <c r="B5691" s="1" t="s">
        <v>112</v>
      </c>
      <c r="C5691" s="1" t="s">
        <v>36</v>
      </c>
      <c r="D5691" s="315">
        <v>41966</v>
      </c>
      <c r="E5691" s="98"/>
      <c r="F5691" s="98"/>
      <c r="G5691" s="98"/>
      <c r="H5691" s="30">
        <f t="shared" si="179"/>
        <v>0</v>
      </c>
      <c r="I5691" s="179"/>
      <c r="J5691" s="28"/>
      <c r="K5691" s="28"/>
      <c r="L5691" s="28"/>
      <c r="M5691" s="28"/>
      <c r="N5691" s="18"/>
      <c r="O5691" s="18"/>
      <c r="P5691" s="18"/>
      <c r="Q5691" s="43"/>
      <c r="R5691" s="99"/>
      <c r="S5691" s="99"/>
      <c r="T5691" s="99"/>
      <c r="U5691" s="28"/>
      <c r="V5691" s="36"/>
      <c r="W5691" s="36"/>
      <c r="X5691" s="36"/>
      <c r="Y5691" s="182"/>
      <c r="Z5691" s="36"/>
      <c r="AA5691" s="182"/>
      <c r="AB5691" s="36"/>
      <c r="AC5691" s="36"/>
      <c r="AD5691" s="18"/>
      <c r="AE5691" s="36"/>
      <c r="AF5691" s="36"/>
      <c r="AG5691" s="100" t="s">
        <v>200</v>
      </c>
    </row>
    <row r="5692" spans="1:33" ht="157.5" hidden="1" x14ac:dyDescent="0.2">
      <c r="A5692" s="43" t="s">
        <v>10168</v>
      </c>
      <c r="B5692" s="28" t="s">
        <v>112</v>
      </c>
      <c r="C5692" s="1" t="s">
        <v>36</v>
      </c>
      <c r="D5692" s="315">
        <v>41967</v>
      </c>
      <c r="E5692" s="98">
        <v>2.0833333333333332E-2</v>
      </c>
      <c r="F5692" s="315">
        <v>41967</v>
      </c>
      <c r="G5692" s="98">
        <v>3.7499999999999999E-2</v>
      </c>
      <c r="H5692" s="30">
        <f t="shared" si="179"/>
        <v>1.6666666666666666E-2</v>
      </c>
      <c r="I5692" s="179">
        <v>3</v>
      </c>
      <c r="J5692" s="28" t="s">
        <v>178</v>
      </c>
      <c r="K5692" s="28" t="s">
        <v>133</v>
      </c>
      <c r="L5692" s="28" t="s">
        <v>126</v>
      </c>
      <c r="M5692" s="28" t="s">
        <v>10755</v>
      </c>
      <c r="N5692" s="18" t="s">
        <v>103</v>
      </c>
      <c r="O5692" s="18" t="s">
        <v>66</v>
      </c>
      <c r="P5692" s="18" t="s">
        <v>4738</v>
      </c>
      <c r="Q5692" s="269" t="s">
        <v>10756</v>
      </c>
      <c r="R5692" s="99">
        <v>0.52500000000000002</v>
      </c>
      <c r="S5692" s="99">
        <v>6.6000000000000003E-2</v>
      </c>
      <c r="T5692" s="54">
        <f>SUM(R5692:S5692)</f>
        <v>0.59099999999999997</v>
      </c>
      <c r="U5692" s="28" t="s">
        <v>75</v>
      </c>
      <c r="V5692" s="52">
        <v>1958</v>
      </c>
      <c r="W5692" s="36" t="s">
        <v>2286</v>
      </c>
      <c r="X5692" s="52" t="s">
        <v>1071</v>
      </c>
      <c r="Y5692" s="182" t="s">
        <v>5418</v>
      </c>
      <c r="Z5692" s="36">
        <v>100</v>
      </c>
      <c r="AA5692" s="182" t="s">
        <v>5987</v>
      </c>
      <c r="AB5692" s="36">
        <v>0</v>
      </c>
      <c r="AC5692" s="182" t="s">
        <v>5418</v>
      </c>
      <c r="AD5692" s="18" t="s">
        <v>60</v>
      </c>
      <c r="AE5692" s="36"/>
      <c r="AF5692" s="36"/>
      <c r="AG5692" s="269" t="s">
        <v>10756</v>
      </c>
    </row>
    <row r="5693" spans="1:33" hidden="1" x14ac:dyDescent="0.2">
      <c r="A5693" s="43" t="s">
        <v>10168</v>
      </c>
      <c r="B5693" s="28" t="s">
        <v>112</v>
      </c>
      <c r="C5693" s="1" t="s">
        <v>36</v>
      </c>
      <c r="D5693" s="315">
        <v>41968</v>
      </c>
      <c r="E5693" s="98"/>
      <c r="F5693" s="98"/>
      <c r="G5693" s="98"/>
      <c r="H5693" s="30">
        <f t="shared" si="179"/>
        <v>0</v>
      </c>
      <c r="I5693" s="179"/>
      <c r="J5693" s="28"/>
      <c r="K5693" s="28"/>
      <c r="L5693" s="28"/>
      <c r="M5693" s="28"/>
      <c r="N5693" s="18"/>
      <c r="O5693" s="18"/>
      <c r="P5693" s="18"/>
      <c r="Q5693" s="43"/>
      <c r="R5693" s="99"/>
      <c r="S5693" s="99"/>
      <c r="T5693" s="99"/>
      <c r="U5693" s="28"/>
      <c r="V5693" s="36"/>
      <c r="W5693" s="36"/>
      <c r="X5693" s="36"/>
      <c r="Y5693" s="182"/>
      <c r="Z5693" s="36"/>
      <c r="AA5693" s="182"/>
      <c r="AB5693" s="36"/>
      <c r="AC5693" s="36"/>
      <c r="AD5693" s="18"/>
      <c r="AE5693" s="36"/>
      <c r="AF5693" s="36"/>
      <c r="AG5693" s="100" t="s">
        <v>200</v>
      </c>
    </row>
    <row r="5694" spans="1:33" hidden="1" x14ac:dyDescent="0.2">
      <c r="A5694" s="43" t="s">
        <v>10168</v>
      </c>
      <c r="B5694" s="28" t="s">
        <v>112</v>
      </c>
      <c r="C5694" s="1" t="s">
        <v>36</v>
      </c>
      <c r="D5694" s="315">
        <v>41969</v>
      </c>
      <c r="E5694" s="98"/>
      <c r="F5694" s="98"/>
      <c r="G5694" s="98"/>
      <c r="H5694" s="30">
        <f t="shared" si="179"/>
        <v>0</v>
      </c>
      <c r="I5694" s="179"/>
      <c r="J5694" s="28"/>
      <c r="K5694" s="28"/>
      <c r="L5694" s="28"/>
      <c r="M5694" s="28"/>
      <c r="N5694" s="18"/>
      <c r="O5694" s="18"/>
      <c r="P5694" s="18"/>
      <c r="Q5694" s="43"/>
      <c r="R5694" s="99"/>
      <c r="S5694" s="99"/>
      <c r="T5694" s="99"/>
      <c r="U5694" s="28"/>
      <c r="V5694" s="36"/>
      <c r="W5694" s="36"/>
      <c r="X5694" s="36"/>
      <c r="Y5694" s="182"/>
      <c r="Z5694" s="36"/>
      <c r="AA5694" s="182"/>
      <c r="AB5694" s="36"/>
      <c r="AC5694" s="36"/>
      <c r="AD5694" s="18"/>
      <c r="AE5694" s="36"/>
      <c r="AF5694" s="36"/>
      <c r="AG5694" s="100" t="s">
        <v>200</v>
      </c>
    </row>
    <row r="5695" spans="1:33" hidden="1" x14ac:dyDescent="0.2">
      <c r="A5695" s="43" t="s">
        <v>10168</v>
      </c>
      <c r="B5695" s="28" t="s">
        <v>112</v>
      </c>
      <c r="C5695" s="1" t="s">
        <v>36</v>
      </c>
      <c r="D5695" s="315">
        <v>41970</v>
      </c>
      <c r="E5695" s="98"/>
      <c r="F5695" s="98"/>
      <c r="G5695" s="98"/>
      <c r="H5695" s="30">
        <f t="shared" si="179"/>
        <v>0</v>
      </c>
      <c r="I5695" s="179"/>
      <c r="J5695" s="28"/>
      <c r="K5695" s="28"/>
      <c r="L5695" s="28"/>
      <c r="M5695" s="28"/>
      <c r="N5695" s="18"/>
      <c r="O5695" s="18"/>
      <c r="P5695" s="18"/>
      <c r="Q5695" s="43"/>
      <c r="R5695" s="99"/>
      <c r="S5695" s="99"/>
      <c r="T5695" s="99"/>
      <c r="U5695" s="28"/>
      <c r="V5695" s="36"/>
      <c r="W5695" s="36"/>
      <c r="X5695" s="36"/>
      <c r="Y5695" s="182"/>
      <c r="Z5695" s="36"/>
      <c r="AA5695" s="182"/>
      <c r="AB5695" s="36"/>
      <c r="AC5695" s="36"/>
      <c r="AD5695" s="18"/>
      <c r="AE5695" s="36"/>
      <c r="AF5695" s="36"/>
      <c r="AG5695" s="100" t="s">
        <v>200</v>
      </c>
    </row>
    <row r="5696" spans="1:33" ht="157.5" hidden="1" x14ac:dyDescent="0.2">
      <c r="A5696" s="415" t="s">
        <v>10799</v>
      </c>
      <c r="B5696" s="1" t="s">
        <v>112</v>
      </c>
      <c r="C5696" s="1" t="s">
        <v>36</v>
      </c>
      <c r="D5696" s="866">
        <v>41982</v>
      </c>
      <c r="E5696" s="880">
        <v>0.81805555555555554</v>
      </c>
      <c r="F5696" s="527">
        <v>41982</v>
      </c>
      <c r="G5696" s="880">
        <v>0.82708333333333339</v>
      </c>
      <c r="H5696" s="137">
        <f t="shared" si="179"/>
        <v>9.0277777777778567E-3</v>
      </c>
      <c r="I5696" s="312">
        <v>78</v>
      </c>
      <c r="J5696" s="1" t="s">
        <v>178</v>
      </c>
      <c r="K5696" s="1" t="s">
        <v>834</v>
      </c>
      <c r="L5696" s="1" t="s">
        <v>130</v>
      </c>
      <c r="M5696" s="1" t="s">
        <v>10985</v>
      </c>
      <c r="N5696" s="17">
        <v>35</v>
      </c>
      <c r="O5696" s="17" t="s">
        <v>66</v>
      </c>
      <c r="P5696" s="17" t="s">
        <v>10986</v>
      </c>
      <c r="Q5696" s="929" t="s">
        <v>10987</v>
      </c>
      <c r="R5696" s="518">
        <v>4.625</v>
      </c>
      <c r="S5696" s="518">
        <v>6.8890000000000002</v>
      </c>
      <c r="T5696" s="518">
        <f>SUM(R5696:S5696)</f>
        <v>11.513999999999999</v>
      </c>
      <c r="U5696" s="28" t="s">
        <v>75</v>
      </c>
      <c r="V5696" s="36">
        <v>2004</v>
      </c>
      <c r="W5696" s="36" t="s">
        <v>1536</v>
      </c>
      <c r="X5696" s="52" t="s">
        <v>1071</v>
      </c>
      <c r="Y5696" s="182" t="s">
        <v>6013</v>
      </c>
      <c r="Z5696" s="36">
        <v>100</v>
      </c>
      <c r="AA5696" s="182" t="s">
        <v>9775</v>
      </c>
      <c r="AB5696" s="36">
        <v>0</v>
      </c>
      <c r="AC5696" s="117" t="s">
        <v>6013</v>
      </c>
      <c r="AD5696" s="18" t="s">
        <v>61</v>
      </c>
      <c r="AE5696" s="36"/>
      <c r="AF5696" s="36"/>
      <c r="AG5696" s="100" t="s">
        <v>10988</v>
      </c>
    </row>
    <row r="5697" spans="1:36" hidden="1" x14ac:dyDescent="0.2">
      <c r="A5697" s="415" t="s">
        <v>10799</v>
      </c>
      <c r="B5697" s="1" t="s">
        <v>112</v>
      </c>
      <c r="C5697" s="1" t="s">
        <v>36</v>
      </c>
      <c r="D5697" s="866">
        <v>41983</v>
      </c>
      <c r="E5697" s="880"/>
      <c r="F5697" s="880"/>
      <c r="G5697" s="880"/>
      <c r="H5697" s="137">
        <f t="shared" si="179"/>
        <v>0</v>
      </c>
      <c r="I5697" s="312"/>
      <c r="J5697" s="1"/>
      <c r="K5697" s="1"/>
      <c r="L5697" s="1"/>
      <c r="M5697" s="1"/>
      <c r="N5697" s="17"/>
      <c r="O5697" s="17"/>
      <c r="P5697" s="17"/>
      <c r="Q5697" s="583"/>
      <c r="R5697" s="54"/>
      <c r="S5697" s="54"/>
      <c r="T5697" s="54"/>
      <c r="U5697" s="28"/>
      <c r="V5697" s="36"/>
      <c r="W5697" s="36"/>
      <c r="X5697" s="36"/>
      <c r="Y5697" s="182"/>
      <c r="Z5697" s="36"/>
      <c r="AA5697" s="182"/>
      <c r="AB5697" s="36"/>
      <c r="AC5697" s="36"/>
      <c r="AD5697" s="18"/>
      <c r="AE5697" s="36"/>
      <c r="AF5697" s="36"/>
      <c r="AG5697" s="100" t="s">
        <v>200</v>
      </c>
    </row>
    <row r="5698" spans="1:36" ht="15" hidden="1" customHeight="1" x14ac:dyDescent="0.2">
      <c r="A5698" s="415" t="s">
        <v>10799</v>
      </c>
      <c r="B5698" s="1" t="s">
        <v>112</v>
      </c>
      <c r="C5698" s="1" t="s">
        <v>36</v>
      </c>
      <c r="D5698" s="866">
        <v>41984</v>
      </c>
      <c r="E5698" s="880"/>
      <c r="F5698" s="880"/>
      <c r="G5698" s="880"/>
      <c r="H5698" s="137">
        <f t="shared" si="179"/>
        <v>0</v>
      </c>
      <c r="I5698" s="312"/>
      <c r="J5698" s="1"/>
      <c r="K5698" s="1"/>
      <c r="L5698" s="1"/>
      <c r="M5698" s="1"/>
      <c r="N5698" s="17"/>
      <c r="O5698" s="17"/>
      <c r="P5698" s="17"/>
      <c r="Q5698" s="583"/>
      <c r="R5698" s="54"/>
      <c r="S5698" s="54"/>
      <c r="T5698" s="54"/>
      <c r="U5698" s="28"/>
      <c r="V5698" s="36"/>
      <c r="W5698" s="36"/>
      <c r="X5698" s="36"/>
      <c r="Y5698" s="182"/>
      <c r="Z5698" s="36"/>
      <c r="AA5698" s="182"/>
      <c r="AB5698" s="36"/>
      <c r="AC5698" s="36"/>
      <c r="AD5698" s="18"/>
      <c r="AE5698" s="36"/>
      <c r="AF5698" s="36"/>
      <c r="AG5698" s="100" t="s">
        <v>200</v>
      </c>
    </row>
    <row r="5699" spans="1:36" ht="141" hidden="1" customHeight="1" x14ac:dyDescent="0.2">
      <c r="A5699" s="415" t="s">
        <v>10799</v>
      </c>
      <c r="B5699" s="232" t="s">
        <v>112</v>
      </c>
      <c r="C5699" s="232" t="s">
        <v>36</v>
      </c>
      <c r="D5699" s="867">
        <v>41995</v>
      </c>
      <c r="E5699" s="873">
        <v>0.30902777777777779</v>
      </c>
      <c r="F5699" s="867">
        <v>41995</v>
      </c>
      <c r="G5699" s="873">
        <v>0.41111111111111115</v>
      </c>
      <c r="H5699" s="542">
        <f t="shared" si="179"/>
        <v>0.10208333333333336</v>
      </c>
      <c r="I5699" s="104">
        <v>36</v>
      </c>
      <c r="J5699" s="104" t="s">
        <v>146</v>
      </c>
      <c r="K5699" s="104" t="s">
        <v>834</v>
      </c>
      <c r="L5699" s="104" t="s">
        <v>130</v>
      </c>
      <c r="M5699" s="104" t="s">
        <v>11363</v>
      </c>
      <c r="N5699" s="104">
        <v>35</v>
      </c>
      <c r="O5699" s="104" t="s">
        <v>66</v>
      </c>
      <c r="P5699" s="104" t="s">
        <v>11363</v>
      </c>
      <c r="Q5699" s="269" t="s">
        <v>11725</v>
      </c>
      <c r="R5699" s="99">
        <v>13.95</v>
      </c>
      <c r="S5699" s="99">
        <v>1.0780000000000001</v>
      </c>
      <c r="T5699" s="99">
        <f>SUM(R5699:S5699)</f>
        <v>15.027999999999999</v>
      </c>
      <c r="U5699" s="28" t="s">
        <v>75</v>
      </c>
      <c r="V5699" s="36">
        <v>1957</v>
      </c>
      <c r="W5699" s="36" t="s">
        <v>1536</v>
      </c>
      <c r="X5699" s="52" t="s">
        <v>1071</v>
      </c>
      <c r="Y5699" s="182" t="s">
        <v>6013</v>
      </c>
      <c r="Z5699" s="36">
        <v>100</v>
      </c>
      <c r="AA5699" s="182" t="s">
        <v>9775</v>
      </c>
      <c r="AB5699" s="36">
        <v>0</v>
      </c>
      <c r="AC5699" s="36" t="s">
        <v>6013</v>
      </c>
      <c r="AD5699" s="18" t="s">
        <v>62</v>
      </c>
      <c r="AE5699" s="36"/>
      <c r="AF5699" s="36"/>
      <c r="AG5699" s="100" t="s">
        <v>11725</v>
      </c>
      <c r="AH5699" s="715"/>
      <c r="AI5699" s="715"/>
      <c r="AJ5699" s="715"/>
    </row>
    <row r="5700" spans="1:36" ht="15" hidden="1" customHeight="1" x14ac:dyDescent="0.2">
      <c r="A5700" s="415" t="s">
        <v>10799</v>
      </c>
      <c r="B5700" s="140" t="s">
        <v>112</v>
      </c>
      <c r="C5700" s="140" t="s">
        <v>36</v>
      </c>
      <c r="D5700" s="315">
        <v>41997</v>
      </c>
      <c r="E5700" s="98">
        <v>0.58194444444444449</v>
      </c>
      <c r="F5700" s="31">
        <v>41997</v>
      </c>
      <c r="G5700" s="98">
        <v>0.91527777777777775</v>
      </c>
      <c r="H5700" s="30">
        <f t="shared" si="179"/>
        <v>0.33333333333333326</v>
      </c>
      <c r="I5700" s="908">
        <v>11</v>
      </c>
      <c r="J5700" s="28" t="s">
        <v>178</v>
      </c>
      <c r="K5700" s="28" t="s">
        <v>133</v>
      </c>
      <c r="L5700" s="28" t="s">
        <v>128</v>
      </c>
      <c r="M5700" s="28" t="s">
        <v>11391</v>
      </c>
      <c r="N5700" s="18" t="s">
        <v>103</v>
      </c>
      <c r="O5700" s="18" t="s">
        <v>66</v>
      </c>
      <c r="P5700" s="18" t="s">
        <v>1746</v>
      </c>
      <c r="Q5700" s="269" t="s">
        <v>11392</v>
      </c>
      <c r="R5700" s="518">
        <v>18.774000000000001</v>
      </c>
      <c r="S5700" s="518">
        <v>0.54100000000000004</v>
      </c>
      <c r="T5700" s="99">
        <f>SUM(R5700:S5700)</f>
        <v>19.315000000000001</v>
      </c>
      <c r="U5700" s="28" t="s">
        <v>75</v>
      </c>
      <c r="V5700" s="36">
        <v>1968</v>
      </c>
      <c r="W5700" s="36" t="s">
        <v>2287</v>
      </c>
      <c r="X5700" s="52" t="s">
        <v>1071</v>
      </c>
      <c r="Y5700" s="182" t="s">
        <v>2671</v>
      </c>
      <c r="Z5700" s="36">
        <v>100</v>
      </c>
      <c r="AA5700" s="182" t="s">
        <v>6059</v>
      </c>
      <c r="AB5700" s="36">
        <v>0</v>
      </c>
      <c r="AC5700" s="117" t="s">
        <v>2671</v>
      </c>
      <c r="AD5700" s="18" t="s">
        <v>49</v>
      </c>
      <c r="AE5700" s="36" t="s">
        <v>102</v>
      </c>
      <c r="AF5700" s="36"/>
      <c r="AG5700" s="269" t="s">
        <v>11393</v>
      </c>
    </row>
    <row r="5701" spans="1:36" ht="15" hidden="1" customHeight="1" x14ac:dyDescent="0.2">
      <c r="A5701" s="415" t="s">
        <v>10799</v>
      </c>
      <c r="B5701" s="140" t="s">
        <v>112</v>
      </c>
      <c r="C5701" s="140" t="s">
        <v>36</v>
      </c>
      <c r="D5701" s="315">
        <v>41997</v>
      </c>
      <c r="E5701" s="98">
        <v>0.58194444444444449</v>
      </c>
      <c r="F5701" s="31">
        <v>41998</v>
      </c>
      <c r="G5701" s="98">
        <v>0.59375</v>
      </c>
      <c r="H5701" s="196">
        <v>1.0118055555555556</v>
      </c>
      <c r="I5701" s="179"/>
      <c r="J5701" s="28" t="s">
        <v>178</v>
      </c>
      <c r="K5701" s="28" t="s">
        <v>834</v>
      </c>
      <c r="L5701" s="28" t="s">
        <v>128</v>
      </c>
      <c r="M5701" s="28" t="s">
        <v>11403</v>
      </c>
      <c r="N5701" s="18" t="s">
        <v>103</v>
      </c>
      <c r="O5701" s="18" t="s">
        <v>66</v>
      </c>
      <c r="P5701" s="18" t="s">
        <v>11726</v>
      </c>
      <c r="Q5701" s="269" t="s">
        <v>11404</v>
      </c>
      <c r="R5701" s="99">
        <v>20.913</v>
      </c>
      <c r="S5701" s="99">
        <v>0.17299999999999999</v>
      </c>
      <c r="T5701" s="99">
        <f>SUM(R5701:S5701)</f>
        <v>21.085999999999999</v>
      </c>
      <c r="U5701" s="28" t="s">
        <v>75</v>
      </c>
      <c r="V5701" s="36">
        <v>1968</v>
      </c>
      <c r="W5701" s="36" t="s">
        <v>2287</v>
      </c>
      <c r="X5701" s="52" t="s">
        <v>1071</v>
      </c>
      <c r="Y5701" s="182" t="s">
        <v>2671</v>
      </c>
      <c r="Z5701" s="36">
        <v>100</v>
      </c>
      <c r="AA5701" s="182" t="s">
        <v>6059</v>
      </c>
      <c r="AB5701" s="36">
        <v>0</v>
      </c>
      <c r="AC5701" s="36" t="s">
        <v>2671</v>
      </c>
      <c r="AD5701" s="18" t="s">
        <v>49</v>
      </c>
      <c r="AE5701" s="36" t="s">
        <v>102</v>
      </c>
      <c r="AF5701" s="36" t="s">
        <v>101</v>
      </c>
      <c r="AG5701" s="269" t="s">
        <v>11405</v>
      </c>
    </row>
    <row r="5702" spans="1:36" ht="47.25" hidden="1" customHeight="1" x14ac:dyDescent="0.2">
      <c r="A5702" s="36" t="s">
        <v>2104</v>
      </c>
      <c r="B5702" s="28" t="s">
        <v>12230</v>
      </c>
      <c r="C5702" s="28" t="s">
        <v>12230</v>
      </c>
      <c r="D5702" s="37">
        <v>41741</v>
      </c>
      <c r="E5702" s="38">
        <v>0.66111111111111109</v>
      </c>
      <c r="F5702" s="37">
        <v>41741</v>
      </c>
      <c r="G5702" s="38">
        <v>0.7597222222222223</v>
      </c>
      <c r="H5702" s="38">
        <v>9.8611111111111108E-2</v>
      </c>
      <c r="I5702" s="36">
        <v>13</v>
      </c>
      <c r="J5702" s="28" t="s">
        <v>12231</v>
      </c>
      <c r="K5702" s="28" t="s">
        <v>135</v>
      </c>
      <c r="L5702" s="28" t="s">
        <v>128</v>
      </c>
      <c r="M5702" s="28" t="s">
        <v>402</v>
      </c>
      <c r="N5702" s="28" t="s">
        <v>103</v>
      </c>
      <c r="O5702" s="28" t="s">
        <v>66</v>
      </c>
      <c r="P5702" s="28" t="s">
        <v>12232</v>
      </c>
      <c r="Q5702" s="28" t="s">
        <v>12233</v>
      </c>
      <c r="R5702" s="826">
        <v>4</v>
      </c>
      <c r="S5702" s="28"/>
      <c r="T5702" s="826">
        <v>4</v>
      </c>
      <c r="U5702" s="28" t="s">
        <v>82</v>
      </c>
      <c r="V5702" s="28">
        <v>1993</v>
      </c>
      <c r="W5702" s="28"/>
      <c r="X5702" s="28"/>
      <c r="Y5702" s="31" t="s">
        <v>12234</v>
      </c>
      <c r="Z5702" s="28"/>
      <c r="AA5702" s="31" t="s">
        <v>12235</v>
      </c>
      <c r="AB5702" s="28"/>
      <c r="AC5702" s="28"/>
      <c r="AD5702" s="28" t="s">
        <v>49</v>
      </c>
      <c r="AE5702" s="28" t="s">
        <v>101</v>
      </c>
      <c r="AF5702" s="28" t="s">
        <v>95</v>
      </c>
      <c r="AG5702" s="28"/>
      <c r="AH5702" s="3"/>
      <c r="AI5702" s="3"/>
      <c r="AJ5702" s="3"/>
    </row>
    <row r="5703" spans="1:36" ht="19.5" hidden="1" customHeight="1" x14ac:dyDescent="0.2">
      <c r="A5703" s="36" t="s">
        <v>3297</v>
      </c>
      <c r="B5703" s="28" t="s">
        <v>12230</v>
      </c>
      <c r="C5703" s="28" t="s">
        <v>12230</v>
      </c>
      <c r="D5703" s="37">
        <v>41769</v>
      </c>
      <c r="E5703" s="38">
        <v>0.71527777777777779</v>
      </c>
      <c r="F5703" s="37">
        <v>41769</v>
      </c>
      <c r="G5703" s="38">
        <v>0.73611111111111116</v>
      </c>
      <c r="H5703" s="38">
        <v>3.4722222222222224E-2</v>
      </c>
      <c r="I5703" s="36">
        <v>13</v>
      </c>
      <c r="J5703" s="28" t="s">
        <v>12231</v>
      </c>
      <c r="K5703" s="28" t="s">
        <v>135</v>
      </c>
      <c r="L5703" s="28" t="s">
        <v>128</v>
      </c>
      <c r="M5703" s="28" t="s">
        <v>402</v>
      </c>
      <c r="N5703" s="28" t="s">
        <v>103</v>
      </c>
      <c r="O5703" s="28" t="s">
        <v>66</v>
      </c>
      <c r="P5703" s="28" t="s">
        <v>12236</v>
      </c>
      <c r="Q5703" s="28" t="s">
        <v>12237</v>
      </c>
      <c r="R5703" s="826">
        <v>20.399999999999999</v>
      </c>
      <c r="S5703" s="28"/>
      <c r="T5703" s="826">
        <v>20.399999999999999</v>
      </c>
      <c r="U5703" s="28" t="s">
        <v>82</v>
      </c>
      <c r="V5703" s="28">
        <v>1993</v>
      </c>
      <c r="W5703" s="28"/>
      <c r="X5703" s="28"/>
      <c r="Y5703" s="31" t="s">
        <v>12238</v>
      </c>
      <c r="Z5703" s="28"/>
      <c r="AA5703" s="31" t="s">
        <v>12239</v>
      </c>
      <c r="AB5703" s="28"/>
      <c r="AC5703" s="28"/>
      <c r="AD5703" s="28" t="s">
        <v>56</v>
      </c>
      <c r="AE5703" s="28" t="s">
        <v>101</v>
      </c>
      <c r="AF5703" s="28" t="s">
        <v>95</v>
      </c>
      <c r="AG5703" s="28"/>
      <c r="AH5703" s="3"/>
      <c r="AI5703" s="3"/>
      <c r="AJ5703" s="3"/>
    </row>
    <row r="5704" spans="1:36" ht="15" hidden="1" customHeight="1" x14ac:dyDescent="0.2">
      <c r="A5704" s="36" t="s">
        <v>4114</v>
      </c>
      <c r="B5704" s="28" t="s">
        <v>12230</v>
      </c>
      <c r="C5704" s="28" t="s">
        <v>12230</v>
      </c>
      <c r="D5704" s="37">
        <v>41804</v>
      </c>
      <c r="E5704" s="38">
        <v>0.83194444444444438</v>
      </c>
      <c r="F5704" s="37">
        <v>41804</v>
      </c>
      <c r="G5704" s="38">
        <v>0.85763888888888884</v>
      </c>
      <c r="H5704" s="38">
        <v>2.5694444444444447E-2</v>
      </c>
      <c r="I5704" s="28">
        <v>46</v>
      </c>
      <c r="J5704" s="28" t="s">
        <v>12240</v>
      </c>
      <c r="K5704" s="28" t="s">
        <v>135</v>
      </c>
      <c r="L5704" s="28" t="s">
        <v>126</v>
      </c>
      <c r="M5704" s="28" t="s">
        <v>12241</v>
      </c>
      <c r="N5704" s="28" t="s">
        <v>103</v>
      </c>
      <c r="O5704" s="28" t="s">
        <v>68</v>
      </c>
      <c r="P5704" s="28" t="s">
        <v>12242</v>
      </c>
      <c r="Q5704" s="28" t="s">
        <v>12243</v>
      </c>
      <c r="R5704" s="28">
        <v>95</v>
      </c>
      <c r="S5704" s="28"/>
      <c r="T5704" s="28">
        <v>95</v>
      </c>
      <c r="U5704" s="28" t="s">
        <v>89</v>
      </c>
      <c r="V5704" s="28">
        <v>2013</v>
      </c>
      <c r="W5704" s="28" t="s">
        <v>12244</v>
      </c>
      <c r="X5704" s="28"/>
      <c r="Y5704" s="28"/>
      <c r="Z5704" s="28"/>
      <c r="AA5704" s="28"/>
      <c r="AB5704" s="28"/>
      <c r="AC5704" s="28"/>
      <c r="AD5704" s="28" t="s">
        <v>61</v>
      </c>
      <c r="AE5704" s="28" t="s">
        <v>100</v>
      </c>
      <c r="AF5704" s="28"/>
      <c r="AG5704" s="28"/>
      <c r="AH5704" s="3"/>
      <c r="AI5704" s="3"/>
      <c r="AJ5704" s="3"/>
    </row>
    <row r="5705" spans="1:36" ht="15" hidden="1" customHeight="1" x14ac:dyDescent="0.2">
      <c r="A5705" s="1103" t="s">
        <v>10799</v>
      </c>
      <c r="B5705" s="28" t="s">
        <v>12230</v>
      </c>
      <c r="C5705" s="28" t="s">
        <v>12230</v>
      </c>
      <c r="D5705" s="289">
        <v>41989</v>
      </c>
      <c r="E5705" s="99" t="s">
        <v>12245</v>
      </c>
      <c r="F5705" s="37">
        <v>41989</v>
      </c>
      <c r="G5705" s="36" t="s">
        <v>12246</v>
      </c>
      <c r="H5705" s="117">
        <v>42036</v>
      </c>
      <c r="I5705" s="36">
        <v>6</v>
      </c>
      <c r="J5705" s="36" t="s">
        <v>12247</v>
      </c>
      <c r="K5705" s="36" t="s">
        <v>12248</v>
      </c>
      <c r="L5705" s="52" t="s">
        <v>130</v>
      </c>
      <c r="M5705" s="36" t="s">
        <v>12249</v>
      </c>
      <c r="N5705" s="28" t="s">
        <v>103</v>
      </c>
      <c r="O5705" s="36" t="s">
        <v>67</v>
      </c>
      <c r="P5705" s="36" t="s">
        <v>12250</v>
      </c>
      <c r="Q5705" s="52"/>
      <c r="R5705" s="99">
        <v>5.0999999999999996</v>
      </c>
      <c r="S5705" s="99"/>
      <c r="T5705" s="99">
        <v>5.0999999999999996</v>
      </c>
      <c r="U5705" s="36"/>
      <c r="V5705" s="36"/>
      <c r="W5705" s="36"/>
      <c r="X5705" s="36"/>
      <c r="Y5705" s="36"/>
      <c r="Z5705" s="36"/>
      <c r="AA5705" s="36"/>
      <c r="AB5705" s="36"/>
      <c r="AC5705" s="36"/>
      <c r="AD5705" s="36"/>
      <c r="AE5705" s="36"/>
      <c r="AF5705" s="36"/>
      <c r="AG5705" s="36"/>
    </row>
    <row r="5706" spans="1:36" ht="15" hidden="1" customHeight="1" x14ac:dyDescent="0.2">
      <c r="A5706" s="1104" t="s">
        <v>10799</v>
      </c>
      <c r="B5706" s="36" t="s">
        <v>12230</v>
      </c>
      <c r="C5706" s="36" t="s">
        <v>12230</v>
      </c>
      <c r="D5706" s="37">
        <v>42003</v>
      </c>
      <c r="E5706" s="110">
        <v>0.53472222222222221</v>
      </c>
      <c r="F5706" s="37">
        <v>42003</v>
      </c>
      <c r="G5706" s="110">
        <v>0.7368055555555556</v>
      </c>
      <c r="H5706" s="110">
        <v>0.20208333333333331</v>
      </c>
      <c r="I5706" s="36">
        <v>12</v>
      </c>
      <c r="J5706" s="36" t="s">
        <v>12251</v>
      </c>
      <c r="K5706" s="36" t="s">
        <v>9400</v>
      </c>
      <c r="L5706" s="36" t="s">
        <v>128</v>
      </c>
      <c r="M5706" s="36" t="s">
        <v>12252</v>
      </c>
      <c r="N5706" s="28" t="s">
        <v>103</v>
      </c>
      <c r="O5706" s="36" t="s">
        <v>66</v>
      </c>
      <c r="P5706" s="115" t="s">
        <v>12253</v>
      </c>
      <c r="Q5706" s="45" t="s">
        <v>12254</v>
      </c>
      <c r="R5706" s="99">
        <v>43</v>
      </c>
      <c r="S5706" s="99"/>
      <c r="T5706" s="99">
        <v>43</v>
      </c>
      <c r="U5706" s="36" t="s">
        <v>12255</v>
      </c>
      <c r="V5706" s="36">
        <v>2011</v>
      </c>
      <c r="W5706" s="36" t="s">
        <v>12256</v>
      </c>
      <c r="X5706" s="36"/>
      <c r="Y5706" s="36"/>
      <c r="Z5706" s="36"/>
      <c r="AA5706" s="36"/>
      <c r="AB5706" s="36"/>
      <c r="AC5706" s="36"/>
      <c r="AD5706" s="36" t="s">
        <v>56</v>
      </c>
      <c r="AE5706" s="36" t="s">
        <v>12257</v>
      </c>
      <c r="AF5706" s="36" t="s">
        <v>95</v>
      </c>
      <c r="AG5706" s="36"/>
      <c r="AH5706" s="24"/>
      <c r="AI5706" s="24"/>
      <c r="AJ5706" s="24"/>
    </row>
    <row r="5707" spans="1:36" ht="15" hidden="1" customHeight="1" x14ac:dyDescent="0.2">
      <c r="A5707" s="36" t="s">
        <v>2028</v>
      </c>
      <c r="B5707" s="36" t="s">
        <v>118</v>
      </c>
      <c r="C5707" s="36" t="s">
        <v>332</v>
      </c>
      <c r="D5707" s="37">
        <v>41640</v>
      </c>
      <c r="E5707" s="38">
        <v>0.80972222222222223</v>
      </c>
      <c r="F5707" s="37">
        <v>41640</v>
      </c>
      <c r="G5707" s="38">
        <v>0.81041666666666667</v>
      </c>
      <c r="H5707" s="194">
        <v>6.9444444444444447E-4</v>
      </c>
      <c r="I5707" s="404">
        <v>4</v>
      </c>
      <c r="J5707" s="404" t="s">
        <v>183</v>
      </c>
      <c r="K5707" s="404"/>
      <c r="L5707" s="115" t="s">
        <v>126</v>
      </c>
      <c r="M5707" s="404" t="s">
        <v>333</v>
      </c>
      <c r="N5707" s="36">
        <v>0.4</v>
      </c>
      <c r="O5707" s="36" t="s">
        <v>71</v>
      </c>
      <c r="P5707" s="404" t="s">
        <v>71</v>
      </c>
      <c r="Q5707" s="18" t="s">
        <v>334</v>
      </c>
      <c r="R5707" s="79">
        <v>0.2</v>
      </c>
      <c r="S5707" s="79"/>
      <c r="T5707" s="36">
        <f t="shared" ref="T5707:T5712" si="180">R5707+S5707</f>
        <v>0.2</v>
      </c>
      <c r="U5707" s="36" t="s">
        <v>88</v>
      </c>
      <c r="V5707" s="404" t="s">
        <v>183</v>
      </c>
      <c r="W5707" s="404" t="s">
        <v>183</v>
      </c>
      <c r="X5707" s="404" t="s">
        <v>183</v>
      </c>
      <c r="Y5707" s="404" t="s">
        <v>183</v>
      </c>
      <c r="Z5707" s="404" t="s">
        <v>183</v>
      </c>
      <c r="AA5707" s="404" t="s">
        <v>183</v>
      </c>
      <c r="AB5707" s="404" t="s">
        <v>183</v>
      </c>
      <c r="AC5707" s="404" t="s">
        <v>183</v>
      </c>
      <c r="AD5707" s="36" t="s">
        <v>61</v>
      </c>
      <c r="AE5707" s="404" t="s">
        <v>183</v>
      </c>
      <c r="AF5707" s="404" t="s">
        <v>183</v>
      </c>
      <c r="AG5707" s="36"/>
      <c r="AH5707" s="22" t="s">
        <v>388</v>
      </c>
      <c r="AJ5707" s="3" t="s">
        <v>2261</v>
      </c>
    </row>
    <row r="5708" spans="1:36" ht="15" hidden="1" customHeight="1" x14ac:dyDescent="0.2">
      <c r="A5708" s="36" t="s">
        <v>2028</v>
      </c>
      <c r="B5708" s="36" t="s">
        <v>118</v>
      </c>
      <c r="C5708" s="36" t="s">
        <v>332</v>
      </c>
      <c r="D5708" s="37">
        <v>41641</v>
      </c>
      <c r="E5708" s="38">
        <v>0.78055555555555556</v>
      </c>
      <c r="F5708" s="37">
        <v>41641</v>
      </c>
      <c r="G5708" s="38">
        <v>0.81041666666666667</v>
      </c>
      <c r="H5708" s="194">
        <v>5.0694444444444452E-2</v>
      </c>
      <c r="I5708" s="404">
        <v>2</v>
      </c>
      <c r="J5708" s="404" t="s">
        <v>183</v>
      </c>
      <c r="K5708" s="404"/>
      <c r="L5708" s="115" t="s">
        <v>126</v>
      </c>
      <c r="M5708" s="404" t="s">
        <v>335</v>
      </c>
      <c r="N5708" s="36">
        <v>0.4</v>
      </c>
      <c r="O5708" s="36" t="s">
        <v>71</v>
      </c>
      <c r="P5708" s="404" t="s">
        <v>71</v>
      </c>
      <c r="Q5708" s="18" t="s">
        <v>336</v>
      </c>
      <c r="R5708" s="144">
        <v>1.24</v>
      </c>
      <c r="S5708" s="144">
        <v>1.47</v>
      </c>
      <c r="T5708" s="144">
        <f t="shared" si="180"/>
        <v>2.71</v>
      </c>
      <c r="U5708" s="36" t="s">
        <v>88</v>
      </c>
      <c r="V5708" s="404" t="s">
        <v>183</v>
      </c>
      <c r="W5708" s="404" t="s">
        <v>183</v>
      </c>
      <c r="X5708" s="404" t="s">
        <v>183</v>
      </c>
      <c r="Y5708" s="404" t="s">
        <v>183</v>
      </c>
      <c r="Z5708" s="404" t="s">
        <v>183</v>
      </c>
      <c r="AA5708" s="404" t="s">
        <v>183</v>
      </c>
      <c r="AB5708" s="404" t="s">
        <v>183</v>
      </c>
      <c r="AC5708" s="404" t="s">
        <v>183</v>
      </c>
      <c r="AD5708" s="36" t="s">
        <v>61</v>
      </c>
      <c r="AE5708" s="404" t="s">
        <v>183</v>
      </c>
      <c r="AF5708" s="404" t="s">
        <v>183</v>
      </c>
      <c r="AG5708" s="36"/>
      <c r="AH5708" s="22" t="s">
        <v>388</v>
      </c>
    </row>
    <row r="5709" spans="1:36" ht="97.5" hidden="1" customHeight="1" x14ac:dyDescent="0.2">
      <c r="A5709" s="36" t="s">
        <v>2028</v>
      </c>
      <c r="B5709" s="36" t="s">
        <v>118</v>
      </c>
      <c r="C5709" s="36" t="s">
        <v>337</v>
      </c>
      <c r="D5709" s="37">
        <v>41642</v>
      </c>
      <c r="E5709" s="38">
        <v>0.40486111111111112</v>
      </c>
      <c r="F5709" s="37">
        <v>41642</v>
      </c>
      <c r="G5709" s="38">
        <v>0.42430555555555555</v>
      </c>
      <c r="H5709" s="194">
        <v>1.9444444444444445E-2</v>
      </c>
      <c r="I5709" s="36">
        <v>7</v>
      </c>
      <c r="J5709" s="36" t="s">
        <v>338</v>
      </c>
      <c r="K5709" s="36" t="s">
        <v>133</v>
      </c>
      <c r="L5709" s="36" t="s">
        <v>125</v>
      </c>
      <c r="M5709" s="36" t="s">
        <v>339</v>
      </c>
      <c r="N5709" s="36" t="s">
        <v>103</v>
      </c>
      <c r="O5709" s="36" t="s">
        <v>66</v>
      </c>
      <c r="P5709" s="36" t="s">
        <v>340</v>
      </c>
      <c r="Q5709" s="18" t="s">
        <v>341</v>
      </c>
      <c r="R5709" s="79">
        <v>1.1299999999999999</v>
      </c>
      <c r="S5709" s="79">
        <v>2.68</v>
      </c>
      <c r="T5709" s="36">
        <f t="shared" si="180"/>
        <v>3.81</v>
      </c>
      <c r="U5709" s="36" t="s">
        <v>82</v>
      </c>
      <c r="V5709" s="36"/>
      <c r="W5709" s="36"/>
      <c r="X5709" s="36"/>
      <c r="Y5709" s="36"/>
      <c r="Z5709" s="36"/>
      <c r="AA5709" s="36"/>
      <c r="AB5709" s="36"/>
      <c r="AC5709" s="36"/>
      <c r="AD5709" s="211" t="s">
        <v>55</v>
      </c>
      <c r="AE5709" s="36"/>
      <c r="AF5709" s="36"/>
      <c r="AG5709" s="18"/>
    </row>
    <row r="5710" spans="1:36" ht="15" hidden="1" customHeight="1" x14ac:dyDescent="0.2">
      <c r="A5710" s="36" t="s">
        <v>2028</v>
      </c>
      <c r="B5710" s="36" t="s">
        <v>118</v>
      </c>
      <c r="C5710" s="36" t="s">
        <v>342</v>
      </c>
      <c r="D5710" s="37">
        <v>41642</v>
      </c>
      <c r="E5710" s="38">
        <v>0.66111111111111109</v>
      </c>
      <c r="F5710" s="37">
        <v>41642</v>
      </c>
      <c r="G5710" s="38">
        <v>0.68958333333333333</v>
      </c>
      <c r="H5710" s="194">
        <f>G5710-E5710</f>
        <v>2.8472222222222232E-2</v>
      </c>
      <c r="I5710" s="36">
        <v>14</v>
      </c>
      <c r="J5710" s="404" t="s">
        <v>183</v>
      </c>
      <c r="K5710" s="404"/>
      <c r="L5710" s="36" t="s">
        <v>125</v>
      </c>
      <c r="M5710" s="404" t="s">
        <v>343</v>
      </c>
      <c r="N5710" s="36">
        <v>0.4</v>
      </c>
      <c r="O5710" s="36" t="s">
        <v>69</v>
      </c>
      <c r="P5710" s="404" t="s">
        <v>69</v>
      </c>
      <c r="Q5710" s="18" t="s">
        <v>344</v>
      </c>
      <c r="R5710" s="144">
        <v>13.66</v>
      </c>
      <c r="S5710" s="144">
        <v>3.55</v>
      </c>
      <c r="T5710" s="144">
        <f t="shared" si="180"/>
        <v>17.21</v>
      </c>
      <c r="U5710" s="36" t="s">
        <v>90</v>
      </c>
      <c r="V5710" s="404" t="s">
        <v>183</v>
      </c>
      <c r="W5710" s="404" t="s">
        <v>183</v>
      </c>
      <c r="X5710" s="404" t="s">
        <v>183</v>
      </c>
      <c r="Y5710" s="404" t="s">
        <v>183</v>
      </c>
      <c r="Z5710" s="404" t="s">
        <v>183</v>
      </c>
      <c r="AA5710" s="404" t="s">
        <v>183</v>
      </c>
      <c r="AB5710" s="404" t="s">
        <v>183</v>
      </c>
      <c r="AC5710" s="404" t="s">
        <v>183</v>
      </c>
      <c r="AD5710" s="211" t="s">
        <v>55</v>
      </c>
      <c r="AE5710" s="348" t="s">
        <v>183</v>
      </c>
      <c r="AF5710" s="348" t="s">
        <v>183</v>
      </c>
      <c r="AG5710" s="18"/>
    </row>
    <row r="5711" spans="1:36" ht="15" hidden="1" customHeight="1" x14ac:dyDescent="0.2">
      <c r="A5711" s="36" t="s">
        <v>2028</v>
      </c>
      <c r="B5711" s="36" t="s">
        <v>118</v>
      </c>
      <c r="C5711" s="36" t="s">
        <v>332</v>
      </c>
      <c r="D5711" s="37">
        <v>41642</v>
      </c>
      <c r="E5711" s="80">
        <v>0.40763888888888888</v>
      </c>
      <c r="F5711" s="37">
        <v>41642</v>
      </c>
      <c r="G5711" s="81">
        <v>0.41805555555555557</v>
      </c>
      <c r="H5711" s="38">
        <f>G5711-E5711</f>
        <v>1.0416666666666685E-2</v>
      </c>
      <c r="I5711" s="36">
        <v>1</v>
      </c>
      <c r="J5711" s="404" t="s">
        <v>183</v>
      </c>
      <c r="K5711" s="404" t="s">
        <v>183</v>
      </c>
      <c r="L5711" s="115" t="s">
        <v>126</v>
      </c>
      <c r="M5711" s="404" t="s">
        <v>345</v>
      </c>
      <c r="N5711" s="36">
        <v>0.4</v>
      </c>
      <c r="O5711" s="36" t="s">
        <v>71</v>
      </c>
      <c r="P5711" s="404" t="s">
        <v>71</v>
      </c>
      <c r="Q5711" s="155" t="s">
        <v>2280</v>
      </c>
      <c r="R5711" s="144"/>
      <c r="S5711" s="144">
        <v>1.02</v>
      </c>
      <c r="T5711" s="144">
        <f t="shared" si="180"/>
        <v>1.02</v>
      </c>
      <c r="U5711" s="36" t="s">
        <v>88</v>
      </c>
      <c r="V5711" s="404" t="s">
        <v>183</v>
      </c>
      <c r="W5711" s="404" t="s">
        <v>183</v>
      </c>
      <c r="X5711" s="404" t="s">
        <v>183</v>
      </c>
      <c r="Y5711" s="404" t="s">
        <v>183</v>
      </c>
      <c r="Z5711" s="404" t="s">
        <v>183</v>
      </c>
      <c r="AA5711" s="404" t="s">
        <v>183</v>
      </c>
      <c r="AB5711" s="404" t="s">
        <v>183</v>
      </c>
      <c r="AC5711" s="404" t="s">
        <v>183</v>
      </c>
      <c r="AD5711" s="36" t="s">
        <v>61</v>
      </c>
      <c r="AE5711" s="348"/>
      <c r="AF5711" s="348"/>
      <c r="AG5711" s="18"/>
      <c r="AH5711" s="22" t="s">
        <v>388</v>
      </c>
    </row>
    <row r="5712" spans="1:36" ht="15" hidden="1" customHeight="1" x14ac:dyDescent="0.2">
      <c r="A5712" s="36" t="s">
        <v>2028</v>
      </c>
      <c r="B5712" s="36" t="s">
        <v>118</v>
      </c>
      <c r="C5712" s="36" t="s">
        <v>337</v>
      </c>
      <c r="D5712" s="37">
        <v>41642</v>
      </c>
      <c r="E5712" s="80">
        <v>0.68194444444444446</v>
      </c>
      <c r="F5712" s="37">
        <v>41642</v>
      </c>
      <c r="G5712" s="80">
        <v>0.82708333333333339</v>
      </c>
      <c r="H5712" s="194">
        <f>G5712-E5712</f>
        <v>0.14513888888888893</v>
      </c>
      <c r="I5712" s="36">
        <v>1</v>
      </c>
      <c r="J5712" s="404" t="s">
        <v>183</v>
      </c>
      <c r="K5712" s="404"/>
      <c r="L5712" s="115" t="s">
        <v>130</v>
      </c>
      <c r="M5712" s="36" t="s">
        <v>347</v>
      </c>
      <c r="N5712" s="36">
        <v>0.4</v>
      </c>
      <c r="O5712" s="36" t="s">
        <v>64</v>
      </c>
      <c r="P5712" s="36" t="s">
        <v>348</v>
      </c>
      <c r="Q5712" s="18" t="s">
        <v>349</v>
      </c>
      <c r="R5712" s="79">
        <v>6.72</v>
      </c>
      <c r="S5712" s="79">
        <v>1.3</v>
      </c>
      <c r="T5712" s="36">
        <f t="shared" si="180"/>
        <v>8.02</v>
      </c>
      <c r="U5712" s="36" t="s">
        <v>75</v>
      </c>
      <c r="V5712" s="36"/>
      <c r="W5712" s="36"/>
      <c r="X5712" s="36"/>
      <c r="Y5712" s="36"/>
      <c r="Z5712" s="36"/>
      <c r="AA5712" s="36"/>
      <c r="AB5712" s="36"/>
      <c r="AC5712" s="36"/>
      <c r="AD5712" s="211" t="s">
        <v>43</v>
      </c>
      <c r="AE5712" s="36"/>
      <c r="AF5712" s="36"/>
      <c r="AG5712" s="18"/>
    </row>
    <row r="5713" spans="1:36" ht="15" hidden="1" customHeight="1" x14ac:dyDescent="0.2">
      <c r="A5713" s="36" t="s">
        <v>2028</v>
      </c>
      <c r="B5713" s="36" t="s">
        <v>118</v>
      </c>
      <c r="C5713" s="36" t="s">
        <v>337</v>
      </c>
      <c r="D5713" s="37">
        <v>41643</v>
      </c>
      <c r="E5713" s="348"/>
      <c r="F5713" s="37"/>
      <c r="G5713" s="348"/>
      <c r="H5713" s="400"/>
      <c r="I5713" s="348"/>
      <c r="J5713" s="348"/>
      <c r="K5713" s="348"/>
      <c r="L5713" s="348"/>
      <c r="M5713" s="348"/>
      <c r="N5713" s="348"/>
      <c r="O5713" s="348"/>
      <c r="P5713" s="348"/>
      <c r="Q5713" s="18"/>
      <c r="R5713" s="348"/>
      <c r="S5713" s="348"/>
      <c r="T5713" s="36"/>
      <c r="U5713" s="348"/>
      <c r="V5713" s="348"/>
      <c r="W5713" s="348"/>
      <c r="X5713" s="348"/>
      <c r="Y5713" s="348"/>
      <c r="Z5713" s="348"/>
      <c r="AA5713" s="348"/>
      <c r="AB5713" s="348"/>
      <c r="AC5713" s="348"/>
      <c r="AD5713" s="441"/>
      <c r="AE5713" s="348"/>
      <c r="AF5713" s="348"/>
      <c r="AG5713" s="36" t="s">
        <v>200</v>
      </c>
    </row>
    <row r="5714" spans="1:36" ht="15" hidden="1" customHeight="1" x14ac:dyDescent="0.2">
      <c r="A5714" s="36" t="s">
        <v>2028</v>
      </c>
      <c r="B5714" s="36" t="s">
        <v>118</v>
      </c>
      <c r="C5714" s="36" t="s">
        <v>350</v>
      </c>
      <c r="D5714" s="37">
        <v>41644</v>
      </c>
      <c r="E5714" s="80">
        <v>0.68055555555555547</v>
      </c>
      <c r="F5714" s="37">
        <v>41644</v>
      </c>
      <c r="G5714" s="80">
        <v>0.68055555555555547</v>
      </c>
      <c r="H5714" s="194">
        <f>G5714-E5714</f>
        <v>0</v>
      </c>
      <c r="I5714" s="348">
        <v>1</v>
      </c>
      <c r="J5714" s="348" t="s">
        <v>183</v>
      </c>
      <c r="K5714" s="348" t="s">
        <v>183</v>
      </c>
      <c r="L5714" s="36" t="s">
        <v>126</v>
      </c>
      <c r="M5714" s="36" t="s">
        <v>351</v>
      </c>
      <c r="N5714" s="36">
        <v>0.4</v>
      </c>
      <c r="O5714" s="36" t="s">
        <v>72</v>
      </c>
      <c r="P5714" s="36" t="s">
        <v>352</v>
      </c>
      <c r="Q5714" s="82" t="s">
        <v>353</v>
      </c>
      <c r="R5714" s="79"/>
      <c r="S5714" s="79"/>
      <c r="T5714" s="36"/>
      <c r="U5714" s="348" t="s">
        <v>183</v>
      </c>
      <c r="V5714" s="348" t="s">
        <v>183</v>
      </c>
      <c r="W5714" s="348" t="s">
        <v>183</v>
      </c>
      <c r="X5714" s="348" t="s">
        <v>183</v>
      </c>
      <c r="Y5714" s="348" t="s">
        <v>183</v>
      </c>
      <c r="Z5714" s="348" t="s">
        <v>183</v>
      </c>
      <c r="AA5714" s="348" t="s">
        <v>183</v>
      </c>
      <c r="AB5714" s="348" t="s">
        <v>183</v>
      </c>
      <c r="AC5714" s="348" t="s">
        <v>183</v>
      </c>
      <c r="AD5714" s="36" t="s">
        <v>61</v>
      </c>
      <c r="AE5714" s="348" t="s">
        <v>183</v>
      </c>
      <c r="AF5714" s="348" t="s">
        <v>183</v>
      </c>
      <c r="AG5714" s="36"/>
      <c r="AH5714" s="22" t="s">
        <v>388</v>
      </c>
      <c r="AJ5714" s="3" t="s">
        <v>2261</v>
      </c>
    </row>
    <row r="5715" spans="1:36" hidden="1" x14ac:dyDescent="0.2">
      <c r="A5715" s="36" t="s">
        <v>2028</v>
      </c>
      <c r="B5715" s="36" t="s">
        <v>118</v>
      </c>
      <c r="C5715" s="36" t="s">
        <v>337</v>
      </c>
      <c r="D5715" s="37">
        <v>41645</v>
      </c>
      <c r="E5715" s="348"/>
      <c r="F5715" s="37"/>
      <c r="G5715" s="348"/>
      <c r="H5715" s="400"/>
      <c r="I5715" s="348"/>
      <c r="J5715" s="348"/>
      <c r="K5715" s="348"/>
      <c r="L5715" s="348"/>
      <c r="M5715" s="348"/>
      <c r="N5715" s="348"/>
      <c r="O5715" s="348"/>
      <c r="P5715" s="348"/>
      <c r="Q5715" s="18"/>
      <c r="R5715" s="348"/>
      <c r="S5715" s="348"/>
      <c r="T5715" s="36"/>
      <c r="U5715" s="348"/>
      <c r="V5715" s="348"/>
      <c r="W5715" s="348"/>
      <c r="X5715" s="348"/>
      <c r="Y5715" s="348"/>
      <c r="Z5715" s="348"/>
      <c r="AA5715" s="348"/>
      <c r="AB5715" s="348"/>
      <c r="AC5715" s="348"/>
      <c r="AD5715" s="441"/>
      <c r="AE5715" s="348"/>
      <c r="AF5715" s="348"/>
      <c r="AG5715" s="36" t="s">
        <v>200</v>
      </c>
    </row>
    <row r="5716" spans="1:36" hidden="1" x14ac:dyDescent="0.2">
      <c r="A5716" s="36" t="s">
        <v>2028</v>
      </c>
      <c r="B5716" s="36" t="s">
        <v>118</v>
      </c>
      <c r="C5716" s="36" t="s">
        <v>337</v>
      </c>
      <c r="D5716" s="37">
        <v>41646</v>
      </c>
      <c r="E5716" s="348"/>
      <c r="F5716" s="37"/>
      <c r="G5716" s="348"/>
      <c r="H5716" s="400"/>
      <c r="I5716" s="348"/>
      <c r="J5716" s="348"/>
      <c r="K5716" s="348"/>
      <c r="L5716" s="348"/>
      <c r="M5716" s="348"/>
      <c r="N5716" s="348"/>
      <c r="O5716" s="348"/>
      <c r="P5716" s="348"/>
      <c r="Q5716" s="18"/>
      <c r="R5716" s="348"/>
      <c r="S5716" s="348"/>
      <c r="T5716" s="36"/>
      <c r="U5716" s="348"/>
      <c r="V5716" s="348"/>
      <c r="W5716" s="348"/>
      <c r="X5716" s="348"/>
      <c r="Y5716" s="348"/>
      <c r="Z5716" s="348"/>
      <c r="AA5716" s="348"/>
      <c r="AB5716" s="348"/>
      <c r="AC5716" s="348"/>
      <c r="AD5716" s="441"/>
      <c r="AE5716" s="348"/>
      <c r="AF5716" s="348"/>
      <c r="AG5716" s="36" t="s">
        <v>200</v>
      </c>
    </row>
    <row r="5717" spans="1:36" ht="15" hidden="1" customHeight="1" x14ac:dyDescent="0.2">
      <c r="A5717" s="36" t="s">
        <v>2028</v>
      </c>
      <c r="B5717" s="36" t="s">
        <v>118</v>
      </c>
      <c r="C5717" s="36" t="s">
        <v>350</v>
      </c>
      <c r="D5717" s="37">
        <v>41647</v>
      </c>
      <c r="E5717" s="83">
        <v>0.57430555555555551</v>
      </c>
      <c r="F5717" s="37">
        <v>41647</v>
      </c>
      <c r="G5717" s="84">
        <v>0.61111111111111105</v>
      </c>
      <c r="H5717" s="194">
        <f>G5717-E5717</f>
        <v>3.6805555555555536E-2</v>
      </c>
      <c r="I5717" s="404">
        <v>1</v>
      </c>
      <c r="J5717" s="404" t="s">
        <v>183</v>
      </c>
      <c r="K5717" s="404"/>
      <c r="L5717" s="36" t="s">
        <v>126</v>
      </c>
      <c r="M5717" s="36" t="s">
        <v>354</v>
      </c>
      <c r="N5717" s="36">
        <v>0.4</v>
      </c>
      <c r="O5717" s="36" t="s">
        <v>72</v>
      </c>
      <c r="P5717" s="404" t="s">
        <v>355</v>
      </c>
      <c r="Q5717" s="90" t="s">
        <v>356</v>
      </c>
      <c r="R5717" s="423">
        <v>7.0000000000000007E-2</v>
      </c>
      <c r="S5717" s="423">
        <v>0.5</v>
      </c>
      <c r="T5717" s="144">
        <f>R5717+S5717</f>
        <v>0.57000000000000006</v>
      </c>
      <c r="U5717" s="404" t="s">
        <v>183</v>
      </c>
      <c r="V5717" s="404" t="s">
        <v>183</v>
      </c>
      <c r="W5717" s="404" t="s">
        <v>183</v>
      </c>
      <c r="X5717" s="404" t="s">
        <v>183</v>
      </c>
      <c r="Y5717" s="404" t="s">
        <v>183</v>
      </c>
      <c r="Z5717" s="404" t="s">
        <v>183</v>
      </c>
      <c r="AA5717" s="404" t="s">
        <v>183</v>
      </c>
      <c r="AB5717" s="404" t="s">
        <v>183</v>
      </c>
      <c r="AC5717" s="404" t="s">
        <v>183</v>
      </c>
      <c r="AD5717" s="36" t="s">
        <v>61</v>
      </c>
      <c r="AE5717" s="404" t="s">
        <v>183</v>
      </c>
      <c r="AF5717" s="404" t="s">
        <v>183</v>
      </c>
      <c r="AG5717" s="36"/>
      <c r="AH5717" s="22" t="s">
        <v>388</v>
      </c>
    </row>
    <row r="5718" spans="1:36" ht="15" hidden="1" customHeight="1" x14ac:dyDescent="0.2">
      <c r="A5718" s="36" t="s">
        <v>2028</v>
      </c>
      <c r="B5718" s="36" t="s">
        <v>118</v>
      </c>
      <c r="C5718" s="36" t="s">
        <v>332</v>
      </c>
      <c r="D5718" s="37">
        <v>41647</v>
      </c>
      <c r="E5718" s="80">
        <v>0.4145833333333333</v>
      </c>
      <c r="F5718" s="37">
        <v>41647</v>
      </c>
      <c r="G5718" s="81">
        <v>0.47291666666666665</v>
      </c>
      <c r="H5718" s="194">
        <f>G5718-E5718</f>
        <v>5.8333333333333348E-2</v>
      </c>
      <c r="I5718" s="36">
        <v>1</v>
      </c>
      <c r="J5718" s="404" t="s">
        <v>183</v>
      </c>
      <c r="K5718" s="404"/>
      <c r="L5718" s="115" t="s">
        <v>126</v>
      </c>
      <c r="M5718" s="404" t="s">
        <v>345</v>
      </c>
      <c r="N5718" s="36">
        <v>0.4</v>
      </c>
      <c r="O5718" s="36" t="s">
        <v>71</v>
      </c>
      <c r="P5718" s="404" t="s">
        <v>71</v>
      </c>
      <c r="Q5718" s="18" t="s">
        <v>346</v>
      </c>
      <c r="R5718" s="79"/>
      <c r="S5718" s="79">
        <v>6.2</v>
      </c>
      <c r="T5718" s="36">
        <f>R5718+S5718</f>
        <v>6.2</v>
      </c>
      <c r="U5718" s="36" t="s">
        <v>88</v>
      </c>
      <c r="V5718" s="348" t="s">
        <v>183</v>
      </c>
      <c r="W5718" s="348" t="s">
        <v>183</v>
      </c>
      <c r="X5718" s="348" t="s">
        <v>183</v>
      </c>
      <c r="Y5718" s="348" t="s">
        <v>183</v>
      </c>
      <c r="Z5718" s="348" t="s">
        <v>183</v>
      </c>
      <c r="AA5718" s="348" t="s">
        <v>183</v>
      </c>
      <c r="AB5718" s="348" t="s">
        <v>183</v>
      </c>
      <c r="AC5718" s="348" t="s">
        <v>183</v>
      </c>
      <c r="AD5718" s="36" t="s">
        <v>61</v>
      </c>
      <c r="AE5718" s="348" t="s">
        <v>183</v>
      </c>
      <c r="AF5718" s="348" t="s">
        <v>183</v>
      </c>
      <c r="AG5718" s="18"/>
      <c r="AH5718" s="22" t="s">
        <v>388</v>
      </c>
    </row>
    <row r="5719" spans="1:36" ht="15" hidden="1" customHeight="1" x14ac:dyDescent="0.2">
      <c r="A5719" s="36" t="s">
        <v>2028</v>
      </c>
      <c r="B5719" s="36" t="s">
        <v>118</v>
      </c>
      <c r="C5719" s="36" t="s">
        <v>332</v>
      </c>
      <c r="D5719" s="37">
        <v>41648</v>
      </c>
      <c r="E5719" s="80">
        <v>0.70833333333333337</v>
      </c>
      <c r="F5719" s="37">
        <v>41648</v>
      </c>
      <c r="G5719" s="81">
        <v>0.80347222222222225</v>
      </c>
      <c r="H5719" s="194">
        <f>G5719-E5719</f>
        <v>9.5138888888888884E-2</v>
      </c>
      <c r="I5719" s="36">
        <v>1</v>
      </c>
      <c r="J5719" s="404" t="s">
        <v>183</v>
      </c>
      <c r="K5719" s="404"/>
      <c r="L5719" s="115" t="s">
        <v>126</v>
      </c>
      <c r="M5719" s="404" t="s">
        <v>345</v>
      </c>
      <c r="N5719" s="36">
        <v>0.4</v>
      </c>
      <c r="O5719" s="36" t="s">
        <v>71</v>
      </c>
      <c r="P5719" s="404" t="s">
        <v>71</v>
      </c>
      <c r="Q5719" s="18" t="s">
        <v>346</v>
      </c>
      <c r="R5719" s="85"/>
      <c r="S5719" s="85">
        <v>3.4</v>
      </c>
      <c r="T5719" s="36">
        <f>R5719+S5719</f>
        <v>3.4</v>
      </c>
      <c r="U5719" s="36" t="s">
        <v>88</v>
      </c>
      <c r="V5719" s="404" t="s">
        <v>183</v>
      </c>
      <c r="W5719" s="404" t="s">
        <v>183</v>
      </c>
      <c r="X5719" s="404" t="s">
        <v>183</v>
      </c>
      <c r="Y5719" s="404" t="s">
        <v>183</v>
      </c>
      <c r="Z5719" s="404" t="s">
        <v>183</v>
      </c>
      <c r="AA5719" s="404" t="s">
        <v>183</v>
      </c>
      <c r="AB5719" s="404" t="s">
        <v>183</v>
      </c>
      <c r="AC5719" s="404" t="s">
        <v>183</v>
      </c>
      <c r="AD5719" s="36" t="s">
        <v>61</v>
      </c>
      <c r="AE5719" s="404" t="s">
        <v>183</v>
      </c>
      <c r="AF5719" s="404" t="s">
        <v>183</v>
      </c>
      <c r="AG5719" s="36"/>
      <c r="AH5719" s="22" t="s">
        <v>388</v>
      </c>
    </row>
    <row r="5720" spans="1:36" ht="15" hidden="1" customHeight="1" x14ac:dyDescent="0.2">
      <c r="A5720" s="36" t="s">
        <v>2028</v>
      </c>
      <c r="B5720" s="36" t="s">
        <v>118</v>
      </c>
      <c r="C5720" s="36" t="s">
        <v>350</v>
      </c>
      <c r="D5720" s="37">
        <v>41648</v>
      </c>
      <c r="E5720" s="80">
        <v>0.45763888888888887</v>
      </c>
      <c r="F5720" s="37">
        <v>41648</v>
      </c>
      <c r="G5720" s="81">
        <v>0.4909722222222222</v>
      </c>
      <c r="H5720" s="194">
        <f>G5720-E5720</f>
        <v>3.3333333333333326E-2</v>
      </c>
      <c r="I5720" s="36">
        <v>1</v>
      </c>
      <c r="J5720" s="404" t="s">
        <v>183</v>
      </c>
      <c r="K5720" s="404"/>
      <c r="L5720" s="36" t="s">
        <v>126</v>
      </c>
      <c r="M5720" s="36" t="s">
        <v>357</v>
      </c>
      <c r="N5720" s="36">
        <v>0.4</v>
      </c>
      <c r="O5720" s="36" t="s">
        <v>72</v>
      </c>
      <c r="P5720" s="404" t="s">
        <v>358</v>
      </c>
      <c r="Q5720" s="18" t="s">
        <v>359</v>
      </c>
      <c r="R5720" s="85">
        <v>0.2</v>
      </c>
      <c r="S5720" s="85">
        <v>0.3</v>
      </c>
      <c r="T5720" s="36">
        <f>R5720+S5720</f>
        <v>0.5</v>
      </c>
      <c r="U5720" s="404" t="s">
        <v>183</v>
      </c>
      <c r="V5720" s="404" t="s">
        <v>183</v>
      </c>
      <c r="W5720" s="404" t="s">
        <v>183</v>
      </c>
      <c r="X5720" s="404" t="s">
        <v>183</v>
      </c>
      <c r="Y5720" s="404" t="s">
        <v>183</v>
      </c>
      <c r="Z5720" s="404" t="s">
        <v>183</v>
      </c>
      <c r="AA5720" s="404" t="s">
        <v>183</v>
      </c>
      <c r="AB5720" s="404" t="s">
        <v>183</v>
      </c>
      <c r="AC5720" s="404" t="s">
        <v>183</v>
      </c>
      <c r="AD5720" s="36" t="s">
        <v>61</v>
      </c>
      <c r="AE5720" s="404" t="s">
        <v>183</v>
      </c>
      <c r="AF5720" s="404" t="s">
        <v>183</v>
      </c>
      <c r="AG5720" s="18"/>
      <c r="AH5720" s="22" t="s">
        <v>388</v>
      </c>
    </row>
    <row r="5721" spans="1:36" ht="78.75" hidden="1" x14ac:dyDescent="0.2">
      <c r="A5721" s="593" t="s">
        <v>2028</v>
      </c>
      <c r="B5721" s="593" t="s">
        <v>118</v>
      </c>
      <c r="C5721" s="593" t="s">
        <v>332</v>
      </c>
      <c r="D5721" s="630">
        <v>41649</v>
      </c>
      <c r="E5721" s="613">
        <v>0.90763888888888899</v>
      </c>
      <c r="F5721" s="630">
        <v>41649</v>
      </c>
      <c r="G5721" s="613">
        <v>0.99097222222222225</v>
      </c>
      <c r="H5721" s="682">
        <f>G5721-E5721</f>
        <v>8.3333333333333259E-2</v>
      </c>
      <c r="I5721" s="593">
        <v>1</v>
      </c>
      <c r="J5721" s="1392" t="s">
        <v>183</v>
      </c>
      <c r="K5721" s="1392"/>
      <c r="L5721" s="719" t="s">
        <v>130</v>
      </c>
      <c r="M5721" s="593" t="s">
        <v>360</v>
      </c>
      <c r="N5721" s="593">
        <v>0.4</v>
      </c>
      <c r="O5721" s="593" t="s">
        <v>72</v>
      </c>
      <c r="P5721" s="1392" t="s">
        <v>361</v>
      </c>
      <c r="Q5721" s="1659" t="s">
        <v>362</v>
      </c>
      <c r="R5721" s="638">
        <v>0.2</v>
      </c>
      <c r="S5721" s="638"/>
      <c r="T5721" s="593">
        <f>R5721+S5721</f>
        <v>0.2</v>
      </c>
      <c r="U5721" s="1392" t="s">
        <v>183</v>
      </c>
      <c r="V5721" s="1392" t="s">
        <v>183</v>
      </c>
      <c r="W5721" s="1392" t="s">
        <v>183</v>
      </c>
      <c r="X5721" s="1392" t="s">
        <v>183</v>
      </c>
      <c r="Y5721" s="1392" t="s">
        <v>183</v>
      </c>
      <c r="Z5721" s="1392" t="s">
        <v>183</v>
      </c>
      <c r="AA5721" s="1392" t="s">
        <v>183</v>
      </c>
      <c r="AB5721" s="1392" t="s">
        <v>183</v>
      </c>
      <c r="AC5721" s="1392" t="s">
        <v>183</v>
      </c>
      <c r="AD5721" s="593" t="s">
        <v>41</v>
      </c>
      <c r="AE5721" s="1392" t="s">
        <v>183</v>
      </c>
      <c r="AF5721" s="1392" t="s">
        <v>183</v>
      </c>
      <c r="AG5721" s="634"/>
    </row>
    <row r="5722" spans="1:36" hidden="1" x14ac:dyDescent="0.2">
      <c r="A5722" s="593" t="s">
        <v>2028</v>
      </c>
      <c r="B5722" s="593" t="s">
        <v>118</v>
      </c>
      <c r="C5722" s="593" t="s">
        <v>337</v>
      </c>
      <c r="D5722" s="630">
        <v>41650</v>
      </c>
      <c r="E5722" s="726"/>
      <c r="F5722" s="630"/>
      <c r="G5722" s="726"/>
      <c r="H5722" s="1561"/>
      <c r="I5722" s="726"/>
      <c r="J5722" s="726"/>
      <c r="K5722" s="726"/>
      <c r="L5722" s="726" t="s">
        <v>183</v>
      </c>
      <c r="M5722" s="726"/>
      <c r="N5722" s="726"/>
      <c r="O5722" s="726"/>
      <c r="P5722" s="726"/>
      <c r="Q5722" s="634"/>
      <c r="R5722" s="726"/>
      <c r="S5722" s="726"/>
      <c r="T5722" s="593"/>
      <c r="U5722" s="726"/>
      <c r="V5722" s="726"/>
      <c r="W5722" s="726"/>
      <c r="X5722" s="726"/>
      <c r="Y5722" s="726"/>
      <c r="Z5722" s="726"/>
      <c r="AA5722" s="726"/>
      <c r="AB5722" s="726"/>
      <c r="AC5722" s="726"/>
      <c r="AD5722" s="742"/>
      <c r="AE5722" s="726"/>
      <c r="AF5722" s="726"/>
      <c r="AG5722" s="593" t="s">
        <v>200</v>
      </c>
    </row>
    <row r="5723" spans="1:36" ht="47.25" hidden="1" x14ac:dyDescent="0.2">
      <c r="A5723" s="593" t="s">
        <v>2028</v>
      </c>
      <c r="B5723" s="593" t="s">
        <v>118</v>
      </c>
      <c r="C5723" s="593" t="s">
        <v>342</v>
      </c>
      <c r="D5723" s="630">
        <v>41651</v>
      </c>
      <c r="E5723" s="613">
        <v>0.21388888888888891</v>
      </c>
      <c r="F5723" s="630">
        <v>41651</v>
      </c>
      <c r="G5723" s="613">
        <v>0.25277777777777777</v>
      </c>
      <c r="H5723" s="682">
        <f>G5723-E5723</f>
        <v>3.8888888888888862E-2</v>
      </c>
      <c r="I5723" s="593">
        <v>14</v>
      </c>
      <c r="J5723" s="1392" t="s">
        <v>183</v>
      </c>
      <c r="K5723" s="1392"/>
      <c r="L5723" s="593" t="s">
        <v>125</v>
      </c>
      <c r="M5723" s="1392" t="s">
        <v>343</v>
      </c>
      <c r="N5723" s="593">
        <v>0.4</v>
      </c>
      <c r="O5723" s="36" t="s">
        <v>69</v>
      </c>
      <c r="P5723" s="1392" t="s">
        <v>69</v>
      </c>
      <c r="Q5723" s="634" t="s">
        <v>363</v>
      </c>
      <c r="R5723" s="707">
        <v>10.95</v>
      </c>
      <c r="S5723" s="707">
        <v>3.24</v>
      </c>
      <c r="T5723" s="593">
        <f>R5723+S5723</f>
        <v>14.19</v>
      </c>
      <c r="U5723" s="593" t="s">
        <v>90</v>
      </c>
      <c r="V5723" s="726" t="s">
        <v>183</v>
      </c>
      <c r="W5723" s="726" t="s">
        <v>183</v>
      </c>
      <c r="X5723" s="726" t="s">
        <v>183</v>
      </c>
      <c r="Y5723" s="726" t="s">
        <v>183</v>
      </c>
      <c r="Z5723" s="726" t="s">
        <v>183</v>
      </c>
      <c r="AA5723" s="726" t="s">
        <v>183</v>
      </c>
      <c r="AB5723" s="726" t="s">
        <v>183</v>
      </c>
      <c r="AC5723" s="726" t="s">
        <v>183</v>
      </c>
      <c r="AD5723" s="612" t="s">
        <v>55</v>
      </c>
      <c r="AE5723" s="726" t="s">
        <v>183</v>
      </c>
      <c r="AF5723" s="726" t="s">
        <v>183</v>
      </c>
      <c r="AG5723" s="634"/>
    </row>
    <row r="5724" spans="1:36" ht="63" hidden="1" x14ac:dyDescent="0.2">
      <c r="A5724" s="593" t="s">
        <v>2028</v>
      </c>
      <c r="B5724" s="593" t="s">
        <v>118</v>
      </c>
      <c r="C5724" s="593" t="s">
        <v>337</v>
      </c>
      <c r="D5724" s="630">
        <v>41651</v>
      </c>
      <c r="E5724" s="613">
        <v>0.16666666666666666</v>
      </c>
      <c r="F5724" s="630">
        <v>41651</v>
      </c>
      <c r="G5724" s="613">
        <v>0.23750000000000002</v>
      </c>
      <c r="H5724" s="682">
        <f>G5724-E5724</f>
        <v>7.0833333333333359E-2</v>
      </c>
      <c r="I5724" s="593">
        <v>4</v>
      </c>
      <c r="J5724" s="1392" t="s">
        <v>183</v>
      </c>
      <c r="K5724" s="1392"/>
      <c r="L5724" s="593" t="s">
        <v>126</v>
      </c>
      <c r="M5724" s="593" t="s">
        <v>364</v>
      </c>
      <c r="N5724" s="593">
        <v>0.4</v>
      </c>
      <c r="O5724" s="593" t="s">
        <v>72</v>
      </c>
      <c r="P5724" s="1392" t="s">
        <v>365</v>
      </c>
      <c r="Q5724" s="634" t="s">
        <v>366</v>
      </c>
      <c r="R5724" s="707">
        <v>0.05</v>
      </c>
      <c r="S5724" s="707">
        <v>3.24</v>
      </c>
      <c r="T5724" s="593">
        <f>R5724+S5724</f>
        <v>3.29</v>
      </c>
      <c r="U5724" s="726" t="s">
        <v>183</v>
      </c>
      <c r="V5724" s="726" t="s">
        <v>183</v>
      </c>
      <c r="W5724" s="726" t="s">
        <v>183</v>
      </c>
      <c r="X5724" s="726" t="s">
        <v>183</v>
      </c>
      <c r="Y5724" s="726" t="s">
        <v>183</v>
      </c>
      <c r="Z5724" s="726" t="s">
        <v>183</v>
      </c>
      <c r="AA5724" s="726" t="s">
        <v>183</v>
      </c>
      <c r="AB5724" s="726" t="s">
        <v>183</v>
      </c>
      <c r="AC5724" s="726" t="s">
        <v>183</v>
      </c>
      <c r="AD5724" s="593" t="s">
        <v>61</v>
      </c>
      <c r="AE5724" s="726" t="s">
        <v>183</v>
      </c>
      <c r="AF5724" s="726" t="s">
        <v>183</v>
      </c>
      <c r="AG5724" s="634"/>
      <c r="AH5724" s="22" t="s">
        <v>388</v>
      </c>
    </row>
    <row r="5725" spans="1:36" hidden="1" x14ac:dyDescent="0.2">
      <c r="A5725" s="593" t="s">
        <v>2028</v>
      </c>
      <c r="B5725" s="593" t="s">
        <v>118</v>
      </c>
      <c r="C5725" s="593" t="s">
        <v>337</v>
      </c>
      <c r="D5725" s="630">
        <v>41652</v>
      </c>
      <c r="E5725" s="726"/>
      <c r="F5725" s="630"/>
      <c r="G5725" s="726"/>
      <c r="H5725" s="1561"/>
      <c r="I5725" s="726"/>
      <c r="J5725" s="726"/>
      <c r="K5725" s="726"/>
      <c r="L5725" s="726"/>
      <c r="M5725" s="726"/>
      <c r="N5725" s="726"/>
      <c r="O5725" s="726"/>
      <c r="P5725" s="726"/>
      <c r="Q5725" s="634"/>
      <c r="R5725" s="726"/>
      <c r="S5725" s="726"/>
      <c r="T5725" s="593"/>
      <c r="U5725" s="726"/>
      <c r="V5725" s="726"/>
      <c r="W5725" s="726"/>
      <c r="X5725" s="726"/>
      <c r="Y5725" s="726"/>
      <c r="Z5725" s="726"/>
      <c r="AA5725" s="726"/>
      <c r="AB5725" s="726"/>
      <c r="AC5725" s="726"/>
      <c r="AD5725" s="742"/>
      <c r="AE5725" s="726"/>
      <c r="AF5725" s="726"/>
      <c r="AG5725" s="593" t="s">
        <v>200</v>
      </c>
    </row>
    <row r="5726" spans="1:36" ht="78.75" hidden="1" x14ac:dyDescent="0.2">
      <c r="A5726" s="593" t="s">
        <v>2028</v>
      </c>
      <c r="B5726" s="593" t="s">
        <v>118</v>
      </c>
      <c r="C5726" s="593" t="s">
        <v>337</v>
      </c>
      <c r="D5726" s="630">
        <v>41653</v>
      </c>
      <c r="E5726" s="613">
        <v>0.67013888888888884</v>
      </c>
      <c r="F5726" s="630">
        <v>41653</v>
      </c>
      <c r="G5726" s="613">
        <v>0.8125</v>
      </c>
      <c r="H5726" s="682">
        <f t="shared" ref="H5726:H5731" si="181">G5726-E5726</f>
        <v>0.14236111111111116</v>
      </c>
      <c r="I5726" s="593">
        <v>23</v>
      </c>
      <c r="J5726" s="593" t="s">
        <v>426</v>
      </c>
      <c r="K5726" s="593" t="s">
        <v>134</v>
      </c>
      <c r="L5726" s="593" t="s">
        <v>127</v>
      </c>
      <c r="M5726" s="593" t="s">
        <v>427</v>
      </c>
      <c r="N5726" s="593" t="s">
        <v>103</v>
      </c>
      <c r="O5726" s="593" t="s">
        <v>66</v>
      </c>
      <c r="P5726" s="593" t="s">
        <v>427</v>
      </c>
      <c r="Q5726" s="634" t="s">
        <v>428</v>
      </c>
      <c r="R5726" s="596">
        <v>18.5</v>
      </c>
      <c r="S5726" s="596">
        <v>11.4</v>
      </c>
      <c r="T5726" s="593">
        <f t="shared" ref="T5726:T5731" si="182">R5726+S5726</f>
        <v>29.9</v>
      </c>
      <c r="U5726" s="593" t="s">
        <v>75</v>
      </c>
      <c r="V5726" s="726" t="s">
        <v>183</v>
      </c>
      <c r="W5726" s="726" t="s">
        <v>183</v>
      </c>
      <c r="X5726" s="726" t="s">
        <v>183</v>
      </c>
      <c r="Y5726" s="726" t="s">
        <v>183</v>
      </c>
      <c r="Z5726" s="726" t="s">
        <v>183</v>
      </c>
      <c r="AA5726" s="726" t="s">
        <v>183</v>
      </c>
      <c r="AB5726" s="726" t="s">
        <v>183</v>
      </c>
      <c r="AC5726" s="726" t="s">
        <v>183</v>
      </c>
      <c r="AD5726" s="742" t="s">
        <v>57</v>
      </c>
      <c r="AE5726" s="726" t="s">
        <v>183</v>
      </c>
      <c r="AF5726" s="726" t="s">
        <v>183</v>
      </c>
      <c r="AG5726" s="634"/>
      <c r="AI5726" s="22" t="s">
        <v>387</v>
      </c>
    </row>
    <row r="5727" spans="1:36" ht="47.25" hidden="1" x14ac:dyDescent="0.2">
      <c r="A5727" s="593" t="s">
        <v>2028</v>
      </c>
      <c r="B5727" s="593" t="s">
        <v>118</v>
      </c>
      <c r="C5727" s="593" t="s">
        <v>337</v>
      </c>
      <c r="D5727" s="630">
        <v>41654</v>
      </c>
      <c r="E5727" s="1519">
        <v>0.65069444444444446</v>
      </c>
      <c r="F5727" s="630">
        <v>41654</v>
      </c>
      <c r="G5727" s="1519">
        <v>0.72569444444444453</v>
      </c>
      <c r="H5727" s="682">
        <f t="shared" si="181"/>
        <v>7.5000000000000067E-2</v>
      </c>
      <c r="I5727" s="593">
        <v>1</v>
      </c>
      <c r="J5727" s="1392" t="s">
        <v>183</v>
      </c>
      <c r="K5727" s="1392"/>
      <c r="L5727" s="593" t="s">
        <v>126</v>
      </c>
      <c r="M5727" s="593" t="s">
        <v>429</v>
      </c>
      <c r="N5727" s="593">
        <v>0.4</v>
      </c>
      <c r="O5727" s="593" t="s">
        <v>72</v>
      </c>
      <c r="P5727" s="1392" t="s">
        <v>430</v>
      </c>
      <c r="Q5727" s="1668" t="s">
        <v>431</v>
      </c>
      <c r="R5727" s="638">
        <v>7.0000000000000007E-2</v>
      </c>
      <c r="S5727" s="638">
        <v>1.57</v>
      </c>
      <c r="T5727" s="593">
        <f t="shared" si="182"/>
        <v>1.6400000000000001</v>
      </c>
      <c r="U5727" s="1392" t="s">
        <v>183</v>
      </c>
      <c r="V5727" s="1392" t="s">
        <v>183</v>
      </c>
      <c r="W5727" s="1392" t="s">
        <v>183</v>
      </c>
      <c r="X5727" s="1392" t="s">
        <v>183</v>
      </c>
      <c r="Y5727" s="1392" t="s">
        <v>183</v>
      </c>
      <c r="Z5727" s="1392" t="s">
        <v>183</v>
      </c>
      <c r="AA5727" s="1392" t="s">
        <v>183</v>
      </c>
      <c r="AB5727" s="1392" t="s">
        <v>183</v>
      </c>
      <c r="AC5727" s="1392" t="s">
        <v>183</v>
      </c>
      <c r="AD5727" s="593" t="s">
        <v>61</v>
      </c>
      <c r="AE5727" s="1392" t="s">
        <v>183</v>
      </c>
      <c r="AF5727" s="1392" t="s">
        <v>183</v>
      </c>
      <c r="AG5727" s="634"/>
      <c r="AH5727" s="22" t="s">
        <v>388</v>
      </c>
    </row>
    <row r="5728" spans="1:36" ht="31.5" hidden="1" x14ac:dyDescent="0.2">
      <c r="A5728" s="593" t="s">
        <v>2028</v>
      </c>
      <c r="B5728" s="593" t="s">
        <v>118</v>
      </c>
      <c r="C5728" s="593" t="s">
        <v>350</v>
      </c>
      <c r="D5728" s="630">
        <v>41654</v>
      </c>
      <c r="E5728" s="1519">
        <v>0.82013888888888886</v>
      </c>
      <c r="F5728" s="630">
        <v>41654</v>
      </c>
      <c r="G5728" s="1519">
        <v>1.0006944444444443</v>
      </c>
      <c r="H5728" s="682">
        <f t="shared" si="181"/>
        <v>0.18055555555555547</v>
      </c>
      <c r="I5728" s="593">
        <v>1</v>
      </c>
      <c r="J5728" s="1392" t="s">
        <v>183</v>
      </c>
      <c r="K5728" s="1392"/>
      <c r="L5728" s="593" t="s">
        <v>126</v>
      </c>
      <c r="M5728" s="593" t="s">
        <v>432</v>
      </c>
      <c r="N5728" s="593">
        <v>0.4</v>
      </c>
      <c r="O5728" s="593" t="s">
        <v>72</v>
      </c>
      <c r="P5728" s="1392" t="s">
        <v>433</v>
      </c>
      <c r="Q5728" s="1707" t="s">
        <v>434</v>
      </c>
      <c r="R5728" s="638"/>
      <c r="S5728" s="638">
        <v>0.75</v>
      </c>
      <c r="T5728" s="593">
        <f t="shared" si="182"/>
        <v>0.75</v>
      </c>
      <c r="U5728" s="1392" t="s">
        <v>183</v>
      </c>
      <c r="V5728" s="1392" t="s">
        <v>183</v>
      </c>
      <c r="W5728" s="1392" t="s">
        <v>183</v>
      </c>
      <c r="X5728" s="1392" t="s">
        <v>183</v>
      </c>
      <c r="Y5728" s="1392" t="s">
        <v>183</v>
      </c>
      <c r="Z5728" s="1392" t="s">
        <v>183</v>
      </c>
      <c r="AA5728" s="1392" t="s">
        <v>183</v>
      </c>
      <c r="AB5728" s="1392" t="s">
        <v>183</v>
      </c>
      <c r="AC5728" s="1392" t="s">
        <v>183</v>
      </c>
      <c r="AD5728" s="593" t="s">
        <v>61</v>
      </c>
      <c r="AE5728" s="1392" t="s">
        <v>183</v>
      </c>
      <c r="AF5728" s="1392" t="s">
        <v>183</v>
      </c>
      <c r="AG5728" s="634"/>
      <c r="AH5728" s="22" t="s">
        <v>388</v>
      </c>
    </row>
    <row r="5729" spans="1:36" ht="47.25" hidden="1" x14ac:dyDescent="0.2">
      <c r="A5729" s="593" t="s">
        <v>2028</v>
      </c>
      <c r="B5729" s="593" t="s">
        <v>118</v>
      </c>
      <c r="C5729" s="593" t="s">
        <v>342</v>
      </c>
      <c r="D5729" s="630">
        <v>41655</v>
      </c>
      <c r="E5729" s="613">
        <v>0.73402777777777783</v>
      </c>
      <c r="F5729" s="630">
        <v>41655</v>
      </c>
      <c r="G5729" s="613">
        <v>0.74305555555555547</v>
      </c>
      <c r="H5729" s="682">
        <f t="shared" si="181"/>
        <v>9.0277777777776347E-3</v>
      </c>
      <c r="I5729" s="593">
        <v>14</v>
      </c>
      <c r="J5729" s="1392" t="s">
        <v>183</v>
      </c>
      <c r="K5729" s="1392"/>
      <c r="L5729" s="593" t="s">
        <v>125</v>
      </c>
      <c r="M5729" s="1392" t="s">
        <v>343</v>
      </c>
      <c r="N5729" s="593">
        <v>0.4</v>
      </c>
      <c r="O5729" s="36" t="s">
        <v>69</v>
      </c>
      <c r="P5729" s="1392" t="s">
        <v>69</v>
      </c>
      <c r="Q5729" s="634" t="s">
        <v>363</v>
      </c>
      <c r="R5729" s="707">
        <v>4.5999999999999996</v>
      </c>
      <c r="S5729" s="707">
        <v>0.7</v>
      </c>
      <c r="T5729" s="593">
        <f t="shared" si="182"/>
        <v>5.3</v>
      </c>
      <c r="U5729" s="593" t="s">
        <v>90</v>
      </c>
      <c r="V5729" s="726" t="s">
        <v>183</v>
      </c>
      <c r="W5729" s="726" t="s">
        <v>183</v>
      </c>
      <c r="X5729" s="726" t="s">
        <v>183</v>
      </c>
      <c r="Y5729" s="726" t="s">
        <v>183</v>
      </c>
      <c r="Z5729" s="726" t="s">
        <v>183</v>
      </c>
      <c r="AA5729" s="726" t="s">
        <v>183</v>
      </c>
      <c r="AB5729" s="726" t="s">
        <v>183</v>
      </c>
      <c r="AC5729" s="726" t="s">
        <v>183</v>
      </c>
      <c r="AD5729" s="612" t="s">
        <v>55</v>
      </c>
      <c r="AE5729" s="726" t="s">
        <v>183</v>
      </c>
      <c r="AF5729" s="726" t="s">
        <v>183</v>
      </c>
      <c r="AG5729" s="634"/>
    </row>
    <row r="5730" spans="1:36" ht="47.25" hidden="1" x14ac:dyDescent="0.2">
      <c r="A5730" s="593" t="s">
        <v>2028</v>
      </c>
      <c r="B5730" s="593" t="s">
        <v>118</v>
      </c>
      <c r="C5730" s="593" t="s">
        <v>332</v>
      </c>
      <c r="D5730" s="630">
        <v>41656</v>
      </c>
      <c r="E5730" s="1539">
        <v>0.92569444444444438</v>
      </c>
      <c r="F5730" s="630">
        <v>41656</v>
      </c>
      <c r="G5730" s="1559">
        <v>0.9277777777777777</v>
      </c>
      <c r="H5730" s="682">
        <f t="shared" si="181"/>
        <v>2.0833333333333259E-3</v>
      </c>
      <c r="I5730" s="593">
        <v>1</v>
      </c>
      <c r="J5730" s="1392" t="s">
        <v>183</v>
      </c>
      <c r="K5730" s="1392"/>
      <c r="L5730" s="719" t="s">
        <v>126</v>
      </c>
      <c r="M5730" s="1392" t="s">
        <v>345</v>
      </c>
      <c r="N5730" s="593">
        <v>0.4</v>
      </c>
      <c r="O5730" s="593" t="s">
        <v>71</v>
      </c>
      <c r="P5730" s="1392" t="s">
        <v>71</v>
      </c>
      <c r="Q5730" s="634" t="s">
        <v>478</v>
      </c>
      <c r="R5730" s="638">
        <v>0.1</v>
      </c>
      <c r="S5730" s="638">
        <v>0.1</v>
      </c>
      <c r="T5730" s="593">
        <f t="shared" si="182"/>
        <v>0.2</v>
      </c>
      <c r="U5730" s="593" t="s">
        <v>88</v>
      </c>
      <c r="V5730" s="1392" t="s">
        <v>183</v>
      </c>
      <c r="W5730" s="1392" t="s">
        <v>183</v>
      </c>
      <c r="X5730" s="1392" t="s">
        <v>183</v>
      </c>
      <c r="Y5730" s="1392" t="s">
        <v>183</v>
      </c>
      <c r="Z5730" s="1392" t="s">
        <v>183</v>
      </c>
      <c r="AA5730" s="1392" t="s">
        <v>183</v>
      </c>
      <c r="AB5730" s="1392" t="s">
        <v>183</v>
      </c>
      <c r="AC5730" s="1392" t="s">
        <v>183</v>
      </c>
      <c r="AD5730" s="593" t="s">
        <v>61</v>
      </c>
      <c r="AE5730" s="1392" t="s">
        <v>183</v>
      </c>
      <c r="AF5730" s="1392" t="s">
        <v>183</v>
      </c>
      <c r="AG5730" s="593"/>
      <c r="AH5730" s="22" t="s">
        <v>388</v>
      </c>
      <c r="AJ5730" s="3"/>
    </row>
    <row r="5731" spans="1:36" ht="15" hidden="1" customHeight="1" x14ac:dyDescent="0.2">
      <c r="A5731" s="593" t="s">
        <v>2028</v>
      </c>
      <c r="B5731" s="593" t="s">
        <v>118</v>
      </c>
      <c r="C5731" s="593" t="s">
        <v>337</v>
      </c>
      <c r="D5731" s="630">
        <v>41656</v>
      </c>
      <c r="E5731" s="613">
        <v>0.57152777777777775</v>
      </c>
      <c r="F5731" s="630">
        <v>41656</v>
      </c>
      <c r="G5731" s="613">
        <v>0.73749999999999993</v>
      </c>
      <c r="H5731" s="682">
        <f t="shared" si="181"/>
        <v>0.16597222222222219</v>
      </c>
      <c r="I5731" s="593">
        <v>2</v>
      </c>
      <c r="J5731" s="1392" t="s">
        <v>183</v>
      </c>
      <c r="K5731" s="1392"/>
      <c r="L5731" s="593" t="s">
        <v>130</v>
      </c>
      <c r="M5731" s="593" t="s">
        <v>479</v>
      </c>
      <c r="N5731" s="593">
        <v>0.4</v>
      </c>
      <c r="O5731" s="593" t="s">
        <v>72</v>
      </c>
      <c r="P5731" s="1392" t="s">
        <v>480</v>
      </c>
      <c r="Q5731" s="634" t="s">
        <v>481</v>
      </c>
      <c r="R5731" s="638">
        <v>2.5</v>
      </c>
      <c r="S5731" s="638">
        <v>1.1000000000000001</v>
      </c>
      <c r="T5731" s="593">
        <f t="shared" si="182"/>
        <v>3.6</v>
      </c>
      <c r="U5731" s="726" t="s">
        <v>183</v>
      </c>
      <c r="V5731" s="726" t="s">
        <v>183</v>
      </c>
      <c r="W5731" s="726" t="s">
        <v>183</v>
      </c>
      <c r="X5731" s="726" t="s">
        <v>183</v>
      </c>
      <c r="Y5731" s="726" t="s">
        <v>183</v>
      </c>
      <c r="Z5731" s="726" t="s">
        <v>183</v>
      </c>
      <c r="AA5731" s="726" t="s">
        <v>183</v>
      </c>
      <c r="AB5731" s="726" t="s">
        <v>183</v>
      </c>
      <c r="AC5731" s="726" t="s">
        <v>183</v>
      </c>
      <c r="AD5731" s="742" t="s">
        <v>60</v>
      </c>
      <c r="AE5731" s="726" t="s">
        <v>183</v>
      </c>
      <c r="AF5731" s="726" t="s">
        <v>183</v>
      </c>
      <c r="AG5731" s="634"/>
    </row>
    <row r="5732" spans="1:36" ht="141" hidden="1" customHeight="1" x14ac:dyDescent="0.2">
      <c r="A5732" s="593" t="s">
        <v>2028</v>
      </c>
      <c r="B5732" s="593" t="s">
        <v>118</v>
      </c>
      <c r="C5732" s="593" t="s">
        <v>337</v>
      </c>
      <c r="D5732" s="630">
        <v>41657</v>
      </c>
      <c r="E5732" s="726"/>
      <c r="F5732" s="630"/>
      <c r="G5732" s="726"/>
      <c r="H5732" s="1561"/>
      <c r="I5732" s="726"/>
      <c r="J5732" s="726"/>
      <c r="K5732" s="726"/>
      <c r="L5732" s="726"/>
      <c r="M5732" s="726"/>
      <c r="N5732" s="726"/>
      <c r="O5732" s="726"/>
      <c r="P5732" s="726"/>
      <c r="Q5732" s="634"/>
      <c r="R5732" s="726"/>
      <c r="S5732" s="726"/>
      <c r="T5732" s="593"/>
      <c r="U5732" s="726"/>
      <c r="V5732" s="726"/>
      <c r="W5732" s="726"/>
      <c r="X5732" s="726"/>
      <c r="Y5732" s="726"/>
      <c r="Z5732" s="726"/>
      <c r="AA5732" s="726"/>
      <c r="AB5732" s="726"/>
      <c r="AC5732" s="726"/>
      <c r="AD5732" s="742"/>
      <c r="AE5732" s="726"/>
      <c r="AF5732" s="726"/>
      <c r="AG5732" s="593" t="s">
        <v>200</v>
      </c>
    </row>
    <row r="5733" spans="1:36" ht="15" hidden="1" customHeight="1" x14ac:dyDescent="0.2">
      <c r="A5733" s="593" t="s">
        <v>2028</v>
      </c>
      <c r="B5733" s="593" t="s">
        <v>118</v>
      </c>
      <c r="C5733" s="593" t="s">
        <v>337</v>
      </c>
      <c r="D5733" s="630">
        <v>41658</v>
      </c>
      <c r="E5733" s="726"/>
      <c r="F5733" s="630"/>
      <c r="G5733" s="726"/>
      <c r="H5733" s="1561"/>
      <c r="I5733" s="726"/>
      <c r="J5733" s="726"/>
      <c r="K5733" s="726"/>
      <c r="L5733" s="726"/>
      <c r="M5733" s="726"/>
      <c r="N5733" s="726"/>
      <c r="O5733" s="726"/>
      <c r="P5733" s="726"/>
      <c r="Q5733" s="634"/>
      <c r="R5733" s="726"/>
      <c r="S5733" s="726"/>
      <c r="T5733" s="593"/>
      <c r="U5733" s="726"/>
      <c r="V5733" s="726"/>
      <c r="W5733" s="726"/>
      <c r="X5733" s="726"/>
      <c r="Y5733" s="726"/>
      <c r="Z5733" s="726"/>
      <c r="AA5733" s="726"/>
      <c r="AB5733" s="726"/>
      <c r="AC5733" s="726"/>
      <c r="AD5733" s="742"/>
      <c r="AE5733" s="726"/>
      <c r="AF5733" s="726"/>
      <c r="AG5733" s="593" t="s">
        <v>200</v>
      </c>
    </row>
    <row r="5734" spans="1:36" ht="36" hidden="1" customHeight="1" x14ac:dyDescent="0.2">
      <c r="A5734" s="593" t="s">
        <v>2028</v>
      </c>
      <c r="B5734" s="593" t="s">
        <v>118</v>
      </c>
      <c r="C5734" s="593" t="s">
        <v>337</v>
      </c>
      <c r="D5734" s="630">
        <v>41659</v>
      </c>
      <c r="E5734" s="726" t="s">
        <v>183</v>
      </c>
      <c r="F5734" s="630"/>
      <c r="G5734" s="726" t="s">
        <v>183</v>
      </c>
      <c r="H5734" s="1561"/>
      <c r="I5734" s="726"/>
      <c r="J5734" s="726" t="s">
        <v>183</v>
      </c>
      <c r="K5734" s="726" t="s">
        <v>183</v>
      </c>
      <c r="L5734" s="726" t="s">
        <v>183</v>
      </c>
      <c r="M5734" s="726" t="s">
        <v>183</v>
      </c>
      <c r="N5734" s="726" t="s">
        <v>183</v>
      </c>
      <c r="O5734" s="726"/>
      <c r="P5734" s="726" t="s">
        <v>183</v>
      </c>
      <c r="Q5734" s="634" t="s">
        <v>183</v>
      </c>
      <c r="R5734" s="726"/>
      <c r="S5734" s="726"/>
      <c r="T5734" s="593"/>
      <c r="U5734" s="726" t="s">
        <v>183</v>
      </c>
      <c r="V5734" s="726" t="s">
        <v>183</v>
      </c>
      <c r="W5734" s="726" t="s">
        <v>183</v>
      </c>
      <c r="X5734" s="726" t="s">
        <v>183</v>
      </c>
      <c r="Y5734" s="726" t="s">
        <v>183</v>
      </c>
      <c r="Z5734" s="726" t="s">
        <v>183</v>
      </c>
      <c r="AA5734" s="726" t="s">
        <v>183</v>
      </c>
      <c r="AB5734" s="726" t="s">
        <v>183</v>
      </c>
      <c r="AC5734" s="726" t="s">
        <v>183</v>
      </c>
      <c r="AD5734" s="742" t="s">
        <v>183</v>
      </c>
      <c r="AE5734" s="726" t="s">
        <v>183</v>
      </c>
      <c r="AF5734" s="726" t="s">
        <v>183</v>
      </c>
      <c r="AG5734" s="593" t="s">
        <v>200</v>
      </c>
    </row>
    <row r="5735" spans="1:36" ht="47.25" hidden="1" customHeight="1" x14ac:dyDescent="0.2">
      <c r="A5735" s="593" t="s">
        <v>2028</v>
      </c>
      <c r="B5735" s="593" t="s">
        <v>118</v>
      </c>
      <c r="C5735" s="593" t="s">
        <v>337</v>
      </c>
      <c r="D5735" s="630">
        <v>41660</v>
      </c>
      <c r="E5735" s="1539">
        <v>0.34652777777777777</v>
      </c>
      <c r="F5735" s="630">
        <v>41660</v>
      </c>
      <c r="G5735" s="1559">
        <v>0.47916666666666669</v>
      </c>
      <c r="H5735" s="682">
        <f>G5735-E5735</f>
        <v>0.13263888888888892</v>
      </c>
      <c r="I5735" s="593">
        <v>1</v>
      </c>
      <c r="J5735" s="1392" t="s">
        <v>183</v>
      </c>
      <c r="K5735" s="1392"/>
      <c r="L5735" s="593" t="s">
        <v>126</v>
      </c>
      <c r="M5735" s="593" t="s">
        <v>535</v>
      </c>
      <c r="N5735" s="593">
        <v>0.4</v>
      </c>
      <c r="O5735" s="593" t="s">
        <v>72</v>
      </c>
      <c r="P5735" s="1392" t="s">
        <v>355</v>
      </c>
      <c r="Q5735" s="634" t="s">
        <v>536</v>
      </c>
      <c r="R5735" s="668">
        <v>0.25</v>
      </c>
      <c r="S5735" s="707">
        <v>1.6</v>
      </c>
      <c r="T5735" s="593">
        <f>R5735+S5735</f>
        <v>1.85</v>
      </c>
      <c r="U5735" s="1392" t="s">
        <v>183</v>
      </c>
      <c r="V5735" s="1392" t="s">
        <v>183</v>
      </c>
      <c r="W5735" s="1392" t="s">
        <v>183</v>
      </c>
      <c r="X5735" s="1392" t="s">
        <v>183</v>
      </c>
      <c r="Y5735" s="1392" t="s">
        <v>183</v>
      </c>
      <c r="Z5735" s="1392" t="s">
        <v>183</v>
      </c>
      <c r="AA5735" s="1392" t="s">
        <v>183</v>
      </c>
      <c r="AB5735" s="1392" t="s">
        <v>183</v>
      </c>
      <c r="AC5735" s="1392" t="s">
        <v>183</v>
      </c>
      <c r="AD5735" s="593" t="s">
        <v>61</v>
      </c>
      <c r="AE5735" s="1392" t="s">
        <v>183</v>
      </c>
      <c r="AF5735" s="1392" t="s">
        <v>183</v>
      </c>
      <c r="AG5735" s="634"/>
      <c r="AH5735" s="22" t="s">
        <v>388</v>
      </c>
    </row>
    <row r="5736" spans="1:36" ht="44.45" hidden="1" customHeight="1" x14ac:dyDescent="0.2">
      <c r="A5736" s="593" t="s">
        <v>2028</v>
      </c>
      <c r="B5736" s="593" t="s">
        <v>118</v>
      </c>
      <c r="C5736" s="593" t="s">
        <v>337</v>
      </c>
      <c r="D5736" s="630">
        <v>41661</v>
      </c>
      <c r="E5736" s="726" t="s">
        <v>183</v>
      </c>
      <c r="F5736" s="630"/>
      <c r="G5736" s="726" t="s">
        <v>183</v>
      </c>
      <c r="H5736" s="1561"/>
      <c r="I5736" s="726"/>
      <c r="J5736" s="726" t="s">
        <v>183</v>
      </c>
      <c r="K5736" s="726" t="s">
        <v>183</v>
      </c>
      <c r="L5736" s="726" t="s">
        <v>183</v>
      </c>
      <c r="M5736" s="726" t="s">
        <v>183</v>
      </c>
      <c r="N5736" s="726" t="s">
        <v>183</v>
      </c>
      <c r="O5736" s="726"/>
      <c r="P5736" s="726" t="s">
        <v>183</v>
      </c>
      <c r="Q5736" s="634" t="s">
        <v>183</v>
      </c>
      <c r="R5736" s="726"/>
      <c r="S5736" s="726"/>
      <c r="T5736" s="593"/>
      <c r="U5736" s="726" t="s">
        <v>183</v>
      </c>
      <c r="V5736" s="726" t="s">
        <v>183</v>
      </c>
      <c r="W5736" s="726" t="s">
        <v>183</v>
      </c>
      <c r="X5736" s="726" t="s">
        <v>183</v>
      </c>
      <c r="Y5736" s="726" t="s">
        <v>183</v>
      </c>
      <c r="Z5736" s="726" t="s">
        <v>183</v>
      </c>
      <c r="AA5736" s="726" t="s">
        <v>183</v>
      </c>
      <c r="AB5736" s="726" t="s">
        <v>183</v>
      </c>
      <c r="AC5736" s="726" t="s">
        <v>183</v>
      </c>
      <c r="AD5736" s="742" t="s">
        <v>183</v>
      </c>
      <c r="AE5736" s="726" t="s">
        <v>183</v>
      </c>
      <c r="AF5736" s="726" t="s">
        <v>183</v>
      </c>
      <c r="AG5736" s="593" t="s">
        <v>200</v>
      </c>
    </row>
    <row r="5737" spans="1:36" ht="30" hidden="1" customHeight="1" x14ac:dyDescent="0.2">
      <c r="A5737" s="593" t="s">
        <v>2028</v>
      </c>
      <c r="B5737" s="593" t="s">
        <v>118</v>
      </c>
      <c r="C5737" s="593" t="s">
        <v>337</v>
      </c>
      <c r="D5737" s="630">
        <v>41662</v>
      </c>
      <c r="E5737" s="726" t="s">
        <v>183</v>
      </c>
      <c r="F5737" s="630"/>
      <c r="G5737" s="726" t="s">
        <v>183</v>
      </c>
      <c r="H5737" s="1561"/>
      <c r="I5737" s="726"/>
      <c r="J5737" s="726" t="s">
        <v>183</v>
      </c>
      <c r="K5737" s="726" t="s">
        <v>183</v>
      </c>
      <c r="L5737" s="726" t="s">
        <v>183</v>
      </c>
      <c r="M5737" s="726" t="s">
        <v>183</v>
      </c>
      <c r="N5737" s="726" t="s">
        <v>183</v>
      </c>
      <c r="O5737" s="726"/>
      <c r="P5737" s="726" t="s">
        <v>183</v>
      </c>
      <c r="Q5737" s="634" t="s">
        <v>183</v>
      </c>
      <c r="R5737" s="726"/>
      <c r="S5737" s="726"/>
      <c r="T5737" s="593"/>
      <c r="U5737" s="726" t="s">
        <v>183</v>
      </c>
      <c r="V5737" s="726" t="s">
        <v>183</v>
      </c>
      <c r="W5737" s="726" t="s">
        <v>183</v>
      </c>
      <c r="X5737" s="726" t="s">
        <v>183</v>
      </c>
      <c r="Y5737" s="726" t="s">
        <v>183</v>
      </c>
      <c r="Z5737" s="726" t="s">
        <v>183</v>
      </c>
      <c r="AA5737" s="726" t="s">
        <v>183</v>
      </c>
      <c r="AB5737" s="726" t="s">
        <v>183</v>
      </c>
      <c r="AC5737" s="726" t="s">
        <v>183</v>
      </c>
      <c r="AD5737" s="742" t="s">
        <v>183</v>
      </c>
      <c r="AE5737" s="726" t="s">
        <v>183</v>
      </c>
      <c r="AF5737" s="726" t="s">
        <v>183</v>
      </c>
      <c r="AG5737" s="593" t="s">
        <v>200</v>
      </c>
    </row>
    <row r="5738" spans="1:36" ht="15" hidden="1" customHeight="1" x14ac:dyDescent="0.2">
      <c r="A5738" s="593" t="s">
        <v>2028</v>
      </c>
      <c r="B5738" s="593" t="s">
        <v>118</v>
      </c>
      <c r="C5738" s="593" t="s">
        <v>350</v>
      </c>
      <c r="D5738" s="630">
        <v>41663</v>
      </c>
      <c r="E5738" s="708">
        <v>0.34583333333333338</v>
      </c>
      <c r="F5738" s="630">
        <v>41663</v>
      </c>
      <c r="G5738" s="658">
        <v>0.44166666666666665</v>
      </c>
      <c r="H5738" s="682">
        <f>G5738-E5738</f>
        <v>9.583333333333327E-2</v>
      </c>
      <c r="I5738" s="593">
        <v>1</v>
      </c>
      <c r="J5738" s="639" t="s">
        <v>183</v>
      </c>
      <c r="K5738" s="639"/>
      <c r="L5738" s="593" t="s">
        <v>126</v>
      </c>
      <c r="M5738" s="593" t="s">
        <v>535</v>
      </c>
      <c r="N5738" s="593">
        <v>0.4</v>
      </c>
      <c r="O5738" s="593" t="s">
        <v>72</v>
      </c>
      <c r="P5738" s="639" t="s">
        <v>355</v>
      </c>
      <c r="Q5738" s="634" t="s">
        <v>776</v>
      </c>
      <c r="R5738" s="668">
        <v>0.18</v>
      </c>
      <c r="S5738" s="707">
        <v>1.3</v>
      </c>
      <c r="T5738" s="593">
        <f>R5738+S5738</f>
        <v>1.48</v>
      </c>
      <c r="U5738" s="639" t="s">
        <v>183</v>
      </c>
      <c r="V5738" s="639" t="s">
        <v>183</v>
      </c>
      <c r="W5738" s="639" t="s">
        <v>183</v>
      </c>
      <c r="X5738" s="639" t="s">
        <v>183</v>
      </c>
      <c r="Y5738" s="639" t="s">
        <v>183</v>
      </c>
      <c r="Z5738" s="639" t="s">
        <v>183</v>
      </c>
      <c r="AA5738" s="639" t="s">
        <v>183</v>
      </c>
      <c r="AB5738" s="639" t="s">
        <v>183</v>
      </c>
      <c r="AC5738" s="639" t="s">
        <v>183</v>
      </c>
      <c r="AD5738" s="593" t="s">
        <v>61</v>
      </c>
      <c r="AE5738" s="639" t="s">
        <v>183</v>
      </c>
      <c r="AF5738" s="639" t="s">
        <v>183</v>
      </c>
      <c r="AG5738" s="634"/>
      <c r="AH5738" s="22" t="s">
        <v>388</v>
      </c>
    </row>
    <row r="5739" spans="1:36" ht="15" hidden="1" customHeight="1" x14ac:dyDescent="0.2">
      <c r="A5739" s="593" t="s">
        <v>2028</v>
      </c>
      <c r="B5739" s="593" t="s">
        <v>118</v>
      </c>
      <c r="C5739" s="593" t="s">
        <v>342</v>
      </c>
      <c r="D5739" s="630">
        <v>41663</v>
      </c>
      <c r="E5739" s="613">
        <v>8.7500000000000008E-2</v>
      </c>
      <c r="F5739" s="630">
        <v>41663</v>
      </c>
      <c r="G5739" s="613">
        <v>9.4444444444444442E-2</v>
      </c>
      <c r="H5739" s="682">
        <f>G5739-E5739</f>
        <v>6.9444444444444337E-3</v>
      </c>
      <c r="I5739" s="593">
        <v>14</v>
      </c>
      <c r="J5739" s="639" t="s">
        <v>183</v>
      </c>
      <c r="K5739" s="639"/>
      <c r="L5739" s="593" t="s">
        <v>125</v>
      </c>
      <c r="M5739" s="639" t="s">
        <v>343</v>
      </c>
      <c r="N5739" s="593">
        <v>0.4</v>
      </c>
      <c r="O5739" s="36" t="s">
        <v>69</v>
      </c>
      <c r="P5739" s="639" t="s">
        <v>69</v>
      </c>
      <c r="Q5739" s="634" t="s">
        <v>435</v>
      </c>
      <c r="R5739" s="707">
        <v>1.72</v>
      </c>
      <c r="S5739" s="707">
        <v>1.81</v>
      </c>
      <c r="T5739" s="593">
        <f>R5739+S5739</f>
        <v>3.5300000000000002</v>
      </c>
      <c r="U5739" s="593" t="s">
        <v>90</v>
      </c>
      <c r="V5739" s="678" t="s">
        <v>183</v>
      </c>
      <c r="W5739" s="678" t="s">
        <v>183</v>
      </c>
      <c r="X5739" s="678" t="s">
        <v>183</v>
      </c>
      <c r="Y5739" s="678" t="s">
        <v>183</v>
      </c>
      <c r="Z5739" s="678" t="s">
        <v>183</v>
      </c>
      <c r="AA5739" s="678" t="s">
        <v>183</v>
      </c>
      <c r="AB5739" s="678" t="s">
        <v>183</v>
      </c>
      <c r="AC5739" s="678" t="s">
        <v>183</v>
      </c>
      <c r="AD5739" s="612" t="s">
        <v>55</v>
      </c>
      <c r="AE5739" s="678" t="s">
        <v>183</v>
      </c>
      <c r="AF5739" s="678" t="s">
        <v>183</v>
      </c>
      <c r="AG5739" s="634"/>
    </row>
    <row r="5740" spans="1:36" ht="15" hidden="1" customHeight="1" x14ac:dyDescent="0.2">
      <c r="A5740" s="593" t="s">
        <v>2028</v>
      </c>
      <c r="B5740" s="593" t="s">
        <v>118</v>
      </c>
      <c r="C5740" s="593" t="s">
        <v>337</v>
      </c>
      <c r="D5740" s="630">
        <v>41664</v>
      </c>
      <c r="E5740" s="678" t="s">
        <v>183</v>
      </c>
      <c r="F5740" s="630"/>
      <c r="G5740" s="678" t="s">
        <v>183</v>
      </c>
      <c r="H5740" s="901"/>
      <c r="I5740" s="678"/>
      <c r="J5740" s="678" t="s">
        <v>183</v>
      </c>
      <c r="K5740" s="678" t="s">
        <v>183</v>
      </c>
      <c r="L5740" s="678" t="s">
        <v>183</v>
      </c>
      <c r="M5740" s="678" t="s">
        <v>183</v>
      </c>
      <c r="N5740" s="678" t="s">
        <v>183</v>
      </c>
      <c r="O5740" s="678"/>
      <c r="P5740" s="678" t="s">
        <v>183</v>
      </c>
      <c r="Q5740" s="634" t="s">
        <v>183</v>
      </c>
      <c r="R5740" s="678"/>
      <c r="S5740" s="678"/>
      <c r="T5740" s="593"/>
      <c r="U5740" s="678" t="s">
        <v>183</v>
      </c>
      <c r="V5740" s="678" t="s">
        <v>183</v>
      </c>
      <c r="W5740" s="678" t="s">
        <v>183</v>
      </c>
      <c r="X5740" s="678" t="s">
        <v>183</v>
      </c>
      <c r="Y5740" s="678" t="s">
        <v>183</v>
      </c>
      <c r="Z5740" s="678" t="s">
        <v>183</v>
      </c>
      <c r="AA5740" s="678" t="s">
        <v>183</v>
      </c>
      <c r="AB5740" s="678" t="s">
        <v>183</v>
      </c>
      <c r="AC5740" s="678" t="s">
        <v>183</v>
      </c>
      <c r="AD5740" s="762" t="s">
        <v>183</v>
      </c>
      <c r="AE5740" s="678" t="s">
        <v>183</v>
      </c>
      <c r="AF5740" s="678" t="s">
        <v>183</v>
      </c>
      <c r="AG5740" s="593" t="s">
        <v>200</v>
      </c>
    </row>
    <row r="5741" spans="1:36" ht="15" hidden="1" customHeight="1" x14ac:dyDescent="0.2">
      <c r="A5741" s="593" t="s">
        <v>2028</v>
      </c>
      <c r="B5741" s="593" t="s">
        <v>118</v>
      </c>
      <c r="C5741" s="593" t="s">
        <v>337</v>
      </c>
      <c r="D5741" s="630">
        <v>41665</v>
      </c>
      <c r="E5741" s="678" t="s">
        <v>183</v>
      </c>
      <c r="F5741" s="630"/>
      <c r="G5741" s="678" t="s">
        <v>183</v>
      </c>
      <c r="H5741" s="901"/>
      <c r="I5741" s="678"/>
      <c r="J5741" s="678" t="s">
        <v>183</v>
      </c>
      <c r="K5741" s="678" t="s">
        <v>183</v>
      </c>
      <c r="L5741" s="678" t="s">
        <v>183</v>
      </c>
      <c r="M5741" s="678" t="s">
        <v>183</v>
      </c>
      <c r="N5741" s="678" t="s">
        <v>183</v>
      </c>
      <c r="O5741" s="678"/>
      <c r="P5741" s="678" t="s">
        <v>183</v>
      </c>
      <c r="Q5741" s="634" t="s">
        <v>183</v>
      </c>
      <c r="R5741" s="678"/>
      <c r="S5741" s="678"/>
      <c r="T5741" s="593"/>
      <c r="U5741" s="678" t="s">
        <v>183</v>
      </c>
      <c r="V5741" s="678" t="s">
        <v>183</v>
      </c>
      <c r="W5741" s="678" t="s">
        <v>183</v>
      </c>
      <c r="X5741" s="678" t="s">
        <v>183</v>
      </c>
      <c r="Y5741" s="678" t="s">
        <v>183</v>
      </c>
      <c r="Z5741" s="678" t="s">
        <v>183</v>
      </c>
      <c r="AA5741" s="678" t="s">
        <v>183</v>
      </c>
      <c r="AB5741" s="678" t="s">
        <v>183</v>
      </c>
      <c r="AC5741" s="678" t="s">
        <v>183</v>
      </c>
      <c r="AD5741" s="762" t="s">
        <v>183</v>
      </c>
      <c r="AE5741" s="678" t="s">
        <v>183</v>
      </c>
      <c r="AF5741" s="678" t="s">
        <v>183</v>
      </c>
      <c r="AG5741" s="593" t="s">
        <v>200</v>
      </c>
    </row>
    <row r="5742" spans="1:36" ht="97.5" hidden="1" customHeight="1" x14ac:dyDescent="0.2">
      <c r="A5742" s="593" t="s">
        <v>2028</v>
      </c>
      <c r="B5742" s="593" t="s">
        <v>118</v>
      </c>
      <c r="C5742" s="593" t="s">
        <v>332</v>
      </c>
      <c r="D5742" s="630">
        <v>41666</v>
      </c>
      <c r="E5742" s="1133">
        <v>0.99444444444444446</v>
      </c>
      <c r="F5742" s="630">
        <v>41666</v>
      </c>
      <c r="G5742" s="613">
        <v>0.99652777777777779</v>
      </c>
      <c r="H5742" s="682">
        <f>G5742-E5742</f>
        <v>2.0833333333333259E-3</v>
      </c>
      <c r="I5742" s="678">
        <v>9</v>
      </c>
      <c r="J5742" s="678" t="s">
        <v>183</v>
      </c>
      <c r="K5742" s="678"/>
      <c r="L5742" s="719" t="s">
        <v>126</v>
      </c>
      <c r="M5742" s="639" t="s">
        <v>793</v>
      </c>
      <c r="N5742" s="593">
        <v>0.4</v>
      </c>
      <c r="O5742" s="593" t="s">
        <v>71</v>
      </c>
      <c r="P5742" s="639" t="s">
        <v>71</v>
      </c>
      <c r="Q5742" s="634" t="s">
        <v>794</v>
      </c>
      <c r="R5742" s="678">
        <v>0.1</v>
      </c>
      <c r="S5742" s="678">
        <v>0.06</v>
      </c>
      <c r="T5742" s="593">
        <f t="shared" ref="T5742:T5747" si="183">R5742+S5742</f>
        <v>0.16</v>
      </c>
      <c r="U5742" s="678" t="s">
        <v>88</v>
      </c>
      <c r="V5742" s="678" t="s">
        <v>183</v>
      </c>
      <c r="W5742" s="678" t="s">
        <v>183</v>
      </c>
      <c r="X5742" s="678" t="s">
        <v>183</v>
      </c>
      <c r="Y5742" s="678" t="s">
        <v>183</v>
      </c>
      <c r="Z5742" s="678" t="s">
        <v>183</v>
      </c>
      <c r="AA5742" s="678" t="s">
        <v>183</v>
      </c>
      <c r="AB5742" s="678" t="s">
        <v>183</v>
      </c>
      <c r="AC5742" s="678" t="s">
        <v>183</v>
      </c>
      <c r="AD5742" s="593" t="s">
        <v>61</v>
      </c>
      <c r="AE5742" s="678" t="s">
        <v>183</v>
      </c>
      <c r="AF5742" s="678" t="s">
        <v>183</v>
      </c>
      <c r="AG5742" s="593"/>
      <c r="AH5742" s="22" t="s">
        <v>388</v>
      </c>
      <c r="AJ5742" s="3"/>
    </row>
    <row r="5743" spans="1:36" ht="15" hidden="1" customHeight="1" x14ac:dyDescent="0.2">
      <c r="A5743" s="593" t="s">
        <v>2028</v>
      </c>
      <c r="B5743" s="593" t="s">
        <v>118</v>
      </c>
      <c r="C5743" s="593" t="s">
        <v>337</v>
      </c>
      <c r="D5743" s="630">
        <v>41667</v>
      </c>
      <c r="E5743" s="613">
        <v>0.51597222222222217</v>
      </c>
      <c r="F5743" s="630">
        <v>41667</v>
      </c>
      <c r="G5743" s="613">
        <v>0.42430555555555555</v>
      </c>
      <c r="H5743" s="682">
        <v>0.51944444444444449</v>
      </c>
      <c r="I5743" s="593">
        <v>7</v>
      </c>
      <c r="J5743" s="593" t="s">
        <v>338</v>
      </c>
      <c r="K5743" s="593" t="s">
        <v>132</v>
      </c>
      <c r="L5743" s="593" t="s">
        <v>127</v>
      </c>
      <c r="M5743" s="593" t="s">
        <v>795</v>
      </c>
      <c r="N5743" s="593" t="s">
        <v>103</v>
      </c>
      <c r="O5743" s="593" t="s">
        <v>66</v>
      </c>
      <c r="P5743" s="593" t="s">
        <v>795</v>
      </c>
      <c r="Q5743" s="634" t="s">
        <v>796</v>
      </c>
      <c r="R5743" s="638">
        <v>0.68</v>
      </c>
      <c r="S5743" s="638">
        <v>11.31</v>
      </c>
      <c r="T5743" s="593">
        <f t="shared" si="183"/>
        <v>11.99</v>
      </c>
      <c r="U5743" s="593" t="s">
        <v>75</v>
      </c>
      <c r="V5743" s="593"/>
      <c r="W5743" s="593"/>
      <c r="X5743" s="593"/>
      <c r="Y5743" s="593"/>
      <c r="Z5743" s="593"/>
      <c r="AA5743" s="593"/>
      <c r="AB5743" s="593"/>
      <c r="AC5743" s="593"/>
      <c r="AD5743" s="742" t="s">
        <v>57</v>
      </c>
      <c r="AE5743" s="593" t="s">
        <v>98</v>
      </c>
      <c r="AF5743" s="593"/>
      <c r="AG5743" s="634"/>
      <c r="AI5743" s="22" t="s">
        <v>387</v>
      </c>
    </row>
    <row r="5744" spans="1:36" ht="15" hidden="1" customHeight="1" x14ac:dyDescent="0.2">
      <c r="A5744" s="593" t="s">
        <v>2028</v>
      </c>
      <c r="B5744" s="593" t="s">
        <v>118</v>
      </c>
      <c r="C5744" s="593" t="s">
        <v>332</v>
      </c>
      <c r="D5744" s="630">
        <v>41669</v>
      </c>
      <c r="E5744" s="613" t="s">
        <v>849</v>
      </c>
      <c r="F5744" s="630">
        <v>41669</v>
      </c>
      <c r="G5744" s="613">
        <v>0.89722222222222225</v>
      </c>
      <c r="H5744" s="682">
        <v>6.9444444444444447E-4</v>
      </c>
      <c r="I5744" s="678">
        <v>4</v>
      </c>
      <c r="J5744" s="593" t="s">
        <v>183</v>
      </c>
      <c r="K5744" s="593"/>
      <c r="L5744" s="719" t="s">
        <v>126</v>
      </c>
      <c r="M5744" s="593" t="s">
        <v>333</v>
      </c>
      <c r="N5744" s="593">
        <v>0.4</v>
      </c>
      <c r="O5744" s="593" t="s">
        <v>71</v>
      </c>
      <c r="P5744" s="593" t="s">
        <v>71</v>
      </c>
      <c r="Q5744" s="1035" t="s">
        <v>2280</v>
      </c>
      <c r="R5744" s="596">
        <v>0.54</v>
      </c>
      <c r="S5744" s="596">
        <v>1.33</v>
      </c>
      <c r="T5744" s="593">
        <f t="shared" si="183"/>
        <v>1.87</v>
      </c>
      <c r="U5744" s="593" t="s">
        <v>88</v>
      </c>
      <c r="V5744" s="678" t="s">
        <v>183</v>
      </c>
      <c r="W5744" s="678" t="s">
        <v>183</v>
      </c>
      <c r="X5744" s="678" t="s">
        <v>183</v>
      </c>
      <c r="Y5744" s="678" t="s">
        <v>183</v>
      </c>
      <c r="Z5744" s="678" t="s">
        <v>183</v>
      </c>
      <c r="AA5744" s="678" t="s">
        <v>183</v>
      </c>
      <c r="AB5744" s="678" t="s">
        <v>183</v>
      </c>
      <c r="AC5744" s="678" t="s">
        <v>183</v>
      </c>
      <c r="AD5744" s="593" t="s">
        <v>61</v>
      </c>
      <c r="AE5744" s="678" t="s">
        <v>183</v>
      </c>
      <c r="AF5744" s="678" t="s">
        <v>183</v>
      </c>
      <c r="AG5744" s="634"/>
      <c r="AH5744" s="22" t="s">
        <v>388</v>
      </c>
      <c r="AJ5744" s="3" t="s">
        <v>2261</v>
      </c>
    </row>
    <row r="5745" spans="1:36" ht="15" hidden="1" customHeight="1" x14ac:dyDescent="0.2">
      <c r="A5745" s="593" t="s">
        <v>2028</v>
      </c>
      <c r="B5745" s="593" t="s">
        <v>118</v>
      </c>
      <c r="C5745" s="593" t="s">
        <v>332</v>
      </c>
      <c r="D5745" s="630">
        <v>41670</v>
      </c>
      <c r="E5745" s="613">
        <v>0.13333333333333333</v>
      </c>
      <c r="F5745" s="630">
        <v>41670</v>
      </c>
      <c r="G5745" s="613">
        <v>0.13402777777777777</v>
      </c>
      <c r="H5745" s="682">
        <v>6.9444444444444447E-4</v>
      </c>
      <c r="I5745" s="678">
        <v>4</v>
      </c>
      <c r="J5745" s="593" t="s">
        <v>183</v>
      </c>
      <c r="K5745" s="593"/>
      <c r="L5745" s="719" t="s">
        <v>126</v>
      </c>
      <c r="M5745" s="593" t="s">
        <v>333</v>
      </c>
      <c r="N5745" s="593">
        <v>0.4</v>
      </c>
      <c r="O5745" s="593" t="s">
        <v>71</v>
      </c>
      <c r="P5745" s="593" t="s">
        <v>71</v>
      </c>
      <c r="Q5745" s="1035" t="s">
        <v>2280</v>
      </c>
      <c r="R5745" s="596">
        <v>0.79</v>
      </c>
      <c r="S5745" s="596">
        <v>3.18</v>
      </c>
      <c r="T5745" s="593">
        <f t="shared" si="183"/>
        <v>3.97</v>
      </c>
      <c r="U5745" s="593" t="s">
        <v>88</v>
      </c>
      <c r="V5745" s="678" t="s">
        <v>183</v>
      </c>
      <c r="W5745" s="678" t="s">
        <v>183</v>
      </c>
      <c r="X5745" s="678" t="s">
        <v>183</v>
      </c>
      <c r="Y5745" s="678" t="s">
        <v>183</v>
      </c>
      <c r="Z5745" s="678" t="s">
        <v>183</v>
      </c>
      <c r="AA5745" s="678" t="s">
        <v>183</v>
      </c>
      <c r="AB5745" s="678" t="s">
        <v>183</v>
      </c>
      <c r="AC5745" s="678" t="s">
        <v>183</v>
      </c>
      <c r="AD5745" s="593" t="s">
        <v>61</v>
      </c>
      <c r="AE5745" s="678" t="s">
        <v>183</v>
      </c>
      <c r="AF5745" s="678" t="s">
        <v>183</v>
      </c>
      <c r="AG5745" s="634"/>
      <c r="AH5745" s="22" t="s">
        <v>388</v>
      </c>
      <c r="AJ5745" s="3" t="s">
        <v>2261</v>
      </c>
    </row>
    <row r="5746" spans="1:36" ht="15" hidden="1" customHeight="1" x14ac:dyDescent="0.2">
      <c r="A5746" s="593" t="s">
        <v>2028</v>
      </c>
      <c r="B5746" s="593" t="s">
        <v>118</v>
      </c>
      <c r="C5746" s="593" t="s">
        <v>332</v>
      </c>
      <c r="D5746" s="630">
        <v>41670</v>
      </c>
      <c r="E5746" s="613">
        <v>0.54513888888888895</v>
      </c>
      <c r="F5746" s="630">
        <v>41670</v>
      </c>
      <c r="G5746" s="613">
        <v>0.54583333333333328</v>
      </c>
      <c r="H5746" s="682">
        <v>6.9444444444444447E-4</v>
      </c>
      <c r="I5746" s="678">
        <v>5</v>
      </c>
      <c r="J5746" s="593" t="s">
        <v>183</v>
      </c>
      <c r="K5746" s="593"/>
      <c r="L5746" s="719" t="s">
        <v>126</v>
      </c>
      <c r="M5746" s="593" t="s">
        <v>333</v>
      </c>
      <c r="N5746" s="593">
        <v>0.4</v>
      </c>
      <c r="O5746" s="593" t="s">
        <v>71</v>
      </c>
      <c r="P5746" s="593" t="s">
        <v>71</v>
      </c>
      <c r="Q5746" s="1035" t="s">
        <v>2280</v>
      </c>
      <c r="R5746" s="596">
        <v>1.04</v>
      </c>
      <c r="S5746" s="596">
        <v>7.07</v>
      </c>
      <c r="T5746" s="593">
        <f t="shared" si="183"/>
        <v>8.11</v>
      </c>
      <c r="U5746" s="593" t="s">
        <v>88</v>
      </c>
      <c r="V5746" s="678" t="s">
        <v>183</v>
      </c>
      <c r="W5746" s="678" t="s">
        <v>183</v>
      </c>
      <c r="X5746" s="678" t="s">
        <v>183</v>
      </c>
      <c r="Y5746" s="678" t="s">
        <v>183</v>
      </c>
      <c r="Z5746" s="678" t="s">
        <v>183</v>
      </c>
      <c r="AA5746" s="678" t="s">
        <v>183</v>
      </c>
      <c r="AB5746" s="678" t="s">
        <v>183</v>
      </c>
      <c r="AC5746" s="678" t="s">
        <v>183</v>
      </c>
      <c r="AD5746" s="593" t="s">
        <v>61</v>
      </c>
      <c r="AE5746" s="678" t="s">
        <v>183</v>
      </c>
      <c r="AF5746" s="678" t="s">
        <v>183</v>
      </c>
      <c r="AG5746" s="634"/>
      <c r="AH5746" s="22" t="s">
        <v>388</v>
      </c>
      <c r="AJ5746" s="3" t="s">
        <v>2261</v>
      </c>
    </row>
    <row r="5747" spans="1:36" ht="15" hidden="1" customHeight="1" x14ac:dyDescent="0.2">
      <c r="A5747" s="593" t="s">
        <v>2028</v>
      </c>
      <c r="B5747" s="593" t="s">
        <v>118</v>
      </c>
      <c r="C5747" s="593" t="s">
        <v>337</v>
      </c>
      <c r="D5747" s="630">
        <v>41670</v>
      </c>
      <c r="E5747" s="613">
        <v>0.4236111111111111</v>
      </c>
      <c r="F5747" s="630">
        <v>41670</v>
      </c>
      <c r="G5747" s="613">
        <v>0.70833333333333337</v>
      </c>
      <c r="H5747" s="682">
        <v>0.28472222222222221</v>
      </c>
      <c r="I5747" s="593">
        <v>1</v>
      </c>
      <c r="J5747" s="593" t="s">
        <v>183</v>
      </c>
      <c r="K5747" s="593"/>
      <c r="L5747" s="593" t="s">
        <v>130</v>
      </c>
      <c r="M5747" s="593" t="s">
        <v>874</v>
      </c>
      <c r="N5747" s="593" t="s">
        <v>103</v>
      </c>
      <c r="O5747" s="593" t="s">
        <v>64</v>
      </c>
      <c r="P5747" s="593" t="s">
        <v>875</v>
      </c>
      <c r="Q5747" s="634" t="s">
        <v>876</v>
      </c>
      <c r="R5747" s="593">
        <v>0.04</v>
      </c>
      <c r="S5747" s="593">
        <v>7.06</v>
      </c>
      <c r="T5747" s="593">
        <f t="shared" si="183"/>
        <v>7.1</v>
      </c>
      <c r="U5747" s="593" t="s">
        <v>84</v>
      </c>
      <c r="V5747" s="593"/>
      <c r="W5747" s="593"/>
      <c r="X5747" s="593"/>
      <c r="Y5747" s="593"/>
      <c r="Z5747" s="593"/>
      <c r="AA5747" s="593"/>
      <c r="AB5747" s="593"/>
      <c r="AC5747" s="593"/>
      <c r="AD5747" s="742" t="s">
        <v>60</v>
      </c>
      <c r="AE5747" s="593"/>
      <c r="AF5747" s="593"/>
      <c r="AG5747" s="634"/>
    </row>
    <row r="5748" spans="1:36" hidden="1" x14ac:dyDescent="0.2">
      <c r="A5748" s="593" t="s">
        <v>2029</v>
      </c>
      <c r="B5748" s="593" t="s">
        <v>118</v>
      </c>
      <c r="C5748" s="593" t="s">
        <v>337</v>
      </c>
      <c r="D5748" s="630">
        <v>41671</v>
      </c>
      <c r="E5748" s="678" t="s">
        <v>183</v>
      </c>
      <c r="F5748" s="630"/>
      <c r="G5748" s="678" t="s">
        <v>183</v>
      </c>
      <c r="H5748" s="901"/>
      <c r="I5748" s="678" t="s">
        <v>183</v>
      </c>
      <c r="J5748" s="678" t="s">
        <v>183</v>
      </c>
      <c r="K5748" s="678" t="s">
        <v>183</v>
      </c>
      <c r="L5748" s="678" t="s">
        <v>183</v>
      </c>
      <c r="M5748" s="678" t="s">
        <v>183</v>
      </c>
      <c r="N5748" s="678" t="s">
        <v>183</v>
      </c>
      <c r="O5748" s="678"/>
      <c r="P5748" s="678" t="s">
        <v>183</v>
      </c>
      <c r="Q5748" s="634" t="s">
        <v>183</v>
      </c>
      <c r="R5748" s="678"/>
      <c r="S5748" s="678"/>
      <c r="T5748" s="593"/>
      <c r="U5748" s="678" t="s">
        <v>183</v>
      </c>
      <c r="V5748" s="678" t="s">
        <v>183</v>
      </c>
      <c r="W5748" s="678" t="s">
        <v>183</v>
      </c>
      <c r="X5748" s="678" t="s">
        <v>183</v>
      </c>
      <c r="Y5748" s="678" t="s">
        <v>183</v>
      </c>
      <c r="Z5748" s="678" t="s">
        <v>183</v>
      </c>
      <c r="AA5748" s="678" t="s">
        <v>183</v>
      </c>
      <c r="AB5748" s="678" t="s">
        <v>183</v>
      </c>
      <c r="AC5748" s="678" t="s">
        <v>183</v>
      </c>
      <c r="AD5748" s="762" t="s">
        <v>183</v>
      </c>
      <c r="AE5748" s="678" t="s">
        <v>183</v>
      </c>
      <c r="AF5748" s="678" t="s">
        <v>183</v>
      </c>
      <c r="AG5748" s="593" t="s">
        <v>200</v>
      </c>
    </row>
    <row r="5749" spans="1:36" ht="47.25" hidden="1" x14ac:dyDescent="0.2">
      <c r="A5749" s="593" t="s">
        <v>2029</v>
      </c>
      <c r="B5749" s="593" t="s">
        <v>118</v>
      </c>
      <c r="C5749" s="593" t="s">
        <v>332</v>
      </c>
      <c r="D5749" s="630">
        <v>41672</v>
      </c>
      <c r="E5749" s="613">
        <v>0.6875</v>
      </c>
      <c r="F5749" s="630">
        <v>41672</v>
      </c>
      <c r="G5749" s="613">
        <v>0.68819444444444444</v>
      </c>
      <c r="H5749" s="682">
        <v>6.9444444444444447E-4</v>
      </c>
      <c r="I5749" s="678">
        <v>2</v>
      </c>
      <c r="J5749" s="593" t="s">
        <v>183</v>
      </c>
      <c r="K5749" s="593"/>
      <c r="L5749" s="719" t="s">
        <v>126</v>
      </c>
      <c r="M5749" s="593" t="s">
        <v>333</v>
      </c>
      <c r="N5749" s="593">
        <v>0.4</v>
      </c>
      <c r="O5749" s="593" t="s">
        <v>71</v>
      </c>
      <c r="P5749" s="593" t="s">
        <v>71</v>
      </c>
      <c r="Q5749" s="634" t="s">
        <v>877</v>
      </c>
      <c r="R5749" s="596">
        <v>0.23</v>
      </c>
      <c r="S5749" s="596">
        <v>0.28999999999999998</v>
      </c>
      <c r="T5749" s="593">
        <f>R5749+S5749</f>
        <v>0.52</v>
      </c>
      <c r="U5749" s="593" t="s">
        <v>88</v>
      </c>
      <c r="V5749" s="593"/>
      <c r="W5749" s="593"/>
      <c r="X5749" s="593"/>
      <c r="Y5749" s="593"/>
      <c r="Z5749" s="593"/>
      <c r="AA5749" s="593"/>
      <c r="AB5749" s="593"/>
      <c r="AC5749" s="593"/>
      <c r="AD5749" s="593" t="s">
        <v>61</v>
      </c>
      <c r="AE5749" s="593"/>
      <c r="AF5749" s="593"/>
      <c r="AG5749" s="634"/>
      <c r="AH5749" s="22" t="s">
        <v>388</v>
      </c>
      <c r="AJ5749" s="3" t="s">
        <v>2261</v>
      </c>
    </row>
    <row r="5750" spans="1:36" ht="15" hidden="1" customHeight="1" x14ac:dyDescent="0.2">
      <c r="A5750" s="593" t="s">
        <v>2029</v>
      </c>
      <c r="B5750" s="593" t="s">
        <v>118</v>
      </c>
      <c r="C5750" s="593" t="s">
        <v>337</v>
      </c>
      <c r="D5750" s="630">
        <v>41673</v>
      </c>
      <c r="E5750" s="643">
        <v>0.3034722222222222</v>
      </c>
      <c r="F5750" s="630">
        <v>41673</v>
      </c>
      <c r="G5750" s="643">
        <v>0.30416666666666664</v>
      </c>
      <c r="H5750" s="682">
        <v>6.9444444444444447E-4</v>
      </c>
      <c r="I5750" s="596">
        <v>14</v>
      </c>
      <c r="J5750" s="639" t="s">
        <v>183</v>
      </c>
      <c r="K5750" s="639"/>
      <c r="L5750" s="593" t="s">
        <v>125</v>
      </c>
      <c r="M5750" s="639" t="s">
        <v>343</v>
      </c>
      <c r="N5750" s="593">
        <v>0.4</v>
      </c>
      <c r="O5750" s="36" t="s">
        <v>69</v>
      </c>
      <c r="P5750" s="639" t="s">
        <v>69</v>
      </c>
      <c r="Q5750" s="634" t="s">
        <v>989</v>
      </c>
      <c r="R5750" s="638">
        <v>1.38</v>
      </c>
      <c r="S5750" s="638"/>
      <c r="T5750" s="593">
        <f>R5750+S5750</f>
        <v>1.38</v>
      </c>
      <c r="U5750" s="593" t="s">
        <v>90</v>
      </c>
      <c r="V5750" s="678" t="s">
        <v>183</v>
      </c>
      <c r="W5750" s="678" t="s">
        <v>183</v>
      </c>
      <c r="X5750" s="678" t="s">
        <v>183</v>
      </c>
      <c r="Y5750" s="678" t="s">
        <v>183</v>
      </c>
      <c r="Z5750" s="678" t="s">
        <v>183</v>
      </c>
      <c r="AA5750" s="678" t="s">
        <v>183</v>
      </c>
      <c r="AB5750" s="678" t="s">
        <v>183</v>
      </c>
      <c r="AC5750" s="678" t="s">
        <v>183</v>
      </c>
      <c r="AD5750" s="612" t="s">
        <v>55</v>
      </c>
      <c r="AE5750" s="678" t="s">
        <v>183</v>
      </c>
      <c r="AF5750" s="678" t="s">
        <v>183</v>
      </c>
      <c r="AG5750" s="634"/>
      <c r="AJ5750" s="3" t="s">
        <v>2261</v>
      </c>
    </row>
    <row r="5751" spans="1:36" ht="15" hidden="1" customHeight="1" x14ac:dyDescent="0.2">
      <c r="A5751" s="593" t="s">
        <v>2029</v>
      </c>
      <c r="B5751" s="593" t="s">
        <v>118</v>
      </c>
      <c r="C5751" s="593" t="s">
        <v>337</v>
      </c>
      <c r="D5751" s="630">
        <v>41673</v>
      </c>
      <c r="E5751" s="643">
        <v>0.74305555555555547</v>
      </c>
      <c r="F5751" s="630">
        <v>41673</v>
      </c>
      <c r="G5751" s="643">
        <v>0.74861111111111101</v>
      </c>
      <c r="H5751" s="682">
        <v>5.5555555555555558E-3</v>
      </c>
      <c r="I5751" s="596">
        <v>13</v>
      </c>
      <c r="J5751" s="639" t="s">
        <v>183</v>
      </c>
      <c r="K5751" s="639"/>
      <c r="L5751" s="593" t="s">
        <v>125</v>
      </c>
      <c r="M5751" s="639" t="s">
        <v>343</v>
      </c>
      <c r="N5751" s="593">
        <v>0.4</v>
      </c>
      <c r="O5751" s="36" t="s">
        <v>69</v>
      </c>
      <c r="P5751" s="639" t="s">
        <v>69</v>
      </c>
      <c r="Q5751" s="634" t="s">
        <v>990</v>
      </c>
      <c r="R5751" s="638">
        <v>2.29</v>
      </c>
      <c r="S5751" s="638">
        <v>0.25</v>
      </c>
      <c r="T5751" s="593">
        <f>R5751+S5751</f>
        <v>2.54</v>
      </c>
      <c r="U5751" s="593" t="s">
        <v>90</v>
      </c>
      <c r="V5751" s="678" t="s">
        <v>183</v>
      </c>
      <c r="W5751" s="678" t="s">
        <v>183</v>
      </c>
      <c r="X5751" s="678" t="s">
        <v>183</v>
      </c>
      <c r="Y5751" s="678" t="s">
        <v>183</v>
      </c>
      <c r="Z5751" s="678" t="s">
        <v>183</v>
      </c>
      <c r="AA5751" s="678" t="s">
        <v>183</v>
      </c>
      <c r="AB5751" s="678" t="s">
        <v>183</v>
      </c>
      <c r="AC5751" s="678" t="s">
        <v>183</v>
      </c>
      <c r="AD5751" s="612" t="s">
        <v>55</v>
      </c>
      <c r="AE5751" s="678" t="s">
        <v>183</v>
      </c>
      <c r="AF5751" s="678" t="s">
        <v>183</v>
      </c>
      <c r="AG5751" s="634"/>
    </row>
    <row r="5752" spans="1:36" ht="15" hidden="1" customHeight="1" x14ac:dyDescent="0.2">
      <c r="A5752" s="593" t="s">
        <v>2029</v>
      </c>
      <c r="B5752" s="593" t="s">
        <v>118</v>
      </c>
      <c r="C5752" s="593" t="s">
        <v>337</v>
      </c>
      <c r="D5752" s="630">
        <v>41673</v>
      </c>
      <c r="E5752" s="643">
        <v>0.75694444444444453</v>
      </c>
      <c r="F5752" s="630">
        <v>41673</v>
      </c>
      <c r="G5752" s="643">
        <v>0.7597222222222223</v>
      </c>
      <c r="H5752" s="682">
        <v>2.7777777777777779E-3</v>
      </c>
      <c r="I5752" s="596">
        <v>13</v>
      </c>
      <c r="J5752" s="639" t="s">
        <v>183</v>
      </c>
      <c r="K5752" s="639"/>
      <c r="L5752" s="593" t="s">
        <v>125</v>
      </c>
      <c r="M5752" s="639" t="s">
        <v>343</v>
      </c>
      <c r="N5752" s="593">
        <v>0.4</v>
      </c>
      <c r="O5752" s="36" t="s">
        <v>69</v>
      </c>
      <c r="P5752" s="639" t="s">
        <v>69</v>
      </c>
      <c r="Q5752" s="634" t="s">
        <v>991</v>
      </c>
      <c r="R5752" s="638">
        <v>1.31</v>
      </c>
      <c r="S5752" s="638"/>
      <c r="T5752" s="593">
        <f>R5752+S5752</f>
        <v>1.31</v>
      </c>
      <c r="U5752" s="593" t="s">
        <v>90</v>
      </c>
      <c r="V5752" s="678" t="s">
        <v>183</v>
      </c>
      <c r="W5752" s="678" t="s">
        <v>183</v>
      </c>
      <c r="X5752" s="678" t="s">
        <v>183</v>
      </c>
      <c r="Y5752" s="678" t="s">
        <v>183</v>
      </c>
      <c r="Z5752" s="678" t="s">
        <v>183</v>
      </c>
      <c r="AA5752" s="678" t="s">
        <v>183</v>
      </c>
      <c r="AB5752" s="678" t="s">
        <v>183</v>
      </c>
      <c r="AC5752" s="678" t="s">
        <v>183</v>
      </c>
      <c r="AD5752" s="612" t="s">
        <v>55</v>
      </c>
      <c r="AE5752" s="678" t="s">
        <v>183</v>
      </c>
      <c r="AF5752" s="678" t="s">
        <v>183</v>
      </c>
      <c r="AG5752" s="634"/>
    </row>
    <row r="5753" spans="1:36" ht="15" hidden="1" customHeight="1" x14ac:dyDescent="0.2">
      <c r="A5753" s="593" t="s">
        <v>2029</v>
      </c>
      <c r="B5753" s="593" t="s">
        <v>118</v>
      </c>
      <c r="C5753" s="593" t="s">
        <v>337</v>
      </c>
      <c r="D5753" s="630">
        <v>41674</v>
      </c>
      <c r="E5753" s="678" t="s">
        <v>183</v>
      </c>
      <c r="F5753" s="630"/>
      <c r="G5753" s="678" t="s">
        <v>183</v>
      </c>
      <c r="H5753" s="901"/>
      <c r="I5753" s="678" t="s">
        <v>183</v>
      </c>
      <c r="J5753" s="678" t="s">
        <v>183</v>
      </c>
      <c r="K5753" s="678" t="s">
        <v>183</v>
      </c>
      <c r="L5753" s="678" t="s">
        <v>183</v>
      </c>
      <c r="M5753" s="678" t="s">
        <v>183</v>
      </c>
      <c r="N5753" s="678" t="s">
        <v>183</v>
      </c>
      <c r="O5753" s="678"/>
      <c r="P5753" s="678" t="s">
        <v>183</v>
      </c>
      <c r="Q5753" s="634" t="s">
        <v>183</v>
      </c>
      <c r="R5753" s="678"/>
      <c r="S5753" s="678"/>
      <c r="T5753" s="593"/>
      <c r="U5753" s="678" t="s">
        <v>183</v>
      </c>
      <c r="V5753" s="678" t="s">
        <v>183</v>
      </c>
      <c r="W5753" s="678" t="s">
        <v>183</v>
      </c>
      <c r="X5753" s="678" t="s">
        <v>183</v>
      </c>
      <c r="Y5753" s="678" t="s">
        <v>183</v>
      </c>
      <c r="Z5753" s="678" t="s">
        <v>183</v>
      </c>
      <c r="AA5753" s="678" t="s">
        <v>183</v>
      </c>
      <c r="AB5753" s="678" t="s">
        <v>183</v>
      </c>
      <c r="AC5753" s="678" t="s">
        <v>183</v>
      </c>
      <c r="AD5753" s="762" t="s">
        <v>183</v>
      </c>
      <c r="AE5753" s="678" t="s">
        <v>183</v>
      </c>
      <c r="AF5753" s="678" t="s">
        <v>183</v>
      </c>
      <c r="AG5753" s="593" t="s">
        <v>200</v>
      </c>
    </row>
    <row r="5754" spans="1:36" ht="15" hidden="1" customHeight="1" x14ac:dyDescent="0.2">
      <c r="A5754" s="593" t="s">
        <v>2029</v>
      </c>
      <c r="B5754" s="593" t="s">
        <v>118</v>
      </c>
      <c r="C5754" s="593" t="s">
        <v>332</v>
      </c>
      <c r="D5754" s="630">
        <v>41675</v>
      </c>
      <c r="E5754" s="1133">
        <v>0.5625</v>
      </c>
      <c r="F5754" s="630">
        <v>41675</v>
      </c>
      <c r="G5754" s="613">
        <v>0.60069444444444442</v>
      </c>
      <c r="H5754" s="682">
        <f>G5754-E5754</f>
        <v>3.819444444444442E-2</v>
      </c>
      <c r="I5754" s="678">
        <v>1</v>
      </c>
      <c r="J5754" s="678" t="s">
        <v>183</v>
      </c>
      <c r="K5754" s="678"/>
      <c r="L5754" s="719" t="s">
        <v>126</v>
      </c>
      <c r="M5754" s="639" t="s">
        <v>992</v>
      </c>
      <c r="N5754" s="593">
        <v>0.4</v>
      </c>
      <c r="O5754" s="593" t="s">
        <v>71</v>
      </c>
      <c r="P5754" s="639" t="s">
        <v>71</v>
      </c>
      <c r="Q5754" s="634" t="s">
        <v>794</v>
      </c>
      <c r="R5754" s="671">
        <v>1.53</v>
      </c>
      <c r="S5754" s="671">
        <v>1.89</v>
      </c>
      <c r="T5754" s="593">
        <f>R5754+S5754</f>
        <v>3.42</v>
      </c>
      <c r="U5754" s="639" t="s">
        <v>88</v>
      </c>
      <c r="V5754" s="678" t="s">
        <v>183</v>
      </c>
      <c r="W5754" s="678" t="s">
        <v>183</v>
      </c>
      <c r="X5754" s="678" t="s">
        <v>183</v>
      </c>
      <c r="Y5754" s="678" t="s">
        <v>183</v>
      </c>
      <c r="Z5754" s="678" t="s">
        <v>183</v>
      </c>
      <c r="AA5754" s="678" t="s">
        <v>183</v>
      </c>
      <c r="AB5754" s="678" t="s">
        <v>183</v>
      </c>
      <c r="AC5754" s="678" t="s">
        <v>183</v>
      </c>
      <c r="AD5754" s="593" t="s">
        <v>61</v>
      </c>
      <c r="AE5754" s="678" t="s">
        <v>183</v>
      </c>
      <c r="AF5754" s="678" t="s">
        <v>183</v>
      </c>
      <c r="AG5754" s="634"/>
      <c r="AH5754" s="22" t="s">
        <v>388</v>
      </c>
    </row>
    <row r="5755" spans="1:36" ht="31.5" hidden="1" customHeight="1" x14ac:dyDescent="0.2">
      <c r="A5755" s="593" t="s">
        <v>2029</v>
      </c>
      <c r="B5755" s="593" t="s">
        <v>118</v>
      </c>
      <c r="C5755" s="593" t="s">
        <v>332</v>
      </c>
      <c r="D5755" s="630">
        <v>41676</v>
      </c>
      <c r="E5755" s="1133">
        <v>0.16250000000000001</v>
      </c>
      <c r="F5755" s="630">
        <v>41676</v>
      </c>
      <c r="G5755" s="613">
        <v>0.16388888888888889</v>
      </c>
      <c r="H5755" s="682">
        <f>G5755-E5755</f>
        <v>1.388888888888884E-3</v>
      </c>
      <c r="I5755" s="678">
        <v>8</v>
      </c>
      <c r="J5755" s="678" t="s">
        <v>183</v>
      </c>
      <c r="K5755" s="678"/>
      <c r="L5755" s="719" t="s">
        <v>126</v>
      </c>
      <c r="M5755" s="639" t="s">
        <v>993</v>
      </c>
      <c r="N5755" s="593">
        <v>0.4</v>
      </c>
      <c r="O5755" s="593" t="s">
        <v>71</v>
      </c>
      <c r="P5755" s="639" t="s">
        <v>71</v>
      </c>
      <c r="Q5755" s="634" t="s">
        <v>794</v>
      </c>
      <c r="R5755" s="671">
        <v>0.09</v>
      </c>
      <c r="S5755" s="671">
        <v>0.14000000000000001</v>
      </c>
      <c r="T5755" s="593">
        <f>R5755+S5755</f>
        <v>0.23</v>
      </c>
      <c r="U5755" s="639" t="s">
        <v>88</v>
      </c>
      <c r="V5755" s="678" t="s">
        <v>183</v>
      </c>
      <c r="W5755" s="678" t="s">
        <v>183</v>
      </c>
      <c r="X5755" s="678" t="s">
        <v>183</v>
      </c>
      <c r="Y5755" s="678" t="s">
        <v>183</v>
      </c>
      <c r="Z5755" s="678" t="s">
        <v>183</v>
      </c>
      <c r="AA5755" s="678" t="s">
        <v>183</v>
      </c>
      <c r="AB5755" s="678" t="s">
        <v>183</v>
      </c>
      <c r="AC5755" s="678" t="s">
        <v>183</v>
      </c>
      <c r="AD5755" s="593" t="s">
        <v>61</v>
      </c>
      <c r="AE5755" s="678" t="s">
        <v>183</v>
      </c>
      <c r="AF5755" s="678" t="s">
        <v>183</v>
      </c>
      <c r="AG5755" s="634"/>
      <c r="AH5755" s="22" t="s">
        <v>388</v>
      </c>
      <c r="AJ5755" s="3"/>
    </row>
    <row r="5756" spans="1:36" ht="31.5" hidden="1" customHeight="1" x14ac:dyDescent="0.2">
      <c r="A5756" s="593" t="s">
        <v>2029</v>
      </c>
      <c r="B5756" s="593" t="s">
        <v>118</v>
      </c>
      <c r="C5756" s="593" t="s">
        <v>337</v>
      </c>
      <c r="D5756" s="630">
        <v>41676</v>
      </c>
      <c r="E5756" s="1133" t="s">
        <v>994</v>
      </c>
      <c r="F5756" s="630">
        <v>41676</v>
      </c>
      <c r="G5756" s="1133" t="s">
        <v>995</v>
      </c>
      <c r="H5756" s="682">
        <f>G5756-E5756</f>
        <v>5.4166666666666696E-2</v>
      </c>
      <c r="I5756" s="678">
        <v>1</v>
      </c>
      <c r="J5756" s="678" t="s">
        <v>183</v>
      </c>
      <c r="K5756" s="678"/>
      <c r="L5756" s="593" t="s">
        <v>126</v>
      </c>
      <c r="M5756" s="593" t="s">
        <v>996</v>
      </c>
      <c r="N5756" s="593">
        <v>0.4</v>
      </c>
      <c r="O5756" s="593" t="s">
        <v>72</v>
      </c>
      <c r="P5756" s="593" t="s">
        <v>997</v>
      </c>
      <c r="Q5756" s="634" t="s">
        <v>998</v>
      </c>
      <c r="R5756" s="671">
        <v>0.22</v>
      </c>
      <c r="S5756" s="671"/>
      <c r="T5756" s="593">
        <f>R5756+S5756</f>
        <v>0.22</v>
      </c>
      <c r="U5756" s="593" t="s">
        <v>86</v>
      </c>
      <c r="V5756" s="678" t="s">
        <v>183</v>
      </c>
      <c r="W5756" s="678" t="s">
        <v>183</v>
      </c>
      <c r="X5756" s="678" t="s">
        <v>183</v>
      </c>
      <c r="Y5756" s="678" t="s">
        <v>183</v>
      </c>
      <c r="Z5756" s="678" t="s">
        <v>183</v>
      </c>
      <c r="AA5756" s="678" t="s">
        <v>183</v>
      </c>
      <c r="AB5756" s="678" t="s">
        <v>183</v>
      </c>
      <c r="AC5756" s="678" t="s">
        <v>183</v>
      </c>
      <c r="AD5756" s="593" t="s">
        <v>61</v>
      </c>
      <c r="AE5756" s="678" t="s">
        <v>183</v>
      </c>
      <c r="AF5756" s="678" t="s">
        <v>183</v>
      </c>
      <c r="AG5756" s="634"/>
      <c r="AH5756" s="22" t="s">
        <v>388</v>
      </c>
    </row>
    <row r="5757" spans="1:36" ht="31.5" hidden="1" customHeight="1" x14ac:dyDescent="0.2">
      <c r="A5757" s="593" t="s">
        <v>2029</v>
      </c>
      <c r="B5757" s="593" t="s">
        <v>118</v>
      </c>
      <c r="C5757" s="593" t="s">
        <v>337</v>
      </c>
      <c r="D5757" s="630">
        <v>41677</v>
      </c>
      <c r="E5757" s="678" t="s">
        <v>183</v>
      </c>
      <c r="F5757" s="630"/>
      <c r="G5757" s="678" t="s">
        <v>183</v>
      </c>
      <c r="H5757" s="901"/>
      <c r="I5757" s="678" t="s">
        <v>183</v>
      </c>
      <c r="J5757" s="678" t="s">
        <v>183</v>
      </c>
      <c r="K5757" s="678" t="s">
        <v>183</v>
      </c>
      <c r="L5757" s="678" t="s">
        <v>183</v>
      </c>
      <c r="M5757" s="678" t="s">
        <v>183</v>
      </c>
      <c r="N5757" s="678" t="s">
        <v>183</v>
      </c>
      <c r="O5757" s="678"/>
      <c r="P5757" s="678" t="s">
        <v>183</v>
      </c>
      <c r="Q5757" s="634" t="s">
        <v>183</v>
      </c>
      <c r="R5757" s="678"/>
      <c r="S5757" s="678"/>
      <c r="T5757" s="678"/>
      <c r="U5757" s="678" t="s">
        <v>183</v>
      </c>
      <c r="V5757" s="678" t="s">
        <v>183</v>
      </c>
      <c r="W5757" s="678" t="s">
        <v>183</v>
      </c>
      <c r="X5757" s="678" t="s">
        <v>183</v>
      </c>
      <c r="Y5757" s="678" t="s">
        <v>183</v>
      </c>
      <c r="Z5757" s="678" t="s">
        <v>183</v>
      </c>
      <c r="AA5757" s="678" t="s">
        <v>183</v>
      </c>
      <c r="AB5757" s="678" t="s">
        <v>183</v>
      </c>
      <c r="AC5757" s="678" t="s">
        <v>183</v>
      </c>
      <c r="AD5757" s="762" t="s">
        <v>183</v>
      </c>
      <c r="AE5757" s="678" t="s">
        <v>183</v>
      </c>
      <c r="AF5757" s="678" t="s">
        <v>183</v>
      </c>
      <c r="AG5757" s="593" t="s">
        <v>200</v>
      </c>
    </row>
    <row r="5758" spans="1:36" ht="31.5" hidden="1" customHeight="1" x14ac:dyDescent="0.2">
      <c r="A5758" s="593" t="s">
        <v>2029</v>
      </c>
      <c r="B5758" s="593" t="s">
        <v>118</v>
      </c>
      <c r="C5758" s="593" t="s">
        <v>337</v>
      </c>
      <c r="D5758" s="630">
        <v>41678</v>
      </c>
      <c r="E5758" s="678" t="s">
        <v>183</v>
      </c>
      <c r="F5758" s="630"/>
      <c r="G5758" s="678" t="s">
        <v>183</v>
      </c>
      <c r="H5758" s="901"/>
      <c r="I5758" s="678" t="s">
        <v>183</v>
      </c>
      <c r="J5758" s="678" t="s">
        <v>183</v>
      </c>
      <c r="K5758" s="678" t="s">
        <v>183</v>
      </c>
      <c r="L5758" s="678" t="s">
        <v>183</v>
      </c>
      <c r="M5758" s="678" t="s">
        <v>183</v>
      </c>
      <c r="N5758" s="678" t="s">
        <v>183</v>
      </c>
      <c r="O5758" s="678"/>
      <c r="P5758" s="678" t="s">
        <v>183</v>
      </c>
      <c r="Q5758" s="634" t="s">
        <v>183</v>
      </c>
      <c r="R5758" s="678"/>
      <c r="S5758" s="678"/>
      <c r="T5758" s="678"/>
      <c r="U5758" s="678" t="s">
        <v>183</v>
      </c>
      <c r="V5758" s="678" t="s">
        <v>183</v>
      </c>
      <c r="W5758" s="678" t="s">
        <v>183</v>
      </c>
      <c r="X5758" s="678" t="s">
        <v>183</v>
      </c>
      <c r="Y5758" s="678" t="s">
        <v>183</v>
      </c>
      <c r="Z5758" s="678" t="s">
        <v>183</v>
      </c>
      <c r="AA5758" s="678" t="s">
        <v>183</v>
      </c>
      <c r="AB5758" s="678" t="s">
        <v>183</v>
      </c>
      <c r="AC5758" s="678" t="s">
        <v>183</v>
      </c>
      <c r="AD5758" s="762" t="s">
        <v>183</v>
      </c>
      <c r="AE5758" s="678" t="s">
        <v>183</v>
      </c>
      <c r="AF5758" s="678" t="s">
        <v>183</v>
      </c>
      <c r="AG5758" s="593" t="s">
        <v>200</v>
      </c>
    </row>
    <row r="5759" spans="1:36" ht="31.5" hidden="1" customHeight="1" x14ac:dyDescent="0.2">
      <c r="A5759" s="593" t="s">
        <v>2029</v>
      </c>
      <c r="B5759" s="593" t="s">
        <v>118</v>
      </c>
      <c r="C5759" s="593" t="s">
        <v>337</v>
      </c>
      <c r="D5759" s="630">
        <v>41679</v>
      </c>
      <c r="E5759" s="613">
        <v>0.78541666666666676</v>
      </c>
      <c r="F5759" s="630">
        <v>41679</v>
      </c>
      <c r="G5759" s="613">
        <v>0.78541666666666676</v>
      </c>
      <c r="H5759" s="682">
        <v>0</v>
      </c>
      <c r="I5759" s="593">
        <v>3</v>
      </c>
      <c r="J5759" s="593" t="s">
        <v>1036</v>
      </c>
      <c r="K5759" s="593" t="s">
        <v>132</v>
      </c>
      <c r="L5759" s="593" t="s">
        <v>130</v>
      </c>
      <c r="M5759" s="593" t="s">
        <v>1037</v>
      </c>
      <c r="N5759" s="593" t="s">
        <v>103</v>
      </c>
      <c r="O5759" s="593" t="s">
        <v>66</v>
      </c>
      <c r="P5759" s="593" t="s">
        <v>1037</v>
      </c>
      <c r="Q5759" s="634" t="s">
        <v>1038</v>
      </c>
      <c r="R5759" s="638">
        <v>0.11</v>
      </c>
      <c r="S5759" s="638"/>
      <c r="T5759" s="707">
        <v>0.1</v>
      </c>
      <c r="U5759" s="593" t="s">
        <v>84</v>
      </c>
      <c r="V5759" s="593">
        <v>1985</v>
      </c>
      <c r="W5759" s="593" t="s">
        <v>2281</v>
      </c>
      <c r="X5759" s="593" t="s">
        <v>2282</v>
      </c>
      <c r="Y5759" s="630" t="s">
        <v>2283</v>
      </c>
      <c r="Z5759" s="593">
        <v>0</v>
      </c>
      <c r="AA5759" s="630">
        <v>41791</v>
      </c>
      <c r="AB5759" s="639">
        <v>2</v>
      </c>
      <c r="AC5759" s="614" t="s">
        <v>2284</v>
      </c>
      <c r="AD5759" s="742" t="s">
        <v>60</v>
      </c>
      <c r="AE5759" s="593"/>
      <c r="AF5759" s="593"/>
      <c r="AG5759" s="634"/>
      <c r="AJ5759" s="3" t="s">
        <v>2261</v>
      </c>
    </row>
    <row r="5760" spans="1:36" ht="31.5" hidden="1" customHeight="1" x14ac:dyDescent="0.2">
      <c r="A5760" s="593" t="s">
        <v>2029</v>
      </c>
      <c r="B5760" s="593" t="s">
        <v>118</v>
      </c>
      <c r="C5760" s="593" t="s">
        <v>337</v>
      </c>
      <c r="D5760" s="630">
        <v>41679</v>
      </c>
      <c r="E5760" s="613">
        <v>0.79999999999999993</v>
      </c>
      <c r="F5760" s="630">
        <v>41679</v>
      </c>
      <c r="G5760" s="613">
        <v>0.875</v>
      </c>
      <c r="H5760" s="682">
        <v>7.4999999999999997E-2</v>
      </c>
      <c r="I5760" s="593">
        <v>3</v>
      </c>
      <c r="J5760" s="593" t="s">
        <v>1036</v>
      </c>
      <c r="K5760" s="593" t="s">
        <v>132</v>
      </c>
      <c r="L5760" s="593" t="s">
        <v>130</v>
      </c>
      <c r="M5760" s="593" t="s">
        <v>1037</v>
      </c>
      <c r="N5760" s="593" t="s">
        <v>103</v>
      </c>
      <c r="O5760" s="593" t="s">
        <v>66</v>
      </c>
      <c r="P5760" s="593" t="s">
        <v>1037</v>
      </c>
      <c r="Q5760" s="634" t="s">
        <v>1039</v>
      </c>
      <c r="R5760" s="638">
        <v>1.1499999999999999</v>
      </c>
      <c r="S5760" s="638">
        <v>0.25</v>
      </c>
      <c r="T5760" s="707">
        <v>1.4</v>
      </c>
      <c r="U5760" s="593" t="s">
        <v>84</v>
      </c>
      <c r="V5760" s="593">
        <v>1985</v>
      </c>
      <c r="W5760" s="593" t="s">
        <v>2281</v>
      </c>
      <c r="X5760" s="593" t="s">
        <v>2282</v>
      </c>
      <c r="Y5760" s="630" t="s">
        <v>2283</v>
      </c>
      <c r="Z5760" s="593">
        <v>0</v>
      </c>
      <c r="AA5760" s="630">
        <v>41791</v>
      </c>
      <c r="AB5760" s="639">
        <v>2</v>
      </c>
      <c r="AC5760" s="614" t="s">
        <v>2284</v>
      </c>
      <c r="AD5760" s="742" t="s">
        <v>60</v>
      </c>
      <c r="AE5760" s="593"/>
      <c r="AF5760" s="593"/>
      <c r="AG5760" s="634"/>
    </row>
    <row r="5761" spans="1:36" ht="31.5" hidden="1" customHeight="1" x14ac:dyDescent="0.2">
      <c r="A5761" s="593" t="s">
        <v>2029</v>
      </c>
      <c r="B5761" s="593" t="s">
        <v>118</v>
      </c>
      <c r="C5761" s="593" t="s">
        <v>337</v>
      </c>
      <c r="D5761" s="630">
        <v>41679</v>
      </c>
      <c r="E5761" s="1133">
        <v>0.12569444444444444</v>
      </c>
      <c r="F5761" s="630">
        <v>41680</v>
      </c>
      <c r="G5761" s="1133">
        <v>1.125</v>
      </c>
      <c r="H5761" s="682">
        <v>0.99930555555555556</v>
      </c>
      <c r="I5761" s="639">
        <v>1</v>
      </c>
      <c r="J5761" s="639" t="s">
        <v>183</v>
      </c>
      <c r="K5761" s="639"/>
      <c r="L5761" s="719" t="s">
        <v>126</v>
      </c>
      <c r="M5761" s="593" t="s">
        <v>1040</v>
      </c>
      <c r="N5761" s="593">
        <v>0.4</v>
      </c>
      <c r="O5761" s="593" t="s">
        <v>72</v>
      </c>
      <c r="P5761" s="593" t="s">
        <v>1041</v>
      </c>
      <c r="Q5761" s="634" t="s">
        <v>1042</v>
      </c>
      <c r="R5761" s="596"/>
      <c r="S5761" s="596">
        <v>2</v>
      </c>
      <c r="T5761" s="618">
        <v>2</v>
      </c>
      <c r="U5761" s="593" t="s">
        <v>86</v>
      </c>
      <c r="V5761" s="639" t="s">
        <v>183</v>
      </c>
      <c r="W5761" s="639" t="s">
        <v>183</v>
      </c>
      <c r="X5761" s="639" t="s">
        <v>183</v>
      </c>
      <c r="Y5761" s="639" t="s">
        <v>183</v>
      </c>
      <c r="Z5761" s="639" t="s">
        <v>183</v>
      </c>
      <c r="AA5761" s="639" t="s">
        <v>183</v>
      </c>
      <c r="AB5761" s="639" t="s">
        <v>183</v>
      </c>
      <c r="AC5761" s="639" t="s">
        <v>183</v>
      </c>
      <c r="AD5761" s="593" t="s">
        <v>61</v>
      </c>
      <c r="AE5761" s="639" t="s">
        <v>183</v>
      </c>
      <c r="AF5761" s="639" t="s">
        <v>183</v>
      </c>
      <c r="AG5761" s="634"/>
      <c r="AH5761" s="22" t="s">
        <v>388</v>
      </c>
    </row>
    <row r="5762" spans="1:36" ht="31.5" hidden="1" customHeight="1" x14ac:dyDescent="0.2">
      <c r="A5762" s="593" t="s">
        <v>2029</v>
      </c>
      <c r="B5762" s="593" t="s">
        <v>118</v>
      </c>
      <c r="C5762" s="593" t="s">
        <v>337</v>
      </c>
      <c r="D5762" s="630">
        <v>41680</v>
      </c>
      <c r="E5762" s="635">
        <v>0.18055555555555555</v>
      </c>
      <c r="F5762" s="630">
        <v>41680</v>
      </c>
      <c r="G5762" s="635">
        <v>0.18124999999999999</v>
      </c>
      <c r="H5762" s="682">
        <v>6.9444444444444447E-4</v>
      </c>
      <c r="I5762" s="596">
        <v>13</v>
      </c>
      <c r="J5762" s="639" t="s">
        <v>183</v>
      </c>
      <c r="K5762" s="639"/>
      <c r="L5762" s="593" t="s">
        <v>125</v>
      </c>
      <c r="M5762" s="639" t="s">
        <v>343</v>
      </c>
      <c r="N5762" s="593">
        <v>0.4</v>
      </c>
      <c r="O5762" s="36" t="s">
        <v>69</v>
      </c>
      <c r="P5762" s="639" t="s">
        <v>69</v>
      </c>
      <c r="Q5762" s="634" t="s">
        <v>1076</v>
      </c>
      <c r="R5762" s="707">
        <v>1.99</v>
      </c>
      <c r="S5762" s="707">
        <v>0.12</v>
      </c>
      <c r="T5762" s="731">
        <f>R5762+S5762</f>
        <v>2.11</v>
      </c>
      <c r="U5762" s="593" t="s">
        <v>90</v>
      </c>
      <c r="V5762" s="639" t="s">
        <v>183</v>
      </c>
      <c r="W5762" s="639" t="s">
        <v>183</v>
      </c>
      <c r="X5762" s="639" t="s">
        <v>183</v>
      </c>
      <c r="Y5762" s="639" t="s">
        <v>183</v>
      </c>
      <c r="Z5762" s="639" t="s">
        <v>183</v>
      </c>
      <c r="AA5762" s="639" t="s">
        <v>183</v>
      </c>
      <c r="AB5762" s="639" t="s">
        <v>183</v>
      </c>
      <c r="AC5762" s="639" t="s">
        <v>183</v>
      </c>
      <c r="AD5762" s="612" t="s">
        <v>55</v>
      </c>
      <c r="AE5762" s="639" t="s">
        <v>183</v>
      </c>
      <c r="AF5762" s="639" t="s">
        <v>183</v>
      </c>
      <c r="AG5762" s="634"/>
      <c r="AJ5762" s="3" t="s">
        <v>2261</v>
      </c>
    </row>
    <row r="5763" spans="1:36" ht="31.5" hidden="1" customHeight="1" x14ac:dyDescent="0.2">
      <c r="A5763" s="593" t="s">
        <v>2029</v>
      </c>
      <c r="B5763" s="593" t="s">
        <v>118</v>
      </c>
      <c r="C5763" s="593" t="s">
        <v>337</v>
      </c>
      <c r="D5763" s="630">
        <v>41680</v>
      </c>
      <c r="E5763" s="635">
        <v>1.8055555555555557E-2</v>
      </c>
      <c r="F5763" s="630">
        <v>41680</v>
      </c>
      <c r="G5763" s="635">
        <v>1.9444444444444445E-2</v>
      </c>
      <c r="H5763" s="682">
        <v>1.3888888888888889E-3</v>
      </c>
      <c r="I5763" s="596">
        <v>13</v>
      </c>
      <c r="J5763" s="639" t="s">
        <v>183</v>
      </c>
      <c r="K5763" s="639"/>
      <c r="L5763" s="593" t="s">
        <v>125</v>
      </c>
      <c r="M5763" s="639" t="s">
        <v>343</v>
      </c>
      <c r="N5763" s="593">
        <v>0.4</v>
      </c>
      <c r="O5763" s="36" t="s">
        <v>69</v>
      </c>
      <c r="P5763" s="639" t="s">
        <v>69</v>
      </c>
      <c r="Q5763" s="634" t="s">
        <v>1076</v>
      </c>
      <c r="R5763" s="707">
        <v>1.26</v>
      </c>
      <c r="S5763" s="707"/>
      <c r="T5763" s="731">
        <f>R5763+S5763</f>
        <v>1.26</v>
      </c>
      <c r="U5763" s="593" t="s">
        <v>90</v>
      </c>
      <c r="V5763" s="639" t="s">
        <v>183</v>
      </c>
      <c r="W5763" s="639" t="s">
        <v>183</v>
      </c>
      <c r="X5763" s="639" t="s">
        <v>183</v>
      </c>
      <c r="Y5763" s="639" t="s">
        <v>183</v>
      </c>
      <c r="Z5763" s="639" t="s">
        <v>183</v>
      </c>
      <c r="AA5763" s="639" t="s">
        <v>183</v>
      </c>
      <c r="AB5763" s="639" t="s">
        <v>183</v>
      </c>
      <c r="AC5763" s="639" t="s">
        <v>183</v>
      </c>
      <c r="AD5763" s="612" t="s">
        <v>55</v>
      </c>
      <c r="AE5763" s="639" t="s">
        <v>183</v>
      </c>
      <c r="AF5763" s="639" t="s">
        <v>183</v>
      </c>
      <c r="AG5763" s="634"/>
      <c r="AJ5763" s="3"/>
    </row>
    <row r="5764" spans="1:36" ht="31.5" hidden="1" customHeight="1" x14ac:dyDescent="0.2">
      <c r="A5764" s="593" t="s">
        <v>2029</v>
      </c>
      <c r="B5764" s="593" t="s">
        <v>118</v>
      </c>
      <c r="C5764" s="593" t="s">
        <v>332</v>
      </c>
      <c r="D5764" s="630">
        <v>41681</v>
      </c>
      <c r="E5764" s="1133">
        <v>0.78333333333333333</v>
      </c>
      <c r="F5764" s="630">
        <v>41681</v>
      </c>
      <c r="G5764" s="613">
        <v>0.84027777777777779</v>
      </c>
      <c r="H5764" s="682">
        <f>G5764-E5764</f>
        <v>5.6944444444444464E-2</v>
      </c>
      <c r="I5764" s="678">
        <v>2</v>
      </c>
      <c r="J5764" s="678" t="s">
        <v>183</v>
      </c>
      <c r="K5764" s="678"/>
      <c r="L5764" s="719" t="s">
        <v>126</v>
      </c>
      <c r="M5764" s="639" t="s">
        <v>1077</v>
      </c>
      <c r="N5764" s="593">
        <v>0.4</v>
      </c>
      <c r="O5764" s="593" t="s">
        <v>71</v>
      </c>
      <c r="P5764" s="639" t="s">
        <v>71</v>
      </c>
      <c r="Q5764" s="634" t="s">
        <v>794</v>
      </c>
      <c r="R5764" s="671">
        <v>0.88</v>
      </c>
      <c r="S5764" s="671">
        <v>1.52</v>
      </c>
      <c r="T5764" s="731">
        <f>R5764+S5764</f>
        <v>2.4</v>
      </c>
      <c r="U5764" s="639" t="s">
        <v>88</v>
      </c>
      <c r="V5764" s="678" t="s">
        <v>183</v>
      </c>
      <c r="W5764" s="678" t="s">
        <v>183</v>
      </c>
      <c r="X5764" s="678" t="s">
        <v>183</v>
      </c>
      <c r="Y5764" s="678" t="s">
        <v>183</v>
      </c>
      <c r="Z5764" s="678" t="s">
        <v>183</v>
      </c>
      <c r="AA5764" s="678" t="s">
        <v>183</v>
      </c>
      <c r="AB5764" s="678" t="s">
        <v>183</v>
      </c>
      <c r="AC5764" s="678" t="s">
        <v>183</v>
      </c>
      <c r="AD5764" s="593" t="s">
        <v>61</v>
      </c>
      <c r="AE5764" s="678" t="s">
        <v>183</v>
      </c>
      <c r="AF5764" s="678" t="s">
        <v>183</v>
      </c>
      <c r="AG5764" s="634"/>
      <c r="AH5764" s="22" t="s">
        <v>388</v>
      </c>
    </row>
    <row r="5765" spans="1:36" ht="31.5" hidden="1" customHeight="1" x14ac:dyDescent="0.2">
      <c r="A5765" s="593" t="s">
        <v>2029</v>
      </c>
      <c r="B5765" s="593" t="s">
        <v>118</v>
      </c>
      <c r="C5765" s="593" t="s">
        <v>337</v>
      </c>
      <c r="D5765" s="630">
        <v>41682</v>
      </c>
      <c r="E5765" s="678" t="s">
        <v>183</v>
      </c>
      <c r="F5765" s="630"/>
      <c r="G5765" s="678" t="s">
        <v>183</v>
      </c>
      <c r="H5765" s="901"/>
      <c r="I5765" s="678" t="s">
        <v>183</v>
      </c>
      <c r="J5765" s="678" t="s">
        <v>183</v>
      </c>
      <c r="K5765" s="678" t="s">
        <v>183</v>
      </c>
      <c r="L5765" s="678" t="s">
        <v>183</v>
      </c>
      <c r="M5765" s="678" t="s">
        <v>183</v>
      </c>
      <c r="N5765" s="678" t="s">
        <v>183</v>
      </c>
      <c r="O5765" s="678"/>
      <c r="P5765" s="678" t="s">
        <v>183</v>
      </c>
      <c r="Q5765" s="634" t="s">
        <v>183</v>
      </c>
      <c r="R5765" s="678"/>
      <c r="S5765" s="678"/>
      <c r="T5765" s="731"/>
      <c r="U5765" s="678" t="s">
        <v>183</v>
      </c>
      <c r="V5765" s="678" t="s">
        <v>183</v>
      </c>
      <c r="W5765" s="678" t="s">
        <v>183</v>
      </c>
      <c r="X5765" s="678" t="s">
        <v>183</v>
      </c>
      <c r="Y5765" s="678" t="s">
        <v>183</v>
      </c>
      <c r="Z5765" s="678" t="s">
        <v>183</v>
      </c>
      <c r="AA5765" s="678" t="s">
        <v>183</v>
      </c>
      <c r="AB5765" s="678" t="s">
        <v>183</v>
      </c>
      <c r="AC5765" s="678" t="s">
        <v>183</v>
      </c>
      <c r="AD5765" s="1053"/>
      <c r="AE5765" s="678" t="s">
        <v>183</v>
      </c>
      <c r="AF5765" s="678" t="s">
        <v>183</v>
      </c>
      <c r="AG5765" s="593" t="s">
        <v>200</v>
      </c>
    </row>
    <row r="5766" spans="1:36" ht="31.5" hidden="1" customHeight="1" x14ac:dyDescent="0.2">
      <c r="A5766" s="593" t="s">
        <v>2029</v>
      </c>
      <c r="B5766" s="593" t="s">
        <v>118</v>
      </c>
      <c r="C5766" s="593" t="s">
        <v>337</v>
      </c>
      <c r="D5766" s="630">
        <v>41683</v>
      </c>
      <c r="E5766" s="635">
        <v>0.68402777777777779</v>
      </c>
      <c r="F5766" s="630">
        <v>41683</v>
      </c>
      <c r="G5766" s="635">
        <v>0.68541666666666667</v>
      </c>
      <c r="H5766" s="682">
        <v>1.3888888888888889E-3</v>
      </c>
      <c r="I5766" s="639">
        <v>7</v>
      </c>
      <c r="J5766" s="639" t="s">
        <v>183</v>
      </c>
      <c r="K5766" s="639"/>
      <c r="L5766" s="719" t="s">
        <v>126</v>
      </c>
      <c r="M5766" s="639" t="s">
        <v>1079</v>
      </c>
      <c r="N5766" s="593">
        <v>0.4</v>
      </c>
      <c r="O5766" s="593" t="s">
        <v>71</v>
      </c>
      <c r="P5766" s="639" t="s">
        <v>71</v>
      </c>
      <c r="Q5766" s="634" t="s">
        <v>1078</v>
      </c>
      <c r="R5766" s="1737">
        <v>0.24</v>
      </c>
      <c r="S5766" s="1737">
        <v>0.88</v>
      </c>
      <c r="T5766" s="731">
        <f>R5766+S5766</f>
        <v>1.1200000000000001</v>
      </c>
      <c r="U5766" s="593" t="s">
        <v>90</v>
      </c>
      <c r="V5766" s="678" t="s">
        <v>183</v>
      </c>
      <c r="W5766" s="678" t="s">
        <v>183</v>
      </c>
      <c r="X5766" s="678" t="s">
        <v>183</v>
      </c>
      <c r="Y5766" s="678" t="s">
        <v>183</v>
      </c>
      <c r="Z5766" s="678" t="s">
        <v>183</v>
      </c>
      <c r="AA5766" s="678" t="s">
        <v>183</v>
      </c>
      <c r="AB5766" s="678" t="s">
        <v>183</v>
      </c>
      <c r="AC5766" s="678" t="s">
        <v>183</v>
      </c>
      <c r="AD5766" s="593" t="s">
        <v>61</v>
      </c>
      <c r="AE5766" s="678" t="s">
        <v>183</v>
      </c>
      <c r="AF5766" s="678" t="s">
        <v>183</v>
      </c>
      <c r="AG5766" s="634"/>
      <c r="AH5766" s="22" t="s">
        <v>388</v>
      </c>
      <c r="AJ5766" s="3"/>
    </row>
    <row r="5767" spans="1:36" ht="31.5" hidden="1" customHeight="1" x14ac:dyDescent="0.2">
      <c r="A5767" s="593" t="s">
        <v>2029</v>
      </c>
      <c r="B5767" s="688" t="s">
        <v>118</v>
      </c>
      <c r="C5767" s="593" t="s">
        <v>337</v>
      </c>
      <c r="D5767" s="630">
        <v>41684</v>
      </c>
      <c r="E5767" s="635">
        <v>0.90486111111111101</v>
      </c>
      <c r="F5767" s="630">
        <v>41685</v>
      </c>
      <c r="G5767" s="635">
        <v>5.9027777777777783E-2</v>
      </c>
      <c r="H5767" s="682">
        <v>0.15416666666666667</v>
      </c>
      <c r="I5767" s="639">
        <v>1</v>
      </c>
      <c r="J5767" s="678" t="s">
        <v>183</v>
      </c>
      <c r="K5767" s="678"/>
      <c r="L5767" s="710" t="s">
        <v>130</v>
      </c>
      <c r="M5767" s="593" t="s">
        <v>1115</v>
      </c>
      <c r="N5767" s="593">
        <v>0.4</v>
      </c>
      <c r="O5767" s="593" t="s">
        <v>64</v>
      </c>
      <c r="P5767" s="593" t="s">
        <v>1116</v>
      </c>
      <c r="Q5767" s="634" t="s">
        <v>1117</v>
      </c>
      <c r="R5767" s="825">
        <v>0.15</v>
      </c>
      <c r="S5767" s="825">
        <v>2.19</v>
      </c>
      <c r="T5767" s="618">
        <v>2.34</v>
      </c>
      <c r="U5767" s="593"/>
      <c r="V5767" s="593"/>
      <c r="W5767" s="593"/>
      <c r="X5767" s="593"/>
      <c r="Y5767" s="593"/>
      <c r="Z5767" s="593"/>
      <c r="AA5767" s="593"/>
      <c r="AB5767" s="593"/>
      <c r="AC5767" s="593"/>
      <c r="AD5767" s="612" t="s">
        <v>42</v>
      </c>
      <c r="AE5767" s="593"/>
      <c r="AF5767" s="593"/>
      <c r="AG5767" s="634"/>
    </row>
    <row r="5768" spans="1:36" ht="31.5" hidden="1" customHeight="1" x14ac:dyDescent="0.2">
      <c r="A5768" s="593" t="s">
        <v>2029</v>
      </c>
      <c r="B5768" s="688" t="s">
        <v>118</v>
      </c>
      <c r="C5768" s="593" t="s">
        <v>337</v>
      </c>
      <c r="D5768" s="630">
        <v>41685</v>
      </c>
      <c r="E5768" s="635">
        <v>0.68333333333333324</v>
      </c>
      <c r="F5768" s="630">
        <v>41685</v>
      </c>
      <c r="G5768" s="635">
        <v>0.83333333333333337</v>
      </c>
      <c r="H5768" s="682">
        <f>G5768-E5768</f>
        <v>0.15000000000000013</v>
      </c>
      <c r="I5768" s="639">
        <v>1</v>
      </c>
      <c r="J5768" s="678" t="s">
        <v>183</v>
      </c>
      <c r="K5768" s="678"/>
      <c r="L5768" s="596" t="s">
        <v>126</v>
      </c>
      <c r="M5768" s="593" t="s">
        <v>1118</v>
      </c>
      <c r="N5768" s="593">
        <v>0.4</v>
      </c>
      <c r="O5768" s="593" t="s">
        <v>72</v>
      </c>
      <c r="P5768" s="593" t="s">
        <v>1119</v>
      </c>
      <c r="Q5768" s="634" t="s">
        <v>1120</v>
      </c>
      <c r="R5768" s="1042">
        <v>0.18</v>
      </c>
      <c r="S5768" s="1042">
        <v>0.04</v>
      </c>
      <c r="T5768" s="596">
        <v>0.22</v>
      </c>
      <c r="U5768" s="593"/>
      <c r="V5768" s="593"/>
      <c r="W5768" s="593"/>
      <c r="X5768" s="593"/>
      <c r="Y5768" s="593"/>
      <c r="Z5768" s="593"/>
      <c r="AA5768" s="593"/>
      <c r="AB5768" s="593"/>
      <c r="AC5768" s="593"/>
      <c r="AD5768" s="593" t="s">
        <v>61</v>
      </c>
      <c r="AE5768" s="593"/>
      <c r="AF5768" s="593"/>
      <c r="AG5768" s="634"/>
      <c r="AH5768" s="22" t="s">
        <v>388</v>
      </c>
    </row>
    <row r="5769" spans="1:36" ht="31.5" hidden="1" customHeight="1" x14ac:dyDescent="0.2">
      <c r="A5769" s="593" t="s">
        <v>2029</v>
      </c>
      <c r="B5769" s="688" t="s">
        <v>118</v>
      </c>
      <c r="C5769" s="593" t="s">
        <v>337</v>
      </c>
      <c r="D5769" s="630">
        <v>41685</v>
      </c>
      <c r="E5769" s="635">
        <v>0.67013888888888884</v>
      </c>
      <c r="F5769" s="630">
        <v>41685</v>
      </c>
      <c r="G5769" s="635">
        <v>0.69097222222222221</v>
      </c>
      <c r="H5769" s="682">
        <f>G5769-E5769</f>
        <v>2.083333333333337E-2</v>
      </c>
      <c r="I5769" s="639">
        <v>2</v>
      </c>
      <c r="J5769" s="593" t="s">
        <v>146</v>
      </c>
      <c r="K5769" s="593" t="s">
        <v>1121</v>
      </c>
      <c r="L5769" s="596" t="s">
        <v>130</v>
      </c>
      <c r="M5769" s="593" t="s">
        <v>1122</v>
      </c>
      <c r="N5769" s="593" t="s">
        <v>103</v>
      </c>
      <c r="O5769" s="593" t="s">
        <v>66</v>
      </c>
      <c r="P5769" s="593" t="s">
        <v>1122</v>
      </c>
      <c r="Q5769" s="634" t="s">
        <v>1123</v>
      </c>
      <c r="R5769" s="1042">
        <v>0.25</v>
      </c>
      <c r="S5769" s="1042">
        <v>0.3</v>
      </c>
      <c r="T5769" s="596">
        <v>0.55000000000000004</v>
      </c>
      <c r="U5769" s="593"/>
      <c r="V5769" s="593"/>
      <c r="W5769" s="593"/>
      <c r="X5769" s="593"/>
      <c r="Y5769" s="593"/>
      <c r="Z5769" s="593"/>
      <c r="AA5769" s="593"/>
      <c r="AB5769" s="593"/>
      <c r="AC5769" s="593"/>
      <c r="AD5769" s="612" t="s">
        <v>62</v>
      </c>
      <c r="AE5769" s="593"/>
      <c r="AF5769" s="593"/>
      <c r="AG5769" s="634"/>
    </row>
    <row r="5770" spans="1:36" ht="31.5" hidden="1" customHeight="1" x14ac:dyDescent="0.2">
      <c r="A5770" s="593" t="s">
        <v>2029</v>
      </c>
      <c r="B5770" s="688" t="s">
        <v>118</v>
      </c>
      <c r="C5770" s="593" t="s">
        <v>332</v>
      </c>
      <c r="D5770" s="630">
        <v>41685</v>
      </c>
      <c r="E5770" s="635" t="s">
        <v>1124</v>
      </c>
      <c r="F5770" s="630">
        <v>41685</v>
      </c>
      <c r="G5770" s="635" t="s">
        <v>1125</v>
      </c>
      <c r="H5770" s="682">
        <f>G5770-E5770</f>
        <v>1.1111111111111072E-2</v>
      </c>
      <c r="I5770" s="678">
        <v>2</v>
      </c>
      <c r="J5770" s="678" t="s">
        <v>183</v>
      </c>
      <c r="K5770" s="678"/>
      <c r="L5770" s="719" t="s">
        <v>126</v>
      </c>
      <c r="M5770" s="639" t="s">
        <v>1126</v>
      </c>
      <c r="N5770" s="593">
        <v>0.4</v>
      </c>
      <c r="O5770" s="593" t="s">
        <v>71</v>
      </c>
      <c r="P5770" s="639" t="s">
        <v>71</v>
      </c>
      <c r="Q5770" s="634" t="s">
        <v>794</v>
      </c>
      <c r="R5770" s="1042">
        <v>0.16</v>
      </c>
      <c r="S5770" s="1042">
        <v>0.34</v>
      </c>
      <c r="T5770" s="596">
        <v>0.5</v>
      </c>
      <c r="U5770" s="639" t="s">
        <v>88</v>
      </c>
      <c r="V5770" s="678" t="s">
        <v>183</v>
      </c>
      <c r="W5770" s="678" t="s">
        <v>183</v>
      </c>
      <c r="X5770" s="678" t="s">
        <v>183</v>
      </c>
      <c r="Y5770" s="678" t="s">
        <v>183</v>
      </c>
      <c r="Z5770" s="678" t="s">
        <v>183</v>
      </c>
      <c r="AA5770" s="678" t="s">
        <v>183</v>
      </c>
      <c r="AB5770" s="678" t="s">
        <v>183</v>
      </c>
      <c r="AC5770" s="678" t="s">
        <v>183</v>
      </c>
      <c r="AD5770" s="593" t="s">
        <v>61</v>
      </c>
      <c r="AE5770" s="678" t="s">
        <v>183</v>
      </c>
      <c r="AF5770" s="678" t="s">
        <v>183</v>
      </c>
      <c r="AG5770" s="634"/>
      <c r="AH5770" s="22" t="s">
        <v>388</v>
      </c>
    </row>
    <row r="5771" spans="1:36" ht="31.5" hidden="1" customHeight="1" x14ac:dyDescent="0.2">
      <c r="A5771" s="593" t="s">
        <v>2029</v>
      </c>
      <c r="B5771" s="688" t="s">
        <v>118</v>
      </c>
      <c r="C5771" s="593" t="s">
        <v>332</v>
      </c>
      <c r="D5771" s="630">
        <v>41685</v>
      </c>
      <c r="E5771" s="635" t="s">
        <v>1127</v>
      </c>
      <c r="F5771" s="630">
        <v>41685</v>
      </c>
      <c r="G5771" s="635" t="s">
        <v>1128</v>
      </c>
      <c r="H5771" s="682">
        <f>G5771-E5771</f>
        <v>6.9444444444444198E-3</v>
      </c>
      <c r="I5771" s="678">
        <v>4</v>
      </c>
      <c r="J5771" s="678" t="s">
        <v>183</v>
      </c>
      <c r="K5771" s="678"/>
      <c r="L5771" s="719" t="s">
        <v>126</v>
      </c>
      <c r="M5771" s="639" t="s">
        <v>333</v>
      </c>
      <c r="N5771" s="593">
        <v>0.4</v>
      </c>
      <c r="O5771" s="593" t="s">
        <v>71</v>
      </c>
      <c r="P5771" s="639" t="s">
        <v>71</v>
      </c>
      <c r="Q5771" s="634" t="s">
        <v>794</v>
      </c>
      <c r="R5771" s="1042">
        <v>2.14</v>
      </c>
      <c r="S5771" s="1042">
        <v>9.6</v>
      </c>
      <c r="T5771" s="596">
        <v>11.74</v>
      </c>
      <c r="U5771" s="639" t="s">
        <v>88</v>
      </c>
      <c r="V5771" s="678" t="s">
        <v>183</v>
      </c>
      <c r="W5771" s="678" t="s">
        <v>183</v>
      </c>
      <c r="X5771" s="678" t="s">
        <v>183</v>
      </c>
      <c r="Y5771" s="678" t="s">
        <v>183</v>
      </c>
      <c r="Z5771" s="678" t="s">
        <v>183</v>
      </c>
      <c r="AA5771" s="678" t="s">
        <v>183</v>
      </c>
      <c r="AB5771" s="678" t="s">
        <v>183</v>
      </c>
      <c r="AC5771" s="678" t="s">
        <v>183</v>
      </c>
      <c r="AD5771" s="205" t="s">
        <v>61</v>
      </c>
      <c r="AE5771" s="678" t="s">
        <v>183</v>
      </c>
      <c r="AF5771" s="678" t="s">
        <v>183</v>
      </c>
      <c r="AG5771" s="634"/>
      <c r="AH5771" s="22" t="s">
        <v>388</v>
      </c>
    </row>
    <row r="5772" spans="1:36" ht="46.5" hidden="1" customHeight="1" x14ac:dyDescent="0.2">
      <c r="A5772" s="593" t="s">
        <v>2029</v>
      </c>
      <c r="B5772" s="688" t="s">
        <v>118</v>
      </c>
      <c r="C5772" s="593" t="s">
        <v>337</v>
      </c>
      <c r="D5772" s="630">
        <v>41686</v>
      </c>
      <c r="E5772" s="613">
        <v>0.56736111111111109</v>
      </c>
      <c r="F5772" s="630">
        <v>41686</v>
      </c>
      <c r="G5772" s="1127">
        <v>0.80138888888888893</v>
      </c>
      <c r="H5772" s="682">
        <v>0.23402777777777781</v>
      </c>
      <c r="I5772" s="593">
        <v>2</v>
      </c>
      <c r="J5772" s="593" t="s">
        <v>1129</v>
      </c>
      <c r="K5772" s="678"/>
      <c r="L5772" s="596" t="s">
        <v>127</v>
      </c>
      <c r="M5772" s="593" t="s">
        <v>1130</v>
      </c>
      <c r="N5772" s="593" t="s">
        <v>103</v>
      </c>
      <c r="O5772" s="593" t="s">
        <v>66</v>
      </c>
      <c r="P5772" s="593" t="s">
        <v>1130</v>
      </c>
      <c r="Q5772" s="634" t="s">
        <v>1131</v>
      </c>
      <c r="R5772" s="638">
        <v>3.98</v>
      </c>
      <c r="S5772" s="638">
        <v>11.15</v>
      </c>
      <c r="T5772" s="638">
        <v>15.12</v>
      </c>
      <c r="U5772" s="593"/>
      <c r="V5772" s="593"/>
      <c r="W5772" s="593"/>
      <c r="X5772" s="593"/>
      <c r="Y5772" s="593"/>
      <c r="Z5772" s="593"/>
      <c r="AA5772" s="593"/>
      <c r="AB5772" s="593"/>
      <c r="AC5772" s="593"/>
      <c r="AD5772" s="742" t="s">
        <v>57</v>
      </c>
      <c r="AE5772" s="593"/>
      <c r="AF5772" s="593"/>
      <c r="AG5772" s="634"/>
      <c r="AI5772" s="22" t="s">
        <v>387</v>
      </c>
    </row>
    <row r="5773" spans="1:36" ht="31.5" hidden="1" customHeight="1" x14ac:dyDescent="0.2">
      <c r="A5773" s="593" t="s">
        <v>2029</v>
      </c>
      <c r="B5773" s="688" t="s">
        <v>118</v>
      </c>
      <c r="C5773" s="593" t="s">
        <v>1132</v>
      </c>
      <c r="D5773" s="630">
        <v>41686</v>
      </c>
      <c r="E5773" s="613">
        <v>0.60347222222222219</v>
      </c>
      <c r="F5773" s="630">
        <v>41686</v>
      </c>
      <c r="G5773" s="1127">
        <v>0.60347222222222219</v>
      </c>
      <c r="H5773" s="682">
        <v>0</v>
      </c>
      <c r="I5773" s="593">
        <v>43</v>
      </c>
      <c r="J5773" s="593" t="s">
        <v>1133</v>
      </c>
      <c r="K5773" s="678" t="s">
        <v>1134</v>
      </c>
      <c r="L5773" s="596" t="s">
        <v>125</v>
      </c>
      <c r="M5773" s="593" t="s">
        <v>1135</v>
      </c>
      <c r="N5773" s="593">
        <v>35</v>
      </c>
      <c r="O5773" s="593" t="s">
        <v>66</v>
      </c>
      <c r="P5773" s="593" t="s">
        <v>1136</v>
      </c>
      <c r="Q5773" s="634" t="s">
        <v>1137</v>
      </c>
      <c r="R5773" s="638">
        <v>10.56</v>
      </c>
      <c r="S5773" s="638">
        <v>22.74</v>
      </c>
      <c r="T5773" s="638">
        <v>33.32</v>
      </c>
      <c r="U5773" s="593"/>
      <c r="V5773" s="593"/>
      <c r="W5773" s="593"/>
      <c r="X5773" s="593"/>
      <c r="Y5773" s="593"/>
      <c r="Z5773" s="593"/>
      <c r="AA5773" s="593"/>
      <c r="AB5773" s="593"/>
      <c r="AC5773" s="593"/>
      <c r="AD5773" s="612" t="s">
        <v>55</v>
      </c>
      <c r="AE5773" s="593"/>
      <c r="AF5773" s="593"/>
      <c r="AG5773" s="634"/>
      <c r="AJ5773" s="3" t="s">
        <v>2261</v>
      </c>
    </row>
    <row r="5774" spans="1:36" ht="31.5" hidden="1" customHeight="1" x14ac:dyDescent="0.2">
      <c r="A5774" s="593" t="s">
        <v>2029</v>
      </c>
      <c r="B5774" s="688" t="s">
        <v>118</v>
      </c>
      <c r="C5774" s="593" t="s">
        <v>337</v>
      </c>
      <c r="D5774" s="630">
        <v>41687</v>
      </c>
      <c r="E5774" s="635">
        <v>0.77708333333333324</v>
      </c>
      <c r="F5774" s="630">
        <v>41687</v>
      </c>
      <c r="G5774" s="635">
        <v>0.77708333333333324</v>
      </c>
      <c r="H5774" s="682">
        <f>G5774-E5774</f>
        <v>0</v>
      </c>
      <c r="I5774" s="639">
        <v>17</v>
      </c>
      <c r="J5774" s="593" t="s">
        <v>338</v>
      </c>
      <c r="K5774" s="593" t="s">
        <v>132</v>
      </c>
      <c r="L5774" s="596" t="s">
        <v>125</v>
      </c>
      <c r="M5774" s="593" t="s">
        <v>1201</v>
      </c>
      <c r="N5774" s="593" t="s">
        <v>103</v>
      </c>
      <c r="O5774" s="593" t="s">
        <v>66</v>
      </c>
      <c r="P5774" s="593" t="s">
        <v>1201</v>
      </c>
      <c r="Q5774" s="1035" t="s">
        <v>2285</v>
      </c>
      <c r="R5774" s="1042">
        <v>0.27</v>
      </c>
      <c r="S5774" s="1042">
        <v>0.32</v>
      </c>
      <c r="T5774" s="596">
        <v>0.59</v>
      </c>
      <c r="U5774" s="593"/>
      <c r="V5774" s="593"/>
      <c r="W5774" s="593"/>
      <c r="X5774" s="593"/>
      <c r="Y5774" s="593"/>
      <c r="Z5774" s="593"/>
      <c r="AA5774" s="593"/>
      <c r="AB5774" s="593"/>
      <c r="AC5774" s="593"/>
      <c r="AD5774" s="612" t="s">
        <v>55</v>
      </c>
      <c r="AE5774" s="593"/>
      <c r="AF5774" s="593"/>
      <c r="AG5774" s="1457"/>
      <c r="AJ5774" s="3" t="s">
        <v>2261</v>
      </c>
    </row>
    <row r="5775" spans="1:36" ht="31.5" hidden="1" customHeight="1" x14ac:dyDescent="0.2">
      <c r="A5775" s="593" t="s">
        <v>2029</v>
      </c>
      <c r="B5775" s="688" t="s">
        <v>118</v>
      </c>
      <c r="C5775" s="593" t="s">
        <v>337</v>
      </c>
      <c r="D5775" s="630">
        <v>41688</v>
      </c>
      <c r="E5775" s="635">
        <v>0.47152777777777777</v>
      </c>
      <c r="F5775" s="630">
        <v>41688</v>
      </c>
      <c r="G5775" s="635">
        <v>0.69027777777777777</v>
      </c>
      <c r="H5775" s="682">
        <v>0.21875</v>
      </c>
      <c r="I5775" s="639">
        <v>1</v>
      </c>
      <c r="J5775" s="678" t="s">
        <v>183</v>
      </c>
      <c r="K5775" s="678"/>
      <c r="L5775" s="719" t="s">
        <v>130</v>
      </c>
      <c r="M5775" s="593" t="s">
        <v>1202</v>
      </c>
      <c r="N5775" s="593">
        <v>0.4</v>
      </c>
      <c r="O5775" s="593" t="s">
        <v>64</v>
      </c>
      <c r="P5775" s="593" t="s">
        <v>1203</v>
      </c>
      <c r="Q5775" s="634" t="s">
        <v>1204</v>
      </c>
      <c r="R5775" s="1042">
        <v>0.39</v>
      </c>
      <c r="S5775" s="1042">
        <v>0.2</v>
      </c>
      <c r="T5775" s="596">
        <v>0.59</v>
      </c>
      <c r="U5775" s="593" t="s">
        <v>84</v>
      </c>
      <c r="V5775" s="678" t="s">
        <v>183</v>
      </c>
      <c r="W5775" s="678" t="s">
        <v>183</v>
      </c>
      <c r="X5775" s="678" t="s">
        <v>183</v>
      </c>
      <c r="Y5775" s="678" t="s">
        <v>183</v>
      </c>
      <c r="Z5775" s="678" t="s">
        <v>183</v>
      </c>
      <c r="AA5775" s="678" t="s">
        <v>183</v>
      </c>
      <c r="AB5775" s="678" t="s">
        <v>183</v>
      </c>
      <c r="AC5775" s="678" t="s">
        <v>183</v>
      </c>
      <c r="AD5775" s="762" t="s">
        <v>42</v>
      </c>
      <c r="AE5775" s="678" t="s">
        <v>183</v>
      </c>
      <c r="AF5775" s="678" t="s">
        <v>183</v>
      </c>
      <c r="AG5775" s="634"/>
    </row>
    <row r="5776" spans="1:36" ht="144" hidden="1" customHeight="1" x14ac:dyDescent="0.2">
      <c r="A5776" s="593" t="s">
        <v>2029</v>
      </c>
      <c r="B5776" s="688" t="s">
        <v>118</v>
      </c>
      <c r="C5776" s="593" t="s">
        <v>337</v>
      </c>
      <c r="D5776" s="630">
        <v>41689</v>
      </c>
      <c r="E5776" s="678" t="s">
        <v>183</v>
      </c>
      <c r="F5776" s="630"/>
      <c r="G5776" s="678" t="s">
        <v>183</v>
      </c>
      <c r="H5776" s="901"/>
      <c r="I5776" s="678" t="s">
        <v>183</v>
      </c>
      <c r="J5776" s="678" t="s">
        <v>183</v>
      </c>
      <c r="K5776" s="678" t="s">
        <v>183</v>
      </c>
      <c r="L5776" s="678" t="s">
        <v>183</v>
      </c>
      <c r="M5776" s="678" t="s">
        <v>183</v>
      </c>
      <c r="N5776" s="678" t="s">
        <v>183</v>
      </c>
      <c r="O5776" s="678"/>
      <c r="P5776" s="678" t="s">
        <v>183</v>
      </c>
      <c r="Q5776" s="634" t="s">
        <v>183</v>
      </c>
      <c r="R5776" s="678"/>
      <c r="S5776" s="678"/>
      <c r="T5776" s="678"/>
      <c r="U5776" s="678" t="s">
        <v>183</v>
      </c>
      <c r="V5776" s="678" t="s">
        <v>183</v>
      </c>
      <c r="W5776" s="678" t="s">
        <v>183</v>
      </c>
      <c r="X5776" s="678" t="s">
        <v>183</v>
      </c>
      <c r="Y5776" s="678" t="s">
        <v>183</v>
      </c>
      <c r="Z5776" s="678" t="s">
        <v>183</v>
      </c>
      <c r="AA5776" s="678" t="s">
        <v>183</v>
      </c>
      <c r="AB5776" s="678" t="s">
        <v>183</v>
      </c>
      <c r="AC5776" s="678" t="s">
        <v>183</v>
      </c>
      <c r="AD5776" s="1053"/>
      <c r="AE5776" s="678" t="s">
        <v>183</v>
      </c>
      <c r="AF5776" s="678" t="s">
        <v>183</v>
      </c>
      <c r="AG5776" s="593" t="s">
        <v>200</v>
      </c>
    </row>
    <row r="5777" spans="1:40" ht="31.5" hidden="1" customHeight="1" x14ac:dyDescent="0.2">
      <c r="A5777" s="593" t="s">
        <v>2029</v>
      </c>
      <c r="B5777" s="593" t="s">
        <v>118</v>
      </c>
      <c r="C5777" s="593" t="s">
        <v>337</v>
      </c>
      <c r="D5777" s="630">
        <v>41691</v>
      </c>
      <c r="E5777" s="635">
        <v>0.8930555555555556</v>
      </c>
      <c r="F5777" s="630">
        <v>41691</v>
      </c>
      <c r="G5777" s="635">
        <v>1.0277777777777779</v>
      </c>
      <c r="H5777" s="682">
        <f>G5777-E5777</f>
        <v>0.1347222222222223</v>
      </c>
      <c r="I5777" s="639">
        <v>3</v>
      </c>
      <c r="J5777" s="593" t="s">
        <v>338</v>
      </c>
      <c r="K5777" s="593" t="s">
        <v>134</v>
      </c>
      <c r="L5777" s="632" t="s">
        <v>127</v>
      </c>
      <c r="M5777" s="593" t="s">
        <v>1246</v>
      </c>
      <c r="N5777" s="593" t="s">
        <v>103</v>
      </c>
      <c r="O5777" s="593" t="s">
        <v>66</v>
      </c>
      <c r="P5777" s="593" t="s">
        <v>1246</v>
      </c>
      <c r="Q5777" s="634" t="s">
        <v>1247</v>
      </c>
      <c r="R5777" s="825">
        <v>2.73</v>
      </c>
      <c r="S5777" s="825">
        <v>1.5</v>
      </c>
      <c r="T5777" s="618">
        <v>4.2300000000000004</v>
      </c>
      <c r="U5777" s="593"/>
      <c r="V5777" s="595"/>
      <c r="W5777" s="593"/>
      <c r="X5777" s="593"/>
      <c r="Y5777" s="593"/>
      <c r="Z5777" s="593"/>
      <c r="AA5777" s="593"/>
      <c r="AB5777" s="593"/>
      <c r="AC5777" s="593"/>
      <c r="AD5777" s="742" t="s">
        <v>57</v>
      </c>
      <c r="AE5777" s="671"/>
      <c r="AF5777" s="593"/>
      <c r="AG5777" s="593"/>
      <c r="AH5777" s="442"/>
      <c r="AI5777" s="22" t="s">
        <v>387</v>
      </c>
    </row>
    <row r="5778" spans="1:40" ht="31.5" hidden="1" customHeight="1" x14ac:dyDescent="0.2">
      <c r="A5778" s="593" t="s">
        <v>2029</v>
      </c>
      <c r="B5778" s="593" t="s">
        <v>118</v>
      </c>
      <c r="C5778" s="593" t="s">
        <v>332</v>
      </c>
      <c r="D5778" s="630">
        <v>41692</v>
      </c>
      <c r="E5778" s="635">
        <v>0.92986111111111114</v>
      </c>
      <c r="F5778" s="630">
        <v>41692</v>
      </c>
      <c r="G5778" s="635">
        <v>0.93541666666666667</v>
      </c>
      <c r="H5778" s="682">
        <f>G5778-E5778</f>
        <v>5.5555555555555358E-3</v>
      </c>
      <c r="I5778" s="678">
        <v>4</v>
      </c>
      <c r="J5778" s="678" t="s">
        <v>183</v>
      </c>
      <c r="K5778" s="678"/>
      <c r="L5778" s="719" t="s">
        <v>126</v>
      </c>
      <c r="M5778" s="639" t="s">
        <v>333</v>
      </c>
      <c r="N5778" s="593">
        <v>0.4</v>
      </c>
      <c r="O5778" s="593" t="s">
        <v>71</v>
      </c>
      <c r="P5778" s="639" t="s">
        <v>71</v>
      </c>
      <c r="Q5778" s="634" t="s">
        <v>794</v>
      </c>
      <c r="R5778" s="1379">
        <v>1.23</v>
      </c>
      <c r="S5778" s="1379">
        <v>8.81</v>
      </c>
      <c r="T5778" s="640">
        <f t="shared" ref="T5778:T5784" si="184">R5778+S5778</f>
        <v>10.040000000000001</v>
      </c>
      <c r="U5778" s="639" t="s">
        <v>88</v>
      </c>
      <c r="V5778" s="595"/>
      <c r="W5778" s="593"/>
      <c r="X5778" s="593"/>
      <c r="Y5778" s="593"/>
      <c r="Z5778" s="593"/>
      <c r="AA5778" s="593"/>
      <c r="AB5778" s="593"/>
      <c r="AC5778" s="593"/>
      <c r="AD5778" s="593" t="s">
        <v>61</v>
      </c>
      <c r="AE5778" s="671" t="s">
        <v>40</v>
      </c>
      <c r="AF5778" s="593"/>
      <c r="AG5778" s="593"/>
      <c r="AH5778" s="22" t="s">
        <v>388</v>
      </c>
    </row>
    <row r="5779" spans="1:40" s="548" customFormat="1" ht="47.25" hidden="1" x14ac:dyDescent="0.2">
      <c r="A5779" s="593" t="s">
        <v>2029</v>
      </c>
      <c r="B5779" s="593" t="s">
        <v>118</v>
      </c>
      <c r="C5779" s="593" t="s">
        <v>337</v>
      </c>
      <c r="D5779" s="630">
        <v>41692</v>
      </c>
      <c r="E5779" s="1133">
        <v>0.46180555555555558</v>
      </c>
      <c r="F5779" s="630">
        <v>41692</v>
      </c>
      <c r="G5779" s="1133">
        <v>0.53888888888888886</v>
      </c>
      <c r="H5779" s="682">
        <f>G5779-E5779</f>
        <v>7.7083333333333282E-2</v>
      </c>
      <c r="I5779" s="678">
        <v>1</v>
      </c>
      <c r="J5779" s="678" t="s">
        <v>183</v>
      </c>
      <c r="K5779" s="678"/>
      <c r="L5779" s="593" t="s">
        <v>126</v>
      </c>
      <c r="M5779" s="593" t="s">
        <v>1248</v>
      </c>
      <c r="N5779" s="593">
        <v>0.4</v>
      </c>
      <c r="O5779" s="593" t="s">
        <v>72</v>
      </c>
      <c r="P5779" s="593" t="s">
        <v>1249</v>
      </c>
      <c r="Q5779" s="634" t="s">
        <v>998</v>
      </c>
      <c r="R5779" s="1379"/>
      <c r="S5779" s="1744">
        <v>0.28999999999999998</v>
      </c>
      <c r="T5779" s="1761">
        <f t="shared" si="184"/>
        <v>0.28999999999999998</v>
      </c>
      <c r="U5779" s="287" t="s">
        <v>86</v>
      </c>
      <c r="V5779" s="595"/>
      <c r="W5779" s="593"/>
      <c r="X5779" s="593"/>
      <c r="Y5779" s="593"/>
      <c r="Z5779" s="593"/>
      <c r="AA5779" s="593"/>
      <c r="AB5779" s="593"/>
      <c r="AC5779" s="593"/>
      <c r="AD5779" s="593" t="s">
        <v>61</v>
      </c>
      <c r="AE5779" s="671"/>
      <c r="AF5779" s="593"/>
      <c r="AG5779" s="593"/>
      <c r="AH5779" s="1476" t="s">
        <v>388</v>
      </c>
      <c r="AI5779" s="22"/>
      <c r="AJ5779" s="22"/>
      <c r="AK5779" s="546"/>
      <c r="AL5779" s="546"/>
      <c r="AM5779" s="546"/>
      <c r="AN5779" s="547"/>
    </row>
    <row r="5780" spans="1:40" s="548" customFormat="1" ht="47.25" hidden="1" x14ac:dyDescent="0.2">
      <c r="A5780" s="593" t="s">
        <v>2029</v>
      </c>
      <c r="B5780" s="593" t="s">
        <v>118</v>
      </c>
      <c r="C5780" s="593" t="s">
        <v>342</v>
      </c>
      <c r="D5780" s="630">
        <v>41693</v>
      </c>
      <c r="E5780" s="635">
        <v>0.82013888888888886</v>
      </c>
      <c r="F5780" s="630">
        <v>41693</v>
      </c>
      <c r="G5780" s="635">
        <v>0.82152777777777775</v>
      </c>
      <c r="H5780" s="682">
        <v>1.3888888888888889E-3</v>
      </c>
      <c r="I5780" s="596">
        <v>14</v>
      </c>
      <c r="J5780" s="639" t="s">
        <v>183</v>
      </c>
      <c r="K5780" s="639"/>
      <c r="L5780" s="593" t="s">
        <v>125</v>
      </c>
      <c r="M5780" s="639" t="s">
        <v>343</v>
      </c>
      <c r="N5780" s="593">
        <v>0.4</v>
      </c>
      <c r="O5780" s="36" t="s">
        <v>69</v>
      </c>
      <c r="P5780" s="639" t="s">
        <v>69</v>
      </c>
      <c r="Q5780" s="634" t="s">
        <v>1250</v>
      </c>
      <c r="R5780" s="1379">
        <v>2.4300000000000002</v>
      </c>
      <c r="S5780" s="1744">
        <v>1.19</v>
      </c>
      <c r="T5780" s="1761">
        <f t="shared" si="184"/>
        <v>3.62</v>
      </c>
      <c r="U5780" s="287" t="s">
        <v>90</v>
      </c>
      <c r="V5780" s="595"/>
      <c r="W5780" s="593"/>
      <c r="X5780" s="593"/>
      <c r="Y5780" s="593"/>
      <c r="Z5780" s="593"/>
      <c r="AA5780" s="593"/>
      <c r="AB5780" s="593"/>
      <c r="AC5780" s="593"/>
      <c r="AD5780" s="612" t="s">
        <v>55</v>
      </c>
      <c r="AE5780" s="671" t="s">
        <v>40</v>
      </c>
      <c r="AF5780" s="593"/>
      <c r="AG5780" s="593"/>
      <c r="AH5780" s="1476"/>
      <c r="AI5780" s="22"/>
      <c r="AJ5780" s="3"/>
      <c r="AK5780" s="546"/>
      <c r="AL5780" s="546"/>
      <c r="AM5780" s="546"/>
      <c r="AN5780" s="547"/>
    </row>
    <row r="5781" spans="1:40" s="548" customFormat="1" ht="47.25" hidden="1" x14ac:dyDescent="0.2">
      <c r="A5781" s="593" t="s">
        <v>2029</v>
      </c>
      <c r="B5781" s="593" t="s">
        <v>118</v>
      </c>
      <c r="C5781" s="593" t="s">
        <v>342</v>
      </c>
      <c r="D5781" s="630">
        <v>41694</v>
      </c>
      <c r="E5781" s="1144">
        <v>0.74652777777777779</v>
      </c>
      <c r="F5781" s="630">
        <v>41694</v>
      </c>
      <c r="G5781" s="1172">
        <v>0.74791666666666667</v>
      </c>
      <c r="H5781" s="1200">
        <v>1.3888888888888889E-3</v>
      </c>
      <c r="I5781" s="596">
        <v>14</v>
      </c>
      <c r="J5781" s="639" t="s">
        <v>183</v>
      </c>
      <c r="K5781" s="639"/>
      <c r="L5781" s="593" t="s">
        <v>125</v>
      </c>
      <c r="M5781" s="639" t="s">
        <v>343</v>
      </c>
      <c r="N5781" s="593">
        <v>0.4</v>
      </c>
      <c r="O5781" s="36" t="s">
        <v>69</v>
      </c>
      <c r="P5781" s="639" t="s">
        <v>69</v>
      </c>
      <c r="Q5781" s="634" t="s">
        <v>1311</v>
      </c>
      <c r="R5781" s="640">
        <v>1.76</v>
      </c>
      <c r="S5781" s="1742">
        <v>1.49</v>
      </c>
      <c r="T5781" s="1761">
        <f t="shared" si="184"/>
        <v>3.25</v>
      </c>
      <c r="U5781" s="287" t="s">
        <v>90</v>
      </c>
      <c r="V5781" s="595"/>
      <c r="W5781" s="593"/>
      <c r="X5781" s="593"/>
      <c r="Y5781" s="593"/>
      <c r="Z5781" s="593"/>
      <c r="AA5781" s="593"/>
      <c r="AB5781" s="593"/>
      <c r="AC5781" s="593"/>
      <c r="AD5781" s="612" t="s">
        <v>55</v>
      </c>
      <c r="AE5781" s="671" t="s">
        <v>40</v>
      </c>
      <c r="AF5781" s="593"/>
      <c r="AG5781" s="593"/>
      <c r="AH5781" s="1476"/>
      <c r="AI5781" s="22"/>
      <c r="AJ5781" s="3"/>
      <c r="AK5781" s="546"/>
      <c r="AL5781" s="546"/>
      <c r="AM5781" s="546"/>
      <c r="AN5781" s="547"/>
    </row>
    <row r="5782" spans="1:40" s="548" customFormat="1" ht="47.25" hidden="1" x14ac:dyDescent="0.2">
      <c r="A5782" s="593" t="s">
        <v>2029</v>
      </c>
      <c r="B5782" s="593" t="s">
        <v>118</v>
      </c>
      <c r="C5782" s="593" t="s">
        <v>342</v>
      </c>
      <c r="D5782" s="630">
        <v>41694</v>
      </c>
      <c r="E5782" s="1144">
        <v>0.76388888888888884</v>
      </c>
      <c r="F5782" s="630">
        <v>41694</v>
      </c>
      <c r="G5782" s="1172">
        <v>0.76666666666666661</v>
      </c>
      <c r="H5782" s="1200">
        <v>2.7777777777777779E-3</v>
      </c>
      <c r="I5782" s="596">
        <v>14</v>
      </c>
      <c r="J5782" s="639" t="s">
        <v>183</v>
      </c>
      <c r="K5782" s="639"/>
      <c r="L5782" s="593" t="s">
        <v>125</v>
      </c>
      <c r="M5782" s="639" t="s">
        <v>343</v>
      </c>
      <c r="N5782" s="593">
        <v>0.4</v>
      </c>
      <c r="O5782" s="36" t="s">
        <v>69</v>
      </c>
      <c r="P5782" s="639" t="s">
        <v>69</v>
      </c>
      <c r="Q5782" s="634" t="s">
        <v>1311</v>
      </c>
      <c r="R5782" s="640">
        <v>1.03</v>
      </c>
      <c r="S5782" s="640">
        <v>0.55000000000000004</v>
      </c>
      <c r="T5782" s="1379">
        <f t="shared" si="184"/>
        <v>1.58</v>
      </c>
      <c r="U5782" s="287" t="s">
        <v>90</v>
      </c>
      <c r="V5782" s="595"/>
      <c r="W5782" s="593"/>
      <c r="X5782" s="593"/>
      <c r="Y5782" s="593"/>
      <c r="Z5782" s="593"/>
      <c r="AA5782" s="593"/>
      <c r="AB5782" s="593"/>
      <c r="AC5782" s="593"/>
      <c r="AD5782" s="612" t="s">
        <v>55</v>
      </c>
      <c r="AE5782" s="671" t="s">
        <v>40</v>
      </c>
      <c r="AF5782" s="593"/>
      <c r="AG5782" s="593"/>
      <c r="AH5782" s="1476"/>
      <c r="AI5782" s="22"/>
      <c r="AJ5782" s="22"/>
      <c r="AK5782" s="546"/>
      <c r="AL5782" s="546"/>
      <c r="AM5782" s="546"/>
      <c r="AN5782" s="547"/>
    </row>
    <row r="5783" spans="1:40" s="548" customFormat="1" ht="47.25" hidden="1" x14ac:dyDescent="0.2">
      <c r="A5783" s="593" t="s">
        <v>2029</v>
      </c>
      <c r="B5783" s="593" t="s">
        <v>118</v>
      </c>
      <c r="C5783" s="593" t="s">
        <v>337</v>
      </c>
      <c r="D5783" s="630">
        <v>41694</v>
      </c>
      <c r="E5783" s="613">
        <v>0.46180555555555558</v>
      </c>
      <c r="F5783" s="630">
        <v>41694</v>
      </c>
      <c r="G5783" s="613">
        <v>0.46180555555555558</v>
      </c>
      <c r="H5783" s="682">
        <v>0</v>
      </c>
      <c r="I5783" s="593">
        <v>2</v>
      </c>
      <c r="J5783" s="678" t="s">
        <v>183</v>
      </c>
      <c r="K5783" s="726" t="s">
        <v>183</v>
      </c>
      <c r="L5783" s="593" t="s">
        <v>130</v>
      </c>
      <c r="M5783" s="593" t="s">
        <v>1136</v>
      </c>
      <c r="N5783" s="593">
        <v>0.4</v>
      </c>
      <c r="O5783" s="593" t="s">
        <v>72</v>
      </c>
      <c r="P5783" s="593" t="s">
        <v>1136</v>
      </c>
      <c r="Q5783" s="634" t="s">
        <v>1312</v>
      </c>
      <c r="R5783" s="640">
        <v>7.0000000000000007E-2</v>
      </c>
      <c r="S5783" s="1742">
        <v>0.69</v>
      </c>
      <c r="T5783" s="1761">
        <f t="shared" si="184"/>
        <v>0.76</v>
      </c>
      <c r="U5783" s="287"/>
      <c r="V5783" s="595"/>
      <c r="W5783" s="593"/>
      <c r="X5783" s="593"/>
      <c r="Y5783" s="593"/>
      <c r="Z5783" s="593"/>
      <c r="AA5783" s="593"/>
      <c r="AB5783" s="593"/>
      <c r="AC5783" s="593"/>
      <c r="AD5783" s="593" t="s">
        <v>61</v>
      </c>
      <c r="AE5783" s="671"/>
      <c r="AF5783" s="593"/>
      <c r="AG5783" s="593"/>
      <c r="AH5783" s="1476"/>
      <c r="AI5783" s="22"/>
      <c r="AJ5783" s="3" t="s">
        <v>2261</v>
      </c>
      <c r="AK5783" s="546"/>
      <c r="AL5783" s="546"/>
      <c r="AM5783" s="546"/>
      <c r="AN5783" s="547"/>
    </row>
    <row r="5784" spans="1:40" s="548" customFormat="1" ht="94.5" hidden="1" x14ac:dyDescent="0.2">
      <c r="A5784" s="593" t="s">
        <v>2029</v>
      </c>
      <c r="B5784" s="593" t="s">
        <v>118</v>
      </c>
      <c r="C5784" s="593" t="s">
        <v>337</v>
      </c>
      <c r="D5784" s="630">
        <v>41694</v>
      </c>
      <c r="E5784" s="1144">
        <v>0.46736111111111112</v>
      </c>
      <c r="F5784" s="630">
        <v>41694</v>
      </c>
      <c r="G5784" s="1172">
        <v>0.66249999999999998</v>
      </c>
      <c r="H5784" s="1200">
        <v>0.19513888888888889</v>
      </c>
      <c r="I5784" s="593">
        <v>1</v>
      </c>
      <c r="J5784" s="639" t="s">
        <v>183</v>
      </c>
      <c r="K5784" s="639"/>
      <c r="L5784" s="719" t="s">
        <v>126</v>
      </c>
      <c r="M5784" s="593" t="s">
        <v>1313</v>
      </c>
      <c r="N5784" s="593">
        <v>0.4</v>
      </c>
      <c r="O5784" s="593" t="s">
        <v>72</v>
      </c>
      <c r="P5784" s="639" t="s">
        <v>1314</v>
      </c>
      <c r="Q5784" s="1035" t="s">
        <v>1315</v>
      </c>
      <c r="R5784" s="640">
        <v>2.79</v>
      </c>
      <c r="S5784" s="1749">
        <v>2.2999999999999998</v>
      </c>
      <c r="T5784" s="1761">
        <f t="shared" si="184"/>
        <v>5.09</v>
      </c>
      <c r="U5784" s="287"/>
      <c r="V5784" s="595"/>
      <c r="W5784" s="593"/>
      <c r="X5784" s="593"/>
      <c r="Y5784" s="593"/>
      <c r="Z5784" s="593"/>
      <c r="AA5784" s="593"/>
      <c r="AB5784" s="593"/>
      <c r="AC5784" s="593"/>
      <c r="AD5784" s="593" t="s">
        <v>61</v>
      </c>
      <c r="AE5784" s="671"/>
      <c r="AF5784" s="593"/>
      <c r="AG5784" s="593"/>
      <c r="AH5784" s="1476" t="s">
        <v>388</v>
      </c>
      <c r="AI5784" s="22"/>
      <c r="AJ5784" s="22"/>
      <c r="AK5784" s="546"/>
      <c r="AL5784" s="546"/>
      <c r="AM5784" s="546"/>
      <c r="AN5784" s="547"/>
    </row>
    <row r="5785" spans="1:40" s="548" customFormat="1" ht="174.75" hidden="1" customHeight="1" x14ac:dyDescent="0.2">
      <c r="A5785" s="593" t="s">
        <v>2029</v>
      </c>
      <c r="B5785" s="593" t="s">
        <v>118</v>
      </c>
      <c r="C5785" s="593" t="s">
        <v>337</v>
      </c>
      <c r="D5785" s="630">
        <v>41694</v>
      </c>
      <c r="E5785" s="1144">
        <v>0.47013888888888888</v>
      </c>
      <c r="F5785" s="630">
        <v>41694</v>
      </c>
      <c r="G5785" s="1172">
        <v>0.48125000000000001</v>
      </c>
      <c r="H5785" s="682">
        <f>G5785-E5785</f>
        <v>1.1111111111111127E-2</v>
      </c>
      <c r="I5785" s="639">
        <v>15</v>
      </c>
      <c r="J5785" s="593" t="s">
        <v>1036</v>
      </c>
      <c r="K5785" s="593" t="s">
        <v>133</v>
      </c>
      <c r="L5785" s="593" t="s">
        <v>130</v>
      </c>
      <c r="M5785" s="593" t="s">
        <v>1316</v>
      </c>
      <c r="N5785" s="593" t="s">
        <v>103</v>
      </c>
      <c r="O5785" s="593" t="s">
        <v>66</v>
      </c>
      <c r="P5785" s="593" t="s">
        <v>1316</v>
      </c>
      <c r="Q5785" s="634" t="s">
        <v>1317</v>
      </c>
      <c r="R5785" s="825">
        <v>6.77</v>
      </c>
      <c r="S5785" s="825">
        <v>3.09</v>
      </c>
      <c r="T5785" s="596">
        <v>9.86</v>
      </c>
      <c r="U5785" s="287"/>
      <c r="V5785" s="595"/>
      <c r="W5785" s="593"/>
      <c r="X5785" s="593"/>
      <c r="Y5785" s="593"/>
      <c r="Z5785" s="593"/>
      <c r="AA5785" s="593"/>
      <c r="AB5785" s="593"/>
      <c r="AC5785" s="593"/>
      <c r="AD5785" s="742" t="s">
        <v>60</v>
      </c>
      <c r="AE5785" s="671"/>
      <c r="AF5785" s="593"/>
      <c r="AG5785" s="593"/>
      <c r="AH5785" s="1476"/>
      <c r="AI5785" s="22"/>
      <c r="AJ5785" s="22"/>
      <c r="AK5785" s="546"/>
      <c r="AL5785" s="546"/>
      <c r="AM5785" s="546"/>
      <c r="AN5785" s="547"/>
    </row>
    <row r="5786" spans="1:40" s="548" customFormat="1" ht="78.75" hidden="1" x14ac:dyDescent="0.2">
      <c r="A5786" s="593" t="s">
        <v>2029</v>
      </c>
      <c r="B5786" s="593" t="s">
        <v>118</v>
      </c>
      <c r="C5786" s="593" t="s">
        <v>337</v>
      </c>
      <c r="D5786" s="630">
        <v>41694</v>
      </c>
      <c r="E5786" s="1144">
        <v>0.48472222222222222</v>
      </c>
      <c r="F5786" s="630">
        <v>41694</v>
      </c>
      <c r="G5786" s="1172">
        <v>0.48749999999999999</v>
      </c>
      <c r="H5786" s="682">
        <f>G5786-E5786</f>
        <v>2.7777777777777679E-3</v>
      </c>
      <c r="I5786" s="639">
        <v>2</v>
      </c>
      <c r="J5786" s="593" t="s">
        <v>1036</v>
      </c>
      <c r="K5786" s="593" t="s">
        <v>1134</v>
      </c>
      <c r="L5786" s="593" t="s">
        <v>130</v>
      </c>
      <c r="M5786" s="593" t="s">
        <v>1318</v>
      </c>
      <c r="N5786" s="593" t="s">
        <v>103</v>
      </c>
      <c r="O5786" s="593" t="s">
        <v>66</v>
      </c>
      <c r="P5786" s="593" t="s">
        <v>1318</v>
      </c>
      <c r="Q5786" s="634" t="s">
        <v>1319</v>
      </c>
      <c r="R5786" s="825">
        <v>0.03</v>
      </c>
      <c r="S5786" s="1741">
        <v>0.01</v>
      </c>
      <c r="T5786" s="1760">
        <v>0.04</v>
      </c>
      <c r="U5786" s="287"/>
      <c r="V5786" s="595"/>
      <c r="W5786" s="593"/>
      <c r="X5786" s="593"/>
      <c r="Y5786" s="593"/>
      <c r="Z5786" s="593"/>
      <c r="AA5786" s="593"/>
      <c r="AB5786" s="593"/>
      <c r="AC5786" s="593"/>
      <c r="AD5786" s="593" t="s">
        <v>46</v>
      </c>
      <c r="AE5786" s="671"/>
      <c r="AF5786" s="593"/>
      <c r="AG5786" s="593"/>
      <c r="AH5786" s="1476"/>
      <c r="AI5786" s="22"/>
      <c r="AJ5786" s="22"/>
      <c r="AK5786" s="546"/>
      <c r="AL5786" s="546"/>
      <c r="AM5786" s="546"/>
      <c r="AN5786" s="547"/>
    </row>
    <row r="5787" spans="1:40" s="548" customFormat="1" ht="47.25" hidden="1" x14ac:dyDescent="0.2">
      <c r="A5787" s="593" t="s">
        <v>2029</v>
      </c>
      <c r="B5787" s="593" t="s">
        <v>118</v>
      </c>
      <c r="C5787" s="593" t="s">
        <v>332</v>
      </c>
      <c r="D5787" s="630">
        <v>41694</v>
      </c>
      <c r="E5787" s="635">
        <v>0.33194444444444443</v>
      </c>
      <c r="F5787" s="630">
        <v>41694</v>
      </c>
      <c r="G5787" s="635">
        <v>0.37361111111111112</v>
      </c>
      <c r="H5787" s="682">
        <f>G5787-E5787</f>
        <v>4.1666666666666685E-2</v>
      </c>
      <c r="I5787" s="678">
        <v>4</v>
      </c>
      <c r="J5787" s="678" t="s">
        <v>183</v>
      </c>
      <c r="K5787" s="678"/>
      <c r="L5787" s="719" t="s">
        <v>126</v>
      </c>
      <c r="M5787" s="639" t="s">
        <v>333</v>
      </c>
      <c r="N5787" s="593">
        <v>0.4</v>
      </c>
      <c r="O5787" s="593" t="s">
        <v>71</v>
      </c>
      <c r="P5787" s="639" t="s">
        <v>71</v>
      </c>
      <c r="Q5787" s="634" t="s">
        <v>1320</v>
      </c>
      <c r="R5787" s="825">
        <v>10.42</v>
      </c>
      <c r="S5787" s="1741">
        <v>11.53</v>
      </c>
      <c r="T5787" s="1760">
        <v>21.95</v>
      </c>
      <c r="U5787" s="1383" t="s">
        <v>88</v>
      </c>
      <c r="V5787" s="595"/>
      <c r="W5787" s="593"/>
      <c r="X5787" s="593"/>
      <c r="Y5787" s="593"/>
      <c r="Z5787" s="593"/>
      <c r="AA5787" s="593"/>
      <c r="AB5787" s="593"/>
      <c r="AC5787" s="593"/>
      <c r="AD5787" s="593" t="s">
        <v>61</v>
      </c>
      <c r="AE5787" s="671" t="s">
        <v>40</v>
      </c>
      <c r="AF5787" s="593"/>
      <c r="AG5787" s="593"/>
      <c r="AH5787" s="369" t="s">
        <v>388</v>
      </c>
      <c r="AI5787" s="22"/>
      <c r="AJ5787" s="22"/>
      <c r="AK5787" s="546"/>
      <c r="AL5787" s="546"/>
      <c r="AM5787" s="546"/>
      <c r="AN5787" s="547"/>
    </row>
    <row r="5788" spans="1:40" s="548" customFormat="1" ht="94.5" hidden="1" x14ac:dyDescent="0.2">
      <c r="A5788" s="593" t="s">
        <v>2029</v>
      </c>
      <c r="B5788" s="593" t="s">
        <v>118</v>
      </c>
      <c r="C5788" s="593" t="s">
        <v>337</v>
      </c>
      <c r="D5788" s="630">
        <v>41695</v>
      </c>
      <c r="E5788" s="613">
        <v>0.4201388888888889</v>
      </c>
      <c r="F5788" s="630">
        <v>41695</v>
      </c>
      <c r="G5788" s="643">
        <v>0.42986111111111108</v>
      </c>
      <c r="H5788" s="682">
        <v>9.7222222222222224E-3</v>
      </c>
      <c r="I5788" s="593">
        <v>37</v>
      </c>
      <c r="J5788" s="678" t="s">
        <v>1321</v>
      </c>
      <c r="K5788" s="678" t="s">
        <v>1322</v>
      </c>
      <c r="L5788" s="593" t="s">
        <v>125</v>
      </c>
      <c r="M5788" s="593" t="s">
        <v>1323</v>
      </c>
      <c r="N5788" s="593" t="s">
        <v>103</v>
      </c>
      <c r="O5788" s="593" t="s">
        <v>67</v>
      </c>
      <c r="P5788" s="593" t="s">
        <v>1324</v>
      </c>
      <c r="Q5788" s="634" t="s">
        <v>1325</v>
      </c>
      <c r="R5788" s="638">
        <v>3.85</v>
      </c>
      <c r="S5788" s="1749">
        <v>5.2</v>
      </c>
      <c r="T5788" s="1369">
        <v>9.1</v>
      </c>
      <c r="U5788" s="287"/>
      <c r="V5788" s="595"/>
      <c r="W5788" s="593"/>
      <c r="X5788" s="593"/>
      <c r="Y5788" s="593"/>
      <c r="Z5788" s="593"/>
      <c r="AA5788" s="593"/>
      <c r="AB5788" s="593"/>
      <c r="AC5788" s="593"/>
      <c r="AD5788" s="612" t="s">
        <v>55</v>
      </c>
      <c r="AE5788" s="593"/>
      <c r="AF5788" s="593"/>
      <c r="AG5788" s="593"/>
      <c r="AH5788" s="1477"/>
      <c r="AI5788" s="22"/>
      <c r="AJ5788" s="22"/>
      <c r="AK5788" s="546"/>
      <c r="AL5788" s="546"/>
      <c r="AM5788" s="546"/>
      <c r="AN5788" s="547"/>
    </row>
    <row r="5789" spans="1:40" s="548" customFormat="1" ht="110.25" hidden="1" x14ac:dyDescent="0.2">
      <c r="A5789" s="593" t="s">
        <v>2029</v>
      </c>
      <c r="B5789" s="593" t="s">
        <v>118</v>
      </c>
      <c r="C5789" s="593" t="s">
        <v>337</v>
      </c>
      <c r="D5789" s="630">
        <v>41697</v>
      </c>
      <c r="E5789" s="684">
        <v>0.72083333333333333</v>
      </c>
      <c r="F5789" s="630">
        <v>41697</v>
      </c>
      <c r="G5789" s="684">
        <v>0.72638888888888886</v>
      </c>
      <c r="H5789" s="682">
        <f>G5789-E5789</f>
        <v>5.5555555555555358E-3</v>
      </c>
      <c r="I5789" s="596">
        <v>5</v>
      </c>
      <c r="J5789" s="593" t="s">
        <v>1353</v>
      </c>
      <c r="K5789" s="593" t="s">
        <v>133</v>
      </c>
      <c r="L5789" s="593" t="s">
        <v>127</v>
      </c>
      <c r="M5789" s="593" t="s">
        <v>1354</v>
      </c>
      <c r="N5789" s="593" t="s">
        <v>103</v>
      </c>
      <c r="O5789" s="593" t="s">
        <v>66</v>
      </c>
      <c r="P5789" s="593" t="s">
        <v>1354</v>
      </c>
      <c r="Q5789" s="685" t="s">
        <v>1355</v>
      </c>
      <c r="R5789" s="1042">
        <v>0.3</v>
      </c>
      <c r="S5789" s="1752"/>
      <c r="T5789" s="1760">
        <v>0.3</v>
      </c>
      <c r="U5789" s="287"/>
      <c r="V5789" s="593"/>
      <c r="W5789" s="593"/>
      <c r="X5789" s="593"/>
      <c r="Y5789" s="593"/>
      <c r="Z5789" s="593"/>
      <c r="AA5789" s="593"/>
      <c r="AB5789" s="593"/>
      <c r="AC5789" s="593"/>
      <c r="AD5789" s="742" t="s">
        <v>57</v>
      </c>
      <c r="AE5789" s="593"/>
      <c r="AF5789" s="593"/>
      <c r="AG5789" s="634"/>
      <c r="AH5789" s="369"/>
      <c r="AI5789" s="22" t="s">
        <v>387</v>
      </c>
      <c r="AJ5789" s="22"/>
      <c r="AK5789" s="546"/>
      <c r="AL5789" s="546"/>
      <c r="AM5789" s="546"/>
      <c r="AN5789" s="547"/>
    </row>
    <row r="5790" spans="1:40" s="548" customFormat="1" ht="47.25" hidden="1" x14ac:dyDescent="0.2">
      <c r="A5790" s="593" t="s">
        <v>2029</v>
      </c>
      <c r="B5790" s="593" t="s">
        <v>118</v>
      </c>
      <c r="C5790" s="593" t="s">
        <v>332</v>
      </c>
      <c r="D5790" s="630">
        <v>41698</v>
      </c>
      <c r="E5790" s="635">
        <v>0.1673611111111111</v>
      </c>
      <c r="F5790" s="630">
        <v>41698</v>
      </c>
      <c r="G5790" s="635">
        <v>0.16944444444444443</v>
      </c>
      <c r="H5790" s="682">
        <f>G5790-E5790</f>
        <v>2.0833333333333259E-3</v>
      </c>
      <c r="I5790" s="678">
        <v>7</v>
      </c>
      <c r="J5790" s="678" t="s">
        <v>183</v>
      </c>
      <c r="K5790" s="678"/>
      <c r="L5790" s="719" t="s">
        <v>126</v>
      </c>
      <c r="M5790" s="639" t="s">
        <v>1356</v>
      </c>
      <c r="N5790" s="593">
        <v>0.4</v>
      </c>
      <c r="O5790" s="593" t="s">
        <v>71</v>
      </c>
      <c r="P5790" s="639" t="s">
        <v>71</v>
      </c>
      <c r="Q5790" s="634" t="s">
        <v>794</v>
      </c>
      <c r="R5790" s="825">
        <v>0.3</v>
      </c>
      <c r="S5790" s="825">
        <v>0.6</v>
      </c>
      <c r="T5790" s="618">
        <f>R5790+S5790</f>
        <v>0.89999999999999991</v>
      </c>
      <c r="U5790" s="1383" t="s">
        <v>88</v>
      </c>
      <c r="V5790" s="593"/>
      <c r="W5790" s="593"/>
      <c r="X5790" s="593"/>
      <c r="Y5790" s="593"/>
      <c r="Z5790" s="593"/>
      <c r="AA5790" s="593"/>
      <c r="AB5790" s="593"/>
      <c r="AC5790" s="593"/>
      <c r="AD5790" s="593" t="s">
        <v>61</v>
      </c>
      <c r="AE5790" s="593"/>
      <c r="AF5790" s="593"/>
      <c r="AG5790" s="634"/>
      <c r="AH5790" s="369" t="s">
        <v>388</v>
      </c>
      <c r="AI5790" s="22"/>
      <c r="AJ5790" s="3"/>
      <c r="AK5790" s="546"/>
      <c r="AL5790" s="546"/>
      <c r="AM5790" s="546"/>
      <c r="AN5790" s="547"/>
    </row>
    <row r="5791" spans="1:40" s="548" customFormat="1" ht="47.25" hidden="1" x14ac:dyDescent="0.2">
      <c r="A5791" s="593" t="s">
        <v>2029</v>
      </c>
      <c r="B5791" s="593" t="s">
        <v>118</v>
      </c>
      <c r="C5791" s="593" t="s">
        <v>1357</v>
      </c>
      <c r="D5791" s="630">
        <v>41698</v>
      </c>
      <c r="E5791" s="635">
        <v>0.69791666666666663</v>
      </c>
      <c r="F5791" s="630">
        <v>41698</v>
      </c>
      <c r="G5791" s="635">
        <v>0.71250000000000002</v>
      </c>
      <c r="H5791" s="682">
        <f>G5791-E5791</f>
        <v>1.4583333333333393E-2</v>
      </c>
      <c r="I5791" s="678">
        <v>3</v>
      </c>
      <c r="J5791" s="678" t="s">
        <v>183</v>
      </c>
      <c r="K5791" s="678"/>
      <c r="L5791" s="719" t="s">
        <v>130</v>
      </c>
      <c r="M5791" s="639" t="s">
        <v>1358</v>
      </c>
      <c r="N5791" s="593">
        <v>35</v>
      </c>
      <c r="O5791" s="593" t="s">
        <v>68</v>
      </c>
      <c r="P5791" s="593" t="s">
        <v>68</v>
      </c>
      <c r="Q5791" s="634" t="s">
        <v>1359</v>
      </c>
      <c r="R5791" s="825">
        <v>1.38</v>
      </c>
      <c r="S5791" s="1741">
        <v>0.01</v>
      </c>
      <c r="T5791" s="1762">
        <f>R5791+S5791</f>
        <v>1.39</v>
      </c>
      <c r="U5791" s="1383"/>
      <c r="V5791" s="593"/>
      <c r="W5791" s="593"/>
      <c r="X5791" s="593"/>
      <c r="Y5791" s="593"/>
      <c r="Z5791" s="593"/>
      <c r="AA5791" s="593"/>
      <c r="AB5791" s="593"/>
      <c r="AC5791" s="593"/>
      <c r="AD5791" s="593" t="s">
        <v>40</v>
      </c>
      <c r="AE5791" s="593"/>
      <c r="AF5791" s="593"/>
      <c r="AG5791" s="634"/>
      <c r="AH5791" s="369"/>
      <c r="AI5791" s="22"/>
      <c r="AJ5791" s="22"/>
      <c r="AK5791" s="546"/>
      <c r="AL5791" s="546"/>
      <c r="AM5791" s="546"/>
      <c r="AN5791" s="547"/>
    </row>
    <row r="5792" spans="1:40" s="548" customFormat="1" ht="47.25" hidden="1" x14ac:dyDescent="0.2">
      <c r="A5792" s="593" t="s">
        <v>2029</v>
      </c>
      <c r="B5792" s="593" t="s">
        <v>118</v>
      </c>
      <c r="C5792" s="593" t="s">
        <v>332</v>
      </c>
      <c r="D5792" s="630">
        <v>41698</v>
      </c>
      <c r="E5792" s="635">
        <v>0.75416666666666676</v>
      </c>
      <c r="F5792" s="630">
        <v>41698</v>
      </c>
      <c r="G5792" s="635">
        <v>0.125</v>
      </c>
      <c r="H5792" s="682">
        <v>0.32916666666666666</v>
      </c>
      <c r="I5792" s="678">
        <v>8</v>
      </c>
      <c r="J5792" s="678" t="s">
        <v>183</v>
      </c>
      <c r="K5792" s="678"/>
      <c r="L5792" s="719" t="s">
        <v>126</v>
      </c>
      <c r="M5792" s="639" t="s">
        <v>333</v>
      </c>
      <c r="N5792" s="593">
        <v>0.4</v>
      </c>
      <c r="O5792" s="593" t="s">
        <v>71</v>
      </c>
      <c r="P5792" s="639" t="s">
        <v>71</v>
      </c>
      <c r="Q5792" s="634" t="s">
        <v>794</v>
      </c>
      <c r="R5792" s="825"/>
      <c r="S5792" s="1741">
        <v>21.07</v>
      </c>
      <c r="T5792" s="1762">
        <f>R5792+S5792</f>
        <v>21.07</v>
      </c>
      <c r="U5792" s="1383" t="s">
        <v>88</v>
      </c>
      <c r="V5792" s="593"/>
      <c r="W5792" s="593"/>
      <c r="X5792" s="593"/>
      <c r="Y5792" s="593"/>
      <c r="Z5792" s="593"/>
      <c r="AA5792" s="593"/>
      <c r="AB5792" s="593"/>
      <c r="AC5792" s="593"/>
      <c r="AD5792" s="593" t="s">
        <v>61</v>
      </c>
      <c r="AE5792" s="593"/>
      <c r="AF5792" s="593"/>
      <c r="AG5792" s="634"/>
      <c r="AH5792" s="369" t="s">
        <v>388</v>
      </c>
      <c r="AI5792" s="22"/>
      <c r="AJ5792" s="22"/>
      <c r="AK5792" s="546"/>
      <c r="AL5792" s="546"/>
      <c r="AM5792" s="546"/>
      <c r="AN5792" s="547"/>
    </row>
    <row r="5793" spans="1:40" s="548" customFormat="1" ht="47.25" hidden="1" x14ac:dyDescent="0.2">
      <c r="A5793" s="593" t="s">
        <v>2030</v>
      </c>
      <c r="B5793" s="593" t="s">
        <v>118</v>
      </c>
      <c r="C5793" s="593" t="s">
        <v>332</v>
      </c>
      <c r="D5793" s="630">
        <v>41699</v>
      </c>
      <c r="E5793" s="635">
        <v>0.12569444444444444</v>
      </c>
      <c r="F5793" s="630">
        <v>41699</v>
      </c>
      <c r="G5793" s="635">
        <v>0.32361111111111113</v>
      </c>
      <c r="H5793" s="682">
        <v>0.19791666666666666</v>
      </c>
      <c r="I5793" s="678">
        <v>8</v>
      </c>
      <c r="J5793" s="678" t="s">
        <v>183</v>
      </c>
      <c r="K5793" s="678"/>
      <c r="L5793" s="719" t="s">
        <v>126</v>
      </c>
      <c r="M5793" s="639" t="s">
        <v>333</v>
      </c>
      <c r="N5793" s="593">
        <v>0.4</v>
      </c>
      <c r="O5793" s="593" t="s">
        <v>71</v>
      </c>
      <c r="P5793" s="639" t="s">
        <v>71</v>
      </c>
      <c r="Q5793" s="634" t="s">
        <v>794</v>
      </c>
      <c r="R5793" s="825">
        <v>6.39</v>
      </c>
      <c r="S5793" s="1741">
        <v>6.23</v>
      </c>
      <c r="T5793" s="1762">
        <v>12.62</v>
      </c>
      <c r="U5793" s="1383" t="s">
        <v>88</v>
      </c>
      <c r="V5793" s="593"/>
      <c r="W5793" s="593"/>
      <c r="X5793" s="593"/>
      <c r="Y5793" s="593"/>
      <c r="Z5793" s="593"/>
      <c r="AA5793" s="593"/>
      <c r="AB5793" s="593"/>
      <c r="AC5793" s="593"/>
      <c r="AD5793" s="593" t="s">
        <v>61</v>
      </c>
      <c r="AE5793" s="593"/>
      <c r="AF5793" s="593"/>
      <c r="AG5793" s="634"/>
      <c r="AH5793" s="369" t="s">
        <v>388</v>
      </c>
      <c r="AI5793" s="22"/>
      <c r="AJ5793" s="22"/>
      <c r="AK5793" s="546"/>
      <c r="AL5793" s="546"/>
      <c r="AM5793" s="546"/>
      <c r="AN5793" s="547"/>
    </row>
    <row r="5794" spans="1:40" s="548" customFormat="1" ht="78.75" hidden="1" x14ac:dyDescent="0.2">
      <c r="A5794" s="593" t="s">
        <v>2030</v>
      </c>
      <c r="B5794" s="593" t="s">
        <v>118</v>
      </c>
      <c r="C5794" s="593" t="s">
        <v>1360</v>
      </c>
      <c r="D5794" s="630">
        <v>41701</v>
      </c>
      <c r="E5794" s="613">
        <v>0.46388888888888885</v>
      </c>
      <c r="F5794" s="630">
        <v>41701</v>
      </c>
      <c r="G5794" s="613">
        <v>0.46388888888888885</v>
      </c>
      <c r="H5794" s="682">
        <v>0</v>
      </c>
      <c r="I5794" s="593">
        <v>10</v>
      </c>
      <c r="J5794" s="678" t="s">
        <v>183</v>
      </c>
      <c r="K5794" s="726" t="s">
        <v>183</v>
      </c>
      <c r="L5794" s="639" t="s">
        <v>125</v>
      </c>
      <c r="M5794" s="593" t="s">
        <v>1361</v>
      </c>
      <c r="N5794" s="593">
        <v>0.4</v>
      </c>
      <c r="O5794" s="593" t="s">
        <v>72</v>
      </c>
      <c r="P5794" s="593" t="s">
        <v>1136</v>
      </c>
      <c r="Q5794" s="634" t="s">
        <v>1362</v>
      </c>
      <c r="R5794" s="640">
        <v>0.19</v>
      </c>
      <c r="S5794" s="1742">
        <v>2.0299999999999998</v>
      </c>
      <c r="T5794" s="1758">
        <v>2.2200000000000002</v>
      </c>
      <c r="U5794" s="1786" t="s">
        <v>183</v>
      </c>
      <c r="V5794" s="678" t="s">
        <v>183</v>
      </c>
      <c r="W5794" s="678" t="s">
        <v>183</v>
      </c>
      <c r="X5794" s="678" t="s">
        <v>183</v>
      </c>
      <c r="Y5794" s="678" t="s">
        <v>183</v>
      </c>
      <c r="Z5794" s="678" t="s">
        <v>183</v>
      </c>
      <c r="AA5794" s="678" t="s">
        <v>183</v>
      </c>
      <c r="AB5794" s="678" t="s">
        <v>183</v>
      </c>
      <c r="AC5794" s="678" t="s">
        <v>183</v>
      </c>
      <c r="AD5794" s="612" t="s">
        <v>55</v>
      </c>
      <c r="AE5794" s="678" t="s">
        <v>183</v>
      </c>
      <c r="AF5794" s="678" t="s">
        <v>183</v>
      </c>
      <c r="AG5794" s="634"/>
      <c r="AH5794" s="369"/>
      <c r="AI5794" s="22"/>
      <c r="AJ5794" s="3" t="s">
        <v>2261</v>
      </c>
      <c r="AK5794" s="546"/>
      <c r="AL5794" s="546"/>
      <c r="AM5794" s="546"/>
      <c r="AN5794" s="547"/>
    </row>
    <row r="5795" spans="1:40" s="548" customFormat="1" ht="63" hidden="1" x14ac:dyDescent="0.2">
      <c r="A5795" s="593" t="s">
        <v>2030</v>
      </c>
      <c r="B5795" s="593" t="s">
        <v>118</v>
      </c>
      <c r="C5795" s="593" t="s">
        <v>337</v>
      </c>
      <c r="D5795" s="630">
        <v>41702</v>
      </c>
      <c r="E5795" s="613">
        <v>0.88611111111111107</v>
      </c>
      <c r="F5795" s="630">
        <v>41702</v>
      </c>
      <c r="G5795" s="613">
        <v>0.99236111111111114</v>
      </c>
      <c r="H5795" s="682">
        <v>0.10625</v>
      </c>
      <c r="I5795" s="593">
        <v>1</v>
      </c>
      <c r="J5795" s="678" t="s">
        <v>183</v>
      </c>
      <c r="K5795" s="678"/>
      <c r="L5795" s="719" t="s">
        <v>126</v>
      </c>
      <c r="M5795" s="593" t="s">
        <v>1363</v>
      </c>
      <c r="N5795" s="593">
        <v>0.4</v>
      </c>
      <c r="O5795" s="593" t="s">
        <v>72</v>
      </c>
      <c r="P5795" s="593" t="s">
        <v>1364</v>
      </c>
      <c r="Q5795" s="634" t="s">
        <v>1365</v>
      </c>
      <c r="R5795" s="640">
        <v>0.21</v>
      </c>
      <c r="S5795" s="1742"/>
      <c r="T5795" s="1758">
        <v>0.21</v>
      </c>
      <c r="U5795" s="1786" t="s">
        <v>183</v>
      </c>
      <c r="V5795" s="678" t="s">
        <v>183</v>
      </c>
      <c r="W5795" s="678" t="s">
        <v>183</v>
      </c>
      <c r="X5795" s="678" t="s">
        <v>183</v>
      </c>
      <c r="Y5795" s="678" t="s">
        <v>183</v>
      </c>
      <c r="Z5795" s="678" t="s">
        <v>183</v>
      </c>
      <c r="AA5795" s="678" t="s">
        <v>183</v>
      </c>
      <c r="AB5795" s="678" t="s">
        <v>183</v>
      </c>
      <c r="AC5795" s="678" t="s">
        <v>183</v>
      </c>
      <c r="AD5795" s="593" t="s">
        <v>61</v>
      </c>
      <c r="AE5795" s="678" t="s">
        <v>183</v>
      </c>
      <c r="AF5795" s="678" t="s">
        <v>183</v>
      </c>
      <c r="AG5795" s="634"/>
      <c r="AH5795" s="369" t="s">
        <v>388</v>
      </c>
      <c r="AI5795" s="22"/>
      <c r="AJ5795" s="22"/>
      <c r="AK5795" s="546"/>
      <c r="AL5795" s="546"/>
      <c r="AM5795" s="546"/>
      <c r="AN5795" s="547"/>
    </row>
    <row r="5796" spans="1:40" s="548" customFormat="1" ht="47.25" hidden="1" x14ac:dyDescent="0.2">
      <c r="A5796" s="593" t="s">
        <v>2030</v>
      </c>
      <c r="B5796" s="593" t="s">
        <v>118</v>
      </c>
      <c r="C5796" s="593" t="s">
        <v>337</v>
      </c>
      <c r="D5796" s="630">
        <v>41703</v>
      </c>
      <c r="E5796" s="1133">
        <v>0.36041666666666666</v>
      </c>
      <c r="F5796" s="630">
        <v>41703</v>
      </c>
      <c r="G5796" s="1133">
        <v>1.125</v>
      </c>
      <c r="H5796" s="682">
        <f>G5796-E5796</f>
        <v>0.76458333333333339</v>
      </c>
      <c r="I5796" s="678">
        <v>1</v>
      </c>
      <c r="J5796" s="678" t="s">
        <v>183</v>
      </c>
      <c r="K5796" s="678"/>
      <c r="L5796" s="593" t="s">
        <v>126</v>
      </c>
      <c r="M5796" s="593" t="s">
        <v>1366</v>
      </c>
      <c r="N5796" s="593">
        <v>0.4</v>
      </c>
      <c r="O5796" s="593" t="s">
        <v>72</v>
      </c>
      <c r="P5796" s="593" t="s">
        <v>1367</v>
      </c>
      <c r="Q5796" s="634" t="s">
        <v>1368</v>
      </c>
      <c r="R5796" s="668">
        <v>2.78</v>
      </c>
      <c r="S5796" s="1354">
        <v>3</v>
      </c>
      <c r="T5796" s="1766">
        <f>R5796+S5796</f>
        <v>5.7799999999999994</v>
      </c>
      <c r="U5796" s="1786" t="s">
        <v>183</v>
      </c>
      <c r="V5796" s="678" t="s">
        <v>183</v>
      </c>
      <c r="W5796" s="678" t="s">
        <v>183</v>
      </c>
      <c r="X5796" s="678" t="s">
        <v>183</v>
      </c>
      <c r="Y5796" s="678" t="s">
        <v>183</v>
      </c>
      <c r="Z5796" s="678" t="s">
        <v>183</v>
      </c>
      <c r="AA5796" s="678" t="s">
        <v>183</v>
      </c>
      <c r="AB5796" s="678" t="s">
        <v>183</v>
      </c>
      <c r="AC5796" s="678" t="s">
        <v>183</v>
      </c>
      <c r="AD5796" s="593" t="s">
        <v>61</v>
      </c>
      <c r="AE5796" s="678" t="s">
        <v>183</v>
      </c>
      <c r="AF5796" s="678" t="s">
        <v>183</v>
      </c>
      <c r="AG5796" s="634"/>
      <c r="AH5796" s="369" t="s">
        <v>388</v>
      </c>
      <c r="AI5796" s="22"/>
      <c r="AJ5796" s="22"/>
      <c r="AK5796" s="546"/>
      <c r="AL5796" s="546"/>
      <c r="AM5796" s="546"/>
      <c r="AN5796" s="547"/>
    </row>
    <row r="5797" spans="1:40" s="548" customFormat="1" ht="78.75" hidden="1" x14ac:dyDescent="0.2">
      <c r="A5797" s="593" t="s">
        <v>2030</v>
      </c>
      <c r="B5797" s="593" t="s">
        <v>118</v>
      </c>
      <c r="C5797" s="593" t="s">
        <v>337</v>
      </c>
      <c r="D5797" s="630">
        <v>41703</v>
      </c>
      <c r="E5797" s="613">
        <v>0.88888888888888884</v>
      </c>
      <c r="F5797" s="630">
        <v>41703</v>
      </c>
      <c r="G5797" s="613">
        <v>0.88888888888888884</v>
      </c>
      <c r="H5797" s="682">
        <v>0</v>
      </c>
      <c r="I5797" s="593">
        <v>2</v>
      </c>
      <c r="J5797" s="593" t="s">
        <v>426</v>
      </c>
      <c r="K5797" s="678" t="s">
        <v>132</v>
      </c>
      <c r="L5797" s="593" t="s">
        <v>130</v>
      </c>
      <c r="M5797" s="593" t="s">
        <v>1369</v>
      </c>
      <c r="N5797" s="593" t="s">
        <v>103</v>
      </c>
      <c r="O5797" s="593" t="s">
        <v>66</v>
      </c>
      <c r="P5797" s="593" t="s">
        <v>1369</v>
      </c>
      <c r="Q5797" s="634" t="s">
        <v>1370</v>
      </c>
      <c r="R5797" s="640">
        <v>0.79</v>
      </c>
      <c r="S5797" s="1742">
        <v>1.3</v>
      </c>
      <c r="T5797" s="1766">
        <v>2.1</v>
      </c>
      <c r="U5797" s="1786" t="s">
        <v>183</v>
      </c>
      <c r="V5797" s="678" t="s">
        <v>183</v>
      </c>
      <c r="W5797" s="678" t="s">
        <v>183</v>
      </c>
      <c r="X5797" s="678" t="s">
        <v>183</v>
      </c>
      <c r="Y5797" s="678" t="s">
        <v>183</v>
      </c>
      <c r="Z5797" s="678" t="s">
        <v>183</v>
      </c>
      <c r="AA5797" s="678" t="s">
        <v>183</v>
      </c>
      <c r="AB5797" s="678" t="s">
        <v>183</v>
      </c>
      <c r="AC5797" s="678" t="s">
        <v>183</v>
      </c>
      <c r="AD5797" s="593" t="s">
        <v>62</v>
      </c>
      <c r="AE5797" s="678" t="s">
        <v>183</v>
      </c>
      <c r="AF5797" s="678" t="s">
        <v>183</v>
      </c>
      <c r="AG5797" s="634"/>
      <c r="AH5797" s="369"/>
      <c r="AI5797" s="22"/>
      <c r="AJ5797" s="3" t="s">
        <v>2261</v>
      </c>
      <c r="AK5797" s="546"/>
      <c r="AL5797" s="546"/>
      <c r="AM5797" s="546"/>
      <c r="AN5797" s="547"/>
    </row>
    <row r="5798" spans="1:40" s="548" customFormat="1" ht="31.5" hidden="1" x14ac:dyDescent="0.2">
      <c r="A5798" s="593" t="s">
        <v>2030</v>
      </c>
      <c r="B5798" s="593" t="s">
        <v>118</v>
      </c>
      <c r="C5798" s="593" t="s">
        <v>337</v>
      </c>
      <c r="D5798" s="630">
        <v>41704</v>
      </c>
      <c r="E5798" s="635">
        <v>0.84236111111111101</v>
      </c>
      <c r="F5798" s="630">
        <v>41704</v>
      </c>
      <c r="G5798" s="635">
        <v>0.125</v>
      </c>
      <c r="H5798" s="682">
        <v>0.28263888888888888</v>
      </c>
      <c r="I5798" s="593">
        <v>1</v>
      </c>
      <c r="J5798" s="593" t="s">
        <v>183</v>
      </c>
      <c r="K5798" s="593"/>
      <c r="L5798" s="593" t="s">
        <v>126</v>
      </c>
      <c r="M5798" s="593" t="s">
        <v>1371</v>
      </c>
      <c r="N5798" s="593">
        <v>0.4</v>
      </c>
      <c r="O5798" s="593" t="s">
        <v>72</v>
      </c>
      <c r="P5798" s="593" t="s">
        <v>1372</v>
      </c>
      <c r="Q5798" s="685" t="s">
        <v>1373</v>
      </c>
      <c r="R5798" s="731"/>
      <c r="S5798" s="1746">
        <v>1.51</v>
      </c>
      <c r="T5798" s="1766">
        <f>R5798+S5798</f>
        <v>1.51</v>
      </c>
      <c r="U5798" s="287" t="s">
        <v>86</v>
      </c>
      <c r="V5798" s="678" t="s">
        <v>183</v>
      </c>
      <c r="W5798" s="678" t="s">
        <v>183</v>
      </c>
      <c r="X5798" s="678" t="s">
        <v>183</v>
      </c>
      <c r="Y5798" s="678" t="s">
        <v>183</v>
      </c>
      <c r="Z5798" s="678" t="s">
        <v>183</v>
      </c>
      <c r="AA5798" s="678" t="s">
        <v>183</v>
      </c>
      <c r="AB5798" s="678" t="s">
        <v>183</v>
      </c>
      <c r="AC5798" s="678" t="s">
        <v>183</v>
      </c>
      <c r="AD5798" s="593" t="s">
        <v>61</v>
      </c>
      <c r="AE5798" s="678" t="s">
        <v>183</v>
      </c>
      <c r="AF5798" s="678" t="s">
        <v>183</v>
      </c>
      <c r="AG5798" s="634"/>
      <c r="AH5798" s="369" t="s">
        <v>388</v>
      </c>
      <c r="AI5798" s="22"/>
      <c r="AJ5798" s="22"/>
      <c r="AK5798" s="546"/>
      <c r="AL5798" s="546"/>
      <c r="AM5798" s="546"/>
      <c r="AN5798" s="547"/>
    </row>
    <row r="5799" spans="1:40" s="548" customFormat="1" ht="47.25" hidden="1" x14ac:dyDescent="0.2">
      <c r="A5799" s="593" t="s">
        <v>2030</v>
      </c>
      <c r="B5799" s="593" t="s">
        <v>118</v>
      </c>
      <c r="C5799" s="593" t="s">
        <v>337</v>
      </c>
      <c r="D5799" s="630">
        <v>41704</v>
      </c>
      <c r="E5799" s="635">
        <v>0.54305555555555551</v>
      </c>
      <c r="F5799" s="630">
        <v>41704</v>
      </c>
      <c r="G5799" s="635">
        <v>0.7909722222222223</v>
      </c>
      <c r="H5799" s="682">
        <v>0.24791666666666667</v>
      </c>
      <c r="I5799" s="593">
        <v>1</v>
      </c>
      <c r="J5799" s="593" t="s">
        <v>183</v>
      </c>
      <c r="K5799" s="593"/>
      <c r="L5799" s="719" t="s">
        <v>130</v>
      </c>
      <c r="M5799" s="593" t="s">
        <v>1374</v>
      </c>
      <c r="N5799" s="593">
        <v>0.4</v>
      </c>
      <c r="O5799" s="593" t="s">
        <v>72</v>
      </c>
      <c r="P5799" s="593" t="s">
        <v>1375</v>
      </c>
      <c r="Q5799" s="685" t="s">
        <v>1376</v>
      </c>
      <c r="R5799" s="731">
        <v>2.58</v>
      </c>
      <c r="S5799" s="1746">
        <v>3.7</v>
      </c>
      <c r="T5799" s="1766">
        <f>R5799+S5799</f>
        <v>6.28</v>
      </c>
      <c r="U5799" s="287" t="s">
        <v>86</v>
      </c>
      <c r="V5799" s="678" t="s">
        <v>183</v>
      </c>
      <c r="W5799" s="678" t="s">
        <v>183</v>
      </c>
      <c r="X5799" s="678" t="s">
        <v>183</v>
      </c>
      <c r="Y5799" s="678" t="s">
        <v>183</v>
      </c>
      <c r="Z5799" s="678" t="s">
        <v>183</v>
      </c>
      <c r="AA5799" s="678" t="s">
        <v>183</v>
      </c>
      <c r="AB5799" s="678" t="s">
        <v>183</v>
      </c>
      <c r="AC5799" s="678" t="s">
        <v>183</v>
      </c>
      <c r="AD5799" s="742" t="s">
        <v>60</v>
      </c>
      <c r="AE5799" s="678" t="s">
        <v>183</v>
      </c>
      <c r="AF5799" s="678" t="s">
        <v>183</v>
      </c>
      <c r="AG5799" s="634"/>
      <c r="AH5799" s="369"/>
      <c r="AI5799" s="22"/>
      <c r="AJ5799" s="22"/>
      <c r="AK5799" s="546"/>
      <c r="AL5799" s="546"/>
      <c r="AM5799" s="546"/>
      <c r="AN5799" s="547"/>
    </row>
    <row r="5800" spans="1:40" s="548" customFormat="1" ht="78.75" hidden="1" x14ac:dyDescent="0.2">
      <c r="A5800" s="593" t="s">
        <v>2030</v>
      </c>
      <c r="B5800" s="593" t="s">
        <v>118</v>
      </c>
      <c r="C5800" s="593" t="s">
        <v>337</v>
      </c>
      <c r="D5800" s="630">
        <v>41705</v>
      </c>
      <c r="E5800" s="613">
        <v>0.79861111111111116</v>
      </c>
      <c r="F5800" s="630">
        <v>41705</v>
      </c>
      <c r="G5800" s="613">
        <v>0.80555555555555547</v>
      </c>
      <c r="H5800" s="682">
        <f>G5800-E5800</f>
        <v>6.9444444444443088E-3</v>
      </c>
      <c r="I5800" s="593">
        <v>24</v>
      </c>
      <c r="J5800" s="593" t="s">
        <v>338</v>
      </c>
      <c r="K5800" s="593" t="s">
        <v>133</v>
      </c>
      <c r="L5800" s="593" t="s">
        <v>130</v>
      </c>
      <c r="M5800" s="593" t="s">
        <v>339</v>
      </c>
      <c r="N5800" s="593" t="s">
        <v>103</v>
      </c>
      <c r="O5800" s="593" t="s">
        <v>66</v>
      </c>
      <c r="P5800" s="593" t="s">
        <v>340</v>
      </c>
      <c r="Q5800" s="634" t="s">
        <v>1481</v>
      </c>
      <c r="R5800" s="638">
        <v>1.8</v>
      </c>
      <c r="S5800" s="1749">
        <v>2.6</v>
      </c>
      <c r="T5800" s="1776">
        <v>4.4000000000000004</v>
      </c>
      <c r="U5800" s="287" t="s">
        <v>75</v>
      </c>
      <c r="V5800" s="593"/>
      <c r="W5800" s="593"/>
      <c r="X5800" s="593"/>
      <c r="Y5800" s="593"/>
      <c r="Z5800" s="593"/>
      <c r="AA5800" s="593"/>
      <c r="AB5800" s="593"/>
      <c r="AC5800" s="593"/>
      <c r="AD5800" s="612" t="s">
        <v>60</v>
      </c>
      <c r="AE5800" s="593"/>
      <c r="AF5800" s="593"/>
      <c r="AG5800" s="634"/>
      <c r="AH5800" s="369"/>
      <c r="AI5800" s="22"/>
      <c r="AJ5800" s="22"/>
      <c r="AK5800" s="546"/>
      <c r="AL5800" s="546"/>
      <c r="AM5800" s="546"/>
      <c r="AN5800" s="547"/>
    </row>
    <row r="5801" spans="1:40" s="548" customFormat="1" ht="47.25" hidden="1" x14ac:dyDescent="0.2">
      <c r="A5801" s="593" t="s">
        <v>2030</v>
      </c>
      <c r="B5801" s="593" t="s">
        <v>118</v>
      </c>
      <c r="C5801" s="593" t="s">
        <v>342</v>
      </c>
      <c r="D5801" s="630">
        <v>41705</v>
      </c>
      <c r="E5801" s="613">
        <v>0.77083333333333337</v>
      </c>
      <c r="F5801" s="630">
        <v>41705</v>
      </c>
      <c r="G5801" s="613">
        <v>0.77986111111111101</v>
      </c>
      <c r="H5801" s="682">
        <v>9.0277777777777787E-3</v>
      </c>
      <c r="I5801" s="596">
        <v>19</v>
      </c>
      <c r="J5801" s="639" t="s">
        <v>183</v>
      </c>
      <c r="K5801" s="639"/>
      <c r="L5801" s="593" t="s">
        <v>125</v>
      </c>
      <c r="M5801" s="639" t="s">
        <v>343</v>
      </c>
      <c r="N5801" s="593">
        <v>0.4</v>
      </c>
      <c r="O5801" s="36" t="s">
        <v>69</v>
      </c>
      <c r="P5801" s="639" t="s">
        <v>69</v>
      </c>
      <c r="Q5801" s="634" t="s">
        <v>1250</v>
      </c>
      <c r="R5801" s="638">
        <v>5</v>
      </c>
      <c r="S5801" s="1749">
        <v>0.8</v>
      </c>
      <c r="T5801" s="1758">
        <v>5.8</v>
      </c>
      <c r="U5801" s="287" t="s">
        <v>90</v>
      </c>
      <c r="V5801" s="593"/>
      <c r="W5801" s="593"/>
      <c r="X5801" s="593"/>
      <c r="Y5801" s="593"/>
      <c r="Z5801" s="593"/>
      <c r="AA5801" s="593"/>
      <c r="AB5801" s="593"/>
      <c r="AC5801" s="593"/>
      <c r="AD5801" s="612" t="s">
        <v>55</v>
      </c>
      <c r="AE5801" s="593"/>
      <c r="AF5801" s="593"/>
      <c r="AG5801" s="634"/>
      <c r="AH5801" s="369"/>
      <c r="AI5801" s="22"/>
      <c r="AJ5801" s="22"/>
      <c r="AK5801" s="546"/>
      <c r="AL5801" s="546"/>
      <c r="AM5801" s="546"/>
      <c r="AN5801" s="547"/>
    </row>
    <row r="5802" spans="1:40" ht="47.25" hidden="1" x14ac:dyDescent="0.2">
      <c r="A5802" s="593" t="s">
        <v>2030</v>
      </c>
      <c r="B5802" s="593" t="s">
        <v>118</v>
      </c>
      <c r="C5802" s="593" t="s">
        <v>332</v>
      </c>
      <c r="D5802" s="630">
        <v>41706</v>
      </c>
      <c r="E5802" s="635">
        <v>0.7319444444444444</v>
      </c>
      <c r="F5802" s="630">
        <v>41706</v>
      </c>
      <c r="G5802" s="635">
        <v>0.73749999999999993</v>
      </c>
      <c r="H5802" s="682">
        <v>5.5555555555555558E-3</v>
      </c>
      <c r="I5802" s="678">
        <v>8</v>
      </c>
      <c r="J5802" s="678" t="s">
        <v>183</v>
      </c>
      <c r="K5802" s="678"/>
      <c r="L5802" s="719" t="s">
        <v>126</v>
      </c>
      <c r="M5802" s="639" t="s">
        <v>333</v>
      </c>
      <c r="N5802" s="593">
        <v>0.4</v>
      </c>
      <c r="O5802" s="593" t="s">
        <v>71</v>
      </c>
      <c r="P5802" s="639" t="s">
        <v>71</v>
      </c>
      <c r="Q5802" s="634" t="s">
        <v>794</v>
      </c>
      <c r="R5802" s="825">
        <v>0.8</v>
      </c>
      <c r="S5802" s="825">
        <v>1.1000000000000001</v>
      </c>
      <c r="T5802" s="618">
        <v>1.9</v>
      </c>
      <c r="U5802" s="639" t="s">
        <v>88</v>
      </c>
      <c r="V5802" s="593"/>
      <c r="W5802" s="593"/>
      <c r="X5802" s="593"/>
      <c r="Y5802" s="593"/>
      <c r="Z5802" s="593"/>
      <c r="AA5802" s="593"/>
      <c r="AB5802" s="593"/>
      <c r="AC5802" s="593"/>
      <c r="AD5802" s="593" t="s">
        <v>61</v>
      </c>
      <c r="AE5802" s="593"/>
      <c r="AF5802" s="593"/>
      <c r="AG5802" s="634"/>
      <c r="AH5802" s="22" t="s">
        <v>388</v>
      </c>
    </row>
    <row r="5803" spans="1:40" hidden="1" x14ac:dyDescent="0.2">
      <c r="A5803" s="593" t="s">
        <v>2030</v>
      </c>
      <c r="B5803" s="593" t="s">
        <v>118</v>
      </c>
      <c r="C5803" s="593" t="s">
        <v>337</v>
      </c>
      <c r="D5803" s="630">
        <v>41707</v>
      </c>
      <c r="E5803" s="678" t="s">
        <v>183</v>
      </c>
      <c r="F5803" s="630" t="s">
        <v>183</v>
      </c>
      <c r="G5803" s="678" t="s">
        <v>183</v>
      </c>
      <c r="H5803" s="901"/>
      <c r="I5803" s="678" t="s">
        <v>183</v>
      </c>
      <c r="J5803" s="678" t="s">
        <v>183</v>
      </c>
      <c r="K5803" s="678" t="s">
        <v>183</v>
      </c>
      <c r="L5803" s="678" t="s">
        <v>183</v>
      </c>
      <c r="M5803" s="678" t="s">
        <v>183</v>
      </c>
      <c r="N5803" s="678" t="s">
        <v>183</v>
      </c>
      <c r="O5803" s="678"/>
      <c r="P5803" s="678" t="s">
        <v>183</v>
      </c>
      <c r="Q5803" s="634" t="s">
        <v>183</v>
      </c>
      <c r="R5803" s="678"/>
      <c r="S5803" s="678"/>
      <c r="T5803" s="678"/>
      <c r="U5803" s="678" t="s">
        <v>183</v>
      </c>
      <c r="V5803" s="678" t="s">
        <v>183</v>
      </c>
      <c r="W5803" s="678" t="s">
        <v>183</v>
      </c>
      <c r="X5803" s="678" t="s">
        <v>183</v>
      </c>
      <c r="Y5803" s="678" t="s">
        <v>183</v>
      </c>
      <c r="Z5803" s="678" t="s">
        <v>183</v>
      </c>
      <c r="AA5803" s="678" t="s">
        <v>183</v>
      </c>
      <c r="AB5803" s="678" t="s">
        <v>183</v>
      </c>
      <c r="AC5803" s="678" t="s">
        <v>183</v>
      </c>
      <c r="AD5803" s="762" t="s">
        <v>183</v>
      </c>
      <c r="AE5803" s="678" t="s">
        <v>183</v>
      </c>
      <c r="AF5803" s="678" t="s">
        <v>183</v>
      </c>
      <c r="AG5803" s="593" t="s">
        <v>200</v>
      </c>
    </row>
    <row r="5804" spans="1:40" ht="47.25" hidden="1" x14ac:dyDescent="0.2">
      <c r="A5804" s="593" t="s">
        <v>2030</v>
      </c>
      <c r="B5804" s="593" t="s">
        <v>118</v>
      </c>
      <c r="C5804" s="593" t="s">
        <v>342</v>
      </c>
      <c r="D5804" s="630">
        <v>41708</v>
      </c>
      <c r="E5804" s="635">
        <v>0.19444444444444445</v>
      </c>
      <c r="F5804" s="630">
        <v>41708</v>
      </c>
      <c r="G5804" s="635">
        <v>0.20486111111111113</v>
      </c>
      <c r="H5804" s="1566">
        <f>G5804-E5804</f>
        <v>1.0416666666666685E-2</v>
      </c>
      <c r="I5804" s="596">
        <v>19</v>
      </c>
      <c r="J5804" s="639" t="s">
        <v>183</v>
      </c>
      <c r="K5804" s="639"/>
      <c r="L5804" s="593" t="s">
        <v>125</v>
      </c>
      <c r="M5804" s="639" t="s">
        <v>343</v>
      </c>
      <c r="N5804" s="593">
        <v>0.4</v>
      </c>
      <c r="O5804" s="36" t="s">
        <v>69</v>
      </c>
      <c r="P5804" s="639" t="s">
        <v>69</v>
      </c>
      <c r="Q5804" s="634" t="s">
        <v>1482</v>
      </c>
      <c r="R5804" s="668">
        <v>5.86</v>
      </c>
      <c r="S5804" s="668">
        <v>2.96</v>
      </c>
      <c r="T5804" s="668">
        <v>8.82</v>
      </c>
      <c r="U5804" s="593" t="s">
        <v>90</v>
      </c>
      <c r="V5804" s="593"/>
      <c r="W5804" s="593"/>
      <c r="X5804" s="593"/>
      <c r="Y5804" s="593"/>
      <c r="Z5804" s="593"/>
      <c r="AA5804" s="593"/>
      <c r="AB5804" s="593"/>
      <c r="AC5804" s="593"/>
      <c r="AD5804" s="612" t="s">
        <v>55</v>
      </c>
      <c r="AE5804" s="593"/>
      <c r="AF5804" s="593"/>
      <c r="AG5804" s="634"/>
    </row>
    <row r="5805" spans="1:40" ht="63" hidden="1" x14ac:dyDescent="0.2">
      <c r="A5805" s="593" t="s">
        <v>2030</v>
      </c>
      <c r="B5805" s="593" t="s">
        <v>118</v>
      </c>
      <c r="C5805" s="593" t="s">
        <v>342</v>
      </c>
      <c r="D5805" s="630">
        <v>41708</v>
      </c>
      <c r="E5805" s="635">
        <v>0.22638888888888889</v>
      </c>
      <c r="F5805" s="630">
        <v>41708</v>
      </c>
      <c r="G5805" s="635">
        <v>0.23055555555555554</v>
      </c>
      <c r="H5805" s="1566">
        <f>G5805-E5805</f>
        <v>4.1666666666666519E-3</v>
      </c>
      <c r="I5805" s="596">
        <v>19</v>
      </c>
      <c r="J5805" s="639" t="s">
        <v>183</v>
      </c>
      <c r="K5805" s="639"/>
      <c r="L5805" s="593" t="s">
        <v>125</v>
      </c>
      <c r="M5805" s="639" t="s">
        <v>343</v>
      </c>
      <c r="N5805" s="593">
        <v>0.4</v>
      </c>
      <c r="O5805" s="36" t="s">
        <v>69</v>
      </c>
      <c r="P5805" s="639" t="s">
        <v>69</v>
      </c>
      <c r="Q5805" s="634" t="s">
        <v>1483</v>
      </c>
      <c r="R5805" s="668">
        <v>3.7</v>
      </c>
      <c r="S5805" s="668">
        <v>4.74</v>
      </c>
      <c r="T5805" s="668">
        <v>8.44</v>
      </c>
      <c r="U5805" s="593" t="s">
        <v>90</v>
      </c>
      <c r="V5805" s="593"/>
      <c r="W5805" s="593"/>
      <c r="X5805" s="593"/>
      <c r="Y5805" s="593"/>
      <c r="Z5805" s="593"/>
      <c r="AA5805" s="593"/>
      <c r="AB5805" s="593"/>
      <c r="AC5805" s="593"/>
      <c r="AD5805" s="612" t="s">
        <v>55</v>
      </c>
      <c r="AE5805" s="593"/>
      <c r="AF5805" s="593"/>
      <c r="AG5805" s="634"/>
    </row>
    <row r="5806" spans="1:40" ht="94.5" hidden="1" x14ac:dyDescent="0.2">
      <c r="A5806" s="593" t="s">
        <v>2030</v>
      </c>
      <c r="B5806" s="593" t="s">
        <v>118</v>
      </c>
      <c r="C5806" s="593" t="s">
        <v>337</v>
      </c>
      <c r="D5806" s="630">
        <v>41708</v>
      </c>
      <c r="E5806" s="635">
        <v>0.7909722222222223</v>
      </c>
      <c r="F5806" s="630">
        <v>41708</v>
      </c>
      <c r="G5806" s="635">
        <v>0.84722222222222221</v>
      </c>
      <c r="H5806" s="1566">
        <f>G5806-E5806</f>
        <v>5.6249999999999911E-2</v>
      </c>
      <c r="I5806" s="596">
        <v>6</v>
      </c>
      <c r="J5806" s="593" t="s">
        <v>1036</v>
      </c>
      <c r="K5806" s="593" t="s">
        <v>1134</v>
      </c>
      <c r="L5806" s="593" t="s">
        <v>127</v>
      </c>
      <c r="M5806" s="593" t="s">
        <v>1484</v>
      </c>
      <c r="N5806" s="593" t="s">
        <v>103</v>
      </c>
      <c r="O5806" s="593" t="s">
        <v>66</v>
      </c>
      <c r="P5806" s="593" t="s">
        <v>1484</v>
      </c>
      <c r="Q5806" s="634" t="s">
        <v>1485</v>
      </c>
      <c r="R5806" s="955">
        <v>0.14000000000000001</v>
      </c>
      <c r="S5806" s="955">
        <v>4.01</v>
      </c>
      <c r="T5806" s="955">
        <v>4.1500000000000004</v>
      </c>
      <c r="U5806" s="593" t="s">
        <v>75</v>
      </c>
      <c r="V5806" s="593"/>
      <c r="W5806" s="593"/>
      <c r="X5806" s="593"/>
      <c r="Y5806" s="593"/>
      <c r="Z5806" s="593"/>
      <c r="AA5806" s="593"/>
      <c r="AB5806" s="593"/>
      <c r="AC5806" s="593"/>
      <c r="AD5806" s="742" t="s">
        <v>57</v>
      </c>
      <c r="AE5806" s="593"/>
      <c r="AF5806" s="593"/>
      <c r="AG5806" s="634"/>
      <c r="AI5806" s="22" t="s">
        <v>387</v>
      </c>
    </row>
    <row r="5807" spans="1:40" ht="94.5" hidden="1" x14ac:dyDescent="0.2">
      <c r="A5807" s="593" t="s">
        <v>2030</v>
      </c>
      <c r="B5807" s="593" t="s">
        <v>118</v>
      </c>
      <c r="C5807" s="593" t="s">
        <v>350</v>
      </c>
      <c r="D5807" s="630">
        <v>41708</v>
      </c>
      <c r="E5807" s="635">
        <v>0.91736111111111107</v>
      </c>
      <c r="F5807" s="630">
        <v>41708</v>
      </c>
      <c r="G5807" s="635">
        <v>0.97986111111111107</v>
      </c>
      <c r="H5807" s="1566">
        <f>G5807-E5807</f>
        <v>6.25E-2</v>
      </c>
      <c r="I5807" s="596">
        <v>1</v>
      </c>
      <c r="J5807" s="678" t="s">
        <v>183</v>
      </c>
      <c r="K5807" s="678"/>
      <c r="L5807" s="593" t="s">
        <v>126</v>
      </c>
      <c r="M5807" s="593" t="s">
        <v>1486</v>
      </c>
      <c r="N5807" s="593">
        <v>0.4</v>
      </c>
      <c r="O5807" s="593" t="s">
        <v>72</v>
      </c>
      <c r="P5807" s="593" t="s">
        <v>1487</v>
      </c>
      <c r="Q5807" s="634" t="s">
        <v>1488</v>
      </c>
      <c r="R5807" s="668">
        <v>1.85</v>
      </c>
      <c r="S5807" s="668"/>
      <c r="T5807" s="668">
        <v>1.85</v>
      </c>
      <c r="U5807" s="593" t="s">
        <v>86</v>
      </c>
      <c r="V5807" s="593"/>
      <c r="W5807" s="593"/>
      <c r="X5807" s="593"/>
      <c r="Y5807" s="593"/>
      <c r="Z5807" s="593"/>
      <c r="AA5807" s="593"/>
      <c r="AB5807" s="593"/>
      <c r="AC5807" s="593"/>
      <c r="AD5807" s="593" t="s">
        <v>61</v>
      </c>
      <c r="AE5807" s="593"/>
      <c r="AF5807" s="593"/>
      <c r="AG5807" s="634"/>
      <c r="AH5807" s="22" t="s">
        <v>388</v>
      </c>
    </row>
    <row r="5808" spans="1:40" hidden="1" x14ac:dyDescent="0.2">
      <c r="A5808" s="593" t="s">
        <v>2030</v>
      </c>
      <c r="B5808" s="593" t="s">
        <v>118</v>
      </c>
      <c r="C5808" s="593" t="s">
        <v>337</v>
      </c>
      <c r="D5808" s="630">
        <v>41709</v>
      </c>
      <c r="E5808" s="678" t="s">
        <v>183</v>
      </c>
      <c r="F5808" s="630" t="s">
        <v>183</v>
      </c>
      <c r="G5808" s="678" t="s">
        <v>183</v>
      </c>
      <c r="H5808" s="901"/>
      <c r="I5808" s="678" t="s">
        <v>183</v>
      </c>
      <c r="J5808" s="678" t="s">
        <v>183</v>
      </c>
      <c r="K5808" s="678" t="s">
        <v>183</v>
      </c>
      <c r="L5808" s="678" t="s">
        <v>183</v>
      </c>
      <c r="M5808" s="678" t="s">
        <v>183</v>
      </c>
      <c r="N5808" s="678" t="s">
        <v>183</v>
      </c>
      <c r="O5808" s="678"/>
      <c r="P5808" s="678" t="s">
        <v>183</v>
      </c>
      <c r="Q5808" s="634" t="s">
        <v>183</v>
      </c>
      <c r="R5808" s="678"/>
      <c r="S5808" s="678"/>
      <c r="T5808" s="678"/>
      <c r="U5808" s="678" t="s">
        <v>183</v>
      </c>
      <c r="V5808" s="678" t="s">
        <v>183</v>
      </c>
      <c r="W5808" s="678" t="s">
        <v>183</v>
      </c>
      <c r="X5808" s="678" t="s">
        <v>183</v>
      </c>
      <c r="Y5808" s="678" t="s">
        <v>183</v>
      </c>
      <c r="Z5808" s="678" t="s">
        <v>183</v>
      </c>
      <c r="AA5808" s="678" t="s">
        <v>183</v>
      </c>
      <c r="AB5808" s="678" t="s">
        <v>183</v>
      </c>
      <c r="AC5808" s="678" t="s">
        <v>183</v>
      </c>
      <c r="AD5808" s="762" t="s">
        <v>183</v>
      </c>
      <c r="AE5808" s="678" t="s">
        <v>183</v>
      </c>
      <c r="AF5808" s="678" t="s">
        <v>183</v>
      </c>
      <c r="AG5808" s="593" t="s">
        <v>200</v>
      </c>
    </row>
    <row r="5809" spans="1:36" ht="126" hidden="1" x14ac:dyDescent="0.2">
      <c r="A5809" s="593" t="s">
        <v>2030</v>
      </c>
      <c r="B5809" s="593" t="s">
        <v>118</v>
      </c>
      <c r="C5809" s="593" t="s">
        <v>337</v>
      </c>
      <c r="D5809" s="630">
        <v>41710</v>
      </c>
      <c r="E5809" s="635">
        <v>0.66666666666666663</v>
      </c>
      <c r="F5809" s="630">
        <v>41710</v>
      </c>
      <c r="G5809" s="635">
        <v>0.77083333333333337</v>
      </c>
      <c r="H5809" s="1566">
        <f>G5809-E5809</f>
        <v>0.10416666666666674</v>
      </c>
      <c r="I5809" s="596">
        <v>17</v>
      </c>
      <c r="J5809" s="593" t="s">
        <v>1570</v>
      </c>
      <c r="K5809" s="593" t="s">
        <v>1134</v>
      </c>
      <c r="L5809" s="593" t="s">
        <v>127</v>
      </c>
      <c r="M5809" s="593" t="s">
        <v>1571</v>
      </c>
      <c r="N5809" s="593" t="s">
        <v>103</v>
      </c>
      <c r="O5809" s="593" t="s">
        <v>66</v>
      </c>
      <c r="P5809" s="593" t="s">
        <v>1571</v>
      </c>
      <c r="Q5809" s="634" t="s">
        <v>1572</v>
      </c>
      <c r="R5809" s="668">
        <v>13.94</v>
      </c>
      <c r="S5809" s="668">
        <v>4.5</v>
      </c>
      <c r="T5809" s="640">
        <v>18.440000000000001</v>
      </c>
      <c r="U5809" s="593" t="s">
        <v>75</v>
      </c>
      <c r="V5809" s="593"/>
      <c r="W5809" s="593"/>
      <c r="X5809" s="593"/>
      <c r="Y5809" s="593"/>
      <c r="Z5809" s="593"/>
      <c r="AA5809" s="593"/>
      <c r="AB5809" s="593"/>
      <c r="AC5809" s="593"/>
      <c r="AD5809" s="742" t="s">
        <v>57</v>
      </c>
      <c r="AE5809" s="593"/>
      <c r="AF5809" s="593"/>
      <c r="AG5809" s="634"/>
      <c r="AI5809" s="22" t="s">
        <v>387</v>
      </c>
    </row>
    <row r="5810" spans="1:36" ht="47.25" hidden="1" x14ac:dyDescent="0.2">
      <c r="A5810" s="593" t="s">
        <v>2030</v>
      </c>
      <c r="B5810" s="593" t="s">
        <v>118</v>
      </c>
      <c r="C5810" s="593" t="s">
        <v>332</v>
      </c>
      <c r="D5810" s="630">
        <v>41711</v>
      </c>
      <c r="E5810" s="635">
        <v>0.59375</v>
      </c>
      <c r="F5810" s="630">
        <v>41711</v>
      </c>
      <c r="G5810" s="635">
        <v>0.59375</v>
      </c>
      <c r="H5810" s="682">
        <v>0</v>
      </c>
      <c r="I5810" s="678">
        <v>1</v>
      </c>
      <c r="J5810" s="678" t="s">
        <v>183</v>
      </c>
      <c r="K5810" s="726" t="s">
        <v>183</v>
      </c>
      <c r="L5810" s="719" t="s">
        <v>126</v>
      </c>
      <c r="M5810" s="639" t="s">
        <v>333</v>
      </c>
      <c r="N5810" s="593">
        <v>0.4</v>
      </c>
      <c r="O5810" s="593" t="s">
        <v>71</v>
      </c>
      <c r="P5810" s="639" t="s">
        <v>71</v>
      </c>
      <c r="Q5810" s="634" t="s">
        <v>794</v>
      </c>
      <c r="R5810" s="825">
        <v>0.17</v>
      </c>
      <c r="S5810" s="825">
        <v>6.22</v>
      </c>
      <c r="T5810" s="618">
        <v>6.39</v>
      </c>
      <c r="U5810" s="639" t="s">
        <v>88</v>
      </c>
      <c r="V5810" s="593"/>
      <c r="W5810" s="593"/>
      <c r="X5810" s="593"/>
      <c r="Y5810" s="593"/>
      <c r="Z5810" s="593"/>
      <c r="AA5810" s="593"/>
      <c r="AB5810" s="593"/>
      <c r="AC5810" s="593"/>
      <c r="AD5810" s="593" t="s">
        <v>61</v>
      </c>
      <c r="AE5810" s="593"/>
      <c r="AF5810" s="593"/>
      <c r="AG5810" s="1457"/>
      <c r="AH5810" s="22" t="s">
        <v>388</v>
      </c>
      <c r="AJ5810" s="3" t="s">
        <v>2261</v>
      </c>
    </row>
    <row r="5811" spans="1:36" ht="47.25" hidden="1" x14ac:dyDescent="0.2">
      <c r="A5811" s="593" t="s">
        <v>2030</v>
      </c>
      <c r="B5811" s="593" t="s">
        <v>118</v>
      </c>
      <c r="C5811" s="593" t="s">
        <v>332</v>
      </c>
      <c r="D5811" s="630">
        <v>41711</v>
      </c>
      <c r="E5811" s="635">
        <v>0.81874999999999998</v>
      </c>
      <c r="F5811" s="630">
        <v>41711</v>
      </c>
      <c r="G5811" s="635">
        <v>0.82152777777777775</v>
      </c>
      <c r="H5811" s="682">
        <v>2.7777777777777779E-3</v>
      </c>
      <c r="I5811" s="678">
        <v>1</v>
      </c>
      <c r="J5811" s="678" t="s">
        <v>183</v>
      </c>
      <c r="K5811" s="678"/>
      <c r="L5811" s="719" t="s">
        <v>126</v>
      </c>
      <c r="M5811" s="639" t="s">
        <v>1573</v>
      </c>
      <c r="N5811" s="593">
        <v>0.4</v>
      </c>
      <c r="O5811" s="593" t="s">
        <v>71</v>
      </c>
      <c r="P5811" s="639" t="s">
        <v>71</v>
      </c>
      <c r="Q5811" s="634" t="s">
        <v>794</v>
      </c>
      <c r="R5811" s="825">
        <v>0.31</v>
      </c>
      <c r="S5811" s="825">
        <v>0.89</v>
      </c>
      <c r="T5811" s="618">
        <v>1.2</v>
      </c>
      <c r="U5811" s="639" t="s">
        <v>88</v>
      </c>
      <c r="V5811" s="593"/>
      <c r="W5811" s="593"/>
      <c r="X5811" s="593"/>
      <c r="Y5811" s="593"/>
      <c r="Z5811" s="593"/>
      <c r="AA5811" s="593"/>
      <c r="AB5811" s="593"/>
      <c r="AC5811" s="593"/>
      <c r="AD5811" s="593" t="s">
        <v>61</v>
      </c>
      <c r="AE5811" s="593"/>
      <c r="AF5811" s="593"/>
      <c r="AG5811" s="1457"/>
      <c r="AH5811" s="22" t="s">
        <v>388</v>
      </c>
    </row>
    <row r="5812" spans="1:36" ht="63" hidden="1" x14ac:dyDescent="0.2">
      <c r="A5812" s="593" t="s">
        <v>2030</v>
      </c>
      <c r="B5812" s="593" t="s">
        <v>118</v>
      </c>
      <c r="C5812" s="593" t="s">
        <v>337</v>
      </c>
      <c r="D5812" s="630">
        <v>41712</v>
      </c>
      <c r="E5812" s="613">
        <v>0.80208333333333337</v>
      </c>
      <c r="F5812" s="630">
        <v>41712</v>
      </c>
      <c r="G5812" s="613">
        <v>0.92013888888888884</v>
      </c>
      <c r="H5812" s="682">
        <v>0.11805555555555557</v>
      </c>
      <c r="I5812" s="593">
        <v>16</v>
      </c>
      <c r="J5812" s="593" t="s">
        <v>1659</v>
      </c>
      <c r="K5812" s="593" t="s">
        <v>134</v>
      </c>
      <c r="L5812" s="593" t="s">
        <v>130</v>
      </c>
      <c r="M5812" s="593" t="s">
        <v>1660</v>
      </c>
      <c r="N5812" s="593" t="s">
        <v>103</v>
      </c>
      <c r="O5812" s="593" t="s">
        <v>66</v>
      </c>
      <c r="P5812" s="593" t="s">
        <v>1660</v>
      </c>
      <c r="Q5812" s="634" t="s">
        <v>1661</v>
      </c>
      <c r="R5812" s="707">
        <v>11.05</v>
      </c>
      <c r="S5812" s="707">
        <v>4.8</v>
      </c>
      <c r="T5812" s="707">
        <v>15.9</v>
      </c>
      <c r="U5812" s="593" t="s">
        <v>75</v>
      </c>
      <c r="V5812" s="593"/>
      <c r="W5812" s="593"/>
      <c r="X5812" s="593"/>
      <c r="Y5812" s="593"/>
      <c r="Z5812" s="593"/>
      <c r="AA5812" s="593"/>
      <c r="AB5812" s="593"/>
      <c r="AC5812" s="593"/>
      <c r="AD5812" s="612" t="s">
        <v>56</v>
      </c>
      <c r="AE5812" s="593"/>
      <c r="AF5812" s="593"/>
      <c r="AG5812" s="634"/>
      <c r="AH5812" s="166"/>
      <c r="AI5812" s="166"/>
      <c r="AJ5812" s="167"/>
    </row>
    <row r="5813" spans="1:36" ht="47.25" hidden="1" x14ac:dyDescent="0.2">
      <c r="A5813" s="593" t="s">
        <v>2030</v>
      </c>
      <c r="B5813" s="593" t="s">
        <v>118</v>
      </c>
      <c r="C5813" s="593" t="s">
        <v>332</v>
      </c>
      <c r="D5813" s="630">
        <v>41712</v>
      </c>
      <c r="E5813" s="635">
        <v>0.4284722222222222</v>
      </c>
      <c r="F5813" s="630">
        <v>41712</v>
      </c>
      <c r="G5813" s="635">
        <v>0.45</v>
      </c>
      <c r="H5813" s="682">
        <v>2.1527777777777781E-2</v>
      </c>
      <c r="I5813" s="678">
        <v>1</v>
      </c>
      <c r="J5813" s="678" t="s">
        <v>183</v>
      </c>
      <c r="K5813" s="678"/>
      <c r="L5813" s="719" t="s">
        <v>126</v>
      </c>
      <c r="M5813" s="639" t="s">
        <v>1573</v>
      </c>
      <c r="N5813" s="593">
        <v>0.4</v>
      </c>
      <c r="O5813" s="593" t="s">
        <v>71</v>
      </c>
      <c r="P5813" s="639" t="s">
        <v>71</v>
      </c>
      <c r="Q5813" s="634" t="s">
        <v>794</v>
      </c>
      <c r="R5813" s="825">
        <v>0.92</v>
      </c>
      <c r="S5813" s="825">
        <v>0.74</v>
      </c>
      <c r="T5813" s="618">
        <v>1.66</v>
      </c>
      <c r="U5813" s="639" t="s">
        <v>88</v>
      </c>
      <c r="V5813" s="678"/>
      <c r="W5813" s="678"/>
      <c r="X5813" s="678"/>
      <c r="Y5813" s="678"/>
      <c r="Z5813" s="678"/>
      <c r="AA5813" s="678"/>
      <c r="AB5813" s="678"/>
      <c r="AC5813" s="678"/>
      <c r="AD5813" s="593" t="s">
        <v>61</v>
      </c>
      <c r="AE5813" s="678"/>
      <c r="AF5813" s="678"/>
      <c r="AG5813" s="593"/>
      <c r="AH5813" s="22" t="s">
        <v>388</v>
      </c>
      <c r="AI5813" s="166"/>
      <c r="AJ5813" s="167"/>
    </row>
    <row r="5814" spans="1:36" ht="110.25" hidden="1" x14ac:dyDescent="0.2">
      <c r="A5814" s="593" t="s">
        <v>2030</v>
      </c>
      <c r="B5814" s="593" t="s">
        <v>118</v>
      </c>
      <c r="C5814" s="593" t="s">
        <v>337</v>
      </c>
      <c r="D5814" s="630">
        <v>41713</v>
      </c>
      <c r="E5814" s="635">
        <v>0.28333333333333333</v>
      </c>
      <c r="F5814" s="630">
        <v>41713</v>
      </c>
      <c r="G5814" s="635">
        <v>0.28333333333333333</v>
      </c>
      <c r="H5814" s="682">
        <v>0</v>
      </c>
      <c r="I5814" s="678">
        <v>7</v>
      </c>
      <c r="J5814" s="678" t="s">
        <v>183</v>
      </c>
      <c r="K5814" s="726" t="s">
        <v>183</v>
      </c>
      <c r="L5814" s="593" t="s">
        <v>125</v>
      </c>
      <c r="M5814" s="593" t="s">
        <v>1662</v>
      </c>
      <c r="N5814" s="593">
        <v>0.4</v>
      </c>
      <c r="O5814" s="593" t="s">
        <v>72</v>
      </c>
      <c r="P5814" s="593" t="s">
        <v>1136</v>
      </c>
      <c r="Q5814" s="634" t="s">
        <v>1663</v>
      </c>
      <c r="R5814" s="638">
        <v>0.6</v>
      </c>
      <c r="S5814" s="638">
        <v>1.5</v>
      </c>
      <c r="T5814" s="638">
        <v>2.1</v>
      </c>
      <c r="U5814" s="639"/>
      <c r="V5814" s="678"/>
      <c r="W5814" s="678"/>
      <c r="X5814" s="678"/>
      <c r="Y5814" s="678"/>
      <c r="Z5814" s="678"/>
      <c r="AA5814" s="678"/>
      <c r="AB5814" s="678"/>
      <c r="AC5814" s="678"/>
      <c r="AD5814" s="612" t="s">
        <v>55</v>
      </c>
      <c r="AE5814" s="678"/>
      <c r="AF5814" s="678"/>
      <c r="AG5814" s="593"/>
      <c r="AH5814" s="166"/>
      <c r="AI5814" s="166"/>
      <c r="AJ5814" s="3" t="s">
        <v>2261</v>
      </c>
    </row>
    <row r="5815" spans="1:36" ht="49.5" hidden="1" customHeight="1" x14ac:dyDescent="0.2">
      <c r="A5815" s="593" t="s">
        <v>2030</v>
      </c>
      <c r="B5815" s="593" t="s">
        <v>118</v>
      </c>
      <c r="C5815" s="593" t="s">
        <v>337</v>
      </c>
      <c r="D5815" s="630">
        <v>41713</v>
      </c>
      <c r="E5815" s="613">
        <v>0.21666666666666667</v>
      </c>
      <c r="F5815" s="630">
        <v>41713</v>
      </c>
      <c r="G5815" s="613">
        <v>0.21666666666666667</v>
      </c>
      <c r="H5815" s="682">
        <v>0</v>
      </c>
      <c r="I5815" s="593">
        <v>40</v>
      </c>
      <c r="J5815" s="678" t="s">
        <v>183</v>
      </c>
      <c r="K5815" s="726" t="s">
        <v>183</v>
      </c>
      <c r="L5815" s="593" t="s">
        <v>128</v>
      </c>
      <c r="M5815" s="593" t="s">
        <v>1664</v>
      </c>
      <c r="N5815" s="593">
        <v>0.4</v>
      </c>
      <c r="O5815" s="593" t="s">
        <v>72</v>
      </c>
      <c r="P5815" s="593" t="s">
        <v>1136</v>
      </c>
      <c r="Q5815" s="634" t="s">
        <v>1665</v>
      </c>
      <c r="R5815" s="729">
        <v>15.87</v>
      </c>
      <c r="S5815" s="729">
        <v>19.3</v>
      </c>
      <c r="T5815" s="729">
        <f>R5815+S5815</f>
        <v>35.17</v>
      </c>
      <c r="U5815" s="639"/>
      <c r="V5815" s="678"/>
      <c r="W5815" s="678"/>
      <c r="X5815" s="678"/>
      <c r="Y5815" s="678"/>
      <c r="Z5815" s="678"/>
      <c r="AA5815" s="678"/>
      <c r="AB5815" s="678"/>
      <c r="AC5815" s="678"/>
      <c r="AD5815" s="762" t="s">
        <v>52</v>
      </c>
      <c r="AE5815" s="678"/>
      <c r="AF5815" s="678"/>
      <c r="AG5815" s="593"/>
      <c r="AH5815" s="166"/>
      <c r="AI5815" s="166"/>
      <c r="AJ5815" s="3" t="s">
        <v>2261</v>
      </c>
    </row>
    <row r="5816" spans="1:36" ht="110.25" hidden="1" x14ac:dyDescent="0.2">
      <c r="A5816" s="593" t="s">
        <v>2030</v>
      </c>
      <c r="B5816" s="593" t="s">
        <v>118</v>
      </c>
      <c r="C5816" s="593" t="s">
        <v>337</v>
      </c>
      <c r="D5816" s="630">
        <v>41713</v>
      </c>
      <c r="E5816" s="635">
        <v>0.17777777777777778</v>
      </c>
      <c r="F5816" s="630">
        <v>41713</v>
      </c>
      <c r="G5816" s="635">
        <v>0.33888888888888885</v>
      </c>
      <c r="H5816" s="682">
        <v>0.16111111111111112</v>
      </c>
      <c r="I5816" s="593">
        <v>19</v>
      </c>
      <c r="J5816" s="593" t="s">
        <v>1570</v>
      </c>
      <c r="K5816" s="593" t="s">
        <v>1134</v>
      </c>
      <c r="L5816" s="593" t="s">
        <v>128</v>
      </c>
      <c r="M5816" s="593" t="s">
        <v>1666</v>
      </c>
      <c r="N5816" s="593">
        <v>35</v>
      </c>
      <c r="O5816" s="593" t="s">
        <v>66</v>
      </c>
      <c r="P5816" s="593" t="s">
        <v>1666</v>
      </c>
      <c r="Q5816" s="685" t="s">
        <v>1667</v>
      </c>
      <c r="R5816" s="1040">
        <v>54.45</v>
      </c>
      <c r="S5816" s="1040">
        <v>53.58</v>
      </c>
      <c r="T5816" s="1040">
        <f>R5816+S5816</f>
        <v>108.03</v>
      </c>
      <c r="U5816" s="593" t="s">
        <v>75</v>
      </c>
      <c r="V5816" s="678"/>
      <c r="W5816" s="678"/>
      <c r="X5816" s="678"/>
      <c r="Y5816" s="678"/>
      <c r="Z5816" s="678"/>
      <c r="AA5816" s="678"/>
      <c r="AB5816" s="678"/>
      <c r="AC5816" s="678"/>
      <c r="AD5816" s="762" t="s">
        <v>56</v>
      </c>
      <c r="AE5816" s="678"/>
      <c r="AF5816" s="678"/>
      <c r="AG5816" s="593"/>
      <c r="AH5816" s="166"/>
      <c r="AI5816" s="166"/>
      <c r="AJ5816" s="167"/>
    </row>
    <row r="5817" spans="1:36" ht="31.5" hidden="1" x14ac:dyDescent="0.2">
      <c r="A5817" s="593" t="s">
        <v>2030</v>
      </c>
      <c r="B5817" s="593" t="s">
        <v>118</v>
      </c>
      <c r="C5817" s="593" t="s">
        <v>337</v>
      </c>
      <c r="D5817" s="630">
        <v>41713</v>
      </c>
      <c r="E5817" s="635">
        <v>0.17777777777777778</v>
      </c>
      <c r="F5817" s="630">
        <v>41713</v>
      </c>
      <c r="G5817" s="635">
        <v>0.17777777777777778</v>
      </c>
      <c r="H5817" s="682">
        <v>0</v>
      </c>
      <c r="I5817" s="593">
        <v>102</v>
      </c>
      <c r="J5817" s="678" t="s">
        <v>183</v>
      </c>
      <c r="K5817" s="726" t="s">
        <v>183</v>
      </c>
      <c r="L5817" s="593" t="s">
        <v>128</v>
      </c>
      <c r="M5817" s="593" t="s">
        <v>1668</v>
      </c>
      <c r="N5817" s="593">
        <v>0.4</v>
      </c>
      <c r="O5817" s="593" t="s">
        <v>72</v>
      </c>
      <c r="P5817" s="593" t="s">
        <v>1136</v>
      </c>
      <c r="Q5817" s="685" t="s">
        <v>1669</v>
      </c>
      <c r="R5817" s="638">
        <v>4.4000000000000004</v>
      </c>
      <c r="S5817" s="638">
        <v>29.9</v>
      </c>
      <c r="T5817" s="638">
        <v>34.299999999999997</v>
      </c>
      <c r="U5817" s="639"/>
      <c r="V5817" s="678"/>
      <c r="W5817" s="678"/>
      <c r="X5817" s="678"/>
      <c r="Y5817" s="678"/>
      <c r="Z5817" s="678"/>
      <c r="AA5817" s="678"/>
      <c r="AB5817" s="678"/>
      <c r="AC5817" s="678"/>
      <c r="AD5817" s="762" t="s">
        <v>40</v>
      </c>
      <c r="AE5817" s="678"/>
      <c r="AF5817" s="678"/>
      <c r="AG5817" s="593"/>
      <c r="AH5817" s="166"/>
      <c r="AI5817" s="166"/>
      <c r="AJ5817" s="3" t="s">
        <v>2261</v>
      </c>
    </row>
    <row r="5818" spans="1:36" ht="47.25" hidden="1" x14ac:dyDescent="0.2">
      <c r="A5818" s="593" t="s">
        <v>2030</v>
      </c>
      <c r="B5818" s="593" t="s">
        <v>118</v>
      </c>
      <c r="C5818" s="593" t="s">
        <v>342</v>
      </c>
      <c r="D5818" s="630">
        <v>41713</v>
      </c>
      <c r="E5818" s="708">
        <v>0.17986111111111111</v>
      </c>
      <c r="F5818" s="630">
        <v>41713</v>
      </c>
      <c r="G5818" s="658">
        <v>0.18194444444444444</v>
      </c>
      <c r="H5818" s="1563">
        <v>2.0833333333333333E-3</v>
      </c>
      <c r="I5818" s="596">
        <v>13</v>
      </c>
      <c r="J5818" s="639" t="s">
        <v>183</v>
      </c>
      <c r="K5818" s="639"/>
      <c r="L5818" s="593" t="s">
        <v>125</v>
      </c>
      <c r="M5818" s="639" t="s">
        <v>343</v>
      </c>
      <c r="N5818" s="593">
        <v>0.4</v>
      </c>
      <c r="O5818" s="36" t="s">
        <v>69</v>
      </c>
      <c r="P5818" s="639" t="s">
        <v>69</v>
      </c>
      <c r="Q5818" s="685" t="s">
        <v>1670</v>
      </c>
      <c r="R5818" s="638">
        <v>1.7</v>
      </c>
      <c r="S5818" s="638">
        <v>1</v>
      </c>
      <c r="T5818" s="638">
        <v>2.7</v>
      </c>
      <c r="U5818" s="593" t="s">
        <v>90</v>
      </c>
      <c r="V5818" s="678"/>
      <c r="W5818" s="678"/>
      <c r="X5818" s="678"/>
      <c r="Y5818" s="678"/>
      <c r="Z5818" s="678"/>
      <c r="AA5818" s="678"/>
      <c r="AB5818" s="678"/>
      <c r="AC5818" s="678"/>
      <c r="AD5818" s="612" t="s">
        <v>55</v>
      </c>
      <c r="AE5818" s="678"/>
      <c r="AF5818" s="678"/>
      <c r="AG5818" s="593"/>
      <c r="AH5818" s="166"/>
      <c r="AI5818" s="166"/>
      <c r="AJ5818" s="3"/>
    </row>
    <row r="5819" spans="1:36" ht="47.25" hidden="1" x14ac:dyDescent="0.2">
      <c r="A5819" s="593" t="s">
        <v>2030</v>
      </c>
      <c r="B5819" s="593" t="s">
        <v>118</v>
      </c>
      <c r="C5819" s="593" t="s">
        <v>337</v>
      </c>
      <c r="D5819" s="630">
        <v>41713</v>
      </c>
      <c r="E5819" s="635">
        <v>0.17777777777777778</v>
      </c>
      <c r="F5819" s="630">
        <v>41713</v>
      </c>
      <c r="G5819" s="635">
        <v>0.4375</v>
      </c>
      <c r="H5819" s="682">
        <v>0.25972222222222224</v>
      </c>
      <c r="I5819" s="593">
        <v>1</v>
      </c>
      <c r="J5819" s="678" t="s">
        <v>183</v>
      </c>
      <c r="K5819" s="678"/>
      <c r="L5819" s="593" t="s">
        <v>126</v>
      </c>
      <c r="M5819" s="593" t="s">
        <v>1671</v>
      </c>
      <c r="N5819" s="593">
        <v>0.4</v>
      </c>
      <c r="O5819" s="593" t="s">
        <v>72</v>
      </c>
      <c r="P5819" s="593" t="s">
        <v>1672</v>
      </c>
      <c r="Q5819" s="685" t="s">
        <v>1673</v>
      </c>
      <c r="R5819" s="638">
        <v>0.1</v>
      </c>
      <c r="S5819" s="638">
        <v>2.2000000000000002</v>
      </c>
      <c r="T5819" s="638">
        <v>2.2999999999999998</v>
      </c>
      <c r="U5819" s="639"/>
      <c r="V5819" s="678"/>
      <c r="W5819" s="678"/>
      <c r="X5819" s="678"/>
      <c r="Y5819" s="678"/>
      <c r="Z5819" s="678"/>
      <c r="AA5819" s="678"/>
      <c r="AB5819" s="678"/>
      <c r="AC5819" s="678"/>
      <c r="AD5819" s="593" t="s">
        <v>61</v>
      </c>
      <c r="AE5819" s="678"/>
      <c r="AF5819" s="678"/>
      <c r="AG5819" s="593"/>
      <c r="AH5819" s="166" t="s">
        <v>388</v>
      </c>
      <c r="AI5819" s="166"/>
      <c r="AJ5819" s="167"/>
    </row>
    <row r="5820" spans="1:36" ht="63" hidden="1" x14ac:dyDescent="0.2">
      <c r="A5820" s="593" t="s">
        <v>2030</v>
      </c>
      <c r="B5820" s="593" t="s">
        <v>118</v>
      </c>
      <c r="C5820" s="593" t="s">
        <v>337</v>
      </c>
      <c r="D5820" s="630">
        <v>41713</v>
      </c>
      <c r="E5820" s="635">
        <v>0.30972222222222223</v>
      </c>
      <c r="F5820" s="630">
        <v>41713</v>
      </c>
      <c r="G5820" s="635">
        <v>0.5625</v>
      </c>
      <c r="H5820" s="682">
        <v>0.25277777777777777</v>
      </c>
      <c r="I5820" s="593">
        <v>3</v>
      </c>
      <c r="J5820" s="678" t="s">
        <v>183</v>
      </c>
      <c r="K5820" s="678"/>
      <c r="L5820" s="593" t="s">
        <v>130</v>
      </c>
      <c r="M5820" s="593" t="s">
        <v>1674</v>
      </c>
      <c r="N5820" s="593" t="s">
        <v>103</v>
      </c>
      <c r="O5820" s="593" t="s">
        <v>66</v>
      </c>
      <c r="P5820" s="593" t="s">
        <v>1674</v>
      </c>
      <c r="Q5820" s="685" t="s">
        <v>1675</v>
      </c>
      <c r="R5820" s="638">
        <v>8.9</v>
      </c>
      <c r="S5820" s="638">
        <v>1.8</v>
      </c>
      <c r="T5820" s="638">
        <v>10.7</v>
      </c>
      <c r="U5820" s="593" t="s">
        <v>75</v>
      </c>
      <c r="V5820" s="678"/>
      <c r="W5820" s="678"/>
      <c r="X5820" s="678"/>
      <c r="Y5820" s="678"/>
      <c r="Z5820" s="678"/>
      <c r="AA5820" s="678"/>
      <c r="AB5820" s="678"/>
      <c r="AC5820" s="678"/>
      <c r="AD5820" s="595" t="s">
        <v>49</v>
      </c>
      <c r="AE5820" s="678"/>
      <c r="AF5820" s="678"/>
      <c r="AG5820" s="593"/>
      <c r="AH5820" s="166"/>
      <c r="AI5820" s="166"/>
      <c r="AJ5820" s="167"/>
    </row>
    <row r="5821" spans="1:36" ht="47.25" hidden="1" x14ac:dyDescent="0.2">
      <c r="A5821" s="593" t="s">
        <v>2030</v>
      </c>
      <c r="B5821" s="593" t="s">
        <v>118</v>
      </c>
      <c r="C5821" s="593" t="s">
        <v>332</v>
      </c>
      <c r="D5821" s="630">
        <v>41713</v>
      </c>
      <c r="E5821" s="708">
        <v>0.8666666666666667</v>
      </c>
      <c r="F5821" s="630">
        <v>41713</v>
      </c>
      <c r="G5821" s="658">
        <v>0.86944444444444446</v>
      </c>
      <c r="H5821" s="682">
        <f>G5821-E5821</f>
        <v>2.7777777777777679E-3</v>
      </c>
      <c r="I5821" s="593">
        <v>1</v>
      </c>
      <c r="J5821" s="639" t="s">
        <v>183</v>
      </c>
      <c r="K5821" s="639"/>
      <c r="L5821" s="719" t="s">
        <v>126</v>
      </c>
      <c r="M5821" s="639" t="s">
        <v>345</v>
      </c>
      <c r="N5821" s="593">
        <v>0.4</v>
      </c>
      <c r="O5821" s="593" t="s">
        <v>71</v>
      </c>
      <c r="P5821" s="639" t="s">
        <v>71</v>
      </c>
      <c r="Q5821" s="1646" t="s">
        <v>1676</v>
      </c>
      <c r="R5821" s="638"/>
      <c r="S5821" s="638">
        <v>0.1</v>
      </c>
      <c r="T5821" s="638">
        <v>0.1</v>
      </c>
      <c r="U5821" s="639" t="s">
        <v>88</v>
      </c>
      <c r="V5821" s="678"/>
      <c r="W5821" s="678"/>
      <c r="X5821" s="678"/>
      <c r="Y5821" s="678"/>
      <c r="Z5821" s="678"/>
      <c r="AA5821" s="678"/>
      <c r="AB5821" s="678"/>
      <c r="AC5821" s="678"/>
      <c r="AD5821" s="593" t="s">
        <v>61</v>
      </c>
      <c r="AE5821" s="678"/>
      <c r="AF5821" s="678"/>
      <c r="AG5821" s="593"/>
      <c r="AH5821" s="22" t="s">
        <v>388</v>
      </c>
      <c r="AI5821" s="166"/>
      <c r="AJ5821" s="167"/>
    </row>
    <row r="5822" spans="1:36" hidden="1" x14ac:dyDescent="0.2">
      <c r="A5822" s="593" t="s">
        <v>2030</v>
      </c>
      <c r="B5822" s="593" t="s">
        <v>118</v>
      </c>
      <c r="C5822" s="593" t="s">
        <v>337</v>
      </c>
      <c r="D5822" s="630">
        <v>41714</v>
      </c>
      <c r="E5822" s="678" t="s">
        <v>183</v>
      </c>
      <c r="F5822" s="630" t="s">
        <v>183</v>
      </c>
      <c r="G5822" s="678" t="s">
        <v>183</v>
      </c>
      <c r="H5822" s="901"/>
      <c r="I5822" s="678" t="s">
        <v>183</v>
      </c>
      <c r="J5822" s="678" t="s">
        <v>183</v>
      </c>
      <c r="K5822" s="678" t="s">
        <v>183</v>
      </c>
      <c r="L5822" s="678" t="s">
        <v>183</v>
      </c>
      <c r="M5822" s="678" t="s">
        <v>183</v>
      </c>
      <c r="N5822" s="678" t="s">
        <v>183</v>
      </c>
      <c r="O5822" s="678"/>
      <c r="P5822" s="678" t="s">
        <v>183</v>
      </c>
      <c r="Q5822" s="634" t="s">
        <v>183</v>
      </c>
      <c r="R5822" s="678"/>
      <c r="S5822" s="678"/>
      <c r="T5822" s="678"/>
      <c r="U5822" s="678" t="s">
        <v>183</v>
      </c>
      <c r="V5822" s="678" t="s">
        <v>183</v>
      </c>
      <c r="W5822" s="678" t="s">
        <v>183</v>
      </c>
      <c r="X5822" s="678" t="s">
        <v>183</v>
      </c>
      <c r="Y5822" s="678" t="s">
        <v>183</v>
      </c>
      <c r="Z5822" s="678" t="s">
        <v>183</v>
      </c>
      <c r="AA5822" s="678" t="s">
        <v>183</v>
      </c>
      <c r="AB5822" s="678" t="s">
        <v>183</v>
      </c>
      <c r="AC5822" s="678" t="s">
        <v>183</v>
      </c>
      <c r="AD5822" s="762" t="s">
        <v>183</v>
      </c>
      <c r="AE5822" s="678" t="s">
        <v>183</v>
      </c>
      <c r="AF5822" s="678" t="s">
        <v>183</v>
      </c>
      <c r="AG5822" s="593" t="s">
        <v>200</v>
      </c>
    </row>
    <row r="5823" spans="1:36" ht="47.25" hidden="1" x14ac:dyDescent="0.2">
      <c r="A5823" s="593" t="s">
        <v>2030</v>
      </c>
      <c r="B5823" s="593" t="s">
        <v>118</v>
      </c>
      <c r="C5823" s="593" t="s">
        <v>332</v>
      </c>
      <c r="D5823" s="630">
        <v>41715</v>
      </c>
      <c r="E5823" s="635">
        <v>0.4236111111111111</v>
      </c>
      <c r="F5823" s="630">
        <v>41715</v>
      </c>
      <c r="G5823" s="635">
        <v>0.42569444444444443</v>
      </c>
      <c r="H5823" s="682">
        <f>G5823-E5823</f>
        <v>2.0833333333333259E-3</v>
      </c>
      <c r="I5823" s="678">
        <v>6</v>
      </c>
      <c r="J5823" s="678" t="s">
        <v>183</v>
      </c>
      <c r="K5823" s="678"/>
      <c r="L5823" s="719" t="s">
        <v>126</v>
      </c>
      <c r="M5823" s="639" t="s">
        <v>1356</v>
      </c>
      <c r="N5823" s="593">
        <v>0.4</v>
      </c>
      <c r="O5823" s="593" t="s">
        <v>71</v>
      </c>
      <c r="P5823" s="639" t="s">
        <v>71</v>
      </c>
      <c r="Q5823" s="634" t="s">
        <v>794</v>
      </c>
      <c r="R5823" s="1379">
        <v>0.17</v>
      </c>
      <c r="S5823" s="1379">
        <v>0.48</v>
      </c>
      <c r="T5823" s="618">
        <v>0.65</v>
      </c>
      <c r="U5823" s="639" t="s">
        <v>88</v>
      </c>
      <c r="V5823" s="593"/>
      <c r="W5823" s="593"/>
      <c r="X5823" s="593"/>
      <c r="Y5823" s="593"/>
      <c r="Z5823" s="593"/>
      <c r="AA5823" s="593"/>
      <c r="AB5823" s="593"/>
      <c r="AC5823" s="593"/>
      <c r="AD5823" s="593" t="s">
        <v>61</v>
      </c>
      <c r="AE5823" s="593"/>
      <c r="AF5823" s="593"/>
      <c r="AG5823" s="634"/>
      <c r="AH5823" s="22" t="s">
        <v>388</v>
      </c>
      <c r="AJ5823" s="3"/>
    </row>
    <row r="5824" spans="1:36" ht="63" hidden="1" x14ac:dyDescent="0.2">
      <c r="A5824" s="593" t="s">
        <v>2030</v>
      </c>
      <c r="B5824" s="593" t="s">
        <v>118</v>
      </c>
      <c r="C5824" s="593" t="s">
        <v>337</v>
      </c>
      <c r="D5824" s="630">
        <v>41715</v>
      </c>
      <c r="E5824" s="635">
        <v>0.77222222222222225</v>
      </c>
      <c r="F5824" s="630">
        <v>41715</v>
      </c>
      <c r="G5824" s="635">
        <v>0.88541666666666663</v>
      </c>
      <c r="H5824" s="682">
        <f>G5824-E5824</f>
        <v>0.11319444444444438</v>
      </c>
      <c r="I5824" s="593">
        <v>1</v>
      </c>
      <c r="J5824" s="678" t="s">
        <v>183</v>
      </c>
      <c r="K5824" s="678"/>
      <c r="L5824" s="727" t="s">
        <v>130</v>
      </c>
      <c r="M5824" s="593" t="s">
        <v>1829</v>
      </c>
      <c r="N5824" s="593">
        <v>0.4</v>
      </c>
      <c r="O5824" s="593" t="s">
        <v>72</v>
      </c>
      <c r="P5824" s="593" t="s">
        <v>1830</v>
      </c>
      <c r="Q5824" s="685" t="s">
        <v>1831</v>
      </c>
      <c r="R5824" s="668">
        <v>0.06</v>
      </c>
      <c r="S5824" s="668">
        <v>2.13</v>
      </c>
      <c r="T5824" s="707">
        <v>2.19</v>
      </c>
      <c r="U5824" s="639"/>
      <c r="V5824" s="678"/>
      <c r="W5824" s="678"/>
      <c r="X5824" s="678"/>
      <c r="Y5824" s="678"/>
      <c r="Z5824" s="678"/>
      <c r="AA5824" s="678"/>
      <c r="AB5824" s="678"/>
      <c r="AC5824" s="678"/>
      <c r="AD5824" s="762" t="s">
        <v>40</v>
      </c>
      <c r="AE5824" s="678"/>
      <c r="AF5824" s="678"/>
      <c r="AG5824" s="593"/>
    </row>
    <row r="5825" spans="1:113" ht="47.25" hidden="1" x14ac:dyDescent="0.2">
      <c r="A5825" s="593" t="s">
        <v>2030</v>
      </c>
      <c r="B5825" s="593" t="s">
        <v>118</v>
      </c>
      <c r="C5825" s="593" t="s">
        <v>337</v>
      </c>
      <c r="D5825" s="630">
        <v>41716</v>
      </c>
      <c r="E5825" s="635">
        <v>0.11458333333333333</v>
      </c>
      <c r="F5825" s="630">
        <v>41716</v>
      </c>
      <c r="G5825" s="635">
        <v>0.16805555555555554</v>
      </c>
      <c r="H5825" s="682">
        <f>G5825-E5825</f>
        <v>5.3472222222222213E-2</v>
      </c>
      <c r="I5825" s="593">
        <v>3</v>
      </c>
      <c r="J5825" s="678" t="s">
        <v>183</v>
      </c>
      <c r="K5825" s="678"/>
      <c r="L5825" s="727" t="s">
        <v>130</v>
      </c>
      <c r="M5825" s="593" t="s">
        <v>1832</v>
      </c>
      <c r="N5825" s="593">
        <v>0.4</v>
      </c>
      <c r="O5825" s="593" t="s">
        <v>72</v>
      </c>
      <c r="P5825" s="593" t="s">
        <v>1833</v>
      </c>
      <c r="Q5825" s="685" t="s">
        <v>1834</v>
      </c>
      <c r="R5825" s="668">
        <v>1.21</v>
      </c>
      <c r="S5825" s="668">
        <v>0.49</v>
      </c>
      <c r="T5825" s="707">
        <v>1.7</v>
      </c>
      <c r="U5825" s="639"/>
      <c r="V5825" s="678"/>
      <c r="W5825" s="678"/>
      <c r="X5825" s="678"/>
      <c r="Y5825" s="678"/>
      <c r="Z5825" s="678"/>
      <c r="AA5825" s="678"/>
      <c r="AB5825" s="678"/>
      <c r="AC5825" s="678"/>
      <c r="AD5825" s="762" t="s">
        <v>62</v>
      </c>
      <c r="AE5825" s="678"/>
      <c r="AF5825" s="678"/>
      <c r="AG5825" s="593"/>
    </row>
    <row r="5826" spans="1:113" s="75" customFormat="1" ht="47.25" hidden="1" x14ac:dyDescent="0.2">
      <c r="A5826" s="593" t="s">
        <v>2030</v>
      </c>
      <c r="B5826" s="593" t="s">
        <v>118</v>
      </c>
      <c r="C5826" s="593" t="s">
        <v>332</v>
      </c>
      <c r="D5826" s="630">
        <v>41716</v>
      </c>
      <c r="E5826" s="635" t="s">
        <v>1835</v>
      </c>
      <c r="F5826" s="630">
        <v>41716</v>
      </c>
      <c r="G5826" s="635" t="s">
        <v>1836</v>
      </c>
      <c r="H5826" s="682">
        <f>G5826-E5826</f>
        <v>1.2499999999999983E-2</v>
      </c>
      <c r="I5826" s="593">
        <v>1</v>
      </c>
      <c r="J5826" s="639" t="s">
        <v>183</v>
      </c>
      <c r="K5826" s="639"/>
      <c r="L5826" s="719" t="s">
        <v>126</v>
      </c>
      <c r="M5826" s="639" t="s">
        <v>345</v>
      </c>
      <c r="N5826" s="593">
        <v>0.4</v>
      </c>
      <c r="O5826" s="593" t="s">
        <v>71</v>
      </c>
      <c r="P5826" s="639" t="s">
        <v>71</v>
      </c>
      <c r="Q5826" s="634" t="s">
        <v>794</v>
      </c>
      <c r="R5826" s="668">
        <v>0.57999999999999996</v>
      </c>
      <c r="S5826" s="668">
        <v>0.2</v>
      </c>
      <c r="T5826" s="668">
        <v>0.78</v>
      </c>
      <c r="U5826" s="639" t="s">
        <v>88</v>
      </c>
      <c r="V5826" s="678"/>
      <c r="W5826" s="678"/>
      <c r="X5826" s="678"/>
      <c r="Y5826" s="678"/>
      <c r="Z5826" s="678"/>
      <c r="AA5826" s="678"/>
      <c r="AB5826" s="678"/>
      <c r="AC5826" s="678"/>
      <c r="AD5826" s="593" t="s">
        <v>61</v>
      </c>
      <c r="AE5826" s="678"/>
      <c r="AF5826" s="678"/>
      <c r="AG5826" s="593"/>
      <c r="AH5826" s="595" t="s">
        <v>388</v>
      </c>
      <c r="AI5826" s="595"/>
      <c r="AJ5826" s="22"/>
      <c r="AK5826" s="161"/>
      <c r="AL5826" s="69"/>
      <c r="AM5826" s="69"/>
      <c r="AN5826" s="69"/>
      <c r="AO5826" s="69"/>
      <c r="AP5826" s="69"/>
      <c r="AQ5826" s="69"/>
      <c r="AR5826" s="69"/>
      <c r="AS5826" s="69"/>
      <c r="AT5826" s="69"/>
      <c r="AU5826" s="69"/>
      <c r="AV5826" s="69"/>
      <c r="AW5826" s="69"/>
      <c r="AX5826" s="69"/>
      <c r="AY5826" s="69"/>
      <c r="AZ5826" s="69"/>
      <c r="BA5826" s="69"/>
      <c r="BB5826" s="69"/>
      <c r="BC5826" s="69"/>
      <c r="BD5826" s="69"/>
      <c r="BE5826" s="69"/>
      <c r="BF5826" s="69"/>
      <c r="BG5826" s="69"/>
      <c r="BH5826" s="69"/>
      <c r="BI5826" s="69"/>
      <c r="BJ5826" s="69"/>
      <c r="BK5826" s="69"/>
      <c r="BL5826" s="69"/>
      <c r="BM5826" s="69"/>
      <c r="BN5826" s="69"/>
      <c r="BO5826" s="69"/>
      <c r="BP5826" s="69"/>
      <c r="BQ5826" s="69"/>
      <c r="BR5826" s="69"/>
      <c r="BS5826" s="69"/>
      <c r="BT5826" s="69"/>
      <c r="BU5826" s="69"/>
      <c r="BV5826" s="69"/>
      <c r="BW5826" s="69"/>
      <c r="BX5826" s="69"/>
      <c r="BY5826" s="69"/>
      <c r="BZ5826" s="69"/>
      <c r="CA5826" s="69"/>
      <c r="CB5826" s="69"/>
      <c r="CC5826" s="69"/>
      <c r="CD5826" s="69"/>
      <c r="CE5826" s="69"/>
      <c r="CF5826" s="69"/>
      <c r="CG5826" s="69"/>
      <c r="CH5826" s="69"/>
      <c r="CI5826" s="69"/>
      <c r="CJ5826" s="69"/>
      <c r="CK5826" s="69"/>
      <c r="CL5826" s="69"/>
      <c r="CM5826" s="69"/>
      <c r="CN5826" s="69"/>
      <c r="CO5826" s="69"/>
      <c r="CP5826" s="69"/>
      <c r="CQ5826" s="69"/>
      <c r="CR5826" s="69"/>
      <c r="CS5826" s="69"/>
      <c r="CT5826" s="69"/>
      <c r="CU5826" s="69"/>
      <c r="CV5826" s="69"/>
      <c r="CW5826" s="69"/>
      <c r="CX5826" s="69"/>
      <c r="CY5826" s="69"/>
      <c r="CZ5826" s="69"/>
      <c r="DA5826" s="69"/>
      <c r="DB5826" s="69"/>
      <c r="DC5826" s="69"/>
      <c r="DD5826" s="69"/>
      <c r="DE5826" s="69"/>
      <c r="DF5826" s="69"/>
      <c r="DG5826" s="69"/>
      <c r="DH5826" s="69"/>
      <c r="DI5826" s="69"/>
    </row>
    <row r="5827" spans="1:113" s="75" customFormat="1" ht="77.25" hidden="1" customHeight="1" x14ac:dyDescent="0.2">
      <c r="A5827" s="593" t="s">
        <v>2030</v>
      </c>
      <c r="B5827" s="593" t="s">
        <v>118</v>
      </c>
      <c r="C5827" s="593" t="s">
        <v>337</v>
      </c>
      <c r="D5827" s="630">
        <v>41717</v>
      </c>
      <c r="E5827" s="635">
        <v>0.77638888888888891</v>
      </c>
      <c r="F5827" s="630">
        <v>41717</v>
      </c>
      <c r="G5827" s="635">
        <v>0.77638888888888891</v>
      </c>
      <c r="H5827" s="682">
        <f>G5827-E5827</f>
        <v>0</v>
      </c>
      <c r="I5827" s="593">
        <v>3</v>
      </c>
      <c r="J5827" s="593" t="s">
        <v>338</v>
      </c>
      <c r="K5827" s="593" t="s">
        <v>132</v>
      </c>
      <c r="L5827" s="593" t="s">
        <v>128</v>
      </c>
      <c r="M5827" s="593" t="s">
        <v>1837</v>
      </c>
      <c r="N5827" s="593" t="s">
        <v>103</v>
      </c>
      <c r="O5827" s="593" t="s">
        <v>66</v>
      </c>
      <c r="P5827" s="593" t="s">
        <v>1837</v>
      </c>
      <c r="Q5827" s="634" t="s">
        <v>1838</v>
      </c>
      <c r="R5827" s="640">
        <v>0.5</v>
      </c>
      <c r="S5827" s="640"/>
      <c r="T5827" s="640">
        <v>0.5</v>
      </c>
      <c r="U5827" s="593" t="s">
        <v>75</v>
      </c>
      <c r="V5827" s="678"/>
      <c r="W5827" s="678"/>
      <c r="X5827" s="678"/>
      <c r="Y5827" s="678"/>
      <c r="Z5827" s="678"/>
      <c r="AA5827" s="678"/>
      <c r="AB5827" s="678"/>
      <c r="AC5827" s="678"/>
      <c r="AD5827" s="762" t="s">
        <v>52</v>
      </c>
      <c r="AE5827" s="678"/>
      <c r="AF5827" s="678"/>
      <c r="AG5827" s="593"/>
      <c r="AH5827" s="595"/>
      <c r="AI5827" s="595"/>
      <c r="AJ5827" s="3" t="s">
        <v>2261</v>
      </c>
      <c r="AK5827" s="161"/>
      <c r="AL5827" s="69"/>
      <c r="AM5827" s="69"/>
      <c r="AN5827" s="69"/>
      <c r="AO5827" s="69"/>
      <c r="AP5827" s="69"/>
      <c r="AQ5827" s="69"/>
      <c r="AR5827" s="69"/>
      <c r="AS5827" s="69"/>
      <c r="AT5827" s="69"/>
      <c r="AU5827" s="69"/>
      <c r="AV5827" s="69"/>
      <c r="AW5827" s="69"/>
      <c r="AX5827" s="69"/>
      <c r="AY5827" s="69"/>
      <c r="AZ5827" s="69"/>
      <c r="BA5827" s="69"/>
      <c r="BB5827" s="69"/>
      <c r="BC5827" s="69"/>
      <c r="BD5827" s="69"/>
      <c r="BE5827" s="69"/>
      <c r="BF5827" s="69"/>
      <c r="BG5827" s="69"/>
      <c r="BH5827" s="69"/>
      <c r="BI5827" s="69"/>
      <c r="BJ5827" s="69"/>
      <c r="BK5827" s="69"/>
      <c r="BL5827" s="69"/>
      <c r="BM5827" s="69"/>
      <c r="BN5827" s="69"/>
      <c r="BO5827" s="69"/>
      <c r="BP5827" s="69"/>
      <c r="BQ5827" s="69"/>
      <c r="BR5827" s="69"/>
      <c r="BS5827" s="69"/>
      <c r="BT5827" s="69"/>
      <c r="BU5827" s="69"/>
      <c r="BV5827" s="69"/>
      <c r="BW5827" s="69"/>
      <c r="BX5827" s="69"/>
      <c r="BY5827" s="69"/>
      <c r="BZ5827" s="69"/>
      <c r="CA5827" s="69"/>
      <c r="CB5827" s="69"/>
      <c r="CC5827" s="69"/>
      <c r="CD5827" s="69"/>
      <c r="CE5827" s="69"/>
      <c r="CF5827" s="69"/>
      <c r="CG5827" s="69"/>
      <c r="CH5827" s="69"/>
      <c r="CI5827" s="69"/>
      <c r="CJ5827" s="69"/>
      <c r="CK5827" s="69"/>
      <c r="CL5827" s="69"/>
      <c r="CM5827" s="69"/>
      <c r="CN5827" s="69"/>
      <c r="CO5827" s="69"/>
      <c r="CP5827" s="69"/>
      <c r="CQ5827" s="69"/>
      <c r="CR5827" s="69"/>
      <c r="CS5827" s="69"/>
      <c r="CT5827" s="69"/>
      <c r="CU5827" s="69"/>
      <c r="CV5827" s="69"/>
      <c r="CW5827" s="69"/>
      <c r="CX5827" s="69"/>
      <c r="CY5827" s="69"/>
      <c r="CZ5827" s="69"/>
      <c r="DA5827" s="69"/>
      <c r="DB5827" s="69"/>
      <c r="DC5827" s="69"/>
      <c r="DD5827" s="69"/>
      <c r="DE5827" s="69"/>
      <c r="DF5827" s="69"/>
      <c r="DG5827" s="69"/>
      <c r="DH5827" s="69"/>
      <c r="DI5827" s="69"/>
    </row>
    <row r="5828" spans="1:113" s="75" customFormat="1" hidden="1" x14ac:dyDescent="0.2">
      <c r="A5828" s="593" t="s">
        <v>2030</v>
      </c>
      <c r="B5828" s="593" t="s">
        <v>118</v>
      </c>
      <c r="C5828" s="593" t="s">
        <v>337</v>
      </c>
      <c r="D5828" s="630">
        <v>41718</v>
      </c>
      <c r="E5828" s="678" t="s">
        <v>183</v>
      </c>
      <c r="F5828" s="630" t="s">
        <v>183</v>
      </c>
      <c r="G5828" s="678" t="s">
        <v>183</v>
      </c>
      <c r="H5828" s="901"/>
      <c r="I5828" s="678" t="s">
        <v>183</v>
      </c>
      <c r="J5828" s="678" t="s">
        <v>183</v>
      </c>
      <c r="K5828" s="678" t="s">
        <v>183</v>
      </c>
      <c r="L5828" s="678" t="s">
        <v>183</v>
      </c>
      <c r="M5828" s="678" t="s">
        <v>183</v>
      </c>
      <c r="N5828" s="678" t="s">
        <v>183</v>
      </c>
      <c r="O5828" s="678"/>
      <c r="P5828" s="678" t="s">
        <v>183</v>
      </c>
      <c r="Q5828" s="634" t="s">
        <v>183</v>
      </c>
      <c r="R5828" s="678"/>
      <c r="S5828" s="678"/>
      <c r="T5828" s="678"/>
      <c r="U5828" s="678" t="s">
        <v>183</v>
      </c>
      <c r="V5828" s="678" t="s">
        <v>183</v>
      </c>
      <c r="W5828" s="678" t="s">
        <v>183</v>
      </c>
      <c r="X5828" s="678" t="s">
        <v>183</v>
      </c>
      <c r="Y5828" s="678" t="s">
        <v>183</v>
      </c>
      <c r="Z5828" s="678" t="s">
        <v>183</v>
      </c>
      <c r="AA5828" s="678" t="s">
        <v>183</v>
      </c>
      <c r="AB5828" s="678" t="s">
        <v>183</v>
      </c>
      <c r="AC5828" s="678" t="s">
        <v>183</v>
      </c>
      <c r="AD5828" s="762" t="s">
        <v>183</v>
      </c>
      <c r="AE5828" s="678" t="s">
        <v>183</v>
      </c>
      <c r="AF5828" s="678" t="s">
        <v>183</v>
      </c>
      <c r="AG5828" s="593" t="s">
        <v>200</v>
      </c>
      <c r="AH5828" s="595"/>
      <c r="AI5828" s="595"/>
      <c r="AJ5828" s="22"/>
      <c r="AK5828" s="161"/>
      <c r="AL5828" s="69"/>
      <c r="AM5828" s="69"/>
      <c r="AN5828" s="69"/>
      <c r="AO5828" s="69"/>
      <c r="AP5828" s="69"/>
      <c r="AQ5828" s="69"/>
      <c r="AR5828" s="69"/>
      <c r="AS5828" s="69"/>
      <c r="AT5828" s="69"/>
      <c r="AU5828" s="69"/>
      <c r="AV5828" s="69"/>
      <c r="AW5828" s="69"/>
      <c r="AX5828" s="69"/>
      <c r="AY5828" s="69"/>
      <c r="AZ5828" s="69"/>
      <c r="BA5828" s="69"/>
      <c r="BB5828" s="69"/>
      <c r="BC5828" s="69"/>
      <c r="BD5828" s="69"/>
      <c r="BE5828" s="69"/>
      <c r="BF5828" s="69"/>
      <c r="BG5828" s="69"/>
      <c r="BH5828" s="69"/>
      <c r="BI5828" s="69"/>
      <c r="BJ5828" s="69"/>
      <c r="BK5828" s="69"/>
      <c r="BL5828" s="69"/>
      <c r="BM5828" s="69"/>
      <c r="BN5828" s="69"/>
      <c r="BO5828" s="69"/>
      <c r="BP5828" s="69"/>
      <c r="BQ5828" s="69"/>
      <c r="BR5828" s="69"/>
      <c r="BS5828" s="69"/>
      <c r="BT5828" s="69"/>
      <c r="BU5828" s="69"/>
      <c r="BV5828" s="69"/>
      <c r="BW5828" s="69"/>
      <c r="BX5828" s="69"/>
      <c r="BY5828" s="69"/>
      <c r="BZ5828" s="69"/>
      <c r="CA5828" s="69"/>
      <c r="CB5828" s="69"/>
      <c r="CC5828" s="69"/>
      <c r="CD5828" s="69"/>
      <c r="CE5828" s="69"/>
      <c r="CF5828" s="69"/>
      <c r="CG5828" s="69"/>
      <c r="CH5828" s="69"/>
      <c r="CI5828" s="69"/>
      <c r="CJ5828" s="69"/>
      <c r="CK5828" s="69"/>
      <c r="CL5828" s="69"/>
      <c r="CM5828" s="69"/>
      <c r="CN5828" s="69"/>
      <c r="CO5828" s="69"/>
      <c r="CP5828" s="69"/>
      <c r="CQ5828" s="69"/>
      <c r="CR5828" s="69"/>
      <c r="CS5828" s="69"/>
      <c r="CT5828" s="69"/>
      <c r="CU5828" s="69"/>
      <c r="CV5828" s="69"/>
      <c r="CW5828" s="69"/>
      <c r="CX5828" s="69"/>
      <c r="CY5828" s="69"/>
      <c r="CZ5828" s="69"/>
      <c r="DA5828" s="69"/>
      <c r="DB5828" s="69"/>
      <c r="DC5828" s="69"/>
      <c r="DD5828" s="69"/>
      <c r="DE5828" s="69"/>
      <c r="DF5828" s="69"/>
      <c r="DG5828" s="69"/>
      <c r="DH5828" s="69"/>
      <c r="DI5828" s="69"/>
    </row>
    <row r="5829" spans="1:113" s="75" customFormat="1" hidden="1" x14ac:dyDescent="0.2">
      <c r="A5829" s="593" t="s">
        <v>2030</v>
      </c>
      <c r="B5829" s="593" t="s">
        <v>118</v>
      </c>
      <c r="C5829" s="593" t="s">
        <v>337</v>
      </c>
      <c r="D5829" s="630">
        <v>41719</v>
      </c>
      <c r="E5829" s="678" t="s">
        <v>183</v>
      </c>
      <c r="F5829" s="630" t="s">
        <v>183</v>
      </c>
      <c r="G5829" s="678" t="s">
        <v>183</v>
      </c>
      <c r="H5829" s="901"/>
      <c r="I5829" s="678" t="s">
        <v>183</v>
      </c>
      <c r="J5829" s="678" t="s">
        <v>183</v>
      </c>
      <c r="K5829" s="678" t="s">
        <v>183</v>
      </c>
      <c r="L5829" s="678" t="s">
        <v>183</v>
      </c>
      <c r="M5829" s="678" t="s">
        <v>183</v>
      </c>
      <c r="N5829" s="678" t="s">
        <v>183</v>
      </c>
      <c r="O5829" s="678"/>
      <c r="P5829" s="678" t="s">
        <v>183</v>
      </c>
      <c r="Q5829" s="634" t="s">
        <v>183</v>
      </c>
      <c r="R5829" s="678"/>
      <c r="S5829" s="678"/>
      <c r="T5829" s="678"/>
      <c r="U5829" s="678" t="s">
        <v>183</v>
      </c>
      <c r="V5829" s="678" t="s">
        <v>183</v>
      </c>
      <c r="W5829" s="678" t="s">
        <v>183</v>
      </c>
      <c r="X5829" s="678" t="s">
        <v>183</v>
      </c>
      <c r="Y5829" s="678" t="s">
        <v>183</v>
      </c>
      <c r="Z5829" s="678" t="s">
        <v>183</v>
      </c>
      <c r="AA5829" s="678" t="s">
        <v>183</v>
      </c>
      <c r="AB5829" s="678" t="s">
        <v>183</v>
      </c>
      <c r="AC5829" s="678" t="s">
        <v>183</v>
      </c>
      <c r="AD5829" s="762" t="s">
        <v>183</v>
      </c>
      <c r="AE5829" s="678" t="s">
        <v>183</v>
      </c>
      <c r="AF5829" s="678" t="s">
        <v>183</v>
      </c>
      <c r="AG5829" s="593" t="s">
        <v>200</v>
      </c>
      <c r="AH5829" s="595"/>
      <c r="AI5829" s="595"/>
      <c r="AJ5829" s="22"/>
      <c r="AK5829" s="161"/>
      <c r="AL5829" s="69"/>
      <c r="AM5829" s="69"/>
      <c r="AN5829" s="69"/>
      <c r="AO5829" s="69"/>
      <c r="AP5829" s="69"/>
      <c r="AQ5829" s="69"/>
      <c r="AR5829" s="69"/>
      <c r="AS5829" s="69"/>
      <c r="AT5829" s="69"/>
      <c r="AU5829" s="69"/>
      <c r="AV5829" s="69"/>
      <c r="AW5829" s="69"/>
      <c r="AX5829" s="69"/>
      <c r="AY5829" s="69"/>
      <c r="AZ5829" s="69"/>
      <c r="BA5829" s="69"/>
      <c r="BB5829" s="69"/>
      <c r="BC5829" s="69"/>
      <c r="BD5829" s="69"/>
      <c r="BE5829" s="69"/>
      <c r="BF5829" s="69"/>
      <c r="BG5829" s="69"/>
      <c r="BH5829" s="69"/>
      <c r="BI5829" s="69"/>
      <c r="BJ5829" s="69"/>
      <c r="BK5829" s="69"/>
      <c r="BL5829" s="69"/>
      <c r="BM5829" s="69"/>
      <c r="BN5829" s="69"/>
      <c r="BO5829" s="69"/>
      <c r="BP5829" s="69"/>
      <c r="BQ5829" s="69"/>
      <c r="BR5829" s="69"/>
      <c r="BS5829" s="69"/>
      <c r="BT5829" s="69"/>
      <c r="BU5829" s="69"/>
      <c r="BV5829" s="69"/>
      <c r="BW5829" s="69"/>
      <c r="BX5829" s="69"/>
      <c r="BY5829" s="69"/>
      <c r="BZ5829" s="69"/>
      <c r="CA5829" s="69"/>
      <c r="CB5829" s="69"/>
      <c r="CC5829" s="69"/>
      <c r="CD5829" s="69"/>
      <c r="CE5829" s="69"/>
      <c r="CF5829" s="69"/>
      <c r="CG5829" s="69"/>
      <c r="CH5829" s="69"/>
      <c r="CI5829" s="69"/>
      <c r="CJ5829" s="69"/>
      <c r="CK5829" s="69"/>
      <c r="CL5829" s="69"/>
      <c r="CM5829" s="69"/>
      <c r="CN5829" s="69"/>
      <c r="CO5829" s="69"/>
      <c r="CP5829" s="69"/>
      <c r="CQ5829" s="69"/>
      <c r="CR5829" s="69"/>
      <c r="CS5829" s="69"/>
      <c r="CT5829" s="69"/>
      <c r="CU5829" s="69"/>
      <c r="CV5829" s="69"/>
      <c r="CW5829" s="69"/>
      <c r="CX5829" s="69"/>
      <c r="CY5829" s="69"/>
      <c r="CZ5829" s="69"/>
      <c r="DA5829" s="69"/>
      <c r="DB5829" s="69"/>
      <c r="DC5829" s="69"/>
      <c r="DD5829" s="69"/>
      <c r="DE5829" s="69"/>
      <c r="DF5829" s="69"/>
      <c r="DG5829" s="69"/>
      <c r="DH5829" s="69"/>
      <c r="DI5829" s="69"/>
    </row>
    <row r="5830" spans="1:113" s="75" customFormat="1" ht="110.25" hidden="1" x14ac:dyDescent="0.2">
      <c r="A5830" s="593" t="s">
        <v>2030</v>
      </c>
      <c r="B5830" s="593" t="s">
        <v>118</v>
      </c>
      <c r="C5830" s="593" t="s">
        <v>337</v>
      </c>
      <c r="D5830" s="630">
        <v>41720</v>
      </c>
      <c r="E5830" s="613">
        <v>0.78611111111111109</v>
      </c>
      <c r="F5830" s="630">
        <v>41720</v>
      </c>
      <c r="G5830" s="613">
        <v>0.78611111111111109</v>
      </c>
      <c r="H5830" s="682">
        <v>0</v>
      </c>
      <c r="I5830" s="593">
        <v>13</v>
      </c>
      <c r="J5830" s="593" t="s">
        <v>338</v>
      </c>
      <c r="K5830" s="593" t="s">
        <v>132</v>
      </c>
      <c r="L5830" s="593" t="s">
        <v>127</v>
      </c>
      <c r="M5830" s="593" t="s">
        <v>795</v>
      </c>
      <c r="N5830" s="593" t="s">
        <v>103</v>
      </c>
      <c r="O5830" s="593" t="s">
        <v>66</v>
      </c>
      <c r="P5830" s="593" t="s">
        <v>795</v>
      </c>
      <c r="Q5830" s="634" t="s">
        <v>1897</v>
      </c>
      <c r="R5830" s="668">
        <v>0.59</v>
      </c>
      <c r="S5830" s="668">
        <v>0.14000000000000001</v>
      </c>
      <c r="T5830" s="668">
        <v>0.73</v>
      </c>
      <c r="U5830" s="593" t="s">
        <v>75</v>
      </c>
      <c r="V5830" s="678" t="s">
        <v>183</v>
      </c>
      <c r="W5830" s="678" t="s">
        <v>183</v>
      </c>
      <c r="X5830" s="678" t="s">
        <v>183</v>
      </c>
      <c r="Y5830" s="678" t="s">
        <v>183</v>
      </c>
      <c r="Z5830" s="678" t="s">
        <v>183</v>
      </c>
      <c r="AA5830" s="678" t="s">
        <v>183</v>
      </c>
      <c r="AB5830" s="678" t="s">
        <v>183</v>
      </c>
      <c r="AC5830" s="678" t="s">
        <v>183</v>
      </c>
      <c r="AD5830" s="742" t="s">
        <v>57</v>
      </c>
      <c r="AE5830" s="678" t="s">
        <v>183</v>
      </c>
      <c r="AF5830" s="678" t="s">
        <v>183</v>
      </c>
      <c r="AG5830" s="593"/>
      <c r="AH5830" s="595"/>
      <c r="AI5830" s="595" t="s">
        <v>387</v>
      </c>
      <c r="AJ5830" s="3" t="s">
        <v>2261</v>
      </c>
      <c r="AK5830" s="161"/>
      <c r="AL5830" s="69"/>
      <c r="AM5830" s="69"/>
      <c r="AN5830" s="69"/>
      <c r="AO5830" s="69"/>
      <c r="AP5830" s="69"/>
      <c r="AQ5830" s="69"/>
      <c r="AR5830" s="69"/>
      <c r="AS5830" s="69"/>
      <c r="AT5830" s="69"/>
      <c r="AU5830" s="69"/>
      <c r="AV5830" s="69"/>
      <c r="AW5830" s="69"/>
      <c r="AX5830" s="69"/>
      <c r="AY5830" s="69"/>
      <c r="AZ5830" s="69"/>
      <c r="BA5830" s="69"/>
      <c r="BB5830" s="69"/>
      <c r="BC5830" s="69"/>
      <c r="BD5830" s="69"/>
      <c r="BE5830" s="69"/>
      <c r="BF5830" s="69"/>
      <c r="BG5830" s="69"/>
      <c r="BH5830" s="69"/>
      <c r="BI5830" s="69"/>
      <c r="BJ5830" s="69"/>
      <c r="BK5830" s="69"/>
      <c r="BL5830" s="69"/>
      <c r="BM5830" s="69"/>
      <c r="BN5830" s="69"/>
      <c r="BO5830" s="69"/>
      <c r="BP5830" s="69"/>
      <c r="BQ5830" s="69"/>
      <c r="BR5830" s="69"/>
      <c r="BS5830" s="69"/>
      <c r="BT5830" s="69"/>
      <c r="BU5830" s="69"/>
      <c r="BV5830" s="69"/>
      <c r="BW5830" s="69"/>
      <c r="BX5830" s="69"/>
      <c r="BY5830" s="69"/>
      <c r="BZ5830" s="69"/>
      <c r="CA5830" s="69"/>
      <c r="CB5830" s="69"/>
      <c r="CC5830" s="69"/>
      <c r="CD5830" s="69"/>
      <c r="CE5830" s="69"/>
      <c r="CF5830" s="69"/>
      <c r="CG5830" s="69"/>
      <c r="CH5830" s="69"/>
      <c r="CI5830" s="69"/>
      <c r="CJ5830" s="69"/>
      <c r="CK5830" s="69"/>
      <c r="CL5830" s="69"/>
      <c r="CM5830" s="69"/>
      <c r="CN5830" s="69"/>
      <c r="CO5830" s="69"/>
      <c r="CP5830" s="69"/>
      <c r="CQ5830" s="69"/>
      <c r="CR5830" s="69"/>
      <c r="CS5830" s="69"/>
      <c r="CT5830" s="69"/>
      <c r="CU5830" s="69"/>
      <c r="CV5830" s="69"/>
      <c r="CW5830" s="69"/>
      <c r="CX5830" s="69"/>
      <c r="CY5830" s="69"/>
      <c r="CZ5830" s="69"/>
      <c r="DA5830" s="69"/>
      <c r="DB5830" s="69"/>
      <c r="DC5830" s="69"/>
      <c r="DD5830" s="69"/>
      <c r="DE5830" s="69"/>
      <c r="DF5830" s="69"/>
      <c r="DG5830" s="69"/>
      <c r="DH5830" s="69"/>
      <c r="DI5830" s="69"/>
    </row>
    <row r="5831" spans="1:113" s="75" customFormat="1" ht="141.75" hidden="1" x14ac:dyDescent="0.2">
      <c r="A5831" s="593" t="s">
        <v>2030</v>
      </c>
      <c r="B5831" s="593" t="s">
        <v>118</v>
      </c>
      <c r="C5831" s="593" t="s">
        <v>337</v>
      </c>
      <c r="D5831" s="630">
        <v>41721</v>
      </c>
      <c r="E5831" s="613">
        <v>0.7715277777777777</v>
      </c>
      <c r="F5831" s="630">
        <v>41721</v>
      </c>
      <c r="G5831" s="613">
        <v>0.94444444444444453</v>
      </c>
      <c r="H5831" s="682">
        <v>0.17291666666666669</v>
      </c>
      <c r="I5831" s="593">
        <v>12</v>
      </c>
      <c r="J5831" s="593" t="s">
        <v>1036</v>
      </c>
      <c r="K5831" s="593" t="s">
        <v>134</v>
      </c>
      <c r="L5831" s="593" t="s">
        <v>127</v>
      </c>
      <c r="M5831" s="593" t="s">
        <v>1898</v>
      </c>
      <c r="N5831" s="593" t="s">
        <v>103</v>
      </c>
      <c r="O5831" s="593" t="s">
        <v>66</v>
      </c>
      <c r="P5831" s="593" t="s">
        <v>1898</v>
      </c>
      <c r="Q5831" s="634" t="s">
        <v>1899</v>
      </c>
      <c r="R5831" s="668">
        <v>21.6</v>
      </c>
      <c r="S5831" s="668">
        <v>6.8</v>
      </c>
      <c r="T5831" s="668">
        <v>28.4</v>
      </c>
      <c r="U5831" s="593" t="s">
        <v>75</v>
      </c>
      <c r="V5831" s="678" t="s">
        <v>183</v>
      </c>
      <c r="W5831" s="678" t="s">
        <v>183</v>
      </c>
      <c r="X5831" s="678" t="s">
        <v>183</v>
      </c>
      <c r="Y5831" s="678" t="s">
        <v>183</v>
      </c>
      <c r="Z5831" s="678" t="s">
        <v>183</v>
      </c>
      <c r="AA5831" s="678" t="s">
        <v>183</v>
      </c>
      <c r="AB5831" s="678" t="s">
        <v>183</v>
      </c>
      <c r="AC5831" s="678" t="s">
        <v>183</v>
      </c>
      <c r="AD5831" s="742" t="s">
        <v>57</v>
      </c>
      <c r="AE5831" s="678" t="s">
        <v>183</v>
      </c>
      <c r="AF5831" s="678" t="s">
        <v>183</v>
      </c>
      <c r="AG5831" s="593"/>
      <c r="AH5831" s="595"/>
      <c r="AI5831" s="595" t="s">
        <v>387</v>
      </c>
      <c r="AJ5831" s="22"/>
      <c r="AK5831" s="161"/>
      <c r="AL5831" s="69"/>
      <c r="AM5831" s="69"/>
      <c r="AN5831" s="69"/>
      <c r="AO5831" s="69"/>
      <c r="AP5831" s="69"/>
      <c r="AQ5831" s="69"/>
      <c r="AR5831" s="69"/>
      <c r="AS5831" s="69"/>
      <c r="AT5831" s="69"/>
      <c r="AU5831" s="69"/>
      <c r="AV5831" s="69"/>
      <c r="AW5831" s="69"/>
      <c r="AX5831" s="69"/>
      <c r="AY5831" s="69"/>
      <c r="AZ5831" s="69"/>
      <c r="BA5831" s="69"/>
      <c r="BB5831" s="69"/>
      <c r="BC5831" s="69"/>
      <c r="BD5831" s="69"/>
      <c r="BE5831" s="69"/>
      <c r="BF5831" s="69"/>
      <c r="BG5831" s="69"/>
      <c r="BH5831" s="69"/>
      <c r="BI5831" s="69"/>
      <c r="BJ5831" s="69"/>
      <c r="BK5831" s="69"/>
      <c r="BL5831" s="69"/>
      <c r="BM5831" s="69"/>
      <c r="BN5831" s="69"/>
      <c r="BO5831" s="69"/>
      <c r="BP5831" s="69"/>
      <c r="BQ5831" s="69"/>
      <c r="BR5831" s="69"/>
      <c r="BS5831" s="69"/>
      <c r="BT5831" s="69"/>
      <c r="BU5831" s="69"/>
      <c r="BV5831" s="69"/>
      <c r="BW5831" s="69"/>
      <c r="BX5831" s="69"/>
      <c r="BY5831" s="69"/>
      <c r="BZ5831" s="69"/>
      <c r="CA5831" s="69"/>
      <c r="CB5831" s="69"/>
      <c r="CC5831" s="69"/>
      <c r="CD5831" s="69"/>
      <c r="CE5831" s="69"/>
      <c r="CF5831" s="69"/>
      <c r="CG5831" s="69"/>
      <c r="CH5831" s="69"/>
      <c r="CI5831" s="69"/>
      <c r="CJ5831" s="69"/>
      <c r="CK5831" s="69"/>
      <c r="CL5831" s="69"/>
      <c r="CM5831" s="69"/>
      <c r="CN5831" s="69"/>
      <c r="CO5831" s="69"/>
      <c r="CP5831" s="69"/>
      <c r="CQ5831" s="69"/>
      <c r="CR5831" s="69"/>
      <c r="CS5831" s="69"/>
      <c r="CT5831" s="69"/>
      <c r="CU5831" s="69"/>
      <c r="CV5831" s="69"/>
      <c r="CW5831" s="69"/>
      <c r="CX5831" s="69"/>
      <c r="CY5831" s="69"/>
      <c r="CZ5831" s="69"/>
      <c r="DA5831" s="69"/>
      <c r="DB5831" s="69"/>
      <c r="DC5831" s="69"/>
      <c r="DD5831" s="69"/>
      <c r="DE5831" s="69"/>
      <c r="DF5831" s="69"/>
      <c r="DG5831" s="69"/>
      <c r="DH5831" s="69"/>
      <c r="DI5831" s="69"/>
    </row>
    <row r="5832" spans="1:113" s="75" customFormat="1" ht="141.75" hidden="1" x14ac:dyDescent="0.25">
      <c r="A5832" s="593" t="s">
        <v>2030</v>
      </c>
      <c r="B5832" s="593" t="s">
        <v>118</v>
      </c>
      <c r="C5832" s="593" t="s">
        <v>337</v>
      </c>
      <c r="D5832" s="630">
        <v>41723</v>
      </c>
      <c r="E5832" s="613">
        <v>0.70208333333333339</v>
      </c>
      <c r="F5832" s="630">
        <v>41723</v>
      </c>
      <c r="G5832" s="613">
        <v>0.70208333333333339</v>
      </c>
      <c r="H5832" s="682">
        <v>0</v>
      </c>
      <c r="I5832" s="593">
        <v>11</v>
      </c>
      <c r="J5832" s="593" t="s">
        <v>1960</v>
      </c>
      <c r="K5832" s="593" t="s">
        <v>132</v>
      </c>
      <c r="L5832" s="593" t="s">
        <v>130</v>
      </c>
      <c r="M5832" s="593" t="s">
        <v>1961</v>
      </c>
      <c r="N5832" s="593">
        <v>35</v>
      </c>
      <c r="O5832" s="593" t="s">
        <v>63</v>
      </c>
      <c r="P5832" s="593" t="s">
        <v>1962</v>
      </c>
      <c r="Q5832" s="685" t="s">
        <v>1963</v>
      </c>
      <c r="R5832" s="668">
        <v>0.7</v>
      </c>
      <c r="S5832" s="668">
        <v>2.58</v>
      </c>
      <c r="T5832" s="668">
        <v>3.28</v>
      </c>
      <c r="U5832" s="593" t="s">
        <v>78</v>
      </c>
      <c r="V5832" s="678" t="s">
        <v>183</v>
      </c>
      <c r="W5832" s="678" t="s">
        <v>183</v>
      </c>
      <c r="X5832" s="678" t="s">
        <v>183</v>
      </c>
      <c r="Y5832" s="678" t="s">
        <v>183</v>
      </c>
      <c r="Z5832" s="678" t="s">
        <v>183</v>
      </c>
      <c r="AA5832" s="678" t="s">
        <v>183</v>
      </c>
      <c r="AB5832" s="678" t="s">
        <v>183</v>
      </c>
      <c r="AC5832" s="678" t="s">
        <v>183</v>
      </c>
      <c r="AD5832" s="612" t="s">
        <v>56</v>
      </c>
      <c r="AE5832" s="678" t="s">
        <v>183</v>
      </c>
      <c r="AF5832" s="678" t="s">
        <v>183</v>
      </c>
      <c r="AG5832" s="1456"/>
      <c r="AH5832" s="595"/>
      <c r="AI5832" s="595"/>
      <c r="AJ5832" s="3" t="s">
        <v>2261</v>
      </c>
      <c r="AK5832" s="161"/>
      <c r="AL5832" s="69"/>
      <c r="AM5832" s="69"/>
      <c r="AN5832" s="69"/>
      <c r="AO5832" s="69"/>
      <c r="AP5832" s="69"/>
      <c r="AQ5832" s="69"/>
      <c r="AR5832" s="69"/>
      <c r="AS5832" s="69"/>
      <c r="AT5832" s="69"/>
      <c r="AU5832" s="69"/>
      <c r="AV5832" s="69"/>
      <c r="AW5832" s="69"/>
      <c r="AX5832" s="69"/>
      <c r="AY5832" s="69"/>
      <c r="AZ5832" s="69"/>
      <c r="BA5832" s="69"/>
      <c r="BB5832" s="69"/>
      <c r="BC5832" s="69"/>
      <c r="BD5832" s="69"/>
      <c r="BE5832" s="69"/>
      <c r="BF5832" s="69"/>
      <c r="BG5832" s="69"/>
      <c r="BH5832" s="69"/>
      <c r="BI5832" s="69"/>
      <c r="BJ5832" s="69"/>
      <c r="BK5832" s="69"/>
      <c r="BL5832" s="69"/>
      <c r="BM5832" s="69"/>
      <c r="BN5832" s="69"/>
      <c r="BO5832" s="69"/>
      <c r="BP5832" s="69"/>
      <c r="BQ5832" s="69"/>
      <c r="BR5832" s="69"/>
      <c r="BS5832" s="69"/>
      <c r="BT5832" s="69"/>
      <c r="BU5832" s="69"/>
      <c r="BV5832" s="69"/>
      <c r="BW5832" s="69"/>
      <c r="BX5832" s="69"/>
      <c r="BY5832" s="69"/>
      <c r="BZ5832" s="69"/>
      <c r="CA5832" s="69"/>
      <c r="CB5832" s="69"/>
      <c r="CC5832" s="69"/>
      <c r="CD5832" s="69"/>
      <c r="CE5832" s="69"/>
      <c r="CF5832" s="69"/>
      <c r="CG5832" s="69"/>
      <c r="CH5832" s="69"/>
      <c r="CI5832" s="69"/>
      <c r="CJ5832" s="69"/>
      <c r="CK5832" s="69"/>
      <c r="CL5832" s="69"/>
      <c r="CM5832" s="69"/>
      <c r="CN5832" s="69"/>
      <c r="CO5832" s="69"/>
      <c r="CP5832" s="69"/>
      <c r="CQ5832" s="69"/>
      <c r="CR5832" s="69"/>
      <c r="CS5832" s="69"/>
      <c r="CT5832" s="69"/>
      <c r="CU5832" s="69"/>
      <c r="CV5832" s="69"/>
      <c r="CW5832" s="69"/>
      <c r="CX5832" s="69"/>
      <c r="CY5832" s="69"/>
      <c r="CZ5832" s="69"/>
      <c r="DA5832" s="69"/>
      <c r="DB5832" s="69"/>
      <c r="DC5832" s="69"/>
      <c r="DD5832" s="69"/>
      <c r="DE5832" s="69"/>
      <c r="DF5832" s="69"/>
      <c r="DG5832" s="69"/>
      <c r="DH5832" s="69"/>
      <c r="DI5832" s="69"/>
    </row>
    <row r="5833" spans="1:113" s="75" customFormat="1" ht="110.25" hidden="1" x14ac:dyDescent="0.25">
      <c r="A5833" s="593" t="s">
        <v>2030</v>
      </c>
      <c r="B5833" s="593" t="s">
        <v>118</v>
      </c>
      <c r="C5833" s="593" t="s">
        <v>337</v>
      </c>
      <c r="D5833" s="630">
        <v>41723</v>
      </c>
      <c r="E5833" s="613">
        <v>0.62291666666666667</v>
      </c>
      <c r="F5833" s="630">
        <v>41723</v>
      </c>
      <c r="G5833" s="613">
        <v>0.63194444444444442</v>
      </c>
      <c r="H5833" s="682">
        <v>9.0277777777777787E-3</v>
      </c>
      <c r="I5833" s="593">
        <v>7</v>
      </c>
      <c r="J5833" s="593" t="s">
        <v>338</v>
      </c>
      <c r="K5833" s="593" t="s">
        <v>132</v>
      </c>
      <c r="L5833" s="593" t="s">
        <v>127</v>
      </c>
      <c r="M5833" s="593" t="s">
        <v>795</v>
      </c>
      <c r="N5833" s="593" t="s">
        <v>103</v>
      </c>
      <c r="O5833" s="593" t="s">
        <v>66</v>
      </c>
      <c r="P5833" s="593" t="s">
        <v>795</v>
      </c>
      <c r="Q5833" s="634" t="s">
        <v>1959</v>
      </c>
      <c r="R5833" s="668">
        <v>0.99</v>
      </c>
      <c r="S5833" s="668">
        <v>2.6</v>
      </c>
      <c r="T5833" s="668">
        <v>3.59</v>
      </c>
      <c r="U5833" s="593" t="s">
        <v>75</v>
      </c>
      <c r="V5833" s="678" t="s">
        <v>183</v>
      </c>
      <c r="W5833" s="678" t="s">
        <v>183</v>
      </c>
      <c r="X5833" s="1825" t="s">
        <v>183</v>
      </c>
      <c r="Y5833" s="678" t="s">
        <v>183</v>
      </c>
      <c r="Z5833" s="678" t="s">
        <v>183</v>
      </c>
      <c r="AA5833" s="678" t="s">
        <v>183</v>
      </c>
      <c r="AB5833" s="678" t="s">
        <v>183</v>
      </c>
      <c r="AC5833" s="678" t="s">
        <v>183</v>
      </c>
      <c r="AD5833" s="742" t="s">
        <v>57</v>
      </c>
      <c r="AE5833" s="678" t="s">
        <v>183</v>
      </c>
      <c r="AF5833" s="678" t="s">
        <v>183</v>
      </c>
      <c r="AG5833" s="1456"/>
      <c r="AH5833" s="595"/>
      <c r="AI5833" s="595" t="s">
        <v>387</v>
      </c>
      <c r="AJ5833" s="22"/>
      <c r="AK5833" s="161"/>
      <c r="AL5833" s="69"/>
      <c r="AM5833" s="69"/>
      <c r="AN5833" s="69"/>
      <c r="AO5833" s="69"/>
      <c r="AP5833" s="69"/>
      <c r="AQ5833" s="69"/>
      <c r="AR5833" s="69"/>
      <c r="AS5833" s="69"/>
      <c r="AT5833" s="69"/>
      <c r="AU5833" s="69"/>
      <c r="AV5833" s="69"/>
      <c r="AW5833" s="69"/>
      <c r="AX5833" s="69"/>
      <c r="AY5833" s="69"/>
      <c r="AZ5833" s="69"/>
      <c r="BA5833" s="69"/>
      <c r="BB5833" s="69"/>
      <c r="BC5833" s="69"/>
      <c r="BD5833" s="69"/>
      <c r="BE5833" s="69"/>
      <c r="BF5833" s="69"/>
      <c r="BG5833" s="69"/>
      <c r="BH5833" s="69"/>
      <c r="BI5833" s="69"/>
      <c r="BJ5833" s="69"/>
      <c r="BK5833" s="69"/>
      <c r="BL5833" s="69"/>
      <c r="BM5833" s="69"/>
      <c r="BN5833" s="69"/>
      <c r="BO5833" s="69"/>
      <c r="BP5833" s="69"/>
      <c r="BQ5833" s="69"/>
      <c r="BR5833" s="69"/>
      <c r="BS5833" s="69"/>
      <c r="BT5833" s="69"/>
      <c r="BU5833" s="69"/>
      <c r="BV5833" s="69"/>
      <c r="BW5833" s="69"/>
      <c r="BX5833" s="69"/>
      <c r="BY5833" s="69"/>
      <c r="BZ5833" s="69"/>
      <c r="CA5833" s="69"/>
      <c r="CB5833" s="69"/>
      <c r="CC5833" s="69"/>
      <c r="CD5833" s="69"/>
      <c r="CE5833" s="69"/>
      <c r="CF5833" s="69"/>
      <c r="CG5833" s="69"/>
      <c r="CH5833" s="69"/>
      <c r="CI5833" s="69"/>
      <c r="CJ5833" s="69"/>
      <c r="CK5833" s="69"/>
      <c r="CL5833" s="69"/>
      <c r="CM5833" s="69"/>
      <c r="CN5833" s="69"/>
      <c r="CO5833" s="69"/>
      <c r="CP5833" s="69"/>
      <c r="CQ5833" s="69"/>
      <c r="CR5833" s="69"/>
      <c r="CS5833" s="69"/>
      <c r="CT5833" s="69"/>
      <c r="CU5833" s="69"/>
      <c r="CV5833" s="69"/>
      <c r="CW5833" s="69"/>
      <c r="CX5833" s="69"/>
      <c r="CY5833" s="69"/>
      <c r="CZ5833" s="69"/>
      <c r="DA5833" s="69"/>
      <c r="DB5833" s="69"/>
      <c r="DC5833" s="69"/>
      <c r="DD5833" s="69"/>
      <c r="DE5833" s="69"/>
      <c r="DF5833" s="69"/>
      <c r="DG5833" s="69"/>
      <c r="DH5833" s="69"/>
      <c r="DI5833" s="69"/>
    </row>
    <row r="5834" spans="1:113" s="75" customFormat="1" ht="47.25" hidden="1" x14ac:dyDescent="0.2">
      <c r="A5834" s="593" t="s">
        <v>2030</v>
      </c>
      <c r="B5834" s="593" t="s">
        <v>118</v>
      </c>
      <c r="C5834" s="593" t="s">
        <v>337</v>
      </c>
      <c r="D5834" s="630">
        <v>41723</v>
      </c>
      <c r="E5834" s="635">
        <v>1.3888888888888888E-2</v>
      </c>
      <c r="F5834" s="630">
        <v>41723</v>
      </c>
      <c r="G5834" s="635">
        <v>1.125</v>
      </c>
      <c r="H5834" s="682">
        <f>G5834-E5834</f>
        <v>1.1111111111111112</v>
      </c>
      <c r="I5834" s="593">
        <v>1</v>
      </c>
      <c r="J5834" s="678" t="s">
        <v>183</v>
      </c>
      <c r="K5834" s="678"/>
      <c r="L5834" s="593" t="s">
        <v>126</v>
      </c>
      <c r="M5834" s="593" t="s">
        <v>1964</v>
      </c>
      <c r="N5834" s="593">
        <v>0.4</v>
      </c>
      <c r="O5834" s="593" t="s">
        <v>72</v>
      </c>
      <c r="P5834" s="593" t="s">
        <v>1965</v>
      </c>
      <c r="Q5834" s="685" t="s">
        <v>1966</v>
      </c>
      <c r="R5834" s="668">
        <v>0.04</v>
      </c>
      <c r="S5834" s="668">
        <v>4.2699999999999996</v>
      </c>
      <c r="T5834" s="707">
        <v>4.3099999999999996</v>
      </c>
      <c r="U5834" s="639"/>
      <c r="V5834" s="678" t="s">
        <v>183</v>
      </c>
      <c r="W5834" s="678" t="s">
        <v>183</v>
      </c>
      <c r="X5834" s="678" t="s">
        <v>183</v>
      </c>
      <c r="Y5834" s="678" t="s">
        <v>183</v>
      </c>
      <c r="Z5834" s="678" t="s">
        <v>183</v>
      </c>
      <c r="AA5834" s="678" t="s">
        <v>183</v>
      </c>
      <c r="AB5834" s="678" t="s">
        <v>183</v>
      </c>
      <c r="AC5834" s="678" t="s">
        <v>183</v>
      </c>
      <c r="AD5834" s="593" t="s">
        <v>61</v>
      </c>
      <c r="AE5834" s="678" t="s">
        <v>183</v>
      </c>
      <c r="AF5834" s="678" t="s">
        <v>183</v>
      </c>
      <c r="AG5834" s="634"/>
      <c r="AH5834" s="595" t="s">
        <v>388</v>
      </c>
      <c r="AI5834" s="595"/>
      <c r="AJ5834" s="22"/>
      <c r="AK5834" s="161"/>
      <c r="AL5834" s="69"/>
      <c r="AM5834" s="69"/>
      <c r="AN5834" s="69"/>
      <c r="AO5834" s="69"/>
      <c r="AP5834" s="69"/>
      <c r="AQ5834" s="69"/>
      <c r="AR5834" s="69"/>
      <c r="AS5834" s="69"/>
      <c r="AT5834" s="69"/>
      <c r="AU5834" s="69"/>
      <c r="AV5834" s="69"/>
      <c r="AW5834" s="69"/>
      <c r="AX5834" s="69"/>
      <c r="AY5834" s="69"/>
      <c r="AZ5834" s="69"/>
      <c r="BA5834" s="69"/>
      <c r="BB5834" s="69"/>
      <c r="BC5834" s="69"/>
      <c r="BD5834" s="69"/>
      <c r="BE5834" s="69"/>
      <c r="BF5834" s="69"/>
      <c r="BG5834" s="69"/>
      <c r="BH5834" s="69"/>
      <c r="BI5834" s="69"/>
      <c r="BJ5834" s="69"/>
      <c r="BK5834" s="69"/>
      <c r="BL5834" s="69"/>
      <c r="BM5834" s="69"/>
      <c r="BN5834" s="69"/>
      <c r="BO5834" s="69"/>
      <c r="BP5834" s="69"/>
      <c r="BQ5834" s="69"/>
      <c r="BR5834" s="69"/>
      <c r="BS5834" s="69"/>
      <c r="BT5834" s="69"/>
      <c r="BU5834" s="69"/>
      <c r="BV5834" s="69"/>
      <c r="BW5834" s="69"/>
      <c r="BX5834" s="69"/>
      <c r="BY5834" s="69"/>
      <c r="BZ5834" s="69"/>
      <c r="CA5834" s="69"/>
      <c r="CB5834" s="69"/>
      <c r="CC5834" s="69"/>
      <c r="CD5834" s="69"/>
      <c r="CE5834" s="69"/>
      <c r="CF5834" s="69"/>
      <c r="CG5834" s="69"/>
      <c r="CH5834" s="69"/>
      <c r="CI5834" s="69"/>
      <c r="CJ5834" s="69"/>
      <c r="CK5834" s="69"/>
      <c r="CL5834" s="69"/>
      <c r="CM5834" s="69"/>
      <c r="CN5834" s="69"/>
      <c r="CO5834" s="69"/>
      <c r="CP5834" s="69"/>
      <c r="CQ5834" s="69"/>
      <c r="CR5834" s="69"/>
      <c r="CS5834" s="69"/>
      <c r="CT5834" s="69"/>
      <c r="CU5834" s="69"/>
      <c r="CV5834" s="69"/>
      <c r="CW5834" s="69"/>
      <c r="CX5834" s="69"/>
      <c r="CY5834" s="69"/>
      <c r="CZ5834" s="69"/>
      <c r="DA5834" s="69"/>
      <c r="DB5834" s="69"/>
      <c r="DC5834" s="69"/>
      <c r="DD5834" s="69"/>
      <c r="DE5834" s="69"/>
      <c r="DF5834" s="69"/>
      <c r="DG5834" s="69"/>
      <c r="DH5834" s="69"/>
      <c r="DI5834" s="69"/>
    </row>
    <row r="5835" spans="1:113" s="75" customFormat="1" ht="47.25" hidden="1" x14ac:dyDescent="0.2">
      <c r="A5835" s="593" t="s">
        <v>2030</v>
      </c>
      <c r="B5835" s="593" t="s">
        <v>118</v>
      </c>
      <c r="C5835" s="593" t="s">
        <v>337</v>
      </c>
      <c r="D5835" s="630">
        <v>41724</v>
      </c>
      <c r="E5835" s="635">
        <v>0.3298611111111111</v>
      </c>
      <c r="F5835" s="630">
        <v>41724</v>
      </c>
      <c r="G5835" s="635">
        <v>0.64513888888888882</v>
      </c>
      <c r="H5835" s="682">
        <f>G5835-E5835</f>
        <v>0.31527777777777771</v>
      </c>
      <c r="I5835" s="593">
        <v>3</v>
      </c>
      <c r="J5835" s="678" t="s">
        <v>183</v>
      </c>
      <c r="K5835" s="678"/>
      <c r="L5835" s="593" t="s">
        <v>130</v>
      </c>
      <c r="M5835" s="593" t="s">
        <v>1967</v>
      </c>
      <c r="N5835" s="593">
        <v>0.4</v>
      </c>
      <c r="O5835" s="593" t="s">
        <v>64</v>
      </c>
      <c r="P5835" s="593" t="s">
        <v>1967</v>
      </c>
      <c r="Q5835" s="685" t="s">
        <v>1968</v>
      </c>
      <c r="R5835" s="668">
        <v>0.06</v>
      </c>
      <c r="S5835" s="668">
        <v>13.65</v>
      </c>
      <c r="T5835" s="707">
        <v>13.71</v>
      </c>
      <c r="U5835" s="639" t="s">
        <v>87</v>
      </c>
      <c r="V5835" s="678" t="s">
        <v>183</v>
      </c>
      <c r="W5835" s="678" t="s">
        <v>183</v>
      </c>
      <c r="X5835" s="678" t="s">
        <v>183</v>
      </c>
      <c r="Y5835" s="678" t="s">
        <v>183</v>
      </c>
      <c r="Z5835" s="678" t="s">
        <v>183</v>
      </c>
      <c r="AA5835" s="678" t="s">
        <v>183</v>
      </c>
      <c r="AB5835" s="678" t="s">
        <v>183</v>
      </c>
      <c r="AC5835" s="678" t="s">
        <v>183</v>
      </c>
      <c r="AD5835" s="762" t="s">
        <v>42</v>
      </c>
      <c r="AE5835" s="678" t="s">
        <v>183</v>
      </c>
      <c r="AF5835" s="678" t="s">
        <v>183</v>
      </c>
      <c r="AG5835" s="634"/>
      <c r="AH5835" s="595"/>
      <c r="AI5835" s="595"/>
      <c r="AJ5835" s="22"/>
      <c r="AK5835" s="161"/>
      <c r="AL5835" s="69"/>
      <c r="AM5835" s="69"/>
      <c r="AN5835" s="69"/>
      <c r="AO5835" s="69"/>
      <c r="AP5835" s="69"/>
      <c r="AQ5835" s="69"/>
      <c r="AR5835" s="69"/>
      <c r="AS5835" s="69"/>
      <c r="AT5835" s="69"/>
      <c r="AU5835" s="69"/>
      <c r="AV5835" s="69"/>
      <c r="AW5835" s="69"/>
      <c r="AX5835" s="69"/>
      <c r="AY5835" s="69"/>
      <c r="AZ5835" s="69"/>
      <c r="BA5835" s="69"/>
      <c r="BB5835" s="69"/>
      <c r="BC5835" s="69"/>
      <c r="BD5835" s="69"/>
      <c r="BE5835" s="69"/>
      <c r="BF5835" s="69"/>
      <c r="BG5835" s="69"/>
      <c r="BH5835" s="69"/>
      <c r="BI5835" s="69"/>
      <c r="BJ5835" s="69"/>
      <c r="BK5835" s="69"/>
      <c r="BL5835" s="69"/>
      <c r="BM5835" s="69"/>
      <c r="BN5835" s="69"/>
      <c r="BO5835" s="69"/>
      <c r="BP5835" s="69"/>
      <c r="BQ5835" s="69"/>
      <c r="BR5835" s="69"/>
      <c r="BS5835" s="69"/>
      <c r="BT5835" s="69"/>
      <c r="BU5835" s="69"/>
      <c r="BV5835" s="69"/>
      <c r="BW5835" s="69"/>
      <c r="BX5835" s="69"/>
      <c r="BY5835" s="69"/>
      <c r="BZ5835" s="69"/>
      <c r="CA5835" s="69"/>
      <c r="CB5835" s="69"/>
      <c r="CC5835" s="69"/>
      <c r="CD5835" s="69"/>
      <c r="CE5835" s="69"/>
      <c r="CF5835" s="69"/>
      <c r="CG5835" s="69"/>
      <c r="CH5835" s="69"/>
      <c r="CI5835" s="69"/>
      <c r="CJ5835" s="69"/>
      <c r="CK5835" s="69"/>
      <c r="CL5835" s="69"/>
      <c r="CM5835" s="69"/>
      <c r="CN5835" s="69"/>
      <c r="CO5835" s="69"/>
      <c r="CP5835" s="69"/>
      <c r="CQ5835" s="69"/>
      <c r="CR5835" s="69"/>
      <c r="CS5835" s="69"/>
      <c r="CT5835" s="69"/>
      <c r="CU5835" s="69"/>
      <c r="CV5835" s="69"/>
      <c r="CW5835" s="69"/>
      <c r="CX5835" s="69"/>
      <c r="CY5835" s="69"/>
      <c r="CZ5835" s="69"/>
      <c r="DA5835" s="69"/>
      <c r="DB5835" s="69"/>
      <c r="DC5835" s="69"/>
      <c r="DD5835" s="69"/>
      <c r="DE5835" s="69"/>
      <c r="DF5835" s="69"/>
      <c r="DG5835" s="69"/>
      <c r="DH5835" s="69"/>
      <c r="DI5835" s="69"/>
    </row>
    <row r="5836" spans="1:113" s="75" customFormat="1" ht="31.5" hidden="1" x14ac:dyDescent="0.2">
      <c r="A5836" s="593" t="s">
        <v>2030</v>
      </c>
      <c r="B5836" s="593" t="s">
        <v>118</v>
      </c>
      <c r="C5836" s="593" t="s">
        <v>332</v>
      </c>
      <c r="D5836" s="630">
        <v>41725</v>
      </c>
      <c r="E5836" s="635" t="s">
        <v>1969</v>
      </c>
      <c r="F5836" s="630">
        <v>41725</v>
      </c>
      <c r="G5836" s="635" t="s">
        <v>1970</v>
      </c>
      <c r="H5836" s="682">
        <f>G5836-E5836</f>
        <v>0.28749999999999998</v>
      </c>
      <c r="I5836" s="593">
        <v>1</v>
      </c>
      <c r="J5836" s="678" t="s">
        <v>183</v>
      </c>
      <c r="K5836" s="678"/>
      <c r="L5836" s="719" t="s">
        <v>126</v>
      </c>
      <c r="M5836" s="639" t="s">
        <v>335</v>
      </c>
      <c r="N5836" s="593">
        <v>0.4</v>
      </c>
      <c r="O5836" s="593" t="s">
        <v>71</v>
      </c>
      <c r="P5836" s="639" t="s">
        <v>71</v>
      </c>
      <c r="Q5836" s="685" t="s">
        <v>1078</v>
      </c>
      <c r="R5836" s="668">
        <v>1.1299999999999999</v>
      </c>
      <c r="S5836" s="668">
        <v>1.1200000000000001</v>
      </c>
      <c r="T5836" s="668">
        <v>2.25</v>
      </c>
      <c r="U5836" s="639" t="s">
        <v>88</v>
      </c>
      <c r="V5836" s="678" t="s">
        <v>183</v>
      </c>
      <c r="W5836" s="678" t="s">
        <v>183</v>
      </c>
      <c r="X5836" s="678" t="s">
        <v>183</v>
      </c>
      <c r="Y5836" s="678" t="s">
        <v>183</v>
      </c>
      <c r="Z5836" s="678" t="s">
        <v>183</v>
      </c>
      <c r="AA5836" s="678" t="s">
        <v>183</v>
      </c>
      <c r="AB5836" s="678" t="s">
        <v>183</v>
      </c>
      <c r="AC5836" s="678" t="s">
        <v>183</v>
      </c>
      <c r="AD5836" s="593" t="s">
        <v>61</v>
      </c>
      <c r="AE5836" s="678" t="s">
        <v>183</v>
      </c>
      <c r="AF5836" s="678" t="s">
        <v>183</v>
      </c>
      <c r="AG5836" s="634"/>
      <c r="AH5836" s="595" t="s">
        <v>388</v>
      </c>
      <c r="AI5836" s="595"/>
      <c r="AJ5836" s="595"/>
      <c r="AK5836" s="161"/>
      <c r="AL5836" s="69"/>
      <c r="AM5836" s="69"/>
      <c r="AN5836" s="69"/>
      <c r="AO5836" s="69"/>
      <c r="AP5836" s="69"/>
      <c r="AQ5836" s="69"/>
      <c r="AR5836" s="69"/>
      <c r="AS5836" s="69"/>
      <c r="AT5836" s="69"/>
      <c r="AU5836" s="69"/>
      <c r="AV5836" s="69"/>
      <c r="AW5836" s="69"/>
      <c r="AX5836" s="69"/>
      <c r="AY5836" s="69"/>
      <c r="AZ5836" s="69"/>
      <c r="BA5836" s="69"/>
      <c r="BB5836" s="69"/>
      <c r="BC5836" s="69"/>
      <c r="BD5836" s="69"/>
      <c r="BE5836" s="69"/>
      <c r="BF5836" s="69"/>
      <c r="BG5836" s="69"/>
      <c r="BH5836" s="69"/>
      <c r="BI5836" s="69"/>
      <c r="BJ5836" s="69"/>
      <c r="BK5836" s="69"/>
      <c r="BL5836" s="69"/>
      <c r="BM5836" s="69"/>
      <c r="BN5836" s="69"/>
      <c r="BO5836" s="69"/>
      <c r="BP5836" s="69"/>
      <c r="BQ5836" s="69"/>
      <c r="BR5836" s="69"/>
      <c r="BS5836" s="69"/>
      <c r="BT5836" s="69"/>
      <c r="BU5836" s="69"/>
      <c r="BV5836" s="69"/>
      <c r="BW5836" s="69"/>
      <c r="BX5836" s="69"/>
      <c r="BY5836" s="69"/>
      <c r="BZ5836" s="69"/>
      <c r="CA5836" s="69"/>
      <c r="CB5836" s="69"/>
      <c r="CC5836" s="69"/>
      <c r="CD5836" s="69"/>
      <c r="CE5836" s="69"/>
      <c r="CF5836" s="69"/>
      <c r="CG5836" s="69"/>
      <c r="CH5836" s="69"/>
      <c r="CI5836" s="69"/>
      <c r="CJ5836" s="69"/>
      <c r="CK5836" s="69"/>
      <c r="CL5836" s="69"/>
      <c r="CM5836" s="69"/>
      <c r="CN5836" s="69"/>
      <c r="CO5836" s="69"/>
      <c r="CP5836" s="69"/>
      <c r="CQ5836" s="69"/>
      <c r="CR5836" s="69"/>
      <c r="CS5836" s="69"/>
      <c r="CT5836" s="69"/>
      <c r="CU5836" s="69"/>
      <c r="CV5836" s="69"/>
      <c r="CW5836" s="69"/>
      <c r="CX5836" s="69"/>
      <c r="CY5836" s="69"/>
      <c r="CZ5836" s="69"/>
      <c r="DA5836" s="69"/>
      <c r="DB5836" s="69"/>
      <c r="DC5836" s="69"/>
      <c r="DD5836" s="69"/>
      <c r="DE5836" s="69"/>
      <c r="DF5836" s="69"/>
      <c r="DG5836" s="69"/>
      <c r="DH5836" s="69"/>
      <c r="DI5836" s="69"/>
    </row>
    <row r="5837" spans="1:113" s="75" customFormat="1" hidden="1" x14ac:dyDescent="0.2">
      <c r="A5837" s="593" t="s">
        <v>2030</v>
      </c>
      <c r="B5837" s="593" t="s">
        <v>118</v>
      </c>
      <c r="C5837" s="593" t="s">
        <v>337</v>
      </c>
      <c r="D5837" s="630">
        <v>41726</v>
      </c>
      <c r="E5837" s="678" t="s">
        <v>183</v>
      </c>
      <c r="F5837" s="630" t="s">
        <v>183</v>
      </c>
      <c r="G5837" s="678" t="s">
        <v>183</v>
      </c>
      <c r="H5837" s="901"/>
      <c r="I5837" s="678" t="s">
        <v>183</v>
      </c>
      <c r="J5837" s="678" t="s">
        <v>183</v>
      </c>
      <c r="K5837" s="678" t="s">
        <v>183</v>
      </c>
      <c r="L5837" s="678" t="s">
        <v>183</v>
      </c>
      <c r="M5837" s="678" t="s">
        <v>183</v>
      </c>
      <c r="N5837" s="678" t="s">
        <v>183</v>
      </c>
      <c r="O5837" s="678"/>
      <c r="P5837" s="678" t="s">
        <v>183</v>
      </c>
      <c r="Q5837" s="634" t="s">
        <v>183</v>
      </c>
      <c r="R5837" s="678"/>
      <c r="S5837" s="678"/>
      <c r="T5837" s="678"/>
      <c r="U5837" s="678" t="s">
        <v>183</v>
      </c>
      <c r="V5837" s="678" t="s">
        <v>183</v>
      </c>
      <c r="W5837" s="678" t="s">
        <v>183</v>
      </c>
      <c r="X5837" s="678" t="s">
        <v>183</v>
      </c>
      <c r="Y5837" s="678" t="s">
        <v>183</v>
      </c>
      <c r="Z5837" s="678" t="s">
        <v>183</v>
      </c>
      <c r="AA5837" s="678" t="s">
        <v>183</v>
      </c>
      <c r="AB5837" s="678" t="s">
        <v>183</v>
      </c>
      <c r="AC5837" s="678" t="s">
        <v>183</v>
      </c>
      <c r="AD5837" s="762" t="s">
        <v>183</v>
      </c>
      <c r="AE5837" s="678" t="s">
        <v>183</v>
      </c>
      <c r="AF5837" s="678" t="s">
        <v>183</v>
      </c>
      <c r="AG5837" s="593" t="s">
        <v>200</v>
      </c>
      <c r="AH5837" s="595"/>
      <c r="AI5837" s="595"/>
      <c r="AJ5837" s="595"/>
      <c r="AK5837" s="161"/>
      <c r="AL5837" s="69"/>
      <c r="AM5837" s="69"/>
      <c r="AN5837" s="69"/>
      <c r="AO5837" s="69"/>
      <c r="AP5837" s="69"/>
      <c r="AQ5837" s="69"/>
      <c r="AR5837" s="69"/>
      <c r="AS5837" s="69"/>
      <c r="AT5837" s="69"/>
      <c r="AU5837" s="69"/>
      <c r="AV5837" s="69"/>
      <c r="AW5837" s="69"/>
      <c r="AX5837" s="69"/>
      <c r="AY5837" s="69"/>
      <c r="AZ5837" s="69"/>
      <c r="BA5837" s="69"/>
      <c r="BB5837" s="69"/>
      <c r="BC5837" s="69"/>
      <c r="BD5837" s="69"/>
      <c r="BE5837" s="69"/>
      <c r="BF5837" s="69"/>
      <c r="BG5837" s="69"/>
      <c r="BH5837" s="69"/>
      <c r="BI5837" s="69"/>
      <c r="BJ5837" s="69"/>
      <c r="BK5837" s="69"/>
      <c r="BL5837" s="69"/>
      <c r="BM5837" s="69"/>
      <c r="BN5837" s="69"/>
      <c r="BO5837" s="69"/>
      <c r="BP5837" s="69"/>
      <c r="BQ5837" s="69"/>
      <c r="BR5837" s="69"/>
      <c r="BS5837" s="69"/>
      <c r="BT5837" s="69"/>
      <c r="BU5837" s="69"/>
      <c r="BV5837" s="69"/>
      <c r="BW5837" s="69"/>
      <c r="BX5837" s="69"/>
      <c r="BY5837" s="69"/>
      <c r="BZ5837" s="69"/>
      <c r="CA5837" s="69"/>
      <c r="CB5837" s="69"/>
      <c r="CC5837" s="69"/>
      <c r="CD5837" s="69"/>
      <c r="CE5837" s="69"/>
      <c r="CF5837" s="69"/>
      <c r="CG5837" s="69"/>
      <c r="CH5837" s="69"/>
      <c r="CI5837" s="69"/>
      <c r="CJ5837" s="69"/>
      <c r="CK5837" s="69"/>
      <c r="CL5837" s="69"/>
      <c r="CM5837" s="69"/>
      <c r="CN5837" s="69"/>
      <c r="CO5837" s="69"/>
      <c r="CP5837" s="69"/>
      <c r="CQ5837" s="69"/>
      <c r="CR5837" s="69"/>
      <c r="CS5837" s="69"/>
      <c r="CT5837" s="69"/>
      <c r="CU5837" s="69"/>
      <c r="CV5837" s="69"/>
      <c r="CW5837" s="69"/>
      <c r="CX5837" s="69"/>
      <c r="CY5837" s="69"/>
      <c r="CZ5837" s="69"/>
      <c r="DA5837" s="69"/>
      <c r="DB5837" s="69"/>
      <c r="DC5837" s="69"/>
      <c r="DD5837" s="69"/>
      <c r="DE5837" s="69"/>
      <c r="DF5837" s="69"/>
      <c r="DG5837" s="69"/>
      <c r="DH5837" s="69"/>
      <c r="DI5837" s="69"/>
    </row>
    <row r="5838" spans="1:113" ht="60" hidden="1" x14ac:dyDescent="0.2">
      <c r="A5838" s="593" t="s">
        <v>2030</v>
      </c>
      <c r="B5838" s="593" t="s">
        <v>118</v>
      </c>
      <c r="C5838" s="637" t="s">
        <v>337</v>
      </c>
      <c r="D5838" s="630">
        <v>41727</v>
      </c>
      <c r="E5838" s="635">
        <v>0.63402777777777775</v>
      </c>
      <c r="F5838" s="691">
        <v>41727</v>
      </c>
      <c r="G5838" s="635">
        <v>0.63402777777777775</v>
      </c>
      <c r="H5838" s="682">
        <f>G5838-E5838</f>
        <v>0</v>
      </c>
      <c r="I5838" s="593">
        <v>8</v>
      </c>
      <c r="J5838" s="678" t="s">
        <v>183</v>
      </c>
      <c r="K5838" s="726" t="s">
        <v>183</v>
      </c>
      <c r="L5838" s="593" t="s">
        <v>130</v>
      </c>
      <c r="M5838" s="692" t="s">
        <v>2020</v>
      </c>
      <c r="N5838" s="692">
        <v>0.4</v>
      </c>
      <c r="O5838" s="692" t="s">
        <v>72</v>
      </c>
      <c r="P5838" s="692" t="s">
        <v>2021</v>
      </c>
      <c r="Q5838" s="1708" t="s">
        <v>2022</v>
      </c>
      <c r="R5838" s="1713">
        <v>0.6</v>
      </c>
      <c r="S5838" s="1713">
        <v>1.6</v>
      </c>
      <c r="T5838" s="668">
        <f>R5838+S5838</f>
        <v>2.2000000000000002</v>
      </c>
      <c r="U5838" s="639"/>
      <c r="V5838" s="678"/>
      <c r="W5838" s="678"/>
      <c r="X5838" s="678"/>
      <c r="Y5838" s="678"/>
      <c r="Z5838" s="678"/>
      <c r="AA5838" s="678"/>
      <c r="AB5838" s="678"/>
      <c r="AC5838" s="678"/>
      <c r="AD5838" s="593" t="s">
        <v>62</v>
      </c>
      <c r="AE5838" s="678"/>
      <c r="AF5838" s="678"/>
      <c r="AG5838" s="634"/>
      <c r="AJ5838" s="3" t="s">
        <v>2261</v>
      </c>
    </row>
    <row r="5839" spans="1:113" ht="47.25" hidden="1" x14ac:dyDescent="0.2">
      <c r="A5839" s="593" t="s">
        <v>2030</v>
      </c>
      <c r="B5839" s="593" t="s">
        <v>118</v>
      </c>
      <c r="C5839" s="637" t="s">
        <v>337</v>
      </c>
      <c r="D5839" s="630">
        <v>41728</v>
      </c>
      <c r="E5839" s="635">
        <v>0.79375000000000007</v>
      </c>
      <c r="F5839" s="691">
        <v>41728</v>
      </c>
      <c r="G5839" s="635">
        <v>0.87152777777777779</v>
      </c>
      <c r="H5839" s="682">
        <f>G5839-E5839</f>
        <v>7.7777777777777724E-2</v>
      </c>
      <c r="I5839" s="593">
        <v>1</v>
      </c>
      <c r="J5839" s="678" t="s">
        <v>183</v>
      </c>
      <c r="K5839" s="678"/>
      <c r="L5839" s="593" t="s">
        <v>130</v>
      </c>
      <c r="M5839" s="692" t="s">
        <v>2023</v>
      </c>
      <c r="N5839" s="692" t="s">
        <v>103</v>
      </c>
      <c r="O5839" s="692" t="s">
        <v>64</v>
      </c>
      <c r="P5839" s="692" t="s">
        <v>2023</v>
      </c>
      <c r="Q5839" s="685" t="s">
        <v>2024</v>
      </c>
      <c r="R5839" s="1344">
        <v>1.33</v>
      </c>
      <c r="S5839" s="1344">
        <v>0.1</v>
      </c>
      <c r="T5839" s="638">
        <v>1.43</v>
      </c>
      <c r="U5839" s="639"/>
      <c r="V5839" s="678" t="s">
        <v>183</v>
      </c>
      <c r="W5839" s="678" t="s">
        <v>183</v>
      </c>
      <c r="X5839" s="678" t="s">
        <v>183</v>
      </c>
      <c r="Y5839" s="755" t="s">
        <v>183</v>
      </c>
      <c r="Z5839" s="678" t="s">
        <v>183</v>
      </c>
      <c r="AA5839" s="678" t="s">
        <v>183</v>
      </c>
      <c r="AB5839" s="678" t="s">
        <v>183</v>
      </c>
      <c r="AC5839" s="678" t="s">
        <v>183</v>
      </c>
      <c r="AD5839" s="762" t="s">
        <v>42</v>
      </c>
      <c r="AE5839" s="678" t="s">
        <v>183</v>
      </c>
      <c r="AF5839" s="678" t="s">
        <v>183</v>
      </c>
      <c r="AG5839" s="634"/>
    </row>
    <row r="5840" spans="1:113" ht="126" hidden="1" x14ac:dyDescent="0.25">
      <c r="A5840" s="593" t="s">
        <v>2030</v>
      </c>
      <c r="B5840" s="593" t="s">
        <v>118</v>
      </c>
      <c r="C5840" s="637" t="s">
        <v>337</v>
      </c>
      <c r="D5840" s="630">
        <v>41729</v>
      </c>
      <c r="E5840" s="613">
        <v>0.91111111111111109</v>
      </c>
      <c r="F5840" s="630">
        <v>41729</v>
      </c>
      <c r="G5840" s="613">
        <v>3.2638888888888891E-2</v>
      </c>
      <c r="H5840" s="682">
        <v>0.12152777777777778</v>
      </c>
      <c r="I5840" s="593">
        <v>4</v>
      </c>
      <c r="J5840" s="593" t="s">
        <v>338</v>
      </c>
      <c r="K5840" s="593" t="s">
        <v>134</v>
      </c>
      <c r="L5840" s="719" t="s">
        <v>130</v>
      </c>
      <c r="M5840" s="593" t="s">
        <v>795</v>
      </c>
      <c r="N5840" s="593" t="s">
        <v>103</v>
      </c>
      <c r="O5840" s="593" t="s">
        <v>66</v>
      </c>
      <c r="P5840" s="593" t="s">
        <v>795</v>
      </c>
      <c r="Q5840" s="634" t="s">
        <v>2027</v>
      </c>
      <c r="R5840" s="1344">
        <v>2.7</v>
      </c>
      <c r="S5840" s="1344">
        <v>0.5</v>
      </c>
      <c r="T5840" s="640">
        <v>3.2</v>
      </c>
      <c r="U5840" s="593" t="s">
        <v>75</v>
      </c>
      <c r="V5840" s="678" t="s">
        <v>183</v>
      </c>
      <c r="W5840" s="609" t="s">
        <v>183</v>
      </c>
      <c r="X5840" s="678" t="s">
        <v>183</v>
      </c>
      <c r="Y5840" s="678" t="s">
        <v>183</v>
      </c>
      <c r="Z5840" s="678" t="s">
        <v>183</v>
      </c>
      <c r="AA5840" s="678" t="s">
        <v>183</v>
      </c>
      <c r="AB5840" s="678" t="s">
        <v>183</v>
      </c>
      <c r="AC5840" s="678" t="s">
        <v>183</v>
      </c>
      <c r="AD5840" s="742" t="s">
        <v>60</v>
      </c>
      <c r="AE5840" s="678" t="s">
        <v>183</v>
      </c>
      <c r="AF5840" s="678" t="s">
        <v>183</v>
      </c>
      <c r="AG5840" s="1456"/>
    </row>
    <row r="5841" spans="1:36" ht="47.25" hidden="1" x14ac:dyDescent="0.2">
      <c r="A5841" s="671" t="s">
        <v>2104</v>
      </c>
      <c r="B5841" s="593" t="s">
        <v>118</v>
      </c>
      <c r="C5841" s="637" t="s">
        <v>342</v>
      </c>
      <c r="D5841" s="630">
        <v>41730</v>
      </c>
      <c r="E5841" s="635">
        <v>8.819444444444445E-2</v>
      </c>
      <c r="F5841" s="630">
        <v>41730</v>
      </c>
      <c r="G5841" s="635">
        <v>9.1666666666666674E-2</v>
      </c>
      <c r="H5841" s="682">
        <v>3.472222222222222E-3</v>
      </c>
      <c r="I5841" s="596">
        <v>25</v>
      </c>
      <c r="J5841" s="639" t="s">
        <v>183</v>
      </c>
      <c r="K5841" s="639" t="s">
        <v>183</v>
      </c>
      <c r="L5841" s="593" t="s">
        <v>125</v>
      </c>
      <c r="M5841" s="639" t="s">
        <v>343</v>
      </c>
      <c r="N5841" s="593">
        <v>0.4</v>
      </c>
      <c r="O5841" s="36" t="s">
        <v>69</v>
      </c>
      <c r="P5841" s="639" t="s">
        <v>69</v>
      </c>
      <c r="Q5841" s="634" t="s">
        <v>363</v>
      </c>
      <c r="R5841" s="1344">
        <v>2.27</v>
      </c>
      <c r="S5841" s="1344">
        <v>1.4</v>
      </c>
      <c r="T5841" s="640">
        <f t="shared" ref="T5841:T5849" si="185">R5841+S5841</f>
        <v>3.67</v>
      </c>
      <c r="U5841" s="593" t="s">
        <v>90</v>
      </c>
      <c r="V5841" s="593" t="s">
        <v>2155</v>
      </c>
      <c r="W5841" s="593" t="s">
        <v>2155</v>
      </c>
      <c r="X5841" s="593" t="s">
        <v>2155</v>
      </c>
      <c r="Y5841" s="593" t="s">
        <v>2155</v>
      </c>
      <c r="Z5841" s="593" t="s">
        <v>2155</v>
      </c>
      <c r="AA5841" s="593" t="s">
        <v>2155</v>
      </c>
      <c r="AB5841" s="593" t="s">
        <v>2155</v>
      </c>
      <c r="AC5841" s="593" t="s">
        <v>2155</v>
      </c>
      <c r="AD5841" s="612" t="s">
        <v>55</v>
      </c>
      <c r="AE5841" s="593" t="s">
        <v>2155</v>
      </c>
      <c r="AF5841" s="593" t="s">
        <v>2155</v>
      </c>
      <c r="AG5841" s="634"/>
      <c r="AH5841" s="22" t="s">
        <v>388</v>
      </c>
    </row>
    <row r="5842" spans="1:36" ht="94.5" hidden="1" x14ac:dyDescent="0.25">
      <c r="A5842" s="671" t="s">
        <v>2104</v>
      </c>
      <c r="B5842" s="637" t="s">
        <v>118</v>
      </c>
      <c r="C5842" s="593" t="s">
        <v>337</v>
      </c>
      <c r="D5842" s="630">
        <v>41730</v>
      </c>
      <c r="E5842" s="613">
        <v>0.3659722222222222</v>
      </c>
      <c r="F5842" s="630">
        <v>41730</v>
      </c>
      <c r="G5842" s="613">
        <v>0.3659722222222222</v>
      </c>
      <c r="H5842" s="682">
        <v>0</v>
      </c>
      <c r="I5842" s="593">
        <v>31</v>
      </c>
      <c r="J5842" s="593" t="s">
        <v>426</v>
      </c>
      <c r="K5842" s="593" t="s">
        <v>2156</v>
      </c>
      <c r="L5842" s="593" t="s">
        <v>128</v>
      </c>
      <c r="M5842" s="593" t="s">
        <v>2157</v>
      </c>
      <c r="N5842" s="593" t="s">
        <v>103</v>
      </c>
      <c r="O5842" s="593" t="s">
        <v>66</v>
      </c>
      <c r="P5842" s="216" t="s">
        <v>2157</v>
      </c>
      <c r="Q5842" s="634" t="s">
        <v>2158</v>
      </c>
      <c r="R5842" s="1344">
        <v>1.76</v>
      </c>
      <c r="S5842" s="1344">
        <v>3.19</v>
      </c>
      <c r="T5842" s="640">
        <f t="shared" si="185"/>
        <v>4.95</v>
      </c>
      <c r="U5842" s="593" t="s">
        <v>82</v>
      </c>
      <c r="V5842" s="639" t="s">
        <v>6494</v>
      </c>
      <c r="W5842" s="639" t="s">
        <v>183</v>
      </c>
      <c r="X5842" s="639" t="s">
        <v>183</v>
      </c>
      <c r="Y5842" s="639" t="s">
        <v>6495</v>
      </c>
      <c r="Z5842" s="639" t="s">
        <v>183</v>
      </c>
      <c r="AA5842" s="639" t="s">
        <v>6496</v>
      </c>
      <c r="AB5842" s="639" t="s">
        <v>6497</v>
      </c>
      <c r="AC5842" s="639" t="s">
        <v>6498</v>
      </c>
      <c r="AD5842" s="722" t="s">
        <v>49</v>
      </c>
      <c r="AE5842" s="639" t="s">
        <v>183</v>
      </c>
      <c r="AF5842" s="639" t="s">
        <v>183</v>
      </c>
      <c r="AG5842" s="1456"/>
      <c r="AJ5842" s="3" t="s">
        <v>2261</v>
      </c>
    </row>
    <row r="5843" spans="1:36" ht="126" hidden="1" x14ac:dyDescent="0.25">
      <c r="A5843" s="671" t="s">
        <v>2104</v>
      </c>
      <c r="B5843" s="593" t="s">
        <v>118</v>
      </c>
      <c r="C5843" s="637" t="s">
        <v>2159</v>
      </c>
      <c r="D5843" s="630">
        <v>41730</v>
      </c>
      <c r="E5843" s="613">
        <v>0.38125000000000003</v>
      </c>
      <c r="F5843" s="691">
        <v>41730</v>
      </c>
      <c r="G5843" s="613">
        <v>0.38125000000000003</v>
      </c>
      <c r="H5843" s="682">
        <v>0</v>
      </c>
      <c r="I5843" s="593">
        <v>41</v>
      </c>
      <c r="J5843" s="593" t="s">
        <v>183</v>
      </c>
      <c r="K5843" s="639" t="s">
        <v>183</v>
      </c>
      <c r="L5843" s="593" t="s">
        <v>128</v>
      </c>
      <c r="M5843" s="692" t="s">
        <v>2160</v>
      </c>
      <c r="N5843" s="692">
        <v>0.4</v>
      </c>
      <c r="O5843" s="692" t="s">
        <v>72</v>
      </c>
      <c r="P5843" s="692" t="s">
        <v>1136</v>
      </c>
      <c r="Q5843" s="634" t="s">
        <v>2161</v>
      </c>
      <c r="R5843" s="1344">
        <v>7.08</v>
      </c>
      <c r="S5843" s="1344">
        <v>8.41</v>
      </c>
      <c r="T5843" s="640">
        <f t="shared" si="185"/>
        <v>15.49</v>
      </c>
      <c r="U5843" s="689" t="s">
        <v>183</v>
      </c>
      <c r="V5843" s="689" t="s">
        <v>183</v>
      </c>
      <c r="W5843" s="689" t="s">
        <v>183</v>
      </c>
      <c r="X5843" s="689" t="s">
        <v>183</v>
      </c>
      <c r="Y5843" s="689" t="s">
        <v>183</v>
      </c>
      <c r="Z5843" s="689" t="s">
        <v>183</v>
      </c>
      <c r="AA5843" s="689" t="s">
        <v>183</v>
      </c>
      <c r="AB5843" s="689" t="s">
        <v>183</v>
      </c>
      <c r="AC5843" s="689" t="s">
        <v>183</v>
      </c>
      <c r="AD5843" s="722" t="s">
        <v>62</v>
      </c>
      <c r="AE5843" s="689" t="s">
        <v>183</v>
      </c>
      <c r="AF5843" s="689" t="s">
        <v>183</v>
      </c>
      <c r="AG5843" s="1472" t="s">
        <v>2254</v>
      </c>
      <c r="AJ5843" s="3" t="s">
        <v>2261</v>
      </c>
    </row>
    <row r="5844" spans="1:36" ht="141.75" hidden="1" x14ac:dyDescent="0.25">
      <c r="A5844" s="671" t="s">
        <v>2104</v>
      </c>
      <c r="B5844" s="593" t="s">
        <v>118</v>
      </c>
      <c r="C5844" s="637" t="s">
        <v>337</v>
      </c>
      <c r="D5844" s="630">
        <v>41730</v>
      </c>
      <c r="E5844" s="613">
        <v>0.39583333333333331</v>
      </c>
      <c r="F5844" s="630">
        <v>41730</v>
      </c>
      <c r="G5844" s="613">
        <v>0.44861111111111113</v>
      </c>
      <c r="H5844" s="682">
        <v>5.2777777777777778E-2</v>
      </c>
      <c r="I5844" s="637">
        <v>23</v>
      </c>
      <c r="J5844" s="558" t="s">
        <v>338</v>
      </c>
      <c r="K5844" s="558" t="s">
        <v>133</v>
      </c>
      <c r="L5844" s="593" t="s">
        <v>128</v>
      </c>
      <c r="M5844" s="593" t="s">
        <v>2162</v>
      </c>
      <c r="N5844" s="593" t="s">
        <v>103</v>
      </c>
      <c r="O5844" s="593" t="s">
        <v>66</v>
      </c>
      <c r="P5844" s="593" t="s">
        <v>2162</v>
      </c>
      <c r="Q5844" s="634" t="s">
        <v>2163</v>
      </c>
      <c r="R5844" s="1344">
        <v>8.85</v>
      </c>
      <c r="S5844" s="1344">
        <v>6.48</v>
      </c>
      <c r="T5844" s="640">
        <f t="shared" si="185"/>
        <v>15.33</v>
      </c>
      <c r="U5844" s="618" t="s">
        <v>82</v>
      </c>
      <c r="V5844" s="689">
        <v>1975</v>
      </c>
      <c r="W5844" s="1821" t="s">
        <v>183</v>
      </c>
      <c r="X5844" s="689" t="s">
        <v>183</v>
      </c>
      <c r="Y5844" s="689" t="s">
        <v>6499</v>
      </c>
      <c r="Z5844" s="689">
        <v>0</v>
      </c>
      <c r="AA5844" s="689" t="s">
        <v>6500</v>
      </c>
      <c r="AB5844" s="689">
        <v>2</v>
      </c>
      <c r="AC5844" s="689" t="s">
        <v>6498</v>
      </c>
      <c r="AD5844" s="722" t="s">
        <v>54</v>
      </c>
      <c r="AE5844" s="689" t="s">
        <v>101</v>
      </c>
      <c r="AF5844" s="689" t="s">
        <v>98</v>
      </c>
      <c r="AG5844" s="1472"/>
    </row>
    <row r="5845" spans="1:36" ht="94.5" hidden="1" x14ac:dyDescent="0.25">
      <c r="A5845" s="671" t="s">
        <v>2104</v>
      </c>
      <c r="B5845" s="637" t="s">
        <v>118</v>
      </c>
      <c r="C5845" s="637" t="s">
        <v>337</v>
      </c>
      <c r="D5845" s="630">
        <v>41730</v>
      </c>
      <c r="E5845" s="613">
        <v>0.40625</v>
      </c>
      <c r="F5845" s="630">
        <v>41730</v>
      </c>
      <c r="G5845" s="613">
        <v>0.40625</v>
      </c>
      <c r="H5845" s="682">
        <v>0</v>
      </c>
      <c r="I5845" s="216">
        <v>26</v>
      </c>
      <c r="J5845" s="216" t="s">
        <v>2164</v>
      </c>
      <c r="K5845" s="216" t="s">
        <v>2156</v>
      </c>
      <c r="L5845" s="593" t="s">
        <v>128</v>
      </c>
      <c r="M5845" s="593" t="s">
        <v>2165</v>
      </c>
      <c r="N5845" s="593">
        <v>35</v>
      </c>
      <c r="O5845" s="593" t="s">
        <v>66</v>
      </c>
      <c r="P5845" s="593" t="s">
        <v>2165</v>
      </c>
      <c r="Q5845" s="634" t="s">
        <v>2166</v>
      </c>
      <c r="R5845" s="640">
        <v>1.95</v>
      </c>
      <c r="S5845" s="640">
        <v>5.52</v>
      </c>
      <c r="T5845" s="640">
        <f t="shared" si="185"/>
        <v>7.47</v>
      </c>
      <c r="U5845" s="618" t="s">
        <v>77</v>
      </c>
      <c r="V5845" s="689">
        <v>1984</v>
      </c>
      <c r="W5845" s="689" t="s">
        <v>6501</v>
      </c>
      <c r="X5845" s="689" t="s">
        <v>183</v>
      </c>
      <c r="Y5845" s="689" t="s">
        <v>6502</v>
      </c>
      <c r="Z5845" s="689">
        <v>100</v>
      </c>
      <c r="AA5845" s="689" t="s">
        <v>6500</v>
      </c>
      <c r="AB5845" s="689" t="s">
        <v>183</v>
      </c>
      <c r="AC5845" s="689" t="s">
        <v>183</v>
      </c>
      <c r="AD5845" s="722" t="s">
        <v>48</v>
      </c>
      <c r="AE5845" s="689" t="s">
        <v>183</v>
      </c>
      <c r="AF5845" s="689" t="s">
        <v>183</v>
      </c>
      <c r="AG5845" s="1472"/>
      <c r="AJ5845" s="3" t="s">
        <v>2261</v>
      </c>
    </row>
    <row r="5846" spans="1:36" ht="94.5" hidden="1" x14ac:dyDescent="0.25">
      <c r="A5846" s="671" t="s">
        <v>2104</v>
      </c>
      <c r="B5846" s="637" t="s">
        <v>118</v>
      </c>
      <c r="C5846" s="637" t="s">
        <v>337</v>
      </c>
      <c r="D5846" s="630">
        <v>41730</v>
      </c>
      <c r="E5846" s="613">
        <v>0.41805555555555557</v>
      </c>
      <c r="F5846" s="630">
        <v>41730</v>
      </c>
      <c r="G5846" s="613">
        <v>0.65972222222222221</v>
      </c>
      <c r="H5846" s="682">
        <v>0.24166666666666667</v>
      </c>
      <c r="I5846" s="216">
        <v>4</v>
      </c>
      <c r="J5846" s="216" t="s">
        <v>1240</v>
      </c>
      <c r="K5846" s="216" t="s">
        <v>1121</v>
      </c>
      <c r="L5846" s="593" t="s">
        <v>128</v>
      </c>
      <c r="M5846" s="593" t="s">
        <v>2167</v>
      </c>
      <c r="N5846" s="593" t="s">
        <v>103</v>
      </c>
      <c r="O5846" s="593" t="s">
        <v>66</v>
      </c>
      <c r="P5846" s="593" t="s">
        <v>2168</v>
      </c>
      <c r="Q5846" s="634" t="s">
        <v>2169</v>
      </c>
      <c r="R5846" s="640">
        <v>6.2</v>
      </c>
      <c r="S5846" s="640">
        <v>4.7</v>
      </c>
      <c r="T5846" s="640">
        <f t="shared" si="185"/>
        <v>10.9</v>
      </c>
      <c r="U5846" s="689" t="s">
        <v>183</v>
      </c>
      <c r="V5846" s="689" t="s">
        <v>183</v>
      </c>
      <c r="W5846" s="689" t="s">
        <v>183</v>
      </c>
      <c r="X5846" s="689" t="s">
        <v>183</v>
      </c>
      <c r="Y5846" s="689" t="s">
        <v>183</v>
      </c>
      <c r="Z5846" s="689" t="s">
        <v>183</v>
      </c>
      <c r="AA5846" s="689" t="s">
        <v>183</v>
      </c>
      <c r="AB5846" s="689" t="s">
        <v>183</v>
      </c>
      <c r="AC5846" s="689" t="s">
        <v>183</v>
      </c>
      <c r="AD5846" s="722" t="s">
        <v>62</v>
      </c>
      <c r="AE5846" s="689" t="s">
        <v>183</v>
      </c>
      <c r="AF5846" s="689" t="s">
        <v>183</v>
      </c>
      <c r="AG5846" s="1472" t="s">
        <v>2254</v>
      </c>
    </row>
    <row r="5847" spans="1:36" ht="141.75" hidden="1" x14ac:dyDescent="0.25">
      <c r="A5847" s="671" t="s">
        <v>2104</v>
      </c>
      <c r="B5847" s="593" t="s">
        <v>118</v>
      </c>
      <c r="C5847" s="637" t="s">
        <v>337</v>
      </c>
      <c r="D5847" s="630">
        <v>41730</v>
      </c>
      <c r="E5847" s="613">
        <v>0.4201388888888889</v>
      </c>
      <c r="F5847" s="630">
        <v>41730</v>
      </c>
      <c r="G5847" s="613">
        <v>0.53888888888888886</v>
      </c>
      <c r="H5847" s="682">
        <v>0.11875000000000001</v>
      </c>
      <c r="I5847" s="641">
        <v>8</v>
      </c>
      <c r="J5847" s="558" t="s">
        <v>426</v>
      </c>
      <c r="K5847" s="558" t="s">
        <v>2156</v>
      </c>
      <c r="L5847" s="593" t="s">
        <v>128</v>
      </c>
      <c r="M5847" s="558" t="s">
        <v>2170</v>
      </c>
      <c r="N5847" s="593" t="s">
        <v>103</v>
      </c>
      <c r="O5847" s="593" t="s">
        <v>66</v>
      </c>
      <c r="P5847" s="593" t="s">
        <v>2170</v>
      </c>
      <c r="Q5847" s="1673" t="s">
        <v>2171</v>
      </c>
      <c r="R5847" s="1344">
        <v>0.78</v>
      </c>
      <c r="S5847" s="1344">
        <v>30.71</v>
      </c>
      <c r="T5847" s="640">
        <f t="shared" si="185"/>
        <v>31.490000000000002</v>
      </c>
      <c r="U5847" s="593" t="s">
        <v>82</v>
      </c>
      <c r="V5847" s="639">
        <v>1990</v>
      </c>
      <c r="W5847" s="639" t="s">
        <v>183</v>
      </c>
      <c r="X5847" s="639" t="s">
        <v>183</v>
      </c>
      <c r="Y5847" s="639" t="s">
        <v>6503</v>
      </c>
      <c r="Z5847" s="639">
        <v>0</v>
      </c>
      <c r="AA5847" s="689" t="s">
        <v>6504</v>
      </c>
      <c r="AB5847" s="639" t="s">
        <v>183</v>
      </c>
      <c r="AC5847" s="639" t="s">
        <v>6498</v>
      </c>
      <c r="AD5847" s="722" t="s">
        <v>49</v>
      </c>
      <c r="AE5847" s="639" t="s">
        <v>101</v>
      </c>
      <c r="AF5847" s="639" t="s">
        <v>98</v>
      </c>
      <c r="AG5847" s="1456"/>
    </row>
    <row r="5848" spans="1:36" ht="126" hidden="1" x14ac:dyDescent="0.25">
      <c r="A5848" s="671" t="s">
        <v>2104</v>
      </c>
      <c r="B5848" s="593" t="s">
        <v>118</v>
      </c>
      <c r="C5848" s="637" t="s">
        <v>337</v>
      </c>
      <c r="D5848" s="630">
        <v>41730</v>
      </c>
      <c r="E5848" s="613">
        <v>0.4604166666666667</v>
      </c>
      <c r="F5848" s="630">
        <v>41730</v>
      </c>
      <c r="G5848" s="613">
        <v>0.5493055555555556</v>
      </c>
      <c r="H5848" s="682">
        <v>8.8888888888888892E-2</v>
      </c>
      <c r="I5848" s="641">
        <v>8</v>
      </c>
      <c r="J5848" s="558" t="s">
        <v>426</v>
      </c>
      <c r="K5848" s="558" t="s">
        <v>2172</v>
      </c>
      <c r="L5848" s="593" t="s">
        <v>128</v>
      </c>
      <c r="M5848" s="593" t="s">
        <v>2173</v>
      </c>
      <c r="N5848" s="593" t="s">
        <v>103</v>
      </c>
      <c r="O5848" s="593" t="s">
        <v>66</v>
      </c>
      <c r="P5848" s="593" t="s">
        <v>2173</v>
      </c>
      <c r="Q5848" s="634" t="s">
        <v>2174</v>
      </c>
      <c r="R5848" s="1344">
        <v>0.21</v>
      </c>
      <c r="S5848" s="1344">
        <v>16.38</v>
      </c>
      <c r="T5848" s="640">
        <f t="shared" si="185"/>
        <v>16.59</v>
      </c>
      <c r="U5848" s="593" t="s">
        <v>82</v>
      </c>
      <c r="V5848" s="639">
        <v>1991</v>
      </c>
      <c r="W5848" s="639" t="s">
        <v>183</v>
      </c>
      <c r="X5848" s="639" t="s">
        <v>183</v>
      </c>
      <c r="Y5848" s="639" t="s">
        <v>6505</v>
      </c>
      <c r="Z5848" s="639" t="s">
        <v>183</v>
      </c>
      <c r="AA5848" s="689" t="s">
        <v>6506</v>
      </c>
      <c r="AB5848" s="639" t="s">
        <v>183</v>
      </c>
      <c r="AC5848" s="639" t="s">
        <v>6498</v>
      </c>
      <c r="AD5848" s="722" t="s">
        <v>54</v>
      </c>
      <c r="AE5848" s="639" t="s">
        <v>98</v>
      </c>
      <c r="AF5848" s="639" t="s">
        <v>183</v>
      </c>
      <c r="AG5848" s="1456"/>
    </row>
    <row r="5849" spans="1:36" ht="78.75" hidden="1" x14ac:dyDescent="0.2">
      <c r="A5849" s="671" t="s">
        <v>2104</v>
      </c>
      <c r="B5849" s="637" t="s">
        <v>118</v>
      </c>
      <c r="C5849" s="637" t="s">
        <v>337</v>
      </c>
      <c r="D5849" s="630">
        <v>41731</v>
      </c>
      <c r="E5849" s="613">
        <v>0.52777777777777779</v>
      </c>
      <c r="F5849" s="630">
        <v>41731</v>
      </c>
      <c r="G5849" s="613">
        <v>0.52777777777777779</v>
      </c>
      <c r="H5849" s="682">
        <v>0</v>
      </c>
      <c r="I5849" s="641">
        <v>23</v>
      </c>
      <c r="J5849" s="558" t="s">
        <v>338</v>
      </c>
      <c r="K5849" s="558" t="s">
        <v>2156</v>
      </c>
      <c r="L5849" s="593" t="s">
        <v>130</v>
      </c>
      <c r="M5849" s="558" t="s">
        <v>2157</v>
      </c>
      <c r="N5849" s="593" t="s">
        <v>103</v>
      </c>
      <c r="O5849" s="593" t="s">
        <v>66</v>
      </c>
      <c r="P5849" s="593" t="s">
        <v>2157</v>
      </c>
      <c r="Q5849" s="634" t="s">
        <v>2175</v>
      </c>
      <c r="R5849" s="1344">
        <v>0.88</v>
      </c>
      <c r="S5849" s="1344">
        <v>1.1100000000000001</v>
      </c>
      <c r="T5849" s="640">
        <f t="shared" si="185"/>
        <v>1.9900000000000002</v>
      </c>
      <c r="U5849" s="593" t="s">
        <v>82</v>
      </c>
      <c r="V5849" s="678" t="s">
        <v>6494</v>
      </c>
      <c r="W5849" s="678" t="s">
        <v>183</v>
      </c>
      <c r="X5849" s="678" t="s">
        <v>183</v>
      </c>
      <c r="Y5849" s="678" t="s">
        <v>6495</v>
      </c>
      <c r="Z5849" s="678" t="s">
        <v>183</v>
      </c>
      <c r="AA5849" s="678" t="s">
        <v>6496</v>
      </c>
      <c r="AB5849" s="678" t="s">
        <v>6497</v>
      </c>
      <c r="AC5849" s="678" t="s">
        <v>6498</v>
      </c>
      <c r="AD5849" s="1001" t="s">
        <v>49</v>
      </c>
      <c r="AE5849" s="678" t="s">
        <v>183</v>
      </c>
      <c r="AF5849" s="678" t="s">
        <v>183</v>
      </c>
      <c r="AG5849" s="1457"/>
      <c r="AJ5849" s="3" t="s">
        <v>2261</v>
      </c>
    </row>
    <row r="5850" spans="1:36" hidden="1" x14ac:dyDescent="0.2">
      <c r="A5850" s="671" t="s">
        <v>2104</v>
      </c>
      <c r="B5850" s="593" t="s">
        <v>118</v>
      </c>
      <c r="C5850" s="637" t="s">
        <v>337</v>
      </c>
      <c r="D5850" s="630">
        <v>41732</v>
      </c>
      <c r="E5850" s="678" t="s">
        <v>183</v>
      </c>
      <c r="F5850" s="691" t="s">
        <v>183</v>
      </c>
      <c r="G5850" s="678" t="s">
        <v>183</v>
      </c>
      <c r="H5850" s="901"/>
      <c r="I5850" s="678" t="s">
        <v>183</v>
      </c>
      <c r="J5850" s="678" t="s">
        <v>183</v>
      </c>
      <c r="K5850" s="678" t="s">
        <v>183</v>
      </c>
      <c r="L5850" s="678" t="s">
        <v>183</v>
      </c>
      <c r="M5850" s="1619" t="s">
        <v>183</v>
      </c>
      <c r="N5850" s="1619" t="s">
        <v>183</v>
      </c>
      <c r="O5850" s="1619"/>
      <c r="P5850" s="1619" t="s">
        <v>183</v>
      </c>
      <c r="Q5850" s="634" t="s">
        <v>183</v>
      </c>
      <c r="R5850" s="1736"/>
      <c r="S5850" s="1736"/>
      <c r="T5850" s="640"/>
      <c r="U5850" s="678" t="s">
        <v>183</v>
      </c>
      <c r="V5850" s="678" t="s">
        <v>183</v>
      </c>
      <c r="W5850" s="678" t="s">
        <v>183</v>
      </c>
      <c r="X5850" s="678" t="s">
        <v>183</v>
      </c>
      <c r="Y5850" s="678" t="s">
        <v>183</v>
      </c>
      <c r="Z5850" s="678" t="s">
        <v>183</v>
      </c>
      <c r="AA5850" s="678" t="s">
        <v>183</v>
      </c>
      <c r="AB5850" s="678" t="s">
        <v>183</v>
      </c>
      <c r="AC5850" s="678" t="s">
        <v>183</v>
      </c>
      <c r="AD5850" s="762" t="s">
        <v>183</v>
      </c>
      <c r="AE5850" s="678" t="s">
        <v>183</v>
      </c>
      <c r="AF5850" s="678" t="s">
        <v>183</v>
      </c>
      <c r="AG5850" s="593" t="s">
        <v>200</v>
      </c>
    </row>
    <row r="5851" spans="1:36" ht="126" hidden="1" x14ac:dyDescent="0.25">
      <c r="A5851" s="671" t="s">
        <v>2104</v>
      </c>
      <c r="B5851" s="593" t="s">
        <v>118</v>
      </c>
      <c r="C5851" s="637" t="s">
        <v>2250</v>
      </c>
      <c r="D5851" s="630">
        <v>41733</v>
      </c>
      <c r="E5851" s="635">
        <v>0.30138888888888887</v>
      </c>
      <c r="F5851" s="691">
        <v>41733</v>
      </c>
      <c r="G5851" s="635">
        <v>0.30138888888888887</v>
      </c>
      <c r="H5851" s="682">
        <f>G5851-E5851</f>
        <v>0</v>
      </c>
      <c r="I5851" s="593">
        <v>5</v>
      </c>
      <c r="J5851" s="678" t="s">
        <v>2251</v>
      </c>
      <c r="K5851" s="678" t="s">
        <v>183</v>
      </c>
      <c r="L5851" s="593" t="s">
        <v>125</v>
      </c>
      <c r="M5851" s="692" t="s">
        <v>2252</v>
      </c>
      <c r="N5851" s="692">
        <v>110</v>
      </c>
      <c r="O5851" s="692" t="s">
        <v>66</v>
      </c>
      <c r="P5851" s="692" t="s">
        <v>2252</v>
      </c>
      <c r="Q5851" s="685" t="s">
        <v>2253</v>
      </c>
      <c r="R5851" s="1713">
        <v>0.28999999999999998</v>
      </c>
      <c r="S5851" s="1713">
        <v>0.36</v>
      </c>
      <c r="T5851" s="638">
        <f>R5851+S5851</f>
        <v>0.64999999999999991</v>
      </c>
      <c r="U5851" s="593" t="s">
        <v>75</v>
      </c>
      <c r="V5851" s="639">
        <v>1</v>
      </c>
      <c r="W5851" s="639" t="s">
        <v>183</v>
      </c>
      <c r="X5851" s="639" t="s">
        <v>183</v>
      </c>
      <c r="Y5851" s="639" t="s">
        <v>183</v>
      </c>
      <c r="Z5851" s="639" t="s">
        <v>183</v>
      </c>
      <c r="AA5851" s="639" t="s">
        <v>183</v>
      </c>
      <c r="AB5851" s="639" t="s">
        <v>183</v>
      </c>
      <c r="AC5851" s="639" t="s">
        <v>183</v>
      </c>
      <c r="AD5851" s="612" t="s">
        <v>55</v>
      </c>
      <c r="AE5851" s="639" t="s">
        <v>183</v>
      </c>
      <c r="AF5851" s="639" t="s">
        <v>183</v>
      </c>
      <c r="AG5851" s="1456"/>
      <c r="AJ5851" s="3" t="s">
        <v>2261</v>
      </c>
    </row>
    <row r="5852" spans="1:36" ht="94.5" hidden="1" x14ac:dyDescent="0.25">
      <c r="A5852" s="671" t="s">
        <v>2104</v>
      </c>
      <c r="B5852" s="637" t="s">
        <v>118</v>
      </c>
      <c r="C5852" s="593" t="s">
        <v>337</v>
      </c>
      <c r="D5852" s="630">
        <v>41733</v>
      </c>
      <c r="E5852" s="613">
        <v>0.87361111111111101</v>
      </c>
      <c r="F5852" s="630">
        <v>41733</v>
      </c>
      <c r="G5852" s="613">
        <v>0.87361111111111101</v>
      </c>
      <c r="H5852" s="682">
        <v>0</v>
      </c>
      <c r="I5852" s="593">
        <v>5</v>
      </c>
      <c r="J5852" s="216" t="s">
        <v>426</v>
      </c>
      <c r="K5852" s="216" t="s">
        <v>2156</v>
      </c>
      <c r="L5852" s="593" t="s">
        <v>127</v>
      </c>
      <c r="M5852" s="216" t="s">
        <v>2255</v>
      </c>
      <c r="N5852" s="593" t="s">
        <v>103</v>
      </c>
      <c r="O5852" s="593" t="s">
        <v>66</v>
      </c>
      <c r="P5852" s="216" t="s">
        <v>2255</v>
      </c>
      <c r="Q5852" s="634" t="s">
        <v>6507</v>
      </c>
      <c r="R5852" s="640">
        <v>0.15</v>
      </c>
      <c r="S5852" s="640">
        <v>0.6</v>
      </c>
      <c r="T5852" s="638">
        <f>R5852+S5852</f>
        <v>0.75</v>
      </c>
      <c r="U5852" s="593" t="s">
        <v>75</v>
      </c>
      <c r="V5852" s="639" t="s">
        <v>183</v>
      </c>
      <c r="W5852" s="639" t="s">
        <v>183</v>
      </c>
      <c r="X5852" s="639" t="s">
        <v>183</v>
      </c>
      <c r="Y5852" s="639" t="s">
        <v>183</v>
      </c>
      <c r="Z5852" s="639" t="s">
        <v>183</v>
      </c>
      <c r="AA5852" s="639" t="s">
        <v>183</v>
      </c>
      <c r="AB5852" s="639" t="s">
        <v>183</v>
      </c>
      <c r="AC5852" s="639" t="s">
        <v>183</v>
      </c>
      <c r="AD5852" s="742" t="s">
        <v>57</v>
      </c>
      <c r="AE5852" s="639" t="s">
        <v>183</v>
      </c>
      <c r="AF5852" s="639" t="s">
        <v>183</v>
      </c>
      <c r="AG5852" s="1456" t="s">
        <v>2254</v>
      </c>
      <c r="AI5852" s="22" t="s">
        <v>387</v>
      </c>
      <c r="AJ5852" s="3" t="s">
        <v>2261</v>
      </c>
    </row>
    <row r="5853" spans="1:36" hidden="1" x14ac:dyDescent="0.2">
      <c r="A5853" s="671" t="s">
        <v>2104</v>
      </c>
      <c r="B5853" s="637" t="s">
        <v>118</v>
      </c>
      <c r="C5853" s="593" t="s">
        <v>337</v>
      </c>
      <c r="D5853" s="630">
        <v>41734</v>
      </c>
      <c r="E5853" s="678" t="s">
        <v>183</v>
      </c>
      <c r="F5853" s="630" t="s">
        <v>183</v>
      </c>
      <c r="G5853" s="678" t="s">
        <v>183</v>
      </c>
      <c r="H5853" s="901"/>
      <c r="I5853" s="678" t="s">
        <v>183</v>
      </c>
      <c r="J5853" s="130" t="s">
        <v>183</v>
      </c>
      <c r="K5853" s="130" t="s">
        <v>183</v>
      </c>
      <c r="L5853" s="678" t="s">
        <v>183</v>
      </c>
      <c r="M5853" s="130" t="s">
        <v>183</v>
      </c>
      <c r="N5853" s="678" t="s">
        <v>183</v>
      </c>
      <c r="O5853" s="678"/>
      <c r="P5853" s="130" t="s">
        <v>183</v>
      </c>
      <c r="Q5853" s="634" t="s">
        <v>183</v>
      </c>
      <c r="R5853" s="678"/>
      <c r="S5853" s="678"/>
      <c r="T5853" s="678"/>
      <c r="U5853" s="678" t="s">
        <v>183</v>
      </c>
      <c r="V5853" s="678" t="s">
        <v>183</v>
      </c>
      <c r="W5853" s="678" t="s">
        <v>183</v>
      </c>
      <c r="X5853" s="678" t="s">
        <v>183</v>
      </c>
      <c r="Y5853" s="678" t="s">
        <v>183</v>
      </c>
      <c r="Z5853" s="678" t="s">
        <v>183</v>
      </c>
      <c r="AA5853" s="678" t="s">
        <v>183</v>
      </c>
      <c r="AB5853" s="678" t="s">
        <v>183</v>
      </c>
      <c r="AC5853" s="678" t="s">
        <v>183</v>
      </c>
      <c r="AD5853" s="762" t="s">
        <v>183</v>
      </c>
      <c r="AE5853" s="678" t="s">
        <v>183</v>
      </c>
      <c r="AF5853" s="678" t="s">
        <v>183</v>
      </c>
      <c r="AG5853" s="593" t="s">
        <v>200</v>
      </c>
    </row>
    <row r="5854" spans="1:36" hidden="1" x14ac:dyDescent="0.2">
      <c r="A5854" s="671" t="s">
        <v>2104</v>
      </c>
      <c r="B5854" s="205" t="s">
        <v>118</v>
      </c>
      <c r="C5854" s="208" t="s">
        <v>337</v>
      </c>
      <c r="D5854" s="301">
        <v>41735</v>
      </c>
      <c r="E5854" s="678" t="s">
        <v>183</v>
      </c>
      <c r="F5854" s="557" t="s">
        <v>183</v>
      </c>
      <c r="G5854" s="678" t="s">
        <v>183</v>
      </c>
      <c r="H5854" s="901"/>
      <c r="I5854" s="755" t="s">
        <v>183</v>
      </c>
      <c r="J5854" s="755" t="s">
        <v>183</v>
      </c>
      <c r="K5854" s="755" t="s">
        <v>183</v>
      </c>
      <c r="L5854" s="755" t="s">
        <v>183</v>
      </c>
      <c r="M5854" s="1611" t="s">
        <v>183</v>
      </c>
      <c r="N5854" s="1611" t="s">
        <v>183</v>
      </c>
      <c r="O5854" s="1611"/>
      <c r="P5854" s="1611" t="s">
        <v>183</v>
      </c>
      <c r="Q5854" s="264" t="s">
        <v>183</v>
      </c>
      <c r="R5854" s="1719"/>
      <c r="S5854" s="1719"/>
      <c r="T5854" s="755"/>
      <c r="U5854" s="1719" t="s">
        <v>183</v>
      </c>
      <c r="V5854" s="1611" t="s">
        <v>183</v>
      </c>
      <c r="W5854" s="1611" t="s">
        <v>183</v>
      </c>
      <c r="X5854" s="1611" t="s">
        <v>183</v>
      </c>
      <c r="Y5854" s="1611" t="s">
        <v>183</v>
      </c>
      <c r="Z5854" s="1611" t="s">
        <v>183</v>
      </c>
      <c r="AA5854" s="1611" t="s">
        <v>183</v>
      </c>
      <c r="AB5854" s="1611" t="s">
        <v>183</v>
      </c>
      <c r="AC5854" s="1894" t="s">
        <v>183</v>
      </c>
      <c r="AD5854" s="1905" t="s">
        <v>183</v>
      </c>
      <c r="AE5854" s="678" t="s">
        <v>183</v>
      </c>
      <c r="AF5854" s="678" t="s">
        <v>183</v>
      </c>
      <c r="AG5854" s="593" t="s">
        <v>200</v>
      </c>
    </row>
    <row r="5855" spans="1:36" ht="47.25" hidden="1" x14ac:dyDescent="0.2">
      <c r="A5855" s="671" t="s">
        <v>2104</v>
      </c>
      <c r="B5855" s="593" t="s">
        <v>118</v>
      </c>
      <c r="C5855" s="593" t="s">
        <v>332</v>
      </c>
      <c r="D5855" s="630">
        <v>41736</v>
      </c>
      <c r="E5855" s="635">
        <v>0.27847222222222223</v>
      </c>
      <c r="F5855" s="630">
        <v>41736</v>
      </c>
      <c r="G5855" s="635">
        <v>0.2902777777777778</v>
      </c>
      <c r="H5855" s="635">
        <f>G5855-E5855</f>
        <v>1.1805555555555569E-2</v>
      </c>
      <c r="I5855" s="593">
        <v>6</v>
      </c>
      <c r="J5855" s="593" t="s">
        <v>183</v>
      </c>
      <c r="K5855" s="593" t="s">
        <v>183</v>
      </c>
      <c r="L5855" s="719" t="s">
        <v>126</v>
      </c>
      <c r="M5855" s="593" t="s">
        <v>1356</v>
      </c>
      <c r="N5855" s="593">
        <v>0.4</v>
      </c>
      <c r="O5855" s="593" t="s">
        <v>71</v>
      </c>
      <c r="P5855" s="639" t="s">
        <v>71</v>
      </c>
      <c r="Q5855" s="634" t="s">
        <v>794</v>
      </c>
      <c r="R5855" s="729">
        <v>0.24</v>
      </c>
      <c r="S5855" s="729">
        <v>0.99</v>
      </c>
      <c r="T5855" s="596">
        <v>1.23</v>
      </c>
      <c r="U5855" s="639" t="s">
        <v>88</v>
      </c>
      <c r="V5855" s="593" t="s">
        <v>2155</v>
      </c>
      <c r="W5855" s="593" t="s">
        <v>2155</v>
      </c>
      <c r="X5855" s="593" t="s">
        <v>2155</v>
      </c>
      <c r="Y5855" s="593" t="s">
        <v>2155</v>
      </c>
      <c r="Z5855" s="593" t="s">
        <v>2155</v>
      </c>
      <c r="AA5855" s="593" t="s">
        <v>2155</v>
      </c>
      <c r="AB5855" s="593" t="s">
        <v>2155</v>
      </c>
      <c r="AC5855" s="593" t="s">
        <v>2155</v>
      </c>
      <c r="AD5855" s="265" t="s">
        <v>61</v>
      </c>
      <c r="AE5855" s="593" t="s">
        <v>2155</v>
      </c>
      <c r="AF5855" s="593" t="s">
        <v>2155</v>
      </c>
      <c r="AG5855" s="634"/>
      <c r="AH5855" s="22" t="s">
        <v>388</v>
      </c>
    </row>
    <row r="5856" spans="1:36" ht="78.75" hidden="1" x14ac:dyDescent="0.2">
      <c r="A5856" s="671" t="s">
        <v>2104</v>
      </c>
      <c r="B5856" s="593" t="s">
        <v>118</v>
      </c>
      <c r="C5856" s="593" t="s">
        <v>337</v>
      </c>
      <c r="D5856" s="630">
        <v>41736</v>
      </c>
      <c r="E5856" s="1133">
        <v>0.50138888888888888</v>
      </c>
      <c r="F5856" s="630">
        <v>41736</v>
      </c>
      <c r="G5856" s="1133">
        <v>0.51250000000000007</v>
      </c>
      <c r="H5856" s="635">
        <v>0</v>
      </c>
      <c r="I5856" s="593">
        <v>175</v>
      </c>
      <c r="J5856" s="593" t="s">
        <v>2408</v>
      </c>
      <c r="K5856" s="593" t="s">
        <v>183</v>
      </c>
      <c r="L5856" s="593" t="s">
        <v>125</v>
      </c>
      <c r="M5856" s="593" t="s">
        <v>2252</v>
      </c>
      <c r="N5856" s="593">
        <v>110</v>
      </c>
      <c r="O5856" s="593" t="s">
        <v>66</v>
      </c>
      <c r="P5856" s="593" t="s">
        <v>2252</v>
      </c>
      <c r="Q5856" s="634" t="s">
        <v>2409</v>
      </c>
      <c r="R5856" s="596">
        <v>41.67</v>
      </c>
      <c r="S5856" s="596">
        <v>34.93</v>
      </c>
      <c r="T5856" s="596">
        <v>76.61</v>
      </c>
      <c r="U5856" s="593" t="s">
        <v>75</v>
      </c>
      <c r="V5856" s="639">
        <v>1</v>
      </c>
      <c r="W5856" s="639" t="s">
        <v>183</v>
      </c>
      <c r="X5856" s="639" t="s">
        <v>183</v>
      </c>
      <c r="Y5856" s="639" t="s">
        <v>183</v>
      </c>
      <c r="Z5856" s="639" t="s">
        <v>183</v>
      </c>
      <c r="AA5856" s="639" t="s">
        <v>183</v>
      </c>
      <c r="AB5856" s="639" t="s">
        <v>183</v>
      </c>
      <c r="AC5856" s="639" t="s">
        <v>183</v>
      </c>
      <c r="AD5856" s="1910" t="s">
        <v>55</v>
      </c>
      <c r="AE5856" s="639" t="s">
        <v>183</v>
      </c>
      <c r="AF5856" s="639" t="s">
        <v>183</v>
      </c>
      <c r="AG5856" s="595"/>
    </row>
    <row r="5857" spans="1:36" ht="110.25" hidden="1" x14ac:dyDescent="0.2">
      <c r="A5857" s="671" t="s">
        <v>2104</v>
      </c>
      <c r="B5857" s="593" t="s">
        <v>118</v>
      </c>
      <c r="C5857" s="637" t="s">
        <v>337</v>
      </c>
      <c r="D5857" s="630">
        <v>41736</v>
      </c>
      <c r="E5857" s="613">
        <v>0.69861111111111107</v>
      </c>
      <c r="F5857" s="630">
        <v>41736</v>
      </c>
      <c r="G5857" s="613">
        <v>0.69861111111111107</v>
      </c>
      <c r="H5857" s="635">
        <f>G5857-E5857</f>
        <v>0</v>
      </c>
      <c r="I5857" s="216">
        <v>5</v>
      </c>
      <c r="J5857" s="216" t="s">
        <v>338</v>
      </c>
      <c r="K5857" s="216" t="s">
        <v>132</v>
      </c>
      <c r="L5857" s="593" t="s">
        <v>128</v>
      </c>
      <c r="M5857" s="593" t="s">
        <v>2410</v>
      </c>
      <c r="N5857" s="593" t="s">
        <v>103</v>
      </c>
      <c r="O5857" s="593" t="s">
        <v>66</v>
      </c>
      <c r="P5857" s="593" t="s">
        <v>2410</v>
      </c>
      <c r="Q5857" s="634" t="s">
        <v>6514</v>
      </c>
      <c r="R5857" s="640">
        <v>0.59</v>
      </c>
      <c r="S5857" s="640">
        <v>0.32</v>
      </c>
      <c r="T5857" s="638">
        <f>R5857+S5857</f>
        <v>0.90999999999999992</v>
      </c>
      <c r="U5857" s="216" t="s">
        <v>84</v>
      </c>
      <c r="V5857" s="1801">
        <v>2011</v>
      </c>
      <c r="W5857" s="1801" t="s">
        <v>6508</v>
      </c>
      <c r="X5857" s="1801" t="s">
        <v>183</v>
      </c>
      <c r="Y5857" s="1801" t="s">
        <v>6509</v>
      </c>
      <c r="Z5857" s="1801">
        <v>70</v>
      </c>
      <c r="AA5857" s="1801" t="s">
        <v>6510</v>
      </c>
      <c r="AB5857" s="1801" t="s">
        <v>183</v>
      </c>
      <c r="AC5857" s="1893" t="s">
        <v>6498</v>
      </c>
      <c r="AD5857" s="846" t="s">
        <v>46</v>
      </c>
      <c r="AE5857" s="639" t="s">
        <v>183</v>
      </c>
      <c r="AF5857" s="639" t="s">
        <v>183</v>
      </c>
      <c r="AG5857" s="1457"/>
    </row>
    <row r="5858" spans="1:36" ht="157.5" hidden="1" x14ac:dyDescent="0.2">
      <c r="A5858" s="671" t="s">
        <v>2104</v>
      </c>
      <c r="B5858" s="593" t="s">
        <v>118</v>
      </c>
      <c r="C5858" s="637" t="s">
        <v>337</v>
      </c>
      <c r="D5858" s="630">
        <v>41736</v>
      </c>
      <c r="E5858" s="613">
        <v>0.72499999999999998</v>
      </c>
      <c r="F5858" s="630">
        <v>41736</v>
      </c>
      <c r="G5858" s="613">
        <v>0.76666666666666661</v>
      </c>
      <c r="H5858" s="635">
        <f>G5858-E5858</f>
        <v>4.166666666666663E-2</v>
      </c>
      <c r="I5858" s="216">
        <v>6</v>
      </c>
      <c r="J5858" s="216" t="s">
        <v>338</v>
      </c>
      <c r="K5858" s="216" t="s">
        <v>1134</v>
      </c>
      <c r="L5858" s="593" t="s">
        <v>128</v>
      </c>
      <c r="M5858" s="593" t="s">
        <v>1484</v>
      </c>
      <c r="N5858" s="593" t="s">
        <v>103</v>
      </c>
      <c r="O5858" s="593" t="s">
        <v>66</v>
      </c>
      <c r="P5858" s="593" t="s">
        <v>1484</v>
      </c>
      <c r="Q5858" s="634" t="s">
        <v>6513</v>
      </c>
      <c r="R5858" s="640">
        <v>0.09</v>
      </c>
      <c r="S5858" s="640">
        <v>2.23</v>
      </c>
      <c r="T5858" s="638">
        <f>R5858+S5858</f>
        <v>2.3199999999999998</v>
      </c>
      <c r="U5858" s="216" t="s">
        <v>75</v>
      </c>
      <c r="V5858" s="1801">
        <v>1983</v>
      </c>
      <c r="W5858" s="1801" t="s">
        <v>1536</v>
      </c>
      <c r="X5858" s="1801" t="s">
        <v>183</v>
      </c>
      <c r="Y5858" s="1801" t="s">
        <v>6511</v>
      </c>
      <c r="Z5858" s="1801">
        <v>100</v>
      </c>
      <c r="AA5858" s="1801" t="s">
        <v>6512</v>
      </c>
      <c r="AB5858" s="1801" t="s">
        <v>183</v>
      </c>
      <c r="AC5858" s="1893" t="s">
        <v>6498</v>
      </c>
      <c r="AD5858" s="846" t="s">
        <v>50</v>
      </c>
      <c r="AE5858" s="639" t="s">
        <v>183</v>
      </c>
      <c r="AF5858" s="639" t="s">
        <v>183</v>
      </c>
      <c r="AG5858" s="1457"/>
    </row>
    <row r="5859" spans="1:36" ht="63" hidden="1" x14ac:dyDescent="0.25">
      <c r="A5859" s="671" t="s">
        <v>2104</v>
      </c>
      <c r="B5859" s="593" t="s">
        <v>118</v>
      </c>
      <c r="C5859" s="637" t="s">
        <v>337</v>
      </c>
      <c r="D5859" s="630">
        <v>41736</v>
      </c>
      <c r="E5859" s="613">
        <v>0.84583333333333333</v>
      </c>
      <c r="F5859" s="630">
        <v>41736</v>
      </c>
      <c r="G5859" s="613">
        <v>0.84583333333333333</v>
      </c>
      <c r="H5859" s="635">
        <v>0</v>
      </c>
      <c r="I5859" s="216">
        <v>12</v>
      </c>
      <c r="J5859" s="216" t="s">
        <v>426</v>
      </c>
      <c r="K5859" s="216" t="s">
        <v>2156</v>
      </c>
      <c r="L5859" s="593" t="s">
        <v>128</v>
      </c>
      <c r="M5859" s="593" t="s">
        <v>2411</v>
      </c>
      <c r="N5859" s="593" t="s">
        <v>103</v>
      </c>
      <c r="O5859" s="593" t="s">
        <v>66</v>
      </c>
      <c r="P5859" s="593" t="s">
        <v>2411</v>
      </c>
      <c r="Q5859" s="634" t="s">
        <v>2412</v>
      </c>
      <c r="R5859" s="640">
        <v>2.31</v>
      </c>
      <c r="S5859" s="640">
        <v>8.1</v>
      </c>
      <c r="T5859" s="640">
        <v>10.41</v>
      </c>
      <c r="U5859" s="216" t="s">
        <v>75</v>
      </c>
      <c r="V5859" s="1801">
        <v>2010</v>
      </c>
      <c r="W5859" s="1801" t="s">
        <v>183</v>
      </c>
      <c r="X5859" s="1801" t="s">
        <v>183</v>
      </c>
      <c r="Y5859" s="1801" t="s">
        <v>6498</v>
      </c>
      <c r="Z5859" s="1801" t="s">
        <v>183</v>
      </c>
      <c r="AA5859" s="1801" t="s">
        <v>183</v>
      </c>
      <c r="AB5859" s="1801" t="s">
        <v>183</v>
      </c>
      <c r="AC5859" s="1893" t="s">
        <v>6498</v>
      </c>
      <c r="AD5859" s="846" t="s">
        <v>46</v>
      </c>
      <c r="AE5859" s="639" t="s">
        <v>183</v>
      </c>
      <c r="AF5859" s="639" t="s">
        <v>183</v>
      </c>
      <c r="AG5859" s="1456"/>
    </row>
    <row r="5860" spans="1:36" ht="63" hidden="1" x14ac:dyDescent="0.2">
      <c r="A5860" s="671" t="s">
        <v>2104</v>
      </c>
      <c r="B5860" s="593" t="s">
        <v>118</v>
      </c>
      <c r="C5860" s="637" t="s">
        <v>337</v>
      </c>
      <c r="D5860" s="630">
        <v>41736</v>
      </c>
      <c r="E5860" s="613">
        <v>0.87847222222222221</v>
      </c>
      <c r="F5860" s="630">
        <v>41736</v>
      </c>
      <c r="G5860" s="613">
        <v>0.87847222222222221</v>
      </c>
      <c r="H5860" s="635">
        <f>G5860-E5860</f>
        <v>0</v>
      </c>
      <c r="I5860" s="641">
        <v>8</v>
      </c>
      <c r="J5860" s="558" t="s">
        <v>426</v>
      </c>
      <c r="K5860" s="558" t="s">
        <v>2156</v>
      </c>
      <c r="L5860" s="593" t="s">
        <v>128</v>
      </c>
      <c r="M5860" s="558" t="s">
        <v>2413</v>
      </c>
      <c r="N5860" s="593" t="s">
        <v>103</v>
      </c>
      <c r="O5860" s="593" t="s">
        <v>66</v>
      </c>
      <c r="P5860" s="593" t="s">
        <v>2413</v>
      </c>
      <c r="Q5860" s="634" t="s">
        <v>2414</v>
      </c>
      <c r="R5860" s="640">
        <v>0.57999999999999996</v>
      </c>
      <c r="S5860" s="640">
        <v>0.96</v>
      </c>
      <c r="T5860" s="638">
        <v>1.54</v>
      </c>
      <c r="U5860" s="593"/>
      <c r="V5860" s="678" t="s">
        <v>183</v>
      </c>
      <c r="W5860" s="678" t="s">
        <v>183</v>
      </c>
      <c r="X5860" s="678" t="s">
        <v>183</v>
      </c>
      <c r="Y5860" s="678" t="s">
        <v>183</v>
      </c>
      <c r="Z5860" s="678" t="s">
        <v>183</v>
      </c>
      <c r="AA5860" s="678" t="s">
        <v>183</v>
      </c>
      <c r="AB5860" s="678" t="s">
        <v>183</v>
      </c>
      <c r="AC5860" s="678" t="s">
        <v>183</v>
      </c>
      <c r="AD5860" s="595" t="s">
        <v>49</v>
      </c>
      <c r="AE5860" s="678" t="s">
        <v>183</v>
      </c>
      <c r="AF5860" s="678" t="s">
        <v>183</v>
      </c>
      <c r="AG5860" s="1457"/>
    </row>
    <row r="5861" spans="1:36" ht="126" hidden="1" x14ac:dyDescent="0.2">
      <c r="A5861" s="671" t="s">
        <v>2104</v>
      </c>
      <c r="B5861" s="593" t="s">
        <v>118</v>
      </c>
      <c r="C5861" s="637" t="s">
        <v>337</v>
      </c>
      <c r="D5861" s="630">
        <v>41736</v>
      </c>
      <c r="E5861" s="613">
        <v>0.89027777777777783</v>
      </c>
      <c r="F5861" s="630">
        <v>41736</v>
      </c>
      <c r="G5861" s="613">
        <v>0.89027777777777783</v>
      </c>
      <c r="H5861" s="635">
        <f>G5861-E5861</f>
        <v>0</v>
      </c>
      <c r="I5861" s="216">
        <v>3</v>
      </c>
      <c r="J5861" s="216" t="s">
        <v>426</v>
      </c>
      <c r="K5861" s="216" t="s">
        <v>2156</v>
      </c>
      <c r="L5861" s="593" t="s">
        <v>128</v>
      </c>
      <c r="M5861" s="593" t="s">
        <v>2415</v>
      </c>
      <c r="N5861" s="593" t="s">
        <v>103</v>
      </c>
      <c r="O5861" s="593" t="s">
        <v>66</v>
      </c>
      <c r="P5861" s="593" t="s">
        <v>2415</v>
      </c>
      <c r="Q5861" s="634" t="s">
        <v>6515</v>
      </c>
      <c r="R5861" s="640">
        <v>0.31</v>
      </c>
      <c r="S5861" s="640">
        <v>0.18</v>
      </c>
      <c r="T5861" s="638">
        <f t="shared" ref="T5861:T5887" si="186">R5861+S5861</f>
        <v>0.49</v>
      </c>
      <c r="U5861" s="593" t="s">
        <v>75</v>
      </c>
      <c r="V5861" s="639">
        <v>1998</v>
      </c>
      <c r="W5861" s="639" t="s">
        <v>1536</v>
      </c>
      <c r="X5861" s="639" t="s">
        <v>183</v>
      </c>
      <c r="Y5861" s="639" t="s">
        <v>6516</v>
      </c>
      <c r="Z5861" s="639">
        <v>0</v>
      </c>
      <c r="AA5861" s="1874" t="s">
        <v>2584</v>
      </c>
      <c r="AB5861" s="639">
        <v>7</v>
      </c>
      <c r="AC5861" s="639" t="s">
        <v>6498</v>
      </c>
      <c r="AD5861" s="722" t="s">
        <v>50</v>
      </c>
      <c r="AE5861" s="639" t="s">
        <v>183</v>
      </c>
      <c r="AF5861" s="639" t="s">
        <v>183</v>
      </c>
      <c r="AG5861" s="1457"/>
    </row>
    <row r="5862" spans="1:36" ht="141.75" hidden="1" x14ac:dyDescent="0.2">
      <c r="A5862" s="671" t="s">
        <v>2104</v>
      </c>
      <c r="B5862" s="593" t="s">
        <v>118</v>
      </c>
      <c r="C5862" s="637" t="s">
        <v>337</v>
      </c>
      <c r="D5862" s="630">
        <v>41736</v>
      </c>
      <c r="E5862" s="613">
        <v>0.9590277777777777</v>
      </c>
      <c r="F5862" s="630">
        <v>41736</v>
      </c>
      <c r="G5862" s="613">
        <v>1.2013888888888888</v>
      </c>
      <c r="H5862" s="635">
        <v>0.16597222222222222</v>
      </c>
      <c r="I5862" s="216">
        <v>6</v>
      </c>
      <c r="J5862" s="216" t="s">
        <v>426</v>
      </c>
      <c r="K5862" s="216" t="s">
        <v>2416</v>
      </c>
      <c r="L5862" s="593" t="s">
        <v>128</v>
      </c>
      <c r="M5862" s="593" t="s">
        <v>2417</v>
      </c>
      <c r="N5862" s="593" t="s">
        <v>103</v>
      </c>
      <c r="O5862" s="593" t="s">
        <v>66</v>
      </c>
      <c r="P5862" s="593" t="s">
        <v>2418</v>
      </c>
      <c r="Q5862" s="1280" t="s">
        <v>6517</v>
      </c>
      <c r="R5862" s="668">
        <v>2.1</v>
      </c>
      <c r="S5862" s="668">
        <v>12.7</v>
      </c>
      <c r="T5862" s="638">
        <f t="shared" si="186"/>
        <v>14.799999999999999</v>
      </c>
      <c r="U5862" s="618" t="s">
        <v>75</v>
      </c>
      <c r="V5862" s="689">
        <v>1989</v>
      </c>
      <c r="W5862" s="689" t="s">
        <v>1536</v>
      </c>
      <c r="X5862" s="689" t="s">
        <v>183</v>
      </c>
      <c r="Y5862" s="689" t="s">
        <v>6518</v>
      </c>
      <c r="Z5862" s="689">
        <v>0</v>
      </c>
      <c r="AA5862" s="689" t="s">
        <v>1703</v>
      </c>
      <c r="AB5862" s="689">
        <v>2</v>
      </c>
      <c r="AC5862" s="689" t="s">
        <v>6498</v>
      </c>
      <c r="AD5862" s="722" t="s">
        <v>62</v>
      </c>
      <c r="AE5862" s="689" t="s">
        <v>101</v>
      </c>
      <c r="AF5862" s="689" t="s">
        <v>98</v>
      </c>
      <c r="AG5862" s="1457"/>
    </row>
    <row r="5863" spans="1:36" ht="126" hidden="1" x14ac:dyDescent="0.2">
      <c r="A5863" s="671" t="s">
        <v>2104</v>
      </c>
      <c r="B5863" s="593" t="s">
        <v>118</v>
      </c>
      <c r="C5863" s="637" t="s">
        <v>337</v>
      </c>
      <c r="D5863" s="630">
        <v>41736</v>
      </c>
      <c r="E5863" s="613">
        <v>0.99097222222222225</v>
      </c>
      <c r="F5863" s="630">
        <v>41737</v>
      </c>
      <c r="G5863" s="613">
        <v>2.0833333333333332E-2</v>
      </c>
      <c r="H5863" s="635">
        <v>2.9861111111111113E-2</v>
      </c>
      <c r="I5863" s="641">
        <v>1</v>
      </c>
      <c r="J5863" s="558" t="s">
        <v>338</v>
      </c>
      <c r="K5863" s="558" t="s">
        <v>2419</v>
      </c>
      <c r="L5863" s="593" t="s">
        <v>128</v>
      </c>
      <c r="M5863" s="558" t="s">
        <v>2420</v>
      </c>
      <c r="N5863" s="593" t="s">
        <v>103</v>
      </c>
      <c r="O5863" s="593" t="s">
        <v>66</v>
      </c>
      <c r="P5863" s="593" t="s">
        <v>2420</v>
      </c>
      <c r="Q5863" s="634" t="s">
        <v>6519</v>
      </c>
      <c r="R5863" s="1344">
        <v>0.38</v>
      </c>
      <c r="S5863" s="1344">
        <v>0.87</v>
      </c>
      <c r="T5863" s="638">
        <f t="shared" si="186"/>
        <v>1.25</v>
      </c>
      <c r="U5863" s="593" t="s">
        <v>75</v>
      </c>
      <c r="V5863" s="639">
        <v>2000</v>
      </c>
      <c r="W5863" s="627" t="s">
        <v>1268</v>
      </c>
      <c r="X5863" s="639" t="s">
        <v>183</v>
      </c>
      <c r="Y5863" s="639" t="s">
        <v>6520</v>
      </c>
      <c r="Z5863" s="639">
        <v>0</v>
      </c>
      <c r="AA5863" s="1874" t="s">
        <v>1800</v>
      </c>
      <c r="AB5863" s="639">
        <v>3</v>
      </c>
      <c r="AC5863" s="639" t="s">
        <v>6498</v>
      </c>
      <c r="AD5863" s="722" t="s">
        <v>50</v>
      </c>
      <c r="AE5863" s="639" t="s">
        <v>183</v>
      </c>
      <c r="AF5863" s="639" t="s">
        <v>183</v>
      </c>
      <c r="AG5863" s="1457"/>
    </row>
    <row r="5864" spans="1:36" ht="157.5" hidden="1" x14ac:dyDescent="0.2">
      <c r="A5864" s="671" t="s">
        <v>2104</v>
      </c>
      <c r="B5864" s="593" t="s">
        <v>118</v>
      </c>
      <c r="C5864" s="637" t="s">
        <v>337</v>
      </c>
      <c r="D5864" s="630">
        <v>41736</v>
      </c>
      <c r="E5864" s="613">
        <v>0.99791666666666667</v>
      </c>
      <c r="F5864" s="691">
        <v>41736</v>
      </c>
      <c r="G5864" s="613">
        <v>0.99791666666666667</v>
      </c>
      <c r="H5864" s="635">
        <f>G5864-E5864</f>
        <v>0</v>
      </c>
      <c r="I5864" s="593">
        <v>1</v>
      </c>
      <c r="J5864" s="593" t="s">
        <v>426</v>
      </c>
      <c r="K5864" s="593" t="s">
        <v>2416</v>
      </c>
      <c r="L5864" s="593" t="s">
        <v>128</v>
      </c>
      <c r="M5864" s="692" t="s">
        <v>2421</v>
      </c>
      <c r="N5864" s="692" t="s">
        <v>103</v>
      </c>
      <c r="O5864" s="692" t="s">
        <v>66</v>
      </c>
      <c r="P5864" s="692" t="s">
        <v>2421</v>
      </c>
      <c r="Q5864" s="634" t="s">
        <v>6521</v>
      </c>
      <c r="R5864" s="1344">
        <v>7.21</v>
      </c>
      <c r="S5864" s="1344">
        <v>10.37</v>
      </c>
      <c r="T5864" s="638">
        <f t="shared" si="186"/>
        <v>17.579999999999998</v>
      </c>
      <c r="U5864" s="593" t="s">
        <v>75</v>
      </c>
      <c r="V5864" s="639">
        <v>2011</v>
      </c>
      <c r="W5864" s="639" t="s">
        <v>1268</v>
      </c>
      <c r="X5864" s="639" t="s">
        <v>183</v>
      </c>
      <c r="Y5864" s="639" t="s">
        <v>6522</v>
      </c>
      <c r="Z5864" s="639" t="s">
        <v>183</v>
      </c>
      <c r="AA5864" s="639" t="s">
        <v>1800</v>
      </c>
      <c r="AB5864" s="639" t="s">
        <v>183</v>
      </c>
      <c r="AC5864" s="639" t="s">
        <v>6498</v>
      </c>
      <c r="AD5864" s="722" t="s">
        <v>56</v>
      </c>
      <c r="AE5864" s="639" t="s">
        <v>183</v>
      </c>
      <c r="AF5864" s="639" t="s">
        <v>183</v>
      </c>
      <c r="AG5864" s="1457"/>
    </row>
    <row r="5865" spans="1:36" ht="126" hidden="1" x14ac:dyDescent="0.2">
      <c r="A5865" s="671" t="s">
        <v>2104</v>
      </c>
      <c r="B5865" s="593" t="s">
        <v>118</v>
      </c>
      <c r="C5865" s="637" t="s">
        <v>337</v>
      </c>
      <c r="D5865" s="630">
        <v>41736</v>
      </c>
      <c r="E5865" s="613">
        <v>0.99791666666666667</v>
      </c>
      <c r="F5865" s="630">
        <v>41736</v>
      </c>
      <c r="G5865" s="613">
        <v>4.3750000000000004E-2</v>
      </c>
      <c r="H5865" s="635">
        <v>4.5833333333333337E-2</v>
      </c>
      <c r="I5865" s="641">
        <v>1</v>
      </c>
      <c r="J5865" s="593" t="s">
        <v>426</v>
      </c>
      <c r="K5865" s="593" t="s">
        <v>2419</v>
      </c>
      <c r="L5865" s="593" t="s">
        <v>128</v>
      </c>
      <c r="M5865" s="593" t="s">
        <v>2422</v>
      </c>
      <c r="N5865" s="593" t="s">
        <v>103</v>
      </c>
      <c r="O5865" s="593" t="s">
        <v>66</v>
      </c>
      <c r="P5865" s="593" t="s">
        <v>2422</v>
      </c>
      <c r="Q5865" s="634" t="s">
        <v>6523</v>
      </c>
      <c r="R5865" s="1344">
        <v>0.53</v>
      </c>
      <c r="S5865" s="1344">
        <v>0.61</v>
      </c>
      <c r="T5865" s="638">
        <f t="shared" si="186"/>
        <v>1.1400000000000001</v>
      </c>
      <c r="U5865" s="593" t="s">
        <v>75</v>
      </c>
      <c r="V5865" s="639">
        <v>2002</v>
      </c>
      <c r="W5865" s="639" t="s">
        <v>1268</v>
      </c>
      <c r="X5865" s="639" t="s">
        <v>183</v>
      </c>
      <c r="Y5865" s="639" t="s">
        <v>6524</v>
      </c>
      <c r="Z5865" s="639">
        <v>80</v>
      </c>
      <c r="AA5865" s="639" t="s">
        <v>6045</v>
      </c>
      <c r="AB5865" s="639" t="s">
        <v>183</v>
      </c>
      <c r="AC5865" s="639" t="s">
        <v>6498</v>
      </c>
      <c r="AD5865" s="722" t="s">
        <v>50</v>
      </c>
      <c r="AE5865" s="639" t="s">
        <v>183</v>
      </c>
      <c r="AF5865" s="639" t="s">
        <v>183</v>
      </c>
      <c r="AG5865" s="1457"/>
    </row>
    <row r="5866" spans="1:36" ht="110.25" hidden="1" x14ac:dyDescent="0.2">
      <c r="A5866" s="671" t="s">
        <v>2104</v>
      </c>
      <c r="B5866" s="593" t="s">
        <v>118</v>
      </c>
      <c r="C5866" s="637" t="s">
        <v>337</v>
      </c>
      <c r="D5866" s="630">
        <v>41736</v>
      </c>
      <c r="E5866" s="613">
        <v>0.99791666666666667</v>
      </c>
      <c r="F5866" s="630">
        <v>41736</v>
      </c>
      <c r="G5866" s="613">
        <v>0.99791666666666667</v>
      </c>
      <c r="H5866" s="635">
        <f t="shared" ref="H5866:H5900" si="187">G5866-E5866</f>
        <v>0</v>
      </c>
      <c r="I5866" s="641">
        <v>2</v>
      </c>
      <c r="J5866" s="593" t="s">
        <v>426</v>
      </c>
      <c r="K5866" s="593" t="s">
        <v>132</v>
      </c>
      <c r="L5866" s="593" t="s">
        <v>128</v>
      </c>
      <c r="M5866" s="593" t="s">
        <v>2423</v>
      </c>
      <c r="N5866" s="593" t="s">
        <v>103</v>
      </c>
      <c r="O5866" s="593" t="s">
        <v>66</v>
      </c>
      <c r="P5866" s="593" t="s">
        <v>2423</v>
      </c>
      <c r="Q5866" s="634" t="s">
        <v>6525</v>
      </c>
      <c r="R5866" s="1344">
        <v>3.26</v>
      </c>
      <c r="S5866" s="1344">
        <v>1.84</v>
      </c>
      <c r="T5866" s="638">
        <f t="shared" si="186"/>
        <v>5.0999999999999996</v>
      </c>
      <c r="U5866" s="593" t="s">
        <v>75</v>
      </c>
      <c r="V5866" s="639">
        <v>2002</v>
      </c>
      <c r="W5866" s="639" t="s">
        <v>1268</v>
      </c>
      <c r="X5866" s="639" t="s">
        <v>183</v>
      </c>
      <c r="Y5866" s="639" t="s">
        <v>6526</v>
      </c>
      <c r="Z5866" s="639">
        <v>80</v>
      </c>
      <c r="AA5866" s="639" t="s">
        <v>6527</v>
      </c>
      <c r="AB5866" s="639" t="s">
        <v>183</v>
      </c>
      <c r="AC5866" s="639" t="s">
        <v>6498</v>
      </c>
      <c r="AD5866" s="722" t="s">
        <v>50</v>
      </c>
      <c r="AE5866" s="639" t="s">
        <v>183</v>
      </c>
      <c r="AF5866" s="639" t="s">
        <v>183</v>
      </c>
      <c r="AG5866" s="1457"/>
    </row>
    <row r="5867" spans="1:36" ht="110.25" hidden="1" x14ac:dyDescent="0.2">
      <c r="A5867" s="671" t="s">
        <v>2104</v>
      </c>
      <c r="B5867" s="593" t="s">
        <v>118</v>
      </c>
      <c r="C5867" s="637" t="s">
        <v>337</v>
      </c>
      <c r="D5867" s="630">
        <v>41736</v>
      </c>
      <c r="E5867" s="613">
        <v>0.99791666666666667</v>
      </c>
      <c r="F5867" s="630">
        <v>41736</v>
      </c>
      <c r="G5867" s="613">
        <v>0.99791666666666667</v>
      </c>
      <c r="H5867" s="635">
        <f t="shared" si="187"/>
        <v>0</v>
      </c>
      <c r="I5867" s="641">
        <v>3</v>
      </c>
      <c r="J5867" s="558" t="s">
        <v>426</v>
      </c>
      <c r="K5867" s="558" t="s">
        <v>132</v>
      </c>
      <c r="L5867" s="593" t="s">
        <v>128</v>
      </c>
      <c r="M5867" s="558" t="s">
        <v>1837</v>
      </c>
      <c r="N5867" s="593" t="s">
        <v>103</v>
      </c>
      <c r="O5867" s="593" t="s">
        <v>66</v>
      </c>
      <c r="P5867" s="593" t="s">
        <v>1837</v>
      </c>
      <c r="Q5867" s="634" t="s">
        <v>6528</v>
      </c>
      <c r="R5867" s="1344">
        <v>2.33</v>
      </c>
      <c r="S5867" s="1344">
        <v>1.4</v>
      </c>
      <c r="T5867" s="638">
        <f t="shared" si="186"/>
        <v>3.73</v>
      </c>
      <c r="U5867" s="593" t="s">
        <v>75</v>
      </c>
      <c r="V5867" s="639">
        <v>2004</v>
      </c>
      <c r="W5867" s="639" t="s">
        <v>1268</v>
      </c>
      <c r="X5867" s="639" t="s">
        <v>183</v>
      </c>
      <c r="Y5867" s="639" t="s">
        <v>6529</v>
      </c>
      <c r="Z5867" s="639">
        <v>100</v>
      </c>
      <c r="AA5867" s="639" t="s">
        <v>6530</v>
      </c>
      <c r="AB5867" s="639" t="s">
        <v>183</v>
      </c>
      <c r="AC5867" s="639" t="s">
        <v>6498</v>
      </c>
      <c r="AD5867" s="722" t="s">
        <v>50</v>
      </c>
      <c r="AE5867" s="639" t="s">
        <v>183</v>
      </c>
      <c r="AF5867" s="639" t="s">
        <v>183</v>
      </c>
      <c r="AG5867" s="1457"/>
    </row>
    <row r="5868" spans="1:36" ht="94.5" hidden="1" x14ac:dyDescent="0.2">
      <c r="A5868" s="671" t="s">
        <v>2104</v>
      </c>
      <c r="B5868" s="593" t="s">
        <v>118</v>
      </c>
      <c r="C5868" s="593" t="s">
        <v>337</v>
      </c>
      <c r="D5868" s="630">
        <v>41737</v>
      </c>
      <c r="E5868" s="613">
        <v>0.28472222222222221</v>
      </c>
      <c r="F5868" s="630">
        <v>41737</v>
      </c>
      <c r="G5868" s="613">
        <v>0.33611111111111108</v>
      </c>
      <c r="H5868" s="635">
        <f t="shared" si="187"/>
        <v>5.1388888888888873E-2</v>
      </c>
      <c r="I5868" s="641">
        <v>34</v>
      </c>
      <c r="J5868" s="593" t="s">
        <v>178</v>
      </c>
      <c r="K5868" s="593"/>
      <c r="L5868" s="593" t="s">
        <v>128</v>
      </c>
      <c r="M5868" s="593" t="s">
        <v>746</v>
      </c>
      <c r="N5868" s="719">
        <v>35</v>
      </c>
      <c r="O5868" s="593" t="s">
        <v>63</v>
      </c>
      <c r="P5868" s="593" t="s">
        <v>2452</v>
      </c>
      <c r="Q5868" s="1280" t="s">
        <v>6534</v>
      </c>
      <c r="R5868" s="1713">
        <v>6.85</v>
      </c>
      <c r="S5868" s="1344">
        <v>23.4</v>
      </c>
      <c r="T5868" s="638">
        <f t="shared" si="186"/>
        <v>30.25</v>
      </c>
      <c r="U5868" s="593" t="s">
        <v>78</v>
      </c>
      <c r="V5868" s="639"/>
      <c r="W5868" s="627"/>
      <c r="X5868" s="639"/>
      <c r="Y5868" s="639"/>
      <c r="Z5868" s="639"/>
      <c r="AA5868" s="639"/>
      <c r="AB5868" s="639" t="s">
        <v>183</v>
      </c>
      <c r="AC5868" s="639"/>
      <c r="AD5868" s="639" t="s">
        <v>49</v>
      </c>
      <c r="AE5868" s="639"/>
      <c r="AF5868" s="639"/>
      <c r="AG5868" s="1457"/>
    </row>
    <row r="5869" spans="1:36" ht="110.25" hidden="1" x14ac:dyDescent="0.2">
      <c r="A5869" s="671" t="s">
        <v>2104</v>
      </c>
      <c r="B5869" s="593" t="s">
        <v>118</v>
      </c>
      <c r="C5869" s="637" t="s">
        <v>337</v>
      </c>
      <c r="D5869" s="630">
        <v>41737</v>
      </c>
      <c r="E5869" s="613">
        <v>0.28750000000000003</v>
      </c>
      <c r="F5869" s="691">
        <v>41737</v>
      </c>
      <c r="G5869" s="613">
        <v>0.3972222222222222</v>
      </c>
      <c r="H5869" s="635">
        <f t="shared" si="187"/>
        <v>0.10972222222222217</v>
      </c>
      <c r="I5869" s="593" t="s">
        <v>2453</v>
      </c>
      <c r="J5869" s="593" t="s">
        <v>866</v>
      </c>
      <c r="K5869" s="593" t="s">
        <v>183</v>
      </c>
      <c r="L5869" s="593" t="s">
        <v>128</v>
      </c>
      <c r="M5869" s="692" t="s">
        <v>1962</v>
      </c>
      <c r="N5869" s="1621">
        <v>35</v>
      </c>
      <c r="O5869" s="1621" t="s">
        <v>63</v>
      </c>
      <c r="P5869" s="692" t="s">
        <v>1962</v>
      </c>
      <c r="Q5869" s="634" t="s">
        <v>6535</v>
      </c>
      <c r="R5869" s="1713">
        <v>14.1</v>
      </c>
      <c r="S5869" s="1344">
        <v>12.4</v>
      </c>
      <c r="T5869" s="638">
        <f t="shared" si="186"/>
        <v>26.5</v>
      </c>
      <c r="U5869" s="593" t="s">
        <v>78</v>
      </c>
      <c r="V5869" s="639" t="s">
        <v>2360</v>
      </c>
      <c r="W5869" s="639" t="s">
        <v>6536</v>
      </c>
      <c r="X5869" s="689" t="s">
        <v>183</v>
      </c>
      <c r="Y5869" s="639" t="s">
        <v>6537</v>
      </c>
      <c r="Z5869" s="639">
        <v>100</v>
      </c>
      <c r="AA5869" s="639" t="s">
        <v>183</v>
      </c>
      <c r="AB5869" s="639" t="s">
        <v>183</v>
      </c>
      <c r="AC5869" s="639" t="s">
        <v>6538</v>
      </c>
      <c r="AD5869" s="722" t="s">
        <v>61</v>
      </c>
      <c r="AE5869" s="639" t="s">
        <v>99</v>
      </c>
      <c r="AF5869" s="639" t="s">
        <v>102</v>
      </c>
      <c r="AG5869" s="1457"/>
    </row>
    <row r="5870" spans="1:36" ht="110.25" hidden="1" x14ac:dyDescent="0.2">
      <c r="A5870" s="671" t="s">
        <v>2104</v>
      </c>
      <c r="B5870" s="593" t="s">
        <v>118</v>
      </c>
      <c r="C5870" s="637" t="s">
        <v>337</v>
      </c>
      <c r="D5870" s="630">
        <v>41737</v>
      </c>
      <c r="E5870" s="613">
        <v>0.12222222222222223</v>
      </c>
      <c r="F5870" s="691">
        <v>41737</v>
      </c>
      <c r="G5870" s="613">
        <v>0.12222222222222223</v>
      </c>
      <c r="H5870" s="635">
        <f t="shared" si="187"/>
        <v>0</v>
      </c>
      <c r="I5870" s="593">
        <v>207</v>
      </c>
      <c r="J5870" s="593" t="s">
        <v>1262</v>
      </c>
      <c r="K5870" s="593" t="s">
        <v>132</v>
      </c>
      <c r="L5870" s="593" t="s">
        <v>128</v>
      </c>
      <c r="M5870" s="692" t="s">
        <v>2424</v>
      </c>
      <c r="N5870" s="692">
        <v>110</v>
      </c>
      <c r="O5870" s="692" t="s">
        <v>66</v>
      </c>
      <c r="P5870" s="692" t="s">
        <v>2424</v>
      </c>
      <c r="Q5870" s="634" t="s">
        <v>6531</v>
      </c>
      <c r="R5870" s="1713">
        <v>42.52</v>
      </c>
      <c r="S5870" s="1344">
        <v>63.64</v>
      </c>
      <c r="T5870" s="638">
        <f t="shared" si="186"/>
        <v>106.16</v>
      </c>
      <c r="U5870" s="593" t="s">
        <v>75</v>
      </c>
      <c r="V5870" s="689">
        <v>2004</v>
      </c>
      <c r="W5870" s="689" t="s">
        <v>6501</v>
      </c>
      <c r="X5870" s="689" t="s">
        <v>183</v>
      </c>
      <c r="Y5870" s="689" t="s">
        <v>6532</v>
      </c>
      <c r="Z5870" s="689">
        <v>100</v>
      </c>
      <c r="AA5870" s="689" t="s">
        <v>183</v>
      </c>
      <c r="AB5870" s="689" t="s">
        <v>183</v>
      </c>
      <c r="AC5870" s="689" t="s">
        <v>6533</v>
      </c>
      <c r="AD5870" s="722" t="s">
        <v>48</v>
      </c>
      <c r="AE5870" s="689" t="s">
        <v>183</v>
      </c>
      <c r="AF5870" s="639" t="s">
        <v>183</v>
      </c>
      <c r="AG5870" s="1457"/>
    </row>
    <row r="5871" spans="1:36" s="274" customFormat="1" ht="95.25" hidden="1" thickBot="1" x14ac:dyDescent="0.25">
      <c r="A5871" s="1488" t="s">
        <v>2104</v>
      </c>
      <c r="B5871" s="806" t="s">
        <v>118</v>
      </c>
      <c r="C5871" s="806" t="s">
        <v>337</v>
      </c>
      <c r="D5871" s="811">
        <v>41737</v>
      </c>
      <c r="E5871" s="613">
        <v>0.12569444444444444</v>
      </c>
      <c r="F5871" s="811">
        <v>41737</v>
      </c>
      <c r="G5871" s="613">
        <v>0.16041666666666668</v>
      </c>
      <c r="H5871" s="635">
        <f t="shared" si="187"/>
        <v>3.4722222222222238E-2</v>
      </c>
      <c r="I5871" s="806" t="s">
        <v>2425</v>
      </c>
      <c r="J5871" s="806"/>
      <c r="K5871" s="806" t="s">
        <v>183</v>
      </c>
      <c r="L5871" s="806" t="s">
        <v>128</v>
      </c>
      <c r="M5871" s="806" t="s">
        <v>1316</v>
      </c>
      <c r="N5871" s="806" t="s">
        <v>103</v>
      </c>
      <c r="O5871" s="806" t="s">
        <v>66</v>
      </c>
      <c r="P5871" s="806" t="s">
        <v>2426</v>
      </c>
      <c r="Q5871" s="634" t="s">
        <v>6539</v>
      </c>
      <c r="R5871" s="1727">
        <v>3.45</v>
      </c>
      <c r="S5871" s="1750">
        <v>2.09</v>
      </c>
      <c r="T5871" s="1775">
        <f t="shared" si="186"/>
        <v>5.54</v>
      </c>
      <c r="U5871" s="593" t="s">
        <v>75</v>
      </c>
      <c r="V5871" s="639" t="s">
        <v>6540</v>
      </c>
      <c r="W5871" s="639" t="s">
        <v>6541</v>
      </c>
      <c r="X5871" s="689" t="s">
        <v>183</v>
      </c>
      <c r="Y5871" s="639" t="s">
        <v>6542</v>
      </c>
      <c r="Z5871" s="639">
        <v>70</v>
      </c>
      <c r="AA5871" s="689" t="s">
        <v>2803</v>
      </c>
      <c r="AB5871" s="639" t="s">
        <v>183</v>
      </c>
      <c r="AC5871" s="689" t="s">
        <v>6543</v>
      </c>
      <c r="AD5871" s="722" t="s">
        <v>49</v>
      </c>
      <c r="AE5871" s="1795" t="s">
        <v>183</v>
      </c>
      <c r="AF5871" s="1795" t="s">
        <v>183</v>
      </c>
      <c r="AG5871" s="1928"/>
      <c r="AH5871" s="22"/>
      <c r="AI5871" s="22"/>
      <c r="AJ5871" s="22"/>
    </row>
    <row r="5872" spans="1:36" ht="141.75" hidden="1" x14ac:dyDescent="0.2">
      <c r="A5872" s="671" t="s">
        <v>2104</v>
      </c>
      <c r="B5872" s="593" t="s">
        <v>118</v>
      </c>
      <c r="C5872" s="593" t="s">
        <v>337</v>
      </c>
      <c r="D5872" s="630">
        <v>41737</v>
      </c>
      <c r="E5872" s="613">
        <v>0.12569444444444444</v>
      </c>
      <c r="F5872" s="630">
        <v>41737</v>
      </c>
      <c r="G5872" s="613">
        <v>0.12638888888888888</v>
      </c>
      <c r="H5872" s="635">
        <f t="shared" si="187"/>
        <v>6.9444444444444198E-4</v>
      </c>
      <c r="I5872" s="593" t="s">
        <v>2427</v>
      </c>
      <c r="J5872" s="593" t="s">
        <v>1036</v>
      </c>
      <c r="K5872" s="593" t="s">
        <v>132</v>
      </c>
      <c r="L5872" s="593" t="s">
        <v>128</v>
      </c>
      <c r="M5872" s="593" t="s">
        <v>2428</v>
      </c>
      <c r="N5872" s="593" t="s">
        <v>103</v>
      </c>
      <c r="O5872" s="593" t="s">
        <v>66</v>
      </c>
      <c r="P5872" s="593" t="s">
        <v>2428</v>
      </c>
      <c r="Q5872" s="634" t="s">
        <v>6544</v>
      </c>
      <c r="R5872" s="668">
        <v>6.1</v>
      </c>
      <c r="S5872" s="640">
        <v>3.4</v>
      </c>
      <c r="T5872" s="638">
        <f t="shared" si="186"/>
        <v>9.5</v>
      </c>
      <c r="U5872" s="593" t="s">
        <v>75</v>
      </c>
      <c r="V5872" s="639" t="s">
        <v>2360</v>
      </c>
      <c r="W5872" s="689" t="s">
        <v>183</v>
      </c>
      <c r="X5872" s="689" t="s">
        <v>183</v>
      </c>
      <c r="Y5872" s="639" t="s">
        <v>6545</v>
      </c>
      <c r="Z5872" s="639">
        <v>40</v>
      </c>
      <c r="AA5872" s="639" t="s">
        <v>6546</v>
      </c>
      <c r="AB5872" s="639" t="s">
        <v>183</v>
      </c>
      <c r="AC5872" s="689" t="s">
        <v>6498</v>
      </c>
      <c r="AD5872" s="722" t="s">
        <v>49</v>
      </c>
      <c r="AE5872" s="639" t="s">
        <v>183</v>
      </c>
      <c r="AF5872" s="639" t="s">
        <v>183</v>
      </c>
      <c r="AG5872" s="1457"/>
    </row>
    <row r="5873" spans="1:36" s="230" customFormat="1" ht="94.5" hidden="1" x14ac:dyDescent="0.2">
      <c r="A5873" s="671" t="s">
        <v>2104</v>
      </c>
      <c r="B5873" s="593" t="s">
        <v>118</v>
      </c>
      <c r="C5873" s="593" t="s">
        <v>337</v>
      </c>
      <c r="D5873" s="630">
        <v>41737</v>
      </c>
      <c r="E5873" s="613">
        <v>0.12847222222222224</v>
      </c>
      <c r="F5873" s="630">
        <v>41737</v>
      </c>
      <c r="G5873" s="613">
        <v>0.27083333333333331</v>
      </c>
      <c r="H5873" s="635">
        <f t="shared" si="187"/>
        <v>0.14236111111111108</v>
      </c>
      <c r="I5873" s="593" t="s">
        <v>2429</v>
      </c>
      <c r="J5873" s="593" t="s">
        <v>338</v>
      </c>
      <c r="K5873" s="593" t="s">
        <v>132</v>
      </c>
      <c r="L5873" s="593" t="s">
        <v>128</v>
      </c>
      <c r="M5873" s="593" t="s">
        <v>2430</v>
      </c>
      <c r="N5873" s="593" t="s">
        <v>103</v>
      </c>
      <c r="O5873" s="593" t="s">
        <v>66</v>
      </c>
      <c r="P5873" s="593" t="s">
        <v>2431</v>
      </c>
      <c r="Q5873" s="634" t="s">
        <v>6547</v>
      </c>
      <c r="R5873" s="668">
        <v>3.59</v>
      </c>
      <c r="S5873" s="640">
        <v>2.0299999999999998</v>
      </c>
      <c r="T5873" s="638">
        <f t="shared" si="186"/>
        <v>5.6199999999999992</v>
      </c>
      <c r="U5873" s="593" t="s">
        <v>82</v>
      </c>
      <c r="V5873" s="689">
        <v>1982</v>
      </c>
      <c r="W5873" s="689" t="s">
        <v>183</v>
      </c>
      <c r="X5873" s="689" t="s">
        <v>183</v>
      </c>
      <c r="Y5873" s="689" t="s">
        <v>6548</v>
      </c>
      <c r="Z5873" s="689">
        <v>0</v>
      </c>
      <c r="AA5873" s="689" t="s">
        <v>2576</v>
      </c>
      <c r="AB5873" s="689">
        <v>4</v>
      </c>
      <c r="AC5873" s="689" t="s">
        <v>6498</v>
      </c>
      <c r="AD5873" s="722" t="s">
        <v>54</v>
      </c>
      <c r="AE5873" s="639" t="s">
        <v>101</v>
      </c>
      <c r="AF5873" s="639" t="s">
        <v>98</v>
      </c>
      <c r="AG5873" s="1457"/>
      <c r="AH5873" s="22"/>
      <c r="AI5873" s="22"/>
      <c r="AJ5873" s="22"/>
    </row>
    <row r="5874" spans="1:36" ht="94.5" hidden="1" x14ac:dyDescent="0.2">
      <c r="A5874" s="671" t="s">
        <v>2104</v>
      </c>
      <c r="B5874" s="593" t="s">
        <v>118</v>
      </c>
      <c r="C5874" s="593" t="s">
        <v>337</v>
      </c>
      <c r="D5874" s="630">
        <v>41737</v>
      </c>
      <c r="E5874" s="613">
        <v>0.13958333333333334</v>
      </c>
      <c r="F5874" s="630">
        <v>41737</v>
      </c>
      <c r="G5874" s="613">
        <v>0.14027777777777778</v>
      </c>
      <c r="H5874" s="635">
        <f t="shared" si="187"/>
        <v>6.9444444444444198E-4</v>
      </c>
      <c r="I5874" s="593" t="s">
        <v>2432</v>
      </c>
      <c r="J5874" s="593" t="s">
        <v>1036</v>
      </c>
      <c r="K5874" s="593" t="s">
        <v>132</v>
      </c>
      <c r="L5874" s="593" t="s">
        <v>128</v>
      </c>
      <c r="M5874" s="593" t="s">
        <v>2433</v>
      </c>
      <c r="N5874" s="593">
        <v>0.4</v>
      </c>
      <c r="O5874" s="593" t="s">
        <v>66</v>
      </c>
      <c r="P5874" s="593" t="s">
        <v>2434</v>
      </c>
      <c r="Q5874" s="634" t="s">
        <v>6549</v>
      </c>
      <c r="R5874" s="668">
        <v>2.5</v>
      </c>
      <c r="S5874" s="640">
        <v>12.2</v>
      </c>
      <c r="T5874" s="638">
        <f t="shared" si="186"/>
        <v>14.7</v>
      </c>
      <c r="U5874" s="593" t="s">
        <v>84</v>
      </c>
      <c r="V5874" s="639" t="s">
        <v>2582</v>
      </c>
      <c r="W5874" s="639" t="s">
        <v>2281</v>
      </c>
      <c r="X5874" s="689" t="s">
        <v>183</v>
      </c>
      <c r="Y5874" s="639" t="s">
        <v>6550</v>
      </c>
      <c r="Z5874" s="639">
        <v>50</v>
      </c>
      <c r="AA5874" s="639" t="s">
        <v>183</v>
      </c>
      <c r="AB5874" s="639" t="s">
        <v>183</v>
      </c>
      <c r="AC5874" s="689" t="s">
        <v>6498</v>
      </c>
      <c r="AD5874" s="722" t="s">
        <v>49</v>
      </c>
      <c r="AE5874" s="639" t="s">
        <v>183</v>
      </c>
      <c r="AF5874" s="639" t="s">
        <v>183</v>
      </c>
      <c r="AG5874" s="1457"/>
    </row>
    <row r="5875" spans="1:36" s="230" customFormat="1" ht="141.75" hidden="1" x14ac:dyDescent="0.2">
      <c r="A5875" s="671" t="s">
        <v>2104</v>
      </c>
      <c r="B5875" s="593" t="s">
        <v>118</v>
      </c>
      <c r="C5875" s="593" t="s">
        <v>337</v>
      </c>
      <c r="D5875" s="630">
        <v>41737</v>
      </c>
      <c r="E5875" s="613">
        <v>0.14305555555555557</v>
      </c>
      <c r="F5875" s="630">
        <v>41737</v>
      </c>
      <c r="G5875" s="613">
        <v>0.16666666666666666</v>
      </c>
      <c r="H5875" s="635">
        <f t="shared" si="187"/>
        <v>2.3611111111111083E-2</v>
      </c>
      <c r="I5875" s="593" t="s">
        <v>2435</v>
      </c>
      <c r="J5875" s="593" t="s">
        <v>338</v>
      </c>
      <c r="K5875" s="593" t="s">
        <v>2419</v>
      </c>
      <c r="L5875" s="593" t="s">
        <v>128</v>
      </c>
      <c r="M5875" s="593" t="s">
        <v>2436</v>
      </c>
      <c r="N5875" s="593" t="s">
        <v>103</v>
      </c>
      <c r="O5875" s="593" t="s">
        <v>66</v>
      </c>
      <c r="P5875" s="593" t="s">
        <v>2436</v>
      </c>
      <c r="Q5875" s="634" t="s">
        <v>6551</v>
      </c>
      <c r="R5875" s="668">
        <v>1.72</v>
      </c>
      <c r="S5875" s="640">
        <v>2.89</v>
      </c>
      <c r="T5875" s="638">
        <f t="shared" si="186"/>
        <v>4.6100000000000003</v>
      </c>
      <c r="U5875" s="593" t="s">
        <v>82</v>
      </c>
      <c r="V5875" s="639" t="s">
        <v>2582</v>
      </c>
      <c r="W5875" s="689" t="s">
        <v>183</v>
      </c>
      <c r="X5875" s="689" t="s">
        <v>183</v>
      </c>
      <c r="Y5875" s="639" t="s">
        <v>6552</v>
      </c>
      <c r="Z5875" s="639">
        <v>10</v>
      </c>
      <c r="AA5875" s="639" t="s">
        <v>6553</v>
      </c>
      <c r="AB5875" s="639">
        <v>4</v>
      </c>
      <c r="AC5875" s="689" t="s">
        <v>6498</v>
      </c>
      <c r="AD5875" s="722" t="s">
        <v>56</v>
      </c>
      <c r="AE5875" s="639" t="s">
        <v>183</v>
      </c>
      <c r="AF5875" s="639" t="s">
        <v>183</v>
      </c>
      <c r="AG5875" s="1457"/>
      <c r="AH5875" s="22"/>
      <c r="AI5875" s="22"/>
      <c r="AJ5875" s="22"/>
    </row>
    <row r="5876" spans="1:36" ht="141.75" hidden="1" x14ac:dyDescent="0.2">
      <c r="A5876" s="671" t="s">
        <v>2104</v>
      </c>
      <c r="B5876" s="593" t="s">
        <v>118</v>
      </c>
      <c r="C5876" s="593" t="s">
        <v>337</v>
      </c>
      <c r="D5876" s="630">
        <v>41737</v>
      </c>
      <c r="E5876" s="613">
        <v>0.14861111111111111</v>
      </c>
      <c r="F5876" s="630">
        <v>41737</v>
      </c>
      <c r="G5876" s="613">
        <v>0.38194444444444442</v>
      </c>
      <c r="H5876" s="635">
        <f t="shared" si="187"/>
        <v>0.23333333333333331</v>
      </c>
      <c r="I5876" s="593">
        <v>21</v>
      </c>
      <c r="J5876" s="593" t="s">
        <v>338</v>
      </c>
      <c r="K5876" s="593" t="s">
        <v>1134</v>
      </c>
      <c r="L5876" s="593" t="s">
        <v>128</v>
      </c>
      <c r="M5876" s="593" t="s">
        <v>2437</v>
      </c>
      <c r="N5876" s="593" t="s">
        <v>103</v>
      </c>
      <c r="O5876" s="593" t="s">
        <v>66</v>
      </c>
      <c r="P5876" s="593" t="s">
        <v>2437</v>
      </c>
      <c r="Q5876" s="634" t="s">
        <v>6554</v>
      </c>
      <c r="R5876" s="668">
        <v>0.42</v>
      </c>
      <c r="S5876" s="640">
        <v>92.7</v>
      </c>
      <c r="T5876" s="638">
        <f t="shared" si="186"/>
        <v>93.12</v>
      </c>
      <c r="U5876" s="593" t="s">
        <v>75</v>
      </c>
      <c r="V5876" s="639" t="s">
        <v>6555</v>
      </c>
      <c r="W5876" s="639" t="s">
        <v>1536</v>
      </c>
      <c r="X5876" s="689" t="s">
        <v>183</v>
      </c>
      <c r="Y5876" s="639" t="s">
        <v>6556</v>
      </c>
      <c r="Z5876" s="689" t="s">
        <v>183</v>
      </c>
      <c r="AA5876" s="639" t="s">
        <v>6557</v>
      </c>
      <c r="AB5876" s="639">
        <v>7</v>
      </c>
      <c r="AC5876" s="689" t="s">
        <v>6498</v>
      </c>
      <c r="AD5876" s="722" t="s">
        <v>56</v>
      </c>
      <c r="AE5876" s="639" t="s">
        <v>101</v>
      </c>
      <c r="AF5876" s="639" t="s">
        <v>98</v>
      </c>
      <c r="AG5876" s="1457"/>
    </row>
    <row r="5877" spans="1:36" s="230" customFormat="1" ht="63" hidden="1" x14ac:dyDescent="0.2">
      <c r="A5877" s="671" t="s">
        <v>2104</v>
      </c>
      <c r="B5877" s="593" t="s">
        <v>118</v>
      </c>
      <c r="C5877" s="593" t="s">
        <v>337</v>
      </c>
      <c r="D5877" s="630">
        <v>41737</v>
      </c>
      <c r="E5877" s="613">
        <v>0.21666666666666667</v>
      </c>
      <c r="F5877" s="630">
        <v>41737</v>
      </c>
      <c r="G5877" s="613">
        <v>0.21736111111111112</v>
      </c>
      <c r="H5877" s="635">
        <f t="shared" si="187"/>
        <v>6.9444444444444198E-4</v>
      </c>
      <c r="I5877" s="593" t="s">
        <v>2438</v>
      </c>
      <c r="J5877" s="593" t="s">
        <v>1036</v>
      </c>
      <c r="K5877" s="593" t="s">
        <v>132</v>
      </c>
      <c r="L5877" s="593" t="s">
        <v>128</v>
      </c>
      <c r="M5877" s="593" t="s">
        <v>2439</v>
      </c>
      <c r="N5877" s="593" t="s">
        <v>103</v>
      </c>
      <c r="O5877" s="593" t="s">
        <v>66</v>
      </c>
      <c r="P5877" s="593" t="s">
        <v>2439</v>
      </c>
      <c r="Q5877" s="634" t="s">
        <v>6558</v>
      </c>
      <c r="R5877" s="668">
        <v>1.07</v>
      </c>
      <c r="S5877" s="640">
        <v>0.93</v>
      </c>
      <c r="T5877" s="638">
        <f t="shared" si="186"/>
        <v>2</v>
      </c>
      <c r="U5877" s="593" t="s">
        <v>75</v>
      </c>
      <c r="V5877" s="639" t="s">
        <v>2778</v>
      </c>
      <c r="W5877" s="689" t="s">
        <v>183</v>
      </c>
      <c r="X5877" s="689" t="s">
        <v>183</v>
      </c>
      <c r="Y5877" s="639" t="s">
        <v>6559</v>
      </c>
      <c r="Z5877" s="639">
        <v>10</v>
      </c>
      <c r="AA5877" s="639" t="s">
        <v>6560</v>
      </c>
      <c r="AB5877" s="639" t="s">
        <v>183</v>
      </c>
      <c r="AC5877" s="689" t="s">
        <v>6498</v>
      </c>
      <c r="AD5877" s="722" t="s">
        <v>50</v>
      </c>
      <c r="AE5877" s="639" t="s">
        <v>183</v>
      </c>
      <c r="AF5877" s="639" t="s">
        <v>183</v>
      </c>
      <c r="AG5877" s="1457"/>
      <c r="AH5877" s="22"/>
      <c r="AI5877" s="22"/>
      <c r="AJ5877" s="22"/>
    </row>
    <row r="5878" spans="1:36" ht="78.75" hidden="1" x14ac:dyDescent="0.2">
      <c r="A5878" s="671" t="s">
        <v>2104</v>
      </c>
      <c r="B5878" s="593" t="s">
        <v>118</v>
      </c>
      <c r="C5878" s="593" t="s">
        <v>337</v>
      </c>
      <c r="D5878" s="630">
        <v>41737</v>
      </c>
      <c r="E5878" s="613">
        <v>0.21944444444444444</v>
      </c>
      <c r="F5878" s="630">
        <v>41737</v>
      </c>
      <c r="G5878" s="613">
        <v>0.28333333333333333</v>
      </c>
      <c r="H5878" s="635">
        <f t="shared" si="187"/>
        <v>6.3888888888888884E-2</v>
      </c>
      <c r="I5878" s="593" t="s">
        <v>2438</v>
      </c>
      <c r="J5878" s="593" t="s">
        <v>1036</v>
      </c>
      <c r="K5878" s="593" t="s">
        <v>2419</v>
      </c>
      <c r="L5878" s="593" t="s">
        <v>128</v>
      </c>
      <c r="M5878" s="593" t="s">
        <v>2440</v>
      </c>
      <c r="N5878" s="593" t="s">
        <v>103</v>
      </c>
      <c r="O5878" s="593" t="s">
        <v>66</v>
      </c>
      <c r="P5878" s="593" t="s">
        <v>2441</v>
      </c>
      <c r="Q5878" s="634" t="s">
        <v>6561</v>
      </c>
      <c r="R5878" s="668">
        <v>3.68</v>
      </c>
      <c r="S5878" s="640">
        <v>3.28</v>
      </c>
      <c r="T5878" s="638">
        <f t="shared" si="186"/>
        <v>6.96</v>
      </c>
      <c r="U5878" s="593" t="s">
        <v>75</v>
      </c>
      <c r="V5878" s="639" t="s">
        <v>1513</v>
      </c>
      <c r="W5878" s="689" t="s">
        <v>183</v>
      </c>
      <c r="X5878" s="689" t="s">
        <v>183</v>
      </c>
      <c r="Y5878" s="639" t="s">
        <v>6562</v>
      </c>
      <c r="Z5878" s="639">
        <v>80</v>
      </c>
      <c r="AA5878" s="689" t="s">
        <v>2576</v>
      </c>
      <c r="AB5878" s="639" t="s">
        <v>183</v>
      </c>
      <c r="AC5878" s="689" t="s">
        <v>6498</v>
      </c>
      <c r="AD5878" s="722" t="s">
        <v>62</v>
      </c>
      <c r="AE5878" s="639" t="s">
        <v>183</v>
      </c>
      <c r="AF5878" s="639" t="s">
        <v>183</v>
      </c>
      <c r="AG5878" s="1457"/>
    </row>
    <row r="5879" spans="1:36" ht="94.5" hidden="1" x14ac:dyDescent="0.2">
      <c r="A5879" s="671" t="s">
        <v>2104</v>
      </c>
      <c r="B5879" s="593" t="s">
        <v>118</v>
      </c>
      <c r="C5879" s="593" t="s">
        <v>337</v>
      </c>
      <c r="D5879" s="630">
        <v>41737</v>
      </c>
      <c r="E5879" s="613">
        <v>0.26874999999999999</v>
      </c>
      <c r="F5879" s="630">
        <v>41737</v>
      </c>
      <c r="G5879" s="613">
        <v>0.26874999999999999</v>
      </c>
      <c r="H5879" s="635">
        <f t="shared" si="187"/>
        <v>0</v>
      </c>
      <c r="I5879" s="593">
        <v>1</v>
      </c>
      <c r="J5879" s="593" t="s">
        <v>338</v>
      </c>
      <c r="K5879" s="593" t="s">
        <v>132</v>
      </c>
      <c r="L5879" s="593" t="s">
        <v>128</v>
      </c>
      <c r="M5879" s="593" t="s">
        <v>2442</v>
      </c>
      <c r="N5879" s="593" t="s">
        <v>103</v>
      </c>
      <c r="O5879" s="593" t="s">
        <v>66</v>
      </c>
      <c r="P5879" s="593" t="s">
        <v>2442</v>
      </c>
      <c r="Q5879" s="1280" t="s">
        <v>6563</v>
      </c>
      <c r="R5879" s="668">
        <v>0.45</v>
      </c>
      <c r="S5879" s="640">
        <v>1.51</v>
      </c>
      <c r="T5879" s="638">
        <f t="shared" si="186"/>
        <v>1.96</v>
      </c>
      <c r="U5879" s="593" t="s">
        <v>75</v>
      </c>
      <c r="V5879" s="639" t="s">
        <v>6564</v>
      </c>
      <c r="W5879" s="689" t="s">
        <v>183</v>
      </c>
      <c r="X5879" s="689" t="s">
        <v>183</v>
      </c>
      <c r="Y5879" s="639" t="s">
        <v>6565</v>
      </c>
      <c r="Z5879" s="639">
        <v>40</v>
      </c>
      <c r="AA5879" s="639" t="s">
        <v>6566</v>
      </c>
      <c r="AB5879" s="639" t="s">
        <v>183</v>
      </c>
      <c r="AC5879" s="689" t="s">
        <v>6498</v>
      </c>
      <c r="AD5879" s="722" t="s">
        <v>49</v>
      </c>
      <c r="AE5879" s="639" t="s">
        <v>183</v>
      </c>
      <c r="AF5879" s="639" t="s">
        <v>183</v>
      </c>
      <c r="AG5879" s="1457"/>
    </row>
    <row r="5880" spans="1:36" customFormat="1" ht="63" hidden="1" x14ac:dyDescent="0.2">
      <c r="A5880" s="161" t="s">
        <v>2104</v>
      </c>
      <c r="B5880" s="208" t="s">
        <v>118</v>
      </c>
      <c r="C5880" s="360" t="s">
        <v>337</v>
      </c>
      <c r="D5880" s="380">
        <v>41737</v>
      </c>
      <c r="E5880" s="613">
        <v>0.27777777777777779</v>
      </c>
      <c r="F5880" s="380">
        <v>41737</v>
      </c>
      <c r="G5880" s="613">
        <v>0.60347222222222219</v>
      </c>
      <c r="H5880" s="635">
        <f t="shared" si="187"/>
        <v>0.3256944444444444</v>
      </c>
      <c r="I5880" s="360" t="s">
        <v>2438</v>
      </c>
      <c r="J5880" s="360"/>
      <c r="K5880" s="360"/>
      <c r="L5880" s="360" t="s">
        <v>128</v>
      </c>
      <c r="M5880" s="24" t="s">
        <v>2443</v>
      </c>
      <c r="N5880" s="360" t="s">
        <v>103</v>
      </c>
      <c r="O5880" s="360" t="s">
        <v>64</v>
      </c>
      <c r="P5880" s="24" t="s">
        <v>1045</v>
      </c>
      <c r="Q5880" s="442" t="s">
        <v>6567</v>
      </c>
      <c r="R5880" s="1337">
        <v>1.05</v>
      </c>
      <c r="S5880" s="1043">
        <v>2.39</v>
      </c>
      <c r="T5880" s="516">
        <f t="shared" si="186"/>
        <v>3.4400000000000004</v>
      </c>
      <c r="U5880" s="360" t="s">
        <v>75</v>
      </c>
      <c r="V5880" s="725">
        <v>2010</v>
      </c>
      <c r="W5880" s="1382" t="s">
        <v>183</v>
      </c>
      <c r="X5880" s="1382" t="s">
        <v>183</v>
      </c>
      <c r="Y5880" s="627" t="s">
        <v>6568</v>
      </c>
      <c r="Z5880" s="627">
        <v>60</v>
      </c>
      <c r="AA5880" s="1382" t="s">
        <v>2780</v>
      </c>
      <c r="AB5880" s="428" t="s">
        <v>183</v>
      </c>
      <c r="AC5880" s="1382" t="s">
        <v>6569</v>
      </c>
      <c r="AD5880" s="1908" t="s">
        <v>49</v>
      </c>
      <c r="AE5880" s="627" t="s">
        <v>101</v>
      </c>
      <c r="AF5880" s="627" t="s">
        <v>98</v>
      </c>
      <c r="AG5880" s="629"/>
      <c r="AH5880" s="22"/>
      <c r="AI5880" s="22"/>
      <c r="AJ5880" s="22"/>
    </row>
    <row r="5881" spans="1:36" s="230" customFormat="1" ht="126" hidden="1" x14ac:dyDescent="0.2">
      <c r="A5881" s="671" t="s">
        <v>2104</v>
      </c>
      <c r="B5881" s="593" t="s">
        <v>118</v>
      </c>
      <c r="C5881" s="593" t="s">
        <v>337</v>
      </c>
      <c r="D5881" s="630">
        <v>41737</v>
      </c>
      <c r="E5881" s="613" t="s">
        <v>2444</v>
      </c>
      <c r="F5881" s="630">
        <v>41737</v>
      </c>
      <c r="G5881" s="613" t="s">
        <v>2444</v>
      </c>
      <c r="H5881" s="635">
        <f t="shared" si="187"/>
        <v>0</v>
      </c>
      <c r="I5881" s="593">
        <v>7</v>
      </c>
      <c r="J5881" s="593" t="s">
        <v>2445</v>
      </c>
      <c r="K5881" s="593" t="s">
        <v>132</v>
      </c>
      <c r="L5881" s="593" t="s">
        <v>128</v>
      </c>
      <c r="M5881" s="593" t="s">
        <v>2446</v>
      </c>
      <c r="N5881" s="593" t="s">
        <v>103</v>
      </c>
      <c r="O5881" s="593" t="s">
        <v>66</v>
      </c>
      <c r="P5881" s="593" t="s">
        <v>2446</v>
      </c>
      <c r="Q5881" s="634" t="s">
        <v>6570</v>
      </c>
      <c r="R5881" s="668">
        <v>2</v>
      </c>
      <c r="S5881" s="640">
        <v>2.2799999999999998</v>
      </c>
      <c r="T5881" s="638">
        <f t="shared" si="186"/>
        <v>4.2799999999999994</v>
      </c>
      <c r="U5881" s="593" t="s">
        <v>75</v>
      </c>
      <c r="V5881" s="639" t="s">
        <v>2582</v>
      </c>
      <c r="W5881" s="593" t="s">
        <v>2155</v>
      </c>
      <c r="X5881" s="593" t="s">
        <v>2155</v>
      </c>
      <c r="Y5881" s="639" t="s">
        <v>6571</v>
      </c>
      <c r="Z5881" s="639">
        <v>0</v>
      </c>
      <c r="AA5881" s="639" t="s">
        <v>2576</v>
      </c>
      <c r="AB5881" s="639">
        <v>2</v>
      </c>
      <c r="AC5881" s="639" t="s">
        <v>6498</v>
      </c>
      <c r="AD5881" s="722" t="s">
        <v>50</v>
      </c>
      <c r="AE5881" s="639"/>
      <c r="AF5881" s="639"/>
      <c r="AG5881" s="639"/>
      <c r="AH5881" s="538"/>
      <c r="AI5881" s="24"/>
      <c r="AJ5881" s="24"/>
    </row>
    <row r="5882" spans="1:36" ht="141.75" hidden="1" x14ac:dyDescent="0.2">
      <c r="A5882" s="671" t="s">
        <v>2104</v>
      </c>
      <c r="B5882" s="593" t="s">
        <v>118</v>
      </c>
      <c r="C5882" s="593" t="s">
        <v>337</v>
      </c>
      <c r="D5882" s="630">
        <v>41737</v>
      </c>
      <c r="E5882" s="613" t="s">
        <v>2447</v>
      </c>
      <c r="F5882" s="630">
        <v>41737</v>
      </c>
      <c r="G5882" s="613" t="s">
        <v>2447</v>
      </c>
      <c r="H5882" s="635">
        <f t="shared" si="187"/>
        <v>0</v>
      </c>
      <c r="I5882" s="593">
        <v>14</v>
      </c>
      <c r="J5882" s="593" t="s">
        <v>2448</v>
      </c>
      <c r="K5882" s="593" t="s">
        <v>132</v>
      </c>
      <c r="L5882" s="593" t="s">
        <v>128</v>
      </c>
      <c r="M5882" s="593" t="s">
        <v>2449</v>
      </c>
      <c r="N5882" s="593" t="s">
        <v>103</v>
      </c>
      <c r="O5882" s="593" t="s">
        <v>66</v>
      </c>
      <c r="P5882" s="593" t="s">
        <v>2449</v>
      </c>
      <c r="Q5882" s="634" t="s">
        <v>6572</v>
      </c>
      <c r="R5882" s="668">
        <v>1.4</v>
      </c>
      <c r="S5882" s="640">
        <v>4.5999999999999996</v>
      </c>
      <c r="T5882" s="638">
        <f t="shared" si="186"/>
        <v>6</v>
      </c>
      <c r="U5882" s="593" t="s">
        <v>82</v>
      </c>
      <c r="V5882" s="639" t="s">
        <v>4373</v>
      </c>
      <c r="W5882" s="689" t="s">
        <v>183</v>
      </c>
      <c r="X5882" s="689" t="s">
        <v>183</v>
      </c>
      <c r="Y5882" s="639" t="s">
        <v>6573</v>
      </c>
      <c r="Z5882" s="639">
        <v>0</v>
      </c>
      <c r="AA5882" s="639" t="s">
        <v>2584</v>
      </c>
      <c r="AB5882" s="639">
        <v>2</v>
      </c>
      <c r="AC5882" s="639" t="s">
        <v>6498</v>
      </c>
      <c r="AD5882" s="722" t="s">
        <v>54</v>
      </c>
      <c r="AE5882" s="639" t="s">
        <v>183</v>
      </c>
      <c r="AF5882" s="639" t="s">
        <v>183</v>
      </c>
      <c r="AG5882" s="1457"/>
    </row>
    <row r="5883" spans="1:36" s="230" customFormat="1" ht="94.5" hidden="1" x14ac:dyDescent="0.2">
      <c r="A5883" s="671" t="s">
        <v>2104</v>
      </c>
      <c r="B5883" s="593" t="s">
        <v>118</v>
      </c>
      <c r="C5883" s="593" t="s">
        <v>337</v>
      </c>
      <c r="D5883" s="630">
        <v>41737</v>
      </c>
      <c r="E5883" s="613">
        <v>0.28402777777777777</v>
      </c>
      <c r="F5883" s="630">
        <v>41737</v>
      </c>
      <c r="G5883" s="613">
        <v>0.28402777777777777</v>
      </c>
      <c r="H5883" s="635">
        <f t="shared" si="187"/>
        <v>0</v>
      </c>
      <c r="I5883" s="593">
        <v>9</v>
      </c>
      <c r="J5883" s="593" t="s">
        <v>2450</v>
      </c>
      <c r="K5883" s="593" t="s">
        <v>132</v>
      </c>
      <c r="L5883" s="593" t="s">
        <v>128</v>
      </c>
      <c r="M5883" s="593" t="s">
        <v>2451</v>
      </c>
      <c r="N5883" s="593" t="s">
        <v>103</v>
      </c>
      <c r="O5883" s="593" t="s">
        <v>66</v>
      </c>
      <c r="P5883" s="593" t="s">
        <v>2451</v>
      </c>
      <c r="Q5883" s="634" t="s">
        <v>6574</v>
      </c>
      <c r="R5883" s="668">
        <v>0.9</v>
      </c>
      <c r="S5883" s="640">
        <v>8.9</v>
      </c>
      <c r="T5883" s="638">
        <f t="shared" si="186"/>
        <v>9.8000000000000007</v>
      </c>
      <c r="U5883" s="593" t="s">
        <v>84</v>
      </c>
      <c r="V5883" s="639" t="s">
        <v>2778</v>
      </c>
      <c r="W5883" s="639" t="s">
        <v>150</v>
      </c>
      <c r="X5883" s="689" t="s">
        <v>183</v>
      </c>
      <c r="Y5883" s="639" t="s">
        <v>6575</v>
      </c>
      <c r="Z5883" s="639">
        <v>0</v>
      </c>
      <c r="AA5883" s="639" t="s">
        <v>543</v>
      </c>
      <c r="AB5883" s="639">
        <v>2</v>
      </c>
      <c r="AC5883" s="639" t="s">
        <v>6498</v>
      </c>
      <c r="AD5883" s="639" t="s">
        <v>49</v>
      </c>
      <c r="AE5883" s="639" t="s">
        <v>183</v>
      </c>
      <c r="AF5883" s="639" t="s">
        <v>183</v>
      </c>
      <c r="AG5883" s="1457"/>
      <c r="AH5883" s="22"/>
      <c r="AI5883" s="22"/>
      <c r="AJ5883" s="22"/>
    </row>
    <row r="5884" spans="1:36" ht="110.25" hidden="1" x14ac:dyDescent="0.2">
      <c r="A5884" s="671" t="s">
        <v>2104</v>
      </c>
      <c r="B5884" s="593" t="s">
        <v>118</v>
      </c>
      <c r="C5884" s="593" t="s">
        <v>337</v>
      </c>
      <c r="D5884" s="630">
        <v>41737</v>
      </c>
      <c r="E5884" s="613" t="s">
        <v>2454</v>
      </c>
      <c r="F5884" s="630">
        <v>41737</v>
      </c>
      <c r="G5884" s="613" t="s">
        <v>2454</v>
      </c>
      <c r="H5884" s="635">
        <f t="shared" si="187"/>
        <v>0</v>
      </c>
      <c r="I5884" s="593">
        <v>2</v>
      </c>
      <c r="J5884" s="593"/>
      <c r="K5884" s="593"/>
      <c r="L5884" s="593" t="s">
        <v>128</v>
      </c>
      <c r="M5884" s="593" t="s">
        <v>2455</v>
      </c>
      <c r="N5884" s="593" t="s">
        <v>103</v>
      </c>
      <c r="O5884" s="593" t="s">
        <v>66</v>
      </c>
      <c r="P5884" s="593" t="s">
        <v>2455</v>
      </c>
      <c r="Q5884" s="634" t="s">
        <v>6576</v>
      </c>
      <c r="R5884" s="668">
        <v>0.45</v>
      </c>
      <c r="S5884" s="640">
        <v>11.55</v>
      </c>
      <c r="T5884" s="638">
        <f t="shared" si="186"/>
        <v>12</v>
      </c>
      <c r="U5884" s="593" t="s">
        <v>82</v>
      </c>
      <c r="V5884" s="639" t="s">
        <v>2360</v>
      </c>
      <c r="W5884" s="689" t="s">
        <v>183</v>
      </c>
      <c r="X5884" s="689" t="s">
        <v>183</v>
      </c>
      <c r="Y5884" s="639" t="s">
        <v>6577</v>
      </c>
      <c r="Z5884" s="639">
        <v>0</v>
      </c>
      <c r="AA5884" s="639" t="s">
        <v>2576</v>
      </c>
      <c r="AB5884" s="639">
        <v>2</v>
      </c>
      <c r="AC5884" s="639" t="s">
        <v>6498</v>
      </c>
      <c r="AD5884" s="722" t="s">
        <v>54</v>
      </c>
      <c r="AE5884" s="639" t="s">
        <v>183</v>
      </c>
      <c r="AF5884" s="639" t="s">
        <v>183</v>
      </c>
      <c r="AG5884" s="1457"/>
    </row>
    <row r="5885" spans="1:36" s="230" customFormat="1" ht="31.5" hidden="1" customHeight="1" x14ac:dyDescent="0.2">
      <c r="A5885" s="671" t="s">
        <v>2104</v>
      </c>
      <c r="B5885" s="593" t="s">
        <v>118</v>
      </c>
      <c r="C5885" s="593" t="s">
        <v>337</v>
      </c>
      <c r="D5885" s="630">
        <v>41737</v>
      </c>
      <c r="E5885" s="613">
        <v>0.29097222222222224</v>
      </c>
      <c r="F5885" s="630">
        <v>41737</v>
      </c>
      <c r="G5885" s="613">
        <v>0.35972222222222222</v>
      </c>
      <c r="H5885" s="635">
        <f t="shared" si="187"/>
        <v>6.8749999999999978E-2</v>
      </c>
      <c r="I5885" s="593">
        <v>16</v>
      </c>
      <c r="J5885" s="593" t="s">
        <v>2445</v>
      </c>
      <c r="K5885" s="593" t="s">
        <v>2419</v>
      </c>
      <c r="L5885" s="593" t="s">
        <v>128</v>
      </c>
      <c r="M5885" s="593" t="s">
        <v>2456</v>
      </c>
      <c r="N5885" s="593" t="s">
        <v>103</v>
      </c>
      <c r="O5885" s="593" t="s">
        <v>66</v>
      </c>
      <c r="P5885" s="593" t="s">
        <v>2456</v>
      </c>
      <c r="Q5885" s="634" t="s">
        <v>6578</v>
      </c>
      <c r="R5885" s="668">
        <v>1.85</v>
      </c>
      <c r="S5885" s="640">
        <v>10.6</v>
      </c>
      <c r="T5885" s="638">
        <f t="shared" si="186"/>
        <v>12.45</v>
      </c>
      <c r="U5885" s="593" t="s">
        <v>82</v>
      </c>
      <c r="V5885" s="639" t="s">
        <v>4373</v>
      </c>
      <c r="W5885" s="689" t="s">
        <v>183</v>
      </c>
      <c r="X5885" s="689" t="s">
        <v>183</v>
      </c>
      <c r="Y5885" s="689" t="s">
        <v>6573</v>
      </c>
      <c r="Z5885" s="689">
        <v>0</v>
      </c>
      <c r="AA5885" s="639" t="s">
        <v>1703</v>
      </c>
      <c r="AB5885" s="639">
        <v>2</v>
      </c>
      <c r="AC5885" s="639" t="s">
        <v>6498</v>
      </c>
      <c r="AD5885" s="722" t="s">
        <v>54</v>
      </c>
      <c r="AE5885" s="639" t="s">
        <v>183</v>
      </c>
      <c r="AF5885" s="639" t="s">
        <v>183</v>
      </c>
      <c r="AG5885" s="1457"/>
      <c r="AH5885" s="22"/>
      <c r="AI5885" s="22"/>
      <c r="AJ5885" s="22"/>
    </row>
    <row r="5886" spans="1:36" ht="126" hidden="1" x14ac:dyDescent="0.2">
      <c r="A5886" s="671" t="s">
        <v>2104</v>
      </c>
      <c r="B5886" s="593" t="s">
        <v>118</v>
      </c>
      <c r="C5886" s="593" t="s">
        <v>337</v>
      </c>
      <c r="D5886" s="630">
        <v>41737</v>
      </c>
      <c r="E5886" s="613" t="s">
        <v>2457</v>
      </c>
      <c r="F5886" s="630">
        <v>41737</v>
      </c>
      <c r="G5886" s="613">
        <v>0.37916666666666665</v>
      </c>
      <c r="H5886" s="635">
        <f t="shared" si="187"/>
        <v>8.3333333333333315E-2</v>
      </c>
      <c r="I5886" s="593">
        <v>12</v>
      </c>
      <c r="J5886" s="593" t="s">
        <v>2448</v>
      </c>
      <c r="K5886" s="593" t="s">
        <v>132</v>
      </c>
      <c r="L5886" s="593" t="s">
        <v>128</v>
      </c>
      <c r="M5886" s="593" t="s">
        <v>2458</v>
      </c>
      <c r="N5886" s="593" t="s">
        <v>103</v>
      </c>
      <c r="O5886" s="593" t="s">
        <v>66</v>
      </c>
      <c r="P5886" s="593" t="s">
        <v>2458</v>
      </c>
      <c r="Q5886" s="634" t="s">
        <v>6579</v>
      </c>
      <c r="R5886" s="668">
        <v>1.7</v>
      </c>
      <c r="S5886" s="640">
        <v>4.74</v>
      </c>
      <c r="T5886" s="638">
        <f t="shared" si="186"/>
        <v>6.44</v>
      </c>
      <c r="U5886" s="593" t="s">
        <v>75</v>
      </c>
      <c r="V5886" s="639" t="s">
        <v>6580</v>
      </c>
      <c r="W5886" s="689" t="s">
        <v>183</v>
      </c>
      <c r="X5886" s="689" t="s">
        <v>183</v>
      </c>
      <c r="Y5886" s="639" t="s">
        <v>6581</v>
      </c>
      <c r="Z5886" s="639">
        <v>50</v>
      </c>
      <c r="AA5886" s="639" t="s">
        <v>6582</v>
      </c>
      <c r="AB5886" s="639" t="s">
        <v>183</v>
      </c>
      <c r="AC5886" s="639" t="s">
        <v>6498</v>
      </c>
      <c r="AD5886" s="722" t="s">
        <v>46</v>
      </c>
      <c r="AE5886" s="639"/>
      <c r="AF5886" s="639"/>
      <c r="AG5886" s="1457"/>
    </row>
    <row r="5887" spans="1:36" s="230" customFormat="1" ht="31.5" hidden="1" customHeight="1" x14ac:dyDescent="0.2">
      <c r="A5887" s="671" t="s">
        <v>2104</v>
      </c>
      <c r="B5887" s="593" t="s">
        <v>118</v>
      </c>
      <c r="C5887" s="593" t="s">
        <v>337</v>
      </c>
      <c r="D5887" s="630">
        <v>41737</v>
      </c>
      <c r="E5887" s="613">
        <v>0.31041666666666667</v>
      </c>
      <c r="F5887" s="630">
        <v>41737</v>
      </c>
      <c r="G5887" s="613">
        <v>0.38611111111111113</v>
      </c>
      <c r="H5887" s="635">
        <f t="shared" si="187"/>
        <v>7.5694444444444453E-2</v>
      </c>
      <c r="I5887" s="593">
        <v>8</v>
      </c>
      <c r="J5887" s="593" t="s">
        <v>338</v>
      </c>
      <c r="K5887" s="593" t="s">
        <v>1134</v>
      </c>
      <c r="L5887" s="593" t="s">
        <v>128</v>
      </c>
      <c r="M5887" s="593" t="s">
        <v>340</v>
      </c>
      <c r="N5887" s="593" t="s">
        <v>103</v>
      </c>
      <c r="O5887" s="593" t="s">
        <v>66</v>
      </c>
      <c r="P5887" s="593" t="s">
        <v>340</v>
      </c>
      <c r="Q5887" s="634" t="s">
        <v>6583</v>
      </c>
      <c r="R5887" s="668">
        <v>1.1599999999999999</v>
      </c>
      <c r="S5887" s="640">
        <v>9.83</v>
      </c>
      <c r="T5887" s="638">
        <f t="shared" si="186"/>
        <v>10.99</v>
      </c>
      <c r="U5887" s="593" t="s">
        <v>84</v>
      </c>
      <c r="V5887" s="639">
        <v>2011</v>
      </c>
      <c r="W5887" s="428" t="s">
        <v>6508</v>
      </c>
      <c r="X5887" s="639" t="s">
        <v>183</v>
      </c>
      <c r="Y5887" s="639" t="s">
        <v>6584</v>
      </c>
      <c r="Z5887" s="639">
        <v>65</v>
      </c>
      <c r="AA5887" s="639" t="s">
        <v>6510</v>
      </c>
      <c r="AB5887" s="639" t="s">
        <v>183</v>
      </c>
      <c r="AC5887" s="639" t="s">
        <v>6498</v>
      </c>
      <c r="AD5887" s="722" t="s">
        <v>46</v>
      </c>
      <c r="AE5887" s="639" t="s">
        <v>101</v>
      </c>
      <c r="AF5887" s="639"/>
      <c r="AG5887" s="1457"/>
      <c r="AH5887" s="22"/>
      <c r="AI5887" s="22"/>
      <c r="AJ5887" s="22"/>
    </row>
    <row r="5888" spans="1:36" ht="31.5" hidden="1" x14ac:dyDescent="0.2">
      <c r="A5888" s="671" t="s">
        <v>2104</v>
      </c>
      <c r="B5888" s="593" t="s">
        <v>118</v>
      </c>
      <c r="C5888" s="593" t="s">
        <v>337</v>
      </c>
      <c r="D5888" s="630">
        <v>41737</v>
      </c>
      <c r="E5888" s="613">
        <v>0.33055555555555555</v>
      </c>
      <c r="F5888" s="630">
        <v>41737</v>
      </c>
      <c r="G5888" s="613">
        <v>0.33333333333333331</v>
      </c>
      <c r="H5888" s="635">
        <f t="shared" si="187"/>
        <v>2.7777777777777679E-3</v>
      </c>
      <c r="I5888" s="593" t="s">
        <v>2459</v>
      </c>
      <c r="J5888" s="593" t="s">
        <v>1036</v>
      </c>
      <c r="K5888" s="593" t="s">
        <v>132</v>
      </c>
      <c r="L5888" s="593" t="s">
        <v>128</v>
      </c>
      <c r="M5888" s="593" t="s">
        <v>2460</v>
      </c>
      <c r="N5888" s="593" t="s">
        <v>103</v>
      </c>
      <c r="O5888" s="593" t="s">
        <v>66</v>
      </c>
      <c r="P5888" s="593" t="s">
        <v>2460</v>
      </c>
      <c r="Q5888" s="634" t="s">
        <v>2461</v>
      </c>
      <c r="R5888" s="668">
        <v>0.1</v>
      </c>
      <c r="S5888" s="640">
        <v>0.35</v>
      </c>
      <c r="T5888" s="638">
        <v>0.25</v>
      </c>
      <c r="U5888" s="593"/>
      <c r="V5888" s="678" t="s">
        <v>183</v>
      </c>
      <c r="W5888" s="678" t="s">
        <v>183</v>
      </c>
      <c r="X5888" s="678" t="s">
        <v>183</v>
      </c>
      <c r="Y5888" s="678" t="s">
        <v>183</v>
      </c>
      <c r="Z5888" s="678" t="s">
        <v>183</v>
      </c>
      <c r="AA5888" s="678" t="s">
        <v>183</v>
      </c>
      <c r="AB5888" s="678" t="s">
        <v>183</v>
      </c>
      <c r="AC5888" s="678" t="s">
        <v>183</v>
      </c>
      <c r="AD5888" s="595" t="s">
        <v>62</v>
      </c>
      <c r="AE5888" s="678" t="s">
        <v>183</v>
      </c>
      <c r="AF5888" s="678" t="s">
        <v>183</v>
      </c>
      <c r="AG5888" s="1457"/>
    </row>
    <row r="5889" spans="1:36" s="230" customFormat="1" ht="31.5" hidden="1" customHeight="1" x14ac:dyDescent="0.25">
      <c r="A5889" s="671" t="s">
        <v>2104</v>
      </c>
      <c r="B5889" s="593" t="s">
        <v>118</v>
      </c>
      <c r="C5889" s="593" t="s">
        <v>337</v>
      </c>
      <c r="D5889" s="630">
        <v>41737</v>
      </c>
      <c r="E5889" s="613" t="s">
        <v>2462</v>
      </c>
      <c r="F5889" s="630">
        <v>41737</v>
      </c>
      <c r="G5889" s="613" t="s">
        <v>2463</v>
      </c>
      <c r="H5889" s="635">
        <f t="shared" si="187"/>
        <v>7.1527777777777801E-2</v>
      </c>
      <c r="I5889" s="593">
        <v>4</v>
      </c>
      <c r="J5889" s="593" t="s">
        <v>2448</v>
      </c>
      <c r="K5889" s="593" t="s">
        <v>2419</v>
      </c>
      <c r="L5889" s="593" t="s">
        <v>128</v>
      </c>
      <c r="M5889" s="593" t="s">
        <v>2464</v>
      </c>
      <c r="N5889" s="593" t="s">
        <v>103</v>
      </c>
      <c r="O5889" s="593" t="s">
        <v>66</v>
      </c>
      <c r="P5889" s="593" t="s">
        <v>2464</v>
      </c>
      <c r="Q5889" s="1280" t="s">
        <v>6585</v>
      </c>
      <c r="R5889" s="668">
        <v>1.55</v>
      </c>
      <c r="S5889" s="668">
        <v>1.75</v>
      </c>
      <c r="T5889" s="638">
        <f t="shared" ref="T5889:T5900" si="188">R5889+S5889</f>
        <v>3.3</v>
      </c>
      <c r="U5889" s="618" t="s">
        <v>75</v>
      </c>
      <c r="V5889" s="618" t="s">
        <v>2155</v>
      </c>
      <c r="W5889" s="618" t="s">
        <v>2155</v>
      </c>
      <c r="X5889" s="618" t="s">
        <v>2155</v>
      </c>
      <c r="Y5889" s="309" t="s">
        <v>2155</v>
      </c>
      <c r="Z5889" s="618" t="s">
        <v>2155</v>
      </c>
      <c r="AA5889" s="618" t="s">
        <v>2155</v>
      </c>
      <c r="AB5889" s="618" t="s">
        <v>2155</v>
      </c>
      <c r="AC5889" s="618" t="s">
        <v>2155</v>
      </c>
      <c r="AD5889" s="722" t="s">
        <v>56</v>
      </c>
      <c r="AE5889" s="618" t="s">
        <v>2155</v>
      </c>
      <c r="AF5889" s="618" t="s">
        <v>2155</v>
      </c>
      <c r="AG5889" s="1472" t="s">
        <v>2254</v>
      </c>
      <c r="AH5889" s="22"/>
      <c r="AI5889" s="22"/>
      <c r="AJ5889" s="22"/>
    </row>
    <row r="5890" spans="1:36" ht="110.25" hidden="1" x14ac:dyDescent="0.25">
      <c r="A5890" s="671" t="s">
        <v>2104</v>
      </c>
      <c r="B5890" s="593" t="s">
        <v>118</v>
      </c>
      <c r="C5890" s="593" t="s">
        <v>337</v>
      </c>
      <c r="D5890" s="630">
        <v>41737</v>
      </c>
      <c r="E5890" s="613" t="s">
        <v>2465</v>
      </c>
      <c r="F5890" s="630">
        <v>41737</v>
      </c>
      <c r="G5890" s="613" t="s">
        <v>2465</v>
      </c>
      <c r="H5890" s="635">
        <f t="shared" si="187"/>
        <v>0</v>
      </c>
      <c r="I5890" s="593">
        <v>7</v>
      </c>
      <c r="J5890" s="593" t="s">
        <v>2445</v>
      </c>
      <c r="K5890" s="593" t="s">
        <v>2419</v>
      </c>
      <c r="L5890" s="593" t="s">
        <v>128</v>
      </c>
      <c r="M5890" s="593" t="s">
        <v>2466</v>
      </c>
      <c r="N5890" s="593" t="s">
        <v>103</v>
      </c>
      <c r="O5890" s="593" t="s">
        <v>66</v>
      </c>
      <c r="P5890" s="593" t="s">
        <v>2466</v>
      </c>
      <c r="Q5890" s="634" t="s">
        <v>6586</v>
      </c>
      <c r="R5890" s="668">
        <v>0.8</v>
      </c>
      <c r="S5890" s="640">
        <v>2.4</v>
      </c>
      <c r="T5890" s="638">
        <f t="shared" si="188"/>
        <v>3.2</v>
      </c>
      <c r="U5890" s="593" t="s">
        <v>75</v>
      </c>
      <c r="V5890" s="639" t="s">
        <v>6564</v>
      </c>
      <c r="W5890" s="689" t="s">
        <v>183</v>
      </c>
      <c r="X5890" s="689" t="s">
        <v>183</v>
      </c>
      <c r="Y5890" s="639" t="s">
        <v>6587</v>
      </c>
      <c r="Z5890" s="639">
        <v>100</v>
      </c>
      <c r="AA5890" s="639" t="s">
        <v>6582</v>
      </c>
      <c r="AB5890" s="639" t="s">
        <v>183</v>
      </c>
      <c r="AC5890" s="639" t="s">
        <v>6498</v>
      </c>
      <c r="AD5890" s="722" t="s">
        <v>46</v>
      </c>
      <c r="AE5890" s="639"/>
      <c r="AF5890" s="639"/>
      <c r="AG5890" s="1456"/>
    </row>
    <row r="5891" spans="1:36" s="230" customFormat="1" ht="31.5" hidden="1" customHeight="1" x14ac:dyDescent="0.25">
      <c r="A5891" s="671" t="s">
        <v>2104</v>
      </c>
      <c r="B5891" s="593" t="s">
        <v>118</v>
      </c>
      <c r="C5891" s="593" t="s">
        <v>337</v>
      </c>
      <c r="D5891" s="630">
        <v>41737</v>
      </c>
      <c r="E5891" s="613">
        <v>0.3743055555555555</v>
      </c>
      <c r="F5891" s="630">
        <v>41737</v>
      </c>
      <c r="G5891" s="613">
        <v>0.3743055555555555</v>
      </c>
      <c r="H5891" s="635">
        <f t="shared" si="187"/>
        <v>0</v>
      </c>
      <c r="I5891" s="593">
        <v>5</v>
      </c>
      <c r="J5891" s="593" t="s">
        <v>338</v>
      </c>
      <c r="K5891" s="593" t="s">
        <v>132</v>
      </c>
      <c r="L5891" s="593" t="s">
        <v>128</v>
      </c>
      <c r="M5891" s="593" t="s">
        <v>2467</v>
      </c>
      <c r="N5891" s="593" t="s">
        <v>103</v>
      </c>
      <c r="O5891" s="593" t="s">
        <v>66</v>
      </c>
      <c r="P5891" s="593" t="s">
        <v>2467</v>
      </c>
      <c r="Q5891" s="634" t="s">
        <v>6588</v>
      </c>
      <c r="R5891" s="668">
        <v>0.3</v>
      </c>
      <c r="S5891" s="640">
        <v>1.51</v>
      </c>
      <c r="T5891" s="638">
        <f t="shared" si="188"/>
        <v>1.81</v>
      </c>
      <c r="U5891" s="593" t="s">
        <v>75</v>
      </c>
      <c r="V5891" s="639" t="s">
        <v>2778</v>
      </c>
      <c r="W5891" s="689" t="s">
        <v>183</v>
      </c>
      <c r="X5891" s="689" t="s">
        <v>183</v>
      </c>
      <c r="Y5891" s="639" t="s">
        <v>6589</v>
      </c>
      <c r="Z5891" s="639">
        <v>10</v>
      </c>
      <c r="AA5891" s="639" t="s">
        <v>6590</v>
      </c>
      <c r="AB5891" s="639" t="s">
        <v>183</v>
      </c>
      <c r="AC5891" s="639" t="s">
        <v>6498</v>
      </c>
      <c r="AD5891" s="722" t="s">
        <v>50</v>
      </c>
      <c r="AE5891" s="639" t="s">
        <v>183</v>
      </c>
      <c r="AF5891" s="639" t="s">
        <v>183</v>
      </c>
      <c r="AG5891" s="1456"/>
      <c r="AH5891" s="22"/>
      <c r="AI5891" s="22"/>
      <c r="AJ5891" s="22"/>
    </row>
    <row r="5892" spans="1:36" ht="110.25" hidden="1" x14ac:dyDescent="0.25">
      <c r="A5892" s="671" t="s">
        <v>2104</v>
      </c>
      <c r="B5892" s="593" t="s">
        <v>118</v>
      </c>
      <c r="C5892" s="593" t="s">
        <v>337</v>
      </c>
      <c r="D5892" s="630">
        <v>41737</v>
      </c>
      <c r="E5892" s="613">
        <v>0.38194444444444442</v>
      </c>
      <c r="F5892" s="630">
        <v>41737</v>
      </c>
      <c r="G5892" s="613">
        <v>0.38194444444444442</v>
      </c>
      <c r="H5892" s="635">
        <f t="shared" si="187"/>
        <v>0</v>
      </c>
      <c r="I5892" s="593">
        <v>12</v>
      </c>
      <c r="J5892" s="593" t="s">
        <v>338</v>
      </c>
      <c r="K5892" s="593" t="s">
        <v>132</v>
      </c>
      <c r="L5892" s="593" t="s">
        <v>128</v>
      </c>
      <c r="M5892" s="593" t="s">
        <v>2468</v>
      </c>
      <c r="N5892" s="593" t="s">
        <v>103</v>
      </c>
      <c r="O5892" s="593" t="s">
        <v>66</v>
      </c>
      <c r="P5892" s="593" t="s">
        <v>2468</v>
      </c>
      <c r="Q5892" s="634" t="s">
        <v>6591</v>
      </c>
      <c r="R5892" s="668">
        <v>0.38</v>
      </c>
      <c r="S5892" s="640">
        <v>4.58</v>
      </c>
      <c r="T5892" s="638">
        <f t="shared" si="188"/>
        <v>4.96</v>
      </c>
      <c r="U5892" s="593" t="s">
        <v>82</v>
      </c>
      <c r="V5892" s="639" t="s">
        <v>2778</v>
      </c>
      <c r="W5892" s="689" t="s">
        <v>183</v>
      </c>
      <c r="X5892" s="689" t="s">
        <v>183</v>
      </c>
      <c r="Y5892" s="437" t="s">
        <v>6589</v>
      </c>
      <c r="Z5892" s="639">
        <v>50</v>
      </c>
      <c r="AA5892" s="639" t="s">
        <v>6590</v>
      </c>
      <c r="AB5892" s="639" t="s">
        <v>183</v>
      </c>
      <c r="AC5892" s="639" t="s">
        <v>6498</v>
      </c>
      <c r="AD5892" s="722" t="s">
        <v>54</v>
      </c>
      <c r="AE5892" s="639" t="s">
        <v>101</v>
      </c>
      <c r="AF5892" s="639" t="s">
        <v>98</v>
      </c>
      <c r="AG5892" s="1456"/>
    </row>
    <row r="5893" spans="1:36" s="230" customFormat="1" ht="31.5" hidden="1" customHeight="1" x14ac:dyDescent="0.2">
      <c r="A5893" s="671" t="s">
        <v>2104</v>
      </c>
      <c r="B5893" s="593" t="s">
        <v>118</v>
      </c>
      <c r="C5893" s="593" t="s">
        <v>337</v>
      </c>
      <c r="D5893" s="630">
        <v>41737</v>
      </c>
      <c r="E5893" s="613" t="s">
        <v>2469</v>
      </c>
      <c r="F5893" s="630">
        <v>41737</v>
      </c>
      <c r="G5893" s="613" t="s">
        <v>2469</v>
      </c>
      <c r="H5893" s="635">
        <f t="shared" si="187"/>
        <v>0</v>
      </c>
      <c r="I5893" s="593">
        <v>5</v>
      </c>
      <c r="J5893" s="593" t="s">
        <v>2445</v>
      </c>
      <c r="K5893" s="593" t="s">
        <v>132</v>
      </c>
      <c r="L5893" s="593" t="s">
        <v>128</v>
      </c>
      <c r="M5893" s="593" t="s">
        <v>2470</v>
      </c>
      <c r="N5893" s="593" t="s">
        <v>103</v>
      </c>
      <c r="O5893" s="593" t="s">
        <v>66</v>
      </c>
      <c r="P5893" s="593" t="s">
        <v>2470</v>
      </c>
      <c r="Q5893" s="634" t="s">
        <v>6595</v>
      </c>
      <c r="R5893" s="668">
        <v>1.5</v>
      </c>
      <c r="S5893" s="640">
        <v>10.199999999999999</v>
      </c>
      <c r="T5893" s="638">
        <f t="shared" si="188"/>
        <v>11.7</v>
      </c>
      <c r="U5893" s="593" t="s">
        <v>75</v>
      </c>
      <c r="V5893" s="639" t="s">
        <v>6596</v>
      </c>
      <c r="W5893" s="689" t="s">
        <v>183</v>
      </c>
      <c r="X5893" s="689" t="s">
        <v>183</v>
      </c>
      <c r="Y5893" s="639" t="s">
        <v>6597</v>
      </c>
      <c r="Z5893" s="639">
        <v>100</v>
      </c>
      <c r="AA5893" s="639" t="s">
        <v>6590</v>
      </c>
      <c r="AB5893" s="639" t="s">
        <v>183</v>
      </c>
      <c r="AC5893" s="639" t="s">
        <v>6498</v>
      </c>
      <c r="AD5893" s="722" t="s">
        <v>49</v>
      </c>
      <c r="AE5893" s="639" t="s">
        <v>183</v>
      </c>
      <c r="AF5893" s="639" t="s">
        <v>183</v>
      </c>
      <c r="AG5893" s="1457"/>
      <c r="AH5893" s="22"/>
      <c r="AI5893" s="22"/>
      <c r="AJ5893" s="22"/>
    </row>
    <row r="5894" spans="1:36" ht="141.75" hidden="1" x14ac:dyDescent="0.2">
      <c r="A5894" s="671" t="s">
        <v>2104</v>
      </c>
      <c r="B5894" s="593" t="s">
        <v>118</v>
      </c>
      <c r="C5894" s="593" t="s">
        <v>337</v>
      </c>
      <c r="D5894" s="630">
        <v>41737</v>
      </c>
      <c r="E5894" s="613" t="s">
        <v>2471</v>
      </c>
      <c r="F5894" s="630">
        <v>41737</v>
      </c>
      <c r="G5894" s="613">
        <v>0.47013888888888888</v>
      </c>
      <c r="H5894" s="635">
        <f t="shared" si="187"/>
        <v>7.0833333333333304E-2</v>
      </c>
      <c r="I5894" s="593">
        <v>30</v>
      </c>
      <c r="J5894" s="593" t="s">
        <v>2445</v>
      </c>
      <c r="K5894" s="593" t="s">
        <v>2419</v>
      </c>
      <c r="L5894" s="593" t="s">
        <v>128</v>
      </c>
      <c r="M5894" s="593" t="s">
        <v>2472</v>
      </c>
      <c r="N5894" s="593" t="s">
        <v>103</v>
      </c>
      <c r="O5894" s="593" t="s">
        <v>66</v>
      </c>
      <c r="P5894" s="593" t="s">
        <v>2472</v>
      </c>
      <c r="Q5894" s="634" t="s">
        <v>6592</v>
      </c>
      <c r="R5894" s="668">
        <v>0.86</v>
      </c>
      <c r="S5894" s="640">
        <v>9.3000000000000007</v>
      </c>
      <c r="T5894" s="638">
        <f t="shared" si="188"/>
        <v>10.16</v>
      </c>
      <c r="U5894" s="593" t="s">
        <v>82</v>
      </c>
      <c r="V5894" s="639" t="s">
        <v>6593</v>
      </c>
      <c r="W5894" s="689" t="s">
        <v>183</v>
      </c>
      <c r="X5894" s="689" t="s">
        <v>183</v>
      </c>
      <c r="Y5894" s="639" t="s">
        <v>6594</v>
      </c>
      <c r="Z5894" s="639">
        <v>0</v>
      </c>
      <c r="AA5894" s="639" t="s">
        <v>1703</v>
      </c>
      <c r="AB5894" s="639">
        <v>4</v>
      </c>
      <c r="AC5894" s="639" t="s">
        <v>6498</v>
      </c>
      <c r="AD5894" s="722" t="s">
        <v>54</v>
      </c>
      <c r="AE5894" s="639" t="s">
        <v>183</v>
      </c>
      <c r="AF5894" s="639" t="s">
        <v>183</v>
      </c>
      <c r="AG5894" s="1457"/>
    </row>
    <row r="5895" spans="1:36" s="230" customFormat="1" ht="31.5" hidden="1" customHeight="1" x14ac:dyDescent="0.2">
      <c r="A5895" s="671" t="s">
        <v>2104</v>
      </c>
      <c r="B5895" s="593" t="s">
        <v>118</v>
      </c>
      <c r="C5895" s="593" t="s">
        <v>337</v>
      </c>
      <c r="D5895" s="630">
        <v>41737</v>
      </c>
      <c r="E5895" s="613">
        <v>0.42083333333333334</v>
      </c>
      <c r="F5895" s="630">
        <v>41737</v>
      </c>
      <c r="G5895" s="613">
        <v>0.4694444444444445</v>
      </c>
      <c r="H5895" s="635">
        <f t="shared" si="187"/>
        <v>4.861111111111116E-2</v>
      </c>
      <c r="I5895" s="593">
        <v>1</v>
      </c>
      <c r="J5895" s="593" t="s">
        <v>2445</v>
      </c>
      <c r="K5895" s="593" t="s">
        <v>2419</v>
      </c>
      <c r="L5895" s="593" t="s">
        <v>128</v>
      </c>
      <c r="M5895" s="593" t="s">
        <v>2473</v>
      </c>
      <c r="N5895" s="593" t="s">
        <v>103</v>
      </c>
      <c r="O5895" s="593" t="s">
        <v>66</v>
      </c>
      <c r="P5895" s="593" t="s">
        <v>2473</v>
      </c>
      <c r="Q5895" s="634" t="s">
        <v>6598</v>
      </c>
      <c r="R5895" s="668">
        <v>1.4</v>
      </c>
      <c r="S5895" s="640">
        <v>7.8</v>
      </c>
      <c r="T5895" s="638">
        <f t="shared" si="188"/>
        <v>9.1999999999999993</v>
      </c>
      <c r="U5895" s="593" t="s">
        <v>82</v>
      </c>
      <c r="V5895" s="639" t="s">
        <v>6593</v>
      </c>
      <c r="W5895" s="689" t="s">
        <v>183</v>
      </c>
      <c r="X5895" s="689" t="s">
        <v>183</v>
      </c>
      <c r="Y5895" s="639" t="s">
        <v>6599</v>
      </c>
      <c r="Z5895" s="639">
        <v>0</v>
      </c>
      <c r="AA5895" s="639" t="s">
        <v>2780</v>
      </c>
      <c r="AB5895" s="639">
        <v>7</v>
      </c>
      <c r="AC5895" s="639" t="s">
        <v>6498</v>
      </c>
      <c r="AD5895" s="722" t="s">
        <v>54</v>
      </c>
      <c r="AE5895" s="639" t="s">
        <v>183</v>
      </c>
      <c r="AF5895" s="639" t="s">
        <v>183</v>
      </c>
      <c r="AG5895" s="1457"/>
      <c r="AH5895" s="22"/>
      <c r="AI5895" s="22"/>
      <c r="AJ5895" s="22"/>
    </row>
    <row r="5896" spans="1:36" ht="78.75" hidden="1" x14ac:dyDescent="0.2">
      <c r="A5896" s="671" t="s">
        <v>2104</v>
      </c>
      <c r="B5896" s="593" t="s">
        <v>118</v>
      </c>
      <c r="C5896" s="593" t="s">
        <v>2474</v>
      </c>
      <c r="D5896" s="630">
        <v>41737</v>
      </c>
      <c r="E5896" s="613">
        <v>0.65486111111111112</v>
      </c>
      <c r="F5896" s="630">
        <v>41737</v>
      </c>
      <c r="G5896" s="613">
        <v>0.65486111111111112</v>
      </c>
      <c r="H5896" s="635">
        <f t="shared" si="187"/>
        <v>0</v>
      </c>
      <c r="I5896" s="593">
        <v>11</v>
      </c>
      <c r="J5896" s="593" t="s">
        <v>183</v>
      </c>
      <c r="K5896" s="593" t="s">
        <v>183</v>
      </c>
      <c r="L5896" s="593" t="s">
        <v>125</v>
      </c>
      <c r="M5896" s="593" t="s">
        <v>183</v>
      </c>
      <c r="N5896" s="593">
        <v>220</v>
      </c>
      <c r="O5896" s="593" t="s">
        <v>66</v>
      </c>
      <c r="P5896" s="593" t="s">
        <v>2475</v>
      </c>
      <c r="Q5896" s="634" t="s">
        <v>6600</v>
      </c>
      <c r="R5896" s="668">
        <v>3.11</v>
      </c>
      <c r="S5896" s="640">
        <v>25.94</v>
      </c>
      <c r="T5896" s="638">
        <f t="shared" si="188"/>
        <v>29.05</v>
      </c>
      <c r="U5896" s="639" t="s">
        <v>183</v>
      </c>
      <c r="V5896" s="639" t="s">
        <v>183</v>
      </c>
      <c r="W5896" s="639">
        <v>1</v>
      </c>
      <c r="X5896" s="639" t="s">
        <v>183</v>
      </c>
      <c r="Y5896" s="639" t="s">
        <v>183</v>
      </c>
      <c r="Z5896" s="639" t="s">
        <v>183</v>
      </c>
      <c r="AA5896" s="639" t="s">
        <v>183</v>
      </c>
      <c r="AB5896" s="639" t="s">
        <v>183</v>
      </c>
      <c r="AC5896" s="639" t="s">
        <v>183</v>
      </c>
      <c r="AD5896" s="612" t="s">
        <v>55</v>
      </c>
      <c r="AE5896" s="639" t="s">
        <v>183</v>
      </c>
      <c r="AF5896" s="639" t="s">
        <v>183</v>
      </c>
      <c r="AG5896" s="1457"/>
    </row>
    <row r="5897" spans="1:36" s="230" customFormat="1" ht="31.5" hidden="1" customHeight="1" x14ac:dyDescent="0.2">
      <c r="A5897" s="671" t="s">
        <v>2104</v>
      </c>
      <c r="B5897" s="593" t="s">
        <v>118</v>
      </c>
      <c r="C5897" s="593" t="s">
        <v>337</v>
      </c>
      <c r="D5897" s="630">
        <v>41737</v>
      </c>
      <c r="E5897" s="613">
        <v>0.74583333333333324</v>
      </c>
      <c r="F5897" s="630">
        <v>41737</v>
      </c>
      <c r="G5897" s="613">
        <v>0.83333333333333337</v>
      </c>
      <c r="H5897" s="635">
        <f t="shared" si="187"/>
        <v>8.7500000000000133E-2</v>
      </c>
      <c r="I5897" s="593">
        <v>3</v>
      </c>
      <c r="J5897" s="593" t="s">
        <v>178</v>
      </c>
      <c r="K5897" s="593" t="s">
        <v>183</v>
      </c>
      <c r="L5897" s="593" t="s">
        <v>128</v>
      </c>
      <c r="M5897" s="593" t="s">
        <v>2476</v>
      </c>
      <c r="N5897" s="593" t="s">
        <v>103</v>
      </c>
      <c r="O5897" s="593" t="s">
        <v>66</v>
      </c>
      <c r="P5897" s="593" t="s">
        <v>2476</v>
      </c>
      <c r="Q5897" s="1280" t="s">
        <v>6601</v>
      </c>
      <c r="R5897" s="668">
        <v>0.8</v>
      </c>
      <c r="S5897" s="640">
        <v>8.1</v>
      </c>
      <c r="T5897" s="638">
        <f t="shared" si="188"/>
        <v>8.9</v>
      </c>
      <c r="U5897" s="593" t="s">
        <v>84</v>
      </c>
      <c r="V5897" s="639" t="s">
        <v>2207</v>
      </c>
      <c r="W5897" s="639" t="s">
        <v>6508</v>
      </c>
      <c r="X5897" s="689" t="s">
        <v>183</v>
      </c>
      <c r="Y5897" s="639" t="s">
        <v>6584</v>
      </c>
      <c r="Z5897" s="639">
        <v>40</v>
      </c>
      <c r="AA5897" s="639" t="s">
        <v>543</v>
      </c>
      <c r="AB5897" s="639" t="s">
        <v>183</v>
      </c>
      <c r="AC5897" s="639" t="s">
        <v>6498</v>
      </c>
      <c r="AD5897" s="722" t="s">
        <v>50</v>
      </c>
      <c r="AE5897" s="639" t="s">
        <v>101</v>
      </c>
      <c r="AF5897" s="639"/>
      <c r="AG5897" s="1457"/>
      <c r="AH5897" s="22"/>
      <c r="AI5897" s="22"/>
      <c r="AJ5897" s="22"/>
    </row>
    <row r="5898" spans="1:36" ht="47.25" hidden="1" x14ac:dyDescent="0.2">
      <c r="A5898" s="671" t="s">
        <v>2104</v>
      </c>
      <c r="B5898" s="593" t="s">
        <v>118</v>
      </c>
      <c r="C5898" s="593" t="s">
        <v>337</v>
      </c>
      <c r="D5898" s="630">
        <v>41738</v>
      </c>
      <c r="E5898" s="613">
        <v>0.54305555555555551</v>
      </c>
      <c r="F5898" s="630">
        <v>41738</v>
      </c>
      <c r="G5898" s="613">
        <v>0.57986111111111105</v>
      </c>
      <c r="H5898" s="635">
        <f t="shared" si="187"/>
        <v>3.6805555555555536E-2</v>
      </c>
      <c r="I5898" s="593">
        <v>6</v>
      </c>
      <c r="J5898" s="618" t="s">
        <v>183</v>
      </c>
      <c r="K5898" s="618"/>
      <c r="L5898" s="593" t="s">
        <v>130</v>
      </c>
      <c r="M5898" s="593" t="s">
        <v>2477</v>
      </c>
      <c r="N5898" s="593">
        <v>35</v>
      </c>
      <c r="O5898" s="719" t="s">
        <v>63</v>
      </c>
      <c r="P5898" s="593" t="s">
        <v>2477</v>
      </c>
      <c r="Q5898" s="1280" t="s">
        <v>6602</v>
      </c>
      <c r="R5898" s="668">
        <v>0.1</v>
      </c>
      <c r="S5898" s="640">
        <v>1.6</v>
      </c>
      <c r="T5898" s="638">
        <f t="shared" si="188"/>
        <v>1.7000000000000002</v>
      </c>
      <c r="U5898" s="593" t="s">
        <v>73</v>
      </c>
      <c r="V5898" s="639">
        <v>20012</v>
      </c>
      <c r="W5898" s="639" t="s">
        <v>6603</v>
      </c>
      <c r="X5898" s="639" t="s">
        <v>6604</v>
      </c>
      <c r="Y5898" s="639" t="s">
        <v>6605</v>
      </c>
      <c r="Z5898" s="639" t="s">
        <v>183</v>
      </c>
      <c r="AA5898" s="639"/>
      <c r="AB5898" s="678" t="s">
        <v>183</v>
      </c>
      <c r="AC5898" s="639" t="s">
        <v>6498</v>
      </c>
      <c r="AD5898" s="639" t="s">
        <v>47</v>
      </c>
      <c r="AE5898" s="639" t="s">
        <v>183</v>
      </c>
      <c r="AF5898" s="639" t="s">
        <v>183</v>
      </c>
      <c r="AG5898" s="1457"/>
    </row>
    <row r="5899" spans="1:36" s="230" customFormat="1" ht="31.5" hidden="1" customHeight="1" x14ac:dyDescent="0.2">
      <c r="A5899" s="671" t="s">
        <v>2104</v>
      </c>
      <c r="B5899" s="593" t="s">
        <v>118</v>
      </c>
      <c r="C5899" s="593" t="s">
        <v>337</v>
      </c>
      <c r="D5899" s="630">
        <v>41739</v>
      </c>
      <c r="E5899" s="613">
        <v>0.48055555555555557</v>
      </c>
      <c r="F5899" s="630">
        <v>41739</v>
      </c>
      <c r="G5899" s="613">
        <v>0.6645833333333333</v>
      </c>
      <c r="H5899" s="635">
        <f t="shared" si="187"/>
        <v>0.18402777777777773</v>
      </c>
      <c r="I5899" s="593">
        <v>9</v>
      </c>
      <c r="J5899" s="593" t="s">
        <v>2478</v>
      </c>
      <c r="K5899" s="593" t="s">
        <v>1134</v>
      </c>
      <c r="L5899" s="593" t="s">
        <v>130</v>
      </c>
      <c r="M5899" s="593" t="s">
        <v>2479</v>
      </c>
      <c r="N5899" s="593" t="s">
        <v>103</v>
      </c>
      <c r="O5899" s="593" t="s">
        <v>66</v>
      </c>
      <c r="P5899" s="593" t="s">
        <v>2479</v>
      </c>
      <c r="Q5899" s="634" t="s">
        <v>6606</v>
      </c>
      <c r="R5899" s="668">
        <v>10.94</v>
      </c>
      <c r="S5899" s="640">
        <v>1.71</v>
      </c>
      <c r="T5899" s="638">
        <f t="shared" si="188"/>
        <v>12.649999999999999</v>
      </c>
      <c r="U5899" s="593" t="s">
        <v>84</v>
      </c>
      <c r="V5899" s="639" t="s">
        <v>6607</v>
      </c>
      <c r="W5899" s="639" t="s">
        <v>2208</v>
      </c>
      <c r="X5899" s="593" t="s">
        <v>2155</v>
      </c>
      <c r="Y5899" s="639" t="s">
        <v>6608</v>
      </c>
      <c r="Z5899" s="639">
        <v>0</v>
      </c>
      <c r="AA5899" s="639" t="s">
        <v>2773</v>
      </c>
      <c r="AB5899" s="639">
        <v>8</v>
      </c>
      <c r="AC5899" s="639" t="s">
        <v>6609</v>
      </c>
      <c r="AD5899" s="722" t="s">
        <v>61</v>
      </c>
      <c r="AE5899" s="639" t="s">
        <v>101</v>
      </c>
      <c r="AF5899" s="639" t="s">
        <v>98</v>
      </c>
      <c r="AG5899" s="1457"/>
      <c r="AH5899" s="22"/>
      <c r="AI5899" s="22"/>
      <c r="AJ5899" s="22"/>
    </row>
    <row r="5900" spans="1:36" ht="63" hidden="1" x14ac:dyDescent="0.2">
      <c r="A5900" s="671" t="s">
        <v>2104</v>
      </c>
      <c r="B5900" s="593" t="s">
        <v>118</v>
      </c>
      <c r="C5900" s="593" t="s">
        <v>337</v>
      </c>
      <c r="D5900" s="630">
        <v>41739</v>
      </c>
      <c r="E5900" s="613">
        <v>0.55347222222222225</v>
      </c>
      <c r="F5900" s="630">
        <v>41739</v>
      </c>
      <c r="G5900" s="613">
        <v>0.55347222222222225</v>
      </c>
      <c r="H5900" s="635">
        <f t="shared" si="187"/>
        <v>0</v>
      </c>
      <c r="I5900" s="593">
        <v>23</v>
      </c>
      <c r="J5900" s="618" t="s">
        <v>183</v>
      </c>
      <c r="K5900" s="618" t="s">
        <v>183</v>
      </c>
      <c r="L5900" s="593" t="s">
        <v>125</v>
      </c>
      <c r="M5900" s="593" t="s">
        <v>2480</v>
      </c>
      <c r="N5900" s="593" t="s">
        <v>103</v>
      </c>
      <c r="O5900" s="593" t="s">
        <v>72</v>
      </c>
      <c r="P5900" s="593" t="s">
        <v>2481</v>
      </c>
      <c r="Q5900" s="1280" t="s">
        <v>6610</v>
      </c>
      <c r="R5900" s="668">
        <v>0.65</v>
      </c>
      <c r="S5900" s="640">
        <v>1.1499999999999999</v>
      </c>
      <c r="T5900" s="638">
        <f t="shared" si="188"/>
        <v>1.7999999999999998</v>
      </c>
      <c r="U5900" s="593"/>
      <c r="V5900" s="593">
        <v>1</v>
      </c>
      <c r="W5900" s="593" t="s">
        <v>2155</v>
      </c>
      <c r="X5900" s="593" t="s">
        <v>2155</v>
      </c>
      <c r="Y5900" s="593" t="s">
        <v>2155</v>
      </c>
      <c r="Z5900" s="593" t="s">
        <v>2155</v>
      </c>
      <c r="AA5900" s="593" t="s">
        <v>2155</v>
      </c>
      <c r="AB5900" s="593" t="s">
        <v>2155</v>
      </c>
      <c r="AC5900" s="593" t="s">
        <v>2155</v>
      </c>
      <c r="AD5900" s="612" t="s">
        <v>55</v>
      </c>
      <c r="AE5900" s="593" t="s">
        <v>2155</v>
      </c>
      <c r="AF5900" s="593" t="s">
        <v>2155</v>
      </c>
      <c r="AG5900" s="1457"/>
    </row>
    <row r="5901" spans="1:36" s="230" customFormat="1" ht="31.5" hidden="1" customHeight="1" x14ac:dyDescent="0.2">
      <c r="A5901" s="671" t="s">
        <v>2104</v>
      </c>
      <c r="B5901" s="593" t="s">
        <v>118</v>
      </c>
      <c r="C5901" s="593" t="s">
        <v>337</v>
      </c>
      <c r="D5901" s="630">
        <v>41740</v>
      </c>
      <c r="E5901" s="678" t="s">
        <v>183</v>
      </c>
      <c r="F5901" s="630" t="s">
        <v>183</v>
      </c>
      <c r="G5901" s="678" t="s">
        <v>183</v>
      </c>
      <c r="H5901" s="678" t="s">
        <v>183</v>
      </c>
      <c r="I5901" s="593" t="s">
        <v>183</v>
      </c>
      <c r="J5901" s="593" t="s">
        <v>183</v>
      </c>
      <c r="K5901" s="593" t="s">
        <v>183</v>
      </c>
      <c r="L5901" s="593" t="s">
        <v>183</v>
      </c>
      <c r="M5901" s="678" t="s">
        <v>183</v>
      </c>
      <c r="N5901" s="678" t="s">
        <v>183</v>
      </c>
      <c r="O5901" s="678"/>
      <c r="P5901" s="678" t="s">
        <v>183</v>
      </c>
      <c r="Q5901" s="634" t="s">
        <v>183</v>
      </c>
      <c r="R5901" s="678"/>
      <c r="S5901" s="678"/>
      <c r="T5901" s="678"/>
      <c r="U5901" s="678" t="s">
        <v>183</v>
      </c>
      <c r="V5901" s="678" t="s">
        <v>183</v>
      </c>
      <c r="W5901" s="520" t="s">
        <v>183</v>
      </c>
      <c r="X5901" s="678" t="s">
        <v>183</v>
      </c>
      <c r="Y5901" s="678" t="s">
        <v>183</v>
      </c>
      <c r="Z5901" s="678" t="s">
        <v>183</v>
      </c>
      <c r="AA5901" s="678" t="s">
        <v>183</v>
      </c>
      <c r="AB5901" s="678" t="s">
        <v>183</v>
      </c>
      <c r="AC5901" s="678" t="s">
        <v>183</v>
      </c>
      <c r="AD5901" s="678" t="s">
        <v>183</v>
      </c>
      <c r="AE5901" s="678" t="s">
        <v>183</v>
      </c>
      <c r="AF5901" s="678" t="s">
        <v>183</v>
      </c>
      <c r="AG5901" s="596"/>
      <c r="AH5901" s="166"/>
      <c r="AI5901" s="166"/>
      <c r="AJ5901" s="167"/>
    </row>
    <row r="5902" spans="1:36" hidden="1" x14ac:dyDescent="0.2">
      <c r="A5902" s="671" t="s">
        <v>2104</v>
      </c>
      <c r="B5902" s="593" t="s">
        <v>118</v>
      </c>
      <c r="C5902" s="593" t="s">
        <v>337</v>
      </c>
      <c r="D5902" s="630">
        <v>41741</v>
      </c>
      <c r="E5902" s="678" t="s">
        <v>183</v>
      </c>
      <c r="F5902" s="630" t="s">
        <v>183</v>
      </c>
      <c r="G5902" s="678" t="s">
        <v>183</v>
      </c>
      <c r="H5902" s="678" t="s">
        <v>183</v>
      </c>
      <c r="I5902" s="593" t="s">
        <v>183</v>
      </c>
      <c r="J5902" s="593" t="s">
        <v>183</v>
      </c>
      <c r="K5902" s="593" t="s">
        <v>183</v>
      </c>
      <c r="L5902" s="593" t="s">
        <v>183</v>
      </c>
      <c r="M5902" s="678" t="s">
        <v>183</v>
      </c>
      <c r="N5902" s="678" t="s">
        <v>183</v>
      </c>
      <c r="O5902" s="678"/>
      <c r="P5902" s="678" t="s">
        <v>183</v>
      </c>
      <c r="Q5902" s="1642" t="s">
        <v>183</v>
      </c>
      <c r="R5902" s="678"/>
      <c r="S5902" s="678"/>
      <c r="T5902" s="678"/>
      <c r="U5902" s="678" t="s">
        <v>183</v>
      </c>
      <c r="V5902" s="678" t="s">
        <v>183</v>
      </c>
      <c r="W5902" s="678" t="s">
        <v>183</v>
      </c>
      <c r="X5902" s="678" t="s">
        <v>183</v>
      </c>
      <c r="Y5902" s="678" t="s">
        <v>183</v>
      </c>
      <c r="Z5902" s="678" t="s">
        <v>183</v>
      </c>
      <c r="AA5902" s="678" t="s">
        <v>183</v>
      </c>
      <c r="AB5902" s="678" t="s">
        <v>183</v>
      </c>
      <c r="AC5902" s="678" t="s">
        <v>183</v>
      </c>
      <c r="AD5902" s="678" t="s">
        <v>183</v>
      </c>
      <c r="AE5902" s="678" t="s">
        <v>183</v>
      </c>
      <c r="AF5902" s="678" t="s">
        <v>183</v>
      </c>
      <c r="AG5902" s="596"/>
      <c r="AH5902" s="166"/>
      <c r="AI5902" s="166"/>
      <c r="AJ5902" s="167"/>
    </row>
    <row r="5903" spans="1:36" s="230" customFormat="1" ht="31.5" hidden="1" customHeight="1" x14ac:dyDescent="0.2">
      <c r="A5903" s="671" t="s">
        <v>2104</v>
      </c>
      <c r="B5903" s="593" t="s">
        <v>118</v>
      </c>
      <c r="C5903" s="593" t="s">
        <v>342</v>
      </c>
      <c r="D5903" s="630">
        <v>41742</v>
      </c>
      <c r="E5903" s="613">
        <v>0.32569444444444445</v>
      </c>
      <c r="F5903" s="630">
        <v>41742</v>
      </c>
      <c r="G5903" s="613">
        <v>0.3263888888888889</v>
      </c>
      <c r="H5903" s="635">
        <f>G5903-E5903</f>
        <v>6.9444444444444198E-4</v>
      </c>
      <c r="I5903" s="593">
        <v>13</v>
      </c>
      <c r="J5903" s="593" t="s">
        <v>183</v>
      </c>
      <c r="K5903" s="593" t="s">
        <v>183</v>
      </c>
      <c r="L5903" s="593" t="s">
        <v>125</v>
      </c>
      <c r="M5903" s="639" t="s">
        <v>343</v>
      </c>
      <c r="N5903" s="593">
        <v>0.4</v>
      </c>
      <c r="O5903" s="36" t="s">
        <v>69</v>
      </c>
      <c r="P5903" s="639" t="s">
        <v>69</v>
      </c>
      <c r="Q5903" s="634" t="s">
        <v>2762</v>
      </c>
      <c r="R5903" s="689">
        <v>1.69</v>
      </c>
      <c r="S5903" s="689"/>
      <c r="T5903" s="689">
        <v>1.69</v>
      </c>
      <c r="U5903" s="593" t="s">
        <v>90</v>
      </c>
      <c r="V5903" s="593" t="s">
        <v>2155</v>
      </c>
      <c r="W5903" s="593" t="s">
        <v>2155</v>
      </c>
      <c r="X5903" s="637" t="s">
        <v>2155</v>
      </c>
      <c r="Y5903" s="593" t="s">
        <v>2155</v>
      </c>
      <c r="Z5903" s="593" t="s">
        <v>2155</v>
      </c>
      <c r="AA5903" s="593" t="s">
        <v>2155</v>
      </c>
      <c r="AB5903" s="593" t="s">
        <v>2155</v>
      </c>
      <c r="AC5903" s="593" t="s">
        <v>2155</v>
      </c>
      <c r="AD5903" s="612" t="s">
        <v>55</v>
      </c>
      <c r="AE5903" s="593" t="s">
        <v>2155</v>
      </c>
      <c r="AF5903" s="593" t="s">
        <v>2155</v>
      </c>
      <c r="AG5903" s="685"/>
      <c r="AH5903" s="166"/>
      <c r="AI5903" s="166"/>
      <c r="AJ5903" s="167"/>
    </row>
    <row r="5904" spans="1:36" ht="78.75" hidden="1" x14ac:dyDescent="0.2">
      <c r="A5904" s="671" t="s">
        <v>2104</v>
      </c>
      <c r="B5904" s="593" t="s">
        <v>118</v>
      </c>
      <c r="C5904" s="593" t="s">
        <v>337</v>
      </c>
      <c r="D5904" s="630">
        <v>41743</v>
      </c>
      <c r="E5904" s="613">
        <v>0.60833333333333328</v>
      </c>
      <c r="F5904" s="630">
        <v>41743</v>
      </c>
      <c r="G5904" s="613">
        <v>0.63680555555555551</v>
      </c>
      <c r="H5904" s="613">
        <f>G5904-E5904</f>
        <v>2.8472222222222232E-2</v>
      </c>
      <c r="I5904" s="593">
        <v>8</v>
      </c>
      <c r="J5904" s="639" t="s">
        <v>183</v>
      </c>
      <c r="K5904" s="639" t="s">
        <v>183</v>
      </c>
      <c r="L5904" s="727" t="s">
        <v>130</v>
      </c>
      <c r="M5904" s="593" t="s">
        <v>2849</v>
      </c>
      <c r="N5904" s="593">
        <v>0.4</v>
      </c>
      <c r="O5904" s="719" t="s">
        <v>64</v>
      </c>
      <c r="P5904" s="639" t="s">
        <v>2850</v>
      </c>
      <c r="Q5904" s="1318" t="s">
        <v>2851</v>
      </c>
      <c r="R5904" s="596">
        <v>2.9</v>
      </c>
      <c r="S5904" s="596">
        <v>1.6</v>
      </c>
      <c r="T5904" s="640">
        <f>R5904+S5904</f>
        <v>4.5</v>
      </c>
      <c r="U5904" s="678"/>
      <c r="V5904" s="678"/>
      <c r="W5904" s="678"/>
      <c r="X5904" s="678"/>
      <c r="Y5904" s="678"/>
      <c r="Z5904" s="678"/>
      <c r="AA5904" s="678"/>
      <c r="AB5904" s="678"/>
      <c r="AC5904" s="678"/>
      <c r="AD5904" s="678" t="s">
        <v>62</v>
      </c>
      <c r="AE5904" s="678"/>
      <c r="AF5904" s="678"/>
      <c r="AG5904" s="1919"/>
      <c r="AH5904" s="3"/>
      <c r="AI5904" s="3"/>
      <c r="AJ5904" s="3"/>
    </row>
    <row r="5905" spans="1:36" customFormat="1" ht="47.25" hidden="1" x14ac:dyDescent="0.2">
      <c r="A5905" s="767" t="s">
        <v>2104</v>
      </c>
      <c r="B5905" s="208" t="s">
        <v>118</v>
      </c>
      <c r="C5905" s="360" t="s">
        <v>342</v>
      </c>
      <c r="D5905" s="380">
        <v>41743</v>
      </c>
      <c r="E5905" s="613">
        <v>0.64513888888888882</v>
      </c>
      <c r="F5905" s="380">
        <v>41743</v>
      </c>
      <c r="G5905" s="613">
        <v>0.64652777777777781</v>
      </c>
      <c r="H5905" s="635">
        <f>G5905-E5905</f>
        <v>1.388888888888995E-3</v>
      </c>
      <c r="I5905" s="360">
        <v>13</v>
      </c>
      <c r="J5905" s="360" t="s">
        <v>183</v>
      </c>
      <c r="K5905" s="360" t="s">
        <v>183</v>
      </c>
      <c r="L5905" s="360" t="s">
        <v>125</v>
      </c>
      <c r="M5905" s="627" t="s">
        <v>343</v>
      </c>
      <c r="N5905" s="360">
        <v>0.4</v>
      </c>
      <c r="O5905" s="36" t="s">
        <v>69</v>
      </c>
      <c r="P5905" s="627" t="s">
        <v>69</v>
      </c>
      <c r="Q5905" s="610" t="s">
        <v>2852</v>
      </c>
      <c r="R5905" s="413">
        <v>1.4</v>
      </c>
      <c r="S5905" s="413"/>
      <c r="T5905" s="1043">
        <f>R5905+S5905</f>
        <v>1.4</v>
      </c>
      <c r="U5905" s="360" t="s">
        <v>90</v>
      </c>
      <c r="V5905" s="360" t="s">
        <v>2155</v>
      </c>
      <c r="W5905" s="360" t="s">
        <v>2155</v>
      </c>
      <c r="X5905" s="360" t="s">
        <v>2155</v>
      </c>
      <c r="Y5905" s="360" t="s">
        <v>2155</v>
      </c>
      <c r="Z5905" s="360" t="s">
        <v>2155</v>
      </c>
      <c r="AA5905" s="360" t="s">
        <v>2155</v>
      </c>
      <c r="AB5905" s="360" t="s">
        <v>2155</v>
      </c>
      <c r="AC5905" s="360" t="s">
        <v>2155</v>
      </c>
      <c r="AD5905" s="1907" t="s">
        <v>55</v>
      </c>
      <c r="AE5905" s="360" t="s">
        <v>2155</v>
      </c>
      <c r="AF5905" s="360" t="s">
        <v>2155</v>
      </c>
      <c r="AG5905" s="1926"/>
      <c r="AH5905" s="3"/>
      <c r="AI5905" s="3"/>
      <c r="AJ5905" s="3"/>
    </row>
    <row r="5906" spans="1:36" ht="31.5" hidden="1" x14ac:dyDescent="0.2">
      <c r="A5906" s="671" t="s">
        <v>2104</v>
      </c>
      <c r="B5906" s="593" t="s">
        <v>118</v>
      </c>
      <c r="C5906" s="593" t="s">
        <v>332</v>
      </c>
      <c r="D5906" s="630">
        <v>41743</v>
      </c>
      <c r="E5906" s="635">
        <v>0.31944444444444448</v>
      </c>
      <c r="F5906" s="630">
        <v>41743</v>
      </c>
      <c r="G5906" s="635">
        <v>0.32500000000000001</v>
      </c>
      <c r="H5906" s="613">
        <f>G5906-E5906</f>
        <v>5.5555555555555358E-3</v>
      </c>
      <c r="I5906" s="593">
        <v>2</v>
      </c>
      <c r="J5906" s="678" t="s">
        <v>183</v>
      </c>
      <c r="K5906" s="678" t="s">
        <v>183</v>
      </c>
      <c r="L5906" s="719" t="s">
        <v>130</v>
      </c>
      <c r="M5906" s="639" t="s">
        <v>335</v>
      </c>
      <c r="N5906" s="593">
        <v>0.4</v>
      </c>
      <c r="O5906" s="596" t="s">
        <v>71</v>
      </c>
      <c r="P5906" s="639" t="s">
        <v>71</v>
      </c>
      <c r="Q5906" s="685" t="s">
        <v>1078</v>
      </c>
      <c r="R5906" s="640">
        <v>0.25</v>
      </c>
      <c r="S5906" s="640">
        <v>0.1</v>
      </c>
      <c r="T5906" s="640">
        <f>R5906+S5906</f>
        <v>0.35</v>
      </c>
      <c r="U5906" s="639" t="s">
        <v>88</v>
      </c>
      <c r="V5906" s="678" t="s">
        <v>183</v>
      </c>
      <c r="W5906" s="678" t="s">
        <v>183</v>
      </c>
      <c r="X5906" s="678" t="s">
        <v>183</v>
      </c>
      <c r="Y5906" s="678" t="s">
        <v>183</v>
      </c>
      <c r="Z5906" s="678" t="s">
        <v>183</v>
      </c>
      <c r="AA5906" s="678" t="s">
        <v>183</v>
      </c>
      <c r="AB5906" s="678" t="s">
        <v>183</v>
      </c>
      <c r="AC5906" s="678" t="s">
        <v>183</v>
      </c>
      <c r="AD5906" s="678" t="s">
        <v>61</v>
      </c>
      <c r="AE5906" s="678" t="s">
        <v>183</v>
      </c>
      <c r="AF5906" s="678" t="s">
        <v>183</v>
      </c>
      <c r="AG5906" s="1919"/>
      <c r="AH5906" s="3"/>
      <c r="AI5906" s="3"/>
      <c r="AJ5906" s="3"/>
    </row>
    <row r="5907" spans="1:36" s="230" customFormat="1" ht="31.5" hidden="1" customHeight="1" x14ac:dyDescent="0.2">
      <c r="A5907" s="671" t="s">
        <v>2104</v>
      </c>
      <c r="B5907" s="593" t="s">
        <v>118</v>
      </c>
      <c r="C5907" s="593" t="s">
        <v>337</v>
      </c>
      <c r="D5907" s="630">
        <v>41744</v>
      </c>
      <c r="E5907" s="613">
        <v>0.625</v>
      </c>
      <c r="F5907" s="630">
        <v>41744</v>
      </c>
      <c r="G5907" s="613">
        <v>0.67152777777777783</v>
      </c>
      <c r="H5907" s="613">
        <f>G5907-E5907</f>
        <v>4.6527777777777835E-2</v>
      </c>
      <c r="I5907" s="593">
        <v>1</v>
      </c>
      <c r="J5907" s="639" t="s">
        <v>183</v>
      </c>
      <c r="K5907" s="639" t="s">
        <v>183</v>
      </c>
      <c r="L5907" s="593" t="s">
        <v>126</v>
      </c>
      <c r="M5907" s="593" t="s">
        <v>1136</v>
      </c>
      <c r="N5907" s="593">
        <v>0.4</v>
      </c>
      <c r="O5907" s="596" t="s">
        <v>64</v>
      </c>
      <c r="P5907" s="639" t="s">
        <v>2853</v>
      </c>
      <c r="Q5907" s="1318" t="s">
        <v>2854</v>
      </c>
      <c r="R5907" s="596">
        <v>0.1</v>
      </c>
      <c r="S5907" s="596"/>
      <c r="T5907" s="596">
        <v>0.1</v>
      </c>
      <c r="U5907" s="639"/>
      <c r="V5907" s="678" t="s">
        <v>183</v>
      </c>
      <c r="W5907" s="678" t="s">
        <v>183</v>
      </c>
      <c r="X5907" s="678" t="s">
        <v>183</v>
      </c>
      <c r="Y5907" s="678" t="s">
        <v>183</v>
      </c>
      <c r="Z5907" s="678" t="s">
        <v>183</v>
      </c>
      <c r="AA5907" s="678" t="s">
        <v>183</v>
      </c>
      <c r="AB5907" s="678" t="s">
        <v>183</v>
      </c>
      <c r="AC5907" s="678" t="s">
        <v>183</v>
      </c>
      <c r="AD5907" s="593" t="s">
        <v>61</v>
      </c>
      <c r="AE5907" s="678" t="s">
        <v>183</v>
      </c>
      <c r="AF5907" s="678" t="s">
        <v>183</v>
      </c>
      <c r="AG5907" s="1919"/>
      <c r="AH5907" s="3" t="s">
        <v>388</v>
      </c>
      <c r="AI5907" s="3"/>
      <c r="AJ5907" s="3"/>
    </row>
    <row r="5908" spans="1:36" hidden="1" x14ac:dyDescent="0.2">
      <c r="A5908" s="671" t="s">
        <v>2104</v>
      </c>
      <c r="B5908" s="593" t="s">
        <v>118</v>
      </c>
      <c r="C5908" s="593" t="s">
        <v>337</v>
      </c>
      <c r="D5908" s="630">
        <v>41745</v>
      </c>
      <c r="E5908" s="678" t="s">
        <v>183</v>
      </c>
      <c r="F5908" s="630" t="s">
        <v>183</v>
      </c>
      <c r="G5908" s="678" t="s">
        <v>183</v>
      </c>
      <c r="H5908" s="678" t="s">
        <v>183</v>
      </c>
      <c r="I5908" s="678" t="s">
        <v>183</v>
      </c>
      <c r="J5908" s="678" t="s">
        <v>183</v>
      </c>
      <c r="K5908" s="678" t="s">
        <v>183</v>
      </c>
      <c r="L5908" s="678" t="s">
        <v>183</v>
      </c>
      <c r="M5908" s="678" t="s">
        <v>183</v>
      </c>
      <c r="N5908" s="678" t="s">
        <v>183</v>
      </c>
      <c r="O5908" s="678"/>
      <c r="P5908" s="678" t="s">
        <v>183</v>
      </c>
      <c r="Q5908" s="634" t="s">
        <v>183</v>
      </c>
      <c r="R5908" s="678"/>
      <c r="S5908" s="678"/>
      <c r="T5908" s="640"/>
      <c r="U5908" s="678" t="s">
        <v>183</v>
      </c>
      <c r="V5908" s="678" t="s">
        <v>183</v>
      </c>
      <c r="W5908" s="678" t="s">
        <v>183</v>
      </c>
      <c r="X5908" s="678" t="s">
        <v>183</v>
      </c>
      <c r="Y5908" s="678" t="s">
        <v>183</v>
      </c>
      <c r="Z5908" s="678" t="s">
        <v>183</v>
      </c>
      <c r="AA5908" s="678" t="s">
        <v>183</v>
      </c>
      <c r="AB5908" s="678" t="s">
        <v>183</v>
      </c>
      <c r="AC5908" s="678" t="s">
        <v>183</v>
      </c>
      <c r="AD5908" s="678" t="s">
        <v>183</v>
      </c>
      <c r="AE5908" s="678" t="s">
        <v>183</v>
      </c>
      <c r="AF5908" s="678" t="s">
        <v>183</v>
      </c>
      <c r="AG5908" s="596"/>
      <c r="AH5908" s="3"/>
      <c r="AI5908" s="3"/>
      <c r="AJ5908" s="3"/>
    </row>
    <row r="5909" spans="1:36" s="230" customFormat="1" ht="31.5" hidden="1" customHeight="1" x14ac:dyDescent="0.2">
      <c r="A5909" s="671" t="s">
        <v>2104</v>
      </c>
      <c r="B5909" s="593" t="s">
        <v>118</v>
      </c>
      <c r="C5909" s="593" t="s">
        <v>337</v>
      </c>
      <c r="D5909" s="630">
        <v>41746</v>
      </c>
      <c r="E5909" s="613">
        <v>0.34027777777777773</v>
      </c>
      <c r="F5909" s="630">
        <v>41746</v>
      </c>
      <c r="G5909" s="613">
        <v>0.3527777777777778</v>
      </c>
      <c r="H5909" s="635">
        <f t="shared" ref="H5909:H5929" si="189">G5909-E5909</f>
        <v>1.2500000000000067E-2</v>
      </c>
      <c r="I5909" s="593">
        <v>8</v>
      </c>
      <c r="J5909" s="593" t="s">
        <v>2374</v>
      </c>
      <c r="K5909" s="593" t="s">
        <v>135</v>
      </c>
      <c r="L5909" s="719" t="s">
        <v>127</v>
      </c>
      <c r="M5909" s="593" t="s">
        <v>2855</v>
      </c>
      <c r="N5909" s="593" t="s">
        <v>103</v>
      </c>
      <c r="O5909" s="593" t="s">
        <v>66</v>
      </c>
      <c r="P5909" s="593" t="s">
        <v>2855</v>
      </c>
      <c r="Q5909" s="634" t="s">
        <v>2856</v>
      </c>
      <c r="R5909" s="668">
        <v>0.3</v>
      </c>
      <c r="S5909" s="640">
        <v>1.6</v>
      </c>
      <c r="T5909" s="638">
        <v>1.9</v>
      </c>
      <c r="U5909" s="678" t="s">
        <v>183</v>
      </c>
      <c r="V5909" s="678" t="s">
        <v>183</v>
      </c>
      <c r="W5909" s="678" t="s">
        <v>183</v>
      </c>
      <c r="X5909" s="678" t="s">
        <v>183</v>
      </c>
      <c r="Y5909" s="678" t="s">
        <v>183</v>
      </c>
      <c r="Z5909" s="678" t="s">
        <v>183</v>
      </c>
      <c r="AA5909" s="678" t="s">
        <v>183</v>
      </c>
      <c r="AB5909" s="678" t="s">
        <v>183</v>
      </c>
      <c r="AC5909" s="678" t="s">
        <v>183</v>
      </c>
      <c r="AD5909" s="742" t="s">
        <v>57</v>
      </c>
      <c r="AE5909" s="678" t="s">
        <v>183</v>
      </c>
      <c r="AF5909" s="678" t="s">
        <v>183</v>
      </c>
      <c r="AG5909" s="1919"/>
      <c r="AH5909" s="3"/>
      <c r="AI5909" s="3" t="s">
        <v>387</v>
      </c>
      <c r="AJ5909" s="3"/>
    </row>
    <row r="5910" spans="1:36" ht="47.25" hidden="1" x14ac:dyDescent="0.2">
      <c r="A5910" s="671" t="s">
        <v>2104</v>
      </c>
      <c r="B5910" s="593" t="s">
        <v>118</v>
      </c>
      <c r="C5910" s="593" t="s">
        <v>337</v>
      </c>
      <c r="D5910" s="630">
        <v>41746</v>
      </c>
      <c r="E5910" s="613">
        <v>0.66319444444444442</v>
      </c>
      <c r="F5910" s="630">
        <v>41746</v>
      </c>
      <c r="G5910" s="613">
        <v>0.69374999999999998</v>
      </c>
      <c r="H5910" s="613">
        <f t="shared" si="189"/>
        <v>3.0555555555555558E-2</v>
      </c>
      <c r="I5910" s="593">
        <v>1</v>
      </c>
      <c r="J5910" s="639" t="s">
        <v>183</v>
      </c>
      <c r="K5910" s="639" t="s">
        <v>183</v>
      </c>
      <c r="L5910" s="205" t="s">
        <v>126</v>
      </c>
      <c r="M5910" s="205" t="s">
        <v>1136</v>
      </c>
      <c r="N5910" s="205">
        <v>0.4</v>
      </c>
      <c r="O5910" s="205" t="s">
        <v>72</v>
      </c>
      <c r="P5910" s="437" t="s">
        <v>2853</v>
      </c>
      <c r="Q5910" s="1643" t="s">
        <v>2857</v>
      </c>
      <c r="R5910" s="206">
        <v>1.5</v>
      </c>
      <c r="S5910" s="206"/>
      <c r="T5910" s="206">
        <v>1.5</v>
      </c>
      <c r="U5910" s="678" t="s">
        <v>183</v>
      </c>
      <c r="V5910" s="678" t="s">
        <v>183</v>
      </c>
      <c r="W5910" s="678" t="s">
        <v>183</v>
      </c>
      <c r="X5910" s="678" t="s">
        <v>183</v>
      </c>
      <c r="Y5910" s="678" t="s">
        <v>183</v>
      </c>
      <c r="Z5910" s="678" t="s">
        <v>183</v>
      </c>
      <c r="AA5910" s="678" t="s">
        <v>183</v>
      </c>
      <c r="AB5910" s="678" t="s">
        <v>183</v>
      </c>
      <c r="AC5910" s="678" t="s">
        <v>183</v>
      </c>
      <c r="AD5910" s="593" t="s">
        <v>61</v>
      </c>
      <c r="AE5910" s="678" t="s">
        <v>183</v>
      </c>
      <c r="AF5910" s="678" t="s">
        <v>183</v>
      </c>
      <c r="AG5910" s="1919"/>
      <c r="AH5910" s="3" t="s">
        <v>388</v>
      </c>
      <c r="AI5910" s="3"/>
      <c r="AJ5910" s="3"/>
    </row>
    <row r="5911" spans="1:36" s="230" customFormat="1" ht="31.5" hidden="1" customHeight="1" x14ac:dyDescent="0.2">
      <c r="A5911" s="671" t="s">
        <v>2104</v>
      </c>
      <c r="B5911" s="593" t="s">
        <v>118</v>
      </c>
      <c r="C5911" s="593" t="s">
        <v>342</v>
      </c>
      <c r="D5911" s="630">
        <v>41747</v>
      </c>
      <c r="E5911" s="613">
        <v>0.8847222222222223</v>
      </c>
      <c r="F5911" s="630">
        <v>41747</v>
      </c>
      <c r="G5911" s="613">
        <v>0.88541666666666663</v>
      </c>
      <c r="H5911" s="635">
        <f t="shared" si="189"/>
        <v>6.9444444444433095E-4</v>
      </c>
      <c r="I5911" s="593">
        <v>13</v>
      </c>
      <c r="J5911" s="593" t="s">
        <v>183</v>
      </c>
      <c r="K5911" s="593" t="s">
        <v>183</v>
      </c>
      <c r="L5911" s="593" t="s">
        <v>125</v>
      </c>
      <c r="M5911" s="639" t="s">
        <v>343</v>
      </c>
      <c r="N5911" s="593">
        <v>0.4</v>
      </c>
      <c r="O5911" s="36" t="s">
        <v>69</v>
      </c>
      <c r="P5911" s="639" t="s">
        <v>69</v>
      </c>
      <c r="Q5911" s="634" t="s">
        <v>2852</v>
      </c>
      <c r="R5911" s="596">
        <v>1.85</v>
      </c>
      <c r="S5911" s="596">
        <v>0.24</v>
      </c>
      <c r="T5911" s="596">
        <v>2.09</v>
      </c>
      <c r="U5911" s="593" t="s">
        <v>90</v>
      </c>
      <c r="V5911" s="678" t="s">
        <v>183</v>
      </c>
      <c r="W5911" s="678" t="s">
        <v>183</v>
      </c>
      <c r="X5911" s="678" t="s">
        <v>183</v>
      </c>
      <c r="Y5911" s="678" t="s">
        <v>183</v>
      </c>
      <c r="Z5911" s="678" t="s">
        <v>183</v>
      </c>
      <c r="AA5911" s="678" t="s">
        <v>183</v>
      </c>
      <c r="AB5911" s="678" t="s">
        <v>183</v>
      </c>
      <c r="AC5911" s="678" t="s">
        <v>183</v>
      </c>
      <c r="AD5911" s="612" t="s">
        <v>55</v>
      </c>
      <c r="AE5911" s="678" t="s">
        <v>183</v>
      </c>
      <c r="AF5911" s="678" t="s">
        <v>183</v>
      </c>
      <c r="AG5911" s="1457"/>
      <c r="AH5911" s="22"/>
      <c r="AI5911" s="22"/>
      <c r="AJ5911" s="22"/>
    </row>
    <row r="5912" spans="1:36" ht="31.5" hidden="1" x14ac:dyDescent="0.2">
      <c r="A5912" s="671" t="s">
        <v>2104</v>
      </c>
      <c r="B5912" s="593" t="s">
        <v>118</v>
      </c>
      <c r="C5912" s="593" t="s">
        <v>332</v>
      </c>
      <c r="D5912" s="630">
        <v>41747</v>
      </c>
      <c r="E5912" s="635">
        <v>0.13472222222222222</v>
      </c>
      <c r="F5912" s="630">
        <v>41747</v>
      </c>
      <c r="G5912" s="635">
        <v>0.16458333333333333</v>
      </c>
      <c r="H5912" s="613">
        <f t="shared" si="189"/>
        <v>2.9861111111111116E-2</v>
      </c>
      <c r="I5912" s="593">
        <v>2</v>
      </c>
      <c r="J5912" s="678" t="s">
        <v>183</v>
      </c>
      <c r="K5912" s="678" t="s">
        <v>183</v>
      </c>
      <c r="L5912" s="727" t="s">
        <v>126</v>
      </c>
      <c r="M5912" s="639" t="s">
        <v>335</v>
      </c>
      <c r="N5912" s="593">
        <v>0.4</v>
      </c>
      <c r="O5912" s="593" t="s">
        <v>71</v>
      </c>
      <c r="P5912" s="639" t="s">
        <v>71</v>
      </c>
      <c r="Q5912" s="685" t="s">
        <v>1078</v>
      </c>
      <c r="R5912" s="640">
        <v>1.34</v>
      </c>
      <c r="S5912" s="640">
        <v>0.96</v>
      </c>
      <c r="T5912" s="640">
        <v>2.2999999999999998</v>
      </c>
      <c r="U5912" s="639" t="s">
        <v>88</v>
      </c>
      <c r="V5912" s="678" t="s">
        <v>183</v>
      </c>
      <c r="W5912" s="678" t="s">
        <v>183</v>
      </c>
      <c r="X5912" s="678" t="s">
        <v>183</v>
      </c>
      <c r="Y5912" s="678" t="s">
        <v>183</v>
      </c>
      <c r="Z5912" s="678" t="s">
        <v>183</v>
      </c>
      <c r="AA5912" s="678" t="s">
        <v>183</v>
      </c>
      <c r="AB5912" s="678" t="s">
        <v>183</v>
      </c>
      <c r="AC5912" s="678" t="s">
        <v>183</v>
      </c>
      <c r="AD5912" s="593" t="s">
        <v>61</v>
      </c>
      <c r="AE5912" s="678" t="s">
        <v>183</v>
      </c>
      <c r="AF5912" s="678" t="s">
        <v>183</v>
      </c>
      <c r="AG5912" s="1457"/>
      <c r="AH5912" s="22" t="s">
        <v>388</v>
      </c>
    </row>
    <row r="5913" spans="1:36" s="230" customFormat="1" ht="31.5" hidden="1" customHeight="1" x14ac:dyDescent="0.2">
      <c r="A5913" s="671" t="s">
        <v>2104</v>
      </c>
      <c r="B5913" s="593" t="s">
        <v>118</v>
      </c>
      <c r="C5913" s="593" t="s">
        <v>2250</v>
      </c>
      <c r="D5913" s="630">
        <v>41748</v>
      </c>
      <c r="E5913" s="613">
        <v>0.88402777777777775</v>
      </c>
      <c r="F5913" s="630">
        <v>41748</v>
      </c>
      <c r="G5913" s="613">
        <v>0.88402777777777775</v>
      </c>
      <c r="H5913" s="635">
        <f t="shared" si="189"/>
        <v>0</v>
      </c>
      <c r="I5913" s="593">
        <v>13</v>
      </c>
      <c r="J5913" s="618" t="s">
        <v>183</v>
      </c>
      <c r="K5913" s="618" t="s">
        <v>183</v>
      </c>
      <c r="L5913" s="727" t="s">
        <v>130</v>
      </c>
      <c r="M5913" s="593" t="s">
        <v>2914</v>
      </c>
      <c r="N5913" s="593" t="s">
        <v>103</v>
      </c>
      <c r="O5913" s="593" t="s">
        <v>66</v>
      </c>
      <c r="P5913" s="593" t="s">
        <v>2481</v>
      </c>
      <c r="Q5913" s="634" t="s">
        <v>2912</v>
      </c>
      <c r="R5913" s="668">
        <v>0.42</v>
      </c>
      <c r="S5913" s="640">
        <v>2.41</v>
      </c>
      <c r="T5913" s="707">
        <v>2.83</v>
      </c>
      <c r="U5913" s="593"/>
      <c r="V5913" s="678" t="s">
        <v>183</v>
      </c>
      <c r="W5913" s="678" t="s">
        <v>183</v>
      </c>
      <c r="X5913" s="678" t="s">
        <v>183</v>
      </c>
      <c r="Y5913" s="678" t="s">
        <v>183</v>
      </c>
      <c r="Z5913" s="678" t="s">
        <v>183</v>
      </c>
      <c r="AA5913" s="678" t="s">
        <v>183</v>
      </c>
      <c r="AB5913" s="678" t="s">
        <v>183</v>
      </c>
      <c r="AC5913" s="678" t="s">
        <v>183</v>
      </c>
      <c r="AD5913" s="678" t="s">
        <v>40</v>
      </c>
      <c r="AE5913" s="678" t="s">
        <v>183</v>
      </c>
      <c r="AF5913" s="678" t="s">
        <v>183</v>
      </c>
      <c r="AG5913" s="1457"/>
      <c r="AH5913" s="22"/>
      <c r="AI5913" s="22"/>
      <c r="AJ5913" s="22"/>
    </row>
    <row r="5914" spans="1:36" ht="48" hidden="1" customHeight="1" x14ac:dyDescent="0.25">
      <c r="A5914" s="671" t="s">
        <v>2104</v>
      </c>
      <c r="B5914" s="593" t="s">
        <v>118</v>
      </c>
      <c r="C5914" s="593" t="s">
        <v>2250</v>
      </c>
      <c r="D5914" s="630">
        <v>41749</v>
      </c>
      <c r="E5914" s="613">
        <v>0.94097222222222221</v>
      </c>
      <c r="F5914" s="630">
        <v>41749</v>
      </c>
      <c r="G5914" s="613">
        <v>0.94097222222222221</v>
      </c>
      <c r="H5914" s="635">
        <f t="shared" si="189"/>
        <v>0</v>
      </c>
      <c r="I5914" s="593">
        <v>3</v>
      </c>
      <c r="J5914" s="618" t="s">
        <v>183</v>
      </c>
      <c r="K5914" s="618" t="s">
        <v>183</v>
      </c>
      <c r="L5914" s="727" t="s">
        <v>127</v>
      </c>
      <c r="M5914" s="593" t="s">
        <v>2915</v>
      </c>
      <c r="N5914" s="593" t="s">
        <v>103</v>
      </c>
      <c r="O5914" s="593" t="s">
        <v>66</v>
      </c>
      <c r="P5914" s="593" t="s">
        <v>2913</v>
      </c>
      <c r="Q5914" s="634" t="s">
        <v>6611</v>
      </c>
      <c r="R5914" s="668">
        <v>0.96</v>
      </c>
      <c r="S5914" s="640">
        <v>0.31</v>
      </c>
      <c r="T5914" s="638">
        <f t="shared" ref="T5914:T5925" si="190">R5914+S5914</f>
        <v>1.27</v>
      </c>
      <c r="U5914" s="593" t="s">
        <v>75</v>
      </c>
      <c r="V5914" s="593" t="s">
        <v>2155</v>
      </c>
      <c r="W5914" s="593" t="s">
        <v>2155</v>
      </c>
      <c r="X5914" s="593" t="s">
        <v>2155</v>
      </c>
      <c r="Y5914" s="593" t="s">
        <v>2155</v>
      </c>
      <c r="Z5914" s="593" t="s">
        <v>2155</v>
      </c>
      <c r="AA5914" s="593" t="s">
        <v>2155</v>
      </c>
      <c r="AB5914" s="593" t="s">
        <v>2155</v>
      </c>
      <c r="AC5914" s="593" t="s">
        <v>2155</v>
      </c>
      <c r="AD5914" s="742" t="s">
        <v>57</v>
      </c>
      <c r="AE5914" s="593" t="s">
        <v>2155</v>
      </c>
      <c r="AF5914" s="593" t="s">
        <v>2155</v>
      </c>
      <c r="AG5914" s="1456" t="s">
        <v>2254</v>
      </c>
      <c r="AI5914" s="22" t="s">
        <v>387</v>
      </c>
    </row>
    <row r="5915" spans="1:36" s="230" customFormat="1" ht="31.5" hidden="1" customHeight="1" x14ac:dyDescent="0.2">
      <c r="A5915" s="671" t="s">
        <v>2104</v>
      </c>
      <c r="B5915" s="593" t="s">
        <v>118</v>
      </c>
      <c r="C5915" s="596" t="s">
        <v>337</v>
      </c>
      <c r="D5915" s="630">
        <v>41750</v>
      </c>
      <c r="E5915" s="1503">
        <v>0.27361111111111108</v>
      </c>
      <c r="F5915" s="630">
        <v>41750</v>
      </c>
      <c r="G5915" s="1503">
        <v>0.27361111111111108</v>
      </c>
      <c r="H5915" s="684">
        <f t="shared" si="189"/>
        <v>0</v>
      </c>
      <c r="I5915" s="596">
        <v>15</v>
      </c>
      <c r="J5915" s="596" t="s">
        <v>2478</v>
      </c>
      <c r="K5915" s="596" t="s">
        <v>132</v>
      </c>
      <c r="L5915" s="632" t="s">
        <v>128</v>
      </c>
      <c r="M5915" s="596" t="s">
        <v>3040</v>
      </c>
      <c r="N5915" s="596" t="s">
        <v>103</v>
      </c>
      <c r="O5915" s="596" t="s">
        <v>66</v>
      </c>
      <c r="P5915" s="596" t="s">
        <v>3040</v>
      </c>
      <c r="Q5915" s="634" t="s">
        <v>6612</v>
      </c>
      <c r="R5915" s="668">
        <v>0.65</v>
      </c>
      <c r="S5915" s="668">
        <v>0.78</v>
      </c>
      <c r="T5915" s="638">
        <f t="shared" si="190"/>
        <v>1.4300000000000002</v>
      </c>
      <c r="U5915" s="593" t="s">
        <v>75</v>
      </c>
      <c r="V5915" s="639"/>
      <c r="W5915" s="639"/>
      <c r="X5915" s="639"/>
      <c r="Y5915" s="639"/>
      <c r="Z5915" s="639"/>
      <c r="AA5915" s="639"/>
      <c r="AB5915" s="639"/>
      <c r="AC5915" s="639"/>
      <c r="AD5915" s="593" t="s">
        <v>49</v>
      </c>
      <c r="AE5915" s="671" t="s">
        <v>183</v>
      </c>
      <c r="AF5915" s="671" t="s">
        <v>183</v>
      </c>
      <c r="AG5915" s="1457"/>
      <c r="AH5915" s="22"/>
      <c r="AI5915" s="22"/>
      <c r="AJ5915" s="22"/>
    </row>
    <row r="5916" spans="1:36" ht="157.5" hidden="1" x14ac:dyDescent="0.2">
      <c r="A5916" s="671" t="s">
        <v>2104</v>
      </c>
      <c r="B5916" s="593" t="s">
        <v>118</v>
      </c>
      <c r="C5916" s="596" t="s">
        <v>337</v>
      </c>
      <c r="D5916" s="630">
        <v>41750</v>
      </c>
      <c r="E5916" s="1503">
        <v>0.30069444444444443</v>
      </c>
      <c r="F5916" s="630">
        <v>41750</v>
      </c>
      <c r="G5916" s="1503">
        <v>0.37083333333333335</v>
      </c>
      <c r="H5916" s="684">
        <f t="shared" si="189"/>
        <v>7.0138888888888917E-2</v>
      </c>
      <c r="I5916" s="596">
        <v>15</v>
      </c>
      <c r="J5916" s="596" t="s">
        <v>2478</v>
      </c>
      <c r="K5916" s="596" t="s">
        <v>3041</v>
      </c>
      <c r="L5916" s="632" t="s">
        <v>128</v>
      </c>
      <c r="M5916" s="596" t="s">
        <v>3042</v>
      </c>
      <c r="N5916" s="596" t="s">
        <v>103</v>
      </c>
      <c r="O5916" s="596" t="s">
        <v>66</v>
      </c>
      <c r="P5916" s="596" t="s">
        <v>2456</v>
      </c>
      <c r="Q5916" s="1280" t="s">
        <v>6613</v>
      </c>
      <c r="R5916" s="668">
        <v>5.83</v>
      </c>
      <c r="S5916" s="668">
        <v>6.53</v>
      </c>
      <c r="T5916" s="638">
        <f t="shared" si="190"/>
        <v>12.36</v>
      </c>
      <c r="U5916" s="593" t="s">
        <v>82</v>
      </c>
      <c r="V5916" s="639" t="s">
        <v>4373</v>
      </c>
      <c r="W5916" s="639" t="s">
        <v>183</v>
      </c>
      <c r="X5916" s="639" t="s">
        <v>183</v>
      </c>
      <c r="Y5916" s="639" t="s">
        <v>6573</v>
      </c>
      <c r="Z5916" s="639">
        <v>0</v>
      </c>
      <c r="AA5916" s="639" t="s">
        <v>1703</v>
      </c>
      <c r="AB5916" s="639">
        <v>2</v>
      </c>
      <c r="AC5916" s="639" t="s">
        <v>6498</v>
      </c>
      <c r="AD5916" s="722" t="s">
        <v>54</v>
      </c>
      <c r="AE5916" s="639"/>
      <c r="AF5916" s="639"/>
      <c r="AG5916" s="1457"/>
    </row>
    <row r="5917" spans="1:36" s="230" customFormat="1" ht="31.5" hidden="1" customHeight="1" x14ac:dyDescent="0.2">
      <c r="A5917" s="671" t="s">
        <v>2104</v>
      </c>
      <c r="B5917" s="593" t="s">
        <v>118</v>
      </c>
      <c r="C5917" s="596" t="s">
        <v>337</v>
      </c>
      <c r="D5917" s="630">
        <v>41750</v>
      </c>
      <c r="E5917" s="1503">
        <v>0.3034722222222222</v>
      </c>
      <c r="F5917" s="630">
        <v>41750</v>
      </c>
      <c r="G5917" s="1503">
        <v>0.35416666666666669</v>
      </c>
      <c r="H5917" s="684">
        <f t="shared" si="189"/>
        <v>5.0694444444444486E-2</v>
      </c>
      <c r="I5917" s="596">
        <v>10</v>
      </c>
      <c r="J5917" s="596" t="s">
        <v>2478</v>
      </c>
      <c r="K5917" s="596" t="s">
        <v>3041</v>
      </c>
      <c r="L5917" s="632" t="s">
        <v>128</v>
      </c>
      <c r="M5917" s="596" t="s">
        <v>3043</v>
      </c>
      <c r="N5917" s="596" t="s">
        <v>103</v>
      </c>
      <c r="O5917" s="596" t="s">
        <v>66</v>
      </c>
      <c r="P5917" s="596" t="s">
        <v>3043</v>
      </c>
      <c r="Q5917" s="634" t="s">
        <v>6614</v>
      </c>
      <c r="R5917" s="668">
        <v>2.23</v>
      </c>
      <c r="S5917" s="668">
        <v>7.62</v>
      </c>
      <c r="T5917" s="638">
        <f t="shared" si="190"/>
        <v>9.85</v>
      </c>
      <c r="U5917" s="593" t="s">
        <v>82</v>
      </c>
      <c r="V5917" s="639" t="s">
        <v>2360</v>
      </c>
      <c r="W5917" s="639" t="s">
        <v>183</v>
      </c>
      <c r="X5917" s="639" t="s">
        <v>183</v>
      </c>
      <c r="Y5917" s="639" t="s">
        <v>6577</v>
      </c>
      <c r="Z5917" s="639">
        <v>0</v>
      </c>
      <c r="AA5917" s="639" t="s">
        <v>2576</v>
      </c>
      <c r="AB5917" s="639">
        <v>2</v>
      </c>
      <c r="AC5917" s="639" t="s">
        <v>6498</v>
      </c>
      <c r="AD5917" s="722" t="s">
        <v>54</v>
      </c>
      <c r="AE5917" s="639"/>
      <c r="AF5917" s="639"/>
      <c r="AG5917" s="1457"/>
      <c r="AH5917" s="22"/>
      <c r="AI5917" s="22"/>
      <c r="AJ5917" s="22"/>
    </row>
    <row r="5918" spans="1:36" ht="141.75" hidden="1" x14ac:dyDescent="0.2">
      <c r="A5918" s="671" t="s">
        <v>2104</v>
      </c>
      <c r="B5918" s="593" t="s">
        <v>118</v>
      </c>
      <c r="C5918" s="596" t="s">
        <v>337</v>
      </c>
      <c r="D5918" s="630">
        <v>41750</v>
      </c>
      <c r="E5918" s="1503">
        <v>0.32569444444444445</v>
      </c>
      <c r="F5918" s="630">
        <v>41750</v>
      </c>
      <c r="G5918" s="1503">
        <v>0.50972222222222219</v>
      </c>
      <c r="H5918" s="684">
        <f t="shared" si="189"/>
        <v>0.18402777777777773</v>
      </c>
      <c r="I5918" s="596">
        <v>7</v>
      </c>
      <c r="J5918" s="596" t="s">
        <v>2478</v>
      </c>
      <c r="K5918" s="596" t="s">
        <v>3044</v>
      </c>
      <c r="L5918" s="632" t="s">
        <v>128</v>
      </c>
      <c r="M5918" s="596" t="s">
        <v>3045</v>
      </c>
      <c r="N5918" s="596" t="s">
        <v>103</v>
      </c>
      <c r="O5918" s="596" t="s">
        <v>66</v>
      </c>
      <c r="P5918" s="596" t="s">
        <v>3045</v>
      </c>
      <c r="Q5918" s="634" t="s">
        <v>3046</v>
      </c>
      <c r="R5918" s="668">
        <v>0.15</v>
      </c>
      <c r="S5918" s="668">
        <v>2.57</v>
      </c>
      <c r="T5918" s="638">
        <f t="shared" si="190"/>
        <v>2.7199999999999998</v>
      </c>
      <c r="U5918" s="593" t="s">
        <v>82</v>
      </c>
      <c r="V5918" s="639"/>
      <c r="W5918" s="639"/>
      <c r="X5918" s="639"/>
      <c r="Y5918" s="639"/>
      <c r="Z5918" s="639"/>
      <c r="AA5918" s="639"/>
      <c r="AB5918" s="639"/>
      <c r="AC5918" s="639"/>
      <c r="AD5918" s="639" t="s">
        <v>49</v>
      </c>
      <c r="AE5918" s="639" t="s">
        <v>101</v>
      </c>
      <c r="AF5918" s="639" t="s">
        <v>4180</v>
      </c>
      <c r="AG5918" s="1457"/>
    </row>
    <row r="5919" spans="1:36" s="230" customFormat="1" ht="31.5" hidden="1" customHeight="1" x14ac:dyDescent="0.2">
      <c r="A5919" s="671" t="s">
        <v>2104</v>
      </c>
      <c r="B5919" s="593" t="s">
        <v>118</v>
      </c>
      <c r="C5919" s="596" t="s">
        <v>337</v>
      </c>
      <c r="D5919" s="630">
        <v>41750</v>
      </c>
      <c r="E5919" s="1503">
        <v>0.30208333333333331</v>
      </c>
      <c r="F5919" s="630">
        <v>41750</v>
      </c>
      <c r="G5919" s="1503">
        <v>0.375</v>
      </c>
      <c r="H5919" s="684">
        <f t="shared" si="189"/>
        <v>7.2916666666666685E-2</v>
      </c>
      <c r="I5919" s="596">
        <v>10</v>
      </c>
      <c r="J5919" s="596" t="s">
        <v>2445</v>
      </c>
      <c r="K5919" s="596" t="s">
        <v>3041</v>
      </c>
      <c r="L5919" s="632" t="s">
        <v>128</v>
      </c>
      <c r="M5919" s="596" t="s">
        <v>3047</v>
      </c>
      <c r="N5919" s="596" t="s">
        <v>103</v>
      </c>
      <c r="O5919" s="596" t="s">
        <v>66</v>
      </c>
      <c r="P5919" s="596" t="s">
        <v>3047</v>
      </c>
      <c r="Q5919" s="634" t="s">
        <v>6615</v>
      </c>
      <c r="R5919" s="668">
        <v>4.33</v>
      </c>
      <c r="S5919" s="668">
        <v>4.8600000000000003</v>
      </c>
      <c r="T5919" s="638">
        <f t="shared" si="190"/>
        <v>9.1900000000000013</v>
      </c>
      <c r="U5919" s="593" t="s">
        <v>75</v>
      </c>
      <c r="V5919" s="639"/>
      <c r="W5919" s="639"/>
      <c r="X5919" s="639"/>
      <c r="Y5919" s="639"/>
      <c r="Z5919" s="639"/>
      <c r="AA5919" s="639"/>
      <c r="AB5919" s="639"/>
      <c r="AC5919" s="639"/>
      <c r="AD5919" s="593" t="s">
        <v>49</v>
      </c>
      <c r="AE5919" s="639"/>
      <c r="AF5919" s="639"/>
      <c r="AG5919" s="1457"/>
      <c r="AH5919" s="22"/>
      <c r="AI5919" s="22"/>
      <c r="AJ5919" s="22"/>
    </row>
    <row r="5920" spans="1:36" ht="110.25" hidden="1" x14ac:dyDescent="0.2">
      <c r="A5920" s="671" t="s">
        <v>2104</v>
      </c>
      <c r="B5920" s="593" t="s">
        <v>118</v>
      </c>
      <c r="C5920" s="596" t="s">
        <v>337</v>
      </c>
      <c r="D5920" s="630">
        <v>41750</v>
      </c>
      <c r="E5920" s="1503">
        <v>0.27083333333333331</v>
      </c>
      <c r="F5920" s="630">
        <v>41750</v>
      </c>
      <c r="G5920" s="1503">
        <v>0.28125</v>
      </c>
      <c r="H5920" s="684">
        <f t="shared" si="189"/>
        <v>1.0416666666666685E-2</v>
      </c>
      <c r="I5920" s="596">
        <v>9</v>
      </c>
      <c r="J5920" s="596" t="s">
        <v>2478</v>
      </c>
      <c r="K5920" s="596" t="s">
        <v>3041</v>
      </c>
      <c r="L5920" s="632" t="s">
        <v>128</v>
      </c>
      <c r="M5920" s="596" t="s">
        <v>2458</v>
      </c>
      <c r="N5920" s="596" t="s">
        <v>103</v>
      </c>
      <c r="O5920" s="596" t="s">
        <v>66</v>
      </c>
      <c r="P5920" s="596" t="s">
        <v>3048</v>
      </c>
      <c r="Q5920" s="634" t="s">
        <v>6616</v>
      </c>
      <c r="R5920" s="668">
        <v>0.51</v>
      </c>
      <c r="S5920" s="668">
        <v>0.33</v>
      </c>
      <c r="T5920" s="638">
        <f t="shared" si="190"/>
        <v>0.84000000000000008</v>
      </c>
      <c r="U5920" s="593" t="s">
        <v>82</v>
      </c>
      <c r="V5920" s="639" t="s">
        <v>6580</v>
      </c>
      <c r="W5920" s="689" t="s">
        <v>183</v>
      </c>
      <c r="X5920" s="689" t="s">
        <v>183</v>
      </c>
      <c r="Y5920" s="639" t="s">
        <v>6581</v>
      </c>
      <c r="Z5920" s="639">
        <v>50</v>
      </c>
      <c r="AA5920" s="639" t="s">
        <v>6582</v>
      </c>
      <c r="AB5920" s="639" t="s">
        <v>183</v>
      </c>
      <c r="AC5920" s="639" t="s">
        <v>6498</v>
      </c>
      <c r="AD5920" s="639" t="s">
        <v>49</v>
      </c>
      <c r="AE5920" s="639"/>
      <c r="AF5920" s="639"/>
      <c r="AG5920" s="1457"/>
    </row>
    <row r="5921" spans="1:34" ht="126" hidden="1" x14ac:dyDescent="0.2">
      <c r="A5921" s="671" t="s">
        <v>2104</v>
      </c>
      <c r="B5921" s="593" t="s">
        <v>118</v>
      </c>
      <c r="C5921" s="596" t="s">
        <v>337</v>
      </c>
      <c r="D5921" s="630">
        <v>41750</v>
      </c>
      <c r="E5921" s="1503">
        <v>0.3125</v>
      </c>
      <c r="F5921" s="630">
        <v>41750</v>
      </c>
      <c r="G5921" s="1503">
        <v>0.38472222222222219</v>
      </c>
      <c r="H5921" s="684">
        <f t="shared" si="189"/>
        <v>7.2222222222222188E-2</v>
      </c>
      <c r="I5921" s="596">
        <v>1</v>
      </c>
      <c r="J5921" s="596" t="s">
        <v>2478</v>
      </c>
      <c r="K5921" s="596" t="s">
        <v>3044</v>
      </c>
      <c r="L5921" s="632" t="s">
        <v>128</v>
      </c>
      <c r="M5921" s="596" t="s">
        <v>3049</v>
      </c>
      <c r="N5921" s="596" t="s">
        <v>103</v>
      </c>
      <c r="O5921" s="596" t="s">
        <v>66</v>
      </c>
      <c r="P5921" s="596" t="s">
        <v>3049</v>
      </c>
      <c r="Q5921" s="634" t="s">
        <v>3050</v>
      </c>
      <c r="R5921" s="668">
        <v>0.01</v>
      </c>
      <c r="S5921" s="668">
        <v>0.17</v>
      </c>
      <c r="T5921" s="638">
        <f t="shared" si="190"/>
        <v>0.18000000000000002</v>
      </c>
      <c r="U5921" s="593" t="s">
        <v>75</v>
      </c>
      <c r="V5921" s="639"/>
      <c r="W5921" s="639"/>
      <c r="X5921" s="639"/>
      <c r="Y5921" s="639"/>
      <c r="Z5921" s="639"/>
      <c r="AA5921" s="639"/>
      <c r="AB5921" s="639"/>
      <c r="AC5921" s="639"/>
      <c r="AD5921" s="639" t="s">
        <v>49</v>
      </c>
      <c r="AE5921" s="639" t="s">
        <v>101</v>
      </c>
      <c r="AF5921" s="639"/>
      <c r="AG5921" s="1457"/>
    </row>
    <row r="5922" spans="1:34" ht="141.75" hidden="1" x14ac:dyDescent="0.2">
      <c r="A5922" s="671" t="s">
        <v>2104</v>
      </c>
      <c r="B5922" s="593" t="s">
        <v>118</v>
      </c>
      <c r="C5922" s="596" t="s">
        <v>337</v>
      </c>
      <c r="D5922" s="630">
        <v>41750</v>
      </c>
      <c r="E5922" s="1503">
        <v>0.39027777777777778</v>
      </c>
      <c r="F5922" s="630">
        <v>41750</v>
      </c>
      <c r="G5922" s="684">
        <v>0.45694444444444443</v>
      </c>
      <c r="H5922" s="684">
        <f t="shared" si="189"/>
        <v>6.6666666666666652E-2</v>
      </c>
      <c r="I5922" s="596">
        <v>12</v>
      </c>
      <c r="J5922" s="596" t="s">
        <v>2478</v>
      </c>
      <c r="K5922" s="596" t="s">
        <v>132</v>
      </c>
      <c r="L5922" s="632" t="s">
        <v>128</v>
      </c>
      <c r="M5922" s="596" t="s">
        <v>3051</v>
      </c>
      <c r="N5922" s="596" t="s">
        <v>103</v>
      </c>
      <c r="O5922" s="596" t="s">
        <v>66</v>
      </c>
      <c r="P5922" s="596" t="s">
        <v>3051</v>
      </c>
      <c r="Q5922" s="634" t="s">
        <v>3052</v>
      </c>
      <c r="R5922" s="668">
        <v>1</v>
      </c>
      <c r="S5922" s="668">
        <v>7.12</v>
      </c>
      <c r="T5922" s="638">
        <f t="shared" si="190"/>
        <v>8.120000000000001</v>
      </c>
      <c r="U5922" s="593" t="s">
        <v>82</v>
      </c>
      <c r="V5922" s="639" t="s">
        <v>2778</v>
      </c>
      <c r="W5922" s="689" t="s">
        <v>183</v>
      </c>
      <c r="X5922" s="689" t="s">
        <v>183</v>
      </c>
      <c r="Y5922" s="639" t="s">
        <v>6589</v>
      </c>
      <c r="Z5922" s="639">
        <v>50</v>
      </c>
      <c r="AA5922" s="639" t="s">
        <v>6590</v>
      </c>
      <c r="AB5922" s="639" t="s">
        <v>183</v>
      </c>
      <c r="AC5922" s="639" t="s">
        <v>6498</v>
      </c>
      <c r="AD5922" s="639" t="s">
        <v>54</v>
      </c>
      <c r="AE5922" s="593" t="s">
        <v>2155</v>
      </c>
      <c r="AF5922" s="593" t="s">
        <v>2155</v>
      </c>
      <c r="AG5922" s="1457"/>
    </row>
    <row r="5923" spans="1:34" ht="126" hidden="1" x14ac:dyDescent="0.25">
      <c r="A5923" s="671" t="s">
        <v>2104</v>
      </c>
      <c r="B5923" s="593" t="s">
        <v>118</v>
      </c>
      <c r="C5923" s="596" t="s">
        <v>337</v>
      </c>
      <c r="D5923" s="630">
        <v>41750</v>
      </c>
      <c r="E5923" s="1503">
        <v>0.35069444444444442</v>
      </c>
      <c r="F5923" s="630">
        <v>41750</v>
      </c>
      <c r="G5923" s="1503">
        <v>0.35694444444444445</v>
      </c>
      <c r="H5923" s="684">
        <f t="shared" si="189"/>
        <v>6.2500000000000333E-3</v>
      </c>
      <c r="I5923" s="596">
        <v>22</v>
      </c>
      <c r="J5923" s="596" t="s">
        <v>3053</v>
      </c>
      <c r="K5923" s="596" t="s">
        <v>3041</v>
      </c>
      <c r="L5923" s="632" t="s">
        <v>128</v>
      </c>
      <c r="M5923" s="596" t="s">
        <v>3054</v>
      </c>
      <c r="N5923" s="596" t="s">
        <v>103</v>
      </c>
      <c r="O5923" s="596" t="s">
        <v>66</v>
      </c>
      <c r="P5923" s="596" t="s">
        <v>3054</v>
      </c>
      <c r="Q5923" s="634" t="s">
        <v>6617</v>
      </c>
      <c r="R5923" s="668">
        <v>0.34</v>
      </c>
      <c r="S5923" s="668">
        <v>0.13</v>
      </c>
      <c r="T5923" s="638">
        <f t="shared" si="190"/>
        <v>0.47000000000000003</v>
      </c>
      <c r="U5923" s="593" t="s">
        <v>75</v>
      </c>
      <c r="V5923" s="678" t="s">
        <v>183</v>
      </c>
      <c r="W5923" s="678" t="s">
        <v>183</v>
      </c>
      <c r="X5923" s="678" t="s">
        <v>183</v>
      </c>
      <c r="Y5923" s="678" t="s">
        <v>183</v>
      </c>
      <c r="Z5923" s="678" t="s">
        <v>183</v>
      </c>
      <c r="AA5923" s="678" t="s">
        <v>183</v>
      </c>
      <c r="AB5923" s="678" t="s">
        <v>183</v>
      </c>
      <c r="AC5923" s="678" t="s">
        <v>183</v>
      </c>
      <c r="AD5923" s="710" t="s">
        <v>62</v>
      </c>
      <c r="AE5923" s="639"/>
      <c r="AF5923" s="639"/>
      <c r="AG5923" s="1456" t="s">
        <v>2254</v>
      </c>
    </row>
    <row r="5924" spans="1:34" ht="110.25" hidden="1" x14ac:dyDescent="0.25">
      <c r="A5924" s="671" t="s">
        <v>2104</v>
      </c>
      <c r="B5924" s="593" t="s">
        <v>118</v>
      </c>
      <c r="C5924" s="596" t="s">
        <v>337</v>
      </c>
      <c r="D5924" s="630">
        <v>41750</v>
      </c>
      <c r="E5924" s="1503">
        <v>0.3576388888888889</v>
      </c>
      <c r="F5924" s="630">
        <v>41750</v>
      </c>
      <c r="G5924" s="1503">
        <v>0.3576388888888889</v>
      </c>
      <c r="H5924" s="684">
        <f t="shared" si="189"/>
        <v>0</v>
      </c>
      <c r="I5924" s="596">
        <v>7</v>
      </c>
      <c r="J5924" s="596" t="s">
        <v>3055</v>
      </c>
      <c r="K5924" s="596" t="s">
        <v>132</v>
      </c>
      <c r="L5924" s="632" t="s">
        <v>128</v>
      </c>
      <c r="M5924" s="596" t="s">
        <v>3056</v>
      </c>
      <c r="N5924" s="596" t="s">
        <v>103</v>
      </c>
      <c r="O5924" s="596" t="s">
        <v>66</v>
      </c>
      <c r="P5924" s="596" t="s">
        <v>3056</v>
      </c>
      <c r="Q5924" s="634" t="s">
        <v>6618</v>
      </c>
      <c r="R5924" s="668">
        <v>0.06</v>
      </c>
      <c r="S5924" s="668">
        <v>0.1</v>
      </c>
      <c r="T5924" s="638">
        <f t="shared" si="190"/>
        <v>0.16</v>
      </c>
      <c r="U5924" s="593" t="s">
        <v>75</v>
      </c>
      <c r="V5924" s="639"/>
      <c r="W5924" s="639"/>
      <c r="X5924" s="639"/>
      <c r="Y5924" s="639"/>
      <c r="Z5924" s="639"/>
      <c r="AA5924" s="639"/>
      <c r="AB5924" s="639"/>
      <c r="AC5924" s="639"/>
      <c r="AD5924" s="678" t="s">
        <v>49</v>
      </c>
      <c r="AE5924" s="639"/>
      <c r="AF5924" s="639"/>
      <c r="AG5924" s="1456"/>
    </row>
    <row r="5925" spans="1:34" ht="141.75" hidden="1" x14ac:dyDescent="0.25">
      <c r="A5925" s="671" t="s">
        <v>2104</v>
      </c>
      <c r="B5925" s="593" t="s">
        <v>118</v>
      </c>
      <c r="C5925" s="596" t="s">
        <v>337</v>
      </c>
      <c r="D5925" s="630">
        <v>41750</v>
      </c>
      <c r="E5925" s="1503">
        <v>0.35555555555555557</v>
      </c>
      <c r="F5925" s="630">
        <v>41750</v>
      </c>
      <c r="G5925" s="1503">
        <v>0.35555555555555557</v>
      </c>
      <c r="H5925" s="684">
        <f t="shared" si="189"/>
        <v>0</v>
      </c>
      <c r="I5925" s="596">
        <v>33</v>
      </c>
      <c r="J5925" s="596" t="s">
        <v>3055</v>
      </c>
      <c r="K5925" s="596" t="s">
        <v>132</v>
      </c>
      <c r="L5925" s="632" t="s">
        <v>128</v>
      </c>
      <c r="M5925" s="596" t="s">
        <v>2410</v>
      </c>
      <c r="N5925" s="596" t="s">
        <v>103</v>
      </c>
      <c r="O5925" s="596" t="s">
        <v>66</v>
      </c>
      <c r="P5925" s="596" t="s">
        <v>2410</v>
      </c>
      <c r="Q5925" s="634" t="s">
        <v>6619</v>
      </c>
      <c r="R5925" s="668">
        <v>1.21</v>
      </c>
      <c r="S5925" s="668">
        <v>0.5</v>
      </c>
      <c r="T5925" s="638">
        <f t="shared" si="190"/>
        <v>1.71</v>
      </c>
      <c r="U5925" s="593" t="s">
        <v>75</v>
      </c>
      <c r="V5925" s="678" t="s">
        <v>183</v>
      </c>
      <c r="W5925" s="678" t="s">
        <v>183</v>
      </c>
      <c r="X5925" s="678" t="s">
        <v>183</v>
      </c>
      <c r="Y5925" s="678" t="s">
        <v>183</v>
      </c>
      <c r="Z5925" s="678" t="s">
        <v>183</v>
      </c>
      <c r="AA5925" s="678" t="s">
        <v>183</v>
      </c>
      <c r="AB5925" s="678" t="s">
        <v>183</v>
      </c>
      <c r="AC5925" s="678" t="s">
        <v>183</v>
      </c>
      <c r="AD5925" s="710" t="s">
        <v>62</v>
      </c>
      <c r="AE5925" s="639"/>
      <c r="AF5925" s="639"/>
      <c r="AG5925" s="1456"/>
    </row>
    <row r="5926" spans="1:34" ht="47.25" hidden="1" x14ac:dyDescent="0.2">
      <c r="A5926" s="671" t="s">
        <v>2104</v>
      </c>
      <c r="B5926" s="593" t="s">
        <v>118</v>
      </c>
      <c r="C5926" s="593" t="s">
        <v>342</v>
      </c>
      <c r="D5926" s="630">
        <v>41751</v>
      </c>
      <c r="E5926" s="613">
        <v>0.54097222222222219</v>
      </c>
      <c r="F5926" s="630">
        <v>41751</v>
      </c>
      <c r="G5926" s="613">
        <v>0.5541666666666667</v>
      </c>
      <c r="H5926" s="635">
        <f t="shared" si="189"/>
        <v>1.3194444444444509E-2</v>
      </c>
      <c r="I5926" s="593">
        <v>25</v>
      </c>
      <c r="J5926" s="593" t="s">
        <v>183</v>
      </c>
      <c r="K5926" s="593" t="s">
        <v>183</v>
      </c>
      <c r="L5926" s="593" t="s">
        <v>125</v>
      </c>
      <c r="M5926" s="639" t="s">
        <v>343</v>
      </c>
      <c r="N5926" s="593">
        <v>0.4</v>
      </c>
      <c r="O5926" s="36" t="s">
        <v>69</v>
      </c>
      <c r="P5926" s="639" t="s">
        <v>69</v>
      </c>
      <c r="Q5926" s="634" t="s">
        <v>2762</v>
      </c>
      <c r="R5926" s="596">
        <v>5.9</v>
      </c>
      <c r="S5926" s="596">
        <v>9.3000000000000007</v>
      </c>
      <c r="T5926" s="596">
        <v>15.2</v>
      </c>
      <c r="U5926" s="593" t="s">
        <v>90</v>
      </c>
      <c r="V5926" s="596" t="s">
        <v>2155</v>
      </c>
      <c r="W5926" s="596" t="s">
        <v>2155</v>
      </c>
      <c r="X5926" s="596" t="s">
        <v>2155</v>
      </c>
      <c r="Y5926" s="596" t="s">
        <v>2155</v>
      </c>
      <c r="Z5926" s="596" t="s">
        <v>2155</v>
      </c>
      <c r="AA5926" s="596" t="s">
        <v>2155</v>
      </c>
      <c r="AB5926" s="596" t="s">
        <v>2155</v>
      </c>
      <c r="AC5926" s="596" t="s">
        <v>2155</v>
      </c>
      <c r="AD5926" s="612" t="s">
        <v>55</v>
      </c>
      <c r="AE5926" s="596" t="s">
        <v>2155</v>
      </c>
      <c r="AF5926" s="596" t="s">
        <v>2155</v>
      </c>
      <c r="AG5926" s="634"/>
    </row>
    <row r="5927" spans="1:34" ht="94.5" hidden="1" x14ac:dyDescent="0.25">
      <c r="A5927" s="671" t="s">
        <v>2104</v>
      </c>
      <c r="B5927" s="593" t="s">
        <v>118</v>
      </c>
      <c r="C5927" s="593" t="s">
        <v>3057</v>
      </c>
      <c r="D5927" s="630">
        <v>41751</v>
      </c>
      <c r="E5927" s="635">
        <v>9.5833333333333326E-2</v>
      </c>
      <c r="F5927" s="630">
        <v>41751</v>
      </c>
      <c r="G5927" s="635">
        <v>9.5833333333333326E-2</v>
      </c>
      <c r="H5927" s="635">
        <f t="shared" si="189"/>
        <v>0</v>
      </c>
      <c r="I5927" s="593">
        <v>640</v>
      </c>
      <c r="J5927" s="593" t="s">
        <v>2040</v>
      </c>
      <c r="K5927" s="593" t="s">
        <v>1134</v>
      </c>
      <c r="L5927" s="593" t="s">
        <v>125</v>
      </c>
      <c r="M5927" s="593" t="s">
        <v>3058</v>
      </c>
      <c r="N5927" s="593">
        <v>220</v>
      </c>
      <c r="O5927" s="593" t="s">
        <v>66</v>
      </c>
      <c r="P5927" s="593" t="s">
        <v>3059</v>
      </c>
      <c r="Q5927" s="685" t="s">
        <v>3060</v>
      </c>
      <c r="R5927" s="640">
        <v>27.94</v>
      </c>
      <c r="S5927" s="640">
        <v>159.52000000000001</v>
      </c>
      <c r="T5927" s="638">
        <v>187.5</v>
      </c>
      <c r="U5927" s="593" t="s">
        <v>2155</v>
      </c>
      <c r="V5927" s="596" t="s">
        <v>2155</v>
      </c>
      <c r="W5927" s="596" t="s">
        <v>2155</v>
      </c>
      <c r="X5927" s="596" t="s">
        <v>2155</v>
      </c>
      <c r="Y5927" s="596" t="s">
        <v>2155</v>
      </c>
      <c r="Z5927" s="596" t="s">
        <v>2155</v>
      </c>
      <c r="AA5927" s="596" t="s">
        <v>2155</v>
      </c>
      <c r="AB5927" s="596" t="s">
        <v>2155</v>
      </c>
      <c r="AC5927" s="596" t="s">
        <v>2155</v>
      </c>
      <c r="AD5927" s="612" t="s">
        <v>55</v>
      </c>
      <c r="AE5927" s="596" t="s">
        <v>2155</v>
      </c>
      <c r="AF5927" s="596" t="s">
        <v>2155</v>
      </c>
      <c r="AG5927" s="1456" t="s">
        <v>2254</v>
      </c>
    </row>
    <row r="5928" spans="1:34" ht="78.75" hidden="1" x14ac:dyDescent="0.2">
      <c r="A5928" s="671" t="s">
        <v>2104</v>
      </c>
      <c r="B5928" s="593" t="s">
        <v>118</v>
      </c>
      <c r="C5928" s="593" t="s">
        <v>337</v>
      </c>
      <c r="D5928" s="630">
        <v>41752</v>
      </c>
      <c r="E5928" s="1143">
        <v>0.88958333333333339</v>
      </c>
      <c r="F5928" s="630">
        <v>41752</v>
      </c>
      <c r="G5928" s="1143">
        <v>0.88958333333333339</v>
      </c>
      <c r="H5928" s="635">
        <f t="shared" si="189"/>
        <v>0</v>
      </c>
      <c r="I5928" s="593">
        <v>2</v>
      </c>
      <c r="J5928" s="593" t="s">
        <v>2445</v>
      </c>
      <c r="K5928" s="593" t="s">
        <v>132</v>
      </c>
      <c r="L5928" s="593" t="s">
        <v>130</v>
      </c>
      <c r="M5928" s="593" t="s">
        <v>3061</v>
      </c>
      <c r="N5928" s="593" t="s">
        <v>103</v>
      </c>
      <c r="O5928" s="593" t="s">
        <v>66</v>
      </c>
      <c r="P5928" s="593" t="s">
        <v>3061</v>
      </c>
      <c r="Q5928" s="634" t="s">
        <v>6620</v>
      </c>
      <c r="R5928" s="640"/>
      <c r="S5928" s="640">
        <v>2.4</v>
      </c>
      <c r="T5928" s="638">
        <f>R5928+S5928</f>
        <v>2.4</v>
      </c>
      <c r="U5928" s="593" t="s">
        <v>75</v>
      </c>
      <c r="V5928" s="639"/>
      <c r="W5928" s="639"/>
      <c r="X5928" s="639"/>
      <c r="Y5928" s="639"/>
      <c r="Z5928" s="639"/>
      <c r="AA5928" s="639"/>
      <c r="AB5928" s="639"/>
      <c r="AC5928" s="639"/>
      <c r="AD5928" s="593" t="s">
        <v>46</v>
      </c>
      <c r="AE5928" s="596" t="s">
        <v>2155</v>
      </c>
      <c r="AF5928" s="596" t="s">
        <v>2155</v>
      </c>
      <c r="AG5928" s="1457"/>
    </row>
    <row r="5929" spans="1:34" ht="78.75" hidden="1" x14ac:dyDescent="0.2">
      <c r="A5929" s="671" t="s">
        <v>2104</v>
      </c>
      <c r="B5929" s="593" t="s">
        <v>118</v>
      </c>
      <c r="C5929" s="593" t="s">
        <v>337</v>
      </c>
      <c r="D5929" s="630">
        <v>41752</v>
      </c>
      <c r="E5929" s="1143">
        <v>0.59861111111111109</v>
      </c>
      <c r="F5929" s="630">
        <v>41752</v>
      </c>
      <c r="G5929" s="1143">
        <v>0.70486111111111116</v>
      </c>
      <c r="H5929" s="635">
        <f t="shared" si="189"/>
        <v>0.10625000000000007</v>
      </c>
      <c r="I5929" s="593">
        <v>2</v>
      </c>
      <c r="J5929" s="593" t="s">
        <v>2478</v>
      </c>
      <c r="K5929" s="593" t="s">
        <v>133</v>
      </c>
      <c r="L5929" s="593" t="s">
        <v>130</v>
      </c>
      <c r="M5929" s="593" t="s">
        <v>3062</v>
      </c>
      <c r="N5929" s="593" t="s">
        <v>103</v>
      </c>
      <c r="O5929" s="593" t="s">
        <v>66</v>
      </c>
      <c r="P5929" s="593" t="s">
        <v>3062</v>
      </c>
      <c r="Q5929" s="634" t="s">
        <v>6621</v>
      </c>
      <c r="R5929" s="640">
        <v>3.51</v>
      </c>
      <c r="S5929" s="640">
        <v>4.08</v>
      </c>
      <c r="T5929" s="638">
        <f>R5929+S5929</f>
        <v>7.59</v>
      </c>
      <c r="U5929" s="593" t="s">
        <v>75</v>
      </c>
      <c r="V5929" s="639"/>
      <c r="W5929" s="593" t="s">
        <v>2155</v>
      </c>
      <c r="X5929" s="593" t="s">
        <v>2155</v>
      </c>
      <c r="Y5929" s="639"/>
      <c r="Z5929" s="639"/>
      <c r="AA5929" s="639"/>
      <c r="AB5929" s="639"/>
      <c r="AC5929" s="639"/>
      <c r="AD5929" s="639" t="s">
        <v>57</v>
      </c>
      <c r="AE5929" s="639" t="s">
        <v>101</v>
      </c>
      <c r="AF5929" s="596" t="s">
        <v>2155</v>
      </c>
      <c r="AG5929" s="1457"/>
    </row>
    <row r="5930" spans="1:34" ht="63" hidden="1" x14ac:dyDescent="0.2">
      <c r="A5930" s="671" t="s">
        <v>2104</v>
      </c>
      <c r="B5930" s="593" t="s">
        <v>118</v>
      </c>
      <c r="C5930" s="593" t="s">
        <v>337</v>
      </c>
      <c r="D5930" s="630">
        <v>41752</v>
      </c>
      <c r="E5930" s="1133">
        <v>0.66527777777777775</v>
      </c>
      <c r="F5930" s="630">
        <v>41752</v>
      </c>
      <c r="G5930" s="1133">
        <v>0.95138888888888884</v>
      </c>
      <c r="H5930" s="613">
        <v>0.28611111111111115</v>
      </c>
      <c r="I5930" s="678">
        <v>1</v>
      </c>
      <c r="J5930" s="678" t="s">
        <v>183</v>
      </c>
      <c r="K5930" s="678" t="s">
        <v>183</v>
      </c>
      <c r="L5930" s="593" t="s">
        <v>126</v>
      </c>
      <c r="M5930" s="593" t="s">
        <v>3063</v>
      </c>
      <c r="N5930" s="593">
        <v>0.4</v>
      </c>
      <c r="O5930" s="593" t="s">
        <v>72</v>
      </c>
      <c r="P5930" s="593" t="s">
        <v>1372</v>
      </c>
      <c r="Q5930" s="634" t="s">
        <v>3064</v>
      </c>
      <c r="R5930" s="638"/>
      <c r="S5930" s="638">
        <v>1.26</v>
      </c>
      <c r="T5930" s="638">
        <f>R5930+S5930</f>
        <v>1.26</v>
      </c>
      <c r="U5930" s="639" t="s">
        <v>183</v>
      </c>
      <c r="V5930" s="678" t="s">
        <v>183</v>
      </c>
      <c r="W5930" s="678" t="s">
        <v>183</v>
      </c>
      <c r="X5930" s="678" t="s">
        <v>183</v>
      </c>
      <c r="Y5930" s="678" t="s">
        <v>183</v>
      </c>
      <c r="Z5930" s="678" t="s">
        <v>183</v>
      </c>
      <c r="AA5930" s="678" t="s">
        <v>183</v>
      </c>
      <c r="AB5930" s="678" t="s">
        <v>183</v>
      </c>
      <c r="AC5930" s="678" t="s">
        <v>183</v>
      </c>
      <c r="AD5930" s="593" t="s">
        <v>61</v>
      </c>
      <c r="AE5930" s="678" t="s">
        <v>183</v>
      </c>
      <c r="AF5930" s="678" t="s">
        <v>183</v>
      </c>
      <c r="AG5930" s="634" t="s">
        <v>4528</v>
      </c>
      <c r="AH5930" s="22" t="s">
        <v>388</v>
      </c>
    </row>
    <row r="5931" spans="1:34" hidden="1" x14ac:dyDescent="0.2">
      <c r="A5931" s="671" t="s">
        <v>2104</v>
      </c>
      <c r="B5931" s="593" t="s">
        <v>118</v>
      </c>
      <c r="C5931" s="596" t="s">
        <v>337</v>
      </c>
      <c r="D5931" s="630">
        <v>41753</v>
      </c>
      <c r="E5931" s="671" t="s">
        <v>183</v>
      </c>
      <c r="F5931" s="630" t="s">
        <v>183</v>
      </c>
      <c r="G5931" s="671" t="s">
        <v>183</v>
      </c>
      <c r="H5931" s="671" t="s">
        <v>183</v>
      </c>
      <c r="I5931" s="671" t="s">
        <v>183</v>
      </c>
      <c r="J5931" s="671" t="s">
        <v>183</v>
      </c>
      <c r="K5931" s="671" t="s">
        <v>183</v>
      </c>
      <c r="L5931" s="671" t="s">
        <v>183</v>
      </c>
      <c r="M5931" s="671" t="s">
        <v>183</v>
      </c>
      <c r="N5931" s="671" t="s">
        <v>183</v>
      </c>
      <c r="O5931" s="671"/>
      <c r="P5931" s="671" t="s">
        <v>183</v>
      </c>
      <c r="Q5931" s="685" t="s">
        <v>183</v>
      </c>
      <c r="R5931" s="671"/>
      <c r="S5931" s="671"/>
      <c r="T5931" s="640"/>
      <c r="U5931" s="671" t="s">
        <v>183</v>
      </c>
      <c r="V5931" s="671" t="s">
        <v>183</v>
      </c>
      <c r="W5931" s="671" t="s">
        <v>183</v>
      </c>
      <c r="X5931" s="671" t="s">
        <v>183</v>
      </c>
      <c r="Y5931" s="671" t="s">
        <v>183</v>
      </c>
      <c r="Z5931" s="671" t="s">
        <v>183</v>
      </c>
      <c r="AA5931" s="671" t="s">
        <v>183</v>
      </c>
      <c r="AB5931" s="671" t="s">
        <v>183</v>
      </c>
      <c r="AC5931" s="671" t="s">
        <v>183</v>
      </c>
      <c r="AD5931" s="632"/>
      <c r="AE5931" s="671" t="s">
        <v>183</v>
      </c>
      <c r="AF5931" s="671" t="s">
        <v>183</v>
      </c>
      <c r="AG5931" s="593" t="s">
        <v>200</v>
      </c>
    </row>
    <row r="5932" spans="1:34" ht="157.5" hidden="1" x14ac:dyDescent="0.25">
      <c r="A5932" s="671" t="s">
        <v>2104</v>
      </c>
      <c r="B5932" s="593" t="s">
        <v>118</v>
      </c>
      <c r="C5932" s="593" t="s">
        <v>337</v>
      </c>
      <c r="D5932" s="630">
        <v>41754</v>
      </c>
      <c r="E5932" s="635">
        <v>0.26180555555555557</v>
      </c>
      <c r="F5932" s="630">
        <v>41754</v>
      </c>
      <c r="G5932" s="635">
        <v>0.26180555555555557</v>
      </c>
      <c r="H5932" s="635">
        <f>G5932-E5932</f>
        <v>0</v>
      </c>
      <c r="I5932" s="639">
        <v>15</v>
      </c>
      <c r="J5932" s="593" t="s">
        <v>338</v>
      </c>
      <c r="K5932" s="593" t="s">
        <v>132</v>
      </c>
      <c r="L5932" s="593" t="s">
        <v>125</v>
      </c>
      <c r="M5932" s="593" t="s">
        <v>1201</v>
      </c>
      <c r="N5932" s="593" t="s">
        <v>103</v>
      </c>
      <c r="O5932" s="593" t="s">
        <v>66</v>
      </c>
      <c r="P5932" s="593" t="s">
        <v>1201</v>
      </c>
      <c r="Q5932" s="1280" t="s">
        <v>6622</v>
      </c>
      <c r="R5932" s="707">
        <v>0.1</v>
      </c>
      <c r="S5932" s="707">
        <v>1.2</v>
      </c>
      <c r="T5932" s="638">
        <f t="shared" ref="T5932:T5939" si="191">R5932+S5932</f>
        <v>1.3</v>
      </c>
      <c r="U5932" s="689" t="s">
        <v>183</v>
      </c>
      <c r="V5932" s="1216" t="s">
        <v>183</v>
      </c>
      <c r="W5932" s="1216" t="s">
        <v>183</v>
      </c>
      <c r="X5932" s="1216" t="s">
        <v>183</v>
      </c>
      <c r="Y5932" s="1216" t="s">
        <v>183</v>
      </c>
      <c r="Z5932" s="1216" t="s">
        <v>183</v>
      </c>
      <c r="AA5932" s="1216" t="s">
        <v>183</v>
      </c>
      <c r="AB5932" s="1216" t="s">
        <v>183</v>
      </c>
      <c r="AC5932" s="1216" t="s">
        <v>183</v>
      </c>
      <c r="AD5932" s="612" t="s">
        <v>55</v>
      </c>
      <c r="AE5932" s="1216" t="s">
        <v>183</v>
      </c>
      <c r="AF5932" s="1216" t="s">
        <v>183</v>
      </c>
      <c r="AG5932" s="1472" t="s">
        <v>2254</v>
      </c>
    </row>
    <row r="5933" spans="1:34" ht="63" hidden="1" x14ac:dyDescent="0.2">
      <c r="A5933" s="671" t="s">
        <v>2104</v>
      </c>
      <c r="B5933" s="593" t="s">
        <v>118</v>
      </c>
      <c r="C5933" s="593" t="s">
        <v>337</v>
      </c>
      <c r="D5933" s="630">
        <v>41755</v>
      </c>
      <c r="E5933" s="635">
        <v>0.82638888888888884</v>
      </c>
      <c r="F5933" s="630">
        <v>41755</v>
      </c>
      <c r="G5933" s="635">
        <v>0.86111111111111116</v>
      </c>
      <c r="H5933" s="635">
        <v>3.4722222222222224E-2</v>
      </c>
      <c r="I5933" s="678">
        <v>1</v>
      </c>
      <c r="J5933" s="678" t="s">
        <v>183</v>
      </c>
      <c r="K5933" s="678" t="s">
        <v>183</v>
      </c>
      <c r="L5933" s="593" t="s">
        <v>126</v>
      </c>
      <c r="M5933" s="593" t="s">
        <v>3217</v>
      </c>
      <c r="N5933" s="593">
        <v>0.4</v>
      </c>
      <c r="O5933" s="593" t="s">
        <v>72</v>
      </c>
      <c r="P5933" s="593" t="s">
        <v>3218</v>
      </c>
      <c r="Q5933" s="634" t="s">
        <v>3219</v>
      </c>
      <c r="R5933" s="638">
        <v>7.0000000000000007E-2</v>
      </c>
      <c r="S5933" s="638"/>
      <c r="T5933" s="638">
        <f t="shared" si="191"/>
        <v>7.0000000000000007E-2</v>
      </c>
      <c r="U5933" s="639" t="s">
        <v>183</v>
      </c>
      <c r="V5933" s="678" t="s">
        <v>183</v>
      </c>
      <c r="W5933" s="678" t="s">
        <v>183</v>
      </c>
      <c r="X5933" s="678" t="s">
        <v>183</v>
      </c>
      <c r="Y5933" s="678" t="s">
        <v>183</v>
      </c>
      <c r="Z5933" s="678" t="s">
        <v>183</v>
      </c>
      <c r="AA5933" s="678" t="s">
        <v>183</v>
      </c>
      <c r="AB5933" s="678" t="s">
        <v>183</v>
      </c>
      <c r="AC5933" s="678" t="s">
        <v>183</v>
      </c>
      <c r="AD5933" s="593" t="s">
        <v>61</v>
      </c>
      <c r="AE5933" s="678" t="s">
        <v>183</v>
      </c>
      <c r="AF5933" s="678" t="s">
        <v>183</v>
      </c>
      <c r="AG5933" s="634" t="s">
        <v>4528</v>
      </c>
      <c r="AH5933" s="22" t="s">
        <v>388</v>
      </c>
    </row>
    <row r="5934" spans="1:34" ht="78.75" hidden="1" x14ac:dyDescent="0.2">
      <c r="A5934" s="671" t="s">
        <v>2104</v>
      </c>
      <c r="B5934" s="593" t="s">
        <v>118</v>
      </c>
      <c r="C5934" s="593" t="s">
        <v>337</v>
      </c>
      <c r="D5934" s="630">
        <v>41755</v>
      </c>
      <c r="E5934" s="635">
        <v>0.64513888888888882</v>
      </c>
      <c r="F5934" s="630">
        <v>41757</v>
      </c>
      <c r="G5934" s="635">
        <v>1.125</v>
      </c>
      <c r="H5934" s="635">
        <v>0.47986111111111113</v>
      </c>
      <c r="I5934" s="678">
        <v>1</v>
      </c>
      <c r="J5934" s="678" t="s">
        <v>183</v>
      </c>
      <c r="K5934" s="678" t="s">
        <v>183</v>
      </c>
      <c r="L5934" s="593" t="s">
        <v>126</v>
      </c>
      <c r="M5934" s="593" t="s">
        <v>3220</v>
      </c>
      <c r="N5934" s="593">
        <v>0.4</v>
      </c>
      <c r="O5934" s="593" t="s">
        <v>72</v>
      </c>
      <c r="P5934" s="593" t="s">
        <v>3221</v>
      </c>
      <c r="Q5934" s="1280" t="s">
        <v>3222</v>
      </c>
      <c r="R5934" s="707"/>
      <c r="S5934" s="707">
        <v>1.6</v>
      </c>
      <c r="T5934" s="638">
        <f t="shared" si="191"/>
        <v>1.6</v>
      </c>
      <c r="U5934" s="639" t="s">
        <v>183</v>
      </c>
      <c r="V5934" s="678" t="s">
        <v>183</v>
      </c>
      <c r="W5934" s="678" t="s">
        <v>183</v>
      </c>
      <c r="X5934" s="678" t="s">
        <v>183</v>
      </c>
      <c r="Y5934" s="678" t="s">
        <v>183</v>
      </c>
      <c r="Z5934" s="678" t="s">
        <v>183</v>
      </c>
      <c r="AA5934" s="678" t="s">
        <v>183</v>
      </c>
      <c r="AB5934" s="678" t="s">
        <v>183</v>
      </c>
      <c r="AC5934" s="678" t="s">
        <v>183</v>
      </c>
      <c r="AD5934" s="593" t="s">
        <v>61</v>
      </c>
      <c r="AE5934" s="678" t="s">
        <v>183</v>
      </c>
      <c r="AF5934" s="678" t="s">
        <v>183</v>
      </c>
      <c r="AG5934" s="634" t="s">
        <v>4528</v>
      </c>
      <c r="AH5934" s="22" t="s">
        <v>388</v>
      </c>
    </row>
    <row r="5935" spans="1:34" ht="110.25" hidden="1" x14ac:dyDescent="0.2">
      <c r="A5935" s="671" t="s">
        <v>2104</v>
      </c>
      <c r="B5935" s="593" t="s">
        <v>118</v>
      </c>
      <c r="C5935" s="593" t="s">
        <v>337</v>
      </c>
      <c r="D5935" s="630">
        <v>41755</v>
      </c>
      <c r="E5935" s="635">
        <v>0.65416666666666667</v>
      </c>
      <c r="F5935" s="630">
        <v>41755</v>
      </c>
      <c r="G5935" s="635">
        <v>0.72916666666666663</v>
      </c>
      <c r="H5935" s="635">
        <f t="shared" ref="H5935:H5940" si="192">G5935-E5935</f>
        <v>7.4999999999999956E-2</v>
      </c>
      <c r="I5935" s="639">
        <v>4</v>
      </c>
      <c r="J5935" s="593" t="s">
        <v>426</v>
      </c>
      <c r="K5935" s="593" t="s">
        <v>1134</v>
      </c>
      <c r="L5935" s="593" t="s">
        <v>130</v>
      </c>
      <c r="M5935" s="593" t="s">
        <v>3223</v>
      </c>
      <c r="N5935" s="593" t="s">
        <v>103</v>
      </c>
      <c r="O5935" s="593" t="s">
        <v>66</v>
      </c>
      <c r="P5935" s="593" t="s">
        <v>3223</v>
      </c>
      <c r="Q5935" s="634" t="s">
        <v>6623</v>
      </c>
      <c r="R5935" s="638">
        <v>1.58</v>
      </c>
      <c r="S5935" s="638">
        <v>0.61</v>
      </c>
      <c r="T5935" s="638">
        <f t="shared" si="191"/>
        <v>2.19</v>
      </c>
      <c r="U5935" s="639" t="s">
        <v>82</v>
      </c>
      <c r="V5935" s="678"/>
      <c r="W5935" s="678"/>
      <c r="X5935" s="678"/>
      <c r="Y5935" s="678"/>
      <c r="Z5935" s="678"/>
      <c r="AA5935" s="678"/>
      <c r="AB5935" s="678"/>
      <c r="AC5935" s="678"/>
      <c r="AD5935" s="722" t="s">
        <v>54</v>
      </c>
      <c r="AE5935" s="678" t="s">
        <v>183</v>
      </c>
      <c r="AF5935" s="678" t="s">
        <v>183</v>
      </c>
      <c r="AG5935" s="1457"/>
    </row>
    <row r="5936" spans="1:34" ht="141.75" hidden="1" x14ac:dyDescent="0.2">
      <c r="A5936" s="671" t="s">
        <v>2104</v>
      </c>
      <c r="B5936" s="593" t="s">
        <v>118</v>
      </c>
      <c r="C5936" s="593" t="s">
        <v>337</v>
      </c>
      <c r="D5936" s="630">
        <v>41755</v>
      </c>
      <c r="E5936" s="635">
        <v>0.87777777777777777</v>
      </c>
      <c r="F5936" s="630">
        <v>41755</v>
      </c>
      <c r="G5936" s="635">
        <v>1.0444444444444445</v>
      </c>
      <c r="H5936" s="635">
        <f t="shared" si="192"/>
        <v>0.16666666666666674</v>
      </c>
      <c r="I5936" s="639">
        <v>4</v>
      </c>
      <c r="J5936" s="593" t="s">
        <v>338</v>
      </c>
      <c r="K5936" s="593" t="s">
        <v>1134</v>
      </c>
      <c r="L5936" s="593" t="s">
        <v>130</v>
      </c>
      <c r="M5936" s="593" t="s">
        <v>3224</v>
      </c>
      <c r="N5936" s="593" t="s">
        <v>103</v>
      </c>
      <c r="O5936" s="593" t="s">
        <v>66</v>
      </c>
      <c r="P5936" s="593" t="s">
        <v>3224</v>
      </c>
      <c r="Q5936" s="634" t="s">
        <v>6624</v>
      </c>
      <c r="R5936" s="638">
        <v>0.81</v>
      </c>
      <c r="S5936" s="638">
        <v>6.29</v>
      </c>
      <c r="T5936" s="638">
        <f t="shared" si="191"/>
        <v>7.1</v>
      </c>
      <c r="U5936" s="593" t="s">
        <v>84</v>
      </c>
      <c r="V5936" s="678"/>
      <c r="W5936" s="678"/>
      <c r="X5936" s="678"/>
      <c r="Y5936" s="678"/>
      <c r="Z5936" s="678"/>
      <c r="AA5936" s="678"/>
      <c r="AB5936" s="678"/>
      <c r="AC5936" s="678"/>
      <c r="AD5936" s="722" t="s">
        <v>57</v>
      </c>
      <c r="AE5936" s="593" t="s">
        <v>101</v>
      </c>
      <c r="AF5936" s="678"/>
      <c r="AG5936" s="1457"/>
    </row>
    <row r="5937" spans="1:35" ht="110.25" hidden="1" x14ac:dyDescent="0.2">
      <c r="A5937" s="671" t="s">
        <v>2104</v>
      </c>
      <c r="B5937" s="593" t="s">
        <v>118</v>
      </c>
      <c r="C5937" s="593" t="s">
        <v>337</v>
      </c>
      <c r="D5937" s="630">
        <v>41755</v>
      </c>
      <c r="E5937" s="635">
        <v>0.44722222222222219</v>
      </c>
      <c r="F5937" s="630">
        <v>41755</v>
      </c>
      <c r="G5937" s="635">
        <v>0.44722222222222219</v>
      </c>
      <c r="H5937" s="635">
        <f t="shared" si="192"/>
        <v>0</v>
      </c>
      <c r="I5937" s="639">
        <v>6</v>
      </c>
      <c r="J5937" s="593" t="s">
        <v>338</v>
      </c>
      <c r="K5937" s="593" t="s">
        <v>132</v>
      </c>
      <c r="L5937" s="593" t="s">
        <v>130</v>
      </c>
      <c r="M5937" s="593" t="s">
        <v>3225</v>
      </c>
      <c r="N5937" s="593" t="s">
        <v>103</v>
      </c>
      <c r="O5937" s="593" t="s">
        <v>66</v>
      </c>
      <c r="P5937" s="593" t="s">
        <v>3225</v>
      </c>
      <c r="Q5937" s="634" t="s">
        <v>6625</v>
      </c>
      <c r="R5937" s="638">
        <v>2.2599999999999998</v>
      </c>
      <c r="S5937" s="638">
        <v>4.2</v>
      </c>
      <c r="T5937" s="638">
        <f t="shared" si="191"/>
        <v>6.46</v>
      </c>
      <c r="U5937" s="593" t="s">
        <v>82</v>
      </c>
      <c r="V5937" s="639">
        <v>2000</v>
      </c>
      <c r="W5937" s="639" t="s">
        <v>183</v>
      </c>
      <c r="X5937" s="639" t="s">
        <v>183</v>
      </c>
      <c r="Y5937" s="639" t="s">
        <v>6626</v>
      </c>
      <c r="Z5937" s="639">
        <v>50</v>
      </c>
      <c r="AA5937" s="1874" t="s">
        <v>6512</v>
      </c>
      <c r="AB5937" s="639" t="s">
        <v>183</v>
      </c>
      <c r="AC5937" s="639" t="s">
        <v>6498</v>
      </c>
      <c r="AD5937" s="639" t="s">
        <v>54</v>
      </c>
      <c r="AE5937" s="639" t="s">
        <v>183</v>
      </c>
      <c r="AF5937" s="639" t="s">
        <v>183</v>
      </c>
      <c r="AG5937" s="595" t="s">
        <v>6627</v>
      </c>
    </row>
    <row r="5938" spans="1:35" ht="94.5" hidden="1" x14ac:dyDescent="0.2">
      <c r="A5938" s="671" t="s">
        <v>2104</v>
      </c>
      <c r="B5938" s="593" t="s">
        <v>118</v>
      </c>
      <c r="C5938" s="593" t="s">
        <v>337</v>
      </c>
      <c r="D5938" s="630">
        <v>41755</v>
      </c>
      <c r="E5938" s="635">
        <v>0.71944444444444444</v>
      </c>
      <c r="F5938" s="630">
        <v>41755</v>
      </c>
      <c r="G5938" s="635">
        <v>0.71944444444444444</v>
      </c>
      <c r="H5938" s="635">
        <f t="shared" si="192"/>
        <v>0</v>
      </c>
      <c r="I5938" s="639">
        <v>6</v>
      </c>
      <c r="J5938" s="593" t="s">
        <v>338</v>
      </c>
      <c r="K5938" s="593" t="s">
        <v>1134</v>
      </c>
      <c r="L5938" s="593" t="s">
        <v>130</v>
      </c>
      <c r="M5938" s="593" t="s">
        <v>3226</v>
      </c>
      <c r="N5938" s="593" t="s">
        <v>103</v>
      </c>
      <c r="O5938" s="593" t="s">
        <v>66</v>
      </c>
      <c r="P5938" s="593" t="s">
        <v>3226</v>
      </c>
      <c r="Q5938" s="634" t="s">
        <v>6628</v>
      </c>
      <c r="R5938" s="638">
        <v>0.25</v>
      </c>
      <c r="S5938" s="638">
        <v>0.23</v>
      </c>
      <c r="T5938" s="638">
        <f t="shared" si="191"/>
        <v>0.48</v>
      </c>
      <c r="U5938" s="639" t="s">
        <v>75</v>
      </c>
      <c r="V5938" s="678"/>
      <c r="W5938" s="678"/>
      <c r="X5938" s="678"/>
      <c r="Y5938" s="678"/>
      <c r="Z5938" s="678"/>
      <c r="AA5938" s="678"/>
      <c r="AB5938" s="678"/>
      <c r="AC5938" s="678"/>
      <c r="AD5938" s="639" t="s">
        <v>49</v>
      </c>
      <c r="AE5938" s="678"/>
      <c r="AF5938" s="678"/>
      <c r="AG5938" s="634"/>
    </row>
    <row r="5939" spans="1:35" ht="110.25" hidden="1" x14ac:dyDescent="0.2">
      <c r="A5939" s="671" t="s">
        <v>2104</v>
      </c>
      <c r="B5939" s="593" t="s">
        <v>118</v>
      </c>
      <c r="C5939" s="593" t="s">
        <v>337</v>
      </c>
      <c r="D5939" s="630">
        <v>41755</v>
      </c>
      <c r="E5939" s="635">
        <v>0.5708333333333333</v>
      </c>
      <c r="F5939" s="630">
        <v>41755</v>
      </c>
      <c r="G5939" s="635">
        <v>0.5708333333333333</v>
      </c>
      <c r="H5939" s="635">
        <f t="shared" si="192"/>
        <v>0</v>
      </c>
      <c r="I5939" s="639">
        <v>4</v>
      </c>
      <c r="J5939" s="593" t="s">
        <v>426</v>
      </c>
      <c r="K5939" s="593" t="s">
        <v>132</v>
      </c>
      <c r="L5939" s="593" t="s">
        <v>130</v>
      </c>
      <c r="M5939" s="593" t="s">
        <v>3227</v>
      </c>
      <c r="N5939" s="593" t="s">
        <v>103</v>
      </c>
      <c r="O5939" s="593" t="s">
        <v>66</v>
      </c>
      <c r="P5939" s="593" t="s">
        <v>3227</v>
      </c>
      <c r="Q5939" s="634" t="s">
        <v>6629</v>
      </c>
      <c r="R5939" s="638">
        <v>1.54</v>
      </c>
      <c r="S5939" s="638"/>
      <c r="T5939" s="638">
        <f t="shared" si="191"/>
        <v>1.54</v>
      </c>
      <c r="U5939" s="639" t="s">
        <v>82</v>
      </c>
      <c r="V5939" s="639">
        <v>2002</v>
      </c>
      <c r="W5939" s="639" t="s">
        <v>1268</v>
      </c>
      <c r="X5939" s="678"/>
      <c r="Y5939" s="678"/>
      <c r="Z5939" s="678"/>
      <c r="AA5939" s="678"/>
      <c r="AB5939" s="678"/>
      <c r="AC5939" s="639" t="s">
        <v>6498</v>
      </c>
      <c r="AD5939" s="722" t="s">
        <v>54</v>
      </c>
      <c r="AE5939" s="678" t="s">
        <v>183</v>
      </c>
      <c r="AF5939" s="678" t="s">
        <v>183</v>
      </c>
      <c r="AG5939" s="1457"/>
    </row>
    <row r="5940" spans="1:35" ht="94.5" hidden="1" x14ac:dyDescent="0.2">
      <c r="A5940" s="671" t="s">
        <v>2104</v>
      </c>
      <c r="B5940" s="593" t="s">
        <v>118</v>
      </c>
      <c r="C5940" s="593" t="s">
        <v>337</v>
      </c>
      <c r="D5940" s="630">
        <v>41755</v>
      </c>
      <c r="E5940" s="635">
        <v>0.55069444444444449</v>
      </c>
      <c r="F5940" s="630">
        <v>41755</v>
      </c>
      <c r="G5940" s="635">
        <v>0.55069444444444449</v>
      </c>
      <c r="H5940" s="635">
        <f t="shared" si="192"/>
        <v>0</v>
      </c>
      <c r="I5940" s="639">
        <v>11</v>
      </c>
      <c r="J5940" s="593" t="s">
        <v>426</v>
      </c>
      <c r="K5940" s="593" t="s">
        <v>132</v>
      </c>
      <c r="L5940" s="593" t="s">
        <v>130</v>
      </c>
      <c r="M5940" s="593" t="s">
        <v>3228</v>
      </c>
      <c r="N5940" s="593" t="s">
        <v>103</v>
      </c>
      <c r="O5940" s="593" t="s">
        <v>66</v>
      </c>
      <c r="P5940" s="593" t="s">
        <v>3228</v>
      </c>
      <c r="Q5940" s="634" t="s">
        <v>3229</v>
      </c>
      <c r="R5940" s="638">
        <v>1.17</v>
      </c>
      <c r="S5940" s="638">
        <v>10.61</v>
      </c>
      <c r="T5940" s="638">
        <v>11.79</v>
      </c>
      <c r="U5940" s="678"/>
      <c r="V5940" s="678"/>
      <c r="W5940" s="678"/>
      <c r="X5940" s="678"/>
      <c r="Y5940" s="678" t="s">
        <v>183</v>
      </c>
      <c r="Z5940" s="678" t="s">
        <v>183</v>
      </c>
      <c r="AA5940" s="678" t="s">
        <v>183</v>
      </c>
      <c r="AB5940" s="678" t="s">
        <v>183</v>
      </c>
      <c r="AC5940" s="678" t="s">
        <v>183</v>
      </c>
      <c r="AD5940" s="632" t="s">
        <v>62</v>
      </c>
      <c r="AE5940" s="678" t="s">
        <v>183</v>
      </c>
      <c r="AF5940" s="678" t="s">
        <v>183</v>
      </c>
      <c r="AG5940" s="1457"/>
    </row>
    <row r="5941" spans="1:35" ht="31.5" hidden="1" x14ac:dyDescent="0.2">
      <c r="A5941" s="671" t="s">
        <v>2104</v>
      </c>
      <c r="B5941" s="593" t="s">
        <v>118</v>
      </c>
      <c r="C5941" s="593" t="s">
        <v>337</v>
      </c>
      <c r="D5941" s="630">
        <v>41756</v>
      </c>
      <c r="E5941" s="635">
        <v>0.12569444444444444</v>
      </c>
      <c r="F5941" s="630">
        <v>41756</v>
      </c>
      <c r="G5941" s="635">
        <v>0.46180555555555558</v>
      </c>
      <c r="H5941" s="635">
        <v>0.33611111111111108</v>
      </c>
      <c r="I5941" s="678">
        <v>1</v>
      </c>
      <c r="J5941" s="678" t="s">
        <v>183</v>
      </c>
      <c r="K5941" s="678" t="s">
        <v>183</v>
      </c>
      <c r="L5941" s="593" t="s">
        <v>126</v>
      </c>
      <c r="M5941" s="593" t="s">
        <v>3230</v>
      </c>
      <c r="N5941" s="593">
        <v>0.4</v>
      </c>
      <c r="O5941" s="593" t="s">
        <v>72</v>
      </c>
      <c r="P5941" s="593" t="s">
        <v>3231</v>
      </c>
      <c r="Q5941" s="634" t="s">
        <v>3232</v>
      </c>
      <c r="R5941" s="638"/>
      <c r="S5941" s="638">
        <v>1.48</v>
      </c>
      <c r="T5941" s="638">
        <v>1.48</v>
      </c>
      <c r="U5941" s="678" t="s">
        <v>183</v>
      </c>
      <c r="V5941" s="678" t="s">
        <v>183</v>
      </c>
      <c r="W5941" s="678" t="s">
        <v>183</v>
      </c>
      <c r="X5941" s="678" t="s">
        <v>183</v>
      </c>
      <c r="Y5941" s="678" t="s">
        <v>183</v>
      </c>
      <c r="Z5941" s="678" t="s">
        <v>183</v>
      </c>
      <c r="AA5941" s="678" t="s">
        <v>183</v>
      </c>
      <c r="AB5941" s="678" t="s">
        <v>183</v>
      </c>
      <c r="AC5941" s="678" t="s">
        <v>183</v>
      </c>
      <c r="AD5941" s="593" t="s">
        <v>61</v>
      </c>
      <c r="AE5941" s="678" t="s">
        <v>183</v>
      </c>
      <c r="AF5941" s="678" t="s">
        <v>183</v>
      </c>
      <c r="AG5941" s="1457"/>
      <c r="AH5941" s="22" t="s">
        <v>388</v>
      </c>
    </row>
    <row r="5942" spans="1:35" ht="78.75" hidden="1" x14ac:dyDescent="0.2">
      <c r="A5942" s="671" t="s">
        <v>2104</v>
      </c>
      <c r="B5942" s="593" t="s">
        <v>118</v>
      </c>
      <c r="C5942" s="593" t="s">
        <v>337</v>
      </c>
      <c r="D5942" s="630">
        <v>41757</v>
      </c>
      <c r="E5942" s="1127">
        <v>0.35416666666666669</v>
      </c>
      <c r="F5942" s="630">
        <v>41757</v>
      </c>
      <c r="G5942" s="1127">
        <v>0.64027777777777783</v>
      </c>
      <c r="H5942" s="635">
        <f>G5942-E5942</f>
        <v>0.28611111111111115</v>
      </c>
      <c r="I5942" s="639">
        <v>2</v>
      </c>
      <c r="J5942" s="593" t="s">
        <v>183</v>
      </c>
      <c r="K5942" s="593" t="s">
        <v>183</v>
      </c>
      <c r="L5942" s="727" t="s">
        <v>128</v>
      </c>
      <c r="M5942" s="593" t="s">
        <v>3062</v>
      </c>
      <c r="N5942" s="593" t="s">
        <v>103</v>
      </c>
      <c r="O5942" s="593" t="s">
        <v>66</v>
      </c>
      <c r="P5942" s="593" t="s">
        <v>3062</v>
      </c>
      <c r="Q5942" s="634" t="s">
        <v>3336</v>
      </c>
      <c r="R5942" s="638">
        <v>0.47</v>
      </c>
      <c r="S5942" s="638">
        <v>10.64</v>
      </c>
      <c r="T5942" s="638">
        <f>R5942+S5942</f>
        <v>11.110000000000001</v>
      </c>
      <c r="U5942" s="593" t="s">
        <v>75</v>
      </c>
      <c r="V5942" s="678" t="s">
        <v>183</v>
      </c>
      <c r="W5942" s="678" t="s">
        <v>183</v>
      </c>
      <c r="X5942" s="678" t="s">
        <v>183</v>
      </c>
      <c r="Y5942" s="678" t="s">
        <v>183</v>
      </c>
      <c r="Z5942" s="678" t="s">
        <v>183</v>
      </c>
      <c r="AA5942" s="678" t="s">
        <v>183</v>
      </c>
      <c r="AB5942" s="678" t="s">
        <v>183</v>
      </c>
      <c r="AC5942" s="678" t="s">
        <v>183</v>
      </c>
      <c r="AD5942" s="593" t="s">
        <v>56</v>
      </c>
      <c r="AE5942" s="639" t="s">
        <v>101</v>
      </c>
      <c r="AF5942" s="639" t="s">
        <v>98</v>
      </c>
      <c r="AG5942" s="1457"/>
    </row>
    <row r="5943" spans="1:35" ht="47.25" hidden="1" x14ac:dyDescent="0.2">
      <c r="A5943" s="671" t="s">
        <v>2104</v>
      </c>
      <c r="B5943" s="593" t="s">
        <v>118</v>
      </c>
      <c r="C5943" s="593" t="s">
        <v>337</v>
      </c>
      <c r="D5943" s="630">
        <v>41757</v>
      </c>
      <c r="E5943" s="1144">
        <v>0.58819444444444446</v>
      </c>
      <c r="F5943" s="630">
        <v>41757</v>
      </c>
      <c r="G5943" s="1127">
        <v>0.59236111111111112</v>
      </c>
      <c r="H5943" s="635">
        <f>G5943-E5943</f>
        <v>4.1666666666666519E-3</v>
      </c>
      <c r="I5943" s="639">
        <v>5</v>
      </c>
      <c r="J5943" s="593" t="s">
        <v>183</v>
      </c>
      <c r="K5943" s="593" t="s">
        <v>183</v>
      </c>
      <c r="L5943" s="593" t="s">
        <v>125</v>
      </c>
      <c r="M5943" s="593" t="s">
        <v>3337</v>
      </c>
      <c r="N5943" s="593">
        <v>0.4</v>
      </c>
      <c r="O5943" s="593" t="s">
        <v>71</v>
      </c>
      <c r="P5943" s="593" t="s">
        <v>71</v>
      </c>
      <c r="Q5943" s="634" t="s">
        <v>3338</v>
      </c>
      <c r="R5943" s="638">
        <v>0.56000000000000005</v>
      </c>
      <c r="S5943" s="638">
        <v>1.52</v>
      </c>
      <c r="T5943" s="638">
        <v>2.1</v>
      </c>
      <c r="U5943" s="678" t="s">
        <v>183</v>
      </c>
      <c r="V5943" s="678" t="s">
        <v>183</v>
      </c>
      <c r="W5943" s="678" t="s">
        <v>183</v>
      </c>
      <c r="X5943" s="678" t="s">
        <v>183</v>
      </c>
      <c r="Y5943" s="678" t="s">
        <v>183</v>
      </c>
      <c r="Z5943" s="678" t="s">
        <v>183</v>
      </c>
      <c r="AA5943" s="678" t="s">
        <v>183</v>
      </c>
      <c r="AB5943" s="678" t="s">
        <v>183</v>
      </c>
      <c r="AC5943" s="678" t="s">
        <v>183</v>
      </c>
      <c r="AD5943" s="612" t="s">
        <v>55</v>
      </c>
      <c r="AE5943" s="678" t="s">
        <v>183</v>
      </c>
      <c r="AF5943" s="678" t="s">
        <v>183</v>
      </c>
      <c r="AG5943" s="1457"/>
    </row>
    <row r="5944" spans="1:35" ht="110.25" hidden="1" x14ac:dyDescent="0.2">
      <c r="A5944" s="671" t="s">
        <v>2104</v>
      </c>
      <c r="B5944" s="593" t="s">
        <v>118</v>
      </c>
      <c r="C5944" s="593" t="s">
        <v>337</v>
      </c>
      <c r="D5944" s="630">
        <v>41758</v>
      </c>
      <c r="E5944" s="1143">
        <v>0.7680555555555556</v>
      </c>
      <c r="F5944" s="630">
        <v>41758</v>
      </c>
      <c r="G5944" s="1143">
        <v>0.81388888888888899</v>
      </c>
      <c r="H5944" s="635">
        <f>G5944-E5944</f>
        <v>4.5833333333333393E-2</v>
      </c>
      <c r="I5944" s="593">
        <v>15</v>
      </c>
      <c r="J5944" s="593" t="s">
        <v>2478</v>
      </c>
      <c r="K5944" s="593" t="s">
        <v>3041</v>
      </c>
      <c r="L5944" s="727" t="s">
        <v>127</v>
      </c>
      <c r="M5944" s="593" t="s">
        <v>3339</v>
      </c>
      <c r="N5944" s="593" t="s">
        <v>103</v>
      </c>
      <c r="O5944" s="593" t="s">
        <v>66</v>
      </c>
      <c r="P5944" s="593" t="s">
        <v>3339</v>
      </c>
      <c r="Q5944" s="634" t="s">
        <v>3340</v>
      </c>
      <c r="R5944" s="668">
        <v>3.21</v>
      </c>
      <c r="S5944" s="668">
        <v>4.58</v>
      </c>
      <c r="T5944" s="668">
        <f>R5944+S5944</f>
        <v>7.79</v>
      </c>
      <c r="U5944" s="593" t="s">
        <v>75</v>
      </c>
      <c r="V5944" s="678" t="s">
        <v>183</v>
      </c>
      <c r="W5944" s="678" t="s">
        <v>183</v>
      </c>
      <c r="X5944" s="678" t="s">
        <v>183</v>
      </c>
      <c r="Y5944" s="678" t="s">
        <v>183</v>
      </c>
      <c r="Z5944" s="678" t="s">
        <v>183</v>
      </c>
      <c r="AA5944" s="678" t="s">
        <v>183</v>
      </c>
      <c r="AB5944" s="678" t="s">
        <v>183</v>
      </c>
      <c r="AC5944" s="678" t="s">
        <v>183</v>
      </c>
      <c r="AD5944" s="742" t="s">
        <v>57</v>
      </c>
      <c r="AE5944" s="678" t="s">
        <v>183</v>
      </c>
      <c r="AF5944" s="678" t="s">
        <v>183</v>
      </c>
      <c r="AG5944" s="1457"/>
      <c r="AI5944" s="22" t="s">
        <v>387</v>
      </c>
    </row>
    <row r="5945" spans="1:35" ht="110.25" hidden="1" x14ac:dyDescent="0.2">
      <c r="A5945" s="671" t="s">
        <v>2104</v>
      </c>
      <c r="B5945" s="593" t="s">
        <v>118</v>
      </c>
      <c r="C5945" s="593" t="s">
        <v>2250</v>
      </c>
      <c r="D5945" s="630">
        <v>41758</v>
      </c>
      <c r="E5945" s="1133">
        <v>0.86319444444444438</v>
      </c>
      <c r="F5945" s="630">
        <v>41758</v>
      </c>
      <c r="G5945" s="1133">
        <v>0.86319444444444438</v>
      </c>
      <c r="H5945" s="635">
        <v>0</v>
      </c>
      <c r="I5945" s="593">
        <v>6</v>
      </c>
      <c r="J5945" s="593" t="s">
        <v>3341</v>
      </c>
      <c r="K5945" s="593" t="s">
        <v>183</v>
      </c>
      <c r="L5945" s="632" t="s">
        <v>125</v>
      </c>
      <c r="M5945" s="593" t="s">
        <v>2252</v>
      </c>
      <c r="N5945" s="593">
        <v>110</v>
      </c>
      <c r="O5945" s="593" t="s">
        <v>66</v>
      </c>
      <c r="P5945" s="593" t="s">
        <v>2252</v>
      </c>
      <c r="Q5945" s="634" t="s">
        <v>3342</v>
      </c>
      <c r="R5945" s="719">
        <v>0.15</v>
      </c>
      <c r="S5945" s="719">
        <v>7.0000000000000007E-2</v>
      </c>
      <c r="T5945" s="955">
        <f>R5945+S5945</f>
        <v>0.22</v>
      </c>
      <c r="U5945" s="593" t="s">
        <v>75</v>
      </c>
      <c r="V5945" s="678" t="s">
        <v>183</v>
      </c>
      <c r="W5945" s="678" t="s">
        <v>183</v>
      </c>
      <c r="X5945" s="678" t="s">
        <v>183</v>
      </c>
      <c r="Y5945" s="678" t="s">
        <v>183</v>
      </c>
      <c r="Z5945" s="678" t="s">
        <v>183</v>
      </c>
      <c r="AA5945" s="678" t="s">
        <v>183</v>
      </c>
      <c r="AB5945" s="678" t="s">
        <v>183</v>
      </c>
      <c r="AC5945" s="678" t="s">
        <v>183</v>
      </c>
      <c r="AD5945" s="612" t="s">
        <v>55</v>
      </c>
      <c r="AE5945" s="678" t="s">
        <v>183</v>
      </c>
      <c r="AF5945" s="678" t="s">
        <v>183</v>
      </c>
      <c r="AG5945" s="1457"/>
    </row>
    <row r="5946" spans="1:35" ht="31.5" hidden="1" x14ac:dyDescent="0.2">
      <c r="A5946" s="671" t="s">
        <v>2104</v>
      </c>
      <c r="B5946" s="593" t="s">
        <v>118</v>
      </c>
      <c r="C5946" s="593" t="s">
        <v>332</v>
      </c>
      <c r="D5946" s="630">
        <v>41758</v>
      </c>
      <c r="E5946" s="635">
        <v>0.48680555555555555</v>
      </c>
      <c r="F5946" s="630">
        <v>41758</v>
      </c>
      <c r="G5946" s="635">
        <v>0.60069444444444442</v>
      </c>
      <c r="H5946" s="613">
        <f>G5946-E5946</f>
        <v>0.11388888888888887</v>
      </c>
      <c r="I5946" s="593">
        <v>1</v>
      </c>
      <c r="J5946" s="678" t="s">
        <v>183</v>
      </c>
      <c r="K5946" s="678" t="s">
        <v>183</v>
      </c>
      <c r="L5946" s="632" t="s">
        <v>126</v>
      </c>
      <c r="M5946" s="639" t="s">
        <v>335</v>
      </c>
      <c r="N5946" s="593">
        <v>0.4</v>
      </c>
      <c r="O5946" s="593" t="s">
        <v>71</v>
      </c>
      <c r="P5946" s="639" t="s">
        <v>71</v>
      </c>
      <c r="Q5946" s="685" t="s">
        <v>1078</v>
      </c>
      <c r="R5946" s="955">
        <v>0.24</v>
      </c>
      <c r="S5946" s="955">
        <v>0.5</v>
      </c>
      <c r="T5946" s="955">
        <f>R5946+S5946</f>
        <v>0.74</v>
      </c>
      <c r="U5946" s="639" t="s">
        <v>88</v>
      </c>
      <c r="V5946" s="678" t="s">
        <v>183</v>
      </c>
      <c r="W5946" s="678" t="s">
        <v>183</v>
      </c>
      <c r="X5946" s="678" t="s">
        <v>183</v>
      </c>
      <c r="Y5946" s="678" t="s">
        <v>183</v>
      </c>
      <c r="Z5946" s="678" t="s">
        <v>183</v>
      </c>
      <c r="AA5946" s="678" t="s">
        <v>183</v>
      </c>
      <c r="AB5946" s="678" t="s">
        <v>183</v>
      </c>
      <c r="AC5946" s="678" t="s">
        <v>183</v>
      </c>
      <c r="AD5946" s="593" t="s">
        <v>61</v>
      </c>
      <c r="AE5946" s="678" t="s">
        <v>183</v>
      </c>
      <c r="AF5946" s="678" t="s">
        <v>183</v>
      </c>
      <c r="AG5946" s="1457"/>
      <c r="AH5946" s="22" t="s">
        <v>388</v>
      </c>
    </row>
    <row r="5947" spans="1:35" hidden="1" x14ac:dyDescent="0.2">
      <c r="A5947" s="671" t="s">
        <v>2104</v>
      </c>
      <c r="B5947" s="593" t="s">
        <v>118</v>
      </c>
      <c r="C5947" s="593" t="s">
        <v>337</v>
      </c>
      <c r="D5947" s="630">
        <v>41759</v>
      </c>
      <c r="E5947" s="678" t="s">
        <v>183</v>
      </c>
      <c r="F5947" s="630" t="s">
        <v>183</v>
      </c>
      <c r="G5947" s="678" t="s">
        <v>183</v>
      </c>
      <c r="H5947" s="678" t="s">
        <v>183</v>
      </c>
      <c r="I5947" s="593" t="s">
        <v>183</v>
      </c>
      <c r="J5947" s="593" t="s">
        <v>183</v>
      </c>
      <c r="K5947" s="593" t="s">
        <v>183</v>
      </c>
      <c r="L5947" s="593" t="s">
        <v>183</v>
      </c>
      <c r="M5947" s="678" t="s">
        <v>183</v>
      </c>
      <c r="N5947" s="678" t="s">
        <v>183</v>
      </c>
      <c r="O5947" s="678"/>
      <c r="P5947" s="678" t="s">
        <v>183</v>
      </c>
      <c r="Q5947" s="634" t="s">
        <v>183</v>
      </c>
      <c r="R5947" s="678"/>
      <c r="S5947" s="678"/>
      <c r="T5947" s="639"/>
      <c r="U5947" s="639" t="s">
        <v>183</v>
      </c>
      <c r="V5947" s="639" t="s">
        <v>183</v>
      </c>
      <c r="W5947" s="639" t="s">
        <v>183</v>
      </c>
      <c r="X5947" s="639" t="s">
        <v>183</v>
      </c>
      <c r="Y5947" s="639" t="s">
        <v>183</v>
      </c>
      <c r="Z5947" s="639" t="s">
        <v>183</v>
      </c>
      <c r="AA5947" s="639" t="s">
        <v>183</v>
      </c>
      <c r="AB5947" s="639" t="s">
        <v>183</v>
      </c>
      <c r="AC5947" s="639" t="s">
        <v>183</v>
      </c>
      <c r="AD5947" s="639" t="s">
        <v>183</v>
      </c>
      <c r="AE5947" s="639" t="s">
        <v>183</v>
      </c>
      <c r="AF5947" s="639" t="s">
        <v>183</v>
      </c>
      <c r="AG5947" s="593" t="s">
        <v>200</v>
      </c>
    </row>
    <row r="5948" spans="1:35" ht="47.25" hidden="1" x14ac:dyDescent="0.2">
      <c r="A5948" s="593" t="s">
        <v>3297</v>
      </c>
      <c r="B5948" s="593" t="s">
        <v>118</v>
      </c>
      <c r="C5948" s="593" t="s">
        <v>332</v>
      </c>
      <c r="D5948" s="630">
        <v>41760</v>
      </c>
      <c r="E5948" s="635">
        <v>0.30972222222222223</v>
      </c>
      <c r="F5948" s="630">
        <v>41760</v>
      </c>
      <c r="G5948" s="635">
        <v>0.31458333333333333</v>
      </c>
      <c r="H5948" s="635">
        <f t="shared" ref="H5948:H5960" si="193">G5948-E5948</f>
        <v>4.8611111111110938E-3</v>
      </c>
      <c r="I5948" s="593">
        <v>6</v>
      </c>
      <c r="J5948" s="593" t="s">
        <v>183</v>
      </c>
      <c r="K5948" s="593" t="s">
        <v>183</v>
      </c>
      <c r="L5948" s="593" t="s">
        <v>125</v>
      </c>
      <c r="M5948" s="593" t="s">
        <v>1356</v>
      </c>
      <c r="N5948" s="593">
        <v>0.4</v>
      </c>
      <c r="O5948" s="593" t="s">
        <v>71</v>
      </c>
      <c r="P5948" s="639" t="s">
        <v>71</v>
      </c>
      <c r="Q5948" s="634" t="s">
        <v>794</v>
      </c>
      <c r="R5948" s="729">
        <v>0.4</v>
      </c>
      <c r="S5948" s="729">
        <v>1.2</v>
      </c>
      <c r="T5948" s="638">
        <v>1.6</v>
      </c>
      <c r="U5948" s="639" t="s">
        <v>88</v>
      </c>
      <c r="V5948" s="593"/>
      <c r="W5948" s="593"/>
      <c r="X5948" s="593"/>
      <c r="Y5948" s="593"/>
      <c r="Z5948" s="593"/>
      <c r="AA5948" s="593"/>
      <c r="AB5948" s="593"/>
      <c r="AC5948" s="593"/>
      <c r="AD5948" s="612" t="s">
        <v>55</v>
      </c>
      <c r="AE5948" s="593" t="s">
        <v>2155</v>
      </c>
      <c r="AF5948" s="593" t="s">
        <v>2155</v>
      </c>
      <c r="AG5948" s="634"/>
    </row>
    <row r="5949" spans="1:35" ht="63" hidden="1" x14ac:dyDescent="0.2">
      <c r="A5949" s="593" t="s">
        <v>3297</v>
      </c>
      <c r="B5949" s="593" t="s">
        <v>118</v>
      </c>
      <c r="C5949" s="593" t="s">
        <v>337</v>
      </c>
      <c r="D5949" s="630">
        <v>41761</v>
      </c>
      <c r="E5949" s="613">
        <v>0.34027777777777773</v>
      </c>
      <c r="F5949" s="630">
        <v>41761</v>
      </c>
      <c r="G5949" s="613">
        <v>0.44444444444444442</v>
      </c>
      <c r="H5949" s="613">
        <f t="shared" si="193"/>
        <v>0.10416666666666669</v>
      </c>
      <c r="I5949" s="593">
        <v>1</v>
      </c>
      <c r="J5949" s="639" t="s">
        <v>183</v>
      </c>
      <c r="K5949" s="639" t="s">
        <v>183</v>
      </c>
      <c r="L5949" s="593" t="s">
        <v>126</v>
      </c>
      <c r="M5949" s="593" t="s">
        <v>3343</v>
      </c>
      <c r="N5949" s="593">
        <v>0.4</v>
      </c>
      <c r="O5949" s="593" t="s">
        <v>72</v>
      </c>
      <c r="P5949" s="639" t="s">
        <v>3344</v>
      </c>
      <c r="Q5949" s="1318" t="s">
        <v>3345</v>
      </c>
      <c r="R5949" s="596"/>
      <c r="S5949" s="596">
        <v>1.4</v>
      </c>
      <c r="T5949" s="596">
        <v>1.4</v>
      </c>
      <c r="U5949" s="678"/>
      <c r="V5949" s="593" t="s">
        <v>2155</v>
      </c>
      <c r="W5949" s="593" t="s">
        <v>2155</v>
      </c>
      <c r="X5949" s="593" t="s">
        <v>2155</v>
      </c>
      <c r="Y5949" s="593" t="s">
        <v>2155</v>
      </c>
      <c r="Z5949" s="593" t="s">
        <v>2155</v>
      </c>
      <c r="AA5949" s="593" t="s">
        <v>2155</v>
      </c>
      <c r="AB5949" s="593" t="s">
        <v>2155</v>
      </c>
      <c r="AC5949" s="593" t="s">
        <v>2155</v>
      </c>
      <c r="AD5949" s="593" t="s">
        <v>61</v>
      </c>
      <c r="AE5949" s="593" t="s">
        <v>2155</v>
      </c>
      <c r="AF5949" s="593" t="s">
        <v>2155</v>
      </c>
      <c r="AG5949" s="593"/>
      <c r="AH5949" s="22" t="s">
        <v>388</v>
      </c>
    </row>
    <row r="5950" spans="1:35" ht="47.25" hidden="1" x14ac:dyDescent="0.2">
      <c r="A5950" s="593" t="s">
        <v>3297</v>
      </c>
      <c r="B5950" s="593" t="s">
        <v>118</v>
      </c>
      <c r="C5950" s="593" t="s">
        <v>332</v>
      </c>
      <c r="D5950" s="630">
        <v>41762</v>
      </c>
      <c r="E5950" s="635">
        <v>0.42986111111111108</v>
      </c>
      <c r="F5950" s="630">
        <v>41762</v>
      </c>
      <c r="G5950" s="635">
        <v>0.43194444444444446</v>
      </c>
      <c r="H5950" s="635">
        <f t="shared" si="193"/>
        <v>2.0833333333333814E-3</v>
      </c>
      <c r="I5950" s="593">
        <v>6</v>
      </c>
      <c r="J5950" s="593" t="s">
        <v>183</v>
      </c>
      <c r="K5950" s="593" t="s">
        <v>183</v>
      </c>
      <c r="L5950" s="593" t="s">
        <v>125</v>
      </c>
      <c r="M5950" s="593" t="s">
        <v>1356</v>
      </c>
      <c r="N5950" s="593">
        <v>0.4</v>
      </c>
      <c r="O5950" s="593" t="s">
        <v>71</v>
      </c>
      <c r="P5950" s="639" t="s">
        <v>71</v>
      </c>
      <c r="Q5950" s="634" t="s">
        <v>794</v>
      </c>
      <c r="R5950" s="729">
        <v>0.1</v>
      </c>
      <c r="S5950" s="729">
        <v>0.3</v>
      </c>
      <c r="T5950" s="638">
        <v>0.4</v>
      </c>
      <c r="U5950" s="639" t="s">
        <v>88</v>
      </c>
      <c r="V5950" s="593"/>
      <c r="W5950" s="593"/>
      <c r="X5950" s="593"/>
      <c r="Y5950" s="593"/>
      <c r="Z5950" s="593"/>
      <c r="AA5950" s="593"/>
      <c r="AB5950" s="593"/>
      <c r="AC5950" s="593"/>
      <c r="AD5950" s="612" t="s">
        <v>55</v>
      </c>
      <c r="AE5950" s="593" t="s">
        <v>2155</v>
      </c>
      <c r="AF5950" s="593" t="s">
        <v>2155</v>
      </c>
      <c r="AG5950" s="634"/>
    </row>
    <row r="5951" spans="1:35" ht="94.5" hidden="1" x14ac:dyDescent="0.25">
      <c r="A5951" s="593" t="s">
        <v>3297</v>
      </c>
      <c r="B5951" s="593" t="s">
        <v>118</v>
      </c>
      <c r="C5951" s="593" t="s">
        <v>3346</v>
      </c>
      <c r="D5951" s="630">
        <v>41763</v>
      </c>
      <c r="E5951" s="613">
        <v>0.36944444444444446</v>
      </c>
      <c r="F5951" s="630">
        <v>41763</v>
      </c>
      <c r="G5951" s="613">
        <v>0.36944444444444446</v>
      </c>
      <c r="H5951" s="635">
        <f t="shared" si="193"/>
        <v>0</v>
      </c>
      <c r="I5951" s="593">
        <v>6</v>
      </c>
      <c r="J5951" s="593" t="s">
        <v>3347</v>
      </c>
      <c r="K5951" s="593" t="s">
        <v>132</v>
      </c>
      <c r="L5951" s="593" t="s">
        <v>125</v>
      </c>
      <c r="M5951" s="593" t="s">
        <v>3348</v>
      </c>
      <c r="N5951" s="593">
        <v>220</v>
      </c>
      <c r="O5951" s="593" t="s">
        <v>66</v>
      </c>
      <c r="P5951" s="593" t="s">
        <v>3348</v>
      </c>
      <c r="Q5951" s="634" t="s">
        <v>3349</v>
      </c>
      <c r="R5951" s="640">
        <v>1.6</v>
      </c>
      <c r="S5951" s="640">
        <v>1.7</v>
      </c>
      <c r="T5951" s="638">
        <v>3.3</v>
      </c>
      <c r="U5951" s="593"/>
      <c r="V5951" s="689"/>
      <c r="W5951" s="689"/>
      <c r="X5951" s="689"/>
      <c r="Y5951" s="689"/>
      <c r="Z5951" s="689"/>
      <c r="AA5951" s="689"/>
      <c r="AB5951" s="689"/>
      <c r="AC5951" s="689"/>
      <c r="AD5951" s="612" t="s">
        <v>55</v>
      </c>
      <c r="AE5951" s="689"/>
      <c r="AF5951" s="639"/>
      <c r="AG5951" s="1456"/>
    </row>
    <row r="5952" spans="1:35" ht="63" hidden="1" x14ac:dyDescent="0.2">
      <c r="A5952" s="593" t="s">
        <v>3297</v>
      </c>
      <c r="B5952" s="593" t="s">
        <v>118</v>
      </c>
      <c r="C5952" s="593" t="s">
        <v>337</v>
      </c>
      <c r="D5952" s="630">
        <v>41763</v>
      </c>
      <c r="E5952" s="635">
        <v>0.90277777777777779</v>
      </c>
      <c r="F5952" s="630">
        <v>41763</v>
      </c>
      <c r="G5952" s="635">
        <v>0.90277777777777779</v>
      </c>
      <c r="H5952" s="635">
        <f t="shared" si="193"/>
        <v>0</v>
      </c>
      <c r="I5952" s="639">
        <v>11</v>
      </c>
      <c r="J5952" s="639" t="s">
        <v>183</v>
      </c>
      <c r="K5952" s="639" t="s">
        <v>183</v>
      </c>
      <c r="L5952" s="719" t="s">
        <v>128</v>
      </c>
      <c r="M5952" s="593" t="s">
        <v>3350</v>
      </c>
      <c r="N5952" s="593">
        <v>0.4</v>
      </c>
      <c r="O5952" s="593" t="s">
        <v>72</v>
      </c>
      <c r="P5952" s="593" t="s">
        <v>3351</v>
      </c>
      <c r="Q5952" s="634" t="s">
        <v>3352</v>
      </c>
      <c r="R5952" s="638">
        <v>0.4</v>
      </c>
      <c r="S5952" s="638">
        <v>0.6</v>
      </c>
      <c r="T5952" s="638">
        <v>1</v>
      </c>
      <c r="U5952" s="678"/>
      <c r="V5952" s="678"/>
      <c r="W5952" s="678"/>
      <c r="X5952" s="678"/>
      <c r="Y5952" s="678" t="s">
        <v>183</v>
      </c>
      <c r="Z5952" s="678" t="s">
        <v>183</v>
      </c>
      <c r="AA5952" s="678" t="s">
        <v>183</v>
      </c>
      <c r="AB5952" s="678" t="s">
        <v>183</v>
      </c>
      <c r="AC5952" s="678" t="s">
        <v>183</v>
      </c>
      <c r="AD5952" s="678" t="s">
        <v>62</v>
      </c>
      <c r="AE5952" s="678" t="s">
        <v>183</v>
      </c>
      <c r="AF5952" s="678" t="s">
        <v>183</v>
      </c>
      <c r="AG5952" s="634"/>
    </row>
    <row r="5953" spans="1:34" ht="63" hidden="1" x14ac:dyDescent="0.25">
      <c r="A5953" s="593" t="s">
        <v>3297</v>
      </c>
      <c r="B5953" s="593" t="s">
        <v>118</v>
      </c>
      <c r="C5953" s="593" t="s">
        <v>337</v>
      </c>
      <c r="D5953" s="630">
        <v>41763</v>
      </c>
      <c r="E5953" s="635">
        <v>0.92708333333333337</v>
      </c>
      <c r="F5953" s="630">
        <v>41763</v>
      </c>
      <c r="G5953" s="635">
        <v>0.92708333333333337</v>
      </c>
      <c r="H5953" s="635">
        <f t="shared" si="193"/>
        <v>0</v>
      </c>
      <c r="I5953" s="618">
        <v>7</v>
      </c>
      <c r="J5953" s="618" t="s">
        <v>338</v>
      </c>
      <c r="K5953" s="593" t="s">
        <v>132</v>
      </c>
      <c r="L5953" s="719" t="s">
        <v>128</v>
      </c>
      <c r="M5953" s="593" t="s">
        <v>3353</v>
      </c>
      <c r="N5953" s="593" t="s">
        <v>103</v>
      </c>
      <c r="O5953" s="593" t="s">
        <v>66</v>
      </c>
      <c r="P5953" s="593" t="s">
        <v>3353</v>
      </c>
      <c r="Q5953" s="634" t="s">
        <v>6630</v>
      </c>
      <c r="R5953" s="640">
        <v>0.13</v>
      </c>
      <c r="S5953" s="640">
        <v>0.23</v>
      </c>
      <c r="T5953" s="638">
        <f>R5953+S5953</f>
        <v>0.36</v>
      </c>
      <c r="U5953" s="593" t="s">
        <v>75</v>
      </c>
      <c r="V5953" s="639"/>
      <c r="W5953" s="639"/>
      <c r="X5953" s="639"/>
      <c r="Y5953" s="639"/>
      <c r="Z5953" s="639"/>
      <c r="AA5953" s="639"/>
      <c r="AB5953" s="639"/>
      <c r="AC5953" s="639"/>
      <c r="AD5953" s="593" t="s">
        <v>48</v>
      </c>
      <c r="AE5953" s="639"/>
      <c r="AF5953" s="639"/>
      <c r="AG5953" s="1456"/>
    </row>
    <row r="5954" spans="1:34" ht="63" hidden="1" x14ac:dyDescent="0.25">
      <c r="A5954" s="593" t="s">
        <v>3297</v>
      </c>
      <c r="B5954" s="593" t="s">
        <v>118</v>
      </c>
      <c r="C5954" s="593" t="s">
        <v>337</v>
      </c>
      <c r="D5954" s="630">
        <v>41763</v>
      </c>
      <c r="E5954" s="635">
        <v>0.96458333333333324</v>
      </c>
      <c r="F5954" s="630">
        <v>41763</v>
      </c>
      <c r="G5954" s="635">
        <v>0.96458333333333324</v>
      </c>
      <c r="H5954" s="635">
        <f t="shared" si="193"/>
        <v>0</v>
      </c>
      <c r="I5954" s="618">
        <v>3</v>
      </c>
      <c r="J5954" s="618" t="s">
        <v>338</v>
      </c>
      <c r="K5954" s="593" t="s">
        <v>132</v>
      </c>
      <c r="L5954" s="719" t="s">
        <v>128</v>
      </c>
      <c r="M5954" s="593" t="s">
        <v>3354</v>
      </c>
      <c r="N5954" s="593" t="s">
        <v>103</v>
      </c>
      <c r="O5954" s="593" t="s">
        <v>66</v>
      </c>
      <c r="P5954" s="593" t="s">
        <v>3354</v>
      </c>
      <c r="Q5954" s="634" t="s">
        <v>6631</v>
      </c>
      <c r="R5954" s="640">
        <v>0.18</v>
      </c>
      <c r="S5954" s="640">
        <v>1.23</v>
      </c>
      <c r="T5954" s="638">
        <f>R5954+S5954</f>
        <v>1.41</v>
      </c>
      <c r="U5954" s="593" t="s">
        <v>75</v>
      </c>
      <c r="V5954" s="639"/>
      <c r="W5954" s="639"/>
      <c r="X5954" s="639"/>
      <c r="Y5954" s="639"/>
      <c r="Z5954" s="639"/>
      <c r="AA5954" s="639"/>
      <c r="AB5954" s="639"/>
      <c r="AC5954" s="639"/>
      <c r="AD5954" s="593" t="s">
        <v>48</v>
      </c>
      <c r="AE5954" s="639"/>
      <c r="AF5954" s="639"/>
      <c r="AG5954" s="1456"/>
    </row>
    <row r="5955" spans="1:34" ht="63" hidden="1" x14ac:dyDescent="0.25">
      <c r="A5955" s="593" t="s">
        <v>3297</v>
      </c>
      <c r="B5955" s="593" t="s">
        <v>118</v>
      </c>
      <c r="C5955" s="593" t="s">
        <v>337</v>
      </c>
      <c r="D5955" s="630">
        <v>41763</v>
      </c>
      <c r="E5955" s="635">
        <v>0.97916666666666663</v>
      </c>
      <c r="F5955" s="630">
        <v>41763</v>
      </c>
      <c r="G5955" s="635">
        <v>0.97916666666666663</v>
      </c>
      <c r="H5955" s="635">
        <f t="shared" si="193"/>
        <v>0</v>
      </c>
      <c r="I5955" s="618">
        <v>3</v>
      </c>
      <c r="J5955" s="618" t="s">
        <v>338</v>
      </c>
      <c r="K5955" s="593" t="s">
        <v>132</v>
      </c>
      <c r="L5955" s="719" t="s">
        <v>128</v>
      </c>
      <c r="M5955" s="593" t="s">
        <v>3355</v>
      </c>
      <c r="N5955" s="593" t="s">
        <v>103</v>
      </c>
      <c r="O5955" s="593" t="s">
        <v>66</v>
      </c>
      <c r="P5955" s="593" t="s">
        <v>3355</v>
      </c>
      <c r="Q5955" s="634" t="s">
        <v>6632</v>
      </c>
      <c r="R5955" s="640">
        <v>0.15</v>
      </c>
      <c r="S5955" s="640">
        <v>0.45</v>
      </c>
      <c r="T5955" s="638">
        <f>R5955+S5955</f>
        <v>0.6</v>
      </c>
      <c r="U5955" s="593" t="s">
        <v>75</v>
      </c>
      <c r="V5955" s="639"/>
      <c r="W5955" s="639"/>
      <c r="X5955" s="639"/>
      <c r="Y5955" s="639"/>
      <c r="Z5955" s="639"/>
      <c r="AA5955" s="639"/>
      <c r="AB5955" s="639"/>
      <c r="AC5955" s="639"/>
      <c r="AD5955" s="593" t="s">
        <v>48</v>
      </c>
      <c r="AE5955" s="639"/>
      <c r="AF5955" s="639"/>
      <c r="AG5955" s="1456"/>
    </row>
    <row r="5956" spans="1:34" ht="63" hidden="1" x14ac:dyDescent="0.25">
      <c r="A5956" s="593" t="s">
        <v>3297</v>
      </c>
      <c r="B5956" s="593" t="s">
        <v>118</v>
      </c>
      <c r="C5956" s="593" t="s">
        <v>337</v>
      </c>
      <c r="D5956" s="630">
        <v>41763</v>
      </c>
      <c r="E5956" s="635">
        <v>0.97361111111111109</v>
      </c>
      <c r="F5956" s="630">
        <v>41763</v>
      </c>
      <c r="G5956" s="635">
        <v>0.97361111111111109</v>
      </c>
      <c r="H5956" s="635">
        <f t="shared" si="193"/>
        <v>0</v>
      </c>
      <c r="I5956" s="618">
        <v>6</v>
      </c>
      <c r="J5956" s="618" t="s">
        <v>338</v>
      </c>
      <c r="K5956" s="593" t="s">
        <v>132</v>
      </c>
      <c r="L5956" s="719" t="s">
        <v>128</v>
      </c>
      <c r="M5956" s="593" t="s">
        <v>3061</v>
      </c>
      <c r="N5956" s="593" t="s">
        <v>103</v>
      </c>
      <c r="O5956" s="593" t="s">
        <v>66</v>
      </c>
      <c r="P5956" s="593" t="s">
        <v>3061</v>
      </c>
      <c r="Q5956" s="634" t="s">
        <v>6633</v>
      </c>
      <c r="R5956" s="640">
        <v>0.24</v>
      </c>
      <c r="S5956" s="640">
        <v>0.1</v>
      </c>
      <c r="T5956" s="638">
        <f>R5956+S5956</f>
        <v>0.33999999999999997</v>
      </c>
      <c r="U5956" s="593" t="s">
        <v>75</v>
      </c>
      <c r="V5956" s="639"/>
      <c r="W5956" s="639"/>
      <c r="X5956" s="639"/>
      <c r="Y5956" s="639"/>
      <c r="Z5956" s="639"/>
      <c r="AA5956" s="639"/>
      <c r="AB5956" s="639"/>
      <c r="AC5956" s="639"/>
      <c r="AD5956" s="593" t="s">
        <v>48</v>
      </c>
      <c r="AE5956" s="639"/>
      <c r="AF5956" s="639"/>
      <c r="AG5956" s="1456"/>
    </row>
    <row r="5957" spans="1:34" ht="47.25" hidden="1" x14ac:dyDescent="0.25">
      <c r="A5957" s="593" t="s">
        <v>3297</v>
      </c>
      <c r="B5957" s="593" t="s">
        <v>118</v>
      </c>
      <c r="C5957" s="593" t="s">
        <v>337</v>
      </c>
      <c r="D5957" s="630">
        <v>41763</v>
      </c>
      <c r="E5957" s="635">
        <v>0.9784722222222223</v>
      </c>
      <c r="F5957" s="630">
        <v>41763</v>
      </c>
      <c r="G5957" s="635">
        <v>0.9784722222222223</v>
      </c>
      <c r="H5957" s="635">
        <f t="shared" si="193"/>
        <v>0</v>
      </c>
      <c r="I5957" s="618">
        <v>46</v>
      </c>
      <c r="J5957" s="618" t="s">
        <v>1036</v>
      </c>
      <c r="K5957" s="593" t="s">
        <v>132</v>
      </c>
      <c r="L5957" s="719" t="s">
        <v>128</v>
      </c>
      <c r="M5957" s="593" t="s">
        <v>2467</v>
      </c>
      <c r="N5957" s="593" t="s">
        <v>103</v>
      </c>
      <c r="O5957" s="593" t="s">
        <v>66</v>
      </c>
      <c r="P5957" s="593" t="s">
        <v>2467</v>
      </c>
      <c r="Q5957" s="634" t="s">
        <v>6634</v>
      </c>
      <c r="R5957" s="640">
        <v>1.49</v>
      </c>
      <c r="S5957" s="640">
        <v>1.63</v>
      </c>
      <c r="T5957" s="638">
        <f>R5957+S5957</f>
        <v>3.12</v>
      </c>
      <c r="U5957" s="593" t="s">
        <v>75</v>
      </c>
      <c r="V5957" s="639"/>
      <c r="W5957" s="639"/>
      <c r="X5957" s="639"/>
      <c r="Y5957" s="639"/>
      <c r="Z5957" s="639"/>
      <c r="AA5957" s="639"/>
      <c r="AB5957" s="639"/>
      <c r="AC5957" s="639"/>
      <c r="AD5957" s="593" t="s">
        <v>48</v>
      </c>
      <c r="AE5957" s="639"/>
      <c r="AF5957" s="639"/>
      <c r="AG5957" s="1456"/>
    </row>
    <row r="5958" spans="1:34" ht="94.5" hidden="1" x14ac:dyDescent="0.2">
      <c r="A5958" s="593" t="s">
        <v>3297</v>
      </c>
      <c r="B5958" s="593" t="s">
        <v>118</v>
      </c>
      <c r="C5958" s="593" t="s">
        <v>3356</v>
      </c>
      <c r="D5958" s="630">
        <v>41763</v>
      </c>
      <c r="E5958" s="613">
        <v>0.71666666666666667</v>
      </c>
      <c r="F5958" s="630">
        <v>41764</v>
      </c>
      <c r="G5958" s="613">
        <v>0.98055555555555562</v>
      </c>
      <c r="H5958" s="613">
        <f t="shared" si="193"/>
        <v>0.26388888888888895</v>
      </c>
      <c r="I5958" s="618">
        <v>1</v>
      </c>
      <c r="J5958" s="639" t="s">
        <v>183</v>
      </c>
      <c r="K5958" s="639" t="s">
        <v>183</v>
      </c>
      <c r="L5958" s="593" t="s">
        <v>126</v>
      </c>
      <c r="M5958" s="593" t="s">
        <v>3357</v>
      </c>
      <c r="N5958" s="593">
        <v>0.4</v>
      </c>
      <c r="O5958" s="593" t="s">
        <v>72</v>
      </c>
      <c r="P5958" s="639" t="s">
        <v>3358</v>
      </c>
      <c r="Q5958" s="1318" t="s">
        <v>3359</v>
      </c>
      <c r="R5958" s="596">
        <v>5.9</v>
      </c>
      <c r="S5958" s="596">
        <v>0.5</v>
      </c>
      <c r="T5958" s="596">
        <v>6.4</v>
      </c>
      <c r="U5958" s="678"/>
      <c r="V5958" s="593" t="s">
        <v>2155</v>
      </c>
      <c r="W5958" s="593" t="s">
        <v>2155</v>
      </c>
      <c r="X5958" s="593" t="s">
        <v>2155</v>
      </c>
      <c r="Y5958" s="593" t="s">
        <v>2155</v>
      </c>
      <c r="Z5958" s="593" t="s">
        <v>2155</v>
      </c>
      <c r="AA5958" s="593" t="s">
        <v>2155</v>
      </c>
      <c r="AB5958" s="593" t="s">
        <v>2155</v>
      </c>
      <c r="AC5958" s="593" t="s">
        <v>2155</v>
      </c>
      <c r="AD5958" s="593" t="s">
        <v>61</v>
      </c>
      <c r="AE5958" s="593" t="s">
        <v>2155</v>
      </c>
      <c r="AF5958" s="593" t="s">
        <v>2155</v>
      </c>
      <c r="AG5958" s="593"/>
      <c r="AH5958" s="22" t="s">
        <v>388</v>
      </c>
    </row>
    <row r="5959" spans="1:34" ht="252" hidden="1" x14ac:dyDescent="0.25">
      <c r="A5959" s="593" t="s">
        <v>3297</v>
      </c>
      <c r="B5959" s="593" t="s">
        <v>118</v>
      </c>
      <c r="C5959" s="593" t="s">
        <v>337</v>
      </c>
      <c r="D5959" s="630">
        <v>41764</v>
      </c>
      <c r="E5959" s="635">
        <v>7.1527777777777787E-2</v>
      </c>
      <c r="F5959" s="630">
        <v>41765</v>
      </c>
      <c r="G5959" s="1170">
        <v>0.3659722222222222</v>
      </c>
      <c r="H5959" s="1170">
        <f t="shared" si="193"/>
        <v>0.2944444444444444</v>
      </c>
      <c r="I5959" s="1203">
        <v>18</v>
      </c>
      <c r="J5959" s="1203" t="s">
        <v>1036</v>
      </c>
      <c r="K5959" s="1203" t="s">
        <v>3044</v>
      </c>
      <c r="L5959" s="1226" t="s">
        <v>125</v>
      </c>
      <c r="M5959" s="1203" t="s">
        <v>1201</v>
      </c>
      <c r="N5959" s="1203" t="s">
        <v>103</v>
      </c>
      <c r="O5959" s="1203" t="s">
        <v>66</v>
      </c>
      <c r="P5959" s="1203" t="s">
        <v>1201</v>
      </c>
      <c r="Q5959" s="1280" t="s">
        <v>6636</v>
      </c>
      <c r="R5959" s="668">
        <v>0.18</v>
      </c>
      <c r="S5959" s="668">
        <v>5.01</v>
      </c>
      <c r="T5959" s="638">
        <f t="shared" ref="T5959:T5969" si="194">R5959+S5959</f>
        <v>5.1899999999999995</v>
      </c>
      <c r="U5959" s="593" t="s">
        <v>84</v>
      </c>
      <c r="V5959" s="639"/>
      <c r="W5959" s="639"/>
      <c r="X5959" s="639"/>
      <c r="Y5959" s="639"/>
      <c r="Z5959" s="639"/>
      <c r="AA5959" s="639"/>
      <c r="AB5959" s="639"/>
      <c r="AC5959" s="639"/>
      <c r="AD5959" s="612" t="s">
        <v>55</v>
      </c>
      <c r="AE5959" s="639"/>
      <c r="AF5959" s="639"/>
      <c r="AG5959" s="1456"/>
    </row>
    <row r="5960" spans="1:34" ht="94.5" hidden="1" x14ac:dyDescent="0.25">
      <c r="A5960" s="593" t="s">
        <v>3297</v>
      </c>
      <c r="B5960" s="593" t="s">
        <v>118</v>
      </c>
      <c r="C5960" s="593" t="s">
        <v>3360</v>
      </c>
      <c r="D5960" s="630">
        <v>41764</v>
      </c>
      <c r="E5960" s="613">
        <v>9.3055555555555558E-2</v>
      </c>
      <c r="F5960" s="630">
        <v>41764</v>
      </c>
      <c r="G5960" s="613">
        <v>1.125</v>
      </c>
      <c r="H5960" s="635">
        <f t="shared" si="193"/>
        <v>1.0319444444444446</v>
      </c>
      <c r="I5960" s="593">
        <v>3</v>
      </c>
      <c r="J5960" s="593" t="s">
        <v>2448</v>
      </c>
      <c r="K5960" s="593" t="s">
        <v>1134</v>
      </c>
      <c r="L5960" s="596" t="s">
        <v>125</v>
      </c>
      <c r="M5960" s="593" t="s">
        <v>2464</v>
      </c>
      <c r="N5960" s="593" t="s">
        <v>103</v>
      </c>
      <c r="O5960" s="593" t="s">
        <v>66</v>
      </c>
      <c r="P5960" s="593" t="s">
        <v>2464</v>
      </c>
      <c r="Q5960" s="1280" t="s">
        <v>6635</v>
      </c>
      <c r="R5960" s="668">
        <v>10.33</v>
      </c>
      <c r="S5960" s="668">
        <v>6.98</v>
      </c>
      <c r="T5960" s="638">
        <f t="shared" si="194"/>
        <v>17.310000000000002</v>
      </c>
      <c r="U5960" s="618"/>
      <c r="V5960" s="1216" t="s">
        <v>183</v>
      </c>
      <c r="W5960" s="1216" t="s">
        <v>183</v>
      </c>
      <c r="X5960" s="1216" t="s">
        <v>183</v>
      </c>
      <c r="Y5960" s="1216" t="s">
        <v>183</v>
      </c>
      <c r="Z5960" s="1216" t="s">
        <v>183</v>
      </c>
      <c r="AA5960" s="1216" t="s">
        <v>183</v>
      </c>
      <c r="AB5960" s="1216" t="s">
        <v>183</v>
      </c>
      <c r="AC5960" s="1216" t="s">
        <v>183</v>
      </c>
      <c r="AD5960" s="612" t="s">
        <v>55</v>
      </c>
      <c r="AE5960" s="1216" t="s">
        <v>183</v>
      </c>
      <c r="AF5960" s="1216" t="s">
        <v>183</v>
      </c>
      <c r="AG5960" s="1472" t="s">
        <v>2254</v>
      </c>
    </row>
    <row r="5961" spans="1:34" ht="110.25" hidden="1" x14ac:dyDescent="0.25">
      <c r="A5961" s="593" t="s">
        <v>3297</v>
      </c>
      <c r="B5961" s="593" t="s">
        <v>118</v>
      </c>
      <c r="C5961" s="593" t="s">
        <v>337</v>
      </c>
      <c r="D5961" s="630">
        <v>41764</v>
      </c>
      <c r="E5961" s="1123">
        <v>0.26666666666666666</v>
      </c>
      <c r="F5961" s="630">
        <v>41764</v>
      </c>
      <c r="G5961" s="1123">
        <v>0.30833333333333335</v>
      </c>
      <c r="H5961" s="635">
        <v>4.1666666666666685E-2</v>
      </c>
      <c r="I5961" s="618">
        <v>6</v>
      </c>
      <c r="J5961" s="618" t="s">
        <v>178</v>
      </c>
      <c r="K5961" s="593" t="s">
        <v>135</v>
      </c>
      <c r="L5961" s="596" t="s">
        <v>125</v>
      </c>
      <c r="M5961" s="593" t="s">
        <v>3589</v>
      </c>
      <c r="N5961" s="593" t="s">
        <v>103</v>
      </c>
      <c r="O5961" s="593" t="s">
        <v>66</v>
      </c>
      <c r="P5961" s="593" t="s">
        <v>3589</v>
      </c>
      <c r="Q5961" s="1280" t="s">
        <v>6637</v>
      </c>
      <c r="R5961" s="668">
        <v>0.26</v>
      </c>
      <c r="S5961" s="668">
        <v>12.31</v>
      </c>
      <c r="T5961" s="638">
        <f t="shared" si="194"/>
        <v>12.57</v>
      </c>
      <c r="U5961" s="689" t="s">
        <v>183</v>
      </c>
      <c r="V5961" s="1216" t="s">
        <v>183</v>
      </c>
      <c r="W5961" s="1216" t="s">
        <v>183</v>
      </c>
      <c r="X5961" s="1216" t="s">
        <v>183</v>
      </c>
      <c r="Y5961" s="1216" t="s">
        <v>183</v>
      </c>
      <c r="Z5961" s="1216" t="s">
        <v>183</v>
      </c>
      <c r="AA5961" s="1216" t="s">
        <v>183</v>
      </c>
      <c r="AB5961" s="1216" t="s">
        <v>183</v>
      </c>
      <c r="AC5961" s="1216" t="s">
        <v>183</v>
      </c>
      <c r="AD5961" s="612" t="s">
        <v>55</v>
      </c>
      <c r="AE5961" s="1216" t="s">
        <v>183</v>
      </c>
      <c r="AF5961" s="1216" t="s">
        <v>183</v>
      </c>
      <c r="AG5961" s="1472" t="s">
        <v>2254</v>
      </c>
    </row>
    <row r="5962" spans="1:34" ht="141.75" hidden="1" x14ac:dyDescent="0.25">
      <c r="A5962" s="593" t="s">
        <v>3297</v>
      </c>
      <c r="B5962" s="593" t="s">
        <v>118</v>
      </c>
      <c r="C5962" s="593" t="s">
        <v>337</v>
      </c>
      <c r="D5962" s="630">
        <v>41764</v>
      </c>
      <c r="E5962" s="1123">
        <v>0.44791666666666669</v>
      </c>
      <c r="F5962" s="630">
        <v>41764</v>
      </c>
      <c r="G5962" s="1123">
        <v>0.94097222222222221</v>
      </c>
      <c r="H5962" s="635">
        <v>0.49305555555555552</v>
      </c>
      <c r="I5962" s="618">
        <v>12</v>
      </c>
      <c r="J5962" s="618" t="s">
        <v>2448</v>
      </c>
      <c r="K5962" s="593" t="s">
        <v>3044</v>
      </c>
      <c r="L5962" s="593" t="s">
        <v>128</v>
      </c>
      <c r="M5962" s="593" t="s">
        <v>3593</v>
      </c>
      <c r="N5962" s="593" t="s">
        <v>103</v>
      </c>
      <c r="O5962" s="593" t="s">
        <v>66</v>
      </c>
      <c r="P5962" s="593" t="s">
        <v>3593</v>
      </c>
      <c r="Q5962" s="634" t="s">
        <v>6638</v>
      </c>
      <c r="R5962" s="640">
        <v>0.47</v>
      </c>
      <c r="S5962" s="640">
        <v>102.76</v>
      </c>
      <c r="T5962" s="638">
        <f t="shared" si="194"/>
        <v>103.23</v>
      </c>
      <c r="U5962" s="593" t="s">
        <v>82</v>
      </c>
      <c r="V5962" s="639"/>
      <c r="W5962" s="639"/>
      <c r="X5962" s="639"/>
      <c r="Y5962" s="639"/>
      <c r="Z5962" s="639"/>
      <c r="AA5962" s="639"/>
      <c r="AB5962" s="639"/>
      <c r="AC5962" s="639"/>
      <c r="AD5962" s="593" t="s">
        <v>53</v>
      </c>
      <c r="AE5962" s="689" t="s">
        <v>102</v>
      </c>
      <c r="AF5962" s="639"/>
      <c r="AG5962" s="1456"/>
    </row>
    <row r="5963" spans="1:34" ht="94.5" hidden="1" x14ac:dyDescent="0.25">
      <c r="A5963" s="593" t="s">
        <v>3297</v>
      </c>
      <c r="B5963" s="593" t="s">
        <v>118</v>
      </c>
      <c r="C5963" s="593" t="s">
        <v>337</v>
      </c>
      <c r="D5963" s="630">
        <v>41764</v>
      </c>
      <c r="E5963" s="1123">
        <v>0.61388888888888882</v>
      </c>
      <c r="F5963" s="630">
        <v>41764</v>
      </c>
      <c r="G5963" s="1123">
        <v>0.61388888888888882</v>
      </c>
      <c r="H5963" s="635">
        <v>0</v>
      </c>
      <c r="I5963" s="618">
        <v>8</v>
      </c>
      <c r="J5963" s="618" t="s">
        <v>338</v>
      </c>
      <c r="K5963" s="593" t="s">
        <v>132</v>
      </c>
      <c r="L5963" s="593" t="s">
        <v>128</v>
      </c>
      <c r="M5963" s="593" t="s">
        <v>3594</v>
      </c>
      <c r="N5963" s="593" t="s">
        <v>103</v>
      </c>
      <c r="O5963" s="593" t="s">
        <v>66</v>
      </c>
      <c r="P5963" s="593" t="s">
        <v>3594</v>
      </c>
      <c r="Q5963" s="634" t="s">
        <v>6639</v>
      </c>
      <c r="R5963" s="640">
        <v>0.2</v>
      </c>
      <c r="S5963" s="640">
        <v>0.38</v>
      </c>
      <c r="T5963" s="638">
        <f t="shared" si="194"/>
        <v>0.58000000000000007</v>
      </c>
      <c r="U5963" s="593" t="s">
        <v>84</v>
      </c>
      <c r="V5963" s="639"/>
      <c r="W5963" s="639"/>
      <c r="X5963" s="639"/>
      <c r="Y5963" s="639"/>
      <c r="Z5963" s="639"/>
      <c r="AA5963" s="639"/>
      <c r="AB5963" s="639"/>
      <c r="AC5963" s="639"/>
      <c r="AD5963" s="593" t="s">
        <v>48</v>
      </c>
      <c r="AE5963" s="639"/>
      <c r="AF5963" s="639"/>
      <c r="AG5963" s="1456"/>
    </row>
    <row r="5964" spans="1:34" ht="63" hidden="1" x14ac:dyDescent="0.2">
      <c r="A5964" s="593" t="s">
        <v>3297</v>
      </c>
      <c r="B5964" s="593" t="s">
        <v>118</v>
      </c>
      <c r="C5964" s="593" t="s">
        <v>337</v>
      </c>
      <c r="D5964" s="630">
        <v>41764</v>
      </c>
      <c r="E5964" s="1123">
        <v>0.24722222222222223</v>
      </c>
      <c r="F5964" s="630">
        <v>41764</v>
      </c>
      <c r="G5964" s="1123">
        <v>0.7402777777777777</v>
      </c>
      <c r="H5964" s="635">
        <v>0.49305555555555547</v>
      </c>
      <c r="I5964" s="618">
        <v>5</v>
      </c>
      <c r="J5964" s="593" t="s">
        <v>183</v>
      </c>
      <c r="K5964" s="593" t="s">
        <v>183</v>
      </c>
      <c r="L5964" s="593" t="s">
        <v>126</v>
      </c>
      <c r="M5964" s="593" t="s">
        <v>3595</v>
      </c>
      <c r="N5964" s="593">
        <v>0.4</v>
      </c>
      <c r="O5964" s="593" t="s">
        <v>64</v>
      </c>
      <c r="P5964" s="593" t="s">
        <v>3595</v>
      </c>
      <c r="Q5964" s="634" t="s">
        <v>3596</v>
      </c>
      <c r="R5964" s="640">
        <v>17.07</v>
      </c>
      <c r="S5964" s="640">
        <v>7.94</v>
      </c>
      <c r="T5964" s="638">
        <f t="shared" si="194"/>
        <v>25.01</v>
      </c>
      <c r="U5964" s="639" t="s">
        <v>183</v>
      </c>
      <c r="V5964" s="678" t="s">
        <v>183</v>
      </c>
      <c r="W5964" s="678" t="s">
        <v>183</v>
      </c>
      <c r="X5964" s="678" t="s">
        <v>183</v>
      </c>
      <c r="Y5964" s="678" t="s">
        <v>183</v>
      </c>
      <c r="Z5964" s="678" t="s">
        <v>183</v>
      </c>
      <c r="AA5964" s="678" t="s">
        <v>183</v>
      </c>
      <c r="AB5964" s="678" t="s">
        <v>183</v>
      </c>
      <c r="AC5964" s="678" t="s">
        <v>183</v>
      </c>
      <c r="AD5964" s="593" t="s">
        <v>61</v>
      </c>
      <c r="AE5964" s="678" t="s">
        <v>183</v>
      </c>
      <c r="AF5964" s="678" t="s">
        <v>183</v>
      </c>
      <c r="AG5964" s="634" t="s">
        <v>4528</v>
      </c>
      <c r="AH5964" s="22" t="s">
        <v>388</v>
      </c>
    </row>
    <row r="5965" spans="1:34" ht="63" hidden="1" x14ac:dyDescent="0.25">
      <c r="A5965" s="593" t="s">
        <v>3297</v>
      </c>
      <c r="B5965" s="593" t="s">
        <v>118</v>
      </c>
      <c r="C5965" s="593" t="s">
        <v>337</v>
      </c>
      <c r="D5965" s="630">
        <v>41764</v>
      </c>
      <c r="E5965" s="1123">
        <v>0.28055555555555556</v>
      </c>
      <c r="F5965" s="630">
        <v>41764</v>
      </c>
      <c r="G5965" s="1123">
        <v>0.28055555555555556</v>
      </c>
      <c r="H5965" s="635">
        <v>0</v>
      </c>
      <c r="I5965" s="618">
        <v>6</v>
      </c>
      <c r="J5965" s="618" t="s">
        <v>2448</v>
      </c>
      <c r="K5965" s="593" t="s">
        <v>132</v>
      </c>
      <c r="L5965" s="593" t="s">
        <v>128</v>
      </c>
      <c r="M5965" s="593" t="s">
        <v>3597</v>
      </c>
      <c r="N5965" s="593" t="s">
        <v>103</v>
      </c>
      <c r="O5965" s="593" t="s">
        <v>66</v>
      </c>
      <c r="P5965" s="593" t="s">
        <v>3597</v>
      </c>
      <c r="Q5965" s="634" t="s">
        <v>6640</v>
      </c>
      <c r="R5965" s="640">
        <v>0.11</v>
      </c>
      <c r="S5965" s="640">
        <v>0.05</v>
      </c>
      <c r="T5965" s="638">
        <f t="shared" si="194"/>
        <v>0.16</v>
      </c>
      <c r="U5965" s="593"/>
      <c r="V5965" s="639"/>
      <c r="W5965" s="639"/>
      <c r="X5965" s="639"/>
      <c r="Y5965" s="639"/>
      <c r="Z5965" s="639"/>
      <c r="AA5965" s="639"/>
      <c r="AB5965" s="639"/>
      <c r="AC5965" s="639"/>
      <c r="AD5965" s="593" t="s">
        <v>48</v>
      </c>
      <c r="AE5965" s="639"/>
      <c r="AF5965" s="639"/>
      <c r="AG5965" s="1456"/>
    </row>
    <row r="5966" spans="1:34" ht="78.75" hidden="1" x14ac:dyDescent="0.2">
      <c r="A5966" s="593" t="s">
        <v>3297</v>
      </c>
      <c r="B5966" s="593" t="s">
        <v>118</v>
      </c>
      <c r="C5966" s="593" t="s">
        <v>337</v>
      </c>
      <c r="D5966" s="630">
        <v>41764</v>
      </c>
      <c r="E5966" s="1123">
        <v>0.77638888888888891</v>
      </c>
      <c r="F5966" s="630">
        <v>41765</v>
      </c>
      <c r="G5966" s="1123">
        <v>0.36458333333333331</v>
      </c>
      <c r="H5966" s="1123">
        <v>0.58819444444444446</v>
      </c>
      <c r="I5966" s="618">
        <v>2</v>
      </c>
      <c r="J5966" s="593" t="s">
        <v>183</v>
      </c>
      <c r="K5966" s="593" t="s">
        <v>183</v>
      </c>
      <c r="L5966" s="596" t="s">
        <v>128</v>
      </c>
      <c r="M5966" s="593" t="s">
        <v>3598</v>
      </c>
      <c r="N5966" s="593">
        <v>0.4</v>
      </c>
      <c r="O5966" s="593" t="s">
        <v>72</v>
      </c>
      <c r="P5966" s="593" t="s">
        <v>3598</v>
      </c>
      <c r="Q5966" s="634" t="s">
        <v>6641</v>
      </c>
      <c r="R5966" s="640"/>
      <c r="S5966" s="640">
        <v>33.090000000000003</v>
      </c>
      <c r="T5966" s="638">
        <f t="shared" si="194"/>
        <v>33.090000000000003</v>
      </c>
      <c r="U5966" s="593"/>
      <c r="V5966" s="639"/>
      <c r="W5966" s="639"/>
      <c r="X5966" s="639"/>
      <c r="Y5966" s="639"/>
      <c r="Z5966" s="639"/>
      <c r="AA5966" s="639"/>
      <c r="AB5966" s="639"/>
      <c r="AC5966" s="639"/>
      <c r="AD5966" s="593" t="s">
        <v>53</v>
      </c>
      <c r="AE5966" s="639"/>
      <c r="AF5966" s="639"/>
      <c r="AG5966" s="634" t="s">
        <v>4528</v>
      </c>
    </row>
    <row r="5967" spans="1:34" ht="157.5" hidden="1" x14ac:dyDescent="0.2">
      <c r="A5967" s="593" t="s">
        <v>3297</v>
      </c>
      <c r="B5967" s="593" t="s">
        <v>118</v>
      </c>
      <c r="C5967" s="593" t="s">
        <v>337</v>
      </c>
      <c r="D5967" s="630">
        <v>41764</v>
      </c>
      <c r="E5967" s="1123">
        <v>0.32083333333333336</v>
      </c>
      <c r="F5967" s="630">
        <v>41764</v>
      </c>
      <c r="G5967" s="1123">
        <v>0.34583333333333338</v>
      </c>
      <c r="H5967" s="635">
        <v>2.5000000000000022E-2</v>
      </c>
      <c r="I5967" s="618">
        <v>26</v>
      </c>
      <c r="J5967" s="618" t="s">
        <v>3599</v>
      </c>
      <c r="K5967" s="593" t="s">
        <v>3600</v>
      </c>
      <c r="L5967" s="593" t="s">
        <v>128</v>
      </c>
      <c r="M5967" s="593" t="s">
        <v>3601</v>
      </c>
      <c r="N5967" s="593" t="s">
        <v>103</v>
      </c>
      <c r="O5967" s="593" t="s">
        <v>66</v>
      </c>
      <c r="P5967" s="593" t="s">
        <v>3602</v>
      </c>
      <c r="Q5967" s="634" t="s">
        <v>6642</v>
      </c>
      <c r="R5967" s="640">
        <v>8.77</v>
      </c>
      <c r="S5967" s="640">
        <v>15.2</v>
      </c>
      <c r="T5967" s="638">
        <f t="shared" si="194"/>
        <v>23.97</v>
      </c>
      <c r="U5967" s="593" t="s">
        <v>84</v>
      </c>
      <c r="V5967" s="678"/>
      <c r="W5967" s="678"/>
      <c r="X5967" s="678"/>
      <c r="Y5967" s="678"/>
      <c r="Z5967" s="678"/>
      <c r="AA5967" s="678"/>
      <c r="AB5967" s="678"/>
      <c r="AC5967" s="678"/>
      <c r="AD5967" s="593" t="s">
        <v>48</v>
      </c>
      <c r="AE5967" s="678"/>
      <c r="AF5967" s="678"/>
      <c r="AG5967" s="634"/>
    </row>
    <row r="5968" spans="1:34" ht="189" hidden="1" x14ac:dyDescent="0.25">
      <c r="A5968" s="593" t="s">
        <v>3297</v>
      </c>
      <c r="B5968" s="593" t="s">
        <v>118</v>
      </c>
      <c r="C5968" s="593" t="s">
        <v>337</v>
      </c>
      <c r="D5968" s="630">
        <v>41764</v>
      </c>
      <c r="E5968" s="1123">
        <v>0.74583333333333324</v>
      </c>
      <c r="F5968" s="630">
        <v>41764</v>
      </c>
      <c r="G5968" s="1123">
        <v>0.77638888888888891</v>
      </c>
      <c r="H5968" s="635">
        <v>3.0555555555555669E-2</v>
      </c>
      <c r="I5968" s="618">
        <v>174</v>
      </c>
      <c r="J5968" s="618" t="s">
        <v>3590</v>
      </c>
      <c r="K5968" s="593" t="s">
        <v>183</v>
      </c>
      <c r="L5968" s="593" t="s">
        <v>125</v>
      </c>
      <c r="M5968" s="593" t="s">
        <v>3591</v>
      </c>
      <c r="N5968" s="593">
        <v>220</v>
      </c>
      <c r="O5968" s="593" t="s">
        <v>63</v>
      </c>
      <c r="P5968" s="593" t="s">
        <v>3592</v>
      </c>
      <c r="Q5968" s="634" t="s">
        <v>6643</v>
      </c>
      <c r="R5968" s="640">
        <v>54.46</v>
      </c>
      <c r="S5968" s="640">
        <v>148.15</v>
      </c>
      <c r="T5968" s="638">
        <f t="shared" si="194"/>
        <v>202.61</v>
      </c>
      <c r="U5968" s="593" t="s">
        <v>2155</v>
      </c>
      <c r="V5968" s="593" t="s">
        <v>2155</v>
      </c>
      <c r="W5968" s="593">
        <v>1</v>
      </c>
      <c r="X5968" s="593" t="s">
        <v>2155</v>
      </c>
      <c r="Y5968" s="593" t="s">
        <v>2155</v>
      </c>
      <c r="Z5968" s="593" t="s">
        <v>2155</v>
      </c>
      <c r="AA5968" s="593" t="s">
        <v>2155</v>
      </c>
      <c r="AB5968" s="593" t="s">
        <v>2155</v>
      </c>
      <c r="AC5968" s="593" t="s">
        <v>2155</v>
      </c>
      <c r="AD5968" s="612" t="s">
        <v>55</v>
      </c>
      <c r="AE5968" s="639"/>
      <c r="AF5968" s="639"/>
      <c r="AG5968" s="1456"/>
    </row>
    <row r="5969" spans="1:36" ht="141.75" hidden="1" x14ac:dyDescent="0.25">
      <c r="A5969" s="596" t="s">
        <v>3297</v>
      </c>
      <c r="B5969" s="596" t="s">
        <v>118</v>
      </c>
      <c r="C5969" s="596" t="s">
        <v>337</v>
      </c>
      <c r="D5969" s="683">
        <v>41764</v>
      </c>
      <c r="E5969" s="684">
        <v>0.12569444444444444</v>
      </c>
      <c r="F5969" s="683">
        <v>41765</v>
      </c>
      <c r="G5969" s="684">
        <v>1.125</v>
      </c>
      <c r="H5969" s="684">
        <f>G5969-E5969</f>
        <v>0.99930555555555556</v>
      </c>
      <c r="I5969" s="596">
        <v>2</v>
      </c>
      <c r="J5969" s="596" t="s">
        <v>183</v>
      </c>
      <c r="K5969" s="596" t="s">
        <v>183</v>
      </c>
      <c r="L5969" s="596" t="s">
        <v>125</v>
      </c>
      <c r="M5969" s="596" t="s">
        <v>1201</v>
      </c>
      <c r="N5969" s="596" t="s">
        <v>103</v>
      </c>
      <c r="O5969" s="596" t="s">
        <v>66</v>
      </c>
      <c r="P5969" s="596" t="s">
        <v>7274</v>
      </c>
      <c r="Q5969" s="685" t="s">
        <v>7275</v>
      </c>
      <c r="R5969" s="640">
        <v>16.05</v>
      </c>
      <c r="S5969" s="640">
        <v>25.05</v>
      </c>
      <c r="T5969" s="638">
        <f t="shared" si="194"/>
        <v>41.1</v>
      </c>
      <c r="U5969" s="596" t="s">
        <v>183</v>
      </c>
      <c r="V5969" s="671" t="s">
        <v>183</v>
      </c>
      <c r="W5969" s="671" t="s">
        <v>183</v>
      </c>
      <c r="X5969" s="671" t="s">
        <v>183</v>
      </c>
      <c r="Y5969" s="671" t="s">
        <v>183</v>
      </c>
      <c r="Z5969" s="671" t="s">
        <v>183</v>
      </c>
      <c r="AA5969" s="671" t="s">
        <v>183</v>
      </c>
      <c r="AB5969" s="671" t="s">
        <v>183</v>
      </c>
      <c r="AC5969" s="671" t="s">
        <v>183</v>
      </c>
      <c r="AD5969" s="596" t="s">
        <v>55</v>
      </c>
      <c r="AE5969" s="671" t="s">
        <v>183</v>
      </c>
      <c r="AF5969" s="671" t="s">
        <v>183</v>
      </c>
      <c r="AG5969" s="1464" t="s">
        <v>2254</v>
      </c>
      <c r="AH5969" s="3"/>
      <c r="AI5969" s="3"/>
      <c r="AJ5969" s="3"/>
    </row>
    <row r="5970" spans="1:36" hidden="1" x14ac:dyDescent="0.2">
      <c r="A5970" s="593" t="s">
        <v>3297</v>
      </c>
      <c r="B5970" s="593" t="s">
        <v>118</v>
      </c>
      <c r="C5970" s="593" t="s">
        <v>337</v>
      </c>
      <c r="D5970" s="630">
        <v>41765</v>
      </c>
      <c r="E5970" s="678" t="s">
        <v>183</v>
      </c>
      <c r="F5970" s="630" t="s">
        <v>183</v>
      </c>
      <c r="G5970" s="678" t="s">
        <v>183</v>
      </c>
      <c r="H5970" s="678" t="s">
        <v>183</v>
      </c>
      <c r="I5970" s="593" t="s">
        <v>183</v>
      </c>
      <c r="J5970" s="593" t="s">
        <v>183</v>
      </c>
      <c r="K5970" s="593" t="s">
        <v>183</v>
      </c>
      <c r="L5970" s="593" t="s">
        <v>183</v>
      </c>
      <c r="M5970" s="678" t="s">
        <v>183</v>
      </c>
      <c r="N5970" s="678" t="s">
        <v>183</v>
      </c>
      <c r="O5970" s="678"/>
      <c r="P5970" s="678" t="s">
        <v>183</v>
      </c>
      <c r="Q5970" s="634" t="s">
        <v>183</v>
      </c>
      <c r="R5970" s="678"/>
      <c r="S5970" s="678"/>
      <c r="T5970" s="639"/>
      <c r="U5970" s="639" t="s">
        <v>183</v>
      </c>
      <c r="V5970" s="639" t="s">
        <v>183</v>
      </c>
      <c r="W5970" s="639" t="s">
        <v>183</v>
      </c>
      <c r="X5970" s="639" t="s">
        <v>183</v>
      </c>
      <c r="Y5970" s="639" t="s">
        <v>183</v>
      </c>
      <c r="Z5970" s="639" t="s">
        <v>183</v>
      </c>
      <c r="AA5970" s="639" t="s">
        <v>183</v>
      </c>
      <c r="AB5970" s="639" t="s">
        <v>183</v>
      </c>
      <c r="AC5970" s="639" t="s">
        <v>183</v>
      </c>
      <c r="AD5970" s="632"/>
      <c r="AE5970" s="639" t="s">
        <v>183</v>
      </c>
      <c r="AF5970" s="639" t="s">
        <v>183</v>
      </c>
      <c r="AG5970" s="593" t="s">
        <v>200</v>
      </c>
    </row>
    <row r="5971" spans="1:36" ht="63" hidden="1" x14ac:dyDescent="0.2">
      <c r="A5971" s="593" t="s">
        <v>3297</v>
      </c>
      <c r="B5971" s="593" t="s">
        <v>118</v>
      </c>
      <c r="C5971" s="593" t="s">
        <v>3360</v>
      </c>
      <c r="D5971" s="630">
        <v>41766</v>
      </c>
      <c r="E5971" s="613">
        <v>0.5756944444444444</v>
      </c>
      <c r="F5971" s="630">
        <v>41766</v>
      </c>
      <c r="G5971" s="613">
        <v>0.84027777777777779</v>
      </c>
      <c r="H5971" s="635">
        <f>G5971-E5971</f>
        <v>0.26458333333333339</v>
      </c>
      <c r="I5971" s="593">
        <v>3</v>
      </c>
      <c r="J5971" s="593" t="s">
        <v>146</v>
      </c>
      <c r="K5971" s="639" t="s">
        <v>183</v>
      </c>
      <c r="L5971" s="719" t="s">
        <v>125</v>
      </c>
      <c r="M5971" s="593" t="s">
        <v>2464</v>
      </c>
      <c r="N5971" s="593" t="s">
        <v>103</v>
      </c>
      <c r="O5971" s="593" t="s">
        <v>66</v>
      </c>
      <c r="P5971" s="593" t="s">
        <v>2464</v>
      </c>
      <c r="Q5971" s="1280" t="s">
        <v>3603</v>
      </c>
      <c r="R5971" s="668">
        <v>4.29</v>
      </c>
      <c r="S5971" s="668">
        <v>3.5</v>
      </c>
      <c r="T5971" s="707">
        <v>7.79</v>
      </c>
      <c r="U5971" s="639" t="s">
        <v>183</v>
      </c>
      <c r="V5971" s="639" t="s">
        <v>183</v>
      </c>
      <c r="W5971" s="639" t="s">
        <v>183</v>
      </c>
      <c r="X5971" s="639" t="s">
        <v>183</v>
      </c>
      <c r="Y5971" s="639" t="s">
        <v>183</v>
      </c>
      <c r="Z5971" s="639" t="s">
        <v>183</v>
      </c>
      <c r="AA5971" s="639" t="s">
        <v>183</v>
      </c>
      <c r="AB5971" s="639" t="s">
        <v>183</v>
      </c>
      <c r="AC5971" s="639" t="s">
        <v>183</v>
      </c>
      <c r="AD5971" s="612" t="s">
        <v>55</v>
      </c>
      <c r="AE5971" s="639" t="s">
        <v>183</v>
      </c>
      <c r="AF5971" s="639" t="s">
        <v>183</v>
      </c>
      <c r="AG5971" s="1457"/>
    </row>
    <row r="5972" spans="1:36" ht="31.5" hidden="1" x14ac:dyDescent="0.2">
      <c r="A5972" s="593" t="s">
        <v>3297</v>
      </c>
      <c r="B5972" s="593" t="s">
        <v>118</v>
      </c>
      <c r="C5972" s="593" t="s">
        <v>332</v>
      </c>
      <c r="D5972" s="630">
        <v>41766</v>
      </c>
      <c r="E5972" s="635">
        <v>3.0555555555555555E-2</v>
      </c>
      <c r="F5972" s="630">
        <v>41766</v>
      </c>
      <c r="G5972" s="635">
        <v>4.7916666666666663E-2</v>
      </c>
      <c r="H5972" s="613">
        <f>G5972-E5972</f>
        <v>1.7361111111111108E-2</v>
      </c>
      <c r="I5972" s="593">
        <v>1</v>
      </c>
      <c r="J5972" s="678" t="s">
        <v>183</v>
      </c>
      <c r="K5972" s="678" t="s">
        <v>183</v>
      </c>
      <c r="L5972" s="719" t="s">
        <v>126</v>
      </c>
      <c r="M5972" s="639" t="s">
        <v>3604</v>
      </c>
      <c r="N5972" s="593">
        <v>0.4</v>
      </c>
      <c r="O5972" s="593" t="s">
        <v>71</v>
      </c>
      <c r="P5972" s="639" t="s">
        <v>71</v>
      </c>
      <c r="Q5972" s="685" t="s">
        <v>1078</v>
      </c>
      <c r="R5972" s="668">
        <v>0.41</v>
      </c>
      <c r="S5972" s="668">
        <v>0.5</v>
      </c>
      <c r="T5972" s="668">
        <v>0.91</v>
      </c>
      <c r="U5972" s="639" t="s">
        <v>183</v>
      </c>
      <c r="V5972" s="639" t="s">
        <v>183</v>
      </c>
      <c r="W5972" s="639" t="s">
        <v>183</v>
      </c>
      <c r="X5972" s="639" t="s">
        <v>183</v>
      </c>
      <c r="Y5972" s="639" t="s">
        <v>183</v>
      </c>
      <c r="Z5972" s="639" t="s">
        <v>183</v>
      </c>
      <c r="AA5972" s="639" t="s">
        <v>183</v>
      </c>
      <c r="AB5972" s="639" t="s">
        <v>183</v>
      </c>
      <c r="AC5972" s="639" t="s">
        <v>183</v>
      </c>
      <c r="AD5972" s="593" t="s">
        <v>61</v>
      </c>
      <c r="AE5972" s="639" t="s">
        <v>183</v>
      </c>
      <c r="AF5972" s="639" t="s">
        <v>183</v>
      </c>
      <c r="AG5972" s="1457"/>
      <c r="AH5972" s="22" t="s">
        <v>388</v>
      </c>
    </row>
    <row r="5973" spans="1:36" ht="63" hidden="1" x14ac:dyDescent="0.2">
      <c r="A5973" s="593" t="s">
        <v>3297</v>
      </c>
      <c r="B5973" s="593" t="s">
        <v>118</v>
      </c>
      <c r="C5973" s="593" t="s">
        <v>337</v>
      </c>
      <c r="D5973" s="630">
        <v>41767</v>
      </c>
      <c r="E5973" s="635">
        <v>0.36041666666666666</v>
      </c>
      <c r="F5973" s="630">
        <v>41767</v>
      </c>
      <c r="G5973" s="635">
        <v>0.50694444444444442</v>
      </c>
      <c r="H5973" s="613">
        <f>G5973-E5973</f>
        <v>0.14652777777777776</v>
      </c>
      <c r="I5973" s="593">
        <v>1</v>
      </c>
      <c r="J5973" s="678" t="s">
        <v>183</v>
      </c>
      <c r="K5973" s="678" t="s">
        <v>183</v>
      </c>
      <c r="L5973" s="593" t="s">
        <v>130</v>
      </c>
      <c r="M5973" s="593" t="s">
        <v>3681</v>
      </c>
      <c r="N5973" s="593">
        <v>0.4</v>
      </c>
      <c r="O5973" s="593" t="s">
        <v>72</v>
      </c>
      <c r="P5973" s="593" t="s">
        <v>3682</v>
      </c>
      <c r="Q5973" s="685" t="s">
        <v>3683</v>
      </c>
      <c r="R5973" s="640">
        <v>3</v>
      </c>
      <c r="S5973" s="640">
        <v>0.3</v>
      </c>
      <c r="T5973" s="638">
        <v>3.3</v>
      </c>
      <c r="U5973" s="639"/>
      <c r="V5973" s="678"/>
      <c r="W5973" s="639" t="s">
        <v>183</v>
      </c>
      <c r="X5973" s="639" t="s">
        <v>183</v>
      </c>
      <c r="Y5973" s="639" t="s">
        <v>183</v>
      </c>
      <c r="Z5973" s="639" t="s">
        <v>183</v>
      </c>
      <c r="AA5973" s="639" t="s">
        <v>183</v>
      </c>
      <c r="AB5973" s="639" t="s">
        <v>183</v>
      </c>
      <c r="AC5973" s="639" t="s">
        <v>183</v>
      </c>
      <c r="AD5973" s="632" t="s">
        <v>62</v>
      </c>
      <c r="AE5973" s="639" t="s">
        <v>183</v>
      </c>
      <c r="AF5973" s="639" t="s">
        <v>183</v>
      </c>
      <c r="AG5973" s="1457"/>
    </row>
    <row r="5974" spans="1:36" ht="94.5" hidden="1" x14ac:dyDescent="0.2">
      <c r="A5974" s="596" t="s">
        <v>3297</v>
      </c>
      <c r="B5974" s="596" t="s">
        <v>118</v>
      </c>
      <c r="C5974" s="596" t="s">
        <v>337</v>
      </c>
      <c r="D5974" s="683">
        <v>41767</v>
      </c>
      <c r="E5974" s="684">
        <v>0.17430555555555557</v>
      </c>
      <c r="F5974" s="683">
        <v>41767</v>
      </c>
      <c r="G5974" s="684">
        <v>0.28402777777777777</v>
      </c>
      <c r="H5974" s="684">
        <f>G5974-E5974</f>
        <v>0.10972222222222219</v>
      </c>
      <c r="I5974" s="596">
        <v>8</v>
      </c>
      <c r="J5974" s="596" t="s">
        <v>2448</v>
      </c>
      <c r="K5974" s="596" t="s">
        <v>134</v>
      </c>
      <c r="L5974" s="596" t="s">
        <v>128</v>
      </c>
      <c r="M5974" s="596" t="s">
        <v>2417</v>
      </c>
      <c r="N5974" s="596" t="s">
        <v>103</v>
      </c>
      <c r="O5974" s="596" t="s">
        <v>66</v>
      </c>
      <c r="P5974" s="596" t="s">
        <v>2417</v>
      </c>
      <c r="Q5974" s="685" t="s">
        <v>7276</v>
      </c>
      <c r="R5974" s="640">
        <v>6.1</v>
      </c>
      <c r="S5974" s="640">
        <v>5</v>
      </c>
      <c r="T5974" s="638">
        <f>R5974+S5974</f>
        <v>11.1</v>
      </c>
      <c r="U5974" s="596" t="s">
        <v>75</v>
      </c>
      <c r="V5974" s="671"/>
      <c r="W5974" s="671"/>
      <c r="X5974" s="671"/>
      <c r="Y5974" s="671"/>
      <c r="Z5974" s="671"/>
      <c r="AA5974" s="671"/>
      <c r="AB5974" s="671"/>
      <c r="AC5974" s="671"/>
      <c r="AD5974" s="596" t="s">
        <v>57</v>
      </c>
      <c r="AE5974" s="596" t="s">
        <v>101</v>
      </c>
      <c r="AF5974" s="596" t="s">
        <v>98</v>
      </c>
      <c r="AG5974" s="685"/>
      <c r="AH5974" s="3"/>
      <c r="AI5974" s="3"/>
      <c r="AJ5974" s="3"/>
    </row>
    <row r="5975" spans="1:36" ht="94.5" hidden="1" x14ac:dyDescent="0.2">
      <c r="A5975" s="596" t="s">
        <v>3297</v>
      </c>
      <c r="B5975" s="596" t="s">
        <v>118</v>
      </c>
      <c r="C5975" s="596" t="s">
        <v>337</v>
      </c>
      <c r="D5975" s="683">
        <v>41767</v>
      </c>
      <c r="E5975" s="684">
        <v>0.77361111111111114</v>
      </c>
      <c r="F5975" s="683">
        <v>41767</v>
      </c>
      <c r="G5975" s="684">
        <v>0.77361111111111114</v>
      </c>
      <c r="H5975" s="684">
        <f>G5975-E5975</f>
        <v>0</v>
      </c>
      <c r="I5975" s="596">
        <v>9</v>
      </c>
      <c r="J5975" s="596" t="s">
        <v>7277</v>
      </c>
      <c r="K5975" s="596" t="s">
        <v>132</v>
      </c>
      <c r="L5975" s="596" t="s">
        <v>128</v>
      </c>
      <c r="M5975" s="596" t="s">
        <v>7278</v>
      </c>
      <c r="N5975" s="596" t="s">
        <v>103</v>
      </c>
      <c r="O5975" s="596" t="s">
        <v>66</v>
      </c>
      <c r="P5975" s="596" t="s">
        <v>7278</v>
      </c>
      <c r="Q5975" s="685" t="s">
        <v>7279</v>
      </c>
      <c r="R5975" s="640">
        <v>0.18</v>
      </c>
      <c r="S5975" s="640">
        <v>1.41</v>
      </c>
      <c r="T5975" s="638">
        <f>R5975+S5975</f>
        <v>1.5899999999999999</v>
      </c>
      <c r="U5975" s="596" t="s">
        <v>75</v>
      </c>
      <c r="V5975" s="671"/>
      <c r="W5975" s="671"/>
      <c r="X5975" s="671"/>
      <c r="Y5975" s="671"/>
      <c r="Z5975" s="671"/>
      <c r="AA5975" s="671"/>
      <c r="AB5975" s="671"/>
      <c r="AC5975" s="671"/>
      <c r="AD5975" s="596" t="s">
        <v>48</v>
      </c>
      <c r="AE5975" s="671"/>
      <c r="AF5975" s="671"/>
      <c r="AG5975" s="685"/>
      <c r="AH5975" s="3"/>
      <c r="AI5975" s="3"/>
      <c r="AJ5975" s="3"/>
    </row>
    <row r="5976" spans="1:36" hidden="1" x14ac:dyDescent="0.2">
      <c r="A5976" s="593" t="s">
        <v>3297</v>
      </c>
      <c r="B5976" s="593" t="s">
        <v>118</v>
      </c>
      <c r="C5976" s="593" t="s">
        <v>337</v>
      </c>
      <c r="D5976" s="630">
        <v>41768</v>
      </c>
      <c r="E5976" s="678" t="s">
        <v>183</v>
      </c>
      <c r="F5976" s="630" t="s">
        <v>183</v>
      </c>
      <c r="G5976" s="678" t="s">
        <v>183</v>
      </c>
      <c r="H5976" s="678" t="s">
        <v>183</v>
      </c>
      <c r="I5976" s="593" t="s">
        <v>183</v>
      </c>
      <c r="J5976" s="593" t="s">
        <v>183</v>
      </c>
      <c r="K5976" s="593" t="s">
        <v>183</v>
      </c>
      <c r="L5976" s="593" t="s">
        <v>183</v>
      </c>
      <c r="M5976" s="678" t="s">
        <v>183</v>
      </c>
      <c r="N5976" s="678" t="s">
        <v>183</v>
      </c>
      <c r="O5976" s="678"/>
      <c r="P5976" s="678" t="s">
        <v>183</v>
      </c>
      <c r="Q5976" s="634" t="s">
        <v>183</v>
      </c>
      <c r="R5976" s="678"/>
      <c r="S5976" s="678"/>
      <c r="T5976" s="678"/>
      <c r="U5976" s="678" t="s">
        <v>183</v>
      </c>
      <c r="V5976" s="639" t="s">
        <v>183</v>
      </c>
      <c r="W5976" s="639" t="s">
        <v>183</v>
      </c>
      <c r="X5976" s="639" t="s">
        <v>183</v>
      </c>
      <c r="Y5976" s="639" t="s">
        <v>183</v>
      </c>
      <c r="Z5976" s="639" t="s">
        <v>183</v>
      </c>
      <c r="AA5976" s="639" t="s">
        <v>183</v>
      </c>
      <c r="AB5976" s="639" t="s">
        <v>183</v>
      </c>
      <c r="AC5976" s="639" t="s">
        <v>183</v>
      </c>
      <c r="AD5976" s="632"/>
      <c r="AE5976" s="639" t="s">
        <v>183</v>
      </c>
      <c r="AF5976" s="639" t="s">
        <v>183</v>
      </c>
      <c r="AG5976" s="1457"/>
    </row>
    <row r="5977" spans="1:36" ht="63" hidden="1" x14ac:dyDescent="0.2">
      <c r="A5977" s="593" t="s">
        <v>3297</v>
      </c>
      <c r="B5977" s="593" t="s">
        <v>118</v>
      </c>
      <c r="C5977" s="593" t="s">
        <v>337</v>
      </c>
      <c r="D5977" s="630">
        <v>41769</v>
      </c>
      <c r="E5977" s="1123">
        <v>0.73402777777777783</v>
      </c>
      <c r="F5977" s="630">
        <v>41769</v>
      </c>
      <c r="G5977" s="1123">
        <v>0.73402777777777783</v>
      </c>
      <c r="H5977" s="635">
        <f>G5977-E5977</f>
        <v>0</v>
      </c>
      <c r="I5977" s="618">
        <v>10</v>
      </c>
      <c r="J5977" s="618" t="s">
        <v>3684</v>
      </c>
      <c r="K5977" s="593" t="s">
        <v>132</v>
      </c>
      <c r="L5977" s="593" t="s">
        <v>128</v>
      </c>
      <c r="M5977" s="593" t="s">
        <v>3685</v>
      </c>
      <c r="N5977" s="593" t="s">
        <v>103</v>
      </c>
      <c r="O5977" s="593" t="s">
        <v>66</v>
      </c>
      <c r="P5977" s="593" t="s">
        <v>3685</v>
      </c>
      <c r="Q5977" s="634" t="s">
        <v>3686</v>
      </c>
      <c r="R5977" s="640">
        <v>1.7</v>
      </c>
      <c r="S5977" s="640"/>
      <c r="T5977" s="638">
        <v>1.7</v>
      </c>
      <c r="U5977" s="593" t="s">
        <v>75</v>
      </c>
      <c r="V5977" s="678"/>
      <c r="W5977" s="639" t="s">
        <v>183</v>
      </c>
      <c r="X5977" s="639" t="s">
        <v>183</v>
      </c>
      <c r="Y5977" s="639" t="s">
        <v>183</v>
      </c>
      <c r="Z5977" s="639" t="s">
        <v>183</v>
      </c>
      <c r="AA5977" s="639" t="s">
        <v>183</v>
      </c>
      <c r="AB5977" s="639" t="s">
        <v>183</v>
      </c>
      <c r="AC5977" s="639" t="s">
        <v>183</v>
      </c>
      <c r="AD5977" s="632" t="s">
        <v>56</v>
      </c>
      <c r="AE5977" s="639" t="s">
        <v>183</v>
      </c>
      <c r="AF5977" s="639" t="s">
        <v>183</v>
      </c>
      <c r="AG5977" s="1457"/>
    </row>
    <row r="5978" spans="1:36" hidden="1" x14ac:dyDescent="0.2">
      <c r="A5978" s="593" t="s">
        <v>3297</v>
      </c>
      <c r="B5978" s="593" t="s">
        <v>118</v>
      </c>
      <c r="C5978" s="593" t="s">
        <v>337</v>
      </c>
      <c r="D5978" s="630">
        <v>41770</v>
      </c>
      <c r="E5978" s="678" t="s">
        <v>183</v>
      </c>
      <c r="F5978" s="630" t="s">
        <v>183</v>
      </c>
      <c r="G5978" s="678" t="s">
        <v>183</v>
      </c>
      <c r="H5978" s="678" t="s">
        <v>183</v>
      </c>
      <c r="I5978" s="593" t="s">
        <v>183</v>
      </c>
      <c r="J5978" s="593" t="s">
        <v>183</v>
      </c>
      <c r="K5978" s="593" t="s">
        <v>183</v>
      </c>
      <c r="L5978" s="593" t="s">
        <v>183</v>
      </c>
      <c r="M5978" s="678" t="s">
        <v>183</v>
      </c>
      <c r="N5978" s="678" t="s">
        <v>183</v>
      </c>
      <c r="O5978" s="678"/>
      <c r="P5978" s="678" t="s">
        <v>183</v>
      </c>
      <c r="Q5978" s="634" t="s">
        <v>183</v>
      </c>
      <c r="R5978" s="678"/>
      <c r="S5978" s="678"/>
      <c r="T5978" s="678"/>
      <c r="U5978" s="678" t="s">
        <v>183</v>
      </c>
      <c r="V5978" s="639" t="s">
        <v>183</v>
      </c>
      <c r="W5978" s="639" t="s">
        <v>183</v>
      </c>
      <c r="X5978" s="639" t="s">
        <v>183</v>
      </c>
      <c r="Y5978" s="639" t="s">
        <v>183</v>
      </c>
      <c r="Z5978" s="639" t="s">
        <v>183</v>
      </c>
      <c r="AA5978" s="639" t="s">
        <v>183</v>
      </c>
      <c r="AB5978" s="639" t="s">
        <v>183</v>
      </c>
      <c r="AC5978" s="639" t="s">
        <v>183</v>
      </c>
      <c r="AD5978" s="632"/>
      <c r="AE5978" s="639" t="s">
        <v>183</v>
      </c>
      <c r="AF5978" s="639" t="s">
        <v>183</v>
      </c>
      <c r="AG5978" s="1457"/>
    </row>
    <row r="5979" spans="1:36" s="6" customFormat="1" ht="44.25" hidden="1" customHeight="1" x14ac:dyDescent="0.2">
      <c r="A5979" s="593" t="s">
        <v>3297</v>
      </c>
      <c r="B5979" s="593" t="s">
        <v>118</v>
      </c>
      <c r="C5979" s="593" t="s">
        <v>332</v>
      </c>
      <c r="D5979" s="630">
        <v>41771</v>
      </c>
      <c r="E5979" s="635">
        <v>0.54513888888888895</v>
      </c>
      <c r="F5979" s="630">
        <v>41771</v>
      </c>
      <c r="G5979" s="635">
        <v>0.54861111111111105</v>
      </c>
      <c r="H5979" s="613">
        <f>G5979-E5979</f>
        <v>3.4722222222220989E-3</v>
      </c>
      <c r="I5979" s="593">
        <v>1</v>
      </c>
      <c r="J5979" s="678" t="s">
        <v>183</v>
      </c>
      <c r="K5979" s="678" t="s">
        <v>183</v>
      </c>
      <c r="L5979" s="596" t="s">
        <v>126</v>
      </c>
      <c r="M5979" s="639" t="s">
        <v>3752</v>
      </c>
      <c r="N5979" s="593">
        <v>0.4</v>
      </c>
      <c r="O5979" s="593" t="s">
        <v>71</v>
      </c>
      <c r="P5979" s="639" t="s">
        <v>71</v>
      </c>
      <c r="Q5979" s="685" t="s">
        <v>1078</v>
      </c>
      <c r="R5979" s="668">
        <v>0.03</v>
      </c>
      <c r="S5979" s="668">
        <v>0.15</v>
      </c>
      <c r="T5979" s="668">
        <v>0.18</v>
      </c>
      <c r="U5979" s="639" t="s">
        <v>88</v>
      </c>
      <c r="V5979" s="593"/>
      <c r="W5979" s="593"/>
      <c r="X5979" s="593"/>
      <c r="Y5979" s="593"/>
      <c r="Z5979" s="593"/>
      <c r="AA5979" s="593"/>
      <c r="AB5979" s="593"/>
      <c r="AC5979" s="593"/>
      <c r="AD5979" s="593" t="s">
        <v>61</v>
      </c>
      <c r="AE5979" s="593"/>
      <c r="AF5979" s="593"/>
      <c r="AG5979" s="1457"/>
      <c r="AH5979" s="22" t="s">
        <v>388</v>
      </c>
      <c r="AI5979" s="22"/>
      <c r="AJ5979" s="22"/>
    </row>
    <row r="5980" spans="1:36" s="6" customFormat="1" ht="126" hidden="1" x14ac:dyDescent="0.2">
      <c r="A5980" s="593" t="s">
        <v>3297</v>
      </c>
      <c r="B5980" s="593" t="s">
        <v>118</v>
      </c>
      <c r="C5980" s="593" t="s">
        <v>337</v>
      </c>
      <c r="D5980" s="630">
        <v>41772</v>
      </c>
      <c r="E5980" s="1123">
        <v>0.25972222222222224</v>
      </c>
      <c r="F5980" s="630">
        <v>41772</v>
      </c>
      <c r="G5980" s="1123">
        <v>0.25972222222222224</v>
      </c>
      <c r="H5980" s="613">
        <f>G5980-E5980</f>
        <v>0</v>
      </c>
      <c r="I5980" s="593">
        <v>50</v>
      </c>
      <c r="J5980" s="618" t="s">
        <v>3753</v>
      </c>
      <c r="K5980" s="593" t="s">
        <v>3754</v>
      </c>
      <c r="L5980" s="593" t="s">
        <v>128</v>
      </c>
      <c r="M5980" s="639" t="s">
        <v>3755</v>
      </c>
      <c r="N5980" s="593">
        <v>35</v>
      </c>
      <c r="O5980" s="593" t="s">
        <v>66</v>
      </c>
      <c r="P5980" s="639" t="s">
        <v>3755</v>
      </c>
      <c r="Q5980" s="634" t="s">
        <v>6644</v>
      </c>
      <c r="R5980" s="668">
        <v>1.72</v>
      </c>
      <c r="S5980" s="668">
        <v>8.8800000000000008</v>
      </c>
      <c r="T5980" s="638">
        <f>R5980+S5980</f>
        <v>10.600000000000001</v>
      </c>
      <c r="U5980" s="639" t="s">
        <v>84</v>
      </c>
      <c r="V5980" s="678"/>
      <c r="W5980" s="678"/>
      <c r="X5980" s="678"/>
      <c r="Y5980" s="678"/>
      <c r="Z5980" s="678"/>
      <c r="AA5980" s="678"/>
      <c r="AB5980" s="678"/>
      <c r="AC5980" s="678"/>
      <c r="AD5980" s="593" t="s">
        <v>48</v>
      </c>
      <c r="AE5980" s="678"/>
      <c r="AF5980" s="678"/>
      <c r="AG5980" s="634"/>
      <c r="AH5980" s="22"/>
      <c r="AI5980" s="22"/>
      <c r="AJ5980" s="22"/>
    </row>
    <row r="5981" spans="1:36" s="6" customFormat="1" ht="63" hidden="1" x14ac:dyDescent="0.2">
      <c r="A5981" s="593" t="s">
        <v>3297</v>
      </c>
      <c r="B5981" s="593" t="s">
        <v>118</v>
      </c>
      <c r="C5981" s="593" t="s">
        <v>337</v>
      </c>
      <c r="D5981" s="630">
        <v>41772</v>
      </c>
      <c r="E5981" s="1123">
        <v>0.125</v>
      </c>
      <c r="F5981" s="630">
        <v>41772</v>
      </c>
      <c r="G5981" s="1123">
        <v>0.1423611111111111</v>
      </c>
      <c r="H5981" s="613">
        <f>G5981-E5981</f>
        <v>1.7361111111111105E-2</v>
      </c>
      <c r="I5981" s="593">
        <v>2</v>
      </c>
      <c r="J5981" s="678" t="s">
        <v>183</v>
      </c>
      <c r="K5981" s="678" t="s">
        <v>183</v>
      </c>
      <c r="L5981" s="632" t="s">
        <v>130</v>
      </c>
      <c r="M5981" s="639" t="s">
        <v>3756</v>
      </c>
      <c r="N5981" s="593">
        <v>0.4</v>
      </c>
      <c r="O5981" s="593" t="s">
        <v>72</v>
      </c>
      <c r="P5981" s="639" t="s">
        <v>3757</v>
      </c>
      <c r="Q5981" s="634" t="s">
        <v>6645</v>
      </c>
      <c r="R5981" s="668">
        <v>0.04</v>
      </c>
      <c r="S5981" s="668">
        <v>0.38</v>
      </c>
      <c r="T5981" s="638">
        <f>R5981+S5981</f>
        <v>0.42</v>
      </c>
      <c r="U5981" s="639" t="s">
        <v>183</v>
      </c>
      <c r="V5981" s="678" t="s">
        <v>183</v>
      </c>
      <c r="W5981" s="678" t="s">
        <v>183</v>
      </c>
      <c r="X5981" s="678" t="s">
        <v>183</v>
      </c>
      <c r="Y5981" s="678" t="s">
        <v>183</v>
      </c>
      <c r="Z5981" s="678" t="s">
        <v>183</v>
      </c>
      <c r="AA5981" s="678" t="s">
        <v>183</v>
      </c>
      <c r="AB5981" s="678" t="s">
        <v>183</v>
      </c>
      <c r="AC5981" s="678" t="s">
        <v>183</v>
      </c>
      <c r="AD5981" s="593" t="s">
        <v>60</v>
      </c>
      <c r="AE5981" s="678" t="s">
        <v>183</v>
      </c>
      <c r="AF5981" s="678" t="s">
        <v>183</v>
      </c>
      <c r="AG5981" s="634" t="s">
        <v>4528</v>
      </c>
      <c r="AH5981" s="22"/>
      <c r="AI5981" s="22"/>
      <c r="AJ5981" s="22"/>
    </row>
    <row r="5982" spans="1:36" s="24" customFormat="1" ht="63" hidden="1" x14ac:dyDescent="0.2">
      <c r="A5982" s="593" t="s">
        <v>3297</v>
      </c>
      <c r="B5982" s="593" t="s">
        <v>118</v>
      </c>
      <c r="C5982" s="593" t="s">
        <v>337</v>
      </c>
      <c r="D5982" s="630">
        <v>41772</v>
      </c>
      <c r="E5982" s="1123">
        <v>0.63402777777777775</v>
      </c>
      <c r="F5982" s="630">
        <v>41772</v>
      </c>
      <c r="G5982" s="1123">
        <v>0.63402777777777775</v>
      </c>
      <c r="H5982" s="613">
        <f>G5982-E5982</f>
        <v>0</v>
      </c>
      <c r="I5982" s="593">
        <v>3</v>
      </c>
      <c r="J5982" s="639" t="s">
        <v>183</v>
      </c>
      <c r="K5982" s="639" t="s">
        <v>183</v>
      </c>
      <c r="L5982" s="593" t="s">
        <v>128</v>
      </c>
      <c r="M5982" s="593" t="s">
        <v>3758</v>
      </c>
      <c r="N5982" s="593">
        <v>0.4</v>
      </c>
      <c r="O5982" s="593" t="s">
        <v>72</v>
      </c>
      <c r="P5982" s="593" t="s">
        <v>1136</v>
      </c>
      <c r="Q5982" s="634" t="s">
        <v>3759</v>
      </c>
      <c r="R5982" s="668">
        <v>0.45</v>
      </c>
      <c r="S5982" s="668">
        <v>0.08</v>
      </c>
      <c r="T5982" s="707">
        <v>0.53</v>
      </c>
      <c r="U5982" s="639"/>
      <c r="V5982" s="678"/>
      <c r="W5982" s="678"/>
      <c r="X5982" s="678"/>
      <c r="Y5982" s="678"/>
      <c r="Z5982" s="678"/>
      <c r="AA5982" s="678"/>
      <c r="AB5982" s="678"/>
      <c r="AC5982" s="678"/>
      <c r="AD5982" s="632" t="s">
        <v>62</v>
      </c>
      <c r="AE5982" s="678"/>
      <c r="AF5982" s="678"/>
      <c r="AG5982" s="634"/>
      <c r="AH5982" s="22"/>
      <c r="AI5982" s="22"/>
      <c r="AJ5982" s="22"/>
    </row>
    <row r="5983" spans="1:36" s="24" customFormat="1" hidden="1" x14ac:dyDescent="0.2">
      <c r="A5983" s="593" t="s">
        <v>3297</v>
      </c>
      <c r="B5983" s="596" t="s">
        <v>118</v>
      </c>
      <c r="C5983" s="596" t="s">
        <v>337</v>
      </c>
      <c r="D5983" s="630">
        <v>41773</v>
      </c>
      <c r="E5983" s="671" t="s">
        <v>183</v>
      </c>
      <c r="F5983" s="630" t="s">
        <v>183</v>
      </c>
      <c r="G5983" s="671" t="s">
        <v>183</v>
      </c>
      <c r="H5983" s="671" t="s">
        <v>183</v>
      </c>
      <c r="I5983" s="596" t="s">
        <v>183</v>
      </c>
      <c r="J5983" s="596" t="s">
        <v>183</v>
      </c>
      <c r="K5983" s="596" t="s">
        <v>183</v>
      </c>
      <c r="L5983" s="596" t="s">
        <v>183</v>
      </c>
      <c r="M5983" s="671" t="s">
        <v>183</v>
      </c>
      <c r="N5983" s="671" t="s">
        <v>183</v>
      </c>
      <c r="O5983" s="671"/>
      <c r="P5983" s="671" t="s">
        <v>183</v>
      </c>
      <c r="Q5983" s="685" t="s">
        <v>183</v>
      </c>
      <c r="R5983" s="671"/>
      <c r="S5983" s="671"/>
      <c r="T5983" s="671"/>
      <c r="U5983" s="671" t="s">
        <v>183</v>
      </c>
      <c r="V5983" s="596" t="s">
        <v>183</v>
      </c>
      <c r="W5983" s="596" t="s">
        <v>183</v>
      </c>
      <c r="X5983" s="596" t="s">
        <v>183</v>
      </c>
      <c r="Y5983" s="596" t="s">
        <v>183</v>
      </c>
      <c r="Z5983" s="596" t="s">
        <v>183</v>
      </c>
      <c r="AA5983" s="596" t="s">
        <v>183</v>
      </c>
      <c r="AB5983" s="596" t="s">
        <v>183</v>
      </c>
      <c r="AC5983" s="596" t="s">
        <v>183</v>
      </c>
      <c r="AD5983" s="632"/>
      <c r="AE5983" s="596" t="s">
        <v>183</v>
      </c>
      <c r="AF5983" s="596" t="s">
        <v>183</v>
      </c>
      <c r="AG5983" s="1457"/>
      <c r="AH5983" s="22"/>
      <c r="AI5983" s="22"/>
      <c r="AJ5983" s="22"/>
    </row>
    <row r="5984" spans="1:36" s="24" customFormat="1" ht="63" hidden="1" x14ac:dyDescent="0.2">
      <c r="A5984" s="596" t="s">
        <v>3297</v>
      </c>
      <c r="B5984" s="596" t="s">
        <v>118</v>
      </c>
      <c r="C5984" s="596" t="s">
        <v>337</v>
      </c>
      <c r="D5984" s="683">
        <v>41774</v>
      </c>
      <c r="E5984" s="684">
        <v>0.99097222222222225</v>
      </c>
      <c r="F5984" s="683">
        <v>41775</v>
      </c>
      <c r="G5984" s="684">
        <v>1.0708333333333333</v>
      </c>
      <c r="H5984" s="643">
        <f t="shared" ref="H5984:H5991" si="195">G5984-E5984</f>
        <v>7.9861111111111049E-2</v>
      </c>
      <c r="I5984" s="596">
        <v>2</v>
      </c>
      <c r="J5984" s="671" t="s">
        <v>183</v>
      </c>
      <c r="K5984" s="671" t="s">
        <v>183</v>
      </c>
      <c r="L5984" s="596" t="s">
        <v>127</v>
      </c>
      <c r="M5984" s="596" t="s">
        <v>3756</v>
      </c>
      <c r="N5984" s="596">
        <v>0.4</v>
      </c>
      <c r="O5984" s="596" t="s">
        <v>72</v>
      </c>
      <c r="P5984" s="596" t="s">
        <v>3757</v>
      </c>
      <c r="Q5984" s="685" t="s">
        <v>6645</v>
      </c>
      <c r="R5984" s="640">
        <v>0.04</v>
      </c>
      <c r="S5984" s="640">
        <v>2.12</v>
      </c>
      <c r="T5984" s="638">
        <f t="shared" ref="T5984:T5996" si="196">R5984+S5984</f>
        <v>2.16</v>
      </c>
      <c r="U5984" s="596" t="s">
        <v>183</v>
      </c>
      <c r="V5984" s="671" t="s">
        <v>183</v>
      </c>
      <c r="W5984" s="671" t="s">
        <v>183</v>
      </c>
      <c r="X5984" s="671" t="s">
        <v>183</v>
      </c>
      <c r="Y5984" s="671" t="s">
        <v>183</v>
      </c>
      <c r="Z5984" s="671" t="s">
        <v>183</v>
      </c>
      <c r="AA5984" s="671" t="s">
        <v>183</v>
      </c>
      <c r="AB5984" s="671" t="s">
        <v>183</v>
      </c>
      <c r="AC5984" s="671" t="s">
        <v>183</v>
      </c>
      <c r="AD5984" s="596" t="s">
        <v>60</v>
      </c>
      <c r="AE5984" s="671" t="s">
        <v>183</v>
      </c>
      <c r="AF5984" s="671" t="s">
        <v>183</v>
      </c>
      <c r="AG5984" s="685" t="s">
        <v>4528</v>
      </c>
      <c r="AH5984" s="3"/>
      <c r="AI5984" s="3" t="s">
        <v>387</v>
      </c>
      <c r="AJ5984" s="3"/>
    </row>
    <row r="5985" spans="1:36" s="24" customFormat="1" ht="126" hidden="1" x14ac:dyDescent="0.25">
      <c r="A5985" s="596" t="s">
        <v>3297</v>
      </c>
      <c r="B5985" s="596" t="s">
        <v>118</v>
      </c>
      <c r="C5985" s="596" t="s">
        <v>337</v>
      </c>
      <c r="D5985" s="683">
        <v>41775</v>
      </c>
      <c r="E5985" s="684">
        <v>0.40763888888888888</v>
      </c>
      <c r="F5985" s="683">
        <v>41775</v>
      </c>
      <c r="G5985" s="684">
        <v>0.44444444444444442</v>
      </c>
      <c r="H5985" s="643">
        <f t="shared" si="195"/>
        <v>3.6805555555555536E-2</v>
      </c>
      <c r="I5985" s="596">
        <v>25</v>
      </c>
      <c r="J5985" s="596" t="s">
        <v>2445</v>
      </c>
      <c r="K5985" s="596" t="s">
        <v>133</v>
      </c>
      <c r="L5985" s="596" t="s">
        <v>127</v>
      </c>
      <c r="M5985" s="596" t="s">
        <v>7280</v>
      </c>
      <c r="N5985" s="596" t="s">
        <v>103</v>
      </c>
      <c r="O5985" s="596" t="s">
        <v>66</v>
      </c>
      <c r="P5985" s="596" t="s">
        <v>7280</v>
      </c>
      <c r="Q5985" s="685" t="s">
        <v>7281</v>
      </c>
      <c r="R5985" s="640">
        <v>6.43</v>
      </c>
      <c r="S5985" s="640">
        <v>3.69</v>
      </c>
      <c r="T5985" s="638">
        <f t="shared" si="196"/>
        <v>10.119999999999999</v>
      </c>
      <c r="U5985" s="596" t="s">
        <v>183</v>
      </c>
      <c r="V5985" s="671" t="s">
        <v>183</v>
      </c>
      <c r="W5985" s="671" t="s">
        <v>183</v>
      </c>
      <c r="X5985" s="671" t="s">
        <v>183</v>
      </c>
      <c r="Y5985" s="671" t="s">
        <v>183</v>
      </c>
      <c r="Z5985" s="671" t="s">
        <v>183</v>
      </c>
      <c r="AA5985" s="671" t="s">
        <v>183</v>
      </c>
      <c r="AB5985" s="671" t="s">
        <v>183</v>
      </c>
      <c r="AC5985" s="671" t="s">
        <v>183</v>
      </c>
      <c r="AD5985" s="596" t="s">
        <v>58</v>
      </c>
      <c r="AE5985" s="671" t="s">
        <v>183</v>
      </c>
      <c r="AF5985" s="671" t="s">
        <v>183</v>
      </c>
      <c r="AG5985" s="1464" t="s">
        <v>2254</v>
      </c>
      <c r="AH5985" s="3"/>
      <c r="AI5985" s="3" t="s">
        <v>387</v>
      </c>
      <c r="AJ5985" s="3"/>
    </row>
    <row r="5986" spans="1:36" s="24" customFormat="1" ht="63" hidden="1" x14ac:dyDescent="0.2">
      <c r="A5986" s="596" t="s">
        <v>3297</v>
      </c>
      <c r="B5986" s="596" t="s">
        <v>118</v>
      </c>
      <c r="C5986" s="596" t="s">
        <v>350</v>
      </c>
      <c r="D5986" s="683">
        <v>41775</v>
      </c>
      <c r="E5986" s="684">
        <v>0.48333333333333334</v>
      </c>
      <c r="F5986" s="683">
        <v>41775</v>
      </c>
      <c r="G5986" s="684">
        <v>0.60347222222222219</v>
      </c>
      <c r="H5986" s="643">
        <f t="shared" si="195"/>
        <v>0.12013888888888885</v>
      </c>
      <c r="I5986" s="596">
        <v>1</v>
      </c>
      <c r="J5986" s="671" t="s">
        <v>183</v>
      </c>
      <c r="K5986" s="671" t="s">
        <v>183</v>
      </c>
      <c r="L5986" s="596" t="s">
        <v>126</v>
      </c>
      <c r="M5986" s="596" t="s">
        <v>7282</v>
      </c>
      <c r="N5986" s="596">
        <v>0.4</v>
      </c>
      <c r="O5986" s="596" t="s">
        <v>72</v>
      </c>
      <c r="P5986" s="596" t="s">
        <v>7283</v>
      </c>
      <c r="Q5986" s="685" t="s">
        <v>7284</v>
      </c>
      <c r="R5986" s="640">
        <v>1.03</v>
      </c>
      <c r="S5986" s="640">
        <v>0.4</v>
      </c>
      <c r="T5986" s="638">
        <f t="shared" si="196"/>
        <v>1.4300000000000002</v>
      </c>
      <c r="U5986" s="596" t="s">
        <v>183</v>
      </c>
      <c r="V5986" s="671" t="s">
        <v>183</v>
      </c>
      <c r="W5986" s="671" t="s">
        <v>183</v>
      </c>
      <c r="X5986" s="671" t="s">
        <v>183</v>
      </c>
      <c r="Y5986" s="671" t="s">
        <v>183</v>
      </c>
      <c r="Z5986" s="671" t="s">
        <v>183</v>
      </c>
      <c r="AA5986" s="671" t="s">
        <v>183</v>
      </c>
      <c r="AB5986" s="671" t="s">
        <v>183</v>
      </c>
      <c r="AC5986" s="671" t="s">
        <v>183</v>
      </c>
      <c r="AD5986" s="671" t="s">
        <v>61</v>
      </c>
      <c r="AE5986" s="671" t="s">
        <v>183</v>
      </c>
      <c r="AF5986" s="671" t="s">
        <v>183</v>
      </c>
      <c r="AG5986" s="685" t="s">
        <v>4528</v>
      </c>
      <c r="AH5986" s="3" t="s">
        <v>388</v>
      </c>
      <c r="AI5986" s="3"/>
      <c r="AJ5986" s="3"/>
    </row>
    <row r="5987" spans="1:36" s="24" customFormat="1" ht="63" hidden="1" x14ac:dyDescent="0.2">
      <c r="A5987" s="596" t="s">
        <v>3297</v>
      </c>
      <c r="B5987" s="596" t="s">
        <v>118</v>
      </c>
      <c r="C5987" s="596" t="s">
        <v>350</v>
      </c>
      <c r="D5987" s="683">
        <v>41775</v>
      </c>
      <c r="E5987" s="684">
        <v>0.64166666666666672</v>
      </c>
      <c r="F5987" s="683">
        <v>41775</v>
      </c>
      <c r="G5987" s="684">
        <v>0.68888888888888899</v>
      </c>
      <c r="H5987" s="643">
        <f t="shared" si="195"/>
        <v>4.7222222222222276E-2</v>
      </c>
      <c r="I5987" s="596">
        <v>4</v>
      </c>
      <c r="J5987" s="671" t="s">
        <v>183</v>
      </c>
      <c r="K5987" s="671" t="s">
        <v>183</v>
      </c>
      <c r="L5987" s="596" t="s">
        <v>126</v>
      </c>
      <c r="M5987" s="596" t="s">
        <v>7285</v>
      </c>
      <c r="N5987" s="596">
        <v>0.4</v>
      </c>
      <c r="O5987" s="596" t="s">
        <v>72</v>
      </c>
      <c r="P5987" s="596" t="s">
        <v>7286</v>
      </c>
      <c r="Q5987" s="685" t="s">
        <v>7287</v>
      </c>
      <c r="R5987" s="640">
        <v>0.8</v>
      </c>
      <c r="S5987" s="640">
        <v>0.7</v>
      </c>
      <c r="T5987" s="638">
        <f t="shared" si="196"/>
        <v>1.5</v>
      </c>
      <c r="U5987" s="596" t="s">
        <v>183</v>
      </c>
      <c r="V5987" s="671" t="s">
        <v>183</v>
      </c>
      <c r="W5987" s="671" t="s">
        <v>183</v>
      </c>
      <c r="X5987" s="671" t="s">
        <v>183</v>
      </c>
      <c r="Y5987" s="671" t="s">
        <v>183</v>
      </c>
      <c r="Z5987" s="671" t="s">
        <v>183</v>
      </c>
      <c r="AA5987" s="671" t="s">
        <v>183</v>
      </c>
      <c r="AB5987" s="671" t="s">
        <v>183</v>
      </c>
      <c r="AC5987" s="671" t="s">
        <v>183</v>
      </c>
      <c r="AD5987" s="671" t="s">
        <v>61</v>
      </c>
      <c r="AE5987" s="671" t="s">
        <v>183</v>
      </c>
      <c r="AF5987" s="671" t="s">
        <v>183</v>
      </c>
      <c r="AG5987" s="685" t="s">
        <v>4528</v>
      </c>
      <c r="AH5987" s="3" t="s">
        <v>388</v>
      </c>
      <c r="AI5987" s="3"/>
      <c r="AJ5987" s="3"/>
    </row>
    <row r="5988" spans="1:36" s="24" customFormat="1" ht="63" hidden="1" x14ac:dyDescent="0.25">
      <c r="A5988" s="596" t="s">
        <v>3297</v>
      </c>
      <c r="B5988" s="596" t="s">
        <v>118</v>
      </c>
      <c r="C5988" s="596" t="s">
        <v>337</v>
      </c>
      <c r="D5988" s="683">
        <v>41776</v>
      </c>
      <c r="E5988" s="643">
        <v>0.27777777777777779</v>
      </c>
      <c r="F5988" s="683">
        <v>41776</v>
      </c>
      <c r="G5988" s="643">
        <v>0.27777777777777779</v>
      </c>
      <c r="H5988" s="684">
        <f t="shared" si="195"/>
        <v>0</v>
      </c>
      <c r="I5988" s="596">
        <v>42</v>
      </c>
      <c r="J5988" s="596" t="s">
        <v>338</v>
      </c>
      <c r="K5988" s="596" t="s">
        <v>132</v>
      </c>
      <c r="L5988" s="596" t="s">
        <v>128</v>
      </c>
      <c r="M5988" s="596" t="s">
        <v>2467</v>
      </c>
      <c r="N5988" s="596" t="s">
        <v>103</v>
      </c>
      <c r="O5988" s="596" t="s">
        <v>66</v>
      </c>
      <c r="P5988" s="596" t="s">
        <v>2467</v>
      </c>
      <c r="Q5988" s="685" t="s">
        <v>7288</v>
      </c>
      <c r="R5988" s="640">
        <v>1.7</v>
      </c>
      <c r="S5988" s="640">
        <v>1.2</v>
      </c>
      <c r="T5988" s="638">
        <f t="shared" si="196"/>
        <v>2.9</v>
      </c>
      <c r="U5988" s="596"/>
      <c r="V5988" s="596"/>
      <c r="W5988" s="596"/>
      <c r="X5988" s="596"/>
      <c r="Y5988" s="596"/>
      <c r="Z5988" s="596"/>
      <c r="AA5988" s="596"/>
      <c r="AB5988" s="596"/>
      <c r="AC5988" s="596"/>
      <c r="AD5988" s="596" t="s">
        <v>57</v>
      </c>
      <c r="AE5988" s="596"/>
      <c r="AF5988" s="596"/>
      <c r="AG5988" s="1464"/>
      <c r="AH5988" s="3"/>
      <c r="AI5988" s="3"/>
      <c r="AJ5988" s="3"/>
    </row>
    <row r="5989" spans="1:36" s="24" customFormat="1" ht="141.75" hidden="1" x14ac:dyDescent="0.2">
      <c r="A5989" s="596" t="s">
        <v>3297</v>
      </c>
      <c r="B5989" s="596" t="s">
        <v>118</v>
      </c>
      <c r="C5989" s="596" t="s">
        <v>337</v>
      </c>
      <c r="D5989" s="683">
        <v>41776</v>
      </c>
      <c r="E5989" s="643">
        <v>0.76944444444444438</v>
      </c>
      <c r="F5989" s="683">
        <v>41776</v>
      </c>
      <c r="G5989" s="643">
        <v>0.76944444444444438</v>
      </c>
      <c r="H5989" s="684">
        <f t="shared" si="195"/>
        <v>0</v>
      </c>
      <c r="I5989" s="596">
        <v>22</v>
      </c>
      <c r="J5989" s="596" t="s">
        <v>338</v>
      </c>
      <c r="K5989" s="596" t="s">
        <v>132</v>
      </c>
      <c r="L5989" s="596" t="s">
        <v>128</v>
      </c>
      <c r="M5989" s="596" t="s">
        <v>2472</v>
      </c>
      <c r="N5989" s="596" t="s">
        <v>103</v>
      </c>
      <c r="O5989" s="596" t="s">
        <v>66</v>
      </c>
      <c r="P5989" s="596" t="s">
        <v>2472</v>
      </c>
      <c r="Q5989" s="685" t="s">
        <v>7289</v>
      </c>
      <c r="R5989" s="640">
        <v>0.9</v>
      </c>
      <c r="S5989" s="640">
        <v>1.5</v>
      </c>
      <c r="T5989" s="638">
        <f t="shared" si="196"/>
        <v>2.4</v>
      </c>
      <c r="U5989" s="596" t="s">
        <v>82</v>
      </c>
      <c r="V5989" s="596" t="s">
        <v>6593</v>
      </c>
      <c r="W5989" s="596" t="s">
        <v>183</v>
      </c>
      <c r="X5989" s="596" t="s">
        <v>183</v>
      </c>
      <c r="Y5989" s="596" t="s">
        <v>6594</v>
      </c>
      <c r="Z5989" s="596">
        <v>0</v>
      </c>
      <c r="AA5989" s="596" t="s">
        <v>6512</v>
      </c>
      <c r="AB5989" s="596">
        <v>8</v>
      </c>
      <c r="AC5989" s="596" t="s">
        <v>6498</v>
      </c>
      <c r="AD5989" s="596" t="s">
        <v>41</v>
      </c>
      <c r="AE5989" s="596"/>
      <c r="AF5989" s="596"/>
      <c r="AG5989" s="632" t="s">
        <v>7290</v>
      </c>
      <c r="AH5989" s="3"/>
      <c r="AI5989" s="3"/>
      <c r="AJ5989" s="3"/>
    </row>
    <row r="5990" spans="1:36" s="24" customFormat="1" ht="47.25" hidden="1" x14ac:dyDescent="0.2">
      <c r="A5990" s="596" t="s">
        <v>3297</v>
      </c>
      <c r="B5990" s="596" t="s">
        <v>118</v>
      </c>
      <c r="C5990" s="596" t="s">
        <v>332</v>
      </c>
      <c r="D5990" s="683">
        <v>41777</v>
      </c>
      <c r="E5990" s="684">
        <v>0.28888888888888892</v>
      </c>
      <c r="F5990" s="683">
        <v>41777</v>
      </c>
      <c r="G5990" s="684">
        <v>0.29097222222222224</v>
      </c>
      <c r="H5990" s="643">
        <f t="shared" si="195"/>
        <v>2.0833333333333259E-3</v>
      </c>
      <c r="I5990" s="596">
        <v>1</v>
      </c>
      <c r="J5990" s="671" t="s">
        <v>183</v>
      </c>
      <c r="K5990" s="671" t="s">
        <v>183</v>
      </c>
      <c r="L5990" s="596" t="s">
        <v>125</v>
      </c>
      <c r="M5990" s="596" t="s">
        <v>7291</v>
      </c>
      <c r="N5990" s="596">
        <v>0.4</v>
      </c>
      <c r="O5990" s="596" t="s">
        <v>71</v>
      </c>
      <c r="P5990" s="596" t="s">
        <v>71</v>
      </c>
      <c r="Q5990" s="685" t="s">
        <v>1078</v>
      </c>
      <c r="R5990" s="640">
        <v>0.1</v>
      </c>
      <c r="S5990" s="640"/>
      <c r="T5990" s="638">
        <f t="shared" si="196"/>
        <v>0.1</v>
      </c>
      <c r="U5990" s="596" t="s">
        <v>88</v>
      </c>
      <c r="V5990" s="671" t="s">
        <v>183</v>
      </c>
      <c r="W5990" s="671" t="s">
        <v>183</v>
      </c>
      <c r="X5990" s="671" t="s">
        <v>183</v>
      </c>
      <c r="Y5990" s="671" t="s">
        <v>183</v>
      </c>
      <c r="Z5990" s="671" t="s">
        <v>183</v>
      </c>
      <c r="AA5990" s="671" t="s">
        <v>183</v>
      </c>
      <c r="AB5990" s="671" t="s">
        <v>183</v>
      </c>
      <c r="AC5990" s="671" t="s">
        <v>183</v>
      </c>
      <c r="AD5990" s="671" t="s">
        <v>55</v>
      </c>
      <c r="AE5990" s="671" t="s">
        <v>183</v>
      </c>
      <c r="AF5990" s="671" t="s">
        <v>183</v>
      </c>
      <c r="AG5990" s="685"/>
      <c r="AH5990" s="3"/>
      <c r="AI5990" s="3"/>
      <c r="AJ5990" s="3"/>
    </row>
    <row r="5991" spans="1:36" s="24" customFormat="1" ht="63" hidden="1" x14ac:dyDescent="0.2">
      <c r="A5991" s="596" t="s">
        <v>3297</v>
      </c>
      <c r="B5991" s="596" t="s">
        <v>118</v>
      </c>
      <c r="C5991" s="596" t="s">
        <v>337</v>
      </c>
      <c r="D5991" s="683">
        <v>41777</v>
      </c>
      <c r="E5991" s="684">
        <v>0.25</v>
      </c>
      <c r="F5991" s="683">
        <v>41777</v>
      </c>
      <c r="G5991" s="684">
        <v>0.35833333333333334</v>
      </c>
      <c r="H5991" s="643">
        <f t="shared" si="195"/>
        <v>0.10833333333333334</v>
      </c>
      <c r="I5991" s="596">
        <v>1</v>
      </c>
      <c r="J5991" s="671" t="s">
        <v>183</v>
      </c>
      <c r="K5991" s="671" t="s">
        <v>183</v>
      </c>
      <c r="L5991" s="596" t="s">
        <v>126</v>
      </c>
      <c r="M5991" s="596" t="s">
        <v>7292</v>
      </c>
      <c r="N5991" s="596">
        <v>0.4</v>
      </c>
      <c r="O5991" s="596" t="s">
        <v>72</v>
      </c>
      <c r="P5991" s="596" t="s">
        <v>7293</v>
      </c>
      <c r="Q5991" s="685" t="s">
        <v>7294</v>
      </c>
      <c r="R5991" s="640">
        <v>0.7</v>
      </c>
      <c r="S5991" s="640">
        <v>0.6</v>
      </c>
      <c r="T5991" s="638">
        <f t="shared" si="196"/>
        <v>1.2999999999999998</v>
      </c>
      <c r="U5991" s="596" t="s">
        <v>183</v>
      </c>
      <c r="V5991" s="671" t="s">
        <v>183</v>
      </c>
      <c r="W5991" s="671" t="s">
        <v>183</v>
      </c>
      <c r="X5991" s="671" t="s">
        <v>183</v>
      </c>
      <c r="Y5991" s="671" t="s">
        <v>183</v>
      </c>
      <c r="Z5991" s="671" t="s">
        <v>183</v>
      </c>
      <c r="AA5991" s="671" t="s">
        <v>183</v>
      </c>
      <c r="AB5991" s="671" t="s">
        <v>183</v>
      </c>
      <c r="AC5991" s="671" t="s">
        <v>183</v>
      </c>
      <c r="AD5991" s="671" t="s">
        <v>61</v>
      </c>
      <c r="AE5991" s="671" t="s">
        <v>183</v>
      </c>
      <c r="AF5991" s="671" t="s">
        <v>183</v>
      </c>
      <c r="AG5991" s="685" t="s">
        <v>4528</v>
      </c>
      <c r="AH5991" s="3" t="s">
        <v>388</v>
      </c>
      <c r="AI5991" s="3"/>
      <c r="AJ5991" s="3"/>
    </row>
    <row r="5992" spans="1:36" s="24" customFormat="1" ht="63" hidden="1" x14ac:dyDescent="0.2">
      <c r="A5992" s="595" t="s">
        <v>3297</v>
      </c>
      <c r="B5992" s="593" t="s">
        <v>118</v>
      </c>
      <c r="C5992" s="593" t="s">
        <v>337</v>
      </c>
      <c r="D5992" s="630">
        <v>41780</v>
      </c>
      <c r="E5992" s="635">
        <v>0.98055555555555562</v>
      </c>
      <c r="F5992" s="630">
        <v>41780</v>
      </c>
      <c r="G5992" s="635">
        <v>3.2638888888888891E-2</v>
      </c>
      <c r="H5992" s="635">
        <v>5.2083333333333336E-2</v>
      </c>
      <c r="I5992" s="593">
        <v>4</v>
      </c>
      <c r="J5992" s="593" t="s">
        <v>183</v>
      </c>
      <c r="K5992" s="593" t="s">
        <v>183</v>
      </c>
      <c r="L5992" s="727" t="s">
        <v>126</v>
      </c>
      <c r="M5992" s="593" t="s">
        <v>3912</v>
      </c>
      <c r="N5992" s="593">
        <v>0.4</v>
      </c>
      <c r="O5992" s="593" t="s">
        <v>72</v>
      </c>
      <c r="P5992" s="593" t="s">
        <v>3913</v>
      </c>
      <c r="Q5992" s="685" t="s">
        <v>6646</v>
      </c>
      <c r="R5992" s="668">
        <v>2.8</v>
      </c>
      <c r="S5992" s="668">
        <v>2</v>
      </c>
      <c r="T5992" s="638">
        <f t="shared" si="196"/>
        <v>4.8</v>
      </c>
      <c r="U5992" s="639" t="s">
        <v>183</v>
      </c>
      <c r="V5992" s="678" t="s">
        <v>183</v>
      </c>
      <c r="W5992" s="678" t="s">
        <v>183</v>
      </c>
      <c r="X5992" s="678" t="s">
        <v>183</v>
      </c>
      <c r="Y5992" s="678" t="s">
        <v>183</v>
      </c>
      <c r="Z5992" s="678" t="s">
        <v>183</v>
      </c>
      <c r="AA5992" s="678" t="s">
        <v>183</v>
      </c>
      <c r="AB5992" s="678" t="s">
        <v>183</v>
      </c>
      <c r="AC5992" s="678" t="s">
        <v>183</v>
      </c>
      <c r="AD5992" s="593" t="s">
        <v>61</v>
      </c>
      <c r="AE5992" s="678" t="s">
        <v>183</v>
      </c>
      <c r="AF5992" s="678" t="s">
        <v>183</v>
      </c>
      <c r="AG5992" s="634" t="s">
        <v>4528</v>
      </c>
      <c r="AH5992" s="22" t="s">
        <v>388</v>
      </c>
      <c r="AI5992" s="22"/>
      <c r="AJ5992" s="22"/>
    </row>
    <row r="5993" spans="1:36" s="24" customFormat="1" ht="63" hidden="1" x14ac:dyDescent="0.2">
      <c r="A5993" s="595" t="s">
        <v>3297</v>
      </c>
      <c r="B5993" s="596" t="s">
        <v>118</v>
      </c>
      <c r="C5993" s="596" t="s">
        <v>337</v>
      </c>
      <c r="D5993" s="630">
        <v>41783</v>
      </c>
      <c r="E5993" s="684">
        <v>0.27499999999999997</v>
      </c>
      <c r="F5993" s="630">
        <v>41783</v>
      </c>
      <c r="G5993" s="684">
        <v>0.29722222222222222</v>
      </c>
      <c r="H5993" s="684">
        <f t="shared" ref="H5993:H6000" si="197">G5993-E5993</f>
        <v>2.2222222222222254E-2</v>
      </c>
      <c r="I5993" s="596">
        <v>1</v>
      </c>
      <c r="J5993" s="671" t="s">
        <v>183</v>
      </c>
      <c r="K5993" s="671" t="s">
        <v>183</v>
      </c>
      <c r="L5993" s="596" t="s">
        <v>126</v>
      </c>
      <c r="M5993" s="596" t="s">
        <v>3985</v>
      </c>
      <c r="N5993" s="596">
        <v>0.4</v>
      </c>
      <c r="O5993" s="596" t="s">
        <v>72</v>
      </c>
      <c r="P5993" s="596" t="s">
        <v>3986</v>
      </c>
      <c r="Q5993" s="634" t="s">
        <v>3987</v>
      </c>
      <c r="R5993" s="640">
        <v>0.75</v>
      </c>
      <c r="S5993" s="640">
        <v>0.1</v>
      </c>
      <c r="T5993" s="638">
        <f t="shared" si="196"/>
        <v>0.85</v>
      </c>
      <c r="U5993" s="639" t="s">
        <v>183</v>
      </c>
      <c r="V5993" s="678" t="s">
        <v>183</v>
      </c>
      <c r="W5993" s="678" t="s">
        <v>183</v>
      </c>
      <c r="X5993" s="678" t="s">
        <v>183</v>
      </c>
      <c r="Y5993" s="678" t="s">
        <v>183</v>
      </c>
      <c r="Z5993" s="678" t="s">
        <v>183</v>
      </c>
      <c r="AA5993" s="678" t="s">
        <v>183</v>
      </c>
      <c r="AB5993" s="678" t="s">
        <v>183</v>
      </c>
      <c r="AC5993" s="678" t="s">
        <v>183</v>
      </c>
      <c r="AD5993" s="593" t="s">
        <v>61</v>
      </c>
      <c r="AE5993" s="678" t="s">
        <v>183</v>
      </c>
      <c r="AF5993" s="678" t="s">
        <v>183</v>
      </c>
      <c r="AG5993" s="634" t="s">
        <v>4528</v>
      </c>
      <c r="AH5993" s="22" t="s">
        <v>388</v>
      </c>
      <c r="AI5993" s="22"/>
      <c r="AJ5993" s="22"/>
    </row>
    <row r="5994" spans="1:36" s="24" customFormat="1" ht="31.5" hidden="1" x14ac:dyDescent="0.2">
      <c r="A5994" s="595" t="s">
        <v>3297</v>
      </c>
      <c r="B5994" s="596" t="s">
        <v>118</v>
      </c>
      <c r="C5994" s="596" t="s">
        <v>337</v>
      </c>
      <c r="D5994" s="630">
        <v>41784</v>
      </c>
      <c r="E5994" s="684">
        <v>0.21944444444444444</v>
      </c>
      <c r="F5994" s="630">
        <v>41784</v>
      </c>
      <c r="G5994" s="684">
        <v>0.21944444444444444</v>
      </c>
      <c r="H5994" s="684">
        <f t="shared" si="197"/>
        <v>0</v>
      </c>
      <c r="I5994" s="596">
        <v>6</v>
      </c>
      <c r="J5994" s="671" t="s">
        <v>183</v>
      </c>
      <c r="K5994" s="671" t="s">
        <v>183</v>
      </c>
      <c r="L5994" s="596" t="s">
        <v>126</v>
      </c>
      <c r="M5994" s="596" t="s">
        <v>3988</v>
      </c>
      <c r="N5994" s="596">
        <v>0.4</v>
      </c>
      <c r="O5994" s="596" t="s">
        <v>72</v>
      </c>
      <c r="P5994" s="596" t="s">
        <v>3988</v>
      </c>
      <c r="Q5994" s="634" t="s">
        <v>3989</v>
      </c>
      <c r="R5994" s="640">
        <v>0.3</v>
      </c>
      <c r="S5994" s="640">
        <v>9.4</v>
      </c>
      <c r="T5994" s="638">
        <f t="shared" si="196"/>
        <v>9.7000000000000011</v>
      </c>
      <c r="U5994" s="593" t="s">
        <v>76</v>
      </c>
      <c r="V5994" s="678" t="s">
        <v>183</v>
      </c>
      <c r="W5994" s="678" t="s">
        <v>183</v>
      </c>
      <c r="X5994" s="678" t="s">
        <v>183</v>
      </c>
      <c r="Y5994" s="678" t="s">
        <v>183</v>
      </c>
      <c r="Z5994" s="678" t="s">
        <v>183</v>
      </c>
      <c r="AA5994" s="678" t="s">
        <v>183</v>
      </c>
      <c r="AB5994" s="678" t="s">
        <v>183</v>
      </c>
      <c r="AC5994" s="678" t="s">
        <v>183</v>
      </c>
      <c r="AD5994" s="593" t="s">
        <v>61</v>
      </c>
      <c r="AE5994" s="678" t="s">
        <v>183</v>
      </c>
      <c r="AF5994" s="678" t="s">
        <v>183</v>
      </c>
      <c r="AG5994" s="634"/>
      <c r="AH5994" s="22" t="s">
        <v>388</v>
      </c>
      <c r="AI5994" s="22"/>
      <c r="AJ5994" s="22"/>
    </row>
    <row r="5995" spans="1:36" s="24" customFormat="1" ht="126" hidden="1" x14ac:dyDescent="0.25">
      <c r="A5995" s="595" t="s">
        <v>3297</v>
      </c>
      <c r="B5995" s="596" t="s">
        <v>118</v>
      </c>
      <c r="C5995" s="596" t="s">
        <v>337</v>
      </c>
      <c r="D5995" s="630">
        <v>41784</v>
      </c>
      <c r="E5995" s="643">
        <v>0.30972222222222223</v>
      </c>
      <c r="F5995" s="630">
        <v>41784</v>
      </c>
      <c r="G5995" s="643">
        <v>0.42638888888888887</v>
      </c>
      <c r="H5995" s="684">
        <f t="shared" si="197"/>
        <v>0.11666666666666664</v>
      </c>
      <c r="I5995" s="596">
        <v>2</v>
      </c>
      <c r="J5995" s="596" t="s">
        <v>178</v>
      </c>
      <c r="K5995" s="671" t="s">
        <v>3990</v>
      </c>
      <c r="L5995" s="596" t="s">
        <v>127</v>
      </c>
      <c r="M5995" s="596" t="s">
        <v>3991</v>
      </c>
      <c r="N5995" s="596" t="s">
        <v>103</v>
      </c>
      <c r="O5995" s="596" t="s">
        <v>66</v>
      </c>
      <c r="P5995" s="596" t="s">
        <v>3992</v>
      </c>
      <c r="Q5995" s="634" t="s">
        <v>3993</v>
      </c>
      <c r="R5995" s="640">
        <v>1.1000000000000001</v>
      </c>
      <c r="S5995" s="640">
        <v>1.3</v>
      </c>
      <c r="T5995" s="638">
        <f t="shared" si="196"/>
        <v>2.4000000000000004</v>
      </c>
      <c r="U5995" s="639" t="s">
        <v>183</v>
      </c>
      <c r="V5995" s="678" t="s">
        <v>183</v>
      </c>
      <c r="W5995" s="678" t="s">
        <v>183</v>
      </c>
      <c r="X5995" s="678" t="s">
        <v>183</v>
      </c>
      <c r="Y5995" s="678" t="s">
        <v>183</v>
      </c>
      <c r="Z5995" s="678" t="s">
        <v>183</v>
      </c>
      <c r="AA5995" s="678" t="s">
        <v>183</v>
      </c>
      <c r="AB5995" s="678" t="s">
        <v>183</v>
      </c>
      <c r="AC5995" s="678" t="s">
        <v>183</v>
      </c>
      <c r="AD5995" s="742" t="s">
        <v>57</v>
      </c>
      <c r="AE5995" s="678" t="s">
        <v>183</v>
      </c>
      <c r="AF5995" s="678" t="s">
        <v>183</v>
      </c>
      <c r="AG5995" s="1456" t="s">
        <v>2254</v>
      </c>
      <c r="AH5995" s="22"/>
      <c r="AI5995" s="22" t="s">
        <v>387</v>
      </c>
      <c r="AJ5995" s="22"/>
    </row>
    <row r="5996" spans="1:36" s="24" customFormat="1" ht="63" hidden="1" x14ac:dyDescent="0.2">
      <c r="A5996" s="595" t="s">
        <v>3297</v>
      </c>
      <c r="B5996" s="596" t="s">
        <v>118</v>
      </c>
      <c r="C5996" s="596" t="s">
        <v>337</v>
      </c>
      <c r="D5996" s="630">
        <v>41784</v>
      </c>
      <c r="E5996" s="643">
        <v>0.4909722222222222</v>
      </c>
      <c r="F5996" s="630">
        <v>41784</v>
      </c>
      <c r="G5996" s="643">
        <v>0.57638888888888895</v>
      </c>
      <c r="H5996" s="684">
        <f t="shared" si="197"/>
        <v>8.5416666666666752E-2</v>
      </c>
      <c r="I5996" s="596">
        <v>3</v>
      </c>
      <c r="J5996" s="671" t="s">
        <v>183</v>
      </c>
      <c r="K5996" s="671" t="s">
        <v>183</v>
      </c>
      <c r="L5996" s="596" t="s">
        <v>130</v>
      </c>
      <c r="M5996" s="596" t="s">
        <v>3994</v>
      </c>
      <c r="N5996" s="596" t="s">
        <v>103</v>
      </c>
      <c r="O5996" s="596" t="s">
        <v>66</v>
      </c>
      <c r="P5996" s="596" t="s">
        <v>3995</v>
      </c>
      <c r="Q5996" s="634" t="s">
        <v>3996</v>
      </c>
      <c r="R5996" s="640">
        <v>2.5</v>
      </c>
      <c r="S5996" s="640">
        <v>1.1000000000000001</v>
      </c>
      <c r="T5996" s="638">
        <f t="shared" si="196"/>
        <v>3.6</v>
      </c>
      <c r="U5996" s="593" t="s">
        <v>84</v>
      </c>
      <c r="V5996" s="639"/>
      <c r="W5996" s="689" t="s">
        <v>2208</v>
      </c>
      <c r="X5996" s="678" t="s">
        <v>183</v>
      </c>
      <c r="Y5996" s="639"/>
      <c r="Z5996" s="639"/>
      <c r="AA5996" s="639"/>
      <c r="AB5996" s="639"/>
      <c r="AC5996" s="639"/>
      <c r="AD5996" s="618" t="s">
        <v>61</v>
      </c>
      <c r="AE5996" s="593"/>
      <c r="AF5996" s="593"/>
      <c r="AG5996" s="598"/>
      <c r="AH5996" s="22"/>
      <c r="AI5996" s="22"/>
      <c r="AJ5996" s="22"/>
    </row>
    <row r="5997" spans="1:36" s="24" customFormat="1" ht="31.5" hidden="1" x14ac:dyDescent="0.2">
      <c r="A5997" s="595" t="s">
        <v>3297</v>
      </c>
      <c r="B5997" s="596" t="s">
        <v>118</v>
      </c>
      <c r="C5997" s="596" t="s">
        <v>3997</v>
      </c>
      <c r="D5997" s="630">
        <v>41785</v>
      </c>
      <c r="E5997" s="684">
        <v>2.7777777777777776E-2</v>
      </c>
      <c r="F5997" s="630">
        <v>41785</v>
      </c>
      <c r="G5997" s="684">
        <v>3.0555555555555555E-2</v>
      </c>
      <c r="H5997" s="643">
        <f t="shared" si="197"/>
        <v>2.7777777777777783E-3</v>
      </c>
      <c r="I5997" s="596">
        <v>20</v>
      </c>
      <c r="J5997" s="671" t="s">
        <v>183</v>
      </c>
      <c r="K5997" s="671" t="s">
        <v>183</v>
      </c>
      <c r="L5997" s="596" t="s">
        <v>125</v>
      </c>
      <c r="M5997" s="596" t="s">
        <v>3998</v>
      </c>
      <c r="N5997" s="596">
        <v>0.4</v>
      </c>
      <c r="O5997" s="36" t="s">
        <v>69</v>
      </c>
      <c r="P5997" s="596" t="s">
        <v>3999</v>
      </c>
      <c r="Q5997" s="685" t="s">
        <v>4000</v>
      </c>
      <c r="R5997" s="640">
        <v>1.9</v>
      </c>
      <c r="S5997" s="640">
        <v>2.4</v>
      </c>
      <c r="T5997" s="640">
        <v>4.3</v>
      </c>
      <c r="U5997" s="596" t="s">
        <v>88</v>
      </c>
      <c r="V5997" s="593"/>
      <c r="W5997" s="593"/>
      <c r="X5997" s="593"/>
      <c r="Y5997" s="593"/>
      <c r="Z5997" s="593"/>
      <c r="AA5997" s="593"/>
      <c r="AB5997" s="593"/>
      <c r="AC5997" s="593"/>
      <c r="AD5997" s="612" t="s">
        <v>55</v>
      </c>
      <c r="AE5997" s="593"/>
      <c r="AF5997" s="593"/>
      <c r="AG5997" s="598"/>
      <c r="AH5997" s="22"/>
      <c r="AI5997" s="22"/>
      <c r="AJ5997" s="22"/>
    </row>
    <row r="5998" spans="1:36" s="24" customFormat="1" ht="47.25" hidden="1" x14ac:dyDescent="0.2">
      <c r="A5998" s="595" t="s">
        <v>3297</v>
      </c>
      <c r="B5998" s="593" t="s">
        <v>118</v>
      </c>
      <c r="C5998" s="593" t="s">
        <v>337</v>
      </c>
      <c r="D5998" s="630">
        <v>41786</v>
      </c>
      <c r="E5998" s="613">
        <v>0.29166666666666669</v>
      </c>
      <c r="F5998" s="630">
        <v>41786</v>
      </c>
      <c r="G5998" s="613">
        <v>0.46319444444444446</v>
      </c>
      <c r="H5998" s="613">
        <f t="shared" si="197"/>
        <v>0.17152777777777778</v>
      </c>
      <c r="I5998" s="593">
        <v>1</v>
      </c>
      <c r="J5998" s="639" t="s">
        <v>183</v>
      </c>
      <c r="K5998" s="639" t="s">
        <v>183</v>
      </c>
      <c r="L5998" s="593" t="s">
        <v>126</v>
      </c>
      <c r="M5998" s="593" t="s">
        <v>4091</v>
      </c>
      <c r="N5998" s="593">
        <v>0.4</v>
      </c>
      <c r="O5998" s="593" t="s">
        <v>72</v>
      </c>
      <c r="P5998" s="639" t="s">
        <v>4092</v>
      </c>
      <c r="Q5998" s="634" t="s">
        <v>4093</v>
      </c>
      <c r="R5998" s="638"/>
      <c r="S5998" s="638">
        <v>1.1000000000000001</v>
      </c>
      <c r="T5998" s="638">
        <v>1.1000000000000001</v>
      </c>
      <c r="U5998" s="596"/>
      <c r="V5998" s="593"/>
      <c r="W5998" s="593"/>
      <c r="X5998" s="593"/>
      <c r="Y5998" s="593"/>
      <c r="Z5998" s="593"/>
      <c r="AA5998" s="593"/>
      <c r="AB5998" s="593"/>
      <c r="AC5998" s="593"/>
      <c r="AD5998" s="593" t="s">
        <v>61</v>
      </c>
      <c r="AE5998" s="593"/>
      <c r="AF5998" s="593"/>
      <c r="AG5998" s="598"/>
      <c r="AH5998" s="22" t="s">
        <v>388</v>
      </c>
      <c r="AI5998" s="22"/>
      <c r="AJ5998" s="22"/>
    </row>
    <row r="5999" spans="1:36" s="24" customFormat="1" ht="63" hidden="1" x14ac:dyDescent="0.2">
      <c r="A5999" s="595" t="s">
        <v>3297</v>
      </c>
      <c r="B5999" s="593" t="s">
        <v>118</v>
      </c>
      <c r="C5999" s="593" t="s">
        <v>350</v>
      </c>
      <c r="D5999" s="630">
        <v>41787</v>
      </c>
      <c r="E5999" s="613">
        <v>0.93055555555555547</v>
      </c>
      <c r="F5999" s="630">
        <v>41787</v>
      </c>
      <c r="G5999" s="613">
        <v>0.9590277777777777</v>
      </c>
      <c r="H5999" s="613">
        <f t="shared" si="197"/>
        <v>2.8472222222222232E-2</v>
      </c>
      <c r="I5999" s="593">
        <v>1</v>
      </c>
      <c r="J5999" s="639" t="s">
        <v>183</v>
      </c>
      <c r="K5999" s="639" t="s">
        <v>183</v>
      </c>
      <c r="L5999" s="593" t="s">
        <v>126</v>
      </c>
      <c r="M5999" s="593" t="s">
        <v>4091</v>
      </c>
      <c r="N5999" s="593">
        <v>0.4</v>
      </c>
      <c r="O5999" s="593" t="s">
        <v>72</v>
      </c>
      <c r="P5999" s="639" t="s">
        <v>4092</v>
      </c>
      <c r="Q5999" s="634" t="s">
        <v>4094</v>
      </c>
      <c r="R5999" s="638"/>
      <c r="S5999" s="638">
        <v>0.2</v>
      </c>
      <c r="T5999" s="638">
        <v>0.2</v>
      </c>
      <c r="U5999" s="596"/>
      <c r="V5999" s="593"/>
      <c r="W5999" s="593"/>
      <c r="X5999" s="593"/>
      <c r="Y5999" s="593"/>
      <c r="Z5999" s="593"/>
      <c r="AA5999" s="593"/>
      <c r="AB5999" s="593"/>
      <c r="AC5999" s="593"/>
      <c r="AD5999" s="593" t="s">
        <v>61</v>
      </c>
      <c r="AE5999" s="593"/>
      <c r="AF5999" s="593"/>
      <c r="AG5999" s="598"/>
      <c r="AH5999" s="22" t="s">
        <v>388</v>
      </c>
      <c r="AI5999" s="22"/>
      <c r="AJ5999" s="22"/>
    </row>
    <row r="6000" spans="1:36" s="24" customFormat="1" ht="31.5" hidden="1" x14ac:dyDescent="0.2">
      <c r="A6000" s="595" t="s">
        <v>3297</v>
      </c>
      <c r="B6000" s="593" t="s">
        <v>118</v>
      </c>
      <c r="C6000" s="593" t="s">
        <v>337</v>
      </c>
      <c r="D6000" s="630">
        <v>41787</v>
      </c>
      <c r="E6000" s="613">
        <v>0.65347222222222223</v>
      </c>
      <c r="F6000" s="630">
        <v>41787</v>
      </c>
      <c r="G6000" s="635">
        <v>0.73541666666666661</v>
      </c>
      <c r="H6000" s="613">
        <f t="shared" si="197"/>
        <v>8.1944444444444375E-2</v>
      </c>
      <c r="I6000" s="678">
        <v>1</v>
      </c>
      <c r="J6000" s="678" t="s">
        <v>183</v>
      </c>
      <c r="K6000" s="678" t="s">
        <v>183</v>
      </c>
      <c r="L6000" s="593" t="s">
        <v>126</v>
      </c>
      <c r="M6000" s="593" t="s">
        <v>4095</v>
      </c>
      <c r="N6000" s="593">
        <v>0.4</v>
      </c>
      <c r="O6000" s="593" t="s">
        <v>72</v>
      </c>
      <c r="P6000" s="593" t="s">
        <v>4096</v>
      </c>
      <c r="Q6000" s="634" t="s">
        <v>4097</v>
      </c>
      <c r="R6000" s="638"/>
      <c r="S6000" s="638">
        <v>0.2</v>
      </c>
      <c r="T6000" s="638">
        <v>0.2</v>
      </c>
      <c r="U6000" s="596"/>
      <c r="V6000" s="593"/>
      <c r="W6000" s="593"/>
      <c r="X6000" s="593"/>
      <c r="Y6000" s="593"/>
      <c r="Z6000" s="593"/>
      <c r="AA6000" s="593"/>
      <c r="AB6000" s="593"/>
      <c r="AC6000" s="593"/>
      <c r="AD6000" s="593" t="s">
        <v>61</v>
      </c>
      <c r="AE6000" s="593"/>
      <c r="AF6000" s="593"/>
      <c r="AG6000" s="598"/>
      <c r="AH6000" s="22" t="s">
        <v>388</v>
      </c>
      <c r="AI6000" s="22"/>
      <c r="AJ6000" s="22"/>
    </row>
    <row r="6001" spans="1:36" s="24" customFormat="1" ht="31.5" hidden="1" x14ac:dyDescent="0.2">
      <c r="A6001" s="595" t="s">
        <v>3297</v>
      </c>
      <c r="B6001" s="593" t="s">
        <v>118</v>
      </c>
      <c r="C6001" s="593" t="s">
        <v>337</v>
      </c>
      <c r="D6001" s="630">
        <v>41788</v>
      </c>
      <c r="E6001" s="635">
        <v>0.86319444444444438</v>
      </c>
      <c r="F6001" s="630">
        <v>41788</v>
      </c>
      <c r="G6001" s="635">
        <v>0.125</v>
      </c>
      <c r="H6001" s="635">
        <v>0.26180555555555557</v>
      </c>
      <c r="I6001" s="593">
        <v>1</v>
      </c>
      <c r="J6001" s="593" t="s">
        <v>183</v>
      </c>
      <c r="K6001" s="593" t="s">
        <v>183</v>
      </c>
      <c r="L6001" s="593" t="s">
        <v>126</v>
      </c>
      <c r="M6001" s="593" t="s">
        <v>4098</v>
      </c>
      <c r="N6001" s="593">
        <v>0.4</v>
      </c>
      <c r="O6001" s="593" t="s">
        <v>72</v>
      </c>
      <c r="P6001" s="593" t="s">
        <v>4099</v>
      </c>
      <c r="Q6001" s="685" t="s">
        <v>4100</v>
      </c>
      <c r="R6001" s="597"/>
      <c r="S6001" s="597">
        <v>0.6</v>
      </c>
      <c r="T6001" s="597">
        <v>0.6</v>
      </c>
      <c r="U6001" s="593" t="s">
        <v>183</v>
      </c>
      <c r="V6001" s="593"/>
      <c r="W6001" s="593"/>
      <c r="X6001" s="593"/>
      <c r="Y6001" s="593"/>
      <c r="Z6001" s="593"/>
      <c r="AA6001" s="593"/>
      <c r="AB6001" s="593"/>
      <c r="AC6001" s="593"/>
      <c r="AD6001" s="593" t="s">
        <v>61</v>
      </c>
      <c r="AE6001" s="593"/>
      <c r="AF6001" s="593"/>
      <c r="AG6001" s="598"/>
      <c r="AH6001" s="22" t="s">
        <v>388</v>
      </c>
      <c r="AI6001" s="22"/>
      <c r="AJ6001" s="22"/>
    </row>
    <row r="6002" spans="1:36" s="24" customFormat="1" ht="31.5" hidden="1" x14ac:dyDescent="0.2">
      <c r="A6002" s="595" t="s">
        <v>3297</v>
      </c>
      <c r="B6002" s="593" t="s">
        <v>118</v>
      </c>
      <c r="C6002" s="593" t="s">
        <v>337</v>
      </c>
      <c r="D6002" s="630">
        <v>41788</v>
      </c>
      <c r="E6002" s="635">
        <v>0.87291666666666667</v>
      </c>
      <c r="F6002" s="630">
        <v>41788</v>
      </c>
      <c r="G6002" s="635">
        <v>0.87916666666666676</v>
      </c>
      <c r="H6002" s="635">
        <v>6.2499999999999995E-3</v>
      </c>
      <c r="I6002" s="593">
        <v>2</v>
      </c>
      <c r="J6002" s="593" t="s">
        <v>183</v>
      </c>
      <c r="K6002" s="593" t="s">
        <v>183</v>
      </c>
      <c r="L6002" s="632" t="s">
        <v>126</v>
      </c>
      <c r="M6002" s="593" t="s">
        <v>335</v>
      </c>
      <c r="N6002" s="593">
        <v>0.4</v>
      </c>
      <c r="O6002" s="593" t="s">
        <v>71</v>
      </c>
      <c r="P6002" s="593" t="s">
        <v>71</v>
      </c>
      <c r="Q6002" s="685" t="s">
        <v>1078</v>
      </c>
      <c r="R6002" s="597">
        <v>0.1</v>
      </c>
      <c r="S6002" s="597"/>
      <c r="T6002" s="597">
        <v>0.1</v>
      </c>
      <c r="U6002" s="593" t="s">
        <v>88</v>
      </c>
      <c r="V6002" s="593"/>
      <c r="W6002" s="593"/>
      <c r="X6002" s="593"/>
      <c r="Y6002" s="593"/>
      <c r="Z6002" s="593"/>
      <c r="AA6002" s="593"/>
      <c r="AB6002" s="593"/>
      <c r="AC6002" s="593"/>
      <c r="AD6002" s="593" t="s">
        <v>61</v>
      </c>
      <c r="AE6002" s="593"/>
      <c r="AF6002" s="593"/>
      <c r="AG6002" s="598"/>
      <c r="AH6002" s="22" t="s">
        <v>388</v>
      </c>
      <c r="AI6002" s="22"/>
      <c r="AJ6002" s="22"/>
    </row>
    <row r="6003" spans="1:36" s="24" customFormat="1" ht="40.5" hidden="1" x14ac:dyDescent="0.2">
      <c r="A6003" s="595" t="s">
        <v>3297</v>
      </c>
      <c r="B6003" s="593" t="s">
        <v>118</v>
      </c>
      <c r="C6003" s="593" t="s">
        <v>332</v>
      </c>
      <c r="D6003" s="630">
        <v>41789</v>
      </c>
      <c r="E6003" s="635">
        <v>0.3125</v>
      </c>
      <c r="F6003" s="630">
        <v>41789</v>
      </c>
      <c r="G6003" s="635">
        <v>0.40277777777777773</v>
      </c>
      <c r="H6003" s="613">
        <f>G6003-E6003</f>
        <v>9.0277777777777735E-2</v>
      </c>
      <c r="I6003" s="593">
        <v>2</v>
      </c>
      <c r="J6003" s="678" t="s">
        <v>183</v>
      </c>
      <c r="K6003" s="678" t="s">
        <v>183</v>
      </c>
      <c r="L6003" s="719" t="s">
        <v>126</v>
      </c>
      <c r="M6003" s="639" t="s">
        <v>4127</v>
      </c>
      <c r="N6003" s="593">
        <v>0.4</v>
      </c>
      <c r="O6003" s="593" t="s">
        <v>71</v>
      </c>
      <c r="P6003" s="639" t="s">
        <v>71</v>
      </c>
      <c r="Q6003" s="685" t="s">
        <v>3338</v>
      </c>
      <c r="R6003" s="668">
        <v>0.76</v>
      </c>
      <c r="S6003" s="668">
        <v>0.8</v>
      </c>
      <c r="T6003" s="668">
        <v>1.56</v>
      </c>
      <c r="U6003" s="593" t="s">
        <v>88</v>
      </c>
      <c r="V6003" s="593"/>
      <c r="W6003" s="593"/>
      <c r="X6003" s="593"/>
      <c r="Y6003" s="593"/>
      <c r="Z6003" s="593"/>
      <c r="AA6003" s="593"/>
      <c r="AB6003" s="593"/>
      <c r="AC6003" s="593"/>
      <c r="AD6003" s="593" t="s">
        <v>61</v>
      </c>
      <c r="AE6003" s="593"/>
      <c r="AF6003" s="593"/>
      <c r="AG6003" s="1931" t="s">
        <v>200</v>
      </c>
      <c r="AH6003" s="22" t="s">
        <v>388</v>
      </c>
      <c r="AI6003" s="22"/>
      <c r="AJ6003" s="22"/>
    </row>
    <row r="6004" spans="1:36" s="24" customFormat="1" hidden="1" x14ac:dyDescent="0.2">
      <c r="A6004" s="595" t="s">
        <v>3297</v>
      </c>
      <c r="B6004" s="593" t="s">
        <v>118</v>
      </c>
      <c r="C6004" s="593" t="s">
        <v>337</v>
      </c>
      <c r="D6004" s="630">
        <v>41790</v>
      </c>
      <c r="E6004" s="678" t="s">
        <v>183</v>
      </c>
      <c r="F6004" s="630" t="s">
        <v>183</v>
      </c>
      <c r="G6004" s="678" t="s">
        <v>183</v>
      </c>
      <c r="H6004" s="678" t="s">
        <v>183</v>
      </c>
      <c r="I6004" s="593" t="s">
        <v>183</v>
      </c>
      <c r="J6004" s="593" t="s">
        <v>183</v>
      </c>
      <c r="K6004" s="593" t="s">
        <v>183</v>
      </c>
      <c r="L6004" s="593" t="s">
        <v>183</v>
      </c>
      <c r="M6004" s="678" t="s">
        <v>183</v>
      </c>
      <c r="N6004" s="678" t="s">
        <v>183</v>
      </c>
      <c r="O6004" s="678"/>
      <c r="P6004" s="678" t="s">
        <v>183</v>
      </c>
      <c r="Q6004" s="634" t="s">
        <v>183</v>
      </c>
      <c r="R6004" s="678"/>
      <c r="S6004" s="678"/>
      <c r="T6004" s="678"/>
      <c r="U6004" s="678" t="s">
        <v>183</v>
      </c>
      <c r="V6004" s="593"/>
      <c r="W6004" s="593"/>
      <c r="X6004" s="593"/>
      <c r="Y6004" s="593"/>
      <c r="Z6004" s="593"/>
      <c r="AA6004" s="593"/>
      <c r="AB6004" s="593"/>
      <c r="AC6004" s="593"/>
      <c r="AD6004" s="593"/>
      <c r="AE6004" s="593"/>
      <c r="AF6004" s="593"/>
      <c r="AG6004" s="1457"/>
      <c r="AH6004" s="22"/>
      <c r="AI6004" s="22"/>
      <c r="AJ6004" s="22"/>
    </row>
    <row r="6005" spans="1:36" s="24" customFormat="1" hidden="1" x14ac:dyDescent="0.2">
      <c r="A6005" s="593" t="s">
        <v>4114</v>
      </c>
      <c r="B6005" s="593" t="s">
        <v>118</v>
      </c>
      <c r="C6005" s="593" t="s">
        <v>337</v>
      </c>
      <c r="D6005" s="630">
        <v>41791</v>
      </c>
      <c r="E6005" s="678" t="s">
        <v>183</v>
      </c>
      <c r="F6005" s="630" t="s">
        <v>183</v>
      </c>
      <c r="G6005" s="678" t="s">
        <v>183</v>
      </c>
      <c r="H6005" s="678" t="s">
        <v>183</v>
      </c>
      <c r="I6005" s="593" t="s">
        <v>183</v>
      </c>
      <c r="J6005" s="593" t="s">
        <v>183</v>
      </c>
      <c r="K6005" s="593" t="s">
        <v>183</v>
      </c>
      <c r="L6005" s="593" t="s">
        <v>183</v>
      </c>
      <c r="M6005" s="678" t="s">
        <v>183</v>
      </c>
      <c r="N6005" s="678" t="s">
        <v>183</v>
      </c>
      <c r="O6005" s="678"/>
      <c r="P6005" s="678" t="s">
        <v>183</v>
      </c>
      <c r="Q6005" s="634" t="s">
        <v>183</v>
      </c>
      <c r="R6005" s="678"/>
      <c r="S6005" s="678"/>
      <c r="T6005" s="678"/>
      <c r="U6005" s="678" t="s">
        <v>183</v>
      </c>
      <c r="V6005" s="593"/>
      <c r="W6005" s="593"/>
      <c r="X6005" s="593"/>
      <c r="Y6005" s="593"/>
      <c r="Z6005" s="593"/>
      <c r="AA6005" s="593"/>
      <c r="AB6005" s="593"/>
      <c r="AC6005" s="593"/>
      <c r="AD6005" s="593"/>
      <c r="AE6005" s="593"/>
      <c r="AF6005" s="593"/>
      <c r="AG6005" s="1457"/>
      <c r="AH6005" s="22"/>
      <c r="AI6005" s="22"/>
      <c r="AJ6005" s="22"/>
    </row>
    <row r="6006" spans="1:36" s="24" customFormat="1" ht="63" hidden="1" x14ac:dyDescent="0.2">
      <c r="A6006" s="593" t="s">
        <v>4114</v>
      </c>
      <c r="B6006" s="593" t="s">
        <v>118</v>
      </c>
      <c r="C6006" s="593" t="s">
        <v>337</v>
      </c>
      <c r="D6006" s="630">
        <v>41792</v>
      </c>
      <c r="E6006" s="613">
        <v>7.013888888888889E-2</v>
      </c>
      <c r="F6006" s="630">
        <v>41793</v>
      </c>
      <c r="G6006" s="708">
        <v>0.56597222222222221</v>
      </c>
      <c r="H6006" s="613">
        <v>0.49583333333333335</v>
      </c>
      <c r="I6006" s="678">
        <v>3</v>
      </c>
      <c r="J6006" s="678" t="s">
        <v>183</v>
      </c>
      <c r="K6006" s="678" t="s">
        <v>183</v>
      </c>
      <c r="L6006" s="593" t="s">
        <v>130</v>
      </c>
      <c r="M6006" s="593" t="s">
        <v>4236</v>
      </c>
      <c r="N6006" s="593">
        <v>0.4</v>
      </c>
      <c r="O6006" s="593" t="s">
        <v>72</v>
      </c>
      <c r="P6006" s="593" t="s">
        <v>65</v>
      </c>
      <c r="Q6006" s="634" t="s">
        <v>6647</v>
      </c>
      <c r="R6006" s="638">
        <v>6.4</v>
      </c>
      <c r="S6006" s="638">
        <v>4.4000000000000004</v>
      </c>
      <c r="T6006" s="638">
        <f>R6006+S6006</f>
        <v>10.8</v>
      </c>
      <c r="U6006" s="639" t="s">
        <v>84</v>
      </c>
      <c r="V6006" s="678" t="s">
        <v>183</v>
      </c>
      <c r="W6006" s="678" t="s">
        <v>183</v>
      </c>
      <c r="X6006" s="678" t="s">
        <v>183</v>
      </c>
      <c r="Y6006" s="678" t="s">
        <v>183</v>
      </c>
      <c r="Z6006" s="678" t="s">
        <v>183</v>
      </c>
      <c r="AA6006" s="678" t="s">
        <v>183</v>
      </c>
      <c r="AB6006" s="678" t="s">
        <v>183</v>
      </c>
      <c r="AC6006" s="678" t="s">
        <v>183</v>
      </c>
      <c r="AD6006" s="639" t="s">
        <v>61</v>
      </c>
      <c r="AE6006" s="689" t="s">
        <v>102</v>
      </c>
      <c r="AF6006" s="678" t="s">
        <v>183</v>
      </c>
      <c r="AG6006" s="634" t="s">
        <v>4528</v>
      </c>
      <c r="AH6006" s="22"/>
      <c r="AI6006" s="22"/>
      <c r="AJ6006" s="22"/>
    </row>
    <row r="6007" spans="1:36" s="24" customFormat="1" ht="63" hidden="1" x14ac:dyDescent="0.2">
      <c r="A6007" s="593" t="s">
        <v>4114</v>
      </c>
      <c r="B6007" s="593" t="s">
        <v>118</v>
      </c>
      <c r="C6007" s="593" t="s">
        <v>337</v>
      </c>
      <c r="D6007" s="630">
        <v>41793</v>
      </c>
      <c r="E6007" s="613">
        <v>0.88888888888888884</v>
      </c>
      <c r="F6007" s="630">
        <v>41793</v>
      </c>
      <c r="G6007" s="708">
        <v>0.88888888888888884</v>
      </c>
      <c r="H6007" s="613">
        <f t="shared" ref="H6007:H6012" si="198">G6007-E6007</f>
        <v>0</v>
      </c>
      <c r="I6007" s="678">
        <v>41</v>
      </c>
      <c r="J6007" s="678" t="s">
        <v>183</v>
      </c>
      <c r="K6007" s="678" t="s">
        <v>183</v>
      </c>
      <c r="L6007" s="593" t="s">
        <v>125</v>
      </c>
      <c r="M6007" s="593" t="s">
        <v>1136</v>
      </c>
      <c r="N6007" s="593">
        <v>0.4</v>
      </c>
      <c r="O6007" s="593" t="s">
        <v>72</v>
      </c>
      <c r="P6007" s="593" t="s">
        <v>2481</v>
      </c>
      <c r="Q6007" s="634" t="s">
        <v>4237</v>
      </c>
      <c r="R6007" s="638">
        <v>2.8</v>
      </c>
      <c r="S6007" s="638">
        <v>8.1999999999999993</v>
      </c>
      <c r="T6007" s="638">
        <v>11</v>
      </c>
      <c r="U6007" s="678"/>
      <c r="V6007" s="678"/>
      <c r="W6007" s="678"/>
      <c r="X6007" s="678"/>
      <c r="Y6007" s="678"/>
      <c r="Z6007" s="678"/>
      <c r="AA6007" s="678"/>
      <c r="AB6007" s="678"/>
      <c r="AC6007" s="678"/>
      <c r="AD6007" s="612" t="s">
        <v>55</v>
      </c>
      <c r="AE6007" s="678"/>
      <c r="AF6007" s="678"/>
      <c r="AG6007" s="1457"/>
      <c r="AH6007" s="22"/>
      <c r="AI6007" s="22"/>
      <c r="AJ6007" s="22"/>
    </row>
    <row r="6008" spans="1:36" s="24" customFormat="1" ht="63" hidden="1" x14ac:dyDescent="0.2">
      <c r="A6008" s="593" t="s">
        <v>4114</v>
      </c>
      <c r="B6008" s="593" t="s">
        <v>118</v>
      </c>
      <c r="C6008" s="593" t="s">
        <v>337</v>
      </c>
      <c r="D6008" s="630">
        <v>41793</v>
      </c>
      <c r="E6008" s="613">
        <v>0.4375</v>
      </c>
      <c r="F6008" s="630">
        <v>41793</v>
      </c>
      <c r="G6008" s="635">
        <v>0.53472222222222221</v>
      </c>
      <c r="H6008" s="613">
        <f t="shared" si="198"/>
        <v>9.722222222222221E-2</v>
      </c>
      <c r="I6008" s="678">
        <v>1</v>
      </c>
      <c r="J6008" s="678" t="s">
        <v>183</v>
      </c>
      <c r="K6008" s="678" t="s">
        <v>183</v>
      </c>
      <c r="L6008" s="593" t="s">
        <v>126</v>
      </c>
      <c r="M6008" s="593" t="s">
        <v>4238</v>
      </c>
      <c r="N6008" s="593">
        <v>0.4</v>
      </c>
      <c r="O6008" s="593" t="s">
        <v>72</v>
      </c>
      <c r="P6008" s="593" t="s">
        <v>4239</v>
      </c>
      <c r="Q6008" s="634" t="s">
        <v>4240</v>
      </c>
      <c r="R6008" s="638">
        <v>0.1</v>
      </c>
      <c r="S6008" s="638"/>
      <c r="T6008" s="638">
        <v>0.1</v>
      </c>
      <c r="U6008" s="678"/>
      <c r="V6008" s="678"/>
      <c r="W6008" s="678"/>
      <c r="X6008" s="678"/>
      <c r="Y6008" s="678"/>
      <c r="Z6008" s="678"/>
      <c r="AA6008" s="678"/>
      <c r="AB6008" s="678"/>
      <c r="AC6008" s="678"/>
      <c r="AD6008" s="593" t="s">
        <v>61</v>
      </c>
      <c r="AE6008" s="678"/>
      <c r="AF6008" s="678"/>
      <c r="AG6008" s="1457"/>
      <c r="AH6008" s="22" t="s">
        <v>388</v>
      </c>
      <c r="AI6008" s="22"/>
      <c r="AJ6008" s="22"/>
    </row>
    <row r="6009" spans="1:36" s="24" customFormat="1" ht="126" hidden="1" x14ac:dyDescent="0.25">
      <c r="A6009" s="593" t="s">
        <v>4114</v>
      </c>
      <c r="B6009" s="593" t="s">
        <v>118</v>
      </c>
      <c r="C6009" s="593" t="s">
        <v>337</v>
      </c>
      <c r="D6009" s="630">
        <v>41794</v>
      </c>
      <c r="E6009" s="613">
        <v>0.67361111111111116</v>
      </c>
      <c r="F6009" s="630">
        <v>41794</v>
      </c>
      <c r="G6009" s="613">
        <v>0.75555555555555554</v>
      </c>
      <c r="H6009" s="613">
        <f t="shared" si="198"/>
        <v>8.1944444444444375E-2</v>
      </c>
      <c r="I6009" s="678">
        <v>9</v>
      </c>
      <c r="J6009" s="593" t="s">
        <v>146</v>
      </c>
      <c r="K6009" s="593" t="s">
        <v>3990</v>
      </c>
      <c r="L6009" s="593" t="s">
        <v>127</v>
      </c>
      <c r="M6009" s="593" t="s">
        <v>2855</v>
      </c>
      <c r="N6009" s="593" t="s">
        <v>103</v>
      </c>
      <c r="O6009" s="593" t="s">
        <v>66</v>
      </c>
      <c r="P6009" s="593" t="s">
        <v>2855</v>
      </c>
      <c r="Q6009" s="634" t="s">
        <v>6648</v>
      </c>
      <c r="R6009" s="707">
        <v>0.3</v>
      </c>
      <c r="S6009" s="707">
        <v>11.51</v>
      </c>
      <c r="T6009" s="638">
        <f>R6009+S6009</f>
        <v>11.81</v>
      </c>
      <c r="U6009" s="639" t="s">
        <v>84</v>
      </c>
      <c r="V6009" s="678" t="s">
        <v>183</v>
      </c>
      <c r="W6009" s="678" t="s">
        <v>183</v>
      </c>
      <c r="X6009" s="678" t="s">
        <v>183</v>
      </c>
      <c r="Y6009" s="678" t="s">
        <v>183</v>
      </c>
      <c r="Z6009" s="678" t="s">
        <v>183</v>
      </c>
      <c r="AA6009" s="639" t="s">
        <v>183</v>
      </c>
      <c r="AB6009" s="639" t="s">
        <v>183</v>
      </c>
      <c r="AC6009" s="639" t="s">
        <v>183</v>
      </c>
      <c r="AD6009" s="742" t="s">
        <v>57</v>
      </c>
      <c r="AE6009" s="678" t="s">
        <v>183</v>
      </c>
      <c r="AF6009" s="678" t="s">
        <v>183</v>
      </c>
      <c r="AG6009" s="1456" t="s">
        <v>2254</v>
      </c>
      <c r="AH6009" s="22"/>
      <c r="AI6009" s="22" t="s">
        <v>387</v>
      </c>
      <c r="AJ6009" s="22"/>
    </row>
    <row r="6010" spans="1:36" s="24" customFormat="1" ht="126" hidden="1" x14ac:dyDescent="0.25">
      <c r="A6010" s="593" t="s">
        <v>4114</v>
      </c>
      <c r="B6010" s="593" t="s">
        <v>118</v>
      </c>
      <c r="C6010" s="593" t="s">
        <v>337</v>
      </c>
      <c r="D6010" s="630">
        <v>41796</v>
      </c>
      <c r="E6010" s="613">
        <v>0.41250000000000003</v>
      </c>
      <c r="F6010" s="630">
        <v>41796</v>
      </c>
      <c r="G6010" s="613">
        <v>0.43124999999999997</v>
      </c>
      <c r="H6010" s="613">
        <f t="shared" si="198"/>
        <v>1.8749999999999933E-2</v>
      </c>
      <c r="I6010" s="639">
        <v>12</v>
      </c>
      <c r="J6010" s="639" t="s">
        <v>178</v>
      </c>
      <c r="K6010" s="593" t="s">
        <v>3041</v>
      </c>
      <c r="L6010" s="593" t="s">
        <v>127</v>
      </c>
      <c r="M6010" s="639" t="s">
        <v>795</v>
      </c>
      <c r="N6010" s="593" t="s">
        <v>103</v>
      </c>
      <c r="O6010" s="593" t="s">
        <v>66</v>
      </c>
      <c r="P6010" s="639" t="s">
        <v>795</v>
      </c>
      <c r="Q6010" s="634" t="s">
        <v>4343</v>
      </c>
      <c r="R6010" s="638">
        <v>0.74</v>
      </c>
      <c r="S6010" s="638">
        <v>7.13</v>
      </c>
      <c r="T6010" s="638">
        <v>7.88</v>
      </c>
      <c r="U6010" s="593" t="s">
        <v>75</v>
      </c>
      <c r="V6010" s="639" t="s">
        <v>183</v>
      </c>
      <c r="W6010" s="639" t="s">
        <v>183</v>
      </c>
      <c r="X6010" s="639" t="s">
        <v>183</v>
      </c>
      <c r="Y6010" s="639" t="s">
        <v>183</v>
      </c>
      <c r="Z6010" s="639" t="s">
        <v>183</v>
      </c>
      <c r="AA6010" s="639" t="s">
        <v>183</v>
      </c>
      <c r="AB6010" s="639" t="s">
        <v>183</v>
      </c>
      <c r="AC6010" s="639" t="s">
        <v>183</v>
      </c>
      <c r="AD6010" s="742" t="s">
        <v>57</v>
      </c>
      <c r="AE6010" s="678" t="s">
        <v>183</v>
      </c>
      <c r="AF6010" s="678" t="s">
        <v>183</v>
      </c>
      <c r="AG6010" s="1456"/>
      <c r="AH6010" s="22"/>
      <c r="AI6010" s="22" t="s">
        <v>387</v>
      </c>
      <c r="AJ6010" s="22"/>
    </row>
    <row r="6011" spans="1:36" s="24" customFormat="1" ht="204.75" hidden="1" x14ac:dyDescent="0.25">
      <c r="A6011" s="593" t="s">
        <v>4114</v>
      </c>
      <c r="B6011" s="593" t="s">
        <v>118</v>
      </c>
      <c r="C6011" s="593" t="s">
        <v>350</v>
      </c>
      <c r="D6011" s="630">
        <v>41796</v>
      </c>
      <c r="E6011" s="613">
        <v>0.18402777777777779</v>
      </c>
      <c r="F6011" s="630">
        <v>41796</v>
      </c>
      <c r="G6011" s="613">
        <v>0.53472222222222221</v>
      </c>
      <c r="H6011" s="613">
        <f t="shared" si="198"/>
        <v>0.35069444444444442</v>
      </c>
      <c r="I6011" s="639">
        <v>2</v>
      </c>
      <c r="J6011" s="639" t="s">
        <v>178</v>
      </c>
      <c r="K6011" s="593" t="s">
        <v>3041</v>
      </c>
      <c r="L6011" s="593" t="s">
        <v>127</v>
      </c>
      <c r="M6011" s="639" t="s">
        <v>183</v>
      </c>
      <c r="N6011" s="593">
        <v>0.4</v>
      </c>
      <c r="O6011" s="593" t="s">
        <v>72</v>
      </c>
      <c r="P6011" s="639" t="s">
        <v>67</v>
      </c>
      <c r="Q6011" s="634" t="s">
        <v>4344</v>
      </c>
      <c r="R6011" s="1714"/>
      <c r="S6011" s="1714"/>
      <c r="T6011" s="1714"/>
      <c r="U6011" s="593" t="s">
        <v>75</v>
      </c>
      <c r="V6011" s="639" t="s">
        <v>183</v>
      </c>
      <c r="W6011" s="639" t="s">
        <v>183</v>
      </c>
      <c r="X6011" s="639" t="s">
        <v>183</v>
      </c>
      <c r="Y6011" s="639" t="s">
        <v>183</v>
      </c>
      <c r="Z6011" s="639" t="s">
        <v>183</v>
      </c>
      <c r="AA6011" s="639" t="s">
        <v>183</v>
      </c>
      <c r="AB6011" s="639" t="s">
        <v>183</v>
      </c>
      <c r="AC6011" s="639" t="s">
        <v>183</v>
      </c>
      <c r="AD6011" s="593" t="s">
        <v>57</v>
      </c>
      <c r="AE6011" s="678" t="s">
        <v>183</v>
      </c>
      <c r="AF6011" s="678" t="s">
        <v>183</v>
      </c>
      <c r="AG6011" s="1456"/>
      <c r="AH6011" s="22"/>
      <c r="AI6011" s="22" t="s">
        <v>387</v>
      </c>
      <c r="AJ6011" s="22"/>
    </row>
    <row r="6012" spans="1:36" s="24" customFormat="1" ht="110.25" hidden="1" x14ac:dyDescent="0.2">
      <c r="A6012" s="593" t="s">
        <v>4114</v>
      </c>
      <c r="B6012" s="593" t="s">
        <v>118</v>
      </c>
      <c r="C6012" s="593" t="s">
        <v>350</v>
      </c>
      <c r="D6012" s="630">
        <v>41796</v>
      </c>
      <c r="E6012" s="613">
        <v>0.45347222222222222</v>
      </c>
      <c r="F6012" s="630">
        <v>41796</v>
      </c>
      <c r="G6012" s="613" t="s">
        <v>4345</v>
      </c>
      <c r="H6012" s="613">
        <f t="shared" si="198"/>
        <v>0.16458333333333336</v>
      </c>
      <c r="I6012" s="639">
        <v>1</v>
      </c>
      <c r="J6012" s="678" t="s">
        <v>183</v>
      </c>
      <c r="K6012" s="678" t="s">
        <v>183</v>
      </c>
      <c r="L6012" s="593" t="s">
        <v>126</v>
      </c>
      <c r="M6012" s="593" t="s">
        <v>4346</v>
      </c>
      <c r="N6012" s="593">
        <v>0.4</v>
      </c>
      <c r="O6012" s="593" t="s">
        <v>72</v>
      </c>
      <c r="P6012" s="639" t="s">
        <v>4347</v>
      </c>
      <c r="Q6012" s="634" t="s">
        <v>4348</v>
      </c>
      <c r="R6012" s="638">
        <v>1.43</v>
      </c>
      <c r="S6012" s="638">
        <v>0.92</v>
      </c>
      <c r="T6012" s="638">
        <v>2.2999999999999998</v>
      </c>
      <c r="U6012" s="639" t="s">
        <v>183</v>
      </c>
      <c r="V6012" s="639" t="s">
        <v>183</v>
      </c>
      <c r="W6012" s="639" t="s">
        <v>183</v>
      </c>
      <c r="X6012" s="639" t="s">
        <v>183</v>
      </c>
      <c r="Y6012" s="639" t="s">
        <v>183</v>
      </c>
      <c r="Z6012" s="639" t="s">
        <v>183</v>
      </c>
      <c r="AA6012" s="639" t="s">
        <v>183</v>
      </c>
      <c r="AB6012" s="639" t="s">
        <v>183</v>
      </c>
      <c r="AC6012" s="639" t="s">
        <v>183</v>
      </c>
      <c r="AD6012" s="593" t="s">
        <v>61</v>
      </c>
      <c r="AE6012" s="639" t="s">
        <v>183</v>
      </c>
      <c r="AF6012" s="639" t="s">
        <v>183</v>
      </c>
      <c r="AG6012" s="634"/>
      <c r="AH6012" s="22" t="s">
        <v>388</v>
      </c>
      <c r="AI6012" s="22"/>
      <c r="AJ6012" s="22"/>
    </row>
    <row r="6013" spans="1:36" s="24" customFormat="1" hidden="1" x14ac:dyDescent="0.2">
      <c r="A6013" s="593" t="s">
        <v>4114</v>
      </c>
      <c r="B6013" s="593" t="s">
        <v>118</v>
      </c>
      <c r="C6013" s="593" t="s">
        <v>337</v>
      </c>
      <c r="D6013" s="630">
        <v>41797</v>
      </c>
      <c r="E6013" s="678" t="s">
        <v>183</v>
      </c>
      <c r="F6013" s="630" t="s">
        <v>183</v>
      </c>
      <c r="G6013" s="678" t="s">
        <v>183</v>
      </c>
      <c r="H6013" s="678" t="s">
        <v>183</v>
      </c>
      <c r="I6013" s="593" t="s">
        <v>183</v>
      </c>
      <c r="J6013" s="593" t="s">
        <v>183</v>
      </c>
      <c r="K6013" s="593" t="s">
        <v>183</v>
      </c>
      <c r="L6013" s="593" t="s">
        <v>183</v>
      </c>
      <c r="M6013" s="678" t="s">
        <v>183</v>
      </c>
      <c r="N6013" s="678" t="s">
        <v>183</v>
      </c>
      <c r="O6013" s="678"/>
      <c r="P6013" s="678" t="s">
        <v>183</v>
      </c>
      <c r="Q6013" s="634" t="s">
        <v>183</v>
      </c>
      <c r="R6013" s="678"/>
      <c r="S6013" s="678"/>
      <c r="T6013" s="678"/>
      <c r="U6013" s="639" t="s">
        <v>183</v>
      </c>
      <c r="V6013" s="639" t="s">
        <v>183</v>
      </c>
      <c r="W6013" s="639" t="s">
        <v>183</v>
      </c>
      <c r="X6013" s="639" t="s">
        <v>183</v>
      </c>
      <c r="Y6013" s="639" t="s">
        <v>183</v>
      </c>
      <c r="Z6013" s="639" t="s">
        <v>183</v>
      </c>
      <c r="AA6013" s="639" t="s">
        <v>183</v>
      </c>
      <c r="AB6013" s="639" t="s">
        <v>183</v>
      </c>
      <c r="AC6013" s="639" t="s">
        <v>183</v>
      </c>
      <c r="AD6013" s="639" t="s">
        <v>183</v>
      </c>
      <c r="AE6013" s="639" t="s">
        <v>183</v>
      </c>
      <c r="AF6013" s="639" t="s">
        <v>183</v>
      </c>
      <c r="AG6013" s="593" t="s">
        <v>200</v>
      </c>
      <c r="AH6013" s="22"/>
      <c r="AI6013" s="22"/>
      <c r="AJ6013" s="22"/>
    </row>
    <row r="6014" spans="1:36" s="24" customFormat="1" ht="31.5" hidden="1" x14ac:dyDescent="0.2">
      <c r="A6014" s="593" t="s">
        <v>4114</v>
      </c>
      <c r="B6014" s="596" t="s">
        <v>118</v>
      </c>
      <c r="C6014" s="596" t="s">
        <v>3997</v>
      </c>
      <c r="D6014" s="630">
        <v>41798</v>
      </c>
      <c r="E6014" s="1533">
        <v>4.9999999999999996E-2</v>
      </c>
      <c r="F6014" s="630">
        <v>41798</v>
      </c>
      <c r="G6014" s="1533">
        <v>5.1388888888888894E-2</v>
      </c>
      <c r="H6014" s="643">
        <f t="shared" ref="H6014:H6022" si="199">G6014-E6014</f>
        <v>1.3888888888888978E-3</v>
      </c>
      <c r="I6014" s="596">
        <v>24</v>
      </c>
      <c r="J6014" s="671" t="s">
        <v>183</v>
      </c>
      <c r="K6014" s="671" t="s">
        <v>183</v>
      </c>
      <c r="L6014" s="596" t="s">
        <v>125</v>
      </c>
      <c r="M6014" s="596" t="s">
        <v>3998</v>
      </c>
      <c r="N6014" s="596">
        <v>0.4</v>
      </c>
      <c r="O6014" s="36" t="s">
        <v>69</v>
      </c>
      <c r="P6014" s="596" t="s">
        <v>3999</v>
      </c>
      <c r="Q6014" s="685" t="s">
        <v>4349</v>
      </c>
      <c r="R6014" s="640">
        <v>2.5299999999999998</v>
      </c>
      <c r="S6014" s="640">
        <v>5.04</v>
      </c>
      <c r="T6014" s="640">
        <v>7.57</v>
      </c>
      <c r="U6014" s="596" t="s">
        <v>88</v>
      </c>
      <c r="V6014" s="596" t="s">
        <v>183</v>
      </c>
      <c r="W6014" s="596" t="s">
        <v>183</v>
      </c>
      <c r="X6014" s="596" t="s">
        <v>183</v>
      </c>
      <c r="Y6014" s="596" t="s">
        <v>183</v>
      </c>
      <c r="Z6014" s="596" t="s">
        <v>183</v>
      </c>
      <c r="AA6014" s="596" t="s">
        <v>183</v>
      </c>
      <c r="AB6014" s="596" t="s">
        <v>183</v>
      </c>
      <c r="AC6014" s="596" t="s">
        <v>183</v>
      </c>
      <c r="AD6014" s="612" t="s">
        <v>55</v>
      </c>
      <c r="AE6014" s="671"/>
      <c r="AF6014" s="671"/>
      <c r="AG6014" s="685"/>
      <c r="AH6014" s="22"/>
      <c r="AI6014" s="22"/>
      <c r="AJ6014" s="22"/>
    </row>
    <row r="6015" spans="1:36" s="24" customFormat="1" ht="63" hidden="1" x14ac:dyDescent="0.2">
      <c r="A6015" s="593" t="s">
        <v>4114</v>
      </c>
      <c r="B6015" s="593" t="s">
        <v>118</v>
      </c>
      <c r="C6015" s="593" t="s">
        <v>350</v>
      </c>
      <c r="D6015" s="630">
        <v>41799</v>
      </c>
      <c r="E6015" s="635">
        <v>0.66736111111111107</v>
      </c>
      <c r="F6015" s="630">
        <v>41799</v>
      </c>
      <c r="G6015" s="635">
        <v>0.68819444444444444</v>
      </c>
      <c r="H6015" s="613">
        <f t="shared" si="199"/>
        <v>2.083333333333337E-2</v>
      </c>
      <c r="I6015" s="593">
        <v>1</v>
      </c>
      <c r="J6015" s="678" t="s">
        <v>183</v>
      </c>
      <c r="K6015" s="678" t="s">
        <v>183</v>
      </c>
      <c r="L6015" s="593" t="s">
        <v>126</v>
      </c>
      <c r="M6015" s="593" t="s">
        <v>4526</v>
      </c>
      <c r="N6015" s="593">
        <v>0.4</v>
      </c>
      <c r="O6015" s="593" t="s">
        <v>72</v>
      </c>
      <c r="P6015" s="593" t="s">
        <v>430</v>
      </c>
      <c r="Q6015" s="685" t="s">
        <v>4527</v>
      </c>
      <c r="R6015" s="668">
        <v>0.37</v>
      </c>
      <c r="S6015" s="668"/>
      <c r="T6015" s="707">
        <v>0.4</v>
      </c>
      <c r="U6015" s="639" t="s">
        <v>183</v>
      </c>
      <c r="V6015" s="678" t="s">
        <v>183</v>
      </c>
      <c r="W6015" s="678" t="s">
        <v>183</v>
      </c>
      <c r="X6015" s="678" t="s">
        <v>183</v>
      </c>
      <c r="Y6015" s="678" t="s">
        <v>183</v>
      </c>
      <c r="Z6015" s="678" t="s">
        <v>183</v>
      </c>
      <c r="AA6015" s="678" t="s">
        <v>183</v>
      </c>
      <c r="AB6015" s="678" t="s">
        <v>183</v>
      </c>
      <c r="AC6015" s="678" t="s">
        <v>183</v>
      </c>
      <c r="AD6015" s="593" t="s">
        <v>61</v>
      </c>
      <c r="AE6015" s="678" t="s">
        <v>183</v>
      </c>
      <c r="AF6015" s="678" t="s">
        <v>183</v>
      </c>
      <c r="AG6015" s="634" t="s">
        <v>4528</v>
      </c>
      <c r="AH6015" s="22" t="s">
        <v>388</v>
      </c>
      <c r="AI6015" s="22"/>
      <c r="AJ6015" s="22"/>
    </row>
    <row r="6016" spans="1:36" s="24" customFormat="1" ht="63" hidden="1" x14ac:dyDescent="0.2">
      <c r="A6016" s="593" t="s">
        <v>4114</v>
      </c>
      <c r="B6016" s="593" t="s">
        <v>118</v>
      </c>
      <c r="C6016" s="593" t="s">
        <v>337</v>
      </c>
      <c r="D6016" s="630">
        <v>41799</v>
      </c>
      <c r="E6016" s="635">
        <v>0.49305555555555558</v>
      </c>
      <c r="F6016" s="630">
        <v>41799</v>
      </c>
      <c r="G6016" s="635">
        <v>0.80555555555555547</v>
      </c>
      <c r="H6016" s="613">
        <f t="shared" si="199"/>
        <v>0.31249999999999989</v>
      </c>
      <c r="I6016" s="678">
        <v>1</v>
      </c>
      <c r="J6016" s="678" t="s">
        <v>183</v>
      </c>
      <c r="K6016" s="678" t="s">
        <v>183</v>
      </c>
      <c r="L6016" s="593" t="s">
        <v>126</v>
      </c>
      <c r="M6016" s="593" t="s">
        <v>4529</v>
      </c>
      <c r="N6016" s="593">
        <v>0.4</v>
      </c>
      <c r="O6016" s="593" t="s">
        <v>72</v>
      </c>
      <c r="P6016" s="593" t="s">
        <v>4530</v>
      </c>
      <c r="Q6016" s="634" t="s">
        <v>4531</v>
      </c>
      <c r="R6016" s="707"/>
      <c r="S6016" s="707">
        <v>1.2</v>
      </c>
      <c r="T6016" s="707">
        <v>1.2</v>
      </c>
      <c r="U6016" s="639" t="s">
        <v>183</v>
      </c>
      <c r="V6016" s="639" t="s">
        <v>183</v>
      </c>
      <c r="W6016" s="639" t="s">
        <v>183</v>
      </c>
      <c r="X6016" s="639" t="s">
        <v>183</v>
      </c>
      <c r="Y6016" s="639" t="s">
        <v>183</v>
      </c>
      <c r="Z6016" s="639" t="s">
        <v>183</v>
      </c>
      <c r="AA6016" s="639" t="s">
        <v>183</v>
      </c>
      <c r="AB6016" s="639" t="s">
        <v>183</v>
      </c>
      <c r="AC6016" s="639" t="s">
        <v>183</v>
      </c>
      <c r="AD6016" s="593" t="s">
        <v>61</v>
      </c>
      <c r="AE6016" s="639" t="s">
        <v>183</v>
      </c>
      <c r="AF6016" s="639" t="s">
        <v>183</v>
      </c>
      <c r="AG6016" s="634" t="s">
        <v>4528</v>
      </c>
      <c r="AH6016" s="22" t="s">
        <v>388</v>
      </c>
      <c r="AI6016" s="22"/>
      <c r="AJ6016" s="22"/>
    </row>
    <row r="6017" spans="1:36" s="24" customFormat="1" ht="31.5" hidden="1" x14ac:dyDescent="0.2">
      <c r="A6017" s="593" t="s">
        <v>4114</v>
      </c>
      <c r="B6017" s="593" t="s">
        <v>118</v>
      </c>
      <c r="C6017" s="593" t="s">
        <v>332</v>
      </c>
      <c r="D6017" s="630">
        <v>41799</v>
      </c>
      <c r="E6017" s="1133">
        <v>0.76736111111111116</v>
      </c>
      <c r="F6017" s="630">
        <v>41799</v>
      </c>
      <c r="G6017" s="1133">
        <v>0.77222222222222225</v>
      </c>
      <c r="H6017" s="613">
        <f t="shared" si="199"/>
        <v>4.8611111111110938E-3</v>
      </c>
      <c r="I6017" s="678">
        <v>9</v>
      </c>
      <c r="J6017" s="678" t="s">
        <v>183</v>
      </c>
      <c r="K6017" s="678" t="s">
        <v>183</v>
      </c>
      <c r="L6017" s="710" t="s">
        <v>126</v>
      </c>
      <c r="M6017" s="639" t="s">
        <v>793</v>
      </c>
      <c r="N6017" s="593">
        <v>0.4</v>
      </c>
      <c r="O6017" s="593" t="s">
        <v>71</v>
      </c>
      <c r="P6017" s="639" t="s">
        <v>71</v>
      </c>
      <c r="Q6017" s="634" t="s">
        <v>794</v>
      </c>
      <c r="R6017" s="618">
        <v>0.3</v>
      </c>
      <c r="S6017" s="618">
        <v>0.3</v>
      </c>
      <c r="T6017" s="618">
        <v>0.6</v>
      </c>
      <c r="U6017" s="639" t="s">
        <v>88</v>
      </c>
      <c r="V6017" s="678" t="s">
        <v>183</v>
      </c>
      <c r="W6017" s="678" t="s">
        <v>183</v>
      </c>
      <c r="X6017" s="678" t="s">
        <v>183</v>
      </c>
      <c r="Y6017" s="678" t="s">
        <v>183</v>
      </c>
      <c r="Z6017" s="678" t="s">
        <v>183</v>
      </c>
      <c r="AA6017" s="678" t="s">
        <v>183</v>
      </c>
      <c r="AB6017" s="678" t="s">
        <v>183</v>
      </c>
      <c r="AC6017" s="678" t="s">
        <v>183</v>
      </c>
      <c r="AD6017" s="593" t="s">
        <v>61</v>
      </c>
      <c r="AE6017" s="678" t="s">
        <v>183</v>
      </c>
      <c r="AF6017" s="678" t="s">
        <v>183</v>
      </c>
      <c r="AG6017" s="634"/>
      <c r="AH6017" s="22" t="s">
        <v>388</v>
      </c>
      <c r="AI6017" s="22"/>
      <c r="AJ6017" s="22"/>
    </row>
    <row r="6018" spans="1:36" s="24" customFormat="1" ht="31.5" hidden="1" x14ac:dyDescent="0.25">
      <c r="A6018" s="593" t="s">
        <v>4114</v>
      </c>
      <c r="B6018" s="593" t="s">
        <v>118</v>
      </c>
      <c r="C6018" s="593" t="s">
        <v>337</v>
      </c>
      <c r="D6018" s="630">
        <v>41800</v>
      </c>
      <c r="E6018" s="613">
        <v>0.4513888888888889</v>
      </c>
      <c r="F6018" s="630">
        <v>41800</v>
      </c>
      <c r="G6018" s="613">
        <v>0.4513888888888889</v>
      </c>
      <c r="H6018" s="635">
        <f t="shared" si="199"/>
        <v>0</v>
      </c>
      <c r="I6018" s="593">
        <v>1</v>
      </c>
      <c r="J6018" s="678" t="s">
        <v>183</v>
      </c>
      <c r="K6018" s="593" t="s">
        <v>4533</v>
      </c>
      <c r="L6018" s="719" t="s">
        <v>130</v>
      </c>
      <c r="M6018" s="593" t="s">
        <v>1962</v>
      </c>
      <c r="N6018" s="593">
        <v>35</v>
      </c>
      <c r="O6018" s="593" t="s">
        <v>63</v>
      </c>
      <c r="P6018" s="593" t="s">
        <v>4534</v>
      </c>
      <c r="Q6018" s="1280" t="s">
        <v>4535</v>
      </c>
      <c r="R6018" s="618">
        <v>0.01</v>
      </c>
      <c r="S6018" s="668"/>
      <c r="T6018" s="668">
        <f>R6018+S6018</f>
        <v>0.01</v>
      </c>
      <c r="U6018" s="593" t="s">
        <v>78</v>
      </c>
      <c r="V6018" s="639"/>
      <c r="W6018" s="639"/>
      <c r="X6018" s="639"/>
      <c r="Y6018" s="639"/>
      <c r="Z6018" s="639"/>
      <c r="AA6018" s="639"/>
      <c r="AB6018" s="639" t="s">
        <v>183</v>
      </c>
      <c r="AC6018" s="639"/>
      <c r="AD6018" s="689" t="s">
        <v>61</v>
      </c>
      <c r="AE6018" s="639"/>
      <c r="AF6018" s="639"/>
      <c r="AG6018" s="1456"/>
      <c r="AH6018" s="22"/>
      <c r="AI6018" s="22"/>
      <c r="AJ6018" s="22"/>
    </row>
    <row r="6019" spans="1:36" s="24" customFormat="1" ht="47.25" hidden="1" x14ac:dyDescent="0.2">
      <c r="A6019" s="593" t="s">
        <v>4114</v>
      </c>
      <c r="B6019" s="593" t="s">
        <v>118</v>
      </c>
      <c r="C6019" s="593" t="s">
        <v>332</v>
      </c>
      <c r="D6019" s="630">
        <v>41800</v>
      </c>
      <c r="E6019" s="1133">
        <v>0.59791666666666665</v>
      </c>
      <c r="F6019" s="630">
        <v>41800</v>
      </c>
      <c r="G6019" s="1133">
        <v>0.59930555555555554</v>
      </c>
      <c r="H6019" s="613">
        <f t="shared" si="199"/>
        <v>1.388888888888884E-3</v>
      </c>
      <c r="I6019" s="678">
        <v>1</v>
      </c>
      <c r="J6019" s="678" t="s">
        <v>183</v>
      </c>
      <c r="K6019" s="678" t="s">
        <v>183</v>
      </c>
      <c r="L6019" s="710" t="s">
        <v>126</v>
      </c>
      <c r="M6019" s="639" t="s">
        <v>4532</v>
      </c>
      <c r="N6019" s="593">
        <v>0.4</v>
      </c>
      <c r="O6019" s="593" t="s">
        <v>71</v>
      </c>
      <c r="P6019" s="639" t="s">
        <v>71</v>
      </c>
      <c r="Q6019" s="634" t="s">
        <v>794</v>
      </c>
      <c r="R6019" s="618">
        <v>0.04</v>
      </c>
      <c r="S6019" s="618"/>
      <c r="T6019" s="618">
        <v>0.04</v>
      </c>
      <c r="U6019" s="639" t="s">
        <v>88</v>
      </c>
      <c r="V6019" s="678" t="s">
        <v>183</v>
      </c>
      <c r="W6019" s="678" t="s">
        <v>183</v>
      </c>
      <c r="X6019" s="678" t="s">
        <v>183</v>
      </c>
      <c r="Y6019" s="678" t="s">
        <v>183</v>
      </c>
      <c r="Z6019" s="678" t="s">
        <v>183</v>
      </c>
      <c r="AA6019" s="678" t="s">
        <v>183</v>
      </c>
      <c r="AB6019" s="678" t="s">
        <v>183</v>
      </c>
      <c r="AC6019" s="678" t="s">
        <v>183</v>
      </c>
      <c r="AD6019" s="593" t="s">
        <v>61</v>
      </c>
      <c r="AE6019" s="678" t="s">
        <v>183</v>
      </c>
      <c r="AF6019" s="678" t="s">
        <v>183</v>
      </c>
      <c r="AG6019" s="634"/>
      <c r="AH6019" s="22" t="s">
        <v>388</v>
      </c>
      <c r="AI6019" s="22"/>
      <c r="AJ6019" s="22"/>
    </row>
    <row r="6020" spans="1:36" s="24" customFormat="1" ht="47.25" hidden="1" x14ac:dyDescent="0.2">
      <c r="A6020" s="593" t="s">
        <v>4114</v>
      </c>
      <c r="B6020" s="593" t="s">
        <v>118</v>
      </c>
      <c r="C6020" s="593" t="s">
        <v>337</v>
      </c>
      <c r="D6020" s="630">
        <v>41801</v>
      </c>
      <c r="E6020" s="613">
        <v>0.13541666666666666</v>
      </c>
      <c r="F6020" s="630">
        <v>41801</v>
      </c>
      <c r="G6020" s="613">
        <v>0.53680555555555554</v>
      </c>
      <c r="H6020" s="635">
        <f t="shared" si="199"/>
        <v>0.40138888888888891</v>
      </c>
      <c r="I6020" s="593">
        <v>2</v>
      </c>
      <c r="J6020" s="678" t="s">
        <v>183</v>
      </c>
      <c r="K6020" s="678" t="s">
        <v>183</v>
      </c>
      <c r="L6020" s="719" t="s">
        <v>130</v>
      </c>
      <c r="M6020" s="593" t="s">
        <v>4536</v>
      </c>
      <c r="N6020" s="593" t="s">
        <v>103</v>
      </c>
      <c r="O6020" s="593" t="s">
        <v>64</v>
      </c>
      <c r="P6020" s="593" t="s">
        <v>1045</v>
      </c>
      <c r="Q6020" s="1280" t="s">
        <v>4537</v>
      </c>
      <c r="R6020" s="618">
        <v>8.6300000000000008</v>
      </c>
      <c r="S6020" s="668">
        <v>1.3</v>
      </c>
      <c r="T6020" s="707">
        <f>S6020+R6020</f>
        <v>9.9300000000000015</v>
      </c>
      <c r="U6020" s="618"/>
      <c r="V6020" s="639"/>
      <c r="W6020" s="639"/>
      <c r="X6020" s="639"/>
      <c r="Y6020" s="639"/>
      <c r="Z6020" s="639"/>
      <c r="AA6020" s="639"/>
      <c r="AB6020" s="639"/>
      <c r="AC6020" s="639"/>
      <c r="AD6020" s="632" t="s">
        <v>62</v>
      </c>
      <c r="AE6020" s="639"/>
      <c r="AF6020" s="639"/>
      <c r="AG6020" s="593"/>
      <c r="AH6020" s="22"/>
      <c r="AI6020" s="22"/>
      <c r="AJ6020" s="22"/>
    </row>
    <row r="6021" spans="1:36" s="24" customFormat="1" ht="63" hidden="1" x14ac:dyDescent="0.2">
      <c r="A6021" s="593" t="s">
        <v>4114</v>
      </c>
      <c r="B6021" s="593" t="s">
        <v>118</v>
      </c>
      <c r="C6021" s="593" t="s">
        <v>337</v>
      </c>
      <c r="D6021" s="630">
        <v>41801</v>
      </c>
      <c r="E6021" s="613">
        <v>0.5180555555555556</v>
      </c>
      <c r="F6021" s="630">
        <v>41801</v>
      </c>
      <c r="G6021" s="635">
        <v>0.59930555555555554</v>
      </c>
      <c r="H6021" s="613">
        <f t="shared" si="199"/>
        <v>8.1249999999999933E-2</v>
      </c>
      <c r="I6021" s="593">
        <v>1</v>
      </c>
      <c r="J6021" s="678" t="s">
        <v>183</v>
      </c>
      <c r="K6021" s="678" t="s">
        <v>183</v>
      </c>
      <c r="L6021" s="593" t="s">
        <v>126</v>
      </c>
      <c r="M6021" s="593" t="s">
        <v>4538</v>
      </c>
      <c r="N6021" s="593">
        <v>0.4</v>
      </c>
      <c r="O6021" s="593" t="s">
        <v>72</v>
      </c>
      <c r="P6021" s="593" t="s">
        <v>4539</v>
      </c>
      <c r="Q6021" s="685" t="s">
        <v>4540</v>
      </c>
      <c r="R6021" s="618">
        <v>1.07</v>
      </c>
      <c r="S6021" s="668">
        <v>0.2</v>
      </c>
      <c r="T6021" s="707">
        <f>S6021+R6021</f>
        <v>1.27</v>
      </c>
      <c r="U6021" s="618"/>
      <c r="V6021" s="639"/>
      <c r="W6021" s="639"/>
      <c r="X6021" s="639"/>
      <c r="Y6021" s="639"/>
      <c r="Z6021" s="639"/>
      <c r="AA6021" s="639"/>
      <c r="AB6021" s="639"/>
      <c r="AC6021" s="639"/>
      <c r="AD6021" s="593" t="s">
        <v>61</v>
      </c>
      <c r="AE6021" s="639"/>
      <c r="AF6021" s="639"/>
      <c r="AG6021" s="593"/>
      <c r="AH6021" s="22" t="s">
        <v>388</v>
      </c>
      <c r="AI6021" s="22"/>
      <c r="AJ6021" s="22"/>
    </row>
    <row r="6022" spans="1:36" s="24" customFormat="1" ht="94.5" hidden="1" x14ac:dyDescent="0.2">
      <c r="A6022" s="593" t="s">
        <v>4114</v>
      </c>
      <c r="B6022" s="593" t="s">
        <v>118</v>
      </c>
      <c r="C6022" s="593" t="s">
        <v>337</v>
      </c>
      <c r="D6022" s="630">
        <v>41802</v>
      </c>
      <c r="E6022" s="613">
        <v>0.13541666666666666</v>
      </c>
      <c r="F6022" s="630">
        <v>41802</v>
      </c>
      <c r="G6022" s="613">
        <v>0.17708333333333334</v>
      </c>
      <c r="H6022" s="635">
        <f t="shared" si="199"/>
        <v>4.1666666666666685E-2</v>
      </c>
      <c r="I6022" s="593">
        <v>21</v>
      </c>
      <c r="J6022" s="678" t="s">
        <v>183</v>
      </c>
      <c r="K6022" s="593" t="s">
        <v>3041</v>
      </c>
      <c r="L6022" s="593" t="s">
        <v>127</v>
      </c>
      <c r="M6022" s="593" t="s">
        <v>4541</v>
      </c>
      <c r="N6022" s="593" t="s">
        <v>103</v>
      </c>
      <c r="O6022" s="593" t="s">
        <v>66</v>
      </c>
      <c r="P6022" s="593" t="s">
        <v>4541</v>
      </c>
      <c r="Q6022" s="634" t="s">
        <v>4542</v>
      </c>
      <c r="R6022" s="618">
        <v>6.39</v>
      </c>
      <c r="S6022" s="668">
        <v>3.13</v>
      </c>
      <c r="T6022" s="707">
        <f>S6022+R6022</f>
        <v>9.52</v>
      </c>
      <c r="U6022" s="618"/>
      <c r="V6022" s="639"/>
      <c r="W6022" s="639"/>
      <c r="X6022" s="639"/>
      <c r="Y6022" s="639"/>
      <c r="Z6022" s="639"/>
      <c r="AA6022" s="639"/>
      <c r="AB6022" s="639"/>
      <c r="AC6022" s="639"/>
      <c r="AD6022" s="742" t="s">
        <v>57</v>
      </c>
      <c r="AE6022" s="639"/>
      <c r="AF6022" s="639"/>
      <c r="AG6022" s="593"/>
      <c r="AH6022" s="22"/>
      <c r="AI6022" s="22" t="s">
        <v>387</v>
      </c>
      <c r="AJ6022" s="22"/>
    </row>
    <row r="6023" spans="1:36" s="24" customFormat="1" ht="94.5" hidden="1" x14ac:dyDescent="0.2">
      <c r="A6023" s="593" t="s">
        <v>4114</v>
      </c>
      <c r="B6023" s="593" t="s">
        <v>118</v>
      </c>
      <c r="C6023" s="593" t="s">
        <v>337</v>
      </c>
      <c r="D6023" s="630">
        <v>41802</v>
      </c>
      <c r="E6023" s="613">
        <v>0.53263888888888888</v>
      </c>
      <c r="F6023" s="630">
        <v>41802</v>
      </c>
      <c r="G6023" s="613">
        <v>0.61805555555555558</v>
      </c>
      <c r="H6023" s="635">
        <v>0.16388888888888889</v>
      </c>
      <c r="I6023" s="593">
        <v>3</v>
      </c>
      <c r="J6023" s="678" t="s">
        <v>183</v>
      </c>
      <c r="K6023" s="593"/>
      <c r="L6023" s="593" t="s">
        <v>126</v>
      </c>
      <c r="M6023" s="593" t="s">
        <v>4543</v>
      </c>
      <c r="N6023" s="593">
        <v>0.4</v>
      </c>
      <c r="O6023" s="593" t="s">
        <v>72</v>
      </c>
      <c r="P6023" s="593" t="s">
        <v>2480</v>
      </c>
      <c r="Q6023" s="634" t="s">
        <v>4544</v>
      </c>
      <c r="R6023" s="618">
        <v>1.78</v>
      </c>
      <c r="S6023" s="668">
        <v>0.86</v>
      </c>
      <c r="T6023" s="707">
        <f>S6023+R6023</f>
        <v>2.64</v>
      </c>
      <c r="U6023" s="618"/>
      <c r="V6023" s="639"/>
      <c r="W6023" s="639"/>
      <c r="X6023" s="639"/>
      <c r="Y6023" s="639"/>
      <c r="Z6023" s="639"/>
      <c r="AA6023" s="639"/>
      <c r="AB6023" s="639"/>
      <c r="AC6023" s="639"/>
      <c r="AD6023" s="593" t="s">
        <v>61</v>
      </c>
      <c r="AE6023" s="639"/>
      <c r="AF6023" s="639"/>
      <c r="AG6023" s="593"/>
      <c r="AH6023" s="22" t="s">
        <v>388</v>
      </c>
      <c r="AI6023" s="22"/>
      <c r="AJ6023" s="22"/>
    </row>
    <row r="6024" spans="1:36" s="24" customFormat="1" ht="31.5" hidden="1" x14ac:dyDescent="0.2">
      <c r="A6024" s="593" t="s">
        <v>4114</v>
      </c>
      <c r="B6024" s="593" t="s">
        <v>118</v>
      </c>
      <c r="C6024" s="593" t="s">
        <v>332</v>
      </c>
      <c r="D6024" s="630">
        <v>41802</v>
      </c>
      <c r="E6024" s="1133">
        <v>0.85138888888888886</v>
      </c>
      <c r="F6024" s="630">
        <v>41802</v>
      </c>
      <c r="G6024" s="1133">
        <v>0.875</v>
      </c>
      <c r="H6024" s="613">
        <f>G6024-E6024</f>
        <v>2.3611111111111138E-2</v>
      </c>
      <c r="I6024" s="678">
        <v>1</v>
      </c>
      <c r="J6024" s="678" t="s">
        <v>183</v>
      </c>
      <c r="K6024" s="678" t="s">
        <v>183</v>
      </c>
      <c r="L6024" s="710" t="s">
        <v>126</v>
      </c>
      <c r="M6024" s="639" t="s">
        <v>4545</v>
      </c>
      <c r="N6024" s="593">
        <v>0.4</v>
      </c>
      <c r="O6024" s="593" t="s">
        <v>71</v>
      </c>
      <c r="P6024" s="639" t="s">
        <v>71</v>
      </c>
      <c r="Q6024" s="634" t="s">
        <v>794</v>
      </c>
      <c r="R6024" s="618">
        <v>1.75</v>
      </c>
      <c r="S6024" s="618">
        <v>0.67</v>
      </c>
      <c r="T6024" s="707">
        <f>S6024+R6024</f>
        <v>2.42</v>
      </c>
      <c r="U6024" s="689"/>
      <c r="V6024" s="678"/>
      <c r="W6024" s="678" t="s">
        <v>183</v>
      </c>
      <c r="X6024" s="678" t="s">
        <v>183</v>
      </c>
      <c r="Y6024" s="678" t="s">
        <v>183</v>
      </c>
      <c r="Z6024" s="678" t="s">
        <v>183</v>
      </c>
      <c r="AA6024" s="678" t="s">
        <v>183</v>
      </c>
      <c r="AB6024" s="678" t="s">
        <v>183</v>
      </c>
      <c r="AC6024" s="678" t="s">
        <v>183</v>
      </c>
      <c r="AD6024" s="593" t="s">
        <v>61</v>
      </c>
      <c r="AE6024" s="678" t="s">
        <v>183</v>
      </c>
      <c r="AF6024" s="678" t="s">
        <v>183</v>
      </c>
      <c r="AG6024" s="634"/>
      <c r="AH6024" s="22" t="s">
        <v>388</v>
      </c>
      <c r="AI6024" s="22"/>
      <c r="AJ6024" s="22"/>
    </row>
    <row r="6025" spans="1:36" s="24" customFormat="1" hidden="1" x14ac:dyDescent="0.2">
      <c r="A6025" s="593" t="s">
        <v>4114</v>
      </c>
      <c r="B6025" s="593" t="s">
        <v>118</v>
      </c>
      <c r="C6025" s="593" t="s">
        <v>337</v>
      </c>
      <c r="D6025" s="630">
        <v>41803</v>
      </c>
      <c r="E6025" s="678" t="s">
        <v>183</v>
      </c>
      <c r="F6025" s="630" t="s">
        <v>183</v>
      </c>
      <c r="G6025" s="678" t="s">
        <v>183</v>
      </c>
      <c r="H6025" s="678" t="s">
        <v>183</v>
      </c>
      <c r="I6025" s="593" t="s">
        <v>183</v>
      </c>
      <c r="J6025" s="593" t="s">
        <v>183</v>
      </c>
      <c r="K6025" s="593" t="s">
        <v>183</v>
      </c>
      <c r="L6025" s="593" t="s">
        <v>183</v>
      </c>
      <c r="M6025" s="678" t="s">
        <v>183</v>
      </c>
      <c r="N6025" s="678" t="s">
        <v>183</v>
      </c>
      <c r="O6025" s="678"/>
      <c r="P6025" s="678" t="s">
        <v>183</v>
      </c>
      <c r="Q6025" s="634" t="s">
        <v>183</v>
      </c>
      <c r="R6025" s="678"/>
      <c r="S6025" s="678"/>
      <c r="T6025" s="678"/>
      <c r="U6025" s="639" t="s">
        <v>183</v>
      </c>
      <c r="V6025" s="639" t="s">
        <v>183</v>
      </c>
      <c r="W6025" s="639" t="s">
        <v>183</v>
      </c>
      <c r="X6025" s="639" t="s">
        <v>183</v>
      </c>
      <c r="Y6025" s="639" t="s">
        <v>183</v>
      </c>
      <c r="Z6025" s="639" t="s">
        <v>183</v>
      </c>
      <c r="AA6025" s="639" t="s">
        <v>183</v>
      </c>
      <c r="AB6025" s="639" t="s">
        <v>183</v>
      </c>
      <c r="AC6025" s="639" t="s">
        <v>183</v>
      </c>
      <c r="AD6025" s="639" t="s">
        <v>183</v>
      </c>
      <c r="AE6025" s="639" t="s">
        <v>183</v>
      </c>
      <c r="AF6025" s="639" t="s">
        <v>183</v>
      </c>
      <c r="AG6025" s="593" t="s">
        <v>200</v>
      </c>
      <c r="AH6025" s="22"/>
      <c r="AI6025" s="22"/>
      <c r="AJ6025" s="22"/>
    </row>
    <row r="6026" spans="1:36" s="24" customFormat="1" ht="47.25" hidden="1" x14ac:dyDescent="0.2">
      <c r="A6026" s="593" t="s">
        <v>4114</v>
      </c>
      <c r="B6026" s="593" t="s">
        <v>118</v>
      </c>
      <c r="C6026" s="593" t="s">
        <v>4546</v>
      </c>
      <c r="D6026" s="630">
        <v>41804</v>
      </c>
      <c r="E6026" s="1133">
        <v>0.59097222222222223</v>
      </c>
      <c r="F6026" s="630">
        <v>41804</v>
      </c>
      <c r="G6026" s="1133">
        <v>0.59097222222222223</v>
      </c>
      <c r="H6026" s="613">
        <f t="shared" ref="H6026:H6032" si="200">G6026-E6026</f>
        <v>0</v>
      </c>
      <c r="I6026" s="593">
        <v>23</v>
      </c>
      <c r="J6026" s="678"/>
      <c r="K6026" s="593"/>
      <c r="L6026" s="639" t="s">
        <v>125</v>
      </c>
      <c r="M6026" s="593" t="s">
        <v>3059</v>
      </c>
      <c r="N6026" s="593">
        <v>220</v>
      </c>
      <c r="O6026" s="593" t="s">
        <v>72</v>
      </c>
      <c r="P6026" s="593" t="s">
        <v>2480</v>
      </c>
      <c r="Q6026" s="634" t="s">
        <v>4547</v>
      </c>
      <c r="R6026" s="596">
        <v>1.18</v>
      </c>
      <c r="S6026" s="640">
        <v>0.81</v>
      </c>
      <c r="T6026" s="638">
        <v>1.99</v>
      </c>
      <c r="U6026" s="593" t="s">
        <v>2155</v>
      </c>
      <c r="V6026" s="593" t="s">
        <v>2155</v>
      </c>
      <c r="W6026" s="593" t="s">
        <v>2155</v>
      </c>
      <c r="X6026" s="593" t="s">
        <v>2155</v>
      </c>
      <c r="Y6026" s="593" t="s">
        <v>2155</v>
      </c>
      <c r="Z6026" s="593" t="s">
        <v>2155</v>
      </c>
      <c r="AA6026" s="593" t="s">
        <v>2155</v>
      </c>
      <c r="AB6026" s="593" t="s">
        <v>2155</v>
      </c>
      <c r="AC6026" s="593" t="s">
        <v>2155</v>
      </c>
      <c r="AD6026" s="612" t="s">
        <v>55</v>
      </c>
      <c r="AE6026" s="593" t="s">
        <v>2155</v>
      </c>
      <c r="AF6026" s="593" t="s">
        <v>2155</v>
      </c>
      <c r="AG6026" s="593"/>
      <c r="AH6026" s="22"/>
      <c r="AI6026" s="22"/>
      <c r="AJ6026" s="22"/>
    </row>
    <row r="6027" spans="1:36" s="24" customFormat="1" ht="47.25" hidden="1" x14ac:dyDescent="0.2">
      <c r="A6027" s="593" t="s">
        <v>4114</v>
      </c>
      <c r="B6027" s="593" t="s">
        <v>118</v>
      </c>
      <c r="C6027" s="593" t="s">
        <v>332</v>
      </c>
      <c r="D6027" s="630">
        <v>41804</v>
      </c>
      <c r="E6027" s="1133" t="s">
        <v>4548</v>
      </c>
      <c r="F6027" s="630">
        <v>41804</v>
      </c>
      <c r="G6027" s="1133" t="s">
        <v>4549</v>
      </c>
      <c r="H6027" s="613">
        <f t="shared" si="200"/>
        <v>5.5555555555555358E-3</v>
      </c>
      <c r="I6027" s="593">
        <v>1</v>
      </c>
      <c r="J6027" s="639" t="s">
        <v>183</v>
      </c>
      <c r="K6027" s="639" t="s">
        <v>183</v>
      </c>
      <c r="L6027" s="719" t="s">
        <v>126</v>
      </c>
      <c r="M6027" s="639" t="s">
        <v>345</v>
      </c>
      <c r="N6027" s="593">
        <v>0.4</v>
      </c>
      <c r="O6027" s="593" t="s">
        <v>71</v>
      </c>
      <c r="P6027" s="639" t="s">
        <v>71</v>
      </c>
      <c r="Q6027" s="634" t="s">
        <v>794</v>
      </c>
      <c r="R6027" s="640"/>
      <c r="S6027" s="640">
        <v>0.4</v>
      </c>
      <c r="T6027" s="640">
        <v>0.4</v>
      </c>
      <c r="U6027" s="639" t="s">
        <v>88</v>
      </c>
      <c r="V6027" s="593" t="s">
        <v>2155</v>
      </c>
      <c r="W6027" s="593" t="s">
        <v>2155</v>
      </c>
      <c r="X6027" s="593" t="s">
        <v>2155</v>
      </c>
      <c r="Y6027" s="593" t="s">
        <v>2155</v>
      </c>
      <c r="Z6027" s="593" t="s">
        <v>2155</v>
      </c>
      <c r="AA6027" s="593" t="s">
        <v>2155</v>
      </c>
      <c r="AB6027" s="593" t="s">
        <v>2155</v>
      </c>
      <c r="AC6027" s="593" t="s">
        <v>2155</v>
      </c>
      <c r="AD6027" s="593" t="s">
        <v>61</v>
      </c>
      <c r="AE6027" s="593" t="s">
        <v>2155</v>
      </c>
      <c r="AF6027" s="593" t="s">
        <v>2155</v>
      </c>
      <c r="AG6027" s="593"/>
      <c r="AH6027" s="22" t="s">
        <v>388</v>
      </c>
      <c r="AI6027" s="22"/>
      <c r="AJ6027" s="22"/>
    </row>
    <row r="6028" spans="1:36" s="24" customFormat="1" ht="47.25" hidden="1" x14ac:dyDescent="0.2">
      <c r="A6028" s="593" t="s">
        <v>4114</v>
      </c>
      <c r="B6028" s="593" t="s">
        <v>118</v>
      </c>
      <c r="C6028" s="593" t="s">
        <v>337</v>
      </c>
      <c r="D6028" s="630">
        <v>41804</v>
      </c>
      <c r="E6028" s="1133">
        <v>0.51736111111111105</v>
      </c>
      <c r="F6028" s="630">
        <v>41804</v>
      </c>
      <c r="G6028" s="1133">
        <v>0.62638888888888888</v>
      </c>
      <c r="H6028" s="613">
        <f t="shared" si="200"/>
        <v>0.10902777777777783</v>
      </c>
      <c r="I6028" s="593">
        <v>1</v>
      </c>
      <c r="J6028" s="678" t="s">
        <v>183</v>
      </c>
      <c r="K6028" s="593"/>
      <c r="L6028" s="593" t="s">
        <v>126</v>
      </c>
      <c r="M6028" s="593" t="s">
        <v>4550</v>
      </c>
      <c r="N6028" s="593">
        <v>0.4</v>
      </c>
      <c r="O6028" s="593" t="s">
        <v>72</v>
      </c>
      <c r="P6028" s="593" t="s">
        <v>4551</v>
      </c>
      <c r="Q6028" s="634" t="s">
        <v>4552</v>
      </c>
      <c r="R6028" s="640">
        <v>0.15</v>
      </c>
      <c r="S6028" s="640"/>
      <c r="T6028" s="640">
        <v>0.15</v>
      </c>
      <c r="U6028" s="593"/>
      <c r="V6028" s="639"/>
      <c r="W6028" s="639"/>
      <c r="X6028" s="639"/>
      <c r="Y6028" s="639"/>
      <c r="Z6028" s="639"/>
      <c r="AA6028" s="639"/>
      <c r="AB6028" s="639"/>
      <c r="AC6028" s="639"/>
      <c r="AD6028" s="593" t="s">
        <v>61</v>
      </c>
      <c r="AE6028" s="639"/>
      <c r="AF6028" s="639"/>
      <c r="AG6028" s="593"/>
      <c r="AH6028" s="22" t="s">
        <v>388</v>
      </c>
      <c r="AI6028" s="22"/>
      <c r="AJ6028" s="22"/>
    </row>
    <row r="6029" spans="1:36" s="24" customFormat="1" ht="78.75" hidden="1" x14ac:dyDescent="0.2">
      <c r="A6029" s="593" t="s">
        <v>4114</v>
      </c>
      <c r="B6029" s="593" t="s">
        <v>118</v>
      </c>
      <c r="C6029" s="593" t="s">
        <v>342</v>
      </c>
      <c r="D6029" s="630">
        <v>41805</v>
      </c>
      <c r="E6029" s="1133">
        <v>0.57638888888888895</v>
      </c>
      <c r="F6029" s="630">
        <v>41805</v>
      </c>
      <c r="G6029" s="1133">
        <v>0.64374999999999993</v>
      </c>
      <c r="H6029" s="613">
        <f t="shared" si="200"/>
        <v>6.7361111111110983E-2</v>
      </c>
      <c r="I6029" s="593">
        <v>66</v>
      </c>
      <c r="J6029" s="678" t="s">
        <v>183</v>
      </c>
      <c r="K6029" s="678" t="s">
        <v>183</v>
      </c>
      <c r="L6029" s="593" t="s">
        <v>125</v>
      </c>
      <c r="M6029" s="639" t="s">
        <v>3998</v>
      </c>
      <c r="N6029" s="593">
        <v>0.4</v>
      </c>
      <c r="O6029" s="36" t="s">
        <v>69</v>
      </c>
      <c r="P6029" s="639" t="s">
        <v>3999</v>
      </c>
      <c r="Q6029" s="634" t="s">
        <v>4553</v>
      </c>
      <c r="R6029" s="668">
        <v>24.15</v>
      </c>
      <c r="S6029" s="668">
        <v>13.18</v>
      </c>
      <c r="T6029" s="668">
        <v>37.33</v>
      </c>
      <c r="U6029" s="639" t="s">
        <v>88</v>
      </c>
      <c r="V6029" s="639"/>
      <c r="W6029" s="639"/>
      <c r="X6029" s="639"/>
      <c r="Y6029" s="639"/>
      <c r="Z6029" s="639"/>
      <c r="AA6029" s="639"/>
      <c r="AB6029" s="639"/>
      <c r="AC6029" s="639"/>
      <c r="AD6029" s="612" t="s">
        <v>55</v>
      </c>
      <c r="AE6029" s="639"/>
      <c r="AF6029" s="639"/>
      <c r="AG6029" s="593"/>
      <c r="AH6029" s="22"/>
      <c r="AI6029" s="22"/>
      <c r="AJ6029" s="22"/>
    </row>
    <row r="6030" spans="1:36" s="24" customFormat="1" ht="47.25" hidden="1" x14ac:dyDescent="0.2">
      <c r="A6030" s="593" t="s">
        <v>4114</v>
      </c>
      <c r="B6030" s="593" t="s">
        <v>118</v>
      </c>
      <c r="C6030" s="593" t="s">
        <v>337</v>
      </c>
      <c r="D6030" s="630">
        <v>41805</v>
      </c>
      <c r="E6030" s="1133">
        <v>0.35833333333333334</v>
      </c>
      <c r="F6030" s="630">
        <v>41805</v>
      </c>
      <c r="G6030" s="1133">
        <v>0.53472222222222221</v>
      </c>
      <c r="H6030" s="613">
        <f t="shared" si="200"/>
        <v>0.17638888888888887</v>
      </c>
      <c r="I6030" s="639">
        <v>1</v>
      </c>
      <c r="J6030" s="639"/>
      <c r="K6030" s="639"/>
      <c r="L6030" s="593" t="s">
        <v>126</v>
      </c>
      <c r="M6030" s="593" t="s">
        <v>4554</v>
      </c>
      <c r="N6030" s="593">
        <v>0.4</v>
      </c>
      <c r="O6030" s="593" t="s">
        <v>72</v>
      </c>
      <c r="P6030" s="593" t="s">
        <v>4555</v>
      </c>
      <c r="Q6030" s="634" t="s">
        <v>4556</v>
      </c>
      <c r="R6030" s="668">
        <v>0.19</v>
      </c>
      <c r="S6030" s="668"/>
      <c r="T6030" s="668">
        <v>0.19</v>
      </c>
      <c r="U6030" s="593"/>
      <c r="V6030" s="639"/>
      <c r="W6030" s="639"/>
      <c r="X6030" s="639"/>
      <c r="Y6030" s="639"/>
      <c r="Z6030" s="639"/>
      <c r="AA6030" s="639"/>
      <c r="AB6030" s="639"/>
      <c r="AC6030" s="639"/>
      <c r="AD6030" s="593" t="s">
        <v>61</v>
      </c>
      <c r="AE6030" s="639"/>
      <c r="AF6030" s="639"/>
      <c r="AG6030" s="593"/>
      <c r="AH6030" s="22" t="s">
        <v>388</v>
      </c>
      <c r="AI6030" s="22"/>
      <c r="AJ6030" s="22"/>
    </row>
    <row r="6031" spans="1:36" s="24" customFormat="1" ht="31.5" hidden="1" x14ac:dyDescent="0.2">
      <c r="A6031" s="593" t="s">
        <v>4114</v>
      </c>
      <c r="B6031" s="593" t="s">
        <v>118</v>
      </c>
      <c r="C6031" s="593" t="s">
        <v>337</v>
      </c>
      <c r="D6031" s="630">
        <v>41806</v>
      </c>
      <c r="E6031" s="1123">
        <v>0.14305555555555557</v>
      </c>
      <c r="F6031" s="630">
        <v>41806</v>
      </c>
      <c r="G6031" s="1123">
        <v>0.51736111111111105</v>
      </c>
      <c r="H6031" s="635">
        <f t="shared" si="200"/>
        <v>0.37430555555555545</v>
      </c>
      <c r="I6031" s="639">
        <v>1</v>
      </c>
      <c r="J6031" s="639"/>
      <c r="K6031" s="639"/>
      <c r="L6031" s="593" t="s">
        <v>126</v>
      </c>
      <c r="M6031" s="593" t="s">
        <v>4098</v>
      </c>
      <c r="N6031" s="593">
        <v>0.4</v>
      </c>
      <c r="O6031" s="593" t="s">
        <v>72</v>
      </c>
      <c r="P6031" s="593" t="s">
        <v>4755</v>
      </c>
      <c r="Q6031" s="634" t="s">
        <v>4556</v>
      </c>
      <c r="R6031" s="668"/>
      <c r="S6031" s="668">
        <v>0.86</v>
      </c>
      <c r="T6031" s="668">
        <v>0.86</v>
      </c>
      <c r="U6031" s="593"/>
      <c r="V6031" s="639"/>
      <c r="W6031" s="639"/>
      <c r="X6031" s="639"/>
      <c r="Y6031" s="639"/>
      <c r="Z6031" s="639"/>
      <c r="AA6031" s="639"/>
      <c r="AB6031" s="639"/>
      <c r="AC6031" s="639"/>
      <c r="AD6031" s="593" t="s">
        <v>61</v>
      </c>
      <c r="AE6031" s="639"/>
      <c r="AF6031" s="639"/>
      <c r="AG6031" s="1457"/>
      <c r="AH6031" s="22" t="s">
        <v>388</v>
      </c>
      <c r="AI6031" s="22"/>
      <c r="AJ6031" s="22"/>
    </row>
    <row r="6032" spans="1:36" s="24" customFormat="1" ht="110.25" hidden="1" x14ac:dyDescent="0.2">
      <c r="A6032" s="593" t="s">
        <v>4114</v>
      </c>
      <c r="B6032" s="593" t="s">
        <v>118</v>
      </c>
      <c r="C6032" s="593" t="s">
        <v>337</v>
      </c>
      <c r="D6032" s="630">
        <v>41806</v>
      </c>
      <c r="E6032" s="1123">
        <v>0.80486111111111114</v>
      </c>
      <c r="F6032" s="630">
        <v>41806</v>
      </c>
      <c r="G6032" s="1123">
        <v>0.87986111111111109</v>
      </c>
      <c r="H6032" s="635">
        <f t="shared" si="200"/>
        <v>7.4999999999999956E-2</v>
      </c>
      <c r="I6032" s="618">
        <v>1</v>
      </c>
      <c r="J6032" s="618" t="s">
        <v>2448</v>
      </c>
      <c r="K6032" s="593" t="s">
        <v>3044</v>
      </c>
      <c r="L6032" s="593" t="s">
        <v>128</v>
      </c>
      <c r="M6032" s="593" t="s">
        <v>4756</v>
      </c>
      <c r="N6032" s="593" t="s">
        <v>103</v>
      </c>
      <c r="O6032" s="593" t="s">
        <v>66</v>
      </c>
      <c r="P6032" s="593" t="s">
        <v>4756</v>
      </c>
      <c r="Q6032" s="634" t="s">
        <v>6649</v>
      </c>
      <c r="R6032" s="668">
        <v>0.52</v>
      </c>
      <c r="S6032" s="668">
        <v>0.5</v>
      </c>
      <c r="T6032" s="638">
        <f>R6032+S6032</f>
        <v>1.02</v>
      </c>
      <c r="U6032" s="593" t="s">
        <v>75</v>
      </c>
      <c r="V6032" s="639"/>
      <c r="W6032" s="639"/>
      <c r="X6032" s="639"/>
      <c r="Y6032" s="639"/>
      <c r="Z6032" s="639"/>
      <c r="AA6032" s="639"/>
      <c r="AB6032" s="639"/>
      <c r="AC6032" s="639"/>
      <c r="AD6032" s="639" t="s">
        <v>56</v>
      </c>
      <c r="AE6032" s="639"/>
      <c r="AF6032" s="639"/>
      <c r="AG6032" s="1457"/>
      <c r="AH6032" s="22"/>
      <c r="AI6032" s="22"/>
      <c r="AJ6032" s="22"/>
    </row>
    <row r="6033" spans="1:36" s="24" customFormat="1" ht="31.5" hidden="1" x14ac:dyDescent="0.2">
      <c r="A6033" s="593" t="s">
        <v>4114</v>
      </c>
      <c r="B6033" s="593" t="s">
        <v>118</v>
      </c>
      <c r="C6033" s="593" t="s">
        <v>337</v>
      </c>
      <c r="D6033" s="630">
        <v>41807</v>
      </c>
      <c r="E6033" s="1123">
        <v>0.76666666666666661</v>
      </c>
      <c r="F6033" s="630">
        <v>41808</v>
      </c>
      <c r="G6033" s="1123">
        <v>0.49861111111111112</v>
      </c>
      <c r="H6033" s="635">
        <v>0.7319444444444444</v>
      </c>
      <c r="I6033" s="639">
        <v>1</v>
      </c>
      <c r="J6033" s="639"/>
      <c r="K6033" s="639"/>
      <c r="L6033" s="593" t="s">
        <v>126</v>
      </c>
      <c r="M6033" s="593" t="s">
        <v>4757</v>
      </c>
      <c r="N6033" s="593">
        <v>0.4</v>
      </c>
      <c r="O6033" s="593" t="s">
        <v>72</v>
      </c>
      <c r="P6033" s="593" t="s">
        <v>4758</v>
      </c>
      <c r="Q6033" s="634" t="s">
        <v>4759</v>
      </c>
      <c r="R6033" s="668">
        <v>0.67</v>
      </c>
      <c r="S6033" s="668"/>
      <c r="T6033" s="668">
        <v>0.67</v>
      </c>
      <c r="U6033" s="593"/>
      <c r="V6033" s="639"/>
      <c r="W6033" s="639"/>
      <c r="X6033" s="639"/>
      <c r="Y6033" s="639"/>
      <c r="Z6033" s="639"/>
      <c r="AA6033" s="639"/>
      <c r="AB6033" s="639"/>
      <c r="AC6033" s="639"/>
      <c r="AD6033" s="593" t="s">
        <v>61</v>
      </c>
      <c r="AE6033" s="639"/>
      <c r="AF6033" s="639"/>
      <c r="AG6033" s="595"/>
      <c r="AH6033" s="22" t="s">
        <v>388</v>
      </c>
      <c r="AI6033" s="22"/>
      <c r="AJ6033" s="22"/>
    </row>
    <row r="6034" spans="1:36" s="24" customFormat="1" ht="78.75" hidden="1" x14ac:dyDescent="0.2">
      <c r="A6034" s="593" t="s">
        <v>4114</v>
      </c>
      <c r="B6034" s="593" t="s">
        <v>118</v>
      </c>
      <c r="C6034" s="593" t="s">
        <v>337</v>
      </c>
      <c r="D6034" s="630">
        <v>41807</v>
      </c>
      <c r="E6034" s="1123">
        <v>0.58750000000000002</v>
      </c>
      <c r="F6034" s="630">
        <v>41807</v>
      </c>
      <c r="G6034" s="1123">
        <v>0.62083333333333335</v>
      </c>
      <c r="H6034" s="635">
        <f>G6034-E6034</f>
        <v>3.3333333333333326E-2</v>
      </c>
      <c r="I6034" s="618">
        <v>2</v>
      </c>
      <c r="J6034" s="618" t="s">
        <v>2448</v>
      </c>
      <c r="K6034" s="593" t="s">
        <v>3044</v>
      </c>
      <c r="L6034" s="593" t="s">
        <v>125</v>
      </c>
      <c r="M6034" s="593" t="s">
        <v>4760</v>
      </c>
      <c r="N6034" s="593" t="s">
        <v>103</v>
      </c>
      <c r="O6034" s="593" t="s">
        <v>66</v>
      </c>
      <c r="P6034" s="593" t="s">
        <v>4760</v>
      </c>
      <c r="Q6034" s="634" t="s">
        <v>4761</v>
      </c>
      <c r="R6034" s="668">
        <v>0.02</v>
      </c>
      <c r="S6034" s="668">
        <v>1.19</v>
      </c>
      <c r="T6034" s="707">
        <v>1.21</v>
      </c>
      <c r="U6034" s="593" t="s">
        <v>75</v>
      </c>
      <c r="V6034" s="639"/>
      <c r="W6034" s="639"/>
      <c r="X6034" s="639"/>
      <c r="Y6034" s="639"/>
      <c r="Z6034" s="639"/>
      <c r="AA6034" s="639"/>
      <c r="AB6034" s="639"/>
      <c r="AC6034" s="639"/>
      <c r="AD6034" s="612" t="s">
        <v>55</v>
      </c>
      <c r="AE6034" s="639"/>
      <c r="AF6034" s="639"/>
      <c r="AG6034" s="595"/>
      <c r="AH6034" s="22"/>
      <c r="AI6034" s="22"/>
      <c r="AJ6034" s="22"/>
    </row>
    <row r="6035" spans="1:36" s="75" customFormat="1" ht="31.5" hidden="1" x14ac:dyDescent="0.2">
      <c r="A6035" s="593" t="s">
        <v>4114</v>
      </c>
      <c r="B6035" s="593" t="s">
        <v>118</v>
      </c>
      <c r="C6035" s="593" t="s">
        <v>332</v>
      </c>
      <c r="D6035" s="630">
        <v>41808</v>
      </c>
      <c r="E6035" s="635">
        <v>0.62777777777777777</v>
      </c>
      <c r="F6035" s="630">
        <v>41808</v>
      </c>
      <c r="G6035" s="635">
        <v>0.81666666666666676</v>
      </c>
      <c r="H6035" s="613">
        <f>G6035-E6035</f>
        <v>0.18888888888888899</v>
      </c>
      <c r="I6035" s="593">
        <v>2</v>
      </c>
      <c r="J6035" s="678" t="s">
        <v>183</v>
      </c>
      <c r="K6035" s="678" t="s">
        <v>183</v>
      </c>
      <c r="L6035" s="593" t="s">
        <v>126</v>
      </c>
      <c r="M6035" s="639" t="s">
        <v>3604</v>
      </c>
      <c r="N6035" s="593">
        <v>0.4</v>
      </c>
      <c r="O6035" s="593" t="s">
        <v>71</v>
      </c>
      <c r="P6035" s="639" t="s">
        <v>71</v>
      </c>
      <c r="Q6035" s="685" t="s">
        <v>1078</v>
      </c>
      <c r="R6035" s="668">
        <v>1.1000000000000001</v>
      </c>
      <c r="S6035" s="668">
        <v>1.32</v>
      </c>
      <c r="T6035" s="668">
        <v>2.42</v>
      </c>
      <c r="U6035" s="639" t="s">
        <v>88</v>
      </c>
      <c r="V6035" s="678" t="s">
        <v>183</v>
      </c>
      <c r="W6035" s="678" t="s">
        <v>183</v>
      </c>
      <c r="X6035" s="678" t="s">
        <v>183</v>
      </c>
      <c r="Y6035" s="678" t="s">
        <v>183</v>
      </c>
      <c r="Z6035" s="678" t="s">
        <v>183</v>
      </c>
      <c r="AA6035" s="678" t="s">
        <v>183</v>
      </c>
      <c r="AB6035" s="678" t="s">
        <v>183</v>
      </c>
      <c r="AC6035" s="678" t="s">
        <v>183</v>
      </c>
      <c r="AD6035" s="593" t="s">
        <v>61</v>
      </c>
      <c r="AE6035" s="678" t="s">
        <v>183</v>
      </c>
      <c r="AF6035" s="678" t="s">
        <v>183</v>
      </c>
      <c r="AG6035" s="595"/>
      <c r="AH6035" s="22" t="s">
        <v>388</v>
      </c>
      <c r="AI6035" s="22"/>
      <c r="AJ6035" s="22"/>
    </row>
    <row r="6036" spans="1:36" s="75" customFormat="1" ht="162" hidden="1" customHeight="1" x14ac:dyDescent="0.2">
      <c r="A6036" s="593" t="s">
        <v>4114</v>
      </c>
      <c r="B6036" s="593" t="s">
        <v>118</v>
      </c>
      <c r="C6036" s="593" t="s">
        <v>350</v>
      </c>
      <c r="D6036" s="630">
        <v>41809</v>
      </c>
      <c r="E6036" s="635">
        <v>0.62638888888888888</v>
      </c>
      <c r="F6036" s="630">
        <v>41809</v>
      </c>
      <c r="G6036" s="635">
        <v>0.65138888888888891</v>
      </c>
      <c r="H6036" s="613">
        <f>G6036-E6036</f>
        <v>2.5000000000000022E-2</v>
      </c>
      <c r="I6036" s="593">
        <v>1</v>
      </c>
      <c r="J6036" s="678" t="s">
        <v>183</v>
      </c>
      <c r="K6036" s="678" t="s">
        <v>183</v>
      </c>
      <c r="L6036" s="593" t="s">
        <v>126</v>
      </c>
      <c r="M6036" s="593" t="s">
        <v>4762</v>
      </c>
      <c r="N6036" s="593">
        <v>0.4</v>
      </c>
      <c r="O6036" s="593" t="s">
        <v>72</v>
      </c>
      <c r="P6036" s="593" t="s">
        <v>4763</v>
      </c>
      <c r="Q6036" s="685" t="s">
        <v>4764</v>
      </c>
      <c r="R6036" s="668">
        <v>0.95</v>
      </c>
      <c r="S6036" s="668">
        <v>0.15</v>
      </c>
      <c r="T6036" s="707">
        <f>S6036+R6036</f>
        <v>1.0999999999999999</v>
      </c>
      <c r="U6036" s="639" t="s">
        <v>183</v>
      </c>
      <c r="V6036" s="678" t="s">
        <v>183</v>
      </c>
      <c r="W6036" s="678" t="s">
        <v>183</v>
      </c>
      <c r="X6036" s="678" t="s">
        <v>183</v>
      </c>
      <c r="Y6036" s="678" t="s">
        <v>183</v>
      </c>
      <c r="Z6036" s="678" t="s">
        <v>183</v>
      </c>
      <c r="AA6036" s="678" t="s">
        <v>183</v>
      </c>
      <c r="AB6036" s="678" t="s">
        <v>183</v>
      </c>
      <c r="AC6036" s="678" t="s">
        <v>183</v>
      </c>
      <c r="AD6036" s="593" t="s">
        <v>61</v>
      </c>
      <c r="AE6036" s="678" t="s">
        <v>183</v>
      </c>
      <c r="AF6036" s="678" t="s">
        <v>183</v>
      </c>
      <c r="AG6036" s="595"/>
      <c r="AH6036" s="22" t="s">
        <v>388</v>
      </c>
      <c r="AI6036" s="22"/>
      <c r="AJ6036" s="22"/>
    </row>
    <row r="6037" spans="1:36" ht="31.5" hidden="1" x14ac:dyDescent="0.2">
      <c r="A6037" s="593" t="s">
        <v>4114</v>
      </c>
      <c r="B6037" s="593" t="s">
        <v>118</v>
      </c>
      <c r="C6037" s="593" t="s">
        <v>332</v>
      </c>
      <c r="D6037" s="630">
        <v>41810</v>
      </c>
      <c r="E6037" s="630">
        <v>0.3972222222222222</v>
      </c>
      <c r="F6037" s="635">
        <v>41810</v>
      </c>
      <c r="G6037" s="630">
        <v>0.46458333333333335</v>
      </c>
      <c r="H6037" s="635">
        <v>6.7361111111111149E-2</v>
      </c>
      <c r="I6037" s="613">
        <v>3</v>
      </c>
      <c r="J6037" s="593" t="s">
        <v>183</v>
      </c>
      <c r="K6037" s="678" t="s">
        <v>183</v>
      </c>
      <c r="L6037" s="678" t="s">
        <v>125</v>
      </c>
      <c r="M6037" s="593" t="s">
        <v>335</v>
      </c>
      <c r="N6037" s="639">
        <v>0.4</v>
      </c>
      <c r="O6037" s="593" t="s">
        <v>71</v>
      </c>
      <c r="P6037" s="593" t="s">
        <v>71</v>
      </c>
      <c r="Q6037" s="639" t="s">
        <v>1078</v>
      </c>
      <c r="R6037" s="685">
        <v>2.73</v>
      </c>
      <c r="S6037" s="668">
        <v>5.43</v>
      </c>
      <c r="T6037" s="668">
        <v>8.16</v>
      </c>
      <c r="U6037" s="707" t="s">
        <v>88</v>
      </c>
      <c r="V6037" s="639" t="s">
        <v>183</v>
      </c>
      <c r="W6037" s="678" t="s">
        <v>183</v>
      </c>
      <c r="X6037" s="678" t="s">
        <v>183</v>
      </c>
      <c r="Y6037" s="678" t="s">
        <v>183</v>
      </c>
      <c r="Z6037" s="678" t="s">
        <v>183</v>
      </c>
      <c r="AA6037" s="678" t="s">
        <v>183</v>
      </c>
      <c r="AB6037" s="678" t="s">
        <v>183</v>
      </c>
      <c r="AC6037" s="678" t="s">
        <v>183</v>
      </c>
      <c r="AD6037" s="612" t="s">
        <v>55</v>
      </c>
      <c r="AE6037" s="678" t="s">
        <v>183</v>
      </c>
      <c r="AF6037" s="678" t="s">
        <v>183</v>
      </c>
      <c r="AG6037" s="678"/>
      <c r="AH6037" s="442"/>
    </row>
    <row r="6038" spans="1:36" ht="63" hidden="1" x14ac:dyDescent="0.2">
      <c r="A6038" s="593" t="s">
        <v>4114</v>
      </c>
      <c r="B6038" s="593" t="s">
        <v>118</v>
      </c>
      <c r="C6038" s="593" t="s">
        <v>350</v>
      </c>
      <c r="D6038" s="630">
        <v>41810</v>
      </c>
      <c r="E6038" s="630">
        <v>0.17708333333333334</v>
      </c>
      <c r="F6038" s="635">
        <v>41810</v>
      </c>
      <c r="G6038" s="630">
        <v>0.26250000000000001</v>
      </c>
      <c r="H6038" s="635">
        <v>8.5416666666666669E-2</v>
      </c>
      <c r="I6038" s="613">
        <v>1</v>
      </c>
      <c r="J6038" s="593" t="s">
        <v>183</v>
      </c>
      <c r="K6038" s="678" t="s">
        <v>183</v>
      </c>
      <c r="L6038" s="678" t="s">
        <v>126</v>
      </c>
      <c r="M6038" s="593" t="s">
        <v>4839</v>
      </c>
      <c r="N6038" s="593">
        <v>0.4</v>
      </c>
      <c r="O6038" s="593" t="s">
        <v>72</v>
      </c>
      <c r="P6038" s="593" t="s">
        <v>4840</v>
      </c>
      <c r="Q6038" s="593" t="s">
        <v>4841</v>
      </c>
      <c r="R6038" s="685">
        <v>0.05</v>
      </c>
      <c r="S6038" s="668">
        <v>2.0499999999999998</v>
      </c>
      <c r="T6038" s="668">
        <v>2.0999999999999996</v>
      </c>
      <c r="U6038" s="707" t="s">
        <v>183</v>
      </c>
      <c r="V6038" s="639" t="s">
        <v>183</v>
      </c>
      <c r="W6038" s="678" t="s">
        <v>183</v>
      </c>
      <c r="X6038" s="678" t="s">
        <v>183</v>
      </c>
      <c r="Y6038" s="678" t="s">
        <v>183</v>
      </c>
      <c r="Z6038" s="678" t="s">
        <v>183</v>
      </c>
      <c r="AA6038" s="678" t="s">
        <v>183</v>
      </c>
      <c r="AB6038" s="678" t="s">
        <v>183</v>
      </c>
      <c r="AC6038" s="678" t="s">
        <v>183</v>
      </c>
      <c r="AD6038" s="593" t="s">
        <v>61</v>
      </c>
      <c r="AE6038" s="678" t="s">
        <v>183</v>
      </c>
      <c r="AF6038" s="678" t="s">
        <v>183</v>
      </c>
      <c r="AG6038" s="678" t="s">
        <v>4528</v>
      </c>
      <c r="AH6038" s="442" t="s">
        <v>388</v>
      </c>
    </row>
    <row r="6039" spans="1:36" ht="110.25" hidden="1" x14ac:dyDescent="0.25">
      <c r="A6039" s="593" t="s">
        <v>4114</v>
      </c>
      <c r="B6039" s="593" t="s">
        <v>118</v>
      </c>
      <c r="C6039" s="593" t="s">
        <v>337</v>
      </c>
      <c r="D6039" s="630">
        <v>41811</v>
      </c>
      <c r="E6039" s="630">
        <v>0.2902777777777778</v>
      </c>
      <c r="F6039" s="613">
        <v>41811</v>
      </c>
      <c r="G6039" s="630">
        <v>0.2902777777777778</v>
      </c>
      <c r="H6039" s="613">
        <v>0</v>
      </c>
      <c r="I6039" s="635">
        <v>51</v>
      </c>
      <c r="J6039" s="593" t="s">
        <v>183</v>
      </c>
      <c r="K6039" s="678" t="s">
        <v>132</v>
      </c>
      <c r="L6039" s="593" t="s">
        <v>128</v>
      </c>
      <c r="M6039" s="593" t="s">
        <v>4842</v>
      </c>
      <c r="N6039" s="593">
        <v>35</v>
      </c>
      <c r="O6039" s="593" t="s">
        <v>66</v>
      </c>
      <c r="P6039" s="593" t="s">
        <v>4842</v>
      </c>
      <c r="Q6039" s="1280" t="s">
        <v>6651</v>
      </c>
      <c r="R6039" s="596">
        <v>2.88</v>
      </c>
      <c r="S6039" s="640">
        <v>14.68</v>
      </c>
      <c r="T6039" s="638">
        <f>R6039+S6039</f>
        <v>17.559999999999999</v>
      </c>
      <c r="U6039" s="593" t="s">
        <v>75</v>
      </c>
      <c r="V6039" s="639"/>
      <c r="W6039" s="639"/>
      <c r="X6039" s="639"/>
      <c r="Y6039" s="639"/>
      <c r="Z6039" s="639"/>
      <c r="AA6039" s="639"/>
      <c r="AB6039" s="639" t="s">
        <v>183</v>
      </c>
      <c r="AC6039" s="639"/>
      <c r="AD6039" s="689" t="s">
        <v>48</v>
      </c>
      <c r="AE6039" s="639"/>
      <c r="AF6039" s="639"/>
      <c r="AG6039" s="639"/>
      <c r="AH6039" s="452"/>
    </row>
    <row r="6040" spans="1:36" ht="63" hidden="1" x14ac:dyDescent="0.2">
      <c r="A6040" s="593" t="s">
        <v>4114</v>
      </c>
      <c r="B6040" s="593" t="s">
        <v>118</v>
      </c>
      <c r="C6040" s="593" t="s">
        <v>337</v>
      </c>
      <c r="D6040" s="630">
        <v>41811</v>
      </c>
      <c r="E6040" s="630">
        <v>0.12569444444444444</v>
      </c>
      <c r="F6040" s="1123">
        <v>41811</v>
      </c>
      <c r="G6040" s="630">
        <v>0.43055555555555558</v>
      </c>
      <c r="H6040" s="1123">
        <v>0.30486111111111114</v>
      </c>
      <c r="I6040" s="635">
        <v>2</v>
      </c>
      <c r="J6040" s="618" t="s">
        <v>183</v>
      </c>
      <c r="K6040" s="618" t="s">
        <v>183</v>
      </c>
      <c r="L6040" s="593" t="s">
        <v>130</v>
      </c>
      <c r="M6040" s="593" t="s">
        <v>4843</v>
      </c>
      <c r="N6040" s="593" t="s">
        <v>103</v>
      </c>
      <c r="O6040" s="593" t="s">
        <v>66</v>
      </c>
      <c r="P6040" s="593" t="s">
        <v>4843</v>
      </c>
      <c r="Q6040" s="634" t="s">
        <v>6650</v>
      </c>
      <c r="R6040" s="640">
        <v>27.8</v>
      </c>
      <c r="S6040" s="640">
        <v>8.6999999999999993</v>
      </c>
      <c r="T6040" s="638">
        <f>R6040+S6040</f>
        <v>36.5</v>
      </c>
      <c r="U6040" s="593" t="s">
        <v>78</v>
      </c>
      <c r="V6040" s="639"/>
      <c r="W6040" s="639"/>
      <c r="X6040" s="639"/>
      <c r="Y6040" s="639"/>
      <c r="Z6040" s="639"/>
      <c r="AA6040" s="639"/>
      <c r="AB6040" s="639"/>
      <c r="AC6040" s="639"/>
      <c r="AD6040" s="689" t="s">
        <v>47</v>
      </c>
      <c r="AE6040" s="689" t="s">
        <v>102</v>
      </c>
      <c r="AF6040" s="639"/>
      <c r="AG6040" s="639"/>
      <c r="AH6040" s="24"/>
    </row>
    <row r="6041" spans="1:36" ht="31.5" hidden="1" x14ac:dyDescent="0.2">
      <c r="A6041" s="593" t="s">
        <v>4114</v>
      </c>
      <c r="B6041" s="593" t="s">
        <v>118</v>
      </c>
      <c r="C6041" s="593" t="s">
        <v>332</v>
      </c>
      <c r="D6041" s="630">
        <v>41811</v>
      </c>
      <c r="E6041" s="630">
        <v>0.3347222222222222</v>
      </c>
      <c r="F6041" s="635">
        <v>41811</v>
      </c>
      <c r="G6041" s="630">
        <v>0.62083333333333335</v>
      </c>
      <c r="H6041" s="635">
        <v>0.28611111111111115</v>
      </c>
      <c r="I6041" s="613">
        <v>3</v>
      </c>
      <c r="J6041" s="593" t="s">
        <v>183</v>
      </c>
      <c r="K6041" s="678" t="s">
        <v>183</v>
      </c>
      <c r="L6041" s="678" t="s">
        <v>125</v>
      </c>
      <c r="M6041" s="593" t="s">
        <v>335</v>
      </c>
      <c r="N6041" s="639">
        <v>0.4</v>
      </c>
      <c r="O6041" s="593" t="s">
        <v>71</v>
      </c>
      <c r="P6041" s="593" t="s">
        <v>71</v>
      </c>
      <c r="Q6041" s="639" t="s">
        <v>1078</v>
      </c>
      <c r="R6041" s="685">
        <v>11.62</v>
      </c>
      <c r="S6041" s="640">
        <v>15.41</v>
      </c>
      <c r="T6041" s="640">
        <v>27.03</v>
      </c>
      <c r="U6041" s="638" t="s">
        <v>88</v>
      </c>
      <c r="V6041" s="639" t="s">
        <v>183</v>
      </c>
      <c r="W6041" s="678" t="s">
        <v>183</v>
      </c>
      <c r="X6041" s="678" t="s">
        <v>183</v>
      </c>
      <c r="Y6041" s="678" t="s">
        <v>183</v>
      </c>
      <c r="Z6041" s="678" t="s">
        <v>183</v>
      </c>
      <c r="AA6041" s="678" t="s">
        <v>183</v>
      </c>
      <c r="AB6041" s="678" t="s">
        <v>183</v>
      </c>
      <c r="AC6041" s="678" t="s">
        <v>183</v>
      </c>
      <c r="AD6041" s="612" t="s">
        <v>55</v>
      </c>
      <c r="AE6041" s="678" t="s">
        <v>183</v>
      </c>
      <c r="AF6041" s="678" t="s">
        <v>183</v>
      </c>
      <c r="AG6041" s="678"/>
      <c r="AH6041" s="442"/>
    </row>
    <row r="6042" spans="1:36" ht="63" hidden="1" x14ac:dyDescent="0.2">
      <c r="A6042" s="593" t="s">
        <v>4114</v>
      </c>
      <c r="B6042" s="593" t="s">
        <v>118</v>
      </c>
      <c r="C6042" s="593" t="s">
        <v>350</v>
      </c>
      <c r="D6042" s="630">
        <v>41811</v>
      </c>
      <c r="E6042" s="630">
        <v>0.8666666666666667</v>
      </c>
      <c r="F6042" s="635">
        <v>41811</v>
      </c>
      <c r="G6042" s="630">
        <v>0.8833333333333333</v>
      </c>
      <c r="H6042" s="635">
        <v>1.6666666666666607E-2</v>
      </c>
      <c r="I6042" s="613">
        <v>1</v>
      </c>
      <c r="J6042" s="593" t="s">
        <v>183</v>
      </c>
      <c r="K6042" s="678" t="s">
        <v>183</v>
      </c>
      <c r="L6042" s="678" t="s">
        <v>126</v>
      </c>
      <c r="M6042" s="593" t="s">
        <v>4844</v>
      </c>
      <c r="N6042" s="593">
        <v>0.4</v>
      </c>
      <c r="O6042" s="593" t="s">
        <v>72</v>
      </c>
      <c r="P6042" s="593" t="s">
        <v>4763</v>
      </c>
      <c r="Q6042" s="593" t="s">
        <v>4845</v>
      </c>
      <c r="R6042" s="685">
        <v>0.74</v>
      </c>
      <c r="S6042" s="640"/>
      <c r="T6042" s="640">
        <v>0.74</v>
      </c>
      <c r="U6042" s="638" t="s">
        <v>183</v>
      </c>
      <c r="V6042" s="639" t="s">
        <v>183</v>
      </c>
      <c r="W6042" s="678" t="s">
        <v>183</v>
      </c>
      <c r="X6042" s="678" t="s">
        <v>183</v>
      </c>
      <c r="Y6042" s="678" t="s">
        <v>183</v>
      </c>
      <c r="Z6042" s="678" t="s">
        <v>183</v>
      </c>
      <c r="AA6042" s="678" t="s">
        <v>183</v>
      </c>
      <c r="AB6042" s="678" t="s">
        <v>183</v>
      </c>
      <c r="AC6042" s="678" t="s">
        <v>183</v>
      </c>
      <c r="AD6042" s="593" t="s">
        <v>61</v>
      </c>
      <c r="AE6042" s="678" t="s">
        <v>183</v>
      </c>
      <c r="AF6042" s="678" t="s">
        <v>183</v>
      </c>
      <c r="AG6042" s="678"/>
      <c r="AH6042" s="442" t="s">
        <v>388</v>
      </c>
    </row>
    <row r="6043" spans="1:36" ht="63" hidden="1" x14ac:dyDescent="0.2">
      <c r="A6043" s="593" t="s">
        <v>4114</v>
      </c>
      <c r="B6043" s="593" t="s">
        <v>118</v>
      </c>
      <c r="C6043" s="593" t="s">
        <v>350</v>
      </c>
      <c r="D6043" s="630">
        <v>41812</v>
      </c>
      <c r="E6043" s="630">
        <v>0.6791666666666667</v>
      </c>
      <c r="F6043" s="635">
        <v>41812</v>
      </c>
      <c r="G6043" s="630">
        <v>0.70138888888888884</v>
      </c>
      <c r="H6043" s="635">
        <v>2.2222222222222143E-2</v>
      </c>
      <c r="I6043" s="613">
        <v>1</v>
      </c>
      <c r="J6043" s="593" t="s">
        <v>183</v>
      </c>
      <c r="K6043" s="678" t="s">
        <v>183</v>
      </c>
      <c r="L6043" s="678" t="s">
        <v>126</v>
      </c>
      <c r="M6043" s="618" t="s">
        <v>4846</v>
      </c>
      <c r="N6043" s="593">
        <v>0.4</v>
      </c>
      <c r="O6043" s="618" t="s">
        <v>72</v>
      </c>
      <c r="P6043" s="618" t="s">
        <v>4763</v>
      </c>
      <c r="Q6043" s="593" t="s">
        <v>4847</v>
      </c>
      <c r="R6043" s="634">
        <v>0.95</v>
      </c>
      <c r="S6043" s="638"/>
      <c r="T6043" s="638">
        <v>0.98</v>
      </c>
      <c r="U6043" s="638"/>
      <c r="V6043" s="618"/>
      <c r="W6043" s="689"/>
      <c r="X6043" s="689"/>
      <c r="Y6043" s="689"/>
      <c r="Z6043" s="689"/>
      <c r="AA6043" s="689"/>
      <c r="AB6043" s="689"/>
      <c r="AC6043" s="689"/>
      <c r="AD6043" s="593" t="s">
        <v>61</v>
      </c>
      <c r="AE6043" s="689"/>
      <c r="AF6043" s="689"/>
      <c r="AG6043" s="689"/>
      <c r="AH6043" s="434" t="s">
        <v>388</v>
      </c>
    </row>
    <row r="6044" spans="1:36" ht="63" hidden="1" x14ac:dyDescent="0.2">
      <c r="A6044" s="593" t="s">
        <v>4114</v>
      </c>
      <c r="B6044" s="593" t="s">
        <v>118</v>
      </c>
      <c r="C6044" s="593" t="s">
        <v>350</v>
      </c>
      <c r="D6044" s="630">
        <v>41812</v>
      </c>
      <c r="E6044" s="630">
        <v>0.90486111111111101</v>
      </c>
      <c r="F6044" s="635">
        <v>41812</v>
      </c>
      <c r="G6044" s="630">
        <v>0.92013888888888884</v>
      </c>
      <c r="H6044" s="635">
        <v>1.5277777777777835E-2</v>
      </c>
      <c r="I6044" s="613">
        <v>1</v>
      </c>
      <c r="J6044" s="593" t="s">
        <v>183</v>
      </c>
      <c r="K6044" s="678" t="s">
        <v>183</v>
      </c>
      <c r="L6044" s="678" t="s">
        <v>126</v>
      </c>
      <c r="M6044" s="618" t="s">
        <v>4844</v>
      </c>
      <c r="N6044" s="593">
        <v>0.4</v>
      </c>
      <c r="O6044" s="618" t="s">
        <v>72</v>
      </c>
      <c r="P6044" s="618" t="s">
        <v>430</v>
      </c>
      <c r="Q6044" s="593" t="s">
        <v>4848</v>
      </c>
      <c r="R6044" s="634">
        <v>0.26</v>
      </c>
      <c r="S6044" s="638"/>
      <c r="T6044" s="638">
        <v>0.26</v>
      </c>
      <c r="U6044" s="638"/>
      <c r="V6044" s="618"/>
      <c r="W6044" s="689"/>
      <c r="X6044" s="689"/>
      <c r="Y6044" s="689"/>
      <c r="Z6044" s="689"/>
      <c r="AA6044" s="689"/>
      <c r="AB6044" s="689"/>
      <c r="AC6044" s="689"/>
      <c r="AD6044" s="593" t="s">
        <v>61</v>
      </c>
      <c r="AE6044" s="689"/>
      <c r="AF6044" s="689"/>
      <c r="AG6044" s="689"/>
      <c r="AH6044" s="434" t="s">
        <v>388</v>
      </c>
    </row>
    <row r="6045" spans="1:36" ht="141.75" hidden="1" x14ac:dyDescent="0.2">
      <c r="A6045" s="593" t="s">
        <v>4114</v>
      </c>
      <c r="B6045" s="593" t="s">
        <v>118</v>
      </c>
      <c r="C6045" s="593" t="s">
        <v>337</v>
      </c>
      <c r="D6045" s="630">
        <v>41813</v>
      </c>
      <c r="E6045" s="635">
        <v>0.9159722222222223</v>
      </c>
      <c r="F6045" s="630">
        <v>41813</v>
      </c>
      <c r="G6045" s="635">
        <v>0.9159722222222223</v>
      </c>
      <c r="H6045" s="613">
        <f t="shared" ref="H6045:H6060" si="201">G6045-E6045</f>
        <v>0</v>
      </c>
      <c r="I6045" s="689">
        <v>20</v>
      </c>
      <c r="J6045" s="618" t="s">
        <v>5008</v>
      </c>
      <c r="K6045" s="593" t="s">
        <v>1134</v>
      </c>
      <c r="L6045" s="618" t="s">
        <v>130</v>
      </c>
      <c r="M6045" s="593" t="s">
        <v>5009</v>
      </c>
      <c r="N6045" s="593">
        <v>35</v>
      </c>
      <c r="O6045" s="593" t="s">
        <v>66</v>
      </c>
      <c r="P6045" s="593" t="s">
        <v>5009</v>
      </c>
      <c r="Q6045" s="634" t="s">
        <v>6652</v>
      </c>
      <c r="R6045" s="707">
        <v>0.93</v>
      </c>
      <c r="S6045" s="707">
        <v>2.2999999999999998</v>
      </c>
      <c r="T6045" s="638">
        <f>R6045+S6045</f>
        <v>3.23</v>
      </c>
      <c r="U6045" s="618" t="s">
        <v>73</v>
      </c>
      <c r="V6045" s="689"/>
      <c r="W6045" s="689"/>
      <c r="X6045" s="689"/>
      <c r="Y6045" s="689"/>
      <c r="Z6045" s="689"/>
      <c r="AA6045" s="689"/>
      <c r="AB6045" s="689"/>
      <c r="AC6045" s="689"/>
      <c r="AD6045" s="689" t="s">
        <v>46</v>
      </c>
      <c r="AE6045" s="593"/>
      <c r="AF6045" s="593"/>
      <c r="AG6045" s="1457"/>
    </row>
    <row r="6046" spans="1:36" ht="63" hidden="1" x14ac:dyDescent="0.2">
      <c r="A6046" s="593" t="s">
        <v>4114</v>
      </c>
      <c r="B6046" s="593" t="s">
        <v>118</v>
      </c>
      <c r="C6046" s="593" t="s">
        <v>337</v>
      </c>
      <c r="D6046" s="630">
        <v>41814</v>
      </c>
      <c r="E6046" s="658">
        <v>0.66666666666666663</v>
      </c>
      <c r="F6046" s="630">
        <v>41814</v>
      </c>
      <c r="G6046" s="658">
        <v>0.81736111111111109</v>
      </c>
      <c r="H6046" s="613">
        <f t="shared" si="201"/>
        <v>0.15069444444444446</v>
      </c>
      <c r="I6046" s="689">
        <v>6</v>
      </c>
      <c r="J6046" s="689" t="s">
        <v>146</v>
      </c>
      <c r="K6046" s="593" t="s">
        <v>3990</v>
      </c>
      <c r="L6046" s="618" t="s">
        <v>130</v>
      </c>
      <c r="M6046" s="689" t="s">
        <v>5010</v>
      </c>
      <c r="N6046" s="618" t="s">
        <v>103</v>
      </c>
      <c r="O6046" s="618" t="s">
        <v>67</v>
      </c>
      <c r="P6046" s="689" t="s">
        <v>5011</v>
      </c>
      <c r="Q6046" s="1280" t="s">
        <v>6653</v>
      </c>
      <c r="R6046" s="707">
        <v>0.14000000000000001</v>
      </c>
      <c r="S6046" s="707">
        <v>25.04</v>
      </c>
      <c r="T6046" s="638">
        <f>R6046+S6046</f>
        <v>25.18</v>
      </c>
      <c r="U6046" s="618" t="s">
        <v>83</v>
      </c>
      <c r="V6046" s="689"/>
      <c r="W6046" s="689"/>
      <c r="X6046" s="689"/>
      <c r="Y6046" s="689"/>
      <c r="Z6046" s="689"/>
      <c r="AA6046" s="689"/>
      <c r="AB6046" s="689"/>
      <c r="AC6046" s="689"/>
      <c r="AD6046" s="689" t="s">
        <v>61</v>
      </c>
      <c r="AE6046" s="689" t="s">
        <v>102</v>
      </c>
      <c r="AF6046" s="639" t="s">
        <v>183</v>
      </c>
      <c r="AG6046" s="1280" t="s">
        <v>6654</v>
      </c>
    </row>
    <row r="6047" spans="1:36" ht="31.5" hidden="1" x14ac:dyDescent="0.2">
      <c r="A6047" s="593" t="s">
        <v>4114</v>
      </c>
      <c r="B6047" s="593" t="s">
        <v>118</v>
      </c>
      <c r="C6047" s="593" t="s">
        <v>337</v>
      </c>
      <c r="D6047" s="630">
        <v>41814</v>
      </c>
      <c r="E6047" s="658">
        <v>0.61527777777777781</v>
      </c>
      <c r="F6047" s="630">
        <v>41814</v>
      </c>
      <c r="G6047" s="658">
        <v>0.61527777777777781</v>
      </c>
      <c r="H6047" s="613">
        <f t="shared" si="201"/>
        <v>0</v>
      </c>
      <c r="I6047" s="593">
        <v>5</v>
      </c>
      <c r="J6047" s="678" t="s">
        <v>183</v>
      </c>
      <c r="K6047" s="678" t="s">
        <v>183</v>
      </c>
      <c r="L6047" s="618" t="s">
        <v>126</v>
      </c>
      <c r="M6047" s="593" t="s">
        <v>5012</v>
      </c>
      <c r="N6047" s="618">
        <v>0.4</v>
      </c>
      <c r="O6047" s="593" t="s">
        <v>72</v>
      </c>
      <c r="P6047" s="593" t="s">
        <v>5013</v>
      </c>
      <c r="Q6047" s="634" t="s">
        <v>5014</v>
      </c>
      <c r="R6047" s="707">
        <v>0.47</v>
      </c>
      <c r="S6047" s="707">
        <v>0.18</v>
      </c>
      <c r="T6047" s="707">
        <v>0.7</v>
      </c>
      <c r="U6047" s="618"/>
      <c r="V6047" s="689"/>
      <c r="W6047" s="689"/>
      <c r="X6047" s="689"/>
      <c r="Y6047" s="689"/>
      <c r="Z6047" s="689"/>
      <c r="AA6047" s="689"/>
      <c r="AB6047" s="689"/>
      <c r="AC6047" s="689"/>
      <c r="AD6047" s="593" t="s">
        <v>61</v>
      </c>
      <c r="AE6047" s="689"/>
      <c r="AF6047" s="689"/>
      <c r="AG6047" s="618"/>
      <c r="AH6047" s="22" t="s">
        <v>388</v>
      </c>
    </row>
    <row r="6048" spans="1:36" ht="63" hidden="1" x14ac:dyDescent="0.2">
      <c r="A6048" s="593" t="s">
        <v>4114</v>
      </c>
      <c r="B6048" s="593" t="s">
        <v>118</v>
      </c>
      <c r="C6048" s="593" t="s">
        <v>350</v>
      </c>
      <c r="D6048" s="630">
        <v>41814</v>
      </c>
      <c r="E6048" s="658">
        <v>0.67638888888888893</v>
      </c>
      <c r="F6048" s="630">
        <v>41814</v>
      </c>
      <c r="G6048" s="658">
        <v>0.72569444444444453</v>
      </c>
      <c r="H6048" s="613">
        <f t="shared" si="201"/>
        <v>4.9305555555555602E-2</v>
      </c>
      <c r="I6048" s="593">
        <v>1</v>
      </c>
      <c r="J6048" s="678" t="s">
        <v>183</v>
      </c>
      <c r="K6048" s="678" t="s">
        <v>183</v>
      </c>
      <c r="L6048" s="618" t="s">
        <v>126</v>
      </c>
      <c r="M6048" s="593" t="s">
        <v>4846</v>
      </c>
      <c r="N6048" s="618">
        <v>0.4</v>
      </c>
      <c r="O6048" s="618" t="s">
        <v>72</v>
      </c>
      <c r="P6048" s="593" t="s">
        <v>4763</v>
      </c>
      <c r="Q6048" s="634" t="s">
        <v>4847</v>
      </c>
      <c r="R6048" s="707">
        <v>0.95</v>
      </c>
      <c r="S6048" s="707">
        <v>1.33</v>
      </c>
      <c r="T6048" s="707">
        <v>2.2999999999999998</v>
      </c>
      <c r="U6048" s="618"/>
      <c r="V6048" s="689"/>
      <c r="W6048" s="689"/>
      <c r="X6048" s="689"/>
      <c r="Y6048" s="689"/>
      <c r="Z6048" s="689"/>
      <c r="AA6048" s="689"/>
      <c r="AB6048" s="689"/>
      <c r="AC6048" s="689"/>
      <c r="AD6048" s="593" t="s">
        <v>61</v>
      </c>
      <c r="AE6048" s="689"/>
      <c r="AF6048" s="689"/>
      <c r="AG6048" s="618"/>
      <c r="AH6048" s="22" t="s">
        <v>388</v>
      </c>
    </row>
    <row r="6049" spans="1:36" ht="94.5" hidden="1" x14ac:dyDescent="0.2">
      <c r="A6049" s="593" t="s">
        <v>4114</v>
      </c>
      <c r="B6049" s="593" t="s">
        <v>118</v>
      </c>
      <c r="C6049" s="593" t="s">
        <v>337</v>
      </c>
      <c r="D6049" s="630">
        <v>41814</v>
      </c>
      <c r="E6049" s="658">
        <v>0.79999999999999993</v>
      </c>
      <c r="F6049" s="630">
        <v>41814</v>
      </c>
      <c r="G6049" s="658">
        <v>0.79999999999999993</v>
      </c>
      <c r="H6049" s="613">
        <f t="shared" si="201"/>
        <v>0</v>
      </c>
      <c r="I6049" s="593">
        <v>9</v>
      </c>
      <c r="J6049" s="678" t="s">
        <v>183</v>
      </c>
      <c r="K6049" s="678" t="s">
        <v>183</v>
      </c>
      <c r="L6049" s="618" t="s">
        <v>126</v>
      </c>
      <c r="M6049" s="593" t="s">
        <v>5015</v>
      </c>
      <c r="N6049" s="618">
        <v>0.4</v>
      </c>
      <c r="O6049" s="593" t="s">
        <v>72</v>
      </c>
      <c r="P6049" s="593" t="s">
        <v>5013</v>
      </c>
      <c r="Q6049" s="634" t="s">
        <v>5016</v>
      </c>
      <c r="R6049" s="707">
        <v>1.24</v>
      </c>
      <c r="S6049" s="707">
        <v>0.69</v>
      </c>
      <c r="T6049" s="707">
        <v>1.9</v>
      </c>
      <c r="U6049" s="618"/>
      <c r="V6049" s="689"/>
      <c r="W6049" s="689"/>
      <c r="X6049" s="689"/>
      <c r="Y6049" s="689"/>
      <c r="Z6049" s="689"/>
      <c r="AA6049" s="689"/>
      <c r="AB6049" s="689"/>
      <c r="AC6049" s="689"/>
      <c r="AD6049" s="593" t="s">
        <v>61</v>
      </c>
      <c r="AE6049" s="689"/>
      <c r="AF6049" s="689"/>
      <c r="AG6049" s="618"/>
      <c r="AH6049" s="22" t="s">
        <v>388</v>
      </c>
    </row>
    <row r="6050" spans="1:36" ht="31.5" hidden="1" x14ac:dyDescent="0.2">
      <c r="A6050" s="593" t="s">
        <v>4114</v>
      </c>
      <c r="B6050" s="593" t="s">
        <v>118</v>
      </c>
      <c r="C6050" s="593" t="s">
        <v>342</v>
      </c>
      <c r="D6050" s="630">
        <v>41815</v>
      </c>
      <c r="E6050" s="658">
        <v>0.52013888888888882</v>
      </c>
      <c r="F6050" s="630">
        <v>41815</v>
      </c>
      <c r="G6050" s="658">
        <v>0.52152777777777781</v>
      </c>
      <c r="H6050" s="658">
        <f t="shared" si="201"/>
        <v>1.388888888888995E-3</v>
      </c>
      <c r="I6050" s="593">
        <v>26</v>
      </c>
      <c r="J6050" s="678" t="s">
        <v>183</v>
      </c>
      <c r="K6050" s="678" t="s">
        <v>183</v>
      </c>
      <c r="L6050" s="593" t="s">
        <v>125</v>
      </c>
      <c r="M6050" s="639" t="s">
        <v>3998</v>
      </c>
      <c r="N6050" s="593">
        <v>0.4</v>
      </c>
      <c r="O6050" s="36" t="s">
        <v>69</v>
      </c>
      <c r="P6050" s="639" t="s">
        <v>3999</v>
      </c>
      <c r="Q6050" s="685" t="s">
        <v>5017</v>
      </c>
      <c r="R6050" s="668">
        <v>4.0599999999999996</v>
      </c>
      <c r="S6050" s="668">
        <v>2</v>
      </c>
      <c r="T6050" s="668">
        <v>6.06</v>
      </c>
      <c r="U6050" s="639" t="s">
        <v>88</v>
      </c>
      <c r="V6050" s="689"/>
      <c r="W6050" s="689"/>
      <c r="X6050" s="689"/>
      <c r="Y6050" s="689"/>
      <c r="Z6050" s="689"/>
      <c r="AA6050" s="689"/>
      <c r="AB6050" s="689"/>
      <c r="AC6050" s="689"/>
      <c r="AD6050" s="612" t="s">
        <v>55</v>
      </c>
      <c r="AE6050" s="689"/>
      <c r="AF6050" s="689"/>
      <c r="AG6050" s="618"/>
    </row>
    <row r="6051" spans="1:36" ht="78.75" hidden="1" x14ac:dyDescent="0.2">
      <c r="A6051" s="593" t="s">
        <v>4114</v>
      </c>
      <c r="B6051" s="618" t="s">
        <v>118</v>
      </c>
      <c r="C6051" s="618" t="s">
        <v>337</v>
      </c>
      <c r="D6051" s="630">
        <v>41815</v>
      </c>
      <c r="E6051" s="658">
        <v>0.82916666666666661</v>
      </c>
      <c r="F6051" s="642">
        <v>41815</v>
      </c>
      <c r="G6051" s="658">
        <v>0.82916666666666661</v>
      </c>
      <c r="H6051" s="658">
        <f t="shared" si="201"/>
        <v>0</v>
      </c>
      <c r="I6051" s="618">
        <v>6</v>
      </c>
      <c r="J6051" s="618" t="s">
        <v>2448</v>
      </c>
      <c r="K6051" s="618" t="s">
        <v>132</v>
      </c>
      <c r="L6051" s="618" t="s">
        <v>128</v>
      </c>
      <c r="M6051" s="618" t="s">
        <v>5018</v>
      </c>
      <c r="N6051" s="593" t="s">
        <v>103</v>
      </c>
      <c r="O6051" s="593" t="s">
        <v>66</v>
      </c>
      <c r="P6051" s="593" t="s">
        <v>4756</v>
      </c>
      <c r="Q6051" s="634" t="s">
        <v>6655</v>
      </c>
      <c r="R6051" s="707">
        <v>0.76</v>
      </c>
      <c r="S6051" s="707">
        <v>0.42</v>
      </c>
      <c r="T6051" s="638">
        <f>R6051+S6051</f>
        <v>1.18</v>
      </c>
      <c r="U6051" s="618" t="s">
        <v>75</v>
      </c>
      <c r="V6051" s="689"/>
      <c r="W6051" s="689"/>
      <c r="X6051" s="689"/>
      <c r="Y6051" s="689"/>
      <c r="Z6051" s="689"/>
      <c r="AA6051" s="689"/>
      <c r="AB6051" s="689"/>
      <c r="AC6051" s="689"/>
      <c r="AD6051" s="689" t="s">
        <v>48</v>
      </c>
      <c r="AE6051" s="689"/>
      <c r="AF6051" s="689"/>
      <c r="AG6051" s="618"/>
    </row>
    <row r="6052" spans="1:36" ht="94.5" hidden="1" x14ac:dyDescent="0.2">
      <c r="A6052" s="593" t="s">
        <v>4114</v>
      </c>
      <c r="B6052" s="593" t="s">
        <v>118</v>
      </c>
      <c r="C6052" s="593" t="s">
        <v>337</v>
      </c>
      <c r="D6052" s="630">
        <v>41815</v>
      </c>
      <c r="E6052" s="658">
        <v>0.85763888888888884</v>
      </c>
      <c r="F6052" s="630">
        <v>41815</v>
      </c>
      <c r="G6052" s="658">
        <v>0.85763888888888884</v>
      </c>
      <c r="H6052" s="658">
        <f t="shared" si="201"/>
        <v>0</v>
      </c>
      <c r="I6052" s="618">
        <v>7</v>
      </c>
      <c r="J6052" s="618" t="s">
        <v>2450</v>
      </c>
      <c r="K6052" s="593" t="s">
        <v>132</v>
      </c>
      <c r="L6052" s="593" t="s">
        <v>128</v>
      </c>
      <c r="M6052" s="593" t="s">
        <v>2466</v>
      </c>
      <c r="N6052" s="593" t="s">
        <v>103</v>
      </c>
      <c r="O6052" s="593" t="s">
        <v>66</v>
      </c>
      <c r="P6052" s="593" t="s">
        <v>2466</v>
      </c>
      <c r="Q6052" s="1280" t="s">
        <v>6656</v>
      </c>
      <c r="R6052" s="668">
        <v>0.11</v>
      </c>
      <c r="S6052" s="707">
        <v>0.18</v>
      </c>
      <c r="T6052" s="638">
        <f>R6052+S6052</f>
        <v>0.28999999999999998</v>
      </c>
      <c r="U6052" s="618" t="s">
        <v>75</v>
      </c>
      <c r="V6052" s="689"/>
      <c r="W6052" s="689"/>
      <c r="X6052" s="689"/>
      <c r="Y6052" s="689"/>
      <c r="Z6052" s="689"/>
      <c r="AA6052" s="689"/>
      <c r="AB6052" s="689"/>
      <c r="AC6052" s="689"/>
      <c r="AD6052" s="689" t="s">
        <v>48</v>
      </c>
      <c r="AE6052" s="689"/>
      <c r="AF6052" s="689"/>
      <c r="AG6052" s="618"/>
    </row>
    <row r="6053" spans="1:36" ht="94.5" hidden="1" x14ac:dyDescent="0.2">
      <c r="A6053" s="593" t="s">
        <v>4114</v>
      </c>
      <c r="B6053" s="593" t="s">
        <v>118</v>
      </c>
      <c r="C6053" s="593" t="s">
        <v>337</v>
      </c>
      <c r="D6053" s="630">
        <v>41815</v>
      </c>
      <c r="E6053" s="658">
        <v>0.8618055555555556</v>
      </c>
      <c r="F6053" s="630">
        <v>41815</v>
      </c>
      <c r="G6053" s="658">
        <v>0.8618055555555556</v>
      </c>
      <c r="H6053" s="658">
        <f t="shared" si="201"/>
        <v>0</v>
      </c>
      <c r="I6053" s="618">
        <v>5</v>
      </c>
      <c r="J6053" s="618" t="s">
        <v>2448</v>
      </c>
      <c r="K6053" s="593" t="s">
        <v>132</v>
      </c>
      <c r="L6053" s="593" t="s">
        <v>128</v>
      </c>
      <c r="M6053" s="593" t="s">
        <v>5019</v>
      </c>
      <c r="N6053" s="593" t="s">
        <v>103</v>
      </c>
      <c r="O6053" s="593" t="s">
        <v>66</v>
      </c>
      <c r="P6053" s="593" t="s">
        <v>5019</v>
      </c>
      <c r="Q6053" s="1280" t="s">
        <v>6657</v>
      </c>
      <c r="R6053" s="707"/>
      <c r="S6053" s="707">
        <v>0.54</v>
      </c>
      <c r="T6053" s="638">
        <f>R6053+S6053</f>
        <v>0.54</v>
      </c>
      <c r="U6053" s="618" t="s">
        <v>75</v>
      </c>
      <c r="V6053" s="689"/>
      <c r="W6053" s="689"/>
      <c r="X6053" s="689"/>
      <c r="Y6053" s="689"/>
      <c r="Z6053" s="689"/>
      <c r="AA6053" s="689"/>
      <c r="AB6053" s="689"/>
      <c r="AC6053" s="689"/>
      <c r="AD6053" s="689" t="s">
        <v>48</v>
      </c>
      <c r="AE6053" s="689"/>
      <c r="AF6053" s="689"/>
      <c r="AG6053" s="618"/>
    </row>
    <row r="6054" spans="1:36" ht="47.25" hidden="1" x14ac:dyDescent="0.2">
      <c r="A6054" s="593" t="s">
        <v>4114</v>
      </c>
      <c r="B6054" s="593" t="s">
        <v>118</v>
      </c>
      <c r="C6054" s="593" t="s">
        <v>337</v>
      </c>
      <c r="D6054" s="630">
        <v>41815</v>
      </c>
      <c r="E6054" s="658">
        <v>0.70277777777777783</v>
      </c>
      <c r="F6054" s="630">
        <v>41815</v>
      </c>
      <c r="G6054" s="658">
        <v>0.74375000000000002</v>
      </c>
      <c r="H6054" s="658">
        <f t="shared" si="201"/>
        <v>4.0972222222222188E-2</v>
      </c>
      <c r="I6054" s="593">
        <v>2</v>
      </c>
      <c r="J6054" s="678" t="s">
        <v>183</v>
      </c>
      <c r="K6054" s="678" t="s">
        <v>183</v>
      </c>
      <c r="L6054" s="618" t="s">
        <v>126</v>
      </c>
      <c r="M6054" s="593" t="s">
        <v>5020</v>
      </c>
      <c r="N6054" s="618">
        <v>0.4</v>
      </c>
      <c r="O6054" s="618" t="s">
        <v>72</v>
      </c>
      <c r="P6054" s="593" t="s">
        <v>5021</v>
      </c>
      <c r="Q6054" s="634" t="s">
        <v>5022</v>
      </c>
      <c r="R6054" s="1331">
        <v>0.02</v>
      </c>
      <c r="S6054" s="707">
        <v>0.2</v>
      </c>
      <c r="T6054" s="668">
        <v>0.22</v>
      </c>
      <c r="U6054" s="618"/>
      <c r="V6054" s="689"/>
      <c r="W6054" s="689"/>
      <c r="X6054" s="689"/>
      <c r="Y6054" s="689"/>
      <c r="Z6054" s="689"/>
      <c r="AA6054" s="689"/>
      <c r="AB6054" s="689"/>
      <c r="AC6054" s="689"/>
      <c r="AD6054" s="593" t="s">
        <v>61</v>
      </c>
      <c r="AE6054" s="689"/>
      <c r="AF6054" s="689"/>
      <c r="AG6054" s="618"/>
      <c r="AH6054" s="22" t="s">
        <v>388</v>
      </c>
    </row>
    <row r="6055" spans="1:36" ht="63" hidden="1" x14ac:dyDescent="0.2">
      <c r="A6055" s="593" t="s">
        <v>4114</v>
      </c>
      <c r="B6055" s="593" t="s">
        <v>118</v>
      </c>
      <c r="C6055" s="593" t="s">
        <v>337</v>
      </c>
      <c r="D6055" s="630">
        <v>41815</v>
      </c>
      <c r="E6055" s="1123">
        <v>0.6020833333333333</v>
      </c>
      <c r="F6055" s="630">
        <v>41815</v>
      </c>
      <c r="G6055" s="1123">
        <v>0.62361111111111112</v>
      </c>
      <c r="H6055" s="658">
        <f t="shared" si="201"/>
        <v>2.1527777777777812E-2</v>
      </c>
      <c r="I6055" s="593">
        <v>3</v>
      </c>
      <c r="J6055" s="678" t="s">
        <v>183</v>
      </c>
      <c r="K6055" s="678" t="s">
        <v>183</v>
      </c>
      <c r="L6055" s="618" t="s">
        <v>126</v>
      </c>
      <c r="M6055" s="593" t="s">
        <v>5023</v>
      </c>
      <c r="N6055" s="618">
        <v>0.4</v>
      </c>
      <c r="O6055" s="593" t="s">
        <v>72</v>
      </c>
      <c r="P6055" s="593" t="s">
        <v>5024</v>
      </c>
      <c r="Q6055" s="634" t="s">
        <v>5025</v>
      </c>
      <c r="R6055" s="668">
        <v>0.18</v>
      </c>
      <c r="S6055" s="668">
        <v>0.09</v>
      </c>
      <c r="T6055" s="668">
        <v>0.27</v>
      </c>
      <c r="U6055" s="689"/>
      <c r="V6055" s="1216"/>
      <c r="W6055" s="1216"/>
      <c r="X6055" s="1216"/>
      <c r="Y6055" s="1216"/>
      <c r="Z6055" s="1216"/>
      <c r="AA6055" s="1216"/>
      <c r="AB6055" s="1216"/>
      <c r="AC6055" s="1216"/>
      <c r="AD6055" s="593" t="s">
        <v>61</v>
      </c>
      <c r="AE6055" s="1216"/>
      <c r="AF6055" s="1216"/>
      <c r="AG6055" s="1280"/>
      <c r="AH6055" s="22" t="s">
        <v>388</v>
      </c>
    </row>
    <row r="6056" spans="1:36" ht="63" hidden="1" x14ac:dyDescent="0.2">
      <c r="A6056" s="593" t="s">
        <v>4114</v>
      </c>
      <c r="B6056" s="593" t="s">
        <v>118</v>
      </c>
      <c r="C6056" s="593" t="s">
        <v>337</v>
      </c>
      <c r="D6056" s="630">
        <v>41815</v>
      </c>
      <c r="E6056" s="635">
        <v>0.59930555555555554</v>
      </c>
      <c r="F6056" s="630">
        <v>41815</v>
      </c>
      <c r="G6056" s="635">
        <v>0.70833333333333337</v>
      </c>
      <c r="H6056" s="613">
        <f t="shared" si="201"/>
        <v>0.10902777777777783</v>
      </c>
      <c r="I6056" s="593">
        <v>3</v>
      </c>
      <c r="J6056" s="678" t="s">
        <v>183</v>
      </c>
      <c r="K6056" s="678" t="s">
        <v>183</v>
      </c>
      <c r="L6056" s="618" t="s">
        <v>130</v>
      </c>
      <c r="M6056" s="593" t="s">
        <v>5026</v>
      </c>
      <c r="N6056" s="618">
        <v>0.4</v>
      </c>
      <c r="O6056" s="593" t="s">
        <v>72</v>
      </c>
      <c r="P6056" s="593" t="s">
        <v>5027</v>
      </c>
      <c r="Q6056" s="685" t="s">
        <v>5028</v>
      </c>
      <c r="R6056" s="668">
        <v>0.08</v>
      </c>
      <c r="S6056" s="668">
        <v>2.9</v>
      </c>
      <c r="T6056" s="638">
        <f>R6056+S6056</f>
        <v>2.98</v>
      </c>
      <c r="U6056" s="639" t="s">
        <v>75</v>
      </c>
      <c r="V6056" s="678"/>
      <c r="W6056" s="678"/>
      <c r="X6056" s="678"/>
      <c r="Y6056" s="678"/>
      <c r="Z6056" s="678"/>
      <c r="AA6056" s="678"/>
      <c r="AB6056" s="678"/>
      <c r="AC6056" s="678"/>
      <c r="AD6056" s="689" t="s">
        <v>61</v>
      </c>
      <c r="AE6056" s="678"/>
      <c r="AF6056" s="678"/>
      <c r="AG6056" s="634"/>
    </row>
    <row r="6057" spans="1:36" ht="31.5" hidden="1" x14ac:dyDescent="0.2">
      <c r="A6057" s="593" t="s">
        <v>4114</v>
      </c>
      <c r="B6057" s="593" t="s">
        <v>118</v>
      </c>
      <c r="C6057" s="593" t="s">
        <v>342</v>
      </c>
      <c r="D6057" s="630">
        <v>41816</v>
      </c>
      <c r="E6057" s="658">
        <v>1.3888888888888888E-2</v>
      </c>
      <c r="F6057" s="630">
        <v>41816</v>
      </c>
      <c r="G6057" s="658">
        <v>1.5277777777777777E-2</v>
      </c>
      <c r="H6057" s="658">
        <f t="shared" si="201"/>
        <v>1.3888888888888892E-3</v>
      </c>
      <c r="I6057" s="593">
        <v>26</v>
      </c>
      <c r="J6057" s="678" t="s">
        <v>183</v>
      </c>
      <c r="K6057" s="678" t="s">
        <v>183</v>
      </c>
      <c r="L6057" s="593" t="s">
        <v>125</v>
      </c>
      <c r="M6057" s="639" t="s">
        <v>3998</v>
      </c>
      <c r="N6057" s="593">
        <v>0.4</v>
      </c>
      <c r="O6057" s="36" t="s">
        <v>69</v>
      </c>
      <c r="P6057" s="639" t="s">
        <v>3999</v>
      </c>
      <c r="Q6057" s="685" t="s">
        <v>5017</v>
      </c>
      <c r="R6057" s="707">
        <v>3.85</v>
      </c>
      <c r="S6057" s="707">
        <v>1.39</v>
      </c>
      <c r="T6057" s="707">
        <v>5.2</v>
      </c>
      <c r="U6057" s="618"/>
      <c r="V6057" s="689"/>
      <c r="W6057" s="689"/>
      <c r="X6057" s="689"/>
      <c r="Y6057" s="689"/>
      <c r="Z6057" s="689"/>
      <c r="AA6057" s="689"/>
      <c r="AB6057" s="689"/>
      <c r="AC6057" s="689"/>
      <c r="AD6057" s="612" t="s">
        <v>55</v>
      </c>
      <c r="AE6057" s="689"/>
      <c r="AF6057" s="689"/>
      <c r="AG6057" s="618"/>
    </row>
    <row r="6058" spans="1:36" ht="78.75" hidden="1" x14ac:dyDescent="0.2">
      <c r="A6058" s="593" t="s">
        <v>4114</v>
      </c>
      <c r="B6058" s="593" t="s">
        <v>118</v>
      </c>
      <c r="C6058" s="593" t="s">
        <v>337</v>
      </c>
      <c r="D6058" s="630">
        <v>41816</v>
      </c>
      <c r="E6058" s="635">
        <v>0.4152777777777778</v>
      </c>
      <c r="F6058" s="630">
        <v>41816</v>
      </c>
      <c r="G6058" s="635">
        <v>0.4152777777777778</v>
      </c>
      <c r="H6058" s="613">
        <f t="shared" si="201"/>
        <v>0</v>
      </c>
      <c r="I6058" s="593">
        <v>63</v>
      </c>
      <c r="J6058" s="639" t="s">
        <v>178</v>
      </c>
      <c r="K6058" s="593" t="s">
        <v>132</v>
      </c>
      <c r="L6058" s="618" t="s">
        <v>128</v>
      </c>
      <c r="M6058" s="593" t="s">
        <v>5029</v>
      </c>
      <c r="N6058" s="618">
        <v>35</v>
      </c>
      <c r="O6058" s="593" t="s">
        <v>66</v>
      </c>
      <c r="P6058" s="593" t="s">
        <v>5029</v>
      </c>
      <c r="Q6058" s="685" t="s">
        <v>5030</v>
      </c>
      <c r="R6058" s="668">
        <v>2.89</v>
      </c>
      <c r="S6058" s="668">
        <v>6</v>
      </c>
      <c r="T6058" s="707">
        <v>8.89</v>
      </c>
      <c r="U6058" s="639"/>
      <c r="V6058" s="678"/>
      <c r="W6058" s="678"/>
      <c r="X6058" s="678"/>
      <c r="Y6058" s="678"/>
      <c r="Z6058" s="678"/>
      <c r="AA6058" s="678"/>
      <c r="AB6058" s="678"/>
      <c r="AC6058" s="678"/>
      <c r="AD6058" s="710" t="s">
        <v>48</v>
      </c>
      <c r="AE6058" s="678"/>
      <c r="AF6058" s="678"/>
      <c r="AG6058" s="634"/>
    </row>
    <row r="6059" spans="1:36" ht="47.25" hidden="1" x14ac:dyDescent="0.2">
      <c r="A6059" s="593" t="s">
        <v>4114</v>
      </c>
      <c r="B6059" s="593" t="s">
        <v>118</v>
      </c>
      <c r="C6059" s="593" t="s">
        <v>332</v>
      </c>
      <c r="D6059" s="630">
        <v>41816</v>
      </c>
      <c r="E6059" s="1133">
        <v>0.47638888888888892</v>
      </c>
      <c r="F6059" s="630">
        <v>41816</v>
      </c>
      <c r="G6059" s="1133">
        <v>0.50069444444444444</v>
      </c>
      <c r="H6059" s="613">
        <f t="shared" si="201"/>
        <v>2.4305555555555525E-2</v>
      </c>
      <c r="I6059" s="593">
        <v>1</v>
      </c>
      <c r="J6059" s="639" t="s">
        <v>183</v>
      </c>
      <c r="K6059" s="639" t="s">
        <v>183</v>
      </c>
      <c r="L6059" s="593" t="s">
        <v>125</v>
      </c>
      <c r="M6059" s="639" t="s">
        <v>345</v>
      </c>
      <c r="N6059" s="593">
        <v>0.4</v>
      </c>
      <c r="O6059" s="593" t="s">
        <v>71</v>
      </c>
      <c r="P6059" s="639" t="s">
        <v>71</v>
      </c>
      <c r="Q6059" s="634" t="s">
        <v>794</v>
      </c>
      <c r="R6059" s="668">
        <v>1.33</v>
      </c>
      <c r="S6059" s="668">
        <v>0.4</v>
      </c>
      <c r="T6059" s="668">
        <v>1.73</v>
      </c>
      <c r="U6059" s="639" t="s">
        <v>88</v>
      </c>
      <c r="V6059" s="593" t="s">
        <v>2155</v>
      </c>
      <c r="W6059" s="593" t="s">
        <v>2155</v>
      </c>
      <c r="X6059" s="593" t="s">
        <v>2155</v>
      </c>
      <c r="Y6059" s="593" t="s">
        <v>2155</v>
      </c>
      <c r="Z6059" s="593" t="s">
        <v>2155</v>
      </c>
      <c r="AA6059" s="593" t="s">
        <v>2155</v>
      </c>
      <c r="AB6059" s="593" t="s">
        <v>2155</v>
      </c>
      <c r="AC6059" s="593" t="s">
        <v>2155</v>
      </c>
      <c r="AD6059" s="612" t="s">
        <v>55</v>
      </c>
      <c r="AE6059" s="593" t="s">
        <v>2155</v>
      </c>
      <c r="AF6059" s="593" t="s">
        <v>2155</v>
      </c>
      <c r="AG6059" s="593"/>
    </row>
    <row r="6060" spans="1:36" ht="63" hidden="1" x14ac:dyDescent="0.2">
      <c r="A6060" s="593" t="s">
        <v>4114</v>
      </c>
      <c r="B6060" s="593" t="s">
        <v>118</v>
      </c>
      <c r="C6060" s="593" t="s">
        <v>337</v>
      </c>
      <c r="D6060" s="630">
        <v>41816</v>
      </c>
      <c r="E6060" s="1129">
        <v>0.69444444444444453</v>
      </c>
      <c r="F6060" s="630">
        <v>41816</v>
      </c>
      <c r="G6060" s="1129">
        <v>0.69444444444444453</v>
      </c>
      <c r="H6060" s="613">
        <f t="shared" si="201"/>
        <v>0</v>
      </c>
      <c r="I6060" s="593">
        <v>7</v>
      </c>
      <c r="J6060" s="639" t="s">
        <v>3055</v>
      </c>
      <c r="K6060" s="593" t="s">
        <v>132</v>
      </c>
      <c r="L6060" s="618" t="s">
        <v>128</v>
      </c>
      <c r="M6060" s="593" t="s">
        <v>5031</v>
      </c>
      <c r="N6060" s="618" t="s">
        <v>103</v>
      </c>
      <c r="O6060" s="593" t="s">
        <v>66</v>
      </c>
      <c r="P6060" s="593" t="s">
        <v>5032</v>
      </c>
      <c r="Q6060" s="685" t="s">
        <v>5033</v>
      </c>
      <c r="R6060" s="668">
        <v>0.37</v>
      </c>
      <c r="S6060" s="668">
        <v>1.29</v>
      </c>
      <c r="T6060" s="707">
        <v>1.66</v>
      </c>
      <c r="U6060" s="639"/>
      <c r="V6060" s="678"/>
      <c r="W6060" s="678"/>
      <c r="X6060" s="678"/>
      <c r="Y6060" s="678"/>
      <c r="Z6060" s="678"/>
      <c r="AA6060" s="678"/>
      <c r="AB6060" s="678"/>
      <c r="AC6060" s="678"/>
      <c r="AD6060" s="710" t="s">
        <v>48</v>
      </c>
      <c r="AE6060" s="678"/>
      <c r="AF6060" s="678"/>
      <c r="AG6060" s="634"/>
    </row>
    <row r="6061" spans="1:36" s="3" customFormat="1" ht="31.5" hidden="1" x14ac:dyDescent="0.2">
      <c r="A6061" s="593" t="s">
        <v>4114</v>
      </c>
      <c r="B6061" s="593" t="s">
        <v>118</v>
      </c>
      <c r="C6061" s="593" t="s">
        <v>337</v>
      </c>
      <c r="D6061" s="630">
        <v>41817</v>
      </c>
      <c r="E6061" s="593">
        <v>0.58750000000000002</v>
      </c>
      <c r="F6061" s="630">
        <v>41817</v>
      </c>
      <c r="G6061" s="593">
        <v>0.69305555555555554</v>
      </c>
      <c r="H6061" s="613">
        <v>0.10555555555555551</v>
      </c>
      <c r="I6061" s="593">
        <v>1</v>
      </c>
      <c r="J6061" s="593" t="s">
        <v>183</v>
      </c>
      <c r="K6061" s="593" t="s">
        <v>183</v>
      </c>
      <c r="L6061" s="593" t="s">
        <v>126</v>
      </c>
      <c r="M6061" s="593" t="s">
        <v>5124</v>
      </c>
      <c r="N6061" s="593">
        <v>0.4</v>
      </c>
      <c r="O6061" s="593" t="s">
        <v>72</v>
      </c>
      <c r="P6061" s="593" t="s">
        <v>4530</v>
      </c>
      <c r="Q6061" s="685" t="s">
        <v>4531</v>
      </c>
      <c r="R6061" s="597"/>
      <c r="S6061" s="597">
        <v>0.4</v>
      </c>
      <c r="T6061" s="597">
        <v>0.4</v>
      </c>
      <c r="U6061" s="593"/>
      <c r="V6061" s="593"/>
      <c r="W6061" s="593"/>
      <c r="X6061" s="593"/>
      <c r="Y6061" s="593"/>
      <c r="Z6061" s="593"/>
      <c r="AA6061" s="593"/>
      <c r="AB6061" s="593"/>
      <c r="AC6061" s="593"/>
      <c r="AD6061" s="593" t="s">
        <v>61</v>
      </c>
      <c r="AE6061" s="593"/>
      <c r="AF6061" s="593"/>
      <c r="AG6061" s="1457"/>
      <c r="AH6061" s="22" t="s">
        <v>388</v>
      </c>
      <c r="AI6061" s="22"/>
      <c r="AJ6061" s="22"/>
    </row>
    <row r="6062" spans="1:36" s="3" customFormat="1" ht="47.25" hidden="1" x14ac:dyDescent="0.2">
      <c r="A6062" s="593" t="s">
        <v>4114</v>
      </c>
      <c r="B6062" s="593" t="s">
        <v>118</v>
      </c>
      <c r="C6062" s="593" t="s">
        <v>337</v>
      </c>
      <c r="D6062" s="630">
        <v>41818</v>
      </c>
      <c r="E6062" s="1129">
        <v>0.94374999999999998</v>
      </c>
      <c r="F6062" s="630">
        <v>41818</v>
      </c>
      <c r="G6062" s="593">
        <v>0.94374999999999998</v>
      </c>
      <c r="H6062" s="613">
        <v>0</v>
      </c>
      <c r="I6062" s="593">
        <v>1</v>
      </c>
      <c r="J6062" s="593" t="s">
        <v>183</v>
      </c>
      <c r="K6062" s="593" t="s">
        <v>183</v>
      </c>
      <c r="L6062" s="593" t="s">
        <v>126</v>
      </c>
      <c r="M6062" s="593" t="s">
        <v>5125</v>
      </c>
      <c r="N6062" s="593">
        <v>0.4</v>
      </c>
      <c r="O6062" s="593" t="s">
        <v>72</v>
      </c>
      <c r="P6062" s="593" t="s">
        <v>5126</v>
      </c>
      <c r="Q6062" s="685" t="s">
        <v>5127</v>
      </c>
      <c r="R6062" s="597">
        <v>0.1</v>
      </c>
      <c r="S6062" s="597"/>
      <c r="T6062" s="597">
        <v>0.1</v>
      </c>
      <c r="U6062" s="593"/>
      <c r="V6062" s="593"/>
      <c r="W6062" s="593"/>
      <c r="X6062" s="593"/>
      <c r="Y6062" s="593"/>
      <c r="Z6062" s="593"/>
      <c r="AA6062" s="593"/>
      <c r="AB6062" s="593"/>
      <c r="AC6062" s="593"/>
      <c r="AD6062" s="593" t="s">
        <v>61</v>
      </c>
      <c r="AE6062" s="593"/>
      <c r="AF6062" s="593"/>
      <c r="AG6062" s="1457"/>
      <c r="AH6062" s="22" t="s">
        <v>388</v>
      </c>
      <c r="AI6062" s="22"/>
      <c r="AJ6062" s="22"/>
    </row>
    <row r="6063" spans="1:36" s="3" customFormat="1" ht="189" hidden="1" x14ac:dyDescent="0.2">
      <c r="A6063" s="593" t="s">
        <v>4114</v>
      </c>
      <c r="B6063" s="593" t="s">
        <v>118</v>
      </c>
      <c r="C6063" s="593" t="s">
        <v>337</v>
      </c>
      <c r="D6063" s="630">
        <v>41818</v>
      </c>
      <c r="E6063" s="1129">
        <v>0.94097222222222221</v>
      </c>
      <c r="F6063" s="630">
        <v>41819</v>
      </c>
      <c r="G6063" s="593">
        <v>0.74861111111111101</v>
      </c>
      <c r="H6063" s="613">
        <v>0.80763888888888891</v>
      </c>
      <c r="I6063" s="593">
        <v>1</v>
      </c>
      <c r="J6063" s="593" t="s">
        <v>178</v>
      </c>
      <c r="K6063" s="593" t="s">
        <v>136</v>
      </c>
      <c r="L6063" s="593" t="s">
        <v>128</v>
      </c>
      <c r="M6063" s="593" t="s">
        <v>5128</v>
      </c>
      <c r="N6063" s="593" t="s">
        <v>103</v>
      </c>
      <c r="O6063" s="593" t="s">
        <v>66</v>
      </c>
      <c r="P6063" s="593" t="s">
        <v>5128</v>
      </c>
      <c r="Q6063" s="685" t="s">
        <v>6658</v>
      </c>
      <c r="R6063" s="668">
        <v>0.02</v>
      </c>
      <c r="S6063" s="668">
        <v>4.5</v>
      </c>
      <c r="T6063" s="638">
        <f>R6063+S6063</f>
        <v>4.5199999999999996</v>
      </c>
      <c r="U6063" s="639" t="s">
        <v>75</v>
      </c>
      <c r="V6063" s="678"/>
      <c r="W6063" s="678"/>
      <c r="X6063" s="678"/>
      <c r="Y6063" s="678"/>
      <c r="Z6063" s="678"/>
      <c r="AA6063" s="678"/>
      <c r="AB6063" s="678"/>
      <c r="AC6063" s="678"/>
      <c r="AD6063" s="639" t="s">
        <v>56</v>
      </c>
      <c r="AE6063" s="639" t="s">
        <v>101</v>
      </c>
      <c r="AF6063" s="639" t="s">
        <v>102</v>
      </c>
      <c r="AG6063" s="1457"/>
      <c r="AH6063" s="22"/>
      <c r="AI6063" s="22"/>
      <c r="AJ6063" s="22"/>
    </row>
    <row r="6064" spans="1:36" ht="94.5" hidden="1" x14ac:dyDescent="0.2">
      <c r="A6064" s="593" t="s">
        <v>4114</v>
      </c>
      <c r="B6064" s="593" t="s">
        <v>118</v>
      </c>
      <c r="C6064" s="593" t="s">
        <v>337</v>
      </c>
      <c r="D6064" s="630">
        <v>41820</v>
      </c>
      <c r="E6064" s="1129">
        <v>0.77777777777777779</v>
      </c>
      <c r="F6064" s="630">
        <v>41820</v>
      </c>
      <c r="G6064" s="593">
        <v>0.7944444444444444</v>
      </c>
      <c r="H6064" s="613">
        <v>1.6666666666666607E-2</v>
      </c>
      <c r="I6064" s="593">
        <v>15</v>
      </c>
      <c r="J6064" s="593" t="s">
        <v>3055</v>
      </c>
      <c r="K6064" s="593" t="s">
        <v>133</v>
      </c>
      <c r="L6064" s="593" t="s">
        <v>127</v>
      </c>
      <c r="M6064" s="593" t="s">
        <v>5129</v>
      </c>
      <c r="N6064" s="593" t="s">
        <v>103</v>
      </c>
      <c r="O6064" s="593" t="s">
        <v>66</v>
      </c>
      <c r="P6064" s="593" t="s">
        <v>5129</v>
      </c>
      <c r="Q6064" s="685" t="s">
        <v>5130</v>
      </c>
      <c r="R6064" s="597">
        <v>8.85</v>
      </c>
      <c r="S6064" s="597">
        <v>1.21</v>
      </c>
      <c r="T6064" s="597">
        <v>10.06</v>
      </c>
      <c r="U6064" s="593"/>
      <c r="V6064" s="593"/>
      <c r="W6064" s="593"/>
      <c r="X6064" s="593"/>
      <c r="Y6064" s="593"/>
      <c r="Z6064" s="593"/>
      <c r="AA6064" s="593"/>
      <c r="AB6064" s="593"/>
      <c r="AC6064" s="593"/>
      <c r="AD6064" s="742" t="s">
        <v>57</v>
      </c>
      <c r="AE6064" s="593"/>
      <c r="AF6064" s="593"/>
      <c r="AG6064" s="1457"/>
      <c r="AI6064" s="22" t="s">
        <v>387</v>
      </c>
    </row>
    <row r="6065" spans="1:36" ht="31.5" hidden="1" x14ac:dyDescent="0.2">
      <c r="A6065" s="593" t="s">
        <v>4114</v>
      </c>
      <c r="B6065" s="593" t="s">
        <v>118</v>
      </c>
      <c r="C6065" s="593" t="s">
        <v>337</v>
      </c>
      <c r="D6065" s="630">
        <v>41820</v>
      </c>
      <c r="E6065" s="1129">
        <v>0.99236111111111114</v>
      </c>
      <c r="F6065" s="630">
        <v>41821</v>
      </c>
      <c r="G6065" s="593">
        <v>0.125</v>
      </c>
      <c r="H6065" s="613">
        <v>0.13263888888888889</v>
      </c>
      <c r="I6065" s="593">
        <v>1</v>
      </c>
      <c r="J6065" s="593" t="s">
        <v>183</v>
      </c>
      <c r="K6065" s="593" t="s">
        <v>183</v>
      </c>
      <c r="L6065" s="593" t="s">
        <v>126</v>
      </c>
      <c r="M6065" s="593" t="s">
        <v>5131</v>
      </c>
      <c r="N6065" s="593">
        <v>0.4</v>
      </c>
      <c r="O6065" s="593" t="s">
        <v>72</v>
      </c>
      <c r="P6065" s="593" t="s">
        <v>5132</v>
      </c>
      <c r="Q6065" s="685" t="s">
        <v>5133</v>
      </c>
      <c r="R6065" s="597"/>
      <c r="S6065" s="597">
        <v>0.27</v>
      </c>
      <c r="T6065" s="597">
        <v>0.27</v>
      </c>
      <c r="U6065" s="593"/>
      <c r="V6065" s="593"/>
      <c r="W6065" s="593"/>
      <c r="X6065" s="593"/>
      <c r="Y6065" s="593"/>
      <c r="Z6065" s="593"/>
      <c r="AA6065" s="593"/>
      <c r="AB6065" s="593"/>
      <c r="AC6065" s="593"/>
      <c r="AD6065" s="593" t="s">
        <v>61</v>
      </c>
      <c r="AE6065" s="593"/>
      <c r="AF6065" s="593"/>
      <c r="AG6065" s="1457"/>
      <c r="AH6065" s="22" t="s">
        <v>388</v>
      </c>
    </row>
    <row r="6066" spans="1:36" ht="31.5" hidden="1" x14ac:dyDescent="0.2">
      <c r="A6066" s="593" t="s">
        <v>5144</v>
      </c>
      <c r="B6066" s="593" t="s">
        <v>118</v>
      </c>
      <c r="C6066" s="593" t="s">
        <v>342</v>
      </c>
      <c r="D6066" s="630">
        <v>41822</v>
      </c>
      <c r="E6066" s="658">
        <v>0.55069444444444449</v>
      </c>
      <c r="F6066" s="630">
        <v>41822</v>
      </c>
      <c r="G6066" s="658">
        <v>0.55208333333333337</v>
      </c>
      <c r="H6066" s="658">
        <v>1.388888888888884E-3</v>
      </c>
      <c r="I6066" s="593">
        <v>24</v>
      </c>
      <c r="J6066" s="678" t="s">
        <v>183</v>
      </c>
      <c r="K6066" s="678" t="s">
        <v>183</v>
      </c>
      <c r="L6066" s="593" t="s">
        <v>125</v>
      </c>
      <c r="M6066" s="639" t="s">
        <v>3998</v>
      </c>
      <c r="N6066" s="593">
        <v>0.4</v>
      </c>
      <c r="O6066" s="36" t="s">
        <v>69</v>
      </c>
      <c r="P6066" s="639" t="s">
        <v>3999</v>
      </c>
      <c r="Q6066" s="685" t="s">
        <v>5017</v>
      </c>
      <c r="R6066" s="707">
        <v>3.66</v>
      </c>
      <c r="S6066" s="707">
        <v>2.06</v>
      </c>
      <c r="T6066" s="707">
        <v>5.7</v>
      </c>
      <c r="U6066" s="639" t="s">
        <v>90</v>
      </c>
      <c r="V6066" s="678" t="s">
        <v>183</v>
      </c>
      <c r="W6066" s="678" t="s">
        <v>183</v>
      </c>
      <c r="X6066" s="678" t="s">
        <v>183</v>
      </c>
      <c r="Y6066" s="678" t="s">
        <v>183</v>
      </c>
      <c r="Z6066" s="678" t="s">
        <v>183</v>
      </c>
      <c r="AA6066" s="678" t="s">
        <v>183</v>
      </c>
      <c r="AB6066" s="678" t="s">
        <v>183</v>
      </c>
      <c r="AC6066" s="678" t="s">
        <v>183</v>
      </c>
      <c r="AD6066" s="1587" t="s">
        <v>55</v>
      </c>
      <c r="AE6066" s="678" t="s">
        <v>183</v>
      </c>
      <c r="AF6066" s="678" t="s">
        <v>183</v>
      </c>
      <c r="AG6066" s="618"/>
    </row>
    <row r="6067" spans="1:36" ht="63" hidden="1" x14ac:dyDescent="0.2">
      <c r="A6067" s="593" t="s">
        <v>5144</v>
      </c>
      <c r="B6067" s="593" t="s">
        <v>118</v>
      </c>
      <c r="C6067" s="593" t="s">
        <v>337</v>
      </c>
      <c r="D6067" s="630">
        <v>41823</v>
      </c>
      <c r="E6067" s="1129">
        <v>0.13680555555555554</v>
      </c>
      <c r="F6067" s="630">
        <v>41823</v>
      </c>
      <c r="G6067" s="1129">
        <v>0.13680555555555554</v>
      </c>
      <c r="H6067" s="658">
        <v>0</v>
      </c>
      <c r="I6067" s="593">
        <v>13</v>
      </c>
      <c r="J6067" s="639" t="s">
        <v>3055</v>
      </c>
      <c r="K6067" s="593" t="s">
        <v>132</v>
      </c>
      <c r="L6067" s="618" t="s">
        <v>130</v>
      </c>
      <c r="M6067" s="593" t="s">
        <v>1201</v>
      </c>
      <c r="N6067" s="618" t="s">
        <v>103</v>
      </c>
      <c r="O6067" s="593" t="s">
        <v>66</v>
      </c>
      <c r="P6067" s="593" t="s">
        <v>1201</v>
      </c>
      <c r="Q6067" s="634" t="s">
        <v>5150</v>
      </c>
      <c r="R6067" s="668">
        <v>1.54</v>
      </c>
      <c r="S6067" s="668">
        <v>0.2</v>
      </c>
      <c r="T6067" s="707">
        <v>1.74</v>
      </c>
      <c r="U6067" s="593" t="s">
        <v>75</v>
      </c>
      <c r="V6067" s="678"/>
      <c r="W6067" s="678"/>
      <c r="X6067" s="678"/>
      <c r="Y6067" s="678"/>
      <c r="Z6067" s="678"/>
      <c r="AA6067" s="678"/>
      <c r="AB6067" s="678"/>
      <c r="AC6067" s="678"/>
      <c r="AD6067" s="704" t="s">
        <v>62</v>
      </c>
      <c r="AE6067" s="678"/>
      <c r="AF6067" s="678"/>
      <c r="AG6067" s="634"/>
    </row>
    <row r="6068" spans="1:36" ht="94.5" hidden="1" x14ac:dyDescent="0.2">
      <c r="A6068" s="593" t="s">
        <v>5144</v>
      </c>
      <c r="B6068" s="593" t="s">
        <v>118</v>
      </c>
      <c r="C6068" s="593" t="s">
        <v>337</v>
      </c>
      <c r="D6068" s="630">
        <v>41823</v>
      </c>
      <c r="E6068" s="1129">
        <v>0.87083333333333324</v>
      </c>
      <c r="F6068" s="630">
        <v>41823</v>
      </c>
      <c r="G6068" s="1129">
        <v>0.92152777777777783</v>
      </c>
      <c r="H6068" s="658">
        <v>5.0694444444444597E-2</v>
      </c>
      <c r="I6068" s="593">
        <v>13</v>
      </c>
      <c r="J6068" s="639" t="s">
        <v>178</v>
      </c>
      <c r="K6068" s="593" t="s">
        <v>1121</v>
      </c>
      <c r="L6068" s="618" t="s">
        <v>130</v>
      </c>
      <c r="M6068" s="593" t="s">
        <v>5151</v>
      </c>
      <c r="N6068" s="618" t="s">
        <v>103</v>
      </c>
      <c r="O6068" s="593" t="s">
        <v>66</v>
      </c>
      <c r="P6068" s="593" t="s">
        <v>5151</v>
      </c>
      <c r="Q6068" s="634" t="s">
        <v>5152</v>
      </c>
      <c r="R6068" s="668">
        <v>4.76</v>
      </c>
      <c r="S6068" s="668">
        <v>2.66</v>
      </c>
      <c r="T6068" s="707">
        <v>7.42</v>
      </c>
      <c r="U6068" s="593" t="s">
        <v>75</v>
      </c>
      <c r="V6068" s="678"/>
      <c r="W6068" s="678"/>
      <c r="X6068" s="678"/>
      <c r="Y6068" s="678"/>
      <c r="Z6068" s="678"/>
      <c r="AA6068" s="678"/>
      <c r="AB6068" s="678"/>
      <c r="AC6068" s="678"/>
      <c r="AD6068" s="596" t="s">
        <v>41</v>
      </c>
      <c r="AE6068" s="678"/>
      <c r="AF6068" s="678"/>
      <c r="AG6068" s="634"/>
    </row>
    <row r="6069" spans="1:36" ht="47.25" hidden="1" x14ac:dyDescent="0.2">
      <c r="A6069" s="593" t="s">
        <v>5144</v>
      </c>
      <c r="B6069" s="593" t="s">
        <v>118</v>
      </c>
      <c r="C6069" s="593" t="s">
        <v>337</v>
      </c>
      <c r="D6069" s="630">
        <v>41823</v>
      </c>
      <c r="E6069" s="1129">
        <v>0.26527777777777778</v>
      </c>
      <c r="F6069" s="630">
        <v>41823</v>
      </c>
      <c r="G6069" s="1129">
        <v>0.35555555555555557</v>
      </c>
      <c r="H6069" s="613">
        <v>9.027777777777779E-2</v>
      </c>
      <c r="I6069" s="593">
        <v>1</v>
      </c>
      <c r="J6069" s="678" t="s">
        <v>183</v>
      </c>
      <c r="K6069" s="678" t="s">
        <v>183</v>
      </c>
      <c r="L6069" s="618" t="s">
        <v>126</v>
      </c>
      <c r="M6069" s="593" t="s">
        <v>5153</v>
      </c>
      <c r="N6069" s="593">
        <v>0.4</v>
      </c>
      <c r="O6069" s="593" t="s">
        <v>72</v>
      </c>
      <c r="P6069" s="593" t="s">
        <v>5154</v>
      </c>
      <c r="Q6069" s="634" t="s">
        <v>5155</v>
      </c>
      <c r="R6069" s="668">
        <v>0.04</v>
      </c>
      <c r="S6069" s="668">
        <v>0.53</v>
      </c>
      <c r="T6069" s="707">
        <v>0.56999999999999995</v>
      </c>
      <c r="U6069" s="671" t="s">
        <v>86</v>
      </c>
      <c r="V6069" s="671" t="s">
        <v>183</v>
      </c>
      <c r="W6069" s="671" t="s">
        <v>183</v>
      </c>
      <c r="X6069" s="671" t="s">
        <v>183</v>
      </c>
      <c r="Y6069" s="671" t="s">
        <v>183</v>
      </c>
      <c r="Z6069" s="671" t="s">
        <v>183</v>
      </c>
      <c r="AA6069" s="671" t="s">
        <v>183</v>
      </c>
      <c r="AB6069" s="671" t="s">
        <v>183</v>
      </c>
      <c r="AC6069" s="671" t="s">
        <v>183</v>
      </c>
      <c r="AD6069" s="596" t="s">
        <v>61</v>
      </c>
      <c r="AE6069" s="678"/>
      <c r="AF6069" s="678"/>
      <c r="AG6069" s="634"/>
      <c r="AH6069" s="3" t="s">
        <v>388</v>
      </c>
      <c r="AI6069" s="3"/>
      <c r="AJ6069" s="3"/>
    </row>
    <row r="6070" spans="1:36" ht="31.5" hidden="1" customHeight="1" x14ac:dyDescent="0.2">
      <c r="A6070" s="593" t="s">
        <v>5144</v>
      </c>
      <c r="B6070" s="593" t="s">
        <v>118</v>
      </c>
      <c r="C6070" s="593" t="s">
        <v>337</v>
      </c>
      <c r="D6070" s="630">
        <v>41824</v>
      </c>
      <c r="E6070" s="1129">
        <v>0.65625</v>
      </c>
      <c r="F6070" s="630">
        <v>41824</v>
      </c>
      <c r="G6070" s="1129">
        <v>0.66736111111111107</v>
      </c>
      <c r="H6070" s="658">
        <f>G6070-E6070</f>
        <v>1.1111111111111072E-2</v>
      </c>
      <c r="I6070" s="593">
        <v>7</v>
      </c>
      <c r="J6070" s="639" t="s">
        <v>146</v>
      </c>
      <c r="K6070" s="593" t="s">
        <v>132</v>
      </c>
      <c r="L6070" s="618" t="s">
        <v>127</v>
      </c>
      <c r="M6070" s="593" t="s">
        <v>2417</v>
      </c>
      <c r="N6070" s="618" t="s">
        <v>103</v>
      </c>
      <c r="O6070" s="593" t="s">
        <v>66</v>
      </c>
      <c r="P6070" s="593" t="s">
        <v>2417</v>
      </c>
      <c r="Q6070" s="634" t="s">
        <v>5278</v>
      </c>
      <c r="R6070" s="668">
        <v>0.19</v>
      </c>
      <c r="S6070" s="668">
        <v>0.03</v>
      </c>
      <c r="T6070" s="707">
        <f t="shared" ref="T6070:T6076" si="202">S6070+R6070</f>
        <v>0.22</v>
      </c>
      <c r="U6070" s="596" t="s">
        <v>75</v>
      </c>
      <c r="V6070" s="671"/>
      <c r="W6070" s="671"/>
      <c r="X6070" s="671"/>
      <c r="Y6070" s="671"/>
      <c r="Z6070" s="671"/>
      <c r="AA6070" s="671"/>
      <c r="AB6070" s="671"/>
      <c r="AC6070" s="671"/>
      <c r="AD6070" s="704" t="s">
        <v>57</v>
      </c>
      <c r="AE6070" s="678"/>
      <c r="AF6070" s="678"/>
      <c r="AG6070" s="634"/>
      <c r="AH6070" s="166"/>
      <c r="AI6070" s="166" t="s">
        <v>387</v>
      </c>
      <c r="AJ6070" s="167"/>
    </row>
    <row r="6071" spans="1:36" ht="31.5" hidden="1" customHeight="1" x14ac:dyDescent="0.2">
      <c r="A6071" s="593" t="s">
        <v>5144</v>
      </c>
      <c r="B6071" s="593" t="s">
        <v>118</v>
      </c>
      <c r="C6071" s="593" t="s">
        <v>350</v>
      </c>
      <c r="D6071" s="630">
        <v>41824</v>
      </c>
      <c r="E6071" s="635">
        <v>0.67569444444444438</v>
      </c>
      <c r="F6071" s="630">
        <v>41824</v>
      </c>
      <c r="G6071" s="635">
        <v>0.72986111111111107</v>
      </c>
      <c r="H6071" s="635">
        <f>G6071-E6071</f>
        <v>5.4166666666666696E-2</v>
      </c>
      <c r="I6071" s="593">
        <v>1</v>
      </c>
      <c r="J6071" s="678" t="s">
        <v>183</v>
      </c>
      <c r="K6071" s="678" t="s">
        <v>183</v>
      </c>
      <c r="L6071" s="593" t="s">
        <v>126</v>
      </c>
      <c r="M6071" s="639" t="s">
        <v>3985</v>
      </c>
      <c r="N6071" s="593">
        <v>0.4</v>
      </c>
      <c r="O6071" s="593" t="s">
        <v>72</v>
      </c>
      <c r="P6071" s="639" t="s">
        <v>3986</v>
      </c>
      <c r="Q6071" s="634" t="s">
        <v>5279</v>
      </c>
      <c r="R6071" s="668">
        <v>0.28999999999999998</v>
      </c>
      <c r="S6071" s="668"/>
      <c r="T6071" s="707">
        <f t="shared" si="202"/>
        <v>0.28999999999999998</v>
      </c>
      <c r="U6071" s="596" t="s">
        <v>86</v>
      </c>
      <c r="V6071" s="671" t="s">
        <v>183</v>
      </c>
      <c r="W6071" s="671" t="s">
        <v>183</v>
      </c>
      <c r="X6071" s="671" t="s">
        <v>183</v>
      </c>
      <c r="Y6071" s="671" t="s">
        <v>183</v>
      </c>
      <c r="Z6071" s="671" t="s">
        <v>183</v>
      </c>
      <c r="AA6071" s="671" t="s">
        <v>183</v>
      </c>
      <c r="AB6071" s="671" t="s">
        <v>183</v>
      </c>
      <c r="AC6071" s="671" t="s">
        <v>183</v>
      </c>
      <c r="AD6071" s="596" t="s">
        <v>61</v>
      </c>
      <c r="AE6071" s="678" t="s">
        <v>183</v>
      </c>
      <c r="AF6071" s="678" t="s">
        <v>183</v>
      </c>
      <c r="AG6071" s="634" t="s">
        <v>4528</v>
      </c>
      <c r="AH6071" s="166" t="s">
        <v>388</v>
      </c>
      <c r="AI6071" s="166"/>
      <c r="AJ6071" s="167"/>
    </row>
    <row r="6072" spans="1:36" ht="31.5" hidden="1" customHeight="1" x14ac:dyDescent="0.2">
      <c r="A6072" s="593" t="s">
        <v>5144</v>
      </c>
      <c r="B6072" s="593" t="s">
        <v>118</v>
      </c>
      <c r="C6072" s="593" t="s">
        <v>337</v>
      </c>
      <c r="D6072" s="630">
        <v>41824</v>
      </c>
      <c r="E6072" s="635">
        <v>0.73125000000000007</v>
      </c>
      <c r="F6072" s="630">
        <v>41824</v>
      </c>
      <c r="G6072" s="635">
        <v>0.73125000000000007</v>
      </c>
      <c r="H6072" s="635">
        <f>G6072-E6072</f>
        <v>0</v>
      </c>
      <c r="I6072" s="593">
        <v>4</v>
      </c>
      <c r="J6072" s="678" t="s">
        <v>183</v>
      </c>
      <c r="K6072" s="678" t="s">
        <v>183</v>
      </c>
      <c r="L6072" s="593" t="s">
        <v>126</v>
      </c>
      <c r="M6072" s="639" t="s">
        <v>1136</v>
      </c>
      <c r="N6072" s="593">
        <v>0.4</v>
      </c>
      <c r="O6072" s="593" t="s">
        <v>72</v>
      </c>
      <c r="P6072" s="639" t="s">
        <v>1136</v>
      </c>
      <c r="Q6072" s="634" t="s">
        <v>5127</v>
      </c>
      <c r="R6072" s="668">
        <v>0.24</v>
      </c>
      <c r="S6072" s="668">
        <v>1.55</v>
      </c>
      <c r="T6072" s="707">
        <f t="shared" si="202"/>
        <v>1.79</v>
      </c>
      <c r="U6072" s="596" t="s">
        <v>86</v>
      </c>
      <c r="V6072" s="671" t="s">
        <v>183</v>
      </c>
      <c r="W6072" s="671" t="s">
        <v>183</v>
      </c>
      <c r="X6072" s="671" t="s">
        <v>183</v>
      </c>
      <c r="Y6072" s="671" t="s">
        <v>183</v>
      </c>
      <c r="Z6072" s="671" t="s">
        <v>183</v>
      </c>
      <c r="AA6072" s="671" t="s">
        <v>183</v>
      </c>
      <c r="AB6072" s="671" t="s">
        <v>183</v>
      </c>
      <c r="AC6072" s="671" t="s">
        <v>183</v>
      </c>
      <c r="AD6072" s="704" t="s">
        <v>48</v>
      </c>
      <c r="AE6072" s="678" t="s">
        <v>183</v>
      </c>
      <c r="AF6072" s="678" t="s">
        <v>183</v>
      </c>
      <c r="AG6072" s="634" t="s">
        <v>4528</v>
      </c>
      <c r="AH6072" s="166" t="s">
        <v>388</v>
      </c>
      <c r="AI6072" s="166"/>
      <c r="AJ6072" s="167"/>
    </row>
    <row r="6073" spans="1:36" ht="110.25" hidden="1" x14ac:dyDescent="0.25">
      <c r="A6073" s="593" t="s">
        <v>5144</v>
      </c>
      <c r="B6073" s="593" t="s">
        <v>118</v>
      </c>
      <c r="C6073" s="593" t="s">
        <v>337</v>
      </c>
      <c r="D6073" s="630">
        <v>41824</v>
      </c>
      <c r="E6073" s="613">
        <v>0.51388888888888895</v>
      </c>
      <c r="F6073" s="630">
        <v>41824</v>
      </c>
      <c r="G6073" s="613">
        <v>0.5493055555555556</v>
      </c>
      <c r="H6073" s="635">
        <f>G6073-E6073</f>
        <v>3.5416666666666652E-2</v>
      </c>
      <c r="I6073" s="593">
        <v>4</v>
      </c>
      <c r="J6073" s="593" t="s">
        <v>5280</v>
      </c>
      <c r="K6073" s="593" t="s">
        <v>1134</v>
      </c>
      <c r="L6073" s="618" t="s">
        <v>127</v>
      </c>
      <c r="M6073" s="593" t="s">
        <v>2464</v>
      </c>
      <c r="N6073" s="593" t="s">
        <v>103</v>
      </c>
      <c r="O6073" s="593" t="s">
        <v>66</v>
      </c>
      <c r="P6073" s="593" t="s">
        <v>2464</v>
      </c>
      <c r="Q6073" s="634" t="s">
        <v>5281</v>
      </c>
      <c r="R6073" s="668">
        <v>3.2</v>
      </c>
      <c r="S6073" s="668">
        <v>1.32</v>
      </c>
      <c r="T6073" s="707">
        <f t="shared" si="202"/>
        <v>4.5200000000000005</v>
      </c>
      <c r="U6073" s="596" t="s">
        <v>75</v>
      </c>
      <c r="V6073" s="596" t="s">
        <v>2155</v>
      </c>
      <c r="W6073" s="596" t="s">
        <v>2155</v>
      </c>
      <c r="X6073" s="596" t="s">
        <v>2155</v>
      </c>
      <c r="Y6073" s="596" t="s">
        <v>2155</v>
      </c>
      <c r="Z6073" s="596" t="s">
        <v>2155</v>
      </c>
      <c r="AA6073" s="596" t="s">
        <v>2155</v>
      </c>
      <c r="AB6073" s="596" t="s">
        <v>2155</v>
      </c>
      <c r="AC6073" s="596" t="s">
        <v>2155</v>
      </c>
      <c r="AD6073" s="704" t="s">
        <v>57</v>
      </c>
      <c r="AE6073" s="593" t="s">
        <v>2155</v>
      </c>
      <c r="AF6073" s="593" t="s">
        <v>2155</v>
      </c>
      <c r="AG6073" s="1456"/>
      <c r="AH6073" s="166"/>
      <c r="AI6073" s="166" t="s">
        <v>387</v>
      </c>
      <c r="AJ6073" s="167"/>
    </row>
    <row r="6074" spans="1:36" ht="63" hidden="1" x14ac:dyDescent="0.2">
      <c r="A6074" s="593" t="s">
        <v>5144</v>
      </c>
      <c r="B6074" s="593" t="s">
        <v>118</v>
      </c>
      <c r="C6074" s="593" t="s">
        <v>337</v>
      </c>
      <c r="D6074" s="630">
        <v>41824</v>
      </c>
      <c r="E6074" s="1133">
        <v>0.47222222222222227</v>
      </c>
      <c r="F6074" s="630">
        <v>41824</v>
      </c>
      <c r="G6074" s="1133">
        <v>0.57291666666666663</v>
      </c>
      <c r="H6074" s="635">
        <f>G6074-E6074</f>
        <v>0.10069444444444436</v>
      </c>
      <c r="I6074" s="639">
        <v>1</v>
      </c>
      <c r="J6074" s="639" t="s">
        <v>183</v>
      </c>
      <c r="K6074" s="639" t="s">
        <v>183</v>
      </c>
      <c r="L6074" s="593" t="s">
        <v>126</v>
      </c>
      <c r="M6074" s="593" t="s">
        <v>5282</v>
      </c>
      <c r="N6074" s="593">
        <v>0.4</v>
      </c>
      <c r="O6074" s="593" t="s">
        <v>72</v>
      </c>
      <c r="P6074" s="593" t="s">
        <v>5283</v>
      </c>
      <c r="Q6074" s="634" t="s">
        <v>5284</v>
      </c>
      <c r="R6074" s="618">
        <v>3.18</v>
      </c>
      <c r="S6074" s="618">
        <v>0.4</v>
      </c>
      <c r="T6074" s="707">
        <f t="shared" si="202"/>
        <v>3.58</v>
      </c>
      <c r="U6074" s="596" t="s">
        <v>86</v>
      </c>
      <c r="V6074" s="671" t="s">
        <v>183</v>
      </c>
      <c r="W6074" s="671" t="s">
        <v>183</v>
      </c>
      <c r="X6074" s="671" t="s">
        <v>183</v>
      </c>
      <c r="Y6074" s="671" t="s">
        <v>183</v>
      </c>
      <c r="Z6074" s="671" t="s">
        <v>183</v>
      </c>
      <c r="AA6074" s="671" t="s">
        <v>183</v>
      </c>
      <c r="AB6074" s="671" t="s">
        <v>183</v>
      </c>
      <c r="AC6074" s="671" t="s">
        <v>183</v>
      </c>
      <c r="AD6074" s="596" t="s">
        <v>61</v>
      </c>
      <c r="AE6074" s="596"/>
      <c r="AF6074" s="678" t="s">
        <v>183</v>
      </c>
      <c r="AG6074" s="634" t="s">
        <v>4528</v>
      </c>
      <c r="AH6074" s="166" t="s">
        <v>388</v>
      </c>
      <c r="AI6074" s="166"/>
      <c r="AJ6074" s="167"/>
    </row>
    <row r="6075" spans="1:36" ht="63" hidden="1" x14ac:dyDescent="0.25">
      <c r="A6075" s="593" t="s">
        <v>5144</v>
      </c>
      <c r="B6075" s="593" t="s">
        <v>118</v>
      </c>
      <c r="C6075" s="593" t="s">
        <v>337</v>
      </c>
      <c r="D6075" s="630">
        <v>41825</v>
      </c>
      <c r="E6075" s="613">
        <v>0.98541666666666661</v>
      </c>
      <c r="F6075" s="630">
        <v>41826</v>
      </c>
      <c r="G6075" s="613">
        <v>0.19444444444444445</v>
      </c>
      <c r="H6075" s="635">
        <v>0.20833333333333334</v>
      </c>
      <c r="I6075" s="593">
        <v>2</v>
      </c>
      <c r="J6075" s="678" t="s">
        <v>183</v>
      </c>
      <c r="K6075" s="678" t="s">
        <v>183</v>
      </c>
      <c r="L6075" s="618" t="s">
        <v>130</v>
      </c>
      <c r="M6075" s="593" t="s">
        <v>2464</v>
      </c>
      <c r="N6075" s="593" t="s">
        <v>103</v>
      </c>
      <c r="O6075" s="593" t="s">
        <v>66</v>
      </c>
      <c r="P6075" s="593" t="s">
        <v>5285</v>
      </c>
      <c r="Q6075" s="634" t="s">
        <v>5286</v>
      </c>
      <c r="R6075" s="668">
        <v>0.08</v>
      </c>
      <c r="S6075" s="668">
        <v>3.33</v>
      </c>
      <c r="T6075" s="707">
        <f t="shared" si="202"/>
        <v>3.41</v>
      </c>
      <c r="U6075" s="596" t="s">
        <v>74</v>
      </c>
      <c r="V6075" s="596">
        <v>1987</v>
      </c>
      <c r="W6075" s="596" t="s">
        <v>10020</v>
      </c>
      <c r="X6075" s="596" t="s">
        <v>10023</v>
      </c>
      <c r="Y6075" s="596" t="s">
        <v>10036</v>
      </c>
      <c r="Z6075" s="1866">
        <v>0.02</v>
      </c>
      <c r="AA6075" s="596" t="s">
        <v>6530</v>
      </c>
      <c r="AB6075" s="596">
        <v>4</v>
      </c>
      <c r="AC6075" s="596" t="s">
        <v>10037</v>
      </c>
      <c r="AD6075" s="704" t="s">
        <v>60</v>
      </c>
      <c r="AE6075" s="596" t="s">
        <v>98</v>
      </c>
      <c r="AF6075" s="593"/>
      <c r="AG6075" s="1456"/>
      <c r="AH6075" s="166"/>
      <c r="AI6075" s="166"/>
      <c r="AJ6075" s="167"/>
    </row>
    <row r="6076" spans="1:36" ht="31.5" hidden="1" x14ac:dyDescent="0.2">
      <c r="A6076" s="593" t="s">
        <v>5144</v>
      </c>
      <c r="B6076" s="593" t="s">
        <v>118</v>
      </c>
      <c r="C6076" s="593" t="s">
        <v>342</v>
      </c>
      <c r="D6076" s="630">
        <v>41826</v>
      </c>
      <c r="E6076" s="1172">
        <v>0.49444444444444446</v>
      </c>
      <c r="F6076" s="630">
        <v>41826</v>
      </c>
      <c r="G6076" s="1172">
        <v>0.49791666666666662</v>
      </c>
      <c r="H6076" s="658">
        <f>G6076-E6076</f>
        <v>3.4722222222221544E-3</v>
      </c>
      <c r="I6076" s="593">
        <v>24</v>
      </c>
      <c r="J6076" s="678" t="s">
        <v>183</v>
      </c>
      <c r="K6076" s="678" t="s">
        <v>183</v>
      </c>
      <c r="L6076" s="593" t="s">
        <v>125</v>
      </c>
      <c r="M6076" s="639" t="s">
        <v>3998</v>
      </c>
      <c r="N6076" s="593">
        <v>0.4</v>
      </c>
      <c r="O6076" s="36" t="s">
        <v>69</v>
      </c>
      <c r="P6076" s="639" t="s">
        <v>3999</v>
      </c>
      <c r="Q6076" s="685" t="s">
        <v>5017</v>
      </c>
      <c r="R6076" s="707">
        <v>7.39</v>
      </c>
      <c r="S6076" s="707">
        <v>3.98</v>
      </c>
      <c r="T6076" s="707">
        <f t="shared" si="202"/>
        <v>11.37</v>
      </c>
      <c r="U6076" s="596" t="s">
        <v>90</v>
      </c>
      <c r="V6076" s="671" t="s">
        <v>183</v>
      </c>
      <c r="W6076" s="671" t="s">
        <v>183</v>
      </c>
      <c r="X6076" s="671" t="s">
        <v>183</v>
      </c>
      <c r="Y6076" s="671" t="s">
        <v>183</v>
      </c>
      <c r="Z6076" s="671" t="s">
        <v>183</v>
      </c>
      <c r="AA6076" s="671" t="s">
        <v>183</v>
      </c>
      <c r="AB6076" s="671" t="s">
        <v>183</v>
      </c>
      <c r="AC6076" s="671" t="s">
        <v>183</v>
      </c>
      <c r="AD6076" s="704" t="s">
        <v>55</v>
      </c>
      <c r="AE6076" s="596"/>
      <c r="AF6076" s="678" t="s">
        <v>183</v>
      </c>
      <c r="AG6076" s="618"/>
      <c r="AH6076" s="166"/>
      <c r="AI6076" s="166"/>
      <c r="AJ6076" s="167"/>
    </row>
    <row r="6077" spans="1:36" ht="126" hidden="1" x14ac:dyDescent="0.2">
      <c r="A6077" s="593" t="s">
        <v>5144</v>
      </c>
      <c r="B6077" s="593" t="s">
        <v>118</v>
      </c>
      <c r="C6077" s="593" t="s">
        <v>337</v>
      </c>
      <c r="D6077" s="630">
        <v>41826</v>
      </c>
      <c r="E6077" s="1537">
        <v>0.78680555555555554</v>
      </c>
      <c r="F6077" s="630">
        <v>41826</v>
      </c>
      <c r="G6077" s="1537">
        <v>0.125</v>
      </c>
      <c r="H6077" s="635">
        <v>0.32013888888888892</v>
      </c>
      <c r="I6077" s="639">
        <v>1</v>
      </c>
      <c r="J6077" s="639" t="s">
        <v>183</v>
      </c>
      <c r="K6077" s="639" t="s">
        <v>183</v>
      </c>
      <c r="L6077" s="593" t="s">
        <v>126</v>
      </c>
      <c r="M6077" s="593" t="s">
        <v>5287</v>
      </c>
      <c r="N6077" s="593">
        <v>0.4</v>
      </c>
      <c r="O6077" s="593" t="s">
        <v>72</v>
      </c>
      <c r="P6077" s="593" t="s">
        <v>5287</v>
      </c>
      <c r="Q6077" s="634" t="s">
        <v>5288</v>
      </c>
      <c r="R6077" s="618">
        <v>8.0299999999999994</v>
      </c>
      <c r="S6077" s="618">
        <v>3.26</v>
      </c>
      <c r="T6077" s="707">
        <v>11.29</v>
      </c>
      <c r="U6077" s="596" t="s">
        <v>86</v>
      </c>
      <c r="V6077" s="671" t="s">
        <v>183</v>
      </c>
      <c r="W6077" s="671" t="s">
        <v>183</v>
      </c>
      <c r="X6077" s="671" t="s">
        <v>183</v>
      </c>
      <c r="Y6077" s="671" t="s">
        <v>183</v>
      </c>
      <c r="Z6077" s="671" t="s">
        <v>183</v>
      </c>
      <c r="AA6077" s="671" t="s">
        <v>183</v>
      </c>
      <c r="AB6077" s="671" t="s">
        <v>183</v>
      </c>
      <c r="AC6077" s="671" t="s">
        <v>183</v>
      </c>
      <c r="AD6077" s="596" t="s">
        <v>40</v>
      </c>
      <c r="AE6077" s="596"/>
      <c r="AF6077" s="678" t="s">
        <v>183</v>
      </c>
      <c r="AG6077" s="634"/>
      <c r="AH6077" s="166" t="s">
        <v>388</v>
      </c>
      <c r="AI6077" s="166"/>
      <c r="AJ6077" s="167"/>
    </row>
    <row r="6078" spans="1:36" ht="47.25" hidden="1" x14ac:dyDescent="0.2">
      <c r="A6078" s="593" t="s">
        <v>5144</v>
      </c>
      <c r="B6078" s="593" t="s">
        <v>118</v>
      </c>
      <c r="C6078" s="593" t="s">
        <v>337</v>
      </c>
      <c r="D6078" s="630">
        <v>41827</v>
      </c>
      <c r="E6078" s="1129">
        <v>0.65347222222222223</v>
      </c>
      <c r="F6078" s="630">
        <v>41827</v>
      </c>
      <c r="G6078" s="1129">
        <v>0.65347222222222223</v>
      </c>
      <c r="H6078" s="658">
        <f t="shared" ref="H6078:H6093" si="203">G6078-E6078</f>
        <v>0</v>
      </c>
      <c r="I6078" s="593">
        <v>14</v>
      </c>
      <c r="J6078" s="639" t="s">
        <v>5432</v>
      </c>
      <c r="K6078" s="593" t="s">
        <v>132</v>
      </c>
      <c r="L6078" s="618" t="s">
        <v>128</v>
      </c>
      <c r="M6078" s="593" t="s">
        <v>1201</v>
      </c>
      <c r="N6078" s="618" t="s">
        <v>103</v>
      </c>
      <c r="O6078" s="593" t="s">
        <v>66</v>
      </c>
      <c r="P6078" s="593" t="s">
        <v>1201</v>
      </c>
      <c r="Q6078" s="634" t="s">
        <v>5433</v>
      </c>
      <c r="R6078" s="640">
        <v>2.17</v>
      </c>
      <c r="S6078" s="668">
        <v>1.47</v>
      </c>
      <c r="T6078" s="638">
        <f t="shared" ref="T6078:T6093" si="204">R6078+S6078</f>
        <v>3.6399999999999997</v>
      </c>
      <c r="U6078" s="596" t="s">
        <v>2155</v>
      </c>
      <c r="V6078" s="694">
        <v>28157</v>
      </c>
      <c r="W6078" s="596" t="s">
        <v>2155</v>
      </c>
      <c r="X6078" s="596" t="s">
        <v>10008</v>
      </c>
      <c r="Y6078" s="694">
        <v>41604</v>
      </c>
      <c r="Z6078" s="596">
        <v>30</v>
      </c>
      <c r="AA6078" s="694">
        <v>42334</v>
      </c>
      <c r="AB6078" s="596" t="s">
        <v>183</v>
      </c>
      <c r="AC6078" s="694">
        <v>41694</v>
      </c>
      <c r="AD6078" s="596" t="s">
        <v>62</v>
      </c>
      <c r="AE6078" s="596"/>
      <c r="AF6078" s="678"/>
      <c r="AG6078" s="634"/>
    </row>
    <row r="6079" spans="1:36" ht="47.25" hidden="1" x14ac:dyDescent="0.2">
      <c r="A6079" s="593" t="s">
        <v>5144</v>
      </c>
      <c r="B6079" s="593" t="s">
        <v>118</v>
      </c>
      <c r="C6079" s="637" t="s">
        <v>337</v>
      </c>
      <c r="D6079" s="630">
        <v>41827</v>
      </c>
      <c r="E6079" s="1525">
        <v>0.71111111111111114</v>
      </c>
      <c r="F6079" s="630">
        <v>41827</v>
      </c>
      <c r="G6079" s="1525">
        <v>0.76250000000000007</v>
      </c>
      <c r="H6079" s="658">
        <f t="shared" si="203"/>
        <v>5.1388888888888928E-2</v>
      </c>
      <c r="I6079" s="641">
        <v>22</v>
      </c>
      <c r="J6079" s="1589" t="s">
        <v>5434</v>
      </c>
      <c r="K6079" s="558" t="s">
        <v>1121</v>
      </c>
      <c r="L6079" s="618" t="s">
        <v>128</v>
      </c>
      <c r="M6079" s="558" t="s">
        <v>5435</v>
      </c>
      <c r="N6079" s="618" t="s">
        <v>103</v>
      </c>
      <c r="O6079" s="593" t="s">
        <v>66</v>
      </c>
      <c r="P6079" s="593" t="s">
        <v>5435</v>
      </c>
      <c r="Q6079" s="1673" t="s">
        <v>5436</v>
      </c>
      <c r="R6079" s="1344">
        <v>8.82</v>
      </c>
      <c r="S6079" s="1713">
        <v>8.41</v>
      </c>
      <c r="T6079" s="638">
        <f t="shared" si="204"/>
        <v>17.23</v>
      </c>
      <c r="U6079" s="677" t="s">
        <v>2155</v>
      </c>
      <c r="V6079" s="695" t="s">
        <v>10008</v>
      </c>
      <c r="W6079" s="695" t="s">
        <v>150</v>
      </c>
      <c r="X6079" s="695" t="s">
        <v>10008</v>
      </c>
      <c r="Y6079" s="738">
        <v>41048</v>
      </c>
      <c r="Z6079" s="695">
        <v>0</v>
      </c>
      <c r="AA6079" s="738">
        <v>41778</v>
      </c>
      <c r="AB6079" s="695">
        <v>7</v>
      </c>
      <c r="AC6079" s="717">
        <v>41831</v>
      </c>
      <c r="AD6079" s="704" t="s">
        <v>48</v>
      </c>
      <c r="AE6079" s="1914"/>
      <c r="AF6079" s="1917"/>
      <c r="AG6079" s="634"/>
    </row>
    <row r="6080" spans="1:36" ht="47.25" hidden="1" x14ac:dyDescent="0.2">
      <c r="A6080" s="593" t="s">
        <v>5144</v>
      </c>
      <c r="B6080" s="593" t="s">
        <v>118</v>
      </c>
      <c r="C6080" s="637" t="s">
        <v>337</v>
      </c>
      <c r="D6080" s="630">
        <v>41827</v>
      </c>
      <c r="E6080" s="1525">
        <v>0.6479166666666667</v>
      </c>
      <c r="F6080" s="630">
        <v>41827</v>
      </c>
      <c r="G6080" s="1525">
        <v>0.6479166666666667</v>
      </c>
      <c r="H6080" s="658">
        <f t="shared" si="203"/>
        <v>0</v>
      </c>
      <c r="I6080" s="641">
        <v>10</v>
      </c>
      <c r="J6080" s="639" t="s">
        <v>5432</v>
      </c>
      <c r="K6080" s="593" t="s">
        <v>132</v>
      </c>
      <c r="L6080" s="618" t="s">
        <v>128</v>
      </c>
      <c r="M6080" s="593" t="s">
        <v>3685</v>
      </c>
      <c r="N6080" s="618" t="s">
        <v>103</v>
      </c>
      <c r="O6080" s="593" t="s">
        <v>66</v>
      </c>
      <c r="P6080" s="593" t="s">
        <v>3685</v>
      </c>
      <c r="Q6080" s="1673" t="s">
        <v>5437</v>
      </c>
      <c r="R6080" s="1344">
        <v>1.27</v>
      </c>
      <c r="S6080" s="1713">
        <v>0.62</v>
      </c>
      <c r="T6080" s="638">
        <f t="shared" si="204"/>
        <v>1.8900000000000001</v>
      </c>
      <c r="U6080" s="677" t="s">
        <v>84</v>
      </c>
      <c r="V6080" s="695">
        <v>1997</v>
      </c>
      <c r="W6080" s="596" t="s">
        <v>150</v>
      </c>
      <c r="X6080" s="695" t="s">
        <v>1071</v>
      </c>
      <c r="Y6080" s="738">
        <v>41735</v>
      </c>
      <c r="Z6080" s="695">
        <v>0</v>
      </c>
      <c r="AA6080" s="738">
        <v>42095</v>
      </c>
      <c r="AB6080" s="695">
        <v>1</v>
      </c>
      <c r="AC6080" s="717">
        <v>41829</v>
      </c>
      <c r="AD6080" s="704" t="s">
        <v>48</v>
      </c>
      <c r="AE6080" s="1912"/>
      <c r="AF6080" s="1917"/>
      <c r="AG6080" s="634"/>
    </row>
    <row r="6081" spans="1:36" ht="78.75" hidden="1" x14ac:dyDescent="0.2">
      <c r="A6081" s="593" t="s">
        <v>5144</v>
      </c>
      <c r="B6081" s="593" t="s">
        <v>118</v>
      </c>
      <c r="C6081" s="637" t="s">
        <v>2250</v>
      </c>
      <c r="D6081" s="630">
        <v>41827</v>
      </c>
      <c r="E6081" s="1525">
        <v>0.72638888888888886</v>
      </c>
      <c r="F6081" s="691">
        <v>41827</v>
      </c>
      <c r="G6081" s="1525">
        <v>0.72638888888888886</v>
      </c>
      <c r="H6081" s="1147">
        <f t="shared" si="203"/>
        <v>0</v>
      </c>
      <c r="I6081" s="618">
        <v>105</v>
      </c>
      <c r="J6081" s="639" t="s">
        <v>3347</v>
      </c>
      <c r="K6081" s="593" t="s">
        <v>132</v>
      </c>
      <c r="L6081" s="618" t="s">
        <v>125</v>
      </c>
      <c r="M6081" s="692" t="s">
        <v>5438</v>
      </c>
      <c r="N6081" s="1620">
        <v>110</v>
      </c>
      <c r="O6081" s="692" t="s">
        <v>72</v>
      </c>
      <c r="P6081" s="692" t="s">
        <v>5438</v>
      </c>
      <c r="Q6081" s="634" t="s">
        <v>5439</v>
      </c>
      <c r="R6081" s="1344">
        <v>4.5199999999999996</v>
      </c>
      <c r="S6081" s="1713">
        <v>18.100000000000001</v>
      </c>
      <c r="T6081" s="638">
        <f t="shared" si="204"/>
        <v>22.62</v>
      </c>
      <c r="U6081" s="677"/>
      <c r="V6081" s="1810"/>
      <c r="W6081" s="1810"/>
      <c r="X6081" s="1810"/>
      <c r="Y6081" s="1810"/>
      <c r="Z6081" s="1810"/>
      <c r="AA6081" s="1810"/>
      <c r="AB6081" s="1810"/>
      <c r="AC6081" s="1900"/>
      <c r="AD6081" s="704" t="s">
        <v>55</v>
      </c>
      <c r="AE6081" s="1912"/>
      <c r="AF6081" s="1917"/>
      <c r="AG6081" s="634"/>
    </row>
    <row r="6082" spans="1:36" ht="78.75" hidden="1" x14ac:dyDescent="0.2">
      <c r="A6082" s="593" t="s">
        <v>5144</v>
      </c>
      <c r="B6082" s="593" t="s">
        <v>118</v>
      </c>
      <c r="C6082" s="637" t="s">
        <v>2250</v>
      </c>
      <c r="D6082" s="630">
        <v>41827</v>
      </c>
      <c r="E6082" s="1525">
        <v>0.7284722222222223</v>
      </c>
      <c r="F6082" s="630">
        <v>41827</v>
      </c>
      <c r="G6082" s="1525">
        <v>0.7284722222222223</v>
      </c>
      <c r="H6082" s="658">
        <f t="shared" si="203"/>
        <v>0</v>
      </c>
      <c r="I6082" s="1209">
        <v>105</v>
      </c>
      <c r="J6082" s="1589" t="s">
        <v>5440</v>
      </c>
      <c r="K6082" s="558" t="s">
        <v>132</v>
      </c>
      <c r="L6082" s="618" t="s">
        <v>125</v>
      </c>
      <c r="M6082" s="593" t="s">
        <v>5441</v>
      </c>
      <c r="N6082" s="618">
        <v>110</v>
      </c>
      <c r="O6082" s="593" t="s">
        <v>72</v>
      </c>
      <c r="P6082" s="593" t="s">
        <v>5441</v>
      </c>
      <c r="Q6082" s="634" t="s">
        <v>5442</v>
      </c>
      <c r="R6082" s="1344">
        <v>3.77</v>
      </c>
      <c r="S6082" s="1713">
        <v>3.66</v>
      </c>
      <c r="T6082" s="638">
        <f t="shared" si="204"/>
        <v>7.43</v>
      </c>
      <c r="U6082" s="677"/>
      <c r="V6082" s="1810"/>
      <c r="W6082" s="671"/>
      <c r="X6082" s="1810"/>
      <c r="Y6082" s="1810"/>
      <c r="Z6082" s="1810"/>
      <c r="AA6082" s="1810"/>
      <c r="AB6082" s="1810"/>
      <c r="AC6082" s="1900"/>
      <c r="AD6082" s="704" t="s">
        <v>55</v>
      </c>
      <c r="AE6082" s="1912"/>
      <c r="AF6082" s="1917"/>
      <c r="AG6082" s="634"/>
    </row>
    <row r="6083" spans="1:36" ht="63" hidden="1" x14ac:dyDescent="0.2">
      <c r="A6083" s="593" t="s">
        <v>5144</v>
      </c>
      <c r="B6083" s="593" t="s">
        <v>118</v>
      </c>
      <c r="C6083" s="637" t="s">
        <v>337</v>
      </c>
      <c r="D6083" s="630">
        <v>41827</v>
      </c>
      <c r="E6083" s="1525">
        <v>0.83333333333333337</v>
      </c>
      <c r="F6083" s="630">
        <v>41827</v>
      </c>
      <c r="G6083" s="1525">
        <v>0.90069444444444446</v>
      </c>
      <c r="H6083" s="658">
        <f t="shared" si="203"/>
        <v>6.7361111111111094E-2</v>
      </c>
      <c r="I6083" s="1209">
        <v>14</v>
      </c>
      <c r="J6083" s="558" t="s">
        <v>5280</v>
      </c>
      <c r="K6083" s="558" t="s">
        <v>1134</v>
      </c>
      <c r="L6083" s="618" t="s">
        <v>128</v>
      </c>
      <c r="M6083" s="593" t="s">
        <v>5443</v>
      </c>
      <c r="N6083" s="618" t="s">
        <v>103</v>
      </c>
      <c r="O6083" s="593" t="s">
        <v>66</v>
      </c>
      <c r="P6083" s="593" t="s">
        <v>5443</v>
      </c>
      <c r="Q6083" s="634" t="s">
        <v>5444</v>
      </c>
      <c r="R6083" s="1344">
        <v>0.85</v>
      </c>
      <c r="S6083" s="1713">
        <v>30.21</v>
      </c>
      <c r="T6083" s="638">
        <f t="shared" si="204"/>
        <v>31.060000000000002</v>
      </c>
      <c r="U6083" s="677" t="s">
        <v>83</v>
      </c>
      <c r="V6083" s="695" t="s">
        <v>10019</v>
      </c>
      <c r="W6083" s="596" t="s">
        <v>10031</v>
      </c>
      <c r="X6083" s="695" t="s">
        <v>1071</v>
      </c>
      <c r="Y6083" s="738">
        <v>41760</v>
      </c>
      <c r="Z6083" s="695">
        <v>10</v>
      </c>
      <c r="AA6083" s="738">
        <v>41944</v>
      </c>
      <c r="AB6083" s="695">
        <v>0</v>
      </c>
      <c r="AC6083" s="717">
        <v>41760</v>
      </c>
      <c r="AD6083" s="704" t="s">
        <v>48</v>
      </c>
      <c r="AE6083" s="1912"/>
      <c r="AF6083" s="1917"/>
      <c r="AG6083" s="634"/>
    </row>
    <row r="6084" spans="1:36" ht="78.75" hidden="1" x14ac:dyDescent="0.2">
      <c r="A6084" s="593" t="s">
        <v>5144</v>
      </c>
      <c r="B6084" s="593" t="s">
        <v>118</v>
      </c>
      <c r="C6084" s="593" t="s">
        <v>337</v>
      </c>
      <c r="D6084" s="630">
        <v>41827</v>
      </c>
      <c r="E6084" s="1129">
        <v>0.73819444444444438</v>
      </c>
      <c r="F6084" s="630">
        <v>41827</v>
      </c>
      <c r="G6084" s="1554">
        <v>0.73819444444444438</v>
      </c>
      <c r="H6084" s="1176">
        <f t="shared" si="203"/>
        <v>0</v>
      </c>
      <c r="I6084" s="618">
        <v>22</v>
      </c>
      <c r="J6084" s="593" t="s">
        <v>5280</v>
      </c>
      <c r="K6084" s="771" t="s">
        <v>132</v>
      </c>
      <c r="L6084" s="1398" t="s">
        <v>128</v>
      </c>
      <c r="M6084" s="771" t="s">
        <v>5445</v>
      </c>
      <c r="N6084" s="1398" t="s">
        <v>103</v>
      </c>
      <c r="O6084" s="771" t="s">
        <v>66</v>
      </c>
      <c r="P6084" s="771" t="s">
        <v>5445</v>
      </c>
      <c r="Q6084" s="1664" t="s">
        <v>5446</v>
      </c>
      <c r="R6084" s="1721">
        <v>0.82</v>
      </c>
      <c r="S6084" s="1747">
        <v>3.27</v>
      </c>
      <c r="T6084" s="1362">
        <f t="shared" si="204"/>
        <v>4.09</v>
      </c>
      <c r="U6084" s="803"/>
      <c r="V6084" s="596" t="s">
        <v>10032</v>
      </c>
      <c r="W6084" s="596" t="s">
        <v>445</v>
      </c>
      <c r="X6084" s="596" t="s">
        <v>445</v>
      </c>
      <c r="Y6084" s="596" t="s">
        <v>10033</v>
      </c>
      <c r="Z6084" s="1866">
        <v>0.02</v>
      </c>
      <c r="AA6084" s="736" t="s">
        <v>8129</v>
      </c>
      <c r="AB6084" s="596">
        <v>4</v>
      </c>
      <c r="AC6084" s="596" t="s">
        <v>10034</v>
      </c>
      <c r="AD6084" s="803" t="s">
        <v>62</v>
      </c>
      <c r="AE6084" s="1187"/>
      <c r="AF6084" s="1187"/>
      <c r="AG6084" s="1261"/>
      <c r="AH6084" s="595"/>
      <c r="AI6084" s="595"/>
      <c r="AJ6084" s="595"/>
    </row>
    <row r="6085" spans="1:36" ht="78.75" hidden="1" x14ac:dyDescent="0.2">
      <c r="A6085" s="593" t="s">
        <v>5144</v>
      </c>
      <c r="B6085" s="593" t="s">
        <v>118</v>
      </c>
      <c r="C6085" s="593" t="s">
        <v>2250</v>
      </c>
      <c r="D6085" s="630">
        <v>41827</v>
      </c>
      <c r="E6085" s="1129">
        <v>0.84027777777777779</v>
      </c>
      <c r="F6085" s="630">
        <v>41827</v>
      </c>
      <c r="G6085" s="1129">
        <v>0.84027777777777779</v>
      </c>
      <c r="H6085" s="1176">
        <f t="shared" si="203"/>
        <v>0</v>
      </c>
      <c r="I6085" s="618">
        <v>210</v>
      </c>
      <c r="J6085" s="639" t="s">
        <v>5447</v>
      </c>
      <c r="K6085" s="593" t="s">
        <v>132</v>
      </c>
      <c r="L6085" s="618" t="s">
        <v>125</v>
      </c>
      <c r="M6085" s="593" t="s">
        <v>5448</v>
      </c>
      <c r="N6085" s="618">
        <v>110</v>
      </c>
      <c r="O6085" s="593" t="s">
        <v>66</v>
      </c>
      <c r="P6085" s="593" t="s">
        <v>5448</v>
      </c>
      <c r="Q6085" s="820" t="s">
        <v>5449</v>
      </c>
      <c r="R6085" s="640">
        <v>8.4600000000000009</v>
      </c>
      <c r="S6085" s="668">
        <v>7.81</v>
      </c>
      <c r="T6085" s="1362">
        <f t="shared" si="204"/>
        <v>16.27</v>
      </c>
      <c r="U6085" s="596"/>
      <c r="V6085" s="671"/>
      <c r="W6085" s="671"/>
      <c r="X6085" s="671"/>
      <c r="Y6085" s="671"/>
      <c r="Z6085" s="671"/>
      <c r="AA6085" s="671"/>
      <c r="AB6085" s="671"/>
      <c r="AC6085" s="671"/>
      <c r="AD6085" s="704" t="s">
        <v>55</v>
      </c>
      <c r="AE6085" s="678"/>
      <c r="AF6085" s="678"/>
      <c r="AG6085" s="634"/>
      <c r="AH6085" s="595"/>
      <c r="AI6085" s="595"/>
      <c r="AJ6085" s="595"/>
    </row>
    <row r="6086" spans="1:36" ht="78.75" hidden="1" x14ac:dyDescent="0.2">
      <c r="A6086" s="593" t="s">
        <v>5144</v>
      </c>
      <c r="B6086" s="593" t="s">
        <v>118</v>
      </c>
      <c r="C6086" s="593" t="s">
        <v>337</v>
      </c>
      <c r="D6086" s="630">
        <v>41828</v>
      </c>
      <c r="E6086" s="1129">
        <v>0.1388888888888889</v>
      </c>
      <c r="F6086" s="630">
        <v>41828</v>
      </c>
      <c r="G6086" s="1129">
        <v>0.1388888888888889</v>
      </c>
      <c r="H6086" s="1176">
        <f t="shared" si="203"/>
        <v>0</v>
      </c>
      <c r="I6086" s="618">
        <v>3</v>
      </c>
      <c r="J6086" s="593" t="s">
        <v>5450</v>
      </c>
      <c r="K6086" s="593" t="s">
        <v>132</v>
      </c>
      <c r="L6086" s="618" t="s">
        <v>128</v>
      </c>
      <c r="M6086" s="593" t="s">
        <v>3223</v>
      </c>
      <c r="N6086" s="618" t="s">
        <v>103</v>
      </c>
      <c r="O6086" s="593" t="s">
        <v>66</v>
      </c>
      <c r="P6086" s="593" t="s">
        <v>3223</v>
      </c>
      <c r="Q6086" s="1277" t="s">
        <v>5451</v>
      </c>
      <c r="R6086" s="640">
        <v>0.11</v>
      </c>
      <c r="S6086" s="640"/>
      <c r="T6086" s="1362">
        <f t="shared" si="204"/>
        <v>0.11</v>
      </c>
      <c r="U6086" s="596" t="s">
        <v>84</v>
      </c>
      <c r="V6086" s="596">
        <v>1981</v>
      </c>
      <c r="W6086" s="596" t="s">
        <v>150</v>
      </c>
      <c r="X6086" s="596" t="s">
        <v>1071</v>
      </c>
      <c r="Y6086" s="1850" t="s">
        <v>10035</v>
      </c>
      <c r="Z6086" s="1872">
        <v>0</v>
      </c>
      <c r="AA6086" s="1850">
        <v>41792</v>
      </c>
      <c r="AB6086" s="596">
        <v>3</v>
      </c>
      <c r="AC6086" s="694">
        <v>41792</v>
      </c>
      <c r="AD6086" s="596" t="s">
        <v>48</v>
      </c>
      <c r="AE6086" s="678"/>
      <c r="AF6086" s="678"/>
      <c r="AG6086" s="634"/>
      <c r="AH6086" s="595"/>
      <c r="AI6086" s="595"/>
      <c r="AJ6086" s="595"/>
    </row>
    <row r="6087" spans="1:36" ht="63" hidden="1" x14ac:dyDescent="0.2">
      <c r="A6087" s="593" t="s">
        <v>5144</v>
      </c>
      <c r="B6087" s="593" t="s">
        <v>118</v>
      </c>
      <c r="C6087" s="593" t="s">
        <v>337</v>
      </c>
      <c r="D6087" s="630">
        <v>41828</v>
      </c>
      <c r="E6087" s="1129">
        <v>0.13680555555555554</v>
      </c>
      <c r="F6087" s="630">
        <v>41828</v>
      </c>
      <c r="G6087" s="1129">
        <v>0.13680555555555554</v>
      </c>
      <c r="H6087" s="1176">
        <f t="shared" si="203"/>
        <v>0</v>
      </c>
      <c r="I6087" s="593">
        <v>15</v>
      </c>
      <c r="J6087" s="593" t="s">
        <v>5450</v>
      </c>
      <c r="K6087" s="593" t="s">
        <v>132</v>
      </c>
      <c r="L6087" s="618" t="s">
        <v>128</v>
      </c>
      <c r="M6087" s="593" t="s">
        <v>5452</v>
      </c>
      <c r="N6087" s="618" t="s">
        <v>103</v>
      </c>
      <c r="O6087" s="593" t="s">
        <v>66</v>
      </c>
      <c r="P6087" s="593" t="s">
        <v>5452</v>
      </c>
      <c r="Q6087" s="1277" t="s">
        <v>5453</v>
      </c>
      <c r="R6087" s="640">
        <v>1.41</v>
      </c>
      <c r="S6087" s="640">
        <v>0.38</v>
      </c>
      <c r="T6087" s="1362">
        <f t="shared" si="204"/>
        <v>1.79</v>
      </c>
      <c r="U6087" s="671" t="s">
        <v>183</v>
      </c>
      <c r="V6087" s="596" t="s">
        <v>10008</v>
      </c>
      <c r="W6087" s="671" t="s">
        <v>183</v>
      </c>
      <c r="X6087" s="596" t="s">
        <v>10008</v>
      </c>
      <c r="Y6087" s="694">
        <v>40626</v>
      </c>
      <c r="Z6087" s="596">
        <v>30</v>
      </c>
      <c r="AA6087" s="694">
        <v>41357</v>
      </c>
      <c r="AB6087" s="596">
        <v>2</v>
      </c>
      <c r="AC6087" s="694">
        <v>41493</v>
      </c>
      <c r="AD6087" s="596" t="s">
        <v>62</v>
      </c>
      <c r="AE6087" s="678"/>
      <c r="AF6087" s="678"/>
      <c r="AG6087" s="634"/>
      <c r="AH6087" s="595"/>
      <c r="AI6087" s="595"/>
      <c r="AJ6087" s="595"/>
    </row>
    <row r="6088" spans="1:36" ht="63" hidden="1" x14ac:dyDescent="0.2">
      <c r="A6088" s="593" t="s">
        <v>5144</v>
      </c>
      <c r="B6088" s="593" t="s">
        <v>118</v>
      </c>
      <c r="C6088" s="593" t="s">
        <v>337</v>
      </c>
      <c r="D6088" s="630">
        <v>41828</v>
      </c>
      <c r="E6088" s="1129">
        <v>0.14097222222222222</v>
      </c>
      <c r="F6088" s="630">
        <v>41828</v>
      </c>
      <c r="G6088" s="1129">
        <v>0.21388888888888891</v>
      </c>
      <c r="H6088" s="1176">
        <f t="shared" si="203"/>
        <v>7.2916666666666685E-2</v>
      </c>
      <c r="I6088" s="593">
        <v>5</v>
      </c>
      <c r="J6088" s="678" t="s">
        <v>183</v>
      </c>
      <c r="K6088" s="593" t="s">
        <v>132</v>
      </c>
      <c r="L6088" s="618" t="s">
        <v>128</v>
      </c>
      <c r="M6088" s="593" t="s">
        <v>5454</v>
      </c>
      <c r="N6088" s="618" t="s">
        <v>103</v>
      </c>
      <c r="O6088" s="593" t="s">
        <v>66</v>
      </c>
      <c r="P6088" s="593" t="s">
        <v>2464</v>
      </c>
      <c r="Q6088" s="1277" t="s">
        <v>5455</v>
      </c>
      <c r="R6088" s="640">
        <v>3.26</v>
      </c>
      <c r="S6088" s="640">
        <v>1.63</v>
      </c>
      <c r="T6088" s="1362">
        <f t="shared" si="204"/>
        <v>4.8899999999999997</v>
      </c>
      <c r="U6088" s="596"/>
      <c r="V6088" s="671"/>
      <c r="W6088" s="671"/>
      <c r="X6088" s="671"/>
      <c r="Y6088" s="671"/>
      <c r="Z6088" s="671"/>
      <c r="AA6088" s="671"/>
      <c r="AB6088" s="671"/>
      <c r="AC6088" s="671"/>
      <c r="AD6088" s="596" t="s">
        <v>61</v>
      </c>
      <c r="AE6088" s="678"/>
      <c r="AF6088" s="678"/>
      <c r="AG6088" s="634"/>
      <c r="AH6088" s="595"/>
      <c r="AI6088" s="595"/>
      <c r="AJ6088" s="595"/>
    </row>
    <row r="6089" spans="1:36" ht="63" hidden="1" x14ac:dyDescent="0.2">
      <c r="A6089" s="593" t="s">
        <v>5144</v>
      </c>
      <c r="B6089" s="593" t="s">
        <v>118</v>
      </c>
      <c r="C6089" s="593" t="s">
        <v>337</v>
      </c>
      <c r="D6089" s="630">
        <v>41828</v>
      </c>
      <c r="E6089" s="1129">
        <v>0.15069444444444444</v>
      </c>
      <c r="F6089" s="630">
        <v>41828</v>
      </c>
      <c r="G6089" s="1129">
        <v>0.15416666666666667</v>
      </c>
      <c r="H6089" s="1176">
        <f t="shared" si="203"/>
        <v>3.4722222222222376E-3</v>
      </c>
      <c r="I6089" s="593">
        <v>6</v>
      </c>
      <c r="J6089" s="639" t="s">
        <v>5432</v>
      </c>
      <c r="K6089" s="593" t="s">
        <v>133</v>
      </c>
      <c r="L6089" s="618" t="s">
        <v>128</v>
      </c>
      <c r="M6089" s="593" t="s">
        <v>5456</v>
      </c>
      <c r="N6089" s="618" t="s">
        <v>103</v>
      </c>
      <c r="O6089" s="593" t="s">
        <v>66</v>
      </c>
      <c r="P6089" s="593" t="s">
        <v>5456</v>
      </c>
      <c r="Q6089" s="1277" t="s">
        <v>5457</v>
      </c>
      <c r="R6089" s="640">
        <v>1.7</v>
      </c>
      <c r="S6089" s="640">
        <v>0.6</v>
      </c>
      <c r="T6089" s="1362">
        <f t="shared" si="204"/>
        <v>2.2999999999999998</v>
      </c>
      <c r="U6089" s="596"/>
      <c r="V6089" s="596">
        <v>1988</v>
      </c>
      <c r="W6089" s="596" t="s">
        <v>150</v>
      </c>
      <c r="X6089" s="596" t="s">
        <v>1071</v>
      </c>
      <c r="Y6089" s="694">
        <v>41145</v>
      </c>
      <c r="Z6089" s="596">
        <v>30</v>
      </c>
      <c r="AA6089" s="694">
        <v>41875</v>
      </c>
      <c r="AB6089" s="671" t="s">
        <v>183</v>
      </c>
      <c r="AC6089" s="694">
        <v>41829</v>
      </c>
      <c r="AD6089" s="596" t="s">
        <v>48</v>
      </c>
      <c r="AE6089" s="678"/>
      <c r="AF6089" s="678"/>
      <c r="AG6089" s="634"/>
      <c r="AH6089" s="595"/>
      <c r="AI6089" s="595"/>
      <c r="AJ6089" s="595"/>
    </row>
    <row r="6090" spans="1:36" ht="31.5" hidden="1" x14ac:dyDescent="0.2">
      <c r="A6090" s="593" t="s">
        <v>5144</v>
      </c>
      <c r="B6090" s="593" t="s">
        <v>118</v>
      </c>
      <c r="C6090" s="593" t="s">
        <v>337</v>
      </c>
      <c r="D6090" s="630">
        <v>41828</v>
      </c>
      <c r="E6090" s="1129">
        <v>0.13680555555555554</v>
      </c>
      <c r="F6090" s="630">
        <v>41828</v>
      </c>
      <c r="G6090" s="1129">
        <v>0.53055555555555556</v>
      </c>
      <c r="H6090" s="1176">
        <f t="shared" si="203"/>
        <v>0.39375000000000004</v>
      </c>
      <c r="I6090" s="639">
        <v>1</v>
      </c>
      <c r="J6090" s="678" t="s">
        <v>183</v>
      </c>
      <c r="K6090" s="678" t="s">
        <v>183</v>
      </c>
      <c r="L6090" s="593" t="s">
        <v>126</v>
      </c>
      <c r="M6090" s="593" t="s">
        <v>5458</v>
      </c>
      <c r="N6090" s="593">
        <v>0.4</v>
      </c>
      <c r="O6090" s="593" t="s">
        <v>72</v>
      </c>
      <c r="P6090" s="593" t="s">
        <v>4758</v>
      </c>
      <c r="Q6090" s="820" t="s">
        <v>5459</v>
      </c>
      <c r="R6090" s="640">
        <v>0.3</v>
      </c>
      <c r="S6090" s="640"/>
      <c r="T6090" s="1362">
        <f t="shared" si="204"/>
        <v>0.3</v>
      </c>
      <c r="U6090" s="596" t="s">
        <v>86</v>
      </c>
      <c r="V6090" s="671"/>
      <c r="W6090" s="671"/>
      <c r="X6090" s="671"/>
      <c r="Y6090" s="671"/>
      <c r="Z6090" s="671"/>
      <c r="AA6090" s="671"/>
      <c r="AB6090" s="671"/>
      <c r="AC6090" s="671"/>
      <c r="AD6090" s="704" t="s">
        <v>60</v>
      </c>
      <c r="AE6090" s="678"/>
      <c r="AF6090" s="678"/>
      <c r="AG6090" s="634"/>
      <c r="AH6090" s="595" t="s">
        <v>388</v>
      </c>
      <c r="AI6090" s="595"/>
      <c r="AJ6090" s="595"/>
    </row>
    <row r="6091" spans="1:36" ht="31.5" hidden="1" x14ac:dyDescent="0.2">
      <c r="A6091" s="593" t="s">
        <v>5144</v>
      </c>
      <c r="B6091" s="593" t="s">
        <v>118</v>
      </c>
      <c r="C6091" s="593" t="s">
        <v>337</v>
      </c>
      <c r="D6091" s="630">
        <v>41828</v>
      </c>
      <c r="E6091" s="1129">
        <v>0.13819444444444443</v>
      </c>
      <c r="F6091" s="630">
        <v>41828</v>
      </c>
      <c r="G6091" s="1129">
        <v>0.61805555555555558</v>
      </c>
      <c r="H6091" s="1176">
        <f t="shared" si="203"/>
        <v>0.47986111111111118</v>
      </c>
      <c r="I6091" s="639">
        <v>1</v>
      </c>
      <c r="J6091" s="678" t="s">
        <v>183</v>
      </c>
      <c r="K6091" s="678" t="s">
        <v>183</v>
      </c>
      <c r="L6091" s="593" t="s">
        <v>126</v>
      </c>
      <c r="M6091" s="593" t="s">
        <v>5460</v>
      </c>
      <c r="N6091" s="593">
        <v>0.4</v>
      </c>
      <c r="O6091" s="593" t="s">
        <v>72</v>
      </c>
      <c r="P6091" s="593" t="s">
        <v>4758</v>
      </c>
      <c r="Q6091" s="820" t="s">
        <v>5459</v>
      </c>
      <c r="R6091" s="640">
        <v>2.23</v>
      </c>
      <c r="S6091" s="640">
        <v>0.22</v>
      </c>
      <c r="T6091" s="1362">
        <f t="shared" si="204"/>
        <v>2.4500000000000002</v>
      </c>
      <c r="U6091" s="596" t="s">
        <v>86</v>
      </c>
      <c r="V6091" s="671"/>
      <c r="W6091" s="671"/>
      <c r="X6091" s="671"/>
      <c r="Y6091" s="671"/>
      <c r="Z6091" s="671"/>
      <c r="AA6091" s="671"/>
      <c r="AB6091" s="671"/>
      <c r="AC6091" s="671"/>
      <c r="AD6091" s="704" t="s">
        <v>60</v>
      </c>
      <c r="AE6091" s="678"/>
      <c r="AF6091" s="678"/>
      <c r="AG6091" s="634"/>
      <c r="AH6091" s="595" t="s">
        <v>388</v>
      </c>
      <c r="AI6091" s="595"/>
      <c r="AJ6091" s="595"/>
    </row>
    <row r="6092" spans="1:36" ht="47.25" hidden="1" x14ac:dyDescent="0.2">
      <c r="A6092" s="593" t="s">
        <v>5144</v>
      </c>
      <c r="B6092" s="593" t="s">
        <v>118</v>
      </c>
      <c r="C6092" s="593" t="s">
        <v>350</v>
      </c>
      <c r="D6092" s="630">
        <v>41828</v>
      </c>
      <c r="E6092" s="1129">
        <v>0.12569444444444444</v>
      </c>
      <c r="F6092" s="630">
        <v>41828</v>
      </c>
      <c r="G6092" s="1129">
        <v>0.1423611111111111</v>
      </c>
      <c r="H6092" s="1176">
        <f t="shared" si="203"/>
        <v>1.6666666666666663E-2</v>
      </c>
      <c r="I6092" s="639">
        <v>2</v>
      </c>
      <c r="J6092" s="678" t="s">
        <v>183</v>
      </c>
      <c r="K6092" s="678" t="s">
        <v>183</v>
      </c>
      <c r="L6092" s="593" t="s">
        <v>126</v>
      </c>
      <c r="M6092" s="593" t="s">
        <v>5461</v>
      </c>
      <c r="N6092" s="593">
        <v>0.4</v>
      </c>
      <c r="O6092" s="593" t="s">
        <v>72</v>
      </c>
      <c r="P6092" s="593" t="s">
        <v>5461</v>
      </c>
      <c r="Q6092" s="820" t="s">
        <v>5462</v>
      </c>
      <c r="R6092" s="640">
        <v>0.57999999999999996</v>
      </c>
      <c r="S6092" s="640">
        <v>0.3</v>
      </c>
      <c r="T6092" s="1362">
        <f t="shared" si="204"/>
        <v>0.87999999999999989</v>
      </c>
      <c r="U6092" s="596" t="s">
        <v>86</v>
      </c>
      <c r="V6092" s="671"/>
      <c r="W6092" s="671"/>
      <c r="X6092" s="671"/>
      <c r="Y6092" s="671"/>
      <c r="Z6092" s="671"/>
      <c r="AA6092" s="671"/>
      <c r="AB6092" s="671"/>
      <c r="AC6092" s="671"/>
      <c r="AD6092" s="704" t="s">
        <v>48</v>
      </c>
      <c r="AE6092" s="678"/>
      <c r="AF6092" s="678"/>
      <c r="AG6092" s="634"/>
      <c r="AH6092" s="595" t="s">
        <v>388</v>
      </c>
      <c r="AI6092" s="595"/>
      <c r="AJ6092" s="595"/>
    </row>
    <row r="6093" spans="1:36" ht="47.25" hidden="1" x14ac:dyDescent="0.2">
      <c r="A6093" s="593" t="s">
        <v>5144</v>
      </c>
      <c r="B6093" s="593" t="s">
        <v>118</v>
      </c>
      <c r="C6093" s="593" t="s">
        <v>350</v>
      </c>
      <c r="D6093" s="630">
        <v>41828</v>
      </c>
      <c r="E6093" s="1129">
        <v>0.6791666666666667</v>
      </c>
      <c r="F6093" s="630">
        <v>41828</v>
      </c>
      <c r="G6093" s="1129">
        <v>0.68611111111111101</v>
      </c>
      <c r="H6093" s="1176">
        <f t="shared" si="203"/>
        <v>6.9444444444443088E-3</v>
      </c>
      <c r="I6093" s="593">
        <v>2</v>
      </c>
      <c r="J6093" s="678" t="s">
        <v>183</v>
      </c>
      <c r="K6093" s="678" t="s">
        <v>183</v>
      </c>
      <c r="L6093" s="593" t="s">
        <v>126</v>
      </c>
      <c r="M6093" s="593" t="s">
        <v>5463</v>
      </c>
      <c r="N6093" s="593">
        <v>0.4</v>
      </c>
      <c r="O6093" s="593" t="s">
        <v>72</v>
      </c>
      <c r="P6093" s="593" t="s">
        <v>5463</v>
      </c>
      <c r="Q6093" s="820" t="s">
        <v>5462</v>
      </c>
      <c r="R6093" s="640">
        <v>0.12</v>
      </c>
      <c r="S6093" s="640"/>
      <c r="T6093" s="1362">
        <f t="shared" si="204"/>
        <v>0.12</v>
      </c>
      <c r="U6093" s="596" t="s">
        <v>86</v>
      </c>
      <c r="V6093" s="671"/>
      <c r="W6093" s="671"/>
      <c r="X6093" s="671"/>
      <c r="Y6093" s="671"/>
      <c r="Z6093" s="671"/>
      <c r="AA6093" s="671"/>
      <c r="AB6093" s="671"/>
      <c r="AC6093" s="671"/>
      <c r="AD6093" s="704" t="s">
        <v>48</v>
      </c>
      <c r="AE6093" s="678"/>
      <c r="AF6093" s="678"/>
      <c r="AG6093" s="634"/>
      <c r="AH6093" s="595" t="s">
        <v>388</v>
      </c>
      <c r="AI6093" s="595"/>
      <c r="AJ6093" s="595"/>
    </row>
    <row r="6094" spans="1:36" ht="18.75" hidden="1" x14ac:dyDescent="0.2">
      <c r="A6094" s="593" t="s">
        <v>5144</v>
      </c>
      <c r="B6094" s="593" t="s">
        <v>118</v>
      </c>
      <c r="C6094" s="593" t="s">
        <v>337</v>
      </c>
      <c r="D6094" s="630">
        <v>41829</v>
      </c>
      <c r="E6094" s="678"/>
      <c r="F6094" s="678"/>
      <c r="G6094" s="678"/>
      <c r="H6094" s="1187"/>
      <c r="I6094" s="593"/>
      <c r="J6094" s="593"/>
      <c r="K6094" s="593"/>
      <c r="L6094" s="593"/>
      <c r="M6094" s="678"/>
      <c r="N6094" s="678"/>
      <c r="O6094" s="678"/>
      <c r="P6094" s="678"/>
      <c r="Q6094" s="820"/>
      <c r="R6094" s="678"/>
      <c r="S6094" s="678"/>
      <c r="T6094" s="1362"/>
      <c r="U6094" s="596" t="s">
        <v>183</v>
      </c>
      <c r="V6094" s="596" t="s">
        <v>183</v>
      </c>
      <c r="W6094" s="596" t="s">
        <v>183</v>
      </c>
      <c r="X6094" s="596" t="s">
        <v>183</v>
      </c>
      <c r="Y6094" s="596" t="s">
        <v>183</v>
      </c>
      <c r="Z6094" s="596" t="s">
        <v>183</v>
      </c>
      <c r="AA6094" s="596" t="s">
        <v>183</v>
      </c>
      <c r="AB6094" s="596" t="s">
        <v>183</v>
      </c>
      <c r="AC6094" s="596" t="s">
        <v>183</v>
      </c>
      <c r="AD6094" s="704" t="s">
        <v>183</v>
      </c>
      <c r="AE6094" s="639"/>
      <c r="AF6094" s="639"/>
      <c r="AG6094" s="593" t="s">
        <v>200</v>
      </c>
      <c r="AH6094" s="595"/>
      <c r="AI6094" s="595"/>
      <c r="AJ6094" s="595"/>
    </row>
    <row r="6095" spans="1:36" ht="63" hidden="1" x14ac:dyDescent="0.2">
      <c r="A6095" s="593" t="s">
        <v>5144</v>
      </c>
      <c r="B6095" s="593" t="s">
        <v>118</v>
      </c>
      <c r="C6095" s="593" t="s">
        <v>337</v>
      </c>
      <c r="D6095" s="630">
        <v>41830</v>
      </c>
      <c r="E6095" s="1129">
        <v>0.31805555555555554</v>
      </c>
      <c r="F6095" s="630">
        <v>41830</v>
      </c>
      <c r="G6095" s="1129">
        <v>0.37152777777777773</v>
      </c>
      <c r="H6095" s="1176">
        <f>G6095-E6095</f>
        <v>5.3472222222222199E-2</v>
      </c>
      <c r="I6095" s="593">
        <v>3</v>
      </c>
      <c r="J6095" s="678" t="s">
        <v>183</v>
      </c>
      <c r="K6095" s="678" t="s">
        <v>183</v>
      </c>
      <c r="L6095" s="593" t="s">
        <v>130</v>
      </c>
      <c r="M6095" s="593" t="s">
        <v>5464</v>
      </c>
      <c r="N6095" s="593" t="s">
        <v>103</v>
      </c>
      <c r="O6095" s="593" t="s">
        <v>66</v>
      </c>
      <c r="P6095" s="593" t="s">
        <v>5465</v>
      </c>
      <c r="Q6095" s="820" t="s">
        <v>5466</v>
      </c>
      <c r="R6095" s="640">
        <v>1.34</v>
      </c>
      <c r="S6095" s="640">
        <v>0.62</v>
      </c>
      <c r="T6095" s="1362">
        <v>1.96</v>
      </c>
      <c r="U6095" s="596" t="s">
        <v>74</v>
      </c>
      <c r="V6095" s="596">
        <v>1998</v>
      </c>
      <c r="W6095" s="671" t="s">
        <v>10030</v>
      </c>
      <c r="X6095" s="596" t="s">
        <v>1071</v>
      </c>
      <c r="Y6095" s="694">
        <v>40616</v>
      </c>
      <c r="Z6095" s="596">
        <v>20</v>
      </c>
      <c r="AA6095" s="694">
        <v>41712</v>
      </c>
      <c r="AB6095" s="596">
        <v>1</v>
      </c>
      <c r="AC6095" s="694">
        <v>41786</v>
      </c>
      <c r="AD6095" s="596" t="s">
        <v>60</v>
      </c>
      <c r="AE6095" s="678"/>
      <c r="AF6095" s="678"/>
      <c r="AG6095" s="634"/>
      <c r="AH6095" s="595"/>
      <c r="AI6095" s="595"/>
      <c r="AJ6095" s="595"/>
    </row>
    <row r="6096" spans="1:36" ht="31.5" hidden="1" x14ac:dyDescent="0.2">
      <c r="A6096" s="593" t="s">
        <v>5144</v>
      </c>
      <c r="B6096" s="593" t="s">
        <v>118</v>
      </c>
      <c r="C6096" s="593" t="s">
        <v>342</v>
      </c>
      <c r="D6096" s="630">
        <v>41831</v>
      </c>
      <c r="E6096" s="658">
        <v>0.12083333333333333</v>
      </c>
      <c r="F6096" s="630">
        <v>41831</v>
      </c>
      <c r="G6096" s="658">
        <v>0.12638888888888888</v>
      </c>
      <c r="H6096" s="1176">
        <f>G6096-E6096</f>
        <v>5.5555555555555497E-3</v>
      </c>
      <c r="I6096" s="593">
        <v>22</v>
      </c>
      <c r="J6096" s="678" t="s">
        <v>183</v>
      </c>
      <c r="K6096" s="678" t="s">
        <v>183</v>
      </c>
      <c r="L6096" s="593" t="s">
        <v>125</v>
      </c>
      <c r="M6096" s="639" t="s">
        <v>3998</v>
      </c>
      <c r="N6096" s="593">
        <v>0.4</v>
      </c>
      <c r="O6096" s="36" t="s">
        <v>69</v>
      </c>
      <c r="P6096" s="639" t="s">
        <v>3999</v>
      </c>
      <c r="Q6096" s="1277" t="s">
        <v>5017</v>
      </c>
      <c r="R6096" s="640">
        <v>3.52</v>
      </c>
      <c r="S6096" s="638">
        <v>1.5</v>
      </c>
      <c r="T6096" s="1362">
        <f>R6096+S6096</f>
        <v>5.0199999999999996</v>
      </c>
      <c r="U6096" s="596" t="s">
        <v>90</v>
      </c>
      <c r="V6096" s="671" t="s">
        <v>183</v>
      </c>
      <c r="W6096" s="671" t="s">
        <v>183</v>
      </c>
      <c r="X6096" s="671" t="s">
        <v>183</v>
      </c>
      <c r="Y6096" s="671" t="s">
        <v>183</v>
      </c>
      <c r="Z6096" s="671" t="s">
        <v>183</v>
      </c>
      <c r="AA6096" s="671" t="s">
        <v>183</v>
      </c>
      <c r="AB6096" s="671" t="s">
        <v>183</v>
      </c>
      <c r="AC6096" s="671" t="s">
        <v>183</v>
      </c>
      <c r="AD6096" s="596" t="s">
        <v>55</v>
      </c>
      <c r="AE6096" s="678" t="s">
        <v>183</v>
      </c>
      <c r="AF6096" s="678" t="s">
        <v>183</v>
      </c>
      <c r="AG6096" s="618"/>
      <c r="AH6096" s="1933"/>
      <c r="AI6096" s="1933"/>
      <c r="AJ6096" s="1935"/>
    </row>
    <row r="6097" spans="1:36" ht="110.25" hidden="1" x14ac:dyDescent="0.2">
      <c r="A6097" s="593" t="s">
        <v>5144</v>
      </c>
      <c r="B6097" s="593" t="s">
        <v>118</v>
      </c>
      <c r="C6097" s="593" t="s">
        <v>337</v>
      </c>
      <c r="D6097" s="630">
        <v>41831</v>
      </c>
      <c r="E6097" s="1123">
        <v>0.93888888888888899</v>
      </c>
      <c r="F6097" s="630">
        <v>41831</v>
      </c>
      <c r="G6097" s="1123">
        <v>0.93888888888888899</v>
      </c>
      <c r="H6097" s="1176">
        <v>0</v>
      </c>
      <c r="I6097" s="593">
        <v>96</v>
      </c>
      <c r="J6097" s="678" t="s">
        <v>183</v>
      </c>
      <c r="K6097" s="678" t="s">
        <v>183</v>
      </c>
      <c r="L6097" s="632" t="s">
        <v>125</v>
      </c>
      <c r="M6097" s="596" t="s">
        <v>1136</v>
      </c>
      <c r="N6097" s="596">
        <v>0.4</v>
      </c>
      <c r="O6097" s="596" t="s">
        <v>72</v>
      </c>
      <c r="P6097" s="596" t="s">
        <v>5620</v>
      </c>
      <c r="Q6097" s="1277" t="s">
        <v>10025</v>
      </c>
      <c r="R6097" s="640">
        <v>7.02</v>
      </c>
      <c r="S6097" s="640">
        <v>22.67</v>
      </c>
      <c r="T6097" s="1362">
        <f>R6097+S6097</f>
        <v>29.69</v>
      </c>
      <c r="U6097" s="596"/>
      <c r="V6097" s="671"/>
      <c r="W6097" s="671"/>
      <c r="X6097" s="671"/>
      <c r="Y6097" s="671"/>
      <c r="Z6097" s="671"/>
      <c r="AA6097" s="671"/>
      <c r="AB6097" s="671"/>
      <c r="AC6097" s="671"/>
      <c r="AD6097" s="596" t="s">
        <v>55</v>
      </c>
      <c r="AE6097" s="678"/>
      <c r="AF6097" s="678"/>
      <c r="AG6097" s="634"/>
      <c r="AH6097" s="1933"/>
      <c r="AI6097" s="1933"/>
      <c r="AJ6097" s="1935"/>
    </row>
    <row r="6098" spans="1:36" ht="189" hidden="1" x14ac:dyDescent="0.2">
      <c r="A6098" s="593" t="s">
        <v>5144</v>
      </c>
      <c r="B6098" s="593" t="s">
        <v>118</v>
      </c>
      <c r="C6098" s="593" t="s">
        <v>1360</v>
      </c>
      <c r="D6098" s="630">
        <v>41831</v>
      </c>
      <c r="E6098" s="1123">
        <v>0.77638888888888891</v>
      </c>
      <c r="F6098" s="630">
        <v>41831</v>
      </c>
      <c r="G6098" s="1123">
        <v>0.81944444444444453</v>
      </c>
      <c r="H6098" s="1183">
        <v>4.3055555555555625E-2</v>
      </c>
      <c r="I6098" s="618">
        <v>919</v>
      </c>
      <c r="J6098" s="618" t="s">
        <v>3590</v>
      </c>
      <c r="K6098" s="593" t="s">
        <v>183</v>
      </c>
      <c r="L6098" s="593" t="s">
        <v>125</v>
      </c>
      <c r="M6098" s="593" t="s">
        <v>5676</v>
      </c>
      <c r="N6098" s="593">
        <v>220</v>
      </c>
      <c r="O6098" s="593" t="s">
        <v>63</v>
      </c>
      <c r="P6098" s="593" t="s">
        <v>5677</v>
      </c>
      <c r="Q6098" s="1277" t="s">
        <v>10026</v>
      </c>
      <c r="R6098" s="668">
        <v>125.9</v>
      </c>
      <c r="S6098" s="668">
        <v>404.09</v>
      </c>
      <c r="T6098" s="1362">
        <v>529.99</v>
      </c>
      <c r="U6098" s="639"/>
      <c r="V6098" s="678"/>
      <c r="W6098" s="678"/>
      <c r="X6098" s="678"/>
      <c r="Y6098" s="678"/>
      <c r="Z6098" s="678"/>
      <c r="AA6098" s="678"/>
      <c r="AB6098" s="678"/>
      <c r="AC6098" s="678"/>
      <c r="AD6098" s="612" t="s">
        <v>55</v>
      </c>
      <c r="AE6098" s="678"/>
      <c r="AF6098" s="678"/>
      <c r="AG6098" s="634"/>
      <c r="AH6098" s="595"/>
      <c r="AI6098" s="595"/>
      <c r="AJ6098" s="595"/>
    </row>
    <row r="6099" spans="1:36" ht="126" hidden="1" x14ac:dyDescent="0.2">
      <c r="A6099" s="593" t="s">
        <v>5144</v>
      </c>
      <c r="B6099" s="593" t="s">
        <v>118</v>
      </c>
      <c r="C6099" s="593" t="s">
        <v>2250</v>
      </c>
      <c r="D6099" s="630">
        <v>41831</v>
      </c>
      <c r="E6099" s="1129">
        <v>0.85277777777777775</v>
      </c>
      <c r="F6099" s="630">
        <v>41831</v>
      </c>
      <c r="G6099" s="1129">
        <v>0.85277777777777775</v>
      </c>
      <c r="H6099" s="1176">
        <v>0</v>
      </c>
      <c r="I6099" s="618">
        <v>480</v>
      </c>
      <c r="J6099" s="639" t="s">
        <v>5447</v>
      </c>
      <c r="K6099" s="593" t="s">
        <v>132</v>
      </c>
      <c r="L6099" s="618" t="s">
        <v>125</v>
      </c>
      <c r="M6099" s="593" t="s">
        <v>5678</v>
      </c>
      <c r="N6099" s="618">
        <v>110</v>
      </c>
      <c r="O6099" s="593" t="s">
        <v>66</v>
      </c>
      <c r="P6099" s="593" t="s">
        <v>5678</v>
      </c>
      <c r="Q6099" s="1277" t="s">
        <v>10027</v>
      </c>
      <c r="R6099" s="668">
        <v>60.11</v>
      </c>
      <c r="S6099" s="668">
        <v>178.43</v>
      </c>
      <c r="T6099" s="1362">
        <v>238.54000000000002</v>
      </c>
      <c r="U6099" s="639"/>
      <c r="V6099" s="678"/>
      <c r="W6099" s="678"/>
      <c r="X6099" s="678"/>
      <c r="Y6099" s="678"/>
      <c r="Z6099" s="678"/>
      <c r="AA6099" s="678"/>
      <c r="AB6099" s="678"/>
      <c r="AC6099" s="678"/>
      <c r="AD6099" s="612" t="s">
        <v>55</v>
      </c>
      <c r="AE6099" s="678"/>
      <c r="AF6099" s="678"/>
      <c r="AG6099" s="634"/>
      <c r="AH6099" s="595"/>
      <c r="AI6099" s="595"/>
      <c r="AJ6099" s="595"/>
    </row>
    <row r="6100" spans="1:36" ht="110.25" hidden="1" x14ac:dyDescent="0.2">
      <c r="A6100" s="593" t="s">
        <v>5144</v>
      </c>
      <c r="B6100" s="593" t="s">
        <v>118</v>
      </c>
      <c r="C6100" s="593" t="s">
        <v>337</v>
      </c>
      <c r="D6100" s="630">
        <v>41832</v>
      </c>
      <c r="E6100" s="1123">
        <v>0.87847222222222221</v>
      </c>
      <c r="F6100" s="630">
        <v>41832</v>
      </c>
      <c r="G6100" s="1123">
        <v>0.87847222222222221</v>
      </c>
      <c r="H6100" s="1176">
        <v>0</v>
      </c>
      <c r="I6100" s="593">
        <v>4</v>
      </c>
      <c r="J6100" s="678" t="s">
        <v>183</v>
      </c>
      <c r="K6100" s="678" t="s">
        <v>183</v>
      </c>
      <c r="L6100" s="632" t="s">
        <v>125</v>
      </c>
      <c r="M6100" s="596" t="s">
        <v>1136</v>
      </c>
      <c r="N6100" s="596">
        <v>0.4</v>
      </c>
      <c r="O6100" s="596" t="s">
        <v>72</v>
      </c>
      <c r="P6100" s="596" t="s">
        <v>5621</v>
      </c>
      <c r="Q6100" s="1277" t="s">
        <v>10029</v>
      </c>
      <c r="R6100" s="640">
        <v>0.25</v>
      </c>
      <c r="S6100" s="640">
        <v>1.28</v>
      </c>
      <c r="T6100" s="1362">
        <f>R6100+S6100</f>
        <v>1.53</v>
      </c>
      <c r="U6100" s="596"/>
      <c r="V6100" s="671"/>
      <c r="W6100" s="671"/>
      <c r="X6100" s="671"/>
      <c r="Y6100" s="671"/>
      <c r="Z6100" s="671"/>
      <c r="AA6100" s="671"/>
      <c r="AB6100" s="671"/>
      <c r="AC6100" s="671"/>
      <c r="AD6100" s="596" t="s">
        <v>55</v>
      </c>
      <c r="AE6100" s="678"/>
      <c r="AF6100" s="678"/>
      <c r="AG6100" s="634"/>
      <c r="AH6100" s="1933"/>
      <c r="AI6100" s="1933"/>
      <c r="AJ6100" s="1935"/>
    </row>
    <row r="6101" spans="1:36" ht="63" hidden="1" x14ac:dyDescent="0.2">
      <c r="A6101" s="593" t="s">
        <v>5144</v>
      </c>
      <c r="B6101" s="593" t="s">
        <v>118</v>
      </c>
      <c r="C6101" s="593" t="s">
        <v>337</v>
      </c>
      <c r="D6101" s="630">
        <v>41832</v>
      </c>
      <c r="E6101" s="1523" t="s">
        <v>5679</v>
      </c>
      <c r="F6101" s="630">
        <v>41832</v>
      </c>
      <c r="G6101" s="1523" t="s">
        <v>5679</v>
      </c>
      <c r="H6101" s="1176">
        <v>0</v>
      </c>
      <c r="I6101" s="1213">
        <v>11</v>
      </c>
      <c r="J6101" s="593" t="s">
        <v>5680</v>
      </c>
      <c r="K6101" s="593" t="s">
        <v>132</v>
      </c>
      <c r="L6101" s="618" t="s">
        <v>128</v>
      </c>
      <c r="M6101" s="593" t="s">
        <v>5681</v>
      </c>
      <c r="N6101" s="618" t="s">
        <v>103</v>
      </c>
      <c r="O6101" s="593" t="s">
        <v>66</v>
      </c>
      <c r="P6101" s="593" t="s">
        <v>5681</v>
      </c>
      <c r="Q6101" s="1670" t="s">
        <v>5682</v>
      </c>
      <c r="R6101" s="668">
        <v>0.3</v>
      </c>
      <c r="S6101" s="668">
        <v>1.55</v>
      </c>
      <c r="T6101" s="1363">
        <v>1.85</v>
      </c>
      <c r="U6101" s="671" t="s">
        <v>183</v>
      </c>
      <c r="V6101" s="596" t="s">
        <v>10008</v>
      </c>
      <c r="W6101" s="596"/>
      <c r="X6101" s="596" t="s">
        <v>10008</v>
      </c>
      <c r="Y6101" s="694">
        <v>41311</v>
      </c>
      <c r="Z6101" s="596">
        <v>30</v>
      </c>
      <c r="AA6101" s="694">
        <v>42041</v>
      </c>
      <c r="AB6101" s="596">
        <v>0</v>
      </c>
      <c r="AC6101" s="694">
        <v>41746</v>
      </c>
      <c r="AD6101" s="596" t="s">
        <v>62</v>
      </c>
      <c r="AE6101" s="678"/>
      <c r="AF6101" s="678"/>
      <c r="AG6101" s="634"/>
      <c r="AH6101" s="595"/>
      <c r="AI6101" s="595"/>
      <c r="AJ6101" s="595"/>
    </row>
    <row r="6102" spans="1:36" ht="63" hidden="1" x14ac:dyDescent="0.2">
      <c r="A6102" s="593" t="s">
        <v>5144</v>
      </c>
      <c r="B6102" s="593" t="s">
        <v>118</v>
      </c>
      <c r="C6102" s="593" t="s">
        <v>337</v>
      </c>
      <c r="D6102" s="630">
        <v>41832</v>
      </c>
      <c r="E6102" s="1523" t="s">
        <v>5679</v>
      </c>
      <c r="F6102" s="630">
        <v>41832</v>
      </c>
      <c r="G6102" s="1523" t="s">
        <v>5679</v>
      </c>
      <c r="H6102" s="1176">
        <v>0</v>
      </c>
      <c r="I6102" s="1213">
        <v>6</v>
      </c>
      <c r="J6102" s="593" t="s">
        <v>5680</v>
      </c>
      <c r="K6102" s="593" t="s">
        <v>132</v>
      </c>
      <c r="L6102" s="618" t="s">
        <v>128</v>
      </c>
      <c r="M6102" s="593" t="s">
        <v>2470</v>
      </c>
      <c r="N6102" s="618" t="s">
        <v>103</v>
      </c>
      <c r="O6102" s="593" t="s">
        <v>66</v>
      </c>
      <c r="P6102" s="593" t="s">
        <v>2470</v>
      </c>
      <c r="Q6102" s="1670" t="s">
        <v>5683</v>
      </c>
      <c r="R6102" s="668">
        <v>1.1299999999999999</v>
      </c>
      <c r="S6102" s="668">
        <v>0.86</v>
      </c>
      <c r="T6102" s="1362">
        <v>1.9899999999999998</v>
      </c>
      <c r="U6102" s="596" t="s">
        <v>84</v>
      </c>
      <c r="V6102" s="596" t="s">
        <v>10008</v>
      </c>
      <c r="W6102" s="596" t="s">
        <v>150</v>
      </c>
      <c r="X6102" s="596" t="s">
        <v>10008</v>
      </c>
      <c r="Y6102" s="694">
        <v>41735</v>
      </c>
      <c r="Z6102" s="596">
        <v>100</v>
      </c>
      <c r="AA6102" s="694">
        <v>42466</v>
      </c>
      <c r="AB6102" s="596">
        <v>0</v>
      </c>
      <c r="AC6102" s="694">
        <v>41739</v>
      </c>
      <c r="AD6102" s="596" t="s">
        <v>48</v>
      </c>
      <c r="AE6102" s="678"/>
      <c r="AF6102" s="678"/>
      <c r="AG6102" s="634"/>
      <c r="AH6102" s="595"/>
      <c r="AI6102" s="595"/>
      <c r="AJ6102" s="595"/>
    </row>
    <row r="6103" spans="1:36" ht="63" hidden="1" x14ac:dyDescent="0.2">
      <c r="A6103" s="593" t="s">
        <v>5144</v>
      </c>
      <c r="B6103" s="593" t="s">
        <v>118</v>
      </c>
      <c r="C6103" s="593" t="s">
        <v>337</v>
      </c>
      <c r="D6103" s="630">
        <v>41832</v>
      </c>
      <c r="E6103" s="1523" t="s">
        <v>5679</v>
      </c>
      <c r="F6103" s="630">
        <v>41832</v>
      </c>
      <c r="G6103" s="1523" t="s">
        <v>5679</v>
      </c>
      <c r="H6103" s="1176">
        <v>0</v>
      </c>
      <c r="I6103" s="1213">
        <v>19</v>
      </c>
      <c r="J6103" s="593" t="s">
        <v>5680</v>
      </c>
      <c r="K6103" s="593" t="s">
        <v>132</v>
      </c>
      <c r="L6103" s="618" t="s">
        <v>128</v>
      </c>
      <c r="M6103" s="593" t="s">
        <v>4541</v>
      </c>
      <c r="N6103" s="618" t="s">
        <v>103</v>
      </c>
      <c r="O6103" s="593" t="s">
        <v>66</v>
      </c>
      <c r="P6103" s="593" t="s">
        <v>4541</v>
      </c>
      <c r="Q6103" s="1670" t="s">
        <v>5684</v>
      </c>
      <c r="R6103" s="668">
        <v>5.83</v>
      </c>
      <c r="S6103" s="668">
        <v>2.65</v>
      </c>
      <c r="T6103" s="1363">
        <v>8.48</v>
      </c>
      <c r="U6103" s="671" t="s">
        <v>183</v>
      </c>
      <c r="V6103" s="596" t="s">
        <v>10008</v>
      </c>
      <c r="W6103" s="596"/>
      <c r="X6103" s="596" t="s">
        <v>10008</v>
      </c>
      <c r="Y6103" s="694">
        <v>41475</v>
      </c>
      <c r="Z6103" s="596">
        <v>30</v>
      </c>
      <c r="AA6103" s="694">
        <v>42205</v>
      </c>
      <c r="AB6103" s="596">
        <v>0</v>
      </c>
      <c r="AC6103" s="694">
        <v>41474</v>
      </c>
      <c r="AD6103" s="596" t="s">
        <v>62</v>
      </c>
      <c r="AE6103" s="678"/>
      <c r="AF6103" s="678"/>
      <c r="AG6103" s="634"/>
      <c r="AH6103" s="595"/>
      <c r="AI6103" s="595"/>
      <c r="AJ6103" s="595"/>
    </row>
    <row r="6104" spans="1:36" ht="78.75" hidden="1" x14ac:dyDescent="0.2">
      <c r="A6104" s="593" t="s">
        <v>5144</v>
      </c>
      <c r="B6104" s="593" t="s">
        <v>118</v>
      </c>
      <c r="C6104" s="593" t="s">
        <v>5685</v>
      </c>
      <c r="D6104" s="630">
        <v>41832</v>
      </c>
      <c r="E6104" s="1523" t="s">
        <v>5679</v>
      </c>
      <c r="F6104" s="630">
        <v>41832</v>
      </c>
      <c r="G6104" s="1523" t="s">
        <v>5679</v>
      </c>
      <c r="H6104" s="1183">
        <v>0</v>
      </c>
      <c r="I6104" s="593">
        <v>8</v>
      </c>
      <c r="J6104" s="593" t="s">
        <v>338</v>
      </c>
      <c r="K6104" s="593" t="s">
        <v>133</v>
      </c>
      <c r="L6104" s="618" t="s">
        <v>125</v>
      </c>
      <c r="M6104" s="593" t="s">
        <v>340</v>
      </c>
      <c r="N6104" s="593" t="s">
        <v>103</v>
      </c>
      <c r="O6104" s="593" t="s">
        <v>66</v>
      </c>
      <c r="P6104" s="593" t="s">
        <v>340</v>
      </c>
      <c r="Q6104" s="820" t="s">
        <v>5686</v>
      </c>
      <c r="R6104" s="668">
        <v>0.32</v>
      </c>
      <c r="S6104" s="668">
        <v>0.63</v>
      </c>
      <c r="T6104" s="1362">
        <v>0.95</v>
      </c>
      <c r="U6104" s="596" t="s">
        <v>83</v>
      </c>
      <c r="V6104" s="671"/>
      <c r="W6104" s="671"/>
      <c r="X6104" s="671"/>
      <c r="Y6104" s="671"/>
      <c r="Z6104" s="671"/>
      <c r="AA6104" s="671"/>
      <c r="AB6104" s="671"/>
      <c r="AC6104" s="671"/>
      <c r="AD6104" s="596" t="s">
        <v>55</v>
      </c>
      <c r="AE6104" s="678"/>
      <c r="AF6104" s="678"/>
      <c r="AG6104" s="634"/>
      <c r="AH6104" s="595"/>
      <c r="AI6104" s="595"/>
      <c r="AJ6104" s="595"/>
    </row>
    <row r="6105" spans="1:36" ht="63" hidden="1" x14ac:dyDescent="0.2">
      <c r="A6105" s="593" t="s">
        <v>5144</v>
      </c>
      <c r="B6105" s="593" t="s">
        <v>118</v>
      </c>
      <c r="C6105" s="593" t="s">
        <v>337</v>
      </c>
      <c r="D6105" s="630">
        <v>41832</v>
      </c>
      <c r="E6105" s="1153">
        <v>0.72638888888888886</v>
      </c>
      <c r="F6105" s="630">
        <v>41832</v>
      </c>
      <c r="G6105" s="1523" t="s">
        <v>5679</v>
      </c>
      <c r="H6105" s="1183">
        <v>0.22569444444444453</v>
      </c>
      <c r="I6105" s="1213">
        <v>113</v>
      </c>
      <c r="J6105" s="593" t="s">
        <v>5687</v>
      </c>
      <c r="K6105" s="593" t="s">
        <v>132</v>
      </c>
      <c r="L6105" s="618" t="s">
        <v>128</v>
      </c>
      <c r="M6105" s="593" t="s">
        <v>5688</v>
      </c>
      <c r="N6105" s="618">
        <v>35</v>
      </c>
      <c r="O6105" s="593" t="s">
        <v>66</v>
      </c>
      <c r="P6105" s="593" t="s">
        <v>5688</v>
      </c>
      <c r="Q6105" s="1277" t="s">
        <v>5689</v>
      </c>
      <c r="R6105" s="668">
        <v>6.27</v>
      </c>
      <c r="S6105" s="668">
        <v>24.57</v>
      </c>
      <c r="T6105" s="1362">
        <v>30.84</v>
      </c>
      <c r="U6105" s="596"/>
      <c r="V6105" s="596" t="s">
        <v>6564</v>
      </c>
      <c r="W6105" s="596"/>
      <c r="X6105" s="596" t="s">
        <v>10013</v>
      </c>
      <c r="Y6105" s="694" t="s">
        <v>10028</v>
      </c>
      <c r="Z6105" s="596">
        <v>100</v>
      </c>
      <c r="AA6105" s="694">
        <v>41852</v>
      </c>
      <c r="AB6105" s="596">
        <v>0</v>
      </c>
      <c r="AC6105" s="694">
        <v>41559</v>
      </c>
      <c r="AD6105" s="596" t="s">
        <v>62</v>
      </c>
      <c r="AE6105" s="678"/>
      <c r="AF6105" s="678"/>
      <c r="AG6105" s="634"/>
      <c r="AH6105" s="595"/>
      <c r="AI6105" s="595"/>
      <c r="AJ6105" s="595"/>
    </row>
    <row r="6106" spans="1:36" ht="63" hidden="1" x14ac:dyDescent="0.2">
      <c r="A6106" s="593" t="s">
        <v>5144</v>
      </c>
      <c r="B6106" s="593" t="s">
        <v>118</v>
      </c>
      <c r="C6106" s="593" t="s">
        <v>337</v>
      </c>
      <c r="D6106" s="630">
        <v>41832</v>
      </c>
      <c r="E6106" s="1153">
        <v>0.7715277777777777</v>
      </c>
      <c r="F6106" s="630">
        <v>41832</v>
      </c>
      <c r="G6106" s="1153">
        <v>0.7715277777777777</v>
      </c>
      <c r="H6106" s="1183">
        <v>0</v>
      </c>
      <c r="I6106" s="1213">
        <v>29</v>
      </c>
      <c r="J6106" s="593" t="s">
        <v>426</v>
      </c>
      <c r="K6106" s="593" t="s">
        <v>132</v>
      </c>
      <c r="L6106" s="618" t="s">
        <v>128</v>
      </c>
      <c r="M6106" s="593" t="s">
        <v>5690</v>
      </c>
      <c r="N6106" s="618">
        <v>35</v>
      </c>
      <c r="O6106" s="593" t="s">
        <v>66</v>
      </c>
      <c r="P6106" s="593" t="s">
        <v>5690</v>
      </c>
      <c r="Q6106" s="1277" t="s">
        <v>5691</v>
      </c>
      <c r="R6106" s="668">
        <v>1.01</v>
      </c>
      <c r="S6106" s="668">
        <v>1.68</v>
      </c>
      <c r="T6106" s="1362">
        <v>2.69</v>
      </c>
      <c r="U6106" s="639"/>
      <c r="V6106" s="678"/>
      <c r="W6106" s="678"/>
      <c r="X6106" s="678"/>
      <c r="Y6106" s="678"/>
      <c r="Z6106" s="678"/>
      <c r="AA6106" s="678"/>
      <c r="AB6106" s="678"/>
      <c r="AC6106" s="678"/>
      <c r="AD6106" s="596" t="s">
        <v>62</v>
      </c>
      <c r="AE6106" s="678"/>
      <c r="AF6106" s="678"/>
      <c r="AG6106" s="634"/>
      <c r="AH6106" s="595"/>
      <c r="AI6106" s="595"/>
      <c r="AJ6106" s="595"/>
    </row>
    <row r="6107" spans="1:36" ht="63" hidden="1" x14ac:dyDescent="0.2">
      <c r="A6107" s="593" t="s">
        <v>5144</v>
      </c>
      <c r="B6107" s="593" t="s">
        <v>118</v>
      </c>
      <c r="C6107" s="593" t="s">
        <v>337</v>
      </c>
      <c r="D6107" s="630">
        <v>41833</v>
      </c>
      <c r="E6107" s="1123">
        <v>4.2361111111111106E-2</v>
      </c>
      <c r="F6107" s="630">
        <v>41833</v>
      </c>
      <c r="G6107" s="1123">
        <v>4.2361111111111106E-2</v>
      </c>
      <c r="H6107" s="1176">
        <v>0</v>
      </c>
      <c r="I6107" s="593">
        <v>4</v>
      </c>
      <c r="J6107" s="678" t="s">
        <v>183</v>
      </c>
      <c r="K6107" s="678" t="s">
        <v>183</v>
      </c>
      <c r="L6107" s="618" t="s">
        <v>128</v>
      </c>
      <c r="M6107" s="593" t="s">
        <v>1136</v>
      </c>
      <c r="N6107" s="618">
        <v>0.4</v>
      </c>
      <c r="O6107" s="593" t="s">
        <v>72</v>
      </c>
      <c r="P6107" s="593" t="s">
        <v>5623</v>
      </c>
      <c r="Q6107" s="820" t="s">
        <v>5622</v>
      </c>
      <c r="R6107" s="668">
        <v>0.48</v>
      </c>
      <c r="S6107" s="668">
        <v>0.61</v>
      </c>
      <c r="T6107" s="1362">
        <v>1.0899999999999999</v>
      </c>
      <c r="U6107" s="639"/>
      <c r="V6107" s="678"/>
      <c r="W6107" s="678"/>
      <c r="X6107" s="678"/>
      <c r="Y6107" s="678"/>
      <c r="Z6107" s="678"/>
      <c r="AA6107" s="678"/>
      <c r="AB6107" s="678"/>
      <c r="AC6107" s="678"/>
      <c r="AD6107" s="596" t="s">
        <v>61</v>
      </c>
      <c r="AE6107" s="678"/>
      <c r="AF6107" s="678"/>
      <c r="AG6107" s="634"/>
      <c r="AH6107" s="1933"/>
      <c r="AI6107" s="1933"/>
      <c r="AJ6107" s="1935"/>
    </row>
    <row r="6108" spans="1:36" ht="47.25" hidden="1" x14ac:dyDescent="0.2">
      <c r="A6108" s="593" t="s">
        <v>5144</v>
      </c>
      <c r="B6108" s="593" t="s">
        <v>118</v>
      </c>
      <c r="C6108" s="593" t="s">
        <v>332</v>
      </c>
      <c r="D6108" s="630">
        <v>41833</v>
      </c>
      <c r="E6108" s="1133">
        <v>0.60625000000000007</v>
      </c>
      <c r="F6108" s="630">
        <v>41833</v>
      </c>
      <c r="G6108" s="1133">
        <v>0.6645833333333333</v>
      </c>
      <c r="H6108" s="773">
        <v>5.8333333333333237E-2</v>
      </c>
      <c r="I6108" s="593">
        <v>1</v>
      </c>
      <c r="J6108" s="639" t="s">
        <v>183</v>
      </c>
      <c r="K6108" s="639" t="s">
        <v>183</v>
      </c>
      <c r="L6108" s="593" t="s">
        <v>126</v>
      </c>
      <c r="M6108" s="639" t="s">
        <v>345</v>
      </c>
      <c r="N6108" s="593">
        <v>0.4</v>
      </c>
      <c r="O6108" s="593" t="s">
        <v>71</v>
      </c>
      <c r="P6108" s="639" t="s">
        <v>71</v>
      </c>
      <c r="Q6108" s="820" t="s">
        <v>794</v>
      </c>
      <c r="R6108" s="668">
        <v>3.1</v>
      </c>
      <c r="S6108" s="668">
        <v>1</v>
      </c>
      <c r="T6108" s="1363">
        <v>4.0999999999999996</v>
      </c>
      <c r="U6108" s="596" t="s">
        <v>88</v>
      </c>
      <c r="V6108" s="596" t="s">
        <v>2155</v>
      </c>
      <c r="W6108" s="596" t="s">
        <v>2155</v>
      </c>
      <c r="X6108" s="596" t="s">
        <v>2155</v>
      </c>
      <c r="Y6108" s="596" t="s">
        <v>2155</v>
      </c>
      <c r="Z6108" s="596" t="s">
        <v>2155</v>
      </c>
      <c r="AA6108" s="596" t="s">
        <v>2155</v>
      </c>
      <c r="AB6108" s="596" t="s">
        <v>2155</v>
      </c>
      <c r="AC6108" s="596" t="s">
        <v>2155</v>
      </c>
      <c r="AD6108" s="596" t="s">
        <v>61</v>
      </c>
      <c r="AE6108" s="593" t="s">
        <v>2155</v>
      </c>
      <c r="AF6108" s="593" t="s">
        <v>2155</v>
      </c>
      <c r="AG6108" s="593"/>
      <c r="AH6108" s="1933"/>
      <c r="AI6108" s="1933"/>
      <c r="AJ6108" s="1935"/>
    </row>
    <row r="6109" spans="1:36" ht="78.75" hidden="1" x14ac:dyDescent="0.2">
      <c r="A6109" s="593" t="s">
        <v>5144</v>
      </c>
      <c r="B6109" s="593" t="s">
        <v>118</v>
      </c>
      <c r="C6109" s="593" t="s">
        <v>337</v>
      </c>
      <c r="D6109" s="630">
        <v>41834</v>
      </c>
      <c r="E6109" s="1153">
        <v>0.76111111111111107</v>
      </c>
      <c r="F6109" s="630">
        <v>41834</v>
      </c>
      <c r="G6109" s="1153">
        <v>0.7909722222222223</v>
      </c>
      <c r="H6109" s="1176">
        <f>G6109-E6109</f>
        <v>2.9861111111111227E-2</v>
      </c>
      <c r="I6109" s="1213">
        <v>5</v>
      </c>
      <c r="J6109" s="593" t="s">
        <v>1036</v>
      </c>
      <c r="K6109" s="593" t="s">
        <v>133</v>
      </c>
      <c r="L6109" s="593" t="s">
        <v>130</v>
      </c>
      <c r="M6109" s="593" t="s">
        <v>7203</v>
      </c>
      <c r="N6109" s="618" t="s">
        <v>103</v>
      </c>
      <c r="O6109" s="593" t="s">
        <v>66</v>
      </c>
      <c r="P6109" s="593" t="s">
        <v>7203</v>
      </c>
      <c r="Q6109" s="1321" t="s">
        <v>7204</v>
      </c>
      <c r="R6109" s="668">
        <v>1.0900000000000001</v>
      </c>
      <c r="S6109" s="668">
        <v>0.81</v>
      </c>
      <c r="T6109" s="1362">
        <f>R6109+S6109</f>
        <v>1.9000000000000001</v>
      </c>
      <c r="U6109" s="596"/>
      <c r="V6109" s="694">
        <v>41029</v>
      </c>
      <c r="W6109" s="596" t="s">
        <v>150</v>
      </c>
      <c r="X6109" s="596" t="s">
        <v>10024</v>
      </c>
      <c r="Y6109" s="694">
        <v>41704</v>
      </c>
      <c r="Z6109" s="596">
        <v>30</v>
      </c>
      <c r="AA6109" s="694">
        <v>42435</v>
      </c>
      <c r="AB6109" s="596"/>
      <c r="AC6109" s="694">
        <v>41746</v>
      </c>
      <c r="AD6109" s="596" t="s">
        <v>60</v>
      </c>
      <c r="AE6109" s="593"/>
      <c r="AF6109" s="593"/>
      <c r="AG6109" s="1457"/>
      <c r="AH6109" s="595"/>
      <c r="AI6109" s="595"/>
      <c r="AJ6109" s="595"/>
    </row>
    <row r="6110" spans="1:36" ht="31.5" hidden="1" x14ac:dyDescent="0.2">
      <c r="A6110" s="593" t="s">
        <v>5144</v>
      </c>
      <c r="B6110" s="593" t="s">
        <v>118</v>
      </c>
      <c r="C6110" s="593" t="s">
        <v>342</v>
      </c>
      <c r="D6110" s="630">
        <v>41835</v>
      </c>
      <c r="E6110" s="1133">
        <v>6.1111111111111116E-2</v>
      </c>
      <c r="F6110" s="630">
        <v>41835</v>
      </c>
      <c r="G6110" s="1133">
        <v>6.458333333333334E-2</v>
      </c>
      <c r="H6110" s="773">
        <f>G6110-E6110</f>
        <v>3.4722222222222238E-3</v>
      </c>
      <c r="I6110" s="593">
        <v>23</v>
      </c>
      <c r="J6110" s="639" t="s">
        <v>183</v>
      </c>
      <c r="K6110" s="639" t="s">
        <v>183</v>
      </c>
      <c r="L6110" s="593" t="s">
        <v>125</v>
      </c>
      <c r="M6110" s="639" t="s">
        <v>3998</v>
      </c>
      <c r="N6110" s="593">
        <v>0.4</v>
      </c>
      <c r="O6110" s="36" t="s">
        <v>69</v>
      </c>
      <c r="P6110" s="593" t="s">
        <v>3999</v>
      </c>
      <c r="Q6110" s="820" t="s">
        <v>5017</v>
      </c>
      <c r="R6110" s="668">
        <v>4.2</v>
      </c>
      <c r="S6110" s="668">
        <v>2.92</v>
      </c>
      <c r="T6110" s="1363">
        <f>R6110+S6110</f>
        <v>7.12</v>
      </c>
      <c r="U6110" s="639" t="s">
        <v>90</v>
      </c>
      <c r="V6110" s="593" t="s">
        <v>2155</v>
      </c>
      <c r="W6110" s="593" t="s">
        <v>2155</v>
      </c>
      <c r="X6110" s="593" t="s">
        <v>2155</v>
      </c>
      <c r="Y6110" s="593" t="s">
        <v>2155</v>
      </c>
      <c r="Z6110" s="593" t="s">
        <v>2155</v>
      </c>
      <c r="AA6110" s="593" t="s">
        <v>2155</v>
      </c>
      <c r="AB6110" s="593" t="s">
        <v>2155</v>
      </c>
      <c r="AC6110" s="593" t="s">
        <v>2155</v>
      </c>
      <c r="AD6110" s="631" t="s">
        <v>55</v>
      </c>
      <c r="AE6110" s="593"/>
      <c r="AF6110" s="593"/>
      <c r="AG6110" s="1457"/>
      <c r="AH6110" s="595"/>
      <c r="AI6110" s="595"/>
      <c r="AJ6110" s="595"/>
    </row>
    <row r="6111" spans="1:36" ht="47.25" hidden="1" x14ac:dyDescent="0.2">
      <c r="A6111" s="593" t="s">
        <v>5144</v>
      </c>
      <c r="B6111" s="593" t="s">
        <v>118</v>
      </c>
      <c r="C6111" s="593" t="s">
        <v>337</v>
      </c>
      <c r="D6111" s="630">
        <v>41835</v>
      </c>
      <c r="E6111" s="1133">
        <v>0.14791666666666667</v>
      </c>
      <c r="F6111" s="630">
        <v>41835</v>
      </c>
      <c r="G6111" s="1133">
        <v>0.18333333333333335</v>
      </c>
      <c r="H6111" s="1176">
        <v>3.5416666666666666E-2</v>
      </c>
      <c r="I6111" s="593">
        <v>1</v>
      </c>
      <c r="J6111" s="678" t="s">
        <v>183</v>
      </c>
      <c r="K6111" s="678" t="s">
        <v>183</v>
      </c>
      <c r="L6111" s="593" t="s">
        <v>126</v>
      </c>
      <c r="M6111" s="593" t="s">
        <v>7205</v>
      </c>
      <c r="N6111" s="593">
        <v>0.4</v>
      </c>
      <c r="O6111" s="593" t="s">
        <v>72</v>
      </c>
      <c r="P6111" s="593" t="s">
        <v>1136</v>
      </c>
      <c r="Q6111" s="820" t="s">
        <v>7206</v>
      </c>
      <c r="R6111" s="668">
        <v>1.1599999999999999</v>
      </c>
      <c r="S6111" s="640">
        <v>4.75</v>
      </c>
      <c r="T6111" s="1362">
        <f>R6111+S6111</f>
        <v>5.91</v>
      </c>
      <c r="U6111" s="593" t="s">
        <v>86</v>
      </c>
      <c r="V6111" s="678" t="s">
        <v>183</v>
      </c>
      <c r="W6111" s="678" t="s">
        <v>183</v>
      </c>
      <c r="X6111" s="678" t="s">
        <v>183</v>
      </c>
      <c r="Y6111" s="678" t="s">
        <v>183</v>
      </c>
      <c r="Z6111" s="678" t="s">
        <v>183</v>
      </c>
      <c r="AA6111" s="678" t="s">
        <v>183</v>
      </c>
      <c r="AB6111" s="678" t="s">
        <v>183</v>
      </c>
      <c r="AC6111" s="678" t="s">
        <v>183</v>
      </c>
      <c r="AD6111" s="1587" t="s">
        <v>61</v>
      </c>
      <c r="AE6111" s="593"/>
      <c r="AF6111" s="593"/>
      <c r="AG6111" s="1457"/>
      <c r="AH6111" s="595" t="s">
        <v>388</v>
      </c>
      <c r="AI6111" s="595"/>
      <c r="AJ6111" s="595"/>
    </row>
    <row r="6112" spans="1:36" ht="31.5" hidden="1" x14ac:dyDescent="0.2">
      <c r="A6112" s="593" t="s">
        <v>5144</v>
      </c>
      <c r="B6112" s="593" t="s">
        <v>118</v>
      </c>
      <c r="C6112" s="593" t="s">
        <v>342</v>
      </c>
      <c r="D6112" s="630">
        <v>41835</v>
      </c>
      <c r="E6112" s="1133">
        <v>0.20902777777777778</v>
      </c>
      <c r="F6112" s="630">
        <v>41835</v>
      </c>
      <c r="G6112" s="1133">
        <v>0.21111111111111111</v>
      </c>
      <c r="H6112" s="773">
        <f>G6112-E6112</f>
        <v>2.0833333333333259E-3</v>
      </c>
      <c r="I6112" s="593">
        <v>23</v>
      </c>
      <c r="J6112" s="639" t="s">
        <v>183</v>
      </c>
      <c r="K6112" s="639" t="s">
        <v>183</v>
      </c>
      <c r="L6112" s="593" t="s">
        <v>125</v>
      </c>
      <c r="M6112" s="639" t="s">
        <v>3998</v>
      </c>
      <c r="N6112" s="593">
        <v>0.4</v>
      </c>
      <c r="O6112" s="36" t="s">
        <v>69</v>
      </c>
      <c r="P6112" s="593" t="s">
        <v>3999</v>
      </c>
      <c r="Q6112" s="820" t="s">
        <v>5017</v>
      </c>
      <c r="R6112" s="668">
        <v>4.08</v>
      </c>
      <c r="S6112" s="668">
        <v>3.13</v>
      </c>
      <c r="T6112" s="1362">
        <f>R6112+S6112</f>
        <v>7.21</v>
      </c>
      <c r="U6112" s="639" t="s">
        <v>88</v>
      </c>
      <c r="V6112" s="593" t="s">
        <v>2155</v>
      </c>
      <c r="W6112" s="593" t="s">
        <v>2155</v>
      </c>
      <c r="X6112" s="593" t="s">
        <v>2155</v>
      </c>
      <c r="Y6112" s="593" t="s">
        <v>2155</v>
      </c>
      <c r="Z6112" s="593" t="s">
        <v>2155</v>
      </c>
      <c r="AA6112" s="593" t="s">
        <v>2155</v>
      </c>
      <c r="AB6112" s="593" t="s">
        <v>2155</v>
      </c>
      <c r="AC6112" s="593" t="s">
        <v>2155</v>
      </c>
      <c r="AD6112" s="1587" t="s">
        <v>55</v>
      </c>
      <c r="AE6112" s="593"/>
      <c r="AF6112" s="593"/>
      <c r="AG6112" s="1457"/>
      <c r="AH6112" s="595"/>
      <c r="AI6112" s="595"/>
      <c r="AJ6112" s="595"/>
    </row>
    <row r="6113" spans="1:36" ht="78.75" hidden="1" x14ac:dyDescent="0.2">
      <c r="A6113" s="593" t="s">
        <v>5144</v>
      </c>
      <c r="B6113" s="593" t="s">
        <v>118</v>
      </c>
      <c r="C6113" s="593" t="s">
        <v>4546</v>
      </c>
      <c r="D6113" s="630">
        <v>41835</v>
      </c>
      <c r="E6113" s="1123">
        <v>0.29305555555555557</v>
      </c>
      <c r="F6113" s="630">
        <v>41835</v>
      </c>
      <c r="G6113" s="1123">
        <v>0.29305555555555557</v>
      </c>
      <c r="H6113" s="1176">
        <f>G6113-E6113</f>
        <v>0</v>
      </c>
      <c r="I6113" s="593">
        <v>21</v>
      </c>
      <c r="J6113" s="678" t="s">
        <v>183</v>
      </c>
      <c r="K6113" s="678" t="s">
        <v>183</v>
      </c>
      <c r="L6113" s="593" t="s">
        <v>125</v>
      </c>
      <c r="M6113" s="593" t="s">
        <v>7207</v>
      </c>
      <c r="N6113" s="618">
        <v>0.4</v>
      </c>
      <c r="O6113" s="593" t="s">
        <v>72</v>
      </c>
      <c r="P6113" s="593" t="s">
        <v>7208</v>
      </c>
      <c r="Q6113" s="820" t="s">
        <v>7209</v>
      </c>
      <c r="R6113" s="668">
        <v>2.9</v>
      </c>
      <c r="S6113" s="668">
        <v>1.51</v>
      </c>
      <c r="T6113" s="1362">
        <f>R6113+S6113</f>
        <v>4.41</v>
      </c>
      <c r="U6113" s="593"/>
      <c r="V6113" s="678"/>
      <c r="W6113" s="678"/>
      <c r="X6113" s="678"/>
      <c r="Y6113" s="678"/>
      <c r="Z6113" s="678"/>
      <c r="AA6113" s="678"/>
      <c r="AB6113" s="678"/>
      <c r="AC6113" s="678"/>
      <c r="AD6113" s="1587" t="s">
        <v>55</v>
      </c>
      <c r="AE6113" s="593"/>
      <c r="AF6113" s="593"/>
      <c r="AG6113" s="1457"/>
      <c r="AH6113" s="595"/>
      <c r="AI6113" s="595"/>
      <c r="AJ6113" s="595"/>
    </row>
    <row r="6114" spans="1:36" ht="18.75" hidden="1" x14ac:dyDescent="0.2">
      <c r="A6114" s="593" t="s">
        <v>5144</v>
      </c>
      <c r="B6114" s="593" t="s">
        <v>118</v>
      </c>
      <c r="C6114" s="593" t="s">
        <v>337</v>
      </c>
      <c r="D6114" s="630">
        <v>41836</v>
      </c>
      <c r="E6114" s="678"/>
      <c r="F6114" s="678"/>
      <c r="G6114" s="678"/>
      <c r="H6114" s="1187"/>
      <c r="I6114" s="593"/>
      <c r="J6114" s="593"/>
      <c r="K6114" s="593"/>
      <c r="L6114" s="593"/>
      <c r="M6114" s="678"/>
      <c r="N6114" s="678"/>
      <c r="O6114" s="678"/>
      <c r="P6114" s="678"/>
      <c r="Q6114" s="1277"/>
      <c r="R6114" s="671"/>
      <c r="S6114" s="671"/>
      <c r="T6114" s="1391"/>
      <c r="U6114" s="596"/>
      <c r="V6114" s="596"/>
      <c r="W6114" s="596"/>
      <c r="X6114" s="596"/>
      <c r="Y6114" s="596"/>
      <c r="Z6114" s="596"/>
      <c r="AA6114" s="596"/>
      <c r="AB6114" s="596"/>
      <c r="AC6114" s="596"/>
      <c r="AD6114" s="704"/>
      <c r="AE6114" s="596"/>
      <c r="AF6114" s="596"/>
      <c r="AG6114" s="593" t="s">
        <v>200</v>
      </c>
      <c r="AH6114" s="595"/>
      <c r="AI6114" s="595"/>
      <c r="AJ6114" s="595"/>
    </row>
    <row r="6115" spans="1:36" hidden="1" x14ac:dyDescent="0.2">
      <c r="A6115" s="593" t="s">
        <v>5144</v>
      </c>
      <c r="B6115" s="593" t="s">
        <v>118</v>
      </c>
      <c r="C6115" s="593" t="s">
        <v>337</v>
      </c>
      <c r="D6115" s="630">
        <v>41837</v>
      </c>
      <c r="E6115" s="678"/>
      <c r="F6115" s="678"/>
      <c r="G6115" s="678"/>
      <c r="H6115" s="1187"/>
      <c r="I6115" s="593"/>
      <c r="J6115" s="593"/>
      <c r="K6115" s="593"/>
      <c r="L6115" s="593"/>
      <c r="M6115" s="678"/>
      <c r="N6115" s="678"/>
      <c r="O6115" s="678"/>
      <c r="P6115" s="678"/>
      <c r="Q6115" s="820"/>
      <c r="R6115" s="678"/>
      <c r="S6115" s="678"/>
      <c r="T6115" s="1362"/>
      <c r="U6115" s="639"/>
      <c r="V6115" s="639"/>
      <c r="W6115" s="639"/>
      <c r="X6115" s="639"/>
      <c r="Y6115" s="639"/>
      <c r="Z6115" s="639"/>
      <c r="AA6115" s="639"/>
      <c r="AB6115" s="639"/>
      <c r="AC6115" s="639"/>
      <c r="AD6115" s="639"/>
      <c r="AE6115" s="639"/>
      <c r="AF6115" s="639"/>
      <c r="AG6115" s="593" t="s">
        <v>200</v>
      </c>
      <c r="AH6115" s="595"/>
      <c r="AI6115" s="595"/>
      <c r="AJ6115" s="595"/>
    </row>
    <row r="6116" spans="1:36" ht="31.5" hidden="1" x14ac:dyDescent="0.2">
      <c r="A6116" s="593" t="s">
        <v>5144</v>
      </c>
      <c r="B6116" s="593" t="s">
        <v>118</v>
      </c>
      <c r="C6116" s="593" t="s">
        <v>342</v>
      </c>
      <c r="D6116" s="630">
        <v>41838</v>
      </c>
      <c r="E6116" s="1133">
        <v>0.12013888888888889</v>
      </c>
      <c r="F6116" s="630">
        <v>41838</v>
      </c>
      <c r="G6116" s="1133">
        <v>0.12569444444444444</v>
      </c>
      <c r="H6116" s="773">
        <f>G6116-E6116</f>
        <v>5.5555555555555497E-3</v>
      </c>
      <c r="I6116" s="593">
        <v>22</v>
      </c>
      <c r="J6116" s="639" t="s">
        <v>183</v>
      </c>
      <c r="K6116" s="639" t="s">
        <v>183</v>
      </c>
      <c r="L6116" s="593" t="s">
        <v>125</v>
      </c>
      <c r="M6116" s="639" t="s">
        <v>3998</v>
      </c>
      <c r="N6116" s="593">
        <v>0.4</v>
      </c>
      <c r="O6116" s="36" t="s">
        <v>69</v>
      </c>
      <c r="P6116" s="593" t="s">
        <v>3999</v>
      </c>
      <c r="Q6116" s="820" t="s">
        <v>5017</v>
      </c>
      <c r="R6116" s="640">
        <v>2</v>
      </c>
      <c r="S6116" s="640">
        <v>0.2</v>
      </c>
      <c r="T6116" s="1362">
        <f>R6116+S6116</f>
        <v>2.2000000000000002</v>
      </c>
      <c r="U6116" s="639" t="s">
        <v>88</v>
      </c>
      <c r="V6116" s="639" t="s">
        <v>183</v>
      </c>
      <c r="W6116" s="639" t="s">
        <v>183</v>
      </c>
      <c r="X6116" s="639" t="s">
        <v>183</v>
      </c>
      <c r="Y6116" s="639" t="s">
        <v>183</v>
      </c>
      <c r="Z6116" s="639" t="s">
        <v>183</v>
      </c>
      <c r="AA6116" s="639" t="s">
        <v>183</v>
      </c>
      <c r="AB6116" s="639" t="s">
        <v>183</v>
      </c>
      <c r="AC6116" s="639" t="s">
        <v>183</v>
      </c>
      <c r="AD6116" s="593" t="s">
        <v>55</v>
      </c>
      <c r="AE6116" s="639" t="s">
        <v>183</v>
      </c>
      <c r="AF6116" s="639" t="s">
        <v>183</v>
      </c>
      <c r="AG6116" s="634"/>
      <c r="AH6116" s="595"/>
      <c r="AI6116" s="595"/>
      <c r="AJ6116" s="595"/>
    </row>
    <row r="6117" spans="1:36" ht="31.5" hidden="1" x14ac:dyDescent="0.2">
      <c r="A6117" s="593" t="s">
        <v>5144</v>
      </c>
      <c r="B6117" s="593" t="s">
        <v>118</v>
      </c>
      <c r="C6117" s="593" t="s">
        <v>342</v>
      </c>
      <c r="D6117" s="630">
        <v>41838</v>
      </c>
      <c r="E6117" s="1133">
        <v>0.76041666666666663</v>
      </c>
      <c r="F6117" s="630">
        <v>41838</v>
      </c>
      <c r="G6117" s="1133">
        <v>0.7715277777777777</v>
      </c>
      <c r="H6117" s="773">
        <f>G6117-E6117</f>
        <v>1.1111111111111072E-2</v>
      </c>
      <c r="I6117" s="593">
        <v>22</v>
      </c>
      <c r="J6117" s="639" t="s">
        <v>183</v>
      </c>
      <c r="K6117" s="639" t="s">
        <v>183</v>
      </c>
      <c r="L6117" s="593" t="s">
        <v>125</v>
      </c>
      <c r="M6117" s="639" t="s">
        <v>3998</v>
      </c>
      <c r="N6117" s="593">
        <v>0.4</v>
      </c>
      <c r="O6117" s="36" t="s">
        <v>69</v>
      </c>
      <c r="P6117" s="593" t="s">
        <v>3999</v>
      </c>
      <c r="Q6117" s="820" t="s">
        <v>5017</v>
      </c>
      <c r="R6117" s="640">
        <v>1.49</v>
      </c>
      <c r="S6117" s="640">
        <v>0.3</v>
      </c>
      <c r="T6117" s="1362">
        <v>1.79</v>
      </c>
      <c r="U6117" s="639" t="s">
        <v>88</v>
      </c>
      <c r="V6117" s="639" t="s">
        <v>183</v>
      </c>
      <c r="W6117" s="639" t="s">
        <v>183</v>
      </c>
      <c r="X6117" s="639" t="s">
        <v>183</v>
      </c>
      <c r="Y6117" s="639" t="s">
        <v>183</v>
      </c>
      <c r="Z6117" s="639" t="s">
        <v>183</v>
      </c>
      <c r="AA6117" s="639" t="s">
        <v>183</v>
      </c>
      <c r="AB6117" s="639" t="s">
        <v>183</v>
      </c>
      <c r="AC6117" s="639" t="s">
        <v>183</v>
      </c>
      <c r="AD6117" s="593" t="s">
        <v>55</v>
      </c>
      <c r="AE6117" s="593"/>
      <c r="AF6117" s="1457"/>
      <c r="AG6117" s="595"/>
      <c r="AH6117" s="595"/>
      <c r="AI6117" s="595"/>
      <c r="AJ6117" s="595"/>
    </row>
    <row r="6118" spans="1:36" ht="157.5" hidden="1" x14ac:dyDescent="0.2">
      <c r="A6118" s="593" t="s">
        <v>5144</v>
      </c>
      <c r="B6118" s="593" t="s">
        <v>118</v>
      </c>
      <c r="C6118" s="593" t="s">
        <v>337</v>
      </c>
      <c r="D6118" s="630">
        <v>41838</v>
      </c>
      <c r="E6118" s="613">
        <v>0.53125</v>
      </c>
      <c r="F6118" s="630">
        <v>41838</v>
      </c>
      <c r="G6118" s="613">
        <v>0.76944444444444438</v>
      </c>
      <c r="H6118" s="773">
        <f>G6118-E6118</f>
        <v>0.23819444444444438</v>
      </c>
      <c r="I6118" s="593">
        <v>2</v>
      </c>
      <c r="J6118" s="593" t="s">
        <v>426</v>
      </c>
      <c r="K6118" s="639" t="s">
        <v>132</v>
      </c>
      <c r="L6118" s="1203" t="s">
        <v>128</v>
      </c>
      <c r="M6118" s="593" t="s">
        <v>7210</v>
      </c>
      <c r="N6118" s="593" t="s">
        <v>103</v>
      </c>
      <c r="O6118" s="593" t="s">
        <v>66</v>
      </c>
      <c r="P6118" s="593" t="s">
        <v>7210</v>
      </c>
      <c r="Q6118" s="820" t="s">
        <v>7211</v>
      </c>
      <c r="R6118" s="638">
        <v>7.65</v>
      </c>
      <c r="S6118" s="638">
        <v>0.2</v>
      </c>
      <c r="T6118" s="1362">
        <v>7.9</v>
      </c>
      <c r="U6118" s="596" t="s">
        <v>82</v>
      </c>
      <c r="V6118" s="596" t="s">
        <v>10021</v>
      </c>
      <c r="W6118" s="596" t="s">
        <v>10022</v>
      </c>
      <c r="X6118" s="596" t="s">
        <v>10023</v>
      </c>
      <c r="Y6118" s="694">
        <v>40626</v>
      </c>
      <c r="Z6118" s="671" t="s">
        <v>183</v>
      </c>
      <c r="AA6118" s="694">
        <v>42087</v>
      </c>
      <c r="AB6118" s="671">
        <v>3</v>
      </c>
      <c r="AC6118" s="694">
        <v>41329</v>
      </c>
      <c r="AD6118" s="596" t="s">
        <v>54</v>
      </c>
      <c r="AE6118" s="593"/>
      <c r="AF6118" s="1457"/>
      <c r="AG6118" s="595"/>
      <c r="AH6118" s="595"/>
      <c r="AI6118" s="595"/>
      <c r="AJ6118" s="595"/>
    </row>
    <row r="6119" spans="1:36" hidden="1" x14ac:dyDescent="0.2">
      <c r="A6119" s="593" t="s">
        <v>5144</v>
      </c>
      <c r="B6119" s="593" t="s">
        <v>118</v>
      </c>
      <c r="C6119" s="593" t="s">
        <v>337</v>
      </c>
      <c r="D6119" s="630">
        <v>41839</v>
      </c>
      <c r="E6119" s="678"/>
      <c r="F6119" s="678"/>
      <c r="G6119" s="678"/>
      <c r="H6119" s="1187"/>
      <c r="I6119" s="593"/>
      <c r="J6119" s="593"/>
      <c r="K6119" s="593"/>
      <c r="L6119" s="593"/>
      <c r="M6119" s="678"/>
      <c r="N6119" s="678"/>
      <c r="O6119" s="678"/>
      <c r="P6119" s="678"/>
      <c r="Q6119" s="820"/>
      <c r="R6119" s="678"/>
      <c r="S6119" s="678"/>
      <c r="T6119" s="1362"/>
      <c r="U6119" s="639"/>
      <c r="V6119" s="639"/>
      <c r="W6119" s="639"/>
      <c r="X6119" s="639"/>
      <c r="Y6119" s="639"/>
      <c r="Z6119" s="639"/>
      <c r="AA6119" s="639"/>
      <c r="AB6119" s="639"/>
      <c r="AC6119" s="639"/>
      <c r="AD6119" s="639"/>
      <c r="AE6119" s="593"/>
      <c r="AF6119" s="1457"/>
      <c r="AG6119" s="595"/>
      <c r="AH6119" s="595"/>
      <c r="AI6119" s="595"/>
      <c r="AJ6119" s="595"/>
    </row>
    <row r="6120" spans="1:36" ht="78.75" hidden="1" x14ac:dyDescent="0.2">
      <c r="A6120" s="593" t="s">
        <v>5144</v>
      </c>
      <c r="B6120" s="593" t="s">
        <v>118</v>
      </c>
      <c r="C6120" s="593" t="s">
        <v>2250</v>
      </c>
      <c r="D6120" s="630">
        <v>41840</v>
      </c>
      <c r="E6120" s="1129">
        <v>0.9159722222222223</v>
      </c>
      <c r="F6120" s="630">
        <v>41840</v>
      </c>
      <c r="G6120" s="1129">
        <v>0.9159722222222223</v>
      </c>
      <c r="H6120" s="1176">
        <f>G6120-E6120</f>
        <v>0</v>
      </c>
      <c r="I6120" s="618">
        <v>25</v>
      </c>
      <c r="J6120" s="639" t="s">
        <v>3347</v>
      </c>
      <c r="K6120" s="593" t="s">
        <v>132</v>
      </c>
      <c r="L6120" s="618" t="s">
        <v>125</v>
      </c>
      <c r="M6120" s="593" t="s">
        <v>5438</v>
      </c>
      <c r="N6120" s="618">
        <v>110</v>
      </c>
      <c r="O6120" s="593" t="s">
        <v>66</v>
      </c>
      <c r="P6120" s="593" t="s">
        <v>5438</v>
      </c>
      <c r="Q6120" s="820" t="s">
        <v>7212</v>
      </c>
      <c r="R6120" s="668">
        <v>0.96</v>
      </c>
      <c r="S6120" s="668">
        <v>5.41</v>
      </c>
      <c r="T6120" s="1363">
        <f>R6120+S6120</f>
        <v>6.37</v>
      </c>
      <c r="U6120" s="593"/>
      <c r="V6120" s="678"/>
      <c r="W6120" s="678"/>
      <c r="X6120" s="678"/>
      <c r="Y6120" s="678"/>
      <c r="Z6120" s="678"/>
      <c r="AA6120" s="678"/>
      <c r="AB6120" s="678"/>
      <c r="AC6120" s="678"/>
      <c r="AD6120" s="722" t="s">
        <v>55</v>
      </c>
      <c r="AE6120" s="593"/>
      <c r="AF6120" s="1457"/>
      <c r="AG6120" s="595"/>
      <c r="AH6120" s="595"/>
      <c r="AI6120" s="595"/>
      <c r="AJ6120" s="595"/>
    </row>
    <row r="6121" spans="1:36" ht="47.25" hidden="1" x14ac:dyDescent="0.2">
      <c r="A6121" s="593" t="s">
        <v>5144</v>
      </c>
      <c r="B6121" s="593" t="s">
        <v>118</v>
      </c>
      <c r="C6121" s="593" t="s">
        <v>332</v>
      </c>
      <c r="D6121" s="630">
        <v>41840</v>
      </c>
      <c r="E6121" s="635">
        <v>0.81458333333333333</v>
      </c>
      <c r="F6121" s="630">
        <v>41840</v>
      </c>
      <c r="G6121" s="635">
        <v>0.81597222222222221</v>
      </c>
      <c r="H6121" s="1183">
        <f>G6121-E6121</f>
        <v>1.388888888888884E-3</v>
      </c>
      <c r="I6121" s="593">
        <v>6</v>
      </c>
      <c r="J6121" s="593" t="s">
        <v>183</v>
      </c>
      <c r="K6121" s="593" t="s">
        <v>183</v>
      </c>
      <c r="L6121" s="1203" t="s">
        <v>126</v>
      </c>
      <c r="M6121" s="593" t="s">
        <v>1356</v>
      </c>
      <c r="N6121" s="593">
        <v>0.4</v>
      </c>
      <c r="O6121" s="593" t="s">
        <v>71</v>
      </c>
      <c r="P6121" s="639" t="s">
        <v>71</v>
      </c>
      <c r="Q6121" s="820" t="s">
        <v>794</v>
      </c>
      <c r="R6121" s="1379">
        <v>1.18</v>
      </c>
      <c r="S6121" s="1379">
        <v>2.2200000000000002</v>
      </c>
      <c r="T6121" s="1363">
        <v>3.4</v>
      </c>
      <c r="U6121" s="639" t="s">
        <v>88</v>
      </c>
      <c r="V6121" s="678" t="s">
        <v>183</v>
      </c>
      <c r="W6121" s="678" t="s">
        <v>183</v>
      </c>
      <c r="X6121" s="678" t="s">
        <v>183</v>
      </c>
      <c r="Y6121" s="678" t="s">
        <v>183</v>
      </c>
      <c r="Z6121" s="678" t="s">
        <v>183</v>
      </c>
      <c r="AA6121" s="678" t="s">
        <v>183</v>
      </c>
      <c r="AB6121" s="678" t="s">
        <v>183</v>
      </c>
      <c r="AC6121" s="678" t="s">
        <v>183</v>
      </c>
      <c r="AD6121" s="593" t="s">
        <v>61</v>
      </c>
      <c r="AE6121" s="593"/>
      <c r="AF6121" s="1457"/>
      <c r="AG6121" s="595"/>
      <c r="AH6121" s="595" t="s">
        <v>388</v>
      </c>
      <c r="AI6121" s="595"/>
      <c r="AJ6121" s="595"/>
    </row>
    <row r="6122" spans="1:36" ht="63" hidden="1" x14ac:dyDescent="0.2">
      <c r="A6122" s="593" t="s">
        <v>5144</v>
      </c>
      <c r="B6122" s="593" t="s">
        <v>118</v>
      </c>
      <c r="C6122" s="593" t="s">
        <v>337</v>
      </c>
      <c r="D6122" s="630">
        <v>41841</v>
      </c>
      <c r="E6122" s="1123">
        <v>0.90208333333333324</v>
      </c>
      <c r="F6122" s="630">
        <v>41841</v>
      </c>
      <c r="G6122" s="1123">
        <v>0.90208333333333324</v>
      </c>
      <c r="H6122" s="1176">
        <f>G6122-E6122</f>
        <v>0</v>
      </c>
      <c r="I6122" s="593">
        <v>22</v>
      </c>
      <c r="J6122" s="678" t="s">
        <v>183</v>
      </c>
      <c r="K6122" s="678" t="s">
        <v>183</v>
      </c>
      <c r="L6122" s="596" t="s">
        <v>128</v>
      </c>
      <c r="M6122" s="596" t="s">
        <v>7387</v>
      </c>
      <c r="N6122" s="596">
        <v>0.4</v>
      </c>
      <c r="O6122" s="596" t="s">
        <v>72</v>
      </c>
      <c r="P6122" s="596" t="s">
        <v>1136</v>
      </c>
      <c r="Q6122" s="1277" t="s">
        <v>7388</v>
      </c>
      <c r="R6122" s="668">
        <v>0.86</v>
      </c>
      <c r="S6122" s="668">
        <v>4.6399999999999997</v>
      </c>
      <c r="T6122" s="1363">
        <f t="shared" ref="T6122:T6142" si="205">S6122+R6122</f>
        <v>5.5</v>
      </c>
      <c r="U6122" s="639"/>
      <c r="V6122" s="678"/>
      <c r="W6122" s="678"/>
      <c r="X6122" s="678"/>
      <c r="Y6122" s="678"/>
      <c r="Z6122" s="678"/>
      <c r="AA6122" s="678"/>
      <c r="AB6122" s="678"/>
      <c r="AC6122" s="678"/>
      <c r="AD6122" s="722" t="s">
        <v>48</v>
      </c>
      <c r="AE6122" s="678"/>
      <c r="AF6122" s="678"/>
      <c r="AG6122" s="1457"/>
      <c r="AH6122" s="595"/>
      <c r="AI6122" s="595"/>
      <c r="AJ6122" s="595"/>
    </row>
    <row r="6123" spans="1:36" ht="63" hidden="1" x14ac:dyDescent="0.2">
      <c r="A6123" s="593" t="s">
        <v>5144</v>
      </c>
      <c r="B6123" s="593" t="s">
        <v>118</v>
      </c>
      <c r="C6123" s="593" t="s">
        <v>337</v>
      </c>
      <c r="D6123" s="630">
        <v>41841</v>
      </c>
      <c r="E6123" s="1123">
        <v>0.92222222222222217</v>
      </c>
      <c r="F6123" s="630">
        <v>41841</v>
      </c>
      <c r="G6123" s="1123">
        <v>0.92222222222222217</v>
      </c>
      <c r="H6123" s="1176">
        <f>G6123-E6123</f>
        <v>0</v>
      </c>
      <c r="I6123" s="593">
        <v>20</v>
      </c>
      <c r="J6123" s="593" t="s">
        <v>426</v>
      </c>
      <c r="K6123" s="593" t="s">
        <v>132</v>
      </c>
      <c r="L6123" s="593" t="s">
        <v>128</v>
      </c>
      <c r="M6123" s="593" t="s">
        <v>7389</v>
      </c>
      <c r="N6123" s="593" t="s">
        <v>103</v>
      </c>
      <c r="O6123" s="593" t="s">
        <v>66</v>
      </c>
      <c r="P6123" s="593" t="s">
        <v>7390</v>
      </c>
      <c r="Q6123" s="820" t="s">
        <v>7391</v>
      </c>
      <c r="R6123" s="668">
        <v>5.4</v>
      </c>
      <c r="S6123" s="668">
        <v>25.9</v>
      </c>
      <c r="T6123" s="1363">
        <f t="shared" si="205"/>
        <v>31.299999999999997</v>
      </c>
      <c r="U6123" s="596" t="s">
        <v>75</v>
      </c>
      <c r="V6123" s="596" t="s">
        <v>6663</v>
      </c>
      <c r="W6123" s="596" t="s">
        <v>150</v>
      </c>
      <c r="X6123" s="671" t="s">
        <v>183</v>
      </c>
      <c r="Y6123" s="694">
        <v>41602</v>
      </c>
      <c r="Z6123" s="596">
        <v>100</v>
      </c>
      <c r="AA6123" s="694">
        <v>42323</v>
      </c>
      <c r="AB6123" s="596">
        <v>0</v>
      </c>
      <c r="AC6123" s="694">
        <v>41602</v>
      </c>
      <c r="AD6123" s="704" t="s">
        <v>48</v>
      </c>
      <c r="AE6123" s="596" t="s">
        <v>101</v>
      </c>
      <c r="AF6123" s="639"/>
      <c r="AG6123" s="1457"/>
      <c r="AH6123" s="595"/>
      <c r="AI6123" s="595"/>
      <c r="AJ6123" s="595"/>
    </row>
    <row r="6124" spans="1:36" ht="110.25" hidden="1" x14ac:dyDescent="0.2">
      <c r="A6124" s="593" t="s">
        <v>5144</v>
      </c>
      <c r="B6124" s="593" t="s">
        <v>118</v>
      </c>
      <c r="C6124" s="593" t="s">
        <v>337</v>
      </c>
      <c r="D6124" s="630">
        <v>41841</v>
      </c>
      <c r="E6124" s="1123">
        <v>0.92222222222222217</v>
      </c>
      <c r="F6124" s="642">
        <v>41842</v>
      </c>
      <c r="G6124" s="1123">
        <v>0.1875</v>
      </c>
      <c r="H6124" s="1176">
        <v>0.26805555555555555</v>
      </c>
      <c r="I6124" s="593">
        <v>29</v>
      </c>
      <c r="J6124" s="593" t="s">
        <v>426</v>
      </c>
      <c r="K6124" s="593" t="s">
        <v>132</v>
      </c>
      <c r="L6124" s="593" t="s">
        <v>128</v>
      </c>
      <c r="M6124" s="593" t="s">
        <v>7389</v>
      </c>
      <c r="N6124" s="593" t="s">
        <v>103</v>
      </c>
      <c r="O6124" s="593" t="s">
        <v>66</v>
      </c>
      <c r="P6124" s="593" t="s">
        <v>7392</v>
      </c>
      <c r="Q6124" s="820" t="s">
        <v>7393</v>
      </c>
      <c r="R6124" s="639">
        <v>27.91</v>
      </c>
      <c r="S6124" s="639">
        <v>65</v>
      </c>
      <c r="T6124" s="1363">
        <f t="shared" si="205"/>
        <v>92.91</v>
      </c>
      <c r="U6124" s="596" t="s">
        <v>75</v>
      </c>
      <c r="V6124" s="596" t="s">
        <v>6663</v>
      </c>
      <c r="W6124" s="596" t="s">
        <v>10020</v>
      </c>
      <c r="X6124" s="671" t="s">
        <v>183</v>
      </c>
      <c r="Y6124" s="694">
        <v>41602</v>
      </c>
      <c r="Z6124" s="596">
        <v>100</v>
      </c>
      <c r="AA6124" s="694">
        <v>42323</v>
      </c>
      <c r="AB6124" s="596">
        <v>0</v>
      </c>
      <c r="AC6124" s="694">
        <v>41602</v>
      </c>
      <c r="AD6124" s="704" t="s">
        <v>48</v>
      </c>
      <c r="AE6124" s="596" t="s">
        <v>101</v>
      </c>
      <c r="AF6124" s="678"/>
      <c r="AG6124" s="1457"/>
      <c r="AH6124" s="595"/>
      <c r="AI6124" s="595"/>
      <c r="AJ6124" s="595"/>
    </row>
    <row r="6125" spans="1:36" ht="126" hidden="1" x14ac:dyDescent="0.2">
      <c r="A6125" s="593" t="s">
        <v>5144</v>
      </c>
      <c r="B6125" s="593" t="s">
        <v>118</v>
      </c>
      <c r="C6125" s="593" t="s">
        <v>337</v>
      </c>
      <c r="D6125" s="630">
        <v>41841</v>
      </c>
      <c r="E6125" s="1123">
        <v>0.92222222222222217</v>
      </c>
      <c r="F6125" s="642">
        <v>41842</v>
      </c>
      <c r="G6125" s="1123">
        <v>0.12847222222222224</v>
      </c>
      <c r="H6125" s="1176">
        <v>0.19930555555555554</v>
      </c>
      <c r="I6125" s="593">
        <v>13</v>
      </c>
      <c r="J6125" s="593" t="s">
        <v>426</v>
      </c>
      <c r="K6125" s="593" t="s">
        <v>132</v>
      </c>
      <c r="L6125" s="593" t="s">
        <v>128</v>
      </c>
      <c r="M6125" s="593" t="s">
        <v>7394</v>
      </c>
      <c r="N6125" s="593" t="s">
        <v>103</v>
      </c>
      <c r="O6125" s="593" t="s">
        <v>66</v>
      </c>
      <c r="P6125" s="593" t="s">
        <v>7394</v>
      </c>
      <c r="Q6125" s="820" t="s">
        <v>7395</v>
      </c>
      <c r="R6125" s="639">
        <v>21.42</v>
      </c>
      <c r="S6125" s="639">
        <v>105.1</v>
      </c>
      <c r="T6125" s="1363">
        <f t="shared" si="205"/>
        <v>126.52</v>
      </c>
      <c r="U6125" s="596" t="s">
        <v>75</v>
      </c>
      <c r="V6125" s="596" t="s">
        <v>6663</v>
      </c>
      <c r="W6125" s="596" t="s">
        <v>1268</v>
      </c>
      <c r="X6125" s="671" t="s">
        <v>183</v>
      </c>
      <c r="Y6125" s="694">
        <v>41602</v>
      </c>
      <c r="Z6125" s="596">
        <v>100</v>
      </c>
      <c r="AA6125" s="694">
        <v>42323</v>
      </c>
      <c r="AB6125" s="596">
        <v>0</v>
      </c>
      <c r="AC6125" s="694">
        <v>41602</v>
      </c>
      <c r="AD6125" s="704" t="s">
        <v>48</v>
      </c>
      <c r="AE6125" s="671"/>
      <c r="AF6125" s="678"/>
      <c r="AG6125" s="1457"/>
      <c r="AH6125" s="595"/>
      <c r="AI6125" s="595"/>
      <c r="AJ6125" s="595"/>
    </row>
    <row r="6126" spans="1:36" ht="94.5" hidden="1" x14ac:dyDescent="0.2">
      <c r="A6126" s="593" t="s">
        <v>5144</v>
      </c>
      <c r="B6126" s="593" t="s">
        <v>118</v>
      </c>
      <c r="C6126" s="593" t="s">
        <v>337</v>
      </c>
      <c r="D6126" s="630">
        <v>41841</v>
      </c>
      <c r="E6126" s="1123">
        <v>0.92222222222222217</v>
      </c>
      <c r="F6126" s="630">
        <v>41841</v>
      </c>
      <c r="G6126" s="1123">
        <v>0.92222222222222217</v>
      </c>
      <c r="H6126" s="1176">
        <f>G6126-E6126</f>
        <v>0</v>
      </c>
      <c r="I6126" s="593">
        <v>73</v>
      </c>
      <c r="J6126" s="593" t="s">
        <v>7396</v>
      </c>
      <c r="K6126" s="593" t="s">
        <v>132</v>
      </c>
      <c r="L6126" s="593" t="s">
        <v>128</v>
      </c>
      <c r="M6126" s="593" t="s">
        <v>7397</v>
      </c>
      <c r="N6126" s="593" t="s">
        <v>103</v>
      </c>
      <c r="O6126" s="593" t="s">
        <v>66</v>
      </c>
      <c r="P6126" s="593" t="s">
        <v>7397</v>
      </c>
      <c r="Q6126" s="820" t="s">
        <v>7398</v>
      </c>
      <c r="R6126" s="668">
        <v>6.14</v>
      </c>
      <c r="S6126" s="668">
        <v>32.47</v>
      </c>
      <c r="T6126" s="1363">
        <f t="shared" si="205"/>
        <v>38.61</v>
      </c>
      <c r="U6126" s="596" t="s">
        <v>75</v>
      </c>
      <c r="V6126" s="596" t="s">
        <v>6663</v>
      </c>
      <c r="W6126" s="671" t="s">
        <v>150</v>
      </c>
      <c r="X6126" s="671" t="s">
        <v>183</v>
      </c>
      <c r="Y6126" s="694">
        <v>41622</v>
      </c>
      <c r="Z6126" s="596">
        <v>100</v>
      </c>
      <c r="AA6126" s="694">
        <v>41988</v>
      </c>
      <c r="AB6126" s="596">
        <v>0</v>
      </c>
      <c r="AC6126" s="694">
        <v>41622</v>
      </c>
      <c r="AD6126" s="704" t="s">
        <v>48</v>
      </c>
      <c r="AE6126" s="671"/>
      <c r="AF6126" s="678"/>
      <c r="AG6126" s="1457"/>
      <c r="AH6126" s="595"/>
      <c r="AI6126" s="595"/>
      <c r="AJ6126" s="595"/>
    </row>
    <row r="6127" spans="1:36" ht="94.5" hidden="1" x14ac:dyDescent="0.2">
      <c r="A6127" s="593" t="s">
        <v>5144</v>
      </c>
      <c r="B6127" s="593" t="s">
        <v>118</v>
      </c>
      <c r="C6127" s="593" t="s">
        <v>1360</v>
      </c>
      <c r="D6127" s="630">
        <v>41842</v>
      </c>
      <c r="E6127" s="1129">
        <v>0.71319444444444446</v>
      </c>
      <c r="F6127" s="630">
        <v>41842</v>
      </c>
      <c r="G6127" s="1129">
        <v>0.72777777777777775</v>
      </c>
      <c r="H6127" s="1176">
        <f>G6127-E6127</f>
        <v>1.4583333333333282E-2</v>
      </c>
      <c r="I6127" s="618">
        <v>1274</v>
      </c>
      <c r="J6127" s="639" t="s">
        <v>5447</v>
      </c>
      <c r="K6127" s="593" t="s">
        <v>133</v>
      </c>
      <c r="L6127" s="618" t="s">
        <v>125</v>
      </c>
      <c r="M6127" s="593" t="s">
        <v>7399</v>
      </c>
      <c r="N6127" s="618">
        <v>220</v>
      </c>
      <c r="O6127" s="593" t="s">
        <v>66</v>
      </c>
      <c r="P6127" s="593" t="s">
        <v>7399</v>
      </c>
      <c r="Q6127" s="820" t="s">
        <v>7400</v>
      </c>
      <c r="R6127" s="668">
        <v>151.72</v>
      </c>
      <c r="S6127" s="668">
        <v>373</v>
      </c>
      <c r="T6127" s="1363">
        <f t="shared" si="205"/>
        <v>524.72</v>
      </c>
      <c r="U6127" s="596" t="s">
        <v>183</v>
      </c>
      <c r="V6127" s="596" t="s">
        <v>183</v>
      </c>
      <c r="W6127" s="596" t="s">
        <v>183</v>
      </c>
      <c r="X6127" s="596" t="s">
        <v>183</v>
      </c>
      <c r="Y6127" s="596" t="s">
        <v>183</v>
      </c>
      <c r="Z6127" s="596" t="s">
        <v>183</v>
      </c>
      <c r="AA6127" s="596" t="s">
        <v>183</v>
      </c>
      <c r="AB6127" s="596" t="s">
        <v>183</v>
      </c>
      <c r="AC6127" s="596" t="s">
        <v>183</v>
      </c>
      <c r="AD6127" s="704" t="s">
        <v>55</v>
      </c>
      <c r="AE6127" s="596"/>
      <c r="AF6127" s="593"/>
      <c r="AG6127" s="1457"/>
      <c r="AH6127" s="595"/>
      <c r="AI6127" s="595"/>
      <c r="AJ6127" s="595"/>
    </row>
    <row r="6128" spans="1:36" ht="94.5" hidden="1" x14ac:dyDescent="0.2">
      <c r="A6128" s="593" t="s">
        <v>5144</v>
      </c>
      <c r="B6128" s="593" t="s">
        <v>118</v>
      </c>
      <c r="C6128" s="593" t="s">
        <v>337</v>
      </c>
      <c r="D6128" s="630">
        <v>41842</v>
      </c>
      <c r="E6128" s="1123">
        <v>0.59583333333333333</v>
      </c>
      <c r="F6128" s="630">
        <v>41842</v>
      </c>
      <c r="G6128" s="1123">
        <v>0.61458333333333337</v>
      </c>
      <c r="H6128" s="1176">
        <v>1.7361111111111112E-2</v>
      </c>
      <c r="I6128" s="618">
        <v>9</v>
      </c>
      <c r="J6128" s="593" t="s">
        <v>426</v>
      </c>
      <c r="K6128" s="593" t="s">
        <v>134</v>
      </c>
      <c r="L6128" s="593" t="s">
        <v>128</v>
      </c>
      <c r="M6128" s="593" t="s">
        <v>7401</v>
      </c>
      <c r="N6128" s="593" t="s">
        <v>103</v>
      </c>
      <c r="O6128" s="593" t="s">
        <v>66</v>
      </c>
      <c r="P6128" s="593" t="s">
        <v>7401</v>
      </c>
      <c r="Q6128" s="820" t="s">
        <v>7402</v>
      </c>
      <c r="R6128" s="668">
        <v>0.17</v>
      </c>
      <c r="S6128" s="668">
        <v>0.54</v>
      </c>
      <c r="T6128" s="1363">
        <f t="shared" si="205"/>
        <v>0.71000000000000008</v>
      </c>
      <c r="U6128" s="596" t="s">
        <v>75</v>
      </c>
      <c r="V6128" s="596" t="s">
        <v>10021</v>
      </c>
      <c r="W6128" s="596" t="s">
        <v>1268</v>
      </c>
      <c r="X6128" s="671" t="s">
        <v>183</v>
      </c>
      <c r="Y6128" s="694">
        <v>41547</v>
      </c>
      <c r="Z6128" s="596">
        <v>100</v>
      </c>
      <c r="AA6128" s="694">
        <v>41897</v>
      </c>
      <c r="AB6128" s="596">
        <v>0</v>
      </c>
      <c r="AC6128" s="694">
        <v>41547</v>
      </c>
      <c r="AD6128" s="704" t="s">
        <v>56</v>
      </c>
      <c r="AE6128" s="596"/>
      <c r="AF6128" s="593"/>
      <c r="AG6128" s="1457"/>
      <c r="AH6128" s="595"/>
      <c r="AI6128" s="595"/>
      <c r="AJ6128" s="595"/>
    </row>
    <row r="6129" spans="1:36" ht="94.5" hidden="1" x14ac:dyDescent="0.2">
      <c r="A6129" s="593" t="s">
        <v>5144</v>
      </c>
      <c r="B6129" s="593" t="s">
        <v>118</v>
      </c>
      <c r="C6129" s="593" t="s">
        <v>337</v>
      </c>
      <c r="D6129" s="630">
        <v>41842</v>
      </c>
      <c r="E6129" s="1129">
        <v>0.33611111111111108</v>
      </c>
      <c r="F6129" s="630">
        <v>41842</v>
      </c>
      <c r="G6129" s="1129">
        <v>0.33611111111111108</v>
      </c>
      <c r="H6129" s="1176">
        <f>G6129-E6129</f>
        <v>0</v>
      </c>
      <c r="I6129" s="618">
        <v>12</v>
      </c>
      <c r="J6129" s="593" t="s">
        <v>426</v>
      </c>
      <c r="K6129" s="593" t="s">
        <v>132</v>
      </c>
      <c r="L6129" s="593" t="s">
        <v>128</v>
      </c>
      <c r="M6129" s="593" t="s">
        <v>1666</v>
      </c>
      <c r="N6129" s="618">
        <v>35</v>
      </c>
      <c r="O6129" s="593" t="s">
        <v>66</v>
      </c>
      <c r="P6129" s="593" t="s">
        <v>1666</v>
      </c>
      <c r="Q6129" s="820" t="s">
        <v>7403</v>
      </c>
      <c r="R6129" s="668">
        <v>0.26</v>
      </c>
      <c r="S6129" s="668">
        <v>0.04</v>
      </c>
      <c r="T6129" s="1363">
        <f t="shared" si="205"/>
        <v>0.3</v>
      </c>
      <c r="U6129" s="596" t="s">
        <v>75</v>
      </c>
      <c r="V6129" s="696" t="s">
        <v>2360</v>
      </c>
      <c r="W6129" s="1818"/>
      <c r="X6129" s="640" t="s">
        <v>1071</v>
      </c>
      <c r="Y6129" s="694" t="s">
        <v>10014</v>
      </c>
      <c r="Z6129" s="596">
        <v>100</v>
      </c>
      <c r="AA6129" s="694">
        <v>41974</v>
      </c>
      <c r="AB6129" s="596">
        <v>0</v>
      </c>
      <c r="AC6129" s="694">
        <v>41745</v>
      </c>
      <c r="AD6129" s="596" t="s">
        <v>62</v>
      </c>
      <c r="AE6129" s="593"/>
      <c r="AF6129" s="593"/>
      <c r="AG6129" s="1457"/>
      <c r="AH6129" s="595"/>
      <c r="AI6129" s="595"/>
      <c r="AJ6129" s="595"/>
    </row>
    <row r="6130" spans="1:36" ht="94.5" hidden="1" x14ac:dyDescent="0.2">
      <c r="A6130" s="593" t="s">
        <v>5144</v>
      </c>
      <c r="B6130" s="593" t="s">
        <v>118</v>
      </c>
      <c r="C6130" s="593" t="s">
        <v>2250</v>
      </c>
      <c r="D6130" s="630">
        <v>41842</v>
      </c>
      <c r="E6130" s="1129">
        <v>0.51388888888888895</v>
      </c>
      <c r="F6130" s="630">
        <v>41842</v>
      </c>
      <c r="G6130" s="1129">
        <v>0.51388888888888895</v>
      </c>
      <c r="H6130" s="1176">
        <f>G6130-E6130</f>
        <v>0</v>
      </c>
      <c r="I6130" s="618">
        <v>91</v>
      </c>
      <c r="J6130" s="639" t="s">
        <v>5447</v>
      </c>
      <c r="K6130" s="593" t="s">
        <v>132</v>
      </c>
      <c r="L6130" s="618" t="s">
        <v>125</v>
      </c>
      <c r="M6130" s="593" t="s">
        <v>5448</v>
      </c>
      <c r="N6130" s="618">
        <v>110</v>
      </c>
      <c r="O6130" s="593" t="s">
        <v>66</v>
      </c>
      <c r="P6130" s="593" t="s">
        <v>5448</v>
      </c>
      <c r="Q6130" s="820" t="s">
        <v>7404</v>
      </c>
      <c r="R6130" s="668">
        <v>13.55</v>
      </c>
      <c r="S6130" s="668">
        <v>32.22</v>
      </c>
      <c r="T6130" s="1363">
        <f t="shared" si="205"/>
        <v>45.769999999999996</v>
      </c>
      <c r="U6130" s="596" t="s">
        <v>183</v>
      </c>
      <c r="V6130" s="596" t="s">
        <v>183</v>
      </c>
      <c r="W6130" s="596" t="s">
        <v>183</v>
      </c>
      <c r="X6130" s="596" t="s">
        <v>183</v>
      </c>
      <c r="Y6130" s="596" t="s">
        <v>183</v>
      </c>
      <c r="Z6130" s="596" t="s">
        <v>183</v>
      </c>
      <c r="AA6130" s="596" t="s">
        <v>183</v>
      </c>
      <c r="AB6130" s="596" t="s">
        <v>183</v>
      </c>
      <c r="AC6130" s="596" t="s">
        <v>183</v>
      </c>
      <c r="AD6130" s="704" t="s">
        <v>55</v>
      </c>
      <c r="AE6130" s="593"/>
      <c r="AF6130" s="593"/>
      <c r="AG6130" s="1457"/>
      <c r="AH6130" s="595"/>
      <c r="AI6130" s="595"/>
      <c r="AJ6130" s="595"/>
    </row>
    <row r="6131" spans="1:36" ht="126" hidden="1" x14ac:dyDescent="0.2">
      <c r="A6131" s="593" t="s">
        <v>5144</v>
      </c>
      <c r="B6131" s="593" t="s">
        <v>118</v>
      </c>
      <c r="C6131" s="593" t="s">
        <v>337</v>
      </c>
      <c r="D6131" s="630">
        <v>41842</v>
      </c>
      <c r="E6131" s="1129">
        <v>0.43055555555555558</v>
      </c>
      <c r="F6131" s="630">
        <v>41842</v>
      </c>
      <c r="G6131" s="1129">
        <v>0.43055555555555558</v>
      </c>
      <c r="H6131" s="1176">
        <f>G6131-E6131</f>
        <v>0</v>
      </c>
      <c r="I6131" s="618">
        <v>28</v>
      </c>
      <c r="J6131" s="678" t="s">
        <v>183</v>
      </c>
      <c r="K6131" s="678" t="s">
        <v>183</v>
      </c>
      <c r="L6131" s="618" t="s">
        <v>128</v>
      </c>
      <c r="M6131" s="593" t="s">
        <v>7405</v>
      </c>
      <c r="N6131" s="618">
        <v>0.4</v>
      </c>
      <c r="O6131" s="593" t="s">
        <v>72</v>
      </c>
      <c r="P6131" s="593" t="s">
        <v>1136</v>
      </c>
      <c r="Q6131" s="820" t="s">
        <v>7406</v>
      </c>
      <c r="R6131" s="668">
        <v>2.76</v>
      </c>
      <c r="S6131" s="668">
        <v>7.35</v>
      </c>
      <c r="T6131" s="1363">
        <f t="shared" si="205"/>
        <v>10.11</v>
      </c>
      <c r="U6131" s="596" t="s">
        <v>75</v>
      </c>
      <c r="V6131" s="696">
        <v>1987</v>
      </c>
      <c r="W6131" s="640" t="s">
        <v>445</v>
      </c>
      <c r="X6131" s="640" t="s">
        <v>445</v>
      </c>
      <c r="Y6131" s="596" t="s">
        <v>10015</v>
      </c>
      <c r="Z6131" s="596">
        <v>1</v>
      </c>
      <c r="AA6131" s="736" t="s">
        <v>2780</v>
      </c>
      <c r="AB6131" s="596">
        <v>0</v>
      </c>
      <c r="AC6131" s="596" t="s">
        <v>10016</v>
      </c>
      <c r="AD6131" s="596" t="s">
        <v>62</v>
      </c>
      <c r="AE6131" s="593"/>
      <c r="AF6131" s="593"/>
      <c r="AG6131" s="1457"/>
      <c r="AH6131" s="595"/>
      <c r="AI6131" s="595"/>
      <c r="AJ6131" s="595"/>
    </row>
    <row r="6132" spans="1:36" ht="94.5" hidden="1" x14ac:dyDescent="0.2">
      <c r="A6132" s="593" t="s">
        <v>5144</v>
      </c>
      <c r="B6132" s="593" t="s">
        <v>118</v>
      </c>
      <c r="C6132" s="593" t="s">
        <v>7407</v>
      </c>
      <c r="D6132" s="630">
        <v>41842</v>
      </c>
      <c r="E6132" s="1129">
        <v>0.69166666666666676</v>
      </c>
      <c r="F6132" s="630">
        <v>41842</v>
      </c>
      <c r="G6132" s="1129">
        <v>0.75763888888888886</v>
      </c>
      <c r="H6132" s="1176">
        <f>G6132-E6132</f>
        <v>6.5972222222222099E-2</v>
      </c>
      <c r="I6132" s="618">
        <v>25</v>
      </c>
      <c r="J6132" s="639" t="s">
        <v>178</v>
      </c>
      <c r="K6132" s="593" t="s">
        <v>132</v>
      </c>
      <c r="L6132" s="618" t="s">
        <v>125</v>
      </c>
      <c r="M6132" s="593" t="s">
        <v>7424</v>
      </c>
      <c r="N6132" s="618">
        <v>35</v>
      </c>
      <c r="O6132" s="593" t="s">
        <v>66</v>
      </c>
      <c r="P6132" s="593" t="s">
        <v>1136</v>
      </c>
      <c r="Q6132" s="820" t="s">
        <v>7408</v>
      </c>
      <c r="R6132" s="668">
        <v>5.58</v>
      </c>
      <c r="S6132" s="668">
        <v>0.56000000000000005</v>
      </c>
      <c r="T6132" s="1363">
        <f t="shared" si="205"/>
        <v>6.1400000000000006</v>
      </c>
      <c r="U6132" s="596"/>
      <c r="V6132" s="596" t="s">
        <v>183</v>
      </c>
      <c r="W6132" s="596" t="s">
        <v>183</v>
      </c>
      <c r="X6132" s="596" t="s">
        <v>183</v>
      </c>
      <c r="Y6132" s="596" t="s">
        <v>183</v>
      </c>
      <c r="Z6132" s="596" t="s">
        <v>183</v>
      </c>
      <c r="AA6132" s="596" t="s">
        <v>183</v>
      </c>
      <c r="AB6132" s="596" t="s">
        <v>183</v>
      </c>
      <c r="AC6132" s="596" t="s">
        <v>183</v>
      </c>
      <c r="AD6132" s="596" t="s">
        <v>55</v>
      </c>
      <c r="AE6132" s="593"/>
      <c r="AF6132" s="593"/>
      <c r="AG6132" s="1457"/>
      <c r="AH6132" s="595"/>
      <c r="AI6132" s="595"/>
      <c r="AJ6132" s="595"/>
    </row>
    <row r="6133" spans="1:36" ht="63" hidden="1" x14ac:dyDescent="0.2">
      <c r="A6133" s="593" t="s">
        <v>5144</v>
      </c>
      <c r="B6133" s="593" t="s">
        <v>118</v>
      </c>
      <c r="C6133" s="593" t="s">
        <v>337</v>
      </c>
      <c r="D6133" s="630">
        <v>41842</v>
      </c>
      <c r="E6133" s="1123">
        <v>0.24861111111111112</v>
      </c>
      <c r="F6133" s="630">
        <v>41842</v>
      </c>
      <c r="G6133" s="1123">
        <v>0.24861111111111112</v>
      </c>
      <c r="H6133" s="1176">
        <f>G6133-E6133</f>
        <v>0</v>
      </c>
      <c r="I6133" s="618">
        <v>27</v>
      </c>
      <c r="J6133" s="593" t="s">
        <v>426</v>
      </c>
      <c r="K6133" s="593" t="s">
        <v>132</v>
      </c>
      <c r="L6133" s="618" t="s">
        <v>128</v>
      </c>
      <c r="M6133" s="593" t="s">
        <v>7409</v>
      </c>
      <c r="N6133" s="593" t="s">
        <v>103</v>
      </c>
      <c r="O6133" s="593" t="s">
        <v>66</v>
      </c>
      <c r="P6133" s="593" t="s">
        <v>7409</v>
      </c>
      <c r="Q6133" s="820" t="s">
        <v>7410</v>
      </c>
      <c r="R6133" s="668">
        <v>1.08</v>
      </c>
      <c r="S6133" s="668">
        <v>2.57</v>
      </c>
      <c r="T6133" s="1362">
        <f t="shared" si="205"/>
        <v>3.65</v>
      </c>
      <c r="U6133" s="596" t="s">
        <v>75</v>
      </c>
      <c r="V6133" s="596" t="s">
        <v>2778</v>
      </c>
      <c r="W6133" s="596"/>
      <c r="X6133" s="596" t="s">
        <v>10013</v>
      </c>
      <c r="Y6133" s="694">
        <v>39540</v>
      </c>
      <c r="Z6133" s="596">
        <v>20</v>
      </c>
      <c r="AA6133" s="694" t="s">
        <v>10017</v>
      </c>
      <c r="AB6133" s="596">
        <v>4</v>
      </c>
      <c r="AC6133" s="694">
        <v>41557</v>
      </c>
      <c r="AD6133" s="596" t="s">
        <v>62</v>
      </c>
      <c r="AE6133" s="593"/>
      <c r="AF6133" s="593"/>
      <c r="AG6133" s="1457"/>
      <c r="AH6133" s="595"/>
      <c r="AI6133" s="595"/>
      <c r="AJ6133" s="595"/>
    </row>
    <row r="6134" spans="1:36" ht="63" hidden="1" x14ac:dyDescent="0.2">
      <c r="A6134" s="593" t="s">
        <v>5144</v>
      </c>
      <c r="B6134" s="593" t="s">
        <v>118</v>
      </c>
      <c r="C6134" s="593" t="s">
        <v>337</v>
      </c>
      <c r="D6134" s="630">
        <v>41843</v>
      </c>
      <c r="E6134" s="1123">
        <v>0.87430555555555556</v>
      </c>
      <c r="F6134" s="630">
        <v>41843</v>
      </c>
      <c r="G6134" s="1123">
        <v>0.87430555555555556</v>
      </c>
      <c r="H6134" s="1176">
        <v>0</v>
      </c>
      <c r="I6134" s="593">
        <v>21</v>
      </c>
      <c r="J6134" s="593" t="s">
        <v>426</v>
      </c>
      <c r="K6134" s="593" t="s">
        <v>132</v>
      </c>
      <c r="L6134" s="618" t="s">
        <v>128</v>
      </c>
      <c r="M6134" s="593" t="s">
        <v>7411</v>
      </c>
      <c r="N6134" s="593" t="s">
        <v>103</v>
      </c>
      <c r="O6134" s="593" t="s">
        <v>66</v>
      </c>
      <c r="P6134" s="593" t="s">
        <v>7411</v>
      </c>
      <c r="Q6134" s="820" t="s">
        <v>7412</v>
      </c>
      <c r="R6134" s="640">
        <v>0.64</v>
      </c>
      <c r="S6134" s="668">
        <v>0.18</v>
      </c>
      <c r="T6134" s="1373">
        <f t="shared" si="205"/>
        <v>0.82000000000000006</v>
      </c>
      <c r="U6134" s="596"/>
      <c r="V6134" s="596" t="s">
        <v>1071</v>
      </c>
      <c r="W6134" s="596"/>
      <c r="X6134" s="596" t="s">
        <v>1071</v>
      </c>
      <c r="Y6134" s="694" t="s">
        <v>10018</v>
      </c>
      <c r="Z6134" s="596">
        <v>30</v>
      </c>
      <c r="AA6134" s="694">
        <v>41913</v>
      </c>
      <c r="AB6134" s="596">
        <v>0</v>
      </c>
      <c r="AC6134" s="694">
        <v>41557</v>
      </c>
      <c r="AD6134" s="596" t="s">
        <v>62</v>
      </c>
      <c r="AE6134" s="593"/>
      <c r="AF6134" s="593"/>
      <c r="AG6134" s="1457"/>
      <c r="AH6134" s="595"/>
      <c r="AI6134" s="595"/>
      <c r="AJ6134" s="595"/>
    </row>
    <row r="6135" spans="1:36" ht="63" hidden="1" x14ac:dyDescent="0.2">
      <c r="A6135" s="593" t="s">
        <v>5144</v>
      </c>
      <c r="B6135" s="593" t="s">
        <v>118</v>
      </c>
      <c r="C6135" s="593" t="s">
        <v>337</v>
      </c>
      <c r="D6135" s="630">
        <v>41843</v>
      </c>
      <c r="E6135" s="1123">
        <v>0.89236111111111116</v>
      </c>
      <c r="F6135" s="630">
        <v>41843</v>
      </c>
      <c r="G6135" s="1123">
        <v>0.95833333333333337</v>
      </c>
      <c r="H6135" s="1176">
        <v>6.5972222222222224E-2</v>
      </c>
      <c r="I6135" s="593">
        <v>5</v>
      </c>
      <c r="J6135" s="639" t="s">
        <v>178</v>
      </c>
      <c r="K6135" s="639" t="s">
        <v>7413</v>
      </c>
      <c r="L6135" s="618" t="s">
        <v>128</v>
      </c>
      <c r="M6135" s="593" t="s">
        <v>5443</v>
      </c>
      <c r="N6135" s="593" t="s">
        <v>103</v>
      </c>
      <c r="O6135" s="593" t="s">
        <v>65</v>
      </c>
      <c r="P6135" s="593" t="s">
        <v>7414</v>
      </c>
      <c r="Q6135" s="1694" t="s">
        <v>7415</v>
      </c>
      <c r="R6135" s="640">
        <v>0.17</v>
      </c>
      <c r="S6135" s="668">
        <v>7.29</v>
      </c>
      <c r="T6135" s="1373">
        <f t="shared" si="205"/>
        <v>7.46</v>
      </c>
      <c r="U6135" s="596"/>
      <c r="V6135" s="596" t="s">
        <v>10019</v>
      </c>
      <c r="W6135" s="596"/>
      <c r="X6135" s="596" t="s">
        <v>1071</v>
      </c>
      <c r="Y6135" s="694">
        <v>41760</v>
      </c>
      <c r="Z6135" s="596">
        <v>10</v>
      </c>
      <c r="AA6135" s="694">
        <v>41852</v>
      </c>
      <c r="AB6135" s="596">
        <v>0</v>
      </c>
      <c r="AC6135" s="694">
        <v>41760</v>
      </c>
      <c r="AD6135" s="704" t="s">
        <v>48</v>
      </c>
      <c r="AE6135" s="593"/>
      <c r="AF6135" s="593"/>
      <c r="AG6135" s="1457"/>
      <c r="AH6135" s="595"/>
      <c r="AI6135" s="595"/>
      <c r="AJ6135" s="595"/>
    </row>
    <row r="6136" spans="1:36" ht="94.5" hidden="1" x14ac:dyDescent="0.2">
      <c r="A6136" s="593" t="s">
        <v>5144</v>
      </c>
      <c r="B6136" s="593" t="s">
        <v>118</v>
      </c>
      <c r="C6136" s="593" t="s">
        <v>337</v>
      </c>
      <c r="D6136" s="630">
        <v>41844</v>
      </c>
      <c r="E6136" s="1123">
        <v>0.68055555555555547</v>
      </c>
      <c r="F6136" s="630">
        <v>41844</v>
      </c>
      <c r="G6136" s="1123">
        <v>0.68055555555555547</v>
      </c>
      <c r="H6136" s="1176">
        <v>0.10763888888888901</v>
      </c>
      <c r="I6136" s="593">
        <v>8</v>
      </c>
      <c r="J6136" s="593" t="s">
        <v>426</v>
      </c>
      <c r="K6136" s="593" t="s">
        <v>132</v>
      </c>
      <c r="L6136" s="618" t="s">
        <v>128</v>
      </c>
      <c r="M6136" s="593" t="s">
        <v>2421</v>
      </c>
      <c r="N6136" s="593" t="s">
        <v>103</v>
      </c>
      <c r="O6136" s="593" t="s">
        <v>66</v>
      </c>
      <c r="P6136" s="593" t="s">
        <v>2421</v>
      </c>
      <c r="Q6136" s="820" t="s">
        <v>7416</v>
      </c>
      <c r="R6136" s="640">
        <v>1.02</v>
      </c>
      <c r="S6136" s="640">
        <v>1.1000000000000001</v>
      </c>
      <c r="T6136" s="1373">
        <f t="shared" si="205"/>
        <v>2.12</v>
      </c>
      <c r="U6136" s="596"/>
      <c r="V6136" s="596" t="s">
        <v>6663</v>
      </c>
      <c r="W6136" s="671" t="s">
        <v>150</v>
      </c>
      <c r="X6136" s="671" t="s">
        <v>183</v>
      </c>
      <c r="Y6136" s="694">
        <v>41622</v>
      </c>
      <c r="Z6136" s="596">
        <v>100</v>
      </c>
      <c r="AA6136" s="694">
        <v>41988</v>
      </c>
      <c r="AB6136" s="596">
        <v>0</v>
      </c>
      <c r="AC6136" s="694">
        <v>41622</v>
      </c>
      <c r="AD6136" s="596" t="s">
        <v>48</v>
      </c>
      <c r="AE6136" s="596" t="s">
        <v>101</v>
      </c>
      <c r="AF6136" s="593"/>
      <c r="AG6136" s="1457"/>
      <c r="AH6136" s="595"/>
      <c r="AI6136" s="595"/>
      <c r="AJ6136" s="595"/>
    </row>
    <row r="6137" spans="1:36" ht="47.25" hidden="1" x14ac:dyDescent="0.2">
      <c r="A6137" s="593" t="s">
        <v>5144</v>
      </c>
      <c r="B6137" s="593" t="s">
        <v>118</v>
      </c>
      <c r="C6137" s="593" t="s">
        <v>332</v>
      </c>
      <c r="D6137" s="630">
        <v>41844</v>
      </c>
      <c r="E6137" s="1123" t="s">
        <v>7417</v>
      </c>
      <c r="F6137" s="630">
        <v>41844</v>
      </c>
      <c r="G6137" s="1123" t="s">
        <v>7418</v>
      </c>
      <c r="H6137" s="1176">
        <f>G6137-E6137</f>
        <v>2.7777777777777679E-3</v>
      </c>
      <c r="I6137" s="593">
        <v>5</v>
      </c>
      <c r="J6137" s="593" t="s">
        <v>183</v>
      </c>
      <c r="K6137" s="593" t="s">
        <v>183</v>
      </c>
      <c r="L6137" s="632" t="s">
        <v>126</v>
      </c>
      <c r="M6137" s="593" t="s">
        <v>1356</v>
      </c>
      <c r="N6137" s="593">
        <v>0.4</v>
      </c>
      <c r="O6137" s="593" t="s">
        <v>71</v>
      </c>
      <c r="P6137" s="639" t="s">
        <v>71</v>
      </c>
      <c r="Q6137" s="634" t="s">
        <v>794</v>
      </c>
      <c r="R6137" s="640">
        <v>1.1499999999999999</v>
      </c>
      <c r="S6137" s="640">
        <v>3.34</v>
      </c>
      <c r="T6137" s="1373">
        <f t="shared" si="205"/>
        <v>4.49</v>
      </c>
      <c r="U6137" s="596"/>
      <c r="V6137" s="671"/>
      <c r="W6137" s="671"/>
      <c r="X6137" s="671"/>
      <c r="Y6137" s="671"/>
      <c r="Z6137" s="671"/>
      <c r="AA6137" s="671"/>
      <c r="AB6137" s="671"/>
      <c r="AC6137" s="671"/>
      <c r="AD6137" s="596" t="s">
        <v>61</v>
      </c>
      <c r="AE6137" s="596"/>
      <c r="AF6137" s="593"/>
      <c r="AG6137" s="1457"/>
      <c r="AH6137" s="595" t="s">
        <v>388</v>
      </c>
      <c r="AI6137" s="595"/>
      <c r="AJ6137" s="595"/>
    </row>
    <row r="6138" spans="1:36" ht="78.75" hidden="1" x14ac:dyDescent="0.2">
      <c r="A6138" s="593" t="s">
        <v>5144</v>
      </c>
      <c r="B6138" s="593" t="s">
        <v>118</v>
      </c>
      <c r="C6138" s="593" t="s">
        <v>337</v>
      </c>
      <c r="D6138" s="630">
        <v>41844</v>
      </c>
      <c r="E6138" s="1123">
        <v>0.6875</v>
      </c>
      <c r="F6138" s="630">
        <v>41844</v>
      </c>
      <c r="G6138" s="1123">
        <v>0.6875</v>
      </c>
      <c r="H6138" s="1176">
        <f>G6138-E6138</f>
        <v>0</v>
      </c>
      <c r="I6138" s="593">
        <v>33</v>
      </c>
      <c r="J6138" s="593" t="s">
        <v>426</v>
      </c>
      <c r="K6138" s="593" t="s">
        <v>132</v>
      </c>
      <c r="L6138" s="618" t="s">
        <v>128</v>
      </c>
      <c r="M6138" s="593" t="s">
        <v>2437</v>
      </c>
      <c r="N6138" s="593" t="s">
        <v>103</v>
      </c>
      <c r="O6138" s="593" t="s">
        <v>66</v>
      </c>
      <c r="P6138" s="593" t="s">
        <v>2437</v>
      </c>
      <c r="Q6138" s="820" t="s">
        <v>7419</v>
      </c>
      <c r="R6138" s="1731">
        <v>0.27</v>
      </c>
      <c r="S6138" s="640">
        <v>0.14000000000000001</v>
      </c>
      <c r="T6138" s="1373">
        <f t="shared" si="205"/>
        <v>0.41000000000000003</v>
      </c>
      <c r="U6138" s="596"/>
      <c r="V6138" s="596" t="s">
        <v>6555</v>
      </c>
      <c r="W6138" s="596"/>
      <c r="X6138" s="596" t="s">
        <v>10013</v>
      </c>
      <c r="Y6138" s="694">
        <v>41011</v>
      </c>
      <c r="Z6138" s="596">
        <v>20</v>
      </c>
      <c r="AA6138" s="694">
        <v>41852</v>
      </c>
      <c r="AB6138" s="596">
        <v>0</v>
      </c>
      <c r="AC6138" s="694">
        <v>41561</v>
      </c>
      <c r="AD6138" s="596" t="s">
        <v>60</v>
      </c>
      <c r="AE6138" s="596"/>
      <c r="AF6138" s="593"/>
      <c r="AG6138" s="1457"/>
      <c r="AH6138" s="595"/>
      <c r="AI6138" s="595"/>
      <c r="AJ6138" s="595"/>
    </row>
    <row r="6139" spans="1:36" ht="78.75" hidden="1" x14ac:dyDescent="0.2">
      <c r="A6139" s="593" t="s">
        <v>5144</v>
      </c>
      <c r="B6139" s="593" t="s">
        <v>118</v>
      </c>
      <c r="C6139" s="593" t="s">
        <v>337</v>
      </c>
      <c r="D6139" s="630">
        <v>41844</v>
      </c>
      <c r="E6139" s="1123">
        <v>0.69166666666666676</v>
      </c>
      <c r="F6139" s="630">
        <v>41844</v>
      </c>
      <c r="G6139" s="1123">
        <v>0.69166666666666676</v>
      </c>
      <c r="H6139" s="1176">
        <f>G6139-E6139</f>
        <v>0</v>
      </c>
      <c r="I6139" s="593">
        <v>4</v>
      </c>
      <c r="J6139" s="593" t="s">
        <v>3684</v>
      </c>
      <c r="K6139" s="593" t="s">
        <v>132</v>
      </c>
      <c r="L6139" s="618" t="s">
        <v>128</v>
      </c>
      <c r="M6139" s="593" t="s">
        <v>7420</v>
      </c>
      <c r="N6139" s="593" t="s">
        <v>103</v>
      </c>
      <c r="O6139" s="593" t="s">
        <v>66</v>
      </c>
      <c r="P6139" s="593" t="s">
        <v>7420</v>
      </c>
      <c r="Q6139" s="820" t="s">
        <v>7421</v>
      </c>
      <c r="R6139" s="1731">
        <v>0.19</v>
      </c>
      <c r="S6139" s="640"/>
      <c r="T6139" s="1373">
        <f t="shared" si="205"/>
        <v>0.19</v>
      </c>
      <c r="U6139" s="596"/>
      <c r="V6139" s="596" t="s">
        <v>2577</v>
      </c>
      <c r="W6139" s="596"/>
      <c r="X6139" s="596" t="s">
        <v>10013</v>
      </c>
      <c r="Y6139" s="694">
        <v>41011</v>
      </c>
      <c r="Z6139" s="596">
        <v>20</v>
      </c>
      <c r="AA6139" s="694">
        <v>41852</v>
      </c>
      <c r="AB6139" s="596">
        <v>0</v>
      </c>
      <c r="AC6139" s="694">
        <v>41561</v>
      </c>
      <c r="AD6139" s="596" t="s">
        <v>60</v>
      </c>
      <c r="AE6139" s="596"/>
      <c r="AF6139" s="593"/>
      <c r="AG6139" s="1457"/>
      <c r="AH6139" s="595"/>
      <c r="AI6139" s="595"/>
      <c r="AJ6139" s="595"/>
    </row>
    <row r="6140" spans="1:36" ht="78.75" hidden="1" x14ac:dyDescent="0.2">
      <c r="A6140" s="593" t="s">
        <v>5144</v>
      </c>
      <c r="B6140" s="593" t="s">
        <v>118</v>
      </c>
      <c r="C6140" s="593" t="s">
        <v>337</v>
      </c>
      <c r="D6140" s="630">
        <v>41844</v>
      </c>
      <c r="E6140" s="1123">
        <v>0.68888888888888899</v>
      </c>
      <c r="F6140" s="630">
        <v>41844</v>
      </c>
      <c r="G6140" s="1123">
        <v>0.68888888888888899</v>
      </c>
      <c r="H6140" s="1176">
        <f>G6140-E6140</f>
        <v>0</v>
      </c>
      <c r="I6140" s="593">
        <v>9</v>
      </c>
      <c r="J6140" s="593" t="s">
        <v>426</v>
      </c>
      <c r="K6140" s="593" t="s">
        <v>132</v>
      </c>
      <c r="L6140" s="618" t="s">
        <v>128</v>
      </c>
      <c r="M6140" s="593" t="s">
        <v>7422</v>
      </c>
      <c r="N6140" s="593" t="s">
        <v>103</v>
      </c>
      <c r="O6140" s="593" t="s">
        <v>66</v>
      </c>
      <c r="P6140" s="593" t="s">
        <v>7422</v>
      </c>
      <c r="Q6140" s="820" t="s">
        <v>7423</v>
      </c>
      <c r="R6140" s="1731">
        <v>0.48</v>
      </c>
      <c r="S6140" s="640">
        <v>0.06</v>
      </c>
      <c r="T6140" s="1373">
        <f t="shared" si="205"/>
        <v>0.54</v>
      </c>
      <c r="U6140" s="596"/>
      <c r="V6140" s="596" t="s">
        <v>1071</v>
      </c>
      <c r="W6140" s="596"/>
      <c r="X6140" s="596" t="s">
        <v>1071</v>
      </c>
      <c r="Y6140" s="694">
        <v>39972</v>
      </c>
      <c r="Z6140" s="596">
        <v>0</v>
      </c>
      <c r="AA6140" s="694">
        <v>41883</v>
      </c>
      <c r="AB6140" s="596">
        <v>4</v>
      </c>
      <c r="AC6140" s="694">
        <v>41563</v>
      </c>
      <c r="AD6140" s="596" t="s">
        <v>62</v>
      </c>
      <c r="AE6140" s="596"/>
      <c r="AF6140" s="593"/>
      <c r="AG6140" s="1457"/>
      <c r="AH6140" s="595"/>
      <c r="AI6140" s="595"/>
      <c r="AJ6140" s="595"/>
    </row>
    <row r="6141" spans="1:36" ht="78.75" hidden="1" x14ac:dyDescent="0.2">
      <c r="A6141" s="593" t="s">
        <v>5144</v>
      </c>
      <c r="B6141" s="593" t="s">
        <v>118</v>
      </c>
      <c r="C6141" s="593" t="s">
        <v>337</v>
      </c>
      <c r="D6141" s="630">
        <v>41845</v>
      </c>
      <c r="E6141" s="1123">
        <v>0.47152777777777777</v>
      </c>
      <c r="F6141" s="630">
        <v>41845</v>
      </c>
      <c r="G6141" s="1123">
        <v>0.75555555555555554</v>
      </c>
      <c r="H6141" s="1176">
        <v>0.28402777777777777</v>
      </c>
      <c r="I6141" s="593">
        <v>8</v>
      </c>
      <c r="J6141" s="593" t="s">
        <v>183</v>
      </c>
      <c r="K6141" s="593" t="s">
        <v>183</v>
      </c>
      <c r="L6141" s="593" t="s">
        <v>128</v>
      </c>
      <c r="M6141" s="593" t="s">
        <v>7519</v>
      </c>
      <c r="N6141" s="593" t="s">
        <v>103</v>
      </c>
      <c r="O6141" s="593" t="s">
        <v>66</v>
      </c>
      <c r="P6141" s="593" t="s">
        <v>7519</v>
      </c>
      <c r="Q6141" s="820" t="s">
        <v>7520</v>
      </c>
      <c r="R6141" s="640">
        <v>0.33</v>
      </c>
      <c r="S6141" s="668">
        <v>25.27</v>
      </c>
      <c r="T6141" s="1362">
        <f t="shared" si="205"/>
        <v>25.599999999999998</v>
      </c>
      <c r="U6141" s="596" t="s">
        <v>75</v>
      </c>
      <c r="V6141" s="671"/>
      <c r="W6141" s="596" t="s">
        <v>1268</v>
      </c>
      <c r="X6141" s="671"/>
      <c r="Y6141" s="671"/>
      <c r="Z6141" s="671"/>
      <c r="AA6141" s="671"/>
      <c r="AB6141" s="671"/>
      <c r="AC6141" s="671"/>
      <c r="AD6141" s="596" t="s">
        <v>56</v>
      </c>
      <c r="AE6141" s="596" t="s">
        <v>101</v>
      </c>
      <c r="AF6141" s="678"/>
      <c r="AG6141" s="634"/>
      <c r="AH6141" s="595"/>
      <c r="AI6141" s="595"/>
      <c r="AJ6141" s="595"/>
    </row>
    <row r="6142" spans="1:36" ht="141" hidden="1" customHeight="1" x14ac:dyDescent="0.2">
      <c r="A6142" s="593" t="s">
        <v>5144</v>
      </c>
      <c r="B6142" s="593" t="s">
        <v>118</v>
      </c>
      <c r="C6142" s="593" t="s">
        <v>337</v>
      </c>
      <c r="D6142" s="630">
        <v>41845</v>
      </c>
      <c r="E6142" s="1123">
        <v>0.17708333333333334</v>
      </c>
      <c r="F6142" s="630">
        <v>41845</v>
      </c>
      <c r="G6142" s="1123">
        <v>0.20902777777777778</v>
      </c>
      <c r="H6142" s="1176">
        <v>3.1944444444444449E-2</v>
      </c>
      <c r="I6142" s="593">
        <v>1</v>
      </c>
      <c r="J6142" s="593" t="s">
        <v>183</v>
      </c>
      <c r="K6142" s="593" t="s">
        <v>183</v>
      </c>
      <c r="L6142" s="593" t="s">
        <v>126</v>
      </c>
      <c r="M6142" s="593" t="s">
        <v>7521</v>
      </c>
      <c r="N6142" s="593">
        <v>0.4</v>
      </c>
      <c r="O6142" s="593" t="s">
        <v>72</v>
      </c>
      <c r="P6142" s="593" t="s">
        <v>1136</v>
      </c>
      <c r="Q6142" s="820" t="s">
        <v>7522</v>
      </c>
      <c r="R6142" s="640">
        <v>0.46</v>
      </c>
      <c r="S6142" s="668">
        <v>0.8</v>
      </c>
      <c r="T6142" s="1362">
        <f t="shared" si="205"/>
        <v>1.26</v>
      </c>
      <c r="U6142" s="596"/>
      <c r="V6142" s="671"/>
      <c r="W6142" s="671"/>
      <c r="X6142" s="671"/>
      <c r="Y6142" s="671"/>
      <c r="Z6142" s="671"/>
      <c r="AA6142" s="671"/>
      <c r="AB6142" s="671"/>
      <c r="AC6142" s="671"/>
      <c r="AD6142" s="596" t="s">
        <v>61</v>
      </c>
      <c r="AE6142" s="671"/>
      <c r="AF6142" s="678"/>
      <c r="AG6142" s="634"/>
      <c r="AH6142" s="595" t="s">
        <v>388</v>
      </c>
      <c r="AI6142" s="595"/>
      <c r="AJ6142" s="595"/>
    </row>
    <row r="6143" spans="1:36" hidden="1" x14ac:dyDescent="0.2">
      <c r="A6143" s="593" t="s">
        <v>5144</v>
      </c>
      <c r="B6143" s="593" t="s">
        <v>118</v>
      </c>
      <c r="C6143" s="593" t="s">
        <v>337</v>
      </c>
      <c r="D6143" s="630">
        <v>41846</v>
      </c>
      <c r="E6143" s="678"/>
      <c r="F6143" s="678"/>
      <c r="G6143" s="678"/>
      <c r="H6143" s="1187"/>
      <c r="I6143" s="593"/>
      <c r="J6143" s="593"/>
      <c r="K6143" s="593"/>
      <c r="L6143" s="593"/>
      <c r="M6143" s="678"/>
      <c r="N6143" s="678"/>
      <c r="O6143" s="678"/>
      <c r="P6143" s="678"/>
      <c r="Q6143" s="820"/>
      <c r="R6143" s="678"/>
      <c r="S6143" s="678"/>
      <c r="T6143" s="1362"/>
      <c r="U6143" s="639"/>
      <c r="V6143" s="639"/>
      <c r="W6143" s="639"/>
      <c r="X6143" s="639"/>
      <c r="Y6143" s="639"/>
      <c r="Z6143" s="639"/>
      <c r="AA6143" s="639"/>
      <c r="AB6143" s="639"/>
      <c r="AC6143" s="639"/>
      <c r="AD6143" s="639"/>
      <c r="AE6143" s="639"/>
      <c r="AF6143" s="639"/>
      <c r="AG6143" s="593" t="s">
        <v>200</v>
      </c>
      <c r="AH6143" s="595"/>
      <c r="AI6143" s="595"/>
      <c r="AJ6143" s="595"/>
    </row>
    <row r="6144" spans="1:36" hidden="1" x14ac:dyDescent="0.2">
      <c r="A6144" s="593" t="s">
        <v>5144</v>
      </c>
      <c r="B6144" s="593" t="s">
        <v>118</v>
      </c>
      <c r="C6144" s="593" t="s">
        <v>337</v>
      </c>
      <c r="D6144" s="630">
        <v>41847</v>
      </c>
      <c r="E6144" s="678"/>
      <c r="F6144" s="678"/>
      <c r="G6144" s="678"/>
      <c r="H6144" s="1187"/>
      <c r="I6144" s="593"/>
      <c r="J6144" s="593"/>
      <c r="K6144" s="593"/>
      <c r="L6144" s="593"/>
      <c r="M6144" s="678"/>
      <c r="N6144" s="678"/>
      <c r="O6144" s="678"/>
      <c r="P6144" s="678"/>
      <c r="Q6144" s="820"/>
      <c r="R6144" s="678"/>
      <c r="S6144" s="678"/>
      <c r="T6144" s="1362"/>
      <c r="U6144" s="639"/>
      <c r="V6144" s="639"/>
      <c r="W6144" s="639"/>
      <c r="X6144" s="639"/>
      <c r="Y6144" s="639"/>
      <c r="Z6144" s="639"/>
      <c r="AA6144" s="639"/>
      <c r="AB6144" s="639"/>
      <c r="AC6144" s="639"/>
      <c r="AD6144" s="639"/>
      <c r="AE6144" s="639"/>
      <c r="AF6144" s="639"/>
      <c r="AG6144" s="593" t="s">
        <v>200</v>
      </c>
      <c r="AH6144" s="595"/>
      <c r="AI6144" s="595"/>
      <c r="AJ6144" s="595"/>
    </row>
    <row r="6145" spans="1:36" ht="310.5" hidden="1" customHeight="1" x14ac:dyDescent="0.2">
      <c r="A6145" s="593" t="s">
        <v>5144</v>
      </c>
      <c r="B6145" s="593" t="s">
        <v>118</v>
      </c>
      <c r="C6145" s="593" t="s">
        <v>337</v>
      </c>
      <c r="D6145" s="630">
        <v>41848</v>
      </c>
      <c r="E6145" s="1123">
        <v>0.79513888888888884</v>
      </c>
      <c r="F6145" s="630">
        <v>41848</v>
      </c>
      <c r="G6145" s="1551">
        <v>0.87013888888888891</v>
      </c>
      <c r="H6145" s="1176">
        <v>3.1944444444444449E-2</v>
      </c>
      <c r="I6145" s="593">
        <v>1</v>
      </c>
      <c r="J6145" s="596" t="s">
        <v>178</v>
      </c>
      <c r="K6145" s="596" t="s">
        <v>136</v>
      </c>
      <c r="L6145" s="596" t="s">
        <v>127</v>
      </c>
      <c r="M6145" s="596" t="s">
        <v>7549</v>
      </c>
      <c r="N6145" s="596" t="s">
        <v>103</v>
      </c>
      <c r="O6145" s="596" t="s">
        <v>66</v>
      </c>
      <c r="P6145" s="596" t="s">
        <v>7549</v>
      </c>
      <c r="Q6145" s="1277" t="s">
        <v>7550</v>
      </c>
      <c r="R6145" s="696"/>
      <c r="S6145" s="696"/>
      <c r="T6145" s="1365"/>
      <c r="U6145" s="596"/>
      <c r="V6145" s="596"/>
      <c r="W6145" s="596"/>
      <c r="X6145" s="596"/>
      <c r="Y6145" s="596"/>
      <c r="Z6145" s="596"/>
      <c r="AA6145" s="596"/>
      <c r="AB6145" s="596"/>
      <c r="AC6145" s="596"/>
      <c r="AD6145" s="596" t="s">
        <v>57</v>
      </c>
      <c r="AE6145" s="596"/>
      <c r="AF6145" s="593"/>
      <c r="AG6145" s="1457"/>
      <c r="AH6145" s="595"/>
      <c r="AI6145" s="595" t="s">
        <v>387</v>
      </c>
      <c r="AJ6145" s="595"/>
    </row>
    <row r="6146" spans="1:36" ht="63" hidden="1" x14ac:dyDescent="0.2">
      <c r="A6146" s="593" t="s">
        <v>5144</v>
      </c>
      <c r="B6146" s="593" t="s">
        <v>118</v>
      </c>
      <c r="C6146" s="593" t="s">
        <v>337</v>
      </c>
      <c r="D6146" s="630">
        <v>41849</v>
      </c>
      <c r="E6146" s="1129">
        <v>0.83333333333333337</v>
      </c>
      <c r="F6146" s="630">
        <v>41849</v>
      </c>
      <c r="G6146" s="1129">
        <v>0.97916666666666663</v>
      </c>
      <c r="H6146" s="1176">
        <f>G6146-E6146</f>
        <v>0.14583333333333326</v>
      </c>
      <c r="I6146" s="593">
        <v>5</v>
      </c>
      <c r="J6146" s="596" t="s">
        <v>426</v>
      </c>
      <c r="K6146" s="596" t="s">
        <v>1134</v>
      </c>
      <c r="L6146" s="596" t="s">
        <v>130</v>
      </c>
      <c r="M6146" s="596" t="s">
        <v>7551</v>
      </c>
      <c r="N6146" s="596" t="s">
        <v>103</v>
      </c>
      <c r="O6146" s="596" t="s">
        <v>66</v>
      </c>
      <c r="P6146" s="596" t="s">
        <v>7551</v>
      </c>
      <c r="Q6146" s="1277" t="s">
        <v>7552</v>
      </c>
      <c r="R6146" s="640">
        <v>0.34</v>
      </c>
      <c r="S6146" s="640">
        <v>4.0599999999999996</v>
      </c>
      <c r="T6146" s="1362">
        <f>R6146+S6146</f>
        <v>4.3999999999999995</v>
      </c>
      <c r="U6146" s="596" t="s">
        <v>75</v>
      </c>
      <c r="V6146" s="596">
        <v>1998</v>
      </c>
      <c r="W6146" s="596" t="s">
        <v>10007</v>
      </c>
      <c r="X6146" s="596" t="s">
        <v>10008</v>
      </c>
      <c r="Y6146" s="694">
        <v>40826</v>
      </c>
      <c r="Z6146" s="596">
        <v>50</v>
      </c>
      <c r="AA6146" s="694">
        <v>41922</v>
      </c>
      <c r="AB6146" s="596">
        <v>0</v>
      </c>
      <c r="AC6146" s="694">
        <v>41850</v>
      </c>
      <c r="AD6146" s="596" t="s">
        <v>60</v>
      </c>
      <c r="AE6146" s="596" t="s">
        <v>102</v>
      </c>
      <c r="AF6146" s="593"/>
      <c r="AG6146" s="1457"/>
      <c r="AH6146" s="595"/>
      <c r="AI6146" s="595"/>
      <c r="AJ6146" s="595"/>
    </row>
    <row r="6147" spans="1:36" ht="110.25" hidden="1" x14ac:dyDescent="0.2">
      <c r="A6147" s="593" t="s">
        <v>5144</v>
      </c>
      <c r="B6147" s="593" t="s">
        <v>118</v>
      </c>
      <c r="C6147" s="593" t="s">
        <v>337</v>
      </c>
      <c r="D6147" s="630">
        <v>41850</v>
      </c>
      <c r="E6147" s="1129">
        <v>0.44305555555555554</v>
      </c>
      <c r="F6147" s="630">
        <v>41850</v>
      </c>
      <c r="G6147" s="1129">
        <v>0.44305555555555554</v>
      </c>
      <c r="H6147" s="1176">
        <f>G6147-E6147</f>
        <v>0</v>
      </c>
      <c r="I6147" s="618">
        <v>10</v>
      </c>
      <c r="J6147" s="678" t="s">
        <v>183</v>
      </c>
      <c r="K6147" s="678" t="s">
        <v>183</v>
      </c>
      <c r="L6147" s="618" t="s">
        <v>130</v>
      </c>
      <c r="M6147" s="593" t="s">
        <v>7618</v>
      </c>
      <c r="N6147" s="593">
        <v>35</v>
      </c>
      <c r="O6147" s="593" t="s">
        <v>63</v>
      </c>
      <c r="P6147" s="593" t="s">
        <v>7618</v>
      </c>
      <c r="Q6147" s="820" t="s">
        <v>7619</v>
      </c>
      <c r="R6147" s="668">
        <v>2.0499999999999998</v>
      </c>
      <c r="S6147" s="668">
        <v>2.78</v>
      </c>
      <c r="T6147" s="1363">
        <f>R6147+S6147</f>
        <v>4.83</v>
      </c>
      <c r="U6147" s="596" t="s">
        <v>78</v>
      </c>
      <c r="V6147" s="696">
        <v>2005</v>
      </c>
      <c r="W6147" s="671" t="s">
        <v>10009</v>
      </c>
      <c r="X6147" s="640" t="s">
        <v>10010</v>
      </c>
      <c r="Y6147" s="694">
        <v>41980</v>
      </c>
      <c r="Z6147" s="628">
        <v>1</v>
      </c>
      <c r="AA6147" s="596" t="s">
        <v>10011</v>
      </c>
      <c r="AB6147" s="628">
        <v>0</v>
      </c>
      <c r="AC6147" s="596" t="s">
        <v>10012</v>
      </c>
      <c r="AD6147" s="596" t="s">
        <v>60</v>
      </c>
      <c r="AE6147" s="596"/>
      <c r="AF6147" s="639"/>
      <c r="AG6147" s="639"/>
      <c r="AH6147" s="595"/>
      <c r="AI6147" s="595"/>
      <c r="AJ6147" s="595"/>
    </row>
    <row r="6148" spans="1:36" hidden="1" x14ac:dyDescent="0.2">
      <c r="A6148" s="593" t="s">
        <v>5144</v>
      </c>
      <c r="B6148" s="593" t="s">
        <v>118</v>
      </c>
      <c r="C6148" s="593" t="s">
        <v>337</v>
      </c>
      <c r="D6148" s="630">
        <v>41851</v>
      </c>
      <c r="E6148" s="678" t="s">
        <v>183</v>
      </c>
      <c r="F6148" s="678" t="s">
        <v>183</v>
      </c>
      <c r="G6148" s="678" t="s">
        <v>183</v>
      </c>
      <c r="H6148" s="1187" t="s">
        <v>183</v>
      </c>
      <c r="I6148" s="593" t="s">
        <v>183</v>
      </c>
      <c r="J6148" s="593" t="s">
        <v>183</v>
      </c>
      <c r="K6148" s="593" t="s">
        <v>183</v>
      </c>
      <c r="L6148" s="593" t="s">
        <v>183</v>
      </c>
      <c r="M6148" s="678" t="s">
        <v>183</v>
      </c>
      <c r="N6148" s="678" t="s">
        <v>183</v>
      </c>
      <c r="O6148" s="678" t="s">
        <v>183</v>
      </c>
      <c r="P6148" s="678" t="s">
        <v>183</v>
      </c>
      <c r="Q6148" s="820" t="s">
        <v>183</v>
      </c>
      <c r="R6148" s="678"/>
      <c r="S6148" s="678"/>
      <c r="T6148" s="1362"/>
      <c r="U6148" s="639" t="s">
        <v>183</v>
      </c>
      <c r="V6148" s="639" t="s">
        <v>183</v>
      </c>
      <c r="W6148" s="639" t="s">
        <v>183</v>
      </c>
      <c r="X6148" s="639" t="s">
        <v>183</v>
      </c>
      <c r="Y6148" s="639" t="s">
        <v>183</v>
      </c>
      <c r="Z6148" s="639" t="s">
        <v>183</v>
      </c>
      <c r="AA6148" s="639" t="s">
        <v>183</v>
      </c>
      <c r="AB6148" s="639" t="s">
        <v>183</v>
      </c>
      <c r="AC6148" s="639" t="s">
        <v>183</v>
      </c>
      <c r="AD6148" s="639" t="s">
        <v>183</v>
      </c>
      <c r="AE6148" s="639" t="s">
        <v>183</v>
      </c>
      <c r="AF6148" s="639" t="s">
        <v>183</v>
      </c>
      <c r="AG6148" s="593" t="s">
        <v>200</v>
      </c>
      <c r="AH6148" s="595"/>
      <c r="AI6148" s="595"/>
      <c r="AJ6148" s="595"/>
    </row>
    <row r="6149" spans="1:36" ht="47.25" hidden="1" x14ac:dyDescent="0.2">
      <c r="A6149" s="593" t="s">
        <v>7617</v>
      </c>
      <c r="B6149" s="593" t="s">
        <v>118</v>
      </c>
      <c r="C6149" s="593" t="s">
        <v>337</v>
      </c>
      <c r="D6149" s="630">
        <v>41852</v>
      </c>
      <c r="E6149" s="1129">
        <v>0.40972222222222227</v>
      </c>
      <c r="F6149" s="630">
        <v>41852</v>
      </c>
      <c r="G6149" s="1129">
        <v>0.61805555555555558</v>
      </c>
      <c r="H6149" s="1176">
        <f>G6149-E6149</f>
        <v>0.20833333333333331</v>
      </c>
      <c r="I6149" s="593">
        <v>1</v>
      </c>
      <c r="J6149" s="593" t="s">
        <v>183</v>
      </c>
      <c r="K6149" s="593" t="s">
        <v>183</v>
      </c>
      <c r="L6149" s="618" t="s">
        <v>130</v>
      </c>
      <c r="M6149" s="593" t="s">
        <v>7620</v>
      </c>
      <c r="N6149" s="593">
        <v>0.4</v>
      </c>
      <c r="O6149" s="593" t="s">
        <v>72</v>
      </c>
      <c r="P6149" s="593" t="s">
        <v>875</v>
      </c>
      <c r="Q6149" s="820" t="s">
        <v>7621</v>
      </c>
      <c r="R6149" s="640">
        <v>0.13</v>
      </c>
      <c r="S6149" s="640">
        <v>4.63</v>
      </c>
      <c r="T6149" s="1362">
        <f>R6149+S6149</f>
        <v>4.76</v>
      </c>
      <c r="U6149" s="596" t="s">
        <v>183</v>
      </c>
      <c r="V6149" s="596" t="s">
        <v>183</v>
      </c>
      <c r="W6149" s="596" t="s">
        <v>183</v>
      </c>
      <c r="X6149" s="596" t="s">
        <v>183</v>
      </c>
      <c r="Y6149" s="596" t="s">
        <v>183</v>
      </c>
      <c r="Z6149" s="596" t="s">
        <v>183</v>
      </c>
      <c r="AA6149" s="596" t="s">
        <v>183</v>
      </c>
      <c r="AB6149" s="596" t="s">
        <v>183</v>
      </c>
      <c r="AC6149" s="596" t="s">
        <v>183</v>
      </c>
      <c r="AD6149" s="596" t="s">
        <v>60</v>
      </c>
      <c r="AE6149" s="639" t="s">
        <v>183</v>
      </c>
      <c r="AF6149" s="639" t="s">
        <v>183</v>
      </c>
      <c r="AG6149" s="1457"/>
      <c r="AH6149" s="595"/>
      <c r="AI6149" s="595"/>
      <c r="AJ6149" s="595"/>
    </row>
    <row r="6150" spans="1:36" ht="63" hidden="1" x14ac:dyDescent="0.2">
      <c r="A6150" s="593" t="s">
        <v>7617</v>
      </c>
      <c r="B6150" s="593" t="s">
        <v>118</v>
      </c>
      <c r="C6150" s="593" t="s">
        <v>337</v>
      </c>
      <c r="D6150" s="630">
        <v>41853</v>
      </c>
      <c r="E6150" s="1129">
        <v>0.73611111111111116</v>
      </c>
      <c r="F6150" s="630">
        <v>41853</v>
      </c>
      <c r="G6150" s="1129">
        <v>0.79513888888888884</v>
      </c>
      <c r="H6150" s="1176">
        <f>G6150-E6150</f>
        <v>5.9027777777777679E-2</v>
      </c>
      <c r="I6150" s="593">
        <v>3</v>
      </c>
      <c r="J6150" s="593" t="s">
        <v>183</v>
      </c>
      <c r="K6150" s="593" t="s">
        <v>183</v>
      </c>
      <c r="L6150" s="593" t="s">
        <v>126</v>
      </c>
      <c r="M6150" s="593" t="s">
        <v>7622</v>
      </c>
      <c r="N6150" s="593">
        <v>0.4</v>
      </c>
      <c r="O6150" s="593" t="s">
        <v>72</v>
      </c>
      <c r="P6150" s="593" t="s">
        <v>7623</v>
      </c>
      <c r="Q6150" s="820" t="s">
        <v>7624</v>
      </c>
      <c r="R6150" s="640">
        <v>0.4</v>
      </c>
      <c r="S6150" s="640">
        <v>1.02</v>
      </c>
      <c r="T6150" s="1362">
        <f>R6150+S6150</f>
        <v>1.42</v>
      </c>
      <c r="U6150" s="596" t="s">
        <v>183</v>
      </c>
      <c r="V6150" s="596" t="s">
        <v>183</v>
      </c>
      <c r="W6150" s="596" t="s">
        <v>183</v>
      </c>
      <c r="X6150" s="596" t="s">
        <v>183</v>
      </c>
      <c r="Y6150" s="596" t="s">
        <v>183</v>
      </c>
      <c r="Z6150" s="596" t="s">
        <v>183</v>
      </c>
      <c r="AA6150" s="596" t="s">
        <v>183</v>
      </c>
      <c r="AB6150" s="596" t="s">
        <v>183</v>
      </c>
      <c r="AC6150" s="596" t="s">
        <v>183</v>
      </c>
      <c r="AD6150" s="596" t="s">
        <v>61</v>
      </c>
      <c r="AE6150" s="639" t="s">
        <v>183</v>
      </c>
      <c r="AF6150" s="639" t="s">
        <v>183</v>
      </c>
      <c r="AG6150" s="1457"/>
      <c r="AH6150" s="595" t="s">
        <v>388</v>
      </c>
      <c r="AI6150" s="595"/>
      <c r="AJ6150" s="595"/>
    </row>
    <row r="6151" spans="1:36" ht="31.5" hidden="1" x14ac:dyDescent="0.2">
      <c r="A6151" s="593" t="s">
        <v>7617</v>
      </c>
      <c r="B6151" s="593" t="s">
        <v>118</v>
      </c>
      <c r="C6151" s="593" t="s">
        <v>337</v>
      </c>
      <c r="D6151" s="630">
        <v>41853</v>
      </c>
      <c r="E6151" s="1129">
        <v>0.69861111111111107</v>
      </c>
      <c r="F6151" s="630">
        <v>41853</v>
      </c>
      <c r="G6151" s="1129">
        <v>0.79236111111111107</v>
      </c>
      <c r="H6151" s="1176">
        <f>G6151-E6151</f>
        <v>9.375E-2</v>
      </c>
      <c r="I6151" s="593">
        <v>1</v>
      </c>
      <c r="J6151" s="593" t="s">
        <v>183</v>
      </c>
      <c r="K6151" s="593" t="s">
        <v>183</v>
      </c>
      <c r="L6151" s="593" t="s">
        <v>126</v>
      </c>
      <c r="M6151" s="593" t="s">
        <v>7625</v>
      </c>
      <c r="N6151" s="593">
        <v>0.4</v>
      </c>
      <c r="O6151" s="593" t="s">
        <v>72</v>
      </c>
      <c r="P6151" s="593" t="s">
        <v>7626</v>
      </c>
      <c r="Q6151" s="820" t="s">
        <v>7627</v>
      </c>
      <c r="R6151" s="640"/>
      <c r="S6151" s="640">
        <v>0.21</v>
      </c>
      <c r="T6151" s="1362">
        <f>R6151+S6151</f>
        <v>0.21</v>
      </c>
      <c r="U6151" s="596" t="s">
        <v>183</v>
      </c>
      <c r="V6151" s="596" t="s">
        <v>183</v>
      </c>
      <c r="W6151" s="596" t="s">
        <v>183</v>
      </c>
      <c r="X6151" s="596" t="s">
        <v>183</v>
      </c>
      <c r="Y6151" s="596" t="s">
        <v>183</v>
      </c>
      <c r="Z6151" s="596" t="s">
        <v>183</v>
      </c>
      <c r="AA6151" s="596" t="s">
        <v>183</v>
      </c>
      <c r="AB6151" s="596" t="s">
        <v>183</v>
      </c>
      <c r="AC6151" s="596" t="s">
        <v>183</v>
      </c>
      <c r="AD6151" s="595" t="s">
        <v>61</v>
      </c>
      <c r="AE6151" s="639" t="s">
        <v>183</v>
      </c>
      <c r="AF6151" s="639" t="s">
        <v>183</v>
      </c>
      <c r="AG6151" s="1457"/>
      <c r="AH6151" s="595" t="s">
        <v>388</v>
      </c>
      <c r="AI6151" s="595"/>
      <c r="AJ6151" s="595"/>
    </row>
    <row r="6152" spans="1:36" hidden="1" x14ac:dyDescent="0.2">
      <c r="A6152" s="593" t="s">
        <v>7617</v>
      </c>
      <c r="B6152" s="593" t="s">
        <v>118</v>
      </c>
      <c r="C6152" s="593" t="s">
        <v>337</v>
      </c>
      <c r="D6152" s="630">
        <v>41854</v>
      </c>
      <c r="E6152" s="678" t="s">
        <v>183</v>
      </c>
      <c r="F6152" s="678" t="s">
        <v>183</v>
      </c>
      <c r="G6152" s="678" t="s">
        <v>183</v>
      </c>
      <c r="H6152" s="1187" t="s">
        <v>183</v>
      </c>
      <c r="I6152" s="593" t="s">
        <v>183</v>
      </c>
      <c r="J6152" s="593" t="s">
        <v>183</v>
      </c>
      <c r="K6152" s="593" t="s">
        <v>183</v>
      </c>
      <c r="L6152" s="593" t="s">
        <v>183</v>
      </c>
      <c r="M6152" s="678" t="s">
        <v>183</v>
      </c>
      <c r="N6152" s="678" t="s">
        <v>183</v>
      </c>
      <c r="O6152" s="678" t="s">
        <v>183</v>
      </c>
      <c r="P6152" s="678" t="s">
        <v>183</v>
      </c>
      <c r="Q6152" s="820" t="s">
        <v>183</v>
      </c>
      <c r="R6152" s="678"/>
      <c r="S6152" s="678"/>
      <c r="T6152" s="1362"/>
      <c r="U6152" s="596" t="s">
        <v>183</v>
      </c>
      <c r="V6152" s="596" t="s">
        <v>183</v>
      </c>
      <c r="W6152" s="596" t="s">
        <v>183</v>
      </c>
      <c r="X6152" s="596" t="s">
        <v>183</v>
      </c>
      <c r="Y6152" s="596" t="s">
        <v>183</v>
      </c>
      <c r="Z6152" s="596" t="s">
        <v>183</v>
      </c>
      <c r="AA6152" s="596" t="s">
        <v>183</v>
      </c>
      <c r="AB6152" s="596" t="s">
        <v>183</v>
      </c>
      <c r="AC6152" s="596" t="s">
        <v>183</v>
      </c>
      <c r="AD6152" s="596" t="s">
        <v>183</v>
      </c>
      <c r="AE6152" s="639" t="s">
        <v>183</v>
      </c>
      <c r="AF6152" s="639" t="s">
        <v>183</v>
      </c>
      <c r="AG6152" s="593" t="s">
        <v>200</v>
      </c>
      <c r="AH6152" s="595"/>
      <c r="AI6152" s="595"/>
      <c r="AJ6152" s="595"/>
    </row>
    <row r="6153" spans="1:36" ht="47.25" hidden="1" x14ac:dyDescent="0.2">
      <c r="A6153" s="593" t="s">
        <v>7617</v>
      </c>
      <c r="B6153" s="593" t="s">
        <v>118</v>
      </c>
      <c r="C6153" s="593" t="s">
        <v>337</v>
      </c>
      <c r="D6153" s="630">
        <v>41855</v>
      </c>
      <c r="E6153" s="1129">
        <v>0.40972222222222227</v>
      </c>
      <c r="F6153" s="630">
        <v>41855</v>
      </c>
      <c r="G6153" s="1129">
        <v>0.80555555555555547</v>
      </c>
      <c r="H6153" s="1176">
        <f>G6153-E6153</f>
        <v>0.3958333333333332</v>
      </c>
      <c r="I6153" s="639">
        <v>1</v>
      </c>
      <c r="J6153" s="678" t="s">
        <v>183</v>
      </c>
      <c r="K6153" s="678" t="s">
        <v>183</v>
      </c>
      <c r="L6153" s="593" t="s">
        <v>126</v>
      </c>
      <c r="M6153" s="593" t="s">
        <v>7845</v>
      </c>
      <c r="N6153" s="593">
        <v>0.4</v>
      </c>
      <c r="O6153" s="593" t="s">
        <v>72</v>
      </c>
      <c r="P6153" s="593" t="s">
        <v>7846</v>
      </c>
      <c r="Q6153" s="820" t="s">
        <v>7855</v>
      </c>
      <c r="R6153" s="668"/>
      <c r="S6153" s="668">
        <v>0.3</v>
      </c>
      <c r="T6153" s="1363">
        <v>0.3</v>
      </c>
      <c r="U6153" s="596" t="s">
        <v>86</v>
      </c>
      <c r="V6153" s="671" t="s">
        <v>183</v>
      </c>
      <c r="W6153" s="671" t="s">
        <v>183</v>
      </c>
      <c r="X6153" s="671" t="s">
        <v>183</v>
      </c>
      <c r="Y6153" s="671" t="s">
        <v>183</v>
      </c>
      <c r="Z6153" s="671" t="s">
        <v>183</v>
      </c>
      <c r="AA6153" s="671" t="s">
        <v>183</v>
      </c>
      <c r="AB6153" s="671" t="s">
        <v>183</v>
      </c>
      <c r="AC6153" s="671" t="s">
        <v>183</v>
      </c>
      <c r="AD6153" s="596" t="s">
        <v>61</v>
      </c>
      <c r="AE6153" s="678" t="s">
        <v>183</v>
      </c>
      <c r="AF6153" s="678" t="s">
        <v>183</v>
      </c>
      <c r="AG6153" s="1457"/>
      <c r="AH6153" s="595" t="s">
        <v>388</v>
      </c>
      <c r="AI6153" s="595"/>
      <c r="AJ6153" s="595"/>
    </row>
    <row r="6154" spans="1:36" ht="63" hidden="1" x14ac:dyDescent="0.2">
      <c r="A6154" s="593" t="s">
        <v>7617</v>
      </c>
      <c r="B6154" s="593" t="s">
        <v>118</v>
      </c>
      <c r="C6154" s="593" t="s">
        <v>2250</v>
      </c>
      <c r="D6154" s="630">
        <v>41856</v>
      </c>
      <c r="E6154" s="1129">
        <v>0.7631944444444444</v>
      </c>
      <c r="F6154" s="630">
        <v>41856</v>
      </c>
      <c r="G6154" s="1129">
        <v>0.7631944444444444</v>
      </c>
      <c r="H6154" s="1176">
        <f>G6154-E6154</f>
        <v>0</v>
      </c>
      <c r="I6154" s="618">
        <v>9</v>
      </c>
      <c r="J6154" s="639" t="s">
        <v>7847</v>
      </c>
      <c r="K6154" s="593" t="s">
        <v>132</v>
      </c>
      <c r="L6154" s="618" t="s">
        <v>128</v>
      </c>
      <c r="M6154" s="593" t="s">
        <v>7848</v>
      </c>
      <c r="N6154" s="618">
        <v>110</v>
      </c>
      <c r="O6154" s="593" t="s">
        <v>66</v>
      </c>
      <c r="P6154" s="593" t="s">
        <v>7848</v>
      </c>
      <c r="Q6154" s="820" t="s">
        <v>7849</v>
      </c>
      <c r="R6154" s="668">
        <v>0.51</v>
      </c>
      <c r="S6154" s="668">
        <v>0.28999999999999998</v>
      </c>
      <c r="T6154" s="1363">
        <v>0.8</v>
      </c>
      <c r="U6154" s="596"/>
      <c r="V6154" s="596" t="s">
        <v>6564</v>
      </c>
      <c r="W6154" s="596" t="s">
        <v>1268</v>
      </c>
      <c r="X6154" s="671" t="s">
        <v>183</v>
      </c>
      <c r="Y6154" s="596" t="s">
        <v>10004</v>
      </c>
      <c r="Z6154" s="628">
        <v>1</v>
      </c>
      <c r="AA6154" s="596" t="s">
        <v>10005</v>
      </c>
      <c r="AB6154" s="671" t="s">
        <v>183</v>
      </c>
      <c r="AC6154" s="596" t="s">
        <v>10006</v>
      </c>
      <c r="AD6154" s="596" t="s">
        <v>48</v>
      </c>
      <c r="AE6154" s="639"/>
      <c r="AF6154" s="639"/>
      <c r="AG6154" s="1457"/>
      <c r="AH6154" s="595"/>
      <c r="AI6154" s="595"/>
      <c r="AJ6154" s="595"/>
    </row>
    <row r="6155" spans="1:36" ht="31.5" hidden="1" x14ac:dyDescent="0.2">
      <c r="A6155" s="593" t="s">
        <v>7617</v>
      </c>
      <c r="B6155" s="593" t="s">
        <v>118</v>
      </c>
      <c r="C6155" s="593" t="s">
        <v>337</v>
      </c>
      <c r="D6155" s="630">
        <v>41857</v>
      </c>
      <c r="E6155" s="635">
        <v>6.6666666666666666E-2</v>
      </c>
      <c r="F6155" s="630">
        <v>41857</v>
      </c>
      <c r="G6155" s="635">
        <v>0.125</v>
      </c>
      <c r="H6155" s="773">
        <f>G6155-E6155</f>
        <v>5.8333333333333334E-2</v>
      </c>
      <c r="I6155" s="593">
        <v>1</v>
      </c>
      <c r="J6155" s="678" t="s">
        <v>183</v>
      </c>
      <c r="K6155" s="678" t="s">
        <v>183</v>
      </c>
      <c r="L6155" s="593" t="s">
        <v>126</v>
      </c>
      <c r="M6155" s="593" t="s">
        <v>7850</v>
      </c>
      <c r="N6155" s="593">
        <v>0.4</v>
      </c>
      <c r="O6155" s="593" t="s">
        <v>72</v>
      </c>
      <c r="P6155" s="593" t="s">
        <v>7851</v>
      </c>
      <c r="Q6155" s="1277" t="s">
        <v>7852</v>
      </c>
      <c r="R6155" s="640">
        <v>0.04</v>
      </c>
      <c r="S6155" s="640">
        <v>0.2</v>
      </c>
      <c r="T6155" s="1362">
        <v>0.24</v>
      </c>
      <c r="U6155" s="596" t="s">
        <v>86</v>
      </c>
      <c r="V6155" s="671" t="s">
        <v>183</v>
      </c>
      <c r="W6155" s="671" t="s">
        <v>183</v>
      </c>
      <c r="X6155" s="671" t="s">
        <v>183</v>
      </c>
      <c r="Y6155" s="671" t="s">
        <v>183</v>
      </c>
      <c r="Z6155" s="671" t="s">
        <v>183</v>
      </c>
      <c r="AA6155" s="671" t="s">
        <v>183</v>
      </c>
      <c r="AB6155" s="671" t="s">
        <v>183</v>
      </c>
      <c r="AC6155" s="671" t="s">
        <v>183</v>
      </c>
      <c r="AD6155" s="596" t="s">
        <v>61</v>
      </c>
      <c r="AE6155" s="678" t="s">
        <v>183</v>
      </c>
      <c r="AF6155" s="678" t="s">
        <v>183</v>
      </c>
      <c r="AG6155" s="1457"/>
      <c r="AH6155" s="595" t="s">
        <v>388</v>
      </c>
      <c r="AI6155" s="595"/>
      <c r="AJ6155" s="595"/>
    </row>
    <row r="6156" spans="1:36" ht="47.25" hidden="1" x14ac:dyDescent="0.2">
      <c r="A6156" s="593" t="s">
        <v>7617</v>
      </c>
      <c r="B6156" s="593" t="s">
        <v>118</v>
      </c>
      <c r="C6156" s="593" t="s">
        <v>2250</v>
      </c>
      <c r="D6156" s="630">
        <v>41858</v>
      </c>
      <c r="E6156" s="1123">
        <v>0.69861111111111107</v>
      </c>
      <c r="F6156" s="630">
        <v>41858</v>
      </c>
      <c r="G6156" s="1123">
        <v>0.71666666666666667</v>
      </c>
      <c r="H6156" s="1176">
        <f>G6156-E6156</f>
        <v>1.8055555555555602E-2</v>
      </c>
      <c r="I6156" s="593">
        <v>14</v>
      </c>
      <c r="J6156" s="678" t="s">
        <v>183</v>
      </c>
      <c r="K6156" s="678" t="s">
        <v>183</v>
      </c>
      <c r="L6156" s="618" t="s">
        <v>125</v>
      </c>
      <c r="M6156" s="593" t="s">
        <v>7853</v>
      </c>
      <c r="N6156" s="618">
        <v>110</v>
      </c>
      <c r="O6156" s="593" t="s">
        <v>63</v>
      </c>
      <c r="P6156" s="593" t="s">
        <v>7853</v>
      </c>
      <c r="Q6156" s="820" t="s">
        <v>7854</v>
      </c>
      <c r="R6156" s="668">
        <v>3.74</v>
      </c>
      <c r="S6156" s="668">
        <v>1.61</v>
      </c>
      <c r="T6156" s="1362">
        <v>5.35</v>
      </c>
      <c r="U6156" s="596"/>
      <c r="V6156" s="671"/>
      <c r="W6156" s="671"/>
      <c r="X6156" s="671"/>
      <c r="Y6156" s="671"/>
      <c r="Z6156" s="671"/>
      <c r="AA6156" s="671"/>
      <c r="AB6156" s="671"/>
      <c r="AC6156" s="671"/>
      <c r="AD6156" s="596" t="s">
        <v>55</v>
      </c>
      <c r="AE6156" s="593"/>
      <c r="AF6156" s="593"/>
      <c r="AG6156" s="1457"/>
      <c r="AH6156" s="595"/>
      <c r="AI6156" s="595"/>
      <c r="AJ6156" s="595"/>
    </row>
    <row r="6157" spans="1:36" hidden="1" x14ac:dyDescent="0.2">
      <c r="A6157" s="593" t="s">
        <v>7617</v>
      </c>
      <c r="B6157" s="593" t="s">
        <v>118</v>
      </c>
      <c r="C6157" s="593" t="s">
        <v>337</v>
      </c>
      <c r="D6157" s="630">
        <v>41859</v>
      </c>
      <c r="E6157" s="678" t="s">
        <v>183</v>
      </c>
      <c r="F6157" s="678" t="s">
        <v>183</v>
      </c>
      <c r="G6157" s="678" t="s">
        <v>183</v>
      </c>
      <c r="H6157" s="1187" t="s">
        <v>183</v>
      </c>
      <c r="I6157" s="593" t="s">
        <v>183</v>
      </c>
      <c r="J6157" s="593" t="s">
        <v>183</v>
      </c>
      <c r="K6157" s="593" t="s">
        <v>183</v>
      </c>
      <c r="L6157" s="593" t="s">
        <v>183</v>
      </c>
      <c r="M6157" s="678" t="s">
        <v>183</v>
      </c>
      <c r="N6157" s="678" t="s">
        <v>183</v>
      </c>
      <c r="O6157" s="678" t="s">
        <v>183</v>
      </c>
      <c r="P6157" s="678" t="s">
        <v>183</v>
      </c>
      <c r="Q6157" s="820" t="s">
        <v>183</v>
      </c>
      <c r="R6157" s="678"/>
      <c r="S6157" s="678"/>
      <c r="T6157" s="1362"/>
      <c r="U6157" s="639" t="s">
        <v>183</v>
      </c>
      <c r="V6157" s="639" t="s">
        <v>183</v>
      </c>
      <c r="W6157" s="639" t="s">
        <v>183</v>
      </c>
      <c r="X6157" s="639" t="s">
        <v>183</v>
      </c>
      <c r="Y6157" s="639" t="s">
        <v>183</v>
      </c>
      <c r="Z6157" s="639" t="s">
        <v>183</v>
      </c>
      <c r="AA6157" s="639" t="s">
        <v>183</v>
      </c>
      <c r="AB6157" s="639" t="s">
        <v>183</v>
      </c>
      <c r="AC6157" s="639" t="s">
        <v>183</v>
      </c>
      <c r="AD6157" s="639" t="s">
        <v>183</v>
      </c>
      <c r="AE6157" s="639" t="s">
        <v>183</v>
      </c>
      <c r="AF6157" s="639" t="s">
        <v>183</v>
      </c>
      <c r="AG6157" s="593" t="s">
        <v>200</v>
      </c>
      <c r="AH6157" s="595"/>
      <c r="AI6157" s="595"/>
      <c r="AJ6157" s="595"/>
    </row>
    <row r="6158" spans="1:36" hidden="1" x14ac:dyDescent="0.2">
      <c r="A6158" s="593" t="s">
        <v>7617</v>
      </c>
      <c r="B6158" s="593" t="s">
        <v>118</v>
      </c>
      <c r="C6158" s="593" t="s">
        <v>337</v>
      </c>
      <c r="D6158" s="630">
        <v>41860</v>
      </c>
      <c r="E6158" s="678" t="s">
        <v>183</v>
      </c>
      <c r="F6158" s="678" t="s">
        <v>183</v>
      </c>
      <c r="G6158" s="678" t="s">
        <v>183</v>
      </c>
      <c r="H6158" s="1187" t="s">
        <v>183</v>
      </c>
      <c r="I6158" s="593" t="s">
        <v>183</v>
      </c>
      <c r="J6158" s="593" t="s">
        <v>183</v>
      </c>
      <c r="K6158" s="593" t="s">
        <v>183</v>
      </c>
      <c r="L6158" s="593" t="s">
        <v>183</v>
      </c>
      <c r="M6158" s="678" t="s">
        <v>183</v>
      </c>
      <c r="N6158" s="678" t="s">
        <v>183</v>
      </c>
      <c r="O6158" s="678" t="s">
        <v>183</v>
      </c>
      <c r="P6158" s="678" t="s">
        <v>183</v>
      </c>
      <c r="Q6158" s="820" t="s">
        <v>183</v>
      </c>
      <c r="R6158" s="678"/>
      <c r="S6158" s="678"/>
      <c r="T6158" s="1362"/>
      <c r="U6158" s="639" t="s">
        <v>183</v>
      </c>
      <c r="V6158" s="639" t="s">
        <v>183</v>
      </c>
      <c r="W6158" s="639" t="s">
        <v>183</v>
      </c>
      <c r="X6158" s="639" t="s">
        <v>183</v>
      </c>
      <c r="Y6158" s="639" t="s">
        <v>183</v>
      </c>
      <c r="Z6158" s="639" t="s">
        <v>183</v>
      </c>
      <c r="AA6158" s="639" t="s">
        <v>183</v>
      </c>
      <c r="AB6158" s="639" t="s">
        <v>183</v>
      </c>
      <c r="AC6158" s="639" t="s">
        <v>183</v>
      </c>
      <c r="AD6158" s="639" t="s">
        <v>183</v>
      </c>
      <c r="AE6158" s="639" t="s">
        <v>183</v>
      </c>
      <c r="AF6158" s="639" t="s">
        <v>183</v>
      </c>
      <c r="AG6158" s="593" t="s">
        <v>200</v>
      </c>
      <c r="AH6158" s="595"/>
      <c r="AI6158" s="595"/>
      <c r="AJ6158" s="595"/>
    </row>
    <row r="6159" spans="1:36" ht="63" hidden="1" x14ac:dyDescent="0.2">
      <c r="A6159" s="593" t="s">
        <v>7617</v>
      </c>
      <c r="B6159" s="593" t="s">
        <v>118</v>
      </c>
      <c r="C6159" s="593" t="s">
        <v>337</v>
      </c>
      <c r="D6159" s="630">
        <v>41861</v>
      </c>
      <c r="E6159" s="1123">
        <v>0.2298611111111111</v>
      </c>
      <c r="F6159" s="630">
        <v>41861</v>
      </c>
      <c r="G6159" s="1123">
        <v>0.2298611111111111</v>
      </c>
      <c r="H6159" s="1176">
        <v>0</v>
      </c>
      <c r="I6159" s="593">
        <v>114</v>
      </c>
      <c r="J6159" s="639" t="s">
        <v>426</v>
      </c>
      <c r="K6159" s="639" t="s">
        <v>132</v>
      </c>
      <c r="L6159" s="618" t="s">
        <v>128</v>
      </c>
      <c r="M6159" s="593" t="s">
        <v>5690</v>
      </c>
      <c r="N6159" s="618">
        <v>35</v>
      </c>
      <c r="O6159" s="593" t="s">
        <v>66</v>
      </c>
      <c r="P6159" s="593" t="s">
        <v>5690</v>
      </c>
      <c r="Q6159" s="820" t="s">
        <v>8002</v>
      </c>
      <c r="R6159" s="640">
        <v>4.4000000000000004</v>
      </c>
      <c r="S6159" s="668">
        <v>18.329999999999998</v>
      </c>
      <c r="T6159" s="1362">
        <v>22.73</v>
      </c>
      <c r="U6159" s="596" t="s">
        <v>84</v>
      </c>
      <c r="V6159" s="596" t="s">
        <v>1071</v>
      </c>
      <c r="W6159" s="596" t="s">
        <v>6406</v>
      </c>
      <c r="X6159" s="596" t="s">
        <v>1071</v>
      </c>
      <c r="Y6159" s="694">
        <v>39295</v>
      </c>
      <c r="Z6159" s="628">
        <v>1</v>
      </c>
      <c r="AA6159" s="694">
        <v>41821</v>
      </c>
      <c r="AB6159" s="596">
        <v>0</v>
      </c>
      <c r="AC6159" s="694">
        <v>41559</v>
      </c>
      <c r="AD6159" s="596" t="s">
        <v>48</v>
      </c>
      <c r="AE6159" s="678"/>
      <c r="AF6159" s="678"/>
      <c r="AG6159" s="634"/>
      <c r="AH6159" s="595"/>
      <c r="AI6159" s="595"/>
      <c r="AJ6159" s="595"/>
    </row>
    <row r="6160" spans="1:36" ht="110.25" hidden="1" x14ac:dyDescent="0.2">
      <c r="A6160" s="593" t="s">
        <v>7617</v>
      </c>
      <c r="B6160" s="593" t="s">
        <v>118</v>
      </c>
      <c r="C6160" s="593" t="s">
        <v>337</v>
      </c>
      <c r="D6160" s="630">
        <v>41861</v>
      </c>
      <c r="E6160" s="1123" t="s">
        <v>8003</v>
      </c>
      <c r="F6160" s="630">
        <v>41861</v>
      </c>
      <c r="G6160" s="1123" t="s">
        <v>8004</v>
      </c>
      <c r="H6160" s="1176">
        <v>0</v>
      </c>
      <c r="I6160" s="593">
        <v>21</v>
      </c>
      <c r="J6160" s="639" t="s">
        <v>8005</v>
      </c>
      <c r="K6160" s="639" t="s">
        <v>132</v>
      </c>
      <c r="L6160" s="618" t="s">
        <v>128</v>
      </c>
      <c r="M6160" s="593" t="s">
        <v>7280</v>
      </c>
      <c r="N6160" s="618" t="s">
        <v>103</v>
      </c>
      <c r="O6160" s="593" t="s">
        <v>66</v>
      </c>
      <c r="P6160" s="593" t="s">
        <v>7280</v>
      </c>
      <c r="Q6160" s="820" t="s">
        <v>8006</v>
      </c>
      <c r="R6160" s="640">
        <v>1.31</v>
      </c>
      <c r="S6160" s="668">
        <v>14.7</v>
      </c>
      <c r="T6160" s="1362">
        <v>16</v>
      </c>
      <c r="U6160" s="596" t="s">
        <v>84</v>
      </c>
      <c r="V6160" s="596" t="s">
        <v>6555</v>
      </c>
      <c r="W6160" s="596" t="s">
        <v>150</v>
      </c>
      <c r="X6160" s="596" t="s">
        <v>1071</v>
      </c>
      <c r="Y6160" s="694">
        <v>40513</v>
      </c>
      <c r="Z6160" s="671">
        <v>15</v>
      </c>
      <c r="AA6160" s="694">
        <v>41883</v>
      </c>
      <c r="AB6160" s="671">
        <v>1</v>
      </c>
      <c r="AC6160" s="694">
        <v>41487</v>
      </c>
      <c r="AD6160" s="596" t="s">
        <v>48</v>
      </c>
      <c r="AE6160" s="671"/>
      <c r="AF6160" s="678"/>
      <c r="AG6160" s="634"/>
      <c r="AH6160" s="595"/>
      <c r="AI6160" s="595"/>
      <c r="AJ6160" s="595"/>
    </row>
    <row r="6161" spans="1:36" ht="63" hidden="1" x14ac:dyDescent="0.2">
      <c r="A6161" s="593" t="s">
        <v>7617</v>
      </c>
      <c r="B6161" s="593" t="s">
        <v>118</v>
      </c>
      <c r="C6161" s="593" t="s">
        <v>337</v>
      </c>
      <c r="D6161" s="630">
        <v>41861</v>
      </c>
      <c r="E6161" s="1123">
        <v>0.23472222222222219</v>
      </c>
      <c r="F6161" s="630">
        <v>41861</v>
      </c>
      <c r="G6161" s="1123">
        <v>0.23472222222222219</v>
      </c>
      <c r="H6161" s="1176">
        <v>0</v>
      </c>
      <c r="I6161" s="593">
        <v>13</v>
      </c>
      <c r="J6161" s="639" t="s">
        <v>8007</v>
      </c>
      <c r="K6161" s="639" t="s">
        <v>132</v>
      </c>
      <c r="L6161" s="618" t="s">
        <v>128</v>
      </c>
      <c r="M6161" s="593" t="s">
        <v>3755</v>
      </c>
      <c r="N6161" s="618">
        <v>35</v>
      </c>
      <c r="O6161" s="593" t="s">
        <v>66</v>
      </c>
      <c r="P6161" s="593" t="s">
        <v>3755</v>
      </c>
      <c r="Q6161" s="820" t="s">
        <v>8008</v>
      </c>
      <c r="R6161" s="640">
        <v>1.79</v>
      </c>
      <c r="S6161" s="668">
        <v>5.78</v>
      </c>
      <c r="T6161" s="1362">
        <v>7.6</v>
      </c>
      <c r="U6161" s="596" t="s">
        <v>84</v>
      </c>
      <c r="V6161" s="596">
        <v>1984</v>
      </c>
      <c r="W6161" s="596" t="s">
        <v>6406</v>
      </c>
      <c r="X6161" s="596" t="s">
        <v>183</v>
      </c>
      <c r="Y6161" s="596" t="s">
        <v>9995</v>
      </c>
      <c r="Z6161" s="628">
        <v>1</v>
      </c>
      <c r="AA6161" s="596" t="s">
        <v>9996</v>
      </c>
      <c r="AB6161" s="596">
        <v>0</v>
      </c>
      <c r="AC6161" s="596" t="s">
        <v>7140</v>
      </c>
      <c r="AD6161" s="596" t="s">
        <v>48</v>
      </c>
      <c r="AE6161" s="671"/>
      <c r="AF6161" s="678"/>
      <c r="AG6161" s="634"/>
      <c r="AH6161" s="595"/>
      <c r="AI6161" s="595"/>
      <c r="AJ6161" s="595"/>
    </row>
    <row r="6162" spans="1:36" ht="78.75" hidden="1" x14ac:dyDescent="0.2">
      <c r="A6162" s="593" t="s">
        <v>7617</v>
      </c>
      <c r="B6162" s="593" t="s">
        <v>118</v>
      </c>
      <c r="C6162" s="593" t="s">
        <v>337</v>
      </c>
      <c r="D6162" s="630">
        <v>41861</v>
      </c>
      <c r="E6162" s="1129">
        <v>0.86875000000000002</v>
      </c>
      <c r="F6162" s="630">
        <v>41861</v>
      </c>
      <c r="G6162" s="1129">
        <v>0.86875000000000002</v>
      </c>
      <c r="H6162" s="1176">
        <v>0</v>
      </c>
      <c r="I6162" s="618">
        <v>46</v>
      </c>
      <c r="J6162" s="639" t="s">
        <v>866</v>
      </c>
      <c r="K6162" s="639" t="s">
        <v>183</v>
      </c>
      <c r="L6162" s="618" t="s">
        <v>128</v>
      </c>
      <c r="M6162" s="593" t="s">
        <v>8009</v>
      </c>
      <c r="N6162" s="593">
        <v>110</v>
      </c>
      <c r="O6162" s="593" t="s">
        <v>63</v>
      </c>
      <c r="P6162" s="593" t="s">
        <v>8009</v>
      </c>
      <c r="Q6162" s="634" t="s">
        <v>8010</v>
      </c>
      <c r="R6162" s="640">
        <v>8.66</v>
      </c>
      <c r="S6162" s="668">
        <v>28.81</v>
      </c>
      <c r="T6162" s="1362">
        <v>37.47</v>
      </c>
      <c r="U6162" s="596" t="s">
        <v>87</v>
      </c>
      <c r="V6162" s="596">
        <v>2005</v>
      </c>
      <c r="W6162" s="596" t="s">
        <v>9997</v>
      </c>
      <c r="X6162" s="596" t="s">
        <v>9998</v>
      </c>
      <c r="Y6162" s="596" t="s">
        <v>9999</v>
      </c>
      <c r="Z6162" s="628">
        <v>1</v>
      </c>
      <c r="AA6162" s="596" t="s">
        <v>10000</v>
      </c>
      <c r="AB6162" s="596">
        <v>0</v>
      </c>
      <c r="AC6162" s="596" t="s">
        <v>10001</v>
      </c>
      <c r="AD6162" s="596" t="s">
        <v>48</v>
      </c>
      <c r="AE6162" s="671"/>
      <c r="AF6162" s="678"/>
      <c r="AG6162" s="634"/>
      <c r="AH6162" s="595"/>
      <c r="AI6162" s="595"/>
      <c r="AJ6162" s="595"/>
    </row>
    <row r="6163" spans="1:36" ht="78.75" hidden="1" x14ac:dyDescent="0.2">
      <c r="A6163" s="593" t="s">
        <v>7617</v>
      </c>
      <c r="B6163" s="593" t="s">
        <v>118</v>
      </c>
      <c r="C6163" s="593" t="s">
        <v>337</v>
      </c>
      <c r="D6163" s="630">
        <v>41861</v>
      </c>
      <c r="E6163" s="635">
        <v>0.98055555555555562</v>
      </c>
      <c r="F6163" s="630">
        <v>41861</v>
      </c>
      <c r="G6163" s="635">
        <v>0.98055555555555562</v>
      </c>
      <c r="H6163" s="1183">
        <v>0</v>
      </c>
      <c r="I6163" s="593">
        <v>34</v>
      </c>
      <c r="J6163" s="593" t="s">
        <v>338</v>
      </c>
      <c r="K6163" s="593" t="s">
        <v>132</v>
      </c>
      <c r="L6163" s="593" t="s">
        <v>128</v>
      </c>
      <c r="M6163" s="593" t="s">
        <v>1666</v>
      </c>
      <c r="N6163" s="593">
        <v>35</v>
      </c>
      <c r="O6163" s="593" t="s">
        <v>66</v>
      </c>
      <c r="P6163" s="593" t="s">
        <v>1666</v>
      </c>
      <c r="Q6163" s="685" t="s">
        <v>8011</v>
      </c>
      <c r="R6163" s="696">
        <v>6.52</v>
      </c>
      <c r="S6163" s="668">
        <v>36.68</v>
      </c>
      <c r="T6163" s="1362">
        <v>43.2</v>
      </c>
      <c r="U6163" s="596" t="s">
        <v>183</v>
      </c>
      <c r="V6163" s="596">
        <v>1986</v>
      </c>
      <c r="W6163" s="596" t="s">
        <v>183</v>
      </c>
      <c r="X6163" s="596" t="s">
        <v>1071</v>
      </c>
      <c r="Y6163" s="596" t="s">
        <v>5984</v>
      </c>
      <c r="Z6163" s="628">
        <v>1</v>
      </c>
      <c r="AA6163" s="596" t="s">
        <v>10002</v>
      </c>
      <c r="AB6163" s="596">
        <v>0</v>
      </c>
      <c r="AC6163" s="596" t="s">
        <v>5984</v>
      </c>
      <c r="AD6163" s="596" t="s">
        <v>48</v>
      </c>
      <c r="AE6163" s="671"/>
      <c r="AF6163" s="678"/>
      <c r="AG6163" s="634"/>
      <c r="AH6163" s="595"/>
      <c r="AI6163" s="595"/>
      <c r="AJ6163" s="595"/>
    </row>
    <row r="6164" spans="1:36" ht="63" hidden="1" x14ac:dyDescent="0.2">
      <c r="A6164" s="593" t="s">
        <v>7617</v>
      </c>
      <c r="B6164" s="593" t="s">
        <v>118</v>
      </c>
      <c r="C6164" s="593" t="s">
        <v>337</v>
      </c>
      <c r="D6164" s="630">
        <v>41861</v>
      </c>
      <c r="E6164" s="635">
        <v>0.82430555555555562</v>
      </c>
      <c r="F6164" s="630">
        <v>41861</v>
      </c>
      <c r="G6164" s="635">
        <v>0.82430555555555562</v>
      </c>
      <c r="H6164" s="1183">
        <v>0</v>
      </c>
      <c r="I6164" s="593">
        <v>6</v>
      </c>
      <c r="J6164" s="593" t="s">
        <v>8005</v>
      </c>
      <c r="K6164" s="593" t="s">
        <v>132</v>
      </c>
      <c r="L6164" s="593" t="s">
        <v>128</v>
      </c>
      <c r="M6164" s="593" t="s">
        <v>8012</v>
      </c>
      <c r="N6164" s="593" t="s">
        <v>103</v>
      </c>
      <c r="O6164" s="593" t="s">
        <v>66</v>
      </c>
      <c r="P6164" s="593" t="s">
        <v>8012</v>
      </c>
      <c r="Q6164" s="685" t="s">
        <v>8013</v>
      </c>
      <c r="R6164" s="696">
        <v>0.2</v>
      </c>
      <c r="S6164" s="597">
        <v>0.2</v>
      </c>
      <c r="T6164" s="1359">
        <v>0.3</v>
      </c>
      <c r="U6164" s="596" t="s">
        <v>75</v>
      </c>
      <c r="V6164" s="696" t="s">
        <v>2360</v>
      </c>
      <c r="W6164" s="596" t="s">
        <v>183</v>
      </c>
      <c r="X6164" s="640" t="s">
        <v>1071</v>
      </c>
      <c r="Y6164" s="694" t="s">
        <v>10003</v>
      </c>
      <c r="Z6164" s="596">
        <v>100</v>
      </c>
      <c r="AA6164" s="694">
        <v>41913</v>
      </c>
      <c r="AB6164" s="596">
        <v>6</v>
      </c>
      <c r="AC6164" s="694">
        <v>41791</v>
      </c>
      <c r="AD6164" s="596" t="s">
        <v>62</v>
      </c>
      <c r="AE6164" s="671"/>
      <c r="AF6164" s="678"/>
      <c r="AG6164" s="634"/>
      <c r="AH6164" s="595"/>
      <c r="AI6164" s="595"/>
      <c r="AJ6164" s="595"/>
    </row>
    <row r="6165" spans="1:36" ht="94.5" hidden="1" x14ac:dyDescent="0.2">
      <c r="A6165" s="593" t="s">
        <v>7617</v>
      </c>
      <c r="B6165" s="593" t="s">
        <v>118</v>
      </c>
      <c r="C6165" s="593" t="s">
        <v>337</v>
      </c>
      <c r="D6165" s="630">
        <v>41862</v>
      </c>
      <c r="E6165" s="635">
        <v>0.14305555555555557</v>
      </c>
      <c r="F6165" s="630">
        <v>41862</v>
      </c>
      <c r="G6165" s="635">
        <v>0.46527777777777773</v>
      </c>
      <c r="H6165" s="1183">
        <f t="shared" ref="H6165:H6176" si="206">G6165-E6165</f>
        <v>0.32222222222222219</v>
      </c>
      <c r="I6165" s="593">
        <v>8</v>
      </c>
      <c r="J6165" s="593" t="s">
        <v>2478</v>
      </c>
      <c r="K6165" s="596" t="s">
        <v>133</v>
      </c>
      <c r="L6165" s="618" t="s">
        <v>130</v>
      </c>
      <c r="M6165" s="593" t="s">
        <v>2458</v>
      </c>
      <c r="N6165" s="593" t="s">
        <v>103</v>
      </c>
      <c r="O6165" s="593" t="s">
        <v>66</v>
      </c>
      <c r="P6165" s="593" t="s">
        <v>2458</v>
      </c>
      <c r="Q6165" s="634" t="s">
        <v>8123</v>
      </c>
      <c r="R6165" s="668">
        <v>10.31</v>
      </c>
      <c r="S6165" s="668">
        <v>5.18</v>
      </c>
      <c r="T6165" s="1363">
        <v>15.49</v>
      </c>
      <c r="U6165" s="596" t="s">
        <v>84</v>
      </c>
      <c r="V6165" s="596"/>
      <c r="W6165" s="596"/>
      <c r="X6165" s="596"/>
      <c r="Y6165" s="596"/>
      <c r="Z6165" s="596"/>
      <c r="AA6165" s="596"/>
      <c r="AB6165" s="596"/>
      <c r="AC6165" s="596"/>
      <c r="AD6165" s="596" t="s">
        <v>60</v>
      </c>
      <c r="AE6165" s="596" t="s">
        <v>101</v>
      </c>
      <c r="AF6165" s="593"/>
      <c r="AG6165" s="1457"/>
      <c r="AH6165" s="595"/>
      <c r="AI6165" s="595"/>
      <c r="AJ6165" s="595"/>
    </row>
    <row r="6166" spans="1:36" ht="47.25" hidden="1" x14ac:dyDescent="0.2">
      <c r="A6166" s="593" t="s">
        <v>7617</v>
      </c>
      <c r="B6166" s="593" t="s">
        <v>118</v>
      </c>
      <c r="C6166" s="593" t="s">
        <v>337</v>
      </c>
      <c r="D6166" s="630">
        <v>41862</v>
      </c>
      <c r="E6166" s="635">
        <v>0.12569444444444444</v>
      </c>
      <c r="F6166" s="630">
        <v>41862</v>
      </c>
      <c r="G6166" s="635">
        <v>0.40625</v>
      </c>
      <c r="H6166" s="1183">
        <f t="shared" si="206"/>
        <v>0.28055555555555556</v>
      </c>
      <c r="I6166" s="593">
        <v>1</v>
      </c>
      <c r="J6166" s="593" t="s">
        <v>183</v>
      </c>
      <c r="K6166" s="593" t="s">
        <v>183</v>
      </c>
      <c r="L6166" s="618" t="s">
        <v>130</v>
      </c>
      <c r="M6166" s="593" t="s">
        <v>8124</v>
      </c>
      <c r="N6166" s="593" t="s">
        <v>103</v>
      </c>
      <c r="O6166" s="593" t="s">
        <v>66</v>
      </c>
      <c r="P6166" s="593" t="s">
        <v>8125</v>
      </c>
      <c r="Q6166" s="820" t="s">
        <v>8126</v>
      </c>
      <c r="R6166" s="693">
        <v>1.49</v>
      </c>
      <c r="S6166" s="693">
        <v>2.2000000000000002</v>
      </c>
      <c r="T6166" s="1377">
        <v>3.69</v>
      </c>
      <c r="U6166" s="593" t="s">
        <v>74</v>
      </c>
      <c r="V6166" s="639"/>
      <c r="W6166" s="639" t="s">
        <v>8127</v>
      </c>
      <c r="X6166" s="639" t="s">
        <v>1071</v>
      </c>
      <c r="Y6166" s="639" t="s">
        <v>8128</v>
      </c>
      <c r="Z6166" s="1856">
        <v>0.02</v>
      </c>
      <c r="AA6166" s="1874" t="s">
        <v>8129</v>
      </c>
      <c r="AB6166" s="639">
        <v>4</v>
      </c>
      <c r="AC6166" s="639" t="s">
        <v>8130</v>
      </c>
      <c r="AD6166" s="689" t="s">
        <v>41</v>
      </c>
      <c r="AE6166" s="593"/>
      <c r="AF6166" s="593"/>
      <c r="AG6166" s="1457"/>
      <c r="AH6166" s="595"/>
      <c r="AI6166" s="595"/>
      <c r="AJ6166" s="595"/>
    </row>
    <row r="6167" spans="1:36" ht="47.25" hidden="1" x14ac:dyDescent="0.2">
      <c r="A6167" s="593" t="s">
        <v>7617</v>
      </c>
      <c r="B6167" s="593" t="s">
        <v>118</v>
      </c>
      <c r="C6167" s="593" t="s">
        <v>337</v>
      </c>
      <c r="D6167" s="630">
        <v>41862</v>
      </c>
      <c r="E6167" s="635">
        <v>0.21041666666666667</v>
      </c>
      <c r="F6167" s="630">
        <v>41862</v>
      </c>
      <c r="G6167" s="635">
        <v>0.4284722222222222</v>
      </c>
      <c r="H6167" s="1183">
        <f t="shared" si="206"/>
        <v>0.21805555555555553</v>
      </c>
      <c r="I6167" s="593">
        <v>2</v>
      </c>
      <c r="J6167" s="593" t="s">
        <v>183</v>
      </c>
      <c r="K6167" s="593" t="s">
        <v>183</v>
      </c>
      <c r="L6167" s="618" t="s">
        <v>130</v>
      </c>
      <c r="M6167" s="593" t="s">
        <v>8131</v>
      </c>
      <c r="N6167" s="593" t="s">
        <v>103</v>
      </c>
      <c r="O6167" s="593" t="s">
        <v>66</v>
      </c>
      <c r="P6167" s="593" t="s">
        <v>8131</v>
      </c>
      <c r="Q6167" s="820" t="s">
        <v>8132</v>
      </c>
      <c r="R6167" s="693">
        <v>1.9</v>
      </c>
      <c r="S6167" s="693">
        <v>1.4</v>
      </c>
      <c r="T6167" s="1377">
        <v>3.3</v>
      </c>
      <c r="U6167" s="596" t="s">
        <v>74</v>
      </c>
      <c r="V6167" s="596">
        <v>2002</v>
      </c>
      <c r="W6167" s="596" t="s">
        <v>9991</v>
      </c>
      <c r="X6167" s="596" t="s">
        <v>1071</v>
      </c>
      <c r="Y6167" s="596" t="s">
        <v>9992</v>
      </c>
      <c r="Z6167" s="628">
        <v>0.6</v>
      </c>
      <c r="AA6167" s="596" t="s">
        <v>9993</v>
      </c>
      <c r="AB6167" s="596">
        <v>0</v>
      </c>
      <c r="AC6167" s="596" t="s">
        <v>9994</v>
      </c>
      <c r="AD6167" s="596" t="s">
        <v>60</v>
      </c>
      <c r="AE6167" s="596" t="s">
        <v>102</v>
      </c>
      <c r="AF6167" s="593"/>
      <c r="AG6167" s="1457"/>
      <c r="AH6167" s="595"/>
      <c r="AI6167" s="595"/>
      <c r="AJ6167" s="595"/>
    </row>
    <row r="6168" spans="1:36" ht="63" hidden="1" x14ac:dyDescent="0.2">
      <c r="A6168" s="593" t="s">
        <v>7617</v>
      </c>
      <c r="B6168" s="593" t="s">
        <v>118</v>
      </c>
      <c r="C6168" s="593" t="s">
        <v>2250</v>
      </c>
      <c r="D6168" s="630">
        <v>41863</v>
      </c>
      <c r="E6168" s="1133">
        <v>0.46249999999999997</v>
      </c>
      <c r="F6168" s="630">
        <v>41863</v>
      </c>
      <c r="G6168" s="1133">
        <v>0.4916666666666667</v>
      </c>
      <c r="H6168" s="1183">
        <f t="shared" si="206"/>
        <v>2.916666666666673E-2</v>
      </c>
      <c r="I6168" s="593">
        <v>169</v>
      </c>
      <c r="J6168" s="593" t="s">
        <v>866</v>
      </c>
      <c r="K6168" s="593" t="s">
        <v>183</v>
      </c>
      <c r="L6168" s="593" t="s">
        <v>125</v>
      </c>
      <c r="M6168" s="593" t="s">
        <v>746</v>
      </c>
      <c r="N6168" s="593">
        <v>110</v>
      </c>
      <c r="O6168" s="593" t="s">
        <v>63</v>
      </c>
      <c r="P6168" s="593" t="s">
        <v>1962</v>
      </c>
      <c r="Q6168" s="820" t="s">
        <v>8133</v>
      </c>
      <c r="R6168" s="618">
        <v>5.9</v>
      </c>
      <c r="S6168" s="618">
        <v>90.7</v>
      </c>
      <c r="T6168" s="1363">
        <v>96.6</v>
      </c>
      <c r="U6168" s="593" t="s">
        <v>84</v>
      </c>
      <c r="V6168" s="678"/>
      <c r="W6168" s="678"/>
      <c r="X6168" s="678"/>
      <c r="Y6168" s="678"/>
      <c r="Z6168" s="678"/>
      <c r="AA6168" s="678"/>
      <c r="AB6168" s="678"/>
      <c r="AC6168" s="678"/>
      <c r="AD6168" s="593" t="s">
        <v>55</v>
      </c>
      <c r="AE6168" s="593"/>
      <c r="AF6168" s="593"/>
      <c r="AG6168" s="1457"/>
      <c r="AH6168" s="595"/>
      <c r="AI6168" s="595"/>
      <c r="AJ6168" s="595"/>
    </row>
    <row r="6169" spans="1:36" ht="110.25" hidden="1" x14ac:dyDescent="0.2">
      <c r="A6169" s="593" t="s">
        <v>7617</v>
      </c>
      <c r="B6169" s="593" t="s">
        <v>118</v>
      </c>
      <c r="C6169" s="593" t="s">
        <v>337</v>
      </c>
      <c r="D6169" s="630">
        <v>41863</v>
      </c>
      <c r="E6169" s="1133">
        <v>0.48680555555555555</v>
      </c>
      <c r="F6169" s="630">
        <v>41863</v>
      </c>
      <c r="G6169" s="1133">
        <v>0.64236111111111105</v>
      </c>
      <c r="H6169" s="1183">
        <f t="shared" si="206"/>
        <v>0.1555555555555555</v>
      </c>
      <c r="I6169" s="593">
        <v>29</v>
      </c>
      <c r="J6169" s="593" t="s">
        <v>178</v>
      </c>
      <c r="K6169" s="593" t="s">
        <v>183</v>
      </c>
      <c r="L6169" s="618" t="s">
        <v>130</v>
      </c>
      <c r="M6169" s="593" t="s">
        <v>8134</v>
      </c>
      <c r="N6169" s="593">
        <v>35</v>
      </c>
      <c r="O6169" s="593" t="s">
        <v>63</v>
      </c>
      <c r="P6169" s="593" t="s">
        <v>8135</v>
      </c>
      <c r="Q6169" s="820" t="s">
        <v>8136</v>
      </c>
      <c r="R6169" s="693">
        <v>1.1000000000000001</v>
      </c>
      <c r="S6169" s="693">
        <v>46.1</v>
      </c>
      <c r="T6169" s="1377">
        <v>47.2</v>
      </c>
      <c r="U6169" s="596" t="s">
        <v>73</v>
      </c>
      <c r="V6169" s="596" t="s">
        <v>2778</v>
      </c>
      <c r="W6169" s="596" t="s">
        <v>9983</v>
      </c>
      <c r="X6169" s="596" t="s">
        <v>9984</v>
      </c>
      <c r="Y6169" s="694">
        <v>41699</v>
      </c>
      <c r="Z6169" s="596">
        <v>100</v>
      </c>
      <c r="AA6169" s="694">
        <v>42430</v>
      </c>
      <c r="AB6169" s="596">
        <v>0</v>
      </c>
      <c r="AC6169" s="694">
        <v>41699</v>
      </c>
      <c r="AD6169" s="596" t="s">
        <v>60</v>
      </c>
      <c r="AE6169" s="596" t="s">
        <v>102</v>
      </c>
      <c r="AF6169" s="593"/>
      <c r="AG6169" s="1457"/>
      <c r="AH6169" s="595"/>
      <c r="AI6169" s="595"/>
      <c r="AJ6169" s="595"/>
    </row>
    <row r="6170" spans="1:36" ht="78.75" hidden="1" x14ac:dyDescent="0.2">
      <c r="A6170" s="593" t="s">
        <v>7617</v>
      </c>
      <c r="B6170" s="593" t="s">
        <v>118</v>
      </c>
      <c r="C6170" s="593" t="s">
        <v>337</v>
      </c>
      <c r="D6170" s="630">
        <v>41864</v>
      </c>
      <c r="E6170" s="635">
        <v>0.30208333333333331</v>
      </c>
      <c r="F6170" s="630">
        <v>41864</v>
      </c>
      <c r="G6170" s="635">
        <v>0.32569444444444445</v>
      </c>
      <c r="H6170" s="1183">
        <f t="shared" si="206"/>
        <v>2.3611111111111138E-2</v>
      </c>
      <c r="I6170" s="593">
        <v>1</v>
      </c>
      <c r="J6170" s="593" t="s">
        <v>2445</v>
      </c>
      <c r="K6170" s="593" t="s">
        <v>133</v>
      </c>
      <c r="L6170" s="593" t="s">
        <v>128</v>
      </c>
      <c r="M6170" s="593" t="s">
        <v>8137</v>
      </c>
      <c r="N6170" s="593" t="s">
        <v>103</v>
      </c>
      <c r="O6170" s="593" t="s">
        <v>66</v>
      </c>
      <c r="P6170" s="593" t="s">
        <v>8137</v>
      </c>
      <c r="Q6170" s="820" t="s">
        <v>8138</v>
      </c>
      <c r="R6170" s="693">
        <v>0.01</v>
      </c>
      <c r="S6170" s="693">
        <v>0.12</v>
      </c>
      <c r="T6170" s="1377">
        <v>0.13</v>
      </c>
      <c r="U6170" s="596" t="s">
        <v>183</v>
      </c>
      <c r="V6170" s="596">
        <v>2009</v>
      </c>
      <c r="W6170" s="596" t="s">
        <v>183</v>
      </c>
      <c r="X6170" s="596" t="s">
        <v>183</v>
      </c>
      <c r="Y6170" s="596" t="s">
        <v>9985</v>
      </c>
      <c r="Z6170" s="628">
        <v>0.6</v>
      </c>
      <c r="AA6170" s="596" t="s">
        <v>9986</v>
      </c>
      <c r="AB6170" s="596">
        <v>0</v>
      </c>
      <c r="AC6170" s="596" t="s">
        <v>9987</v>
      </c>
      <c r="AD6170" s="596" t="s">
        <v>48</v>
      </c>
      <c r="AE6170" s="596" t="s">
        <v>183</v>
      </c>
      <c r="AF6170" s="593"/>
      <c r="AG6170" s="1457"/>
      <c r="AH6170" s="595"/>
      <c r="AI6170" s="595"/>
      <c r="AJ6170" s="595"/>
    </row>
    <row r="6171" spans="1:36" ht="78.75" hidden="1" x14ac:dyDescent="0.2">
      <c r="A6171" s="593" t="s">
        <v>7617</v>
      </c>
      <c r="B6171" s="593" t="s">
        <v>118</v>
      </c>
      <c r="C6171" s="593" t="s">
        <v>337</v>
      </c>
      <c r="D6171" s="630">
        <v>41864</v>
      </c>
      <c r="E6171" s="635">
        <v>0.65138888888888891</v>
      </c>
      <c r="F6171" s="630">
        <v>41864</v>
      </c>
      <c r="G6171" s="635">
        <v>0.84652777777777777</v>
      </c>
      <c r="H6171" s="1183">
        <f t="shared" si="206"/>
        <v>0.19513888888888886</v>
      </c>
      <c r="I6171" s="618">
        <v>2</v>
      </c>
      <c r="J6171" s="593" t="s">
        <v>183</v>
      </c>
      <c r="K6171" s="593" t="s">
        <v>183</v>
      </c>
      <c r="L6171" s="618" t="s">
        <v>130</v>
      </c>
      <c r="M6171" s="593" t="s">
        <v>8139</v>
      </c>
      <c r="N6171" s="618" t="s">
        <v>103</v>
      </c>
      <c r="O6171" s="593" t="s">
        <v>66</v>
      </c>
      <c r="P6171" s="593" t="s">
        <v>8139</v>
      </c>
      <c r="Q6171" s="820" t="s">
        <v>8140</v>
      </c>
      <c r="R6171" s="693">
        <v>4.29</v>
      </c>
      <c r="S6171" s="693">
        <v>0.9</v>
      </c>
      <c r="T6171" s="1377">
        <v>5.19</v>
      </c>
      <c r="U6171" s="596" t="s">
        <v>75</v>
      </c>
      <c r="V6171" s="596">
        <v>1980</v>
      </c>
      <c r="W6171" s="596" t="s">
        <v>1536</v>
      </c>
      <c r="X6171" s="596" t="s">
        <v>1071</v>
      </c>
      <c r="Y6171" s="596" t="s">
        <v>9988</v>
      </c>
      <c r="Z6171" s="628">
        <v>0.4</v>
      </c>
      <c r="AA6171" s="596" t="s">
        <v>9989</v>
      </c>
      <c r="AB6171" s="596">
        <v>7</v>
      </c>
      <c r="AC6171" s="596" t="s">
        <v>9990</v>
      </c>
      <c r="AD6171" s="596" t="s">
        <v>60</v>
      </c>
      <c r="AE6171" s="596" t="s">
        <v>102</v>
      </c>
      <c r="AF6171" s="593"/>
      <c r="AG6171" s="1457"/>
      <c r="AH6171" s="595"/>
      <c r="AI6171" s="595"/>
      <c r="AJ6171" s="595"/>
    </row>
    <row r="6172" spans="1:36" ht="94.5" hidden="1" x14ac:dyDescent="0.2">
      <c r="A6172" s="593" t="s">
        <v>7617</v>
      </c>
      <c r="B6172" s="593" t="s">
        <v>118</v>
      </c>
      <c r="C6172" s="593" t="s">
        <v>2250</v>
      </c>
      <c r="D6172" s="630">
        <v>41865</v>
      </c>
      <c r="E6172" s="1133">
        <v>0.47500000000000003</v>
      </c>
      <c r="F6172" s="630">
        <v>41865</v>
      </c>
      <c r="G6172" s="1133">
        <v>0.47500000000000003</v>
      </c>
      <c r="H6172" s="1183">
        <f t="shared" si="206"/>
        <v>0</v>
      </c>
      <c r="I6172" s="593">
        <v>97</v>
      </c>
      <c r="J6172" s="593"/>
      <c r="K6172" s="593"/>
      <c r="L6172" s="593" t="s">
        <v>125</v>
      </c>
      <c r="M6172" s="593" t="s">
        <v>8181</v>
      </c>
      <c r="N6172" s="593">
        <v>35</v>
      </c>
      <c r="O6172" s="593" t="s">
        <v>63</v>
      </c>
      <c r="P6172" s="593" t="s">
        <v>1962</v>
      </c>
      <c r="Q6172" s="820" t="s">
        <v>8182</v>
      </c>
      <c r="R6172" s="696">
        <v>5.48</v>
      </c>
      <c r="S6172" s="696">
        <v>10.34</v>
      </c>
      <c r="T6172" s="1365">
        <v>15.82</v>
      </c>
      <c r="U6172" s="593"/>
      <c r="V6172" s="593"/>
      <c r="W6172" s="593"/>
      <c r="X6172" s="593"/>
      <c r="Y6172" s="593"/>
      <c r="Z6172" s="593"/>
      <c r="AA6172" s="593"/>
      <c r="AB6172" s="593"/>
      <c r="AC6172" s="593"/>
      <c r="AD6172" s="596" t="s">
        <v>55</v>
      </c>
      <c r="AE6172" s="593"/>
      <c r="AF6172" s="593"/>
      <c r="AG6172" s="1457"/>
      <c r="AH6172" s="595"/>
      <c r="AI6172" s="595"/>
      <c r="AJ6172" s="595"/>
    </row>
    <row r="6173" spans="1:36" ht="47.25" hidden="1" x14ac:dyDescent="0.2">
      <c r="A6173" s="593" t="s">
        <v>7617</v>
      </c>
      <c r="B6173" s="593" t="s">
        <v>118</v>
      </c>
      <c r="C6173" s="593" t="s">
        <v>337</v>
      </c>
      <c r="D6173" s="630">
        <v>41865</v>
      </c>
      <c r="E6173" s="1129">
        <v>0.58124999999999993</v>
      </c>
      <c r="F6173" s="630">
        <v>41865</v>
      </c>
      <c r="G6173" s="1129">
        <v>0.69097222222222221</v>
      </c>
      <c r="H6173" s="1176">
        <f t="shared" si="206"/>
        <v>0.10972222222222228</v>
      </c>
      <c r="I6173" s="639">
        <v>1</v>
      </c>
      <c r="J6173" s="678" t="s">
        <v>183</v>
      </c>
      <c r="K6173" s="678" t="s">
        <v>183</v>
      </c>
      <c r="L6173" s="593" t="s">
        <v>126</v>
      </c>
      <c r="M6173" s="593" t="s">
        <v>8183</v>
      </c>
      <c r="N6173" s="593">
        <v>0.4</v>
      </c>
      <c r="O6173" s="593" t="s">
        <v>72</v>
      </c>
      <c r="P6173" s="593" t="s">
        <v>7846</v>
      </c>
      <c r="Q6173" s="820" t="s">
        <v>8184</v>
      </c>
      <c r="R6173" s="640"/>
      <c r="S6173" s="640">
        <v>0.35</v>
      </c>
      <c r="T6173" s="1362">
        <v>0.35</v>
      </c>
      <c r="U6173" s="593" t="s">
        <v>86</v>
      </c>
      <c r="V6173" s="678" t="s">
        <v>183</v>
      </c>
      <c r="W6173" s="678" t="s">
        <v>183</v>
      </c>
      <c r="X6173" s="678" t="s">
        <v>183</v>
      </c>
      <c r="Y6173" s="678" t="s">
        <v>183</v>
      </c>
      <c r="Z6173" s="678" t="s">
        <v>183</v>
      </c>
      <c r="AA6173" s="678" t="s">
        <v>183</v>
      </c>
      <c r="AB6173" s="678" t="s">
        <v>183</v>
      </c>
      <c r="AC6173" s="678" t="s">
        <v>183</v>
      </c>
      <c r="AD6173" s="593" t="s">
        <v>61</v>
      </c>
      <c r="AE6173" s="678" t="s">
        <v>183</v>
      </c>
      <c r="AF6173" s="678" t="s">
        <v>183</v>
      </c>
      <c r="AG6173" s="1457"/>
      <c r="AH6173" s="595" t="s">
        <v>388</v>
      </c>
      <c r="AI6173" s="595"/>
      <c r="AJ6173" s="595"/>
    </row>
    <row r="6174" spans="1:36" ht="47.25" hidden="1" x14ac:dyDescent="0.2">
      <c r="A6174" s="593" t="s">
        <v>7617</v>
      </c>
      <c r="B6174" s="593" t="s">
        <v>118</v>
      </c>
      <c r="C6174" s="593" t="s">
        <v>337</v>
      </c>
      <c r="D6174" s="630">
        <v>41866</v>
      </c>
      <c r="E6174" s="1129">
        <v>0.55347222222222225</v>
      </c>
      <c r="F6174" s="630">
        <v>41866</v>
      </c>
      <c r="G6174" s="1129">
        <v>0.64097222222222217</v>
      </c>
      <c r="H6174" s="1176">
        <f t="shared" si="206"/>
        <v>8.7499999999999911E-2</v>
      </c>
      <c r="I6174" s="639">
        <v>1</v>
      </c>
      <c r="J6174" s="678" t="s">
        <v>183</v>
      </c>
      <c r="K6174" s="678" t="s">
        <v>183</v>
      </c>
      <c r="L6174" s="593" t="s">
        <v>126</v>
      </c>
      <c r="M6174" s="593" t="s">
        <v>8218</v>
      </c>
      <c r="N6174" s="593">
        <v>0.4</v>
      </c>
      <c r="O6174" s="593" t="s">
        <v>72</v>
      </c>
      <c r="P6174" s="593" t="s">
        <v>7846</v>
      </c>
      <c r="Q6174" s="820" t="s">
        <v>8184</v>
      </c>
      <c r="R6174" s="640"/>
      <c r="S6174" s="640">
        <v>0.19</v>
      </c>
      <c r="T6174" s="1362">
        <v>0.19</v>
      </c>
      <c r="U6174" s="596" t="s">
        <v>86</v>
      </c>
      <c r="V6174" s="671" t="s">
        <v>183</v>
      </c>
      <c r="W6174" s="671" t="s">
        <v>183</v>
      </c>
      <c r="X6174" s="671" t="s">
        <v>183</v>
      </c>
      <c r="Y6174" s="671" t="s">
        <v>183</v>
      </c>
      <c r="Z6174" s="671" t="s">
        <v>183</v>
      </c>
      <c r="AA6174" s="671" t="s">
        <v>183</v>
      </c>
      <c r="AB6174" s="671" t="s">
        <v>183</v>
      </c>
      <c r="AC6174" s="671" t="s">
        <v>183</v>
      </c>
      <c r="AD6174" s="596" t="s">
        <v>61</v>
      </c>
      <c r="AE6174" s="593"/>
      <c r="AF6174" s="593"/>
      <c r="AG6174" s="1457"/>
      <c r="AH6174" s="595" t="s">
        <v>388</v>
      </c>
      <c r="AI6174" s="595"/>
      <c r="AJ6174" s="595"/>
    </row>
    <row r="6175" spans="1:36" ht="47.25" hidden="1" x14ac:dyDescent="0.2">
      <c r="A6175" s="593" t="s">
        <v>7617</v>
      </c>
      <c r="B6175" s="593" t="s">
        <v>118</v>
      </c>
      <c r="C6175" s="618" t="s">
        <v>8219</v>
      </c>
      <c r="D6175" s="630">
        <v>41866</v>
      </c>
      <c r="E6175" s="1129">
        <v>0.85416666666666663</v>
      </c>
      <c r="F6175" s="630">
        <v>41835</v>
      </c>
      <c r="G6175" s="1129">
        <v>0.95208333333333339</v>
      </c>
      <c r="H6175" s="1176">
        <f t="shared" si="206"/>
        <v>9.7916666666666763E-2</v>
      </c>
      <c r="I6175" s="593">
        <v>4</v>
      </c>
      <c r="J6175" s="678" t="s">
        <v>183</v>
      </c>
      <c r="K6175" s="678" t="s">
        <v>183</v>
      </c>
      <c r="L6175" s="618" t="s">
        <v>125</v>
      </c>
      <c r="M6175" s="593" t="s">
        <v>5454</v>
      </c>
      <c r="N6175" s="618" t="s">
        <v>103</v>
      </c>
      <c r="O6175" s="593" t="s">
        <v>66</v>
      </c>
      <c r="P6175" s="593" t="s">
        <v>2464</v>
      </c>
      <c r="Q6175" s="1277" t="s">
        <v>8220</v>
      </c>
      <c r="R6175" s="696">
        <v>3.03</v>
      </c>
      <c r="S6175" s="597">
        <v>1.62</v>
      </c>
      <c r="T6175" s="1359">
        <v>4.6500000000000004</v>
      </c>
      <c r="U6175" s="678" t="s">
        <v>183</v>
      </c>
      <c r="V6175" s="678" t="s">
        <v>183</v>
      </c>
      <c r="W6175" s="678" t="s">
        <v>183</v>
      </c>
      <c r="X6175" s="678" t="s">
        <v>183</v>
      </c>
      <c r="Y6175" s="678" t="s">
        <v>183</v>
      </c>
      <c r="Z6175" s="678" t="s">
        <v>183</v>
      </c>
      <c r="AA6175" s="678" t="s">
        <v>183</v>
      </c>
      <c r="AB6175" s="678" t="s">
        <v>183</v>
      </c>
      <c r="AC6175" s="678" t="s">
        <v>183</v>
      </c>
      <c r="AD6175" s="689" t="s">
        <v>55</v>
      </c>
      <c r="AE6175" s="593"/>
      <c r="AF6175" s="593"/>
      <c r="AG6175" s="1457"/>
      <c r="AH6175" s="595"/>
      <c r="AI6175" s="595"/>
      <c r="AJ6175" s="595"/>
    </row>
    <row r="6176" spans="1:36" ht="63" hidden="1" x14ac:dyDescent="0.2">
      <c r="A6176" s="593" t="s">
        <v>7617</v>
      </c>
      <c r="B6176" s="593" t="s">
        <v>118</v>
      </c>
      <c r="C6176" s="593" t="s">
        <v>337</v>
      </c>
      <c r="D6176" s="630">
        <v>41866</v>
      </c>
      <c r="E6176" s="635">
        <v>0.95763888888888893</v>
      </c>
      <c r="F6176" s="630">
        <v>41835</v>
      </c>
      <c r="G6176" s="635">
        <v>0.96875</v>
      </c>
      <c r="H6176" s="773">
        <f t="shared" si="206"/>
        <v>1.1111111111111072E-2</v>
      </c>
      <c r="I6176" s="593">
        <v>24</v>
      </c>
      <c r="J6176" s="678" t="s">
        <v>183</v>
      </c>
      <c r="K6176" s="593" t="s">
        <v>1121</v>
      </c>
      <c r="L6176" s="618" t="s">
        <v>130</v>
      </c>
      <c r="M6176" s="593" t="s">
        <v>8221</v>
      </c>
      <c r="N6176" s="618" t="s">
        <v>103</v>
      </c>
      <c r="O6176" s="593" t="s">
        <v>66</v>
      </c>
      <c r="P6176" s="593" t="s">
        <v>8222</v>
      </c>
      <c r="Q6176" s="685" t="s">
        <v>8223</v>
      </c>
      <c r="R6176" s="696">
        <v>10.07</v>
      </c>
      <c r="S6176" s="597">
        <v>0.91</v>
      </c>
      <c r="T6176" s="1359">
        <v>10.98</v>
      </c>
      <c r="U6176" s="596" t="s">
        <v>78</v>
      </c>
      <c r="V6176" s="596" t="s">
        <v>9980</v>
      </c>
      <c r="W6176" s="596" t="s">
        <v>9981</v>
      </c>
      <c r="X6176" s="596" t="s">
        <v>9982</v>
      </c>
      <c r="Y6176" s="596" t="s">
        <v>9173</v>
      </c>
      <c r="Z6176" s="596"/>
      <c r="AA6176" s="596" t="s">
        <v>6045</v>
      </c>
      <c r="AB6176" s="596">
        <v>0</v>
      </c>
      <c r="AC6176" s="596" t="s">
        <v>9980</v>
      </c>
      <c r="AD6176" s="596" t="s">
        <v>46</v>
      </c>
      <c r="AE6176" s="593"/>
      <c r="AF6176" s="593"/>
      <c r="AG6176" s="1457"/>
      <c r="AH6176" s="595"/>
      <c r="AI6176" s="595"/>
      <c r="AJ6176" s="595"/>
    </row>
    <row r="6177" spans="1:36" ht="47.25" hidden="1" x14ac:dyDescent="0.2">
      <c r="A6177" s="593" t="s">
        <v>7617</v>
      </c>
      <c r="B6177" s="593" t="s">
        <v>118</v>
      </c>
      <c r="C6177" s="593" t="s">
        <v>2250</v>
      </c>
      <c r="D6177" s="630">
        <v>41866</v>
      </c>
      <c r="E6177" s="635">
        <v>0.61249999999999993</v>
      </c>
      <c r="F6177" s="630">
        <v>41835</v>
      </c>
      <c r="G6177" s="635">
        <v>0.61249999999999993</v>
      </c>
      <c r="H6177" s="1183">
        <v>0</v>
      </c>
      <c r="I6177" s="593">
        <v>52</v>
      </c>
      <c r="J6177" s="678" t="s">
        <v>183</v>
      </c>
      <c r="K6177" s="678" t="s">
        <v>183</v>
      </c>
      <c r="L6177" s="593" t="s">
        <v>125</v>
      </c>
      <c r="M6177" s="593" t="s">
        <v>1136</v>
      </c>
      <c r="N6177" s="593">
        <v>0.4</v>
      </c>
      <c r="O6177" s="593" t="s">
        <v>72</v>
      </c>
      <c r="P6177" s="593" t="s">
        <v>1136</v>
      </c>
      <c r="Q6177" s="685" t="s">
        <v>8224</v>
      </c>
      <c r="R6177" s="696">
        <v>2.65</v>
      </c>
      <c r="S6177" s="597">
        <v>1.27</v>
      </c>
      <c r="T6177" s="1359">
        <v>3.92</v>
      </c>
      <c r="U6177" s="678" t="s">
        <v>183</v>
      </c>
      <c r="V6177" s="678" t="s">
        <v>183</v>
      </c>
      <c r="W6177" s="678" t="s">
        <v>183</v>
      </c>
      <c r="X6177" s="678" t="s">
        <v>183</v>
      </c>
      <c r="Y6177" s="678" t="s">
        <v>183</v>
      </c>
      <c r="Z6177" s="678" t="s">
        <v>183</v>
      </c>
      <c r="AA6177" s="678" t="s">
        <v>183</v>
      </c>
      <c r="AB6177" s="678" t="s">
        <v>183</v>
      </c>
      <c r="AC6177" s="678" t="s">
        <v>183</v>
      </c>
      <c r="AD6177" s="689" t="s">
        <v>55</v>
      </c>
      <c r="AE6177" s="593"/>
      <c r="AF6177" s="593"/>
      <c r="AG6177" s="1457"/>
      <c r="AH6177" s="595"/>
      <c r="AI6177" s="595"/>
      <c r="AJ6177" s="595"/>
    </row>
    <row r="6178" spans="1:36" ht="63" hidden="1" x14ac:dyDescent="0.2">
      <c r="A6178" s="596" t="s">
        <v>7617</v>
      </c>
      <c r="B6178" s="596" t="s">
        <v>118</v>
      </c>
      <c r="C6178" s="596" t="s">
        <v>337</v>
      </c>
      <c r="D6178" s="630">
        <v>41866</v>
      </c>
      <c r="E6178" s="684">
        <v>0.4458333333333333</v>
      </c>
      <c r="F6178" s="683">
        <v>41866</v>
      </c>
      <c r="G6178" s="684">
        <v>0.61527777777777781</v>
      </c>
      <c r="H6178" s="1180">
        <f t="shared" ref="H6178:H6183" si="207">G6178-E6178</f>
        <v>0.16944444444444451</v>
      </c>
      <c r="I6178" s="596" t="s">
        <v>183</v>
      </c>
      <c r="J6178" s="596" t="s">
        <v>146</v>
      </c>
      <c r="K6178" s="596" t="s">
        <v>8231</v>
      </c>
      <c r="L6178" s="596" t="s">
        <v>127</v>
      </c>
      <c r="M6178" s="596" t="s">
        <v>8658</v>
      </c>
      <c r="N6178" s="596" t="s">
        <v>103</v>
      </c>
      <c r="O6178" s="596" t="s">
        <v>66</v>
      </c>
      <c r="P6178" s="596" t="s">
        <v>8658</v>
      </c>
      <c r="Q6178" s="685" t="s">
        <v>8659</v>
      </c>
      <c r="R6178" s="696"/>
      <c r="S6178" s="696"/>
      <c r="T6178" s="1365"/>
      <c r="U6178" s="596"/>
      <c r="V6178" s="596"/>
      <c r="W6178" s="596"/>
      <c r="X6178" s="596"/>
      <c r="Y6178" s="596"/>
      <c r="Z6178" s="596"/>
      <c r="AA6178" s="596"/>
      <c r="AB6178" s="596"/>
      <c r="AC6178" s="596"/>
      <c r="AD6178" s="596" t="s">
        <v>57</v>
      </c>
      <c r="AE6178" s="596"/>
      <c r="AF6178" s="596"/>
      <c r="AG6178" s="1919"/>
      <c r="AH6178" s="632"/>
      <c r="AI6178" s="632"/>
      <c r="AJ6178" s="632"/>
    </row>
    <row r="6179" spans="1:36" ht="63" hidden="1" x14ac:dyDescent="0.2">
      <c r="A6179" s="593" t="s">
        <v>7617</v>
      </c>
      <c r="B6179" s="593" t="s">
        <v>118</v>
      </c>
      <c r="C6179" s="593" t="s">
        <v>337</v>
      </c>
      <c r="D6179" s="630">
        <v>41867</v>
      </c>
      <c r="E6179" s="635">
        <v>0.19791666666666666</v>
      </c>
      <c r="F6179" s="630">
        <v>41836</v>
      </c>
      <c r="G6179" s="635">
        <v>0.20625000000000002</v>
      </c>
      <c r="H6179" s="773">
        <f t="shared" si="207"/>
        <v>8.3333333333333592E-3</v>
      </c>
      <c r="I6179" s="593">
        <v>24</v>
      </c>
      <c r="J6179" s="678" t="s">
        <v>183</v>
      </c>
      <c r="K6179" s="593" t="s">
        <v>1121</v>
      </c>
      <c r="L6179" s="618" t="s">
        <v>130</v>
      </c>
      <c r="M6179" s="593" t="s">
        <v>8221</v>
      </c>
      <c r="N6179" s="618" t="s">
        <v>103</v>
      </c>
      <c r="O6179" s="593" t="s">
        <v>66</v>
      </c>
      <c r="P6179" s="593" t="s">
        <v>8222</v>
      </c>
      <c r="Q6179" s="1277" t="s">
        <v>8225</v>
      </c>
      <c r="R6179" s="696">
        <v>9.43</v>
      </c>
      <c r="S6179" s="597">
        <v>1.59</v>
      </c>
      <c r="T6179" s="1359">
        <v>11</v>
      </c>
      <c r="U6179" s="596" t="s">
        <v>78</v>
      </c>
      <c r="V6179" s="596" t="s">
        <v>9980</v>
      </c>
      <c r="W6179" s="596" t="s">
        <v>9981</v>
      </c>
      <c r="X6179" s="596" t="s">
        <v>9982</v>
      </c>
      <c r="Y6179" s="596" t="s">
        <v>9173</v>
      </c>
      <c r="Z6179" s="596"/>
      <c r="AA6179" s="596" t="s">
        <v>6045</v>
      </c>
      <c r="AB6179" s="596">
        <v>0</v>
      </c>
      <c r="AC6179" s="596" t="s">
        <v>9980</v>
      </c>
      <c r="AD6179" s="596" t="s">
        <v>46</v>
      </c>
      <c r="AE6179" s="593"/>
      <c r="AF6179" s="593"/>
      <c r="AG6179" s="1457"/>
      <c r="AH6179" s="595"/>
      <c r="AI6179" s="595"/>
      <c r="AJ6179" s="595"/>
    </row>
    <row r="6180" spans="1:36" ht="78.75" hidden="1" x14ac:dyDescent="0.2">
      <c r="A6180" s="593" t="s">
        <v>7617</v>
      </c>
      <c r="B6180" s="593" t="s">
        <v>118</v>
      </c>
      <c r="C6180" s="618" t="s">
        <v>8219</v>
      </c>
      <c r="D6180" s="630">
        <v>41867</v>
      </c>
      <c r="E6180" s="1129">
        <v>0.4826388888888889</v>
      </c>
      <c r="F6180" s="630">
        <v>41836</v>
      </c>
      <c r="G6180" s="1129">
        <v>0.55763888888888891</v>
      </c>
      <c r="H6180" s="1176">
        <f t="shared" si="207"/>
        <v>7.5000000000000011E-2</v>
      </c>
      <c r="I6180" s="593">
        <v>4</v>
      </c>
      <c r="J6180" s="593" t="s">
        <v>2445</v>
      </c>
      <c r="K6180" s="593" t="s">
        <v>8226</v>
      </c>
      <c r="L6180" s="618" t="s">
        <v>125</v>
      </c>
      <c r="M6180" s="593" t="s">
        <v>8227</v>
      </c>
      <c r="N6180" s="618" t="s">
        <v>103</v>
      </c>
      <c r="O6180" s="593" t="s">
        <v>66</v>
      </c>
      <c r="P6180" s="593" t="s">
        <v>2464</v>
      </c>
      <c r="Q6180" s="1277" t="s">
        <v>8228</v>
      </c>
      <c r="R6180" s="696">
        <v>0.01</v>
      </c>
      <c r="S6180" s="597">
        <v>3.61</v>
      </c>
      <c r="T6180" s="1359">
        <v>3.6</v>
      </c>
      <c r="U6180" s="678" t="s">
        <v>183</v>
      </c>
      <c r="V6180" s="678" t="s">
        <v>183</v>
      </c>
      <c r="W6180" s="678" t="s">
        <v>183</v>
      </c>
      <c r="X6180" s="678" t="s">
        <v>183</v>
      </c>
      <c r="Y6180" s="678" t="s">
        <v>183</v>
      </c>
      <c r="Z6180" s="678" t="s">
        <v>183</v>
      </c>
      <c r="AA6180" s="678" t="s">
        <v>183</v>
      </c>
      <c r="AB6180" s="678" t="s">
        <v>183</v>
      </c>
      <c r="AC6180" s="678" t="s">
        <v>183</v>
      </c>
      <c r="AD6180" s="689" t="s">
        <v>55</v>
      </c>
      <c r="AE6180" s="593"/>
      <c r="AF6180" s="593"/>
      <c r="AG6180" s="1457"/>
      <c r="AH6180" s="595"/>
      <c r="AI6180" s="595"/>
      <c r="AJ6180" s="595"/>
    </row>
    <row r="6181" spans="1:36" ht="110.25" hidden="1" x14ac:dyDescent="0.2">
      <c r="A6181" s="593" t="s">
        <v>7617</v>
      </c>
      <c r="B6181" s="593" t="s">
        <v>118</v>
      </c>
      <c r="C6181" s="593" t="s">
        <v>337</v>
      </c>
      <c r="D6181" s="630">
        <v>41868</v>
      </c>
      <c r="E6181" s="1129">
        <v>0.9375</v>
      </c>
      <c r="F6181" s="630">
        <v>41838</v>
      </c>
      <c r="G6181" s="1129">
        <v>1.125</v>
      </c>
      <c r="H6181" s="1176">
        <f t="shared" si="207"/>
        <v>0.1875</v>
      </c>
      <c r="I6181" s="593">
        <v>22</v>
      </c>
      <c r="J6181" s="593" t="s">
        <v>1036</v>
      </c>
      <c r="K6181" s="593" t="s">
        <v>1134</v>
      </c>
      <c r="L6181" s="618" t="s">
        <v>128</v>
      </c>
      <c r="M6181" s="593" t="s">
        <v>8234</v>
      </c>
      <c r="N6181" s="593" t="s">
        <v>103</v>
      </c>
      <c r="O6181" s="593" t="s">
        <v>66</v>
      </c>
      <c r="P6181" s="593" t="s">
        <v>8234</v>
      </c>
      <c r="Q6181" s="1280" t="s">
        <v>8235</v>
      </c>
      <c r="R6181" s="696">
        <v>14.57</v>
      </c>
      <c r="S6181" s="696">
        <v>38.78</v>
      </c>
      <c r="T6181" s="1362">
        <f t="shared" ref="T6181:T6186" si="208">R6181+S6181</f>
        <v>53.35</v>
      </c>
      <c r="U6181" s="596" t="s">
        <v>84</v>
      </c>
      <c r="V6181" s="596" t="s">
        <v>9790</v>
      </c>
      <c r="W6181" s="596" t="s">
        <v>150</v>
      </c>
      <c r="X6181" s="596" t="s">
        <v>183</v>
      </c>
      <c r="Y6181" s="596" t="s">
        <v>9977</v>
      </c>
      <c r="Z6181" s="628">
        <v>0.5</v>
      </c>
      <c r="AA6181" s="596" t="s">
        <v>9978</v>
      </c>
      <c r="AB6181" s="596">
        <v>0</v>
      </c>
      <c r="AC6181" s="596" t="s">
        <v>9979</v>
      </c>
      <c r="AD6181" s="596" t="s">
        <v>60</v>
      </c>
      <c r="AE6181" s="596" t="s">
        <v>101</v>
      </c>
      <c r="AF6181" s="593"/>
      <c r="AG6181" s="1457"/>
      <c r="AH6181" s="595"/>
      <c r="AI6181" s="595"/>
      <c r="AJ6181" s="595"/>
    </row>
    <row r="6182" spans="1:36" ht="63" hidden="1" x14ac:dyDescent="0.2">
      <c r="A6182" s="593" t="s">
        <v>7617</v>
      </c>
      <c r="B6182" s="593" t="s">
        <v>118</v>
      </c>
      <c r="C6182" s="593" t="s">
        <v>2250</v>
      </c>
      <c r="D6182" s="630">
        <v>41868</v>
      </c>
      <c r="E6182" s="1129">
        <v>0.95694444444444438</v>
      </c>
      <c r="F6182" s="630">
        <v>41837</v>
      </c>
      <c r="G6182" s="1129">
        <v>0.95694444444444438</v>
      </c>
      <c r="H6182" s="1176">
        <f t="shared" si="207"/>
        <v>0</v>
      </c>
      <c r="I6182" s="593">
        <v>10</v>
      </c>
      <c r="J6182" s="678" t="s">
        <v>183</v>
      </c>
      <c r="K6182" s="678" t="s">
        <v>183</v>
      </c>
      <c r="L6182" s="618" t="s">
        <v>125</v>
      </c>
      <c r="M6182" s="593" t="s">
        <v>8236</v>
      </c>
      <c r="N6182" s="618">
        <v>110</v>
      </c>
      <c r="O6182" s="593" t="s">
        <v>72</v>
      </c>
      <c r="P6182" s="593" t="s">
        <v>1136</v>
      </c>
      <c r="Q6182" s="634" t="s">
        <v>8237</v>
      </c>
      <c r="R6182" s="693">
        <v>0.54</v>
      </c>
      <c r="S6182" s="693">
        <v>1.2</v>
      </c>
      <c r="T6182" s="1362">
        <f t="shared" si="208"/>
        <v>1.74</v>
      </c>
      <c r="U6182" s="678" t="s">
        <v>183</v>
      </c>
      <c r="V6182" s="678" t="s">
        <v>183</v>
      </c>
      <c r="W6182" s="678" t="s">
        <v>183</v>
      </c>
      <c r="X6182" s="678" t="s">
        <v>183</v>
      </c>
      <c r="Y6182" s="678" t="s">
        <v>183</v>
      </c>
      <c r="Z6182" s="678" t="s">
        <v>183</v>
      </c>
      <c r="AA6182" s="678" t="s">
        <v>183</v>
      </c>
      <c r="AB6182" s="678" t="s">
        <v>183</v>
      </c>
      <c r="AC6182" s="678" t="s">
        <v>183</v>
      </c>
      <c r="AD6182" s="689" t="s">
        <v>55</v>
      </c>
      <c r="AE6182" s="593"/>
      <c r="AF6182" s="593"/>
      <c r="AG6182" s="1457"/>
      <c r="AH6182" s="595"/>
      <c r="AI6182" s="595"/>
      <c r="AJ6182" s="595"/>
    </row>
    <row r="6183" spans="1:36" ht="63" hidden="1" x14ac:dyDescent="0.2">
      <c r="A6183" s="593" t="s">
        <v>7617</v>
      </c>
      <c r="B6183" s="593" t="s">
        <v>118</v>
      </c>
      <c r="C6183" s="593" t="s">
        <v>337</v>
      </c>
      <c r="D6183" s="630">
        <v>41868</v>
      </c>
      <c r="E6183" s="1129">
        <v>0.96388888888888891</v>
      </c>
      <c r="F6183" s="630">
        <v>41837</v>
      </c>
      <c r="G6183" s="1129">
        <v>0.96388888888888891</v>
      </c>
      <c r="H6183" s="1176">
        <f t="shared" si="207"/>
        <v>0</v>
      </c>
      <c r="I6183" s="593">
        <v>99</v>
      </c>
      <c r="J6183" s="593" t="s">
        <v>338</v>
      </c>
      <c r="K6183" s="593" t="s">
        <v>132</v>
      </c>
      <c r="L6183" s="593" t="s">
        <v>128</v>
      </c>
      <c r="M6183" s="593" t="s">
        <v>8238</v>
      </c>
      <c r="N6183" s="618">
        <v>35</v>
      </c>
      <c r="O6183" s="593" t="s">
        <v>66</v>
      </c>
      <c r="P6183" s="593" t="s">
        <v>8238</v>
      </c>
      <c r="Q6183" s="820" t="s">
        <v>8239</v>
      </c>
      <c r="R6183" s="693">
        <v>18.64</v>
      </c>
      <c r="S6183" s="693">
        <v>29.5</v>
      </c>
      <c r="T6183" s="1362">
        <f t="shared" si="208"/>
        <v>48.14</v>
      </c>
      <c r="U6183" s="596" t="s">
        <v>75</v>
      </c>
      <c r="V6183" s="596" t="s">
        <v>9974</v>
      </c>
      <c r="W6183" s="596" t="s">
        <v>1071</v>
      </c>
      <c r="X6183" s="596" t="s">
        <v>1071</v>
      </c>
      <c r="Y6183" s="596" t="s">
        <v>9975</v>
      </c>
      <c r="Z6183" s="628">
        <v>1</v>
      </c>
      <c r="AA6183" s="596" t="s">
        <v>9976</v>
      </c>
      <c r="AB6183" s="596">
        <v>0</v>
      </c>
      <c r="AC6183" s="596" t="s">
        <v>9973</v>
      </c>
      <c r="AD6183" s="596" t="s">
        <v>48</v>
      </c>
      <c r="AE6183" s="593"/>
      <c r="AF6183" s="593"/>
      <c r="AG6183" s="1457"/>
      <c r="AH6183" s="595"/>
      <c r="AI6183" s="595"/>
      <c r="AJ6183" s="595"/>
    </row>
    <row r="6184" spans="1:36" ht="94.5" hidden="1" x14ac:dyDescent="0.2">
      <c r="A6184" s="593" t="s">
        <v>7617</v>
      </c>
      <c r="B6184" s="593" t="s">
        <v>118</v>
      </c>
      <c r="C6184" s="593" t="s">
        <v>2250</v>
      </c>
      <c r="D6184" s="630">
        <v>41868</v>
      </c>
      <c r="E6184" s="1129">
        <v>0.99722222222222223</v>
      </c>
      <c r="F6184" s="630">
        <v>41837</v>
      </c>
      <c r="G6184" s="1129">
        <v>0.99722222222222223</v>
      </c>
      <c r="H6184" s="1176">
        <f>G6182-E6182</f>
        <v>0</v>
      </c>
      <c r="I6184" s="593">
        <v>190</v>
      </c>
      <c r="J6184" s="639" t="s">
        <v>5447</v>
      </c>
      <c r="K6184" s="593" t="s">
        <v>132</v>
      </c>
      <c r="L6184" s="618" t="s">
        <v>125</v>
      </c>
      <c r="M6184" s="593" t="s">
        <v>5448</v>
      </c>
      <c r="N6184" s="618">
        <v>110</v>
      </c>
      <c r="O6184" s="593" t="s">
        <v>66</v>
      </c>
      <c r="P6184" s="593" t="s">
        <v>5448</v>
      </c>
      <c r="Q6184" s="820" t="s">
        <v>8240</v>
      </c>
      <c r="R6184" s="693">
        <v>13.53</v>
      </c>
      <c r="S6184" s="693">
        <v>21.77</v>
      </c>
      <c r="T6184" s="1362">
        <f t="shared" si="208"/>
        <v>35.299999999999997</v>
      </c>
      <c r="U6184" s="678" t="s">
        <v>183</v>
      </c>
      <c r="V6184" s="678" t="s">
        <v>183</v>
      </c>
      <c r="W6184" s="678" t="s">
        <v>183</v>
      </c>
      <c r="X6184" s="678" t="s">
        <v>183</v>
      </c>
      <c r="Y6184" s="678" t="s">
        <v>183</v>
      </c>
      <c r="Z6184" s="678" t="s">
        <v>183</v>
      </c>
      <c r="AA6184" s="678" t="s">
        <v>183</v>
      </c>
      <c r="AB6184" s="678" t="s">
        <v>183</v>
      </c>
      <c r="AC6184" s="678" t="s">
        <v>183</v>
      </c>
      <c r="AD6184" s="689" t="s">
        <v>55</v>
      </c>
      <c r="AE6184" s="593"/>
      <c r="AF6184" s="593"/>
      <c r="AG6184" s="1457"/>
      <c r="AH6184" s="595"/>
      <c r="AI6184" s="595"/>
      <c r="AJ6184" s="595"/>
    </row>
    <row r="6185" spans="1:36" ht="78.75" hidden="1" x14ac:dyDescent="0.2">
      <c r="A6185" s="593" t="s">
        <v>7617</v>
      </c>
      <c r="B6185" s="593" t="s">
        <v>118</v>
      </c>
      <c r="C6185" s="593" t="s">
        <v>4546</v>
      </c>
      <c r="D6185" s="630">
        <v>41869</v>
      </c>
      <c r="E6185" s="1129">
        <v>0.11597222222222221</v>
      </c>
      <c r="F6185" s="630">
        <v>41838</v>
      </c>
      <c r="G6185" s="1129">
        <v>0.11597222222222221</v>
      </c>
      <c r="H6185" s="1176">
        <f>G6185-E6185</f>
        <v>0</v>
      </c>
      <c r="I6185" s="593">
        <v>53</v>
      </c>
      <c r="J6185" s="678" t="s">
        <v>183</v>
      </c>
      <c r="K6185" s="678" t="s">
        <v>183</v>
      </c>
      <c r="L6185" s="618" t="s">
        <v>125</v>
      </c>
      <c r="M6185" s="593" t="s">
        <v>8229</v>
      </c>
      <c r="N6185" s="618">
        <v>0.4</v>
      </c>
      <c r="O6185" s="593" t="s">
        <v>72</v>
      </c>
      <c r="P6185" s="593" t="s">
        <v>1136</v>
      </c>
      <c r="Q6185" s="634" t="s">
        <v>8230</v>
      </c>
      <c r="R6185" s="693">
        <v>0.51</v>
      </c>
      <c r="S6185" s="693">
        <v>2.95</v>
      </c>
      <c r="T6185" s="1362">
        <f t="shared" si="208"/>
        <v>3.46</v>
      </c>
      <c r="U6185" s="678" t="s">
        <v>183</v>
      </c>
      <c r="V6185" s="678" t="s">
        <v>183</v>
      </c>
      <c r="W6185" s="678" t="s">
        <v>183</v>
      </c>
      <c r="X6185" s="678" t="s">
        <v>183</v>
      </c>
      <c r="Y6185" s="678" t="s">
        <v>183</v>
      </c>
      <c r="Z6185" s="678" t="s">
        <v>183</v>
      </c>
      <c r="AA6185" s="678" t="s">
        <v>183</v>
      </c>
      <c r="AB6185" s="678" t="s">
        <v>183</v>
      </c>
      <c r="AC6185" s="678" t="s">
        <v>183</v>
      </c>
      <c r="AD6185" s="689" t="s">
        <v>55</v>
      </c>
      <c r="AE6185" s="593"/>
      <c r="AF6185" s="593"/>
      <c r="AG6185" s="1457"/>
      <c r="AH6185" s="595"/>
      <c r="AI6185" s="595"/>
      <c r="AJ6185" s="595"/>
    </row>
    <row r="6186" spans="1:36" ht="110.25" hidden="1" x14ac:dyDescent="0.2">
      <c r="A6186" s="593" t="s">
        <v>7617</v>
      </c>
      <c r="B6186" s="593" t="s">
        <v>118</v>
      </c>
      <c r="C6186" s="593" t="s">
        <v>7407</v>
      </c>
      <c r="D6186" s="630">
        <v>41869</v>
      </c>
      <c r="E6186" s="1129">
        <v>8.6111111111111124E-2</v>
      </c>
      <c r="F6186" s="630">
        <v>41838</v>
      </c>
      <c r="G6186" s="1129">
        <v>0.125</v>
      </c>
      <c r="H6186" s="1176">
        <f>G6186-E6186</f>
        <v>3.8888888888888876E-2</v>
      </c>
      <c r="I6186" s="593">
        <v>14</v>
      </c>
      <c r="J6186" s="593" t="s">
        <v>338</v>
      </c>
      <c r="K6186" s="593" t="s">
        <v>8231</v>
      </c>
      <c r="L6186" s="618" t="s">
        <v>125</v>
      </c>
      <c r="M6186" s="593" t="s">
        <v>8232</v>
      </c>
      <c r="N6186" s="593" t="s">
        <v>103</v>
      </c>
      <c r="O6186" s="593" t="s">
        <v>66</v>
      </c>
      <c r="P6186" s="593" t="s">
        <v>8232</v>
      </c>
      <c r="Q6186" s="1280" t="s">
        <v>8233</v>
      </c>
      <c r="R6186" s="693">
        <v>1.84</v>
      </c>
      <c r="S6186" s="693">
        <v>3.38</v>
      </c>
      <c r="T6186" s="1362">
        <f t="shared" si="208"/>
        <v>5.22</v>
      </c>
      <c r="U6186" s="678" t="s">
        <v>183</v>
      </c>
      <c r="V6186" s="678" t="s">
        <v>183</v>
      </c>
      <c r="W6186" s="678" t="s">
        <v>183</v>
      </c>
      <c r="X6186" s="678" t="s">
        <v>183</v>
      </c>
      <c r="Y6186" s="678" t="s">
        <v>183</v>
      </c>
      <c r="Z6186" s="678" t="s">
        <v>183</v>
      </c>
      <c r="AA6186" s="678" t="s">
        <v>183</v>
      </c>
      <c r="AB6186" s="678" t="s">
        <v>183</v>
      </c>
      <c r="AC6186" s="678" t="s">
        <v>183</v>
      </c>
      <c r="AD6186" s="689" t="s">
        <v>55</v>
      </c>
      <c r="AE6186" s="593"/>
      <c r="AF6186" s="593"/>
      <c r="AG6186" s="1457"/>
      <c r="AH6186" s="595"/>
      <c r="AI6186" s="595"/>
      <c r="AJ6186" s="595"/>
    </row>
    <row r="6187" spans="1:36" hidden="1" x14ac:dyDescent="0.2">
      <c r="A6187" s="593" t="s">
        <v>7617</v>
      </c>
      <c r="B6187" s="593" t="s">
        <v>118</v>
      </c>
      <c r="C6187" s="593" t="s">
        <v>337</v>
      </c>
      <c r="D6187" s="630">
        <v>41869</v>
      </c>
      <c r="E6187" s="678" t="s">
        <v>183</v>
      </c>
      <c r="F6187" s="678" t="s">
        <v>183</v>
      </c>
      <c r="G6187" s="678" t="s">
        <v>183</v>
      </c>
      <c r="H6187" s="1187" t="s">
        <v>183</v>
      </c>
      <c r="I6187" s="593" t="s">
        <v>183</v>
      </c>
      <c r="J6187" s="593" t="s">
        <v>183</v>
      </c>
      <c r="K6187" s="593" t="s">
        <v>183</v>
      </c>
      <c r="L6187" s="593" t="s">
        <v>183</v>
      </c>
      <c r="M6187" s="678" t="s">
        <v>183</v>
      </c>
      <c r="N6187" s="678" t="s">
        <v>183</v>
      </c>
      <c r="O6187" s="678" t="s">
        <v>183</v>
      </c>
      <c r="P6187" s="678" t="s">
        <v>183</v>
      </c>
      <c r="Q6187" s="634" t="s">
        <v>183</v>
      </c>
      <c r="R6187" s="678"/>
      <c r="S6187" s="678"/>
      <c r="T6187" s="1362"/>
      <c r="U6187" s="639" t="s">
        <v>183</v>
      </c>
      <c r="V6187" s="639" t="s">
        <v>183</v>
      </c>
      <c r="W6187" s="639" t="s">
        <v>183</v>
      </c>
      <c r="X6187" s="639" t="s">
        <v>183</v>
      </c>
      <c r="Y6187" s="639" t="s">
        <v>183</v>
      </c>
      <c r="Z6187" s="639" t="s">
        <v>183</v>
      </c>
      <c r="AA6187" s="639" t="s">
        <v>183</v>
      </c>
      <c r="AB6187" s="639" t="s">
        <v>183</v>
      </c>
      <c r="AC6187" s="639" t="s">
        <v>183</v>
      </c>
      <c r="AD6187" s="639" t="s">
        <v>183</v>
      </c>
      <c r="AE6187" s="639" t="s">
        <v>183</v>
      </c>
      <c r="AF6187" s="639" t="s">
        <v>183</v>
      </c>
      <c r="AG6187" s="593" t="s">
        <v>200</v>
      </c>
      <c r="AH6187" s="595"/>
      <c r="AI6187" s="595"/>
      <c r="AJ6187" s="595"/>
    </row>
    <row r="6188" spans="1:36" ht="78.75" hidden="1" x14ac:dyDescent="0.2">
      <c r="A6188" s="596" t="s">
        <v>7617</v>
      </c>
      <c r="B6188" s="596" t="s">
        <v>118</v>
      </c>
      <c r="C6188" s="596" t="s">
        <v>337</v>
      </c>
      <c r="D6188" s="630">
        <v>41869</v>
      </c>
      <c r="E6188" s="684">
        <v>0.46875</v>
      </c>
      <c r="F6188" s="683">
        <v>41869</v>
      </c>
      <c r="G6188" s="684">
        <v>0.6743055555555556</v>
      </c>
      <c r="H6188" s="1199">
        <v>0.20555555555555557</v>
      </c>
      <c r="I6188" s="596" t="s">
        <v>183</v>
      </c>
      <c r="J6188" s="596" t="s">
        <v>146</v>
      </c>
      <c r="K6188" s="596" t="s">
        <v>8231</v>
      </c>
      <c r="L6188" s="596" t="s">
        <v>127</v>
      </c>
      <c r="M6188" s="596" t="s">
        <v>8660</v>
      </c>
      <c r="N6188" s="596" t="s">
        <v>103</v>
      </c>
      <c r="O6188" s="596" t="s">
        <v>66</v>
      </c>
      <c r="P6188" s="596" t="s">
        <v>8660</v>
      </c>
      <c r="Q6188" s="685" t="s">
        <v>8661</v>
      </c>
      <c r="R6188" s="596"/>
      <c r="S6188" s="596"/>
      <c r="T6188" s="1362"/>
      <c r="U6188" s="596" t="s">
        <v>183</v>
      </c>
      <c r="V6188" s="596" t="s">
        <v>183</v>
      </c>
      <c r="W6188" s="596" t="s">
        <v>183</v>
      </c>
      <c r="X6188" s="596" t="s">
        <v>183</v>
      </c>
      <c r="Y6188" s="596" t="s">
        <v>183</v>
      </c>
      <c r="Z6188" s="596" t="s">
        <v>183</v>
      </c>
      <c r="AA6188" s="596" t="s">
        <v>183</v>
      </c>
      <c r="AB6188" s="596" t="s">
        <v>183</v>
      </c>
      <c r="AC6188" s="596" t="s">
        <v>183</v>
      </c>
      <c r="AD6188" s="596" t="s">
        <v>57</v>
      </c>
      <c r="AE6188" s="596"/>
      <c r="AF6188" s="596"/>
      <c r="AG6188" s="596"/>
      <c r="AH6188" s="632"/>
      <c r="AI6188" s="632"/>
      <c r="AJ6188" s="632"/>
    </row>
    <row r="6189" spans="1:36" hidden="1" x14ac:dyDescent="0.2">
      <c r="A6189" s="593" t="s">
        <v>7617</v>
      </c>
      <c r="B6189" s="593" t="s">
        <v>118</v>
      </c>
      <c r="C6189" s="593" t="s">
        <v>337</v>
      </c>
      <c r="D6189" s="630">
        <v>41870</v>
      </c>
      <c r="E6189" s="678" t="s">
        <v>183</v>
      </c>
      <c r="F6189" s="678" t="s">
        <v>183</v>
      </c>
      <c r="G6189" s="678" t="s">
        <v>183</v>
      </c>
      <c r="H6189" s="1187" t="s">
        <v>183</v>
      </c>
      <c r="I6189" s="593" t="s">
        <v>183</v>
      </c>
      <c r="J6189" s="593" t="s">
        <v>183</v>
      </c>
      <c r="K6189" s="593" t="s">
        <v>183</v>
      </c>
      <c r="L6189" s="593" t="s">
        <v>183</v>
      </c>
      <c r="M6189" s="678" t="s">
        <v>183</v>
      </c>
      <c r="N6189" s="678" t="s">
        <v>183</v>
      </c>
      <c r="O6189" s="678" t="s">
        <v>183</v>
      </c>
      <c r="P6189" s="678" t="s">
        <v>183</v>
      </c>
      <c r="Q6189" s="634" t="s">
        <v>183</v>
      </c>
      <c r="R6189" s="678"/>
      <c r="S6189" s="678"/>
      <c r="T6189" s="1362"/>
      <c r="U6189" s="639" t="s">
        <v>183</v>
      </c>
      <c r="V6189" s="639" t="s">
        <v>183</v>
      </c>
      <c r="W6189" s="639" t="s">
        <v>183</v>
      </c>
      <c r="X6189" s="639" t="s">
        <v>183</v>
      </c>
      <c r="Y6189" s="639" t="s">
        <v>183</v>
      </c>
      <c r="Z6189" s="639" t="s">
        <v>183</v>
      </c>
      <c r="AA6189" s="639" t="s">
        <v>183</v>
      </c>
      <c r="AB6189" s="639" t="s">
        <v>183</v>
      </c>
      <c r="AC6189" s="639" t="s">
        <v>183</v>
      </c>
      <c r="AD6189" s="639" t="s">
        <v>183</v>
      </c>
      <c r="AE6189" s="639" t="s">
        <v>183</v>
      </c>
      <c r="AF6189" s="639" t="s">
        <v>183</v>
      </c>
      <c r="AG6189" s="593" t="s">
        <v>200</v>
      </c>
      <c r="AH6189" s="595"/>
      <c r="AI6189" s="595"/>
      <c r="AJ6189" s="595"/>
    </row>
    <row r="6190" spans="1:36" ht="110.25" hidden="1" x14ac:dyDescent="0.2">
      <c r="A6190" s="593" t="s">
        <v>7617</v>
      </c>
      <c r="B6190" s="593" t="s">
        <v>118</v>
      </c>
      <c r="C6190" s="593" t="s">
        <v>337</v>
      </c>
      <c r="D6190" s="630">
        <v>41871</v>
      </c>
      <c r="E6190" s="635">
        <v>0.70138888888888884</v>
      </c>
      <c r="F6190" s="630">
        <v>41871</v>
      </c>
      <c r="G6190" s="635">
        <v>0.70138888888888884</v>
      </c>
      <c r="H6190" s="773">
        <v>0</v>
      </c>
      <c r="I6190" s="593">
        <v>1</v>
      </c>
      <c r="J6190" s="593" t="s">
        <v>338</v>
      </c>
      <c r="K6190" s="593" t="s">
        <v>132</v>
      </c>
      <c r="L6190" s="618" t="s">
        <v>130</v>
      </c>
      <c r="M6190" s="593" t="s">
        <v>8325</v>
      </c>
      <c r="N6190" s="618" t="s">
        <v>103</v>
      </c>
      <c r="O6190" s="593" t="s">
        <v>66</v>
      </c>
      <c r="P6190" s="593" t="s">
        <v>8325</v>
      </c>
      <c r="Q6190" s="685" t="s">
        <v>8326</v>
      </c>
      <c r="R6190" s="693">
        <v>0.33</v>
      </c>
      <c r="S6190" s="693">
        <v>0.54</v>
      </c>
      <c r="T6190" s="1377">
        <v>0.87</v>
      </c>
      <c r="U6190" s="1457"/>
      <c r="V6190" s="593"/>
      <c r="W6190" s="593"/>
      <c r="X6190" s="593"/>
      <c r="Y6190" s="593"/>
      <c r="Z6190" s="593"/>
      <c r="AA6190" s="593"/>
      <c r="AB6190" s="593"/>
      <c r="AC6190" s="593"/>
      <c r="AD6190" s="596" t="s">
        <v>56</v>
      </c>
      <c r="AE6190" s="593"/>
      <c r="AF6190" s="593"/>
      <c r="AG6190" s="1457"/>
      <c r="AH6190" s="595"/>
      <c r="AI6190" s="595"/>
      <c r="AJ6190" s="595"/>
    </row>
    <row r="6191" spans="1:36" ht="63" hidden="1" x14ac:dyDescent="0.2">
      <c r="A6191" s="593" t="s">
        <v>7617</v>
      </c>
      <c r="B6191" s="593" t="s">
        <v>118</v>
      </c>
      <c r="C6191" s="593" t="s">
        <v>337</v>
      </c>
      <c r="D6191" s="630">
        <v>41872</v>
      </c>
      <c r="E6191" s="613">
        <v>0.7729166666666667</v>
      </c>
      <c r="F6191" s="630">
        <v>41872</v>
      </c>
      <c r="G6191" s="613">
        <v>0.7729166666666667</v>
      </c>
      <c r="H6191" s="1183">
        <v>0</v>
      </c>
      <c r="I6191" s="593">
        <v>187</v>
      </c>
      <c r="J6191" s="593" t="s">
        <v>1262</v>
      </c>
      <c r="K6191" s="593" t="s">
        <v>132</v>
      </c>
      <c r="L6191" s="618" t="s">
        <v>130</v>
      </c>
      <c r="M6191" s="593" t="s">
        <v>8380</v>
      </c>
      <c r="N6191" s="593">
        <v>110</v>
      </c>
      <c r="O6191" s="593" t="s">
        <v>66</v>
      </c>
      <c r="P6191" s="593" t="s">
        <v>8380</v>
      </c>
      <c r="Q6191" s="634" t="s">
        <v>8381</v>
      </c>
      <c r="R6191" s="668">
        <v>49.56</v>
      </c>
      <c r="S6191" s="668">
        <v>97.84</v>
      </c>
      <c r="T6191" s="1363">
        <v>147.4</v>
      </c>
      <c r="U6191" s="593"/>
      <c r="V6191" s="593"/>
      <c r="W6191" s="593"/>
      <c r="X6191" s="593"/>
      <c r="Y6191" s="593"/>
      <c r="Z6191" s="593"/>
      <c r="AA6191" s="593"/>
      <c r="AB6191" s="593"/>
      <c r="AC6191" s="593"/>
      <c r="AD6191" s="596" t="s">
        <v>60</v>
      </c>
      <c r="AE6191" s="593"/>
      <c r="AF6191" s="593"/>
      <c r="AG6191" s="1457"/>
      <c r="AH6191" s="595"/>
      <c r="AI6191" s="595"/>
      <c r="AJ6191" s="595"/>
    </row>
    <row r="6192" spans="1:36" ht="94.5" hidden="1" x14ac:dyDescent="0.2">
      <c r="A6192" s="593" t="s">
        <v>7617</v>
      </c>
      <c r="B6192" s="593" t="s">
        <v>118</v>
      </c>
      <c r="C6192" s="618" t="s">
        <v>8219</v>
      </c>
      <c r="D6192" s="630">
        <v>41872</v>
      </c>
      <c r="E6192" s="1129">
        <v>0.90347222222222223</v>
      </c>
      <c r="F6192" s="630">
        <v>41872</v>
      </c>
      <c r="G6192" s="1129">
        <v>1.0173611111111112</v>
      </c>
      <c r="H6192" s="1176">
        <f>G6192-E6192</f>
        <v>0.11388888888888893</v>
      </c>
      <c r="I6192" s="593">
        <v>4</v>
      </c>
      <c r="J6192" s="593" t="s">
        <v>2445</v>
      </c>
      <c r="K6192" s="593" t="s">
        <v>8226</v>
      </c>
      <c r="L6192" s="618" t="s">
        <v>125</v>
      </c>
      <c r="M6192" s="593" t="s">
        <v>8227</v>
      </c>
      <c r="N6192" s="618" t="s">
        <v>103</v>
      </c>
      <c r="O6192" s="593" t="s">
        <v>66</v>
      </c>
      <c r="P6192" s="593" t="s">
        <v>2464</v>
      </c>
      <c r="Q6192" s="685" t="s">
        <v>8382</v>
      </c>
      <c r="R6192" s="693">
        <v>0.01</v>
      </c>
      <c r="S6192" s="693">
        <v>5.56</v>
      </c>
      <c r="T6192" s="1377">
        <v>5.57</v>
      </c>
      <c r="U6192" s="593"/>
      <c r="V6192" s="593"/>
      <c r="W6192" s="593"/>
      <c r="X6192" s="593"/>
      <c r="Y6192" s="593"/>
      <c r="Z6192" s="593"/>
      <c r="AA6192" s="593"/>
      <c r="AB6192" s="593"/>
      <c r="AC6192" s="593"/>
      <c r="AD6192" s="593" t="s">
        <v>55</v>
      </c>
      <c r="AE6192" s="593"/>
      <c r="AF6192" s="593"/>
      <c r="AG6192" s="1457"/>
      <c r="AH6192" s="595"/>
      <c r="AI6192" s="595"/>
      <c r="AJ6192" s="595"/>
    </row>
    <row r="6193" spans="1:36" ht="110.25" hidden="1" x14ac:dyDescent="0.2">
      <c r="A6193" s="593" t="s">
        <v>7617</v>
      </c>
      <c r="B6193" s="593" t="s">
        <v>118</v>
      </c>
      <c r="C6193" s="593" t="s">
        <v>337</v>
      </c>
      <c r="D6193" s="630">
        <v>41872</v>
      </c>
      <c r="E6193" s="635">
        <v>0.90833333333333333</v>
      </c>
      <c r="F6193" s="630">
        <v>41872</v>
      </c>
      <c r="G6193" s="635">
        <v>0.90833333333333333</v>
      </c>
      <c r="H6193" s="773">
        <f>G6193-E6193</f>
        <v>0</v>
      </c>
      <c r="I6193" s="593">
        <v>15</v>
      </c>
      <c r="J6193" s="593" t="s">
        <v>2445</v>
      </c>
      <c r="K6193" s="593" t="s">
        <v>132</v>
      </c>
      <c r="L6193" s="618" t="s">
        <v>130</v>
      </c>
      <c r="M6193" s="593" t="s">
        <v>8222</v>
      </c>
      <c r="N6193" s="618" t="s">
        <v>103</v>
      </c>
      <c r="O6193" s="593" t="s">
        <v>66</v>
      </c>
      <c r="P6193" s="593" t="s">
        <v>8222</v>
      </c>
      <c r="Q6193" s="685" t="s">
        <v>8383</v>
      </c>
      <c r="R6193" s="693">
        <v>2.2200000000000002</v>
      </c>
      <c r="S6193" s="693">
        <v>3.55</v>
      </c>
      <c r="T6193" s="1377">
        <v>5.77</v>
      </c>
      <c r="U6193" s="596" t="s">
        <v>84</v>
      </c>
      <c r="V6193" s="596" t="s">
        <v>9790</v>
      </c>
      <c r="W6193" s="632" t="s">
        <v>9970</v>
      </c>
      <c r="X6193" s="632" t="s">
        <v>9971</v>
      </c>
      <c r="Y6193" s="596" t="s">
        <v>9972</v>
      </c>
      <c r="Z6193" s="1867">
        <v>0.3</v>
      </c>
      <c r="AA6193" s="596" t="s">
        <v>9973</v>
      </c>
      <c r="AB6193" s="632">
        <v>3</v>
      </c>
      <c r="AC6193" s="596" t="s">
        <v>9968</v>
      </c>
      <c r="AD6193" s="596" t="s">
        <v>60</v>
      </c>
      <c r="AE6193" s="593"/>
      <c r="AF6193" s="593"/>
      <c r="AG6193" s="1457"/>
      <c r="AH6193" s="595"/>
      <c r="AI6193" s="595"/>
      <c r="AJ6193" s="595"/>
    </row>
    <row r="6194" spans="1:36" hidden="1" x14ac:dyDescent="0.2">
      <c r="A6194" s="593" t="s">
        <v>7617</v>
      </c>
      <c r="B6194" s="593" t="s">
        <v>118</v>
      </c>
      <c r="C6194" s="593" t="s">
        <v>337</v>
      </c>
      <c r="D6194" s="630">
        <v>41873</v>
      </c>
      <c r="E6194" s="678" t="s">
        <v>183</v>
      </c>
      <c r="F6194" s="678" t="s">
        <v>183</v>
      </c>
      <c r="G6194" s="678" t="s">
        <v>183</v>
      </c>
      <c r="H6194" s="1187" t="s">
        <v>183</v>
      </c>
      <c r="I6194" s="593" t="s">
        <v>183</v>
      </c>
      <c r="J6194" s="593" t="s">
        <v>183</v>
      </c>
      <c r="K6194" s="593" t="s">
        <v>183</v>
      </c>
      <c r="L6194" s="593" t="s">
        <v>183</v>
      </c>
      <c r="M6194" s="678" t="s">
        <v>183</v>
      </c>
      <c r="N6194" s="678" t="s">
        <v>183</v>
      </c>
      <c r="O6194" s="678" t="s">
        <v>183</v>
      </c>
      <c r="P6194" s="678" t="s">
        <v>183</v>
      </c>
      <c r="Q6194" s="634" t="s">
        <v>183</v>
      </c>
      <c r="R6194" s="678"/>
      <c r="S6194" s="678"/>
      <c r="T6194" s="1362"/>
      <c r="U6194" s="639" t="s">
        <v>183</v>
      </c>
      <c r="V6194" s="639" t="s">
        <v>183</v>
      </c>
      <c r="W6194" s="639" t="s">
        <v>183</v>
      </c>
      <c r="X6194" s="639" t="s">
        <v>183</v>
      </c>
      <c r="Y6194" s="639" t="s">
        <v>183</v>
      </c>
      <c r="Z6194" s="639" t="s">
        <v>183</v>
      </c>
      <c r="AA6194" s="639" t="s">
        <v>183</v>
      </c>
      <c r="AB6194" s="639" t="s">
        <v>183</v>
      </c>
      <c r="AC6194" s="639" t="s">
        <v>183</v>
      </c>
      <c r="AD6194" s="639" t="s">
        <v>183</v>
      </c>
      <c r="AE6194" s="639" t="s">
        <v>183</v>
      </c>
      <c r="AF6194" s="639" t="s">
        <v>183</v>
      </c>
      <c r="AG6194" s="593" t="s">
        <v>200</v>
      </c>
      <c r="AH6194" s="595"/>
      <c r="AI6194" s="595"/>
      <c r="AJ6194" s="595"/>
    </row>
    <row r="6195" spans="1:36" ht="47.25" hidden="1" x14ac:dyDescent="0.2">
      <c r="A6195" s="593" t="s">
        <v>7617</v>
      </c>
      <c r="B6195" s="593" t="s">
        <v>118</v>
      </c>
      <c r="C6195" s="593" t="s">
        <v>4546</v>
      </c>
      <c r="D6195" s="630">
        <v>41874</v>
      </c>
      <c r="E6195" s="1129">
        <v>0.9472222222222223</v>
      </c>
      <c r="F6195" s="630">
        <v>41874</v>
      </c>
      <c r="G6195" s="1129">
        <v>0.9472222222222223</v>
      </c>
      <c r="H6195" s="1176">
        <f t="shared" ref="H6195:H6206" si="209">G6195-E6195</f>
        <v>0</v>
      </c>
      <c r="I6195" s="593">
        <v>7</v>
      </c>
      <c r="J6195" s="678" t="s">
        <v>183</v>
      </c>
      <c r="K6195" s="678" t="s">
        <v>183</v>
      </c>
      <c r="L6195" s="618" t="s">
        <v>125</v>
      </c>
      <c r="M6195" s="593" t="s">
        <v>8433</v>
      </c>
      <c r="N6195" s="618">
        <v>0.4</v>
      </c>
      <c r="O6195" s="593" t="s">
        <v>72</v>
      </c>
      <c r="P6195" s="593" t="s">
        <v>1136</v>
      </c>
      <c r="Q6195" s="820" t="s">
        <v>8434</v>
      </c>
      <c r="R6195" s="696">
        <v>0.65</v>
      </c>
      <c r="S6195" s="696">
        <v>5.88</v>
      </c>
      <c r="T6195" s="1362">
        <f>R6195+S6195</f>
        <v>6.53</v>
      </c>
      <c r="U6195" s="593"/>
      <c r="V6195" s="593"/>
      <c r="W6195" s="593"/>
      <c r="X6195" s="593"/>
      <c r="Y6195" s="593"/>
      <c r="Z6195" s="593"/>
      <c r="AA6195" s="593"/>
      <c r="AB6195" s="593"/>
      <c r="AC6195" s="593"/>
      <c r="AD6195" s="722" t="s">
        <v>55</v>
      </c>
      <c r="AE6195" s="593"/>
      <c r="AF6195" s="593"/>
      <c r="AG6195" s="1457"/>
      <c r="AH6195" s="595"/>
      <c r="AI6195" s="595"/>
      <c r="AJ6195" s="595"/>
    </row>
    <row r="6196" spans="1:36" ht="47.25" hidden="1" x14ac:dyDescent="0.2">
      <c r="A6196" s="593" t="s">
        <v>7617</v>
      </c>
      <c r="B6196" s="593" t="s">
        <v>118</v>
      </c>
      <c r="C6196" s="593" t="s">
        <v>350</v>
      </c>
      <c r="D6196" s="630">
        <v>41874</v>
      </c>
      <c r="E6196" s="1129">
        <v>0.58263888888888882</v>
      </c>
      <c r="F6196" s="630">
        <v>41874</v>
      </c>
      <c r="G6196" s="1129">
        <v>0.64652777777777781</v>
      </c>
      <c r="H6196" s="1176">
        <f t="shared" si="209"/>
        <v>6.3888888888888995E-2</v>
      </c>
      <c r="I6196" s="639">
        <v>1</v>
      </c>
      <c r="J6196" s="678" t="s">
        <v>183</v>
      </c>
      <c r="K6196" s="678" t="s">
        <v>183</v>
      </c>
      <c r="L6196" s="593" t="s">
        <v>126</v>
      </c>
      <c r="M6196" s="593" t="s">
        <v>4839</v>
      </c>
      <c r="N6196" s="593">
        <v>0.4</v>
      </c>
      <c r="O6196" s="593" t="s">
        <v>72</v>
      </c>
      <c r="P6196" s="593" t="s">
        <v>4839</v>
      </c>
      <c r="Q6196" s="820" t="s">
        <v>8435</v>
      </c>
      <c r="R6196" s="640">
        <v>0.89</v>
      </c>
      <c r="S6196" s="640">
        <v>0.3</v>
      </c>
      <c r="T6196" s="1362">
        <v>1.19</v>
      </c>
      <c r="U6196" s="593"/>
      <c r="V6196" s="678"/>
      <c r="W6196" s="678"/>
      <c r="X6196" s="678"/>
      <c r="Y6196" s="678"/>
      <c r="Z6196" s="678"/>
      <c r="AA6196" s="678"/>
      <c r="AB6196" s="678"/>
      <c r="AC6196" s="678"/>
      <c r="AD6196" s="593" t="s">
        <v>61</v>
      </c>
      <c r="AE6196" s="678"/>
      <c r="AF6196" s="678"/>
      <c r="AG6196" s="634"/>
      <c r="AH6196" s="595" t="s">
        <v>388</v>
      </c>
      <c r="AI6196" s="595"/>
      <c r="AJ6196" s="595"/>
    </row>
    <row r="6197" spans="1:36" ht="94.5" hidden="1" x14ac:dyDescent="0.2">
      <c r="A6197" s="593" t="s">
        <v>7617</v>
      </c>
      <c r="B6197" s="593" t="s">
        <v>118</v>
      </c>
      <c r="C6197" s="618" t="s">
        <v>8219</v>
      </c>
      <c r="D6197" s="630">
        <v>41875</v>
      </c>
      <c r="E6197" s="635">
        <v>0.95833333333333337</v>
      </c>
      <c r="F6197" s="630">
        <v>41875</v>
      </c>
      <c r="G6197" s="635">
        <v>0.97916666666666663</v>
      </c>
      <c r="H6197" s="1183">
        <f t="shared" si="209"/>
        <v>2.0833333333333259E-2</v>
      </c>
      <c r="I6197" s="593">
        <v>1</v>
      </c>
      <c r="J6197" s="593" t="s">
        <v>1240</v>
      </c>
      <c r="K6197" s="593" t="s">
        <v>8226</v>
      </c>
      <c r="L6197" s="618" t="s">
        <v>125</v>
      </c>
      <c r="M6197" s="593" t="s">
        <v>8437</v>
      </c>
      <c r="N6197" s="593" t="s">
        <v>103</v>
      </c>
      <c r="O6197" s="593" t="s">
        <v>66</v>
      </c>
      <c r="P6197" s="593" t="s">
        <v>8437</v>
      </c>
      <c r="Q6197" s="634" t="s">
        <v>8438</v>
      </c>
      <c r="R6197" s="696">
        <v>0.02</v>
      </c>
      <c r="S6197" s="693">
        <v>0.19</v>
      </c>
      <c r="T6197" s="1377">
        <v>0.2</v>
      </c>
      <c r="U6197" s="593" t="s">
        <v>84</v>
      </c>
      <c r="V6197" s="593"/>
      <c r="W6197" s="593"/>
      <c r="X6197" s="593"/>
      <c r="Y6197" s="593"/>
      <c r="Z6197" s="593"/>
      <c r="AA6197" s="593"/>
      <c r="AB6197" s="593"/>
      <c r="AC6197" s="593"/>
      <c r="AD6197" s="722" t="s">
        <v>55</v>
      </c>
      <c r="AE6197" s="593"/>
      <c r="AF6197" s="593"/>
      <c r="AG6197" s="1457"/>
      <c r="AH6197" s="595"/>
      <c r="AI6197" s="595"/>
      <c r="AJ6197" s="595"/>
    </row>
    <row r="6198" spans="1:36" ht="94.5" hidden="1" x14ac:dyDescent="0.2">
      <c r="A6198" s="593" t="s">
        <v>7617</v>
      </c>
      <c r="B6198" s="593" t="s">
        <v>118</v>
      </c>
      <c r="C6198" s="618" t="s">
        <v>8219</v>
      </c>
      <c r="D6198" s="630">
        <v>41875</v>
      </c>
      <c r="E6198" s="635">
        <v>0.95833333333333337</v>
      </c>
      <c r="F6198" s="630">
        <v>41875</v>
      </c>
      <c r="G6198" s="635">
        <v>0.97916666666666663</v>
      </c>
      <c r="H6198" s="1183">
        <f t="shared" si="209"/>
        <v>2.0833333333333259E-2</v>
      </c>
      <c r="I6198" s="593">
        <v>1</v>
      </c>
      <c r="J6198" s="593" t="s">
        <v>1240</v>
      </c>
      <c r="K6198" s="593" t="s">
        <v>8226</v>
      </c>
      <c r="L6198" s="618" t="s">
        <v>125</v>
      </c>
      <c r="M6198" s="593" t="s">
        <v>8437</v>
      </c>
      <c r="N6198" s="593" t="s">
        <v>103</v>
      </c>
      <c r="O6198" s="593" t="s">
        <v>66</v>
      </c>
      <c r="P6198" s="593" t="s">
        <v>8437</v>
      </c>
      <c r="Q6198" s="1277" t="s">
        <v>8438</v>
      </c>
      <c r="R6198" s="696">
        <v>0.02</v>
      </c>
      <c r="S6198" s="696">
        <v>0.19</v>
      </c>
      <c r="T6198" s="1365">
        <v>0.2</v>
      </c>
      <c r="U6198" s="593" t="s">
        <v>84</v>
      </c>
      <c r="V6198" s="593"/>
      <c r="W6198" s="593"/>
      <c r="X6198" s="593"/>
      <c r="Y6198" s="593"/>
      <c r="Z6198" s="593"/>
      <c r="AA6198" s="593"/>
      <c r="AB6198" s="593"/>
      <c r="AC6198" s="593"/>
      <c r="AD6198" s="722" t="s">
        <v>55</v>
      </c>
      <c r="AE6198" s="593"/>
      <c r="AF6198" s="593"/>
      <c r="AG6198" s="1457"/>
      <c r="AH6198" s="595"/>
      <c r="AI6198" s="595"/>
      <c r="AJ6198" s="595"/>
    </row>
    <row r="6199" spans="1:36" ht="94.5" hidden="1" x14ac:dyDescent="0.2">
      <c r="A6199" s="593" t="s">
        <v>7617</v>
      </c>
      <c r="B6199" s="593" t="s">
        <v>118</v>
      </c>
      <c r="C6199" s="593" t="s">
        <v>2250</v>
      </c>
      <c r="D6199" s="630">
        <v>41876</v>
      </c>
      <c r="E6199" s="1129">
        <v>3.4722222222222224E-2</v>
      </c>
      <c r="F6199" s="630">
        <v>41876</v>
      </c>
      <c r="G6199" s="1129">
        <v>3.4722222222222224E-2</v>
      </c>
      <c r="H6199" s="1176">
        <f t="shared" si="209"/>
        <v>0</v>
      </c>
      <c r="I6199" s="618">
        <v>207</v>
      </c>
      <c r="J6199" s="639" t="s">
        <v>5447</v>
      </c>
      <c r="K6199" s="593" t="s">
        <v>132</v>
      </c>
      <c r="L6199" s="618" t="s">
        <v>125</v>
      </c>
      <c r="M6199" s="593" t="s">
        <v>5448</v>
      </c>
      <c r="N6199" s="618">
        <v>110</v>
      </c>
      <c r="O6199" s="593" t="s">
        <v>66</v>
      </c>
      <c r="P6199" s="593" t="s">
        <v>5448</v>
      </c>
      <c r="Q6199" s="820" t="s">
        <v>8436</v>
      </c>
      <c r="R6199" s="640">
        <v>14.08</v>
      </c>
      <c r="S6199" s="668">
        <v>31.8</v>
      </c>
      <c r="T6199" s="1363">
        <v>45.88</v>
      </c>
      <c r="U6199" s="639" t="s">
        <v>183</v>
      </c>
      <c r="V6199" s="639" t="s">
        <v>183</v>
      </c>
      <c r="W6199" s="639" t="s">
        <v>183</v>
      </c>
      <c r="X6199" s="639" t="s">
        <v>183</v>
      </c>
      <c r="Y6199" s="639" t="s">
        <v>183</v>
      </c>
      <c r="Z6199" s="639" t="s">
        <v>183</v>
      </c>
      <c r="AA6199" s="639" t="s">
        <v>183</v>
      </c>
      <c r="AB6199" s="639" t="s">
        <v>183</v>
      </c>
      <c r="AC6199" s="639" t="s">
        <v>183</v>
      </c>
      <c r="AD6199" s="722" t="s">
        <v>55</v>
      </c>
      <c r="AE6199" s="639" t="s">
        <v>183</v>
      </c>
      <c r="AF6199" s="639" t="s">
        <v>183</v>
      </c>
      <c r="AG6199" s="634"/>
      <c r="AH6199" s="595"/>
      <c r="AI6199" s="595"/>
      <c r="AJ6199" s="595"/>
    </row>
    <row r="6200" spans="1:36" ht="31.5" hidden="1" x14ac:dyDescent="0.2">
      <c r="A6200" s="593" t="s">
        <v>7617</v>
      </c>
      <c r="B6200" s="593" t="s">
        <v>118</v>
      </c>
      <c r="C6200" s="593" t="s">
        <v>337</v>
      </c>
      <c r="D6200" s="630">
        <v>41876</v>
      </c>
      <c r="E6200" s="635">
        <v>0.24583333333333335</v>
      </c>
      <c r="F6200" s="630">
        <v>41876</v>
      </c>
      <c r="G6200" s="1129">
        <v>0.46180555555555558</v>
      </c>
      <c r="H6200" s="1183">
        <f t="shared" si="209"/>
        <v>0.21597222222222223</v>
      </c>
      <c r="I6200" s="639">
        <v>1</v>
      </c>
      <c r="J6200" s="678" t="s">
        <v>183</v>
      </c>
      <c r="K6200" s="678" t="s">
        <v>183</v>
      </c>
      <c r="L6200" s="593" t="s">
        <v>126</v>
      </c>
      <c r="M6200" s="593" t="s">
        <v>8576</v>
      </c>
      <c r="N6200" s="593">
        <v>0.4</v>
      </c>
      <c r="O6200" s="593" t="s">
        <v>72</v>
      </c>
      <c r="P6200" s="593" t="s">
        <v>8576</v>
      </c>
      <c r="Q6200" s="685" t="s">
        <v>8577</v>
      </c>
      <c r="R6200" s="696"/>
      <c r="S6200" s="696">
        <v>0.5</v>
      </c>
      <c r="T6200" s="1365">
        <v>0.5</v>
      </c>
      <c r="U6200" s="593"/>
      <c r="V6200" s="593"/>
      <c r="W6200" s="593"/>
      <c r="X6200" s="593"/>
      <c r="Y6200" s="593"/>
      <c r="Z6200" s="593"/>
      <c r="AA6200" s="593"/>
      <c r="AB6200" s="593"/>
      <c r="AC6200" s="593"/>
      <c r="AD6200" s="593" t="s">
        <v>61</v>
      </c>
      <c r="AE6200" s="593"/>
      <c r="AF6200" s="593"/>
      <c r="AG6200" s="1457"/>
      <c r="AH6200" s="595"/>
      <c r="AI6200" s="595"/>
      <c r="AJ6200" s="595"/>
    </row>
    <row r="6201" spans="1:36" ht="63" hidden="1" x14ac:dyDescent="0.2">
      <c r="A6201" s="593" t="s">
        <v>7617</v>
      </c>
      <c r="B6201" s="593" t="s">
        <v>118</v>
      </c>
      <c r="C6201" s="593" t="s">
        <v>8578</v>
      </c>
      <c r="D6201" s="630">
        <v>41876</v>
      </c>
      <c r="E6201" s="1129">
        <v>0.22916666666666666</v>
      </c>
      <c r="F6201" s="630">
        <v>41876</v>
      </c>
      <c r="G6201" s="1129">
        <v>0.22916666666666666</v>
      </c>
      <c r="H6201" s="1183">
        <f t="shared" si="209"/>
        <v>0</v>
      </c>
      <c r="I6201" s="593">
        <v>14</v>
      </c>
      <c r="J6201" s="678" t="s">
        <v>183</v>
      </c>
      <c r="K6201" s="678" t="s">
        <v>183</v>
      </c>
      <c r="L6201" s="618" t="s">
        <v>125</v>
      </c>
      <c r="M6201" s="593" t="s">
        <v>8579</v>
      </c>
      <c r="N6201" s="618">
        <v>0.4</v>
      </c>
      <c r="O6201" s="593" t="s">
        <v>72</v>
      </c>
      <c r="P6201" s="593" t="s">
        <v>1136</v>
      </c>
      <c r="Q6201" s="1277" t="s">
        <v>8580</v>
      </c>
      <c r="R6201" s="696">
        <v>0.86</v>
      </c>
      <c r="S6201" s="696">
        <v>2.0499999999999998</v>
      </c>
      <c r="T6201" s="1365">
        <v>2.91</v>
      </c>
      <c r="U6201" s="593"/>
      <c r="V6201" s="593"/>
      <c r="W6201" s="593"/>
      <c r="X6201" s="593"/>
      <c r="Y6201" s="593"/>
      <c r="Z6201" s="593"/>
      <c r="AA6201" s="593"/>
      <c r="AB6201" s="593"/>
      <c r="AC6201" s="593"/>
      <c r="AD6201" s="722" t="s">
        <v>55</v>
      </c>
      <c r="AE6201" s="593"/>
      <c r="AF6201" s="593"/>
      <c r="AG6201" s="1457"/>
      <c r="AH6201" s="595"/>
      <c r="AI6201" s="595"/>
      <c r="AJ6201" s="595"/>
    </row>
    <row r="6202" spans="1:36" ht="63" hidden="1" x14ac:dyDescent="0.2">
      <c r="A6202" s="593" t="s">
        <v>7617</v>
      </c>
      <c r="B6202" s="593" t="s">
        <v>118</v>
      </c>
      <c r="C6202" s="593" t="s">
        <v>337</v>
      </c>
      <c r="D6202" s="630">
        <v>41876</v>
      </c>
      <c r="E6202" s="1129">
        <v>0.22708333333333333</v>
      </c>
      <c r="F6202" s="630">
        <v>41876</v>
      </c>
      <c r="G6202" s="1129">
        <v>0.22708333333333333</v>
      </c>
      <c r="H6202" s="1183">
        <f t="shared" si="209"/>
        <v>0</v>
      </c>
      <c r="I6202" s="593">
        <v>33</v>
      </c>
      <c r="J6202" s="593" t="s">
        <v>866</v>
      </c>
      <c r="K6202" s="593" t="s">
        <v>8581</v>
      </c>
      <c r="L6202" s="593" t="s">
        <v>128</v>
      </c>
      <c r="M6202" s="593" t="s">
        <v>1962</v>
      </c>
      <c r="N6202" s="593">
        <v>35</v>
      </c>
      <c r="O6202" s="593" t="s">
        <v>63</v>
      </c>
      <c r="P6202" s="593" t="s">
        <v>8582</v>
      </c>
      <c r="Q6202" s="1277" t="s">
        <v>8583</v>
      </c>
      <c r="R6202" s="696">
        <v>6.73</v>
      </c>
      <c r="S6202" s="696">
        <v>2</v>
      </c>
      <c r="T6202" s="1365">
        <v>8.73</v>
      </c>
      <c r="U6202" s="593"/>
      <c r="V6202" s="593"/>
      <c r="W6202" s="593"/>
      <c r="X6202" s="593"/>
      <c r="Y6202" s="593"/>
      <c r="Z6202" s="593"/>
      <c r="AA6202" s="593"/>
      <c r="AB6202" s="593"/>
      <c r="AC6202" s="593"/>
      <c r="AD6202" s="593" t="s">
        <v>48</v>
      </c>
      <c r="AE6202" s="593"/>
      <c r="AF6202" s="593"/>
      <c r="AG6202" s="1457"/>
      <c r="AH6202" s="595"/>
      <c r="AI6202" s="595"/>
      <c r="AJ6202" s="595"/>
    </row>
    <row r="6203" spans="1:36" ht="47.25" hidden="1" x14ac:dyDescent="0.2">
      <c r="A6203" s="593" t="s">
        <v>7617</v>
      </c>
      <c r="B6203" s="593" t="s">
        <v>118</v>
      </c>
      <c r="C6203" s="593" t="s">
        <v>337</v>
      </c>
      <c r="D6203" s="630">
        <v>41876</v>
      </c>
      <c r="E6203" s="635">
        <v>0.14652777777777778</v>
      </c>
      <c r="F6203" s="630">
        <v>41876</v>
      </c>
      <c r="G6203" s="635">
        <v>0.29930555555555555</v>
      </c>
      <c r="H6203" s="1183">
        <f t="shared" si="209"/>
        <v>0.15277777777777776</v>
      </c>
      <c r="I6203" s="639">
        <v>1</v>
      </c>
      <c r="J6203" s="678" t="s">
        <v>183</v>
      </c>
      <c r="K6203" s="678" t="s">
        <v>183</v>
      </c>
      <c r="L6203" s="593" t="s">
        <v>126</v>
      </c>
      <c r="M6203" s="593" t="s">
        <v>8584</v>
      </c>
      <c r="N6203" s="593">
        <v>0.4</v>
      </c>
      <c r="O6203" s="593" t="s">
        <v>72</v>
      </c>
      <c r="P6203" s="593" t="s">
        <v>8584</v>
      </c>
      <c r="Q6203" s="1277" t="s">
        <v>8585</v>
      </c>
      <c r="R6203" s="696">
        <v>0.56999999999999995</v>
      </c>
      <c r="S6203" s="696">
        <v>0.7</v>
      </c>
      <c r="T6203" s="1365">
        <v>1.27</v>
      </c>
      <c r="U6203" s="593"/>
      <c r="V6203" s="593"/>
      <c r="W6203" s="593"/>
      <c r="X6203" s="593"/>
      <c r="Y6203" s="593"/>
      <c r="Z6203" s="593"/>
      <c r="AA6203" s="593"/>
      <c r="AB6203" s="593"/>
      <c r="AC6203" s="593"/>
      <c r="AD6203" s="593" t="s">
        <v>61</v>
      </c>
      <c r="AE6203" s="593"/>
      <c r="AF6203" s="593"/>
      <c r="AG6203" s="1457"/>
      <c r="AH6203" s="595"/>
      <c r="AI6203" s="595"/>
      <c r="AJ6203" s="595"/>
    </row>
    <row r="6204" spans="1:36" ht="31.5" hidden="1" x14ac:dyDescent="0.2">
      <c r="A6204" s="593" t="s">
        <v>7617</v>
      </c>
      <c r="B6204" s="593" t="s">
        <v>118</v>
      </c>
      <c r="C6204" s="593" t="s">
        <v>342</v>
      </c>
      <c r="D6204" s="630">
        <v>41876</v>
      </c>
      <c r="E6204" s="635">
        <v>0.31458333333333333</v>
      </c>
      <c r="F6204" s="630">
        <v>41876</v>
      </c>
      <c r="G6204" s="635">
        <v>0.31597222222222221</v>
      </c>
      <c r="H6204" s="1183">
        <f t="shared" si="209"/>
        <v>1.388888888888884E-3</v>
      </c>
      <c r="I6204" s="593">
        <v>24</v>
      </c>
      <c r="J6204" s="639" t="s">
        <v>183</v>
      </c>
      <c r="K6204" s="639" t="s">
        <v>183</v>
      </c>
      <c r="L6204" s="593" t="s">
        <v>125</v>
      </c>
      <c r="M6204" s="639" t="s">
        <v>3998</v>
      </c>
      <c r="N6204" s="593">
        <v>0.4</v>
      </c>
      <c r="O6204" s="36" t="s">
        <v>69</v>
      </c>
      <c r="P6204" s="593" t="s">
        <v>3999</v>
      </c>
      <c r="Q6204" s="1277" t="s">
        <v>5017</v>
      </c>
      <c r="R6204" s="696">
        <v>4.76</v>
      </c>
      <c r="S6204" s="696">
        <v>1.57</v>
      </c>
      <c r="T6204" s="1365">
        <v>6.33</v>
      </c>
      <c r="U6204" s="593"/>
      <c r="V6204" s="593"/>
      <c r="W6204" s="593"/>
      <c r="X6204" s="593"/>
      <c r="Y6204" s="593"/>
      <c r="Z6204" s="593"/>
      <c r="AA6204" s="593"/>
      <c r="AB6204" s="593"/>
      <c r="AC6204" s="593"/>
      <c r="AD6204" s="722" t="s">
        <v>55</v>
      </c>
      <c r="AE6204" s="593"/>
      <c r="AF6204" s="593"/>
      <c r="AG6204" s="1457"/>
      <c r="AH6204" s="595"/>
      <c r="AI6204" s="595"/>
      <c r="AJ6204" s="595"/>
    </row>
    <row r="6205" spans="1:36" ht="47.25" hidden="1" x14ac:dyDescent="0.2">
      <c r="A6205" s="593" t="s">
        <v>7617</v>
      </c>
      <c r="B6205" s="593" t="s">
        <v>118</v>
      </c>
      <c r="C6205" s="593" t="s">
        <v>337</v>
      </c>
      <c r="D6205" s="630">
        <v>41877</v>
      </c>
      <c r="E6205" s="635">
        <v>0.61319444444444449</v>
      </c>
      <c r="F6205" s="630">
        <v>41877</v>
      </c>
      <c r="G6205" s="635">
        <v>0.7055555555555556</v>
      </c>
      <c r="H6205" s="1183">
        <f t="shared" si="209"/>
        <v>9.2361111111111116E-2</v>
      </c>
      <c r="I6205" s="639">
        <v>1</v>
      </c>
      <c r="J6205" s="678" t="s">
        <v>183</v>
      </c>
      <c r="K6205" s="678" t="s">
        <v>183</v>
      </c>
      <c r="L6205" s="593" t="s">
        <v>126</v>
      </c>
      <c r="M6205" s="593" t="s">
        <v>8584</v>
      </c>
      <c r="N6205" s="593">
        <v>0.4</v>
      </c>
      <c r="O6205" s="593" t="s">
        <v>72</v>
      </c>
      <c r="P6205" s="593" t="s">
        <v>8584</v>
      </c>
      <c r="Q6205" s="1277" t="s">
        <v>8585</v>
      </c>
      <c r="R6205" s="696"/>
      <c r="S6205" s="696">
        <v>0.49</v>
      </c>
      <c r="T6205" s="1362">
        <v>0.49</v>
      </c>
      <c r="U6205" s="593"/>
      <c r="V6205" s="593"/>
      <c r="W6205" s="593"/>
      <c r="X6205" s="593"/>
      <c r="Y6205" s="593"/>
      <c r="Z6205" s="593"/>
      <c r="AA6205" s="593"/>
      <c r="AB6205" s="593"/>
      <c r="AC6205" s="593"/>
      <c r="AD6205" s="593" t="s">
        <v>61</v>
      </c>
      <c r="AE6205" s="593"/>
      <c r="AF6205" s="593"/>
      <c r="AG6205" s="1457"/>
      <c r="AH6205" s="595"/>
      <c r="AI6205" s="595"/>
      <c r="AJ6205" s="595"/>
    </row>
    <row r="6206" spans="1:36" ht="63" hidden="1" x14ac:dyDescent="0.2">
      <c r="A6206" s="593" t="s">
        <v>7617</v>
      </c>
      <c r="B6206" s="593" t="s">
        <v>118</v>
      </c>
      <c r="C6206" s="593" t="s">
        <v>337</v>
      </c>
      <c r="D6206" s="630">
        <v>41877</v>
      </c>
      <c r="E6206" s="635">
        <v>0.39374999999999999</v>
      </c>
      <c r="F6206" s="630">
        <v>41877</v>
      </c>
      <c r="G6206" s="635">
        <v>0.60416666666666663</v>
      </c>
      <c r="H6206" s="1183">
        <f t="shared" si="209"/>
        <v>0.21041666666666664</v>
      </c>
      <c r="I6206" s="593">
        <v>8</v>
      </c>
      <c r="J6206" s="639" t="s">
        <v>183</v>
      </c>
      <c r="K6206" s="639" t="s">
        <v>183</v>
      </c>
      <c r="L6206" s="593" t="s">
        <v>130</v>
      </c>
      <c r="M6206" s="593" t="s">
        <v>8586</v>
      </c>
      <c r="N6206" s="593">
        <v>35</v>
      </c>
      <c r="O6206" s="593" t="s">
        <v>63</v>
      </c>
      <c r="P6206" s="593" t="s">
        <v>8587</v>
      </c>
      <c r="Q6206" s="1277" t="s">
        <v>8588</v>
      </c>
      <c r="R6206" s="696">
        <v>9.73</v>
      </c>
      <c r="S6206" s="696">
        <v>3.36</v>
      </c>
      <c r="T6206" s="1362">
        <v>13.09</v>
      </c>
      <c r="U6206" s="596" t="s">
        <v>84</v>
      </c>
      <c r="V6206" s="596">
        <v>2003</v>
      </c>
      <c r="W6206" s="596" t="s">
        <v>2281</v>
      </c>
      <c r="X6206" s="596" t="s">
        <v>1071</v>
      </c>
      <c r="Y6206" s="596" t="s">
        <v>2584</v>
      </c>
      <c r="Z6206" s="628">
        <v>0.5</v>
      </c>
      <c r="AA6206" s="596" t="s">
        <v>2584</v>
      </c>
      <c r="AB6206" s="596">
        <v>0</v>
      </c>
      <c r="AC6206" s="596" t="s">
        <v>2584</v>
      </c>
      <c r="AD6206" s="596" t="s">
        <v>48</v>
      </c>
      <c r="AE6206" s="596" t="s">
        <v>101</v>
      </c>
      <c r="AF6206" s="596" t="s">
        <v>102</v>
      </c>
      <c r="AG6206" s="1457"/>
      <c r="AH6206" s="595"/>
      <c r="AI6206" s="595"/>
      <c r="AJ6206" s="595"/>
    </row>
    <row r="6207" spans="1:36" hidden="1" x14ac:dyDescent="0.2">
      <c r="A6207" s="593" t="s">
        <v>7617</v>
      </c>
      <c r="B6207" s="593" t="s">
        <v>118</v>
      </c>
      <c r="C6207" s="593" t="s">
        <v>337</v>
      </c>
      <c r="D6207" s="630">
        <v>41878</v>
      </c>
      <c r="E6207" s="678" t="s">
        <v>183</v>
      </c>
      <c r="F6207" s="678" t="s">
        <v>183</v>
      </c>
      <c r="G6207" s="678" t="s">
        <v>183</v>
      </c>
      <c r="H6207" s="1187" t="s">
        <v>183</v>
      </c>
      <c r="I6207" s="593" t="s">
        <v>183</v>
      </c>
      <c r="J6207" s="593" t="s">
        <v>183</v>
      </c>
      <c r="K6207" s="593" t="s">
        <v>183</v>
      </c>
      <c r="L6207" s="593" t="s">
        <v>183</v>
      </c>
      <c r="M6207" s="678" t="s">
        <v>183</v>
      </c>
      <c r="N6207" s="678" t="s">
        <v>183</v>
      </c>
      <c r="O6207" s="678" t="s">
        <v>183</v>
      </c>
      <c r="P6207" s="678" t="s">
        <v>183</v>
      </c>
      <c r="Q6207" s="1277" t="s">
        <v>183</v>
      </c>
      <c r="R6207" s="671"/>
      <c r="S6207" s="671"/>
      <c r="T6207" s="1362"/>
      <c r="U6207" s="639" t="s">
        <v>183</v>
      </c>
      <c r="V6207" s="639" t="s">
        <v>183</v>
      </c>
      <c r="W6207" s="639" t="s">
        <v>183</v>
      </c>
      <c r="X6207" s="639" t="s">
        <v>183</v>
      </c>
      <c r="Y6207" s="639" t="s">
        <v>183</v>
      </c>
      <c r="Z6207" s="639" t="s">
        <v>183</v>
      </c>
      <c r="AA6207" s="639" t="s">
        <v>183</v>
      </c>
      <c r="AB6207" s="639" t="s">
        <v>183</v>
      </c>
      <c r="AC6207" s="639" t="s">
        <v>183</v>
      </c>
      <c r="AD6207" s="639" t="s">
        <v>183</v>
      </c>
      <c r="AE6207" s="639" t="s">
        <v>183</v>
      </c>
      <c r="AF6207" s="639" t="s">
        <v>183</v>
      </c>
      <c r="AG6207" s="593" t="s">
        <v>200</v>
      </c>
      <c r="AH6207" s="595"/>
      <c r="AI6207" s="595"/>
      <c r="AJ6207" s="595"/>
    </row>
    <row r="6208" spans="1:36" ht="47.25" hidden="1" x14ac:dyDescent="0.2">
      <c r="A6208" s="593" t="s">
        <v>7617</v>
      </c>
      <c r="B6208" s="593" t="s">
        <v>118</v>
      </c>
      <c r="C6208" s="593" t="s">
        <v>8219</v>
      </c>
      <c r="D6208" s="630">
        <v>41879</v>
      </c>
      <c r="E6208" s="635">
        <v>0.52916666666666667</v>
      </c>
      <c r="F6208" s="614">
        <v>41879</v>
      </c>
      <c r="G6208" s="635">
        <v>0.57430555555555551</v>
      </c>
      <c r="H6208" s="1183">
        <v>4.5138888888888888E-2</v>
      </c>
      <c r="I6208" s="593">
        <v>5</v>
      </c>
      <c r="J6208" s="593" t="s">
        <v>183</v>
      </c>
      <c r="K6208" s="593" t="s">
        <v>183</v>
      </c>
      <c r="L6208" s="593" t="s">
        <v>125</v>
      </c>
      <c r="M6208" s="593" t="s">
        <v>5454</v>
      </c>
      <c r="N6208" s="593" t="s">
        <v>103</v>
      </c>
      <c r="O6208" s="593" t="s">
        <v>66</v>
      </c>
      <c r="P6208" s="593" t="s">
        <v>2464</v>
      </c>
      <c r="Q6208" s="1277" t="s">
        <v>8220</v>
      </c>
      <c r="R6208" s="696">
        <v>2.4</v>
      </c>
      <c r="S6208" s="696">
        <v>1.02</v>
      </c>
      <c r="T6208" s="1365">
        <v>3.42</v>
      </c>
      <c r="U6208" s="593"/>
      <c r="V6208" s="593"/>
      <c r="W6208" s="593"/>
      <c r="X6208" s="593"/>
      <c r="Y6208" s="593"/>
      <c r="Z6208" s="593"/>
      <c r="AA6208" s="593"/>
      <c r="AB6208" s="593"/>
      <c r="AC6208" s="593"/>
      <c r="AD6208" s="593" t="s">
        <v>55</v>
      </c>
      <c r="AE6208" s="593"/>
      <c r="AF6208" s="593"/>
      <c r="AG6208" s="1457"/>
      <c r="AH6208" s="595"/>
      <c r="AI6208" s="595"/>
      <c r="AJ6208" s="595"/>
    </row>
    <row r="6209" spans="1:36" ht="126" hidden="1" x14ac:dyDescent="0.2">
      <c r="A6209" s="593" t="s">
        <v>7617</v>
      </c>
      <c r="B6209" s="593" t="s">
        <v>118</v>
      </c>
      <c r="C6209" s="593" t="s">
        <v>337</v>
      </c>
      <c r="D6209" s="630">
        <v>41879</v>
      </c>
      <c r="E6209" s="635">
        <v>0.61527777777777781</v>
      </c>
      <c r="F6209" s="614">
        <v>41879</v>
      </c>
      <c r="G6209" s="635">
        <v>0.62430555555555556</v>
      </c>
      <c r="H6209" s="1183">
        <v>9.0277777777777787E-3</v>
      </c>
      <c r="I6209" s="593">
        <v>6</v>
      </c>
      <c r="J6209" s="593" t="s">
        <v>426</v>
      </c>
      <c r="K6209" s="593" t="s">
        <v>8226</v>
      </c>
      <c r="L6209" s="593" t="s">
        <v>127</v>
      </c>
      <c r="M6209" s="593" t="s">
        <v>8589</v>
      </c>
      <c r="N6209" s="593" t="s">
        <v>103</v>
      </c>
      <c r="O6209" s="593" t="s">
        <v>66</v>
      </c>
      <c r="P6209" s="593" t="s">
        <v>8589</v>
      </c>
      <c r="Q6209" s="1277" t="s">
        <v>8590</v>
      </c>
      <c r="R6209" s="696">
        <v>0.23</v>
      </c>
      <c r="S6209" s="696">
        <v>0.1</v>
      </c>
      <c r="T6209" s="1365">
        <v>0.3</v>
      </c>
      <c r="U6209" s="593"/>
      <c r="V6209" s="593"/>
      <c r="W6209" s="593"/>
      <c r="X6209" s="593"/>
      <c r="Y6209" s="593"/>
      <c r="Z6209" s="593"/>
      <c r="AA6209" s="593"/>
      <c r="AB6209" s="593"/>
      <c r="AC6209" s="593"/>
      <c r="AD6209" s="593" t="s">
        <v>57</v>
      </c>
      <c r="AE6209" s="593"/>
      <c r="AF6209" s="593"/>
      <c r="AG6209" s="1457"/>
      <c r="AH6209" s="595"/>
      <c r="AI6209" s="595" t="s">
        <v>387</v>
      </c>
      <c r="AJ6209" s="595"/>
    </row>
    <row r="6210" spans="1:36" ht="78.75" hidden="1" x14ac:dyDescent="0.2">
      <c r="A6210" s="593" t="s">
        <v>7617</v>
      </c>
      <c r="B6210" s="593" t="s">
        <v>118</v>
      </c>
      <c r="C6210" s="593" t="s">
        <v>350</v>
      </c>
      <c r="D6210" s="630">
        <v>41879</v>
      </c>
      <c r="E6210" s="635">
        <v>0.33819444444444446</v>
      </c>
      <c r="F6210" s="614">
        <v>41879</v>
      </c>
      <c r="G6210" s="635">
        <v>0.33819444444444446</v>
      </c>
      <c r="H6210" s="1183">
        <v>0</v>
      </c>
      <c r="I6210" s="593">
        <v>3</v>
      </c>
      <c r="J6210" s="593" t="s">
        <v>183</v>
      </c>
      <c r="K6210" s="593" t="s">
        <v>183</v>
      </c>
      <c r="L6210" s="593" t="s">
        <v>125</v>
      </c>
      <c r="M6210" s="593" t="s">
        <v>8591</v>
      </c>
      <c r="N6210" s="593">
        <v>0.4</v>
      </c>
      <c r="O6210" s="593" t="s">
        <v>72</v>
      </c>
      <c r="P6210" s="593" t="s">
        <v>8592</v>
      </c>
      <c r="Q6210" s="685" t="s">
        <v>8593</v>
      </c>
      <c r="R6210" s="696">
        <v>0.13</v>
      </c>
      <c r="S6210" s="696">
        <v>0.02</v>
      </c>
      <c r="T6210" s="1365">
        <v>0.2</v>
      </c>
      <c r="U6210" s="593"/>
      <c r="V6210" s="593"/>
      <c r="W6210" s="593"/>
      <c r="X6210" s="593"/>
      <c r="Y6210" s="593"/>
      <c r="Z6210" s="593"/>
      <c r="AA6210" s="593"/>
      <c r="AB6210" s="593"/>
      <c r="AC6210" s="593"/>
      <c r="AD6210" s="593" t="s">
        <v>55</v>
      </c>
      <c r="AE6210" s="593"/>
      <c r="AF6210" s="593"/>
      <c r="AG6210" s="1457"/>
      <c r="AH6210" s="595"/>
      <c r="AI6210" s="595"/>
      <c r="AJ6210" s="595"/>
    </row>
    <row r="6211" spans="1:36" hidden="1" x14ac:dyDescent="0.2">
      <c r="A6211" s="593" t="s">
        <v>7617</v>
      </c>
      <c r="B6211" s="593" t="s">
        <v>118</v>
      </c>
      <c r="C6211" s="593" t="s">
        <v>337</v>
      </c>
      <c r="D6211" s="630">
        <v>41880</v>
      </c>
      <c r="E6211" s="678" t="s">
        <v>183</v>
      </c>
      <c r="F6211" s="678" t="s">
        <v>183</v>
      </c>
      <c r="G6211" s="678" t="s">
        <v>183</v>
      </c>
      <c r="H6211" s="1187" t="s">
        <v>183</v>
      </c>
      <c r="I6211" s="593" t="s">
        <v>183</v>
      </c>
      <c r="J6211" s="593" t="s">
        <v>183</v>
      </c>
      <c r="K6211" s="593" t="s">
        <v>183</v>
      </c>
      <c r="L6211" s="593" t="s">
        <v>183</v>
      </c>
      <c r="M6211" s="678" t="s">
        <v>183</v>
      </c>
      <c r="N6211" s="678" t="s">
        <v>183</v>
      </c>
      <c r="O6211" s="678" t="s">
        <v>183</v>
      </c>
      <c r="P6211" s="678" t="s">
        <v>183</v>
      </c>
      <c r="Q6211" s="820" t="s">
        <v>183</v>
      </c>
      <c r="R6211" s="678"/>
      <c r="S6211" s="678"/>
      <c r="T6211" s="1362"/>
      <c r="U6211" s="639" t="s">
        <v>183</v>
      </c>
      <c r="V6211" s="639" t="s">
        <v>183</v>
      </c>
      <c r="W6211" s="639" t="s">
        <v>183</v>
      </c>
      <c r="X6211" s="639" t="s">
        <v>183</v>
      </c>
      <c r="Y6211" s="639" t="s">
        <v>183</v>
      </c>
      <c r="Z6211" s="639" t="s">
        <v>183</v>
      </c>
      <c r="AA6211" s="639" t="s">
        <v>183</v>
      </c>
      <c r="AB6211" s="639" t="s">
        <v>183</v>
      </c>
      <c r="AC6211" s="639" t="s">
        <v>183</v>
      </c>
      <c r="AD6211" s="639" t="s">
        <v>183</v>
      </c>
      <c r="AE6211" s="639" t="s">
        <v>183</v>
      </c>
      <c r="AF6211" s="639" t="s">
        <v>183</v>
      </c>
      <c r="AG6211" s="593" t="s">
        <v>200</v>
      </c>
      <c r="AH6211" s="595"/>
      <c r="AI6211" s="595"/>
      <c r="AJ6211" s="595"/>
    </row>
    <row r="6212" spans="1:36" hidden="1" x14ac:dyDescent="0.2">
      <c r="A6212" s="593" t="s">
        <v>7617</v>
      </c>
      <c r="B6212" s="593" t="s">
        <v>118</v>
      </c>
      <c r="C6212" s="593" t="s">
        <v>337</v>
      </c>
      <c r="D6212" s="630">
        <v>41881</v>
      </c>
      <c r="E6212" s="678" t="s">
        <v>183</v>
      </c>
      <c r="F6212" s="678" t="s">
        <v>183</v>
      </c>
      <c r="G6212" s="678" t="s">
        <v>183</v>
      </c>
      <c r="H6212" s="1187" t="s">
        <v>183</v>
      </c>
      <c r="I6212" s="593" t="s">
        <v>183</v>
      </c>
      <c r="J6212" s="593" t="s">
        <v>183</v>
      </c>
      <c r="K6212" s="593" t="s">
        <v>183</v>
      </c>
      <c r="L6212" s="593" t="s">
        <v>183</v>
      </c>
      <c r="M6212" s="678" t="s">
        <v>183</v>
      </c>
      <c r="N6212" s="678" t="s">
        <v>183</v>
      </c>
      <c r="O6212" s="678" t="s">
        <v>183</v>
      </c>
      <c r="P6212" s="678" t="s">
        <v>183</v>
      </c>
      <c r="Q6212" s="634" t="s">
        <v>183</v>
      </c>
      <c r="R6212" s="678"/>
      <c r="S6212" s="678"/>
      <c r="T6212" s="1362"/>
      <c r="U6212" s="639" t="s">
        <v>183</v>
      </c>
      <c r="V6212" s="639" t="s">
        <v>183</v>
      </c>
      <c r="W6212" s="639" t="s">
        <v>183</v>
      </c>
      <c r="X6212" s="639" t="s">
        <v>183</v>
      </c>
      <c r="Y6212" s="639" t="s">
        <v>183</v>
      </c>
      <c r="Z6212" s="639" t="s">
        <v>183</v>
      </c>
      <c r="AA6212" s="639" t="s">
        <v>183</v>
      </c>
      <c r="AB6212" s="639" t="s">
        <v>183</v>
      </c>
      <c r="AC6212" s="639" t="s">
        <v>183</v>
      </c>
      <c r="AD6212" s="639" t="s">
        <v>183</v>
      </c>
      <c r="AE6212" s="639" t="s">
        <v>183</v>
      </c>
      <c r="AF6212" s="639" t="s">
        <v>183</v>
      </c>
      <c r="AG6212" s="593" t="s">
        <v>200</v>
      </c>
      <c r="AH6212" s="595"/>
      <c r="AI6212" s="595"/>
      <c r="AJ6212" s="595"/>
    </row>
    <row r="6213" spans="1:36" ht="157.5" hidden="1" x14ac:dyDescent="0.2">
      <c r="A6213" s="593" t="s">
        <v>7617</v>
      </c>
      <c r="B6213" s="593" t="s">
        <v>118</v>
      </c>
      <c r="C6213" s="593" t="s">
        <v>337</v>
      </c>
      <c r="D6213" s="630">
        <v>41882</v>
      </c>
      <c r="E6213" s="635">
        <v>0.70416666666666661</v>
      </c>
      <c r="F6213" s="630">
        <v>41882</v>
      </c>
      <c r="G6213" s="635">
        <v>0.70416666666666661</v>
      </c>
      <c r="H6213" s="1183">
        <f>G6213-E6213</f>
        <v>0</v>
      </c>
      <c r="I6213" s="593">
        <v>6</v>
      </c>
      <c r="J6213" s="593" t="s">
        <v>426</v>
      </c>
      <c r="K6213" s="593" t="s">
        <v>132</v>
      </c>
      <c r="L6213" s="618" t="s">
        <v>130</v>
      </c>
      <c r="M6213" s="593" t="s">
        <v>8662</v>
      </c>
      <c r="N6213" s="593" t="s">
        <v>103</v>
      </c>
      <c r="O6213" s="593" t="s">
        <v>66</v>
      </c>
      <c r="P6213" s="593" t="s">
        <v>8662</v>
      </c>
      <c r="Q6213" s="1281" t="s">
        <v>8663</v>
      </c>
      <c r="R6213" s="696">
        <v>0.39</v>
      </c>
      <c r="S6213" s="696">
        <v>0.47</v>
      </c>
      <c r="T6213" s="1362">
        <v>0.86</v>
      </c>
      <c r="U6213" s="596" t="s">
        <v>75</v>
      </c>
      <c r="V6213" s="596">
        <v>2013</v>
      </c>
      <c r="W6213" s="596" t="s">
        <v>9966</v>
      </c>
      <c r="X6213" s="596" t="s">
        <v>1071</v>
      </c>
      <c r="Y6213" s="596" t="s">
        <v>9968</v>
      </c>
      <c r="Z6213" s="628">
        <v>1</v>
      </c>
      <c r="AA6213" s="596" t="s">
        <v>9969</v>
      </c>
      <c r="AB6213" s="596">
        <v>0</v>
      </c>
      <c r="AC6213" s="596" t="s">
        <v>9968</v>
      </c>
      <c r="AD6213" s="596" t="s">
        <v>54</v>
      </c>
      <c r="AE6213" s="593"/>
      <c r="AF6213" s="593"/>
      <c r="AG6213" s="1457"/>
      <c r="AH6213" s="595"/>
      <c r="AI6213" s="595"/>
      <c r="AJ6213" s="595"/>
    </row>
    <row r="6214" spans="1:36" hidden="1" x14ac:dyDescent="0.2">
      <c r="A6214" s="593" t="s">
        <v>8717</v>
      </c>
      <c r="B6214" s="593" t="s">
        <v>118</v>
      </c>
      <c r="C6214" s="593" t="s">
        <v>337</v>
      </c>
      <c r="D6214" s="630">
        <v>41883</v>
      </c>
      <c r="E6214" s="678" t="s">
        <v>183</v>
      </c>
      <c r="F6214" s="678" t="s">
        <v>183</v>
      </c>
      <c r="G6214" s="678" t="s">
        <v>183</v>
      </c>
      <c r="H6214" s="1187" t="s">
        <v>183</v>
      </c>
      <c r="I6214" s="593" t="s">
        <v>183</v>
      </c>
      <c r="J6214" s="593" t="s">
        <v>183</v>
      </c>
      <c r="K6214" s="593" t="s">
        <v>183</v>
      </c>
      <c r="L6214" s="593" t="s">
        <v>183</v>
      </c>
      <c r="M6214" s="678" t="s">
        <v>183</v>
      </c>
      <c r="N6214" s="678" t="s">
        <v>183</v>
      </c>
      <c r="O6214" s="678" t="s">
        <v>183</v>
      </c>
      <c r="P6214" s="678" t="s">
        <v>183</v>
      </c>
      <c r="Q6214" s="685" t="s">
        <v>183</v>
      </c>
      <c r="R6214" s="671"/>
      <c r="S6214" s="671"/>
      <c r="T6214" s="1362"/>
      <c r="U6214" s="596" t="s">
        <v>183</v>
      </c>
      <c r="V6214" s="639" t="s">
        <v>183</v>
      </c>
      <c r="W6214" s="639" t="s">
        <v>183</v>
      </c>
      <c r="X6214" s="639" t="s">
        <v>183</v>
      </c>
      <c r="Y6214" s="639" t="s">
        <v>183</v>
      </c>
      <c r="Z6214" s="639" t="s">
        <v>183</v>
      </c>
      <c r="AA6214" s="639" t="s">
        <v>183</v>
      </c>
      <c r="AB6214" s="639" t="s">
        <v>183</v>
      </c>
      <c r="AC6214" s="639" t="s">
        <v>183</v>
      </c>
      <c r="AD6214" s="639" t="s">
        <v>183</v>
      </c>
      <c r="AE6214" s="639" t="s">
        <v>183</v>
      </c>
      <c r="AF6214" s="639" t="s">
        <v>183</v>
      </c>
      <c r="AG6214" s="593" t="s">
        <v>200</v>
      </c>
      <c r="AH6214" s="595"/>
      <c r="AI6214" s="595"/>
      <c r="AJ6214" s="595"/>
    </row>
    <row r="6215" spans="1:36" hidden="1" x14ac:dyDescent="0.2">
      <c r="A6215" s="593" t="s">
        <v>8717</v>
      </c>
      <c r="B6215" s="593" t="s">
        <v>118</v>
      </c>
      <c r="C6215" s="593" t="s">
        <v>337</v>
      </c>
      <c r="D6215" s="630">
        <v>41884</v>
      </c>
      <c r="E6215" s="678" t="s">
        <v>183</v>
      </c>
      <c r="F6215" s="678" t="s">
        <v>183</v>
      </c>
      <c r="G6215" s="678" t="s">
        <v>183</v>
      </c>
      <c r="H6215" s="1187" t="s">
        <v>183</v>
      </c>
      <c r="I6215" s="593" t="s">
        <v>183</v>
      </c>
      <c r="J6215" s="593" t="s">
        <v>183</v>
      </c>
      <c r="K6215" s="593" t="s">
        <v>183</v>
      </c>
      <c r="L6215" s="593" t="s">
        <v>183</v>
      </c>
      <c r="M6215" s="678" t="s">
        <v>183</v>
      </c>
      <c r="N6215" s="678" t="s">
        <v>183</v>
      </c>
      <c r="O6215" s="678" t="s">
        <v>183</v>
      </c>
      <c r="P6215" s="678" t="s">
        <v>183</v>
      </c>
      <c r="Q6215" s="1277" t="s">
        <v>183</v>
      </c>
      <c r="R6215" s="671"/>
      <c r="S6215" s="671"/>
      <c r="T6215" s="1362"/>
      <c r="U6215" s="596" t="s">
        <v>183</v>
      </c>
      <c r="V6215" s="639" t="s">
        <v>183</v>
      </c>
      <c r="W6215" s="639" t="s">
        <v>183</v>
      </c>
      <c r="X6215" s="639" t="s">
        <v>183</v>
      </c>
      <c r="Y6215" s="639" t="s">
        <v>183</v>
      </c>
      <c r="Z6215" s="639" t="s">
        <v>183</v>
      </c>
      <c r="AA6215" s="639" t="s">
        <v>183</v>
      </c>
      <c r="AB6215" s="639" t="s">
        <v>183</v>
      </c>
      <c r="AC6215" s="639" t="s">
        <v>183</v>
      </c>
      <c r="AD6215" s="639" t="s">
        <v>183</v>
      </c>
      <c r="AE6215" s="639" t="s">
        <v>183</v>
      </c>
      <c r="AF6215" s="639" t="s">
        <v>183</v>
      </c>
      <c r="AG6215" s="593" t="s">
        <v>200</v>
      </c>
      <c r="AH6215" s="595"/>
      <c r="AI6215" s="595"/>
      <c r="AJ6215" s="595"/>
    </row>
    <row r="6216" spans="1:36" ht="110.25" hidden="1" x14ac:dyDescent="0.2">
      <c r="A6216" s="593" t="s">
        <v>8717</v>
      </c>
      <c r="B6216" s="593" t="s">
        <v>118</v>
      </c>
      <c r="C6216" s="593" t="s">
        <v>337</v>
      </c>
      <c r="D6216" s="630">
        <v>41885</v>
      </c>
      <c r="E6216" s="635">
        <v>0.73611111111111116</v>
      </c>
      <c r="F6216" s="614">
        <v>41885</v>
      </c>
      <c r="G6216" s="635">
        <v>0.91041666666666676</v>
      </c>
      <c r="H6216" s="1183">
        <v>0.17430555555555557</v>
      </c>
      <c r="I6216" s="593">
        <v>1</v>
      </c>
      <c r="J6216" s="593" t="s">
        <v>426</v>
      </c>
      <c r="K6216" s="593" t="s">
        <v>8231</v>
      </c>
      <c r="L6216" s="593" t="s">
        <v>128</v>
      </c>
      <c r="M6216" s="593" t="s">
        <v>8755</v>
      </c>
      <c r="N6216" s="593" t="s">
        <v>103</v>
      </c>
      <c r="O6216" s="593" t="s">
        <v>66</v>
      </c>
      <c r="P6216" s="593" t="s">
        <v>8755</v>
      </c>
      <c r="Q6216" s="685" t="s">
        <v>8756</v>
      </c>
      <c r="R6216" s="696">
        <v>1.44</v>
      </c>
      <c r="S6216" s="696">
        <v>1.74</v>
      </c>
      <c r="T6216" s="1365">
        <v>3.2</v>
      </c>
      <c r="U6216" s="596" t="s">
        <v>75</v>
      </c>
      <c r="V6216" s="596">
        <v>2003</v>
      </c>
      <c r="W6216" s="596" t="s">
        <v>9966</v>
      </c>
      <c r="X6216" s="596" t="s">
        <v>1071</v>
      </c>
      <c r="Y6216" s="596" t="s">
        <v>2576</v>
      </c>
      <c r="Z6216" s="628">
        <v>1</v>
      </c>
      <c r="AA6216" s="596" t="s">
        <v>9967</v>
      </c>
      <c r="AB6216" s="596">
        <v>0</v>
      </c>
      <c r="AC6216" s="596" t="s">
        <v>2584</v>
      </c>
      <c r="AD6216" s="596" t="s">
        <v>56</v>
      </c>
      <c r="AE6216" s="596" t="s">
        <v>102</v>
      </c>
      <c r="AF6216" s="593"/>
      <c r="AG6216" s="1457"/>
      <c r="AH6216" s="595"/>
      <c r="AI6216" s="595"/>
      <c r="AJ6216" s="595"/>
    </row>
    <row r="6217" spans="1:36" ht="47.25" hidden="1" x14ac:dyDescent="0.2">
      <c r="A6217" s="593" t="s">
        <v>8717</v>
      </c>
      <c r="B6217" s="593" t="s">
        <v>118</v>
      </c>
      <c r="C6217" s="593" t="s">
        <v>2250</v>
      </c>
      <c r="D6217" s="630">
        <v>41885</v>
      </c>
      <c r="E6217" s="635">
        <v>0.87152777777777779</v>
      </c>
      <c r="F6217" s="614">
        <v>41885</v>
      </c>
      <c r="G6217" s="635">
        <v>0.87152777777777779</v>
      </c>
      <c r="H6217" s="1183">
        <v>0</v>
      </c>
      <c r="I6217" s="593">
        <v>12</v>
      </c>
      <c r="J6217" s="593" t="s">
        <v>866</v>
      </c>
      <c r="K6217" s="593" t="s">
        <v>183</v>
      </c>
      <c r="L6217" s="593" t="s">
        <v>125</v>
      </c>
      <c r="M6217" s="593" t="s">
        <v>1962</v>
      </c>
      <c r="N6217" s="593">
        <v>110</v>
      </c>
      <c r="O6217" s="593" t="s">
        <v>63</v>
      </c>
      <c r="P6217" s="593" t="s">
        <v>1962</v>
      </c>
      <c r="Q6217" s="1277" t="s">
        <v>8757</v>
      </c>
      <c r="R6217" s="696">
        <v>0.09</v>
      </c>
      <c r="S6217" s="696"/>
      <c r="T6217" s="1365">
        <v>0.1</v>
      </c>
      <c r="U6217" s="596"/>
      <c r="V6217" s="593"/>
      <c r="W6217" s="593"/>
      <c r="X6217" s="593"/>
      <c r="Y6217" s="593"/>
      <c r="Z6217" s="593"/>
      <c r="AA6217" s="593"/>
      <c r="AB6217" s="593"/>
      <c r="AC6217" s="593"/>
      <c r="AD6217" s="593" t="s">
        <v>55</v>
      </c>
      <c r="AE6217" s="593"/>
      <c r="AF6217" s="593"/>
      <c r="AG6217" s="1457"/>
      <c r="AH6217" s="595"/>
      <c r="AI6217" s="595"/>
      <c r="AJ6217" s="595"/>
    </row>
    <row r="6218" spans="1:36" ht="31.5" hidden="1" x14ac:dyDescent="0.2">
      <c r="A6218" s="593" t="s">
        <v>8717</v>
      </c>
      <c r="B6218" s="593" t="s">
        <v>118</v>
      </c>
      <c r="C6218" s="593" t="s">
        <v>342</v>
      </c>
      <c r="D6218" s="630">
        <v>41885</v>
      </c>
      <c r="E6218" s="635">
        <v>0.99375000000000002</v>
      </c>
      <c r="F6218" s="614">
        <v>41886</v>
      </c>
      <c r="G6218" s="635">
        <v>4.2361111111111106E-2</v>
      </c>
      <c r="H6218" s="1183">
        <v>4.8611111111111112E-2</v>
      </c>
      <c r="I6218" s="593">
        <v>25</v>
      </c>
      <c r="J6218" s="593" t="s">
        <v>183</v>
      </c>
      <c r="K6218" s="593" t="s">
        <v>183</v>
      </c>
      <c r="L6218" s="593" t="s">
        <v>125</v>
      </c>
      <c r="M6218" s="593" t="s">
        <v>3998</v>
      </c>
      <c r="N6218" s="593">
        <v>0.4</v>
      </c>
      <c r="O6218" s="36" t="s">
        <v>69</v>
      </c>
      <c r="P6218" s="593" t="s">
        <v>3999</v>
      </c>
      <c r="Q6218" s="1277" t="s">
        <v>5017</v>
      </c>
      <c r="R6218" s="696">
        <v>55.52</v>
      </c>
      <c r="S6218" s="696">
        <v>5.71</v>
      </c>
      <c r="T6218" s="1365">
        <v>61.2</v>
      </c>
      <c r="U6218" s="596"/>
      <c r="V6218" s="593"/>
      <c r="W6218" s="593"/>
      <c r="X6218" s="593"/>
      <c r="Y6218" s="593"/>
      <c r="Z6218" s="593"/>
      <c r="AA6218" s="593"/>
      <c r="AB6218" s="593"/>
      <c r="AC6218" s="593"/>
      <c r="AD6218" s="593" t="s">
        <v>55</v>
      </c>
      <c r="AE6218" s="593"/>
      <c r="AF6218" s="593"/>
      <c r="AG6218" s="1457"/>
      <c r="AH6218" s="595"/>
      <c r="AI6218" s="595"/>
      <c r="AJ6218" s="595"/>
    </row>
    <row r="6219" spans="1:36" ht="110.25" hidden="1" x14ac:dyDescent="0.2">
      <c r="A6219" s="593" t="s">
        <v>8717</v>
      </c>
      <c r="B6219" s="593" t="s">
        <v>118</v>
      </c>
      <c r="C6219" s="593" t="s">
        <v>337</v>
      </c>
      <c r="D6219" s="630">
        <v>41886</v>
      </c>
      <c r="E6219" s="1133">
        <v>0.4694444444444445</v>
      </c>
      <c r="F6219" s="630">
        <v>41886</v>
      </c>
      <c r="G6219" s="1133">
        <v>0.4694444444444445</v>
      </c>
      <c r="H6219" s="773">
        <f>G6219-E6219</f>
        <v>0</v>
      </c>
      <c r="I6219" s="593">
        <v>4</v>
      </c>
      <c r="J6219" s="593" t="s">
        <v>426</v>
      </c>
      <c r="K6219" s="593" t="s">
        <v>132</v>
      </c>
      <c r="L6219" s="593" t="s">
        <v>127</v>
      </c>
      <c r="M6219" s="593" t="s">
        <v>8758</v>
      </c>
      <c r="N6219" s="593" t="s">
        <v>103</v>
      </c>
      <c r="O6219" s="593" t="s">
        <v>66</v>
      </c>
      <c r="P6219" s="593" t="s">
        <v>8758</v>
      </c>
      <c r="Q6219" s="1277" t="s">
        <v>8759</v>
      </c>
      <c r="R6219" s="596">
        <v>0.71</v>
      </c>
      <c r="S6219" s="640"/>
      <c r="T6219" s="1362">
        <v>0.71</v>
      </c>
      <c r="U6219" s="596"/>
      <c r="V6219" s="593"/>
      <c r="W6219" s="593"/>
      <c r="X6219" s="593"/>
      <c r="Y6219" s="593"/>
      <c r="Z6219" s="593"/>
      <c r="AA6219" s="593"/>
      <c r="AB6219" s="593"/>
      <c r="AC6219" s="593"/>
      <c r="AD6219" s="593" t="s">
        <v>57</v>
      </c>
      <c r="AE6219" s="593"/>
      <c r="AF6219" s="593"/>
      <c r="AG6219" s="1457"/>
      <c r="AH6219" s="595"/>
      <c r="AI6219" s="595" t="s">
        <v>387</v>
      </c>
      <c r="AJ6219" s="595"/>
    </row>
    <row r="6220" spans="1:36" ht="47.25" hidden="1" x14ac:dyDescent="0.2">
      <c r="A6220" s="593" t="s">
        <v>8717</v>
      </c>
      <c r="B6220" s="593" t="s">
        <v>118</v>
      </c>
      <c r="C6220" s="593" t="s">
        <v>337</v>
      </c>
      <c r="D6220" s="630">
        <v>41887</v>
      </c>
      <c r="E6220" s="1133">
        <v>0.45347222222222222</v>
      </c>
      <c r="F6220" s="630">
        <v>41887</v>
      </c>
      <c r="G6220" s="1133">
        <v>0.45347222222222222</v>
      </c>
      <c r="H6220" s="773">
        <f>G6220-E6220</f>
        <v>0</v>
      </c>
      <c r="I6220" s="593">
        <v>8</v>
      </c>
      <c r="J6220" s="639" t="s">
        <v>183</v>
      </c>
      <c r="K6220" s="593" t="s">
        <v>132</v>
      </c>
      <c r="L6220" s="618" t="s">
        <v>130</v>
      </c>
      <c r="M6220" s="593" t="s">
        <v>5031</v>
      </c>
      <c r="N6220" s="593" t="s">
        <v>103</v>
      </c>
      <c r="O6220" s="593" t="s">
        <v>66</v>
      </c>
      <c r="P6220" s="593" t="s">
        <v>5031</v>
      </c>
      <c r="Q6220" s="820" t="s">
        <v>8838</v>
      </c>
      <c r="R6220" s="618">
        <v>0.25</v>
      </c>
      <c r="S6220" s="668">
        <v>0.57999999999999996</v>
      </c>
      <c r="T6220" s="1363">
        <f>S6220+R6220</f>
        <v>0.83</v>
      </c>
      <c r="U6220" s="596" t="s">
        <v>78</v>
      </c>
      <c r="V6220" s="596">
        <v>2013</v>
      </c>
      <c r="W6220" s="596" t="s">
        <v>9963</v>
      </c>
      <c r="X6220" s="596" t="s">
        <v>9964</v>
      </c>
      <c r="Y6220" s="694" t="s">
        <v>9965</v>
      </c>
      <c r="Z6220" s="596">
        <v>100</v>
      </c>
      <c r="AA6220" s="694">
        <v>41730</v>
      </c>
      <c r="AB6220" s="596">
        <v>0</v>
      </c>
      <c r="AC6220" s="694">
        <v>41730</v>
      </c>
      <c r="AD6220" s="596" t="s">
        <v>39</v>
      </c>
      <c r="AE6220" s="639"/>
      <c r="AF6220" s="639"/>
      <c r="AG6220" s="593"/>
      <c r="AH6220" s="595"/>
      <c r="AI6220" s="595"/>
      <c r="AJ6220" s="595"/>
    </row>
    <row r="6221" spans="1:36" ht="31.5" hidden="1" x14ac:dyDescent="0.2">
      <c r="A6221" s="593" t="s">
        <v>8717</v>
      </c>
      <c r="B6221" s="593" t="s">
        <v>118</v>
      </c>
      <c r="C6221" s="593" t="s">
        <v>337</v>
      </c>
      <c r="D6221" s="630">
        <v>41887</v>
      </c>
      <c r="E6221" s="1133">
        <v>0.15694444444444444</v>
      </c>
      <c r="F6221" s="630">
        <v>41887</v>
      </c>
      <c r="G6221" s="1133">
        <v>0.5229166666666667</v>
      </c>
      <c r="H6221" s="773">
        <f>G6221-E6221</f>
        <v>0.36597222222222225</v>
      </c>
      <c r="I6221" s="593">
        <v>1</v>
      </c>
      <c r="J6221" s="639" t="s">
        <v>183</v>
      </c>
      <c r="K6221" s="639" t="s">
        <v>183</v>
      </c>
      <c r="L6221" s="593" t="s">
        <v>126</v>
      </c>
      <c r="M6221" s="593" t="s">
        <v>8839</v>
      </c>
      <c r="N6221" s="593">
        <v>0.4</v>
      </c>
      <c r="O6221" s="593" t="s">
        <v>72</v>
      </c>
      <c r="P6221" s="593" t="s">
        <v>7846</v>
      </c>
      <c r="Q6221" s="634" t="s">
        <v>7855</v>
      </c>
      <c r="R6221" s="618">
        <v>0.7</v>
      </c>
      <c r="S6221" s="668">
        <v>0.1</v>
      </c>
      <c r="T6221" s="1363">
        <f>S6221+R6221</f>
        <v>0.79999999999999993</v>
      </c>
      <c r="U6221" s="639"/>
      <c r="V6221" s="639"/>
      <c r="W6221" s="639"/>
      <c r="X6221" s="639"/>
      <c r="Y6221" s="639"/>
      <c r="Z6221" s="639"/>
      <c r="AA6221" s="639"/>
      <c r="AB6221" s="639"/>
      <c r="AC6221" s="639"/>
      <c r="AD6221" s="639" t="s">
        <v>61</v>
      </c>
      <c r="AE6221" s="639"/>
      <c r="AF6221" s="639"/>
      <c r="AG6221" s="593"/>
      <c r="AH6221" s="595" t="s">
        <v>388</v>
      </c>
      <c r="AI6221" s="595"/>
      <c r="AJ6221" s="595"/>
    </row>
    <row r="6222" spans="1:36" hidden="1" x14ac:dyDescent="0.2">
      <c r="A6222" s="593" t="s">
        <v>8717</v>
      </c>
      <c r="B6222" s="593" t="s">
        <v>118</v>
      </c>
      <c r="C6222" s="593" t="s">
        <v>337</v>
      </c>
      <c r="D6222" s="630">
        <v>41888</v>
      </c>
      <c r="E6222" s="678" t="s">
        <v>183</v>
      </c>
      <c r="F6222" s="678" t="s">
        <v>183</v>
      </c>
      <c r="G6222" s="678" t="s">
        <v>183</v>
      </c>
      <c r="H6222" s="1187" t="s">
        <v>183</v>
      </c>
      <c r="I6222" s="593" t="s">
        <v>183</v>
      </c>
      <c r="J6222" s="593" t="s">
        <v>183</v>
      </c>
      <c r="K6222" s="593" t="s">
        <v>183</v>
      </c>
      <c r="L6222" s="593" t="s">
        <v>183</v>
      </c>
      <c r="M6222" s="678" t="s">
        <v>183</v>
      </c>
      <c r="N6222" s="678" t="s">
        <v>183</v>
      </c>
      <c r="O6222" s="678" t="s">
        <v>183</v>
      </c>
      <c r="P6222" s="678" t="s">
        <v>183</v>
      </c>
      <c r="Q6222" s="634" t="s">
        <v>183</v>
      </c>
      <c r="R6222" s="678"/>
      <c r="S6222" s="678"/>
      <c r="T6222" s="1362"/>
      <c r="U6222" s="639" t="s">
        <v>183</v>
      </c>
      <c r="V6222" s="639" t="s">
        <v>183</v>
      </c>
      <c r="W6222" s="639" t="s">
        <v>183</v>
      </c>
      <c r="X6222" s="639" t="s">
        <v>183</v>
      </c>
      <c r="Y6222" s="639" t="s">
        <v>183</v>
      </c>
      <c r="Z6222" s="639" t="s">
        <v>183</v>
      </c>
      <c r="AA6222" s="639" t="s">
        <v>183</v>
      </c>
      <c r="AB6222" s="639" t="s">
        <v>183</v>
      </c>
      <c r="AC6222" s="639" t="s">
        <v>183</v>
      </c>
      <c r="AD6222" s="639" t="s">
        <v>183</v>
      </c>
      <c r="AE6222" s="639" t="s">
        <v>183</v>
      </c>
      <c r="AF6222" s="639" t="s">
        <v>183</v>
      </c>
      <c r="AG6222" s="593" t="s">
        <v>200</v>
      </c>
      <c r="AH6222" s="595"/>
      <c r="AI6222" s="595"/>
      <c r="AJ6222" s="595"/>
    </row>
    <row r="6223" spans="1:36" hidden="1" x14ac:dyDescent="0.2">
      <c r="A6223" s="593" t="s">
        <v>8717</v>
      </c>
      <c r="B6223" s="593" t="s">
        <v>118</v>
      </c>
      <c r="C6223" s="593" t="s">
        <v>337</v>
      </c>
      <c r="D6223" s="630">
        <v>41889</v>
      </c>
      <c r="E6223" s="678" t="s">
        <v>183</v>
      </c>
      <c r="F6223" s="678" t="s">
        <v>183</v>
      </c>
      <c r="G6223" s="678" t="s">
        <v>183</v>
      </c>
      <c r="H6223" s="1187" t="s">
        <v>183</v>
      </c>
      <c r="I6223" s="593" t="s">
        <v>183</v>
      </c>
      <c r="J6223" s="593" t="s">
        <v>183</v>
      </c>
      <c r="K6223" s="593" t="s">
        <v>183</v>
      </c>
      <c r="L6223" s="593" t="s">
        <v>183</v>
      </c>
      <c r="M6223" s="678" t="s">
        <v>183</v>
      </c>
      <c r="N6223" s="678" t="s">
        <v>183</v>
      </c>
      <c r="O6223" s="678" t="s">
        <v>183</v>
      </c>
      <c r="P6223" s="678" t="s">
        <v>183</v>
      </c>
      <c r="Q6223" s="820" t="s">
        <v>183</v>
      </c>
      <c r="R6223" s="678"/>
      <c r="S6223" s="678"/>
      <c r="T6223" s="1362"/>
      <c r="U6223" s="639" t="s">
        <v>183</v>
      </c>
      <c r="V6223" s="639" t="s">
        <v>183</v>
      </c>
      <c r="W6223" s="639" t="s">
        <v>183</v>
      </c>
      <c r="X6223" s="639" t="s">
        <v>183</v>
      </c>
      <c r="Y6223" s="639" t="s">
        <v>183</v>
      </c>
      <c r="Z6223" s="639" t="s">
        <v>183</v>
      </c>
      <c r="AA6223" s="639" t="s">
        <v>183</v>
      </c>
      <c r="AB6223" s="639" t="s">
        <v>183</v>
      </c>
      <c r="AC6223" s="639" t="s">
        <v>183</v>
      </c>
      <c r="AD6223" s="639" t="s">
        <v>183</v>
      </c>
      <c r="AE6223" s="639" t="s">
        <v>183</v>
      </c>
      <c r="AF6223" s="639" t="s">
        <v>183</v>
      </c>
      <c r="AG6223" s="593" t="s">
        <v>200</v>
      </c>
      <c r="AH6223" s="595"/>
      <c r="AI6223" s="595"/>
      <c r="AJ6223" s="595"/>
    </row>
    <row r="6224" spans="1:36" ht="47.25" hidden="1" x14ac:dyDescent="0.2">
      <c r="A6224" s="596" t="s">
        <v>8717</v>
      </c>
      <c r="B6224" s="596" t="s">
        <v>118</v>
      </c>
      <c r="C6224" s="596" t="s">
        <v>332</v>
      </c>
      <c r="D6224" s="683">
        <v>41890</v>
      </c>
      <c r="E6224" s="684">
        <v>0.41388888888888892</v>
      </c>
      <c r="F6224" s="683">
        <v>41890</v>
      </c>
      <c r="G6224" s="684">
        <v>0.4145833333333333</v>
      </c>
      <c r="H6224" s="1180">
        <f>G6224-E6224</f>
        <v>6.9444444444438647E-4</v>
      </c>
      <c r="I6224" s="596">
        <v>10</v>
      </c>
      <c r="J6224" s="596" t="s">
        <v>183</v>
      </c>
      <c r="K6224" s="596" t="s">
        <v>183</v>
      </c>
      <c r="L6224" s="596" t="s">
        <v>126</v>
      </c>
      <c r="M6224" s="596" t="s">
        <v>1356</v>
      </c>
      <c r="N6224" s="596">
        <v>0.4</v>
      </c>
      <c r="O6224" s="596" t="s">
        <v>71</v>
      </c>
      <c r="P6224" s="596" t="s">
        <v>71</v>
      </c>
      <c r="Q6224" s="1277" t="s">
        <v>8898</v>
      </c>
      <c r="R6224" s="640">
        <v>0.27</v>
      </c>
      <c r="S6224" s="640">
        <v>3.84</v>
      </c>
      <c r="T6224" s="1362">
        <f>S6224+R6224</f>
        <v>4.1099999999999994</v>
      </c>
      <c r="U6224" s="596" t="s">
        <v>183</v>
      </c>
      <c r="V6224" s="596" t="s">
        <v>183</v>
      </c>
      <c r="W6224" s="596" t="s">
        <v>183</v>
      </c>
      <c r="X6224" s="596" t="s">
        <v>183</v>
      </c>
      <c r="Y6224" s="596" t="s">
        <v>183</v>
      </c>
      <c r="Z6224" s="596" t="s">
        <v>183</v>
      </c>
      <c r="AA6224" s="596" t="s">
        <v>183</v>
      </c>
      <c r="AB6224" s="596" t="s">
        <v>183</v>
      </c>
      <c r="AC6224" s="596" t="s">
        <v>183</v>
      </c>
      <c r="AD6224" s="596" t="s">
        <v>61</v>
      </c>
      <c r="AE6224" s="596" t="s">
        <v>183</v>
      </c>
      <c r="AF6224" s="639" t="s">
        <v>183</v>
      </c>
      <c r="AG6224" s="634"/>
      <c r="AH6224" s="595"/>
      <c r="AI6224" s="595"/>
      <c r="AJ6224" s="595"/>
    </row>
    <row r="6225" spans="1:36" hidden="1" x14ac:dyDescent="0.2">
      <c r="A6225" s="596" t="s">
        <v>8717</v>
      </c>
      <c r="B6225" s="596" t="s">
        <v>118</v>
      </c>
      <c r="C6225" s="596" t="s">
        <v>337</v>
      </c>
      <c r="D6225" s="683">
        <v>41891</v>
      </c>
      <c r="E6225" s="671" t="s">
        <v>183</v>
      </c>
      <c r="F6225" s="671" t="s">
        <v>183</v>
      </c>
      <c r="G6225" s="671" t="s">
        <v>183</v>
      </c>
      <c r="H6225" s="1036" t="s">
        <v>183</v>
      </c>
      <c r="I6225" s="596" t="s">
        <v>183</v>
      </c>
      <c r="J6225" s="596" t="s">
        <v>183</v>
      </c>
      <c r="K6225" s="596" t="s">
        <v>183</v>
      </c>
      <c r="L6225" s="596" t="s">
        <v>183</v>
      </c>
      <c r="M6225" s="671" t="s">
        <v>183</v>
      </c>
      <c r="N6225" s="671" t="s">
        <v>183</v>
      </c>
      <c r="O6225" s="671" t="s">
        <v>183</v>
      </c>
      <c r="P6225" s="671" t="s">
        <v>183</v>
      </c>
      <c r="Q6225" s="1277" t="s">
        <v>183</v>
      </c>
      <c r="R6225" s="671"/>
      <c r="S6225" s="671"/>
      <c r="T6225" s="1362"/>
      <c r="U6225" s="596" t="s">
        <v>183</v>
      </c>
      <c r="V6225" s="596" t="s">
        <v>183</v>
      </c>
      <c r="W6225" s="596" t="s">
        <v>183</v>
      </c>
      <c r="X6225" s="596" t="s">
        <v>183</v>
      </c>
      <c r="Y6225" s="596" t="s">
        <v>183</v>
      </c>
      <c r="Z6225" s="596" t="s">
        <v>183</v>
      </c>
      <c r="AA6225" s="596" t="s">
        <v>183</v>
      </c>
      <c r="AB6225" s="596" t="s">
        <v>183</v>
      </c>
      <c r="AC6225" s="596" t="s">
        <v>183</v>
      </c>
      <c r="AD6225" s="596" t="s">
        <v>183</v>
      </c>
      <c r="AE6225" s="596" t="s">
        <v>183</v>
      </c>
      <c r="AF6225" s="639" t="s">
        <v>183</v>
      </c>
      <c r="AG6225" s="593" t="s">
        <v>200</v>
      </c>
      <c r="AH6225" s="595"/>
      <c r="AI6225" s="595"/>
      <c r="AJ6225" s="595"/>
    </row>
    <row r="6226" spans="1:36" hidden="1" x14ac:dyDescent="0.2">
      <c r="A6226" s="596" t="s">
        <v>8717</v>
      </c>
      <c r="B6226" s="596" t="s">
        <v>118</v>
      </c>
      <c r="C6226" s="596" t="s">
        <v>337</v>
      </c>
      <c r="D6226" s="683">
        <v>41892</v>
      </c>
      <c r="E6226" s="671" t="s">
        <v>183</v>
      </c>
      <c r="F6226" s="671" t="s">
        <v>183</v>
      </c>
      <c r="G6226" s="671" t="s">
        <v>183</v>
      </c>
      <c r="H6226" s="1036" t="s">
        <v>183</v>
      </c>
      <c r="I6226" s="596" t="s">
        <v>183</v>
      </c>
      <c r="J6226" s="596" t="s">
        <v>183</v>
      </c>
      <c r="K6226" s="596" t="s">
        <v>183</v>
      </c>
      <c r="L6226" s="596" t="s">
        <v>183</v>
      </c>
      <c r="M6226" s="671" t="s">
        <v>183</v>
      </c>
      <c r="N6226" s="671" t="s">
        <v>183</v>
      </c>
      <c r="O6226" s="671" t="s">
        <v>183</v>
      </c>
      <c r="P6226" s="671" t="s">
        <v>183</v>
      </c>
      <c r="Q6226" s="1277" t="s">
        <v>183</v>
      </c>
      <c r="R6226" s="671"/>
      <c r="S6226" s="671"/>
      <c r="T6226" s="1362"/>
      <c r="U6226" s="596" t="s">
        <v>183</v>
      </c>
      <c r="V6226" s="596" t="s">
        <v>183</v>
      </c>
      <c r="W6226" s="596" t="s">
        <v>183</v>
      </c>
      <c r="X6226" s="596" t="s">
        <v>183</v>
      </c>
      <c r="Y6226" s="596" t="s">
        <v>183</v>
      </c>
      <c r="Z6226" s="596" t="s">
        <v>183</v>
      </c>
      <c r="AA6226" s="596" t="s">
        <v>183</v>
      </c>
      <c r="AB6226" s="596" t="s">
        <v>183</v>
      </c>
      <c r="AC6226" s="596" t="s">
        <v>183</v>
      </c>
      <c r="AD6226" s="596" t="s">
        <v>183</v>
      </c>
      <c r="AE6226" s="596" t="s">
        <v>183</v>
      </c>
      <c r="AF6226" s="639" t="s">
        <v>183</v>
      </c>
      <c r="AG6226" s="593" t="s">
        <v>200</v>
      </c>
      <c r="AH6226" s="595"/>
      <c r="AI6226" s="595"/>
      <c r="AJ6226" s="595"/>
    </row>
    <row r="6227" spans="1:36" hidden="1" x14ac:dyDescent="0.2">
      <c r="A6227" s="596" t="s">
        <v>8717</v>
      </c>
      <c r="B6227" s="596" t="s">
        <v>118</v>
      </c>
      <c r="C6227" s="596" t="s">
        <v>337</v>
      </c>
      <c r="D6227" s="683">
        <v>41893</v>
      </c>
      <c r="E6227" s="671" t="s">
        <v>183</v>
      </c>
      <c r="F6227" s="671" t="s">
        <v>183</v>
      </c>
      <c r="G6227" s="671" t="s">
        <v>183</v>
      </c>
      <c r="H6227" s="1036" t="s">
        <v>183</v>
      </c>
      <c r="I6227" s="596" t="s">
        <v>183</v>
      </c>
      <c r="J6227" s="596" t="s">
        <v>183</v>
      </c>
      <c r="K6227" s="596" t="s">
        <v>183</v>
      </c>
      <c r="L6227" s="596" t="s">
        <v>183</v>
      </c>
      <c r="M6227" s="671" t="s">
        <v>183</v>
      </c>
      <c r="N6227" s="671" t="s">
        <v>183</v>
      </c>
      <c r="O6227" s="671" t="s">
        <v>183</v>
      </c>
      <c r="P6227" s="671" t="s">
        <v>183</v>
      </c>
      <c r="Q6227" s="685" t="s">
        <v>183</v>
      </c>
      <c r="R6227" s="671"/>
      <c r="S6227" s="671"/>
      <c r="T6227" s="1362"/>
      <c r="U6227" s="372" t="s">
        <v>183</v>
      </c>
      <c r="V6227" s="596" t="s">
        <v>183</v>
      </c>
      <c r="W6227" s="596" t="s">
        <v>183</v>
      </c>
      <c r="X6227" s="596" t="s">
        <v>183</v>
      </c>
      <c r="Y6227" s="596" t="s">
        <v>183</v>
      </c>
      <c r="Z6227" s="596" t="s">
        <v>183</v>
      </c>
      <c r="AA6227" s="596" t="s">
        <v>183</v>
      </c>
      <c r="AB6227" s="596" t="s">
        <v>183</v>
      </c>
      <c r="AC6227" s="596" t="s">
        <v>183</v>
      </c>
      <c r="AD6227" s="596" t="s">
        <v>183</v>
      </c>
      <c r="AE6227" s="596" t="s">
        <v>183</v>
      </c>
      <c r="AF6227" s="639" t="s">
        <v>183</v>
      </c>
      <c r="AG6227" s="593" t="s">
        <v>200</v>
      </c>
      <c r="AH6227" s="595"/>
      <c r="AI6227" s="595"/>
      <c r="AJ6227" s="595"/>
    </row>
    <row r="6228" spans="1:36" hidden="1" x14ac:dyDescent="0.2">
      <c r="A6228" s="596" t="s">
        <v>8717</v>
      </c>
      <c r="B6228" s="593" t="s">
        <v>118</v>
      </c>
      <c r="C6228" s="593" t="s">
        <v>337</v>
      </c>
      <c r="D6228" s="630">
        <v>41894</v>
      </c>
      <c r="E6228" s="678" t="s">
        <v>183</v>
      </c>
      <c r="F6228" s="678" t="s">
        <v>183</v>
      </c>
      <c r="G6228" s="678" t="s">
        <v>183</v>
      </c>
      <c r="H6228" s="1187" t="s">
        <v>183</v>
      </c>
      <c r="I6228" s="593" t="s">
        <v>183</v>
      </c>
      <c r="J6228" s="593" t="s">
        <v>183</v>
      </c>
      <c r="K6228" s="593" t="s">
        <v>183</v>
      </c>
      <c r="L6228" s="593" t="s">
        <v>183</v>
      </c>
      <c r="M6228" s="678" t="s">
        <v>183</v>
      </c>
      <c r="N6228" s="678" t="s">
        <v>183</v>
      </c>
      <c r="O6228" s="678" t="s">
        <v>183</v>
      </c>
      <c r="P6228" s="678" t="s">
        <v>183</v>
      </c>
      <c r="Q6228" s="634" t="s">
        <v>183</v>
      </c>
      <c r="R6228" s="678"/>
      <c r="S6228" s="678"/>
      <c r="T6228" s="1362"/>
      <c r="U6228" s="639" t="s">
        <v>183</v>
      </c>
      <c r="V6228" s="639" t="s">
        <v>183</v>
      </c>
      <c r="W6228" s="639" t="s">
        <v>183</v>
      </c>
      <c r="X6228" s="639" t="s">
        <v>183</v>
      </c>
      <c r="Y6228" s="639" t="s">
        <v>183</v>
      </c>
      <c r="Z6228" s="639" t="s">
        <v>183</v>
      </c>
      <c r="AA6228" s="639" t="s">
        <v>183</v>
      </c>
      <c r="AB6228" s="639" t="s">
        <v>183</v>
      </c>
      <c r="AC6228" s="639" t="s">
        <v>183</v>
      </c>
      <c r="AD6228" s="639" t="s">
        <v>183</v>
      </c>
      <c r="AE6228" s="639" t="s">
        <v>183</v>
      </c>
      <c r="AF6228" s="639" t="s">
        <v>183</v>
      </c>
      <c r="AG6228" s="593" t="s">
        <v>200</v>
      </c>
      <c r="AH6228" s="595"/>
      <c r="AI6228" s="595"/>
      <c r="AJ6228" s="595"/>
    </row>
    <row r="6229" spans="1:36" hidden="1" x14ac:dyDescent="0.2">
      <c r="A6229" s="596" t="s">
        <v>8717</v>
      </c>
      <c r="B6229" s="593" t="s">
        <v>118</v>
      </c>
      <c r="C6229" s="593" t="s">
        <v>337</v>
      </c>
      <c r="D6229" s="630">
        <v>41895</v>
      </c>
      <c r="E6229" s="678" t="s">
        <v>183</v>
      </c>
      <c r="F6229" s="678" t="s">
        <v>183</v>
      </c>
      <c r="G6229" s="678" t="s">
        <v>183</v>
      </c>
      <c r="H6229" s="1187" t="s">
        <v>183</v>
      </c>
      <c r="I6229" s="593" t="s">
        <v>183</v>
      </c>
      <c r="J6229" s="593" t="s">
        <v>183</v>
      </c>
      <c r="K6229" s="593" t="s">
        <v>183</v>
      </c>
      <c r="L6229" s="593" t="s">
        <v>183</v>
      </c>
      <c r="M6229" s="678" t="s">
        <v>183</v>
      </c>
      <c r="N6229" s="678" t="s">
        <v>183</v>
      </c>
      <c r="O6229" s="678" t="s">
        <v>183</v>
      </c>
      <c r="P6229" s="678" t="s">
        <v>183</v>
      </c>
      <c r="Q6229" s="820" t="s">
        <v>183</v>
      </c>
      <c r="R6229" s="678"/>
      <c r="S6229" s="678"/>
      <c r="T6229" s="1362"/>
      <c r="U6229" s="639" t="s">
        <v>183</v>
      </c>
      <c r="V6229" s="639" t="s">
        <v>183</v>
      </c>
      <c r="W6229" s="639" t="s">
        <v>183</v>
      </c>
      <c r="X6229" s="639" t="s">
        <v>183</v>
      </c>
      <c r="Y6229" s="639" t="s">
        <v>183</v>
      </c>
      <c r="Z6229" s="639" t="s">
        <v>183</v>
      </c>
      <c r="AA6229" s="639" t="s">
        <v>183</v>
      </c>
      <c r="AB6229" s="639" t="s">
        <v>183</v>
      </c>
      <c r="AC6229" s="639" t="s">
        <v>183</v>
      </c>
      <c r="AD6229" s="639" t="s">
        <v>183</v>
      </c>
      <c r="AE6229" s="639" t="s">
        <v>183</v>
      </c>
      <c r="AF6229" s="639" t="s">
        <v>183</v>
      </c>
      <c r="AG6229" s="593" t="s">
        <v>200</v>
      </c>
      <c r="AH6229" s="595"/>
      <c r="AI6229" s="595"/>
      <c r="AJ6229" s="595"/>
    </row>
    <row r="6230" spans="1:36" ht="63" hidden="1" x14ac:dyDescent="0.2">
      <c r="A6230" s="596" t="s">
        <v>8717</v>
      </c>
      <c r="B6230" s="593" t="s">
        <v>118</v>
      </c>
      <c r="C6230" s="593" t="s">
        <v>337</v>
      </c>
      <c r="D6230" s="630">
        <v>41896</v>
      </c>
      <c r="E6230" s="1123">
        <v>0.63958333333333328</v>
      </c>
      <c r="F6230" s="630">
        <v>41896</v>
      </c>
      <c r="G6230" s="1123">
        <v>0.63958333333333328</v>
      </c>
      <c r="H6230" s="1176">
        <f>E6230-G6230</f>
        <v>0</v>
      </c>
      <c r="I6230" s="618">
        <v>2</v>
      </c>
      <c r="J6230" s="593" t="s">
        <v>2445</v>
      </c>
      <c r="K6230" s="593" t="s">
        <v>132</v>
      </c>
      <c r="L6230" s="618" t="s">
        <v>128</v>
      </c>
      <c r="M6230" s="593" t="s">
        <v>9180</v>
      </c>
      <c r="N6230" s="593" t="s">
        <v>103</v>
      </c>
      <c r="O6230" s="593" t="s">
        <v>66</v>
      </c>
      <c r="P6230" s="593" t="s">
        <v>9180</v>
      </c>
      <c r="Q6230" s="820" t="s">
        <v>9181</v>
      </c>
      <c r="R6230" s="668"/>
      <c r="S6230" s="668"/>
      <c r="T6230" s="1363"/>
      <c r="U6230" s="710" t="s">
        <v>75</v>
      </c>
      <c r="V6230" s="710">
        <v>1990</v>
      </c>
      <c r="W6230" s="710" t="s">
        <v>183</v>
      </c>
      <c r="X6230" s="710" t="s">
        <v>183</v>
      </c>
      <c r="Y6230" s="710" t="s">
        <v>9182</v>
      </c>
      <c r="Z6230" s="710">
        <v>0</v>
      </c>
      <c r="AA6230" s="710" t="s">
        <v>9183</v>
      </c>
      <c r="AB6230" s="710">
        <v>9</v>
      </c>
      <c r="AC6230" s="710" t="s">
        <v>9184</v>
      </c>
      <c r="AD6230" s="719" t="s">
        <v>48</v>
      </c>
      <c r="AE6230" s="639"/>
      <c r="AF6230" s="639"/>
      <c r="AG6230" s="593"/>
      <c r="AH6230" s="595"/>
      <c r="AI6230" s="595"/>
      <c r="AJ6230" s="595"/>
    </row>
    <row r="6231" spans="1:36" ht="78.75" hidden="1" x14ac:dyDescent="0.2">
      <c r="A6231" s="596" t="s">
        <v>8717</v>
      </c>
      <c r="B6231" s="593" t="s">
        <v>118</v>
      </c>
      <c r="C6231" s="593" t="s">
        <v>337</v>
      </c>
      <c r="D6231" s="630">
        <v>41896</v>
      </c>
      <c r="E6231" s="1123">
        <v>0.65138888888888891</v>
      </c>
      <c r="F6231" s="630">
        <v>41896</v>
      </c>
      <c r="G6231" s="1123">
        <v>0.65138888888888891</v>
      </c>
      <c r="H6231" s="1176">
        <f>G6231-E6231</f>
        <v>0</v>
      </c>
      <c r="I6231" s="618">
        <v>3</v>
      </c>
      <c r="J6231" s="593" t="s">
        <v>2445</v>
      </c>
      <c r="K6231" s="593" t="s">
        <v>132</v>
      </c>
      <c r="L6231" s="618" t="s">
        <v>128</v>
      </c>
      <c r="M6231" s="593" t="s">
        <v>9185</v>
      </c>
      <c r="N6231" s="593" t="s">
        <v>103</v>
      </c>
      <c r="O6231" s="593" t="s">
        <v>66</v>
      </c>
      <c r="P6231" s="593" t="s">
        <v>9185</v>
      </c>
      <c r="Q6231" s="820" t="s">
        <v>9186</v>
      </c>
      <c r="R6231" s="668">
        <v>0.28999999999999998</v>
      </c>
      <c r="S6231" s="668">
        <v>7.42</v>
      </c>
      <c r="T6231" s="1363">
        <f>S6231+R6231</f>
        <v>7.71</v>
      </c>
      <c r="U6231" s="710" t="s">
        <v>75</v>
      </c>
      <c r="V6231" s="710">
        <v>1989</v>
      </c>
      <c r="W6231" s="710" t="s">
        <v>183</v>
      </c>
      <c r="X6231" s="710" t="s">
        <v>183</v>
      </c>
      <c r="Y6231" s="710" t="s">
        <v>9187</v>
      </c>
      <c r="Z6231" s="710">
        <v>40</v>
      </c>
      <c r="AA6231" s="710" t="s">
        <v>9188</v>
      </c>
      <c r="AB6231" s="710">
        <v>2</v>
      </c>
      <c r="AC6231" s="710" t="s">
        <v>9189</v>
      </c>
      <c r="AD6231" s="719" t="s">
        <v>48</v>
      </c>
      <c r="AE6231" s="639"/>
      <c r="AF6231" s="639"/>
      <c r="AG6231" s="593"/>
      <c r="AH6231" s="595"/>
      <c r="AI6231" s="595"/>
      <c r="AJ6231" s="595"/>
    </row>
    <row r="6232" spans="1:36" ht="47.25" hidden="1" x14ac:dyDescent="0.2">
      <c r="A6232" s="596" t="s">
        <v>8717</v>
      </c>
      <c r="B6232" s="593" t="s">
        <v>118</v>
      </c>
      <c r="C6232" s="593" t="s">
        <v>332</v>
      </c>
      <c r="D6232" s="630">
        <v>41896</v>
      </c>
      <c r="E6232" s="1123">
        <v>0.90416666666666667</v>
      </c>
      <c r="F6232" s="630">
        <v>41896</v>
      </c>
      <c r="G6232" s="1123" t="s">
        <v>9190</v>
      </c>
      <c r="H6232" s="1176">
        <f>G6232-E6232</f>
        <v>1.388888888888884E-3</v>
      </c>
      <c r="I6232" s="593">
        <v>10</v>
      </c>
      <c r="J6232" s="593" t="s">
        <v>183</v>
      </c>
      <c r="K6232" s="593" t="s">
        <v>183</v>
      </c>
      <c r="L6232" s="596" t="s">
        <v>126</v>
      </c>
      <c r="M6232" s="593" t="s">
        <v>1356</v>
      </c>
      <c r="N6232" s="593">
        <v>0.4</v>
      </c>
      <c r="O6232" s="593" t="s">
        <v>71</v>
      </c>
      <c r="P6232" s="639" t="s">
        <v>71</v>
      </c>
      <c r="Q6232" s="820" t="s">
        <v>794</v>
      </c>
      <c r="R6232" s="668">
        <v>0.42</v>
      </c>
      <c r="S6232" s="668">
        <v>4.84</v>
      </c>
      <c r="T6232" s="1363">
        <f>S6232+R6232</f>
        <v>5.26</v>
      </c>
      <c r="U6232" s="710" t="s">
        <v>88</v>
      </c>
      <c r="V6232" s="689" t="s">
        <v>183</v>
      </c>
      <c r="W6232" s="689" t="s">
        <v>183</v>
      </c>
      <c r="X6232" s="689" t="s">
        <v>183</v>
      </c>
      <c r="Y6232" s="689" t="s">
        <v>183</v>
      </c>
      <c r="Z6232" s="689" t="s">
        <v>183</v>
      </c>
      <c r="AA6232" s="689" t="s">
        <v>183</v>
      </c>
      <c r="AB6232" s="689" t="s">
        <v>183</v>
      </c>
      <c r="AC6232" s="689" t="s">
        <v>183</v>
      </c>
      <c r="AD6232" s="596" t="s">
        <v>61</v>
      </c>
      <c r="AE6232" s="639"/>
      <c r="AF6232" s="639"/>
      <c r="AG6232" s="593"/>
      <c r="AH6232" s="595"/>
      <c r="AI6232" s="595"/>
      <c r="AJ6232" s="595"/>
    </row>
    <row r="6233" spans="1:36" hidden="1" x14ac:dyDescent="0.2">
      <c r="A6233" s="596" t="s">
        <v>8717</v>
      </c>
      <c r="B6233" s="593" t="s">
        <v>118</v>
      </c>
      <c r="C6233" s="593" t="s">
        <v>337</v>
      </c>
      <c r="D6233" s="630">
        <v>41897</v>
      </c>
      <c r="E6233" s="678" t="s">
        <v>183</v>
      </c>
      <c r="F6233" s="678" t="s">
        <v>183</v>
      </c>
      <c r="G6233" s="678" t="s">
        <v>183</v>
      </c>
      <c r="H6233" s="1187" t="s">
        <v>183</v>
      </c>
      <c r="I6233" s="593" t="s">
        <v>183</v>
      </c>
      <c r="J6233" s="593" t="s">
        <v>183</v>
      </c>
      <c r="K6233" s="593" t="s">
        <v>183</v>
      </c>
      <c r="L6233" s="593" t="s">
        <v>183</v>
      </c>
      <c r="M6233" s="678" t="s">
        <v>183</v>
      </c>
      <c r="N6233" s="678" t="s">
        <v>183</v>
      </c>
      <c r="O6233" s="678" t="s">
        <v>183</v>
      </c>
      <c r="P6233" s="678" t="s">
        <v>183</v>
      </c>
      <c r="Q6233" s="820" t="s">
        <v>183</v>
      </c>
      <c r="R6233" s="678"/>
      <c r="S6233" s="678"/>
      <c r="T6233" s="1362"/>
      <c r="U6233" s="608" t="s">
        <v>183</v>
      </c>
      <c r="V6233" s="639" t="s">
        <v>183</v>
      </c>
      <c r="W6233" s="639" t="s">
        <v>183</v>
      </c>
      <c r="X6233" s="639" t="s">
        <v>183</v>
      </c>
      <c r="Y6233" s="639" t="s">
        <v>183</v>
      </c>
      <c r="Z6233" s="639" t="s">
        <v>183</v>
      </c>
      <c r="AA6233" s="639" t="s">
        <v>183</v>
      </c>
      <c r="AB6233" s="639" t="s">
        <v>183</v>
      </c>
      <c r="AC6233" s="639" t="s">
        <v>183</v>
      </c>
      <c r="AD6233" s="639" t="s">
        <v>183</v>
      </c>
      <c r="AE6233" s="639" t="s">
        <v>183</v>
      </c>
      <c r="AF6233" s="639" t="s">
        <v>183</v>
      </c>
      <c r="AG6233" s="593" t="s">
        <v>200</v>
      </c>
      <c r="AH6233" s="595"/>
      <c r="AI6233" s="595"/>
      <c r="AJ6233" s="595"/>
    </row>
    <row r="6234" spans="1:36" ht="47.25" hidden="1" x14ac:dyDescent="0.2">
      <c r="A6234" s="596" t="s">
        <v>8717</v>
      </c>
      <c r="B6234" s="593" t="s">
        <v>118</v>
      </c>
      <c r="C6234" s="593" t="s">
        <v>337</v>
      </c>
      <c r="D6234" s="630">
        <v>41898</v>
      </c>
      <c r="E6234" s="1133">
        <v>0.74791666666666667</v>
      </c>
      <c r="F6234" s="630">
        <v>41899</v>
      </c>
      <c r="G6234" s="1133">
        <v>0.48055555555555557</v>
      </c>
      <c r="H6234" s="773">
        <v>0.73263888888888884</v>
      </c>
      <c r="I6234" s="593">
        <v>1</v>
      </c>
      <c r="J6234" s="639" t="s">
        <v>183</v>
      </c>
      <c r="K6234" s="639" t="s">
        <v>183</v>
      </c>
      <c r="L6234" s="593" t="s">
        <v>126</v>
      </c>
      <c r="M6234" s="593" t="s">
        <v>9191</v>
      </c>
      <c r="N6234" s="593">
        <v>0.4</v>
      </c>
      <c r="O6234" s="593" t="s">
        <v>72</v>
      </c>
      <c r="P6234" s="593" t="s">
        <v>7846</v>
      </c>
      <c r="Q6234" s="820" t="s">
        <v>9192</v>
      </c>
      <c r="R6234" s="640"/>
      <c r="S6234" s="668">
        <v>2.78</v>
      </c>
      <c r="T6234" s="1363">
        <f>S6234+R6234</f>
        <v>2.78</v>
      </c>
      <c r="U6234" s="608"/>
      <c r="V6234" s="639"/>
      <c r="W6234" s="639"/>
      <c r="X6234" s="639"/>
      <c r="Y6234" s="639"/>
      <c r="Z6234" s="639"/>
      <c r="AA6234" s="639"/>
      <c r="AB6234" s="639"/>
      <c r="AC6234" s="639"/>
      <c r="AD6234" s="596" t="s">
        <v>61</v>
      </c>
      <c r="AE6234" s="639"/>
      <c r="AF6234" s="639"/>
      <c r="AG6234" s="593"/>
      <c r="AH6234" s="595"/>
      <c r="AI6234" s="595"/>
      <c r="AJ6234" s="595"/>
    </row>
    <row r="6235" spans="1:36" ht="47.25" hidden="1" x14ac:dyDescent="0.2">
      <c r="A6235" s="596" t="s">
        <v>8717</v>
      </c>
      <c r="B6235" s="593" t="s">
        <v>118</v>
      </c>
      <c r="C6235" s="593" t="s">
        <v>337</v>
      </c>
      <c r="D6235" s="630">
        <v>41898</v>
      </c>
      <c r="E6235" s="1129">
        <v>0.39930555555555558</v>
      </c>
      <c r="F6235" s="630">
        <v>41898</v>
      </c>
      <c r="G6235" s="1129">
        <v>0.45347222222222222</v>
      </c>
      <c r="H6235" s="1176">
        <f>G6235-E6235</f>
        <v>5.4166666666666641E-2</v>
      </c>
      <c r="I6235" s="639">
        <v>1</v>
      </c>
      <c r="J6235" s="678" t="s">
        <v>183</v>
      </c>
      <c r="K6235" s="678" t="s">
        <v>183</v>
      </c>
      <c r="L6235" s="593" t="s">
        <v>126</v>
      </c>
      <c r="M6235" s="593" t="s">
        <v>9193</v>
      </c>
      <c r="N6235" s="593">
        <v>0.4</v>
      </c>
      <c r="O6235" s="593" t="s">
        <v>72</v>
      </c>
      <c r="P6235" s="593" t="s">
        <v>9193</v>
      </c>
      <c r="Q6235" s="820" t="s">
        <v>9194</v>
      </c>
      <c r="R6235" s="640">
        <v>0.28000000000000003</v>
      </c>
      <c r="S6235" s="640">
        <v>0.3</v>
      </c>
      <c r="T6235" s="1363">
        <f>S6235+R6235</f>
        <v>0.58000000000000007</v>
      </c>
      <c r="U6235" s="608"/>
      <c r="V6235" s="678"/>
      <c r="W6235" s="678"/>
      <c r="X6235" s="678"/>
      <c r="Y6235" s="678"/>
      <c r="Z6235" s="678"/>
      <c r="AA6235" s="678"/>
      <c r="AB6235" s="678"/>
      <c r="AC6235" s="678"/>
      <c r="AD6235" s="722" t="s">
        <v>61</v>
      </c>
      <c r="AE6235" s="678"/>
      <c r="AF6235" s="678"/>
      <c r="AG6235" s="634"/>
      <c r="AH6235" s="595"/>
      <c r="AI6235" s="595"/>
      <c r="AJ6235" s="595"/>
    </row>
    <row r="6236" spans="1:36" ht="63" hidden="1" x14ac:dyDescent="0.2">
      <c r="A6236" s="596" t="s">
        <v>8717</v>
      </c>
      <c r="B6236" s="593" t="s">
        <v>118</v>
      </c>
      <c r="C6236" s="593" t="s">
        <v>337</v>
      </c>
      <c r="D6236" s="630">
        <v>41899</v>
      </c>
      <c r="E6236" s="1129">
        <v>0.28125</v>
      </c>
      <c r="F6236" s="630">
        <v>41899</v>
      </c>
      <c r="G6236" s="1129">
        <v>0.40486111111111112</v>
      </c>
      <c r="H6236" s="1554">
        <f>G6236-E6236</f>
        <v>0.12361111111111112</v>
      </c>
      <c r="I6236" s="639">
        <v>2</v>
      </c>
      <c r="J6236" s="678" t="s">
        <v>183</v>
      </c>
      <c r="K6236" s="678" t="s">
        <v>183</v>
      </c>
      <c r="L6236" s="593" t="s">
        <v>126</v>
      </c>
      <c r="M6236" s="593" t="s">
        <v>9195</v>
      </c>
      <c r="N6236" s="593">
        <v>0.4</v>
      </c>
      <c r="O6236" s="593" t="s">
        <v>72</v>
      </c>
      <c r="P6236" s="593" t="s">
        <v>9195</v>
      </c>
      <c r="Q6236" s="820" t="s">
        <v>9196</v>
      </c>
      <c r="R6236" s="640">
        <v>1.38</v>
      </c>
      <c r="S6236" s="640">
        <v>2.15</v>
      </c>
      <c r="T6236" s="1363">
        <f>S6236+R6236</f>
        <v>3.53</v>
      </c>
      <c r="U6236" s="608"/>
      <c r="V6236" s="678"/>
      <c r="W6236" s="678"/>
      <c r="X6236" s="678"/>
      <c r="Y6236" s="678"/>
      <c r="Z6236" s="678"/>
      <c r="AA6236" s="678"/>
      <c r="AB6236" s="678"/>
      <c r="AC6236" s="678"/>
      <c r="AD6236" s="722" t="s">
        <v>61</v>
      </c>
      <c r="AE6236" s="678"/>
      <c r="AF6236" s="678"/>
      <c r="AG6236" s="634"/>
      <c r="AH6236" s="595"/>
      <c r="AI6236" s="595"/>
      <c r="AJ6236" s="595"/>
    </row>
    <row r="6237" spans="1:36" ht="31.5" hidden="1" x14ac:dyDescent="0.2">
      <c r="A6237" s="596" t="s">
        <v>8717</v>
      </c>
      <c r="B6237" s="593" t="s">
        <v>118</v>
      </c>
      <c r="C6237" s="593" t="s">
        <v>342</v>
      </c>
      <c r="D6237" s="630">
        <v>41899</v>
      </c>
      <c r="E6237" s="1133">
        <v>0.89374999999999993</v>
      </c>
      <c r="F6237" s="630">
        <v>41899</v>
      </c>
      <c r="G6237" s="1133">
        <v>0.90486111111111101</v>
      </c>
      <c r="H6237" s="773">
        <f>G6237-E6237</f>
        <v>1.1111111111111072E-2</v>
      </c>
      <c r="I6237" s="593">
        <v>26</v>
      </c>
      <c r="J6237" s="639" t="s">
        <v>183</v>
      </c>
      <c r="K6237" s="639" t="s">
        <v>183</v>
      </c>
      <c r="L6237" s="593" t="s">
        <v>125</v>
      </c>
      <c r="M6237" s="639" t="s">
        <v>3998</v>
      </c>
      <c r="N6237" s="593">
        <v>0.4</v>
      </c>
      <c r="O6237" s="36" t="s">
        <v>69</v>
      </c>
      <c r="P6237" s="593" t="s">
        <v>3999</v>
      </c>
      <c r="Q6237" s="442" t="s">
        <v>5017</v>
      </c>
      <c r="R6237" s="640">
        <v>20.78</v>
      </c>
      <c r="S6237" s="640">
        <v>9.9600000000000009</v>
      </c>
      <c r="T6237" s="1363">
        <f>S6237+R6237</f>
        <v>30.740000000000002</v>
      </c>
      <c r="U6237" s="608"/>
      <c r="V6237" s="639"/>
      <c r="W6237" s="639"/>
      <c r="X6237" s="639"/>
      <c r="Y6237" s="639"/>
      <c r="Z6237" s="639"/>
      <c r="AA6237" s="639"/>
      <c r="AB6237" s="639"/>
      <c r="AC6237" s="639"/>
      <c r="AD6237" s="596" t="s">
        <v>55</v>
      </c>
      <c r="AE6237" s="639"/>
      <c r="AF6237" s="639"/>
      <c r="AG6237" s="593"/>
      <c r="AH6237" s="595"/>
      <c r="AI6237" s="595"/>
      <c r="AJ6237" s="595"/>
    </row>
    <row r="6238" spans="1:36" ht="78.75" hidden="1" x14ac:dyDescent="0.2">
      <c r="A6238" s="596" t="s">
        <v>8717</v>
      </c>
      <c r="B6238" s="593" t="s">
        <v>118</v>
      </c>
      <c r="C6238" s="593" t="s">
        <v>342</v>
      </c>
      <c r="D6238" s="630">
        <v>41899</v>
      </c>
      <c r="E6238" s="1149">
        <v>0.37013888888888885</v>
      </c>
      <c r="F6238" s="630">
        <v>41899</v>
      </c>
      <c r="G6238" s="1149">
        <v>0.69236111111111109</v>
      </c>
      <c r="H6238" s="773">
        <f>G6238-E6238</f>
        <v>0.32222222222222224</v>
      </c>
      <c r="I6238" s="593">
        <v>6</v>
      </c>
      <c r="J6238" s="639" t="s">
        <v>183</v>
      </c>
      <c r="K6238" s="639" t="s">
        <v>134</v>
      </c>
      <c r="L6238" s="632" t="s">
        <v>127</v>
      </c>
      <c r="M6238" s="1237" t="s">
        <v>9197</v>
      </c>
      <c r="N6238" s="593" t="s">
        <v>103</v>
      </c>
      <c r="O6238" s="593" t="s">
        <v>66</v>
      </c>
      <c r="P6238" s="1237" t="s">
        <v>9198</v>
      </c>
      <c r="Q6238" s="820" t="s">
        <v>9199</v>
      </c>
      <c r="R6238" s="640">
        <v>19.23</v>
      </c>
      <c r="S6238" s="640">
        <v>21.37</v>
      </c>
      <c r="T6238" s="1362">
        <f>S6238+R6238</f>
        <v>40.6</v>
      </c>
      <c r="U6238" s="1784" t="s">
        <v>75</v>
      </c>
      <c r="V6238" s="639"/>
      <c r="W6238" s="639"/>
      <c r="X6238" s="639"/>
      <c r="Y6238" s="639"/>
      <c r="Z6238" s="639"/>
      <c r="AA6238" s="639"/>
      <c r="AB6238" s="639"/>
      <c r="AC6238" s="639"/>
      <c r="AD6238" s="596" t="s">
        <v>57</v>
      </c>
      <c r="AE6238" s="639"/>
      <c r="AF6238" s="639"/>
      <c r="AG6238" s="593"/>
      <c r="AH6238" s="595"/>
      <c r="AI6238" s="595"/>
      <c r="AJ6238" s="595"/>
    </row>
    <row r="6239" spans="1:36" ht="157.5" hidden="1" x14ac:dyDescent="0.2">
      <c r="A6239" s="596" t="s">
        <v>8717</v>
      </c>
      <c r="B6239" s="593" t="s">
        <v>118</v>
      </c>
      <c r="C6239" s="593" t="s">
        <v>342</v>
      </c>
      <c r="D6239" s="630">
        <v>41900</v>
      </c>
      <c r="E6239" s="1133">
        <v>0.8354166666666667</v>
      </c>
      <c r="F6239" s="630">
        <v>41901</v>
      </c>
      <c r="G6239" s="1129">
        <v>8.3333333333333329E-2</v>
      </c>
      <c r="H6239" s="773">
        <v>0.24791666666666667</v>
      </c>
      <c r="I6239" s="593">
        <v>8</v>
      </c>
      <c r="J6239" s="639" t="s">
        <v>183</v>
      </c>
      <c r="K6239" s="639" t="s">
        <v>183</v>
      </c>
      <c r="L6239" s="593" t="s">
        <v>125</v>
      </c>
      <c r="M6239" s="639" t="s">
        <v>3998</v>
      </c>
      <c r="N6239" s="593" t="s">
        <v>103</v>
      </c>
      <c r="O6239" s="36" t="s">
        <v>69</v>
      </c>
      <c r="P6239" s="593" t="s">
        <v>9200</v>
      </c>
      <c r="Q6239" s="820" t="s">
        <v>9201</v>
      </c>
      <c r="R6239" s="640">
        <v>71.66</v>
      </c>
      <c r="S6239" s="640">
        <v>7.17</v>
      </c>
      <c r="T6239" s="1362">
        <v>78.83</v>
      </c>
      <c r="U6239" s="608"/>
      <c r="V6239" s="639"/>
      <c r="W6239" s="639"/>
      <c r="X6239" s="639"/>
      <c r="Y6239" s="639"/>
      <c r="Z6239" s="639"/>
      <c r="AA6239" s="639"/>
      <c r="AB6239" s="639"/>
      <c r="AC6239" s="639"/>
      <c r="AD6239" s="596" t="s">
        <v>55</v>
      </c>
      <c r="AE6239" s="639"/>
      <c r="AF6239" s="639"/>
      <c r="AG6239" s="593"/>
      <c r="AH6239" s="595"/>
      <c r="AI6239" s="595"/>
      <c r="AJ6239" s="595"/>
    </row>
    <row r="6240" spans="1:36" hidden="1" x14ac:dyDescent="0.2">
      <c r="A6240" s="596" t="s">
        <v>8717</v>
      </c>
      <c r="B6240" s="593" t="s">
        <v>118</v>
      </c>
      <c r="C6240" s="593" t="s">
        <v>337</v>
      </c>
      <c r="D6240" s="630">
        <v>41901</v>
      </c>
      <c r="E6240" s="678" t="s">
        <v>183</v>
      </c>
      <c r="F6240" s="678" t="s">
        <v>183</v>
      </c>
      <c r="G6240" s="678" t="s">
        <v>183</v>
      </c>
      <c r="H6240" s="1187" t="s">
        <v>183</v>
      </c>
      <c r="I6240" s="593" t="s">
        <v>183</v>
      </c>
      <c r="J6240" s="593" t="s">
        <v>183</v>
      </c>
      <c r="K6240" s="593" t="s">
        <v>183</v>
      </c>
      <c r="L6240" s="593" t="s">
        <v>183</v>
      </c>
      <c r="M6240" s="678" t="s">
        <v>183</v>
      </c>
      <c r="N6240" s="678" t="s">
        <v>183</v>
      </c>
      <c r="O6240" s="678" t="s">
        <v>183</v>
      </c>
      <c r="P6240" s="678" t="s">
        <v>183</v>
      </c>
      <c r="Q6240" s="265" t="s">
        <v>183</v>
      </c>
      <c r="R6240" s="678"/>
      <c r="S6240" s="678"/>
      <c r="T6240" s="1362"/>
      <c r="U6240" s="608" t="s">
        <v>183</v>
      </c>
      <c r="V6240" s="639" t="s">
        <v>183</v>
      </c>
      <c r="W6240" s="639" t="s">
        <v>183</v>
      </c>
      <c r="X6240" s="639" t="s">
        <v>183</v>
      </c>
      <c r="Y6240" s="639" t="s">
        <v>183</v>
      </c>
      <c r="Z6240" s="639" t="s">
        <v>183</v>
      </c>
      <c r="AA6240" s="639" t="s">
        <v>183</v>
      </c>
      <c r="AB6240" s="639" t="s">
        <v>183</v>
      </c>
      <c r="AC6240" s="639" t="s">
        <v>183</v>
      </c>
      <c r="AD6240" s="639" t="s">
        <v>183</v>
      </c>
      <c r="AE6240" s="639" t="s">
        <v>183</v>
      </c>
      <c r="AF6240" s="639" t="s">
        <v>183</v>
      </c>
      <c r="AG6240" s="593" t="s">
        <v>200</v>
      </c>
      <c r="AH6240" s="595"/>
      <c r="AI6240" s="595"/>
      <c r="AJ6240" s="595"/>
    </row>
    <row r="6241" spans="1:37" hidden="1" x14ac:dyDescent="0.2">
      <c r="A6241" s="596" t="s">
        <v>8717</v>
      </c>
      <c r="B6241" s="593" t="s">
        <v>118</v>
      </c>
      <c r="C6241" s="593" t="s">
        <v>337</v>
      </c>
      <c r="D6241" s="630">
        <v>41902</v>
      </c>
      <c r="E6241" s="678" t="s">
        <v>183</v>
      </c>
      <c r="F6241" s="678" t="s">
        <v>183</v>
      </c>
      <c r="G6241" s="678" t="s">
        <v>183</v>
      </c>
      <c r="H6241" s="1187" t="s">
        <v>183</v>
      </c>
      <c r="I6241" s="593" t="s">
        <v>183</v>
      </c>
      <c r="J6241" s="593" t="s">
        <v>183</v>
      </c>
      <c r="K6241" s="593" t="s">
        <v>183</v>
      </c>
      <c r="L6241" s="593" t="s">
        <v>183</v>
      </c>
      <c r="M6241" s="678" t="s">
        <v>183</v>
      </c>
      <c r="N6241" s="678" t="s">
        <v>183</v>
      </c>
      <c r="O6241" s="678" t="s">
        <v>183</v>
      </c>
      <c r="P6241" s="678" t="s">
        <v>183</v>
      </c>
      <c r="Q6241" s="265" t="s">
        <v>183</v>
      </c>
      <c r="R6241" s="678"/>
      <c r="S6241" s="678"/>
      <c r="T6241" s="1362"/>
      <c r="U6241" s="608" t="s">
        <v>183</v>
      </c>
      <c r="V6241" s="639" t="s">
        <v>183</v>
      </c>
      <c r="W6241" s="639" t="s">
        <v>183</v>
      </c>
      <c r="X6241" s="639" t="s">
        <v>183</v>
      </c>
      <c r="Y6241" s="639" t="s">
        <v>183</v>
      </c>
      <c r="Z6241" s="639" t="s">
        <v>183</v>
      </c>
      <c r="AA6241" s="639" t="s">
        <v>183</v>
      </c>
      <c r="AB6241" s="639" t="s">
        <v>183</v>
      </c>
      <c r="AC6241" s="639" t="s">
        <v>183</v>
      </c>
      <c r="AD6241" s="639" t="s">
        <v>183</v>
      </c>
      <c r="AE6241" s="639" t="s">
        <v>183</v>
      </c>
      <c r="AF6241" s="639" t="s">
        <v>183</v>
      </c>
      <c r="AG6241" s="593" t="s">
        <v>200</v>
      </c>
      <c r="AH6241" s="595"/>
      <c r="AI6241" s="595"/>
      <c r="AJ6241" s="595"/>
    </row>
    <row r="6242" spans="1:37" ht="31.5" hidden="1" x14ac:dyDescent="0.2">
      <c r="A6242" s="596" t="s">
        <v>8717</v>
      </c>
      <c r="B6242" s="593" t="s">
        <v>118</v>
      </c>
      <c r="C6242" s="593" t="s">
        <v>332</v>
      </c>
      <c r="D6242" s="630">
        <v>41903</v>
      </c>
      <c r="E6242" s="1133" t="s">
        <v>9202</v>
      </c>
      <c r="F6242" s="630">
        <v>41903</v>
      </c>
      <c r="G6242" s="1133" t="s">
        <v>9203</v>
      </c>
      <c r="H6242" s="773">
        <f>G6242-E6242</f>
        <v>1.1111111111111072E-2</v>
      </c>
      <c r="I6242" s="593">
        <v>3</v>
      </c>
      <c r="J6242" s="678" t="s">
        <v>183</v>
      </c>
      <c r="K6242" s="678" t="s">
        <v>183</v>
      </c>
      <c r="L6242" s="632" t="s">
        <v>126</v>
      </c>
      <c r="M6242" s="639" t="s">
        <v>9204</v>
      </c>
      <c r="N6242" s="593">
        <v>0.4</v>
      </c>
      <c r="O6242" s="593" t="s">
        <v>71</v>
      </c>
      <c r="P6242" s="639" t="s">
        <v>71</v>
      </c>
      <c r="Q6242" s="820" t="s">
        <v>9205</v>
      </c>
      <c r="R6242" s="668">
        <v>0.08</v>
      </c>
      <c r="S6242" s="668">
        <v>1.18</v>
      </c>
      <c r="T6242" s="1363">
        <f>R6242+S6242</f>
        <v>1.26</v>
      </c>
      <c r="U6242" s="608" t="s">
        <v>88</v>
      </c>
      <c r="V6242" s="639"/>
      <c r="W6242" s="639"/>
      <c r="X6242" s="639"/>
      <c r="Y6242" s="639"/>
      <c r="Z6242" s="639"/>
      <c r="AA6242" s="639"/>
      <c r="AB6242" s="639"/>
      <c r="AC6242" s="639"/>
      <c r="AD6242" s="596" t="s">
        <v>61</v>
      </c>
      <c r="AE6242" s="639"/>
      <c r="AF6242" s="639"/>
      <c r="AG6242" s="593"/>
      <c r="AH6242" s="595"/>
      <c r="AI6242" s="595"/>
      <c r="AJ6242" s="595"/>
    </row>
    <row r="6243" spans="1:37" ht="31.5" hidden="1" x14ac:dyDescent="0.2">
      <c r="A6243" s="596" t="s">
        <v>8717</v>
      </c>
      <c r="B6243" s="593" t="s">
        <v>118</v>
      </c>
      <c r="C6243" s="593" t="s">
        <v>332</v>
      </c>
      <c r="D6243" s="630">
        <v>41904</v>
      </c>
      <c r="E6243" s="1133" t="s">
        <v>9206</v>
      </c>
      <c r="F6243" s="630">
        <v>41904</v>
      </c>
      <c r="G6243" s="1133" t="s">
        <v>9207</v>
      </c>
      <c r="H6243" s="773">
        <f>G6243-E6243</f>
        <v>1.3888888888888874E-3</v>
      </c>
      <c r="I6243" s="593">
        <v>5</v>
      </c>
      <c r="J6243" s="678" t="s">
        <v>183</v>
      </c>
      <c r="K6243" s="678" t="s">
        <v>183</v>
      </c>
      <c r="L6243" s="632" t="s">
        <v>126</v>
      </c>
      <c r="M6243" s="639" t="s">
        <v>9204</v>
      </c>
      <c r="N6243" s="593">
        <v>0.4</v>
      </c>
      <c r="O6243" s="593" t="s">
        <v>71</v>
      </c>
      <c r="P6243" s="639" t="s">
        <v>71</v>
      </c>
      <c r="Q6243" s="634" t="s">
        <v>9208</v>
      </c>
      <c r="R6243" s="668">
        <v>0.18</v>
      </c>
      <c r="S6243" s="668">
        <v>2.17</v>
      </c>
      <c r="T6243" s="1363">
        <f>R6243+S6243</f>
        <v>2.35</v>
      </c>
      <c r="U6243" s="608" t="s">
        <v>88</v>
      </c>
      <c r="V6243" s="639" t="s">
        <v>183</v>
      </c>
      <c r="W6243" s="639" t="s">
        <v>183</v>
      </c>
      <c r="X6243" s="639" t="s">
        <v>183</v>
      </c>
      <c r="Y6243" s="639" t="s">
        <v>183</v>
      </c>
      <c r="Z6243" s="639" t="s">
        <v>183</v>
      </c>
      <c r="AA6243" s="639" t="s">
        <v>183</v>
      </c>
      <c r="AB6243" s="639" t="s">
        <v>183</v>
      </c>
      <c r="AC6243" s="639" t="s">
        <v>183</v>
      </c>
      <c r="AD6243" s="596" t="s">
        <v>61</v>
      </c>
      <c r="AE6243" s="639" t="s">
        <v>183</v>
      </c>
      <c r="AF6243" s="639" t="s">
        <v>183</v>
      </c>
      <c r="AG6243" s="593"/>
      <c r="AH6243" s="595"/>
      <c r="AI6243" s="595"/>
      <c r="AJ6243" s="595"/>
    </row>
    <row r="6244" spans="1:37" hidden="1" x14ac:dyDescent="0.2">
      <c r="A6244" s="596" t="s">
        <v>8717</v>
      </c>
      <c r="B6244" s="593" t="s">
        <v>118</v>
      </c>
      <c r="C6244" s="593" t="s">
        <v>337</v>
      </c>
      <c r="D6244" s="630">
        <v>41905</v>
      </c>
      <c r="E6244" s="678" t="s">
        <v>183</v>
      </c>
      <c r="F6244" s="678" t="s">
        <v>183</v>
      </c>
      <c r="G6244" s="678" t="s">
        <v>183</v>
      </c>
      <c r="H6244" s="1187" t="s">
        <v>183</v>
      </c>
      <c r="I6244" s="593" t="s">
        <v>183</v>
      </c>
      <c r="J6244" s="593" t="s">
        <v>183</v>
      </c>
      <c r="K6244" s="593" t="s">
        <v>183</v>
      </c>
      <c r="L6244" s="593" t="s">
        <v>183</v>
      </c>
      <c r="M6244" s="678" t="s">
        <v>183</v>
      </c>
      <c r="N6244" s="678" t="s">
        <v>183</v>
      </c>
      <c r="O6244" s="678" t="s">
        <v>183</v>
      </c>
      <c r="P6244" s="678" t="s">
        <v>183</v>
      </c>
      <c r="Q6244" s="265" t="s">
        <v>183</v>
      </c>
      <c r="R6244" s="678"/>
      <c r="S6244" s="678"/>
      <c r="T6244" s="1362"/>
      <c r="U6244" s="608" t="s">
        <v>183</v>
      </c>
      <c r="V6244" s="639" t="s">
        <v>183</v>
      </c>
      <c r="W6244" s="639" t="s">
        <v>183</v>
      </c>
      <c r="X6244" s="639" t="s">
        <v>183</v>
      </c>
      <c r="Y6244" s="639" t="s">
        <v>183</v>
      </c>
      <c r="Z6244" s="639" t="s">
        <v>183</v>
      </c>
      <c r="AA6244" s="639" t="s">
        <v>183</v>
      </c>
      <c r="AB6244" s="639" t="s">
        <v>183</v>
      </c>
      <c r="AC6244" s="639" t="s">
        <v>183</v>
      </c>
      <c r="AD6244" s="639" t="s">
        <v>183</v>
      </c>
      <c r="AE6244" s="639" t="s">
        <v>183</v>
      </c>
      <c r="AF6244" s="639" t="s">
        <v>183</v>
      </c>
      <c r="AG6244" s="593" t="s">
        <v>200</v>
      </c>
      <c r="AH6244" s="595"/>
      <c r="AI6244" s="595"/>
      <c r="AJ6244" s="595"/>
    </row>
    <row r="6245" spans="1:37" hidden="1" x14ac:dyDescent="0.2">
      <c r="A6245" s="596" t="s">
        <v>8717</v>
      </c>
      <c r="B6245" s="593" t="s">
        <v>118</v>
      </c>
      <c r="C6245" s="593" t="s">
        <v>337</v>
      </c>
      <c r="D6245" s="630">
        <v>41906</v>
      </c>
      <c r="E6245" s="593" t="s">
        <v>183</v>
      </c>
      <c r="F6245" s="593" t="s">
        <v>183</v>
      </c>
      <c r="G6245" s="593" t="s">
        <v>183</v>
      </c>
      <c r="H6245" s="771" t="s">
        <v>183</v>
      </c>
      <c r="I6245" s="593" t="s">
        <v>183</v>
      </c>
      <c r="J6245" s="593" t="s">
        <v>183</v>
      </c>
      <c r="K6245" s="593" t="s">
        <v>183</v>
      </c>
      <c r="L6245" s="593" t="s">
        <v>183</v>
      </c>
      <c r="M6245" s="593" t="s">
        <v>183</v>
      </c>
      <c r="N6245" s="593" t="s">
        <v>183</v>
      </c>
      <c r="O6245" s="593" t="s">
        <v>183</v>
      </c>
      <c r="P6245" s="593" t="s">
        <v>183</v>
      </c>
      <c r="Q6245" s="685" t="s">
        <v>183</v>
      </c>
      <c r="R6245" s="597"/>
      <c r="S6245" s="597"/>
      <c r="T6245" s="1359"/>
      <c r="U6245" s="265" t="s">
        <v>183</v>
      </c>
      <c r="V6245" s="593" t="s">
        <v>183</v>
      </c>
      <c r="W6245" s="593" t="s">
        <v>183</v>
      </c>
      <c r="X6245" s="593" t="s">
        <v>183</v>
      </c>
      <c r="Y6245" s="593" t="s">
        <v>183</v>
      </c>
      <c r="Z6245" s="593" t="s">
        <v>183</v>
      </c>
      <c r="AA6245" s="593" t="s">
        <v>183</v>
      </c>
      <c r="AB6245" s="593" t="s">
        <v>183</v>
      </c>
      <c r="AC6245" s="593" t="s">
        <v>183</v>
      </c>
      <c r="AD6245" s="593" t="s">
        <v>183</v>
      </c>
      <c r="AE6245" s="593" t="s">
        <v>183</v>
      </c>
      <c r="AF6245" s="593" t="s">
        <v>183</v>
      </c>
      <c r="AG6245" s="593" t="s">
        <v>200</v>
      </c>
      <c r="AH6245" s="595"/>
      <c r="AI6245" s="595"/>
      <c r="AJ6245" s="595"/>
    </row>
    <row r="6246" spans="1:37" hidden="1" x14ac:dyDescent="0.2">
      <c r="A6246" s="596" t="s">
        <v>8717</v>
      </c>
      <c r="B6246" s="593" t="s">
        <v>118</v>
      </c>
      <c r="C6246" s="593" t="s">
        <v>337</v>
      </c>
      <c r="D6246" s="630">
        <v>41907</v>
      </c>
      <c r="E6246" s="593" t="s">
        <v>183</v>
      </c>
      <c r="F6246" s="593" t="s">
        <v>183</v>
      </c>
      <c r="G6246" s="593" t="s">
        <v>183</v>
      </c>
      <c r="H6246" s="771" t="s">
        <v>183</v>
      </c>
      <c r="I6246" s="593" t="s">
        <v>183</v>
      </c>
      <c r="J6246" s="593" t="s">
        <v>183</v>
      </c>
      <c r="K6246" s="593" t="s">
        <v>183</v>
      </c>
      <c r="L6246" s="593" t="s">
        <v>183</v>
      </c>
      <c r="M6246" s="593" t="s">
        <v>183</v>
      </c>
      <c r="N6246" s="593" t="s">
        <v>183</v>
      </c>
      <c r="O6246" s="593" t="s">
        <v>183</v>
      </c>
      <c r="P6246" s="593" t="s">
        <v>183</v>
      </c>
      <c r="Q6246" s="685" t="s">
        <v>183</v>
      </c>
      <c r="R6246" s="597"/>
      <c r="S6246" s="597"/>
      <c r="T6246" s="1359"/>
      <c r="U6246" s="265" t="s">
        <v>183</v>
      </c>
      <c r="V6246" s="593" t="s">
        <v>183</v>
      </c>
      <c r="W6246" s="593" t="s">
        <v>183</v>
      </c>
      <c r="X6246" s="593" t="s">
        <v>183</v>
      </c>
      <c r="Y6246" s="593" t="s">
        <v>183</v>
      </c>
      <c r="Z6246" s="593" t="s">
        <v>183</v>
      </c>
      <c r="AA6246" s="593" t="s">
        <v>183</v>
      </c>
      <c r="AB6246" s="593" t="s">
        <v>183</v>
      </c>
      <c r="AC6246" s="593" t="s">
        <v>183</v>
      </c>
      <c r="AD6246" s="593" t="s">
        <v>183</v>
      </c>
      <c r="AE6246" s="593" t="s">
        <v>183</v>
      </c>
      <c r="AF6246" s="593" t="s">
        <v>183</v>
      </c>
      <c r="AG6246" s="593" t="s">
        <v>200</v>
      </c>
      <c r="AH6246" s="595"/>
      <c r="AI6246" s="595"/>
      <c r="AJ6246" s="595"/>
    </row>
    <row r="6247" spans="1:37" ht="63" hidden="1" x14ac:dyDescent="0.2">
      <c r="A6247" s="596" t="s">
        <v>8717</v>
      </c>
      <c r="B6247" s="593" t="s">
        <v>118</v>
      </c>
      <c r="C6247" s="593" t="s">
        <v>337</v>
      </c>
      <c r="D6247" s="630">
        <v>41908</v>
      </c>
      <c r="E6247" s="1133">
        <v>0.625</v>
      </c>
      <c r="F6247" s="630">
        <v>41908</v>
      </c>
      <c r="G6247" s="1133">
        <v>0.6875</v>
      </c>
      <c r="H6247" s="773">
        <f t="shared" ref="H6247:H6253" si="210">G6247-E6247</f>
        <v>6.25E-2</v>
      </c>
      <c r="I6247" s="639">
        <v>1</v>
      </c>
      <c r="J6247" s="678" t="s">
        <v>183</v>
      </c>
      <c r="K6247" s="678" t="s">
        <v>183</v>
      </c>
      <c r="L6247" s="593" t="s">
        <v>126</v>
      </c>
      <c r="M6247" s="593" t="s">
        <v>9209</v>
      </c>
      <c r="N6247" s="593">
        <v>0.4</v>
      </c>
      <c r="O6247" s="593" t="s">
        <v>72</v>
      </c>
      <c r="P6247" s="593" t="s">
        <v>9209</v>
      </c>
      <c r="Q6247" s="820" t="s">
        <v>9210</v>
      </c>
      <c r="R6247" s="640">
        <v>0.03</v>
      </c>
      <c r="S6247" s="640">
        <v>0.43</v>
      </c>
      <c r="T6247" s="1362">
        <v>0.46</v>
      </c>
      <c r="U6247" s="608"/>
      <c r="V6247" s="639" t="s">
        <v>183</v>
      </c>
      <c r="W6247" s="639" t="s">
        <v>183</v>
      </c>
      <c r="X6247" s="639" t="s">
        <v>183</v>
      </c>
      <c r="Y6247" s="639" t="s">
        <v>183</v>
      </c>
      <c r="Z6247" s="639" t="s">
        <v>183</v>
      </c>
      <c r="AA6247" s="639" t="s">
        <v>183</v>
      </c>
      <c r="AB6247" s="639" t="s">
        <v>183</v>
      </c>
      <c r="AC6247" s="639" t="s">
        <v>183</v>
      </c>
      <c r="AD6247" s="593" t="s">
        <v>61</v>
      </c>
      <c r="AE6247" s="639" t="s">
        <v>183</v>
      </c>
      <c r="AF6247" s="639" t="s">
        <v>183</v>
      </c>
      <c r="AG6247" s="593"/>
      <c r="AH6247" s="595"/>
      <c r="AI6247" s="595"/>
      <c r="AJ6247" s="595"/>
    </row>
    <row r="6248" spans="1:37" ht="63" hidden="1" x14ac:dyDescent="0.2">
      <c r="A6248" s="596" t="s">
        <v>8717</v>
      </c>
      <c r="B6248" s="593" t="s">
        <v>118</v>
      </c>
      <c r="C6248" s="593" t="s">
        <v>337</v>
      </c>
      <c r="D6248" s="630">
        <v>41908</v>
      </c>
      <c r="E6248" s="1133">
        <v>0.12569444444444444</v>
      </c>
      <c r="F6248" s="630">
        <v>41908</v>
      </c>
      <c r="G6248" s="1133">
        <v>0.16805555555555554</v>
      </c>
      <c r="H6248" s="773">
        <f t="shared" si="210"/>
        <v>4.2361111111111099E-2</v>
      </c>
      <c r="I6248" s="639">
        <v>1</v>
      </c>
      <c r="J6248" s="678" t="s">
        <v>183</v>
      </c>
      <c r="K6248" s="678" t="s">
        <v>183</v>
      </c>
      <c r="L6248" s="593" t="s">
        <v>126</v>
      </c>
      <c r="M6248" s="593" t="s">
        <v>9211</v>
      </c>
      <c r="N6248" s="593">
        <v>0.4</v>
      </c>
      <c r="O6248" s="593" t="s">
        <v>72</v>
      </c>
      <c r="P6248" s="593" t="s">
        <v>9211</v>
      </c>
      <c r="Q6248" s="820" t="s">
        <v>9212</v>
      </c>
      <c r="R6248" s="640">
        <v>0.04</v>
      </c>
      <c r="S6248" s="640">
        <v>0.72</v>
      </c>
      <c r="T6248" s="1362">
        <v>0.76</v>
      </c>
      <c r="U6248" s="608"/>
      <c r="V6248" s="639" t="s">
        <v>183</v>
      </c>
      <c r="W6248" s="639" t="s">
        <v>183</v>
      </c>
      <c r="X6248" s="639" t="s">
        <v>183</v>
      </c>
      <c r="Y6248" s="639" t="s">
        <v>183</v>
      </c>
      <c r="Z6248" s="639" t="s">
        <v>183</v>
      </c>
      <c r="AA6248" s="639" t="s">
        <v>183</v>
      </c>
      <c r="AB6248" s="639" t="s">
        <v>183</v>
      </c>
      <c r="AC6248" s="639" t="s">
        <v>183</v>
      </c>
      <c r="AD6248" s="593" t="s">
        <v>61</v>
      </c>
      <c r="AE6248" s="639" t="s">
        <v>183</v>
      </c>
      <c r="AF6248" s="639" t="s">
        <v>183</v>
      </c>
      <c r="AG6248" s="593"/>
      <c r="AH6248" s="595"/>
      <c r="AI6248" s="595"/>
      <c r="AJ6248" s="595"/>
    </row>
    <row r="6249" spans="1:37" ht="47.25" hidden="1" x14ac:dyDescent="0.2">
      <c r="A6249" s="596" t="s">
        <v>8717</v>
      </c>
      <c r="B6249" s="593" t="s">
        <v>118</v>
      </c>
      <c r="C6249" s="593" t="s">
        <v>337</v>
      </c>
      <c r="D6249" s="630">
        <v>41908</v>
      </c>
      <c r="E6249" s="1133">
        <v>0.50069444444444444</v>
      </c>
      <c r="F6249" s="630">
        <v>41908</v>
      </c>
      <c r="G6249" s="1133">
        <v>0.64930555555555558</v>
      </c>
      <c r="H6249" s="773">
        <f t="shared" si="210"/>
        <v>0.14861111111111114</v>
      </c>
      <c r="I6249" s="639">
        <v>1</v>
      </c>
      <c r="J6249" s="678" t="s">
        <v>183</v>
      </c>
      <c r="K6249" s="678" t="s">
        <v>183</v>
      </c>
      <c r="L6249" s="593" t="s">
        <v>126</v>
      </c>
      <c r="M6249" s="593" t="s">
        <v>9213</v>
      </c>
      <c r="N6249" s="593">
        <v>0.4</v>
      </c>
      <c r="O6249" s="593" t="s">
        <v>72</v>
      </c>
      <c r="P6249" s="593" t="s">
        <v>9213</v>
      </c>
      <c r="Q6249" s="820" t="s">
        <v>9214</v>
      </c>
      <c r="R6249" s="640"/>
      <c r="S6249" s="640">
        <v>0.65</v>
      </c>
      <c r="T6249" s="1362">
        <v>0.65</v>
      </c>
      <c r="U6249" s="639"/>
      <c r="V6249" s="639" t="s">
        <v>183</v>
      </c>
      <c r="W6249" s="639" t="s">
        <v>183</v>
      </c>
      <c r="X6249" s="639" t="s">
        <v>183</v>
      </c>
      <c r="Y6249" s="639" t="s">
        <v>183</v>
      </c>
      <c r="Z6249" s="639" t="s">
        <v>183</v>
      </c>
      <c r="AA6249" s="639" t="s">
        <v>183</v>
      </c>
      <c r="AB6249" s="639" t="s">
        <v>183</v>
      </c>
      <c r="AC6249" s="639" t="s">
        <v>183</v>
      </c>
      <c r="AD6249" s="593" t="s">
        <v>61</v>
      </c>
      <c r="AE6249" s="639" t="s">
        <v>183</v>
      </c>
      <c r="AF6249" s="639" t="s">
        <v>183</v>
      </c>
      <c r="AG6249" s="593"/>
      <c r="AH6249" s="595"/>
      <c r="AI6249" s="595"/>
      <c r="AJ6249" s="595"/>
    </row>
    <row r="6250" spans="1:37" ht="63" hidden="1" x14ac:dyDescent="0.2">
      <c r="A6250" s="596" t="s">
        <v>8717</v>
      </c>
      <c r="B6250" s="593" t="s">
        <v>118</v>
      </c>
      <c r="C6250" s="593" t="s">
        <v>342</v>
      </c>
      <c r="D6250" s="630">
        <v>41908</v>
      </c>
      <c r="E6250" s="1133">
        <v>0.7993055555555556</v>
      </c>
      <c r="F6250" s="630">
        <v>41908</v>
      </c>
      <c r="G6250" s="1133">
        <v>0.81666666666666676</v>
      </c>
      <c r="H6250" s="773">
        <f t="shared" si="210"/>
        <v>1.736111111111116E-2</v>
      </c>
      <c r="I6250" s="593">
        <v>4</v>
      </c>
      <c r="J6250" s="639" t="s">
        <v>183</v>
      </c>
      <c r="K6250" s="639" t="s">
        <v>183</v>
      </c>
      <c r="L6250" s="593" t="s">
        <v>125</v>
      </c>
      <c r="M6250" s="639" t="s">
        <v>3998</v>
      </c>
      <c r="N6250" s="593" t="s">
        <v>103</v>
      </c>
      <c r="O6250" s="36" t="s">
        <v>69</v>
      </c>
      <c r="P6250" s="593" t="s">
        <v>9215</v>
      </c>
      <c r="Q6250" s="820" t="s">
        <v>9216</v>
      </c>
      <c r="R6250" s="640">
        <v>0.75</v>
      </c>
      <c r="S6250" s="640">
        <v>3.32</v>
      </c>
      <c r="T6250" s="1362">
        <v>4.07</v>
      </c>
      <c r="U6250" s="639"/>
      <c r="V6250" s="639" t="s">
        <v>183</v>
      </c>
      <c r="W6250" s="639" t="s">
        <v>183</v>
      </c>
      <c r="X6250" s="639" t="s">
        <v>183</v>
      </c>
      <c r="Y6250" s="639" t="s">
        <v>183</v>
      </c>
      <c r="Z6250" s="639" t="s">
        <v>183</v>
      </c>
      <c r="AA6250" s="639" t="s">
        <v>183</v>
      </c>
      <c r="AB6250" s="639" t="s">
        <v>183</v>
      </c>
      <c r="AC6250" s="639" t="s">
        <v>183</v>
      </c>
      <c r="AD6250" s="593" t="s">
        <v>55</v>
      </c>
      <c r="AE6250" s="639" t="s">
        <v>183</v>
      </c>
      <c r="AF6250" s="639" t="s">
        <v>183</v>
      </c>
      <c r="AG6250" s="593"/>
      <c r="AH6250" s="595"/>
      <c r="AI6250" s="595"/>
      <c r="AJ6250" s="595"/>
    </row>
    <row r="6251" spans="1:37" ht="321.75" hidden="1" x14ac:dyDescent="0.2">
      <c r="A6251" s="596" t="s">
        <v>8717</v>
      </c>
      <c r="B6251" s="593" t="s">
        <v>118</v>
      </c>
      <c r="C6251" s="593" t="s">
        <v>337</v>
      </c>
      <c r="D6251" s="630">
        <v>41909</v>
      </c>
      <c r="E6251" s="1133">
        <v>0.40902777777777777</v>
      </c>
      <c r="F6251" s="630">
        <v>41909</v>
      </c>
      <c r="G6251" s="1133">
        <v>0.50694444444444442</v>
      </c>
      <c r="H6251" s="773">
        <f t="shared" si="210"/>
        <v>9.7916666666666652E-2</v>
      </c>
      <c r="I6251" s="639">
        <v>6</v>
      </c>
      <c r="J6251" s="678" t="s">
        <v>183</v>
      </c>
      <c r="K6251" s="678" t="s">
        <v>183</v>
      </c>
      <c r="L6251" s="593" t="s">
        <v>130</v>
      </c>
      <c r="M6251" s="593" t="s">
        <v>9217</v>
      </c>
      <c r="N6251" s="593" t="s">
        <v>103</v>
      </c>
      <c r="O6251" s="593" t="s">
        <v>64</v>
      </c>
      <c r="P6251" s="593" t="s">
        <v>1136</v>
      </c>
      <c r="Q6251" s="820" t="s">
        <v>9218</v>
      </c>
      <c r="R6251" s="640">
        <v>0.15</v>
      </c>
      <c r="S6251" s="640">
        <v>5.32</v>
      </c>
      <c r="T6251" s="1362">
        <v>5.47</v>
      </c>
      <c r="U6251" s="1784" t="s">
        <v>84</v>
      </c>
      <c r="V6251" s="710" t="s">
        <v>1071</v>
      </c>
      <c r="W6251" s="727" t="s">
        <v>9219</v>
      </c>
      <c r="X6251" s="710" t="s">
        <v>1071</v>
      </c>
      <c r="Y6251" s="710" t="s">
        <v>183</v>
      </c>
      <c r="Z6251" s="710" t="s">
        <v>183</v>
      </c>
      <c r="AA6251" s="710" t="s">
        <v>183</v>
      </c>
      <c r="AB6251" s="710" t="s">
        <v>183</v>
      </c>
      <c r="AC6251" s="710" t="s">
        <v>183</v>
      </c>
      <c r="AD6251" s="593" t="s">
        <v>60</v>
      </c>
      <c r="AE6251" s="639" t="s">
        <v>183</v>
      </c>
      <c r="AF6251" s="639" t="s">
        <v>183</v>
      </c>
      <c r="AG6251" s="593"/>
      <c r="AH6251" s="595"/>
      <c r="AI6251" s="595"/>
      <c r="AJ6251" s="595"/>
      <c r="AK6251" s="1066" t="s">
        <v>11980</v>
      </c>
    </row>
    <row r="6252" spans="1:37" ht="126" hidden="1" x14ac:dyDescent="0.2">
      <c r="A6252" s="596" t="s">
        <v>8717</v>
      </c>
      <c r="B6252" s="593" t="s">
        <v>118</v>
      </c>
      <c r="C6252" s="593" t="s">
        <v>350</v>
      </c>
      <c r="D6252" s="630">
        <v>41909</v>
      </c>
      <c r="E6252" s="1133">
        <v>0.66875000000000007</v>
      </c>
      <c r="F6252" s="630">
        <v>41909</v>
      </c>
      <c r="G6252" s="1133">
        <v>0.80069444444444438</v>
      </c>
      <c r="H6252" s="773">
        <f t="shared" si="210"/>
        <v>0.13194444444444431</v>
      </c>
      <c r="I6252" s="639">
        <v>1</v>
      </c>
      <c r="J6252" s="678" t="s">
        <v>183</v>
      </c>
      <c r="K6252" s="678" t="s">
        <v>183</v>
      </c>
      <c r="L6252" s="593" t="s">
        <v>126</v>
      </c>
      <c r="M6252" s="593" t="s">
        <v>9220</v>
      </c>
      <c r="N6252" s="593">
        <v>0.4</v>
      </c>
      <c r="O6252" s="593" t="s">
        <v>72</v>
      </c>
      <c r="P6252" s="593" t="s">
        <v>9220</v>
      </c>
      <c r="Q6252" s="634" t="s">
        <v>9221</v>
      </c>
      <c r="R6252" s="640">
        <v>0.03</v>
      </c>
      <c r="S6252" s="640">
        <v>2.23</v>
      </c>
      <c r="T6252" s="1362">
        <v>2.2599999999999998</v>
      </c>
      <c r="U6252" s="608"/>
      <c r="V6252" s="639" t="s">
        <v>183</v>
      </c>
      <c r="W6252" s="639" t="s">
        <v>183</v>
      </c>
      <c r="X6252" s="639" t="s">
        <v>183</v>
      </c>
      <c r="Y6252" s="639" t="s">
        <v>183</v>
      </c>
      <c r="Z6252" s="639" t="s">
        <v>183</v>
      </c>
      <c r="AA6252" s="639" t="s">
        <v>183</v>
      </c>
      <c r="AB6252" s="639" t="s">
        <v>183</v>
      </c>
      <c r="AC6252" s="639" t="s">
        <v>183</v>
      </c>
      <c r="AD6252" s="593" t="s">
        <v>61</v>
      </c>
      <c r="AE6252" s="639" t="s">
        <v>183</v>
      </c>
      <c r="AF6252" s="639" t="s">
        <v>183</v>
      </c>
      <c r="AG6252" s="593"/>
      <c r="AH6252" s="595"/>
      <c r="AI6252" s="595"/>
      <c r="AJ6252" s="595"/>
    </row>
    <row r="6253" spans="1:37" ht="31.5" hidden="1" x14ac:dyDescent="0.2">
      <c r="A6253" s="596" t="s">
        <v>8717</v>
      </c>
      <c r="B6253" s="593" t="s">
        <v>118</v>
      </c>
      <c r="C6253" s="593" t="s">
        <v>342</v>
      </c>
      <c r="D6253" s="630">
        <v>41910</v>
      </c>
      <c r="E6253" s="1133">
        <v>1.5277777777777777E-2</v>
      </c>
      <c r="F6253" s="630">
        <v>41910</v>
      </c>
      <c r="G6253" s="1133">
        <v>1.6666666666666666E-2</v>
      </c>
      <c r="H6253" s="773">
        <f t="shared" si="210"/>
        <v>1.3888888888888892E-3</v>
      </c>
      <c r="I6253" s="593">
        <v>24</v>
      </c>
      <c r="J6253" s="639" t="s">
        <v>183</v>
      </c>
      <c r="K6253" s="639" t="s">
        <v>183</v>
      </c>
      <c r="L6253" s="593" t="s">
        <v>125</v>
      </c>
      <c r="M6253" s="639" t="s">
        <v>3998</v>
      </c>
      <c r="N6253" s="593">
        <v>0.4</v>
      </c>
      <c r="O6253" s="36" t="s">
        <v>69</v>
      </c>
      <c r="P6253" s="593" t="s">
        <v>3999</v>
      </c>
      <c r="Q6253" s="634" t="s">
        <v>5017</v>
      </c>
      <c r="R6253" s="640">
        <v>4.76</v>
      </c>
      <c r="S6253" s="640">
        <v>0.91</v>
      </c>
      <c r="T6253" s="1362">
        <v>5.67</v>
      </c>
      <c r="U6253" s="608" t="s">
        <v>90</v>
      </c>
      <c r="V6253" s="639" t="s">
        <v>183</v>
      </c>
      <c r="W6253" s="639" t="s">
        <v>183</v>
      </c>
      <c r="X6253" s="639" t="s">
        <v>183</v>
      </c>
      <c r="Y6253" s="639" t="s">
        <v>183</v>
      </c>
      <c r="Z6253" s="639" t="s">
        <v>183</v>
      </c>
      <c r="AA6253" s="639" t="s">
        <v>183</v>
      </c>
      <c r="AB6253" s="639" t="s">
        <v>183</v>
      </c>
      <c r="AC6253" s="639" t="s">
        <v>183</v>
      </c>
      <c r="AD6253" s="593" t="s">
        <v>55</v>
      </c>
      <c r="AE6253" s="639" t="s">
        <v>183</v>
      </c>
      <c r="AF6253" s="639" t="s">
        <v>183</v>
      </c>
      <c r="AG6253" s="593"/>
      <c r="AH6253" s="595"/>
      <c r="AI6253" s="595"/>
      <c r="AJ6253" s="595"/>
    </row>
    <row r="6254" spans="1:37" hidden="1" x14ac:dyDescent="0.2">
      <c r="A6254" s="596" t="s">
        <v>8717</v>
      </c>
      <c r="B6254" s="593" t="s">
        <v>118</v>
      </c>
      <c r="C6254" s="593" t="s">
        <v>337</v>
      </c>
      <c r="D6254" s="630">
        <v>41910</v>
      </c>
      <c r="E6254" s="678" t="s">
        <v>183</v>
      </c>
      <c r="F6254" s="678" t="s">
        <v>183</v>
      </c>
      <c r="G6254" s="678" t="s">
        <v>183</v>
      </c>
      <c r="H6254" s="1187" t="s">
        <v>183</v>
      </c>
      <c r="I6254" s="593" t="s">
        <v>183</v>
      </c>
      <c r="J6254" s="593" t="s">
        <v>183</v>
      </c>
      <c r="K6254" s="593" t="s">
        <v>183</v>
      </c>
      <c r="L6254" s="593" t="s">
        <v>183</v>
      </c>
      <c r="M6254" s="678" t="s">
        <v>183</v>
      </c>
      <c r="N6254" s="678" t="s">
        <v>183</v>
      </c>
      <c r="O6254" s="678" t="s">
        <v>183</v>
      </c>
      <c r="P6254" s="678" t="s">
        <v>183</v>
      </c>
      <c r="Q6254" s="265" t="s">
        <v>183</v>
      </c>
      <c r="R6254" s="678"/>
      <c r="S6254" s="678"/>
      <c r="T6254" s="1362"/>
      <c r="U6254" s="608" t="s">
        <v>183</v>
      </c>
      <c r="V6254" s="639" t="s">
        <v>183</v>
      </c>
      <c r="W6254" s="639" t="s">
        <v>183</v>
      </c>
      <c r="X6254" s="639" t="s">
        <v>183</v>
      </c>
      <c r="Y6254" s="639" t="s">
        <v>183</v>
      </c>
      <c r="Z6254" s="639" t="s">
        <v>183</v>
      </c>
      <c r="AA6254" s="639" t="s">
        <v>183</v>
      </c>
      <c r="AB6254" s="639" t="s">
        <v>183</v>
      </c>
      <c r="AC6254" s="639" t="s">
        <v>183</v>
      </c>
      <c r="AD6254" s="639" t="s">
        <v>183</v>
      </c>
      <c r="AE6254" s="639" t="s">
        <v>183</v>
      </c>
      <c r="AF6254" s="639" t="s">
        <v>183</v>
      </c>
      <c r="AG6254" s="593" t="s">
        <v>200</v>
      </c>
      <c r="AH6254" s="595"/>
      <c r="AI6254" s="595"/>
      <c r="AJ6254" s="595"/>
    </row>
    <row r="6255" spans="1:37" ht="31.5" hidden="1" x14ac:dyDescent="0.2">
      <c r="A6255" s="596" t="s">
        <v>8717</v>
      </c>
      <c r="B6255" s="593" t="s">
        <v>118</v>
      </c>
      <c r="C6255" s="593" t="s">
        <v>337</v>
      </c>
      <c r="D6255" s="630">
        <v>41911</v>
      </c>
      <c r="E6255" s="1133" t="s">
        <v>9222</v>
      </c>
      <c r="F6255" s="630">
        <v>41911</v>
      </c>
      <c r="G6255" s="1133" t="s">
        <v>9223</v>
      </c>
      <c r="H6255" s="773">
        <f>G6255-E6255</f>
        <v>9.722222222222221E-2</v>
      </c>
      <c r="I6255" s="593">
        <v>6</v>
      </c>
      <c r="J6255" s="593" t="s">
        <v>183</v>
      </c>
      <c r="K6255" s="593" t="s">
        <v>183</v>
      </c>
      <c r="L6255" s="593" t="s">
        <v>126</v>
      </c>
      <c r="M6255" s="593" t="s">
        <v>9224</v>
      </c>
      <c r="N6255" s="593">
        <v>0.4</v>
      </c>
      <c r="O6255" s="593" t="s">
        <v>72</v>
      </c>
      <c r="P6255" s="593" t="s">
        <v>9224</v>
      </c>
      <c r="Q6255" s="820" t="s">
        <v>9225</v>
      </c>
      <c r="R6255" s="668">
        <v>2.31</v>
      </c>
      <c r="S6255" s="668">
        <v>1.54</v>
      </c>
      <c r="T6255" s="1363">
        <f>S6255+R6255</f>
        <v>3.85</v>
      </c>
      <c r="U6255" s="608"/>
      <c r="V6255" s="639"/>
      <c r="W6255" s="639"/>
      <c r="X6255" s="639"/>
      <c r="Y6255" s="639"/>
      <c r="Z6255" s="639"/>
      <c r="AA6255" s="639"/>
      <c r="AB6255" s="639"/>
      <c r="AC6255" s="639"/>
      <c r="AD6255" s="593" t="s">
        <v>61</v>
      </c>
      <c r="AE6255" s="639" t="s">
        <v>183</v>
      </c>
      <c r="AF6255" s="639" t="s">
        <v>183</v>
      </c>
      <c r="AG6255" s="1457"/>
      <c r="AH6255" s="595"/>
      <c r="AI6255" s="595"/>
      <c r="AJ6255" s="632" t="s">
        <v>8795</v>
      </c>
    </row>
    <row r="6256" spans="1:37" ht="63" hidden="1" x14ac:dyDescent="0.2">
      <c r="A6256" s="596" t="s">
        <v>8717</v>
      </c>
      <c r="B6256" s="593" t="s">
        <v>118</v>
      </c>
      <c r="C6256" s="593" t="s">
        <v>337</v>
      </c>
      <c r="D6256" s="630">
        <v>41911</v>
      </c>
      <c r="E6256" s="1133">
        <v>0.12569444444444444</v>
      </c>
      <c r="F6256" s="630">
        <v>41911</v>
      </c>
      <c r="G6256" s="1133">
        <v>0.12569444444444444</v>
      </c>
      <c r="H6256" s="773">
        <f>G6256-E6256</f>
        <v>0</v>
      </c>
      <c r="I6256" s="593">
        <v>18</v>
      </c>
      <c r="J6256" s="593" t="s">
        <v>426</v>
      </c>
      <c r="K6256" s="593" t="s">
        <v>132</v>
      </c>
      <c r="L6256" s="593" t="s">
        <v>130</v>
      </c>
      <c r="M6256" s="593" t="s">
        <v>9226</v>
      </c>
      <c r="N6256" s="593" t="s">
        <v>103</v>
      </c>
      <c r="O6256" s="593" t="s">
        <v>66</v>
      </c>
      <c r="P6256" s="593" t="s">
        <v>9226</v>
      </c>
      <c r="Q6256" s="820" t="s">
        <v>9227</v>
      </c>
      <c r="R6256" s="668">
        <v>2.69</v>
      </c>
      <c r="S6256" s="668">
        <v>7.28</v>
      </c>
      <c r="T6256" s="1363">
        <f>S6256+R6256</f>
        <v>9.9700000000000006</v>
      </c>
      <c r="U6256" s="1784" t="s">
        <v>74</v>
      </c>
      <c r="V6256" s="710" t="s">
        <v>1071</v>
      </c>
      <c r="W6256" s="719" t="s">
        <v>9228</v>
      </c>
      <c r="X6256" s="710" t="s">
        <v>1071</v>
      </c>
      <c r="Y6256" s="639"/>
      <c r="Z6256" s="639"/>
      <c r="AA6256" s="639"/>
      <c r="AB6256" s="639"/>
      <c r="AC6256" s="639"/>
      <c r="AD6256" s="593" t="s">
        <v>60</v>
      </c>
      <c r="AE6256" s="639" t="s">
        <v>183</v>
      </c>
      <c r="AF6256" s="639" t="s">
        <v>183</v>
      </c>
      <c r="AG6256" s="1457"/>
      <c r="AH6256" s="595"/>
      <c r="AI6256" s="595"/>
      <c r="AJ6256" s="632" t="s">
        <v>8795</v>
      </c>
    </row>
    <row r="6257" spans="1:36" ht="47.25" hidden="1" x14ac:dyDescent="0.2">
      <c r="A6257" s="596" t="s">
        <v>8717</v>
      </c>
      <c r="B6257" s="593" t="s">
        <v>118</v>
      </c>
      <c r="C6257" s="593" t="s">
        <v>342</v>
      </c>
      <c r="D6257" s="630">
        <v>41912</v>
      </c>
      <c r="E6257" s="1133">
        <v>0.37847222222222227</v>
      </c>
      <c r="F6257" s="630">
        <v>41912</v>
      </c>
      <c r="G6257" s="1133">
        <v>0.37986111111111115</v>
      </c>
      <c r="H6257" s="773">
        <f>G6257-E6257</f>
        <v>1.388888888888884E-3</v>
      </c>
      <c r="I6257" s="593">
        <v>24</v>
      </c>
      <c r="J6257" s="639" t="s">
        <v>183</v>
      </c>
      <c r="K6257" s="639" t="s">
        <v>183</v>
      </c>
      <c r="L6257" s="593" t="s">
        <v>125</v>
      </c>
      <c r="M6257" s="639" t="s">
        <v>3998</v>
      </c>
      <c r="N6257" s="593">
        <v>0.4</v>
      </c>
      <c r="O6257" s="36" t="s">
        <v>69</v>
      </c>
      <c r="P6257" s="593" t="s">
        <v>3999</v>
      </c>
      <c r="Q6257" s="1280" t="s">
        <v>9229</v>
      </c>
      <c r="R6257" s="668">
        <v>7.2</v>
      </c>
      <c r="S6257" s="668">
        <v>4.26</v>
      </c>
      <c r="T6257" s="1363">
        <f>S6257+R6257</f>
        <v>11.46</v>
      </c>
      <c r="U6257" s="608"/>
      <c r="V6257" s="689"/>
      <c r="W6257" s="618"/>
      <c r="X6257" s="689"/>
      <c r="Y6257" s="639"/>
      <c r="Z6257" s="639"/>
      <c r="AA6257" s="639"/>
      <c r="AB6257" s="639"/>
      <c r="AC6257" s="639"/>
      <c r="AD6257" s="593" t="s">
        <v>55</v>
      </c>
      <c r="AE6257" s="639" t="s">
        <v>183</v>
      </c>
      <c r="AF6257" s="639" t="s">
        <v>183</v>
      </c>
      <c r="AG6257" s="1457"/>
      <c r="AH6257" s="595"/>
      <c r="AI6257" s="595"/>
      <c r="AJ6257" s="632" t="s">
        <v>8795</v>
      </c>
    </row>
    <row r="6258" spans="1:36" ht="110.25" hidden="1" x14ac:dyDescent="0.2">
      <c r="A6258" s="596" t="s">
        <v>8717</v>
      </c>
      <c r="B6258" s="593" t="s">
        <v>118</v>
      </c>
      <c r="C6258" s="618" t="s">
        <v>1360</v>
      </c>
      <c r="D6258" s="630">
        <v>41912</v>
      </c>
      <c r="E6258" s="1133">
        <v>0.47361111111111115</v>
      </c>
      <c r="F6258" s="630">
        <v>41912</v>
      </c>
      <c r="G6258" s="1133">
        <v>0.47361111111111115</v>
      </c>
      <c r="H6258" s="773">
        <f>G6258-E6258</f>
        <v>0</v>
      </c>
      <c r="I6258" s="593">
        <v>7</v>
      </c>
      <c r="J6258" s="593" t="s">
        <v>9230</v>
      </c>
      <c r="K6258" s="1203" t="s">
        <v>1121</v>
      </c>
      <c r="L6258" s="593" t="s">
        <v>125</v>
      </c>
      <c r="M6258" s="593" t="s">
        <v>9231</v>
      </c>
      <c r="N6258" s="593">
        <v>220</v>
      </c>
      <c r="O6258" s="593" t="s">
        <v>66</v>
      </c>
      <c r="P6258" s="593" t="s">
        <v>9231</v>
      </c>
      <c r="Q6258" s="634" t="s">
        <v>9232</v>
      </c>
      <c r="R6258" s="668">
        <v>0.37</v>
      </c>
      <c r="S6258" s="668">
        <v>0.34</v>
      </c>
      <c r="T6258" s="1363">
        <f>S6258+R6258</f>
        <v>0.71</v>
      </c>
      <c r="U6258" s="608"/>
      <c r="V6258" s="689"/>
      <c r="W6258" s="618"/>
      <c r="X6258" s="689"/>
      <c r="Y6258" s="639"/>
      <c r="Z6258" s="639"/>
      <c r="AA6258" s="639"/>
      <c r="AB6258" s="639"/>
      <c r="AC6258" s="639"/>
      <c r="AD6258" s="593" t="s">
        <v>55</v>
      </c>
      <c r="AE6258" s="639" t="s">
        <v>183</v>
      </c>
      <c r="AF6258" s="639" t="s">
        <v>183</v>
      </c>
      <c r="AG6258" s="1457"/>
      <c r="AH6258" s="595"/>
      <c r="AI6258" s="595"/>
      <c r="AJ6258" s="632" t="s">
        <v>8795</v>
      </c>
    </row>
    <row r="6259" spans="1:36" hidden="1" x14ac:dyDescent="0.2">
      <c r="A6259" s="593" t="s">
        <v>9031</v>
      </c>
      <c r="B6259" s="593" t="s">
        <v>118</v>
      </c>
      <c r="C6259" s="593" t="s">
        <v>337</v>
      </c>
      <c r="D6259" s="630">
        <v>41913</v>
      </c>
      <c r="E6259" s="678" t="s">
        <v>183</v>
      </c>
      <c r="F6259" s="678" t="s">
        <v>183</v>
      </c>
      <c r="G6259" s="678" t="s">
        <v>183</v>
      </c>
      <c r="H6259" s="773"/>
      <c r="I6259" s="593" t="s">
        <v>183</v>
      </c>
      <c r="J6259" s="593" t="s">
        <v>183</v>
      </c>
      <c r="K6259" s="593" t="s">
        <v>183</v>
      </c>
      <c r="L6259" s="593" t="s">
        <v>183</v>
      </c>
      <c r="M6259" s="678" t="s">
        <v>183</v>
      </c>
      <c r="N6259" s="678" t="s">
        <v>183</v>
      </c>
      <c r="O6259" s="678" t="s">
        <v>183</v>
      </c>
      <c r="P6259" s="678" t="s">
        <v>183</v>
      </c>
      <c r="Q6259" s="593" t="s">
        <v>183</v>
      </c>
      <c r="R6259" s="678"/>
      <c r="S6259" s="678"/>
      <c r="T6259" s="1362"/>
      <c r="U6259" s="1791" t="s">
        <v>183</v>
      </c>
      <c r="V6259" s="639" t="s">
        <v>183</v>
      </c>
      <c r="W6259" s="639" t="s">
        <v>183</v>
      </c>
      <c r="X6259" s="639" t="s">
        <v>183</v>
      </c>
      <c r="Y6259" s="639" t="s">
        <v>183</v>
      </c>
      <c r="Z6259" s="639" t="s">
        <v>183</v>
      </c>
      <c r="AA6259" s="639" t="s">
        <v>183</v>
      </c>
      <c r="AB6259" s="639" t="s">
        <v>183</v>
      </c>
      <c r="AC6259" s="639" t="s">
        <v>183</v>
      </c>
      <c r="AD6259" s="639" t="s">
        <v>183</v>
      </c>
      <c r="AE6259" s="639" t="s">
        <v>183</v>
      </c>
      <c r="AF6259" s="639" t="s">
        <v>183</v>
      </c>
      <c r="AG6259" s="593" t="s">
        <v>200</v>
      </c>
      <c r="AH6259" s="595"/>
      <c r="AI6259" s="595"/>
      <c r="AJ6259" s="632"/>
    </row>
    <row r="6260" spans="1:36" hidden="1" x14ac:dyDescent="0.2">
      <c r="A6260" s="593" t="s">
        <v>9031</v>
      </c>
      <c r="B6260" s="593" t="s">
        <v>118</v>
      </c>
      <c r="C6260" s="593" t="s">
        <v>337</v>
      </c>
      <c r="D6260" s="630">
        <v>41914</v>
      </c>
      <c r="E6260" s="678" t="s">
        <v>183</v>
      </c>
      <c r="F6260" s="678" t="s">
        <v>183</v>
      </c>
      <c r="G6260" s="678" t="s">
        <v>183</v>
      </c>
      <c r="H6260" s="773"/>
      <c r="I6260" s="593" t="s">
        <v>183</v>
      </c>
      <c r="J6260" s="593" t="s">
        <v>183</v>
      </c>
      <c r="K6260" s="593" t="s">
        <v>183</v>
      </c>
      <c r="L6260" s="593" t="s">
        <v>183</v>
      </c>
      <c r="M6260" s="678" t="s">
        <v>183</v>
      </c>
      <c r="N6260" s="678" t="s">
        <v>183</v>
      </c>
      <c r="O6260" s="678" t="s">
        <v>183</v>
      </c>
      <c r="P6260" s="678" t="s">
        <v>183</v>
      </c>
      <c r="Q6260" s="593" t="s">
        <v>183</v>
      </c>
      <c r="R6260" s="678"/>
      <c r="S6260" s="678"/>
      <c r="T6260" s="1362"/>
      <c r="U6260" s="608" t="s">
        <v>183</v>
      </c>
      <c r="V6260" s="639" t="s">
        <v>183</v>
      </c>
      <c r="W6260" s="639" t="s">
        <v>183</v>
      </c>
      <c r="X6260" s="639" t="s">
        <v>183</v>
      </c>
      <c r="Y6260" s="639" t="s">
        <v>183</v>
      </c>
      <c r="Z6260" s="639" t="s">
        <v>183</v>
      </c>
      <c r="AA6260" s="639" t="s">
        <v>183</v>
      </c>
      <c r="AB6260" s="639" t="s">
        <v>183</v>
      </c>
      <c r="AC6260" s="639" t="s">
        <v>183</v>
      </c>
      <c r="AD6260" s="639" t="s">
        <v>183</v>
      </c>
      <c r="AE6260" s="639" t="s">
        <v>183</v>
      </c>
      <c r="AF6260" s="639" t="s">
        <v>183</v>
      </c>
      <c r="AG6260" s="593" t="s">
        <v>200</v>
      </c>
      <c r="AH6260" s="595"/>
      <c r="AI6260" s="595"/>
      <c r="AJ6260" s="632"/>
    </row>
    <row r="6261" spans="1:36" ht="31.5" hidden="1" x14ac:dyDescent="0.2">
      <c r="A6261" s="593" t="s">
        <v>9031</v>
      </c>
      <c r="B6261" s="596" t="s">
        <v>118</v>
      </c>
      <c r="C6261" s="596" t="s">
        <v>342</v>
      </c>
      <c r="D6261" s="683">
        <v>41915</v>
      </c>
      <c r="E6261" s="684">
        <v>0.60069444444444442</v>
      </c>
      <c r="F6261" s="683">
        <v>41910</v>
      </c>
      <c r="G6261" s="684">
        <v>1610</v>
      </c>
      <c r="H6261" s="773">
        <f>G6261-E6261</f>
        <v>1609.3993055555557</v>
      </c>
      <c r="I6261" s="596">
        <v>24</v>
      </c>
      <c r="J6261" s="596" t="s">
        <v>183</v>
      </c>
      <c r="K6261" s="596" t="s">
        <v>183</v>
      </c>
      <c r="L6261" s="596" t="s">
        <v>125</v>
      </c>
      <c r="M6261" s="596" t="s">
        <v>3998</v>
      </c>
      <c r="N6261" s="596">
        <v>0.4</v>
      </c>
      <c r="O6261" s="36" t="s">
        <v>69</v>
      </c>
      <c r="P6261" s="596" t="s">
        <v>3999</v>
      </c>
      <c r="Q6261" s="685" t="s">
        <v>5017</v>
      </c>
      <c r="R6261" s="640">
        <v>10.71</v>
      </c>
      <c r="S6261" s="640">
        <v>12.11</v>
      </c>
      <c r="T6261" s="1362">
        <f>S6261+R6261</f>
        <v>22.82</v>
      </c>
      <c r="U6261" s="372" t="s">
        <v>90</v>
      </c>
      <c r="V6261" s="596" t="s">
        <v>183</v>
      </c>
      <c r="W6261" s="596" t="s">
        <v>183</v>
      </c>
      <c r="X6261" s="596" t="s">
        <v>183</v>
      </c>
      <c r="Y6261" s="596" t="s">
        <v>183</v>
      </c>
      <c r="Z6261" s="596" t="s">
        <v>183</v>
      </c>
      <c r="AA6261" s="596" t="s">
        <v>183</v>
      </c>
      <c r="AB6261" s="596" t="s">
        <v>183</v>
      </c>
      <c r="AC6261" s="596" t="s">
        <v>183</v>
      </c>
      <c r="AD6261" s="596" t="s">
        <v>55</v>
      </c>
      <c r="AE6261" s="596" t="s">
        <v>183</v>
      </c>
      <c r="AF6261" s="596" t="s">
        <v>183</v>
      </c>
      <c r="AG6261" s="593"/>
      <c r="AH6261" s="595"/>
      <c r="AI6261" s="595"/>
      <c r="AJ6261" s="595"/>
    </row>
    <row r="6262" spans="1:36" ht="141.75" hidden="1" x14ac:dyDescent="0.2">
      <c r="A6262" s="593" t="s">
        <v>9031</v>
      </c>
      <c r="B6262" s="596" t="s">
        <v>118</v>
      </c>
      <c r="C6262" s="596" t="s">
        <v>337</v>
      </c>
      <c r="D6262" s="683">
        <v>41916</v>
      </c>
      <c r="E6262" s="684">
        <v>0.87361111111111101</v>
      </c>
      <c r="F6262" s="683">
        <v>41916</v>
      </c>
      <c r="G6262" s="684">
        <v>0.99652777777777779</v>
      </c>
      <c r="H6262" s="773">
        <f>G6262-E6262</f>
        <v>0.12291666666666679</v>
      </c>
      <c r="I6262" s="596">
        <v>1</v>
      </c>
      <c r="J6262" s="596" t="s">
        <v>146</v>
      </c>
      <c r="K6262" s="596" t="s">
        <v>9400</v>
      </c>
      <c r="L6262" s="596" t="s">
        <v>128</v>
      </c>
      <c r="M6262" s="596" t="s">
        <v>9401</v>
      </c>
      <c r="N6262" s="596" t="s">
        <v>103</v>
      </c>
      <c r="O6262" s="596" t="s">
        <v>66</v>
      </c>
      <c r="P6262" s="596" t="s">
        <v>9401</v>
      </c>
      <c r="Q6262" s="685" t="s">
        <v>11904</v>
      </c>
      <c r="R6262" s="640">
        <v>0.02</v>
      </c>
      <c r="S6262" s="640">
        <v>0.78</v>
      </c>
      <c r="T6262" s="1362">
        <f>S6262+R6262</f>
        <v>0.8</v>
      </c>
      <c r="U6262" s="372"/>
      <c r="V6262" s="596"/>
      <c r="W6262" s="596"/>
      <c r="X6262" s="596"/>
      <c r="Y6262" s="596"/>
      <c r="Z6262" s="596"/>
      <c r="AA6262" s="596"/>
      <c r="AB6262" s="596"/>
      <c r="AC6262" s="596"/>
      <c r="AD6262" s="596" t="s">
        <v>56</v>
      </c>
      <c r="AE6262" s="596"/>
      <c r="AF6262" s="596"/>
      <c r="AG6262" s="593"/>
      <c r="AH6262" s="595"/>
      <c r="AI6262" s="595"/>
      <c r="AJ6262" s="595"/>
    </row>
    <row r="6263" spans="1:36" hidden="1" x14ac:dyDescent="0.2">
      <c r="A6263" s="618" t="s">
        <v>9031</v>
      </c>
      <c r="B6263" s="593" t="s">
        <v>118</v>
      </c>
      <c r="C6263" s="593" t="s">
        <v>337</v>
      </c>
      <c r="D6263" s="630">
        <v>41917</v>
      </c>
      <c r="E6263" s="678" t="s">
        <v>183</v>
      </c>
      <c r="F6263" s="678" t="s">
        <v>183</v>
      </c>
      <c r="G6263" s="678" t="s">
        <v>183</v>
      </c>
      <c r="H6263" s="773"/>
      <c r="I6263" s="593" t="s">
        <v>183</v>
      </c>
      <c r="J6263" s="593" t="s">
        <v>183</v>
      </c>
      <c r="K6263" s="593" t="s">
        <v>183</v>
      </c>
      <c r="L6263" s="593" t="s">
        <v>183</v>
      </c>
      <c r="M6263" s="678" t="s">
        <v>183</v>
      </c>
      <c r="N6263" s="678" t="s">
        <v>183</v>
      </c>
      <c r="O6263" s="678" t="s">
        <v>183</v>
      </c>
      <c r="P6263" s="678" t="s">
        <v>183</v>
      </c>
      <c r="Q6263" s="634" t="s">
        <v>183</v>
      </c>
      <c r="R6263" s="671"/>
      <c r="S6263" s="671"/>
      <c r="T6263" s="1362"/>
      <c r="U6263" s="372" t="s">
        <v>183</v>
      </c>
      <c r="V6263" s="596" t="s">
        <v>183</v>
      </c>
      <c r="W6263" s="596" t="s">
        <v>183</v>
      </c>
      <c r="X6263" s="596" t="s">
        <v>183</v>
      </c>
      <c r="Y6263" s="596" t="s">
        <v>183</v>
      </c>
      <c r="Z6263" s="596" t="s">
        <v>183</v>
      </c>
      <c r="AA6263" s="596" t="s">
        <v>183</v>
      </c>
      <c r="AB6263" s="596" t="s">
        <v>183</v>
      </c>
      <c r="AC6263" s="596" t="s">
        <v>183</v>
      </c>
      <c r="AD6263" s="596" t="s">
        <v>183</v>
      </c>
      <c r="AE6263" s="596" t="s">
        <v>183</v>
      </c>
      <c r="AF6263" s="596" t="s">
        <v>183</v>
      </c>
      <c r="AG6263" s="618" t="s">
        <v>200</v>
      </c>
      <c r="AH6263" s="595"/>
      <c r="AI6263" s="595"/>
      <c r="AJ6263" s="595"/>
    </row>
    <row r="6264" spans="1:36" ht="63" hidden="1" x14ac:dyDescent="0.2">
      <c r="A6264" s="593" t="s">
        <v>9031</v>
      </c>
      <c r="B6264" s="593" t="s">
        <v>118</v>
      </c>
      <c r="C6264" s="593" t="s">
        <v>337</v>
      </c>
      <c r="D6264" s="630">
        <v>41918</v>
      </c>
      <c r="E6264" s="682" t="s">
        <v>9406</v>
      </c>
      <c r="F6264" s="630">
        <v>41918</v>
      </c>
      <c r="G6264" s="682" t="s">
        <v>9407</v>
      </c>
      <c r="H6264" s="773">
        <f>G6264-E6264</f>
        <v>2.6388888888888795E-2</v>
      </c>
      <c r="I6264" s="593">
        <v>2</v>
      </c>
      <c r="J6264" s="639" t="s">
        <v>183</v>
      </c>
      <c r="K6264" s="639" t="s">
        <v>183</v>
      </c>
      <c r="L6264" s="593" t="s">
        <v>126</v>
      </c>
      <c r="M6264" s="593" t="s">
        <v>9408</v>
      </c>
      <c r="N6264" s="593">
        <v>0.4</v>
      </c>
      <c r="O6264" s="593" t="s">
        <v>72</v>
      </c>
      <c r="P6264" s="593" t="s">
        <v>9408</v>
      </c>
      <c r="Q6264" s="820" t="s">
        <v>9409</v>
      </c>
      <c r="R6264" s="640">
        <v>0.02</v>
      </c>
      <c r="S6264" s="640">
        <v>0.3</v>
      </c>
      <c r="T6264" s="1362">
        <f>S6264+R6264</f>
        <v>0.32</v>
      </c>
      <c r="U6264" s="608" t="s">
        <v>86</v>
      </c>
      <c r="V6264" s="689"/>
      <c r="W6264" s="618"/>
      <c r="X6264" s="689"/>
      <c r="Y6264" s="639"/>
      <c r="Z6264" s="639"/>
      <c r="AA6264" s="639"/>
      <c r="AB6264" s="639"/>
      <c r="AC6264" s="639"/>
      <c r="AD6264" s="639" t="s">
        <v>61</v>
      </c>
      <c r="AE6264" s="639"/>
      <c r="AF6264" s="639"/>
      <c r="AG6264" s="593"/>
      <c r="AH6264" s="595"/>
      <c r="AI6264" s="595"/>
      <c r="AJ6264" s="595"/>
    </row>
    <row r="6265" spans="1:36" ht="31.5" hidden="1" x14ac:dyDescent="0.2">
      <c r="A6265" s="593" t="s">
        <v>9031</v>
      </c>
      <c r="B6265" s="593" t="s">
        <v>118</v>
      </c>
      <c r="C6265" s="593" t="s">
        <v>337</v>
      </c>
      <c r="D6265" s="630">
        <v>41918</v>
      </c>
      <c r="E6265" s="682" t="s">
        <v>9402</v>
      </c>
      <c r="F6265" s="630">
        <v>41918</v>
      </c>
      <c r="G6265" s="682" t="s">
        <v>9403</v>
      </c>
      <c r="H6265" s="773">
        <f>G6265-E6265</f>
        <v>0.45486111111111105</v>
      </c>
      <c r="I6265" s="593">
        <v>1</v>
      </c>
      <c r="J6265" s="639" t="s">
        <v>183</v>
      </c>
      <c r="K6265" s="639" t="s">
        <v>183</v>
      </c>
      <c r="L6265" s="593" t="s">
        <v>126</v>
      </c>
      <c r="M6265" s="593" t="s">
        <v>9404</v>
      </c>
      <c r="N6265" s="593">
        <v>0.4</v>
      </c>
      <c r="O6265" s="593" t="s">
        <v>72</v>
      </c>
      <c r="P6265" s="593" t="s">
        <v>9405</v>
      </c>
      <c r="Q6265" s="820" t="s">
        <v>1120</v>
      </c>
      <c r="R6265" s="640"/>
      <c r="S6265" s="640">
        <v>1.0900000000000001</v>
      </c>
      <c r="T6265" s="1362">
        <f>S6265+R6265</f>
        <v>1.0900000000000001</v>
      </c>
      <c r="U6265" s="608" t="s">
        <v>86</v>
      </c>
      <c r="V6265" s="689"/>
      <c r="W6265" s="618"/>
      <c r="X6265" s="689"/>
      <c r="Y6265" s="639"/>
      <c r="Z6265" s="639"/>
      <c r="AA6265" s="639"/>
      <c r="AB6265" s="639"/>
      <c r="AC6265" s="639"/>
      <c r="AD6265" s="639" t="s">
        <v>61</v>
      </c>
      <c r="AE6265" s="639"/>
      <c r="AF6265" s="639"/>
      <c r="AG6265" s="593"/>
      <c r="AH6265" s="595"/>
      <c r="AI6265" s="595"/>
      <c r="AJ6265" s="595"/>
    </row>
    <row r="6266" spans="1:36" ht="47.25" hidden="1" x14ac:dyDescent="0.2">
      <c r="A6266" s="593" t="s">
        <v>9031</v>
      </c>
      <c r="B6266" s="593" t="s">
        <v>118</v>
      </c>
      <c r="C6266" s="593" t="s">
        <v>342</v>
      </c>
      <c r="D6266" s="630">
        <v>41918</v>
      </c>
      <c r="E6266" s="1133">
        <v>0.1173611111111111</v>
      </c>
      <c r="F6266" s="630">
        <v>41919</v>
      </c>
      <c r="G6266" s="1133">
        <v>0.12569444444444444</v>
      </c>
      <c r="H6266" s="773">
        <f>G6266-E6266</f>
        <v>8.3333333333333454E-3</v>
      </c>
      <c r="I6266" s="593">
        <v>12</v>
      </c>
      <c r="J6266" s="639" t="s">
        <v>183</v>
      </c>
      <c r="K6266" s="639" t="s">
        <v>183</v>
      </c>
      <c r="L6266" s="593" t="s">
        <v>125</v>
      </c>
      <c r="M6266" s="639" t="s">
        <v>3998</v>
      </c>
      <c r="N6266" s="593">
        <v>0.4</v>
      </c>
      <c r="O6266" s="36" t="s">
        <v>69</v>
      </c>
      <c r="P6266" s="593" t="s">
        <v>3999</v>
      </c>
      <c r="Q6266" s="820" t="s">
        <v>9410</v>
      </c>
      <c r="R6266" s="668">
        <v>1.34</v>
      </c>
      <c r="S6266" s="668"/>
      <c r="T6266" s="1362">
        <f>S6266+R6266</f>
        <v>1.34</v>
      </c>
      <c r="U6266" s="608" t="s">
        <v>90</v>
      </c>
      <c r="V6266" s="689"/>
      <c r="W6266" s="618"/>
      <c r="X6266" s="689"/>
      <c r="Y6266" s="639"/>
      <c r="Z6266" s="639"/>
      <c r="AA6266" s="639"/>
      <c r="AB6266" s="639"/>
      <c r="AC6266" s="639"/>
      <c r="AD6266" s="639" t="s">
        <v>55</v>
      </c>
      <c r="AE6266" s="639"/>
      <c r="AF6266" s="639"/>
      <c r="AG6266" s="593"/>
      <c r="AH6266" s="595"/>
      <c r="AI6266" s="595"/>
      <c r="AJ6266" s="595"/>
    </row>
    <row r="6267" spans="1:36" hidden="1" x14ac:dyDescent="0.2">
      <c r="A6267" s="618" t="s">
        <v>9031</v>
      </c>
      <c r="B6267" s="593" t="s">
        <v>118</v>
      </c>
      <c r="C6267" s="593" t="s">
        <v>337</v>
      </c>
      <c r="D6267" s="630">
        <v>41919</v>
      </c>
      <c r="E6267" s="678" t="s">
        <v>183</v>
      </c>
      <c r="F6267" s="678" t="s">
        <v>183</v>
      </c>
      <c r="G6267" s="678" t="s">
        <v>183</v>
      </c>
      <c r="H6267" s="773"/>
      <c r="I6267" s="593" t="s">
        <v>183</v>
      </c>
      <c r="J6267" s="593" t="s">
        <v>183</v>
      </c>
      <c r="K6267" s="593" t="s">
        <v>183</v>
      </c>
      <c r="L6267" s="593" t="s">
        <v>183</v>
      </c>
      <c r="M6267" s="678" t="s">
        <v>183</v>
      </c>
      <c r="N6267" s="678" t="s">
        <v>183</v>
      </c>
      <c r="O6267" s="678" t="s">
        <v>183</v>
      </c>
      <c r="P6267" s="678" t="s">
        <v>183</v>
      </c>
      <c r="Q6267" s="820" t="s">
        <v>183</v>
      </c>
      <c r="R6267" s="671"/>
      <c r="S6267" s="671"/>
      <c r="T6267" s="1362"/>
      <c r="U6267" s="372" t="s">
        <v>183</v>
      </c>
      <c r="V6267" s="596" t="s">
        <v>183</v>
      </c>
      <c r="W6267" s="596" t="s">
        <v>183</v>
      </c>
      <c r="X6267" s="596" t="s">
        <v>183</v>
      </c>
      <c r="Y6267" s="596" t="s">
        <v>183</v>
      </c>
      <c r="Z6267" s="596" t="s">
        <v>183</v>
      </c>
      <c r="AA6267" s="596" t="s">
        <v>183</v>
      </c>
      <c r="AB6267" s="596" t="s">
        <v>183</v>
      </c>
      <c r="AC6267" s="596" t="s">
        <v>183</v>
      </c>
      <c r="AD6267" s="596" t="s">
        <v>183</v>
      </c>
      <c r="AE6267" s="596" t="s">
        <v>183</v>
      </c>
      <c r="AF6267" s="596" t="s">
        <v>183</v>
      </c>
      <c r="AG6267" s="618" t="s">
        <v>200</v>
      </c>
      <c r="AH6267" s="595"/>
      <c r="AI6267" s="595"/>
      <c r="AJ6267" s="595"/>
    </row>
    <row r="6268" spans="1:36" hidden="1" x14ac:dyDescent="0.2">
      <c r="A6268" s="618" t="s">
        <v>9031</v>
      </c>
      <c r="B6268" s="593" t="s">
        <v>118</v>
      </c>
      <c r="C6268" s="593" t="s">
        <v>337</v>
      </c>
      <c r="D6268" s="630">
        <v>41920</v>
      </c>
      <c r="E6268" s="678" t="s">
        <v>183</v>
      </c>
      <c r="F6268" s="678" t="s">
        <v>183</v>
      </c>
      <c r="G6268" s="678" t="s">
        <v>183</v>
      </c>
      <c r="H6268" s="773"/>
      <c r="I6268" s="593" t="s">
        <v>183</v>
      </c>
      <c r="J6268" s="593" t="s">
        <v>183</v>
      </c>
      <c r="K6268" s="593" t="s">
        <v>183</v>
      </c>
      <c r="L6268" s="593" t="s">
        <v>183</v>
      </c>
      <c r="M6268" s="678" t="s">
        <v>183</v>
      </c>
      <c r="N6268" s="678" t="s">
        <v>183</v>
      </c>
      <c r="O6268" s="678" t="s">
        <v>183</v>
      </c>
      <c r="P6268" s="678" t="s">
        <v>183</v>
      </c>
      <c r="Q6268" s="820" t="s">
        <v>183</v>
      </c>
      <c r="R6268" s="671"/>
      <c r="S6268" s="671"/>
      <c r="T6268" s="1362"/>
      <c r="U6268" s="372" t="s">
        <v>183</v>
      </c>
      <c r="V6268" s="596" t="s">
        <v>183</v>
      </c>
      <c r="W6268" s="596" t="s">
        <v>183</v>
      </c>
      <c r="X6268" s="596" t="s">
        <v>183</v>
      </c>
      <c r="Y6268" s="596" t="s">
        <v>183</v>
      </c>
      <c r="Z6268" s="596" t="s">
        <v>183</v>
      </c>
      <c r="AA6268" s="596" t="s">
        <v>183</v>
      </c>
      <c r="AB6268" s="596" t="s">
        <v>183</v>
      </c>
      <c r="AC6268" s="596" t="s">
        <v>183</v>
      </c>
      <c r="AD6268" s="596" t="s">
        <v>183</v>
      </c>
      <c r="AE6268" s="596" t="s">
        <v>183</v>
      </c>
      <c r="AF6268" s="596" t="s">
        <v>183</v>
      </c>
      <c r="AG6268" s="618" t="s">
        <v>200</v>
      </c>
      <c r="AH6268" s="595"/>
      <c r="AI6268" s="595"/>
      <c r="AJ6268" s="595"/>
    </row>
    <row r="6269" spans="1:36" hidden="1" x14ac:dyDescent="0.2">
      <c r="A6269" s="618" t="s">
        <v>9031</v>
      </c>
      <c r="B6269" s="593" t="s">
        <v>118</v>
      </c>
      <c r="C6269" s="593" t="s">
        <v>337</v>
      </c>
      <c r="D6269" s="630">
        <v>41921</v>
      </c>
      <c r="E6269" s="678" t="s">
        <v>183</v>
      </c>
      <c r="F6269" s="678" t="s">
        <v>183</v>
      </c>
      <c r="G6269" s="678" t="s">
        <v>183</v>
      </c>
      <c r="H6269" s="773"/>
      <c r="I6269" s="593" t="s">
        <v>183</v>
      </c>
      <c r="J6269" s="593" t="s">
        <v>183</v>
      </c>
      <c r="K6269" s="593" t="s">
        <v>183</v>
      </c>
      <c r="L6269" s="593" t="s">
        <v>183</v>
      </c>
      <c r="M6269" s="678" t="s">
        <v>183</v>
      </c>
      <c r="N6269" s="678" t="s">
        <v>183</v>
      </c>
      <c r="O6269" s="678" t="s">
        <v>183</v>
      </c>
      <c r="P6269" s="678" t="s">
        <v>183</v>
      </c>
      <c r="Q6269" s="820" t="s">
        <v>183</v>
      </c>
      <c r="R6269" s="671"/>
      <c r="S6269" s="671"/>
      <c r="T6269" s="1362"/>
      <c r="U6269" s="372" t="s">
        <v>183</v>
      </c>
      <c r="V6269" s="596" t="s">
        <v>183</v>
      </c>
      <c r="W6269" s="596" t="s">
        <v>183</v>
      </c>
      <c r="X6269" s="596" t="s">
        <v>183</v>
      </c>
      <c r="Y6269" s="596" t="s">
        <v>183</v>
      </c>
      <c r="Z6269" s="596" t="s">
        <v>183</v>
      </c>
      <c r="AA6269" s="596" t="s">
        <v>183</v>
      </c>
      <c r="AB6269" s="596" t="s">
        <v>183</v>
      </c>
      <c r="AC6269" s="596" t="s">
        <v>183</v>
      </c>
      <c r="AD6269" s="596" t="s">
        <v>183</v>
      </c>
      <c r="AE6269" s="596" t="s">
        <v>183</v>
      </c>
      <c r="AF6269" s="596" t="s">
        <v>183</v>
      </c>
      <c r="AG6269" s="618" t="s">
        <v>200</v>
      </c>
      <c r="AH6269" s="595"/>
      <c r="AI6269" s="595"/>
      <c r="AJ6269" s="595"/>
    </row>
    <row r="6270" spans="1:36" ht="94.5" hidden="1" x14ac:dyDescent="0.2">
      <c r="A6270" s="618" t="s">
        <v>9031</v>
      </c>
      <c r="B6270" s="618" t="s">
        <v>118</v>
      </c>
      <c r="C6270" s="618" t="s">
        <v>8219</v>
      </c>
      <c r="D6270" s="642">
        <v>41922</v>
      </c>
      <c r="E6270" s="1129">
        <v>0.52847222222222223</v>
      </c>
      <c r="F6270" s="642">
        <v>41922</v>
      </c>
      <c r="G6270" s="1129">
        <v>0.56874999999999998</v>
      </c>
      <c r="H6270" s="773">
        <f>G6270-E6270</f>
        <v>4.0277777777777746E-2</v>
      </c>
      <c r="I6270" s="618">
        <v>5</v>
      </c>
      <c r="J6270" s="618" t="s">
        <v>2445</v>
      </c>
      <c r="K6270" s="1216" t="s">
        <v>834</v>
      </c>
      <c r="L6270" s="593" t="s">
        <v>125</v>
      </c>
      <c r="M6270" s="618" t="s">
        <v>5454</v>
      </c>
      <c r="N6270" s="618" t="s">
        <v>103</v>
      </c>
      <c r="O6270" s="618" t="s">
        <v>66</v>
      </c>
      <c r="P6270" s="618" t="s">
        <v>5454</v>
      </c>
      <c r="Q6270" s="1281" t="s">
        <v>9455</v>
      </c>
      <c r="R6270" s="696">
        <v>0.1</v>
      </c>
      <c r="S6270" s="696">
        <v>3.1</v>
      </c>
      <c r="T6270" s="1365">
        <v>3.2</v>
      </c>
      <c r="U6270" s="758" t="s">
        <v>75</v>
      </c>
      <c r="V6270" s="689" t="s">
        <v>183</v>
      </c>
      <c r="W6270" s="689" t="s">
        <v>183</v>
      </c>
      <c r="X6270" s="689" t="s">
        <v>183</v>
      </c>
      <c r="Y6270" s="689" t="s">
        <v>183</v>
      </c>
      <c r="Z6270" s="689" t="s">
        <v>183</v>
      </c>
      <c r="AA6270" s="689" t="s">
        <v>183</v>
      </c>
      <c r="AB6270" s="689" t="s">
        <v>183</v>
      </c>
      <c r="AC6270" s="689" t="s">
        <v>183</v>
      </c>
      <c r="AD6270" s="593" t="s">
        <v>55</v>
      </c>
      <c r="AE6270" s="689" t="s">
        <v>183</v>
      </c>
      <c r="AF6270" s="1216" t="s">
        <v>183</v>
      </c>
      <c r="AG6270" s="690" t="s">
        <v>2254</v>
      </c>
      <c r="AH6270" s="595"/>
      <c r="AI6270" s="595"/>
      <c r="AJ6270" s="595"/>
    </row>
    <row r="6271" spans="1:36" hidden="1" x14ac:dyDescent="0.2">
      <c r="A6271" s="593" t="s">
        <v>9031</v>
      </c>
      <c r="B6271" s="593" t="s">
        <v>118</v>
      </c>
      <c r="C6271" s="593" t="s">
        <v>337</v>
      </c>
      <c r="D6271" s="630">
        <v>41923</v>
      </c>
      <c r="E6271" s="678" t="s">
        <v>183</v>
      </c>
      <c r="F6271" s="678" t="s">
        <v>183</v>
      </c>
      <c r="G6271" s="678" t="s">
        <v>183</v>
      </c>
      <c r="H6271" s="773"/>
      <c r="I6271" s="593" t="s">
        <v>183</v>
      </c>
      <c r="J6271" s="593" t="s">
        <v>183</v>
      </c>
      <c r="K6271" s="593" t="s">
        <v>183</v>
      </c>
      <c r="L6271" s="593" t="s">
        <v>183</v>
      </c>
      <c r="M6271" s="678" t="s">
        <v>183</v>
      </c>
      <c r="N6271" s="678" t="s">
        <v>183</v>
      </c>
      <c r="O6271" s="678" t="s">
        <v>183</v>
      </c>
      <c r="P6271" s="678" t="s">
        <v>183</v>
      </c>
      <c r="Q6271" s="820" t="s">
        <v>183</v>
      </c>
      <c r="R6271" s="678"/>
      <c r="S6271" s="678"/>
      <c r="T6271" s="1362"/>
      <c r="U6271" s="608" t="s">
        <v>183</v>
      </c>
      <c r="V6271" s="639" t="s">
        <v>183</v>
      </c>
      <c r="W6271" s="639" t="s">
        <v>183</v>
      </c>
      <c r="X6271" s="639" t="s">
        <v>183</v>
      </c>
      <c r="Y6271" s="639" t="s">
        <v>183</v>
      </c>
      <c r="Z6271" s="639" t="s">
        <v>183</v>
      </c>
      <c r="AA6271" s="639" t="s">
        <v>183</v>
      </c>
      <c r="AB6271" s="639" t="s">
        <v>183</v>
      </c>
      <c r="AC6271" s="639" t="s">
        <v>183</v>
      </c>
      <c r="AD6271" s="639" t="s">
        <v>183</v>
      </c>
      <c r="AE6271" s="639" t="s">
        <v>183</v>
      </c>
      <c r="AF6271" s="639" t="s">
        <v>183</v>
      </c>
      <c r="AG6271" s="618" t="s">
        <v>200</v>
      </c>
      <c r="AH6271" s="595"/>
      <c r="AI6271" s="595"/>
      <c r="AJ6271" s="595"/>
    </row>
    <row r="6272" spans="1:36" hidden="1" x14ac:dyDescent="0.2">
      <c r="A6272" s="618" t="s">
        <v>9031</v>
      </c>
      <c r="B6272" s="618" t="s">
        <v>118</v>
      </c>
      <c r="C6272" s="593" t="s">
        <v>337</v>
      </c>
      <c r="D6272" s="630">
        <v>41924</v>
      </c>
      <c r="E6272" s="678" t="s">
        <v>183</v>
      </c>
      <c r="F6272" s="678" t="s">
        <v>183</v>
      </c>
      <c r="G6272" s="678" t="s">
        <v>183</v>
      </c>
      <c r="H6272" s="773"/>
      <c r="I6272" s="593" t="s">
        <v>183</v>
      </c>
      <c r="J6272" s="593" t="s">
        <v>183</v>
      </c>
      <c r="K6272" s="593" t="s">
        <v>183</v>
      </c>
      <c r="L6272" s="593" t="s">
        <v>183</v>
      </c>
      <c r="M6272" s="678" t="s">
        <v>183</v>
      </c>
      <c r="N6272" s="678" t="s">
        <v>183</v>
      </c>
      <c r="O6272" s="678" t="s">
        <v>183</v>
      </c>
      <c r="P6272" s="678" t="s">
        <v>183</v>
      </c>
      <c r="Q6272" s="820" t="s">
        <v>183</v>
      </c>
      <c r="R6272" s="678"/>
      <c r="S6272" s="678"/>
      <c r="T6272" s="1362"/>
      <c r="U6272" s="608" t="s">
        <v>183</v>
      </c>
      <c r="V6272" s="639" t="s">
        <v>183</v>
      </c>
      <c r="W6272" s="639" t="s">
        <v>183</v>
      </c>
      <c r="X6272" s="639" t="s">
        <v>183</v>
      </c>
      <c r="Y6272" s="639" t="s">
        <v>183</v>
      </c>
      <c r="Z6272" s="639" t="s">
        <v>183</v>
      </c>
      <c r="AA6272" s="639" t="s">
        <v>183</v>
      </c>
      <c r="AB6272" s="639" t="s">
        <v>183</v>
      </c>
      <c r="AC6272" s="639" t="s">
        <v>183</v>
      </c>
      <c r="AD6272" s="639" t="s">
        <v>183</v>
      </c>
      <c r="AE6272" s="639" t="s">
        <v>183</v>
      </c>
      <c r="AF6272" s="639" t="s">
        <v>183</v>
      </c>
      <c r="AG6272" s="618" t="s">
        <v>200</v>
      </c>
      <c r="AH6272" s="595"/>
      <c r="AI6272" s="595"/>
      <c r="AJ6272" s="595"/>
    </row>
    <row r="6273" spans="1:37" hidden="1" x14ac:dyDescent="0.2">
      <c r="A6273" s="618" t="s">
        <v>9031</v>
      </c>
      <c r="B6273" s="618" t="s">
        <v>118</v>
      </c>
      <c r="C6273" s="593" t="s">
        <v>337</v>
      </c>
      <c r="D6273" s="630">
        <v>41925</v>
      </c>
      <c r="E6273" s="678" t="s">
        <v>183</v>
      </c>
      <c r="F6273" s="678" t="s">
        <v>183</v>
      </c>
      <c r="G6273" s="678" t="s">
        <v>183</v>
      </c>
      <c r="H6273" s="773"/>
      <c r="I6273" s="593" t="s">
        <v>183</v>
      </c>
      <c r="J6273" s="593" t="s">
        <v>183</v>
      </c>
      <c r="K6273" s="593" t="s">
        <v>183</v>
      </c>
      <c r="L6273" s="593" t="s">
        <v>183</v>
      </c>
      <c r="M6273" s="678" t="s">
        <v>183</v>
      </c>
      <c r="N6273" s="678" t="s">
        <v>183</v>
      </c>
      <c r="O6273" s="678" t="s">
        <v>183</v>
      </c>
      <c r="P6273" s="678" t="s">
        <v>183</v>
      </c>
      <c r="Q6273" s="634" t="s">
        <v>183</v>
      </c>
      <c r="R6273" s="678"/>
      <c r="S6273" s="678"/>
      <c r="T6273" s="1362"/>
      <c r="U6273" s="608" t="s">
        <v>183</v>
      </c>
      <c r="V6273" s="639" t="s">
        <v>183</v>
      </c>
      <c r="W6273" s="639" t="s">
        <v>183</v>
      </c>
      <c r="X6273" s="639" t="s">
        <v>183</v>
      </c>
      <c r="Y6273" s="639" t="s">
        <v>183</v>
      </c>
      <c r="Z6273" s="639" t="s">
        <v>183</v>
      </c>
      <c r="AA6273" s="639" t="s">
        <v>183</v>
      </c>
      <c r="AB6273" s="639" t="s">
        <v>183</v>
      </c>
      <c r="AC6273" s="639" t="s">
        <v>183</v>
      </c>
      <c r="AD6273" s="639" t="s">
        <v>183</v>
      </c>
      <c r="AE6273" s="639" t="s">
        <v>183</v>
      </c>
      <c r="AF6273" s="639" t="s">
        <v>183</v>
      </c>
      <c r="AG6273" s="618" t="s">
        <v>200</v>
      </c>
      <c r="AH6273" s="595"/>
      <c r="AI6273" s="595"/>
      <c r="AJ6273" s="595"/>
    </row>
    <row r="6274" spans="1:37" hidden="1" x14ac:dyDescent="0.2">
      <c r="A6274" s="618" t="s">
        <v>9031</v>
      </c>
      <c r="B6274" s="618" t="s">
        <v>118</v>
      </c>
      <c r="C6274" s="593" t="s">
        <v>337</v>
      </c>
      <c r="D6274" s="630">
        <v>41926</v>
      </c>
      <c r="E6274" s="678" t="s">
        <v>183</v>
      </c>
      <c r="F6274" s="678" t="s">
        <v>183</v>
      </c>
      <c r="G6274" s="678" t="s">
        <v>183</v>
      </c>
      <c r="H6274" s="773"/>
      <c r="I6274" s="593" t="s">
        <v>183</v>
      </c>
      <c r="J6274" s="593" t="s">
        <v>183</v>
      </c>
      <c r="K6274" s="593" t="s">
        <v>183</v>
      </c>
      <c r="L6274" s="593" t="s">
        <v>183</v>
      </c>
      <c r="M6274" s="678" t="s">
        <v>183</v>
      </c>
      <c r="N6274" s="678" t="s">
        <v>183</v>
      </c>
      <c r="O6274" s="678" t="s">
        <v>183</v>
      </c>
      <c r="P6274" s="678" t="s">
        <v>183</v>
      </c>
      <c r="Q6274" s="634" t="s">
        <v>183</v>
      </c>
      <c r="R6274" s="678"/>
      <c r="S6274" s="678"/>
      <c r="T6274" s="1362"/>
      <c r="U6274" s="608" t="s">
        <v>183</v>
      </c>
      <c r="V6274" s="639" t="s">
        <v>183</v>
      </c>
      <c r="W6274" s="639" t="s">
        <v>183</v>
      </c>
      <c r="X6274" s="639" t="s">
        <v>183</v>
      </c>
      <c r="Y6274" s="639" t="s">
        <v>183</v>
      </c>
      <c r="Z6274" s="639" t="s">
        <v>183</v>
      </c>
      <c r="AA6274" s="639" t="s">
        <v>183</v>
      </c>
      <c r="AB6274" s="639" t="s">
        <v>183</v>
      </c>
      <c r="AC6274" s="639" t="s">
        <v>183</v>
      </c>
      <c r="AD6274" s="639" t="s">
        <v>183</v>
      </c>
      <c r="AE6274" s="639" t="s">
        <v>183</v>
      </c>
      <c r="AF6274" s="639" t="s">
        <v>183</v>
      </c>
      <c r="AG6274" s="618" t="s">
        <v>200</v>
      </c>
      <c r="AH6274" s="595"/>
      <c r="AI6274" s="595"/>
      <c r="AJ6274" s="595"/>
    </row>
    <row r="6275" spans="1:37" ht="110.25" hidden="1" x14ac:dyDescent="0.2">
      <c r="A6275" s="593" t="s">
        <v>9031</v>
      </c>
      <c r="B6275" s="593" t="s">
        <v>118</v>
      </c>
      <c r="C6275" s="593" t="s">
        <v>337</v>
      </c>
      <c r="D6275" s="630">
        <v>41927</v>
      </c>
      <c r="E6275" s="1129">
        <v>0.13125000000000001</v>
      </c>
      <c r="F6275" s="630">
        <v>41927</v>
      </c>
      <c r="G6275" s="1129">
        <v>0.26527777777777778</v>
      </c>
      <c r="H6275" s="773">
        <f>G6275-E6275</f>
        <v>0.13402777777777777</v>
      </c>
      <c r="I6275" s="593">
        <v>3</v>
      </c>
      <c r="J6275" s="618" t="s">
        <v>3599</v>
      </c>
      <c r="K6275" s="593" t="s">
        <v>3600</v>
      </c>
      <c r="L6275" s="593" t="s">
        <v>130</v>
      </c>
      <c r="M6275" s="593" t="s">
        <v>10105</v>
      </c>
      <c r="N6275" s="618" t="s">
        <v>103</v>
      </c>
      <c r="O6275" s="593" t="s">
        <v>64</v>
      </c>
      <c r="P6275" s="593" t="s">
        <v>10106</v>
      </c>
      <c r="Q6275" s="634" t="s">
        <v>10107</v>
      </c>
      <c r="R6275" s="640">
        <v>10</v>
      </c>
      <c r="S6275" s="640">
        <v>6.5</v>
      </c>
      <c r="T6275" s="1362">
        <v>16.5</v>
      </c>
      <c r="U6275" s="608"/>
      <c r="V6275" s="689"/>
      <c r="W6275" s="618"/>
      <c r="X6275" s="689"/>
      <c r="Y6275" s="639"/>
      <c r="Z6275" s="639"/>
      <c r="AA6275" s="639"/>
      <c r="AB6275" s="639"/>
      <c r="AC6275" s="639"/>
      <c r="AD6275" s="639" t="s">
        <v>60</v>
      </c>
      <c r="AE6275" s="639"/>
      <c r="AF6275" s="639"/>
      <c r="AG6275" s="593"/>
      <c r="AH6275" s="595"/>
      <c r="AI6275" s="595"/>
      <c r="AJ6275" s="595"/>
    </row>
    <row r="6276" spans="1:37" hidden="1" x14ac:dyDescent="0.2">
      <c r="A6276" s="593" t="s">
        <v>9031</v>
      </c>
      <c r="B6276" s="618" t="s">
        <v>118</v>
      </c>
      <c r="C6276" s="593" t="s">
        <v>337</v>
      </c>
      <c r="D6276" s="630">
        <v>41928</v>
      </c>
      <c r="E6276" s="678" t="s">
        <v>183</v>
      </c>
      <c r="F6276" s="678" t="s">
        <v>183</v>
      </c>
      <c r="G6276" s="678" t="s">
        <v>183</v>
      </c>
      <c r="H6276" s="773"/>
      <c r="I6276" s="593" t="s">
        <v>183</v>
      </c>
      <c r="J6276" s="593" t="s">
        <v>183</v>
      </c>
      <c r="K6276" s="593" t="s">
        <v>183</v>
      </c>
      <c r="L6276" s="593" t="s">
        <v>183</v>
      </c>
      <c r="M6276" s="678" t="s">
        <v>183</v>
      </c>
      <c r="N6276" s="678" t="s">
        <v>183</v>
      </c>
      <c r="O6276" s="678" t="s">
        <v>183</v>
      </c>
      <c r="P6276" s="678" t="s">
        <v>183</v>
      </c>
      <c r="Q6276" s="634" t="s">
        <v>183</v>
      </c>
      <c r="R6276" s="678"/>
      <c r="S6276" s="678"/>
      <c r="T6276" s="1362"/>
      <c r="U6276" s="608" t="s">
        <v>183</v>
      </c>
      <c r="V6276" s="639" t="s">
        <v>183</v>
      </c>
      <c r="W6276" s="639" t="s">
        <v>183</v>
      </c>
      <c r="X6276" s="639" t="s">
        <v>183</v>
      </c>
      <c r="Y6276" s="639" t="s">
        <v>183</v>
      </c>
      <c r="Z6276" s="639" t="s">
        <v>183</v>
      </c>
      <c r="AA6276" s="639" t="s">
        <v>183</v>
      </c>
      <c r="AB6276" s="639" t="s">
        <v>183</v>
      </c>
      <c r="AC6276" s="639" t="s">
        <v>183</v>
      </c>
      <c r="AD6276" s="639" t="s">
        <v>183</v>
      </c>
      <c r="AE6276" s="639" t="s">
        <v>183</v>
      </c>
      <c r="AF6276" s="639" t="s">
        <v>183</v>
      </c>
      <c r="AG6276" s="618" t="s">
        <v>200</v>
      </c>
      <c r="AH6276" s="595"/>
      <c r="AI6276" s="595"/>
      <c r="AJ6276" s="595"/>
    </row>
    <row r="6277" spans="1:37" hidden="1" x14ac:dyDescent="0.2">
      <c r="A6277" s="593" t="s">
        <v>9031</v>
      </c>
      <c r="B6277" s="593" t="s">
        <v>118</v>
      </c>
      <c r="C6277" s="593" t="s">
        <v>337</v>
      </c>
      <c r="D6277" s="630">
        <v>41929</v>
      </c>
      <c r="E6277" s="678" t="s">
        <v>183</v>
      </c>
      <c r="F6277" s="678" t="s">
        <v>183</v>
      </c>
      <c r="G6277" s="678" t="s">
        <v>183</v>
      </c>
      <c r="H6277" s="773"/>
      <c r="I6277" s="593" t="s">
        <v>183</v>
      </c>
      <c r="J6277" s="593" t="s">
        <v>183</v>
      </c>
      <c r="K6277" s="593" t="s">
        <v>183</v>
      </c>
      <c r="L6277" s="593" t="s">
        <v>183</v>
      </c>
      <c r="M6277" s="678" t="s">
        <v>183</v>
      </c>
      <c r="N6277" s="678" t="s">
        <v>183</v>
      </c>
      <c r="O6277" s="678" t="s">
        <v>183</v>
      </c>
      <c r="P6277" s="678" t="s">
        <v>183</v>
      </c>
      <c r="Q6277" s="634" t="s">
        <v>183</v>
      </c>
      <c r="R6277" s="678"/>
      <c r="S6277" s="678"/>
      <c r="T6277" s="1362"/>
      <c r="U6277" s="608" t="s">
        <v>183</v>
      </c>
      <c r="V6277" s="639" t="s">
        <v>183</v>
      </c>
      <c r="W6277" s="639" t="s">
        <v>183</v>
      </c>
      <c r="X6277" s="639" t="s">
        <v>183</v>
      </c>
      <c r="Y6277" s="639" t="s">
        <v>183</v>
      </c>
      <c r="Z6277" s="639" t="s">
        <v>183</v>
      </c>
      <c r="AA6277" s="639" t="s">
        <v>183</v>
      </c>
      <c r="AB6277" s="639" t="s">
        <v>183</v>
      </c>
      <c r="AC6277" s="639" t="s">
        <v>183</v>
      </c>
      <c r="AD6277" s="639" t="s">
        <v>183</v>
      </c>
      <c r="AE6277" s="639" t="s">
        <v>183</v>
      </c>
      <c r="AF6277" s="639" t="s">
        <v>183</v>
      </c>
      <c r="AG6277" s="618" t="s">
        <v>200</v>
      </c>
      <c r="AH6277" s="595"/>
      <c r="AI6277" s="595"/>
      <c r="AJ6277" s="595"/>
    </row>
    <row r="6278" spans="1:37" hidden="1" x14ac:dyDescent="0.2">
      <c r="A6278" s="593" t="s">
        <v>9031</v>
      </c>
      <c r="B6278" s="593" t="s">
        <v>118</v>
      </c>
      <c r="C6278" s="593" t="s">
        <v>337</v>
      </c>
      <c r="D6278" s="630">
        <v>41930</v>
      </c>
      <c r="E6278" s="678" t="s">
        <v>183</v>
      </c>
      <c r="F6278" s="678" t="s">
        <v>183</v>
      </c>
      <c r="G6278" s="678" t="s">
        <v>183</v>
      </c>
      <c r="H6278" s="773"/>
      <c r="I6278" s="593" t="s">
        <v>183</v>
      </c>
      <c r="J6278" s="593" t="s">
        <v>183</v>
      </c>
      <c r="K6278" s="593" t="s">
        <v>183</v>
      </c>
      <c r="L6278" s="593" t="s">
        <v>183</v>
      </c>
      <c r="M6278" s="678" t="s">
        <v>183</v>
      </c>
      <c r="N6278" s="678" t="s">
        <v>183</v>
      </c>
      <c r="O6278" s="678" t="s">
        <v>183</v>
      </c>
      <c r="P6278" s="678" t="s">
        <v>183</v>
      </c>
      <c r="Q6278" s="820" t="s">
        <v>183</v>
      </c>
      <c r="R6278" s="678"/>
      <c r="S6278" s="678"/>
      <c r="T6278" s="1362"/>
      <c r="U6278" s="608" t="s">
        <v>183</v>
      </c>
      <c r="V6278" s="639" t="s">
        <v>183</v>
      </c>
      <c r="W6278" s="639" t="s">
        <v>183</v>
      </c>
      <c r="X6278" s="639" t="s">
        <v>183</v>
      </c>
      <c r="Y6278" s="639" t="s">
        <v>183</v>
      </c>
      <c r="Z6278" s="639" t="s">
        <v>183</v>
      </c>
      <c r="AA6278" s="639" t="s">
        <v>183</v>
      </c>
      <c r="AB6278" s="639" t="s">
        <v>183</v>
      </c>
      <c r="AC6278" s="639" t="s">
        <v>183</v>
      </c>
      <c r="AD6278" s="639" t="s">
        <v>183</v>
      </c>
      <c r="AE6278" s="639" t="s">
        <v>183</v>
      </c>
      <c r="AF6278" s="639" t="s">
        <v>183</v>
      </c>
      <c r="AG6278" s="618" t="s">
        <v>200</v>
      </c>
      <c r="AH6278" s="595"/>
      <c r="AI6278" s="595"/>
      <c r="AJ6278" s="595"/>
    </row>
    <row r="6279" spans="1:37" ht="63" hidden="1" x14ac:dyDescent="0.2">
      <c r="A6279" s="618" t="s">
        <v>9031</v>
      </c>
      <c r="B6279" s="618" t="s">
        <v>118</v>
      </c>
      <c r="C6279" s="618" t="s">
        <v>337</v>
      </c>
      <c r="D6279" s="642">
        <v>41931</v>
      </c>
      <c r="E6279" s="682">
        <v>0.79166666666666663</v>
      </c>
      <c r="F6279" s="630">
        <v>41931</v>
      </c>
      <c r="G6279" s="682">
        <v>0.90069444444444446</v>
      </c>
      <c r="H6279" s="773">
        <f>G6279-E6279</f>
        <v>0.10902777777777783</v>
      </c>
      <c r="I6279" s="618">
        <v>1</v>
      </c>
      <c r="J6279" s="689" t="s">
        <v>183</v>
      </c>
      <c r="K6279" s="689" t="s">
        <v>183</v>
      </c>
      <c r="L6279" s="618" t="s">
        <v>126</v>
      </c>
      <c r="M6279" s="618" t="s">
        <v>10142</v>
      </c>
      <c r="N6279" s="618">
        <v>0.4</v>
      </c>
      <c r="O6279" s="618" t="s">
        <v>72</v>
      </c>
      <c r="P6279" s="618" t="s">
        <v>7846</v>
      </c>
      <c r="Q6279" s="1281" t="s">
        <v>10143</v>
      </c>
      <c r="R6279" s="640">
        <v>0.19</v>
      </c>
      <c r="S6279" s="640"/>
      <c r="T6279" s="1362">
        <v>0.19</v>
      </c>
      <c r="U6279" s="373" t="s">
        <v>86</v>
      </c>
      <c r="V6279" s="689" t="s">
        <v>183</v>
      </c>
      <c r="W6279" s="689" t="s">
        <v>183</v>
      </c>
      <c r="X6279" s="689" t="s">
        <v>183</v>
      </c>
      <c r="Y6279" s="689" t="s">
        <v>183</v>
      </c>
      <c r="Z6279" s="689" t="s">
        <v>183</v>
      </c>
      <c r="AA6279" s="689" t="s">
        <v>183</v>
      </c>
      <c r="AB6279" s="689" t="s">
        <v>183</v>
      </c>
      <c r="AC6279" s="689" t="s">
        <v>183</v>
      </c>
      <c r="AD6279" s="618" t="s">
        <v>60</v>
      </c>
      <c r="AE6279" s="689" t="s">
        <v>183</v>
      </c>
      <c r="AF6279" s="689" t="s">
        <v>183</v>
      </c>
      <c r="AG6279" s="1280" t="s">
        <v>4528</v>
      </c>
      <c r="AH6279" s="595"/>
      <c r="AI6279" s="595"/>
      <c r="AJ6279" s="595"/>
    </row>
    <row r="6280" spans="1:37" ht="157.5" hidden="1" x14ac:dyDescent="0.2">
      <c r="A6280" s="618" t="s">
        <v>9031</v>
      </c>
      <c r="B6280" s="593" t="s">
        <v>118</v>
      </c>
      <c r="C6280" s="593" t="s">
        <v>342</v>
      </c>
      <c r="D6280" s="630">
        <v>41931</v>
      </c>
      <c r="E6280" s="1133">
        <v>0.6</v>
      </c>
      <c r="F6280" s="630">
        <v>41931</v>
      </c>
      <c r="G6280" s="1133">
        <v>0.71111111111111114</v>
      </c>
      <c r="H6280" s="773">
        <f>G6280-E6280</f>
        <v>0.11111111111111116</v>
      </c>
      <c r="I6280" s="593">
        <v>8</v>
      </c>
      <c r="J6280" s="639" t="s">
        <v>2445</v>
      </c>
      <c r="K6280" s="639"/>
      <c r="L6280" s="593" t="s">
        <v>125</v>
      </c>
      <c r="M6280" s="639" t="s">
        <v>3998</v>
      </c>
      <c r="N6280" s="596" t="s">
        <v>103</v>
      </c>
      <c r="O6280" s="36" t="s">
        <v>69</v>
      </c>
      <c r="P6280" s="593" t="s">
        <v>3999</v>
      </c>
      <c r="Q6280" s="1281" t="s">
        <v>10140</v>
      </c>
      <c r="R6280" s="640">
        <v>6.68</v>
      </c>
      <c r="S6280" s="640">
        <v>0.84</v>
      </c>
      <c r="T6280" s="1362">
        <v>7.52</v>
      </c>
      <c r="U6280" s="608" t="s">
        <v>90</v>
      </c>
      <c r="V6280" s="639" t="s">
        <v>183</v>
      </c>
      <c r="W6280" s="639" t="s">
        <v>183</v>
      </c>
      <c r="X6280" s="639" t="s">
        <v>183</v>
      </c>
      <c r="Y6280" s="639" t="s">
        <v>183</v>
      </c>
      <c r="Z6280" s="639" t="s">
        <v>183</v>
      </c>
      <c r="AA6280" s="639" t="s">
        <v>183</v>
      </c>
      <c r="AB6280" s="639" t="s">
        <v>183</v>
      </c>
      <c r="AC6280" s="639" t="s">
        <v>183</v>
      </c>
      <c r="AD6280" s="596" t="s">
        <v>55</v>
      </c>
      <c r="AE6280" s="639" t="s">
        <v>183</v>
      </c>
      <c r="AF6280" s="639" t="s">
        <v>183</v>
      </c>
      <c r="AG6280" s="593"/>
      <c r="AH6280" s="595"/>
      <c r="AI6280" s="595"/>
      <c r="AJ6280" s="595"/>
      <c r="AK6280" s="24" t="s">
        <v>11995</v>
      </c>
    </row>
    <row r="6281" spans="1:37" ht="300" hidden="1" customHeight="1" x14ac:dyDescent="0.25">
      <c r="A6281" s="593" t="s">
        <v>9031</v>
      </c>
      <c r="B6281" s="593" t="s">
        <v>118</v>
      </c>
      <c r="C6281" s="593" t="s">
        <v>337</v>
      </c>
      <c r="D6281" s="630">
        <v>41931</v>
      </c>
      <c r="E6281" s="613">
        <v>0.75277777777777777</v>
      </c>
      <c r="F6281" s="630">
        <v>41931</v>
      </c>
      <c r="G6281" s="613">
        <v>0.86458333333333337</v>
      </c>
      <c r="H6281" s="773">
        <f>G6281-E6281</f>
        <v>0.1118055555555556</v>
      </c>
      <c r="I6281" s="593">
        <v>8</v>
      </c>
      <c r="J6281" s="639" t="s">
        <v>2478</v>
      </c>
      <c r="K6281" s="639" t="s">
        <v>133</v>
      </c>
      <c r="L6281" s="593" t="s">
        <v>128</v>
      </c>
      <c r="M6281" s="593" t="s">
        <v>2411</v>
      </c>
      <c r="N6281" s="593" t="s">
        <v>103</v>
      </c>
      <c r="O6281" s="593" t="s">
        <v>66</v>
      </c>
      <c r="P6281" s="593" t="s">
        <v>2411</v>
      </c>
      <c r="Q6281" s="820" t="s">
        <v>10141</v>
      </c>
      <c r="R6281" s="640">
        <v>2.06</v>
      </c>
      <c r="S6281" s="640">
        <v>2.42</v>
      </c>
      <c r="T6281" s="1362">
        <v>4.4800000000000004</v>
      </c>
      <c r="U6281" s="265" t="s">
        <v>75</v>
      </c>
      <c r="V6281" s="639"/>
      <c r="W6281" s="639"/>
      <c r="X6281" s="639"/>
      <c r="Y6281" s="639"/>
      <c r="Z6281" s="639"/>
      <c r="AA6281" s="639"/>
      <c r="AB6281" s="639"/>
      <c r="AC6281" s="639"/>
      <c r="AD6281" s="704" t="s">
        <v>49</v>
      </c>
      <c r="AE6281" s="639"/>
      <c r="AF6281" s="639"/>
      <c r="AG6281" s="1456"/>
      <c r="AH6281" s="595"/>
      <c r="AI6281" s="595"/>
      <c r="AJ6281" s="595"/>
      <c r="AK6281" s="22" t="s">
        <v>11999</v>
      </c>
    </row>
    <row r="6282" spans="1:37" ht="110.25" hidden="1" x14ac:dyDescent="0.25">
      <c r="A6282" s="593" t="s">
        <v>9031</v>
      </c>
      <c r="B6282" s="593" t="s">
        <v>118</v>
      </c>
      <c r="C6282" s="593" t="s">
        <v>337</v>
      </c>
      <c r="D6282" s="630">
        <v>41931</v>
      </c>
      <c r="E6282" s="613">
        <v>0.84652777777777777</v>
      </c>
      <c r="F6282" s="630">
        <v>41931</v>
      </c>
      <c r="G6282" s="613">
        <v>0.125</v>
      </c>
      <c r="H6282" s="773">
        <v>0.27847222222222223</v>
      </c>
      <c r="I6282" s="593">
        <v>22</v>
      </c>
      <c r="J6282" s="593" t="s">
        <v>2478</v>
      </c>
      <c r="K6282" s="593" t="s">
        <v>134</v>
      </c>
      <c r="L6282" s="593" t="s">
        <v>128</v>
      </c>
      <c r="M6282" s="593" t="s">
        <v>2472</v>
      </c>
      <c r="N6282" s="593" t="s">
        <v>103</v>
      </c>
      <c r="O6282" s="593" t="s">
        <v>66</v>
      </c>
      <c r="P6282" s="593" t="s">
        <v>2472</v>
      </c>
      <c r="Q6282" s="634" t="s">
        <v>10139</v>
      </c>
      <c r="R6282" s="640">
        <v>7.66</v>
      </c>
      <c r="S6282" s="640">
        <v>96</v>
      </c>
      <c r="T6282" s="1362">
        <v>103.66</v>
      </c>
      <c r="U6282" s="265" t="s">
        <v>75</v>
      </c>
      <c r="V6282" s="639"/>
      <c r="W6282" s="689"/>
      <c r="X6282" s="689"/>
      <c r="Y6282" s="639"/>
      <c r="Z6282" s="639"/>
      <c r="AA6282" s="639"/>
      <c r="AB6282" s="639"/>
      <c r="AC6282" s="639"/>
      <c r="AD6282" s="704" t="s">
        <v>49</v>
      </c>
      <c r="AE6282" s="639"/>
      <c r="AF6282" s="639"/>
      <c r="AG6282" s="1456"/>
      <c r="AH6282" s="595"/>
      <c r="AI6282" s="595"/>
      <c r="AJ6282" s="595"/>
    </row>
    <row r="6283" spans="1:37" ht="47.25" hidden="1" x14ac:dyDescent="0.25">
      <c r="A6283" s="618" t="s">
        <v>9031</v>
      </c>
      <c r="B6283" s="618" t="s">
        <v>118</v>
      </c>
      <c r="C6283" s="618" t="s">
        <v>337</v>
      </c>
      <c r="D6283" s="630">
        <v>41932</v>
      </c>
      <c r="E6283" s="682">
        <v>0.34513888888888888</v>
      </c>
      <c r="F6283" s="630">
        <v>41932</v>
      </c>
      <c r="G6283" s="682">
        <v>0.70833333333333337</v>
      </c>
      <c r="H6283" s="773">
        <f>G6283-E6283</f>
        <v>0.36319444444444449</v>
      </c>
      <c r="I6283" s="593">
        <v>1</v>
      </c>
      <c r="J6283" s="593" t="s">
        <v>183</v>
      </c>
      <c r="K6283" s="593" t="s">
        <v>183</v>
      </c>
      <c r="L6283" s="593" t="s">
        <v>126</v>
      </c>
      <c r="M6283" s="593" t="s">
        <v>10215</v>
      </c>
      <c r="N6283" s="593">
        <v>0.4</v>
      </c>
      <c r="O6283" s="593" t="s">
        <v>72</v>
      </c>
      <c r="P6283" s="593" t="s">
        <v>10215</v>
      </c>
      <c r="Q6283" s="820" t="s">
        <v>10216</v>
      </c>
      <c r="R6283" s="640">
        <v>0.05</v>
      </c>
      <c r="S6283" s="640">
        <v>2.4500000000000002</v>
      </c>
      <c r="T6283" s="1362">
        <v>2.5</v>
      </c>
      <c r="U6283" s="265"/>
      <c r="V6283" s="639"/>
      <c r="W6283" s="639"/>
      <c r="X6283" s="639"/>
      <c r="Y6283" s="639"/>
      <c r="Z6283" s="639"/>
      <c r="AA6283" s="639"/>
      <c r="AB6283" s="639"/>
      <c r="AC6283" s="639"/>
      <c r="AD6283" s="596" t="s">
        <v>40</v>
      </c>
      <c r="AE6283" s="639"/>
      <c r="AF6283" s="639"/>
      <c r="AG6283" s="1456"/>
      <c r="AH6283" s="595"/>
      <c r="AI6283" s="595"/>
      <c r="AJ6283" s="595"/>
    </row>
    <row r="6284" spans="1:37" ht="47.25" hidden="1" x14ac:dyDescent="0.25">
      <c r="A6284" s="618" t="s">
        <v>9031</v>
      </c>
      <c r="B6284" s="618" t="s">
        <v>118</v>
      </c>
      <c r="C6284" s="618" t="s">
        <v>337</v>
      </c>
      <c r="D6284" s="630">
        <v>41932</v>
      </c>
      <c r="E6284" s="682">
        <v>0.12569444444444444</v>
      </c>
      <c r="F6284" s="630">
        <v>41932</v>
      </c>
      <c r="G6284" s="682">
        <v>0.54722222222222217</v>
      </c>
      <c r="H6284" s="773">
        <f>G6284-E6284</f>
        <v>0.42152777777777772</v>
      </c>
      <c r="I6284" s="593">
        <v>1</v>
      </c>
      <c r="J6284" s="593" t="s">
        <v>183</v>
      </c>
      <c r="K6284" s="593" t="s">
        <v>183</v>
      </c>
      <c r="L6284" s="593" t="s">
        <v>126</v>
      </c>
      <c r="M6284" s="593" t="s">
        <v>10217</v>
      </c>
      <c r="N6284" s="593">
        <v>0.4</v>
      </c>
      <c r="O6284" s="593" t="s">
        <v>72</v>
      </c>
      <c r="P6284" s="593" t="s">
        <v>10217</v>
      </c>
      <c r="Q6284" s="634" t="s">
        <v>10218</v>
      </c>
      <c r="R6284" s="640">
        <v>0.04</v>
      </c>
      <c r="S6284" s="640">
        <v>3.74</v>
      </c>
      <c r="T6284" s="1362">
        <v>3.78</v>
      </c>
      <c r="U6284" s="265"/>
      <c r="V6284" s="639"/>
      <c r="W6284" s="639"/>
      <c r="X6284" s="639"/>
      <c r="Y6284" s="639"/>
      <c r="Z6284" s="639"/>
      <c r="AA6284" s="639"/>
      <c r="AB6284" s="639"/>
      <c r="AC6284" s="639"/>
      <c r="AD6284" s="596" t="s">
        <v>40</v>
      </c>
      <c r="AE6284" s="639"/>
      <c r="AF6284" s="639"/>
      <c r="AG6284" s="1456"/>
      <c r="AH6284" s="595"/>
      <c r="AI6284" s="595"/>
      <c r="AJ6284" s="595"/>
    </row>
    <row r="6285" spans="1:37" ht="141.75" hidden="1" x14ac:dyDescent="0.25">
      <c r="A6285" s="618" t="s">
        <v>9031</v>
      </c>
      <c r="B6285" s="618" t="s">
        <v>118</v>
      </c>
      <c r="C6285" s="618" t="s">
        <v>337</v>
      </c>
      <c r="D6285" s="642">
        <v>41932</v>
      </c>
      <c r="E6285" s="1129">
        <v>0.17361111111111113</v>
      </c>
      <c r="F6285" s="630">
        <v>41932</v>
      </c>
      <c r="G6285" s="1129">
        <v>0.77777777777777779</v>
      </c>
      <c r="H6285" s="773">
        <f>G6285-E6285</f>
        <v>0.60416666666666663</v>
      </c>
      <c r="I6285" s="593">
        <v>5</v>
      </c>
      <c r="J6285" s="593" t="s">
        <v>2478</v>
      </c>
      <c r="K6285" s="593" t="s">
        <v>134</v>
      </c>
      <c r="L6285" s="595" t="s">
        <v>128</v>
      </c>
      <c r="M6285" s="593" t="s">
        <v>2464</v>
      </c>
      <c r="N6285" s="593" t="s">
        <v>103</v>
      </c>
      <c r="O6285" s="593" t="s">
        <v>66</v>
      </c>
      <c r="P6285" s="593" t="s">
        <v>2464</v>
      </c>
      <c r="Q6285" s="820" t="s">
        <v>10219</v>
      </c>
      <c r="R6285" s="640">
        <v>31.78</v>
      </c>
      <c r="S6285" s="640">
        <v>8.4</v>
      </c>
      <c r="T6285" s="1362">
        <v>40.18</v>
      </c>
      <c r="U6285" s="265" t="s">
        <v>86</v>
      </c>
      <c r="V6285" s="639"/>
      <c r="W6285" s="639"/>
      <c r="X6285" s="639"/>
      <c r="Y6285" s="639"/>
      <c r="Z6285" s="639"/>
      <c r="AA6285" s="639"/>
      <c r="AB6285" s="639"/>
      <c r="AC6285" s="639"/>
      <c r="AD6285" s="596" t="s">
        <v>49</v>
      </c>
      <c r="AE6285" s="639"/>
      <c r="AF6285" s="639"/>
      <c r="AG6285" s="1456"/>
      <c r="AH6285" s="595"/>
      <c r="AI6285" s="595"/>
      <c r="AJ6285" s="595"/>
    </row>
    <row r="6286" spans="1:37" ht="47.25" hidden="1" x14ac:dyDescent="0.2">
      <c r="A6286" s="618" t="s">
        <v>9031</v>
      </c>
      <c r="B6286" s="596" t="s">
        <v>118</v>
      </c>
      <c r="C6286" s="596" t="s">
        <v>332</v>
      </c>
      <c r="D6286" s="683">
        <v>41932</v>
      </c>
      <c r="E6286" s="684">
        <v>0.19791666666666666</v>
      </c>
      <c r="F6286" s="683">
        <v>41932</v>
      </c>
      <c r="G6286" s="684">
        <v>0.2298611111111111</v>
      </c>
      <c r="H6286" s="1180">
        <f>G6286-E6286</f>
        <v>3.1944444444444442E-2</v>
      </c>
      <c r="I6286" s="596">
        <v>1</v>
      </c>
      <c r="J6286" s="596" t="s">
        <v>183</v>
      </c>
      <c r="K6286" s="596" t="s">
        <v>183</v>
      </c>
      <c r="L6286" s="632" t="s">
        <v>126</v>
      </c>
      <c r="M6286" s="596" t="s">
        <v>345</v>
      </c>
      <c r="N6286" s="596">
        <v>0.4</v>
      </c>
      <c r="O6286" s="596" t="s">
        <v>71</v>
      </c>
      <c r="P6286" s="596" t="s">
        <v>71</v>
      </c>
      <c r="Q6286" s="685" t="s">
        <v>794</v>
      </c>
      <c r="R6286" s="640">
        <v>1.89</v>
      </c>
      <c r="S6286" s="640">
        <v>0.7</v>
      </c>
      <c r="T6286" s="1362">
        <v>2.59</v>
      </c>
      <c r="U6286" s="372" t="s">
        <v>88</v>
      </c>
      <c r="V6286" s="596" t="s">
        <v>183</v>
      </c>
      <c r="W6286" s="596" t="s">
        <v>183</v>
      </c>
      <c r="X6286" s="596" t="s">
        <v>183</v>
      </c>
      <c r="Y6286" s="596" t="s">
        <v>183</v>
      </c>
      <c r="Z6286" s="596" t="s">
        <v>183</v>
      </c>
      <c r="AA6286" s="596" t="s">
        <v>183</v>
      </c>
      <c r="AB6286" s="596" t="s">
        <v>183</v>
      </c>
      <c r="AC6286" s="596" t="s">
        <v>183</v>
      </c>
      <c r="AD6286" s="596" t="s">
        <v>61</v>
      </c>
      <c r="AE6286" s="596" t="s">
        <v>183</v>
      </c>
      <c r="AF6286" s="596" t="s">
        <v>183</v>
      </c>
      <c r="AG6286" s="596"/>
      <c r="AH6286" s="595"/>
      <c r="AI6286" s="595"/>
      <c r="AJ6286" s="595"/>
    </row>
    <row r="6287" spans="1:37" ht="63" hidden="1" x14ac:dyDescent="0.2">
      <c r="A6287" s="618" t="s">
        <v>9031</v>
      </c>
      <c r="B6287" s="618" t="s">
        <v>118</v>
      </c>
      <c r="C6287" s="618" t="s">
        <v>337</v>
      </c>
      <c r="D6287" s="630">
        <v>41933</v>
      </c>
      <c r="E6287" s="1129">
        <v>0.3979166666666667</v>
      </c>
      <c r="F6287" s="630">
        <v>41933</v>
      </c>
      <c r="G6287" s="1129">
        <v>0.44236111111111115</v>
      </c>
      <c r="H6287" s="773">
        <f>G6287-E6287</f>
        <v>4.4444444444444453E-2</v>
      </c>
      <c r="I6287" s="618">
        <v>6</v>
      </c>
      <c r="J6287" s="639" t="s">
        <v>183</v>
      </c>
      <c r="K6287" s="689" t="s">
        <v>3600</v>
      </c>
      <c r="L6287" s="618" t="s">
        <v>130</v>
      </c>
      <c r="M6287" s="618" t="s">
        <v>10239</v>
      </c>
      <c r="N6287" s="618">
        <v>35</v>
      </c>
      <c r="O6287" s="618" t="s">
        <v>63</v>
      </c>
      <c r="P6287" s="618" t="s">
        <v>10239</v>
      </c>
      <c r="Q6287" s="1280" t="s">
        <v>10240</v>
      </c>
      <c r="R6287" s="640">
        <v>2.42</v>
      </c>
      <c r="S6287" s="640">
        <v>0.83</v>
      </c>
      <c r="T6287" s="1362">
        <v>3.25</v>
      </c>
      <c r="U6287" s="608" t="s">
        <v>86</v>
      </c>
      <c r="V6287" s="689" t="s">
        <v>183</v>
      </c>
      <c r="W6287" s="689" t="s">
        <v>183</v>
      </c>
      <c r="X6287" s="689" t="s">
        <v>183</v>
      </c>
      <c r="Y6287" s="689" t="s">
        <v>183</v>
      </c>
      <c r="Z6287" s="689" t="s">
        <v>183</v>
      </c>
      <c r="AA6287" s="689" t="s">
        <v>183</v>
      </c>
      <c r="AB6287" s="689" t="s">
        <v>183</v>
      </c>
      <c r="AC6287" s="689" t="s">
        <v>183</v>
      </c>
      <c r="AD6287" s="596" t="s">
        <v>46</v>
      </c>
      <c r="AE6287" s="689" t="s">
        <v>183</v>
      </c>
      <c r="AF6287" s="689" t="s">
        <v>183</v>
      </c>
      <c r="AG6287" s="618"/>
      <c r="AH6287" s="595"/>
      <c r="AI6287" s="595"/>
      <c r="AJ6287" s="595"/>
    </row>
    <row r="6288" spans="1:37" hidden="1" x14ac:dyDescent="0.2">
      <c r="A6288" s="593" t="s">
        <v>9031</v>
      </c>
      <c r="B6288" s="593" t="s">
        <v>118</v>
      </c>
      <c r="C6288" s="593" t="s">
        <v>337</v>
      </c>
      <c r="D6288" s="630">
        <v>41934</v>
      </c>
      <c r="E6288" s="678" t="s">
        <v>183</v>
      </c>
      <c r="F6288" s="678" t="s">
        <v>183</v>
      </c>
      <c r="G6288" s="678" t="s">
        <v>183</v>
      </c>
      <c r="H6288" s="1187" t="s">
        <v>183</v>
      </c>
      <c r="I6288" s="593" t="s">
        <v>183</v>
      </c>
      <c r="J6288" s="593" t="s">
        <v>183</v>
      </c>
      <c r="K6288" s="593" t="s">
        <v>183</v>
      </c>
      <c r="L6288" s="593" t="s">
        <v>183</v>
      </c>
      <c r="M6288" s="678" t="s">
        <v>183</v>
      </c>
      <c r="N6288" s="678" t="s">
        <v>183</v>
      </c>
      <c r="O6288" s="678" t="s">
        <v>183</v>
      </c>
      <c r="P6288" s="678" t="s">
        <v>183</v>
      </c>
      <c r="Q6288" s="634" t="s">
        <v>183</v>
      </c>
      <c r="R6288" s="678"/>
      <c r="S6288" s="678"/>
      <c r="T6288" s="1362"/>
      <c r="U6288" s="608" t="s">
        <v>183</v>
      </c>
      <c r="V6288" s="639" t="s">
        <v>183</v>
      </c>
      <c r="W6288" s="639" t="s">
        <v>183</v>
      </c>
      <c r="X6288" s="639" t="s">
        <v>183</v>
      </c>
      <c r="Y6288" s="639" t="s">
        <v>183</v>
      </c>
      <c r="Z6288" s="639" t="s">
        <v>183</v>
      </c>
      <c r="AA6288" s="639" t="s">
        <v>183</v>
      </c>
      <c r="AB6288" s="639" t="s">
        <v>183</v>
      </c>
      <c r="AC6288" s="639" t="s">
        <v>183</v>
      </c>
      <c r="AD6288" s="639" t="s">
        <v>183</v>
      </c>
      <c r="AE6288" s="639" t="s">
        <v>183</v>
      </c>
      <c r="AF6288" s="639" t="s">
        <v>183</v>
      </c>
      <c r="AG6288" s="618" t="s">
        <v>200</v>
      </c>
      <c r="AH6288" s="595"/>
      <c r="AI6288" s="595"/>
      <c r="AJ6288" s="595"/>
    </row>
    <row r="6289" spans="1:36" ht="94.5" hidden="1" x14ac:dyDescent="0.25">
      <c r="A6289" s="618" t="s">
        <v>9031</v>
      </c>
      <c r="B6289" s="593" t="s">
        <v>118</v>
      </c>
      <c r="C6289" s="593" t="s">
        <v>337</v>
      </c>
      <c r="D6289" s="642">
        <v>41935</v>
      </c>
      <c r="E6289" s="682">
        <v>0.6</v>
      </c>
      <c r="F6289" s="642">
        <v>41935</v>
      </c>
      <c r="G6289" s="682">
        <v>0.6</v>
      </c>
      <c r="H6289" s="1176">
        <f>G6289-E6289</f>
        <v>0</v>
      </c>
      <c r="I6289" s="618">
        <v>10</v>
      </c>
      <c r="J6289" s="618" t="s">
        <v>146</v>
      </c>
      <c r="K6289" s="618" t="s">
        <v>183</v>
      </c>
      <c r="L6289" s="618" t="s">
        <v>127</v>
      </c>
      <c r="M6289" s="618" t="s">
        <v>10279</v>
      </c>
      <c r="N6289" s="593" t="s">
        <v>103</v>
      </c>
      <c r="O6289" s="593" t="s">
        <v>66</v>
      </c>
      <c r="P6289" s="593" t="s">
        <v>10280</v>
      </c>
      <c r="Q6289" s="1281" t="s">
        <v>10281</v>
      </c>
      <c r="R6289" s="640">
        <v>0.3</v>
      </c>
      <c r="S6289" s="640">
        <v>3.02</v>
      </c>
      <c r="T6289" s="1363">
        <f>S6289+R6289</f>
        <v>3.32</v>
      </c>
      <c r="U6289" s="265" t="s">
        <v>75</v>
      </c>
      <c r="V6289" s="639"/>
      <c r="W6289" s="639"/>
      <c r="X6289" s="639"/>
      <c r="Y6289" s="639"/>
      <c r="Z6289" s="639"/>
      <c r="AA6289" s="639"/>
      <c r="AB6289" s="639"/>
      <c r="AC6289" s="639"/>
      <c r="AD6289" s="596" t="s">
        <v>59</v>
      </c>
      <c r="AE6289" s="639"/>
      <c r="AF6289" s="639"/>
      <c r="AG6289" s="1456"/>
      <c r="AH6289" s="595"/>
      <c r="AI6289" s="595"/>
      <c r="AJ6289" s="595"/>
    </row>
    <row r="6290" spans="1:36" ht="47.25" hidden="1" x14ac:dyDescent="0.2">
      <c r="A6290" s="618" t="s">
        <v>9031</v>
      </c>
      <c r="B6290" s="618" t="s">
        <v>118</v>
      </c>
      <c r="C6290" s="618" t="s">
        <v>332</v>
      </c>
      <c r="D6290" s="642">
        <v>41935</v>
      </c>
      <c r="E6290" s="1123">
        <v>0.9194444444444444</v>
      </c>
      <c r="F6290" s="642">
        <v>41935</v>
      </c>
      <c r="G6290" s="1123">
        <v>0.92152777777777783</v>
      </c>
      <c r="H6290" s="1176">
        <v>2.0833333333333333E-3</v>
      </c>
      <c r="I6290" s="618">
        <v>10</v>
      </c>
      <c r="J6290" s="618" t="s">
        <v>183</v>
      </c>
      <c r="K6290" s="618" t="s">
        <v>183</v>
      </c>
      <c r="L6290" s="632" t="s">
        <v>126</v>
      </c>
      <c r="M6290" s="596" t="s">
        <v>1356</v>
      </c>
      <c r="N6290" s="596">
        <v>0.4</v>
      </c>
      <c r="O6290" s="596" t="s">
        <v>71</v>
      </c>
      <c r="P6290" s="596" t="s">
        <v>71</v>
      </c>
      <c r="Q6290" s="1277" t="s">
        <v>794</v>
      </c>
      <c r="R6290" s="640">
        <v>1</v>
      </c>
      <c r="S6290" s="640">
        <v>1.81</v>
      </c>
      <c r="T6290" s="1362">
        <f>S6290+R6290</f>
        <v>2.81</v>
      </c>
      <c r="U6290" s="372" t="s">
        <v>88</v>
      </c>
      <c r="V6290" s="596" t="s">
        <v>183</v>
      </c>
      <c r="W6290" s="596" t="s">
        <v>183</v>
      </c>
      <c r="X6290" s="596" t="s">
        <v>183</v>
      </c>
      <c r="Y6290" s="596" t="s">
        <v>183</v>
      </c>
      <c r="Z6290" s="596" t="s">
        <v>183</v>
      </c>
      <c r="AA6290" s="596" t="s">
        <v>183</v>
      </c>
      <c r="AB6290" s="596" t="s">
        <v>183</v>
      </c>
      <c r="AC6290" s="596" t="s">
        <v>183</v>
      </c>
      <c r="AD6290" s="596" t="s">
        <v>61</v>
      </c>
      <c r="AE6290" s="689" t="s">
        <v>183</v>
      </c>
      <c r="AF6290" s="689" t="s">
        <v>183</v>
      </c>
      <c r="AG6290" s="618"/>
      <c r="AH6290" s="595"/>
      <c r="AI6290" s="595"/>
      <c r="AJ6290" s="595"/>
    </row>
    <row r="6291" spans="1:36" ht="31.5" hidden="1" x14ac:dyDescent="0.2">
      <c r="A6291" s="593" t="s">
        <v>9031</v>
      </c>
      <c r="B6291" s="593" t="s">
        <v>118</v>
      </c>
      <c r="C6291" s="593" t="s">
        <v>342</v>
      </c>
      <c r="D6291" s="630">
        <v>41936</v>
      </c>
      <c r="E6291" s="1129">
        <v>0.70277777777777783</v>
      </c>
      <c r="F6291" s="630">
        <v>41936</v>
      </c>
      <c r="G6291" s="1129">
        <v>0.70416666666666661</v>
      </c>
      <c r="H6291" s="1176">
        <f>G6291-E6291</f>
        <v>1.3888888888887729E-3</v>
      </c>
      <c r="I6291" s="593">
        <v>23</v>
      </c>
      <c r="J6291" s="639" t="s">
        <v>183</v>
      </c>
      <c r="K6291" s="639" t="s">
        <v>183</v>
      </c>
      <c r="L6291" s="593" t="s">
        <v>125</v>
      </c>
      <c r="M6291" s="639" t="s">
        <v>3998</v>
      </c>
      <c r="N6291" s="593">
        <v>0.4</v>
      </c>
      <c r="O6291" s="36" t="s">
        <v>69</v>
      </c>
      <c r="P6291" s="593" t="s">
        <v>3999</v>
      </c>
      <c r="Q6291" s="634" t="s">
        <v>5017</v>
      </c>
      <c r="R6291" s="640">
        <v>4.75</v>
      </c>
      <c r="S6291" s="640">
        <v>0.15</v>
      </c>
      <c r="T6291" s="1363">
        <f>S6291+R6291</f>
        <v>4.9000000000000004</v>
      </c>
      <c r="U6291" s="608" t="s">
        <v>90</v>
      </c>
      <c r="V6291" s="639" t="s">
        <v>183</v>
      </c>
      <c r="W6291" s="639" t="s">
        <v>183</v>
      </c>
      <c r="X6291" s="639" t="s">
        <v>183</v>
      </c>
      <c r="Y6291" s="639" t="s">
        <v>183</v>
      </c>
      <c r="Z6291" s="639" t="s">
        <v>183</v>
      </c>
      <c r="AA6291" s="639" t="s">
        <v>183</v>
      </c>
      <c r="AB6291" s="639" t="s">
        <v>183</v>
      </c>
      <c r="AC6291" s="639" t="s">
        <v>183</v>
      </c>
      <c r="AD6291" s="596" t="s">
        <v>55</v>
      </c>
      <c r="AE6291" s="639" t="s">
        <v>183</v>
      </c>
      <c r="AF6291" s="639" t="s">
        <v>183</v>
      </c>
      <c r="AG6291" s="593"/>
      <c r="AH6291" s="595"/>
      <c r="AI6291" s="595"/>
      <c r="AJ6291" s="595"/>
    </row>
    <row r="6292" spans="1:36" hidden="1" x14ac:dyDescent="0.2">
      <c r="A6292" s="593" t="s">
        <v>9031</v>
      </c>
      <c r="B6292" s="593" t="s">
        <v>118</v>
      </c>
      <c r="C6292" s="593" t="s">
        <v>337</v>
      </c>
      <c r="D6292" s="630">
        <v>41937</v>
      </c>
      <c r="E6292" s="678" t="s">
        <v>183</v>
      </c>
      <c r="F6292" s="678" t="s">
        <v>183</v>
      </c>
      <c r="G6292" s="678" t="s">
        <v>183</v>
      </c>
      <c r="H6292" s="1187" t="s">
        <v>183</v>
      </c>
      <c r="I6292" s="593" t="s">
        <v>183</v>
      </c>
      <c r="J6292" s="593" t="s">
        <v>183</v>
      </c>
      <c r="K6292" s="593" t="s">
        <v>183</v>
      </c>
      <c r="L6292" s="593" t="s">
        <v>183</v>
      </c>
      <c r="M6292" s="678" t="s">
        <v>183</v>
      </c>
      <c r="N6292" s="678" t="s">
        <v>183</v>
      </c>
      <c r="O6292" s="678" t="s">
        <v>183</v>
      </c>
      <c r="P6292" s="678" t="s">
        <v>183</v>
      </c>
      <c r="Q6292" s="634" t="s">
        <v>183</v>
      </c>
      <c r="R6292" s="678"/>
      <c r="S6292" s="678"/>
      <c r="T6292" s="1362"/>
      <c r="U6292" s="608" t="s">
        <v>183</v>
      </c>
      <c r="V6292" s="639" t="s">
        <v>183</v>
      </c>
      <c r="W6292" s="639" t="s">
        <v>183</v>
      </c>
      <c r="X6292" s="639" t="s">
        <v>183</v>
      </c>
      <c r="Y6292" s="639" t="s">
        <v>183</v>
      </c>
      <c r="Z6292" s="639" t="s">
        <v>183</v>
      </c>
      <c r="AA6292" s="639" t="s">
        <v>183</v>
      </c>
      <c r="AB6292" s="639" t="s">
        <v>183</v>
      </c>
      <c r="AC6292" s="639" t="s">
        <v>183</v>
      </c>
      <c r="AD6292" s="639" t="s">
        <v>183</v>
      </c>
      <c r="AE6292" s="639" t="s">
        <v>183</v>
      </c>
      <c r="AF6292" s="639" t="s">
        <v>183</v>
      </c>
      <c r="AG6292" s="618" t="s">
        <v>200</v>
      </c>
      <c r="AH6292" s="595"/>
      <c r="AI6292" s="595"/>
      <c r="AJ6292" s="595"/>
    </row>
    <row r="6293" spans="1:36" hidden="1" x14ac:dyDescent="0.2">
      <c r="A6293" s="593" t="s">
        <v>9031</v>
      </c>
      <c r="B6293" s="593" t="s">
        <v>118</v>
      </c>
      <c r="C6293" s="593" t="s">
        <v>337</v>
      </c>
      <c r="D6293" s="630">
        <v>41938</v>
      </c>
      <c r="E6293" s="678" t="s">
        <v>183</v>
      </c>
      <c r="F6293" s="678" t="s">
        <v>183</v>
      </c>
      <c r="G6293" s="678" t="s">
        <v>183</v>
      </c>
      <c r="H6293" s="1187" t="s">
        <v>183</v>
      </c>
      <c r="I6293" s="593" t="s">
        <v>183</v>
      </c>
      <c r="J6293" s="593" t="s">
        <v>183</v>
      </c>
      <c r="K6293" s="593" t="s">
        <v>183</v>
      </c>
      <c r="L6293" s="593" t="s">
        <v>183</v>
      </c>
      <c r="M6293" s="678" t="s">
        <v>183</v>
      </c>
      <c r="N6293" s="678" t="s">
        <v>183</v>
      </c>
      <c r="O6293" s="678" t="s">
        <v>183</v>
      </c>
      <c r="P6293" s="678" t="s">
        <v>183</v>
      </c>
      <c r="Q6293" s="820" t="s">
        <v>183</v>
      </c>
      <c r="R6293" s="678"/>
      <c r="S6293" s="678"/>
      <c r="T6293" s="1362"/>
      <c r="U6293" s="608" t="s">
        <v>183</v>
      </c>
      <c r="V6293" s="639" t="s">
        <v>183</v>
      </c>
      <c r="W6293" s="639" t="s">
        <v>183</v>
      </c>
      <c r="X6293" s="639" t="s">
        <v>183</v>
      </c>
      <c r="Y6293" s="639" t="s">
        <v>183</v>
      </c>
      <c r="Z6293" s="639" t="s">
        <v>183</v>
      </c>
      <c r="AA6293" s="639" t="s">
        <v>183</v>
      </c>
      <c r="AB6293" s="639" t="s">
        <v>183</v>
      </c>
      <c r="AC6293" s="639" t="s">
        <v>183</v>
      </c>
      <c r="AD6293" s="639" t="s">
        <v>183</v>
      </c>
      <c r="AE6293" s="639" t="s">
        <v>183</v>
      </c>
      <c r="AF6293" s="639" t="s">
        <v>183</v>
      </c>
      <c r="AG6293" s="618" t="s">
        <v>200</v>
      </c>
      <c r="AH6293" s="595"/>
      <c r="AI6293" s="595"/>
      <c r="AJ6293" s="595"/>
    </row>
    <row r="6294" spans="1:36" hidden="1" x14ac:dyDescent="0.2">
      <c r="A6294" s="593" t="s">
        <v>9031</v>
      </c>
      <c r="B6294" s="593" t="s">
        <v>118</v>
      </c>
      <c r="C6294" s="593" t="s">
        <v>337</v>
      </c>
      <c r="D6294" s="630">
        <v>41939</v>
      </c>
      <c r="E6294" s="678" t="s">
        <v>183</v>
      </c>
      <c r="F6294" s="678" t="s">
        <v>183</v>
      </c>
      <c r="G6294" s="678" t="s">
        <v>183</v>
      </c>
      <c r="H6294" s="1187" t="s">
        <v>183</v>
      </c>
      <c r="I6294" s="593" t="s">
        <v>183</v>
      </c>
      <c r="J6294" s="593" t="s">
        <v>183</v>
      </c>
      <c r="K6294" s="593" t="s">
        <v>183</v>
      </c>
      <c r="L6294" s="593" t="s">
        <v>183</v>
      </c>
      <c r="M6294" s="678" t="s">
        <v>183</v>
      </c>
      <c r="N6294" s="678" t="s">
        <v>183</v>
      </c>
      <c r="O6294" s="678" t="s">
        <v>183</v>
      </c>
      <c r="P6294" s="678" t="s">
        <v>183</v>
      </c>
      <c r="Q6294" s="634" t="s">
        <v>183</v>
      </c>
      <c r="R6294" s="678"/>
      <c r="S6294" s="678"/>
      <c r="T6294" s="1362"/>
      <c r="U6294" s="608" t="s">
        <v>183</v>
      </c>
      <c r="V6294" s="639" t="s">
        <v>183</v>
      </c>
      <c r="W6294" s="639" t="s">
        <v>183</v>
      </c>
      <c r="X6294" s="639" t="s">
        <v>183</v>
      </c>
      <c r="Y6294" s="639" t="s">
        <v>183</v>
      </c>
      <c r="Z6294" s="639" t="s">
        <v>183</v>
      </c>
      <c r="AA6294" s="639" t="s">
        <v>183</v>
      </c>
      <c r="AB6294" s="639" t="s">
        <v>183</v>
      </c>
      <c r="AC6294" s="639" t="s">
        <v>183</v>
      </c>
      <c r="AD6294" s="639" t="s">
        <v>183</v>
      </c>
      <c r="AE6294" s="639" t="s">
        <v>183</v>
      </c>
      <c r="AF6294" s="639" t="s">
        <v>183</v>
      </c>
      <c r="AG6294" s="618" t="s">
        <v>200</v>
      </c>
      <c r="AH6294" s="595"/>
      <c r="AI6294" s="595"/>
      <c r="AJ6294" s="595"/>
    </row>
    <row r="6295" spans="1:36" hidden="1" x14ac:dyDescent="0.2">
      <c r="A6295" s="593" t="s">
        <v>9031</v>
      </c>
      <c r="B6295" s="593" t="s">
        <v>118</v>
      </c>
      <c r="C6295" s="593" t="s">
        <v>337</v>
      </c>
      <c r="D6295" s="630">
        <v>41940</v>
      </c>
      <c r="E6295" s="678" t="s">
        <v>183</v>
      </c>
      <c r="F6295" s="678" t="s">
        <v>183</v>
      </c>
      <c r="G6295" s="678" t="s">
        <v>183</v>
      </c>
      <c r="H6295" s="1187" t="s">
        <v>183</v>
      </c>
      <c r="I6295" s="593" t="s">
        <v>183</v>
      </c>
      <c r="J6295" s="593" t="s">
        <v>183</v>
      </c>
      <c r="K6295" s="593" t="s">
        <v>183</v>
      </c>
      <c r="L6295" s="593" t="s">
        <v>183</v>
      </c>
      <c r="M6295" s="678" t="s">
        <v>183</v>
      </c>
      <c r="N6295" s="678" t="s">
        <v>183</v>
      </c>
      <c r="O6295" s="678" t="s">
        <v>183</v>
      </c>
      <c r="P6295" s="678" t="s">
        <v>183</v>
      </c>
      <c r="Q6295" s="634" t="s">
        <v>183</v>
      </c>
      <c r="R6295" s="678"/>
      <c r="S6295" s="678"/>
      <c r="T6295" s="1362"/>
      <c r="U6295" s="608" t="s">
        <v>183</v>
      </c>
      <c r="V6295" s="639" t="s">
        <v>183</v>
      </c>
      <c r="W6295" s="639" t="s">
        <v>183</v>
      </c>
      <c r="X6295" s="639" t="s">
        <v>183</v>
      </c>
      <c r="Y6295" s="639" t="s">
        <v>183</v>
      </c>
      <c r="Z6295" s="639" t="s">
        <v>183</v>
      </c>
      <c r="AA6295" s="639" t="s">
        <v>183</v>
      </c>
      <c r="AB6295" s="639" t="s">
        <v>183</v>
      </c>
      <c r="AC6295" s="639" t="s">
        <v>183</v>
      </c>
      <c r="AD6295" s="639" t="s">
        <v>183</v>
      </c>
      <c r="AE6295" s="639" t="s">
        <v>183</v>
      </c>
      <c r="AF6295" s="639" t="s">
        <v>183</v>
      </c>
      <c r="AG6295" s="618" t="s">
        <v>200</v>
      </c>
      <c r="AH6295" s="595"/>
      <c r="AI6295" s="595"/>
      <c r="AJ6295" s="595"/>
    </row>
    <row r="6296" spans="1:36" ht="63" hidden="1" x14ac:dyDescent="0.2">
      <c r="A6296" s="593" t="s">
        <v>9031</v>
      </c>
      <c r="B6296" s="593" t="s">
        <v>118</v>
      </c>
      <c r="C6296" s="593" t="s">
        <v>337</v>
      </c>
      <c r="D6296" s="630">
        <v>41941</v>
      </c>
      <c r="E6296" s="682">
        <v>0.4548611111111111</v>
      </c>
      <c r="F6296" s="630">
        <v>41941</v>
      </c>
      <c r="G6296" s="682">
        <v>0.49305555555555558</v>
      </c>
      <c r="H6296" s="773">
        <f>G6296-E6296</f>
        <v>3.8194444444444475E-2</v>
      </c>
      <c r="I6296" s="593">
        <v>1</v>
      </c>
      <c r="J6296" s="639" t="s">
        <v>183</v>
      </c>
      <c r="K6296" s="639" t="s">
        <v>183</v>
      </c>
      <c r="L6296" s="593" t="s">
        <v>126</v>
      </c>
      <c r="M6296" s="593" t="s">
        <v>10420</v>
      </c>
      <c r="N6296" s="593">
        <v>0.4</v>
      </c>
      <c r="O6296" s="593" t="s">
        <v>72</v>
      </c>
      <c r="P6296" s="593" t="s">
        <v>10420</v>
      </c>
      <c r="Q6296" s="634" t="s">
        <v>10421</v>
      </c>
      <c r="R6296" s="640">
        <v>2.77</v>
      </c>
      <c r="S6296" s="640">
        <v>1.2</v>
      </c>
      <c r="T6296" s="1362">
        <v>3.97</v>
      </c>
      <c r="U6296" s="1791" t="s">
        <v>86</v>
      </c>
      <c r="V6296" s="689"/>
      <c r="W6296" s="618"/>
      <c r="X6296" s="689"/>
      <c r="Y6296" s="639"/>
      <c r="Z6296" s="639"/>
      <c r="AA6296" s="639"/>
      <c r="AB6296" s="639"/>
      <c r="AC6296" s="639"/>
      <c r="AD6296" s="596" t="s">
        <v>61</v>
      </c>
      <c r="AE6296" s="639"/>
      <c r="AF6296" s="639"/>
      <c r="AG6296" s="593"/>
      <c r="AH6296" s="595"/>
      <c r="AI6296" s="595"/>
      <c r="AJ6296" s="595"/>
    </row>
    <row r="6297" spans="1:36" ht="47.25" hidden="1" x14ac:dyDescent="0.2">
      <c r="A6297" s="618" t="s">
        <v>9031</v>
      </c>
      <c r="B6297" s="618" t="s">
        <v>118</v>
      </c>
      <c r="C6297" s="618" t="s">
        <v>332</v>
      </c>
      <c r="D6297" s="630">
        <v>41942</v>
      </c>
      <c r="E6297" s="1129">
        <v>0.4201388888888889</v>
      </c>
      <c r="F6297" s="630">
        <v>41942</v>
      </c>
      <c r="G6297" s="1129">
        <v>0.51944444444444449</v>
      </c>
      <c r="H6297" s="773">
        <f>G6297-E6297</f>
        <v>9.9305555555555591E-2</v>
      </c>
      <c r="I6297" s="593">
        <v>1</v>
      </c>
      <c r="J6297" s="639" t="s">
        <v>183</v>
      </c>
      <c r="K6297" s="639" t="s">
        <v>183</v>
      </c>
      <c r="L6297" s="632" t="s">
        <v>126</v>
      </c>
      <c r="M6297" s="596" t="s">
        <v>345</v>
      </c>
      <c r="N6297" s="596">
        <v>0.4</v>
      </c>
      <c r="O6297" s="596" t="s">
        <v>71</v>
      </c>
      <c r="P6297" s="596" t="s">
        <v>71</v>
      </c>
      <c r="Q6297" s="685" t="s">
        <v>10439</v>
      </c>
      <c r="R6297" s="640">
        <v>0.15</v>
      </c>
      <c r="S6297" s="640">
        <v>9.31</v>
      </c>
      <c r="T6297" s="1362">
        <v>9.4600000000000009</v>
      </c>
      <c r="U6297" s="372" t="s">
        <v>88</v>
      </c>
      <c r="V6297" s="596" t="s">
        <v>183</v>
      </c>
      <c r="W6297" s="596" t="s">
        <v>183</v>
      </c>
      <c r="X6297" s="596" t="s">
        <v>183</v>
      </c>
      <c r="Y6297" s="596" t="s">
        <v>183</v>
      </c>
      <c r="Z6297" s="596" t="s">
        <v>183</v>
      </c>
      <c r="AA6297" s="596" t="s">
        <v>183</v>
      </c>
      <c r="AB6297" s="596" t="s">
        <v>183</v>
      </c>
      <c r="AC6297" s="596" t="s">
        <v>183</v>
      </c>
      <c r="AD6297" s="596" t="s">
        <v>61</v>
      </c>
      <c r="AE6297" s="689" t="s">
        <v>183</v>
      </c>
      <c r="AF6297" s="689" t="s">
        <v>183</v>
      </c>
      <c r="AG6297" s="618"/>
      <c r="AH6297" s="595"/>
      <c r="AI6297" s="595"/>
      <c r="AJ6297" s="595"/>
    </row>
    <row r="6298" spans="1:36" ht="110.25" hidden="1" x14ac:dyDescent="0.2">
      <c r="A6298" s="618" t="s">
        <v>9031</v>
      </c>
      <c r="B6298" s="618" t="s">
        <v>118</v>
      </c>
      <c r="C6298" s="618" t="s">
        <v>4546</v>
      </c>
      <c r="D6298" s="642">
        <v>41943</v>
      </c>
      <c r="E6298" s="1129">
        <v>0.67291666666666661</v>
      </c>
      <c r="F6298" s="642">
        <v>41943</v>
      </c>
      <c r="G6298" s="1129">
        <v>0.67291666666666661</v>
      </c>
      <c r="H6298" s="1176">
        <v>0</v>
      </c>
      <c r="I6298" s="618">
        <v>50</v>
      </c>
      <c r="J6298" s="1216" t="s">
        <v>10447</v>
      </c>
      <c r="K6298" s="1216" t="s">
        <v>1121</v>
      </c>
      <c r="L6298" s="618" t="s">
        <v>130</v>
      </c>
      <c r="M6298" s="618" t="s">
        <v>10448</v>
      </c>
      <c r="N6298" s="618">
        <v>35</v>
      </c>
      <c r="O6298" s="618" t="s">
        <v>66</v>
      </c>
      <c r="P6298" s="618" t="s">
        <v>10449</v>
      </c>
      <c r="Q6298" s="1280" t="s">
        <v>10450</v>
      </c>
      <c r="R6298" s="693">
        <v>3.84</v>
      </c>
      <c r="S6298" s="693">
        <v>2.29</v>
      </c>
      <c r="T6298" s="1363">
        <v>6.13</v>
      </c>
      <c r="U6298" s="1389" t="s">
        <v>183</v>
      </c>
      <c r="V6298" s="1216" t="s">
        <v>183</v>
      </c>
      <c r="W6298" s="1216" t="s">
        <v>183</v>
      </c>
      <c r="X6298" s="1216" t="s">
        <v>183</v>
      </c>
      <c r="Y6298" s="1216" t="s">
        <v>183</v>
      </c>
      <c r="Z6298" s="1216" t="s">
        <v>183</v>
      </c>
      <c r="AA6298" s="1216" t="s">
        <v>183</v>
      </c>
      <c r="AB6298" s="1216" t="s">
        <v>183</v>
      </c>
      <c r="AC6298" s="1216" t="s">
        <v>183</v>
      </c>
      <c r="AD6298" s="596" t="s">
        <v>60</v>
      </c>
      <c r="AE6298" s="689" t="s">
        <v>183</v>
      </c>
      <c r="AF6298" s="689" t="s">
        <v>183</v>
      </c>
      <c r="AG6298" s="1460"/>
      <c r="AH6298" s="595"/>
      <c r="AI6298" s="595"/>
      <c r="AJ6298" s="595"/>
    </row>
    <row r="6299" spans="1:36" hidden="1" x14ac:dyDescent="0.2">
      <c r="A6299" s="618" t="s">
        <v>10168</v>
      </c>
      <c r="B6299" s="618" t="s">
        <v>118</v>
      </c>
      <c r="C6299" s="593" t="s">
        <v>337</v>
      </c>
      <c r="D6299" s="642">
        <v>41944</v>
      </c>
      <c r="E6299" s="678" t="s">
        <v>183</v>
      </c>
      <c r="F6299" s="678" t="s">
        <v>183</v>
      </c>
      <c r="G6299" s="678" t="s">
        <v>183</v>
      </c>
      <c r="H6299" s="1187" t="s">
        <v>183</v>
      </c>
      <c r="I6299" s="593" t="s">
        <v>183</v>
      </c>
      <c r="J6299" s="593" t="s">
        <v>183</v>
      </c>
      <c r="K6299" s="593" t="s">
        <v>183</v>
      </c>
      <c r="L6299" s="593" t="s">
        <v>183</v>
      </c>
      <c r="M6299" s="678" t="s">
        <v>183</v>
      </c>
      <c r="N6299" s="678" t="s">
        <v>183</v>
      </c>
      <c r="O6299" s="678" t="s">
        <v>183</v>
      </c>
      <c r="P6299" s="678" t="s">
        <v>183</v>
      </c>
      <c r="Q6299" s="634" t="s">
        <v>183</v>
      </c>
      <c r="R6299" s="678"/>
      <c r="S6299" s="678"/>
      <c r="T6299" s="1362"/>
      <c r="U6299" s="608" t="s">
        <v>183</v>
      </c>
      <c r="V6299" s="639" t="s">
        <v>183</v>
      </c>
      <c r="W6299" s="639" t="s">
        <v>183</v>
      </c>
      <c r="X6299" s="639" t="s">
        <v>183</v>
      </c>
      <c r="Y6299" s="1216" t="s">
        <v>183</v>
      </c>
      <c r="Z6299" s="1216" t="s">
        <v>183</v>
      </c>
      <c r="AA6299" s="1216" t="s">
        <v>183</v>
      </c>
      <c r="AB6299" s="1216" t="s">
        <v>183</v>
      </c>
      <c r="AC6299" s="1216" t="s">
        <v>183</v>
      </c>
      <c r="AD6299" s="689"/>
      <c r="AE6299" s="689" t="s">
        <v>183</v>
      </c>
      <c r="AF6299" s="689" t="s">
        <v>183</v>
      </c>
      <c r="AG6299" s="1460"/>
      <c r="AH6299" s="595"/>
      <c r="AI6299" s="595"/>
      <c r="AJ6299" s="595"/>
    </row>
    <row r="6300" spans="1:36" hidden="1" x14ac:dyDescent="0.2">
      <c r="A6300" s="618" t="s">
        <v>10168</v>
      </c>
      <c r="B6300" s="618" t="s">
        <v>118</v>
      </c>
      <c r="C6300" s="593" t="s">
        <v>337</v>
      </c>
      <c r="D6300" s="642">
        <v>41945</v>
      </c>
      <c r="E6300" s="678" t="s">
        <v>183</v>
      </c>
      <c r="F6300" s="678" t="s">
        <v>183</v>
      </c>
      <c r="G6300" s="678" t="s">
        <v>183</v>
      </c>
      <c r="H6300" s="1187" t="s">
        <v>183</v>
      </c>
      <c r="I6300" s="593" t="s">
        <v>183</v>
      </c>
      <c r="J6300" s="593" t="s">
        <v>183</v>
      </c>
      <c r="K6300" s="593" t="s">
        <v>183</v>
      </c>
      <c r="L6300" s="593" t="s">
        <v>183</v>
      </c>
      <c r="M6300" s="678" t="s">
        <v>183</v>
      </c>
      <c r="N6300" s="678" t="s">
        <v>183</v>
      </c>
      <c r="O6300" s="678" t="s">
        <v>183</v>
      </c>
      <c r="P6300" s="678" t="s">
        <v>183</v>
      </c>
      <c r="Q6300" s="634" t="s">
        <v>183</v>
      </c>
      <c r="R6300" s="678"/>
      <c r="S6300" s="678"/>
      <c r="T6300" s="1362"/>
      <c r="U6300" s="608" t="s">
        <v>183</v>
      </c>
      <c r="V6300" s="639" t="s">
        <v>183</v>
      </c>
      <c r="W6300" s="639" t="s">
        <v>183</v>
      </c>
      <c r="X6300" s="639" t="s">
        <v>183</v>
      </c>
      <c r="Y6300" s="1216" t="s">
        <v>183</v>
      </c>
      <c r="Z6300" s="1216" t="s">
        <v>183</v>
      </c>
      <c r="AA6300" s="1216" t="s">
        <v>183</v>
      </c>
      <c r="AB6300" s="1216" t="s">
        <v>183</v>
      </c>
      <c r="AC6300" s="1216" t="s">
        <v>183</v>
      </c>
      <c r="AD6300" s="689"/>
      <c r="AE6300" s="689" t="s">
        <v>183</v>
      </c>
      <c r="AF6300" s="689" t="s">
        <v>183</v>
      </c>
      <c r="AG6300" s="1460"/>
      <c r="AH6300" s="595"/>
      <c r="AI6300" s="595"/>
      <c r="AJ6300" s="595"/>
    </row>
    <row r="6301" spans="1:36" ht="126" hidden="1" x14ac:dyDescent="0.2">
      <c r="A6301" s="618" t="s">
        <v>10168</v>
      </c>
      <c r="B6301" s="618" t="s">
        <v>118</v>
      </c>
      <c r="C6301" s="593" t="s">
        <v>337</v>
      </c>
      <c r="D6301" s="642">
        <v>41946</v>
      </c>
      <c r="E6301" s="1129">
        <v>0.73749999999999993</v>
      </c>
      <c r="F6301" s="642">
        <v>41946</v>
      </c>
      <c r="G6301" s="1129">
        <v>0.77777777777777779</v>
      </c>
      <c r="H6301" s="773">
        <f>G6301-E6301</f>
        <v>4.0277777777777857E-2</v>
      </c>
      <c r="I6301" s="618">
        <v>4</v>
      </c>
      <c r="J6301" s="1216" t="s">
        <v>146</v>
      </c>
      <c r="K6301" s="1216" t="s">
        <v>9400</v>
      </c>
      <c r="L6301" s="618" t="s">
        <v>130</v>
      </c>
      <c r="M6301" s="618" t="s">
        <v>10471</v>
      </c>
      <c r="N6301" s="618" t="s">
        <v>103</v>
      </c>
      <c r="O6301" s="618" t="s">
        <v>66</v>
      </c>
      <c r="P6301" s="618" t="s">
        <v>10471</v>
      </c>
      <c r="Q6301" s="1281" t="s">
        <v>10472</v>
      </c>
      <c r="R6301" s="696">
        <v>4.72</v>
      </c>
      <c r="S6301" s="696">
        <v>3.22</v>
      </c>
      <c r="T6301" s="1362">
        <v>7.94</v>
      </c>
      <c r="U6301" s="1388" t="s">
        <v>183</v>
      </c>
      <c r="V6301" s="1216" t="s">
        <v>183</v>
      </c>
      <c r="W6301" s="1216" t="s">
        <v>183</v>
      </c>
      <c r="X6301" s="1216" t="s">
        <v>183</v>
      </c>
      <c r="Y6301" s="1216" t="s">
        <v>183</v>
      </c>
      <c r="Z6301" s="1216" t="s">
        <v>183</v>
      </c>
      <c r="AA6301" s="1216" t="s">
        <v>183</v>
      </c>
      <c r="AB6301" s="1216" t="s">
        <v>183</v>
      </c>
      <c r="AC6301" s="1216" t="s">
        <v>183</v>
      </c>
      <c r="AD6301" s="596" t="s">
        <v>47</v>
      </c>
      <c r="AE6301" s="689" t="s">
        <v>183</v>
      </c>
      <c r="AF6301" s="689" t="s">
        <v>183</v>
      </c>
      <c r="AG6301" s="1460"/>
      <c r="AH6301" s="595"/>
      <c r="AI6301" s="595"/>
      <c r="AJ6301" s="595"/>
    </row>
    <row r="6302" spans="1:36" ht="94.5" hidden="1" x14ac:dyDescent="0.2">
      <c r="A6302" s="618" t="s">
        <v>10168</v>
      </c>
      <c r="B6302" s="618" t="s">
        <v>118</v>
      </c>
      <c r="C6302" s="593" t="s">
        <v>337</v>
      </c>
      <c r="D6302" s="642">
        <v>41947</v>
      </c>
      <c r="E6302" s="1129">
        <v>0.68680555555555556</v>
      </c>
      <c r="F6302" s="642">
        <v>41947</v>
      </c>
      <c r="G6302" s="1129">
        <v>0.68680555555555556</v>
      </c>
      <c r="H6302" s="773">
        <f>G6302-E6302</f>
        <v>0</v>
      </c>
      <c r="I6302" s="618">
        <v>4</v>
      </c>
      <c r="J6302" s="1216" t="s">
        <v>183</v>
      </c>
      <c r="K6302" s="1216" t="s">
        <v>183</v>
      </c>
      <c r="L6302" s="618" t="s">
        <v>130</v>
      </c>
      <c r="M6302" s="618" t="s">
        <v>10498</v>
      </c>
      <c r="N6302" s="593" t="s">
        <v>103</v>
      </c>
      <c r="O6302" s="593" t="s">
        <v>66</v>
      </c>
      <c r="P6302" s="618" t="s">
        <v>10498</v>
      </c>
      <c r="Q6302" s="1280" t="s">
        <v>11765</v>
      </c>
      <c r="R6302" s="693">
        <v>0.3</v>
      </c>
      <c r="S6302" s="693">
        <v>0.66</v>
      </c>
      <c r="T6302" s="1362">
        <v>0.96</v>
      </c>
      <c r="U6302" s="1388" t="s">
        <v>183</v>
      </c>
      <c r="V6302" s="1216" t="s">
        <v>183</v>
      </c>
      <c r="W6302" s="1216" t="s">
        <v>183</v>
      </c>
      <c r="X6302" s="1216" t="s">
        <v>183</v>
      </c>
      <c r="Y6302" s="1216" t="s">
        <v>183</v>
      </c>
      <c r="Z6302" s="1216" t="s">
        <v>183</v>
      </c>
      <c r="AA6302" s="1216" t="s">
        <v>183</v>
      </c>
      <c r="AB6302" s="1216" t="s">
        <v>183</v>
      </c>
      <c r="AC6302" s="1216" t="s">
        <v>183</v>
      </c>
      <c r="AD6302" s="596" t="s">
        <v>47</v>
      </c>
      <c r="AE6302" s="689" t="s">
        <v>183</v>
      </c>
      <c r="AF6302" s="689" t="s">
        <v>183</v>
      </c>
      <c r="AG6302" s="1460"/>
      <c r="AH6302" s="595"/>
      <c r="AI6302" s="595"/>
      <c r="AJ6302" s="595"/>
    </row>
    <row r="6303" spans="1:36" hidden="1" x14ac:dyDescent="0.2">
      <c r="A6303" s="618" t="s">
        <v>10168</v>
      </c>
      <c r="B6303" s="618" t="s">
        <v>118</v>
      </c>
      <c r="C6303" s="593" t="s">
        <v>337</v>
      </c>
      <c r="D6303" s="642">
        <v>41948</v>
      </c>
      <c r="E6303" s="678" t="s">
        <v>183</v>
      </c>
      <c r="F6303" s="678" t="s">
        <v>183</v>
      </c>
      <c r="G6303" s="678" t="s">
        <v>183</v>
      </c>
      <c r="H6303" s="1187" t="s">
        <v>183</v>
      </c>
      <c r="I6303" s="593" t="s">
        <v>183</v>
      </c>
      <c r="J6303" s="593" t="s">
        <v>183</v>
      </c>
      <c r="K6303" s="593" t="s">
        <v>183</v>
      </c>
      <c r="L6303" s="593" t="s">
        <v>183</v>
      </c>
      <c r="M6303" s="678" t="s">
        <v>183</v>
      </c>
      <c r="N6303" s="678" t="s">
        <v>183</v>
      </c>
      <c r="O6303" s="678" t="s">
        <v>183</v>
      </c>
      <c r="P6303" s="678" t="s">
        <v>183</v>
      </c>
      <c r="Q6303" s="634" t="s">
        <v>183</v>
      </c>
      <c r="R6303" s="678"/>
      <c r="S6303" s="678"/>
      <c r="T6303" s="1362"/>
      <c r="U6303" s="608" t="s">
        <v>183</v>
      </c>
      <c r="V6303" s="639" t="s">
        <v>183</v>
      </c>
      <c r="W6303" s="639" t="s">
        <v>183</v>
      </c>
      <c r="X6303" s="639" t="s">
        <v>183</v>
      </c>
      <c r="Y6303" s="639" t="s">
        <v>183</v>
      </c>
      <c r="Z6303" s="639" t="s">
        <v>183</v>
      </c>
      <c r="AA6303" s="639" t="s">
        <v>183</v>
      </c>
      <c r="AB6303" s="639" t="s">
        <v>183</v>
      </c>
      <c r="AC6303" s="639" t="s">
        <v>183</v>
      </c>
      <c r="AD6303" s="639" t="s">
        <v>183</v>
      </c>
      <c r="AE6303" s="639" t="s">
        <v>183</v>
      </c>
      <c r="AF6303" s="639" t="s">
        <v>183</v>
      </c>
      <c r="AG6303" s="618" t="s">
        <v>200</v>
      </c>
      <c r="AH6303" s="595"/>
      <c r="AI6303" s="595"/>
      <c r="AJ6303" s="595"/>
    </row>
    <row r="6304" spans="1:36" hidden="1" x14ac:dyDescent="0.2">
      <c r="A6304" s="618" t="s">
        <v>10168</v>
      </c>
      <c r="B6304" s="618" t="s">
        <v>118</v>
      </c>
      <c r="C6304" s="593" t="s">
        <v>337</v>
      </c>
      <c r="D6304" s="642">
        <v>41949</v>
      </c>
      <c r="E6304" s="678" t="s">
        <v>183</v>
      </c>
      <c r="F6304" s="678" t="s">
        <v>183</v>
      </c>
      <c r="G6304" s="678" t="s">
        <v>183</v>
      </c>
      <c r="H6304" s="1187" t="s">
        <v>183</v>
      </c>
      <c r="I6304" s="593" t="s">
        <v>183</v>
      </c>
      <c r="J6304" s="593" t="s">
        <v>183</v>
      </c>
      <c r="K6304" s="593" t="s">
        <v>183</v>
      </c>
      <c r="L6304" s="593" t="s">
        <v>183</v>
      </c>
      <c r="M6304" s="678" t="s">
        <v>183</v>
      </c>
      <c r="N6304" s="678" t="s">
        <v>183</v>
      </c>
      <c r="O6304" s="678" t="s">
        <v>183</v>
      </c>
      <c r="P6304" s="678" t="s">
        <v>183</v>
      </c>
      <c r="Q6304" s="634" t="s">
        <v>183</v>
      </c>
      <c r="R6304" s="678"/>
      <c r="S6304" s="678"/>
      <c r="T6304" s="1362"/>
      <c r="U6304" s="608" t="s">
        <v>183</v>
      </c>
      <c r="V6304" s="639" t="s">
        <v>183</v>
      </c>
      <c r="W6304" s="639" t="s">
        <v>183</v>
      </c>
      <c r="X6304" s="639" t="s">
        <v>183</v>
      </c>
      <c r="Y6304" s="639" t="s">
        <v>183</v>
      </c>
      <c r="Z6304" s="639" t="s">
        <v>183</v>
      </c>
      <c r="AA6304" s="639" t="s">
        <v>183</v>
      </c>
      <c r="AB6304" s="639" t="s">
        <v>183</v>
      </c>
      <c r="AC6304" s="639" t="s">
        <v>183</v>
      </c>
      <c r="AD6304" s="639" t="s">
        <v>183</v>
      </c>
      <c r="AE6304" s="639" t="s">
        <v>183</v>
      </c>
      <c r="AF6304" s="639" t="s">
        <v>183</v>
      </c>
      <c r="AG6304" s="618" t="s">
        <v>200</v>
      </c>
      <c r="AH6304" s="595"/>
      <c r="AI6304" s="595"/>
      <c r="AJ6304" s="595"/>
    </row>
    <row r="6305" spans="1:36" ht="31.5" hidden="1" x14ac:dyDescent="0.2">
      <c r="A6305" s="593" t="s">
        <v>10168</v>
      </c>
      <c r="B6305" s="593" t="s">
        <v>118</v>
      </c>
      <c r="C6305" s="593" t="s">
        <v>342</v>
      </c>
      <c r="D6305" s="630">
        <v>41950</v>
      </c>
      <c r="E6305" s="1129">
        <v>5.9027777777777783E-2</v>
      </c>
      <c r="F6305" s="630">
        <v>41950</v>
      </c>
      <c r="G6305" s="1129">
        <v>6.0416666666666667E-2</v>
      </c>
      <c r="H6305" s="1176">
        <f>G6305-E6305</f>
        <v>1.388888888888884E-3</v>
      </c>
      <c r="I6305" s="593">
        <v>23</v>
      </c>
      <c r="J6305" s="639" t="s">
        <v>183</v>
      </c>
      <c r="K6305" s="639" t="s">
        <v>183</v>
      </c>
      <c r="L6305" s="593" t="s">
        <v>125</v>
      </c>
      <c r="M6305" s="639" t="s">
        <v>3998</v>
      </c>
      <c r="N6305" s="593">
        <v>0.4</v>
      </c>
      <c r="O6305" s="36" t="s">
        <v>69</v>
      </c>
      <c r="P6305" s="593" t="s">
        <v>3999</v>
      </c>
      <c r="Q6305" s="634" t="s">
        <v>5017</v>
      </c>
      <c r="R6305" s="696">
        <v>3.84</v>
      </c>
      <c r="S6305" s="696">
        <v>0.33</v>
      </c>
      <c r="T6305" s="1365">
        <f>S6305+R6305</f>
        <v>4.17</v>
      </c>
      <c r="U6305" s="608" t="s">
        <v>90</v>
      </c>
      <c r="V6305" s="639" t="s">
        <v>183</v>
      </c>
      <c r="W6305" s="639" t="s">
        <v>183</v>
      </c>
      <c r="X6305" s="639" t="s">
        <v>183</v>
      </c>
      <c r="Y6305" s="639" t="s">
        <v>183</v>
      </c>
      <c r="Z6305" s="639" t="s">
        <v>183</v>
      </c>
      <c r="AA6305" s="639" t="s">
        <v>183</v>
      </c>
      <c r="AB6305" s="639" t="s">
        <v>183</v>
      </c>
      <c r="AC6305" s="639" t="s">
        <v>183</v>
      </c>
      <c r="AD6305" s="639" t="s">
        <v>55</v>
      </c>
      <c r="AE6305" s="639" t="s">
        <v>183</v>
      </c>
      <c r="AF6305" s="639" t="s">
        <v>183</v>
      </c>
      <c r="AG6305" s="593"/>
      <c r="AH6305" s="1475"/>
      <c r="AI6305" s="1475"/>
      <c r="AJ6305" s="1482"/>
    </row>
    <row r="6306" spans="1:36" hidden="1" x14ac:dyDescent="0.2">
      <c r="A6306" s="618" t="s">
        <v>10168</v>
      </c>
      <c r="B6306" s="618" t="s">
        <v>118</v>
      </c>
      <c r="C6306" s="593" t="s">
        <v>337</v>
      </c>
      <c r="D6306" s="642">
        <v>41951</v>
      </c>
      <c r="E6306" s="678" t="s">
        <v>183</v>
      </c>
      <c r="F6306" s="678" t="s">
        <v>183</v>
      </c>
      <c r="G6306" s="678" t="s">
        <v>183</v>
      </c>
      <c r="H6306" s="1187" t="s">
        <v>183</v>
      </c>
      <c r="I6306" s="593" t="s">
        <v>183</v>
      </c>
      <c r="J6306" s="593" t="s">
        <v>183</v>
      </c>
      <c r="K6306" s="593" t="s">
        <v>183</v>
      </c>
      <c r="L6306" s="593" t="s">
        <v>183</v>
      </c>
      <c r="M6306" s="678" t="s">
        <v>183</v>
      </c>
      <c r="N6306" s="678" t="s">
        <v>183</v>
      </c>
      <c r="O6306" s="678" t="s">
        <v>183</v>
      </c>
      <c r="P6306" s="678" t="s">
        <v>183</v>
      </c>
      <c r="Q6306" s="634" t="s">
        <v>183</v>
      </c>
      <c r="R6306" s="678"/>
      <c r="S6306" s="678"/>
      <c r="T6306" s="1362"/>
      <c r="U6306" s="608" t="s">
        <v>183</v>
      </c>
      <c r="V6306" s="639" t="s">
        <v>183</v>
      </c>
      <c r="W6306" s="639" t="s">
        <v>183</v>
      </c>
      <c r="X6306" s="639" t="s">
        <v>183</v>
      </c>
      <c r="Y6306" s="639" t="s">
        <v>183</v>
      </c>
      <c r="Z6306" s="639" t="s">
        <v>183</v>
      </c>
      <c r="AA6306" s="639" t="s">
        <v>183</v>
      </c>
      <c r="AB6306" s="639" t="s">
        <v>183</v>
      </c>
      <c r="AC6306" s="639" t="s">
        <v>183</v>
      </c>
      <c r="AD6306" s="639" t="s">
        <v>183</v>
      </c>
      <c r="AE6306" s="639" t="s">
        <v>183</v>
      </c>
      <c r="AF6306" s="639" t="s">
        <v>183</v>
      </c>
      <c r="AG6306" s="618" t="s">
        <v>200</v>
      </c>
      <c r="AH6306" s="1475"/>
      <c r="AI6306" s="1475"/>
      <c r="AJ6306" s="1482"/>
    </row>
    <row r="6307" spans="1:36" hidden="1" x14ac:dyDescent="0.2">
      <c r="A6307" s="618" t="s">
        <v>10168</v>
      </c>
      <c r="B6307" s="618" t="s">
        <v>118</v>
      </c>
      <c r="C6307" s="593" t="s">
        <v>337</v>
      </c>
      <c r="D6307" s="642">
        <v>41952</v>
      </c>
      <c r="E6307" s="678" t="s">
        <v>183</v>
      </c>
      <c r="F6307" s="678" t="s">
        <v>183</v>
      </c>
      <c r="G6307" s="678" t="s">
        <v>183</v>
      </c>
      <c r="H6307" s="1187" t="s">
        <v>183</v>
      </c>
      <c r="I6307" s="593" t="s">
        <v>183</v>
      </c>
      <c r="J6307" s="593" t="s">
        <v>183</v>
      </c>
      <c r="K6307" s="593" t="s">
        <v>183</v>
      </c>
      <c r="L6307" s="593" t="s">
        <v>183</v>
      </c>
      <c r="M6307" s="678" t="s">
        <v>183</v>
      </c>
      <c r="N6307" s="678" t="s">
        <v>183</v>
      </c>
      <c r="O6307" s="678" t="s">
        <v>183</v>
      </c>
      <c r="P6307" s="678" t="s">
        <v>183</v>
      </c>
      <c r="Q6307" s="634" t="s">
        <v>183</v>
      </c>
      <c r="R6307" s="678"/>
      <c r="S6307" s="678"/>
      <c r="T6307" s="1362"/>
      <c r="U6307" s="608" t="s">
        <v>183</v>
      </c>
      <c r="V6307" s="639" t="s">
        <v>183</v>
      </c>
      <c r="W6307" s="639" t="s">
        <v>183</v>
      </c>
      <c r="X6307" s="639" t="s">
        <v>183</v>
      </c>
      <c r="Y6307" s="639" t="s">
        <v>183</v>
      </c>
      <c r="Z6307" s="639" t="s">
        <v>183</v>
      </c>
      <c r="AA6307" s="639" t="s">
        <v>183</v>
      </c>
      <c r="AB6307" s="639" t="s">
        <v>183</v>
      </c>
      <c r="AC6307" s="639" t="s">
        <v>183</v>
      </c>
      <c r="AD6307" s="639" t="s">
        <v>183</v>
      </c>
      <c r="AE6307" s="639" t="s">
        <v>183</v>
      </c>
      <c r="AF6307" s="639" t="s">
        <v>183</v>
      </c>
      <c r="AG6307" s="618" t="s">
        <v>200</v>
      </c>
      <c r="AH6307" s="1475"/>
      <c r="AI6307" s="1475"/>
      <c r="AJ6307" s="1482"/>
    </row>
    <row r="6308" spans="1:36" hidden="1" x14ac:dyDescent="0.2">
      <c r="A6308" s="618" t="s">
        <v>10168</v>
      </c>
      <c r="B6308" s="618" t="s">
        <v>118</v>
      </c>
      <c r="C6308" s="593" t="s">
        <v>337</v>
      </c>
      <c r="D6308" s="642">
        <v>41953</v>
      </c>
      <c r="E6308" s="678" t="s">
        <v>183</v>
      </c>
      <c r="F6308" s="678" t="s">
        <v>183</v>
      </c>
      <c r="G6308" s="678" t="s">
        <v>183</v>
      </c>
      <c r="H6308" s="1187" t="s">
        <v>183</v>
      </c>
      <c r="I6308" s="593" t="s">
        <v>183</v>
      </c>
      <c r="J6308" s="593" t="s">
        <v>183</v>
      </c>
      <c r="K6308" s="593" t="s">
        <v>183</v>
      </c>
      <c r="L6308" s="593" t="s">
        <v>183</v>
      </c>
      <c r="M6308" s="678" t="s">
        <v>183</v>
      </c>
      <c r="N6308" s="678" t="s">
        <v>183</v>
      </c>
      <c r="O6308" s="678" t="s">
        <v>183</v>
      </c>
      <c r="P6308" s="678" t="s">
        <v>183</v>
      </c>
      <c r="Q6308" s="634" t="s">
        <v>183</v>
      </c>
      <c r="R6308" s="678"/>
      <c r="S6308" s="678"/>
      <c r="T6308" s="1362"/>
      <c r="U6308" s="608" t="s">
        <v>183</v>
      </c>
      <c r="V6308" s="639" t="s">
        <v>183</v>
      </c>
      <c r="W6308" s="639" t="s">
        <v>183</v>
      </c>
      <c r="X6308" s="639" t="s">
        <v>183</v>
      </c>
      <c r="Y6308" s="639" t="s">
        <v>183</v>
      </c>
      <c r="Z6308" s="639" t="s">
        <v>183</v>
      </c>
      <c r="AA6308" s="639" t="s">
        <v>183</v>
      </c>
      <c r="AB6308" s="639" t="s">
        <v>183</v>
      </c>
      <c r="AC6308" s="639" t="s">
        <v>183</v>
      </c>
      <c r="AD6308" s="639" t="s">
        <v>183</v>
      </c>
      <c r="AE6308" s="639" t="s">
        <v>183</v>
      </c>
      <c r="AF6308" s="639" t="s">
        <v>183</v>
      </c>
      <c r="AG6308" s="618" t="s">
        <v>200</v>
      </c>
      <c r="AH6308" s="595"/>
      <c r="AI6308" s="595"/>
      <c r="AJ6308" s="595"/>
    </row>
    <row r="6309" spans="1:36" hidden="1" x14ac:dyDescent="0.2">
      <c r="A6309" s="618" t="s">
        <v>10168</v>
      </c>
      <c r="B6309" s="618" t="s">
        <v>118</v>
      </c>
      <c r="C6309" s="593" t="s">
        <v>337</v>
      </c>
      <c r="D6309" s="642">
        <v>41954</v>
      </c>
      <c r="E6309" s="678" t="s">
        <v>183</v>
      </c>
      <c r="F6309" s="678" t="s">
        <v>183</v>
      </c>
      <c r="G6309" s="678" t="s">
        <v>183</v>
      </c>
      <c r="H6309" s="1187" t="s">
        <v>183</v>
      </c>
      <c r="I6309" s="593" t="s">
        <v>183</v>
      </c>
      <c r="J6309" s="593" t="s">
        <v>183</v>
      </c>
      <c r="K6309" s="593" t="s">
        <v>183</v>
      </c>
      <c r="L6309" s="593" t="s">
        <v>183</v>
      </c>
      <c r="M6309" s="678" t="s">
        <v>183</v>
      </c>
      <c r="N6309" s="678" t="s">
        <v>183</v>
      </c>
      <c r="O6309" s="678" t="s">
        <v>183</v>
      </c>
      <c r="P6309" s="678" t="s">
        <v>183</v>
      </c>
      <c r="Q6309" s="634" t="s">
        <v>183</v>
      </c>
      <c r="R6309" s="678"/>
      <c r="S6309" s="678"/>
      <c r="T6309" s="1362"/>
      <c r="U6309" s="608" t="s">
        <v>183</v>
      </c>
      <c r="V6309" s="639" t="s">
        <v>183</v>
      </c>
      <c r="W6309" s="639" t="s">
        <v>183</v>
      </c>
      <c r="X6309" s="639" t="s">
        <v>183</v>
      </c>
      <c r="Y6309" s="639" t="s">
        <v>183</v>
      </c>
      <c r="Z6309" s="639" t="s">
        <v>183</v>
      </c>
      <c r="AA6309" s="639" t="s">
        <v>183</v>
      </c>
      <c r="AB6309" s="639" t="s">
        <v>183</v>
      </c>
      <c r="AC6309" s="639" t="s">
        <v>183</v>
      </c>
      <c r="AD6309" s="639" t="s">
        <v>183</v>
      </c>
      <c r="AE6309" s="639" t="s">
        <v>183</v>
      </c>
      <c r="AF6309" s="639" t="s">
        <v>183</v>
      </c>
      <c r="AG6309" s="618" t="s">
        <v>200</v>
      </c>
      <c r="AH6309" s="595"/>
      <c r="AI6309" s="595"/>
      <c r="AJ6309" s="595"/>
    </row>
    <row r="6310" spans="1:36" ht="78.75" hidden="1" x14ac:dyDescent="0.2">
      <c r="A6310" s="618" t="s">
        <v>10168</v>
      </c>
      <c r="B6310" s="618" t="s">
        <v>118</v>
      </c>
      <c r="C6310" s="593" t="s">
        <v>337</v>
      </c>
      <c r="D6310" s="642">
        <v>41955</v>
      </c>
      <c r="E6310" s="1129">
        <v>0.75</v>
      </c>
      <c r="F6310" s="642">
        <v>41956</v>
      </c>
      <c r="G6310" s="1129">
        <v>3.472222222222222E-3</v>
      </c>
      <c r="H6310" s="773">
        <v>0.21180555555555555</v>
      </c>
      <c r="I6310" s="618">
        <v>3</v>
      </c>
      <c r="J6310" s="593" t="s">
        <v>183</v>
      </c>
      <c r="K6310" s="593" t="s">
        <v>183</v>
      </c>
      <c r="L6310" s="618" t="s">
        <v>130</v>
      </c>
      <c r="M6310" s="618" t="s">
        <v>10579</v>
      </c>
      <c r="N6310" s="618" t="s">
        <v>103</v>
      </c>
      <c r="O6310" s="618" t="s">
        <v>64</v>
      </c>
      <c r="P6310" s="618" t="s">
        <v>10580</v>
      </c>
      <c r="Q6310" s="1280" t="s">
        <v>10581</v>
      </c>
      <c r="R6310" s="693">
        <v>9.84</v>
      </c>
      <c r="S6310" s="693">
        <v>10.91</v>
      </c>
      <c r="T6310" s="1363">
        <v>20.75</v>
      </c>
      <c r="U6310" s="608" t="s">
        <v>183</v>
      </c>
      <c r="V6310" s="639" t="s">
        <v>183</v>
      </c>
      <c r="W6310" s="639" t="s">
        <v>183</v>
      </c>
      <c r="X6310" s="639" t="s">
        <v>183</v>
      </c>
      <c r="Y6310" s="639" t="s">
        <v>183</v>
      </c>
      <c r="Z6310" s="639" t="s">
        <v>183</v>
      </c>
      <c r="AA6310" s="639" t="s">
        <v>183</v>
      </c>
      <c r="AB6310" s="639" t="s">
        <v>183</v>
      </c>
      <c r="AC6310" s="639" t="s">
        <v>183</v>
      </c>
      <c r="AD6310" s="639" t="s">
        <v>60</v>
      </c>
      <c r="AE6310" s="639"/>
      <c r="AF6310" s="639"/>
      <c r="AG6310" s="1460"/>
      <c r="AH6310" s="595"/>
      <c r="AI6310" s="595"/>
      <c r="AJ6310" s="595"/>
    </row>
    <row r="6311" spans="1:36" ht="126" hidden="1" x14ac:dyDescent="0.2">
      <c r="A6311" s="618" t="s">
        <v>10168</v>
      </c>
      <c r="B6311" s="618" t="s">
        <v>118</v>
      </c>
      <c r="C6311" s="593" t="s">
        <v>337</v>
      </c>
      <c r="D6311" s="642">
        <v>41956</v>
      </c>
      <c r="E6311" s="1129">
        <v>0.3756944444444445</v>
      </c>
      <c r="F6311" s="642">
        <v>41956</v>
      </c>
      <c r="G6311" s="1129">
        <v>0.40625</v>
      </c>
      <c r="H6311" s="1176">
        <f t="shared" ref="H6311:H6327" si="211">G6311-E6311</f>
        <v>3.0555555555555503E-2</v>
      </c>
      <c r="I6311" s="593">
        <v>4</v>
      </c>
      <c r="J6311" s="593" t="s">
        <v>426</v>
      </c>
      <c r="K6311" s="593" t="s">
        <v>1134</v>
      </c>
      <c r="L6311" s="595" t="s">
        <v>128</v>
      </c>
      <c r="M6311" s="593" t="s">
        <v>10588</v>
      </c>
      <c r="N6311" s="593" t="s">
        <v>103</v>
      </c>
      <c r="O6311" s="593" t="s">
        <v>66</v>
      </c>
      <c r="P6311" s="593" t="s">
        <v>10588</v>
      </c>
      <c r="Q6311" s="1280" t="s">
        <v>10589</v>
      </c>
      <c r="R6311" s="693">
        <v>2.35</v>
      </c>
      <c r="S6311" s="693">
        <v>1.41</v>
      </c>
      <c r="T6311" s="1363">
        <v>3.76</v>
      </c>
      <c r="U6311" s="1388" t="s">
        <v>183</v>
      </c>
      <c r="V6311" s="1216" t="s">
        <v>183</v>
      </c>
      <c r="W6311" s="1216" t="s">
        <v>183</v>
      </c>
      <c r="X6311" s="1216" t="s">
        <v>183</v>
      </c>
      <c r="Y6311" s="1216" t="s">
        <v>183</v>
      </c>
      <c r="Z6311" s="1216" t="s">
        <v>183</v>
      </c>
      <c r="AA6311" s="1216" t="s">
        <v>183</v>
      </c>
      <c r="AB6311" s="1216" t="s">
        <v>183</v>
      </c>
      <c r="AC6311" s="1216" t="s">
        <v>183</v>
      </c>
      <c r="AD6311" s="593" t="s">
        <v>52</v>
      </c>
      <c r="AE6311" s="689" t="s">
        <v>183</v>
      </c>
      <c r="AF6311" s="689" t="s">
        <v>183</v>
      </c>
      <c r="AG6311" s="1460"/>
      <c r="AH6311" s="595"/>
      <c r="AI6311" s="595"/>
      <c r="AJ6311" s="595"/>
    </row>
    <row r="6312" spans="1:36" ht="94.5" hidden="1" x14ac:dyDescent="0.2">
      <c r="A6312" s="618" t="s">
        <v>10168</v>
      </c>
      <c r="B6312" s="618" t="s">
        <v>118</v>
      </c>
      <c r="C6312" s="593" t="s">
        <v>337</v>
      </c>
      <c r="D6312" s="642">
        <v>41957</v>
      </c>
      <c r="E6312" s="1129">
        <v>0.78541666666666676</v>
      </c>
      <c r="F6312" s="642">
        <v>41957</v>
      </c>
      <c r="G6312" s="1129">
        <v>0.8256944444444444</v>
      </c>
      <c r="H6312" s="1176">
        <f t="shared" si="211"/>
        <v>4.0277777777777635E-2</v>
      </c>
      <c r="I6312" s="618">
        <v>19</v>
      </c>
      <c r="J6312" s="639" t="s">
        <v>183</v>
      </c>
      <c r="K6312" s="689"/>
      <c r="L6312" s="618" t="s">
        <v>130</v>
      </c>
      <c r="M6312" s="618" t="s">
        <v>10593</v>
      </c>
      <c r="N6312" s="618" t="s">
        <v>103</v>
      </c>
      <c r="O6312" s="618" t="s">
        <v>65</v>
      </c>
      <c r="P6312" s="618" t="s">
        <v>10593</v>
      </c>
      <c r="Q6312" s="1280" t="s">
        <v>10594</v>
      </c>
      <c r="R6312" s="693">
        <v>2.57</v>
      </c>
      <c r="S6312" s="693">
        <v>1.65</v>
      </c>
      <c r="T6312" s="1363">
        <f t="shared" ref="T6312:T6317" si="212">S6312+R6312</f>
        <v>4.22</v>
      </c>
      <c r="U6312" s="1388" t="s">
        <v>183</v>
      </c>
      <c r="V6312" s="1216" t="s">
        <v>183</v>
      </c>
      <c r="W6312" s="1216" t="s">
        <v>183</v>
      </c>
      <c r="X6312" s="1216" t="s">
        <v>183</v>
      </c>
      <c r="Y6312" s="1216" t="s">
        <v>183</v>
      </c>
      <c r="Z6312" s="1216" t="s">
        <v>183</v>
      </c>
      <c r="AA6312" s="1216" t="s">
        <v>183</v>
      </c>
      <c r="AB6312" s="1216" t="s">
        <v>183</v>
      </c>
      <c r="AC6312" s="1216" t="s">
        <v>183</v>
      </c>
      <c r="AD6312" s="689" t="s">
        <v>55</v>
      </c>
      <c r="AE6312" s="689" t="s">
        <v>183</v>
      </c>
      <c r="AF6312" s="689" t="s">
        <v>183</v>
      </c>
      <c r="AG6312" s="1460"/>
      <c r="AH6312" s="595"/>
      <c r="AI6312" s="595"/>
      <c r="AJ6312" s="595"/>
    </row>
    <row r="6313" spans="1:36" ht="94.5" hidden="1" x14ac:dyDescent="0.2">
      <c r="A6313" s="618" t="s">
        <v>10168</v>
      </c>
      <c r="B6313" s="618" t="s">
        <v>118</v>
      </c>
      <c r="C6313" s="593" t="s">
        <v>337</v>
      </c>
      <c r="D6313" s="642">
        <v>41957</v>
      </c>
      <c r="E6313" s="1129">
        <v>0.54861111111111105</v>
      </c>
      <c r="F6313" s="642">
        <v>41957</v>
      </c>
      <c r="G6313" s="1129">
        <v>0.61736111111111114</v>
      </c>
      <c r="H6313" s="1176">
        <f t="shared" si="211"/>
        <v>6.8750000000000089E-2</v>
      </c>
      <c r="I6313" s="618">
        <v>2</v>
      </c>
      <c r="J6313" s="618" t="s">
        <v>866</v>
      </c>
      <c r="K6313" s="689"/>
      <c r="L6313" s="618" t="s">
        <v>130</v>
      </c>
      <c r="M6313" s="618" t="s">
        <v>10595</v>
      </c>
      <c r="N6313" s="618">
        <v>35</v>
      </c>
      <c r="O6313" s="618" t="s">
        <v>63</v>
      </c>
      <c r="P6313" s="618" t="s">
        <v>10595</v>
      </c>
      <c r="Q6313" s="1280" t="s">
        <v>10596</v>
      </c>
      <c r="R6313" s="693">
        <v>1.43</v>
      </c>
      <c r="S6313" s="693">
        <v>0.6</v>
      </c>
      <c r="T6313" s="1363">
        <f t="shared" si="212"/>
        <v>2.0299999999999998</v>
      </c>
      <c r="U6313" s="1388" t="s">
        <v>183</v>
      </c>
      <c r="V6313" s="1216" t="s">
        <v>183</v>
      </c>
      <c r="W6313" s="1216" t="s">
        <v>183</v>
      </c>
      <c r="X6313" s="1216" t="s">
        <v>183</v>
      </c>
      <c r="Y6313" s="1216" t="s">
        <v>183</v>
      </c>
      <c r="Z6313" s="1216" t="s">
        <v>183</v>
      </c>
      <c r="AA6313" s="1216" t="s">
        <v>183</v>
      </c>
      <c r="AB6313" s="1216" t="s">
        <v>183</v>
      </c>
      <c r="AC6313" s="1216" t="s">
        <v>183</v>
      </c>
      <c r="AD6313" s="689" t="s">
        <v>62</v>
      </c>
      <c r="AE6313" s="689" t="s">
        <v>183</v>
      </c>
      <c r="AF6313" s="689" t="s">
        <v>183</v>
      </c>
      <c r="AG6313" s="1460"/>
      <c r="AH6313" s="595"/>
      <c r="AI6313" s="595"/>
      <c r="AJ6313" s="595"/>
    </row>
    <row r="6314" spans="1:36" ht="47.25" hidden="1" x14ac:dyDescent="0.2">
      <c r="A6314" s="593" t="s">
        <v>10168</v>
      </c>
      <c r="B6314" s="593" t="s">
        <v>118</v>
      </c>
      <c r="C6314" s="593" t="s">
        <v>337</v>
      </c>
      <c r="D6314" s="642">
        <v>41958</v>
      </c>
      <c r="E6314" s="1129">
        <v>0.38819444444444445</v>
      </c>
      <c r="F6314" s="642">
        <v>41958</v>
      </c>
      <c r="G6314" s="1129">
        <v>0.68125000000000002</v>
      </c>
      <c r="H6314" s="773">
        <f t="shared" si="211"/>
        <v>0.29305555555555557</v>
      </c>
      <c r="I6314" s="593">
        <v>1</v>
      </c>
      <c r="J6314" s="639" t="s">
        <v>183</v>
      </c>
      <c r="K6314" s="639" t="s">
        <v>183</v>
      </c>
      <c r="L6314" s="596" t="s">
        <v>126</v>
      </c>
      <c r="M6314" s="596" t="s">
        <v>10600</v>
      </c>
      <c r="N6314" s="596">
        <v>0.4</v>
      </c>
      <c r="O6314" s="596" t="s">
        <v>72</v>
      </c>
      <c r="P6314" s="596" t="s">
        <v>10600</v>
      </c>
      <c r="Q6314" s="685" t="s">
        <v>10601</v>
      </c>
      <c r="R6314" s="640"/>
      <c r="S6314" s="640">
        <v>1.28</v>
      </c>
      <c r="T6314" s="1373">
        <f t="shared" si="212"/>
        <v>1.28</v>
      </c>
      <c r="U6314" s="372" t="s">
        <v>86</v>
      </c>
      <c r="V6314" s="596"/>
      <c r="W6314" s="596"/>
      <c r="X6314" s="596"/>
      <c r="Y6314" s="596"/>
      <c r="Z6314" s="596"/>
      <c r="AA6314" s="596"/>
      <c r="AB6314" s="596"/>
      <c r="AC6314" s="596"/>
      <c r="AD6314" s="596" t="s">
        <v>60</v>
      </c>
      <c r="AE6314" s="639"/>
      <c r="AF6314" s="639"/>
      <c r="AG6314" s="593"/>
      <c r="AH6314" s="595"/>
      <c r="AI6314" s="595"/>
      <c r="AJ6314" s="595"/>
    </row>
    <row r="6315" spans="1:36" ht="63" hidden="1" x14ac:dyDescent="0.2">
      <c r="A6315" s="618" t="s">
        <v>10168</v>
      </c>
      <c r="B6315" s="618" t="s">
        <v>118</v>
      </c>
      <c r="C6315" s="593" t="s">
        <v>337</v>
      </c>
      <c r="D6315" s="642">
        <v>41960</v>
      </c>
      <c r="E6315" s="682">
        <v>0.82291666666666663</v>
      </c>
      <c r="F6315" s="642">
        <v>41960</v>
      </c>
      <c r="G6315" s="682">
        <v>0.82291666666666663</v>
      </c>
      <c r="H6315" s="773">
        <f t="shared" si="211"/>
        <v>0</v>
      </c>
      <c r="I6315" s="618">
        <v>3</v>
      </c>
      <c r="J6315" s="1216" t="s">
        <v>183</v>
      </c>
      <c r="K6315" s="1216" t="s">
        <v>183</v>
      </c>
      <c r="L6315" s="618" t="s">
        <v>126</v>
      </c>
      <c r="M6315" s="618" t="s">
        <v>10617</v>
      </c>
      <c r="N6315" s="593">
        <v>0.4</v>
      </c>
      <c r="O6315" s="593" t="s">
        <v>72</v>
      </c>
      <c r="P6315" s="618" t="s">
        <v>10617</v>
      </c>
      <c r="Q6315" s="1280" t="s">
        <v>10618</v>
      </c>
      <c r="R6315" s="693">
        <v>0.2</v>
      </c>
      <c r="S6315" s="693">
        <v>0.44</v>
      </c>
      <c r="T6315" s="1363">
        <f t="shared" si="212"/>
        <v>0.64</v>
      </c>
      <c r="U6315" s="608" t="s">
        <v>86</v>
      </c>
      <c r="V6315" s="689"/>
      <c r="W6315" s="618"/>
      <c r="X6315" s="689"/>
      <c r="Y6315" s="639"/>
      <c r="Z6315" s="639"/>
      <c r="AA6315" s="639"/>
      <c r="AB6315" s="639"/>
      <c r="AC6315" s="639"/>
      <c r="AD6315" s="639" t="s">
        <v>61</v>
      </c>
      <c r="AE6315" s="639"/>
      <c r="AF6315" s="639"/>
      <c r="AG6315" s="593"/>
      <c r="AH6315" s="595"/>
      <c r="AI6315" s="595"/>
      <c r="AJ6315" s="595"/>
    </row>
    <row r="6316" spans="1:36" ht="31.5" hidden="1" x14ac:dyDescent="0.2">
      <c r="A6316" s="593" t="s">
        <v>10168</v>
      </c>
      <c r="B6316" s="593" t="s">
        <v>118</v>
      </c>
      <c r="C6316" s="593" t="s">
        <v>342</v>
      </c>
      <c r="D6316" s="642">
        <v>41960</v>
      </c>
      <c r="E6316" s="1129">
        <v>6.0416666666666667E-2</v>
      </c>
      <c r="F6316" s="642">
        <v>41960</v>
      </c>
      <c r="G6316" s="1129">
        <v>7.0833333333333331E-2</v>
      </c>
      <c r="H6316" s="1176">
        <f t="shared" si="211"/>
        <v>1.0416666666666664E-2</v>
      </c>
      <c r="I6316" s="593">
        <v>23</v>
      </c>
      <c r="J6316" s="639" t="s">
        <v>183</v>
      </c>
      <c r="K6316" s="639" t="s">
        <v>183</v>
      </c>
      <c r="L6316" s="593" t="s">
        <v>125</v>
      </c>
      <c r="M6316" s="639" t="s">
        <v>3998</v>
      </c>
      <c r="N6316" s="593">
        <v>0.4</v>
      </c>
      <c r="O6316" s="36" t="s">
        <v>69</v>
      </c>
      <c r="P6316" s="593" t="s">
        <v>3999</v>
      </c>
      <c r="Q6316" s="634" t="s">
        <v>5017</v>
      </c>
      <c r="R6316" s="696">
        <v>13.44</v>
      </c>
      <c r="S6316" s="696">
        <v>2.74</v>
      </c>
      <c r="T6316" s="1363">
        <f t="shared" si="212"/>
        <v>16.18</v>
      </c>
      <c r="U6316" s="608" t="s">
        <v>90</v>
      </c>
      <c r="V6316" s="639" t="s">
        <v>183</v>
      </c>
      <c r="W6316" s="639" t="s">
        <v>183</v>
      </c>
      <c r="X6316" s="639" t="s">
        <v>183</v>
      </c>
      <c r="Y6316" s="639" t="s">
        <v>183</v>
      </c>
      <c r="Z6316" s="639" t="s">
        <v>183</v>
      </c>
      <c r="AA6316" s="639" t="s">
        <v>183</v>
      </c>
      <c r="AB6316" s="639" t="s">
        <v>183</v>
      </c>
      <c r="AC6316" s="639" t="s">
        <v>183</v>
      </c>
      <c r="AD6316" s="593" t="s">
        <v>55</v>
      </c>
      <c r="AE6316" s="639" t="s">
        <v>183</v>
      </c>
      <c r="AF6316" s="639" t="s">
        <v>183</v>
      </c>
      <c r="AG6316" s="593"/>
      <c r="AH6316" s="595"/>
      <c r="AI6316" s="595"/>
      <c r="AJ6316" s="595"/>
    </row>
    <row r="6317" spans="1:36" ht="63" hidden="1" x14ac:dyDescent="0.2">
      <c r="A6317" s="618" t="s">
        <v>10168</v>
      </c>
      <c r="B6317" s="618" t="s">
        <v>118</v>
      </c>
      <c r="C6317" s="593" t="s">
        <v>337</v>
      </c>
      <c r="D6317" s="642">
        <v>41961</v>
      </c>
      <c r="E6317" s="682">
        <v>0.70833333333333337</v>
      </c>
      <c r="F6317" s="642">
        <v>41961</v>
      </c>
      <c r="G6317" s="682">
        <v>0.74652777777777779</v>
      </c>
      <c r="H6317" s="773">
        <f t="shared" si="211"/>
        <v>3.819444444444442E-2</v>
      </c>
      <c r="I6317" s="618">
        <v>1</v>
      </c>
      <c r="J6317" s="1216" t="s">
        <v>183</v>
      </c>
      <c r="K6317" s="1216" t="s">
        <v>183</v>
      </c>
      <c r="L6317" s="618" t="s">
        <v>126</v>
      </c>
      <c r="M6317" s="618" t="s">
        <v>10623</v>
      </c>
      <c r="N6317" s="593">
        <v>0.4</v>
      </c>
      <c r="O6317" s="593" t="s">
        <v>72</v>
      </c>
      <c r="P6317" s="618" t="s">
        <v>10623</v>
      </c>
      <c r="Q6317" s="1280" t="s">
        <v>10624</v>
      </c>
      <c r="R6317" s="696">
        <v>1.2</v>
      </c>
      <c r="S6317" s="696">
        <v>0.2</v>
      </c>
      <c r="T6317" s="1362">
        <f t="shared" si="212"/>
        <v>1.4</v>
      </c>
      <c r="U6317" s="608" t="s">
        <v>86</v>
      </c>
      <c r="V6317" s="689"/>
      <c r="W6317" s="618"/>
      <c r="X6317" s="689"/>
      <c r="Y6317" s="639"/>
      <c r="Z6317" s="639"/>
      <c r="AA6317" s="639"/>
      <c r="AB6317" s="639"/>
      <c r="AC6317" s="639"/>
      <c r="AD6317" s="639" t="s">
        <v>60</v>
      </c>
      <c r="AE6317" s="639"/>
      <c r="AF6317" s="639"/>
      <c r="AG6317" s="593"/>
      <c r="AH6317" s="595"/>
      <c r="AI6317" s="595"/>
      <c r="AJ6317" s="595"/>
    </row>
    <row r="6318" spans="1:36" ht="63" hidden="1" x14ac:dyDescent="0.2">
      <c r="A6318" s="618" t="s">
        <v>10168</v>
      </c>
      <c r="B6318" s="618" t="s">
        <v>118</v>
      </c>
      <c r="C6318" s="618" t="s">
        <v>2250</v>
      </c>
      <c r="D6318" s="642">
        <v>41962</v>
      </c>
      <c r="E6318" s="1129">
        <v>0.60763888888888895</v>
      </c>
      <c r="F6318" s="642">
        <v>41962</v>
      </c>
      <c r="G6318" s="1129">
        <v>0.62291666666666667</v>
      </c>
      <c r="H6318" s="773">
        <f t="shared" si="211"/>
        <v>1.5277777777777724E-2</v>
      </c>
      <c r="I6318" s="618">
        <v>16</v>
      </c>
      <c r="J6318" s="1216" t="s">
        <v>10643</v>
      </c>
      <c r="K6318" s="1216" t="s">
        <v>10644</v>
      </c>
      <c r="L6318" s="593" t="s">
        <v>125</v>
      </c>
      <c r="M6318" s="618" t="s">
        <v>10645</v>
      </c>
      <c r="N6318" s="593">
        <v>35</v>
      </c>
      <c r="O6318" s="618" t="s">
        <v>63</v>
      </c>
      <c r="P6318" s="618" t="s">
        <v>10646</v>
      </c>
      <c r="Q6318" s="1280" t="s">
        <v>10647</v>
      </c>
      <c r="R6318" s="696">
        <v>2.6</v>
      </c>
      <c r="S6318" s="696">
        <v>0.94</v>
      </c>
      <c r="T6318" s="1362">
        <v>3.5</v>
      </c>
      <c r="U6318" s="372" t="s">
        <v>73</v>
      </c>
      <c r="V6318" s="596"/>
      <c r="W6318" s="596"/>
      <c r="X6318" s="596"/>
      <c r="Y6318" s="596"/>
      <c r="Z6318" s="596"/>
      <c r="AA6318" s="596"/>
      <c r="AB6318" s="596"/>
      <c r="AC6318" s="596"/>
      <c r="AD6318" s="596" t="s">
        <v>55</v>
      </c>
      <c r="AE6318" s="639"/>
      <c r="AF6318" s="639"/>
      <c r="AG6318" s="593"/>
      <c r="AH6318" s="595"/>
      <c r="AI6318" s="595"/>
      <c r="AJ6318" s="595"/>
    </row>
    <row r="6319" spans="1:36" ht="126" hidden="1" x14ac:dyDescent="0.2">
      <c r="A6319" s="618" t="s">
        <v>10168</v>
      </c>
      <c r="B6319" s="618" t="s">
        <v>118</v>
      </c>
      <c r="C6319" s="593" t="s">
        <v>337</v>
      </c>
      <c r="D6319" s="642">
        <v>41963</v>
      </c>
      <c r="E6319" s="682">
        <v>8.3333333333333332E-3</v>
      </c>
      <c r="F6319" s="642">
        <v>41963</v>
      </c>
      <c r="G6319" s="682">
        <v>0.125</v>
      </c>
      <c r="H6319" s="773">
        <f t="shared" si="211"/>
        <v>0.11666666666666667</v>
      </c>
      <c r="I6319" s="618">
        <v>7</v>
      </c>
      <c r="J6319" s="1216" t="s">
        <v>178</v>
      </c>
      <c r="K6319" s="1216" t="s">
        <v>132</v>
      </c>
      <c r="L6319" s="632" t="s">
        <v>127</v>
      </c>
      <c r="M6319" s="618" t="s">
        <v>10656</v>
      </c>
      <c r="N6319" s="593" t="s">
        <v>103</v>
      </c>
      <c r="O6319" s="593" t="s">
        <v>66</v>
      </c>
      <c r="P6319" s="618" t="s">
        <v>10656</v>
      </c>
      <c r="Q6319" s="1280" t="s">
        <v>10657</v>
      </c>
      <c r="R6319" s="640">
        <v>5.1100000000000003</v>
      </c>
      <c r="S6319" s="640">
        <v>12.85</v>
      </c>
      <c r="T6319" s="1373">
        <f>S6319+R6319</f>
        <v>17.96</v>
      </c>
      <c r="U6319" s="372" t="s">
        <v>82</v>
      </c>
      <c r="V6319" s="596"/>
      <c r="W6319" s="596"/>
      <c r="X6319" s="596"/>
      <c r="Y6319" s="596"/>
      <c r="Z6319" s="596"/>
      <c r="AA6319" s="596"/>
      <c r="AB6319" s="596"/>
      <c r="AC6319" s="596"/>
      <c r="AD6319" s="596" t="s">
        <v>57</v>
      </c>
      <c r="AE6319" s="639"/>
      <c r="AF6319" s="639"/>
      <c r="AG6319" s="593"/>
      <c r="AH6319" s="595"/>
      <c r="AI6319" s="595"/>
      <c r="AJ6319" s="595"/>
    </row>
    <row r="6320" spans="1:36" ht="31.5" hidden="1" x14ac:dyDescent="0.2">
      <c r="A6320" s="618" t="s">
        <v>10168</v>
      </c>
      <c r="B6320" s="596" t="s">
        <v>118</v>
      </c>
      <c r="C6320" s="596" t="s">
        <v>332</v>
      </c>
      <c r="D6320" s="683">
        <v>41963</v>
      </c>
      <c r="E6320" s="684">
        <v>0.36805555555555558</v>
      </c>
      <c r="F6320" s="683">
        <v>41963</v>
      </c>
      <c r="G6320" s="684">
        <v>0.36805555555555558</v>
      </c>
      <c r="H6320" s="1180">
        <f t="shared" si="211"/>
        <v>0</v>
      </c>
      <c r="I6320" s="596">
        <v>5</v>
      </c>
      <c r="J6320" s="671" t="s">
        <v>183</v>
      </c>
      <c r="K6320" s="596" t="s">
        <v>183</v>
      </c>
      <c r="L6320" s="727" t="s">
        <v>126</v>
      </c>
      <c r="M6320" s="596" t="s">
        <v>9204</v>
      </c>
      <c r="N6320" s="596">
        <v>0.4</v>
      </c>
      <c r="O6320" s="596" t="s">
        <v>71</v>
      </c>
      <c r="P6320" s="596" t="s">
        <v>71</v>
      </c>
      <c r="Q6320" s="685" t="s">
        <v>10658</v>
      </c>
      <c r="R6320" s="640">
        <v>0.13</v>
      </c>
      <c r="S6320" s="640">
        <v>3.16</v>
      </c>
      <c r="T6320" s="1373">
        <v>3.29</v>
      </c>
      <c r="U6320" s="372" t="s">
        <v>88</v>
      </c>
      <c r="V6320" s="596" t="s">
        <v>183</v>
      </c>
      <c r="W6320" s="596" t="s">
        <v>183</v>
      </c>
      <c r="X6320" s="596" t="s">
        <v>183</v>
      </c>
      <c r="Y6320" s="596" t="s">
        <v>183</v>
      </c>
      <c r="Z6320" s="596" t="s">
        <v>183</v>
      </c>
      <c r="AA6320" s="596" t="s">
        <v>183</v>
      </c>
      <c r="AB6320" s="596" t="s">
        <v>183</v>
      </c>
      <c r="AC6320" s="596" t="s">
        <v>183</v>
      </c>
      <c r="AD6320" s="596" t="s">
        <v>61</v>
      </c>
      <c r="AE6320" s="596" t="s">
        <v>183</v>
      </c>
      <c r="AF6320" s="596" t="s">
        <v>183</v>
      </c>
      <c r="AG6320" s="596"/>
      <c r="AH6320" s="595"/>
      <c r="AI6320" s="595"/>
      <c r="AJ6320" s="595"/>
    </row>
    <row r="6321" spans="1:36" ht="63" hidden="1" x14ac:dyDescent="0.2">
      <c r="A6321" s="618" t="s">
        <v>10168</v>
      </c>
      <c r="B6321" s="618" t="s">
        <v>118</v>
      </c>
      <c r="C6321" s="593" t="s">
        <v>337</v>
      </c>
      <c r="D6321" s="642">
        <v>41964</v>
      </c>
      <c r="E6321" s="1129">
        <v>0.7715277777777777</v>
      </c>
      <c r="F6321" s="642">
        <v>41964</v>
      </c>
      <c r="G6321" s="1129">
        <v>0.82638888888888884</v>
      </c>
      <c r="H6321" s="773">
        <f t="shared" si="211"/>
        <v>5.4861111111111138E-2</v>
      </c>
      <c r="I6321" s="593">
        <v>25</v>
      </c>
      <c r="J6321" s="593" t="s">
        <v>338</v>
      </c>
      <c r="K6321" s="689" t="s">
        <v>10644</v>
      </c>
      <c r="L6321" s="593" t="s">
        <v>128</v>
      </c>
      <c r="M6321" s="593" t="s">
        <v>5452</v>
      </c>
      <c r="N6321" s="593" t="s">
        <v>103</v>
      </c>
      <c r="O6321" s="593" t="s">
        <v>66</v>
      </c>
      <c r="P6321" s="593" t="s">
        <v>5452</v>
      </c>
      <c r="Q6321" s="1280" t="s">
        <v>10681</v>
      </c>
      <c r="R6321" s="668">
        <v>0.2</v>
      </c>
      <c r="S6321" s="668">
        <v>12.41</v>
      </c>
      <c r="T6321" s="1363">
        <v>12.61</v>
      </c>
      <c r="U6321" s="608"/>
      <c r="V6321" s="689"/>
      <c r="W6321" s="618"/>
      <c r="X6321" s="689"/>
      <c r="Y6321" s="639"/>
      <c r="Z6321" s="639"/>
      <c r="AA6321" s="639"/>
      <c r="AB6321" s="639"/>
      <c r="AC6321" s="639"/>
      <c r="AD6321" s="593" t="s">
        <v>49</v>
      </c>
      <c r="AE6321" s="639"/>
      <c r="AF6321" s="639"/>
      <c r="AG6321" s="593"/>
      <c r="AH6321" s="595"/>
      <c r="AI6321" s="595"/>
      <c r="AJ6321" s="595"/>
    </row>
    <row r="6322" spans="1:36" ht="63" hidden="1" x14ac:dyDescent="0.2">
      <c r="A6322" s="618" t="s">
        <v>10168</v>
      </c>
      <c r="B6322" s="618" t="s">
        <v>118</v>
      </c>
      <c r="C6322" s="593" t="s">
        <v>337</v>
      </c>
      <c r="D6322" s="642">
        <v>41964</v>
      </c>
      <c r="E6322" s="1129">
        <v>0.76527777777777783</v>
      </c>
      <c r="F6322" s="642">
        <v>41964</v>
      </c>
      <c r="G6322" s="1129">
        <v>0.80347222222222225</v>
      </c>
      <c r="H6322" s="773">
        <f t="shared" si="211"/>
        <v>3.819444444444442E-2</v>
      </c>
      <c r="I6322" s="593">
        <v>23</v>
      </c>
      <c r="J6322" s="593" t="s">
        <v>426</v>
      </c>
      <c r="K6322" s="689" t="s">
        <v>10644</v>
      </c>
      <c r="L6322" s="593" t="s">
        <v>128</v>
      </c>
      <c r="M6322" s="593" t="s">
        <v>2456</v>
      </c>
      <c r="N6322" s="593" t="s">
        <v>103</v>
      </c>
      <c r="O6322" s="593" t="s">
        <v>66</v>
      </c>
      <c r="P6322" s="593" t="s">
        <v>2456</v>
      </c>
      <c r="Q6322" s="1280" t="s">
        <v>10682</v>
      </c>
      <c r="R6322" s="668">
        <v>0.98</v>
      </c>
      <c r="S6322" s="668">
        <v>3.92</v>
      </c>
      <c r="T6322" s="1363">
        <v>4.9000000000000004</v>
      </c>
      <c r="U6322" s="608"/>
      <c r="V6322" s="689"/>
      <c r="W6322" s="618"/>
      <c r="X6322" s="689"/>
      <c r="Y6322" s="639"/>
      <c r="Z6322" s="639"/>
      <c r="AA6322" s="639"/>
      <c r="AB6322" s="639"/>
      <c r="AC6322" s="639"/>
      <c r="AD6322" s="593" t="s">
        <v>49</v>
      </c>
      <c r="AE6322" s="639"/>
      <c r="AF6322" s="639"/>
      <c r="AG6322" s="593"/>
      <c r="AH6322" s="595"/>
      <c r="AI6322" s="595"/>
      <c r="AJ6322" s="595"/>
    </row>
    <row r="6323" spans="1:36" ht="63" hidden="1" x14ac:dyDescent="0.2">
      <c r="A6323" s="618" t="s">
        <v>10168</v>
      </c>
      <c r="B6323" s="618" t="s">
        <v>118</v>
      </c>
      <c r="C6323" s="593" t="s">
        <v>337</v>
      </c>
      <c r="D6323" s="642">
        <v>41964</v>
      </c>
      <c r="E6323" s="1129">
        <v>0.76527777777777783</v>
      </c>
      <c r="F6323" s="642">
        <v>41964</v>
      </c>
      <c r="G6323" s="1129">
        <v>0.76527777777777783</v>
      </c>
      <c r="H6323" s="773">
        <f t="shared" si="211"/>
        <v>0</v>
      </c>
      <c r="I6323" s="593">
        <v>16</v>
      </c>
      <c r="J6323" s="593" t="s">
        <v>426</v>
      </c>
      <c r="K6323" s="593" t="s">
        <v>132</v>
      </c>
      <c r="L6323" s="593" t="s">
        <v>128</v>
      </c>
      <c r="M6323" s="593" t="s">
        <v>1571</v>
      </c>
      <c r="N6323" s="593" t="s">
        <v>103</v>
      </c>
      <c r="O6323" s="593" t="s">
        <v>66</v>
      </c>
      <c r="P6323" s="593" t="s">
        <v>1571</v>
      </c>
      <c r="Q6323" s="1281" t="s">
        <v>10683</v>
      </c>
      <c r="R6323" s="668">
        <v>0.73</v>
      </c>
      <c r="S6323" s="668">
        <v>6.33</v>
      </c>
      <c r="T6323" s="1363">
        <v>7.06</v>
      </c>
      <c r="U6323" s="608"/>
      <c r="V6323" s="689"/>
      <c r="W6323" s="618"/>
      <c r="X6323" s="689"/>
      <c r="Y6323" s="639"/>
      <c r="Z6323" s="639"/>
      <c r="AA6323" s="639"/>
      <c r="AB6323" s="639"/>
      <c r="AC6323" s="639"/>
      <c r="AD6323" s="593" t="s">
        <v>49</v>
      </c>
      <c r="AE6323" s="639"/>
      <c r="AF6323" s="639"/>
      <c r="AG6323" s="593"/>
      <c r="AH6323" s="595"/>
      <c r="AI6323" s="595"/>
      <c r="AJ6323" s="595"/>
    </row>
    <row r="6324" spans="1:36" ht="63" hidden="1" x14ac:dyDescent="0.2">
      <c r="A6324" s="618" t="s">
        <v>10168</v>
      </c>
      <c r="B6324" s="618" t="s">
        <v>118</v>
      </c>
      <c r="C6324" s="593" t="s">
        <v>337</v>
      </c>
      <c r="D6324" s="642">
        <v>41964</v>
      </c>
      <c r="E6324" s="1129">
        <v>0.80208333333333337</v>
      </c>
      <c r="F6324" s="642">
        <v>41964</v>
      </c>
      <c r="G6324" s="1129">
        <v>0.80208333333333337</v>
      </c>
      <c r="H6324" s="773">
        <f t="shared" si="211"/>
        <v>0</v>
      </c>
      <c r="I6324" s="593">
        <v>25</v>
      </c>
      <c r="J6324" s="593" t="s">
        <v>426</v>
      </c>
      <c r="K6324" s="593" t="s">
        <v>132</v>
      </c>
      <c r="L6324" s="593" t="s">
        <v>128</v>
      </c>
      <c r="M6324" s="593" t="s">
        <v>10684</v>
      </c>
      <c r="N6324" s="593" t="s">
        <v>103</v>
      </c>
      <c r="O6324" s="593" t="s">
        <v>66</v>
      </c>
      <c r="P6324" s="593" t="s">
        <v>10684</v>
      </c>
      <c r="Q6324" s="1280" t="s">
        <v>10685</v>
      </c>
      <c r="R6324" s="668">
        <v>9.2100000000000009</v>
      </c>
      <c r="S6324" s="668">
        <v>3.64</v>
      </c>
      <c r="T6324" s="1363">
        <v>12.85</v>
      </c>
      <c r="U6324" s="608"/>
      <c r="V6324" s="689"/>
      <c r="W6324" s="618"/>
      <c r="X6324" s="689"/>
      <c r="Y6324" s="639"/>
      <c r="Z6324" s="639"/>
      <c r="AA6324" s="639"/>
      <c r="AB6324" s="639"/>
      <c r="AC6324" s="639"/>
      <c r="AD6324" s="593" t="s">
        <v>49</v>
      </c>
      <c r="AE6324" s="639"/>
      <c r="AF6324" s="639"/>
      <c r="AG6324" s="593"/>
      <c r="AH6324" s="595"/>
      <c r="AI6324" s="595"/>
      <c r="AJ6324" s="595"/>
    </row>
    <row r="6325" spans="1:36" ht="78.75" hidden="1" x14ac:dyDescent="0.2">
      <c r="A6325" s="618" t="s">
        <v>10168</v>
      </c>
      <c r="B6325" s="618" t="s">
        <v>118</v>
      </c>
      <c r="C6325" s="593" t="s">
        <v>337</v>
      </c>
      <c r="D6325" s="642">
        <v>41964</v>
      </c>
      <c r="E6325" s="1129">
        <v>0.7715277777777777</v>
      </c>
      <c r="F6325" s="642">
        <v>41965</v>
      </c>
      <c r="G6325" s="1129">
        <v>1.0263888888888888</v>
      </c>
      <c r="H6325" s="773">
        <f t="shared" si="211"/>
        <v>0.25486111111111109</v>
      </c>
      <c r="I6325" s="593">
        <v>1</v>
      </c>
      <c r="J6325" s="593" t="s">
        <v>146</v>
      </c>
      <c r="K6325" s="689" t="s">
        <v>1134</v>
      </c>
      <c r="L6325" s="593" t="s">
        <v>128</v>
      </c>
      <c r="M6325" s="593" t="s">
        <v>10686</v>
      </c>
      <c r="N6325" s="593" t="s">
        <v>103</v>
      </c>
      <c r="O6325" s="593" t="s">
        <v>66</v>
      </c>
      <c r="P6325" s="593" t="s">
        <v>10687</v>
      </c>
      <c r="Q6325" s="1280" t="s">
        <v>10688</v>
      </c>
      <c r="R6325" s="668"/>
      <c r="S6325" s="668">
        <v>0.89</v>
      </c>
      <c r="T6325" s="1363">
        <v>0.89</v>
      </c>
      <c r="U6325" s="608"/>
      <c r="V6325" s="689"/>
      <c r="W6325" s="618"/>
      <c r="X6325" s="689"/>
      <c r="Y6325" s="639"/>
      <c r="Z6325" s="639"/>
      <c r="AA6325" s="639"/>
      <c r="AB6325" s="639"/>
      <c r="AC6325" s="639"/>
      <c r="AD6325" s="593" t="s">
        <v>49</v>
      </c>
      <c r="AE6325" s="639"/>
      <c r="AF6325" s="639"/>
      <c r="AG6325" s="593"/>
      <c r="AH6325" s="595"/>
      <c r="AI6325" s="595"/>
      <c r="AJ6325" s="595"/>
    </row>
    <row r="6326" spans="1:36" ht="63" hidden="1" x14ac:dyDescent="0.2">
      <c r="A6326" s="618" t="s">
        <v>10168</v>
      </c>
      <c r="B6326" s="618" t="s">
        <v>118</v>
      </c>
      <c r="C6326" s="593" t="s">
        <v>337</v>
      </c>
      <c r="D6326" s="642">
        <v>41965</v>
      </c>
      <c r="E6326" s="682">
        <v>0.28819444444444448</v>
      </c>
      <c r="F6326" s="642">
        <v>41965</v>
      </c>
      <c r="G6326" s="682">
        <v>0.31736111111111115</v>
      </c>
      <c r="H6326" s="773">
        <f t="shared" si="211"/>
        <v>2.9166666666666674E-2</v>
      </c>
      <c r="I6326" s="593">
        <v>1</v>
      </c>
      <c r="J6326" s="1216" t="s">
        <v>183</v>
      </c>
      <c r="K6326" s="689" t="s">
        <v>183</v>
      </c>
      <c r="L6326" s="618" t="s">
        <v>126</v>
      </c>
      <c r="M6326" s="618" t="s">
        <v>10732</v>
      </c>
      <c r="N6326" s="618">
        <v>0.4</v>
      </c>
      <c r="O6326" s="593" t="s">
        <v>72</v>
      </c>
      <c r="P6326" s="618" t="s">
        <v>10732</v>
      </c>
      <c r="Q6326" s="1280" t="s">
        <v>10733</v>
      </c>
      <c r="R6326" s="668">
        <v>0.77</v>
      </c>
      <c r="S6326" s="668">
        <v>0.8</v>
      </c>
      <c r="T6326" s="1363">
        <f>R6326+S6326</f>
        <v>1.57</v>
      </c>
      <c r="U6326" s="372" t="s">
        <v>86</v>
      </c>
      <c r="V6326" s="596"/>
      <c r="W6326" s="596"/>
      <c r="X6326" s="596"/>
      <c r="Y6326" s="596"/>
      <c r="Z6326" s="596"/>
      <c r="AA6326" s="596"/>
      <c r="AB6326" s="596"/>
      <c r="AC6326" s="596"/>
      <c r="AD6326" s="596" t="s">
        <v>61</v>
      </c>
      <c r="AE6326" s="639"/>
      <c r="AF6326" s="639"/>
      <c r="AG6326" s="593"/>
      <c r="AH6326" s="595"/>
      <c r="AI6326" s="595"/>
      <c r="AJ6326" s="595"/>
    </row>
    <row r="6327" spans="1:36" ht="126" hidden="1" x14ac:dyDescent="0.2">
      <c r="A6327" s="618" t="s">
        <v>10168</v>
      </c>
      <c r="B6327" s="618" t="s">
        <v>118</v>
      </c>
      <c r="C6327" s="593" t="s">
        <v>337</v>
      </c>
      <c r="D6327" s="642">
        <v>41965</v>
      </c>
      <c r="E6327" s="1129">
        <v>0.19027777777777777</v>
      </c>
      <c r="F6327" s="642">
        <v>41965</v>
      </c>
      <c r="G6327" s="1129">
        <v>0.53472222222222221</v>
      </c>
      <c r="H6327" s="773">
        <f t="shared" si="211"/>
        <v>0.34444444444444444</v>
      </c>
      <c r="I6327" s="593">
        <v>1</v>
      </c>
      <c r="J6327" s="593" t="s">
        <v>146</v>
      </c>
      <c r="K6327" s="689" t="s">
        <v>10734</v>
      </c>
      <c r="L6327" s="593" t="s">
        <v>128</v>
      </c>
      <c r="M6327" s="593" t="s">
        <v>10687</v>
      </c>
      <c r="N6327" s="593" t="s">
        <v>103</v>
      </c>
      <c r="O6327" s="593" t="s">
        <v>66</v>
      </c>
      <c r="P6327" s="593" t="s">
        <v>10687</v>
      </c>
      <c r="Q6327" s="1280" t="s">
        <v>10735</v>
      </c>
      <c r="R6327" s="668">
        <v>0.78</v>
      </c>
      <c r="S6327" s="668">
        <v>0.5</v>
      </c>
      <c r="T6327" s="1363">
        <f>R6327+S6327</f>
        <v>1.28</v>
      </c>
      <c r="U6327" s="372" t="s">
        <v>84</v>
      </c>
      <c r="V6327" s="596"/>
      <c r="W6327" s="596"/>
      <c r="X6327" s="596"/>
      <c r="Y6327" s="596"/>
      <c r="Z6327" s="596"/>
      <c r="AA6327" s="596"/>
      <c r="AB6327" s="596"/>
      <c r="AC6327" s="596"/>
      <c r="AD6327" s="596" t="s">
        <v>49</v>
      </c>
      <c r="AE6327" s="639"/>
      <c r="AF6327" s="639"/>
      <c r="AG6327" s="593"/>
      <c r="AH6327" s="595"/>
      <c r="AI6327" s="595"/>
      <c r="AJ6327" s="595"/>
    </row>
    <row r="6328" spans="1:36" hidden="1" x14ac:dyDescent="0.2">
      <c r="A6328" s="618" t="s">
        <v>10168</v>
      </c>
      <c r="B6328" s="618" t="s">
        <v>118</v>
      </c>
      <c r="C6328" s="593" t="s">
        <v>337</v>
      </c>
      <c r="D6328" s="642">
        <v>41966</v>
      </c>
      <c r="E6328" s="678" t="s">
        <v>183</v>
      </c>
      <c r="F6328" s="678" t="s">
        <v>183</v>
      </c>
      <c r="G6328" s="678" t="s">
        <v>183</v>
      </c>
      <c r="H6328" s="1187" t="s">
        <v>183</v>
      </c>
      <c r="I6328" s="593" t="s">
        <v>183</v>
      </c>
      <c r="J6328" s="593" t="s">
        <v>183</v>
      </c>
      <c r="K6328" s="593" t="s">
        <v>183</v>
      </c>
      <c r="L6328" s="593" t="s">
        <v>183</v>
      </c>
      <c r="M6328" s="678" t="s">
        <v>183</v>
      </c>
      <c r="N6328" s="678" t="s">
        <v>183</v>
      </c>
      <c r="O6328" s="678" t="s">
        <v>183</v>
      </c>
      <c r="P6328" s="678" t="s">
        <v>183</v>
      </c>
      <c r="Q6328" s="593" t="s">
        <v>183</v>
      </c>
      <c r="R6328" s="678"/>
      <c r="S6328" s="678"/>
      <c r="T6328" s="1362"/>
      <c r="U6328" s="608" t="s">
        <v>183</v>
      </c>
      <c r="V6328" s="639" t="s">
        <v>183</v>
      </c>
      <c r="W6328" s="639" t="s">
        <v>183</v>
      </c>
      <c r="X6328" s="639" t="s">
        <v>183</v>
      </c>
      <c r="Y6328" s="639" t="s">
        <v>183</v>
      </c>
      <c r="Z6328" s="639" t="s">
        <v>183</v>
      </c>
      <c r="AA6328" s="639" t="s">
        <v>183</v>
      </c>
      <c r="AB6328" s="639" t="s">
        <v>183</v>
      </c>
      <c r="AC6328" s="639" t="s">
        <v>183</v>
      </c>
      <c r="AD6328" s="593"/>
      <c r="AE6328" s="639" t="s">
        <v>183</v>
      </c>
      <c r="AF6328" s="639" t="s">
        <v>183</v>
      </c>
      <c r="AG6328" s="618" t="s">
        <v>200</v>
      </c>
      <c r="AH6328" s="595"/>
      <c r="AI6328" s="595"/>
      <c r="AJ6328" s="595"/>
    </row>
    <row r="6329" spans="1:36" hidden="1" x14ac:dyDescent="0.2">
      <c r="A6329" s="618" t="s">
        <v>10168</v>
      </c>
      <c r="B6329" s="618" t="s">
        <v>118</v>
      </c>
      <c r="C6329" s="593" t="s">
        <v>337</v>
      </c>
      <c r="D6329" s="642">
        <v>41967</v>
      </c>
      <c r="E6329" s="678" t="s">
        <v>183</v>
      </c>
      <c r="F6329" s="678" t="s">
        <v>183</v>
      </c>
      <c r="G6329" s="678" t="s">
        <v>183</v>
      </c>
      <c r="H6329" s="1187" t="s">
        <v>183</v>
      </c>
      <c r="I6329" s="593" t="s">
        <v>183</v>
      </c>
      <c r="J6329" s="593" t="s">
        <v>183</v>
      </c>
      <c r="K6329" s="593" t="s">
        <v>183</v>
      </c>
      <c r="L6329" s="593" t="s">
        <v>183</v>
      </c>
      <c r="M6329" s="678" t="s">
        <v>183</v>
      </c>
      <c r="N6329" s="678" t="s">
        <v>183</v>
      </c>
      <c r="O6329" s="678" t="s">
        <v>183</v>
      </c>
      <c r="P6329" s="678" t="s">
        <v>183</v>
      </c>
      <c r="Q6329" s="593" t="s">
        <v>183</v>
      </c>
      <c r="R6329" s="678"/>
      <c r="S6329" s="678"/>
      <c r="T6329" s="1362"/>
      <c r="U6329" s="608" t="s">
        <v>183</v>
      </c>
      <c r="V6329" s="639" t="s">
        <v>183</v>
      </c>
      <c r="W6329" s="639" t="s">
        <v>183</v>
      </c>
      <c r="X6329" s="639" t="s">
        <v>183</v>
      </c>
      <c r="Y6329" s="639" t="s">
        <v>183</v>
      </c>
      <c r="Z6329" s="639" t="s">
        <v>183</v>
      </c>
      <c r="AA6329" s="639" t="s">
        <v>183</v>
      </c>
      <c r="AB6329" s="639" t="s">
        <v>183</v>
      </c>
      <c r="AC6329" s="639" t="s">
        <v>183</v>
      </c>
      <c r="AD6329" s="593"/>
      <c r="AE6329" s="639" t="s">
        <v>183</v>
      </c>
      <c r="AF6329" s="639" t="s">
        <v>183</v>
      </c>
      <c r="AG6329" s="618" t="s">
        <v>200</v>
      </c>
      <c r="AH6329" s="595"/>
      <c r="AI6329" s="595"/>
      <c r="AJ6329" s="595"/>
    </row>
    <row r="6330" spans="1:36" hidden="1" x14ac:dyDescent="0.2">
      <c r="A6330" s="618" t="s">
        <v>10168</v>
      </c>
      <c r="B6330" s="618" t="s">
        <v>118</v>
      </c>
      <c r="C6330" s="593" t="s">
        <v>337</v>
      </c>
      <c r="D6330" s="642">
        <v>41968</v>
      </c>
      <c r="E6330" s="678" t="s">
        <v>183</v>
      </c>
      <c r="F6330" s="678" t="s">
        <v>183</v>
      </c>
      <c r="G6330" s="678" t="s">
        <v>183</v>
      </c>
      <c r="H6330" s="1187" t="s">
        <v>183</v>
      </c>
      <c r="I6330" s="593" t="s">
        <v>183</v>
      </c>
      <c r="J6330" s="593" t="s">
        <v>183</v>
      </c>
      <c r="K6330" s="593" t="s">
        <v>183</v>
      </c>
      <c r="L6330" s="593" t="s">
        <v>183</v>
      </c>
      <c r="M6330" s="678" t="s">
        <v>183</v>
      </c>
      <c r="N6330" s="678" t="s">
        <v>183</v>
      </c>
      <c r="O6330" s="678" t="s">
        <v>183</v>
      </c>
      <c r="P6330" s="678" t="s">
        <v>183</v>
      </c>
      <c r="Q6330" s="593" t="s">
        <v>183</v>
      </c>
      <c r="R6330" s="678"/>
      <c r="S6330" s="678"/>
      <c r="T6330" s="1362"/>
      <c r="U6330" s="608" t="s">
        <v>183</v>
      </c>
      <c r="V6330" s="639" t="s">
        <v>183</v>
      </c>
      <c r="W6330" s="639" t="s">
        <v>183</v>
      </c>
      <c r="X6330" s="639" t="s">
        <v>183</v>
      </c>
      <c r="Y6330" s="639" t="s">
        <v>183</v>
      </c>
      <c r="Z6330" s="639" t="s">
        <v>183</v>
      </c>
      <c r="AA6330" s="639" t="s">
        <v>183</v>
      </c>
      <c r="AB6330" s="639" t="s">
        <v>183</v>
      </c>
      <c r="AC6330" s="639" t="s">
        <v>183</v>
      </c>
      <c r="AD6330" s="593"/>
      <c r="AE6330" s="639" t="s">
        <v>183</v>
      </c>
      <c r="AF6330" s="639" t="s">
        <v>183</v>
      </c>
      <c r="AG6330" s="618" t="s">
        <v>200</v>
      </c>
      <c r="AH6330" s="595"/>
      <c r="AI6330" s="595"/>
      <c r="AJ6330" s="595"/>
    </row>
    <row r="6331" spans="1:36" ht="126" hidden="1" x14ac:dyDescent="0.2">
      <c r="A6331" s="618" t="s">
        <v>10168</v>
      </c>
      <c r="B6331" s="618" t="s">
        <v>118</v>
      </c>
      <c r="C6331" s="593" t="s">
        <v>337</v>
      </c>
      <c r="D6331" s="642">
        <v>41969</v>
      </c>
      <c r="E6331" s="1129">
        <v>0.4236111111111111</v>
      </c>
      <c r="F6331" s="642">
        <v>41969</v>
      </c>
      <c r="G6331" s="1129">
        <v>0.43472222222222223</v>
      </c>
      <c r="H6331" s="773">
        <f>G6331-E6331</f>
        <v>1.1111111111111127E-2</v>
      </c>
      <c r="I6331" s="593">
        <v>36</v>
      </c>
      <c r="J6331" s="593" t="s">
        <v>10771</v>
      </c>
      <c r="K6331" s="689" t="s">
        <v>183</v>
      </c>
      <c r="L6331" s="618" t="s">
        <v>130</v>
      </c>
      <c r="M6331" s="618" t="s">
        <v>10772</v>
      </c>
      <c r="N6331" s="618">
        <v>110</v>
      </c>
      <c r="O6331" s="593" t="s">
        <v>63</v>
      </c>
      <c r="P6331" s="618" t="s">
        <v>10772</v>
      </c>
      <c r="Q6331" s="1280" t="s">
        <v>10773</v>
      </c>
      <c r="R6331" s="640">
        <v>8.3000000000000007</v>
      </c>
      <c r="S6331" s="640">
        <v>7.8</v>
      </c>
      <c r="T6331" s="1373">
        <f>R6331+S6331</f>
        <v>16.100000000000001</v>
      </c>
      <c r="U6331" s="608" t="s">
        <v>78</v>
      </c>
      <c r="V6331" s="689">
        <v>2014</v>
      </c>
      <c r="W6331" s="618"/>
      <c r="X6331" s="689"/>
      <c r="Y6331" s="639"/>
      <c r="Z6331" s="639"/>
      <c r="AA6331" s="639"/>
      <c r="AB6331" s="639"/>
      <c r="AC6331" s="639"/>
      <c r="AD6331" s="639" t="s">
        <v>47</v>
      </c>
      <c r="AE6331" s="639"/>
      <c r="AF6331" s="639"/>
      <c r="AG6331" s="593"/>
      <c r="AH6331" s="595"/>
      <c r="AI6331" s="595"/>
      <c r="AJ6331" s="595"/>
    </row>
    <row r="6332" spans="1:36" ht="47.25" hidden="1" x14ac:dyDescent="0.2">
      <c r="A6332" s="618" t="s">
        <v>10168</v>
      </c>
      <c r="B6332" s="618" t="s">
        <v>118</v>
      </c>
      <c r="C6332" s="593" t="s">
        <v>337</v>
      </c>
      <c r="D6332" s="642">
        <v>41969</v>
      </c>
      <c r="E6332" s="1129">
        <v>0.4069444444444445</v>
      </c>
      <c r="F6332" s="642">
        <v>41969</v>
      </c>
      <c r="G6332" s="1129">
        <v>0.41319444444444442</v>
      </c>
      <c r="H6332" s="773">
        <f>G6332-E6332</f>
        <v>6.2499999999999223E-3</v>
      </c>
      <c r="I6332" s="593">
        <v>3</v>
      </c>
      <c r="J6332" s="1216" t="s">
        <v>183</v>
      </c>
      <c r="K6332" s="689" t="s">
        <v>183</v>
      </c>
      <c r="L6332" s="596" t="s">
        <v>130</v>
      </c>
      <c r="M6332" s="596" t="s">
        <v>10774</v>
      </c>
      <c r="N6332" s="596">
        <v>0.4</v>
      </c>
      <c r="O6332" s="596" t="s">
        <v>72</v>
      </c>
      <c r="P6332" s="596" t="s">
        <v>10774</v>
      </c>
      <c r="Q6332" s="1277" t="s">
        <v>10775</v>
      </c>
      <c r="R6332" s="640">
        <v>0.4</v>
      </c>
      <c r="S6332" s="640">
        <v>0.3</v>
      </c>
      <c r="T6332" s="1373">
        <f>R6332+S6332</f>
        <v>0.7</v>
      </c>
      <c r="U6332" s="372" t="s">
        <v>86</v>
      </c>
      <c r="V6332" s="596"/>
      <c r="W6332" s="596"/>
      <c r="X6332" s="596"/>
      <c r="Y6332" s="596"/>
      <c r="Z6332" s="596"/>
      <c r="AA6332" s="596"/>
      <c r="AB6332" s="596"/>
      <c r="AC6332" s="596"/>
      <c r="AD6332" s="596" t="s">
        <v>61</v>
      </c>
      <c r="AE6332" s="639"/>
      <c r="AF6332" s="639"/>
      <c r="AG6332" s="593"/>
      <c r="AH6332" s="595"/>
      <c r="AI6332" s="595"/>
      <c r="AJ6332" s="595"/>
    </row>
    <row r="6333" spans="1:36" ht="94.5" hidden="1" x14ac:dyDescent="0.2">
      <c r="A6333" s="618" t="s">
        <v>10168</v>
      </c>
      <c r="B6333" s="618" t="s">
        <v>118</v>
      </c>
      <c r="C6333" s="593" t="s">
        <v>337</v>
      </c>
      <c r="D6333" s="642">
        <v>41970</v>
      </c>
      <c r="E6333" s="1129">
        <v>0.79305555555555562</v>
      </c>
      <c r="F6333" s="642">
        <v>41970</v>
      </c>
      <c r="G6333" s="1129">
        <v>0.81874999999999998</v>
      </c>
      <c r="H6333" s="773">
        <f>G6333-E6333</f>
        <v>2.5694444444444353E-2</v>
      </c>
      <c r="I6333" s="593">
        <v>7</v>
      </c>
      <c r="J6333" s="593" t="s">
        <v>426</v>
      </c>
      <c r="K6333" s="689" t="s">
        <v>10644</v>
      </c>
      <c r="L6333" s="596" t="s">
        <v>127</v>
      </c>
      <c r="M6333" s="618" t="s">
        <v>10783</v>
      </c>
      <c r="N6333" s="593" t="s">
        <v>103</v>
      </c>
      <c r="O6333" s="593" t="s">
        <v>65</v>
      </c>
      <c r="P6333" s="618" t="s">
        <v>10783</v>
      </c>
      <c r="Q6333" s="685" t="s">
        <v>11459</v>
      </c>
      <c r="R6333" s="640">
        <v>0.27</v>
      </c>
      <c r="S6333" s="640">
        <v>2.69</v>
      </c>
      <c r="T6333" s="1373">
        <v>2.96</v>
      </c>
      <c r="U6333" s="372" t="s">
        <v>75</v>
      </c>
      <c r="V6333" s="596"/>
      <c r="W6333" s="596"/>
      <c r="X6333" s="596"/>
      <c r="Y6333" s="596"/>
      <c r="Z6333" s="596"/>
      <c r="AA6333" s="596"/>
      <c r="AB6333" s="596"/>
      <c r="AC6333" s="596"/>
      <c r="AD6333" s="596" t="s">
        <v>57</v>
      </c>
      <c r="AE6333" s="639"/>
      <c r="AF6333" s="639"/>
      <c r="AG6333" s="618"/>
      <c r="AH6333" s="595"/>
      <c r="AI6333" s="595"/>
      <c r="AJ6333" s="595"/>
    </row>
    <row r="6334" spans="1:36" ht="78.75" hidden="1" x14ac:dyDescent="0.2">
      <c r="A6334" s="618" t="s">
        <v>10168</v>
      </c>
      <c r="B6334" s="596" t="s">
        <v>118</v>
      </c>
      <c r="C6334" s="596" t="s">
        <v>350</v>
      </c>
      <c r="D6334" s="683">
        <v>41972</v>
      </c>
      <c r="E6334" s="684">
        <v>0.44027777777777777</v>
      </c>
      <c r="F6334" s="683">
        <v>41972</v>
      </c>
      <c r="G6334" s="684">
        <v>0.44027777777777777</v>
      </c>
      <c r="H6334" s="1180">
        <v>0</v>
      </c>
      <c r="I6334" s="596">
        <v>11</v>
      </c>
      <c r="J6334" s="671" t="s">
        <v>183</v>
      </c>
      <c r="K6334" s="596" t="s">
        <v>183</v>
      </c>
      <c r="L6334" s="596" t="s">
        <v>126</v>
      </c>
      <c r="M6334" s="596" t="s">
        <v>11455</v>
      </c>
      <c r="N6334" s="596">
        <v>0.4</v>
      </c>
      <c r="O6334" s="596" t="s">
        <v>72</v>
      </c>
      <c r="P6334" s="596" t="s">
        <v>11455</v>
      </c>
      <c r="Q6334" s="685" t="s">
        <v>11456</v>
      </c>
      <c r="R6334" s="640">
        <v>0.88</v>
      </c>
      <c r="S6334" s="640">
        <v>0.57999999999999996</v>
      </c>
      <c r="T6334" s="1373">
        <v>1.46</v>
      </c>
      <c r="U6334" s="372" t="s">
        <v>83</v>
      </c>
      <c r="V6334" s="596" t="s">
        <v>183</v>
      </c>
      <c r="W6334" s="596" t="s">
        <v>183</v>
      </c>
      <c r="X6334" s="596" t="s">
        <v>183</v>
      </c>
      <c r="Y6334" s="596" t="s">
        <v>183</v>
      </c>
      <c r="Z6334" s="596" t="s">
        <v>183</v>
      </c>
      <c r="AA6334" s="596" t="s">
        <v>183</v>
      </c>
      <c r="AB6334" s="596" t="s">
        <v>183</v>
      </c>
      <c r="AC6334" s="596" t="s">
        <v>183</v>
      </c>
      <c r="AD6334" s="596" t="s">
        <v>60</v>
      </c>
      <c r="AE6334" s="689" t="s">
        <v>183</v>
      </c>
      <c r="AF6334" s="689" t="s">
        <v>183</v>
      </c>
      <c r="AG6334" s="1280" t="s">
        <v>4528</v>
      </c>
      <c r="AH6334" s="595"/>
      <c r="AI6334" s="595"/>
      <c r="AJ6334" s="595"/>
    </row>
    <row r="6335" spans="1:36" ht="31.5" hidden="1" x14ac:dyDescent="0.2">
      <c r="A6335" s="618" t="s">
        <v>10168</v>
      </c>
      <c r="B6335" s="593" t="s">
        <v>118</v>
      </c>
      <c r="C6335" s="593" t="s">
        <v>337</v>
      </c>
      <c r="D6335" s="642">
        <v>41973</v>
      </c>
      <c r="E6335" s="1129">
        <v>0.95833333333333337</v>
      </c>
      <c r="F6335" s="642">
        <v>41974</v>
      </c>
      <c r="G6335" s="1129">
        <v>1.0034722222222221</v>
      </c>
      <c r="H6335" s="773">
        <f>G6335-E6335</f>
        <v>4.5138888888888729E-2</v>
      </c>
      <c r="I6335" s="593">
        <v>1</v>
      </c>
      <c r="J6335" s="639" t="s">
        <v>183</v>
      </c>
      <c r="K6335" s="639" t="s">
        <v>183</v>
      </c>
      <c r="L6335" s="596" t="s">
        <v>126</v>
      </c>
      <c r="M6335" s="596" t="s">
        <v>11457</v>
      </c>
      <c r="N6335" s="596">
        <v>0.4</v>
      </c>
      <c r="O6335" s="596" t="s">
        <v>72</v>
      </c>
      <c r="P6335" s="596" t="s">
        <v>11457</v>
      </c>
      <c r="Q6335" s="685" t="s">
        <v>11458</v>
      </c>
      <c r="R6335" s="640"/>
      <c r="S6335" s="640">
        <v>0.22</v>
      </c>
      <c r="T6335" s="1373">
        <f>S6335+R6335</f>
        <v>0.22</v>
      </c>
      <c r="U6335" s="372" t="s">
        <v>86</v>
      </c>
      <c r="V6335" s="596"/>
      <c r="W6335" s="596"/>
      <c r="X6335" s="596"/>
      <c r="Y6335" s="596"/>
      <c r="Z6335" s="596"/>
      <c r="AA6335" s="596"/>
      <c r="AB6335" s="596"/>
      <c r="AC6335" s="596"/>
      <c r="AD6335" s="596" t="s">
        <v>61</v>
      </c>
      <c r="AE6335" s="639"/>
      <c r="AF6335" s="639"/>
      <c r="AG6335" s="593"/>
      <c r="AH6335" s="595"/>
      <c r="AI6335" s="595"/>
      <c r="AJ6335" s="595"/>
    </row>
    <row r="6336" spans="1:36" ht="126" hidden="1" x14ac:dyDescent="0.2">
      <c r="A6336" s="596" t="s">
        <v>10799</v>
      </c>
      <c r="B6336" s="596" t="s">
        <v>118</v>
      </c>
      <c r="C6336" s="596" t="s">
        <v>337</v>
      </c>
      <c r="D6336" s="683">
        <v>41974</v>
      </c>
      <c r="E6336" s="684">
        <v>0.75347222222222221</v>
      </c>
      <c r="F6336" s="683">
        <v>41974</v>
      </c>
      <c r="G6336" s="684">
        <v>0.75347222222222221</v>
      </c>
      <c r="H6336" s="1180">
        <f>G6336-E6336</f>
        <v>0</v>
      </c>
      <c r="I6336" s="596">
        <v>38</v>
      </c>
      <c r="J6336" s="596" t="s">
        <v>426</v>
      </c>
      <c r="K6336" s="596" t="s">
        <v>1134</v>
      </c>
      <c r="L6336" s="596" t="s">
        <v>127</v>
      </c>
      <c r="M6336" s="596" t="s">
        <v>10809</v>
      </c>
      <c r="N6336" s="596">
        <v>35</v>
      </c>
      <c r="O6336" s="596" t="s">
        <v>66</v>
      </c>
      <c r="P6336" s="596" t="s">
        <v>10809</v>
      </c>
      <c r="Q6336" s="685" t="s">
        <v>10810</v>
      </c>
      <c r="R6336" s="696">
        <v>1.51</v>
      </c>
      <c r="S6336" s="696">
        <v>1.58</v>
      </c>
      <c r="T6336" s="1362">
        <f>S6336+R6336</f>
        <v>3.09</v>
      </c>
      <c r="U6336" s="372" t="s">
        <v>75</v>
      </c>
      <c r="V6336" s="596"/>
      <c r="W6336" s="596"/>
      <c r="X6336" s="596"/>
      <c r="Y6336" s="596"/>
      <c r="Z6336" s="596"/>
      <c r="AA6336" s="596"/>
      <c r="AB6336" s="596"/>
      <c r="AC6336" s="596"/>
      <c r="AD6336" s="596" t="s">
        <v>57</v>
      </c>
      <c r="AE6336" s="639"/>
      <c r="AF6336" s="639"/>
      <c r="AG6336" s="593"/>
      <c r="AH6336" s="595"/>
      <c r="AI6336" s="595"/>
      <c r="AJ6336" s="595"/>
    </row>
    <row r="6337" spans="1:38" ht="63" hidden="1" x14ac:dyDescent="0.2">
      <c r="A6337" s="596" t="s">
        <v>10799</v>
      </c>
      <c r="B6337" s="596" t="s">
        <v>118</v>
      </c>
      <c r="C6337" s="596" t="s">
        <v>350</v>
      </c>
      <c r="D6337" s="683">
        <v>41974</v>
      </c>
      <c r="E6337" s="684">
        <v>0.66249999999999998</v>
      </c>
      <c r="F6337" s="683">
        <v>41974</v>
      </c>
      <c r="G6337" s="684">
        <v>0.66249999999999998</v>
      </c>
      <c r="H6337" s="1180">
        <v>0</v>
      </c>
      <c r="I6337" s="596">
        <v>3</v>
      </c>
      <c r="J6337" s="671" t="s">
        <v>183</v>
      </c>
      <c r="K6337" s="596" t="s">
        <v>183</v>
      </c>
      <c r="L6337" s="596" t="s">
        <v>126</v>
      </c>
      <c r="M6337" s="596" t="s">
        <v>10811</v>
      </c>
      <c r="N6337" s="596">
        <v>0.4</v>
      </c>
      <c r="O6337" s="596" t="s">
        <v>72</v>
      </c>
      <c r="P6337" s="596" t="s">
        <v>10811</v>
      </c>
      <c r="Q6337" s="685" t="s">
        <v>10812</v>
      </c>
      <c r="R6337" s="640">
        <v>0.05</v>
      </c>
      <c r="S6337" s="640">
        <v>0.34</v>
      </c>
      <c r="T6337" s="1362">
        <f>S6337+R6337</f>
        <v>0.39</v>
      </c>
      <c r="U6337" s="372" t="s">
        <v>183</v>
      </c>
      <c r="V6337" s="596" t="s">
        <v>183</v>
      </c>
      <c r="W6337" s="596" t="s">
        <v>183</v>
      </c>
      <c r="X6337" s="596" t="s">
        <v>183</v>
      </c>
      <c r="Y6337" s="596" t="s">
        <v>183</v>
      </c>
      <c r="Z6337" s="596" t="s">
        <v>183</v>
      </c>
      <c r="AA6337" s="596" t="s">
        <v>183</v>
      </c>
      <c r="AB6337" s="596" t="s">
        <v>183</v>
      </c>
      <c r="AC6337" s="596" t="s">
        <v>183</v>
      </c>
      <c r="AD6337" s="596" t="s">
        <v>61</v>
      </c>
      <c r="AE6337" s="689" t="s">
        <v>183</v>
      </c>
      <c r="AF6337" s="689" t="s">
        <v>183</v>
      </c>
      <c r="AG6337" s="1280" t="s">
        <v>4528</v>
      </c>
      <c r="AH6337" s="595"/>
      <c r="AI6337" s="595"/>
      <c r="AJ6337" s="595"/>
    </row>
    <row r="6338" spans="1:38" hidden="1" x14ac:dyDescent="0.2">
      <c r="A6338" s="596" t="s">
        <v>10799</v>
      </c>
      <c r="B6338" s="596" t="s">
        <v>118</v>
      </c>
      <c r="C6338" s="596" t="s">
        <v>337</v>
      </c>
      <c r="D6338" s="683">
        <v>41975</v>
      </c>
      <c r="E6338" s="671" t="s">
        <v>183</v>
      </c>
      <c r="F6338" s="671" t="s">
        <v>183</v>
      </c>
      <c r="G6338" s="671" t="s">
        <v>183</v>
      </c>
      <c r="H6338" s="1036" t="s">
        <v>183</v>
      </c>
      <c r="I6338" s="596" t="s">
        <v>183</v>
      </c>
      <c r="J6338" s="596" t="s">
        <v>183</v>
      </c>
      <c r="K6338" s="596" t="s">
        <v>183</v>
      </c>
      <c r="L6338" s="596" t="s">
        <v>183</v>
      </c>
      <c r="M6338" s="671" t="s">
        <v>183</v>
      </c>
      <c r="N6338" s="671" t="s">
        <v>183</v>
      </c>
      <c r="O6338" s="671" t="s">
        <v>183</v>
      </c>
      <c r="P6338" s="671" t="s">
        <v>183</v>
      </c>
      <c r="Q6338" s="685" t="s">
        <v>183</v>
      </c>
      <c r="R6338" s="671"/>
      <c r="S6338" s="671"/>
      <c r="T6338" s="1362"/>
      <c r="U6338" s="608" t="s">
        <v>183</v>
      </c>
      <c r="V6338" s="639" t="s">
        <v>183</v>
      </c>
      <c r="W6338" s="639" t="s">
        <v>183</v>
      </c>
      <c r="X6338" s="639" t="s">
        <v>183</v>
      </c>
      <c r="Y6338" s="639" t="s">
        <v>183</v>
      </c>
      <c r="Z6338" s="639" t="s">
        <v>183</v>
      </c>
      <c r="AA6338" s="639" t="s">
        <v>183</v>
      </c>
      <c r="AB6338" s="639" t="s">
        <v>183</v>
      </c>
      <c r="AC6338" s="639" t="s">
        <v>183</v>
      </c>
      <c r="AD6338" s="639" t="s">
        <v>183</v>
      </c>
      <c r="AE6338" s="639" t="s">
        <v>183</v>
      </c>
      <c r="AF6338" s="639" t="s">
        <v>183</v>
      </c>
      <c r="AG6338" s="618" t="s">
        <v>200</v>
      </c>
      <c r="AH6338" s="595"/>
      <c r="AI6338" s="595"/>
      <c r="AJ6338" s="595"/>
    </row>
    <row r="6339" spans="1:38" hidden="1" x14ac:dyDescent="0.2">
      <c r="A6339" s="596" t="s">
        <v>10799</v>
      </c>
      <c r="B6339" s="596" t="s">
        <v>118</v>
      </c>
      <c r="C6339" s="596" t="s">
        <v>337</v>
      </c>
      <c r="D6339" s="683">
        <v>41976</v>
      </c>
      <c r="E6339" s="671" t="s">
        <v>183</v>
      </c>
      <c r="F6339" s="671" t="s">
        <v>183</v>
      </c>
      <c r="G6339" s="671" t="s">
        <v>183</v>
      </c>
      <c r="H6339" s="1036" t="s">
        <v>183</v>
      </c>
      <c r="I6339" s="596" t="s">
        <v>183</v>
      </c>
      <c r="J6339" s="596" t="s">
        <v>183</v>
      </c>
      <c r="K6339" s="596" t="s">
        <v>183</v>
      </c>
      <c r="L6339" s="596" t="s">
        <v>183</v>
      </c>
      <c r="M6339" s="671" t="s">
        <v>183</v>
      </c>
      <c r="N6339" s="671" t="s">
        <v>183</v>
      </c>
      <c r="O6339" s="671" t="s">
        <v>183</v>
      </c>
      <c r="P6339" s="671" t="s">
        <v>183</v>
      </c>
      <c r="Q6339" s="685" t="s">
        <v>183</v>
      </c>
      <c r="R6339" s="671"/>
      <c r="S6339" s="671"/>
      <c r="T6339" s="1362"/>
      <c r="U6339" s="608" t="s">
        <v>183</v>
      </c>
      <c r="V6339" s="639" t="s">
        <v>183</v>
      </c>
      <c r="W6339" s="639" t="s">
        <v>183</v>
      </c>
      <c r="X6339" s="639" t="s">
        <v>183</v>
      </c>
      <c r="Y6339" s="639" t="s">
        <v>183</v>
      </c>
      <c r="Z6339" s="639" t="s">
        <v>183</v>
      </c>
      <c r="AA6339" s="639" t="s">
        <v>183</v>
      </c>
      <c r="AB6339" s="639" t="s">
        <v>183</v>
      </c>
      <c r="AC6339" s="639" t="s">
        <v>183</v>
      </c>
      <c r="AD6339" s="639" t="s">
        <v>183</v>
      </c>
      <c r="AE6339" s="639" t="s">
        <v>183</v>
      </c>
      <c r="AF6339" s="639" t="s">
        <v>183</v>
      </c>
      <c r="AG6339" s="618" t="s">
        <v>200</v>
      </c>
      <c r="AH6339" s="595"/>
      <c r="AI6339" s="595"/>
      <c r="AJ6339" s="595"/>
    </row>
    <row r="6340" spans="1:38" ht="47.25" hidden="1" x14ac:dyDescent="0.2">
      <c r="A6340" s="596" t="s">
        <v>10799</v>
      </c>
      <c r="B6340" s="593" t="s">
        <v>118</v>
      </c>
      <c r="C6340" s="593" t="s">
        <v>332</v>
      </c>
      <c r="D6340" s="642">
        <v>41977</v>
      </c>
      <c r="E6340" s="1129">
        <v>0.12847222222222224</v>
      </c>
      <c r="F6340" s="642">
        <v>41977</v>
      </c>
      <c r="G6340" s="1129">
        <v>0.16597222222222222</v>
      </c>
      <c r="H6340" s="773">
        <f>G6340-E6340</f>
        <v>3.7499999999999978E-2</v>
      </c>
      <c r="I6340" s="593">
        <v>1</v>
      </c>
      <c r="J6340" s="639" t="s">
        <v>183</v>
      </c>
      <c r="K6340" s="639" t="s">
        <v>183</v>
      </c>
      <c r="L6340" s="596" t="s">
        <v>126</v>
      </c>
      <c r="M6340" s="596" t="s">
        <v>10918</v>
      </c>
      <c r="N6340" s="596">
        <v>0.4</v>
      </c>
      <c r="O6340" s="710" t="s">
        <v>71</v>
      </c>
      <c r="P6340" s="596" t="s">
        <v>10918</v>
      </c>
      <c r="Q6340" s="685" t="s">
        <v>10919</v>
      </c>
      <c r="R6340" s="640">
        <v>0.14000000000000001</v>
      </c>
      <c r="S6340" s="640"/>
      <c r="T6340" s="1362">
        <v>0.15</v>
      </c>
      <c r="U6340" s="372" t="s">
        <v>88</v>
      </c>
      <c r="V6340" s="596"/>
      <c r="W6340" s="596"/>
      <c r="X6340" s="596"/>
      <c r="Y6340" s="596"/>
      <c r="Z6340" s="596"/>
      <c r="AA6340" s="596"/>
      <c r="AB6340" s="596"/>
      <c r="AC6340" s="596"/>
      <c r="AD6340" s="596" t="s">
        <v>61</v>
      </c>
      <c r="AE6340" s="639"/>
      <c r="AF6340" s="639"/>
      <c r="AG6340" s="593"/>
      <c r="AH6340" s="595"/>
      <c r="AI6340" s="595"/>
      <c r="AJ6340" s="595"/>
    </row>
    <row r="6341" spans="1:38" ht="63" hidden="1" x14ac:dyDescent="0.2">
      <c r="A6341" s="596" t="s">
        <v>10799</v>
      </c>
      <c r="B6341" s="596" t="s">
        <v>118</v>
      </c>
      <c r="C6341" s="596" t="s">
        <v>350</v>
      </c>
      <c r="D6341" s="683">
        <v>41977</v>
      </c>
      <c r="E6341" s="684">
        <v>0.28819444444444448</v>
      </c>
      <c r="F6341" s="683">
        <v>41977</v>
      </c>
      <c r="G6341" s="684">
        <v>0.41180555555555554</v>
      </c>
      <c r="H6341" s="1180">
        <v>0</v>
      </c>
      <c r="I6341" s="596">
        <v>1</v>
      </c>
      <c r="J6341" s="671" t="s">
        <v>183</v>
      </c>
      <c r="K6341" s="596" t="s">
        <v>183</v>
      </c>
      <c r="L6341" s="596" t="s">
        <v>126</v>
      </c>
      <c r="M6341" s="596" t="s">
        <v>10920</v>
      </c>
      <c r="N6341" s="596">
        <v>0.4</v>
      </c>
      <c r="O6341" s="596" t="s">
        <v>72</v>
      </c>
      <c r="P6341" s="596" t="s">
        <v>10920</v>
      </c>
      <c r="Q6341" s="596" t="s">
        <v>10921</v>
      </c>
      <c r="R6341" s="640">
        <v>0.93</v>
      </c>
      <c r="S6341" s="640">
        <v>0.6</v>
      </c>
      <c r="T6341" s="1362">
        <v>1.53</v>
      </c>
      <c r="U6341" s="372" t="s">
        <v>86</v>
      </c>
      <c r="V6341" s="596" t="s">
        <v>183</v>
      </c>
      <c r="W6341" s="596" t="s">
        <v>183</v>
      </c>
      <c r="X6341" s="596" t="s">
        <v>183</v>
      </c>
      <c r="Y6341" s="596" t="s">
        <v>183</v>
      </c>
      <c r="Z6341" s="596" t="s">
        <v>183</v>
      </c>
      <c r="AA6341" s="596" t="s">
        <v>183</v>
      </c>
      <c r="AB6341" s="596" t="s">
        <v>183</v>
      </c>
      <c r="AC6341" s="596" t="s">
        <v>183</v>
      </c>
      <c r="AD6341" s="596" t="s">
        <v>60</v>
      </c>
      <c r="AE6341" s="689" t="s">
        <v>183</v>
      </c>
      <c r="AF6341" s="689" t="s">
        <v>183</v>
      </c>
      <c r="AG6341" s="1280" t="s">
        <v>4528</v>
      </c>
      <c r="AH6341" s="595"/>
      <c r="AI6341" s="595"/>
      <c r="AJ6341" s="595"/>
    </row>
    <row r="6342" spans="1:38" ht="63" hidden="1" x14ac:dyDescent="0.2">
      <c r="A6342" s="596" t="s">
        <v>10799</v>
      </c>
      <c r="B6342" s="596" t="s">
        <v>118</v>
      </c>
      <c r="C6342" s="596" t="s">
        <v>337</v>
      </c>
      <c r="D6342" s="683">
        <v>41978</v>
      </c>
      <c r="E6342" s="684">
        <v>0.63263888888888886</v>
      </c>
      <c r="F6342" s="683">
        <v>41978</v>
      </c>
      <c r="G6342" s="684">
        <v>0.63263888888888886</v>
      </c>
      <c r="H6342" s="1180">
        <f>G6342-E6342</f>
        <v>0</v>
      </c>
      <c r="I6342" s="596">
        <v>12</v>
      </c>
      <c r="J6342" s="596" t="s">
        <v>426</v>
      </c>
      <c r="K6342" s="596" t="s">
        <v>132</v>
      </c>
      <c r="L6342" s="596" t="s">
        <v>130</v>
      </c>
      <c r="M6342" s="596" t="s">
        <v>7420</v>
      </c>
      <c r="N6342" s="596" t="s">
        <v>103</v>
      </c>
      <c r="O6342" s="596" t="s">
        <v>66</v>
      </c>
      <c r="P6342" s="596" t="s">
        <v>7420</v>
      </c>
      <c r="Q6342" s="685" t="s">
        <v>10935</v>
      </c>
      <c r="R6342" s="640">
        <v>0.38</v>
      </c>
      <c r="S6342" s="640">
        <v>0.01</v>
      </c>
      <c r="T6342" s="1362">
        <v>0.4</v>
      </c>
      <c r="U6342" s="372" t="s">
        <v>75</v>
      </c>
      <c r="V6342" s="596"/>
      <c r="W6342" s="596"/>
      <c r="X6342" s="596"/>
      <c r="Y6342" s="596"/>
      <c r="Z6342" s="596"/>
      <c r="AA6342" s="596"/>
      <c r="AB6342" s="596"/>
      <c r="AC6342" s="596"/>
      <c r="AD6342" s="596" t="s">
        <v>56</v>
      </c>
      <c r="AE6342" s="639"/>
      <c r="AF6342" s="639"/>
      <c r="AG6342" s="1280" t="s">
        <v>4528</v>
      </c>
      <c r="AH6342" s="595"/>
      <c r="AI6342" s="595"/>
      <c r="AJ6342" s="595"/>
      <c r="AL6342" s="22" t="s">
        <v>12022</v>
      </c>
    </row>
    <row r="6343" spans="1:38" ht="94.5" hidden="1" x14ac:dyDescent="0.2">
      <c r="A6343" s="596" t="s">
        <v>10799</v>
      </c>
      <c r="B6343" s="596" t="s">
        <v>118</v>
      </c>
      <c r="C6343" s="596" t="s">
        <v>337</v>
      </c>
      <c r="D6343" s="683">
        <v>41979</v>
      </c>
      <c r="E6343" s="684">
        <v>0.47916666666666669</v>
      </c>
      <c r="F6343" s="683">
        <v>41979</v>
      </c>
      <c r="G6343" s="684">
        <v>0.47916666666666669</v>
      </c>
      <c r="H6343" s="1180">
        <v>0</v>
      </c>
      <c r="I6343" s="596">
        <v>67</v>
      </c>
      <c r="J6343" s="671" t="s">
        <v>183</v>
      </c>
      <c r="K6343" s="596" t="s">
        <v>183</v>
      </c>
      <c r="L6343" s="596" t="s">
        <v>130</v>
      </c>
      <c r="M6343" s="596" t="s">
        <v>10956</v>
      </c>
      <c r="N6343" s="596">
        <v>35</v>
      </c>
      <c r="O6343" s="596" t="s">
        <v>63</v>
      </c>
      <c r="P6343" s="596" t="s">
        <v>10956</v>
      </c>
      <c r="Q6343" s="685" t="s">
        <v>10957</v>
      </c>
      <c r="R6343" s="640">
        <v>4.88</v>
      </c>
      <c r="S6343" s="640">
        <v>5.96</v>
      </c>
      <c r="T6343" s="1362">
        <v>10.84</v>
      </c>
      <c r="U6343" s="372" t="s">
        <v>84</v>
      </c>
      <c r="V6343" s="689">
        <v>2004</v>
      </c>
      <c r="W6343" s="689" t="s">
        <v>11460</v>
      </c>
      <c r="X6343" s="689" t="s">
        <v>2803</v>
      </c>
      <c r="Y6343" s="1409">
        <v>41609</v>
      </c>
      <c r="Z6343" s="689">
        <v>100</v>
      </c>
      <c r="AA6343" s="1429">
        <v>2014</v>
      </c>
      <c r="AB6343" s="689">
        <v>0</v>
      </c>
      <c r="AC6343" s="1409">
        <v>41919</v>
      </c>
      <c r="AD6343" s="596" t="s">
        <v>60</v>
      </c>
      <c r="AE6343" s="689" t="s">
        <v>183</v>
      </c>
      <c r="AF6343" s="689" t="s">
        <v>183</v>
      </c>
      <c r="AG6343" s="1280" t="s">
        <v>4528</v>
      </c>
      <c r="AH6343" s="595"/>
      <c r="AI6343" s="595"/>
      <c r="AJ6343" s="595"/>
    </row>
    <row r="6344" spans="1:38" ht="63" hidden="1" x14ac:dyDescent="0.2">
      <c r="A6344" s="596" t="s">
        <v>10799</v>
      </c>
      <c r="B6344" s="596" t="s">
        <v>118</v>
      </c>
      <c r="C6344" s="596" t="s">
        <v>350</v>
      </c>
      <c r="D6344" s="683">
        <v>41979</v>
      </c>
      <c r="E6344" s="684">
        <v>0.50624999999999998</v>
      </c>
      <c r="F6344" s="683">
        <v>41979</v>
      </c>
      <c r="G6344" s="684">
        <v>0.59930555555555554</v>
      </c>
      <c r="H6344" s="1180">
        <f>G6344-E6344</f>
        <v>9.3055555555555558E-2</v>
      </c>
      <c r="I6344" s="596">
        <v>1</v>
      </c>
      <c r="J6344" s="671" t="s">
        <v>183</v>
      </c>
      <c r="K6344" s="596" t="s">
        <v>183</v>
      </c>
      <c r="L6344" s="596" t="s">
        <v>126</v>
      </c>
      <c r="M6344" s="596" t="s">
        <v>10958</v>
      </c>
      <c r="N6344" s="596">
        <v>0.4</v>
      </c>
      <c r="O6344" s="596" t="s">
        <v>72</v>
      </c>
      <c r="P6344" s="596" t="s">
        <v>10958</v>
      </c>
      <c r="Q6344" s="685" t="s">
        <v>10959</v>
      </c>
      <c r="R6344" s="640">
        <v>0.09</v>
      </c>
      <c r="S6344" s="640">
        <v>1.1000000000000001</v>
      </c>
      <c r="T6344" s="1362">
        <v>1.19</v>
      </c>
      <c r="U6344" s="372" t="s">
        <v>86</v>
      </c>
      <c r="V6344" s="596"/>
      <c r="W6344" s="596"/>
      <c r="X6344" s="596"/>
      <c r="Y6344" s="596"/>
      <c r="Z6344" s="596"/>
      <c r="AA6344" s="596"/>
      <c r="AB6344" s="596"/>
      <c r="AC6344" s="596"/>
      <c r="AD6344" s="596" t="s">
        <v>61</v>
      </c>
      <c r="AE6344" s="639"/>
      <c r="AF6344" s="639"/>
      <c r="AG6344" s="1280" t="s">
        <v>4528</v>
      </c>
      <c r="AH6344" s="595"/>
      <c r="AI6344" s="595"/>
      <c r="AJ6344" s="595"/>
    </row>
    <row r="6345" spans="1:38" hidden="1" x14ac:dyDescent="0.2">
      <c r="A6345" s="596" t="s">
        <v>10799</v>
      </c>
      <c r="B6345" s="596" t="s">
        <v>118</v>
      </c>
      <c r="C6345" s="596" t="s">
        <v>337</v>
      </c>
      <c r="D6345" s="683">
        <v>41980</v>
      </c>
      <c r="E6345" s="671" t="s">
        <v>183</v>
      </c>
      <c r="F6345" s="671" t="s">
        <v>183</v>
      </c>
      <c r="G6345" s="671" t="s">
        <v>183</v>
      </c>
      <c r="H6345" s="1036" t="s">
        <v>183</v>
      </c>
      <c r="I6345" s="596" t="s">
        <v>183</v>
      </c>
      <c r="J6345" s="596" t="s">
        <v>183</v>
      </c>
      <c r="K6345" s="596" t="s">
        <v>183</v>
      </c>
      <c r="L6345" s="596" t="s">
        <v>183</v>
      </c>
      <c r="M6345" s="671" t="s">
        <v>183</v>
      </c>
      <c r="N6345" s="671" t="s">
        <v>183</v>
      </c>
      <c r="O6345" s="671" t="s">
        <v>183</v>
      </c>
      <c r="P6345" s="671" t="s">
        <v>183</v>
      </c>
      <c r="Q6345" s="685" t="s">
        <v>183</v>
      </c>
      <c r="R6345" s="671"/>
      <c r="S6345" s="671"/>
      <c r="T6345" s="1362"/>
      <c r="U6345" s="608" t="s">
        <v>183</v>
      </c>
      <c r="V6345" s="639" t="s">
        <v>183</v>
      </c>
      <c r="W6345" s="639" t="s">
        <v>183</v>
      </c>
      <c r="X6345" s="639" t="s">
        <v>183</v>
      </c>
      <c r="Y6345" s="639" t="s">
        <v>183</v>
      </c>
      <c r="Z6345" s="639" t="s">
        <v>183</v>
      </c>
      <c r="AA6345" s="639" t="s">
        <v>183</v>
      </c>
      <c r="AB6345" s="639" t="s">
        <v>183</v>
      </c>
      <c r="AC6345" s="639" t="s">
        <v>183</v>
      </c>
      <c r="AD6345" s="639" t="s">
        <v>183</v>
      </c>
      <c r="AE6345" s="639" t="s">
        <v>183</v>
      </c>
      <c r="AF6345" s="639" t="s">
        <v>183</v>
      </c>
      <c r="AG6345" s="618" t="s">
        <v>200</v>
      </c>
      <c r="AH6345" s="595"/>
      <c r="AI6345" s="595"/>
      <c r="AJ6345" s="595"/>
    </row>
    <row r="6346" spans="1:38" hidden="1" x14ac:dyDescent="0.2">
      <c r="A6346" s="596" t="s">
        <v>10799</v>
      </c>
      <c r="B6346" s="596" t="s">
        <v>118</v>
      </c>
      <c r="C6346" s="596" t="s">
        <v>337</v>
      </c>
      <c r="D6346" s="683">
        <v>41981</v>
      </c>
      <c r="E6346" s="671" t="s">
        <v>183</v>
      </c>
      <c r="F6346" s="671" t="s">
        <v>183</v>
      </c>
      <c r="G6346" s="671" t="s">
        <v>183</v>
      </c>
      <c r="H6346" s="1036" t="s">
        <v>183</v>
      </c>
      <c r="I6346" s="596" t="s">
        <v>183</v>
      </c>
      <c r="J6346" s="596" t="s">
        <v>183</v>
      </c>
      <c r="K6346" s="596" t="s">
        <v>183</v>
      </c>
      <c r="L6346" s="596" t="s">
        <v>183</v>
      </c>
      <c r="M6346" s="671" t="s">
        <v>183</v>
      </c>
      <c r="N6346" s="671" t="s">
        <v>183</v>
      </c>
      <c r="O6346" s="671" t="s">
        <v>183</v>
      </c>
      <c r="P6346" s="671" t="s">
        <v>183</v>
      </c>
      <c r="Q6346" s="685" t="s">
        <v>183</v>
      </c>
      <c r="R6346" s="671"/>
      <c r="S6346" s="671"/>
      <c r="T6346" s="1362"/>
      <c r="U6346" s="608" t="s">
        <v>183</v>
      </c>
      <c r="V6346" s="639" t="s">
        <v>183</v>
      </c>
      <c r="W6346" s="639" t="s">
        <v>183</v>
      </c>
      <c r="X6346" s="639" t="s">
        <v>183</v>
      </c>
      <c r="Y6346" s="639" t="s">
        <v>183</v>
      </c>
      <c r="Z6346" s="639" t="s">
        <v>183</v>
      </c>
      <c r="AA6346" s="639" t="s">
        <v>183</v>
      </c>
      <c r="AB6346" s="639" t="s">
        <v>183</v>
      </c>
      <c r="AC6346" s="639" t="s">
        <v>183</v>
      </c>
      <c r="AD6346" s="639" t="s">
        <v>183</v>
      </c>
      <c r="AE6346" s="639" t="s">
        <v>183</v>
      </c>
      <c r="AF6346" s="639" t="s">
        <v>183</v>
      </c>
      <c r="AG6346" s="618" t="s">
        <v>200</v>
      </c>
      <c r="AH6346" s="595"/>
      <c r="AI6346" s="595"/>
      <c r="AJ6346" s="595"/>
    </row>
    <row r="6347" spans="1:38" ht="94.5" hidden="1" x14ac:dyDescent="0.2">
      <c r="A6347" s="596" t="s">
        <v>10799</v>
      </c>
      <c r="B6347" s="596" t="s">
        <v>118</v>
      </c>
      <c r="C6347" s="596" t="s">
        <v>350</v>
      </c>
      <c r="D6347" s="683">
        <v>41982</v>
      </c>
      <c r="E6347" s="684">
        <v>0.4368055555555555</v>
      </c>
      <c r="F6347" s="683">
        <v>41982</v>
      </c>
      <c r="G6347" s="684">
        <v>0.4368055555555555</v>
      </c>
      <c r="H6347" s="1180">
        <v>0</v>
      </c>
      <c r="I6347" s="596">
        <v>1</v>
      </c>
      <c r="J6347" s="671" t="s">
        <v>183</v>
      </c>
      <c r="K6347" s="596" t="s">
        <v>183</v>
      </c>
      <c r="L6347" s="596" t="s">
        <v>130</v>
      </c>
      <c r="M6347" s="596" t="s">
        <v>10811</v>
      </c>
      <c r="N6347" s="596" t="s">
        <v>103</v>
      </c>
      <c r="O6347" s="596" t="s">
        <v>72</v>
      </c>
      <c r="P6347" s="596" t="s">
        <v>10811</v>
      </c>
      <c r="Q6347" s="685" t="s">
        <v>10989</v>
      </c>
      <c r="R6347" s="640">
        <v>0.13</v>
      </c>
      <c r="S6347" s="640">
        <v>0.28000000000000003</v>
      </c>
      <c r="T6347" s="1362">
        <f>S6347+R6347</f>
        <v>0.41000000000000003</v>
      </c>
      <c r="U6347" s="758" t="s">
        <v>77</v>
      </c>
      <c r="V6347" s="689"/>
      <c r="W6347" s="689"/>
      <c r="X6347" s="689"/>
      <c r="Y6347" s="689"/>
      <c r="Z6347" s="689"/>
      <c r="AA6347" s="689"/>
      <c r="AB6347" s="689"/>
      <c r="AC6347" s="689"/>
      <c r="AD6347" s="719" t="s">
        <v>60</v>
      </c>
      <c r="AE6347" s="689"/>
      <c r="AF6347" s="689"/>
      <c r="AG6347" s="1280"/>
      <c r="AH6347" s="595"/>
      <c r="AI6347" s="595"/>
      <c r="AJ6347" s="595"/>
    </row>
    <row r="6348" spans="1:38" ht="63" hidden="1" x14ac:dyDescent="0.2">
      <c r="A6348" s="596" t="s">
        <v>10799</v>
      </c>
      <c r="B6348" s="596" t="s">
        <v>118</v>
      </c>
      <c r="C6348" s="596" t="s">
        <v>337</v>
      </c>
      <c r="D6348" s="683">
        <v>41982</v>
      </c>
      <c r="E6348" s="684">
        <v>0.37986111111111115</v>
      </c>
      <c r="F6348" s="683">
        <v>41982</v>
      </c>
      <c r="G6348" s="684">
        <v>0.4513888888888889</v>
      </c>
      <c r="H6348" s="1180">
        <f>G6348-E6348</f>
        <v>7.1527777777777746E-2</v>
      </c>
      <c r="I6348" s="596">
        <v>5</v>
      </c>
      <c r="J6348" s="671" t="s">
        <v>183</v>
      </c>
      <c r="K6348" s="596" t="s">
        <v>183</v>
      </c>
      <c r="L6348" s="596" t="s">
        <v>130</v>
      </c>
      <c r="M6348" s="596" t="s">
        <v>10990</v>
      </c>
      <c r="N6348" s="596" t="s">
        <v>103</v>
      </c>
      <c r="O6348" s="596" t="s">
        <v>64</v>
      </c>
      <c r="P6348" s="596" t="s">
        <v>10990</v>
      </c>
      <c r="Q6348" s="685" t="s">
        <v>10991</v>
      </c>
      <c r="R6348" s="640">
        <v>4.3499999999999996</v>
      </c>
      <c r="S6348" s="640">
        <v>3.8</v>
      </c>
      <c r="T6348" s="1362">
        <f>S6348+R6348</f>
        <v>8.1499999999999986</v>
      </c>
      <c r="U6348" s="608" t="s">
        <v>78</v>
      </c>
      <c r="V6348" s="639"/>
      <c r="W6348" s="639"/>
      <c r="X6348" s="639"/>
      <c r="Y6348" s="639"/>
      <c r="Z6348" s="639"/>
      <c r="AA6348" s="639"/>
      <c r="AB6348" s="639"/>
      <c r="AC6348" s="639"/>
      <c r="AD6348" s="719" t="s">
        <v>60</v>
      </c>
      <c r="AE6348" s="639"/>
      <c r="AF6348" s="639"/>
      <c r="AG6348" s="1280"/>
      <c r="AH6348" s="595"/>
      <c r="AI6348" s="595"/>
      <c r="AJ6348" s="595"/>
    </row>
    <row r="6349" spans="1:38" ht="47.25" hidden="1" x14ac:dyDescent="0.2">
      <c r="A6349" s="596" t="s">
        <v>10799</v>
      </c>
      <c r="B6349" s="596" t="s">
        <v>118</v>
      </c>
      <c r="C6349" s="596" t="s">
        <v>350</v>
      </c>
      <c r="D6349" s="683">
        <v>41983</v>
      </c>
      <c r="E6349" s="684">
        <v>0.14375000000000002</v>
      </c>
      <c r="F6349" s="683">
        <v>41983</v>
      </c>
      <c r="G6349" s="684">
        <v>0.23194444444444443</v>
      </c>
      <c r="H6349" s="1180">
        <v>8.819444444444445E-2</v>
      </c>
      <c r="I6349" s="596">
        <v>1</v>
      </c>
      <c r="J6349" s="671" t="s">
        <v>183</v>
      </c>
      <c r="K6349" s="596" t="s">
        <v>183</v>
      </c>
      <c r="L6349" s="596" t="s">
        <v>126</v>
      </c>
      <c r="M6349" s="596" t="s">
        <v>11010</v>
      </c>
      <c r="N6349" s="596">
        <v>0.4</v>
      </c>
      <c r="O6349" s="596" t="s">
        <v>72</v>
      </c>
      <c r="P6349" s="596" t="s">
        <v>11010</v>
      </c>
      <c r="Q6349" s="1322" t="s">
        <v>11011</v>
      </c>
      <c r="R6349" s="640">
        <v>0.9</v>
      </c>
      <c r="S6349" s="640">
        <v>1.2</v>
      </c>
      <c r="T6349" s="1362">
        <v>2.1</v>
      </c>
      <c r="U6349" s="373" t="s">
        <v>86</v>
      </c>
      <c r="V6349" s="689" t="s">
        <v>183</v>
      </c>
      <c r="W6349" s="689" t="s">
        <v>183</v>
      </c>
      <c r="X6349" s="689" t="s">
        <v>183</v>
      </c>
      <c r="Y6349" s="689" t="s">
        <v>183</v>
      </c>
      <c r="Z6349" s="689" t="s">
        <v>183</v>
      </c>
      <c r="AA6349" s="689" t="s">
        <v>183</v>
      </c>
      <c r="AB6349" s="689" t="s">
        <v>183</v>
      </c>
      <c r="AC6349" s="689" t="s">
        <v>183</v>
      </c>
      <c r="AD6349" s="719" t="s">
        <v>61</v>
      </c>
      <c r="AE6349" s="689" t="s">
        <v>183</v>
      </c>
      <c r="AF6349" s="689" t="s">
        <v>183</v>
      </c>
      <c r="AG6349" s="1457"/>
      <c r="AH6349" s="595"/>
      <c r="AI6349" s="595"/>
      <c r="AJ6349" s="595"/>
    </row>
    <row r="6350" spans="1:38" hidden="1" x14ac:dyDescent="0.2">
      <c r="A6350" s="596" t="s">
        <v>10799</v>
      </c>
      <c r="B6350" s="596" t="s">
        <v>118</v>
      </c>
      <c r="C6350" s="596" t="s">
        <v>337</v>
      </c>
      <c r="D6350" s="683">
        <v>41984</v>
      </c>
      <c r="E6350" s="671"/>
      <c r="F6350" s="671"/>
      <c r="G6350" s="671"/>
      <c r="H6350" s="1036"/>
      <c r="I6350" s="596"/>
      <c r="J6350" s="596"/>
      <c r="K6350" s="596"/>
      <c r="L6350" s="596"/>
      <c r="M6350" s="671"/>
      <c r="N6350" s="671"/>
      <c r="O6350" s="671"/>
      <c r="P6350" s="671"/>
      <c r="Q6350" s="685"/>
      <c r="R6350" s="671"/>
      <c r="S6350" s="671"/>
      <c r="T6350" s="1362"/>
      <c r="U6350" s="608"/>
      <c r="V6350" s="639" t="s">
        <v>183</v>
      </c>
      <c r="W6350" s="639" t="s">
        <v>183</v>
      </c>
      <c r="X6350" s="639" t="s">
        <v>183</v>
      </c>
      <c r="Y6350" s="639" t="s">
        <v>183</v>
      </c>
      <c r="Z6350" s="639" t="s">
        <v>183</v>
      </c>
      <c r="AA6350" s="639" t="s">
        <v>183</v>
      </c>
      <c r="AB6350" s="639" t="s">
        <v>183</v>
      </c>
      <c r="AC6350" s="639" t="s">
        <v>183</v>
      </c>
      <c r="AD6350" s="639" t="s">
        <v>183</v>
      </c>
      <c r="AE6350" s="639" t="s">
        <v>183</v>
      </c>
      <c r="AF6350" s="639" t="s">
        <v>183</v>
      </c>
      <c r="AG6350" s="618" t="s">
        <v>200</v>
      </c>
      <c r="AH6350" s="595"/>
      <c r="AI6350" s="595"/>
      <c r="AJ6350" s="595"/>
      <c r="AL6350" s="22" t="s">
        <v>12022</v>
      </c>
    </row>
    <row r="6351" spans="1:38" ht="47.25" hidden="1" x14ac:dyDescent="0.2">
      <c r="A6351" s="596" t="s">
        <v>10799</v>
      </c>
      <c r="B6351" s="618" t="s">
        <v>118</v>
      </c>
      <c r="C6351" s="593" t="s">
        <v>332</v>
      </c>
      <c r="D6351" s="642">
        <v>41988</v>
      </c>
      <c r="E6351" s="1129">
        <v>0.83680555555555547</v>
      </c>
      <c r="F6351" s="642">
        <v>41988</v>
      </c>
      <c r="G6351" s="1129">
        <v>0.88750000000000007</v>
      </c>
      <c r="H6351" s="773">
        <f t="shared" ref="H6351:H6360" si="213">G6351-E6351</f>
        <v>5.0694444444444597E-2</v>
      </c>
      <c r="I6351" s="593">
        <v>3</v>
      </c>
      <c r="J6351" s="639" t="s">
        <v>183</v>
      </c>
      <c r="K6351" s="639" t="s">
        <v>183</v>
      </c>
      <c r="L6351" s="727" t="s">
        <v>126</v>
      </c>
      <c r="M6351" s="593" t="s">
        <v>11051</v>
      </c>
      <c r="N6351" s="593">
        <v>0.4</v>
      </c>
      <c r="O6351" s="710" t="s">
        <v>71</v>
      </c>
      <c r="P6351" s="593" t="s">
        <v>11051</v>
      </c>
      <c r="Q6351" s="634" t="s">
        <v>794</v>
      </c>
      <c r="R6351" s="668">
        <v>0.18</v>
      </c>
      <c r="S6351" s="668">
        <v>8.6199999999999992</v>
      </c>
      <c r="T6351" s="1363">
        <v>8.8000000000000007</v>
      </c>
      <c r="U6351" s="758" t="s">
        <v>88</v>
      </c>
      <c r="V6351" s="639"/>
      <c r="W6351" s="639"/>
      <c r="X6351" s="639"/>
      <c r="Y6351" s="639"/>
      <c r="Z6351" s="639"/>
      <c r="AA6351" s="639"/>
      <c r="AB6351" s="639"/>
      <c r="AC6351" s="639"/>
      <c r="AD6351" s="618" t="s">
        <v>61</v>
      </c>
      <c r="AE6351" s="639"/>
      <c r="AF6351" s="639"/>
      <c r="AG6351" s="1280"/>
      <c r="AH6351" s="595"/>
      <c r="AI6351" s="595"/>
      <c r="AJ6351" s="595"/>
    </row>
    <row r="6352" spans="1:38" ht="63" hidden="1" x14ac:dyDescent="0.2">
      <c r="A6352" s="596" t="s">
        <v>10799</v>
      </c>
      <c r="B6352" s="596" t="s">
        <v>118</v>
      </c>
      <c r="C6352" s="596" t="s">
        <v>337</v>
      </c>
      <c r="D6352" s="683">
        <v>41988</v>
      </c>
      <c r="E6352" s="684">
        <v>0.57916666666666672</v>
      </c>
      <c r="F6352" s="683">
        <v>41988</v>
      </c>
      <c r="G6352" s="684">
        <v>0.57916666666666672</v>
      </c>
      <c r="H6352" s="1180">
        <f t="shared" si="213"/>
        <v>0</v>
      </c>
      <c r="I6352" s="596">
        <v>30</v>
      </c>
      <c r="J6352" s="596" t="s">
        <v>183</v>
      </c>
      <c r="K6352" s="596" t="s">
        <v>11052</v>
      </c>
      <c r="L6352" s="596" t="s">
        <v>130</v>
      </c>
      <c r="M6352" s="596" t="s">
        <v>10239</v>
      </c>
      <c r="N6352" s="596">
        <v>35</v>
      </c>
      <c r="O6352" s="596" t="s">
        <v>63</v>
      </c>
      <c r="P6352" s="596" t="s">
        <v>10239</v>
      </c>
      <c r="Q6352" s="1277" t="s">
        <v>11053</v>
      </c>
      <c r="R6352" s="640">
        <v>3.36</v>
      </c>
      <c r="S6352" s="640">
        <v>10.7</v>
      </c>
      <c r="T6352" s="1362">
        <v>14.06</v>
      </c>
      <c r="U6352" s="608" t="s">
        <v>86</v>
      </c>
      <c r="V6352" s="639"/>
      <c r="W6352" s="639"/>
      <c r="X6352" s="639"/>
      <c r="Y6352" s="639"/>
      <c r="Z6352" s="639"/>
      <c r="AA6352" s="639"/>
      <c r="AB6352" s="639"/>
      <c r="AC6352" s="639"/>
      <c r="AD6352" s="618" t="s">
        <v>46</v>
      </c>
      <c r="AE6352" s="639"/>
      <c r="AF6352" s="639"/>
      <c r="AG6352" s="1280"/>
      <c r="AH6352" s="595"/>
      <c r="AI6352" s="595"/>
      <c r="AJ6352" s="595"/>
    </row>
    <row r="6353" spans="1:36" ht="47.25" hidden="1" x14ac:dyDescent="0.2">
      <c r="A6353" s="596" t="s">
        <v>10799</v>
      </c>
      <c r="B6353" s="618" t="s">
        <v>118</v>
      </c>
      <c r="C6353" s="593" t="s">
        <v>332</v>
      </c>
      <c r="D6353" s="642">
        <v>41989</v>
      </c>
      <c r="E6353" s="1129">
        <v>5.6944444444444443E-2</v>
      </c>
      <c r="F6353" s="642">
        <v>41989</v>
      </c>
      <c r="G6353" s="1129">
        <v>9.4444444444444442E-2</v>
      </c>
      <c r="H6353" s="773">
        <f t="shared" si="213"/>
        <v>3.7499999999999999E-2</v>
      </c>
      <c r="I6353" s="593">
        <v>3</v>
      </c>
      <c r="J6353" s="639" t="s">
        <v>183</v>
      </c>
      <c r="K6353" s="639" t="s">
        <v>183</v>
      </c>
      <c r="L6353" s="727" t="s">
        <v>126</v>
      </c>
      <c r="M6353" s="593" t="s">
        <v>11051</v>
      </c>
      <c r="N6353" s="593">
        <v>0.4</v>
      </c>
      <c r="O6353" s="710" t="s">
        <v>71</v>
      </c>
      <c r="P6353" s="593" t="s">
        <v>11051</v>
      </c>
      <c r="Q6353" s="634" t="s">
        <v>794</v>
      </c>
      <c r="R6353" s="668"/>
      <c r="S6353" s="668">
        <v>6.41</v>
      </c>
      <c r="T6353" s="1363">
        <v>6.41</v>
      </c>
      <c r="U6353" s="758" t="s">
        <v>88</v>
      </c>
      <c r="V6353" s="639"/>
      <c r="W6353" s="639"/>
      <c r="X6353" s="639"/>
      <c r="Y6353" s="639"/>
      <c r="Z6353" s="639"/>
      <c r="AA6353" s="639"/>
      <c r="AB6353" s="639"/>
      <c r="AC6353" s="639"/>
      <c r="AD6353" s="618" t="s">
        <v>61</v>
      </c>
      <c r="AE6353" s="639"/>
      <c r="AF6353" s="639"/>
      <c r="AG6353" s="1280"/>
      <c r="AH6353" s="595"/>
      <c r="AI6353" s="595"/>
      <c r="AJ6353" s="595"/>
    </row>
    <row r="6354" spans="1:36" ht="78.75" hidden="1" x14ac:dyDescent="0.2">
      <c r="A6354" s="596" t="s">
        <v>10799</v>
      </c>
      <c r="B6354" s="596" t="s">
        <v>118</v>
      </c>
      <c r="C6354" s="596" t="s">
        <v>337</v>
      </c>
      <c r="D6354" s="683">
        <v>41990</v>
      </c>
      <c r="E6354" s="684">
        <v>1.1083333333333334</v>
      </c>
      <c r="F6354" s="683">
        <v>41990</v>
      </c>
      <c r="G6354" s="643">
        <v>1.1277777777777778</v>
      </c>
      <c r="H6354" s="1180">
        <f t="shared" si="213"/>
        <v>1.9444444444444375E-2</v>
      </c>
      <c r="I6354" s="596">
        <v>4</v>
      </c>
      <c r="J6354" s="596"/>
      <c r="K6354" s="596" t="s">
        <v>1121</v>
      </c>
      <c r="L6354" s="596" t="s">
        <v>130</v>
      </c>
      <c r="M6354" s="596" t="s">
        <v>11082</v>
      </c>
      <c r="N6354" s="596" t="s">
        <v>103</v>
      </c>
      <c r="O6354" s="596" t="s">
        <v>66</v>
      </c>
      <c r="P6354" s="596" t="s">
        <v>11082</v>
      </c>
      <c r="Q6354" s="685" t="s">
        <v>11083</v>
      </c>
      <c r="R6354" s="640">
        <v>2.31</v>
      </c>
      <c r="S6354" s="640">
        <v>1.23</v>
      </c>
      <c r="T6354" s="1362">
        <f>S6354+R6354</f>
        <v>3.54</v>
      </c>
      <c r="U6354" s="373"/>
      <c r="V6354" s="639"/>
      <c r="W6354" s="639"/>
      <c r="X6354" s="639"/>
      <c r="Y6354" s="639"/>
      <c r="Z6354" s="639"/>
      <c r="AA6354" s="639"/>
      <c r="AB6354" s="639"/>
      <c r="AC6354" s="639"/>
      <c r="AD6354" s="618" t="s">
        <v>46</v>
      </c>
      <c r="AE6354" s="639"/>
      <c r="AF6354" s="639"/>
      <c r="AG6354" s="1280"/>
      <c r="AH6354" s="595"/>
      <c r="AI6354" s="595"/>
      <c r="AJ6354" s="595"/>
    </row>
    <row r="6355" spans="1:36" ht="110.25" hidden="1" x14ac:dyDescent="0.2">
      <c r="A6355" s="596" t="s">
        <v>10799</v>
      </c>
      <c r="B6355" s="596" t="s">
        <v>118</v>
      </c>
      <c r="C6355" s="596" t="s">
        <v>337</v>
      </c>
      <c r="D6355" s="683">
        <v>41991</v>
      </c>
      <c r="E6355" s="1122">
        <v>0.52361111111111114</v>
      </c>
      <c r="F6355" s="683">
        <v>41991</v>
      </c>
      <c r="G6355" s="643">
        <v>0.6479166666666667</v>
      </c>
      <c r="H6355" s="1180">
        <f t="shared" si="213"/>
        <v>0.12430555555555556</v>
      </c>
      <c r="I6355" s="596">
        <v>1</v>
      </c>
      <c r="J6355" s="596"/>
      <c r="K6355" s="596" t="s">
        <v>1134</v>
      </c>
      <c r="L6355" s="596" t="s">
        <v>130</v>
      </c>
      <c r="M6355" s="596" t="s">
        <v>4756</v>
      </c>
      <c r="N6355" s="596" t="s">
        <v>103</v>
      </c>
      <c r="O6355" s="596" t="s">
        <v>66</v>
      </c>
      <c r="P6355" s="596" t="s">
        <v>4756</v>
      </c>
      <c r="Q6355" s="685" t="s">
        <v>11168</v>
      </c>
      <c r="R6355" s="640">
        <v>1.1100000000000001</v>
      </c>
      <c r="S6355" s="640">
        <v>1.1000000000000001</v>
      </c>
      <c r="T6355" s="1362">
        <v>2.21</v>
      </c>
      <c r="U6355" s="373"/>
      <c r="V6355" s="639"/>
      <c r="W6355" s="639"/>
      <c r="X6355" s="639"/>
      <c r="Y6355" s="639"/>
      <c r="Z6355" s="639"/>
      <c r="AA6355" s="639"/>
      <c r="AB6355" s="639"/>
      <c r="AC6355" s="639"/>
      <c r="AD6355" s="596" t="s">
        <v>56</v>
      </c>
      <c r="AE6355" s="596"/>
      <c r="AF6355" s="596"/>
      <c r="AG6355" s="685"/>
      <c r="AH6355" s="632"/>
      <c r="AI6355" s="632"/>
      <c r="AJ6355" s="632"/>
    </row>
    <row r="6356" spans="1:36" ht="47.25" hidden="1" x14ac:dyDescent="0.2">
      <c r="A6356" s="596" t="s">
        <v>10799</v>
      </c>
      <c r="B6356" s="596" t="s">
        <v>118</v>
      </c>
      <c r="C6356" s="596" t="s">
        <v>332</v>
      </c>
      <c r="D6356" s="683">
        <v>41993</v>
      </c>
      <c r="E6356" s="684">
        <v>0.28125</v>
      </c>
      <c r="F6356" s="683">
        <v>41993</v>
      </c>
      <c r="G6356" s="684">
        <v>0.28611111111111115</v>
      </c>
      <c r="H6356" s="1180">
        <f t="shared" si="213"/>
        <v>4.8611111111111494E-3</v>
      </c>
      <c r="I6356" s="596">
        <v>11</v>
      </c>
      <c r="J6356" s="596" t="s">
        <v>183</v>
      </c>
      <c r="K6356" s="596" t="s">
        <v>183</v>
      </c>
      <c r="L6356" s="596" t="s">
        <v>126</v>
      </c>
      <c r="M6356" s="596" t="s">
        <v>1356</v>
      </c>
      <c r="N6356" s="596">
        <v>0.4</v>
      </c>
      <c r="O6356" s="596" t="s">
        <v>71</v>
      </c>
      <c r="P6356" s="596" t="s">
        <v>71</v>
      </c>
      <c r="Q6356" s="596" t="s">
        <v>794</v>
      </c>
      <c r="R6356" s="640">
        <v>1.5</v>
      </c>
      <c r="S6356" s="640">
        <v>4.0999999999999996</v>
      </c>
      <c r="T6356" s="1362">
        <v>5.6</v>
      </c>
      <c r="U6356" s="1787" t="s">
        <v>88</v>
      </c>
      <c r="V6356" s="689" t="s">
        <v>183</v>
      </c>
      <c r="W6356" s="689" t="s">
        <v>183</v>
      </c>
      <c r="X6356" s="689" t="s">
        <v>183</v>
      </c>
      <c r="Y6356" s="689" t="s">
        <v>183</v>
      </c>
      <c r="Z6356" s="689" t="s">
        <v>183</v>
      </c>
      <c r="AA6356" s="689" t="s">
        <v>183</v>
      </c>
      <c r="AB6356" s="689" t="s">
        <v>183</v>
      </c>
      <c r="AC6356" s="689" t="s">
        <v>183</v>
      </c>
      <c r="AD6356" s="596" t="s">
        <v>61</v>
      </c>
      <c r="AE6356" s="593"/>
      <c r="AF6356" s="593"/>
      <c r="AG6356" s="598"/>
      <c r="AH6356" s="595"/>
      <c r="AI6356" s="595"/>
      <c r="AJ6356" s="595"/>
    </row>
    <row r="6357" spans="1:36" ht="31.5" hidden="1" x14ac:dyDescent="0.2">
      <c r="A6357" s="596" t="s">
        <v>10799</v>
      </c>
      <c r="B6357" s="596" t="s">
        <v>118</v>
      </c>
      <c r="C6357" s="596" t="s">
        <v>337</v>
      </c>
      <c r="D6357" s="1497">
        <v>41994</v>
      </c>
      <c r="E6357" s="682">
        <v>0.82291666666666663</v>
      </c>
      <c r="F6357" s="1497">
        <v>41994</v>
      </c>
      <c r="G6357" s="682">
        <v>0.95972222222222225</v>
      </c>
      <c r="H6357" s="1180">
        <f t="shared" si="213"/>
        <v>0.13680555555555562</v>
      </c>
      <c r="I6357" s="596">
        <v>1</v>
      </c>
      <c r="J6357" s="596" t="s">
        <v>183</v>
      </c>
      <c r="K6357" s="596" t="s">
        <v>183</v>
      </c>
      <c r="L6357" s="596" t="s">
        <v>126</v>
      </c>
      <c r="M6357" s="596" t="s">
        <v>11339</v>
      </c>
      <c r="N6357" s="596">
        <v>0.4</v>
      </c>
      <c r="O6357" s="596" t="s">
        <v>72</v>
      </c>
      <c r="P6357" s="596" t="s">
        <v>11339</v>
      </c>
      <c r="Q6357" s="372" t="s">
        <v>11340</v>
      </c>
      <c r="R6357" s="640">
        <v>0.1</v>
      </c>
      <c r="S6357" s="640"/>
      <c r="T6357" s="1362">
        <v>0.1</v>
      </c>
      <c r="U6357" s="265" t="s">
        <v>86</v>
      </c>
      <c r="V6357" s="689" t="s">
        <v>183</v>
      </c>
      <c r="W6357" s="689" t="s">
        <v>183</v>
      </c>
      <c r="X6357" s="689" t="s">
        <v>183</v>
      </c>
      <c r="Y6357" s="689" t="s">
        <v>183</v>
      </c>
      <c r="Z6357" s="689" t="s">
        <v>183</v>
      </c>
      <c r="AA6357" s="689" t="s">
        <v>183</v>
      </c>
      <c r="AB6357" s="689" t="s">
        <v>183</v>
      </c>
      <c r="AC6357" s="689" t="s">
        <v>183</v>
      </c>
      <c r="AD6357" s="596" t="s">
        <v>60</v>
      </c>
      <c r="AE6357" s="593"/>
      <c r="AF6357" s="593"/>
      <c r="AG6357" s="598"/>
      <c r="AH6357" s="595"/>
      <c r="AI6357" s="595"/>
      <c r="AJ6357" s="595"/>
    </row>
    <row r="6358" spans="1:36" ht="75" hidden="1" x14ac:dyDescent="0.2">
      <c r="A6358" s="596" t="s">
        <v>10799</v>
      </c>
      <c r="B6358" s="631" t="s">
        <v>118</v>
      </c>
      <c r="C6358" s="631" t="s">
        <v>337</v>
      </c>
      <c r="D6358" s="1499">
        <v>42002</v>
      </c>
      <c r="E6358" s="1518">
        <v>0.67013888888888884</v>
      </c>
      <c r="F6358" s="1499">
        <v>42002</v>
      </c>
      <c r="G6358" s="1518">
        <v>0.67013888888888884</v>
      </c>
      <c r="H6358" s="1564">
        <f t="shared" si="213"/>
        <v>0</v>
      </c>
      <c r="I6358" s="631">
        <v>48</v>
      </c>
      <c r="J6358" s="1587" t="s">
        <v>183</v>
      </c>
      <c r="K6358" s="1587" t="s">
        <v>183</v>
      </c>
      <c r="L6358" s="720" t="s">
        <v>130</v>
      </c>
      <c r="M6358" s="631" t="s">
        <v>11436</v>
      </c>
      <c r="N6358" s="631" t="s">
        <v>103</v>
      </c>
      <c r="O6358" s="631" t="s">
        <v>72</v>
      </c>
      <c r="P6358" s="631" t="s">
        <v>11436</v>
      </c>
      <c r="Q6358" s="631" t="s">
        <v>11437</v>
      </c>
      <c r="R6358" s="721">
        <v>1.33</v>
      </c>
      <c r="S6358" s="721">
        <v>1.85</v>
      </c>
      <c r="T6358" s="1772">
        <v>3.2</v>
      </c>
      <c r="U6358" s="1360" t="s">
        <v>65</v>
      </c>
      <c r="V6358" s="689">
        <v>1979</v>
      </c>
      <c r="W6358" s="689" t="s">
        <v>11461</v>
      </c>
      <c r="X6358" s="689" t="s">
        <v>9998</v>
      </c>
      <c r="Y6358" s="689" t="s">
        <v>11462</v>
      </c>
      <c r="Z6358" s="1870">
        <v>1</v>
      </c>
      <c r="AA6358" s="689" t="s">
        <v>11463</v>
      </c>
      <c r="AB6358" s="689">
        <v>0</v>
      </c>
      <c r="AC6358" s="689" t="s">
        <v>183</v>
      </c>
      <c r="AD6358" s="593" t="s">
        <v>60</v>
      </c>
      <c r="AE6358" s="1473"/>
      <c r="AF6358" s="1473"/>
      <c r="AG6358" s="1473"/>
      <c r="AH6358" s="1473"/>
      <c r="AI6358" s="1473"/>
      <c r="AJ6358" s="1473"/>
    </row>
    <row r="6359" spans="1:36" ht="75" hidden="1" x14ac:dyDescent="0.2">
      <c r="A6359" s="596" t="s">
        <v>10799</v>
      </c>
      <c r="B6359" s="631" t="s">
        <v>118</v>
      </c>
      <c r="C6359" s="631" t="s">
        <v>337</v>
      </c>
      <c r="D6359" s="1499">
        <v>42003</v>
      </c>
      <c r="E6359" s="1518">
        <v>0.53611111111111109</v>
      </c>
      <c r="F6359" s="1499">
        <v>42003</v>
      </c>
      <c r="G6359" s="1518">
        <v>0.5444444444444444</v>
      </c>
      <c r="H6359" s="1564">
        <f t="shared" si="213"/>
        <v>8.3333333333333037E-3</v>
      </c>
      <c r="I6359" s="631">
        <v>25</v>
      </c>
      <c r="J6359" s="1587" t="s">
        <v>1706</v>
      </c>
      <c r="K6359" s="722" t="s">
        <v>1121</v>
      </c>
      <c r="L6359" s="720" t="s">
        <v>130</v>
      </c>
      <c r="M6359" s="1613" t="s">
        <v>11440</v>
      </c>
      <c r="N6359" s="631">
        <v>35</v>
      </c>
      <c r="O6359" s="631" t="s">
        <v>63</v>
      </c>
      <c r="P6359" s="1613" t="s">
        <v>11440</v>
      </c>
      <c r="Q6359" s="631" t="s">
        <v>11441</v>
      </c>
      <c r="R6359" s="1720">
        <v>11.68</v>
      </c>
      <c r="S6359" s="1720">
        <v>8.1199999999999992</v>
      </c>
      <c r="T6359" s="1767">
        <v>19.8</v>
      </c>
      <c r="U6359" s="1783"/>
      <c r="V6359" s="1473"/>
      <c r="W6359" s="1473"/>
      <c r="X6359" s="1473"/>
      <c r="Y6359" s="1473"/>
      <c r="Z6359" s="1473"/>
      <c r="AA6359" s="1473"/>
      <c r="AB6359" s="1473"/>
      <c r="AC6359" s="1473"/>
      <c r="AD6359" s="1473" t="s">
        <v>61</v>
      </c>
      <c r="AE6359" s="1473"/>
      <c r="AF6359" s="1473"/>
      <c r="AG6359" s="1473"/>
      <c r="AH6359" s="1473"/>
      <c r="AI6359" s="1473"/>
      <c r="AJ6359" s="1473"/>
    </row>
    <row r="6360" spans="1:36" ht="112.5" hidden="1" x14ac:dyDescent="0.2">
      <c r="A6360" s="596" t="s">
        <v>10799</v>
      </c>
      <c r="B6360" s="631" t="s">
        <v>118</v>
      </c>
      <c r="C6360" s="631" t="s">
        <v>337</v>
      </c>
      <c r="D6360" s="1499">
        <v>42003</v>
      </c>
      <c r="E6360" s="1518">
        <v>0.73472222222222217</v>
      </c>
      <c r="F6360" s="1499">
        <v>42003</v>
      </c>
      <c r="G6360" s="1518">
        <v>0.73472222222222217</v>
      </c>
      <c r="H6360" s="1564">
        <f t="shared" si="213"/>
        <v>0</v>
      </c>
      <c r="I6360" s="631">
        <v>4</v>
      </c>
      <c r="J6360" s="722" t="s">
        <v>183</v>
      </c>
      <c r="K6360" s="722" t="s">
        <v>183</v>
      </c>
      <c r="L6360" s="720" t="s">
        <v>126</v>
      </c>
      <c r="M6360" s="1613" t="s">
        <v>11442</v>
      </c>
      <c r="N6360" s="631">
        <v>0.4</v>
      </c>
      <c r="O6360" s="631" t="s">
        <v>72</v>
      </c>
      <c r="P6360" s="1613" t="s">
        <v>11442</v>
      </c>
      <c r="Q6360" s="631" t="s">
        <v>11443</v>
      </c>
      <c r="R6360" s="1720">
        <v>0.1</v>
      </c>
      <c r="S6360" s="1720">
        <v>0.96</v>
      </c>
      <c r="T6360" s="1767">
        <v>1.06</v>
      </c>
      <c r="U6360" s="1783"/>
      <c r="V6360" s="1473"/>
      <c r="W6360" s="1473"/>
      <c r="X6360" s="1473"/>
      <c r="Y6360" s="1473"/>
      <c r="Z6360" s="1473"/>
      <c r="AA6360" s="1473"/>
      <c r="AB6360" s="1473"/>
      <c r="AC6360" s="1473"/>
      <c r="AD6360" s="1473" t="s">
        <v>61</v>
      </c>
      <c r="AE6360" s="1473"/>
      <c r="AF6360" s="1473"/>
      <c r="AG6360" s="1473"/>
      <c r="AH6360" s="1473"/>
      <c r="AI6360" s="1473"/>
      <c r="AJ6360" s="1473"/>
    </row>
    <row r="6361" spans="1:36" hidden="1" x14ac:dyDescent="0.2">
      <c r="A6361" s="593" t="s">
        <v>2028</v>
      </c>
      <c r="B6361" s="596" t="s">
        <v>117</v>
      </c>
      <c r="C6361" s="593" t="s">
        <v>36</v>
      </c>
      <c r="D6361" s="630">
        <v>41640</v>
      </c>
      <c r="E6361" s="616"/>
      <c r="F6361" s="630"/>
      <c r="G6361" s="616"/>
      <c r="H6361" s="905"/>
      <c r="I6361" s="595"/>
      <c r="J6361" s="595"/>
      <c r="K6361" s="595"/>
      <c r="L6361" s="595"/>
      <c r="M6361" s="595"/>
      <c r="N6361" s="595"/>
      <c r="O6361" s="595"/>
      <c r="P6361" s="595"/>
      <c r="Q6361" s="351"/>
      <c r="R6361" s="595"/>
      <c r="S6361" s="595"/>
      <c r="T6361" s="1360"/>
      <c r="U6361" s="351"/>
      <c r="V6361" s="595"/>
      <c r="W6361" s="595"/>
      <c r="X6361" s="595"/>
      <c r="Y6361" s="595"/>
      <c r="Z6361" s="595"/>
      <c r="AA6361" s="595"/>
      <c r="AB6361" s="595"/>
      <c r="AC6361" s="595"/>
      <c r="AD6361" s="595"/>
      <c r="AE6361" s="595"/>
      <c r="AF6361" s="595"/>
      <c r="AG6361" s="593" t="s">
        <v>202</v>
      </c>
      <c r="AH6361" s="595"/>
      <c r="AI6361" s="595"/>
      <c r="AJ6361" s="595"/>
    </row>
    <row r="6362" spans="1:36" hidden="1" x14ac:dyDescent="0.2">
      <c r="A6362" s="593" t="s">
        <v>2028</v>
      </c>
      <c r="B6362" s="596" t="s">
        <v>117</v>
      </c>
      <c r="C6362" s="596" t="s">
        <v>36</v>
      </c>
      <c r="D6362" s="630">
        <v>41640</v>
      </c>
      <c r="E6362" s="1514"/>
      <c r="F6362" s="630"/>
      <c r="G6362" s="1514"/>
      <c r="H6362" s="1560"/>
      <c r="I6362" s="696"/>
      <c r="J6362" s="596"/>
      <c r="K6362" s="596"/>
      <c r="L6362" s="596"/>
      <c r="M6362" s="596"/>
      <c r="N6362" s="596"/>
      <c r="O6362" s="696"/>
      <c r="P6362" s="696"/>
      <c r="Q6362" s="596"/>
      <c r="R6362" s="638"/>
      <c r="S6362" s="1745"/>
      <c r="T6362" s="1360"/>
      <c r="U6362" s="1070"/>
      <c r="V6362" s="596"/>
      <c r="W6362" s="596"/>
      <c r="X6362" s="596"/>
      <c r="Y6362" s="596"/>
      <c r="Z6362" s="596"/>
      <c r="AA6362" s="596"/>
      <c r="AB6362" s="596"/>
      <c r="AC6362" s="596"/>
      <c r="AD6362" s="596"/>
      <c r="AE6362" s="593"/>
      <c r="AF6362" s="593"/>
      <c r="AG6362" s="593" t="s">
        <v>200</v>
      </c>
      <c r="AH6362" s="632"/>
      <c r="AI6362" s="632"/>
      <c r="AJ6362" s="632"/>
    </row>
    <row r="6363" spans="1:36" hidden="1" x14ac:dyDescent="0.2">
      <c r="A6363" s="593" t="s">
        <v>2028</v>
      </c>
      <c r="B6363" s="596" t="s">
        <v>117</v>
      </c>
      <c r="C6363" s="593" t="s">
        <v>36</v>
      </c>
      <c r="D6363" s="630">
        <v>41641</v>
      </c>
      <c r="E6363" s="1515"/>
      <c r="F6363" s="630"/>
      <c r="G6363" s="1515"/>
      <c r="H6363" s="1560"/>
      <c r="I6363" s="696"/>
      <c r="J6363" s="718"/>
      <c r="K6363" s="596"/>
      <c r="L6363" s="596"/>
      <c r="M6363" s="716"/>
      <c r="N6363" s="596"/>
      <c r="O6363" s="696"/>
      <c r="P6363" s="696"/>
      <c r="Q6363" s="718"/>
      <c r="R6363" s="696"/>
      <c r="S6363" s="596"/>
      <c r="T6363" s="1360"/>
      <c r="U6363" s="372"/>
      <c r="V6363" s="596"/>
      <c r="W6363" s="596"/>
      <c r="X6363" s="596"/>
      <c r="Y6363" s="694"/>
      <c r="Z6363" s="596"/>
      <c r="AA6363" s="694"/>
      <c r="AB6363" s="596"/>
      <c r="AC6363" s="596"/>
      <c r="AD6363" s="596"/>
      <c r="AE6363" s="593"/>
      <c r="AF6363" s="593"/>
      <c r="AG6363" s="593" t="s">
        <v>202</v>
      </c>
      <c r="AH6363" s="632"/>
      <c r="AI6363" s="632"/>
      <c r="AJ6363" s="632"/>
    </row>
    <row r="6364" spans="1:36" hidden="1" x14ac:dyDescent="0.2">
      <c r="A6364" s="593" t="s">
        <v>2028</v>
      </c>
      <c r="B6364" s="596" t="s">
        <v>117</v>
      </c>
      <c r="C6364" s="596" t="s">
        <v>36</v>
      </c>
      <c r="D6364" s="630">
        <v>41641</v>
      </c>
      <c r="E6364" s="1515"/>
      <c r="F6364" s="630"/>
      <c r="G6364" s="1515"/>
      <c r="H6364" s="1560"/>
      <c r="I6364" s="696"/>
      <c r="J6364" s="596"/>
      <c r="K6364" s="596"/>
      <c r="L6364" s="596"/>
      <c r="M6364" s="1617"/>
      <c r="N6364" s="596"/>
      <c r="O6364" s="696"/>
      <c r="P6364" s="696"/>
      <c r="Q6364" s="596"/>
      <c r="R6364" s="696"/>
      <c r="S6364" s="596"/>
      <c r="T6364" s="1360"/>
      <c r="U6364" s="372"/>
      <c r="V6364" s="596"/>
      <c r="W6364" s="596"/>
      <c r="X6364" s="596"/>
      <c r="Y6364" s="694"/>
      <c r="Z6364" s="596"/>
      <c r="AA6364" s="694"/>
      <c r="AB6364" s="596"/>
      <c r="AC6364" s="596"/>
      <c r="AD6364" s="596"/>
      <c r="AE6364" s="593"/>
      <c r="AF6364" s="593"/>
      <c r="AG6364" s="593" t="s">
        <v>200</v>
      </c>
      <c r="AH6364" s="632"/>
      <c r="AI6364" s="632"/>
      <c r="AJ6364" s="632"/>
    </row>
    <row r="6365" spans="1:36" ht="78.75" hidden="1" x14ac:dyDescent="0.2">
      <c r="A6365" s="593" t="s">
        <v>2028</v>
      </c>
      <c r="B6365" s="595" t="s">
        <v>117</v>
      </c>
      <c r="C6365" s="593" t="s">
        <v>36</v>
      </c>
      <c r="D6365" s="630">
        <v>41642</v>
      </c>
      <c r="E6365" s="613">
        <v>0.55555555555555558</v>
      </c>
      <c r="F6365" s="630">
        <v>41642</v>
      </c>
      <c r="G6365" s="613">
        <v>0.57013888888888886</v>
      </c>
      <c r="H6365" s="896">
        <v>1.4583333333333332E-2</v>
      </c>
      <c r="I6365" s="595">
        <v>134</v>
      </c>
      <c r="J6365" s="595" t="s">
        <v>178</v>
      </c>
      <c r="K6365" s="595" t="s">
        <v>133</v>
      </c>
      <c r="L6365" s="596" t="s">
        <v>125</v>
      </c>
      <c r="M6365" s="595" t="s">
        <v>206</v>
      </c>
      <c r="N6365" s="593">
        <v>35</v>
      </c>
      <c r="O6365" s="593" t="s">
        <v>66</v>
      </c>
      <c r="P6365" s="595" t="s">
        <v>206</v>
      </c>
      <c r="Q6365" s="1658" t="s">
        <v>207</v>
      </c>
      <c r="R6365" s="593">
        <v>11.9</v>
      </c>
      <c r="S6365" s="593">
        <v>3.7</v>
      </c>
      <c r="T6365" s="1360">
        <f>R6365+S6365</f>
        <v>15.600000000000001</v>
      </c>
      <c r="U6365" s="1360" t="s">
        <v>75</v>
      </c>
      <c r="V6365" s="596" t="s">
        <v>1071</v>
      </c>
      <c r="W6365" s="596" t="s">
        <v>1071</v>
      </c>
      <c r="X6365" s="596" t="s">
        <v>1071</v>
      </c>
      <c r="Y6365" s="596" t="s">
        <v>1071</v>
      </c>
      <c r="Z6365" s="596" t="s">
        <v>1071</v>
      </c>
      <c r="AA6365" s="596" t="s">
        <v>1071</v>
      </c>
      <c r="AB6365" s="596" t="s">
        <v>1071</v>
      </c>
      <c r="AC6365" s="596" t="s">
        <v>1071</v>
      </c>
      <c r="AD6365" s="593" t="s">
        <v>55</v>
      </c>
      <c r="AE6365" s="593"/>
      <c r="AF6365" s="593"/>
      <c r="AG6365" s="593"/>
      <c r="AH6365" s="632"/>
      <c r="AI6365" s="632"/>
      <c r="AJ6365" s="632"/>
    </row>
    <row r="6366" spans="1:36" hidden="1" x14ac:dyDescent="0.2">
      <c r="A6366" s="593" t="s">
        <v>2028</v>
      </c>
      <c r="B6366" s="596" t="s">
        <v>117</v>
      </c>
      <c r="C6366" s="596" t="s">
        <v>36</v>
      </c>
      <c r="D6366" s="630">
        <v>41642</v>
      </c>
      <c r="E6366" s="1515"/>
      <c r="F6366" s="630"/>
      <c r="G6366" s="1515"/>
      <c r="H6366" s="1560"/>
      <c r="I6366" s="696"/>
      <c r="J6366" s="596"/>
      <c r="K6366" s="596"/>
      <c r="L6366" s="596"/>
      <c r="M6366" s="1617"/>
      <c r="N6366" s="596"/>
      <c r="O6366" s="696"/>
      <c r="P6366" s="696"/>
      <c r="Q6366" s="1701"/>
      <c r="R6366" s="696"/>
      <c r="S6366" s="596"/>
      <c r="T6366" s="1360"/>
      <c r="U6366" s="372"/>
      <c r="V6366" s="596"/>
      <c r="W6366" s="596"/>
      <c r="X6366" s="596"/>
      <c r="Y6366" s="596"/>
      <c r="Z6366" s="596"/>
      <c r="AA6366" s="596"/>
      <c r="AB6366" s="596"/>
      <c r="AC6366" s="596"/>
      <c r="AD6366" s="596"/>
      <c r="AE6366" s="593"/>
      <c r="AF6366" s="593"/>
      <c r="AG6366" s="593" t="s">
        <v>200</v>
      </c>
      <c r="AH6366" s="632"/>
      <c r="AI6366" s="632"/>
      <c r="AJ6366" s="632"/>
    </row>
    <row r="6367" spans="1:36" hidden="1" x14ac:dyDescent="0.2">
      <c r="A6367" s="593" t="s">
        <v>2028</v>
      </c>
      <c r="B6367" s="596" t="s">
        <v>117</v>
      </c>
      <c r="C6367" s="593" t="s">
        <v>36</v>
      </c>
      <c r="D6367" s="630">
        <v>41643</v>
      </c>
      <c r="E6367" s="1515"/>
      <c r="F6367" s="630"/>
      <c r="G6367" s="1515"/>
      <c r="H6367" s="1560"/>
      <c r="I6367" s="696"/>
      <c r="J6367" s="718"/>
      <c r="K6367" s="596"/>
      <c r="L6367" s="596"/>
      <c r="M6367" s="716"/>
      <c r="N6367" s="696"/>
      <c r="O6367" s="696"/>
      <c r="P6367" s="696"/>
      <c r="Q6367" s="718"/>
      <c r="R6367" s="696"/>
      <c r="S6367" s="596"/>
      <c r="T6367" s="1360"/>
      <c r="U6367" s="372"/>
      <c r="V6367" s="596"/>
      <c r="W6367" s="596"/>
      <c r="X6367" s="596"/>
      <c r="Y6367" s="694"/>
      <c r="Z6367" s="596"/>
      <c r="AA6367" s="694"/>
      <c r="AB6367" s="596"/>
      <c r="AC6367" s="596"/>
      <c r="AD6367" s="596"/>
      <c r="AE6367" s="593"/>
      <c r="AF6367" s="593"/>
      <c r="AG6367" s="593" t="s">
        <v>202</v>
      </c>
      <c r="AH6367" s="632"/>
      <c r="AI6367" s="632"/>
      <c r="AJ6367" s="632"/>
    </row>
    <row r="6368" spans="1:36" hidden="1" x14ac:dyDescent="0.2">
      <c r="A6368" s="593" t="s">
        <v>2028</v>
      </c>
      <c r="B6368" s="596" t="s">
        <v>117</v>
      </c>
      <c r="C6368" s="596" t="s">
        <v>36</v>
      </c>
      <c r="D6368" s="630">
        <v>41643</v>
      </c>
      <c r="E6368" s="616"/>
      <c r="F6368" s="630"/>
      <c r="G6368" s="616"/>
      <c r="H6368" s="905"/>
      <c r="I6368" s="595"/>
      <c r="J6368" s="595"/>
      <c r="K6368" s="595"/>
      <c r="L6368" s="595"/>
      <c r="M6368" s="595"/>
      <c r="N6368" s="595"/>
      <c r="O6368" s="595"/>
      <c r="P6368" s="595"/>
      <c r="Q6368" s="595"/>
      <c r="R6368" s="595"/>
      <c r="S6368" s="595"/>
      <c r="T6368" s="1360"/>
      <c r="U6368" s="351"/>
      <c r="V6368" s="595"/>
      <c r="W6368" s="595"/>
      <c r="X6368" s="595"/>
      <c r="Y6368" s="595"/>
      <c r="Z6368" s="595"/>
      <c r="AA6368" s="595"/>
      <c r="AB6368" s="595"/>
      <c r="AC6368" s="595"/>
      <c r="AD6368" s="595"/>
      <c r="AE6368" s="595"/>
      <c r="AF6368" s="595"/>
      <c r="AG6368" s="593" t="s">
        <v>200</v>
      </c>
      <c r="AH6368" s="595"/>
      <c r="AI6368" s="595"/>
      <c r="AJ6368" s="595"/>
    </row>
    <row r="6369" spans="1:36" hidden="1" x14ac:dyDescent="0.2">
      <c r="A6369" s="593" t="s">
        <v>2028</v>
      </c>
      <c r="B6369" s="596" t="s">
        <v>117</v>
      </c>
      <c r="C6369" s="593" t="s">
        <v>36</v>
      </c>
      <c r="D6369" s="630">
        <v>41644</v>
      </c>
      <c r="E6369" s="1515"/>
      <c r="F6369" s="630"/>
      <c r="G6369" s="1515"/>
      <c r="H6369" s="1560"/>
      <c r="I6369" s="696"/>
      <c r="J6369" s="718"/>
      <c r="K6369" s="596"/>
      <c r="L6369" s="596"/>
      <c r="M6369" s="716"/>
      <c r="N6369" s="696"/>
      <c r="O6369" s="696"/>
      <c r="P6369" s="696"/>
      <c r="Q6369" s="718"/>
      <c r="R6369" s="696"/>
      <c r="S6369" s="596"/>
      <c r="T6369" s="1360"/>
      <c r="U6369" s="372"/>
      <c r="V6369" s="596"/>
      <c r="W6369" s="596"/>
      <c r="X6369" s="596"/>
      <c r="Y6369" s="694"/>
      <c r="Z6369" s="596"/>
      <c r="AA6369" s="694"/>
      <c r="AB6369" s="596"/>
      <c r="AC6369" s="596"/>
      <c r="AD6369" s="596"/>
      <c r="AE6369" s="593"/>
      <c r="AF6369" s="593"/>
      <c r="AG6369" s="593" t="s">
        <v>202</v>
      </c>
      <c r="AH6369" s="632"/>
      <c r="AI6369" s="632"/>
      <c r="AJ6369" s="632"/>
    </row>
    <row r="6370" spans="1:36" hidden="1" x14ac:dyDescent="0.2">
      <c r="A6370" s="593" t="s">
        <v>2028</v>
      </c>
      <c r="B6370" s="596" t="s">
        <v>117</v>
      </c>
      <c r="C6370" s="596" t="s">
        <v>36</v>
      </c>
      <c r="D6370" s="630">
        <v>41644</v>
      </c>
      <c r="E6370" s="616"/>
      <c r="F6370" s="630"/>
      <c r="G6370" s="616"/>
      <c r="H6370" s="905"/>
      <c r="I6370" s="595"/>
      <c r="J6370" s="595"/>
      <c r="K6370" s="595"/>
      <c r="L6370" s="595"/>
      <c r="M6370" s="595"/>
      <c r="N6370" s="595"/>
      <c r="O6370" s="595"/>
      <c r="P6370" s="595"/>
      <c r="Q6370" s="595"/>
      <c r="R6370" s="595"/>
      <c r="S6370" s="595"/>
      <c r="T6370" s="1360"/>
      <c r="U6370" s="351"/>
      <c r="V6370" s="595"/>
      <c r="W6370" s="595"/>
      <c r="X6370" s="595"/>
      <c r="Y6370" s="595"/>
      <c r="Z6370" s="595"/>
      <c r="AA6370" s="595"/>
      <c r="AB6370" s="595"/>
      <c r="AC6370" s="595"/>
      <c r="AD6370" s="595"/>
      <c r="AE6370" s="595"/>
      <c r="AF6370" s="595"/>
      <c r="AG6370" s="593" t="s">
        <v>200</v>
      </c>
      <c r="AH6370" s="595"/>
      <c r="AI6370" s="595"/>
      <c r="AJ6370" s="595"/>
    </row>
    <row r="6371" spans="1:36" hidden="1" x14ac:dyDescent="0.2">
      <c r="A6371" s="593" t="s">
        <v>2028</v>
      </c>
      <c r="B6371" s="596" t="s">
        <v>117</v>
      </c>
      <c r="C6371" s="593" t="s">
        <v>36</v>
      </c>
      <c r="D6371" s="630">
        <v>41645</v>
      </c>
      <c r="E6371" s="1515"/>
      <c r="F6371" s="630"/>
      <c r="G6371" s="1515"/>
      <c r="H6371" s="1560"/>
      <c r="I6371" s="696"/>
      <c r="J6371" s="596"/>
      <c r="K6371" s="596"/>
      <c r="L6371" s="596"/>
      <c r="M6371" s="716"/>
      <c r="N6371" s="596"/>
      <c r="O6371" s="696"/>
      <c r="P6371" s="696"/>
      <c r="Q6371" s="596"/>
      <c r="R6371" s="696"/>
      <c r="S6371" s="696"/>
      <c r="T6371" s="1360"/>
      <c r="U6371" s="372"/>
      <c r="V6371" s="596"/>
      <c r="W6371" s="596"/>
      <c r="X6371" s="596"/>
      <c r="Y6371" s="596"/>
      <c r="Z6371" s="596"/>
      <c r="AA6371" s="596"/>
      <c r="AB6371" s="596"/>
      <c r="AC6371" s="596"/>
      <c r="AD6371" s="596"/>
      <c r="AE6371" s="593"/>
      <c r="AF6371" s="593"/>
      <c r="AG6371" s="593" t="s">
        <v>202</v>
      </c>
      <c r="AH6371" s="632"/>
      <c r="AI6371" s="632"/>
      <c r="AJ6371" s="632"/>
    </row>
    <row r="6372" spans="1:36" hidden="1" x14ac:dyDescent="0.2">
      <c r="A6372" s="593" t="s">
        <v>2028</v>
      </c>
      <c r="B6372" s="596" t="s">
        <v>117</v>
      </c>
      <c r="C6372" s="596" t="s">
        <v>36</v>
      </c>
      <c r="D6372" s="630">
        <v>41645</v>
      </c>
      <c r="E6372" s="616"/>
      <c r="F6372" s="630"/>
      <c r="G6372" s="616"/>
      <c r="H6372" s="905"/>
      <c r="I6372" s="595"/>
      <c r="J6372" s="595"/>
      <c r="K6372" s="595"/>
      <c r="L6372" s="595"/>
      <c r="M6372" s="595"/>
      <c r="N6372" s="595"/>
      <c r="O6372" s="595"/>
      <c r="P6372" s="595"/>
      <c r="Q6372" s="595"/>
      <c r="R6372" s="595"/>
      <c r="S6372" s="595"/>
      <c r="T6372" s="1360"/>
      <c r="U6372" s="351"/>
      <c r="V6372" s="595"/>
      <c r="W6372" s="595"/>
      <c r="X6372" s="595"/>
      <c r="Y6372" s="595"/>
      <c r="Z6372" s="595"/>
      <c r="AA6372" s="595"/>
      <c r="AB6372" s="595"/>
      <c r="AC6372" s="595"/>
      <c r="AD6372" s="595"/>
      <c r="AE6372" s="595"/>
      <c r="AF6372" s="595"/>
      <c r="AG6372" s="593" t="s">
        <v>200</v>
      </c>
      <c r="AH6372" s="595"/>
      <c r="AI6372" s="595"/>
      <c r="AJ6372" s="595"/>
    </row>
    <row r="6373" spans="1:36" ht="78.75" hidden="1" x14ac:dyDescent="0.2">
      <c r="A6373" s="593" t="s">
        <v>2028</v>
      </c>
      <c r="B6373" s="596" t="s">
        <v>117</v>
      </c>
      <c r="C6373" s="593" t="s">
        <v>36</v>
      </c>
      <c r="D6373" s="630">
        <v>41646</v>
      </c>
      <c r="E6373" s="613">
        <v>0.38124999999999998</v>
      </c>
      <c r="F6373" s="630">
        <v>41646</v>
      </c>
      <c r="G6373" s="613">
        <v>0.47222222222222227</v>
      </c>
      <c r="H6373" s="896">
        <v>9.0972222222222218E-2</v>
      </c>
      <c r="I6373" s="696">
        <v>6</v>
      </c>
      <c r="J6373" s="718"/>
      <c r="K6373" s="595" t="s">
        <v>134</v>
      </c>
      <c r="L6373" s="593" t="s">
        <v>128</v>
      </c>
      <c r="M6373" s="595" t="s">
        <v>208</v>
      </c>
      <c r="N6373" s="593" t="s">
        <v>103</v>
      </c>
      <c r="O6373" s="593" t="s">
        <v>66</v>
      </c>
      <c r="P6373" s="595" t="s">
        <v>208</v>
      </c>
      <c r="Q6373" s="1658" t="s">
        <v>209</v>
      </c>
      <c r="R6373" s="593">
        <v>2.2000000000000002</v>
      </c>
      <c r="S6373" s="696"/>
      <c r="T6373" s="1360">
        <f>R6373+S6373</f>
        <v>2.2000000000000002</v>
      </c>
      <c r="U6373" s="372" t="s">
        <v>75</v>
      </c>
      <c r="V6373" s="596">
        <v>1995</v>
      </c>
      <c r="W6373" s="596" t="s">
        <v>2286</v>
      </c>
      <c r="X6373" s="596" t="s">
        <v>1071</v>
      </c>
      <c r="Y6373" s="694">
        <v>41453</v>
      </c>
      <c r="Z6373" s="596">
        <v>100</v>
      </c>
      <c r="AA6373" s="694">
        <v>42549</v>
      </c>
      <c r="AB6373" s="596">
        <v>0</v>
      </c>
      <c r="AC6373" s="694">
        <v>41453</v>
      </c>
      <c r="AD6373" s="596" t="s">
        <v>56</v>
      </c>
      <c r="AE6373" s="593"/>
      <c r="AF6373" s="593"/>
      <c r="AG6373" s="593"/>
      <c r="AH6373" s="632"/>
      <c r="AI6373" s="632"/>
      <c r="AJ6373" s="632"/>
    </row>
    <row r="6374" spans="1:36" hidden="1" x14ac:dyDescent="0.2">
      <c r="A6374" s="593" t="s">
        <v>2028</v>
      </c>
      <c r="B6374" s="596" t="s">
        <v>117</v>
      </c>
      <c r="C6374" s="596" t="s">
        <v>36</v>
      </c>
      <c r="D6374" s="630">
        <v>41646</v>
      </c>
      <c r="E6374" s="616"/>
      <c r="F6374" s="630"/>
      <c r="G6374" s="616"/>
      <c r="H6374" s="905"/>
      <c r="I6374" s="595"/>
      <c r="J6374" s="595"/>
      <c r="K6374" s="595"/>
      <c r="L6374" s="595"/>
      <c r="M6374" s="595"/>
      <c r="N6374" s="595"/>
      <c r="O6374" s="595"/>
      <c r="P6374" s="595"/>
      <c r="Q6374" s="595"/>
      <c r="R6374" s="595"/>
      <c r="S6374" s="595"/>
      <c r="T6374" s="1360"/>
      <c r="U6374" s="421"/>
      <c r="V6374" s="595"/>
      <c r="W6374" s="595"/>
      <c r="X6374" s="595"/>
      <c r="Y6374" s="595"/>
      <c r="Z6374" s="595"/>
      <c r="AA6374" s="595"/>
      <c r="AB6374" s="595"/>
      <c r="AC6374" s="595"/>
      <c r="AD6374" s="595"/>
      <c r="AE6374" s="595"/>
      <c r="AF6374" s="595"/>
      <c r="AG6374" s="593" t="s">
        <v>200</v>
      </c>
      <c r="AH6374" s="595"/>
      <c r="AI6374" s="595"/>
      <c r="AJ6374" s="595"/>
    </row>
    <row r="6375" spans="1:36" hidden="1" x14ac:dyDescent="0.2">
      <c r="A6375" s="593" t="s">
        <v>2028</v>
      </c>
      <c r="B6375" s="596" t="s">
        <v>117</v>
      </c>
      <c r="C6375" s="593" t="s">
        <v>36</v>
      </c>
      <c r="D6375" s="630">
        <v>41647</v>
      </c>
      <c r="E6375" s="1515"/>
      <c r="F6375" s="630"/>
      <c r="G6375" s="684"/>
      <c r="H6375" s="1560"/>
      <c r="I6375" s="696"/>
      <c r="J6375" s="718"/>
      <c r="K6375" s="596"/>
      <c r="L6375" s="596"/>
      <c r="M6375" s="716"/>
      <c r="N6375" s="696"/>
      <c r="O6375" s="696"/>
      <c r="P6375" s="696"/>
      <c r="Q6375" s="718"/>
      <c r="R6375" s="696"/>
      <c r="S6375" s="696"/>
      <c r="T6375" s="1360"/>
      <c r="U6375" s="372"/>
      <c r="V6375" s="596"/>
      <c r="W6375" s="596"/>
      <c r="X6375" s="596"/>
      <c r="Y6375" s="694"/>
      <c r="Z6375" s="628"/>
      <c r="AA6375" s="694"/>
      <c r="AB6375" s="596"/>
      <c r="AC6375" s="596"/>
      <c r="AD6375" s="596"/>
      <c r="AE6375" s="593"/>
      <c r="AF6375" s="593"/>
      <c r="AG6375" s="593" t="s">
        <v>202</v>
      </c>
      <c r="AH6375" s="632"/>
      <c r="AI6375" s="632"/>
      <c r="AJ6375" s="632"/>
    </row>
    <row r="6376" spans="1:36" hidden="1" x14ac:dyDescent="0.2">
      <c r="A6376" s="593" t="s">
        <v>2028</v>
      </c>
      <c r="B6376" s="596" t="s">
        <v>117</v>
      </c>
      <c r="C6376" s="596" t="s">
        <v>36</v>
      </c>
      <c r="D6376" s="630">
        <v>41647</v>
      </c>
      <c r="E6376" s="616"/>
      <c r="F6376" s="630"/>
      <c r="G6376" s="616"/>
      <c r="H6376" s="905"/>
      <c r="I6376" s="595"/>
      <c r="J6376" s="595"/>
      <c r="K6376" s="595"/>
      <c r="L6376" s="595"/>
      <c r="M6376" s="595"/>
      <c r="N6376" s="595"/>
      <c r="O6376" s="595"/>
      <c r="P6376" s="595"/>
      <c r="Q6376" s="595"/>
      <c r="R6376" s="595"/>
      <c r="S6376" s="595"/>
      <c r="T6376" s="1360"/>
      <c r="U6376" s="351"/>
      <c r="V6376" s="595"/>
      <c r="W6376" s="595"/>
      <c r="X6376" s="595"/>
      <c r="Y6376" s="595"/>
      <c r="Z6376" s="595"/>
      <c r="AA6376" s="595"/>
      <c r="AB6376" s="595"/>
      <c r="AC6376" s="595"/>
      <c r="AD6376" s="595"/>
      <c r="AE6376" s="595"/>
      <c r="AF6376" s="595"/>
      <c r="AG6376" s="593" t="s">
        <v>200</v>
      </c>
      <c r="AH6376" s="595"/>
      <c r="AI6376" s="595"/>
      <c r="AJ6376" s="595"/>
    </row>
    <row r="6377" spans="1:36" ht="78.75" hidden="1" x14ac:dyDescent="0.2">
      <c r="A6377" s="593" t="s">
        <v>2028</v>
      </c>
      <c r="B6377" s="596" t="s">
        <v>117</v>
      </c>
      <c r="C6377" s="593" t="s">
        <v>36</v>
      </c>
      <c r="D6377" s="630">
        <v>41648</v>
      </c>
      <c r="E6377" s="1515">
        <v>0.35694444444444445</v>
      </c>
      <c r="F6377" s="630">
        <v>41648</v>
      </c>
      <c r="G6377" s="684">
        <v>0.37083333333333335</v>
      </c>
      <c r="H6377" s="1560">
        <v>1.3888888888888888E-2</v>
      </c>
      <c r="I6377" s="696">
        <v>27</v>
      </c>
      <c r="J6377" s="595" t="s">
        <v>210</v>
      </c>
      <c r="K6377" s="595" t="s">
        <v>133</v>
      </c>
      <c r="L6377" s="596" t="s">
        <v>125</v>
      </c>
      <c r="M6377" s="1612" t="s">
        <v>211</v>
      </c>
      <c r="N6377" s="696">
        <v>35</v>
      </c>
      <c r="O6377" s="696" t="s">
        <v>66</v>
      </c>
      <c r="P6377" s="696" t="s">
        <v>212</v>
      </c>
      <c r="Q6377" s="936" t="s">
        <v>213</v>
      </c>
      <c r="R6377" s="696">
        <v>3.4</v>
      </c>
      <c r="S6377" s="696"/>
      <c r="T6377" s="1360">
        <f>R6377+S6377</f>
        <v>3.4</v>
      </c>
      <c r="U6377" s="1360" t="s">
        <v>75</v>
      </c>
      <c r="V6377" s="596" t="s">
        <v>1071</v>
      </c>
      <c r="W6377" s="596" t="s">
        <v>1071</v>
      </c>
      <c r="X6377" s="596" t="s">
        <v>1071</v>
      </c>
      <c r="Y6377" s="596" t="s">
        <v>1071</v>
      </c>
      <c r="Z6377" s="596" t="s">
        <v>1071</v>
      </c>
      <c r="AA6377" s="596" t="s">
        <v>1071</v>
      </c>
      <c r="AB6377" s="596" t="s">
        <v>1071</v>
      </c>
      <c r="AC6377" s="596" t="s">
        <v>1071</v>
      </c>
      <c r="AD6377" s="593" t="s">
        <v>55</v>
      </c>
      <c r="AE6377" s="593"/>
      <c r="AF6377" s="593"/>
      <c r="AG6377" s="593"/>
      <c r="AH6377" s="632"/>
      <c r="AI6377" s="632"/>
      <c r="AJ6377" s="632"/>
    </row>
    <row r="6378" spans="1:36" hidden="1" x14ac:dyDescent="0.2">
      <c r="A6378" s="593" t="s">
        <v>2028</v>
      </c>
      <c r="B6378" s="596" t="s">
        <v>117</v>
      </c>
      <c r="C6378" s="596" t="s">
        <v>36</v>
      </c>
      <c r="D6378" s="630">
        <v>41648</v>
      </c>
      <c r="E6378" s="616"/>
      <c r="F6378" s="630"/>
      <c r="G6378" s="616"/>
      <c r="H6378" s="905"/>
      <c r="I6378" s="595"/>
      <c r="J6378" s="595"/>
      <c r="K6378" s="595"/>
      <c r="L6378" s="595"/>
      <c r="M6378" s="595"/>
      <c r="N6378" s="595"/>
      <c r="O6378" s="595"/>
      <c r="P6378" s="595"/>
      <c r="Q6378" s="595"/>
      <c r="R6378" s="595"/>
      <c r="S6378" s="595"/>
      <c r="T6378" s="1360"/>
      <c r="U6378" s="351"/>
      <c r="V6378" s="595"/>
      <c r="W6378" s="595"/>
      <c r="X6378" s="595"/>
      <c r="Y6378" s="595"/>
      <c r="Z6378" s="595"/>
      <c r="AA6378" s="595"/>
      <c r="AB6378" s="595"/>
      <c r="AC6378" s="595"/>
      <c r="AD6378" s="595"/>
      <c r="AE6378" s="595"/>
      <c r="AF6378" s="595"/>
      <c r="AG6378" s="593" t="s">
        <v>200</v>
      </c>
      <c r="AH6378" s="595"/>
      <c r="AI6378" s="595"/>
      <c r="AJ6378" s="595"/>
    </row>
    <row r="6379" spans="1:36" hidden="1" x14ac:dyDescent="0.2">
      <c r="A6379" s="593" t="s">
        <v>2028</v>
      </c>
      <c r="B6379" s="596" t="s">
        <v>117</v>
      </c>
      <c r="C6379" s="593" t="s">
        <v>36</v>
      </c>
      <c r="D6379" s="630">
        <v>41649</v>
      </c>
      <c r="E6379" s="1515"/>
      <c r="F6379" s="630"/>
      <c r="G6379" s="684"/>
      <c r="H6379" s="1560"/>
      <c r="I6379" s="696"/>
      <c r="J6379" s="718"/>
      <c r="K6379" s="596"/>
      <c r="L6379" s="596"/>
      <c r="M6379" s="716"/>
      <c r="N6379" s="696"/>
      <c r="O6379" s="696"/>
      <c r="P6379" s="696"/>
      <c r="Q6379" s="718"/>
      <c r="R6379" s="696"/>
      <c r="S6379" s="696"/>
      <c r="T6379" s="1360"/>
      <c r="U6379" s="372"/>
      <c r="V6379" s="596"/>
      <c r="W6379" s="596"/>
      <c r="X6379" s="596"/>
      <c r="Y6379" s="694"/>
      <c r="Z6379" s="628"/>
      <c r="AA6379" s="694"/>
      <c r="AB6379" s="596"/>
      <c r="AC6379" s="596"/>
      <c r="AD6379" s="596"/>
      <c r="AE6379" s="593"/>
      <c r="AF6379" s="593"/>
      <c r="AG6379" s="593" t="s">
        <v>202</v>
      </c>
      <c r="AH6379" s="632"/>
      <c r="AI6379" s="632"/>
      <c r="AJ6379" s="632"/>
    </row>
    <row r="6380" spans="1:36" hidden="1" x14ac:dyDescent="0.2">
      <c r="A6380" s="593" t="s">
        <v>2028</v>
      </c>
      <c r="B6380" s="596" t="s">
        <v>117</v>
      </c>
      <c r="C6380" s="596" t="s">
        <v>36</v>
      </c>
      <c r="D6380" s="630">
        <v>41649</v>
      </c>
      <c r="E6380" s="616"/>
      <c r="F6380" s="630"/>
      <c r="G6380" s="616"/>
      <c r="H6380" s="905"/>
      <c r="I6380" s="595"/>
      <c r="J6380" s="595"/>
      <c r="K6380" s="595"/>
      <c r="L6380" s="595"/>
      <c r="M6380" s="595"/>
      <c r="N6380" s="595"/>
      <c r="O6380" s="595"/>
      <c r="P6380" s="595"/>
      <c r="Q6380" s="595"/>
      <c r="R6380" s="595"/>
      <c r="S6380" s="595"/>
      <c r="T6380" s="1360"/>
      <c r="U6380" s="351"/>
      <c r="V6380" s="595"/>
      <c r="W6380" s="595"/>
      <c r="X6380" s="595"/>
      <c r="Y6380" s="595"/>
      <c r="Z6380" s="595"/>
      <c r="AA6380" s="595"/>
      <c r="AB6380" s="595"/>
      <c r="AC6380" s="595"/>
      <c r="AD6380" s="595"/>
      <c r="AE6380" s="595"/>
      <c r="AF6380" s="595"/>
      <c r="AG6380" s="593" t="s">
        <v>200</v>
      </c>
      <c r="AH6380" s="595"/>
      <c r="AI6380" s="595"/>
      <c r="AJ6380" s="595"/>
    </row>
    <row r="6381" spans="1:36" hidden="1" x14ac:dyDescent="0.2">
      <c r="A6381" s="593" t="s">
        <v>2028</v>
      </c>
      <c r="B6381" s="596" t="s">
        <v>117</v>
      </c>
      <c r="C6381" s="593" t="s">
        <v>36</v>
      </c>
      <c r="D6381" s="630">
        <v>41650</v>
      </c>
      <c r="E6381" s="1508"/>
      <c r="F6381" s="630"/>
      <c r="G6381" s="643"/>
      <c r="H6381" s="1560"/>
      <c r="I6381" s="696"/>
      <c r="J6381" s="718"/>
      <c r="K6381" s="596"/>
      <c r="L6381" s="596"/>
      <c r="M6381" s="716"/>
      <c r="N6381" s="1526"/>
      <c r="O6381" s="1526"/>
      <c r="P6381" s="696"/>
      <c r="Q6381" s="596"/>
      <c r="R6381" s="718"/>
      <c r="S6381" s="596"/>
      <c r="T6381" s="1360"/>
      <c r="U6381" s="372"/>
      <c r="V6381" s="596"/>
      <c r="W6381" s="596"/>
      <c r="X6381" s="596"/>
      <c r="Y6381" s="694"/>
      <c r="Z6381" s="596"/>
      <c r="AA6381" s="694"/>
      <c r="AB6381" s="596"/>
      <c r="AC6381" s="694"/>
      <c r="AD6381" s="596"/>
      <c r="AE6381" s="593"/>
      <c r="AF6381" s="593"/>
      <c r="AG6381" s="593" t="s">
        <v>202</v>
      </c>
      <c r="AH6381" s="632"/>
      <c r="AI6381" s="632"/>
      <c r="AJ6381" s="632"/>
    </row>
    <row r="6382" spans="1:36" hidden="1" x14ac:dyDescent="0.2">
      <c r="A6382" s="593" t="s">
        <v>2028</v>
      </c>
      <c r="B6382" s="596" t="s">
        <v>117</v>
      </c>
      <c r="C6382" s="596" t="s">
        <v>36</v>
      </c>
      <c r="D6382" s="630">
        <v>41650</v>
      </c>
      <c r="E6382" s="616"/>
      <c r="F6382" s="630"/>
      <c r="G6382" s="616"/>
      <c r="H6382" s="905"/>
      <c r="I6382" s="595"/>
      <c r="J6382" s="595"/>
      <c r="K6382" s="595"/>
      <c r="L6382" s="595"/>
      <c r="M6382" s="595"/>
      <c r="N6382" s="595"/>
      <c r="O6382" s="595"/>
      <c r="P6382" s="595"/>
      <c r="Q6382" s="595"/>
      <c r="R6382" s="595"/>
      <c r="S6382" s="595"/>
      <c r="T6382" s="1360"/>
      <c r="U6382" s="351"/>
      <c r="V6382" s="595"/>
      <c r="W6382" s="595"/>
      <c r="X6382" s="595"/>
      <c r="Y6382" s="595"/>
      <c r="Z6382" s="595"/>
      <c r="AA6382" s="595"/>
      <c r="AB6382" s="595"/>
      <c r="AC6382" s="595"/>
      <c r="AD6382" s="595"/>
      <c r="AE6382" s="595"/>
      <c r="AF6382" s="595"/>
      <c r="AG6382" s="593" t="s">
        <v>200</v>
      </c>
      <c r="AH6382" s="595"/>
      <c r="AI6382" s="595"/>
      <c r="AJ6382" s="595"/>
    </row>
    <row r="6383" spans="1:36" ht="78.75" hidden="1" x14ac:dyDescent="0.2">
      <c r="A6383" s="593" t="s">
        <v>2028</v>
      </c>
      <c r="B6383" s="596" t="s">
        <v>117</v>
      </c>
      <c r="C6383" s="593" t="s">
        <v>36</v>
      </c>
      <c r="D6383" s="630">
        <v>41651</v>
      </c>
      <c r="E6383" s="1515">
        <v>0.62222222222222223</v>
      </c>
      <c r="F6383" s="630">
        <v>41651</v>
      </c>
      <c r="G6383" s="684">
        <v>0.6777777777777777</v>
      </c>
      <c r="H6383" s="1560">
        <f>G6383-E6383</f>
        <v>5.5555555555555469E-2</v>
      </c>
      <c r="I6383" s="696">
        <v>6</v>
      </c>
      <c r="J6383" s="595" t="s">
        <v>210</v>
      </c>
      <c r="K6383" s="595" t="s">
        <v>134</v>
      </c>
      <c r="L6383" s="593" t="s">
        <v>128</v>
      </c>
      <c r="M6383" s="595" t="s">
        <v>214</v>
      </c>
      <c r="N6383" s="593" t="s">
        <v>103</v>
      </c>
      <c r="O6383" s="593" t="s">
        <v>66</v>
      </c>
      <c r="P6383" s="595" t="s">
        <v>214</v>
      </c>
      <c r="Q6383" s="1658" t="s">
        <v>215</v>
      </c>
      <c r="R6383" s="696">
        <v>11.7</v>
      </c>
      <c r="S6383" s="596"/>
      <c r="T6383" s="1360">
        <f>R6383+S6383</f>
        <v>11.7</v>
      </c>
      <c r="U6383" s="372" t="s">
        <v>75</v>
      </c>
      <c r="V6383" s="596">
        <v>1976</v>
      </c>
      <c r="W6383" s="596" t="s">
        <v>2286</v>
      </c>
      <c r="X6383" s="596" t="s">
        <v>1071</v>
      </c>
      <c r="Y6383" s="694">
        <v>40381</v>
      </c>
      <c r="Z6383" s="596">
        <v>90</v>
      </c>
      <c r="AA6383" s="694">
        <v>41842</v>
      </c>
      <c r="AB6383" s="596">
        <v>1</v>
      </c>
      <c r="AC6383" s="694">
        <v>40381</v>
      </c>
      <c r="AD6383" s="596" t="s">
        <v>56</v>
      </c>
      <c r="AE6383" s="593"/>
      <c r="AF6383" s="593"/>
      <c r="AG6383" s="593"/>
      <c r="AH6383" s="632"/>
      <c r="AI6383" s="632"/>
      <c r="AJ6383" s="632"/>
    </row>
    <row r="6384" spans="1:36" hidden="1" x14ac:dyDescent="0.2">
      <c r="A6384" s="593" t="s">
        <v>2028</v>
      </c>
      <c r="B6384" s="596" t="s">
        <v>117</v>
      </c>
      <c r="C6384" s="596" t="s">
        <v>36</v>
      </c>
      <c r="D6384" s="630">
        <v>41651</v>
      </c>
      <c r="E6384" s="616"/>
      <c r="F6384" s="630"/>
      <c r="G6384" s="616"/>
      <c r="H6384" s="905"/>
      <c r="I6384" s="595"/>
      <c r="J6384" s="595"/>
      <c r="K6384" s="595"/>
      <c r="L6384" s="595"/>
      <c r="M6384" s="595"/>
      <c r="N6384" s="595"/>
      <c r="O6384" s="595"/>
      <c r="P6384" s="595"/>
      <c r="Q6384" s="595"/>
      <c r="R6384" s="595"/>
      <c r="S6384" s="595"/>
      <c r="T6384" s="1360"/>
      <c r="U6384" s="351"/>
      <c r="V6384" s="595"/>
      <c r="W6384" s="595"/>
      <c r="X6384" s="595"/>
      <c r="Y6384" s="595"/>
      <c r="Z6384" s="595"/>
      <c r="AA6384" s="595"/>
      <c r="AB6384" s="595"/>
      <c r="AC6384" s="595"/>
      <c r="AD6384" s="595"/>
      <c r="AE6384" s="595"/>
      <c r="AF6384" s="595"/>
      <c r="AG6384" s="593" t="s">
        <v>200</v>
      </c>
      <c r="AH6384" s="595"/>
      <c r="AI6384" s="595"/>
      <c r="AJ6384" s="595"/>
    </row>
    <row r="6385" spans="1:38" hidden="1" x14ac:dyDescent="0.2">
      <c r="A6385" s="593" t="s">
        <v>2028</v>
      </c>
      <c r="B6385" s="596" t="s">
        <v>117</v>
      </c>
      <c r="C6385" s="593" t="s">
        <v>36</v>
      </c>
      <c r="D6385" s="630">
        <v>41652</v>
      </c>
      <c r="E6385" s="1508"/>
      <c r="F6385" s="630"/>
      <c r="G6385" s="643"/>
      <c r="H6385" s="1560"/>
      <c r="I6385" s="696"/>
      <c r="J6385" s="718"/>
      <c r="K6385" s="596"/>
      <c r="L6385" s="596"/>
      <c r="M6385" s="716"/>
      <c r="N6385" s="696"/>
      <c r="O6385" s="696"/>
      <c r="P6385" s="696"/>
      <c r="Q6385" s="718"/>
      <c r="R6385" s="696"/>
      <c r="S6385" s="596"/>
      <c r="T6385" s="1360"/>
      <c r="U6385" s="1067"/>
      <c r="V6385" s="596"/>
      <c r="W6385" s="596"/>
      <c r="X6385" s="596"/>
      <c r="Y6385" s="694"/>
      <c r="Z6385" s="596"/>
      <c r="AA6385" s="694"/>
      <c r="AB6385" s="596"/>
      <c r="AC6385" s="694"/>
      <c r="AD6385" s="596"/>
      <c r="AE6385" s="593"/>
      <c r="AF6385" s="593"/>
      <c r="AG6385" s="593" t="s">
        <v>202</v>
      </c>
      <c r="AH6385" s="632"/>
      <c r="AI6385" s="632"/>
      <c r="AJ6385" s="632"/>
    </row>
    <row r="6386" spans="1:38" hidden="1" x14ac:dyDescent="0.2">
      <c r="A6386" s="593" t="s">
        <v>2028</v>
      </c>
      <c r="B6386" s="596" t="s">
        <v>117</v>
      </c>
      <c r="C6386" s="596" t="s">
        <v>36</v>
      </c>
      <c r="D6386" s="630">
        <v>41652</v>
      </c>
      <c r="E6386" s="616"/>
      <c r="F6386" s="630"/>
      <c r="G6386" s="616"/>
      <c r="H6386" s="905"/>
      <c r="I6386" s="595"/>
      <c r="J6386" s="595"/>
      <c r="K6386" s="595"/>
      <c r="L6386" s="595"/>
      <c r="M6386" s="595"/>
      <c r="N6386" s="595"/>
      <c r="O6386" s="595"/>
      <c r="P6386" s="595"/>
      <c r="Q6386" s="595"/>
      <c r="R6386" s="595"/>
      <c r="S6386" s="595"/>
      <c r="T6386" s="1360"/>
      <c r="U6386" s="351"/>
      <c r="V6386" s="595"/>
      <c r="W6386" s="595"/>
      <c r="X6386" s="595"/>
      <c r="Y6386" s="595"/>
      <c r="Z6386" s="595"/>
      <c r="AA6386" s="595"/>
      <c r="AB6386" s="595"/>
      <c r="AC6386" s="595"/>
      <c r="AD6386" s="595"/>
      <c r="AE6386" s="595"/>
      <c r="AF6386" s="595"/>
      <c r="AG6386" s="593" t="s">
        <v>200</v>
      </c>
      <c r="AH6386" s="595"/>
      <c r="AI6386" s="595"/>
      <c r="AJ6386" s="595"/>
    </row>
    <row r="6387" spans="1:38" ht="78.75" hidden="1" x14ac:dyDescent="0.2">
      <c r="A6387" s="593" t="s">
        <v>2028</v>
      </c>
      <c r="B6387" s="596" t="s">
        <v>117</v>
      </c>
      <c r="C6387" s="593" t="s">
        <v>36</v>
      </c>
      <c r="D6387" s="630">
        <v>41653</v>
      </c>
      <c r="E6387" s="1515">
        <v>0.30486111111111108</v>
      </c>
      <c r="F6387" s="630">
        <v>41653</v>
      </c>
      <c r="G6387" s="684">
        <v>0.4597222222222222</v>
      </c>
      <c r="H6387" s="1560">
        <v>0.15763888888888888</v>
      </c>
      <c r="I6387" s="696">
        <v>26</v>
      </c>
      <c r="J6387" s="718" t="s">
        <v>210</v>
      </c>
      <c r="K6387" s="595" t="s">
        <v>134</v>
      </c>
      <c r="L6387" s="593" t="s">
        <v>128</v>
      </c>
      <c r="M6387" s="595" t="s">
        <v>404</v>
      </c>
      <c r="N6387" s="593" t="s">
        <v>103</v>
      </c>
      <c r="O6387" s="696" t="s">
        <v>66</v>
      </c>
      <c r="P6387" s="595" t="s">
        <v>404</v>
      </c>
      <c r="Q6387" s="1658" t="s">
        <v>405</v>
      </c>
      <c r="R6387" s="696">
        <v>15.4</v>
      </c>
      <c r="S6387" s="696"/>
      <c r="T6387" s="1360">
        <f>R6387+S6387</f>
        <v>15.4</v>
      </c>
      <c r="U6387" s="372" t="s">
        <v>75</v>
      </c>
      <c r="V6387" s="596">
        <v>1974</v>
      </c>
      <c r="W6387" s="596" t="s">
        <v>2286</v>
      </c>
      <c r="X6387" s="596" t="s">
        <v>1071</v>
      </c>
      <c r="Y6387" s="694">
        <v>406574</v>
      </c>
      <c r="Z6387" s="596">
        <v>100</v>
      </c>
      <c r="AA6387" s="694">
        <v>407669</v>
      </c>
      <c r="AB6387" s="596">
        <v>0</v>
      </c>
      <c r="AC6387" s="694">
        <v>406574</v>
      </c>
      <c r="AD6387" s="596" t="s">
        <v>56</v>
      </c>
      <c r="AE6387" s="593"/>
      <c r="AF6387" s="593"/>
      <c r="AG6387" s="593"/>
      <c r="AH6387" s="632"/>
      <c r="AI6387" s="632"/>
      <c r="AJ6387" s="632"/>
    </row>
    <row r="6388" spans="1:38" hidden="1" x14ac:dyDescent="0.2">
      <c r="A6388" s="593" t="s">
        <v>2028</v>
      </c>
      <c r="B6388" s="596" t="s">
        <v>117</v>
      </c>
      <c r="C6388" s="596" t="s">
        <v>36</v>
      </c>
      <c r="D6388" s="630">
        <v>41653</v>
      </c>
      <c r="E6388" s="616"/>
      <c r="F6388" s="630"/>
      <c r="G6388" s="616"/>
      <c r="H6388" s="905"/>
      <c r="I6388" s="595"/>
      <c r="J6388" s="595"/>
      <c r="K6388" s="595"/>
      <c r="L6388" s="595"/>
      <c r="M6388" s="595"/>
      <c r="N6388" s="595"/>
      <c r="O6388" s="595"/>
      <c r="P6388" s="595"/>
      <c r="Q6388" s="595"/>
      <c r="R6388" s="595"/>
      <c r="S6388" s="595"/>
      <c r="T6388" s="1360"/>
      <c r="U6388" s="351"/>
      <c r="V6388" s="595"/>
      <c r="W6388" s="595"/>
      <c r="X6388" s="595"/>
      <c r="Y6388" s="595"/>
      <c r="Z6388" s="595"/>
      <c r="AA6388" s="595"/>
      <c r="AB6388" s="595"/>
      <c r="AC6388" s="595"/>
      <c r="AD6388" s="595"/>
      <c r="AE6388" s="595"/>
      <c r="AF6388" s="595"/>
      <c r="AG6388" s="593" t="s">
        <v>200</v>
      </c>
      <c r="AH6388" s="595"/>
      <c r="AI6388" s="595"/>
      <c r="AJ6388" s="595"/>
    </row>
    <row r="6389" spans="1:38" hidden="1" x14ac:dyDescent="0.2">
      <c r="A6389" s="593" t="s">
        <v>2028</v>
      </c>
      <c r="B6389" s="596" t="s">
        <v>117</v>
      </c>
      <c r="C6389" s="593" t="s">
        <v>36</v>
      </c>
      <c r="D6389" s="630">
        <v>41654</v>
      </c>
      <c r="E6389" s="684"/>
      <c r="F6389" s="630"/>
      <c r="G6389" s="684"/>
      <c r="H6389" s="1560"/>
      <c r="I6389" s="696"/>
      <c r="J6389" s="718"/>
      <c r="K6389" s="596"/>
      <c r="L6389" s="596"/>
      <c r="M6389" s="716"/>
      <c r="N6389" s="696"/>
      <c r="O6389" s="696"/>
      <c r="P6389" s="696"/>
      <c r="Q6389" s="596"/>
      <c r="R6389" s="696"/>
      <c r="S6389" s="696"/>
      <c r="T6389" s="1360"/>
      <c r="U6389" s="372"/>
      <c r="V6389" s="596"/>
      <c r="W6389" s="596"/>
      <c r="X6389" s="596"/>
      <c r="Y6389" s="694"/>
      <c r="Z6389" s="596"/>
      <c r="AA6389" s="694"/>
      <c r="AB6389" s="596"/>
      <c r="AC6389" s="694"/>
      <c r="AD6389" s="596"/>
      <c r="AE6389" s="593"/>
      <c r="AF6389" s="593"/>
      <c r="AG6389" s="593" t="s">
        <v>202</v>
      </c>
      <c r="AH6389" s="632"/>
      <c r="AI6389" s="632"/>
      <c r="AJ6389" s="632"/>
    </row>
    <row r="6390" spans="1:38" hidden="1" x14ac:dyDescent="0.2">
      <c r="A6390" s="593" t="s">
        <v>2028</v>
      </c>
      <c r="B6390" s="596" t="s">
        <v>117</v>
      </c>
      <c r="C6390" s="596" t="s">
        <v>36</v>
      </c>
      <c r="D6390" s="630">
        <v>41654</v>
      </c>
      <c r="E6390" s="616"/>
      <c r="F6390" s="630"/>
      <c r="G6390" s="616"/>
      <c r="H6390" s="905"/>
      <c r="I6390" s="595"/>
      <c r="J6390" s="595"/>
      <c r="K6390" s="595"/>
      <c r="L6390" s="595"/>
      <c r="M6390" s="595"/>
      <c r="N6390" s="595"/>
      <c r="O6390" s="595"/>
      <c r="P6390" s="595"/>
      <c r="Q6390" s="595"/>
      <c r="R6390" s="595"/>
      <c r="S6390" s="595"/>
      <c r="T6390" s="1360"/>
      <c r="U6390" s="1325"/>
      <c r="V6390" s="595"/>
      <c r="W6390" s="595"/>
      <c r="X6390" s="595"/>
      <c r="Y6390" s="595"/>
      <c r="Z6390" s="595"/>
      <c r="AA6390" s="595"/>
      <c r="AB6390" s="595"/>
      <c r="AC6390" s="595"/>
      <c r="AD6390" s="595"/>
      <c r="AE6390" s="595"/>
      <c r="AF6390" s="595"/>
      <c r="AG6390" s="593" t="s">
        <v>200</v>
      </c>
      <c r="AH6390" s="595"/>
      <c r="AI6390" s="595"/>
      <c r="AJ6390" s="595"/>
    </row>
    <row r="6391" spans="1:38" hidden="1" x14ac:dyDescent="0.2">
      <c r="A6391" s="593" t="s">
        <v>2028</v>
      </c>
      <c r="B6391" s="596" t="s">
        <v>117</v>
      </c>
      <c r="C6391" s="593" t="s">
        <v>36</v>
      </c>
      <c r="D6391" s="630">
        <v>41655</v>
      </c>
      <c r="E6391" s="643"/>
      <c r="F6391" s="630"/>
      <c r="G6391" s="643"/>
      <c r="H6391" s="1560"/>
      <c r="I6391" s="596"/>
      <c r="J6391" s="718"/>
      <c r="K6391" s="596"/>
      <c r="L6391" s="596"/>
      <c r="M6391" s="596"/>
      <c r="N6391" s="596"/>
      <c r="O6391" s="596"/>
      <c r="P6391" s="596"/>
      <c r="Q6391" s="596"/>
      <c r="R6391" s="696"/>
      <c r="S6391" s="696"/>
      <c r="T6391" s="1360"/>
      <c r="U6391" s="372"/>
      <c r="V6391" s="596"/>
      <c r="W6391" s="596"/>
      <c r="X6391" s="596"/>
      <c r="Y6391" s="694"/>
      <c r="Z6391" s="596"/>
      <c r="AA6391" s="694"/>
      <c r="AB6391" s="596"/>
      <c r="AC6391" s="694"/>
      <c r="AD6391" s="596"/>
      <c r="AE6391" s="593"/>
      <c r="AF6391" s="593"/>
      <c r="AG6391" s="593" t="s">
        <v>202</v>
      </c>
      <c r="AH6391" s="632"/>
      <c r="AI6391" s="632"/>
      <c r="AJ6391" s="632"/>
      <c r="AL6391" s="22" t="s">
        <v>12022</v>
      </c>
    </row>
    <row r="6392" spans="1:38" hidden="1" x14ac:dyDescent="0.2">
      <c r="A6392" s="593" t="s">
        <v>2028</v>
      </c>
      <c r="B6392" s="596" t="s">
        <v>117</v>
      </c>
      <c r="C6392" s="596" t="s">
        <v>36</v>
      </c>
      <c r="D6392" s="630">
        <v>41655</v>
      </c>
      <c r="E6392" s="616"/>
      <c r="F6392" s="630"/>
      <c r="G6392" s="616"/>
      <c r="H6392" s="905"/>
      <c r="I6392" s="595"/>
      <c r="J6392" s="595"/>
      <c r="K6392" s="595"/>
      <c r="L6392" s="595"/>
      <c r="M6392" s="595"/>
      <c r="N6392" s="595"/>
      <c r="O6392" s="595"/>
      <c r="P6392" s="595"/>
      <c r="Q6392" s="595"/>
      <c r="R6392" s="595"/>
      <c r="S6392" s="595"/>
      <c r="T6392" s="1360"/>
      <c r="U6392" s="351"/>
      <c r="V6392" s="595"/>
      <c r="W6392" s="595"/>
      <c r="X6392" s="595"/>
      <c r="Y6392" s="595"/>
      <c r="Z6392" s="595"/>
      <c r="AA6392" s="595"/>
      <c r="AB6392" s="595"/>
      <c r="AC6392" s="595"/>
      <c r="AD6392" s="595"/>
      <c r="AE6392" s="595"/>
      <c r="AF6392" s="595"/>
      <c r="AG6392" s="593" t="s">
        <v>200</v>
      </c>
      <c r="AH6392" s="595"/>
      <c r="AI6392" s="595"/>
      <c r="AJ6392" s="595"/>
    </row>
    <row r="6393" spans="1:38" ht="94.5" hidden="1" x14ac:dyDescent="0.2">
      <c r="A6393" s="593" t="s">
        <v>2028</v>
      </c>
      <c r="B6393" s="596" t="s">
        <v>117</v>
      </c>
      <c r="C6393" s="596" t="s">
        <v>36</v>
      </c>
      <c r="D6393" s="630">
        <v>41656</v>
      </c>
      <c r="E6393" s="643">
        <v>0.92152777777777783</v>
      </c>
      <c r="F6393" s="630">
        <v>41656</v>
      </c>
      <c r="G6393" s="643">
        <v>0.92152777777777783</v>
      </c>
      <c r="H6393" s="1560">
        <v>0</v>
      </c>
      <c r="I6393" s="696">
        <v>14</v>
      </c>
      <c r="J6393" s="718" t="s">
        <v>210</v>
      </c>
      <c r="K6393" s="596" t="s">
        <v>132</v>
      </c>
      <c r="L6393" s="596" t="s">
        <v>125</v>
      </c>
      <c r="M6393" s="1612" t="s">
        <v>464</v>
      </c>
      <c r="N6393" s="706">
        <v>35</v>
      </c>
      <c r="O6393" s="1526" t="s">
        <v>66</v>
      </c>
      <c r="P6393" s="596" t="s">
        <v>465</v>
      </c>
      <c r="Q6393" s="718" t="s">
        <v>466</v>
      </c>
      <c r="R6393" s="696"/>
      <c r="S6393" s="696">
        <v>11.2</v>
      </c>
      <c r="T6393" s="1360">
        <f>R6393+S6393</f>
        <v>11.2</v>
      </c>
      <c r="U6393" s="561" t="s">
        <v>75</v>
      </c>
      <c r="V6393" s="596" t="s">
        <v>1071</v>
      </c>
      <c r="W6393" s="596" t="s">
        <v>1071</v>
      </c>
      <c r="X6393" s="596" t="s">
        <v>1071</v>
      </c>
      <c r="Y6393" s="596" t="s">
        <v>1071</v>
      </c>
      <c r="Z6393" s="596" t="s">
        <v>1071</v>
      </c>
      <c r="AA6393" s="596" t="s">
        <v>1071</v>
      </c>
      <c r="AB6393" s="596" t="s">
        <v>1071</v>
      </c>
      <c r="AC6393" s="596" t="s">
        <v>1071</v>
      </c>
      <c r="AD6393" s="593" t="s">
        <v>55</v>
      </c>
      <c r="AE6393" s="593"/>
      <c r="AF6393" s="593"/>
      <c r="AG6393" s="593"/>
      <c r="AH6393" s="632"/>
      <c r="AI6393" s="632"/>
      <c r="AJ6393" s="632" t="s">
        <v>2261</v>
      </c>
    </row>
    <row r="6394" spans="1:38" hidden="1" x14ac:dyDescent="0.2">
      <c r="A6394" s="593" t="s">
        <v>2028</v>
      </c>
      <c r="B6394" s="596" t="s">
        <v>117</v>
      </c>
      <c r="C6394" s="596" t="s">
        <v>36</v>
      </c>
      <c r="D6394" s="630">
        <v>41657</v>
      </c>
      <c r="E6394" s="643"/>
      <c r="F6394" s="630"/>
      <c r="G6394" s="643"/>
      <c r="H6394" s="1560"/>
      <c r="I6394" s="596"/>
      <c r="J6394" s="718"/>
      <c r="K6394" s="596"/>
      <c r="L6394" s="596"/>
      <c r="M6394" s="596"/>
      <c r="N6394" s="596"/>
      <c r="O6394" s="596"/>
      <c r="P6394" s="596"/>
      <c r="Q6394" s="596"/>
      <c r="R6394" s="696"/>
      <c r="S6394" s="696"/>
      <c r="T6394" s="1360"/>
      <c r="U6394" s="372"/>
      <c r="V6394" s="596"/>
      <c r="W6394" s="596"/>
      <c r="X6394" s="596"/>
      <c r="Y6394" s="694"/>
      <c r="Z6394" s="596"/>
      <c r="AA6394" s="694"/>
      <c r="AB6394" s="596"/>
      <c r="AC6394" s="694"/>
      <c r="AD6394" s="596"/>
      <c r="AE6394" s="593"/>
      <c r="AF6394" s="593"/>
      <c r="AG6394" s="593" t="s">
        <v>202</v>
      </c>
      <c r="AH6394" s="632"/>
      <c r="AI6394" s="632"/>
      <c r="AJ6394" s="632"/>
    </row>
    <row r="6395" spans="1:38" hidden="1" x14ac:dyDescent="0.2">
      <c r="A6395" s="593" t="s">
        <v>2028</v>
      </c>
      <c r="B6395" s="596" t="s">
        <v>117</v>
      </c>
      <c r="C6395" s="596" t="s">
        <v>36</v>
      </c>
      <c r="D6395" s="630">
        <v>41658</v>
      </c>
      <c r="E6395" s="643"/>
      <c r="F6395" s="630"/>
      <c r="G6395" s="643"/>
      <c r="H6395" s="1560"/>
      <c r="I6395" s="696"/>
      <c r="J6395" s="718"/>
      <c r="K6395" s="596"/>
      <c r="L6395" s="596"/>
      <c r="M6395" s="718"/>
      <c r="N6395" s="696"/>
      <c r="O6395" s="696"/>
      <c r="P6395" s="696"/>
      <c r="Q6395" s="596"/>
      <c r="R6395" s="696"/>
      <c r="S6395" s="696"/>
      <c r="T6395" s="1360"/>
      <c r="U6395" s="1067"/>
      <c r="V6395" s="596"/>
      <c r="W6395" s="596"/>
      <c r="X6395" s="596"/>
      <c r="Y6395" s="596"/>
      <c r="Z6395" s="596"/>
      <c r="AA6395" s="596"/>
      <c r="AB6395" s="596"/>
      <c r="AC6395" s="596"/>
      <c r="AD6395" s="596"/>
      <c r="AE6395" s="593"/>
      <c r="AF6395" s="593"/>
      <c r="AG6395" s="593" t="s">
        <v>202</v>
      </c>
      <c r="AH6395" s="632"/>
      <c r="AI6395" s="632"/>
      <c r="AJ6395" s="632"/>
    </row>
    <row r="6396" spans="1:38" hidden="1" x14ac:dyDescent="0.2">
      <c r="A6396" s="593" t="s">
        <v>2028</v>
      </c>
      <c r="B6396" s="596" t="s">
        <v>117</v>
      </c>
      <c r="C6396" s="596" t="s">
        <v>36</v>
      </c>
      <c r="D6396" s="630">
        <v>41659</v>
      </c>
      <c r="E6396" s="1526"/>
      <c r="F6396" s="630"/>
      <c r="G6396" s="1526"/>
      <c r="H6396" s="1560"/>
      <c r="I6396" s="696"/>
      <c r="J6396" s="718"/>
      <c r="K6396" s="596"/>
      <c r="L6396" s="596"/>
      <c r="M6396" s="596"/>
      <c r="N6396" s="696"/>
      <c r="O6396" s="696"/>
      <c r="P6396" s="696"/>
      <c r="Q6396" s="596"/>
      <c r="R6396" s="696"/>
      <c r="S6396" s="696"/>
      <c r="T6396" s="1360"/>
      <c r="U6396" s="372"/>
      <c r="V6396" s="596"/>
      <c r="W6396" s="596"/>
      <c r="X6396" s="596"/>
      <c r="Y6396" s="694"/>
      <c r="Z6396" s="596"/>
      <c r="AA6396" s="596"/>
      <c r="AB6396" s="596"/>
      <c r="AC6396" s="596"/>
      <c r="AD6396" s="596"/>
      <c r="AE6396" s="593"/>
      <c r="AF6396" s="593"/>
      <c r="AG6396" s="593" t="s">
        <v>202</v>
      </c>
      <c r="AH6396" s="632"/>
      <c r="AI6396" s="632"/>
      <c r="AJ6396" s="632"/>
    </row>
    <row r="6397" spans="1:38" hidden="1" x14ac:dyDescent="0.2">
      <c r="A6397" s="593" t="s">
        <v>2028</v>
      </c>
      <c r="B6397" s="596" t="s">
        <v>117</v>
      </c>
      <c r="C6397" s="596" t="s">
        <v>36</v>
      </c>
      <c r="D6397" s="630">
        <v>41660</v>
      </c>
      <c r="E6397" s="1526"/>
      <c r="F6397" s="630"/>
      <c r="G6397" s="1526"/>
      <c r="H6397" s="1560"/>
      <c r="I6397" s="596"/>
      <c r="J6397" s="718"/>
      <c r="K6397" s="596"/>
      <c r="L6397" s="596"/>
      <c r="M6397" s="596"/>
      <c r="N6397" s="596"/>
      <c r="O6397" s="596"/>
      <c r="P6397" s="596"/>
      <c r="Q6397" s="596"/>
      <c r="R6397" s="696"/>
      <c r="S6397" s="696"/>
      <c r="T6397" s="1360"/>
      <c r="U6397" s="372"/>
      <c r="V6397" s="596"/>
      <c r="W6397" s="596"/>
      <c r="X6397" s="596"/>
      <c r="Y6397" s="596"/>
      <c r="Z6397" s="596"/>
      <c r="AA6397" s="596"/>
      <c r="AB6397" s="596"/>
      <c r="AC6397" s="596"/>
      <c r="AD6397" s="596"/>
      <c r="AE6397" s="593"/>
      <c r="AF6397" s="593"/>
      <c r="AG6397" s="593" t="s">
        <v>202</v>
      </c>
      <c r="AH6397" s="632"/>
      <c r="AI6397" s="632"/>
      <c r="AJ6397" s="632"/>
    </row>
    <row r="6398" spans="1:38" hidden="1" x14ac:dyDescent="0.2">
      <c r="A6398" s="593" t="s">
        <v>2028</v>
      </c>
      <c r="B6398" s="596" t="s">
        <v>117</v>
      </c>
      <c r="C6398" s="596" t="s">
        <v>36</v>
      </c>
      <c r="D6398" s="630">
        <v>41661</v>
      </c>
      <c r="E6398" s="1526"/>
      <c r="F6398" s="630"/>
      <c r="G6398" s="1526"/>
      <c r="H6398" s="1560"/>
      <c r="I6398" s="596"/>
      <c r="J6398" s="718"/>
      <c r="K6398" s="596"/>
      <c r="L6398" s="596"/>
      <c r="M6398" s="596"/>
      <c r="N6398" s="596"/>
      <c r="O6398" s="596"/>
      <c r="P6398" s="596"/>
      <c r="Q6398" s="596"/>
      <c r="R6398" s="696"/>
      <c r="S6398" s="696"/>
      <c r="T6398" s="1360"/>
      <c r="U6398" s="372"/>
      <c r="V6398" s="596"/>
      <c r="W6398" s="596"/>
      <c r="X6398" s="596"/>
      <c r="Y6398" s="596"/>
      <c r="Z6398" s="596"/>
      <c r="AA6398" s="596"/>
      <c r="AB6398" s="596"/>
      <c r="AC6398" s="596"/>
      <c r="AD6398" s="596"/>
      <c r="AE6398" s="593"/>
      <c r="AF6398" s="593"/>
      <c r="AG6398" s="593" t="s">
        <v>202</v>
      </c>
      <c r="AH6398" s="632"/>
      <c r="AI6398" s="632"/>
      <c r="AJ6398" s="632"/>
    </row>
    <row r="6399" spans="1:38" hidden="1" x14ac:dyDescent="0.2">
      <c r="A6399" s="593" t="s">
        <v>2028</v>
      </c>
      <c r="B6399" s="596" t="s">
        <v>117</v>
      </c>
      <c r="C6399" s="596" t="s">
        <v>36</v>
      </c>
      <c r="D6399" s="630">
        <v>41662</v>
      </c>
      <c r="E6399" s="1526"/>
      <c r="F6399" s="630"/>
      <c r="G6399" s="1526"/>
      <c r="H6399" s="1560"/>
      <c r="I6399" s="596"/>
      <c r="J6399" s="718"/>
      <c r="K6399" s="1575"/>
      <c r="L6399" s="596"/>
      <c r="M6399" s="596"/>
      <c r="N6399" s="596"/>
      <c r="O6399" s="596"/>
      <c r="P6399" s="596"/>
      <c r="Q6399" s="596"/>
      <c r="R6399" s="696"/>
      <c r="S6399" s="696"/>
      <c r="T6399" s="1360"/>
      <c r="U6399" s="372"/>
      <c r="V6399" s="596"/>
      <c r="W6399" s="596"/>
      <c r="X6399" s="596"/>
      <c r="Y6399" s="596"/>
      <c r="Z6399" s="596"/>
      <c r="AA6399" s="596"/>
      <c r="AB6399" s="596"/>
      <c r="AC6399" s="596"/>
      <c r="AD6399" s="596"/>
      <c r="AE6399" s="593"/>
      <c r="AF6399" s="593"/>
      <c r="AG6399" s="593" t="s">
        <v>202</v>
      </c>
      <c r="AH6399" s="632"/>
      <c r="AI6399" s="632"/>
      <c r="AJ6399" s="632"/>
    </row>
    <row r="6400" spans="1:38" hidden="1" x14ac:dyDescent="0.2">
      <c r="A6400" s="593" t="s">
        <v>2028</v>
      </c>
      <c r="B6400" s="596" t="s">
        <v>117</v>
      </c>
      <c r="C6400" s="596" t="s">
        <v>36</v>
      </c>
      <c r="D6400" s="630">
        <v>41663</v>
      </c>
      <c r="E6400" s="635"/>
      <c r="F6400" s="630"/>
      <c r="G6400" s="635"/>
      <c r="H6400" s="896"/>
      <c r="I6400" s="593"/>
      <c r="J6400" s="593"/>
      <c r="K6400" s="596"/>
      <c r="L6400" s="596"/>
      <c r="M6400" s="596"/>
      <c r="N6400" s="706"/>
      <c r="O6400" s="596"/>
      <c r="P6400" s="596"/>
      <c r="Q6400" s="372"/>
      <c r="R6400" s="597"/>
      <c r="S6400" s="597"/>
      <c r="T6400" s="1360"/>
      <c r="U6400" s="372"/>
      <c r="V6400" s="593"/>
      <c r="W6400" s="593"/>
      <c r="X6400" s="593"/>
      <c r="Y6400" s="593"/>
      <c r="Z6400" s="593"/>
      <c r="AA6400" s="593"/>
      <c r="AB6400" s="593"/>
      <c r="AC6400" s="593"/>
      <c r="AD6400" s="593"/>
      <c r="AE6400" s="593"/>
      <c r="AF6400" s="593"/>
      <c r="AG6400" s="593" t="s">
        <v>202</v>
      </c>
      <c r="AH6400" s="632"/>
      <c r="AI6400" s="632"/>
      <c r="AJ6400" s="632"/>
    </row>
    <row r="6401" spans="1:36" hidden="1" x14ac:dyDescent="0.2">
      <c r="A6401" s="593" t="s">
        <v>2028</v>
      </c>
      <c r="B6401" s="596" t="s">
        <v>117</v>
      </c>
      <c r="C6401" s="596" t="s">
        <v>36</v>
      </c>
      <c r="D6401" s="630">
        <v>41664</v>
      </c>
      <c r="E6401" s="635"/>
      <c r="F6401" s="630"/>
      <c r="G6401" s="635"/>
      <c r="H6401" s="896"/>
      <c r="I6401" s="593"/>
      <c r="J6401" s="593"/>
      <c r="K6401" s="596"/>
      <c r="L6401" s="596"/>
      <c r="M6401" s="596"/>
      <c r="N6401" s="706"/>
      <c r="O6401" s="596"/>
      <c r="P6401" s="596"/>
      <c r="Q6401" s="372"/>
      <c r="R6401" s="597"/>
      <c r="S6401" s="597"/>
      <c r="T6401" s="1360"/>
      <c r="U6401" s="372"/>
      <c r="V6401" s="593"/>
      <c r="W6401" s="593"/>
      <c r="X6401" s="593"/>
      <c r="Y6401" s="593"/>
      <c r="Z6401" s="593"/>
      <c r="AA6401" s="593"/>
      <c r="AB6401" s="593"/>
      <c r="AC6401" s="593"/>
      <c r="AD6401" s="593"/>
      <c r="AE6401" s="593"/>
      <c r="AF6401" s="593"/>
      <c r="AG6401" s="593" t="s">
        <v>202</v>
      </c>
      <c r="AH6401" s="632"/>
      <c r="AI6401" s="632"/>
      <c r="AJ6401" s="632"/>
    </row>
    <row r="6402" spans="1:36" hidden="1" x14ac:dyDescent="0.2">
      <c r="A6402" s="593" t="s">
        <v>2028</v>
      </c>
      <c r="B6402" s="596" t="s">
        <v>117</v>
      </c>
      <c r="C6402" s="596" t="s">
        <v>36</v>
      </c>
      <c r="D6402" s="630">
        <v>41665</v>
      </c>
      <c r="E6402" s="643"/>
      <c r="F6402" s="630"/>
      <c r="G6402" s="643"/>
      <c r="H6402" s="1560"/>
      <c r="I6402" s="593"/>
      <c r="J6402" s="593"/>
      <c r="K6402" s="596"/>
      <c r="L6402" s="596"/>
      <c r="M6402" s="593"/>
      <c r="N6402" s="706"/>
      <c r="O6402" s="596"/>
      <c r="P6402" s="593"/>
      <c r="Q6402" s="372"/>
      <c r="R6402" s="597"/>
      <c r="S6402" s="597"/>
      <c r="T6402" s="1360"/>
      <c r="U6402" s="265"/>
      <c r="V6402" s="593"/>
      <c r="W6402" s="593"/>
      <c r="X6402" s="593"/>
      <c r="Y6402" s="593"/>
      <c r="Z6402" s="593"/>
      <c r="AA6402" s="593"/>
      <c r="AB6402" s="593"/>
      <c r="AC6402" s="593"/>
      <c r="AD6402" s="593"/>
      <c r="AE6402" s="593"/>
      <c r="AF6402" s="593"/>
      <c r="AG6402" s="593" t="s">
        <v>202</v>
      </c>
      <c r="AH6402" s="632"/>
      <c r="AI6402" s="632"/>
      <c r="AJ6402" s="632"/>
    </row>
    <row r="6403" spans="1:36" hidden="1" x14ac:dyDescent="0.2">
      <c r="A6403" s="593" t="s">
        <v>2028</v>
      </c>
      <c r="B6403" s="596" t="s">
        <v>117</v>
      </c>
      <c r="C6403" s="596" t="s">
        <v>36</v>
      </c>
      <c r="D6403" s="630">
        <v>41667</v>
      </c>
      <c r="E6403" s="684"/>
      <c r="F6403" s="630"/>
      <c r="G6403" s="684"/>
      <c r="H6403" s="1560"/>
      <c r="I6403" s="596"/>
      <c r="J6403" s="596"/>
      <c r="K6403" s="596"/>
      <c r="L6403" s="596"/>
      <c r="M6403" s="596"/>
      <c r="N6403" s="706"/>
      <c r="O6403" s="596"/>
      <c r="P6403" s="593"/>
      <c r="Q6403" s="372"/>
      <c r="R6403" s="597"/>
      <c r="S6403" s="597"/>
      <c r="T6403" s="1360"/>
      <c r="U6403" s="561"/>
      <c r="V6403" s="593"/>
      <c r="W6403" s="593"/>
      <c r="X6403" s="593"/>
      <c r="Y6403" s="593"/>
      <c r="Z6403" s="593"/>
      <c r="AA6403" s="593"/>
      <c r="AB6403" s="593"/>
      <c r="AC6403" s="593"/>
      <c r="AD6403" s="593"/>
      <c r="AE6403" s="593"/>
      <c r="AF6403" s="593"/>
      <c r="AG6403" s="593" t="s">
        <v>202</v>
      </c>
      <c r="AH6403" s="632"/>
      <c r="AI6403" s="632"/>
      <c r="AJ6403" s="632"/>
    </row>
    <row r="6404" spans="1:36" hidden="1" x14ac:dyDescent="0.2">
      <c r="A6404" s="593" t="s">
        <v>2028</v>
      </c>
      <c r="B6404" s="596" t="s">
        <v>117</v>
      </c>
      <c r="C6404" s="596" t="s">
        <v>36</v>
      </c>
      <c r="D6404" s="630">
        <v>41668</v>
      </c>
      <c r="E6404" s="635"/>
      <c r="F6404" s="630"/>
      <c r="G6404" s="635"/>
      <c r="H6404" s="896"/>
      <c r="I6404" s="593"/>
      <c r="J6404" s="596"/>
      <c r="K6404" s="596"/>
      <c r="L6404" s="596"/>
      <c r="M6404" s="593"/>
      <c r="N6404" s="706"/>
      <c r="O6404" s="596"/>
      <c r="P6404" s="593"/>
      <c r="Q6404" s="372"/>
      <c r="R6404" s="597"/>
      <c r="S6404" s="597"/>
      <c r="T6404" s="1360"/>
      <c r="U6404" s="265"/>
      <c r="V6404" s="593"/>
      <c r="W6404" s="593"/>
      <c r="X6404" s="593"/>
      <c r="Y6404" s="593"/>
      <c r="Z6404" s="593"/>
      <c r="AA6404" s="593"/>
      <c r="AB6404" s="593"/>
      <c r="AC6404" s="593"/>
      <c r="AD6404" s="593"/>
      <c r="AE6404" s="593"/>
      <c r="AF6404" s="593"/>
      <c r="AG6404" s="593" t="s">
        <v>202</v>
      </c>
      <c r="AH6404" s="632"/>
      <c r="AI6404" s="632"/>
      <c r="AJ6404" s="632"/>
    </row>
    <row r="6405" spans="1:36" hidden="1" x14ac:dyDescent="0.2">
      <c r="A6405" s="593" t="s">
        <v>2028</v>
      </c>
      <c r="B6405" s="596" t="s">
        <v>117</v>
      </c>
      <c r="C6405" s="596" t="s">
        <v>36</v>
      </c>
      <c r="D6405" s="630">
        <v>41669</v>
      </c>
      <c r="E6405" s="635"/>
      <c r="F6405" s="630"/>
      <c r="G6405" s="635"/>
      <c r="H6405" s="896"/>
      <c r="I6405" s="593"/>
      <c r="J6405" s="593"/>
      <c r="K6405" s="596"/>
      <c r="L6405" s="596"/>
      <c r="M6405" s="593"/>
      <c r="N6405" s="706"/>
      <c r="O6405" s="596"/>
      <c r="P6405" s="593"/>
      <c r="Q6405" s="686"/>
      <c r="R6405" s="597"/>
      <c r="S6405" s="597"/>
      <c r="T6405" s="1360"/>
      <c r="U6405" s="265"/>
      <c r="V6405" s="593"/>
      <c r="W6405" s="593"/>
      <c r="X6405" s="593"/>
      <c r="Y6405" s="593"/>
      <c r="Z6405" s="593"/>
      <c r="AA6405" s="593"/>
      <c r="AB6405" s="593"/>
      <c r="AC6405" s="593"/>
      <c r="AD6405" s="593"/>
      <c r="AE6405" s="593"/>
      <c r="AF6405" s="593"/>
      <c r="AG6405" s="593" t="s">
        <v>202</v>
      </c>
      <c r="AH6405" s="632"/>
      <c r="AI6405" s="632"/>
      <c r="AJ6405" s="632"/>
    </row>
    <row r="6406" spans="1:36" hidden="1" x14ac:dyDescent="0.2">
      <c r="A6406" s="593" t="s">
        <v>2028</v>
      </c>
      <c r="B6406" s="596" t="s">
        <v>117</v>
      </c>
      <c r="C6406" s="596" t="s">
        <v>36</v>
      </c>
      <c r="D6406" s="630">
        <v>41670</v>
      </c>
      <c r="E6406" s="635"/>
      <c r="F6406" s="630"/>
      <c r="G6406" s="635"/>
      <c r="H6406" s="896"/>
      <c r="I6406" s="593"/>
      <c r="J6406" s="593"/>
      <c r="K6406" s="596"/>
      <c r="L6406" s="596"/>
      <c r="M6406" s="593"/>
      <c r="N6406" s="706"/>
      <c r="O6406" s="596"/>
      <c r="P6406" s="593"/>
      <c r="Q6406" s="1387"/>
      <c r="R6406" s="597"/>
      <c r="S6406" s="597"/>
      <c r="T6406" s="1360"/>
      <c r="U6406" s="1394"/>
      <c r="V6406" s="593"/>
      <c r="W6406" s="593"/>
      <c r="X6406" s="593"/>
      <c r="Y6406" s="593"/>
      <c r="Z6406" s="593"/>
      <c r="AA6406" s="593"/>
      <c r="AB6406" s="593"/>
      <c r="AC6406" s="593"/>
      <c r="AD6406" s="593"/>
      <c r="AE6406" s="593"/>
      <c r="AF6406" s="593"/>
      <c r="AG6406" s="593" t="s">
        <v>202</v>
      </c>
      <c r="AH6406" s="632"/>
      <c r="AI6406" s="632"/>
      <c r="AJ6406" s="632"/>
    </row>
    <row r="6407" spans="1:36" hidden="1" x14ac:dyDescent="0.2">
      <c r="A6407" s="593" t="s">
        <v>2029</v>
      </c>
      <c r="B6407" s="596" t="s">
        <v>117</v>
      </c>
      <c r="C6407" s="596" t="s">
        <v>36</v>
      </c>
      <c r="D6407" s="630">
        <v>41671</v>
      </c>
      <c r="E6407" s="635"/>
      <c r="F6407" s="630"/>
      <c r="G6407" s="635"/>
      <c r="H6407" s="896"/>
      <c r="I6407" s="593"/>
      <c r="J6407" s="593"/>
      <c r="K6407" s="596"/>
      <c r="L6407" s="596"/>
      <c r="M6407" s="593"/>
      <c r="N6407" s="706"/>
      <c r="O6407" s="596"/>
      <c r="P6407" s="593"/>
      <c r="Q6407" s="372"/>
      <c r="R6407" s="597"/>
      <c r="S6407" s="597"/>
      <c r="T6407" s="1360"/>
      <c r="U6407" s="265"/>
      <c r="V6407" s="593"/>
      <c r="W6407" s="593"/>
      <c r="X6407" s="593"/>
      <c r="Y6407" s="593"/>
      <c r="Z6407" s="593"/>
      <c r="AA6407" s="593"/>
      <c r="AB6407" s="593"/>
      <c r="AC6407" s="593"/>
      <c r="AD6407" s="593"/>
      <c r="AE6407" s="593"/>
      <c r="AF6407" s="593"/>
      <c r="AG6407" s="593" t="s">
        <v>202</v>
      </c>
      <c r="AH6407" s="595"/>
      <c r="AI6407" s="595"/>
      <c r="AJ6407" s="595"/>
    </row>
    <row r="6408" spans="1:36" hidden="1" x14ac:dyDescent="0.2">
      <c r="A6408" s="593" t="s">
        <v>2029</v>
      </c>
      <c r="B6408" s="596" t="s">
        <v>117</v>
      </c>
      <c r="C6408" s="596" t="s">
        <v>36</v>
      </c>
      <c r="D6408" s="630">
        <v>41672</v>
      </c>
      <c r="E6408" s="635"/>
      <c r="F6408" s="630"/>
      <c r="G6408" s="635"/>
      <c r="H6408" s="896"/>
      <c r="I6408" s="593"/>
      <c r="J6408" s="593"/>
      <c r="K6408" s="596"/>
      <c r="L6408" s="596"/>
      <c r="M6408" s="593"/>
      <c r="N6408" s="706"/>
      <c r="O6408" s="596"/>
      <c r="P6408" s="593"/>
      <c r="Q6408" s="1387"/>
      <c r="R6408" s="597"/>
      <c r="S6408" s="597"/>
      <c r="T6408" s="1360"/>
      <c r="U6408" s="1360"/>
      <c r="V6408" s="593"/>
      <c r="W6408" s="593"/>
      <c r="X6408" s="593"/>
      <c r="Y6408" s="593"/>
      <c r="Z6408" s="593"/>
      <c r="AA6408" s="593"/>
      <c r="AB6408" s="593"/>
      <c r="AC6408" s="593"/>
      <c r="AD6408" s="593"/>
      <c r="AE6408" s="593"/>
      <c r="AF6408" s="593"/>
      <c r="AG6408" s="593" t="s">
        <v>202</v>
      </c>
      <c r="AH6408" s="595"/>
      <c r="AI6408" s="595"/>
      <c r="AJ6408" s="595"/>
    </row>
    <row r="6409" spans="1:36" hidden="1" x14ac:dyDescent="0.2">
      <c r="A6409" s="593" t="s">
        <v>2029</v>
      </c>
      <c r="B6409" s="596" t="s">
        <v>117</v>
      </c>
      <c r="C6409" s="596" t="s">
        <v>36</v>
      </c>
      <c r="D6409" s="630">
        <v>41673</v>
      </c>
      <c r="E6409" s="635"/>
      <c r="F6409" s="630"/>
      <c r="G6409" s="635"/>
      <c r="H6409" s="896"/>
      <c r="I6409" s="593"/>
      <c r="J6409" s="593"/>
      <c r="K6409" s="596"/>
      <c r="L6409" s="596"/>
      <c r="M6409" s="593"/>
      <c r="N6409" s="706"/>
      <c r="O6409" s="596"/>
      <c r="P6409" s="593"/>
      <c r="Q6409" s="686"/>
      <c r="R6409" s="597"/>
      <c r="S6409" s="597"/>
      <c r="T6409" s="1360"/>
      <c r="U6409" s="593"/>
      <c r="V6409" s="593"/>
      <c r="W6409" s="593"/>
      <c r="X6409" s="593"/>
      <c r="Y6409" s="593"/>
      <c r="Z6409" s="593"/>
      <c r="AA6409" s="593"/>
      <c r="AB6409" s="593"/>
      <c r="AC6409" s="593"/>
      <c r="AD6409" s="593"/>
      <c r="AE6409" s="593"/>
      <c r="AF6409" s="593"/>
      <c r="AG6409" s="593" t="s">
        <v>202</v>
      </c>
      <c r="AH6409" s="595"/>
      <c r="AI6409" s="595"/>
      <c r="AJ6409" s="595"/>
    </row>
    <row r="6410" spans="1:36" ht="78.75" hidden="1" x14ac:dyDescent="0.2">
      <c r="A6410" s="593" t="s">
        <v>2029</v>
      </c>
      <c r="B6410" s="596" t="s">
        <v>117</v>
      </c>
      <c r="C6410" s="596" t="s">
        <v>36</v>
      </c>
      <c r="D6410" s="630">
        <v>41674</v>
      </c>
      <c r="E6410" s="613">
        <v>0.44791666666666669</v>
      </c>
      <c r="F6410" s="630">
        <v>41674</v>
      </c>
      <c r="G6410" s="613">
        <v>0.58680555555555558</v>
      </c>
      <c r="H6410" s="896">
        <v>0.1388888888888889</v>
      </c>
      <c r="I6410" s="593">
        <v>7</v>
      </c>
      <c r="J6410" s="718" t="s">
        <v>210</v>
      </c>
      <c r="K6410" s="593" t="s">
        <v>134</v>
      </c>
      <c r="L6410" s="593" t="s">
        <v>128</v>
      </c>
      <c r="M6410" s="593" t="s">
        <v>973</v>
      </c>
      <c r="N6410" s="593" t="s">
        <v>103</v>
      </c>
      <c r="O6410" s="696" t="s">
        <v>66</v>
      </c>
      <c r="P6410" s="593" t="s">
        <v>973</v>
      </c>
      <c r="Q6410" s="1658" t="s">
        <v>974</v>
      </c>
      <c r="R6410" s="593">
        <v>4.4000000000000004</v>
      </c>
      <c r="S6410" s="593"/>
      <c r="T6410" s="1360">
        <f>R6410+S6410</f>
        <v>4.4000000000000004</v>
      </c>
      <c r="U6410" s="372"/>
      <c r="V6410" s="596">
        <v>1999</v>
      </c>
      <c r="W6410" s="596" t="s">
        <v>2286</v>
      </c>
      <c r="X6410" s="596" t="s">
        <v>1071</v>
      </c>
      <c r="Y6410" s="694">
        <v>41106</v>
      </c>
      <c r="Z6410" s="596">
        <v>90</v>
      </c>
      <c r="AA6410" s="694">
        <v>41106</v>
      </c>
      <c r="AB6410" s="596">
        <v>0</v>
      </c>
      <c r="AC6410" s="694">
        <v>41106</v>
      </c>
      <c r="AD6410" s="596" t="s">
        <v>56</v>
      </c>
      <c r="AE6410" s="593"/>
      <c r="AF6410" s="593"/>
      <c r="AG6410" s="593"/>
      <c r="AH6410" s="595"/>
      <c r="AI6410" s="595"/>
      <c r="AJ6410" s="595"/>
    </row>
    <row r="6411" spans="1:36" hidden="1" x14ac:dyDescent="0.2">
      <c r="A6411" s="593" t="s">
        <v>2029</v>
      </c>
      <c r="B6411" s="596" t="s">
        <v>117</v>
      </c>
      <c r="C6411" s="596" t="s">
        <v>36</v>
      </c>
      <c r="D6411" s="630">
        <v>41675</v>
      </c>
      <c r="E6411" s="613"/>
      <c r="F6411" s="630"/>
      <c r="G6411" s="613"/>
      <c r="H6411" s="896"/>
      <c r="I6411" s="593"/>
      <c r="J6411" s="593"/>
      <c r="K6411" s="593"/>
      <c r="L6411" s="593"/>
      <c r="M6411" s="593"/>
      <c r="N6411" s="593"/>
      <c r="O6411" s="593"/>
      <c r="P6411" s="593"/>
      <c r="Q6411" s="596"/>
      <c r="R6411" s="593"/>
      <c r="S6411" s="593"/>
      <c r="T6411" s="1360"/>
      <c r="U6411" s="265"/>
      <c r="V6411" s="593"/>
      <c r="W6411" s="593"/>
      <c r="X6411" s="593"/>
      <c r="Y6411" s="593"/>
      <c r="Z6411" s="593"/>
      <c r="AA6411" s="593"/>
      <c r="AB6411" s="593"/>
      <c r="AC6411" s="593"/>
      <c r="AD6411" s="593"/>
      <c r="AE6411" s="593"/>
      <c r="AF6411" s="593"/>
      <c r="AG6411" s="593" t="s">
        <v>202</v>
      </c>
      <c r="AH6411" s="595"/>
      <c r="AI6411" s="595"/>
      <c r="AJ6411" s="595"/>
    </row>
    <row r="6412" spans="1:36" hidden="1" x14ac:dyDescent="0.2">
      <c r="A6412" s="593" t="s">
        <v>2029</v>
      </c>
      <c r="B6412" s="596" t="s">
        <v>117</v>
      </c>
      <c r="C6412" s="596" t="s">
        <v>36</v>
      </c>
      <c r="D6412" s="630">
        <v>41676</v>
      </c>
      <c r="E6412" s="613"/>
      <c r="F6412" s="630"/>
      <c r="G6412" s="613"/>
      <c r="H6412" s="896"/>
      <c r="I6412" s="593"/>
      <c r="J6412" s="593"/>
      <c r="K6412" s="593"/>
      <c r="L6412" s="593"/>
      <c r="M6412" s="593"/>
      <c r="N6412" s="593"/>
      <c r="O6412" s="593"/>
      <c r="P6412" s="593"/>
      <c r="Q6412" s="593"/>
      <c r="R6412" s="593"/>
      <c r="S6412" s="593"/>
      <c r="T6412" s="1360"/>
      <c r="U6412" s="265"/>
      <c r="V6412" s="593"/>
      <c r="W6412" s="593"/>
      <c r="X6412" s="593"/>
      <c r="Y6412" s="593"/>
      <c r="Z6412" s="593"/>
      <c r="AA6412" s="593"/>
      <c r="AB6412" s="593"/>
      <c r="AC6412" s="593"/>
      <c r="AD6412" s="593"/>
      <c r="AE6412" s="593"/>
      <c r="AF6412" s="593"/>
      <c r="AG6412" s="593" t="s">
        <v>202</v>
      </c>
      <c r="AH6412" s="595"/>
      <c r="AI6412" s="595"/>
      <c r="AJ6412" s="595"/>
    </row>
    <row r="6413" spans="1:36" hidden="1" x14ac:dyDescent="0.2">
      <c r="A6413" s="593" t="s">
        <v>2029</v>
      </c>
      <c r="B6413" s="596" t="s">
        <v>117</v>
      </c>
      <c r="C6413" s="596" t="s">
        <v>36</v>
      </c>
      <c r="D6413" s="630">
        <v>41677</v>
      </c>
      <c r="E6413" s="613"/>
      <c r="F6413" s="630"/>
      <c r="G6413" s="613"/>
      <c r="H6413" s="896"/>
      <c r="I6413" s="593"/>
      <c r="J6413" s="593"/>
      <c r="K6413" s="593"/>
      <c r="L6413" s="593"/>
      <c r="M6413" s="593"/>
      <c r="N6413" s="593"/>
      <c r="O6413" s="593"/>
      <c r="P6413" s="593"/>
      <c r="Q6413" s="265"/>
      <c r="R6413" s="593"/>
      <c r="S6413" s="593"/>
      <c r="T6413" s="1360"/>
      <c r="U6413" s="265"/>
      <c r="V6413" s="593"/>
      <c r="W6413" s="593"/>
      <c r="X6413" s="593"/>
      <c r="Y6413" s="593"/>
      <c r="Z6413" s="593"/>
      <c r="AA6413" s="593"/>
      <c r="AB6413" s="593"/>
      <c r="AC6413" s="593"/>
      <c r="AD6413" s="593"/>
      <c r="AE6413" s="593"/>
      <c r="AF6413" s="593"/>
      <c r="AG6413" s="593" t="s">
        <v>202</v>
      </c>
      <c r="AH6413" s="595"/>
      <c r="AI6413" s="595"/>
      <c r="AJ6413" s="595"/>
    </row>
    <row r="6414" spans="1:36" hidden="1" x14ac:dyDescent="0.2">
      <c r="A6414" s="593" t="s">
        <v>2029</v>
      </c>
      <c r="B6414" s="596" t="s">
        <v>117</v>
      </c>
      <c r="C6414" s="596" t="s">
        <v>36</v>
      </c>
      <c r="D6414" s="630">
        <v>41678</v>
      </c>
      <c r="E6414" s="613"/>
      <c r="F6414" s="630"/>
      <c r="G6414" s="613"/>
      <c r="H6414" s="896"/>
      <c r="I6414" s="593"/>
      <c r="J6414" s="593"/>
      <c r="K6414" s="596"/>
      <c r="L6414" s="596"/>
      <c r="M6414" s="593"/>
      <c r="N6414" s="593"/>
      <c r="O6414" s="593"/>
      <c r="P6414" s="593"/>
      <c r="Q6414" s="265"/>
      <c r="R6414" s="593"/>
      <c r="S6414" s="593"/>
      <c r="T6414" s="1360"/>
      <c r="U6414" s="265"/>
      <c r="V6414" s="593"/>
      <c r="W6414" s="593"/>
      <c r="X6414" s="593"/>
      <c r="Y6414" s="593"/>
      <c r="Z6414" s="593"/>
      <c r="AA6414" s="593"/>
      <c r="AB6414" s="593"/>
      <c r="AC6414" s="593"/>
      <c r="AD6414" s="593"/>
      <c r="AE6414" s="593"/>
      <c r="AF6414" s="593"/>
      <c r="AG6414" s="593" t="s">
        <v>202</v>
      </c>
      <c r="AH6414" s="595"/>
      <c r="AI6414" s="595"/>
      <c r="AJ6414" s="595"/>
    </row>
    <row r="6415" spans="1:36" hidden="1" x14ac:dyDescent="0.2">
      <c r="A6415" s="593" t="s">
        <v>2029</v>
      </c>
      <c r="B6415" s="596" t="s">
        <v>117</v>
      </c>
      <c r="C6415" s="596" t="s">
        <v>36</v>
      </c>
      <c r="D6415" s="630">
        <v>41679</v>
      </c>
      <c r="E6415" s="616"/>
      <c r="F6415" s="630"/>
      <c r="G6415" s="616"/>
      <c r="H6415" s="905"/>
      <c r="I6415" s="595"/>
      <c r="J6415" s="595"/>
      <c r="K6415" s="595"/>
      <c r="L6415" s="595"/>
      <c r="M6415" s="595"/>
      <c r="N6415" s="595"/>
      <c r="O6415" s="595"/>
      <c r="P6415" s="595"/>
      <c r="Q6415" s="595"/>
      <c r="R6415" s="595"/>
      <c r="S6415" s="595"/>
      <c r="T6415" s="1325"/>
      <c r="U6415" s="351"/>
      <c r="V6415" s="595"/>
      <c r="W6415" s="595"/>
      <c r="X6415" s="595"/>
      <c r="Y6415" s="595"/>
      <c r="Z6415" s="595"/>
      <c r="AA6415" s="595"/>
      <c r="AB6415" s="595"/>
      <c r="AC6415" s="595"/>
      <c r="AD6415" s="595"/>
      <c r="AE6415" s="595"/>
      <c r="AF6415" s="595"/>
      <c r="AG6415" s="593" t="s">
        <v>202</v>
      </c>
      <c r="AH6415" s="595"/>
      <c r="AI6415" s="595"/>
      <c r="AJ6415" s="595"/>
    </row>
    <row r="6416" spans="1:36" hidden="1" x14ac:dyDescent="0.2">
      <c r="A6416" s="593" t="s">
        <v>2029</v>
      </c>
      <c r="B6416" s="596" t="s">
        <v>117</v>
      </c>
      <c r="C6416" s="596" t="s">
        <v>36</v>
      </c>
      <c r="D6416" s="630">
        <v>41680</v>
      </c>
      <c r="E6416" s="616"/>
      <c r="F6416" s="630"/>
      <c r="G6416" s="616"/>
      <c r="H6416" s="905"/>
      <c r="I6416" s="595"/>
      <c r="J6416" s="595"/>
      <c r="K6416" s="595"/>
      <c r="L6416" s="595"/>
      <c r="M6416" s="595"/>
      <c r="N6416" s="595"/>
      <c r="O6416" s="595"/>
      <c r="P6416" s="595"/>
      <c r="Q6416" s="595"/>
      <c r="R6416" s="595"/>
      <c r="S6416" s="595"/>
      <c r="T6416" s="1325"/>
      <c r="U6416" s="351"/>
      <c r="V6416" s="595"/>
      <c r="W6416" s="595"/>
      <c r="X6416" s="595"/>
      <c r="Y6416" s="595"/>
      <c r="Z6416" s="595"/>
      <c r="AA6416" s="595"/>
      <c r="AB6416" s="595"/>
      <c r="AC6416" s="595"/>
      <c r="AD6416" s="595"/>
      <c r="AE6416" s="595"/>
      <c r="AF6416" s="595"/>
      <c r="AG6416" s="593" t="s">
        <v>202</v>
      </c>
      <c r="AH6416" s="595"/>
      <c r="AI6416" s="595"/>
      <c r="AJ6416" s="595"/>
    </row>
    <row r="6417" spans="1:36" hidden="1" x14ac:dyDescent="0.2">
      <c r="A6417" s="593" t="s">
        <v>2029</v>
      </c>
      <c r="B6417" s="596" t="s">
        <v>117</v>
      </c>
      <c r="C6417" s="596" t="s">
        <v>36</v>
      </c>
      <c r="D6417" s="630">
        <v>41681</v>
      </c>
      <c r="E6417" s="613"/>
      <c r="F6417" s="630"/>
      <c r="G6417" s="613"/>
      <c r="H6417" s="896"/>
      <c r="I6417" s="593"/>
      <c r="J6417" s="593"/>
      <c r="K6417" s="593"/>
      <c r="L6417" s="593"/>
      <c r="M6417" s="593"/>
      <c r="N6417" s="593"/>
      <c r="O6417" s="593"/>
      <c r="P6417" s="593"/>
      <c r="Q6417" s="265"/>
      <c r="R6417" s="593"/>
      <c r="S6417" s="593"/>
      <c r="T6417" s="1360"/>
      <c r="U6417" s="265"/>
      <c r="V6417" s="595"/>
      <c r="W6417" s="595"/>
      <c r="X6417" s="595"/>
      <c r="Y6417" s="595"/>
      <c r="Z6417" s="595"/>
      <c r="AA6417" s="595"/>
      <c r="AB6417" s="595"/>
      <c r="AC6417" s="595"/>
      <c r="AD6417" s="595"/>
      <c r="AE6417" s="595"/>
      <c r="AF6417" s="595"/>
      <c r="AG6417" s="593" t="s">
        <v>202</v>
      </c>
      <c r="AH6417" s="595"/>
      <c r="AI6417" s="595"/>
      <c r="AJ6417" s="595"/>
    </row>
    <row r="6418" spans="1:36" hidden="1" x14ac:dyDescent="0.2">
      <c r="A6418" s="593" t="s">
        <v>2029</v>
      </c>
      <c r="B6418" s="596" t="s">
        <v>117</v>
      </c>
      <c r="C6418" s="596" t="s">
        <v>36</v>
      </c>
      <c r="D6418" s="630">
        <v>41682</v>
      </c>
      <c r="E6418" s="616"/>
      <c r="F6418" s="630"/>
      <c r="G6418" s="616"/>
      <c r="H6418" s="905"/>
      <c r="I6418" s="595"/>
      <c r="J6418" s="595"/>
      <c r="K6418" s="595"/>
      <c r="L6418" s="595"/>
      <c r="M6418" s="595"/>
      <c r="N6418" s="595"/>
      <c r="O6418" s="595"/>
      <c r="P6418" s="595"/>
      <c r="Q6418" s="351"/>
      <c r="R6418" s="595"/>
      <c r="S6418" s="595"/>
      <c r="T6418" s="1325"/>
      <c r="U6418" s="351"/>
      <c r="V6418" s="595"/>
      <c r="W6418" s="595"/>
      <c r="X6418" s="595"/>
      <c r="Y6418" s="595"/>
      <c r="Z6418" s="595"/>
      <c r="AA6418" s="595"/>
      <c r="AB6418" s="595"/>
      <c r="AC6418" s="595"/>
      <c r="AD6418" s="595"/>
      <c r="AE6418" s="595"/>
      <c r="AF6418" s="595"/>
      <c r="AG6418" s="593" t="s">
        <v>202</v>
      </c>
      <c r="AH6418" s="595"/>
      <c r="AI6418" s="595"/>
      <c r="AJ6418" s="595"/>
    </row>
    <row r="6419" spans="1:36" hidden="1" x14ac:dyDescent="0.2">
      <c r="A6419" s="593" t="s">
        <v>2029</v>
      </c>
      <c r="B6419" s="596" t="s">
        <v>117</v>
      </c>
      <c r="C6419" s="596" t="s">
        <v>36</v>
      </c>
      <c r="D6419" s="630">
        <v>41683</v>
      </c>
      <c r="E6419" s="616"/>
      <c r="F6419" s="630"/>
      <c r="G6419" s="616"/>
      <c r="H6419" s="905"/>
      <c r="I6419" s="595"/>
      <c r="J6419" s="595"/>
      <c r="K6419" s="595"/>
      <c r="L6419" s="595"/>
      <c r="M6419" s="595"/>
      <c r="N6419" s="595"/>
      <c r="O6419" s="595"/>
      <c r="P6419" s="595"/>
      <c r="Q6419" s="351"/>
      <c r="R6419" s="595"/>
      <c r="S6419" s="595"/>
      <c r="T6419" s="1325"/>
      <c r="U6419" s="351"/>
      <c r="V6419" s="595"/>
      <c r="W6419" s="595"/>
      <c r="X6419" s="595"/>
      <c r="Y6419" s="595"/>
      <c r="Z6419" s="595"/>
      <c r="AA6419" s="595"/>
      <c r="AB6419" s="595"/>
      <c r="AC6419" s="595"/>
      <c r="AD6419" s="595"/>
      <c r="AE6419" s="595"/>
      <c r="AF6419" s="595"/>
      <c r="AG6419" s="593" t="s">
        <v>202</v>
      </c>
      <c r="AH6419" s="595"/>
      <c r="AI6419" s="595"/>
      <c r="AJ6419" s="595"/>
    </row>
    <row r="6420" spans="1:36" hidden="1" x14ac:dyDescent="0.2">
      <c r="A6420" s="593" t="s">
        <v>2029</v>
      </c>
      <c r="B6420" s="596" t="s">
        <v>117</v>
      </c>
      <c r="C6420" s="596" t="s">
        <v>36</v>
      </c>
      <c r="D6420" s="630">
        <v>41684</v>
      </c>
      <c r="E6420" s="616"/>
      <c r="F6420" s="630"/>
      <c r="G6420" s="616"/>
      <c r="H6420" s="905"/>
      <c r="I6420" s="595"/>
      <c r="J6420" s="595"/>
      <c r="K6420" s="595"/>
      <c r="L6420" s="595"/>
      <c r="M6420" s="595"/>
      <c r="N6420" s="595"/>
      <c r="O6420" s="595"/>
      <c r="P6420" s="595"/>
      <c r="Q6420" s="351"/>
      <c r="R6420" s="595"/>
      <c r="S6420" s="595"/>
      <c r="T6420" s="1325"/>
      <c r="U6420" s="351"/>
      <c r="V6420" s="595"/>
      <c r="W6420" s="595"/>
      <c r="X6420" s="595"/>
      <c r="Y6420" s="595"/>
      <c r="Z6420" s="595"/>
      <c r="AA6420" s="595"/>
      <c r="AB6420" s="595"/>
      <c r="AC6420" s="595"/>
      <c r="AD6420" s="595"/>
      <c r="AE6420" s="595"/>
      <c r="AF6420" s="595"/>
      <c r="AG6420" s="593" t="s">
        <v>202</v>
      </c>
      <c r="AH6420" s="595"/>
      <c r="AI6420" s="595"/>
      <c r="AJ6420" s="595"/>
    </row>
    <row r="6421" spans="1:36" ht="94.5" hidden="1" x14ac:dyDescent="0.2">
      <c r="A6421" s="593" t="s">
        <v>2029</v>
      </c>
      <c r="B6421" s="596" t="s">
        <v>117</v>
      </c>
      <c r="C6421" s="596" t="s">
        <v>36</v>
      </c>
      <c r="D6421" s="630">
        <v>41685</v>
      </c>
      <c r="E6421" s="613">
        <v>0.27361111111111108</v>
      </c>
      <c r="F6421" s="630">
        <v>41685</v>
      </c>
      <c r="G6421" s="613">
        <v>0.3298611111111111</v>
      </c>
      <c r="H6421" s="896">
        <f>G6421-E6421</f>
        <v>5.6250000000000022E-2</v>
      </c>
      <c r="I6421" s="593">
        <v>9</v>
      </c>
      <c r="J6421" s="718" t="s">
        <v>210</v>
      </c>
      <c r="K6421" s="593" t="s">
        <v>134</v>
      </c>
      <c r="L6421" s="593" t="s">
        <v>125</v>
      </c>
      <c r="M6421" s="593" t="s">
        <v>1105</v>
      </c>
      <c r="N6421" s="593" t="s">
        <v>103</v>
      </c>
      <c r="O6421" s="696" t="s">
        <v>66</v>
      </c>
      <c r="P6421" s="593" t="s">
        <v>1106</v>
      </c>
      <c r="Q6421" s="1686" t="s">
        <v>1107</v>
      </c>
      <c r="R6421" s="593">
        <v>5.0999999999999996</v>
      </c>
      <c r="S6421" s="593"/>
      <c r="T6421" s="1360">
        <v>5.0999999999999996</v>
      </c>
      <c r="U6421" s="1070" t="s">
        <v>75</v>
      </c>
      <c r="V6421" s="596">
        <v>1977</v>
      </c>
      <c r="W6421" s="596" t="s">
        <v>2286</v>
      </c>
      <c r="X6421" s="596" t="s">
        <v>1071</v>
      </c>
      <c r="Y6421" s="694">
        <v>41143</v>
      </c>
      <c r="Z6421" s="596">
        <v>100</v>
      </c>
      <c r="AA6421" s="694">
        <v>42238</v>
      </c>
      <c r="AB6421" s="596">
        <v>0</v>
      </c>
      <c r="AC6421" s="694">
        <v>42238</v>
      </c>
      <c r="AD6421" s="596" t="s">
        <v>55</v>
      </c>
      <c r="AE6421" s="595"/>
      <c r="AF6421" s="595"/>
      <c r="AG6421" s="595"/>
      <c r="AH6421" s="595"/>
      <c r="AI6421" s="595"/>
      <c r="AJ6421" s="595"/>
    </row>
    <row r="6422" spans="1:36" ht="63" hidden="1" x14ac:dyDescent="0.2">
      <c r="A6422" s="593" t="s">
        <v>2029</v>
      </c>
      <c r="B6422" s="593" t="s">
        <v>117</v>
      </c>
      <c r="C6422" s="596" t="s">
        <v>36</v>
      </c>
      <c r="D6422" s="630">
        <v>41686</v>
      </c>
      <c r="E6422" s="613">
        <v>0.61458333333333337</v>
      </c>
      <c r="F6422" s="630">
        <v>41686</v>
      </c>
      <c r="G6422" s="613">
        <v>0.61805555555555558</v>
      </c>
      <c r="H6422" s="896">
        <v>3.472222222222222E-3</v>
      </c>
      <c r="I6422" s="593">
        <v>99</v>
      </c>
      <c r="J6422" s="593" t="s">
        <v>210</v>
      </c>
      <c r="K6422" s="593" t="s">
        <v>133</v>
      </c>
      <c r="L6422" s="593" t="s">
        <v>128</v>
      </c>
      <c r="M6422" s="593" t="s">
        <v>1108</v>
      </c>
      <c r="N6422" s="593">
        <v>35</v>
      </c>
      <c r="O6422" s="593" t="s">
        <v>66</v>
      </c>
      <c r="P6422" s="593" t="s">
        <v>1108</v>
      </c>
      <c r="Q6422" s="265" t="s">
        <v>1109</v>
      </c>
      <c r="R6422" s="593">
        <v>1.8</v>
      </c>
      <c r="S6422" s="593">
        <v>8.3000000000000007</v>
      </c>
      <c r="T6422" s="1360">
        <f>R6422+S6422</f>
        <v>10.100000000000001</v>
      </c>
      <c r="U6422" s="372" t="s">
        <v>75</v>
      </c>
      <c r="V6422" s="596">
        <v>1977</v>
      </c>
      <c r="W6422" s="596" t="s">
        <v>2286</v>
      </c>
      <c r="X6422" s="596" t="s">
        <v>1071</v>
      </c>
      <c r="Y6422" s="694">
        <v>41143</v>
      </c>
      <c r="Z6422" s="596">
        <v>100</v>
      </c>
      <c r="AA6422" s="694">
        <v>42238</v>
      </c>
      <c r="AB6422" s="596">
        <v>0</v>
      </c>
      <c r="AC6422" s="694">
        <v>42238</v>
      </c>
      <c r="AD6422" s="596" t="s">
        <v>56</v>
      </c>
      <c r="AE6422" s="595"/>
      <c r="AF6422" s="595"/>
      <c r="AG6422" s="595"/>
      <c r="AH6422" s="595"/>
      <c r="AI6422" s="595"/>
      <c r="AJ6422" s="595"/>
    </row>
    <row r="6423" spans="1:36" hidden="1" x14ac:dyDescent="0.2">
      <c r="A6423" s="593" t="s">
        <v>2029</v>
      </c>
      <c r="B6423" s="688" t="s">
        <v>117</v>
      </c>
      <c r="C6423" s="596" t="s">
        <v>36</v>
      </c>
      <c r="D6423" s="630">
        <v>41687</v>
      </c>
      <c r="E6423" s="616"/>
      <c r="F6423" s="630"/>
      <c r="G6423" s="616"/>
      <c r="H6423" s="905"/>
      <c r="I6423" s="595"/>
      <c r="J6423" s="595"/>
      <c r="K6423" s="595"/>
      <c r="L6423" s="595"/>
      <c r="M6423" s="595"/>
      <c r="N6423" s="595"/>
      <c r="O6423" s="595"/>
      <c r="P6423" s="595"/>
      <c r="Q6423" s="351"/>
      <c r="R6423" s="595"/>
      <c r="S6423" s="595"/>
      <c r="T6423" s="1325"/>
      <c r="U6423" s="1325"/>
      <c r="V6423" s="595"/>
      <c r="W6423" s="595"/>
      <c r="X6423" s="595"/>
      <c r="Y6423" s="595"/>
      <c r="Z6423" s="595"/>
      <c r="AA6423" s="595"/>
      <c r="AB6423" s="595"/>
      <c r="AC6423" s="595"/>
      <c r="AD6423" s="595"/>
      <c r="AE6423" s="595"/>
      <c r="AF6423" s="595"/>
      <c r="AG6423" s="593" t="s">
        <v>202</v>
      </c>
      <c r="AH6423" s="595"/>
      <c r="AI6423" s="595"/>
      <c r="AJ6423" s="595"/>
    </row>
    <row r="6424" spans="1:36" hidden="1" x14ac:dyDescent="0.2">
      <c r="A6424" s="593" t="s">
        <v>2029</v>
      </c>
      <c r="B6424" s="688" t="s">
        <v>117</v>
      </c>
      <c r="C6424" s="596" t="s">
        <v>36</v>
      </c>
      <c r="D6424" s="630">
        <v>41688</v>
      </c>
      <c r="E6424" s="616"/>
      <c r="F6424" s="630"/>
      <c r="G6424" s="616"/>
      <c r="H6424" s="905"/>
      <c r="I6424" s="595"/>
      <c r="J6424" s="595"/>
      <c r="K6424" s="595"/>
      <c r="L6424" s="595"/>
      <c r="M6424" s="595"/>
      <c r="N6424" s="595"/>
      <c r="O6424" s="595"/>
      <c r="P6424" s="595"/>
      <c r="Q6424" s="351"/>
      <c r="R6424" s="595"/>
      <c r="S6424" s="595"/>
      <c r="T6424" s="1325"/>
      <c r="U6424" s="351"/>
      <c r="V6424" s="595"/>
      <c r="W6424" s="595"/>
      <c r="X6424" s="595"/>
      <c r="Y6424" s="595"/>
      <c r="Z6424" s="595"/>
      <c r="AA6424" s="595"/>
      <c r="AB6424" s="595"/>
      <c r="AC6424" s="595"/>
      <c r="AD6424" s="595"/>
      <c r="AE6424" s="595"/>
      <c r="AF6424" s="595"/>
      <c r="AG6424" s="593" t="s">
        <v>202</v>
      </c>
      <c r="AH6424" s="595"/>
      <c r="AI6424" s="595"/>
      <c r="AJ6424" s="595"/>
    </row>
    <row r="6425" spans="1:36" hidden="1" x14ac:dyDescent="0.2">
      <c r="A6425" s="593" t="s">
        <v>2029</v>
      </c>
      <c r="B6425" s="688" t="s">
        <v>117</v>
      </c>
      <c r="C6425" s="596" t="s">
        <v>36</v>
      </c>
      <c r="D6425" s="630">
        <v>41689</v>
      </c>
      <c r="E6425" s="616"/>
      <c r="F6425" s="630"/>
      <c r="G6425" s="616"/>
      <c r="H6425" s="905"/>
      <c r="I6425" s="595"/>
      <c r="J6425" s="595"/>
      <c r="K6425" s="595"/>
      <c r="L6425" s="595"/>
      <c r="M6425" s="595"/>
      <c r="N6425" s="595"/>
      <c r="O6425" s="595"/>
      <c r="P6425" s="595"/>
      <c r="Q6425" s="595"/>
      <c r="R6425" s="595"/>
      <c r="S6425" s="595"/>
      <c r="T6425" s="1325"/>
      <c r="U6425" s="351"/>
      <c r="V6425" s="595"/>
      <c r="W6425" s="595"/>
      <c r="X6425" s="595"/>
      <c r="Y6425" s="595"/>
      <c r="Z6425" s="595"/>
      <c r="AA6425" s="595"/>
      <c r="AB6425" s="595"/>
      <c r="AC6425" s="595"/>
      <c r="AD6425" s="595"/>
      <c r="AE6425" s="595"/>
      <c r="AF6425" s="595"/>
      <c r="AG6425" s="593" t="s">
        <v>202</v>
      </c>
      <c r="AH6425" s="595"/>
      <c r="AI6425" s="595"/>
      <c r="AJ6425" s="595"/>
    </row>
    <row r="6426" spans="1:36" hidden="1" x14ac:dyDescent="0.2">
      <c r="A6426" s="593" t="s">
        <v>2029</v>
      </c>
      <c r="B6426" s="688" t="s">
        <v>117</v>
      </c>
      <c r="C6426" s="596" t="s">
        <v>36</v>
      </c>
      <c r="D6426" s="630">
        <v>41690</v>
      </c>
      <c r="E6426" s="616"/>
      <c r="F6426" s="630"/>
      <c r="G6426" s="616"/>
      <c r="H6426" s="905"/>
      <c r="I6426" s="595"/>
      <c r="J6426" s="595"/>
      <c r="K6426" s="595"/>
      <c r="L6426" s="595"/>
      <c r="M6426" s="595"/>
      <c r="N6426" s="595"/>
      <c r="O6426" s="595"/>
      <c r="P6426" s="595"/>
      <c r="Q6426" s="595"/>
      <c r="R6426" s="595"/>
      <c r="S6426" s="595"/>
      <c r="T6426" s="1325"/>
      <c r="U6426" s="421"/>
      <c r="V6426" s="595"/>
      <c r="W6426" s="595"/>
      <c r="X6426" s="595"/>
      <c r="Y6426" s="595"/>
      <c r="Z6426" s="595"/>
      <c r="AA6426" s="595"/>
      <c r="AB6426" s="595"/>
      <c r="AC6426" s="595"/>
      <c r="AD6426" s="595"/>
      <c r="AE6426" s="595"/>
      <c r="AF6426" s="595"/>
      <c r="AG6426" s="593" t="s">
        <v>202</v>
      </c>
      <c r="AH6426" s="595"/>
      <c r="AI6426" s="595"/>
      <c r="AJ6426" s="595"/>
    </row>
    <row r="6427" spans="1:36" hidden="1" x14ac:dyDescent="0.2">
      <c r="A6427" s="593" t="s">
        <v>2029</v>
      </c>
      <c r="B6427" s="593" t="s">
        <v>117</v>
      </c>
      <c r="C6427" s="596" t="s">
        <v>36</v>
      </c>
      <c r="D6427" s="630">
        <v>41690</v>
      </c>
      <c r="E6427" s="616"/>
      <c r="F6427" s="630"/>
      <c r="G6427" s="616"/>
      <c r="H6427" s="905"/>
      <c r="I6427" s="595"/>
      <c r="J6427" s="595"/>
      <c r="K6427" s="595"/>
      <c r="L6427" s="595"/>
      <c r="M6427" s="595"/>
      <c r="N6427" s="595"/>
      <c r="O6427" s="595"/>
      <c r="P6427" s="595"/>
      <c r="Q6427" s="595"/>
      <c r="R6427" s="595"/>
      <c r="S6427" s="595"/>
      <c r="T6427" s="1325"/>
      <c r="U6427" s="351"/>
      <c r="V6427" s="595"/>
      <c r="W6427" s="595"/>
      <c r="X6427" s="595"/>
      <c r="Y6427" s="595"/>
      <c r="Z6427" s="595"/>
      <c r="AA6427" s="595"/>
      <c r="AB6427" s="595"/>
      <c r="AC6427" s="595"/>
      <c r="AD6427" s="595"/>
      <c r="AE6427" s="595"/>
      <c r="AF6427" s="595"/>
      <c r="AG6427" s="593" t="s">
        <v>202</v>
      </c>
      <c r="AH6427" s="595"/>
      <c r="AI6427" s="595"/>
      <c r="AJ6427" s="595"/>
    </row>
    <row r="6428" spans="1:36" hidden="1" x14ac:dyDescent="0.2">
      <c r="A6428" s="593" t="s">
        <v>2029</v>
      </c>
      <c r="B6428" s="593" t="s">
        <v>117</v>
      </c>
      <c r="C6428" s="596" t="s">
        <v>36</v>
      </c>
      <c r="D6428" s="630">
        <v>41691</v>
      </c>
      <c r="E6428" s="616"/>
      <c r="F6428" s="630"/>
      <c r="G6428" s="616"/>
      <c r="H6428" s="905"/>
      <c r="I6428" s="595"/>
      <c r="J6428" s="595"/>
      <c r="K6428" s="595"/>
      <c r="L6428" s="595"/>
      <c r="M6428" s="595"/>
      <c r="N6428" s="595"/>
      <c r="O6428" s="595"/>
      <c r="P6428" s="595"/>
      <c r="Q6428" s="595"/>
      <c r="R6428" s="595"/>
      <c r="S6428" s="595"/>
      <c r="T6428" s="1325"/>
      <c r="U6428" s="421"/>
      <c r="V6428" s="595"/>
      <c r="W6428" s="595"/>
      <c r="X6428" s="595"/>
      <c r="Y6428" s="595"/>
      <c r="Z6428" s="595"/>
      <c r="AA6428" s="595"/>
      <c r="AB6428" s="595"/>
      <c r="AC6428" s="595"/>
      <c r="AD6428" s="595"/>
      <c r="AE6428" s="595"/>
      <c r="AF6428" s="595"/>
      <c r="AG6428" s="593" t="s">
        <v>202</v>
      </c>
      <c r="AH6428" s="595"/>
      <c r="AI6428" s="595"/>
      <c r="AJ6428" s="595"/>
    </row>
    <row r="6429" spans="1:36" hidden="1" x14ac:dyDescent="0.2">
      <c r="A6429" s="593" t="s">
        <v>2029</v>
      </c>
      <c r="B6429" s="593" t="s">
        <v>117</v>
      </c>
      <c r="C6429" s="596" t="s">
        <v>36</v>
      </c>
      <c r="D6429" s="630">
        <v>41692</v>
      </c>
      <c r="E6429" s="616"/>
      <c r="F6429" s="630"/>
      <c r="G6429" s="616"/>
      <c r="H6429" s="905"/>
      <c r="I6429" s="595"/>
      <c r="J6429" s="595"/>
      <c r="K6429" s="595"/>
      <c r="L6429" s="595"/>
      <c r="M6429" s="595"/>
      <c r="N6429" s="595"/>
      <c r="O6429" s="595"/>
      <c r="P6429" s="595"/>
      <c r="Q6429" s="595"/>
      <c r="R6429" s="595"/>
      <c r="S6429" s="595"/>
      <c r="T6429" s="1325"/>
      <c r="U6429" s="1325"/>
      <c r="V6429" s="595"/>
      <c r="W6429" s="595"/>
      <c r="X6429" s="595"/>
      <c r="Y6429" s="595"/>
      <c r="Z6429" s="595"/>
      <c r="AA6429" s="595"/>
      <c r="AB6429" s="595"/>
      <c r="AC6429" s="595"/>
      <c r="AD6429" s="595"/>
      <c r="AE6429" s="595"/>
      <c r="AF6429" s="595"/>
      <c r="AG6429" s="593" t="s">
        <v>202</v>
      </c>
      <c r="AH6429" s="595"/>
      <c r="AI6429" s="595"/>
      <c r="AJ6429" s="595"/>
    </row>
    <row r="6430" spans="1:36" hidden="1" x14ac:dyDescent="0.2">
      <c r="A6430" s="593" t="s">
        <v>2029</v>
      </c>
      <c r="B6430" s="593" t="s">
        <v>117</v>
      </c>
      <c r="C6430" s="596" t="s">
        <v>36</v>
      </c>
      <c r="D6430" s="630">
        <v>41693</v>
      </c>
      <c r="E6430" s="616"/>
      <c r="F6430" s="630"/>
      <c r="G6430" s="616"/>
      <c r="H6430" s="905"/>
      <c r="I6430" s="595"/>
      <c r="J6430" s="595"/>
      <c r="K6430" s="595"/>
      <c r="L6430" s="595"/>
      <c r="M6430" s="595"/>
      <c r="N6430" s="595"/>
      <c r="O6430" s="595"/>
      <c r="P6430" s="595"/>
      <c r="Q6430" s="595"/>
      <c r="R6430" s="595"/>
      <c r="S6430" s="595"/>
      <c r="T6430" s="1325"/>
      <c r="U6430" s="351"/>
      <c r="V6430" s="595"/>
      <c r="W6430" s="595"/>
      <c r="X6430" s="595"/>
      <c r="Y6430" s="595"/>
      <c r="Z6430" s="595"/>
      <c r="AA6430" s="595"/>
      <c r="AB6430" s="595"/>
      <c r="AC6430" s="595"/>
      <c r="AD6430" s="595"/>
      <c r="AE6430" s="595"/>
      <c r="AF6430" s="595"/>
      <c r="AG6430" s="593" t="s">
        <v>202</v>
      </c>
      <c r="AH6430" s="595"/>
      <c r="AI6430" s="595"/>
      <c r="AJ6430" s="595"/>
    </row>
    <row r="6431" spans="1:36" ht="47.25" hidden="1" x14ac:dyDescent="0.2">
      <c r="A6431" s="593" t="s">
        <v>2029</v>
      </c>
      <c r="B6431" s="593" t="s">
        <v>117</v>
      </c>
      <c r="C6431" s="596" t="s">
        <v>36</v>
      </c>
      <c r="D6431" s="630">
        <v>41696</v>
      </c>
      <c r="E6431" s="1156">
        <v>0.17222222222222225</v>
      </c>
      <c r="F6431" s="630">
        <v>41696</v>
      </c>
      <c r="G6431" s="1156">
        <v>0.22083333333333333</v>
      </c>
      <c r="H6431" s="896">
        <f>G6431-E6431</f>
        <v>4.8611111111111077E-2</v>
      </c>
      <c r="I6431" s="593">
        <v>6</v>
      </c>
      <c r="J6431" s="593" t="s">
        <v>210</v>
      </c>
      <c r="K6431" s="593" t="s">
        <v>133</v>
      </c>
      <c r="L6431" s="593" t="s">
        <v>128</v>
      </c>
      <c r="M6431" s="593" t="s">
        <v>1302</v>
      </c>
      <c r="N6431" s="593" t="s">
        <v>103</v>
      </c>
      <c r="O6431" s="696" t="s">
        <v>66</v>
      </c>
      <c r="P6431" s="593" t="s">
        <v>1302</v>
      </c>
      <c r="Q6431" s="265" t="s">
        <v>1303</v>
      </c>
      <c r="R6431" s="593">
        <v>3.9</v>
      </c>
      <c r="S6431" s="593"/>
      <c r="T6431" s="1360">
        <v>3.9</v>
      </c>
      <c r="U6431" s="372" t="s">
        <v>75</v>
      </c>
      <c r="V6431" s="596">
        <v>1976</v>
      </c>
      <c r="W6431" s="596" t="s">
        <v>2286</v>
      </c>
      <c r="X6431" s="596" t="s">
        <v>1071</v>
      </c>
      <c r="Y6431" s="694">
        <v>40381</v>
      </c>
      <c r="Z6431" s="596">
        <v>80</v>
      </c>
      <c r="AA6431" s="694">
        <v>41842</v>
      </c>
      <c r="AB6431" s="596">
        <v>2</v>
      </c>
      <c r="AC6431" s="694">
        <v>40381</v>
      </c>
      <c r="AD6431" s="596" t="s">
        <v>56</v>
      </c>
      <c r="AE6431" s="593"/>
      <c r="AF6431" s="593"/>
      <c r="AG6431" s="593"/>
      <c r="AH6431" s="595"/>
      <c r="AI6431" s="595"/>
      <c r="AJ6431" s="595"/>
    </row>
    <row r="6432" spans="1:36" ht="204.75" hidden="1" x14ac:dyDescent="0.2">
      <c r="A6432" s="593" t="s">
        <v>2030</v>
      </c>
      <c r="B6432" s="593" t="s">
        <v>117</v>
      </c>
      <c r="C6432" s="596" t="s">
        <v>36</v>
      </c>
      <c r="D6432" s="630">
        <v>41703</v>
      </c>
      <c r="E6432" s="1156">
        <v>0.83680555555555547</v>
      </c>
      <c r="F6432" s="630">
        <v>41704</v>
      </c>
      <c r="G6432" s="1156">
        <v>0.13541666666666666</v>
      </c>
      <c r="H6432" s="1572">
        <v>0.2986111111111111</v>
      </c>
      <c r="I6432" s="593">
        <v>16</v>
      </c>
      <c r="J6432" s="593" t="s">
        <v>210</v>
      </c>
      <c r="K6432" s="593" t="s">
        <v>134</v>
      </c>
      <c r="L6432" s="593" t="s">
        <v>127</v>
      </c>
      <c r="M6432" s="593" t="s">
        <v>1381</v>
      </c>
      <c r="N6432" s="593" t="s">
        <v>103</v>
      </c>
      <c r="O6432" s="696" t="s">
        <v>66</v>
      </c>
      <c r="P6432" s="593" t="s">
        <v>1382</v>
      </c>
      <c r="Q6432" s="1686" t="s">
        <v>1383</v>
      </c>
      <c r="R6432" s="593">
        <v>31.3</v>
      </c>
      <c r="S6432" s="593"/>
      <c r="T6432" s="1360">
        <v>31.3</v>
      </c>
      <c r="U6432" s="265" t="s">
        <v>75</v>
      </c>
      <c r="V6432" s="593">
        <v>2001</v>
      </c>
      <c r="W6432" s="593" t="s">
        <v>1536</v>
      </c>
      <c r="X6432" s="596" t="s">
        <v>1071</v>
      </c>
      <c r="Y6432" s="614">
        <v>41543</v>
      </c>
      <c r="Z6432" s="593">
        <v>100</v>
      </c>
      <c r="AA6432" s="614">
        <v>42639</v>
      </c>
      <c r="AB6432" s="593">
        <v>0</v>
      </c>
      <c r="AC6432" s="614">
        <v>41543</v>
      </c>
      <c r="AD6432" s="593" t="s">
        <v>57</v>
      </c>
      <c r="AE6432" s="593"/>
      <c r="AF6432" s="593"/>
      <c r="AG6432" s="598"/>
      <c r="AH6432" s="595"/>
      <c r="AI6432" s="595" t="s">
        <v>387</v>
      </c>
      <c r="AJ6432" s="595"/>
    </row>
    <row r="6433" spans="1:36" hidden="1" x14ac:dyDescent="0.2">
      <c r="A6433" s="593" t="s">
        <v>2030</v>
      </c>
      <c r="B6433" s="593" t="s">
        <v>117</v>
      </c>
      <c r="C6433" s="596" t="s">
        <v>36</v>
      </c>
      <c r="D6433" s="630">
        <v>41704</v>
      </c>
      <c r="E6433" s="616"/>
      <c r="F6433" s="630"/>
      <c r="G6433" s="616"/>
      <c r="H6433" s="905"/>
      <c r="I6433" s="595"/>
      <c r="J6433" s="595"/>
      <c r="K6433" s="595"/>
      <c r="L6433" s="595"/>
      <c r="M6433" s="595"/>
      <c r="N6433" s="595"/>
      <c r="O6433" s="595"/>
      <c r="P6433" s="595"/>
      <c r="Q6433" s="351"/>
      <c r="R6433" s="595"/>
      <c r="S6433" s="595"/>
      <c r="T6433" s="1325"/>
      <c r="U6433" s="1325"/>
      <c r="V6433" s="595"/>
      <c r="W6433" s="595"/>
      <c r="X6433" s="595"/>
      <c r="Y6433" s="595"/>
      <c r="Z6433" s="595"/>
      <c r="AA6433" s="595"/>
      <c r="AB6433" s="595"/>
      <c r="AC6433" s="595"/>
      <c r="AD6433" s="595"/>
      <c r="AE6433" s="595"/>
      <c r="AF6433" s="595"/>
      <c r="AG6433" s="593" t="s">
        <v>202</v>
      </c>
      <c r="AH6433" s="595"/>
      <c r="AI6433" s="595"/>
      <c r="AJ6433" s="595"/>
    </row>
    <row r="6434" spans="1:36" hidden="1" x14ac:dyDescent="0.2">
      <c r="A6434" s="593" t="s">
        <v>2030</v>
      </c>
      <c r="B6434" s="593" t="s">
        <v>117</v>
      </c>
      <c r="C6434" s="596" t="s">
        <v>36</v>
      </c>
      <c r="D6434" s="630">
        <v>41705</v>
      </c>
      <c r="E6434" s="616"/>
      <c r="F6434" s="630"/>
      <c r="G6434" s="616"/>
      <c r="H6434" s="905"/>
      <c r="I6434" s="595"/>
      <c r="J6434" s="595"/>
      <c r="K6434" s="595"/>
      <c r="L6434" s="595"/>
      <c r="M6434" s="595"/>
      <c r="N6434" s="595"/>
      <c r="O6434" s="595"/>
      <c r="P6434" s="595"/>
      <c r="Q6434" s="351"/>
      <c r="R6434" s="595"/>
      <c r="S6434" s="595"/>
      <c r="T6434" s="1325"/>
      <c r="U6434" s="351"/>
      <c r="V6434" s="595"/>
      <c r="W6434" s="595"/>
      <c r="X6434" s="595"/>
      <c r="Y6434" s="595"/>
      <c r="Z6434" s="595"/>
      <c r="AA6434" s="595"/>
      <c r="AB6434" s="595"/>
      <c r="AC6434" s="595"/>
      <c r="AD6434" s="595"/>
      <c r="AE6434" s="595"/>
      <c r="AF6434" s="595"/>
      <c r="AG6434" s="593" t="s">
        <v>202</v>
      </c>
      <c r="AH6434" s="595"/>
      <c r="AI6434" s="595"/>
      <c r="AJ6434" s="595"/>
    </row>
    <row r="6435" spans="1:36" hidden="1" x14ac:dyDescent="0.2">
      <c r="A6435" s="593" t="s">
        <v>2030</v>
      </c>
      <c r="B6435" s="593" t="s">
        <v>117</v>
      </c>
      <c r="C6435" s="596" t="s">
        <v>36</v>
      </c>
      <c r="D6435" s="630">
        <v>41706</v>
      </c>
      <c r="E6435" s="616"/>
      <c r="F6435" s="630"/>
      <c r="G6435" s="616"/>
      <c r="H6435" s="905"/>
      <c r="I6435" s="595"/>
      <c r="J6435" s="595"/>
      <c r="K6435" s="595"/>
      <c r="L6435" s="595"/>
      <c r="M6435" s="595"/>
      <c r="N6435" s="595"/>
      <c r="O6435" s="595"/>
      <c r="P6435" s="595"/>
      <c r="Q6435" s="595"/>
      <c r="R6435" s="595"/>
      <c r="S6435" s="595"/>
      <c r="T6435" s="1325"/>
      <c r="U6435" s="351"/>
      <c r="V6435" s="595"/>
      <c r="W6435" s="595"/>
      <c r="X6435" s="595"/>
      <c r="Y6435" s="595"/>
      <c r="Z6435" s="595"/>
      <c r="AA6435" s="595"/>
      <c r="AB6435" s="595"/>
      <c r="AC6435" s="595"/>
      <c r="AD6435" s="595"/>
      <c r="AE6435" s="595"/>
      <c r="AF6435" s="595"/>
      <c r="AG6435" s="593" t="s">
        <v>202</v>
      </c>
      <c r="AH6435" s="595"/>
      <c r="AI6435" s="595"/>
      <c r="AJ6435" s="595"/>
    </row>
    <row r="6436" spans="1:36" hidden="1" x14ac:dyDescent="0.2">
      <c r="A6436" s="593" t="s">
        <v>2030</v>
      </c>
      <c r="B6436" s="593" t="s">
        <v>117</v>
      </c>
      <c r="C6436" s="596" t="s">
        <v>36</v>
      </c>
      <c r="D6436" s="630">
        <v>41707</v>
      </c>
      <c r="E6436" s="616"/>
      <c r="F6436" s="630"/>
      <c r="G6436" s="616"/>
      <c r="H6436" s="905"/>
      <c r="I6436" s="595"/>
      <c r="J6436" s="595"/>
      <c r="K6436" s="595"/>
      <c r="L6436" s="595"/>
      <c r="M6436" s="595"/>
      <c r="N6436" s="595"/>
      <c r="O6436" s="595"/>
      <c r="P6436" s="595"/>
      <c r="Q6436" s="351"/>
      <c r="R6436" s="595"/>
      <c r="S6436" s="595"/>
      <c r="T6436" s="1325"/>
      <c r="U6436" s="369"/>
      <c r="V6436" s="595"/>
      <c r="W6436" s="595"/>
      <c r="X6436" s="595"/>
      <c r="Y6436" s="595"/>
      <c r="Z6436" s="595"/>
      <c r="AA6436" s="595"/>
      <c r="AB6436" s="595"/>
      <c r="AC6436" s="595"/>
      <c r="AD6436" s="595"/>
      <c r="AE6436" s="595"/>
      <c r="AF6436" s="595"/>
      <c r="AG6436" s="593" t="s">
        <v>202</v>
      </c>
      <c r="AH6436" s="595"/>
      <c r="AI6436" s="595"/>
      <c r="AJ6436" s="595"/>
    </row>
    <row r="6437" spans="1:36" hidden="1" x14ac:dyDescent="0.2">
      <c r="A6437" s="593" t="s">
        <v>2030</v>
      </c>
      <c r="B6437" s="593" t="s">
        <v>117</v>
      </c>
      <c r="C6437" s="596" t="s">
        <v>36</v>
      </c>
      <c r="D6437" s="630">
        <v>41708</v>
      </c>
      <c r="E6437" s="616"/>
      <c r="F6437" s="630"/>
      <c r="G6437" s="616"/>
      <c r="H6437" s="905"/>
      <c r="I6437" s="595"/>
      <c r="J6437" s="595"/>
      <c r="K6437" s="595"/>
      <c r="L6437" s="595"/>
      <c r="M6437" s="595"/>
      <c r="N6437" s="595"/>
      <c r="O6437" s="595"/>
      <c r="P6437" s="595"/>
      <c r="Q6437" s="351"/>
      <c r="R6437" s="595"/>
      <c r="S6437" s="595"/>
      <c r="T6437" s="1325"/>
      <c r="U6437" s="351"/>
      <c r="V6437" s="595"/>
      <c r="W6437" s="595"/>
      <c r="X6437" s="595"/>
      <c r="Y6437" s="595"/>
      <c r="Z6437" s="595"/>
      <c r="AA6437" s="595"/>
      <c r="AB6437" s="595"/>
      <c r="AC6437" s="595"/>
      <c r="AD6437" s="595"/>
      <c r="AE6437" s="595"/>
      <c r="AF6437" s="595"/>
      <c r="AG6437" s="593" t="s">
        <v>202</v>
      </c>
      <c r="AH6437" s="595"/>
      <c r="AI6437" s="595"/>
      <c r="AJ6437" s="595"/>
    </row>
    <row r="6438" spans="1:36" hidden="1" x14ac:dyDescent="0.2">
      <c r="A6438" s="593" t="s">
        <v>2030</v>
      </c>
      <c r="B6438" s="593" t="s">
        <v>117</v>
      </c>
      <c r="C6438" s="596" t="s">
        <v>36</v>
      </c>
      <c r="D6438" s="630">
        <v>41709</v>
      </c>
      <c r="E6438" s="616"/>
      <c r="F6438" s="630"/>
      <c r="G6438" s="616"/>
      <c r="H6438" s="905"/>
      <c r="I6438" s="595"/>
      <c r="J6438" s="595"/>
      <c r="K6438" s="595"/>
      <c r="L6438" s="595"/>
      <c r="M6438" s="595"/>
      <c r="N6438" s="595"/>
      <c r="O6438" s="595"/>
      <c r="P6438" s="595"/>
      <c r="Q6438" s="351"/>
      <c r="R6438" s="595"/>
      <c r="S6438" s="595"/>
      <c r="T6438" s="1325"/>
      <c r="U6438" s="351"/>
      <c r="V6438" s="595"/>
      <c r="W6438" s="595"/>
      <c r="X6438" s="595"/>
      <c r="Y6438" s="595"/>
      <c r="Z6438" s="595"/>
      <c r="AA6438" s="595"/>
      <c r="AB6438" s="595"/>
      <c r="AC6438" s="595"/>
      <c r="AD6438" s="595"/>
      <c r="AE6438" s="595"/>
      <c r="AF6438" s="595"/>
      <c r="AG6438" s="593" t="s">
        <v>202</v>
      </c>
      <c r="AH6438" s="595"/>
      <c r="AI6438" s="595"/>
      <c r="AJ6438" s="595"/>
    </row>
    <row r="6439" spans="1:36" hidden="1" x14ac:dyDescent="0.2">
      <c r="A6439" s="593" t="s">
        <v>2030</v>
      </c>
      <c r="B6439" s="593" t="s">
        <v>117</v>
      </c>
      <c r="C6439" s="596" t="s">
        <v>36</v>
      </c>
      <c r="D6439" s="630">
        <v>41710</v>
      </c>
      <c r="E6439" s="616"/>
      <c r="F6439" s="630"/>
      <c r="G6439" s="616"/>
      <c r="H6439" s="905"/>
      <c r="I6439" s="595"/>
      <c r="J6439" s="595"/>
      <c r="K6439" s="595"/>
      <c r="L6439" s="595"/>
      <c r="M6439" s="595"/>
      <c r="N6439" s="595"/>
      <c r="O6439" s="595"/>
      <c r="P6439" s="595"/>
      <c r="Q6439" s="595"/>
      <c r="R6439" s="595"/>
      <c r="S6439" s="595"/>
      <c r="T6439" s="1325"/>
      <c r="U6439" s="351"/>
      <c r="V6439" s="595"/>
      <c r="W6439" s="595"/>
      <c r="X6439" s="595"/>
      <c r="Y6439" s="595"/>
      <c r="Z6439" s="595"/>
      <c r="AA6439" s="595"/>
      <c r="AB6439" s="595"/>
      <c r="AC6439" s="595"/>
      <c r="AD6439" s="595"/>
      <c r="AE6439" s="595"/>
      <c r="AF6439" s="595"/>
      <c r="AG6439" s="593" t="s">
        <v>202</v>
      </c>
      <c r="AH6439" s="595"/>
      <c r="AI6439" s="595"/>
      <c r="AJ6439" s="595"/>
    </row>
    <row r="6440" spans="1:36" hidden="1" x14ac:dyDescent="0.2">
      <c r="A6440" s="593" t="s">
        <v>2030</v>
      </c>
      <c r="B6440" s="593" t="s">
        <v>117</v>
      </c>
      <c r="C6440" s="596" t="s">
        <v>36</v>
      </c>
      <c r="D6440" s="630">
        <v>41711</v>
      </c>
      <c r="E6440" s="616"/>
      <c r="F6440" s="630"/>
      <c r="G6440" s="616"/>
      <c r="H6440" s="905"/>
      <c r="I6440" s="595"/>
      <c r="J6440" s="595"/>
      <c r="K6440" s="595"/>
      <c r="L6440" s="595"/>
      <c r="M6440" s="595"/>
      <c r="N6440" s="595"/>
      <c r="O6440" s="595"/>
      <c r="P6440" s="595"/>
      <c r="Q6440" s="595"/>
      <c r="R6440" s="595"/>
      <c r="S6440" s="595"/>
      <c r="T6440" s="1325"/>
      <c r="U6440" s="351"/>
      <c r="V6440" s="595"/>
      <c r="W6440" s="595"/>
      <c r="X6440" s="595"/>
      <c r="Y6440" s="595"/>
      <c r="Z6440" s="595"/>
      <c r="AA6440" s="595"/>
      <c r="AB6440" s="595"/>
      <c r="AC6440" s="595"/>
      <c r="AD6440" s="595"/>
      <c r="AE6440" s="595"/>
      <c r="AF6440" s="595"/>
      <c r="AG6440" s="593" t="s">
        <v>202</v>
      </c>
      <c r="AH6440" s="595"/>
      <c r="AI6440" s="595"/>
      <c r="AJ6440" s="595"/>
    </row>
    <row r="6441" spans="1:36" ht="63" hidden="1" x14ac:dyDescent="0.2">
      <c r="A6441" s="593" t="s">
        <v>2030</v>
      </c>
      <c r="B6441" s="596" t="s">
        <v>117</v>
      </c>
      <c r="C6441" s="596" t="s">
        <v>36</v>
      </c>
      <c r="D6441" s="630">
        <v>41712</v>
      </c>
      <c r="E6441" s="1515">
        <v>0.24513888888888888</v>
      </c>
      <c r="F6441" s="630">
        <v>41712</v>
      </c>
      <c r="G6441" s="684">
        <v>0.24652777777777779</v>
      </c>
      <c r="H6441" s="1560">
        <v>1.3888888888888889E-3</v>
      </c>
      <c r="I6441" s="696">
        <v>52</v>
      </c>
      <c r="J6441" s="595" t="s">
        <v>210</v>
      </c>
      <c r="K6441" s="595" t="s">
        <v>133</v>
      </c>
      <c r="L6441" s="596" t="s">
        <v>125</v>
      </c>
      <c r="M6441" s="1612" t="s">
        <v>1621</v>
      </c>
      <c r="N6441" s="696">
        <v>35</v>
      </c>
      <c r="O6441" s="696" t="s">
        <v>66</v>
      </c>
      <c r="P6441" s="1612" t="s">
        <v>1621</v>
      </c>
      <c r="Q6441" s="1703" t="s">
        <v>778</v>
      </c>
      <c r="R6441" s="696"/>
      <c r="S6441" s="696">
        <v>21.4</v>
      </c>
      <c r="T6441" s="1365">
        <f>R6441+S6441</f>
        <v>21.4</v>
      </c>
      <c r="U6441" s="265" t="s">
        <v>75</v>
      </c>
      <c r="V6441" s="596" t="s">
        <v>1071</v>
      </c>
      <c r="W6441" s="596" t="s">
        <v>1071</v>
      </c>
      <c r="X6441" s="596" t="s">
        <v>1071</v>
      </c>
      <c r="Y6441" s="596" t="s">
        <v>1071</v>
      </c>
      <c r="Z6441" s="596" t="s">
        <v>1071</v>
      </c>
      <c r="AA6441" s="596" t="s">
        <v>1071</v>
      </c>
      <c r="AB6441" s="596" t="s">
        <v>1071</v>
      </c>
      <c r="AC6441" s="596" t="s">
        <v>1071</v>
      </c>
      <c r="AD6441" s="593" t="s">
        <v>55</v>
      </c>
      <c r="AE6441" s="593"/>
      <c r="AF6441" s="593"/>
      <c r="AG6441" s="593"/>
      <c r="AH6441" s="632"/>
      <c r="AI6441" s="632"/>
      <c r="AJ6441" s="632"/>
    </row>
    <row r="6442" spans="1:36" hidden="1" x14ac:dyDescent="0.2">
      <c r="A6442" s="593" t="s">
        <v>2030</v>
      </c>
      <c r="B6442" s="596" t="s">
        <v>117</v>
      </c>
      <c r="C6442" s="596" t="s">
        <v>36</v>
      </c>
      <c r="D6442" s="630">
        <v>41713</v>
      </c>
      <c r="E6442" s="616"/>
      <c r="F6442" s="630"/>
      <c r="G6442" s="616"/>
      <c r="H6442" s="905"/>
      <c r="I6442" s="595"/>
      <c r="J6442" s="595"/>
      <c r="K6442" s="595"/>
      <c r="L6442" s="595"/>
      <c r="M6442" s="595"/>
      <c r="N6442" s="595"/>
      <c r="O6442" s="595"/>
      <c r="P6442" s="595"/>
      <c r="Q6442" s="351"/>
      <c r="R6442" s="595"/>
      <c r="S6442" s="595"/>
      <c r="T6442" s="1325"/>
      <c r="U6442" s="351"/>
      <c r="V6442" s="595"/>
      <c r="W6442" s="595"/>
      <c r="X6442" s="595"/>
      <c r="Y6442" s="595"/>
      <c r="Z6442" s="595"/>
      <c r="AA6442" s="595"/>
      <c r="AB6442" s="595"/>
      <c r="AC6442" s="595"/>
      <c r="AD6442" s="595"/>
      <c r="AE6442" s="595"/>
      <c r="AF6442" s="595"/>
      <c r="AG6442" s="595" t="s">
        <v>202</v>
      </c>
      <c r="AH6442" s="595"/>
      <c r="AI6442" s="595"/>
      <c r="AJ6442" s="595"/>
    </row>
    <row r="6443" spans="1:36" ht="126" hidden="1" x14ac:dyDescent="0.2">
      <c r="A6443" s="593" t="s">
        <v>2030</v>
      </c>
      <c r="B6443" s="596" t="s">
        <v>117</v>
      </c>
      <c r="C6443" s="596" t="s">
        <v>36</v>
      </c>
      <c r="D6443" s="630">
        <v>41714</v>
      </c>
      <c r="E6443" s="616">
        <v>0.55972222222222223</v>
      </c>
      <c r="F6443" s="630">
        <v>41714</v>
      </c>
      <c r="G6443" s="616">
        <v>0.88680555555555562</v>
      </c>
      <c r="H6443" s="905">
        <v>0.32708333333333334</v>
      </c>
      <c r="I6443" s="595">
        <v>19</v>
      </c>
      <c r="J6443" s="595" t="s">
        <v>210</v>
      </c>
      <c r="K6443" s="595" t="s">
        <v>134</v>
      </c>
      <c r="L6443" s="595" t="s">
        <v>128</v>
      </c>
      <c r="M6443" s="595" t="s">
        <v>1622</v>
      </c>
      <c r="N6443" s="595" t="s">
        <v>103</v>
      </c>
      <c r="O6443" s="595" t="s">
        <v>66</v>
      </c>
      <c r="P6443" s="595" t="s">
        <v>1622</v>
      </c>
      <c r="Q6443" s="1308" t="s">
        <v>1623</v>
      </c>
      <c r="R6443" s="595">
        <v>42</v>
      </c>
      <c r="S6443" s="595"/>
      <c r="T6443" s="1325">
        <f>R6443+S6443</f>
        <v>42</v>
      </c>
      <c r="U6443" s="372" t="s">
        <v>75</v>
      </c>
      <c r="V6443" s="596">
        <v>1979</v>
      </c>
      <c r="W6443" s="596" t="s">
        <v>2287</v>
      </c>
      <c r="X6443" s="596" t="s">
        <v>1071</v>
      </c>
      <c r="Y6443" s="694">
        <v>40758</v>
      </c>
      <c r="Z6443" s="596">
        <v>90</v>
      </c>
      <c r="AA6443" s="694">
        <v>41854</v>
      </c>
      <c r="AB6443" s="596">
        <v>0</v>
      </c>
      <c r="AC6443" s="694">
        <v>40758</v>
      </c>
      <c r="AD6443" s="596" t="s">
        <v>56</v>
      </c>
      <c r="AE6443" s="595"/>
      <c r="AF6443" s="595"/>
      <c r="AG6443" s="595"/>
      <c r="AH6443" s="595"/>
      <c r="AI6443" s="595"/>
      <c r="AJ6443" s="595"/>
    </row>
    <row r="6444" spans="1:36" ht="47.25" hidden="1" x14ac:dyDescent="0.2">
      <c r="A6444" s="593" t="s">
        <v>2030</v>
      </c>
      <c r="B6444" s="596" t="s">
        <v>117</v>
      </c>
      <c r="C6444" s="596" t="s">
        <v>36</v>
      </c>
      <c r="D6444" s="630">
        <v>41714</v>
      </c>
      <c r="E6444" s="616">
        <v>0.88680555555555562</v>
      </c>
      <c r="F6444" s="630"/>
      <c r="G6444" s="616"/>
      <c r="H6444" s="905"/>
      <c r="I6444" s="595"/>
      <c r="J6444" s="595"/>
      <c r="K6444" s="595"/>
      <c r="L6444" s="595" t="s">
        <v>125</v>
      </c>
      <c r="M6444" s="595" t="s">
        <v>1624</v>
      </c>
      <c r="N6444" s="595">
        <v>110</v>
      </c>
      <c r="O6444" s="595" t="s">
        <v>63</v>
      </c>
      <c r="P6444" s="595" t="s">
        <v>1624</v>
      </c>
      <c r="Q6444" s="351" t="s">
        <v>1625</v>
      </c>
      <c r="R6444" s="595">
        <v>60.7</v>
      </c>
      <c r="S6444" s="595"/>
      <c r="T6444" s="1325">
        <f>R6444+S6444</f>
        <v>60.7</v>
      </c>
      <c r="U6444" s="265" t="s">
        <v>73</v>
      </c>
      <c r="V6444" s="596" t="s">
        <v>1071</v>
      </c>
      <c r="W6444" s="596" t="s">
        <v>1071</v>
      </c>
      <c r="X6444" s="596" t="s">
        <v>1071</v>
      </c>
      <c r="Y6444" s="596" t="s">
        <v>1071</v>
      </c>
      <c r="Z6444" s="596" t="s">
        <v>1071</v>
      </c>
      <c r="AA6444" s="596" t="s">
        <v>1071</v>
      </c>
      <c r="AB6444" s="596" t="s">
        <v>1071</v>
      </c>
      <c r="AC6444" s="596" t="s">
        <v>1071</v>
      </c>
      <c r="AD6444" s="593" t="s">
        <v>55</v>
      </c>
      <c r="AE6444" s="595"/>
      <c r="AF6444" s="595"/>
      <c r="AG6444" s="595" t="s">
        <v>1626</v>
      </c>
      <c r="AH6444" s="595"/>
      <c r="AI6444" s="595"/>
      <c r="AJ6444" s="595"/>
    </row>
    <row r="6445" spans="1:36" ht="47.25" hidden="1" x14ac:dyDescent="0.2">
      <c r="A6445" s="593" t="s">
        <v>2030</v>
      </c>
      <c r="B6445" s="596" t="s">
        <v>117</v>
      </c>
      <c r="C6445" s="596" t="s">
        <v>36</v>
      </c>
      <c r="D6445" s="630">
        <v>41715</v>
      </c>
      <c r="E6445" s="616">
        <v>0.22222222222222221</v>
      </c>
      <c r="F6445" s="630">
        <v>41715</v>
      </c>
      <c r="G6445" s="616">
        <v>0.41875000000000001</v>
      </c>
      <c r="H6445" s="896">
        <f>G6445-E6445</f>
        <v>0.1965277777777778</v>
      </c>
      <c r="I6445" s="595">
        <v>17</v>
      </c>
      <c r="J6445" s="595" t="s">
        <v>210</v>
      </c>
      <c r="K6445" s="595" t="s">
        <v>134</v>
      </c>
      <c r="L6445" s="595" t="s">
        <v>128</v>
      </c>
      <c r="M6445" s="595" t="s">
        <v>1792</v>
      </c>
      <c r="N6445" s="595" t="s">
        <v>103</v>
      </c>
      <c r="O6445" s="595" t="s">
        <v>66</v>
      </c>
      <c r="P6445" s="595" t="s">
        <v>1792</v>
      </c>
      <c r="Q6445" s="265" t="s">
        <v>1793</v>
      </c>
      <c r="R6445" s="595">
        <v>17.100000000000001</v>
      </c>
      <c r="S6445" s="595"/>
      <c r="T6445" s="1325">
        <v>17.100000000000001</v>
      </c>
      <c r="U6445" s="372" t="s">
        <v>75</v>
      </c>
      <c r="V6445" s="596">
        <v>1974</v>
      </c>
      <c r="W6445" s="596" t="s">
        <v>2286</v>
      </c>
      <c r="X6445" s="596" t="s">
        <v>1071</v>
      </c>
      <c r="Y6445" s="694">
        <v>41096</v>
      </c>
      <c r="Z6445" s="596">
        <v>100</v>
      </c>
      <c r="AA6445" s="694">
        <v>42191</v>
      </c>
      <c r="AB6445" s="596">
        <v>0</v>
      </c>
      <c r="AC6445" s="694">
        <v>41096</v>
      </c>
      <c r="AD6445" s="596" t="s">
        <v>56</v>
      </c>
      <c r="AE6445" s="595"/>
      <c r="AF6445" s="595"/>
      <c r="AG6445" s="595"/>
      <c r="AH6445" s="595"/>
      <c r="AI6445" s="595"/>
      <c r="AJ6445" s="595"/>
    </row>
    <row r="6446" spans="1:36" hidden="1" x14ac:dyDescent="0.2">
      <c r="A6446" s="593" t="s">
        <v>2030</v>
      </c>
      <c r="B6446" s="596" t="s">
        <v>117</v>
      </c>
      <c r="C6446" s="596" t="s">
        <v>36</v>
      </c>
      <c r="D6446" s="630">
        <v>41716</v>
      </c>
      <c r="E6446" s="616"/>
      <c r="F6446" s="630"/>
      <c r="G6446" s="616"/>
      <c r="H6446" s="905"/>
      <c r="I6446" s="595"/>
      <c r="J6446" s="595"/>
      <c r="K6446" s="595"/>
      <c r="L6446" s="595"/>
      <c r="M6446" s="595"/>
      <c r="N6446" s="595"/>
      <c r="O6446" s="595"/>
      <c r="P6446" s="595"/>
      <c r="Q6446" s="351"/>
      <c r="R6446" s="595"/>
      <c r="S6446" s="595"/>
      <c r="T6446" s="1325"/>
      <c r="U6446" s="351"/>
      <c r="V6446" s="595"/>
      <c r="W6446" s="595"/>
      <c r="X6446" s="595"/>
      <c r="Y6446" s="595"/>
      <c r="Z6446" s="595"/>
      <c r="AA6446" s="595"/>
      <c r="AB6446" s="595"/>
      <c r="AC6446" s="595"/>
      <c r="AD6446" s="595"/>
      <c r="AE6446" s="595"/>
      <c r="AF6446" s="595"/>
      <c r="AG6446" s="595" t="s">
        <v>202</v>
      </c>
      <c r="AH6446" s="595"/>
      <c r="AI6446" s="595"/>
      <c r="AJ6446" s="595"/>
    </row>
    <row r="6447" spans="1:36" hidden="1" x14ac:dyDescent="0.2">
      <c r="A6447" s="593" t="s">
        <v>2030</v>
      </c>
      <c r="B6447" s="596" t="s">
        <v>117</v>
      </c>
      <c r="C6447" s="596" t="s">
        <v>36</v>
      </c>
      <c r="D6447" s="630">
        <v>41717</v>
      </c>
      <c r="E6447" s="616"/>
      <c r="F6447" s="630"/>
      <c r="G6447" s="616"/>
      <c r="H6447" s="905"/>
      <c r="I6447" s="595"/>
      <c r="J6447" s="595"/>
      <c r="K6447" s="595"/>
      <c r="L6447" s="595"/>
      <c r="M6447" s="595"/>
      <c r="N6447" s="595"/>
      <c r="O6447" s="595"/>
      <c r="P6447" s="595"/>
      <c r="Q6447" s="351"/>
      <c r="R6447" s="595"/>
      <c r="S6447" s="595"/>
      <c r="T6447" s="1325"/>
      <c r="U6447" s="351"/>
      <c r="V6447" s="595"/>
      <c r="W6447" s="595"/>
      <c r="X6447" s="595"/>
      <c r="Y6447" s="595"/>
      <c r="Z6447" s="595"/>
      <c r="AA6447" s="595"/>
      <c r="AB6447" s="595"/>
      <c r="AC6447" s="595"/>
      <c r="AD6447" s="595"/>
      <c r="AE6447" s="595"/>
      <c r="AF6447" s="595"/>
      <c r="AG6447" s="595" t="s">
        <v>202</v>
      </c>
      <c r="AH6447" s="595"/>
      <c r="AI6447" s="595"/>
      <c r="AJ6447" s="595"/>
    </row>
    <row r="6448" spans="1:36" hidden="1" x14ac:dyDescent="0.2">
      <c r="A6448" s="593" t="s">
        <v>2030</v>
      </c>
      <c r="B6448" s="596" t="s">
        <v>117</v>
      </c>
      <c r="C6448" s="596" t="s">
        <v>36</v>
      </c>
      <c r="D6448" s="630">
        <v>41718</v>
      </c>
      <c r="E6448" s="616"/>
      <c r="F6448" s="630"/>
      <c r="G6448" s="616"/>
      <c r="H6448" s="905"/>
      <c r="I6448" s="595"/>
      <c r="J6448" s="595"/>
      <c r="K6448" s="595"/>
      <c r="L6448" s="595"/>
      <c r="M6448" s="595"/>
      <c r="N6448" s="595"/>
      <c r="O6448" s="595"/>
      <c r="P6448" s="595"/>
      <c r="Q6448" s="351"/>
      <c r="R6448" s="595"/>
      <c r="S6448" s="595"/>
      <c r="T6448" s="1325"/>
      <c r="U6448" s="351"/>
      <c r="V6448" s="595"/>
      <c r="W6448" s="595"/>
      <c r="X6448" s="595"/>
      <c r="Y6448" s="595"/>
      <c r="Z6448" s="595"/>
      <c r="AA6448" s="595"/>
      <c r="AB6448" s="595"/>
      <c r="AC6448" s="595"/>
      <c r="AD6448" s="595"/>
      <c r="AE6448" s="595"/>
      <c r="AF6448" s="595"/>
      <c r="AG6448" s="595" t="s">
        <v>202</v>
      </c>
      <c r="AH6448" s="595"/>
      <c r="AI6448" s="595"/>
      <c r="AJ6448" s="595"/>
    </row>
    <row r="6449" spans="1:38" hidden="1" x14ac:dyDescent="0.2">
      <c r="A6449" s="593" t="s">
        <v>2030</v>
      </c>
      <c r="B6449" s="596" t="s">
        <v>117</v>
      </c>
      <c r="C6449" s="596" t="s">
        <v>36</v>
      </c>
      <c r="D6449" s="630">
        <v>41719</v>
      </c>
      <c r="E6449" s="616"/>
      <c r="F6449" s="630"/>
      <c r="G6449" s="616"/>
      <c r="H6449" s="905"/>
      <c r="I6449" s="595"/>
      <c r="J6449" s="595"/>
      <c r="K6449" s="595"/>
      <c r="L6449" s="595"/>
      <c r="M6449" s="595"/>
      <c r="N6449" s="595"/>
      <c r="O6449" s="595"/>
      <c r="P6449" s="595"/>
      <c r="Q6449" s="351"/>
      <c r="R6449" s="595"/>
      <c r="S6449" s="595"/>
      <c r="T6449" s="1325"/>
      <c r="U6449" s="351"/>
      <c r="V6449" s="595"/>
      <c r="W6449" s="595"/>
      <c r="X6449" s="595"/>
      <c r="Y6449" s="595"/>
      <c r="Z6449" s="595"/>
      <c r="AA6449" s="595"/>
      <c r="AB6449" s="595"/>
      <c r="AC6449" s="595"/>
      <c r="AD6449" s="595"/>
      <c r="AE6449" s="595"/>
      <c r="AF6449" s="595"/>
      <c r="AG6449" s="595" t="s">
        <v>202</v>
      </c>
      <c r="AH6449" s="595"/>
      <c r="AI6449" s="595"/>
      <c r="AJ6449" s="595"/>
    </row>
    <row r="6450" spans="1:38" hidden="1" x14ac:dyDescent="0.2">
      <c r="A6450" s="593" t="s">
        <v>2030</v>
      </c>
      <c r="B6450" s="596" t="s">
        <v>117</v>
      </c>
      <c r="C6450" s="596" t="s">
        <v>36</v>
      </c>
      <c r="D6450" s="630">
        <v>41720</v>
      </c>
      <c r="E6450" s="616"/>
      <c r="F6450" s="630"/>
      <c r="G6450" s="616"/>
      <c r="H6450" s="905"/>
      <c r="I6450" s="595"/>
      <c r="J6450" s="595"/>
      <c r="K6450" s="595"/>
      <c r="L6450" s="595"/>
      <c r="M6450" s="595"/>
      <c r="N6450" s="595"/>
      <c r="O6450" s="595"/>
      <c r="P6450" s="595"/>
      <c r="Q6450" s="351"/>
      <c r="R6450" s="595"/>
      <c r="S6450" s="595"/>
      <c r="T6450" s="1325"/>
      <c r="U6450" s="351"/>
      <c r="V6450" s="595"/>
      <c r="W6450" s="595"/>
      <c r="X6450" s="595"/>
      <c r="Y6450" s="595"/>
      <c r="Z6450" s="595"/>
      <c r="AA6450" s="595"/>
      <c r="AB6450" s="595"/>
      <c r="AC6450" s="595"/>
      <c r="AD6450" s="595"/>
      <c r="AE6450" s="595"/>
      <c r="AF6450" s="595"/>
      <c r="AG6450" s="595" t="s">
        <v>202</v>
      </c>
      <c r="AH6450" s="595"/>
      <c r="AI6450" s="595"/>
      <c r="AJ6450" s="595"/>
    </row>
    <row r="6451" spans="1:38" hidden="1" x14ac:dyDescent="0.2">
      <c r="A6451" s="593" t="s">
        <v>2030</v>
      </c>
      <c r="B6451" s="596" t="s">
        <v>117</v>
      </c>
      <c r="C6451" s="596" t="s">
        <v>36</v>
      </c>
      <c r="D6451" s="630">
        <v>41721</v>
      </c>
      <c r="E6451" s="616"/>
      <c r="F6451" s="630"/>
      <c r="G6451" s="616"/>
      <c r="H6451" s="905"/>
      <c r="I6451" s="595"/>
      <c r="J6451" s="595"/>
      <c r="K6451" s="595"/>
      <c r="L6451" s="595"/>
      <c r="M6451" s="595"/>
      <c r="N6451" s="595"/>
      <c r="O6451" s="595"/>
      <c r="P6451" s="595"/>
      <c r="Q6451" s="351"/>
      <c r="R6451" s="595"/>
      <c r="S6451" s="595"/>
      <c r="T6451" s="1325"/>
      <c r="U6451" s="351"/>
      <c r="V6451" s="595"/>
      <c r="W6451" s="595"/>
      <c r="X6451" s="595"/>
      <c r="Y6451" s="595"/>
      <c r="Z6451" s="595"/>
      <c r="AA6451" s="595"/>
      <c r="AB6451" s="595"/>
      <c r="AC6451" s="595"/>
      <c r="AD6451" s="595"/>
      <c r="AE6451" s="595"/>
      <c r="AF6451" s="595"/>
      <c r="AG6451" s="595" t="s">
        <v>202</v>
      </c>
      <c r="AH6451" s="595"/>
      <c r="AI6451" s="595"/>
      <c r="AJ6451" s="595"/>
    </row>
    <row r="6452" spans="1:38" ht="141.75" hidden="1" x14ac:dyDescent="0.2">
      <c r="A6452" s="593" t="s">
        <v>2030</v>
      </c>
      <c r="B6452" s="596" t="s">
        <v>117</v>
      </c>
      <c r="C6452" s="596" t="s">
        <v>36</v>
      </c>
      <c r="D6452" s="630">
        <v>41722</v>
      </c>
      <c r="E6452" s="616">
        <v>0.48541666666666666</v>
      </c>
      <c r="F6452" s="630">
        <v>41722</v>
      </c>
      <c r="G6452" s="616">
        <v>0.75277777777777777</v>
      </c>
      <c r="H6452" s="905">
        <v>0.27986111111111112</v>
      </c>
      <c r="I6452" s="595">
        <v>88</v>
      </c>
      <c r="J6452" s="595" t="s">
        <v>1951</v>
      </c>
      <c r="K6452" s="595" t="s">
        <v>134</v>
      </c>
      <c r="L6452" s="595" t="s">
        <v>125</v>
      </c>
      <c r="M6452" s="595" t="s">
        <v>1952</v>
      </c>
      <c r="N6452" s="595">
        <v>110</v>
      </c>
      <c r="O6452" s="595" t="s">
        <v>66</v>
      </c>
      <c r="P6452" s="595" t="s">
        <v>1953</v>
      </c>
      <c r="Q6452" s="1308" t="s">
        <v>1954</v>
      </c>
      <c r="R6452" s="595">
        <v>91</v>
      </c>
      <c r="S6452" s="595"/>
      <c r="T6452" s="1325">
        <v>91</v>
      </c>
      <c r="U6452" s="265" t="s">
        <v>75</v>
      </c>
      <c r="V6452" s="596" t="s">
        <v>1071</v>
      </c>
      <c r="W6452" s="596" t="s">
        <v>1071</v>
      </c>
      <c r="X6452" s="596" t="s">
        <v>1071</v>
      </c>
      <c r="Y6452" s="596" t="s">
        <v>1071</v>
      </c>
      <c r="Z6452" s="596" t="s">
        <v>1071</v>
      </c>
      <c r="AA6452" s="596" t="s">
        <v>1071</v>
      </c>
      <c r="AB6452" s="596" t="s">
        <v>1071</v>
      </c>
      <c r="AC6452" s="596" t="s">
        <v>1071</v>
      </c>
      <c r="AD6452" s="593" t="s">
        <v>55</v>
      </c>
      <c r="AE6452" s="595"/>
      <c r="AF6452" s="595"/>
      <c r="AG6452" s="595"/>
      <c r="AH6452" s="595"/>
      <c r="AI6452" s="595"/>
      <c r="AJ6452" s="595"/>
    </row>
    <row r="6453" spans="1:38" hidden="1" x14ac:dyDescent="0.2">
      <c r="A6453" s="593" t="s">
        <v>2030</v>
      </c>
      <c r="B6453" s="596" t="s">
        <v>117</v>
      </c>
      <c r="C6453" s="596" t="s">
        <v>36</v>
      </c>
      <c r="D6453" s="630">
        <v>41723</v>
      </c>
      <c r="E6453" s="616"/>
      <c r="F6453" s="630"/>
      <c r="G6453" s="616"/>
      <c r="H6453" s="905"/>
      <c r="I6453" s="595"/>
      <c r="J6453" s="595"/>
      <c r="K6453" s="595"/>
      <c r="L6453" s="595"/>
      <c r="M6453" s="595"/>
      <c r="N6453" s="595"/>
      <c r="O6453" s="595"/>
      <c r="P6453" s="595"/>
      <c r="Q6453" s="351"/>
      <c r="R6453" s="595"/>
      <c r="S6453" s="595"/>
      <c r="T6453" s="1325"/>
      <c r="U6453" s="351"/>
      <c r="V6453" s="595"/>
      <c r="W6453" s="595"/>
      <c r="X6453" s="595"/>
      <c r="Y6453" s="595"/>
      <c r="Z6453" s="595"/>
      <c r="AA6453" s="595"/>
      <c r="AB6453" s="595"/>
      <c r="AC6453" s="595"/>
      <c r="AD6453" s="595"/>
      <c r="AE6453" s="595"/>
      <c r="AF6453" s="595"/>
      <c r="AG6453" s="595" t="s">
        <v>202</v>
      </c>
      <c r="AH6453" s="595"/>
      <c r="AI6453" s="595"/>
      <c r="AJ6453" s="595"/>
    </row>
    <row r="6454" spans="1:38" hidden="1" x14ac:dyDescent="0.2">
      <c r="A6454" s="593" t="s">
        <v>2030</v>
      </c>
      <c r="B6454" s="596" t="s">
        <v>117</v>
      </c>
      <c r="C6454" s="596" t="s">
        <v>36</v>
      </c>
      <c r="D6454" s="630">
        <v>41724</v>
      </c>
      <c r="E6454" s="616"/>
      <c r="F6454" s="630"/>
      <c r="G6454" s="616"/>
      <c r="H6454" s="905"/>
      <c r="I6454" s="595"/>
      <c r="J6454" s="595"/>
      <c r="K6454" s="595"/>
      <c r="L6454" s="595"/>
      <c r="M6454" s="595"/>
      <c r="N6454" s="595"/>
      <c r="O6454" s="595"/>
      <c r="P6454" s="595"/>
      <c r="Q6454" s="351"/>
      <c r="R6454" s="595"/>
      <c r="S6454" s="595"/>
      <c r="T6454" s="1325"/>
      <c r="U6454" s="351"/>
      <c r="V6454" s="595"/>
      <c r="W6454" s="595"/>
      <c r="X6454" s="595"/>
      <c r="Y6454" s="595"/>
      <c r="Z6454" s="595"/>
      <c r="AA6454" s="595"/>
      <c r="AB6454" s="595"/>
      <c r="AC6454" s="595"/>
      <c r="AD6454" s="595"/>
      <c r="AE6454" s="595"/>
      <c r="AF6454" s="595"/>
      <c r="AG6454" s="595" t="s">
        <v>202</v>
      </c>
      <c r="AH6454" s="595"/>
      <c r="AI6454" s="595"/>
      <c r="AJ6454" s="595"/>
      <c r="AL6454" s="22" t="s">
        <v>12022</v>
      </c>
    </row>
    <row r="6455" spans="1:38" hidden="1" x14ac:dyDescent="0.2">
      <c r="A6455" s="593" t="s">
        <v>2030</v>
      </c>
      <c r="B6455" s="596" t="s">
        <v>117</v>
      </c>
      <c r="C6455" s="596" t="s">
        <v>36</v>
      </c>
      <c r="D6455" s="630">
        <v>41725</v>
      </c>
      <c r="E6455" s="616"/>
      <c r="F6455" s="630"/>
      <c r="G6455" s="616"/>
      <c r="H6455" s="905"/>
      <c r="I6455" s="595"/>
      <c r="J6455" s="595"/>
      <c r="K6455" s="595"/>
      <c r="L6455" s="595"/>
      <c r="M6455" s="595"/>
      <c r="N6455" s="595"/>
      <c r="O6455" s="595"/>
      <c r="P6455" s="595"/>
      <c r="Q6455" s="351"/>
      <c r="R6455" s="595"/>
      <c r="S6455" s="595"/>
      <c r="T6455" s="1325"/>
      <c r="U6455" s="351"/>
      <c r="V6455" s="595"/>
      <c r="W6455" s="595"/>
      <c r="X6455" s="595"/>
      <c r="Y6455" s="595"/>
      <c r="Z6455" s="595"/>
      <c r="AA6455" s="595"/>
      <c r="AB6455" s="595"/>
      <c r="AC6455" s="595"/>
      <c r="AD6455" s="595"/>
      <c r="AE6455" s="595"/>
      <c r="AF6455" s="595"/>
      <c r="AG6455" s="595" t="s">
        <v>202</v>
      </c>
      <c r="AH6455" s="595"/>
      <c r="AI6455" s="595"/>
      <c r="AJ6455" s="595"/>
    </row>
    <row r="6456" spans="1:38" hidden="1" x14ac:dyDescent="0.2">
      <c r="A6456" s="593" t="s">
        <v>2030</v>
      </c>
      <c r="B6456" s="596" t="s">
        <v>117</v>
      </c>
      <c r="C6456" s="596" t="s">
        <v>36</v>
      </c>
      <c r="D6456" s="630">
        <v>41726</v>
      </c>
      <c r="E6456" s="616"/>
      <c r="F6456" s="630"/>
      <c r="G6456" s="616"/>
      <c r="H6456" s="905"/>
      <c r="I6456" s="595"/>
      <c r="J6456" s="595"/>
      <c r="K6456" s="595"/>
      <c r="L6456" s="595"/>
      <c r="M6456" s="595"/>
      <c r="N6456" s="595"/>
      <c r="O6456" s="595"/>
      <c r="P6456" s="595"/>
      <c r="Q6456" s="351"/>
      <c r="R6456" s="595"/>
      <c r="S6456" s="595"/>
      <c r="T6456" s="1325"/>
      <c r="U6456" s="351"/>
      <c r="V6456" s="595"/>
      <c r="W6456" s="595"/>
      <c r="X6456" s="595"/>
      <c r="Y6456" s="595"/>
      <c r="Z6456" s="595"/>
      <c r="AA6456" s="595"/>
      <c r="AB6456" s="595"/>
      <c r="AC6456" s="595"/>
      <c r="AD6456" s="595"/>
      <c r="AE6456" s="595"/>
      <c r="AF6456" s="595"/>
      <c r="AG6456" s="595" t="s">
        <v>202</v>
      </c>
      <c r="AH6456" s="595"/>
      <c r="AI6456" s="595"/>
      <c r="AJ6456" s="595"/>
      <c r="AL6456" s="22" t="s">
        <v>12022</v>
      </c>
    </row>
    <row r="6457" spans="1:38" hidden="1" x14ac:dyDescent="0.2">
      <c r="A6457" s="593" t="s">
        <v>2030</v>
      </c>
      <c r="B6457" s="596" t="s">
        <v>117</v>
      </c>
      <c r="C6457" s="596" t="s">
        <v>36</v>
      </c>
      <c r="D6457" s="630">
        <v>41727</v>
      </c>
      <c r="E6457" s="616"/>
      <c r="F6457" s="630"/>
      <c r="G6457" s="616"/>
      <c r="H6457" s="905"/>
      <c r="I6457" s="595"/>
      <c r="J6457" s="595"/>
      <c r="K6457" s="595"/>
      <c r="L6457" s="595"/>
      <c r="M6457" s="595"/>
      <c r="N6457" s="595"/>
      <c r="O6457" s="595"/>
      <c r="P6457" s="595"/>
      <c r="Q6457" s="351"/>
      <c r="R6457" s="595"/>
      <c r="S6457" s="595"/>
      <c r="T6457" s="1325"/>
      <c r="U6457" s="351"/>
      <c r="V6457" s="595"/>
      <c r="W6457" s="595"/>
      <c r="X6457" s="595"/>
      <c r="Y6457" s="595"/>
      <c r="Z6457" s="595"/>
      <c r="AA6457" s="595"/>
      <c r="AB6457" s="595"/>
      <c r="AC6457" s="595"/>
      <c r="AD6457" s="595"/>
      <c r="AE6457" s="595"/>
      <c r="AF6457" s="595"/>
      <c r="AG6457" s="595" t="s">
        <v>202</v>
      </c>
      <c r="AH6457" s="595"/>
      <c r="AI6457" s="595"/>
      <c r="AJ6457" s="595"/>
    </row>
    <row r="6458" spans="1:38" hidden="1" x14ac:dyDescent="0.2">
      <c r="A6458" s="593" t="s">
        <v>2030</v>
      </c>
      <c r="B6458" s="596" t="s">
        <v>117</v>
      </c>
      <c r="C6458" s="596" t="s">
        <v>36</v>
      </c>
      <c r="D6458" s="630">
        <v>41728</v>
      </c>
      <c r="E6458" s="616"/>
      <c r="F6458" s="630"/>
      <c r="G6458" s="616"/>
      <c r="H6458" s="905"/>
      <c r="I6458" s="595"/>
      <c r="J6458" s="595"/>
      <c r="K6458" s="595"/>
      <c r="L6458" s="595"/>
      <c r="M6458" s="595"/>
      <c r="N6458" s="595"/>
      <c r="O6458" s="595"/>
      <c r="P6458" s="595"/>
      <c r="Q6458" s="351"/>
      <c r="R6458" s="595"/>
      <c r="S6458" s="595"/>
      <c r="T6458" s="1325"/>
      <c r="U6458" s="351"/>
      <c r="V6458" s="595"/>
      <c r="W6458" s="595"/>
      <c r="X6458" s="595"/>
      <c r="Y6458" s="595"/>
      <c r="Z6458" s="595"/>
      <c r="AA6458" s="595"/>
      <c r="AB6458" s="595"/>
      <c r="AC6458" s="595"/>
      <c r="AD6458" s="595"/>
      <c r="AE6458" s="595"/>
      <c r="AF6458" s="595"/>
      <c r="AG6458" s="595" t="s">
        <v>202</v>
      </c>
      <c r="AH6458" s="595"/>
      <c r="AI6458" s="595"/>
      <c r="AJ6458" s="595"/>
    </row>
    <row r="6459" spans="1:38" hidden="1" x14ac:dyDescent="0.2">
      <c r="A6459" s="593" t="s">
        <v>2030</v>
      </c>
      <c r="B6459" s="596" t="s">
        <v>117</v>
      </c>
      <c r="C6459" s="596" t="s">
        <v>36</v>
      </c>
      <c r="D6459" s="630">
        <v>41729</v>
      </c>
      <c r="E6459" s="616"/>
      <c r="F6459" s="630"/>
      <c r="G6459" s="616"/>
      <c r="H6459" s="905"/>
      <c r="I6459" s="595"/>
      <c r="J6459" s="595"/>
      <c r="K6459" s="595"/>
      <c r="L6459" s="595"/>
      <c r="M6459" s="595"/>
      <c r="N6459" s="595"/>
      <c r="O6459" s="595"/>
      <c r="P6459" s="595"/>
      <c r="Q6459" s="351"/>
      <c r="R6459" s="595"/>
      <c r="S6459" s="595"/>
      <c r="T6459" s="1325"/>
      <c r="U6459" s="351"/>
      <c r="V6459" s="595"/>
      <c r="W6459" s="595"/>
      <c r="X6459" s="595"/>
      <c r="Y6459" s="595"/>
      <c r="Z6459" s="595"/>
      <c r="AA6459" s="595"/>
      <c r="AB6459" s="595"/>
      <c r="AC6459" s="595"/>
      <c r="AD6459" s="595"/>
      <c r="AE6459" s="595"/>
      <c r="AF6459" s="595"/>
      <c r="AG6459" s="595" t="s">
        <v>202</v>
      </c>
      <c r="AH6459" s="595"/>
      <c r="AI6459" s="595"/>
      <c r="AJ6459" s="595"/>
    </row>
    <row r="6460" spans="1:38" hidden="1" x14ac:dyDescent="0.2">
      <c r="A6460" s="593" t="s">
        <v>2104</v>
      </c>
      <c r="B6460" s="596" t="s">
        <v>117</v>
      </c>
      <c r="C6460" s="596" t="s">
        <v>36</v>
      </c>
      <c r="D6460" s="630">
        <v>41730</v>
      </c>
      <c r="E6460" s="616"/>
      <c r="F6460" s="630"/>
      <c r="G6460" s="616"/>
      <c r="H6460" s="905"/>
      <c r="I6460" s="595"/>
      <c r="J6460" s="595"/>
      <c r="K6460" s="595"/>
      <c r="L6460" s="595"/>
      <c r="M6460" s="595"/>
      <c r="N6460" s="595"/>
      <c r="O6460" s="595"/>
      <c r="P6460" s="595"/>
      <c r="Q6460" s="351"/>
      <c r="R6460" s="595"/>
      <c r="S6460" s="595"/>
      <c r="T6460" s="1373"/>
      <c r="U6460" s="351"/>
      <c r="V6460" s="595"/>
      <c r="W6460" s="595"/>
      <c r="X6460" s="595"/>
      <c r="Y6460" s="595"/>
      <c r="Z6460" s="595"/>
      <c r="AA6460" s="595"/>
      <c r="AB6460" s="595"/>
      <c r="AC6460" s="595"/>
      <c r="AD6460" s="595"/>
      <c r="AE6460" s="595"/>
      <c r="AF6460" s="595"/>
      <c r="AG6460" s="595" t="s">
        <v>202</v>
      </c>
      <c r="AH6460" s="595"/>
      <c r="AI6460" s="595"/>
      <c r="AJ6460" s="595"/>
    </row>
    <row r="6461" spans="1:38" hidden="1" x14ac:dyDescent="0.2">
      <c r="A6461" s="593" t="s">
        <v>2104</v>
      </c>
      <c r="B6461" s="596" t="s">
        <v>117</v>
      </c>
      <c r="C6461" s="596" t="s">
        <v>36</v>
      </c>
      <c r="D6461" s="630">
        <v>41731</v>
      </c>
      <c r="E6461" s="616"/>
      <c r="F6461" s="630"/>
      <c r="G6461" s="616"/>
      <c r="H6461" s="905"/>
      <c r="I6461" s="595"/>
      <c r="J6461" s="595"/>
      <c r="K6461" s="595"/>
      <c r="L6461" s="595"/>
      <c r="M6461" s="595"/>
      <c r="N6461" s="595"/>
      <c r="O6461" s="595"/>
      <c r="P6461" s="595"/>
      <c r="Q6461" s="351"/>
      <c r="R6461" s="595"/>
      <c r="S6461" s="595"/>
      <c r="T6461" s="1373"/>
      <c r="U6461" s="351"/>
      <c r="V6461" s="595"/>
      <c r="W6461" s="595"/>
      <c r="X6461" s="595"/>
      <c r="Y6461" s="595"/>
      <c r="Z6461" s="595"/>
      <c r="AA6461" s="595"/>
      <c r="AB6461" s="595"/>
      <c r="AC6461" s="595"/>
      <c r="AD6461" s="595"/>
      <c r="AE6461" s="595"/>
      <c r="AF6461" s="595"/>
      <c r="AG6461" s="595" t="s">
        <v>202</v>
      </c>
      <c r="AH6461" s="595"/>
      <c r="AI6461" s="595"/>
      <c r="AJ6461" s="595"/>
    </row>
    <row r="6462" spans="1:38" hidden="1" x14ac:dyDescent="0.2">
      <c r="A6462" s="593" t="s">
        <v>2104</v>
      </c>
      <c r="B6462" s="596" t="s">
        <v>117</v>
      </c>
      <c r="C6462" s="596" t="s">
        <v>36</v>
      </c>
      <c r="D6462" s="630">
        <v>41732</v>
      </c>
      <c r="E6462" s="616"/>
      <c r="F6462" s="630"/>
      <c r="G6462" s="616"/>
      <c r="H6462" s="905"/>
      <c r="I6462" s="595"/>
      <c r="J6462" s="595"/>
      <c r="K6462" s="595"/>
      <c r="L6462" s="595"/>
      <c r="M6462" s="595"/>
      <c r="N6462" s="595"/>
      <c r="O6462" s="595"/>
      <c r="P6462" s="595"/>
      <c r="Q6462" s="351"/>
      <c r="R6462" s="595"/>
      <c r="S6462" s="595"/>
      <c r="T6462" s="1373"/>
      <c r="U6462" s="351"/>
      <c r="V6462" s="595"/>
      <c r="W6462" s="595"/>
      <c r="X6462" s="595"/>
      <c r="Y6462" s="595"/>
      <c r="Z6462" s="595"/>
      <c r="AA6462" s="595"/>
      <c r="AB6462" s="595"/>
      <c r="AC6462" s="595"/>
      <c r="AD6462" s="595"/>
      <c r="AE6462" s="595"/>
      <c r="AF6462" s="595"/>
      <c r="AG6462" s="595" t="s">
        <v>202</v>
      </c>
      <c r="AH6462" s="595"/>
      <c r="AI6462" s="595"/>
      <c r="AJ6462" s="595"/>
    </row>
    <row r="6463" spans="1:38" hidden="1" x14ac:dyDescent="0.2">
      <c r="A6463" s="593" t="s">
        <v>2104</v>
      </c>
      <c r="B6463" s="596" t="s">
        <v>117</v>
      </c>
      <c r="C6463" s="596" t="s">
        <v>36</v>
      </c>
      <c r="D6463" s="630">
        <v>41733</v>
      </c>
      <c r="E6463" s="616"/>
      <c r="F6463" s="630"/>
      <c r="G6463" s="616"/>
      <c r="H6463" s="905"/>
      <c r="I6463" s="595"/>
      <c r="J6463" s="595"/>
      <c r="K6463" s="595"/>
      <c r="L6463" s="595"/>
      <c r="M6463" s="595"/>
      <c r="N6463" s="595"/>
      <c r="O6463" s="595"/>
      <c r="P6463" s="595"/>
      <c r="Q6463" s="351"/>
      <c r="R6463" s="595"/>
      <c r="S6463" s="595"/>
      <c r="T6463" s="1373"/>
      <c r="U6463" s="351"/>
      <c r="V6463" s="595"/>
      <c r="W6463" s="595"/>
      <c r="X6463" s="595"/>
      <c r="Y6463" s="595"/>
      <c r="Z6463" s="595"/>
      <c r="AA6463" s="595"/>
      <c r="AB6463" s="595"/>
      <c r="AC6463" s="595"/>
      <c r="AD6463" s="595"/>
      <c r="AE6463" s="595"/>
      <c r="AF6463" s="595"/>
      <c r="AG6463" s="595" t="s">
        <v>202</v>
      </c>
      <c r="AH6463" s="595"/>
      <c r="AI6463" s="595"/>
      <c r="AJ6463" s="595"/>
    </row>
    <row r="6464" spans="1:38" hidden="1" x14ac:dyDescent="0.2">
      <c r="A6464" s="593" t="s">
        <v>2104</v>
      </c>
      <c r="B6464" s="596" t="s">
        <v>117</v>
      </c>
      <c r="C6464" s="596" t="s">
        <v>36</v>
      </c>
      <c r="D6464" s="630">
        <v>41734</v>
      </c>
      <c r="E6464" s="616"/>
      <c r="F6464" s="630"/>
      <c r="G6464" s="616"/>
      <c r="H6464" s="905"/>
      <c r="I6464" s="595"/>
      <c r="J6464" s="595"/>
      <c r="K6464" s="595"/>
      <c r="L6464" s="595"/>
      <c r="M6464" s="595"/>
      <c r="N6464" s="595"/>
      <c r="O6464" s="595"/>
      <c r="P6464" s="595"/>
      <c r="Q6464" s="351"/>
      <c r="R6464" s="595"/>
      <c r="S6464" s="595"/>
      <c r="T6464" s="1373"/>
      <c r="U6464" s="351"/>
      <c r="V6464" s="595"/>
      <c r="W6464" s="595"/>
      <c r="X6464" s="595"/>
      <c r="Y6464" s="595"/>
      <c r="Z6464" s="595"/>
      <c r="AA6464" s="595"/>
      <c r="AB6464" s="595"/>
      <c r="AC6464" s="595"/>
      <c r="AD6464" s="595"/>
      <c r="AE6464" s="595"/>
      <c r="AF6464" s="595"/>
      <c r="AG6464" s="595" t="s">
        <v>202</v>
      </c>
      <c r="AH6464" s="595"/>
      <c r="AI6464" s="595"/>
      <c r="AJ6464" s="595"/>
    </row>
    <row r="6465" spans="1:36" hidden="1" x14ac:dyDescent="0.2">
      <c r="A6465" s="593" t="s">
        <v>2104</v>
      </c>
      <c r="B6465" s="596" t="s">
        <v>117</v>
      </c>
      <c r="C6465" s="596" t="s">
        <v>36</v>
      </c>
      <c r="D6465" s="630">
        <v>41735</v>
      </c>
      <c r="E6465" s="616"/>
      <c r="F6465" s="630"/>
      <c r="G6465" s="616"/>
      <c r="H6465" s="905"/>
      <c r="I6465" s="595"/>
      <c r="J6465" s="595"/>
      <c r="K6465" s="595"/>
      <c r="L6465" s="595"/>
      <c r="M6465" s="595"/>
      <c r="N6465" s="595"/>
      <c r="O6465" s="595"/>
      <c r="P6465" s="595"/>
      <c r="Q6465" s="351"/>
      <c r="R6465" s="595"/>
      <c r="S6465" s="595"/>
      <c r="T6465" s="1373"/>
      <c r="U6465" s="351"/>
      <c r="V6465" s="595"/>
      <c r="W6465" s="595"/>
      <c r="X6465" s="595"/>
      <c r="Y6465" s="595"/>
      <c r="Z6465" s="595"/>
      <c r="AA6465" s="595"/>
      <c r="AB6465" s="595"/>
      <c r="AC6465" s="595"/>
      <c r="AD6465" s="595"/>
      <c r="AE6465" s="595"/>
      <c r="AF6465" s="595"/>
      <c r="AG6465" s="595" t="s">
        <v>202</v>
      </c>
      <c r="AH6465" s="595"/>
      <c r="AI6465" s="595"/>
      <c r="AJ6465" s="595"/>
    </row>
    <row r="6466" spans="1:36" ht="110.25" hidden="1" x14ac:dyDescent="0.2">
      <c r="A6466" s="593" t="s">
        <v>2104</v>
      </c>
      <c r="B6466" s="596" t="s">
        <v>117</v>
      </c>
      <c r="C6466" s="596" t="s">
        <v>36</v>
      </c>
      <c r="D6466" s="630">
        <v>41736</v>
      </c>
      <c r="E6466" s="616">
        <v>0.42222222222222222</v>
      </c>
      <c r="F6466" s="630">
        <v>41736</v>
      </c>
      <c r="G6466" s="616">
        <v>0.43125000000000002</v>
      </c>
      <c r="H6466" s="889">
        <v>9.0277777777777787E-3</v>
      </c>
      <c r="I6466" s="595">
        <v>11</v>
      </c>
      <c r="J6466" s="593" t="s">
        <v>2754</v>
      </c>
      <c r="K6466" s="595" t="s">
        <v>133</v>
      </c>
      <c r="L6466" s="595" t="s">
        <v>125</v>
      </c>
      <c r="M6466" s="595" t="s">
        <v>2755</v>
      </c>
      <c r="N6466" s="595">
        <v>110</v>
      </c>
      <c r="O6466" s="595" t="s">
        <v>63</v>
      </c>
      <c r="P6466" s="595" t="s">
        <v>2755</v>
      </c>
      <c r="Q6466" s="351" t="s">
        <v>2756</v>
      </c>
      <c r="R6466" s="595"/>
      <c r="S6466" s="595">
        <v>2.9</v>
      </c>
      <c r="T6466" s="1325">
        <f>R6466+S6466</f>
        <v>2.9</v>
      </c>
      <c r="U6466" s="351" t="s">
        <v>84</v>
      </c>
      <c r="V6466" s="595"/>
      <c r="W6466" s="595"/>
      <c r="X6466" s="595"/>
      <c r="Y6466" s="595"/>
      <c r="Z6466" s="595"/>
      <c r="AA6466" s="595"/>
      <c r="AB6466" s="595"/>
      <c r="AC6466" s="595"/>
      <c r="AD6466" s="595" t="s">
        <v>55</v>
      </c>
      <c r="AE6466" s="595"/>
      <c r="AF6466" s="595"/>
      <c r="AG6466" s="595"/>
      <c r="AH6466" s="595"/>
      <c r="AI6466" s="595"/>
      <c r="AJ6466" s="595"/>
    </row>
    <row r="6467" spans="1:36" hidden="1" x14ac:dyDescent="0.2">
      <c r="A6467" s="593" t="s">
        <v>2104</v>
      </c>
      <c r="B6467" s="596" t="s">
        <v>117</v>
      </c>
      <c r="C6467" s="596" t="s">
        <v>36</v>
      </c>
      <c r="D6467" s="630">
        <v>41737</v>
      </c>
      <c r="E6467" s="616"/>
      <c r="F6467" s="630"/>
      <c r="G6467" s="616"/>
      <c r="H6467" s="889"/>
      <c r="I6467" s="595"/>
      <c r="J6467" s="595"/>
      <c r="K6467" s="595"/>
      <c r="L6467" s="595"/>
      <c r="M6467" s="595"/>
      <c r="N6467" s="595"/>
      <c r="O6467" s="595"/>
      <c r="P6467" s="595"/>
      <c r="Q6467" s="351"/>
      <c r="R6467" s="595"/>
      <c r="S6467" s="595"/>
      <c r="T6467" s="1325"/>
      <c r="U6467" s="351"/>
      <c r="V6467" s="595"/>
      <c r="W6467" s="595"/>
      <c r="X6467" s="595"/>
      <c r="Y6467" s="595"/>
      <c r="Z6467" s="595"/>
      <c r="AA6467" s="595"/>
      <c r="AB6467" s="595"/>
      <c r="AC6467" s="595"/>
      <c r="AD6467" s="595"/>
      <c r="AE6467" s="595"/>
      <c r="AF6467" s="595"/>
      <c r="AG6467" s="595" t="s">
        <v>202</v>
      </c>
      <c r="AH6467" s="595"/>
      <c r="AI6467" s="595"/>
      <c r="AJ6467" s="595"/>
    </row>
    <row r="6468" spans="1:36" hidden="1" x14ac:dyDescent="0.2">
      <c r="A6468" s="593" t="s">
        <v>2104</v>
      </c>
      <c r="B6468" s="596" t="s">
        <v>117</v>
      </c>
      <c r="C6468" s="596" t="s">
        <v>36</v>
      </c>
      <c r="D6468" s="630">
        <v>41738</v>
      </c>
      <c r="E6468" s="616"/>
      <c r="F6468" s="630"/>
      <c r="G6468" s="616"/>
      <c r="H6468" s="889"/>
      <c r="I6468" s="595"/>
      <c r="J6468" s="595"/>
      <c r="K6468" s="595"/>
      <c r="L6468" s="595"/>
      <c r="M6468" s="595"/>
      <c r="N6468" s="595"/>
      <c r="O6468" s="595"/>
      <c r="P6468" s="595"/>
      <c r="Q6468" s="351"/>
      <c r="R6468" s="595"/>
      <c r="S6468" s="595"/>
      <c r="T6468" s="1325"/>
      <c r="U6468" s="351"/>
      <c r="V6468" s="595"/>
      <c r="W6468" s="595"/>
      <c r="X6468" s="595"/>
      <c r="Y6468" s="595"/>
      <c r="Z6468" s="595"/>
      <c r="AA6468" s="595"/>
      <c r="AB6468" s="595"/>
      <c r="AC6468" s="595"/>
      <c r="AD6468" s="595"/>
      <c r="AE6468" s="595"/>
      <c r="AF6468" s="595"/>
      <c r="AG6468" s="595" t="s">
        <v>202</v>
      </c>
      <c r="AH6468" s="595"/>
      <c r="AI6468" s="595"/>
      <c r="AJ6468" s="595"/>
    </row>
    <row r="6469" spans="1:36" hidden="1" x14ac:dyDescent="0.2">
      <c r="A6469" s="593" t="s">
        <v>2104</v>
      </c>
      <c r="B6469" s="596" t="s">
        <v>117</v>
      </c>
      <c r="C6469" s="596" t="s">
        <v>36</v>
      </c>
      <c r="D6469" s="630">
        <v>41739</v>
      </c>
      <c r="E6469" s="616"/>
      <c r="F6469" s="630"/>
      <c r="G6469" s="616"/>
      <c r="H6469" s="889"/>
      <c r="I6469" s="595"/>
      <c r="J6469" s="595"/>
      <c r="K6469" s="595"/>
      <c r="L6469" s="595"/>
      <c r="M6469" s="595"/>
      <c r="N6469" s="595"/>
      <c r="O6469" s="595"/>
      <c r="P6469" s="595"/>
      <c r="Q6469" s="351"/>
      <c r="R6469" s="595"/>
      <c r="S6469" s="595"/>
      <c r="T6469" s="1325"/>
      <c r="U6469" s="351"/>
      <c r="V6469" s="595"/>
      <c r="W6469" s="595"/>
      <c r="X6469" s="595"/>
      <c r="Y6469" s="595"/>
      <c r="Z6469" s="595"/>
      <c r="AA6469" s="595"/>
      <c r="AB6469" s="595"/>
      <c r="AC6469" s="595"/>
      <c r="AD6469" s="595"/>
      <c r="AE6469" s="595"/>
      <c r="AF6469" s="595"/>
      <c r="AG6469" s="595" t="s">
        <v>202</v>
      </c>
      <c r="AH6469" s="595"/>
      <c r="AI6469" s="595"/>
      <c r="AJ6469" s="595"/>
    </row>
    <row r="6470" spans="1:36" hidden="1" x14ac:dyDescent="0.2">
      <c r="A6470" s="593" t="s">
        <v>2104</v>
      </c>
      <c r="B6470" s="596" t="s">
        <v>117</v>
      </c>
      <c r="C6470" s="596" t="s">
        <v>36</v>
      </c>
      <c r="D6470" s="630">
        <v>41740</v>
      </c>
      <c r="E6470" s="616"/>
      <c r="F6470" s="630"/>
      <c r="G6470" s="616"/>
      <c r="H6470" s="889"/>
      <c r="I6470" s="595"/>
      <c r="J6470" s="595"/>
      <c r="K6470" s="595"/>
      <c r="L6470" s="595"/>
      <c r="M6470" s="595"/>
      <c r="N6470" s="595"/>
      <c r="O6470" s="595"/>
      <c r="P6470" s="595"/>
      <c r="Q6470" s="595"/>
      <c r="R6470" s="595"/>
      <c r="S6470" s="595"/>
      <c r="T6470" s="1325"/>
      <c r="U6470" s="351"/>
      <c r="V6470" s="595"/>
      <c r="W6470" s="595"/>
      <c r="X6470" s="595"/>
      <c r="Y6470" s="595"/>
      <c r="Z6470" s="595"/>
      <c r="AA6470" s="595"/>
      <c r="AB6470" s="595"/>
      <c r="AC6470" s="595"/>
      <c r="AD6470" s="595"/>
      <c r="AE6470" s="595"/>
      <c r="AF6470" s="595"/>
      <c r="AG6470" s="595" t="s">
        <v>202</v>
      </c>
      <c r="AH6470" s="595"/>
      <c r="AI6470" s="595"/>
      <c r="AJ6470" s="595"/>
    </row>
    <row r="6471" spans="1:36" hidden="1" x14ac:dyDescent="0.2">
      <c r="A6471" s="593" t="s">
        <v>2104</v>
      </c>
      <c r="B6471" s="596" t="s">
        <v>117</v>
      </c>
      <c r="C6471" s="596" t="s">
        <v>36</v>
      </c>
      <c r="D6471" s="630">
        <v>41741</v>
      </c>
      <c r="E6471" s="616"/>
      <c r="F6471" s="630"/>
      <c r="G6471" s="616"/>
      <c r="H6471" s="889"/>
      <c r="I6471" s="595"/>
      <c r="J6471" s="595"/>
      <c r="K6471" s="595"/>
      <c r="L6471" s="595"/>
      <c r="M6471" s="595"/>
      <c r="N6471" s="595"/>
      <c r="O6471" s="595"/>
      <c r="P6471" s="595"/>
      <c r="Q6471" s="595"/>
      <c r="R6471" s="595"/>
      <c r="S6471" s="595"/>
      <c r="T6471" s="1325"/>
      <c r="U6471" s="351"/>
      <c r="V6471" s="595"/>
      <c r="W6471" s="595"/>
      <c r="X6471" s="595"/>
      <c r="Y6471" s="595"/>
      <c r="Z6471" s="595"/>
      <c r="AA6471" s="595"/>
      <c r="AB6471" s="595"/>
      <c r="AC6471" s="595"/>
      <c r="AD6471" s="595"/>
      <c r="AE6471" s="595"/>
      <c r="AF6471" s="595"/>
      <c r="AG6471" s="595" t="s">
        <v>202</v>
      </c>
      <c r="AH6471" s="595"/>
      <c r="AI6471" s="595"/>
      <c r="AJ6471" s="595"/>
    </row>
    <row r="6472" spans="1:36" hidden="1" x14ac:dyDescent="0.2">
      <c r="A6472" s="593" t="s">
        <v>2104</v>
      </c>
      <c r="B6472" s="596" t="s">
        <v>117</v>
      </c>
      <c r="C6472" s="596" t="s">
        <v>36</v>
      </c>
      <c r="D6472" s="630">
        <v>41742</v>
      </c>
      <c r="E6472" s="616"/>
      <c r="F6472" s="630"/>
      <c r="G6472" s="616"/>
      <c r="H6472" s="889"/>
      <c r="I6472" s="595"/>
      <c r="J6472" s="595"/>
      <c r="K6472" s="595"/>
      <c r="L6472" s="595"/>
      <c r="M6472" s="595"/>
      <c r="N6472" s="595"/>
      <c r="O6472" s="595"/>
      <c r="P6472" s="595"/>
      <c r="Q6472" s="351"/>
      <c r="R6472" s="595"/>
      <c r="S6472" s="595"/>
      <c r="T6472" s="1325"/>
      <c r="U6472" s="351"/>
      <c r="V6472" s="595"/>
      <c r="W6472" s="595"/>
      <c r="X6472" s="595"/>
      <c r="Y6472" s="595"/>
      <c r="Z6472" s="595"/>
      <c r="AA6472" s="595"/>
      <c r="AB6472" s="595"/>
      <c r="AC6472" s="595"/>
      <c r="AD6472" s="595"/>
      <c r="AE6472" s="595"/>
      <c r="AF6472" s="595"/>
      <c r="AG6472" s="595" t="s">
        <v>202</v>
      </c>
      <c r="AH6472" s="595"/>
      <c r="AI6472" s="595"/>
      <c r="AJ6472" s="595"/>
    </row>
    <row r="6473" spans="1:36" hidden="1" x14ac:dyDescent="0.2">
      <c r="A6473" s="593" t="s">
        <v>2104</v>
      </c>
      <c r="B6473" s="596" t="s">
        <v>117</v>
      </c>
      <c r="C6473" s="596" t="s">
        <v>36</v>
      </c>
      <c r="D6473" s="630">
        <v>41743</v>
      </c>
      <c r="E6473" s="616"/>
      <c r="F6473" s="630"/>
      <c r="G6473" s="616"/>
      <c r="H6473" s="889"/>
      <c r="I6473" s="595"/>
      <c r="J6473" s="595"/>
      <c r="K6473" s="595"/>
      <c r="L6473" s="595"/>
      <c r="M6473" s="595"/>
      <c r="N6473" s="595"/>
      <c r="O6473" s="595"/>
      <c r="P6473" s="595"/>
      <c r="Q6473" s="351"/>
      <c r="R6473" s="595"/>
      <c r="S6473" s="595"/>
      <c r="T6473" s="1325"/>
      <c r="U6473" s="351"/>
      <c r="V6473" s="595"/>
      <c r="W6473" s="595"/>
      <c r="X6473" s="595"/>
      <c r="Y6473" s="595"/>
      <c r="Z6473" s="595"/>
      <c r="AA6473" s="595"/>
      <c r="AB6473" s="595"/>
      <c r="AC6473" s="595"/>
      <c r="AD6473" s="595"/>
      <c r="AE6473" s="595"/>
      <c r="AF6473" s="595"/>
      <c r="AG6473" s="595" t="s">
        <v>202</v>
      </c>
      <c r="AH6473" s="595"/>
      <c r="AI6473" s="595"/>
      <c r="AJ6473" s="595"/>
    </row>
    <row r="6474" spans="1:36" hidden="1" x14ac:dyDescent="0.2">
      <c r="A6474" s="593" t="s">
        <v>2104</v>
      </c>
      <c r="B6474" s="596" t="s">
        <v>117</v>
      </c>
      <c r="C6474" s="596" t="s">
        <v>36</v>
      </c>
      <c r="D6474" s="630">
        <v>41744</v>
      </c>
      <c r="E6474" s="616"/>
      <c r="F6474" s="630"/>
      <c r="G6474" s="616"/>
      <c r="H6474" s="889"/>
      <c r="I6474" s="595"/>
      <c r="J6474" s="595"/>
      <c r="K6474" s="595"/>
      <c r="L6474" s="595"/>
      <c r="M6474" s="595"/>
      <c r="N6474" s="595"/>
      <c r="O6474" s="595"/>
      <c r="P6474" s="595"/>
      <c r="Q6474" s="351"/>
      <c r="R6474" s="595"/>
      <c r="S6474" s="595"/>
      <c r="T6474" s="1325"/>
      <c r="U6474" s="351"/>
      <c r="V6474" s="595"/>
      <c r="W6474" s="595"/>
      <c r="X6474" s="595"/>
      <c r="Y6474" s="595"/>
      <c r="Z6474" s="595"/>
      <c r="AA6474" s="595"/>
      <c r="AB6474" s="595"/>
      <c r="AC6474" s="595"/>
      <c r="AD6474" s="595"/>
      <c r="AE6474" s="595"/>
      <c r="AF6474" s="595"/>
      <c r="AG6474" s="595" t="s">
        <v>202</v>
      </c>
      <c r="AH6474" s="595"/>
      <c r="AI6474" s="595"/>
      <c r="AJ6474" s="595"/>
    </row>
    <row r="6475" spans="1:36" hidden="1" x14ac:dyDescent="0.2">
      <c r="A6475" s="593" t="s">
        <v>2104</v>
      </c>
      <c r="B6475" s="596" t="s">
        <v>117</v>
      </c>
      <c r="C6475" s="596" t="s">
        <v>36</v>
      </c>
      <c r="D6475" s="630">
        <v>41745</v>
      </c>
      <c r="E6475" s="616"/>
      <c r="F6475" s="630"/>
      <c r="G6475" s="616"/>
      <c r="H6475" s="889"/>
      <c r="I6475" s="595"/>
      <c r="J6475" s="595"/>
      <c r="K6475" s="595"/>
      <c r="L6475" s="595"/>
      <c r="M6475" s="595"/>
      <c r="N6475" s="595"/>
      <c r="O6475" s="595"/>
      <c r="P6475" s="595"/>
      <c r="Q6475" s="351"/>
      <c r="R6475" s="595"/>
      <c r="S6475" s="595"/>
      <c r="T6475" s="1325"/>
      <c r="U6475" s="351"/>
      <c r="V6475" s="595"/>
      <c r="W6475" s="595"/>
      <c r="X6475" s="595"/>
      <c r="Y6475" s="595"/>
      <c r="Z6475" s="595"/>
      <c r="AA6475" s="595"/>
      <c r="AB6475" s="595"/>
      <c r="AC6475" s="595"/>
      <c r="AD6475" s="595"/>
      <c r="AE6475" s="595"/>
      <c r="AF6475" s="595"/>
      <c r="AG6475" s="595" t="s">
        <v>202</v>
      </c>
      <c r="AH6475" s="595"/>
      <c r="AI6475" s="595"/>
      <c r="AJ6475" s="595"/>
    </row>
    <row r="6476" spans="1:36" hidden="1" x14ac:dyDescent="0.2">
      <c r="A6476" s="593" t="s">
        <v>2104</v>
      </c>
      <c r="B6476" s="596" t="s">
        <v>117</v>
      </c>
      <c r="C6476" s="596" t="s">
        <v>36</v>
      </c>
      <c r="D6476" s="630">
        <v>41746</v>
      </c>
      <c r="E6476" s="616"/>
      <c r="F6476" s="630"/>
      <c r="G6476" s="616"/>
      <c r="H6476" s="889"/>
      <c r="I6476" s="595"/>
      <c r="J6476" s="595"/>
      <c r="K6476" s="595"/>
      <c r="L6476" s="595"/>
      <c r="M6476" s="595"/>
      <c r="N6476" s="595"/>
      <c r="O6476" s="595"/>
      <c r="P6476" s="595"/>
      <c r="Q6476" s="595"/>
      <c r="R6476" s="595"/>
      <c r="S6476" s="595"/>
      <c r="T6476" s="1325"/>
      <c r="U6476" s="351"/>
      <c r="V6476" s="595"/>
      <c r="W6476" s="595"/>
      <c r="X6476" s="595"/>
      <c r="Y6476" s="595"/>
      <c r="Z6476" s="595"/>
      <c r="AA6476" s="595"/>
      <c r="AB6476" s="595"/>
      <c r="AC6476" s="595"/>
      <c r="AD6476" s="595"/>
      <c r="AE6476" s="595"/>
      <c r="AF6476" s="595"/>
      <c r="AG6476" s="595" t="s">
        <v>202</v>
      </c>
      <c r="AH6476" s="595"/>
      <c r="AI6476" s="595"/>
      <c r="AJ6476" s="595"/>
    </row>
    <row r="6477" spans="1:36" ht="105" hidden="1" customHeight="1" x14ac:dyDescent="0.2">
      <c r="A6477" s="593" t="s">
        <v>2104</v>
      </c>
      <c r="B6477" s="596" t="s">
        <v>117</v>
      </c>
      <c r="C6477" s="596" t="s">
        <v>36</v>
      </c>
      <c r="D6477" s="630">
        <v>41747</v>
      </c>
      <c r="E6477" s="613"/>
      <c r="F6477" s="630"/>
      <c r="G6477" s="613"/>
      <c r="H6477" s="773"/>
      <c r="I6477" s="593"/>
      <c r="J6477" s="593"/>
      <c r="K6477" s="593"/>
      <c r="L6477" s="593"/>
      <c r="M6477" s="595"/>
      <c r="N6477" s="593"/>
      <c r="O6477" s="593"/>
      <c r="P6477" s="595"/>
      <c r="Q6477" s="351"/>
      <c r="R6477" s="593"/>
      <c r="S6477" s="593"/>
      <c r="T6477" s="1360"/>
      <c r="U6477" s="265"/>
      <c r="V6477" s="595"/>
      <c r="W6477" s="595"/>
      <c r="X6477" s="595"/>
      <c r="Y6477" s="595"/>
      <c r="Z6477" s="595"/>
      <c r="AA6477" s="595"/>
      <c r="AB6477" s="595"/>
      <c r="AC6477" s="595"/>
      <c r="AD6477" s="595"/>
      <c r="AE6477" s="595"/>
      <c r="AF6477" s="595"/>
      <c r="AG6477" s="595" t="s">
        <v>202</v>
      </c>
      <c r="AH6477" s="595"/>
      <c r="AI6477" s="595"/>
      <c r="AJ6477" s="595"/>
    </row>
    <row r="6478" spans="1:36" hidden="1" x14ac:dyDescent="0.2">
      <c r="A6478" s="593" t="s">
        <v>2104</v>
      </c>
      <c r="B6478" s="596" t="s">
        <v>117</v>
      </c>
      <c r="C6478" s="596" t="s">
        <v>36</v>
      </c>
      <c r="D6478" s="630">
        <v>41748</v>
      </c>
      <c r="E6478" s="613"/>
      <c r="F6478" s="630"/>
      <c r="G6478" s="613"/>
      <c r="H6478" s="773"/>
      <c r="I6478" s="593"/>
      <c r="J6478" s="593"/>
      <c r="K6478" s="593"/>
      <c r="L6478" s="593"/>
      <c r="M6478" s="595"/>
      <c r="N6478" s="593"/>
      <c r="O6478" s="593"/>
      <c r="P6478" s="595"/>
      <c r="Q6478" s="595"/>
      <c r="R6478" s="593"/>
      <c r="S6478" s="593"/>
      <c r="T6478" s="1360"/>
      <c r="U6478" s="265"/>
      <c r="V6478" s="595"/>
      <c r="W6478" s="595"/>
      <c r="X6478" s="595"/>
      <c r="Y6478" s="595"/>
      <c r="Z6478" s="595"/>
      <c r="AA6478" s="595"/>
      <c r="AB6478" s="595"/>
      <c r="AC6478" s="595"/>
      <c r="AD6478" s="595"/>
      <c r="AE6478" s="595"/>
      <c r="AF6478" s="595"/>
      <c r="AG6478" s="595" t="s">
        <v>202</v>
      </c>
      <c r="AH6478" s="595"/>
      <c r="AI6478" s="595"/>
      <c r="AJ6478" s="595"/>
    </row>
    <row r="6479" spans="1:36" ht="47.25" hidden="1" x14ac:dyDescent="0.2">
      <c r="A6479" s="593" t="s">
        <v>2104</v>
      </c>
      <c r="B6479" s="596" t="s">
        <v>117</v>
      </c>
      <c r="C6479" s="596" t="s">
        <v>36</v>
      </c>
      <c r="D6479" s="630">
        <v>41749</v>
      </c>
      <c r="E6479" s="613">
        <v>0.6333333333333333</v>
      </c>
      <c r="F6479" s="630">
        <v>41749</v>
      </c>
      <c r="G6479" s="613">
        <v>0.6791666666666667</v>
      </c>
      <c r="H6479" s="773">
        <v>4.5833333333333337E-2</v>
      </c>
      <c r="I6479" s="593">
        <v>9</v>
      </c>
      <c r="J6479" s="593" t="s">
        <v>178</v>
      </c>
      <c r="K6479" s="593" t="s">
        <v>133</v>
      </c>
      <c r="L6479" s="595" t="s">
        <v>130</v>
      </c>
      <c r="M6479" s="595" t="s">
        <v>2908</v>
      </c>
      <c r="N6479" s="593" t="s">
        <v>103</v>
      </c>
      <c r="O6479" s="593" t="s">
        <v>66</v>
      </c>
      <c r="P6479" s="595" t="s">
        <v>2908</v>
      </c>
      <c r="Q6479" s="595" t="s">
        <v>2909</v>
      </c>
      <c r="R6479" s="593">
        <v>1.8</v>
      </c>
      <c r="S6479" s="593"/>
      <c r="T6479" s="1360">
        <v>1.8</v>
      </c>
      <c r="U6479" s="265" t="s">
        <v>75</v>
      </c>
      <c r="V6479" s="595">
        <v>1993</v>
      </c>
      <c r="W6479" s="595" t="s">
        <v>2286</v>
      </c>
      <c r="X6479" s="595" t="s">
        <v>1071</v>
      </c>
      <c r="Y6479" s="595">
        <v>41605</v>
      </c>
      <c r="Z6479" s="595">
        <v>90</v>
      </c>
      <c r="AA6479" s="595">
        <v>41970</v>
      </c>
      <c r="AB6479" s="595">
        <v>1</v>
      </c>
      <c r="AC6479" s="595">
        <v>41605</v>
      </c>
      <c r="AD6479" s="595" t="s">
        <v>56</v>
      </c>
      <c r="AE6479" s="595"/>
      <c r="AF6479" s="595"/>
      <c r="AG6479" s="595"/>
      <c r="AH6479" s="595"/>
      <c r="AI6479" s="595"/>
      <c r="AJ6479" s="595"/>
    </row>
    <row r="6480" spans="1:36" hidden="1" x14ac:dyDescent="0.2">
      <c r="A6480" s="593" t="s">
        <v>2104</v>
      </c>
      <c r="B6480" s="596" t="s">
        <v>117</v>
      </c>
      <c r="C6480" s="596" t="s">
        <v>36</v>
      </c>
      <c r="D6480" s="630">
        <v>41750</v>
      </c>
      <c r="E6480" s="613"/>
      <c r="F6480" s="630"/>
      <c r="G6480" s="613"/>
      <c r="H6480" s="773"/>
      <c r="I6480" s="593"/>
      <c r="J6480" s="593"/>
      <c r="K6480" s="593"/>
      <c r="L6480" s="593"/>
      <c r="M6480" s="595"/>
      <c r="N6480" s="593"/>
      <c r="O6480" s="593"/>
      <c r="P6480" s="595"/>
      <c r="Q6480" s="351"/>
      <c r="R6480" s="593"/>
      <c r="S6480" s="593"/>
      <c r="T6480" s="1360"/>
      <c r="U6480" s="265"/>
      <c r="V6480" s="595"/>
      <c r="W6480" s="595"/>
      <c r="X6480" s="595"/>
      <c r="Y6480" s="595"/>
      <c r="Z6480" s="595"/>
      <c r="AA6480" s="595"/>
      <c r="AB6480" s="595"/>
      <c r="AC6480" s="595"/>
      <c r="AD6480" s="595"/>
      <c r="AE6480" s="595"/>
      <c r="AF6480" s="595"/>
      <c r="AG6480" s="595" t="s">
        <v>202</v>
      </c>
      <c r="AH6480" s="595"/>
      <c r="AI6480" s="595"/>
      <c r="AJ6480" s="595"/>
    </row>
    <row r="6481" spans="1:36" ht="63" hidden="1" x14ac:dyDescent="0.2">
      <c r="A6481" s="593" t="s">
        <v>2104</v>
      </c>
      <c r="B6481" s="596" t="s">
        <v>117</v>
      </c>
      <c r="C6481" s="596" t="s">
        <v>36</v>
      </c>
      <c r="D6481" s="630">
        <v>41751</v>
      </c>
      <c r="E6481" s="616">
        <v>0.49305555555555558</v>
      </c>
      <c r="F6481" s="630">
        <v>41751</v>
      </c>
      <c r="G6481" s="616">
        <v>0.60416666666666663</v>
      </c>
      <c r="H6481" s="889">
        <v>0.1111111111111111</v>
      </c>
      <c r="I6481" s="595">
        <v>20</v>
      </c>
      <c r="J6481" s="593" t="s">
        <v>178</v>
      </c>
      <c r="K6481" s="595" t="s">
        <v>134</v>
      </c>
      <c r="L6481" s="595" t="s">
        <v>128</v>
      </c>
      <c r="M6481" s="595" t="s">
        <v>3014</v>
      </c>
      <c r="N6481" s="595" t="s">
        <v>103</v>
      </c>
      <c r="O6481" s="595" t="s">
        <v>66</v>
      </c>
      <c r="P6481" s="595" t="s">
        <v>3014</v>
      </c>
      <c r="Q6481" s="595" t="s">
        <v>3015</v>
      </c>
      <c r="R6481" s="597">
        <v>15.3</v>
      </c>
      <c r="S6481" s="593"/>
      <c r="T6481" s="1360">
        <v>15.3</v>
      </c>
      <c r="U6481" s="372" t="s">
        <v>75</v>
      </c>
      <c r="V6481" s="596">
        <v>1984</v>
      </c>
      <c r="W6481" s="596" t="s">
        <v>2286</v>
      </c>
      <c r="X6481" s="596" t="s">
        <v>1071</v>
      </c>
      <c r="Y6481" s="694">
        <v>41210</v>
      </c>
      <c r="Z6481" s="596">
        <v>90</v>
      </c>
      <c r="AA6481" s="694">
        <v>41940</v>
      </c>
      <c r="AB6481" s="596">
        <v>1</v>
      </c>
      <c r="AC6481" s="694">
        <v>41660</v>
      </c>
      <c r="AD6481" s="596" t="s">
        <v>56</v>
      </c>
      <c r="AE6481" s="595"/>
      <c r="AF6481" s="595"/>
      <c r="AG6481" s="595"/>
      <c r="AH6481" s="595"/>
      <c r="AI6481" s="595"/>
      <c r="AJ6481" s="595"/>
    </row>
    <row r="6482" spans="1:36" hidden="1" x14ac:dyDescent="0.2">
      <c r="A6482" s="593" t="s">
        <v>2104</v>
      </c>
      <c r="B6482" s="596" t="s">
        <v>117</v>
      </c>
      <c r="C6482" s="596" t="s">
        <v>36</v>
      </c>
      <c r="D6482" s="630">
        <v>41752</v>
      </c>
      <c r="E6482" s="613"/>
      <c r="F6482" s="630"/>
      <c r="G6482" s="613"/>
      <c r="H6482" s="773"/>
      <c r="I6482" s="593"/>
      <c r="J6482" s="593"/>
      <c r="K6482" s="593"/>
      <c r="L6482" s="593"/>
      <c r="M6482" s="595"/>
      <c r="N6482" s="593"/>
      <c r="O6482" s="593"/>
      <c r="P6482" s="595"/>
      <c r="Q6482" s="595"/>
      <c r="R6482" s="593"/>
      <c r="S6482" s="593"/>
      <c r="T6482" s="1360"/>
      <c r="U6482" s="265"/>
      <c r="V6482" s="595"/>
      <c r="W6482" s="595"/>
      <c r="X6482" s="595"/>
      <c r="Y6482" s="595"/>
      <c r="Z6482" s="595"/>
      <c r="AA6482" s="595"/>
      <c r="AB6482" s="595"/>
      <c r="AC6482" s="595"/>
      <c r="AD6482" s="595"/>
      <c r="AE6482" s="595"/>
      <c r="AF6482" s="595"/>
      <c r="AG6482" s="595" t="s">
        <v>202</v>
      </c>
      <c r="AH6482" s="595"/>
      <c r="AI6482" s="595"/>
      <c r="AJ6482" s="595"/>
    </row>
    <row r="6483" spans="1:36" hidden="1" x14ac:dyDescent="0.2">
      <c r="A6483" s="593" t="s">
        <v>2104</v>
      </c>
      <c r="B6483" s="596" t="s">
        <v>117</v>
      </c>
      <c r="C6483" s="596" t="s">
        <v>36</v>
      </c>
      <c r="D6483" s="630">
        <v>41753</v>
      </c>
      <c r="E6483" s="613"/>
      <c r="F6483" s="630"/>
      <c r="G6483" s="613"/>
      <c r="H6483" s="773"/>
      <c r="I6483" s="593"/>
      <c r="J6483" s="593"/>
      <c r="K6483" s="593"/>
      <c r="L6483" s="593"/>
      <c r="M6483" s="595"/>
      <c r="N6483" s="593"/>
      <c r="O6483" s="593"/>
      <c r="P6483" s="595"/>
      <c r="Q6483" s="351"/>
      <c r="R6483" s="593"/>
      <c r="S6483" s="593"/>
      <c r="T6483" s="1360"/>
      <c r="U6483" s="265"/>
      <c r="V6483" s="595"/>
      <c r="W6483" s="595"/>
      <c r="X6483" s="595"/>
      <c r="Y6483" s="595"/>
      <c r="Z6483" s="595"/>
      <c r="AA6483" s="595"/>
      <c r="AB6483" s="595"/>
      <c r="AC6483" s="595"/>
      <c r="AD6483" s="595"/>
      <c r="AE6483" s="595"/>
      <c r="AF6483" s="595"/>
      <c r="AG6483" s="595" t="s">
        <v>202</v>
      </c>
      <c r="AH6483" s="595"/>
      <c r="AI6483" s="595"/>
      <c r="AJ6483" s="595"/>
    </row>
    <row r="6484" spans="1:36" hidden="1" x14ac:dyDescent="0.2">
      <c r="A6484" s="593" t="s">
        <v>2104</v>
      </c>
      <c r="B6484" s="595" t="s">
        <v>117</v>
      </c>
      <c r="C6484" s="596" t="s">
        <v>36</v>
      </c>
      <c r="D6484" s="630">
        <v>41754</v>
      </c>
      <c r="E6484" s="613"/>
      <c r="F6484" s="630"/>
      <c r="G6484" s="613"/>
      <c r="H6484" s="773"/>
      <c r="I6484" s="593"/>
      <c r="J6484" s="593"/>
      <c r="K6484" s="593"/>
      <c r="L6484" s="593"/>
      <c r="M6484" s="595"/>
      <c r="N6484" s="593"/>
      <c r="O6484" s="593"/>
      <c r="P6484" s="595"/>
      <c r="Q6484" s="351"/>
      <c r="R6484" s="593"/>
      <c r="S6484" s="593"/>
      <c r="T6484" s="1360"/>
      <c r="U6484" s="265"/>
      <c r="V6484" s="595"/>
      <c r="W6484" s="595"/>
      <c r="X6484" s="595"/>
      <c r="Y6484" s="595"/>
      <c r="Z6484" s="595"/>
      <c r="AA6484" s="595"/>
      <c r="AB6484" s="595"/>
      <c r="AC6484" s="595"/>
      <c r="AD6484" s="595"/>
      <c r="AE6484" s="595"/>
      <c r="AF6484" s="595"/>
      <c r="AG6484" s="595" t="s">
        <v>202</v>
      </c>
      <c r="AH6484" s="595"/>
      <c r="AI6484" s="595"/>
      <c r="AJ6484" s="595"/>
    </row>
    <row r="6485" spans="1:36" ht="126" hidden="1" x14ac:dyDescent="0.2">
      <c r="A6485" s="593" t="s">
        <v>2104</v>
      </c>
      <c r="B6485" s="595" t="s">
        <v>117</v>
      </c>
      <c r="C6485" s="596" t="s">
        <v>36</v>
      </c>
      <c r="D6485" s="630">
        <v>41755</v>
      </c>
      <c r="E6485" s="613">
        <v>0.51388888888888895</v>
      </c>
      <c r="F6485" s="630">
        <v>41755</v>
      </c>
      <c r="G6485" s="613">
        <v>0.73611111111111116</v>
      </c>
      <c r="H6485" s="773">
        <f>G6485-E6485</f>
        <v>0.22222222222222221</v>
      </c>
      <c r="I6485" s="593">
        <v>23</v>
      </c>
      <c r="J6485" s="593" t="s">
        <v>178</v>
      </c>
      <c r="K6485" s="595" t="s">
        <v>134</v>
      </c>
      <c r="L6485" s="595" t="s">
        <v>128</v>
      </c>
      <c r="M6485" s="595" t="s">
        <v>3203</v>
      </c>
      <c r="N6485" s="595" t="s">
        <v>103</v>
      </c>
      <c r="O6485" s="595" t="s">
        <v>66</v>
      </c>
      <c r="P6485" s="595" t="s">
        <v>3203</v>
      </c>
      <c r="Q6485" s="595" t="s">
        <v>3204</v>
      </c>
      <c r="R6485" s="593">
        <v>19.2</v>
      </c>
      <c r="S6485" s="593"/>
      <c r="T6485" s="1360">
        <f>R6485+S6485</f>
        <v>19.2</v>
      </c>
      <c r="U6485" s="372" t="s">
        <v>75</v>
      </c>
      <c r="V6485" s="596">
        <v>1989</v>
      </c>
      <c r="W6485" s="596" t="s">
        <v>1536</v>
      </c>
      <c r="X6485" s="596"/>
      <c r="Y6485" s="694">
        <v>41501</v>
      </c>
      <c r="Z6485" s="596">
        <v>100</v>
      </c>
      <c r="AA6485" s="694">
        <v>41866</v>
      </c>
      <c r="AB6485" s="596">
        <v>1</v>
      </c>
      <c r="AC6485" s="694">
        <v>41866</v>
      </c>
      <c r="AD6485" s="596" t="s">
        <v>56</v>
      </c>
      <c r="AE6485" s="595"/>
      <c r="AF6485" s="595"/>
      <c r="AG6485" s="595"/>
      <c r="AH6485" s="595"/>
      <c r="AI6485" s="595"/>
      <c r="AJ6485" s="595"/>
    </row>
    <row r="6486" spans="1:36" hidden="1" x14ac:dyDescent="0.2">
      <c r="A6486" s="593" t="s">
        <v>2104</v>
      </c>
      <c r="B6486" s="595" t="s">
        <v>117</v>
      </c>
      <c r="C6486" s="596" t="s">
        <v>36</v>
      </c>
      <c r="D6486" s="630">
        <v>41756</v>
      </c>
      <c r="E6486" s="613"/>
      <c r="F6486" s="630"/>
      <c r="G6486" s="613"/>
      <c r="H6486" s="773"/>
      <c r="I6486" s="593"/>
      <c r="J6486" s="593"/>
      <c r="K6486" s="593"/>
      <c r="L6486" s="593"/>
      <c r="M6486" s="595"/>
      <c r="N6486" s="593"/>
      <c r="O6486" s="593"/>
      <c r="P6486" s="595"/>
      <c r="Q6486" s="351"/>
      <c r="R6486" s="593"/>
      <c r="S6486" s="593"/>
      <c r="T6486" s="1360"/>
      <c r="U6486" s="265"/>
      <c r="V6486" s="595"/>
      <c r="W6486" s="595"/>
      <c r="X6486" s="595"/>
      <c r="Y6486" s="595"/>
      <c r="Z6486" s="595"/>
      <c r="AA6486" s="595"/>
      <c r="AB6486" s="595"/>
      <c r="AC6486" s="595"/>
      <c r="AD6486" s="595"/>
      <c r="AE6486" s="595"/>
      <c r="AF6486" s="595"/>
      <c r="AG6486" s="595" t="s">
        <v>202</v>
      </c>
      <c r="AH6486" s="595"/>
      <c r="AI6486" s="595"/>
      <c r="AJ6486" s="595"/>
    </row>
    <row r="6487" spans="1:36" hidden="1" x14ac:dyDescent="0.2">
      <c r="A6487" s="593" t="s">
        <v>2104</v>
      </c>
      <c r="B6487" s="595" t="s">
        <v>117</v>
      </c>
      <c r="C6487" s="596" t="s">
        <v>36</v>
      </c>
      <c r="D6487" s="630">
        <v>41757</v>
      </c>
      <c r="E6487" s="613"/>
      <c r="F6487" s="630"/>
      <c r="G6487" s="613"/>
      <c r="H6487" s="773"/>
      <c r="I6487" s="593"/>
      <c r="J6487" s="593"/>
      <c r="K6487" s="593"/>
      <c r="L6487" s="593"/>
      <c r="M6487" s="595"/>
      <c r="N6487" s="593"/>
      <c r="O6487" s="593"/>
      <c r="P6487" s="595"/>
      <c r="Q6487" s="351"/>
      <c r="R6487" s="593"/>
      <c r="S6487" s="593"/>
      <c r="T6487" s="1360"/>
      <c r="U6487" s="265"/>
      <c r="V6487" s="595"/>
      <c r="W6487" s="595"/>
      <c r="X6487" s="595"/>
      <c r="Y6487" s="595"/>
      <c r="Z6487" s="595"/>
      <c r="AA6487" s="595"/>
      <c r="AB6487" s="595"/>
      <c r="AC6487" s="595"/>
      <c r="AD6487" s="595"/>
      <c r="AE6487" s="595"/>
      <c r="AF6487" s="595"/>
      <c r="AG6487" s="595" t="s">
        <v>202</v>
      </c>
      <c r="AH6487" s="595"/>
      <c r="AI6487" s="595"/>
      <c r="AJ6487" s="595"/>
    </row>
    <row r="6488" spans="1:36" ht="78.75" hidden="1" x14ac:dyDescent="0.2">
      <c r="A6488" s="593" t="s">
        <v>2104</v>
      </c>
      <c r="B6488" s="595" t="s">
        <v>117</v>
      </c>
      <c r="C6488" s="596" t="s">
        <v>36</v>
      </c>
      <c r="D6488" s="630">
        <v>41758</v>
      </c>
      <c r="E6488" s="613">
        <v>0.41597222222222219</v>
      </c>
      <c r="F6488" s="630">
        <v>41758</v>
      </c>
      <c r="G6488" s="613">
        <v>0.41597222222222219</v>
      </c>
      <c r="H6488" s="773">
        <v>0</v>
      </c>
      <c r="I6488" s="593">
        <v>15</v>
      </c>
      <c r="J6488" s="593" t="s">
        <v>3281</v>
      </c>
      <c r="K6488" s="593" t="s">
        <v>132</v>
      </c>
      <c r="L6488" s="593" t="s">
        <v>125</v>
      </c>
      <c r="M6488" s="595" t="s">
        <v>3282</v>
      </c>
      <c r="N6488" s="593">
        <v>110</v>
      </c>
      <c r="O6488" s="593" t="s">
        <v>66</v>
      </c>
      <c r="P6488" s="595" t="s">
        <v>3282</v>
      </c>
      <c r="Q6488" s="351" t="s">
        <v>3283</v>
      </c>
      <c r="R6488" s="593"/>
      <c r="S6488" s="593">
        <v>9.48</v>
      </c>
      <c r="T6488" s="1360">
        <v>9.48</v>
      </c>
      <c r="U6488" s="372" t="s">
        <v>75</v>
      </c>
      <c r="V6488" s="632"/>
      <c r="W6488" s="632"/>
      <c r="X6488" s="632"/>
      <c r="Y6488" s="632"/>
      <c r="Z6488" s="632"/>
      <c r="AA6488" s="632"/>
      <c r="AB6488" s="632"/>
      <c r="AC6488" s="632"/>
      <c r="AD6488" s="596" t="s">
        <v>55</v>
      </c>
      <c r="AE6488" s="595"/>
      <c r="AF6488" s="595"/>
      <c r="AG6488" s="595"/>
      <c r="AH6488" s="595"/>
      <c r="AI6488" s="595"/>
      <c r="AJ6488" s="595"/>
    </row>
    <row r="6489" spans="1:36" hidden="1" x14ac:dyDescent="0.2">
      <c r="A6489" s="593" t="s">
        <v>2104</v>
      </c>
      <c r="B6489" s="595" t="s">
        <v>117</v>
      </c>
      <c r="C6489" s="596" t="s">
        <v>36</v>
      </c>
      <c r="D6489" s="630">
        <v>41759</v>
      </c>
      <c r="E6489" s="613"/>
      <c r="F6489" s="630"/>
      <c r="G6489" s="613"/>
      <c r="H6489" s="773"/>
      <c r="I6489" s="593"/>
      <c r="J6489" s="593"/>
      <c r="K6489" s="593"/>
      <c r="L6489" s="593"/>
      <c r="M6489" s="595"/>
      <c r="N6489" s="593"/>
      <c r="O6489" s="593"/>
      <c r="P6489" s="595"/>
      <c r="Q6489" s="351"/>
      <c r="R6489" s="593"/>
      <c r="S6489" s="593"/>
      <c r="T6489" s="1360"/>
      <c r="U6489" s="265"/>
      <c r="V6489" s="595"/>
      <c r="W6489" s="595"/>
      <c r="X6489" s="595"/>
      <c r="Y6489" s="595"/>
      <c r="Z6489" s="595"/>
      <c r="AA6489" s="595"/>
      <c r="AB6489" s="595"/>
      <c r="AC6489" s="595"/>
      <c r="AD6489" s="595"/>
      <c r="AE6489" s="595"/>
      <c r="AF6489" s="595"/>
      <c r="AG6489" s="595" t="s">
        <v>202</v>
      </c>
      <c r="AH6489" s="595"/>
      <c r="AI6489" s="595"/>
      <c r="AJ6489" s="595"/>
    </row>
    <row r="6490" spans="1:36" hidden="1" x14ac:dyDescent="0.2">
      <c r="A6490" s="593" t="s">
        <v>3297</v>
      </c>
      <c r="B6490" s="595" t="s">
        <v>117</v>
      </c>
      <c r="C6490" s="596" t="s">
        <v>36</v>
      </c>
      <c r="D6490" s="630">
        <v>41760</v>
      </c>
      <c r="E6490" s="613"/>
      <c r="F6490" s="630"/>
      <c r="G6490" s="613"/>
      <c r="H6490" s="773"/>
      <c r="I6490" s="593"/>
      <c r="J6490" s="593"/>
      <c r="K6490" s="593"/>
      <c r="L6490" s="593"/>
      <c r="M6490" s="595"/>
      <c r="N6490" s="593"/>
      <c r="O6490" s="593"/>
      <c r="P6490" s="595"/>
      <c r="Q6490" s="351"/>
      <c r="R6490" s="593"/>
      <c r="S6490" s="593"/>
      <c r="T6490" s="1360"/>
      <c r="U6490" s="265"/>
      <c r="V6490" s="595"/>
      <c r="W6490" s="595"/>
      <c r="X6490" s="595"/>
      <c r="Y6490" s="595"/>
      <c r="Z6490" s="595"/>
      <c r="AA6490" s="595"/>
      <c r="AB6490" s="595"/>
      <c r="AC6490" s="595"/>
      <c r="AD6490" s="595"/>
      <c r="AE6490" s="595"/>
      <c r="AF6490" s="595"/>
      <c r="AG6490" s="595" t="s">
        <v>202</v>
      </c>
      <c r="AH6490" s="595"/>
      <c r="AI6490" s="595"/>
      <c r="AJ6490" s="595"/>
    </row>
    <row r="6491" spans="1:36" hidden="1" x14ac:dyDescent="0.2">
      <c r="A6491" s="593" t="s">
        <v>3297</v>
      </c>
      <c r="B6491" s="595" t="s">
        <v>117</v>
      </c>
      <c r="C6491" s="596" t="s">
        <v>36</v>
      </c>
      <c r="D6491" s="630">
        <v>41761</v>
      </c>
      <c r="E6491" s="613"/>
      <c r="F6491" s="630"/>
      <c r="G6491" s="613"/>
      <c r="H6491" s="773"/>
      <c r="I6491" s="593"/>
      <c r="J6491" s="593"/>
      <c r="K6491" s="593"/>
      <c r="L6491" s="593"/>
      <c r="M6491" s="595"/>
      <c r="N6491" s="593"/>
      <c r="O6491" s="593"/>
      <c r="P6491" s="595"/>
      <c r="Q6491" s="351"/>
      <c r="R6491" s="593"/>
      <c r="S6491" s="593"/>
      <c r="T6491" s="1360"/>
      <c r="U6491" s="265"/>
      <c r="V6491" s="595"/>
      <c r="W6491" s="595"/>
      <c r="X6491" s="595"/>
      <c r="Y6491" s="595"/>
      <c r="Z6491" s="595"/>
      <c r="AA6491" s="595"/>
      <c r="AB6491" s="595"/>
      <c r="AC6491" s="595"/>
      <c r="AD6491" s="595"/>
      <c r="AE6491" s="595"/>
      <c r="AF6491" s="595"/>
      <c r="AG6491" s="595" t="s">
        <v>202</v>
      </c>
      <c r="AH6491" s="595"/>
      <c r="AI6491" s="595"/>
      <c r="AJ6491" s="595"/>
    </row>
    <row r="6492" spans="1:36" ht="141.75" hidden="1" x14ac:dyDescent="0.2">
      <c r="A6492" s="593" t="s">
        <v>3297</v>
      </c>
      <c r="B6492" s="595" t="s">
        <v>117</v>
      </c>
      <c r="C6492" s="596" t="s">
        <v>36</v>
      </c>
      <c r="D6492" s="630">
        <v>41762</v>
      </c>
      <c r="E6492" s="616">
        <v>0.54305555555555551</v>
      </c>
      <c r="F6492" s="630">
        <v>41762</v>
      </c>
      <c r="G6492" s="616">
        <v>0.6020833333333333</v>
      </c>
      <c r="H6492" s="889">
        <v>5.9027777777777783E-2</v>
      </c>
      <c r="I6492" s="595">
        <v>20</v>
      </c>
      <c r="J6492" s="593" t="s">
        <v>178</v>
      </c>
      <c r="K6492" s="595" t="s">
        <v>134</v>
      </c>
      <c r="L6492" s="595" t="s">
        <v>128</v>
      </c>
      <c r="M6492" s="595" t="s">
        <v>3324</v>
      </c>
      <c r="N6492" s="595" t="s">
        <v>103</v>
      </c>
      <c r="O6492" s="595" t="s">
        <v>66</v>
      </c>
      <c r="P6492" s="595" t="s">
        <v>3324</v>
      </c>
      <c r="Q6492" s="367" t="s">
        <v>3325</v>
      </c>
      <c r="R6492" s="597">
        <v>20.7</v>
      </c>
      <c r="S6492" s="593"/>
      <c r="T6492" s="1359">
        <v>20.7</v>
      </c>
      <c r="U6492" s="372" t="s">
        <v>75</v>
      </c>
      <c r="V6492" s="596">
        <v>1984</v>
      </c>
      <c r="W6492" s="596" t="s">
        <v>2286</v>
      </c>
      <c r="X6492" s="596" t="s">
        <v>1071</v>
      </c>
      <c r="Y6492" s="694">
        <v>41210</v>
      </c>
      <c r="Z6492" s="596">
        <v>90</v>
      </c>
      <c r="AA6492" s="694">
        <v>41940</v>
      </c>
      <c r="AB6492" s="596">
        <v>1</v>
      </c>
      <c r="AC6492" s="694">
        <v>41660</v>
      </c>
      <c r="AD6492" s="596" t="s">
        <v>56</v>
      </c>
      <c r="AE6492" s="595"/>
      <c r="AF6492" s="595"/>
      <c r="AG6492" s="595"/>
      <c r="AH6492" s="595"/>
      <c r="AI6492" s="595"/>
      <c r="AJ6492" s="595"/>
    </row>
    <row r="6493" spans="1:36" ht="110.25" hidden="1" x14ac:dyDescent="0.2">
      <c r="A6493" s="593" t="s">
        <v>3297</v>
      </c>
      <c r="B6493" s="595" t="s">
        <v>117</v>
      </c>
      <c r="C6493" s="596" t="s">
        <v>36</v>
      </c>
      <c r="D6493" s="630">
        <v>41763</v>
      </c>
      <c r="E6493" s="616">
        <v>0.18819444444444444</v>
      </c>
      <c r="F6493" s="630">
        <v>41763</v>
      </c>
      <c r="G6493" s="616">
        <v>0.18819444444444444</v>
      </c>
      <c r="H6493" s="773">
        <v>0</v>
      </c>
      <c r="I6493" s="593">
        <v>8</v>
      </c>
      <c r="J6493" s="593" t="s">
        <v>1951</v>
      </c>
      <c r="K6493" s="593" t="s">
        <v>132</v>
      </c>
      <c r="L6493" s="593" t="s">
        <v>125</v>
      </c>
      <c r="M6493" s="595" t="s">
        <v>1952</v>
      </c>
      <c r="N6493" s="593">
        <v>110</v>
      </c>
      <c r="O6493" s="593" t="s">
        <v>66</v>
      </c>
      <c r="P6493" s="595" t="s">
        <v>1953</v>
      </c>
      <c r="Q6493" s="1294" t="s">
        <v>3326</v>
      </c>
      <c r="R6493" s="593"/>
      <c r="S6493" s="593">
        <v>13.8</v>
      </c>
      <c r="T6493" s="1360">
        <f>SUM(R6493:S6493)</f>
        <v>13.8</v>
      </c>
      <c r="U6493" s="372" t="s">
        <v>75</v>
      </c>
      <c r="V6493" s="596"/>
      <c r="W6493" s="596"/>
      <c r="X6493" s="596"/>
      <c r="Y6493" s="596"/>
      <c r="Z6493" s="596"/>
      <c r="AA6493" s="596"/>
      <c r="AB6493" s="596"/>
      <c r="AC6493" s="596"/>
      <c r="AD6493" s="596" t="s">
        <v>55</v>
      </c>
      <c r="AE6493" s="595"/>
      <c r="AF6493" s="595"/>
      <c r="AG6493" s="595"/>
      <c r="AH6493" s="595"/>
      <c r="AI6493" s="595"/>
      <c r="AJ6493" s="595"/>
    </row>
    <row r="6494" spans="1:36" ht="78.75" hidden="1" x14ac:dyDescent="0.2">
      <c r="A6494" s="593" t="s">
        <v>3297</v>
      </c>
      <c r="B6494" s="595" t="s">
        <v>117</v>
      </c>
      <c r="C6494" s="596" t="s">
        <v>36</v>
      </c>
      <c r="D6494" s="630">
        <v>41764</v>
      </c>
      <c r="E6494" s="613">
        <v>0.59722222222222221</v>
      </c>
      <c r="F6494" s="630">
        <v>41764</v>
      </c>
      <c r="G6494" s="613">
        <v>0.7416666666666667</v>
      </c>
      <c r="H6494" s="773">
        <f>G6494-E6494</f>
        <v>0.14444444444444449</v>
      </c>
      <c r="I6494" s="593">
        <v>4</v>
      </c>
      <c r="J6494" s="593" t="s">
        <v>210</v>
      </c>
      <c r="K6494" s="593" t="s">
        <v>1134</v>
      </c>
      <c r="L6494" s="593" t="s">
        <v>127</v>
      </c>
      <c r="M6494" s="593" t="s">
        <v>3580</v>
      </c>
      <c r="N6494" s="593" t="s">
        <v>103</v>
      </c>
      <c r="O6494" s="593" t="s">
        <v>66</v>
      </c>
      <c r="P6494" s="593" t="s">
        <v>3580</v>
      </c>
      <c r="Q6494" s="595" t="s">
        <v>3581</v>
      </c>
      <c r="R6494" s="593">
        <v>3.3</v>
      </c>
      <c r="S6494" s="593"/>
      <c r="T6494" s="1360">
        <v>3.3</v>
      </c>
      <c r="U6494" s="372" t="s">
        <v>82</v>
      </c>
      <c r="V6494" s="596" t="s">
        <v>6084</v>
      </c>
      <c r="W6494" s="596" t="s">
        <v>2286</v>
      </c>
      <c r="X6494" s="596" t="s">
        <v>1071</v>
      </c>
      <c r="Y6494" s="596" t="s">
        <v>6084</v>
      </c>
      <c r="Z6494" s="596">
        <v>80</v>
      </c>
      <c r="AA6494" s="596" t="s">
        <v>6085</v>
      </c>
      <c r="AB6494" s="596">
        <v>2</v>
      </c>
      <c r="AC6494" s="596" t="s">
        <v>1071</v>
      </c>
      <c r="AD6494" s="596" t="s">
        <v>57</v>
      </c>
      <c r="AE6494" s="595"/>
      <c r="AF6494" s="595"/>
      <c r="AG6494" s="595"/>
      <c r="AH6494" s="595"/>
      <c r="AI6494" s="595" t="s">
        <v>387</v>
      </c>
      <c r="AJ6494" s="595"/>
    </row>
    <row r="6495" spans="1:36" ht="78.75" hidden="1" x14ac:dyDescent="0.2">
      <c r="A6495" s="593" t="s">
        <v>3297</v>
      </c>
      <c r="B6495" s="595" t="s">
        <v>117</v>
      </c>
      <c r="C6495" s="596" t="s">
        <v>36</v>
      </c>
      <c r="D6495" s="630">
        <v>41765</v>
      </c>
      <c r="E6495" s="613">
        <v>0.51597222222222217</v>
      </c>
      <c r="F6495" s="630">
        <v>41765</v>
      </c>
      <c r="G6495" s="613">
        <v>0.58472222222222225</v>
      </c>
      <c r="H6495" s="773">
        <v>6.8750000000000006E-2</v>
      </c>
      <c r="I6495" s="593">
        <v>12</v>
      </c>
      <c r="J6495" s="593" t="s">
        <v>178</v>
      </c>
      <c r="K6495" s="593" t="s">
        <v>134</v>
      </c>
      <c r="L6495" s="595" t="s">
        <v>128</v>
      </c>
      <c r="M6495" s="595" t="s">
        <v>3582</v>
      </c>
      <c r="N6495" s="593" t="s">
        <v>103</v>
      </c>
      <c r="O6495" s="593" t="s">
        <v>66</v>
      </c>
      <c r="P6495" s="595" t="s">
        <v>3582</v>
      </c>
      <c r="Q6495" s="351" t="s">
        <v>3583</v>
      </c>
      <c r="R6495" s="593">
        <v>9.1</v>
      </c>
      <c r="S6495" s="593"/>
      <c r="T6495" s="1360">
        <v>9.1</v>
      </c>
      <c r="U6495" s="372" t="s">
        <v>75</v>
      </c>
      <c r="V6495" s="596">
        <v>1979</v>
      </c>
      <c r="W6495" s="596" t="s">
        <v>2286</v>
      </c>
      <c r="X6495" s="596" t="s">
        <v>1071</v>
      </c>
      <c r="Y6495" s="694">
        <v>41096</v>
      </c>
      <c r="Z6495" s="596">
        <v>100</v>
      </c>
      <c r="AA6495" s="694">
        <v>41826</v>
      </c>
      <c r="AB6495" s="596">
        <v>0</v>
      </c>
      <c r="AC6495" s="694">
        <v>41569</v>
      </c>
      <c r="AD6495" s="596" t="s">
        <v>56</v>
      </c>
      <c r="AE6495" s="595"/>
      <c r="AF6495" s="595"/>
      <c r="AG6495" s="595"/>
      <c r="AH6495" s="595"/>
      <c r="AI6495" s="595"/>
      <c r="AJ6495" s="595"/>
    </row>
    <row r="6496" spans="1:36" ht="63" hidden="1" x14ac:dyDescent="0.2">
      <c r="A6496" s="593" t="s">
        <v>3297</v>
      </c>
      <c r="B6496" s="595" t="s">
        <v>117</v>
      </c>
      <c r="C6496" s="596" t="s">
        <v>36</v>
      </c>
      <c r="D6496" s="630">
        <v>41766</v>
      </c>
      <c r="E6496" s="613">
        <v>0.69930555555555562</v>
      </c>
      <c r="F6496" s="630">
        <v>41766</v>
      </c>
      <c r="G6496" s="613">
        <v>0.74652777777777779</v>
      </c>
      <c r="H6496" s="773">
        <v>4.7222222222222221E-2</v>
      </c>
      <c r="I6496" s="593">
        <v>52</v>
      </c>
      <c r="J6496" s="593" t="s">
        <v>210</v>
      </c>
      <c r="K6496" s="593" t="s">
        <v>134</v>
      </c>
      <c r="L6496" s="593" t="s">
        <v>128</v>
      </c>
      <c r="M6496" s="595" t="s">
        <v>3584</v>
      </c>
      <c r="N6496" s="593">
        <v>35</v>
      </c>
      <c r="O6496" s="593" t="s">
        <v>66</v>
      </c>
      <c r="P6496" s="595" t="s">
        <v>3585</v>
      </c>
      <c r="Q6496" s="1308" t="s">
        <v>3586</v>
      </c>
      <c r="R6496" s="596">
        <v>40.4</v>
      </c>
      <c r="S6496" s="596">
        <v>5.4</v>
      </c>
      <c r="T6496" s="1067">
        <f>R6496+S6496</f>
        <v>45.8</v>
      </c>
      <c r="U6496" s="372" t="s">
        <v>75</v>
      </c>
      <c r="V6496" s="596">
        <v>1976</v>
      </c>
      <c r="W6496" s="596" t="s">
        <v>1536</v>
      </c>
      <c r="X6496" s="596" t="s">
        <v>1071</v>
      </c>
      <c r="Y6496" s="694">
        <v>41161</v>
      </c>
      <c r="Z6496" s="596">
        <v>90</v>
      </c>
      <c r="AA6496" s="694">
        <v>41891</v>
      </c>
      <c r="AB6496" s="596">
        <v>1</v>
      </c>
      <c r="AC6496" s="694">
        <v>41713</v>
      </c>
      <c r="AD6496" s="596" t="s">
        <v>56</v>
      </c>
      <c r="AE6496" s="595"/>
      <c r="AF6496" s="595"/>
      <c r="AG6496" s="595"/>
      <c r="AH6496" s="595"/>
      <c r="AI6496" s="595"/>
      <c r="AJ6496" s="595"/>
    </row>
    <row r="6497" spans="1:36" ht="78.75" hidden="1" x14ac:dyDescent="0.2">
      <c r="A6497" s="593" t="s">
        <v>3297</v>
      </c>
      <c r="B6497" s="595" t="s">
        <v>117</v>
      </c>
      <c r="C6497" s="596" t="s">
        <v>36</v>
      </c>
      <c r="D6497" s="630">
        <v>41767</v>
      </c>
      <c r="E6497" s="613">
        <v>0.55555555555555558</v>
      </c>
      <c r="F6497" s="630">
        <v>41767</v>
      </c>
      <c r="G6497" s="613">
        <v>0.70138888888888884</v>
      </c>
      <c r="H6497" s="773">
        <f>G6497-E6497</f>
        <v>0.14583333333333326</v>
      </c>
      <c r="I6497" s="593">
        <v>7</v>
      </c>
      <c r="J6497" s="593" t="s">
        <v>210</v>
      </c>
      <c r="K6497" s="593" t="s">
        <v>134</v>
      </c>
      <c r="L6497" s="593" t="s">
        <v>128</v>
      </c>
      <c r="M6497" s="595" t="s">
        <v>3673</v>
      </c>
      <c r="N6497" s="593" t="s">
        <v>103</v>
      </c>
      <c r="O6497" s="593" t="s">
        <v>66</v>
      </c>
      <c r="P6497" s="595" t="s">
        <v>3673</v>
      </c>
      <c r="Q6497" s="1686" t="s">
        <v>3674</v>
      </c>
      <c r="R6497" s="593">
        <v>2.5</v>
      </c>
      <c r="S6497" s="593"/>
      <c r="T6497" s="1360">
        <v>2.5</v>
      </c>
      <c r="U6497" s="372" t="s">
        <v>75</v>
      </c>
      <c r="V6497" s="596">
        <v>1976</v>
      </c>
      <c r="W6497" s="596" t="s">
        <v>2286</v>
      </c>
      <c r="X6497" s="596" t="s">
        <v>1071</v>
      </c>
      <c r="Y6497" s="694">
        <v>41382</v>
      </c>
      <c r="Z6497" s="596">
        <v>90</v>
      </c>
      <c r="AA6497" s="694">
        <v>42112</v>
      </c>
      <c r="AB6497" s="596">
        <v>1</v>
      </c>
      <c r="AC6497" s="694">
        <v>41710</v>
      </c>
      <c r="AD6497" s="596" t="s">
        <v>56</v>
      </c>
      <c r="AE6497" s="595"/>
      <c r="AF6497" s="595"/>
      <c r="AG6497" s="595"/>
      <c r="AH6497" s="595"/>
      <c r="AI6497" s="595"/>
      <c r="AJ6497" s="595"/>
    </row>
    <row r="6498" spans="1:36" ht="63" hidden="1" x14ac:dyDescent="0.2">
      <c r="A6498" s="593" t="s">
        <v>3297</v>
      </c>
      <c r="B6498" s="595" t="s">
        <v>117</v>
      </c>
      <c r="C6498" s="596" t="s">
        <v>36</v>
      </c>
      <c r="D6498" s="630">
        <v>41768</v>
      </c>
      <c r="E6498" s="613">
        <v>0.48958333333333331</v>
      </c>
      <c r="F6498" s="630">
        <v>41768</v>
      </c>
      <c r="G6498" s="613">
        <v>0.59097222222222223</v>
      </c>
      <c r="H6498" s="773">
        <f>G6498-E6498</f>
        <v>0.10138888888888892</v>
      </c>
      <c r="I6498" s="593">
        <v>16</v>
      </c>
      <c r="J6498" s="593" t="s">
        <v>178</v>
      </c>
      <c r="K6498" s="593" t="s">
        <v>134</v>
      </c>
      <c r="L6498" s="593" t="s">
        <v>128</v>
      </c>
      <c r="M6498" s="595" t="s">
        <v>3675</v>
      </c>
      <c r="N6498" s="593" t="s">
        <v>103</v>
      </c>
      <c r="O6498" s="593" t="s">
        <v>66</v>
      </c>
      <c r="P6498" s="595" t="s">
        <v>3675</v>
      </c>
      <c r="Q6498" s="1294" t="s">
        <v>3676</v>
      </c>
      <c r="R6498" s="593">
        <v>5.8</v>
      </c>
      <c r="S6498" s="593"/>
      <c r="T6498" s="1360">
        <v>5.8</v>
      </c>
      <c r="U6498" s="372" t="s">
        <v>75</v>
      </c>
      <c r="V6498" s="596">
        <v>1977</v>
      </c>
      <c r="W6498" s="596" t="s">
        <v>2286</v>
      </c>
      <c r="X6498" s="596" t="s">
        <v>1071</v>
      </c>
      <c r="Y6498" s="694">
        <v>41445</v>
      </c>
      <c r="Z6498" s="596">
        <v>100</v>
      </c>
      <c r="AA6498" s="694">
        <v>42175</v>
      </c>
      <c r="AB6498" s="596">
        <v>0</v>
      </c>
      <c r="AC6498" s="694">
        <v>41445</v>
      </c>
      <c r="AD6498" s="596" t="s">
        <v>56</v>
      </c>
      <c r="AE6498" s="595"/>
      <c r="AF6498" s="595"/>
      <c r="AG6498" s="595"/>
      <c r="AH6498" s="595"/>
      <c r="AI6498" s="595"/>
      <c r="AJ6498" s="595"/>
    </row>
    <row r="6499" spans="1:36" hidden="1" x14ac:dyDescent="0.2">
      <c r="A6499" s="593" t="s">
        <v>3297</v>
      </c>
      <c r="B6499" s="595" t="s">
        <v>117</v>
      </c>
      <c r="C6499" s="596" t="s">
        <v>36</v>
      </c>
      <c r="D6499" s="630">
        <v>41769</v>
      </c>
      <c r="E6499" s="613"/>
      <c r="F6499" s="630"/>
      <c r="G6499" s="613"/>
      <c r="H6499" s="773"/>
      <c r="I6499" s="593"/>
      <c r="J6499" s="593"/>
      <c r="K6499" s="593"/>
      <c r="L6499" s="593"/>
      <c r="M6499" s="595"/>
      <c r="N6499" s="593"/>
      <c r="O6499" s="593"/>
      <c r="P6499" s="595"/>
      <c r="Q6499" s="351"/>
      <c r="R6499" s="593"/>
      <c r="S6499" s="593"/>
      <c r="T6499" s="1360"/>
      <c r="U6499" s="265"/>
      <c r="V6499" s="595"/>
      <c r="W6499" s="595"/>
      <c r="X6499" s="595"/>
      <c r="Y6499" s="595"/>
      <c r="Z6499" s="595"/>
      <c r="AA6499" s="595"/>
      <c r="AB6499" s="595"/>
      <c r="AC6499" s="595"/>
      <c r="AD6499" s="595"/>
      <c r="AE6499" s="595"/>
      <c r="AF6499" s="595"/>
      <c r="AG6499" s="595" t="s">
        <v>202</v>
      </c>
      <c r="AH6499" s="595"/>
      <c r="AI6499" s="595"/>
      <c r="AJ6499" s="595"/>
    </row>
    <row r="6500" spans="1:36" hidden="1" x14ac:dyDescent="0.2">
      <c r="A6500" s="593" t="s">
        <v>3297</v>
      </c>
      <c r="B6500" s="595" t="s">
        <v>117</v>
      </c>
      <c r="C6500" s="596" t="s">
        <v>36</v>
      </c>
      <c r="D6500" s="630">
        <v>41770</v>
      </c>
      <c r="E6500" s="613"/>
      <c r="F6500" s="630"/>
      <c r="G6500" s="613"/>
      <c r="H6500" s="773"/>
      <c r="I6500" s="593"/>
      <c r="J6500" s="593"/>
      <c r="K6500" s="593"/>
      <c r="L6500" s="593"/>
      <c r="M6500" s="595"/>
      <c r="N6500" s="593"/>
      <c r="O6500" s="593"/>
      <c r="P6500" s="595"/>
      <c r="Q6500" s="595"/>
      <c r="R6500" s="593"/>
      <c r="S6500" s="593"/>
      <c r="T6500" s="1360"/>
      <c r="U6500" s="265"/>
      <c r="V6500" s="595"/>
      <c r="W6500" s="595"/>
      <c r="X6500" s="595"/>
      <c r="Y6500" s="595"/>
      <c r="Z6500" s="595"/>
      <c r="AA6500" s="595"/>
      <c r="AB6500" s="595"/>
      <c r="AC6500" s="595"/>
      <c r="AD6500" s="595"/>
      <c r="AE6500" s="595"/>
      <c r="AF6500" s="595"/>
      <c r="AG6500" s="595" t="s">
        <v>202</v>
      </c>
      <c r="AH6500" s="595"/>
      <c r="AI6500" s="595"/>
      <c r="AJ6500" s="595"/>
    </row>
    <row r="6501" spans="1:36" hidden="1" x14ac:dyDescent="0.2">
      <c r="A6501" s="593" t="s">
        <v>3297</v>
      </c>
      <c r="B6501" s="595" t="s">
        <v>117</v>
      </c>
      <c r="C6501" s="596" t="s">
        <v>36</v>
      </c>
      <c r="D6501" s="630">
        <v>41771</v>
      </c>
      <c r="E6501" s="613"/>
      <c r="F6501" s="630"/>
      <c r="G6501" s="613"/>
      <c r="H6501" s="773"/>
      <c r="I6501" s="593"/>
      <c r="J6501" s="593"/>
      <c r="K6501" s="593"/>
      <c r="L6501" s="593"/>
      <c r="M6501" s="595"/>
      <c r="N6501" s="593"/>
      <c r="O6501" s="593"/>
      <c r="P6501" s="595"/>
      <c r="Q6501" s="595"/>
      <c r="R6501" s="593"/>
      <c r="S6501" s="593"/>
      <c r="T6501" s="1360"/>
      <c r="U6501" s="265"/>
      <c r="V6501" s="595"/>
      <c r="W6501" s="595"/>
      <c r="X6501" s="595"/>
      <c r="Y6501" s="595"/>
      <c r="Z6501" s="595"/>
      <c r="AA6501" s="595"/>
      <c r="AB6501" s="595"/>
      <c r="AC6501" s="595"/>
      <c r="AD6501" s="595"/>
      <c r="AE6501" s="595"/>
      <c r="AF6501" s="595"/>
      <c r="AG6501" s="595" t="s">
        <v>202</v>
      </c>
      <c r="AH6501" s="595"/>
      <c r="AI6501" s="595"/>
      <c r="AJ6501" s="595"/>
    </row>
    <row r="6502" spans="1:36" hidden="1" x14ac:dyDescent="0.2">
      <c r="A6502" s="593" t="s">
        <v>3297</v>
      </c>
      <c r="B6502" s="595" t="s">
        <v>117</v>
      </c>
      <c r="C6502" s="596" t="s">
        <v>36</v>
      </c>
      <c r="D6502" s="630">
        <v>41772</v>
      </c>
      <c r="E6502" s="613"/>
      <c r="F6502" s="630"/>
      <c r="G6502" s="613"/>
      <c r="H6502" s="773"/>
      <c r="I6502" s="593"/>
      <c r="J6502" s="593"/>
      <c r="K6502" s="593"/>
      <c r="L6502" s="593"/>
      <c r="M6502" s="595"/>
      <c r="N6502" s="593"/>
      <c r="O6502" s="593"/>
      <c r="P6502" s="595"/>
      <c r="Q6502" s="595"/>
      <c r="R6502" s="593"/>
      <c r="S6502" s="593"/>
      <c r="T6502" s="1360"/>
      <c r="U6502" s="265"/>
      <c r="V6502" s="595"/>
      <c r="W6502" s="595"/>
      <c r="X6502" s="595"/>
      <c r="Y6502" s="595"/>
      <c r="Z6502" s="595"/>
      <c r="AA6502" s="595"/>
      <c r="AB6502" s="595"/>
      <c r="AC6502" s="595"/>
      <c r="AD6502" s="595"/>
      <c r="AE6502" s="595"/>
      <c r="AF6502" s="595"/>
      <c r="AG6502" s="595" t="s">
        <v>202</v>
      </c>
      <c r="AH6502" s="595"/>
      <c r="AI6502" s="595"/>
      <c r="AJ6502" s="595"/>
    </row>
    <row r="6503" spans="1:36" ht="126" hidden="1" x14ac:dyDescent="0.2">
      <c r="A6503" s="593" t="s">
        <v>3297</v>
      </c>
      <c r="B6503" s="593" t="s">
        <v>117</v>
      </c>
      <c r="C6503" s="596" t="s">
        <v>36</v>
      </c>
      <c r="D6503" s="630">
        <v>41773</v>
      </c>
      <c r="E6503" s="613">
        <v>0.58333333333333337</v>
      </c>
      <c r="F6503" s="630">
        <v>41773</v>
      </c>
      <c r="G6503" s="613">
        <v>0.63750000000000007</v>
      </c>
      <c r="H6503" s="773">
        <v>5.4166666666666669E-2</v>
      </c>
      <c r="I6503" s="593">
        <v>5</v>
      </c>
      <c r="J6503" s="593" t="s">
        <v>3739</v>
      </c>
      <c r="K6503" s="593" t="s">
        <v>134</v>
      </c>
      <c r="L6503" s="593" t="s">
        <v>128</v>
      </c>
      <c r="M6503" s="595" t="s">
        <v>3740</v>
      </c>
      <c r="N6503" s="595" t="s">
        <v>103</v>
      </c>
      <c r="O6503" s="595" t="s">
        <v>66</v>
      </c>
      <c r="P6503" s="595" t="s">
        <v>3740</v>
      </c>
      <c r="Q6503" s="595" t="s">
        <v>3741</v>
      </c>
      <c r="R6503" s="597">
        <v>3.9</v>
      </c>
      <c r="S6503" s="597"/>
      <c r="T6503" s="1359">
        <v>3.9</v>
      </c>
      <c r="U6503" s="372" t="s">
        <v>75</v>
      </c>
      <c r="V6503" s="596">
        <v>1975</v>
      </c>
      <c r="W6503" s="596" t="s">
        <v>2286</v>
      </c>
      <c r="X6503" s="596" t="s">
        <v>1071</v>
      </c>
      <c r="Y6503" s="694">
        <v>41109</v>
      </c>
      <c r="Z6503" s="596">
        <v>90</v>
      </c>
      <c r="AA6503" s="694">
        <v>41839</v>
      </c>
      <c r="AB6503" s="596">
        <v>1</v>
      </c>
      <c r="AC6503" s="694">
        <v>41605</v>
      </c>
      <c r="AD6503" s="596" t="s">
        <v>56</v>
      </c>
      <c r="AE6503" s="593"/>
      <c r="AF6503" s="593"/>
      <c r="AG6503" s="598"/>
      <c r="AH6503" s="595"/>
      <c r="AI6503" s="595"/>
      <c r="AJ6503" s="595"/>
    </row>
    <row r="6504" spans="1:36" hidden="1" x14ac:dyDescent="0.2">
      <c r="A6504" s="593" t="s">
        <v>3297</v>
      </c>
      <c r="B6504" s="593" t="s">
        <v>117</v>
      </c>
      <c r="C6504" s="596" t="s">
        <v>36</v>
      </c>
      <c r="D6504" s="630">
        <v>41774</v>
      </c>
      <c r="E6504" s="613"/>
      <c r="F6504" s="630"/>
      <c r="G6504" s="613"/>
      <c r="H6504" s="773"/>
      <c r="I6504" s="593"/>
      <c r="J6504" s="593"/>
      <c r="K6504" s="593"/>
      <c r="L6504" s="593"/>
      <c r="M6504" s="595"/>
      <c r="N6504" s="593"/>
      <c r="O6504" s="593"/>
      <c r="P6504" s="595"/>
      <c r="Q6504" s="351"/>
      <c r="R6504" s="593"/>
      <c r="S6504" s="593"/>
      <c r="T6504" s="1360"/>
      <c r="U6504" s="265"/>
      <c r="V6504" s="595"/>
      <c r="W6504" s="595"/>
      <c r="X6504" s="595"/>
      <c r="Y6504" s="595"/>
      <c r="Z6504" s="595"/>
      <c r="AA6504" s="595"/>
      <c r="AB6504" s="595"/>
      <c r="AC6504" s="595"/>
      <c r="AD6504" s="595"/>
      <c r="AE6504" s="595"/>
      <c r="AF6504" s="595"/>
      <c r="AG6504" s="595" t="s">
        <v>202</v>
      </c>
      <c r="AH6504" s="595"/>
      <c r="AI6504" s="595"/>
      <c r="AJ6504" s="595"/>
    </row>
    <row r="6505" spans="1:36" ht="63" hidden="1" x14ac:dyDescent="0.2">
      <c r="A6505" s="595" t="s">
        <v>3297</v>
      </c>
      <c r="B6505" s="593" t="s">
        <v>117</v>
      </c>
      <c r="C6505" s="596" t="s">
        <v>36</v>
      </c>
      <c r="D6505" s="630">
        <v>41775</v>
      </c>
      <c r="E6505" s="613">
        <v>0.93055555555555547</v>
      </c>
      <c r="F6505" s="630">
        <v>41776</v>
      </c>
      <c r="G6505" s="613">
        <v>1.0298611111111111</v>
      </c>
      <c r="H6505" s="773">
        <v>9.930555555555555E-2</v>
      </c>
      <c r="I6505" s="593">
        <v>21</v>
      </c>
      <c r="J6505" s="593" t="s">
        <v>178</v>
      </c>
      <c r="K6505" s="595" t="s">
        <v>134</v>
      </c>
      <c r="L6505" s="593" t="s">
        <v>128</v>
      </c>
      <c r="M6505" s="595" t="s">
        <v>3835</v>
      </c>
      <c r="N6505" s="593" t="s">
        <v>103</v>
      </c>
      <c r="O6505" s="593" t="s">
        <v>66</v>
      </c>
      <c r="P6505" s="595" t="s">
        <v>3835</v>
      </c>
      <c r="Q6505" s="595" t="s">
        <v>3836</v>
      </c>
      <c r="R6505" s="593">
        <v>16</v>
      </c>
      <c r="S6505" s="593"/>
      <c r="T6505" s="1360">
        <v>16</v>
      </c>
      <c r="U6505" s="372" t="s">
        <v>75</v>
      </c>
      <c r="V6505" s="596">
        <v>1984</v>
      </c>
      <c r="W6505" s="596" t="s">
        <v>2286</v>
      </c>
      <c r="X6505" s="596" t="s">
        <v>1071</v>
      </c>
      <c r="Y6505" s="694">
        <v>41210</v>
      </c>
      <c r="Z6505" s="596">
        <v>90</v>
      </c>
      <c r="AA6505" s="694">
        <v>41940</v>
      </c>
      <c r="AB6505" s="596">
        <v>1</v>
      </c>
      <c r="AC6505" s="694">
        <v>41660</v>
      </c>
      <c r="AD6505" s="596" t="s">
        <v>56</v>
      </c>
      <c r="AE6505" s="595"/>
      <c r="AF6505" s="595"/>
      <c r="AG6505" s="595"/>
      <c r="AH6505" s="595"/>
      <c r="AI6505" s="595"/>
      <c r="AJ6505" s="595"/>
    </row>
    <row r="6506" spans="1:36" ht="47.25" hidden="1" x14ac:dyDescent="0.2">
      <c r="A6506" s="595" t="s">
        <v>3297</v>
      </c>
      <c r="B6506" s="593" t="s">
        <v>117</v>
      </c>
      <c r="C6506" s="596" t="s">
        <v>36</v>
      </c>
      <c r="D6506" s="630">
        <v>41778</v>
      </c>
      <c r="E6506" s="613">
        <v>0.42499999999999999</v>
      </c>
      <c r="F6506" s="630">
        <v>41778</v>
      </c>
      <c r="G6506" s="613">
        <v>0.42499999999999999</v>
      </c>
      <c r="H6506" s="773">
        <v>0</v>
      </c>
      <c r="I6506" s="593">
        <v>18</v>
      </c>
      <c r="J6506" s="593" t="s">
        <v>1004</v>
      </c>
      <c r="K6506" s="593" t="s">
        <v>132</v>
      </c>
      <c r="L6506" s="593" t="s">
        <v>128</v>
      </c>
      <c r="M6506" s="595" t="s">
        <v>3936</v>
      </c>
      <c r="N6506" s="593">
        <v>110</v>
      </c>
      <c r="O6506" s="593" t="s">
        <v>66</v>
      </c>
      <c r="P6506" s="595" t="s">
        <v>3936</v>
      </c>
      <c r="Q6506" s="595" t="s">
        <v>3937</v>
      </c>
      <c r="R6506" s="593"/>
      <c r="S6506" s="593">
        <v>4</v>
      </c>
      <c r="T6506" s="1360">
        <v>4</v>
      </c>
      <c r="U6506" s="372" t="s">
        <v>75</v>
      </c>
      <c r="V6506" s="596" t="s">
        <v>2577</v>
      </c>
      <c r="W6506" s="596" t="s">
        <v>6086</v>
      </c>
      <c r="X6506" s="596" t="s">
        <v>1071</v>
      </c>
      <c r="Y6506" s="596" t="s">
        <v>6087</v>
      </c>
      <c r="Z6506" s="628">
        <v>1</v>
      </c>
      <c r="AA6506" s="596" t="s">
        <v>6088</v>
      </c>
      <c r="AB6506" s="596">
        <v>0</v>
      </c>
      <c r="AC6506" s="596" t="s">
        <v>6087</v>
      </c>
      <c r="AD6506" s="596" t="s">
        <v>56</v>
      </c>
      <c r="AE6506" s="593"/>
      <c r="AF6506" s="593"/>
      <c r="AG6506" s="598"/>
      <c r="AH6506" s="595"/>
      <c r="AI6506" s="595"/>
      <c r="AJ6506" s="595"/>
    </row>
    <row r="6507" spans="1:36" ht="94.5" hidden="1" x14ac:dyDescent="0.2">
      <c r="A6507" s="595" t="s">
        <v>3297</v>
      </c>
      <c r="B6507" s="593" t="s">
        <v>117</v>
      </c>
      <c r="C6507" s="596" t="s">
        <v>36</v>
      </c>
      <c r="D6507" s="630">
        <v>41779</v>
      </c>
      <c r="E6507" s="613">
        <v>0.51736111111111105</v>
      </c>
      <c r="F6507" s="630">
        <v>41779</v>
      </c>
      <c r="G6507" s="613">
        <v>0.55902777777777779</v>
      </c>
      <c r="H6507" s="773">
        <v>4.1666666666666664E-2</v>
      </c>
      <c r="I6507" s="593">
        <v>23</v>
      </c>
      <c r="J6507" s="593" t="s">
        <v>2754</v>
      </c>
      <c r="K6507" s="593" t="s">
        <v>134</v>
      </c>
      <c r="L6507" s="593" t="s">
        <v>125</v>
      </c>
      <c r="M6507" s="595" t="s">
        <v>3938</v>
      </c>
      <c r="N6507" s="593">
        <v>110</v>
      </c>
      <c r="O6507" s="593" t="s">
        <v>63</v>
      </c>
      <c r="P6507" s="595" t="s">
        <v>3939</v>
      </c>
      <c r="Q6507" s="1699" t="s">
        <v>3940</v>
      </c>
      <c r="R6507" s="593"/>
      <c r="S6507" s="593">
        <v>23</v>
      </c>
      <c r="T6507" s="1360">
        <v>22.6</v>
      </c>
      <c r="U6507" s="372" t="s">
        <v>75</v>
      </c>
      <c r="V6507" s="632"/>
      <c r="W6507" s="632"/>
      <c r="X6507" s="632"/>
      <c r="Y6507" s="632"/>
      <c r="Z6507" s="632"/>
      <c r="AA6507" s="632"/>
      <c r="AB6507" s="632"/>
      <c r="AC6507" s="632"/>
      <c r="AD6507" s="596" t="s">
        <v>55</v>
      </c>
      <c r="AE6507" s="593"/>
      <c r="AF6507" s="593"/>
      <c r="AG6507" s="598"/>
      <c r="AH6507" s="595"/>
      <c r="AI6507" s="595"/>
      <c r="AJ6507" s="595"/>
    </row>
    <row r="6508" spans="1:36" ht="78.75" hidden="1" x14ac:dyDescent="0.2">
      <c r="A6508" s="595" t="s">
        <v>3297</v>
      </c>
      <c r="B6508" s="595" t="s">
        <v>117</v>
      </c>
      <c r="C6508" s="596" t="s">
        <v>36</v>
      </c>
      <c r="D6508" s="630">
        <v>41782</v>
      </c>
      <c r="E6508" s="613">
        <v>0.41805555555555557</v>
      </c>
      <c r="F6508" s="630">
        <v>41782</v>
      </c>
      <c r="G6508" s="613">
        <v>0.65972222222222221</v>
      </c>
      <c r="H6508" s="773">
        <v>0.24166666666666667</v>
      </c>
      <c r="I6508" s="593">
        <v>9</v>
      </c>
      <c r="J6508" s="593" t="s">
        <v>178</v>
      </c>
      <c r="K6508" s="595" t="s">
        <v>134</v>
      </c>
      <c r="L6508" s="595" t="s">
        <v>128</v>
      </c>
      <c r="M6508" s="595" t="s">
        <v>3980</v>
      </c>
      <c r="N6508" s="595" t="s">
        <v>103</v>
      </c>
      <c r="O6508" s="595" t="s">
        <v>66</v>
      </c>
      <c r="P6508" s="595" t="s">
        <v>3980</v>
      </c>
      <c r="Q6508" s="595" t="s">
        <v>3981</v>
      </c>
      <c r="R6508" s="597">
        <v>7</v>
      </c>
      <c r="S6508" s="597"/>
      <c r="T6508" s="1359">
        <v>7</v>
      </c>
      <c r="U6508" s="372" t="s">
        <v>75</v>
      </c>
      <c r="V6508" s="596">
        <v>1976</v>
      </c>
      <c r="W6508" s="596" t="s">
        <v>2286</v>
      </c>
      <c r="X6508" s="596" t="s">
        <v>1071</v>
      </c>
      <c r="Y6508" s="694">
        <v>41098</v>
      </c>
      <c r="Z6508" s="596">
        <v>100</v>
      </c>
      <c r="AA6508" s="694">
        <v>41828</v>
      </c>
      <c r="AB6508" s="596">
        <v>0</v>
      </c>
      <c r="AC6508" s="694">
        <v>41611</v>
      </c>
      <c r="AD6508" s="596" t="s">
        <v>56</v>
      </c>
      <c r="AE6508" s="593"/>
      <c r="AF6508" s="593"/>
      <c r="AG6508" s="598"/>
      <c r="AH6508" s="595"/>
      <c r="AI6508" s="595"/>
      <c r="AJ6508" s="595"/>
    </row>
    <row r="6509" spans="1:36" ht="126" hidden="1" x14ac:dyDescent="0.2">
      <c r="A6509" s="595" t="s">
        <v>3297</v>
      </c>
      <c r="B6509" s="595" t="s">
        <v>117</v>
      </c>
      <c r="C6509" s="596" t="s">
        <v>36</v>
      </c>
      <c r="D6509" s="630">
        <v>41782</v>
      </c>
      <c r="E6509" s="613">
        <v>0.49027777777777781</v>
      </c>
      <c r="F6509" s="630" t="s">
        <v>3976</v>
      </c>
      <c r="G6509" s="613">
        <v>0.52777777777777779</v>
      </c>
      <c r="H6509" s="773">
        <v>4.5833333333333337E-2</v>
      </c>
      <c r="I6509" s="593">
        <v>41</v>
      </c>
      <c r="J6509" s="593" t="s">
        <v>3977</v>
      </c>
      <c r="K6509" s="595"/>
      <c r="L6509" s="595" t="s">
        <v>125</v>
      </c>
      <c r="M6509" s="595" t="s">
        <v>3978</v>
      </c>
      <c r="N6509" s="595">
        <v>110</v>
      </c>
      <c r="O6509" s="595" t="s">
        <v>63</v>
      </c>
      <c r="P6509" s="595" t="s">
        <v>3979</v>
      </c>
      <c r="Q6509" s="595" t="s">
        <v>1938</v>
      </c>
      <c r="R6509" s="597">
        <v>14</v>
      </c>
      <c r="S6509" s="597">
        <v>0.8</v>
      </c>
      <c r="T6509" s="1359">
        <v>14.8</v>
      </c>
      <c r="U6509" s="372" t="s">
        <v>73</v>
      </c>
      <c r="V6509" s="632"/>
      <c r="W6509" s="632"/>
      <c r="X6509" s="632"/>
      <c r="Y6509" s="632"/>
      <c r="Z6509" s="632"/>
      <c r="AA6509" s="632"/>
      <c r="AB6509" s="632"/>
      <c r="AC6509" s="632"/>
      <c r="AD6509" s="596" t="s">
        <v>55</v>
      </c>
      <c r="AE6509" s="593"/>
      <c r="AF6509" s="593"/>
      <c r="AG6509" s="598"/>
      <c r="AH6509" s="595"/>
      <c r="AI6509" s="595"/>
      <c r="AJ6509" s="595"/>
    </row>
    <row r="6510" spans="1:36" hidden="1" x14ac:dyDescent="0.2">
      <c r="A6510" s="595" t="s">
        <v>3297</v>
      </c>
      <c r="B6510" s="595" t="s">
        <v>117</v>
      </c>
      <c r="C6510" s="596" t="s">
        <v>36</v>
      </c>
      <c r="D6510" s="630">
        <v>41783</v>
      </c>
      <c r="E6510" s="613"/>
      <c r="F6510" s="630"/>
      <c r="G6510" s="613"/>
      <c r="H6510" s="773"/>
      <c r="I6510" s="593"/>
      <c r="J6510" s="593"/>
      <c r="K6510" s="595"/>
      <c r="L6510" s="595"/>
      <c r="M6510" s="595"/>
      <c r="N6510" s="595"/>
      <c r="O6510" s="595"/>
      <c r="P6510" s="595"/>
      <c r="Q6510" s="595"/>
      <c r="R6510" s="597"/>
      <c r="S6510" s="597"/>
      <c r="T6510" s="1359"/>
      <c r="U6510" s="265"/>
      <c r="V6510" s="593"/>
      <c r="W6510" s="593"/>
      <c r="X6510" s="593"/>
      <c r="Y6510" s="593"/>
      <c r="Z6510" s="593"/>
      <c r="AA6510" s="593"/>
      <c r="AB6510" s="593"/>
      <c r="AC6510" s="593"/>
      <c r="AD6510" s="612"/>
      <c r="AE6510" s="593"/>
      <c r="AF6510" s="593"/>
      <c r="AG6510" s="598"/>
      <c r="AH6510" s="595"/>
      <c r="AI6510" s="595"/>
      <c r="AJ6510" s="595"/>
    </row>
    <row r="6511" spans="1:36" ht="47.25" hidden="1" x14ac:dyDescent="0.2">
      <c r="A6511" s="595" t="s">
        <v>3297</v>
      </c>
      <c r="B6511" s="595" t="s">
        <v>117</v>
      </c>
      <c r="C6511" s="596" t="s">
        <v>36</v>
      </c>
      <c r="D6511" s="630">
        <v>41783</v>
      </c>
      <c r="E6511" s="616">
        <v>9.930555555555555E-2</v>
      </c>
      <c r="F6511" s="630">
        <v>41784</v>
      </c>
      <c r="G6511" s="616">
        <v>0.17013888888888887</v>
      </c>
      <c r="H6511" s="889">
        <v>7.0833333333333331E-2</v>
      </c>
      <c r="I6511" s="595">
        <v>16</v>
      </c>
      <c r="J6511" s="593" t="s">
        <v>210</v>
      </c>
      <c r="K6511" s="595" t="s">
        <v>134</v>
      </c>
      <c r="L6511" s="595" t="s">
        <v>128</v>
      </c>
      <c r="M6511" s="595" t="s">
        <v>3982</v>
      </c>
      <c r="N6511" s="595" t="s">
        <v>103</v>
      </c>
      <c r="O6511" s="595" t="s">
        <v>66</v>
      </c>
      <c r="P6511" s="595" t="s">
        <v>3983</v>
      </c>
      <c r="Q6511" s="595" t="s">
        <v>3984</v>
      </c>
      <c r="R6511" s="597">
        <v>6</v>
      </c>
      <c r="S6511" s="597"/>
      <c r="T6511" s="1359">
        <v>6</v>
      </c>
      <c r="U6511" s="372" t="s">
        <v>75</v>
      </c>
      <c r="V6511" s="596">
        <v>1976</v>
      </c>
      <c r="W6511" s="596" t="s">
        <v>2286</v>
      </c>
      <c r="X6511" s="596" t="s">
        <v>1071</v>
      </c>
      <c r="Y6511" s="596" t="s">
        <v>6089</v>
      </c>
      <c r="Z6511" s="596">
        <v>90</v>
      </c>
      <c r="AA6511" s="596" t="s">
        <v>6090</v>
      </c>
      <c r="AB6511" s="596">
        <v>1</v>
      </c>
      <c r="AC6511" s="596" t="s">
        <v>6089</v>
      </c>
      <c r="AD6511" s="596" t="s">
        <v>56</v>
      </c>
      <c r="AE6511" s="593"/>
      <c r="AF6511" s="593"/>
      <c r="AG6511" s="598"/>
      <c r="AH6511" s="595"/>
      <c r="AI6511" s="595"/>
      <c r="AJ6511" s="595"/>
    </row>
    <row r="6512" spans="1:36" ht="126" hidden="1" x14ac:dyDescent="0.2">
      <c r="A6512" s="595" t="s">
        <v>3297</v>
      </c>
      <c r="B6512" s="593" t="s">
        <v>117</v>
      </c>
      <c r="C6512" s="596" t="s">
        <v>36</v>
      </c>
      <c r="D6512" s="630">
        <v>41785</v>
      </c>
      <c r="E6512" s="613">
        <v>0.42083333333333334</v>
      </c>
      <c r="F6512" s="630">
        <v>41785</v>
      </c>
      <c r="G6512" s="613">
        <v>0.52777777777777779</v>
      </c>
      <c r="H6512" s="773">
        <f>G6512-E6512</f>
        <v>0.10694444444444445</v>
      </c>
      <c r="I6512" s="593">
        <v>482</v>
      </c>
      <c r="J6512" s="593" t="s">
        <v>178</v>
      </c>
      <c r="K6512" s="593" t="s">
        <v>134</v>
      </c>
      <c r="L6512" s="595" t="s">
        <v>127</v>
      </c>
      <c r="M6512" s="595" t="s">
        <v>4069</v>
      </c>
      <c r="N6512" s="593">
        <v>110</v>
      </c>
      <c r="O6512" s="593" t="s">
        <v>66</v>
      </c>
      <c r="P6512" s="595" t="s">
        <v>4070</v>
      </c>
      <c r="Q6512" s="595" t="s">
        <v>4071</v>
      </c>
      <c r="R6512" s="593">
        <v>268.8</v>
      </c>
      <c r="S6512" s="593">
        <v>15.3</v>
      </c>
      <c r="T6512" s="1360">
        <f>R6512+S6512</f>
        <v>284.10000000000002</v>
      </c>
      <c r="U6512" s="372" t="s">
        <v>75</v>
      </c>
      <c r="V6512" s="596" t="s">
        <v>2577</v>
      </c>
      <c r="W6512" s="596" t="s">
        <v>6086</v>
      </c>
      <c r="X6512" s="596" t="s">
        <v>1071</v>
      </c>
      <c r="Y6512" s="596" t="s">
        <v>6091</v>
      </c>
      <c r="Z6512" s="628">
        <v>1</v>
      </c>
      <c r="AA6512" s="596" t="s">
        <v>6092</v>
      </c>
      <c r="AB6512" s="596">
        <v>0</v>
      </c>
      <c r="AC6512" s="596" t="s">
        <v>6091</v>
      </c>
      <c r="AD6512" s="596" t="s">
        <v>59</v>
      </c>
      <c r="AE6512" s="593"/>
      <c r="AF6512" s="593"/>
      <c r="AG6512" s="598"/>
      <c r="AH6512" s="595"/>
      <c r="AI6512" s="595" t="s">
        <v>387</v>
      </c>
      <c r="AJ6512" s="595"/>
    </row>
    <row r="6513" spans="1:36" ht="94.5" hidden="1" x14ac:dyDescent="0.2">
      <c r="A6513" s="595" t="s">
        <v>3297</v>
      </c>
      <c r="B6513" s="593" t="s">
        <v>117</v>
      </c>
      <c r="C6513" s="596" t="s">
        <v>36</v>
      </c>
      <c r="D6513" s="630">
        <v>41787</v>
      </c>
      <c r="E6513" s="613">
        <v>0.49583333333333335</v>
      </c>
      <c r="F6513" s="630">
        <v>41787</v>
      </c>
      <c r="G6513" s="613">
        <v>0.51597222222222217</v>
      </c>
      <c r="H6513" s="773">
        <f>G6513-E6513</f>
        <v>2.0138888888888817E-2</v>
      </c>
      <c r="I6513" s="593">
        <v>121</v>
      </c>
      <c r="J6513" s="593" t="s">
        <v>4072</v>
      </c>
      <c r="K6513" s="593" t="s">
        <v>134</v>
      </c>
      <c r="L6513" s="593" t="s">
        <v>125</v>
      </c>
      <c r="M6513" s="595" t="s">
        <v>4073</v>
      </c>
      <c r="N6513" s="593">
        <v>110</v>
      </c>
      <c r="O6513" s="593" t="s">
        <v>63</v>
      </c>
      <c r="P6513" s="595" t="s">
        <v>4074</v>
      </c>
      <c r="Q6513" s="595" t="s">
        <v>4075</v>
      </c>
      <c r="R6513" s="593">
        <v>16.3</v>
      </c>
      <c r="S6513" s="593">
        <v>6.1</v>
      </c>
      <c r="T6513" s="1360">
        <v>22.4</v>
      </c>
      <c r="U6513" s="372" t="s">
        <v>73</v>
      </c>
      <c r="V6513" s="632"/>
      <c r="W6513" s="632"/>
      <c r="X6513" s="632"/>
      <c r="Y6513" s="632"/>
      <c r="Z6513" s="632"/>
      <c r="AA6513" s="632"/>
      <c r="AB6513" s="632"/>
      <c r="AC6513" s="632"/>
      <c r="AD6513" s="596" t="s">
        <v>55</v>
      </c>
      <c r="AE6513" s="599"/>
      <c r="AF6513" s="599"/>
      <c r="AG6513" s="599"/>
      <c r="AH6513" s="599"/>
      <c r="AI6513" s="599"/>
      <c r="AJ6513" s="599"/>
    </row>
    <row r="6514" spans="1:36" hidden="1" x14ac:dyDescent="0.2">
      <c r="A6514" s="595" t="s">
        <v>3297</v>
      </c>
      <c r="B6514" s="593" t="s">
        <v>117</v>
      </c>
      <c r="C6514" s="596" t="s">
        <v>36</v>
      </c>
      <c r="D6514" s="630">
        <v>41788</v>
      </c>
      <c r="E6514" s="616"/>
      <c r="F6514" s="630"/>
      <c r="G6514" s="613"/>
      <c r="H6514" s="773"/>
      <c r="I6514" s="593"/>
      <c r="J6514" s="593"/>
      <c r="K6514" s="593"/>
      <c r="L6514" s="595"/>
      <c r="M6514" s="595"/>
      <c r="N6514" s="595"/>
      <c r="O6514" s="595"/>
      <c r="P6514" s="595"/>
      <c r="Q6514" s="595"/>
      <c r="R6514" s="593"/>
      <c r="S6514" s="593"/>
      <c r="T6514" s="1360"/>
      <c r="U6514" s="265"/>
      <c r="V6514" s="595"/>
      <c r="W6514" s="595"/>
      <c r="X6514" s="595"/>
      <c r="Y6514" s="595"/>
      <c r="Z6514" s="595"/>
      <c r="AA6514" s="595"/>
      <c r="AB6514" s="595"/>
      <c r="AC6514" s="595"/>
      <c r="AD6514" s="595"/>
      <c r="AE6514" s="595"/>
      <c r="AF6514" s="595"/>
      <c r="AG6514" s="595" t="s">
        <v>202</v>
      </c>
      <c r="AH6514" s="595"/>
      <c r="AI6514" s="595"/>
      <c r="AJ6514" s="595"/>
    </row>
    <row r="6515" spans="1:36" hidden="1" x14ac:dyDescent="0.2">
      <c r="A6515" s="595" t="s">
        <v>3297</v>
      </c>
      <c r="B6515" s="593" t="s">
        <v>117</v>
      </c>
      <c r="C6515" s="596" t="s">
        <v>36</v>
      </c>
      <c r="D6515" s="630">
        <v>41789</v>
      </c>
      <c r="E6515" s="616"/>
      <c r="F6515" s="630"/>
      <c r="G6515" s="613"/>
      <c r="H6515" s="773"/>
      <c r="I6515" s="593"/>
      <c r="J6515" s="593"/>
      <c r="K6515" s="593"/>
      <c r="L6515" s="595"/>
      <c r="M6515" s="595"/>
      <c r="N6515" s="595"/>
      <c r="O6515" s="595"/>
      <c r="P6515" s="595"/>
      <c r="Q6515" s="595"/>
      <c r="R6515" s="593"/>
      <c r="S6515" s="593"/>
      <c r="T6515" s="1360"/>
      <c r="U6515" s="561"/>
      <c r="V6515" s="595"/>
      <c r="W6515" s="595"/>
      <c r="X6515" s="595"/>
      <c r="Y6515" s="595"/>
      <c r="Z6515" s="595"/>
      <c r="AA6515" s="595"/>
      <c r="AB6515" s="595"/>
      <c r="AC6515" s="595"/>
      <c r="AD6515" s="595"/>
      <c r="AE6515" s="595"/>
      <c r="AF6515" s="595"/>
      <c r="AG6515" s="595" t="s">
        <v>202</v>
      </c>
      <c r="AH6515" s="595"/>
      <c r="AI6515" s="595"/>
      <c r="AJ6515" s="595"/>
    </row>
    <row r="6516" spans="1:36" hidden="1" x14ac:dyDescent="0.2">
      <c r="A6516" s="595" t="s">
        <v>3297</v>
      </c>
      <c r="B6516" s="593" t="s">
        <v>117</v>
      </c>
      <c r="C6516" s="596" t="s">
        <v>36</v>
      </c>
      <c r="D6516" s="630">
        <v>41790</v>
      </c>
      <c r="E6516" s="613"/>
      <c r="F6516" s="630"/>
      <c r="G6516" s="613"/>
      <c r="H6516" s="773"/>
      <c r="I6516" s="593"/>
      <c r="J6516" s="593"/>
      <c r="K6516" s="593"/>
      <c r="L6516" s="593"/>
      <c r="M6516" s="595"/>
      <c r="N6516" s="593"/>
      <c r="O6516" s="593"/>
      <c r="P6516" s="595"/>
      <c r="Q6516" s="595"/>
      <c r="R6516" s="593"/>
      <c r="S6516" s="593"/>
      <c r="T6516" s="1360"/>
      <c r="U6516" s="265"/>
      <c r="V6516" s="595"/>
      <c r="W6516" s="595"/>
      <c r="X6516" s="595"/>
      <c r="Y6516" s="595"/>
      <c r="Z6516" s="595"/>
      <c r="AA6516" s="595"/>
      <c r="AB6516" s="595"/>
      <c r="AC6516" s="595"/>
      <c r="AD6516" s="595"/>
      <c r="AE6516" s="595"/>
      <c r="AF6516" s="595"/>
      <c r="AG6516" s="595" t="s">
        <v>202</v>
      </c>
      <c r="AH6516" s="595"/>
      <c r="AI6516" s="595"/>
      <c r="AJ6516" s="595"/>
    </row>
    <row r="6517" spans="1:36" hidden="1" x14ac:dyDescent="0.2">
      <c r="A6517" s="595" t="s">
        <v>4114</v>
      </c>
      <c r="B6517" s="593" t="s">
        <v>117</v>
      </c>
      <c r="C6517" s="596" t="s">
        <v>36</v>
      </c>
      <c r="D6517" s="630">
        <v>41791</v>
      </c>
      <c r="E6517" s="613"/>
      <c r="F6517" s="630"/>
      <c r="G6517" s="613"/>
      <c r="H6517" s="773"/>
      <c r="I6517" s="593"/>
      <c r="J6517" s="593"/>
      <c r="K6517" s="593"/>
      <c r="L6517" s="593"/>
      <c r="M6517" s="595"/>
      <c r="N6517" s="593"/>
      <c r="O6517" s="593"/>
      <c r="P6517" s="595"/>
      <c r="Q6517" s="351"/>
      <c r="R6517" s="593"/>
      <c r="S6517" s="593"/>
      <c r="T6517" s="1360"/>
      <c r="U6517" s="265"/>
      <c r="V6517" s="595"/>
      <c r="W6517" s="595"/>
      <c r="X6517" s="595"/>
      <c r="Y6517" s="595"/>
      <c r="Z6517" s="595"/>
      <c r="AA6517" s="595"/>
      <c r="AB6517" s="595"/>
      <c r="AC6517" s="595"/>
      <c r="AD6517" s="595"/>
      <c r="AE6517" s="595"/>
      <c r="AF6517" s="595"/>
      <c r="AG6517" s="595" t="s">
        <v>202</v>
      </c>
      <c r="AH6517" s="595"/>
      <c r="AI6517" s="595"/>
      <c r="AJ6517" s="595"/>
    </row>
    <row r="6518" spans="1:36" ht="63" hidden="1" x14ac:dyDescent="0.2">
      <c r="A6518" s="595" t="s">
        <v>4114</v>
      </c>
      <c r="B6518" s="593" t="s">
        <v>117</v>
      </c>
      <c r="C6518" s="596" t="s">
        <v>36</v>
      </c>
      <c r="D6518" s="630">
        <v>41792</v>
      </c>
      <c r="E6518" s="613">
        <v>0.88888888888888884</v>
      </c>
      <c r="F6518" s="630">
        <v>41793</v>
      </c>
      <c r="G6518" s="613">
        <v>1.8055555555555557E-2</v>
      </c>
      <c r="H6518" s="773">
        <v>0.12916666666666668</v>
      </c>
      <c r="I6518" s="593">
        <v>20</v>
      </c>
      <c r="J6518" s="593" t="s">
        <v>178</v>
      </c>
      <c r="K6518" s="593" t="s">
        <v>134</v>
      </c>
      <c r="L6518" s="595" t="s">
        <v>128</v>
      </c>
      <c r="M6518" s="595" t="s">
        <v>4222</v>
      </c>
      <c r="N6518" s="595" t="s">
        <v>103</v>
      </c>
      <c r="O6518" s="595" t="s">
        <v>66</v>
      </c>
      <c r="P6518" s="595" t="s">
        <v>4222</v>
      </c>
      <c r="Q6518" s="351" t="s">
        <v>4223</v>
      </c>
      <c r="R6518" s="593">
        <v>18.7</v>
      </c>
      <c r="S6518" s="593"/>
      <c r="T6518" s="1360">
        <f>R6518+S6518</f>
        <v>18.7</v>
      </c>
      <c r="U6518" s="372" t="s">
        <v>75</v>
      </c>
      <c r="V6518" s="596">
        <v>1974</v>
      </c>
      <c r="W6518" s="596" t="s">
        <v>2286</v>
      </c>
      <c r="X6518" s="596" t="s">
        <v>1071</v>
      </c>
      <c r="Y6518" s="694">
        <v>41096</v>
      </c>
      <c r="Z6518" s="596">
        <v>100</v>
      </c>
      <c r="AA6518" s="694">
        <v>42191</v>
      </c>
      <c r="AB6518" s="596">
        <v>0</v>
      </c>
      <c r="AC6518" s="694">
        <v>41096</v>
      </c>
      <c r="AD6518" s="596" t="s">
        <v>56</v>
      </c>
      <c r="AE6518" s="595"/>
      <c r="AF6518" s="595"/>
      <c r="AG6518" s="595" t="s">
        <v>202</v>
      </c>
      <c r="AH6518" s="595"/>
      <c r="AI6518" s="595"/>
      <c r="AJ6518" s="595"/>
    </row>
    <row r="6519" spans="1:36" ht="141.75" hidden="1" x14ac:dyDescent="0.2">
      <c r="A6519" s="595" t="s">
        <v>4114</v>
      </c>
      <c r="B6519" s="593" t="s">
        <v>117</v>
      </c>
      <c r="C6519" s="596" t="s">
        <v>36</v>
      </c>
      <c r="D6519" s="630">
        <v>41793</v>
      </c>
      <c r="E6519" s="613">
        <v>0.69444444444444453</v>
      </c>
      <c r="F6519" s="630">
        <v>41793</v>
      </c>
      <c r="G6519" s="613">
        <v>0.6958333333333333</v>
      </c>
      <c r="H6519" s="773">
        <f>G6519-E6519</f>
        <v>1.3888888888887729E-3</v>
      </c>
      <c r="I6519" s="593">
        <v>8</v>
      </c>
      <c r="J6519" s="593" t="s">
        <v>178</v>
      </c>
      <c r="K6519" s="593" t="s">
        <v>133</v>
      </c>
      <c r="L6519" s="595" t="s">
        <v>125</v>
      </c>
      <c r="M6519" s="595" t="s">
        <v>4224</v>
      </c>
      <c r="N6519" s="593">
        <v>110</v>
      </c>
      <c r="O6519" s="593" t="s">
        <v>66</v>
      </c>
      <c r="P6519" s="593" t="s">
        <v>4225</v>
      </c>
      <c r="Q6519" s="595" t="s">
        <v>4226</v>
      </c>
      <c r="R6519" s="593"/>
      <c r="S6519" s="593">
        <v>0.2</v>
      </c>
      <c r="T6519" s="1360">
        <v>0.2</v>
      </c>
      <c r="U6519" s="1070" t="s">
        <v>75</v>
      </c>
      <c r="V6519" s="632"/>
      <c r="W6519" s="632"/>
      <c r="X6519" s="632"/>
      <c r="Y6519" s="632"/>
      <c r="Z6519" s="632"/>
      <c r="AA6519" s="632"/>
      <c r="AB6519" s="632"/>
      <c r="AC6519" s="632"/>
      <c r="AD6519" s="596" t="s">
        <v>55</v>
      </c>
      <c r="AE6519" s="595"/>
      <c r="AF6519" s="595"/>
      <c r="AG6519" s="595"/>
      <c r="AH6519" s="595"/>
      <c r="AI6519" s="595"/>
      <c r="AJ6519" s="595"/>
    </row>
    <row r="6520" spans="1:36" hidden="1" x14ac:dyDescent="0.2">
      <c r="A6520" s="595" t="s">
        <v>4114</v>
      </c>
      <c r="B6520" s="593" t="s">
        <v>117</v>
      </c>
      <c r="C6520" s="593" t="s">
        <v>4221</v>
      </c>
      <c r="D6520" s="630">
        <v>41794</v>
      </c>
      <c r="E6520" s="613"/>
      <c r="F6520" s="630"/>
      <c r="G6520" s="613"/>
      <c r="H6520" s="773"/>
      <c r="I6520" s="593"/>
      <c r="J6520" s="593"/>
      <c r="K6520" s="593"/>
      <c r="L6520" s="593"/>
      <c r="M6520" s="595"/>
      <c r="N6520" s="593"/>
      <c r="O6520" s="593"/>
      <c r="P6520" s="595"/>
      <c r="Q6520" s="595"/>
      <c r="R6520" s="593"/>
      <c r="S6520" s="593"/>
      <c r="T6520" s="1360"/>
      <c r="U6520" s="265"/>
      <c r="V6520" s="595"/>
      <c r="W6520" s="595"/>
      <c r="X6520" s="595"/>
      <c r="Y6520" s="595"/>
      <c r="Z6520" s="595"/>
      <c r="AA6520" s="595"/>
      <c r="AB6520" s="595"/>
      <c r="AC6520" s="595"/>
      <c r="AD6520" s="595"/>
      <c r="AE6520" s="595"/>
      <c r="AF6520" s="595"/>
      <c r="AG6520" s="595" t="s">
        <v>202</v>
      </c>
      <c r="AH6520" s="595"/>
      <c r="AI6520" s="595"/>
      <c r="AJ6520" s="595"/>
    </row>
    <row r="6521" spans="1:36" hidden="1" x14ac:dyDescent="0.2">
      <c r="A6521" s="595" t="s">
        <v>4114</v>
      </c>
      <c r="B6521" s="593" t="s">
        <v>117</v>
      </c>
      <c r="C6521" s="593" t="s">
        <v>4221</v>
      </c>
      <c r="D6521" s="630">
        <v>41795</v>
      </c>
      <c r="E6521" s="613"/>
      <c r="F6521" s="630"/>
      <c r="G6521" s="613"/>
      <c r="H6521" s="773"/>
      <c r="I6521" s="593"/>
      <c r="J6521" s="593"/>
      <c r="K6521" s="593"/>
      <c r="L6521" s="593"/>
      <c r="M6521" s="595"/>
      <c r="N6521" s="593"/>
      <c r="O6521" s="593"/>
      <c r="P6521" s="595"/>
      <c r="Q6521" s="595"/>
      <c r="R6521" s="593"/>
      <c r="S6521" s="593"/>
      <c r="T6521" s="1360"/>
      <c r="U6521" s="265"/>
      <c r="V6521" s="595"/>
      <c r="W6521" s="595"/>
      <c r="X6521" s="595"/>
      <c r="Y6521" s="595"/>
      <c r="Z6521" s="595"/>
      <c r="AA6521" s="595"/>
      <c r="AB6521" s="595"/>
      <c r="AC6521" s="595"/>
      <c r="AD6521" s="595"/>
      <c r="AE6521" s="595"/>
      <c r="AF6521" s="595"/>
      <c r="AG6521" s="595" t="s">
        <v>202</v>
      </c>
      <c r="AH6521" s="595"/>
      <c r="AI6521" s="595"/>
      <c r="AJ6521" s="595"/>
    </row>
    <row r="6522" spans="1:36" ht="63" hidden="1" x14ac:dyDescent="0.2">
      <c r="A6522" s="595" t="s">
        <v>4114</v>
      </c>
      <c r="B6522" s="593" t="s">
        <v>117</v>
      </c>
      <c r="C6522" s="596" t="s">
        <v>36</v>
      </c>
      <c r="D6522" s="630">
        <v>41796</v>
      </c>
      <c r="E6522" s="613">
        <v>0.75694444444444453</v>
      </c>
      <c r="F6522" s="630">
        <v>41796</v>
      </c>
      <c r="G6522" s="613">
        <v>0.85624999999999996</v>
      </c>
      <c r="H6522" s="773">
        <f>G6522-E6522</f>
        <v>9.9305555555555425E-2</v>
      </c>
      <c r="I6522" s="593">
        <v>20</v>
      </c>
      <c r="J6522" s="593" t="s">
        <v>178</v>
      </c>
      <c r="K6522" s="593" t="s">
        <v>133</v>
      </c>
      <c r="L6522" s="595" t="s">
        <v>128</v>
      </c>
      <c r="M6522" s="632" t="s">
        <v>4340</v>
      </c>
      <c r="N6522" s="632" t="s">
        <v>103</v>
      </c>
      <c r="O6522" s="632" t="s">
        <v>66</v>
      </c>
      <c r="P6522" s="632" t="s">
        <v>4341</v>
      </c>
      <c r="Q6522" s="595" t="s">
        <v>4342</v>
      </c>
      <c r="R6522" s="593">
        <v>14.5</v>
      </c>
      <c r="S6522" s="593"/>
      <c r="T6522" s="1360">
        <v>14.5</v>
      </c>
      <c r="U6522" s="372" t="s">
        <v>75</v>
      </c>
      <c r="V6522" s="596">
        <v>1987</v>
      </c>
      <c r="W6522" s="596" t="s">
        <v>2286</v>
      </c>
      <c r="X6522" s="596" t="s">
        <v>1071</v>
      </c>
      <c r="Y6522" s="694">
        <v>41198</v>
      </c>
      <c r="Z6522" s="596">
        <v>90</v>
      </c>
      <c r="AA6522" s="694">
        <v>41928</v>
      </c>
      <c r="AB6522" s="596">
        <v>1</v>
      </c>
      <c r="AC6522" s="694">
        <v>41714</v>
      </c>
      <c r="AD6522" s="596" t="s">
        <v>56</v>
      </c>
      <c r="AE6522" s="595"/>
      <c r="AF6522" s="595"/>
      <c r="AG6522" s="595"/>
      <c r="AH6522" s="595"/>
      <c r="AI6522" s="595"/>
      <c r="AJ6522" s="595"/>
    </row>
    <row r="6523" spans="1:36" hidden="1" x14ac:dyDescent="0.2">
      <c r="A6523" s="595" t="s">
        <v>4114</v>
      </c>
      <c r="B6523" s="593" t="s">
        <v>117</v>
      </c>
      <c r="C6523" s="593" t="s">
        <v>4221</v>
      </c>
      <c r="D6523" s="630">
        <v>41797</v>
      </c>
      <c r="E6523" s="613"/>
      <c r="F6523" s="630"/>
      <c r="G6523" s="613"/>
      <c r="H6523" s="773"/>
      <c r="I6523" s="593"/>
      <c r="J6523" s="593"/>
      <c r="K6523" s="593"/>
      <c r="L6523" s="593"/>
      <c r="M6523" s="595"/>
      <c r="N6523" s="593"/>
      <c r="O6523" s="593"/>
      <c r="P6523" s="595"/>
      <c r="Q6523" s="595"/>
      <c r="R6523" s="593"/>
      <c r="S6523" s="593"/>
      <c r="T6523" s="1360"/>
      <c r="U6523" s="265"/>
      <c r="V6523" s="595"/>
      <c r="W6523" s="595"/>
      <c r="X6523" s="595"/>
      <c r="Y6523" s="595"/>
      <c r="Z6523" s="595"/>
      <c r="AA6523" s="595"/>
      <c r="AB6523" s="595"/>
      <c r="AC6523" s="595"/>
      <c r="AD6523" s="595"/>
      <c r="AE6523" s="595"/>
      <c r="AF6523" s="595"/>
      <c r="AG6523" s="595" t="s">
        <v>202</v>
      </c>
      <c r="AH6523" s="595"/>
      <c r="AI6523" s="595"/>
      <c r="AJ6523" s="595"/>
    </row>
    <row r="6524" spans="1:36" hidden="1" x14ac:dyDescent="0.2">
      <c r="A6524" s="595" t="s">
        <v>4114</v>
      </c>
      <c r="B6524" s="593" t="s">
        <v>117</v>
      </c>
      <c r="C6524" s="593" t="s">
        <v>4221</v>
      </c>
      <c r="D6524" s="630">
        <v>41798</v>
      </c>
      <c r="E6524" s="613"/>
      <c r="F6524" s="630"/>
      <c r="G6524" s="613"/>
      <c r="H6524" s="773"/>
      <c r="I6524" s="593"/>
      <c r="J6524" s="593"/>
      <c r="K6524" s="593"/>
      <c r="L6524" s="593"/>
      <c r="M6524" s="595"/>
      <c r="N6524" s="593"/>
      <c r="O6524" s="593"/>
      <c r="P6524" s="595"/>
      <c r="Q6524" s="595"/>
      <c r="R6524" s="593"/>
      <c r="S6524" s="593"/>
      <c r="T6524" s="1360"/>
      <c r="U6524" s="265"/>
      <c r="V6524" s="595"/>
      <c r="W6524" s="595"/>
      <c r="X6524" s="595"/>
      <c r="Y6524" s="595"/>
      <c r="Z6524" s="595"/>
      <c r="AA6524" s="595"/>
      <c r="AB6524" s="595"/>
      <c r="AC6524" s="595"/>
      <c r="AD6524" s="595"/>
      <c r="AE6524" s="595"/>
      <c r="AF6524" s="595"/>
      <c r="AG6524" s="595" t="s">
        <v>202</v>
      </c>
      <c r="AH6524" s="595"/>
      <c r="AI6524" s="595"/>
      <c r="AJ6524" s="595"/>
    </row>
    <row r="6525" spans="1:36" ht="47.25" hidden="1" x14ac:dyDescent="0.2">
      <c r="A6525" s="595" t="s">
        <v>4114</v>
      </c>
      <c r="B6525" s="593" t="s">
        <v>117</v>
      </c>
      <c r="C6525" s="596" t="s">
        <v>36</v>
      </c>
      <c r="D6525" s="630">
        <v>41799</v>
      </c>
      <c r="E6525" s="613">
        <v>0.39097222222222222</v>
      </c>
      <c r="F6525" s="630">
        <v>41799</v>
      </c>
      <c r="G6525" s="613">
        <v>0.39097222222222222</v>
      </c>
      <c r="H6525" s="773">
        <v>0</v>
      </c>
      <c r="I6525" s="593">
        <v>9</v>
      </c>
      <c r="J6525" s="593" t="s">
        <v>178</v>
      </c>
      <c r="K6525" s="593" t="s">
        <v>132</v>
      </c>
      <c r="L6525" s="595" t="s">
        <v>125</v>
      </c>
      <c r="M6525" s="595" t="s">
        <v>4423</v>
      </c>
      <c r="N6525" s="593">
        <v>35</v>
      </c>
      <c r="O6525" s="593" t="s">
        <v>66</v>
      </c>
      <c r="P6525" s="595" t="s">
        <v>4423</v>
      </c>
      <c r="Q6525" s="595" t="s">
        <v>4424</v>
      </c>
      <c r="R6525" s="593"/>
      <c r="S6525" s="593">
        <v>2.7</v>
      </c>
      <c r="T6525" s="1360">
        <v>2.7</v>
      </c>
      <c r="U6525" s="372" t="s">
        <v>75</v>
      </c>
      <c r="V6525" s="632"/>
      <c r="W6525" s="632"/>
      <c r="X6525" s="632"/>
      <c r="Y6525" s="632"/>
      <c r="Z6525" s="632"/>
      <c r="AA6525" s="632"/>
      <c r="AB6525" s="632"/>
      <c r="AC6525" s="632"/>
      <c r="AD6525" s="596" t="s">
        <v>55</v>
      </c>
      <c r="AE6525" s="595"/>
      <c r="AF6525" s="595"/>
      <c r="AG6525" s="595"/>
      <c r="AH6525" s="595"/>
      <c r="AI6525" s="595"/>
      <c r="AJ6525" s="595"/>
    </row>
    <row r="6526" spans="1:36" ht="126" hidden="1" x14ac:dyDescent="0.2">
      <c r="A6526" s="595" t="s">
        <v>4114</v>
      </c>
      <c r="B6526" s="593" t="s">
        <v>117</v>
      </c>
      <c r="C6526" s="596" t="s">
        <v>36</v>
      </c>
      <c r="D6526" s="630">
        <v>41799</v>
      </c>
      <c r="E6526" s="613">
        <v>0.40763888888888888</v>
      </c>
      <c r="F6526" s="630">
        <v>41799</v>
      </c>
      <c r="G6526" s="613">
        <f>E6526+H6526</f>
        <v>0.59861111111111109</v>
      </c>
      <c r="H6526" s="773">
        <v>0.19097222222222221</v>
      </c>
      <c r="I6526" s="593">
        <v>63</v>
      </c>
      <c r="J6526" s="593" t="s">
        <v>178</v>
      </c>
      <c r="K6526" s="593" t="s">
        <v>134</v>
      </c>
      <c r="L6526" s="593" t="s">
        <v>128</v>
      </c>
      <c r="M6526" s="595" t="s">
        <v>4425</v>
      </c>
      <c r="N6526" s="593" t="s">
        <v>103</v>
      </c>
      <c r="O6526" s="593" t="s">
        <v>66</v>
      </c>
      <c r="P6526" s="595" t="s">
        <v>4426</v>
      </c>
      <c r="Q6526" s="595" t="s">
        <v>4427</v>
      </c>
      <c r="R6526" s="593">
        <v>59.4</v>
      </c>
      <c r="S6526" s="593"/>
      <c r="T6526" s="1360">
        <v>59.4</v>
      </c>
      <c r="U6526" s="372" t="s">
        <v>75</v>
      </c>
      <c r="V6526" s="596">
        <v>2013</v>
      </c>
      <c r="W6526" s="596" t="s">
        <v>1536</v>
      </c>
      <c r="X6526" s="596" t="s">
        <v>1071</v>
      </c>
      <c r="Y6526" s="596" t="s">
        <v>6093</v>
      </c>
      <c r="Z6526" s="596">
        <v>100</v>
      </c>
      <c r="AA6526" s="694">
        <v>42161</v>
      </c>
      <c r="AB6526" s="596">
        <v>0</v>
      </c>
      <c r="AC6526" s="694">
        <v>41549</v>
      </c>
      <c r="AD6526" s="596" t="s">
        <v>56</v>
      </c>
      <c r="AE6526" s="595"/>
      <c r="AF6526" s="595"/>
      <c r="AG6526" s="595"/>
      <c r="AH6526" s="595"/>
      <c r="AI6526" s="595"/>
      <c r="AJ6526" s="595"/>
    </row>
    <row r="6527" spans="1:36" ht="110.25" hidden="1" x14ac:dyDescent="0.2">
      <c r="A6527" s="595" t="s">
        <v>4114</v>
      </c>
      <c r="B6527" s="593" t="s">
        <v>117</v>
      </c>
      <c r="C6527" s="596" t="s">
        <v>36</v>
      </c>
      <c r="D6527" s="630">
        <v>41800</v>
      </c>
      <c r="E6527" s="613">
        <v>0.32013888888888892</v>
      </c>
      <c r="F6527" s="630">
        <v>41800</v>
      </c>
      <c r="G6527" s="613">
        <v>0.47222222222222227</v>
      </c>
      <c r="H6527" s="773">
        <f>G6527-E6527</f>
        <v>0.15208333333333335</v>
      </c>
      <c r="I6527" s="593">
        <v>10</v>
      </c>
      <c r="J6527" s="593" t="s">
        <v>178</v>
      </c>
      <c r="K6527" s="593" t="s">
        <v>134</v>
      </c>
      <c r="L6527" s="593" t="s">
        <v>128</v>
      </c>
      <c r="M6527" s="632" t="s">
        <v>4428</v>
      </c>
      <c r="N6527" s="632" t="s">
        <v>103</v>
      </c>
      <c r="O6527" s="632" t="s">
        <v>66</v>
      </c>
      <c r="P6527" s="632" t="s">
        <v>4429</v>
      </c>
      <c r="Q6527" s="595" t="s">
        <v>4430</v>
      </c>
      <c r="R6527" s="593">
        <v>16.100000000000001</v>
      </c>
      <c r="S6527" s="593"/>
      <c r="T6527" s="1360">
        <f>SUM(R6527:S6527)</f>
        <v>16.100000000000001</v>
      </c>
      <c r="U6527" s="372" t="s">
        <v>75</v>
      </c>
      <c r="V6527" s="596">
        <v>1988</v>
      </c>
      <c r="W6527" s="596" t="s">
        <v>2286</v>
      </c>
      <c r="X6527" s="596" t="s">
        <v>1071</v>
      </c>
      <c r="Y6527" s="694">
        <v>41154</v>
      </c>
      <c r="Z6527" s="596">
        <v>90</v>
      </c>
      <c r="AA6527" s="694">
        <v>41884</v>
      </c>
      <c r="AB6527" s="596">
        <v>1</v>
      </c>
      <c r="AC6527" s="694">
        <v>41710</v>
      </c>
      <c r="AD6527" s="596" t="s">
        <v>56</v>
      </c>
      <c r="AE6527" s="595"/>
      <c r="AF6527" s="595"/>
      <c r="AG6527" s="595"/>
      <c r="AH6527" s="595"/>
      <c r="AI6527" s="595"/>
      <c r="AJ6527" s="595"/>
    </row>
    <row r="6528" spans="1:36" ht="47.25" hidden="1" x14ac:dyDescent="0.2">
      <c r="A6528" s="595" t="s">
        <v>4114</v>
      </c>
      <c r="B6528" s="593" t="s">
        <v>117</v>
      </c>
      <c r="C6528" s="596" t="s">
        <v>36</v>
      </c>
      <c r="D6528" s="630">
        <v>41800</v>
      </c>
      <c r="E6528" s="613">
        <v>0.47222222222222227</v>
      </c>
      <c r="F6528" s="630">
        <v>41800</v>
      </c>
      <c r="G6528" s="613">
        <v>0.50555555555555554</v>
      </c>
      <c r="H6528" s="773">
        <f>G6528-E6528</f>
        <v>3.333333333333327E-2</v>
      </c>
      <c r="I6528" s="593">
        <v>38</v>
      </c>
      <c r="J6528" s="593" t="s">
        <v>178</v>
      </c>
      <c r="K6528" s="593" t="s">
        <v>134</v>
      </c>
      <c r="L6528" s="593" t="s">
        <v>125</v>
      </c>
      <c r="M6528" s="595" t="s">
        <v>4431</v>
      </c>
      <c r="N6528" s="593">
        <v>35</v>
      </c>
      <c r="O6528" s="593" t="s">
        <v>66</v>
      </c>
      <c r="P6528" s="595" t="s">
        <v>4431</v>
      </c>
      <c r="Q6528" s="595" t="s">
        <v>4432</v>
      </c>
      <c r="R6528" s="593"/>
      <c r="S6528" s="593">
        <v>31.6</v>
      </c>
      <c r="T6528" s="1360">
        <f>SUM(R6528:S6528)</f>
        <v>31.6</v>
      </c>
      <c r="U6528" s="372" t="s">
        <v>75</v>
      </c>
      <c r="V6528" s="596"/>
      <c r="W6528" s="596"/>
      <c r="X6528" s="596"/>
      <c r="Y6528" s="596"/>
      <c r="Z6528" s="596"/>
      <c r="AA6528" s="596"/>
      <c r="AB6528" s="596"/>
      <c r="AC6528" s="596"/>
      <c r="AD6528" s="596" t="s">
        <v>55</v>
      </c>
      <c r="AE6528" s="595"/>
      <c r="AF6528" s="595"/>
      <c r="AG6528" s="595"/>
      <c r="AH6528" s="595"/>
      <c r="AI6528" s="595"/>
      <c r="AJ6528" s="595"/>
    </row>
    <row r="6529" spans="1:38" ht="224.25" hidden="1" customHeight="1" x14ac:dyDescent="0.2">
      <c r="A6529" s="595" t="s">
        <v>4114</v>
      </c>
      <c r="B6529" s="593" t="s">
        <v>117</v>
      </c>
      <c r="C6529" s="596" t="s">
        <v>36</v>
      </c>
      <c r="D6529" s="630">
        <v>41801</v>
      </c>
      <c r="E6529" s="613">
        <v>0.22916666666666666</v>
      </c>
      <c r="F6529" s="630">
        <v>41801</v>
      </c>
      <c r="G6529" s="613">
        <v>0.3034722222222222</v>
      </c>
      <c r="H6529" s="773">
        <f>G6529-E6529</f>
        <v>7.4305555555555541E-2</v>
      </c>
      <c r="I6529" s="593">
        <v>23</v>
      </c>
      <c r="J6529" s="593" t="s">
        <v>178</v>
      </c>
      <c r="K6529" s="593" t="s">
        <v>134</v>
      </c>
      <c r="L6529" s="593" t="s">
        <v>125</v>
      </c>
      <c r="M6529" s="595" t="s">
        <v>4433</v>
      </c>
      <c r="N6529" s="593" t="s">
        <v>103</v>
      </c>
      <c r="O6529" s="593" t="s">
        <v>66</v>
      </c>
      <c r="P6529" s="595" t="s">
        <v>4434</v>
      </c>
      <c r="Q6529" s="595" t="s">
        <v>4435</v>
      </c>
      <c r="R6529" s="593">
        <v>8.1</v>
      </c>
      <c r="S6529" s="593"/>
      <c r="T6529" s="1360">
        <v>8.1</v>
      </c>
      <c r="U6529" s="372" t="s">
        <v>75</v>
      </c>
      <c r="V6529" s="596"/>
      <c r="W6529" s="596"/>
      <c r="X6529" s="596"/>
      <c r="Y6529" s="596"/>
      <c r="Z6529" s="596"/>
      <c r="AA6529" s="596"/>
      <c r="AB6529" s="596"/>
      <c r="AC6529" s="596"/>
      <c r="AD6529" s="596" t="s">
        <v>55</v>
      </c>
      <c r="AE6529" s="595"/>
      <c r="AF6529" s="595"/>
      <c r="AG6529" s="595"/>
      <c r="AH6529" s="595"/>
      <c r="AI6529" s="595"/>
      <c r="AJ6529" s="595"/>
    </row>
    <row r="6530" spans="1:38" hidden="1" x14ac:dyDescent="0.2">
      <c r="A6530" s="595" t="s">
        <v>4114</v>
      </c>
      <c r="B6530" s="593" t="s">
        <v>117</v>
      </c>
      <c r="C6530" s="593" t="s">
        <v>4221</v>
      </c>
      <c r="D6530" s="630">
        <v>41802</v>
      </c>
      <c r="E6530" s="613"/>
      <c r="F6530" s="630"/>
      <c r="G6530" s="613"/>
      <c r="H6530" s="773"/>
      <c r="I6530" s="593"/>
      <c r="J6530" s="593"/>
      <c r="K6530" s="593"/>
      <c r="L6530" s="593"/>
      <c r="M6530" s="595"/>
      <c r="N6530" s="593"/>
      <c r="O6530" s="593"/>
      <c r="P6530" s="595"/>
      <c r="Q6530" s="595"/>
      <c r="R6530" s="593"/>
      <c r="S6530" s="593"/>
      <c r="T6530" s="1360"/>
      <c r="U6530" s="265"/>
      <c r="V6530" s="595"/>
      <c r="W6530" s="595"/>
      <c r="X6530" s="595"/>
      <c r="Y6530" s="595"/>
      <c r="Z6530" s="595"/>
      <c r="AA6530" s="595"/>
      <c r="AB6530" s="595"/>
      <c r="AC6530" s="595"/>
      <c r="AD6530" s="595"/>
      <c r="AE6530" s="595"/>
      <c r="AF6530" s="595"/>
      <c r="AG6530" s="595" t="s">
        <v>202</v>
      </c>
      <c r="AH6530" s="595"/>
      <c r="AI6530" s="595"/>
      <c r="AJ6530" s="595"/>
    </row>
    <row r="6531" spans="1:38" hidden="1" x14ac:dyDescent="0.2">
      <c r="A6531" s="595" t="s">
        <v>4114</v>
      </c>
      <c r="B6531" s="593" t="s">
        <v>117</v>
      </c>
      <c r="C6531" s="593" t="s">
        <v>4221</v>
      </c>
      <c r="D6531" s="630">
        <v>41803</v>
      </c>
      <c r="E6531" s="613"/>
      <c r="F6531" s="630"/>
      <c r="G6531" s="613"/>
      <c r="H6531" s="773"/>
      <c r="I6531" s="593"/>
      <c r="J6531" s="593"/>
      <c r="K6531" s="593"/>
      <c r="L6531" s="593"/>
      <c r="M6531" s="595"/>
      <c r="N6531" s="593"/>
      <c r="O6531" s="593"/>
      <c r="P6531" s="595"/>
      <c r="Q6531" s="595"/>
      <c r="R6531" s="593"/>
      <c r="S6531" s="593"/>
      <c r="T6531" s="1360"/>
      <c r="U6531" s="265"/>
      <c r="V6531" s="595"/>
      <c r="W6531" s="595"/>
      <c r="X6531" s="595"/>
      <c r="Y6531" s="595"/>
      <c r="Z6531" s="595"/>
      <c r="AA6531" s="595"/>
      <c r="AB6531" s="595"/>
      <c r="AC6531" s="595"/>
      <c r="AD6531" s="595"/>
      <c r="AE6531" s="595"/>
      <c r="AF6531" s="595"/>
      <c r="AG6531" s="595" t="s">
        <v>202</v>
      </c>
      <c r="AH6531" s="595"/>
      <c r="AI6531" s="595"/>
      <c r="AJ6531" s="595"/>
    </row>
    <row r="6532" spans="1:38" hidden="1" x14ac:dyDescent="0.2">
      <c r="A6532" s="595" t="s">
        <v>4114</v>
      </c>
      <c r="B6532" s="593" t="s">
        <v>117</v>
      </c>
      <c r="C6532" s="593" t="s">
        <v>4221</v>
      </c>
      <c r="D6532" s="630">
        <v>41804</v>
      </c>
      <c r="E6532" s="613"/>
      <c r="F6532" s="630"/>
      <c r="G6532" s="613"/>
      <c r="H6532" s="773"/>
      <c r="I6532" s="593"/>
      <c r="J6532" s="593"/>
      <c r="K6532" s="593"/>
      <c r="L6532" s="593"/>
      <c r="M6532" s="595"/>
      <c r="N6532" s="593"/>
      <c r="O6532" s="593"/>
      <c r="P6532" s="595"/>
      <c r="Q6532" s="595"/>
      <c r="R6532" s="593"/>
      <c r="S6532" s="593"/>
      <c r="T6532" s="1360"/>
      <c r="U6532" s="265"/>
      <c r="V6532" s="595"/>
      <c r="W6532" s="595"/>
      <c r="X6532" s="595"/>
      <c r="Y6532" s="595"/>
      <c r="Z6532" s="595"/>
      <c r="AA6532" s="595"/>
      <c r="AB6532" s="595"/>
      <c r="AC6532" s="595"/>
      <c r="AD6532" s="595"/>
      <c r="AE6532" s="595"/>
      <c r="AF6532" s="595"/>
      <c r="AG6532" s="595" t="s">
        <v>202</v>
      </c>
      <c r="AH6532" s="595"/>
      <c r="AI6532" s="595"/>
      <c r="AJ6532" s="595"/>
    </row>
    <row r="6533" spans="1:38" hidden="1" x14ac:dyDescent="0.2">
      <c r="A6533" s="595" t="s">
        <v>4114</v>
      </c>
      <c r="B6533" s="593" t="s">
        <v>117</v>
      </c>
      <c r="C6533" s="593" t="s">
        <v>4221</v>
      </c>
      <c r="D6533" s="630">
        <v>41805</v>
      </c>
      <c r="E6533" s="613"/>
      <c r="F6533" s="630"/>
      <c r="G6533" s="613"/>
      <c r="H6533" s="773"/>
      <c r="I6533" s="593"/>
      <c r="J6533" s="593"/>
      <c r="K6533" s="593"/>
      <c r="L6533" s="593"/>
      <c r="M6533" s="595"/>
      <c r="N6533" s="593"/>
      <c r="O6533" s="593"/>
      <c r="P6533" s="595"/>
      <c r="Q6533" s="595"/>
      <c r="R6533" s="593"/>
      <c r="S6533" s="593"/>
      <c r="T6533" s="1360"/>
      <c r="U6533" s="265"/>
      <c r="V6533" s="595"/>
      <c r="W6533" s="595"/>
      <c r="X6533" s="595"/>
      <c r="Y6533" s="595"/>
      <c r="Z6533" s="595"/>
      <c r="AA6533" s="595"/>
      <c r="AB6533" s="595"/>
      <c r="AC6533" s="595"/>
      <c r="AD6533" s="595"/>
      <c r="AE6533" s="595"/>
      <c r="AF6533" s="595"/>
      <c r="AG6533" s="595" t="s">
        <v>202</v>
      </c>
      <c r="AH6533" s="595"/>
      <c r="AI6533" s="595"/>
      <c r="AJ6533" s="595"/>
    </row>
    <row r="6534" spans="1:38" hidden="1" x14ac:dyDescent="0.2">
      <c r="A6534" s="595" t="s">
        <v>4114</v>
      </c>
      <c r="B6534" s="593" t="s">
        <v>117</v>
      </c>
      <c r="C6534" s="596" t="s">
        <v>36</v>
      </c>
      <c r="D6534" s="630">
        <v>41806</v>
      </c>
      <c r="E6534" s="613"/>
      <c r="F6534" s="630"/>
      <c r="G6534" s="613"/>
      <c r="H6534" s="773"/>
      <c r="I6534" s="593"/>
      <c r="J6534" s="593"/>
      <c r="K6534" s="593"/>
      <c r="L6534" s="593"/>
      <c r="M6534" s="595"/>
      <c r="N6534" s="593"/>
      <c r="O6534" s="593"/>
      <c r="P6534" s="595"/>
      <c r="Q6534" s="595"/>
      <c r="R6534" s="593"/>
      <c r="S6534" s="593"/>
      <c r="T6534" s="1360"/>
      <c r="U6534" s="265"/>
      <c r="V6534" s="595"/>
      <c r="W6534" s="595"/>
      <c r="X6534" s="595"/>
      <c r="Y6534" s="595"/>
      <c r="Z6534" s="595"/>
      <c r="AA6534" s="595"/>
      <c r="AB6534" s="595"/>
      <c r="AC6534" s="595"/>
      <c r="AD6534" s="595"/>
      <c r="AE6534" s="595"/>
      <c r="AF6534" s="595"/>
      <c r="AG6534" s="595" t="s">
        <v>202</v>
      </c>
      <c r="AH6534" s="595"/>
      <c r="AI6534" s="595"/>
      <c r="AJ6534" s="595"/>
    </row>
    <row r="6535" spans="1:38" hidden="1" x14ac:dyDescent="0.2">
      <c r="A6535" s="595" t="s">
        <v>4114</v>
      </c>
      <c r="B6535" s="593" t="s">
        <v>117</v>
      </c>
      <c r="C6535" s="596" t="s">
        <v>36</v>
      </c>
      <c r="D6535" s="630">
        <v>41807</v>
      </c>
      <c r="E6535" s="613"/>
      <c r="F6535" s="630"/>
      <c r="G6535" s="613"/>
      <c r="H6535" s="773"/>
      <c r="I6535" s="593"/>
      <c r="J6535" s="593"/>
      <c r="K6535" s="593"/>
      <c r="L6535" s="593"/>
      <c r="M6535" s="595"/>
      <c r="N6535" s="593"/>
      <c r="O6535" s="593"/>
      <c r="P6535" s="595"/>
      <c r="Q6535" s="595"/>
      <c r="R6535" s="593"/>
      <c r="S6535" s="593"/>
      <c r="T6535" s="1360"/>
      <c r="U6535" s="265"/>
      <c r="V6535" s="595"/>
      <c r="W6535" s="595"/>
      <c r="X6535" s="595"/>
      <c r="Y6535" s="595"/>
      <c r="Z6535" s="595"/>
      <c r="AA6535" s="595"/>
      <c r="AB6535" s="595"/>
      <c r="AC6535" s="595"/>
      <c r="AD6535" s="595"/>
      <c r="AE6535" s="595"/>
      <c r="AF6535" s="595"/>
      <c r="AG6535" s="595" t="s">
        <v>202</v>
      </c>
      <c r="AH6535" s="595"/>
      <c r="AI6535" s="595"/>
      <c r="AJ6535" s="595"/>
    </row>
    <row r="6536" spans="1:38" hidden="1" x14ac:dyDescent="0.2">
      <c r="A6536" s="595" t="s">
        <v>4114</v>
      </c>
      <c r="B6536" s="593" t="s">
        <v>117</v>
      </c>
      <c r="C6536" s="596" t="s">
        <v>36</v>
      </c>
      <c r="D6536" s="630">
        <v>41808</v>
      </c>
      <c r="E6536" s="613"/>
      <c r="F6536" s="630"/>
      <c r="G6536" s="613"/>
      <c r="H6536" s="773"/>
      <c r="I6536" s="593"/>
      <c r="J6536" s="593"/>
      <c r="K6536" s="593"/>
      <c r="L6536" s="593"/>
      <c r="M6536" s="595"/>
      <c r="N6536" s="593"/>
      <c r="O6536" s="593"/>
      <c r="P6536" s="595"/>
      <c r="Q6536" s="595"/>
      <c r="R6536" s="593"/>
      <c r="S6536" s="593"/>
      <c r="T6536" s="1360"/>
      <c r="U6536" s="265"/>
      <c r="V6536" s="595"/>
      <c r="W6536" s="595"/>
      <c r="X6536" s="595"/>
      <c r="Y6536" s="595"/>
      <c r="Z6536" s="595"/>
      <c r="AA6536" s="595"/>
      <c r="AB6536" s="595"/>
      <c r="AC6536" s="595"/>
      <c r="AD6536" s="595"/>
      <c r="AE6536" s="595"/>
      <c r="AF6536" s="595"/>
      <c r="AG6536" s="595" t="s">
        <v>202</v>
      </c>
      <c r="AH6536" s="595"/>
      <c r="AI6536" s="595"/>
      <c r="AJ6536" s="595"/>
    </row>
    <row r="6537" spans="1:38" hidden="1" x14ac:dyDescent="0.2">
      <c r="A6537" s="595" t="s">
        <v>4114</v>
      </c>
      <c r="B6537" s="593" t="s">
        <v>117</v>
      </c>
      <c r="C6537" s="596" t="s">
        <v>36</v>
      </c>
      <c r="D6537" s="630">
        <v>41809</v>
      </c>
      <c r="E6537" s="613"/>
      <c r="F6537" s="630"/>
      <c r="G6537" s="613"/>
      <c r="H6537" s="773"/>
      <c r="I6537" s="593"/>
      <c r="J6537" s="593"/>
      <c r="K6537" s="593"/>
      <c r="L6537" s="593"/>
      <c r="M6537" s="595"/>
      <c r="N6537" s="593"/>
      <c r="O6537" s="593"/>
      <c r="P6537" s="595"/>
      <c r="Q6537" s="595"/>
      <c r="R6537" s="593"/>
      <c r="S6537" s="593"/>
      <c r="T6537" s="1360"/>
      <c r="U6537" s="1360"/>
      <c r="V6537" s="595"/>
      <c r="W6537" s="595"/>
      <c r="X6537" s="595"/>
      <c r="Y6537" s="595"/>
      <c r="Z6537" s="595"/>
      <c r="AA6537" s="595"/>
      <c r="AB6537" s="595"/>
      <c r="AC6537" s="595"/>
      <c r="AD6537" s="595"/>
      <c r="AE6537" s="595"/>
      <c r="AF6537" s="595"/>
      <c r="AG6537" s="595" t="s">
        <v>202</v>
      </c>
      <c r="AH6537" s="595"/>
      <c r="AI6537" s="595"/>
      <c r="AJ6537" s="595"/>
    </row>
    <row r="6538" spans="1:38" ht="63" hidden="1" x14ac:dyDescent="0.2">
      <c r="A6538" s="595" t="s">
        <v>4114</v>
      </c>
      <c r="B6538" s="593" t="s">
        <v>117</v>
      </c>
      <c r="C6538" s="596" t="s">
        <v>36</v>
      </c>
      <c r="D6538" s="630">
        <v>41810</v>
      </c>
      <c r="E6538" s="613">
        <v>0.53888888888888886</v>
      </c>
      <c r="F6538" s="630">
        <v>41810</v>
      </c>
      <c r="G6538" s="613">
        <v>0.58958333333333335</v>
      </c>
      <c r="H6538" s="773">
        <v>5.0694444444444452E-2</v>
      </c>
      <c r="I6538" s="593">
        <v>27</v>
      </c>
      <c r="J6538" s="596" t="s">
        <v>210</v>
      </c>
      <c r="K6538" s="593" t="s">
        <v>133</v>
      </c>
      <c r="L6538" s="593" t="s">
        <v>128</v>
      </c>
      <c r="M6538" s="595" t="s">
        <v>4816</v>
      </c>
      <c r="N6538" s="593" t="s">
        <v>103</v>
      </c>
      <c r="O6538" s="593" t="s">
        <v>66</v>
      </c>
      <c r="P6538" s="595" t="s">
        <v>4816</v>
      </c>
      <c r="Q6538" s="595" t="s">
        <v>4817</v>
      </c>
      <c r="R6538" s="593">
        <v>5.5</v>
      </c>
      <c r="S6538" s="593">
        <v>0.8</v>
      </c>
      <c r="T6538" s="1360">
        <v>6.3</v>
      </c>
      <c r="U6538" s="372" t="s">
        <v>75</v>
      </c>
      <c r="V6538" s="596">
        <v>1997</v>
      </c>
      <c r="W6538" s="596" t="s">
        <v>2286</v>
      </c>
      <c r="X6538" s="596" t="s">
        <v>1071</v>
      </c>
      <c r="Y6538" s="694">
        <v>41754</v>
      </c>
      <c r="Z6538" s="596">
        <v>100</v>
      </c>
      <c r="AA6538" s="694">
        <v>42485</v>
      </c>
      <c r="AB6538" s="596">
        <v>0</v>
      </c>
      <c r="AC6538" s="694">
        <v>41754</v>
      </c>
      <c r="AD6538" s="596" t="s">
        <v>56</v>
      </c>
      <c r="AE6538" s="595"/>
      <c r="AF6538" s="595"/>
      <c r="AG6538" s="595"/>
      <c r="AH6538" s="595"/>
      <c r="AI6538" s="595"/>
      <c r="AJ6538" s="595"/>
    </row>
    <row r="6539" spans="1:38" hidden="1" x14ac:dyDescent="0.2">
      <c r="A6539" s="595" t="s">
        <v>4114</v>
      </c>
      <c r="B6539" s="593" t="s">
        <v>117</v>
      </c>
      <c r="C6539" s="596" t="s">
        <v>36</v>
      </c>
      <c r="D6539" s="630">
        <v>41811</v>
      </c>
      <c r="E6539" s="613"/>
      <c r="F6539" s="630"/>
      <c r="G6539" s="613"/>
      <c r="H6539" s="773"/>
      <c r="I6539" s="593"/>
      <c r="J6539" s="593"/>
      <c r="K6539" s="593"/>
      <c r="L6539" s="593"/>
      <c r="M6539" s="595"/>
      <c r="N6539" s="593"/>
      <c r="O6539" s="593"/>
      <c r="P6539" s="595"/>
      <c r="Q6539" s="595"/>
      <c r="R6539" s="593"/>
      <c r="S6539" s="593"/>
      <c r="T6539" s="1360"/>
      <c r="U6539" s="265"/>
      <c r="V6539" s="595"/>
      <c r="W6539" s="595"/>
      <c r="X6539" s="595"/>
      <c r="Y6539" s="595"/>
      <c r="Z6539" s="595"/>
      <c r="AA6539" s="595"/>
      <c r="AB6539" s="595"/>
      <c r="AC6539" s="595"/>
      <c r="AD6539" s="595"/>
      <c r="AE6539" s="595"/>
      <c r="AF6539" s="595"/>
      <c r="AG6539" s="595" t="s">
        <v>202</v>
      </c>
      <c r="AH6539" s="595"/>
      <c r="AI6539" s="595"/>
      <c r="AJ6539" s="595"/>
    </row>
    <row r="6540" spans="1:38" ht="47.25" hidden="1" x14ac:dyDescent="0.2">
      <c r="A6540" s="595" t="s">
        <v>4114</v>
      </c>
      <c r="B6540" s="593" t="s">
        <v>117</v>
      </c>
      <c r="C6540" s="596" t="s">
        <v>36</v>
      </c>
      <c r="D6540" s="630">
        <v>41812</v>
      </c>
      <c r="E6540" s="613">
        <v>0.58333333333333337</v>
      </c>
      <c r="F6540" s="630">
        <v>41812</v>
      </c>
      <c r="G6540" s="613">
        <v>0.75694444444444453</v>
      </c>
      <c r="H6540" s="773">
        <f>G6540-E6540</f>
        <v>0.17361111111111116</v>
      </c>
      <c r="I6540" s="593">
        <v>14</v>
      </c>
      <c r="J6540" s="596" t="s">
        <v>210</v>
      </c>
      <c r="K6540" s="593" t="s">
        <v>134</v>
      </c>
      <c r="L6540" s="593" t="s">
        <v>128</v>
      </c>
      <c r="M6540" s="595" t="s">
        <v>4818</v>
      </c>
      <c r="N6540" s="593" t="s">
        <v>103</v>
      </c>
      <c r="O6540" s="593" t="s">
        <v>66</v>
      </c>
      <c r="P6540" s="595" t="s">
        <v>4818</v>
      </c>
      <c r="Q6540" s="351" t="s">
        <v>4819</v>
      </c>
      <c r="R6540" s="593">
        <v>43.6</v>
      </c>
      <c r="S6540" s="593"/>
      <c r="T6540" s="1360">
        <f>R6540+S6540</f>
        <v>43.6</v>
      </c>
      <c r="U6540" s="372" t="s">
        <v>75</v>
      </c>
      <c r="V6540" s="596">
        <v>1985</v>
      </c>
      <c r="W6540" s="596" t="s">
        <v>1536</v>
      </c>
      <c r="X6540" s="596" t="s">
        <v>1071</v>
      </c>
      <c r="Y6540" s="694">
        <v>41129</v>
      </c>
      <c r="Z6540" s="596">
        <v>90</v>
      </c>
      <c r="AA6540" s="694">
        <v>41859</v>
      </c>
      <c r="AB6540" s="596">
        <v>1</v>
      </c>
      <c r="AC6540" s="694">
        <v>41129</v>
      </c>
      <c r="AD6540" s="596" t="s">
        <v>56</v>
      </c>
      <c r="AE6540" s="595"/>
      <c r="AF6540" s="595"/>
      <c r="AG6540" s="595"/>
      <c r="AH6540" s="595"/>
      <c r="AI6540" s="595"/>
      <c r="AJ6540" s="595"/>
    </row>
    <row r="6541" spans="1:38" hidden="1" x14ac:dyDescent="0.2">
      <c r="A6541" s="595" t="s">
        <v>4114</v>
      </c>
      <c r="B6541" s="593" t="s">
        <v>117</v>
      </c>
      <c r="C6541" s="596" t="s">
        <v>36</v>
      </c>
      <c r="D6541" s="630">
        <v>41813</v>
      </c>
      <c r="E6541" s="613"/>
      <c r="F6541" s="630"/>
      <c r="G6541" s="613"/>
      <c r="H6541" s="773"/>
      <c r="I6541" s="593"/>
      <c r="J6541" s="593"/>
      <c r="K6541" s="593"/>
      <c r="L6541" s="593"/>
      <c r="M6541" s="595"/>
      <c r="N6541" s="593"/>
      <c r="O6541" s="593"/>
      <c r="P6541" s="595"/>
      <c r="Q6541" s="595"/>
      <c r="R6541" s="593"/>
      <c r="S6541" s="593"/>
      <c r="T6541" s="1360"/>
      <c r="U6541" s="265"/>
      <c r="V6541" s="595"/>
      <c r="W6541" s="595"/>
      <c r="X6541" s="595"/>
      <c r="Y6541" s="595"/>
      <c r="Z6541" s="595"/>
      <c r="AA6541" s="595"/>
      <c r="AB6541" s="595"/>
      <c r="AC6541" s="595"/>
      <c r="AD6541" s="595"/>
      <c r="AE6541" s="595"/>
      <c r="AF6541" s="595"/>
      <c r="AG6541" s="595" t="s">
        <v>202</v>
      </c>
      <c r="AH6541" s="595"/>
      <c r="AI6541" s="595"/>
      <c r="AJ6541" s="595"/>
      <c r="AL6541" s="22" t="s">
        <v>12022</v>
      </c>
    </row>
    <row r="6542" spans="1:38" hidden="1" x14ac:dyDescent="0.2">
      <c r="A6542" s="595" t="s">
        <v>4114</v>
      </c>
      <c r="B6542" s="593" t="s">
        <v>117</v>
      </c>
      <c r="C6542" s="596" t="s">
        <v>36</v>
      </c>
      <c r="D6542" s="630">
        <v>41814</v>
      </c>
      <c r="E6542" s="613"/>
      <c r="F6542" s="630"/>
      <c r="G6542" s="613"/>
      <c r="H6542" s="773"/>
      <c r="I6542" s="593"/>
      <c r="J6542" s="593"/>
      <c r="K6542" s="593"/>
      <c r="L6542" s="593"/>
      <c r="M6542" s="595"/>
      <c r="N6542" s="593"/>
      <c r="O6542" s="593"/>
      <c r="P6542" s="595"/>
      <c r="Q6542" s="595"/>
      <c r="R6542" s="593"/>
      <c r="S6542" s="593"/>
      <c r="T6542" s="1360"/>
      <c r="U6542" s="1360"/>
      <c r="V6542" s="595"/>
      <c r="W6542" s="595"/>
      <c r="X6542" s="595"/>
      <c r="Y6542" s="595"/>
      <c r="Z6542" s="595"/>
      <c r="AA6542" s="595"/>
      <c r="AB6542" s="595"/>
      <c r="AC6542" s="595"/>
      <c r="AD6542" s="595"/>
      <c r="AE6542" s="595"/>
      <c r="AF6542" s="595"/>
      <c r="AG6542" s="595" t="s">
        <v>202</v>
      </c>
      <c r="AH6542" s="595"/>
      <c r="AI6542" s="595"/>
      <c r="AJ6542" s="595"/>
    </row>
    <row r="6543" spans="1:38" hidden="1" x14ac:dyDescent="0.2">
      <c r="A6543" s="595" t="s">
        <v>4114</v>
      </c>
      <c r="B6543" s="593" t="s">
        <v>117</v>
      </c>
      <c r="C6543" s="596" t="s">
        <v>36</v>
      </c>
      <c r="D6543" s="630">
        <v>41815</v>
      </c>
      <c r="E6543" s="613"/>
      <c r="F6543" s="630"/>
      <c r="G6543" s="613"/>
      <c r="H6543" s="773"/>
      <c r="I6543" s="593"/>
      <c r="J6543" s="593"/>
      <c r="K6543" s="593"/>
      <c r="L6543" s="593"/>
      <c r="M6543" s="632"/>
      <c r="N6543" s="593"/>
      <c r="O6543" s="593"/>
      <c r="P6543" s="595"/>
      <c r="Q6543" s="595"/>
      <c r="R6543" s="593"/>
      <c r="S6543" s="593"/>
      <c r="T6543" s="1360"/>
      <c r="U6543" s="265"/>
      <c r="V6543" s="595"/>
      <c r="W6543" s="595"/>
      <c r="X6543" s="595"/>
      <c r="Y6543" s="595"/>
      <c r="Z6543" s="595"/>
      <c r="AA6543" s="595"/>
      <c r="AB6543" s="595"/>
      <c r="AC6543" s="595"/>
      <c r="AD6543" s="595"/>
      <c r="AE6543" s="595"/>
      <c r="AF6543" s="595"/>
      <c r="AG6543" s="595" t="s">
        <v>202</v>
      </c>
      <c r="AH6543" s="595"/>
      <c r="AI6543" s="595"/>
      <c r="AJ6543" s="595"/>
    </row>
    <row r="6544" spans="1:38" ht="63" hidden="1" x14ac:dyDescent="0.2">
      <c r="A6544" s="595" t="s">
        <v>4114</v>
      </c>
      <c r="B6544" s="593" t="s">
        <v>117</v>
      </c>
      <c r="C6544" s="596" t="s">
        <v>36</v>
      </c>
      <c r="D6544" s="630">
        <v>41816</v>
      </c>
      <c r="E6544" s="613">
        <v>0.13750000000000001</v>
      </c>
      <c r="F6544" s="630">
        <v>41816</v>
      </c>
      <c r="G6544" s="613">
        <v>0.13750000000000001</v>
      </c>
      <c r="H6544" s="773">
        <v>0</v>
      </c>
      <c r="I6544" s="593">
        <v>2</v>
      </c>
      <c r="J6544" s="593" t="s">
        <v>5091</v>
      </c>
      <c r="K6544" s="593" t="s">
        <v>132</v>
      </c>
      <c r="L6544" s="593" t="s">
        <v>128</v>
      </c>
      <c r="M6544" s="632" t="s">
        <v>5092</v>
      </c>
      <c r="N6544" s="593">
        <v>110</v>
      </c>
      <c r="O6544" s="593" t="s">
        <v>66</v>
      </c>
      <c r="P6544" s="632" t="s">
        <v>5092</v>
      </c>
      <c r="Q6544" s="595" t="s">
        <v>4817</v>
      </c>
      <c r="R6544" s="593"/>
      <c r="S6544" s="593">
        <v>3.2</v>
      </c>
      <c r="T6544" s="1360">
        <v>3.2</v>
      </c>
      <c r="U6544" s="372" t="s">
        <v>75</v>
      </c>
      <c r="V6544" s="596">
        <v>1996</v>
      </c>
      <c r="W6544" s="596" t="s">
        <v>6086</v>
      </c>
      <c r="X6544" s="596" t="s">
        <v>1071</v>
      </c>
      <c r="Y6544" s="694">
        <v>41156</v>
      </c>
      <c r="Z6544" s="596">
        <v>100</v>
      </c>
      <c r="AA6544" s="694">
        <v>41886</v>
      </c>
      <c r="AB6544" s="596">
        <v>0</v>
      </c>
      <c r="AC6544" s="694">
        <v>41156</v>
      </c>
      <c r="AD6544" s="596" t="s">
        <v>56</v>
      </c>
      <c r="AE6544" s="595"/>
      <c r="AF6544" s="595"/>
      <c r="AG6544" s="595"/>
      <c r="AH6544" s="595"/>
      <c r="AI6544" s="595"/>
      <c r="AJ6544" s="595"/>
    </row>
    <row r="6545" spans="1:38" ht="94.5" hidden="1" x14ac:dyDescent="0.2">
      <c r="A6545" s="595" t="s">
        <v>4114</v>
      </c>
      <c r="B6545" s="593" t="s">
        <v>117</v>
      </c>
      <c r="C6545" s="596" t="s">
        <v>36</v>
      </c>
      <c r="D6545" s="630">
        <v>41816</v>
      </c>
      <c r="E6545" s="613">
        <v>0.32291666666666669</v>
      </c>
      <c r="F6545" s="630">
        <v>41816</v>
      </c>
      <c r="G6545" s="613">
        <v>0.51041666666666663</v>
      </c>
      <c r="H6545" s="773">
        <f>G6545-E6545</f>
        <v>0.18749999999999994</v>
      </c>
      <c r="I6545" s="593">
        <v>12</v>
      </c>
      <c r="J6545" s="596" t="s">
        <v>210</v>
      </c>
      <c r="K6545" s="593" t="s">
        <v>134</v>
      </c>
      <c r="L6545" s="593" t="s">
        <v>127</v>
      </c>
      <c r="M6545" s="632" t="s">
        <v>5093</v>
      </c>
      <c r="N6545" s="593" t="s">
        <v>103</v>
      </c>
      <c r="O6545" s="593" t="s">
        <v>66</v>
      </c>
      <c r="P6545" s="632" t="s">
        <v>5093</v>
      </c>
      <c r="Q6545" s="685" t="s">
        <v>5094</v>
      </c>
      <c r="R6545" s="593">
        <v>48.4</v>
      </c>
      <c r="S6545" s="593"/>
      <c r="T6545" s="1360">
        <v>48.4</v>
      </c>
      <c r="U6545" s="265" t="s">
        <v>75</v>
      </c>
      <c r="V6545" s="596">
        <v>1978</v>
      </c>
      <c r="W6545" s="596" t="s">
        <v>1536</v>
      </c>
      <c r="X6545" s="596" t="s">
        <v>1071</v>
      </c>
      <c r="Y6545" s="596" t="s">
        <v>6094</v>
      </c>
      <c r="Z6545" s="596">
        <v>90</v>
      </c>
      <c r="AA6545" s="596" t="s">
        <v>6095</v>
      </c>
      <c r="AB6545" s="596">
        <v>1</v>
      </c>
      <c r="AC6545" s="596" t="s">
        <v>6094</v>
      </c>
      <c r="AD6545" s="596" t="s">
        <v>57</v>
      </c>
      <c r="AE6545" s="595"/>
      <c r="AF6545" s="595"/>
      <c r="AG6545" s="595"/>
      <c r="AH6545" s="595"/>
      <c r="AI6545" s="595" t="s">
        <v>387</v>
      </c>
      <c r="AJ6545" s="595"/>
      <c r="AL6545" s="22" t="s">
        <v>12022</v>
      </c>
    </row>
    <row r="6546" spans="1:38" ht="63" hidden="1" x14ac:dyDescent="0.2">
      <c r="A6546" s="595" t="s">
        <v>4114</v>
      </c>
      <c r="B6546" s="593" t="s">
        <v>117</v>
      </c>
      <c r="C6546" s="596" t="s">
        <v>36</v>
      </c>
      <c r="D6546" s="630">
        <v>41816</v>
      </c>
      <c r="E6546" s="613">
        <v>0.50277777777777777</v>
      </c>
      <c r="F6546" s="630">
        <v>41816</v>
      </c>
      <c r="G6546" s="613">
        <v>0.50277777777777777</v>
      </c>
      <c r="H6546" s="773">
        <v>0</v>
      </c>
      <c r="I6546" s="593">
        <v>12</v>
      </c>
      <c r="J6546" s="593" t="s">
        <v>178</v>
      </c>
      <c r="K6546" s="593" t="s">
        <v>132</v>
      </c>
      <c r="L6546" s="593" t="s">
        <v>125</v>
      </c>
      <c r="M6546" s="595" t="s">
        <v>5095</v>
      </c>
      <c r="N6546" s="593">
        <v>35</v>
      </c>
      <c r="O6546" s="593" t="s">
        <v>66</v>
      </c>
      <c r="P6546" s="595" t="s">
        <v>5096</v>
      </c>
      <c r="Q6546" s="595" t="s">
        <v>5097</v>
      </c>
      <c r="R6546" s="593"/>
      <c r="S6546" s="593">
        <v>4.5</v>
      </c>
      <c r="T6546" s="1360">
        <v>4.5</v>
      </c>
      <c r="U6546" s="1360" t="s">
        <v>75</v>
      </c>
      <c r="V6546" s="595"/>
      <c r="W6546" s="595"/>
      <c r="X6546" s="595"/>
      <c r="Y6546" s="595"/>
      <c r="Z6546" s="595"/>
      <c r="AA6546" s="595"/>
      <c r="AB6546" s="595"/>
      <c r="AC6546" s="595"/>
      <c r="AD6546" s="595" t="s">
        <v>55</v>
      </c>
      <c r="AE6546" s="595"/>
      <c r="AF6546" s="595"/>
      <c r="AG6546" s="595"/>
      <c r="AH6546" s="595"/>
      <c r="AI6546" s="595"/>
      <c r="AJ6546" s="595"/>
    </row>
    <row r="6547" spans="1:38" ht="94.5" hidden="1" x14ac:dyDescent="0.2">
      <c r="A6547" s="595" t="s">
        <v>4114</v>
      </c>
      <c r="B6547" s="593" t="s">
        <v>117</v>
      </c>
      <c r="C6547" s="596" t="s">
        <v>36</v>
      </c>
      <c r="D6547" s="630">
        <v>41816</v>
      </c>
      <c r="E6547" s="613">
        <v>0.6875</v>
      </c>
      <c r="F6547" s="630">
        <v>41816</v>
      </c>
      <c r="G6547" s="613">
        <v>0.6875</v>
      </c>
      <c r="H6547" s="773">
        <v>0</v>
      </c>
      <c r="I6547" s="593">
        <v>19</v>
      </c>
      <c r="J6547" s="593" t="s">
        <v>178</v>
      </c>
      <c r="K6547" s="593" t="s">
        <v>132</v>
      </c>
      <c r="L6547" s="593" t="s">
        <v>125</v>
      </c>
      <c r="M6547" s="595" t="s">
        <v>5098</v>
      </c>
      <c r="N6547" s="593">
        <v>110</v>
      </c>
      <c r="O6547" s="593" t="s">
        <v>66</v>
      </c>
      <c r="P6547" s="595" t="s">
        <v>5099</v>
      </c>
      <c r="Q6547" s="595" t="s">
        <v>5097</v>
      </c>
      <c r="R6547" s="593"/>
      <c r="S6547" s="593">
        <v>11.5</v>
      </c>
      <c r="T6547" s="1360">
        <v>11.5</v>
      </c>
      <c r="U6547" s="265" t="s">
        <v>75</v>
      </c>
      <c r="V6547" s="595"/>
      <c r="W6547" s="595"/>
      <c r="X6547" s="595"/>
      <c r="Y6547" s="595"/>
      <c r="Z6547" s="595"/>
      <c r="AA6547" s="595"/>
      <c r="AB6547" s="595"/>
      <c r="AC6547" s="595"/>
      <c r="AD6547" s="595" t="s">
        <v>55</v>
      </c>
      <c r="AE6547" s="595"/>
      <c r="AF6547" s="595"/>
      <c r="AG6547" s="595"/>
      <c r="AH6547" s="595"/>
      <c r="AI6547" s="595"/>
      <c r="AJ6547" s="595"/>
    </row>
    <row r="6548" spans="1:38" hidden="1" x14ac:dyDescent="0.2">
      <c r="A6548" s="595" t="s">
        <v>4114</v>
      </c>
      <c r="B6548" s="593" t="s">
        <v>117</v>
      </c>
      <c r="C6548" s="596" t="s">
        <v>36</v>
      </c>
      <c r="D6548" s="630">
        <v>41817</v>
      </c>
      <c r="E6548" s="613"/>
      <c r="F6548" s="630"/>
      <c r="G6548" s="613"/>
      <c r="H6548" s="773"/>
      <c r="I6548" s="593"/>
      <c r="J6548" s="593"/>
      <c r="K6548" s="593"/>
      <c r="L6548" s="593"/>
      <c r="M6548" s="632"/>
      <c r="N6548" s="593"/>
      <c r="O6548" s="593"/>
      <c r="P6548" s="595"/>
      <c r="Q6548" s="595"/>
      <c r="R6548" s="593"/>
      <c r="S6548" s="593"/>
      <c r="T6548" s="1360"/>
      <c r="U6548" s="265"/>
      <c r="V6548" s="595"/>
      <c r="W6548" s="595"/>
      <c r="X6548" s="595"/>
      <c r="Y6548" s="595"/>
      <c r="Z6548" s="595"/>
      <c r="AA6548" s="595"/>
      <c r="AB6548" s="595"/>
      <c r="AC6548" s="595"/>
      <c r="AD6548" s="595"/>
      <c r="AE6548" s="595"/>
      <c r="AF6548" s="595"/>
      <c r="AG6548" s="595" t="s">
        <v>202</v>
      </c>
      <c r="AH6548" s="595"/>
      <c r="AI6548" s="595"/>
      <c r="AJ6548" s="595"/>
    </row>
    <row r="6549" spans="1:38" ht="141.75" hidden="1" x14ac:dyDescent="0.2">
      <c r="A6549" s="595" t="s">
        <v>4114</v>
      </c>
      <c r="B6549" s="593" t="s">
        <v>117</v>
      </c>
      <c r="C6549" s="596" t="s">
        <v>36</v>
      </c>
      <c r="D6549" s="630">
        <v>41818</v>
      </c>
      <c r="E6549" s="613">
        <v>0.86805555555555547</v>
      </c>
      <c r="F6549" s="630" t="s">
        <v>5100</v>
      </c>
      <c r="G6549" s="613">
        <v>0.18680555555555556</v>
      </c>
      <c r="H6549" s="773">
        <v>0.31875000000000003</v>
      </c>
      <c r="I6549" s="593">
        <v>1</v>
      </c>
      <c r="J6549" s="593" t="s">
        <v>178</v>
      </c>
      <c r="K6549" s="593" t="s">
        <v>134</v>
      </c>
      <c r="L6549" s="593" t="s">
        <v>125</v>
      </c>
      <c r="M6549" s="595" t="s">
        <v>5101</v>
      </c>
      <c r="N6549" s="593" t="s">
        <v>103</v>
      </c>
      <c r="O6549" s="593" t="s">
        <v>66</v>
      </c>
      <c r="P6549" s="595" t="s">
        <v>5101</v>
      </c>
      <c r="Q6549" s="351" t="s">
        <v>5102</v>
      </c>
      <c r="R6549" s="593">
        <v>2.2999999999999998</v>
      </c>
      <c r="S6549" s="593"/>
      <c r="T6549" s="1360">
        <v>2.2999999999999998</v>
      </c>
      <c r="U6549" s="1360" t="s">
        <v>84</v>
      </c>
      <c r="V6549" s="595"/>
      <c r="W6549" s="595"/>
      <c r="X6549" s="595"/>
      <c r="Y6549" s="595"/>
      <c r="Z6549" s="595"/>
      <c r="AA6549" s="595"/>
      <c r="AB6549" s="595"/>
      <c r="AC6549" s="595"/>
      <c r="AD6549" s="595" t="s">
        <v>55</v>
      </c>
      <c r="AE6549" s="595"/>
      <c r="AF6549" s="595"/>
      <c r="AG6549" s="595"/>
      <c r="AH6549" s="595"/>
      <c r="AI6549" s="595"/>
      <c r="AJ6549" s="595"/>
    </row>
    <row r="6550" spans="1:38" hidden="1" x14ac:dyDescent="0.2">
      <c r="A6550" s="595" t="s">
        <v>4114</v>
      </c>
      <c r="B6550" s="593" t="s">
        <v>117</v>
      </c>
      <c r="C6550" s="596" t="s">
        <v>36</v>
      </c>
      <c r="D6550" s="630">
        <v>41819</v>
      </c>
      <c r="E6550" s="613"/>
      <c r="F6550" s="630"/>
      <c r="G6550" s="613"/>
      <c r="H6550" s="773"/>
      <c r="I6550" s="593"/>
      <c r="J6550" s="593"/>
      <c r="K6550" s="593"/>
      <c r="L6550" s="593"/>
      <c r="M6550" s="595"/>
      <c r="N6550" s="593"/>
      <c r="O6550" s="593"/>
      <c r="P6550" s="595"/>
      <c r="Q6550" s="595"/>
      <c r="R6550" s="593"/>
      <c r="S6550" s="593"/>
      <c r="T6550" s="1360"/>
      <c r="U6550" s="265"/>
      <c r="V6550" s="595"/>
      <c r="W6550" s="595"/>
      <c r="X6550" s="595"/>
      <c r="Y6550" s="595"/>
      <c r="Z6550" s="595"/>
      <c r="AA6550" s="595"/>
      <c r="AB6550" s="595"/>
      <c r="AC6550" s="595"/>
      <c r="AD6550" s="595"/>
      <c r="AE6550" s="595"/>
      <c r="AF6550" s="595"/>
      <c r="AG6550" s="595" t="s">
        <v>202</v>
      </c>
      <c r="AH6550" s="595"/>
      <c r="AI6550" s="595"/>
      <c r="AJ6550" s="595"/>
    </row>
    <row r="6551" spans="1:38" hidden="1" x14ac:dyDescent="0.2">
      <c r="A6551" s="593" t="s">
        <v>4114</v>
      </c>
      <c r="B6551" s="593" t="s">
        <v>117</v>
      </c>
      <c r="C6551" s="596" t="s">
        <v>36</v>
      </c>
      <c r="D6551" s="630">
        <v>41820</v>
      </c>
      <c r="E6551" s="613"/>
      <c r="F6551" s="630"/>
      <c r="G6551" s="613"/>
      <c r="H6551" s="773"/>
      <c r="I6551" s="593"/>
      <c r="J6551" s="593"/>
      <c r="K6551" s="593"/>
      <c r="L6551" s="593"/>
      <c r="M6551" s="595"/>
      <c r="N6551" s="593"/>
      <c r="O6551" s="593"/>
      <c r="P6551" s="595"/>
      <c r="Q6551" s="595"/>
      <c r="R6551" s="593"/>
      <c r="S6551" s="593"/>
      <c r="T6551" s="1360"/>
      <c r="U6551" s="265"/>
      <c r="V6551" s="595"/>
      <c r="W6551" s="595"/>
      <c r="X6551" s="595"/>
      <c r="Y6551" s="595"/>
      <c r="Z6551" s="595"/>
      <c r="AA6551" s="595"/>
      <c r="AB6551" s="595"/>
      <c r="AC6551" s="595"/>
      <c r="AD6551" s="595"/>
      <c r="AE6551" s="595"/>
      <c r="AF6551" s="595"/>
      <c r="AG6551" s="595" t="s">
        <v>202</v>
      </c>
      <c r="AH6551" s="595"/>
      <c r="AI6551" s="595"/>
      <c r="AJ6551" s="595"/>
    </row>
    <row r="6552" spans="1:38" hidden="1" x14ac:dyDescent="0.2">
      <c r="A6552" s="593" t="s">
        <v>5144</v>
      </c>
      <c r="B6552" s="593" t="s">
        <v>117</v>
      </c>
      <c r="C6552" s="596" t="s">
        <v>36</v>
      </c>
      <c r="D6552" s="630">
        <v>41821</v>
      </c>
      <c r="E6552" s="613"/>
      <c r="F6552" s="630"/>
      <c r="G6552" s="613"/>
      <c r="H6552" s="773"/>
      <c r="I6552" s="593"/>
      <c r="J6552" s="593"/>
      <c r="K6552" s="593"/>
      <c r="L6552" s="593"/>
      <c r="M6552" s="595"/>
      <c r="N6552" s="593"/>
      <c r="O6552" s="593"/>
      <c r="P6552" s="595"/>
      <c r="Q6552" s="595"/>
      <c r="R6552" s="593"/>
      <c r="S6552" s="593"/>
      <c r="T6552" s="1360"/>
      <c r="U6552" s="1360"/>
      <c r="V6552" s="595"/>
      <c r="W6552" s="595"/>
      <c r="X6552" s="595"/>
      <c r="Y6552" s="595"/>
      <c r="Z6552" s="595"/>
      <c r="AA6552" s="595"/>
      <c r="AB6552" s="595"/>
      <c r="AC6552" s="595"/>
      <c r="AD6552" s="595"/>
      <c r="AE6552" s="595"/>
      <c r="AF6552" s="595"/>
      <c r="AG6552" s="595" t="s">
        <v>202</v>
      </c>
      <c r="AH6552" s="595"/>
      <c r="AI6552" s="595"/>
      <c r="AJ6552" s="595"/>
    </row>
    <row r="6553" spans="1:38" hidden="1" x14ac:dyDescent="0.2">
      <c r="A6553" s="593" t="s">
        <v>5144</v>
      </c>
      <c r="B6553" s="593" t="s">
        <v>117</v>
      </c>
      <c r="C6553" s="596" t="s">
        <v>36</v>
      </c>
      <c r="D6553" s="630">
        <v>41822</v>
      </c>
      <c r="E6553" s="613"/>
      <c r="F6553" s="630"/>
      <c r="G6553" s="613"/>
      <c r="H6553" s="773"/>
      <c r="I6553" s="593"/>
      <c r="J6553" s="593"/>
      <c r="K6553" s="593"/>
      <c r="L6553" s="593"/>
      <c r="M6553" s="595"/>
      <c r="N6553" s="593"/>
      <c r="O6553" s="593"/>
      <c r="P6553" s="595"/>
      <c r="Q6553" s="595"/>
      <c r="R6553" s="593"/>
      <c r="S6553" s="593"/>
      <c r="T6553" s="1360"/>
      <c r="U6553" s="265"/>
      <c r="V6553" s="595"/>
      <c r="W6553" s="595"/>
      <c r="X6553" s="595"/>
      <c r="Y6553" s="595"/>
      <c r="Z6553" s="595"/>
      <c r="AA6553" s="595"/>
      <c r="AB6553" s="595"/>
      <c r="AC6553" s="595"/>
      <c r="AD6553" s="595"/>
      <c r="AE6553" s="595"/>
      <c r="AF6553" s="595"/>
      <c r="AG6553" s="595" t="s">
        <v>202</v>
      </c>
      <c r="AH6553" s="595"/>
      <c r="AI6553" s="595"/>
      <c r="AJ6553" s="595"/>
    </row>
    <row r="6554" spans="1:38" hidden="1" x14ac:dyDescent="0.2">
      <c r="A6554" s="593" t="s">
        <v>5144</v>
      </c>
      <c r="B6554" s="593" t="s">
        <v>117</v>
      </c>
      <c r="C6554" s="596" t="s">
        <v>36</v>
      </c>
      <c r="D6554" s="630">
        <v>41823</v>
      </c>
      <c r="E6554" s="613"/>
      <c r="F6554" s="630"/>
      <c r="G6554" s="613"/>
      <c r="H6554" s="773"/>
      <c r="I6554" s="593"/>
      <c r="J6554" s="593"/>
      <c r="K6554" s="593"/>
      <c r="L6554" s="593"/>
      <c r="M6554" s="595"/>
      <c r="N6554" s="593"/>
      <c r="O6554" s="593"/>
      <c r="P6554" s="595"/>
      <c r="Q6554" s="595"/>
      <c r="R6554" s="593"/>
      <c r="S6554" s="593"/>
      <c r="T6554" s="1360"/>
      <c r="U6554" s="1360"/>
      <c r="V6554" s="595"/>
      <c r="W6554" s="595"/>
      <c r="X6554" s="595"/>
      <c r="Y6554" s="595"/>
      <c r="Z6554" s="595"/>
      <c r="AA6554" s="595"/>
      <c r="AB6554" s="595"/>
      <c r="AC6554" s="595"/>
      <c r="AD6554" s="595"/>
      <c r="AE6554" s="595"/>
      <c r="AF6554" s="595"/>
      <c r="AG6554" s="595" t="s">
        <v>202</v>
      </c>
      <c r="AH6554" s="595"/>
      <c r="AI6554" s="595"/>
      <c r="AJ6554" s="595"/>
    </row>
    <row r="6555" spans="1:38" ht="47.25" hidden="1" x14ac:dyDescent="0.2">
      <c r="A6555" s="593" t="s">
        <v>5144</v>
      </c>
      <c r="B6555" s="593" t="s">
        <v>117</v>
      </c>
      <c r="C6555" s="596" t="s">
        <v>36</v>
      </c>
      <c r="D6555" s="630">
        <v>41824</v>
      </c>
      <c r="E6555" s="613">
        <v>0.69166666666666676</v>
      </c>
      <c r="F6555" s="630">
        <v>41824</v>
      </c>
      <c r="G6555" s="613">
        <v>0.69166666666666676</v>
      </c>
      <c r="H6555" s="773">
        <v>0</v>
      </c>
      <c r="I6555" s="593">
        <v>3</v>
      </c>
      <c r="J6555" s="593" t="s">
        <v>3281</v>
      </c>
      <c r="K6555" s="593" t="s">
        <v>132</v>
      </c>
      <c r="L6555" s="593" t="s">
        <v>128</v>
      </c>
      <c r="M6555" s="595" t="s">
        <v>5225</v>
      </c>
      <c r="N6555" s="593">
        <v>110</v>
      </c>
      <c r="O6555" s="593" t="s">
        <v>66</v>
      </c>
      <c r="P6555" s="595" t="s">
        <v>5225</v>
      </c>
      <c r="Q6555" s="595" t="s">
        <v>4424</v>
      </c>
      <c r="R6555" s="593"/>
      <c r="S6555" s="593">
        <v>2.8</v>
      </c>
      <c r="T6555" s="1360">
        <f>SUM(R6555:S6555)</f>
        <v>2.8</v>
      </c>
      <c r="U6555" s="372" t="s">
        <v>75</v>
      </c>
      <c r="V6555" s="596">
        <v>1993</v>
      </c>
      <c r="W6555" s="596" t="s">
        <v>1268</v>
      </c>
      <c r="X6555" s="596" t="s">
        <v>1071</v>
      </c>
      <c r="Y6555" s="694">
        <v>41119</v>
      </c>
      <c r="Z6555" s="596">
        <v>100</v>
      </c>
      <c r="AA6555" s="694">
        <v>41880</v>
      </c>
      <c r="AB6555" s="596">
        <v>0</v>
      </c>
      <c r="AC6555" s="694">
        <v>40388</v>
      </c>
      <c r="AD6555" s="596" t="s">
        <v>56</v>
      </c>
      <c r="AE6555" s="632"/>
      <c r="AF6555" s="632"/>
      <c r="AG6555" s="632"/>
      <c r="AH6555" s="595"/>
      <c r="AI6555" s="595"/>
      <c r="AJ6555" s="595"/>
    </row>
    <row r="6556" spans="1:38" ht="63" hidden="1" x14ac:dyDescent="0.2">
      <c r="A6556" s="593" t="s">
        <v>5144</v>
      </c>
      <c r="B6556" s="593" t="s">
        <v>117</v>
      </c>
      <c r="C6556" s="596" t="s">
        <v>36</v>
      </c>
      <c r="D6556" s="630">
        <v>41824</v>
      </c>
      <c r="E6556" s="613">
        <v>0.72013888888888899</v>
      </c>
      <c r="F6556" s="630">
        <v>41824</v>
      </c>
      <c r="G6556" s="613">
        <v>0.75</v>
      </c>
      <c r="H6556" s="773">
        <v>2.9861111111111113E-2</v>
      </c>
      <c r="I6556" s="593">
        <v>168</v>
      </c>
      <c r="J6556" s="593" t="s">
        <v>5226</v>
      </c>
      <c r="K6556" s="593"/>
      <c r="L6556" s="593" t="s">
        <v>125</v>
      </c>
      <c r="M6556" s="595" t="s">
        <v>5227</v>
      </c>
      <c r="N6556" s="593">
        <v>110</v>
      </c>
      <c r="O6556" s="593" t="s">
        <v>63</v>
      </c>
      <c r="P6556" s="595" t="s">
        <v>5228</v>
      </c>
      <c r="Q6556" s="595" t="s">
        <v>4424</v>
      </c>
      <c r="R6556" s="593">
        <v>54.2</v>
      </c>
      <c r="S6556" s="593"/>
      <c r="T6556" s="1360">
        <f>SUM(R6556:S6556)</f>
        <v>54.2</v>
      </c>
      <c r="U6556" s="1067" t="s">
        <v>78</v>
      </c>
      <c r="V6556" s="596"/>
      <c r="W6556" s="596"/>
      <c r="X6556" s="596"/>
      <c r="Y6556" s="596"/>
      <c r="Z6556" s="596"/>
      <c r="AA6556" s="596"/>
      <c r="AB6556" s="596"/>
      <c r="AC6556" s="596"/>
      <c r="AD6556" s="596" t="s">
        <v>55</v>
      </c>
      <c r="AE6556" s="595"/>
      <c r="AF6556" s="595"/>
      <c r="AG6556" s="595"/>
      <c r="AH6556" s="595"/>
      <c r="AI6556" s="595"/>
      <c r="AJ6556" s="595"/>
    </row>
    <row r="6557" spans="1:38" ht="78.75" hidden="1" x14ac:dyDescent="0.2">
      <c r="A6557" s="593" t="s">
        <v>5144</v>
      </c>
      <c r="B6557" s="593" t="s">
        <v>117</v>
      </c>
      <c r="C6557" s="596" t="s">
        <v>36</v>
      </c>
      <c r="D6557" s="630">
        <v>41825</v>
      </c>
      <c r="E6557" s="613">
        <v>0.66319444444444442</v>
      </c>
      <c r="F6557" s="630">
        <v>41825</v>
      </c>
      <c r="G6557" s="613">
        <v>0.66319444444444442</v>
      </c>
      <c r="H6557" s="773">
        <v>0</v>
      </c>
      <c r="I6557" s="593">
        <v>65</v>
      </c>
      <c r="J6557" s="593" t="s">
        <v>3281</v>
      </c>
      <c r="K6557" s="593" t="s">
        <v>132</v>
      </c>
      <c r="L6557" s="593" t="s">
        <v>125</v>
      </c>
      <c r="M6557" s="595" t="s">
        <v>5229</v>
      </c>
      <c r="N6557" s="593">
        <v>110</v>
      </c>
      <c r="O6557" s="593" t="s">
        <v>66</v>
      </c>
      <c r="P6557" s="595" t="s">
        <v>5229</v>
      </c>
      <c r="Q6557" s="595" t="s">
        <v>4424</v>
      </c>
      <c r="R6557" s="593"/>
      <c r="S6557" s="593">
        <v>39.299999999999997</v>
      </c>
      <c r="T6557" s="1360">
        <v>39.299999999999997</v>
      </c>
      <c r="U6557" s="372" t="s">
        <v>84</v>
      </c>
      <c r="V6557" s="596"/>
      <c r="W6557" s="596"/>
      <c r="X6557" s="596"/>
      <c r="Y6557" s="596"/>
      <c r="Z6557" s="596"/>
      <c r="AA6557" s="596"/>
      <c r="AB6557" s="596"/>
      <c r="AC6557" s="596"/>
      <c r="AD6557" s="596" t="s">
        <v>55</v>
      </c>
      <c r="AE6557" s="595"/>
      <c r="AF6557" s="595"/>
      <c r="AG6557" s="595"/>
      <c r="AH6557" s="595"/>
      <c r="AI6557" s="595"/>
      <c r="AJ6557" s="595"/>
    </row>
    <row r="6558" spans="1:38" ht="78.75" hidden="1" x14ac:dyDescent="0.2">
      <c r="A6558" s="593" t="s">
        <v>5144</v>
      </c>
      <c r="B6558" s="593" t="s">
        <v>117</v>
      </c>
      <c r="C6558" s="596" t="s">
        <v>36</v>
      </c>
      <c r="D6558" s="630">
        <v>41825</v>
      </c>
      <c r="E6558" s="613">
        <v>0.70763888888888893</v>
      </c>
      <c r="F6558" s="630">
        <v>41825</v>
      </c>
      <c r="G6558" s="613">
        <v>0.78819444444444453</v>
      </c>
      <c r="H6558" s="773">
        <f>G6558-E6558</f>
        <v>8.0555555555555602E-2</v>
      </c>
      <c r="I6558" s="593">
        <v>31</v>
      </c>
      <c r="J6558" s="593" t="s">
        <v>178</v>
      </c>
      <c r="K6558" s="593" t="s">
        <v>134</v>
      </c>
      <c r="L6558" s="593" t="s">
        <v>128</v>
      </c>
      <c r="M6558" s="595" t="s">
        <v>5230</v>
      </c>
      <c r="N6558" s="593" t="s">
        <v>103</v>
      </c>
      <c r="O6558" s="593" t="s">
        <v>66</v>
      </c>
      <c r="P6558" s="595" t="s">
        <v>5230</v>
      </c>
      <c r="Q6558" s="595" t="s">
        <v>5231</v>
      </c>
      <c r="R6558" s="593">
        <v>10.4</v>
      </c>
      <c r="S6558" s="593"/>
      <c r="T6558" s="1360">
        <v>10.4</v>
      </c>
      <c r="U6558" s="372" t="s">
        <v>75</v>
      </c>
      <c r="V6558" s="596">
        <v>1978</v>
      </c>
      <c r="W6558" s="596" t="s">
        <v>2286</v>
      </c>
      <c r="X6558" s="596" t="s">
        <v>1071</v>
      </c>
      <c r="Y6558" s="694">
        <v>41530</v>
      </c>
      <c r="Z6558" s="596">
        <v>80</v>
      </c>
      <c r="AA6558" s="694">
        <v>42260</v>
      </c>
      <c r="AB6558" s="596">
        <v>1</v>
      </c>
      <c r="AC6558" s="596" t="s">
        <v>9801</v>
      </c>
      <c r="AD6558" s="596" t="s">
        <v>56</v>
      </c>
      <c r="AE6558" s="595"/>
      <c r="AF6558" s="595"/>
      <c r="AG6558" s="595"/>
      <c r="AH6558" s="595"/>
      <c r="AI6558" s="595"/>
      <c r="AJ6558" s="595"/>
    </row>
    <row r="6559" spans="1:38" ht="110.25" hidden="1" x14ac:dyDescent="0.2">
      <c r="A6559" s="593" t="s">
        <v>5144</v>
      </c>
      <c r="B6559" s="593" t="s">
        <v>117</v>
      </c>
      <c r="C6559" s="596" t="s">
        <v>36</v>
      </c>
      <c r="D6559" s="630">
        <v>41826</v>
      </c>
      <c r="E6559" s="613">
        <v>0.62152777777777779</v>
      </c>
      <c r="F6559" s="630">
        <v>41826</v>
      </c>
      <c r="G6559" s="613">
        <v>0.7284722222222223</v>
      </c>
      <c r="H6559" s="773">
        <f>G6559-E6559</f>
        <v>0.10694444444444451</v>
      </c>
      <c r="I6559" s="593">
        <v>33</v>
      </c>
      <c r="J6559" s="593" t="s">
        <v>178</v>
      </c>
      <c r="K6559" s="593" t="s">
        <v>134</v>
      </c>
      <c r="L6559" s="593" t="s">
        <v>128</v>
      </c>
      <c r="M6559" s="595" t="s">
        <v>5423</v>
      </c>
      <c r="N6559" s="593" t="s">
        <v>103</v>
      </c>
      <c r="O6559" s="593" t="s">
        <v>66</v>
      </c>
      <c r="P6559" s="595" t="s">
        <v>5424</v>
      </c>
      <c r="Q6559" s="595" t="s">
        <v>5425</v>
      </c>
      <c r="R6559" s="593">
        <v>14.9</v>
      </c>
      <c r="S6559" s="593"/>
      <c r="T6559" s="1360">
        <v>14.9</v>
      </c>
      <c r="U6559" s="372" t="s">
        <v>75</v>
      </c>
      <c r="V6559" s="596">
        <v>1976</v>
      </c>
      <c r="W6559" s="596" t="s">
        <v>1536</v>
      </c>
      <c r="X6559" s="596" t="s">
        <v>1071</v>
      </c>
      <c r="Y6559" s="694">
        <v>41468</v>
      </c>
      <c r="Z6559" s="596">
        <v>100</v>
      </c>
      <c r="AA6559" s="694">
        <v>42198</v>
      </c>
      <c r="AB6559" s="596">
        <v>0</v>
      </c>
      <c r="AC6559" s="694">
        <v>41774</v>
      </c>
      <c r="AD6559" s="596" t="s">
        <v>56</v>
      </c>
      <c r="AE6559" s="595"/>
      <c r="AF6559" s="595"/>
      <c r="AG6559" s="595"/>
      <c r="AH6559" s="595"/>
      <c r="AI6559" s="595"/>
      <c r="AJ6559" s="595"/>
    </row>
    <row r="6560" spans="1:38" hidden="1" x14ac:dyDescent="0.2">
      <c r="A6560" s="593" t="s">
        <v>5144</v>
      </c>
      <c r="B6560" s="593" t="s">
        <v>117</v>
      </c>
      <c r="C6560" s="596" t="s">
        <v>36</v>
      </c>
      <c r="D6560" s="630">
        <v>41827</v>
      </c>
      <c r="E6560" s="613"/>
      <c r="F6560" s="630"/>
      <c r="G6560" s="613"/>
      <c r="H6560" s="773"/>
      <c r="I6560" s="593"/>
      <c r="J6560" s="593"/>
      <c r="K6560" s="593"/>
      <c r="L6560" s="593"/>
      <c r="M6560" s="595"/>
      <c r="N6560" s="593"/>
      <c r="O6560" s="593"/>
      <c r="P6560" s="595"/>
      <c r="Q6560" s="595"/>
      <c r="R6560" s="593"/>
      <c r="S6560" s="593"/>
      <c r="T6560" s="1360"/>
      <c r="U6560" s="265"/>
      <c r="V6560" s="595"/>
      <c r="W6560" s="595"/>
      <c r="X6560" s="595"/>
      <c r="Y6560" s="595"/>
      <c r="Z6560" s="595"/>
      <c r="AA6560" s="595"/>
      <c r="AB6560" s="595"/>
      <c r="AC6560" s="595"/>
      <c r="AD6560" s="595"/>
      <c r="AE6560" s="595"/>
      <c r="AF6560" s="595"/>
      <c r="AG6560" s="632" t="s">
        <v>202</v>
      </c>
      <c r="AH6560" s="595"/>
      <c r="AI6560" s="595"/>
      <c r="AJ6560" s="595"/>
    </row>
    <row r="6561" spans="1:36" ht="47.25" hidden="1" x14ac:dyDescent="0.2">
      <c r="A6561" s="593" t="s">
        <v>5144</v>
      </c>
      <c r="B6561" s="593" t="s">
        <v>117</v>
      </c>
      <c r="C6561" s="596" t="s">
        <v>36</v>
      </c>
      <c r="D6561" s="630">
        <v>41828</v>
      </c>
      <c r="E6561" s="613">
        <v>0.14583333333333334</v>
      </c>
      <c r="F6561" s="630">
        <v>41828</v>
      </c>
      <c r="G6561" s="613">
        <v>0.27361111111111108</v>
      </c>
      <c r="H6561" s="773">
        <f>G6561-E6561</f>
        <v>0.12777777777777774</v>
      </c>
      <c r="I6561" s="593">
        <v>18</v>
      </c>
      <c r="J6561" s="593" t="s">
        <v>178</v>
      </c>
      <c r="K6561" s="593" t="s">
        <v>134</v>
      </c>
      <c r="L6561" s="593" t="s">
        <v>125</v>
      </c>
      <c r="M6561" s="595" t="s">
        <v>5426</v>
      </c>
      <c r="N6561" s="593" t="s">
        <v>103</v>
      </c>
      <c r="O6561" s="593" t="s">
        <v>66</v>
      </c>
      <c r="P6561" s="595" t="s">
        <v>5427</v>
      </c>
      <c r="Q6561" s="595" t="s">
        <v>5428</v>
      </c>
      <c r="R6561" s="593">
        <v>5.9</v>
      </c>
      <c r="S6561" s="593"/>
      <c r="T6561" s="1360">
        <v>5.9</v>
      </c>
      <c r="U6561" s="1067" t="s">
        <v>75</v>
      </c>
      <c r="V6561" s="596">
        <v>1997</v>
      </c>
      <c r="W6561" s="596" t="s">
        <v>1536</v>
      </c>
      <c r="X6561" s="596" t="s">
        <v>1071</v>
      </c>
      <c r="Y6561" s="694">
        <v>41380</v>
      </c>
      <c r="Z6561" s="596">
        <v>100</v>
      </c>
      <c r="AA6561" s="694">
        <v>42110</v>
      </c>
      <c r="AB6561" s="596">
        <v>0</v>
      </c>
      <c r="AC6561" s="596" t="s">
        <v>9799</v>
      </c>
      <c r="AD6561" s="596" t="s">
        <v>55</v>
      </c>
      <c r="AE6561" s="595"/>
      <c r="AF6561" s="595"/>
      <c r="AG6561" s="595"/>
      <c r="AH6561" s="595"/>
      <c r="AI6561" s="595"/>
      <c r="AJ6561" s="595"/>
    </row>
    <row r="6562" spans="1:36" ht="47.25" hidden="1" x14ac:dyDescent="0.2">
      <c r="A6562" s="593" t="s">
        <v>5144</v>
      </c>
      <c r="B6562" s="593" t="s">
        <v>117</v>
      </c>
      <c r="C6562" s="596" t="s">
        <v>36</v>
      </c>
      <c r="D6562" s="630">
        <v>41828</v>
      </c>
      <c r="E6562" s="613">
        <v>0.3923611111111111</v>
      </c>
      <c r="F6562" s="630">
        <v>41828</v>
      </c>
      <c r="G6562" s="613">
        <v>0.47361111111111115</v>
      </c>
      <c r="H6562" s="773">
        <f>G6562-E6562</f>
        <v>8.1250000000000044E-2</v>
      </c>
      <c r="I6562" s="593">
        <v>19</v>
      </c>
      <c r="J6562" s="593" t="s">
        <v>178</v>
      </c>
      <c r="K6562" s="593" t="s">
        <v>134</v>
      </c>
      <c r="L6562" s="593" t="s">
        <v>125</v>
      </c>
      <c r="M6562" s="1294" t="s">
        <v>5429</v>
      </c>
      <c r="N6562" s="593" t="s">
        <v>103</v>
      </c>
      <c r="O6562" s="593" t="s">
        <v>66</v>
      </c>
      <c r="P6562" s="595" t="s">
        <v>5430</v>
      </c>
      <c r="Q6562" s="595" t="s">
        <v>5431</v>
      </c>
      <c r="R6562" s="593">
        <v>11.1</v>
      </c>
      <c r="S6562" s="593"/>
      <c r="T6562" s="1360">
        <f>SUM(R6562:S6562)</f>
        <v>11.1</v>
      </c>
      <c r="U6562" s="372" t="s">
        <v>75</v>
      </c>
      <c r="V6562" s="596">
        <v>1974</v>
      </c>
      <c r="W6562" s="596" t="s">
        <v>2286</v>
      </c>
      <c r="X6562" s="596" t="s">
        <v>1071</v>
      </c>
      <c r="Y6562" s="694">
        <v>41325</v>
      </c>
      <c r="Z6562" s="596">
        <v>100</v>
      </c>
      <c r="AA6562" s="596">
        <v>2015</v>
      </c>
      <c r="AB6562" s="596">
        <v>0</v>
      </c>
      <c r="AC6562" s="596" t="s">
        <v>9800</v>
      </c>
      <c r="AD6562" s="596" t="s">
        <v>55</v>
      </c>
      <c r="AE6562" s="595"/>
      <c r="AF6562" s="595"/>
      <c r="AG6562" s="595"/>
      <c r="AH6562" s="595"/>
      <c r="AI6562" s="595"/>
      <c r="AJ6562" s="595"/>
    </row>
    <row r="6563" spans="1:36" hidden="1" x14ac:dyDescent="0.2">
      <c r="A6563" s="593" t="s">
        <v>5144</v>
      </c>
      <c r="B6563" s="593" t="s">
        <v>117</v>
      </c>
      <c r="C6563" s="596" t="s">
        <v>36</v>
      </c>
      <c r="D6563" s="630">
        <v>41829</v>
      </c>
      <c r="E6563" s="613"/>
      <c r="F6563" s="630"/>
      <c r="G6563" s="613"/>
      <c r="H6563" s="773"/>
      <c r="I6563" s="593"/>
      <c r="J6563" s="593"/>
      <c r="K6563" s="593"/>
      <c r="L6563" s="593"/>
      <c r="M6563" s="595"/>
      <c r="N6563" s="593"/>
      <c r="O6563" s="593"/>
      <c r="P6563" s="595"/>
      <c r="Q6563" s="595"/>
      <c r="R6563" s="593"/>
      <c r="S6563" s="593"/>
      <c r="T6563" s="1360"/>
      <c r="U6563" s="265"/>
      <c r="V6563" s="595"/>
      <c r="W6563" s="595"/>
      <c r="X6563" s="595"/>
      <c r="Y6563" s="595"/>
      <c r="Z6563" s="595"/>
      <c r="AA6563" s="595"/>
      <c r="AB6563" s="595"/>
      <c r="AC6563" s="595"/>
      <c r="AD6563" s="595"/>
      <c r="AE6563" s="595"/>
      <c r="AF6563" s="595"/>
      <c r="AG6563" s="632" t="s">
        <v>202</v>
      </c>
      <c r="AH6563" s="595"/>
      <c r="AI6563" s="595"/>
      <c r="AJ6563" s="595"/>
    </row>
    <row r="6564" spans="1:36" hidden="1" x14ac:dyDescent="0.2">
      <c r="A6564" s="593" t="s">
        <v>5144</v>
      </c>
      <c r="B6564" s="593" t="s">
        <v>117</v>
      </c>
      <c r="C6564" s="593" t="s">
        <v>4221</v>
      </c>
      <c r="D6564" s="630">
        <v>41830</v>
      </c>
      <c r="E6564" s="613"/>
      <c r="F6564" s="630"/>
      <c r="G6564" s="613"/>
      <c r="H6564" s="773"/>
      <c r="I6564" s="593"/>
      <c r="J6564" s="593"/>
      <c r="K6564" s="593"/>
      <c r="L6564" s="593"/>
      <c r="M6564" s="595"/>
      <c r="N6564" s="593"/>
      <c r="O6564" s="593"/>
      <c r="P6564" s="595"/>
      <c r="Q6564" s="595"/>
      <c r="R6564" s="593"/>
      <c r="S6564" s="593"/>
      <c r="T6564" s="1360"/>
      <c r="U6564" s="1360"/>
      <c r="V6564" s="595"/>
      <c r="W6564" s="595"/>
      <c r="X6564" s="595"/>
      <c r="Y6564" s="595"/>
      <c r="Z6564" s="595"/>
      <c r="AA6564" s="595"/>
      <c r="AB6564" s="595"/>
      <c r="AC6564" s="595"/>
      <c r="AD6564" s="595"/>
      <c r="AE6564" s="595"/>
      <c r="AF6564" s="595"/>
      <c r="AG6564" s="632" t="s">
        <v>202</v>
      </c>
      <c r="AH6564" s="595"/>
      <c r="AI6564" s="595"/>
      <c r="AJ6564" s="595"/>
    </row>
    <row r="6565" spans="1:36" hidden="1" x14ac:dyDescent="0.2">
      <c r="A6565" s="593" t="s">
        <v>5144</v>
      </c>
      <c r="B6565" s="593" t="s">
        <v>117</v>
      </c>
      <c r="C6565" s="593" t="s">
        <v>4221</v>
      </c>
      <c r="D6565" s="630">
        <v>41831</v>
      </c>
      <c r="E6565" s="613"/>
      <c r="F6565" s="630"/>
      <c r="G6565" s="613"/>
      <c r="H6565" s="773"/>
      <c r="I6565" s="593"/>
      <c r="J6565" s="593"/>
      <c r="K6565" s="593"/>
      <c r="L6565" s="593"/>
      <c r="M6565" s="595"/>
      <c r="N6565" s="593"/>
      <c r="O6565" s="593"/>
      <c r="P6565" s="595"/>
      <c r="Q6565" s="595"/>
      <c r="R6565" s="593"/>
      <c r="S6565" s="593"/>
      <c r="T6565" s="1360"/>
      <c r="U6565" s="265"/>
      <c r="V6565" s="595"/>
      <c r="W6565" s="595"/>
      <c r="X6565" s="595"/>
      <c r="Y6565" s="595"/>
      <c r="Z6565" s="595"/>
      <c r="AA6565" s="595"/>
      <c r="AB6565" s="595"/>
      <c r="AC6565" s="595"/>
      <c r="AD6565" s="595"/>
      <c r="AE6565" s="595"/>
      <c r="AF6565" s="595"/>
      <c r="AG6565" s="632" t="s">
        <v>202</v>
      </c>
      <c r="AH6565" s="595"/>
      <c r="AI6565" s="595"/>
      <c r="AJ6565" s="595"/>
    </row>
    <row r="6566" spans="1:36" hidden="1" x14ac:dyDescent="0.2">
      <c r="A6566" s="593" t="s">
        <v>5144</v>
      </c>
      <c r="B6566" s="593" t="s">
        <v>117</v>
      </c>
      <c r="C6566" s="593" t="s">
        <v>4221</v>
      </c>
      <c r="D6566" s="630">
        <v>41832</v>
      </c>
      <c r="E6566" s="613"/>
      <c r="F6566" s="630"/>
      <c r="G6566" s="613"/>
      <c r="H6566" s="773"/>
      <c r="I6566" s="593"/>
      <c r="J6566" s="593"/>
      <c r="K6566" s="593"/>
      <c r="L6566" s="593"/>
      <c r="M6566" s="595"/>
      <c r="N6566" s="593"/>
      <c r="O6566" s="593"/>
      <c r="P6566" s="595"/>
      <c r="Q6566" s="595"/>
      <c r="R6566" s="593"/>
      <c r="S6566" s="593"/>
      <c r="T6566" s="1360"/>
      <c r="U6566" s="265"/>
      <c r="V6566" s="595"/>
      <c r="W6566" s="595"/>
      <c r="X6566" s="595"/>
      <c r="Y6566" s="595"/>
      <c r="Z6566" s="595"/>
      <c r="AA6566" s="595"/>
      <c r="AB6566" s="595"/>
      <c r="AC6566" s="595"/>
      <c r="AD6566" s="595"/>
      <c r="AE6566" s="595"/>
      <c r="AF6566" s="595"/>
      <c r="AG6566" s="632" t="s">
        <v>202</v>
      </c>
      <c r="AH6566" s="595"/>
      <c r="AI6566" s="595"/>
      <c r="AJ6566" s="595"/>
    </row>
    <row r="6567" spans="1:36" ht="126" hidden="1" x14ac:dyDescent="0.2">
      <c r="A6567" s="593" t="s">
        <v>5144</v>
      </c>
      <c r="B6567" s="595" t="s">
        <v>117</v>
      </c>
      <c r="C6567" s="595" t="s">
        <v>4221</v>
      </c>
      <c r="D6567" s="630">
        <v>41833</v>
      </c>
      <c r="E6567" s="613">
        <v>0.7055555555555556</v>
      </c>
      <c r="F6567" s="630">
        <v>41833</v>
      </c>
      <c r="G6567" s="613">
        <v>0.7895833333333333</v>
      </c>
      <c r="H6567" s="773">
        <v>8.5416666666666655E-2</v>
      </c>
      <c r="I6567" s="593">
        <v>21</v>
      </c>
      <c r="J6567" s="593" t="s">
        <v>178</v>
      </c>
      <c r="K6567" s="595" t="s">
        <v>134</v>
      </c>
      <c r="L6567" s="595" t="s">
        <v>128</v>
      </c>
      <c r="M6567" s="595" t="s">
        <v>5609</v>
      </c>
      <c r="N6567" s="595" t="s">
        <v>103</v>
      </c>
      <c r="O6567" s="595" t="s">
        <v>66</v>
      </c>
      <c r="P6567" s="595" t="s">
        <v>5609</v>
      </c>
      <c r="Q6567" s="595" t="s">
        <v>5610</v>
      </c>
      <c r="R6567" s="597">
        <v>8</v>
      </c>
      <c r="S6567" s="597"/>
      <c r="T6567" s="1359">
        <v>8</v>
      </c>
      <c r="U6567" s="1067" t="s">
        <v>75</v>
      </c>
      <c r="V6567" s="596">
        <v>1984</v>
      </c>
      <c r="W6567" s="596" t="s">
        <v>2286</v>
      </c>
      <c r="X6567" s="596" t="s">
        <v>1071</v>
      </c>
      <c r="Y6567" s="694">
        <v>41210</v>
      </c>
      <c r="Z6567" s="596">
        <v>90</v>
      </c>
      <c r="AA6567" s="694">
        <v>41940</v>
      </c>
      <c r="AB6567" s="596">
        <v>1</v>
      </c>
      <c r="AC6567" s="596" t="s">
        <v>9798</v>
      </c>
      <c r="AD6567" s="596" t="s">
        <v>56</v>
      </c>
      <c r="AE6567" s="595"/>
      <c r="AF6567" s="595"/>
      <c r="AG6567" s="632"/>
      <c r="AH6567" s="595"/>
      <c r="AI6567" s="595"/>
      <c r="AJ6567" s="595"/>
    </row>
    <row r="6568" spans="1:36" hidden="1" x14ac:dyDescent="0.2">
      <c r="A6568" s="593" t="s">
        <v>5144</v>
      </c>
      <c r="B6568" s="595" t="s">
        <v>117</v>
      </c>
      <c r="C6568" s="595" t="s">
        <v>4221</v>
      </c>
      <c r="D6568" s="630">
        <v>41834</v>
      </c>
      <c r="E6568" s="613"/>
      <c r="F6568" s="630"/>
      <c r="G6568" s="613"/>
      <c r="H6568" s="773"/>
      <c r="I6568" s="593"/>
      <c r="J6568" s="593"/>
      <c r="K6568" s="593"/>
      <c r="L6568" s="593"/>
      <c r="M6568" s="595"/>
      <c r="N6568" s="593"/>
      <c r="O6568" s="593"/>
      <c r="P6568" s="595"/>
      <c r="Q6568" s="595"/>
      <c r="R6568" s="593"/>
      <c r="S6568" s="593"/>
      <c r="T6568" s="1360"/>
      <c r="U6568" s="265"/>
      <c r="V6568" s="595"/>
      <c r="W6568" s="595"/>
      <c r="X6568" s="595"/>
      <c r="Y6568" s="595"/>
      <c r="Z6568" s="595"/>
      <c r="AA6568" s="595"/>
      <c r="AB6568" s="595"/>
      <c r="AC6568" s="595"/>
      <c r="AD6568" s="595"/>
      <c r="AE6568" s="595"/>
      <c r="AF6568" s="595"/>
      <c r="AG6568" s="632" t="s">
        <v>202</v>
      </c>
      <c r="AH6568" s="595"/>
      <c r="AI6568" s="595"/>
      <c r="AJ6568" s="595"/>
    </row>
    <row r="6569" spans="1:36" hidden="1" x14ac:dyDescent="0.2">
      <c r="A6569" s="593" t="s">
        <v>5144</v>
      </c>
      <c r="B6569" s="595" t="s">
        <v>117</v>
      </c>
      <c r="C6569" s="595" t="s">
        <v>4221</v>
      </c>
      <c r="D6569" s="630">
        <v>41835</v>
      </c>
      <c r="E6569" s="613"/>
      <c r="F6569" s="630"/>
      <c r="G6569" s="613"/>
      <c r="H6569" s="773"/>
      <c r="I6569" s="593"/>
      <c r="J6569" s="593"/>
      <c r="K6569" s="593"/>
      <c r="L6569" s="593"/>
      <c r="M6569" s="595"/>
      <c r="N6569" s="593"/>
      <c r="O6569" s="593"/>
      <c r="P6569" s="595"/>
      <c r="Q6569" s="595"/>
      <c r="R6569" s="593"/>
      <c r="S6569" s="593"/>
      <c r="T6569" s="1360"/>
      <c r="U6569" s="265"/>
      <c r="V6569" s="595"/>
      <c r="W6569" s="595"/>
      <c r="X6569" s="595"/>
      <c r="Y6569" s="595"/>
      <c r="Z6569" s="595"/>
      <c r="AA6569" s="595"/>
      <c r="AB6569" s="595"/>
      <c r="AC6569" s="595"/>
      <c r="AD6569" s="595"/>
      <c r="AE6569" s="595"/>
      <c r="AF6569" s="595"/>
      <c r="AG6569" s="632" t="s">
        <v>202</v>
      </c>
      <c r="AH6569" s="595"/>
      <c r="AI6569" s="595"/>
      <c r="AJ6569" s="595"/>
    </row>
    <row r="6570" spans="1:36" ht="315" hidden="1" x14ac:dyDescent="0.2">
      <c r="A6570" s="593" t="s">
        <v>5144</v>
      </c>
      <c r="B6570" s="595" t="s">
        <v>117</v>
      </c>
      <c r="C6570" s="595" t="s">
        <v>4221</v>
      </c>
      <c r="D6570" s="630">
        <v>41836</v>
      </c>
      <c r="E6570" s="613">
        <v>0.93055555555555547</v>
      </c>
      <c r="F6570" s="630">
        <v>41837</v>
      </c>
      <c r="G6570" s="613">
        <v>0.5</v>
      </c>
      <c r="H6570" s="773">
        <v>0.55555555555555558</v>
      </c>
      <c r="I6570" s="593">
        <v>4</v>
      </c>
      <c r="J6570" s="593" t="s">
        <v>178</v>
      </c>
      <c r="K6570" s="595" t="s">
        <v>134</v>
      </c>
      <c r="L6570" s="595" t="s">
        <v>128</v>
      </c>
      <c r="M6570" s="595" t="s">
        <v>7177</v>
      </c>
      <c r="N6570" s="593" t="s">
        <v>103</v>
      </c>
      <c r="O6570" s="593" t="s">
        <v>66</v>
      </c>
      <c r="P6570" s="595" t="s">
        <v>7178</v>
      </c>
      <c r="Q6570" s="595" t="s">
        <v>7179</v>
      </c>
      <c r="R6570" s="593">
        <v>9.1</v>
      </c>
      <c r="S6570" s="593"/>
      <c r="T6570" s="1360">
        <v>9.1</v>
      </c>
      <c r="U6570" s="1067" t="s">
        <v>75</v>
      </c>
      <c r="V6570" s="596">
        <v>1990</v>
      </c>
      <c r="W6570" s="596" t="s">
        <v>2286</v>
      </c>
      <c r="X6570" s="596" t="s">
        <v>1071</v>
      </c>
      <c r="Y6570" s="694">
        <v>41461</v>
      </c>
      <c r="Z6570" s="596">
        <v>90</v>
      </c>
      <c r="AA6570" s="694">
        <v>42191</v>
      </c>
      <c r="AB6570" s="596">
        <v>0</v>
      </c>
      <c r="AC6570" s="596" t="s">
        <v>9797</v>
      </c>
      <c r="AD6570" s="596" t="s">
        <v>56</v>
      </c>
      <c r="AE6570" s="595"/>
      <c r="AF6570" s="595"/>
      <c r="AG6570" s="632"/>
      <c r="AH6570" s="595"/>
      <c r="AI6570" s="595"/>
      <c r="AJ6570" s="595"/>
    </row>
    <row r="6571" spans="1:36" hidden="1" x14ac:dyDescent="0.2">
      <c r="A6571" s="593" t="s">
        <v>5144</v>
      </c>
      <c r="B6571" s="595" t="s">
        <v>117</v>
      </c>
      <c r="C6571" s="595" t="s">
        <v>4221</v>
      </c>
      <c r="D6571" s="630">
        <v>41837</v>
      </c>
      <c r="E6571" s="613"/>
      <c r="F6571" s="630"/>
      <c r="G6571" s="613"/>
      <c r="H6571" s="773"/>
      <c r="I6571" s="593"/>
      <c r="J6571" s="593"/>
      <c r="K6571" s="593"/>
      <c r="L6571" s="593"/>
      <c r="M6571" s="595"/>
      <c r="N6571" s="593"/>
      <c r="O6571" s="593"/>
      <c r="P6571" s="595"/>
      <c r="Q6571" s="595"/>
      <c r="R6571" s="593"/>
      <c r="S6571" s="593"/>
      <c r="T6571" s="1360"/>
      <c r="U6571" s="265"/>
      <c r="V6571" s="595"/>
      <c r="W6571" s="595"/>
      <c r="X6571" s="595"/>
      <c r="Y6571" s="595"/>
      <c r="Z6571" s="595"/>
      <c r="AA6571" s="595"/>
      <c r="AB6571" s="595"/>
      <c r="AC6571" s="595"/>
      <c r="AD6571" s="595"/>
      <c r="AE6571" s="595"/>
      <c r="AF6571" s="595"/>
      <c r="AG6571" s="632" t="s">
        <v>202</v>
      </c>
      <c r="AH6571" s="595"/>
      <c r="AI6571" s="595"/>
      <c r="AJ6571" s="595"/>
    </row>
    <row r="6572" spans="1:36" hidden="1" x14ac:dyDescent="0.2">
      <c r="A6572" s="593" t="s">
        <v>5144</v>
      </c>
      <c r="B6572" s="595" t="s">
        <v>117</v>
      </c>
      <c r="C6572" s="595" t="s">
        <v>4221</v>
      </c>
      <c r="D6572" s="630">
        <v>41838</v>
      </c>
      <c r="E6572" s="613"/>
      <c r="F6572" s="630"/>
      <c r="G6572" s="613"/>
      <c r="H6572" s="773"/>
      <c r="I6572" s="593"/>
      <c r="J6572" s="593"/>
      <c r="K6572" s="593"/>
      <c r="L6572" s="593"/>
      <c r="M6572" s="595"/>
      <c r="N6572" s="593"/>
      <c r="O6572" s="593"/>
      <c r="P6572" s="595"/>
      <c r="Q6572" s="595"/>
      <c r="R6572" s="593"/>
      <c r="S6572" s="593"/>
      <c r="T6572" s="1360"/>
      <c r="U6572" s="265"/>
      <c r="V6572" s="595"/>
      <c r="W6572" s="595"/>
      <c r="X6572" s="595"/>
      <c r="Y6572" s="595"/>
      <c r="Z6572" s="595"/>
      <c r="AA6572" s="595"/>
      <c r="AB6572" s="595"/>
      <c r="AC6572" s="595"/>
      <c r="AD6572" s="595"/>
      <c r="AE6572" s="595"/>
      <c r="AF6572" s="595"/>
      <c r="AG6572" s="632" t="s">
        <v>202</v>
      </c>
      <c r="AH6572" s="595"/>
      <c r="AI6572" s="595"/>
      <c r="AJ6572" s="595"/>
    </row>
    <row r="6573" spans="1:36" hidden="1" x14ac:dyDescent="0.2">
      <c r="A6573" s="593" t="s">
        <v>5144</v>
      </c>
      <c r="B6573" s="595" t="s">
        <v>117</v>
      </c>
      <c r="C6573" s="595" t="s">
        <v>4221</v>
      </c>
      <c r="D6573" s="630">
        <v>41839</v>
      </c>
      <c r="E6573" s="613"/>
      <c r="F6573" s="630"/>
      <c r="G6573" s="613"/>
      <c r="H6573" s="773"/>
      <c r="I6573" s="593"/>
      <c r="J6573" s="593"/>
      <c r="K6573" s="593"/>
      <c r="L6573" s="593"/>
      <c r="M6573" s="595"/>
      <c r="N6573" s="593"/>
      <c r="O6573" s="593"/>
      <c r="P6573" s="595"/>
      <c r="Q6573" s="595"/>
      <c r="R6573" s="593"/>
      <c r="S6573" s="593"/>
      <c r="T6573" s="1360"/>
      <c r="U6573" s="1360"/>
      <c r="V6573" s="595"/>
      <c r="W6573" s="595"/>
      <c r="X6573" s="595"/>
      <c r="Y6573" s="595"/>
      <c r="Z6573" s="595"/>
      <c r="AA6573" s="595"/>
      <c r="AB6573" s="595"/>
      <c r="AC6573" s="595"/>
      <c r="AD6573" s="595"/>
      <c r="AE6573" s="595"/>
      <c r="AF6573" s="595"/>
      <c r="AG6573" s="632" t="s">
        <v>202</v>
      </c>
      <c r="AH6573" s="595"/>
      <c r="AI6573" s="595"/>
      <c r="AJ6573" s="595"/>
    </row>
    <row r="6574" spans="1:36" hidden="1" x14ac:dyDescent="0.2">
      <c r="A6574" s="593" t="s">
        <v>5144</v>
      </c>
      <c r="B6574" s="595" t="s">
        <v>117</v>
      </c>
      <c r="C6574" s="595" t="s">
        <v>4221</v>
      </c>
      <c r="D6574" s="630">
        <v>41840</v>
      </c>
      <c r="E6574" s="613"/>
      <c r="F6574" s="630"/>
      <c r="G6574" s="613"/>
      <c r="H6574" s="773"/>
      <c r="I6574" s="593"/>
      <c r="J6574" s="593"/>
      <c r="K6574" s="593"/>
      <c r="L6574" s="593"/>
      <c r="M6574" s="595"/>
      <c r="N6574" s="593"/>
      <c r="O6574" s="593"/>
      <c r="P6574" s="595"/>
      <c r="Q6574" s="595"/>
      <c r="R6574" s="593"/>
      <c r="S6574" s="593"/>
      <c r="T6574" s="1360"/>
      <c r="U6574" s="265"/>
      <c r="V6574" s="595"/>
      <c r="W6574" s="595"/>
      <c r="X6574" s="595"/>
      <c r="Y6574" s="595"/>
      <c r="Z6574" s="595"/>
      <c r="AA6574" s="595"/>
      <c r="AB6574" s="595"/>
      <c r="AC6574" s="595"/>
      <c r="AD6574" s="595"/>
      <c r="AE6574" s="595"/>
      <c r="AF6574" s="595"/>
      <c r="AG6574" s="632" t="s">
        <v>202</v>
      </c>
      <c r="AH6574" s="595"/>
      <c r="AI6574" s="595"/>
      <c r="AJ6574" s="595"/>
    </row>
    <row r="6575" spans="1:36" hidden="1" x14ac:dyDescent="0.2">
      <c r="A6575" s="593" t="s">
        <v>5144</v>
      </c>
      <c r="B6575" s="595" t="s">
        <v>117</v>
      </c>
      <c r="C6575" s="595" t="s">
        <v>4221</v>
      </c>
      <c r="D6575" s="630">
        <v>41841</v>
      </c>
      <c r="E6575" s="613"/>
      <c r="F6575" s="630"/>
      <c r="G6575" s="613"/>
      <c r="H6575" s="773"/>
      <c r="I6575" s="593"/>
      <c r="J6575" s="593"/>
      <c r="K6575" s="593"/>
      <c r="L6575" s="593"/>
      <c r="M6575" s="595"/>
      <c r="N6575" s="593"/>
      <c r="O6575" s="593"/>
      <c r="P6575" s="595"/>
      <c r="Q6575" s="595"/>
      <c r="R6575" s="593"/>
      <c r="S6575" s="593"/>
      <c r="T6575" s="1360"/>
      <c r="U6575" s="1360"/>
      <c r="V6575" s="595"/>
      <c r="W6575" s="595"/>
      <c r="X6575" s="595"/>
      <c r="Y6575" s="595"/>
      <c r="Z6575" s="595"/>
      <c r="AA6575" s="595"/>
      <c r="AB6575" s="595"/>
      <c r="AC6575" s="595"/>
      <c r="AD6575" s="595"/>
      <c r="AE6575" s="595"/>
      <c r="AF6575" s="595"/>
      <c r="AG6575" s="632" t="s">
        <v>202</v>
      </c>
      <c r="AH6575" s="595"/>
      <c r="AI6575" s="595"/>
      <c r="AJ6575" s="595"/>
    </row>
    <row r="6576" spans="1:36" hidden="1" x14ac:dyDescent="0.2">
      <c r="A6576" s="593" t="s">
        <v>5144</v>
      </c>
      <c r="B6576" s="595" t="s">
        <v>117</v>
      </c>
      <c r="C6576" s="595" t="s">
        <v>4221</v>
      </c>
      <c r="D6576" s="630">
        <v>41842</v>
      </c>
      <c r="E6576" s="613"/>
      <c r="F6576" s="630"/>
      <c r="G6576" s="613"/>
      <c r="H6576" s="773"/>
      <c r="I6576" s="593"/>
      <c r="J6576" s="593"/>
      <c r="K6576" s="593"/>
      <c r="L6576" s="593"/>
      <c r="M6576" s="595"/>
      <c r="N6576" s="593"/>
      <c r="O6576" s="593"/>
      <c r="P6576" s="595"/>
      <c r="Q6576" s="595"/>
      <c r="R6576" s="593"/>
      <c r="S6576" s="593"/>
      <c r="T6576" s="1360"/>
      <c r="U6576" s="265"/>
      <c r="V6576" s="595"/>
      <c r="W6576" s="595"/>
      <c r="X6576" s="595"/>
      <c r="Y6576" s="595"/>
      <c r="Z6576" s="595"/>
      <c r="AA6576" s="595"/>
      <c r="AB6576" s="595"/>
      <c r="AC6576" s="595"/>
      <c r="AD6576" s="595"/>
      <c r="AE6576" s="595"/>
      <c r="AF6576" s="595"/>
      <c r="AG6576" s="632" t="s">
        <v>202</v>
      </c>
      <c r="AH6576" s="595"/>
      <c r="AI6576" s="595"/>
      <c r="AJ6576" s="595"/>
    </row>
    <row r="6577" spans="1:36" hidden="1" x14ac:dyDescent="0.2">
      <c r="A6577" s="593" t="s">
        <v>5144</v>
      </c>
      <c r="B6577" s="595" t="s">
        <v>117</v>
      </c>
      <c r="C6577" s="595" t="s">
        <v>4221</v>
      </c>
      <c r="D6577" s="630">
        <v>41843</v>
      </c>
      <c r="E6577" s="613"/>
      <c r="F6577" s="630"/>
      <c r="G6577" s="613"/>
      <c r="H6577" s="773"/>
      <c r="I6577" s="593"/>
      <c r="J6577" s="593"/>
      <c r="K6577" s="593"/>
      <c r="L6577" s="593"/>
      <c r="M6577" s="595"/>
      <c r="N6577" s="593"/>
      <c r="O6577" s="593"/>
      <c r="P6577" s="595"/>
      <c r="Q6577" s="595"/>
      <c r="R6577" s="593"/>
      <c r="S6577" s="593"/>
      <c r="T6577" s="1360"/>
      <c r="U6577" s="265"/>
      <c r="V6577" s="595"/>
      <c r="W6577" s="595"/>
      <c r="X6577" s="595"/>
      <c r="Y6577" s="595"/>
      <c r="Z6577" s="595"/>
      <c r="AA6577" s="595"/>
      <c r="AB6577" s="595"/>
      <c r="AC6577" s="595"/>
      <c r="AD6577" s="595"/>
      <c r="AE6577" s="595"/>
      <c r="AF6577" s="595"/>
      <c r="AG6577" s="632" t="s">
        <v>202</v>
      </c>
      <c r="AH6577" s="595"/>
      <c r="AI6577" s="595"/>
      <c r="AJ6577" s="595"/>
    </row>
    <row r="6578" spans="1:36" hidden="1" x14ac:dyDescent="0.2">
      <c r="A6578" s="593" t="s">
        <v>5144</v>
      </c>
      <c r="B6578" s="595" t="s">
        <v>117</v>
      </c>
      <c r="C6578" s="595" t="s">
        <v>4221</v>
      </c>
      <c r="D6578" s="630">
        <v>41844</v>
      </c>
      <c r="E6578" s="613"/>
      <c r="F6578" s="630"/>
      <c r="G6578" s="613"/>
      <c r="H6578" s="773"/>
      <c r="I6578" s="593"/>
      <c r="J6578" s="593"/>
      <c r="K6578" s="593"/>
      <c r="L6578" s="593"/>
      <c r="M6578" s="595"/>
      <c r="N6578" s="593"/>
      <c r="O6578" s="593"/>
      <c r="P6578" s="595"/>
      <c r="Q6578" s="595"/>
      <c r="R6578" s="593"/>
      <c r="S6578" s="593"/>
      <c r="T6578" s="1360"/>
      <c r="U6578" s="1360"/>
      <c r="V6578" s="595"/>
      <c r="W6578" s="595"/>
      <c r="X6578" s="595"/>
      <c r="Y6578" s="595"/>
      <c r="Z6578" s="595"/>
      <c r="AA6578" s="595"/>
      <c r="AB6578" s="595"/>
      <c r="AC6578" s="595"/>
      <c r="AD6578" s="595"/>
      <c r="AE6578" s="595"/>
      <c r="AF6578" s="595"/>
      <c r="AG6578" s="632" t="s">
        <v>202</v>
      </c>
      <c r="AH6578" s="595"/>
      <c r="AI6578" s="595"/>
      <c r="AJ6578" s="595"/>
    </row>
    <row r="6579" spans="1:36" hidden="1" x14ac:dyDescent="0.2">
      <c r="A6579" s="593" t="s">
        <v>5144</v>
      </c>
      <c r="B6579" s="595" t="s">
        <v>117</v>
      </c>
      <c r="C6579" s="595" t="s">
        <v>4221</v>
      </c>
      <c r="D6579" s="630">
        <v>41845</v>
      </c>
      <c r="E6579" s="613"/>
      <c r="F6579" s="630"/>
      <c r="G6579" s="613"/>
      <c r="H6579" s="773"/>
      <c r="I6579" s="593"/>
      <c r="J6579" s="593"/>
      <c r="K6579" s="593"/>
      <c r="L6579" s="593"/>
      <c r="M6579" s="595"/>
      <c r="N6579" s="593"/>
      <c r="O6579" s="593"/>
      <c r="P6579" s="595"/>
      <c r="Q6579" s="595"/>
      <c r="R6579" s="593"/>
      <c r="S6579" s="593"/>
      <c r="T6579" s="1360"/>
      <c r="U6579" s="265"/>
      <c r="V6579" s="595"/>
      <c r="W6579" s="595"/>
      <c r="X6579" s="595"/>
      <c r="Y6579" s="595"/>
      <c r="Z6579" s="595"/>
      <c r="AA6579" s="595"/>
      <c r="AB6579" s="595"/>
      <c r="AC6579" s="595"/>
      <c r="AD6579" s="595"/>
      <c r="AE6579" s="595"/>
      <c r="AF6579" s="595"/>
      <c r="AG6579" s="632" t="s">
        <v>202</v>
      </c>
      <c r="AH6579" s="595"/>
      <c r="AI6579" s="595"/>
      <c r="AJ6579" s="595"/>
    </row>
    <row r="6580" spans="1:36" hidden="1" x14ac:dyDescent="0.2">
      <c r="A6580" s="593" t="s">
        <v>5144</v>
      </c>
      <c r="B6580" s="595" t="s">
        <v>117</v>
      </c>
      <c r="C6580" s="595" t="s">
        <v>4221</v>
      </c>
      <c r="D6580" s="630">
        <v>41846</v>
      </c>
      <c r="E6580" s="613"/>
      <c r="F6580" s="630"/>
      <c r="G6580" s="613"/>
      <c r="H6580" s="773"/>
      <c r="I6580" s="593"/>
      <c r="J6580" s="593"/>
      <c r="K6580" s="593"/>
      <c r="L6580" s="593"/>
      <c r="M6580" s="595"/>
      <c r="N6580" s="593"/>
      <c r="O6580" s="593"/>
      <c r="P6580" s="595"/>
      <c r="Q6580" s="595"/>
      <c r="R6580" s="593"/>
      <c r="S6580" s="593"/>
      <c r="T6580" s="1360"/>
      <c r="U6580" s="265"/>
      <c r="V6580" s="595"/>
      <c r="W6580" s="595"/>
      <c r="X6580" s="595"/>
      <c r="Y6580" s="595"/>
      <c r="Z6580" s="595"/>
      <c r="AA6580" s="595"/>
      <c r="AB6580" s="595"/>
      <c r="AC6580" s="595"/>
      <c r="AD6580" s="595"/>
      <c r="AE6580" s="595"/>
      <c r="AF6580" s="595"/>
      <c r="AG6580" s="632" t="s">
        <v>202</v>
      </c>
      <c r="AH6580" s="595"/>
      <c r="AI6580" s="595"/>
      <c r="AJ6580" s="595"/>
    </row>
    <row r="6581" spans="1:36" hidden="1" x14ac:dyDescent="0.2">
      <c r="A6581" s="593" t="s">
        <v>5144</v>
      </c>
      <c r="B6581" s="595" t="s">
        <v>117</v>
      </c>
      <c r="C6581" s="595" t="s">
        <v>4221</v>
      </c>
      <c r="D6581" s="630">
        <v>41847</v>
      </c>
      <c r="E6581" s="613"/>
      <c r="F6581" s="630"/>
      <c r="G6581" s="613"/>
      <c r="H6581" s="773"/>
      <c r="I6581" s="593"/>
      <c r="J6581" s="593"/>
      <c r="K6581" s="593"/>
      <c r="L6581" s="593"/>
      <c r="M6581" s="595"/>
      <c r="N6581" s="593"/>
      <c r="O6581" s="593"/>
      <c r="P6581" s="595"/>
      <c r="Q6581" s="595"/>
      <c r="R6581" s="593"/>
      <c r="S6581" s="593"/>
      <c r="T6581" s="1360"/>
      <c r="U6581" s="1360"/>
      <c r="V6581" s="595"/>
      <c r="W6581" s="595"/>
      <c r="X6581" s="595"/>
      <c r="Y6581" s="595"/>
      <c r="Z6581" s="595"/>
      <c r="AA6581" s="595"/>
      <c r="AB6581" s="595"/>
      <c r="AC6581" s="595"/>
      <c r="AD6581" s="595"/>
      <c r="AE6581" s="595"/>
      <c r="AF6581" s="595"/>
      <c r="AG6581" s="632" t="s">
        <v>202</v>
      </c>
      <c r="AH6581" s="595"/>
      <c r="AI6581" s="595"/>
      <c r="AJ6581" s="595"/>
    </row>
    <row r="6582" spans="1:36" hidden="1" x14ac:dyDescent="0.2">
      <c r="A6582" s="593" t="s">
        <v>5144</v>
      </c>
      <c r="B6582" s="595" t="s">
        <v>117</v>
      </c>
      <c r="C6582" s="595" t="s">
        <v>4221</v>
      </c>
      <c r="D6582" s="630">
        <v>41848</v>
      </c>
      <c r="E6582" s="613"/>
      <c r="F6582" s="630"/>
      <c r="G6582" s="613"/>
      <c r="H6582" s="773"/>
      <c r="I6582" s="593"/>
      <c r="J6582" s="593"/>
      <c r="K6582" s="593"/>
      <c r="L6582" s="593"/>
      <c r="M6582" s="595"/>
      <c r="N6582" s="593"/>
      <c r="O6582" s="593"/>
      <c r="P6582" s="595"/>
      <c r="Q6582" s="595"/>
      <c r="R6582" s="593"/>
      <c r="S6582" s="593"/>
      <c r="T6582" s="1360"/>
      <c r="U6582" s="265"/>
      <c r="V6582" s="595"/>
      <c r="W6582" s="595"/>
      <c r="X6582" s="595"/>
      <c r="Y6582" s="595"/>
      <c r="Z6582" s="595"/>
      <c r="AA6582" s="595"/>
      <c r="AB6582" s="595"/>
      <c r="AC6582" s="595"/>
      <c r="AD6582" s="595"/>
      <c r="AE6582" s="595"/>
      <c r="AF6582" s="595"/>
      <c r="AG6582" s="632" t="s">
        <v>202</v>
      </c>
      <c r="AH6582" s="595"/>
      <c r="AI6582" s="595"/>
      <c r="AJ6582" s="595"/>
    </row>
    <row r="6583" spans="1:36" hidden="1" x14ac:dyDescent="0.2">
      <c r="A6583" s="593" t="s">
        <v>5144</v>
      </c>
      <c r="B6583" s="595" t="s">
        <v>117</v>
      </c>
      <c r="C6583" s="595" t="s">
        <v>4221</v>
      </c>
      <c r="D6583" s="630">
        <v>41849</v>
      </c>
      <c r="E6583" s="613"/>
      <c r="F6583" s="630"/>
      <c r="G6583" s="613"/>
      <c r="H6583" s="773"/>
      <c r="I6583" s="593"/>
      <c r="J6583" s="593"/>
      <c r="K6583" s="593"/>
      <c r="L6583" s="593"/>
      <c r="M6583" s="595"/>
      <c r="N6583" s="593"/>
      <c r="O6583" s="593"/>
      <c r="P6583" s="595"/>
      <c r="Q6583" s="595"/>
      <c r="R6583" s="593"/>
      <c r="S6583" s="593"/>
      <c r="T6583" s="1360"/>
      <c r="U6583" s="265"/>
      <c r="V6583" s="595"/>
      <c r="W6583" s="595"/>
      <c r="X6583" s="595"/>
      <c r="Y6583" s="595"/>
      <c r="Z6583" s="595"/>
      <c r="AA6583" s="595"/>
      <c r="AB6583" s="595"/>
      <c r="AC6583" s="595"/>
      <c r="AD6583" s="595"/>
      <c r="AE6583" s="595"/>
      <c r="AF6583" s="595"/>
      <c r="AG6583" s="632" t="s">
        <v>202</v>
      </c>
      <c r="AH6583" s="595"/>
      <c r="AI6583" s="595"/>
      <c r="AJ6583" s="595"/>
    </row>
    <row r="6584" spans="1:36" hidden="1" x14ac:dyDescent="0.2">
      <c r="A6584" s="593" t="s">
        <v>5144</v>
      </c>
      <c r="B6584" s="595" t="s">
        <v>117</v>
      </c>
      <c r="C6584" s="595" t="s">
        <v>4221</v>
      </c>
      <c r="D6584" s="630">
        <v>41850</v>
      </c>
      <c r="E6584" s="613"/>
      <c r="F6584" s="630"/>
      <c r="G6584" s="613"/>
      <c r="H6584" s="773"/>
      <c r="I6584" s="593"/>
      <c r="J6584" s="593"/>
      <c r="K6584" s="593"/>
      <c r="L6584" s="593"/>
      <c r="M6584" s="595"/>
      <c r="N6584" s="593"/>
      <c r="O6584" s="593"/>
      <c r="P6584" s="595"/>
      <c r="Q6584" s="595"/>
      <c r="R6584" s="593"/>
      <c r="S6584" s="593"/>
      <c r="T6584" s="1360"/>
      <c r="U6584" s="265"/>
      <c r="V6584" s="595"/>
      <c r="W6584" s="595"/>
      <c r="X6584" s="595"/>
      <c r="Y6584" s="595"/>
      <c r="Z6584" s="595"/>
      <c r="AA6584" s="595"/>
      <c r="AB6584" s="595"/>
      <c r="AC6584" s="595"/>
      <c r="AD6584" s="595"/>
      <c r="AE6584" s="595"/>
      <c r="AF6584" s="595"/>
      <c r="AG6584" s="632" t="s">
        <v>202</v>
      </c>
      <c r="AH6584" s="595"/>
      <c r="AI6584" s="595"/>
      <c r="AJ6584" s="595"/>
    </row>
    <row r="6585" spans="1:36" hidden="1" x14ac:dyDescent="0.2">
      <c r="A6585" s="593" t="s">
        <v>5144</v>
      </c>
      <c r="B6585" s="595" t="s">
        <v>117</v>
      </c>
      <c r="C6585" s="595" t="s">
        <v>4221</v>
      </c>
      <c r="D6585" s="630">
        <v>41851</v>
      </c>
      <c r="E6585" s="613"/>
      <c r="F6585" s="630"/>
      <c r="G6585" s="613"/>
      <c r="H6585" s="773"/>
      <c r="I6585" s="593"/>
      <c r="J6585" s="593"/>
      <c r="K6585" s="593"/>
      <c r="L6585" s="593"/>
      <c r="M6585" s="595"/>
      <c r="N6585" s="593"/>
      <c r="O6585" s="593"/>
      <c r="P6585" s="595"/>
      <c r="Q6585" s="595"/>
      <c r="R6585" s="593"/>
      <c r="S6585" s="593"/>
      <c r="T6585" s="1360"/>
      <c r="U6585" s="265"/>
      <c r="V6585" s="595"/>
      <c r="W6585" s="595"/>
      <c r="X6585" s="595"/>
      <c r="Y6585" s="595"/>
      <c r="Z6585" s="595"/>
      <c r="AA6585" s="595"/>
      <c r="AB6585" s="595"/>
      <c r="AC6585" s="595"/>
      <c r="AD6585" s="595"/>
      <c r="AE6585" s="595"/>
      <c r="AF6585" s="595"/>
      <c r="AG6585" s="632" t="s">
        <v>202</v>
      </c>
      <c r="AH6585" s="595"/>
      <c r="AI6585" s="595"/>
      <c r="AJ6585" s="595"/>
    </row>
    <row r="6586" spans="1:36" hidden="1" x14ac:dyDescent="0.2">
      <c r="A6586" s="595" t="s">
        <v>7617</v>
      </c>
      <c r="B6586" s="595" t="s">
        <v>117</v>
      </c>
      <c r="C6586" s="595" t="s">
        <v>4221</v>
      </c>
      <c r="D6586" s="630">
        <v>41852</v>
      </c>
      <c r="E6586" s="613"/>
      <c r="F6586" s="630"/>
      <c r="G6586" s="613"/>
      <c r="H6586" s="773"/>
      <c r="I6586" s="593"/>
      <c r="J6586" s="593"/>
      <c r="K6586" s="593"/>
      <c r="L6586" s="593"/>
      <c r="M6586" s="595"/>
      <c r="N6586" s="593"/>
      <c r="O6586" s="593"/>
      <c r="P6586" s="595"/>
      <c r="Q6586" s="595"/>
      <c r="R6586" s="593"/>
      <c r="S6586" s="593"/>
      <c r="T6586" s="1360"/>
      <c r="U6586" s="265"/>
      <c r="V6586" s="595"/>
      <c r="W6586" s="595"/>
      <c r="X6586" s="595"/>
      <c r="Y6586" s="595"/>
      <c r="Z6586" s="595"/>
      <c r="AA6586" s="595"/>
      <c r="AB6586" s="595"/>
      <c r="AC6586" s="595"/>
      <c r="AD6586" s="595"/>
      <c r="AE6586" s="595"/>
      <c r="AF6586" s="595"/>
      <c r="AG6586" s="632" t="s">
        <v>202</v>
      </c>
      <c r="AH6586" s="595"/>
      <c r="AI6586" s="595"/>
      <c r="AJ6586" s="595"/>
    </row>
    <row r="6587" spans="1:36" hidden="1" x14ac:dyDescent="0.2">
      <c r="A6587" s="595" t="s">
        <v>7617</v>
      </c>
      <c r="B6587" s="595" t="s">
        <v>117</v>
      </c>
      <c r="C6587" s="595" t="s">
        <v>4221</v>
      </c>
      <c r="D6587" s="630">
        <v>41853</v>
      </c>
      <c r="E6587" s="613"/>
      <c r="F6587" s="630"/>
      <c r="G6587" s="613"/>
      <c r="H6587" s="773"/>
      <c r="I6587" s="593"/>
      <c r="J6587" s="593"/>
      <c r="K6587" s="593"/>
      <c r="L6587" s="593"/>
      <c r="M6587" s="595"/>
      <c r="N6587" s="593"/>
      <c r="O6587" s="593"/>
      <c r="P6587" s="595"/>
      <c r="Q6587" s="595"/>
      <c r="R6587" s="593"/>
      <c r="S6587" s="593"/>
      <c r="T6587" s="1360"/>
      <c r="U6587" s="265"/>
      <c r="V6587" s="595"/>
      <c r="W6587" s="595"/>
      <c r="X6587" s="595"/>
      <c r="Y6587" s="595"/>
      <c r="Z6587" s="595"/>
      <c r="AA6587" s="595"/>
      <c r="AB6587" s="595"/>
      <c r="AC6587" s="595"/>
      <c r="AD6587" s="595"/>
      <c r="AE6587" s="595"/>
      <c r="AF6587" s="595"/>
      <c r="AG6587" s="632" t="s">
        <v>202</v>
      </c>
      <c r="AH6587" s="595"/>
      <c r="AI6587" s="595"/>
      <c r="AJ6587" s="595"/>
    </row>
    <row r="6588" spans="1:36" hidden="1" x14ac:dyDescent="0.2">
      <c r="A6588" s="593" t="s">
        <v>7617</v>
      </c>
      <c r="B6588" s="595" t="s">
        <v>117</v>
      </c>
      <c r="C6588" s="595" t="s">
        <v>4221</v>
      </c>
      <c r="D6588" s="630">
        <v>41854</v>
      </c>
      <c r="E6588" s="613"/>
      <c r="F6588" s="630"/>
      <c r="G6588" s="613"/>
      <c r="H6588" s="773"/>
      <c r="I6588" s="593"/>
      <c r="J6588" s="593"/>
      <c r="K6588" s="593"/>
      <c r="L6588" s="593"/>
      <c r="M6588" s="595"/>
      <c r="N6588" s="593"/>
      <c r="O6588" s="593"/>
      <c r="P6588" s="595"/>
      <c r="Q6588" s="595"/>
      <c r="R6588" s="593"/>
      <c r="S6588" s="593"/>
      <c r="T6588" s="1360"/>
      <c r="U6588" s="265"/>
      <c r="V6588" s="595"/>
      <c r="W6588" s="595"/>
      <c r="X6588" s="595"/>
      <c r="Y6588" s="595"/>
      <c r="Z6588" s="595"/>
      <c r="AA6588" s="595"/>
      <c r="AB6588" s="595"/>
      <c r="AC6588" s="595"/>
      <c r="AD6588" s="595"/>
      <c r="AE6588" s="595"/>
      <c r="AF6588" s="595"/>
      <c r="AG6588" s="632" t="s">
        <v>202</v>
      </c>
      <c r="AH6588" s="595"/>
      <c r="AI6588" s="595"/>
      <c r="AJ6588" s="595"/>
    </row>
    <row r="6589" spans="1:36" hidden="1" x14ac:dyDescent="0.2">
      <c r="A6589" s="595" t="s">
        <v>7617</v>
      </c>
      <c r="B6589" s="595" t="s">
        <v>117</v>
      </c>
      <c r="C6589" s="595" t="s">
        <v>4221</v>
      </c>
      <c r="D6589" s="630">
        <v>41855</v>
      </c>
      <c r="E6589" s="613"/>
      <c r="F6589" s="630"/>
      <c r="G6589" s="613"/>
      <c r="H6589" s="773"/>
      <c r="I6589" s="593"/>
      <c r="J6589" s="593"/>
      <c r="K6589" s="593"/>
      <c r="L6589" s="593"/>
      <c r="M6589" s="595"/>
      <c r="N6589" s="593"/>
      <c r="O6589" s="593"/>
      <c r="P6589" s="595"/>
      <c r="Q6589" s="595"/>
      <c r="R6589" s="593"/>
      <c r="S6589" s="593"/>
      <c r="T6589" s="1360"/>
      <c r="U6589" s="265"/>
      <c r="V6589" s="595"/>
      <c r="W6589" s="595"/>
      <c r="X6589" s="595"/>
      <c r="Y6589" s="595"/>
      <c r="Z6589" s="595"/>
      <c r="AA6589" s="595"/>
      <c r="AB6589" s="595"/>
      <c r="AC6589" s="595"/>
      <c r="AD6589" s="595"/>
      <c r="AE6589" s="595"/>
      <c r="AF6589" s="595"/>
      <c r="AG6589" s="632" t="s">
        <v>202</v>
      </c>
      <c r="AH6589" s="595"/>
      <c r="AI6589" s="595"/>
      <c r="AJ6589" s="595"/>
    </row>
    <row r="6590" spans="1:36" hidden="1" x14ac:dyDescent="0.2">
      <c r="A6590" s="595" t="s">
        <v>7617</v>
      </c>
      <c r="B6590" s="595" t="s">
        <v>117</v>
      </c>
      <c r="C6590" s="595" t="s">
        <v>4221</v>
      </c>
      <c r="D6590" s="630">
        <v>41856</v>
      </c>
      <c r="E6590" s="613"/>
      <c r="F6590" s="630"/>
      <c r="G6590" s="613"/>
      <c r="H6590" s="773"/>
      <c r="I6590" s="593"/>
      <c r="J6590" s="593"/>
      <c r="K6590" s="593"/>
      <c r="L6590" s="593"/>
      <c r="M6590" s="595"/>
      <c r="N6590" s="593"/>
      <c r="O6590" s="593"/>
      <c r="P6590" s="595"/>
      <c r="Q6590" s="595"/>
      <c r="R6590" s="593"/>
      <c r="S6590" s="593"/>
      <c r="T6590" s="1360"/>
      <c r="U6590" s="265"/>
      <c r="V6590" s="595"/>
      <c r="W6590" s="595"/>
      <c r="X6590" s="595"/>
      <c r="Y6590" s="595"/>
      <c r="Z6590" s="595"/>
      <c r="AA6590" s="595"/>
      <c r="AB6590" s="595"/>
      <c r="AC6590" s="595"/>
      <c r="AD6590" s="595"/>
      <c r="AE6590" s="595"/>
      <c r="AF6590" s="595"/>
      <c r="AG6590" s="632" t="s">
        <v>202</v>
      </c>
      <c r="AH6590" s="595"/>
      <c r="AI6590" s="595"/>
      <c r="AJ6590" s="595"/>
    </row>
    <row r="6591" spans="1:36" ht="110.25" hidden="1" x14ac:dyDescent="0.2">
      <c r="A6591" s="595" t="s">
        <v>7617</v>
      </c>
      <c r="B6591" s="595" t="s">
        <v>117</v>
      </c>
      <c r="C6591" s="595" t="s">
        <v>4221</v>
      </c>
      <c r="D6591" s="630">
        <v>41857</v>
      </c>
      <c r="E6591" s="1515">
        <v>0.10347222222222223</v>
      </c>
      <c r="F6591" s="1545">
        <v>41857</v>
      </c>
      <c r="G6591" s="1515">
        <v>0.21944444444444444</v>
      </c>
      <c r="H6591" s="1180">
        <v>0.11458333333333333</v>
      </c>
      <c r="I6591" s="696">
        <v>14</v>
      </c>
      <c r="J6591" s="718" t="s">
        <v>210</v>
      </c>
      <c r="K6591" s="595" t="s">
        <v>134</v>
      </c>
      <c r="L6591" s="595" t="s">
        <v>128</v>
      </c>
      <c r="M6591" s="595" t="s">
        <v>7975</v>
      </c>
      <c r="N6591" s="593" t="s">
        <v>103</v>
      </c>
      <c r="O6591" s="593" t="s">
        <v>66</v>
      </c>
      <c r="P6591" s="595" t="s">
        <v>7975</v>
      </c>
      <c r="Q6591" s="595" t="s">
        <v>7976</v>
      </c>
      <c r="R6591" s="593">
        <v>7.6</v>
      </c>
      <c r="S6591" s="593"/>
      <c r="T6591" s="1360">
        <v>7.6</v>
      </c>
      <c r="U6591" s="265" t="s">
        <v>75</v>
      </c>
      <c r="V6591" s="596">
        <v>1978</v>
      </c>
      <c r="W6591" s="596" t="s">
        <v>1536</v>
      </c>
      <c r="X6591" s="596" t="s">
        <v>8115</v>
      </c>
      <c r="Y6591" s="694">
        <v>41863</v>
      </c>
      <c r="Z6591" s="596">
        <v>100</v>
      </c>
      <c r="AA6591" s="596">
        <v>2015</v>
      </c>
      <c r="AB6591" s="596">
        <v>0</v>
      </c>
      <c r="AC6591" s="694">
        <v>41863</v>
      </c>
      <c r="AD6591" s="596" t="s">
        <v>56</v>
      </c>
      <c r="AE6591" s="595"/>
      <c r="AF6591" s="595"/>
      <c r="AG6591" s="595"/>
      <c r="AH6591" s="595"/>
      <c r="AI6591" s="595"/>
      <c r="AJ6591" s="595"/>
    </row>
    <row r="6592" spans="1:36" hidden="1" x14ac:dyDescent="0.2">
      <c r="A6592" s="595" t="s">
        <v>7617</v>
      </c>
      <c r="B6592" s="595" t="s">
        <v>117</v>
      </c>
      <c r="C6592" s="595" t="s">
        <v>4221</v>
      </c>
      <c r="D6592" s="630">
        <v>41858</v>
      </c>
      <c r="E6592" s="613"/>
      <c r="F6592" s="630"/>
      <c r="G6592" s="613"/>
      <c r="H6592" s="773"/>
      <c r="I6592" s="593"/>
      <c r="J6592" s="593"/>
      <c r="K6592" s="593"/>
      <c r="L6592" s="593"/>
      <c r="M6592" s="595"/>
      <c r="N6592" s="593"/>
      <c r="O6592" s="593"/>
      <c r="P6592" s="595"/>
      <c r="Q6592" s="595"/>
      <c r="R6592" s="593"/>
      <c r="S6592" s="593"/>
      <c r="T6592" s="1360"/>
      <c r="U6592" s="561"/>
      <c r="V6592" s="595"/>
      <c r="W6592" s="595"/>
      <c r="X6592" s="595"/>
      <c r="Y6592" s="595"/>
      <c r="Z6592" s="595"/>
      <c r="AA6592" s="595"/>
      <c r="AB6592" s="595"/>
      <c r="AC6592" s="595"/>
      <c r="AD6592" s="595"/>
      <c r="AE6592" s="595"/>
      <c r="AF6592" s="595"/>
      <c r="AG6592" s="632" t="s">
        <v>202</v>
      </c>
      <c r="AH6592" s="595"/>
      <c r="AI6592" s="595"/>
      <c r="AJ6592" s="595"/>
    </row>
    <row r="6593" spans="1:36" hidden="1" x14ac:dyDescent="0.2">
      <c r="A6593" s="595" t="s">
        <v>7617</v>
      </c>
      <c r="B6593" s="595" t="s">
        <v>117</v>
      </c>
      <c r="C6593" s="595" t="s">
        <v>4221</v>
      </c>
      <c r="D6593" s="630">
        <v>41859</v>
      </c>
      <c r="E6593" s="613"/>
      <c r="F6593" s="630"/>
      <c r="G6593" s="613"/>
      <c r="H6593" s="773"/>
      <c r="I6593" s="593"/>
      <c r="J6593" s="593"/>
      <c r="K6593" s="593"/>
      <c r="L6593" s="593"/>
      <c r="M6593" s="595"/>
      <c r="N6593" s="593"/>
      <c r="O6593" s="593"/>
      <c r="P6593" s="595"/>
      <c r="Q6593" s="595"/>
      <c r="R6593" s="593"/>
      <c r="S6593" s="593"/>
      <c r="T6593" s="1360"/>
      <c r="U6593" s="593"/>
      <c r="V6593" s="595"/>
      <c r="W6593" s="595"/>
      <c r="X6593" s="595"/>
      <c r="Y6593" s="595"/>
      <c r="Z6593" s="595"/>
      <c r="AA6593" s="595"/>
      <c r="AB6593" s="595"/>
      <c r="AC6593" s="595"/>
      <c r="AD6593" s="595"/>
      <c r="AE6593" s="595"/>
      <c r="AF6593" s="595"/>
      <c r="AG6593" s="632" t="s">
        <v>202</v>
      </c>
      <c r="AH6593" s="595"/>
      <c r="AI6593" s="595"/>
      <c r="AJ6593" s="595"/>
    </row>
    <row r="6594" spans="1:36" hidden="1" x14ac:dyDescent="0.2">
      <c r="A6594" s="595" t="s">
        <v>7617</v>
      </c>
      <c r="B6594" s="595" t="s">
        <v>117</v>
      </c>
      <c r="C6594" s="595" t="s">
        <v>4221</v>
      </c>
      <c r="D6594" s="630">
        <v>41860</v>
      </c>
      <c r="E6594" s="613"/>
      <c r="F6594" s="630"/>
      <c r="G6594" s="613"/>
      <c r="H6594" s="773"/>
      <c r="I6594" s="593"/>
      <c r="J6594" s="593"/>
      <c r="K6594" s="593"/>
      <c r="L6594" s="593"/>
      <c r="M6594" s="595"/>
      <c r="N6594" s="593"/>
      <c r="O6594" s="593"/>
      <c r="P6594" s="595"/>
      <c r="Q6594" s="595"/>
      <c r="R6594" s="593"/>
      <c r="S6594" s="593"/>
      <c r="T6594" s="1360"/>
      <c r="U6594" s="265"/>
      <c r="V6594" s="595"/>
      <c r="W6594" s="595"/>
      <c r="X6594" s="595"/>
      <c r="Y6594" s="595"/>
      <c r="Z6594" s="595"/>
      <c r="AA6594" s="595"/>
      <c r="AB6594" s="595"/>
      <c r="AC6594" s="595"/>
      <c r="AD6594" s="595"/>
      <c r="AE6594" s="595"/>
      <c r="AF6594" s="595"/>
      <c r="AG6594" s="632" t="s">
        <v>202</v>
      </c>
      <c r="AH6594" s="595"/>
      <c r="AI6594" s="595"/>
      <c r="AJ6594" s="595"/>
    </row>
    <row r="6595" spans="1:36" ht="47.25" hidden="1" x14ac:dyDescent="0.2">
      <c r="A6595" s="595" t="s">
        <v>7617</v>
      </c>
      <c r="B6595" s="632" t="s">
        <v>117</v>
      </c>
      <c r="C6595" s="632" t="s">
        <v>4221</v>
      </c>
      <c r="D6595" s="630">
        <v>41861</v>
      </c>
      <c r="E6595" s="643">
        <v>0.93125000000000002</v>
      </c>
      <c r="F6595" s="630">
        <v>41861</v>
      </c>
      <c r="G6595" s="643">
        <v>0.94861111111111107</v>
      </c>
      <c r="H6595" s="1180">
        <v>1.7361111111111112E-2</v>
      </c>
      <c r="I6595" s="596">
        <v>15</v>
      </c>
      <c r="J6595" s="596" t="s">
        <v>178</v>
      </c>
      <c r="K6595" s="632" t="s">
        <v>7977</v>
      </c>
      <c r="L6595" s="632" t="s">
        <v>128</v>
      </c>
      <c r="M6595" s="632" t="s">
        <v>7978</v>
      </c>
      <c r="N6595" s="596" t="s">
        <v>103</v>
      </c>
      <c r="O6595" s="596" t="s">
        <v>66</v>
      </c>
      <c r="P6595" s="632" t="s">
        <v>7979</v>
      </c>
      <c r="Q6595" s="632" t="s">
        <v>7980</v>
      </c>
      <c r="R6595" s="596">
        <v>9.1999999999999993</v>
      </c>
      <c r="S6595" s="596"/>
      <c r="T6595" s="1067">
        <v>9.1999999999999993</v>
      </c>
      <c r="U6595" s="372" t="s">
        <v>75</v>
      </c>
      <c r="V6595" s="596">
        <v>1996</v>
      </c>
      <c r="W6595" s="596" t="s">
        <v>6086</v>
      </c>
      <c r="X6595" s="596" t="s">
        <v>8115</v>
      </c>
      <c r="Y6595" s="694">
        <v>41767</v>
      </c>
      <c r="Z6595" s="596">
        <v>100</v>
      </c>
      <c r="AA6595" s="694">
        <v>42498</v>
      </c>
      <c r="AB6595" s="596">
        <v>0</v>
      </c>
      <c r="AC6595" s="694">
        <v>41767</v>
      </c>
      <c r="AD6595" s="596" t="s">
        <v>56</v>
      </c>
      <c r="AE6595" s="632"/>
      <c r="AF6595" s="632"/>
      <c r="AG6595" s="632"/>
      <c r="AH6595" s="595"/>
      <c r="AI6595" s="595"/>
      <c r="AJ6595" s="595"/>
    </row>
    <row r="6596" spans="1:36" ht="78.75" hidden="1" x14ac:dyDescent="0.2">
      <c r="A6596" s="595" t="s">
        <v>7617</v>
      </c>
      <c r="B6596" s="596" t="s">
        <v>117</v>
      </c>
      <c r="C6596" s="596" t="s">
        <v>4221</v>
      </c>
      <c r="D6596" s="630">
        <v>41861</v>
      </c>
      <c r="E6596" s="643">
        <v>0.9604166666666667</v>
      </c>
      <c r="F6596" s="630">
        <v>41861</v>
      </c>
      <c r="G6596" s="643">
        <v>0.9604166666666667</v>
      </c>
      <c r="H6596" s="1180">
        <v>0</v>
      </c>
      <c r="I6596" s="596">
        <v>12</v>
      </c>
      <c r="J6596" s="596" t="s">
        <v>3281</v>
      </c>
      <c r="K6596" s="596" t="s">
        <v>132</v>
      </c>
      <c r="L6596" s="596" t="s">
        <v>125</v>
      </c>
      <c r="M6596" s="632" t="s">
        <v>7981</v>
      </c>
      <c r="N6596" s="596">
        <v>110</v>
      </c>
      <c r="O6596" s="596" t="s">
        <v>66</v>
      </c>
      <c r="P6596" s="632" t="s">
        <v>7981</v>
      </c>
      <c r="Q6596" s="632" t="s">
        <v>7980</v>
      </c>
      <c r="R6596" s="596"/>
      <c r="S6596" s="596">
        <v>7.5</v>
      </c>
      <c r="T6596" s="1067">
        <v>7.5</v>
      </c>
      <c r="U6596" s="372" t="s">
        <v>84</v>
      </c>
      <c r="V6596" s="632"/>
      <c r="W6596" s="632"/>
      <c r="X6596" s="632"/>
      <c r="Y6596" s="632"/>
      <c r="Z6596" s="632"/>
      <c r="AA6596" s="632"/>
      <c r="AB6596" s="632"/>
      <c r="AC6596" s="632"/>
      <c r="AD6596" s="596" t="s">
        <v>55</v>
      </c>
      <c r="AE6596" s="632"/>
      <c r="AF6596" s="632"/>
      <c r="AG6596" s="632"/>
      <c r="AH6596" s="632"/>
      <c r="AI6596" s="632"/>
      <c r="AJ6596" s="632"/>
    </row>
    <row r="6597" spans="1:36" hidden="1" x14ac:dyDescent="0.2">
      <c r="A6597" s="595" t="s">
        <v>7617</v>
      </c>
      <c r="B6597" s="595" t="s">
        <v>117</v>
      </c>
      <c r="C6597" s="595" t="s">
        <v>4221</v>
      </c>
      <c r="D6597" s="630">
        <v>41862</v>
      </c>
      <c r="E6597" s="613"/>
      <c r="F6597" s="630"/>
      <c r="G6597" s="613"/>
      <c r="H6597" s="773"/>
      <c r="I6597" s="593"/>
      <c r="J6597" s="593"/>
      <c r="K6597" s="593"/>
      <c r="L6597" s="593"/>
      <c r="M6597" s="595"/>
      <c r="N6597" s="593"/>
      <c r="O6597" s="593"/>
      <c r="P6597" s="595"/>
      <c r="Q6597" s="595"/>
      <c r="R6597" s="593"/>
      <c r="S6597" s="593"/>
      <c r="T6597" s="1360"/>
      <c r="U6597" s="265"/>
      <c r="V6597" s="595"/>
      <c r="W6597" s="595"/>
      <c r="X6597" s="595"/>
      <c r="Y6597" s="595"/>
      <c r="Z6597" s="595"/>
      <c r="AA6597" s="595"/>
      <c r="AB6597" s="595"/>
      <c r="AC6597" s="595"/>
      <c r="AD6597" s="595"/>
      <c r="AE6597" s="595"/>
      <c r="AF6597" s="595"/>
      <c r="AG6597" s="632" t="s">
        <v>202</v>
      </c>
      <c r="AH6597" s="595"/>
      <c r="AI6597" s="595"/>
      <c r="AJ6597" s="595"/>
    </row>
    <row r="6598" spans="1:36" hidden="1" x14ac:dyDescent="0.2">
      <c r="A6598" s="593" t="s">
        <v>7617</v>
      </c>
      <c r="B6598" s="595" t="s">
        <v>117</v>
      </c>
      <c r="C6598" s="595" t="s">
        <v>4221</v>
      </c>
      <c r="D6598" s="630">
        <v>41863</v>
      </c>
      <c r="E6598" s="613"/>
      <c r="F6598" s="630"/>
      <c r="G6598" s="613"/>
      <c r="H6598" s="773"/>
      <c r="I6598" s="593"/>
      <c r="J6598" s="593"/>
      <c r="K6598" s="593"/>
      <c r="L6598" s="593"/>
      <c r="M6598" s="595"/>
      <c r="N6598" s="593"/>
      <c r="O6598" s="593"/>
      <c r="P6598" s="595"/>
      <c r="Q6598" s="595"/>
      <c r="R6598" s="593"/>
      <c r="S6598" s="593"/>
      <c r="T6598" s="1360"/>
      <c r="U6598" s="265"/>
      <c r="V6598" s="595"/>
      <c r="W6598" s="595"/>
      <c r="X6598" s="595"/>
      <c r="Y6598" s="595"/>
      <c r="Z6598" s="595"/>
      <c r="AA6598" s="595"/>
      <c r="AB6598" s="595"/>
      <c r="AC6598" s="595"/>
      <c r="AD6598" s="595"/>
      <c r="AE6598" s="595"/>
      <c r="AF6598" s="595"/>
      <c r="AG6598" s="632" t="s">
        <v>202</v>
      </c>
      <c r="AH6598" s="595"/>
      <c r="AI6598" s="595"/>
      <c r="AJ6598" s="595"/>
    </row>
    <row r="6599" spans="1:36" hidden="1" x14ac:dyDescent="0.2">
      <c r="A6599" s="593" t="s">
        <v>7617</v>
      </c>
      <c r="B6599" s="595" t="s">
        <v>117</v>
      </c>
      <c r="C6599" s="595" t="s">
        <v>4221</v>
      </c>
      <c r="D6599" s="630">
        <v>41864</v>
      </c>
      <c r="E6599" s="613"/>
      <c r="F6599" s="630"/>
      <c r="G6599" s="613"/>
      <c r="H6599" s="773"/>
      <c r="I6599" s="593"/>
      <c r="J6599" s="593"/>
      <c r="K6599" s="593"/>
      <c r="L6599" s="593"/>
      <c r="M6599" s="595"/>
      <c r="N6599" s="593"/>
      <c r="O6599" s="593"/>
      <c r="P6599" s="595"/>
      <c r="Q6599" s="595"/>
      <c r="R6599" s="593"/>
      <c r="S6599" s="593"/>
      <c r="T6599" s="1360"/>
      <c r="U6599" s="265"/>
      <c r="V6599" s="595"/>
      <c r="W6599" s="595"/>
      <c r="X6599" s="595"/>
      <c r="Y6599" s="595"/>
      <c r="Z6599" s="595"/>
      <c r="AA6599" s="595"/>
      <c r="AB6599" s="595"/>
      <c r="AC6599" s="595"/>
      <c r="AD6599" s="595"/>
      <c r="AE6599" s="595"/>
      <c r="AF6599" s="595"/>
      <c r="AG6599" s="632" t="s">
        <v>202</v>
      </c>
      <c r="AH6599" s="595"/>
      <c r="AI6599" s="595"/>
      <c r="AJ6599" s="595"/>
    </row>
    <row r="6600" spans="1:36" hidden="1" x14ac:dyDescent="0.2">
      <c r="A6600" s="595" t="s">
        <v>7617</v>
      </c>
      <c r="B6600" s="595" t="s">
        <v>117</v>
      </c>
      <c r="C6600" s="595" t="s">
        <v>4221</v>
      </c>
      <c r="D6600" s="630">
        <v>41865</v>
      </c>
      <c r="E6600" s="613"/>
      <c r="F6600" s="630"/>
      <c r="G6600" s="613"/>
      <c r="H6600" s="773"/>
      <c r="I6600" s="593"/>
      <c r="J6600" s="593"/>
      <c r="K6600" s="593"/>
      <c r="L6600" s="593"/>
      <c r="M6600" s="595"/>
      <c r="N6600" s="593"/>
      <c r="O6600" s="593"/>
      <c r="P6600" s="595"/>
      <c r="Q6600" s="595"/>
      <c r="R6600" s="593"/>
      <c r="S6600" s="593"/>
      <c r="T6600" s="1360"/>
      <c r="U6600" s="265"/>
      <c r="V6600" s="595"/>
      <c r="W6600" s="595"/>
      <c r="X6600" s="595"/>
      <c r="Y6600" s="595"/>
      <c r="Z6600" s="595"/>
      <c r="AA6600" s="595"/>
      <c r="AB6600" s="595"/>
      <c r="AC6600" s="595"/>
      <c r="AD6600" s="595"/>
      <c r="AE6600" s="595"/>
      <c r="AF6600" s="595"/>
      <c r="AG6600" s="632" t="s">
        <v>202</v>
      </c>
      <c r="AH6600" s="595"/>
      <c r="AI6600" s="595"/>
      <c r="AJ6600" s="595"/>
    </row>
    <row r="6601" spans="1:36" hidden="1" x14ac:dyDescent="0.2">
      <c r="A6601" s="595" t="s">
        <v>7617</v>
      </c>
      <c r="B6601" s="595" t="s">
        <v>117</v>
      </c>
      <c r="C6601" s="595" t="s">
        <v>4221</v>
      </c>
      <c r="D6601" s="630">
        <v>41866</v>
      </c>
      <c r="E6601" s="613"/>
      <c r="F6601" s="630"/>
      <c r="G6601" s="613"/>
      <c r="H6601" s="773"/>
      <c r="I6601" s="593"/>
      <c r="J6601" s="593"/>
      <c r="K6601" s="593"/>
      <c r="L6601" s="593"/>
      <c r="M6601" s="595"/>
      <c r="N6601" s="593"/>
      <c r="O6601" s="593"/>
      <c r="P6601" s="595"/>
      <c r="Q6601" s="595"/>
      <c r="R6601" s="593"/>
      <c r="S6601" s="593"/>
      <c r="T6601" s="1360"/>
      <c r="U6601" s="265"/>
      <c r="V6601" s="595"/>
      <c r="W6601" s="595"/>
      <c r="X6601" s="595"/>
      <c r="Y6601" s="595"/>
      <c r="Z6601" s="595"/>
      <c r="AA6601" s="595"/>
      <c r="AB6601" s="595"/>
      <c r="AC6601" s="595"/>
      <c r="AD6601" s="595"/>
      <c r="AE6601" s="595"/>
      <c r="AF6601" s="595"/>
      <c r="AG6601" s="632" t="s">
        <v>202</v>
      </c>
      <c r="AH6601" s="595"/>
      <c r="AI6601" s="595"/>
      <c r="AJ6601" s="595"/>
    </row>
    <row r="6602" spans="1:36" ht="47.25" hidden="1" x14ac:dyDescent="0.2">
      <c r="A6602" s="595" t="s">
        <v>7617</v>
      </c>
      <c r="B6602" s="596" t="s">
        <v>117</v>
      </c>
      <c r="C6602" s="596" t="s">
        <v>4221</v>
      </c>
      <c r="D6602" s="630">
        <v>41867</v>
      </c>
      <c r="E6602" s="643">
        <v>0.11805555555555557</v>
      </c>
      <c r="F6602" s="630">
        <v>41867</v>
      </c>
      <c r="G6602" s="643">
        <v>0.45902777777777781</v>
      </c>
      <c r="H6602" s="1554">
        <f>G6602-E6602</f>
        <v>0.34097222222222223</v>
      </c>
      <c r="I6602" s="596">
        <v>12</v>
      </c>
      <c r="J6602" s="596" t="s">
        <v>178</v>
      </c>
      <c r="K6602" s="596" t="s">
        <v>134</v>
      </c>
      <c r="L6602" s="596" t="s">
        <v>125</v>
      </c>
      <c r="M6602" s="632" t="s">
        <v>8199</v>
      </c>
      <c r="N6602" s="596" t="s">
        <v>103</v>
      </c>
      <c r="O6602" s="596" t="s">
        <v>66</v>
      </c>
      <c r="P6602" s="632" t="s">
        <v>8200</v>
      </c>
      <c r="Q6602" s="632" t="s">
        <v>8201</v>
      </c>
      <c r="R6602" s="596">
        <v>11.6</v>
      </c>
      <c r="S6602" s="596"/>
      <c r="T6602" s="1067">
        <f>SUM(R6602:S6602)</f>
        <v>11.6</v>
      </c>
      <c r="U6602" s="372" t="s">
        <v>75</v>
      </c>
      <c r="V6602" s="596">
        <v>1997</v>
      </c>
      <c r="W6602" s="596" t="s">
        <v>1536</v>
      </c>
      <c r="X6602" s="596" t="s">
        <v>8115</v>
      </c>
      <c r="Y6602" s="694">
        <v>41144</v>
      </c>
      <c r="Z6602" s="596">
        <v>80</v>
      </c>
      <c r="AA6602" s="596">
        <v>2015</v>
      </c>
      <c r="AB6602" s="596">
        <v>0</v>
      </c>
      <c r="AC6602" s="694">
        <v>41502</v>
      </c>
      <c r="AD6602" s="596" t="s">
        <v>55</v>
      </c>
      <c r="AE6602" s="596"/>
      <c r="AF6602" s="596"/>
      <c r="AG6602" s="632"/>
      <c r="AH6602" s="632"/>
      <c r="AI6602" s="632"/>
      <c r="AJ6602" s="632"/>
    </row>
    <row r="6603" spans="1:36" ht="47.25" hidden="1" x14ac:dyDescent="0.2">
      <c r="A6603" s="595" t="s">
        <v>7617</v>
      </c>
      <c r="B6603" s="596" t="s">
        <v>117</v>
      </c>
      <c r="C6603" s="596" t="s">
        <v>4221</v>
      </c>
      <c r="D6603" s="630">
        <v>41867</v>
      </c>
      <c r="E6603" s="643">
        <v>0.94930555555555562</v>
      </c>
      <c r="F6603" s="630">
        <v>41867</v>
      </c>
      <c r="G6603" s="643">
        <v>0.94930555555555562</v>
      </c>
      <c r="H6603" s="1180">
        <v>0</v>
      </c>
      <c r="I6603" s="596">
        <v>18</v>
      </c>
      <c r="J6603" s="596" t="s">
        <v>178</v>
      </c>
      <c r="K6603" s="596" t="s">
        <v>132</v>
      </c>
      <c r="L6603" s="596" t="s">
        <v>125</v>
      </c>
      <c r="M6603" s="632" t="s">
        <v>8202</v>
      </c>
      <c r="N6603" s="596">
        <v>35</v>
      </c>
      <c r="O6603" s="596" t="s">
        <v>66</v>
      </c>
      <c r="P6603" s="595" t="s">
        <v>8203</v>
      </c>
      <c r="Q6603" s="595" t="s">
        <v>8204</v>
      </c>
      <c r="R6603" s="593"/>
      <c r="S6603" s="593">
        <v>7.8</v>
      </c>
      <c r="T6603" s="1360">
        <v>7.8</v>
      </c>
      <c r="U6603" s="265"/>
      <c r="V6603" s="595"/>
      <c r="W6603" s="595"/>
      <c r="X6603" s="595"/>
      <c r="Y6603" s="595"/>
      <c r="Z6603" s="595"/>
      <c r="AA6603" s="595"/>
      <c r="AB6603" s="595"/>
      <c r="AC6603" s="595"/>
      <c r="AD6603" s="595" t="s">
        <v>55</v>
      </c>
      <c r="AE6603" s="595"/>
      <c r="AF6603" s="595"/>
      <c r="AG6603" s="595"/>
      <c r="AH6603" s="595"/>
      <c r="AI6603" s="595"/>
      <c r="AJ6603" s="595"/>
    </row>
    <row r="6604" spans="1:36" hidden="1" x14ac:dyDescent="0.2">
      <c r="A6604" s="595" t="s">
        <v>7617</v>
      </c>
      <c r="B6604" s="596" t="s">
        <v>117</v>
      </c>
      <c r="C6604" s="596" t="s">
        <v>4221</v>
      </c>
      <c r="D6604" s="630">
        <v>41868</v>
      </c>
      <c r="E6604" s="613"/>
      <c r="F6604" s="630"/>
      <c r="G6604" s="613"/>
      <c r="H6604" s="773"/>
      <c r="I6604" s="593"/>
      <c r="J6604" s="593"/>
      <c r="K6604" s="593"/>
      <c r="L6604" s="593"/>
      <c r="M6604" s="595"/>
      <c r="N6604" s="593"/>
      <c r="O6604" s="593"/>
      <c r="P6604" s="595"/>
      <c r="Q6604" s="595"/>
      <c r="R6604" s="593"/>
      <c r="S6604" s="593"/>
      <c r="T6604" s="1360"/>
      <c r="U6604" s="265"/>
      <c r="V6604" s="595"/>
      <c r="W6604" s="595"/>
      <c r="X6604" s="595"/>
      <c r="Y6604" s="595"/>
      <c r="Z6604" s="595"/>
      <c r="AA6604" s="595"/>
      <c r="AB6604" s="595"/>
      <c r="AC6604" s="595"/>
      <c r="AD6604" s="595"/>
      <c r="AE6604" s="595"/>
      <c r="AF6604" s="595"/>
      <c r="AG6604" s="632" t="s">
        <v>202</v>
      </c>
      <c r="AH6604" s="595"/>
      <c r="AI6604" s="595"/>
      <c r="AJ6604" s="595"/>
    </row>
    <row r="6605" spans="1:36" hidden="1" x14ac:dyDescent="0.2">
      <c r="A6605" s="595" t="s">
        <v>7617</v>
      </c>
      <c r="B6605" s="596" t="s">
        <v>117</v>
      </c>
      <c r="C6605" s="596" t="s">
        <v>4221</v>
      </c>
      <c r="D6605" s="630">
        <v>41869</v>
      </c>
      <c r="E6605" s="613"/>
      <c r="F6605" s="630"/>
      <c r="G6605" s="613"/>
      <c r="H6605" s="773"/>
      <c r="I6605" s="593"/>
      <c r="J6605" s="593"/>
      <c r="K6605" s="593"/>
      <c r="L6605" s="593"/>
      <c r="M6605" s="595"/>
      <c r="N6605" s="593"/>
      <c r="O6605" s="593"/>
      <c r="P6605" s="595"/>
      <c r="Q6605" s="595"/>
      <c r="R6605" s="593"/>
      <c r="S6605" s="593"/>
      <c r="T6605" s="1360"/>
      <c r="U6605" s="265"/>
      <c r="V6605" s="595"/>
      <c r="W6605" s="595"/>
      <c r="X6605" s="595"/>
      <c r="Y6605" s="595"/>
      <c r="Z6605" s="595"/>
      <c r="AA6605" s="595"/>
      <c r="AB6605" s="595"/>
      <c r="AC6605" s="595"/>
      <c r="AD6605" s="595"/>
      <c r="AE6605" s="595"/>
      <c r="AF6605" s="595"/>
      <c r="AG6605" s="632" t="s">
        <v>202</v>
      </c>
      <c r="AH6605" s="595"/>
      <c r="AI6605" s="595"/>
      <c r="AJ6605" s="595"/>
    </row>
    <row r="6606" spans="1:36" hidden="1" x14ac:dyDescent="0.2">
      <c r="A6606" s="595" t="s">
        <v>7617</v>
      </c>
      <c r="B6606" s="596" t="s">
        <v>117</v>
      </c>
      <c r="C6606" s="596" t="s">
        <v>4221</v>
      </c>
      <c r="D6606" s="630">
        <v>41870</v>
      </c>
      <c r="E6606" s="613"/>
      <c r="F6606" s="630"/>
      <c r="G6606" s="613"/>
      <c r="H6606" s="773"/>
      <c r="I6606" s="593"/>
      <c r="J6606" s="593"/>
      <c r="K6606" s="593"/>
      <c r="L6606" s="593"/>
      <c r="M6606" s="595"/>
      <c r="N6606" s="593"/>
      <c r="O6606" s="593"/>
      <c r="P6606" s="595"/>
      <c r="Q6606" s="595"/>
      <c r="R6606" s="593"/>
      <c r="S6606" s="593"/>
      <c r="T6606" s="1360"/>
      <c r="U6606" s="265"/>
      <c r="V6606" s="595"/>
      <c r="W6606" s="595"/>
      <c r="X6606" s="595"/>
      <c r="Y6606" s="595"/>
      <c r="Z6606" s="595"/>
      <c r="AA6606" s="595"/>
      <c r="AB6606" s="595"/>
      <c r="AC6606" s="595"/>
      <c r="AD6606" s="595"/>
      <c r="AE6606" s="595"/>
      <c r="AF6606" s="595"/>
      <c r="AG6606" s="632" t="s">
        <v>202</v>
      </c>
      <c r="AH6606" s="595"/>
      <c r="AI6606" s="595"/>
      <c r="AJ6606" s="595"/>
    </row>
    <row r="6607" spans="1:36" ht="189" hidden="1" x14ac:dyDescent="0.2">
      <c r="A6607" s="595" t="s">
        <v>7617</v>
      </c>
      <c r="B6607" s="596" t="s">
        <v>117</v>
      </c>
      <c r="C6607" s="596" t="s">
        <v>4221</v>
      </c>
      <c r="D6607" s="630">
        <v>41871</v>
      </c>
      <c r="E6607" s="613">
        <v>0.48402777777777778</v>
      </c>
      <c r="F6607" s="630">
        <v>41871</v>
      </c>
      <c r="G6607" s="613">
        <v>0.51111111111111118</v>
      </c>
      <c r="H6607" s="773">
        <v>2.7083333333333334E-2</v>
      </c>
      <c r="I6607" s="593">
        <v>60</v>
      </c>
      <c r="J6607" s="596" t="s">
        <v>178</v>
      </c>
      <c r="K6607" s="596" t="s">
        <v>134</v>
      </c>
      <c r="L6607" s="593" t="s">
        <v>125</v>
      </c>
      <c r="M6607" s="595" t="s">
        <v>8313</v>
      </c>
      <c r="N6607" s="593">
        <v>110</v>
      </c>
      <c r="O6607" s="593" t="s">
        <v>63</v>
      </c>
      <c r="P6607" s="595" t="s">
        <v>8314</v>
      </c>
      <c r="Q6607" s="595" t="s">
        <v>8315</v>
      </c>
      <c r="R6607" s="593">
        <v>6</v>
      </c>
      <c r="S6607" s="593">
        <v>1.8</v>
      </c>
      <c r="T6607" s="1067">
        <f>SUM(R6607:S6607)</f>
        <v>7.8</v>
      </c>
      <c r="U6607" s="265" t="s">
        <v>84</v>
      </c>
      <c r="V6607" s="595"/>
      <c r="W6607" s="595"/>
      <c r="X6607" s="595"/>
      <c r="Y6607" s="595"/>
      <c r="Z6607" s="595"/>
      <c r="AA6607" s="595"/>
      <c r="AB6607" s="595"/>
      <c r="AC6607" s="595"/>
      <c r="AD6607" s="596" t="s">
        <v>55</v>
      </c>
      <c r="AE6607" s="595"/>
      <c r="AF6607" s="595"/>
      <c r="AG6607" s="595"/>
      <c r="AH6607" s="595"/>
      <c r="AI6607" s="595"/>
      <c r="AJ6607" s="595"/>
    </row>
    <row r="6608" spans="1:36" hidden="1" x14ac:dyDescent="0.2">
      <c r="A6608" s="595" t="s">
        <v>7617</v>
      </c>
      <c r="B6608" s="596" t="s">
        <v>117</v>
      </c>
      <c r="C6608" s="596" t="s">
        <v>4221</v>
      </c>
      <c r="D6608" s="630">
        <v>41872</v>
      </c>
      <c r="E6608" s="613"/>
      <c r="F6608" s="630"/>
      <c r="G6608" s="613"/>
      <c r="H6608" s="773"/>
      <c r="I6608" s="593"/>
      <c r="J6608" s="593"/>
      <c r="K6608" s="593"/>
      <c r="L6608" s="593"/>
      <c r="M6608" s="595"/>
      <c r="N6608" s="593"/>
      <c r="O6608" s="593"/>
      <c r="P6608" s="595"/>
      <c r="Q6608" s="595"/>
      <c r="R6608" s="593"/>
      <c r="S6608" s="593"/>
      <c r="T6608" s="1360"/>
      <c r="U6608" s="265"/>
      <c r="V6608" s="595"/>
      <c r="W6608" s="595"/>
      <c r="X6608" s="595"/>
      <c r="Y6608" s="595"/>
      <c r="Z6608" s="595"/>
      <c r="AA6608" s="595"/>
      <c r="AB6608" s="595"/>
      <c r="AC6608" s="595"/>
      <c r="AD6608" s="595"/>
      <c r="AE6608" s="595"/>
      <c r="AF6608" s="595"/>
      <c r="AG6608" s="632" t="s">
        <v>202</v>
      </c>
      <c r="AH6608" s="595"/>
      <c r="AI6608" s="595"/>
      <c r="AJ6608" s="595"/>
    </row>
    <row r="6609" spans="1:36" hidden="1" x14ac:dyDescent="0.2">
      <c r="A6609" s="595" t="s">
        <v>7617</v>
      </c>
      <c r="B6609" s="596" t="s">
        <v>117</v>
      </c>
      <c r="C6609" s="596" t="s">
        <v>4221</v>
      </c>
      <c r="D6609" s="630">
        <v>41873</v>
      </c>
      <c r="E6609" s="613"/>
      <c r="F6609" s="630"/>
      <c r="G6609" s="613"/>
      <c r="H6609" s="773"/>
      <c r="I6609" s="593"/>
      <c r="J6609" s="593"/>
      <c r="K6609" s="593"/>
      <c r="L6609" s="593"/>
      <c r="M6609" s="595"/>
      <c r="N6609" s="593"/>
      <c r="O6609" s="593"/>
      <c r="P6609" s="595"/>
      <c r="Q6609" s="595"/>
      <c r="R6609" s="593"/>
      <c r="S6609" s="593"/>
      <c r="T6609" s="1360"/>
      <c r="U6609" s="265"/>
      <c r="V6609" s="595"/>
      <c r="W6609" s="595"/>
      <c r="X6609" s="595"/>
      <c r="Y6609" s="595"/>
      <c r="Z6609" s="595"/>
      <c r="AA6609" s="595"/>
      <c r="AB6609" s="595"/>
      <c r="AC6609" s="595"/>
      <c r="AD6609" s="595"/>
      <c r="AE6609" s="595"/>
      <c r="AF6609" s="595"/>
      <c r="AG6609" s="632" t="s">
        <v>202</v>
      </c>
      <c r="AH6609" s="595"/>
      <c r="AI6609" s="595"/>
      <c r="AJ6609" s="595"/>
    </row>
    <row r="6610" spans="1:36" hidden="1" x14ac:dyDescent="0.2">
      <c r="A6610" s="595" t="s">
        <v>7617</v>
      </c>
      <c r="B6610" s="596" t="s">
        <v>117</v>
      </c>
      <c r="C6610" s="596" t="s">
        <v>4221</v>
      </c>
      <c r="D6610" s="630">
        <v>41874</v>
      </c>
      <c r="E6610" s="613"/>
      <c r="F6610" s="630"/>
      <c r="G6610" s="613"/>
      <c r="H6610" s="773"/>
      <c r="I6610" s="593"/>
      <c r="J6610" s="593"/>
      <c r="K6610" s="593"/>
      <c r="L6610" s="593"/>
      <c r="M6610" s="595"/>
      <c r="N6610" s="593"/>
      <c r="O6610" s="593"/>
      <c r="P6610" s="595"/>
      <c r="Q6610" s="595"/>
      <c r="R6610" s="593"/>
      <c r="S6610" s="593"/>
      <c r="T6610" s="1360"/>
      <c r="U6610" s="265"/>
      <c r="V6610" s="595"/>
      <c r="W6610" s="595"/>
      <c r="X6610" s="595"/>
      <c r="Y6610" s="595"/>
      <c r="Z6610" s="595"/>
      <c r="AA6610" s="595"/>
      <c r="AB6610" s="595"/>
      <c r="AC6610" s="595"/>
      <c r="AD6610" s="595"/>
      <c r="AE6610" s="595"/>
      <c r="AF6610" s="595"/>
      <c r="AG6610" s="632" t="s">
        <v>202</v>
      </c>
      <c r="AH6610" s="595"/>
      <c r="AI6610" s="595"/>
      <c r="AJ6610" s="595"/>
    </row>
    <row r="6611" spans="1:36" hidden="1" x14ac:dyDescent="0.2">
      <c r="A6611" s="595" t="s">
        <v>7617</v>
      </c>
      <c r="B6611" s="596" t="s">
        <v>117</v>
      </c>
      <c r="C6611" s="596" t="s">
        <v>4221</v>
      </c>
      <c r="D6611" s="630">
        <v>41875</v>
      </c>
      <c r="E6611" s="613"/>
      <c r="F6611" s="630"/>
      <c r="G6611" s="613"/>
      <c r="H6611" s="773"/>
      <c r="I6611" s="593"/>
      <c r="J6611" s="593"/>
      <c r="K6611" s="593"/>
      <c r="L6611" s="593"/>
      <c r="M6611" s="595"/>
      <c r="N6611" s="593"/>
      <c r="O6611" s="593"/>
      <c r="P6611" s="595"/>
      <c r="Q6611" s="595"/>
      <c r="R6611" s="593"/>
      <c r="S6611" s="593"/>
      <c r="T6611" s="1360"/>
      <c r="U6611" s="265"/>
      <c r="V6611" s="595"/>
      <c r="W6611" s="595"/>
      <c r="X6611" s="595"/>
      <c r="Y6611" s="595"/>
      <c r="Z6611" s="595"/>
      <c r="AA6611" s="595"/>
      <c r="AB6611" s="595"/>
      <c r="AC6611" s="595"/>
      <c r="AD6611" s="595"/>
      <c r="AE6611" s="595"/>
      <c r="AF6611" s="595"/>
      <c r="AG6611" s="632" t="s">
        <v>202</v>
      </c>
      <c r="AH6611" s="595"/>
      <c r="AI6611" s="595"/>
      <c r="AJ6611" s="595"/>
    </row>
    <row r="6612" spans="1:36" hidden="1" x14ac:dyDescent="0.2">
      <c r="A6612" s="595" t="s">
        <v>7617</v>
      </c>
      <c r="B6612" s="596" t="s">
        <v>117</v>
      </c>
      <c r="C6612" s="596" t="s">
        <v>4221</v>
      </c>
      <c r="D6612" s="630">
        <v>41876</v>
      </c>
      <c r="E6612" s="613"/>
      <c r="F6612" s="630"/>
      <c r="G6612" s="613"/>
      <c r="H6612" s="773"/>
      <c r="I6612" s="593"/>
      <c r="J6612" s="593"/>
      <c r="K6612" s="593"/>
      <c r="L6612" s="593"/>
      <c r="M6612" s="595"/>
      <c r="N6612" s="593"/>
      <c r="O6612" s="593"/>
      <c r="P6612" s="595"/>
      <c r="Q6612" s="595"/>
      <c r="R6612" s="593"/>
      <c r="S6612" s="593"/>
      <c r="T6612" s="1360"/>
      <c r="U6612" s="265"/>
      <c r="V6612" s="595"/>
      <c r="W6612" s="595"/>
      <c r="X6612" s="595"/>
      <c r="Y6612" s="595"/>
      <c r="Z6612" s="595"/>
      <c r="AA6612" s="595"/>
      <c r="AB6612" s="595"/>
      <c r="AC6612" s="595"/>
      <c r="AD6612" s="595"/>
      <c r="AE6612" s="595"/>
      <c r="AF6612" s="595"/>
      <c r="AG6612" s="632" t="s">
        <v>202</v>
      </c>
      <c r="AH6612" s="595"/>
      <c r="AI6612" s="595"/>
      <c r="AJ6612" s="595"/>
    </row>
    <row r="6613" spans="1:36" ht="110.25" hidden="1" x14ac:dyDescent="0.2">
      <c r="A6613" s="595" t="s">
        <v>7617</v>
      </c>
      <c r="B6613" s="596" t="s">
        <v>117</v>
      </c>
      <c r="C6613" s="596" t="s">
        <v>4221</v>
      </c>
      <c r="D6613" s="630">
        <v>41877</v>
      </c>
      <c r="E6613" s="643">
        <v>0.97083333333333333</v>
      </c>
      <c r="F6613" s="630">
        <v>41878</v>
      </c>
      <c r="G6613" s="643">
        <v>1.2500000000000001E-2</v>
      </c>
      <c r="H6613" s="1183">
        <v>4.1666666666666664E-2</v>
      </c>
      <c r="I6613" s="596">
        <v>53</v>
      </c>
      <c r="J6613" s="596" t="s">
        <v>178</v>
      </c>
      <c r="K6613" s="596" t="s">
        <v>133</v>
      </c>
      <c r="L6613" s="596" t="s">
        <v>125</v>
      </c>
      <c r="M6613" s="632" t="s">
        <v>8529</v>
      </c>
      <c r="N6613" s="596">
        <v>110</v>
      </c>
      <c r="O6613" s="596" t="s">
        <v>66</v>
      </c>
      <c r="P6613" s="632" t="s">
        <v>8529</v>
      </c>
      <c r="Q6613" s="595" t="s">
        <v>1938</v>
      </c>
      <c r="R6613" s="593"/>
      <c r="S6613" s="593">
        <v>6.2</v>
      </c>
      <c r="T6613" s="1360">
        <v>6.2</v>
      </c>
      <c r="U6613" s="265" t="s">
        <v>84</v>
      </c>
      <c r="V6613" s="595"/>
      <c r="W6613" s="595"/>
      <c r="X6613" s="595"/>
      <c r="Y6613" s="595"/>
      <c r="Z6613" s="595"/>
      <c r="AA6613" s="595"/>
      <c r="AB6613" s="595"/>
      <c r="AC6613" s="595"/>
      <c r="AD6613" s="596" t="s">
        <v>55</v>
      </c>
      <c r="AE6613" s="595"/>
      <c r="AF6613" s="595"/>
      <c r="AG6613" s="595"/>
      <c r="AH6613" s="595"/>
      <c r="AI6613" s="595"/>
      <c r="AJ6613" s="595"/>
    </row>
    <row r="6614" spans="1:36" hidden="1" x14ac:dyDescent="0.2">
      <c r="A6614" s="595" t="s">
        <v>7617</v>
      </c>
      <c r="B6614" s="596" t="s">
        <v>117</v>
      </c>
      <c r="C6614" s="596" t="s">
        <v>4221</v>
      </c>
      <c r="D6614" s="630">
        <v>41878</v>
      </c>
      <c r="E6614" s="613"/>
      <c r="F6614" s="630"/>
      <c r="G6614" s="613"/>
      <c r="H6614" s="773"/>
      <c r="I6614" s="593"/>
      <c r="J6614" s="593"/>
      <c r="K6614" s="593"/>
      <c r="L6614" s="593"/>
      <c r="M6614" s="595"/>
      <c r="N6614" s="593"/>
      <c r="O6614" s="593"/>
      <c r="P6614" s="595"/>
      <c r="Q6614" s="595"/>
      <c r="R6614" s="593"/>
      <c r="S6614" s="593"/>
      <c r="T6614" s="1360"/>
      <c r="U6614" s="265"/>
      <c r="V6614" s="595"/>
      <c r="W6614" s="595"/>
      <c r="X6614" s="595"/>
      <c r="Y6614" s="595"/>
      <c r="Z6614" s="595"/>
      <c r="AA6614" s="595"/>
      <c r="AB6614" s="595"/>
      <c r="AC6614" s="595"/>
      <c r="AD6614" s="595"/>
      <c r="AE6614" s="595"/>
      <c r="AF6614" s="595"/>
      <c r="AG6614" s="632" t="s">
        <v>202</v>
      </c>
      <c r="AH6614" s="595"/>
      <c r="AI6614" s="595"/>
      <c r="AJ6614" s="595"/>
    </row>
    <row r="6615" spans="1:36" hidden="1" x14ac:dyDescent="0.2">
      <c r="A6615" s="595" t="s">
        <v>7617</v>
      </c>
      <c r="B6615" s="596" t="s">
        <v>117</v>
      </c>
      <c r="C6615" s="596" t="s">
        <v>4221</v>
      </c>
      <c r="D6615" s="630">
        <v>41879</v>
      </c>
      <c r="E6615" s="613"/>
      <c r="F6615" s="630"/>
      <c r="G6615" s="613"/>
      <c r="H6615" s="773"/>
      <c r="I6615" s="593"/>
      <c r="J6615" s="593"/>
      <c r="K6615" s="593"/>
      <c r="L6615" s="593"/>
      <c r="M6615" s="595"/>
      <c r="N6615" s="593"/>
      <c r="O6615" s="593"/>
      <c r="P6615" s="595"/>
      <c r="Q6615" s="595"/>
      <c r="R6615" s="593"/>
      <c r="S6615" s="593"/>
      <c r="T6615" s="1360"/>
      <c r="U6615" s="265"/>
      <c r="V6615" s="595"/>
      <c r="W6615" s="595"/>
      <c r="X6615" s="595"/>
      <c r="Y6615" s="595"/>
      <c r="Z6615" s="595"/>
      <c r="AA6615" s="595"/>
      <c r="AB6615" s="595"/>
      <c r="AC6615" s="595"/>
      <c r="AD6615" s="595"/>
      <c r="AE6615" s="595"/>
      <c r="AF6615" s="595"/>
      <c r="AG6615" s="632" t="s">
        <v>202</v>
      </c>
      <c r="AH6615" s="595"/>
      <c r="AI6615" s="595"/>
      <c r="AJ6615" s="595"/>
    </row>
    <row r="6616" spans="1:36" ht="63" hidden="1" x14ac:dyDescent="0.2">
      <c r="A6616" s="595" t="s">
        <v>7617</v>
      </c>
      <c r="B6616" s="596" t="s">
        <v>117</v>
      </c>
      <c r="C6616" s="596" t="s">
        <v>4221</v>
      </c>
      <c r="D6616" s="630">
        <v>41880</v>
      </c>
      <c r="E6616" s="613">
        <v>4.7916666666666663E-2</v>
      </c>
      <c r="F6616" s="630">
        <v>41880</v>
      </c>
      <c r="G6616" s="613">
        <v>9.4444444444444442E-2</v>
      </c>
      <c r="H6616" s="773">
        <f>G6616-E6616</f>
        <v>4.6527777777777779E-2</v>
      </c>
      <c r="I6616" s="593">
        <v>3</v>
      </c>
      <c r="J6616" s="593" t="s">
        <v>210</v>
      </c>
      <c r="K6616" s="593" t="s">
        <v>134</v>
      </c>
      <c r="L6616" s="593" t="s">
        <v>128</v>
      </c>
      <c r="M6616" s="595" t="s">
        <v>8530</v>
      </c>
      <c r="N6616" s="593" t="s">
        <v>103</v>
      </c>
      <c r="O6616" s="593" t="s">
        <v>66</v>
      </c>
      <c r="P6616" s="595" t="s">
        <v>8531</v>
      </c>
      <c r="Q6616" s="595" t="s">
        <v>8532</v>
      </c>
      <c r="R6616" s="593">
        <v>1.5</v>
      </c>
      <c r="S6616" s="593"/>
      <c r="T6616" s="1360">
        <v>1.5</v>
      </c>
      <c r="U6616" s="265" t="s">
        <v>75</v>
      </c>
      <c r="V6616" s="596">
        <v>1981</v>
      </c>
      <c r="W6616" s="596" t="s">
        <v>1536</v>
      </c>
      <c r="X6616" s="596" t="s">
        <v>8115</v>
      </c>
      <c r="Y6616" s="694">
        <v>41878</v>
      </c>
      <c r="Z6616" s="596">
        <v>100</v>
      </c>
      <c r="AA6616" s="596">
        <v>2015</v>
      </c>
      <c r="AB6616" s="596">
        <v>0</v>
      </c>
      <c r="AC6616" s="694">
        <v>41878</v>
      </c>
      <c r="AD6616" s="596" t="s">
        <v>56</v>
      </c>
      <c r="AE6616" s="595"/>
      <c r="AF6616" s="595"/>
      <c r="AG6616" s="632"/>
      <c r="AH6616" s="595"/>
      <c r="AI6616" s="595"/>
      <c r="AJ6616" s="595"/>
    </row>
    <row r="6617" spans="1:36" ht="110.25" hidden="1" x14ac:dyDescent="0.2">
      <c r="A6617" s="595" t="s">
        <v>7617</v>
      </c>
      <c r="B6617" s="596" t="s">
        <v>117</v>
      </c>
      <c r="C6617" s="596" t="s">
        <v>4221</v>
      </c>
      <c r="D6617" s="723">
        <v>41881</v>
      </c>
      <c r="E6617" s="613">
        <v>0.13541666666666666</v>
      </c>
      <c r="F6617" s="630">
        <v>41881</v>
      </c>
      <c r="G6617" s="613">
        <v>0.1763888888888889</v>
      </c>
      <c r="H6617" s="773">
        <v>4.0972222222222222E-2</v>
      </c>
      <c r="I6617" s="593">
        <v>56</v>
      </c>
      <c r="J6617" s="593" t="s">
        <v>178</v>
      </c>
      <c r="K6617" s="593"/>
      <c r="L6617" s="593" t="s">
        <v>125</v>
      </c>
      <c r="M6617" s="595" t="s">
        <v>8619</v>
      </c>
      <c r="N6617" s="593" t="s">
        <v>103</v>
      </c>
      <c r="O6617" s="593" t="s">
        <v>66</v>
      </c>
      <c r="P6617" s="595" t="s">
        <v>8620</v>
      </c>
      <c r="Q6617" s="595" t="s">
        <v>8621</v>
      </c>
      <c r="R6617" s="593">
        <v>10.7</v>
      </c>
      <c r="S6617" s="593"/>
      <c r="T6617" s="1360">
        <f>SUM(R6617:S6617)</f>
        <v>10.7</v>
      </c>
      <c r="U6617" s="1360" t="s">
        <v>78</v>
      </c>
      <c r="V6617" s="595"/>
      <c r="W6617" s="595"/>
      <c r="X6617" s="595"/>
      <c r="Y6617" s="595"/>
      <c r="Z6617" s="595"/>
      <c r="AA6617" s="595"/>
      <c r="AB6617" s="595"/>
      <c r="AC6617" s="595"/>
      <c r="AD6617" s="596" t="s">
        <v>55</v>
      </c>
      <c r="AE6617" s="595"/>
      <c r="AF6617" s="595"/>
      <c r="AG6617" s="595"/>
      <c r="AH6617" s="595"/>
      <c r="AI6617" s="595"/>
      <c r="AJ6617" s="595"/>
    </row>
    <row r="6618" spans="1:36" hidden="1" x14ac:dyDescent="0.2">
      <c r="A6618" s="595" t="s">
        <v>7617</v>
      </c>
      <c r="B6618" s="596" t="s">
        <v>117</v>
      </c>
      <c r="C6618" s="596" t="s">
        <v>4221</v>
      </c>
      <c r="D6618" s="723">
        <v>41882</v>
      </c>
      <c r="E6618" s="613"/>
      <c r="F6618" s="630"/>
      <c r="G6618" s="613"/>
      <c r="H6618" s="773"/>
      <c r="I6618" s="593"/>
      <c r="J6618" s="593"/>
      <c r="K6618" s="593"/>
      <c r="L6618" s="593"/>
      <c r="M6618" s="595"/>
      <c r="N6618" s="593"/>
      <c r="O6618" s="593"/>
      <c r="P6618" s="595"/>
      <c r="Q6618" s="595"/>
      <c r="R6618" s="593"/>
      <c r="S6618" s="593"/>
      <c r="T6618" s="1360"/>
      <c r="U6618" s="265"/>
      <c r="V6618" s="595"/>
      <c r="W6618" s="595"/>
      <c r="X6618" s="595"/>
      <c r="Y6618" s="595"/>
      <c r="Z6618" s="595"/>
      <c r="AA6618" s="595"/>
      <c r="AB6618" s="595"/>
      <c r="AC6618" s="595"/>
      <c r="AD6618" s="595"/>
      <c r="AE6618" s="595"/>
      <c r="AF6618" s="595"/>
      <c r="AG6618" s="632" t="s">
        <v>202</v>
      </c>
      <c r="AH6618" s="595"/>
      <c r="AI6618" s="595"/>
      <c r="AJ6618" s="595"/>
    </row>
    <row r="6619" spans="1:36" hidden="1" x14ac:dyDescent="0.2">
      <c r="A6619" s="593" t="s">
        <v>8717</v>
      </c>
      <c r="B6619" s="596" t="s">
        <v>117</v>
      </c>
      <c r="C6619" s="596" t="s">
        <v>4221</v>
      </c>
      <c r="D6619" s="630">
        <v>41883</v>
      </c>
      <c r="E6619" s="613"/>
      <c r="F6619" s="630"/>
      <c r="G6619" s="613"/>
      <c r="H6619" s="773"/>
      <c r="I6619" s="593"/>
      <c r="J6619" s="593"/>
      <c r="K6619" s="593"/>
      <c r="L6619" s="593"/>
      <c r="M6619" s="595"/>
      <c r="N6619" s="593"/>
      <c r="O6619" s="593"/>
      <c r="P6619" s="595"/>
      <c r="Q6619" s="595"/>
      <c r="R6619" s="593"/>
      <c r="S6619" s="593"/>
      <c r="T6619" s="1360"/>
      <c r="U6619" s="265"/>
      <c r="V6619" s="595"/>
      <c r="W6619" s="595"/>
      <c r="X6619" s="595"/>
      <c r="Y6619" s="595"/>
      <c r="Z6619" s="595"/>
      <c r="AA6619" s="595"/>
      <c r="AB6619" s="595"/>
      <c r="AC6619" s="595"/>
      <c r="AD6619" s="595"/>
      <c r="AE6619" s="595"/>
      <c r="AF6619" s="595"/>
      <c r="AG6619" s="632" t="s">
        <v>202</v>
      </c>
      <c r="AH6619" s="595"/>
      <c r="AI6619" s="595"/>
      <c r="AJ6619" s="595"/>
    </row>
    <row r="6620" spans="1:36" hidden="1" x14ac:dyDescent="0.2">
      <c r="A6620" s="595" t="s">
        <v>8717</v>
      </c>
      <c r="B6620" s="596" t="s">
        <v>117</v>
      </c>
      <c r="C6620" s="596" t="s">
        <v>4221</v>
      </c>
      <c r="D6620" s="630">
        <v>41884</v>
      </c>
      <c r="E6620" s="613"/>
      <c r="F6620" s="630"/>
      <c r="G6620" s="613"/>
      <c r="H6620" s="773"/>
      <c r="I6620" s="593"/>
      <c r="J6620" s="593"/>
      <c r="K6620" s="593"/>
      <c r="L6620" s="593"/>
      <c r="M6620" s="595"/>
      <c r="N6620" s="593"/>
      <c r="O6620" s="593"/>
      <c r="P6620" s="595"/>
      <c r="Q6620" s="595"/>
      <c r="R6620" s="593"/>
      <c r="S6620" s="593"/>
      <c r="T6620" s="1360"/>
      <c r="U6620" s="1360"/>
      <c r="V6620" s="595"/>
      <c r="W6620" s="595"/>
      <c r="X6620" s="595"/>
      <c r="Y6620" s="595"/>
      <c r="Z6620" s="595"/>
      <c r="AA6620" s="595"/>
      <c r="AB6620" s="595"/>
      <c r="AC6620" s="595"/>
      <c r="AD6620" s="595"/>
      <c r="AE6620" s="595"/>
      <c r="AF6620" s="595"/>
      <c r="AG6620" s="632" t="s">
        <v>202</v>
      </c>
      <c r="AH6620" s="595"/>
      <c r="AI6620" s="595"/>
      <c r="AJ6620" s="595"/>
    </row>
    <row r="6621" spans="1:36" hidden="1" x14ac:dyDescent="0.2">
      <c r="A6621" s="595" t="s">
        <v>8717</v>
      </c>
      <c r="B6621" s="596" t="s">
        <v>117</v>
      </c>
      <c r="C6621" s="596" t="s">
        <v>4221</v>
      </c>
      <c r="D6621" s="630">
        <v>41885</v>
      </c>
      <c r="E6621" s="613"/>
      <c r="F6621" s="630"/>
      <c r="G6621" s="613"/>
      <c r="H6621" s="773"/>
      <c r="I6621" s="593"/>
      <c r="J6621" s="593"/>
      <c r="K6621" s="593"/>
      <c r="L6621" s="593"/>
      <c r="M6621" s="595"/>
      <c r="N6621" s="593"/>
      <c r="O6621" s="593"/>
      <c r="P6621" s="595"/>
      <c r="Q6621" s="595"/>
      <c r="R6621" s="593"/>
      <c r="S6621" s="593"/>
      <c r="T6621" s="1360"/>
      <c r="U6621" s="265"/>
      <c r="V6621" s="595"/>
      <c r="W6621" s="595"/>
      <c r="X6621" s="595"/>
      <c r="Y6621" s="595"/>
      <c r="Z6621" s="595"/>
      <c r="AA6621" s="595"/>
      <c r="AB6621" s="595"/>
      <c r="AC6621" s="595"/>
      <c r="AD6621" s="595"/>
      <c r="AE6621" s="595"/>
      <c r="AF6621" s="595"/>
      <c r="AG6621" s="632" t="s">
        <v>202</v>
      </c>
      <c r="AH6621" s="595"/>
      <c r="AI6621" s="595"/>
      <c r="AJ6621" s="595"/>
    </row>
    <row r="6622" spans="1:36" hidden="1" x14ac:dyDescent="0.2">
      <c r="A6622" s="595" t="s">
        <v>8717</v>
      </c>
      <c r="B6622" s="596" t="s">
        <v>117</v>
      </c>
      <c r="C6622" s="596" t="s">
        <v>4221</v>
      </c>
      <c r="D6622" s="630">
        <v>41886</v>
      </c>
      <c r="E6622" s="613"/>
      <c r="F6622" s="630"/>
      <c r="G6622" s="613"/>
      <c r="H6622" s="773"/>
      <c r="I6622" s="593"/>
      <c r="J6622" s="593"/>
      <c r="K6622" s="593"/>
      <c r="L6622" s="593"/>
      <c r="M6622" s="595"/>
      <c r="N6622" s="593"/>
      <c r="O6622" s="593"/>
      <c r="P6622" s="595"/>
      <c r="Q6622" s="595"/>
      <c r="R6622" s="593"/>
      <c r="S6622" s="593"/>
      <c r="T6622" s="1360"/>
      <c r="U6622" s="1360"/>
      <c r="V6622" s="595"/>
      <c r="W6622" s="595"/>
      <c r="X6622" s="595"/>
      <c r="Y6622" s="595"/>
      <c r="Z6622" s="595"/>
      <c r="AA6622" s="595"/>
      <c r="AB6622" s="595"/>
      <c r="AC6622" s="595"/>
      <c r="AD6622" s="595"/>
      <c r="AE6622" s="595"/>
      <c r="AF6622" s="595"/>
      <c r="AG6622" s="632" t="s">
        <v>202</v>
      </c>
      <c r="AH6622" s="595"/>
      <c r="AI6622" s="595"/>
      <c r="AJ6622" s="595"/>
    </row>
    <row r="6623" spans="1:36" hidden="1" x14ac:dyDescent="0.2">
      <c r="A6623" s="593" t="s">
        <v>8717</v>
      </c>
      <c r="B6623" s="596" t="s">
        <v>117</v>
      </c>
      <c r="C6623" s="596" t="s">
        <v>4221</v>
      </c>
      <c r="D6623" s="630">
        <v>41887</v>
      </c>
      <c r="E6623" s="613"/>
      <c r="F6623" s="630"/>
      <c r="G6623" s="613"/>
      <c r="H6623" s="773"/>
      <c r="I6623" s="593"/>
      <c r="J6623" s="593"/>
      <c r="K6623" s="593"/>
      <c r="L6623" s="593"/>
      <c r="M6623" s="595"/>
      <c r="N6623" s="593"/>
      <c r="O6623" s="593"/>
      <c r="P6623" s="595"/>
      <c r="Q6623" s="595"/>
      <c r="R6623" s="593"/>
      <c r="S6623" s="593"/>
      <c r="T6623" s="1360"/>
      <c r="U6623" s="265"/>
      <c r="V6623" s="595"/>
      <c r="W6623" s="595"/>
      <c r="X6623" s="595"/>
      <c r="Y6623" s="595"/>
      <c r="Z6623" s="595"/>
      <c r="AA6623" s="595"/>
      <c r="AB6623" s="595"/>
      <c r="AC6623" s="595"/>
      <c r="AD6623" s="595"/>
      <c r="AE6623" s="595"/>
      <c r="AF6623" s="595"/>
      <c r="AG6623" s="632" t="s">
        <v>202</v>
      </c>
      <c r="AH6623" s="595"/>
      <c r="AI6623" s="595"/>
      <c r="AJ6623" s="595"/>
    </row>
    <row r="6624" spans="1:36" ht="47.25" hidden="1" x14ac:dyDescent="0.2">
      <c r="A6624" s="593" t="s">
        <v>8717</v>
      </c>
      <c r="B6624" s="596" t="s">
        <v>117</v>
      </c>
      <c r="C6624" s="596" t="s">
        <v>4221</v>
      </c>
      <c r="D6624" s="630">
        <v>41888</v>
      </c>
      <c r="E6624" s="613">
        <v>0.18194444444444444</v>
      </c>
      <c r="F6624" s="630">
        <v>41888</v>
      </c>
      <c r="G6624" s="613">
        <v>0.24305555555555555</v>
      </c>
      <c r="H6624" s="1183">
        <v>6.1111111111111116E-2</v>
      </c>
      <c r="I6624" s="593">
        <v>1</v>
      </c>
      <c r="J6624" s="593" t="s">
        <v>210</v>
      </c>
      <c r="K6624" s="593" t="s">
        <v>134</v>
      </c>
      <c r="L6624" s="593" t="s">
        <v>128</v>
      </c>
      <c r="M6624" s="595" t="s">
        <v>8800</v>
      </c>
      <c r="N6624" s="593" t="s">
        <v>103</v>
      </c>
      <c r="O6624" s="593" t="s">
        <v>66</v>
      </c>
      <c r="P6624" s="595" t="s">
        <v>8800</v>
      </c>
      <c r="Q6624" s="595" t="s">
        <v>8801</v>
      </c>
      <c r="R6624" s="593">
        <v>0.8</v>
      </c>
      <c r="S6624" s="593"/>
      <c r="T6624" s="1360">
        <v>0.8</v>
      </c>
      <c r="U6624" s="265" t="s">
        <v>75</v>
      </c>
      <c r="V6624" s="596">
        <v>1976</v>
      </c>
      <c r="W6624" s="596" t="s">
        <v>2286</v>
      </c>
      <c r="X6624" s="596" t="s">
        <v>1071</v>
      </c>
      <c r="Y6624" s="596" t="s">
        <v>6089</v>
      </c>
      <c r="Z6624" s="596">
        <v>90</v>
      </c>
      <c r="AA6624" s="596" t="s">
        <v>6090</v>
      </c>
      <c r="AB6624" s="596">
        <v>1</v>
      </c>
      <c r="AC6624" s="596" t="s">
        <v>6089</v>
      </c>
      <c r="AD6624" s="596" t="s">
        <v>56</v>
      </c>
      <c r="AE6624" s="595"/>
      <c r="AF6624" s="595"/>
      <c r="AG6624" s="595"/>
      <c r="AH6624" s="595"/>
      <c r="AI6624" s="595"/>
      <c r="AJ6624" s="595"/>
    </row>
    <row r="6625" spans="1:38" hidden="1" x14ac:dyDescent="0.2">
      <c r="A6625" s="593" t="s">
        <v>8717</v>
      </c>
      <c r="B6625" s="596" t="s">
        <v>117</v>
      </c>
      <c r="C6625" s="596" t="s">
        <v>4221</v>
      </c>
      <c r="D6625" s="630">
        <v>41889</v>
      </c>
      <c r="E6625" s="613"/>
      <c r="F6625" s="630"/>
      <c r="G6625" s="613"/>
      <c r="H6625" s="773"/>
      <c r="I6625" s="593"/>
      <c r="J6625" s="593"/>
      <c r="K6625" s="593"/>
      <c r="L6625" s="593"/>
      <c r="M6625" s="595"/>
      <c r="N6625" s="593"/>
      <c r="O6625" s="593"/>
      <c r="P6625" s="595"/>
      <c r="Q6625" s="595"/>
      <c r="R6625" s="593"/>
      <c r="S6625" s="593"/>
      <c r="T6625" s="1360"/>
      <c r="U6625" s="265"/>
      <c r="V6625" s="595"/>
      <c r="W6625" s="595"/>
      <c r="X6625" s="595"/>
      <c r="Y6625" s="595"/>
      <c r="Z6625" s="595"/>
      <c r="AA6625" s="595"/>
      <c r="AB6625" s="595"/>
      <c r="AC6625" s="595"/>
      <c r="AD6625" s="595"/>
      <c r="AE6625" s="595"/>
      <c r="AF6625" s="595"/>
      <c r="AG6625" s="632" t="s">
        <v>202</v>
      </c>
      <c r="AH6625" s="595"/>
      <c r="AI6625" s="595"/>
      <c r="AJ6625" s="595"/>
    </row>
    <row r="6626" spans="1:38" hidden="1" x14ac:dyDescent="0.2">
      <c r="A6626" s="593" t="s">
        <v>8717</v>
      </c>
      <c r="B6626" s="596" t="s">
        <v>117</v>
      </c>
      <c r="C6626" s="596" t="s">
        <v>4221</v>
      </c>
      <c r="D6626" s="630">
        <v>41890</v>
      </c>
      <c r="E6626" s="613"/>
      <c r="F6626" s="630"/>
      <c r="G6626" s="613"/>
      <c r="H6626" s="773"/>
      <c r="I6626" s="593"/>
      <c r="J6626" s="593"/>
      <c r="K6626" s="593"/>
      <c r="L6626" s="593"/>
      <c r="M6626" s="595"/>
      <c r="N6626" s="593"/>
      <c r="O6626" s="593"/>
      <c r="P6626" s="595"/>
      <c r="Q6626" s="595"/>
      <c r="R6626" s="593"/>
      <c r="S6626" s="593"/>
      <c r="T6626" s="1360"/>
      <c r="U6626" s="265"/>
      <c r="V6626" s="595"/>
      <c r="W6626" s="595"/>
      <c r="X6626" s="595"/>
      <c r="Y6626" s="595"/>
      <c r="Z6626" s="595"/>
      <c r="AA6626" s="595"/>
      <c r="AB6626" s="595"/>
      <c r="AC6626" s="595"/>
      <c r="AD6626" s="595"/>
      <c r="AE6626" s="595"/>
      <c r="AF6626" s="595"/>
      <c r="AG6626" s="632" t="s">
        <v>202</v>
      </c>
      <c r="AH6626" s="595"/>
      <c r="AI6626" s="595"/>
      <c r="AJ6626" s="595"/>
    </row>
    <row r="6627" spans="1:38" hidden="1" x14ac:dyDescent="0.2">
      <c r="A6627" s="595" t="s">
        <v>8717</v>
      </c>
      <c r="B6627" s="596" t="s">
        <v>117</v>
      </c>
      <c r="C6627" s="596" t="s">
        <v>4221</v>
      </c>
      <c r="D6627" s="630">
        <v>41891</v>
      </c>
      <c r="E6627" s="613"/>
      <c r="F6627" s="630"/>
      <c r="G6627" s="613"/>
      <c r="H6627" s="773"/>
      <c r="I6627" s="593"/>
      <c r="J6627" s="593"/>
      <c r="K6627" s="593"/>
      <c r="L6627" s="593"/>
      <c r="M6627" s="595"/>
      <c r="N6627" s="593"/>
      <c r="O6627" s="593"/>
      <c r="P6627" s="595"/>
      <c r="Q6627" s="595"/>
      <c r="R6627" s="593"/>
      <c r="S6627" s="593"/>
      <c r="T6627" s="1360"/>
      <c r="U6627" s="265"/>
      <c r="V6627" s="595"/>
      <c r="W6627" s="595"/>
      <c r="X6627" s="595"/>
      <c r="Y6627" s="595"/>
      <c r="Z6627" s="595"/>
      <c r="AA6627" s="595"/>
      <c r="AB6627" s="595"/>
      <c r="AC6627" s="595"/>
      <c r="AD6627" s="595"/>
      <c r="AE6627" s="595"/>
      <c r="AF6627" s="595"/>
      <c r="AG6627" s="632" t="s">
        <v>202</v>
      </c>
      <c r="AH6627" s="595"/>
      <c r="AI6627" s="595"/>
      <c r="AJ6627" s="595"/>
    </row>
    <row r="6628" spans="1:38" hidden="1" x14ac:dyDescent="0.2">
      <c r="A6628" s="593" t="s">
        <v>8717</v>
      </c>
      <c r="B6628" s="596" t="s">
        <v>117</v>
      </c>
      <c r="C6628" s="596" t="s">
        <v>4221</v>
      </c>
      <c r="D6628" s="630">
        <v>41892</v>
      </c>
      <c r="E6628" s="613"/>
      <c r="F6628" s="630"/>
      <c r="G6628" s="613"/>
      <c r="H6628" s="773"/>
      <c r="I6628" s="593"/>
      <c r="J6628" s="593"/>
      <c r="K6628" s="593"/>
      <c r="L6628" s="593"/>
      <c r="M6628" s="595"/>
      <c r="N6628" s="593"/>
      <c r="O6628" s="593"/>
      <c r="P6628" s="595"/>
      <c r="Q6628" s="595"/>
      <c r="R6628" s="593"/>
      <c r="S6628" s="593"/>
      <c r="T6628" s="1360"/>
      <c r="U6628" s="265"/>
      <c r="V6628" s="595"/>
      <c r="W6628" s="595"/>
      <c r="X6628" s="595"/>
      <c r="Y6628" s="595"/>
      <c r="Z6628" s="595"/>
      <c r="AA6628" s="595"/>
      <c r="AB6628" s="595"/>
      <c r="AC6628" s="595"/>
      <c r="AD6628" s="595"/>
      <c r="AE6628" s="595"/>
      <c r="AF6628" s="595"/>
      <c r="AG6628" s="632" t="s">
        <v>202</v>
      </c>
      <c r="AH6628" s="595"/>
      <c r="AI6628" s="595"/>
      <c r="AJ6628" s="595"/>
      <c r="AL6628" s="22" t="s">
        <v>12022</v>
      </c>
    </row>
    <row r="6629" spans="1:38" hidden="1" x14ac:dyDescent="0.2">
      <c r="A6629" s="593" t="s">
        <v>8717</v>
      </c>
      <c r="B6629" s="596" t="s">
        <v>117</v>
      </c>
      <c r="C6629" s="596" t="s">
        <v>4221</v>
      </c>
      <c r="D6629" s="630">
        <v>41893</v>
      </c>
      <c r="E6629" s="613"/>
      <c r="F6629" s="630"/>
      <c r="G6629" s="613"/>
      <c r="H6629" s="773"/>
      <c r="I6629" s="593"/>
      <c r="J6629" s="593"/>
      <c r="K6629" s="593"/>
      <c r="L6629" s="593"/>
      <c r="M6629" s="595"/>
      <c r="N6629" s="593"/>
      <c r="O6629" s="593"/>
      <c r="P6629" s="595"/>
      <c r="Q6629" s="595"/>
      <c r="R6629" s="593"/>
      <c r="S6629" s="593"/>
      <c r="T6629" s="1360"/>
      <c r="U6629" s="265"/>
      <c r="V6629" s="595"/>
      <c r="W6629" s="595"/>
      <c r="X6629" s="595"/>
      <c r="Y6629" s="595"/>
      <c r="Z6629" s="595"/>
      <c r="AA6629" s="595"/>
      <c r="AB6629" s="595"/>
      <c r="AC6629" s="595"/>
      <c r="AD6629" s="595"/>
      <c r="AE6629" s="595"/>
      <c r="AF6629" s="595"/>
      <c r="AG6629" s="632" t="s">
        <v>202</v>
      </c>
      <c r="AH6629" s="595"/>
      <c r="AI6629" s="595"/>
      <c r="AJ6629" s="595"/>
    </row>
    <row r="6630" spans="1:38" hidden="1" x14ac:dyDescent="0.2">
      <c r="A6630" s="593" t="s">
        <v>8717</v>
      </c>
      <c r="B6630" s="596" t="s">
        <v>117</v>
      </c>
      <c r="C6630" s="596" t="s">
        <v>4221</v>
      </c>
      <c r="D6630" s="630">
        <v>41894</v>
      </c>
      <c r="E6630" s="613"/>
      <c r="F6630" s="630"/>
      <c r="G6630" s="613"/>
      <c r="H6630" s="773"/>
      <c r="I6630" s="593"/>
      <c r="J6630" s="593"/>
      <c r="K6630" s="593"/>
      <c r="L6630" s="593"/>
      <c r="M6630" s="595"/>
      <c r="N6630" s="593"/>
      <c r="O6630" s="593"/>
      <c r="P6630" s="595"/>
      <c r="Q6630" s="595"/>
      <c r="R6630" s="593"/>
      <c r="S6630" s="593"/>
      <c r="T6630" s="1360"/>
      <c r="U6630" s="1360"/>
      <c r="V6630" s="595"/>
      <c r="W6630" s="595"/>
      <c r="X6630" s="595"/>
      <c r="Y6630" s="595"/>
      <c r="Z6630" s="595"/>
      <c r="AA6630" s="595"/>
      <c r="AB6630" s="595"/>
      <c r="AC6630" s="595"/>
      <c r="AD6630" s="595"/>
      <c r="AE6630" s="595"/>
      <c r="AF6630" s="595"/>
      <c r="AG6630" s="632" t="s">
        <v>202</v>
      </c>
      <c r="AH6630" s="595"/>
      <c r="AI6630" s="595"/>
      <c r="AJ6630" s="595"/>
    </row>
    <row r="6631" spans="1:38" hidden="1" x14ac:dyDescent="0.2">
      <c r="A6631" s="593" t="s">
        <v>8717</v>
      </c>
      <c r="B6631" s="596" t="s">
        <v>117</v>
      </c>
      <c r="C6631" s="596" t="s">
        <v>4221</v>
      </c>
      <c r="D6631" s="630">
        <v>41895</v>
      </c>
      <c r="E6631" s="613"/>
      <c r="F6631" s="630"/>
      <c r="G6631" s="613"/>
      <c r="H6631" s="773"/>
      <c r="I6631" s="593"/>
      <c r="J6631" s="593"/>
      <c r="K6631" s="593"/>
      <c r="L6631" s="593"/>
      <c r="M6631" s="595"/>
      <c r="N6631" s="593"/>
      <c r="O6631" s="593"/>
      <c r="P6631" s="595"/>
      <c r="Q6631" s="595"/>
      <c r="R6631" s="593"/>
      <c r="S6631" s="593"/>
      <c r="T6631" s="1360"/>
      <c r="U6631" s="265"/>
      <c r="V6631" s="595"/>
      <c r="W6631" s="595"/>
      <c r="X6631" s="595"/>
      <c r="Y6631" s="595"/>
      <c r="Z6631" s="595"/>
      <c r="AA6631" s="595"/>
      <c r="AB6631" s="595"/>
      <c r="AC6631" s="595"/>
      <c r="AD6631" s="595"/>
      <c r="AE6631" s="595"/>
      <c r="AF6631" s="595"/>
      <c r="AG6631" s="632" t="s">
        <v>202</v>
      </c>
      <c r="AH6631" s="595"/>
      <c r="AI6631" s="595"/>
      <c r="AJ6631" s="595"/>
    </row>
    <row r="6632" spans="1:38" hidden="1" x14ac:dyDescent="0.2">
      <c r="A6632" s="593" t="s">
        <v>8717</v>
      </c>
      <c r="B6632" s="596" t="s">
        <v>117</v>
      </c>
      <c r="C6632" s="596" t="s">
        <v>4221</v>
      </c>
      <c r="D6632" s="630">
        <v>41896</v>
      </c>
      <c r="E6632" s="613"/>
      <c r="F6632" s="630"/>
      <c r="G6632" s="613"/>
      <c r="H6632" s="773"/>
      <c r="I6632" s="593"/>
      <c r="J6632" s="593"/>
      <c r="K6632" s="593"/>
      <c r="L6632" s="593"/>
      <c r="M6632" s="595"/>
      <c r="N6632" s="593"/>
      <c r="O6632" s="593"/>
      <c r="P6632" s="595"/>
      <c r="Q6632" s="595"/>
      <c r="R6632" s="593"/>
      <c r="S6632" s="593"/>
      <c r="T6632" s="1360"/>
      <c r="U6632" s="265"/>
      <c r="V6632" s="595"/>
      <c r="W6632" s="595"/>
      <c r="X6632" s="595"/>
      <c r="Y6632" s="595"/>
      <c r="Z6632" s="595"/>
      <c r="AA6632" s="595"/>
      <c r="AB6632" s="595"/>
      <c r="AC6632" s="595"/>
      <c r="AD6632" s="595"/>
      <c r="AE6632" s="595"/>
      <c r="AF6632" s="595"/>
      <c r="AG6632" s="632" t="s">
        <v>202</v>
      </c>
      <c r="AH6632" s="595"/>
      <c r="AI6632" s="595"/>
      <c r="AJ6632" s="595"/>
    </row>
    <row r="6633" spans="1:38" hidden="1" x14ac:dyDescent="0.2">
      <c r="A6633" s="593" t="s">
        <v>8717</v>
      </c>
      <c r="B6633" s="596" t="s">
        <v>117</v>
      </c>
      <c r="C6633" s="596" t="s">
        <v>4221</v>
      </c>
      <c r="D6633" s="630">
        <v>41897</v>
      </c>
      <c r="E6633" s="613"/>
      <c r="F6633" s="630"/>
      <c r="G6633" s="613"/>
      <c r="H6633" s="773"/>
      <c r="I6633" s="593"/>
      <c r="J6633" s="593"/>
      <c r="K6633" s="593"/>
      <c r="L6633" s="593"/>
      <c r="M6633" s="595"/>
      <c r="N6633" s="593"/>
      <c r="O6633" s="593"/>
      <c r="P6633" s="595"/>
      <c r="Q6633" s="595"/>
      <c r="R6633" s="593"/>
      <c r="S6633" s="593"/>
      <c r="T6633" s="1360"/>
      <c r="U6633" s="265"/>
      <c r="V6633" s="595"/>
      <c r="W6633" s="595"/>
      <c r="X6633" s="595"/>
      <c r="Y6633" s="595"/>
      <c r="Z6633" s="595"/>
      <c r="AA6633" s="595"/>
      <c r="AB6633" s="595"/>
      <c r="AC6633" s="595"/>
      <c r="AD6633" s="595"/>
      <c r="AE6633" s="595"/>
      <c r="AF6633" s="595"/>
      <c r="AG6633" s="632" t="s">
        <v>202</v>
      </c>
      <c r="AH6633" s="595"/>
      <c r="AI6633" s="595"/>
      <c r="AJ6633" s="595"/>
      <c r="AL6633" s="22" t="s">
        <v>12022</v>
      </c>
    </row>
    <row r="6634" spans="1:38" hidden="1" x14ac:dyDescent="0.2">
      <c r="A6634" s="593" t="s">
        <v>8717</v>
      </c>
      <c r="B6634" s="596" t="s">
        <v>117</v>
      </c>
      <c r="C6634" s="596" t="s">
        <v>4221</v>
      </c>
      <c r="D6634" s="630">
        <v>41898</v>
      </c>
      <c r="E6634" s="613"/>
      <c r="F6634" s="630"/>
      <c r="G6634" s="613"/>
      <c r="H6634" s="773"/>
      <c r="I6634" s="593"/>
      <c r="J6634" s="593"/>
      <c r="K6634" s="593"/>
      <c r="L6634" s="593"/>
      <c r="M6634" s="595"/>
      <c r="N6634" s="593"/>
      <c r="O6634" s="593"/>
      <c r="P6634" s="595"/>
      <c r="Q6634" s="595"/>
      <c r="R6634" s="593"/>
      <c r="S6634" s="593"/>
      <c r="T6634" s="1360"/>
      <c r="U6634" s="265"/>
      <c r="V6634" s="595"/>
      <c r="W6634" s="595"/>
      <c r="X6634" s="595"/>
      <c r="Y6634" s="595"/>
      <c r="Z6634" s="595"/>
      <c r="AA6634" s="595"/>
      <c r="AB6634" s="595"/>
      <c r="AC6634" s="595"/>
      <c r="AD6634" s="595"/>
      <c r="AE6634" s="595"/>
      <c r="AF6634" s="595"/>
      <c r="AG6634" s="632" t="s">
        <v>202</v>
      </c>
      <c r="AH6634" s="595"/>
      <c r="AI6634" s="595"/>
      <c r="AJ6634" s="595"/>
    </row>
    <row r="6635" spans="1:38" hidden="1" x14ac:dyDescent="0.2">
      <c r="A6635" s="593" t="s">
        <v>8717</v>
      </c>
      <c r="B6635" s="596" t="s">
        <v>117</v>
      </c>
      <c r="C6635" s="596" t="s">
        <v>4221</v>
      </c>
      <c r="D6635" s="630">
        <v>41899</v>
      </c>
      <c r="E6635" s="613"/>
      <c r="F6635" s="630"/>
      <c r="G6635" s="613"/>
      <c r="H6635" s="773"/>
      <c r="I6635" s="593"/>
      <c r="J6635" s="593"/>
      <c r="K6635" s="593"/>
      <c r="L6635" s="593"/>
      <c r="M6635" s="595"/>
      <c r="N6635" s="593"/>
      <c r="O6635" s="593"/>
      <c r="P6635" s="595"/>
      <c r="Q6635" s="595"/>
      <c r="R6635" s="593"/>
      <c r="S6635" s="593"/>
      <c r="T6635" s="1360"/>
      <c r="U6635" s="265"/>
      <c r="V6635" s="595"/>
      <c r="W6635" s="595"/>
      <c r="X6635" s="595"/>
      <c r="Y6635" s="595"/>
      <c r="Z6635" s="595"/>
      <c r="AA6635" s="595"/>
      <c r="AB6635" s="595"/>
      <c r="AC6635" s="595"/>
      <c r="AD6635" s="595"/>
      <c r="AE6635" s="595"/>
      <c r="AF6635" s="595"/>
      <c r="AG6635" s="632" t="s">
        <v>202</v>
      </c>
      <c r="AH6635" s="595"/>
      <c r="AI6635" s="595"/>
      <c r="AJ6635" s="595"/>
    </row>
    <row r="6636" spans="1:38" hidden="1" x14ac:dyDescent="0.2">
      <c r="A6636" s="593" t="s">
        <v>8717</v>
      </c>
      <c r="B6636" s="596" t="s">
        <v>117</v>
      </c>
      <c r="C6636" s="596" t="s">
        <v>4221</v>
      </c>
      <c r="D6636" s="630">
        <v>41900</v>
      </c>
      <c r="E6636" s="613"/>
      <c r="F6636" s="630"/>
      <c r="G6636" s="613"/>
      <c r="H6636" s="773"/>
      <c r="I6636" s="593"/>
      <c r="J6636" s="593"/>
      <c r="K6636" s="593"/>
      <c r="L6636" s="593"/>
      <c r="M6636" s="595"/>
      <c r="N6636" s="593"/>
      <c r="O6636" s="593"/>
      <c r="P6636" s="595"/>
      <c r="Q6636" s="595"/>
      <c r="R6636" s="593"/>
      <c r="S6636" s="593"/>
      <c r="T6636" s="1360"/>
      <c r="U6636" s="265"/>
      <c r="V6636" s="595"/>
      <c r="W6636" s="595"/>
      <c r="X6636" s="595"/>
      <c r="Y6636" s="595"/>
      <c r="Z6636" s="595"/>
      <c r="AA6636" s="595"/>
      <c r="AB6636" s="595"/>
      <c r="AC6636" s="595"/>
      <c r="AD6636" s="595"/>
      <c r="AE6636" s="595"/>
      <c r="AF6636" s="595"/>
      <c r="AG6636" s="632" t="s">
        <v>202</v>
      </c>
      <c r="AH6636" s="595"/>
      <c r="AI6636" s="595"/>
      <c r="AJ6636" s="595"/>
    </row>
    <row r="6637" spans="1:38" hidden="1" x14ac:dyDescent="0.2">
      <c r="A6637" s="593" t="s">
        <v>8717</v>
      </c>
      <c r="B6637" s="596" t="s">
        <v>117</v>
      </c>
      <c r="C6637" s="596" t="s">
        <v>4221</v>
      </c>
      <c r="D6637" s="630">
        <v>41901</v>
      </c>
      <c r="E6637" s="613"/>
      <c r="F6637" s="630"/>
      <c r="G6637" s="613"/>
      <c r="H6637" s="773"/>
      <c r="I6637" s="593"/>
      <c r="J6637" s="593"/>
      <c r="K6637" s="593"/>
      <c r="L6637" s="593"/>
      <c r="M6637" s="595"/>
      <c r="N6637" s="593"/>
      <c r="O6637" s="593"/>
      <c r="P6637" s="595"/>
      <c r="Q6637" s="595"/>
      <c r="R6637" s="593"/>
      <c r="S6637" s="593"/>
      <c r="T6637" s="1360"/>
      <c r="U6637" s="265"/>
      <c r="V6637" s="595"/>
      <c r="W6637" s="595"/>
      <c r="X6637" s="595"/>
      <c r="Y6637" s="595"/>
      <c r="Z6637" s="595"/>
      <c r="AA6637" s="595"/>
      <c r="AB6637" s="595"/>
      <c r="AC6637" s="595"/>
      <c r="AD6637" s="595"/>
      <c r="AE6637" s="595"/>
      <c r="AF6637" s="595"/>
      <c r="AG6637" s="632" t="s">
        <v>202</v>
      </c>
      <c r="AH6637" s="595"/>
      <c r="AI6637" s="595"/>
      <c r="AJ6637" s="595"/>
    </row>
    <row r="6638" spans="1:38" hidden="1" x14ac:dyDescent="0.2">
      <c r="A6638" s="593" t="s">
        <v>8717</v>
      </c>
      <c r="B6638" s="596" t="s">
        <v>117</v>
      </c>
      <c r="C6638" s="596" t="s">
        <v>4221</v>
      </c>
      <c r="D6638" s="630">
        <v>41902</v>
      </c>
      <c r="E6638" s="613"/>
      <c r="F6638" s="630"/>
      <c r="G6638" s="613"/>
      <c r="H6638" s="773"/>
      <c r="I6638" s="593"/>
      <c r="J6638" s="593"/>
      <c r="K6638" s="593"/>
      <c r="L6638" s="593"/>
      <c r="M6638" s="595"/>
      <c r="N6638" s="593"/>
      <c r="O6638" s="593"/>
      <c r="P6638" s="595"/>
      <c r="Q6638" s="595"/>
      <c r="R6638" s="593"/>
      <c r="S6638" s="593"/>
      <c r="T6638" s="1360"/>
      <c r="U6638" s="265"/>
      <c r="V6638" s="595"/>
      <c r="W6638" s="595"/>
      <c r="X6638" s="595"/>
      <c r="Y6638" s="595"/>
      <c r="Z6638" s="595"/>
      <c r="AA6638" s="595"/>
      <c r="AB6638" s="595"/>
      <c r="AC6638" s="595"/>
      <c r="AD6638" s="595"/>
      <c r="AE6638" s="595"/>
      <c r="AF6638" s="595"/>
      <c r="AG6638" s="632" t="s">
        <v>202</v>
      </c>
      <c r="AH6638" s="595"/>
      <c r="AI6638" s="595"/>
      <c r="AJ6638" s="595"/>
    </row>
    <row r="6639" spans="1:38" hidden="1" x14ac:dyDescent="0.2">
      <c r="A6639" s="593" t="s">
        <v>8717</v>
      </c>
      <c r="B6639" s="596" t="s">
        <v>117</v>
      </c>
      <c r="C6639" s="596" t="s">
        <v>4221</v>
      </c>
      <c r="D6639" s="630">
        <v>41903</v>
      </c>
      <c r="E6639" s="613"/>
      <c r="F6639" s="630"/>
      <c r="G6639" s="613"/>
      <c r="H6639" s="773"/>
      <c r="I6639" s="593"/>
      <c r="J6639" s="593"/>
      <c r="K6639" s="593"/>
      <c r="L6639" s="593"/>
      <c r="M6639" s="595"/>
      <c r="N6639" s="593"/>
      <c r="O6639" s="593"/>
      <c r="P6639" s="595"/>
      <c r="Q6639" s="595"/>
      <c r="R6639" s="593"/>
      <c r="S6639" s="593"/>
      <c r="T6639" s="1360"/>
      <c r="U6639" s="265"/>
      <c r="V6639" s="595"/>
      <c r="W6639" s="595"/>
      <c r="X6639" s="595"/>
      <c r="Y6639" s="595"/>
      <c r="Z6639" s="595"/>
      <c r="AA6639" s="595"/>
      <c r="AB6639" s="595"/>
      <c r="AC6639" s="595"/>
      <c r="AD6639" s="595"/>
      <c r="AE6639" s="595"/>
      <c r="AF6639" s="595"/>
      <c r="AG6639" s="632" t="s">
        <v>202</v>
      </c>
      <c r="AH6639" s="595"/>
      <c r="AI6639" s="595"/>
      <c r="AJ6639" s="595"/>
    </row>
    <row r="6640" spans="1:38" hidden="1" x14ac:dyDescent="0.2">
      <c r="A6640" s="593" t="s">
        <v>8717</v>
      </c>
      <c r="B6640" s="596" t="s">
        <v>117</v>
      </c>
      <c r="C6640" s="596" t="s">
        <v>4221</v>
      </c>
      <c r="D6640" s="630">
        <v>41904</v>
      </c>
      <c r="E6640" s="613"/>
      <c r="F6640" s="630"/>
      <c r="G6640" s="613"/>
      <c r="H6640" s="773"/>
      <c r="I6640" s="593"/>
      <c r="J6640" s="593"/>
      <c r="K6640" s="593"/>
      <c r="L6640" s="593"/>
      <c r="M6640" s="595"/>
      <c r="N6640" s="593"/>
      <c r="O6640" s="593"/>
      <c r="P6640" s="595"/>
      <c r="Q6640" s="595"/>
      <c r="R6640" s="593"/>
      <c r="S6640" s="593"/>
      <c r="T6640" s="1360"/>
      <c r="U6640" s="265"/>
      <c r="V6640" s="595"/>
      <c r="W6640" s="595"/>
      <c r="X6640" s="595"/>
      <c r="Y6640" s="595"/>
      <c r="Z6640" s="595"/>
      <c r="AA6640" s="595"/>
      <c r="AB6640" s="595"/>
      <c r="AC6640" s="595"/>
      <c r="AD6640" s="595"/>
      <c r="AE6640" s="595"/>
      <c r="AF6640" s="595"/>
      <c r="AG6640" s="632" t="s">
        <v>202</v>
      </c>
      <c r="AH6640" s="595"/>
      <c r="AI6640" s="595"/>
      <c r="AJ6640" s="595"/>
    </row>
    <row r="6641" spans="1:36" hidden="1" x14ac:dyDescent="0.2">
      <c r="A6641" s="593" t="s">
        <v>8717</v>
      </c>
      <c r="B6641" s="596" t="s">
        <v>117</v>
      </c>
      <c r="C6641" s="596" t="s">
        <v>4221</v>
      </c>
      <c r="D6641" s="630">
        <v>41905</v>
      </c>
      <c r="E6641" s="613"/>
      <c r="F6641" s="630"/>
      <c r="G6641" s="613"/>
      <c r="H6641" s="773"/>
      <c r="I6641" s="593"/>
      <c r="J6641" s="593"/>
      <c r="K6641" s="593"/>
      <c r="L6641" s="593"/>
      <c r="M6641" s="595"/>
      <c r="N6641" s="593"/>
      <c r="O6641" s="593"/>
      <c r="P6641" s="595"/>
      <c r="Q6641" s="595"/>
      <c r="R6641" s="593"/>
      <c r="S6641" s="593"/>
      <c r="T6641" s="1360"/>
      <c r="U6641" s="265"/>
      <c r="V6641" s="595"/>
      <c r="W6641" s="595"/>
      <c r="X6641" s="595"/>
      <c r="Y6641" s="595"/>
      <c r="Z6641" s="595"/>
      <c r="AA6641" s="595"/>
      <c r="AB6641" s="595"/>
      <c r="AC6641" s="595"/>
      <c r="AD6641" s="595"/>
      <c r="AE6641" s="595"/>
      <c r="AF6641" s="595"/>
      <c r="AG6641" s="632" t="s">
        <v>202</v>
      </c>
      <c r="AH6641" s="595"/>
      <c r="AI6641" s="595"/>
      <c r="AJ6641" s="595"/>
    </row>
    <row r="6642" spans="1:36" hidden="1" x14ac:dyDescent="0.2">
      <c r="A6642" s="593" t="s">
        <v>8717</v>
      </c>
      <c r="B6642" s="596" t="s">
        <v>117</v>
      </c>
      <c r="C6642" s="596" t="s">
        <v>4221</v>
      </c>
      <c r="D6642" s="630">
        <v>41906</v>
      </c>
      <c r="E6642" s="613"/>
      <c r="F6642" s="630"/>
      <c r="G6642" s="613"/>
      <c r="H6642" s="773"/>
      <c r="I6642" s="593"/>
      <c r="J6642" s="593"/>
      <c r="K6642" s="593"/>
      <c r="L6642" s="593"/>
      <c r="M6642" s="595"/>
      <c r="N6642" s="593"/>
      <c r="O6642" s="593"/>
      <c r="P6642" s="595"/>
      <c r="Q6642" s="595"/>
      <c r="R6642" s="593"/>
      <c r="S6642" s="593"/>
      <c r="T6642" s="1360"/>
      <c r="U6642" s="265"/>
      <c r="V6642" s="595"/>
      <c r="W6642" s="595"/>
      <c r="X6642" s="595"/>
      <c r="Y6642" s="595"/>
      <c r="Z6642" s="595"/>
      <c r="AA6642" s="595"/>
      <c r="AB6642" s="595"/>
      <c r="AC6642" s="595"/>
      <c r="AD6642" s="595"/>
      <c r="AE6642" s="595"/>
      <c r="AF6642" s="595"/>
      <c r="AG6642" s="632" t="s">
        <v>202</v>
      </c>
      <c r="AH6642" s="595"/>
      <c r="AI6642" s="595"/>
      <c r="AJ6642" s="595"/>
    </row>
    <row r="6643" spans="1:36" ht="78.75" hidden="1" x14ac:dyDescent="0.2">
      <c r="A6643" s="593" t="s">
        <v>8717</v>
      </c>
      <c r="B6643" s="596" t="s">
        <v>117</v>
      </c>
      <c r="C6643" s="596" t="s">
        <v>4221</v>
      </c>
      <c r="D6643" s="630">
        <v>41907</v>
      </c>
      <c r="E6643" s="613">
        <v>0.63888888888888895</v>
      </c>
      <c r="F6643" s="630">
        <v>41907</v>
      </c>
      <c r="G6643" s="613">
        <v>0.75416666666666676</v>
      </c>
      <c r="H6643" s="773">
        <f>G6643-E6643</f>
        <v>0.11527777777777781</v>
      </c>
      <c r="I6643" s="593">
        <v>35</v>
      </c>
      <c r="J6643" s="593" t="s">
        <v>178</v>
      </c>
      <c r="K6643" s="593" t="s">
        <v>134</v>
      </c>
      <c r="L6643" s="593" t="s">
        <v>127</v>
      </c>
      <c r="M6643" s="595" t="s">
        <v>9132</v>
      </c>
      <c r="N6643" s="593" t="s">
        <v>103</v>
      </c>
      <c r="O6643" s="593" t="s">
        <v>66</v>
      </c>
      <c r="P6643" s="595" t="s">
        <v>9133</v>
      </c>
      <c r="Q6643" s="595" t="s">
        <v>9134</v>
      </c>
      <c r="R6643" s="593">
        <v>4.5999999999999996</v>
      </c>
      <c r="S6643" s="593"/>
      <c r="T6643" s="1360">
        <v>4.5999999999999996</v>
      </c>
      <c r="U6643" s="265" t="s">
        <v>75</v>
      </c>
      <c r="V6643" s="596">
        <v>1976</v>
      </c>
      <c r="W6643" s="596" t="s">
        <v>1536</v>
      </c>
      <c r="X6643" s="596" t="s">
        <v>1071</v>
      </c>
      <c r="Y6643" s="694">
        <v>41468</v>
      </c>
      <c r="Z6643" s="596">
        <v>100</v>
      </c>
      <c r="AA6643" s="694">
        <v>42198</v>
      </c>
      <c r="AB6643" s="596">
        <v>0</v>
      </c>
      <c r="AC6643" s="694">
        <v>41774</v>
      </c>
      <c r="AD6643" s="596" t="s">
        <v>59</v>
      </c>
      <c r="AE6643" s="595"/>
      <c r="AF6643" s="595"/>
      <c r="AG6643" s="595"/>
      <c r="AH6643" s="595"/>
      <c r="AI6643" s="595"/>
      <c r="AJ6643" s="595"/>
    </row>
    <row r="6644" spans="1:36" ht="63" hidden="1" x14ac:dyDescent="0.2">
      <c r="A6644" s="593" t="s">
        <v>8717</v>
      </c>
      <c r="B6644" s="596" t="s">
        <v>117</v>
      </c>
      <c r="C6644" s="596" t="s">
        <v>4221</v>
      </c>
      <c r="D6644" s="630">
        <v>41908</v>
      </c>
      <c r="E6644" s="613">
        <v>0.64583333333333337</v>
      </c>
      <c r="F6644" s="630">
        <v>41908</v>
      </c>
      <c r="G6644" s="613">
        <v>0.68333333333333324</v>
      </c>
      <c r="H6644" s="773">
        <f>G6644-E6644</f>
        <v>3.7499999999999867E-2</v>
      </c>
      <c r="I6644" s="593">
        <v>17</v>
      </c>
      <c r="J6644" s="593" t="s">
        <v>178</v>
      </c>
      <c r="K6644" s="593" t="s">
        <v>133</v>
      </c>
      <c r="L6644" s="593" t="s">
        <v>128</v>
      </c>
      <c r="M6644" s="595" t="s">
        <v>9135</v>
      </c>
      <c r="N6644" s="593" t="s">
        <v>103</v>
      </c>
      <c r="O6644" s="593" t="s">
        <v>66</v>
      </c>
      <c r="P6644" s="595" t="s">
        <v>9136</v>
      </c>
      <c r="Q6644" s="595" t="s">
        <v>9137</v>
      </c>
      <c r="R6644" s="593">
        <v>3.9</v>
      </c>
      <c r="S6644" s="593">
        <v>0.8</v>
      </c>
      <c r="T6644" s="1360">
        <f>R6644+S6644</f>
        <v>4.7</v>
      </c>
      <c r="U6644" s="265" t="s">
        <v>75</v>
      </c>
      <c r="V6644" s="596">
        <v>1978</v>
      </c>
      <c r="W6644" s="596" t="s">
        <v>2286</v>
      </c>
      <c r="X6644" s="596" t="s">
        <v>1071</v>
      </c>
      <c r="Y6644" s="694">
        <v>41530</v>
      </c>
      <c r="Z6644" s="596">
        <v>80</v>
      </c>
      <c r="AA6644" s="694">
        <v>42260</v>
      </c>
      <c r="AB6644" s="596">
        <v>0</v>
      </c>
      <c r="AC6644" s="596" t="s">
        <v>9796</v>
      </c>
      <c r="AD6644" s="596" t="s">
        <v>56</v>
      </c>
      <c r="AE6644" s="595"/>
      <c r="AF6644" s="595"/>
      <c r="AG6644" s="595"/>
      <c r="AH6644" s="595"/>
      <c r="AI6644" s="595"/>
      <c r="AJ6644" s="595"/>
    </row>
    <row r="6645" spans="1:36" hidden="1" x14ac:dyDescent="0.2">
      <c r="A6645" s="593" t="s">
        <v>8717</v>
      </c>
      <c r="B6645" s="596" t="s">
        <v>117</v>
      </c>
      <c r="C6645" s="596" t="s">
        <v>4221</v>
      </c>
      <c r="D6645" s="630">
        <v>41909</v>
      </c>
      <c r="E6645" s="613"/>
      <c r="F6645" s="630"/>
      <c r="G6645" s="613"/>
      <c r="H6645" s="773"/>
      <c r="I6645" s="593"/>
      <c r="J6645" s="593"/>
      <c r="K6645" s="593"/>
      <c r="L6645" s="593"/>
      <c r="M6645" s="595"/>
      <c r="N6645" s="593"/>
      <c r="O6645" s="593"/>
      <c r="P6645" s="595"/>
      <c r="Q6645" s="595"/>
      <c r="R6645" s="593"/>
      <c r="S6645" s="593"/>
      <c r="T6645" s="1360"/>
      <c r="U6645" s="265"/>
      <c r="V6645" s="595"/>
      <c r="W6645" s="595"/>
      <c r="X6645" s="595"/>
      <c r="Y6645" s="595"/>
      <c r="Z6645" s="595"/>
      <c r="AA6645" s="595"/>
      <c r="AB6645" s="595"/>
      <c r="AC6645" s="595"/>
      <c r="AD6645" s="595"/>
      <c r="AE6645" s="595"/>
      <c r="AF6645" s="595"/>
      <c r="AG6645" s="632" t="s">
        <v>202</v>
      </c>
      <c r="AH6645" s="595"/>
      <c r="AI6645" s="595"/>
      <c r="AJ6645" s="595"/>
    </row>
    <row r="6646" spans="1:36" hidden="1" x14ac:dyDescent="0.2">
      <c r="A6646" s="593" t="s">
        <v>8717</v>
      </c>
      <c r="B6646" s="596" t="s">
        <v>117</v>
      </c>
      <c r="C6646" s="596" t="s">
        <v>4221</v>
      </c>
      <c r="D6646" s="630">
        <v>41910</v>
      </c>
      <c r="E6646" s="613"/>
      <c r="F6646" s="630"/>
      <c r="G6646" s="613"/>
      <c r="H6646" s="773"/>
      <c r="I6646" s="593"/>
      <c r="J6646" s="593"/>
      <c r="K6646" s="593"/>
      <c r="L6646" s="593"/>
      <c r="M6646" s="595"/>
      <c r="N6646" s="593"/>
      <c r="O6646" s="593"/>
      <c r="P6646" s="595"/>
      <c r="Q6646" s="595"/>
      <c r="R6646" s="593"/>
      <c r="S6646" s="593"/>
      <c r="T6646" s="1360"/>
      <c r="U6646" s="265"/>
      <c r="V6646" s="595"/>
      <c r="W6646" s="595"/>
      <c r="X6646" s="595"/>
      <c r="Y6646" s="595"/>
      <c r="Z6646" s="595"/>
      <c r="AA6646" s="595"/>
      <c r="AB6646" s="595"/>
      <c r="AC6646" s="595"/>
      <c r="AD6646" s="595"/>
      <c r="AE6646" s="595"/>
      <c r="AF6646" s="595"/>
      <c r="AG6646" s="632" t="s">
        <v>202</v>
      </c>
      <c r="AH6646" s="595"/>
      <c r="AI6646" s="595"/>
      <c r="AJ6646" s="595"/>
    </row>
    <row r="6647" spans="1:36" hidden="1" x14ac:dyDescent="0.2">
      <c r="A6647" s="593" t="s">
        <v>8717</v>
      </c>
      <c r="B6647" s="596" t="s">
        <v>117</v>
      </c>
      <c r="C6647" s="596" t="s">
        <v>4221</v>
      </c>
      <c r="D6647" s="630">
        <v>41911</v>
      </c>
      <c r="E6647" s="613"/>
      <c r="F6647" s="630"/>
      <c r="G6647" s="613"/>
      <c r="H6647" s="773"/>
      <c r="I6647" s="593"/>
      <c r="J6647" s="593"/>
      <c r="K6647" s="593"/>
      <c r="L6647" s="593"/>
      <c r="M6647" s="595"/>
      <c r="N6647" s="593"/>
      <c r="O6647" s="593"/>
      <c r="P6647" s="595"/>
      <c r="Q6647" s="595"/>
      <c r="R6647" s="593"/>
      <c r="S6647" s="593"/>
      <c r="T6647" s="1360"/>
      <c r="U6647" s="265"/>
      <c r="V6647" s="595"/>
      <c r="W6647" s="595"/>
      <c r="X6647" s="595"/>
      <c r="Y6647" s="595"/>
      <c r="Z6647" s="595"/>
      <c r="AA6647" s="595"/>
      <c r="AB6647" s="595"/>
      <c r="AC6647" s="595"/>
      <c r="AD6647" s="595"/>
      <c r="AE6647" s="595"/>
      <c r="AF6647" s="595"/>
      <c r="AG6647" s="632" t="s">
        <v>202</v>
      </c>
      <c r="AH6647" s="595"/>
      <c r="AI6647" s="595"/>
      <c r="AJ6647" s="632" t="s">
        <v>8795</v>
      </c>
    </row>
    <row r="6648" spans="1:36" hidden="1" x14ac:dyDescent="0.2">
      <c r="A6648" s="593" t="s">
        <v>8717</v>
      </c>
      <c r="B6648" s="596" t="s">
        <v>117</v>
      </c>
      <c r="C6648" s="596" t="s">
        <v>4221</v>
      </c>
      <c r="D6648" s="630">
        <v>41912</v>
      </c>
      <c r="E6648" s="613"/>
      <c r="F6648" s="630"/>
      <c r="G6648" s="613"/>
      <c r="H6648" s="773"/>
      <c r="I6648" s="593"/>
      <c r="J6648" s="593"/>
      <c r="K6648" s="593"/>
      <c r="L6648" s="593"/>
      <c r="M6648" s="595"/>
      <c r="N6648" s="593"/>
      <c r="O6648" s="593"/>
      <c r="P6648" s="595"/>
      <c r="Q6648" s="595"/>
      <c r="R6648" s="593"/>
      <c r="S6648" s="593"/>
      <c r="T6648" s="1360"/>
      <c r="U6648" s="265"/>
      <c r="V6648" s="595"/>
      <c r="W6648" s="595"/>
      <c r="X6648" s="595"/>
      <c r="Y6648" s="595"/>
      <c r="Z6648" s="595"/>
      <c r="AA6648" s="595"/>
      <c r="AB6648" s="595"/>
      <c r="AC6648" s="595"/>
      <c r="AD6648" s="595"/>
      <c r="AE6648" s="595"/>
      <c r="AF6648" s="595"/>
      <c r="AG6648" s="632" t="s">
        <v>202</v>
      </c>
      <c r="AH6648" s="595"/>
      <c r="AI6648" s="595"/>
      <c r="AJ6648" s="632" t="s">
        <v>8795</v>
      </c>
    </row>
    <row r="6649" spans="1:36" hidden="1" x14ac:dyDescent="0.2">
      <c r="A6649" s="593" t="s">
        <v>9031</v>
      </c>
      <c r="B6649" s="596" t="s">
        <v>117</v>
      </c>
      <c r="C6649" s="596" t="s">
        <v>4221</v>
      </c>
      <c r="D6649" s="630">
        <v>41913</v>
      </c>
      <c r="E6649" s="613"/>
      <c r="F6649" s="630"/>
      <c r="G6649" s="613"/>
      <c r="H6649" s="773"/>
      <c r="I6649" s="593"/>
      <c r="J6649" s="593"/>
      <c r="K6649" s="593"/>
      <c r="L6649" s="593"/>
      <c r="M6649" s="595"/>
      <c r="N6649" s="593"/>
      <c r="O6649" s="593"/>
      <c r="P6649" s="595"/>
      <c r="Q6649" s="595"/>
      <c r="R6649" s="593"/>
      <c r="S6649" s="593"/>
      <c r="T6649" s="1360"/>
      <c r="U6649" s="265"/>
      <c r="V6649" s="595"/>
      <c r="W6649" s="595"/>
      <c r="X6649" s="595"/>
      <c r="Y6649" s="595"/>
      <c r="Z6649" s="595"/>
      <c r="AA6649" s="595"/>
      <c r="AB6649" s="595"/>
      <c r="AC6649" s="595"/>
      <c r="AD6649" s="595"/>
      <c r="AE6649" s="595"/>
      <c r="AF6649" s="595"/>
      <c r="AG6649" s="632" t="s">
        <v>202</v>
      </c>
      <c r="AH6649" s="595"/>
      <c r="AI6649" s="595"/>
      <c r="AJ6649" s="632"/>
    </row>
    <row r="6650" spans="1:36" hidden="1" x14ac:dyDescent="0.2">
      <c r="A6650" s="593" t="s">
        <v>9031</v>
      </c>
      <c r="B6650" s="596" t="s">
        <v>117</v>
      </c>
      <c r="C6650" s="596" t="s">
        <v>4221</v>
      </c>
      <c r="D6650" s="630">
        <v>41914</v>
      </c>
      <c r="E6650" s="613"/>
      <c r="F6650" s="630"/>
      <c r="G6650" s="613"/>
      <c r="H6650" s="773"/>
      <c r="I6650" s="593"/>
      <c r="J6650" s="593"/>
      <c r="K6650" s="593"/>
      <c r="L6650" s="593"/>
      <c r="M6650" s="595"/>
      <c r="N6650" s="593"/>
      <c r="O6650" s="593"/>
      <c r="P6650" s="595"/>
      <c r="Q6650" s="595"/>
      <c r="R6650" s="593"/>
      <c r="S6650" s="593"/>
      <c r="T6650" s="1360"/>
      <c r="U6650" s="265"/>
      <c r="V6650" s="595"/>
      <c r="W6650" s="595"/>
      <c r="X6650" s="595"/>
      <c r="Y6650" s="595"/>
      <c r="Z6650" s="595"/>
      <c r="AA6650" s="595"/>
      <c r="AB6650" s="595"/>
      <c r="AC6650" s="595"/>
      <c r="AD6650" s="595"/>
      <c r="AE6650" s="595"/>
      <c r="AF6650" s="595"/>
      <c r="AG6650" s="632" t="s">
        <v>202</v>
      </c>
      <c r="AH6650" s="595"/>
      <c r="AI6650" s="595"/>
      <c r="AJ6650" s="632"/>
    </row>
    <row r="6651" spans="1:36" hidden="1" x14ac:dyDescent="0.2">
      <c r="A6651" s="593" t="s">
        <v>9031</v>
      </c>
      <c r="B6651" s="596" t="s">
        <v>117</v>
      </c>
      <c r="C6651" s="596" t="s">
        <v>4221</v>
      </c>
      <c r="D6651" s="630">
        <v>41915</v>
      </c>
      <c r="E6651" s="613"/>
      <c r="F6651" s="630"/>
      <c r="G6651" s="613"/>
      <c r="H6651" s="773"/>
      <c r="I6651" s="593"/>
      <c r="J6651" s="593"/>
      <c r="K6651" s="593"/>
      <c r="L6651" s="593"/>
      <c r="M6651" s="595"/>
      <c r="N6651" s="593"/>
      <c r="O6651" s="593"/>
      <c r="P6651" s="595"/>
      <c r="Q6651" s="595"/>
      <c r="R6651" s="593"/>
      <c r="S6651" s="593"/>
      <c r="T6651" s="1360"/>
      <c r="U6651" s="265"/>
      <c r="V6651" s="595"/>
      <c r="W6651" s="595"/>
      <c r="X6651" s="595"/>
      <c r="Y6651" s="595"/>
      <c r="Z6651" s="595"/>
      <c r="AA6651" s="595"/>
      <c r="AB6651" s="595"/>
      <c r="AC6651" s="595"/>
      <c r="AD6651" s="595"/>
      <c r="AE6651" s="595"/>
      <c r="AF6651" s="595"/>
      <c r="AG6651" s="632" t="s">
        <v>202</v>
      </c>
      <c r="AH6651" s="595"/>
      <c r="AI6651" s="595"/>
      <c r="AJ6651" s="632"/>
    </row>
    <row r="6652" spans="1:36" hidden="1" x14ac:dyDescent="0.2">
      <c r="A6652" s="593" t="s">
        <v>9031</v>
      </c>
      <c r="B6652" s="596" t="s">
        <v>117</v>
      </c>
      <c r="C6652" s="596" t="s">
        <v>4221</v>
      </c>
      <c r="D6652" s="630">
        <v>41916</v>
      </c>
      <c r="E6652" s="613"/>
      <c r="F6652" s="630"/>
      <c r="G6652" s="613"/>
      <c r="H6652" s="773"/>
      <c r="I6652" s="593"/>
      <c r="J6652" s="593"/>
      <c r="K6652" s="593"/>
      <c r="L6652" s="593"/>
      <c r="M6652" s="595"/>
      <c r="N6652" s="593"/>
      <c r="O6652" s="593"/>
      <c r="P6652" s="595"/>
      <c r="Q6652" s="595"/>
      <c r="R6652" s="593"/>
      <c r="S6652" s="593"/>
      <c r="T6652" s="1360"/>
      <c r="U6652" s="265"/>
      <c r="V6652" s="595"/>
      <c r="W6652" s="595"/>
      <c r="X6652" s="595"/>
      <c r="Y6652" s="595"/>
      <c r="Z6652" s="595"/>
      <c r="AA6652" s="595"/>
      <c r="AB6652" s="595"/>
      <c r="AC6652" s="595"/>
      <c r="AD6652" s="595"/>
      <c r="AE6652" s="595"/>
      <c r="AF6652" s="595"/>
      <c r="AG6652" s="632" t="s">
        <v>202</v>
      </c>
      <c r="AH6652" s="595"/>
      <c r="AI6652" s="595"/>
      <c r="AJ6652" s="632"/>
    </row>
    <row r="6653" spans="1:36" hidden="1" x14ac:dyDescent="0.2">
      <c r="A6653" s="593" t="s">
        <v>9031</v>
      </c>
      <c r="B6653" s="596" t="s">
        <v>117</v>
      </c>
      <c r="C6653" s="596" t="s">
        <v>4221</v>
      </c>
      <c r="D6653" s="630">
        <v>41917</v>
      </c>
      <c r="E6653" s="613"/>
      <c r="F6653" s="630"/>
      <c r="G6653" s="613"/>
      <c r="H6653" s="773"/>
      <c r="I6653" s="593"/>
      <c r="J6653" s="593"/>
      <c r="K6653" s="593"/>
      <c r="L6653" s="593"/>
      <c r="M6653" s="595"/>
      <c r="N6653" s="593"/>
      <c r="O6653" s="593"/>
      <c r="P6653" s="595"/>
      <c r="Q6653" s="595"/>
      <c r="R6653" s="593"/>
      <c r="S6653" s="593"/>
      <c r="T6653" s="1360"/>
      <c r="U6653" s="265"/>
      <c r="V6653" s="595"/>
      <c r="W6653" s="595"/>
      <c r="X6653" s="595"/>
      <c r="Y6653" s="595"/>
      <c r="Z6653" s="595"/>
      <c r="AA6653" s="595"/>
      <c r="AB6653" s="595"/>
      <c r="AC6653" s="595"/>
      <c r="AD6653" s="595"/>
      <c r="AE6653" s="595"/>
      <c r="AF6653" s="595"/>
      <c r="AG6653" s="632" t="s">
        <v>202</v>
      </c>
      <c r="AH6653" s="595"/>
      <c r="AI6653" s="595"/>
      <c r="AJ6653" s="632"/>
    </row>
    <row r="6654" spans="1:36" hidden="1" x14ac:dyDescent="0.2">
      <c r="A6654" s="593" t="s">
        <v>9031</v>
      </c>
      <c r="B6654" s="596" t="s">
        <v>117</v>
      </c>
      <c r="C6654" s="596" t="s">
        <v>4221</v>
      </c>
      <c r="D6654" s="630">
        <v>41918</v>
      </c>
      <c r="E6654" s="613"/>
      <c r="F6654" s="630"/>
      <c r="G6654" s="613"/>
      <c r="H6654" s="773"/>
      <c r="I6654" s="593"/>
      <c r="J6654" s="593"/>
      <c r="K6654" s="593"/>
      <c r="L6654" s="593"/>
      <c r="M6654" s="595"/>
      <c r="N6654" s="593"/>
      <c r="O6654" s="593"/>
      <c r="P6654" s="595"/>
      <c r="Q6654" s="595"/>
      <c r="R6654" s="593"/>
      <c r="S6654" s="593"/>
      <c r="T6654" s="1360"/>
      <c r="U6654" s="265"/>
      <c r="V6654" s="595"/>
      <c r="W6654" s="595"/>
      <c r="X6654" s="595"/>
      <c r="Y6654" s="595"/>
      <c r="Z6654" s="595"/>
      <c r="AA6654" s="595"/>
      <c r="AB6654" s="595"/>
      <c r="AC6654" s="595"/>
      <c r="AD6654" s="595"/>
      <c r="AE6654" s="595"/>
      <c r="AF6654" s="595"/>
      <c r="AG6654" s="632" t="s">
        <v>202</v>
      </c>
      <c r="AH6654" s="595"/>
      <c r="AI6654" s="595"/>
      <c r="AJ6654" s="595"/>
    </row>
    <row r="6655" spans="1:36" hidden="1" x14ac:dyDescent="0.2">
      <c r="A6655" s="593" t="s">
        <v>9031</v>
      </c>
      <c r="B6655" s="596" t="s">
        <v>117</v>
      </c>
      <c r="C6655" s="596" t="s">
        <v>4221</v>
      </c>
      <c r="D6655" s="630">
        <v>41919</v>
      </c>
      <c r="E6655" s="613"/>
      <c r="F6655" s="630"/>
      <c r="G6655" s="613"/>
      <c r="H6655" s="773"/>
      <c r="I6655" s="593"/>
      <c r="J6655" s="593"/>
      <c r="K6655" s="593"/>
      <c r="L6655" s="593"/>
      <c r="M6655" s="595"/>
      <c r="N6655" s="593"/>
      <c r="O6655" s="593"/>
      <c r="P6655" s="595"/>
      <c r="Q6655" s="595"/>
      <c r="R6655" s="593"/>
      <c r="S6655" s="593"/>
      <c r="T6655" s="1360"/>
      <c r="U6655" s="265"/>
      <c r="V6655" s="595"/>
      <c r="W6655" s="595"/>
      <c r="X6655" s="595"/>
      <c r="Y6655" s="595"/>
      <c r="Z6655" s="595"/>
      <c r="AA6655" s="595"/>
      <c r="AB6655" s="595"/>
      <c r="AC6655" s="595"/>
      <c r="AD6655" s="595"/>
      <c r="AE6655" s="595"/>
      <c r="AF6655" s="595"/>
      <c r="AG6655" s="632" t="s">
        <v>202</v>
      </c>
      <c r="AH6655" s="595"/>
      <c r="AI6655" s="595"/>
      <c r="AJ6655" s="595"/>
    </row>
    <row r="6656" spans="1:36" ht="47.25" hidden="1" x14ac:dyDescent="0.2">
      <c r="A6656" s="593" t="s">
        <v>9031</v>
      </c>
      <c r="B6656" s="593" t="s">
        <v>117</v>
      </c>
      <c r="C6656" s="593" t="s">
        <v>4221</v>
      </c>
      <c r="D6656" s="630">
        <v>41920</v>
      </c>
      <c r="E6656" s="613">
        <v>0.12152777777777778</v>
      </c>
      <c r="F6656" s="630">
        <v>41920</v>
      </c>
      <c r="G6656" s="613">
        <v>0.24930555555555556</v>
      </c>
      <c r="H6656" s="773">
        <v>0.1277777777777778</v>
      </c>
      <c r="I6656" s="593">
        <v>43</v>
      </c>
      <c r="J6656" s="596" t="s">
        <v>1004</v>
      </c>
      <c r="K6656" s="593" t="s">
        <v>134</v>
      </c>
      <c r="L6656" s="593" t="s">
        <v>128</v>
      </c>
      <c r="M6656" s="595" t="s">
        <v>9398</v>
      </c>
      <c r="N6656" s="593" t="s">
        <v>103</v>
      </c>
      <c r="O6656" s="593" t="s">
        <v>66</v>
      </c>
      <c r="P6656" s="595" t="s">
        <v>9398</v>
      </c>
      <c r="Q6656" s="1294" t="s">
        <v>9399</v>
      </c>
      <c r="R6656" s="593">
        <v>24</v>
      </c>
      <c r="S6656" s="593"/>
      <c r="T6656" s="1360">
        <v>24</v>
      </c>
      <c r="U6656" s="265" t="s">
        <v>75</v>
      </c>
      <c r="V6656" s="596">
        <v>1984</v>
      </c>
      <c r="W6656" s="596" t="s">
        <v>2286</v>
      </c>
      <c r="X6656" s="596" t="s">
        <v>1071</v>
      </c>
      <c r="Y6656" s="694">
        <v>41210</v>
      </c>
      <c r="Z6656" s="596">
        <v>90</v>
      </c>
      <c r="AA6656" s="694">
        <v>41940</v>
      </c>
      <c r="AB6656" s="596">
        <v>0</v>
      </c>
      <c r="AC6656" s="596" t="s">
        <v>9798</v>
      </c>
      <c r="AD6656" s="596" t="s">
        <v>56</v>
      </c>
      <c r="AE6656" s="632"/>
      <c r="AF6656" s="632"/>
      <c r="AG6656" s="632"/>
      <c r="AH6656" s="595"/>
      <c r="AI6656" s="595"/>
      <c r="AJ6656" s="595"/>
    </row>
    <row r="6657" spans="1:36" hidden="1" x14ac:dyDescent="0.2">
      <c r="A6657" s="593" t="s">
        <v>9031</v>
      </c>
      <c r="B6657" s="596" t="s">
        <v>117</v>
      </c>
      <c r="C6657" s="596" t="s">
        <v>4221</v>
      </c>
      <c r="D6657" s="630">
        <v>41921</v>
      </c>
      <c r="E6657" s="613"/>
      <c r="F6657" s="630"/>
      <c r="G6657" s="613"/>
      <c r="H6657" s="773"/>
      <c r="I6657" s="593"/>
      <c r="J6657" s="593"/>
      <c r="K6657" s="593"/>
      <c r="L6657" s="593"/>
      <c r="M6657" s="595"/>
      <c r="N6657" s="593"/>
      <c r="O6657" s="593"/>
      <c r="P6657" s="595"/>
      <c r="Q6657" s="595"/>
      <c r="R6657" s="593"/>
      <c r="S6657" s="593"/>
      <c r="T6657" s="1360"/>
      <c r="U6657" s="265"/>
      <c r="V6657" s="595"/>
      <c r="W6657" s="595"/>
      <c r="X6657" s="595"/>
      <c r="Y6657" s="595"/>
      <c r="Z6657" s="595"/>
      <c r="AA6657" s="595"/>
      <c r="AB6657" s="595"/>
      <c r="AC6657" s="595"/>
      <c r="AD6657" s="595"/>
      <c r="AE6657" s="595"/>
      <c r="AF6657" s="595"/>
      <c r="AG6657" s="632" t="s">
        <v>202</v>
      </c>
      <c r="AH6657" s="595"/>
      <c r="AI6657" s="595"/>
      <c r="AJ6657" s="595"/>
    </row>
    <row r="6658" spans="1:36" hidden="1" x14ac:dyDescent="0.2">
      <c r="A6658" s="593" t="s">
        <v>9031</v>
      </c>
      <c r="B6658" s="596" t="s">
        <v>117</v>
      </c>
      <c r="C6658" s="596" t="s">
        <v>4221</v>
      </c>
      <c r="D6658" s="630">
        <v>41922</v>
      </c>
      <c r="E6658" s="613"/>
      <c r="F6658" s="630"/>
      <c r="G6658" s="613"/>
      <c r="H6658" s="773"/>
      <c r="I6658" s="593"/>
      <c r="J6658" s="593"/>
      <c r="K6658" s="593"/>
      <c r="L6658" s="593"/>
      <c r="M6658" s="595"/>
      <c r="N6658" s="593"/>
      <c r="O6658" s="593"/>
      <c r="P6658" s="595"/>
      <c r="Q6658" s="595"/>
      <c r="R6658" s="593"/>
      <c r="S6658" s="593"/>
      <c r="T6658" s="1360"/>
      <c r="U6658" s="265"/>
      <c r="V6658" s="595"/>
      <c r="W6658" s="595"/>
      <c r="X6658" s="595"/>
      <c r="Y6658" s="595"/>
      <c r="Z6658" s="595"/>
      <c r="AA6658" s="595"/>
      <c r="AB6658" s="595"/>
      <c r="AC6658" s="595"/>
      <c r="AD6658" s="595"/>
      <c r="AE6658" s="595"/>
      <c r="AF6658" s="595"/>
      <c r="AG6658" s="632" t="s">
        <v>202</v>
      </c>
      <c r="AH6658" s="595"/>
      <c r="AI6658" s="595"/>
      <c r="AJ6658" s="595"/>
    </row>
    <row r="6659" spans="1:36" hidden="1" x14ac:dyDescent="0.2">
      <c r="A6659" s="593" t="s">
        <v>9031</v>
      </c>
      <c r="B6659" s="596" t="s">
        <v>117</v>
      </c>
      <c r="C6659" s="596" t="s">
        <v>4221</v>
      </c>
      <c r="D6659" s="630">
        <v>41923</v>
      </c>
      <c r="E6659" s="613"/>
      <c r="F6659" s="630"/>
      <c r="G6659" s="613"/>
      <c r="H6659" s="773"/>
      <c r="I6659" s="593"/>
      <c r="J6659" s="593"/>
      <c r="K6659" s="593"/>
      <c r="L6659" s="593"/>
      <c r="M6659" s="595"/>
      <c r="N6659" s="593"/>
      <c r="O6659" s="593"/>
      <c r="P6659" s="595"/>
      <c r="Q6659" s="595"/>
      <c r="R6659" s="593"/>
      <c r="S6659" s="593"/>
      <c r="T6659" s="1360"/>
      <c r="U6659" s="265"/>
      <c r="V6659" s="595"/>
      <c r="W6659" s="595"/>
      <c r="X6659" s="595"/>
      <c r="Y6659" s="595"/>
      <c r="Z6659" s="595"/>
      <c r="AA6659" s="595"/>
      <c r="AB6659" s="595"/>
      <c r="AC6659" s="595"/>
      <c r="AD6659" s="595"/>
      <c r="AE6659" s="595"/>
      <c r="AF6659" s="595"/>
      <c r="AG6659" s="632" t="s">
        <v>202</v>
      </c>
      <c r="AH6659" s="595"/>
      <c r="AI6659" s="595"/>
      <c r="AJ6659" s="595"/>
    </row>
    <row r="6660" spans="1:36" hidden="1" x14ac:dyDescent="0.2">
      <c r="A6660" s="593" t="s">
        <v>9031</v>
      </c>
      <c r="B6660" s="596" t="s">
        <v>117</v>
      </c>
      <c r="C6660" s="596" t="s">
        <v>4221</v>
      </c>
      <c r="D6660" s="630">
        <v>41924</v>
      </c>
      <c r="E6660" s="613"/>
      <c r="F6660" s="630"/>
      <c r="G6660" s="613"/>
      <c r="H6660" s="773"/>
      <c r="I6660" s="593"/>
      <c r="J6660" s="593"/>
      <c r="K6660" s="593"/>
      <c r="L6660" s="593"/>
      <c r="M6660" s="595"/>
      <c r="N6660" s="593"/>
      <c r="O6660" s="593"/>
      <c r="P6660" s="595"/>
      <c r="Q6660" s="595"/>
      <c r="R6660" s="593"/>
      <c r="S6660" s="593"/>
      <c r="T6660" s="1360"/>
      <c r="U6660" s="265"/>
      <c r="V6660" s="595"/>
      <c r="W6660" s="595"/>
      <c r="X6660" s="595"/>
      <c r="Y6660" s="595"/>
      <c r="Z6660" s="595"/>
      <c r="AA6660" s="595"/>
      <c r="AB6660" s="595"/>
      <c r="AC6660" s="595"/>
      <c r="AD6660" s="595"/>
      <c r="AE6660" s="595"/>
      <c r="AF6660" s="595"/>
      <c r="AG6660" s="632" t="s">
        <v>202</v>
      </c>
      <c r="AH6660" s="595"/>
      <c r="AI6660" s="595"/>
      <c r="AJ6660" s="595"/>
    </row>
    <row r="6661" spans="1:36" hidden="1" x14ac:dyDescent="0.2">
      <c r="A6661" s="593" t="s">
        <v>9031</v>
      </c>
      <c r="B6661" s="596" t="s">
        <v>117</v>
      </c>
      <c r="C6661" s="596" t="s">
        <v>4221</v>
      </c>
      <c r="D6661" s="630">
        <v>41925</v>
      </c>
      <c r="E6661" s="613"/>
      <c r="F6661" s="630"/>
      <c r="G6661" s="613"/>
      <c r="H6661" s="773"/>
      <c r="I6661" s="593"/>
      <c r="J6661" s="593"/>
      <c r="K6661" s="593"/>
      <c r="L6661" s="593"/>
      <c r="M6661" s="595"/>
      <c r="N6661" s="593"/>
      <c r="O6661" s="593"/>
      <c r="P6661" s="595"/>
      <c r="Q6661" s="595"/>
      <c r="R6661" s="593"/>
      <c r="S6661" s="593"/>
      <c r="T6661" s="1360"/>
      <c r="U6661" s="593"/>
      <c r="V6661" s="595"/>
      <c r="W6661" s="595"/>
      <c r="X6661" s="595"/>
      <c r="Y6661" s="595"/>
      <c r="Z6661" s="595"/>
      <c r="AA6661" s="595"/>
      <c r="AB6661" s="595"/>
      <c r="AC6661" s="595"/>
      <c r="AD6661" s="595"/>
      <c r="AE6661" s="595"/>
      <c r="AF6661" s="595"/>
      <c r="AG6661" s="632" t="s">
        <v>202</v>
      </c>
      <c r="AH6661" s="595"/>
      <c r="AI6661" s="595"/>
      <c r="AJ6661" s="595"/>
    </row>
    <row r="6662" spans="1:36" hidden="1" x14ac:dyDescent="0.2">
      <c r="A6662" s="593" t="s">
        <v>9031</v>
      </c>
      <c r="B6662" s="596" t="s">
        <v>117</v>
      </c>
      <c r="C6662" s="596" t="s">
        <v>4221</v>
      </c>
      <c r="D6662" s="630">
        <v>41926</v>
      </c>
      <c r="E6662" s="613"/>
      <c r="F6662" s="630"/>
      <c r="G6662" s="613"/>
      <c r="H6662" s="773"/>
      <c r="I6662" s="593"/>
      <c r="J6662" s="593"/>
      <c r="K6662" s="593"/>
      <c r="L6662" s="593"/>
      <c r="M6662" s="595"/>
      <c r="N6662" s="593"/>
      <c r="O6662" s="593"/>
      <c r="P6662" s="595"/>
      <c r="Q6662" s="595"/>
      <c r="R6662" s="593"/>
      <c r="S6662" s="593"/>
      <c r="T6662" s="1360"/>
      <c r="U6662" s="265"/>
      <c r="V6662" s="595"/>
      <c r="W6662" s="595"/>
      <c r="X6662" s="595"/>
      <c r="Y6662" s="595"/>
      <c r="Z6662" s="595"/>
      <c r="AA6662" s="595"/>
      <c r="AB6662" s="595"/>
      <c r="AC6662" s="595"/>
      <c r="AD6662" s="595"/>
      <c r="AE6662" s="595"/>
      <c r="AF6662" s="595"/>
      <c r="AG6662" s="632" t="s">
        <v>202</v>
      </c>
      <c r="AH6662" s="595"/>
      <c r="AI6662" s="595"/>
      <c r="AJ6662" s="595"/>
    </row>
    <row r="6663" spans="1:36" hidden="1" x14ac:dyDescent="0.2">
      <c r="A6663" s="593" t="s">
        <v>9031</v>
      </c>
      <c r="B6663" s="596" t="s">
        <v>117</v>
      </c>
      <c r="C6663" s="596" t="s">
        <v>4221</v>
      </c>
      <c r="D6663" s="630">
        <v>41927</v>
      </c>
      <c r="E6663" s="613"/>
      <c r="F6663" s="630"/>
      <c r="G6663" s="613"/>
      <c r="H6663" s="773"/>
      <c r="I6663" s="593"/>
      <c r="J6663" s="593"/>
      <c r="K6663" s="593"/>
      <c r="L6663" s="593"/>
      <c r="M6663" s="595"/>
      <c r="N6663" s="593"/>
      <c r="O6663" s="593"/>
      <c r="P6663" s="595"/>
      <c r="Q6663" s="595"/>
      <c r="R6663" s="593"/>
      <c r="S6663" s="593"/>
      <c r="T6663" s="1360"/>
      <c r="U6663" s="265"/>
      <c r="V6663" s="595"/>
      <c r="W6663" s="595"/>
      <c r="X6663" s="595"/>
      <c r="Y6663" s="595"/>
      <c r="Z6663" s="595"/>
      <c r="AA6663" s="595"/>
      <c r="AB6663" s="595"/>
      <c r="AC6663" s="595"/>
      <c r="AD6663" s="595"/>
      <c r="AE6663" s="595"/>
      <c r="AF6663" s="595"/>
      <c r="AG6663" s="632" t="s">
        <v>202</v>
      </c>
      <c r="AH6663" s="595"/>
      <c r="AI6663" s="595"/>
      <c r="AJ6663" s="595"/>
    </row>
    <row r="6664" spans="1:36" hidden="1" x14ac:dyDescent="0.2">
      <c r="A6664" s="593" t="s">
        <v>9031</v>
      </c>
      <c r="B6664" s="596" t="s">
        <v>117</v>
      </c>
      <c r="C6664" s="596" t="s">
        <v>4221</v>
      </c>
      <c r="D6664" s="630">
        <v>41928</v>
      </c>
      <c r="E6664" s="613"/>
      <c r="F6664" s="630"/>
      <c r="G6664" s="613"/>
      <c r="H6664" s="773"/>
      <c r="I6664" s="593"/>
      <c r="J6664" s="593"/>
      <c r="K6664" s="593"/>
      <c r="L6664" s="593"/>
      <c r="M6664" s="595"/>
      <c r="N6664" s="593"/>
      <c r="O6664" s="593"/>
      <c r="P6664" s="595"/>
      <c r="Q6664" s="595"/>
      <c r="R6664" s="593"/>
      <c r="S6664" s="593"/>
      <c r="T6664" s="1360"/>
      <c r="U6664" s="265"/>
      <c r="V6664" s="595"/>
      <c r="W6664" s="595"/>
      <c r="X6664" s="595"/>
      <c r="Y6664" s="595"/>
      <c r="Z6664" s="595"/>
      <c r="AA6664" s="595"/>
      <c r="AB6664" s="595"/>
      <c r="AC6664" s="595"/>
      <c r="AD6664" s="595"/>
      <c r="AE6664" s="595"/>
      <c r="AF6664" s="595"/>
      <c r="AG6664" s="632" t="s">
        <v>202</v>
      </c>
      <c r="AH6664" s="595"/>
      <c r="AI6664" s="595"/>
      <c r="AJ6664" s="595"/>
    </row>
    <row r="6665" spans="1:36" hidden="1" x14ac:dyDescent="0.2">
      <c r="A6665" s="593" t="s">
        <v>9031</v>
      </c>
      <c r="B6665" s="596" t="s">
        <v>117</v>
      </c>
      <c r="C6665" s="596" t="s">
        <v>4221</v>
      </c>
      <c r="D6665" s="630">
        <v>41929</v>
      </c>
      <c r="E6665" s="613"/>
      <c r="F6665" s="630"/>
      <c r="G6665" s="613"/>
      <c r="H6665" s="773"/>
      <c r="I6665" s="593"/>
      <c r="J6665" s="593"/>
      <c r="K6665" s="593"/>
      <c r="L6665" s="593"/>
      <c r="M6665" s="595"/>
      <c r="N6665" s="593"/>
      <c r="O6665" s="593"/>
      <c r="P6665" s="595"/>
      <c r="Q6665" s="595"/>
      <c r="R6665" s="593"/>
      <c r="S6665" s="593"/>
      <c r="T6665" s="1360"/>
      <c r="U6665" s="265"/>
      <c r="V6665" s="595"/>
      <c r="W6665" s="595"/>
      <c r="X6665" s="595"/>
      <c r="Y6665" s="595"/>
      <c r="Z6665" s="595"/>
      <c r="AA6665" s="595"/>
      <c r="AB6665" s="595"/>
      <c r="AC6665" s="595"/>
      <c r="AD6665" s="595"/>
      <c r="AE6665" s="595"/>
      <c r="AF6665" s="595"/>
      <c r="AG6665" s="632" t="s">
        <v>202</v>
      </c>
      <c r="AH6665" s="595"/>
      <c r="AI6665" s="595"/>
      <c r="AJ6665" s="595"/>
    </row>
    <row r="6666" spans="1:36" hidden="1" x14ac:dyDescent="0.2">
      <c r="A6666" s="593" t="s">
        <v>9031</v>
      </c>
      <c r="B6666" s="596" t="s">
        <v>117</v>
      </c>
      <c r="C6666" s="596" t="s">
        <v>4221</v>
      </c>
      <c r="D6666" s="630">
        <v>41930</v>
      </c>
      <c r="E6666" s="613"/>
      <c r="F6666" s="630"/>
      <c r="G6666" s="613"/>
      <c r="H6666" s="773"/>
      <c r="I6666" s="593"/>
      <c r="J6666" s="593"/>
      <c r="K6666" s="593"/>
      <c r="L6666" s="593"/>
      <c r="M6666" s="595"/>
      <c r="N6666" s="593"/>
      <c r="O6666" s="593"/>
      <c r="P6666" s="595"/>
      <c r="Q6666" s="595"/>
      <c r="R6666" s="593"/>
      <c r="S6666" s="593"/>
      <c r="T6666" s="1360"/>
      <c r="U6666" s="265"/>
      <c r="V6666" s="595"/>
      <c r="W6666" s="595"/>
      <c r="X6666" s="595"/>
      <c r="Y6666" s="595"/>
      <c r="Z6666" s="595"/>
      <c r="AA6666" s="595"/>
      <c r="AB6666" s="595"/>
      <c r="AC6666" s="595"/>
      <c r="AD6666" s="595"/>
      <c r="AE6666" s="595"/>
      <c r="AF6666" s="595"/>
      <c r="AG6666" s="632" t="s">
        <v>202</v>
      </c>
      <c r="AH6666" s="595"/>
      <c r="AI6666" s="595"/>
      <c r="AJ6666" s="595"/>
    </row>
    <row r="6667" spans="1:36" hidden="1" x14ac:dyDescent="0.2">
      <c r="A6667" s="593" t="s">
        <v>9031</v>
      </c>
      <c r="B6667" s="596" t="s">
        <v>117</v>
      </c>
      <c r="C6667" s="596" t="s">
        <v>4221</v>
      </c>
      <c r="D6667" s="630">
        <v>41931</v>
      </c>
      <c r="E6667" s="613"/>
      <c r="F6667" s="630"/>
      <c r="G6667" s="613"/>
      <c r="H6667" s="773"/>
      <c r="I6667" s="593"/>
      <c r="J6667" s="593"/>
      <c r="K6667" s="593"/>
      <c r="L6667" s="593"/>
      <c r="M6667" s="595"/>
      <c r="N6667" s="593"/>
      <c r="O6667" s="593"/>
      <c r="P6667" s="595"/>
      <c r="Q6667" s="595"/>
      <c r="R6667" s="593"/>
      <c r="S6667" s="593"/>
      <c r="T6667" s="1360"/>
      <c r="U6667" s="593"/>
      <c r="V6667" s="595"/>
      <c r="W6667" s="595"/>
      <c r="X6667" s="595"/>
      <c r="Y6667" s="595"/>
      <c r="Z6667" s="595"/>
      <c r="AA6667" s="595"/>
      <c r="AB6667" s="595"/>
      <c r="AC6667" s="595"/>
      <c r="AD6667" s="595"/>
      <c r="AE6667" s="595"/>
      <c r="AF6667" s="595"/>
      <c r="AG6667" s="632" t="s">
        <v>202</v>
      </c>
      <c r="AH6667" s="595"/>
      <c r="AI6667" s="595"/>
      <c r="AJ6667" s="595"/>
    </row>
    <row r="6668" spans="1:36" hidden="1" x14ac:dyDescent="0.2">
      <c r="A6668" s="593" t="s">
        <v>9031</v>
      </c>
      <c r="B6668" s="596" t="s">
        <v>117</v>
      </c>
      <c r="C6668" s="596" t="s">
        <v>4221</v>
      </c>
      <c r="D6668" s="630">
        <v>41932</v>
      </c>
      <c r="E6668" s="613"/>
      <c r="F6668" s="630"/>
      <c r="G6668" s="613"/>
      <c r="H6668" s="773"/>
      <c r="I6668" s="593"/>
      <c r="J6668" s="593"/>
      <c r="K6668" s="593"/>
      <c r="L6668" s="593"/>
      <c r="M6668" s="595"/>
      <c r="N6668" s="593"/>
      <c r="O6668" s="593"/>
      <c r="P6668" s="595"/>
      <c r="Q6668" s="595"/>
      <c r="R6668" s="593"/>
      <c r="S6668" s="593"/>
      <c r="T6668" s="1360"/>
      <c r="U6668" s="265"/>
      <c r="V6668" s="595"/>
      <c r="W6668" s="595"/>
      <c r="X6668" s="595"/>
      <c r="Y6668" s="595"/>
      <c r="Z6668" s="595"/>
      <c r="AA6668" s="595"/>
      <c r="AB6668" s="595"/>
      <c r="AC6668" s="595"/>
      <c r="AD6668" s="595"/>
      <c r="AE6668" s="595"/>
      <c r="AF6668" s="595"/>
      <c r="AG6668" s="632" t="s">
        <v>202</v>
      </c>
      <c r="AH6668" s="595"/>
      <c r="AI6668" s="595"/>
      <c r="AJ6668" s="595"/>
    </row>
    <row r="6669" spans="1:36" hidden="1" x14ac:dyDescent="0.2">
      <c r="A6669" s="593" t="s">
        <v>9031</v>
      </c>
      <c r="B6669" s="596" t="s">
        <v>117</v>
      </c>
      <c r="C6669" s="596" t="s">
        <v>4221</v>
      </c>
      <c r="D6669" s="630">
        <v>41933</v>
      </c>
      <c r="E6669" s="613"/>
      <c r="F6669" s="630"/>
      <c r="G6669" s="613"/>
      <c r="H6669" s="773"/>
      <c r="I6669" s="593"/>
      <c r="J6669" s="593"/>
      <c r="K6669" s="593"/>
      <c r="L6669" s="593"/>
      <c r="M6669" s="595"/>
      <c r="N6669" s="593"/>
      <c r="O6669" s="593"/>
      <c r="P6669" s="595"/>
      <c r="Q6669" s="595"/>
      <c r="R6669" s="593"/>
      <c r="S6669" s="593"/>
      <c r="T6669" s="1360"/>
      <c r="U6669" s="265"/>
      <c r="V6669" s="595"/>
      <c r="W6669" s="595"/>
      <c r="X6669" s="595"/>
      <c r="Y6669" s="595"/>
      <c r="Z6669" s="595"/>
      <c r="AA6669" s="595"/>
      <c r="AB6669" s="595"/>
      <c r="AC6669" s="595"/>
      <c r="AD6669" s="595"/>
      <c r="AE6669" s="595"/>
      <c r="AF6669" s="595"/>
      <c r="AG6669" s="632" t="s">
        <v>202</v>
      </c>
      <c r="AH6669" s="595"/>
      <c r="AI6669" s="595"/>
      <c r="AJ6669" s="595"/>
    </row>
    <row r="6670" spans="1:36" hidden="1" x14ac:dyDescent="0.2">
      <c r="A6670" s="593" t="s">
        <v>9031</v>
      </c>
      <c r="B6670" s="596" t="s">
        <v>117</v>
      </c>
      <c r="C6670" s="596" t="s">
        <v>4221</v>
      </c>
      <c r="D6670" s="630">
        <v>41934</v>
      </c>
      <c r="E6670" s="613"/>
      <c r="F6670" s="630"/>
      <c r="G6670" s="613"/>
      <c r="H6670" s="773"/>
      <c r="I6670" s="593"/>
      <c r="J6670" s="593"/>
      <c r="K6670" s="593"/>
      <c r="L6670" s="593"/>
      <c r="M6670" s="595"/>
      <c r="N6670" s="593"/>
      <c r="O6670" s="593"/>
      <c r="P6670" s="595"/>
      <c r="Q6670" s="595"/>
      <c r="R6670" s="593"/>
      <c r="S6670" s="593"/>
      <c r="T6670" s="1360"/>
      <c r="U6670" s="593"/>
      <c r="V6670" s="595"/>
      <c r="W6670" s="595"/>
      <c r="X6670" s="595"/>
      <c r="Y6670" s="595"/>
      <c r="Z6670" s="595"/>
      <c r="AA6670" s="595"/>
      <c r="AB6670" s="595"/>
      <c r="AC6670" s="595"/>
      <c r="AD6670" s="595"/>
      <c r="AE6670" s="595"/>
      <c r="AF6670" s="595"/>
      <c r="AG6670" s="632" t="s">
        <v>202</v>
      </c>
      <c r="AH6670" s="595"/>
      <c r="AI6670" s="595"/>
      <c r="AJ6670" s="595"/>
    </row>
    <row r="6671" spans="1:36" hidden="1" x14ac:dyDescent="0.2">
      <c r="A6671" s="593" t="s">
        <v>9031</v>
      </c>
      <c r="B6671" s="596" t="s">
        <v>117</v>
      </c>
      <c r="C6671" s="596" t="s">
        <v>4221</v>
      </c>
      <c r="D6671" s="630">
        <v>41935</v>
      </c>
      <c r="E6671" s="613"/>
      <c r="F6671" s="630"/>
      <c r="G6671" s="613"/>
      <c r="H6671" s="773"/>
      <c r="I6671" s="593"/>
      <c r="J6671" s="593"/>
      <c r="K6671" s="593"/>
      <c r="L6671" s="593"/>
      <c r="M6671" s="595"/>
      <c r="N6671" s="593"/>
      <c r="O6671" s="593"/>
      <c r="P6671" s="595"/>
      <c r="Q6671" s="595"/>
      <c r="R6671" s="593"/>
      <c r="S6671" s="593"/>
      <c r="T6671" s="1360"/>
      <c r="U6671" s="265"/>
      <c r="V6671" s="595"/>
      <c r="W6671" s="595"/>
      <c r="X6671" s="595"/>
      <c r="Y6671" s="595"/>
      <c r="Z6671" s="595"/>
      <c r="AA6671" s="595"/>
      <c r="AB6671" s="595"/>
      <c r="AC6671" s="595"/>
      <c r="AD6671" s="595"/>
      <c r="AE6671" s="595"/>
      <c r="AF6671" s="595"/>
      <c r="AG6671" s="632" t="s">
        <v>202</v>
      </c>
      <c r="AH6671" s="595"/>
      <c r="AI6671" s="595"/>
      <c r="AJ6671" s="595"/>
    </row>
    <row r="6672" spans="1:36" hidden="1" x14ac:dyDescent="0.2">
      <c r="A6672" s="593" t="s">
        <v>9031</v>
      </c>
      <c r="B6672" s="596" t="s">
        <v>117</v>
      </c>
      <c r="C6672" s="596" t="s">
        <v>4221</v>
      </c>
      <c r="D6672" s="630">
        <v>41936</v>
      </c>
      <c r="E6672" s="613"/>
      <c r="F6672" s="630"/>
      <c r="G6672" s="613"/>
      <c r="H6672" s="773"/>
      <c r="I6672" s="593"/>
      <c r="J6672" s="593"/>
      <c r="K6672" s="593"/>
      <c r="L6672" s="593"/>
      <c r="M6672" s="595"/>
      <c r="N6672" s="593"/>
      <c r="O6672" s="593"/>
      <c r="P6672" s="595"/>
      <c r="Q6672" s="595"/>
      <c r="R6672" s="593"/>
      <c r="S6672" s="593"/>
      <c r="T6672" s="1360"/>
      <c r="U6672" s="265"/>
      <c r="V6672" s="595"/>
      <c r="W6672" s="595"/>
      <c r="X6672" s="595"/>
      <c r="Y6672" s="595"/>
      <c r="Z6672" s="595"/>
      <c r="AA6672" s="595"/>
      <c r="AB6672" s="595"/>
      <c r="AC6672" s="595"/>
      <c r="AD6672" s="595"/>
      <c r="AE6672" s="595"/>
      <c r="AF6672" s="595"/>
      <c r="AG6672" s="632" t="s">
        <v>202</v>
      </c>
      <c r="AH6672" s="595"/>
      <c r="AI6672" s="595"/>
      <c r="AJ6672" s="595"/>
    </row>
    <row r="6673" spans="1:36" hidden="1" x14ac:dyDescent="0.2">
      <c r="A6673" s="593" t="s">
        <v>9031</v>
      </c>
      <c r="B6673" s="596" t="s">
        <v>117</v>
      </c>
      <c r="C6673" s="596" t="s">
        <v>4221</v>
      </c>
      <c r="D6673" s="630">
        <v>41937</v>
      </c>
      <c r="E6673" s="613"/>
      <c r="F6673" s="630"/>
      <c r="G6673" s="613"/>
      <c r="H6673" s="773"/>
      <c r="I6673" s="593"/>
      <c r="J6673" s="593"/>
      <c r="K6673" s="593"/>
      <c r="L6673" s="593"/>
      <c r="M6673" s="595"/>
      <c r="N6673" s="593"/>
      <c r="O6673" s="593"/>
      <c r="P6673" s="595"/>
      <c r="Q6673" s="595"/>
      <c r="R6673" s="593"/>
      <c r="S6673" s="593"/>
      <c r="T6673" s="1360"/>
      <c r="U6673" s="265"/>
      <c r="V6673" s="595"/>
      <c r="W6673" s="595"/>
      <c r="X6673" s="595"/>
      <c r="Y6673" s="595"/>
      <c r="Z6673" s="595"/>
      <c r="AA6673" s="595"/>
      <c r="AB6673" s="595"/>
      <c r="AC6673" s="595"/>
      <c r="AD6673" s="595"/>
      <c r="AE6673" s="595"/>
      <c r="AF6673" s="595"/>
      <c r="AG6673" s="632" t="s">
        <v>202</v>
      </c>
      <c r="AH6673" s="595"/>
      <c r="AI6673" s="595"/>
      <c r="AJ6673" s="595"/>
    </row>
    <row r="6674" spans="1:36" hidden="1" x14ac:dyDescent="0.2">
      <c r="A6674" s="593" t="s">
        <v>9031</v>
      </c>
      <c r="B6674" s="596" t="s">
        <v>117</v>
      </c>
      <c r="C6674" s="596" t="s">
        <v>4221</v>
      </c>
      <c r="D6674" s="630">
        <v>41938</v>
      </c>
      <c r="E6674" s="613"/>
      <c r="F6674" s="630"/>
      <c r="G6674" s="613"/>
      <c r="H6674" s="773"/>
      <c r="I6674" s="593"/>
      <c r="J6674" s="593"/>
      <c r="K6674" s="593"/>
      <c r="L6674" s="593"/>
      <c r="M6674" s="595"/>
      <c r="N6674" s="593"/>
      <c r="O6674" s="593"/>
      <c r="P6674" s="595"/>
      <c r="Q6674" s="595"/>
      <c r="R6674" s="593"/>
      <c r="S6674" s="593"/>
      <c r="T6674" s="1360"/>
      <c r="U6674" s="265"/>
      <c r="V6674" s="595"/>
      <c r="W6674" s="595"/>
      <c r="X6674" s="595"/>
      <c r="Y6674" s="595"/>
      <c r="Z6674" s="595"/>
      <c r="AA6674" s="595"/>
      <c r="AB6674" s="595"/>
      <c r="AC6674" s="595"/>
      <c r="AD6674" s="595"/>
      <c r="AE6674" s="595"/>
      <c r="AF6674" s="595"/>
      <c r="AG6674" s="632" t="s">
        <v>202</v>
      </c>
      <c r="AH6674" s="595"/>
      <c r="AI6674" s="595"/>
      <c r="AJ6674" s="595"/>
    </row>
    <row r="6675" spans="1:36" hidden="1" x14ac:dyDescent="0.2">
      <c r="A6675" s="593" t="s">
        <v>9031</v>
      </c>
      <c r="B6675" s="596" t="s">
        <v>117</v>
      </c>
      <c r="C6675" s="596" t="s">
        <v>4221</v>
      </c>
      <c r="D6675" s="630">
        <v>41938</v>
      </c>
      <c r="E6675" s="613"/>
      <c r="F6675" s="630"/>
      <c r="G6675" s="613"/>
      <c r="H6675" s="773"/>
      <c r="I6675" s="593"/>
      <c r="J6675" s="593"/>
      <c r="K6675" s="593"/>
      <c r="L6675" s="593"/>
      <c r="M6675" s="595"/>
      <c r="N6675" s="593"/>
      <c r="O6675" s="593"/>
      <c r="P6675" s="595"/>
      <c r="Q6675" s="774"/>
      <c r="R6675" s="593"/>
      <c r="S6675" s="593"/>
      <c r="T6675" s="1360"/>
      <c r="U6675" s="265"/>
      <c r="V6675" s="595"/>
      <c r="W6675" s="595"/>
      <c r="X6675" s="595"/>
      <c r="Y6675" s="595"/>
      <c r="Z6675" s="595"/>
      <c r="AA6675" s="595"/>
      <c r="AB6675" s="595"/>
      <c r="AC6675" s="595"/>
      <c r="AD6675" s="595"/>
      <c r="AE6675" s="595"/>
      <c r="AF6675" s="595"/>
      <c r="AG6675" s="632" t="s">
        <v>202</v>
      </c>
      <c r="AH6675" s="595"/>
      <c r="AI6675" s="595"/>
      <c r="AJ6675" s="595"/>
    </row>
    <row r="6676" spans="1:36" hidden="1" x14ac:dyDescent="0.2">
      <c r="A6676" s="593" t="s">
        <v>9031</v>
      </c>
      <c r="B6676" s="596" t="s">
        <v>117</v>
      </c>
      <c r="C6676" s="596" t="s">
        <v>4221</v>
      </c>
      <c r="D6676" s="630">
        <v>41939</v>
      </c>
      <c r="E6676" s="613"/>
      <c r="F6676" s="630"/>
      <c r="G6676" s="613"/>
      <c r="H6676" s="773"/>
      <c r="I6676" s="593"/>
      <c r="J6676" s="593"/>
      <c r="K6676" s="593"/>
      <c r="L6676" s="593"/>
      <c r="M6676" s="595"/>
      <c r="N6676" s="593"/>
      <c r="O6676" s="593"/>
      <c r="P6676" s="595"/>
      <c r="Q6676" s="595"/>
      <c r="R6676" s="593"/>
      <c r="S6676" s="593"/>
      <c r="T6676" s="1360"/>
      <c r="U6676" s="265"/>
      <c r="V6676" s="595"/>
      <c r="W6676" s="595"/>
      <c r="X6676" s="595"/>
      <c r="Y6676" s="595"/>
      <c r="Z6676" s="595"/>
      <c r="AA6676" s="595"/>
      <c r="AB6676" s="595"/>
      <c r="AC6676" s="595"/>
      <c r="AD6676" s="595"/>
      <c r="AE6676" s="595"/>
      <c r="AF6676" s="595"/>
      <c r="AG6676" s="632" t="s">
        <v>202</v>
      </c>
      <c r="AH6676" s="595"/>
      <c r="AI6676" s="595"/>
      <c r="AJ6676" s="595"/>
    </row>
    <row r="6677" spans="1:36" hidden="1" x14ac:dyDescent="0.2">
      <c r="A6677" s="593" t="s">
        <v>9031</v>
      </c>
      <c r="B6677" s="596" t="s">
        <v>117</v>
      </c>
      <c r="C6677" s="596" t="s">
        <v>4221</v>
      </c>
      <c r="D6677" s="630">
        <v>41940</v>
      </c>
      <c r="E6677" s="613"/>
      <c r="F6677" s="630"/>
      <c r="G6677" s="613"/>
      <c r="H6677" s="773"/>
      <c r="I6677" s="593"/>
      <c r="J6677" s="593"/>
      <c r="K6677" s="593"/>
      <c r="L6677" s="593"/>
      <c r="M6677" s="595"/>
      <c r="N6677" s="593"/>
      <c r="O6677" s="593"/>
      <c r="P6677" s="595"/>
      <c r="Q6677" s="595"/>
      <c r="R6677" s="593"/>
      <c r="S6677" s="593"/>
      <c r="T6677" s="1360"/>
      <c r="U6677" s="265"/>
      <c r="V6677" s="595"/>
      <c r="W6677" s="595"/>
      <c r="X6677" s="595"/>
      <c r="Y6677" s="595"/>
      <c r="Z6677" s="595"/>
      <c r="AA6677" s="595"/>
      <c r="AB6677" s="595"/>
      <c r="AC6677" s="595"/>
      <c r="AD6677" s="595"/>
      <c r="AE6677" s="595"/>
      <c r="AF6677" s="595"/>
      <c r="AG6677" s="632" t="s">
        <v>202</v>
      </c>
      <c r="AH6677" s="595"/>
      <c r="AI6677" s="595"/>
      <c r="AJ6677" s="595"/>
    </row>
    <row r="6678" spans="1:36" hidden="1" x14ac:dyDescent="0.2">
      <c r="A6678" s="593" t="s">
        <v>9031</v>
      </c>
      <c r="B6678" s="596" t="s">
        <v>117</v>
      </c>
      <c r="C6678" s="596" t="s">
        <v>4221</v>
      </c>
      <c r="D6678" s="630">
        <v>41941</v>
      </c>
      <c r="E6678" s="613"/>
      <c r="F6678" s="630"/>
      <c r="G6678" s="613"/>
      <c r="H6678" s="773"/>
      <c r="I6678" s="593"/>
      <c r="J6678" s="593"/>
      <c r="K6678" s="593"/>
      <c r="L6678" s="593"/>
      <c r="M6678" s="595"/>
      <c r="N6678" s="593"/>
      <c r="O6678" s="593"/>
      <c r="P6678" s="595"/>
      <c r="Q6678" s="595"/>
      <c r="R6678" s="593"/>
      <c r="S6678" s="593"/>
      <c r="T6678" s="1360"/>
      <c r="U6678" s="265"/>
      <c r="V6678" s="595"/>
      <c r="W6678" s="595"/>
      <c r="X6678" s="595"/>
      <c r="Y6678" s="595"/>
      <c r="Z6678" s="595"/>
      <c r="AA6678" s="595"/>
      <c r="AB6678" s="595"/>
      <c r="AC6678" s="595"/>
      <c r="AD6678" s="595"/>
      <c r="AE6678" s="595"/>
      <c r="AF6678" s="595"/>
      <c r="AG6678" s="632" t="s">
        <v>202</v>
      </c>
      <c r="AH6678" s="595"/>
      <c r="AI6678" s="595"/>
      <c r="AJ6678" s="595"/>
    </row>
    <row r="6679" spans="1:36" hidden="1" x14ac:dyDescent="0.2">
      <c r="A6679" s="593" t="s">
        <v>9031</v>
      </c>
      <c r="B6679" s="596" t="s">
        <v>117</v>
      </c>
      <c r="C6679" s="596" t="s">
        <v>4221</v>
      </c>
      <c r="D6679" s="630">
        <v>41942</v>
      </c>
      <c r="E6679" s="613"/>
      <c r="F6679" s="630"/>
      <c r="G6679" s="613"/>
      <c r="H6679" s="773"/>
      <c r="I6679" s="593"/>
      <c r="J6679" s="593"/>
      <c r="K6679" s="593"/>
      <c r="L6679" s="593"/>
      <c r="M6679" s="595"/>
      <c r="N6679" s="593"/>
      <c r="O6679" s="593"/>
      <c r="P6679" s="595"/>
      <c r="Q6679" s="595"/>
      <c r="R6679" s="593"/>
      <c r="S6679" s="593"/>
      <c r="T6679" s="1360"/>
      <c r="U6679" s="265"/>
      <c r="V6679" s="595"/>
      <c r="W6679" s="595"/>
      <c r="X6679" s="595"/>
      <c r="Y6679" s="595"/>
      <c r="Z6679" s="595"/>
      <c r="AA6679" s="595"/>
      <c r="AB6679" s="595"/>
      <c r="AC6679" s="595"/>
      <c r="AD6679" s="595"/>
      <c r="AE6679" s="595"/>
      <c r="AF6679" s="595"/>
      <c r="AG6679" s="632" t="s">
        <v>202</v>
      </c>
      <c r="AH6679" s="595"/>
      <c r="AI6679" s="595"/>
      <c r="AJ6679" s="595"/>
    </row>
    <row r="6680" spans="1:36" hidden="1" x14ac:dyDescent="0.2">
      <c r="A6680" s="593" t="s">
        <v>9031</v>
      </c>
      <c r="B6680" s="596" t="s">
        <v>117</v>
      </c>
      <c r="C6680" s="596" t="s">
        <v>4221</v>
      </c>
      <c r="D6680" s="630">
        <v>41943</v>
      </c>
      <c r="E6680" s="613"/>
      <c r="F6680" s="630"/>
      <c r="G6680" s="613"/>
      <c r="H6680" s="773"/>
      <c r="I6680" s="593"/>
      <c r="J6680" s="593"/>
      <c r="K6680" s="593"/>
      <c r="L6680" s="593"/>
      <c r="M6680" s="595"/>
      <c r="N6680" s="593"/>
      <c r="O6680" s="593"/>
      <c r="P6680" s="595"/>
      <c r="Q6680" s="595"/>
      <c r="R6680" s="593"/>
      <c r="S6680" s="593"/>
      <c r="T6680" s="1360"/>
      <c r="U6680" s="265"/>
      <c r="V6680" s="595"/>
      <c r="W6680" s="595"/>
      <c r="X6680" s="595"/>
      <c r="Y6680" s="595"/>
      <c r="Z6680" s="595"/>
      <c r="AA6680" s="595"/>
      <c r="AB6680" s="595"/>
      <c r="AC6680" s="595"/>
      <c r="AD6680" s="595"/>
      <c r="AE6680" s="595"/>
      <c r="AF6680" s="595"/>
      <c r="AG6680" s="632" t="s">
        <v>202</v>
      </c>
      <c r="AH6680" s="595"/>
      <c r="AI6680" s="595"/>
      <c r="AJ6680" s="595"/>
    </row>
    <row r="6681" spans="1:36" hidden="1" x14ac:dyDescent="0.2">
      <c r="A6681" s="593" t="s">
        <v>10168</v>
      </c>
      <c r="B6681" s="596" t="s">
        <v>117</v>
      </c>
      <c r="C6681" s="596" t="s">
        <v>4221</v>
      </c>
      <c r="D6681" s="630">
        <v>41944</v>
      </c>
      <c r="E6681" s="613"/>
      <c r="F6681" s="630"/>
      <c r="G6681" s="613"/>
      <c r="H6681" s="773"/>
      <c r="I6681" s="593"/>
      <c r="J6681" s="593"/>
      <c r="K6681" s="593"/>
      <c r="L6681" s="593"/>
      <c r="M6681" s="595"/>
      <c r="N6681" s="593"/>
      <c r="O6681" s="593"/>
      <c r="P6681" s="595"/>
      <c r="Q6681" s="595"/>
      <c r="R6681" s="593"/>
      <c r="S6681" s="593"/>
      <c r="T6681" s="1360"/>
      <c r="U6681" s="561"/>
      <c r="V6681" s="595"/>
      <c r="W6681" s="595"/>
      <c r="X6681" s="595"/>
      <c r="Y6681" s="595"/>
      <c r="Z6681" s="595"/>
      <c r="AA6681" s="595"/>
      <c r="AB6681" s="595"/>
      <c r="AC6681" s="595"/>
      <c r="AD6681" s="595"/>
      <c r="AE6681" s="595"/>
      <c r="AF6681" s="595"/>
      <c r="AG6681" s="632" t="s">
        <v>202</v>
      </c>
      <c r="AH6681" s="595"/>
      <c r="AI6681" s="595"/>
      <c r="AJ6681" s="595"/>
    </row>
    <row r="6682" spans="1:36" hidden="1" x14ac:dyDescent="0.2">
      <c r="A6682" s="593" t="s">
        <v>10168</v>
      </c>
      <c r="B6682" s="596" t="s">
        <v>117</v>
      </c>
      <c r="C6682" s="596" t="s">
        <v>4221</v>
      </c>
      <c r="D6682" s="630">
        <v>41945</v>
      </c>
      <c r="E6682" s="613"/>
      <c r="F6682" s="630"/>
      <c r="G6682" s="613"/>
      <c r="H6682" s="773"/>
      <c r="I6682" s="593"/>
      <c r="J6682" s="593"/>
      <c r="K6682" s="593"/>
      <c r="L6682" s="593"/>
      <c r="M6682" s="595"/>
      <c r="N6682" s="593"/>
      <c r="O6682" s="593"/>
      <c r="P6682" s="212"/>
      <c r="Q6682" s="774"/>
      <c r="R6682" s="593"/>
      <c r="S6682" s="593"/>
      <c r="T6682" s="1360"/>
      <c r="U6682" s="265"/>
      <c r="V6682" s="595"/>
      <c r="W6682" s="595"/>
      <c r="X6682" s="595"/>
      <c r="Y6682" s="595"/>
      <c r="Z6682" s="595"/>
      <c r="AA6682" s="595"/>
      <c r="AB6682" s="595"/>
      <c r="AC6682" s="595"/>
      <c r="AD6682" s="595"/>
      <c r="AE6682" s="595"/>
      <c r="AF6682" s="595"/>
      <c r="AG6682" s="632" t="s">
        <v>202</v>
      </c>
      <c r="AH6682" s="595"/>
      <c r="AI6682" s="595"/>
      <c r="AJ6682" s="595"/>
    </row>
    <row r="6683" spans="1:36" hidden="1" x14ac:dyDescent="0.2">
      <c r="A6683" s="593" t="s">
        <v>10168</v>
      </c>
      <c r="B6683" s="596" t="s">
        <v>117</v>
      </c>
      <c r="C6683" s="596" t="s">
        <v>4221</v>
      </c>
      <c r="D6683" s="630">
        <v>41946</v>
      </c>
      <c r="E6683" s="613"/>
      <c r="F6683" s="630"/>
      <c r="G6683" s="613"/>
      <c r="H6683" s="773"/>
      <c r="I6683" s="593"/>
      <c r="J6683" s="593"/>
      <c r="K6683" s="593"/>
      <c r="L6683" s="593"/>
      <c r="M6683" s="595"/>
      <c r="N6683" s="593"/>
      <c r="O6683" s="593"/>
      <c r="P6683" s="595"/>
      <c r="Q6683" s="774"/>
      <c r="R6683" s="593"/>
      <c r="S6683" s="593"/>
      <c r="T6683" s="1360"/>
      <c r="U6683" s="265"/>
      <c r="V6683" s="595"/>
      <c r="W6683" s="595"/>
      <c r="X6683" s="595"/>
      <c r="Y6683" s="595"/>
      <c r="Z6683" s="595"/>
      <c r="AA6683" s="595"/>
      <c r="AB6683" s="595"/>
      <c r="AC6683" s="595"/>
      <c r="AD6683" s="595"/>
      <c r="AE6683" s="595"/>
      <c r="AF6683" s="595"/>
      <c r="AG6683" s="632" t="s">
        <v>202</v>
      </c>
      <c r="AH6683" s="595"/>
      <c r="AI6683" s="595"/>
      <c r="AJ6683" s="595"/>
    </row>
    <row r="6684" spans="1:36" hidden="1" x14ac:dyDescent="0.2">
      <c r="A6684" s="593" t="s">
        <v>10168</v>
      </c>
      <c r="B6684" s="596" t="s">
        <v>117</v>
      </c>
      <c r="C6684" s="596" t="s">
        <v>4221</v>
      </c>
      <c r="D6684" s="630">
        <v>41947</v>
      </c>
      <c r="E6684" s="613"/>
      <c r="F6684" s="630"/>
      <c r="G6684" s="613"/>
      <c r="H6684" s="773"/>
      <c r="I6684" s="593"/>
      <c r="J6684" s="593"/>
      <c r="K6684" s="593"/>
      <c r="L6684" s="593"/>
      <c r="M6684" s="595"/>
      <c r="N6684" s="593"/>
      <c r="O6684" s="593"/>
      <c r="P6684" s="595"/>
      <c r="Q6684" s="595"/>
      <c r="R6684" s="593"/>
      <c r="S6684" s="593"/>
      <c r="T6684" s="1360"/>
      <c r="U6684" s="265"/>
      <c r="V6684" s="595"/>
      <c r="W6684" s="595"/>
      <c r="X6684" s="595"/>
      <c r="Y6684" s="595"/>
      <c r="Z6684" s="595"/>
      <c r="AA6684" s="595"/>
      <c r="AB6684" s="595"/>
      <c r="AC6684" s="595"/>
      <c r="AD6684" s="595"/>
      <c r="AE6684" s="595"/>
      <c r="AF6684" s="595"/>
      <c r="AG6684" s="632" t="s">
        <v>202</v>
      </c>
      <c r="AH6684" s="595"/>
      <c r="AI6684" s="595"/>
      <c r="AJ6684" s="595"/>
    </row>
    <row r="6685" spans="1:36" hidden="1" x14ac:dyDescent="0.2">
      <c r="A6685" s="593" t="s">
        <v>10168</v>
      </c>
      <c r="B6685" s="596" t="s">
        <v>117</v>
      </c>
      <c r="C6685" s="596" t="s">
        <v>4221</v>
      </c>
      <c r="D6685" s="630">
        <v>41948</v>
      </c>
      <c r="E6685" s="613"/>
      <c r="F6685" s="630"/>
      <c r="G6685" s="613"/>
      <c r="H6685" s="773"/>
      <c r="I6685" s="593"/>
      <c r="J6685" s="593"/>
      <c r="K6685" s="593"/>
      <c r="L6685" s="593"/>
      <c r="M6685" s="595"/>
      <c r="N6685" s="593"/>
      <c r="O6685" s="593"/>
      <c r="P6685" s="595"/>
      <c r="Q6685" s="595"/>
      <c r="R6685" s="593"/>
      <c r="S6685" s="593"/>
      <c r="T6685" s="1360"/>
      <c r="U6685" s="265"/>
      <c r="V6685" s="595"/>
      <c r="W6685" s="595"/>
      <c r="X6685" s="595"/>
      <c r="Y6685" s="595"/>
      <c r="Z6685" s="595"/>
      <c r="AA6685" s="595"/>
      <c r="AB6685" s="595"/>
      <c r="AC6685" s="595"/>
      <c r="AD6685" s="595"/>
      <c r="AE6685" s="595"/>
      <c r="AF6685" s="595"/>
      <c r="AG6685" s="632" t="s">
        <v>202</v>
      </c>
      <c r="AH6685" s="595"/>
      <c r="AI6685" s="595"/>
      <c r="AJ6685" s="595"/>
    </row>
    <row r="6686" spans="1:36" hidden="1" x14ac:dyDescent="0.2">
      <c r="A6686" s="593" t="s">
        <v>10168</v>
      </c>
      <c r="B6686" s="596" t="s">
        <v>117</v>
      </c>
      <c r="C6686" s="596" t="s">
        <v>4221</v>
      </c>
      <c r="D6686" s="630">
        <v>41949</v>
      </c>
      <c r="E6686" s="613"/>
      <c r="F6686" s="630"/>
      <c r="G6686" s="613"/>
      <c r="H6686" s="773"/>
      <c r="I6686" s="593"/>
      <c r="J6686" s="593"/>
      <c r="K6686" s="593"/>
      <c r="L6686" s="593"/>
      <c r="M6686" s="595"/>
      <c r="N6686" s="593"/>
      <c r="O6686" s="593"/>
      <c r="P6686" s="595"/>
      <c r="Q6686" s="595"/>
      <c r="R6686" s="593"/>
      <c r="S6686" s="593"/>
      <c r="T6686" s="1360"/>
      <c r="U6686" s="265"/>
      <c r="V6686" s="595"/>
      <c r="W6686" s="595"/>
      <c r="X6686" s="595"/>
      <c r="Y6686" s="595"/>
      <c r="Z6686" s="595"/>
      <c r="AA6686" s="595"/>
      <c r="AB6686" s="595"/>
      <c r="AC6686" s="595"/>
      <c r="AD6686" s="595"/>
      <c r="AE6686" s="595"/>
      <c r="AF6686" s="595"/>
      <c r="AG6686" s="632" t="s">
        <v>202</v>
      </c>
      <c r="AH6686" s="595"/>
      <c r="AI6686" s="595"/>
      <c r="AJ6686" s="595"/>
    </row>
    <row r="6687" spans="1:36" hidden="1" x14ac:dyDescent="0.2">
      <c r="A6687" s="593" t="s">
        <v>10168</v>
      </c>
      <c r="B6687" s="596" t="s">
        <v>117</v>
      </c>
      <c r="C6687" s="596" t="s">
        <v>4221</v>
      </c>
      <c r="D6687" s="630">
        <v>41950</v>
      </c>
      <c r="E6687" s="613"/>
      <c r="F6687" s="630"/>
      <c r="G6687" s="613"/>
      <c r="H6687" s="773"/>
      <c r="I6687" s="593"/>
      <c r="J6687" s="593"/>
      <c r="K6687" s="593"/>
      <c r="L6687" s="593"/>
      <c r="M6687" s="595"/>
      <c r="N6687" s="593"/>
      <c r="O6687" s="593"/>
      <c r="P6687" s="595"/>
      <c r="Q6687" s="595"/>
      <c r="R6687" s="593"/>
      <c r="S6687" s="593"/>
      <c r="T6687" s="1360"/>
      <c r="U6687" s="265"/>
      <c r="V6687" s="595"/>
      <c r="W6687" s="595"/>
      <c r="X6687" s="595"/>
      <c r="Y6687" s="595"/>
      <c r="Z6687" s="595"/>
      <c r="AA6687" s="595"/>
      <c r="AB6687" s="595"/>
      <c r="AC6687" s="595"/>
      <c r="AD6687" s="595"/>
      <c r="AE6687" s="595"/>
      <c r="AF6687" s="595"/>
      <c r="AG6687" s="632" t="s">
        <v>202</v>
      </c>
      <c r="AH6687" s="595"/>
      <c r="AI6687" s="595"/>
      <c r="AJ6687" s="595"/>
    </row>
    <row r="6688" spans="1:36" hidden="1" x14ac:dyDescent="0.2">
      <c r="A6688" s="593" t="s">
        <v>10168</v>
      </c>
      <c r="B6688" s="596" t="s">
        <v>117</v>
      </c>
      <c r="C6688" s="596" t="s">
        <v>4221</v>
      </c>
      <c r="D6688" s="630">
        <v>41951</v>
      </c>
      <c r="E6688" s="613"/>
      <c r="F6688" s="630"/>
      <c r="G6688" s="613"/>
      <c r="H6688" s="773"/>
      <c r="I6688" s="593"/>
      <c r="J6688" s="593"/>
      <c r="K6688" s="593"/>
      <c r="L6688" s="593"/>
      <c r="M6688" s="595"/>
      <c r="N6688" s="593"/>
      <c r="O6688" s="593"/>
      <c r="P6688" s="595"/>
      <c r="Q6688" s="595"/>
      <c r="R6688" s="593"/>
      <c r="S6688" s="593"/>
      <c r="T6688" s="1360"/>
      <c r="U6688" s="265"/>
      <c r="V6688" s="595"/>
      <c r="W6688" s="595"/>
      <c r="X6688" s="595"/>
      <c r="Y6688" s="595"/>
      <c r="Z6688" s="595"/>
      <c r="AA6688" s="595"/>
      <c r="AB6688" s="595"/>
      <c r="AC6688" s="595"/>
      <c r="AD6688" s="595"/>
      <c r="AE6688" s="595"/>
      <c r="AF6688" s="595"/>
      <c r="AG6688" s="632" t="s">
        <v>202</v>
      </c>
      <c r="AH6688" s="595"/>
      <c r="AI6688" s="595"/>
      <c r="AJ6688" s="595"/>
    </row>
    <row r="6689" spans="1:36" hidden="1" x14ac:dyDescent="0.2">
      <c r="A6689" s="593" t="s">
        <v>10168</v>
      </c>
      <c r="B6689" s="596" t="s">
        <v>117</v>
      </c>
      <c r="C6689" s="596" t="s">
        <v>4221</v>
      </c>
      <c r="D6689" s="630">
        <v>41952</v>
      </c>
      <c r="E6689" s="613"/>
      <c r="F6689" s="630"/>
      <c r="G6689" s="613"/>
      <c r="H6689" s="773"/>
      <c r="I6689" s="593"/>
      <c r="J6689" s="593"/>
      <c r="K6689" s="593"/>
      <c r="L6689" s="593"/>
      <c r="M6689" s="595"/>
      <c r="N6689" s="593"/>
      <c r="O6689" s="593"/>
      <c r="P6689" s="595"/>
      <c r="Q6689" s="595"/>
      <c r="R6689" s="593"/>
      <c r="S6689" s="593"/>
      <c r="T6689" s="1360"/>
      <c r="U6689" s="265"/>
      <c r="V6689" s="595"/>
      <c r="W6689" s="595"/>
      <c r="X6689" s="595"/>
      <c r="Y6689" s="595"/>
      <c r="Z6689" s="595"/>
      <c r="AA6689" s="595"/>
      <c r="AB6689" s="595"/>
      <c r="AC6689" s="595"/>
      <c r="AD6689" s="595"/>
      <c r="AE6689" s="595"/>
      <c r="AF6689" s="595"/>
      <c r="AG6689" s="632" t="s">
        <v>202</v>
      </c>
      <c r="AH6689" s="595"/>
      <c r="AI6689" s="595"/>
      <c r="AJ6689" s="595"/>
    </row>
    <row r="6690" spans="1:36" hidden="1" x14ac:dyDescent="0.2">
      <c r="A6690" s="593" t="s">
        <v>10168</v>
      </c>
      <c r="B6690" s="596" t="s">
        <v>117</v>
      </c>
      <c r="C6690" s="596" t="s">
        <v>4221</v>
      </c>
      <c r="D6690" s="630">
        <v>41953</v>
      </c>
      <c r="E6690" s="613"/>
      <c r="F6690" s="630"/>
      <c r="G6690" s="613"/>
      <c r="H6690" s="773"/>
      <c r="I6690" s="593"/>
      <c r="J6690" s="593"/>
      <c r="K6690" s="593"/>
      <c r="L6690" s="593"/>
      <c r="M6690" s="595"/>
      <c r="N6690" s="593"/>
      <c r="O6690" s="593"/>
      <c r="P6690" s="595"/>
      <c r="Q6690" s="595"/>
      <c r="R6690" s="593"/>
      <c r="S6690" s="593"/>
      <c r="T6690" s="1360"/>
      <c r="U6690" s="265"/>
      <c r="V6690" s="595"/>
      <c r="W6690" s="595"/>
      <c r="X6690" s="595"/>
      <c r="Y6690" s="595"/>
      <c r="Z6690" s="595"/>
      <c r="AA6690" s="595"/>
      <c r="AB6690" s="595"/>
      <c r="AC6690" s="595"/>
      <c r="AD6690" s="595"/>
      <c r="AE6690" s="595"/>
      <c r="AF6690" s="595"/>
      <c r="AG6690" s="632" t="s">
        <v>202</v>
      </c>
      <c r="AH6690" s="595"/>
      <c r="AI6690" s="595"/>
      <c r="AJ6690" s="595"/>
    </row>
    <row r="6691" spans="1:36" hidden="1" x14ac:dyDescent="0.2">
      <c r="A6691" s="593" t="s">
        <v>10168</v>
      </c>
      <c r="B6691" s="596" t="s">
        <v>117</v>
      </c>
      <c r="C6691" s="596" t="s">
        <v>4221</v>
      </c>
      <c r="D6691" s="630">
        <v>41954</v>
      </c>
      <c r="E6691" s="613"/>
      <c r="F6691" s="630"/>
      <c r="G6691" s="613"/>
      <c r="H6691" s="773"/>
      <c r="I6691" s="593"/>
      <c r="J6691" s="593"/>
      <c r="K6691" s="593"/>
      <c r="L6691" s="593"/>
      <c r="M6691" s="595"/>
      <c r="N6691" s="593"/>
      <c r="O6691" s="593"/>
      <c r="P6691" s="595"/>
      <c r="Q6691" s="595"/>
      <c r="R6691" s="593"/>
      <c r="S6691" s="593"/>
      <c r="T6691" s="1360"/>
      <c r="U6691" s="265"/>
      <c r="V6691" s="595"/>
      <c r="W6691" s="595"/>
      <c r="X6691" s="595"/>
      <c r="Y6691" s="595"/>
      <c r="Z6691" s="595"/>
      <c r="AA6691" s="595"/>
      <c r="AB6691" s="595"/>
      <c r="AC6691" s="595"/>
      <c r="AD6691" s="595"/>
      <c r="AE6691" s="595"/>
      <c r="AF6691" s="595"/>
      <c r="AG6691" s="632" t="s">
        <v>202</v>
      </c>
      <c r="AH6691" s="595"/>
      <c r="AI6691" s="595"/>
      <c r="AJ6691" s="595"/>
    </row>
    <row r="6692" spans="1:36" hidden="1" x14ac:dyDescent="0.2">
      <c r="A6692" s="593" t="s">
        <v>10168</v>
      </c>
      <c r="B6692" s="596" t="s">
        <v>117</v>
      </c>
      <c r="C6692" s="596" t="s">
        <v>4221</v>
      </c>
      <c r="D6692" s="630">
        <v>41955</v>
      </c>
      <c r="E6692" s="613"/>
      <c r="F6692" s="630"/>
      <c r="G6692" s="613"/>
      <c r="H6692" s="773"/>
      <c r="I6692" s="593"/>
      <c r="J6692" s="593"/>
      <c r="K6692" s="593"/>
      <c r="L6692" s="593"/>
      <c r="M6692" s="595"/>
      <c r="N6692" s="593"/>
      <c r="O6692" s="593"/>
      <c r="P6692" s="774"/>
      <c r="Q6692" s="774"/>
      <c r="R6692" s="593"/>
      <c r="S6692" s="593"/>
      <c r="T6692" s="1360"/>
      <c r="U6692" s="265"/>
      <c r="V6692" s="595"/>
      <c r="W6692" s="595"/>
      <c r="X6692" s="595"/>
      <c r="Y6692" s="595"/>
      <c r="Z6692" s="595"/>
      <c r="AA6692" s="595"/>
      <c r="AB6692" s="595"/>
      <c r="AC6692" s="595"/>
      <c r="AD6692" s="595"/>
      <c r="AE6692" s="595"/>
      <c r="AF6692" s="595"/>
      <c r="AG6692" s="632" t="s">
        <v>202</v>
      </c>
      <c r="AH6692" s="595"/>
      <c r="AI6692" s="595"/>
      <c r="AJ6692" s="595"/>
    </row>
    <row r="6693" spans="1:36" hidden="1" x14ac:dyDescent="0.2">
      <c r="A6693" s="593" t="s">
        <v>10168</v>
      </c>
      <c r="B6693" s="596" t="s">
        <v>117</v>
      </c>
      <c r="C6693" s="596" t="s">
        <v>4221</v>
      </c>
      <c r="D6693" s="630">
        <v>41956</v>
      </c>
      <c r="E6693" s="613"/>
      <c r="F6693" s="630"/>
      <c r="G6693" s="613"/>
      <c r="H6693" s="773"/>
      <c r="I6693" s="593"/>
      <c r="J6693" s="593"/>
      <c r="K6693" s="593"/>
      <c r="L6693" s="593"/>
      <c r="M6693" s="595"/>
      <c r="N6693" s="593"/>
      <c r="O6693" s="593"/>
      <c r="P6693" s="595"/>
      <c r="Q6693" s="595"/>
      <c r="R6693" s="593"/>
      <c r="S6693" s="593"/>
      <c r="T6693" s="1360"/>
      <c r="U6693" s="593"/>
      <c r="V6693" s="595"/>
      <c r="W6693" s="595"/>
      <c r="X6693" s="595"/>
      <c r="Y6693" s="595"/>
      <c r="Z6693" s="595"/>
      <c r="AA6693" s="595"/>
      <c r="AB6693" s="595"/>
      <c r="AC6693" s="595"/>
      <c r="AD6693" s="595"/>
      <c r="AE6693" s="595"/>
      <c r="AF6693" s="595"/>
      <c r="AG6693" s="632" t="s">
        <v>202</v>
      </c>
      <c r="AH6693" s="595"/>
      <c r="AI6693" s="595"/>
      <c r="AJ6693" s="595"/>
    </row>
    <row r="6694" spans="1:36" hidden="1" x14ac:dyDescent="0.2">
      <c r="A6694" s="593" t="s">
        <v>10168</v>
      </c>
      <c r="B6694" s="596" t="s">
        <v>117</v>
      </c>
      <c r="C6694" s="596" t="s">
        <v>4221</v>
      </c>
      <c r="D6694" s="630">
        <v>41957</v>
      </c>
      <c r="E6694" s="613"/>
      <c r="F6694" s="630"/>
      <c r="G6694" s="613"/>
      <c r="H6694" s="773"/>
      <c r="I6694" s="593"/>
      <c r="J6694" s="593"/>
      <c r="K6694" s="593"/>
      <c r="L6694" s="593"/>
      <c r="M6694" s="595"/>
      <c r="N6694" s="593"/>
      <c r="O6694" s="593"/>
      <c r="P6694" s="595"/>
      <c r="Q6694" s="595"/>
      <c r="R6694" s="593"/>
      <c r="S6694" s="593"/>
      <c r="T6694" s="1360"/>
      <c r="U6694" s="265"/>
      <c r="V6694" s="595"/>
      <c r="W6694" s="595"/>
      <c r="X6694" s="595"/>
      <c r="Y6694" s="595"/>
      <c r="Z6694" s="595"/>
      <c r="AA6694" s="595"/>
      <c r="AB6694" s="595"/>
      <c r="AC6694" s="595"/>
      <c r="AD6694" s="595"/>
      <c r="AE6694" s="595"/>
      <c r="AF6694" s="595"/>
      <c r="AG6694" s="632" t="s">
        <v>202</v>
      </c>
      <c r="AH6694" s="595"/>
      <c r="AI6694" s="595"/>
      <c r="AJ6694" s="595"/>
    </row>
    <row r="6695" spans="1:36" hidden="1" x14ac:dyDescent="0.2">
      <c r="A6695" s="593" t="s">
        <v>10168</v>
      </c>
      <c r="B6695" s="596" t="s">
        <v>117</v>
      </c>
      <c r="C6695" s="596" t="s">
        <v>4221</v>
      </c>
      <c r="D6695" s="630">
        <v>41958</v>
      </c>
      <c r="E6695" s="613"/>
      <c r="F6695" s="630"/>
      <c r="G6695" s="613"/>
      <c r="H6695" s="773"/>
      <c r="I6695" s="593"/>
      <c r="J6695" s="593"/>
      <c r="K6695" s="593"/>
      <c r="L6695" s="593"/>
      <c r="M6695" s="595"/>
      <c r="N6695" s="593"/>
      <c r="O6695" s="593"/>
      <c r="P6695" s="595"/>
      <c r="Q6695" s="595"/>
      <c r="R6695" s="593"/>
      <c r="S6695" s="593"/>
      <c r="T6695" s="1360"/>
      <c r="U6695" s="265"/>
      <c r="V6695" s="595"/>
      <c r="W6695" s="595"/>
      <c r="X6695" s="595"/>
      <c r="Y6695" s="595"/>
      <c r="Z6695" s="595"/>
      <c r="AA6695" s="595"/>
      <c r="AB6695" s="595"/>
      <c r="AC6695" s="595"/>
      <c r="AD6695" s="595"/>
      <c r="AE6695" s="595"/>
      <c r="AF6695" s="595"/>
      <c r="AG6695" s="632" t="s">
        <v>202</v>
      </c>
      <c r="AH6695" s="595"/>
      <c r="AI6695" s="595"/>
      <c r="AJ6695" s="595"/>
    </row>
    <row r="6696" spans="1:36" hidden="1" x14ac:dyDescent="0.2">
      <c r="A6696" s="593" t="s">
        <v>10168</v>
      </c>
      <c r="B6696" s="596" t="s">
        <v>117</v>
      </c>
      <c r="C6696" s="596" t="s">
        <v>4221</v>
      </c>
      <c r="D6696" s="630">
        <v>41959</v>
      </c>
      <c r="E6696" s="613"/>
      <c r="F6696" s="630"/>
      <c r="G6696" s="613"/>
      <c r="H6696" s="773"/>
      <c r="I6696" s="593"/>
      <c r="J6696" s="593"/>
      <c r="K6696" s="593"/>
      <c r="L6696" s="593"/>
      <c r="M6696" s="595"/>
      <c r="N6696" s="593"/>
      <c r="O6696" s="593"/>
      <c r="P6696" s="595"/>
      <c r="Q6696" s="595"/>
      <c r="R6696" s="593"/>
      <c r="S6696" s="593"/>
      <c r="T6696" s="1360"/>
      <c r="U6696" s="265"/>
      <c r="V6696" s="595"/>
      <c r="W6696" s="595"/>
      <c r="X6696" s="595"/>
      <c r="Y6696" s="595"/>
      <c r="Z6696" s="595"/>
      <c r="AA6696" s="595"/>
      <c r="AB6696" s="595"/>
      <c r="AC6696" s="595"/>
      <c r="AD6696" s="595"/>
      <c r="AE6696" s="595"/>
      <c r="AF6696" s="595"/>
      <c r="AG6696" s="632" t="s">
        <v>202</v>
      </c>
      <c r="AH6696" s="595"/>
      <c r="AI6696" s="595"/>
      <c r="AJ6696" s="595"/>
    </row>
    <row r="6697" spans="1:36" hidden="1" x14ac:dyDescent="0.2">
      <c r="A6697" s="593" t="s">
        <v>10168</v>
      </c>
      <c r="B6697" s="596" t="s">
        <v>117</v>
      </c>
      <c r="C6697" s="596" t="s">
        <v>4221</v>
      </c>
      <c r="D6697" s="630">
        <v>41960</v>
      </c>
      <c r="E6697" s="613"/>
      <c r="F6697" s="630"/>
      <c r="G6697" s="613"/>
      <c r="H6697" s="773"/>
      <c r="I6697" s="593"/>
      <c r="J6697" s="593"/>
      <c r="K6697" s="593"/>
      <c r="L6697" s="593"/>
      <c r="M6697" s="595"/>
      <c r="N6697" s="593"/>
      <c r="O6697" s="593"/>
      <c r="P6697" s="774"/>
      <c r="Q6697" s="774"/>
      <c r="R6697" s="593"/>
      <c r="S6697" s="593"/>
      <c r="T6697" s="1360"/>
      <c r="U6697" s="593"/>
      <c r="V6697" s="595"/>
      <c r="W6697" s="595"/>
      <c r="X6697" s="595"/>
      <c r="Y6697" s="595"/>
      <c r="Z6697" s="595"/>
      <c r="AA6697" s="595"/>
      <c r="AB6697" s="595"/>
      <c r="AC6697" s="595"/>
      <c r="AD6697" s="595"/>
      <c r="AE6697" s="595"/>
      <c r="AF6697" s="595"/>
      <c r="AG6697" s="632" t="s">
        <v>202</v>
      </c>
      <c r="AH6697" s="595"/>
      <c r="AI6697" s="595"/>
      <c r="AJ6697" s="595"/>
    </row>
    <row r="6698" spans="1:36" hidden="1" x14ac:dyDescent="0.2">
      <c r="A6698" s="593" t="s">
        <v>10168</v>
      </c>
      <c r="B6698" s="596" t="s">
        <v>117</v>
      </c>
      <c r="C6698" s="596" t="s">
        <v>4221</v>
      </c>
      <c r="D6698" s="630">
        <v>41961</v>
      </c>
      <c r="E6698" s="613"/>
      <c r="F6698" s="630"/>
      <c r="G6698" s="613"/>
      <c r="H6698" s="773"/>
      <c r="I6698" s="593"/>
      <c r="J6698" s="593"/>
      <c r="K6698" s="593"/>
      <c r="L6698" s="593"/>
      <c r="M6698" s="595"/>
      <c r="N6698" s="593"/>
      <c r="O6698" s="593"/>
      <c r="P6698" s="595"/>
      <c r="Q6698" s="595"/>
      <c r="R6698" s="593"/>
      <c r="S6698" s="593"/>
      <c r="T6698" s="1360"/>
      <c r="U6698" s="265"/>
      <c r="V6698" s="595"/>
      <c r="W6698" s="595"/>
      <c r="X6698" s="595"/>
      <c r="Y6698" s="595"/>
      <c r="Z6698" s="595"/>
      <c r="AA6698" s="595"/>
      <c r="AB6698" s="595"/>
      <c r="AC6698" s="595"/>
      <c r="AD6698" s="595"/>
      <c r="AE6698" s="595"/>
      <c r="AF6698" s="595"/>
      <c r="AG6698" s="632" t="s">
        <v>202</v>
      </c>
      <c r="AH6698" s="595"/>
      <c r="AI6698" s="595"/>
      <c r="AJ6698" s="595"/>
    </row>
    <row r="6699" spans="1:36" hidden="1" x14ac:dyDescent="0.2">
      <c r="A6699" s="593" t="s">
        <v>10168</v>
      </c>
      <c r="B6699" s="596" t="s">
        <v>117</v>
      </c>
      <c r="C6699" s="596" t="s">
        <v>4221</v>
      </c>
      <c r="D6699" s="630">
        <v>41962</v>
      </c>
      <c r="E6699" s="613"/>
      <c r="F6699" s="630"/>
      <c r="G6699" s="613"/>
      <c r="H6699" s="773"/>
      <c r="I6699" s="593"/>
      <c r="J6699" s="593"/>
      <c r="K6699" s="593"/>
      <c r="L6699" s="593"/>
      <c r="M6699" s="595"/>
      <c r="N6699" s="593"/>
      <c r="O6699" s="593"/>
      <c r="P6699" s="595"/>
      <c r="Q6699" s="595"/>
      <c r="R6699" s="593"/>
      <c r="S6699" s="593"/>
      <c r="T6699" s="1360"/>
      <c r="U6699" s="265"/>
      <c r="V6699" s="595"/>
      <c r="W6699" s="595"/>
      <c r="X6699" s="595"/>
      <c r="Y6699" s="595"/>
      <c r="Z6699" s="595"/>
      <c r="AA6699" s="595"/>
      <c r="AB6699" s="595"/>
      <c r="AC6699" s="595"/>
      <c r="AD6699" s="595"/>
      <c r="AE6699" s="595"/>
      <c r="AF6699" s="595"/>
      <c r="AG6699" s="632" t="s">
        <v>202</v>
      </c>
      <c r="AH6699" s="595"/>
      <c r="AI6699" s="595"/>
      <c r="AJ6699" s="595"/>
    </row>
    <row r="6700" spans="1:36" hidden="1" x14ac:dyDescent="0.2">
      <c r="A6700" s="593" t="s">
        <v>10168</v>
      </c>
      <c r="B6700" s="596" t="s">
        <v>117</v>
      </c>
      <c r="C6700" s="596" t="s">
        <v>4221</v>
      </c>
      <c r="D6700" s="630">
        <v>41963</v>
      </c>
      <c r="E6700" s="613"/>
      <c r="F6700" s="630"/>
      <c r="G6700" s="613"/>
      <c r="H6700" s="773"/>
      <c r="I6700" s="593"/>
      <c r="J6700" s="593"/>
      <c r="K6700" s="593"/>
      <c r="L6700" s="593"/>
      <c r="M6700" s="595"/>
      <c r="N6700" s="593"/>
      <c r="O6700" s="593"/>
      <c r="P6700" s="595"/>
      <c r="Q6700" s="595"/>
      <c r="R6700" s="593"/>
      <c r="S6700" s="593"/>
      <c r="T6700" s="1360"/>
      <c r="U6700" s="265"/>
      <c r="V6700" s="595"/>
      <c r="W6700" s="595"/>
      <c r="X6700" s="595"/>
      <c r="Y6700" s="595"/>
      <c r="Z6700" s="595"/>
      <c r="AA6700" s="595"/>
      <c r="AB6700" s="595"/>
      <c r="AC6700" s="595"/>
      <c r="AD6700" s="595"/>
      <c r="AE6700" s="595"/>
      <c r="AF6700" s="595"/>
      <c r="AG6700" s="632" t="s">
        <v>202</v>
      </c>
      <c r="AH6700" s="595"/>
      <c r="AI6700" s="595"/>
      <c r="AJ6700" s="595"/>
    </row>
    <row r="6701" spans="1:36" hidden="1" x14ac:dyDescent="0.2">
      <c r="A6701" s="593" t="s">
        <v>10168</v>
      </c>
      <c r="B6701" s="596" t="s">
        <v>117</v>
      </c>
      <c r="C6701" s="596" t="s">
        <v>4221</v>
      </c>
      <c r="D6701" s="630">
        <v>41964</v>
      </c>
      <c r="E6701" s="613"/>
      <c r="F6701" s="630"/>
      <c r="G6701" s="613"/>
      <c r="H6701" s="773"/>
      <c r="I6701" s="593"/>
      <c r="J6701" s="593"/>
      <c r="K6701" s="593"/>
      <c r="L6701" s="593"/>
      <c r="M6701" s="595"/>
      <c r="N6701" s="593"/>
      <c r="O6701" s="593"/>
      <c r="P6701" s="595"/>
      <c r="Q6701" s="595"/>
      <c r="R6701" s="593"/>
      <c r="S6701" s="593"/>
      <c r="T6701" s="1360"/>
      <c r="U6701" s="593"/>
      <c r="V6701" s="595"/>
      <c r="W6701" s="595"/>
      <c r="X6701" s="595"/>
      <c r="Y6701" s="595"/>
      <c r="Z6701" s="595"/>
      <c r="AA6701" s="595"/>
      <c r="AB6701" s="595"/>
      <c r="AC6701" s="595"/>
      <c r="AD6701" s="595"/>
      <c r="AE6701" s="595"/>
      <c r="AF6701" s="595"/>
      <c r="AG6701" s="632" t="s">
        <v>202</v>
      </c>
      <c r="AH6701" s="595"/>
      <c r="AI6701" s="595"/>
      <c r="AJ6701" s="595"/>
    </row>
    <row r="6702" spans="1:36" hidden="1" x14ac:dyDescent="0.2">
      <c r="A6702" s="593" t="s">
        <v>10168</v>
      </c>
      <c r="B6702" s="596" t="s">
        <v>117</v>
      </c>
      <c r="C6702" s="596" t="s">
        <v>4221</v>
      </c>
      <c r="D6702" s="630">
        <v>41965</v>
      </c>
      <c r="E6702" s="613"/>
      <c r="F6702" s="630"/>
      <c r="G6702" s="613"/>
      <c r="H6702" s="773"/>
      <c r="I6702" s="593"/>
      <c r="J6702" s="593"/>
      <c r="K6702" s="593"/>
      <c r="L6702" s="593"/>
      <c r="M6702" s="595"/>
      <c r="N6702" s="593"/>
      <c r="O6702" s="593"/>
      <c r="P6702" s="774"/>
      <c r="Q6702" s="774"/>
      <c r="R6702" s="593"/>
      <c r="S6702" s="593"/>
      <c r="T6702" s="1360"/>
      <c r="U6702" s="265"/>
      <c r="V6702" s="595"/>
      <c r="W6702" s="595"/>
      <c r="X6702" s="595"/>
      <c r="Y6702" s="595"/>
      <c r="Z6702" s="595"/>
      <c r="AA6702" s="595"/>
      <c r="AB6702" s="595"/>
      <c r="AC6702" s="595"/>
      <c r="AD6702" s="595"/>
      <c r="AE6702" s="595"/>
      <c r="AF6702" s="595"/>
      <c r="AG6702" s="632" t="s">
        <v>202</v>
      </c>
      <c r="AH6702" s="595"/>
      <c r="AI6702" s="595"/>
      <c r="AJ6702" s="595"/>
    </row>
    <row r="6703" spans="1:36" hidden="1" x14ac:dyDescent="0.2">
      <c r="A6703" s="593" t="s">
        <v>10168</v>
      </c>
      <c r="B6703" s="596" t="s">
        <v>117</v>
      </c>
      <c r="C6703" s="596" t="s">
        <v>4221</v>
      </c>
      <c r="D6703" s="630">
        <v>41966</v>
      </c>
      <c r="E6703" s="613"/>
      <c r="F6703" s="630"/>
      <c r="G6703" s="613"/>
      <c r="H6703" s="773"/>
      <c r="I6703" s="593"/>
      <c r="J6703" s="593"/>
      <c r="K6703" s="593"/>
      <c r="L6703" s="593"/>
      <c r="M6703" s="595"/>
      <c r="N6703" s="593"/>
      <c r="O6703" s="593"/>
      <c r="P6703" s="595"/>
      <c r="Q6703" s="595"/>
      <c r="R6703" s="593"/>
      <c r="S6703" s="593"/>
      <c r="T6703" s="1360"/>
      <c r="U6703" s="593"/>
      <c r="V6703" s="595"/>
      <c r="W6703" s="595"/>
      <c r="X6703" s="595"/>
      <c r="Y6703" s="595"/>
      <c r="Z6703" s="595"/>
      <c r="AA6703" s="595"/>
      <c r="AB6703" s="595"/>
      <c r="AC6703" s="595"/>
      <c r="AD6703" s="595"/>
      <c r="AE6703" s="595"/>
      <c r="AF6703" s="595"/>
      <c r="AG6703" s="632" t="s">
        <v>202</v>
      </c>
      <c r="AH6703" s="595"/>
      <c r="AI6703" s="595"/>
      <c r="AJ6703" s="595"/>
    </row>
    <row r="6704" spans="1:36" hidden="1" x14ac:dyDescent="0.2">
      <c r="A6704" s="593" t="s">
        <v>10168</v>
      </c>
      <c r="B6704" s="596" t="s">
        <v>117</v>
      </c>
      <c r="C6704" s="596" t="s">
        <v>4221</v>
      </c>
      <c r="D6704" s="630">
        <v>41967</v>
      </c>
      <c r="E6704" s="613"/>
      <c r="F6704" s="630"/>
      <c r="G6704" s="613"/>
      <c r="H6704" s="773"/>
      <c r="I6704" s="593"/>
      <c r="J6704" s="593"/>
      <c r="K6704" s="593"/>
      <c r="L6704" s="593"/>
      <c r="M6704" s="595"/>
      <c r="N6704" s="593"/>
      <c r="O6704" s="593"/>
      <c r="P6704" s="595"/>
      <c r="Q6704" s="774"/>
      <c r="R6704" s="593"/>
      <c r="S6704" s="593"/>
      <c r="T6704" s="1360"/>
      <c r="U6704" s="265"/>
      <c r="V6704" s="595"/>
      <c r="W6704" s="595"/>
      <c r="X6704" s="595"/>
      <c r="Y6704" s="595"/>
      <c r="Z6704" s="595"/>
      <c r="AA6704" s="595"/>
      <c r="AB6704" s="595"/>
      <c r="AC6704" s="595"/>
      <c r="AD6704" s="595"/>
      <c r="AE6704" s="595"/>
      <c r="AF6704" s="595"/>
      <c r="AG6704" s="632" t="s">
        <v>202</v>
      </c>
      <c r="AH6704" s="595"/>
      <c r="AI6704" s="595"/>
      <c r="AJ6704" s="595"/>
    </row>
    <row r="6705" spans="1:36" hidden="1" x14ac:dyDescent="0.2">
      <c r="A6705" s="593" t="s">
        <v>10168</v>
      </c>
      <c r="B6705" s="596" t="s">
        <v>117</v>
      </c>
      <c r="C6705" s="596" t="s">
        <v>4221</v>
      </c>
      <c r="D6705" s="630">
        <v>41968</v>
      </c>
      <c r="E6705" s="613"/>
      <c r="F6705" s="630"/>
      <c r="G6705" s="613"/>
      <c r="H6705" s="773"/>
      <c r="I6705" s="593"/>
      <c r="J6705" s="593"/>
      <c r="K6705" s="593"/>
      <c r="L6705" s="593"/>
      <c r="M6705" s="595"/>
      <c r="N6705" s="593"/>
      <c r="O6705" s="593"/>
      <c r="P6705" s="595"/>
      <c r="Q6705" s="595"/>
      <c r="R6705" s="593"/>
      <c r="S6705" s="593"/>
      <c r="T6705" s="1360"/>
      <c r="U6705" s="593"/>
      <c r="V6705" s="595"/>
      <c r="W6705" s="595"/>
      <c r="X6705" s="595"/>
      <c r="Y6705" s="595"/>
      <c r="Z6705" s="595"/>
      <c r="AA6705" s="595"/>
      <c r="AB6705" s="595"/>
      <c r="AC6705" s="595"/>
      <c r="AD6705" s="595"/>
      <c r="AE6705" s="595"/>
      <c r="AF6705" s="595"/>
      <c r="AG6705" s="632" t="s">
        <v>202</v>
      </c>
      <c r="AH6705" s="595"/>
      <c r="AI6705" s="595"/>
      <c r="AJ6705" s="595"/>
    </row>
    <row r="6706" spans="1:36" hidden="1" x14ac:dyDescent="0.2">
      <c r="A6706" s="593" t="s">
        <v>10168</v>
      </c>
      <c r="B6706" s="596" t="s">
        <v>117</v>
      </c>
      <c r="C6706" s="596" t="s">
        <v>4221</v>
      </c>
      <c r="D6706" s="630">
        <v>41969</v>
      </c>
      <c r="E6706" s="613"/>
      <c r="F6706" s="630"/>
      <c r="G6706" s="613"/>
      <c r="H6706" s="773"/>
      <c r="I6706" s="593"/>
      <c r="J6706" s="593"/>
      <c r="K6706" s="593"/>
      <c r="L6706" s="593"/>
      <c r="M6706" s="595"/>
      <c r="N6706" s="593"/>
      <c r="O6706" s="593"/>
      <c r="P6706" s="595"/>
      <c r="Q6706" s="595"/>
      <c r="R6706" s="593"/>
      <c r="S6706" s="593"/>
      <c r="T6706" s="1360"/>
      <c r="U6706" s="593"/>
      <c r="V6706" s="595"/>
      <c r="W6706" s="595"/>
      <c r="X6706" s="595"/>
      <c r="Y6706" s="595"/>
      <c r="Z6706" s="595"/>
      <c r="AA6706" s="595"/>
      <c r="AB6706" s="595"/>
      <c r="AC6706" s="595"/>
      <c r="AD6706" s="595"/>
      <c r="AE6706" s="595"/>
      <c r="AF6706" s="595"/>
      <c r="AG6706" s="632" t="s">
        <v>202</v>
      </c>
      <c r="AH6706" s="595"/>
      <c r="AI6706" s="595"/>
      <c r="AJ6706" s="595"/>
    </row>
    <row r="6707" spans="1:36" hidden="1" x14ac:dyDescent="0.2">
      <c r="A6707" s="593" t="s">
        <v>10168</v>
      </c>
      <c r="B6707" s="596" t="s">
        <v>117</v>
      </c>
      <c r="C6707" s="596" t="s">
        <v>4221</v>
      </c>
      <c r="D6707" s="630">
        <v>41970</v>
      </c>
      <c r="E6707" s="613"/>
      <c r="F6707" s="630"/>
      <c r="G6707" s="613"/>
      <c r="H6707" s="773"/>
      <c r="I6707" s="593"/>
      <c r="J6707" s="593"/>
      <c r="K6707" s="593"/>
      <c r="L6707" s="593"/>
      <c r="M6707" s="595"/>
      <c r="N6707" s="593"/>
      <c r="O6707" s="593"/>
      <c r="P6707" s="595"/>
      <c r="Q6707" s="595"/>
      <c r="R6707" s="593"/>
      <c r="S6707" s="593"/>
      <c r="T6707" s="1360"/>
      <c r="U6707" s="593"/>
      <c r="V6707" s="595"/>
      <c r="W6707" s="595"/>
      <c r="X6707" s="595"/>
      <c r="Y6707" s="595"/>
      <c r="Z6707" s="595"/>
      <c r="AA6707" s="595"/>
      <c r="AB6707" s="595"/>
      <c r="AC6707" s="595"/>
      <c r="AD6707" s="595"/>
      <c r="AE6707" s="595"/>
      <c r="AF6707" s="595"/>
      <c r="AG6707" s="632" t="s">
        <v>202</v>
      </c>
      <c r="AH6707" s="595"/>
      <c r="AI6707" s="595"/>
      <c r="AJ6707" s="595"/>
    </row>
    <row r="6708" spans="1:36" hidden="1" x14ac:dyDescent="0.2">
      <c r="A6708" s="596" t="s">
        <v>10799</v>
      </c>
      <c r="B6708" s="596" t="s">
        <v>117</v>
      </c>
      <c r="C6708" s="596" t="s">
        <v>4221</v>
      </c>
      <c r="D6708" s="683">
        <v>41974</v>
      </c>
      <c r="E6708" s="643"/>
      <c r="F6708" s="683"/>
      <c r="G6708" s="643"/>
      <c r="H6708" s="1180"/>
      <c r="I6708" s="596"/>
      <c r="J6708" s="596"/>
      <c r="K6708" s="596"/>
      <c r="L6708" s="596"/>
      <c r="M6708" s="632"/>
      <c r="N6708" s="596"/>
      <c r="O6708" s="596"/>
      <c r="P6708" s="632"/>
      <c r="Q6708" s="368"/>
      <c r="R6708" s="596"/>
      <c r="S6708" s="596"/>
      <c r="T6708" s="1067"/>
      <c r="U6708" s="265"/>
      <c r="V6708" s="595"/>
      <c r="W6708" s="595"/>
      <c r="X6708" s="595"/>
      <c r="Y6708" s="595"/>
      <c r="Z6708" s="595"/>
      <c r="AA6708" s="595"/>
      <c r="AB6708" s="595"/>
      <c r="AC6708" s="595"/>
      <c r="AD6708" s="595"/>
      <c r="AE6708" s="595"/>
      <c r="AF6708" s="595"/>
      <c r="AG6708" s="632" t="s">
        <v>202</v>
      </c>
      <c r="AH6708" s="595"/>
      <c r="AI6708" s="595"/>
      <c r="AJ6708" s="595"/>
    </row>
    <row r="6709" spans="1:36" hidden="1" x14ac:dyDescent="0.2">
      <c r="A6709" s="596" t="s">
        <v>10799</v>
      </c>
      <c r="B6709" s="596" t="s">
        <v>117</v>
      </c>
      <c r="C6709" s="596" t="s">
        <v>4221</v>
      </c>
      <c r="D6709" s="683">
        <v>41975</v>
      </c>
      <c r="E6709" s="643"/>
      <c r="F6709" s="683"/>
      <c r="G6709" s="643"/>
      <c r="H6709" s="1180"/>
      <c r="I6709" s="596"/>
      <c r="J6709" s="596"/>
      <c r="K6709" s="596"/>
      <c r="L6709" s="596"/>
      <c r="M6709" s="632"/>
      <c r="N6709" s="596"/>
      <c r="O6709" s="596"/>
      <c r="P6709" s="632"/>
      <c r="Q6709" s="368"/>
      <c r="R6709" s="596"/>
      <c r="S6709" s="596"/>
      <c r="T6709" s="1067"/>
      <c r="U6709" s="265"/>
      <c r="V6709" s="595"/>
      <c r="W6709" s="595"/>
      <c r="X6709" s="595"/>
      <c r="Y6709" s="595"/>
      <c r="Z6709" s="595"/>
      <c r="AA6709" s="595"/>
      <c r="AB6709" s="595"/>
      <c r="AC6709" s="595"/>
      <c r="AD6709" s="595"/>
      <c r="AE6709" s="595"/>
      <c r="AF6709" s="595"/>
      <c r="AG6709" s="632" t="s">
        <v>202</v>
      </c>
      <c r="AH6709" s="595"/>
      <c r="AI6709" s="595"/>
      <c r="AJ6709" s="595"/>
    </row>
    <row r="6710" spans="1:36" hidden="1" x14ac:dyDescent="0.2">
      <c r="A6710" s="596" t="s">
        <v>10799</v>
      </c>
      <c r="B6710" s="596" t="s">
        <v>117</v>
      </c>
      <c r="C6710" s="596" t="s">
        <v>4221</v>
      </c>
      <c r="D6710" s="683">
        <v>41976</v>
      </c>
      <c r="E6710" s="643"/>
      <c r="F6710" s="683"/>
      <c r="G6710" s="643"/>
      <c r="H6710" s="1180"/>
      <c r="I6710" s="596"/>
      <c r="J6710" s="596"/>
      <c r="K6710" s="596"/>
      <c r="L6710" s="596"/>
      <c r="M6710" s="632"/>
      <c r="N6710" s="596"/>
      <c r="O6710" s="596"/>
      <c r="P6710" s="632"/>
      <c r="Q6710" s="632"/>
      <c r="R6710" s="596"/>
      <c r="S6710" s="596"/>
      <c r="T6710" s="1067"/>
      <c r="U6710" s="265"/>
      <c r="V6710" s="595"/>
      <c r="W6710" s="595"/>
      <c r="X6710" s="595"/>
      <c r="Y6710" s="595"/>
      <c r="Z6710" s="595"/>
      <c r="AA6710" s="595"/>
      <c r="AB6710" s="595"/>
      <c r="AC6710" s="595"/>
      <c r="AD6710" s="595"/>
      <c r="AE6710" s="595"/>
      <c r="AF6710" s="595"/>
      <c r="AG6710" s="632" t="s">
        <v>202</v>
      </c>
      <c r="AH6710" s="595"/>
      <c r="AI6710" s="595"/>
      <c r="AJ6710" s="595"/>
    </row>
    <row r="6711" spans="1:36" hidden="1" x14ac:dyDescent="0.2">
      <c r="A6711" s="596" t="s">
        <v>10799</v>
      </c>
      <c r="B6711" s="596" t="s">
        <v>117</v>
      </c>
      <c r="C6711" s="596" t="s">
        <v>4221</v>
      </c>
      <c r="D6711" s="683">
        <v>41977</v>
      </c>
      <c r="E6711" s="643"/>
      <c r="F6711" s="683"/>
      <c r="G6711" s="643"/>
      <c r="H6711" s="1180"/>
      <c r="I6711" s="596"/>
      <c r="J6711" s="596"/>
      <c r="K6711" s="596"/>
      <c r="L6711" s="596"/>
      <c r="M6711" s="632"/>
      <c r="N6711" s="596"/>
      <c r="O6711" s="596"/>
      <c r="P6711" s="632"/>
      <c r="Q6711" s="632"/>
      <c r="R6711" s="596"/>
      <c r="S6711" s="596"/>
      <c r="T6711" s="1067"/>
      <c r="U6711" s="265"/>
      <c r="V6711" s="595"/>
      <c r="W6711" s="595"/>
      <c r="X6711" s="595"/>
      <c r="Y6711" s="595"/>
      <c r="Z6711" s="595"/>
      <c r="AA6711" s="595"/>
      <c r="AB6711" s="595"/>
      <c r="AC6711" s="595"/>
      <c r="AD6711" s="595"/>
      <c r="AE6711" s="595"/>
      <c r="AF6711" s="595"/>
      <c r="AG6711" s="632" t="s">
        <v>202</v>
      </c>
      <c r="AH6711" s="595"/>
      <c r="AI6711" s="595"/>
      <c r="AJ6711" s="595"/>
    </row>
    <row r="6712" spans="1:36" hidden="1" x14ac:dyDescent="0.2">
      <c r="A6712" s="596" t="s">
        <v>10799</v>
      </c>
      <c r="B6712" s="596" t="s">
        <v>117</v>
      </c>
      <c r="C6712" s="596" t="s">
        <v>4221</v>
      </c>
      <c r="D6712" s="683">
        <v>41978</v>
      </c>
      <c r="E6712" s="643"/>
      <c r="F6712" s="683"/>
      <c r="G6712" s="643"/>
      <c r="H6712" s="1180"/>
      <c r="I6712" s="596"/>
      <c r="J6712" s="596"/>
      <c r="K6712" s="596"/>
      <c r="L6712" s="596"/>
      <c r="M6712" s="632"/>
      <c r="N6712" s="596"/>
      <c r="O6712" s="596"/>
      <c r="P6712" s="632"/>
      <c r="Q6712" s="632"/>
      <c r="R6712" s="596"/>
      <c r="S6712" s="596"/>
      <c r="T6712" s="1067"/>
      <c r="U6712" s="593"/>
      <c r="V6712" s="595"/>
      <c r="W6712" s="595"/>
      <c r="X6712" s="595"/>
      <c r="Y6712" s="595"/>
      <c r="Z6712" s="595"/>
      <c r="AA6712" s="595"/>
      <c r="AB6712" s="595"/>
      <c r="AC6712" s="595"/>
      <c r="AD6712" s="595"/>
      <c r="AE6712" s="595"/>
      <c r="AF6712" s="595"/>
      <c r="AG6712" s="632" t="s">
        <v>202</v>
      </c>
      <c r="AH6712" s="595"/>
      <c r="AI6712" s="595"/>
      <c r="AJ6712" s="595"/>
    </row>
    <row r="6713" spans="1:36" hidden="1" x14ac:dyDescent="0.2">
      <c r="A6713" s="596" t="s">
        <v>10799</v>
      </c>
      <c r="B6713" s="596" t="s">
        <v>117</v>
      </c>
      <c r="C6713" s="596" t="s">
        <v>4221</v>
      </c>
      <c r="D6713" s="683">
        <v>41979</v>
      </c>
      <c r="E6713" s="643"/>
      <c r="F6713" s="683"/>
      <c r="G6713" s="643"/>
      <c r="H6713" s="1180"/>
      <c r="I6713" s="596"/>
      <c r="J6713" s="596"/>
      <c r="K6713" s="596"/>
      <c r="L6713" s="596"/>
      <c r="M6713" s="632"/>
      <c r="N6713" s="596"/>
      <c r="O6713" s="596"/>
      <c r="P6713" s="632"/>
      <c r="Q6713" s="632"/>
      <c r="R6713" s="596"/>
      <c r="S6713" s="596"/>
      <c r="T6713" s="1067"/>
      <c r="U6713" s="593"/>
      <c r="V6713" s="595"/>
      <c r="W6713" s="595"/>
      <c r="X6713" s="595"/>
      <c r="Y6713" s="595"/>
      <c r="Z6713" s="595"/>
      <c r="AA6713" s="595"/>
      <c r="AB6713" s="595"/>
      <c r="AC6713" s="595"/>
      <c r="AD6713" s="595"/>
      <c r="AE6713" s="595"/>
      <c r="AF6713" s="595"/>
      <c r="AG6713" s="632" t="s">
        <v>202</v>
      </c>
      <c r="AH6713" s="595"/>
      <c r="AI6713" s="595"/>
      <c r="AJ6713" s="595"/>
    </row>
    <row r="6714" spans="1:36" hidden="1" x14ac:dyDescent="0.2">
      <c r="A6714" s="596" t="s">
        <v>10799</v>
      </c>
      <c r="B6714" s="596" t="s">
        <v>117</v>
      </c>
      <c r="C6714" s="596" t="s">
        <v>4221</v>
      </c>
      <c r="D6714" s="683">
        <v>41980</v>
      </c>
      <c r="E6714" s="643"/>
      <c r="F6714" s="683"/>
      <c r="G6714" s="643"/>
      <c r="H6714" s="1180"/>
      <c r="I6714" s="596"/>
      <c r="J6714" s="596"/>
      <c r="K6714" s="596"/>
      <c r="L6714" s="596"/>
      <c r="M6714" s="632"/>
      <c r="N6714" s="596"/>
      <c r="O6714" s="596"/>
      <c r="P6714" s="632"/>
      <c r="Q6714" s="632"/>
      <c r="R6714" s="596"/>
      <c r="S6714" s="596"/>
      <c r="T6714" s="1067"/>
      <c r="U6714" s="265"/>
      <c r="V6714" s="595"/>
      <c r="W6714" s="595"/>
      <c r="X6714" s="595"/>
      <c r="Y6714" s="595"/>
      <c r="Z6714" s="595"/>
      <c r="AA6714" s="595"/>
      <c r="AB6714" s="595"/>
      <c r="AC6714" s="595"/>
      <c r="AD6714" s="595"/>
      <c r="AE6714" s="595"/>
      <c r="AF6714" s="595"/>
      <c r="AG6714" s="632" t="s">
        <v>202</v>
      </c>
      <c r="AH6714" s="595"/>
      <c r="AI6714" s="595"/>
      <c r="AJ6714" s="595"/>
    </row>
    <row r="6715" spans="1:36" ht="63" hidden="1" x14ac:dyDescent="0.2">
      <c r="A6715" s="596" t="s">
        <v>10799</v>
      </c>
      <c r="B6715" s="596" t="s">
        <v>117</v>
      </c>
      <c r="C6715" s="596" t="s">
        <v>4221</v>
      </c>
      <c r="D6715" s="683">
        <v>41981</v>
      </c>
      <c r="E6715" s="643">
        <v>0.14930555555555555</v>
      </c>
      <c r="F6715" s="683">
        <v>41981</v>
      </c>
      <c r="G6715" s="643">
        <v>0.31527777777777777</v>
      </c>
      <c r="H6715" s="1180">
        <f>G6715-E6715</f>
        <v>0.16597222222222222</v>
      </c>
      <c r="I6715" s="596">
        <v>13</v>
      </c>
      <c r="J6715" s="596" t="s">
        <v>210</v>
      </c>
      <c r="K6715" s="596" t="s">
        <v>134</v>
      </c>
      <c r="L6715" s="596" t="s">
        <v>127</v>
      </c>
      <c r="M6715" s="632" t="s">
        <v>5093</v>
      </c>
      <c r="N6715" s="596" t="s">
        <v>103</v>
      </c>
      <c r="O6715" s="596" t="s">
        <v>66</v>
      </c>
      <c r="P6715" s="632" t="s">
        <v>10974</v>
      </c>
      <c r="Q6715" s="1297" t="s">
        <v>10975</v>
      </c>
      <c r="R6715" s="596">
        <v>25.2</v>
      </c>
      <c r="S6715" s="596"/>
      <c r="T6715" s="1067">
        <v>25.2</v>
      </c>
      <c r="U6715" s="593" t="s">
        <v>75</v>
      </c>
      <c r="V6715" s="596">
        <v>1978</v>
      </c>
      <c r="W6715" s="596" t="s">
        <v>2286</v>
      </c>
      <c r="X6715" s="596" t="s">
        <v>1071</v>
      </c>
      <c r="Y6715" s="694">
        <v>41255</v>
      </c>
      <c r="Z6715" s="596">
        <v>100</v>
      </c>
      <c r="AA6715" s="694">
        <v>41940</v>
      </c>
      <c r="AB6715" s="596">
        <v>0</v>
      </c>
      <c r="AC6715" s="596" t="s">
        <v>11678</v>
      </c>
      <c r="AD6715" s="596" t="s">
        <v>57</v>
      </c>
      <c r="AE6715" s="595"/>
      <c r="AF6715" s="595"/>
      <c r="AG6715" s="632"/>
      <c r="AH6715" s="595"/>
      <c r="AI6715" s="595"/>
      <c r="AJ6715" s="595"/>
    </row>
    <row r="6716" spans="1:36" hidden="1" x14ac:dyDescent="0.2">
      <c r="A6716" s="596" t="s">
        <v>10799</v>
      </c>
      <c r="B6716" s="596" t="s">
        <v>117</v>
      </c>
      <c r="C6716" s="596" t="s">
        <v>4221</v>
      </c>
      <c r="D6716" s="683">
        <v>41982</v>
      </c>
      <c r="E6716" s="643"/>
      <c r="F6716" s="683"/>
      <c r="G6716" s="643"/>
      <c r="H6716" s="1180"/>
      <c r="I6716" s="596"/>
      <c r="J6716" s="596"/>
      <c r="K6716" s="596"/>
      <c r="L6716" s="596"/>
      <c r="M6716" s="632"/>
      <c r="N6716" s="596"/>
      <c r="O6716" s="596"/>
      <c r="P6716" s="778"/>
      <c r="Q6716" s="632"/>
      <c r="R6716" s="596"/>
      <c r="S6716" s="596"/>
      <c r="T6716" s="1067"/>
      <c r="U6716" s="265"/>
      <c r="V6716" s="595"/>
      <c r="W6716" s="595"/>
      <c r="X6716" s="595"/>
      <c r="Y6716" s="595"/>
      <c r="Z6716" s="595"/>
      <c r="AA6716" s="595"/>
      <c r="AB6716" s="595"/>
      <c r="AC6716" s="595"/>
      <c r="AD6716" s="595"/>
      <c r="AE6716" s="595"/>
      <c r="AF6716" s="595"/>
      <c r="AG6716" s="632" t="s">
        <v>202</v>
      </c>
      <c r="AH6716" s="595"/>
      <c r="AI6716" s="595"/>
      <c r="AJ6716" s="595"/>
    </row>
    <row r="6717" spans="1:36" hidden="1" x14ac:dyDescent="0.2">
      <c r="A6717" s="596" t="s">
        <v>10799</v>
      </c>
      <c r="B6717" s="596" t="s">
        <v>117</v>
      </c>
      <c r="C6717" s="596" t="s">
        <v>4221</v>
      </c>
      <c r="D6717" s="683">
        <v>41983</v>
      </c>
      <c r="E6717" s="643"/>
      <c r="F6717" s="683"/>
      <c r="G6717" s="643"/>
      <c r="H6717" s="1180"/>
      <c r="I6717" s="596"/>
      <c r="J6717" s="596"/>
      <c r="K6717" s="596"/>
      <c r="L6717" s="596"/>
      <c r="M6717" s="632"/>
      <c r="N6717" s="596"/>
      <c r="O6717" s="596"/>
      <c r="P6717" s="632"/>
      <c r="Q6717" s="632"/>
      <c r="R6717" s="596"/>
      <c r="S6717" s="596"/>
      <c r="T6717" s="1067"/>
      <c r="U6717" s="265"/>
      <c r="V6717" s="595"/>
      <c r="W6717" s="595"/>
      <c r="X6717" s="595"/>
      <c r="Y6717" s="595"/>
      <c r="Z6717" s="595"/>
      <c r="AA6717" s="595"/>
      <c r="AB6717" s="595"/>
      <c r="AC6717" s="595"/>
      <c r="AD6717" s="595"/>
      <c r="AE6717" s="595"/>
      <c r="AF6717" s="595"/>
      <c r="AG6717" s="632" t="s">
        <v>202</v>
      </c>
      <c r="AH6717" s="595"/>
      <c r="AI6717" s="595"/>
      <c r="AJ6717" s="595"/>
    </row>
    <row r="6718" spans="1:36" hidden="1" x14ac:dyDescent="0.2">
      <c r="A6718" s="596" t="s">
        <v>10799</v>
      </c>
      <c r="B6718" s="596" t="s">
        <v>117</v>
      </c>
      <c r="C6718" s="596" t="s">
        <v>4221</v>
      </c>
      <c r="D6718" s="683">
        <v>41984</v>
      </c>
      <c r="E6718" s="643"/>
      <c r="F6718" s="683"/>
      <c r="G6718" s="643"/>
      <c r="H6718" s="1180"/>
      <c r="I6718" s="596"/>
      <c r="J6718" s="596"/>
      <c r="K6718" s="596"/>
      <c r="L6718" s="596"/>
      <c r="M6718" s="632"/>
      <c r="N6718" s="596"/>
      <c r="O6718" s="596"/>
      <c r="P6718" s="632"/>
      <c r="Q6718" s="632"/>
      <c r="R6718" s="596"/>
      <c r="S6718" s="596"/>
      <c r="T6718" s="1067"/>
      <c r="U6718" s="265"/>
      <c r="V6718" s="595"/>
      <c r="W6718" s="595"/>
      <c r="X6718" s="595"/>
      <c r="Y6718" s="595"/>
      <c r="Z6718" s="595"/>
      <c r="AA6718" s="595"/>
      <c r="AB6718" s="595"/>
      <c r="AC6718" s="595"/>
      <c r="AD6718" s="595"/>
      <c r="AE6718" s="595"/>
      <c r="AF6718" s="595"/>
      <c r="AG6718" s="632" t="s">
        <v>202</v>
      </c>
      <c r="AH6718" s="595"/>
      <c r="AI6718" s="595"/>
      <c r="AJ6718" s="595"/>
    </row>
    <row r="6719" spans="1:36" ht="47.25" hidden="1" x14ac:dyDescent="0.2">
      <c r="A6719" s="596" t="s">
        <v>10799</v>
      </c>
      <c r="B6719" s="596" t="s">
        <v>117</v>
      </c>
      <c r="C6719" s="596" t="s">
        <v>4221</v>
      </c>
      <c r="D6719" s="630">
        <v>41997</v>
      </c>
      <c r="E6719" s="1524">
        <v>0.3888888888888889</v>
      </c>
      <c r="F6719" s="630">
        <v>41997</v>
      </c>
      <c r="G6719" s="1524">
        <v>0.44930555555555557</v>
      </c>
      <c r="H6719" s="773">
        <f>G6719-E6719</f>
        <v>6.0416666666666674E-2</v>
      </c>
      <c r="I6719" s="593">
        <v>13</v>
      </c>
      <c r="J6719" s="596" t="s">
        <v>210</v>
      </c>
      <c r="K6719" s="593" t="s">
        <v>133</v>
      </c>
      <c r="L6719" s="593" t="s">
        <v>128</v>
      </c>
      <c r="M6719" s="1294" t="s">
        <v>11394</v>
      </c>
      <c r="N6719" s="593" t="s">
        <v>103</v>
      </c>
      <c r="O6719" s="593" t="s">
        <v>66</v>
      </c>
      <c r="P6719" s="1294" t="s">
        <v>11394</v>
      </c>
      <c r="Q6719" s="1294" t="s">
        <v>11395</v>
      </c>
      <c r="R6719" s="593">
        <v>5</v>
      </c>
      <c r="S6719" s="593"/>
      <c r="T6719" s="1360">
        <v>5</v>
      </c>
      <c r="U6719" s="265" t="s">
        <v>75</v>
      </c>
      <c r="V6719" s="596">
        <v>1983</v>
      </c>
      <c r="W6719" s="596" t="s">
        <v>2286</v>
      </c>
      <c r="X6719" s="596" t="s">
        <v>1071</v>
      </c>
      <c r="Y6719" s="694">
        <v>41100</v>
      </c>
      <c r="Z6719" s="596">
        <v>100</v>
      </c>
      <c r="AA6719" s="694">
        <v>41940</v>
      </c>
      <c r="AB6719" s="596">
        <v>0</v>
      </c>
      <c r="AC6719" s="596" t="s">
        <v>11679</v>
      </c>
      <c r="AD6719" s="596" t="s">
        <v>56</v>
      </c>
      <c r="AE6719" s="595"/>
      <c r="AF6719" s="595"/>
      <c r="AG6719" s="632"/>
      <c r="AH6719" s="595"/>
      <c r="AI6719" s="595"/>
      <c r="AJ6719" s="595"/>
    </row>
    <row r="6720" spans="1:36" ht="126" hidden="1" x14ac:dyDescent="0.2">
      <c r="A6720" s="593" t="s">
        <v>2028</v>
      </c>
      <c r="B6720" s="593" t="s">
        <v>110</v>
      </c>
      <c r="C6720" s="593" t="s">
        <v>36</v>
      </c>
      <c r="D6720" s="630">
        <v>41641</v>
      </c>
      <c r="E6720" s="613">
        <v>0.88749999999999996</v>
      </c>
      <c r="F6720" s="630">
        <v>41642</v>
      </c>
      <c r="G6720" s="613" t="s">
        <v>145</v>
      </c>
      <c r="H6720" s="896">
        <v>0.19583333333333333</v>
      </c>
      <c r="I6720" s="593">
        <v>4</v>
      </c>
      <c r="J6720" s="593" t="s">
        <v>146</v>
      </c>
      <c r="K6720" s="593" t="s">
        <v>134</v>
      </c>
      <c r="L6720" s="593" t="s">
        <v>128</v>
      </c>
      <c r="M6720" s="593" t="s">
        <v>147</v>
      </c>
      <c r="N6720" s="593" t="s">
        <v>103</v>
      </c>
      <c r="O6720" s="593" t="s">
        <v>66</v>
      </c>
      <c r="P6720" s="593" t="s">
        <v>148</v>
      </c>
      <c r="Q6720" s="593" t="s">
        <v>149</v>
      </c>
      <c r="R6720" s="593">
        <v>20.3</v>
      </c>
      <c r="S6720" s="593"/>
      <c r="T6720" s="1360">
        <f>R6720+S6720</f>
        <v>20.3</v>
      </c>
      <c r="U6720" s="265" t="s">
        <v>84</v>
      </c>
      <c r="V6720" s="593">
        <v>1985</v>
      </c>
      <c r="W6720" s="593" t="s">
        <v>150</v>
      </c>
      <c r="X6720" s="593"/>
      <c r="Y6720" s="614" t="s">
        <v>151</v>
      </c>
      <c r="Z6720" s="593">
        <v>90</v>
      </c>
      <c r="AA6720" s="614" t="s">
        <v>152</v>
      </c>
      <c r="AB6720" s="593" t="s">
        <v>153</v>
      </c>
      <c r="AC6720" s="614"/>
      <c r="AD6720" s="593" t="s">
        <v>60</v>
      </c>
      <c r="AE6720" s="593"/>
      <c r="AF6720" s="593"/>
      <c r="AG6720" s="593"/>
      <c r="AH6720" s="632"/>
      <c r="AI6720" s="632"/>
      <c r="AJ6720" s="632"/>
    </row>
    <row r="6721" spans="1:38" ht="47.25" hidden="1" x14ac:dyDescent="0.2">
      <c r="A6721" s="593" t="s">
        <v>2028</v>
      </c>
      <c r="B6721" s="593" t="s">
        <v>110</v>
      </c>
      <c r="C6721" s="593" t="s">
        <v>36</v>
      </c>
      <c r="D6721" s="630">
        <v>41641</v>
      </c>
      <c r="E6721" s="613">
        <v>0.97916666666666663</v>
      </c>
      <c r="F6721" s="630">
        <v>41641</v>
      </c>
      <c r="G6721" s="613">
        <v>0.97916666666666663</v>
      </c>
      <c r="H6721" s="896">
        <v>0</v>
      </c>
      <c r="I6721" s="593">
        <v>9</v>
      </c>
      <c r="J6721" s="593" t="s">
        <v>154</v>
      </c>
      <c r="K6721" s="726" t="s">
        <v>183</v>
      </c>
      <c r="L6721" s="593" t="s">
        <v>130</v>
      </c>
      <c r="M6721" s="593" t="s">
        <v>155</v>
      </c>
      <c r="N6721" s="593">
        <v>35</v>
      </c>
      <c r="O6721" s="593" t="s">
        <v>63</v>
      </c>
      <c r="P6721" s="593" t="s">
        <v>156</v>
      </c>
      <c r="Q6721" s="593" t="s">
        <v>157</v>
      </c>
      <c r="R6721" s="593"/>
      <c r="S6721" s="593">
        <v>3.2</v>
      </c>
      <c r="T6721" s="1360">
        <f>R6721+S6721</f>
        <v>3.2</v>
      </c>
      <c r="U6721" s="593" t="s">
        <v>78</v>
      </c>
      <c r="V6721" s="593">
        <v>2002</v>
      </c>
      <c r="W6721" s="593" t="s">
        <v>158</v>
      </c>
      <c r="X6721" s="593" t="s">
        <v>159</v>
      </c>
      <c r="Y6721" s="593" t="s">
        <v>160</v>
      </c>
      <c r="Z6721" s="593">
        <v>90</v>
      </c>
      <c r="AA6721" s="593" t="s">
        <v>161</v>
      </c>
      <c r="AB6721" s="593">
        <v>0</v>
      </c>
      <c r="AC6721" s="593"/>
      <c r="AD6721" s="593" t="s">
        <v>61</v>
      </c>
      <c r="AE6721" s="593"/>
      <c r="AF6721" s="593"/>
      <c r="AG6721" s="593"/>
      <c r="AH6721" s="632"/>
      <c r="AI6721" s="632"/>
      <c r="AJ6721" s="632" t="s">
        <v>2261</v>
      </c>
    </row>
    <row r="6722" spans="1:38" ht="47.25" hidden="1" x14ac:dyDescent="0.2">
      <c r="A6722" s="593" t="s">
        <v>2028</v>
      </c>
      <c r="B6722" s="593" t="s">
        <v>110</v>
      </c>
      <c r="C6722" s="593" t="s">
        <v>36</v>
      </c>
      <c r="D6722" s="630">
        <v>41643</v>
      </c>
      <c r="E6722" s="613">
        <v>0.5541666666666667</v>
      </c>
      <c r="F6722" s="630">
        <v>41643</v>
      </c>
      <c r="G6722" s="613">
        <v>0.66666666666666663</v>
      </c>
      <c r="H6722" s="896">
        <v>0.11527777777777777</v>
      </c>
      <c r="I6722" s="593">
        <v>9</v>
      </c>
      <c r="J6722" s="593" t="s">
        <v>146</v>
      </c>
      <c r="K6722" s="593" t="s">
        <v>134</v>
      </c>
      <c r="L6722" s="593" t="s">
        <v>127</v>
      </c>
      <c r="M6722" s="593" t="s">
        <v>162</v>
      </c>
      <c r="N6722" s="593" t="s">
        <v>103</v>
      </c>
      <c r="O6722" s="593" t="s">
        <v>66</v>
      </c>
      <c r="P6722" s="771" t="s">
        <v>163</v>
      </c>
      <c r="Q6722" s="593" t="s">
        <v>164</v>
      </c>
      <c r="R6722" s="593">
        <v>8</v>
      </c>
      <c r="S6722" s="593"/>
      <c r="T6722" s="1360">
        <f>R6722+S6722</f>
        <v>8</v>
      </c>
      <c r="U6722" s="265" t="s">
        <v>82</v>
      </c>
      <c r="V6722" s="593">
        <v>1987</v>
      </c>
      <c r="W6722" s="593" t="s">
        <v>165</v>
      </c>
      <c r="X6722" s="593" t="s">
        <v>166</v>
      </c>
      <c r="Y6722" s="593" t="s">
        <v>167</v>
      </c>
      <c r="Z6722" s="593">
        <v>100</v>
      </c>
      <c r="AA6722" s="593">
        <v>5.2013999999999996</v>
      </c>
      <c r="AB6722" s="593">
        <v>0</v>
      </c>
      <c r="AC6722" s="593"/>
      <c r="AD6722" s="593" t="s">
        <v>57</v>
      </c>
      <c r="AE6722" s="593"/>
      <c r="AF6722" s="593"/>
      <c r="AG6722" s="593"/>
      <c r="AH6722" s="632"/>
      <c r="AI6722" s="632" t="s">
        <v>387</v>
      </c>
      <c r="AJ6722" s="632"/>
    </row>
    <row r="6723" spans="1:38" ht="47.25" hidden="1" x14ac:dyDescent="0.2">
      <c r="A6723" s="593" t="s">
        <v>2028</v>
      </c>
      <c r="B6723" s="593" t="s">
        <v>110</v>
      </c>
      <c r="C6723" s="593" t="s">
        <v>36</v>
      </c>
      <c r="D6723" s="630">
        <v>41644</v>
      </c>
      <c r="E6723" s="613">
        <v>0.67708333333333337</v>
      </c>
      <c r="F6723" s="630">
        <v>41643</v>
      </c>
      <c r="G6723" s="613">
        <v>0.80972222222222223</v>
      </c>
      <c r="H6723" s="896">
        <v>0.13263888888888889</v>
      </c>
      <c r="I6723" s="593"/>
      <c r="J6723" s="593" t="s">
        <v>146</v>
      </c>
      <c r="K6723" s="686" t="s">
        <v>136</v>
      </c>
      <c r="L6723" s="593" t="s">
        <v>127</v>
      </c>
      <c r="M6723" s="593" t="s">
        <v>168</v>
      </c>
      <c r="N6723" s="593" t="s">
        <v>103</v>
      </c>
      <c r="O6723" s="593" t="s">
        <v>66</v>
      </c>
      <c r="P6723" s="593" t="s">
        <v>169</v>
      </c>
      <c r="Q6723" s="593" t="s">
        <v>170</v>
      </c>
      <c r="R6723" s="593"/>
      <c r="S6723" s="593"/>
      <c r="T6723" s="1360"/>
      <c r="U6723" s="265" t="s">
        <v>75</v>
      </c>
      <c r="V6723" s="614">
        <v>37438</v>
      </c>
      <c r="W6723" s="593" t="s">
        <v>171</v>
      </c>
      <c r="X6723" s="593"/>
      <c r="Y6723" s="614">
        <v>41612</v>
      </c>
      <c r="Z6723" s="593">
        <v>100</v>
      </c>
      <c r="AA6723" s="614">
        <v>42339</v>
      </c>
      <c r="AB6723" s="593">
        <v>0</v>
      </c>
      <c r="AC6723" s="593"/>
      <c r="AD6723" s="593" t="s">
        <v>57</v>
      </c>
      <c r="AE6723" s="593"/>
      <c r="AF6723" s="593"/>
      <c r="AG6723" s="593"/>
      <c r="AH6723" s="632"/>
      <c r="AI6723" s="632" t="s">
        <v>387</v>
      </c>
      <c r="AJ6723" s="632"/>
    </row>
    <row r="6724" spans="1:38" ht="126" hidden="1" x14ac:dyDescent="0.2">
      <c r="A6724" s="593" t="s">
        <v>2028</v>
      </c>
      <c r="B6724" s="593" t="s">
        <v>110</v>
      </c>
      <c r="C6724" s="593" t="s">
        <v>36</v>
      </c>
      <c r="D6724" s="630">
        <v>41649</v>
      </c>
      <c r="E6724" s="613">
        <v>0.47222222222222227</v>
      </c>
      <c r="F6724" s="630">
        <v>41649</v>
      </c>
      <c r="G6724" s="613">
        <v>0.50694444444444442</v>
      </c>
      <c r="H6724" s="896">
        <f>G6724-E6724</f>
        <v>3.4722222222222154E-2</v>
      </c>
      <c r="I6724" s="593">
        <v>8</v>
      </c>
      <c r="J6724" s="593" t="s">
        <v>146</v>
      </c>
      <c r="K6724" s="593" t="s">
        <v>133</v>
      </c>
      <c r="L6724" s="593" t="s">
        <v>127</v>
      </c>
      <c r="M6724" s="593" t="s">
        <v>172</v>
      </c>
      <c r="N6724" s="593" t="s">
        <v>103</v>
      </c>
      <c r="O6724" s="593" t="s">
        <v>66</v>
      </c>
      <c r="P6724" s="593" t="s">
        <v>173</v>
      </c>
      <c r="Q6724" s="593" t="s">
        <v>174</v>
      </c>
      <c r="R6724" s="700"/>
      <c r="S6724" s="700">
        <v>6</v>
      </c>
      <c r="T6724" s="1360">
        <f t="shared" ref="T6724:T6746" si="214">R6724+S6724</f>
        <v>6</v>
      </c>
      <c r="U6724" s="593" t="s">
        <v>75</v>
      </c>
      <c r="V6724" s="593">
        <v>1983</v>
      </c>
      <c r="W6724" s="593" t="s">
        <v>171</v>
      </c>
      <c r="X6724" s="593" t="s">
        <v>175</v>
      </c>
      <c r="Y6724" s="614" t="s">
        <v>176</v>
      </c>
      <c r="Z6724" s="593">
        <v>70</v>
      </c>
      <c r="AA6724" s="614" t="s">
        <v>177</v>
      </c>
      <c r="AB6724" s="593">
        <v>0</v>
      </c>
      <c r="AC6724" s="614"/>
      <c r="AD6724" s="593" t="s">
        <v>57</v>
      </c>
      <c r="AE6724" s="593"/>
      <c r="AF6724" s="593"/>
      <c r="AG6724" s="1930"/>
      <c r="AH6724" s="632"/>
      <c r="AI6724" s="632" t="s">
        <v>387</v>
      </c>
      <c r="AJ6724" s="632"/>
    </row>
    <row r="6725" spans="1:38" ht="47.25" hidden="1" x14ac:dyDescent="0.2">
      <c r="A6725" s="593" t="s">
        <v>2028</v>
      </c>
      <c r="B6725" s="593" t="s">
        <v>110</v>
      </c>
      <c r="C6725" s="593" t="s">
        <v>36</v>
      </c>
      <c r="D6725" s="630">
        <v>41650</v>
      </c>
      <c r="E6725" s="613">
        <v>0.61944444444444446</v>
      </c>
      <c r="F6725" s="630">
        <v>41650</v>
      </c>
      <c r="G6725" s="613">
        <v>0.61944444444444446</v>
      </c>
      <c r="H6725" s="896">
        <v>0</v>
      </c>
      <c r="I6725" s="593">
        <v>11</v>
      </c>
      <c r="J6725" s="709" t="s">
        <v>178</v>
      </c>
      <c r="K6725" s="593" t="s">
        <v>132</v>
      </c>
      <c r="L6725" s="633" t="s">
        <v>127</v>
      </c>
      <c r="M6725" s="709" t="s">
        <v>179</v>
      </c>
      <c r="N6725" s="709" t="s">
        <v>103</v>
      </c>
      <c r="O6725" s="709" t="s">
        <v>66</v>
      </c>
      <c r="P6725" s="709" t="s">
        <v>180</v>
      </c>
      <c r="Q6725" s="709" t="s">
        <v>181</v>
      </c>
      <c r="R6725" s="593"/>
      <c r="S6725" s="593">
        <v>2.2999999999999998</v>
      </c>
      <c r="T6725" s="1360">
        <f t="shared" si="214"/>
        <v>2.2999999999999998</v>
      </c>
      <c r="U6725" s="1384" t="s">
        <v>75</v>
      </c>
      <c r="V6725" s="709">
        <v>1985</v>
      </c>
      <c r="W6725" s="709"/>
      <c r="X6725" s="709"/>
      <c r="Y6725" s="741" t="s">
        <v>182</v>
      </c>
      <c r="Z6725" s="705"/>
      <c r="AA6725" s="741"/>
      <c r="AB6725" s="698"/>
      <c r="AC6725" s="699"/>
      <c r="AD6725" s="593" t="s">
        <v>57</v>
      </c>
      <c r="AE6725" s="698"/>
      <c r="AF6725" s="698"/>
      <c r="AG6725" s="698"/>
      <c r="AH6725" s="632"/>
      <c r="AI6725" s="632" t="s">
        <v>387</v>
      </c>
      <c r="AJ6725" s="632" t="s">
        <v>2261</v>
      </c>
    </row>
    <row r="6726" spans="1:38" ht="126" hidden="1" x14ac:dyDescent="0.2">
      <c r="A6726" s="593" t="s">
        <v>2028</v>
      </c>
      <c r="B6726" s="593" t="s">
        <v>110</v>
      </c>
      <c r="C6726" s="593" t="s">
        <v>36</v>
      </c>
      <c r="D6726" s="630">
        <v>41652</v>
      </c>
      <c r="E6726" s="613">
        <v>4.0972222222222222E-2</v>
      </c>
      <c r="F6726" s="630">
        <v>41652</v>
      </c>
      <c r="G6726" s="613">
        <v>4.0972222222222222E-2</v>
      </c>
      <c r="H6726" s="896">
        <f>G6726-E6726</f>
        <v>0</v>
      </c>
      <c r="I6726" s="593">
        <v>219</v>
      </c>
      <c r="J6726" s="593" t="s">
        <v>1504</v>
      </c>
      <c r="K6726" s="593" t="s">
        <v>1134</v>
      </c>
      <c r="L6726" s="593" t="s">
        <v>130</v>
      </c>
      <c r="M6726" s="593" t="s">
        <v>1505</v>
      </c>
      <c r="N6726" s="593">
        <v>110</v>
      </c>
      <c r="O6726" s="593" t="s">
        <v>66</v>
      </c>
      <c r="P6726" s="593" t="s">
        <v>1506</v>
      </c>
      <c r="Q6726" s="593" t="s">
        <v>1507</v>
      </c>
      <c r="R6726" s="593"/>
      <c r="S6726" s="593">
        <v>380.6</v>
      </c>
      <c r="T6726" s="1360">
        <f t="shared" si="214"/>
        <v>380.6</v>
      </c>
      <c r="U6726" s="265" t="s">
        <v>75</v>
      </c>
      <c r="V6726" s="593">
        <v>2009</v>
      </c>
      <c r="W6726" s="593" t="s">
        <v>1508</v>
      </c>
      <c r="X6726" s="593" t="s">
        <v>1509</v>
      </c>
      <c r="Y6726" s="614" t="s">
        <v>1510</v>
      </c>
      <c r="Z6726" s="593">
        <v>100</v>
      </c>
      <c r="AA6726" s="614" t="s">
        <v>1511</v>
      </c>
      <c r="AB6726" s="632"/>
      <c r="AC6726" s="614" t="s">
        <v>1510</v>
      </c>
      <c r="AD6726" s="593" t="s">
        <v>47</v>
      </c>
      <c r="AE6726" s="593"/>
      <c r="AF6726" s="593"/>
      <c r="AG6726" s="593" t="s">
        <v>1512</v>
      </c>
      <c r="AH6726" s="632"/>
      <c r="AI6726" s="632"/>
      <c r="AJ6726" s="632" t="s">
        <v>2261</v>
      </c>
    </row>
    <row r="6727" spans="1:38" ht="110.25" hidden="1" x14ac:dyDescent="0.2">
      <c r="A6727" s="593" t="s">
        <v>2028</v>
      </c>
      <c r="B6727" s="593" t="s">
        <v>110</v>
      </c>
      <c r="C6727" s="593" t="s">
        <v>36</v>
      </c>
      <c r="D6727" s="630">
        <v>41656</v>
      </c>
      <c r="E6727" s="613">
        <v>0.81805555555555554</v>
      </c>
      <c r="F6727" s="630">
        <v>41656</v>
      </c>
      <c r="G6727" s="613">
        <v>0.81805555555555554</v>
      </c>
      <c r="H6727" s="896">
        <v>0</v>
      </c>
      <c r="I6727" s="593">
        <v>7</v>
      </c>
      <c r="J6727" s="593" t="s">
        <v>178</v>
      </c>
      <c r="K6727" s="593" t="s">
        <v>132</v>
      </c>
      <c r="L6727" s="593" t="s">
        <v>127</v>
      </c>
      <c r="M6727" s="593" t="s">
        <v>450</v>
      </c>
      <c r="N6727" s="593" t="s">
        <v>103</v>
      </c>
      <c r="O6727" s="593" t="s">
        <v>66</v>
      </c>
      <c r="P6727" s="771" t="s">
        <v>451</v>
      </c>
      <c r="Q6727" s="686" t="s">
        <v>452</v>
      </c>
      <c r="R6727" s="593"/>
      <c r="S6727" s="593">
        <v>2.2000000000000002</v>
      </c>
      <c r="T6727" s="1360">
        <f t="shared" si="214"/>
        <v>2.2000000000000002</v>
      </c>
      <c r="U6727" s="593" t="s">
        <v>75</v>
      </c>
      <c r="V6727" s="614">
        <v>1988</v>
      </c>
      <c r="W6727" s="593" t="s">
        <v>453</v>
      </c>
      <c r="X6727" s="593"/>
      <c r="Y6727" s="593" t="s">
        <v>454</v>
      </c>
      <c r="Z6727" s="593"/>
      <c r="AA6727" s="593">
        <v>41821</v>
      </c>
      <c r="AB6727" s="593"/>
      <c r="AC6727" s="593"/>
      <c r="AD6727" s="593" t="s">
        <v>57</v>
      </c>
      <c r="AE6727" s="593"/>
      <c r="AF6727" s="593"/>
      <c r="AG6727" s="593"/>
      <c r="AH6727" s="632"/>
      <c r="AI6727" s="632" t="s">
        <v>387</v>
      </c>
      <c r="AJ6727" s="632" t="s">
        <v>2261</v>
      </c>
      <c r="AL6727" s="22" t="s">
        <v>12022</v>
      </c>
    </row>
    <row r="6728" spans="1:38" ht="63" hidden="1" x14ac:dyDescent="0.2">
      <c r="A6728" s="593" t="s">
        <v>2028</v>
      </c>
      <c r="B6728" s="593" t="s">
        <v>110</v>
      </c>
      <c r="C6728" s="593" t="s">
        <v>36</v>
      </c>
      <c r="D6728" s="630">
        <v>41656</v>
      </c>
      <c r="E6728" s="613">
        <v>0.96666666666666667</v>
      </c>
      <c r="F6728" s="630">
        <v>41657</v>
      </c>
      <c r="G6728" s="613">
        <v>7.9861111111111105E-2</v>
      </c>
      <c r="H6728" s="896">
        <v>0.11319444444444444</v>
      </c>
      <c r="I6728" s="593">
        <v>2</v>
      </c>
      <c r="J6728" s="593" t="s">
        <v>178</v>
      </c>
      <c r="K6728" s="593" t="s">
        <v>133</v>
      </c>
      <c r="L6728" s="593" t="s">
        <v>126</v>
      </c>
      <c r="M6728" s="593" t="s">
        <v>455</v>
      </c>
      <c r="N6728" s="593" t="s">
        <v>103</v>
      </c>
      <c r="O6728" s="593" t="s">
        <v>66</v>
      </c>
      <c r="P6728" s="593" t="s">
        <v>456</v>
      </c>
      <c r="Q6728" s="686" t="s">
        <v>457</v>
      </c>
      <c r="R6728" s="593"/>
      <c r="S6728" s="593">
        <v>8.1</v>
      </c>
      <c r="T6728" s="1360">
        <f t="shared" si="214"/>
        <v>8.1</v>
      </c>
      <c r="U6728" s="265" t="s">
        <v>86</v>
      </c>
      <c r="V6728" s="593" t="s">
        <v>1513</v>
      </c>
      <c r="W6728" s="593" t="s">
        <v>171</v>
      </c>
      <c r="X6728" s="593" t="s">
        <v>175</v>
      </c>
      <c r="Y6728" s="593" t="s">
        <v>1514</v>
      </c>
      <c r="Z6728" s="593">
        <v>100</v>
      </c>
      <c r="AA6728" s="593" t="s">
        <v>1515</v>
      </c>
      <c r="AB6728" s="593" t="s">
        <v>445</v>
      </c>
      <c r="AC6728" s="614"/>
      <c r="AD6728" s="593" t="s">
        <v>61</v>
      </c>
      <c r="AE6728" s="593"/>
      <c r="AF6728" s="593"/>
      <c r="AG6728" s="593"/>
      <c r="AH6728" s="632" t="s">
        <v>388</v>
      </c>
      <c r="AI6728" s="632"/>
      <c r="AJ6728" s="632"/>
    </row>
    <row r="6729" spans="1:38" ht="63" hidden="1" x14ac:dyDescent="0.2">
      <c r="A6729" s="593" t="s">
        <v>2028</v>
      </c>
      <c r="B6729" s="593" t="s">
        <v>110</v>
      </c>
      <c r="C6729" s="593" t="s">
        <v>36</v>
      </c>
      <c r="D6729" s="630">
        <v>41660</v>
      </c>
      <c r="E6729" s="613">
        <v>0.46180555555555558</v>
      </c>
      <c r="F6729" s="630">
        <v>41660</v>
      </c>
      <c r="G6729" s="613">
        <v>0.50486111111111109</v>
      </c>
      <c r="H6729" s="896">
        <v>4.3055555555555514E-2</v>
      </c>
      <c r="I6729" s="593">
        <v>23</v>
      </c>
      <c r="J6729" s="593"/>
      <c r="K6729" s="593"/>
      <c r="L6729" s="593" t="s">
        <v>130</v>
      </c>
      <c r="M6729" s="593" t="s">
        <v>493</v>
      </c>
      <c r="N6729" s="593">
        <v>35</v>
      </c>
      <c r="O6729" s="593" t="s">
        <v>63</v>
      </c>
      <c r="P6729" s="593" t="s">
        <v>494</v>
      </c>
      <c r="Q6729" s="593" t="s">
        <v>495</v>
      </c>
      <c r="R6729" s="593">
        <v>13.3</v>
      </c>
      <c r="S6729" s="593">
        <v>3.3</v>
      </c>
      <c r="T6729" s="1360">
        <f t="shared" si="214"/>
        <v>16.600000000000001</v>
      </c>
      <c r="U6729" s="593" t="s">
        <v>86</v>
      </c>
      <c r="V6729" s="614">
        <v>1981</v>
      </c>
      <c r="W6729" s="593" t="s">
        <v>496</v>
      </c>
      <c r="X6729" s="593"/>
      <c r="Y6729" s="593">
        <v>41508</v>
      </c>
      <c r="Z6729" s="593">
        <v>100</v>
      </c>
      <c r="AA6729" s="593">
        <v>2014</v>
      </c>
      <c r="AB6729" s="593"/>
      <c r="AC6729" s="593"/>
      <c r="AD6729" s="593" t="s">
        <v>60</v>
      </c>
      <c r="AE6729" s="593"/>
      <c r="AF6729" s="593"/>
      <c r="AG6729" s="593"/>
      <c r="AH6729" s="632"/>
      <c r="AI6729" s="632"/>
      <c r="AJ6729" s="632"/>
    </row>
    <row r="6730" spans="1:38" ht="63" hidden="1" x14ac:dyDescent="0.2">
      <c r="A6730" s="593" t="s">
        <v>2028</v>
      </c>
      <c r="B6730" s="593" t="s">
        <v>110</v>
      </c>
      <c r="C6730" s="593" t="s">
        <v>36</v>
      </c>
      <c r="D6730" s="630">
        <v>41660</v>
      </c>
      <c r="E6730" s="613">
        <v>0.66180555555555554</v>
      </c>
      <c r="F6730" s="630">
        <v>41660</v>
      </c>
      <c r="G6730" s="613">
        <v>0.79791666666666661</v>
      </c>
      <c r="H6730" s="896">
        <v>0.13611111111111107</v>
      </c>
      <c r="I6730" s="593">
        <v>9</v>
      </c>
      <c r="J6730" s="593" t="s">
        <v>146</v>
      </c>
      <c r="K6730" s="593" t="s">
        <v>134</v>
      </c>
      <c r="L6730" s="593" t="s">
        <v>127</v>
      </c>
      <c r="M6730" s="593" t="s">
        <v>497</v>
      </c>
      <c r="N6730" s="593" t="s">
        <v>103</v>
      </c>
      <c r="O6730" s="593" t="s">
        <v>66</v>
      </c>
      <c r="P6730" s="593" t="s">
        <v>498</v>
      </c>
      <c r="Q6730" s="593" t="s">
        <v>499</v>
      </c>
      <c r="R6730" s="593"/>
      <c r="S6730" s="593">
        <v>4.7</v>
      </c>
      <c r="T6730" s="1360">
        <f t="shared" si="214"/>
        <v>4.7</v>
      </c>
      <c r="U6730" s="265" t="s">
        <v>75</v>
      </c>
      <c r="V6730" s="593">
        <v>1981</v>
      </c>
      <c r="W6730" s="593" t="s">
        <v>500</v>
      </c>
      <c r="X6730" s="593"/>
      <c r="Y6730" s="593" t="s">
        <v>501</v>
      </c>
      <c r="Z6730" s="593">
        <v>1</v>
      </c>
      <c r="AA6730" s="593" t="s">
        <v>502</v>
      </c>
      <c r="AB6730" s="593" t="s">
        <v>503</v>
      </c>
      <c r="AC6730" s="593"/>
      <c r="AD6730" s="593" t="s">
        <v>57</v>
      </c>
      <c r="AE6730" s="593"/>
      <c r="AF6730" s="593"/>
      <c r="AG6730" s="593"/>
      <c r="AH6730" s="632"/>
      <c r="AI6730" s="632" t="s">
        <v>387</v>
      </c>
      <c r="AJ6730" s="632"/>
    </row>
    <row r="6731" spans="1:38" ht="173.25" hidden="1" x14ac:dyDescent="0.2">
      <c r="A6731" s="593" t="s">
        <v>2028</v>
      </c>
      <c r="B6731" s="593" t="s">
        <v>110</v>
      </c>
      <c r="C6731" s="593" t="s">
        <v>36</v>
      </c>
      <c r="D6731" s="630">
        <v>41662</v>
      </c>
      <c r="E6731" s="613">
        <v>0.9243055555555556</v>
      </c>
      <c r="F6731" s="630">
        <v>41662</v>
      </c>
      <c r="G6731" s="613">
        <v>0.9243055555555556</v>
      </c>
      <c r="H6731" s="896">
        <v>0</v>
      </c>
      <c r="I6731" s="593">
        <v>8</v>
      </c>
      <c r="J6731" s="593" t="s">
        <v>146</v>
      </c>
      <c r="K6731" s="593" t="s">
        <v>132</v>
      </c>
      <c r="L6731" s="593" t="s">
        <v>128</v>
      </c>
      <c r="M6731" s="593" t="s">
        <v>504</v>
      </c>
      <c r="N6731" s="593" t="s">
        <v>103</v>
      </c>
      <c r="O6731" s="593" t="s">
        <v>66</v>
      </c>
      <c r="P6731" s="593" t="s">
        <v>505</v>
      </c>
      <c r="Q6731" s="593" t="s">
        <v>1516</v>
      </c>
      <c r="R6731" s="593"/>
      <c r="S6731" s="593">
        <v>5.6</v>
      </c>
      <c r="T6731" s="1360">
        <f t="shared" si="214"/>
        <v>5.6</v>
      </c>
      <c r="U6731" s="593" t="s">
        <v>75</v>
      </c>
      <c r="V6731" s="596">
        <v>2011</v>
      </c>
      <c r="W6731" s="593" t="s">
        <v>453</v>
      </c>
      <c r="X6731" s="593"/>
      <c r="Y6731" s="694" t="s">
        <v>445</v>
      </c>
      <c r="Z6731" s="593"/>
      <c r="AA6731" s="694">
        <v>41730</v>
      </c>
      <c r="AB6731" s="593"/>
      <c r="AC6731" s="614"/>
      <c r="AD6731" s="593" t="s">
        <v>56</v>
      </c>
      <c r="AE6731" s="593"/>
      <c r="AF6731" s="593"/>
      <c r="AG6731" s="593"/>
      <c r="AH6731" s="632"/>
      <c r="AI6731" s="632"/>
      <c r="AJ6731" s="632" t="s">
        <v>2261</v>
      </c>
    </row>
    <row r="6732" spans="1:38" ht="63" hidden="1" x14ac:dyDescent="0.2">
      <c r="A6732" s="593" t="s">
        <v>2028</v>
      </c>
      <c r="B6732" s="593" t="s">
        <v>110</v>
      </c>
      <c r="C6732" s="593" t="s">
        <v>36</v>
      </c>
      <c r="D6732" s="630">
        <v>41663</v>
      </c>
      <c r="E6732" s="613">
        <v>0.11805555555555557</v>
      </c>
      <c r="F6732" s="630">
        <v>41663</v>
      </c>
      <c r="G6732" s="613">
        <v>0.15833333333333333</v>
      </c>
      <c r="H6732" s="896">
        <v>4.027777777777776E-2</v>
      </c>
      <c r="I6732" s="593">
        <v>19</v>
      </c>
      <c r="J6732" s="593" t="s">
        <v>154</v>
      </c>
      <c r="K6732" s="593"/>
      <c r="L6732" s="593" t="s">
        <v>130</v>
      </c>
      <c r="M6732" s="593" t="s">
        <v>745</v>
      </c>
      <c r="N6732" s="593">
        <v>35</v>
      </c>
      <c r="O6732" s="593" t="s">
        <v>63</v>
      </c>
      <c r="P6732" s="593" t="s">
        <v>746</v>
      </c>
      <c r="Q6732" s="593" t="s">
        <v>747</v>
      </c>
      <c r="R6732" s="593">
        <v>14.9</v>
      </c>
      <c r="S6732" s="593">
        <v>0.6</v>
      </c>
      <c r="T6732" s="1360">
        <f t="shared" si="214"/>
        <v>15.5</v>
      </c>
      <c r="U6732" s="593" t="s">
        <v>87</v>
      </c>
      <c r="V6732" s="593">
        <v>2006</v>
      </c>
      <c r="W6732" s="593" t="s">
        <v>748</v>
      </c>
      <c r="X6732" s="593" t="s">
        <v>749</v>
      </c>
      <c r="Y6732" s="593">
        <v>41610</v>
      </c>
      <c r="Z6732" s="593">
        <v>100</v>
      </c>
      <c r="AA6732" s="593">
        <v>41944</v>
      </c>
      <c r="AB6732" s="593"/>
      <c r="AC6732" s="593"/>
      <c r="AD6732" s="593" t="s">
        <v>60</v>
      </c>
      <c r="AE6732" s="593"/>
      <c r="AF6732" s="593"/>
      <c r="AG6732" s="593"/>
      <c r="AH6732" s="632"/>
      <c r="AI6732" s="632"/>
      <c r="AJ6732" s="632"/>
    </row>
    <row r="6733" spans="1:38" ht="78.75" hidden="1" x14ac:dyDescent="0.2">
      <c r="A6733" s="593" t="s">
        <v>2028</v>
      </c>
      <c r="B6733" s="593" t="s">
        <v>110</v>
      </c>
      <c r="C6733" s="593" t="s">
        <v>36</v>
      </c>
      <c r="D6733" s="630">
        <v>41664</v>
      </c>
      <c r="E6733" s="613">
        <v>0.41319444444444442</v>
      </c>
      <c r="F6733" s="630">
        <v>41664</v>
      </c>
      <c r="G6733" s="613">
        <v>0.46250000000000002</v>
      </c>
      <c r="H6733" s="896">
        <v>4.9305555555555602E-2</v>
      </c>
      <c r="I6733" s="593">
        <v>7</v>
      </c>
      <c r="J6733" s="593" t="s">
        <v>146</v>
      </c>
      <c r="K6733" s="593" t="s">
        <v>134</v>
      </c>
      <c r="L6733" s="593" t="s">
        <v>128</v>
      </c>
      <c r="M6733" s="593" t="s">
        <v>750</v>
      </c>
      <c r="N6733" s="593" t="s">
        <v>103</v>
      </c>
      <c r="O6733" s="593" t="s">
        <v>66</v>
      </c>
      <c r="P6733" s="593" t="s">
        <v>750</v>
      </c>
      <c r="Q6733" s="593" t="s">
        <v>751</v>
      </c>
      <c r="R6733" s="593">
        <v>4</v>
      </c>
      <c r="S6733" s="593"/>
      <c r="T6733" s="1360">
        <f t="shared" si="214"/>
        <v>4</v>
      </c>
      <c r="U6733" s="265" t="s">
        <v>75</v>
      </c>
      <c r="V6733" s="593">
        <v>1989</v>
      </c>
      <c r="W6733" s="593" t="s">
        <v>171</v>
      </c>
      <c r="X6733" s="593" t="s">
        <v>175</v>
      </c>
      <c r="Y6733" s="593" t="s">
        <v>752</v>
      </c>
      <c r="Z6733" s="593" t="s">
        <v>753</v>
      </c>
      <c r="AA6733" s="593">
        <v>41730</v>
      </c>
      <c r="AB6733" s="593">
        <v>2</v>
      </c>
      <c r="AC6733" s="593"/>
      <c r="AD6733" s="593" t="s">
        <v>61</v>
      </c>
      <c r="AE6733" s="593"/>
      <c r="AF6733" s="593"/>
      <c r="AG6733" s="593"/>
      <c r="AH6733" s="632"/>
      <c r="AI6733" s="632"/>
      <c r="AJ6733" s="632"/>
    </row>
    <row r="6734" spans="1:38" ht="47.25" hidden="1" x14ac:dyDescent="0.2">
      <c r="A6734" s="593" t="s">
        <v>2028</v>
      </c>
      <c r="B6734" s="593" t="s">
        <v>110</v>
      </c>
      <c r="C6734" s="593" t="s">
        <v>36</v>
      </c>
      <c r="D6734" s="630">
        <v>41665</v>
      </c>
      <c r="E6734" s="613">
        <v>0.40277777777777773</v>
      </c>
      <c r="F6734" s="630">
        <v>41665</v>
      </c>
      <c r="G6734" s="613">
        <v>0.57916666666666672</v>
      </c>
      <c r="H6734" s="896">
        <v>0.17638888888888898</v>
      </c>
      <c r="I6734" s="593">
        <v>8</v>
      </c>
      <c r="J6734" s="593" t="s">
        <v>178</v>
      </c>
      <c r="K6734" s="593" t="s">
        <v>134</v>
      </c>
      <c r="L6734" s="593" t="s">
        <v>128</v>
      </c>
      <c r="M6734" s="593" t="s">
        <v>754</v>
      </c>
      <c r="N6734" s="593" t="s">
        <v>103</v>
      </c>
      <c r="O6734" s="593" t="s">
        <v>66</v>
      </c>
      <c r="P6734" s="593" t="s">
        <v>755</v>
      </c>
      <c r="Q6734" s="593" t="s">
        <v>756</v>
      </c>
      <c r="R6734" s="593">
        <v>5.5</v>
      </c>
      <c r="S6734" s="593"/>
      <c r="T6734" s="1360">
        <f t="shared" si="214"/>
        <v>5.5</v>
      </c>
      <c r="U6734" s="265" t="s">
        <v>84</v>
      </c>
      <c r="V6734" s="593">
        <v>1991</v>
      </c>
      <c r="W6734" s="593" t="s">
        <v>757</v>
      </c>
      <c r="X6734" s="593"/>
      <c r="Y6734" s="593" t="s">
        <v>758</v>
      </c>
      <c r="Z6734" s="593"/>
      <c r="AA6734" s="593"/>
      <c r="AB6734" s="593"/>
      <c r="AC6734" s="593"/>
      <c r="AD6734" s="593" t="s">
        <v>60</v>
      </c>
      <c r="AE6734" s="593"/>
      <c r="AF6734" s="593"/>
      <c r="AG6734" s="593"/>
      <c r="AH6734" s="632"/>
      <c r="AI6734" s="632"/>
      <c r="AJ6734" s="632"/>
    </row>
    <row r="6735" spans="1:38" ht="63" hidden="1" x14ac:dyDescent="0.2">
      <c r="A6735" s="593" t="s">
        <v>2028</v>
      </c>
      <c r="B6735" s="593" t="s">
        <v>110</v>
      </c>
      <c r="C6735" s="593" t="s">
        <v>36</v>
      </c>
      <c r="D6735" s="630">
        <v>41665</v>
      </c>
      <c r="E6735" s="613">
        <v>0.59583333333333333</v>
      </c>
      <c r="F6735" s="630">
        <v>41665</v>
      </c>
      <c r="G6735" s="613">
        <v>0.67013888888888884</v>
      </c>
      <c r="H6735" s="896">
        <v>7.4305555555555555E-2</v>
      </c>
      <c r="I6735" s="593">
        <v>3</v>
      </c>
      <c r="J6735" s="593" t="s">
        <v>178</v>
      </c>
      <c r="K6735" s="593" t="s">
        <v>135</v>
      </c>
      <c r="L6735" s="593" t="s">
        <v>130</v>
      </c>
      <c r="M6735" s="593" t="s">
        <v>759</v>
      </c>
      <c r="N6735" s="593" t="s">
        <v>103</v>
      </c>
      <c r="O6735" s="593" t="s">
        <v>67</v>
      </c>
      <c r="P6735" s="593" t="s">
        <v>760</v>
      </c>
      <c r="Q6735" s="593" t="s">
        <v>1519</v>
      </c>
      <c r="R6735" s="593">
        <v>8.6</v>
      </c>
      <c r="S6735" s="593"/>
      <c r="T6735" s="1360">
        <f t="shared" si="214"/>
        <v>8.6</v>
      </c>
      <c r="U6735" s="593"/>
      <c r="V6735" s="593">
        <v>2012</v>
      </c>
      <c r="W6735" s="593" t="s">
        <v>1045</v>
      </c>
      <c r="X6735" s="593" t="s">
        <v>889</v>
      </c>
      <c r="Y6735" s="593" t="s">
        <v>1517</v>
      </c>
      <c r="Z6735" s="593"/>
      <c r="AA6735" s="593"/>
      <c r="AB6735" s="593" t="s">
        <v>1518</v>
      </c>
      <c r="AC6735" s="593"/>
      <c r="AD6735" s="593" t="s">
        <v>61</v>
      </c>
      <c r="AE6735" s="593"/>
      <c r="AF6735" s="593"/>
      <c r="AG6735" s="593"/>
      <c r="AH6735" s="632"/>
      <c r="AI6735" s="632"/>
      <c r="AJ6735" s="632"/>
    </row>
    <row r="6736" spans="1:38" ht="63" hidden="1" x14ac:dyDescent="0.2">
      <c r="A6736" s="593" t="s">
        <v>2028</v>
      </c>
      <c r="B6736" s="593" t="s">
        <v>110</v>
      </c>
      <c r="C6736" s="593" t="s">
        <v>36</v>
      </c>
      <c r="D6736" s="630">
        <v>41666</v>
      </c>
      <c r="E6736" s="613">
        <v>0.61944444444444446</v>
      </c>
      <c r="F6736" s="630">
        <v>41666</v>
      </c>
      <c r="G6736" s="613">
        <v>0.61944444444444446</v>
      </c>
      <c r="H6736" s="896">
        <f>G6736-E6736</f>
        <v>0</v>
      </c>
      <c r="I6736" s="593">
        <v>11</v>
      </c>
      <c r="J6736" s="593"/>
      <c r="K6736" s="593" t="s">
        <v>132</v>
      </c>
      <c r="L6736" s="593" t="s">
        <v>130</v>
      </c>
      <c r="M6736" s="593" t="s">
        <v>803</v>
      </c>
      <c r="N6736" s="593">
        <v>0.4</v>
      </c>
      <c r="O6736" s="593" t="s">
        <v>71</v>
      </c>
      <c r="P6736" s="593" t="s">
        <v>804</v>
      </c>
      <c r="Q6736" s="593" t="s">
        <v>1520</v>
      </c>
      <c r="R6736" s="593"/>
      <c r="S6736" s="593">
        <v>19.2</v>
      </c>
      <c r="T6736" s="1360">
        <f t="shared" si="214"/>
        <v>19.2</v>
      </c>
      <c r="U6736" s="593"/>
      <c r="V6736" s="593"/>
      <c r="W6736" s="593"/>
      <c r="X6736" s="593"/>
      <c r="Y6736" s="593"/>
      <c r="Z6736" s="593"/>
      <c r="AA6736" s="593"/>
      <c r="AB6736" s="593"/>
      <c r="AC6736" s="593"/>
      <c r="AD6736" s="596" t="s">
        <v>61</v>
      </c>
      <c r="AE6736" s="593"/>
      <c r="AF6736" s="593"/>
      <c r="AG6736" s="593"/>
      <c r="AH6736" s="632"/>
      <c r="AI6736" s="632"/>
      <c r="AJ6736" s="632" t="s">
        <v>2261</v>
      </c>
    </row>
    <row r="6737" spans="1:36" ht="157.5" hidden="1" x14ac:dyDescent="0.2">
      <c r="A6737" s="593" t="s">
        <v>2028</v>
      </c>
      <c r="B6737" s="593" t="s">
        <v>110</v>
      </c>
      <c r="C6737" s="593" t="s">
        <v>36</v>
      </c>
      <c r="D6737" s="630">
        <v>41666</v>
      </c>
      <c r="E6737" s="613">
        <v>0.71111111111111114</v>
      </c>
      <c r="F6737" s="630">
        <v>41667</v>
      </c>
      <c r="G6737" s="613">
        <v>5.6944444444444443E-2</v>
      </c>
      <c r="H6737" s="896">
        <v>0.34583333333333338</v>
      </c>
      <c r="I6737" s="593">
        <v>2</v>
      </c>
      <c r="J6737" s="593" t="s">
        <v>797</v>
      </c>
      <c r="K6737" s="593"/>
      <c r="L6737" s="593" t="s">
        <v>130</v>
      </c>
      <c r="M6737" s="593" t="s">
        <v>798</v>
      </c>
      <c r="N6737" s="593" t="s">
        <v>103</v>
      </c>
      <c r="O6737" s="593" t="s">
        <v>64</v>
      </c>
      <c r="P6737" s="593" t="s">
        <v>799</v>
      </c>
      <c r="Q6737" s="593" t="s">
        <v>800</v>
      </c>
      <c r="R6737" s="593">
        <v>9.5</v>
      </c>
      <c r="S6737" s="593"/>
      <c r="T6737" s="1360">
        <f t="shared" si="214"/>
        <v>9.5</v>
      </c>
      <c r="U6737" s="593" t="s">
        <v>75</v>
      </c>
      <c r="V6737" s="593" t="s">
        <v>1521</v>
      </c>
      <c r="W6737" s="593" t="s">
        <v>801</v>
      </c>
      <c r="X6737" s="593" t="s">
        <v>802</v>
      </c>
      <c r="Y6737" s="614" t="s">
        <v>1522</v>
      </c>
      <c r="Z6737" s="593"/>
      <c r="AA6737" s="614" t="s">
        <v>1523</v>
      </c>
      <c r="AB6737" s="593">
        <v>1</v>
      </c>
      <c r="AC6737" s="614"/>
      <c r="AD6737" s="593" t="s">
        <v>46</v>
      </c>
      <c r="AE6737" s="593"/>
      <c r="AF6737" s="593"/>
      <c r="AG6737" s="593"/>
      <c r="AH6737" s="632"/>
      <c r="AI6737" s="632"/>
      <c r="AJ6737" s="632"/>
    </row>
    <row r="6738" spans="1:36" ht="78.75" hidden="1" x14ac:dyDescent="0.2">
      <c r="A6738" s="593" t="s">
        <v>2028</v>
      </c>
      <c r="B6738" s="593" t="s">
        <v>110</v>
      </c>
      <c r="C6738" s="593" t="s">
        <v>36</v>
      </c>
      <c r="D6738" s="630">
        <v>41667</v>
      </c>
      <c r="E6738" s="613">
        <v>0.99791666666666667</v>
      </c>
      <c r="F6738" s="630">
        <v>41667</v>
      </c>
      <c r="G6738" s="613">
        <v>0.99791666666666667</v>
      </c>
      <c r="H6738" s="896">
        <v>0</v>
      </c>
      <c r="I6738" s="593">
        <v>14</v>
      </c>
      <c r="J6738" s="593" t="s">
        <v>146</v>
      </c>
      <c r="K6738" s="593" t="s">
        <v>134</v>
      </c>
      <c r="L6738" s="593" t="s">
        <v>128</v>
      </c>
      <c r="M6738" s="593" t="s">
        <v>805</v>
      </c>
      <c r="N6738" s="593">
        <v>35</v>
      </c>
      <c r="O6738" s="593" t="s">
        <v>66</v>
      </c>
      <c r="P6738" s="593" t="s">
        <v>806</v>
      </c>
      <c r="Q6738" s="593" t="s">
        <v>1524</v>
      </c>
      <c r="R6738" s="593"/>
      <c r="S6738" s="593">
        <v>16.2</v>
      </c>
      <c r="T6738" s="1360">
        <f t="shared" si="214"/>
        <v>16.2</v>
      </c>
      <c r="U6738" s="265" t="s">
        <v>75</v>
      </c>
      <c r="V6738" s="736" t="s">
        <v>1525</v>
      </c>
      <c r="W6738" s="596" t="s">
        <v>1526</v>
      </c>
      <c r="X6738" s="593"/>
      <c r="Y6738" s="593" t="s">
        <v>1527</v>
      </c>
      <c r="Z6738" s="593"/>
      <c r="AA6738" s="593" t="s">
        <v>1528</v>
      </c>
      <c r="AB6738" s="593"/>
      <c r="AC6738" s="593"/>
      <c r="AD6738" s="593" t="s">
        <v>54</v>
      </c>
      <c r="AE6738" s="593"/>
      <c r="AF6738" s="593"/>
      <c r="AG6738" s="593"/>
      <c r="AH6738" s="632"/>
      <c r="AI6738" s="632"/>
      <c r="AJ6738" s="632" t="s">
        <v>2261</v>
      </c>
    </row>
    <row r="6739" spans="1:36" ht="63" hidden="1" x14ac:dyDescent="0.2">
      <c r="A6739" s="593" t="s">
        <v>2028</v>
      </c>
      <c r="B6739" s="593" t="s">
        <v>110</v>
      </c>
      <c r="C6739" s="593" t="s">
        <v>36</v>
      </c>
      <c r="D6739" s="630">
        <v>41668</v>
      </c>
      <c r="E6739" s="613">
        <v>0.23194444444444443</v>
      </c>
      <c r="F6739" s="630">
        <v>41668</v>
      </c>
      <c r="G6739" s="613">
        <v>0.23194444444444443</v>
      </c>
      <c r="H6739" s="896">
        <f>G6739-E6739</f>
        <v>0</v>
      </c>
      <c r="I6739" s="593">
        <v>23</v>
      </c>
      <c r="J6739" s="593" t="s">
        <v>146</v>
      </c>
      <c r="K6739" s="593" t="s">
        <v>135</v>
      </c>
      <c r="L6739" s="1600" t="s">
        <v>126</v>
      </c>
      <c r="M6739" s="593" t="s">
        <v>826</v>
      </c>
      <c r="N6739" s="593" t="s">
        <v>103</v>
      </c>
      <c r="O6739" s="593" t="s">
        <v>72</v>
      </c>
      <c r="P6739" s="593" t="s">
        <v>827</v>
      </c>
      <c r="Q6739" s="593" t="s">
        <v>828</v>
      </c>
      <c r="R6739" s="593"/>
      <c r="S6739" s="593">
        <v>19.5</v>
      </c>
      <c r="T6739" s="1360">
        <f t="shared" si="214"/>
        <v>19.5</v>
      </c>
      <c r="U6739" s="593" t="s">
        <v>86</v>
      </c>
      <c r="V6739" s="593">
        <v>2000</v>
      </c>
      <c r="W6739" s="593" t="s">
        <v>829</v>
      </c>
      <c r="X6739" s="593" t="s">
        <v>175</v>
      </c>
      <c r="Y6739" s="614" t="s">
        <v>830</v>
      </c>
      <c r="Z6739" s="593">
        <v>70</v>
      </c>
      <c r="AA6739" s="614">
        <v>41699</v>
      </c>
      <c r="AB6739" s="593">
        <v>0</v>
      </c>
      <c r="AC6739" s="614"/>
      <c r="AD6739" s="593" t="s">
        <v>61</v>
      </c>
      <c r="AE6739" s="593" t="s">
        <v>102</v>
      </c>
      <c r="AF6739" s="593"/>
      <c r="AG6739" s="593" t="s">
        <v>831</v>
      </c>
      <c r="AH6739" s="632" t="s">
        <v>388</v>
      </c>
      <c r="AI6739" s="632"/>
      <c r="AJ6739" s="632" t="s">
        <v>2261</v>
      </c>
    </row>
    <row r="6740" spans="1:36" ht="31.5" hidden="1" x14ac:dyDescent="0.25">
      <c r="A6740" s="593" t="s">
        <v>2028</v>
      </c>
      <c r="B6740" s="593" t="s">
        <v>110</v>
      </c>
      <c r="C6740" s="593" t="s">
        <v>5954</v>
      </c>
      <c r="D6740" s="630">
        <v>41670</v>
      </c>
      <c r="E6740" s="613">
        <v>0.69236111111111109</v>
      </c>
      <c r="F6740" s="630">
        <v>41670</v>
      </c>
      <c r="G6740" s="613">
        <v>0.71250000000000002</v>
      </c>
      <c r="H6740" s="896">
        <v>2.013888888888889E-2</v>
      </c>
      <c r="I6740" s="593">
        <v>6</v>
      </c>
      <c r="J6740" s="593" t="s">
        <v>146</v>
      </c>
      <c r="K6740" s="593" t="s">
        <v>133</v>
      </c>
      <c r="L6740" s="593" t="s">
        <v>125</v>
      </c>
      <c r="M6740" s="593" t="s">
        <v>858</v>
      </c>
      <c r="N6740" s="593" t="s">
        <v>103</v>
      </c>
      <c r="O6740" s="593" t="s">
        <v>66</v>
      </c>
      <c r="P6740" s="593" t="s">
        <v>859</v>
      </c>
      <c r="Q6740" s="1679" t="s">
        <v>860</v>
      </c>
      <c r="R6740" s="593"/>
      <c r="S6740" s="593">
        <v>1.4</v>
      </c>
      <c r="T6740" s="1360">
        <f t="shared" si="214"/>
        <v>1.4</v>
      </c>
      <c r="U6740" s="265"/>
      <c r="V6740" s="593"/>
      <c r="W6740" s="593"/>
      <c r="X6740" s="593"/>
      <c r="Y6740" s="614"/>
      <c r="Z6740" s="593"/>
      <c r="AA6740" s="614"/>
      <c r="AB6740" s="593"/>
      <c r="AC6740" s="614"/>
      <c r="AD6740" s="593" t="s">
        <v>55</v>
      </c>
      <c r="AE6740" s="593"/>
      <c r="AF6740" s="593"/>
      <c r="AG6740" s="593"/>
      <c r="AH6740" s="632"/>
      <c r="AI6740" s="632"/>
      <c r="AJ6740" s="632"/>
    </row>
    <row r="6741" spans="1:36" ht="63" hidden="1" x14ac:dyDescent="0.2">
      <c r="A6741" s="593" t="s">
        <v>2029</v>
      </c>
      <c r="B6741" s="593" t="s">
        <v>110</v>
      </c>
      <c r="C6741" s="593" t="s">
        <v>36</v>
      </c>
      <c r="D6741" s="630">
        <v>41672</v>
      </c>
      <c r="E6741" s="613">
        <v>0.4069444444444445</v>
      </c>
      <c r="F6741" s="630">
        <v>41672</v>
      </c>
      <c r="G6741" s="613">
        <v>0.50208333333333333</v>
      </c>
      <c r="H6741" s="896">
        <v>9.5138888888888884E-2</v>
      </c>
      <c r="I6741" s="593">
        <v>13</v>
      </c>
      <c r="J6741" s="593" t="s">
        <v>178</v>
      </c>
      <c r="K6741" s="593" t="s">
        <v>132</v>
      </c>
      <c r="L6741" s="593" t="s">
        <v>127</v>
      </c>
      <c r="M6741" s="593" t="s">
        <v>853</v>
      </c>
      <c r="N6741" s="593" t="s">
        <v>103</v>
      </c>
      <c r="O6741" s="593" t="s">
        <v>66</v>
      </c>
      <c r="P6741" s="593" t="s">
        <v>854</v>
      </c>
      <c r="Q6741" s="1680" t="s">
        <v>855</v>
      </c>
      <c r="R6741" s="593"/>
      <c r="S6741" s="593">
        <v>23.7</v>
      </c>
      <c r="T6741" s="1360">
        <f t="shared" si="214"/>
        <v>23.7</v>
      </c>
      <c r="U6741" s="593" t="s">
        <v>75</v>
      </c>
      <c r="V6741" s="593">
        <v>1981</v>
      </c>
      <c r="W6741" s="593" t="s">
        <v>171</v>
      </c>
      <c r="X6741" s="593"/>
      <c r="Y6741" s="596" t="s">
        <v>856</v>
      </c>
      <c r="Z6741" s="593">
        <v>100</v>
      </c>
      <c r="AA6741" s="614" t="s">
        <v>857</v>
      </c>
      <c r="AB6741" s="596" t="s">
        <v>445</v>
      </c>
      <c r="AC6741" s="614"/>
      <c r="AD6741" s="593" t="s">
        <v>57</v>
      </c>
      <c r="AE6741" s="593"/>
      <c r="AF6741" s="593"/>
      <c r="AG6741" s="593"/>
      <c r="AH6741" s="632"/>
      <c r="AI6741" s="632" t="s">
        <v>387</v>
      </c>
      <c r="AJ6741" s="632"/>
    </row>
    <row r="6742" spans="1:36" ht="78.75" hidden="1" x14ac:dyDescent="0.2">
      <c r="A6742" s="593" t="s">
        <v>2029</v>
      </c>
      <c r="B6742" s="593" t="s">
        <v>110</v>
      </c>
      <c r="C6742" s="593" t="s">
        <v>36</v>
      </c>
      <c r="D6742" s="630">
        <v>41674</v>
      </c>
      <c r="E6742" s="613">
        <v>0.38958333333333334</v>
      </c>
      <c r="F6742" s="630">
        <v>41674</v>
      </c>
      <c r="G6742" s="613">
        <v>0.60972222222222217</v>
      </c>
      <c r="H6742" s="896">
        <v>0.22013888888888888</v>
      </c>
      <c r="I6742" s="593">
        <v>4</v>
      </c>
      <c r="J6742" s="593"/>
      <c r="K6742" s="593"/>
      <c r="L6742" s="593" t="s">
        <v>130</v>
      </c>
      <c r="M6742" s="593" t="s">
        <v>884</v>
      </c>
      <c r="N6742" s="593">
        <v>0.4</v>
      </c>
      <c r="O6742" s="593" t="s">
        <v>64</v>
      </c>
      <c r="P6742" s="593" t="s">
        <v>885</v>
      </c>
      <c r="Q6742" s="593" t="s">
        <v>886</v>
      </c>
      <c r="R6742" s="593">
        <v>14.7</v>
      </c>
      <c r="S6742" s="593"/>
      <c r="T6742" s="1360">
        <f t="shared" si="214"/>
        <v>14.7</v>
      </c>
      <c r="U6742" s="593" t="s">
        <v>75</v>
      </c>
      <c r="V6742" s="593" t="s">
        <v>887</v>
      </c>
      <c r="W6742" s="593" t="s">
        <v>888</v>
      </c>
      <c r="X6742" s="593" t="s">
        <v>889</v>
      </c>
      <c r="Y6742" s="593" t="s">
        <v>890</v>
      </c>
      <c r="Z6742" s="593"/>
      <c r="AA6742" s="593" t="s">
        <v>891</v>
      </c>
      <c r="AB6742" s="593">
        <v>3</v>
      </c>
      <c r="AC6742" s="593" t="s">
        <v>887</v>
      </c>
      <c r="AD6742" s="593" t="s">
        <v>60</v>
      </c>
      <c r="AE6742" s="593"/>
      <c r="AF6742" s="593"/>
      <c r="AG6742" s="598"/>
      <c r="AH6742" s="595"/>
      <c r="AI6742" s="595"/>
      <c r="AJ6742" s="595"/>
    </row>
    <row r="6743" spans="1:36" ht="78.75" hidden="1" x14ac:dyDescent="0.2">
      <c r="A6743" s="593" t="s">
        <v>2029</v>
      </c>
      <c r="B6743" s="593" t="s">
        <v>110</v>
      </c>
      <c r="C6743" s="593" t="s">
        <v>36</v>
      </c>
      <c r="D6743" s="630">
        <v>41675</v>
      </c>
      <c r="E6743" s="613">
        <v>0.43055555555555558</v>
      </c>
      <c r="F6743" s="630">
        <v>41675</v>
      </c>
      <c r="G6743" s="613">
        <v>0.43055555555555558</v>
      </c>
      <c r="H6743" s="896">
        <f>G6743-E6743</f>
        <v>0</v>
      </c>
      <c r="I6743" s="593">
        <v>12</v>
      </c>
      <c r="J6743" s="593" t="s">
        <v>892</v>
      </c>
      <c r="K6743" s="726" t="s">
        <v>183</v>
      </c>
      <c r="L6743" s="593" t="s">
        <v>126</v>
      </c>
      <c r="M6743" s="593" t="s">
        <v>893</v>
      </c>
      <c r="N6743" s="593" t="s">
        <v>103</v>
      </c>
      <c r="O6743" s="593" t="s">
        <v>65</v>
      </c>
      <c r="P6743" s="593" t="s">
        <v>894</v>
      </c>
      <c r="Q6743" s="593" t="s">
        <v>895</v>
      </c>
      <c r="R6743" s="593"/>
      <c r="S6743" s="593">
        <v>1.3</v>
      </c>
      <c r="T6743" s="1360">
        <f t="shared" si="214"/>
        <v>1.3</v>
      </c>
      <c r="U6743" s="593" t="s">
        <v>86</v>
      </c>
      <c r="V6743" s="614">
        <v>37782</v>
      </c>
      <c r="W6743" s="593" t="s">
        <v>896</v>
      </c>
      <c r="X6743" s="593" t="s">
        <v>897</v>
      </c>
      <c r="Y6743" s="614">
        <v>41661</v>
      </c>
      <c r="Z6743" s="593">
        <v>100</v>
      </c>
      <c r="AA6743" s="614">
        <v>41698</v>
      </c>
      <c r="AB6743" s="593"/>
      <c r="AC6743" s="614">
        <v>40708</v>
      </c>
      <c r="AD6743" s="593" t="s">
        <v>61</v>
      </c>
      <c r="AE6743" s="593"/>
      <c r="AF6743" s="593"/>
      <c r="AG6743" s="593"/>
      <c r="AH6743" s="595" t="s">
        <v>388</v>
      </c>
      <c r="AI6743" s="595"/>
      <c r="AJ6743" s="632" t="s">
        <v>2261</v>
      </c>
    </row>
    <row r="6744" spans="1:36" ht="94.5" hidden="1" x14ac:dyDescent="0.2">
      <c r="A6744" s="593" t="s">
        <v>2029</v>
      </c>
      <c r="B6744" s="593" t="s">
        <v>110</v>
      </c>
      <c r="C6744" s="593" t="s">
        <v>2244</v>
      </c>
      <c r="D6744" s="630">
        <v>41677</v>
      </c>
      <c r="E6744" s="613">
        <v>0.9375</v>
      </c>
      <c r="F6744" s="630">
        <v>41677</v>
      </c>
      <c r="G6744" s="613">
        <v>0.9375</v>
      </c>
      <c r="H6744" s="896">
        <v>0</v>
      </c>
      <c r="I6744" s="593">
        <v>69</v>
      </c>
      <c r="J6744" s="593"/>
      <c r="K6744" s="726"/>
      <c r="L6744" s="593" t="s">
        <v>125</v>
      </c>
      <c r="M6744" s="593" t="s">
        <v>5955</v>
      </c>
      <c r="N6744" s="593">
        <v>35</v>
      </c>
      <c r="O6744" s="593" t="s">
        <v>63</v>
      </c>
      <c r="P6744" s="593" t="s">
        <v>5956</v>
      </c>
      <c r="Q6744" s="593" t="s">
        <v>5957</v>
      </c>
      <c r="R6744" s="593"/>
      <c r="S6744" s="593">
        <v>76.400000000000006</v>
      </c>
      <c r="T6744" s="1360">
        <f t="shared" si="214"/>
        <v>76.400000000000006</v>
      </c>
      <c r="U6744" s="593"/>
      <c r="V6744" s="614"/>
      <c r="W6744" s="593"/>
      <c r="X6744" s="593"/>
      <c r="Y6744" s="614"/>
      <c r="Z6744" s="593"/>
      <c r="AA6744" s="614"/>
      <c r="AB6744" s="593"/>
      <c r="AC6744" s="614"/>
      <c r="AD6744" s="593" t="s">
        <v>55</v>
      </c>
      <c r="AE6744" s="593"/>
      <c r="AF6744" s="593"/>
      <c r="AG6744" s="593"/>
      <c r="AH6744" s="595"/>
      <c r="AI6744" s="595"/>
      <c r="AJ6744" s="632" t="s">
        <v>2261</v>
      </c>
    </row>
    <row r="6745" spans="1:36" ht="63" hidden="1" x14ac:dyDescent="0.2">
      <c r="A6745" s="593" t="s">
        <v>2029</v>
      </c>
      <c r="B6745" s="593" t="s">
        <v>110</v>
      </c>
      <c r="C6745" s="593" t="s">
        <v>36</v>
      </c>
      <c r="D6745" s="630">
        <v>41678</v>
      </c>
      <c r="E6745" s="613">
        <v>7.3611111111111113E-2</v>
      </c>
      <c r="F6745" s="630">
        <v>41678</v>
      </c>
      <c r="G6745" s="613">
        <v>7.3611111111111113E-2</v>
      </c>
      <c r="H6745" s="896">
        <v>0</v>
      </c>
      <c r="I6745" s="593">
        <v>17</v>
      </c>
      <c r="J6745" s="593" t="s">
        <v>178</v>
      </c>
      <c r="K6745" s="593" t="s">
        <v>132</v>
      </c>
      <c r="L6745" s="593" t="s">
        <v>127</v>
      </c>
      <c r="M6745" s="593" t="s">
        <v>1016</v>
      </c>
      <c r="N6745" s="593" t="s">
        <v>103</v>
      </c>
      <c r="O6745" s="593" t="s">
        <v>66</v>
      </c>
      <c r="P6745" s="593" t="s">
        <v>1017</v>
      </c>
      <c r="Q6745" s="593" t="s">
        <v>1018</v>
      </c>
      <c r="R6745" s="593"/>
      <c r="S6745" s="593">
        <v>18.5</v>
      </c>
      <c r="T6745" s="1360">
        <f t="shared" si="214"/>
        <v>18.5</v>
      </c>
      <c r="U6745" s="593" t="s">
        <v>75</v>
      </c>
      <c r="V6745" s="630">
        <v>1986</v>
      </c>
      <c r="W6745" s="593" t="s">
        <v>500</v>
      </c>
      <c r="X6745" s="596" t="s">
        <v>175</v>
      </c>
      <c r="Y6745" s="694" t="s">
        <v>9472</v>
      </c>
      <c r="Z6745" s="596">
        <v>100</v>
      </c>
      <c r="AA6745" s="694" t="s">
        <v>1170</v>
      </c>
      <c r="AB6745" s="596" t="s">
        <v>445</v>
      </c>
      <c r="AC6745" s="694" t="s">
        <v>9473</v>
      </c>
      <c r="AD6745" s="596" t="s">
        <v>57</v>
      </c>
      <c r="AE6745" s="593"/>
      <c r="AF6745" s="593"/>
      <c r="AG6745" s="593"/>
      <c r="AH6745" s="595"/>
      <c r="AI6745" s="595" t="s">
        <v>387</v>
      </c>
      <c r="AJ6745" s="632" t="s">
        <v>2261</v>
      </c>
    </row>
    <row r="6746" spans="1:36" ht="63" hidden="1" x14ac:dyDescent="0.2">
      <c r="A6746" s="593" t="s">
        <v>2029</v>
      </c>
      <c r="B6746" s="593" t="s">
        <v>110</v>
      </c>
      <c r="C6746" s="593" t="s">
        <v>36</v>
      </c>
      <c r="D6746" s="630">
        <v>41679</v>
      </c>
      <c r="E6746" s="613">
        <v>0.54374999999999996</v>
      </c>
      <c r="F6746" s="630">
        <v>41679</v>
      </c>
      <c r="G6746" s="613">
        <v>0.57152777777777775</v>
      </c>
      <c r="H6746" s="896">
        <v>2.7777777777777776E-2</v>
      </c>
      <c r="I6746" s="593">
        <v>14</v>
      </c>
      <c r="J6746" s="593" t="s">
        <v>146</v>
      </c>
      <c r="K6746" s="593" t="s">
        <v>133</v>
      </c>
      <c r="L6746" s="593" t="s">
        <v>127</v>
      </c>
      <c r="M6746" s="593" t="s">
        <v>1019</v>
      </c>
      <c r="N6746" s="593" t="s">
        <v>103</v>
      </c>
      <c r="O6746" s="593" t="s">
        <v>66</v>
      </c>
      <c r="P6746" s="593" t="s">
        <v>1020</v>
      </c>
      <c r="Q6746" s="593" t="s">
        <v>1021</v>
      </c>
      <c r="R6746" s="593"/>
      <c r="S6746" s="593">
        <v>4.2</v>
      </c>
      <c r="T6746" s="1360">
        <f t="shared" si="214"/>
        <v>4.2</v>
      </c>
      <c r="U6746" s="593" t="s">
        <v>75</v>
      </c>
      <c r="V6746" s="630">
        <v>1981</v>
      </c>
      <c r="W6746" s="593" t="s">
        <v>453</v>
      </c>
      <c r="X6746" s="596"/>
      <c r="Y6746" s="694" t="s">
        <v>1022</v>
      </c>
      <c r="Z6746" s="596"/>
      <c r="AA6746" s="694">
        <v>41954</v>
      </c>
      <c r="AB6746" s="596"/>
      <c r="AC6746" s="694"/>
      <c r="AD6746" s="596" t="s">
        <v>57</v>
      </c>
      <c r="AE6746" s="593"/>
      <c r="AF6746" s="593"/>
      <c r="AG6746" s="593"/>
      <c r="AH6746" s="595"/>
      <c r="AI6746" s="595" t="s">
        <v>387</v>
      </c>
      <c r="AJ6746" s="595"/>
    </row>
    <row r="6747" spans="1:36" ht="78.75" hidden="1" x14ac:dyDescent="0.2">
      <c r="A6747" s="593" t="s">
        <v>2029</v>
      </c>
      <c r="B6747" s="593" t="s">
        <v>110</v>
      </c>
      <c r="C6747" s="593" t="s">
        <v>36</v>
      </c>
      <c r="D6747" s="630">
        <v>41683</v>
      </c>
      <c r="E6747" s="613">
        <v>0.64652777777777781</v>
      </c>
      <c r="F6747" s="630">
        <v>41683</v>
      </c>
      <c r="G6747" s="613">
        <v>0.64652777777777781</v>
      </c>
      <c r="H6747" s="896">
        <v>0</v>
      </c>
      <c r="I6747" s="593">
        <v>3</v>
      </c>
      <c r="J6747" s="593" t="s">
        <v>146</v>
      </c>
      <c r="K6747" s="726" t="s">
        <v>183</v>
      </c>
      <c r="L6747" s="593" t="s">
        <v>127</v>
      </c>
      <c r="M6747" s="593" t="s">
        <v>1049</v>
      </c>
      <c r="N6747" s="593" t="s">
        <v>103</v>
      </c>
      <c r="O6747" s="593" t="s">
        <v>66</v>
      </c>
      <c r="P6747" s="593" t="s">
        <v>1050</v>
      </c>
      <c r="Q6747" s="593" t="s">
        <v>1051</v>
      </c>
      <c r="R6747" s="593"/>
      <c r="S6747" s="593">
        <v>8.1999999999999993</v>
      </c>
      <c r="T6747" s="1360">
        <v>8.1999999999999993</v>
      </c>
      <c r="U6747" s="593" t="s">
        <v>75</v>
      </c>
      <c r="V6747" s="702">
        <v>41424</v>
      </c>
      <c r="W6747" s="686"/>
      <c r="X6747" s="686"/>
      <c r="Y6747" s="686"/>
      <c r="Z6747" s="686"/>
      <c r="AA6747" s="740"/>
      <c r="AB6747" s="686"/>
      <c r="AC6747" s="686"/>
      <c r="AD6747" s="686" t="s">
        <v>57</v>
      </c>
      <c r="AE6747" s="593"/>
      <c r="AF6747" s="593"/>
      <c r="AG6747" s="593"/>
      <c r="AH6747" s="595"/>
      <c r="AI6747" s="595" t="s">
        <v>387</v>
      </c>
      <c r="AJ6747" s="632" t="s">
        <v>2261</v>
      </c>
    </row>
    <row r="6748" spans="1:36" ht="78.75" hidden="1" x14ac:dyDescent="0.2">
      <c r="A6748" s="593" t="s">
        <v>2029</v>
      </c>
      <c r="B6748" s="593" t="s">
        <v>110</v>
      </c>
      <c r="C6748" s="593" t="s">
        <v>36</v>
      </c>
      <c r="D6748" s="630">
        <v>41683</v>
      </c>
      <c r="E6748" s="613">
        <v>0.82638888888888884</v>
      </c>
      <c r="F6748" s="630">
        <v>41683</v>
      </c>
      <c r="G6748" s="613">
        <v>0.9590277777777777</v>
      </c>
      <c r="H6748" s="896">
        <v>0.13263888888888889</v>
      </c>
      <c r="I6748" s="593">
        <v>7</v>
      </c>
      <c r="J6748" s="593" t="s">
        <v>1052</v>
      </c>
      <c r="K6748" s="593"/>
      <c r="L6748" s="593" t="s">
        <v>130</v>
      </c>
      <c r="M6748" s="709" t="s">
        <v>1053</v>
      </c>
      <c r="N6748" s="593" t="s">
        <v>103</v>
      </c>
      <c r="O6748" s="593" t="s">
        <v>66</v>
      </c>
      <c r="P6748" s="709" t="s">
        <v>1053</v>
      </c>
      <c r="Q6748" s="593" t="s">
        <v>1054</v>
      </c>
      <c r="R6748" s="593">
        <v>11.4</v>
      </c>
      <c r="S6748" s="593"/>
      <c r="T6748" s="1360">
        <v>11.4</v>
      </c>
      <c r="U6748" s="593" t="s">
        <v>84</v>
      </c>
      <c r="V6748" s="593"/>
      <c r="W6748" s="596" t="s">
        <v>150</v>
      </c>
      <c r="X6748" s="596" t="s">
        <v>175</v>
      </c>
      <c r="Y6748" s="694" t="s">
        <v>9474</v>
      </c>
      <c r="Z6748" s="596">
        <v>100</v>
      </c>
      <c r="AA6748" s="694" t="s">
        <v>9475</v>
      </c>
      <c r="AB6748" s="596" t="s">
        <v>445</v>
      </c>
      <c r="AC6748" s="694">
        <v>41606</v>
      </c>
      <c r="AD6748" s="596" t="s">
        <v>60</v>
      </c>
      <c r="AE6748" s="593"/>
      <c r="AF6748" s="593"/>
      <c r="AG6748" s="593"/>
      <c r="AH6748" s="595"/>
      <c r="AI6748" s="595"/>
      <c r="AJ6748" s="595"/>
    </row>
    <row r="6749" spans="1:36" ht="63" hidden="1" x14ac:dyDescent="0.2">
      <c r="A6749" s="593" t="s">
        <v>2029</v>
      </c>
      <c r="B6749" s="688" t="s">
        <v>110</v>
      </c>
      <c r="C6749" s="593" t="s">
        <v>36</v>
      </c>
      <c r="D6749" s="630">
        <v>41684</v>
      </c>
      <c r="E6749" s="613">
        <v>0.42638888888888887</v>
      </c>
      <c r="F6749" s="630">
        <v>41684</v>
      </c>
      <c r="G6749" s="613">
        <v>0.47013888888888888</v>
      </c>
      <c r="H6749" s="896">
        <v>4.3750000000000011E-2</v>
      </c>
      <c r="I6749" s="593">
        <v>6</v>
      </c>
      <c r="J6749" s="593" t="s">
        <v>146</v>
      </c>
      <c r="K6749" s="593" t="s">
        <v>133</v>
      </c>
      <c r="L6749" s="593" t="s">
        <v>127</v>
      </c>
      <c r="M6749" s="593" t="s">
        <v>1150</v>
      </c>
      <c r="N6749" s="593" t="s">
        <v>103</v>
      </c>
      <c r="O6749" s="593" t="s">
        <v>66</v>
      </c>
      <c r="P6749" s="593" t="s">
        <v>1151</v>
      </c>
      <c r="Q6749" s="593" t="s">
        <v>1152</v>
      </c>
      <c r="R6749" s="593"/>
      <c r="S6749" s="593">
        <v>3.7</v>
      </c>
      <c r="T6749" s="1360">
        <v>3.7</v>
      </c>
      <c r="U6749" s="593" t="s">
        <v>75</v>
      </c>
      <c r="V6749" s="593">
        <v>1990</v>
      </c>
      <c r="W6749" s="593" t="s">
        <v>1153</v>
      </c>
      <c r="X6749" s="593" t="s">
        <v>1154</v>
      </c>
      <c r="Y6749" s="614" t="s">
        <v>1155</v>
      </c>
      <c r="Z6749" s="593">
        <v>100</v>
      </c>
      <c r="AA6749" s="614">
        <v>41852</v>
      </c>
      <c r="AB6749" s="593" t="s">
        <v>1156</v>
      </c>
      <c r="AC6749" s="614" t="s">
        <v>1155</v>
      </c>
      <c r="AD6749" s="593" t="s">
        <v>57</v>
      </c>
      <c r="AE6749" s="593"/>
      <c r="AF6749" s="593"/>
      <c r="AG6749" s="598"/>
      <c r="AH6749" s="595"/>
      <c r="AI6749" s="595" t="s">
        <v>387</v>
      </c>
      <c r="AJ6749" s="595"/>
    </row>
    <row r="6750" spans="1:36" ht="47.25" hidden="1" x14ac:dyDescent="0.2">
      <c r="A6750" s="593" t="s">
        <v>2029</v>
      </c>
      <c r="B6750" s="688" t="s">
        <v>110</v>
      </c>
      <c r="C6750" s="593" t="s">
        <v>2244</v>
      </c>
      <c r="D6750" s="630">
        <v>41684</v>
      </c>
      <c r="E6750" s="613">
        <v>0.52777777777777779</v>
      </c>
      <c r="F6750" s="630">
        <v>41684</v>
      </c>
      <c r="G6750" s="613">
        <v>0.52777777777777779</v>
      </c>
      <c r="H6750" s="896">
        <v>0</v>
      </c>
      <c r="I6750" s="593">
        <v>74</v>
      </c>
      <c r="J6750" s="593" t="s">
        <v>1157</v>
      </c>
      <c r="K6750" s="593" t="s">
        <v>132</v>
      </c>
      <c r="L6750" s="593" t="s">
        <v>125</v>
      </c>
      <c r="M6750" s="593" t="s">
        <v>1158</v>
      </c>
      <c r="N6750" s="593">
        <v>110</v>
      </c>
      <c r="O6750" s="593" t="s">
        <v>66</v>
      </c>
      <c r="P6750" s="593" t="s">
        <v>1158</v>
      </c>
      <c r="Q6750" s="593" t="s">
        <v>1529</v>
      </c>
      <c r="R6750" s="593"/>
      <c r="S6750" s="593">
        <v>30.3</v>
      </c>
      <c r="T6750" s="1360">
        <v>30.3</v>
      </c>
      <c r="U6750" s="593"/>
      <c r="V6750" s="593"/>
      <c r="W6750" s="593"/>
      <c r="X6750" s="593"/>
      <c r="Y6750" s="593"/>
      <c r="Z6750" s="593"/>
      <c r="AA6750" s="593"/>
      <c r="AB6750" s="593"/>
      <c r="AC6750" s="593"/>
      <c r="AD6750" s="593" t="s">
        <v>55</v>
      </c>
      <c r="AE6750" s="593"/>
      <c r="AF6750" s="593"/>
      <c r="AG6750" s="598"/>
      <c r="AH6750" s="595"/>
      <c r="AI6750" s="595"/>
      <c r="AJ6750" s="632" t="s">
        <v>2261</v>
      </c>
    </row>
    <row r="6751" spans="1:36" ht="110.25" hidden="1" x14ac:dyDescent="0.2">
      <c r="A6751" s="593" t="s">
        <v>2029</v>
      </c>
      <c r="B6751" s="688" t="s">
        <v>110</v>
      </c>
      <c r="C6751" s="593" t="s">
        <v>36</v>
      </c>
      <c r="D6751" s="630">
        <v>41684</v>
      </c>
      <c r="E6751" s="613">
        <v>0.71875</v>
      </c>
      <c r="F6751" s="630">
        <v>41684</v>
      </c>
      <c r="G6751" s="613">
        <v>0.81597222222222221</v>
      </c>
      <c r="H6751" s="896">
        <v>9.722222222222221E-2</v>
      </c>
      <c r="I6751" s="593">
        <v>14</v>
      </c>
      <c r="J6751" s="593"/>
      <c r="K6751" s="593"/>
      <c r="L6751" s="593" t="s">
        <v>130</v>
      </c>
      <c r="M6751" s="593" t="s">
        <v>1159</v>
      </c>
      <c r="N6751" s="593" t="s">
        <v>103</v>
      </c>
      <c r="O6751" s="593" t="s">
        <v>66</v>
      </c>
      <c r="P6751" s="593" t="s">
        <v>1160</v>
      </c>
      <c r="Q6751" s="593" t="s">
        <v>1161</v>
      </c>
      <c r="R6751" s="593"/>
      <c r="S6751" s="593">
        <v>36</v>
      </c>
      <c r="T6751" s="1360">
        <v>36</v>
      </c>
      <c r="U6751" s="593" t="s">
        <v>75</v>
      </c>
      <c r="V6751" s="593">
        <v>1983</v>
      </c>
      <c r="W6751" s="593" t="s">
        <v>1162</v>
      </c>
      <c r="X6751" s="593"/>
      <c r="Y6751" s="593" t="s">
        <v>1163</v>
      </c>
      <c r="Z6751" s="593"/>
      <c r="AA6751" s="593" t="s">
        <v>1164</v>
      </c>
      <c r="AB6751" s="593" t="s">
        <v>1165</v>
      </c>
      <c r="AC6751" s="593"/>
      <c r="AD6751" s="593" t="s">
        <v>60</v>
      </c>
      <c r="AE6751" s="593"/>
      <c r="AF6751" s="593"/>
      <c r="AG6751" s="598"/>
      <c r="AH6751" s="595"/>
      <c r="AI6751" s="595"/>
      <c r="AJ6751" s="595"/>
    </row>
    <row r="6752" spans="1:36" ht="78.75" hidden="1" x14ac:dyDescent="0.2">
      <c r="A6752" s="593" t="s">
        <v>2029</v>
      </c>
      <c r="B6752" s="688" t="s">
        <v>110</v>
      </c>
      <c r="C6752" s="593" t="s">
        <v>36</v>
      </c>
      <c r="D6752" s="630">
        <v>41684</v>
      </c>
      <c r="E6752" s="613">
        <v>0.8965277777777777</v>
      </c>
      <c r="F6752" s="630">
        <v>41684</v>
      </c>
      <c r="G6752" s="613">
        <v>0.97430555555555554</v>
      </c>
      <c r="H6752" s="896">
        <v>7.7777777777777835E-2</v>
      </c>
      <c r="I6752" s="593">
        <v>10</v>
      </c>
      <c r="J6752" s="593"/>
      <c r="K6752" s="593"/>
      <c r="L6752" s="593" t="s">
        <v>130</v>
      </c>
      <c r="M6752" s="593" t="s">
        <v>1166</v>
      </c>
      <c r="N6752" s="593" t="s">
        <v>103</v>
      </c>
      <c r="O6752" s="593" t="s">
        <v>66</v>
      </c>
      <c r="P6752" s="593" t="s">
        <v>1167</v>
      </c>
      <c r="Q6752" s="593" t="s">
        <v>1168</v>
      </c>
      <c r="R6752" s="593">
        <v>10.7</v>
      </c>
      <c r="S6752" s="593"/>
      <c r="T6752" s="1360">
        <v>10.7</v>
      </c>
      <c r="U6752" s="593" t="s">
        <v>84</v>
      </c>
      <c r="V6752" s="593">
        <v>1986</v>
      </c>
      <c r="W6752" s="593" t="s">
        <v>500</v>
      </c>
      <c r="X6752" s="593"/>
      <c r="Y6752" s="593" t="s">
        <v>1169</v>
      </c>
      <c r="Z6752" s="593">
        <v>100</v>
      </c>
      <c r="AA6752" s="593" t="s">
        <v>1170</v>
      </c>
      <c r="AB6752" s="593"/>
      <c r="AC6752" s="593"/>
      <c r="AD6752" s="593" t="s">
        <v>60</v>
      </c>
      <c r="AE6752" s="593"/>
      <c r="AF6752" s="593"/>
      <c r="AG6752" s="598"/>
      <c r="AH6752" s="595"/>
      <c r="AI6752" s="595"/>
      <c r="AJ6752" s="595"/>
    </row>
    <row r="6753" spans="1:36" ht="63" hidden="1" x14ac:dyDescent="0.2">
      <c r="A6753" s="593" t="s">
        <v>2029</v>
      </c>
      <c r="B6753" s="688" t="s">
        <v>110</v>
      </c>
      <c r="C6753" s="593" t="s">
        <v>36</v>
      </c>
      <c r="D6753" s="630">
        <v>41685</v>
      </c>
      <c r="E6753" s="613">
        <v>0.63263888888888886</v>
      </c>
      <c r="F6753" s="630">
        <v>41685</v>
      </c>
      <c r="G6753" s="613">
        <v>0.67152777777777783</v>
      </c>
      <c r="H6753" s="896">
        <v>3.8888888888888973E-2</v>
      </c>
      <c r="I6753" s="593">
        <v>6</v>
      </c>
      <c r="J6753" s="593" t="s">
        <v>146</v>
      </c>
      <c r="K6753" s="593" t="s">
        <v>133</v>
      </c>
      <c r="L6753" s="593" t="s">
        <v>127</v>
      </c>
      <c r="M6753" s="593" t="s">
        <v>1150</v>
      </c>
      <c r="N6753" s="593" t="s">
        <v>103</v>
      </c>
      <c r="O6753" s="593" t="s">
        <v>66</v>
      </c>
      <c r="P6753" s="593" t="s">
        <v>1151</v>
      </c>
      <c r="Q6753" s="593" t="s">
        <v>1171</v>
      </c>
      <c r="R6753" s="593"/>
      <c r="S6753" s="593">
        <v>3.2</v>
      </c>
      <c r="T6753" s="1360">
        <v>3.2</v>
      </c>
      <c r="U6753" s="593" t="s">
        <v>75</v>
      </c>
      <c r="V6753" s="593">
        <v>1990</v>
      </c>
      <c r="W6753" s="593" t="s">
        <v>1153</v>
      </c>
      <c r="X6753" s="593" t="s">
        <v>1154</v>
      </c>
      <c r="Y6753" s="593" t="s">
        <v>1155</v>
      </c>
      <c r="Z6753" s="593">
        <v>100</v>
      </c>
      <c r="AA6753" s="614">
        <v>41852</v>
      </c>
      <c r="AB6753" s="593" t="s">
        <v>1156</v>
      </c>
      <c r="AC6753" s="593" t="s">
        <v>1155</v>
      </c>
      <c r="AD6753" s="593" t="s">
        <v>57</v>
      </c>
      <c r="AE6753" s="593"/>
      <c r="AF6753" s="593"/>
      <c r="AG6753" s="598"/>
      <c r="AH6753" s="595"/>
      <c r="AI6753" s="595" t="s">
        <v>387</v>
      </c>
      <c r="AJ6753" s="595"/>
    </row>
    <row r="6754" spans="1:36" ht="126" hidden="1" x14ac:dyDescent="0.2">
      <c r="A6754" s="593" t="s">
        <v>2029</v>
      </c>
      <c r="B6754" s="688" t="s">
        <v>110</v>
      </c>
      <c r="C6754" s="593" t="s">
        <v>36</v>
      </c>
      <c r="D6754" s="630">
        <v>41686</v>
      </c>
      <c r="E6754" s="613">
        <v>0.36805555555555558</v>
      </c>
      <c r="F6754" s="630">
        <v>41686</v>
      </c>
      <c r="G6754" s="613">
        <v>0.36805555555555558</v>
      </c>
      <c r="H6754" s="896">
        <v>0</v>
      </c>
      <c r="I6754" s="593">
        <v>17</v>
      </c>
      <c r="J6754" s="593" t="s">
        <v>178</v>
      </c>
      <c r="K6754" s="593" t="s">
        <v>1134</v>
      </c>
      <c r="L6754" s="593" t="s">
        <v>127</v>
      </c>
      <c r="M6754" s="593" t="s">
        <v>1172</v>
      </c>
      <c r="N6754" s="593" t="s">
        <v>103</v>
      </c>
      <c r="O6754" s="593" t="s">
        <v>66</v>
      </c>
      <c r="P6754" s="593" t="s">
        <v>1173</v>
      </c>
      <c r="Q6754" s="593" t="s">
        <v>1174</v>
      </c>
      <c r="R6754" s="593"/>
      <c r="S6754" s="593">
        <v>3.9</v>
      </c>
      <c r="T6754" s="1360">
        <v>3.9</v>
      </c>
      <c r="U6754" s="593" t="s">
        <v>75</v>
      </c>
      <c r="V6754" s="593" t="s">
        <v>1175</v>
      </c>
      <c r="W6754" s="593" t="s">
        <v>1153</v>
      </c>
      <c r="X6754" s="593"/>
      <c r="Y6754" s="593" t="s">
        <v>1176</v>
      </c>
      <c r="Z6754" s="593">
        <v>100</v>
      </c>
      <c r="AA6754" s="737">
        <v>41883</v>
      </c>
      <c r="AB6754" s="593"/>
      <c r="AC6754" s="593" t="s">
        <v>1176</v>
      </c>
      <c r="AD6754" s="593" t="s">
        <v>57</v>
      </c>
      <c r="AE6754" s="593"/>
      <c r="AF6754" s="593"/>
      <c r="AG6754" s="598"/>
      <c r="AH6754" s="595"/>
      <c r="AI6754" s="595" t="s">
        <v>387</v>
      </c>
      <c r="AJ6754" s="632" t="s">
        <v>2261</v>
      </c>
    </row>
    <row r="6755" spans="1:36" ht="78.75" hidden="1" x14ac:dyDescent="0.2">
      <c r="A6755" s="593" t="s">
        <v>2029</v>
      </c>
      <c r="B6755" s="688" t="s">
        <v>110</v>
      </c>
      <c r="C6755" s="593" t="s">
        <v>36</v>
      </c>
      <c r="D6755" s="630">
        <v>41688</v>
      </c>
      <c r="E6755" s="613">
        <v>0.7993055555555556</v>
      </c>
      <c r="F6755" s="630">
        <v>41688</v>
      </c>
      <c r="G6755" s="613">
        <v>0.7993055555555556</v>
      </c>
      <c r="H6755" s="896">
        <f>G6755-E6755</f>
        <v>0</v>
      </c>
      <c r="I6755" s="593">
        <v>10</v>
      </c>
      <c r="J6755" s="593" t="s">
        <v>146</v>
      </c>
      <c r="K6755" s="726" t="s">
        <v>183</v>
      </c>
      <c r="L6755" s="593" t="s">
        <v>126</v>
      </c>
      <c r="M6755" s="593" t="s">
        <v>1177</v>
      </c>
      <c r="N6755" s="593" t="s">
        <v>103</v>
      </c>
      <c r="O6755" s="593" t="s">
        <v>72</v>
      </c>
      <c r="P6755" s="593" t="s">
        <v>1178</v>
      </c>
      <c r="Q6755" s="593" t="s">
        <v>1179</v>
      </c>
      <c r="R6755" s="593"/>
      <c r="S6755" s="593">
        <v>15.8</v>
      </c>
      <c r="T6755" s="1360">
        <f>R6755+S6755</f>
        <v>15.8</v>
      </c>
      <c r="U6755" s="593" t="s">
        <v>86</v>
      </c>
      <c r="V6755" s="593">
        <v>2009</v>
      </c>
      <c r="W6755" s="593" t="s">
        <v>829</v>
      </c>
      <c r="X6755" s="593"/>
      <c r="Y6755" s="614" t="s">
        <v>1180</v>
      </c>
      <c r="Z6755" s="593">
        <v>100</v>
      </c>
      <c r="AA6755" s="593"/>
      <c r="AB6755" s="593"/>
      <c r="AC6755" s="593"/>
      <c r="AD6755" s="593" t="s">
        <v>61</v>
      </c>
      <c r="AE6755" s="593"/>
      <c r="AF6755" s="593"/>
      <c r="AG6755" s="598"/>
      <c r="AH6755" s="595" t="s">
        <v>388</v>
      </c>
      <c r="AI6755" s="595"/>
      <c r="AJ6755" s="632" t="s">
        <v>2261</v>
      </c>
    </row>
    <row r="6756" spans="1:36" ht="47.25" hidden="1" x14ac:dyDescent="0.2">
      <c r="A6756" s="593" t="s">
        <v>2029</v>
      </c>
      <c r="B6756" s="688" t="s">
        <v>110</v>
      </c>
      <c r="C6756" s="593" t="s">
        <v>2244</v>
      </c>
      <c r="D6756" s="630">
        <v>41689</v>
      </c>
      <c r="E6756" s="613">
        <v>0.4861111111111111</v>
      </c>
      <c r="F6756" s="630">
        <v>41689</v>
      </c>
      <c r="G6756" s="613">
        <v>0.4861111111111111</v>
      </c>
      <c r="H6756" s="896">
        <f>G6756-E6756</f>
        <v>0</v>
      </c>
      <c r="I6756" s="593">
        <v>42</v>
      </c>
      <c r="J6756" s="593" t="s">
        <v>1181</v>
      </c>
      <c r="K6756" s="593" t="s">
        <v>132</v>
      </c>
      <c r="L6756" s="593" t="s">
        <v>125</v>
      </c>
      <c r="M6756" s="593" t="s">
        <v>1182</v>
      </c>
      <c r="N6756" s="593">
        <v>110</v>
      </c>
      <c r="O6756" s="593" t="s">
        <v>66</v>
      </c>
      <c r="P6756" s="593" t="s">
        <v>1182</v>
      </c>
      <c r="Q6756" s="593" t="s">
        <v>1183</v>
      </c>
      <c r="R6756" s="593"/>
      <c r="S6756" s="593">
        <v>34.1</v>
      </c>
      <c r="T6756" s="1360">
        <f>R6756+S6756</f>
        <v>34.1</v>
      </c>
      <c r="U6756" s="593"/>
      <c r="V6756" s="593"/>
      <c r="W6756" s="593"/>
      <c r="X6756" s="593"/>
      <c r="Y6756" s="614"/>
      <c r="Z6756" s="593"/>
      <c r="AA6756" s="614"/>
      <c r="AB6756" s="593"/>
      <c r="AC6756" s="614"/>
      <c r="AD6756" s="593" t="s">
        <v>55</v>
      </c>
      <c r="AE6756" s="593"/>
      <c r="AF6756" s="593"/>
      <c r="AG6756" s="593"/>
      <c r="AH6756" s="595"/>
      <c r="AI6756" s="595"/>
      <c r="AJ6756" s="632" t="s">
        <v>2261</v>
      </c>
    </row>
    <row r="6757" spans="1:36" ht="78.75" hidden="1" x14ac:dyDescent="0.2">
      <c r="A6757" s="593" t="s">
        <v>2029</v>
      </c>
      <c r="B6757" s="688" t="s">
        <v>110</v>
      </c>
      <c r="C6757" s="593" t="s">
        <v>36</v>
      </c>
      <c r="D6757" s="630">
        <v>41689</v>
      </c>
      <c r="E6757" s="613">
        <v>0.60486111111111118</v>
      </c>
      <c r="F6757" s="630">
        <v>41689</v>
      </c>
      <c r="G6757" s="613">
        <v>0.61111111111111105</v>
      </c>
      <c r="H6757" s="896">
        <f>G6757-E6757</f>
        <v>6.2499999999998668E-3</v>
      </c>
      <c r="I6757" s="593">
        <v>10</v>
      </c>
      <c r="J6757" s="593" t="s">
        <v>146</v>
      </c>
      <c r="K6757" s="593" t="s">
        <v>133</v>
      </c>
      <c r="L6757" s="593" t="s">
        <v>127</v>
      </c>
      <c r="M6757" s="593" t="s">
        <v>1184</v>
      </c>
      <c r="N6757" s="593" t="s">
        <v>103</v>
      </c>
      <c r="O6757" s="593" t="s">
        <v>66</v>
      </c>
      <c r="P6757" s="593" t="s">
        <v>1185</v>
      </c>
      <c r="Q6757" s="686" t="s">
        <v>1186</v>
      </c>
      <c r="R6757" s="593"/>
      <c r="S6757" s="593">
        <v>1.6</v>
      </c>
      <c r="T6757" s="1360">
        <f>R6757+S6757</f>
        <v>1.6</v>
      </c>
      <c r="U6757" s="593" t="s">
        <v>75</v>
      </c>
      <c r="V6757" s="737">
        <v>1989</v>
      </c>
      <c r="W6757" s="593" t="s">
        <v>171</v>
      </c>
      <c r="X6757" s="593" t="s">
        <v>175</v>
      </c>
      <c r="Y6757" s="614" t="s">
        <v>1187</v>
      </c>
      <c r="Z6757" s="593">
        <v>100</v>
      </c>
      <c r="AA6757" s="614">
        <v>41942</v>
      </c>
      <c r="AB6757" s="593" t="s">
        <v>445</v>
      </c>
      <c r="AC6757" s="694">
        <v>41668</v>
      </c>
      <c r="AD6757" s="593" t="s">
        <v>57</v>
      </c>
      <c r="AE6757" s="593"/>
      <c r="AF6757" s="593"/>
      <c r="AG6757" s="593" t="s">
        <v>1188</v>
      </c>
      <c r="AH6757" s="595"/>
      <c r="AI6757" s="595" t="s">
        <v>387</v>
      </c>
      <c r="AJ6757" s="595"/>
    </row>
    <row r="6758" spans="1:36" ht="31.5" hidden="1" x14ac:dyDescent="0.2">
      <c r="A6758" s="593" t="s">
        <v>2029</v>
      </c>
      <c r="B6758" s="688" t="s">
        <v>110</v>
      </c>
      <c r="C6758" s="593" t="s">
        <v>36</v>
      </c>
      <c r="D6758" s="630">
        <v>41694</v>
      </c>
      <c r="E6758" s="613">
        <v>0.30625000000000002</v>
      </c>
      <c r="F6758" s="630">
        <v>41694</v>
      </c>
      <c r="G6758" s="613">
        <v>0.30625000000000002</v>
      </c>
      <c r="H6758" s="896">
        <v>0</v>
      </c>
      <c r="I6758" s="593">
        <v>7</v>
      </c>
      <c r="J6758" s="593" t="s">
        <v>178</v>
      </c>
      <c r="K6758" s="593" t="s">
        <v>132</v>
      </c>
      <c r="L6758" s="593" t="s">
        <v>126</v>
      </c>
      <c r="M6758" s="593" t="s">
        <v>1257</v>
      </c>
      <c r="N6758" s="593" t="s">
        <v>103</v>
      </c>
      <c r="O6758" s="593" t="s">
        <v>72</v>
      </c>
      <c r="P6758" s="593" t="s">
        <v>1258</v>
      </c>
      <c r="Q6758" s="593" t="s">
        <v>1259</v>
      </c>
      <c r="R6758" s="593"/>
      <c r="S6758" s="593">
        <v>4.3</v>
      </c>
      <c r="T6758" s="1360">
        <v>4.3</v>
      </c>
      <c r="U6758" s="593" t="s">
        <v>73</v>
      </c>
      <c r="V6758" s="593">
        <v>2001</v>
      </c>
      <c r="W6758" s="593" t="s">
        <v>1260</v>
      </c>
      <c r="X6758" s="593" t="s">
        <v>1261</v>
      </c>
      <c r="Y6758" s="614">
        <v>41540</v>
      </c>
      <c r="Z6758" s="593">
        <v>100</v>
      </c>
      <c r="AA6758" s="614">
        <v>41944</v>
      </c>
      <c r="AB6758" s="593"/>
      <c r="AC6758" s="593"/>
      <c r="AD6758" s="593" t="s">
        <v>61</v>
      </c>
      <c r="AE6758" s="593"/>
      <c r="AF6758" s="593"/>
      <c r="AG6758" s="598"/>
      <c r="AH6758" s="595" t="s">
        <v>388</v>
      </c>
      <c r="AI6758" s="595"/>
      <c r="AJ6758" s="632" t="s">
        <v>2261</v>
      </c>
    </row>
    <row r="6759" spans="1:36" ht="47.25" hidden="1" x14ac:dyDescent="0.2">
      <c r="A6759" s="593" t="s">
        <v>2029</v>
      </c>
      <c r="B6759" s="688" t="s">
        <v>110</v>
      </c>
      <c r="C6759" s="593" t="s">
        <v>2244</v>
      </c>
      <c r="D6759" s="630">
        <v>41694</v>
      </c>
      <c r="E6759" s="613">
        <v>0.67569444444444438</v>
      </c>
      <c r="F6759" s="630">
        <v>41694</v>
      </c>
      <c r="G6759" s="613">
        <v>0.67569444444444438</v>
      </c>
      <c r="H6759" s="896">
        <v>0</v>
      </c>
      <c r="I6759" s="593">
        <v>51</v>
      </c>
      <c r="J6759" s="593" t="s">
        <v>1262</v>
      </c>
      <c r="K6759" s="593" t="s">
        <v>134</v>
      </c>
      <c r="L6759" s="593" t="s">
        <v>125</v>
      </c>
      <c r="M6759" s="593" t="s">
        <v>1263</v>
      </c>
      <c r="N6759" s="593">
        <v>110</v>
      </c>
      <c r="O6759" s="593" t="s">
        <v>66</v>
      </c>
      <c r="P6759" s="593" t="s">
        <v>1263</v>
      </c>
      <c r="Q6759" s="593" t="s">
        <v>1264</v>
      </c>
      <c r="R6759" s="593"/>
      <c r="S6759" s="593">
        <v>21.4</v>
      </c>
      <c r="T6759" s="1360">
        <v>21.4</v>
      </c>
      <c r="U6759" s="593"/>
      <c r="V6759" s="593"/>
      <c r="W6759" s="593"/>
      <c r="X6759" s="593"/>
      <c r="Y6759" s="593"/>
      <c r="Z6759" s="593"/>
      <c r="AA6759" s="593"/>
      <c r="AB6759" s="593"/>
      <c r="AC6759" s="593"/>
      <c r="AD6759" s="593" t="s">
        <v>55</v>
      </c>
      <c r="AE6759" s="593"/>
      <c r="AF6759" s="593"/>
      <c r="AG6759" s="598"/>
      <c r="AH6759" s="595"/>
      <c r="AI6759" s="595"/>
      <c r="AJ6759" s="632" t="s">
        <v>2261</v>
      </c>
    </row>
    <row r="6760" spans="1:36" ht="157.5" hidden="1" x14ac:dyDescent="0.2">
      <c r="A6760" s="593" t="s">
        <v>2029</v>
      </c>
      <c r="B6760" s="688" t="s">
        <v>110</v>
      </c>
      <c r="C6760" s="593" t="s">
        <v>36</v>
      </c>
      <c r="D6760" s="630">
        <v>41695</v>
      </c>
      <c r="E6760" s="613">
        <v>0.40833333333333338</v>
      </c>
      <c r="F6760" s="630">
        <v>41695</v>
      </c>
      <c r="G6760" s="613">
        <v>0.40833333333333338</v>
      </c>
      <c r="H6760" s="896">
        <v>0</v>
      </c>
      <c r="I6760" s="593">
        <v>38</v>
      </c>
      <c r="J6760" s="593" t="s">
        <v>146</v>
      </c>
      <c r="K6760" s="593" t="s">
        <v>132</v>
      </c>
      <c r="L6760" s="593" t="s">
        <v>128</v>
      </c>
      <c r="M6760" s="593" t="s">
        <v>1265</v>
      </c>
      <c r="N6760" s="593">
        <v>35</v>
      </c>
      <c r="O6760" s="593" t="s">
        <v>66</v>
      </c>
      <c r="P6760" s="593" t="s">
        <v>1266</v>
      </c>
      <c r="Q6760" s="593" t="s">
        <v>1267</v>
      </c>
      <c r="R6760" s="593"/>
      <c r="S6760" s="593">
        <v>12.6</v>
      </c>
      <c r="T6760" s="1360">
        <v>12.6</v>
      </c>
      <c r="U6760" s="593" t="s">
        <v>84</v>
      </c>
      <c r="V6760" s="593">
        <v>1985</v>
      </c>
      <c r="W6760" s="593" t="s">
        <v>1268</v>
      </c>
      <c r="X6760" s="593"/>
      <c r="Y6760" s="593" t="s">
        <v>1269</v>
      </c>
      <c r="Z6760" s="593">
        <v>15</v>
      </c>
      <c r="AA6760" s="593" t="s">
        <v>1270</v>
      </c>
      <c r="AB6760" s="593">
        <v>2</v>
      </c>
      <c r="AC6760" s="694">
        <v>41633</v>
      </c>
      <c r="AD6760" s="593" t="s">
        <v>56</v>
      </c>
      <c r="AE6760" s="593"/>
      <c r="AF6760" s="593"/>
      <c r="AG6760" s="598"/>
      <c r="AH6760" s="595"/>
      <c r="AI6760" s="595"/>
      <c r="AJ6760" s="632" t="s">
        <v>2261</v>
      </c>
    </row>
    <row r="6761" spans="1:36" ht="78.75" hidden="1" x14ac:dyDescent="0.2">
      <c r="A6761" s="593" t="s">
        <v>2029</v>
      </c>
      <c r="B6761" s="593" t="s">
        <v>110</v>
      </c>
      <c r="C6761" s="593" t="s">
        <v>36</v>
      </c>
      <c r="D6761" s="630">
        <v>41698</v>
      </c>
      <c r="E6761" s="613">
        <v>0.44097222222222227</v>
      </c>
      <c r="F6761" s="630" t="s">
        <v>1326</v>
      </c>
      <c r="G6761" s="613">
        <v>0.49652777777777773</v>
      </c>
      <c r="H6761" s="896">
        <v>5.5555555555555552E-2</v>
      </c>
      <c r="I6761" s="593">
        <v>10</v>
      </c>
      <c r="J6761" s="593"/>
      <c r="K6761" s="593"/>
      <c r="L6761" s="593" t="s">
        <v>128</v>
      </c>
      <c r="M6761" s="593" t="s">
        <v>1327</v>
      </c>
      <c r="N6761" s="593" t="s">
        <v>103</v>
      </c>
      <c r="O6761" s="593" t="s">
        <v>66</v>
      </c>
      <c r="P6761" s="593" t="s">
        <v>1328</v>
      </c>
      <c r="Q6761" s="593" t="s">
        <v>1329</v>
      </c>
      <c r="R6761" s="593">
        <v>12.2</v>
      </c>
      <c r="S6761" s="593"/>
      <c r="T6761" s="1360">
        <v>12.2</v>
      </c>
      <c r="U6761" s="593" t="s">
        <v>75</v>
      </c>
      <c r="V6761" s="640" t="s">
        <v>1530</v>
      </c>
      <c r="W6761" s="596" t="s">
        <v>150</v>
      </c>
      <c r="X6761" s="737">
        <v>41821</v>
      </c>
      <c r="Y6761" s="614" t="s">
        <v>1531</v>
      </c>
      <c r="Z6761" s="593"/>
      <c r="AA6761" s="737">
        <v>41821</v>
      </c>
      <c r="AB6761" s="593">
        <v>7</v>
      </c>
      <c r="AC6761" s="596" t="s">
        <v>9476</v>
      </c>
      <c r="AD6761" s="593" t="s">
        <v>60</v>
      </c>
      <c r="AE6761" s="593"/>
      <c r="AF6761" s="593"/>
      <c r="AG6761" s="598"/>
      <c r="AH6761" s="595"/>
      <c r="AI6761" s="595"/>
      <c r="AJ6761" s="595"/>
    </row>
    <row r="6762" spans="1:36" ht="63" hidden="1" x14ac:dyDescent="0.2">
      <c r="A6762" s="593" t="s">
        <v>2030</v>
      </c>
      <c r="B6762" s="593" t="s">
        <v>110</v>
      </c>
      <c r="C6762" s="593" t="s">
        <v>36</v>
      </c>
      <c r="D6762" s="630">
        <v>41699</v>
      </c>
      <c r="E6762" s="613">
        <v>0.74097222222222225</v>
      </c>
      <c r="F6762" s="630">
        <v>41699</v>
      </c>
      <c r="G6762" s="613">
        <v>0.74097222222222225</v>
      </c>
      <c r="H6762" s="896">
        <v>0</v>
      </c>
      <c r="I6762" s="593">
        <v>7</v>
      </c>
      <c r="J6762" s="593"/>
      <c r="K6762" s="726" t="s">
        <v>183</v>
      </c>
      <c r="L6762" s="593" t="s">
        <v>128</v>
      </c>
      <c r="M6762" s="593" t="s">
        <v>1333</v>
      </c>
      <c r="N6762" s="593">
        <v>35</v>
      </c>
      <c r="O6762" s="593" t="s">
        <v>63</v>
      </c>
      <c r="P6762" s="593" t="s">
        <v>1334</v>
      </c>
      <c r="Q6762" s="593" t="s">
        <v>1335</v>
      </c>
      <c r="R6762" s="593"/>
      <c r="S6762" s="593">
        <v>3.9</v>
      </c>
      <c r="T6762" s="1360">
        <v>3.9</v>
      </c>
      <c r="U6762" s="596" t="s">
        <v>84</v>
      </c>
      <c r="V6762" s="596" t="s">
        <v>9482</v>
      </c>
      <c r="W6762" s="596" t="s">
        <v>9483</v>
      </c>
      <c r="X6762" s="596" t="s">
        <v>175</v>
      </c>
      <c r="Y6762" s="596" t="s">
        <v>9480</v>
      </c>
      <c r="Z6762" s="596">
        <v>100</v>
      </c>
      <c r="AA6762" s="596" t="s">
        <v>9481</v>
      </c>
      <c r="AB6762" s="596"/>
      <c r="AC6762" s="694">
        <v>41407</v>
      </c>
      <c r="AD6762" s="596" t="s">
        <v>60</v>
      </c>
      <c r="AE6762" s="593"/>
      <c r="AF6762" s="593"/>
      <c r="AG6762" s="598"/>
      <c r="AH6762" s="595"/>
      <c r="AI6762" s="595"/>
      <c r="AJ6762" s="632" t="s">
        <v>2261</v>
      </c>
    </row>
    <row r="6763" spans="1:36" ht="47.25" hidden="1" x14ac:dyDescent="0.2">
      <c r="A6763" s="593" t="s">
        <v>2030</v>
      </c>
      <c r="B6763" s="593" t="s">
        <v>110</v>
      </c>
      <c r="C6763" s="593" t="s">
        <v>36</v>
      </c>
      <c r="D6763" s="630">
        <v>41699</v>
      </c>
      <c r="E6763" s="613">
        <v>0.47569444444444442</v>
      </c>
      <c r="F6763" s="630">
        <v>41699</v>
      </c>
      <c r="G6763" s="613">
        <v>0.47569444444444442</v>
      </c>
      <c r="H6763" s="896">
        <v>0</v>
      </c>
      <c r="I6763" s="593">
        <v>5</v>
      </c>
      <c r="J6763" s="593" t="s">
        <v>146</v>
      </c>
      <c r="K6763" s="593" t="s">
        <v>132</v>
      </c>
      <c r="L6763" s="593" t="s">
        <v>130</v>
      </c>
      <c r="M6763" s="593" t="s">
        <v>1330</v>
      </c>
      <c r="N6763" s="593" t="s">
        <v>103</v>
      </c>
      <c r="O6763" s="593" t="s">
        <v>66</v>
      </c>
      <c r="P6763" s="593" t="s">
        <v>1331</v>
      </c>
      <c r="Q6763" s="593" t="s">
        <v>1332</v>
      </c>
      <c r="R6763" s="593"/>
      <c r="S6763" s="593">
        <v>3.5</v>
      </c>
      <c r="T6763" s="1360">
        <v>3.5</v>
      </c>
      <c r="U6763" s="593" t="s">
        <v>86</v>
      </c>
      <c r="V6763" s="593">
        <v>1986</v>
      </c>
      <c r="W6763" s="593"/>
      <c r="X6763" s="593"/>
      <c r="Y6763" s="596" t="s">
        <v>9477</v>
      </c>
      <c r="Z6763" s="596"/>
      <c r="AA6763" s="596"/>
      <c r="AB6763" s="596" t="s">
        <v>9478</v>
      </c>
      <c r="AC6763" s="694">
        <v>41445</v>
      </c>
      <c r="AD6763" s="596" t="s">
        <v>60</v>
      </c>
      <c r="AE6763" s="593"/>
      <c r="AF6763" s="593"/>
      <c r="AG6763" s="598"/>
      <c r="AH6763" s="595"/>
      <c r="AI6763" s="595"/>
      <c r="AJ6763" s="632" t="s">
        <v>2261</v>
      </c>
    </row>
    <row r="6764" spans="1:36" ht="47.25" hidden="1" x14ac:dyDescent="0.2">
      <c r="A6764" s="593" t="s">
        <v>2030</v>
      </c>
      <c r="B6764" s="593" t="s">
        <v>110</v>
      </c>
      <c r="C6764" s="593" t="s">
        <v>36</v>
      </c>
      <c r="D6764" s="630">
        <v>41699</v>
      </c>
      <c r="E6764" s="613">
        <v>0.6875</v>
      </c>
      <c r="F6764" s="630">
        <v>41699</v>
      </c>
      <c r="G6764" s="613">
        <v>0.6875</v>
      </c>
      <c r="H6764" s="896">
        <v>0</v>
      </c>
      <c r="I6764" s="593">
        <v>5</v>
      </c>
      <c r="J6764" s="593" t="s">
        <v>146</v>
      </c>
      <c r="K6764" s="593" t="s">
        <v>132</v>
      </c>
      <c r="L6764" s="593" t="s">
        <v>130</v>
      </c>
      <c r="M6764" s="593" t="s">
        <v>1330</v>
      </c>
      <c r="N6764" s="593" t="s">
        <v>103</v>
      </c>
      <c r="O6764" s="593" t="s">
        <v>66</v>
      </c>
      <c r="P6764" s="593" t="s">
        <v>1331</v>
      </c>
      <c r="Q6764" s="593" t="s">
        <v>1332</v>
      </c>
      <c r="R6764" s="593"/>
      <c r="S6764" s="593">
        <v>1.8</v>
      </c>
      <c r="T6764" s="1360">
        <v>1.8</v>
      </c>
      <c r="U6764" s="593" t="s">
        <v>86</v>
      </c>
      <c r="V6764" s="593">
        <v>1986</v>
      </c>
      <c r="W6764" s="593"/>
      <c r="X6764" s="593"/>
      <c r="Y6764" s="596" t="s">
        <v>9479</v>
      </c>
      <c r="Z6764" s="596"/>
      <c r="AA6764" s="596"/>
      <c r="AB6764" s="596" t="s">
        <v>9478</v>
      </c>
      <c r="AC6764" s="694">
        <v>41445</v>
      </c>
      <c r="AD6764" s="596" t="s">
        <v>60</v>
      </c>
      <c r="AE6764" s="593"/>
      <c r="AF6764" s="593"/>
      <c r="AG6764" s="598"/>
      <c r="AH6764" s="595"/>
      <c r="AI6764" s="595"/>
      <c r="AJ6764" s="632" t="s">
        <v>2261</v>
      </c>
    </row>
    <row r="6765" spans="1:36" ht="47.25" hidden="1" x14ac:dyDescent="0.2">
      <c r="A6765" s="593" t="s">
        <v>2030</v>
      </c>
      <c r="B6765" s="593" t="s">
        <v>110</v>
      </c>
      <c r="C6765" s="593" t="s">
        <v>36</v>
      </c>
      <c r="D6765" s="630">
        <v>41700</v>
      </c>
      <c r="E6765" s="613">
        <v>0.47430555555555554</v>
      </c>
      <c r="F6765" s="630">
        <v>41700</v>
      </c>
      <c r="G6765" s="613">
        <v>0.47430555555555554</v>
      </c>
      <c r="H6765" s="896">
        <v>0</v>
      </c>
      <c r="I6765" s="593">
        <v>61</v>
      </c>
      <c r="J6765" s="593" t="s">
        <v>1004</v>
      </c>
      <c r="K6765" s="593" t="s">
        <v>132</v>
      </c>
      <c r="L6765" s="595" t="s">
        <v>130</v>
      </c>
      <c r="M6765" s="593" t="s">
        <v>1336</v>
      </c>
      <c r="N6765" s="593">
        <v>35</v>
      </c>
      <c r="O6765" s="593" t="s">
        <v>66</v>
      </c>
      <c r="P6765" s="593" t="s">
        <v>1337</v>
      </c>
      <c r="Q6765" s="593" t="s">
        <v>1338</v>
      </c>
      <c r="R6765" s="593"/>
      <c r="S6765" s="593">
        <v>33</v>
      </c>
      <c r="T6765" s="1360">
        <v>33</v>
      </c>
      <c r="U6765" s="596" t="s">
        <v>75</v>
      </c>
      <c r="V6765" s="596">
        <v>1985</v>
      </c>
      <c r="W6765" s="596" t="s">
        <v>2264</v>
      </c>
      <c r="X6765" s="596"/>
      <c r="Y6765" s="596" t="s">
        <v>9484</v>
      </c>
      <c r="Z6765" s="596"/>
      <c r="AA6765" s="596" t="s">
        <v>2265</v>
      </c>
      <c r="AB6765" s="596">
        <v>2</v>
      </c>
      <c r="AC6765" s="694">
        <v>41690</v>
      </c>
      <c r="AD6765" s="596" t="s">
        <v>49</v>
      </c>
      <c r="AE6765" s="593"/>
      <c r="AF6765" s="593"/>
      <c r="AG6765" s="598"/>
      <c r="AH6765" s="595"/>
      <c r="AI6765" s="595"/>
      <c r="AJ6765" s="632" t="s">
        <v>2261</v>
      </c>
    </row>
    <row r="6766" spans="1:36" ht="47.25" hidden="1" x14ac:dyDescent="0.2">
      <c r="A6766" s="593" t="s">
        <v>2030</v>
      </c>
      <c r="B6766" s="593" t="s">
        <v>110</v>
      </c>
      <c r="C6766" s="593" t="s">
        <v>36</v>
      </c>
      <c r="D6766" s="630">
        <v>41703</v>
      </c>
      <c r="E6766" s="613">
        <v>0.4375</v>
      </c>
      <c r="F6766" s="630">
        <v>41703</v>
      </c>
      <c r="G6766" s="613">
        <v>0</v>
      </c>
      <c r="H6766" s="896">
        <v>0.4375</v>
      </c>
      <c r="I6766" s="593">
        <v>15</v>
      </c>
      <c r="J6766" s="593" t="s">
        <v>146</v>
      </c>
      <c r="K6766" s="593" t="s">
        <v>132</v>
      </c>
      <c r="L6766" s="593" t="s">
        <v>127</v>
      </c>
      <c r="M6766" s="593" t="s">
        <v>1384</v>
      </c>
      <c r="N6766" s="593" t="s">
        <v>103</v>
      </c>
      <c r="O6766" s="593" t="s">
        <v>66</v>
      </c>
      <c r="P6766" s="593" t="s">
        <v>1385</v>
      </c>
      <c r="Q6766" s="593" t="s">
        <v>1386</v>
      </c>
      <c r="R6766" s="593"/>
      <c r="S6766" s="593">
        <v>4.0999999999999996</v>
      </c>
      <c r="T6766" s="1360">
        <v>4.0999999999999996</v>
      </c>
      <c r="U6766" s="596" t="s">
        <v>75</v>
      </c>
      <c r="V6766" s="683">
        <v>33725</v>
      </c>
      <c r="W6766" s="596" t="s">
        <v>453</v>
      </c>
      <c r="X6766" s="596"/>
      <c r="Y6766" s="596" t="s">
        <v>9485</v>
      </c>
      <c r="Z6766" s="596">
        <v>100</v>
      </c>
      <c r="AA6766" s="683">
        <v>41760</v>
      </c>
      <c r="AB6766" s="596">
        <v>0</v>
      </c>
      <c r="AC6766" s="596" t="s">
        <v>9486</v>
      </c>
      <c r="AD6766" s="596" t="s">
        <v>57</v>
      </c>
      <c r="AE6766" s="593"/>
      <c r="AF6766" s="593"/>
      <c r="AG6766" s="598"/>
      <c r="AH6766" s="595"/>
      <c r="AI6766" s="595" t="s">
        <v>387</v>
      </c>
      <c r="AJ6766" s="595"/>
    </row>
    <row r="6767" spans="1:36" ht="189" hidden="1" x14ac:dyDescent="0.2">
      <c r="A6767" s="593" t="s">
        <v>2030</v>
      </c>
      <c r="B6767" s="593" t="s">
        <v>110</v>
      </c>
      <c r="C6767" s="593" t="s">
        <v>36</v>
      </c>
      <c r="D6767" s="630">
        <v>41703</v>
      </c>
      <c r="E6767" s="613">
        <v>0.8222222222222223</v>
      </c>
      <c r="F6767" s="630">
        <v>41704</v>
      </c>
      <c r="G6767" s="613">
        <v>0.17361111111111113</v>
      </c>
      <c r="H6767" s="896">
        <v>0.35138888888888892</v>
      </c>
      <c r="I6767" s="593">
        <v>13</v>
      </c>
      <c r="J6767" s="593" t="s">
        <v>178</v>
      </c>
      <c r="K6767" s="593" t="s">
        <v>134</v>
      </c>
      <c r="L6767" s="593" t="s">
        <v>126</v>
      </c>
      <c r="M6767" s="593" t="s">
        <v>1387</v>
      </c>
      <c r="N6767" s="593" t="s">
        <v>103</v>
      </c>
      <c r="O6767" s="593" t="s">
        <v>66</v>
      </c>
      <c r="P6767" s="593" t="s">
        <v>1388</v>
      </c>
      <c r="Q6767" s="593" t="s">
        <v>1389</v>
      </c>
      <c r="R6767" s="593"/>
      <c r="S6767" s="593">
        <f>38.2+13.5</f>
        <v>51.7</v>
      </c>
      <c r="T6767" s="1360">
        <v>51.7</v>
      </c>
      <c r="U6767" s="596" t="s">
        <v>75</v>
      </c>
      <c r="V6767" s="596">
        <v>1987</v>
      </c>
      <c r="W6767" s="596" t="s">
        <v>9487</v>
      </c>
      <c r="X6767" s="596"/>
      <c r="Y6767" s="694" t="s">
        <v>9488</v>
      </c>
      <c r="Z6767" s="596">
        <v>100</v>
      </c>
      <c r="AA6767" s="694" t="s">
        <v>9489</v>
      </c>
      <c r="AB6767" s="596"/>
      <c r="AC6767" s="596" t="s">
        <v>9490</v>
      </c>
      <c r="AD6767" s="596" t="s">
        <v>61</v>
      </c>
      <c r="AE6767" s="593"/>
      <c r="AF6767" s="593"/>
      <c r="AG6767" s="598"/>
      <c r="AH6767" s="595" t="s">
        <v>388</v>
      </c>
      <c r="AI6767" s="595"/>
      <c r="AJ6767" s="595"/>
    </row>
    <row r="6768" spans="1:36" ht="31.5" hidden="1" x14ac:dyDescent="0.2">
      <c r="A6768" s="593" t="s">
        <v>2030</v>
      </c>
      <c r="B6768" s="593" t="s">
        <v>110</v>
      </c>
      <c r="C6768" s="593" t="s">
        <v>2244</v>
      </c>
      <c r="D6768" s="630">
        <v>41704</v>
      </c>
      <c r="E6768" s="613">
        <v>0.76666666666666661</v>
      </c>
      <c r="F6768" s="630">
        <v>41704</v>
      </c>
      <c r="G6768" s="613">
        <v>0.90902777777777777</v>
      </c>
      <c r="H6768" s="896">
        <v>0.1423611111111111</v>
      </c>
      <c r="I6768" s="593">
        <v>337</v>
      </c>
      <c r="J6768" s="593" t="s">
        <v>1390</v>
      </c>
      <c r="K6768" s="593" t="s">
        <v>134</v>
      </c>
      <c r="L6768" s="593" t="s">
        <v>125</v>
      </c>
      <c r="M6768" s="593" t="s">
        <v>1391</v>
      </c>
      <c r="N6768" s="593">
        <v>110</v>
      </c>
      <c r="O6768" s="593" t="s">
        <v>66</v>
      </c>
      <c r="P6768" s="593" t="s">
        <v>1392</v>
      </c>
      <c r="Q6768" s="593" t="s">
        <v>1532</v>
      </c>
      <c r="R6768" s="593">
        <v>784</v>
      </c>
      <c r="S6768" s="593"/>
      <c r="T6768" s="1360">
        <v>784</v>
      </c>
      <c r="U6768" s="593"/>
      <c r="V6768" s="593"/>
      <c r="W6768" s="593"/>
      <c r="X6768" s="593"/>
      <c r="Y6768" s="593"/>
      <c r="Z6768" s="593"/>
      <c r="AA6768" s="593"/>
      <c r="AB6768" s="593"/>
      <c r="AC6768" s="593"/>
      <c r="AD6768" s="593" t="s">
        <v>55</v>
      </c>
      <c r="AE6768" s="593"/>
      <c r="AF6768" s="593"/>
      <c r="AG6768" s="598"/>
      <c r="AH6768" s="595"/>
      <c r="AI6768" s="595"/>
      <c r="AJ6768" s="595"/>
    </row>
    <row r="6769" spans="1:36" ht="63" hidden="1" x14ac:dyDescent="0.2">
      <c r="A6769" s="593" t="s">
        <v>2030</v>
      </c>
      <c r="B6769" s="593" t="s">
        <v>110</v>
      </c>
      <c r="C6769" s="593" t="s">
        <v>36</v>
      </c>
      <c r="D6769" s="630">
        <v>41706</v>
      </c>
      <c r="E6769" s="613">
        <v>0.59236111111111112</v>
      </c>
      <c r="F6769" s="630">
        <v>41706</v>
      </c>
      <c r="G6769" s="613">
        <v>0.61319444444444449</v>
      </c>
      <c r="H6769" s="896">
        <v>2.0833333333333332E-2</v>
      </c>
      <c r="I6769" s="593">
        <v>14</v>
      </c>
      <c r="J6769" s="593" t="s">
        <v>1452</v>
      </c>
      <c r="K6769" s="593"/>
      <c r="L6769" s="593" t="s">
        <v>130</v>
      </c>
      <c r="M6769" s="593" t="s">
        <v>1453</v>
      </c>
      <c r="N6769" s="593" t="s">
        <v>103</v>
      </c>
      <c r="O6769" s="593" t="s">
        <v>66</v>
      </c>
      <c r="P6769" s="593" t="s">
        <v>1454</v>
      </c>
      <c r="Q6769" s="593" t="s">
        <v>1455</v>
      </c>
      <c r="R6769" s="593">
        <v>16.600000000000001</v>
      </c>
      <c r="S6769" s="593"/>
      <c r="T6769" s="1360">
        <f t="shared" ref="T6769:T6774" si="215">R6769+S6769</f>
        <v>16.600000000000001</v>
      </c>
      <c r="U6769" s="593" t="s">
        <v>75</v>
      </c>
      <c r="V6769" s="593" t="s">
        <v>1456</v>
      </c>
      <c r="W6769" s="593"/>
      <c r="X6769" s="593"/>
      <c r="Y6769" s="630">
        <v>41091</v>
      </c>
      <c r="Z6769" s="593"/>
      <c r="AA6769" s="630">
        <v>41456</v>
      </c>
      <c r="AB6769" s="593">
        <v>1</v>
      </c>
      <c r="AC6769" s="630">
        <v>41671</v>
      </c>
      <c r="AD6769" s="593" t="s">
        <v>61</v>
      </c>
      <c r="AE6769" s="593"/>
      <c r="AF6769" s="593"/>
      <c r="AG6769" s="593"/>
      <c r="AH6769" s="632"/>
      <c r="AI6769" s="632"/>
      <c r="AJ6769" s="632"/>
    </row>
    <row r="6770" spans="1:36" ht="63" hidden="1" x14ac:dyDescent="0.2">
      <c r="A6770" s="593" t="s">
        <v>2030</v>
      </c>
      <c r="B6770" s="593" t="s">
        <v>110</v>
      </c>
      <c r="C6770" s="593" t="s">
        <v>36</v>
      </c>
      <c r="D6770" s="630">
        <v>41706</v>
      </c>
      <c r="E6770" s="613">
        <v>0.38541666666666669</v>
      </c>
      <c r="F6770" s="630">
        <v>41706</v>
      </c>
      <c r="G6770" s="613">
        <v>0.44374999999999998</v>
      </c>
      <c r="H6770" s="896">
        <v>5.8333333333333327E-2</v>
      </c>
      <c r="I6770" s="593">
        <v>57</v>
      </c>
      <c r="J6770" s="593" t="s">
        <v>1446</v>
      </c>
      <c r="K6770" s="593"/>
      <c r="L6770" s="593" t="s">
        <v>130</v>
      </c>
      <c r="M6770" s="593" t="s">
        <v>1447</v>
      </c>
      <c r="N6770" s="593">
        <v>110</v>
      </c>
      <c r="O6770" s="593" t="s">
        <v>63</v>
      </c>
      <c r="P6770" s="593" t="s">
        <v>1447</v>
      </c>
      <c r="Q6770" s="593" t="s">
        <v>1448</v>
      </c>
      <c r="R6770" s="593">
        <v>67.900000000000006</v>
      </c>
      <c r="S6770" s="593"/>
      <c r="T6770" s="1360">
        <f t="shared" si="215"/>
        <v>67.900000000000006</v>
      </c>
      <c r="U6770" s="593" t="s">
        <v>75</v>
      </c>
      <c r="V6770" s="593">
        <v>2008</v>
      </c>
      <c r="W6770" s="593" t="s">
        <v>1449</v>
      </c>
      <c r="X6770" s="593" t="s">
        <v>1450</v>
      </c>
      <c r="Y6770" s="614"/>
      <c r="Z6770" s="593"/>
      <c r="AA6770" s="614"/>
      <c r="AB6770" s="593" t="s">
        <v>1451</v>
      </c>
      <c r="AC6770" s="630">
        <v>41643</v>
      </c>
      <c r="AD6770" s="593" t="s">
        <v>60</v>
      </c>
      <c r="AE6770" s="593"/>
      <c r="AF6770" s="593"/>
      <c r="AG6770" s="593"/>
      <c r="AH6770" s="632"/>
      <c r="AI6770" s="632"/>
      <c r="AJ6770" s="632"/>
    </row>
    <row r="6771" spans="1:36" ht="110.25" hidden="1" x14ac:dyDescent="0.2">
      <c r="A6771" s="593" t="s">
        <v>2030</v>
      </c>
      <c r="B6771" s="593" t="s">
        <v>110</v>
      </c>
      <c r="C6771" s="593" t="s">
        <v>36</v>
      </c>
      <c r="D6771" s="630">
        <v>41707</v>
      </c>
      <c r="E6771" s="613">
        <v>0.58611111111111114</v>
      </c>
      <c r="F6771" s="630">
        <v>41679</v>
      </c>
      <c r="G6771" s="613">
        <v>0.58611111111111114</v>
      </c>
      <c r="H6771" s="896">
        <v>0</v>
      </c>
      <c r="I6771" s="593">
        <v>21</v>
      </c>
      <c r="J6771" s="593" t="s">
        <v>146</v>
      </c>
      <c r="K6771" s="593" t="s">
        <v>132</v>
      </c>
      <c r="L6771" s="593" t="s">
        <v>127</v>
      </c>
      <c r="M6771" s="593" t="s">
        <v>1457</v>
      </c>
      <c r="N6771" s="593" t="s">
        <v>103</v>
      </c>
      <c r="O6771" s="593" t="s">
        <v>66</v>
      </c>
      <c r="P6771" s="593" t="s">
        <v>1458</v>
      </c>
      <c r="Q6771" s="593" t="s">
        <v>2262</v>
      </c>
      <c r="R6771" s="593"/>
      <c r="S6771" s="593">
        <f>5.9+27.9</f>
        <v>33.799999999999997</v>
      </c>
      <c r="T6771" s="1360">
        <f t="shared" si="215"/>
        <v>33.799999999999997</v>
      </c>
      <c r="U6771" s="593" t="s">
        <v>75</v>
      </c>
      <c r="V6771" s="593" t="s">
        <v>1459</v>
      </c>
      <c r="W6771" s="593" t="s">
        <v>1268</v>
      </c>
      <c r="X6771" s="593"/>
      <c r="Y6771" s="593" t="s">
        <v>1460</v>
      </c>
      <c r="Z6771" s="593"/>
      <c r="AA6771" s="593" t="s">
        <v>1461</v>
      </c>
      <c r="AB6771" s="593">
        <v>7</v>
      </c>
      <c r="AC6771" s="593"/>
      <c r="AD6771" s="593" t="s">
        <v>57</v>
      </c>
      <c r="AE6771" s="593"/>
      <c r="AF6771" s="593"/>
      <c r="AG6771" s="598"/>
      <c r="AH6771" s="595"/>
      <c r="AI6771" s="595" t="s">
        <v>387</v>
      </c>
      <c r="AJ6771" s="632" t="s">
        <v>2261</v>
      </c>
    </row>
    <row r="6772" spans="1:36" ht="94.5" hidden="1" x14ac:dyDescent="0.2">
      <c r="A6772" s="593" t="s">
        <v>2030</v>
      </c>
      <c r="B6772" s="593" t="s">
        <v>110</v>
      </c>
      <c r="C6772" s="593" t="s">
        <v>36</v>
      </c>
      <c r="D6772" s="630">
        <v>41709</v>
      </c>
      <c r="E6772" s="613">
        <v>0.49583333333333335</v>
      </c>
      <c r="F6772" s="630">
        <v>41709</v>
      </c>
      <c r="G6772" s="613">
        <v>0.67500000000000004</v>
      </c>
      <c r="H6772" s="896">
        <f>G6772-E6772</f>
        <v>0.1791666666666667</v>
      </c>
      <c r="I6772" s="593">
        <v>14</v>
      </c>
      <c r="J6772" s="593" t="s">
        <v>146</v>
      </c>
      <c r="K6772" s="593" t="s">
        <v>134</v>
      </c>
      <c r="L6772" s="593" t="s">
        <v>127</v>
      </c>
      <c r="M6772" s="593" t="s">
        <v>1533</v>
      </c>
      <c r="N6772" s="593" t="s">
        <v>103</v>
      </c>
      <c r="O6772" s="593" t="s">
        <v>66</v>
      </c>
      <c r="P6772" s="593" t="s">
        <v>1534</v>
      </c>
      <c r="Q6772" s="593" t="s">
        <v>1535</v>
      </c>
      <c r="R6772" s="593">
        <v>38.6</v>
      </c>
      <c r="S6772" s="593"/>
      <c r="T6772" s="1360">
        <f t="shared" si="215"/>
        <v>38.6</v>
      </c>
      <c r="U6772" s="596" t="s">
        <v>75</v>
      </c>
      <c r="V6772" s="596">
        <v>1986</v>
      </c>
      <c r="W6772" s="596" t="s">
        <v>1536</v>
      </c>
      <c r="X6772" s="596"/>
      <c r="Y6772" s="694" t="s">
        <v>9491</v>
      </c>
      <c r="Z6772" s="596"/>
      <c r="AA6772" s="694" t="s">
        <v>9492</v>
      </c>
      <c r="AB6772" s="596">
        <v>2</v>
      </c>
      <c r="AC6772" s="694">
        <v>41669</v>
      </c>
      <c r="AD6772" s="596" t="s">
        <v>57</v>
      </c>
      <c r="AE6772" s="593"/>
      <c r="AF6772" s="593"/>
      <c r="AG6772" s="593"/>
      <c r="AH6772" s="632"/>
      <c r="AI6772" s="632" t="s">
        <v>387</v>
      </c>
      <c r="AJ6772" s="632"/>
    </row>
    <row r="6773" spans="1:36" ht="63" hidden="1" x14ac:dyDescent="0.2">
      <c r="A6773" s="593" t="s">
        <v>2030</v>
      </c>
      <c r="B6773" s="593" t="s">
        <v>110</v>
      </c>
      <c r="C6773" s="593" t="s">
        <v>5958</v>
      </c>
      <c r="D6773" s="630">
        <v>41709</v>
      </c>
      <c r="E6773" s="613">
        <v>0.75694444444444453</v>
      </c>
      <c r="F6773" s="630">
        <v>0.75694444444444453</v>
      </c>
      <c r="G6773" s="613">
        <v>0</v>
      </c>
      <c r="H6773" s="896">
        <v>0</v>
      </c>
      <c r="I6773" s="593">
        <v>27</v>
      </c>
      <c r="J6773" s="593" t="s">
        <v>146</v>
      </c>
      <c r="K6773" s="593" t="s">
        <v>136</v>
      </c>
      <c r="L6773" s="593" t="s">
        <v>125</v>
      </c>
      <c r="M6773" s="593" t="s">
        <v>1537</v>
      </c>
      <c r="N6773" s="593" t="s">
        <v>103</v>
      </c>
      <c r="O6773" s="593" t="s">
        <v>67</v>
      </c>
      <c r="P6773" s="593" t="s">
        <v>1538</v>
      </c>
      <c r="Q6773" s="593" t="s">
        <v>1539</v>
      </c>
      <c r="R6773" s="593"/>
      <c r="S6773" s="593">
        <v>14.6</v>
      </c>
      <c r="T6773" s="1360">
        <f t="shared" si="215"/>
        <v>14.6</v>
      </c>
      <c r="U6773" s="596" t="s">
        <v>76</v>
      </c>
      <c r="V6773" s="596">
        <v>2013</v>
      </c>
      <c r="W6773" s="596"/>
      <c r="X6773" s="596"/>
      <c r="Y6773" s="694"/>
      <c r="Z6773" s="596"/>
      <c r="AA6773" s="694"/>
      <c r="AB6773" s="596"/>
      <c r="AC6773" s="694"/>
      <c r="AD6773" s="596" t="s">
        <v>55</v>
      </c>
      <c r="AE6773" s="593"/>
      <c r="AF6773" s="593"/>
      <c r="AG6773" s="593" t="s">
        <v>1540</v>
      </c>
      <c r="AH6773" s="632"/>
      <c r="AI6773" s="632"/>
      <c r="AJ6773" s="632" t="s">
        <v>2261</v>
      </c>
    </row>
    <row r="6774" spans="1:36" ht="94.5" hidden="1" x14ac:dyDescent="0.2">
      <c r="A6774" s="593" t="s">
        <v>2030</v>
      </c>
      <c r="B6774" s="593" t="s">
        <v>110</v>
      </c>
      <c r="C6774" s="593" t="s">
        <v>36</v>
      </c>
      <c r="D6774" s="630">
        <v>41710</v>
      </c>
      <c r="E6774" s="613">
        <v>0.43611111111111112</v>
      </c>
      <c r="F6774" s="630">
        <v>41710</v>
      </c>
      <c r="G6774" s="613">
        <v>0.43611111111111112</v>
      </c>
      <c r="H6774" s="896">
        <f>G6774-E6774</f>
        <v>0</v>
      </c>
      <c r="I6774" s="593">
        <v>10</v>
      </c>
      <c r="J6774" s="593"/>
      <c r="K6774" s="726" t="s">
        <v>183</v>
      </c>
      <c r="L6774" s="593" t="s">
        <v>130</v>
      </c>
      <c r="M6774" s="593" t="s">
        <v>1541</v>
      </c>
      <c r="N6774" s="593">
        <v>35</v>
      </c>
      <c r="O6774" s="593" t="s">
        <v>63</v>
      </c>
      <c r="P6774" s="593" t="s">
        <v>1542</v>
      </c>
      <c r="Q6774" s="593" t="s">
        <v>1543</v>
      </c>
      <c r="R6774" s="593"/>
      <c r="S6774" s="593">
        <v>11.6</v>
      </c>
      <c r="T6774" s="1360">
        <f t="shared" si="215"/>
        <v>11.6</v>
      </c>
      <c r="U6774" s="593" t="s">
        <v>78</v>
      </c>
      <c r="V6774" s="614">
        <v>38814</v>
      </c>
      <c r="W6774" s="593" t="s">
        <v>1544</v>
      </c>
      <c r="X6774" s="593" t="s">
        <v>1545</v>
      </c>
      <c r="Y6774" s="614" t="s">
        <v>1546</v>
      </c>
      <c r="Z6774" s="593"/>
      <c r="AA6774" s="614">
        <v>42064</v>
      </c>
      <c r="AB6774" s="593" t="s">
        <v>445</v>
      </c>
      <c r="AC6774" s="614"/>
      <c r="AD6774" s="593" t="s">
        <v>61</v>
      </c>
      <c r="AE6774" s="593"/>
      <c r="AF6774" s="593"/>
      <c r="AG6774" s="593"/>
      <c r="AH6774" s="632"/>
      <c r="AI6774" s="632"/>
      <c r="AJ6774" s="632" t="s">
        <v>2261</v>
      </c>
    </row>
    <row r="6775" spans="1:36" ht="47.25" hidden="1" x14ac:dyDescent="0.2">
      <c r="A6775" s="593" t="s">
        <v>2030</v>
      </c>
      <c r="B6775" s="593" t="s">
        <v>110</v>
      </c>
      <c r="C6775" s="593" t="s">
        <v>36</v>
      </c>
      <c r="D6775" s="630">
        <v>41710</v>
      </c>
      <c r="E6775" s="613">
        <v>0.83333333333333337</v>
      </c>
      <c r="F6775" s="630">
        <v>41710</v>
      </c>
      <c r="G6775" s="613">
        <v>0.89236111111111116</v>
      </c>
      <c r="H6775" s="896">
        <v>5.9027777777777783E-2</v>
      </c>
      <c r="I6775" s="593">
        <v>11</v>
      </c>
      <c r="J6775" s="593" t="s">
        <v>178</v>
      </c>
      <c r="K6775" s="593" t="s">
        <v>134</v>
      </c>
      <c r="L6775" s="593" t="s">
        <v>130</v>
      </c>
      <c r="M6775" s="593" t="s">
        <v>1547</v>
      </c>
      <c r="N6775" s="593" t="s">
        <v>103</v>
      </c>
      <c r="O6775" s="593" t="s">
        <v>66</v>
      </c>
      <c r="P6775" s="593" t="s">
        <v>1548</v>
      </c>
      <c r="Q6775" s="593" t="s">
        <v>1549</v>
      </c>
      <c r="R6775" s="593">
        <v>4.5999999999999996</v>
      </c>
      <c r="S6775" s="593"/>
      <c r="T6775" s="1360">
        <v>4.5999999999999996</v>
      </c>
      <c r="U6775" s="596" t="s">
        <v>84</v>
      </c>
      <c r="V6775" s="694">
        <v>34455</v>
      </c>
      <c r="W6775" s="596" t="s">
        <v>171</v>
      </c>
      <c r="X6775" s="596" t="s">
        <v>175</v>
      </c>
      <c r="Y6775" s="694" t="s">
        <v>9493</v>
      </c>
      <c r="Z6775" s="596">
        <v>80</v>
      </c>
      <c r="AA6775" s="694">
        <v>41944</v>
      </c>
      <c r="AB6775" s="596">
        <v>5</v>
      </c>
      <c r="AC6775" s="694"/>
      <c r="AD6775" s="596" t="s">
        <v>60</v>
      </c>
      <c r="AE6775" s="593"/>
      <c r="AF6775" s="593"/>
      <c r="AG6775" s="593"/>
      <c r="AH6775" s="632"/>
      <c r="AI6775" s="632"/>
      <c r="AJ6775" s="632"/>
    </row>
    <row r="6776" spans="1:36" ht="63" hidden="1" x14ac:dyDescent="0.2">
      <c r="A6776" s="593" t="s">
        <v>2030</v>
      </c>
      <c r="B6776" s="593" t="s">
        <v>110</v>
      </c>
      <c r="C6776" s="593" t="s">
        <v>36</v>
      </c>
      <c r="D6776" s="630">
        <v>41712</v>
      </c>
      <c r="E6776" s="613">
        <v>0.71111111111111114</v>
      </c>
      <c r="F6776" s="630">
        <v>41712</v>
      </c>
      <c r="G6776" s="613">
        <v>0.71111111111111114</v>
      </c>
      <c r="H6776" s="896">
        <v>0</v>
      </c>
      <c r="I6776" s="593">
        <v>9</v>
      </c>
      <c r="J6776" s="593" t="s">
        <v>178</v>
      </c>
      <c r="K6776" s="726" t="s">
        <v>183</v>
      </c>
      <c r="L6776" s="593" t="s">
        <v>130</v>
      </c>
      <c r="M6776" s="593" t="s">
        <v>1589</v>
      </c>
      <c r="N6776" s="593">
        <v>35</v>
      </c>
      <c r="O6776" s="593" t="s">
        <v>63</v>
      </c>
      <c r="P6776" s="593" t="s">
        <v>1590</v>
      </c>
      <c r="Q6776" s="593" t="s">
        <v>1591</v>
      </c>
      <c r="R6776" s="593"/>
      <c r="S6776" s="593">
        <v>9.8000000000000007</v>
      </c>
      <c r="T6776" s="1360">
        <v>9.8000000000000007</v>
      </c>
      <c r="U6776" s="596" t="s">
        <v>79</v>
      </c>
      <c r="V6776" s="596">
        <v>2010</v>
      </c>
      <c r="W6776" s="596" t="s">
        <v>9494</v>
      </c>
      <c r="X6776" s="596" t="s">
        <v>5383</v>
      </c>
      <c r="Y6776" s="694" t="s">
        <v>9495</v>
      </c>
      <c r="Z6776" s="596">
        <v>100</v>
      </c>
      <c r="AA6776" s="694" t="s">
        <v>9496</v>
      </c>
      <c r="AB6776" s="694" t="s">
        <v>445</v>
      </c>
      <c r="AC6776" s="694" t="s">
        <v>9486</v>
      </c>
      <c r="AD6776" s="596" t="s">
        <v>60</v>
      </c>
      <c r="AE6776" s="593"/>
      <c r="AF6776" s="593"/>
      <c r="AG6776" s="593"/>
      <c r="AH6776" s="632"/>
      <c r="AI6776" s="632"/>
      <c r="AJ6776" s="632" t="s">
        <v>2261</v>
      </c>
    </row>
    <row r="6777" spans="1:36" ht="47.25" hidden="1" x14ac:dyDescent="0.2">
      <c r="A6777" s="593" t="s">
        <v>2030</v>
      </c>
      <c r="B6777" s="593" t="s">
        <v>110</v>
      </c>
      <c r="C6777" s="593" t="s">
        <v>36</v>
      </c>
      <c r="D6777" s="630">
        <v>41712</v>
      </c>
      <c r="E6777" s="613">
        <v>0.92152777777777783</v>
      </c>
      <c r="F6777" s="630">
        <v>41712</v>
      </c>
      <c r="G6777" s="613">
        <v>0.92152777777777783</v>
      </c>
      <c r="H6777" s="896">
        <v>0</v>
      </c>
      <c r="I6777" s="593">
        <v>24</v>
      </c>
      <c r="J6777" s="593" t="s">
        <v>178</v>
      </c>
      <c r="K6777" s="593" t="s">
        <v>132</v>
      </c>
      <c r="L6777" s="593" t="s">
        <v>128</v>
      </c>
      <c r="M6777" s="593" t="s">
        <v>1592</v>
      </c>
      <c r="N6777" s="593" t="s">
        <v>103</v>
      </c>
      <c r="O6777" s="593" t="s">
        <v>66</v>
      </c>
      <c r="P6777" s="593" t="s">
        <v>1593</v>
      </c>
      <c r="Q6777" s="593" t="s">
        <v>1594</v>
      </c>
      <c r="R6777" s="593"/>
      <c r="S6777" s="593">
        <v>9.3000000000000007</v>
      </c>
      <c r="T6777" s="1360">
        <v>9.3000000000000007</v>
      </c>
      <c r="U6777" s="596" t="s">
        <v>75</v>
      </c>
      <c r="V6777" s="596">
        <v>1993</v>
      </c>
      <c r="W6777" s="596" t="s">
        <v>171</v>
      </c>
      <c r="X6777" s="596"/>
      <c r="Y6777" s="694" t="s">
        <v>1595</v>
      </c>
      <c r="Z6777" s="596">
        <v>100</v>
      </c>
      <c r="AA6777" s="694" t="s">
        <v>1596</v>
      </c>
      <c r="AB6777" s="696">
        <v>0</v>
      </c>
      <c r="AC6777" s="694"/>
      <c r="AD6777" s="596" t="s">
        <v>49</v>
      </c>
      <c r="AE6777" s="593"/>
      <c r="AF6777" s="593"/>
      <c r="AG6777" s="593"/>
      <c r="AH6777" s="632"/>
      <c r="AI6777" s="632"/>
      <c r="AJ6777" s="632" t="s">
        <v>2261</v>
      </c>
    </row>
    <row r="6778" spans="1:36" ht="31.5" hidden="1" x14ac:dyDescent="0.2">
      <c r="A6778" s="593" t="s">
        <v>2030</v>
      </c>
      <c r="B6778" s="593" t="s">
        <v>110</v>
      </c>
      <c r="C6778" s="593" t="s">
        <v>36</v>
      </c>
      <c r="D6778" s="630">
        <v>41713</v>
      </c>
      <c r="E6778" s="613">
        <v>0.51597222222222217</v>
      </c>
      <c r="F6778" s="630">
        <v>41713</v>
      </c>
      <c r="G6778" s="613">
        <v>0.51597222222222217</v>
      </c>
      <c r="H6778" s="896">
        <v>0</v>
      </c>
      <c r="I6778" s="593">
        <v>6</v>
      </c>
      <c r="J6778" s="593" t="s">
        <v>146</v>
      </c>
      <c r="K6778" s="726" t="s">
        <v>183</v>
      </c>
      <c r="L6778" s="593" t="s">
        <v>130</v>
      </c>
      <c r="M6778" s="593" t="s">
        <v>1597</v>
      </c>
      <c r="N6778" s="593">
        <v>35</v>
      </c>
      <c r="O6778" s="593" t="s">
        <v>63</v>
      </c>
      <c r="P6778" s="593" t="s">
        <v>1598</v>
      </c>
      <c r="Q6778" s="593" t="s">
        <v>1599</v>
      </c>
      <c r="R6778" s="593"/>
      <c r="S6778" s="593">
        <v>1.8</v>
      </c>
      <c r="T6778" s="1360">
        <v>1.8</v>
      </c>
      <c r="U6778" s="596" t="s">
        <v>79</v>
      </c>
      <c r="V6778" s="596">
        <v>2010</v>
      </c>
      <c r="W6778" s="596" t="s">
        <v>9497</v>
      </c>
      <c r="X6778" s="596" t="s">
        <v>9498</v>
      </c>
      <c r="Y6778" s="694">
        <v>41534</v>
      </c>
      <c r="Z6778" s="596">
        <v>100</v>
      </c>
      <c r="AA6778" s="694"/>
      <c r="AB6778" s="694"/>
      <c r="AC6778" s="694"/>
      <c r="AD6778" s="596" t="s">
        <v>60</v>
      </c>
      <c r="AE6778" s="593"/>
      <c r="AF6778" s="593"/>
      <c r="AG6778" s="593"/>
      <c r="AH6778" s="632"/>
      <c r="AI6778" s="632"/>
      <c r="AJ6778" s="632" t="s">
        <v>2261</v>
      </c>
    </row>
    <row r="6779" spans="1:36" ht="63" hidden="1" x14ac:dyDescent="0.2">
      <c r="A6779" s="593" t="s">
        <v>2030</v>
      </c>
      <c r="B6779" s="593" t="s">
        <v>110</v>
      </c>
      <c r="C6779" s="593" t="s">
        <v>36</v>
      </c>
      <c r="D6779" s="630">
        <v>41715</v>
      </c>
      <c r="E6779" s="613">
        <v>0.57152777777777775</v>
      </c>
      <c r="F6779" s="630">
        <v>41715</v>
      </c>
      <c r="G6779" s="613">
        <v>0.57152777777777775</v>
      </c>
      <c r="H6779" s="896">
        <v>0</v>
      </c>
      <c r="I6779" s="593">
        <v>7</v>
      </c>
      <c r="J6779" s="593" t="s">
        <v>146</v>
      </c>
      <c r="K6779" s="593" t="s">
        <v>132</v>
      </c>
      <c r="L6779" s="593" t="s">
        <v>130</v>
      </c>
      <c r="M6779" s="593" t="s">
        <v>1693</v>
      </c>
      <c r="N6779" s="593" t="s">
        <v>103</v>
      </c>
      <c r="O6779" s="593" t="s">
        <v>66</v>
      </c>
      <c r="P6779" s="593" t="s">
        <v>1694</v>
      </c>
      <c r="Q6779" s="593" t="s">
        <v>1695</v>
      </c>
      <c r="R6779" s="593"/>
      <c r="S6779" s="593">
        <v>3.4</v>
      </c>
      <c r="T6779" s="1360">
        <v>3.4</v>
      </c>
      <c r="U6779" s="596" t="s">
        <v>75</v>
      </c>
      <c r="V6779" s="596" t="s">
        <v>9499</v>
      </c>
      <c r="W6779" s="596" t="s">
        <v>171</v>
      </c>
      <c r="X6779" s="596"/>
      <c r="Y6779" s="694" t="s">
        <v>9500</v>
      </c>
      <c r="Z6779" s="596">
        <v>70</v>
      </c>
      <c r="AA6779" s="694" t="s">
        <v>2603</v>
      </c>
      <c r="AB6779" s="596">
        <v>3</v>
      </c>
      <c r="AC6779" s="694" t="s">
        <v>9501</v>
      </c>
      <c r="AD6779" s="596" t="s">
        <v>49</v>
      </c>
      <c r="AE6779" s="593"/>
      <c r="AF6779" s="593"/>
      <c r="AG6779" s="593"/>
      <c r="AH6779" s="632"/>
      <c r="AI6779" s="632"/>
      <c r="AJ6779" s="632" t="s">
        <v>2261</v>
      </c>
    </row>
    <row r="6780" spans="1:36" ht="47.25" hidden="1" x14ac:dyDescent="0.2">
      <c r="A6780" s="593" t="s">
        <v>2030</v>
      </c>
      <c r="B6780" s="593" t="s">
        <v>110</v>
      </c>
      <c r="C6780" s="593" t="s">
        <v>36</v>
      </c>
      <c r="D6780" s="630">
        <v>41717</v>
      </c>
      <c r="E6780" s="613">
        <v>0.64861111111111114</v>
      </c>
      <c r="F6780" s="630" t="s">
        <v>1705</v>
      </c>
      <c r="G6780" s="613">
        <v>0.70694444444444438</v>
      </c>
      <c r="H6780" s="896">
        <v>5.8333333333333237E-2</v>
      </c>
      <c r="I6780" s="593">
        <v>3</v>
      </c>
      <c r="J6780" s="593" t="s">
        <v>1706</v>
      </c>
      <c r="K6780" s="593"/>
      <c r="L6780" s="593" t="s">
        <v>130</v>
      </c>
      <c r="M6780" s="593" t="s">
        <v>1707</v>
      </c>
      <c r="N6780" s="593">
        <v>35</v>
      </c>
      <c r="O6780" s="593" t="s">
        <v>63</v>
      </c>
      <c r="P6780" s="593" t="s">
        <v>1708</v>
      </c>
      <c r="Q6780" s="593" t="s">
        <v>1709</v>
      </c>
      <c r="R6780" s="593">
        <v>2.5</v>
      </c>
      <c r="S6780" s="593"/>
      <c r="T6780" s="1360">
        <v>2.5</v>
      </c>
      <c r="U6780" s="596" t="s">
        <v>81</v>
      </c>
      <c r="V6780" s="596">
        <v>2012</v>
      </c>
      <c r="W6780" s="596" t="s">
        <v>1710</v>
      </c>
      <c r="X6780" s="596" t="s">
        <v>889</v>
      </c>
      <c r="Y6780" s="694" t="s">
        <v>1711</v>
      </c>
      <c r="Z6780" s="596">
        <v>90</v>
      </c>
      <c r="AA6780" s="694" t="s">
        <v>152</v>
      </c>
      <c r="AB6780" s="696">
        <v>0</v>
      </c>
      <c r="AC6780" s="694" t="s">
        <v>1712</v>
      </c>
      <c r="AD6780" s="596" t="s">
        <v>61</v>
      </c>
      <c r="AE6780" s="593"/>
      <c r="AF6780" s="593"/>
      <c r="AG6780" s="593"/>
      <c r="AH6780" s="632"/>
      <c r="AI6780" s="632"/>
      <c r="AJ6780" s="632"/>
    </row>
    <row r="6781" spans="1:36" ht="47.25" hidden="1" x14ac:dyDescent="0.2">
      <c r="A6781" s="593" t="s">
        <v>2030</v>
      </c>
      <c r="B6781" s="593" t="s">
        <v>110</v>
      </c>
      <c r="C6781" s="593" t="s">
        <v>36</v>
      </c>
      <c r="D6781" s="630">
        <v>41717</v>
      </c>
      <c r="E6781" s="613">
        <v>0.80902777777777779</v>
      </c>
      <c r="F6781" s="630">
        <v>41717</v>
      </c>
      <c r="G6781" s="613">
        <v>0.8965277777777777</v>
      </c>
      <c r="H6781" s="896">
        <v>8.7499999999999911E-2</v>
      </c>
      <c r="I6781" s="593">
        <v>7</v>
      </c>
      <c r="J6781" s="593" t="s">
        <v>1696</v>
      </c>
      <c r="K6781" s="593" t="s">
        <v>133</v>
      </c>
      <c r="L6781" s="593" t="s">
        <v>128</v>
      </c>
      <c r="M6781" s="593" t="s">
        <v>1697</v>
      </c>
      <c r="N6781" s="593" t="s">
        <v>103</v>
      </c>
      <c r="O6781" s="593" t="s">
        <v>64</v>
      </c>
      <c r="P6781" s="593" t="s">
        <v>1698</v>
      </c>
      <c r="Q6781" s="593" t="s">
        <v>1699</v>
      </c>
      <c r="R6781" s="593"/>
      <c r="S6781" s="593">
        <v>12.5</v>
      </c>
      <c r="T6781" s="1360">
        <v>12.5</v>
      </c>
      <c r="U6781" s="593" t="s">
        <v>84</v>
      </c>
      <c r="V6781" s="593">
        <v>1984</v>
      </c>
      <c r="W6781" s="593" t="s">
        <v>1700</v>
      </c>
      <c r="X6781" s="593" t="s">
        <v>1701</v>
      </c>
      <c r="Y6781" s="614" t="s">
        <v>1702</v>
      </c>
      <c r="Z6781" s="593">
        <v>0.8</v>
      </c>
      <c r="AA6781" s="614" t="s">
        <v>1703</v>
      </c>
      <c r="AB6781" s="597">
        <v>6</v>
      </c>
      <c r="AC6781" s="614" t="s">
        <v>1704</v>
      </c>
      <c r="AD6781" s="593" t="s">
        <v>56</v>
      </c>
      <c r="AE6781" s="593"/>
      <c r="AF6781" s="593"/>
      <c r="AG6781" s="593"/>
      <c r="AH6781" s="632"/>
      <c r="AI6781" s="632"/>
      <c r="AJ6781" s="632"/>
    </row>
    <row r="6782" spans="1:36" ht="63" hidden="1" x14ac:dyDescent="0.2">
      <c r="A6782" s="593" t="s">
        <v>2030</v>
      </c>
      <c r="B6782" s="593" t="s">
        <v>110</v>
      </c>
      <c r="C6782" s="593" t="s">
        <v>36</v>
      </c>
      <c r="D6782" s="630">
        <v>41718</v>
      </c>
      <c r="E6782" s="613">
        <v>0.19930555555555554</v>
      </c>
      <c r="F6782" s="630">
        <v>41718</v>
      </c>
      <c r="G6782" s="613">
        <v>0.3215277777777778</v>
      </c>
      <c r="H6782" s="896">
        <v>0.12222222222222226</v>
      </c>
      <c r="I6782" s="593">
        <v>7</v>
      </c>
      <c r="J6782" s="593" t="s">
        <v>1696</v>
      </c>
      <c r="K6782" s="593" t="s">
        <v>133</v>
      </c>
      <c r="L6782" s="593" t="s">
        <v>128</v>
      </c>
      <c r="M6782" s="593" t="s">
        <v>1713</v>
      </c>
      <c r="N6782" s="593" t="s">
        <v>103</v>
      </c>
      <c r="O6782" s="593" t="s">
        <v>64</v>
      </c>
      <c r="P6782" s="593" t="s">
        <v>1698</v>
      </c>
      <c r="Q6782" s="593" t="s">
        <v>1714</v>
      </c>
      <c r="R6782" s="593">
        <v>17.899999999999999</v>
      </c>
      <c r="S6782" s="593"/>
      <c r="T6782" s="1360">
        <v>17.899999999999999</v>
      </c>
      <c r="U6782" s="593" t="s">
        <v>84</v>
      </c>
      <c r="V6782" s="593">
        <v>1984</v>
      </c>
      <c r="W6782" s="593" t="s">
        <v>1700</v>
      </c>
      <c r="X6782" s="593" t="s">
        <v>1701</v>
      </c>
      <c r="Y6782" s="614" t="s">
        <v>1702</v>
      </c>
      <c r="Z6782" s="593">
        <v>0.8</v>
      </c>
      <c r="AA6782" s="614" t="s">
        <v>1703</v>
      </c>
      <c r="AB6782" s="597">
        <v>6</v>
      </c>
      <c r="AC6782" s="614" t="s">
        <v>1704</v>
      </c>
      <c r="AD6782" s="593" t="s">
        <v>60</v>
      </c>
      <c r="AE6782" s="593"/>
      <c r="AF6782" s="593"/>
      <c r="AG6782" s="593"/>
      <c r="AH6782" s="632"/>
      <c r="AI6782" s="632"/>
      <c r="AJ6782" s="632"/>
    </row>
    <row r="6783" spans="1:36" ht="94.5" hidden="1" x14ac:dyDescent="0.2">
      <c r="A6783" s="593" t="s">
        <v>2030</v>
      </c>
      <c r="B6783" s="593" t="s">
        <v>110</v>
      </c>
      <c r="C6783" s="593" t="s">
        <v>36</v>
      </c>
      <c r="D6783" s="630">
        <v>41720</v>
      </c>
      <c r="E6783" s="613">
        <v>0.93819444444444444</v>
      </c>
      <c r="F6783" s="630">
        <v>41720</v>
      </c>
      <c r="G6783" s="613">
        <v>0.98611111111111116</v>
      </c>
      <c r="H6783" s="896">
        <v>4.7916666666666718E-2</v>
      </c>
      <c r="I6783" s="593">
        <v>8</v>
      </c>
      <c r="J6783" s="593" t="s">
        <v>178</v>
      </c>
      <c r="K6783" s="593"/>
      <c r="L6783" s="593" t="s">
        <v>130</v>
      </c>
      <c r="M6783" s="593" t="s">
        <v>1866</v>
      </c>
      <c r="N6783" s="593" t="s">
        <v>103</v>
      </c>
      <c r="O6783" s="593" t="s">
        <v>65</v>
      </c>
      <c r="P6783" s="593" t="s">
        <v>1867</v>
      </c>
      <c r="Q6783" s="593" t="s">
        <v>1868</v>
      </c>
      <c r="R6783" s="593">
        <v>30.4</v>
      </c>
      <c r="S6783" s="593"/>
      <c r="T6783" s="1360">
        <v>30.4</v>
      </c>
      <c r="U6783" s="643" t="s">
        <v>78</v>
      </c>
      <c r="V6783" s="596">
        <v>2013</v>
      </c>
      <c r="W6783" s="593"/>
      <c r="X6783" s="593"/>
      <c r="Y6783" s="593"/>
      <c r="Z6783" s="593"/>
      <c r="AA6783" s="593"/>
      <c r="AB6783" s="593"/>
      <c r="AC6783" s="593"/>
      <c r="AD6783" s="593" t="s">
        <v>61</v>
      </c>
      <c r="AE6783" s="593"/>
      <c r="AF6783" s="593"/>
      <c r="AG6783" s="593"/>
      <c r="AH6783" s="632"/>
      <c r="AI6783" s="632"/>
      <c r="AJ6783" s="632"/>
    </row>
    <row r="6784" spans="1:36" ht="47.25" hidden="1" x14ac:dyDescent="0.2">
      <c r="A6784" s="593" t="s">
        <v>2030</v>
      </c>
      <c r="B6784" s="593" t="s">
        <v>110</v>
      </c>
      <c r="C6784" s="593" t="s">
        <v>36</v>
      </c>
      <c r="D6784" s="630">
        <v>41721</v>
      </c>
      <c r="E6784" s="613">
        <v>2.4305555555555556E-2</v>
      </c>
      <c r="F6784" s="630">
        <v>41721</v>
      </c>
      <c r="G6784" s="613">
        <v>2.4305555555555556E-2</v>
      </c>
      <c r="H6784" s="896">
        <v>0</v>
      </c>
      <c r="I6784" s="593">
        <v>8</v>
      </c>
      <c r="J6784" s="593"/>
      <c r="K6784" s="726" t="s">
        <v>183</v>
      </c>
      <c r="L6784" s="593" t="s">
        <v>126</v>
      </c>
      <c r="M6784" s="593" t="s">
        <v>1866</v>
      </c>
      <c r="N6784" s="593" t="s">
        <v>103</v>
      </c>
      <c r="O6784" s="593" t="s">
        <v>65</v>
      </c>
      <c r="P6784" s="593"/>
      <c r="Q6784" s="593" t="s">
        <v>1869</v>
      </c>
      <c r="R6784" s="593"/>
      <c r="S6784" s="593">
        <v>21.2</v>
      </c>
      <c r="T6784" s="1360">
        <v>21.2</v>
      </c>
      <c r="U6784" s="613"/>
      <c r="V6784" s="593"/>
      <c r="W6784" s="593"/>
      <c r="X6784" s="593"/>
      <c r="Y6784" s="593"/>
      <c r="Z6784" s="593"/>
      <c r="AA6784" s="593"/>
      <c r="AB6784" s="593"/>
      <c r="AC6784" s="593"/>
      <c r="AD6784" s="593" t="s">
        <v>61</v>
      </c>
      <c r="AE6784" s="593"/>
      <c r="AF6784" s="593"/>
      <c r="AG6784" s="593"/>
      <c r="AH6784" s="632" t="s">
        <v>388</v>
      </c>
      <c r="AI6784" s="632"/>
      <c r="AJ6784" s="632" t="s">
        <v>2261</v>
      </c>
    </row>
    <row r="6785" spans="1:36" ht="141.75" hidden="1" x14ac:dyDescent="0.2">
      <c r="A6785" s="593" t="s">
        <v>2030</v>
      </c>
      <c r="B6785" s="593" t="s">
        <v>110</v>
      </c>
      <c r="C6785" s="593" t="s">
        <v>36</v>
      </c>
      <c r="D6785" s="630">
        <v>41722</v>
      </c>
      <c r="E6785" s="613">
        <v>0.44861111111111113</v>
      </c>
      <c r="F6785" s="630">
        <v>41722</v>
      </c>
      <c r="G6785" s="613">
        <v>0.50347222222222221</v>
      </c>
      <c r="H6785" s="896">
        <v>5.4861111111111083E-2</v>
      </c>
      <c r="I6785" s="593">
        <v>77</v>
      </c>
      <c r="J6785" s="593"/>
      <c r="K6785" s="593"/>
      <c r="L6785" s="593" t="s">
        <v>130</v>
      </c>
      <c r="M6785" s="593" t="s">
        <v>1912</v>
      </c>
      <c r="N6785" s="593">
        <v>35</v>
      </c>
      <c r="O6785" s="593" t="s">
        <v>63</v>
      </c>
      <c r="P6785" s="593" t="s">
        <v>1913</v>
      </c>
      <c r="Q6785" s="593" t="s">
        <v>1914</v>
      </c>
      <c r="R6785" s="593">
        <v>12.5</v>
      </c>
      <c r="S6785" s="593">
        <v>25.9</v>
      </c>
      <c r="T6785" s="1360">
        <v>38.4</v>
      </c>
      <c r="U6785" s="613" t="s">
        <v>78</v>
      </c>
      <c r="V6785" s="593" t="s">
        <v>1915</v>
      </c>
      <c r="W6785" s="593" t="s">
        <v>1916</v>
      </c>
      <c r="X6785" s="593" t="s">
        <v>1917</v>
      </c>
      <c r="Y6785" s="593" t="s">
        <v>1918</v>
      </c>
      <c r="Z6785" s="593">
        <v>1</v>
      </c>
      <c r="AA6785" s="593" t="s">
        <v>1919</v>
      </c>
      <c r="AB6785" s="593"/>
      <c r="AC6785" s="593"/>
      <c r="AD6785" s="593" t="s">
        <v>61</v>
      </c>
      <c r="AE6785" s="593"/>
      <c r="AF6785" s="593"/>
      <c r="AG6785" s="593"/>
      <c r="AH6785" s="632"/>
      <c r="AI6785" s="632"/>
      <c r="AJ6785" s="632"/>
    </row>
    <row r="6786" spans="1:36" ht="141.75" hidden="1" x14ac:dyDescent="0.2">
      <c r="A6786" s="593" t="s">
        <v>2030</v>
      </c>
      <c r="B6786" s="593" t="s">
        <v>110</v>
      </c>
      <c r="C6786" s="593" t="s">
        <v>36</v>
      </c>
      <c r="D6786" s="630">
        <v>41722</v>
      </c>
      <c r="E6786" s="613">
        <v>0.80972222222222223</v>
      </c>
      <c r="F6786" s="630">
        <v>41722</v>
      </c>
      <c r="G6786" s="613">
        <v>0.875</v>
      </c>
      <c r="H6786" s="896">
        <v>6.5277777777777768E-2</v>
      </c>
      <c r="I6786" s="593">
        <v>9</v>
      </c>
      <c r="J6786" s="593"/>
      <c r="K6786" s="593"/>
      <c r="L6786" s="593" t="s">
        <v>130</v>
      </c>
      <c r="M6786" s="593" t="s">
        <v>1920</v>
      </c>
      <c r="N6786" s="593">
        <v>35</v>
      </c>
      <c r="O6786" s="593" t="s">
        <v>63</v>
      </c>
      <c r="P6786" s="593" t="s">
        <v>1920</v>
      </c>
      <c r="Q6786" s="593" t="s">
        <v>1921</v>
      </c>
      <c r="R6786" s="593">
        <v>5.2</v>
      </c>
      <c r="S6786" s="593"/>
      <c r="T6786" s="1360">
        <v>5.2</v>
      </c>
      <c r="U6786" s="613" t="s">
        <v>73</v>
      </c>
      <c r="V6786" s="593">
        <v>1988</v>
      </c>
      <c r="W6786" s="593"/>
      <c r="X6786" s="593"/>
      <c r="Y6786" s="614" t="s">
        <v>1922</v>
      </c>
      <c r="Z6786" s="593"/>
      <c r="AA6786" s="593"/>
      <c r="AB6786" s="593"/>
      <c r="AC6786" s="593"/>
      <c r="AD6786" s="593" t="s">
        <v>60</v>
      </c>
      <c r="AE6786" s="593"/>
      <c r="AF6786" s="593"/>
      <c r="AG6786" s="593"/>
      <c r="AH6786" s="632"/>
      <c r="AI6786" s="632"/>
      <c r="AJ6786" s="632"/>
    </row>
    <row r="6787" spans="1:36" ht="78.75" hidden="1" x14ac:dyDescent="0.2">
      <c r="A6787" s="593" t="s">
        <v>2030</v>
      </c>
      <c r="B6787" s="593" t="s">
        <v>110</v>
      </c>
      <c r="C6787" s="593" t="s">
        <v>36</v>
      </c>
      <c r="D6787" s="630">
        <v>41723</v>
      </c>
      <c r="E6787" s="613">
        <v>0.17083333333333331</v>
      </c>
      <c r="F6787" s="630">
        <v>41723</v>
      </c>
      <c r="G6787" s="613">
        <v>0.18611111111111112</v>
      </c>
      <c r="H6787" s="896">
        <v>1.5277777777777807E-2</v>
      </c>
      <c r="I6787" s="593">
        <v>15</v>
      </c>
      <c r="J6787" s="593" t="s">
        <v>146</v>
      </c>
      <c r="K6787" s="593" t="s">
        <v>133</v>
      </c>
      <c r="L6787" s="593" t="s">
        <v>128</v>
      </c>
      <c r="M6787" s="593" t="s">
        <v>1923</v>
      </c>
      <c r="N6787" s="593" t="s">
        <v>103</v>
      </c>
      <c r="O6787" s="593" t="s">
        <v>66</v>
      </c>
      <c r="P6787" s="593" t="s">
        <v>1924</v>
      </c>
      <c r="Q6787" s="593" t="s">
        <v>1925</v>
      </c>
      <c r="R6787" s="593">
        <v>3.6</v>
      </c>
      <c r="S6787" s="593"/>
      <c r="T6787" s="1360">
        <v>3.6</v>
      </c>
      <c r="U6787" s="613" t="s">
        <v>1926</v>
      </c>
      <c r="V6787" s="593">
        <v>1989</v>
      </c>
      <c r="W6787" s="593"/>
      <c r="X6787" s="593"/>
      <c r="Y6787" s="593" t="s">
        <v>1927</v>
      </c>
      <c r="Z6787" s="593">
        <v>100</v>
      </c>
      <c r="AA6787" s="593"/>
      <c r="AB6787" s="593"/>
      <c r="AC6787" s="593"/>
      <c r="AD6787" s="593" t="s">
        <v>49</v>
      </c>
      <c r="AE6787" s="593"/>
      <c r="AF6787" s="593"/>
      <c r="AG6787" s="593"/>
      <c r="AH6787" s="632"/>
      <c r="AI6787" s="632"/>
      <c r="AJ6787" s="632"/>
    </row>
    <row r="6788" spans="1:36" ht="204.75" hidden="1" x14ac:dyDescent="0.2">
      <c r="A6788" s="593" t="s">
        <v>2030</v>
      </c>
      <c r="B6788" s="593" t="s">
        <v>110</v>
      </c>
      <c r="C6788" s="593" t="s">
        <v>36</v>
      </c>
      <c r="D6788" s="630">
        <v>41724</v>
      </c>
      <c r="E6788" s="613">
        <v>0.75902777777777775</v>
      </c>
      <c r="F6788" s="630">
        <v>41724</v>
      </c>
      <c r="G6788" s="613">
        <v>0.75902777777777775</v>
      </c>
      <c r="H6788" s="896">
        <v>0</v>
      </c>
      <c r="I6788" s="593">
        <v>68</v>
      </c>
      <c r="J6788" s="593"/>
      <c r="K6788" s="726" t="s">
        <v>183</v>
      </c>
      <c r="L6788" s="593" t="s">
        <v>130</v>
      </c>
      <c r="M6788" s="593" t="s">
        <v>1912</v>
      </c>
      <c r="N6788" s="593">
        <v>35</v>
      </c>
      <c r="O6788" s="593" t="s">
        <v>63</v>
      </c>
      <c r="P6788" s="593" t="s">
        <v>1913</v>
      </c>
      <c r="Q6788" s="618" t="s">
        <v>2263</v>
      </c>
      <c r="R6788" s="593"/>
      <c r="S6788" s="593">
        <v>50.2</v>
      </c>
      <c r="T6788" s="1360">
        <v>50.2</v>
      </c>
      <c r="U6788" s="613" t="s">
        <v>78</v>
      </c>
      <c r="V6788" s="593" t="s">
        <v>1915</v>
      </c>
      <c r="W6788" s="593" t="s">
        <v>2266</v>
      </c>
      <c r="X6788" s="593"/>
      <c r="Y6788" s="593" t="s">
        <v>1918</v>
      </c>
      <c r="Z6788" s="593">
        <v>1</v>
      </c>
      <c r="AA6788" s="593" t="s">
        <v>1919</v>
      </c>
      <c r="AB6788" s="593" t="s">
        <v>445</v>
      </c>
      <c r="AC6788" s="593"/>
      <c r="AD6788" s="593" t="s">
        <v>60</v>
      </c>
      <c r="AE6788" s="593"/>
      <c r="AF6788" s="593"/>
      <c r="AG6788" s="593"/>
      <c r="AH6788" s="632"/>
      <c r="AI6788" s="632"/>
      <c r="AJ6788" s="632" t="s">
        <v>2261</v>
      </c>
    </row>
    <row r="6789" spans="1:36" ht="259.5" hidden="1" customHeight="1" x14ac:dyDescent="0.2">
      <c r="A6789" s="593" t="s">
        <v>2030</v>
      </c>
      <c r="B6789" s="593" t="s">
        <v>110</v>
      </c>
      <c r="C6789" s="593" t="s">
        <v>36</v>
      </c>
      <c r="D6789" s="630">
        <v>41725</v>
      </c>
      <c r="E6789" s="613">
        <v>0.18124999999999999</v>
      </c>
      <c r="F6789" s="630">
        <v>41725</v>
      </c>
      <c r="G6789" s="613">
        <v>0.20833333333333334</v>
      </c>
      <c r="H6789" s="896">
        <v>2.7083333333333348E-2</v>
      </c>
      <c r="I6789" s="593">
        <v>10</v>
      </c>
      <c r="J6789" s="593" t="s">
        <v>1928</v>
      </c>
      <c r="K6789" s="593"/>
      <c r="L6789" s="593" t="s">
        <v>130</v>
      </c>
      <c r="M6789" s="593" t="s">
        <v>1929</v>
      </c>
      <c r="N6789" s="593" t="s">
        <v>103</v>
      </c>
      <c r="O6789" s="593" t="s">
        <v>66</v>
      </c>
      <c r="P6789" s="593" t="s">
        <v>1930</v>
      </c>
      <c r="Q6789" s="593" t="s">
        <v>1931</v>
      </c>
      <c r="R6789" s="593">
        <v>5</v>
      </c>
      <c r="S6789" s="593"/>
      <c r="T6789" s="1360">
        <v>5</v>
      </c>
      <c r="U6789" s="613" t="s">
        <v>84</v>
      </c>
      <c r="V6789" s="593" t="s">
        <v>1932</v>
      </c>
      <c r="W6789" s="593" t="s">
        <v>1933</v>
      </c>
      <c r="X6789" s="593"/>
      <c r="Y6789" s="593" t="s">
        <v>1934</v>
      </c>
      <c r="Z6789" s="593">
        <v>1</v>
      </c>
      <c r="AA6789" s="593" t="s">
        <v>1935</v>
      </c>
      <c r="AB6789" s="593">
        <v>2</v>
      </c>
      <c r="AC6789" s="593"/>
      <c r="AD6789" s="593" t="s">
        <v>60</v>
      </c>
      <c r="AE6789" s="593"/>
      <c r="AF6789" s="593"/>
      <c r="AG6789" s="593"/>
      <c r="AH6789" s="632"/>
      <c r="AI6789" s="632"/>
      <c r="AJ6789" s="632"/>
    </row>
    <row r="6790" spans="1:36" ht="47.25" hidden="1" x14ac:dyDescent="0.2">
      <c r="A6790" s="593" t="s">
        <v>2030</v>
      </c>
      <c r="B6790" s="593" t="s">
        <v>110</v>
      </c>
      <c r="C6790" s="593" t="s">
        <v>36</v>
      </c>
      <c r="D6790" s="630">
        <v>41725</v>
      </c>
      <c r="E6790" s="613">
        <v>0.85624999999999996</v>
      </c>
      <c r="F6790" s="630">
        <v>41725</v>
      </c>
      <c r="G6790" s="613">
        <v>0.85624999999999996</v>
      </c>
      <c r="H6790" s="896">
        <v>0</v>
      </c>
      <c r="I6790" s="593">
        <v>19</v>
      </c>
      <c r="J6790" s="593"/>
      <c r="K6790" s="726" t="s">
        <v>183</v>
      </c>
      <c r="L6790" s="593" t="s">
        <v>130</v>
      </c>
      <c r="M6790" s="593" t="s">
        <v>1936</v>
      </c>
      <c r="N6790" s="593">
        <v>35</v>
      </c>
      <c r="O6790" s="593" t="s">
        <v>66</v>
      </c>
      <c r="P6790" s="593" t="s">
        <v>1937</v>
      </c>
      <c r="Q6790" s="593" t="s">
        <v>1938</v>
      </c>
      <c r="R6790" s="593"/>
      <c r="S6790" s="593">
        <v>11.7</v>
      </c>
      <c r="T6790" s="1360">
        <v>11.7</v>
      </c>
      <c r="U6790" s="613"/>
      <c r="V6790" s="593"/>
      <c r="W6790" s="593"/>
      <c r="X6790" s="593"/>
      <c r="Y6790" s="593"/>
      <c r="Z6790" s="593"/>
      <c r="AA6790" s="593"/>
      <c r="AB6790" s="593"/>
      <c r="AC6790" s="593"/>
      <c r="AD6790" s="593" t="s">
        <v>62</v>
      </c>
      <c r="AE6790" s="593"/>
      <c r="AF6790" s="593"/>
      <c r="AG6790" s="593"/>
      <c r="AH6790" s="632"/>
      <c r="AI6790" s="632"/>
      <c r="AJ6790" s="632" t="s">
        <v>2261</v>
      </c>
    </row>
    <row r="6791" spans="1:36" ht="94.5" hidden="1" x14ac:dyDescent="0.2">
      <c r="A6791" s="593" t="s">
        <v>2030</v>
      </c>
      <c r="B6791" s="593" t="s">
        <v>110</v>
      </c>
      <c r="C6791" s="593" t="s">
        <v>36</v>
      </c>
      <c r="D6791" s="630">
        <v>41728</v>
      </c>
      <c r="E6791" s="613">
        <v>0.4861111111111111</v>
      </c>
      <c r="F6791" s="630">
        <v>41728</v>
      </c>
      <c r="G6791" s="613">
        <v>0.52222222222222225</v>
      </c>
      <c r="H6791" s="896">
        <v>3.6111111111111149E-2</v>
      </c>
      <c r="I6791" s="593">
        <v>1</v>
      </c>
      <c r="J6791" s="593" t="s">
        <v>1452</v>
      </c>
      <c r="K6791" s="593"/>
      <c r="L6791" s="593" t="s">
        <v>127</v>
      </c>
      <c r="M6791" s="593" t="s">
        <v>1999</v>
      </c>
      <c r="N6791" s="593" t="s">
        <v>103</v>
      </c>
      <c r="O6791" s="593" t="s">
        <v>66</v>
      </c>
      <c r="P6791" s="593" t="s">
        <v>2000</v>
      </c>
      <c r="Q6791" s="593" t="s">
        <v>2001</v>
      </c>
      <c r="R6791" s="593"/>
      <c r="S6791" s="593">
        <v>4.0999999999999996</v>
      </c>
      <c r="T6791" s="1360">
        <v>4.0999999999999996</v>
      </c>
      <c r="U6791" s="593"/>
      <c r="V6791" s="614"/>
      <c r="W6791" s="593"/>
      <c r="X6791" s="593"/>
      <c r="Y6791" s="614"/>
      <c r="Z6791" s="593"/>
      <c r="AA6791" s="614"/>
      <c r="AB6791" s="614"/>
      <c r="AC6791" s="614"/>
      <c r="AD6791" s="593" t="s">
        <v>57</v>
      </c>
      <c r="AE6791" s="593"/>
      <c r="AF6791" s="593"/>
      <c r="AG6791" s="593"/>
      <c r="AH6791" s="632"/>
      <c r="AI6791" s="632" t="s">
        <v>387</v>
      </c>
      <c r="AJ6791" s="632"/>
    </row>
    <row r="6792" spans="1:36" ht="110.25" hidden="1" x14ac:dyDescent="0.2">
      <c r="A6792" s="596" t="s">
        <v>2104</v>
      </c>
      <c r="B6792" s="596" t="s">
        <v>110</v>
      </c>
      <c r="C6792" s="596" t="s">
        <v>36</v>
      </c>
      <c r="D6792" s="630">
        <v>41730</v>
      </c>
      <c r="E6792" s="643">
        <v>0.34861111111111115</v>
      </c>
      <c r="F6792" s="630">
        <v>41730</v>
      </c>
      <c r="G6792" s="643">
        <v>0.3611111111111111</v>
      </c>
      <c r="H6792" s="1560">
        <v>1.2500000000000001E-2</v>
      </c>
      <c r="I6792" s="596">
        <v>11</v>
      </c>
      <c r="J6792" s="596" t="s">
        <v>866</v>
      </c>
      <c r="K6792" s="596"/>
      <c r="L6792" s="596" t="s">
        <v>128</v>
      </c>
      <c r="M6792" s="596" t="s">
        <v>2056</v>
      </c>
      <c r="N6792" s="596">
        <v>35</v>
      </c>
      <c r="O6792" s="596" t="s">
        <v>63</v>
      </c>
      <c r="P6792" s="596" t="s">
        <v>2057</v>
      </c>
      <c r="Q6792" s="596" t="s">
        <v>5715</v>
      </c>
      <c r="R6792" s="596"/>
      <c r="S6792" s="596">
        <v>9.1</v>
      </c>
      <c r="T6792" s="1373">
        <f t="shared" ref="T6792:T6823" si="216">R6792+S6792</f>
        <v>9.1</v>
      </c>
      <c r="U6792" s="593" t="s">
        <v>75</v>
      </c>
      <c r="V6792" s="593">
        <v>1990</v>
      </c>
      <c r="W6792" s="593"/>
      <c r="X6792" s="593"/>
      <c r="Y6792" s="593">
        <v>41446</v>
      </c>
      <c r="Z6792" s="593">
        <v>100</v>
      </c>
      <c r="AA6792" s="593"/>
      <c r="AB6792" s="593"/>
      <c r="AC6792" s="593"/>
      <c r="AD6792" s="593" t="s">
        <v>49</v>
      </c>
      <c r="AE6792" s="593"/>
      <c r="AF6792" s="593"/>
      <c r="AG6792" s="593"/>
      <c r="AH6792" s="632"/>
      <c r="AI6792" s="632"/>
      <c r="AJ6792" s="632"/>
    </row>
    <row r="6793" spans="1:36" ht="47.25" hidden="1" x14ac:dyDescent="0.2">
      <c r="A6793" s="596" t="s">
        <v>2104</v>
      </c>
      <c r="B6793" s="596" t="s">
        <v>110</v>
      </c>
      <c r="C6793" s="596" t="s">
        <v>36</v>
      </c>
      <c r="D6793" s="630">
        <v>41730</v>
      </c>
      <c r="E6793" s="643">
        <v>9.0972222222222218E-2</v>
      </c>
      <c r="F6793" s="630">
        <v>41730</v>
      </c>
      <c r="G6793" s="643">
        <v>0.28125</v>
      </c>
      <c r="H6793" s="1560">
        <v>0.19027777777777777</v>
      </c>
      <c r="I6793" s="596">
        <v>5</v>
      </c>
      <c r="J6793" s="596" t="s">
        <v>1452</v>
      </c>
      <c r="K6793" s="596"/>
      <c r="L6793" s="596" t="s">
        <v>128</v>
      </c>
      <c r="M6793" s="596" t="s">
        <v>2031</v>
      </c>
      <c r="N6793" s="596" t="s">
        <v>103</v>
      </c>
      <c r="O6793" s="596" t="s">
        <v>66</v>
      </c>
      <c r="P6793" s="596" t="s">
        <v>2032</v>
      </c>
      <c r="Q6793" s="596" t="s">
        <v>2033</v>
      </c>
      <c r="R6793" s="596"/>
      <c r="S6793" s="596">
        <v>9.6999999999999993</v>
      </c>
      <c r="T6793" s="1373">
        <f t="shared" si="216"/>
        <v>9.6999999999999993</v>
      </c>
      <c r="U6793" s="593" t="s">
        <v>75</v>
      </c>
      <c r="V6793" s="593">
        <v>1985</v>
      </c>
      <c r="W6793" s="593" t="s">
        <v>171</v>
      </c>
      <c r="X6793" s="593"/>
      <c r="Y6793" s="593" t="s">
        <v>5692</v>
      </c>
      <c r="Z6793" s="593"/>
      <c r="AA6793" s="593" t="s">
        <v>5693</v>
      </c>
      <c r="AB6793" s="593">
        <v>3</v>
      </c>
      <c r="AC6793" s="593"/>
      <c r="AD6793" s="593" t="s">
        <v>49</v>
      </c>
      <c r="AE6793" s="593"/>
      <c r="AF6793" s="593"/>
      <c r="AG6793" s="593"/>
      <c r="AH6793" s="632"/>
      <c r="AI6793" s="632"/>
      <c r="AJ6793" s="632"/>
    </row>
    <row r="6794" spans="1:36" ht="47.25" hidden="1" x14ac:dyDescent="0.2">
      <c r="A6794" s="596" t="s">
        <v>2104</v>
      </c>
      <c r="B6794" s="596" t="s">
        <v>110</v>
      </c>
      <c r="C6794" s="596" t="s">
        <v>36</v>
      </c>
      <c r="D6794" s="630">
        <v>41730</v>
      </c>
      <c r="E6794" s="643">
        <v>0.20138888888888887</v>
      </c>
      <c r="F6794" s="630">
        <v>41730</v>
      </c>
      <c r="G6794" s="643">
        <v>0.25277777777777777</v>
      </c>
      <c r="H6794" s="1560">
        <v>5.1388888888888894E-2</v>
      </c>
      <c r="I6794" s="596">
        <v>2</v>
      </c>
      <c r="J6794" s="596" t="s">
        <v>178</v>
      </c>
      <c r="K6794" s="596" t="s">
        <v>133</v>
      </c>
      <c r="L6794" s="596" t="s">
        <v>128</v>
      </c>
      <c r="M6794" s="596" t="s">
        <v>2034</v>
      </c>
      <c r="N6794" s="596" t="s">
        <v>103</v>
      </c>
      <c r="O6794" s="596" t="s">
        <v>66</v>
      </c>
      <c r="P6794" s="596" t="s">
        <v>2035</v>
      </c>
      <c r="Q6794" s="596" t="s">
        <v>5694</v>
      </c>
      <c r="R6794" s="596">
        <v>0.5</v>
      </c>
      <c r="S6794" s="596"/>
      <c r="T6794" s="1373">
        <f t="shared" si="216"/>
        <v>0.5</v>
      </c>
      <c r="U6794" s="593" t="s">
        <v>82</v>
      </c>
      <c r="V6794" s="593">
        <v>1988</v>
      </c>
      <c r="W6794" s="593"/>
      <c r="X6794" s="593"/>
      <c r="Y6794" s="614">
        <v>41530</v>
      </c>
      <c r="Z6794" s="593">
        <v>100</v>
      </c>
      <c r="AA6794" s="614"/>
      <c r="AB6794" s="593"/>
      <c r="AC6794" s="614"/>
      <c r="AD6794" s="593" t="s">
        <v>49</v>
      </c>
      <c r="AE6794" s="593"/>
      <c r="AF6794" s="593"/>
      <c r="AG6794" s="593"/>
      <c r="AH6794" s="632"/>
      <c r="AI6794" s="632"/>
      <c r="AJ6794" s="632"/>
    </row>
    <row r="6795" spans="1:36" ht="78.75" hidden="1" x14ac:dyDescent="0.2">
      <c r="A6795" s="596" t="s">
        <v>2104</v>
      </c>
      <c r="B6795" s="596" t="s">
        <v>110</v>
      </c>
      <c r="C6795" s="596" t="s">
        <v>36</v>
      </c>
      <c r="D6795" s="630">
        <v>41730</v>
      </c>
      <c r="E6795" s="643">
        <v>0.23749999999999999</v>
      </c>
      <c r="F6795" s="630">
        <v>41730</v>
      </c>
      <c r="G6795" s="643">
        <v>0.23749999999999999</v>
      </c>
      <c r="H6795" s="1560">
        <f>G6795-E6795</f>
        <v>0</v>
      </c>
      <c r="I6795" s="596">
        <v>258</v>
      </c>
      <c r="J6795" s="596" t="s">
        <v>2036</v>
      </c>
      <c r="K6795" s="596" t="s">
        <v>132</v>
      </c>
      <c r="L6795" s="596" t="s">
        <v>128</v>
      </c>
      <c r="M6795" s="596" t="s">
        <v>2037</v>
      </c>
      <c r="N6795" s="596">
        <v>110</v>
      </c>
      <c r="O6795" s="596" t="s">
        <v>66</v>
      </c>
      <c r="P6795" s="596" t="s">
        <v>2038</v>
      </c>
      <c r="Q6795" s="596" t="s">
        <v>5696</v>
      </c>
      <c r="R6795" s="596"/>
      <c r="S6795" s="596">
        <v>536.5</v>
      </c>
      <c r="T6795" s="1373">
        <f t="shared" si="216"/>
        <v>536.5</v>
      </c>
      <c r="U6795" s="593" t="s">
        <v>75</v>
      </c>
      <c r="V6795" s="593">
        <v>2010</v>
      </c>
      <c r="W6795" s="593" t="s">
        <v>5697</v>
      </c>
      <c r="X6795" s="593" t="s">
        <v>175</v>
      </c>
      <c r="Y6795" s="593" t="s">
        <v>5698</v>
      </c>
      <c r="Z6795" s="593" t="s">
        <v>5699</v>
      </c>
      <c r="AA6795" s="593" t="s">
        <v>5700</v>
      </c>
      <c r="AB6795" s="593">
        <v>0</v>
      </c>
      <c r="AC6795" s="593"/>
      <c r="AD6795" s="593" t="s">
        <v>49</v>
      </c>
      <c r="AE6795" s="593"/>
      <c r="AF6795" s="593"/>
      <c r="AG6795" s="593"/>
      <c r="AH6795" s="632"/>
      <c r="AI6795" s="632"/>
      <c r="AJ6795" s="632" t="s">
        <v>2261</v>
      </c>
    </row>
    <row r="6796" spans="1:36" ht="47.25" hidden="1" x14ac:dyDescent="0.2">
      <c r="A6796" s="596" t="s">
        <v>2104</v>
      </c>
      <c r="B6796" s="596" t="s">
        <v>110</v>
      </c>
      <c r="C6796" s="593" t="s">
        <v>2244</v>
      </c>
      <c r="D6796" s="630">
        <v>41730</v>
      </c>
      <c r="E6796" s="643">
        <v>0.26458333333333334</v>
      </c>
      <c r="F6796" s="630">
        <v>41730</v>
      </c>
      <c r="G6796" s="643">
        <v>0.77083333333333337</v>
      </c>
      <c r="H6796" s="1560">
        <f>G6796-E6796</f>
        <v>0.50625000000000009</v>
      </c>
      <c r="I6796" s="596">
        <v>164</v>
      </c>
      <c r="J6796" s="596" t="s">
        <v>2040</v>
      </c>
      <c r="K6796" s="596" t="s">
        <v>133</v>
      </c>
      <c r="L6796" s="596" t="s">
        <v>125</v>
      </c>
      <c r="M6796" s="596" t="s">
        <v>2041</v>
      </c>
      <c r="N6796" s="596">
        <v>110</v>
      </c>
      <c r="O6796" s="596" t="s">
        <v>66</v>
      </c>
      <c r="P6796" s="596" t="s">
        <v>2041</v>
      </c>
      <c r="Q6796" s="596" t="s">
        <v>2039</v>
      </c>
      <c r="R6796" s="596"/>
      <c r="S6796" s="596">
        <v>292.8</v>
      </c>
      <c r="T6796" s="1373">
        <f t="shared" si="216"/>
        <v>292.8</v>
      </c>
      <c r="U6796" s="593"/>
      <c r="V6796" s="593"/>
      <c r="W6796" s="593"/>
      <c r="X6796" s="593"/>
      <c r="Y6796" s="593"/>
      <c r="Z6796" s="593"/>
      <c r="AA6796" s="593"/>
      <c r="AB6796" s="593"/>
      <c r="AC6796" s="593"/>
      <c r="AD6796" s="593" t="s">
        <v>55</v>
      </c>
      <c r="AE6796" s="593"/>
      <c r="AF6796" s="593"/>
      <c r="AG6796" s="593"/>
      <c r="AH6796" s="632"/>
      <c r="AI6796" s="632"/>
      <c r="AJ6796" s="632"/>
    </row>
    <row r="6797" spans="1:36" ht="126" hidden="1" x14ac:dyDescent="0.2">
      <c r="A6797" s="596" t="s">
        <v>2104</v>
      </c>
      <c r="B6797" s="596" t="s">
        <v>110</v>
      </c>
      <c r="C6797" s="596" t="s">
        <v>36</v>
      </c>
      <c r="D6797" s="630">
        <v>41730</v>
      </c>
      <c r="E6797" s="643">
        <v>0.26874999999999999</v>
      </c>
      <c r="F6797" s="630">
        <v>41730</v>
      </c>
      <c r="G6797" s="643">
        <v>0.26874999999999999</v>
      </c>
      <c r="H6797" s="1560">
        <f>G6797-E6797</f>
        <v>0</v>
      </c>
      <c r="I6797" s="596">
        <v>151</v>
      </c>
      <c r="J6797" s="596" t="s">
        <v>2040</v>
      </c>
      <c r="K6797" s="596" t="s">
        <v>133</v>
      </c>
      <c r="L6797" s="596" t="s">
        <v>128</v>
      </c>
      <c r="M6797" s="596" t="s">
        <v>2042</v>
      </c>
      <c r="N6797" s="596">
        <v>110</v>
      </c>
      <c r="O6797" s="596" t="s">
        <v>66</v>
      </c>
      <c r="P6797" s="596" t="s">
        <v>2042</v>
      </c>
      <c r="Q6797" s="596" t="s">
        <v>5695</v>
      </c>
      <c r="R6797" s="596"/>
      <c r="S6797" s="596">
        <v>277.60000000000002</v>
      </c>
      <c r="T6797" s="1373">
        <f t="shared" si="216"/>
        <v>277.60000000000002</v>
      </c>
      <c r="U6797" s="593"/>
      <c r="V6797" s="593"/>
      <c r="W6797" s="593"/>
      <c r="X6797" s="593"/>
      <c r="Y6797" s="593"/>
      <c r="Z6797" s="593"/>
      <c r="AA6797" s="593"/>
      <c r="AB6797" s="593"/>
      <c r="AC6797" s="593"/>
      <c r="AD6797" s="593" t="s">
        <v>49</v>
      </c>
      <c r="AE6797" s="593"/>
      <c r="AF6797" s="593"/>
      <c r="AG6797" s="593"/>
      <c r="AH6797" s="632"/>
      <c r="AI6797" s="632"/>
      <c r="AJ6797" s="632" t="s">
        <v>2261</v>
      </c>
    </row>
    <row r="6798" spans="1:36" ht="47.25" hidden="1" x14ac:dyDescent="0.2">
      <c r="A6798" s="596" t="s">
        <v>2104</v>
      </c>
      <c r="B6798" s="596" t="s">
        <v>110</v>
      </c>
      <c r="C6798" s="596" t="s">
        <v>36</v>
      </c>
      <c r="D6798" s="630">
        <v>41730</v>
      </c>
      <c r="E6798" s="643">
        <v>0.29166666666666669</v>
      </c>
      <c r="F6798" s="630">
        <v>41730</v>
      </c>
      <c r="G6798" s="643">
        <v>0.50347222222222221</v>
      </c>
      <c r="H6798" s="1560">
        <f>G6798-E6798</f>
        <v>0.21180555555555552</v>
      </c>
      <c r="I6798" s="596">
        <v>10</v>
      </c>
      <c r="J6798" s="596" t="s">
        <v>146</v>
      </c>
      <c r="K6798" s="596" t="s">
        <v>133</v>
      </c>
      <c r="L6798" s="596" t="s">
        <v>128</v>
      </c>
      <c r="M6798" s="596" t="s">
        <v>2043</v>
      </c>
      <c r="N6798" s="596" t="s">
        <v>103</v>
      </c>
      <c r="O6798" s="596" t="s">
        <v>66</v>
      </c>
      <c r="P6798" s="596" t="s">
        <v>2044</v>
      </c>
      <c r="Q6798" s="596" t="s">
        <v>2045</v>
      </c>
      <c r="R6798" s="596"/>
      <c r="S6798" s="596">
        <v>1.6</v>
      </c>
      <c r="T6798" s="1373">
        <f t="shared" si="216"/>
        <v>1.6</v>
      </c>
      <c r="U6798" s="593" t="s">
        <v>75</v>
      </c>
      <c r="V6798" s="593" t="s">
        <v>2360</v>
      </c>
      <c r="W6798" s="593" t="s">
        <v>3396</v>
      </c>
      <c r="X6798" s="593" t="s">
        <v>175</v>
      </c>
      <c r="Y6798" s="593" t="s">
        <v>5701</v>
      </c>
      <c r="Z6798" s="593">
        <v>0.2</v>
      </c>
      <c r="AA6798" s="593" t="s">
        <v>5702</v>
      </c>
      <c r="AB6798" s="593">
        <v>2</v>
      </c>
      <c r="AC6798" s="593"/>
      <c r="AD6798" s="593" t="s">
        <v>49</v>
      </c>
      <c r="AE6798" s="593"/>
      <c r="AF6798" s="593"/>
      <c r="AG6798" s="593"/>
      <c r="AH6798" s="632"/>
      <c r="AI6798" s="632"/>
      <c r="AJ6798" s="632"/>
    </row>
    <row r="6799" spans="1:36" ht="126" hidden="1" x14ac:dyDescent="0.2">
      <c r="A6799" s="596" t="s">
        <v>2104</v>
      </c>
      <c r="B6799" s="596" t="s">
        <v>110</v>
      </c>
      <c r="C6799" s="596" t="s">
        <v>36</v>
      </c>
      <c r="D6799" s="630">
        <v>41730</v>
      </c>
      <c r="E6799" s="643">
        <v>0.30972222222222223</v>
      </c>
      <c r="F6799" s="630">
        <v>41730</v>
      </c>
      <c r="G6799" s="643">
        <v>0.43472222222222223</v>
      </c>
      <c r="H6799" s="1560">
        <v>0.125</v>
      </c>
      <c r="I6799" s="596">
        <v>21</v>
      </c>
      <c r="J6799" s="596" t="s">
        <v>2046</v>
      </c>
      <c r="K6799" s="596" t="s">
        <v>133</v>
      </c>
      <c r="L6799" s="596" t="s">
        <v>128</v>
      </c>
      <c r="M6799" s="596" t="s">
        <v>2047</v>
      </c>
      <c r="N6799" s="596" t="s">
        <v>103</v>
      </c>
      <c r="O6799" s="596" t="s">
        <v>66</v>
      </c>
      <c r="P6799" s="596" t="s">
        <v>2048</v>
      </c>
      <c r="Q6799" s="596" t="s">
        <v>5704</v>
      </c>
      <c r="R6799" s="596">
        <v>63.7</v>
      </c>
      <c r="S6799" s="596"/>
      <c r="T6799" s="1373">
        <f t="shared" si="216"/>
        <v>63.7</v>
      </c>
      <c r="U6799" s="593" t="s">
        <v>75</v>
      </c>
      <c r="V6799" s="593">
        <v>1986</v>
      </c>
      <c r="W6799" s="593"/>
      <c r="X6799" s="593"/>
      <c r="Y6799" s="593" t="s">
        <v>5703</v>
      </c>
      <c r="Z6799" s="593">
        <v>100</v>
      </c>
      <c r="AA6799" s="593"/>
      <c r="AB6799" s="593"/>
      <c r="AC6799" s="593"/>
      <c r="AD6799" s="593" t="s">
        <v>49</v>
      </c>
      <c r="AE6799" s="593"/>
      <c r="AF6799" s="593"/>
      <c r="AG6799" s="593"/>
      <c r="AH6799" s="632"/>
      <c r="AI6799" s="632"/>
      <c r="AJ6799" s="632"/>
    </row>
    <row r="6800" spans="1:36" ht="189" hidden="1" x14ac:dyDescent="0.2">
      <c r="A6800" s="596" t="s">
        <v>2104</v>
      </c>
      <c r="B6800" s="596" t="s">
        <v>110</v>
      </c>
      <c r="C6800" s="596" t="s">
        <v>36</v>
      </c>
      <c r="D6800" s="630">
        <v>41730</v>
      </c>
      <c r="E6800" s="643">
        <v>0.31041666666666667</v>
      </c>
      <c r="F6800" s="630">
        <v>41730</v>
      </c>
      <c r="G6800" s="643">
        <v>0.31041666666666667</v>
      </c>
      <c r="H6800" s="1560">
        <v>0</v>
      </c>
      <c r="I6800" s="596">
        <v>164</v>
      </c>
      <c r="J6800" s="596" t="s">
        <v>146</v>
      </c>
      <c r="K6800" s="596" t="s">
        <v>132</v>
      </c>
      <c r="L6800" s="596" t="s">
        <v>130</v>
      </c>
      <c r="M6800" s="596" t="s">
        <v>2049</v>
      </c>
      <c r="N6800" s="596">
        <v>35</v>
      </c>
      <c r="O6800" s="596" t="s">
        <v>66</v>
      </c>
      <c r="P6800" s="596" t="s">
        <v>2050</v>
      </c>
      <c r="Q6800" s="596" t="s">
        <v>5705</v>
      </c>
      <c r="R6800" s="596"/>
      <c r="S6800" s="596">
        <v>397.5</v>
      </c>
      <c r="T6800" s="1373">
        <f t="shared" si="216"/>
        <v>397.5</v>
      </c>
      <c r="U6800" s="593" t="s">
        <v>93</v>
      </c>
      <c r="V6800" s="593">
        <v>39749</v>
      </c>
      <c r="W6800" s="593" t="s">
        <v>5706</v>
      </c>
      <c r="X6800" s="593" t="s">
        <v>5707</v>
      </c>
      <c r="Y6800" s="593" t="s">
        <v>5708</v>
      </c>
      <c r="Z6800" s="593" t="s">
        <v>2095</v>
      </c>
      <c r="AA6800" s="593" t="s">
        <v>5709</v>
      </c>
      <c r="AB6800" s="593" t="s">
        <v>5710</v>
      </c>
      <c r="AC6800" s="593" t="s">
        <v>5711</v>
      </c>
      <c r="AD6800" s="593" t="s">
        <v>61</v>
      </c>
      <c r="AE6800" s="593"/>
      <c r="AF6800" s="593"/>
      <c r="AG6800" s="593"/>
      <c r="AH6800" s="632"/>
      <c r="AI6800" s="632"/>
      <c r="AJ6800" s="632" t="s">
        <v>2261</v>
      </c>
    </row>
    <row r="6801" spans="1:36" ht="141.75" hidden="1" x14ac:dyDescent="0.2">
      <c r="A6801" s="596" t="s">
        <v>2104</v>
      </c>
      <c r="B6801" s="596" t="s">
        <v>110</v>
      </c>
      <c r="C6801" s="596" t="s">
        <v>36</v>
      </c>
      <c r="D6801" s="630">
        <v>41730</v>
      </c>
      <c r="E6801" s="643">
        <v>0.33194444444444443</v>
      </c>
      <c r="F6801" s="630">
        <v>41730</v>
      </c>
      <c r="G6801" s="643">
        <v>0.3354166666666667</v>
      </c>
      <c r="H6801" s="1560">
        <v>3.472222222222222E-3</v>
      </c>
      <c r="I6801" s="596">
        <v>76</v>
      </c>
      <c r="J6801" s="596" t="s">
        <v>513</v>
      </c>
      <c r="K6801" s="596" t="s">
        <v>133</v>
      </c>
      <c r="L6801" s="596" t="s">
        <v>128</v>
      </c>
      <c r="M6801" s="596" t="s">
        <v>2051</v>
      </c>
      <c r="N6801" s="596">
        <v>35</v>
      </c>
      <c r="O6801" s="596" t="s">
        <v>66</v>
      </c>
      <c r="P6801" s="596" t="s">
        <v>2052</v>
      </c>
      <c r="Q6801" s="596" t="s">
        <v>5712</v>
      </c>
      <c r="R6801" s="596"/>
      <c r="S6801" s="596">
        <v>91.9</v>
      </c>
      <c r="T6801" s="1373">
        <f t="shared" si="216"/>
        <v>91.9</v>
      </c>
      <c r="U6801" s="593" t="s">
        <v>75</v>
      </c>
      <c r="V6801" s="593">
        <v>1991</v>
      </c>
      <c r="W6801" s="593"/>
      <c r="X6801" s="593"/>
      <c r="Y6801" s="593" t="s">
        <v>5713</v>
      </c>
      <c r="Z6801" s="593">
        <v>100</v>
      </c>
      <c r="AA6801" s="593"/>
      <c r="AB6801" s="593"/>
      <c r="AC6801" s="593"/>
      <c r="AD6801" s="593" t="s">
        <v>49</v>
      </c>
      <c r="AE6801" s="593"/>
      <c r="AF6801" s="593"/>
      <c r="AG6801" s="593"/>
      <c r="AH6801" s="632"/>
      <c r="AI6801" s="632"/>
      <c r="AJ6801" s="632"/>
    </row>
    <row r="6802" spans="1:36" ht="63" hidden="1" x14ac:dyDescent="0.2">
      <c r="A6802" s="596" t="s">
        <v>2104</v>
      </c>
      <c r="B6802" s="596" t="s">
        <v>110</v>
      </c>
      <c r="C6802" s="596" t="s">
        <v>36</v>
      </c>
      <c r="D6802" s="630">
        <v>41730</v>
      </c>
      <c r="E6802" s="643">
        <v>0.34097222222222223</v>
      </c>
      <c r="F6802" s="630">
        <v>41730</v>
      </c>
      <c r="G6802" s="643">
        <v>0.55555555555555558</v>
      </c>
      <c r="H6802" s="1560">
        <v>0.17291666666666669</v>
      </c>
      <c r="I6802" s="596">
        <v>15</v>
      </c>
      <c r="J6802" s="596" t="s">
        <v>2046</v>
      </c>
      <c r="K6802" s="596" t="s">
        <v>133</v>
      </c>
      <c r="L6802" s="596" t="s">
        <v>128</v>
      </c>
      <c r="M6802" s="596" t="s">
        <v>2053</v>
      </c>
      <c r="N6802" s="596" t="s">
        <v>103</v>
      </c>
      <c r="O6802" s="596" t="s">
        <v>66</v>
      </c>
      <c r="P6802" s="596" t="s">
        <v>2054</v>
      </c>
      <c r="Q6802" s="596" t="s">
        <v>2055</v>
      </c>
      <c r="R6802" s="596">
        <v>43.5</v>
      </c>
      <c r="S6802" s="596"/>
      <c r="T6802" s="1373">
        <f t="shared" si="216"/>
        <v>43.5</v>
      </c>
      <c r="U6802" s="593" t="s">
        <v>84</v>
      </c>
      <c r="V6802" s="593">
        <v>1996</v>
      </c>
      <c r="W6802" s="593"/>
      <c r="X6802" s="593"/>
      <c r="Y6802" s="614" t="s">
        <v>5714</v>
      </c>
      <c r="Z6802" s="593">
        <v>100</v>
      </c>
      <c r="AA6802" s="593"/>
      <c r="AB6802" s="593"/>
      <c r="AC6802" s="593"/>
      <c r="AD6802" s="593" t="s">
        <v>49</v>
      </c>
      <c r="AE6802" s="593"/>
      <c r="AF6802" s="593"/>
      <c r="AG6802" s="593"/>
      <c r="AH6802" s="632"/>
      <c r="AI6802" s="632"/>
      <c r="AJ6802" s="632"/>
    </row>
    <row r="6803" spans="1:36" ht="110.25" hidden="1" x14ac:dyDescent="0.2">
      <c r="A6803" s="596" t="s">
        <v>2104</v>
      </c>
      <c r="B6803" s="596" t="s">
        <v>110</v>
      </c>
      <c r="C6803" s="596" t="s">
        <v>36</v>
      </c>
      <c r="D6803" s="630">
        <v>41730</v>
      </c>
      <c r="E6803" s="643">
        <v>0.34861111111111115</v>
      </c>
      <c r="F6803" s="630">
        <v>41730</v>
      </c>
      <c r="G6803" s="643">
        <v>0.34861111111111115</v>
      </c>
      <c r="H6803" s="1560">
        <v>0</v>
      </c>
      <c r="I6803" s="596">
        <v>20</v>
      </c>
      <c r="J6803" s="596" t="s">
        <v>178</v>
      </c>
      <c r="K6803" s="596" t="s">
        <v>132</v>
      </c>
      <c r="L6803" s="596" t="s">
        <v>128</v>
      </c>
      <c r="M6803" s="596" t="s">
        <v>2058</v>
      </c>
      <c r="N6803" s="596" t="s">
        <v>103</v>
      </c>
      <c r="O6803" s="596" t="s">
        <v>66</v>
      </c>
      <c r="P6803" s="596" t="s">
        <v>2059</v>
      </c>
      <c r="Q6803" s="596" t="s">
        <v>5717</v>
      </c>
      <c r="R6803" s="596"/>
      <c r="S6803" s="596">
        <v>16.600000000000001</v>
      </c>
      <c r="T6803" s="1373">
        <f t="shared" si="216"/>
        <v>16.600000000000001</v>
      </c>
      <c r="U6803" s="593" t="s">
        <v>75</v>
      </c>
      <c r="V6803" s="593">
        <v>1984</v>
      </c>
      <c r="W6803" s="593"/>
      <c r="X6803" s="593"/>
      <c r="Y6803" s="593" t="s">
        <v>5716</v>
      </c>
      <c r="Z6803" s="593"/>
      <c r="AA6803" s="593"/>
      <c r="AB6803" s="593"/>
      <c r="AC6803" s="593"/>
      <c r="AD6803" s="593" t="s">
        <v>49</v>
      </c>
      <c r="AE6803" s="593"/>
      <c r="AF6803" s="593"/>
      <c r="AG6803" s="593"/>
      <c r="AH6803" s="632"/>
      <c r="AI6803" s="632"/>
      <c r="AJ6803" s="632" t="s">
        <v>2261</v>
      </c>
    </row>
    <row r="6804" spans="1:36" ht="78.75" hidden="1" x14ac:dyDescent="0.2">
      <c r="A6804" s="596" t="s">
        <v>2104</v>
      </c>
      <c r="B6804" s="596" t="s">
        <v>110</v>
      </c>
      <c r="C6804" s="596" t="s">
        <v>36</v>
      </c>
      <c r="D6804" s="630">
        <v>41730</v>
      </c>
      <c r="E6804" s="643">
        <v>0.35972222222222222</v>
      </c>
      <c r="F6804" s="630">
        <v>41730</v>
      </c>
      <c r="G6804" s="643">
        <v>0.35972222222222222</v>
      </c>
      <c r="H6804" s="1560">
        <f>G6804-E6804</f>
        <v>0</v>
      </c>
      <c r="I6804" s="596">
        <v>17</v>
      </c>
      <c r="J6804" s="596" t="s">
        <v>178</v>
      </c>
      <c r="K6804" s="596" t="s">
        <v>132</v>
      </c>
      <c r="L6804" s="596" t="s">
        <v>128</v>
      </c>
      <c r="M6804" s="596" t="s">
        <v>2064</v>
      </c>
      <c r="N6804" s="596" t="s">
        <v>103</v>
      </c>
      <c r="O6804" s="596" t="s">
        <v>66</v>
      </c>
      <c r="P6804" s="596" t="s">
        <v>2065</v>
      </c>
      <c r="Q6804" s="596" t="s">
        <v>5718</v>
      </c>
      <c r="R6804" s="596"/>
      <c r="S6804" s="596">
        <v>5.2</v>
      </c>
      <c r="T6804" s="1373">
        <f t="shared" si="216"/>
        <v>5.2</v>
      </c>
      <c r="U6804" s="593" t="s">
        <v>75</v>
      </c>
      <c r="V6804" s="593" t="s">
        <v>2360</v>
      </c>
      <c r="W6804" s="593" t="s">
        <v>3396</v>
      </c>
      <c r="X6804" s="593" t="s">
        <v>175</v>
      </c>
      <c r="Y6804" s="593" t="s">
        <v>5701</v>
      </c>
      <c r="Z6804" s="593">
        <v>0.2</v>
      </c>
      <c r="AA6804" s="593" t="s">
        <v>5702</v>
      </c>
      <c r="AB6804" s="593">
        <v>2</v>
      </c>
      <c r="AC6804" s="593"/>
      <c r="AD6804" s="593" t="s">
        <v>49</v>
      </c>
      <c r="AE6804" s="593"/>
      <c r="AF6804" s="593"/>
      <c r="AG6804" s="593"/>
      <c r="AH6804" s="632"/>
      <c r="AI6804" s="632"/>
      <c r="AJ6804" s="632" t="s">
        <v>2261</v>
      </c>
    </row>
    <row r="6805" spans="1:36" ht="78.75" hidden="1" x14ac:dyDescent="0.2">
      <c r="A6805" s="596" t="s">
        <v>2104</v>
      </c>
      <c r="B6805" s="596" t="s">
        <v>110</v>
      </c>
      <c r="C6805" s="596" t="s">
        <v>36</v>
      </c>
      <c r="D6805" s="630">
        <v>41730</v>
      </c>
      <c r="E6805" s="643">
        <v>0.38611111111111113</v>
      </c>
      <c r="F6805" s="630">
        <v>41730</v>
      </c>
      <c r="G6805" s="643">
        <v>0.38611111111111113</v>
      </c>
      <c r="H6805" s="1560">
        <f>G6805-E6805</f>
        <v>0</v>
      </c>
      <c r="I6805" s="596">
        <v>84</v>
      </c>
      <c r="J6805" s="596" t="s">
        <v>2066</v>
      </c>
      <c r="K6805" s="596" t="s">
        <v>132</v>
      </c>
      <c r="L6805" s="596" t="s">
        <v>128</v>
      </c>
      <c r="M6805" s="596" t="s">
        <v>2037</v>
      </c>
      <c r="N6805" s="596">
        <v>110</v>
      </c>
      <c r="O6805" s="596" t="s">
        <v>66</v>
      </c>
      <c r="P6805" s="596" t="s">
        <v>2038</v>
      </c>
      <c r="Q6805" s="1710" t="s">
        <v>5696</v>
      </c>
      <c r="R6805" s="596"/>
      <c r="S6805" s="596">
        <v>37.6</v>
      </c>
      <c r="T6805" s="1373">
        <f t="shared" si="216"/>
        <v>37.6</v>
      </c>
      <c r="U6805" s="593" t="s">
        <v>75</v>
      </c>
      <c r="V6805" s="593">
        <v>2010</v>
      </c>
      <c r="W6805" s="593" t="s">
        <v>5697</v>
      </c>
      <c r="X6805" s="593" t="s">
        <v>175</v>
      </c>
      <c r="Y6805" s="614" t="s">
        <v>5698</v>
      </c>
      <c r="Z6805" s="593" t="s">
        <v>5699</v>
      </c>
      <c r="AA6805" s="593" t="s">
        <v>5700</v>
      </c>
      <c r="AB6805" s="593">
        <v>0</v>
      </c>
      <c r="AC6805" s="593"/>
      <c r="AD6805" s="593" t="s">
        <v>49</v>
      </c>
      <c r="AE6805" s="593"/>
      <c r="AF6805" s="593"/>
      <c r="AG6805" s="593"/>
      <c r="AH6805" s="632"/>
      <c r="AI6805" s="632"/>
      <c r="AJ6805" s="632" t="s">
        <v>2261</v>
      </c>
    </row>
    <row r="6806" spans="1:36" ht="110.25" hidden="1" x14ac:dyDescent="0.2">
      <c r="A6806" s="596" t="s">
        <v>2104</v>
      </c>
      <c r="B6806" s="596" t="s">
        <v>110</v>
      </c>
      <c r="C6806" s="596" t="s">
        <v>36</v>
      </c>
      <c r="D6806" s="630">
        <v>41730</v>
      </c>
      <c r="E6806" s="643">
        <v>0.39513888888888887</v>
      </c>
      <c r="F6806" s="630">
        <v>41730</v>
      </c>
      <c r="G6806" s="643">
        <v>0.40069444444444446</v>
      </c>
      <c r="H6806" s="1560">
        <v>5.5555555555555558E-3</v>
      </c>
      <c r="I6806" s="596">
        <v>250</v>
      </c>
      <c r="J6806" s="596" t="s">
        <v>2067</v>
      </c>
      <c r="K6806" s="596" t="s">
        <v>133</v>
      </c>
      <c r="L6806" s="596" t="s">
        <v>128</v>
      </c>
      <c r="M6806" s="596" t="s">
        <v>2068</v>
      </c>
      <c r="N6806" s="596">
        <v>110</v>
      </c>
      <c r="O6806" s="596" t="s">
        <v>66</v>
      </c>
      <c r="P6806" s="596" t="s">
        <v>2069</v>
      </c>
      <c r="Q6806" s="596" t="s">
        <v>5725</v>
      </c>
      <c r="R6806" s="596"/>
      <c r="S6806" s="596">
        <v>759</v>
      </c>
      <c r="T6806" s="1373">
        <f t="shared" si="216"/>
        <v>759</v>
      </c>
      <c r="U6806" s="593" t="s">
        <v>75</v>
      </c>
      <c r="V6806" s="593">
        <v>2006</v>
      </c>
      <c r="W6806" s="593" t="s">
        <v>5721</v>
      </c>
      <c r="X6806" s="593"/>
      <c r="Y6806" s="614" t="s">
        <v>5722</v>
      </c>
      <c r="Z6806" s="593" t="s">
        <v>5723</v>
      </c>
      <c r="AA6806" s="614" t="s">
        <v>5724</v>
      </c>
      <c r="AB6806" s="593">
        <v>0</v>
      </c>
      <c r="AC6806" s="614">
        <v>41548</v>
      </c>
      <c r="AD6806" s="593" t="s">
        <v>49</v>
      </c>
      <c r="AE6806" s="593"/>
      <c r="AF6806" s="593"/>
      <c r="AG6806" s="593"/>
      <c r="AH6806" s="632"/>
      <c r="AI6806" s="632"/>
      <c r="AJ6806" s="632"/>
    </row>
    <row r="6807" spans="1:36" ht="94.5" hidden="1" x14ac:dyDescent="0.2">
      <c r="A6807" s="596" t="s">
        <v>2104</v>
      </c>
      <c r="B6807" s="596" t="s">
        <v>110</v>
      </c>
      <c r="C6807" s="596" t="s">
        <v>36</v>
      </c>
      <c r="D6807" s="630">
        <v>41730</v>
      </c>
      <c r="E6807" s="643">
        <v>0.40416666666666662</v>
      </c>
      <c r="F6807" s="630">
        <v>41730</v>
      </c>
      <c r="G6807" s="643">
        <v>0.54236111111111118</v>
      </c>
      <c r="H6807" s="1560">
        <f>G6807-E6807</f>
        <v>0.13819444444444456</v>
      </c>
      <c r="I6807" s="596">
        <v>8</v>
      </c>
      <c r="J6807" s="596" t="s">
        <v>178</v>
      </c>
      <c r="K6807" s="596" t="s">
        <v>133</v>
      </c>
      <c r="L6807" s="596" t="s">
        <v>128</v>
      </c>
      <c r="M6807" s="596" t="s">
        <v>2070</v>
      </c>
      <c r="N6807" s="596" t="s">
        <v>103</v>
      </c>
      <c r="O6807" s="596" t="s">
        <v>66</v>
      </c>
      <c r="P6807" s="596" t="s">
        <v>2071</v>
      </c>
      <c r="Q6807" s="596" t="s">
        <v>5731</v>
      </c>
      <c r="R6807" s="596"/>
      <c r="S6807" s="596">
        <v>16.600000000000001</v>
      </c>
      <c r="T6807" s="1373">
        <f t="shared" si="216"/>
        <v>16.600000000000001</v>
      </c>
      <c r="U6807" s="593" t="s">
        <v>75</v>
      </c>
      <c r="V6807" s="593" t="s">
        <v>75</v>
      </c>
      <c r="W6807" s="593" t="s">
        <v>5726</v>
      </c>
      <c r="X6807" s="593" t="s">
        <v>453</v>
      </c>
      <c r="Y6807" s="593" t="s">
        <v>175</v>
      </c>
      <c r="Z6807" s="593" t="s">
        <v>5727</v>
      </c>
      <c r="AA6807" s="593" t="s">
        <v>5728</v>
      </c>
      <c r="AB6807" s="593" t="s">
        <v>5729</v>
      </c>
      <c r="AC6807" s="593" t="s">
        <v>5730</v>
      </c>
      <c r="AD6807" s="593" t="s">
        <v>49</v>
      </c>
      <c r="AE6807" s="593" t="s">
        <v>49</v>
      </c>
      <c r="AF6807" s="593"/>
      <c r="AG6807" s="593"/>
      <c r="AH6807" s="632"/>
      <c r="AI6807" s="632"/>
      <c r="AJ6807" s="632"/>
    </row>
    <row r="6808" spans="1:36" ht="63" hidden="1" x14ac:dyDescent="0.2">
      <c r="A6808" s="596" t="s">
        <v>2104</v>
      </c>
      <c r="B6808" s="596" t="s">
        <v>110</v>
      </c>
      <c r="C6808" s="596" t="s">
        <v>36</v>
      </c>
      <c r="D6808" s="630">
        <v>41730</v>
      </c>
      <c r="E6808" s="643">
        <v>0.40763888888888888</v>
      </c>
      <c r="F6808" s="630">
        <v>41730</v>
      </c>
      <c r="G6808" s="643">
        <v>0.46250000000000002</v>
      </c>
      <c r="H6808" s="1560">
        <v>5.486111111111111E-2</v>
      </c>
      <c r="I6808" s="596">
        <v>5</v>
      </c>
      <c r="J6808" s="596" t="s">
        <v>2046</v>
      </c>
      <c r="K6808" s="596" t="s">
        <v>133</v>
      </c>
      <c r="L6808" s="596" t="s">
        <v>128</v>
      </c>
      <c r="M6808" s="596" t="s">
        <v>2072</v>
      </c>
      <c r="N6808" s="596" t="s">
        <v>103</v>
      </c>
      <c r="O6808" s="596" t="s">
        <v>66</v>
      </c>
      <c r="P6808" s="596" t="s">
        <v>2073</v>
      </c>
      <c r="Q6808" s="596" t="s">
        <v>5738</v>
      </c>
      <c r="R6808" s="596">
        <v>2.7</v>
      </c>
      <c r="S6808" s="596"/>
      <c r="T6808" s="1373">
        <f t="shared" si="216"/>
        <v>2.7</v>
      </c>
      <c r="U6808" s="593" t="s">
        <v>75</v>
      </c>
      <c r="V6808" s="593">
        <v>1988</v>
      </c>
      <c r="W6808" s="593"/>
      <c r="X6808" s="593"/>
      <c r="Y6808" s="630">
        <v>41565</v>
      </c>
      <c r="Z6808" s="593">
        <v>100</v>
      </c>
      <c r="AA6808" s="593"/>
      <c r="AB6808" s="593"/>
      <c r="AC6808" s="593"/>
      <c r="AD6808" s="593" t="s">
        <v>49</v>
      </c>
      <c r="AE6808" s="593"/>
      <c r="AF6808" s="593"/>
      <c r="AG6808" s="593"/>
      <c r="AH6808" s="632"/>
      <c r="AI6808" s="632"/>
      <c r="AJ6808" s="632"/>
    </row>
    <row r="6809" spans="1:36" ht="110.25" hidden="1" x14ac:dyDescent="0.2">
      <c r="A6809" s="596" t="s">
        <v>2104</v>
      </c>
      <c r="B6809" s="596" t="s">
        <v>110</v>
      </c>
      <c r="C6809" s="596" t="s">
        <v>36</v>
      </c>
      <c r="D6809" s="630">
        <v>41730</v>
      </c>
      <c r="E6809" s="643">
        <v>0.40763888888888888</v>
      </c>
      <c r="F6809" s="630">
        <v>41730</v>
      </c>
      <c r="G6809" s="643">
        <v>0.40763888888888888</v>
      </c>
      <c r="H6809" s="1560">
        <f>G6809-E6809</f>
        <v>0</v>
      </c>
      <c r="I6809" s="596">
        <v>103</v>
      </c>
      <c r="J6809" s="596" t="s">
        <v>146</v>
      </c>
      <c r="K6809" s="596" t="s">
        <v>132</v>
      </c>
      <c r="L6809" s="596" t="s">
        <v>128</v>
      </c>
      <c r="M6809" s="596" t="s">
        <v>2074</v>
      </c>
      <c r="N6809" s="596">
        <v>35</v>
      </c>
      <c r="O6809" s="596" t="s">
        <v>66</v>
      </c>
      <c r="P6809" s="596" t="s">
        <v>2075</v>
      </c>
      <c r="Q6809" s="596" t="s">
        <v>5739</v>
      </c>
      <c r="R6809" s="596"/>
      <c r="S6809" s="596">
        <v>97.7</v>
      </c>
      <c r="T6809" s="1373">
        <f t="shared" si="216"/>
        <v>97.7</v>
      </c>
      <c r="U6809" s="593" t="s">
        <v>75</v>
      </c>
      <c r="V6809" s="593">
        <v>1989</v>
      </c>
      <c r="W6809" s="593" t="s">
        <v>1526</v>
      </c>
      <c r="X6809" s="593" t="s">
        <v>175</v>
      </c>
      <c r="Y6809" s="593" t="s">
        <v>5732</v>
      </c>
      <c r="Z6809" s="593">
        <v>100</v>
      </c>
      <c r="AA6809" s="593" t="s">
        <v>5733</v>
      </c>
      <c r="AB6809" s="593" t="s">
        <v>445</v>
      </c>
      <c r="AC6809" s="614">
        <v>41619</v>
      </c>
      <c r="AD6809" s="593" t="s">
        <v>49</v>
      </c>
      <c r="AE6809" s="593"/>
      <c r="AF6809" s="593"/>
      <c r="AG6809" s="593"/>
      <c r="AH6809" s="632"/>
      <c r="AI6809" s="632"/>
      <c r="AJ6809" s="632" t="s">
        <v>2261</v>
      </c>
    </row>
    <row r="6810" spans="1:36" ht="78.75" hidden="1" x14ac:dyDescent="0.2">
      <c r="A6810" s="596" t="s">
        <v>2104</v>
      </c>
      <c r="B6810" s="596" t="s">
        <v>110</v>
      </c>
      <c r="C6810" s="596" t="s">
        <v>36</v>
      </c>
      <c r="D6810" s="630">
        <v>41730</v>
      </c>
      <c r="E6810" s="643">
        <v>0.42152777777777778</v>
      </c>
      <c r="F6810" s="630">
        <v>41730</v>
      </c>
      <c r="G6810" s="643">
        <v>0.57986111111111105</v>
      </c>
      <c r="H6810" s="1560">
        <v>0.16805555555555554</v>
      </c>
      <c r="I6810" s="596">
        <v>5</v>
      </c>
      <c r="J6810" s="596" t="s">
        <v>146</v>
      </c>
      <c r="K6810" s="596" t="s">
        <v>133</v>
      </c>
      <c r="L6810" s="596" t="s">
        <v>128</v>
      </c>
      <c r="M6810" s="596" t="s">
        <v>2076</v>
      </c>
      <c r="N6810" s="596" t="s">
        <v>103</v>
      </c>
      <c r="O6810" s="596" t="s">
        <v>66</v>
      </c>
      <c r="P6810" s="596" t="s">
        <v>2077</v>
      </c>
      <c r="Q6810" s="596" t="s">
        <v>5740</v>
      </c>
      <c r="R6810" s="596">
        <v>5.7</v>
      </c>
      <c r="S6810" s="596"/>
      <c r="T6810" s="1373">
        <f t="shared" si="216"/>
        <v>5.7</v>
      </c>
      <c r="U6810" s="593" t="s">
        <v>75</v>
      </c>
      <c r="V6810" s="593" t="s">
        <v>5734</v>
      </c>
      <c r="W6810" s="593" t="s">
        <v>5735</v>
      </c>
      <c r="X6810" s="593"/>
      <c r="Y6810" s="593" t="s">
        <v>5736</v>
      </c>
      <c r="Z6810" s="593"/>
      <c r="AA6810" s="593" t="s">
        <v>5737</v>
      </c>
      <c r="AB6810" s="593">
        <v>3</v>
      </c>
      <c r="AC6810" s="593"/>
      <c r="AD6810" s="593" t="s">
        <v>49</v>
      </c>
      <c r="AE6810" s="593"/>
      <c r="AF6810" s="593"/>
      <c r="AG6810" s="593"/>
      <c r="AH6810" s="632"/>
      <c r="AI6810" s="632"/>
      <c r="AJ6810" s="632"/>
    </row>
    <row r="6811" spans="1:36" ht="63" hidden="1" x14ac:dyDescent="0.2">
      <c r="A6811" s="596" t="s">
        <v>2104</v>
      </c>
      <c r="B6811" s="596" t="s">
        <v>110</v>
      </c>
      <c r="C6811" s="593" t="s">
        <v>2244</v>
      </c>
      <c r="D6811" s="630">
        <v>41730</v>
      </c>
      <c r="E6811" s="643">
        <v>0.42222222222222222</v>
      </c>
      <c r="F6811" s="630">
        <v>41730</v>
      </c>
      <c r="G6811" s="643">
        <v>0.42222222222222222</v>
      </c>
      <c r="H6811" s="1560">
        <v>0</v>
      </c>
      <c r="I6811" s="596">
        <v>63</v>
      </c>
      <c r="J6811" s="596" t="s">
        <v>2078</v>
      </c>
      <c r="K6811" s="596" t="s">
        <v>132</v>
      </c>
      <c r="L6811" s="596" t="s">
        <v>125</v>
      </c>
      <c r="M6811" s="596" t="s">
        <v>2079</v>
      </c>
      <c r="N6811" s="596">
        <v>110</v>
      </c>
      <c r="O6811" s="596" t="s">
        <v>66</v>
      </c>
      <c r="P6811" s="596" t="s">
        <v>2079</v>
      </c>
      <c r="Q6811" s="596" t="s">
        <v>2039</v>
      </c>
      <c r="R6811" s="596"/>
      <c r="S6811" s="596">
        <v>78.2</v>
      </c>
      <c r="T6811" s="1373">
        <f t="shared" si="216"/>
        <v>78.2</v>
      </c>
      <c r="U6811" s="593"/>
      <c r="V6811" s="593"/>
      <c r="W6811" s="593"/>
      <c r="X6811" s="593"/>
      <c r="Y6811" s="593"/>
      <c r="Z6811" s="593"/>
      <c r="AA6811" s="593"/>
      <c r="AB6811" s="593"/>
      <c r="AC6811" s="593"/>
      <c r="AD6811" s="593" t="s">
        <v>55</v>
      </c>
      <c r="AE6811" s="593"/>
      <c r="AF6811" s="593"/>
      <c r="AG6811" s="593"/>
      <c r="AH6811" s="632"/>
      <c r="AI6811" s="632"/>
      <c r="AJ6811" s="632" t="s">
        <v>2261</v>
      </c>
    </row>
    <row r="6812" spans="1:36" ht="110.25" hidden="1" x14ac:dyDescent="0.2">
      <c r="A6812" s="596" t="s">
        <v>2104</v>
      </c>
      <c r="B6812" s="596" t="s">
        <v>110</v>
      </c>
      <c r="C6812" s="596" t="s">
        <v>36</v>
      </c>
      <c r="D6812" s="630">
        <v>41730</v>
      </c>
      <c r="E6812" s="643">
        <v>0.44722222222222219</v>
      </c>
      <c r="F6812" s="630">
        <v>41730</v>
      </c>
      <c r="G6812" s="643">
        <v>0.50972222222222219</v>
      </c>
      <c r="H6812" s="1560">
        <v>6.25E-2</v>
      </c>
      <c r="I6812" s="596">
        <v>8</v>
      </c>
      <c r="J6812" s="596" t="s">
        <v>146</v>
      </c>
      <c r="K6812" s="596" t="s">
        <v>133</v>
      </c>
      <c r="L6812" s="596" t="s">
        <v>128</v>
      </c>
      <c r="M6812" s="596" t="s">
        <v>2080</v>
      </c>
      <c r="N6812" s="596" t="s">
        <v>103</v>
      </c>
      <c r="O6812" s="596" t="s">
        <v>66</v>
      </c>
      <c r="P6812" s="596" t="s">
        <v>2081</v>
      </c>
      <c r="Q6812" s="596" t="s">
        <v>5746</v>
      </c>
      <c r="R6812" s="596">
        <v>6</v>
      </c>
      <c r="S6812" s="596"/>
      <c r="T6812" s="1373">
        <f t="shared" si="216"/>
        <v>6</v>
      </c>
      <c r="U6812" s="593" t="s">
        <v>75</v>
      </c>
      <c r="V6812" s="593">
        <v>1995</v>
      </c>
      <c r="W6812" s="593"/>
      <c r="X6812" s="593"/>
      <c r="Y6812" s="593" t="s">
        <v>5741</v>
      </c>
      <c r="Z6812" s="593"/>
      <c r="AA6812" s="593"/>
      <c r="AB6812" s="593"/>
      <c r="AC6812" s="593"/>
      <c r="AD6812" s="593" t="s">
        <v>49</v>
      </c>
      <c r="AE6812" s="593"/>
      <c r="AF6812" s="593"/>
      <c r="AG6812" s="593"/>
      <c r="AH6812" s="632"/>
      <c r="AI6812" s="632"/>
      <c r="AJ6812" s="632"/>
    </row>
    <row r="6813" spans="1:36" ht="78.75" hidden="1" x14ac:dyDescent="0.2">
      <c r="A6813" s="596" t="s">
        <v>2104</v>
      </c>
      <c r="B6813" s="596" t="s">
        <v>110</v>
      </c>
      <c r="C6813" s="596" t="s">
        <v>36</v>
      </c>
      <c r="D6813" s="630">
        <v>41730</v>
      </c>
      <c r="E6813" s="643">
        <v>0.56944444444444442</v>
      </c>
      <c r="F6813" s="630">
        <v>41730</v>
      </c>
      <c r="G6813" s="643">
        <v>0.59722222222222221</v>
      </c>
      <c r="H6813" s="1560">
        <f>G6813-E6813</f>
        <v>2.777777777777779E-2</v>
      </c>
      <c r="I6813" s="596">
        <v>8</v>
      </c>
      <c r="J6813" s="596" t="s">
        <v>1452</v>
      </c>
      <c r="K6813" s="596"/>
      <c r="L6813" s="596" t="s">
        <v>128</v>
      </c>
      <c r="M6813" s="596" t="s">
        <v>2082</v>
      </c>
      <c r="N6813" s="596" t="s">
        <v>103</v>
      </c>
      <c r="O6813" s="596" t="s">
        <v>66</v>
      </c>
      <c r="P6813" s="596" t="s">
        <v>2082</v>
      </c>
      <c r="Q6813" s="596" t="s">
        <v>5747</v>
      </c>
      <c r="R6813" s="596">
        <v>2.7</v>
      </c>
      <c r="S6813" s="596"/>
      <c r="T6813" s="1373">
        <f t="shared" si="216"/>
        <v>2.7</v>
      </c>
      <c r="U6813" s="593" t="s">
        <v>75</v>
      </c>
      <c r="V6813" s="593">
        <v>1990</v>
      </c>
      <c r="W6813" s="593" t="s">
        <v>150</v>
      </c>
      <c r="X6813" s="593" t="s">
        <v>175</v>
      </c>
      <c r="Y6813" s="593" t="s">
        <v>5742</v>
      </c>
      <c r="Z6813" s="593">
        <v>90</v>
      </c>
      <c r="AA6813" s="694">
        <v>41786</v>
      </c>
      <c r="AB6813" s="593" t="s">
        <v>5743</v>
      </c>
      <c r="AC6813" s="593"/>
      <c r="AD6813" s="593" t="s">
        <v>49</v>
      </c>
      <c r="AE6813" s="593"/>
      <c r="AF6813" s="593"/>
      <c r="AG6813" s="593"/>
      <c r="AH6813" s="632"/>
      <c r="AI6813" s="632"/>
      <c r="AJ6813" s="632"/>
    </row>
    <row r="6814" spans="1:36" ht="94.5" hidden="1" x14ac:dyDescent="0.2">
      <c r="A6814" s="596" t="s">
        <v>2104</v>
      </c>
      <c r="B6814" s="596" t="s">
        <v>110</v>
      </c>
      <c r="C6814" s="596" t="s">
        <v>36</v>
      </c>
      <c r="D6814" s="630">
        <v>41730</v>
      </c>
      <c r="E6814" s="643">
        <v>0.61597222222222225</v>
      </c>
      <c r="F6814" s="630">
        <v>41730</v>
      </c>
      <c r="G6814" s="643">
        <v>0.61597222222222225</v>
      </c>
      <c r="H6814" s="1560">
        <f>G6814-E6814</f>
        <v>0</v>
      </c>
      <c r="I6814" s="596">
        <v>10</v>
      </c>
      <c r="J6814" s="596" t="s">
        <v>146</v>
      </c>
      <c r="K6814" s="596" t="s">
        <v>132</v>
      </c>
      <c r="L6814" s="596" t="s">
        <v>128</v>
      </c>
      <c r="M6814" s="596" t="s">
        <v>2083</v>
      </c>
      <c r="N6814" s="596" t="s">
        <v>103</v>
      </c>
      <c r="O6814" s="596" t="s">
        <v>66</v>
      </c>
      <c r="P6814" s="596" t="s">
        <v>2084</v>
      </c>
      <c r="Q6814" s="596" t="s">
        <v>5748</v>
      </c>
      <c r="R6814" s="596"/>
      <c r="S6814" s="596">
        <v>1.4</v>
      </c>
      <c r="T6814" s="1373">
        <f t="shared" si="216"/>
        <v>1.4</v>
      </c>
      <c r="U6814" s="593" t="s">
        <v>75</v>
      </c>
      <c r="V6814" s="593" t="s">
        <v>2360</v>
      </c>
      <c r="W6814" s="593" t="s">
        <v>5744</v>
      </c>
      <c r="X6814" s="593" t="s">
        <v>175</v>
      </c>
      <c r="Y6814" s="614" t="s">
        <v>5745</v>
      </c>
      <c r="Z6814" s="593">
        <v>0.2</v>
      </c>
      <c r="AA6814" s="593" t="s">
        <v>5702</v>
      </c>
      <c r="AB6814" s="593"/>
      <c r="AC6814" s="593"/>
      <c r="AD6814" s="593" t="s">
        <v>49</v>
      </c>
      <c r="AE6814" s="593"/>
      <c r="AF6814" s="593"/>
      <c r="AG6814" s="593"/>
      <c r="AH6814" s="632"/>
      <c r="AI6814" s="632"/>
      <c r="AJ6814" s="632" t="s">
        <v>2261</v>
      </c>
    </row>
    <row r="6815" spans="1:36" ht="94.5" hidden="1" x14ac:dyDescent="0.2">
      <c r="A6815" s="596" t="s">
        <v>2104</v>
      </c>
      <c r="B6815" s="596" t="s">
        <v>110</v>
      </c>
      <c r="C6815" s="596" t="s">
        <v>36</v>
      </c>
      <c r="D6815" s="630">
        <v>41730</v>
      </c>
      <c r="E6815" s="643">
        <v>0.34930555555555554</v>
      </c>
      <c r="F6815" s="630">
        <v>41730</v>
      </c>
      <c r="G6815" s="643">
        <v>0.34930555555555554</v>
      </c>
      <c r="H6815" s="1560">
        <v>0</v>
      </c>
      <c r="I6815" s="596">
        <v>71</v>
      </c>
      <c r="J6815" s="596" t="s">
        <v>2060</v>
      </c>
      <c r="K6815" s="596" t="s">
        <v>132</v>
      </c>
      <c r="L6815" s="596" t="s">
        <v>128</v>
      </c>
      <c r="M6815" s="596" t="s">
        <v>2061</v>
      </c>
      <c r="N6815" s="596">
        <v>220</v>
      </c>
      <c r="O6815" s="596" t="s">
        <v>63</v>
      </c>
      <c r="P6815" s="596" t="s">
        <v>2062</v>
      </c>
      <c r="Q6815" s="596" t="s">
        <v>2063</v>
      </c>
      <c r="R6815" s="596"/>
      <c r="S6815" s="696">
        <v>105.1</v>
      </c>
      <c r="T6815" s="1373">
        <f t="shared" si="216"/>
        <v>105.1</v>
      </c>
      <c r="U6815" s="593" t="s">
        <v>75</v>
      </c>
      <c r="V6815" s="593">
        <v>2006</v>
      </c>
      <c r="W6815" s="593" t="s">
        <v>5719</v>
      </c>
      <c r="X6815" s="593" t="s">
        <v>5720</v>
      </c>
      <c r="Y6815" s="614">
        <v>41548</v>
      </c>
      <c r="Z6815" s="593"/>
      <c r="AA6815" s="593"/>
      <c r="AB6815" s="593"/>
      <c r="AC6815" s="593"/>
      <c r="AD6815" s="593" t="s">
        <v>49</v>
      </c>
      <c r="AE6815" s="593"/>
      <c r="AF6815" s="593"/>
      <c r="AG6815" s="593"/>
      <c r="AH6815" s="632"/>
      <c r="AI6815" s="632"/>
      <c r="AJ6815" s="632" t="s">
        <v>2261</v>
      </c>
    </row>
    <row r="6816" spans="1:36" ht="47.25" hidden="1" x14ac:dyDescent="0.2">
      <c r="A6816" s="596" t="s">
        <v>2104</v>
      </c>
      <c r="B6816" s="593" t="s">
        <v>110</v>
      </c>
      <c r="C6816" s="593" t="s">
        <v>36</v>
      </c>
      <c r="D6816" s="630">
        <v>41731</v>
      </c>
      <c r="E6816" s="613">
        <v>1.5277777777777777E-2</v>
      </c>
      <c r="F6816" s="630">
        <v>41731</v>
      </c>
      <c r="G6816" s="613">
        <v>1.5277777777777777E-2</v>
      </c>
      <c r="H6816" s="896">
        <v>0</v>
      </c>
      <c r="I6816" s="593">
        <v>18</v>
      </c>
      <c r="J6816" s="593" t="s">
        <v>1960</v>
      </c>
      <c r="K6816" s="593"/>
      <c r="L6816" s="593" t="s">
        <v>130</v>
      </c>
      <c r="M6816" s="593" t="s">
        <v>2085</v>
      </c>
      <c r="N6816" s="593">
        <v>35</v>
      </c>
      <c r="O6816" s="593" t="s">
        <v>63</v>
      </c>
      <c r="P6816" s="593" t="s">
        <v>2086</v>
      </c>
      <c r="Q6816" s="593" t="s">
        <v>2087</v>
      </c>
      <c r="R6816" s="208"/>
      <c r="S6816" s="593">
        <v>5</v>
      </c>
      <c r="T6816" s="1373">
        <f t="shared" si="216"/>
        <v>5</v>
      </c>
      <c r="U6816" s="593" t="s">
        <v>81</v>
      </c>
      <c r="V6816" s="593">
        <v>2012</v>
      </c>
      <c r="W6816" s="593" t="s">
        <v>5749</v>
      </c>
      <c r="X6816" s="593"/>
      <c r="Y6816" s="593" t="s">
        <v>5750</v>
      </c>
      <c r="Z6816" s="593"/>
      <c r="AA6816" s="593"/>
      <c r="AB6816" s="593"/>
      <c r="AC6816" s="593"/>
      <c r="AD6816" s="593" t="s">
        <v>61</v>
      </c>
      <c r="AE6816" s="593"/>
      <c r="AF6816" s="593"/>
      <c r="AG6816" s="593"/>
      <c r="AH6816" s="632"/>
      <c r="AI6816" s="632"/>
      <c r="AJ6816" s="632" t="s">
        <v>2261</v>
      </c>
    </row>
    <row r="6817" spans="1:38" ht="94.5" hidden="1" x14ac:dyDescent="0.2">
      <c r="A6817" s="596" t="s">
        <v>2104</v>
      </c>
      <c r="B6817" s="593" t="s">
        <v>110</v>
      </c>
      <c r="C6817" s="593" t="s">
        <v>36</v>
      </c>
      <c r="D6817" s="630">
        <v>41731</v>
      </c>
      <c r="E6817" s="613">
        <v>0.69930555555555562</v>
      </c>
      <c r="F6817" s="630">
        <v>41731</v>
      </c>
      <c r="G6817" s="613">
        <v>0.93541666666666667</v>
      </c>
      <c r="H6817" s="896">
        <f>G6817-E6817</f>
        <v>0.23611111111111105</v>
      </c>
      <c r="I6817" s="593">
        <v>7</v>
      </c>
      <c r="J6817" s="593" t="s">
        <v>146</v>
      </c>
      <c r="K6817" s="593" t="s">
        <v>133</v>
      </c>
      <c r="L6817" s="593" t="s">
        <v>127</v>
      </c>
      <c r="M6817" s="593" t="s">
        <v>2088</v>
      </c>
      <c r="N6817" s="593" t="s">
        <v>103</v>
      </c>
      <c r="O6817" s="593" t="s">
        <v>66</v>
      </c>
      <c r="P6817" s="593" t="s">
        <v>2089</v>
      </c>
      <c r="Q6817" s="593" t="s">
        <v>2090</v>
      </c>
      <c r="R6817" s="593"/>
      <c r="S6817" s="593">
        <v>26.2</v>
      </c>
      <c r="T6817" s="1373">
        <f t="shared" si="216"/>
        <v>26.2</v>
      </c>
      <c r="U6817" s="593" t="s">
        <v>76</v>
      </c>
      <c r="V6817" s="593"/>
      <c r="W6817" s="593"/>
      <c r="X6817" s="593"/>
      <c r="Y6817" s="614"/>
      <c r="Z6817" s="593"/>
      <c r="AA6817" s="614"/>
      <c r="AB6817" s="593"/>
      <c r="AC6817" s="614"/>
      <c r="AD6817" s="593" t="s">
        <v>57</v>
      </c>
      <c r="AE6817" s="593"/>
      <c r="AF6817" s="593"/>
      <c r="AG6817" s="593"/>
      <c r="AH6817" s="632"/>
      <c r="AI6817" s="632" t="s">
        <v>387</v>
      </c>
      <c r="AJ6817" s="632"/>
    </row>
    <row r="6818" spans="1:38" ht="63" hidden="1" x14ac:dyDescent="0.2">
      <c r="A6818" s="596" t="s">
        <v>2104</v>
      </c>
      <c r="B6818" s="593" t="s">
        <v>110</v>
      </c>
      <c r="C6818" s="593" t="s">
        <v>36</v>
      </c>
      <c r="D6818" s="630">
        <v>41732</v>
      </c>
      <c r="E6818" s="613">
        <v>0.32430555555555557</v>
      </c>
      <c r="F6818" s="630">
        <v>41732</v>
      </c>
      <c r="G6818" s="613">
        <v>0.3659722222222222</v>
      </c>
      <c r="H6818" s="896">
        <v>4.166666666666663E-2</v>
      </c>
      <c r="I6818" s="593">
        <v>7</v>
      </c>
      <c r="J6818" s="593" t="s">
        <v>146</v>
      </c>
      <c r="K6818" s="593" t="s">
        <v>133</v>
      </c>
      <c r="L6818" s="593" t="s">
        <v>127</v>
      </c>
      <c r="M6818" s="593" t="s">
        <v>2091</v>
      </c>
      <c r="N6818" s="257" t="s">
        <v>103</v>
      </c>
      <c r="O6818" s="593" t="s">
        <v>66</v>
      </c>
      <c r="P6818" s="593" t="s">
        <v>2092</v>
      </c>
      <c r="Q6818" s="593" t="s">
        <v>2093</v>
      </c>
      <c r="R6818" s="593"/>
      <c r="S6818" s="593">
        <v>6.5</v>
      </c>
      <c r="T6818" s="1373">
        <f t="shared" si="216"/>
        <v>6.5</v>
      </c>
      <c r="U6818" s="593" t="s">
        <v>75</v>
      </c>
      <c r="V6818" s="614">
        <v>34614</v>
      </c>
      <c r="W6818" s="593" t="s">
        <v>453</v>
      </c>
      <c r="X6818" s="593" t="s">
        <v>175</v>
      </c>
      <c r="Y6818" s="614" t="s">
        <v>2094</v>
      </c>
      <c r="Z6818" s="593" t="s">
        <v>2095</v>
      </c>
      <c r="AA6818" s="614" t="s">
        <v>2096</v>
      </c>
      <c r="AB6818" s="593" t="s">
        <v>2097</v>
      </c>
      <c r="AC6818" s="614"/>
      <c r="AD6818" s="593" t="s">
        <v>57</v>
      </c>
      <c r="AE6818" s="593"/>
      <c r="AF6818" s="593"/>
      <c r="AG6818" s="593"/>
      <c r="AH6818" s="632"/>
      <c r="AI6818" s="632" t="s">
        <v>387</v>
      </c>
      <c r="AJ6818" s="632"/>
    </row>
    <row r="6819" spans="1:38" ht="78.75" hidden="1" x14ac:dyDescent="0.2">
      <c r="A6819" s="596" t="s">
        <v>2104</v>
      </c>
      <c r="B6819" s="593" t="s">
        <v>110</v>
      </c>
      <c r="C6819" s="593" t="s">
        <v>36</v>
      </c>
      <c r="D6819" s="630">
        <v>41732</v>
      </c>
      <c r="E6819" s="613">
        <v>0.40625</v>
      </c>
      <c r="F6819" s="630">
        <v>41732</v>
      </c>
      <c r="G6819" s="613">
        <v>0.40625</v>
      </c>
      <c r="H6819" s="896">
        <v>0</v>
      </c>
      <c r="I6819" s="593">
        <v>5</v>
      </c>
      <c r="J6819" s="593" t="s">
        <v>146</v>
      </c>
      <c r="K6819" s="593"/>
      <c r="L6819" s="593" t="s">
        <v>130</v>
      </c>
      <c r="M6819" s="593" t="s">
        <v>2098</v>
      </c>
      <c r="N6819" s="593" t="s">
        <v>103</v>
      </c>
      <c r="O6819" s="593" t="s">
        <v>72</v>
      </c>
      <c r="P6819" s="593" t="s">
        <v>2099</v>
      </c>
      <c r="Q6819" s="593" t="s">
        <v>2100</v>
      </c>
      <c r="R6819" s="593"/>
      <c r="S6819" s="593">
        <v>6.1</v>
      </c>
      <c r="T6819" s="1373">
        <f t="shared" si="216"/>
        <v>6.1</v>
      </c>
      <c r="U6819" s="593" t="s">
        <v>75</v>
      </c>
      <c r="V6819" s="630">
        <v>2010</v>
      </c>
      <c r="W6819" s="593" t="s">
        <v>5751</v>
      </c>
      <c r="X6819" s="593" t="s">
        <v>2101</v>
      </c>
      <c r="Y6819" s="614">
        <v>41365</v>
      </c>
      <c r="Z6819" s="593"/>
      <c r="AA6819" s="614"/>
      <c r="AB6819" s="593"/>
      <c r="AC6819" s="614"/>
      <c r="AD6819" s="593" t="s">
        <v>61</v>
      </c>
      <c r="AE6819" s="593"/>
      <c r="AF6819" s="593"/>
      <c r="AG6819" s="593"/>
      <c r="AH6819" s="632"/>
      <c r="AI6819" s="632"/>
      <c r="AJ6819" s="632" t="s">
        <v>2261</v>
      </c>
    </row>
    <row r="6820" spans="1:38" ht="63" hidden="1" x14ac:dyDescent="0.2">
      <c r="A6820" s="596" t="s">
        <v>2104</v>
      </c>
      <c r="B6820" s="593" t="s">
        <v>110</v>
      </c>
      <c r="C6820" s="593" t="s">
        <v>36</v>
      </c>
      <c r="D6820" s="630">
        <v>41732</v>
      </c>
      <c r="E6820" s="613">
        <v>0.62986111111111109</v>
      </c>
      <c r="F6820" s="630">
        <v>41732</v>
      </c>
      <c r="G6820" s="613">
        <v>0.74305555555555547</v>
      </c>
      <c r="H6820" s="896">
        <v>0.11319444444444438</v>
      </c>
      <c r="I6820" s="593">
        <v>6</v>
      </c>
      <c r="J6820" s="593"/>
      <c r="K6820" s="593"/>
      <c r="L6820" s="593" t="s">
        <v>130</v>
      </c>
      <c r="M6820" s="593" t="s">
        <v>2102</v>
      </c>
      <c r="N6820" s="257" t="s">
        <v>103</v>
      </c>
      <c r="O6820" s="593" t="s">
        <v>65</v>
      </c>
      <c r="P6820" s="593" t="s">
        <v>2103</v>
      </c>
      <c r="Q6820" s="593" t="s">
        <v>5754</v>
      </c>
      <c r="R6820" s="593">
        <v>8.1</v>
      </c>
      <c r="S6820" s="593"/>
      <c r="T6820" s="1373">
        <f t="shared" si="216"/>
        <v>8.1</v>
      </c>
      <c r="U6820" s="593" t="s">
        <v>78</v>
      </c>
      <c r="V6820" s="593">
        <v>2005</v>
      </c>
      <c r="W6820" s="593" t="s">
        <v>5752</v>
      </c>
      <c r="X6820" s="593" t="s">
        <v>5753</v>
      </c>
      <c r="Y6820" s="630">
        <v>2013</v>
      </c>
      <c r="Z6820" s="593"/>
      <c r="AA6820" s="614"/>
      <c r="AB6820" s="593"/>
      <c r="AC6820" s="614"/>
      <c r="AD6820" s="593" t="s">
        <v>46</v>
      </c>
      <c r="AE6820" s="593"/>
      <c r="AF6820" s="593"/>
      <c r="AG6820" s="593"/>
      <c r="AH6820" s="632"/>
      <c r="AI6820" s="632"/>
      <c r="AJ6820" s="632"/>
    </row>
    <row r="6821" spans="1:38" ht="31.5" hidden="1" x14ac:dyDescent="0.2">
      <c r="A6821" s="596" t="s">
        <v>2104</v>
      </c>
      <c r="B6821" s="593" t="s">
        <v>110</v>
      </c>
      <c r="C6821" s="593" t="s">
        <v>36</v>
      </c>
      <c r="D6821" s="630">
        <v>41734</v>
      </c>
      <c r="E6821" s="613">
        <v>0.54166666666666663</v>
      </c>
      <c r="F6821" s="630">
        <v>41734</v>
      </c>
      <c r="G6821" s="613">
        <v>0.56527777777777777</v>
      </c>
      <c r="H6821" s="896">
        <v>2.3611111111111138E-2</v>
      </c>
      <c r="I6821" s="593">
        <v>5</v>
      </c>
      <c r="J6821" s="593" t="s">
        <v>146</v>
      </c>
      <c r="K6821" s="593" t="s">
        <v>133</v>
      </c>
      <c r="L6821" s="593" t="s">
        <v>128</v>
      </c>
      <c r="M6821" s="593" t="s">
        <v>2229</v>
      </c>
      <c r="N6821" s="593" t="s">
        <v>103</v>
      </c>
      <c r="O6821" s="593" t="s">
        <v>66</v>
      </c>
      <c r="P6821" s="593" t="s">
        <v>2230</v>
      </c>
      <c r="Q6821" s="593" t="s">
        <v>2231</v>
      </c>
      <c r="R6821" s="208">
        <v>1.9</v>
      </c>
      <c r="S6821" s="593"/>
      <c r="T6821" s="1373">
        <f t="shared" si="216"/>
        <v>1.9</v>
      </c>
      <c r="U6821" s="593" t="s">
        <v>84</v>
      </c>
      <c r="V6821" s="593">
        <v>1990</v>
      </c>
      <c r="W6821" s="593" t="s">
        <v>5755</v>
      </c>
      <c r="X6821" s="593" t="s">
        <v>175</v>
      </c>
      <c r="Y6821" s="614" t="s">
        <v>2232</v>
      </c>
      <c r="Z6821" s="593">
        <v>100</v>
      </c>
      <c r="AA6821" s="614" t="s">
        <v>2233</v>
      </c>
      <c r="AB6821" s="593" t="s">
        <v>445</v>
      </c>
      <c r="AC6821" s="614"/>
      <c r="AD6821" s="593" t="s">
        <v>49</v>
      </c>
      <c r="AE6821" s="593"/>
      <c r="AF6821" s="593"/>
      <c r="AG6821" s="593"/>
      <c r="AH6821" s="632"/>
      <c r="AI6821" s="632"/>
      <c r="AJ6821" s="632"/>
    </row>
    <row r="6822" spans="1:38" ht="126" hidden="1" x14ac:dyDescent="0.2">
      <c r="A6822" s="596" t="s">
        <v>2104</v>
      </c>
      <c r="B6822" s="593" t="s">
        <v>110</v>
      </c>
      <c r="C6822" s="593" t="s">
        <v>5959</v>
      </c>
      <c r="D6822" s="630">
        <v>41734</v>
      </c>
      <c r="E6822" s="613">
        <v>0.66666666666666663</v>
      </c>
      <c r="F6822" s="630">
        <v>41734</v>
      </c>
      <c r="G6822" s="613">
        <v>0.6875</v>
      </c>
      <c r="H6822" s="896">
        <v>2.0833333333333332E-2</v>
      </c>
      <c r="I6822" s="593">
        <v>9</v>
      </c>
      <c r="J6822" s="593" t="s">
        <v>146</v>
      </c>
      <c r="K6822" s="593" t="s">
        <v>133</v>
      </c>
      <c r="L6822" s="593" t="s">
        <v>125</v>
      </c>
      <c r="M6822" s="593" t="s">
        <v>2234</v>
      </c>
      <c r="N6822" s="593" t="s">
        <v>103</v>
      </c>
      <c r="O6822" s="593" t="s">
        <v>66</v>
      </c>
      <c r="P6822" s="593" t="s">
        <v>2235</v>
      </c>
      <c r="Q6822" s="593" t="s">
        <v>5756</v>
      </c>
      <c r="R6822" s="593"/>
      <c r="S6822" s="593">
        <v>3.1</v>
      </c>
      <c r="T6822" s="1373">
        <f t="shared" si="216"/>
        <v>3.1</v>
      </c>
      <c r="U6822" s="593" t="s">
        <v>75</v>
      </c>
      <c r="V6822" s="593">
        <v>1977</v>
      </c>
      <c r="W6822" s="593"/>
      <c r="X6822" s="593"/>
      <c r="Y6822" s="614"/>
      <c r="Z6822" s="593"/>
      <c r="AA6822" s="614"/>
      <c r="AB6822" s="593"/>
      <c r="AC6822" s="614"/>
      <c r="AD6822" s="593" t="s">
        <v>55</v>
      </c>
      <c r="AE6822" s="593"/>
      <c r="AF6822" s="593"/>
      <c r="AG6822" s="593"/>
      <c r="AH6822" s="632"/>
      <c r="AI6822" s="632"/>
      <c r="AJ6822" s="632"/>
    </row>
    <row r="6823" spans="1:38" ht="47.25" hidden="1" x14ac:dyDescent="0.2">
      <c r="A6823" s="596" t="s">
        <v>2104</v>
      </c>
      <c r="B6823" s="593" t="s">
        <v>110</v>
      </c>
      <c r="C6823" s="593" t="s">
        <v>36</v>
      </c>
      <c r="D6823" s="630">
        <v>41735</v>
      </c>
      <c r="E6823" s="613">
        <v>0.6875</v>
      </c>
      <c r="F6823" s="630">
        <v>41735</v>
      </c>
      <c r="G6823" s="613">
        <v>0.7284722222222223</v>
      </c>
      <c r="H6823" s="896">
        <v>4.0972222222222222E-2</v>
      </c>
      <c r="I6823" s="593">
        <v>9</v>
      </c>
      <c r="J6823" s="593" t="s">
        <v>178</v>
      </c>
      <c r="K6823" s="593" t="s">
        <v>133</v>
      </c>
      <c r="L6823" s="593" t="s">
        <v>126</v>
      </c>
      <c r="M6823" s="593" t="s">
        <v>2236</v>
      </c>
      <c r="N6823" s="593" t="s">
        <v>103</v>
      </c>
      <c r="O6823" s="593" t="s">
        <v>66</v>
      </c>
      <c r="P6823" s="593" t="s">
        <v>2237</v>
      </c>
      <c r="Q6823" s="593" t="s">
        <v>2238</v>
      </c>
      <c r="R6823" s="593"/>
      <c r="S6823" s="593">
        <v>12.6</v>
      </c>
      <c r="T6823" s="1373">
        <f t="shared" si="216"/>
        <v>12.6</v>
      </c>
      <c r="U6823" s="593"/>
      <c r="V6823" s="593"/>
      <c r="W6823" s="593"/>
      <c r="X6823" s="593"/>
      <c r="Y6823" s="614"/>
      <c r="Z6823" s="593"/>
      <c r="AA6823" s="614"/>
      <c r="AB6823" s="593"/>
      <c r="AC6823" s="614"/>
      <c r="AD6823" s="593" t="s">
        <v>61</v>
      </c>
      <c r="AE6823" s="593"/>
      <c r="AF6823" s="593"/>
      <c r="AG6823" s="593"/>
      <c r="AH6823" s="632" t="s">
        <v>388</v>
      </c>
      <c r="AI6823" s="632"/>
      <c r="AJ6823" s="632"/>
    </row>
    <row r="6824" spans="1:38" ht="78.75" hidden="1" x14ac:dyDescent="0.2">
      <c r="A6824" s="596" t="s">
        <v>2104</v>
      </c>
      <c r="B6824" s="593" t="s">
        <v>110</v>
      </c>
      <c r="C6824" s="593" t="s">
        <v>36</v>
      </c>
      <c r="D6824" s="630">
        <v>41736</v>
      </c>
      <c r="E6824" s="613">
        <v>0.6875</v>
      </c>
      <c r="F6824" s="630">
        <v>41736</v>
      </c>
      <c r="G6824" s="613">
        <v>0.75</v>
      </c>
      <c r="H6824" s="773">
        <v>6.25E-2</v>
      </c>
      <c r="I6824" s="593">
        <v>31</v>
      </c>
      <c r="J6824" s="593" t="s">
        <v>178</v>
      </c>
      <c r="K6824" s="593"/>
      <c r="L6824" s="593" t="s">
        <v>128</v>
      </c>
      <c r="M6824" s="593" t="s">
        <v>2297</v>
      </c>
      <c r="N6824" s="593" t="s">
        <v>103</v>
      </c>
      <c r="O6824" s="593" t="s">
        <v>65</v>
      </c>
      <c r="P6824" s="593" t="s">
        <v>2298</v>
      </c>
      <c r="Q6824" s="593" t="s">
        <v>2299</v>
      </c>
      <c r="R6824" s="208">
        <v>4.4000000000000004</v>
      </c>
      <c r="S6824" s="593">
        <v>7.6</v>
      </c>
      <c r="T6824" s="1360">
        <v>12</v>
      </c>
      <c r="U6824" s="593"/>
      <c r="V6824" s="593"/>
      <c r="W6824" s="593"/>
      <c r="X6824" s="593"/>
      <c r="Y6824" s="614"/>
      <c r="Z6824" s="593"/>
      <c r="AA6824" s="614"/>
      <c r="AB6824" s="593"/>
      <c r="AC6824" s="614"/>
      <c r="AD6824" s="593" t="s">
        <v>60</v>
      </c>
      <c r="AE6824" s="593"/>
      <c r="AF6824" s="593"/>
      <c r="AG6824" s="593"/>
      <c r="AH6824" s="632"/>
      <c r="AI6824" s="632"/>
      <c r="AJ6824" s="632"/>
    </row>
    <row r="6825" spans="1:38" ht="31.5" hidden="1" x14ac:dyDescent="0.2">
      <c r="A6825" s="596" t="s">
        <v>2104</v>
      </c>
      <c r="B6825" s="593" t="s">
        <v>110</v>
      </c>
      <c r="C6825" s="593" t="s">
        <v>36</v>
      </c>
      <c r="D6825" s="630">
        <v>41736</v>
      </c>
      <c r="E6825" s="613">
        <v>0.33333333333333331</v>
      </c>
      <c r="F6825" s="630">
        <v>41736</v>
      </c>
      <c r="G6825" s="613">
        <v>0.38194444444444442</v>
      </c>
      <c r="H6825" s="773">
        <f>G6825-E6825</f>
        <v>4.8611111111111105E-2</v>
      </c>
      <c r="I6825" s="593">
        <v>13</v>
      </c>
      <c r="J6825" s="593" t="s">
        <v>146</v>
      </c>
      <c r="K6825" s="593" t="s">
        <v>134</v>
      </c>
      <c r="L6825" s="593" t="s">
        <v>127</v>
      </c>
      <c r="M6825" s="593" t="s">
        <v>2300</v>
      </c>
      <c r="N6825" s="593" t="s">
        <v>103</v>
      </c>
      <c r="O6825" s="593" t="s">
        <v>66</v>
      </c>
      <c r="P6825" s="593" t="s">
        <v>2301</v>
      </c>
      <c r="Q6825" s="593" t="s">
        <v>2302</v>
      </c>
      <c r="R6825" s="593">
        <v>7.1</v>
      </c>
      <c r="S6825" s="593"/>
      <c r="T6825" s="1755">
        <f>R6825+S6825</f>
        <v>7.1</v>
      </c>
      <c r="U6825" s="593" t="s">
        <v>82</v>
      </c>
      <c r="V6825" s="593" t="s">
        <v>2303</v>
      </c>
      <c r="W6825" s="593" t="s">
        <v>453</v>
      </c>
      <c r="X6825" s="593" t="s">
        <v>175</v>
      </c>
      <c r="Y6825" s="614" t="s">
        <v>2304</v>
      </c>
      <c r="Z6825" s="593" t="s">
        <v>2305</v>
      </c>
      <c r="AA6825" s="614" t="s">
        <v>2306</v>
      </c>
      <c r="AB6825" s="593" t="s">
        <v>2307</v>
      </c>
      <c r="AC6825" s="614"/>
      <c r="AD6825" s="593" t="s">
        <v>57</v>
      </c>
      <c r="AE6825" s="593"/>
      <c r="AF6825" s="593"/>
      <c r="AG6825" s="593"/>
      <c r="AH6825" s="632"/>
      <c r="AI6825" s="632" t="s">
        <v>387</v>
      </c>
      <c r="AJ6825" s="632"/>
    </row>
    <row r="6826" spans="1:38" ht="63" hidden="1" x14ac:dyDescent="0.2">
      <c r="A6826" s="596" t="s">
        <v>2104</v>
      </c>
      <c r="B6826" s="593" t="s">
        <v>110</v>
      </c>
      <c r="C6826" s="593" t="s">
        <v>36</v>
      </c>
      <c r="D6826" s="630">
        <v>41736</v>
      </c>
      <c r="E6826" s="613">
        <v>0.70833333333333337</v>
      </c>
      <c r="F6826" s="630">
        <v>41736</v>
      </c>
      <c r="G6826" s="613">
        <v>0.70833333333333337</v>
      </c>
      <c r="H6826" s="773">
        <f>G6826-E6826</f>
        <v>0</v>
      </c>
      <c r="I6826" s="593">
        <v>24</v>
      </c>
      <c r="J6826" s="593" t="s">
        <v>178</v>
      </c>
      <c r="K6826" s="593" t="s">
        <v>132</v>
      </c>
      <c r="L6826" s="593" t="s">
        <v>128</v>
      </c>
      <c r="M6826" s="593" t="s">
        <v>2308</v>
      </c>
      <c r="N6826" s="593" t="s">
        <v>103</v>
      </c>
      <c r="O6826" s="593" t="s">
        <v>66</v>
      </c>
      <c r="P6826" s="593" t="s">
        <v>2309</v>
      </c>
      <c r="Q6826" s="593" t="s">
        <v>5952</v>
      </c>
      <c r="R6826" s="593"/>
      <c r="S6826" s="593">
        <v>4.4000000000000004</v>
      </c>
      <c r="T6826" s="1755">
        <f>R6826+S6826</f>
        <v>4.4000000000000004</v>
      </c>
      <c r="U6826" s="593" t="s">
        <v>75</v>
      </c>
      <c r="V6826" s="593" t="s">
        <v>2310</v>
      </c>
      <c r="W6826" s="593" t="s">
        <v>453</v>
      </c>
      <c r="X6826" s="593" t="s">
        <v>175</v>
      </c>
      <c r="Y6826" s="614" t="s">
        <v>2311</v>
      </c>
      <c r="Z6826" s="593" t="s">
        <v>2305</v>
      </c>
      <c r="AA6826" s="614" t="s">
        <v>2312</v>
      </c>
      <c r="AB6826" s="593" t="s">
        <v>445</v>
      </c>
      <c r="AC6826" s="593"/>
      <c r="AD6826" s="593" t="s">
        <v>52</v>
      </c>
      <c r="AE6826" s="593"/>
      <c r="AF6826" s="593"/>
      <c r="AG6826" s="593"/>
      <c r="AH6826" s="632"/>
      <c r="AI6826" s="632"/>
      <c r="AJ6826" s="632"/>
    </row>
    <row r="6827" spans="1:38" ht="47.25" hidden="1" x14ac:dyDescent="0.2">
      <c r="A6827" s="596" t="s">
        <v>2104</v>
      </c>
      <c r="B6827" s="593" t="s">
        <v>110</v>
      </c>
      <c r="C6827" s="593" t="s">
        <v>36</v>
      </c>
      <c r="D6827" s="630">
        <v>41737</v>
      </c>
      <c r="E6827" s="643">
        <v>0.10416666666666667</v>
      </c>
      <c r="F6827" s="630">
        <v>41737</v>
      </c>
      <c r="G6827" s="613">
        <v>0.10416666666666667</v>
      </c>
      <c r="H6827" s="773">
        <f>G6827-E6827</f>
        <v>0</v>
      </c>
      <c r="I6827" s="593">
        <v>6</v>
      </c>
      <c r="J6827" s="593" t="s">
        <v>146</v>
      </c>
      <c r="K6827" s="593" t="s">
        <v>132</v>
      </c>
      <c r="L6827" s="593" t="s">
        <v>128</v>
      </c>
      <c r="M6827" s="593" t="s">
        <v>2313</v>
      </c>
      <c r="N6827" s="593" t="s">
        <v>103</v>
      </c>
      <c r="O6827" s="593" t="s">
        <v>66</v>
      </c>
      <c r="P6827" s="593" t="s">
        <v>2314</v>
      </c>
      <c r="Q6827" s="596" t="s">
        <v>2315</v>
      </c>
      <c r="R6827" s="593"/>
      <c r="S6827" s="700">
        <v>4</v>
      </c>
      <c r="T6827" s="1755">
        <f>R6827+S6827</f>
        <v>4</v>
      </c>
      <c r="U6827" s="593" t="s">
        <v>75</v>
      </c>
      <c r="V6827" s="614">
        <v>38583</v>
      </c>
      <c r="W6827" s="593" t="s">
        <v>2316</v>
      </c>
      <c r="X6827" s="593" t="s">
        <v>175</v>
      </c>
      <c r="Y6827" s="593" t="s">
        <v>2317</v>
      </c>
      <c r="Z6827" s="593" t="s">
        <v>2318</v>
      </c>
      <c r="AA6827" s="593" t="s">
        <v>2319</v>
      </c>
      <c r="AB6827" s="593">
        <v>0</v>
      </c>
      <c r="AC6827" s="614"/>
      <c r="AD6827" s="593" t="s">
        <v>49</v>
      </c>
      <c r="AE6827" s="593" t="s">
        <v>102</v>
      </c>
      <c r="AF6827" s="593"/>
      <c r="AG6827" s="593" t="s">
        <v>2320</v>
      </c>
      <c r="AH6827" s="632"/>
      <c r="AI6827" s="632"/>
      <c r="AJ6827" s="632"/>
    </row>
    <row r="6828" spans="1:38" ht="47.25" hidden="1" x14ac:dyDescent="0.2">
      <c r="A6828" s="596" t="s">
        <v>2104</v>
      </c>
      <c r="B6828" s="593" t="s">
        <v>110</v>
      </c>
      <c r="C6828" s="593" t="s">
        <v>36</v>
      </c>
      <c r="D6828" s="630">
        <v>41737</v>
      </c>
      <c r="E6828" s="643">
        <v>0.12361111111111112</v>
      </c>
      <c r="F6828" s="630">
        <v>41737</v>
      </c>
      <c r="G6828" s="613">
        <v>0.12361111111111112</v>
      </c>
      <c r="H6828" s="773">
        <f>G6828-E6828</f>
        <v>0</v>
      </c>
      <c r="I6828" s="593">
        <v>23</v>
      </c>
      <c r="J6828" s="593" t="s">
        <v>146</v>
      </c>
      <c r="K6828" s="593" t="s">
        <v>132</v>
      </c>
      <c r="L6828" s="593" t="s">
        <v>128</v>
      </c>
      <c r="M6828" s="593" t="s">
        <v>2321</v>
      </c>
      <c r="N6828" s="593" t="s">
        <v>103</v>
      </c>
      <c r="O6828" s="593" t="s">
        <v>66</v>
      </c>
      <c r="P6828" s="593" t="s">
        <v>2322</v>
      </c>
      <c r="Q6828" s="596" t="s">
        <v>2323</v>
      </c>
      <c r="R6828" s="593"/>
      <c r="S6828" s="700">
        <v>17</v>
      </c>
      <c r="T6828" s="1755">
        <f>R6828+S6828</f>
        <v>17</v>
      </c>
      <c r="U6828" s="593" t="s">
        <v>75</v>
      </c>
      <c r="V6828" s="593" t="s">
        <v>2324</v>
      </c>
      <c r="W6828" s="593" t="s">
        <v>453</v>
      </c>
      <c r="X6828" s="593" t="s">
        <v>175</v>
      </c>
      <c r="Y6828" s="614" t="s">
        <v>2325</v>
      </c>
      <c r="Z6828" s="593" t="s">
        <v>2326</v>
      </c>
      <c r="AA6828" s="614" t="s">
        <v>2327</v>
      </c>
      <c r="AB6828" s="593" t="s">
        <v>2328</v>
      </c>
      <c r="AC6828" s="614"/>
      <c r="AD6828" s="593" t="s">
        <v>49</v>
      </c>
      <c r="AE6828" s="593" t="s">
        <v>102</v>
      </c>
      <c r="AF6828" s="593"/>
      <c r="AG6828" s="593" t="s">
        <v>2320</v>
      </c>
      <c r="AH6828" s="632"/>
      <c r="AI6828" s="632"/>
      <c r="AJ6828" s="632"/>
      <c r="AL6828" s="22" t="s">
        <v>12022</v>
      </c>
    </row>
    <row r="6829" spans="1:38" ht="47.25" hidden="1" x14ac:dyDescent="0.2">
      <c r="A6829" s="596" t="s">
        <v>2104</v>
      </c>
      <c r="B6829" s="593" t="s">
        <v>110</v>
      </c>
      <c r="C6829" s="593" t="s">
        <v>36</v>
      </c>
      <c r="D6829" s="630">
        <v>41737</v>
      </c>
      <c r="E6829" s="613">
        <v>0.20833333333333334</v>
      </c>
      <c r="F6829" s="630">
        <v>41737</v>
      </c>
      <c r="G6829" s="613">
        <v>0.20833333333333334</v>
      </c>
      <c r="H6829" s="773">
        <v>0</v>
      </c>
      <c r="I6829" s="593">
        <v>6</v>
      </c>
      <c r="J6829" s="593" t="s">
        <v>146</v>
      </c>
      <c r="K6829" s="593" t="s">
        <v>132</v>
      </c>
      <c r="L6829" s="593" t="s">
        <v>128</v>
      </c>
      <c r="M6829" s="593" t="s">
        <v>2329</v>
      </c>
      <c r="N6829" s="593" t="s">
        <v>103</v>
      </c>
      <c r="O6829" s="593" t="s">
        <v>66</v>
      </c>
      <c r="P6829" s="593" t="s">
        <v>2330</v>
      </c>
      <c r="Q6829" s="593" t="s">
        <v>2331</v>
      </c>
      <c r="R6829" s="593"/>
      <c r="S6829" s="593">
        <v>2.8</v>
      </c>
      <c r="T6829" s="1360">
        <v>2.8</v>
      </c>
      <c r="U6829" s="593" t="s">
        <v>75</v>
      </c>
      <c r="V6829" s="593">
        <v>1988</v>
      </c>
      <c r="W6829" s="593"/>
      <c r="X6829" s="593"/>
      <c r="Y6829" s="593" t="s">
        <v>2332</v>
      </c>
      <c r="Z6829" s="593">
        <v>100</v>
      </c>
      <c r="AA6829" s="614"/>
      <c r="AB6829" s="593"/>
      <c r="AC6829" s="614"/>
      <c r="AD6829" s="593" t="s">
        <v>49</v>
      </c>
      <c r="AE6829" s="593"/>
      <c r="AF6829" s="593"/>
      <c r="AG6829" s="593"/>
      <c r="AH6829" s="632"/>
      <c r="AI6829" s="632"/>
      <c r="AJ6829" s="632"/>
    </row>
    <row r="6830" spans="1:38" ht="47.25" hidden="1" x14ac:dyDescent="0.2">
      <c r="A6830" s="596" t="s">
        <v>2104</v>
      </c>
      <c r="B6830" s="593" t="s">
        <v>110</v>
      </c>
      <c r="C6830" s="593" t="s">
        <v>36</v>
      </c>
      <c r="D6830" s="630">
        <v>41737</v>
      </c>
      <c r="E6830" s="1156">
        <v>0.20833333333333334</v>
      </c>
      <c r="F6830" s="630">
        <v>41737</v>
      </c>
      <c r="G6830" s="1156">
        <v>0.40625</v>
      </c>
      <c r="H6830" s="773">
        <f>G6830-E6830</f>
        <v>0.19791666666666666</v>
      </c>
      <c r="I6830" s="593">
        <v>11</v>
      </c>
      <c r="J6830" s="1584" t="s">
        <v>146</v>
      </c>
      <c r="K6830" s="596" t="s">
        <v>133</v>
      </c>
      <c r="L6830" s="593" t="s">
        <v>128</v>
      </c>
      <c r="M6830" s="593" t="s">
        <v>2333</v>
      </c>
      <c r="N6830" s="593" t="s">
        <v>103</v>
      </c>
      <c r="O6830" s="593" t="s">
        <v>66</v>
      </c>
      <c r="P6830" s="593" t="s">
        <v>2334</v>
      </c>
      <c r="Q6830" s="1644" t="s">
        <v>2335</v>
      </c>
      <c r="R6830" s="593">
        <v>41.3</v>
      </c>
      <c r="S6830" s="593"/>
      <c r="T6830" s="1360">
        <f>R6830+S6830</f>
        <v>41.3</v>
      </c>
      <c r="U6830" s="593" t="s">
        <v>75</v>
      </c>
      <c r="V6830" s="614">
        <v>1988</v>
      </c>
      <c r="W6830" s="593" t="s">
        <v>171</v>
      </c>
      <c r="X6830" s="593"/>
      <c r="Y6830" s="593" t="s">
        <v>5757</v>
      </c>
      <c r="Z6830" s="593"/>
      <c r="AA6830" s="593" t="s">
        <v>5758</v>
      </c>
      <c r="AB6830" s="593"/>
      <c r="AC6830" s="593"/>
      <c r="AD6830" s="593" t="s">
        <v>49</v>
      </c>
      <c r="AE6830" s="593"/>
      <c r="AF6830" s="593"/>
      <c r="AG6830" s="593"/>
      <c r="AH6830" s="632"/>
      <c r="AI6830" s="632"/>
      <c r="AJ6830" s="632"/>
    </row>
    <row r="6831" spans="1:38" ht="126" hidden="1" x14ac:dyDescent="0.2">
      <c r="A6831" s="596" t="s">
        <v>2104</v>
      </c>
      <c r="B6831" s="593" t="s">
        <v>110</v>
      </c>
      <c r="C6831" s="593" t="s">
        <v>36</v>
      </c>
      <c r="D6831" s="630">
        <v>41737</v>
      </c>
      <c r="E6831" s="613">
        <v>0.20902777777777778</v>
      </c>
      <c r="F6831" s="630">
        <v>41737</v>
      </c>
      <c r="G6831" s="613">
        <v>0.20902777777777778</v>
      </c>
      <c r="H6831" s="773">
        <f>G6831-E6831</f>
        <v>0</v>
      </c>
      <c r="I6831" s="593">
        <v>9</v>
      </c>
      <c r="J6831" s="593"/>
      <c r="K6831" s="593"/>
      <c r="L6831" s="593" t="s">
        <v>128</v>
      </c>
      <c r="M6831" s="593" t="s">
        <v>2336</v>
      </c>
      <c r="N6831" s="593" t="s">
        <v>103</v>
      </c>
      <c r="O6831" s="593" t="s">
        <v>66</v>
      </c>
      <c r="P6831" s="593" t="s">
        <v>2337</v>
      </c>
      <c r="Q6831" s="596" t="s">
        <v>5761</v>
      </c>
      <c r="R6831" s="593"/>
      <c r="S6831" s="593">
        <v>33.4</v>
      </c>
      <c r="T6831" s="1755">
        <f>R6831+S6831</f>
        <v>33.4</v>
      </c>
      <c r="U6831" s="593" t="s">
        <v>75</v>
      </c>
      <c r="V6831" s="614">
        <v>40210</v>
      </c>
      <c r="W6831" s="593" t="s">
        <v>2338</v>
      </c>
      <c r="X6831" s="593" t="s">
        <v>175</v>
      </c>
      <c r="Y6831" s="593" t="s">
        <v>2339</v>
      </c>
      <c r="Z6831" s="593" t="s">
        <v>2340</v>
      </c>
      <c r="AA6831" s="593" t="s">
        <v>2341</v>
      </c>
      <c r="AB6831" s="593" t="s">
        <v>2342</v>
      </c>
      <c r="AC6831" s="593"/>
      <c r="AD6831" s="593" t="s">
        <v>49</v>
      </c>
      <c r="AE6831" s="593" t="s">
        <v>102</v>
      </c>
      <c r="AF6831" s="593"/>
      <c r="AG6831" s="593" t="s">
        <v>2320</v>
      </c>
      <c r="AH6831" s="632"/>
      <c r="AI6831" s="632"/>
      <c r="AJ6831" s="632"/>
    </row>
    <row r="6832" spans="1:38" ht="47.25" hidden="1" x14ac:dyDescent="0.2">
      <c r="A6832" s="596" t="s">
        <v>2104</v>
      </c>
      <c r="B6832" s="593" t="s">
        <v>110</v>
      </c>
      <c r="C6832" s="593" t="s">
        <v>36</v>
      </c>
      <c r="D6832" s="630">
        <v>41737</v>
      </c>
      <c r="E6832" s="613">
        <v>0.22222222222222221</v>
      </c>
      <c r="F6832" s="630">
        <v>41737</v>
      </c>
      <c r="G6832" s="613">
        <v>0.22222222222222221</v>
      </c>
      <c r="H6832" s="773">
        <v>0</v>
      </c>
      <c r="I6832" s="593">
        <v>2</v>
      </c>
      <c r="J6832" s="593" t="s">
        <v>146</v>
      </c>
      <c r="K6832" s="593" t="s">
        <v>132</v>
      </c>
      <c r="L6832" s="593" t="s">
        <v>128</v>
      </c>
      <c r="M6832" s="593" t="s">
        <v>2343</v>
      </c>
      <c r="N6832" s="593" t="s">
        <v>103</v>
      </c>
      <c r="O6832" s="593" t="s">
        <v>66</v>
      </c>
      <c r="P6832" s="593" t="s">
        <v>2035</v>
      </c>
      <c r="Q6832" s="593" t="s">
        <v>2344</v>
      </c>
      <c r="R6832" s="593"/>
      <c r="S6832" s="593">
        <v>0.1</v>
      </c>
      <c r="T6832" s="1360">
        <v>0.1</v>
      </c>
      <c r="U6832" s="593" t="s">
        <v>75</v>
      </c>
      <c r="V6832" s="593">
        <v>1988</v>
      </c>
      <c r="W6832" s="593"/>
      <c r="X6832" s="593"/>
      <c r="Y6832" s="614">
        <v>41530</v>
      </c>
      <c r="Z6832" s="593">
        <v>100</v>
      </c>
      <c r="AA6832" s="593"/>
      <c r="AB6832" s="593"/>
      <c r="AC6832" s="593"/>
      <c r="AD6832" s="593" t="s">
        <v>49</v>
      </c>
      <c r="AE6832" s="593"/>
      <c r="AF6832" s="593"/>
      <c r="AG6832" s="593"/>
      <c r="AH6832" s="632"/>
      <c r="AI6832" s="632"/>
      <c r="AJ6832" s="632"/>
    </row>
    <row r="6833" spans="1:36" ht="78.75" hidden="1" x14ac:dyDescent="0.2">
      <c r="A6833" s="596" t="s">
        <v>2104</v>
      </c>
      <c r="B6833" s="593" t="s">
        <v>110</v>
      </c>
      <c r="C6833" s="593" t="s">
        <v>36</v>
      </c>
      <c r="D6833" s="630">
        <v>41737</v>
      </c>
      <c r="E6833" s="1156">
        <v>0.22916666666666666</v>
      </c>
      <c r="F6833" s="630">
        <v>41737</v>
      </c>
      <c r="G6833" s="1156">
        <v>0.48055555555555557</v>
      </c>
      <c r="H6833" s="773">
        <f t="shared" ref="H6833:H6846" si="217">G6833-E6833</f>
        <v>0.25138888888888888</v>
      </c>
      <c r="I6833" s="593">
        <v>5</v>
      </c>
      <c r="J6833" s="1584" t="s">
        <v>146</v>
      </c>
      <c r="K6833" s="593" t="s">
        <v>133</v>
      </c>
      <c r="L6833" s="593" t="s">
        <v>128</v>
      </c>
      <c r="M6833" s="593" t="s">
        <v>2345</v>
      </c>
      <c r="N6833" s="593" t="s">
        <v>103</v>
      </c>
      <c r="O6833" s="593" t="s">
        <v>66</v>
      </c>
      <c r="P6833" s="593" t="s">
        <v>2346</v>
      </c>
      <c r="Q6833" s="1644" t="s">
        <v>5762</v>
      </c>
      <c r="R6833" s="593">
        <v>30.8</v>
      </c>
      <c r="S6833" s="593"/>
      <c r="T6833" s="1360">
        <f t="shared" ref="T6833:T6846" si="218">R6833+S6833</f>
        <v>30.8</v>
      </c>
      <c r="U6833" s="593" t="s">
        <v>75</v>
      </c>
      <c r="V6833" s="593">
        <v>1989</v>
      </c>
      <c r="W6833" s="593" t="s">
        <v>171</v>
      </c>
      <c r="X6833" s="593"/>
      <c r="Y6833" s="593" t="s">
        <v>5759</v>
      </c>
      <c r="Z6833" s="593"/>
      <c r="AA6833" s="593" t="s">
        <v>5760</v>
      </c>
      <c r="AB6833" s="593">
        <v>3</v>
      </c>
      <c r="AC6833" s="593"/>
      <c r="AD6833" s="593" t="s">
        <v>49</v>
      </c>
      <c r="AE6833" s="593"/>
      <c r="AF6833" s="593"/>
      <c r="AG6833" s="593"/>
      <c r="AH6833" s="632"/>
      <c r="AI6833" s="632"/>
      <c r="AJ6833" s="632"/>
    </row>
    <row r="6834" spans="1:36" ht="78.75" hidden="1" x14ac:dyDescent="0.2">
      <c r="A6834" s="596" t="s">
        <v>2104</v>
      </c>
      <c r="B6834" s="593" t="s">
        <v>110</v>
      </c>
      <c r="C6834" s="593" t="s">
        <v>36</v>
      </c>
      <c r="D6834" s="630">
        <v>41737</v>
      </c>
      <c r="E6834" s="1524">
        <v>0.23263888888888887</v>
      </c>
      <c r="F6834" s="630">
        <v>41737</v>
      </c>
      <c r="G6834" s="613">
        <v>0.25</v>
      </c>
      <c r="H6834" s="773">
        <f t="shared" si="217"/>
        <v>1.7361111111111133E-2</v>
      </c>
      <c r="I6834" s="1573">
        <v>6</v>
      </c>
      <c r="J6834" s="1584" t="s">
        <v>146</v>
      </c>
      <c r="K6834" s="593" t="s">
        <v>133</v>
      </c>
      <c r="L6834" s="593" t="s">
        <v>128</v>
      </c>
      <c r="M6834" s="593" t="s">
        <v>2347</v>
      </c>
      <c r="N6834" s="593" t="s">
        <v>103</v>
      </c>
      <c r="O6834" s="593" t="s">
        <v>66</v>
      </c>
      <c r="P6834" s="593" t="s">
        <v>2348</v>
      </c>
      <c r="Q6834" s="1644" t="s">
        <v>5774</v>
      </c>
      <c r="R6834" s="593">
        <v>16.399999999999999</v>
      </c>
      <c r="S6834" s="593"/>
      <c r="T6834" s="1360">
        <f t="shared" si="218"/>
        <v>16.399999999999999</v>
      </c>
      <c r="U6834" s="593" t="s">
        <v>75</v>
      </c>
      <c r="V6834" s="593">
        <v>34912</v>
      </c>
      <c r="W6834" s="593" t="s">
        <v>171</v>
      </c>
      <c r="X6834" s="593"/>
      <c r="Y6834" s="593" t="s">
        <v>5763</v>
      </c>
      <c r="Z6834" s="593"/>
      <c r="AA6834" s="593" t="s">
        <v>5764</v>
      </c>
      <c r="AB6834" s="593">
        <v>4</v>
      </c>
      <c r="AC6834" s="593"/>
      <c r="AD6834" s="593" t="s">
        <v>49</v>
      </c>
      <c r="AE6834" s="593"/>
      <c r="AF6834" s="593"/>
      <c r="AG6834" s="593"/>
      <c r="AH6834" s="632"/>
      <c r="AI6834" s="632"/>
      <c r="AJ6834" s="632"/>
    </row>
    <row r="6835" spans="1:36" ht="78.75" hidden="1" x14ac:dyDescent="0.2">
      <c r="A6835" s="596" t="s">
        <v>2104</v>
      </c>
      <c r="B6835" s="593" t="s">
        <v>110</v>
      </c>
      <c r="C6835" s="593" t="s">
        <v>36</v>
      </c>
      <c r="D6835" s="630">
        <v>41737</v>
      </c>
      <c r="E6835" s="613">
        <v>0.27013888888888887</v>
      </c>
      <c r="F6835" s="630">
        <v>41737</v>
      </c>
      <c r="G6835" s="613">
        <v>0.4368055555555555</v>
      </c>
      <c r="H6835" s="773">
        <f t="shared" si="217"/>
        <v>0.16666666666666663</v>
      </c>
      <c r="I6835" s="1575">
        <v>11</v>
      </c>
      <c r="J6835" s="1584" t="s">
        <v>146</v>
      </c>
      <c r="K6835" s="593" t="s">
        <v>133</v>
      </c>
      <c r="L6835" s="593" t="s">
        <v>128</v>
      </c>
      <c r="M6835" s="593" t="s">
        <v>2353</v>
      </c>
      <c r="N6835" s="593" t="s">
        <v>103</v>
      </c>
      <c r="O6835" s="593" t="s">
        <v>66</v>
      </c>
      <c r="P6835" s="593" t="s">
        <v>2354</v>
      </c>
      <c r="Q6835" s="1647" t="s">
        <v>5776</v>
      </c>
      <c r="R6835" s="593">
        <v>12.1</v>
      </c>
      <c r="S6835" s="593"/>
      <c r="T6835" s="1360">
        <f t="shared" si="218"/>
        <v>12.1</v>
      </c>
      <c r="U6835" s="593" t="s">
        <v>75</v>
      </c>
      <c r="V6835" s="593">
        <v>1989</v>
      </c>
      <c r="W6835" s="593" t="s">
        <v>171</v>
      </c>
      <c r="X6835" s="593"/>
      <c r="Y6835" s="593" t="s">
        <v>5768</v>
      </c>
      <c r="Z6835" s="593"/>
      <c r="AA6835" s="593" t="s">
        <v>5769</v>
      </c>
      <c r="AB6835" s="593">
        <v>9</v>
      </c>
      <c r="AC6835" s="593"/>
      <c r="AD6835" s="593" t="s">
        <v>49</v>
      </c>
      <c r="AE6835" s="593"/>
      <c r="AF6835" s="593"/>
      <c r="AG6835" s="593"/>
      <c r="AH6835" s="632"/>
      <c r="AI6835" s="632"/>
      <c r="AJ6835" s="632"/>
    </row>
    <row r="6836" spans="1:36" ht="63" hidden="1" x14ac:dyDescent="0.2">
      <c r="A6836" s="596" t="s">
        <v>2104</v>
      </c>
      <c r="B6836" s="593" t="s">
        <v>110</v>
      </c>
      <c r="C6836" s="593" t="s">
        <v>36</v>
      </c>
      <c r="D6836" s="630">
        <v>41737</v>
      </c>
      <c r="E6836" s="1156">
        <v>0.27430555555555552</v>
      </c>
      <c r="F6836" s="630">
        <v>41737</v>
      </c>
      <c r="G6836" s="1156">
        <v>0.34791666666666665</v>
      </c>
      <c r="H6836" s="773">
        <f t="shared" si="217"/>
        <v>7.3611111111111127E-2</v>
      </c>
      <c r="I6836" s="593">
        <v>5</v>
      </c>
      <c r="J6836" s="1584" t="s">
        <v>146</v>
      </c>
      <c r="K6836" s="593" t="s">
        <v>133</v>
      </c>
      <c r="L6836" s="593" t="s">
        <v>128</v>
      </c>
      <c r="M6836" s="593" t="s">
        <v>2355</v>
      </c>
      <c r="N6836" s="593" t="s">
        <v>103</v>
      </c>
      <c r="O6836" s="593" t="s">
        <v>66</v>
      </c>
      <c r="P6836" s="593" t="s">
        <v>2356</v>
      </c>
      <c r="Q6836" s="1644" t="s">
        <v>5777</v>
      </c>
      <c r="R6836" s="593">
        <v>36</v>
      </c>
      <c r="S6836" s="593"/>
      <c r="T6836" s="1360">
        <f t="shared" si="218"/>
        <v>36</v>
      </c>
      <c r="U6836" s="593" t="s">
        <v>75</v>
      </c>
      <c r="V6836" s="593">
        <v>1987</v>
      </c>
      <c r="W6836" s="593" t="s">
        <v>171</v>
      </c>
      <c r="X6836" s="593"/>
      <c r="Y6836" s="593" t="s">
        <v>5770</v>
      </c>
      <c r="Z6836" s="593"/>
      <c r="AA6836" s="593" t="s">
        <v>5771</v>
      </c>
      <c r="AB6836" s="593">
        <v>3</v>
      </c>
      <c r="AC6836" s="593"/>
      <c r="AD6836" s="593" t="s">
        <v>49</v>
      </c>
      <c r="AE6836" s="593"/>
      <c r="AF6836" s="593"/>
      <c r="AG6836" s="593"/>
      <c r="AH6836" s="632"/>
      <c r="AI6836" s="632"/>
      <c r="AJ6836" s="632"/>
    </row>
    <row r="6837" spans="1:36" ht="63" hidden="1" x14ac:dyDescent="0.2">
      <c r="A6837" s="596" t="s">
        <v>2104</v>
      </c>
      <c r="B6837" s="593" t="s">
        <v>110</v>
      </c>
      <c r="C6837" s="593" t="s">
        <v>36</v>
      </c>
      <c r="D6837" s="630">
        <v>41737</v>
      </c>
      <c r="E6837" s="1524">
        <v>0.27777777777777779</v>
      </c>
      <c r="F6837" s="630">
        <v>41737</v>
      </c>
      <c r="G6837" s="1508">
        <v>0.68194444444444446</v>
      </c>
      <c r="H6837" s="773">
        <f t="shared" si="217"/>
        <v>0.40416666666666667</v>
      </c>
      <c r="I6837" s="1573">
        <v>6</v>
      </c>
      <c r="J6837" s="1584" t="s">
        <v>146</v>
      </c>
      <c r="K6837" s="596" t="s">
        <v>133</v>
      </c>
      <c r="L6837" s="593" t="s">
        <v>128</v>
      </c>
      <c r="M6837" s="593" t="s">
        <v>2347</v>
      </c>
      <c r="N6837" s="593" t="s">
        <v>103</v>
      </c>
      <c r="O6837" s="593" t="s">
        <v>66</v>
      </c>
      <c r="P6837" s="593" t="s">
        <v>2348</v>
      </c>
      <c r="Q6837" s="1644" t="s">
        <v>2357</v>
      </c>
      <c r="R6837" s="593">
        <v>44.5</v>
      </c>
      <c r="S6837" s="593"/>
      <c r="T6837" s="1360">
        <f t="shared" si="218"/>
        <v>44.5</v>
      </c>
      <c r="U6837" s="593" t="s">
        <v>75</v>
      </c>
      <c r="V6837" s="614">
        <v>34912</v>
      </c>
      <c r="W6837" s="593" t="s">
        <v>171</v>
      </c>
      <c r="X6837" s="593"/>
      <c r="Y6837" s="593" t="s">
        <v>5772</v>
      </c>
      <c r="Z6837" s="593"/>
      <c r="AA6837" s="593" t="s">
        <v>5773</v>
      </c>
      <c r="AB6837" s="593">
        <v>4</v>
      </c>
      <c r="AC6837" s="595"/>
      <c r="AD6837" s="593" t="s">
        <v>49</v>
      </c>
      <c r="AE6837" s="595"/>
      <c r="AF6837" s="595"/>
      <c r="AG6837" s="595"/>
      <c r="AH6837" s="632"/>
      <c r="AI6837" s="632"/>
      <c r="AJ6837" s="632"/>
    </row>
    <row r="6838" spans="1:36" ht="94.5" hidden="1" x14ac:dyDescent="0.2">
      <c r="A6838" s="596" t="s">
        <v>2104</v>
      </c>
      <c r="B6838" s="595" t="s">
        <v>110</v>
      </c>
      <c r="C6838" s="595" t="s">
        <v>36</v>
      </c>
      <c r="D6838" s="630">
        <v>41737</v>
      </c>
      <c r="E6838" s="643">
        <v>0.17430555555555557</v>
      </c>
      <c r="F6838" s="630">
        <v>41737</v>
      </c>
      <c r="G6838" s="613">
        <v>0.20138888888888887</v>
      </c>
      <c r="H6838" s="773">
        <f t="shared" si="217"/>
        <v>2.7083333333333293E-2</v>
      </c>
      <c r="I6838" s="595">
        <v>15</v>
      </c>
      <c r="J6838" s="595" t="s">
        <v>178</v>
      </c>
      <c r="K6838" s="595" t="s">
        <v>133</v>
      </c>
      <c r="L6838" s="595" t="s">
        <v>128</v>
      </c>
      <c r="M6838" s="595" t="s">
        <v>2358</v>
      </c>
      <c r="N6838" s="595" t="s">
        <v>103</v>
      </c>
      <c r="O6838" s="595" t="s">
        <v>66</v>
      </c>
      <c r="P6838" s="595" t="s">
        <v>2359</v>
      </c>
      <c r="Q6838" s="632" t="s">
        <v>5780</v>
      </c>
      <c r="R6838" s="595"/>
      <c r="S6838" s="595">
        <v>39.799999999999997</v>
      </c>
      <c r="T6838" s="1778">
        <f t="shared" si="218"/>
        <v>39.799999999999997</v>
      </c>
      <c r="U6838" s="593" t="s">
        <v>75</v>
      </c>
      <c r="V6838" s="595" t="s">
        <v>2360</v>
      </c>
      <c r="W6838" s="595" t="s">
        <v>2361</v>
      </c>
      <c r="X6838" s="595" t="s">
        <v>175</v>
      </c>
      <c r="Y6838" s="595" t="s">
        <v>2362</v>
      </c>
      <c r="Z6838" s="595" t="s">
        <v>2340</v>
      </c>
      <c r="AA6838" s="595" t="s">
        <v>2363</v>
      </c>
      <c r="AB6838" s="595"/>
      <c r="AC6838" s="595"/>
      <c r="AD6838" s="595" t="s">
        <v>49</v>
      </c>
      <c r="AE6838" s="595" t="s">
        <v>102</v>
      </c>
      <c r="AF6838" s="595"/>
      <c r="AG6838" s="595" t="s">
        <v>2320</v>
      </c>
      <c r="AH6838" s="632"/>
      <c r="AI6838" s="632"/>
      <c r="AJ6838" s="632"/>
    </row>
    <row r="6839" spans="1:36" ht="47.25" hidden="1" x14ac:dyDescent="0.2">
      <c r="A6839" s="596" t="s">
        <v>2104</v>
      </c>
      <c r="B6839" s="593" t="s">
        <v>110</v>
      </c>
      <c r="C6839" s="593" t="s">
        <v>36</v>
      </c>
      <c r="D6839" s="630">
        <v>41737</v>
      </c>
      <c r="E6839" s="613">
        <v>0.29236111111111113</v>
      </c>
      <c r="F6839" s="630">
        <v>41737</v>
      </c>
      <c r="G6839" s="613">
        <v>0.35694444444444445</v>
      </c>
      <c r="H6839" s="773">
        <f t="shared" si="217"/>
        <v>6.4583333333333326E-2</v>
      </c>
      <c r="I6839" s="593">
        <v>15</v>
      </c>
      <c r="J6839" s="1584" t="s">
        <v>178</v>
      </c>
      <c r="K6839" s="596" t="s">
        <v>133</v>
      </c>
      <c r="L6839" s="593" t="s">
        <v>128</v>
      </c>
      <c r="M6839" s="593" t="s">
        <v>2364</v>
      </c>
      <c r="N6839" s="593" t="s">
        <v>103</v>
      </c>
      <c r="O6839" s="593" t="s">
        <v>66</v>
      </c>
      <c r="P6839" s="593" t="s">
        <v>2365</v>
      </c>
      <c r="Q6839" s="1647" t="s">
        <v>2366</v>
      </c>
      <c r="R6839" s="593">
        <v>17</v>
      </c>
      <c r="S6839" s="593"/>
      <c r="T6839" s="1360">
        <f t="shared" si="218"/>
        <v>17</v>
      </c>
      <c r="U6839" s="593" t="s">
        <v>75</v>
      </c>
      <c r="V6839" s="593">
        <v>1982</v>
      </c>
      <c r="W6839" s="593" t="s">
        <v>171</v>
      </c>
      <c r="X6839" s="593"/>
      <c r="Y6839" s="593" t="s">
        <v>5778</v>
      </c>
      <c r="Z6839" s="593"/>
      <c r="AA6839" s="593" t="s">
        <v>5779</v>
      </c>
      <c r="AB6839" s="593">
        <v>4</v>
      </c>
      <c r="AC6839" s="593"/>
      <c r="AD6839" s="593" t="s">
        <v>49</v>
      </c>
      <c r="AE6839" s="593"/>
      <c r="AF6839" s="593"/>
      <c r="AG6839" s="593"/>
      <c r="AH6839" s="632"/>
      <c r="AI6839" s="632"/>
      <c r="AJ6839" s="632"/>
    </row>
    <row r="6840" spans="1:36" ht="63" hidden="1" x14ac:dyDescent="0.2">
      <c r="A6840" s="596" t="s">
        <v>2104</v>
      </c>
      <c r="B6840" s="593" t="s">
        <v>110</v>
      </c>
      <c r="C6840" s="593" t="s">
        <v>36</v>
      </c>
      <c r="D6840" s="630">
        <v>41737</v>
      </c>
      <c r="E6840" s="613">
        <v>0.29930555555555555</v>
      </c>
      <c r="F6840" s="630">
        <v>41737</v>
      </c>
      <c r="G6840" s="613">
        <v>0.29930555555555555</v>
      </c>
      <c r="H6840" s="773">
        <f t="shared" si="217"/>
        <v>0</v>
      </c>
      <c r="I6840" s="593">
        <v>12</v>
      </c>
      <c r="J6840" s="593" t="s">
        <v>146</v>
      </c>
      <c r="K6840" s="593" t="s">
        <v>132</v>
      </c>
      <c r="L6840" s="593" t="s">
        <v>128</v>
      </c>
      <c r="M6840" s="593" t="s">
        <v>2367</v>
      </c>
      <c r="N6840" s="593" t="s">
        <v>103</v>
      </c>
      <c r="O6840" s="593" t="s">
        <v>66</v>
      </c>
      <c r="P6840" s="593" t="s">
        <v>2368</v>
      </c>
      <c r="Q6840" s="596" t="s">
        <v>2369</v>
      </c>
      <c r="R6840" s="593"/>
      <c r="S6840" s="593">
        <v>7.3</v>
      </c>
      <c r="T6840" s="1755">
        <f t="shared" si="218"/>
        <v>7.3</v>
      </c>
      <c r="U6840" s="593" t="s">
        <v>75</v>
      </c>
      <c r="V6840" s="593">
        <v>1979</v>
      </c>
      <c r="W6840" s="593" t="s">
        <v>2370</v>
      </c>
      <c r="X6840" s="593" t="s">
        <v>175</v>
      </c>
      <c r="Y6840" s="593" t="s">
        <v>2371</v>
      </c>
      <c r="Z6840" s="593" t="s">
        <v>2340</v>
      </c>
      <c r="AA6840" s="593" t="s">
        <v>2372</v>
      </c>
      <c r="AB6840" s="593" t="s">
        <v>2373</v>
      </c>
      <c r="AC6840" s="593"/>
      <c r="AD6840" s="593" t="s">
        <v>49</v>
      </c>
      <c r="AE6840" s="593" t="s">
        <v>102</v>
      </c>
      <c r="AF6840" s="593"/>
      <c r="AG6840" s="593" t="s">
        <v>2320</v>
      </c>
      <c r="AH6840" s="632"/>
      <c r="AI6840" s="632"/>
      <c r="AJ6840" s="632"/>
    </row>
    <row r="6841" spans="1:36" ht="47.25" hidden="1" x14ac:dyDescent="0.2">
      <c r="A6841" s="596" t="s">
        <v>2104</v>
      </c>
      <c r="B6841" s="593" t="s">
        <v>110</v>
      </c>
      <c r="C6841" s="593" t="s">
        <v>36</v>
      </c>
      <c r="D6841" s="630">
        <v>41737</v>
      </c>
      <c r="E6841" s="1156">
        <v>0.38055555555555554</v>
      </c>
      <c r="F6841" s="630">
        <v>41737</v>
      </c>
      <c r="G6841" s="1156">
        <v>0.38055555555555554</v>
      </c>
      <c r="H6841" s="773">
        <f t="shared" si="217"/>
        <v>0</v>
      </c>
      <c r="I6841" s="1573">
        <v>8</v>
      </c>
      <c r="J6841" s="1584" t="s">
        <v>2374</v>
      </c>
      <c r="K6841" s="593" t="s">
        <v>132</v>
      </c>
      <c r="L6841" s="593" t="s">
        <v>128</v>
      </c>
      <c r="M6841" s="593" t="s">
        <v>2375</v>
      </c>
      <c r="N6841" s="593" t="s">
        <v>103</v>
      </c>
      <c r="O6841" s="593" t="s">
        <v>66</v>
      </c>
      <c r="P6841" s="593" t="s">
        <v>2376</v>
      </c>
      <c r="Q6841" s="1644" t="s">
        <v>5783</v>
      </c>
      <c r="R6841" s="593"/>
      <c r="S6841" s="593">
        <v>17.2</v>
      </c>
      <c r="T6841" s="1360">
        <f t="shared" si="218"/>
        <v>17.2</v>
      </c>
      <c r="U6841" s="593" t="s">
        <v>75</v>
      </c>
      <c r="V6841" s="614">
        <v>33543</v>
      </c>
      <c r="W6841" s="593" t="s">
        <v>1536</v>
      </c>
      <c r="X6841" s="593"/>
      <c r="Y6841" s="593" t="s">
        <v>5781</v>
      </c>
      <c r="Z6841" s="593"/>
      <c r="AA6841" s="593" t="s">
        <v>5782</v>
      </c>
      <c r="AB6841" s="593">
        <v>2</v>
      </c>
      <c r="AC6841" s="593"/>
      <c r="AD6841" s="593" t="s">
        <v>49</v>
      </c>
      <c r="AE6841" s="593"/>
      <c r="AF6841" s="593"/>
      <c r="AG6841" s="593"/>
      <c r="AH6841" s="632"/>
      <c r="AI6841" s="632"/>
      <c r="AJ6841" s="632"/>
    </row>
    <row r="6842" spans="1:36" ht="63" hidden="1" x14ac:dyDescent="0.2">
      <c r="A6842" s="596" t="s">
        <v>2104</v>
      </c>
      <c r="B6842" s="593" t="s">
        <v>110</v>
      </c>
      <c r="C6842" s="593" t="s">
        <v>36</v>
      </c>
      <c r="D6842" s="630">
        <v>41737</v>
      </c>
      <c r="E6842" s="1156">
        <v>0.38055555555555554</v>
      </c>
      <c r="F6842" s="630">
        <v>41737</v>
      </c>
      <c r="G6842" s="1156">
        <v>0.38055555555555554</v>
      </c>
      <c r="H6842" s="773">
        <f t="shared" si="217"/>
        <v>0</v>
      </c>
      <c r="I6842" s="1573">
        <v>3</v>
      </c>
      <c r="J6842" s="1584" t="s">
        <v>146</v>
      </c>
      <c r="K6842" s="596" t="s">
        <v>132</v>
      </c>
      <c r="L6842" s="593" t="s">
        <v>128</v>
      </c>
      <c r="M6842" s="593" t="s">
        <v>2377</v>
      </c>
      <c r="N6842" s="593" t="s">
        <v>103</v>
      </c>
      <c r="O6842" s="593" t="s">
        <v>66</v>
      </c>
      <c r="P6842" s="593" t="s">
        <v>2378</v>
      </c>
      <c r="Q6842" s="1644" t="s">
        <v>2379</v>
      </c>
      <c r="R6842" s="593"/>
      <c r="S6842" s="593">
        <v>9</v>
      </c>
      <c r="T6842" s="1360">
        <f t="shared" si="218"/>
        <v>9</v>
      </c>
      <c r="U6842" s="593" t="s">
        <v>75</v>
      </c>
      <c r="V6842" s="593">
        <v>1991</v>
      </c>
      <c r="W6842" s="593" t="s">
        <v>1536</v>
      </c>
      <c r="X6842" s="593"/>
      <c r="Y6842" s="593" t="s">
        <v>5784</v>
      </c>
      <c r="Z6842" s="593"/>
      <c r="AA6842" s="593" t="s">
        <v>5785</v>
      </c>
      <c r="AB6842" s="593"/>
      <c r="AC6842" s="593"/>
      <c r="AD6842" s="593" t="s">
        <v>49</v>
      </c>
      <c r="AE6842" s="593"/>
      <c r="AF6842" s="593"/>
      <c r="AG6842" s="593"/>
      <c r="AH6842" s="632"/>
      <c r="AI6842" s="632"/>
      <c r="AJ6842" s="632"/>
    </row>
    <row r="6843" spans="1:36" ht="126" hidden="1" x14ac:dyDescent="0.2">
      <c r="A6843" s="596" t="s">
        <v>2104</v>
      </c>
      <c r="B6843" s="593" t="s">
        <v>110</v>
      </c>
      <c r="C6843" s="593" t="s">
        <v>36</v>
      </c>
      <c r="D6843" s="630">
        <v>41737</v>
      </c>
      <c r="E6843" s="1156">
        <v>0.47916666666666669</v>
      </c>
      <c r="F6843" s="630">
        <v>41737</v>
      </c>
      <c r="G6843" s="1156">
        <v>0.69236111111111109</v>
      </c>
      <c r="H6843" s="773">
        <f t="shared" si="217"/>
        <v>0.21319444444444441</v>
      </c>
      <c r="I6843" s="1573">
        <v>10</v>
      </c>
      <c r="J6843" s="1584" t="s">
        <v>1452</v>
      </c>
      <c r="K6843" s="596"/>
      <c r="L6843" s="593" t="s">
        <v>128</v>
      </c>
      <c r="M6843" s="593" t="s">
        <v>2380</v>
      </c>
      <c r="N6843" s="593" t="s">
        <v>103</v>
      </c>
      <c r="O6843" s="593" t="s">
        <v>66</v>
      </c>
      <c r="P6843" s="593" t="s">
        <v>2381</v>
      </c>
      <c r="Q6843" s="1644" t="s">
        <v>5788</v>
      </c>
      <c r="R6843" s="593">
        <v>37.700000000000003</v>
      </c>
      <c r="S6843" s="593"/>
      <c r="T6843" s="1360">
        <f t="shared" si="218"/>
        <v>37.700000000000003</v>
      </c>
      <c r="U6843" s="593" t="s">
        <v>75</v>
      </c>
      <c r="V6843" s="614">
        <v>33329</v>
      </c>
      <c r="W6843" s="593" t="s">
        <v>150</v>
      </c>
      <c r="X6843" s="593"/>
      <c r="Y6843" s="593" t="s">
        <v>5786</v>
      </c>
      <c r="Z6843" s="593"/>
      <c r="AA6843" s="593" t="s">
        <v>5787</v>
      </c>
      <c r="AB6843" s="593">
        <v>5</v>
      </c>
      <c r="AC6843" s="593"/>
      <c r="AD6843" s="593" t="s">
        <v>49</v>
      </c>
      <c r="AE6843" s="593"/>
      <c r="AF6843" s="593"/>
      <c r="AG6843" s="593"/>
      <c r="AH6843" s="595"/>
      <c r="AI6843" s="595"/>
      <c r="AJ6843" s="595"/>
    </row>
    <row r="6844" spans="1:36" ht="110.25" hidden="1" x14ac:dyDescent="0.2">
      <c r="A6844" s="596" t="s">
        <v>2104</v>
      </c>
      <c r="B6844" s="593" t="s">
        <v>110</v>
      </c>
      <c r="C6844" s="593" t="s">
        <v>36</v>
      </c>
      <c r="D6844" s="630">
        <v>41737</v>
      </c>
      <c r="E6844" s="1156">
        <v>0.40069444444444446</v>
      </c>
      <c r="F6844" s="630">
        <v>41737</v>
      </c>
      <c r="G6844" s="1156">
        <v>0.40069444444444446</v>
      </c>
      <c r="H6844" s="773">
        <f t="shared" si="217"/>
        <v>0</v>
      </c>
      <c r="I6844" s="1573">
        <v>92</v>
      </c>
      <c r="J6844" s="1584" t="s">
        <v>2382</v>
      </c>
      <c r="K6844" s="596" t="s">
        <v>132</v>
      </c>
      <c r="L6844" s="593" t="s">
        <v>128</v>
      </c>
      <c r="M6844" s="593" t="s">
        <v>2383</v>
      </c>
      <c r="N6844" s="593">
        <v>110</v>
      </c>
      <c r="O6844" s="593" t="s">
        <v>66</v>
      </c>
      <c r="P6844" s="593" t="s">
        <v>2383</v>
      </c>
      <c r="Q6844" s="1644" t="s">
        <v>5793</v>
      </c>
      <c r="R6844" s="593"/>
      <c r="S6844" s="593">
        <v>151.19999999999999</v>
      </c>
      <c r="T6844" s="1360">
        <f t="shared" si="218"/>
        <v>151.19999999999999</v>
      </c>
      <c r="U6844" s="593" t="s">
        <v>75</v>
      </c>
      <c r="V6844" s="614">
        <v>38899</v>
      </c>
      <c r="W6844" s="593" t="s">
        <v>1526</v>
      </c>
      <c r="X6844" s="593"/>
      <c r="Y6844" s="593" t="s">
        <v>5789</v>
      </c>
      <c r="Z6844" s="593"/>
      <c r="AA6844" s="593" t="s">
        <v>5790</v>
      </c>
      <c r="AB6844" s="593"/>
      <c r="AC6844" s="593"/>
      <c r="AD6844" s="593" t="s">
        <v>49</v>
      </c>
      <c r="AE6844" s="593"/>
      <c r="AF6844" s="593"/>
      <c r="AG6844" s="593"/>
      <c r="AH6844" s="595"/>
      <c r="AI6844" s="595"/>
      <c r="AJ6844" s="595"/>
    </row>
    <row r="6845" spans="1:36" ht="47.25" hidden="1" x14ac:dyDescent="0.2">
      <c r="A6845" s="596" t="s">
        <v>2104</v>
      </c>
      <c r="B6845" s="593" t="s">
        <v>110</v>
      </c>
      <c r="C6845" s="593" t="s">
        <v>36</v>
      </c>
      <c r="D6845" s="630">
        <v>41738</v>
      </c>
      <c r="E6845" s="613">
        <v>0.24444444444444446</v>
      </c>
      <c r="F6845" s="630">
        <v>41737</v>
      </c>
      <c r="G6845" s="613">
        <v>0.24444444444444446</v>
      </c>
      <c r="H6845" s="773">
        <f t="shared" si="217"/>
        <v>0</v>
      </c>
      <c r="I6845" s="593">
        <v>6</v>
      </c>
      <c r="J6845" s="593" t="s">
        <v>146</v>
      </c>
      <c r="K6845" s="593" t="s">
        <v>132</v>
      </c>
      <c r="L6845" s="593" t="s">
        <v>128</v>
      </c>
      <c r="M6845" s="593" t="s">
        <v>2349</v>
      </c>
      <c r="N6845" s="593" t="s">
        <v>103</v>
      </c>
      <c r="O6845" s="593" t="s">
        <v>66</v>
      </c>
      <c r="P6845" s="593" t="s">
        <v>2349</v>
      </c>
      <c r="Q6845" s="618" t="s">
        <v>5775</v>
      </c>
      <c r="R6845" s="593"/>
      <c r="S6845" s="593">
        <v>6</v>
      </c>
      <c r="T6845" s="1360">
        <f t="shared" si="218"/>
        <v>6</v>
      </c>
      <c r="U6845" s="593" t="s">
        <v>75</v>
      </c>
      <c r="V6845" s="593">
        <v>1980</v>
      </c>
      <c r="W6845" s="593" t="s">
        <v>5765</v>
      </c>
      <c r="X6845" s="593" t="s">
        <v>175</v>
      </c>
      <c r="Y6845" s="614" t="s">
        <v>5766</v>
      </c>
      <c r="Z6845" s="593">
        <v>50</v>
      </c>
      <c r="AA6845" s="614" t="s">
        <v>5767</v>
      </c>
      <c r="AB6845" s="593">
        <v>1</v>
      </c>
      <c r="AC6845" s="614">
        <v>41548</v>
      </c>
      <c r="AD6845" s="593" t="s">
        <v>49</v>
      </c>
      <c r="AE6845" s="593"/>
      <c r="AF6845" s="593"/>
      <c r="AG6845" s="593"/>
      <c r="AH6845" s="632"/>
      <c r="AI6845" s="632"/>
      <c r="AJ6845" s="632"/>
    </row>
    <row r="6846" spans="1:36" ht="47.25" hidden="1" x14ac:dyDescent="0.2">
      <c r="A6846" s="596" t="s">
        <v>2104</v>
      </c>
      <c r="B6846" s="593" t="s">
        <v>110</v>
      </c>
      <c r="C6846" s="593" t="s">
        <v>2244</v>
      </c>
      <c r="D6846" s="630">
        <v>41738</v>
      </c>
      <c r="E6846" s="613">
        <v>0.26666666666666666</v>
      </c>
      <c r="F6846" s="630">
        <v>41737</v>
      </c>
      <c r="G6846" s="613">
        <v>0.26666666666666666</v>
      </c>
      <c r="H6846" s="773">
        <f t="shared" si="217"/>
        <v>0</v>
      </c>
      <c r="I6846" s="593">
        <v>58</v>
      </c>
      <c r="J6846" s="593" t="s">
        <v>2350</v>
      </c>
      <c r="K6846" s="593" t="s">
        <v>133</v>
      </c>
      <c r="L6846" s="593" t="s">
        <v>125</v>
      </c>
      <c r="M6846" s="593" t="s">
        <v>2351</v>
      </c>
      <c r="N6846" s="593">
        <v>110</v>
      </c>
      <c r="O6846" s="593" t="s">
        <v>66</v>
      </c>
      <c r="P6846" s="593" t="s">
        <v>2351</v>
      </c>
      <c r="Q6846" s="593" t="s">
        <v>2352</v>
      </c>
      <c r="R6846" s="593"/>
      <c r="S6846" s="593">
        <v>114.8</v>
      </c>
      <c r="T6846" s="1360">
        <f t="shared" si="218"/>
        <v>114.8</v>
      </c>
      <c r="U6846" s="593" t="s">
        <v>75</v>
      </c>
      <c r="V6846" s="593"/>
      <c r="W6846" s="593"/>
      <c r="X6846" s="593"/>
      <c r="Y6846" s="593"/>
      <c r="Z6846" s="593"/>
      <c r="AA6846" s="593"/>
      <c r="AB6846" s="593"/>
      <c r="AC6846" s="593"/>
      <c r="AD6846" s="593" t="s">
        <v>55</v>
      </c>
      <c r="AE6846" s="593"/>
      <c r="AF6846" s="593"/>
      <c r="AG6846" s="593"/>
      <c r="AH6846" s="632"/>
      <c r="AI6846" s="632"/>
      <c r="AJ6846" s="632"/>
    </row>
    <row r="6847" spans="1:36" ht="204.75" hidden="1" x14ac:dyDescent="0.2">
      <c r="A6847" s="596" t="s">
        <v>2104</v>
      </c>
      <c r="B6847" s="593" t="s">
        <v>110</v>
      </c>
      <c r="C6847" s="593" t="s">
        <v>36</v>
      </c>
      <c r="D6847" s="630">
        <v>41738</v>
      </c>
      <c r="E6847" s="613">
        <v>0.4916666666666667</v>
      </c>
      <c r="F6847" s="630">
        <v>41738</v>
      </c>
      <c r="G6847" s="613">
        <v>0.4916666666666667</v>
      </c>
      <c r="H6847" s="773">
        <v>0</v>
      </c>
      <c r="I6847" s="593">
        <v>8</v>
      </c>
      <c r="J6847" s="593" t="s">
        <v>178</v>
      </c>
      <c r="K6847" s="593" t="s">
        <v>132</v>
      </c>
      <c r="L6847" s="593" t="s">
        <v>130</v>
      </c>
      <c r="M6847" s="593" t="s">
        <v>2384</v>
      </c>
      <c r="N6847" s="593" t="s">
        <v>103</v>
      </c>
      <c r="O6847" s="593" t="s">
        <v>64</v>
      </c>
      <c r="P6847" s="593" t="s">
        <v>2385</v>
      </c>
      <c r="Q6847" s="1385" t="s">
        <v>5794</v>
      </c>
      <c r="R6847" s="593"/>
      <c r="S6847" s="593">
        <v>0.7</v>
      </c>
      <c r="T6847" s="1360">
        <v>0.7</v>
      </c>
      <c r="U6847" s="593" t="s">
        <v>77</v>
      </c>
      <c r="V6847" s="593">
        <v>1987</v>
      </c>
      <c r="W6847" s="593" t="s">
        <v>5041</v>
      </c>
      <c r="X6847" s="1827" t="s">
        <v>175</v>
      </c>
      <c r="Y6847" s="614" t="s">
        <v>5791</v>
      </c>
      <c r="Z6847" s="705">
        <v>1</v>
      </c>
      <c r="AA6847" s="614" t="s">
        <v>5792</v>
      </c>
      <c r="AB6847" s="593">
        <v>1</v>
      </c>
      <c r="AC6847" s="614"/>
      <c r="AD6847" s="593" t="s">
        <v>60</v>
      </c>
      <c r="AE6847" s="593"/>
      <c r="AF6847" s="593"/>
      <c r="AG6847" s="593"/>
      <c r="AH6847" s="632"/>
      <c r="AI6847" s="632"/>
      <c r="AJ6847" s="632"/>
    </row>
    <row r="6848" spans="1:36" ht="63" hidden="1" x14ac:dyDescent="0.2">
      <c r="A6848" s="596" t="s">
        <v>2104</v>
      </c>
      <c r="B6848" s="593" t="s">
        <v>110</v>
      </c>
      <c r="C6848" s="593" t="s">
        <v>36</v>
      </c>
      <c r="D6848" s="630">
        <v>41740</v>
      </c>
      <c r="E6848" s="613">
        <v>0.41666666666666669</v>
      </c>
      <c r="F6848" s="630">
        <v>41740</v>
      </c>
      <c r="G6848" s="613">
        <v>0.58125000000000004</v>
      </c>
      <c r="H6848" s="773">
        <f>G6848-E6848</f>
        <v>0.16458333333333336</v>
      </c>
      <c r="I6848" s="593">
        <v>8</v>
      </c>
      <c r="J6848" s="709" t="s">
        <v>2720</v>
      </c>
      <c r="K6848" s="593" t="s">
        <v>134</v>
      </c>
      <c r="L6848" s="633" t="s">
        <v>127</v>
      </c>
      <c r="M6848" s="709" t="s">
        <v>2721</v>
      </c>
      <c r="N6848" s="709" t="s">
        <v>103</v>
      </c>
      <c r="O6848" s="709" t="s">
        <v>66</v>
      </c>
      <c r="P6848" s="709" t="s">
        <v>2721</v>
      </c>
      <c r="Q6848" s="1680" t="s">
        <v>2722</v>
      </c>
      <c r="R6848" s="593"/>
      <c r="S6848" s="593">
        <v>20.100000000000001</v>
      </c>
      <c r="T6848" s="1360">
        <v>20.100000000000001</v>
      </c>
      <c r="U6848" s="709" t="s">
        <v>82</v>
      </c>
      <c r="V6848" s="709">
        <v>1990</v>
      </c>
      <c r="W6848" s="709" t="s">
        <v>2723</v>
      </c>
      <c r="X6848" s="596" t="s">
        <v>175</v>
      </c>
      <c r="Y6848" s="593" t="s">
        <v>2724</v>
      </c>
      <c r="Z6848" s="705">
        <v>0.9</v>
      </c>
      <c r="AA6848" s="694">
        <v>41786</v>
      </c>
      <c r="AB6848" s="593" t="s">
        <v>2725</v>
      </c>
      <c r="AC6848" s="699"/>
      <c r="AD6848" s="698" t="s">
        <v>57</v>
      </c>
      <c r="AE6848" s="698"/>
      <c r="AF6848" s="698"/>
      <c r="AG6848" s="698"/>
      <c r="AH6848" s="632"/>
      <c r="AI6848" s="632" t="s">
        <v>387</v>
      </c>
      <c r="AJ6848" s="632"/>
    </row>
    <row r="6849" spans="1:36" ht="63" hidden="1" x14ac:dyDescent="0.2">
      <c r="A6849" s="596" t="s">
        <v>2104</v>
      </c>
      <c r="B6849" s="593" t="s">
        <v>110</v>
      </c>
      <c r="C6849" s="593" t="s">
        <v>36</v>
      </c>
      <c r="D6849" s="630">
        <v>41740</v>
      </c>
      <c r="E6849" s="613">
        <v>0.65277777777777779</v>
      </c>
      <c r="F6849" s="630">
        <v>41740</v>
      </c>
      <c r="G6849" s="613">
        <v>0.77083333333333337</v>
      </c>
      <c r="H6849" s="773">
        <f>G6849-E6849</f>
        <v>0.11805555555555558</v>
      </c>
      <c r="I6849" s="593">
        <v>4</v>
      </c>
      <c r="J6849" s="709" t="s">
        <v>2720</v>
      </c>
      <c r="K6849" s="593" t="s">
        <v>134</v>
      </c>
      <c r="L6849" s="633" t="s">
        <v>127</v>
      </c>
      <c r="M6849" s="709" t="s">
        <v>2726</v>
      </c>
      <c r="N6849" s="709" t="s">
        <v>103</v>
      </c>
      <c r="O6849" s="709" t="s">
        <v>66</v>
      </c>
      <c r="P6849" s="709" t="s">
        <v>2726</v>
      </c>
      <c r="Q6849" s="593" t="s">
        <v>2727</v>
      </c>
      <c r="R6849" s="593"/>
      <c r="S6849" s="593">
        <v>3.5</v>
      </c>
      <c r="T6849" s="1360">
        <v>3.5</v>
      </c>
      <c r="U6849" s="593"/>
      <c r="V6849" s="593">
        <v>2007</v>
      </c>
      <c r="W6849" s="593" t="s">
        <v>2728</v>
      </c>
      <c r="X6849" s="596" t="s">
        <v>175</v>
      </c>
      <c r="Y6849" s="593" t="s">
        <v>2729</v>
      </c>
      <c r="Z6849" s="705">
        <v>0.9</v>
      </c>
      <c r="AA6849" s="614">
        <v>41779</v>
      </c>
      <c r="AB6849" s="593" t="s">
        <v>2730</v>
      </c>
      <c r="AC6849" s="593"/>
      <c r="AD6849" s="593" t="s">
        <v>57</v>
      </c>
      <c r="AE6849" s="593"/>
      <c r="AF6849" s="593"/>
      <c r="AG6849" s="593"/>
      <c r="AH6849" s="632"/>
      <c r="AI6849" s="632" t="s">
        <v>387</v>
      </c>
      <c r="AJ6849" s="632"/>
    </row>
    <row r="6850" spans="1:36" ht="63" hidden="1" x14ac:dyDescent="0.2">
      <c r="A6850" s="596" t="s">
        <v>2104</v>
      </c>
      <c r="B6850" s="593" t="s">
        <v>110</v>
      </c>
      <c r="C6850" s="593" t="s">
        <v>36</v>
      </c>
      <c r="D6850" s="630">
        <v>41740</v>
      </c>
      <c r="E6850" s="613">
        <v>0.72013888888888899</v>
      </c>
      <c r="F6850" s="630">
        <v>41741</v>
      </c>
      <c r="G6850" s="613">
        <v>3.2638888888888891E-2</v>
      </c>
      <c r="H6850" s="773">
        <v>0.3125</v>
      </c>
      <c r="I6850" s="593">
        <v>2</v>
      </c>
      <c r="J6850" s="593" t="s">
        <v>178</v>
      </c>
      <c r="K6850" s="593"/>
      <c r="L6850" s="593" t="s">
        <v>130</v>
      </c>
      <c r="M6850" s="593" t="s">
        <v>2731</v>
      </c>
      <c r="N6850" s="593" t="s">
        <v>103</v>
      </c>
      <c r="O6850" s="593" t="s">
        <v>72</v>
      </c>
      <c r="P6850" s="593" t="s">
        <v>2732</v>
      </c>
      <c r="Q6850" s="593" t="s">
        <v>2733</v>
      </c>
      <c r="R6850" s="593">
        <v>13.6</v>
      </c>
      <c r="S6850" s="593"/>
      <c r="T6850" s="1360">
        <v>13.6</v>
      </c>
      <c r="U6850" s="593" t="s">
        <v>75</v>
      </c>
      <c r="V6850" s="614">
        <v>37469</v>
      </c>
      <c r="W6850" s="593"/>
      <c r="X6850" s="593" t="s">
        <v>889</v>
      </c>
      <c r="Y6850" s="614">
        <v>41486</v>
      </c>
      <c r="Z6850" s="705">
        <v>1</v>
      </c>
      <c r="AA6850" s="614">
        <v>41974</v>
      </c>
      <c r="AB6850" s="597">
        <v>1</v>
      </c>
      <c r="AC6850" s="614" t="s">
        <v>2734</v>
      </c>
      <c r="AD6850" s="593" t="s">
        <v>60</v>
      </c>
      <c r="AE6850" s="593"/>
      <c r="AF6850" s="593"/>
      <c r="AG6850" s="593"/>
      <c r="AH6850" s="632"/>
      <c r="AI6850" s="632"/>
      <c r="AJ6850" s="632"/>
    </row>
    <row r="6851" spans="1:36" ht="63" hidden="1" x14ac:dyDescent="0.2">
      <c r="A6851" s="596" t="s">
        <v>2104</v>
      </c>
      <c r="B6851" s="593" t="s">
        <v>110</v>
      </c>
      <c r="C6851" s="593" t="s">
        <v>36</v>
      </c>
      <c r="D6851" s="630">
        <v>41740</v>
      </c>
      <c r="E6851" s="613">
        <v>0.79513888888888884</v>
      </c>
      <c r="F6851" s="630">
        <v>41740</v>
      </c>
      <c r="G6851" s="613">
        <v>0.79513888888888884</v>
      </c>
      <c r="H6851" s="773">
        <v>0</v>
      </c>
      <c r="I6851" s="593">
        <v>22</v>
      </c>
      <c r="J6851" s="593" t="s">
        <v>870</v>
      </c>
      <c r="K6851" s="593" t="s">
        <v>132</v>
      </c>
      <c r="L6851" s="593" t="s">
        <v>128</v>
      </c>
      <c r="M6851" s="593" t="s">
        <v>2735</v>
      </c>
      <c r="N6851" s="593">
        <v>110</v>
      </c>
      <c r="O6851" s="593" t="s">
        <v>66</v>
      </c>
      <c r="P6851" s="593" t="s">
        <v>2735</v>
      </c>
      <c r="Q6851" s="1385" t="s">
        <v>2736</v>
      </c>
      <c r="R6851" s="593"/>
      <c r="S6851" s="593">
        <v>30.5</v>
      </c>
      <c r="T6851" s="1360">
        <v>30.5</v>
      </c>
      <c r="U6851" s="593" t="s">
        <v>75</v>
      </c>
      <c r="V6851" s="596" t="s">
        <v>2737</v>
      </c>
      <c r="W6851" s="596"/>
      <c r="X6851" s="596"/>
      <c r="Y6851" s="694">
        <v>41687</v>
      </c>
      <c r="Z6851" s="596">
        <v>75</v>
      </c>
      <c r="AA6851" s="694">
        <v>41821</v>
      </c>
      <c r="AB6851" s="596"/>
      <c r="AC6851" s="593"/>
      <c r="AD6851" s="593" t="s">
        <v>56</v>
      </c>
      <c r="AE6851" s="593"/>
      <c r="AF6851" s="593"/>
      <c r="AG6851" s="593"/>
      <c r="AH6851" s="632"/>
      <c r="AI6851" s="632"/>
      <c r="AJ6851" s="632"/>
    </row>
    <row r="6852" spans="1:36" ht="47.25" hidden="1" x14ac:dyDescent="0.2">
      <c r="A6852" s="596" t="s">
        <v>2104</v>
      </c>
      <c r="B6852" s="593" t="s">
        <v>110</v>
      </c>
      <c r="C6852" s="593" t="s">
        <v>5960</v>
      </c>
      <c r="D6852" s="630">
        <v>41741</v>
      </c>
      <c r="E6852" s="613">
        <v>0.95694444444444438</v>
      </c>
      <c r="F6852" s="630">
        <v>41741</v>
      </c>
      <c r="G6852" s="613">
        <v>2.4999999999999998E-2</v>
      </c>
      <c r="H6852" s="773">
        <v>6.805555555555555E-2</v>
      </c>
      <c r="I6852" s="593">
        <v>7</v>
      </c>
      <c r="J6852" s="593" t="s">
        <v>146</v>
      </c>
      <c r="K6852" s="593" t="s">
        <v>134</v>
      </c>
      <c r="L6852" s="593" t="s">
        <v>125</v>
      </c>
      <c r="M6852" s="593" t="s">
        <v>2738</v>
      </c>
      <c r="N6852" s="593" t="s">
        <v>103</v>
      </c>
      <c r="O6852" s="593" t="s">
        <v>66</v>
      </c>
      <c r="P6852" s="593" t="s">
        <v>2739</v>
      </c>
      <c r="Q6852" s="593" t="s">
        <v>2740</v>
      </c>
      <c r="R6852" s="593">
        <v>4.7</v>
      </c>
      <c r="S6852" s="593"/>
      <c r="T6852" s="1360">
        <v>4.7</v>
      </c>
      <c r="U6852" s="593"/>
      <c r="V6852" s="593"/>
      <c r="W6852" s="593"/>
      <c r="X6852" s="593"/>
      <c r="Y6852" s="614"/>
      <c r="Z6852" s="593"/>
      <c r="AA6852" s="614"/>
      <c r="AB6852" s="593"/>
      <c r="AC6852" s="614"/>
      <c r="AD6852" s="593" t="s">
        <v>55</v>
      </c>
      <c r="AE6852" s="593"/>
      <c r="AF6852" s="593"/>
      <c r="AG6852" s="593"/>
      <c r="AH6852" s="632"/>
      <c r="AI6852" s="632"/>
      <c r="AJ6852" s="632"/>
    </row>
    <row r="6853" spans="1:36" ht="94.5" hidden="1" x14ac:dyDescent="0.2">
      <c r="A6853" s="596" t="s">
        <v>2104</v>
      </c>
      <c r="B6853" s="593" t="s">
        <v>110</v>
      </c>
      <c r="C6853" s="593" t="s">
        <v>36</v>
      </c>
      <c r="D6853" s="630">
        <v>41742</v>
      </c>
      <c r="E6853" s="613">
        <v>0.60625000000000007</v>
      </c>
      <c r="F6853" s="630">
        <v>41743</v>
      </c>
      <c r="G6853" s="613">
        <v>0.1388888888888889</v>
      </c>
      <c r="H6853" s="773">
        <v>0.53263888888888888</v>
      </c>
      <c r="I6853" s="593">
        <v>9</v>
      </c>
      <c r="J6853" s="593" t="s">
        <v>2741</v>
      </c>
      <c r="K6853" s="593" t="s">
        <v>132</v>
      </c>
      <c r="L6853" s="593" t="s">
        <v>127</v>
      </c>
      <c r="M6853" s="593" t="s">
        <v>2742</v>
      </c>
      <c r="N6853" s="593" t="s">
        <v>103</v>
      </c>
      <c r="O6853" s="593" t="s">
        <v>66</v>
      </c>
      <c r="P6853" s="593" t="s">
        <v>2743</v>
      </c>
      <c r="Q6853" s="593" t="s">
        <v>2744</v>
      </c>
      <c r="R6853" s="593">
        <f>42.4+1.5</f>
        <v>43.9</v>
      </c>
      <c r="S6853" s="593">
        <f>5.2+7.9</f>
        <v>13.100000000000001</v>
      </c>
      <c r="T6853" s="1360">
        <f>R6853+S6853</f>
        <v>57</v>
      </c>
      <c r="U6853" s="593" t="s">
        <v>75</v>
      </c>
      <c r="V6853" s="593">
        <v>1989</v>
      </c>
      <c r="W6853" s="593"/>
      <c r="X6853" s="593"/>
      <c r="Y6853" s="614" t="s">
        <v>5795</v>
      </c>
      <c r="Z6853" s="593">
        <v>100</v>
      </c>
      <c r="AA6853" s="614">
        <v>41894</v>
      </c>
      <c r="AB6853" s="593"/>
      <c r="AC6853" s="593"/>
      <c r="AD6853" s="593" t="s">
        <v>57</v>
      </c>
      <c r="AE6853" s="593"/>
      <c r="AF6853" s="593"/>
      <c r="AG6853" s="593"/>
      <c r="AH6853" s="632"/>
      <c r="AI6853" s="632" t="s">
        <v>387</v>
      </c>
      <c r="AJ6853" s="632"/>
    </row>
    <row r="6854" spans="1:36" ht="69.75" hidden="1" customHeight="1" x14ac:dyDescent="0.2">
      <c r="A6854" s="596" t="s">
        <v>2104</v>
      </c>
      <c r="B6854" s="593" t="s">
        <v>110</v>
      </c>
      <c r="C6854" s="593" t="s">
        <v>36</v>
      </c>
      <c r="D6854" s="630">
        <v>41742</v>
      </c>
      <c r="E6854" s="613">
        <v>0.77500000000000002</v>
      </c>
      <c r="F6854" s="630">
        <v>41742</v>
      </c>
      <c r="G6854" s="613">
        <v>0.79166666666666663</v>
      </c>
      <c r="H6854" s="773">
        <v>1.6666666666666666E-2</v>
      </c>
      <c r="I6854" s="593">
        <v>8</v>
      </c>
      <c r="J6854" s="593" t="s">
        <v>513</v>
      </c>
      <c r="K6854" s="593" t="s">
        <v>133</v>
      </c>
      <c r="L6854" s="593" t="s">
        <v>130</v>
      </c>
      <c r="M6854" s="593" t="s">
        <v>2745</v>
      </c>
      <c r="N6854" s="593" t="s">
        <v>103</v>
      </c>
      <c r="O6854" s="593" t="s">
        <v>66</v>
      </c>
      <c r="P6854" s="593" t="s">
        <v>2081</v>
      </c>
      <c r="Q6854" s="593" t="s">
        <v>2746</v>
      </c>
      <c r="R6854" s="593">
        <v>1.2</v>
      </c>
      <c r="S6854" s="593"/>
      <c r="T6854" s="1360">
        <v>1.2</v>
      </c>
      <c r="U6854" s="593" t="s">
        <v>87</v>
      </c>
      <c r="V6854" s="593">
        <v>1989</v>
      </c>
      <c r="W6854" s="593" t="s">
        <v>5796</v>
      </c>
      <c r="X6854" s="593"/>
      <c r="Y6854" s="614" t="s">
        <v>5797</v>
      </c>
      <c r="Z6854" s="593">
        <v>100</v>
      </c>
      <c r="AA6854" s="614">
        <v>41894</v>
      </c>
      <c r="AB6854" s="593"/>
      <c r="AC6854" s="593"/>
      <c r="AD6854" s="593" t="s">
        <v>60</v>
      </c>
      <c r="AE6854" s="593"/>
      <c r="AF6854" s="593"/>
      <c r="AG6854" s="593"/>
      <c r="AH6854" s="632"/>
      <c r="AI6854" s="632"/>
      <c r="AJ6854" s="632"/>
    </row>
    <row r="6855" spans="1:36" ht="31.5" hidden="1" x14ac:dyDescent="0.2">
      <c r="A6855" s="596" t="s">
        <v>2104</v>
      </c>
      <c r="B6855" s="593" t="s">
        <v>110</v>
      </c>
      <c r="C6855" s="593" t="s">
        <v>36</v>
      </c>
      <c r="D6855" s="630">
        <v>41743</v>
      </c>
      <c r="E6855" s="613">
        <v>0.71944444444444444</v>
      </c>
      <c r="F6855" s="630">
        <v>41743</v>
      </c>
      <c r="G6855" s="613">
        <v>0.80763888888888891</v>
      </c>
      <c r="H6855" s="773">
        <v>8.819444444444445E-2</v>
      </c>
      <c r="I6855" s="593">
        <v>12</v>
      </c>
      <c r="J6855" s="593"/>
      <c r="K6855" s="593"/>
      <c r="L6855" s="593" t="s">
        <v>130</v>
      </c>
      <c r="M6855" s="593" t="s">
        <v>2820</v>
      </c>
      <c r="N6855" s="593">
        <v>35</v>
      </c>
      <c r="O6855" s="593" t="s">
        <v>63</v>
      </c>
      <c r="P6855" s="593" t="s">
        <v>2821</v>
      </c>
      <c r="Q6855" s="593" t="s">
        <v>5798</v>
      </c>
      <c r="R6855" s="593"/>
      <c r="S6855" s="593">
        <v>38.700000000000003</v>
      </c>
      <c r="T6855" s="1755">
        <v>38.700000000000003</v>
      </c>
      <c r="U6855" s="593" t="s">
        <v>79</v>
      </c>
      <c r="V6855" s="593"/>
      <c r="W6855" s="593"/>
      <c r="X6855" s="593"/>
      <c r="Y6855" s="614"/>
      <c r="Z6855" s="593"/>
      <c r="AA6855" s="614"/>
      <c r="AB6855" s="593"/>
      <c r="AC6855" s="614"/>
      <c r="AD6855" s="593" t="s">
        <v>60</v>
      </c>
      <c r="AE6855" s="593"/>
      <c r="AF6855" s="593"/>
      <c r="AG6855" s="593"/>
      <c r="AH6855" s="632"/>
      <c r="AI6855" s="632"/>
      <c r="AJ6855" s="632"/>
    </row>
    <row r="6856" spans="1:36" ht="110.25" hidden="1" x14ac:dyDescent="0.2">
      <c r="A6856" s="596" t="s">
        <v>2104</v>
      </c>
      <c r="B6856" s="593" t="s">
        <v>110</v>
      </c>
      <c r="C6856" s="593" t="s">
        <v>36</v>
      </c>
      <c r="D6856" s="630">
        <v>41745</v>
      </c>
      <c r="E6856" s="613">
        <v>0.6020833333333333</v>
      </c>
      <c r="F6856" s="630">
        <v>41714</v>
      </c>
      <c r="G6856" s="613">
        <v>0.6020833333333333</v>
      </c>
      <c r="H6856" s="773">
        <v>0</v>
      </c>
      <c r="I6856" s="593">
        <v>11</v>
      </c>
      <c r="J6856" s="593" t="s">
        <v>146</v>
      </c>
      <c r="K6856" s="593" t="s">
        <v>132</v>
      </c>
      <c r="L6856" s="593" t="s">
        <v>127</v>
      </c>
      <c r="M6856" s="593" t="s">
        <v>2822</v>
      </c>
      <c r="N6856" s="593" t="s">
        <v>103</v>
      </c>
      <c r="O6856" s="593" t="s">
        <v>66</v>
      </c>
      <c r="P6856" s="593" t="s">
        <v>2823</v>
      </c>
      <c r="Q6856" s="686" t="s">
        <v>5799</v>
      </c>
      <c r="R6856" s="593"/>
      <c r="S6856" s="593">
        <v>3.8</v>
      </c>
      <c r="T6856" s="1755">
        <v>3.8</v>
      </c>
      <c r="U6856" s="593" t="s">
        <v>75</v>
      </c>
      <c r="V6856" s="593"/>
      <c r="W6856" s="593"/>
      <c r="X6856" s="593"/>
      <c r="Y6856" s="614"/>
      <c r="Z6856" s="593"/>
      <c r="AA6856" s="614"/>
      <c r="AB6856" s="593"/>
      <c r="AC6856" s="614"/>
      <c r="AD6856" s="593" t="s">
        <v>57</v>
      </c>
      <c r="AE6856" s="593"/>
      <c r="AF6856" s="593"/>
      <c r="AG6856" s="593"/>
      <c r="AH6856" s="632"/>
      <c r="AI6856" s="632" t="s">
        <v>387</v>
      </c>
      <c r="AJ6856" s="632"/>
    </row>
    <row r="6857" spans="1:36" ht="47.25" hidden="1" x14ac:dyDescent="0.2">
      <c r="A6857" s="596" t="s">
        <v>2104</v>
      </c>
      <c r="B6857" s="593" t="s">
        <v>110</v>
      </c>
      <c r="C6857" s="593" t="s">
        <v>36</v>
      </c>
      <c r="D6857" s="630">
        <v>41745</v>
      </c>
      <c r="E6857" s="613">
        <v>0.61944444444444446</v>
      </c>
      <c r="F6857" s="630">
        <v>41714</v>
      </c>
      <c r="G6857" s="613">
        <v>0.61944444444444446</v>
      </c>
      <c r="H6857" s="773">
        <v>0</v>
      </c>
      <c r="I6857" s="593">
        <v>64</v>
      </c>
      <c r="J6857" s="593" t="s">
        <v>866</v>
      </c>
      <c r="K6857" s="593"/>
      <c r="L6857" s="593" t="s">
        <v>130</v>
      </c>
      <c r="M6857" s="593" t="s">
        <v>2824</v>
      </c>
      <c r="N6857" s="593">
        <v>110</v>
      </c>
      <c r="O6857" s="593" t="s">
        <v>63</v>
      </c>
      <c r="P6857" s="593" t="s">
        <v>1962</v>
      </c>
      <c r="Q6857" s="593" t="s">
        <v>2825</v>
      </c>
      <c r="R6857" s="593"/>
      <c r="S6857" s="593">
        <v>43</v>
      </c>
      <c r="T6857" s="1755">
        <v>43</v>
      </c>
      <c r="U6857" s="593" t="s">
        <v>93</v>
      </c>
      <c r="V6857" s="593"/>
      <c r="W6857" s="593"/>
      <c r="X6857" s="593"/>
      <c r="Y6857" s="614"/>
      <c r="Z6857" s="593"/>
      <c r="AA6857" s="614"/>
      <c r="AB6857" s="593"/>
      <c r="AC6857" s="614"/>
      <c r="AD6857" s="593" t="s">
        <v>60</v>
      </c>
      <c r="AE6857" s="593"/>
      <c r="AF6857" s="593"/>
      <c r="AG6857" s="593"/>
      <c r="AH6857" s="632"/>
      <c r="AI6857" s="632"/>
      <c r="AJ6857" s="632"/>
    </row>
    <row r="6858" spans="1:36" ht="141.75" hidden="1" x14ac:dyDescent="0.2">
      <c r="A6858" s="596" t="s">
        <v>2104</v>
      </c>
      <c r="B6858" s="593" t="s">
        <v>110</v>
      </c>
      <c r="C6858" s="593" t="s">
        <v>36</v>
      </c>
      <c r="D6858" s="630">
        <v>41746</v>
      </c>
      <c r="E6858" s="613">
        <v>0.53125</v>
      </c>
      <c r="F6858" s="630">
        <v>41746</v>
      </c>
      <c r="G6858" s="613">
        <v>0.6875</v>
      </c>
      <c r="H6858" s="773">
        <v>0.15625</v>
      </c>
      <c r="I6858" s="593">
        <v>2</v>
      </c>
      <c r="J6858" s="593" t="s">
        <v>1652</v>
      </c>
      <c r="K6858" s="593" t="s">
        <v>134</v>
      </c>
      <c r="L6858" s="593" t="s">
        <v>127</v>
      </c>
      <c r="M6858" s="593" t="s">
        <v>2826</v>
      </c>
      <c r="N6858" s="593" t="s">
        <v>103</v>
      </c>
      <c r="O6858" s="593" t="s">
        <v>66</v>
      </c>
      <c r="P6858" s="593" t="s">
        <v>2827</v>
      </c>
      <c r="Q6858" s="593" t="s">
        <v>2828</v>
      </c>
      <c r="R6858" s="593">
        <v>4.4000000000000004</v>
      </c>
      <c r="S6858" s="593"/>
      <c r="T6858" s="1360">
        <v>4.4000000000000004</v>
      </c>
      <c r="U6858" s="593" t="s">
        <v>84</v>
      </c>
      <c r="V6858" s="593"/>
      <c r="W6858" s="593"/>
      <c r="X6858" s="593"/>
      <c r="Y6858" s="596"/>
      <c r="Z6858" s="593"/>
      <c r="AA6858" s="614"/>
      <c r="AB6858" s="596"/>
      <c r="AC6858" s="614"/>
      <c r="AD6858" s="593" t="s">
        <v>57</v>
      </c>
      <c r="AE6858" s="593"/>
      <c r="AF6858" s="593"/>
      <c r="AG6858" s="593"/>
      <c r="AH6858" s="632"/>
      <c r="AI6858" s="632" t="s">
        <v>387</v>
      </c>
      <c r="AJ6858" s="632"/>
    </row>
    <row r="6859" spans="1:36" ht="141.75" hidden="1" x14ac:dyDescent="0.2">
      <c r="A6859" s="596" t="s">
        <v>2104</v>
      </c>
      <c r="B6859" s="593" t="s">
        <v>110</v>
      </c>
      <c r="C6859" s="593" t="s">
        <v>36</v>
      </c>
      <c r="D6859" s="630">
        <v>41746</v>
      </c>
      <c r="E6859" s="613">
        <v>0.54027777777777775</v>
      </c>
      <c r="F6859" s="630">
        <v>41746</v>
      </c>
      <c r="G6859" s="613">
        <v>0.79166666666666663</v>
      </c>
      <c r="H6859" s="773">
        <v>0.25138888888888888</v>
      </c>
      <c r="I6859" s="593">
        <v>7</v>
      </c>
      <c r="J6859" s="593" t="s">
        <v>146</v>
      </c>
      <c r="K6859" s="593" t="s">
        <v>134</v>
      </c>
      <c r="L6859" s="593" t="s">
        <v>127</v>
      </c>
      <c r="M6859" s="593" t="s">
        <v>2829</v>
      </c>
      <c r="N6859" s="593" t="s">
        <v>103</v>
      </c>
      <c r="O6859" s="593" t="s">
        <v>66</v>
      </c>
      <c r="P6859" s="593" t="s">
        <v>2830</v>
      </c>
      <c r="Q6859" s="593" t="s">
        <v>2831</v>
      </c>
      <c r="R6859" s="593">
        <v>7.1</v>
      </c>
      <c r="S6859" s="593"/>
      <c r="T6859" s="1755">
        <v>7.1</v>
      </c>
      <c r="U6859" s="593" t="s">
        <v>75</v>
      </c>
      <c r="V6859" s="593">
        <v>1985</v>
      </c>
      <c r="W6859" s="593" t="s">
        <v>1268</v>
      </c>
      <c r="X6859" s="593"/>
      <c r="Y6859" s="614" t="s">
        <v>2832</v>
      </c>
      <c r="Z6859" s="593">
        <v>1</v>
      </c>
      <c r="AA6859" s="614" t="s">
        <v>2833</v>
      </c>
      <c r="AB6859" s="593" t="s">
        <v>2834</v>
      </c>
      <c r="AC6859" s="614"/>
      <c r="AD6859" s="593" t="s">
        <v>57</v>
      </c>
      <c r="AE6859" s="593"/>
      <c r="AF6859" s="593"/>
      <c r="AG6859" s="593"/>
      <c r="AH6859" s="632"/>
      <c r="AI6859" s="632" t="s">
        <v>387</v>
      </c>
      <c r="AJ6859" s="632"/>
    </row>
    <row r="6860" spans="1:36" ht="63" hidden="1" x14ac:dyDescent="0.2">
      <c r="A6860" s="596" t="s">
        <v>2104</v>
      </c>
      <c r="B6860" s="593" t="s">
        <v>110</v>
      </c>
      <c r="C6860" s="593" t="s">
        <v>36</v>
      </c>
      <c r="D6860" s="630">
        <v>41746</v>
      </c>
      <c r="E6860" s="613">
        <v>0.60347222222222219</v>
      </c>
      <c r="F6860" s="630">
        <v>41746</v>
      </c>
      <c r="G6860" s="613">
        <v>0.70694444444444438</v>
      </c>
      <c r="H6860" s="773">
        <v>0.10347222222222219</v>
      </c>
      <c r="I6860" s="593">
        <v>28</v>
      </c>
      <c r="J6860" s="593" t="s">
        <v>1452</v>
      </c>
      <c r="K6860" s="593"/>
      <c r="L6860" s="593" t="s">
        <v>130</v>
      </c>
      <c r="M6860" s="593" t="s">
        <v>2835</v>
      </c>
      <c r="N6860" s="593" t="s">
        <v>103</v>
      </c>
      <c r="O6860" s="593" t="s">
        <v>66</v>
      </c>
      <c r="P6860" s="593" t="s">
        <v>2836</v>
      </c>
      <c r="Q6860" s="593" t="s">
        <v>2837</v>
      </c>
      <c r="R6860" s="593">
        <v>30.3</v>
      </c>
      <c r="S6860" s="593"/>
      <c r="T6860" s="1755">
        <v>30.3</v>
      </c>
      <c r="U6860" s="593" t="s">
        <v>84</v>
      </c>
      <c r="V6860" s="593"/>
      <c r="W6860" s="593"/>
      <c r="X6860" s="593"/>
      <c r="Y6860" s="614"/>
      <c r="Z6860" s="593"/>
      <c r="AA6860" s="614"/>
      <c r="AB6860" s="593"/>
      <c r="AC6860" s="614"/>
      <c r="AD6860" s="593" t="s">
        <v>60</v>
      </c>
      <c r="AE6860" s="593"/>
      <c r="AF6860" s="593"/>
      <c r="AG6860" s="593"/>
      <c r="AH6860" s="632"/>
      <c r="AI6860" s="632"/>
      <c r="AJ6860" s="632"/>
    </row>
    <row r="6861" spans="1:36" ht="63" hidden="1" x14ac:dyDescent="0.2">
      <c r="A6861" s="596" t="s">
        <v>2104</v>
      </c>
      <c r="B6861" s="593" t="s">
        <v>110</v>
      </c>
      <c r="C6861" s="593" t="s">
        <v>36</v>
      </c>
      <c r="D6861" s="630">
        <v>41746</v>
      </c>
      <c r="E6861" s="613">
        <v>0.87777777777777777</v>
      </c>
      <c r="F6861" s="630">
        <v>41746</v>
      </c>
      <c r="G6861" s="613">
        <v>0.8881944444444444</v>
      </c>
      <c r="H6861" s="773">
        <v>1.0416666666666666E-2</v>
      </c>
      <c r="I6861" s="593">
        <v>10</v>
      </c>
      <c r="J6861" s="593" t="s">
        <v>1452</v>
      </c>
      <c r="K6861" s="593"/>
      <c r="L6861" s="593" t="s">
        <v>130</v>
      </c>
      <c r="M6861" s="593" t="s">
        <v>2838</v>
      </c>
      <c r="N6861" s="593" t="s">
        <v>103</v>
      </c>
      <c r="O6861" s="593" t="s">
        <v>66</v>
      </c>
      <c r="P6861" s="593" t="s">
        <v>2839</v>
      </c>
      <c r="Q6861" s="593" t="s">
        <v>2840</v>
      </c>
      <c r="R6861" s="593"/>
      <c r="S6861" s="593">
        <v>3.8</v>
      </c>
      <c r="T6861" s="1755">
        <v>3.8</v>
      </c>
      <c r="U6861" s="593" t="s">
        <v>84</v>
      </c>
      <c r="V6861" s="593"/>
      <c r="W6861" s="593"/>
      <c r="X6861" s="593"/>
      <c r="Y6861" s="614"/>
      <c r="Z6861" s="593"/>
      <c r="AA6861" s="614"/>
      <c r="AB6861" s="593"/>
      <c r="AC6861" s="614"/>
      <c r="AD6861" s="593" t="s">
        <v>60</v>
      </c>
      <c r="AE6861" s="593"/>
      <c r="AF6861" s="593"/>
      <c r="AG6861" s="593"/>
      <c r="AH6861" s="632"/>
      <c r="AI6861" s="632"/>
      <c r="AJ6861" s="632"/>
    </row>
    <row r="6862" spans="1:36" ht="110.25" hidden="1" x14ac:dyDescent="0.2">
      <c r="A6862" s="596" t="s">
        <v>2104</v>
      </c>
      <c r="B6862" s="593" t="s">
        <v>110</v>
      </c>
      <c r="C6862" s="593" t="s">
        <v>36</v>
      </c>
      <c r="D6862" s="630">
        <v>41747</v>
      </c>
      <c r="E6862" s="613">
        <v>0.66597222222222219</v>
      </c>
      <c r="F6862" s="630">
        <v>41747</v>
      </c>
      <c r="G6862" s="613">
        <v>0.66597222222222219</v>
      </c>
      <c r="H6862" s="773">
        <v>0</v>
      </c>
      <c r="I6862" s="593">
        <v>31</v>
      </c>
      <c r="J6862" s="593" t="s">
        <v>146</v>
      </c>
      <c r="K6862" s="593"/>
      <c r="L6862" s="593" t="s">
        <v>130</v>
      </c>
      <c r="M6862" s="593" t="s">
        <v>2898</v>
      </c>
      <c r="N6862" s="593" t="s">
        <v>103</v>
      </c>
      <c r="O6862" s="593" t="s">
        <v>67</v>
      </c>
      <c r="P6862" s="593" t="s">
        <v>2899</v>
      </c>
      <c r="Q6862" s="593" t="s">
        <v>2900</v>
      </c>
      <c r="R6862" s="593"/>
      <c r="S6862" s="593">
        <v>20.6</v>
      </c>
      <c r="T6862" s="1360">
        <v>20.6</v>
      </c>
      <c r="U6862" s="265" t="s">
        <v>83</v>
      </c>
      <c r="V6862" s="593">
        <v>2000</v>
      </c>
      <c r="W6862" s="593" t="s">
        <v>2901</v>
      </c>
      <c r="X6862" s="593" t="s">
        <v>175</v>
      </c>
      <c r="Y6862" s="593" t="s">
        <v>2902</v>
      </c>
      <c r="Z6862" s="593">
        <v>0.6</v>
      </c>
      <c r="AA6862" s="593" t="s">
        <v>2903</v>
      </c>
      <c r="AB6862" s="593" t="s">
        <v>445</v>
      </c>
      <c r="AC6862" s="593"/>
      <c r="AD6862" s="593" t="s">
        <v>60</v>
      </c>
      <c r="AE6862" s="593" t="s">
        <v>98</v>
      </c>
      <c r="AF6862" s="593"/>
      <c r="AG6862" s="593"/>
      <c r="AH6862" s="632"/>
      <c r="AI6862" s="632"/>
      <c r="AJ6862" s="632"/>
    </row>
    <row r="6863" spans="1:36" ht="47.25" hidden="1" x14ac:dyDescent="0.2">
      <c r="A6863" s="596" t="s">
        <v>2104</v>
      </c>
      <c r="B6863" s="593" t="s">
        <v>110</v>
      </c>
      <c r="C6863" s="593" t="s">
        <v>36</v>
      </c>
      <c r="D6863" s="630">
        <v>41750</v>
      </c>
      <c r="E6863" s="613">
        <v>0.52777777777777779</v>
      </c>
      <c r="F6863" s="630">
        <v>41750</v>
      </c>
      <c r="G6863" s="613">
        <v>0.54861111111111105</v>
      </c>
      <c r="H6863" s="773">
        <v>2.0833333333333332E-2</v>
      </c>
      <c r="I6863" s="593">
        <v>10</v>
      </c>
      <c r="J6863" s="593" t="s">
        <v>178</v>
      </c>
      <c r="K6863" s="593" t="s">
        <v>133</v>
      </c>
      <c r="L6863" s="593" t="s">
        <v>128</v>
      </c>
      <c r="M6863" s="593" t="s">
        <v>2926</v>
      </c>
      <c r="N6863" s="593" t="s">
        <v>103</v>
      </c>
      <c r="O6863" s="593" t="s">
        <v>66</v>
      </c>
      <c r="P6863" s="593" t="s">
        <v>2927</v>
      </c>
      <c r="Q6863" s="593" t="s">
        <v>2928</v>
      </c>
      <c r="R6863" s="593">
        <v>3.4</v>
      </c>
      <c r="S6863" s="593">
        <v>4.5</v>
      </c>
      <c r="T6863" s="1360">
        <v>7.9</v>
      </c>
      <c r="U6863" s="593" t="s">
        <v>75</v>
      </c>
      <c r="V6863" s="593">
        <v>1997</v>
      </c>
      <c r="W6863" s="593"/>
      <c r="X6863" s="593"/>
      <c r="Y6863" s="614">
        <v>41499</v>
      </c>
      <c r="Z6863" s="593"/>
      <c r="AA6863" s="593"/>
      <c r="AB6863" s="593"/>
      <c r="AC6863" s="593"/>
      <c r="AD6863" s="593" t="s">
        <v>49</v>
      </c>
      <c r="AE6863" s="593"/>
      <c r="AF6863" s="593"/>
      <c r="AG6863" s="593"/>
      <c r="AH6863" s="632"/>
      <c r="AI6863" s="632"/>
      <c r="AJ6863" s="632"/>
    </row>
    <row r="6864" spans="1:36" ht="63" hidden="1" x14ac:dyDescent="0.2">
      <c r="A6864" s="596" t="s">
        <v>2104</v>
      </c>
      <c r="B6864" s="593" t="s">
        <v>110</v>
      </c>
      <c r="C6864" s="593" t="s">
        <v>36</v>
      </c>
      <c r="D6864" s="630">
        <v>41751</v>
      </c>
      <c r="E6864" s="613">
        <v>8.6805555555555566E-2</v>
      </c>
      <c r="F6864" s="630">
        <v>41751</v>
      </c>
      <c r="G6864" s="613">
        <v>8.6805555555555566E-2</v>
      </c>
      <c r="H6864" s="773">
        <v>0</v>
      </c>
      <c r="I6864" s="593">
        <v>15</v>
      </c>
      <c r="J6864" s="593" t="s">
        <v>146</v>
      </c>
      <c r="K6864" s="593" t="s">
        <v>132</v>
      </c>
      <c r="L6864" s="593" t="s">
        <v>128</v>
      </c>
      <c r="M6864" s="593" t="s">
        <v>2929</v>
      </c>
      <c r="N6864" s="593" t="s">
        <v>103</v>
      </c>
      <c r="O6864" s="593" t="s">
        <v>66</v>
      </c>
      <c r="P6864" s="593" t="s">
        <v>2930</v>
      </c>
      <c r="Q6864" s="593" t="s">
        <v>2931</v>
      </c>
      <c r="R6864" s="700"/>
      <c r="S6864" s="593">
        <v>11.3</v>
      </c>
      <c r="T6864" s="1366">
        <v>11.3</v>
      </c>
      <c r="U6864" s="593" t="s">
        <v>75</v>
      </c>
      <c r="V6864" s="593"/>
      <c r="W6864" s="593"/>
      <c r="X6864" s="593"/>
      <c r="Y6864" s="614"/>
      <c r="Z6864" s="593"/>
      <c r="AA6864" s="614"/>
      <c r="AB6864" s="593"/>
      <c r="AC6864" s="614"/>
      <c r="AD6864" s="593" t="s">
        <v>56</v>
      </c>
      <c r="AE6864" s="593"/>
      <c r="AF6864" s="593"/>
      <c r="AG6864" s="593"/>
      <c r="AH6864" s="632"/>
      <c r="AI6864" s="632"/>
      <c r="AJ6864" s="632"/>
    </row>
    <row r="6865" spans="1:36" ht="63" hidden="1" x14ac:dyDescent="0.2">
      <c r="A6865" s="596" t="s">
        <v>2104</v>
      </c>
      <c r="B6865" s="593" t="s">
        <v>110</v>
      </c>
      <c r="C6865" s="593" t="s">
        <v>36</v>
      </c>
      <c r="D6865" s="630">
        <v>41751</v>
      </c>
      <c r="E6865" s="613">
        <v>0.10902777777777778</v>
      </c>
      <c r="F6865" s="630" t="s">
        <v>2932</v>
      </c>
      <c r="G6865" s="613">
        <v>0.10902777777777778</v>
      </c>
      <c r="H6865" s="773">
        <v>0</v>
      </c>
      <c r="I6865" s="593">
        <v>7</v>
      </c>
      <c r="J6865" s="593" t="s">
        <v>146</v>
      </c>
      <c r="K6865" s="593" t="s">
        <v>132</v>
      </c>
      <c r="L6865" s="593" t="s">
        <v>128</v>
      </c>
      <c r="M6865" s="593" t="s">
        <v>2933</v>
      </c>
      <c r="N6865" s="593" t="s">
        <v>103</v>
      </c>
      <c r="O6865" s="593" t="s">
        <v>66</v>
      </c>
      <c r="P6865" s="593" t="s">
        <v>2934</v>
      </c>
      <c r="Q6865" s="593" t="s">
        <v>2935</v>
      </c>
      <c r="R6865" s="593"/>
      <c r="S6865" s="593">
        <v>0.6</v>
      </c>
      <c r="T6865" s="1360">
        <v>0.6</v>
      </c>
      <c r="U6865" s="593" t="s">
        <v>75</v>
      </c>
      <c r="V6865" s="593">
        <v>1981</v>
      </c>
      <c r="W6865" s="593" t="s">
        <v>171</v>
      </c>
      <c r="X6865" s="593"/>
      <c r="Y6865" s="614" t="s">
        <v>2936</v>
      </c>
      <c r="Z6865" s="593" t="s">
        <v>2937</v>
      </c>
      <c r="AA6865" s="614" t="s">
        <v>5800</v>
      </c>
      <c r="AB6865" s="593" t="s">
        <v>5801</v>
      </c>
      <c r="AC6865" s="614"/>
      <c r="AD6865" s="593" t="s">
        <v>49</v>
      </c>
      <c r="AE6865" s="593"/>
      <c r="AF6865" s="593"/>
      <c r="AG6865" s="593"/>
      <c r="AH6865" s="632"/>
      <c r="AI6865" s="632"/>
      <c r="AJ6865" s="632"/>
    </row>
    <row r="6866" spans="1:36" ht="63" hidden="1" x14ac:dyDescent="0.2">
      <c r="A6866" s="596" t="s">
        <v>2104</v>
      </c>
      <c r="B6866" s="593" t="s">
        <v>110</v>
      </c>
      <c r="C6866" s="593" t="s">
        <v>5961</v>
      </c>
      <c r="D6866" s="630">
        <v>41752</v>
      </c>
      <c r="E6866" s="613">
        <v>5.486111111111111E-2</v>
      </c>
      <c r="F6866" s="630">
        <v>41752</v>
      </c>
      <c r="G6866" s="613">
        <v>5.486111111111111E-2</v>
      </c>
      <c r="H6866" s="773">
        <f>G6866-E6866</f>
        <v>0</v>
      </c>
      <c r="I6866" s="593">
        <v>21</v>
      </c>
      <c r="J6866" s="593" t="s">
        <v>2040</v>
      </c>
      <c r="K6866" s="593" t="s">
        <v>134</v>
      </c>
      <c r="L6866" s="593" t="s">
        <v>125</v>
      </c>
      <c r="M6866" s="593" t="s">
        <v>2938</v>
      </c>
      <c r="N6866" s="593">
        <v>220</v>
      </c>
      <c r="O6866" s="593" t="s">
        <v>66</v>
      </c>
      <c r="P6866" s="593" t="s">
        <v>2938</v>
      </c>
      <c r="Q6866" s="593" t="s">
        <v>2939</v>
      </c>
      <c r="R6866" s="593"/>
      <c r="S6866" s="593">
        <v>28.7</v>
      </c>
      <c r="T6866" s="1755">
        <v>53.2</v>
      </c>
      <c r="U6866" s="593"/>
      <c r="V6866" s="593"/>
      <c r="W6866" s="593"/>
      <c r="X6866" s="593"/>
      <c r="Y6866" s="614"/>
      <c r="Z6866" s="593"/>
      <c r="AA6866" s="614"/>
      <c r="AB6866" s="593"/>
      <c r="AC6866" s="614"/>
      <c r="AD6866" s="593" t="s">
        <v>55</v>
      </c>
      <c r="AE6866" s="593"/>
      <c r="AF6866" s="593"/>
      <c r="AG6866" s="593"/>
      <c r="AH6866" s="632"/>
      <c r="AI6866" s="632"/>
      <c r="AJ6866" s="632"/>
    </row>
    <row r="6867" spans="1:36" ht="78.75" hidden="1" x14ac:dyDescent="0.2">
      <c r="A6867" s="596" t="s">
        <v>2104</v>
      </c>
      <c r="B6867" s="593" t="s">
        <v>110</v>
      </c>
      <c r="C6867" s="593" t="s">
        <v>36</v>
      </c>
      <c r="D6867" s="630">
        <v>41753</v>
      </c>
      <c r="E6867" s="613">
        <v>0.55902777777777779</v>
      </c>
      <c r="F6867" s="630">
        <v>41753</v>
      </c>
      <c r="G6867" s="613">
        <v>0.58958333333333335</v>
      </c>
      <c r="H6867" s="773">
        <v>3.0555555555555555E-2</v>
      </c>
      <c r="I6867" s="593">
        <v>12</v>
      </c>
      <c r="J6867" s="593" t="s">
        <v>2940</v>
      </c>
      <c r="K6867" s="593" t="s">
        <v>133</v>
      </c>
      <c r="L6867" s="593" t="s">
        <v>127</v>
      </c>
      <c r="M6867" s="593" t="s">
        <v>2941</v>
      </c>
      <c r="N6867" s="593" t="s">
        <v>103</v>
      </c>
      <c r="O6867" s="593" t="s">
        <v>66</v>
      </c>
      <c r="P6867" s="593" t="s">
        <v>2942</v>
      </c>
      <c r="Q6867" s="771" t="s">
        <v>2943</v>
      </c>
      <c r="R6867" s="593"/>
      <c r="S6867" s="593">
        <v>6.5</v>
      </c>
      <c r="T6867" s="1755">
        <v>6.5</v>
      </c>
      <c r="U6867" s="593" t="s">
        <v>75</v>
      </c>
      <c r="V6867" s="593" t="s">
        <v>2944</v>
      </c>
      <c r="W6867" s="593" t="s">
        <v>453</v>
      </c>
      <c r="X6867" s="593" t="s">
        <v>175</v>
      </c>
      <c r="Y6867" s="614" t="s">
        <v>2945</v>
      </c>
      <c r="Z6867" s="593" t="s">
        <v>2946</v>
      </c>
      <c r="AA6867" s="614" t="s">
        <v>1800</v>
      </c>
      <c r="AB6867" s="593" t="s">
        <v>2947</v>
      </c>
      <c r="AC6867" s="614" t="s">
        <v>183</v>
      </c>
      <c r="AD6867" s="593" t="s">
        <v>57</v>
      </c>
      <c r="AE6867" s="593" t="s">
        <v>101</v>
      </c>
      <c r="AF6867" s="593"/>
      <c r="AG6867" s="593"/>
      <c r="AH6867" s="632"/>
      <c r="AI6867" s="632" t="s">
        <v>387</v>
      </c>
      <c r="AJ6867" s="632"/>
    </row>
    <row r="6868" spans="1:36" ht="78.75" hidden="1" x14ac:dyDescent="0.2">
      <c r="A6868" s="596" t="s">
        <v>2104</v>
      </c>
      <c r="B6868" s="593" t="s">
        <v>110</v>
      </c>
      <c r="C6868" s="593" t="s">
        <v>36</v>
      </c>
      <c r="D6868" s="630">
        <v>41755</v>
      </c>
      <c r="E6868" s="613">
        <v>0.30555555555555552</v>
      </c>
      <c r="F6868" s="630">
        <v>41755</v>
      </c>
      <c r="G6868" s="613">
        <v>0.30555555555555552</v>
      </c>
      <c r="H6868" s="773">
        <v>0</v>
      </c>
      <c r="I6868" s="593">
        <v>10</v>
      </c>
      <c r="J6868" s="593" t="s">
        <v>146</v>
      </c>
      <c r="K6868" s="593" t="s">
        <v>136</v>
      </c>
      <c r="L6868" s="593" t="s">
        <v>130</v>
      </c>
      <c r="M6868" s="593" t="s">
        <v>3193</v>
      </c>
      <c r="N6868" s="593" t="s">
        <v>103</v>
      </c>
      <c r="O6868" s="593" t="s">
        <v>66</v>
      </c>
      <c r="P6868" s="593" t="s">
        <v>3194</v>
      </c>
      <c r="Q6868" s="593" t="s">
        <v>3195</v>
      </c>
      <c r="R6868" s="593"/>
      <c r="S6868" s="593">
        <v>19.7</v>
      </c>
      <c r="T6868" s="1755">
        <v>19.7</v>
      </c>
      <c r="U6868" s="593" t="s">
        <v>75</v>
      </c>
      <c r="V6868" s="614">
        <v>40964</v>
      </c>
      <c r="W6868" s="593" t="s">
        <v>852</v>
      </c>
      <c r="X6868" s="593" t="s">
        <v>889</v>
      </c>
      <c r="Y6868" s="614">
        <v>41671</v>
      </c>
      <c r="Z6868" s="593">
        <v>100</v>
      </c>
      <c r="AA6868" s="614">
        <v>41760</v>
      </c>
      <c r="AB6868" s="593"/>
      <c r="AC6868" s="614"/>
      <c r="AD6868" s="593" t="s">
        <v>60</v>
      </c>
      <c r="AE6868" s="593"/>
      <c r="AF6868" s="593"/>
      <c r="AG6868" s="593"/>
      <c r="AH6868" s="632"/>
      <c r="AI6868" s="632"/>
      <c r="AJ6868" s="632"/>
    </row>
    <row r="6869" spans="1:36" ht="94.5" hidden="1" x14ac:dyDescent="0.2">
      <c r="A6869" s="596" t="s">
        <v>2104</v>
      </c>
      <c r="B6869" s="593" t="s">
        <v>110</v>
      </c>
      <c r="C6869" s="593" t="s">
        <v>36</v>
      </c>
      <c r="D6869" s="630">
        <v>41756</v>
      </c>
      <c r="E6869" s="613">
        <v>0.30763888888888891</v>
      </c>
      <c r="F6869" s="630">
        <v>41756</v>
      </c>
      <c r="G6869" s="613">
        <v>0.47013888888888888</v>
      </c>
      <c r="H6869" s="773">
        <v>0.16250000000000001</v>
      </c>
      <c r="I6869" s="593">
        <v>0</v>
      </c>
      <c r="J6869" s="593" t="s">
        <v>146</v>
      </c>
      <c r="K6869" s="593" t="s">
        <v>136</v>
      </c>
      <c r="L6869" s="593" t="s">
        <v>127</v>
      </c>
      <c r="M6869" s="593" t="s">
        <v>3196</v>
      </c>
      <c r="N6869" s="593" t="s">
        <v>103</v>
      </c>
      <c r="O6869" s="593" t="s">
        <v>66</v>
      </c>
      <c r="P6869" s="593" t="s">
        <v>3197</v>
      </c>
      <c r="Q6869" s="593" t="s">
        <v>3198</v>
      </c>
      <c r="R6869" s="593"/>
      <c r="S6869" s="593"/>
      <c r="T6869" s="1755"/>
      <c r="U6869" s="593" t="s">
        <v>73</v>
      </c>
      <c r="V6869" s="593">
        <v>2004</v>
      </c>
      <c r="W6869" s="593" t="s">
        <v>852</v>
      </c>
      <c r="X6869" s="593" t="s">
        <v>889</v>
      </c>
      <c r="Y6869" s="614">
        <v>41699</v>
      </c>
      <c r="Z6869" s="593">
        <v>100</v>
      </c>
      <c r="AA6869" s="614">
        <v>41791</v>
      </c>
      <c r="AB6869" s="593"/>
      <c r="AC6869" s="614"/>
      <c r="AD6869" s="593" t="s">
        <v>57</v>
      </c>
      <c r="AE6869" s="593"/>
      <c r="AF6869" s="593"/>
      <c r="AG6869" s="593"/>
      <c r="AH6869" s="632"/>
      <c r="AI6869" s="632" t="s">
        <v>387</v>
      </c>
      <c r="AJ6869" s="632"/>
    </row>
    <row r="6870" spans="1:36" ht="78.75" hidden="1" x14ac:dyDescent="0.2">
      <c r="A6870" s="596" t="s">
        <v>2104</v>
      </c>
      <c r="B6870" s="593" t="s">
        <v>110</v>
      </c>
      <c r="C6870" s="593" t="s">
        <v>36</v>
      </c>
      <c r="D6870" s="630">
        <v>41757</v>
      </c>
      <c r="E6870" s="613">
        <v>0.65972222222222221</v>
      </c>
      <c r="F6870" s="630">
        <v>41757</v>
      </c>
      <c r="G6870" s="613">
        <v>0.68888888888888899</v>
      </c>
      <c r="H6870" s="773">
        <v>2.9166666666666785E-2</v>
      </c>
      <c r="I6870" s="593">
        <v>12</v>
      </c>
      <c r="J6870" s="593" t="s">
        <v>178</v>
      </c>
      <c r="K6870" s="593" t="s">
        <v>135</v>
      </c>
      <c r="L6870" s="593" t="s">
        <v>130</v>
      </c>
      <c r="M6870" s="593" t="s">
        <v>3377</v>
      </c>
      <c r="N6870" s="593" t="s">
        <v>103</v>
      </c>
      <c r="O6870" s="593" t="s">
        <v>65</v>
      </c>
      <c r="P6870" s="593" t="s">
        <v>3378</v>
      </c>
      <c r="Q6870" s="593" t="s">
        <v>3379</v>
      </c>
      <c r="R6870" s="593">
        <v>6.4</v>
      </c>
      <c r="S6870" s="593"/>
      <c r="T6870" s="1755">
        <v>6.4</v>
      </c>
      <c r="U6870" s="593" t="s">
        <v>86</v>
      </c>
      <c r="V6870" s="596">
        <v>1985</v>
      </c>
      <c r="W6870" s="593" t="s">
        <v>5802</v>
      </c>
      <c r="X6870" s="593" t="s">
        <v>3881</v>
      </c>
      <c r="Y6870" s="614" t="s">
        <v>5803</v>
      </c>
      <c r="Z6870" s="705">
        <v>1</v>
      </c>
      <c r="AA6870" s="614">
        <v>42470</v>
      </c>
      <c r="AB6870" s="593">
        <v>1</v>
      </c>
      <c r="AC6870" s="614"/>
      <c r="AD6870" s="593" t="s">
        <v>60</v>
      </c>
      <c r="AE6870" s="593"/>
      <c r="AF6870" s="593"/>
      <c r="AG6870" s="593"/>
      <c r="AH6870" s="632"/>
      <c r="AI6870" s="632"/>
      <c r="AJ6870" s="632"/>
    </row>
    <row r="6871" spans="1:36" ht="47.25" hidden="1" x14ac:dyDescent="0.2">
      <c r="A6871" s="596" t="s">
        <v>2104</v>
      </c>
      <c r="B6871" s="593" t="s">
        <v>110</v>
      </c>
      <c r="C6871" s="593" t="s">
        <v>36</v>
      </c>
      <c r="D6871" s="630">
        <v>41758</v>
      </c>
      <c r="E6871" s="613">
        <v>0.40763888888888888</v>
      </c>
      <c r="F6871" s="630">
        <v>41758</v>
      </c>
      <c r="G6871" s="613">
        <v>0.40763888888888888</v>
      </c>
      <c r="H6871" s="773">
        <v>0</v>
      </c>
      <c r="I6871" s="593">
        <v>66</v>
      </c>
      <c r="J6871" s="593" t="s">
        <v>146</v>
      </c>
      <c r="K6871" s="593" t="s">
        <v>132</v>
      </c>
      <c r="L6871" s="593" t="s">
        <v>128</v>
      </c>
      <c r="M6871" s="593" t="s">
        <v>3380</v>
      </c>
      <c r="N6871" s="593">
        <v>35</v>
      </c>
      <c r="O6871" s="593" t="s">
        <v>66</v>
      </c>
      <c r="P6871" s="593" t="s">
        <v>3381</v>
      </c>
      <c r="Q6871" s="593" t="s">
        <v>1842</v>
      </c>
      <c r="R6871" s="593"/>
      <c r="S6871" s="593">
        <v>100.1</v>
      </c>
      <c r="T6871" s="1755">
        <v>100.1</v>
      </c>
      <c r="U6871" s="593" t="s">
        <v>75</v>
      </c>
      <c r="V6871" s="593">
        <v>2007</v>
      </c>
      <c r="W6871" s="593"/>
      <c r="X6871" s="593"/>
      <c r="Y6871" s="614">
        <v>41456</v>
      </c>
      <c r="Z6871" s="593"/>
      <c r="AA6871" s="614">
        <v>41821</v>
      </c>
      <c r="AB6871" s="593"/>
      <c r="AC6871" s="614"/>
      <c r="AD6871" s="593" t="s">
        <v>49</v>
      </c>
      <c r="AE6871" s="593"/>
      <c r="AF6871" s="593"/>
      <c r="AG6871" s="593"/>
      <c r="AH6871" s="632"/>
      <c r="AI6871" s="632"/>
      <c r="AJ6871" s="632"/>
    </row>
    <row r="6872" spans="1:36" ht="78.75" hidden="1" x14ac:dyDescent="0.2">
      <c r="A6872" s="596" t="s">
        <v>2104</v>
      </c>
      <c r="B6872" s="593" t="s">
        <v>110</v>
      </c>
      <c r="C6872" s="593" t="s">
        <v>36</v>
      </c>
      <c r="D6872" s="630">
        <v>41758</v>
      </c>
      <c r="E6872" s="613">
        <v>0.41319444444444442</v>
      </c>
      <c r="F6872" s="630">
        <v>41758</v>
      </c>
      <c r="G6872" s="613">
        <v>0.41319444444444442</v>
      </c>
      <c r="H6872" s="773">
        <v>0</v>
      </c>
      <c r="I6872" s="593">
        <v>8</v>
      </c>
      <c r="J6872" s="593" t="s">
        <v>178</v>
      </c>
      <c r="K6872" s="593" t="s">
        <v>134</v>
      </c>
      <c r="L6872" s="593" t="s">
        <v>130</v>
      </c>
      <c r="M6872" s="593" t="s">
        <v>3382</v>
      </c>
      <c r="N6872" s="593" t="s">
        <v>103</v>
      </c>
      <c r="O6872" s="593" t="s">
        <v>66</v>
      </c>
      <c r="P6872" s="593" t="s">
        <v>3383</v>
      </c>
      <c r="Q6872" s="593" t="s">
        <v>3384</v>
      </c>
      <c r="R6872" s="593"/>
      <c r="S6872" s="593">
        <v>22.1</v>
      </c>
      <c r="T6872" s="1755">
        <v>22.1</v>
      </c>
      <c r="U6872" s="593" t="s">
        <v>75</v>
      </c>
      <c r="V6872" s="593">
        <v>2012</v>
      </c>
      <c r="W6872" s="593" t="s">
        <v>1536</v>
      </c>
      <c r="X6872" s="593"/>
      <c r="Y6872" s="614"/>
      <c r="Z6872" s="593">
        <v>100</v>
      </c>
      <c r="AA6872" s="614" t="s">
        <v>3385</v>
      </c>
      <c r="AB6872" s="593"/>
      <c r="AC6872" s="614"/>
      <c r="AD6872" s="593" t="s">
        <v>60</v>
      </c>
      <c r="AE6872" s="593"/>
      <c r="AF6872" s="593"/>
      <c r="AG6872" s="593"/>
      <c r="AH6872" s="632"/>
      <c r="AI6872" s="632"/>
      <c r="AJ6872" s="632"/>
    </row>
    <row r="6873" spans="1:36" ht="78.75" hidden="1" x14ac:dyDescent="0.2">
      <c r="A6873" s="596" t="s">
        <v>2104</v>
      </c>
      <c r="B6873" s="593" t="s">
        <v>110</v>
      </c>
      <c r="C6873" s="593" t="s">
        <v>36</v>
      </c>
      <c r="D6873" s="630">
        <v>41759</v>
      </c>
      <c r="E6873" s="613">
        <v>0.46666666666666662</v>
      </c>
      <c r="F6873" s="630">
        <v>41759</v>
      </c>
      <c r="G6873" s="613">
        <v>0.46666666666666662</v>
      </c>
      <c r="H6873" s="773">
        <v>0</v>
      </c>
      <c r="I6873" s="593">
        <v>6</v>
      </c>
      <c r="J6873" s="593" t="s">
        <v>146</v>
      </c>
      <c r="K6873" s="593" t="s">
        <v>132</v>
      </c>
      <c r="L6873" s="593" t="s">
        <v>130</v>
      </c>
      <c r="M6873" s="593" t="s">
        <v>3386</v>
      </c>
      <c r="N6873" s="593" t="s">
        <v>103</v>
      </c>
      <c r="O6873" s="593" t="s">
        <v>66</v>
      </c>
      <c r="P6873" s="593" t="s">
        <v>3387</v>
      </c>
      <c r="Q6873" s="593" t="s">
        <v>3388</v>
      </c>
      <c r="R6873" s="593"/>
      <c r="S6873" s="593">
        <v>13</v>
      </c>
      <c r="T6873" s="1755">
        <v>13</v>
      </c>
      <c r="U6873" s="593" t="s">
        <v>84</v>
      </c>
      <c r="V6873" s="593">
        <v>2013</v>
      </c>
      <c r="W6873" s="593" t="s">
        <v>150</v>
      </c>
      <c r="X6873" s="593"/>
      <c r="Y6873" s="614"/>
      <c r="Z6873" s="593"/>
      <c r="AA6873" s="614"/>
      <c r="AB6873" s="593"/>
      <c r="AC6873" s="614"/>
      <c r="AD6873" s="593" t="s">
        <v>60</v>
      </c>
      <c r="AE6873" s="593"/>
      <c r="AF6873" s="593"/>
      <c r="AG6873" s="593"/>
      <c r="AH6873" s="632"/>
      <c r="AI6873" s="632"/>
      <c r="AJ6873" s="632"/>
    </row>
    <row r="6874" spans="1:36" ht="78.75" hidden="1" x14ac:dyDescent="0.2">
      <c r="A6874" s="596" t="s">
        <v>2104</v>
      </c>
      <c r="B6874" s="593" t="s">
        <v>110</v>
      </c>
      <c r="C6874" s="593" t="s">
        <v>36</v>
      </c>
      <c r="D6874" s="630">
        <v>41759</v>
      </c>
      <c r="E6874" s="613">
        <v>0.85624999999999996</v>
      </c>
      <c r="F6874" s="630">
        <v>41759</v>
      </c>
      <c r="G6874" s="613">
        <v>6.9444444444444441E-3</v>
      </c>
      <c r="H6874" s="773">
        <v>0.15069444444444444</v>
      </c>
      <c r="I6874" s="593">
        <v>7</v>
      </c>
      <c r="J6874" s="593"/>
      <c r="K6874" s="593"/>
      <c r="L6874" s="593" t="s">
        <v>130</v>
      </c>
      <c r="M6874" s="593" t="s">
        <v>3389</v>
      </c>
      <c r="N6874" s="593" t="s">
        <v>103</v>
      </c>
      <c r="O6874" s="593" t="s">
        <v>66</v>
      </c>
      <c r="P6874" s="593" t="s">
        <v>3390</v>
      </c>
      <c r="Q6874" s="593" t="s">
        <v>3391</v>
      </c>
      <c r="R6874" s="593">
        <v>15.6</v>
      </c>
      <c r="S6874" s="593"/>
      <c r="T6874" s="1755">
        <v>15.6</v>
      </c>
      <c r="U6874" s="593" t="s">
        <v>84</v>
      </c>
      <c r="V6874" s="593">
        <v>1990</v>
      </c>
      <c r="W6874" s="593" t="s">
        <v>150</v>
      </c>
      <c r="X6874" s="593"/>
      <c r="Y6874" s="593" t="s">
        <v>5804</v>
      </c>
      <c r="Z6874" s="705">
        <v>1</v>
      </c>
      <c r="AA6874" s="593" t="s">
        <v>5805</v>
      </c>
      <c r="AB6874" s="593">
        <v>0</v>
      </c>
      <c r="AC6874" s="614"/>
      <c r="AD6874" s="593" t="s">
        <v>60</v>
      </c>
      <c r="AE6874" s="593"/>
      <c r="AF6874" s="593"/>
      <c r="AG6874" s="593"/>
      <c r="AH6874" s="632"/>
      <c r="AI6874" s="632"/>
      <c r="AJ6874" s="632"/>
    </row>
    <row r="6875" spans="1:36" ht="157.5" hidden="1" x14ac:dyDescent="0.2">
      <c r="A6875" s="593" t="s">
        <v>3297</v>
      </c>
      <c r="B6875" s="593" t="s">
        <v>110</v>
      </c>
      <c r="C6875" s="593" t="s">
        <v>36</v>
      </c>
      <c r="D6875" s="630">
        <v>41761</v>
      </c>
      <c r="E6875" s="613">
        <v>0.51388888888888895</v>
      </c>
      <c r="F6875" s="630">
        <v>41761</v>
      </c>
      <c r="G6875" s="613">
        <v>0.52777777777777779</v>
      </c>
      <c r="H6875" s="773">
        <v>1.388888888888884E-2</v>
      </c>
      <c r="I6875" s="593">
        <v>7</v>
      </c>
      <c r="J6875" s="593" t="s">
        <v>178</v>
      </c>
      <c r="K6875" s="593" t="s">
        <v>133</v>
      </c>
      <c r="L6875" s="593" t="s">
        <v>127</v>
      </c>
      <c r="M6875" s="593" t="s">
        <v>3392</v>
      </c>
      <c r="N6875" s="593" t="s">
        <v>103</v>
      </c>
      <c r="O6875" s="593" t="s">
        <v>66</v>
      </c>
      <c r="P6875" s="593" t="s">
        <v>3393</v>
      </c>
      <c r="Q6875" s="593" t="s">
        <v>3394</v>
      </c>
      <c r="R6875" s="593"/>
      <c r="S6875" s="593">
        <v>4.2</v>
      </c>
      <c r="T6875" s="1755">
        <v>4.2</v>
      </c>
      <c r="U6875" s="593" t="s">
        <v>75</v>
      </c>
      <c r="V6875" s="593" t="s">
        <v>3395</v>
      </c>
      <c r="W6875" s="593" t="s">
        <v>3396</v>
      </c>
      <c r="X6875" s="593" t="s">
        <v>175</v>
      </c>
      <c r="Y6875" s="614" t="s">
        <v>3397</v>
      </c>
      <c r="Z6875" s="593" t="s">
        <v>3398</v>
      </c>
      <c r="AA6875" s="614" t="s">
        <v>3399</v>
      </c>
      <c r="AB6875" s="593" t="s">
        <v>3400</v>
      </c>
      <c r="AC6875" s="614"/>
      <c r="AD6875" s="593" t="s">
        <v>57</v>
      </c>
      <c r="AE6875" s="593"/>
      <c r="AF6875" s="593"/>
      <c r="AG6875" s="593"/>
      <c r="AH6875" s="632"/>
      <c r="AI6875" s="632" t="s">
        <v>387</v>
      </c>
      <c r="AJ6875" s="632"/>
    </row>
    <row r="6876" spans="1:36" ht="47.25" hidden="1" x14ac:dyDescent="0.2">
      <c r="A6876" s="593" t="s">
        <v>3297</v>
      </c>
      <c r="B6876" s="593" t="s">
        <v>110</v>
      </c>
      <c r="C6876" s="593" t="s">
        <v>36</v>
      </c>
      <c r="D6876" s="630">
        <v>41763</v>
      </c>
      <c r="E6876" s="613">
        <v>0.53194444444444444</v>
      </c>
      <c r="F6876" s="630">
        <v>41763</v>
      </c>
      <c r="G6876" s="613">
        <v>0.68333333333333324</v>
      </c>
      <c r="H6876" s="773">
        <v>0.1513888888888888</v>
      </c>
      <c r="I6876" s="593">
        <v>4</v>
      </c>
      <c r="J6876" s="593" t="s">
        <v>3401</v>
      </c>
      <c r="K6876" s="593" t="s">
        <v>134</v>
      </c>
      <c r="L6876" s="593" t="s">
        <v>127</v>
      </c>
      <c r="M6876" s="593" t="s">
        <v>3402</v>
      </c>
      <c r="N6876" s="593" t="s">
        <v>103</v>
      </c>
      <c r="O6876" s="593" t="s">
        <v>66</v>
      </c>
      <c r="P6876" s="593" t="s">
        <v>3403</v>
      </c>
      <c r="Q6876" s="771" t="s">
        <v>3404</v>
      </c>
      <c r="R6876" s="593"/>
      <c r="S6876" s="593">
        <v>5.9</v>
      </c>
      <c r="T6876" s="1755">
        <v>5.9</v>
      </c>
      <c r="U6876" s="593" t="s">
        <v>75</v>
      </c>
      <c r="V6876" s="593">
        <v>1987</v>
      </c>
      <c r="W6876" s="593" t="s">
        <v>171</v>
      </c>
      <c r="X6876" s="593" t="s">
        <v>175</v>
      </c>
      <c r="Y6876" s="614" t="s">
        <v>3405</v>
      </c>
      <c r="Z6876" s="593">
        <v>1</v>
      </c>
      <c r="AA6876" s="614" t="s">
        <v>3406</v>
      </c>
      <c r="AB6876" s="593"/>
      <c r="AC6876" s="614">
        <v>41548</v>
      </c>
      <c r="AD6876" s="593" t="s">
        <v>57</v>
      </c>
      <c r="AE6876" s="593"/>
      <c r="AF6876" s="593"/>
      <c r="AG6876" s="593"/>
      <c r="AH6876" s="632"/>
      <c r="AI6876" s="632" t="s">
        <v>387</v>
      </c>
      <c r="AJ6876" s="632"/>
    </row>
    <row r="6877" spans="1:36" ht="47.25" hidden="1" x14ac:dyDescent="0.2">
      <c r="A6877" s="593" t="s">
        <v>3297</v>
      </c>
      <c r="B6877" s="593" t="s">
        <v>110</v>
      </c>
      <c r="C6877" s="593" t="s">
        <v>36</v>
      </c>
      <c r="D6877" s="630">
        <v>41763</v>
      </c>
      <c r="E6877" s="613">
        <v>0.73124999999999996</v>
      </c>
      <c r="F6877" s="630">
        <v>41763</v>
      </c>
      <c r="G6877" s="613">
        <v>0.73124999999999996</v>
      </c>
      <c r="H6877" s="773">
        <v>0</v>
      </c>
      <c r="I6877" s="593">
        <v>36</v>
      </c>
      <c r="J6877" s="593" t="s">
        <v>3401</v>
      </c>
      <c r="K6877" s="593" t="s">
        <v>132</v>
      </c>
      <c r="L6877" s="593" t="s">
        <v>128</v>
      </c>
      <c r="M6877" s="593" t="s">
        <v>3407</v>
      </c>
      <c r="N6877" s="593">
        <v>35</v>
      </c>
      <c r="O6877" s="593" t="s">
        <v>66</v>
      </c>
      <c r="P6877" s="593" t="s">
        <v>3408</v>
      </c>
      <c r="Q6877" s="593" t="s">
        <v>3409</v>
      </c>
      <c r="R6877" s="593"/>
      <c r="S6877" s="593">
        <v>40.4</v>
      </c>
      <c r="T6877" s="1755">
        <v>40.4</v>
      </c>
      <c r="U6877" s="593" t="s">
        <v>75</v>
      </c>
      <c r="V6877" s="593">
        <v>2005</v>
      </c>
      <c r="W6877" s="593" t="s">
        <v>1526</v>
      </c>
      <c r="X6877" s="593"/>
      <c r="Y6877" s="614" t="s">
        <v>5807</v>
      </c>
      <c r="Z6877" s="593">
        <v>100</v>
      </c>
      <c r="AA6877" s="614" t="s">
        <v>5808</v>
      </c>
      <c r="AB6877" s="593"/>
      <c r="AC6877" s="614"/>
      <c r="AD6877" s="593" t="s">
        <v>48</v>
      </c>
      <c r="AE6877" s="593"/>
      <c r="AF6877" s="593"/>
      <c r="AG6877" s="593"/>
      <c r="AH6877" s="632"/>
      <c r="AI6877" s="632"/>
      <c r="AJ6877" s="632"/>
    </row>
    <row r="6878" spans="1:36" ht="63" hidden="1" x14ac:dyDescent="0.2">
      <c r="A6878" s="593" t="s">
        <v>3297</v>
      </c>
      <c r="B6878" s="593" t="s">
        <v>110</v>
      </c>
      <c r="C6878" s="593" t="s">
        <v>36</v>
      </c>
      <c r="D6878" s="630">
        <v>41763</v>
      </c>
      <c r="E6878" s="613">
        <v>0.7583333333333333</v>
      </c>
      <c r="F6878" s="630">
        <v>41763</v>
      </c>
      <c r="G6878" s="613">
        <v>0.7583333333333333</v>
      </c>
      <c r="H6878" s="773">
        <v>0</v>
      </c>
      <c r="I6878" s="593">
        <v>66</v>
      </c>
      <c r="J6878" s="593" t="s">
        <v>3410</v>
      </c>
      <c r="K6878" s="593" t="s">
        <v>132</v>
      </c>
      <c r="L6878" s="593" t="s">
        <v>128</v>
      </c>
      <c r="M6878" s="593" t="s">
        <v>3411</v>
      </c>
      <c r="N6878" s="593">
        <v>35</v>
      </c>
      <c r="O6878" s="593" t="s">
        <v>66</v>
      </c>
      <c r="P6878" s="593" t="s">
        <v>3412</v>
      </c>
      <c r="Q6878" s="593" t="s">
        <v>3413</v>
      </c>
      <c r="R6878" s="593"/>
      <c r="S6878" s="593">
        <v>34.1</v>
      </c>
      <c r="T6878" s="1755">
        <v>34.1</v>
      </c>
      <c r="U6878" s="593" t="s">
        <v>75</v>
      </c>
      <c r="V6878" s="593">
        <v>1984</v>
      </c>
      <c r="W6878" s="593" t="s">
        <v>1526</v>
      </c>
      <c r="X6878" s="593" t="s">
        <v>175</v>
      </c>
      <c r="Y6878" s="614" t="s">
        <v>5809</v>
      </c>
      <c r="Z6878" s="593"/>
      <c r="AA6878" s="614" t="s">
        <v>5810</v>
      </c>
      <c r="AB6878" s="593"/>
      <c r="AC6878" s="614" t="s">
        <v>5811</v>
      </c>
      <c r="AD6878" s="593" t="s">
        <v>48</v>
      </c>
      <c r="AE6878" s="593"/>
      <c r="AF6878" s="593"/>
      <c r="AG6878" s="593"/>
      <c r="AH6878" s="632"/>
      <c r="AI6878" s="632"/>
      <c r="AJ6878" s="632"/>
    </row>
    <row r="6879" spans="1:36" ht="63" hidden="1" x14ac:dyDescent="0.2">
      <c r="A6879" s="593" t="s">
        <v>3297</v>
      </c>
      <c r="B6879" s="593" t="s">
        <v>110</v>
      </c>
      <c r="C6879" s="593" t="s">
        <v>36</v>
      </c>
      <c r="D6879" s="630">
        <v>41763</v>
      </c>
      <c r="E6879" s="613">
        <v>0.7631944444444444</v>
      </c>
      <c r="F6879" s="630">
        <v>41763</v>
      </c>
      <c r="G6879" s="613">
        <v>0.7631944444444444</v>
      </c>
      <c r="H6879" s="773">
        <v>0</v>
      </c>
      <c r="I6879" s="593">
        <v>120</v>
      </c>
      <c r="J6879" s="593" t="s">
        <v>3410</v>
      </c>
      <c r="K6879" s="593" t="s">
        <v>132</v>
      </c>
      <c r="L6879" s="593" t="s">
        <v>128</v>
      </c>
      <c r="M6879" s="593" t="s">
        <v>3414</v>
      </c>
      <c r="N6879" s="593">
        <v>35</v>
      </c>
      <c r="O6879" s="593" t="s">
        <v>66</v>
      </c>
      <c r="P6879" s="593" t="s">
        <v>3415</v>
      </c>
      <c r="Q6879" s="593" t="s">
        <v>3413</v>
      </c>
      <c r="R6879" s="593"/>
      <c r="S6879" s="593">
        <v>113.6</v>
      </c>
      <c r="T6879" s="1755">
        <v>113.6</v>
      </c>
      <c r="U6879" s="593" t="s">
        <v>75</v>
      </c>
      <c r="V6879" s="593">
        <v>1987</v>
      </c>
      <c r="W6879" s="593" t="s">
        <v>1526</v>
      </c>
      <c r="X6879" s="593" t="s">
        <v>175</v>
      </c>
      <c r="Y6879" s="614" t="s">
        <v>5812</v>
      </c>
      <c r="Z6879" s="593"/>
      <c r="AA6879" s="614" t="s">
        <v>5813</v>
      </c>
      <c r="AB6879" s="593"/>
      <c r="AC6879" s="614" t="s">
        <v>5811</v>
      </c>
      <c r="AD6879" s="593" t="s">
        <v>48</v>
      </c>
      <c r="AE6879" s="593"/>
      <c r="AF6879" s="593"/>
      <c r="AG6879" s="593"/>
      <c r="AH6879" s="632"/>
      <c r="AI6879" s="632"/>
      <c r="AJ6879" s="632"/>
    </row>
    <row r="6880" spans="1:36" ht="63" hidden="1" x14ac:dyDescent="0.2">
      <c r="A6880" s="593" t="s">
        <v>3297</v>
      </c>
      <c r="B6880" s="593" t="s">
        <v>110</v>
      </c>
      <c r="C6880" s="593" t="s">
        <v>36</v>
      </c>
      <c r="D6880" s="630">
        <v>41763</v>
      </c>
      <c r="E6880" s="613">
        <v>0.78263888888888899</v>
      </c>
      <c r="F6880" s="630">
        <v>41763</v>
      </c>
      <c r="G6880" s="613">
        <v>0.78333333333333333</v>
      </c>
      <c r="H6880" s="773">
        <v>6.9444444444433095E-4</v>
      </c>
      <c r="I6880" s="593">
        <v>196</v>
      </c>
      <c r="J6880" s="593" t="s">
        <v>146</v>
      </c>
      <c r="K6880" s="593" t="s">
        <v>132</v>
      </c>
      <c r="L6880" s="593" t="s">
        <v>128</v>
      </c>
      <c r="M6880" s="593" t="s">
        <v>3416</v>
      </c>
      <c r="N6880" s="593">
        <v>35</v>
      </c>
      <c r="O6880" s="593" t="s">
        <v>66</v>
      </c>
      <c r="P6880" s="593" t="s">
        <v>3416</v>
      </c>
      <c r="Q6880" s="593" t="s">
        <v>3491</v>
      </c>
      <c r="R6880" s="593"/>
      <c r="S6880" s="593">
        <v>722.8</v>
      </c>
      <c r="T6880" s="1755">
        <v>722.8</v>
      </c>
      <c r="U6880" s="593" t="s">
        <v>75</v>
      </c>
      <c r="V6880" s="593">
        <v>1992</v>
      </c>
      <c r="W6880" s="593" t="s">
        <v>500</v>
      </c>
      <c r="X6880" s="593" t="s">
        <v>175</v>
      </c>
      <c r="Y6880" s="614" t="s">
        <v>5814</v>
      </c>
      <c r="Z6880" s="593">
        <v>100</v>
      </c>
      <c r="AA6880" s="614" t="s">
        <v>5815</v>
      </c>
      <c r="AB6880" s="593"/>
      <c r="AC6880" s="614"/>
      <c r="AD6880" s="593" t="s">
        <v>48</v>
      </c>
      <c r="AE6880" s="593"/>
      <c r="AF6880" s="593"/>
      <c r="AG6880" s="593"/>
      <c r="AH6880" s="632"/>
      <c r="AI6880" s="632"/>
      <c r="AJ6880" s="632"/>
    </row>
    <row r="6881" spans="1:38" ht="78.75" hidden="1" x14ac:dyDescent="0.2">
      <c r="A6881" s="593" t="s">
        <v>3297</v>
      </c>
      <c r="B6881" s="593" t="s">
        <v>110</v>
      </c>
      <c r="C6881" s="593" t="s">
        <v>36</v>
      </c>
      <c r="D6881" s="630">
        <v>41763</v>
      </c>
      <c r="E6881" s="613">
        <v>0.79027777777777775</v>
      </c>
      <c r="F6881" s="630">
        <v>41763</v>
      </c>
      <c r="G6881" s="613">
        <v>0.7909722222222223</v>
      </c>
      <c r="H6881" s="773">
        <v>6.94444444444553E-4</v>
      </c>
      <c r="I6881" s="593">
        <v>49</v>
      </c>
      <c r="J6881" s="593" t="s">
        <v>146</v>
      </c>
      <c r="K6881" s="593" t="s">
        <v>132</v>
      </c>
      <c r="L6881" s="593" t="s">
        <v>128</v>
      </c>
      <c r="M6881" s="593" t="s">
        <v>3417</v>
      </c>
      <c r="N6881" s="593">
        <v>35</v>
      </c>
      <c r="O6881" s="593" t="s">
        <v>66</v>
      </c>
      <c r="P6881" s="593" t="s">
        <v>3417</v>
      </c>
      <c r="Q6881" s="593" t="s">
        <v>3409</v>
      </c>
      <c r="R6881" s="593"/>
      <c r="S6881" s="593">
        <v>34.1</v>
      </c>
      <c r="T6881" s="1755">
        <v>34.1</v>
      </c>
      <c r="U6881" s="593" t="s">
        <v>75</v>
      </c>
      <c r="V6881" s="593">
        <v>1983</v>
      </c>
      <c r="W6881" s="593" t="s">
        <v>500</v>
      </c>
      <c r="X6881" s="593" t="s">
        <v>175</v>
      </c>
      <c r="Y6881" s="614" t="s">
        <v>5816</v>
      </c>
      <c r="Z6881" s="593">
        <v>100</v>
      </c>
      <c r="AA6881" s="614" t="s">
        <v>5817</v>
      </c>
      <c r="AB6881" s="593"/>
      <c r="AC6881" s="614"/>
      <c r="AD6881" s="593" t="s">
        <v>48</v>
      </c>
      <c r="AE6881" s="593"/>
      <c r="AF6881" s="593"/>
      <c r="AG6881" s="593"/>
      <c r="AH6881" s="632"/>
      <c r="AI6881" s="632"/>
      <c r="AJ6881" s="632"/>
    </row>
    <row r="6882" spans="1:38" ht="31.5" hidden="1" x14ac:dyDescent="0.2">
      <c r="A6882" s="593" t="s">
        <v>3297</v>
      </c>
      <c r="B6882" s="593" t="s">
        <v>110</v>
      </c>
      <c r="C6882" s="593" t="s">
        <v>36</v>
      </c>
      <c r="D6882" s="630">
        <v>41763</v>
      </c>
      <c r="E6882" s="613">
        <v>0.95277777777777783</v>
      </c>
      <c r="F6882" s="630">
        <v>41763</v>
      </c>
      <c r="G6882" s="613">
        <v>0.95277777777777783</v>
      </c>
      <c r="H6882" s="773">
        <v>0</v>
      </c>
      <c r="I6882" s="593">
        <v>6</v>
      </c>
      <c r="J6882" s="593" t="s">
        <v>146</v>
      </c>
      <c r="K6882" s="593" t="s">
        <v>132</v>
      </c>
      <c r="L6882" s="593" t="s">
        <v>128</v>
      </c>
      <c r="M6882" s="593" t="s">
        <v>3418</v>
      </c>
      <c r="N6882" s="593" t="s">
        <v>103</v>
      </c>
      <c r="O6882" s="593" t="s">
        <v>66</v>
      </c>
      <c r="P6882" s="593" t="s">
        <v>2330</v>
      </c>
      <c r="Q6882" s="593" t="s">
        <v>3419</v>
      </c>
      <c r="R6882" s="593"/>
      <c r="S6882" s="593">
        <v>3.8</v>
      </c>
      <c r="T6882" s="1755">
        <v>3.8</v>
      </c>
      <c r="U6882" s="593" t="s">
        <v>75</v>
      </c>
      <c r="V6882" s="593">
        <v>1988</v>
      </c>
      <c r="W6882" s="593"/>
      <c r="X6882" s="593"/>
      <c r="Y6882" s="614" t="s">
        <v>2332</v>
      </c>
      <c r="Z6882" s="593">
        <v>100</v>
      </c>
      <c r="AA6882" s="614"/>
      <c r="AB6882" s="593"/>
      <c r="AC6882" s="614"/>
      <c r="AD6882" s="593" t="s">
        <v>48</v>
      </c>
      <c r="AE6882" s="593"/>
      <c r="AF6882" s="593"/>
      <c r="AG6882" s="593"/>
      <c r="AH6882" s="632"/>
      <c r="AI6882" s="632"/>
      <c r="AJ6882" s="632"/>
    </row>
    <row r="6883" spans="1:38" ht="63" hidden="1" x14ac:dyDescent="0.2">
      <c r="A6883" s="593" t="s">
        <v>3297</v>
      </c>
      <c r="B6883" s="593" t="s">
        <v>110</v>
      </c>
      <c r="C6883" s="593" t="s">
        <v>36</v>
      </c>
      <c r="D6883" s="630">
        <v>41763</v>
      </c>
      <c r="E6883" s="613">
        <v>0.87986111111111109</v>
      </c>
      <c r="F6883" s="630">
        <v>41763</v>
      </c>
      <c r="G6883" s="613">
        <v>0.87986111111111109</v>
      </c>
      <c r="H6883" s="773">
        <v>0</v>
      </c>
      <c r="I6883" s="593">
        <v>11</v>
      </c>
      <c r="J6883" s="593" t="s">
        <v>146</v>
      </c>
      <c r="K6883" s="593" t="s">
        <v>132</v>
      </c>
      <c r="L6883" s="593" t="s">
        <v>128</v>
      </c>
      <c r="M6883" s="593" t="s">
        <v>3420</v>
      </c>
      <c r="N6883" s="593" t="s">
        <v>103</v>
      </c>
      <c r="O6883" s="593" t="s">
        <v>66</v>
      </c>
      <c r="P6883" s="593" t="s">
        <v>3421</v>
      </c>
      <c r="Q6883" s="593" t="s">
        <v>3409</v>
      </c>
      <c r="R6883" s="593"/>
      <c r="S6883" s="593">
        <v>5.6</v>
      </c>
      <c r="T6883" s="1755">
        <v>5.6</v>
      </c>
      <c r="U6883" s="593" t="s">
        <v>75</v>
      </c>
      <c r="V6883" s="593">
        <v>2006</v>
      </c>
      <c r="W6883" s="593" t="s">
        <v>1536</v>
      </c>
      <c r="X6883" s="593" t="s">
        <v>175</v>
      </c>
      <c r="Y6883" s="614" t="s">
        <v>5818</v>
      </c>
      <c r="Z6883" s="593">
        <v>100</v>
      </c>
      <c r="AA6883" s="614" t="s">
        <v>5819</v>
      </c>
      <c r="AB6883" s="593">
        <v>2</v>
      </c>
      <c r="AC6883" s="614"/>
      <c r="AD6883" s="593" t="s">
        <v>48</v>
      </c>
      <c r="AE6883" s="593"/>
      <c r="AF6883" s="593"/>
      <c r="AG6883" s="593"/>
      <c r="AH6883" s="632"/>
      <c r="AI6883" s="632"/>
      <c r="AJ6883" s="632"/>
    </row>
    <row r="6884" spans="1:38" ht="47.25" hidden="1" x14ac:dyDescent="0.2">
      <c r="A6884" s="593" t="s">
        <v>3297</v>
      </c>
      <c r="B6884" s="593" t="s">
        <v>110</v>
      </c>
      <c r="C6884" s="593" t="s">
        <v>36</v>
      </c>
      <c r="D6884" s="630">
        <v>41763</v>
      </c>
      <c r="E6884" s="613">
        <v>0.9472222222222223</v>
      </c>
      <c r="F6884" s="630">
        <v>41763</v>
      </c>
      <c r="G6884" s="613">
        <v>0.9472222222222223</v>
      </c>
      <c r="H6884" s="773">
        <v>0</v>
      </c>
      <c r="I6884" s="593">
        <v>25</v>
      </c>
      <c r="J6884" s="593" t="s">
        <v>146</v>
      </c>
      <c r="K6884" s="593" t="s">
        <v>132</v>
      </c>
      <c r="L6884" s="593" t="s">
        <v>128</v>
      </c>
      <c r="M6884" s="593" t="s">
        <v>3422</v>
      </c>
      <c r="N6884" s="593">
        <v>35</v>
      </c>
      <c r="O6884" s="593" t="s">
        <v>66</v>
      </c>
      <c r="P6884" s="593" t="s">
        <v>3423</v>
      </c>
      <c r="Q6884" s="593" t="s">
        <v>3409</v>
      </c>
      <c r="R6884" s="593"/>
      <c r="S6884" s="593">
        <v>44.1</v>
      </c>
      <c r="T6884" s="1755">
        <v>44.1</v>
      </c>
      <c r="U6884" s="593" t="s">
        <v>75</v>
      </c>
      <c r="V6884" s="593"/>
      <c r="W6884" s="593"/>
      <c r="X6884" s="593"/>
      <c r="Y6884" s="614"/>
      <c r="Z6884" s="593"/>
      <c r="AA6884" s="614"/>
      <c r="AB6884" s="593"/>
      <c r="AC6884" s="614"/>
      <c r="AD6884" s="593" t="s">
        <v>48</v>
      </c>
      <c r="AE6884" s="593"/>
      <c r="AF6884" s="593"/>
      <c r="AG6884" s="593"/>
      <c r="AH6884" s="632"/>
      <c r="AI6884" s="632"/>
      <c r="AJ6884" s="632"/>
    </row>
    <row r="6885" spans="1:38" ht="31.5" hidden="1" x14ac:dyDescent="0.2">
      <c r="A6885" s="593" t="s">
        <v>3297</v>
      </c>
      <c r="B6885" s="593" t="s">
        <v>110</v>
      </c>
      <c r="C6885" s="593" t="s">
        <v>36</v>
      </c>
      <c r="D6885" s="630">
        <v>41763</v>
      </c>
      <c r="E6885" s="613">
        <v>0.77986111111111101</v>
      </c>
      <c r="F6885" s="630">
        <v>41763</v>
      </c>
      <c r="G6885" s="613">
        <v>0.77986111111111101</v>
      </c>
      <c r="H6885" s="773">
        <v>0</v>
      </c>
      <c r="I6885" s="593">
        <v>7</v>
      </c>
      <c r="J6885" s="593" t="s">
        <v>146</v>
      </c>
      <c r="K6885" s="593" t="s">
        <v>132</v>
      </c>
      <c r="L6885" s="593" t="s">
        <v>127</v>
      </c>
      <c r="M6885" s="593" t="s">
        <v>3424</v>
      </c>
      <c r="N6885" s="593" t="s">
        <v>103</v>
      </c>
      <c r="O6885" s="593" t="s">
        <v>66</v>
      </c>
      <c r="P6885" s="593" t="s">
        <v>3425</v>
      </c>
      <c r="Q6885" s="593" t="s">
        <v>5953</v>
      </c>
      <c r="R6885" s="593"/>
      <c r="S6885" s="593">
        <v>1.3</v>
      </c>
      <c r="T6885" s="1755">
        <v>1.3</v>
      </c>
      <c r="U6885" s="593" t="s">
        <v>75</v>
      </c>
      <c r="V6885" s="593">
        <v>1985</v>
      </c>
      <c r="W6885" s="593" t="s">
        <v>171</v>
      </c>
      <c r="X6885" s="593"/>
      <c r="Y6885" s="614" t="s">
        <v>5820</v>
      </c>
      <c r="Z6885" s="593"/>
      <c r="AA6885" s="614" t="s">
        <v>5821</v>
      </c>
      <c r="AB6885" s="593">
        <v>16</v>
      </c>
      <c r="AC6885" s="614"/>
      <c r="AD6885" s="593" t="s">
        <v>57</v>
      </c>
      <c r="AE6885" s="593"/>
      <c r="AF6885" s="593"/>
      <c r="AG6885" s="593"/>
      <c r="AH6885" s="632"/>
      <c r="AI6885" s="632" t="s">
        <v>387</v>
      </c>
      <c r="AJ6885" s="632"/>
    </row>
    <row r="6886" spans="1:38" ht="47.25" hidden="1" x14ac:dyDescent="0.2">
      <c r="A6886" s="593" t="s">
        <v>3297</v>
      </c>
      <c r="B6886" s="593" t="s">
        <v>110</v>
      </c>
      <c r="C6886" s="593" t="s">
        <v>36</v>
      </c>
      <c r="D6886" s="630">
        <v>41763</v>
      </c>
      <c r="E6886" s="613">
        <v>0.79652777777777783</v>
      </c>
      <c r="F6886" s="630">
        <v>41763</v>
      </c>
      <c r="G6886" s="613">
        <v>0.79652777777777783</v>
      </c>
      <c r="H6886" s="773">
        <v>0</v>
      </c>
      <c r="I6886" s="593">
        <v>6</v>
      </c>
      <c r="J6886" s="593" t="s">
        <v>146</v>
      </c>
      <c r="K6886" s="593" t="s">
        <v>132</v>
      </c>
      <c r="L6886" s="593" t="s">
        <v>128</v>
      </c>
      <c r="M6886" s="593" t="s">
        <v>3426</v>
      </c>
      <c r="N6886" s="593" t="s">
        <v>103</v>
      </c>
      <c r="O6886" s="593" t="s">
        <v>66</v>
      </c>
      <c r="P6886" s="593" t="s">
        <v>3427</v>
      </c>
      <c r="Q6886" s="593" t="s">
        <v>3409</v>
      </c>
      <c r="R6886" s="593"/>
      <c r="S6886" s="593">
        <v>7.9</v>
      </c>
      <c r="T6886" s="1755">
        <v>7.9</v>
      </c>
      <c r="U6886" s="593" t="s">
        <v>75</v>
      </c>
      <c r="V6886" s="593">
        <v>2013</v>
      </c>
      <c r="W6886" s="593" t="s">
        <v>1268</v>
      </c>
      <c r="X6886" s="593" t="s">
        <v>175</v>
      </c>
      <c r="Y6886" s="614" t="s">
        <v>5822</v>
      </c>
      <c r="Z6886" s="593">
        <v>0</v>
      </c>
      <c r="AA6886" s="614" t="s">
        <v>5823</v>
      </c>
      <c r="AB6886" s="593">
        <v>1</v>
      </c>
      <c r="AC6886" s="614"/>
      <c r="AD6886" s="593" t="s">
        <v>48</v>
      </c>
      <c r="AE6886" s="593"/>
      <c r="AF6886" s="593"/>
      <c r="AG6886" s="593"/>
      <c r="AH6886" s="632"/>
      <c r="AI6886" s="632"/>
      <c r="AJ6886" s="632"/>
    </row>
    <row r="6887" spans="1:38" ht="110.25" hidden="1" x14ac:dyDescent="0.2">
      <c r="A6887" s="593" t="s">
        <v>3297</v>
      </c>
      <c r="B6887" s="593" t="s">
        <v>110</v>
      </c>
      <c r="C6887" s="593" t="s">
        <v>36</v>
      </c>
      <c r="D6887" s="630">
        <v>41764</v>
      </c>
      <c r="E6887" s="613">
        <v>0.16250000000000001</v>
      </c>
      <c r="F6887" s="630">
        <v>41764</v>
      </c>
      <c r="G6887" s="613">
        <v>0.51527777777777783</v>
      </c>
      <c r="H6887" s="773">
        <v>0.3527777777777778</v>
      </c>
      <c r="I6887" s="593">
        <v>13</v>
      </c>
      <c r="J6887" s="593" t="s">
        <v>178</v>
      </c>
      <c r="K6887" s="593" t="s">
        <v>134</v>
      </c>
      <c r="L6887" s="593" t="s">
        <v>128</v>
      </c>
      <c r="M6887" s="593" t="s">
        <v>3492</v>
      </c>
      <c r="N6887" s="593" t="s">
        <v>103</v>
      </c>
      <c r="O6887" s="593" t="s">
        <v>66</v>
      </c>
      <c r="P6887" s="593" t="s">
        <v>3493</v>
      </c>
      <c r="Q6887" s="593" t="s">
        <v>3494</v>
      </c>
      <c r="R6887" s="593">
        <v>35.9</v>
      </c>
      <c r="S6887" s="593"/>
      <c r="T6887" s="1755">
        <v>35.9</v>
      </c>
      <c r="U6887" s="593" t="s">
        <v>84</v>
      </c>
      <c r="V6887" s="593">
        <v>1992</v>
      </c>
      <c r="W6887" s="593" t="s">
        <v>3495</v>
      </c>
      <c r="X6887" s="593" t="s">
        <v>175</v>
      </c>
      <c r="Y6887" s="614" t="s">
        <v>3496</v>
      </c>
      <c r="Z6887" s="593">
        <v>1</v>
      </c>
      <c r="AA6887" s="614"/>
      <c r="AB6887" s="593"/>
      <c r="AC6887" s="614"/>
      <c r="AD6887" s="593" t="s">
        <v>60</v>
      </c>
      <c r="AE6887" s="593"/>
      <c r="AF6887" s="593"/>
      <c r="AG6887" s="593"/>
      <c r="AH6887" s="632"/>
      <c r="AI6887" s="632"/>
      <c r="AJ6887" s="632"/>
    </row>
    <row r="6888" spans="1:38" ht="78.75" hidden="1" x14ac:dyDescent="0.2">
      <c r="A6888" s="593" t="s">
        <v>3297</v>
      </c>
      <c r="B6888" s="593" t="s">
        <v>110</v>
      </c>
      <c r="C6888" s="593" t="s">
        <v>36</v>
      </c>
      <c r="D6888" s="630">
        <v>41764</v>
      </c>
      <c r="E6888" s="613">
        <v>0.29652777777777778</v>
      </c>
      <c r="F6888" s="630">
        <v>41764</v>
      </c>
      <c r="G6888" s="613">
        <v>0.36527777777777781</v>
      </c>
      <c r="H6888" s="773">
        <v>6.8750000000000006E-2</v>
      </c>
      <c r="I6888" s="593">
        <v>5</v>
      </c>
      <c r="J6888" s="593" t="s">
        <v>1928</v>
      </c>
      <c r="K6888" s="593"/>
      <c r="L6888" s="593" t="s">
        <v>128</v>
      </c>
      <c r="M6888" s="593" t="s">
        <v>3497</v>
      </c>
      <c r="N6888" s="593" t="s">
        <v>103</v>
      </c>
      <c r="O6888" s="593" t="s">
        <v>66</v>
      </c>
      <c r="P6888" s="593" t="s">
        <v>3498</v>
      </c>
      <c r="Q6888" s="593" t="s">
        <v>3499</v>
      </c>
      <c r="R6888" s="593">
        <v>4.0999999999999996</v>
      </c>
      <c r="S6888" s="593"/>
      <c r="T6888" s="1755">
        <v>4.0999999999999996</v>
      </c>
      <c r="U6888" s="593" t="s">
        <v>84</v>
      </c>
      <c r="V6888" s="593">
        <v>1986</v>
      </c>
      <c r="W6888" s="593" t="s">
        <v>150</v>
      </c>
      <c r="X6888" s="593"/>
      <c r="Y6888" s="614" t="s">
        <v>3500</v>
      </c>
      <c r="Z6888" s="593"/>
      <c r="AA6888" s="614" t="s">
        <v>3501</v>
      </c>
      <c r="AB6888" s="593">
        <v>11</v>
      </c>
      <c r="AC6888" s="614"/>
      <c r="AD6888" s="593" t="s">
        <v>48</v>
      </c>
      <c r="AE6888" s="593"/>
      <c r="AF6888" s="593"/>
      <c r="AG6888" s="593"/>
      <c r="AH6888" s="632"/>
      <c r="AI6888" s="632"/>
      <c r="AJ6888" s="632"/>
    </row>
    <row r="6889" spans="1:38" ht="63" hidden="1" x14ac:dyDescent="0.2">
      <c r="A6889" s="593" t="s">
        <v>3297</v>
      </c>
      <c r="B6889" s="593" t="s">
        <v>110</v>
      </c>
      <c r="C6889" s="593" t="s">
        <v>36</v>
      </c>
      <c r="D6889" s="630">
        <v>41764</v>
      </c>
      <c r="E6889" s="613">
        <v>0.66666666666666663</v>
      </c>
      <c r="F6889" s="630">
        <v>41764</v>
      </c>
      <c r="G6889" s="613">
        <v>0.75</v>
      </c>
      <c r="H6889" s="773">
        <v>8.3333333333333329E-2</v>
      </c>
      <c r="I6889" s="593">
        <v>12</v>
      </c>
      <c r="J6889" s="593" t="s">
        <v>1928</v>
      </c>
      <c r="K6889" s="593"/>
      <c r="L6889" s="593" t="s">
        <v>128</v>
      </c>
      <c r="M6889" s="593" t="s">
        <v>3497</v>
      </c>
      <c r="N6889" s="593" t="s">
        <v>103</v>
      </c>
      <c r="O6889" s="593" t="s">
        <v>66</v>
      </c>
      <c r="P6889" s="593" t="s">
        <v>3502</v>
      </c>
      <c r="Q6889" s="593" t="s">
        <v>3503</v>
      </c>
      <c r="R6889" s="593">
        <v>11.2</v>
      </c>
      <c r="S6889" s="593"/>
      <c r="T6889" s="1755">
        <v>11.2</v>
      </c>
      <c r="U6889" s="593" t="s">
        <v>84</v>
      </c>
      <c r="V6889" s="593">
        <v>1986</v>
      </c>
      <c r="W6889" s="593" t="s">
        <v>150</v>
      </c>
      <c r="X6889" s="593"/>
      <c r="Y6889" s="614" t="s">
        <v>3500</v>
      </c>
      <c r="Z6889" s="593"/>
      <c r="AA6889" s="614" t="s">
        <v>3501</v>
      </c>
      <c r="AB6889" s="593">
        <v>11</v>
      </c>
      <c r="AC6889" s="614"/>
      <c r="AD6889" s="593" t="s">
        <v>48</v>
      </c>
      <c r="AE6889" s="593"/>
      <c r="AF6889" s="593"/>
      <c r="AG6889" s="593"/>
      <c r="AH6889" s="632"/>
      <c r="AI6889" s="632"/>
      <c r="AJ6889" s="632"/>
    </row>
    <row r="6890" spans="1:38" ht="110.25" hidden="1" x14ac:dyDescent="0.2">
      <c r="A6890" s="593" t="s">
        <v>3297</v>
      </c>
      <c r="B6890" s="593" t="s">
        <v>110</v>
      </c>
      <c r="C6890" s="593" t="s">
        <v>36</v>
      </c>
      <c r="D6890" s="630">
        <v>41764</v>
      </c>
      <c r="E6890" s="613">
        <v>0.67361111111111116</v>
      </c>
      <c r="F6890" s="630">
        <v>41765</v>
      </c>
      <c r="G6890" s="613">
        <v>0.21180555555555555</v>
      </c>
      <c r="H6890" s="773">
        <v>0.53819444444444442</v>
      </c>
      <c r="I6890" s="593">
        <v>9</v>
      </c>
      <c r="J6890" s="593" t="s">
        <v>178</v>
      </c>
      <c r="K6890" s="593" t="s">
        <v>134</v>
      </c>
      <c r="L6890" s="593" t="s">
        <v>128</v>
      </c>
      <c r="M6890" s="593" t="s">
        <v>3504</v>
      </c>
      <c r="N6890" s="593" t="s">
        <v>103</v>
      </c>
      <c r="O6890" s="593" t="s">
        <v>66</v>
      </c>
      <c r="P6890" s="593" t="s">
        <v>3505</v>
      </c>
      <c r="Q6890" s="593" t="s">
        <v>3506</v>
      </c>
      <c r="R6890" s="593">
        <v>60.2</v>
      </c>
      <c r="S6890" s="593"/>
      <c r="T6890" s="1755">
        <v>60.2</v>
      </c>
      <c r="U6890" s="593" t="s">
        <v>82</v>
      </c>
      <c r="V6890" s="593">
        <v>1986</v>
      </c>
      <c r="W6890" s="593" t="s">
        <v>500</v>
      </c>
      <c r="X6890" s="593"/>
      <c r="Y6890" s="614" t="s">
        <v>1169</v>
      </c>
      <c r="Z6890" s="593">
        <v>100</v>
      </c>
      <c r="AA6890" s="614" t="s">
        <v>1170</v>
      </c>
      <c r="AB6890" s="593"/>
      <c r="AC6890" s="614"/>
      <c r="AD6890" s="593" t="s">
        <v>54</v>
      </c>
      <c r="AE6890" s="593"/>
      <c r="AF6890" s="593"/>
      <c r="AG6890" s="593"/>
      <c r="AH6890" s="632"/>
      <c r="AI6890" s="632"/>
      <c r="AJ6890" s="632"/>
    </row>
    <row r="6891" spans="1:38" ht="63" hidden="1" x14ac:dyDescent="0.2">
      <c r="A6891" s="593" t="s">
        <v>3297</v>
      </c>
      <c r="B6891" s="593" t="s">
        <v>110</v>
      </c>
      <c r="C6891" s="593" t="s">
        <v>36</v>
      </c>
      <c r="D6891" s="630">
        <v>41764</v>
      </c>
      <c r="E6891" s="613">
        <v>0.87361111111111101</v>
      </c>
      <c r="F6891" s="630">
        <v>41764</v>
      </c>
      <c r="G6891" s="613">
        <v>0.9159722222222223</v>
      </c>
      <c r="H6891" s="773">
        <v>4.2361111111111106E-2</v>
      </c>
      <c r="I6891" s="593">
        <v>7</v>
      </c>
      <c r="J6891" s="593" t="s">
        <v>3507</v>
      </c>
      <c r="K6891" s="593"/>
      <c r="L6891" s="593" t="s">
        <v>128</v>
      </c>
      <c r="M6891" s="593" t="s">
        <v>3508</v>
      </c>
      <c r="N6891" s="593" t="s">
        <v>103</v>
      </c>
      <c r="O6891" s="593" t="s">
        <v>66</v>
      </c>
      <c r="P6891" s="593" t="s">
        <v>3509</v>
      </c>
      <c r="Q6891" s="593" t="s">
        <v>3510</v>
      </c>
      <c r="R6891" s="593">
        <v>3.8</v>
      </c>
      <c r="S6891" s="593"/>
      <c r="T6891" s="1755">
        <v>3.8</v>
      </c>
      <c r="U6891" s="593" t="s">
        <v>84</v>
      </c>
      <c r="V6891" s="593">
        <v>1978</v>
      </c>
      <c r="W6891" s="593" t="s">
        <v>3511</v>
      </c>
      <c r="X6891" s="593" t="s">
        <v>175</v>
      </c>
      <c r="Y6891" s="614" t="s">
        <v>3512</v>
      </c>
      <c r="Z6891" s="593" t="s">
        <v>3513</v>
      </c>
      <c r="AA6891" s="614" t="s">
        <v>3514</v>
      </c>
      <c r="AB6891" s="593">
        <v>3</v>
      </c>
      <c r="AC6891" s="614"/>
      <c r="AD6891" s="593" t="s">
        <v>48</v>
      </c>
      <c r="AE6891" s="593"/>
      <c r="AF6891" s="593"/>
      <c r="AG6891" s="593"/>
      <c r="AH6891" s="632"/>
      <c r="AI6891" s="632"/>
      <c r="AJ6891" s="632"/>
    </row>
    <row r="6892" spans="1:38" ht="78.75" hidden="1" x14ac:dyDescent="0.2">
      <c r="A6892" s="593" t="s">
        <v>3297</v>
      </c>
      <c r="B6892" s="593" t="s">
        <v>110</v>
      </c>
      <c r="C6892" s="593" t="s">
        <v>36</v>
      </c>
      <c r="D6892" s="630">
        <v>41765</v>
      </c>
      <c r="E6892" s="613">
        <v>0.4826388888888889</v>
      </c>
      <c r="F6892" s="630">
        <v>41765</v>
      </c>
      <c r="G6892" s="613">
        <v>0.79652777777777783</v>
      </c>
      <c r="H6892" s="773">
        <v>0.31388888888888894</v>
      </c>
      <c r="I6892" s="593">
        <v>3</v>
      </c>
      <c r="J6892" s="593" t="s">
        <v>797</v>
      </c>
      <c r="K6892" s="593"/>
      <c r="L6892" s="593" t="s">
        <v>130</v>
      </c>
      <c r="M6892" s="593" t="s">
        <v>3515</v>
      </c>
      <c r="N6892" s="593" t="s">
        <v>103</v>
      </c>
      <c r="O6892" s="593" t="s">
        <v>64</v>
      </c>
      <c r="P6892" s="771" t="s">
        <v>3516</v>
      </c>
      <c r="Q6892" s="593" t="s">
        <v>3517</v>
      </c>
      <c r="R6892" s="593"/>
      <c r="S6892" s="593">
        <v>11.2</v>
      </c>
      <c r="T6892" s="1755">
        <v>11.2</v>
      </c>
      <c r="U6892" s="593" t="s">
        <v>87</v>
      </c>
      <c r="V6892" s="593">
        <v>1972</v>
      </c>
      <c r="W6892" s="593"/>
      <c r="X6892" s="593" t="s">
        <v>3518</v>
      </c>
      <c r="Y6892" s="614" t="s">
        <v>3519</v>
      </c>
      <c r="Z6892" s="593">
        <v>100</v>
      </c>
      <c r="AA6892" s="614"/>
      <c r="AB6892" s="593">
        <v>10</v>
      </c>
      <c r="AC6892" s="614">
        <v>41518</v>
      </c>
      <c r="AD6892" s="593" t="s">
        <v>60</v>
      </c>
      <c r="AE6892" s="593"/>
      <c r="AF6892" s="593"/>
      <c r="AG6892" s="593"/>
      <c r="AH6892" s="632"/>
      <c r="AI6892" s="632"/>
      <c r="AJ6892" s="632"/>
    </row>
    <row r="6893" spans="1:38" ht="63" hidden="1" x14ac:dyDescent="0.2">
      <c r="A6893" s="593" t="s">
        <v>3297</v>
      </c>
      <c r="B6893" s="593" t="s">
        <v>110</v>
      </c>
      <c r="C6893" s="593" t="s">
        <v>36</v>
      </c>
      <c r="D6893" s="630">
        <v>41765</v>
      </c>
      <c r="E6893" s="613">
        <v>0.54791666666666672</v>
      </c>
      <c r="F6893" s="630">
        <v>41765</v>
      </c>
      <c r="G6893" s="613">
        <v>0.54791666666666672</v>
      </c>
      <c r="H6893" s="773">
        <v>0</v>
      </c>
      <c r="I6893" s="593">
        <v>6</v>
      </c>
      <c r="J6893" s="593" t="s">
        <v>178</v>
      </c>
      <c r="K6893" s="593" t="s">
        <v>132</v>
      </c>
      <c r="L6893" s="593" t="s">
        <v>127</v>
      </c>
      <c r="M6893" s="593" t="s">
        <v>3520</v>
      </c>
      <c r="N6893" s="593" t="s">
        <v>103</v>
      </c>
      <c r="O6893" s="593" t="s">
        <v>66</v>
      </c>
      <c r="P6893" s="593" t="s">
        <v>3521</v>
      </c>
      <c r="Q6893" s="593" t="s">
        <v>3522</v>
      </c>
      <c r="R6893" s="593"/>
      <c r="S6893" s="593">
        <v>1.5</v>
      </c>
      <c r="T6893" s="1755">
        <v>1.5</v>
      </c>
      <c r="U6893" s="593" t="s">
        <v>75</v>
      </c>
      <c r="V6893" s="593">
        <v>1979</v>
      </c>
      <c r="W6893" s="593" t="s">
        <v>171</v>
      </c>
      <c r="X6893" s="593"/>
      <c r="Y6893" s="614" t="s">
        <v>3523</v>
      </c>
      <c r="Z6893" s="593">
        <v>100</v>
      </c>
      <c r="AA6893" s="614"/>
      <c r="AB6893" s="593"/>
      <c r="AC6893" s="614"/>
      <c r="AD6893" s="593" t="s">
        <v>57</v>
      </c>
      <c r="AE6893" s="593"/>
      <c r="AF6893" s="593"/>
      <c r="AG6893" s="593"/>
      <c r="AH6893" s="632"/>
      <c r="AI6893" s="632" t="s">
        <v>387</v>
      </c>
      <c r="AJ6893" s="632"/>
    </row>
    <row r="6894" spans="1:38" ht="94.5" hidden="1" x14ac:dyDescent="0.2">
      <c r="A6894" s="593" t="s">
        <v>3297</v>
      </c>
      <c r="B6894" s="593" t="s">
        <v>110</v>
      </c>
      <c r="C6894" s="593" t="s">
        <v>36</v>
      </c>
      <c r="D6894" s="630">
        <v>41765</v>
      </c>
      <c r="E6894" s="613">
        <v>0.6381944444444444</v>
      </c>
      <c r="F6894" s="630">
        <v>41765</v>
      </c>
      <c r="G6894" s="613">
        <v>0.7104166666666667</v>
      </c>
      <c r="H6894" s="773">
        <v>7.2222222222222299E-2</v>
      </c>
      <c r="I6894" s="593">
        <v>6</v>
      </c>
      <c r="J6894" s="593" t="s">
        <v>146</v>
      </c>
      <c r="K6894" s="593" t="s">
        <v>135</v>
      </c>
      <c r="L6894" s="593" t="s">
        <v>128</v>
      </c>
      <c r="M6894" s="593" t="s">
        <v>3524</v>
      </c>
      <c r="N6894" s="593" t="s">
        <v>103</v>
      </c>
      <c r="O6894" s="593" t="s">
        <v>66</v>
      </c>
      <c r="P6894" s="593" t="s">
        <v>3525</v>
      </c>
      <c r="Q6894" s="593" t="s">
        <v>3526</v>
      </c>
      <c r="R6894" s="593"/>
      <c r="S6894" s="593">
        <v>8.1999999999999993</v>
      </c>
      <c r="T6894" s="1755">
        <v>8.1999999999999993</v>
      </c>
      <c r="U6894" s="593" t="s">
        <v>75</v>
      </c>
      <c r="V6894" s="614">
        <v>31486</v>
      </c>
      <c r="W6894" s="593" t="s">
        <v>3527</v>
      </c>
      <c r="X6894" s="593" t="s">
        <v>3528</v>
      </c>
      <c r="Y6894" s="614" t="s">
        <v>3529</v>
      </c>
      <c r="Z6894" s="593">
        <v>50</v>
      </c>
      <c r="AA6894" s="614">
        <v>41791</v>
      </c>
      <c r="AB6894" s="593"/>
      <c r="AC6894" s="614"/>
      <c r="AD6894" s="593" t="s">
        <v>49</v>
      </c>
      <c r="AE6894" s="593"/>
      <c r="AF6894" s="593"/>
      <c r="AG6894" s="593"/>
      <c r="AH6894" s="632"/>
      <c r="AI6894" s="632"/>
      <c r="AJ6894" s="632"/>
    </row>
    <row r="6895" spans="1:38" ht="63" hidden="1" x14ac:dyDescent="0.2">
      <c r="A6895" s="593" t="s">
        <v>3297</v>
      </c>
      <c r="B6895" s="593" t="s">
        <v>110</v>
      </c>
      <c r="C6895" s="593" t="s">
        <v>36</v>
      </c>
      <c r="D6895" s="630">
        <v>41765</v>
      </c>
      <c r="E6895" s="613">
        <v>0.63611111111111118</v>
      </c>
      <c r="F6895" s="630">
        <v>41765</v>
      </c>
      <c r="G6895" s="613">
        <v>0.63611111111111118</v>
      </c>
      <c r="H6895" s="773">
        <v>0</v>
      </c>
      <c r="I6895" s="593">
        <v>10</v>
      </c>
      <c r="J6895" s="593" t="s">
        <v>146</v>
      </c>
      <c r="K6895" s="593" t="s">
        <v>135</v>
      </c>
      <c r="L6895" s="593" t="s">
        <v>125</v>
      </c>
      <c r="M6895" s="593" t="s">
        <v>3530</v>
      </c>
      <c r="N6895" s="593" t="s">
        <v>103</v>
      </c>
      <c r="O6895" s="593" t="s">
        <v>66</v>
      </c>
      <c r="P6895" s="593" t="s">
        <v>3531</v>
      </c>
      <c r="Q6895" s="771" t="s">
        <v>3532</v>
      </c>
      <c r="R6895" s="593"/>
      <c r="S6895" s="593">
        <v>4.5</v>
      </c>
      <c r="T6895" s="1755">
        <v>4.5</v>
      </c>
      <c r="U6895" s="593" t="s">
        <v>75</v>
      </c>
      <c r="V6895" s="614">
        <v>40029</v>
      </c>
      <c r="W6895" s="593"/>
      <c r="X6895" s="593" t="s">
        <v>175</v>
      </c>
      <c r="Y6895" s="614" t="s">
        <v>3533</v>
      </c>
      <c r="Z6895" s="593">
        <v>30</v>
      </c>
      <c r="AA6895" s="614">
        <v>42114</v>
      </c>
      <c r="AB6895" s="593"/>
      <c r="AC6895" s="614"/>
      <c r="AD6895" s="593" t="s">
        <v>55</v>
      </c>
      <c r="AE6895" s="593"/>
      <c r="AF6895" s="593"/>
      <c r="AG6895" s="593"/>
      <c r="AH6895" s="632"/>
      <c r="AI6895" s="632"/>
      <c r="AJ6895" s="632"/>
      <c r="AL6895" s="22" t="s">
        <v>12022</v>
      </c>
    </row>
    <row r="6896" spans="1:38" ht="141.75" hidden="1" x14ac:dyDescent="0.2">
      <c r="A6896" s="593" t="s">
        <v>3297</v>
      </c>
      <c r="B6896" s="593" t="s">
        <v>110</v>
      </c>
      <c r="C6896" s="593" t="s">
        <v>36</v>
      </c>
      <c r="D6896" s="630">
        <v>41765</v>
      </c>
      <c r="E6896" s="613">
        <v>0.73124999999999996</v>
      </c>
      <c r="F6896" s="630">
        <v>41765</v>
      </c>
      <c r="G6896" s="613">
        <v>0.75486111111111109</v>
      </c>
      <c r="H6896" s="773">
        <v>2.3611111111111138E-2</v>
      </c>
      <c r="I6896" s="593">
        <v>6</v>
      </c>
      <c r="J6896" s="593" t="s">
        <v>146</v>
      </c>
      <c r="K6896" s="593" t="s">
        <v>133</v>
      </c>
      <c r="L6896" s="593" t="s">
        <v>130</v>
      </c>
      <c r="M6896" s="593" t="s">
        <v>3534</v>
      </c>
      <c r="N6896" s="593" t="s">
        <v>103</v>
      </c>
      <c r="O6896" s="593" t="s">
        <v>66</v>
      </c>
      <c r="P6896" s="593" t="s">
        <v>3535</v>
      </c>
      <c r="Q6896" s="1652" t="s">
        <v>4163</v>
      </c>
      <c r="R6896" s="593"/>
      <c r="S6896" s="593">
        <v>5.8</v>
      </c>
      <c r="T6896" s="1755">
        <v>5.8</v>
      </c>
      <c r="U6896" s="593" t="s">
        <v>82</v>
      </c>
      <c r="V6896" s="593">
        <v>1988</v>
      </c>
      <c r="W6896" s="593" t="s">
        <v>171</v>
      </c>
      <c r="X6896" s="593" t="s">
        <v>175</v>
      </c>
      <c r="Y6896" s="614" t="s">
        <v>3807</v>
      </c>
      <c r="Z6896" s="593">
        <v>100</v>
      </c>
      <c r="AA6896" s="614" t="s">
        <v>3808</v>
      </c>
      <c r="AB6896" s="593">
        <v>9</v>
      </c>
      <c r="AC6896" s="614"/>
      <c r="AD6896" s="593" t="s">
        <v>54</v>
      </c>
      <c r="AE6896" s="593"/>
      <c r="AF6896" s="593"/>
      <c r="AG6896" s="593"/>
      <c r="AH6896" s="632"/>
      <c r="AI6896" s="632"/>
      <c r="AJ6896" s="632"/>
    </row>
    <row r="6897" spans="1:38" ht="63" hidden="1" x14ac:dyDescent="0.2">
      <c r="A6897" s="593" t="s">
        <v>3297</v>
      </c>
      <c r="B6897" s="593" t="s">
        <v>110</v>
      </c>
      <c r="C6897" s="593" t="s">
        <v>36</v>
      </c>
      <c r="D6897" s="630">
        <v>41766</v>
      </c>
      <c r="E6897" s="613">
        <v>0.32361111111111113</v>
      </c>
      <c r="F6897" s="630">
        <v>41766</v>
      </c>
      <c r="G6897" s="613">
        <v>0.40277777777777773</v>
      </c>
      <c r="H6897" s="773">
        <v>7.9166666666666663E-2</v>
      </c>
      <c r="I6897" s="593">
        <v>32</v>
      </c>
      <c r="J6897" s="593" t="s">
        <v>3536</v>
      </c>
      <c r="K6897" s="593"/>
      <c r="L6897" s="593" t="s">
        <v>130</v>
      </c>
      <c r="M6897" s="593" t="s">
        <v>3537</v>
      </c>
      <c r="N6897" s="593">
        <v>35</v>
      </c>
      <c r="O6897" s="593" t="s">
        <v>63</v>
      </c>
      <c r="P6897" s="593" t="s">
        <v>3538</v>
      </c>
      <c r="Q6897" s="265" t="s">
        <v>3539</v>
      </c>
      <c r="R6897" s="593">
        <v>29</v>
      </c>
      <c r="S6897" s="593"/>
      <c r="T6897" s="1755">
        <v>29</v>
      </c>
      <c r="U6897" s="593" t="s">
        <v>81</v>
      </c>
      <c r="V6897" s="593">
        <v>1978</v>
      </c>
      <c r="W6897" s="593" t="s">
        <v>3540</v>
      </c>
      <c r="X6897" s="593" t="s">
        <v>175</v>
      </c>
      <c r="Y6897" s="614" t="s">
        <v>3541</v>
      </c>
      <c r="Z6897" s="593">
        <v>100</v>
      </c>
      <c r="AA6897" s="614" t="s">
        <v>3542</v>
      </c>
      <c r="AB6897" s="593"/>
      <c r="AC6897" s="614"/>
      <c r="AD6897" s="593" t="s">
        <v>60</v>
      </c>
      <c r="AE6897" s="593"/>
      <c r="AF6897" s="593"/>
      <c r="AG6897" s="593"/>
      <c r="AH6897" s="632"/>
      <c r="AI6897" s="632"/>
      <c r="AJ6897" s="632"/>
    </row>
    <row r="6898" spans="1:38" ht="47.25" hidden="1" x14ac:dyDescent="0.2">
      <c r="A6898" s="593" t="s">
        <v>3297</v>
      </c>
      <c r="B6898" s="593" t="s">
        <v>110</v>
      </c>
      <c r="C6898" s="593" t="s">
        <v>36</v>
      </c>
      <c r="D6898" s="630">
        <v>41766</v>
      </c>
      <c r="E6898" s="613">
        <v>0.43958333333333338</v>
      </c>
      <c r="F6898" s="630">
        <v>41766</v>
      </c>
      <c r="G6898" s="613">
        <v>0.50694444444444442</v>
      </c>
      <c r="H6898" s="773">
        <v>6.7361111111111038E-2</v>
      </c>
      <c r="I6898" s="593">
        <v>10</v>
      </c>
      <c r="J6898" s="593" t="s">
        <v>178</v>
      </c>
      <c r="K6898" s="593"/>
      <c r="L6898" s="593" t="s">
        <v>128</v>
      </c>
      <c r="M6898" s="593" t="s">
        <v>3543</v>
      </c>
      <c r="N6898" s="593">
        <v>35</v>
      </c>
      <c r="O6898" s="593" t="s">
        <v>63</v>
      </c>
      <c r="P6898" s="593" t="s">
        <v>3544</v>
      </c>
      <c r="Q6898" s="686" t="s">
        <v>5806</v>
      </c>
      <c r="R6898" s="593">
        <v>3.7</v>
      </c>
      <c r="S6898" s="593"/>
      <c r="T6898" s="1755">
        <v>3.7</v>
      </c>
      <c r="U6898" s="593" t="s">
        <v>75</v>
      </c>
      <c r="V6898" s="593">
        <v>1985</v>
      </c>
      <c r="W6898" s="593" t="s">
        <v>171</v>
      </c>
      <c r="X6898" s="593" t="s">
        <v>3528</v>
      </c>
      <c r="Y6898" s="614" t="s">
        <v>3545</v>
      </c>
      <c r="Z6898" s="593"/>
      <c r="AA6898" s="614" t="s">
        <v>3546</v>
      </c>
      <c r="AB6898" s="593">
        <v>0</v>
      </c>
      <c r="AC6898" s="614"/>
      <c r="AD6898" s="698" t="s">
        <v>49</v>
      </c>
      <c r="AE6898" s="593"/>
      <c r="AF6898" s="593"/>
      <c r="AG6898" s="593"/>
      <c r="AH6898" s="632"/>
      <c r="AI6898" s="632"/>
      <c r="AJ6898" s="632"/>
    </row>
    <row r="6899" spans="1:38" ht="63" hidden="1" x14ac:dyDescent="0.2">
      <c r="A6899" s="593" t="s">
        <v>3297</v>
      </c>
      <c r="B6899" s="593" t="s">
        <v>110</v>
      </c>
      <c r="C6899" s="593" t="s">
        <v>2244</v>
      </c>
      <c r="D6899" s="630">
        <v>41766</v>
      </c>
      <c r="E6899" s="613">
        <v>0.65208333333333335</v>
      </c>
      <c r="F6899" s="630">
        <v>41766</v>
      </c>
      <c r="G6899" s="613">
        <v>0.66388888888888886</v>
      </c>
      <c r="H6899" s="773">
        <v>1.1805555555555514E-2</v>
      </c>
      <c r="I6899" s="593">
        <v>127</v>
      </c>
      <c r="J6899" s="593" t="s">
        <v>3547</v>
      </c>
      <c r="K6899" s="593" t="s">
        <v>133</v>
      </c>
      <c r="L6899" s="593" t="s">
        <v>125</v>
      </c>
      <c r="M6899" s="593" t="s">
        <v>3548</v>
      </c>
      <c r="N6899" s="593">
        <v>110</v>
      </c>
      <c r="O6899" s="593" t="s">
        <v>66</v>
      </c>
      <c r="P6899" s="593" t="s">
        <v>3549</v>
      </c>
      <c r="Q6899" s="686" t="s">
        <v>5828</v>
      </c>
      <c r="R6899" s="593"/>
      <c r="S6899" s="593">
        <v>100.2</v>
      </c>
      <c r="T6899" s="1755">
        <v>100.2</v>
      </c>
      <c r="U6899" s="593" t="s">
        <v>75</v>
      </c>
      <c r="V6899" s="593"/>
      <c r="W6899" s="593"/>
      <c r="X6899" s="593"/>
      <c r="Y6899" s="614"/>
      <c r="Z6899" s="593"/>
      <c r="AA6899" s="614"/>
      <c r="AB6899" s="593"/>
      <c r="AC6899" s="614"/>
      <c r="AD6899" s="593" t="s">
        <v>55</v>
      </c>
      <c r="AE6899" s="593"/>
      <c r="AF6899" s="593"/>
      <c r="AG6899" s="593"/>
      <c r="AH6899" s="632"/>
      <c r="AI6899" s="632"/>
      <c r="AJ6899" s="632"/>
    </row>
    <row r="6900" spans="1:38" ht="78.75" hidden="1" x14ac:dyDescent="0.2">
      <c r="A6900" s="593" t="s">
        <v>3297</v>
      </c>
      <c r="B6900" s="593" t="s">
        <v>110</v>
      </c>
      <c r="C6900" s="593" t="s">
        <v>36</v>
      </c>
      <c r="D6900" s="630">
        <v>41766</v>
      </c>
      <c r="E6900" s="613">
        <v>0.75902777777777775</v>
      </c>
      <c r="F6900" s="630">
        <v>41766</v>
      </c>
      <c r="G6900" s="613">
        <v>0.85486111111111107</v>
      </c>
      <c r="H6900" s="773">
        <v>9.5833333333333326E-2</v>
      </c>
      <c r="I6900" s="593">
        <v>11</v>
      </c>
      <c r="J6900" s="593" t="s">
        <v>146</v>
      </c>
      <c r="K6900" s="593" t="s">
        <v>133</v>
      </c>
      <c r="L6900" s="593" t="s">
        <v>128</v>
      </c>
      <c r="M6900" s="593" t="s">
        <v>3550</v>
      </c>
      <c r="N6900" s="593" t="s">
        <v>103</v>
      </c>
      <c r="O6900" s="593" t="s">
        <v>66</v>
      </c>
      <c r="P6900" s="593" t="s">
        <v>3551</v>
      </c>
      <c r="Q6900" s="686" t="s">
        <v>5829</v>
      </c>
      <c r="R6900" s="593">
        <v>16.2</v>
      </c>
      <c r="S6900" s="593"/>
      <c r="T6900" s="1755">
        <v>16.2</v>
      </c>
      <c r="U6900" s="593" t="s">
        <v>75</v>
      </c>
      <c r="V6900" s="593">
        <v>1982</v>
      </c>
      <c r="W6900" s="593" t="s">
        <v>171</v>
      </c>
      <c r="X6900" s="593" t="s">
        <v>175</v>
      </c>
      <c r="Y6900" s="614" t="s">
        <v>5824</v>
      </c>
      <c r="Z6900" s="593">
        <v>100</v>
      </c>
      <c r="AA6900" s="614" t="s">
        <v>5825</v>
      </c>
      <c r="AB6900" s="593">
        <v>5</v>
      </c>
      <c r="AC6900" s="614"/>
      <c r="AD6900" s="593" t="s">
        <v>49</v>
      </c>
      <c r="AE6900" s="593"/>
      <c r="AF6900" s="593"/>
      <c r="AG6900" s="593"/>
      <c r="AH6900" s="632"/>
      <c r="AI6900" s="632"/>
      <c r="AJ6900" s="632"/>
    </row>
    <row r="6901" spans="1:38" ht="31.5" hidden="1" x14ac:dyDescent="0.2">
      <c r="A6901" s="593" t="s">
        <v>3297</v>
      </c>
      <c r="B6901" s="593" t="s">
        <v>110</v>
      </c>
      <c r="C6901" s="593" t="s">
        <v>36</v>
      </c>
      <c r="D6901" s="630">
        <v>41767</v>
      </c>
      <c r="E6901" s="613">
        <v>0.61041666666666672</v>
      </c>
      <c r="F6901" s="630">
        <v>41767</v>
      </c>
      <c r="G6901" s="613">
        <v>0.61041666666666672</v>
      </c>
      <c r="H6901" s="773">
        <v>0</v>
      </c>
      <c r="I6901" s="593">
        <v>5</v>
      </c>
      <c r="J6901" s="593"/>
      <c r="K6901" s="593"/>
      <c r="L6901" s="593" t="s">
        <v>128</v>
      </c>
      <c r="M6901" s="593" t="s">
        <v>3639</v>
      </c>
      <c r="N6901" s="593">
        <v>35</v>
      </c>
      <c r="O6901" s="593" t="s">
        <v>63</v>
      </c>
      <c r="P6901" s="593" t="s">
        <v>3640</v>
      </c>
      <c r="Q6901" s="593" t="s">
        <v>3641</v>
      </c>
      <c r="R6901" s="593"/>
      <c r="S6901" s="593">
        <v>0.8</v>
      </c>
      <c r="T6901" s="1755">
        <v>0.8</v>
      </c>
      <c r="U6901" s="593" t="s">
        <v>86</v>
      </c>
      <c r="V6901" s="593"/>
      <c r="W6901" s="593"/>
      <c r="X6901" s="593"/>
      <c r="Y6901" s="614"/>
      <c r="Z6901" s="593"/>
      <c r="AA6901" s="614"/>
      <c r="AB6901" s="593"/>
      <c r="AC6901" s="614"/>
      <c r="AD6901" s="593" t="s">
        <v>48</v>
      </c>
      <c r="AE6901" s="593"/>
      <c r="AF6901" s="593"/>
      <c r="AG6901" s="593"/>
      <c r="AH6901" s="632"/>
      <c r="AI6901" s="632"/>
      <c r="AJ6901" s="632"/>
    </row>
    <row r="6902" spans="1:38" ht="47.25" hidden="1" x14ac:dyDescent="0.2">
      <c r="A6902" s="593" t="s">
        <v>3297</v>
      </c>
      <c r="B6902" s="686" t="s">
        <v>110</v>
      </c>
      <c r="C6902" s="686" t="s">
        <v>36</v>
      </c>
      <c r="D6902" s="630">
        <v>41767</v>
      </c>
      <c r="E6902" s="708">
        <v>7.6388888888888895E-2</v>
      </c>
      <c r="F6902" s="630">
        <v>41767</v>
      </c>
      <c r="G6902" s="708">
        <v>7.6388888888888895E-2</v>
      </c>
      <c r="H6902" s="1179">
        <v>0</v>
      </c>
      <c r="I6902" s="686">
        <v>8</v>
      </c>
      <c r="J6902" s="686" t="s">
        <v>146</v>
      </c>
      <c r="K6902" s="686" t="s">
        <v>1134</v>
      </c>
      <c r="L6902" s="686" t="s">
        <v>128</v>
      </c>
      <c r="M6902" s="686" t="s">
        <v>3632</v>
      </c>
      <c r="N6902" s="686" t="s">
        <v>103</v>
      </c>
      <c r="O6902" s="686" t="s">
        <v>66</v>
      </c>
      <c r="P6902" s="686" t="s">
        <v>3633</v>
      </c>
      <c r="Q6902" s="1652" t="s">
        <v>3634</v>
      </c>
      <c r="R6902" s="728">
        <v>1.8</v>
      </c>
      <c r="S6902" s="728"/>
      <c r="T6902" s="1763">
        <v>1.8</v>
      </c>
      <c r="U6902" s="686" t="s">
        <v>82</v>
      </c>
      <c r="V6902" s="593">
        <v>1985</v>
      </c>
      <c r="W6902" s="593" t="s">
        <v>171</v>
      </c>
      <c r="X6902" s="593" t="s">
        <v>175</v>
      </c>
      <c r="Y6902" s="614" t="s">
        <v>5826</v>
      </c>
      <c r="Z6902" s="593">
        <v>100</v>
      </c>
      <c r="AA6902" s="614" t="s">
        <v>5827</v>
      </c>
      <c r="AB6902" s="593"/>
      <c r="AC6902" s="614"/>
      <c r="AD6902" s="593" t="s">
        <v>49</v>
      </c>
      <c r="AE6902" s="593"/>
      <c r="AF6902" s="593"/>
      <c r="AG6902" s="593"/>
      <c r="AH6902" s="632"/>
      <c r="AI6902" s="632"/>
      <c r="AJ6902" s="632"/>
      <c r="AL6902" s="22" t="s">
        <v>12022</v>
      </c>
    </row>
    <row r="6903" spans="1:38" ht="157.5" hidden="1" x14ac:dyDescent="0.2">
      <c r="A6903" s="593" t="s">
        <v>3297</v>
      </c>
      <c r="B6903" s="593" t="s">
        <v>110</v>
      </c>
      <c r="C6903" s="593" t="s">
        <v>36</v>
      </c>
      <c r="D6903" s="630">
        <v>41767</v>
      </c>
      <c r="E6903" s="613">
        <v>9.3055555555555558E-2</v>
      </c>
      <c r="F6903" s="630">
        <v>41767</v>
      </c>
      <c r="G6903" s="613">
        <v>0.17361111111111113</v>
      </c>
      <c r="H6903" s="773">
        <v>8.0555555555555561E-2</v>
      </c>
      <c r="I6903" s="593">
        <v>3</v>
      </c>
      <c r="J6903" s="593" t="s">
        <v>178</v>
      </c>
      <c r="K6903" s="593" t="s">
        <v>134</v>
      </c>
      <c r="L6903" s="593" t="s">
        <v>128</v>
      </c>
      <c r="M6903" s="593" t="s">
        <v>3635</v>
      </c>
      <c r="N6903" s="593" t="s">
        <v>103</v>
      </c>
      <c r="O6903" s="593" t="s">
        <v>66</v>
      </c>
      <c r="P6903" s="593" t="s">
        <v>3636</v>
      </c>
      <c r="Q6903" s="593" t="s">
        <v>3637</v>
      </c>
      <c r="R6903" s="593">
        <v>2.5</v>
      </c>
      <c r="S6903" s="593"/>
      <c r="T6903" s="1755">
        <v>2.5</v>
      </c>
      <c r="U6903" s="593" t="s">
        <v>84</v>
      </c>
      <c r="V6903" s="593">
        <v>1984</v>
      </c>
      <c r="W6903" s="593" t="s">
        <v>150</v>
      </c>
      <c r="X6903" s="593" t="s">
        <v>175</v>
      </c>
      <c r="Y6903" s="614" t="s">
        <v>3638</v>
      </c>
      <c r="Z6903" s="593">
        <v>100</v>
      </c>
      <c r="AA6903" s="614">
        <v>42095</v>
      </c>
      <c r="AB6903" s="593">
        <v>3</v>
      </c>
      <c r="AC6903" s="614">
        <v>41730</v>
      </c>
      <c r="AD6903" s="593" t="s">
        <v>60</v>
      </c>
      <c r="AE6903" s="593"/>
      <c r="AF6903" s="593"/>
      <c r="AG6903" s="593"/>
      <c r="AH6903" s="632"/>
      <c r="AI6903" s="632"/>
      <c r="AJ6903" s="632"/>
    </row>
    <row r="6904" spans="1:38" ht="31.5" hidden="1" x14ac:dyDescent="0.2">
      <c r="A6904" s="593" t="s">
        <v>3297</v>
      </c>
      <c r="B6904" s="593" t="s">
        <v>110</v>
      </c>
      <c r="C6904" s="593" t="s">
        <v>36</v>
      </c>
      <c r="D6904" s="630">
        <v>41767</v>
      </c>
      <c r="E6904" s="613">
        <v>0.66111111111111109</v>
      </c>
      <c r="F6904" s="630">
        <v>41767</v>
      </c>
      <c r="G6904" s="613">
        <v>0.66111111111111109</v>
      </c>
      <c r="H6904" s="773">
        <v>0</v>
      </c>
      <c r="I6904" s="593">
        <v>8</v>
      </c>
      <c r="J6904" s="593" t="s">
        <v>178</v>
      </c>
      <c r="K6904" s="593" t="s">
        <v>132</v>
      </c>
      <c r="L6904" s="593" t="s">
        <v>128</v>
      </c>
      <c r="M6904" s="593" t="s">
        <v>3642</v>
      </c>
      <c r="N6904" s="593" t="s">
        <v>103</v>
      </c>
      <c r="O6904" s="593" t="s">
        <v>66</v>
      </c>
      <c r="P6904" s="593" t="s">
        <v>3643</v>
      </c>
      <c r="Q6904" s="593" t="s">
        <v>3644</v>
      </c>
      <c r="R6904" s="593"/>
      <c r="S6904" s="593">
        <v>0.4</v>
      </c>
      <c r="T6904" s="1755">
        <v>0.4</v>
      </c>
      <c r="U6904" s="593" t="s">
        <v>75</v>
      </c>
      <c r="V6904" s="593">
        <v>1985</v>
      </c>
      <c r="W6904" s="593" t="s">
        <v>171</v>
      </c>
      <c r="X6904" s="593" t="s">
        <v>175</v>
      </c>
      <c r="Y6904" s="614" t="s">
        <v>5830</v>
      </c>
      <c r="Z6904" s="593">
        <v>100</v>
      </c>
      <c r="AA6904" s="614" t="s">
        <v>891</v>
      </c>
      <c r="AB6904" s="593">
        <v>6</v>
      </c>
      <c r="AC6904" s="614"/>
      <c r="AD6904" s="593" t="s">
        <v>49</v>
      </c>
      <c r="AE6904" s="593"/>
      <c r="AF6904" s="593"/>
      <c r="AG6904" s="593"/>
      <c r="AH6904" s="632"/>
      <c r="AI6904" s="632"/>
      <c r="AJ6904" s="632"/>
    </row>
    <row r="6905" spans="1:38" ht="31.5" hidden="1" x14ac:dyDescent="0.2">
      <c r="A6905" s="593" t="s">
        <v>3297</v>
      </c>
      <c r="B6905" s="593" t="s">
        <v>110</v>
      </c>
      <c r="C6905" s="593" t="s">
        <v>36</v>
      </c>
      <c r="D6905" s="630">
        <v>41767</v>
      </c>
      <c r="E6905" s="613">
        <v>0.66736111111111107</v>
      </c>
      <c r="F6905" s="630">
        <v>41767</v>
      </c>
      <c r="G6905" s="613">
        <v>0.75416666666666676</v>
      </c>
      <c r="H6905" s="773">
        <v>8.6805555555555691E-2</v>
      </c>
      <c r="I6905" s="593">
        <v>8</v>
      </c>
      <c r="J6905" s="593" t="s">
        <v>146</v>
      </c>
      <c r="K6905" s="593" t="s">
        <v>133</v>
      </c>
      <c r="L6905" s="593" t="s">
        <v>128</v>
      </c>
      <c r="M6905" s="593" t="s">
        <v>3645</v>
      </c>
      <c r="N6905" s="593" t="s">
        <v>103</v>
      </c>
      <c r="O6905" s="593" t="s">
        <v>66</v>
      </c>
      <c r="P6905" s="593" t="s">
        <v>3646</v>
      </c>
      <c r="Q6905" s="593" t="s">
        <v>3644</v>
      </c>
      <c r="R6905" s="593">
        <v>8.8000000000000007</v>
      </c>
      <c r="S6905" s="593"/>
      <c r="T6905" s="1755">
        <v>8.8000000000000007</v>
      </c>
      <c r="U6905" s="593" t="s">
        <v>75</v>
      </c>
      <c r="V6905" s="593">
        <v>1983</v>
      </c>
      <c r="W6905" s="593" t="s">
        <v>66</v>
      </c>
      <c r="X6905" s="593"/>
      <c r="Y6905" s="614" t="s">
        <v>5831</v>
      </c>
      <c r="Z6905" s="593">
        <v>0</v>
      </c>
      <c r="AA6905" s="614" t="s">
        <v>5832</v>
      </c>
      <c r="AB6905" s="593">
        <v>1</v>
      </c>
      <c r="AC6905" s="614"/>
      <c r="AD6905" s="593" t="s">
        <v>49</v>
      </c>
      <c r="AE6905" s="593"/>
      <c r="AF6905" s="593"/>
      <c r="AG6905" s="593"/>
      <c r="AH6905" s="632"/>
      <c r="AI6905" s="632"/>
      <c r="AJ6905" s="632"/>
    </row>
    <row r="6906" spans="1:38" ht="63" hidden="1" x14ac:dyDescent="0.2">
      <c r="A6906" s="593" t="s">
        <v>3297</v>
      </c>
      <c r="B6906" s="593" t="s">
        <v>110</v>
      </c>
      <c r="C6906" s="593" t="s">
        <v>36</v>
      </c>
      <c r="D6906" s="630">
        <v>41767</v>
      </c>
      <c r="E6906" s="613">
        <v>0.68819444444444444</v>
      </c>
      <c r="F6906" s="630">
        <v>41767</v>
      </c>
      <c r="G6906" s="613">
        <v>0.68819444444444444</v>
      </c>
      <c r="H6906" s="773">
        <v>0</v>
      </c>
      <c r="I6906" s="593">
        <v>11</v>
      </c>
      <c r="J6906" s="593" t="s">
        <v>146</v>
      </c>
      <c r="K6906" s="593" t="s">
        <v>132</v>
      </c>
      <c r="L6906" s="593" t="s">
        <v>128</v>
      </c>
      <c r="M6906" s="593" t="s">
        <v>3647</v>
      </c>
      <c r="N6906" s="593" t="s">
        <v>103</v>
      </c>
      <c r="O6906" s="593" t="s">
        <v>66</v>
      </c>
      <c r="P6906" s="593" t="s">
        <v>3648</v>
      </c>
      <c r="Q6906" s="593" t="s">
        <v>3644</v>
      </c>
      <c r="R6906" s="593"/>
      <c r="S6906" s="593">
        <v>2.2999999999999998</v>
      </c>
      <c r="T6906" s="1755">
        <v>2.2999999999999998</v>
      </c>
      <c r="U6906" s="593" t="s">
        <v>75</v>
      </c>
      <c r="V6906" s="593">
        <v>1980</v>
      </c>
      <c r="W6906" s="593" t="s">
        <v>500</v>
      </c>
      <c r="X6906" s="593" t="s">
        <v>175</v>
      </c>
      <c r="Y6906" s="614" t="s">
        <v>5833</v>
      </c>
      <c r="Z6906" s="593">
        <v>100</v>
      </c>
      <c r="AA6906" s="614" t="s">
        <v>5834</v>
      </c>
      <c r="AB6906" s="593"/>
      <c r="AC6906" s="614"/>
      <c r="AD6906" s="593" t="s">
        <v>49</v>
      </c>
      <c r="AE6906" s="593"/>
      <c r="AF6906" s="593"/>
      <c r="AG6906" s="593"/>
      <c r="AH6906" s="632"/>
      <c r="AI6906" s="632"/>
      <c r="AJ6906" s="632"/>
    </row>
    <row r="6907" spans="1:38" ht="157.5" hidden="1" x14ac:dyDescent="0.2">
      <c r="A6907" s="593" t="s">
        <v>3297</v>
      </c>
      <c r="B6907" s="593" t="s">
        <v>110</v>
      </c>
      <c r="C6907" s="593" t="s">
        <v>36</v>
      </c>
      <c r="D6907" s="630">
        <v>41767</v>
      </c>
      <c r="E6907" s="613">
        <v>0.69791666666666663</v>
      </c>
      <c r="F6907" s="630">
        <v>41767</v>
      </c>
      <c r="G6907" s="613">
        <v>0.71666666666666667</v>
      </c>
      <c r="H6907" s="773">
        <v>1.8749999999999999E-2</v>
      </c>
      <c r="I6907" s="593">
        <v>23</v>
      </c>
      <c r="J6907" s="593" t="s">
        <v>146</v>
      </c>
      <c r="K6907" s="593" t="s">
        <v>133</v>
      </c>
      <c r="L6907" s="593" t="s">
        <v>128</v>
      </c>
      <c r="M6907" s="593" t="s">
        <v>3649</v>
      </c>
      <c r="N6907" s="593" t="s">
        <v>103</v>
      </c>
      <c r="O6907" s="593" t="s">
        <v>66</v>
      </c>
      <c r="P6907" s="593" t="s">
        <v>3650</v>
      </c>
      <c r="Q6907" s="686" t="s">
        <v>5835</v>
      </c>
      <c r="R6907" s="593">
        <v>9.8000000000000007</v>
      </c>
      <c r="S6907" s="593"/>
      <c r="T6907" s="1755">
        <v>9.8000000000000007</v>
      </c>
      <c r="U6907" s="593" t="s">
        <v>75</v>
      </c>
      <c r="V6907" s="593"/>
      <c r="W6907" s="593"/>
      <c r="X6907" s="593"/>
      <c r="Y6907" s="614"/>
      <c r="Z6907" s="593"/>
      <c r="AA6907" s="614"/>
      <c r="AB6907" s="593"/>
      <c r="AC6907" s="614"/>
      <c r="AD6907" s="593" t="s">
        <v>49</v>
      </c>
      <c r="AE6907" s="593"/>
      <c r="AF6907" s="593"/>
      <c r="AG6907" s="593"/>
      <c r="AH6907" s="632"/>
      <c r="AI6907" s="632"/>
      <c r="AJ6907" s="632"/>
    </row>
    <row r="6908" spans="1:38" ht="31.5" hidden="1" x14ac:dyDescent="0.2">
      <c r="A6908" s="593" t="s">
        <v>3297</v>
      </c>
      <c r="B6908" s="593" t="s">
        <v>110</v>
      </c>
      <c r="C6908" s="593" t="s">
        <v>36</v>
      </c>
      <c r="D6908" s="630">
        <v>41767</v>
      </c>
      <c r="E6908" s="613">
        <v>0.79583333333333339</v>
      </c>
      <c r="F6908" s="630">
        <v>41767</v>
      </c>
      <c r="G6908" s="613">
        <v>0.79583333333333339</v>
      </c>
      <c r="H6908" s="773">
        <v>0</v>
      </c>
      <c r="I6908" s="593">
        <v>6</v>
      </c>
      <c r="J6908" s="593"/>
      <c r="K6908" s="593"/>
      <c r="L6908" s="593" t="s">
        <v>128</v>
      </c>
      <c r="M6908" s="593" t="s">
        <v>3651</v>
      </c>
      <c r="N6908" s="593" t="s">
        <v>103</v>
      </c>
      <c r="O6908" s="593" t="s">
        <v>66</v>
      </c>
      <c r="P6908" s="593"/>
      <c r="Q6908" s="265" t="s">
        <v>3652</v>
      </c>
      <c r="R6908" s="593"/>
      <c r="S6908" s="593">
        <v>30.3</v>
      </c>
      <c r="T6908" s="1755">
        <v>30.3</v>
      </c>
      <c r="U6908" s="593"/>
      <c r="V6908" s="593"/>
      <c r="W6908" s="593"/>
      <c r="X6908" s="593"/>
      <c r="Y6908" s="614"/>
      <c r="Z6908" s="593"/>
      <c r="AA6908" s="614"/>
      <c r="AB6908" s="593"/>
      <c r="AC6908" s="614"/>
      <c r="AD6908" s="593" t="s">
        <v>49</v>
      </c>
      <c r="AE6908" s="593"/>
      <c r="AF6908" s="593"/>
      <c r="AG6908" s="593"/>
      <c r="AH6908" s="632"/>
      <c r="AI6908" s="632"/>
      <c r="AJ6908" s="632"/>
    </row>
    <row r="6909" spans="1:38" ht="47.25" hidden="1" x14ac:dyDescent="0.2">
      <c r="A6909" s="593" t="s">
        <v>3297</v>
      </c>
      <c r="B6909" s="593" t="s">
        <v>110</v>
      </c>
      <c r="C6909" s="593" t="s">
        <v>36</v>
      </c>
      <c r="D6909" s="630">
        <v>41769</v>
      </c>
      <c r="E6909" s="613">
        <v>0.75</v>
      </c>
      <c r="F6909" s="630">
        <v>41769</v>
      </c>
      <c r="G6909" s="613">
        <v>0.83680555555555547</v>
      </c>
      <c r="H6909" s="773">
        <v>8.6805555555555469E-2</v>
      </c>
      <c r="I6909" s="593">
        <v>7</v>
      </c>
      <c r="J6909" s="593" t="s">
        <v>178</v>
      </c>
      <c r="K6909" s="593" t="s">
        <v>134</v>
      </c>
      <c r="L6909" s="593" t="s">
        <v>127</v>
      </c>
      <c r="M6909" s="593" t="s">
        <v>3653</v>
      </c>
      <c r="N6909" s="593" t="s">
        <v>103</v>
      </c>
      <c r="O6909" s="593" t="s">
        <v>66</v>
      </c>
      <c r="P6909" s="593" t="s">
        <v>3653</v>
      </c>
      <c r="Q6909" s="265" t="s">
        <v>3654</v>
      </c>
      <c r="R6909" s="593">
        <v>13.3</v>
      </c>
      <c r="S6909" s="593"/>
      <c r="T6909" s="1755">
        <v>13.3</v>
      </c>
      <c r="U6909" s="593" t="s">
        <v>75</v>
      </c>
      <c r="V6909" s="593">
        <v>1979</v>
      </c>
      <c r="W6909" s="593" t="s">
        <v>171</v>
      </c>
      <c r="X6909" s="593" t="s">
        <v>175</v>
      </c>
      <c r="Y6909" s="614" t="s">
        <v>5836</v>
      </c>
      <c r="Z6909" s="593">
        <v>100</v>
      </c>
      <c r="AA6909" s="614" t="s">
        <v>5837</v>
      </c>
      <c r="AB6909" s="593">
        <v>1</v>
      </c>
      <c r="AC6909" s="614"/>
      <c r="AD6909" s="593" t="s">
        <v>57</v>
      </c>
      <c r="AE6909" s="593"/>
      <c r="AF6909" s="593"/>
      <c r="AG6909" s="593"/>
      <c r="AH6909" s="632"/>
      <c r="AI6909" s="632" t="s">
        <v>387</v>
      </c>
      <c r="AJ6909" s="632"/>
    </row>
    <row r="6910" spans="1:38" ht="31.5" hidden="1" x14ac:dyDescent="0.2">
      <c r="A6910" s="593" t="s">
        <v>3297</v>
      </c>
      <c r="B6910" s="593" t="s">
        <v>110</v>
      </c>
      <c r="C6910" s="593" t="s">
        <v>36</v>
      </c>
      <c r="D6910" s="630">
        <v>41771</v>
      </c>
      <c r="E6910" s="613">
        <v>0.96944444444444444</v>
      </c>
      <c r="F6910" s="630">
        <v>41771</v>
      </c>
      <c r="G6910" s="613">
        <v>0.96944444444444444</v>
      </c>
      <c r="H6910" s="773">
        <v>0</v>
      </c>
      <c r="I6910" s="593">
        <v>5</v>
      </c>
      <c r="J6910" s="593" t="s">
        <v>1652</v>
      </c>
      <c r="K6910" s="593" t="s">
        <v>132</v>
      </c>
      <c r="L6910" s="593" t="s">
        <v>128</v>
      </c>
      <c r="M6910" s="593" t="s">
        <v>3704</v>
      </c>
      <c r="N6910" s="593" t="s">
        <v>103</v>
      </c>
      <c r="O6910" s="593" t="s">
        <v>66</v>
      </c>
      <c r="P6910" s="593" t="s">
        <v>3705</v>
      </c>
      <c r="Q6910" s="593" t="s">
        <v>3706</v>
      </c>
      <c r="R6910" s="593"/>
      <c r="S6910" s="593">
        <v>1.2</v>
      </c>
      <c r="T6910" s="1755">
        <v>1.2</v>
      </c>
      <c r="U6910" s="593" t="s">
        <v>75</v>
      </c>
      <c r="V6910" s="593"/>
      <c r="W6910" s="593"/>
      <c r="X6910" s="593" t="s">
        <v>175</v>
      </c>
      <c r="Y6910" s="614"/>
      <c r="Z6910" s="593"/>
      <c r="AA6910" s="614"/>
      <c r="AB6910" s="593"/>
      <c r="AC6910" s="614"/>
      <c r="AD6910" s="593" t="s">
        <v>48</v>
      </c>
      <c r="AE6910" s="593"/>
      <c r="AF6910" s="593"/>
      <c r="AG6910" s="593"/>
      <c r="AH6910" s="632"/>
      <c r="AI6910" s="632"/>
      <c r="AJ6910" s="632"/>
    </row>
    <row r="6911" spans="1:38" ht="31.5" hidden="1" x14ac:dyDescent="0.2">
      <c r="A6911" s="593" t="s">
        <v>3297</v>
      </c>
      <c r="B6911" s="593" t="s">
        <v>110</v>
      </c>
      <c r="C6911" s="593" t="s">
        <v>36</v>
      </c>
      <c r="D6911" s="630">
        <v>41771</v>
      </c>
      <c r="E6911" s="613">
        <v>0.97222222222222221</v>
      </c>
      <c r="F6911" s="630">
        <v>41771</v>
      </c>
      <c r="G6911" s="613">
        <v>0.99861111111111101</v>
      </c>
      <c r="H6911" s="773">
        <v>2.6388888888888889E-2</v>
      </c>
      <c r="I6911" s="593">
        <v>10</v>
      </c>
      <c r="J6911" s="593" t="s">
        <v>178</v>
      </c>
      <c r="K6911" s="593" t="s">
        <v>133</v>
      </c>
      <c r="L6911" s="593" t="s">
        <v>128</v>
      </c>
      <c r="M6911" s="593" t="s">
        <v>3492</v>
      </c>
      <c r="N6911" s="593" t="s">
        <v>103</v>
      </c>
      <c r="O6911" s="593" t="s">
        <v>66</v>
      </c>
      <c r="P6911" s="593" t="s">
        <v>3493</v>
      </c>
      <c r="Q6911" s="593" t="s">
        <v>3706</v>
      </c>
      <c r="R6911" s="593">
        <v>3.4</v>
      </c>
      <c r="S6911" s="593"/>
      <c r="T6911" s="1755">
        <v>3.4</v>
      </c>
      <c r="U6911" s="593" t="s">
        <v>75</v>
      </c>
      <c r="V6911" s="593">
        <v>1992</v>
      </c>
      <c r="W6911" s="593"/>
      <c r="X6911" s="593" t="s">
        <v>175</v>
      </c>
      <c r="Y6911" s="614" t="s">
        <v>3496</v>
      </c>
      <c r="Z6911" s="593">
        <v>1</v>
      </c>
      <c r="AA6911" s="614"/>
      <c r="AB6911" s="593"/>
      <c r="AC6911" s="614"/>
      <c r="AD6911" s="593" t="s">
        <v>48</v>
      </c>
      <c r="AE6911" s="593"/>
      <c r="AF6911" s="593"/>
      <c r="AG6911" s="593"/>
      <c r="AH6911" s="632"/>
      <c r="AI6911" s="632"/>
      <c r="AJ6911" s="632"/>
    </row>
    <row r="6912" spans="1:38" ht="47.25" hidden="1" x14ac:dyDescent="0.2">
      <c r="A6912" s="593" t="s">
        <v>3297</v>
      </c>
      <c r="B6912" s="593" t="s">
        <v>110</v>
      </c>
      <c r="C6912" s="593" t="s">
        <v>5961</v>
      </c>
      <c r="D6912" s="630">
        <v>41772</v>
      </c>
      <c r="E6912" s="613">
        <v>0.59305555555555556</v>
      </c>
      <c r="F6912" s="630">
        <v>41772</v>
      </c>
      <c r="G6912" s="613">
        <v>0.59305555555555556</v>
      </c>
      <c r="H6912" s="773">
        <v>0</v>
      </c>
      <c r="I6912" s="593">
        <v>653</v>
      </c>
      <c r="J6912" s="593" t="s">
        <v>2040</v>
      </c>
      <c r="K6912" s="593" t="s">
        <v>132</v>
      </c>
      <c r="L6912" s="593" t="s">
        <v>125</v>
      </c>
      <c r="M6912" s="593" t="s">
        <v>3707</v>
      </c>
      <c r="N6912" s="593">
        <v>500</v>
      </c>
      <c r="O6912" s="593" t="s">
        <v>66</v>
      </c>
      <c r="P6912" s="593" t="s">
        <v>3708</v>
      </c>
      <c r="Q6912" s="265" t="s">
        <v>3709</v>
      </c>
      <c r="R6912" s="593"/>
      <c r="S6912" s="593">
        <v>597.5</v>
      </c>
      <c r="T6912" s="1755">
        <v>597.5</v>
      </c>
      <c r="U6912" s="593"/>
      <c r="V6912" s="593"/>
      <c r="W6912" s="593"/>
      <c r="X6912" s="593"/>
      <c r="Y6912" s="614"/>
      <c r="Z6912" s="593"/>
      <c r="AA6912" s="614"/>
      <c r="AB6912" s="593"/>
      <c r="AC6912" s="614"/>
      <c r="AD6912" s="593" t="s">
        <v>55</v>
      </c>
      <c r="AE6912" s="593"/>
      <c r="AF6912" s="593"/>
      <c r="AG6912" s="593"/>
      <c r="AH6912" s="632"/>
      <c r="AI6912" s="632"/>
      <c r="AJ6912" s="632"/>
    </row>
    <row r="6913" spans="1:36" ht="31.5" hidden="1" x14ac:dyDescent="0.2">
      <c r="A6913" s="593" t="s">
        <v>3297</v>
      </c>
      <c r="B6913" s="593" t="s">
        <v>110</v>
      </c>
      <c r="C6913" s="593" t="s">
        <v>36</v>
      </c>
      <c r="D6913" s="630">
        <v>41774</v>
      </c>
      <c r="E6913" s="613">
        <v>0.15277777777777776</v>
      </c>
      <c r="F6913" s="630">
        <v>41774</v>
      </c>
      <c r="G6913" s="613">
        <v>0.18541666666666667</v>
      </c>
      <c r="H6913" s="773">
        <v>3.2638888888888891E-2</v>
      </c>
      <c r="I6913" s="593">
        <v>2</v>
      </c>
      <c r="J6913" s="593" t="s">
        <v>146</v>
      </c>
      <c r="K6913" s="593" t="s">
        <v>134</v>
      </c>
      <c r="L6913" s="593" t="s">
        <v>130</v>
      </c>
      <c r="M6913" s="593" t="s">
        <v>3710</v>
      </c>
      <c r="N6913" s="593" t="s">
        <v>103</v>
      </c>
      <c r="O6913" s="593" t="s">
        <v>65</v>
      </c>
      <c r="P6913" s="593" t="s">
        <v>3711</v>
      </c>
      <c r="Q6913" s="265" t="s">
        <v>3712</v>
      </c>
      <c r="R6913" s="593">
        <v>0.4</v>
      </c>
      <c r="S6913" s="593"/>
      <c r="T6913" s="1755">
        <v>0.4</v>
      </c>
      <c r="U6913" s="593" t="s">
        <v>84</v>
      </c>
      <c r="V6913" s="593">
        <v>1987</v>
      </c>
      <c r="W6913" s="593" t="s">
        <v>150</v>
      </c>
      <c r="X6913" s="593" t="s">
        <v>1154</v>
      </c>
      <c r="Y6913" s="614">
        <v>41528</v>
      </c>
      <c r="Z6913" s="593">
        <v>100</v>
      </c>
      <c r="AA6913" s="614">
        <v>41893</v>
      </c>
      <c r="AB6913" s="593">
        <v>0</v>
      </c>
      <c r="AC6913" s="614">
        <v>41613</v>
      </c>
      <c r="AD6913" s="593" t="s">
        <v>60</v>
      </c>
      <c r="AE6913" s="593"/>
      <c r="AF6913" s="593"/>
      <c r="AG6913" s="593"/>
      <c r="AH6913" s="632"/>
      <c r="AI6913" s="632"/>
      <c r="AJ6913" s="632"/>
    </row>
    <row r="6914" spans="1:36" ht="31.5" hidden="1" x14ac:dyDescent="0.2">
      <c r="A6914" s="593" t="s">
        <v>3297</v>
      </c>
      <c r="B6914" s="593" t="s">
        <v>110</v>
      </c>
      <c r="C6914" s="593" t="s">
        <v>36</v>
      </c>
      <c r="D6914" s="630">
        <v>41774</v>
      </c>
      <c r="E6914" s="613">
        <v>0.71458333333333324</v>
      </c>
      <c r="F6914" s="630">
        <v>41774</v>
      </c>
      <c r="G6914" s="613">
        <v>0.71458333333333324</v>
      </c>
      <c r="H6914" s="773">
        <v>0</v>
      </c>
      <c r="I6914" s="593">
        <v>75</v>
      </c>
      <c r="J6914" s="593" t="s">
        <v>146</v>
      </c>
      <c r="K6914" s="593" t="s">
        <v>132</v>
      </c>
      <c r="L6914" s="593" t="s">
        <v>128</v>
      </c>
      <c r="M6914" s="593" t="s">
        <v>3713</v>
      </c>
      <c r="N6914" s="593">
        <v>35</v>
      </c>
      <c r="O6914" s="593" t="s">
        <v>66</v>
      </c>
      <c r="P6914" s="593" t="s">
        <v>3714</v>
      </c>
      <c r="Q6914" s="593" t="s">
        <v>3409</v>
      </c>
      <c r="R6914" s="593"/>
      <c r="S6914" s="593">
        <v>25.6</v>
      </c>
      <c r="T6914" s="1755">
        <v>25.6</v>
      </c>
      <c r="U6914" s="593" t="s">
        <v>75</v>
      </c>
      <c r="V6914" s="593"/>
      <c r="W6914" s="593"/>
      <c r="X6914" s="593"/>
      <c r="Y6914" s="614"/>
      <c r="Z6914" s="593"/>
      <c r="AA6914" s="614"/>
      <c r="AB6914" s="593"/>
      <c r="AC6914" s="614"/>
      <c r="AD6914" s="593" t="s">
        <v>48</v>
      </c>
      <c r="AE6914" s="593"/>
      <c r="AF6914" s="593"/>
      <c r="AG6914" s="593"/>
      <c r="AH6914" s="632"/>
      <c r="AI6914" s="632"/>
      <c r="AJ6914" s="632"/>
    </row>
    <row r="6915" spans="1:36" ht="31.5" hidden="1" x14ac:dyDescent="0.2">
      <c r="A6915" s="593" t="s">
        <v>3297</v>
      </c>
      <c r="B6915" s="593" t="s">
        <v>110</v>
      </c>
      <c r="C6915" s="593" t="s">
        <v>36</v>
      </c>
      <c r="D6915" s="630">
        <v>41774</v>
      </c>
      <c r="E6915" s="613">
        <v>0.76041666666666663</v>
      </c>
      <c r="F6915" s="630">
        <v>41774</v>
      </c>
      <c r="G6915" s="613">
        <v>0.76041666666666663</v>
      </c>
      <c r="H6915" s="773">
        <v>0</v>
      </c>
      <c r="I6915" s="593">
        <v>5</v>
      </c>
      <c r="J6915" s="593" t="s">
        <v>178</v>
      </c>
      <c r="K6915" s="593" t="s">
        <v>132</v>
      </c>
      <c r="L6915" s="593" t="s">
        <v>128</v>
      </c>
      <c r="M6915" s="593" t="s">
        <v>3715</v>
      </c>
      <c r="N6915" s="593" t="s">
        <v>103</v>
      </c>
      <c r="O6915" s="593" t="s">
        <v>66</v>
      </c>
      <c r="P6915" s="593" t="s">
        <v>3716</v>
      </c>
      <c r="Q6915" s="265" t="s">
        <v>3409</v>
      </c>
      <c r="R6915" s="593"/>
      <c r="S6915" s="593">
        <v>1</v>
      </c>
      <c r="T6915" s="1755">
        <v>1</v>
      </c>
      <c r="U6915" s="593" t="s">
        <v>75</v>
      </c>
      <c r="V6915" s="593"/>
      <c r="W6915" s="593"/>
      <c r="X6915" s="593"/>
      <c r="Y6915" s="614"/>
      <c r="Z6915" s="593"/>
      <c r="AA6915" s="614"/>
      <c r="AB6915" s="593"/>
      <c r="AC6915" s="614"/>
      <c r="AD6915" s="593" t="s">
        <v>48</v>
      </c>
      <c r="AE6915" s="593"/>
      <c r="AF6915" s="593"/>
      <c r="AG6915" s="593"/>
      <c r="AH6915" s="778"/>
      <c r="AI6915" s="778"/>
      <c r="AJ6915" s="3"/>
    </row>
    <row r="6916" spans="1:36" ht="47.25" hidden="1" x14ac:dyDescent="0.2">
      <c r="A6916" s="593" t="s">
        <v>3297</v>
      </c>
      <c r="B6916" s="593" t="s">
        <v>110</v>
      </c>
      <c r="C6916" s="593" t="s">
        <v>2244</v>
      </c>
      <c r="D6916" s="630">
        <v>41774</v>
      </c>
      <c r="E6916" s="613">
        <v>0.84097222222222223</v>
      </c>
      <c r="F6916" s="630">
        <v>41774</v>
      </c>
      <c r="G6916" s="613">
        <v>0.84097222222222223</v>
      </c>
      <c r="H6916" s="773">
        <v>0</v>
      </c>
      <c r="I6916" s="593">
        <v>227</v>
      </c>
      <c r="J6916" s="593" t="s">
        <v>1262</v>
      </c>
      <c r="K6916" s="593" t="s">
        <v>132</v>
      </c>
      <c r="L6916" s="593" t="s">
        <v>125</v>
      </c>
      <c r="M6916" s="593" t="s">
        <v>3717</v>
      </c>
      <c r="N6916" s="593">
        <v>110</v>
      </c>
      <c r="O6916" s="593" t="s">
        <v>66</v>
      </c>
      <c r="P6916" s="593" t="s">
        <v>3717</v>
      </c>
      <c r="Q6916" s="265" t="s">
        <v>3409</v>
      </c>
      <c r="R6916" s="593"/>
      <c r="S6916" s="593">
        <v>274.7</v>
      </c>
      <c r="T6916" s="1755">
        <v>274.7</v>
      </c>
      <c r="U6916" s="593" t="s">
        <v>75</v>
      </c>
      <c r="V6916" s="593"/>
      <c r="W6916" s="593"/>
      <c r="X6916" s="593"/>
      <c r="Y6916" s="614"/>
      <c r="Z6916" s="593"/>
      <c r="AA6916" s="614"/>
      <c r="AB6916" s="593"/>
      <c r="AC6916" s="614"/>
      <c r="AD6916" s="593" t="s">
        <v>55</v>
      </c>
      <c r="AE6916" s="593"/>
      <c r="AF6916" s="593"/>
      <c r="AG6916" s="593"/>
      <c r="AH6916" s="632"/>
      <c r="AI6916" s="632"/>
      <c r="AJ6916" s="3"/>
    </row>
    <row r="6917" spans="1:36" ht="47.25" hidden="1" x14ac:dyDescent="0.2">
      <c r="A6917" s="595" t="s">
        <v>3297</v>
      </c>
      <c r="B6917" s="593" t="s">
        <v>110</v>
      </c>
      <c r="C6917" s="593" t="s">
        <v>36</v>
      </c>
      <c r="D6917" s="630">
        <v>41775</v>
      </c>
      <c r="E6917" s="613">
        <v>0.20694444444444446</v>
      </c>
      <c r="F6917" s="630">
        <v>41775</v>
      </c>
      <c r="G6917" s="613">
        <v>0.20694444444444446</v>
      </c>
      <c r="H6917" s="773">
        <v>0</v>
      </c>
      <c r="I6917" s="593">
        <v>9</v>
      </c>
      <c r="J6917" s="593" t="s">
        <v>146</v>
      </c>
      <c r="K6917" s="593" t="s">
        <v>132</v>
      </c>
      <c r="L6917" s="593" t="s">
        <v>128</v>
      </c>
      <c r="M6917" s="593" t="s">
        <v>3534</v>
      </c>
      <c r="N6917" s="593" t="s">
        <v>103</v>
      </c>
      <c r="O6917" s="593" t="s">
        <v>66</v>
      </c>
      <c r="P6917" s="593" t="s">
        <v>3535</v>
      </c>
      <c r="Q6917" s="265" t="s">
        <v>5838</v>
      </c>
      <c r="R6917" s="593"/>
      <c r="S6917" s="593">
        <v>8.9</v>
      </c>
      <c r="T6917" s="1755">
        <v>8.9</v>
      </c>
      <c r="U6917" s="593" t="s">
        <v>75</v>
      </c>
      <c r="V6917" s="593">
        <v>1988</v>
      </c>
      <c r="W6917" s="593" t="s">
        <v>171</v>
      </c>
      <c r="X6917" s="593" t="s">
        <v>175</v>
      </c>
      <c r="Y6917" s="614" t="s">
        <v>3807</v>
      </c>
      <c r="Z6917" s="593">
        <v>100</v>
      </c>
      <c r="AA6917" s="614" t="s">
        <v>3808</v>
      </c>
      <c r="AB6917" s="593">
        <v>9</v>
      </c>
      <c r="AC6917" s="614"/>
      <c r="AD6917" s="593" t="s">
        <v>54</v>
      </c>
      <c r="AE6917" s="593"/>
      <c r="AF6917" s="593"/>
      <c r="AG6917" s="593"/>
      <c r="AH6917" s="595"/>
      <c r="AI6917" s="595"/>
    </row>
    <row r="6918" spans="1:36" ht="31.5" hidden="1" x14ac:dyDescent="0.2">
      <c r="A6918" s="595" t="s">
        <v>3297</v>
      </c>
      <c r="B6918" s="593" t="s">
        <v>110</v>
      </c>
      <c r="C6918" s="593" t="s">
        <v>36</v>
      </c>
      <c r="D6918" s="630">
        <v>41777</v>
      </c>
      <c r="E6918" s="613">
        <v>0.74652777777777779</v>
      </c>
      <c r="F6918" s="630">
        <v>41777</v>
      </c>
      <c r="G6918" s="613">
        <v>0.74652777777777779</v>
      </c>
      <c r="H6918" s="773">
        <v>0</v>
      </c>
      <c r="I6918" s="593">
        <v>11</v>
      </c>
      <c r="J6918" s="593" t="s">
        <v>3809</v>
      </c>
      <c r="K6918" s="593"/>
      <c r="L6918" s="593" t="s">
        <v>130</v>
      </c>
      <c r="M6918" s="593" t="s">
        <v>3810</v>
      </c>
      <c r="N6918" s="593" t="s">
        <v>103</v>
      </c>
      <c r="O6918" s="593" t="s">
        <v>72</v>
      </c>
      <c r="P6918" s="593" t="s">
        <v>3810</v>
      </c>
      <c r="Q6918" s="265" t="s">
        <v>3811</v>
      </c>
      <c r="R6918" s="593"/>
      <c r="S6918" s="593">
        <v>5.4</v>
      </c>
      <c r="T6918" s="1755">
        <v>5.4</v>
      </c>
      <c r="U6918" s="593" t="s">
        <v>79</v>
      </c>
      <c r="V6918" s="593">
        <v>1992</v>
      </c>
      <c r="W6918" s="593" t="s">
        <v>3812</v>
      </c>
      <c r="X6918" s="593" t="s">
        <v>175</v>
      </c>
      <c r="Y6918" s="614" t="s">
        <v>3813</v>
      </c>
      <c r="Z6918" s="593" t="s">
        <v>3814</v>
      </c>
      <c r="AA6918" s="614" t="s">
        <v>3815</v>
      </c>
      <c r="AB6918" s="593"/>
      <c r="AC6918" s="614">
        <v>41646</v>
      </c>
      <c r="AD6918" s="593" t="s">
        <v>60</v>
      </c>
      <c r="AE6918" s="593"/>
      <c r="AF6918" s="593"/>
      <c r="AG6918" s="593"/>
      <c r="AH6918" s="595"/>
      <c r="AI6918" s="595"/>
    </row>
    <row r="6919" spans="1:36" ht="63" hidden="1" x14ac:dyDescent="0.2">
      <c r="A6919" s="595" t="s">
        <v>3297</v>
      </c>
      <c r="B6919" s="593" t="s">
        <v>110</v>
      </c>
      <c r="C6919" s="593" t="s">
        <v>36</v>
      </c>
      <c r="D6919" s="630">
        <v>41779</v>
      </c>
      <c r="E6919" s="613">
        <v>0.76666666666666661</v>
      </c>
      <c r="F6919" s="630">
        <v>41779</v>
      </c>
      <c r="G6919" s="613">
        <v>0.79652777777777783</v>
      </c>
      <c r="H6919" s="773">
        <v>2.9861111111111113E-2</v>
      </c>
      <c r="I6919" s="596">
        <v>88</v>
      </c>
      <c r="J6919" s="596" t="s">
        <v>3890</v>
      </c>
      <c r="K6919" s="593" t="s">
        <v>132</v>
      </c>
      <c r="L6919" s="593" t="s">
        <v>130</v>
      </c>
      <c r="M6919" s="596" t="s">
        <v>3891</v>
      </c>
      <c r="N6919" s="593">
        <v>35</v>
      </c>
      <c r="O6919" s="593" t="s">
        <v>66</v>
      </c>
      <c r="P6919" s="596" t="s">
        <v>3892</v>
      </c>
      <c r="Q6919" s="265" t="s">
        <v>3893</v>
      </c>
      <c r="R6919" s="696">
        <v>76</v>
      </c>
      <c r="S6919" s="696">
        <v>18.8</v>
      </c>
      <c r="T6919" s="1360">
        <v>94.8</v>
      </c>
      <c r="U6919" s="593" t="s">
        <v>75</v>
      </c>
      <c r="V6919" s="593" t="s">
        <v>5839</v>
      </c>
      <c r="W6919" s="593" t="s">
        <v>5840</v>
      </c>
      <c r="X6919" s="593" t="s">
        <v>3528</v>
      </c>
      <c r="Y6919" s="614" t="s">
        <v>5841</v>
      </c>
      <c r="Z6919" s="593">
        <v>100</v>
      </c>
      <c r="AA6919" s="614" t="s">
        <v>5842</v>
      </c>
      <c r="AB6919" s="593">
        <v>0</v>
      </c>
      <c r="AC6919" s="614"/>
      <c r="AD6919" s="593" t="s">
        <v>60</v>
      </c>
      <c r="AE6919" s="593"/>
      <c r="AF6919" s="593"/>
      <c r="AG6919" s="598"/>
      <c r="AH6919" s="595"/>
      <c r="AI6919" s="595"/>
    </row>
    <row r="6920" spans="1:36" ht="78.75" hidden="1" x14ac:dyDescent="0.2">
      <c r="A6920" s="595" t="s">
        <v>3297</v>
      </c>
      <c r="B6920" s="593" t="s">
        <v>110</v>
      </c>
      <c r="C6920" s="593" t="s">
        <v>2244</v>
      </c>
      <c r="D6920" s="630">
        <v>41780</v>
      </c>
      <c r="E6920" s="613">
        <v>0.4861111111111111</v>
      </c>
      <c r="F6920" s="630">
        <v>41780</v>
      </c>
      <c r="G6920" s="613">
        <v>0.4861111111111111</v>
      </c>
      <c r="H6920" s="773">
        <v>0</v>
      </c>
      <c r="I6920" s="593">
        <v>42</v>
      </c>
      <c r="J6920" s="593"/>
      <c r="K6920" s="593"/>
      <c r="L6920" s="593" t="s">
        <v>125</v>
      </c>
      <c r="M6920" s="593" t="s">
        <v>3894</v>
      </c>
      <c r="N6920" s="593">
        <v>35</v>
      </c>
      <c r="O6920" s="593" t="s">
        <v>63</v>
      </c>
      <c r="P6920" s="593" t="s">
        <v>3895</v>
      </c>
      <c r="Q6920" s="265" t="s">
        <v>5847</v>
      </c>
      <c r="R6920" s="700"/>
      <c r="S6920" s="593">
        <v>12.8</v>
      </c>
      <c r="T6920" s="1360">
        <v>12.8</v>
      </c>
      <c r="U6920" s="593"/>
      <c r="V6920" s="593"/>
      <c r="W6920" s="593"/>
      <c r="X6920" s="593"/>
      <c r="Y6920" s="614"/>
      <c r="Z6920" s="593"/>
      <c r="AA6920" s="593"/>
      <c r="AB6920" s="593"/>
      <c r="AC6920" s="593"/>
      <c r="AD6920" s="612" t="s">
        <v>55</v>
      </c>
      <c r="AE6920" s="593"/>
      <c r="AF6920" s="593"/>
      <c r="AG6920" s="598"/>
      <c r="AH6920" s="595"/>
      <c r="AI6920" s="595"/>
    </row>
    <row r="6921" spans="1:36" ht="47.25" hidden="1" x14ac:dyDescent="0.2">
      <c r="A6921" s="595" t="s">
        <v>3297</v>
      </c>
      <c r="B6921" s="593" t="s">
        <v>110</v>
      </c>
      <c r="C6921" s="593" t="s">
        <v>36</v>
      </c>
      <c r="D6921" s="630">
        <v>41780</v>
      </c>
      <c r="E6921" s="613">
        <v>0.51666666666666672</v>
      </c>
      <c r="F6921" s="630">
        <v>41780</v>
      </c>
      <c r="G6921" s="613">
        <v>0.55763888888888891</v>
      </c>
      <c r="H6921" s="773">
        <v>4.0972222222222222E-2</v>
      </c>
      <c r="I6921" s="593">
        <v>47</v>
      </c>
      <c r="J6921" s="593" t="s">
        <v>866</v>
      </c>
      <c r="K6921" s="593"/>
      <c r="L6921" s="593" t="s">
        <v>130</v>
      </c>
      <c r="M6921" s="593" t="s">
        <v>3896</v>
      </c>
      <c r="N6921" s="593">
        <v>35</v>
      </c>
      <c r="O6921" s="593" t="s">
        <v>63</v>
      </c>
      <c r="P6921" s="593" t="s">
        <v>3897</v>
      </c>
      <c r="Q6921" s="265" t="s">
        <v>3898</v>
      </c>
      <c r="R6921" s="700">
        <v>52.9</v>
      </c>
      <c r="S6921" s="593"/>
      <c r="T6921" s="1360">
        <v>52.9</v>
      </c>
      <c r="U6921" s="593" t="s">
        <v>87</v>
      </c>
      <c r="V6921" s="593">
        <v>2008</v>
      </c>
      <c r="W6921" s="593" t="s">
        <v>3899</v>
      </c>
      <c r="X6921" s="593" t="s">
        <v>3900</v>
      </c>
      <c r="Y6921" s="593" t="s">
        <v>3901</v>
      </c>
      <c r="Z6921" s="593" t="s">
        <v>3902</v>
      </c>
      <c r="AA6921" s="593" t="s">
        <v>3903</v>
      </c>
      <c r="AB6921" s="593" t="s">
        <v>3904</v>
      </c>
      <c r="AC6921" s="614">
        <v>41298</v>
      </c>
      <c r="AD6921" s="593" t="s">
        <v>60</v>
      </c>
      <c r="AE6921" s="593"/>
      <c r="AF6921" s="593"/>
      <c r="AG6921" s="598"/>
      <c r="AH6921" s="595"/>
      <c r="AI6921" s="595"/>
    </row>
    <row r="6922" spans="1:36" ht="110.25" hidden="1" x14ac:dyDescent="0.2">
      <c r="A6922" s="595" t="s">
        <v>3297</v>
      </c>
      <c r="B6922" s="593" t="s">
        <v>110</v>
      </c>
      <c r="C6922" s="593" t="s">
        <v>36</v>
      </c>
      <c r="D6922" s="630">
        <v>41780</v>
      </c>
      <c r="E6922" s="613">
        <v>0.67708333333333337</v>
      </c>
      <c r="F6922" s="630">
        <v>41780</v>
      </c>
      <c r="G6922" s="613">
        <v>0.83750000000000002</v>
      </c>
      <c r="H6922" s="773">
        <f>G6922-E6922</f>
        <v>0.16041666666666665</v>
      </c>
      <c r="I6922" s="593">
        <v>21</v>
      </c>
      <c r="J6922" s="593"/>
      <c r="K6922" s="593"/>
      <c r="L6922" s="593" t="s">
        <v>128</v>
      </c>
      <c r="M6922" s="593" t="s">
        <v>3905</v>
      </c>
      <c r="N6922" s="593" t="s">
        <v>103</v>
      </c>
      <c r="O6922" s="593" t="s">
        <v>66</v>
      </c>
      <c r="P6922" s="593" t="s">
        <v>3906</v>
      </c>
      <c r="Q6922" s="593" t="s">
        <v>5851</v>
      </c>
      <c r="R6922" s="593">
        <v>52.3</v>
      </c>
      <c r="S6922" s="593"/>
      <c r="T6922" s="1360">
        <v>52.3</v>
      </c>
      <c r="U6922" s="593" t="s">
        <v>75</v>
      </c>
      <c r="V6922" s="593">
        <v>2002</v>
      </c>
      <c r="W6922" s="593" t="s">
        <v>3907</v>
      </c>
      <c r="X6922" s="593" t="s">
        <v>1071</v>
      </c>
      <c r="Y6922" s="593" t="s">
        <v>3908</v>
      </c>
      <c r="Z6922" s="593" t="s">
        <v>3909</v>
      </c>
      <c r="AA6922" s="593" t="s">
        <v>3910</v>
      </c>
      <c r="AB6922" s="593" t="s">
        <v>3911</v>
      </c>
      <c r="AC6922" s="593" t="s">
        <v>1071</v>
      </c>
      <c r="AD6922" s="593" t="s">
        <v>54</v>
      </c>
      <c r="AE6922" s="593"/>
      <c r="AF6922" s="593"/>
      <c r="AG6922" s="598"/>
      <c r="AH6922" s="595"/>
      <c r="AI6922" s="595"/>
    </row>
    <row r="6923" spans="1:36" ht="47.25" hidden="1" x14ac:dyDescent="0.2">
      <c r="A6923" s="595" t="s">
        <v>3297</v>
      </c>
      <c r="B6923" s="593" t="s">
        <v>110</v>
      </c>
      <c r="C6923" s="593" t="s">
        <v>36</v>
      </c>
      <c r="D6923" s="630">
        <v>41782</v>
      </c>
      <c r="E6923" s="613">
        <v>0.59791666666666665</v>
      </c>
      <c r="F6923" s="630">
        <v>41782</v>
      </c>
      <c r="G6923" s="613">
        <v>0.59791666666666665</v>
      </c>
      <c r="H6923" s="773">
        <v>0</v>
      </c>
      <c r="I6923" s="593">
        <v>10</v>
      </c>
      <c r="J6923" s="593" t="s">
        <v>146</v>
      </c>
      <c r="K6923" s="593" t="s">
        <v>132</v>
      </c>
      <c r="L6923" s="593" t="s">
        <v>127</v>
      </c>
      <c r="M6923" s="593" t="s">
        <v>4004</v>
      </c>
      <c r="N6923" s="593" t="s">
        <v>103</v>
      </c>
      <c r="O6923" s="593" t="s">
        <v>66</v>
      </c>
      <c r="P6923" s="593" t="s">
        <v>4005</v>
      </c>
      <c r="Q6923" s="593" t="s">
        <v>4006</v>
      </c>
      <c r="R6923" s="593"/>
      <c r="S6923" s="593">
        <v>2.1</v>
      </c>
      <c r="T6923" s="1755">
        <v>2.1</v>
      </c>
      <c r="U6923" s="593" t="s">
        <v>75</v>
      </c>
      <c r="V6923" s="593" t="s">
        <v>4007</v>
      </c>
      <c r="W6923" s="593" t="s">
        <v>1153</v>
      </c>
      <c r="X6923" s="593" t="s">
        <v>1154</v>
      </c>
      <c r="Y6923" s="614" t="s">
        <v>4008</v>
      </c>
      <c r="Z6923" s="593" t="s">
        <v>4009</v>
      </c>
      <c r="AA6923" s="614" t="s">
        <v>4010</v>
      </c>
      <c r="AB6923" s="593" t="s">
        <v>4011</v>
      </c>
      <c r="AC6923" s="614"/>
      <c r="AD6923" s="593" t="s">
        <v>57</v>
      </c>
      <c r="AE6923" s="593"/>
      <c r="AF6923" s="593"/>
      <c r="AG6923" s="598"/>
      <c r="AH6923" s="595"/>
      <c r="AI6923" s="595" t="s">
        <v>387</v>
      </c>
    </row>
    <row r="6924" spans="1:36" ht="47.25" hidden="1" x14ac:dyDescent="0.2">
      <c r="A6924" s="595" t="s">
        <v>3297</v>
      </c>
      <c r="B6924" s="593" t="s">
        <v>110</v>
      </c>
      <c r="C6924" s="593" t="s">
        <v>36</v>
      </c>
      <c r="D6924" s="630">
        <v>41784</v>
      </c>
      <c r="E6924" s="613">
        <v>0.66736111111111107</v>
      </c>
      <c r="F6924" s="630">
        <v>41784</v>
      </c>
      <c r="G6924" s="613">
        <v>0.66736111111111107</v>
      </c>
      <c r="H6924" s="773">
        <v>0</v>
      </c>
      <c r="I6924" s="593">
        <v>15</v>
      </c>
      <c r="J6924" s="593" t="s">
        <v>146</v>
      </c>
      <c r="K6924" s="593"/>
      <c r="L6924" s="593" t="s">
        <v>130</v>
      </c>
      <c r="M6924" s="593" t="s">
        <v>4012</v>
      </c>
      <c r="N6924" s="593">
        <v>35</v>
      </c>
      <c r="O6924" s="593" t="s">
        <v>63</v>
      </c>
      <c r="P6924" s="593" t="s">
        <v>4013</v>
      </c>
      <c r="Q6924" s="593" t="s">
        <v>4014</v>
      </c>
      <c r="R6924" s="593"/>
      <c r="S6924" s="593">
        <v>3.5</v>
      </c>
      <c r="T6924" s="1755">
        <v>3.5</v>
      </c>
      <c r="U6924" s="593" t="s">
        <v>79</v>
      </c>
      <c r="V6924" s="593">
        <v>2010</v>
      </c>
      <c r="W6924" s="593" t="s">
        <v>4015</v>
      </c>
      <c r="X6924" s="593" t="s">
        <v>4016</v>
      </c>
      <c r="Y6924" s="614" t="s">
        <v>4017</v>
      </c>
      <c r="Z6924" s="593">
        <v>0.5</v>
      </c>
      <c r="AA6924" s="614" t="s">
        <v>4018</v>
      </c>
      <c r="AB6924" s="593" t="s">
        <v>4019</v>
      </c>
      <c r="AC6924" s="614"/>
      <c r="AD6924" s="593" t="s">
        <v>60</v>
      </c>
      <c r="AE6924" s="593"/>
      <c r="AF6924" s="593"/>
      <c r="AG6924" s="598"/>
      <c r="AH6924" s="595"/>
      <c r="AI6924" s="595"/>
    </row>
    <row r="6925" spans="1:36" ht="47.25" hidden="1" x14ac:dyDescent="0.2">
      <c r="A6925" s="595" t="s">
        <v>3297</v>
      </c>
      <c r="B6925" s="593" t="s">
        <v>110</v>
      </c>
      <c r="C6925" s="593" t="s">
        <v>36</v>
      </c>
      <c r="D6925" s="630">
        <v>41787</v>
      </c>
      <c r="E6925" s="613">
        <v>0.86805555555555547</v>
      </c>
      <c r="F6925" s="630">
        <v>41787</v>
      </c>
      <c r="G6925" s="613">
        <v>0.93402777777777779</v>
      </c>
      <c r="H6925" s="773">
        <f>G6925-E6925</f>
        <v>6.5972222222222321E-2</v>
      </c>
      <c r="I6925" s="593">
        <v>15</v>
      </c>
      <c r="J6925" s="593" t="s">
        <v>146</v>
      </c>
      <c r="K6925" s="593" t="s">
        <v>134</v>
      </c>
      <c r="L6925" s="593" t="s">
        <v>130</v>
      </c>
      <c r="M6925" s="593" t="s">
        <v>4101</v>
      </c>
      <c r="N6925" s="593" t="s">
        <v>103</v>
      </c>
      <c r="O6925" s="593" t="s">
        <v>66</v>
      </c>
      <c r="P6925" s="593" t="s">
        <v>4102</v>
      </c>
      <c r="Q6925" s="771" t="s">
        <v>4108</v>
      </c>
      <c r="R6925" s="593">
        <v>0.3</v>
      </c>
      <c r="S6925" s="593">
        <v>7.3</v>
      </c>
      <c r="T6925" s="1755">
        <v>7.6</v>
      </c>
      <c r="U6925" s="593" t="s">
        <v>84</v>
      </c>
      <c r="V6925" s="593">
        <v>1984</v>
      </c>
      <c r="W6925" s="593" t="s">
        <v>5848</v>
      </c>
      <c r="X6925" s="593" t="s">
        <v>175</v>
      </c>
      <c r="Y6925" s="614" t="s">
        <v>5849</v>
      </c>
      <c r="Z6925" s="593">
        <v>12</v>
      </c>
      <c r="AA6925" s="614" t="s">
        <v>5850</v>
      </c>
      <c r="AB6925" s="593">
        <v>6</v>
      </c>
      <c r="AC6925" s="614"/>
      <c r="AD6925" s="593" t="s">
        <v>60</v>
      </c>
      <c r="AE6925" s="593"/>
      <c r="AF6925" s="593"/>
      <c r="AG6925" s="598"/>
      <c r="AH6925" s="595"/>
      <c r="AI6925" s="595"/>
    </row>
    <row r="6926" spans="1:36" ht="47.25" hidden="1" x14ac:dyDescent="0.2">
      <c r="A6926" s="595" t="s">
        <v>3297</v>
      </c>
      <c r="B6926" s="593" t="s">
        <v>110</v>
      </c>
      <c r="C6926" s="593" t="s">
        <v>36</v>
      </c>
      <c r="D6926" s="630">
        <v>41788</v>
      </c>
      <c r="E6926" s="613">
        <v>0.41111111111111115</v>
      </c>
      <c r="F6926" s="630">
        <v>41788</v>
      </c>
      <c r="G6926" s="613">
        <v>0.41111111111111115</v>
      </c>
      <c r="H6926" s="773">
        <f>G6926-E6926</f>
        <v>0</v>
      </c>
      <c r="I6926" s="593">
        <v>5</v>
      </c>
      <c r="J6926" s="593" t="s">
        <v>3809</v>
      </c>
      <c r="K6926" s="593"/>
      <c r="L6926" s="593" t="s">
        <v>125</v>
      </c>
      <c r="M6926" s="593" t="s">
        <v>4103</v>
      </c>
      <c r="N6926" s="593" t="s">
        <v>103</v>
      </c>
      <c r="O6926" s="593" t="s">
        <v>66</v>
      </c>
      <c r="P6926" s="593" t="s">
        <v>4103</v>
      </c>
      <c r="Q6926" s="265" t="s">
        <v>4104</v>
      </c>
      <c r="R6926" s="593"/>
      <c r="S6926" s="593">
        <v>0.7</v>
      </c>
      <c r="T6926" s="1755">
        <f>R6926+S6926</f>
        <v>0.7</v>
      </c>
      <c r="U6926" s="593" t="s">
        <v>75</v>
      </c>
      <c r="V6926" s="593"/>
      <c r="W6926" s="593"/>
      <c r="X6926" s="593"/>
      <c r="Y6926" s="614"/>
      <c r="Z6926" s="593"/>
      <c r="AA6926" s="614"/>
      <c r="AB6926" s="593"/>
      <c r="AC6926" s="614"/>
      <c r="AD6926" s="593" t="s">
        <v>55</v>
      </c>
      <c r="AE6926" s="593"/>
      <c r="AF6926" s="593"/>
      <c r="AG6926" s="598"/>
      <c r="AH6926" s="595"/>
      <c r="AI6926" s="595"/>
    </row>
    <row r="6927" spans="1:36" ht="47.25" hidden="1" x14ac:dyDescent="0.2">
      <c r="A6927" s="595" t="s">
        <v>3297</v>
      </c>
      <c r="B6927" s="593" t="s">
        <v>110</v>
      </c>
      <c r="C6927" s="593" t="s">
        <v>36</v>
      </c>
      <c r="D6927" s="630">
        <v>41788</v>
      </c>
      <c r="E6927" s="613">
        <v>0.4381944444444445</v>
      </c>
      <c r="F6927" s="630">
        <v>41788</v>
      </c>
      <c r="G6927" s="613">
        <v>0.70138888888888884</v>
      </c>
      <c r="H6927" s="773">
        <f>G6927-E6927</f>
        <v>0.26319444444444434</v>
      </c>
      <c r="I6927" s="593">
        <v>1</v>
      </c>
      <c r="J6927" s="593" t="s">
        <v>146</v>
      </c>
      <c r="K6927" s="593" t="s">
        <v>134</v>
      </c>
      <c r="L6927" s="593" t="s">
        <v>128</v>
      </c>
      <c r="M6927" s="593" t="s">
        <v>4101</v>
      </c>
      <c r="N6927" s="593" t="s">
        <v>103</v>
      </c>
      <c r="O6927" s="593" t="s">
        <v>66</v>
      </c>
      <c r="P6927" s="593" t="s">
        <v>4102</v>
      </c>
      <c r="Q6927" s="593" t="s">
        <v>4108</v>
      </c>
      <c r="R6927" s="593"/>
      <c r="S6927" s="593">
        <v>1.1000000000000001</v>
      </c>
      <c r="T6927" s="1360">
        <v>1.1000000000000001</v>
      </c>
      <c r="U6927" s="593"/>
      <c r="V6927" s="593"/>
      <c r="W6927" s="593"/>
      <c r="X6927" s="593"/>
      <c r="Y6927" s="593"/>
      <c r="Z6927" s="593"/>
      <c r="AA6927" s="593"/>
      <c r="AB6927" s="593"/>
      <c r="AC6927" s="593"/>
      <c r="AD6927" s="593" t="s">
        <v>60</v>
      </c>
      <c r="AE6927" s="593"/>
      <c r="AF6927" s="593"/>
      <c r="AG6927" s="598"/>
      <c r="AH6927" s="595"/>
      <c r="AI6927" s="595"/>
    </row>
    <row r="6928" spans="1:36" ht="47.25" hidden="1" x14ac:dyDescent="0.2">
      <c r="A6928" s="595" t="s">
        <v>3297</v>
      </c>
      <c r="B6928" s="593" t="s">
        <v>110</v>
      </c>
      <c r="C6928" s="593" t="s">
        <v>36</v>
      </c>
      <c r="D6928" s="630">
        <v>41788</v>
      </c>
      <c r="E6928" s="613">
        <v>0.4381944444444445</v>
      </c>
      <c r="F6928" s="630">
        <v>41788</v>
      </c>
      <c r="G6928" s="613">
        <v>0.70138888888888884</v>
      </c>
      <c r="H6928" s="773">
        <f>G6928-E6928</f>
        <v>0.26319444444444434</v>
      </c>
      <c r="I6928" s="593">
        <v>1</v>
      </c>
      <c r="J6928" s="593" t="s">
        <v>178</v>
      </c>
      <c r="K6928" s="593" t="s">
        <v>134</v>
      </c>
      <c r="L6928" s="593" t="s">
        <v>130</v>
      </c>
      <c r="M6928" s="593" t="s">
        <v>4109</v>
      </c>
      <c r="N6928" s="593" t="s">
        <v>103</v>
      </c>
      <c r="O6928" s="593" t="s">
        <v>66</v>
      </c>
      <c r="P6928" s="593" t="s">
        <v>4110</v>
      </c>
      <c r="Q6928" s="265" t="s">
        <v>4111</v>
      </c>
      <c r="R6928" s="593"/>
      <c r="S6928" s="700">
        <v>8.9</v>
      </c>
      <c r="T6928" s="1366">
        <v>8.9</v>
      </c>
      <c r="U6928" s="593" t="s">
        <v>84</v>
      </c>
      <c r="V6928" s="593">
        <v>1984</v>
      </c>
      <c r="W6928" s="593" t="s">
        <v>171</v>
      </c>
      <c r="X6928" s="593" t="s">
        <v>175</v>
      </c>
      <c r="Y6928" s="614" t="s">
        <v>5852</v>
      </c>
      <c r="Z6928" s="593">
        <v>12</v>
      </c>
      <c r="AA6928" s="614" t="s">
        <v>5853</v>
      </c>
      <c r="AB6928" s="593">
        <v>0</v>
      </c>
      <c r="AC6928" s="614"/>
      <c r="AD6928" s="593" t="s">
        <v>60</v>
      </c>
      <c r="AE6928" s="593"/>
      <c r="AF6928" s="593"/>
      <c r="AG6928" s="598"/>
      <c r="AH6928" s="595"/>
      <c r="AI6928" s="595"/>
    </row>
    <row r="6929" spans="1:38" ht="47.25" hidden="1" x14ac:dyDescent="0.2">
      <c r="A6929" s="595" t="s">
        <v>3297</v>
      </c>
      <c r="B6929" s="593" t="s">
        <v>110</v>
      </c>
      <c r="C6929" s="593" t="s">
        <v>2244</v>
      </c>
      <c r="D6929" s="630">
        <v>41788</v>
      </c>
      <c r="E6929" s="613">
        <v>0.42152777777777778</v>
      </c>
      <c r="F6929" s="630">
        <v>41788</v>
      </c>
      <c r="G6929" s="613">
        <v>0.44513888888888892</v>
      </c>
      <c r="H6929" s="773">
        <f>G6929-E6929</f>
        <v>2.3611111111111138E-2</v>
      </c>
      <c r="I6929" s="593">
        <v>125</v>
      </c>
      <c r="J6929" s="593" t="s">
        <v>4105</v>
      </c>
      <c r="K6929" s="593"/>
      <c r="L6929" s="593" t="s">
        <v>125</v>
      </c>
      <c r="M6929" s="593" t="s">
        <v>4106</v>
      </c>
      <c r="N6929" s="593">
        <v>110</v>
      </c>
      <c r="O6929" s="593" t="s">
        <v>63</v>
      </c>
      <c r="P6929" s="593" t="s">
        <v>4106</v>
      </c>
      <c r="Q6929" s="771" t="s">
        <v>4107</v>
      </c>
      <c r="R6929" s="593"/>
      <c r="S6929" s="593">
        <v>398.1</v>
      </c>
      <c r="T6929" s="1755">
        <f>R6929+S6929</f>
        <v>398.1</v>
      </c>
      <c r="U6929" s="593"/>
      <c r="V6929" s="593"/>
      <c r="W6929" s="593"/>
      <c r="X6929" s="593"/>
      <c r="Y6929" s="593"/>
      <c r="Z6929" s="593"/>
      <c r="AA6929" s="593"/>
      <c r="AB6929" s="593"/>
      <c r="AC6929" s="593"/>
      <c r="AD6929" s="612" t="s">
        <v>55</v>
      </c>
      <c r="AE6929" s="593"/>
      <c r="AF6929" s="593"/>
      <c r="AG6929" s="598"/>
      <c r="AH6929" s="595"/>
      <c r="AI6929" s="595"/>
    </row>
    <row r="6930" spans="1:38" ht="94.5" hidden="1" x14ac:dyDescent="0.2">
      <c r="A6930" s="595" t="s">
        <v>3297</v>
      </c>
      <c r="B6930" s="593" t="s">
        <v>110</v>
      </c>
      <c r="C6930" s="593" t="s">
        <v>36</v>
      </c>
      <c r="D6930" s="630">
        <v>41790</v>
      </c>
      <c r="E6930" s="613">
        <v>0.71666666666666667</v>
      </c>
      <c r="F6930" s="630">
        <v>41790</v>
      </c>
      <c r="G6930" s="613">
        <v>0.71666666666666667</v>
      </c>
      <c r="H6930" s="773">
        <v>0</v>
      </c>
      <c r="I6930" s="593">
        <v>7</v>
      </c>
      <c r="J6930" s="593"/>
      <c r="K6930" s="593" t="s">
        <v>834</v>
      </c>
      <c r="L6930" s="593" t="s">
        <v>130</v>
      </c>
      <c r="M6930" s="593" t="s">
        <v>4140</v>
      </c>
      <c r="N6930" s="593">
        <v>35</v>
      </c>
      <c r="O6930" s="593" t="s">
        <v>63</v>
      </c>
      <c r="P6930" s="593" t="s">
        <v>4141</v>
      </c>
      <c r="Q6930" s="265" t="s">
        <v>4142</v>
      </c>
      <c r="R6930" s="593"/>
      <c r="S6930" s="593">
        <v>12.3</v>
      </c>
      <c r="T6930" s="1755">
        <v>12.3</v>
      </c>
      <c r="U6930" s="593" t="s">
        <v>73</v>
      </c>
      <c r="V6930" s="593">
        <v>2009</v>
      </c>
      <c r="W6930" s="593" t="s">
        <v>5843</v>
      </c>
      <c r="X6930" s="593" t="s">
        <v>5844</v>
      </c>
      <c r="Y6930" s="614" t="s">
        <v>5845</v>
      </c>
      <c r="Z6930" s="593">
        <v>100</v>
      </c>
      <c r="AA6930" s="614" t="s">
        <v>5846</v>
      </c>
      <c r="AB6930" s="593"/>
      <c r="AC6930" s="614"/>
      <c r="AD6930" s="593" t="s">
        <v>46</v>
      </c>
      <c r="AE6930" s="593"/>
      <c r="AF6930" s="593"/>
      <c r="AG6930" s="593"/>
      <c r="AH6930" s="632"/>
      <c r="AI6930" s="632"/>
      <c r="AJ6930" s="3"/>
    </row>
    <row r="6931" spans="1:38" ht="141.75" hidden="1" x14ac:dyDescent="0.2">
      <c r="A6931" s="593" t="s">
        <v>4114</v>
      </c>
      <c r="B6931" s="593" t="s">
        <v>110</v>
      </c>
      <c r="C6931" s="593" t="s">
        <v>36</v>
      </c>
      <c r="D6931" s="630">
        <v>41792</v>
      </c>
      <c r="E6931" s="613">
        <v>0.4</v>
      </c>
      <c r="F6931" s="630">
        <v>41792</v>
      </c>
      <c r="G6931" s="613">
        <v>0.4</v>
      </c>
      <c r="H6931" s="773">
        <v>0</v>
      </c>
      <c r="I6931" s="593">
        <v>6</v>
      </c>
      <c r="J6931" s="593" t="s">
        <v>146</v>
      </c>
      <c r="K6931" s="593" t="s">
        <v>132</v>
      </c>
      <c r="L6931" s="593" t="s">
        <v>128</v>
      </c>
      <c r="M6931" s="593" t="s">
        <v>4143</v>
      </c>
      <c r="N6931" s="593" t="s">
        <v>103</v>
      </c>
      <c r="O6931" s="593" t="s">
        <v>66</v>
      </c>
      <c r="P6931" s="593" t="s">
        <v>4144</v>
      </c>
      <c r="Q6931" s="593" t="s">
        <v>5854</v>
      </c>
      <c r="R6931" s="593"/>
      <c r="S6931" s="593">
        <v>4.2</v>
      </c>
      <c r="T6931" s="1755">
        <v>4.2</v>
      </c>
      <c r="U6931" s="593" t="s">
        <v>75</v>
      </c>
      <c r="V6931" s="593">
        <v>1987</v>
      </c>
      <c r="W6931" s="593" t="s">
        <v>171</v>
      </c>
      <c r="X6931" s="593" t="s">
        <v>3528</v>
      </c>
      <c r="Y6931" s="614" t="s">
        <v>4145</v>
      </c>
      <c r="Z6931" s="593"/>
      <c r="AA6931" s="614" t="s">
        <v>4146</v>
      </c>
      <c r="AB6931" s="593">
        <v>3</v>
      </c>
      <c r="AC6931" s="614"/>
      <c r="AD6931" s="593" t="s">
        <v>54</v>
      </c>
      <c r="AE6931" s="593"/>
      <c r="AF6931" s="593"/>
      <c r="AG6931" s="593"/>
      <c r="AH6931" s="632"/>
      <c r="AI6931" s="632"/>
      <c r="AJ6931" s="3"/>
    </row>
    <row r="6932" spans="1:38" ht="94.5" hidden="1" x14ac:dyDescent="0.2">
      <c r="A6932" s="593" t="s">
        <v>4114</v>
      </c>
      <c r="B6932" s="593" t="s">
        <v>110</v>
      </c>
      <c r="C6932" s="593" t="s">
        <v>36</v>
      </c>
      <c r="D6932" s="630">
        <v>41792</v>
      </c>
      <c r="E6932" s="613">
        <v>0.70138888888888884</v>
      </c>
      <c r="F6932" s="630">
        <v>41792</v>
      </c>
      <c r="G6932" s="613">
        <v>0.75</v>
      </c>
      <c r="H6932" s="773">
        <v>4.861111111111116E-2</v>
      </c>
      <c r="I6932" s="593">
        <v>3</v>
      </c>
      <c r="J6932" s="593" t="s">
        <v>146</v>
      </c>
      <c r="K6932" s="593" t="s">
        <v>133</v>
      </c>
      <c r="L6932" s="593" t="s">
        <v>128</v>
      </c>
      <c r="M6932" s="593" t="s">
        <v>4147</v>
      </c>
      <c r="N6932" s="593" t="s">
        <v>103</v>
      </c>
      <c r="O6932" s="593" t="s">
        <v>66</v>
      </c>
      <c r="P6932" s="593" t="s">
        <v>4148</v>
      </c>
      <c r="Q6932" s="593" t="s">
        <v>4149</v>
      </c>
      <c r="R6932" s="593">
        <v>1.5</v>
      </c>
      <c r="S6932" s="593"/>
      <c r="T6932" s="1755">
        <v>1.5</v>
      </c>
      <c r="U6932" s="593" t="s">
        <v>75</v>
      </c>
      <c r="V6932" s="593">
        <v>1984</v>
      </c>
      <c r="W6932" s="593" t="s">
        <v>500</v>
      </c>
      <c r="X6932" s="593" t="s">
        <v>3528</v>
      </c>
      <c r="Y6932" s="614" t="s">
        <v>4150</v>
      </c>
      <c r="Z6932" s="593"/>
      <c r="AA6932" s="614" t="s">
        <v>4151</v>
      </c>
      <c r="AB6932" s="593">
        <v>3</v>
      </c>
      <c r="AC6932" s="614" t="s">
        <v>4152</v>
      </c>
      <c r="AD6932" s="593" t="s">
        <v>56</v>
      </c>
      <c r="AE6932" s="593"/>
      <c r="AF6932" s="593"/>
      <c r="AG6932" s="593"/>
      <c r="AH6932" s="632"/>
      <c r="AI6932" s="632"/>
      <c r="AJ6932" s="3"/>
    </row>
    <row r="6933" spans="1:38" ht="126" hidden="1" x14ac:dyDescent="0.2">
      <c r="A6933" s="593" t="s">
        <v>4114</v>
      </c>
      <c r="B6933" s="593" t="s">
        <v>110</v>
      </c>
      <c r="C6933" s="593" t="s">
        <v>36</v>
      </c>
      <c r="D6933" s="630">
        <v>41792</v>
      </c>
      <c r="E6933" s="613">
        <v>0.72291666666666676</v>
      </c>
      <c r="F6933" s="630">
        <v>41792</v>
      </c>
      <c r="G6933" s="613">
        <v>0.72291666666666676</v>
      </c>
      <c r="H6933" s="773">
        <v>0</v>
      </c>
      <c r="I6933" s="593">
        <v>13</v>
      </c>
      <c r="J6933" s="593" t="s">
        <v>146</v>
      </c>
      <c r="K6933" s="593" t="s">
        <v>132</v>
      </c>
      <c r="L6933" s="593" t="s">
        <v>128</v>
      </c>
      <c r="M6933" s="593" t="s">
        <v>4153</v>
      </c>
      <c r="N6933" s="593" t="s">
        <v>103</v>
      </c>
      <c r="O6933" s="593" t="s">
        <v>66</v>
      </c>
      <c r="P6933" s="593" t="s">
        <v>4154</v>
      </c>
      <c r="Q6933" s="593" t="s">
        <v>5855</v>
      </c>
      <c r="R6933" s="593"/>
      <c r="S6933" s="593">
        <v>4.0999999999999996</v>
      </c>
      <c r="T6933" s="1755">
        <v>4.0999999999999996</v>
      </c>
      <c r="U6933" s="593" t="s">
        <v>75</v>
      </c>
      <c r="V6933" s="593">
        <v>1984</v>
      </c>
      <c r="W6933" s="593" t="s">
        <v>171</v>
      </c>
      <c r="X6933" s="593" t="s">
        <v>3528</v>
      </c>
      <c r="Y6933" s="614" t="s">
        <v>4155</v>
      </c>
      <c r="Z6933" s="593"/>
      <c r="AA6933" s="614" t="s">
        <v>4156</v>
      </c>
      <c r="AB6933" s="593">
        <v>8</v>
      </c>
      <c r="AC6933" s="614"/>
      <c r="AD6933" s="593" t="s">
        <v>54</v>
      </c>
      <c r="AE6933" s="593"/>
      <c r="AF6933" s="593"/>
      <c r="AG6933" s="593"/>
      <c r="AH6933" s="632"/>
      <c r="AI6933" s="632"/>
      <c r="AJ6933" s="3"/>
    </row>
    <row r="6934" spans="1:38" ht="78.75" hidden="1" x14ac:dyDescent="0.2">
      <c r="A6934" s="593" t="s">
        <v>4114</v>
      </c>
      <c r="B6934" s="593" t="s">
        <v>110</v>
      </c>
      <c r="C6934" s="593" t="s">
        <v>36</v>
      </c>
      <c r="D6934" s="630">
        <v>41792</v>
      </c>
      <c r="E6934" s="613">
        <v>0.87152777777777779</v>
      </c>
      <c r="F6934" s="630">
        <v>41792</v>
      </c>
      <c r="G6934" s="613">
        <v>0.87152777777777779</v>
      </c>
      <c r="H6934" s="773">
        <v>0</v>
      </c>
      <c r="I6934" s="593">
        <v>7</v>
      </c>
      <c r="J6934" s="593"/>
      <c r="K6934" s="593"/>
      <c r="L6934" s="593" t="s">
        <v>126</v>
      </c>
      <c r="M6934" s="593" t="s">
        <v>4157</v>
      </c>
      <c r="N6934" s="593" t="s">
        <v>103</v>
      </c>
      <c r="O6934" s="593" t="s">
        <v>72</v>
      </c>
      <c r="P6934" s="593"/>
      <c r="Q6934" s="771" t="s">
        <v>4158</v>
      </c>
      <c r="R6934" s="593"/>
      <c r="S6934" s="593">
        <v>8.1</v>
      </c>
      <c r="T6934" s="1755">
        <v>8.1</v>
      </c>
      <c r="U6934" s="593" t="s">
        <v>86</v>
      </c>
      <c r="V6934" s="593"/>
      <c r="W6934" s="593"/>
      <c r="X6934" s="593"/>
      <c r="Y6934" s="614"/>
      <c r="Z6934" s="593"/>
      <c r="AA6934" s="614"/>
      <c r="AB6934" s="593"/>
      <c r="AC6934" s="614"/>
      <c r="AD6934" s="593" t="s">
        <v>61</v>
      </c>
      <c r="AE6934" s="593"/>
      <c r="AF6934" s="593"/>
      <c r="AG6934" s="593"/>
      <c r="AH6934" s="632" t="s">
        <v>388</v>
      </c>
      <c r="AI6934" s="632"/>
      <c r="AJ6934" s="3"/>
    </row>
    <row r="6935" spans="1:38" ht="63" hidden="1" x14ac:dyDescent="0.2">
      <c r="A6935" s="593" t="s">
        <v>4114</v>
      </c>
      <c r="B6935" s="593" t="s">
        <v>110</v>
      </c>
      <c r="C6935" s="593" t="s">
        <v>36</v>
      </c>
      <c r="D6935" s="630">
        <v>41792</v>
      </c>
      <c r="E6935" s="613">
        <v>0.91180555555555554</v>
      </c>
      <c r="F6935" s="630">
        <v>41792</v>
      </c>
      <c r="G6935" s="613">
        <v>0.91180555555555554</v>
      </c>
      <c r="H6935" s="773">
        <v>0</v>
      </c>
      <c r="I6935" s="593">
        <v>4</v>
      </c>
      <c r="J6935" s="593"/>
      <c r="K6935" s="593"/>
      <c r="L6935" s="593" t="s">
        <v>126</v>
      </c>
      <c r="M6935" s="593" t="s">
        <v>4159</v>
      </c>
      <c r="N6935" s="593" t="s">
        <v>103</v>
      </c>
      <c r="O6935" s="593" t="s">
        <v>72</v>
      </c>
      <c r="P6935" s="593"/>
      <c r="Q6935" s="265" t="s">
        <v>4160</v>
      </c>
      <c r="R6935" s="593"/>
      <c r="S6935" s="593">
        <v>3.7</v>
      </c>
      <c r="T6935" s="1755">
        <v>3.7</v>
      </c>
      <c r="U6935" s="593" t="s">
        <v>86</v>
      </c>
      <c r="V6935" s="593"/>
      <c r="W6935" s="593"/>
      <c r="X6935" s="593"/>
      <c r="Y6935" s="614"/>
      <c r="Z6935" s="593"/>
      <c r="AA6935" s="614"/>
      <c r="AB6935" s="593"/>
      <c r="AC6935" s="614"/>
      <c r="AD6935" s="593" t="s">
        <v>61</v>
      </c>
      <c r="AE6935" s="593"/>
      <c r="AF6935" s="593"/>
      <c r="AG6935" s="593"/>
      <c r="AH6935" s="632" t="s">
        <v>388</v>
      </c>
      <c r="AI6935" s="632"/>
      <c r="AJ6935" s="3"/>
    </row>
    <row r="6936" spans="1:38" ht="31.5" hidden="1" x14ac:dyDescent="0.2">
      <c r="A6936" s="593" t="s">
        <v>4114</v>
      </c>
      <c r="B6936" s="593" t="s">
        <v>110</v>
      </c>
      <c r="C6936" s="593" t="s">
        <v>36</v>
      </c>
      <c r="D6936" s="630">
        <v>41792</v>
      </c>
      <c r="E6936" s="613">
        <v>0.92291666666666661</v>
      </c>
      <c r="F6936" s="630">
        <v>41792</v>
      </c>
      <c r="G6936" s="613">
        <v>0.94374999999999998</v>
      </c>
      <c r="H6936" s="773">
        <v>2.0833333333333332E-2</v>
      </c>
      <c r="I6936" s="593">
        <v>3</v>
      </c>
      <c r="J6936" s="593" t="s">
        <v>146</v>
      </c>
      <c r="K6936" s="593" t="s">
        <v>133</v>
      </c>
      <c r="L6936" s="593" t="s">
        <v>128</v>
      </c>
      <c r="M6936" s="593" t="s">
        <v>4161</v>
      </c>
      <c r="N6936" s="593" t="s">
        <v>103</v>
      </c>
      <c r="O6936" s="593" t="s">
        <v>66</v>
      </c>
      <c r="P6936" s="593" t="s">
        <v>4162</v>
      </c>
      <c r="Q6936" s="593" t="s">
        <v>3409</v>
      </c>
      <c r="R6936" s="593"/>
      <c r="S6936" s="593">
        <v>3.9</v>
      </c>
      <c r="T6936" s="1755">
        <v>3.9</v>
      </c>
      <c r="U6936" s="593" t="s">
        <v>75</v>
      </c>
      <c r="V6936" s="593">
        <v>1978</v>
      </c>
      <c r="W6936" s="593" t="s">
        <v>171</v>
      </c>
      <c r="X6936" s="593" t="s">
        <v>175</v>
      </c>
      <c r="Y6936" s="614" t="s">
        <v>5856</v>
      </c>
      <c r="Z6936" s="593">
        <v>20</v>
      </c>
      <c r="AA6936" s="614" t="s">
        <v>5857</v>
      </c>
      <c r="AB6936" s="593">
        <v>0</v>
      </c>
      <c r="AC6936" s="614"/>
      <c r="AD6936" s="593" t="s">
        <v>48</v>
      </c>
      <c r="AE6936" s="593"/>
      <c r="AF6936" s="593"/>
      <c r="AG6936" s="593"/>
      <c r="AH6936" s="632"/>
      <c r="AI6936" s="632"/>
      <c r="AJ6936" s="3"/>
    </row>
    <row r="6937" spans="1:38" ht="141.75" hidden="1" x14ac:dyDescent="0.2">
      <c r="A6937" s="593" t="s">
        <v>4114</v>
      </c>
      <c r="B6937" s="593" t="s">
        <v>110</v>
      </c>
      <c r="C6937" s="593" t="s">
        <v>36</v>
      </c>
      <c r="D6937" s="630">
        <v>41793</v>
      </c>
      <c r="E6937" s="613">
        <v>0.28888888888888892</v>
      </c>
      <c r="F6937" s="630">
        <v>41793</v>
      </c>
      <c r="G6937" s="613">
        <v>0.28888888888888892</v>
      </c>
      <c r="H6937" s="773">
        <v>0</v>
      </c>
      <c r="I6937" s="593">
        <v>9</v>
      </c>
      <c r="J6937" s="593" t="s">
        <v>146</v>
      </c>
      <c r="K6937" s="593" t="s">
        <v>132</v>
      </c>
      <c r="L6937" s="593" t="s">
        <v>128</v>
      </c>
      <c r="M6937" s="593" t="s">
        <v>3534</v>
      </c>
      <c r="N6937" s="593" t="s">
        <v>103</v>
      </c>
      <c r="O6937" s="593" t="s">
        <v>66</v>
      </c>
      <c r="P6937" s="593" t="s">
        <v>3535</v>
      </c>
      <c r="Q6937" s="593" t="s">
        <v>4163</v>
      </c>
      <c r="R6937" s="593"/>
      <c r="S6937" s="593">
        <v>8.9</v>
      </c>
      <c r="T6937" s="1755">
        <v>8.9</v>
      </c>
      <c r="U6937" s="593" t="s">
        <v>75</v>
      </c>
      <c r="V6937" s="593">
        <v>1988</v>
      </c>
      <c r="W6937" s="593" t="s">
        <v>171</v>
      </c>
      <c r="X6937" s="593" t="s">
        <v>175</v>
      </c>
      <c r="Y6937" s="614" t="s">
        <v>3807</v>
      </c>
      <c r="Z6937" s="593">
        <v>100</v>
      </c>
      <c r="AA6937" s="614" t="s">
        <v>3808</v>
      </c>
      <c r="AB6937" s="593">
        <v>9</v>
      </c>
      <c r="AC6937" s="614"/>
      <c r="AD6937" s="593" t="s">
        <v>54</v>
      </c>
      <c r="AE6937" s="593"/>
      <c r="AF6937" s="593"/>
      <c r="AG6937" s="593"/>
      <c r="AH6937" s="632"/>
      <c r="AI6937" s="632"/>
      <c r="AJ6937" s="3"/>
    </row>
    <row r="6938" spans="1:38" ht="47.25" hidden="1" x14ac:dyDescent="0.2">
      <c r="A6938" s="593" t="s">
        <v>4114</v>
      </c>
      <c r="B6938" s="593" t="s">
        <v>110</v>
      </c>
      <c r="C6938" s="593" t="s">
        <v>36</v>
      </c>
      <c r="D6938" s="630">
        <v>41796</v>
      </c>
      <c r="E6938" s="613">
        <v>0.50069444444444444</v>
      </c>
      <c r="F6938" s="630">
        <v>41796</v>
      </c>
      <c r="G6938" s="613">
        <v>0.50069444444444444</v>
      </c>
      <c r="H6938" s="773">
        <v>0</v>
      </c>
      <c r="I6938" s="593">
        <v>8</v>
      </c>
      <c r="J6938" s="593" t="s">
        <v>4278</v>
      </c>
      <c r="K6938" s="593"/>
      <c r="L6938" s="593" t="s">
        <v>130</v>
      </c>
      <c r="M6938" s="593" t="s">
        <v>4279</v>
      </c>
      <c r="N6938" s="593">
        <v>35</v>
      </c>
      <c r="O6938" s="593" t="s">
        <v>63</v>
      </c>
      <c r="P6938" s="593" t="s">
        <v>4279</v>
      </c>
      <c r="Q6938" s="593" t="s">
        <v>4280</v>
      </c>
      <c r="R6938" s="593"/>
      <c r="S6938" s="593">
        <v>3.8</v>
      </c>
      <c r="T6938" s="1360">
        <v>3.8</v>
      </c>
      <c r="U6938" s="593" t="s">
        <v>87</v>
      </c>
      <c r="V6938" s="713">
        <v>1986</v>
      </c>
      <c r="W6938" s="593" t="s">
        <v>4281</v>
      </c>
      <c r="X6938" s="593"/>
      <c r="Y6938" s="593" t="s">
        <v>4282</v>
      </c>
      <c r="Z6938" s="593">
        <v>0.25</v>
      </c>
      <c r="AA6938" s="593" t="s">
        <v>4283</v>
      </c>
      <c r="AB6938" s="593"/>
      <c r="AC6938" s="593"/>
      <c r="AD6938" s="593" t="s">
        <v>60</v>
      </c>
      <c r="AE6938" s="593"/>
      <c r="AF6938" s="593"/>
      <c r="AG6938" s="593"/>
      <c r="AH6938" s="632"/>
      <c r="AI6938" s="632"/>
      <c r="AJ6938" s="3"/>
    </row>
    <row r="6939" spans="1:38" ht="63" hidden="1" x14ac:dyDescent="0.25">
      <c r="A6939" s="593" t="s">
        <v>4114</v>
      </c>
      <c r="B6939" s="593" t="s">
        <v>110</v>
      </c>
      <c r="C6939" s="593" t="s">
        <v>36</v>
      </c>
      <c r="D6939" s="630">
        <v>41796</v>
      </c>
      <c r="E6939" s="613">
        <v>0.5180555555555556</v>
      </c>
      <c r="F6939" s="630">
        <v>41796</v>
      </c>
      <c r="G6939" s="613">
        <v>0.5180555555555556</v>
      </c>
      <c r="H6939" s="773">
        <v>0</v>
      </c>
      <c r="I6939" s="593">
        <v>12</v>
      </c>
      <c r="J6939" s="593" t="s">
        <v>146</v>
      </c>
      <c r="K6939" s="593" t="s">
        <v>132</v>
      </c>
      <c r="L6939" s="593" t="s">
        <v>128</v>
      </c>
      <c r="M6939" s="593" t="s">
        <v>3492</v>
      </c>
      <c r="N6939" s="593" t="s">
        <v>103</v>
      </c>
      <c r="O6939" s="593" t="s">
        <v>66</v>
      </c>
      <c r="P6939" s="593" t="s">
        <v>3493</v>
      </c>
      <c r="Q6939" s="265" t="s">
        <v>4284</v>
      </c>
      <c r="R6939" s="593"/>
      <c r="S6939" s="593">
        <v>3</v>
      </c>
      <c r="T6939" s="1360">
        <v>3</v>
      </c>
      <c r="U6939" s="593" t="s">
        <v>75</v>
      </c>
      <c r="V6939" s="593">
        <v>1992</v>
      </c>
      <c r="W6939" s="593"/>
      <c r="X6939" s="593" t="s">
        <v>175</v>
      </c>
      <c r="Y6939" s="614" t="s">
        <v>3496</v>
      </c>
      <c r="Z6939" s="593">
        <v>100</v>
      </c>
      <c r="AA6939" s="614" t="s">
        <v>4285</v>
      </c>
      <c r="AB6939" s="593"/>
      <c r="AC6939" s="593"/>
      <c r="AD6939" s="593" t="s">
        <v>60</v>
      </c>
      <c r="AE6939" s="593"/>
      <c r="AF6939" s="593"/>
      <c r="AG6939" s="1061"/>
      <c r="AH6939" s="632"/>
      <c r="AI6939" s="632"/>
      <c r="AJ6939" s="3"/>
      <c r="AL6939" s="22" t="s">
        <v>12022</v>
      </c>
    </row>
    <row r="6940" spans="1:38" ht="31.5" hidden="1" x14ac:dyDescent="0.2">
      <c r="A6940" s="593" t="s">
        <v>4114</v>
      </c>
      <c r="B6940" s="593" t="s">
        <v>110</v>
      </c>
      <c r="C6940" s="593" t="s">
        <v>36</v>
      </c>
      <c r="D6940" s="630">
        <v>41797</v>
      </c>
      <c r="E6940" s="613">
        <v>0.10416666666666667</v>
      </c>
      <c r="F6940" s="630">
        <v>41797</v>
      </c>
      <c r="G6940" s="613">
        <v>0.22222222222222221</v>
      </c>
      <c r="H6940" s="773">
        <f>G6940-E6940</f>
        <v>0.11805555555555554</v>
      </c>
      <c r="I6940" s="593">
        <v>9</v>
      </c>
      <c r="J6940" s="593" t="s">
        <v>146</v>
      </c>
      <c r="K6940" s="593" t="s">
        <v>133</v>
      </c>
      <c r="L6940" s="593" t="s">
        <v>128</v>
      </c>
      <c r="M6940" s="593" t="s">
        <v>4286</v>
      </c>
      <c r="N6940" s="593" t="s">
        <v>103</v>
      </c>
      <c r="O6940" s="593" t="s">
        <v>66</v>
      </c>
      <c r="P6940" s="593" t="s">
        <v>4287</v>
      </c>
      <c r="Q6940" s="593" t="s">
        <v>4288</v>
      </c>
      <c r="R6940" s="593">
        <v>20.9</v>
      </c>
      <c r="S6940" s="593"/>
      <c r="T6940" s="1755">
        <f>R6940+S6940</f>
        <v>20.9</v>
      </c>
      <c r="U6940" s="593" t="s">
        <v>75</v>
      </c>
      <c r="V6940" s="593">
        <v>1988</v>
      </c>
      <c r="W6940" s="593" t="s">
        <v>171</v>
      </c>
      <c r="X6940" s="593" t="s">
        <v>175</v>
      </c>
      <c r="Y6940" s="614" t="s">
        <v>4289</v>
      </c>
      <c r="Z6940" s="593" t="s">
        <v>4290</v>
      </c>
      <c r="AA6940" s="614" t="s">
        <v>4291</v>
      </c>
      <c r="AB6940" s="593" t="s">
        <v>4292</v>
      </c>
      <c r="AC6940" s="614"/>
      <c r="AD6940" s="1054" t="s">
        <v>54</v>
      </c>
      <c r="AE6940" s="593"/>
      <c r="AF6940" s="593"/>
      <c r="AG6940" s="593"/>
      <c r="AH6940" s="632"/>
      <c r="AI6940" s="632"/>
      <c r="AJ6940" s="3"/>
    </row>
    <row r="6941" spans="1:38" ht="94.5" hidden="1" x14ac:dyDescent="0.2">
      <c r="A6941" s="593" t="s">
        <v>4114</v>
      </c>
      <c r="B6941" s="593" t="s">
        <v>110</v>
      </c>
      <c r="C6941" s="593" t="s">
        <v>36</v>
      </c>
      <c r="D6941" s="630">
        <v>41797</v>
      </c>
      <c r="E6941" s="613">
        <v>0.56597222222222221</v>
      </c>
      <c r="F6941" s="630">
        <v>41797</v>
      </c>
      <c r="G6941" s="613">
        <v>0.79166666666666663</v>
      </c>
      <c r="H6941" s="773">
        <v>0.22569444444444445</v>
      </c>
      <c r="I6941" s="593">
        <v>7</v>
      </c>
      <c r="J6941" s="593" t="s">
        <v>146</v>
      </c>
      <c r="K6941" s="593" t="s">
        <v>134</v>
      </c>
      <c r="L6941" s="593" t="s">
        <v>128</v>
      </c>
      <c r="M6941" s="593" t="s">
        <v>4293</v>
      </c>
      <c r="N6941" s="593" t="s">
        <v>103</v>
      </c>
      <c r="O6941" s="593" t="s">
        <v>66</v>
      </c>
      <c r="P6941" s="593" t="s">
        <v>4294</v>
      </c>
      <c r="Q6941" s="265" t="s">
        <v>4295</v>
      </c>
      <c r="R6941" s="593">
        <v>12.3</v>
      </c>
      <c r="S6941" s="593">
        <v>3.4</v>
      </c>
      <c r="T6941" s="1360">
        <v>15.7</v>
      </c>
      <c r="U6941" s="593" t="s">
        <v>75</v>
      </c>
      <c r="V6941" s="593">
        <v>1989</v>
      </c>
      <c r="W6941" s="593" t="s">
        <v>171</v>
      </c>
      <c r="X6941" s="593" t="s">
        <v>175</v>
      </c>
      <c r="Y6941" s="614" t="s">
        <v>4296</v>
      </c>
      <c r="Z6941" s="628">
        <v>1</v>
      </c>
      <c r="AA6941" s="614" t="s">
        <v>4297</v>
      </c>
      <c r="AB6941" s="596">
        <v>0</v>
      </c>
      <c r="AC6941" s="694"/>
      <c r="AD6941" s="1054" t="s">
        <v>54</v>
      </c>
      <c r="AE6941" s="593"/>
      <c r="AF6941" s="593"/>
      <c r="AG6941" s="593"/>
      <c r="AH6941" s="632"/>
      <c r="AI6941" s="632"/>
      <c r="AJ6941" s="3"/>
    </row>
    <row r="6942" spans="1:38" ht="47.25" hidden="1" x14ac:dyDescent="0.2">
      <c r="A6942" s="593" t="s">
        <v>4114</v>
      </c>
      <c r="B6942" s="596" t="s">
        <v>110</v>
      </c>
      <c r="C6942" s="593" t="s">
        <v>2244</v>
      </c>
      <c r="D6942" s="630">
        <v>41798</v>
      </c>
      <c r="E6942" s="643">
        <v>0.41805555555555557</v>
      </c>
      <c r="F6942" s="630">
        <v>41798</v>
      </c>
      <c r="G6942" s="643">
        <v>0.41805555555555557</v>
      </c>
      <c r="H6942" s="1180">
        <v>0</v>
      </c>
      <c r="I6942" s="596">
        <v>95</v>
      </c>
      <c r="J6942" s="596" t="s">
        <v>4298</v>
      </c>
      <c r="K6942" s="596" t="s">
        <v>134</v>
      </c>
      <c r="L6942" s="596" t="s">
        <v>125</v>
      </c>
      <c r="M6942" s="596" t="s">
        <v>4299</v>
      </c>
      <c r="N6942" s="596">
        <v>110</v>
      </c>
      <c r="O6942" s="596" t="s">
        <v>66</v>
      </c>
      <c r="P6942" s="596" t="s">
        <v>4299</v>
      </c>
      <c r="Q6942" s="372" t="s">
        <v>4300</v>
      </c>
      <c r="R6942" s="596"/>
      <c r="S6942" s="596">
        <v>69.900000000000006</v>
      </c>
      <c r="T6942" s="1067">
        <v>69.900000000000006</v>
      </c>
      <c r="U6942" s="596"/>
      <c r="V6942" s="596"/>
      <c r="W6942" s="596"/>
      <c r="X6942" s="596"/>
      <c r="Y6942" s="694"/>
      <c r="Z6942" s="596"/>
      <c r="AA6942" s="694"/>
      <c r="AB6942" s="596"/>
      <c r="AC6942" s="694"/>
      <c r="AD6942" s="596" t="s">
        <v>55</v>
      </c>
      <c r="AE6942" s="596"/>
      <c r="AF6942" s="596"/>
      <c r="AG6942" s="596"/>
      <c r="AH6942" s="632"/>
      <c r="AI6942" s="632"/>
      <c r="AJ6942" s="3"/>
      <c r="AL6942" s="22" t="s">
        <v>12022</v>
      </c>
    </row>
    <row r="6943" spans="1:38" ht="78.75" hidden="1" x14ac:dyDescent="0.2">
      <c r="A6943" s="593" t="s">
        <v>4114</v>
      </c>
      <c r="B6943" s="596" t="s">
        <v>110</v>
      </c>
      <c r="C6943" s="596" t="s">
        <v>36</v>
      </c>
      <c r="D6943" s="630">
        <v>41799</v>
      </c>
      <c r="E6943" s="643">
        <v>0.8618055555555556</v>
      </c>
      <c r="F6943" s="630">
        <v>41799</v>
      </c>
      <c r="G6943" s="643">
        <v>0.90763888888888899</v>
      </c>
      <c r="H6943" s="1180">
        <v>4.5833333333333337E-2</v>
      </c>
      <c r="I6943" s="596">
        <v>8</v>
      </c>
      <c r="J6943" s="596" t="s">
        <v>1452</v>
      </c>
      <c r="K6943" s="596"/>
      <c r="L6943" s="596" t="s">
        <v>130</v>
      </c>
      <c r="M6943" s="596" t="s">
        <v>4358</v>
      </c>
      <c r="N6943" s="596" t="s">
        <v>103</v>
      </c>
      <c r="O6943" s="596" t="s">
        <v>66</v>
      </c>
      <c r="P6943" s="596" t="s">
        <v>4359</v>
      </c>
      <c r="Q6943" s="372" t="s">
        <v>4360</v>
      </c>
      <c r="R6943" s="596">
        <v>11.2</v>
      </c>
      <c r="S6943" s="596"/>
      <c r="T6943" s="1067">
        <v>11.2</v>
      </c>
      <c r="U6943" s="596"/>
      <c r="V6943" s="596"/>
      <c r="W6943" s="596"/>
      <c r="X6943" s="596"/>
      <c r="Y6943" s="694"/>
      <c r="Z6943" s="596"/>
      <c r="AA6943" s="694"/>
      <c r="AB6943" s="596"/>
      <c r="AC6943" s="694"/>
      <c r="AD6943" s="596" t="s">
        <v>60</v>
      </c>
      <c r="AE6943" s="596"/>
      <c r="AF6943" s="596"/>
      <c r="AG6943" s="596"/>
      <c r="AH6943" s="632"/>
      <c r="AI6943" s="632"/>
      <c r="AJ6943" s="3"/>
    </row>
    <row r="6944" spans="1:38" ht="31.5" hidden="1" x14ac:dyDescent="0.2">
      <c r="A6944" s="593" t="s">
        <v>4114</v>
      </c>
      <c r="B6944" s="596" t="s">
        <v>110</v>
      </c>
      <c r="C6944" s="596" t="s">
        <v>36</v>
      </c>
      <c r="D6944" s="630">
        <v>41800</v>
      </c>
      <c r="E6944" s="643">
        <v>9.0277777777777776E-2</v>
      </c>
      <c r="F6944" s="630">
        <v>41800</v>
      </c>
      <c r="G6944" s="643">
        <v>9.0277777777777776E-2</v>
      </c>
      <c r="H6944" s="1180">
        <v>0</v>
      </c>
      <c r="I6944" s="596">
        <v>8</v>
      </c>
      <c r="J6944" s="596" t="s">
        <v>146</v>
      </c>
      <c r="K6944" s="596" t="s">
        <v>132</v>
      </c>
      <c r="L6944" s="596" t="s">
        <v>130</v>
      </c>
      <c r="M6944" s="596" t="s">
        <v>4361</v>
      </c>
      <c r="N6944" s="596">
        <v>35</v>
      </c>
      <c r="O6944" s="596" t="s">
        <v>63</v>
      </c>
      <c r="P6944" s="596" t="s">
        <v>4362</v>
      </c>
      <c r="Q6944" s="372" t="s">
        <v>4363</v>
      </c>
      <c r="R6944" s="596"/>
      <c r="S6944" s="596">
        <v>2.2999999999999998</v>
      </c>
      <c r="T6944" s="1067">
        <v>2.2999999999999998</v>
      </c>
      <c r="U6944" s="596" t="s">
        <v>73</v>
      </c>
      <c r="V6944" s="596">
        <v>39912</v>
      </c>
      <c r="W6944" s="596" t="s">
        <v>4364</v>
      </c>
      <c r="X6944" s="596"/>
      <c r="Y6944" s="694">
        <v>41794</v>
      </c>
      <c r="Z6944" s="596">
        <v>100</v>
      </c>
      <c r="AA6944" s="694">
        <v>41944</v>
      </c>
      <c r="AB6944" s="596"/>
      <c r="AC6944" s="694"/>
      <c r="AD6944" s="596" t="s">
        <v>61</v>
      </c>
      <c r="AE6944" s="596"/>
      <c r="AF6944" s="596"/>
      <c r="AG6944" s="596"/>
      <c r="AH6944" s="632"/>
      <c r="AI6944" s="632"/>
      <c r="AJ6944" s="3"/>
    </row>
    <row r="6945" spans="1:36" ht="63" hidden="1" x14ac:dyDescent="0.2">
      <c r="A6945" s="593" t="s">
        <v>4114</v>
      </c>
      <c r="B6945" s="596" t="s">
        <v>110</v>
      </c>
      <c r="C6945" s="593" t="s">
        <v>2244</v>
      </c>
      <c r="D6945" s="630">
        <v>41802</v>
      </c>
      <c r="E6945" s="643">
        <v>0.48819444444444443</v>
      </c>
      <c r="F6945" s="630">
        <v>41802</v>
      </c>
      <c r="G6945" s="643">
        <v>0.48819444444444443</v>
      </c>
      <c r="H6945" s="1180">
        <v>0</v>
      </c>
      <c r="I6945" s="596">
        <v>85</v>
      </c>
      <c r="J6945" s="596" t="s">
        <v>4365</v>
      </c>
      <c r="K6945" s="596" t="s">
        <v>132</v>
      </c>
      <c r="L6945" s="596" t="s">
        <v>125</v>
      </c>
      <c r="M6945" s="596" t="s">
        <v>4366</v>
      </c>
      <c r="N6945" s="596">
        <v>110</v>
      </c>
      <c r="O6945" s="596" t="s">
        <v>66</v>
      </c>
      <c r="P6945" s="596" t="s">
        <v>4367</v>
      </c>
      <c r="Q6945" s="596" t="s">
        <v>4368</v>
      </c>
      <c r="R6945" s="596"/>
      <c r="S6945" s="596">
        <v>66.8</v>
      </c>
      <c r="T6945" s="1067">
        <v>66.8</v>
      </c>
      <c r="U6945" s="596"/>
      <c r="V6945" s="596"/>
      <c r="W6945" s="596"/>
      <c r="X6945" s="596"/>
      <c r="Y6945" s="694"/>
      <c r="Z6945" s="596"/>
      <c r="AA6945" s="694"/>
      <c r="AB6945" s="596"/>
      <c r="AC6945" s="694"/>
      <c r="AD6945" s="596" t="s">
        <v>55</v>
      </c>
      <c r="AE6945" s="596"/>
      <c r="AF6945" s="596"/>
      <c r="AG6945" s="596"/>
      <c r="AH6945" s="632"/>
      <c r="AI6945" s="632"/>
      <c r="AJ6945" s="3"/>
    </row>
    <row r="6946" spans="1:36" ht="47.25" hidden="1" x14ac:dyDescent="0.2">
      <c r="A6946" s="593" t="s">
        <v>4114</v>
      </c>
      <c r="B6946" s="596" t="s">
        <v>110</v>
      </c>
      <c r="C6946" s="596" t="s">
        <v>36</v>
      </c>
      <c r="D6946" s="630">
        <v>41803</v>
      </c>
      <c r="E6946" s="643">
        <v>0.73541666666666661</v>
      </c>
      <c r="F6946" s="630">
        <v>41803</v>
      </c>
      <c r="G6946" s="643">
        <v>0.75416666666666676</v>
      </c>
      <c r="H6946" s="1180">
        <v>1.8749999999999999E-2</v>
      </c>
      <c r="I6946" s="596">
        <v>9</v>
      </c>
      <c r="J6946" s="596" t="s">
        <v>4369</v>
      </c>
      <c r="K6946" s="596"/>
      <c r="L6946" s="596" t="s">
        <v>130</v>
      </c>
      <c r="M6946" s="596" t="s">
        <v>4370</v>
      </c>
      <c r="N6946" s="596" t="s">
        <v>103</v>
      </c>
      <c r="O6946" s="596" t="s">
        <v>66</v>
      </c>
      <c r="P6946" s="596" t="s">
        <v>4371</v>
      </c>
      <c r="Q6946" s="596" t="s">
        <v>4372</v>
      </c>
      <c r="R6946" s="596">
        <v>15.1</v>
      </c>
      <c r="S6946" s="596">
        <v>1</v>
      </c>
      <c r="T6946" s="1067">
        <v>16.100000000000001</v>
      </c>
      <c r="U6946" s="596" t="s">
        <v>84</v>
      </c>
      <c r="V6946" s="596" t="s">
        <v>4373</v>
      </c>
      <c r="W6946" s="596" t="s">
        <v>150</v>
      </c>
      <c r="X6946" s="596" t="s">
        <v>175</v>
      </c>
      <c r="Y6946" s="694" t="s">
        <v>4374</v>
      </c>
      <c r="Z6946" s="596">
        <v>1</v>
      </c>
      <c r="AA6946" s="694" t="s">
        <v>4375</v>
      </c>
      <c r="AB6946" s="596"/>
      <c r="AC6946" s="694"/>
      <c r="AD6946" s="596" t="s">
        <v>60</v>
      </c>
      <c r="AE6946" s="596"/>
      <c r="AF6946" s="596"/>
      <c r="AG6946" s="596"/>
      <c r="AH6946" s="632"/>
      <c r="AI6946" s="632"/>
      <c r="AJ6946" s="3"/>
    </row>
    <row r="6947" spans="1:36" ht="47.25" hidden="1" x14ac:dyDescent="0.2">
      <c r="A6947" s="593" t="s">
        <v>4114</v>
      </c>
      <c r="B6947" s="596" t="s">
        <v>110</v>
      </c>
      <c r="C6947" s="596" t="s">
        <v>36</v>
      </c>
      <c r="D6947" s="630">
        <v>41804</v>
      </c>
      <c r="E6947" s="643">
        <v>0.46180555555555558</v>
      </c>
      <c r="F6947" s="630">
        <v>41804</v>
      </c>
      <c r="G6947" s="643">
        <v>0.48958333333333331</v>
      </c>
      <c r="H6947" s="1180">
        <v>2.7777777777777735E-2</v>
      </c>
      <c r="I6947" s="596">
        <v>17</v>
      </c>
      <c r="J6947" s="596" t="s">
        <v>146</v>
      </c>
      <c r="K6947" s="596" t="s">
        <v>133</v>
      </c>
      <c r="L6947" s="596" t="s">
        <v>127</v>
      </c>
      <c r="M6947" s="596" t="s">
        <v>4376</v>
      </c>
      <c r="N6947" s="596" t="s">
        <v>103</v>
      </c>
      <c r="O6947" s="596" t="s">
        <v>66</v>
      </c>
      <c r="P6947" s="596" t="s">
        <v>4376</v>
      </c>
      <c r="Q6947" s="372" t="s">
        <v>4377</v>
      </c>
      <c r="R6947" s="596"/>
      <c r="S6947" s="596">
        <v>4.9000000000000004</v>
      </c>
      <c r="T6947" s="1067">
        <v>4.9000000000000004</v>
      </c>
      <c r="U6947" s="596" t="s">
        <v>75</v>
      </c>
      <c r="V6947" s="596" t="s">
        <v>4378</v>
      </c>
      <c r="W6947" s="596" t="s">
        <v>4379</v>
      </c>
      <c r="X6947" s="596"/>
      <c r="Y6947" s="694" t="s">
        <v>4380</v>
      </c>
      <c r="Z6947" s="596" t="s">
        <v>4381</v>
      </c>
      <c r="AA6947" s="694" t="s">
        <v>4382</v>
      </c>
      <c r="AB6947" s="596" t="s">
        <v>4383</v>
      </c>
      <c r="AC6947" s="694"/>
      <c r="AD6947" s="596" t="s">
        <v>57</v>
      </c>
      <c r="AE6947" s="596"/>
      <c r="AF6947" s="596"/>
      <c r="AG6947" s="596"/>
      <c r="AH6947" s="632"/>
      <c r="AI6947" s="632" t="s">
        <v>387</v>
      </c>
      <c r="AJ6947" s="3"/>
    </row>
    <row r="6948" spans="1:36" ht="47.25" hidden="1" x14ac:dyDescent="0.2">
      <c r="A6948" s="593" t="s">
        <v>4114</v>
      </c>
      <c r="B6948" s="596" t="s">
        <v>110</v>
      </c>
      <c r="C6948" s="596" t="s">
        <v>36</v>
      </c>
      <c r="D6948" s="630">
        <v>41804</v>
      </c>
      <c r="E6948" s="643">
        <v>0.55902777777777779</v>
      </c>
      <c r="F6948" s="630">
        <v>41804</v>
      </c>
      <c r="G6948" s="643">
        <v>0.67847222222222225</v>
      </c>
      <c r="H6948" s="1180">
        <v>0.11944444444444446</v>
      </c>
      <c r="I6948" s="596">
        <v>22</v>
      </c>
      <c r="J6948" s="596" t="s">
        <v>146</v>
      </c>
      <c r="K6948" s="596" t="s">
        <v>133</v>
      </c>
      <c r="L6948" s="596" t="s">
        <v>128</v>
      </c>
      <c r="M6948" s="596" t="s">
        <v>4384</v>
      </c>
      <c r="N6948" s="596" t="s">
        <v>103</v>
      </c>
      <c r="O6948" s="596" t="s">
        <v>66</v>
      </c>
      <c r="P6948" s="596" t="s">
        <v>4384</v>
      </c>
      <c r="Q6948" s="596" t="s">
        <v>4385</v>
      </c>
      <c r="R6948" s="596"/>
      <c r="S6948" s="596">
        <v>27.7</v>
      </c>
      <c r="T6948" s="1067">
        <v>27.7</v>
      </c>
      <c r="U6948" s="596" t="s">
        <v>75</v>
      </c>
      <c r="V6948" s="596" t="s">
        <v>4386</v>
      </c>
      <c r="W6948" s="596" t="s">
        <v>4387</v>
      </c>
      <c r="X6948" s="596"/>
      <c r="Y6948" s="694" t="s">
        <v>4388</v>
      </c>
      <c r="Z6948" s="596"/>
      <c r="AA6948" s="694" t="s">
        <v>178</v>
      </c>
      <c r="AB6948" s="596"/>
      <c r="AC6948" s="694"/>
      <c r="AD6948" s="596" t="s">
        <v>58</v>
      </c>
      <c r="AE6948" s="596"/>
      <c r="AF6948" s="596"/>
      <c r="AG6948" s="596"/>
      <c r="AH6948" s="632"/>
      <c r="AI6948" s="632"/>
      <c r="AJ6948" s="3"/>
    </row>
    <row r="6949" spans="1:36" ht="94.5" hidden="1" x14ac:dyDescent="0.2">
      <c r="A6949" s="593" t="s">
        <v>4114</v>
      </c>
      <c r="B6949" s="596" t="s">
        <v>110</v>
      </c>
      <c r="C6949" s="596" t="s">
        <v>36</v>
      </c>
      <c r="D6949" s="630">
        <v>41804</v>
      </c>
      <c r="E6949" s="643">
        <v>0.80625000000000002</v>
      </c>
      <c r="F6949" s="630">
        <v>41804</v>
      </c>
      <c r="G6949" s="643">
        <v>0.83611111111111114</v>
      </c>
      <c r="H6949" s="1180">
        <v>2.9861111111111116E-2</v>
      </c>
      <c r="I6949" s="596">
        <v>22</v>
      </c>
      <c r="J6949" s="596" t="s">
        <v>1452</v>
      </c>
      <c r="K6949" s="596"/>
      <c r="L6949" s="596" t="s">
        <v>130</v>
      </c>
      <c r="M6949" s="596" t="s">
        <v>4389</v>
      </c>
      <c r="N6949" s="596" t="s">
        <v>103</v>
      </c>
      <c r="O6949" s="596" t="s">
        <v>66</v>
      </c>
      <c r="P6949" s="596" t="s">
        <v>4389</v>
      </c>
      <c r="Q6949" s="596" t="s">
        <v>4390</v>
      </c>
      <c r="R6949" s="596"/>
      <c r="S6949" s="596">
        <v>31.1</v>
      </c>
      <c r="T6949" s="1067">
        <v>31.1</v>
      </c>
      <c r="U6949" s="596" t="s">
        <v>75</v>
      </c>
      <c r="V6949" s="596">
        <v>2002</v>
      </c>
      <c r="W6949" s="596" t="s">
        <v>4391</v>
      </c>
      <c r="X6949" s="596"/>
      <c r="Y6949" s="694" t="s">
        <v>3908</v>
      </c>
      <c r="Z6949" s="596" t="s">
        <v>3909</v>
      </c>
      <c r="AA6949" s="694" t="s">
        <v>3910</v>
      </c>
      <c r="AB6949" s="596" t="s">
        <v>3911</v>
      </c>
      <c r="AC6949" s="694"/>
      <c r="AD6949" s="596" t="s">
        <v>60</v>
      </c>
      <c r="AE6949" s="596"/>
      <c r="AF6949" s="596"/>
      <c r="AG6949" s="596"/>
      <c r="AH6949" s="632"/>
      <c r="AI6949" s="632"/>
      <c r="AJ6949" s="3"/>
    </row>
    <row r="6950" spans="1:36" ht="173.25" hidden="1" x14ac:dyDescent="0.2">
      <c r="A6950" s="593" t="s">
        <v>4114</v>
      </c>
      <c r="B6950" s="596" t="s">
        <v>110</v>
      </c>
      <c r="C6950" s="596" t="s">
        <v>36</v>
      </c>
      <c r="D6950" s="630">
        <v>41805</v>
      </c>
      <c r="E6950" s="643">
        <v>0.57291666666666663</v>
      </c>
      <c r="F6950" s="630">
        <v>41805</v>
      </c>
      <c r="G6950" s="643">
        <v>0.57291666666666663</v>
      </c>
      <c r="H6950" s="1180">
        <v>0</v>
      </c>
      <c r="I6950" s="596">
        <v>12</v>
      </c>
      <c r="J6950" s="596" t="s">
        <v>178</v>
      </c>
      <c r="K6950" s="596" t="s">
        <v>132</v>
      </c>
      <c r="L6950" s="596" t="s">
        <v>128</v>
      </c>
      <c r="M6950" s="596" t="s">
        <v>4392</v>
      </c>
      <c r="N6950" s="596" t="s">
        <v>103</v>
      </c>
      <c r="O6950" s="596" t="s">
        <v>66</v>
      </c>
      <c r="P6950" s="596" t="s">
        <v>4393</v>
      </c>
      <c r="Q6950" s="593" t="s">
        <v>5860</v>
      </c>
      <c r="R6950" s="596"/>
      <c r="S6950" s="596">
        <v>3</v>
      </c>
      <c r="T6950" s="1067">
        <v>3</v>
      </c>
      <c r="U6950" s="593" t="s">
        <v>75</v>
      </c>
      <c r="V6950" s="593">
        <v>1985</v>
      </c>
      <c r="W6950" s="593" t="s">
        <v>171</v>
      </c>
      <c r="X6950" s="593" t="s">
        <v>175</v>
      </c>
      <c r="Y6950" s="614" t="s">
        <v>5858</v>
      </c>
      <c r="Z6950" s="593">
        <v>100</v>
      </c>
      <c r="AA6950" s="614" t="s">
        <v>5859</v>
      </c>
      <c r="AB6950" s="593">
        <v>0</v>
      </c>
      <c r="AC6950" s="614"/>
      <c r="AD6950" s="593" t="s">
        <v>54</v>
      </c>
      <c r="AE6950" s="596"/>
      <c r="AF6950" s="596"/>
      <c r="AG6950" s="596"/>
      <c r="AH6950" s="632"/>
      <c r="AI6950" s="632"/>
      <c r="AJ6950" s="3"/>
    </row>
    <row r="6951" spans="1:36" ht="173.25" hidden="1" x14ac:dyDescent="0.2">
      <c r="A6951" s="593" t="s">
        <v>4114</v>
      </c>
      <c r="B6951" s="593" t="s">
        <v>110</v>
      </c>
      <c r="C6951" s="593" t="s">
        <v>36</v>
      </c>
      <c r="D6951" s="630">
        <v>41805</v>
      </c>
      <c r="E6951" s="613">
        <v>0.65208333333333335</v>
      </c>
      <c r="F6951" s="630">
        <v>41805</v>
      </c>
      <c r="G6951" s="613">
        <v>0.87986111111111109</v>
      </c>
      <c r="H6951" s="773">
        <v>0.22777777777777777</v>
      </c>
      <c r="I6951" s="593">
        <v>12</v>
      </c>
      <c r="J6951" s="593" t="s">
        <v>178</v>
      </c>
      <c r="K6951" s="593" t="s">
        <v>133</v>
      </c>
      <c r="L6951" s="593" t="s">
        <v>128</v>
      </c>
      <c r="M6951" s="593" t="s">
        <v>4392</v>
      </c>
      <c r="N6951" s="593" t="s">
        <v>103</v>
      </c>
      <c r="O6951" s="593" t="s">
        <v>66</v>
      </c>
      <c r="P6951" s="593" t="s">
        <v>4393</v>
      </c>
      <c r="Q6951" s="265" t="s">
        <v>5860</v>
      </c>
      <c r="R6951" s="593">
        <v>40.5</v>
      </c>
      <c r="S6951" s="593"/>
      <c r="T6951" s="1755">
        <v>40.5</v>
      </c>
      <c r="U6951" s="593" t="s">
        <v>75</v>
      </c>
      <c r="V6951" s="593">
        <v>1985</v>
      </c>
      <c r="W6951" s="593" t="s">
        <v>171</v>
      </c>
      <c r="X6951" s="593" t="s">
        <v>175</v>
      </c>
      <c r="Y6951" s="614" t="s">
        <v>5858</v>
      </c>
      <c r="Z6951" s="593">
        <v>100</v>
      </c>
      <c r="AA6951" s="614" t="s">
        <v>5859</v>
      </c>
      <c r="AB6951" s="593">
        <v>0</v>
      </c>
      <c r="AC6951" s="614"/>
      <c r="AD6951" s="593" t="s">
        <v>54</v>
      </c>
      <c r="AE6951" s="593"/>
      <c r="AF6951" s="593"/>
      <c r="AG6951" s="593"/>
      <c r="AH6951" s="632"/>
      <c r="AI6951" s="632"/>
      <c r="AJ6951" s="3"/>
    </row>
    <row r="6952" spans="1:36" ht="47.25" hidden="1" x14ac:dyDescent="0.2">
      <c r="A6952" s="593" t="s">
        <v>4114</v>
      </c>
      <c r="B6952" s="593" t="s">
        <v>110</v>
      </c>
      <c r="C6952" s="593" t="s">
        <v>36</v>
      </c>
      <c r="D6952" s="630">
        <v>41806</v>
      </c>
      <c r="E6952" s="613">
        <v>0.61250000000000004</v>
      </c>
      <c r="F6952" s="630">
        <v>41806</v>
      </c>
      <c r="G6952" s="613">
        <v>0.61250000000000004</v>
      </c>
      <c r="H6952" s="773">
        <v>0</v>
      </c>
      <c r="I6952" s="593">
        <v>30</v>
      </c>
      <c r="J6952" s="593" t="s">
        <v>4681</v>
      </c>
      <c r="K6952" s="593"/>
      <c r="L6952" s="593" t="s">
        <v>130</v>
      </c>
      <c r="M6952" s="593" t="s">
        <v>4682</v>
      </c>
      <c r="N6952" s="593">
        <v>35</v>
      </c>
      <c r="O6952" s="593" t="s">
        <v>63</v>
      </c>
      <c r="P6952" s="593" t="s">
        <v>4683</v>
      </c>
      <c r="Q6952" s="593" t="s">
        <v>4684</v>
      </c>
      <c r="R6952" s="593"/>
      <c r="S6952" s="593">
        <v>16.3</v>
      </c>
      <c r="T6952" s="1360">
        <v>16.3</v>
      </c>
      <c r="U6952" s="593" t="s">
        <v>93</v>
      </c>
      <c r="V6952" s="593">
        <v>1980</v>
      </c>
      <c r="W6952" s="593" t="s">
        <v>5872</v>
      </c>
      <c r="X6952" s="593" t="s">
        <v>889</v>
      </c>
      <c r="Y6952" s="593" t="s">
        <v>5873</v>
      </c>
      <c r="Z6952" s="593"/>
      <c r="AA6952" s="593" t="s">
        <v>5874</v>
      </c>
      <c r="AB6952" s="593">
        <v>3</v>
      </c>
      <c r="AC6952" s="593"/>
      <c r="AD6952" s="593" t="s">
        <v>60</v>
      </c>
      <c r="AE6952" s="593"/>
      <c r="AF6952" s="593"/>
      <c r="AG6952" s="593"/>
      <c r="AH6952" s="632"/>
      <c r="AI6952" s="632"/>
      <c r="AJ6952" s="3"/>
    </row>
    <row r="6953" spans="1:36" ht="31.5" hidden="1" x14ac:dyDescent="0.2">
      <c r="A6953" s="593" t="s">
        <v>4114</v>
      </c>
      <c r="B6953" s="593" t="s">
        <v>110</v>
      </c>
      <c r="C6953" s="593" t="s">
        <v>36</v>
      </c>
      <c r="D6953" s="630">
        <v>41806</v>
      </c>
      <c r="E6953" s="613">
        <v>0.24513888888888888</v>
      </c>
      <c r="F6953" s="630">
        <v>41806</v>
      </c>
      <c r="G6953" s="613">
        <v>0.48333333333333334</v>
      </c>
      <c r="H6953" s="773">
        <v>0.22013888888888888</v>
      </c>
      <c r="I6953" s="593">
        <v>5</v>
      </c>
      <c r="J6953" s="593" t="s">
        <v>178</v>
      </c>
      <c r="K6953" s="593" t="s">
        <v>133</v>
      </c>
      <c r="L6953" s="593" t="s">
        <v>128</v>
      </c>
      <c r="M6953" s="593" t="s">
        <v>4663</v>
      </c>
      <c r="N6953" s="593" t="s">
        <v>103</v>
      </c>
      <c r="O6953" s="593" t="s">
        <v>66</v>
      </c>
      <c r="P6953" s="593" t="s">
        <v>4664</v>
      </c>
      <c r="Q6953" s="265" t="s">
        <v>4665</v>
      </c>
      <c r="R6953" s="593">
        <v>9.6</v>
      </c>
      <c r="S6953" s="593">
        <v>1.3</v>
      </c>
      <c r="T6953" s="1360">
        <v>10.9</v>
      </c>
      <c r="U6953" s="593" t="s">
        <v>84</v>
      </c>
      <c r="V6953" s="593">
        <v>1978</v>
      </c>
      <c r="W6953" s="593" t="s">
        <v>150</v>
      </c>
      <c r="X6953" s="593" t="s">
        <v>175</v>
      </c>
      <c r="Y6953" s="614" t="s">
        <v>5861</v>
      </c>
      <c r="Z6953" s="593">
        <v>0.5</v>
      </c>
      <c r="AA6953" s="614" t="s">
        <v>5862</v>
      </c>
      <c r="AB6953" s="614">
        <v>41534</v>
      </c>
      <c r="AC6953" s="593" t="s">
        <v>4881</v>
      </c>
      <c r="AD6953" s="593" t="s">
        <v>48</v>
      </c>
      <c r="AE6953" s="593"/>
      <c r="AF6953" s="593"/>
      <c r="AG6953" s="593"/>
      <c r="AH6953" s="632"/>
      <c r="AI6953" s="632"/>
      <c r="AJ6953" s="3"/>
    </row>
    <row r="6954" spans="1:36" ht="47.25" hidden="1" x14ac:dyDescent="0.2">
      <c r="A6954" s="593" t="s">
        <v>4114</v>
      </c>
      <c r="B6954" s="593" t="s">
        <v>110</v>
      </c>
      <c r="C6954" s="593" t="s">
        <v>36</v>
      </c>
      <c r="D6954" s="630">
        <v>41806</v>
      </c>
      <c r="E6954" s="613">
        <v>0.67708333333333337</v>
      </c>
      <c r="F6954" s="630">
        <v>41806</v>
      </c>
      <c r="G6954" s="613">
        <v>0.80833333333333324</v>
      </c>
      <c r="H6954" s="773">
        <v>0.13125000000000001</v>
      </c>
      <c r="I6954" s="593">
        <v>8</v>
      </c>
      <c r="J6954" s="593" t="s">
        <v>178</v>
      </c>
      <c r="K6954" s="593" t="s">
        <v>133</v>
      </c>
      <c r="L6954" s="593" t="s">
        <v>128</v>
      </c>
      <c r="M6954" s="593" t="s">
        <v>4666</v>
      </c>
      <c r="N6954" s="593" t="s">
        <v>103</v>
      </c>
      <c r="O6954" s="593" t="s">
        <v>66</v>
      </c>
      <c r="P6954" s="593" t="s">
        <v>4667</v>
      </c>
      <c r="Q6954" s="265" t="s">
        <v>4668</v>
      </c>
      <c r="R6954" s="593">
        <v>7.6</v>
      </c>
      <c r="S6954" s="593"/>
      <c r="T6954" s="1360">
        <v>7.6</v>
      </c>
      <c r="U6954" s="593" t="s">
        <v>84</v>
      </c>
      <c r="V6954" s="593">
        <v>1986</v>
      </c>
      <c r="W6954" s="593" t="s">
        <v>150</v>
      </c>
      <c r="X6954" s="593" t="s">
        <v>175</v>
      </c>
      <c r="Y6954" s="593" t="s">
        <v>4879</v>
      </c>
      <c r="Z6954" s="593">
        <v>100</v>
      </c>
      <c r="AA6954" s="593" t="s">
        <v>4880</v>
      </c>
      <c r="AB6954" s="593"/>
      <c r="AC6954" s="593" t="s">
        <v>4881</v>
      </c>
      <c r="AD6954" s="593" t="s">
        <v>48</v>
      </c>
      <c r="AE6954" s="593"/>
      <c r="AF6954" s="593"/>
      <c r="AG6954" s="593"/>
      <c r="AH6954" s="632"/>
      <c r="AI6954" s="632"/>
      <c r="AJ6954" s="3"/>
    </row>
    <row r="6955" spans="1:36" ht="31.5" hidden="1" x14ac:dyDescent="0.2">
      <c r="A6955" s="593" t="s">
        <v>4114</v>
      </c>
      <c r="B6955" s="593" t="s">
        <v>110</v>
      </c>
      <c r="C6955" s="593" t="s">
        <v>36</v>
      </c>
      <c r="D6955" s="630">
        <v>41806</v>
      </c>
      <c r="E6955" s="613">
        <v>0.68055555555555547</v>
      </c>
      <c r="F6955" s="630">
        <v>41806</v>
      </c>
      <c r="G6955" s="613">
        <v>0.68055555555555547</v>
      </c>
      <c r="H6955" s="773">
        <v>0</v>
      </c>
      <c r="I6955" s="593">
        <v>8</v>
      </c>
      <c r="J6955" s="593" t="s">
        <v>178</v>
      </c>
      <c r="K6955" s="593" t="s">
        <v>132</v>
      </c>
      <c r="L6955" s="593" t="s">
        <v>128</v>
      </c>
      <c r="M6955" s="593" t="s">
        <v>4669</v>
      </c>
      <c r="N6955" s="593" t="s">
        <v>103</v>
      </c>
      <c r="O6955" s="593" t="s">
        <v>66</v>
      </c>
      <c r="P6955" s="593" t="s">
        <v>4670</v>
      </c>
      <c r="Q6955" s="265" t="s">
        <v>4671</v>
      </c>
      <c r="R6955" s="593"/>
      <c r="S6955" s="700">
        <v>4</v>
      </c>
      <c r="T6955" s="1366">
        <v>4</v>
      </c>
      <c r="U6955" s="593" t="s">
        <v>82</v>
      </c>
      <c r="V6955" s="593">
        <v>1985</v>
      </c>
      <c r="W6955" s="593" t="s">
        <v>171</v>
      </c>
      <c r="X6955" s="593" t="s">
        <v>175</v>
      </c>
      <c r="Y6955" s="593" t="s">
        <v>5863</v>
      </c>
      <c r="Z6955" s="593">
        <v>0.9</v>
      </c>
      <c r="AA6955" s="593" t="s">
        <v>5864</v>
      </c>
      <c r="AB6955" s="614">
        <v>41765</v>
      </c>
      <c r="AC6955" s="593" t="s">
        <v>4881</v>
      </c>
      <c r="AD6955" s="593" t="s">
        <v>54</v>
      </c>
      <c r="AE6955" s="593"/>
      <c r="AF6955" s="593"/>
      <c r="AG6955" s="593"/>
      <c r="AH6955" s="632"/>
      <c r="AI6955" s="632"/>
      <c r="AJ6955" s="3"/>
    </row>
    <row r="6956" spans="1:36" ht="31.5" hidden="1" x14ac:dyDescent="0.2">
      <c r="A6956" s="593" t="s">
        <v>4114</v>
      </c>
      <c r="B6956" s="593" t="s">
        <v>110</v>
      </c>
      <c r="C6956" s="593" t="s">
        <v>36</v>
      </c>
      <c r="D6956" s="630">
        <v>41806</v>
      </c>
      <c r="E6956" s="613">
        <v>0.76041666666666663</v>
      </c>
      <c r="F6956" s="630">
        <v>41806</v>
      </c>
      <c r="G6956" s="613">
        <v>0.78125</v>
      </c>
      <c r="H6956" s="773">
        <v>2.0833333333333332E-2</v>
      </c>
      <c r="I6956" s="593">
        <v>6</v>
      </c>
      <c r="J6956" s="593" t="s">
        <v>146</v>
      </c>
      <c r="K6956" s="593" t="s">
        <v>133</v>
      </c>
      <c r="L6956" s="593" t="s">
        <v>128</v>
      </c>
      <c r="M6956" s="593" t="s">
        <v>4672</v>
      </c>
      <c r="N6956" s="593" t="s">
        <v>103</v>
      </c>
      <c r="O6956" s="593" t="s">
        <v>66</v>
      </c>
      <c r="P6956" s="593" t="s">
        <v>4673</v>
      </c>
      <c r="Q6956" s="265" t="s">
        <v>4674</v>
      </c>
      <c r="R6956" s="593">
        <v>0.6</v>
      </c>
      <c r="S6956" s="700"/>
      <c r="T6956" s="1366">
        <v>0.6</v>
      </c>
      <c r="U6956" s="593" t="s">
        <v>84</v>
      </c>
      <c r="V6956" s="593">
        <v>1989</v>
      </c>
      <c r="W6956" s="593" t="s">
        <v>150</v>
      </c>
      <c r="X6956" s="593" t="s">
        <v>175</v>
      </c>
      <c r="Y6956" s="593" t="s">
        <v>5865</v>
      </c>
      <c r="Z6956" s="593">
        <v>0.7</v>
      </c>
      <c r="AA6956" s="593" t="s">
        <v>5866</v>
      </c>
      <c r="AB6956" s="614">
        <v>41466</v>
      </c>
      <c r="AC6956" s="593"/>
      <c r="AD6956" s="593" t="s">
        <v>48</v>
      </c>
      <c r="AE6956" s="593"/>
      <c r="AF6956" s="593"/>
      <c r="AG6956" s="593"/>
      <c r="AH6956" s="632"/>
      <c r="AI6956" s="632"/>
      <c r="AJ6956" s="3"/>
    </row>
    <row r="6957" spans="1:36" ht="47.25" hidden="1" x14ac:dyDescent="0.2">
      <c r="A6957" s="593" t="s">
        <v>4114</v>
      </c>
      <c r="B6957" s="593" t="s">
        <v>110</v>
      </c>
      <c r="C6957" s="593" t="s">
        <v>36</v>
      </c>
      <c r="D6957" s="630">
        <v>41806</v>
      </c>
      <c r="E6957" s="613">
        <v>0.89861111111111114</v>
      </c>
      <c r="F6957" s="630">
        <v>41807</v>
      </c>
      <c r="G6957" s="613">
        <v>4.1666666666666664E-2</v>
      </c>
      <c r="H6957" s="773">
        <v>0.14305555555555557</v>
      </c>
      <c r="I6957" s="593">
        <v>6</v>
      </c>
      <c r="J6957" s="593" t="s">
        <v>146</v>
      </c>
      <c r="K6957" s="593" t="s">
        <v>133</v>
      </c>
      <c r="L6957" s="593" t="s">
        <v>128</v>
      </c>
      <c r="M6957" s="593" t="s">
        <v>4672</v>
      </c>
      <c r="N6957" s="593" t="s">
        <v>103</v>
      </c>
      <c r="O6957" s="593" t="s">
        <v>66</v>
      </c>
      <c r="P6957" s="593" t="s">
        <v>4673</v>
      </c>
      <c r="Q6957" s="265" t="s">
        <v>4675</v>
      </c>
      <c r="R6957" s="593">
        <v>7.4</v>
      </c>
      <c r="S6957" s="700">
        <v>6.1</v>
      </c>
      <c r="T6957" s="1366">
        <v>13.5</v>
      </c>
      <c r="U6957" s="593" t="s">
        <v>84</v>
      </c>
      <c r="V6957" s="593">
        <v>1989</v>
      </c>
      <c r="W6957" s="593" t="s">
        <v>150</v>
      </c>
      <c r="X6957" s="593" t="s">
        <v>175</v>
      </c>
      <c r="Y6957" s="593" t="s">
        <v>5865</v>
      </c>
      <c r="Z6957" s="593">
        <v>0.7</v>
      </c>
      <c r="AA6957" s="593" t="s">
        <v>5866</v>
      </c>
      <c r="AB6957" s="614">
        <v>41466</v>
      </c>
      <c r="AC6957" s="593"/>
      <c r="AD6957" s="593" t="s">
        <v>48</v>
      </c>
      <c r="AE6957" s="593"/>
      <c r="AF6957" s="593"/>
      <c r="AG6957" s="593"/>
      <c r="AH6957" s="632"/>
      <c r="AI6957" s="632"/>
      <c r="AJ6957" s="3"/>
    </row>
    <row r="6958" spans="1:36" ht="47.25" hidden="1" x14ac:dyDescent="0.2">
      <c r="A6958" s="593" t="s">
        <v>4114</v>
      </c>
      <c r="B6958" s="593" t="s">
        <v>110</v>
      </c>
      <c r="C6958" s="593" t="s">
        <v>36</v>
      </c>
      <c r="D6958" s="630">
        <v>41806</v>
      </c>
      <c r="E6958" s="613">
        <v>0.65277777777777779</v>
      </c>
      <c r="F6958" s="630">
        <v>41806</v>
      </c>
      <c r="G6958" s="613">
        <v>0.65277777777777779</v>
      </c>
      <c r="H6958" s="773">
        <f>G6958-E6958</f>
        <v>0</v>
      </c>
      <c r="I6958" s="593">
        <v>26</v>
      </c>
      <c r="J6958" s="593"/>
      <c r="K6958" s="593"/>
      <c r="L6958" s="593" t="s">
        <v>128</v>
      </c>
      <c r="M6958" s="593" t="s">
        <v>4676</v>
      </c>
      <c r="N6958" s="593"/>
      <c r="O6958" s="593" t="s">
        <v>72</v>
      </c>
      <c r="P6958" s="593" t="s">
        <v>4677</v>
      </c>
      <c r="Q6958" s="265" t="s">
        <v>4665</v>
      </c>
      <c r="R6958" s="593"/>
      <c r="S6958" s="593">
        <v>25.2</v>
      </c>
      <c r="T6958" s="1755">
        <f>R6958+S6958</f>
        <v>25.2</v>
      </c>
      <c r="U6958" s="593" t="s">
        <v>86</v>
      </c>
      <c r="V6958" s="593"/>
      <c r="W6958" s="593"/>
      <c r="X6958" s="593"/>
      <c r="Y6958" s="593"/>
      <c r="Z6958" s="593"/>
      <c r="AA6958" s="593"/>
      <c r="AB6958" s="593"/>
      <c r="AC6958" s="593"/>
      <c r="AD6958" s="593" t="s">
        <v>48</v>
      </c>
      <c r="AE6958" s="593"/>
      <c r="AF6958" s="593"/>
      <c r="AG6958" s="593"/>
      <c r="AH6958" s="632"/>
      <c r="AI6958" s="632"/>
      <c r="AJ6958" s="3"/>
    </row>
    <row r="6959" spans="1:36" ht="47.25" hidden="1" x14ac:dyDescent="0.2">
      <c r="A6959" s="593" t="s">
        <v>4114</v>
      </c>
      <c r="B6959" s="593" t="s">
        <v>110</v>
      </c>
      <c r="C6959" s="593" t="s">
        <v>36</v>
      </c>
      <c r="D6959" s="630">
        <v>41806</v>
      </c>
      <c r="E6959" s="613">
        <v>0.7090277777777777</v>
      </c>
      <c r="F6959" s="630">
        <v>41806</v>
      </c>
      <c r="G6959" s="613">
        <v>0.7090277777777777</v>
      </c>
      <c r="H6959" s="773">
        <f>G6959-E6959</f>
        <v>0</v>
      </c>
      <c r="I6959" s="593">
        <v>21</v>
      </c>
      <c r="J6959" s="593"/>
      <c r="K6959" s="593"/>
      <c r="L6959" s="593" t="s">
        <v>128</v>
      </c>
      <c r="M6959" s="593" t="s">
        <v>4678</v>
      </c>
      <c r="N6959" s="593"/>
      <c r="O6959" s="593" t="s">
        <v>72</v>
      </c>
      <c r="P6959" s="593" t="s">
        <v>4677</v>
      </c>
      <c r="Q6959" s="265" t="s">
        <v>4665</v>
      </c>
      <c r="R6959" s="593"/>
      <c r="S6959" s="593">
        <v>6.6</v>
      </c>
      <c r="T6959" s="1755">
        <f>R6959+S6959</f>
        <v>6.6</v>
      </c>
      <c r="U6959" s="593" t="s">
        <v>86</v>
      </c>
      <c r="V6959" s="593"/>
      <c r="W6959" s="593"/>
      <c r="X6959" s="593"/>
      <c r="Y6959" s="593"/>
      <c r="Z6959" s="593"/>
      <c r="AA6959" s="593"/>
      <c r="AB6959" s="593"/>
      <c r="AC6959" s="593"/>
      <c r="AD6959" s="593" t="s">
        <v>48</v>
      </c>
      <c r="AE6959" s="593"/>
      <c r="AF6959" s="593"/>
      <c r="AG6959" s="593"/>
      <c r="AH6959" s="632"/>
      <c r="AI6959" s="632"/>
      <c r="AJ6959" s="3"/>
    </row>
    <row r="6960" spans="1:36" ht="31.5" hidden="1" x14ac:dyDescent="0.2">
      <c r="A6960" s="593" t="s">
        <v>4114</v>
      </c>
      <c r="B6960" s="593" t="s">
        <v>110</v>
      </c>
      <c r="C6960" s="593" t="s">
        <v>36</v>
      </c>
      <c r="D6960" s="630">
        <v>41806</v>
      </c>
      <c r="E6960" s="613">
        <v>0.73888888888888893</v>
      </c>
      <c r="F6960" s="630">
        <v>41806</v>
      </c>
      <c r="G6960" s="613">
        <v>0.99861111111111101</v>
      </c>
      <c r="H6960" s="773">
        <f>G6960-E6960</f>
        <v>0.25972222222222208</v>
      </c>
      <c r="I6960" s="593">
        <v>8</v>
      </c>
      <c r="J6960" s="593" t="s">
        <v>146</v>
      </c>
      <c r="K6960" s="593" t="s">
        <v>133</v>
      </c>
      <c r="L6960" s="593" t="s">
        <v>128</v>
      </c>
      <c r="M6960" s="593" t="s">
        <v>4679</v>
      </c>
      <c r="N6960" s="593" t="s">
        <v>103</v>
      </c>
      <c r="O6960" s="593" t="s">
        <v>66</v>
      </c>
      <c r="P6960" s="593" t="s">
        <v>4679</v>
      </c>
      <c r="Q6960" s="593" t="s">
        <v>4680</v>
      </c>
      <c r="R6960" s="593"/>
      <c r="S6960" s="593">
        <v>26.4</v>
      </c>
      <c r="T6960" s="1755">
        <f>R6960+S6960</f>
        <v>26.4</v>
      </c>
      <c r="U6960" s="593" t="s">
        <v>82</v>
      </c>
      <c r="V6960" s="596" t="s">
        <v>5867</v>
      </c>
      <c r="W6960" s="596" t="s">
        <v>5868</v>
      </c>
      <c r="X6960" s="596"/>
      <c r="Y6960" s="596" t="s">
        <v>5869</v>
      </c>
      <c r="Z6960" s="596" t="s">
        <v>5192</v>
      </c>
      <c r="AA6960" s="596" t="s">
        <v>5870</v>
      </c>
      <c r="AB6960" s="596" t="s">
        <v>5871</v>
      </c>
      <c r="AC6960" s="593"/>
      <c r="AD6960" s="593" t="s">
        <v>49</v>
      </c>
      <c r="AE6960" s="593"/>
      <c r="AF6960" s="593"/>
      <c r="AG6960" s="593"/>
      <c r="AH6960" s="632"/>
      <c r="AI6960" s="632"/>
      <c r="AJ6960" s="3"/>
    </row>
    <row r="6961" spans="1:36" ht="173.25" hidden="1" x14ac:dyDescent="0.2">
      <c r="A6961" s="593" t="s">
        <v>4114</v>
      </c>
      <c r="B6961" s="593" t="s">
        <v>110</v>
      </c>
      <c r="C6961" s="593" t="s">
        <v>5962</v>
      </c>
      <c r="D6961" s="630">
        <v>41806</v>
      </c>
      <c r="E6961" s="613">
        <v>0.71388888888888891</v>
      </c>
      <c r="F6961" s="630">
        <v>41806</v>
      </c>
      <c r="G6961" s="613">
        <v>0.71388888888888891</v>
      </c>
      <c r="H6961" s="773">
        <v>0</v>
      </c>
      <c r="I6961" s="593">
        <v>3</v>
      </c>
      <c r="J6961" s="593"/>
      <c r="K6961" s="593"/>
      <c r="L6961" s="593" t="s">
        <v>125</v>
      </c>
      <c r="M6961" s="593" t="s">
        <v>4685</v>
      </c>
      <c r="N6961" s="593" t="s">
        <v>103</v>
      </c>
      <c r="O6961" s="593" t="s">
        <v>72</v>
      </c>
      <c r="P6961" s="593"/>
      <c r="Q6961" s="593" t="s">
        <v>5881</v>
      </c>
      <c r="R6961" s="593"/>
      <c r="S6961" s="593">
        <v>0.7</v>
      </c>
      <c r="T6961" s="1360">
        <v>0.7</v>
      </c>
      <c r="U6961" s="593" t="s">
        <v>86</v>
      </c>
      <c r="V6961" s="593"/>
      <c r="W6961" s="593"/>
      <c r="X6961" s="593"/>
      <c r="Y6961" s="593" t="s">
        <v>5875</v>
      </c>
      <c r="Z6961" s="593"/>
      <c r="AA6961" s="593" t="s">
        <v>5876</v>
      </c>
      <c r="AB6961" s="593">
        <v>6</v>
      </c>
      <c r="AC6961" s="593"/>
      <c r="AD6961" s="593" t="s">
        <v>55</v>
      </c>
      <c r="AE6961" s="593"/>
      <c r="AF6961" s="593"/>
      <c r="AG6961" s="593"/>
      <c r="AH6961" s="632"/>
      <c r="AI6961" s="632"/>
      <c r="AJ6961" s="3"/>
    </row>
    <row r="6962" spans="1:36" ht="63" hidden="1" x14ac:dyDescent="0.2">
      <c r="A6962" s="593" t="s">
        <v>4114</v>
      </c>
      <c r="B6962" s="593" t="s">
        <v>110</v>
      </c>
      <c r="C6962" s="593" t="s">
        <v>36</v>
      </c>
      <c r="D6962" s="630">
        <v>41806</v>
      </c>
      <c r="E6962" s="613">
        <v>0.6479166666666667</v>
      </c>
      <c r="F6962" s="630">
        <v>41806</v>
      </c>
      <c r="G6962" s="613">
        <v>0.67083333333333339</v>
      </c>
      <c r="H6962" s="773">
        <v>2.2916666666666669E-2</v>
      </c>
      <c r="I6962" s="593">
        <v>9</v>
      </c>
      <c r="J6962" s="593" t="s">
        <v>146</v>
      </c>
      <c r="K6962" s="593" t="s">
        <v>133</v>
      </c>
      <c r="L6962" s="593" t="s">
        <v>128</v>
      </c>
      <c r="M6962" s="593" t="s">
        <v>4686</v>
      </c>
      <c r="N6962" s="593" t="s">
        <v>103</v>
      </c>
      <c r="O6962" s="593" t="s">
        <v>66</v>
      </c>
      <c r="P6962" s="593" t="s">
        <v>4687</v>
      </c>
      <c r="Q6962" s="593" t="s">
        <v>5882</v>
      </c>
      <c r="R6962" s="593"/>
      <c r="S6962" s="593">
        <v>7.6</v>
      </c>
      <c r="T6962" s="1360">
        <v>7.6</v>
      </c>
      <c r="U6962" s="593" t="s">
        <v>75</v>
      </c>
      <c r="V6962" s="593">
        <v>1996</v>
      </c>
      <c r="W6962" s="593"/>
      <c r="X6962" s="593"/>
      <c r="Y6962" s="593" t="s">
        <v>5877</v>
      </c>
      <c r="Z6962" s="593">
        <v>100</v>
      </c>
      <c r="AA6962" s="593"/>
      <c r="AB6962" s="593"/>
      <c r="AC6962" s="593"/>
      <c r="AD6962" s="593" t="s">
        <v>48</v>
      </c>
      <c r="AE6962" s="593"/>
      <c r="AF6962" s="593"/>
      <c r="AG6962" s="593"/>
      <c r="AH6962" s="632"/>
      <c r="AI6962" s="632"/>
      <c r="AJ6962" s="3"/>
    </row>
    <row r="6963" spans="1:36" ht="31.5" hidden="1" x14ac:dyDescent="0.2">
      <c r="A6963" s="593" t="s">
        <v>4114</v>
      </c>
      <c r="B6963" s="593" t="s">
        <v>110</v>
      </c>
      <c r="C6963" s="593" t="s">
        <v>36</v>
      </c>
      <c r="D6963" s="630">
        <v>41806</v>
      </c>
      <c r="E6963" s="613">
        <v>0.65208333333333335</v>
      </c>
      <c r="F6963" s="630">
        <v>41806</v>
      </c>
      <c r="G6963" s="613">
        <v>0.65208333333333335</v>
      </c>
      <c r="H6963" s="773">
        <v>0</v>
      </c>
      <c r="I6963" s="593">
        <v>7</v>
      </c>
      <c r="J6963" s="593" t="s">
        <v>146</v>
      </c>
      <c r="K6963" s="593" t="s">
        <v>132</v>
      </c>
      <c r="L6963" s="593" t="s">
        <v>128</v>
      </c>
      <c r="M6963" s="593" t="s">
        <v>4689</v>
      </c>
      <c r="N6963" s="593" t="s">
        <v>103</v>
      </c>
      <c r="O6963" s="593" t="s">
        <v>66</v>
      </c>
      <c r="P6963" s="593" t="s">
        <v>4690</v>
      </c>
      <c r="Q6963" s="593" t="s">
        <v>4688</v>
      </c>
      <c r="R6963" s="593"/>
      <c r="S6963" s="593">
        <v>3.7</v>
      </c>
      <c r="T6963" s="1360">
        <v>3.7</v>
      </c>
      <c r="U6963" s="593" t="s">
        <v>75</v>
      </c>
      <c r="V6963" s="593">
        <v>1992</v>
      </c>
      <c r="W6963" s="593"/>
      <c r="X6963" s="593"/>
      <c r="Y6963" s="593" t="s">
        <v>5878</v>
      </c>
      <c r="Z6963" s="593">
        <v>100</v>
      </c>
      <c r="AA6963" s="593"/>
      <c r="AB6963" s="593"/>
      <c r="AC6963" s="593"/>
      <c r="AD6963" s="593" t="s">
        <v>48</v>
      </c>
      <c r="AE6963" s="593"/>
      <c r="AF6963" s="593"/>
      <c r="AG6963" s="593"/>
      <c r="AH6963" s="632"/>
      <c r="AI6963" s="632"/>
      <c r="AJ6963" s="3"/>
    </row>
    <row r="6964" spans="1:36" ht="31.5" hidden="1" x14ac:dyDescent="0.2">
      <c r="A6964" s="593" t="s">
        <v>4114</v>
      </c>
      <c r="B6964" s="593" t="s">
        <v>110</v>
      </c>
      <c r="C6964" s="593" t="s">
        <v>36</v>
      </c>
      <c r="D6964" s="630">
        <v>41806</v>
      </c>
      <c r="E6964" s="613">
        <v>0.65069444444444446</v>
      </c>
      <c r="F6964" s="630">
        <v>41806</v>
      </c>
      <c r="G6964" s="613">
        <v>0.65069444444444446</v>
      </c>
      <c r="H6964" s="773">
        <v>0</v>
      </c>
      <c r="I6964" s="593">
        <v>11</v>
      </c>
      <c r="J6964" s="593" t="s">
        <v>146</v>
      </c>
      <c r="K6964" s="593" t="s">
        <v>132</v>
      </c>
      <c r="L6964" s="593" t="s">
        <v>128</v>
      </c>
      <c r="M6964" s="593" t="s">
        <v>4691</v>
      </c>
      <c r="N6964" s="593" t="s">
        <v>103</v>
      </c>
      <c r="O6964" s="593" t="s">
        <v>66</v>
      </c>
      <c r="P6964" s="593" t="s">
        <v>4692</v>
      </c>
      <c r="Q6964" s="593" t="s">
        <v>4688</v>
      </c>
      <c r="R6964" s="593"/>
      <c r="S6964" s="593">
        <v>4.8</v>
      </c>
      <c r="T6964" s="1360">
        <v>4.8</v>
      </c>
      <c r="U6964" s="593" t="s">
        <v>75</v>
      </c>
      <c r="V6964" s="593">
        <v>1991</v>
      </c>
      <c r="W6964" s="593"/>
      <c r="X6964" s="593"/>
      <c r="Y6964" s="593" t="s">
        <v>5879</v>
      </c>
      <c r="Z6964" s="593">
        <v>100</v>
      </c>
      <c r="AA6964" s="593"/>
      <c r="AB6964" s="593"/>
      <c r="AC6964" s="593"/>
      <c r="AD6964" s="593" t="s">
        <v>48</v>
      </c>
      <c r="AE6964" s="593"/>
      <c r="AF6964" s="593"/>
      <c r="AG6964" s="593"/>
      <c r="AH6964" s="632"/>
      <c r="AI6964" s="632"/>
      <c r="AJ6964" s="3"/>
    </row>
    <row r="6965" spans="1:36" ht="31.5" hidden="1" x14ac:dyDescent="0.2">
      <c r="A6965" s="593" t="s">
        <v>4114</v>
      </c>
      <c r="B6965" s="593" t="s">
        <v>110</v>
      </c>
      <c r="C6965" s="593" t="s">
        <v>36</v>
      </c>
      <c r="D6965" s="630">
        <v>41806</v>
      </c>
      <c r="E6965" s="613">
        <v>0.6479166666666667</v>
      </c>
      <c r="F6965" s="630">
        <v>41806</v>
      </c>
      <c r="G6965" s="613">
        <v>0.6479166666666667</v>
      </c>
      <c r="H6965" s="773">
        <v>0</v>
      </c>
      <c r="I6965" s="593">
        <v>16</v>
      </c>
      <c r="J6965" s="593" t="s">
        <v>146</v>
      </c>
      <c r="K6965" s="593" t="s">
        <v>132</v>
      </c>
      <c r="L6965" s="593" t="s">
        <v>128</v>
      </c>
      <c r="M6965" s="593" t="s">
        <v>3704</v>
      </c>
      <c r="N6965" s="593" t="s">
        <v>103</v>
      </c>
      <c r="O6965" s="593" t="s">
        <v>66</v>
      </c>
      <c r="P6965" s="593" t="s">
        <v>3705</v>
      </c>
      <c r="Q6965" s="593" t="s">
        <v>4688</v>
      </c>
      <c r="R6965" s="593"/>
      <c r="S6965" s="593">
        <v>10.6</v>
      </c>
      <c r="T6965" s="1360">
        <v>10.6</v>
      </c>
      <c r="U6965" s="593" t="s">
        <v>75</v>
      </c>
      <c r="V6965" s="593">
        <v>1989</v>
      </c>
      <c r="W6965" s="593"/>
      <c r="X6965" s="593"/>
      <c r="Y6965" s="593" t="s">
        <v>5880</v>
      </c>
      <c r="Z6965" s="593">
        <v>100</v>
      </c>
      <c r="AA6965" s="593"/>
      <c r="AB6965" s="593"/>
      <c r="AC6965" s="593"/>
      <c r="AD6965" s="593" t="s">
        <v>48</v>
      </c>
      <c r="AE6965" s="593"/>
      <c r="AF6965" s="593"/>
      <c r="AG6965" s="593"/>
      <c r="AH6965" s="632"/>
      <c r="AI6965" s="632"/>
      <c r="AJ6965" s="3"/>
    </row>
    <row r="6966" spans="1:36" ht="63" hidden="1" x14ac:dyDescent="0.2">
      <c r="A6966" s="593" t="s">
        <v>4114</v>
      </c>
      <c r="B6966" s="593" t="s">
        <v>110</v>
      </c>
      <c r="C6966" s="593" t="s">
        <v>36</v>
      </c>
      <c r="D6966" s="630">
        <v>41806</v>
      </c>
      <c r="E6966" s="613">
        <v>0.64583333333333337</v>
      </c>
      <c r="F6966" s="630">
        <v>41806</v>
      </c>
      <c r="G6966" s="613">
        <v>0.69791666666666663</v>
      </c>
      <c r="H6966" s="773">
        <v>5.2083333333333336E-2</v>
      </c>
      <c r="I6966" s="593">
        <v>9</v>
      </c>
      <c r="J6966" s="593" t="s">
        <v>178</v>
      </c>
      <c r="K6966" s="593" t="s">
        <v>134</v>
      </c>
      <c r="L6966" s="593" t="s">
        <v>128</v>
      </c>
      <c r="M6966" s="593" t="s">
        <v>4693</v>
      </c>
      <c r="N6966" s="593" t="s">
        <v>103</v>
      </c>
      <c r="O6966" s="593" t="s">
        <v>66</v>
      </c>
      <c r="P6966" s="593" t="s">
        <v>4694</v>
      </c>
      <c r="Q6966" s="593" t="s">
        <v>5887</v>
      </c>
      <c r="R6966" s="593"/>
      <c r="S6966" s="593">
        <v>24.5</v>
      </c>
      <c r="T6966" s="1360">
        <v>24.5</v>
      </c>
      <c r="U6966" s="593" t="s">
        <v>75</v>
      </c>
      <c r="V6966" s="593">
        <v>2011</v>
      </c>
      <c r="W6966" s="593" t="s">
        <v>150</v>
      </c>
      <c r="X6966" s="593" t="s">
        <v>175</v>
      </c>
      <c r="Y6966" s="593" t="s">
        <v>5883</v>
      </c>
      <c r="Z6966" s="593">
        <v>100</v>
      </c>
      <c r="AA6966" s="593"/>
      <c r="AB6966" s="593"/>
      <c r="AC6966" s="593"/>
      <c r="AD6966" s="593" t="s">
        <v>56</v>
      </c>
      <c r="AE6966" s="593"/>
      <c r="AF6966" s="593"/>
      <c r="AG6966" s="593"/>
      <c r="AH6966" s="632"/>
      <c r="AI6966" s="632"/>
      <c r="AJ6966" s="3"/>
    </row>
    <row r="6967" spans="1:36" ht="63" hidden="1" x14ac:dyDescent="0.2">
      <c r="A6967" s="593" t="s">
        <v>4114</v>
      </c>
      <c r="B6967" s="593" t="s">
        <v>110</v>
      </c>
      <c r="C6967" s="593" t="s">
        <v>36</v>
      </c>
      <c r="D6967" s="630">
        <v>41806</v>
      </c>
      <c r="E6967" s="613">
        <v>0.65</v>
      </c>
      <c r="F6967" s="630">
        <v>41806</v>
      </c>
      <c r="G6967" s="613">
        <v>0.72222222222222221</v>
      </c>
      <c r="H6967" s="773">
        <v>7.2222222222222229E-2</v>
      </c>
      <c r="I6967" s="593">
        <v>7</v>
      </c>
      <c r="J6967" s="593" t="s">
        <v>146</v>
      </c>
      <c r="K6967" s="593" t="s">
        <v>134</v>
      </c>
      <c r="L6967" s="593" t="s">
        <v>128</v>
      </c>
      <c r="M6967" s="593" t="s">
        <v>4695</v>
      </c>
      <c r="N6967" s="593" t="s">
        <v>103</v>
      </c>
      <c r="O6967" s="593" t="s">
        <v>66</v>
      </c>
      <c r="P6967" s="593" t="s">
        <v>4696</v>
      </c>
      <c r="Q6967" s="593" t="s">
        <v>5888</v>
      </c>
      <c r="R6967" s="593"/>
      <c r="S6967" s="593">
        <v>6.2</v>
      </c>
      <c r="T6967" s="1360">
        <v>6.2</v>
      </c>
      <c r="U6967" s="593" t="s">
        <v>75</v>
      </c>
      <c r="V6967" s="593">
        <v>2010</v>
      </c>
      <c r="W6967" s="593" t="s">
        <v>150</v>
      </c>
      <c r="X6967" s="593" t="s">
        <v>175</v>
      </c>
      <c r="Y6967" s="593" t="s">
        <v>5884</v>
      </c>
      <c r="Z6967" s="593">
        <v>100</v>
      </c>
      <c r="AA6967" s="593"/>
      <c r="AB6967" s="593"/>
      <c r="AC6967" s="593"/>
      <c r="AD6967" s="593" t="s">
        <v>56</v>
      </c>
      <c r="AE6967" s="593"/>
      <c r="AF6967" s="593"/>
      <c r="AG6967" s="593"/>
      <c r="AH6967" s="632"/>
      <c r="AI6967" s="632"/>
      <c r="AJ6967" s="3"/>
    </row>
    <row r="6968" spans="1:36" ht="94.5" hidden="1" x14ac:dyDescent="0.2">
      <c r="A6968" s="593" t="s">
        <v>4114</v>
      </c>
      <c r="B6968" s="593" t="s">
        <v>110</v>
      </c>
      <c r="C6968" s="593" t="s">
        <v>36</v>
      </c>
      <c r="D6968" s="630">
        <v>41806</v>
      </c>
      <c r="E6968" s="613">
        <v>0.65</v>
      </c>
      <c r="F6968" s="630">
        <v>41806</v>
      </c>
      <c r="G6968" s="613">
        <v>0.73958333333333337</v>
      </c>
      <c r="H6968" s="773">
        <v>8.9583333333333334E-2</v>
      </c>
      <c r="I6968" s="593">
        <v>1</v>
      </c>
      <c r="J6968" s="593" t="s">
        <v>178</v>
      </c>
      <c r="K6968" s="593" t="s">
        <v>134</v>
      </c>
      <c r="L6968" s="593" t="s">
        <v>128</v>
      </c>
      <c r="M6968" s="593" t="s">
        <v>4697</v>
      </c>
      <c r="N6968" s="593" t="s">
        <v>103</v>
      </c>
      <c r="O6968" s="593" t="s">
        <v>66</v>
      </c>
      <c r="P6968" s="593" t="s">
        <v>4698</v>
      </c>
      <c r="Q6968" s="593" t="s">
        <v>5889</v>
      </c>
      <c r="R6968" s="593"/>
      <c r="S6968" s="593">
        <v>1.8</v>
      </c>
      <c r="T6968" s="1360">
        <v>1.8</v>
      </c>
      <c r="U6968" s="593" t="s">
        <v>75</v>
      </c>
      <c r="V6968" s="593">
        <v>2010</v>
      </c>
      <c r="W6968" s="593" t="s">
        <v>150</v>
      </c>
      <c r="X6968" s="593" t="s">
        <v>175</v>
      </c>
      <c r="Y6968" s="593" t="s">
        <v>5885</v>
      </c>
      <c r="Z6968" s="593">
        <v>100</v>
      </c>
      <c r="AA6968" s="593"/>
      <c r="AB6968" s="593"/>
      <c r="AC6968" s="593"/>
      <c r="AD6968" s="593" t="s">
        <v>48</v>
      </c>
      <c r="AE6968" s="593"/>
      <c r="AF6968" s="593"/>
      <c r="AG6968" s="593"/>
      <c r="AH6968" s="632"/>
      <c r="AI6968" s="632"/>
      <c r="AJ6968" s="3"/>
    </row>
    <row r="6969" spans="1:36" ht="63" hidden="1" x14ac:dyDescent="0.2">
      <c r="A6969" s="593" t="s">
        <v>4114</v>
      </c>
      <c r="B6969" s="593" t="s">
        <v>110</v>
      </c>
      <c r="C6969" s="593" t="s">
        <v>36</v>
      </c>
      <c r="D6969" s="630">
        <v>41806</v>
      </c>
      <c r="E6969" s="613">
        <v>0.64444444444444449</v>
      </c>
      <c r="F6969" s="630">
        <v>41806</v>
      </c>
      <c r="G6969" s="613">
        <v>0.66736111111111107</v>
      </c>
      <c r="H6969" s="773">
        <v>2.2916666666666669E-2</v>
      </c>
      <c r="I6969" s="593">
        <v>4</v>
      </c>
      <c r="J6969" s="593" t="s">
        <v>146</v>
      </c>
      <c r="K6969" s="593" t="s">
        <v>134</v>
      </c>
      <c r="L6969" s="593" t="s">
        <v>128</v>
      </c>
      <c r="M6969" s="593" t="s">
        <v>4699</v>
      </c>
      <c r="N6969" s="593" t="s">
        <v>103</v>
      </c>
      <c r="O6969" s="593" t="s">
        <v>66</v>
      </c>
      <c r="P6969" s="593" t="s">
        <v>4700</v>
      </c>
      <c r="Q6969" s="593" t="s">
        <v>5890</v>
      </c>
      <c r="R6969" s="593"/>
      <c r="S6969" s="593">
        <v>5.5</v>
      </c>
      <c r="T6969" s="1360">
        <v>5.5</v>
      </c>
      <c r="U6969" s="593" t="s">
        <v>75</v>
      </c>
      <c r="V6969" s="593">
        <v>2011</v>
      </c>
      <c r="W6969" s="593" t="s">
        <v>150</v>
      </c>
      <c r="X6969" s="593" t="s">
        <v>175</v>
      </c>
      <c r="Y6969" s="593" t="s">
        <v>5886</v>
      </c>
      <c r="Z6969" s="593">
        <v>100</v>
      </c>
      <c r="AA6969" s="593"/>
      <c r="AB6969" s="593"/>
      <c r="AC6969" s="593"/>
      <c r="AD6969" s="593" t="s">
        <v>48</v>
      </c>
      <c r="AE6969" s="593"/>
      <c r="AF6969" s="593"/>
      <c r="AG6969" s="593"/>
      <c r="AH6969" s="632"/>
      <c r="AI6969" s="632"/>
      <c r="AJ6969" s="3"/>
    </row>
    <row r="6970" spans="1:36" ht="63" hidden="1" x14ac:dyDescent="0.2">
      <c r="A6970" s="593" t="s">
        <v>4114</v>
      </c>
      <c r="B6970" s="593" t="s">
        <v>110</v>
      </c>
      <c r="C6970" s="593" t="s">
        <v>36</v>
      </c>
      <c r="D6970" s="630">
        <v>41807</v>
      </c>
      <c r="E6970" s="613">
        <v>1.1805555555555555E-2</v>
      </c>
      <c r="F6970" s="630">
        <v>41807</v>
      </c>
      <c r="G6970" s="613">
        <v>1.1805555555555555E-2</v>
      </c>
      <c r="H6970" s="773">
        <f>G6970-E6970</f>
        <v>0</v>
      </c>
      <c r="I6970" s="593">
        <v>14</v>
      </c>
      <c r="J6970" s="593" t="s">
        <v>178</v>
      </c>
      <c r="K6970" s="593" t="s">
        <v>132</v>
      </c>
      <c r="L6970" s="593" t="s">
        <v>130</v>
      </c>
      <c r="M6970" s="593" t="s">
        <v>4701</v>
      </c>
      <c r="N6970" s="593">
        <v>35</v>
      </c>
      <c r="O6970" s="593" t="s">
        <v>63</v>
      </c>
      <c r="P6970" s="593" t="s">
        <v>4702</v>
      </c>
      <c r="Q6970" s="593" t="s">
        <v>4838</v>
      </c>
      <c r="R6970" s="593"/>
      <c r="S6970" s="593">
        <v>5.0999999999999996</v>
      </c>
      <c r="T6970" s="1360">
        <f>R6970+S6970</f>
        <v>5.0999999999999996</v>
      </c>
      <c r="U6970" s="593" t="s">
        <v>75</v>
      </c>
      <c r="V6970" s="593">
        <v>2006</v>
      </c>
      <c r="W6970" s="593" t="s">
        <v>2208</v>
      </c>
      <c r="X6970" s="593"/>
      <c r="Y6970" s="593">
        <v>2013</v>
      </c>
      <c r="Z6970" s="593"/>
      <c r="AA6970" s="593"/>
      <c r="AB6970" s="593"/>
      <c r="AC6970" s="593"/>
      <c r="AD6970" s="593" t="s">
        <v>56</v>
      </c>
      <c r="AE6970" s="593"/>
      <c r="AF6970" s="593"/>
      <c r="AG6970" s="593"/>
      <c r="AH6970" s="632"/>
      <c r="AI6970" s="632"/>
      <c r="AJ6970" s="3"/>
    </row>
    <row r="6971" spans="1:36" ht="157.5" hidden="1" x14ac:dyDescent="0.2">
      <c r="A6971" s="593" t="s">
        <v>4114</v>
      </c>
      <c r="B6971" s="593" t="s">
        <v>110</v>
      </c>
      <c r="C6971" s="593" t="s">
        <v>36</v>
      </c>
      <c r="D6971" s="630">
        <v>41807</v>
      </c>
      <c r="E6971" s="613">
        <v>0.57430555555555551</v>
      </c>
      <c r="F6971" s="630">
        <v>41807</v>
      </c>
      <c r="G6971" s="613">
        <v>0.57430555555555551</v>
      </c>
      <c r="H6971" s="773">
        <v>0</v>
      </c>
      <c r="I6971" s="593">
        <v>36</v>
      </c>
      <c r="J6971" s="593" t="s">
        <v>4703</v>
      </c>
      <c r="K6971" s="593"/>
      <c r="L6971" s="593" t="s">
        <v>126</v>
      </c>
      <c r="M6971" s="593" t="s">
        <v>4704</v>
      </c>
      <c r="N6971" s="593" t="s">
        <v>103</v>
      </c>
      <c r="O6971" s="593" t="s">
        <v>72</v>
      </c>
      <c r="P6971" s="593" t="s">
        <v>4705</v>
      </c>
      <c r="Q6971" s="593" t="s">
        <v>5892</v>
      </c>
      <c r="R6971" s="593"/>
      <c r="S6971" s="593">
        <v>16.399999999999999</v>
      </c>
      <c r="T6971" s="1360">
        <v>16.399999999999999</v>
      </c>
      <c r="U6971" s="593" t="s">
        <v>84</v>
      </c>
      <c r="V6971" s="593">
        <v>1987</v>
      </c>
      <c r="W6971" s="593" t="s">
        <v>150</v>
      </c>
      <c r="X6971" s="593" t="s">
        <v>175</v>
      </c>
      <c r="Y6971" s="614" t="s">
        <v>5891</v>
      </c>
      <c r="Z6971" s="593">
        <v>0</v>
      </c>
      <c r="AA6971" s="614"/>
      <c r="AB6971" s="593"/>
      <c r="AC6971" s="614"/>
      <c r="AD6971" s="593" t="s">
        <v>61</v>
      </c>
      <c r="AE6971" s="593"/>
      <c r="AF6971" s="593"/>
      <c r="AG6971" s="593"/>
      <c r="AH6971" s="632" t="s">
        <v>388</v>
      </c>
      <c r="AI6971" s="632"/>
      <c r="AJ6971" s="3"/>
    </row>
    <row r="6972" spans="1:36" ht="63" hidden="1" x14ac:dyDescent="0.2">
      <c r="A6972" s="593" t="s">
        <v>4114</v>
      </c>
      <c r="B6972" s="593" t="s">
        <v>110</v>
      </c>
      <c r="C6972" s="593" t="s">
        <v>36</v>
      </c>
      <c r="D6972" s="630">
        <v>41807</v>
      </c>
      <c r="E6972" s="613">
        <v>0.43402777777777773</v>
      </c>
      <c r="F6972" s="630">
        <v>41807</v>
      </c>
      <c r="G6972" s="613">
        <v>0.43402777777777773</v>
      </c>
      <c r="H6972" s="773">
        <v>0</v>
      </c>
      <c r="I6972" s="593">
        <v>17</v>
      </c>
      <c r="J6972" s="593" t="s">
        <v>4706</v>
      </c>
      <c r="K6972" s="593"/>
      <c r="L6972" s="593" t="s">
        <v>128</v>
      </c>
      <c r="M6972" s="593" t="s">
        <v>4707</v>
      </c>
      <c r="N6972" s="593">
        <v>35</v>
      </c>
      <c r="O6972" s="593" t="s">
        <v>66</v>
      </c>
      <c r="P6972" s="593" t="s">
        <v>4708</v>
      </c>
      <c r="Q6972" s="1387" t="s">
        <v>5893</v>
      </c>
      <c r="R6972" s="593"/>
      <c r="S6972" s="593">
        <v>7.8</v>
      </c>
      <c r="T6972" s="1360">
        <v>7.8</v>
      </c>
      <c r="U6972" s="593" t="s">
        <v>84</v>
      </c>
      <c r="V6972" s="593">
        <v>1982</v>
      </c>
      <c r="W6972" s="593"/>
      <c r="X6972" s="593" t="s">
        <v>175</v>
      </c>
      <c r="Y6972" s="614" t="s">
        <v>4709</v>
      </c>
      <c r="Z6972" s="593">
        <v>100</v>
      </c>
      <c r="AA6972" s="614" t="s">
        <v>4710</v>
      </c>
      <c r="AB6972" s="593"/>
      <c r="AC6972" s="614"/>
      <c r="AD6972" s="593" t="s">
        <v>56</v>
      </c>
      <c r="AE6972" s="686"/>
      <c r="AF6972" s="686"/>
      <c r="AG6972" s="686"/>
      <c r="AH6972" s="632"/>
      <c r="AI6972" s="632"/>
      <c r="AJ6972" s="3"/>
    </row>
    <row r="6973" spans="1:36" ht="63" hidden="1" x14ac:dyDescent="0.2">
      <c r="A6973" s="593" t="s">
        <v>4114</v>
      </c>
      <c r="B6973" s="593" t="s">
        <v>110</v>
      </c>
      <c r="C6973" s="593" t="s">
        <v>36</v>
      </c>
      <c r="D6973" s="630">
        <v>41808</v>
      </c>
      <c r="E6973" s="613">
        <v>0.4458333333333333</v>
      </c>
      <c r="F6973" s="630">
        <v>41808</v>
      </c>
      <c r="G6973" s="613">
        <v>0.4458333333333333</v>
      </c>
      <c r="H6973" s="773">
        <v>0</v>
      </c>
      <c r="I6973" s="593">
        <v>40</v>
      </c>
      <c r="J6973" s="593" t="s">
        <v>4711</v>
      </c>
      <c r="K6973" s="593" t="s">
        <v>132</v>
      </c>
      <c r="L6973" s="593" t="s">
        <v>128</v>
      </c>
      <c r="M6973" s="593" t="s">
        <v>4712</v>
      </c>
      <c r="N6973" s="593">
        <v>110</v>
      </c>
      <c r="O6973" s="593" t="s">
        <v>66</v>
      </c>
      <c r="P6973" s="593" t="s">
        <v>4712</v>
      </c>
      <c r="Q6973" s="265" t="s">
        <v>4713</v>
      </c>
      <c r="R6973" s="593"/>
      <c r="S6973" s="593">
        <v>31.1</v>
      </c>
      <c r="T6973" s="1366">
        <v>31.1</v>
      </c>
      <c r="U6973" s="593" t="s">
        <v>77</v>
      </c>
      <c r="V6973" s="614">
        <v>41534</v>
      </c>
      <c r="W6973" s="593" t="s">
        <v>4714</v>
      </c>
      <c r="X6973" s="593"/>
      <c r="Y6973" s="614" t="s">
        <v>4715</v>
      </c>
      <c r="Z6973" s="593" t="s">
        <v>4716</v>
      </c>
      <c r="AA6973" s="614" t="s">
        <v>4717</v>
      </c>
      <c r="AB6973" s="593" t="s">
        <v>4718</v>
      </c>
      <c r="AC6973" s="614">
        <v>41704</v>
      </c>
      <c r="AD6973" s="593" t="s">
        <v>60</v>
      </c>
      <c r="AE6973" s="593"/>
      <c r="AF6973" s="593"/>
      <c r="AG6973" s="593"/>
      <c r="AH6973" s="632"/>
      <c r="AI6973" s="632"/>
      <c r="AJ6973" s="3"/>
    </row>
    <row r="6974" spans="1:36" ht="31.5" hidden="1" x14ac:dyDescent="0.2">
      <c r="A6974" s="593" t="s">
        <v>4114</v>
      </c>
      <c r="B6974" s="593" t="s">
        <v>110</v>
      </c>
      <c r="C6974" s="593" t="s">
        <v>36</v>
      </c>
      <c r="D6974" s="630">
        <v>41808</v>
      </c>
      <c r="E6974" s="613">
        <v>0.64861111111111114</v>
      </c>
      <c r="F6974" s="630">
        <v>41808</v>
      </c>
      <c r="G6974" s="613">
        <v>0.64861111111111114</v>
      </c>
      <c r="H6974" s="773">
        <v>0</v>
      </c>
      <c r="I6974" s="593">
        <v>6</v>
      </c>
      <c r="J6974" s="593" t="s">
        <v>178</v>
      </c>
      <c r="K6974" s="593" t="s">
        <v>132</v>
      </c>
      <c r="L6974" s="593" t="s">
        <v>130</v>
      </c>
      <c r="M6974" s="593" t="s">
        <v>4719</v>
      </c>
      <c r="N6974" s="593" t="s">
        <v>103</v>
      </c>
      <c r="O6974" s="593" t="s">
        <v>66</v>
      </c>
      <c r="P6974" s="593" t="s">
        <v>4720</v>
      </c>
      <c r="Q6974" s="593" t="s">
        <v>4721</v>
      </c>
      <c r="R6974" s="593"/>
      <c r="S6974" s="593">
        <v>0.4</v>
      </c>
      <c r="T6974" s="1360">
        <v>0.4</v>
      </c>
      <c r="U6974" s="593" t="s">
        <v>84</v>
      </c>
      <c r="V6974" s="614">
        <v>1987</v>
      </c>
      <c r="W6974" s="593" t="s">
        <v>150</v>
      </c>
      <c r="X6974" s="593" t="s">
        <v>175</v>
      </c>
      <c r="Y6974" s="614" t="s">
        <v>5894</v>
      </c>
      <c r="Z6974" s="593">
        <v>100</v>
      </c>
      <c r="AA6974" s="614"/>
      <c r="AB6974" s="593"/>
      <c r="AC6974" s="614"/>
      <c r="AD6974" s="593" t="s">
        <v>60</v>
      </c>
      <c r="AE6974" s="593"/>
      <c r="AF6974" s="593"/>
      <c r="AG6974" s="593"/>
      <c r="AH6974" s="632"/>
      <c r="AI6974" s="632"/>
      <c r="AJ6974" s="3"/>
    </row>
    <row r="6975" spans="1:36" ht="31.5" hidden="1" x14ac:dyDescent="0.2">
      <c r="A6975" s="593" t="s">
        <v>4114</v>
      </c>
      <c r="B6975" s="593" t="s">
        <v>110</v>
      </c>
      <c r="C6975" s="593" t="s">
        <v>36</v>
      </c>
      <c r="D6975" s="630">
        <v>41809</v>
      </c>
      <c r="E6975" s="613">
        <v>1.0416666666666666E-2</v>
      </c>
      <c r="F6975" s="630">
        <v>41809</v>
      </c>
      <c r="G6975" s="613">
        <v>6.25E-2</v>
      </c>
      <c r="H6975" s="773">
        <v>5.2083333333333336E-2</v>
      </c>
      <c r="I6975" s="593">
        <v>10</v>
      </c>
      <c r="J6975" s="593" t="s">
        <v>4722</v>
      </c>
      <c r="K6975" s="593"/>
      <c r="L6975" s="593" t="s">
        <v>130</v>
      </c>
      <c r="M6975" s="593" t="s">
        <v>4723</v>
      </c>
      <c r="N6975" s="593">
        <v>35</v>
      </c>
      <c r="O6975" s="593" t="s">
        <v>63</v>
      </c>
      <c r="P6975" s="593" t="s">
        <v>4724</v>
      </c>
      <c r="Q6975" s="593" t="s">
        <v>4725</v>
      </c>
      <c r="R6975" s="593">
        <v>33.200000000000003</v>
      </c>
      <c r="S6975" s="593"/>
      <c r="T6975" s="1360">
        <v>33.200000000000003</v>
      </c>
      <c r="U6975" s="593" t="s">
        <v>76</v>
      </c>
      <c r="V6975" s="614">
        <v>2012</v>
      </c>
      <c r="W6975" s="593" t="s">
        <v>5895</v>
      </c>
      <c r="X6975" s="593" t="s">
        <v>175</v>
      </c>
      <c r="Y6975" s="614"/>
      <c r="Z6975" s="593"/>
      <c r="AA6975" s="614"/>
      <c r="AB6975" s="593"/>
      <c r="AC6975" s="614"/>
      <c r="AD6975" s="593" t="s">
        <v>60</v>
      </c>
      <c r="AE6975" s="593"/>
      <c r="AF6975" s="593"/>
      <c r="AG6975" s="593"/>
      <c r="AH6975" s="632"/>
      <c r="AI6975" s="632"/>
      <c r="AJ6975" s="3"/>
    </row>
    <row r="6976" spans="1:36" ht="63" hidden="1" x14ac:dyDescent="0.2">
      <c r="A6976" s="593" t="s">
        <v>4114</v>
      </c>
      <c r="B6976" s="593" t="s">
        <v>110</v>
      </c>
      <c r="C6976" s="593" t="s">
        <v>36</v>
      </c>
      <c r="D6976" s="630">
        <v>41809</v>
      </c>
      <c r="E6976" s="613">
        <v>8.6111111111111124E-2</v>
      </c>
      <c r="F6976" s="630">
        <v>41809</v>
      </c>
      <c r="G6976" s="613">
        <v>8.6111111111111124E-2</v>
      </c>
      <c r="H6976" s="773">
        <v>0</v>
      </c>
      <c r="I6976" s="593">
        <v>65</v>
      </c>
      <c r="J6976" s="593" t="s">
        <v>146</v>
      </c>
      <c r="K6976" s="593" t="s">
        <v>132</v>
      </c>
      <c r="L6976" s="593" t="s">
        <v>128</v>
      </c>
      <c r="M6976" s="593" t="s">
        <v>4712</v>
      </c>
      <c r="N6976" s="593">
        <v>110</v>
      </c>
      <c r="O6976" s="593" t="s">
        <v>66</v>
      </c>
      <c r="P6976" s="593" t="s">
        <v>4712</v>
      </c>
      <c r="Q6976" s="593" t="s">
        <v>4726</v>
      </c>
      <c r="R6976" s="593"/>
      <c r="S6976" s="593">
        <v>47.6</v>
      </c>
      <c r="T6976" s="1755">
        <v>47.6</v>
      </c>
      <c r="U6976" s="593" t="s">
        <v>77</v>
      </c>
      <c r="V6976" s="614">
        <v>41534</v>
      </c>
      <c r="W6976" s="593" t="s">
        <v>4714</v>
      </c>
      <c r="X6976" s="593"/>
      <c r="Y6976" s="614" t="s">
        <v>4715</v>
      </c>
      <c r="Z6976" s="593" t="s">
        <v>4716</v>
      </c>
      <c r="AA6976" s="614" t="s">
        <v>4717</v>
      </c>
      <c r="AB6976" s="593" t="s">
        <v>4718</v>
      </c>
      <c r="AC6976" s="614">
        <v>41704</v>
      </c>
      <c r="AD6976" s="593" t="s">
        <v>60</v>
      </c>
      <c r="AE6976" s="593"/>
      <c r="AF6976" s="593"/>
      <c r="AG6976" s="593" t="s">
        <v>445</v>
      </c>
      <c r="AH6976" s="632"/>
      <c r="AI6976" s="632"/>
      <c r="AJ6976" s="3"/>
    </row>
    <row r="6977" spans="1:38" ht="63" hidden="1" x14ac:dyDescent="0.2">
      <c r="A6977" s="593" t="s">
        <v>4114</v>
      </c>
      <c r="B6977" s="593" t="s">
        <v>110</v>
      </c>
      <c r="C6977" s="593" t="s">
        <v>36</v>
      </c>
      <c r="D6977" s="630">
        <v>41810</v>
      </c>
      <c r="E6977" s="613">
        <v>0.46319444444444446</v>
      </c>
      <c r="F6977" s="630">
        <v>41810</v>
      </c>
      <c r="G6977" s="613">
        <v>0.46319444444444446</v>
      </c>
      <c r="H6977" s="773">
        <v>0</v>
      </c>
      <c r="I6977" s="593">
        <v>66</v>
      </c>
      <c r="J6977" s="593" t="s">
        <v>4795</v>
      </c>
      <c r="K6977" s="593" t="s">
        <v>132</v>
      </c>
      <c r="L6977" s="593" t="s">
        <v>128</v>
      </c>
      <c r="M6977" s="593" t="s">
        <v>4796</v>
      </c>
      <c r="N6977" s="593">
        <v>110</v>
      </c>
      <c r="O6977" s="593" t="s">
        <v>66</v>
      </c>
      <c r="P6977" s="593" t="s">
        <v>4796</v>
      </c>
      <c r="Q6977" s="593" t="s">
        <v>4797</v>
      </c>
      <c r="R6977" s="593"/>
      <c r="S6977" s="593">
        <v>81.599999999999994</v>
      </c>
      <c r="T6977" s="1755">
        <v>81.599999999999994</v>
      </c>
      <c r="U6977" s="593" t="s">
        <v>75</v>
      </c>
      <c r="V6977" s="593">
        <v>2002</v>
      </c>
      <c r="W6977" s="593" t="s">
        <v>4798</v>
      </c>
      <c r="X6977" s="593" t="s">
        <v>4799</v>
      </c>
      <c r="Y6977" s="614"/>
      <c r="Z6977" s="593"/>
      <c r="AA6977" s="614"/>
      <c r="AB6977" s="593"/>
      <c r="AC6977" s="614"/>
      <c r="AD6977" s="593" t="s">
        <v>49</v>
      </c>
      <c r="AE6977" s="593"/>
      <c r="AF6977" s="593"/>
      <c r="AG6977" s="593"/>
      <c r="AH6977" s="632"/>
      <c r="AI6977" s="632"/>
      <c r="AJ6977" s="3"/>
    </row>
    <row r="6978" spans="1:38" ht="78.75" hidden="1" x14ac:dyDescent="0.2">
      <c r="A6978" s="593" t="s">
        <v>4114</v>
      </c>
      <c r="B6978" s="593" t="s">
        <v>110</v>
      </c>
      <c r="C6978" s="593" t="s">
        <v>36</v>
      </c>
      <c r="D6978" s="630">
        <v>41810</v>
      </c>
      <c r="E6978" s="613">
        <v>0.7597222222222223</v>
      </c>
      <c r="F6978" s="630">
        <v>41810</v>
      </c>
      <c r="G6978" s="613">
        <v>0.7597222222222223</v>
      </c>
      <c r="H6978" s="773">
        <v>0</v>
      </c>
      <c r="I6978" s="593">
        <v>74</v>
      </c>
      <c r="J6978" s="593"/>
      <c r="K6978" s="593"/>
      <c r="L6978" s="593" t="s">
        <v>128</v>
      </c>
      <c r="M6978" s="593"/>
      <c r="N6978" s="593">
        <v>35</v>
      </c>
      <c r="O6978" s="593" t="s">
        <v>65</v>
      </c>
      <c r="P6978" s="593"/>
      <c r="Q6978" s="593" t="s">
        <v>4800</v>
      </c>
      <c r="R6978" s="593"/>
      <c r="S6978" s="593">
        <v>43</v>
      </c>
      <c r="T6978" s="1755">
        <v>43</v>
      </c>
      <c r="U6978" s="593" t="s">
        <v>77</v>
      </c>
      <c r="V6978" s="593">
        <v>2012</v>
      </c>
      <c r="W6978" s="593" t="s">
        <v>5896</v>
      </c>
      <c r="X6978" s="593" t="s">
        <v>2803</v>
      </c>
      <c r="Y6978" s="614" t="s">
        <v>5897</v>
      </c>
      <c r="Z6978" s="593">
        <v>100</v>
      </c>
      <c r="AA6978" s="614" t="s">
        <v>5898</v>
      </c>
      <c r="AB6978" s="593">
        <v>0</v>
      </c>
      <c r="AC6978" s="614"/>
      <c r="AD6978" s="593" t="s">
        <v>60</v>
      </c>
      <c r="AE6978" s="593"/>
      <c r="AF6978" s="593"/>
      <c r="AG6978" s="593"/>
      <c r="AH6978" s="632"/>
      <c r="AI6978" s="632"/>
      <c r="AJ6978" s="3"/>
    </row>
    <row r="6979" spans="1:38" ht="47.25" hidden="1" x14ac:dyDescent="0.2">
      <c r="A6979" s="593" t="s">
        <v>4114</v>
      </c>
      <c r="B6979" s="593" t="s">
        <v>110</v>
      </c>
      <c r="C6979" s="593" t="s">
        <v>36</v>
      </c>
      <c r="D6979" s="630">
        <v>41814</v>
      </c>
      <c r="E6979" s="613">
        <v>0.5444444444444444</v>
      </c>
      <c r="F6979" s="630">
        <v>41814</v>
      </c>
      <c r="G6979" s="613">
        <v>0.5444444444444444</v>
      </c>
      <c r="H6979" s="773">
        <v>0</v>
      </c>
      <c r="I6979" s="593">
        <v>3</v>
      </c>
      <c r="J6979" s="593" t="s">
        <v>146</v>
      </c>
      <c r="K6979" s="593" t="s">
        <v>132</v>
      </c>
      <c r="L6979" s="593" t="s">
        <v>130</v>
      </c>
      <c r="M6979" s="593" t="s">
        <v>4849</v>
      </c>
      <c r="N6979" s="593" t="s">
        <v>103</v>
      </c>
      <c r="O6979" s="593" t="s">
        <v>66</v>
      </c>
      <c r="P6979" s="593" t="s">
        <v>4850</v>
      </c>
      <c r="Q6979" s="593" t="s">
        <v>4851</v>
      </c>
      <c r="R6979" s="593"/>
      <c r="S6979" s="593">
        <v>0.3</v>
      </c>
      <c r="T6979" s="1755">
        <v>0.3</v>
      </c>
      <c r="U6979" s="593" t="s">
        <v>75</v>
      </c>
      <c r="V6979" s="593">
        <v>1977</v>
      </c>
      <c r="W6979" s="593" t="s">
        <v>171</v>
      </c>
      <c r="X6979" s="593" t="s">
        <v>175</v>
      </c>
      <c r="Y6979" s="614" t="s">
        <v>4852</v>
      </c>
      <c r="Z6979" s="593">
        <v>100</v>
      </c>
      <c r="AA6979" s="614" t="s">
        <v>4853</v>
      </c>
      <c r="AB6979" s="593"/>
      <c r="AC6979" s="614"/>
      <c r="AD6979" s="593" t="s">
        <v>56</v>
      </c>
      <c r="AE6979" s="593"/>
      <c r="AF6979" s="593"/>
      <c r="AG6979" s="593"/>
      <c r="AH6979" s="632"/>
      <c r="AI6979" s="632"/>
      <c r="AJ6979" s="3"/>
      <c r="AL6979" s="22" t="s">
        <v>12022</v>
      </c>
    </row>
    <row r="6980" spans="1:38" ht="126" hidden="1" x14ac:dyDescent="0.2">
      <c r="A6980" s="593" t="s">
        <v>4114</v>
      </c>
      <c r="B6980" s="593" t="s">
        <v>110</v>
      </c>
      <c r="C6980" s="593" t="s">
        <v>36</v>
      </c>
      <c r="D6980" s="630">
        <v>41814</v>
      </c>
      <c r="E6980" s="613">
        <v>0.56527777777777777</v>
      </c>
      <c r="F6980" s="630">
        <v>41814</v>
      </c>
      <c r="G6980" s="613">
        <v>0.59097222222222223</v>
      </c>
      <c r="H6980" s="773">
        <v>2.5694444444444447E-2</v>
      </c>
      <c r="I6980" s="593">
        <v>3</v>
      </c>
      <c r="J6980" s="593"/>
      <c r="K6980" s="593"/>
      <c r="L6980" s="593" t="s">
        <v>126</v>
      </c>
      <c r="M6980" s="593" t="s">
        <v>4854</v>
      </c>
      <c r="N6980" s="593">
        <v>0.4</v>
      </c>
      <c r="O6980" s="593" t="s">
        <v>64</v>
      </c>
      <c r="P6980" s="593" t="s">
        <v>4855</v>
      </c>
      <c r="Q6980" s="593" t="s">
        <v>5907</v>
      </c>
      <c r="R6980" s="593">
        <v>2.8</v>
      </c>
      <c r="S6980" s="593"/>
      <c r="T6980" s="1755">
        <v>2.8</v>
      </c>
      <c r="U6980" s="593" t="s">
        <v>86</v>
      </c>
      <c r="V6980" s="593">
        <v>2001</v>
      </c>
      <c r="W6980" s="593" t="s">
        <v>4856</v>
      </c>
      <c r="X6980" s="593"/>
      <c r="Y6980" s="614" t="s">
        <v>4857</v>
      </c>
      <c r="Z6980" s="593" t="s">
        <v>4858</v>
      </c>
      <c r="AA6980" s="614" t="s">
        <v>4859</v>
      </c>
      <c r="AB6980" s="593" t="s">
        <v>4860</v>
      </c>
      <c r="AC6980" s="614">
        <v>36991</v>
      </c>
      <c r="AD6980" s="593" t="s">
        <v>61</v>
      </c>
      <c r="AE6980" s="593"/>
      <c r="AF6980" s="593"/>
      <c r="AG6980" s="593"/>
      <c r="AH6980" s="632" t="s">
        <v>388</v>
      </c>
      <c r="AI6980" s="632"/>
      <c r="AJ6980" s="3"/>
    </row>
    <row r="6981" spans="1:38" ht="47.25" hidden="1" x14ac:dyDescent="0.2">
      <c r="A6981" s="593" t="s">
        <v>4114</v>
      </c>
      <c r="B6981" s="593" t="s">
        <v>110</v>
      </c>
      <c r="C6981" s="593" t="s">
        <v>2244</v>
      </c>
      <c r="D6981" s="630">
        <v>41814</v>
      </c>
      <c r="E6981" s="613">
        <v>0.82708333333333339</v>
      </c>
      <c r="F6981" s="630">
        <v>41814</v>
      </c>
      <c r="G6981" s="613">
        <v>0.88749999999999996</v>
      </c>
      <c r="H6981" s="773">
        <v>6.0416666666666667E-2</v>
      </c>
      <c r="I6981" s="593">
        <v>65</v>
      </c>
      <c r="J6981" s="593" t="s">
        <v>2040</v>
      </c>
      <c r="K6981" s="593" t="s">
        <v>133</v>
      </c>
      <c r="L6981" s="593" t="s">
        <v>125</v>
      </c>
      <c r="M6981" s="593" t="s">
        <v>4861</v>
      </c>
      <c r="N6981" s="593">
        <v>110</v>
      </c>
      <c r="O6981" s="593" t="s">
        <v>66</v>
      </c>
      <c r="P6981" s="593" t="s">
        <v>4861</v>
      </c>
      <c r="Q6981" s="593" t="s">
        <v>4862</v>
      </c>
      <c r="R6981" s="593"/>
      <c r="S6981" s="593">
        <v>64.900000000000006</v>
      </c>
      <c r="T6981" s="1755">
        <v>64.900000000000006</v>
      </c>
      <c r="U6981" s="593"/>
      <c r="V6981" s="593"/>
      <c r="W6981" s="593"/>
      <c r="X6981" s="593"/>
      <c r="Y6981" s="614"/>
      <c r="Z6981" s="593"/>
      <c r="AA6981" s="614"/>
      <c r="AB6981" s="593"/>
      <c r="AC6981" s="614"/>
      <c r="AD6981" s="593" t="s">
        <v>55</v>
      </c>
      <c r="AE6981" s="593"/>
      <c r="AF6981" s="593"/>
      <c r="AG6981" s="593"/>
      <c r="AH6981" s="632"/>
      <c r="AI6981" s="632"/>
      <c r="AJ6981" s="3"/>
    </row>
    <row r="6982" spans="1:38" ht="31.5" hidden="1" x14ac:dyDescent="0.2">
      <c r="A6982" s="593" t="s">
        <v>4114</v>
      </c>
      <c r="B6982" s="593" t="s">
        <v>110</v>
      </c>
      <c r="C6982" s="593" t="s">
        <v>36</v>
      </c>
      <c r="D6982" s="630">
        <v>41814</v>
      </c>
      <c r="E6982" s="613">
        <v>0.8666666666666667</v>
      </c>
      <c r="F6982" s="630">
        <v>41814</v>
      </c>
      <c r="G6982" s="613">
        <v>0.8666666666666667</v>
      </c>
      <c r="H6982" s="773">
        <v>0</v>
      </c>
      <c r="I6982" s="593">
        <v>30</v>
      </c>
      <c r="J6982" s="593" t="s">
        <v>3242</v>
      </c>
      <c r="K6982" s="593" t="s">
        <v>132</v>
      </c>
      <c r="L6982" s="593" t="s">
        <v>128</v>
      </c>
      <c r="M6982" s="593" t="s">
        <v>4863</v>
      </c>
      <c r="N6982" s="593">
        <v>35</v>
      </c>
      <c r="O6982" s="593" t="s">
        <v>66</v>
      </c>
      <c r="P6982" s="593" t="s">
        <v>4863</v>
      </c>
      <c r="Q6982" s="593" t="s">
        <v>5908</v>
      </c>
      <c r="R6982" s="593"/>
      <c r="S6982" s="593">
        <v>6.8</v>
      </c>
      <c r="T6982" s="1755">
        <v>6.8</v>
      </c>
      <c r="U6982" s="593" t="s">
        <v>75</v>
      </c>
      <c r="V6982" s="596">
        <v>1989</v>
      </c>
      <c r="W6982" s="596" t="s">
        <v>1268</v>
      </c>
      <c r="X6982" s="596" t="s">
        <v>1154</v>
      </c>
      <c r="Y6982" s="596" t="s">
        <v>5899</v>
      </c>
      <c r="Z6982" s="596" t="s">
        <v>5900</v>
      </c>
      <c r="AA6982" s="596" t="s">
        <v>5901</v>
      </c>
      <c r="AB6982" s="593"/>
      <c r="AC6982" s="614"/>
      <c r="AD6982" s="593" t="s">
        <v>48</v>
      </c>
      <c r="AE6982" s="593"/>
      <c r="AF6982" s="593"/>
      <c r="AG6982" s="593"/>
      <c r="AH6982" s="632"/>
      <c r="AI6982" s="632"/>
      <c r="AJ6982" s="3"/>
    </row>
    <row r="6983" spans="1:38" ht="78.75" hidden="1" x14ac:dyDescent="0.2">
      <c r="A6983" s="593" t="s">
        <v>4114</v>
      </c>
      <c r="B6983" s="593" t="s">
        <v>110</v>
      </c>
      <c r="C6983" s="593" t="s">
        <v>2244</v>
      </c>
      <c r="D6983" s="630">
        <v>41814</v>
      </c>
      <c r="E6983" s="613">
        <v>0.8881944444444444</v>
      </c>
      <c r="F6983" s="630">
        <v>41814</v>
      </c>
      <c r="G6983" s="613">
        <v>0.8881944444444444</v>
      </c>
      <c r="H6983" s="773">
        <v>0</v>
      </c>
      <c r="I6983" s="593">
        <v>44</v>
      </c>
      <c r="J6983" s="593" t="s">
        <v>4864</v>
      </c>
      <c r="K6983" s="593" t="s">
        <v>132</v>
      </c>
      <c r="L6983" s="593" t="s">
        <v>125</v>
      </c>
      <c r="M6983" s="593" t="s">
        <v>4865</v>
      </c>
      <c r="N6983" s="593">
        <v>110</v>
      </c>
      <c r="O6983" s="593" t="s">
        <v>66</v>
      </c>
      <c r="P6983" s="593" t="s">
        <v>4865</v>
      </c>
      <c r="Q6983" s="593" t="s">
        <v>3409</v>
      </c>
      <c r="R6983" s="593"/>
      <c r="S6983" s="593">
        <v>27.6</v>
      </c>
      <c r="T6983" s="1755">
        <v>27.6</v>
      </c>
      <c r="U6983" s="593"/>
      <c r="V6983" s="593"/>
      <c r="W6983" s="593"/>
      <c r="X6983" s="593"/>
      <c r="Y6983" s="614"/>
      <c r="Z6983" s="593"/>
      <c r="AA6983" s="614"/>
      <c r="AB6983" s="593"/>
      <c r="AC6983" s="614"/>
      <c r="AD6983" s="593" t="s">
        <v>55</v>
      </c>
      <c r="AE6983" s="593"/>
      <c r="AF6983" s="593"/>
      <c r="AG6983" s="593"/>
      <c r="AH6983" s="632"/>
      <c r="AI6983" s="632"/>
      <c r="AJ6983" s="3"/>
    </row>
    <row r="6984" spans="1:38" ht="31.5" hidden="1" x14ac:dyDescent="0.2">
      <c r="A6984" s="593" t="s">
        <v>4114</v>
      </c>
      <c r="B6984" s="593" t="s">
        <v>110</v>
      </c>
      <c r="C6984" s="593" t="s">
        <v>36</v>
      </c>
      <c r="D6984" s="630">
        <v>41814</v>
      </c>
      <c r="E6984" s="613">
        <v>0.96875</v>
      </c>
      <c r="F6984" s="630">
        <v>41814</v>
      </c>
      <c r="G6984" s="613">
        <v>0.96875</v>
      </c>
      <c r="H6984" s="773">
        <v>0</v>
      </c>
      <c r="I6984" s="593">
        <v>50</v>
      </c>
      <c r="J6984" s="593"/>
      <c r="K6984" s="593"/>
      <c r="L6984" s="593" t="s">
        <v>128</v>
      </c>
      <c r="M6984" s="593"/>
      <c r="N6984" s="593">
        <v>0.4</v>
      </c>
      <c r="O6984" s="593" t="s">
        <v>72</v>
      </c>
      <c r="P6984" s="593"/>
      <c r="Q6984" s="593" t="s">
        <v>4866</v>
      </c>
      <c r="R6984" s="593"/>
      <c r="S6984" s="593">
        <v>26.1</v>
      </c>
      <c r="T6984" s="1755">
        <v>26.1</v>
      </c>
      <c r="U6984" s="593" t="s">
        <v>86</v>
      </c>
      <c r="V6984" s="593"/>
      <c r="W6984" s="593"/>
      <c r="X6984" s="593"/>
      <c r="Y6984" s="614"/>
      <c r="Z6984" s="593"/>
      <c r="AA6984" s="614"/>
      <c r="AB6984" s="593"/>
      <c r="AC6984" s="614"/>
      <c r="AD6984" s="593" t="s">
        <v>48</v>
      </c>
      <c r="AE6984" s="593"/>
      <c r="AF6984" s="593"/>
      <c r="AG6984" s="593"/>
      <c r="AH6984" s="632"/>
      <c r="AI6984" s="632"/>
      <c r="AJ6984" s="3"/>
    </row>
    <row r="6985" spans="1:38" ht="47.25" hidden="1" x14ac:dyDescent="0.2">
      <c r="A6985" s="593" t="s">
        <v>4114</v>
      </c>
      <c r="B6985" s="593" t="s">
        <v>110</v>
      </c>
      <c r="C6985" s="593" t="s">
        <v>36</v>
      </c>
      <c r="D6985" s="630">
        <v>41814</v>
      </c>
      <c r="E6985" s="613">
        <v>0.88263888888888886</v>
      </c>
      <c r="F6985" s="630">
        <v>41814</v>
      </c>
      <c r="G6985" s="613">
        <v>1.1805555555555555E-2</v>
      </c>
      <c r="H6985" s="773">
        <v>0.17083333333333331</v>
      </c>
      <c r="I6985" s="593">
        <v>6</v>
      </c>
      <c r="J6985" s="593" t="s">
        <v>146</v>
      </c>
      <c r="K6985" s="593" t="s">
        <v>134</v>
      </c>
      <c r="L6985" s="593" t="s">
        <v>128</v>
      </c>
      <c r="M6985" s="593" t="s">
        <v>4867</v>
      </c>
      <c r="N6985" s="593" t="s">
        <v>103</v>
      </c>
      <c r="O6985" s="593" t="s">
        <v>66</v>
      </c>
      <c r="P6985" s="593" t="s">
        <v>4868</v>
      </c>
      <c r="Q6985" s="593" t="s">
        <v>4869</v>
      </c>
      <c r="R6985" s="593">
        <v>30</v>
      </c>
      <c r="S6985" s="593"/>
      <c r="T6985" s="1755">
        <v>30</v>
      </c>
      <c r="U6985" s="593" t="s">
        <v>75</v>
      </c>
      <c r="V6985" s="593">
        <v>1987</v>
      </c>
      <c r="W6985" s="593" t="s">
        <v>171</v>
      </c>
      <c r="X6985" s="593" t="s">
        <v>175</v>
      </c>
      <c r="Y6985" s="614" t="s">
        <v>4870</v>
      </c>
      <c r="Z6985" s="593">
        <v>100</v>
      </c>
      <c r="AA6985" s="614" t="s">
        <v>4871</v>
      </c>
      <c r="AB6985" s="593"/>
      <c r="AC6985" s="614"/>
      <c r="AD6985" s="593" t="s">
        <v>48</v>
      </c>
      <c r="AE6985" s="593"/>
      <c r="AF6985" s="593"/>
      <c r="AG6985" s="593"/>
      <c r="AH6985" s="632"/>
      <c r="AI6985" s="632"/>
      <c r="AJ6985" s="3"/>
    </row>
    <row r="6986" spans="1:38" ht="78.75" hidden="1" x14ac:dyDescent="0.2">
      <c r="A6986" s="593" t="s">
        <v>4114</v>
      </c>
      <c r="B6986" s="593" t="s">
        <v>110</v>
      </c>
      <c r="C6986" s="593" t="s">
        <v>36</v>
      </c>
      <c r="D6986" s="630">
        <v>41814</v>
      </c>
      <c r="E6986" s="613">
        <v>0.9243055555555556</v>
      </c>
      <c r="F6986" s="630">
        <v>41814</v>
      </c>
      <c r="G6986" s="613">
        <v>4.1666666666666666E-3</v>
      </c>
      <c r="H6986" s="773">
        <v>7.9861111111111105E-2</v>
      </c>
      <c r="I6986" s="593">
        <v>7</v>
      </c>
      <c r="J6986" s="593" t="s">
        <v>1452</v>
      </c>
      <c r="K6986" s="593"/>
      <c r="L6986" s="593" t="s">
        <v>128</v>
      </c>
      <c r="M6986" s="593" t="s">
        <v>4872</v>
      </c>
      <c r="N6986" s="593" t="s">
        <v>103</v>
      </c>
      <c r="O6986" s="593" t="s">
        <v>66</v>
      </c>
      <c r="P6986" s="593" t="s">
        <v>4873</v>
      </c>
      <c r="Q6986" s="593" t="s">
        <v>5909</v>
      </c>
      <c r="R6986" s="593">
        <v>6.3</v>
      </c>
      <c r="S6986" s="593"/>
      <c r="T6986" s="1755">
        <v>6.3</v>
      </c>
      <c r="U6986" s="593" t="s">
        <v>75</v>
      </c>
      <c r="V6986" s="593">
        <v>1983</v>
      </c>
      <c r="W6986" s="593" t="s">
        <v>2281</v>
      </c>
      <c r="X6986" s="593" t="s">
        <v>175</v>
      </c>
      <c r="Y6986" s="614" t="s">
        <v>5902</v>
      </c>
      <c r="Z6986" s="593"/>
      <c r="AA6986" s="614"/>
      <c r="AB6986" s="593" t="s">
        <v>5903</v>
      </c>
      <c r="AC6986" s="614"/>
      <c r="AD6986" s="593" t="s">
        <v>48</v>
      </c>
      <c r="AE6986" s="593"/>
      <c r="AF6986" s="593"/>
      <c r="AG6986" s="593"/>
      <c r="AH6986" s="632"/>
      <c r="AI6986" s="632"/>
      <c r="AJ6986" s="3"/>
    </row>
    <row r="6987" spans="1:38" ht="47.25" hidden="1" x14ac:dyDescent="0.2">
      <c r="A6987" s="593" t="s">
        <v>4114</v>
      </c>
      <c r="B6987" s="593" t="s">
        <v>110</v>
      </c>
      <c r="C6987" s="593" t="s">
        <v>36</v>
      </c>
      <c r="D6987" s="630">
        <v>41814</v>
      </c>
      <c r="E6987" s="613">
        <v>0.92152777777777783</v>
      </c>
      <c r="F6987" s="630">
        <v>41815</v>
      </c>
      <c r="G6987" s="613">
        <v>0.19236111111111112</v>
      </c>
      <c r="H6987" s="773">
        <v>0.27083333333333331</v>
      </c>
      <c r="I6987" s="593">
        <v>11</v>
      </c>
      <c r="J6987" s="593" t="s">
        <v>1452</v>
      </c>
      <c r="K6987" s="593"/>
      <c r="L6987" s="593" t="s">
        <v>128</v>
      </c>
      <c r="M6987" s="593" t="s">
        <v>4874</v>
      </c>
      <c r="N6987" s="593" t="s">
        <v>103</v>
      </c>
      <c r="O6987" s="593" t="s">
        <v>66</v>
      </c>
      <c r="P6987" s="593" t="s">
        <v>2368</v>
      </c>
      <c r="Q6987" s="593" t="s">
        <v>4875</v>
      </c>
      <c r="R6987" s="593"/>
      <c r="S6987" s="593">
        <v>47.2</v>
      </c>
      <c r="T6987" s="1755">
        <v>47.2</v>
      </c>
      <c r="U6987" s="593" t="s">
        <v>75</v>
      </c>
      <c r="V6987" s="596">
        <v>1979</v>
      </c>
      <c r="W6987" s="596" t="s">
        <v>1536</v>
      </c>
      <c r="X6987" s="596" t="s">
        <v>1154</v>
      </c>
      <c r="Y6987" s="596" t="s">
        <v>5904</v>
      </c>
      <c r="Z6987" s="596" t="s">
        <v>5900</v>
      </c>
      <c r="AA6987" s="596" t="s">
        <v>5905</v>
      </c>
      <c r="AB6987" s="596" t="s">
        <v>5906</v>
      </c>
      <c r="AC6987" s="614"/>
      <c r="AD6987" s="593" t="s">
        <v>48</v>
      </c>
      <c r="AE6987" s="593"/>
      <c r="AF6987" s="593"/>
      <c r="AG6987" s="593"/>
      <c r="AH6987" s="632"/>
      <c r="AI6987" s="632"/>
      <c r="AJ6987" s="3"/>
    </row>
    <row r="6988" spans="1:38" ht="63" hidden="1" x14ac:dyDescent="0.2">
      <c r="A6988" s="593" t="s">
        <v>4114</v>
      </c>
      <c r="B6988" s="593" t="s">
        <v>110</v>
      </c>
      <c r="C6988" s="593" t="s">
        <v>36</v>
      </c>
      <c r="D6988" s="630">
        <v>41815</v>
      </c>
      <c r="E6988" s="613">
        <v>0.14583333333333334</v>
      </c>
      <c r="F6988" s="630">
        <v>41815</v>
      </c>
      <c r="G6988" s="613">
        <v>0.46111111111111108</v>
      </c>
      <c r="H6988" s="773">
        <v>0.31527777777777777</v>
      </c>
      <c r="I6988" s="593">
        <v>8</v>
      </c>
      <c r="J6988" s="593" t="s">
        <v>1452</v>
      </c>
      <c r="K6988" s="593"/>
      <c r="L6988" s="593" t="s">
        <v>128</v>
      </c>
      <c r="M6988" s="593" t="s">
        <v>4876</v>
      </c>
      <c r="N6988" s="593" t="s">
        <v>103</v>
      </c>
      <c r="O6988" s="593" t="s">
        <v>66</v>
      </c>
      <c r="P6988" s="593" t="s">
        <v>4877</v>
      </c>
      <c r="Q6988" s="265" t="s">
        <v>4878</v>
      </c>
      <c r="R6988" s="593">
        <v>18.8</v>
      </c>
      <c r="S6988" s="593">
        <v>2</v>
      </c>
      <c r="T6988" s="1755">
        <v>20.8</v>
      </c>
      <c r="U6988" s="593" t="s">
        <v>84</v>
      </c>
      <c r="V6988" s="593">
        <v>1986</v>
      </c>
      <c r="W6988" s="593" t="s">
        <v>150</v>
      </c>
      <c r="X6988" s="593" t="s">
        <v>175</v>
      </c>
      <c r="Y6988" s="614" t="s">
        <v>4879</v>
      </c>
      <c r="Z6988" s="593">
        <v>100</v>
      </c>
      <c r="AA6988" s="614" t="s">
        <v>4880</v>
      </c>
      <c r="AB6988" s="593"/>
      <c r="AC6988" s="614" t="s">
        <v>4881</v>
      </c>
      <c r="AD6988" s="593" t="s">
        <v>48</v>
      </c>
      <c r="AE6988" s="593"/>
      <c r="AF6988" s="593"/>
      <c r="AG6988" s="593"/>
      <c r="AH6988" s="632"/>
      <c r="AI6988" s="632"/>
      <c r="AJ6988" s="3"/>
    </row>
    <row r="6989" spans="1:38" ht="47.25" hidden="1" x14ac:dyDescent="0.2">
      <c r="A6989" s="593" t="s">
        <v>4114</v>
      </c>
      <c r="B6989" s="593" t="s">
        <v>110</v>
      </c>
      <c r="C6989" s="593" t="s">
        <v>36</v>
      </c>
      <c r="D6989" s="630">
        <v>41815</v>
      </c>
      <c r="E6989" s="613">
        <v>0.14861111111111111</v>
      </c>
      <c r="F6989" s="630">
        <v>41815</v>
      </c>
      <c r="G6989" s="613">
        <v>0.14861111111111111</v>
      </c>
      <c r="H6989" s="773">
        <v>0</v>
      </c>
      <c r="I6989" s="593">
        <v>54</v>
      </c>
      <c r="J6989" s="593" t="s">
        <v>3401</v>
      </c>
      <c r="K6989" s="593" t="s">
        <v>132</v>
      </c>
      <c r="L6989" s="593" t="s">
        <v>128</v>
      </c>
      <c r="M6989" s="593" t="s">
        <v>4882</v>
      </c>
      <c r="N6989" s="593">
        <v>35</v>
      </c>
      <c r="O6989" s="593" t="s">
        <v>66</v>
      </c>
      <c r="P6989" s="593" t="s">
        <v>4883</v>
      </c>
      <c r="Q6989" s="265" t="s">
        <v>3409</v>
      </c>
      <c r="R6989" s="593"/>
      <c r="S6989" s="593">
        <v>21.5</v>
      </c>
      <c r="T6989" s="1755">
        <v>21.5</v>
      </c>
      <c r="U6989" s="593" t="s">
        <v>75</v>
      </c>
      <c r="V6989" s="593">
        <v>1984</v>
      </c>
      <c r="W6989" s="593" t="s">
        <v>1268</v>
      </c>
      <c r="X6989" s="593" t="s">
        <v>175</v>
      </c>
      <c r="Y6989" s="614" t="s">
        <v>4884</v>
      </c>
      <c r="Z6989" s="593">
        <v>100</v>
      </c>
      <c r="AA6989" s="614" t="s">
        <v>4885</v>
      </c>
      <c r="AB6989" s="593"/>
      <c r="AC6989" s="614"/>
      <c r="AD6989" s="593" t="s">
        <v>48</v>
      </c>
      <c r="AE6989" s="593"/>
      <c r="AF6989" s="593"/>
      <c r="AG6989" s="593"/>
      <c r="AH6989" s="632"/>
      <c r="AI6989" s="632"/>
      <c r="AJ6989" s="3"/>
    </row>
    <row r="6990" spans="1:38" ht="31.5" hidden="1" x14ac:dyDescent="0.2">
      <c r="A6990" s="593" t="s">
        <v>4114</v>
      </c>
      <c r="B6990" s="593" t="s">
        <v>110</v>
      </c>
      <c r="C6990" s="593" t="s">
        <v>36</v>
      </c>
      <c r="D6990" s="630">
        <v>41815</v>
      </c>
      <c r="E6990" s="613">
        <v>0.15625</v>
      </c>
      <c r="F6990" s="630">
        <v>41815</v>
      </c>
      <c r="G6990" s="613">
        <v>0.15625</v>
      </c>
      <c r="H6990" s="773">
        <v>0</v>
      </c>
      <c r="I6990" s="593">
        <v>34</v>
      </c>
      <c r="J6990" s="593" t="s">
        <v>146</v>
      </c>
      <c r="K6990" s="593" t="s">
        <v>132</v>
      </c>
      <c r="L6990" s="593" t="s">
        <v>128</v>
      </c>
      <c r="M6990" s="593" t="s">
        <v>4886</v>
      </c>
      <c r="N6990" s="593">
        <v>35</v>
      </c>
      <c r="O6990" s="593" t="s">
        <v>66</v>
      </c>
      <c r="P6990" s="593" t="s">
        <v>4886</v>
      </c>
      <c r="Q6990" s="593" t="s">
        <v>3409</v>
      </c>
      <c r="R6990" s="593"/>
      <c r="S6990" s="593">
        <v>119.7</v>
      </c>
      <c r="T6990" s="1755">
        <v>119.7</v>
      </c>
      <c r="U6990" s="593" t="s">
        <v>75</v>
      </c>
      <c r="V6990" s="593">
        <v>1983</v>
      </c>
      <c r="W6990" s="593" t="s">
        <v>1526</v>
      </c>
      <c r="X6990" s="593" t="s">
        <v>175</v>
      </c>
      <c r="Y6990" s="614" t="s">
        <v>5910</v>
      </c>
      <c r="Z6990" s="593"/>
      <c r="AA6990" s="614"/>
      <c r="AB6990" s="593" t="s">
        <v>5911</v>
      </c>
      <c r="AC6990" s="614"/>
      <c r="AD6990" s="593" t="s">
        <v>48</v>
      </c>
      <c r="AE6990" s="593"/>
      <c r="AF6990" s="593"/>
      <c r="AG6990" s="593"/>
      <c r="AH6990" s="632"/>
      <c r="AI6990" s="632"/>
      <c r="AJ6990" s="3"/>
    </row>
    <row r="6991" spans="1:38" ht="47.25" hidden="1" x14ac:dyDescent="0.2">
      <c r="A6991" s="593" t="s">
        <v>4114</v>
      </c>
      <c r="B6991" s="593" t="s">
        <v>110</v>
      </c>
      <c r="C6991" s="593" t="s">
        <v>36</v>
      </c>
      <c r="D6991" s="630">
        <v>41815</v>
      </c>
      <c r="E6991" s="613">
        <v>0.17777777777777778</v>
      </c>
      <c r="F6991" s="630">
        <v>41815</v>
      </c>
      <c r="G6991" s="613">
        <v>0.17777777777777778</v>
      </c>
      <c r="H6991" s="773">
        <v>0</v>
      </c>
      <c r="I6991" s="593">
        <v>126</v>
      </c>
      <c r="J6991" s="593" t="s">
        <v>4887</v>
      </c>
      <c r="K6991" s="593" t="s">
        <v>132</v>
      </c>
      <c r="L6991" s="593" t="s">
        <v>128</v>
      </c>
      <c r="M6991" s="593" t="s">
        <v>4888</v>
      </c>
      <c r="N6991" s="593">
        <v>35</v>
      </c>
      <c r="O6991" s="593" t="s">
        <v>66</v>
      </c>
      <c r="P6991" s="593" t="s">
        <v>4888</v>
      </c>
      <c r="Q6991" s="593" t="s">
        <v>3409</v>
      </c>
      <c r="R6991" s="593"/>
      <c r="S6991" s="593">
        <v>256.60000000000002</v>
      </c>
      <c r="T6991" s="1755">
        <v>256.60000000000002</v>
      </c>
      <c r="U6991" s="593" t="s">
        <v>75</v>
      </c>
      <c r="V6991" s="593">
        <v>1980</v>
      </c>
      <c r="W6991" s="593" t="s">
        <v>1526</v>
      </c>
      <c r="X6991" s="593" t="s">
        <v>175</v>
      </c>
      <c r="Y6991" s="614" t="s">
        <v>5912</v>
      </c>
      <c r="Z6991" s="593"/>
      <c r="AA6991" s="614"/>
      <c r="AB6991" s="593" t="s">
        <v>5913</v>
      </c>
      <c r="AC6991" s="614"/>
      <c r="AD6991" s="593" t="s">
        <v>48</v>
      </c>
      <c r="AE6991" s="593"/>
      <c r="AF6991" s="593"/>
      <c r="AG6991" s="593"/>
      <c r="AH6991" s="632"/>
      <c r="AI6991" s="632"/>
      <c r="AJ6991" s="3"/>
    </row>
    <row r="6992" spans="1:38" ht="47.25" hidden="1" x14ac:dyDescent="0.2">
      <c r="A6992" s="593" t="s">
        <v>4114</v>
      </c>
      <c r="B6992" s="593" t="s">
        <v>110</v>
      </c>
      <c r="C6992" s="593" t="s">
        <v>36</v>
      </c>
      <c r="D6992" s="630">
        <v>41815</v>
      </c>
      <c r="E6992" s="613">
        <v>0.17777777777777778</v>
      </c>
      <c r="F6992" s="630">
        <v>41815</v>
      </c>
      <c r="G6992" s="613">
        <v>0.17777777777777778</v>
      </c>
      <c r="H6992" s="773">
        <v>0</v>
      </c>
      <c r="I6992" s="593">
        <v>32</v>
      </c>
      <c r="J6992" s="593" t="s">
        <v>4887</v>
      </c>
      <c r="K6992" s="593" t="s">
        <v>132</v>
      </c>
      <c r="L6992" s="593" t="s">
        <v>128</v>
      </c>
      <c r="M6992" s="593" t="s">
        <v>4889</v>
      </c>
      <c r="N6992" s="593">
        <v>35</v>
      </c>
      <c r="O6992" s="593" t="s">
        <v>66</v>
      </c>
      <c r="P6992" s="593" t="s">
        <v>4889</v>
      </c>
      <c r="Q6992" s="593" t="s">
        <v>3409</v>
      </c>
      <c r="R6992" s="593"/>
      <c r="S6992" s="593">
        <v>72.8</v>
      </c>
      <c r="T6992" s="1755">
        <v>72.8</v>
      </c>
      <c r="U6992" s="593" t="s">
        <v>75</v>
      </c>
      <c r="V6992" s="593">
        <v>1983</v>
      </c>
      <c r="W6992" s="593" t="s">
        <v>1526</v>
      </c>
      <c r="X6992" s="593" t="s">
        <v>175</v>
      </c>
      <c r="Y6992" s="614" t="s">
        <v>5914</v>
      </c>
      <c r="Z6992" s="593"/>
      <c r="AA6992" s="614"/>
      <c r="AB6992" s="593" t="s">
        <v>5915</v>
      </c>
      <c r="AC6992" s="614"/>
      <c r="AD6992" s="593" t="s">
        <v>48</v>
      </c>
      <c r="AE6992" s="593"/>
      <c r="AF6992" s="593"/>
      <c r="AG6992" s="593"/>
      <c r="AH6992" s="632"/>
      <c r="AI6992" s="632"/>
      <c r="AJ6992" s="3"/>
    </row>
    <row r="6993" spans="1:36" ht="31.5" hidden="1" x14ac:dyDescent="0.2">
      <c r="A6993" s="593" t="s">
        <v>4114</v>
      </c>
      <c r="B6993" s="593" t="s">
        <v>110</v>
      </c>
      <c r="C6993" s="593" t="s">
        <v>2244</v>
      </c>
      <c r="D6993" s="630">
        <v>41815</v>
      </c>
      <c r="E6993" s="613">
        <v>0.18611111111111112</v>
      </c>
      <c r="F6993" s="630">
        <v>41815</v>
      </c>
      <c r="G6993" s="613">
        <v>0.19583333333333333</v>
      </c>
      <c r="H6993" s="773">
        <v>9.7222222222222224E-3</v>
      </c>
      <c r="I6993" s="593">
        <v>247</v>
      </c>
      <c r="J6993" s="593" t="s">
        <v>4890</v>
      </c>
      <c r="K6993" s="593" t="s">
        <v>133</v>
      </c>
      <c r="L6993" s="593" t="s">
        <v>125</v>
      </c>
      <c r="M6993" s="593" t="s">
        <v>1391</v>
      </c>
      <c r="N6993" s="593">
        <v>110</v>
      </c>
      <c r="O6993" s="593" t="s">
        <v>66</v>
      </c>
      <c r="P6993" s="593" t="s">
        <v>4891</v>
      </c>
      <c r="Q6993" s="265" t="s">
        <v>3409</v>
      </c>
      <c r="R6993" s="593"/>
      <c r="S6993" s="593">
        <v>376.1</v>
      </c>
      <c r="T6993" s="1755">
        <v>376.1</v>
      </c>
      <c r="U6993" s="593"/>
      <c r="V6993" s="593"/>
      <c r="W6993" s="593"/>
      <c r="X6993" s="593"/>
      <c r="Y6993" s="614"/>
      <c r="Z6993" s="593"/>
      <c r="AA6993" s="614"/>
      <c r="AB6993" s="593"/>
      <c r="AC6993" s="614"/>
      <c r="AD6993" s="593" t="s">
        <v>55</v>
      </c>
      <c r="AE6993" s="593"/>
      <c r="AF6993" s="593"/>
      <c r="AG6993" s="593"/>
      <c r="AH6993" s="632"/>
      <c r="AI6993" s="632"/>
      <c r="AJ6993" s="3"/>
    </row>
    <row r="6994" spans="1:36" ht="31.5" hidden="1" x14ac:dyDescent="0.2">
      <c r="A6994" s="593" t="s">
        <v>4114</v>
      </c>
      <c r="B6994" s="593" t="s">
        <v>110</v>
      </c>
      <c r="C6994" s="593" t="s">
        <v>36</v>
      </c>
      <c r="D6994" s="630">
        <v>41815</v>
      </c>
      <c r="E6994" s="613">
        <v>0.37638888888888888</v>
      </c>
      <c r="F6994" s="630">
        <v>41815</v>
      </c>
      <c r="G6994" s="613">
        <v>0.37638888888888888</v>
      </c>
      <c r="H6994" s="773">
        <v>0</v>
      </c>
      <c r="I6994" s="593">
        <v>7</v>
      </c>
      <c r="J6994" s="593" t="s">
        <v>146</v>
      </c>
      <c r="K6994" s="593" t="s">
        <v>132</v>
      </c>
      <c r="L6994" s="593" t="s">
        <v>128</v>
      </c>
      <c r="M6994" s="593" t="s">
        <v>4892</v>
      </c>
      <c r="N6994" s="593" t="s">
        <v>103</v>
      </c>
      <c r="O6994" s="593" t="s">
        <v>66</v>
      </c>
      <c r="P6994" s="593" t="s">
        <v>4873</v>
      </c>
      <c r="Q6994" s="593" t="s">
        <v>3409</v>
      </c>
      <c r="R6994" s="593"/>
      <c r="S6994" s="593">
        <v>7.9</v>
      </c>
      <c r="T6994" s="1755">
        <v>7.9</v>
      </c>
      <c r="U6994" s="593" t="s">
        <v>75</v>
      </c>
      <c r="V6994" s="593">
        <v>1983</v>
      </c>
      <c r="W6994" s="593" t="s">
        <v>2281</v>
      </c>
      <c r="X6994" s="593" t="s">
        <v>175</v>
      </c>
      <c r="Y6994" s="614" t="s">
        <v>5902</v>
      </c>
      <c r="Z6994" s="593"/>
      <c r="AA6994" s="614"/>
      <c r="AB6994" s="593" t="s">
        <v>5911</v>
      </c>
      <c r="AC6994" s="614"/>
      <c r="AD6994" s="593" t="s">
        <v>48</v>
      </c>
      <c r="AE6994" s="593"/>
      <c r="AF6994" s="593"/>
      <c r="AG6994" s="593"/>
      <c r="AH6994" s="632"/>
      <c r="AI6994" s="632"/>
      <c r="AJ6994" s="3"/>
    </row>
    <row r="6995" spans="1:36" ht="47.25" hidden="1" x14ac:dyDescent="0.2">
      <c r="A6995" s="593" t="s">
        <v>4114</v>
      </c>
      <c r="B6995" s="593" t="s">
        <v>110</v>
      </c>
      <c r="C6995" s="593" t="s">
        <v>2244</v>
      </c>
      <c r="D6995" s="630">
        <v>41815</v>
      </c>
      <c r="E6995" s="613">
        <v>0.39374999999999999</v>
      </c>
      <c r="F6995" s="630">
        <v>41815</v>
      </c>
      <c r="G6995" s="613">
        <v>0.39374999999999999</v>
      </c>
      <c r="H6995" s="773">
        <v>0</v>
      </c>
      <c r="I6995" s="593">
        <v>18</v>
      </c>
      <c r="J6995" s="593" t="s">
        <v>146</v>
      </c>
      <c r="K6995" s="593" t="s">
        <v>132</v>
      </c>
      <c r="L6995" s="593" t="s">
        <v>125</v>
      </c>
      <c r="M6995" s="593" t="s">
        <v>4893</v>
      </c>
      <c r="N6995" s="593">
        <v>110</v>
      </c>
      <c r="O6995" s="593" t="s">
        <v>66</v>
      </c>
      <c r="P6995" s="593" t="s">
        <v>4893</v>
      </c>
      <c r="Q6995" s="265" t="s">
        <v>3409</v>
      </c>
      <c r="R6995" s="593"/>
      <c r="S6995" s="593">
        <v>7.4</v>
      </c>
      <c r="T6995" s="1755">
        <v>7.4</v>
      </c>
      <c r="U6995" s="593"/>
      <c r="V6995" s="593"/>
      <c r="W6995" s="593"/>
      <c r="X6995" s="593"/>
      <c r="Y6995" s="614"/>
      <c r="Z6995" s="593"/>
      <c r="AA6995" s="614"/>
      <c r="AB6995" s="593"/>
      <c r="AC6995" s="614"/>
      <c r="AD6995" s="593" t="s">
        <v>55</v>
      </c>
      <c r="AE6995" s="593"/>
      <c r="AF6995" s="593"/>
      <c r="AG6995" s="593"/>
      <c r="AH6995" s="632"/>
      <c r="AI6995" s="632"/>
      <c r="AJ6995" s="3"/>
    </row>
    <row r="6996" spans="1:36" ht="31.5" hidden="1" x14ac:dyDescent="0.2">
      <c r="A6996" s="593" t="s">
        <v>4114</v>
      </c>
      <c r="B6996" s="593" t="s">
        <v>110</v>
      </c>
      <c r="C6996" s="593" t="s">
        <v>36</v>
      </c>
      <c r="D6996" s="630">
        <v>41815</v>
      </c>
      <c r="E6996" s="613">
        <v>0.4777777777777778</v>
      </c>
      <c r="F6996" s="630">
        <v>41815</v>
      </c>
      <c r="G6996" s="613">
        <v>0.4777777777777778</v>
      </c>
      <c r="H6996" s="773">
        <v>0</v>
      </c>
      <c r="I6996" s="593">
        <v>12</v>
      </c>
      <c r="J6996" s="593" t="s">
        <v>146</v>
      </c>
      <c r="K6996" s="593" t="s">
        <v>132</v>
      </c>
      <c r="L6996" s="593" t="s">
        <v>127</v>
      </c>
      <c r="M6996" s="593" t="s">
        <v>4894</v>
      </c>
      <c r="N6996" s="593" t="s">
        <v>103</v>
      </c>
      <c r="O6996" s="593" t="s">
        <v>66</v>
      </c>
      <c r="P6996" s="593" t="s">
        <v>4005</v>
      </c>
      <c r="Q6996" s="265" t="s">
        <v>4895</v>
      </c>
      <c r="R6996" s="593"/>
      <c r="S6996" s="593">
        <v>2.2000000000000002</v>
      </c>
      <c r="T6996" s="1755">
        <v>2.2000000000000002</v>
      </c>
      <c r="U6996" s="593" t="s">
        <v>75</v>
      </c>
      <c r="V6996" s="593">
        <v>2003</v>
      </c>
      <c r="W6996" s="593" t="s">
        <v>171</v>
      </c>
      <c r="X6996" s="593" t="s">
        <v>1154</v>
      </c>
      <c r="Y6996" s="614" t="s">
        <v>5916</v>
      </c>
      <c r="Z6996" s="593" t="s">
        <v>5917</v>
      </c>
      <c r="AA6996" s="614" t="s">
        <v>5918</v>
      </c>
      <c r="AB6996" s="593" t="s">
        <v>5919</v>
      </c>
      <c r="AC6996" s="614"/>
      <c r="AD6996" s="593" t="s">
        <v>57</v>
      </c>
      <c r="AE6996" s="593"/>
      <c r="AF6996" s="593"/>
      <c r="AG6996" s="593"/>
      <c r="AH6996" s="632"/>
      <c r="AI6996" s="632" t="s">
        <v>387</v>
      </c>
      <c r="AJ6996" s="3"/>
    </row>
    <row r="6997" spans="1:36" ht="31.5" hidden="1" x14ac:dyDescent="0.2">
      <c r="A6997" s="593" t="s">
        <v>4114</v>
      </c>
      <c r="B6997" s="593" t="s">
        <v>110</v>
      </c>
      <c r="C6997" s="593" t="s">
        <v>36</v>
      </c>
      <c r="D6997" s="630">
        <v>41815</v>
      </c>
      <c r="E6997" s="613">
        <v>0.61527777777777781</v>
      </c>
      <c r="F6997" s="630">
        <v>41815</v>
      </c>
      <c r="G6997" s="613">
        <v>0.61527777777777781</v>
      </c>
      <c r="H6997" s="773">
        <v>0</v>
      </c>
      <c r="I6997" s="593">
        <v>7</v>
      </c>
      <c r="J6997" s="593" t="s">
        <v>146</v>
      </c>
      <c r="K6997" s="593" t="s">
        <v>132</v>
      </c>
      <c r="L6997" s="593" t="s">
        <v>128</v>
      </c>
      <c r="M6997" s="593" t="s">
        <v>4896</v>
      </c>
      <c r="N6997" s="593" t="s">
        <v>103</v>
      </c>
      <c r="O6997" s="593" t="s">
        <v>66</v>
      </c>
      <c r="P6997" s="593" t="s">
        <v>4897</v>
      </c>
      <c r="Q6997" s="265" t="s">
        <v>3409</v>
      </c>
      <c r="R6997" s="593"/>
      <c r="S6997" s="593">
        <v>1.1000000000000001</v>
      </c>
      <c r="T6997" s="1755">
        <v>1.1000000000000001</v>
      </c>
      <c r="U6997" s="593" t="s">
        <v>84</v>
      </c>
      <c r="V6997" s="593">
        <v>1993</v>
      </c>
      <c r="W6997" s="593" t="s">
        <v>150</v>
      </c>
      <c r="X6997" s="593" t="s">
        <v>175</v>
      </c>
      <c r="Y6997" s="614" t="s">
        <v>4898</v>
      </c>
      <c r="Z6997" s="593">
        <v>100</v>
      </c>
      <c r="AA6997" s="614" t="s">
        <v>4899</v>
      </c>
      <c r="AB6997" s="593"/>
      <c r="AC6997" s="614"/>
      <c r="AD6997" s="593" t="s">
        <v>48</v>
      </c>
      <c r="AE6997" s="593"/>
      <c r="AF6997" s="593"/>
      <c r="AG6997" s="593"/>
      <c r="AH6997" s="632"/>
      <c r="AI6997" s="632"/>
      <c r="AJ6997" s="3"/>
    </row>
    <row r="6998" spans="1:36" ht="47.25" hidden="1" x14ac:dyDescent="0.2">
      <c r="A6998" s="593" t="s">
        <v>4114</v>
      </c>
      <c r="B6998" s="593" t="s">
        <v>110</v>
      </c>
      <c r="C6998" s="593" t="s">
        <v>36</v>
      </c>
      <c r="D6998" s="630">
        <v>41815</v>
      </c>
      <c r="E6998" s="613">
        <v>0.75624999999999998</v>
      </c>
      <c r="F6998" s="630">
        <v>41815</v>
      </c>
      <c r="G6998" s="613">
        <v>0.75624999999999998</v>
      </c>
      <c r="H6998" s="773">
        <v>0</v>
      </c>
      <c r="I6998" s="593">
        <v>169</v>
      </c>
      <c r="J6998" s="593" t="s">
        <v>146</v>
      </c>
      <c r="K6998" s="593" t="s">
        <v>132</v>
      </c>
      <c r="L6998" s="593" t="s">
        <v>128</v>
      </c>
      <c r="M6998" s="593" t="s">
        <v>4900</v>
      </c>
      <c r="N6998" s="593">
        <v>35</v>
      </c>
      <c r="O6998" s="593" t="s">
        <v>66</v>
      </c>
      <c r="P6998" s="593" t="s">
        <v>4901</v>
      </c>
      <c r="Q6998" s="265" t="s">
        <v>5923</v>
      </c>
      <c r="R6998" s="593"/>
      <c r="S6998" s="593">
        <v>123.4</v>
      </c>
      <c r="T6998" s="1755">
        <v>123.4</v>
      </c>
      <c r="U6998" s="593" t="s">
        <v>75</v>
      </c>
      <c r="V6998" s="593">
        <v>1991</v>
      </c>
      <c r="W6998" s="593"/>
      <c r="X6998" s="593"/>
      <c r="Y6998" s="614" t="s">
        <v>5920</v>
      </c>
      <c r="Z6998" s="593">
        <v>100</v>
      </c>
      <c r="AA6998" s="614"/>
      <c r="AB6998" s="593"/>
      <c r="AC6998" s="614"/>
      <c r="AD6998" s="593" t="s">
        <v>48</v>
      </c>
      <c r="AE6998" s="593"/>
      <c r="AF6998" s="593"/>
      <c r="AG6998" s="593"/>
      <c r="AH6998" s="632"/>
      <c r="AI6998" s="632"/>
      <c r="AJ6998" s="3"/>
    </row>
    <row r="6999" spans="1:36" ht="47.25" hidden="1" x14ac:dyDescent="0.2">
      <c r="A6999" s="593" t="s">
        <v>4114</v>
      </c>
      <c r="B6999" s="593" t="s">
        <v>110</v>
      </c>
      <c r="C6999" s="593" t="s">
        <v>36</v>
      </c>
      <c r="D6999" s="630">
        <v>41815</v>
      </c>
      <c r="E6999" s="613">
        <v>0.7583333333333333</v>
      </c>
      <c r="F6999" s="630">
        <v>41815</v>
      </c>
      <c r="G6999" s="613">
        <v>0.7583333333333333</v>
      </c>
      <c r="H6999" s="773">
        <v>0</v>
      </c>
      <c r="I6999" s="593">
        <v>78</v>
      </c>
      <c r="J6999" s="593" t="s">
        <v>178</v>
      </c>
      <c r="K6999" s="593" t="s">
        <v>132</v>
      </c>
      <c r="L6999" s="593" t="s">
        <v>128</v>
      </c>
      <c r="M6999" s="593" t="s">
        <v>4902</v>
      </c>
      <c r="N6999" s="593">
        <v>35</v>
      </c>
      <c r="O6999" s="593" t="s">
        <v>66</v>
      </c>
      <c r="P6999" s="593" t="s">
        <v>4903</v>
      </c>
      <c r="Q6999" s="265" t="s">
        <v>3409</v>
      </c>
      <c r="R6999" s="593"/>
      <c r="S6999" s="593">
        <v>75.900000000000006</v>
      </c>
      <c r="T6999" s="1755">
        <v>75.900000000000006</v>
      </c>
      <c r="U6999" s="593" t="s">
        <v>75</v>
      </c>
      <c r="V6999" s="593">
        <v>1995</v>
      </c>
      <c r="W6999" s="593"/>
      <c r="X6999" s="593"/>
      <c r="Y6999" s="614" t="s">
        <v>5921</v>
      </c>
      <c r="Z6999" s="593">
        <v>100</v>
      </c>
      <c r="AA6999" s="614"/>
      <c r="AB6999" s="593"/>
      <c r="AC6999" s="614"/>
      <c r="AD6999" s="593" t="s">
        <v>48</v>
      </c>
      <c r="AE6999" s="593"/>
      <c r="AF6999" s="593"/>
      <c r="AG6999" s="593"/>
      <c r="AH6999" s="632"/>
      <c r="AI6999" s="632"/>
      <c r="AJ6999" s="3"/>
    </row>
    <row r="7000" spans="1:36" ht="63" hidden="1" x14ac:dyDescent="0.2">
      <c r="A7000" s="593" t="s">
        <v>4114</v>
      </c>
      <c r="B7000" s="593" t="s">
        <v>110</v>
      </c>
      <c r="C7000" s="593" t="s">
        <v>36</v>
      </c>
      <c r="D7000" s="630">
        <v>41815</v>
      </c>
      <c r="E7000" s="613">
        <v>0.80625000000000002</v>
      </c>
      <c r="F7000" s="630">
        <v>41815</v>
      </c>
      <c r="G7000" s="613">
        <v>0.80625000000000002</v>
      </c>
      <c r="H7000" s="773">
        <v>0</v>
      </c>
      <c r="I7000" s="593">
        <v>70</v>
      </c>
      <c r="J7000" s="593" t="s">
        <v>146</v>
      </c>
      <c r="K7000" s="593" t="s">
        <v>132</v>
      </c>
      <c r="L7000" s="593" t="s">
        <v>128</v>
      </c>
      <c r="M7000" s="593" t="s">
        <v>4904</v>
      </c>
      <c r="N7000" s="593">
        <v>35</v>
      </c>
      <c r="O7000" s="593" t="s">
        <v>66</v>
      </c>
      <c r="P7000" s="593" t="s">
        <v>4905</v>
      </c>
      <c r="Q7000" s="265" t="s">
        <v>3409</v>
      </c>
      <c r="R7000" s="593"/>
      <c r="S7000" s="593">
        <v>75.900000000000006</v>
      </c>
      <c r="T7000" s="1755">
        <v>75.900000000000006</v>
      </c>
      <c r="U7000" s="593" t="s">
        <v>75</v>
      </c>
      <c r="V7000" s="593">
        <v>1983</v>
      </c>
      <c r="W7000" s="593"/>
      <c r="X7000" s="593"/>
      <c r="Y7000" s="614" t="s">
        <v>5922</v>
      </c>
      <c r="Z7000" s="593">
        <v>100</v>
      </c>
      <c r="AA7000" s="614"/>
      <c r="AB7000" s="593"/>
      <c r="AC7000" s="614"/>
      <c r="AD7000" s="593" t="s">
        <v>48</v>
      </c>
      <c r="AE7000" s="593"/>
      <c r="AF7000" s="593"/>
      <c r="AG7000" s="593"/>
      <c r="AH7000" s="632"/>
      <c r="AI7000" s="632"/>
      <c r="AJ7000" s="3"/>
    </row>
    <row r="7001" spans="1:36" ht="78.75" hidden="1" x14ac:dyDescent="0.2">
      <c r="A7001" s="593" t="s">
        <v>4114</v>
      </c>
      <c r="B7001" s="593" t="s">
        <v>110</v>
      </c>
      <c r="C7001" s="593" t="s">
        <v>36</v>
      </c>
      <c r="D7001" s="630">
        <v>41816</v>
      </c>
      <c r="E7001" s="613">
        <v>0.44861111111111113</v>
      </c>
      <c r="F7001" s="630">
        <v>41816</v>
      </c>
      <c r="G7001" s="613">
        <v>0.44861111111111113</v>
      </c>
      <c r="H7001" s="773">
        <v>0</v>
      </c>
      <c r="I7001" s="593">
        <v>20</v>
      </c>
      <c r="J7001" s="593"/>
      <c r="K7001" s="593"/>
      <c r="L7001" s="593" t="s">
        <v>130</v>
      </c>
      <c r="M7001" s="593" t="s">
        <v>4914</v>
      </c>
      <c r="N7001" s="593">
        <v>35</v>
      </c>
      <c r="O7001" s="593" t="s">
        <v>63</v>
      </c>
      <c r="P7001" s="593" t="s">
        <v>4914</v>
      </c>
      <c r="Q7001" s="265" t="s">
        <v>5928</v>
      </c>
      <c r="R7001" s="593"/>
      <c r="S7001" s="593">
        <v>16</v>
      </c>
      <c r="T7001" s="1755">
        <v>16</v>
      </c>
      <c r="U7001" s="618" t="s">
        <v>73</v>
      </c>
      <c r="V7001" s="734">
        <v>39916</v>
      </c>
      <c r="W7001" s="618" t="s">
        <v>5924</v>
      </c>
      <c r="X7001" s="618" t="s">
        <v>5925</v>
      </c>
      <c r="Y7001" s="618" t="s">
        <v>5926</v>
      </c>
      <c r="Z7001" s="618"/>
      <c r="AA7001" s="618" t="s">
        <v>5927</v>
      </c>
      <c r="AB7001" s="618"/>
      <c r="AC7001" s="734"/>
      <c r="AD7001" s="618" t="s">
        <v>46</v>
      </c>
      <c r="AE7001" s="593"/>
      <c r="AF7001" s="593"/>
      <c r="AG7001" s="593"/>
      <c r="AH7001" s="632"/>
      <c r="AI7001" s="632"/>
      <c r="AJ7001" s="3"/>
    </row>
    <row r="7002" spans="1:36" ht="94.5" hidden="1" x14ac:dyDescent="0.2">
      <c r="A7002" s="593" t="s">
        <v>4114</v>
      </c>
      <c r="B7002" s="618" t="s">
        <v>110</v>
      </c>
      <c r="C7002" s="618" t="s">
        <v>36</v>
      </c>
      <c r="D7002" s="642">
        <v>41816</v>
      </c>
      <c r="E7002" s="658">
        <v>0.19444444444444445</v>
      </c>
      <c r="F7002" s="642">
        <v>41816</v>
      </c>
      <c r="G7002" s="658">
        <v>0.2986111111111111</v>
      </c>
      <c r="H7002" s="1176">
        <v>0.10416666666666667</v>
      </c>
      <c r="I7002" s="618">
        <v>5</v>
      </c>
      <c r="J7002" s="618" t="s">
        <v>1452</v>
      </c>
      <c r="K7002" s="618"/>
      <c r="L7002" s="618" t="s">
        <v>128</v>
      </c>
      <c r="M7002" s="618" t="s">
        <v>5929</v>
      </c>
      <c r="N7002" s="618" t="s">
        <v>103</v>
      </c>
      <c r="O7002" s="618" t="s">
        <v>66</v>
      </c>
      <c r="P7002" s="618" t="s">
        <v>5930</v>
      </c>
      <c r="Q7002" s="618" t="s">
        <v>5931</v>
      </c>
      <c r="R7002" s="618">
        <v>16.2</v>
      </c>
      <c r="S7002" s="618"/>
      <c r="T7002" s="1376">
        <v>16.2</v>
      </c>
      <c r="U7002" s="618" t="s">
        <v>75</v>
      </c>
      <c r="V7002" s="618">
        <v>2002</v>
      </c>
      <c r="W7002" s="618" t="s">
        <v>171</v>
      </c>
      <c r="X7002" s="618" t="s">
        <v>175</v>
      </c>
      <c r="Y7002" s="618" t="s">
        <v>5932</v>
      </c>
      <c r="Z7002" s="618"/>
      <c r="AA7002" s="618" t="s">
        <v>5876</v>
      </c>
      <c r="AB7002" s="618">
        <v>6</v>
      </c>
      <c r="AC7002" s="618"/>
      <c r="AD7002" s="618" t="s">
        <v>48</v>
      </c>
      <c r="AE7002" s="618"/>
      <c r="AF7002" s="618"/>
      <c r="AG7002" s="618" t="s">
        <v>5933</v>
      </c>
      <c r="AH7002" s="632"/>
      <c r="AI7002" s="632"/>
      <c r="AJ7002" s="3"/>
    </row>
    <row r="7003" spans="1:36" ht="63" hidden="1" x14ac:dyDescent="0.2">
      <c r="A7003" s="593" t="s">
        <v>4114</v>
      </c>
      <c r="B7003" s="593" t="s">
        <v>110</v>
      </c>
      <c r="C7003" s="593" t="s">
        <v>36</v>
      </c>
      <c r="D7003" s="630">
        <v>41816</v>
      </c>
      <c r="E7003" s="613">
        <v>0.27361111111111108</v>
      </c>
      <c r="F7003" s="630">
        <v>41816</v>
      </c>
      <c r="G7003" s="613">
        <v>0.48055555555555557</v>
      </c>
      <c r="H7003" s="773">
        <v>0.20694444444444446</v>
      </c>
      <c r="I7003" s="593">
        <v>11</v>
      </c>
      <c r="J7003" s="593" t="s">
        <v>178</v>
      </c>
      <c r="K7003" s="593" t="s">
        <v>134</v>
      </c>
      <c r="L7003" s="593" t="s">
        <v>128</v>
      </c>
      <c r="M7003" s="593" t="s">
        <v>4906</v>
      </c>
      <c r="N7003" s="593" t="s">
        <v>103</v>
      </c>
      <c r="O7003" s="593" t="s">
        <v>66</v>
      </c>
      <c r="P7003" s="593" t="s">
        <v>3493</v>
      </c>
      <c r="Q7003" s="265" t="s">
        <v>4907</v>
      </c>
      <c r="R7003" s="593">
        <v>32.5</v>
      </c>
      <c r="S7003" s="593"/>
      <c r="T7003" s="1755">
        <v>32.5</v>
      </c>
      <c r="U7003" s="593" t="s">
        <v>75</v>
      </c>
      <c r="V7003" s="593">
        <v>1992</v>
      </c>
      <c r="W7003" s="593" t="s">
        <v>2281</v>
      </c>
      <c r="X7003" s="593" t="s">
        <v>175</v>
      </c>
      <c r="Y7003" s="614" t="s">
        <v>3496</v>
      </c>
      <c r="Z7003" s="593">
        <v>100</v>
      </c>
      <c r="AA7003" s="614" t="s">
        <v>4285</v>
      </c>
      <c r="AB7003" s="593"/>
      <c r="AC7003" s="614"/>
      <c r="AD7003" s="593" t="s">
        <v>48</v>
      </c>
      <c r="AE7003" s="593"/>
      <c r="AF7003" s="593"/>
      <c r="AG7003" s="593"/>
      <c r="AH7003" s="632"/>
      <c r="AI7003" s="632"/>
      <c r="AJ7003" s="3"/>
    </row>
    <row r="7004" spans="1:36" ht="47.25" hidden="1" x14ac:dyDescent="0.2">
      <c r="A7004" s="593" t="s">
        <v>4114</v>
      </c>
      <c r="B7004" s="593" t="s">
        <v>110</v>
      </c>
      <c r="C7004" s="593" t="s">
        <v>36</v>
      </c>
      <c r="D7004" s="630">
        <v>41816</v>
      </c>
      <c r="E7004" s="613">
        <v>0.66597222222222219</v>
      </c>
      <c r="F7004" s="630">
        <v>41816</v>
      </c>
      <c r="G7004" s="613">
        <v>0.72361111111111109</v>
      </c>
      <c r="H7004" s="773">
        <v>5.7638888888888885E-2</v>
      </c>
      <c r="I7004" s="593">
        <v>10</v>
      </c>
      <c r="J7004" s="593" t="s">
        <v>178</v>
      </c>
      <c r="K7004" s="593" t="s">
        <v>133</v>
      </c>
      <c r="L7004" s="593" t="s">
        <v>127</v>
      </c>
      <c r="M7004" s="593" t="s">
        <v>4908</v>
      </c>
      <c r="N7004" s="593" t="s">
        <v>103</v>
      </c>
      <c r="O7004" s="593" t="s">
        <v>66</v>
      </c>
      <c r="P7004" s="593" t="s">
        <v>4909</v>
      </c>
      <c r="Q7004" s="593" t="s">
        <v>4910</v>
      </c>
      <c r="R7004" s="593">
        <v>6.6</v>
      </c>
      <c r="S7004" s="593">
        <v>1.2</v>
      </c>
      <c r="T7004" s="1755">
        <v>7.8</v>
      </c>
      <c r="U7004" s="593" t="s">
        <v>75</v>
      </c>
      <c r="V7004" s="593">
        <v>1993</v>
      </c>
      <c r="W7004" s="593"/>
      <c r="X7004" s="593" t="s">
        <v>175</v>
      </c>
      <c r="Y7004" s="614" t="s">
        <v>4911</v>
      </c>
      <c r="Z7004" s="593">
        <v>0</v>
      </c>
      <c r="AA7004" s="614" t="s">
        <v>4912</v>
      </c>
      <c r="AB7004" s="593" t="s">
        <v>4913</v>
      </c>
      <c r="AC7004" s="614">
        <v>41791</v>
      </c>
      <c r="AD7004" s="593" t="s">
        <v>57</v>
      </c>
      <c r="AE7004" s="593"/>
      <c r="AF7004" s="593"/>
      <c r="AG7004" s="593"/>
      <c r="AH7004" s="632"/>
      <c r="AI7004" s="632" t="s">
        <v>387</v>
      </c>
      <c r="AJ7004" s="3"/>
    </row>
    <row r="7005" spans="1:36" ht="31.5" hidden="1" x14ac:dyDescent="0.2">
      <c r="A7005" s="593" t="s">
        <v>4114</v>
      </c>
      <c r="B7005" s="593" t="s">
        <v>110</v>
      </c>
      <c r="C7005" s="593" t="s">
        <v>36</v>
      </c>
      <c r="D7005" s="630">
        <v>41817</v>
      </c>
      <c r="E7005" s="613">
        <v>0.37361111111111112</v>
      </c>
      <c r="F7005" s="630">
        <v>41817</v>
      </c>
      <c r="G7005" s="613">
        <v>0.48819444444444443</v>
      </c>
      <c r="H7005" s="773">
        <f>G7005-E7005</f>
        <v>0.11458333333333331</v>
      </c>
      <c r="I7005" s="593">
        <v>7</v>
      </c>
      <c r="J7005" s="593" t="s">
        <v>178</v>
      </c>
      <c r="K7005" s="593" t="s">
        <v>133</v>
      </c>
      <c r="L7005" s="593" t="s">
        <v>128</v>
      </c>
      <c r="M7005" s="593" t="s">
        <v>5034</v>
      </c>
      <c r="N7005" s="593" t="s">
        <v>103</v>
      </c>
      <c r="O7005" s="593" t="s">
        <v>66</v>
      </c>
      <c r="P7005" s="593" t="s">
        <v>5035</v>
      </c>
      <c r="Q7005" s="593" t="s">
        <v>5036</v>
      </c>
      <c r="R7005" s="700">
        <v>6.5</v>
      </c>
      <c r="S7005" s="700"/>
      <c r="T7005" s="1366">
        <f t="shared" ref="T7005:T7011" si="219">R7005+S7005</f>
        <v>6.5</v>
      </c>
      <c r="U7005" s="593" t="s">
        <v>84</v>
      </c>
      <c r="V7005" s="593">
        <v>1993</v>
      </c>
      <c r="W7005" s="593" t="s">
        <v>5041</v>
      </c>
      <c r="X7005" s="593" t="s">
        <v>175</v>
      </c>
      <c r="Y7005" s="593" t="s">
        <v>5042</v>
      </c>
      <c r="Z7005" s="593">
        <v>100</v>
      </c>
      <c r="AA7005" s="593" t="s">
        <v>5043</v>
      </c>
      <c r="AB7005" s="593"/>
      <c r="AC7005" s="593"/>
      <c r="AD7005" s="593" t="s">
        <v>48</v>
      </c>
      <c r="AE7005" s="593"/>
      <c r="AF7005" s="593"/>
      <c r="AG7005" s="593"/>
      <c r="AH7005" s="632"/>
      <c r="AI7005" s="632"/>
      <c r="AJ7005" s="3"/>
    </row>
    <row r="7006" spans="1:36" ht="63" hidden="1" x14ac:dyDescent="0.2">
      <c r="A7006" s="593" t="s">
        <v>4114</v>
      </c>
      <c r="B7006" s="593" t="s">
        <v>110</v>
      </c>
      <c r="C7006" s="593" t="s">
        <v>36</v>
      </c>
      <c r="D7006" s="630">
        <v>41817</v>
      </c>
      <c r="E7006" s="613">
        <v>0.5229166666666667</v>
      </c>
      <c r="F7006" s="630">
        <v>41817</v>
      </c>
      <c r="G7006" s="613">
        <v>0.5229166666666667</v>
      </c>
      <c r="H7006" s="773">
        <v>0</v>
      </c>
      <c r="I7006" s="593">
        <v>7</v>
      </c>
      <c r="J7006" s="593" t="s">
        <v>146</v>
      </c>
      <c r="K7006" s="593" t="s">
        <v>132</v>
      </c>
      <c r="L7006" s="593" t="s">
        <v>128</v>
      </c>
      <c r="M7006" s="593" t="s">
        <v>5039</v>
      </c>
      <c r="N7006" s="593" t="s">
        <v>103</v>
      </c>
      <c r="O7006" s="593" t="s">
        <v>66</v>
      </c>
      <c r="P7006" s="593" t="s">
        <v>5040</v>
      </c>
      <c r="Q7006" s="265" t="s">
        <v>5934</v>
      </c>
      <c r="R7006" s="593"/>
      <c r="S7006" s="700">
        <v>1.5</v>
      </c>
      <c r="T7006" s="1366">
        <f t="shared" si="219"/>
        <v>1.5</v>
      </c>
      <c r="U7006" s="593" t="s">
        <v>75</v>
      </c>
      <c r="V7006" s="593">
        <v>1991</v>
      </c>
      <c r="W7006" s="593"/>
      <c r="X7006" s="593" t="s">
        <v>175</v>
      </c>
      <c r="Y7006" s="593" t="s">
        <v>5037</v>
      </c>
      <c r="Z7006" s="593">
        <v>100</v>
      </c>
      <c r="AA7006" s="593" t="s">
        <v>5038</v>
      </c>
      <c r="AB7006" s="593"/>
      <c r="AC7006" s="593"/>
      <c r="AD7006" s="593" t="s">
        <v>48</v>
      </c>
      <c r="AE7006" s="593"/>
      <c r="AF7006" s="593"/>
      <c r="AG7006" s="593"/>
      <c r="AH7006" s="632"/>
      <c r="AI7006" s="632"/>
      <c r="AJ7006" s="3"/>
    </row>
    <row r="7007" spans="1:36" ht="47.25" hidden="1" x14ac:dyDescent="0.2">
      <c r="A7007" s="593" t="s">
        <v>4114</v>
      </c>
      <c r="B7007" s="593" t="s">
        <v>110</v>
      </c>
      <c r="C7007" s="593" t="s">
        <v>5963</v>
      </c>
      <c r="D7007" s="630">
        <v>41817</v>
      </c>
      <c r="E7007" s="613">
        <v>0.53680555555555554</v>
      </c>
      <c r="F7007" s="630">
        <v>41817</v>
      </c>
      <c r="G7007" s="613">
        <v>0.53680555555555554</v>
      </c>
      <c r="H7007" s="773">
        <v>0</v>
      </c>
      <c r="I7007" s="593">
        <v>6</v>
      </c>
      <c r="J7007" s="593" t="s">
        <v>146</v>
      </c>
      <c r="K7007" s="593" t="s">
        <v>132</v>
      </c>
      <c r="L7007" s="593" t="s">
        <v>125</v>
      </c>
      <c r="M7007" s="593" t="s">
        <v>5044</v>
      </c>
      <c r="N7007" s="593" t="s">
        <v>103</v>
      </c>
      <c r="O7007" s="593" t="s">
        <v>66</v>
      </c>
      <c r="P7007" s="593" t="s">
        <v>5045</v>
      </c>
      <c r="Q7007" s="265" t="s">
        <v>5046</v>
      </c>
      <c r="R7007" s="593"/>
      <c r="S7007" s="593">
        <v>1.6</v>
      </c>
      <c r="T7007" s="1366">
        <f t="shared" si="219"/>
        <v>1.6</v>
      </c>
      <c r="U7007" s="265" t="s">
        <v>75</v>
      </c>
      <c r="V7007" s="735" t="s">
        <v>1513</v>
      </c>
      <c r="W7007" s="686"/>
      <c r="X7007" s="686"/>
      <c r="Y7007" s="686" t="s">
        <v>5047</v>
      </c>
      <c r="Z7007" s="703">
        <v>0.7</v>
      </c>
      <c r="AA7007" s="740" t="s">
        <v>5048</v>
      </c>
      <c r="AB7007" s="702">
        <v>41800</v>
      </c>
      <c r="AC7007" s="702"/>
      <c r="AD7007" s="686" t="s">
        <v>55</v>
      </c>
      <c r="AE7007" s="686"/>
      <c r="AF7007" s="686"/>
      <c r="AG7007" s="686"/>
      <c r="AH7007" s="632"/>
      <c r="AI7007" s="632"/>
      <c r="AJ7007" s="3"/>
    </row>
    <row r="7008" spans="1:36" ht="31.5" hidden="1" x14ac:dyDescent="0.2">
      <c r="A7008" s="593" t="s">
        <v>4114</v>
      </c>
      <c r="B7008" s="593" t="s">
        <v>110</v>
      </c>
      <c r="C7008" s="593" t="s">
        <v>36</v>
      </c>
      <c r="D7008" s="630">
        <v>41817</v>
      </c>
      <c r="E7008" s="613">
        <v>0.53472222222222221</v>
      </c>
      <c r="F7008" s="630">
        <v>41817</v>
      </c>
      <c r="G7008" s="613">
        <v>0.53472222222222221</v>
      </c>
      <c r="H7008" s="773">
        <v>0</v>
      </c>
      <c r="I7008" s="593">
        <v>7</v>
      </c>
      <c r="J7008" s="593" t="s">
        <v>178</v>
      </c>
      <c r="K7008" s="593" t="s">
        <v>132</v>
      </c>
      <c r="L7008" s="593" t="s">
        <v>128</v>
      </c>
      <c r="M7008" s="593" t="s">
        <v>5049</v>
      </c>
      <c r="N7008" s="593" t="s">
        <v>103</v>
      </c>
      <c r="O7008" s="593" t="s">
        <v>66</v>
      </c>
      <c r="P7008" s="593" t="s">
        <v>4873</v>
      </c>
      <c r="Q7008" s="593" t="s">
        <v>5050</v>
      </c>
      <c r="R7008" s="593"/>
      <c r="S7008" s="700">
        <v>2</v>
      </c>
      <c r="T7008" s="1366">
        <f t="shared" si="219"/>
        <v>2</v>
      </c>
      <c r="U7008" s="618" t="s">
        <v>75</v>
      </c>
      <c r="V7008" s="618"/>
      <c r="W7008" s="618"/>
      <c r="X7008" s="618"/>
      <c r="Y7008" s="618" t="s">
        <v>5902</v>
      </c>
      <c r="Z7008" s="618"/>
      <c r="AA7008" s="618"/>
      <c r="AB7008" s="618" t="s">
        <v>5911</v>
      </c>
      <c r="AC7008" s="593"/>
      <c r="AD7008" s="593" t="s">
        <v>48</v>
      </c>
      <c r="AE7008" s="593"/>
      <c r="AF7008" s="593"/>
      <c r="AG7008" s="593"/>
      <c r="AH7008" s="632"/>
      <c r="AI7008" s="632"/>
      <c r="AJ7008" s="3"/>
    </row>
    <row r="7009" spans="1:36" ht="47.25" hidden="1" x14ac:dyDescent="0.2">
      <c r="A7009" s="593" t="s">
        <v>4114</v>
      </c>
      <c r="B7009" s="593" t="s">
        <v>110</v>
      </c>
      <c r="C7009" s="593" t="s">
        <v>36</v>
      </c>
      <c r="D7009" s="630">
        <v>41817</v>
      </c>
      <c r="E7009" s="613">
        <v>0.61805555555555558</v>
      </c>
      <c r="F7009" s="630">
        <v>41817</v>
      </c>
      <c r="G7009" s="613">
        <v>0.65972222222222221</v>
      </c>
      <c r="H7009" s="773">
        <v>4.1666666666666664E-2</v>
      </c>
      <c r="I7009" s="593">
        <v>6</v>
      </c>
      <c r="J7009" s="593" t="s">
        <v>178</v>
      </c>
      <c r="K7009" s="593" t="s">
        <v>133</v>
      </c>
      <c r="L7009" s="593" t="s">
        <v>127</v>
      </c>
      <c r="M7009" s="593" t="s">
        <v>5051</v>
      </c>
      <c r="N7009" s="593" t="s">
        <v>103</v>
      </c>
      <c r="O7009" s="593" t="s">
        <v>66</v>
      </c>
      <c r="P7009" s="593" t="s">
        <v>5052</v>
      </c>
      <c r="Q7009" s="265" t="s">
        <v>5935</v>
      </c>
      <c r="R7009" s="593">
        <v>7.5</v>
      </c>
      <c r="S7009" s="593"/>
      <c r="T7009" s="1366">
        <f t="shared" si="219"/>
        <v>7.5</v>
      </c>
      <c r="U7009" s="618" t="s">
        <v>75</v>
      </c>
      <c r="V7009" s="618"/>
      <c r="W7009" s="618"/>
      <c r="X7009" s="618"/>
      <c r="Y7009" s="618" t="s">
        <v>5936</v>
      </c>
      <c r="Z7009" s="618"/>
      <c r="AA7009" s="618" t="s">
        <v>5937</v>
      </c>
      <c r="AB7009" s="618">
        <v>2</v>
      </c>
      <c r="AC7009" s="593"/>
      <c r="AD7009" s="593" t="s">
        <v>57</v>
      </c>
      <c r="AE7009" s="593"/>
      <c r="AF7009" s="593"/>
      <c r="AG7009" s="593"/>
      <c r="AH7009" s="632"/>
      <c r="AI7009" s="632" t="s">
        <v>387</v>
      </c>
      <c r="AJ7009" s="3"/>
    </row>
    <row r="7010" spans="1:36" ht="110.25" hidden="1" x14ac:dyDescent="0.2">
      <c r="A7010" s="593" t="s">
        <v>4114</v>
      </c>
      <c r="B7010" s="593" t="s">
        <v>110</v>
      </c>
      <c r="C7010" s="593" t="s">
        <v>36</v>
      </c>
      <c r="D7010" s="630">
        <v>41817</v>
      </c>
      <c r="E7010" s="613">
        <v>0.62847222222222221</v>
      </c>
      <c r="F7010" s="630">
        <v>41817</v>
      </c>
      <c r="G7010" s="613">
        <v>0.62847222222222221</v>
      </c>
      <c r="H7010" s="773">
        <v>0</v>
      </c>
      <c r="I7010" s="593">
        <v>6</v>
      </c>
      <c r="J7010" s="593" t="s">
        <v>146</v>
      </c>
      <c r="K7010" s="593" t="s">
        <v>132</v>
      </c>
      <c r="L7010" s="593" t="s">
        <v>128</v>
      </c>
      <c r="M7010" s="593" t="s">
        <v>5053</v>
      </c>
      <c r="N7010" s="593" t="s">
        <v>103</v>
      </c>
      <c r="O7010" s="593" t="s">
        <v>66</v>
      </c>
      <c r="P7010" s="593" t="s">
        <v>5054</v>
      </c>
      <c r="Q7010" s="265" t="s">
        <v>5938</v>
      </c>
      <c r="R7010" s="593"/>
      <c r="S7010" s="593">
        <v>0.5</v>
      </c>
      <c r="T7010" s="1366">
        <f t="shared" si="219"/>
        <v>0.5</v>
      </c>
      <c r="U7010" s="265" t="s">
        <v>75</v>
      </c>
      <c r="V7010" s="593" t="s">
        <v>5939</v>
      </c>
      <c r="W7010" s="593"/>
      <c r="X7010" s="593"/>
      <c r="Y7010" s="686" t="s">
        <v>5940</v>
      </c>
      <c r="Z7010" s="703">
        <v>0.7</v>
      </c>
      <c r="AA7010" s="740" t="s">
        <v>5941</v>
      </c>
      <c r="AB7010" s="737" t="s">
        <v>5942</v>
      </c>
      <c r="AC7010" s="593"/>
      <c r="AD7010" s="593" t="s">
        <v>54</v>
      </c>
      <c r="AE7010" s="593"/>
      <c r="AF7010" s="593"/>
      <c r="AG7010" s="593"/>
      <c r="AH7010" s="632"/>
      <c r="AI7010" s="632"/>
      <c r="AJ7010" s="3"/>
    </row>
    <row r="7011" spans="1:36" s="3" customFormat="1" ht="63" hidden="1" x14ac:dyDescent="0.2">
      <c r="A7011" s="593" t="s">
        <v>4114</v>
      </c>
      <c r="B7011" s="593" t="s">
        <v>110</v>
      </c>
      <c r="C7011" s="593" t="s">
        <v>36</v>
      </c>
      <c r="D7011" s="630">
        <v>41817</v>
      </c>
      <c r="E7011" s="613">
        <v>0.96458333333333324</v>
      </c>
      <c r="F7011" s="630">
        <v>41817</v>
      </c>
      <c r="G7011" s="613">
        <v>0.96458333333333324</v>
      </c>
      <c r="H7011" s="613">
        <v>0</v>
      </c>
      <c r="I7011" s="593">
        <v>132</v>
      </c>
      <c r="J7011" s="593" t="s">
        <v>5055</v>
      </c>
      <c r="K7011" s="593" t="s">
        <v>132</v>
      </c>
      <c r="L7011" s="593" t="s">
        <v>128</v>
      </c>
      <c r="M7011" s="593" t="s">
        <v>4712</v>
      </c>
      <c r="N7011" s="593">
        <v>110</v>
      </c>
      <c r="O7011" s="593" t="s">
        <v>66</v>
      </c>
      <c r="P7011" s="593" t="s">
        <v>4712</v>
      </c>
      <c r="Q7011" s="593" t="s">
        <v>5056</v>
      </c>
      <c r="R7011" s="593"/>
      <c r="S7011" s="593">
        <v>84.9</v>
      </c>
      <c r="T7011" s="700">
        <f t="shared" si="219"/>
        <v>84.9</v>
      </c>
      <c r="U7011" s="593" t="s">
        <v>77</v>
      </c>
      <c r="V7011" s="614">
        <v>41534</v>
      </c>
      <c r="W7011" s="593" t="s">
        <v>4714</v>
      </c>
      <c r="X7011" s="593"/>
      <c r="Y7011" s="614" t="s">
        <v>4715</v>
      </c>
      <c r="Z7011" s="593" t="s">
        <v>4716</v>
      </c>
      <c r="AA7011" s="614" t="s">
        <v>4717</v>
      </c>
      <c r="AB7011" s="593" t="s">
        <v>4718</v>
      </c>
      <c r="AC7011" s="614">
        <v>41704</v>
      </c>
      <c r="AD7011" s="593" t="s">
        <v>60</v>
      </c>
      <c r="AE7011" s="593"/>
      <c r="AF7011" s="593"/>
      <c r="AG7011" s="593"/>
    </row>
    <row r="7012" spans="1:36" s="3" customFormat="1" ht="63" hidden="1" x14ac:dyDescent="0.2">
      <c r="A7012" s="593" t="s">
        <v>4114</v>
      </c>
      <c r="B7012" s="593" t="s">
        <v>110</v>
      </c>
      <c r="C7012" s="593" t="s">
        <v>36</v>
      </c>
      <c r="D7012" s="630">
        <v>41818</v>
      </c>
      <c r="E7012" s="613">
        <v>0.52777777777777779</v>
      </c>
      <c r="F7012" s="630">
        <v>41818</v>
      </c>
      <c r="G7012" s="613">
        <v>0.52777777777777779</v>
      </c>
      <c r="H7012" s="613">
        <v>0</v>
      </c>
      <c r="I7012" s="593">
        <v>9</v>
      </c>
      <c r="J7012" s="593" t="s">
        <v>178</v>
      </c>
      <c r="K7012" s="593" t="s">
        <v>132</v>
      </c>
      <c r="L7012" s="593" t="s">
        <v>128</v>
      </c>
      <c r="M7012" s="593" t="s">
        <v>5057</v>
      </c>
      <c r="N7012" s="593" t="s">
        <v>103</v>
      </c>
      <c r="O7012" s="593" t="s">
        <v>66</v>
      </c>
      <c r="P7012" s="593" t="s">
        <v>5058</v>
      </c>
      <c r="Q7012" s="593" t="s">
        <v>5059</v>
      </c>
      <c r="R7012" s="593"/>
      <c r="S7012" s="593">
        <v>5.4</v>
      </c>
      <c r="T7012" s="593">
        <v>5.4</v>
      </c>
      <c r="U7012" s="593" t="s">
        <v>75</v>
      </c>
      <c r="V7012" s="735">
        <v>1984</v>
      </c>
      <c r="W7012" s="686" t="s">
        <v>1536</v>
      </c>
      <c r="X7012" s="686" t="s">
        <v>175</v>
      </c>
      <c r="Y7012" s="686" t="s">
        <v>5943</v>
      </c>
      <c r="Z7012" s="703">
        <v>1</v>
      </c>
      <c r="AA7012" s="740" t="s">
        <v>4880</v>
      </c>
      <c r="AB7012" s="702"/>
      <c r="AC7012" s="733"/>
      <c r="AD7012" s="593" t="s">
        <v>54</v>
      </c>
      <c r="AE7012" s="593"/>
      <c r="AF7012" s="593"/>
      <c r="AG7012" s="593"/>
    </row>
    <row r="7013" spans="1:36" s="3" customFormat="1" ht="78.75" hidden="1" x14ac:dyDescent="0.2">
      <c r="A7013" s="593" t="s">
        <v>4114</v>
      </c>
      <c r="B7013" s="593" t="s">
        <v>110</v>
      </c>
      <c r="C7013" s="593" t="s">
        <v>36</v>
      </c>
      <c r="D7013" s="630">
        <v>41818</v>
      </c>
      <c r="E7013" s="613">
        <v>0.62152777777777779</v>
      </c>
      <c r="F7013" s="630">
        <v>41818</v>
      </c>
      <c r="G7013" s="613">
        <v>0.75763888888888886</v>
      </c>
      <c r="H7013" s="613">
        <v>0.1361111111111111</v>
      </c>
      <c r="I7013" s="593">
        <v>7</v>
      </c>
      <c r="J7013" s="593" t="s">
        <v>1565</v>
      </c>
      <c r="K7013" s="593" t="s">
        <v>134</v>
      </c>
      <c r="L7013" s="593" t="s">
        <v>127</v>
      </c>
      <c r="M7013" s="593" t="s">
        <v>5060</v>
      </c>
      <c r="N7013" s="593" t="s">
        <v>103</v>
      </c>
      <c r="O7013" s="593" t="s">
        <v>66</v>
      </c>
      <c r="P7013" s="593" t="s">
        <v>5061</v>
      </c>
      <c r="Q7013" s="593" t="s">
        <v>5062</v>
      </c>
      <c r="R7013" s="593"/>
      <c r="S7013" s="593">
        <v>11.2</v>
      </c>
      <c r="T7013" s="593">
        <v>11.2</v>
      </c>
      <c r="U7013" s="593" t="s">
        <v>75</v>
      </c>
      <c r="V7013" s="713">
        <v>1989</v>
      </c>
      <c r="W7013" s="593" t="s">
        <v>171</v>
      </c>
      <c r="X7013" s="593" t="s">
        <v>175</v>
      </c>
      <c r="Y7013" s="614" t="s">
        <v>5944</v>
      </c>
      <c r="Z7013" s="705">
        <v>0</v>
      </c>
      <c r="AA7013" s="614" t="s">
        <v>5945</v>
      </c>
      <c r="AB7013" s="614">
        <v>41549</v>
      </c>
      <c r="AC7013" s="697">
        <v>41791</v>
      </c>
      <c r="AD7013" s="593" t="s">
        <v>57</v>
      </c>
      <c r="AE7013" s="593"/>
      <c r="AF7013" s="593"/>
      <c r="AG7013" s="593"/>
      <c r="AI7013" s="3" t="s">
        <v>387</v>
      </c>
    </row>
    <row r="7014" spans="1:36" ht="94.5" hidden="1" x14ac:dyDescent="0.2">
      <c r="A7014" s="593" t="s">
        <v>4114</v>
      </c>
      <c r="B7014" s="593" t="s">
        <v>110</v>
      </c>
      <c r="C7014" s="593" t="s">
        <v>36</v>
      </c>
      <c r="D7014" s="630">
        <v>41819</v>
      </c>
      <c r="E7014" s="613">
        <v>0.85763888888888884</v>
      </c>
      <c r="F7014" s="630">
        <v>41819</v>
      </c>
      <c r="G7014" s="613">
        <v>0.85763888888888884</v>
      </c>
      <c r="H7014" s="613">
        <v>0</v>
      </c>
      <c r="I7014" s="593">
        <v>187</v>
      </c>
      <c r="J7014" s="593" t="s">
        <v>5063</v>
      </c>
      <c r="K7014" s="593" t="s">
        <v>132</v>
      </c>
      <c r="L7014" s="593" t="s">
        <v>128</v>
      </c>
      <c r="M7014" s="593" t="s">
        <v>5064</v>
      </c>
      <c r="N7014" s="593">
        <v>110</v>
      </c>
      <c r="O7014" s="593" t="s">
        <v>66</v>
      </c>
      <c r="P7014" s="593" t="s">
        <v>5065</v>
      </c>
      <c r="Q7014" s="593" t="s">
        <v>5946</v>
      </c>
      <c r="R7014" s="593"/>
      <c r="S7014" s="593">
        <v>361.9</v>
      </c>
      <c r="T7014" s="731">
        <v>361.9</v>
      </c>
      <c r="U7014" s="593" t="s">
        <v>84</v>
      </c>
      <c r="V7014" s="593">
        <v>2009</v>
      </c>
      <c r="W7014" s="978" t="s">
        <v>5947</v>
      </c>
      <c r="X7014" s="593"/>
      <c r="Y7014" s="593"/>
      <c r="Z7014" s="593"/>
      <c r="AA7014" s="593"/>
      <c r="AB7014" s="593"/>
      <c r="AC7014" s="593"/>
      <c r="AD7014" s="593" t="s">
        <v>56</v>
      </c>
      <c r="AE7014" s="593"/>
      <c r="AF7014" s="593"/>
      <c r="AG7014" s="593"/>
      <c r="AH7014" s="3"/>
      <c r="AI7014" s="3"/>
      <c r="AJ7014" s="3"/>
    </row>
    <row r="7015" spans="1:36" s="24" customFormat="1" ht="118.5" hidden="1" customHeight="1" x14ac:dyDescent="0.2">
      <c r="A7015" s="593" t="s">
        <v>4114</v>
      </c>
      <c r="B7015" s="593" t="s">
        <v>110</v>
      </c>
      <c r="C7015" s="593" t="s">
        <v>36</v>
      </c>
      <c r="D7015" s="630">
        <v>41820</v>
      </c>
      <c r="E7015" s="613">
        <v>0.25208333333333333</v>
      </c>
      <c r="F7015" s="630">
        <v>41820</v>
      </c>
      <c r="G7015" s="613">
        <v>0.34027777777777773</v>
      </c>
      <c r="H7015" s="613">
        <v>8.8194444444444409E-2</v>
      </c>
      <c r="I7015" s="593">
        <v>15</v>
      </c>
      <c r="J7015" s="593" t="s">
        <v>1452</v>
      </c>
      <c r="K7015" s="593"/>
      <c r="L7015" s="593" t="s">
        <v>128</v>
      </c>
      <c r="M7015" s="593" t="s">
        <v>5185</v>
      </c>
      <c r="N7015" s="593" t="s">
        <v>103</v>
      </c>
      <c r="O7015" s="593" t="s">
        <v>66</v>
      </c>
      <c r="P7015" s="593" t="s">
        <v>5186</v>
      </c>
      <c r="Q7015" s="593" t="s">
        <v>5187</v>
      </c>
      <c r="R7015" s="593">
        <v>62.5</v>
      </c>
      <c r="S7015" s="593"/>
      <c r="T7015" s="700">
        <v>62.5</v>
      </c>
      <c r="U7015" s="618" t="s">
        <v>75</v>
      </c>
      <c r="V7015" s="618">
        <v>2013</v>
      </c>
      <c r="W7015" s="618" t="s">
        <v>1268</v>
      </c>
      <c r="X7015" s="618" t="s">
        <v>175</v>
      </c>
      <c r="Y7015" s="618" t="s">
        <v>5948</v>
      </c>
      <c r="Z7015" s="618"/>
      <c r="AA7015" s="618" t="s">
        <v>5949</v>
      </c>
      <c r="AB7015" s="618">
        <v>1</v>
      </c>
      <c r="AC7015" s="593"/>
      <c r="AD7015" s="593" t="s">
        <v>48</v>
      </c>
      <c r="AE7015" s="593"/>
      <c r="AF7015" s="593"/>
      <c r="AG7015" s="593"/>
      <c r="AH7015" s="3"/>
      <c r="AI7015" s="3"/>
      <c r="AJ7015" s="3"/>
    </row>
    <row r="7016" spans="1:36" customFormat="1" ht="63" hidden="1" x14ac:dyDescent="0.2">
      <c r="A7016" s="24" t="s">
        <v>4114</v>
      </c>
      <c r="B7016" s="360" t="s">
        <v>110</v>
      </c>
      <c r="C7016" s="360" t="s">
        <v>36</v>
      </c>
      <c r="D7016" s="380">
        <v>41820</v>
      </c>
      <c r="E7016" s="384">
        <v>0.67847222222222225</v>
      </c>
      <c r="F7016" s="380">
        <v>41820</v>
      </c>
      <c r="G7016" s="384">
        <v>0.67847222222222225</v>
      </c>
      <c r="H7016" s="384">
        <v>0</v>
      </c>
      <c r="I7016" s="360">
        <v>28</v>
      </c>
      <c r="J7016" s="360" t="s">
        <v>178</v>
      </c>
      <c r="K7016" s="360" t="s">
        <v>132</v>
      </c>
      <c r="L7016" s="360" t="s">
        <v>126</v>
      </c>
      <c r="M7016" s="24" t="s">
        <v>5188</v>
      </c>
      <c r="N7016" s="360">
        <v>35</v>
      </c>
      <c r="O7016" s="360" t="s">
        <v>66</v>
      </c>
      <c r="P7016" s="24" t="s">
        <v>5189</v>
      </c>
      <c r="Q7016" s="360" t="s">
        <v>5190</v>
      </c>
      <c r="R7016" s="360"/>
      <c r="S7016" s="360">
        <v>10.1</v>
      </c>
      <c r="T7016" s="1335">
        <v>10.1</v>
      </c>
      <c r="U7016" s="360" t="s">
        <v>75</v>
      </c>
      <c r="V7016" s="413">
        <v>1983</v>
      </c>
      <c r="W7016" s="413" t="s">
        <v>1268</v>
      </c>
      <c r="X7016" s="413"/>
      <c r="Y7016" s="413" t="s">
        <v>5191</v>
      </c>
      <c r="Z7016" s="413" t="s">
        <v>5192</v>
      </c>
      <c r="AA7016" s="413" t="s">
        <v>5193</v>
      </c>
      <c r="AB7016" s="413" t="s">
        <v>445</v>
      </c>
      <c r="AC7016" s="360"/>
      <c r="AD7016" s="360" t="s">
        <v>61</v>
      </c>
      <c r="AE7016" s="360"/>
      <c r="AF7016" s="360"/>
      <c r="AG7016" s="360"/>
      <c r="AH7016" s="3" t="s">
        <v>388</v>
      </c>
      <c r="AI7016" s="3"/>
      <c r="AJ7016" s="3"/>
    </row>
    <row r="7017" spans="1:36" customFormat="1" ht="189" hidden="1" x14ac:dyDescent="0.2">
      <c r="A7017" s="24" t="s">
        <v>4114</v>
      </c>
      <c r="B7017" s="360" t="s">
        <v>110</v>
      </c>
      <c r="C7017" s="360" t="s">
        <v>36</v>
      </c>
      <c r="D7017" s="380">
        <v>41820</v>
      </c>
      <c r="E7017" s="384">
        <v>0.68055555555555547</v>
      </c>
      <c r="F7017" s="380">
        <v>41820</v>
      </c>
      <c r="G7017" s="384">
        <v>0.68055555555555547</v>
      </c>
      <c r="H7017" s="384">
        <v>0</v>
      </c>
      <c r="I7017" s="360">
        <v>41</v>
      </c>
      <c r="J7017" s="360" t="s">
        <v>146</v>
      </c>
      <c r="K7017" s="360" t="s">
        <v>132</v>
      </c>
      <c r="L7017" s="360" t="s">
        <v>128</v>
      </c>
      <c r="M7017" s="24" t="s">
        <v>5194</v>
      </c>
      <c r="N7017" s="360" t="s">
        <v>103</v>
      </c>
      <c r="O7017" s="360" t="s">
        <v>66</v>
      </c>
      <c r="P7017" s="24" t="s">
        <v>5195</v>
      </c>
      <c r="Q7017" s="360" t="s">
        <v>5950</v>
      </c>
      <c r="R7017" s="360"/>
      <c r="S7017" s="754">
        <v>42.7</v>
      </c>
      <c r="T7017" s="1335">
        <v>42.7</v>
      </c>
      <c r="U7017" s="360" t="s">
        <v>75</v>
      </c>
      <c r="V7017" s="360">
        <v>1991</v>
      </c>
      <c r="W7017" s="360" t="s">
        <v>150</v>
      </c>
      <c r="X7017" s="360" t="s">
        <v>175</v>
      </c>
      <c r="Y7017" s="360" t="s">
        <v>5951</v>
      </c>
      <c r="Z7017" s="360">
        <v>100</v>
      </c>
      <c r="AA7017" s="360"/>
      <c r="AB7017" s="360"/>
      <c r="AC7017" s="360"/>
      <c r="AD7017" s="360" t="s">
        <v>48</v>
      </c>
      <c r="AE7017" s="360"/>
      <c r="AF7017" s="360"/>
      <c r="AG7017" s="360"/>
      <c r="AH7017" s="3"/>
      <c r="AI7017" s="3"/>
      <c r="AJ7017" s="3"/>
    </row>
    <row r="7018" spans="1:36" customFormat="1" ht="47.25" hidden="1" x14ac:dyDescent="0.2">
      <c r="A7018" s="24" t="s">
        <v>4114</v>
      </c>
      <c r="B7018" s="360" t="s">
        <v>110</v>
      </c>
      <c r="C7018" s="360" t="s">
        <v>36</v>
      </c>
      <c r="D7018" s="380">
        <v>41820</v>
      </c>
      <c r="E7018" s="384">
        <v>0.24027777777777778</v>
      </c>
      <c r="F7018" s="380">
        <v>41820</v>
      </c>
      <c r="G7018" s="384">
        <v>0.24027777777777778</v>
      </c>
      <c r="H7018" s="384">
        <v>0</v>
      </c>
      <c r="I7018" s="413">
        <v>53</v>
      </c>
      <c r="J7018" s="413" t="s">
        <v>146</v>
      </c>
      <c r="K7018" s="413" t="s">
        <v>132</v>
      </c>
      <c r="L7018" s="413" t="s">
        <v>128</v>
      </c>
      <c r="M7018" s="6" t="s">
        <v>5196</v>
      </c>
      <c r="N7018" s="413">
        <v>35</v>
      </c>
      <c r="O7018" s="413" t="s">
        <v>66</v>
      </c>
      <c r="P7018" s="6" t="s">
        <v>5197</v>
      </c>
      <c r="Q7018" s="413" t="s">
        <v>3409</v>
      </c>
      <c r="R7018" s="413"/>
      <c r="S7018" s="413">
        <v>31.9</v>
      </c>
      <c r="T7018" s="6">
        <v>31.9</v>
      </c>
      <c r="U7018" s="360" t="s">
        <v>75</v>
      </c>
      <c r="V7018" s="360"/>
      <c r="W7018" s="360"/>
      <c r="X7018" s="360"/>
      <c r="Y7018" s="1120"/>
      <c r="Z7018" s="360"/>
      <c r="AA7018" s="1120"/>
      <c r="AB7018" s="360"/>
      <c r="AC7018" s="1120"/>
      <c r="AD7018" s="360" t="s">
        <v>48</v>
      </c>
      <c r="AE7018" s="360"/>
      <c r="AF7018" s="360"/>
      <c r="AG7018" s="360"/>
      <c r="AH7018" s="3"/>
      <c r="AI7018" s="3"/>
      <c r="AJ7018" s="3"/>
    </row>
    <row r="7019" spans="1:36" customFormat="1" ht="126" hidden="1" x14ac:dyDescent="0.2">
      <c r="A7019" s="24" t="s">
        <v>5144</v>
      </c>
      <c r="B7019" s="360" t="s">
        <v>110</v>
      </c>
      <c r="C7019" s="360" t="s">
        <v>36</v>
      </c>
      <c r="D7019" s="380">
        <v>41823</v>
      </c>
      <c r="E7019" s="384">
        <v>0.61527777777777781</v>
      </c>
      <c r="F7019" s="380">
        <v>41823</v>
      </c>
      <c r="G7019" s="384">
        <v>0.64375000000000004</v>
      </c>
      <c r="H7019" s="384">
        <v>2.9861111111111113E-2</v>
      </c>
      <c r="I7019" s="360">
        <v>14</v>
      </c>
      <c r="J7019" s="360" t="s">
        <v>178</v>
      </c>
      <c r="K7019" s="360" t="s">
        <v>133</v>
      </c>
      <c r="L7019" s="360" t="s">
        <v>130</v>
      </c>
      <c r="M7019" s="24" t="s">
        <v>5198</v>
      </c>
      <c r="N7019" s="360" t="s">
        <v>103</v>
      </c>
      <c r="O7019" s="360" t="s">
        <v>66</v>
      </c>
      <c r="P7019" s="24" t="s">
        <v>5199</v>
      </c>
      <c r="Q7019" s="360" t="s">
        <v>7047</v>
      </c>
      <c r="R7019" s="360">
        <v>5.6</v>
      </c>
      <c r="S7019" s="360"/>
      <c r="T7019" s="24">
        <v>5.6</v>
      </c>
      <c r="U7019" s="360" t="s">
        <v>75</v>
      </c>
      <c r="V7019" s="1805">
        <v>1976</v>
      </c>
      <c r="W7019" s="1206" t="s">
        <v>171</v>
      </c>
      <c r="X7019" s="1206" t="s">
        <v>175</v>
      </c>
      <c r="Y7019" s="1206" t="s">
        <v>7048</v>
      </c>
      <c r="Z7019" s="1855">
        <v>1</v>
      </c>
      <c r="AA7019" s="1206" t="s">
        <v>7049</v>
      </c>
      <c r="AB7019" s="1803" t="s">
        <v>4019</v>
      </c>
      <c r="AC7019" s="1807"/>
      <c r="AD7019" s="1206" t="s">
        <v>56</v>
      </c>
      <c r="AE7019" s="1206"/>
      <c r="AF7019" s="1206"/>
      <c r="AG7019" s="1206"/>
      <c r="AH7019" s="3"/>
      <c r="AI7019" s="3"/>
      <c r="AJ7019" s="3"/>
    </row>
    <row r="7020" spans="1:36" customFormat="1" ht="126" hidden="1" x14ac:dyDescent="0.2">
      <c r="A7020" s="24" t="s">
        <v>5144</v>
      </c>
      <c r="B7020" s="360" t="s">
        <v>110</v>
      </c>
      <c r="C7020" s="360" t="s">
        <v>36</v>
      </c>
      <c r="D7020" s="380">
        <v>41823</v>
      </c>
      <c r="E7020" s="384">
        <v>0.61527777777777781</v>
      </c>
      <c r="F7020" s="380">
        <v>41823</v>
      </c>
      <c r="G7020" s="384">
        <v>0.64375000000000004</v>
      </c>
      <c r="H7020" s="384">
        <v>2.9861111111111113E-2</v>
      </c>
      <c r="I7020" s="360">
        <v>14</v>
      </c>
      <c r="J7020" s="360" t="s">
        <v>178</v>
      </c>
      <c r="K7020" s="360" t="s">
        <v>133</v>
      </c>
      <c r="L7020" s="360" t="s">
        <v>130</v>
      </c>
      <c r="M7020" s="24" t="s">
        <v>5200</v>
      </c>
      <c r="N7020" s="360" t="s">
        <v>103</v>
      </c>
      <c r="O7020" s="360" t="s">
        <v>66</v>
      </c>
      <c r="P7020" s="24" t="s">
        <v>5201</v>
      </c>
      <c r="Q7020" s="24" t="s">
        <v>7050</v>
      </c>
      <c r="R7020" s="360">
        <v>2.2999999999999998</v>
      </c>
      <c r="S7020" s="360"/>
      <c r="T7020" s="24">
        <v>2.2999999999999998</v>
      </c>
      <c r="U7020" s="360" t="s">
        <v>75</v>
      </c>
      <c r="V7020" s="1805">
        <v>1976</v>
      </c>
      <c r="W7020" s="1206" t="s">
        <v>171</v>
      </c>
      <c r="X7020" s="1206" t="s">
        <v>175</v>
      </c>
      <c r="Y7020" s="1206" t="s">
        <v>7051</v>
      </c>
      <c r="Z7020" s="1855">
        <v>1</v>
      </c>
      <c r="AA7020" s="1206" t="s">
        <v>7052</v>
      </c>
      <c r="AB7020" s="1803" t="s">
        <v>5386</v>
      </c>
      <c r="AC7020" s="1807"/>
      <c r="AD7020" s="1206" t="s">
        <v>56</v>
      </c>
      <c r="AE7020" s="1206"/>
      <c r="AF7020" s="1206"/>
      <c r="AG7020" s="1206"/>
      <c r="AH7020" s="3"/>
      <c r="AI7020" s="3"/>
      <c r="AJ7020" s="3"/>
    </row>
    <row r="7021" spans="1:36" customFormat="1" ht="63" hidden="1" x14ac:dyDescent="0.2">
      <c r="A7021" s="24" t="s">
        <v>5144</v>
      </c>
      <c r="B7021" s="360" t="s">
        <v>110</v>
      </c>
      <c r="C7021" s="360" t="s">
        <v>36</v>
      </c>
      <c r="D7021" s="380">
        <v>41823</v>
      </c>
      <c r="E7021" s="384">
        <v>0.73750000000000004</v>
      </c>
      <c r="F7021" s="380">
        <v>41823</v>
      </c>
      <c r="G7021" s="384">
        <v>0.73750000000000004</v>
      </c>
      <c r="H7021" s="384">
        <v>0</v>
      </c>
      <c r="I7021" s="360">
        <v>36</v>
      </c>
      <c r="J7021" s="360" t="s">
        <v>717</v>
      </c>
      <c r="K7021" s="360" t="s">
        <v>132</v>
      </c>
      <c r="L7021" s="360" t="s">
        <v>126</v>
      </c>
      <c r="M7021" s="24" t="s">
        <v>5202</v>
      </c>
      <c r="N7021" s="360">
        <v>35</v>
      </c>
      <c r="O7021" s="360" t="s">
        <v>66</v>
      </c>
      <c r="P7021" s="360" t="s">
        <v>5203</v>
      </c>
      <c r="Q7021" s="24" t="s">
        <v>5204</v>
      </c>
      <c r="R7021" s="360"/>
      <c r="S7021" s="360">
        <v>7.5</v>
      </c>
      <c r="T7021" s="1380">
        <v>7.5</v>
      </c>
      <c r="U7021" s="360" t="s">
        <v>75</v>
      </c>
      <c r="V7021" s="360">
        <v>1983</v>
      </c>
      <c r="W7021" s="360" t="s">
        <v>7053</v>
      </c>
      <c r="X7021" s="360" t="s">
        <v>3528</v>
      </c>
      <c r="Y7021" s="360" t="s">
        <v>7054</v>
      </c>
      <c r="Z7021" s="1863">
        <v>0.4</v>
      </c>
      <c r="AA7021" s="360" t="s">
        <v>7055</v>
      </c>
      <c r="AB7021" s="360" t="s">
        <v>445</v>
      </c>
      <c r="AC7021" s="360"/>
      <c r="AD7021" s="360" t="s">
        <v>61</v>
      </c>
      <c r="AE7021" s="360"/>
      <c r="AF7021" s="360"/>
      <c r="AG7021" s="360"/>
      <c r="AH7021" s="3" t="s">
        <v>388</v>
      </c>
      <c r="AI7021" s="3"/>
      <c r="AJ7021" s="3"/>
    </row>
    <row r="7022" spans="1:36" customFormat="1" ht="78.75" hidden="1" x14ac:dyDescent="0.2">
      <c r="A7022" s="24" t="s">
        <v>5144</v>
      </c>
      <c r="B7022" s="360" t="s">
        <v>110</v>
      </c>
      <c r="C7022" s="1495" t="s">
        <v>7656</v>
      </c>
      <c r="D7022" s="645">
        <v>41825</v>
      </c>
      <c r="E7022" s="484">
        <v>0.33402777777777781</v>
      </c>
      <c r="F7022" s="645">
        <v>41825</v>
      </c>
      <c r="G7022" s="484">
        <v>0.33402777777777781</v>
      </c>
      <c r="H7022" s="484">
        <f>G7022-E7022</f>
        <v>0</v>
      </c>
      <c r="I7022" s="413">
        <v>8</v>
      </c>
      <c r="J7022" s="413" t="s">
        <v>146</v>
      </c>
      <c r="K7022" s="413"/>
      <c r="L7022" s="1495" t="s">
        <v>125</v>
      </c>
      <c r="M7022" s="24" t="s">
        <v>5205</v>
      </c>
      <c r="N7022" s="360" t="s">
        <v>103</v>
      </c>
      <c r="O7022" s="360" t="s">
        <v>66</v>
      </c>
      <c r="P7022" s="360" t="s">
        <v>5205</v>
      </c>
      <c r="Q7022" s="1685" t="s">
        <v>5206</v>
      </c>
      <c r="R7022" s="360"/>
      <c r="S7022" s="360">
        <v>1.5</v>
      </c>
      <c r="T7022" s="1335">
        <v>1.5</v>
      </c>
      <c r="U7022" s="360"/>
      <c r="V7022" s="360"/>
      <c r="W7022" s="360"/>
      <c r="X7022" s="360"/>
      <c r="Y7022" s="1120"/>
      <c r="Z7022" s="360"/>
      <c r="AA7022" s="1120"/>
      <c r="AB7022" s="360"/>
      <c r="AC7022" s="1120"/>
      <c r="AD7022" s="360" t="s">
        <v>55</v>
      </c>
      <c r="AE7022" s="360"/>
      <c r="AF7022" s="360"/>
      <c r="AG7022" s="360"/>
      <c r="AH7022" s="3"/>
      <c r="AI7022" s="3" t="s">
        <v>387</v>
      </c>
      <c r="AJ7022" s="3"/>
    </row>
    <row r="7023" spans="1:36" customFormat="1" ht="63" hidden="1" x14ac:dyDescent="0.2">
      <c r="A7023" s="24" t="s">
        <v>5144</v>
      </c>
      <c r="B7023" s="360" t="s">
        <v>110</v>
      </c>
      <c r="C7023" s="360" t="s">
        <v>36</v>
      </c>
      <c r="D7023" s="380">
        <v>41825</v>
      </c>
      <c r="E7023" s="384">
        <v>0.86805555555555547</v>
      </c>
      <c r="F7023" s="380">
        <v>41825</v>
      </c>
      <c r="G7023" s="384">
        <v>0.86805555555555547</v>
      </c>
      <c r="H7023" s="384">
        <v>0</v>
      </c>
      <c r="I7023" s="360">
        <v>46</v>
      </c>
      <c r="J7023" s="360" t="s">
        <v>5207</v>
      </c>
      <c r="K7023" s="360" t="s">
        <v>132</v>
      </c>
      <c r="L7023" s="360" t="s">
        <v>130</v>
      </c>
      <c r="M7023" s="24" t="s">
        <v>5208</v>
      </c>
      <c r="N7023" s="360">
        <v>110</v>
      </c>
      <c r="O7023" s="360" t="s">
        <v>66</v>
      </c>
      <c r="P7023" s="360" t="s">
        <v>5208</v>
      </c>
      <c r="Q7023" s="360" t="s">
        <v>5209</v>
      </c>
      <c r="R7023" s="360"/>
      <c r="S7023" s="360">
        <v>32.200000000000003</v>
      </c>
      <c r="T7023" s="24">
        <v>32.200000000000003</v>
      </c>
      <c r="U7023" s="360" t="s">
        <v>77</v>
      </c>
      <c r="V7023" s="360">
        <v>41534</v>
      </c>
      <c r="W7023" s="360" t="s">
        <v>4714</v>
      </c>
      <c r="X7023" s="360"/>
      <c r="Y7023" s="360" t="s">
        <v>4715</v>
      </c>
      <c r="Z7023" s="360" t="s">
        <v>4716</v>
      </c>
      <c r="AA7023" s="360" t="s">
        <v>4717</v>
      </c>
      <c r="AB7023" s="360" t="s">
        <v>5369</v>
      </c>
      <c r="AC7023" s="360">
        <v>41704</v>
      </c>
      <c r="AD7023" s="360" t="s">
        <v>60</v>
      </c>
      <c r="AE7023" s="360"/>
      <c r="AF7023" s="360"/>
      <c r="AG7023" s="360"/>
      <c r="AH7023" s="3"/>
      <c r="AI7023" s="3"/>
      <c r="AJ7023" s="3"/>
    </row>
    <row r="7024" spans="1:36" customFormat="1" ht="63" hidden="1" x14ac:dyDescent="0.25">
      <c r="A7024" s="24" t="s">
        <v>5144</v>
      </c>
      <c r="B7024" s="360" t="s">
        <v>110</v>
      </c>
      <c r="C7024" s="360" t="s">
        <v>36</v>
      </c>
      <c r="D7024" s="380">
        <v>41826</v>
      </c>
      <c r="E7024" s="384">
        <v>0.72152777777777777</v>
      </c>
      <c r="F7024" s="380">
        <v>41826</v>
      </c>
      <c r="G7024" s="384">
        <v>0.72152777777777777</v>
      </c>
      <c r="H7024" s="384">
        <v>0</v>
      </c>
      <c r="I7024" s="360">
        <v>117</v>
      </c>
      <c r="J7024" s="360" t="s">
        <v>5207</v>
      </c>
      <c r="K7024" s="360" t="s">
        <v>132</v>
      </c>
      <c r="L7024" s="360" t="s">
        <v>130</v>
      </c>
      <c r="M7024" s="24" t="s">
        <v>5208</v>
      </c>
      <c r="N7024" s="360">
        <v>110</v>
      </c>
      <c r="O7024" s="360" t="s">
        <v>66</v>
      </c>
      <c r="P7024" s="360" t="s">
        <v>5208</v>
      </c>
      <c r="Q7024" s="360" t="s">
        <v>5210</v>
      </c>
      <c r="R7024" s="360"/>
      <c r="S7024" s="360">
        <v>63.4</v>
      </c>
      <c r="T7024" s="24">
        <v>63.4</v>
      </c>
      <c r="U7024" s="360" t="s">
        <v>77</v>
      </c>
      <c r="V7024" s="360">
        <v>41534</v>
      </c>
      <c r="W7024" s="360" t="s">
        <v>4714</v>
      </c>
      <c r="X7024" s="360"/>
      <c r="Y7024" s="1120" t="s">
        <v>4715</v>
      </c>
      <c r="Z7024" s="360" t="s">
        <v>4716</v>
      </c>
      <c r="AA7024" s="1120" t="s">
        <v>4717</v>
      </c>
      <c r="AB7024" s="360" t="s">
        <v>5369</v>
      </c>
      <c r="AC7024" s="360">
        <v>41704</v>
      </c>
      <c r="AD7024" s="360" t="s">
        <v>60</v>
      </c>
      <c r="AE7024" s="360"/>
      <c r="AF7024" s="360"/>
      <c r="AG7024" s="1921"/>
      <c r="AH7024" s="3"/>
      <c r="AI7024" s="3"/>
      <c r="AJ7024" s="3"/>
    </row>
    <row r="7025" spans="1:36" customFormat="1" ht="63" hidden="1" x14ac:dyDescent="0.2">
      <c r="A7025" s="24" t="s">
        <v>5144</v>
      </c>
      <c r="B7025" s="360" t="s">
        <v>110</v>
      </c>
      <c r="C7025" s="360" t="s">
        <v>5964</v>
      </c>
      <c r="D7025" s="380">
        <v>41827</v>
      </c>
      <c r="E7025" s="384">
        <v>0.57430555555555551</v>
      </c>
      <c r="F7025" s="380">
        <v>41827</v>
      </c>
      <c r="G7025" s="384">
        <v>0.57430555555555551</v>
      </c>
      <c r="H7025" s="384">
        <v>0</v>
      </c>
      <c r="I7025" s="360">
        <v>4</v>
      </c>
      <c r="J7025" s="360" t="s">
        <v>178</v>
      </c>
      <c r="K7025" s="360"/>
      <c r="L7025" s="360" t="s">
        <v>125</v>
      </c>
      <c r="M7025" s="24" t="s">
        <v>5364</v>
      </c>
      <c r="N7025" s="360" t="s">
        <v>103</v>
      </c>
      <c r="O7025" s="360" t="s">
        <v>66</v>
      </c>
      <c r="P7025" s="24" t="s">
        <v>5365</v>
      </c>
      <c r="Q7025" s="360" t="s">
        <v>5366</v>
      </c>
      <c r="R7025" s="360"/>
      <c r="S7025" s="360">
        <v>4.0999999999999996</v>
      </c>
      <c r="T7025" s="1335">
        <f>R7025+S7025</f>
        <v>4.0999999999999996</v>
      </c>
      <c r="U7025" s="360" t="s">
        <v>75</v>
      </c>
      <c r="V7025" s="360"/>
      <c r="W7025" s="360"/>
      <c r="X7025" s="360"/>
      <c r="Y7025" s="1120"/>
      <c r="Z7025" s="360"/>
      <c r="AA7025" s="1120"/>
      <c r="AB7025" s="360"/>
      <c r="AC7025" s="1120"/>
      <c r="AD7025" s="360" t="s">
        <v>55</v>
      </c>
      <c r="AE7025" s="360"/>
      <c r="AF7025" s="360"/>
      <c r="AG7025" s="360"/>
      <c r="AH7025" s="3"/>
      <c r="AI7025" s="3"/>
      <c r="AJ7025" s="3"/>
    </row>
    <row r="7026" spans="1:36" customFormat="1" ht="63" hidden="1" x14ac:dyDescent="0.2">
      <c r="A7026" s="24" t="s">
        <v>5144</v>
      </c>
      <c r="B7026" s="361" t="s">
        <v>110</v>
      </c>
      <c r="C7026" s="361" t="s">
        <v>36</v>
      </c>
      <c r="D7026" s="380">
        <v>41827</v>
      </c>
      <c r="E7026" s="401">
        <v>0.98055555555555562</v>
      </c>
      <c r="F7026" s="554">
        <v>41827</v>
      </c>
      <c r="G7026" s="401">
        <v>0.98055555555555562</v>
      </c>
      <c r="H7026" s="401">
        <f>G7026-E7026</f>
        <v>0</v>
      </c>
      <c r="I7026" s="360">
        <v>134</v>
      </c>
      <c r="J7026" s="361" t="s">
        <v>5367</v>
      </c>
      <c r="K7026" s="361" t="s">
        <v>132</v>
      </c>
      <c r="L7026" s="361" t="s">
        <v>130</v>
      </c>
      <c r="M7026" s="22" t="s">
        <v>5208</v>
      </c>
      <c r="N7026" s="361">
        <v>110</v>
      </c>
      <c r="O7026" s="361" t="s">
        <v>66</v>
      </c>
      <c r="P7026" s="22" t="s">
        <v>5208</v>
      </c>
      <c r="Q7026" s="22" t="s">
        <v>5368</v>
      </c>
      <c r="R7026" s="360"/>
      <c r="S7026" s="360">
        <f>2.2+74.2</f>
        <v>76.400000000000006</v>
      </c>
      <c r="T7026" s="1335">
        <f>R7026+S7026</f>
        <v>76.400000000000006</v>
      </c>
      <c r="U7026" s="361" t="s">
        <v>77</v>
      </c>
      <c r="V7026" s="1817">
        <v>41534</v>
      </c>
      <c r="W7026" s="361" t="s">
        <v>4714</v>
      </c>
      <c r="X7026" s="361"/>
      <c r="Y7026" s="361" t="s">
        <v>4715</v>
      </c>
      <c r="Z7026" s="361" t="s">
        <v>4716</v>
      </c>
      <c r="AA7026" s="361" t="s">
        <v>4717</v>
      </c>
      <c r="AB7026" s="361" t="s">
        <v>5369</v>
      </c>
      <c r="AC7026" s="1817">
        <v>41704</v>
      </c>
      <c r="AD7026" s="1697" t="s">
        <v>60</v>
      </c>
      <c r="AE7026" s="360"/>
      <c r="AF7026" s="360"/>
      <c r="AG7026" s="360" t="s">
        <v>5370</v>
      </c>
      <c r="AH7026" s="3"/>
      <c r="AI7026" s="3"/>
      <c r="AJ7026" s="3"/>
    </row>
    <row r="7027" spans="1:36" customFormat="1" ht="94.5" hidden="1" x14ac:dyDescent="0.2">
      <c r="A7027" s="24" t="s">
        <v>5144</v>
      </c>
      <c r="B7027" s="1490" t="s">
        <v>110</v>
      </c>
      <c r="C7027" s="1490" t="s">
        <v>36</v>
      </c>
      <c r="D7027" s="1498">
        <v>41828</v>
      </c>
      <c r="E7027" s="1505">
        <v>3.472222222222222E-3</v>
      </c>
      <c r="F7027" s="1498">
        <v>41828</v>
      </c>
      <c r="G7027" s="1505">
        <v>3.9583333333333331E-2</v>
      </c>
      <c r="H7027" s="1505">
        <f>G7027-E7027</f>
        <v>3.6111111111111108E-2</v>
      </c>
      <c r="I7027" s="1490">
        <v>14</v>
      </c>
      <c r="J7027" s="1490" t="s">
        <v>146</v>
      </c>
      <c r="K7027" s="1490" t="s">
        <v>133</v>
      </c>
      <c r="L7027" s="1490" t="s">
        <v>128</v>
      </c>
      <c r="M7027" s="1609" t="s">
        <v>5371</v>
      </c>
      <c r="N7027" s="1490" t="s">
        <v>103</v>
      </c>
      <c r="O7027" s="1490" t="s">
        <v>66</v>
      </c>
      <c r="P7027" s="1490" t="s">
        <v>5371</v>
      </c>
      <c r="Q7027" s="1490" t="s">
        <v>7720</v>
      </c>
      <c r="R7027" s="1490"/>
      <c r="S7027" s="1490">
        <v>3.5</v>
      </c>
      <c r="T7027" s="1756">
        <f>R7027+S7027</f>
        <v>3.5</v>
      </c>
      <c r="U7027" s="1655"/>
      <c r="V7027" s="1490">
        <v>1990</v>
      </c>
      <c r="W7027" s="1490" t="s">
        <v>171</v>
      </c>
      <c r="X7027" s="1490"/>
      <c r="Y7027" s="1829" t="s">
        <v>7657</v>
      </c>
      <c r="Z7027" s="1490" t="s">
        <v>7658</v>
      </c>
      <c r="AA7027" s="1829" t="s">
        <v>7659</v>
      </c>
      <c r="AB7027" s="1490"/>
      <c r="AC7027" s="1829">
        <v>41768</v>
      </c>
      <c r="AD7027" s="1490" t="s">
        <v>48</v>
      </c>
      <c r="AE7027" s="360"/>
      <c r="AF7027" s="360"/>
      <c r="AG7027" s="360"/>
      <c r="AH7027" s="3"/>
      <c r="AI7027" s="3"/>
      <c r="AJ7027" s="3"/>
    </row>
    <row r="7028" spans="1:36" customFormat="1" ht="94.5" hidden="1" x14ac:dyDescent="0.2">
      <c r="A7028" s="24" t="s">
        <v>5144</v>
      </c>
      <c r="B7028" s="413" t="s">
        <v>110</v>
      </c>
      <c r="C7028" s="413" t="s">
        <v>36</v>
      </c>
      <c r="D7028" s="380">
        <v>41828</v>
      </c>
      <c r="E7028" s="484">
        <v>0.43888888888888888</v>
      </c>
      <c r="F7028" s="645">
        <v>41828</v>
      </c>
      <c r="G7028" s="484">
        <v>0.43888888888888888</v>
      </c>
      <c r="H7028" s="484">
        <v>0</v>
      </c>
      <c r="I7028" s="413"/>
      <c r="J7028" s="413" t="s">
        <v>146</v>
      </c>
      <c r="K7028" s="413" t="s">
        <v>132</v>
      </c>
      <c r="L7028" s="413" t="s">
        <v>128</v>
      </c>
      <c r="M7028" s="6" t="s">
        <v>5372</v>
      </c>
      <c r="N7028" s="413" t="s">
        <v>103</v>
      </c>
      <c r="O7028" s="413" t="s">
        <v>66</v>
      </c>
      <c r="P7028" s="413" t="s">
        <v>5373</v>
      </c>
      <c r="Q7028" s="1037" t="s">
        <v>7660</v>
      </c>
      <c r="R7028" s="413"/>
      <c r="S7028" s="413">
        <v>3.6</v>
      </c>
      <c r="T7028" s="6">
        <v>3.6</v>
      </c>
      <c r="U7028" s="413"/>
      <c r="V7028" s="1797">
        <v>1995</v>
      </c>
      <c r="W7028" s="413" t="s">
        <v>171</v>
      </c>
      <c r="X7028" s="413"/>
      <c r="Y7028" s="413" t="s">
        <v>7056</v>
      </c>
      <c r="Z7028" s="413" t="s">
        <v>7057</v>
      </c>
      <c r="AA7028" s="413" t="s">
        <v>7058</v>
      </c>
      <c r="AB7028" s="413" t="s">
        <v>7059</v>
      </c>
      <c r="AC7028" s="413"/>
      <c r="AD7028" s="1495" t="s">
        <v>49</v>
      </c>
      <c r="AE7028" s="413"/>
      <c r="AF7028" s="413"/>
      <c r="AG7028" s="413"/>
      <c r="AH7028" s="3"/>
      <c r="AI7028" s="3"/>
      <c r="AJ7028" s="3"/>
    </row>
    <row r="7029" spans="1:36" customFormat="1" ht="78.75" hidden="1" x14ac:dyDescent="0.2">
      <c r="A7029" s="24" t="s">
        <v>5144</v>
      </c>
      <c r="B7029" s="413" t="s">
        <v>110</v>
      </c>
      <c r="C7029" s="413" t="s">
        <v>36</v>
      </c>
      <c r="D7029" s="380">
        <v>41828</v>
      </c>
      <c r="E7029" s="484">
        <v>0.90972222222222221</v>
      </c>
      <c r="F7029" s="645">
        <v>41828</v>
      </c>
      <c r="G7029" s="484">
        <v>0.95347222222222217</v>
      </c>
      <c r="H7029" s="484">
        <f>G7029-E7029</f>
        <v>4.3749999999999956E-2</v>
      </c>
      <c r="I7029" s="413">
        <v>10</v>
      </c>
      <c r="J7029" s="413" t="s">
        <v>178</v>
      </c>
      <c r="K7029" s="413" t="s">
        <v>134</v>
      </c>
      <c r="L7029" s="413" t="s">
        <v>130</v>
      </c>
      <c r="M7029" s="6" t="s">
        <v>5374</v>
      </c>
      <c r="N7029" s="413" t="s">
        <v>103</v>
      </c>
      <c r="O7029" s="413" t="s">
        <v>66</v>
      </c>
      <c r="P7029" s="413" t="s">
        <v>5375</v>
      </c>
      <c r="Q7029" s="1292" t="s">
        <v>7661</v>
      </c>
      <c r="R7029" s="1697">
        <v>14.5</v>
      </c>
      <c r="S7029" s="1751"/>
      <c r="T7029" s="1757">
        <v>14.5</v>
      </c>
      <c r="U7029" s="1697" t="s">
        <v>81</v>
      </c>
      <c r="V7029" s="1813">
        <v>38671</v>
      </c>
      <c r="W7029" s="1697" t="s">
        <v>5376</v>
      </c>
      <c r="X7029" s="1697" t="s">
        <v>5377</v>
      </c>
      <c r="Y7029" s="1697" t="s">
        <v>5378</v>
      </c>
      <c r="Z7029" s="1697">
        <v>100</v>
      </c>
      <c r="AA7029" s="1697" t="s">
        <v>5379</v>
      </c>
      <c r="AB7029" s="1697"/>
      <c r="AC7029" s="1697"/>
      <c r="AD7029" s="1697" t="s">
        <v>60</v>
      </c>
      <c r="AE7029" s="413"/>
      <c r="AF7029" s="413"/>
      <c r="AG7029" s="413"/>
      <c r="AH7029" s="3"/>
      <c r="AI7029" s="3"/>
      <c r="AJ7029" s="3"/>
    </row>
    <row r="7030" spans="1:36" customFormat="1" ht="45" hidden="1" x14ac:dyDescent="0.2">
      <c r="A7030" s="24" t="s">
        <v>5144</v>
      </c>
      <c r="B7030" s="360" t="s">
        <v>110</v>
      </c>
      <c r="C7030" s="360" t="s">
        <v>36</v>
      </c>
      <c r="D7030" s="380">
        <v>41829</v>
      </c>
      <c r="E7030" s="384">
        <v>0.35416666666666669</v>
      </c>
      <c r="F7030" s="380">
        <v>41829</v>
      </c>
      <c r="G7030" s="384">
        <v>0.35416666666666669</v>
      </c>
      <c r="H7030" s="484">
        <v>0</v>
      </c>
      <c r="I7030" s="360">
        <v>9</v>
      </c>
      <c r="J7030" s="360" t="s">
        <v>146</v>
      </c>
      <c r="K7030" s="360"/>
      <c r="L7030" s="360" t="s">
        <v>130</v>
      </c>
      <c r="M7030" s="24" t="s">
        <v>5380</v>
      </c>
      <c r="N7030" s="360">
        <v>35</v>
      </c>
      <c r="O7030" s="360" t="s">
        <v>63</v>
      </c>
      <c r="P7030" s="360" t="s">
        <v>5380</v>
      </c>
      <c r="Q7030" s="24" t="s">
        <v>5381</v>
      </c>
      <c r="R7030" s="360"/>
      <c r="S7030" s="360">
        <v>2.6</v>
      </c>
      <c r="T7030" s="24">
        <v>2.6</v>
      </c>
      <c r="U7030" s="360" t="s">
        <v>79</v>
      </c>
      <c r="V7030" s="360">
        <v>2011</v>
      </c>
      <c r="W7030" s="1820" t="s">
        <v>5382</v>
      </c>
      <c r="X7030" s="360" t="s">
        <v>5383</v>
      </c>
      <c r="Y7030" s="360" t="s">
        <v>5384</v>
      </c>
      <c r="Z7030" s="1863">
        <v>1</v>
      </c>
      <c r="AA7030" s="360" t="s">
        <v>5385</v>
      </c>
      <c r="AB7030" s="360" t="s">
        <v>5386</v>
      </c>
      <c r="AC7030" s="1120">
        <v>40878</v>
      </c>
      <c r="AD7030" s="360" t="s">
        <v>60</v>
      </c>
      <c r="AE7030" s="360"/>
      <c r="AF7030" s="360"/>
      <c r="AG7030" s="360"/>
      <c r="AH7030" s="3"/>
      <c r="AI7030" s="3"/>
      <c r="AJ7030" s="3"/>
    </row>
    <row r="7031" spans="1:36" customFormat="1" ht="47.25" hidden="1" x14ac:dyDescent="0.2">
      <c r="A7031" s="24" t="s">
        <v>5144</v>
      </c>
      <c r="B7031" s="360" t="s">
        <v>110</v>
      </c>
      <c r="C7031" s="360" t="s">
        <v>36</v>
      </c>
      <c r="D7031" s="380">
        <v>41829</v>
      </c>
      <c r="E7031" s="384">
        <v>0.69305555555555554</v>
      </c>
      <c r="F7031" s="380">
        <v>41829</v>
      </c>
      <c r="G7031" s="384">
        <v>0.69305555555555554</v>
      </c>
      <c r="H7031" s="384">
        <v>0</v>
      </c>
      <c r="I7031" s="360">
        <v>15</v>
      </c>
      <c r="J7031" s="360" t="s">
        <v>146</v>
      </c>
      <c r="K7031" s="360" t="s">
        <v>132</v>
      </c>
      <c r="L7031" s="360" t="s">
        <v>127</v>
      </c>
      <c r="M7031" s="24" t="s">
        <v>5387</v>
      </c>
      <c r="N7031" s="360" t="s">
        <v>103</v>
      </c>
      <c r="O7031" s="360" t="s">
        <v>66</v>
      </c>
      <c r="P7031" s="360" t="s">
        <v>5387</v>
      </c>
      <c r="Q7031" s="24" t="s">
        <v>5388</v>
      </c>
      <c r="R7031" s="360"/>
      <c r="S7031" s="360">
        <v>0.7</v>
      </c>
      <c r="T7031" s="24">
        <v>0.7</v>
      </c>
      <c r="U7031" s="360" t="s">
        <v>75</v>
      </c>
      <c r="V7031" s="360"/>
      <c r="W7031" s="360"/>
      <c r="X7031" s="360"/>
      <c r="Y7031" s="360"/>
      <c r="Z7031" s="360"/>
      <c r="AA7031" s="360"/>
      <c r="AB7031" s="360"/>
      <c r="AC7031" s="360"/>
      <c r="AD7031" s="360" t="s">
        <v>57</v>
      </c>
      <c r="AE7031" s="360"/>
      <c r="AF7031" s="360"/>
      <c r="AG7031" s="360"/>
      <c r="AH7031" s="3"/>
      <c r="AI7031" s="3" t="s">
        <v>387</v>
      </c>
      <c r="AJ7031" s="3"/>
    </row>
    <row r="7032" spans="1:36" customFormat="1" ht="135" hidden="1" x14ac:dyDescent="0.2">
      <c r="A7032" s="24" t="s">
        <v>5144</v>
      </c>
      <c r="B7032" s="360" t="s">
        <v>110</v>
      </c>
      <c r="C7032" s="360" t="s">
        <v>36</v>
      </c>
      <c r="D7032" s="380">
        <v>41831</v>
      </c>
      <c r="E7032" s="384">
        <v>0.90625</v>
      </c>
      <c r="F7032" s="380">
        <v>41831</v>
      </c>
      <c r="G7032" s="384">
        <v>0.90625</v>
      </c>
      <c r="H7032" s="384">
        <v>0</v>
      </c>
      <c r="I7032" s="360">
        <v>7</v>
      </c>
      <c r="J7032" s="360" t="s">
        <v>178</v>
      </c>
      <c r="K7032" s="360" t="s">
        <v>132</v>
      </c>
      <c r="L7032" s="360" t="s">
        <v>127</v>
      </c>
      <c r="M7032" s="24" t="s">
        <v>5530</v>
      </c>
      <c r="N7032" s="360" t="s">
        <v>103</v>
      </c>
      <c r="O7032" s="360" t="s">
        <v>66</v>
      </c>
      <c r="P7032" s="360" t="s">
        <v>5531</v>
      </c>
      <c r="Q7032" s="24" t="s">
        <v>5532</v>
      </c>
      <c r="R7032" s="360"/>
      <c r="S7032" s="360">
        <v>1</v>
      </c>
      <c r="T7032" s="24">
        <v>1</v>
      </c>
      <c r="U7032" s="1655" t="s">
        <v>75</v>
      </c>
      <c r="V7032" s="1808" t="s">
        <v>4373</v>
      </c>
      <c r="W7032" s="1823" t="s">
        <v>171</v>
      </c>
      <c r="X7032" s="1823"/>
      <c r="Y7032" s="1655" t="s">
        <v>7662</v>
      </c>
      <c r="Z7032" s="1868">
        <v>1</v>
      </c>
      <c r="AA7032" s="1655" t="s">
        <v>7663</v>
      </c>
      <c r="AB7032" s="1888" t="s">
        <v>7664</v>
      </c>
      <c r="AC7032" s="360"/>
      <c r="AD7032" s="360" t="s">
        <v>57</v>
      </c>
      <c r="AE7032" s="360"/>
      <c r="AF7032" s="360"/>
      <c r="AG7032" s="360"/>
      <c r="AH7032" s="3"/>
      <c r="AI7032" s="3" t="s">
        <v>387</v>
      </c>
      <c r="AJ7032" s="3"/>
    </row>
    <row r="7033" spans="1:36" customFormat="1" ht="267.75" hidden="1" x14ac:dyDescent="0.2">
      <c r="A7033" s="24" t="s">
        <v>5144</v>
      </c>
      <c r="B7033" s="360" t="s">
        <v>110</v>
      </c>
      <c r="C7033" s="360" t="s">
        <v>36</v>
      </c>
      <c r="D7033" s="380">
        <v>41832</v>
      </c>
      <c r="E7033" s="384">
        <v>0.76458333333333339</v>
      </c>
      <c r="F7033" s="380">
        <v>41832</v>
      </c>
      <c r="G7033" s="384">
        <v>0.76458333333333339</v>
      </c>
      <c r="H7033" s="384">
        <v>0</v>
      </c>
      <c r="I7033" s="360">
        <v>34</v>
      </c>
      <c r="J7033" s="360" t="s">
        <v>5573</v>
      </c>
      <c r="K7033" s="360"/>
      <c r="L7033" s="360" t="s">
        <v>128</v>
      </c>
      <c r="M7033" s="24" t="s">
        <v>5574</v>
      </c>
      <c r="N7033" s="360">
        <v>110</v>
      </c>
      <c r="O7033" s="360" t="s">
        <v>63</v>
      </c>
      <c r="P7033" s="360" t="s">
        <v>5575</v>
      </c>
      <c r="Q7033" s="1702" t="s">
        <v>7675</v>
      </c>
      <c r="R7033" s="360"/>
      <c r="S7033" s="360">
        <v>107.1</v>
      </c>
      <c r="T7033" s="24">
        <v>107.1</v>
      </c>
      <c r="U7033" s="1697" t="s">
        <v>73</v>
      </c>
      <c r="V7033" s="1697">
        <v>2009</v>
      </c>
      <c r="W7033" s="1697" t="s">
        <v>9717</v>
      </c>
      <c r="X7033" s="1697" t="s">
        <v>9718</v>
      </c>
      <c r="Y7033" s="1813">
        <v>41789</v>
      </c>
      <c r="Z7033" s="1869">
        <v>1</v>
      </c>
      <c r="AA7033" s="1813">
        <v>42154</v>
      </c>
      <c r="AB7033" s="1813">
        <v>0</v>
      </c>
      <c r="AC7033" s="1813">
        <v>41789</v>
      </c>
      <c r="AD7033" s="1697" t="s">
        <v>49</v>
      </c>
      <c r="AE7033" s="360"/>
      <c r="AF7033" s="360"/>
      <c r="AG7033" s="360"/>
      <c r="AH7033" s="3"/>
      <c r="AI7033" s="3"/>
      <c r="AJ7033" s="3"/>
    </row>
    <row r="7034" spans="1:36" customFormat="1" ht="31.5" hidden="1" x14ac:dyDescent="0.2">
      <c r="A7034" s="24" t="s">
        <v>5144</v>
      </c>
      <c r="B7034" s="360" t="s">
        <v>110</v>
      </c>
      <c r="C7034" s="360" t="s">
        <v>36</v>
      </c>
      <c r="D7034" s="380">
        <v>41832</v>
      </c>
      <c r="E7034" s="384">
        <v>0.78680555555555554</v>
      </c>
      <c r="F7034" s="380">
        <v>41832</v>
      </c>
      <c r="G7034" s="384">
        <v>0.78680555555555554</v>
      </c>
      <c r="H7034" s="384">
        <v>0</v>
      </c>
      <c r="I7034" s="360">
        <v>17</v>
      </c>
      <c r="J7034" s="360" t="s">
        <v>178</v>
      </c>
      <c r="K7034" s="360"/>
      <c r="L7034" s="360" t="s">
        <v>125</v>
      </c>
      <c r="M7034" s="24" t="s">
        <v>5579</v>
      </c>
      <c r="N7034" s="360">
        <v>35</v>
      </c>
      <c r="O7034" s="360" t="s">
        <v>63</v>
      </c>
      <c r="P7034" s="360" t="s">
        <v>5580</v>
      </c>
      <c r="Q7034" s="360" t="s">
        <v>5581</v>
      </c>
      <c r="R7034" s="360"/>
      <c r="S7034" s="360">
        <v>26.9</v>
      </c>
      <c r="T7034" s="24">
        <v>26.9</v>
      </c>
      <c r="U7034" s="360"/>
      <c r="V7034" s="360"/>
      <c r="W7034" s="360"/>
      <c r="X7034" s="360"/>
      <c r="Y7034" s="360"/>
      <c r="Z7034" s="360"/>
      <c r="AA7034" s="360"/>
      <c r="AB7034" s="360"/>
      <c r="AC7034" s="360"/>
      <c r="AD7034" s="360" t="s">
        <v>55</v>
      </c>
      <c r="AE7034" s="360"/>
      <c r="AF7034" s="360"/>
      <c r="AG7034" s="360"/>
      <c r="AH7034" s="3"/>
      <c r="AI7034" s="3"/>
      <c r="AJ7034" s="3"/>
    </row>
    <row r="7035" spans="1:36" customFormat="1" ht="63" hidden="1" x14ac:dyDescent="0.2">
      <c r="A7035" s="24" t="s">
        <v>5144</v>
      </c>
      <c r="B7035" s="360" t="s">
        <v>110</v>
      </c>
      <c r="C7035" s="360" t="s">
        <v>36</v>
      </c>
      <c r="D7035" s="380">
        <v>41832</v>
      </c>
      <c r="E7035" s="384">
        <v>0.56805555555555554</v>
      </c>
      <c r="F7035" s="380">
        <v>41832</v>
      </c>
      <c r="G7035" s="384">
        <v>0.7319444444444444</v>
      </c>
      <c r="H7035" s="384">
        <v>0.16388888888888886</v>
      </c>
      <c r="I7035" s="360">
        <v>14</v>
      </c>
      <c r="J7035" s="360" t="s">
        <v>146</v>
      </c>
      <c r="K7035" s="360" t="s">
        <v>133</v>
      </c>
      <c r="L7035" s="360" t="s">
        <v>128</v>
      </c>
      <c r="M7035" s="24" t="s">
        <v>5533</v>
      </c>
      <c r="N7035" s="360" t="s">
        <v>103</v>
      </c>
      <c r="O7035" s="360" t="s">
        <v>66</v>
      </c>
      <c r="P7035" s="360" t="s">
        <v>5534</v>
      </c>
      <c r="Q7035" s="24" t="s">
        <v>5535</v>
      </c>
      <c r="R7035" s="360"/>
      <c r="S7035" s="360">
        <v>38.799999999999997</v>
      </c>
      <c r="T7035" s="24">
        <v>38.799999999999997</v>
      </c>
      <c r="U7035" s="360" t="s">
        <v>75</v>
      </c>
      <c r="V7035" s="413">
        <v>1994</v>
      </c>
      <c r="W7035" s="413" t="s">
        <v>150</v>
      </c>
      <c r="X7035" s="413"/>
      <c r="Y7035" s="835" t="s">
        <v>7060</v>
      </c>
      <c r="Z7035" s="413">
        <v>30</v>
      </c>
      <c r="AA7035" s="835">
        <v>41852</v>
      </c>
      <c r="AB7035" s="413">
        <v>7</v>
      </c>
      <c r="AC7035" s="835" t="s">
        <v>7061</v>
      </c>
      <c r="AD7035" s="413" t="s">
        <v>49</v>
      </c>
      <c r="AE7035" s="360"/>
      <c r="AF7035" s="360"/>
      <c r="AG7035" s="360"/>
      <c r="AH7035" s="3"/>
      <c r="AI7035" s="3"/>
      <c r="AJ7035" s="3"/>
    </row>
    <row r="7036" spans="1:36" customFormat="1" ht="78.75" hidden="1" x14ac:dyDescent="0.2">
      <c r="A7036" s="24" t="s">
        <v>5144</v>
      </c>
      <c r="B7036" s="360" t="s">
        <v>110</v>
      </c>
      <c r="C7036" s="360" t="s">
        <v>36</v>
      </c>
      <c r="D7036" s="380">
        <v>41832</v>
      </c>
      <c r="E7036" s="384">
        <v>0.61111111111111105</v>
      </c>
      <c r="F7036" s="380">
        <v>41832</v>
      </c>
      <c r="G7036" s="384">
        <v>0.70486111111111116</v>
      </c>
      <c r="H7036" s="384">
        <v>9.375E-2</v>
      </c>
      <c r="I7036" s="360">
        <v>6</v>
      </c>
      <c r="J7036" s="360" t="s">
        <v>178</v>
      </c>
      <c r="K7036" s="360" t="s">
        <v>133</v>
      </c>
      <c r="L7036" s="360" t="s">
        <v>128</v>
      </c>
      <c r="M7036" s="24" t="s">
        <v>5536</v>
      </c>
      <c r="N7036" s="360" t="s">
        <v>103</v>
      </c>
      <c r="O7036" s="360" t="s">
        <v>66</v>
      </c>
      <c r="P7036" s="360" t="s">
        <v>2081</v>
      </c>
      <c r="Q7036" s="1037" t="s">
        <v>7665</v>
      </c>
      <c r="R7036" s="947">
        <v>4</v>
      </c>
      <c r="S7036" s="947"/>
      <c r="T7036" s="516">
        <f>R7036+S7036</f>
        <v>4</v>
      </c>
      <c r="U7036" s="754" t="s">
        <v>84</v>
      </c>
      <c r="V7036" s="413">
        <v>1995</v>
      </c>
      <c r="W7036" s="413" t="s">
        <v>150</v>
      </c>
      <c r="X7036" s="413" t="s">
        <v>1154</v>
      </c>
      <c r="Y7036" s="413" t="s">
        <v>7062</v>
      </c>
      <c r="Z7036" s="1860">
        <v>1</v>
      </c>
      <c r="AA7036" s="413" t="s">
        <v>7063</v>
      </c>
      <c r="AB7036" s="413"/>
      <c r="AC7036" s="413"/>
      <c r="AD7036" s="1495" t="s">
        <v>48</v>
      </c>
      <c r="AE7036" s="360"/>
      <c r="AF7036" s="360"/>
      <c r="AG7036" s="360"/>
      <c r="AH7036" s="3"/>
      <c r="AI7036" s="3"/>
      <c r="AJ7036" s="3"/>
    </row>
    <row r="7037" spans="1:36" customFormat="1" ht="31.5" hidden="1" x14ac:dyDescent="0.2">
      <c r="A7037" s="24" t="s">
        <v>5144</v>
      </c>
      <c r="B7037" s="360" t="s">
        <v>110</v>
      </c>
      <c r="C7037" s="360" t="s">
        <v>36</v>
      </c>
      <c r="D7037" s="380">
        <v>41832</v>
      </c>
      <c r="E7037" s="384">
        <v>0.62430555555555556</v>
      </c>
      <c r="F7037" s="380">
        <v>41832</v>
      </c>
      <c r="G7037" s="384">
        <v>0.75138888888888899</v>
      </c>
      <c r="H7037" s="384">
        <v>0.12708333333333344</v>
      </c>
      <c r="I7037" s="360">
        <v>5</v>
      </c>
      <c r="J7037" s="360" t="s">
        <v>797</v>
      </c>
      <c r="K7037" s="360"/>
      <c r="L7037" s="360" t="s">
        <v>128</v>
      </c>
      <c r="M7037" s="360" t="s">
        <v>5537</v>
      </c>
      <c r="N7037" s="360" t="s">
        <v>103</v>
      </c>
      <c r="O7037" s="360" t="s">
        <v>64</v>
      </c>
      <c r="P7037" s="360" t="s">
        <v>5537</v>
      </c>
      <c r="Q7037" s="24" t="s">
        <v>5538</v>
      </c>
      <c r="R7037" s="360"/>
      <c r="S7037" s="360">
        <v>9.3000000000000007</v>
      </c>
      <c r="T7037" s="24">
        <v>9.3000000000000007</v>
      </c>
      <c r="U7037" s="360" t="s">
        <v>75</v>
      </c>
      <c r="V7037" s="413">
        <v>2005</v>
      </c>
      <c r="W7037" s="413" t="s">
        <v>7069</v>
      </c>
      <c r="X7037" s="413" t="s">
        <v>175</v>
      </c>
      <c r="Y7037" s="413" t="s">
        <v>7070</v>
      </c>
      <c r="Z7037" s="413">
        <v>30</v>
      </c>
      <c r="AA7037" s="835">
        <v>42095</v>
      </c>
      <c r="AB7037" s="413">
        <v>0</v>
      </c>
      <c r="AC7037" s="835">
        <v>41750</v>
      </c>
      <c r="AD7037" s="413" t="s">
        <v>48</v>
      </c>
      <c r="AE7037" s="360"/>
      <c r="AF7037" s="360"/>
      <c r="AG7037" s="360"/>
      <c r="AH7037" s="3"/>
      <c r="AI7037" s="3"/>
      <c r="AJ7037" s="3"/>
    </row>
    <row r="7038" spans="1:36" customFormat="1" ht="110.25" hidden="1" x14ac:dyDescent="0.2">
      <c r="A7038" s="360" t="s">
        <v>5144</v>
      </c>
      <c r="B7038" s="360" t="s">
        <v>110</v>
      </c>
      <c r="C7038" s="360" t="s">
        <v>36</v>
      </c>
      <c r="D7038" s="380">
        <v>41832</v>
      </c>
      <c r="E7038" s="384">
        <v>0.62708333333333333</v>
      </c>
      <c r="F7038" s="380">
        <v>41832</v>
      </c>
      <c r="G7038" s="384">
        <v>0.64583333333333337</v>
      </c>
      <c r="H7038" s="384">
        <v>1.8750000000000044E-2</v>
      </c>
      <c r="I7038" s="360">
        <v>7</v>
      </c>
      <c r="J7038" s="360" t="s">
        <v>146</v>
      </c>
      <c r="K7038" s="1495" t="s">
        <v>834</v>
      </c>
      <c r="L7038" s="413" t="s">
        <v>128</v>
      </c>
      <c r="M7038" s="413" t="s">
        <v>5539</v>
      </c>
      <c r="N7038" s="413" t="s">
        <v>103</v>
      </c>
      <c r="O7038" s="413" t="s">
        <v>66</v>
      </c>
      <c r="P7038" s="413" t="s">
        <v>5540</v>
      </c>
      <c r="Q7038" s="1495" t="s">
        <v>7666</v>
      </c>
      <c r="R7038" s="360"/>
      <c r="S7038" s="360">
        <v>3.3</v>
      </c>
      <c r="T7038" s="360">
        <v>3.3</v>
      </c>
      <c r="U7038" s="360" t="s">
        <v>75</v>
      </c>
      <c r="V7038" s="360" t="s">
        <v>7064</v>
      </c>
      <c r="W7038" s="360" t="s">
        <v>171</v>
      </c>
      <c r="X7038" s="360" t="s">
        <v>7065</v>
      </c>
      <c r="Y7038" s="360" t="s">
        <v>7066</v>
      </c>
      <c r="Z7038" s="1863" t="s">
        <v>1022</v>
      </c>
      <c r="AA7038" s="360" t="s">
        <v>7067</v>
      </c>
      <c r="AB7038" s="360" t="s">
        <v>7068</v>
      </c>
      <c r="AC7038" s="360"/>
      <c r="AD7038" s="360" t="s">
        <v>49</v>
      </c>
      <c r="AE7038" s="360"/>
      <c r="AF7038" s="360"/>
      <c r="AG7038" s="360"/>
      <c r="AH7038" s="3"/>
      <c r="AI7038" s="3"/>
      <c r="AJ7038" s="3"/>
    </row>
    <row r="7039" spans="1:36" customFormat="1" ht="47.25" hidden="1" x14ac:dyDescent="0.2">
      <c r="A7039" s="360" t="s">
        <v>5144</v>
      </c>
      <c r="B7039" s="360" t="s">
        <v>110</v>
      </c>
      <c r="C7039" s="360" t="s">
        <v>5467</v>
      </c>
      <c r="D7039" s="380">
        <v>41832</v>
      </c>
      <c r="E7039" s="384">
        <v>0.63055555555555554</v>
      </c>
      <c r="F7039" s="380">
        <v>41832</v>
      </c>
      <c r="G7039" s="384">
        <v>0.63055555555555554</v>
      </c>
      <c r="H7039" s="384">
        <v>0</v>
      </c>
      <c r="I7039" s="360">
        <v>118</v>
      </c>
      <c r="J7039" s="360" t="s">
        <v>5542</v>
      </c>
      <c r="K7039" s="360" t="s">
        <v>134</v>
      </c>
      <c r="L7039" s="360" t="s">
        <v>125</v>
      </c>
      <c r="M7039" s="360" t="s">
        <v>5543</v>
      </c>
      <c r="N7039" s="360">
        <v>500</v>
      </c>
      <c r="O7039" s="360" t="s">
        <v>66</v>
      </c>
      <c r="P7039" s="360" t="s">
        <v>5543</v>
      </c>
      <c r="Q7039" s="360" t="s">
        <v>5544</v>
      </c>
      <c r="R7039" s="360"/>
      <c r="S7039" s="360">
        <f>143.9+20.3</f>
        <v>164.20000000000002</v>
      </c>
      <c r="T7039" s="360">
        <f>143.9+20.3</f>
        <v>164.20000000000002</v>
      </c>
      <c r="U7039" s="360"/>
      <c r="V7039" s="360"/>
      <c r="W7039" s="360"/>
      <c r="X7039" s="360"/>
      <c r="Y7039" s="360"/>
      <c r="Z7039" s="360"/>
      <c r="AA7039" s="360"/>
      <c r="AB7039" s="360"/>
      <c r="AC7039" s="360"/>
      <c r="AD7039" s="360" t="s">
        <v>55</v>
      </c>
      <c r="AE7039" s="360"/>
      <c r="AF7039" s="360"/>
      <c r="AG7039" s="360"/>
      <c r="AH7039" s="3"/>
      <c r="AI7039" s="3"/>
      <c r="AJ7039" s="3"/>
    </row>
    <row r="7040" spans="1:36" customFormat="1" ht="94.5" hidden="1" x14ac:dyDescent="0.2">
      <c r="A7040" s="360" t="s">
        <v>5144</v>
      </c>
      <c r="B7040" s="360" t="s">
        <v>110</v>
      </c>
      <c r="C7040" s="360" t="s">
        <v>36</v>
      </c>
      <c r="D7040" s="380">
        <v>41832</v>
      </c>
      <c r="E7040" s="384">
        <v>0.63055555555555554</v>
      </c>
      <c r="F7040" s="380">
        <v>41832</v>
      </c>
      <c r="G7040" s="384">
        <v>0.63055555555555554</v>
      </c>
      <c r="H7040" s="384">
        <v>0</v>
      </c>
      <c r="I7040" s="360">
        <v>258</v>
      </c>
      <c r="J7040" s="360" t="s">
        <v>5545</v>
      </c>
      <c r="K7040" s="360" t="s">
        <v>132</v>
      </c>
      <c r="L7040" s="360" t="s">
        <v>128</v>
      </c>
      <c r="M7040" s="360" t="s">
        <v>5546</v>
      </c>
      <c r="N7040" s="360">
        <v>110</v>
      </c>
      <c r="O7040" s="360" t="s">
        <v>66</v>
      </c>
      <c r="P7040" s="360" t="s">
        <v>5547</v>
      </c>
      <c r="Q7040" s="360" t="s">
        <v>5548</v>
      </c>
      <c r="R7040" s="360"/>
      <c r="S7040" s="360">
        <v>356.6</v>
      </c>
      <c r="T7040" s="360">
        <v>356.6</v>
      </c>
      <c r="U7040" s="360" t="s">
        <v>75</v>
      </c>
      <c r="V7040" s="835">
        <v>40381</v>
      </c>
      <c r="W7040" s="413" t="s">
        <v>7071</v>
      </c>
      <c r="X7040" s="413"/>
      <c r="Y7040" s="835">
        <v>41731</v>
      </c>
      <c r="Z7040" s="413">
        <v>40</v>
      </c>
      <c r="AA7040" s="835">
        <v>42095</v>
      </c>
      <c r="AB7040" s="413">
        <v>0</v>
      </c>
      <c r="AC7040" s="835">
        <v>41731</v>
      </c>
      <c r="AD7040" s="413" t="s">
        <v>56</v>
      </c>
      <c r="AE7040" s="360"/>
      <c r="AF7040" s="360"/>
      <c r="AG7040" s="360"/>
      <c r="AH7040" s="3"/>
      <c r="AI7040" s="3"/>
      <c r="AJ7040" s="3"/>
    </row>
    <row r="7041" spans="1:36" customFormat="1" ht="126" hidden="1" x14ac:dyDescent="0.2">
      <c r="A7041" s="360" t="s">
        <v>5144</v>
      </c>
      <c r="B7041" s="360" t="s">
        <v>110</v>
      </c>
      <c r="C7041" s="360" t="s">
        <v>36</v>
      </c>
      <c r="D7041" s="380">
        <v>41832</v>
      </c>
      <c r="E7041" s="384">
        <v>0.65208333333333335</v>
      </c>
      <c r="F7041" s="380">
        <v>41832</v>
      </c>
      <c r="G7041" s="384">
        <v>0.74652777777777779</v>
      </c>
      <c r="H7041" s="384">
        <v>7.2916666666666671E-2</v>
      </c>
      <c r="I7041" s="360">
        <v>25</v>
      </c>
      <c r="J7041" s="360" t="s">
        <v>146</v>
      </c>
      <c r="K7041" s="360" t="s">
        <v>134</v>
      </c>
      <c r="L7041" s="360" t="s">
        <v>128</v>
      </c>
      <c r="M7041" s="360" t="s">
        <v>5549</v>
      </c>
      <c r="N7041" s="360" t="s">
        <v>103</v>
      </c>
      <c r="O7041" s="360" t="s">
        <v>66</v>
      </c>
      <c r="P7041" s="360" t="s">
        <v>5549</v>
      </c>
      <c r="Q7041" s="1495" t="s">
        <v>7667</v>
      </c>
      <c r="R7041" s="947"/>
      <c r="S7041" s="413">
        <v>51.7</v>
      </c>
      <c r="T7041" s="413">
        <f>S7041</f>
        <v>51.7</v>
      </c>
      <c r="U7041" s="1781" t="s">
        <v>82</v>
      </c>
      <c r="V7041" s="360">
        <v>2003</v>
      </c>
      <c r="W7041" s="360" t="s">
        <v>1153</v>
      </c>
      <c r="X7041" s="360"/>
      <c r="Y7041" s="360" t="s">
        <v>7045</v>
      </c>
      <c r="Z7041" s="1863">
        <v>1</v>
      </c>
      <c r="AA7041" s="739" t="s">
        <v>7046</v>
      </c>
      <c r="AB7041" s="360"/>
      <c r="AC7041" s="1120" t="s">
        <v>7072</v>
      </c>
      <c r="AD7041" s="360" t="s">
        <v>54</v>
      </c>
      <c r="AE7041" s="360"/>
      <c r="AF7041" s="360"/>
      <c r="AG7041" s="360"/>
      <c r="AH7041" s="3"/>
      <c r="AI7041" s="3"/>
      <c r="AJ7041" s="3"/>
    </row>
    <row r="7042" spans="1:36" customFormat="1" ht="47.25" hidden="1" x14ac:dyDescent="0.2">
      <c r="A7042" s="360" t="s">
        <v>5144</v>
      </c>
      <c r="B7042" s="360" t="s">
        <v>110</v>
      </c>
      <c r="C7042" s="360" t="s">
        <v>36</v>
      </c>
      <c r="D7042" s="380">
        <v>41832</v>
      </c>
      <c r="E7042" s="384">
        <v>0.70000000000000007</v>
      </c>
      <c r="F7042" s="380">
        <v>41832</v>
      </c>
      <c r="G7042" s="384">
        <v>0.73333333333333339</v>
      </c>
      <c r="H7042" s="384">
        <v>3.3333333333333333E-2</v>
      </c>
      <c r="I7042" s="360">
        <v>6</v>
      </c>
      <c r="J7042" s="360" t="s">
        <v>146</v>
      </c>
      <c r="K7042" s="360" t="s">
        <v>133</v>
      </c>
      <c r="L7042" s="360" t="s">
        <v>128</v>
      </c>
      <c r="M7042" s="360" t="s">
        <v>5551</v>
      </c>
      <c r="N7042" s="360" t="s">
        <v>103</v>
      </c>
      <c r="O7042" s="360" t="s">
        <v>66</v>
      </c>
      <c r="P7042" s="360" t="s">
        <v>5552</v>
      </c>
      <c r="Q7042" s="360" t="s">
        <v>5541</v>
      </c>
      <c r="R7042" s="360">
        <v>2.4</v>
      </c>
      <c r="S7042" s="360"/>
      <c r="T7042" s="360">
        <v>2.4</v>
      </c>
      <c r="U7042" s="360" t="s">
        <v>75</v>
      </c>
      <c r="V7042" s="360">
        <v>1988</v>
      </c>
      <c r="W7042" s="360" t="s">
        <v>150</v>
      </c>
      <c r="X7042" s="360" t="s">
        <v>1154</v>
      </c>
      <c r="Y7042" s="360" t="s">
        <v>7073</v>
      </c>
      <c r="Z7042" s="1863">
        <v>1</v>
      </c>
      <c r="AA7042" s="360" t="s">
        <v>7074</v>
      </c>
      <c r="AB7042" s="360"/>
      <c r="AC7042" s="360"/>
      <c r="AD7042" s="360" t="s">
        <v>49</v>
      </c>
      <c r="AE7042" s="360"/>
      <c r="AF7042" s="360"/>
      <c r="AG7042" s="360"/>
      <c r="AH7042" s="3"/>
      <c r="AI7042" s="3"/>
      <c r="AJ7042" s="3"/>
    </row>
    <row r="7043" spans="1:36" customFormat="1" ht="126" hidden="1" x14ac:dyDescent="0.2">
      <c r="A7043" s="360" t="s">
        <v>5144</v>
      </c>
      <c r="B7043" s="360" t="s">
        <v>110</v>
      </c>
      <c r="C7043" s="360" t="s">
        <v>36</v>
      </c>
      <c r="D7043" s="380">
        <v>41832</v>
      </c>
      <c r="E7043" s="384">
        <v>0.70694444444444438</v>
      </c>
      <c r="F7043" s="380">
        <v>41832</v>
      </c>
      <c r="G7043" s="384">
        <v>0.84722222222222221</v>
      </c>
      <c r="H7043" s="384">
        <v>7.2916666666666671E-2</v>
      </c>
      <c r="I7043" s="360">
        <v>20</v>
      </c>
      <c r="J7043" s="360" t="s">
        <v>1452</v>
      </c>
      <c r="K7043" s="360"/>
      <c r="L7043" s="360" t="s">
        <v>128</v>
      </c>
      <c r="M7043" s="360" t="s">
        <v>5553</v>
      </c>
      <c r="N7043" s="360">
        <v>35</v>
      </c>
      <c r="O7043" s="360" t="s">
        <v>66</v>
      </c>
      <c r="P7043" s="360" t="s">
        <v>5554</v>
      </c>
      <c r="Q7043" s="1495" t="s">
        <v>7668</v>
      </c>
      <c r="R7043" s="360"/>
      <c r="S7043" s="360">
        <v>47.9</v>
      </c>
      <c r="T7043" s="360">
        <v>47.9</v>
      </c>
      <c r="U7043" s="360" t="s">
        <v>75</v>
      </c>
      <c r="V7043" s="360">
        <v>2009</v>
      </c>
      <c r="W7043" s="360" t="s">
        <v>7075</v>
      </c>
      <c r="X7043" s="360"/>
      <c r="Y7043" s="360" t="s">
        <v>7076</v>
      </c>
      <c r="Z7043" s="1863">
        <v>1</v>
      </c>
      <c r="AA7043" s="739" t="s">
        <v>7077</v>
      </c>
      <c r="AB7043" s="360"/>
      <c r="AC7043" s="1120" t="s">
        <v>7078</v>
      </c>
      <c r="AD7043" s="360" t="s">
        <v>49</v>
      </c>
      <c r="AE7043" s="360"/>
      <c r="AF7043" s="360"/>
      <c r="AG7043" s="360"/>
      <c r="AH7043" s="3"/>
      <c r="AI7043" s="3"/>
      <c r="AJ7043" s="3"/>
    </row>
    <row r="7044" spans="1:36" customFormat="1" ht="189" hidden="1" x14ac:dyDescent="0.2">
      <c r="A7044" s="360" t="s">
        <v>5144</v>
      </c>
      <c r="B7044" s="360" t="s">
        <v>110</v>
      </c>
      <c r="C7044" s="360" t="s">
        <v>36</v>
      </c>
      <c r="D7044" s="380">
        <v>41832</v>
      </c>
      <c r="E7044" s="384">
        <v>0.70763888888888893</v>
      </c>
      <c r="F7044" s="380">
        <v>41832</v>
      </c>
      <c r="G7044" s="384">
        <v>0.70763888888888893</v>
      </c>
      <c r="H7044" s="384">
        <v>0</v>
      </c>
      <c r="I7044" s="360">
        <v>37</v>
      </c>
      <c r="J7044" s="360" t="s">
        <v>146</v>
      </c>
      <c r="K7044" s="360" t="s">
        <v>132</v>
      </c>
      <c r="L7044" s="360" t="s">
        <v>128</v>
      </c>
      <c r="M7044" s="360" t="s">
        <v>5555</v>
      </c>
      <c r="N7044" s="360">
        <v>35</v>
      </c>
      <c r="O7044" s="360" t="s">
        <v>66</v>
      </c>
      <c r="P7044" s="360" t="s">
        <v>5556</v>
      </c>
      <c r="Q7044" s="1495" t="s">
        <v>7669</v>
      </c>
      <c r="R7044" s="947"/>
      <c r="S7044" s="413">
        <v>24.1</v>
      </c>
      <c r="T7044" s="413">
        <v>24.1</v>
      </c>
      <c r="U7044" s="1781" t="s">
        <v>75</v>
      </c>
      <c r="V7044" s="1781">
        <v>2002</v>
      </c>
      <c r="W7044" s="1781" t="s">
        <v>1526</v>
      </c>
      <c r="X7044" s="1781" t="s">
        <v>7670</v>
      </c>
      <c r="Y7044" s="1799">
        <v>41760</v>
      </c>
      <c r="Z7044" s="1862">
        <v>1</v>
      </c>
      <c r="AA7044" s="1878">
        <v>41852</v>
      </c>
      <c r="AB7044" s="1781" t="s">
        <v>7671</v>
      </c>
      <c r="AC7044" s="1799">
        <v>41760</v>
      </c>
      <c r="AD7044" s="1781" t="s">
        <v>49</v>
      </c>
      <c r="AE7044" s="360"/>
      <c r="AF7044" s="360"/>
      <c r="AG7044" s="360"/>
      <c r="AH7044" s="3"/>
      <c r="AI7044" s="3"/>
      <c r="AJ7044" s="3"/>
    </row>
    <row r="7045" spans="1:36" customFormat="1" ht="47.25" hidden="1" x14ac:dyDescent="0.2">
      <c r="A7045" s="360" t="s">
        <v>5144</v>
      </c>
      <c r="B7045" s="360" t="s">
        <v>110</v>
      </c>
      <c r="C7045" s="360" t="s">
        <v>36</v>
      </c>
      <c r="D7045" s="380">
        <v>41832</v>
      </c>
      <c r="E7045" s="384">
        <v>0.72083333333333333</v>
      </c>
      <c r="F7045" s="380">
        <v>41832</v>
      </c>
      <c r="G7045" s="384">
        <v>0.75486111111111109</v>
      </c>
      <c r="H7045" s="384">
        <v>4.9305555555555554E-2</v>
      </c>
      <c r="I7045" s="360">
        <v>19</v>
      </c>
      <c r="J7045" s="360" t="s">
        <v>146</v>
      </c>
      <c r="K7045" s="360" t="s">
        <v>133</v>
      </c>
      <c r="L7045" s="360" t="s">
        <v>128</v>
      </c>
      <c r="M7045" s="360" t="s">
        <v>5557</v>
      </c>
      <c r="N7045" s="360">
        <v>35</v>
      </c>
      <c r="O7045" s="360" t="s">
        <v>66</v>
      </c>
      <c r="P7045" s="360" t="s">
        <v>5558</v>
      </c>
      <c r="Q7045" s="1495" t="s">
        <v>7672</v>
      </c>
      <c r="R7045" s="947"/>
      <c r="S7045" s="413">
        <v>24.7</v>
      </c>
      <c r="T7045" s="413">
        <f>R7045+S7045</f>
        <v>24.7</v>
      </c>
      <c r="U7045" s="1781" t="s">
        <v>75</v>
      </c>
      <c r="V7045" s="360">
        <v>1987</v>
      </c>
      <c r="W7045" s="360"/>
      <c r="X7045" s="360" t="s">
        <v>1154</v>
      </c>
      <c r="Y7045" s="360" t="s">
        <v>7079</v>
      </c>
      <c r="Z7045" s="360">
        <v>100</v>
      </c>
      <c r="AA7045" s="360" t="s">
        <v>7080</v>
      </c>
      <c r="AB7045" s="360"/>
      <c r="AC7045" s="360"/>
      <c r="AD7045" s="360" t="s">
        <v>48</v>
      </c>
      <c r="AE7045" s="360"/>
      <c r="AF7045" s="360"/>
      <c r="AG7045" s="360"/>
      <c r="AH7045" s="3"/>
      <c r="AI7045" s="3"/>
      <c r="AJ7045" s="3"/>
    </row>
    <row r="7046" spans="1:36" customFormat="1" ht="47.25" hidden="1" x14ac:dyDescent="0.2">
      <c r="A7046" s="360" t="s">
        <v>5144</v>
      </c>
      <c r="B7046" s="360" t="s">
        <v>110</v>
      </c>
      <c r="C7046" s="360" t="s">
        <v>36</v>
      </c>
      <c r="D7046" s="380">
        <v>41832</v>
      </c>
      <c r="E7046" s="384">
        <v>0.72083333333333333</v>
      </c>
      <c r="F7046" s="380">
        <v>41832</v>
      </c>
      <c r="G7046" s="384">
        <v>0.72083333333333333</v>
      </c>
      <c r="H7046" s="384">
        <v>0</v>
      </c>
      <c r="I7046" s="360">
        <v>16</v>
      </c>
      <c r="J7046" s="360" t="s">
        <v>146</v>
      </c>
      <c r="K7046" s="360" t="s">
        <v>132</v>
      </c>
      <c r="L7046" s="360" t="s">
        <v>128</v>
      </c>
      <c r="M7046" s="360" t="s">
        <v>5559</v>
      </c>
      <c r="N7046" s="360" t="s">
        <v>103</v>
      </c>
      <c r="O7046" s="360" t="s">
        <v>66</v>
      </c>
      <c r="P7046" s="360" t="s">
        <v>5560</v>
      </c>
      <c r="Q7046" s="360" t="s">
        <v>5541</v>
      </c>
      <c r="R7046" s="360"/>
      <c r="S7046" s="360">
        <v>5.9</v>
      </c>
      <c r="T7046" s="360">
        <v>5.9</v>
      </c>
      <c r="U7046" s="360" t="s">
        <v>75</v>
      </c>
      <c r="V7046" s="360">
        <v>1986</v>
      </c>
      <c r="W7046" s="360"/>
      <c r="X7046" s="360"/>
      <c r="Y7046" s="360" t="s">
        <v>7081</v>
      </c>
      <c r="Z7046" s="360">
        <v>0</v>
      </c>
      <c r="AA7046" s="360"/>
      <c r="AB7046" s="360"/>
      <c r="AC7046" s="360"/>
      <c r="AD7046" s="360" t="s">
        <v>49</v>
      </c>
      <c r="AE7046" s="360"/>
      <c r="AF7046" s="360"/>
      <c r="AG7046" s="360"/>
      <c r="AH7046" s="3"/>
      <c r="AI7046" s="3"/>
      <c r="AJ7046" s="3"/>
    </row>
    <row r="7047" spans="1:36" customFormat="1" ht="63" hidden="1" x14ac:dyDescent="0.2">
      <c r="A7047" s="360" t="s">
        <v>5144</v>
      </c>
      <c r="B7047" s="360" t="s">
        <v>110</v>
      </c>
      <c r="C7047" s="360" t="s">
        <v>36</v>
      </c>
      <c r="D7047" s="380">
        <v>41832</v>
      </c>
      <c r="E7047" s="384">
        <v>0.72569444444444453</v>
      </c>
      <c r="F7047" s="380">
        <v>41832</v>
      </c>
      <c r="G7047" s="384">
        <v>0.98958333333333337</v>
      </c>
      <c r="H7047" s="384">
        <v>0.2638888888888889</v>
      </c>
      <c r="I7047" s="360">
        <v>5</v>
      </c>
      <c r="J7047" s="360" t="s">
        <v>146</v>
      </c>
      <c r="K7047" s="360" t="s">
        <v>134</v>
      </c>
      <c r="L7047" s="360" t="s">
        <v>128</v>
      </c>
      <c r="M7047" s="360" t="s">
        <v>5561</v>
      </c>
      <c r="N7047" s="360" t="s">
        <v>103</v>
      </c>
      <c r="O7047" s="360" t="s">
        <v>66</v>
      </c>
      <c r="P7047" s="360" t="s">
        <v>5561</v>
      </c>
      <c r="Q7047" s="1495" t="s">
        <v>7673</v>
      </c>
      <c r="R7047" s="413">
        <v>45.3</v>
      </c>
      <c r="S7047" s="413"/>
      <c r="T7047" s="413">
        <v>45.3</v>
      </c>
      <c r="U7047" s="1781" t="s">
        <v>84</v>
      </c>
      <c r="V7047" s="739">
        <v>1985</v>
      </c>
      <c r="W7047" s="360" t="s">
        <v>500</v>
      </c>
      <c r="X7047" s="360"/>
      <c r="Y7047" s="1120" t="s">
        <v>7082</v>
      </c>
      <c r="Z7047" s="360">
        <v>100</v>
      </c>
      <c r="AA7047" s="1120" t="s">
        <v>7083</v>
      </c>
      <c r="AB7047" s="360" t="s">
        <v>7084</v>
      </c>
      <c r="AC7047" s="1120"/>
      <c r="AD7047" s="360" t="s">
        <v>48</v>
      </c>
      <c r="AE7047" s="360"/>
      <c r="AF7047" s="360"/>
      <c r="AG7047" s="360"/>
      <c r="AH7047" s="3"/>
      <c r="AI7047" s="3"/>
      <c r="AJ7047" s="3"/>
    </row>
    <row r="7048" spans="1:36" customFormat="1" ht="63" hidden="1" x14ac:dyDescent="0.2">
      <c r="A7048" s="360" t="s">
        <v>5144</v>
      </c>
      <c r="B7048" s="360" t="s">
        <v>110</v>
      </c>
      <c r="C7048" s="360" t="s">
        <v>36</v>
      </c>
      <c r="D7048" s="380">
        <v>41832</v>
      </c>
      <c r="E7048" s="384">
        <v>0.7270833333333333</v>
      </c>
      <c r="F7048" s="380">
        <v>41832</v>
      </c>
      <c r="G7048" s="384">
        <v>0.7270833333333333</v>
      </c>
      <c r="H7048" s="384">
        <v>0</v>
      </c>
      <c r="I7048" s="360">
        <v>8</v>
      </c>
      <c r="J7048" s="360" t="s">
        <v>178</v>
      </c>
      <c r="K7048" s="360" t="s">
        <v>132</v>
      </c>
      <c r="L7048" s="360" t="s">
        <v>128</v>
      </c>
      <c r="M7048" s="360" t="s">
        <v>5562</v>
      </c>
      <c r="N7048" s="360" t="s">
        <v>103</v>
      </c>
      <c r="O7048" s="360" t="s">
        <v>66</v>
      </c>
      <c r="P7048" s="360" t="s">
        <v>5562</v>
      </c>
      <c r="Q7048" s="1495" t="s">
        <v>7674</v>
      </c>
      <c r="R7048" s="360"/>
      <c r="S7048" s="360">
        <v>0.4</v>
      </c>
      <c r="T7048" s="360">
        <v>0.4</v>
      </c>
      <c r="U7048" s="360" t="s">
        <v>84</v>
      </c>
      <c r="V7048" s="1805">
        <v>1986</v>
      </c>
      <c r="W7048" s="1206" t="s">
        <v>150</v>
      </c>
      <c r="X7048" s="360" t="s">
        <v>175</v>
      </c>
      <c r="Y7048" s="1206" t="s">
        <v>7085</v>
      </c>
      <c r="Z7048" s="1855">
        <v>1</v>
      </c>
      <c r="AA7048" s="1881" t="s">
        <v>4880</v>
      </c>
      <c r="AB7048" s="1803"/>
      <c r="AC7048" s="1807" t="s">
        <v>4881</v>
      </c>
      <c r="AD7048" s="1206" t="s">
        <v>49</v>
      </c>
      <c r="AE7048" s="360"/>
      <c r="AF7048" s="360"/>
      <c r="AG7048" s="360"/>
      <c r="AH7048" s="3"/>
      <c r="AI7048" s="3"/>
      <c r="AJ7048" s="3"/>
    </row>
    <row r="7049" spans="1:36" customFormat="1" ht="63" hidden="1" x14ac:dyDescent="0.2">
      <c r="A7049" s="360" t="s">
        <v>5144</v>
      </c>
      <c r="B7049" s="360" t="s">
        <v>110</v>
      </c>
      <c r="C7049" s="360" t="s">
        <v>36</v>
      </c>
      <c r="D7049" s="380">
        <v>41832</v>
      </c>
      <c r="E7049" s="384">
        <v>0.75902777777777775</v>
      </c>
      <c r="F7049" s="380">
        <v>41832</v>
      </c>
      <c r="G7049" s="384">
        <v>0.75902777777777775</v>
      </c>
      <c r="H7049" s="384">
        <v>0</v>
      </c>
      <c r="I7049" s="360">
        <v>0</v>
      </c>
      <c r="J7049" s="360" t="s">
        <v>146</v>
      </c>
      <c r="K7049" s="360" t="s">
        <v>132</v>
      </c>
      <c r="L7049" s="360" t="s">
        <v>128</v>
      </c>
      <c r="M7049" s="360" t="s">
        <v>5564</v>
      </c>
      <c r="N7049" s="360">
        <v>35</v>
      </c>
      <c r="O7049" s="360" t="s">
        <v>66</v>
      </c>
      <c r="P7049" s="360" t="s">
        <v>5565</v>
      </c>
      <c r="Q7049" s="360" t="s">
        <v>5563</v>
      </c>
      <c r="R7049" s="360"/>
      <c r="S7049" s="360"/>
      <c r="T7049" s="360"/>
      <c r="U7049" s="360"/>
      <c r="V7049" s="360"/>
      <c r="W7049" s="360"/>
      <c r="X7049" s="360"/>
      <c r="Y7049" s="360"/>
      <c r="Z7049" s="360"/>
      <c r="AA7049" s="360"/>
      <c r="AB7049" s="360"/>
      <c r="AC7049" s="360"/>
      <c r="AD7049" s="360"/>
      <c r="AE7049" s="360"/>
      <c r="AF7049" s="360"/>
      <c r="AG7049" s="360"/>
      <c r="AH7049" s="3"/>
      <c r="AI7049" s="3"/>
      <c r="AJ7049" s="3"/>
    </row>
    <row r="7050" spans="1:36" customFormat="1" ht="63" hidden="1" x14ac:dyDescent="0.2">
      <c r="A7050" s="360" t="s">
        <v>5144</v>
      </c>
      <c r="B7050" s="360" t="s">
        <v>110</v>
      </c>
      <c r="C7050" s="360" t="s">
        <v>36</v>
      </c>
      <c r="D7050" s="380">
        <v>41832</v>
      </c>
      <c r="E7050" s="384">
        <v>0.76180555555555562</v>
      </c>
      <c r="F7050" s="380">
        <v>41832</v>
      </c>
      <c r="G7050" s="384">
        <v>0.76180555555555562</v>
      </c>
      <c r="H7050" s="384">
        <v>0</v>
      </c>
      <c r="I7050" s="360">
        <v>101</v>
      </c>
      <c r="J7050" s="360" t="s">
        <v>146</v>
      </c>
      <c r="K7050" s="360" t="s">
        <v>132</v>
      </c>
      <c r="L7050" s="360" t="s">
        <v>128</v>
      </c>
      <c r="M7050" s="360" t="s">
        <v>5566</v>
      </c>
      <c r="N7050" s="360">
        <v>35</v>
      </c>
      <c r="O7050" s="360" t="s">
        <v>66</v>
      </c>
      <c r="P7050" s="360" t="s">
        <v>5567</v>
      </c>
      <c r="Q7050" s="360" t="s">
        <v>5563</v>
      </c>
      <c r="R7050" s="360"/>
      <c r="S7050" s="360">
        <v>83.3</v>
      </c>
      <c r="T7050" s="360">
        <v>83.3</v>
      </c>
      <c r="U7050" s="360" t="s">
        <v>77</v>
      </c>
      <c r="V7050" s="360">
        <v>1990</v>
      </c>
      <c r="W7050" s="360"/>
      <c r="X7050" s="360" t="s">
        <v>1154</v>
      </c>
      <c r="Y7050" s="360" t="s">
        <v>7086</v>
      </c>
      <c r="Z7050" s="360">
        <v>100</v>
      </c>
      <c r="AA7050" s="360" t="s">
        <v>7087</v>
      </c>
      <c r="AB7050" s="360"/>
      <c r="AC7050" s="360"/>
      <c r="AD7050" s="360" t="s">
        <v>48</v>
      </c>
      <c r="AE7050" s="360"/>
      <c r="AF7050" s="360"/>
      <c r="AG7050" s="360"/>
      <c r="AH7050" s="3"/>
      <c r="AI7050" s="3"/>
      <c r="AJ7050" s="3"/>
    </row>
    <row r="7051" spans="1:36" customFormat="1" ht="47.25" hidden="1" x14ac:dyDescent="0.2">
      <c r="A7051" s="360" t="s">
        <v>5144</v>
      </c>
      <c r="B7051" s="360" t="s">
        <v>110</v>
      </c>
      <c r="C7051" s="360" t="s">
        <v>36</v>
      </c>
      <c r="D7051" s="380">
        <v>41832</v>
      </c>
      <c r="E7051" s="384">
        <v>0.76180555555555562</v>
      </c>
      <c r="F7051" s="380">
        <v>41832</v>
      </c>
      <c r="G7051" s="384">
        <v>0.76180555555555562</v>
      </c>
      <c r="H7051" s="384">
        <v>0</v>
      </c>
      <c r="I7051" s="360">
        <v>4</v>
      </c>
      <c r="J7051" s="360" t="s">
        <v>146</v>
      </c>
      <c r="K7051" s="360" t="s">
        <v>132</v>
      </c>
      <c r="L7051" s="360" t="s">
        <v>128</v>
      </c>
      <c r="M7051" s="360" t="s">
        <v>5568</v>
      </c>
      <c r="N7051" s="360" t="s">
        <v>103</v>
      </c>
      <c r="O7051" s="360" t="s">
        <v>66</v>
      </c>
      <c r="P7051" s="360" t="s">
        <v>5569</v>
      </c>
      <c r="Q7051" s="360" t="s">
        <v>5563</v>
      </c>
      <c r="R7051" s="360"/>
      <c r="S7051" s="360">
        <v>1.4</v>
      </c>
      <c r="T7051" s="360">
        <v>1.4</v>
      </c>
      <c r="U7051" s="360" t="s">
        <v>75</v>
      </c>
      <c r="V7051" s="360">
        <v>1986</v>
      </c>
      <c r="W7051" s="360"/>
      <c r="X7051" s="360"/>
      <c r="Y7051" s="360" t="s">
        <v>7088</v>
      </c>
      <c r="Z7051" s="360">
        <v>100</v>
      </c>
      <c r="AA7051" s="360"/>
      <c r="AB7051" s="360"/>
      <c r="AC7051" s="360"/>
      <c r="AD7051" s="360" t="s">
        <v>49</v>
      </c>
      <c r="AE7051" s="360"/>
      <c r="AF7051" s="360"/>
      <c r="AG7051" s="360"/>
      <c r="AH7051" s="3"/>
      <c r="AI7051" s="3"/>
      <c r="AJ7051" s="3"/>
    </row>
    <row r="7052" spans="1:36" customFormat="1" ht="78.75" hidden="1" x14ac:dyDescent="0.2">
      <c r="A7052" s="360" t="s">
        <v>5144</v>
      </c>
      <c r="B7052" s="360" t="s">
        <v>110</v>
      </c>
      <c r="C7052" s="360" t="s">
        <v>36</v>
      </c>
      <c r="D7052" s="380">
        <v>41832</v>
      </c>
      <c r="E7052" s="384">
        <v>0.76458333333333339</v>
      </c>
      <c r="F7052" s="380">
        <v>41832</v>
      </c>
      <c r="G7052" s="384">
        <v>0.98124999999999996</v>
      </c>
      <c r="H7052" s="384">
        <v>0.21666666666666656</v>
      </c>
      <c r="I7052" s="360">
        <v>4</v>
      </c>
      <c r="J7052" s="360" t="s">
        <v>146</v>
      </c>
      <c r="K7052" s="360" t="s">
        <v>136</v>
      </c>
      <c r="L7052" s="360" t="s">
        <v>128</v>
      </c>
      <c r="M7052" s="360" t="s">
        <v>5570</v>
      </c>
      <c r="N7052" s="360" t="s">
        <v>103</v>
      </c>
      <c r="O7052" s="360" t="s">
        <v>66</v>
      </c>
      <c r="P7052" s="360" t="s">
        <v>5571</v>
      </c>
      <c r="Q7052" s="360" t="s">
        <v>5572</v>
      </c>
      <c r="R7052" s="360">
        <v>16.899999999999999</v>
      </c>
      <c r="S7052" s="360"/>
      <c r="T7052" s="360">
        <v>16.899999999999999</v>
      </c>
      <c r="U7052" s="360" t="s">
        <v>75</v>
      </c>
      <c r="V7052" s="360">
        <v>40284</v>
      </c>
      <c r="W7052" s="360" t="s">
        <v>7089</v>
      </c>
      <c r="X7052" s="360" t="s">
        <v>889</v>
      </c>
      <c r="Y7052" s="1120" t="s">
        <v>7090</v>
      </c>
      <c r="Z7052" s="360"/>
      <c r="AA7052" s="1120" t="s">
        <v>7091</v>
      </c>
      <c r="AB7052" s="360"/>
      <c r="AC7052" s="1120"/>
      <c r="AD7052" s="360" t="s">
        <v>48</v>
      </c>
      <c r="AE7052" s="360"/>
      <c r="AF7052" s="360"/>
      <c r="AG7052" s="360"/>
      <c r="AH7052" s="3"/>
      <c r="AI7052" s="3"/>
      <c r="AJ7052" s="3"/>
    </row>
    <row r="7053" spans="1:36" customFormat="1" ht="47.25" hidden="1" x14ac:dyDescent="0.2">
      <c r="A7053" s="360" t="s">
        <v>5144</v>
      </c>
      <c r="B7053" s="360" t="s">
        <v>110</v>
      </c>
      <c r="C7053" s="360" t="s">
        <v>36</v>
      </c>
      <c r="D7053" s="380">
        <v>41832</v>
      </c>
      <c r="E7053" s="384">
        <v>0.76875000000000004</v>
      </c>
      <c r="F7053" s="380">
        <v>41832</v>
      </c>
      <c r="G7053" s="384">
        <v>0.76875000000000004</v>
      </c>
      <c r="H7053" s="384">
        <v>0</v>
      </c>
      <c r="I7053" s="360">
        <v>1</v>
      </c>
      <c r="J7053" s="360"/>
      <c r="K7053" s="360"/>
      <c r="L7053" s="360" t="s">
        <v>128</v>
      </c>
      <c r="M7053" s="360"/>
      <c r="N7053" s="360">
        <v>0.4</v>
      </c>
      <c r="O7053" s="360" t="s">
        <v>72</v>
      </c>
      <c r="P7053" s="360" t="s">
        <v>4677</v>
      </c>
      <c r="Q7053" s="360" t="s">
        <v>5576</v>
      </c>
      <c r="R7053" s="360"/>
      <c r="S7053" s="360">
        <v>0.3</v>
      </c>
      <c r="T7053" s="360">
        <v>0.3</v>
      </c>
      <c r="U7053" s="360"/>
      <c r="V7053" s="360"/>
      <c r="W7053" s="360"/>
      <c r="X7053" s="360"/>
      <c r="Y7053" s="1120"/>
      <c r="Z7053" s="360"/>
      <c r="AA7053" s="1120"/>
      <c r="AB7053" s="360"/>
      <c r="AC7053" s="1120"/>
      <c r="AD7053" s="360" t="s">
        <v>48</v>
      </c>
      <c r="AE7053" s="360"/>
      <c r="AF7053" s="360"/>
      <c r="AG7053" s="360"/>
      <c r="AH7053" s="3"/>
      <c r="AI7053" s="3"/>
      <c r="AJ7053" s="3"/>
    </row>
    <row r="7054" spans="1:36" customFormat="1" ht="63" hidden="1" x14ac:dyDescent="0.2">
      <c r="A7054" s="24" t="s">
        <v>5144</v>
      </c>
      <c r="B7054" s="360" t="s">
        <v>110</v>
      </c>
      <c r="C7054" s="360" t="s">
        <v>36</v>
      </c>
      <c r="D7054" s="380">
        <v>41832</v>
      </c>
      <c r="E7054" s="384">
        <v>0.78333333333333333</v>
      </c>
      <c r="F7054" s="380">
        <v>41832</v>
      </c>
      <c r="G7054" s="384">
        <v>0.80555555555555547</v>
      </c>
      <c r="H7054" s="384">
        <v>2.2222222222222143E-2</v>
      </c>
      <c r="I7054" s="360">
        <v>18</v>
      </c>
      <c r="J7054" s="360" t="s">
        <v>146</v>
      </c>
      <c r="K7054" s="360" t="s">
        <v>133</v>
      </c>
      <c r="L7054" s="360" t="s">
        <v>128</v>
      </c>
      <c r="M7054" s="24" t="s">
        <v>5577</v>
      </c>
      <c r="N7054" s="360" t="s">
        <v>103</v>
      </c>
      <c r="O7054" s="360" t="s">
        <v>66</v>
      </c>
      <c r="P7054" s="360" t="s">
        <v>5578</v>
      </c>
      <c r="Q7054" s="24" t="s">
        <v>7721</v>
      </c>
      <c r="R7054" s="360"/>
      <c r="S7054" s="360">
        <v>14.9</v>
      </c>
      <c r="T7054" s="24">
        <v>14.9</v>
      </c>
      <c r="U7054" s="360" t="s">
        <v>75</v>
      </c>
      <c r="V7054" s="360">
        <v>1979</v>
      </c>
      <c r="W7054" s="360" t="s">
        <v>171</v>
      </c>
      <c r="X7054" s="360"/>
      <c r="Y7054" s="360" t="s">
        <v>7092</v>
      </c>
      <c r="Z7054" s="360"/>
      <c r="AA7054" s="360" t="s">
        <v>7093</v>
      </c>
      <c r="AB7054" s="413" t="s">
        <v>7094</v>
      </c>
      <c r="AC7054" s="1120" t="s">
        <v>7095</v>
      </c>
      <c r="AD7054" s="360" t="s">
        <v>48</v>
      </c>
      <c r="AE7054" s="360"/>
      <c r="AF7054" s="360"/>
      <c r="AG7054" s="360"/>
      <c r="AH7054" s="3"/>
      <c r="AI7054" s="3"/>
      <c r="AJ7054" s="3"/>
    </row>
    <row r="7055" spans="1:36" customFormat="1" ht="78.75" hidden="1" x14ac:dyDescent="0.2">
      <c r="A7055" s="24" t="s">
        <v>5144</v>
      </c>
      <c r="B7055" s="360" t="s">
        <v>110</v>
      </c>
      <c r="C7055" s="360" t="s">
        <v>36</v>
      </c>
      <c r="D7055" s="380">
        <v>41832</v>
      </c>
      <c r="E7055" s="384">
        <v>0.81736111111111109</v>
      </c>
      <c r="F7055" s="380">
        <v>41832</v>
      </c>
      <c r="G7055" s="384">
        <v>0.81736111111111109</v>
      </c>
      <c r="H7055" s="384">
        <v>0</v>
      </c>
      <c r="I7055" s="360">
        <v>64</v>
      </c>
      <c r="J7055" s="360" t="s">
        <v>178</v>
      </c>
      <c r="K7055" s="360" t="s">
        <v>132</v>
      </c>
      <c r="L7055" s="360" t="s">
        <v>128</v>
      </c>
      <c r="M7055" s="24" t="s">
        <v>5582</v>
      </c>
      <c r="N7055" s="360">
        <v>35</v>
      </c>
      <c r="O7055" s="360" t="s">
        <v>63</v>
      </c>
      <c r="P7055" s="360" t="s">
        <v>5583</v>
      </c>
      <c r="Q7055" s="24" t="s">
        <v>5584</v>
      </c>
      <c r="R7055" s="360"/>
      <c r="S7055" s="360">
        <v>38.299999999999997</v>
      </c>
      <c r="T7055" s="24">
        <v>38.299999999999997</v>
      </c>
      <c r="U7055" s="360" t="s">
        <v>75</v>
      </c>
      <c r="V7055" s="413">
        <v>1997</v>
      </c>
      <c r="W7055" s="413" t="s">
        <v>7096</v>
      </c>
      <c r="X7055" s="413" t="s">
        <v>159</v>
      </c>
      <c r="Y7055" s="835" t="s">
        <v>7097</v>
      </c>
      <c r="Z7055" s="413">
        <v>80</v>
      </c>
      <c r="AA7055" s="835">
        <v>42217</v>
      </c>
      <c r="AB7055" s="413">
        <v>0</v>
      </c>
      <c r="AC7055" s="413" t="s">
        <v>7098</v>
      </c>
      <c r="AD7055" s="413" t="s">
        <v>56</v>
      </c>
      <c r="AE7055" s="360"/>
      <c r="AF7055" s="360"/>
      <c r="AG7055" s="360"/>
      <c r="AH7055" s="3"/>
      <c r="AI7055" s="3"/>
      <c r="AJ7055" s="3"/>
    </row>
    <row r="7056" spans="1:36" customFormat="1" ht="47.25" hidden="1" x14ac:dyDescent="0.2">
      <c r="A7056" s="24" t="s">
        <v>5144</v>
      </c>
      <c r="B7056" s="360" t="s">
        <v>110</v>
      </c>
      <c r="C7056" s="360" t="s">
        <v>36</v>
      </c>
      <c r="D7056" s="380">
        <v>41832</v>
      </c>
      <c r="E7056" s="384">
        <v>0.85486111111111107</v>
      </c>
      <c r="F7056" s="380">
        <v>41832</v>
      </c>
      <c r="G7056" s="384">
        <v>0.98263888888888884</v>
      </c>
      <c r="H7056" s="384">
        <v>0.1277777777777778</v>
      </c>
      <c r="I7056" s="360">
        <v>4</v>
      </c>
      <c r="J7056" s="360"/>
      <c r="K7056" s="360"/>
      <c r="L7056" s="360" t="s">
        <v>126</v>
      </c>
      <c r="M7056" s="24" t="s">
        <v>5585</v>
      </c>
      <c r="N7056" s="360">
        <v>0.4</v>
      </c>
      <c r="O7056" s="360" t="s">
        <v>64</v>
      </c>
      <c r="P7056" s="360" t="s">
        <v>5586</v>
      </c>
      <c r="Q7056" s="24" t="s">
        <v>5587</v>
      </c>
      <c r="R7056" s="360">
        <v>5.6</v>
      </c>
      <c r="S7056" s="360"/>
      <c r="T7056" s="24">
        <v>5.6</v>
      </c>
      <c r="U7056" s="360" t="s">
        <v>77</v>
      </c>
      <c r="V7056" s="360">
        <v>2013</v>
      </c>
      <c r="W7056" s="360" t="s">
        <v>7099</v>
      </c>
      <c r="X7056" s="360" t="s">
        <v>889</v>
      </c>
      <c r="Y7056" s="360" t="s">
        <v>7100</v>
      </c>
      <c r="Z7056" s="360">
        <v>100</v>
      </c>
      <c r="AA7056" s="360" t="s">
        <v>7101</v>
      </c>
      <c r="AB7056" s="360"/>
      <c r="AC7056" s="360"/>
      <c r="AD7056" s="360" t="s">
        <v>61</v>
      </c>
      <c r="AE7056" s="360"/>
      <c r="AF7056" s="360"/>
      <c r="AG7056" s="360"/>
      <c r="AH7056" s="3" t="s">
        <v>388</v>
      </c>
      <c r="AI7056" s="3"/>
      <c r="AJ7056" s="3"/>
    </row>
    <row r="7057" spans="1:36" customFormat="1" ht="31.5" hidden="1" x14ac:dyDescent="0.2">
      <c r="A7057" s="24" t="s">
        <v>5144</v>
      </c>
      <c r="B7057" s="360" t="s">
        <v>110</v>
      </c>
      <c r="C7057" s="360" t="s">
        <v>36</v>
      </c>
      <c r="D7057" s="380">
        <v>41832</v>
      </c>
      <c r="E7057" s="384">
        <v>0.85486111111111107</v>
      </c>
      <c r="F7057" s="380">
        <v>41832</v>
      </c>
      <c r="G7057" s="384">
        <v>0.9472222222222223</v>
      </c>
      <c r="H7057" s="384">
        <v>9.2361111111111116E-2</v>
      </c>
      <c r="I7057" s="360">
        <v>24</v>
      </c>
      <c r="J7057" s="360" t="s">
        <v>146</v>
      </c>
      <c r="K7057" s="360" t="s">
        <v>134</v>
      </c>
      <c r="L7057" s="360" t="s">
        <v>128</v>
      </c>
      <c r="M7057" s="24" t="s">
        <v>5588</v>
      </c>
      <c r="N7057" s="360" t="s">
        <v>103</v>
      </c>
      <c r="O7057" s="360" t="s">
        <v>66</v>
      </c>
      <c r="P7057" s="360" t="s">
        <v>5589</v>
      </c>
      <c r="Q7057" s="24" t="s">
        <v>5590</v>
      </c>
      <c r="R7057" s="360">
        <v>23.7</v>
      </c>
      <c r="S7057" s="360"/>
      <c r="T7057" s="24">
        <v>23.7</v>
      </c>
      <c r="U7057" s="360" t="s">
        <v>75</v>
      </c>
      <c r="V7057" s="360">
        <v>1991</v>
      </c>
      <c r="W7057" s="360" t="s">
        <v>1153</v>
      </c>
      <c r="X7057" s="360"/>
      <c r="Y7057" s="360" t="s">
        <v>7102</v>
      </c>
      <c r="Z7057" s="360">
        <v>100</v>
      </c>
      <c r="AA7057" s="360"/>
      <c r="AB7057" s="360"/>
      <c r="AC7057" s="360"/>
      <c r="AD7057" s="360" t="s">
        <v>49</v>
      </c>
      <c r="AE7057" s="360"/>
      <c r="AF7057" s="360"/>
      <c r="AG7057" s="360"/>
      <c r="AH7057" s="3"/>
      <c r="AI7057" s="3"/>
      <c r="AJ7057" s="3"/>
    </row>
    <row r="7058" spans="1:36" customFormat="1" ht="94.5" hidden="1" x14ac:dyDescent="0.2">
      <c r="A7058" s="24" t="s">
        <v>5144</v>
      </c>
      <c r="B7058" s="360" t="s">
        <v>110</v>
      </c>
      <c r="C7058" s="360" t="s">
        <v>36</v>
      </c>
      <c r="D7058" s="380">
        <v>41832</v>
      </c>
      <c r="E7058" s="384">
        <v>0.87152777777777779</v>
      </c>
      <c r="F7058" s="380">
        <v>41832</v>
      </c>
      <c r="G7058" s="384">
        <v>0.87152777777777779</v>
      </c>
      <c r="H7058" s="384">
        <v>0</v>
      </c>
      <c r="I7058" s="360">
        <v>15</v>
      </c>
      <c r="J7058" s="360" t="s">
        <v>146</v>
      </c>
      <c r="K7058" s="360" t="s">
        <v>132</v>
      </c>
      <c r="L7058" s="360" t="s">
        <v>128</v>
      </c>
      <c r="M7058" s="24" t="s">
        <v>5591</v>
      </c>
      <c r="N7058" s="360" t="s">
        <v>103</v>
      </c>
      <c r="O7058" s="360" t="s">
        <v>66</v>
      </c>
      <c r="P7058" s="360" t="s">
        <v>4384</v>
      </c>
      <c r="Q7058" s="1037" t="s">
        <v>7722</v>
      </c>
      <c r="R7058" s="360"/>
      <c r="S7058" s="360">
        <v>9.1999999999999993</v>
      </c>
      <c r="T7058" s="24">
        <v>9.1999999999999993</v>
      </c>
      <c r="U7058" s="360" t="s">
        <v>75</v>
      </c>
      <c r="V7058" s="413">
        <v>1984</v>
      </c>
      <c r="W7058" s="413" t="s">
        <v>7103</v>
      </c>
      <c r="X7058" s="413" t="s">
        <v>175</v>
      </c>
      <c r="Y7058" s="413" t="s">
        <v>7104</v>
      </c>
      <c r="Z7058" s="413">
        <v>50</v>
      </c>
      <c r="AA7058" s="835">
        <v>42064</v>
      </c>
      <c r="AB7058" s="413" t="s">
        <v>445</v>
      </c>
      <c r="AC7058" s="413"/>
      <c r="AD7058" s="413" t="s">
        <v>48</v>
      </c>
      <c r="AE7058" s="360"/>
      <c r="AF7058" s="360"/>
      <c r="AG7058" s="360"/>
      <c r="AH7058" s="3"/>
      <c r="AI7058" s="3"/>
      <c r="AJ7058" s="3"/>
    </row>
    <row r="7059" spans="1:36" customFormat="1" ht="78.75" hidden="1" x14ac:dyDescent="0.2">
      <c r="A7059" s="24" t="s">
        <v>5144</v>
      </c>
      <c r="B7059" s="360" t="s">
        <v>110</v>
      </c>
      <c r="C7059" s="360" t="s">
        <v>36</v>
      </c>
      <c r="D7059" s="380">
        <v>41832</v>
      </c>
      <c r="E7059" s="384">
        <v>0.8833333333333333</v>
      </c>
      <c r="F7059" s="380">
        <v>41832</v>
      </c>
      <c r="G7059" s="384">
        <v>0.8833333333333333</v>
      </c>
      <c r="H7059" s="384">
        <v>0</v>
      </c>
      <c r="I7059" s="360">
        <v>15</v>
      </c>
      <c r="J7059" s="360"/>
      <c r="K7059" s="360"/>
      <c r="L7059" s="360" t="s">
        <v>128</v>
      </c>
      <c r="M7059" s="24" t="s">
        <v>5592</v>
      </c>
      <c r="N7059" s="360">
        <v>0.4</v>
      </c>
      <c r="O7059" s="360" t="s">
        <v>72</v>
      </c>
      <c r="P7059" s="360" t="s">
        <v>4677</v>
      </c>
      <c r="Q7059" s="24" t="s">
        <v>5593</v>
      </c>
      <c r="R7059" s="360"/>
      <c r="S7059" s="360">
        <v>8</v>
      </c>
      <c r="T7059" s="24">
        <v>8</v>
      </c>
      <c r="U7059" s="360"/>
      <c r="V7059" s="360"/>
      <c r="W7059" s="360"/>
      <c r="X7059" s="360"/>
      <c r="Y7059" s="360"/>
      <c r="Z7059" s="360"/>
      <c r="AA7059" s="360"/>
      <c r="AB7059" s="360"/>
      <c r="AC7059" s="360"/>
      <c r="AD7059" s="360" t="s">
        <v>48</v>
      </c>
      <c r="AE7059" s="360"/>
      <c r="AF7059" s="360"/>
      <c r="AG7059" s="360"/>
      <c r="AH7059" s="3"/>
      <c r="AI7059" s="3"/>
      <c r="AJ7059" s="3"/>
    </row>
    <row r="7060" spans="1:36" customFormat="1" ht="63" hidden="1" x14ac:dyDescent="0.2">
      <c r="A7060" s="24" t="s">
        <v>5144</v>
      </c>
      <c r="B7060" s="360" t="s">
        <v>110</v>
      </c>
      <c r="C7060" s="360" t="s">
        <v>36</v>
      </c>
      <c r="D7060" s="380">
        <v>41832</v>
      </c>
      <c r="E7060" s="384">
        <v>0.89236111111111116</v>
      </c>
      <c r="F7060" s="380">
        <v>41832</v>
      </c>
      <c r="G7060" s="384">
        <v>0.94444444444444453</v>
      </c>
      <c r="H7060" s="384">
        <v>0</v>
      </c>
      <c r="I7060" s="360">
        <v>15</v>
      </c>
      <c r="J7060" s="360" t="s">
        <v>146</v>
      </c>
      <c r="K7060" s="360" t="s">
        <v>132</v>
      </c>
      <c r="L7060" s="360" t="s">
        <v>128</v>
      </c>
      <c r="M7060" s="24" t="s">
        <v>5594</v>
      </c>
      <c r="N7060" s="360" t="s">
        <v>103</v>
      </c>
      <c r="O7060" s="360" t="s">
        <v>66</v>
      </c>
      <c r="P7060" s="360" t="s">
        <v>5595</v>
      </c>
      <c r="Q7060" s="1709" t="s">
        <v>5550</v>
      </c>
      <c r="R7060" s="1739"/>
      <c r="S7060" s="1702">
        <v>18.7</v>
      </c>
      <c r="T7060" s="1709">
        <f>S7060</f>
        <v>18.7</v>
      </c>
      <c r="U7060" s="1641" t="s">
        <v>76</v>
      </c>
      <c r="V7060" s="1697">
        <v>2003</v>
      </c>
      <c r="W7060" s="1697" t="s">
        <v>1153</v>
      </c>
      <c r="X7060" s="1697"/>
      <c r="Y7060" s="1697" t="s">
        <v>7045</v>
      </c>
      <c r="Z7060" s="1869">
        <v>1</v>
      </c>
      <c r="AA7060" s="1885" t="s">
        <v>7046</v>
      </c>
      <c r="AB7060" s="1697"/>
      <c r="AC7060" s="1813" t="s">
        <v>9716</v>
      </c>
      <c r="AD7060" s="1641" t="s">
        <v>54</v>
      </c>
      <c r="AE7060" s="360"/>
      <c r="AF7060" s="360"/>
      <c r="AG7060" s="360"/>
      <c r="AH7060" s="3"/>
      <c r="AI7060" s="3"/>
      <c r="AJ7060" s="3"/>
    </row>
    <row r="7061" spans="1:36" customFormat="1" ht="31.5" hidden="1" x14ac:dyDescent="0.2">
      <c r="A7061" s="24" t="s">
        <v>5144</v>
      </c>
      <c r="B7061" s="360" t="s">
        <v>110</v>
      </c>
      <c r="C7061" s="360" t="s">
        <v>36</v>
      </c>
      <c r="D7061" s="380">
        <v>41832</v>
      </c>
      <c r="E7061" s="384">
        <v>0.91388888888888886</v>
      </c>
      <c r="F7061" s="380">
        <v>41832</v>
      </c>
      <c r="G7061" s="384">
        <v>0.91388888888888886</v>
      </c>
      <c r="H7061" s="384">
        <v>0</v>
      </c>
      <c r="I7061" s="360">
        <v>12</v>
      </c>
      <c r="J7061" s="360" t="s">
        <v>146</v>
      </c>
      <c r="K7061" s="360" t="s">
        <v>132</v>
      </c>
      <c r="L7061" s="360" t="s">
        <v>128</v>
      </c>
      <c r="M7061" s="24" t="s">
        <v>5596</v>
      </c>
      <c r="N7061" s="360" t="s">
        <v>103</v>
      </c>
      <c r="O7061" s="360" t="s">
        <v>66</v>
      </c>
      <c r="P7061" s="24" t="s">
        <v>5597</v>
      </c>
      <c r="Q7061" s="360" t="s">
        <v>5563</v>
      </c>
      <c r="R7061" s="360"/>
      <c r="S7061" s="360">
        <v>5.3</v>
      </c>
      <c r="T7061" s="24">
        <v>5.3</v>
      </c>
      <c r="U7061" s="1697" t="s">
        <v>75</v>
      </c>
      <c r="V7061" s="1697">
        <v>1991</v>
      </c>
      <c r="W7061" s="1697"/>
      <c r="X7061" s="1697"/>
      <c r="Y7061" s="1697" t="s">
        <v>7105</v>
      </c>
      <c r="Z7061" s="1697">
        <v>100</v>
      </c>
      <c r="AA7061" s="1697"/>
      <c r="AB7061" s="1697"/>
      <c r="AC7061" s="1697"/>
      <c r="AD7061" s="1697" t="s">
        <v>49</v>
      </c>
      <c r="AE7061" s="360"/>
      <c r="AF7061" s="360"/>
      <c r="AG7061" s="360"/>
      <c r="AH7061" s="3"/>
      <c r="AI7061" s="3"/>
      <c r="AJ7061" s="3"/>
    </row>
    <row r="7062" spans="1:36" customFormat="1" ht="31.5" hidden="1" x14ac:dyDescent="0.2">
      <c r="A7062" s="24" t="s">
        <v>5144</v>
      </c>
      <c r="B7062" s="360" t="s">
        <v>110</v>
      </c>
      <c r="C7062" s="360" t="s">
        <v>36</v>
      </c>
      <c r="D7062" s="380">
        <v>41833</v>
      </c>
      <c r="E7062" s="384">
        <v>4.8611111111111112E-2</v>
      </c>
      <c r="F7062" s="380">
        <v>41833</v>
      </c>
      <c r="G7062" s="384">
        <v>4.8611111111111112E-2</v>
      </c>
      <c r="H7062" s="384">
        <v>0</v>
      </c>
      <c r="I7062" s="360">
        <v>5</v>
      </c>
      <c r="J7062" s="360"/>
      <c r="K7062" s="360"/>
      <c r="L7062" s="360" t="s">
        <v>130</v>
      </c>
      <c r="M7062" s="24" t="s">
        <v>5600</v>
      </c>
      <c r="N7062" s="360">
        <v>35</v>
      </c>
      <c r="O7062" s="360" t="s">
        <v>63</v>
      </c>
      <c r="P7062" s="24" t="s">
        <v>5600</v>
      </c>
      <c r="Q7062" s="360" t="s">
        <v>5601</v>
      </c>
      <c r="R7062" s="360"/>
      <c r="S7062" s="360">
        <v>1.3</v>
      </c>
      <c r="T7062" s="24">
        <v>1.3</v>
      </c>
      <c r="U7062" s="1697" t="s">
        <v>86</v>
      </c>
      <c r="V7062" s="1697">
        <v>2004</v>
      </c>
      <c r="W7062" s="1697"/>
      <c r="X7062" s="1697"/>
      <c r="Y7062" s="1697" t="s">
        <v>7108</v>
      </c>
      <c r="Z7062" s="1697">
        <v>100</v>
      </c>
      <c r="AA7062" s="1697"/>
      <c r="AB7062" s="1697"/>
      <c r="AC7062" s="1697" t="s">
        <v>7109</v>
      </c>
      <c r="AD7062" s="1697" t="s">
        <v>61</v>
      </c>
      <c r="AE7062" s="360"/>
      <c r="AF7062" s="360"/>
      <c r="AG7062" s="360"/>
      <c r="AH7062" s="3"/>
      <c r="AI7062" s="3"/>
      <c r="AJ7062" s="3"/>
    </row>
    <row r="7063" spans="1:36" customFormat="1" ht="47.25" hidden="1" x14ac:dyDescent="0.2">
      <c r="A7063" s="24" t="s">
        <v>5144</v>
      </c>
      <c r="B7063" s="360" t="s">
        <v>110</v>
      </c>
      <c r="C7063" s="360" t="s">
        <v>36</v>
      </c>
      <c r="D7063" s="380">
        <v>41833</v>
      </c>
      <c r="E7063" s="384">
        <v>1.1805555555555555E-2</v>
      </c>
      <c r="F7063" s="380">
        <v>41833</v>
      </c>
      <c r="G7063" s="384">
        <v>1.1805555555555555E-2</v>
      </c>
      <c r="H7063" s="384">
        <v>0</v>
      </c>
      <c r="I7063" s="360">
        <v>4</v>
      </c>
      <c r="J7063" s="360"/>
      <c r="K7063" s="360"/>
      <c r="L7063" s="360" t="s">
        <v>126</v>
      </c>
      <c r="M7063" s="24" t="s">
        <v>5598</v>
      </c>
      <c r="N7063" s="360">
        <v>0.4</v>
      </c>
      <c r="O7063" s="360" t="s">
        <v>72</v>
      </c>
      <c r="P7063" s="24" t="s">
        <v>4677</v>
      </c>
      <c r="Q7063" s="360" t="s">
        <v>5599</v>
      </c>
      <c r="R7063" s="360"/>
      <c r="S7063" s="360">
        <v>4.8</v>
      </c>
      <c r="T7063" s="24">
        <v>4.8</v>
      </c>
      <c r="U7063" s="1697" t="s">
        <v>77</v>
      </c>
      <c r="V7063" s="1697">
        <v>1985</v>
      </c>
      <c r="W7063" s="1697"/>
      <c r="X7063" s="1697" t="s">
        <v>7106</v>
      </c>
      <c r="Y7063" s="1813" t="s">
        <v>7107</v>
      </c>
      <c r="Z7063" s="1697"/>
      <c r="AA7063" s="1813" t="s">
        <v>5937</v>
      </c>
      <c r="AB7063" s="1697"/>
      <c r="AC7063" s="1813"/>
      <c r="AD7063" s="1641" t="s">
        <v>61</v>
      </c>
      <c r="AE7063" s="360"/>
      <c r="AF7063" s="360"/>
      <c r="AG7063" s="360"/>
      <c r="AH7063" s="3" t="s">
        <v>388</v>
      </c>
      <c r="AI7063" s="3"/>
      <c r="AJ7063" s="3"/>
    </row>
    <row r="7064" spans="1:36" customFormat="1" ht="47.25" hidden="1" x14ac:dyDescent="0.2">
      <c r="A7064" s="24" t="s">
        <v>5144</v>
      </c>
      <c r="B7064" s="360" t="s">
        <v>110</v>
      </c>
      <c r="C7064" s="360" t="s">
        <v>36</v>
      </c>
      <c r="D7064" s="380">
        <v>41833</v>
      </c>
      <c r="E7064" s="384">
        <v>0.61736111111111114</v>
      </c>
      <c r="F7064" s="380">
        <v>41833</v>
      </c>
      <c r="G7064" s="384">
        <v>0.61736111111111114</v>
      </c>
      <c r="H7064" s="384">
        <v>0</v>
      </c>
      <c r="I7064" s="360">
        <v>4</v>
      </c>
      <c r="J7064" s="360" t="s">
        <v>146</v>
      </c>
      <c r="K7064" s="360"/>
      <c r="L7064" s="360" t="s">
        <v>130</v>
      </c>
      <c r="M7064" s="24" t="s">
        <v>5602</v>
      </c>
      <c r="N7064" s="360" t="s">
        <v>103</v>
      </c>
      <c r="O7064" s="360" t="s">
        <v>66</v>
      </c>
      <c r="P7064" s="24" t="s">
        <v>5603</v>
      </c>
      <c r="Q7064" s="360" t="s">
        <v>5604</v>
      </c>
      <c r="R7064" s="360"/>
      <c r="S7064" s="360" t="s">
        <v>5605</v>
      </c>
      <c r="T7064" s="24" t="s">
        <v>5605</v>
      </c>
      <c r="U7064" s="1697" t="s">
        <v>86</v>
      </c>
      <c r="V7064" s="1813"/>
      <c r="W7064" s="1697"/>
      <c r="X7064" s="1697"/>
      <c r="Y7064" s="1697"/>
      <c r="Z7064" s="1869"/>
      <c r="AA7064" s="1883"/>
      <c r="AB7064" s="1697"/>
      <c r="AC7064" s="1697"/>
      <c r="AD7064" s="1697" t="s">
        <v>61</v>
      </c>
      <c r="AE7064" s="360"/>
      <c r="AF7064" s="360"/>
      <c r="AG7064" s="360"/>
      <c r="AH7064" s="3"/>
      <c r="AI7064" s="3"/>
      <c r="AJ7064" s="3"/>
    </row>
    <row r="7065" spans="1:36" customFormat="1" ht="63" hidden="1" x14ac:dyDescent="0.2">
      <c r="A7065" s="24" t="s">
        <v>5144</v>
      </c>
      <c r="B7065" s="360" t="s">
        <v>110</v>
      </c>
      <c r="C7065" s="360" t="s">
        <v>36</v>
      </c>
      <c r="D7065" s="380">
        <v>41835</v>
      </c>
      <c r="E7065" s="384">
        <v>0.39374999999999999</v>
      </c>
      <c r="F7065" s="380">
        <v>41835</v>
      </c>
      <c r="G7065" s="384">
        <v>0.41319444444444442</v>
      </c>
      <c r="H7065" s="384">
        <f>G7065-E7065</f>
        <v>1.9444444444444431E-2</v>
      </c>
      <c r="I7065" s="360">
        <v>6</v>
      </c>
      <c r="J7065" s="360" t="s">
        <v>146</v>
      </c>
      <c r="K7065" s="360" t="s">
        <v>134</v>
      </c>
      <c r="L7065" s="360" t="s">
        <v>127</v>
      </c>
      <c r="M7065" s="24" t="s">
        <v>7042</v>
      </c>
      <c r="N7065" s="360" t="s">
        <v>103</v>
      </c>
      <c r="O7065" s="360" t="s">
        <v>66</v>
      </c>
      <c r="P7065" s="360" t="s">
        <v>7043</v>
      </c>
      <c r="Q7065" s="24" t="s">
        <v>7044</v>
      </c>
      <c r="R7065" s="360">
        <v>0.5</v>
      </c>
      <c r="S7065" s="360"/>
      <c r="T7065" s="24">
        <v>0.5</v>
      </c>
      <c r="U7065" s="1697" t="s">
        <v>75</v>
      </c>
      <c r="V7065" s="1697">
        <v>2006</v>
      </c>
      <c r="W7065" s="1697" t="s">
        <v>1153</v>
      </c>
      <c r="X7065" s="1697"/>
      <c r="Y7065" s="1697" t="s">
        <v>7045</v>
      </c>
      <c r="Z7065" s="1869">
        <v>1</v>
      </c>
      <c r="AA7065" s="1885" t="s">
        <v>7046</v>
      </c>
      <c r="AB7065" s="1697"/>
      <c r="AC7065" s="1697" t="s">
        <v>9710</v>
      </c>
      <c r="AD7065" s="1697" t="s">
        <v>57</v>
      </c>
      <c r="AE7065" s="360"/>
      <c r="AF7065" s="360"/>
      <c r="AG7065" s="360"/>
      <c r="AH7065" s="3"/>
      <c r="AI7065" s="3" t="s">
        <v>387</v>
      </c>
      <c r="AJ7065" s="3"/>
    </row>
    <row r="7066" spans="1:36" customFormat="1" ht="157.5" hidden="1" x14ac:dyDescent="0.2">
      <c r="A7066" s="24" t="s">
        <v>5144</v>
      </c>
      <c r="B7066" s="360" t="s">
        <v>110</v>
      </c>
      <c r="C7066" s="360" t="s">
        <v>36</v>
      </c>
      <c r="D7066" s="380">
        <v>41838</v>
      </c>
      <c r="E7066" s="384">
        <v>0.21388888888888891</v>
      </c>
      <c r="F7066" s="380">
        <v>41838</v>
      </c>
      <c r="G7066" s="384">
        <v>0.32569444444444445</v>
      </c>
      <c r="H7066" s="384">
        <v>0.11180555555555556</v>
      </c>
      <c r="I7066" s="360">
        <v>19</v>
      </c>
      <c r="J7066" s="360" t="s">
        <v>1452</v>
      </c>
      <c r="K7066" s="360"/>
      <c r="L7066" s="360" t="s">
        <v>128</v>
      </c>
      <c r="M7066" s="24" t="s">
        <v>7123</v>
      </c>
      <c r="N7066" s="360" t="s">
        <v>103</v>
      </c>
      <c r="O7066" s="360" t="s">
        <v>66</v>
      </c>
      <c r="P7066" s="24" t="s">
        <v>7124</v>
      </c>
      <c r="Q7066" s="426" t="s">
        <v>7125</v>
      </c>
      <c r="R7066" s="360">
        <v>25.5</v>
      </c>
      <c r="S7066" s="360"/>
      <c r="T7066" s="24">
        <v>25.5</v>
      </c>
      <c r="U7066" s="1641" t="s">
        <v>75</v>
      </c>
      <c r="V7066" s="1641">
        <v>1985</v>
      </c>
      <c r="W7066" s="1641" t="s">
        <v>171</v>
      </c>
      <c r="X7066" s="1641" t="s">
        <v>7676</v>
      </c>
      <c r="Y7066" s="1641" t="s">
        <v>7677</v>
      </c>
      <c r="Z7066" s="1641"/>
      <c r="AA7066" s="1641" t="s">
        <v>5949</v>
      </c>
      <c r="AB7066" s="1802" t="s">
        <v>7678</v>
      </c>
      <c r="AC7066" s="1641"/>
      <c r="AD7066" s="1641" t="s">
        <v>60</v>
      </c>
      <c r="AE7066" s="360"/>
      <c r="AF7066" s="360"/>
      <c r="AG7066" s="360"/>
      <c r="AH7066" s="3"/>
      <c r="AI7066" s="3"/>
      <c r="AJ7066" s="3"/>
    </row>
    <row r="7067" spans="1:36" customFormat="1" ht="110.25" hidden="1" x14ac:dyDescent="0.2">
      <c r="A7067" s="24" t="s">
        <v>5144</v>
      </c>
      <c r="B7067" s="360" t="s">
        <v>110</v>
      </c>
      <c r="C7067" s="360" t="s">
        <v>36</v>
      </c>
      <c r="D7067" s="380">
        <v>41838</v>
      </c>
      <c r="E7067" s="384">
        <v>0.93888888888888899</v>
      </c>
      <c r="F7067" s="380">
        <v>41838</v>
      </c>
      <c r="G7067" s="384">
        <v>8.3333333333333329E-2</v>
      </c>
      <c r="H7067" s="384">
        <v>0.14444444444444446</v>
      </c>
      <c r="I7067" s="360">
        <v>12</v>
      </c>
      <c r="J7067" s="360" t="s">
        <v>1452</v>
      </c>
      <c r="K7067" s="360"/>
      <c r="L7067" s="360" t="s">
        <v>128</v>
      </c>
      <c r="M7067" s="24" t="s">
        <v>7126</v>
      </c>
      <c r="N7067" s="360" t="s">
        <v>103</v>
      </c>
      <c r="O7067" s="360" t="s">
        <v>66</v>
      </c>
      <c r="P7067" s="24" t="s">
        <v>7127</v>
      </c>
      <c r="Q7067" s="24" t="s">
        <v>7723</v>
      </c>
      <c r="R7067" s="360">
        <v>111.8</v>
      </c>
      <c r="S7067" s="360"/>
      <c r="T7067" s="24">
        <v>111.8</v>
      </c>
      <c r="U7067" s="1779" t="s">
        <v>75</v>
      </c>
      <c r="V7067" s="1779">
        <v>1985</v>
      </c>
      <c r="W7067" s="1779" t="s">
        <v>171</v>
      </c>
      <c r="X7067" s="1779" t="s">
        <v>175</v>
      </c>
      <c r="Y7067" s="1828" t="s">
        <v>5858</v>
      </c>
      <c r="Z7067" s="1858">
        <v>1</v>
      </c>
      <c r="AA7067" s="1828" t="s">
        <v>5859</v>
      </c>
      <c r="AB7067" s="1641">
        <v>0</v>
      </c>
      <c r="AC7067" s="1802"/>
      <c r="AD7067" s="1779" t="s">
        <v>54</v>
      </c>
      <c r="AE7067" s="360"/>
      <c r="AF7067" s="360"/>
      <c r="AG7067" s="360"/>
      <c r="AH7067" s="3"/>
      <c r="AI7067" s="3"/>
      <c r="AJ7067" s="3"/>
    </row>
    <row r="7068" spans="1:36" customFormat="1" ht="78.75" hidden="1" x14ac:dyDescent="0.2">
      <c r="A7068" s="24" t="s">
        <v>5144</v>
      </c>
      <c r="B7068" s="360" t="s">
        <v>110</v>
      </c>
      <c r="C7068" s="360" t="s">
        <v>36</v>
      </c>
      <c r="D7068" s="380">
        <v>41839</v>
      </c>
      <c r="E7068" s="384">
        <v>0.63055555555555554</v>
      </c>
      <c r="F7068" s="380">
        <v>41839</v>
      </c>
      <c r="G7068" s="384">
        <v>0.63055555555555554</v>
      </c>
      <c r="H7068" s="384">
        <f>G7068-E7068</f>
        <v>0</v>
      </c>
      <c r="I7068" s="360">
        <v>8</v>
      </c>
      <c r="J7068" s="360" t="s">
        <v>146</v>
      </c>
      <c r="K7068" s="360"/>
      <c r="L7068" s="360" t="s">
        <v>130</v>
      </c>
      <c r="M7068" s="24" t="s">
        <v>7128</v>
      </c>
      <c r="N7068" s="360" t="s">
        <v>103</v>
      </c>
      <c r="O7068" s="360" t="s">
        <v>72</v>
      </c>
      <c r="P7068" s="24" t="s">
        <v>7128</v>
      </c>
      <c r="Q7068" s="360" t="s">
        <v>7129</v>
      </c>
      <c r="R7068" s="360"/>
      <c r="S7068" s="1716">
        <v>4</v>
      </c>
      <c r="T7068" s="1335">
        <f>R7068+S7068</f>
        <v>4</v>
      </c>
      <c r="U7068" s="1653" t="s">
        <v>79</v>
      </c>
      <c r="V7068" s="1813" t="s">
        <v>9711</v>
      </c>
      <c r="W7068" s="1697" t="s">
        <v>9712</v>
      </c>
      <c r="X7068" s="1697"/>
      <c r="Y7068" s="1697" t="s">
        <v>9713</v>
      </c>
      <c r="Z7068" s="1697">
        <v>50</v>
      </c>
      <c r="AA7068" s="1697" t="s">
        <v>9714</v>
      </c>
      <c r="AB7068" s="1697"/>
      <c r="AC7068" s="1813" t="s">
        <v>9715</v>
      </c>
      <c r="AD7068" s="1697" t="s">
        <v>60</v>
      </c>
      <c r="AE7068" s="360"/>
      <c r="AF7068" s="360"/>
      <c r="AG7068" s="360"/>
      <c r="AH7068" s="3"/>
      <c r="AI7068" s="3"/>
      <c r="AJ7068" s="3"/>
    </row>
    <row r="7069" spans="1:36" customFormat="1" ht="94.5" hidden="1" x14ac:dyDescent="0.2">
      <c r="A7069" s="24" t="s">
        <v>5144</v>
      </c>
      <c r="B7069" s="360" t="s">
        <v>110</v>
      </c>
      <c r="C7069" s="360" t="s">
        <v>36</v>
      </c>
      <c r="D7069" s="380">
        <v>41841</v>
      </c>
      <c r="E7069" s="384">
        <v>1.1805555555555555E-2</v>
      </c>
      <c r="F7069" s="380">
        <v>41841</v>
      </c>
      <c r="G7069" s="384">
        <v>8.3333333333333329E-2</v>
      </c>
      <c r="H7069" s="384">
        <v>7.1527777777777787E-2</v>
      </c>
      <c r="I7069" s="360">
        <v>10</v>
      </c>
      <c r="J7069" s="360" t="s">
        <v>1452</v>
      </c>
      <c r="K7069" s="360"/>
      <c r="L7069" s="360" t="s">
        <v>130</v>
      </c>
      <c r="M7069" s="24" t="s">
        <v>7130</v>
      </c>
      <c r="N7069" s="360" t="s">
        <v>103</v>
      </c>
      <c r="O7069" s="360" t="s">
        <v>66</v>
      </c>
      <c r="P7069" s="24" t="s">
        <v>7131</v>
      </c>
      <c r="Q7069" s="1292" t="s">
        <v>7724</v>
      </c>
      <c r="R7069" s="360">
        <v>16.100000000000001</v>
      </c>
      <c r="S7069" s="360"/>
      <c r="T7069" s="24">
        <v>16.100000000000001</v>
      </c>
      <c r="U7069" s="1779" t="s">
        <v>84</v>
      </c>
      <c r="V7069" s="1779">
        <v>1988</v>
      </c>
      <c r="W7069" s="1779" t="s">
        <v>2281</v>
      </c>
      <c r="X7069" s="1779" t="s">
        <v>175</v>
      </c>
      <c r="Y7069" s="1779" t="s">
        <v>7679</v>
      </c>
      <c r="Z7069" s="1779">
        <v>100</v>
      </c>
      <c r="AA7069" s="1779" t="s">
        <v>7680</v>
      </c>
      <c r="AB7069" s="1779"/>
      <c r="AC7069" s="1828">
        <v>41711</v>
      </c>
      <c r="AD7069" s="1779" t="s">
        <v>54</v>
      </c>
      <c r="AE7069" s="360"/>
      <c r="AF7069" s="360"/>
      <c r="AG7069" s="360"/>
      <c r="AH7069" s="3"/>
      <c r="AI7069" s="3"/>
      <c r="AJ7069" s="3"/>
    </row>
    <row r="7070" spans="1:36" customFormat="1" ht="31.5" hidden="1" x14ac:dyDescent="0.2">
      <c r="A7070" s="24" t="s">
        <v>5144</v>
      </c>
      <c r="B7070" s="360" t="s">
        <v>110</v>
      </c>
      <c r="C7070" s="360" t="s">
        <v>36</v>
      </c>
      <c r="D7070" s="380">
        <v>41841</v>
      </c>
      <c r="E7070" s="384">
        <v>8.6805555555555566E-2</v>
      </c>
      <c r="F7070" s="380">
        <v>41841</v>
      </c>
      <c r="G7070" s="384">
        <v>0.25277777777777777</v>
      </c>
      <c r="H7070" s="384">
        <v>0.16597222222222222</v>
      </c>
      <c r="I7070" s="360">
        <v>12</v>
      </c>
      <c r="J7070" s="360" t="s">
        <v>146</v>
      </c>
      <c r="K7070" s="360" t="s">
        <v>134</v>
      </c>
      <c r="L7070" s="360" t="s">
        <v>130</v>
      </c>
      <c r="M7070" s="24" t="s">
        <v>7301</v>
      </c>
      <c r="N7070" s="360" t="s">
        <v>103</v>
      </c>
      <c r="O7070" s="360" t="s">
        <v>66</v>
      </c>
      <c r="P7070" s="24" t="s">
        <v>7302</v>
      </c>
      <c r="Q7070" s="360" t="s">
        <v>7303</v>
      </c>
      <c r="R7070" s="360">
        <v>20.3</v>
      </c>
      <c r="S7070" s="1716"/>
      <c r="T7070" s="24">
        <v>20.3</v>
      </c>
      <c r="U7070" s="1697" t="s">
        <v>75</v>
      </c>
      <c r="V7070" s="1697">
        <v>1985</v>
      </c>
      <c r="W7070" s="1697" t="s">
        <v>7304</v>
      </c>
      <c r="X7070" s="1697"/>
      <c r="Y7070" s="1697" t="s">
        <v>7305</v>
      </c>
      <c r="Z7070" s="1869">
        <v>0.3</v>
      </c>
      <c r="AA7070" s="1697" t="s">
        <v>7306</v>
      </c>
      <c r="AB7070" s="1697">
        <v>1</v>
      </c>
      <c r="AC7070" s="1697"/>
      <c r="AD7070" s="1697" t="s">
        <v>60</v>
      </c>
      <c r="AE7070" s="360"/>
      <c r="AF7070" s="360"/>
      <c r="AG7070" s="360"/>
      <c r="AH7070" s="3"/>
      <c r="AI7070" s="3"/>
      <c r="AJ7070" s="3"/>
    </row>
    <row r="7071" spans="1:36" customFormat="1" ht="110.25" hidden="1" x14ac:dyDescent="0.2">
      <c r="A7071" s="24" t="s">
        <v>5144</v>
      </c>
      <c r="B7071" s="360" t="s">
        <v>110</v>
      </c>
      <c r="C7071" s="360" t="s">
        <v>36</v>
      </c>
      <c r="D7071" s="380">
        <v>41842</v>
      </c>
      <c r="E7071" s="384">
        <v>3.0555555555555555E-2</v>
      </c>
      <c r="F7071" s="380">
        <v>41842</v>
      </c>
      <c r="G7071" s="384">
        <v>6.805555555555555E-2</v>
      </c>
      <c r="H7071" s="384">
        <v>3.7499999999999999E-2</v>
      </c>
      <c r="I7071" s="360">
        <v>9</v>
      </c>
      <c r="J7071" s="360" t="s">
        <v>178</v>
      </c>
      <c r="K7071" s="360" t="s">
        <v>133</v>
      </c>
      <c r="L7071" s="360" t="s">
        <v>128</v>
      </c>
      <c r="M7071" s="24" t="s">
        <v>7307</v>
      </c>
      <c r="N7071" s="360" t="s">
        <v>103</v>
      </c>
      <c r="O7071" s="360" t="s">
        <v>66</v>
      </c>
      <c r="P7071" s="24" t="s">
        <v>7308</v>
      </c>
      <c r="Q7071" s="1678" t="s">
        <v>7725</v>
      </c>
      <c r="R7071" s="1716"/>
      <c r="S7071" s="1716">
        <v>10</v>
      </c>
      <c r="T7071" s="1335">
        <v>10</v>
      </c>
      <c r="U7071" s="1697" t="s">
        <v>75</v>
      </c>
      <c r="V7071" s="1809">
        <v>1984</v>
      </c>
      <c r="W7071" s="1697" t="s">
        <v>1536</v>
      </c>
      <c r="X7071" s="1697" t="s">
        <v>175</v>
      </c>
      <c r="Y7071" s="1697" t="s">
        <v>5943</v>
      </c>
      <c r="Z7071" s="1869">
        <v>1</v>
      </c>
      <c r="AA7071" s="1883" t="s">
        <v>4880</v>
      </c>
      <c r="AB7071" s="1813"/>
      <c r="AC7071" s="1885"/>
      <c r="AD7071" s="1641" t="s">
        <v>54</v>
      </c>
      <c r="AE7071" s="360"/>
      <c r="AF7071" s="360"/>
      <c r="AG7071" s="360"/>
      <c r="AH7071" s="3"/>
      <c r="AI7071" s="3"/>
      <c r="AJ7071" s="3"/>
    </row>
    <row r="7072" spans="1:36" customFormat="1" ht="78.75" hidden="1" x14ac:dyDescent="0.2">
      <c r="A7072" s="24" t="s">
        <v>5144</v>
      </c>
      <c r="B7072" s="360" t="s">
        <v>110</v>
      </c>
      <c r="C7072" s="360" t="s">
        <v>36</v>
      </c>
      <c r="D7072" s="380">
        <v>41842</v>
      </c>
      <c r="E7072" s="384">
        <v>3.6111111111111115E-2</v>
      </c>
      <c r="F7072" s="380">
        <v>41842</v>
      </c>
      <c r="G7072" s="384">
        <v>3.6111111111111115E-2</v>
      </c>
      <c r="H7072" s="384">
        <v>0</v>
      </c>
      <c r="I7072" s="360">
        <v>15</v>
      </c>
      <c r="J7072" s="360"/>
      <c r="K7072" s="360"/>
      <c r="L7072" s="360" t="s">
        <v>128</v>
      </c>
      <c r="M7072" s="24"/>
      <c r="N7072" s="360">
        <v>0.4</v>
      </c>
      <c r="O7072" s="360" t="s">
        <v>72</v>
      </c>
      <c r="P7072" s="360"/>
      <c r="Q7072" s="360" t="s">
        <v>7309</v>
      </c>
      <c r="R7072" s="1716"/>
      <c r="S7072" s="360">
        <v>6.9</v>
      </c>
      <c r="T7072" s="24">
        <v>6.9</v>
      </c>
      <c r="U7072" s="1697" t="s">
        <v>86</v>
      </c>
      <c r="V7072" s="1697"/>
      <c r="W7072" s="1697"/>
      <c r="X7072" s="1697"/>
      <c r="Y7072" s="1813"/>
      <c r="Z7072" s="1697"/>
      <c r="AA7072" s="1697"/>
      <c r="AB7072" s="1697"/>
      <c r="AC7072" s="1697"/>
      <c r="AD7072" s="1697" t="s">
        <v>48</v>
      </c>
      <c r="AE7072" s="360"/>
      <c r="AF7072" s="360"/>
      <c r="AG7072" s="360"/>
      <c r="AH7072" s="3"/>
      <c r="AI7072" s="3"/>
      <c r="AJ7072" s="3"/>
    </row>
    <row r="7073" spans="1:36" customFormat="1" ht="94.5" hidden="1" x14ac:dyDescent="0.2">
      <c r="A7073" s="24" t="s">
        <v>5144</v>
      </c>
      <c r="B7073" s="360" t="s">
        <v>110</v>
      </c>
      <c r="C7073" s="360" t="s">
        <v>36</v>
      </c>
      <c r="D7073" s="380">
        <v>41842</v>
      </c>
      <c r="E7073" s="384">
        <v>4.3055555555555562E-2</v>
      </c>
      <c r="F7073" s="380">
        <v>41842</v>
      </c>
      <c r="G7073" s="384">
        <v>4.3055555555555562E-2</v>
      </c>
      <c r="H7073" s="384">
        <v>0</v>
      </c>
      <c r="I7073" s="360">
        <v>51</v>
      </c>
      <c r="J7073" s="360" t="s">
        <v>146</v>
      </c>
      <c r="K7073" s="360" t="s">
        <v>132</v>
      </c>
      <c r="L7073" s="360" t="s">
        <v>128</v>
      </c>
      <c r="M7073" s="24" t="s">
        <v>7310</v>
      </c>
      <c r="N7073" s="360">
        <v>35</v>
      </c>
      <c r="O7073" s="360" t="s">
        <v>66</v>
      </c>
      <c r="P7073" s="24" t="s">
        <v>7311</v>
      </c>
      <c r="Q7073" s="1655" t="s">
        <v>7726</v>
      </c>
      <c r="R7073" s="1716"/>
      <c r="S7073" s="360">
        <v>116.5</v>
      </c>
      <c r="T7073" s="24">
        <f>R7073+S7073</f>
        <v>116.5</v>
      </c>
      <c r="U7073" s="413" t="s">
        <v>75</v>
      </c>
      <c r="V7073" s="413"/>
      <c r="W7073" s="413"/>
      <c r="X7073" s="413"/>
      <c r="Y7073" s="1120" t="s">
        <v>7681</v>
      </c>
      <c r="Z7073" s="413"/>
      <c r="AA7073" s="413"/>
      <c r="AB7073" s="413"/>
      <c r="AC7073" s="413"/>
      <c r="AD7073" s="413" t="s">
        <v>48</v>
      </c>
      <c r="AE7073" s="360"/>
      <c r="AF7073" s="360"/>
      <c r="AG7073" s="360"/>
      <c r="AH7073" s="3"/>
      <c r="AI7073" s="3"/>
      <c r="AJ7073" s="3"/>
    </row>
    <row r="7074" spans="1:36" customFormat="1" ht="47.25" hidden="1" x14ac:dyDescent="0.2">
      <c r="A7074" s="24" t="s">
        <v>5144</v>
      </c>
      <c r="B7074" s="360" t="s">
        <v>110</v>
      </c>
      <c r="C7074" s="360" t="s">
        <v>36</v>
      </c>
      <c r="D7074" s="380">
        <v>41842</v>
      </c>
      <c r="E7074" s="384">
        <v>0.14791666666666667</v>
      </c>
      <c r="F7074" s="380">
        <v>41842</v>
      </c>
      <c r="G7074" s="384">
        <v>0.14791666666666667</v>
      </c>
      <c r="H7074" s="384">
        <v>0</v>
      </c>
      <c r="I7074" s="360">
        <v>13</v>
      </c>
      <c r="J7074" s="360" t="s">
        <v>146</v>
      </c>
      <c r="K7074" s="360" t="s">
        <v>132</v>
      </c>
      <c r="L7074" s="360" t="s">
        <v>128</v>
      </c>
      <c r="M7074" s="24" t="s">
        <v>7312</v>
      </c>
      <c r="N7074" s="360" t="s">
        <v>103</v>
      </c>
      <c r="O7074" s="360" t="s">
        <v>66</v>
      </c>
      <c r="P7074" s="24" t="s">
        <v>7312</v>
      </c>
      <c r="Q7074" s="24" t="s">
        <v>7313</v>
      </c>
      <c r="R7074" s="360"/>
      <c r="S7074" s="360">
        <v>24.1</v>
      </c>
      <c r="T7074" s="24">
        <f>R7074+S7074</f>
        <v>24.1</v>
      </c>
      <c r="U7074" s="1785" t="s">
        <v>84</v>
      </c>
      <c r="V7074" s="1490">
        <v>1978</v>
      </c>
      <c r="W7074" s="1490" t="s">
        <v>171</v>
      </c>
      <c r="X7074" s="1490"/>
      <c r="Y7074" s="1829" t="s">
        <v>7682</v>
      </c>
      <c r="Z7074" s="1490">
        <v>100</v>
      </c>
      <c r="AA7074" s="1829" t="s">
        <v>7683</v>
      </c>
      <c r="AB7074" s="1490"/>
      <c r="AC7074" s="1490"/>
      <c r="AD7074" s="1490" t="s">
        <v>49</v>
      </c>
      <c r="AE7074" s="360"/>
      <c r="AF7074" s="360"/>
      <c r="AG7074" s="360"/>
      <c r="AH7074" s="3"/>
      <c r="AI7074" s="3"/>
      <c r="AJ7074" s="3"/>
    </row>
    <row r="7075" spans="1:36" customFormat="1" ht="47.25" hidden="1" x14ac:dyDescent="0.2">
      <c r="A7075" s="24" t="s">
        <v>5144</v>
      </c>
      <c r="B7075" s="360" t="s">
        <v>110</v>
      </c>
      <c r="C7075" s="360" t="s">
        <v>36</v>
      </c>
      <c r="D7075" s="380">
        <v>41842</v>
      </c>
      <c r="E7075" s="384">
        <v>0.37291666666666662</v>
      </c>
      <c r="F7075" s="380">
        <v>41842</v>
      </c>
      <c r="G7075" s="384">
        <v>0.37291666666666662</v>
      </c>
      <c r="H7075" s="384">
        <v>0</v>
      </c>
      <c r="I7075" s="360">
        <v>0</v>
      </c>
      <c r="J7075" s="360" t="s">
        <v>1262</v>
      </c>
      <c r="K7075" s="360" t="s">
        <v>132</v>
      </c>
      <c r="L7075" s="360" t="s">
        <v>128</v>
      </c>
      <c r="M7075" s="24" t="s">
        <v>7314</v>
      </c>
      <c r="N7075" s="360">
        <v>220</v>
      </c>
      <c r="O7075" s="360" t="s">
        <v>66</v>
      </c>
      <c r="P7075" s="24" t="s">
        <v>7314</v>
      </c>
      <c r="Q7075" s="360" t="s">
        <v>3409</v>
      </c>
      <c r="R7075" s="360"/>
      <c r="S7075" s="360"/>
      <c r="T7075" s="1380"/>
      <c r="U7075" s="360"/>
      <c r="V7075" s="360"/>
      <c r="W7075" s="360"/>
      <c r="X7075" s="360"/>
      <c r="Y7075" s="360"/>
      <c r="Z7075" s="360"/>
      <c r="AA7075" s="360"/>
      <c r="AB7075" s="360"/>
      <c r="AC7075" s="360"/>
      <c r="AD7075" s="360" t="s">
        <v>48</v>
      </c>
      <c r="AE7075" s="360"/>
      <c r="AF7075" s="360"/>
      <c r="AG7075" s="360"/>
      <c r="AH7075" s="3"/>
      <c r="AI7075" s="3"/>
      <c r="AJ7075" s="3"/>
    </row>
    <row r="7076" spans="1:36" customFormat="1" ht="78.75" hidden="1" x14ac:dyDescent="0.2">
      <c r="A7076" s="24" t="s">
        <v>5144</v>
      </c>
      <c r="B7076" s="360" t="s">
        <v>110</v>
      </c>
      <c r="C7076" s="360" t="s">
        <v>36</v>
      </c>
      <c r="D7076" s="380">
        <v>41842</v>
      </c>
      <c r="E7076" s="384">
        <v>0.37361111111111112</v>
      </c>
      <c r="F7076" s="380">
        <v>41842</v>
      </c>
      <c r="G7076" s="384"/>
      <c r="H7076" s="384">
        <v>0</v>
      </c>
      <c r="I7076" s="360">
        <v>31</v>
      </c>
      <c r="J7076" s="360" t="s">
        <v>1004</v>
      </c>
      <c r="K7076" s="360" t="s">
        <v>134</v>
      </c>
      <c r="L7076" s="360" t="s">
        <v>128</v>
      </c>
      <c r="M7076" s="24" t="s">
        <v>7315</v>
      </c>
      <c r="N7076" s="360">
        <v>35</v>
      </c>
      <c r="O7076" s="360" t="s">
        <v>66</v>
      </c>
      <c r="P7076" s="360" t="s">
        <v>7316</v>
      </c>
      <c r="Q7076" s="24" t="s">
        <v>7317</v>
      </c>
      <c r="R7076" s="1716"/>
      <c r="S7076" s="360">
        <v>19.7</v>
      </c>
      <c r="T7076" s="24">
        <v>19.7</v>
      </c>
      <c r="U7076" s="1781" t="s">
        <v>75</v>
      </c>
      <c r="V7076" s="1781">
        <v>1977</v>
      </c>
      <c r="W7076" s="1781" t="s">
        <v>6097</v>
      </c>
      <c r="X7076" s="1781"/>
      <c r="Y7076" s="1781" t="s">
        <v>7684</v>
      </c>
      <c r="Z7076" s="1781"/>
      <c r="AA7076" s="1781" t="s">
        <v>7685</v>
      </c>
      <c r="AB7076" s="1781"/>
      <c r="AC7076" s="1799" t="s">
        <v>7686</v>
      </c>
      <c r="AD7076" s="1781" t="s">
        <v>48</v>
      </c>
      <c r="AE7076" s="360"/>
      <c r="AF7076" s="360"/>
      <c r="AG7076" s="360"/>
      <c r="AH7076" s="3"/>
      <c r="AI7076" s="3"/>
      <c r="AJ7076" s="3"/>
    </row>
    <row r="7077" spans="1:36" customFormat="1" ht="63" hidden="1" x14ac:dyDescent="0.2">
      <c r="A7077" s="24" t="s">
        <v>5144</v>
      </c>
      <c r="B7077" s="360" t="s">
        <v>110</v>
      </c>
      <c r="C7077" s="360" t="s">
        <v>36</v>
      </c>
      <c r="D7077" s="380">
        <v>41842</v>
      </c>
      <c r="E7077" s="384">
        <v>0.375</v>
      </c>
      <c r="F7077" s="380">
        <v>41842</v>
      </c>
      <c r="G7077" s="384">
        <v>0.37361111111111112</v>
      </c>
      <c r="H7077" s="384">
        <v>0</v>
      </c>
      <c r="I7077" s="360">
        <v>6</v>
      </c>
      <c r="J7077" s="360" t="s">
        <v>146</v>
      </c>
      <c r="K7077" s="360"/>
      <c r="L7077" s="360" t="s">
        <v>128</v>
      </c>
      <c r="M7077" s="24" t="s">
        <v>7318</v>
      </c>
      <c r="N7077" s="360">
        <v>35</v>
      </c>
      <c r="O7077" s="360" t="s">
        <v>66</v>
      </c>
      <c r="P7077" s="360" t="s">
        <v>7318</v>
      </c>
      <c r="Q7077" s="24" t="s">
        <v>7319</v>
      </c>
      <c r="R7077" s="1716"/>
      <c r="S7077" s="360">
        <v>6.7</v>
      </c>
      <c r="T7077" s="24">
        <v>6.7</v>
      </c>
      <c r="U7077" s="1781" t="s">
        <v>75</v>
      </c>
      <c r="V7077" s="1799">
        <v>41736</v>
      </c>
      <c r="W7077" s="1781" t="s">
        <v>7687</v>
      </c>
      <c r="X7077" s="1781" t="s">
        <v>7688</v>
      </c>
      <c r="Y7077" s="1799">
        <v>41061</v>
      </c>
      <c r="Z7077" s="1862">
        <v>1</v>
      </c>
      <c r="AA7077" s="1799">
        <v>41791</v>
      </c>
      <c r="AB7077" s="1804" t="s">
        <v>7671</v>
      </c>
      <c r="AC7077" s="1799">
        <v>41791</v>
      </c>
      <c r="AD7077" s="1781" t="s">
        <v>48</v>
      </c>
      <c r="AE7077" s="360"/>
      <c r="AF7077" s="360"/>
      <c r="AG7077" s="360"/>
      <c r="AH7077" s="3"/>
      <c r="AI7077" s="3"/>
      <c r="AJ7077" s="3"/>
    </row>
    <row r="7078" spans="1:36" customFormat="1" ht="63" hidden="1" x14ac:dyDescent="0.2">
      <c r="A7078" s="24" t="s">
        <v>5144</v>
      </c>
      <c r="B7078" s="360" t="s">
        <v>110</v>
      </c>
      <c r="C7078" s="360" t="s">
        <v>36</v>
      </c>
      <c r="D7078" s="380">
        <v>41842</v>
      </c>
      <c r="E7078" s="384">
        <v>0.58472222222222225</v>
      </c>
      <c r="F7078" s="380"/>
      <c r="G7078" s="384"/>
      <c r="H7078" s="384">
        <v>0</v>
      </c>
      <c r="I7078" s="360">
        <v>3</v>
      </c>
      <c r="J7078" s="360"/>
      <c r="K7078" s="360"/>
      <c r="L7078" s="360" t="s">
        <v>128</v>
      </c>
      <c r="M7078" s="24"/>
      <c r="N7078" s="360">
        <v>0.4</v>
      </c>
      <c r="O7078" s="360" t="s">
        <v>72</v>
      </c>
      <c r="P7078" s="360" t="s">
        <v>4677</v>
      </c>
      <c r="Q7078" s="24" t="s">
        <v>7320</v>
      </c>
      <c r="R7078" s="360"/>
      <c r="S7078" s="360">
        <v>1.2</v>
      </c>
      <c r="T7078" s="24">
        <v>1.2</v>
      </c>
      <c r="U7078" s="1697" t="s">
        <v>86</v>
      </c>
      <c r="V7078" s="360"/>
      <c r="W7078" s="360"/>
      <c r="X7078" s="360"/>
      <c r="Y7078" s="1120"/>
      <c r="Z7078" s="360"/>
      <c r="AA7078" s="1120"/>
      <c r="AB7078" s="360"/>
      <c r="AC7078" s="1120"/>
      <c r="AD7078" s="360" t="s">
        <v>48</v>
      </c>
      <c r="AE7078" s="360"/>
      <c r="AF7078" s="360"/>
      <c r="AG7078" s="360"/>
      <c r="AH7078" s="3"/>
      <c r="AI7078" s="3"/>
      <c r="AJ7078" s="3"/>
    </row>
    <row r="7079" spans="1:36" customFormat="1" ht="78.75" hidden="1" x14ac:dyDescent="0.2">
      <c r="A7079" s="24" t="s">
        <v>5144</v>
      </c>
      <c r="B7079" s="360" t="s">
        <v>110</v>
      </c>
      <c r="C7079" s="360" t="s">
        <v>36</v>
      </c>
      <c r="D7079" s="380">
        <v>41842</v>
      </c>
      <c r="E7079" s="384">
        <v>0.60833333333333328</v>
      </c>
      <c r="F7079" s="380"/>
      <c r="G7079" s="384"/>
      <c r="H7079" s="384">
        <v>0</v>
      </c>
      <c r="I7079" s="360">
        <v>6</v>
      </c>
      <c r="J7079" s="360"/>
      <c r="K7079" s="360"/>
      <c r="L7079" s="360" t="s">
        <v>128</v>
      </c>
      <c r="M7079" s="24" t="s">
        <v>1022</v>
      </c>
      <c r="N7079" s="360">
        <v>0.4</v>
      </c>
      <c r="O7079" s="360" t="s">
        <v>72</v>
      </c>
      <c r="P7079" s="360" t="s">
        <v>4677</v>
      </c>
      <c r="Q7079" s="360" t="s">
        <v>7321</v>
      </c>
      <c r="R7079" s="360"/>
      <c r="S7079" s="360">
        <v>4.0999999999999996</v>
      </c>
      <c r="T7079" s="24">
        <f>R7079+S7079</f>
        <v>4.0999999999999996</v>
      </c>
      <c r="U7079" s="1697" t="s">
        <v>86</v>
      </c>
      <c r="V7079" s="360"/>
      <c r="W7079" s="360"/>
      <c r="X7079" s="360"/>
      <c r="Y7079" s="1120"/>
      <c r="Z7079" s="360"/>
      <c r="AA7079" s="1120"/>
      <c r="AB7079" s="360"/>
      <c r="AC7079" s="1120"/>
      <c r="AD7079" s="360" t="s">
        <v>48</v>
      </c>
      <c r="AE7079" s="360"/>
      <c r="AF7079" s="360"/>
      <c r="AG7079" s="360"/>
      <c r="AH7079" s="3"/>
      <c r="AI7079" s="3"/>
      <c r="AJ7079" s="3"/>
    </row>
    <row r="7080" spans="1:36" customFormat="1" ht="78.75" hidden="1" x14ac:dyDescent="0.2">
      <c r="A7080" s="24" t="s">
        <v>5144</v>
      </c>
      <c r="B7080" s="360" t="s">
        <v>110</v>
      </c>
      <c r="C7080" s="360" t="s">
        <v>36</v>
      </c>
      <c r="D7080" s="380">
        <v>41842</v>
      </c>
      <c r="E7080" s="384">
        <v>0.64097222222222217</v>
      </c>
      <c r="F7080" s="380"/>
      <c r="G7080" s="384"/>
      <c r="H7080" s="384">
        <v>0</v>
      </c>
      <c r="I7080" s="360">
        <v>10</v>
      </c>
      <c r="J7080" s="360"/>
      <c r="K7080" s="360"/>
      <c r="L7080" s="360" t="s">
        <v>128</v>
      </c>
      <c r="M7080" s="24"/>
      <c r="N7080" s="360">
        <v>0.4</v>
      </c>
      <c r="O7080" s="360" t="s">
        <v>72</v>
      </c>
      <c r="P7080" s="360" t="s">
        <v>4677</v>
      </c>
      <c r="Q7080" s="24" t="s">
        <v>7322</v>
      </c>
      <c r="R7080" s="360"/>
      <c r="S7080" s="360">
        <v>19.899999999999999</v>
      </c>
      <c r="T7080" s="24">
        <f>R7080+S7080</f>
        <v>19.899999999999999</v>
      </c>
      <c r="U7080" s="1697" t="s">
        <v>86</v>
      </c>
      <c r="V7080" s="360"/>
      <c r="W7080" s="360"/>
      <c r="X7080" s="360"/>
      <c r="Y7080" s="1120"/>
      <c r="Z7080" s="360"/>
      <c r="AA7080" s="1120"/>
      <c r="AB7080" s="360"/>
      <c r="AC7080" s="1120"/>
      <c r="AD7080" s="360" t="s">
        <v>48</v>
      </c>
      <c r="AE7080" s="360"/>
      <c r="AF7080" s="360"/>
      <c r="AG7080" s="360"/>
      <c r="AH7080" s="3"/>
      <c r="AI7080" s="3"/>
      <c r="AJ7080" s="3"/>
    </row>
    <row r="7081" spans="1:36" customFormat="1" ht="63" hidden="1" x14ac:dyDescent="0.2">
      <c r="A7081" s="24" t="s">
        <v>5144</v>
      </c>
      <c r="B7081" s="360" t="s">
        <v>110</v>
      </c>
      <c r="C7081" s="360" t="s">
        <v>36</v>
      </c>
      <c r="D7081" s="380">
        <v>41842</v>
      </c>
      <c r="E7081" s="384">
        <v>0.75416666666666676</v>
      </c>
      <c r="F7081" s="380">
        <v>41842</v>
      </c>
      <c r="G7081" s="384">
        <v>0.78611111111111109</v>
      </c>
      <c r="H7081" s="384">
        <v>3.1944444444444449E-2</v>
      </c>
      <c r="I7081" s="360">
        <v>3</v>
      </c>
      <c r="J7081" s="360" t="s">
        <v>178</v>
      </c>
      <c r="K7081" s="360" t="s">
        <v>834</v>
      </c>
      <c r="L7081" s="360" t="s">
        <v>125</v>
      </c>
      <c r="M7081" s="24" t="s">
        <v>7323</v>
      </c>
      <c r="N7081" s="360" t="s">
        <v>103</v>
      </c>
      <c r="O7081" s="360" t="s">
        <v>66</v>
      </c>
      <c r="P7081" s="360" t="s">
        <v>7324</v>
      </c>
      <c r="Q7081" s="24" t="s">
        <v>3409</v>
      </c>
      <c r="R7081" s="360">
        <v>1.3</v>
      </c>
      <c r="S7081" s="360"/>
      <c r="T7081" s="24">
        <v>1.3</v>
      </c>
      <c r="U7081" s="1697" t="s">
        <v>75</v>
      </c>
      <c r="V7081" s="360"/>
      <c r="W7081" s="360"/>
      <c r="X7081" s="360"/>
      <c r="Y7081" s="360"/>
      <c r="Z7081" s="360"/>
      <c r="AA7081" s="360"/>
      <c r="AB7081" s="360"/>
      <c r="AC7081" s="360"/>
      <c r="AD7081" s="360" t="s">
        <v>55</v>
      </c>
      <c r="AE7081" s="360"/>
      <c r="AF7081" s="360"/>
      <c r="AG7081" s="360"/>
      <c r="AH7081" s="3"/>
      <c r="AI7081" s="3"/>
      <c r="AJ7081" s="3"/>
    </row>
    <row r="7082" spans="1:36" customFormat="1" ht="47.25" hidden="1" x14ac:dyDescent="0.2">
      <c r="A7082" s="24" t="s">
        <v>5144</v>
      </c>
      <c r="B7082" s="360" t="s">
        <v>110</v>
      </c>
      <c r="C7082" s="360" t="s">
        <v>36</v>
      </c>
      <c r="D7082" s="379">
        <v>41842</v>
      </c>
      <c r="E7082" s="384">
        <v>0.75486111111111109</v>
      </c>
      <c r="F7082" s="380">
        <v>41842</v>
      </c>
      <c r="G7082" s="384">
        <v>0.75486111111111109</v>
      </c>
      <c r="H7082" s="384">
        <v>0</v>
      </c>
      <c r="I7082" s="360">
        <v>6</v>
      </c>
      <c r="J7082" s="360" t="s">
        <v>7325</v>
      </c>
      <c r="K7082" s="360" t="s">
        <v>132</v>
      </c>
      <c r="L7082" s="360" t="s">
        <v>128</v>
      </c>
      <c r="M7082" s="360" t="s">
        <v>7326</v>
      </c>
      <c r="N7082" s="360" t="s">
        <v>103</v>
      </c>
      <c r="O7082" s="360" t="s">
        <v>66</v>
      </c>
      <c r="P7082" s="360" t="s">
        <v>7326</v>
      </c>
      <c r="Q7082" s="1495" t="s">
        <v>7689</v>
      </c>
      <c r="R7082" s="413"/>
      <c r="S7082" s="413">
        <v>2.2000000000000002</v>
      </c>
      <c r="T7082" s="413">
        <v>2.2000000000000002</v>
      </c>
      <c r="U7082" s="1782" t="s">
        <v>84</v>
      </c>
      <c r="V7082" s="1804">
        <v>1989</v>
      </c>
      <c r="W7082" s="1781" t="s">
        <v>150</v>
      </c>
      <c r="X7082" s="1782"/>
      <c r="Y7082" s="1781" t="s">
        <v>7690</v>
      </c>
      <c r="Z7082" s="1862">
        <v>1</v>
      </c>
      <c r="AA7082" s="1878" t="s">
        <v>7691</v>
      </c>
      <c r="AB7082" s="1799" t="s">
        <v>7692</v>
      </c>
      <c r="AC7082" s="1895"/>
      <c r="AD7082" s="1781" t="s">
        <v>48</v>
      </c>
      <c r="AE7082" s="360"/>
      <c r="AF7082" s="360"/>
      <c r="AG7082" s="24"/>
      <c r="AH7082" s="3"/>
      <c r="AI7082" s="3"/>
      <c r="AJ7082" s="3"/>
    </row>
    <row r="7083" spans="1:36" customFormat="1" ht="47.25" hidden="1" x14ac:dyDescent="0.2">
      <c r="A7083" s="360" t="s">
        <v>5144</v>
      </c>
      <c r="B7083" s="360" t="s">
        <v>110</v>
      </c>
      <c r="C7083" s="360" t="s">
        <v>2244</v>
      </c>
      <c r="D7083" s="380">
        <v>41842</v>
      </c>
      <c r="E7083" s="384">
        <v>0.76041666666666663</v>
      </c>
      <c r="F7083" s="380">
        <v>41842</v>
      </c>
      <c r="G7083" s="384">
        <v>0.76041666666666663</v>
      </c>
      <c r="H7083" s="384">
        <v>0</v>
      </c>
      <c r="I7083" s="360">
        <v>73</v>
      </c>
      <c r="J7083" s="360" t="s">
        <v>2040</v>
      </c>
      <c r="K7083" s="360" t="s">
        <v>132</v>
      </c>
      <c r="L7083" s="360" t="s">
        <v>125</v>
      </c>
      <c r="M7083" s="360" t="s">
        <v>7327</v>
      </c>
      <c r="N7083" s="360">
        <v>110</v>
      </c>
      <c r="O7083" s="360" t="s">
        <v>66</v>
      </c>
      <c r="P7083" s="360" t="s">
        <v>7327</v>
      </c>
      <c r="Q7083" s="360" t="s">
        <v>3409</v>
      </c>
      <c r="R7083" s="360"/>
      <c r="S7083" s="360">
        <v>56.7</v>
      </c>
      <c r="T7083" s="360">
        <v>56.7</v>
      </c>
      <c r="U7083" s="360" t="s">
        <v>75</v>
      </c>
      <c r="V7083" s="360"/>
      <c r="W7083" s="360"/>
      <c r="X7083" s="360"/>
      <c r="Y7083" s="360"/>
      <c r="Z7083" s="360"/>
      <c r="AA7083" s="360"/>
      <c r="AB7083" s="360"/>
      <c r="AC7083" s="360"/>
      <c r="AD7083" s="360" t="s">
        <v>55</v>
      </c>
      <c r="AE7083" s="360"/>
      <c r="AF7083" s="360"/>
      <c r="AG7083" s="360"/>
      <c r="AH7083" s="3"/>
      <c r="AI7083" s="3"/>
      <c r="AJ7083" s="3"/>
    </row>
    <row r="7084" spans="1:36" customFormat="1" ht="47.25" hidden="1" x14ac:dyDescent="0.2">
      <c r="A7084" s="360" t="s">
        <v>5144</v>
      </c>
      <c r="B7084" s="360" t="s">
        <v>110</v>
      </c>
      <c r="C7084" s="360" t="s">
        <v>36</v>
      </c>
      <c r="D7084" s="380">
        <v>41843</v>
      </c>
      <c r="E7084" s="384">
        <v>0.22083333333333333</v>
      </c>
      <c r="F7084" s="380">
        <v>41843</v>
      </c>
      <c r="G7084" s="384">
        <v>0.30416666666666664</v>
      </c>
      <c r="H7084" s="384">
        <f>G7084-E7084</f>
        <v>8.3333333333333315E-2</v>
      </c>
      <c r="I7084" s="360">
        <v>4</v>
      </c>
      <c r="J7084" s="360" t="s">
        <v>146</v>
      </c>
      <c r="K7084" s="360" t="s">
        <v>133</v>
      </c>
      <c r="L7084" s="360" t="s">
        <v>128</v>
      </c>
      <c r="M7084" s="360" t="s">
        <v>7328</v>
      </c>
      <c r="N7084" s="360" t="s">
        <v>103</v>
      </c>
      <c r="O7084" s="360" t="s">
        <v>66</v>
      </c>
      <c r="P7084" s="360" t="s">
        <v>7329</v>
      </c>
      <c r="Q7084" s="413" t="s">
        <v>7330</v>
      </c>
      <c r="R7084" s="947">
        <v>4.8</v>
      </c>
      <c r="S7084" s="947"/>
      <c r="T7084" s="947">
        <v>4.8</v>
      </c>
      <c r="U7084" s="1781" t="s">
        <v>87</v>
      </c>
      <c r="V7084" s="1799">
        <v>36892</v>
      </c>
      <c r="W7084" s="1781"/>
      <c r="X7084" s="1781"/>
      <c r="Y7084" s="1799" t="s">
        <v>7693</v>
      </c>
      <c r="Z7084" s="1781"/>
      <c r="AA7084" s="1799" t="s">
        <v>7694</v>
      </c>
      <c r="AB7084" s="1781"/>
      <c r="AC7084" s="1781"/>
      <c r="AD7084" s="1781" t="s">
        <v>48</v>
      </c>
      <c r="AE7084" s="360"/>
      <c r="AF7084" s="360"/>
      <c r="AG7084" s="360"/>
      <c r="AH7084" s="3"/>
      <c r="AI7084" s="3"/>
      <c r="AJ7084" s="3"/>
    </row>
    <row r="7085" spans="1:36" customFormat="1" ht="63" hidden="1" x14ac:dyDescent="0.2">
      <c r="A7085" s="360" t="s">
        <v>5144</v>
      </c>
      <c r="B7085" s="360" t="s">
        <v>110</v>
      </c>
      <c r="C7085" s="360" t="s">
        <v>36</v>
      </c>
      <c r="D7085" s="380">
        <v>41843</v>
      </c>
      <c r="E7085" s="384">
        <v>0.26527777777777778</v>
      </c>
      <c r="F7085" s="380">
        <v>41843</v>
      </c>
      <c r="G7085" s="384">
        <v>0.26527777777777778</v>
      </c>
      <c r="H7085" s="384">
        <f>G7085-E7085</f>
        <v>0</v>
      </c>
      <c r="I7085" s="360">
        <v>60</v>
      </c>
      <c r="J7085" s="360" t="s">
        <v>7331</v>
      </c>
      <c r="K7085" s="360" t="s">
        <v>132</v>
      </c>
      <c r="L7085" s="360" t="s">
        <v>128</v>
      </c>
      <c r="M7085" s="360" t="s">
        <v>7332</v>
      </c>
      <c r="N7085" s="360">
        <v>110</v>
      </c>
      <c r="O7085" s="360" t="s">
        <v>66</v>
      </c>
      <c r="P7085" s="360" t="s">
        <v>7332</v>
      </c>
      <c r="Q7085" s="1495" t="s">
        <v>7695</v>
      </c>
      <c r="R7085" s="947"/>
      <c r="S7085" s="947">
        <v>52</v>
      </c>
      <c r="T7085" s="947">
        <v>52</v>
      </c>
      <c r="U7085" s="1781" t="s">
        <v>75</v>
      </c>
      <c r="V7085" s="1781">
        <v>2007</v>
      </c>
      <c r="W7085" s="1781" t="s">
        <v>1526</v>
      </c>
      <c r="X7085" s="1656" t="s">
        <v>175</v>
      </c>
      <c r="Y7085" s="1799" t="s">
        <v>7696</v>
      </c>
      <c r="Z7085" s="1781"/>
      <c r="AA7085" s="1799" t="s">
        <v>7697</v>
      </c>
      <c r="AB7085" s="1781"/>
      <c r="AC7085" s="1781"/>
      <c r="AD7085" s="1781" t="s">
        <v>48</v>
      </c>
      <c r="AE7085" s="360"/>
      <c r="AF7085" s="360"/>
      <c r="AG7085" s="360"/>
      <c r="AH7085" s="3"/>
      <c r="AI7085" s="3"/>
      <c r="AJ7085" s="3"/>
    </row>
    <row r="7086" spans="1:36" customFormat="1" ht="63" hidden="1" x14ac:dyDescent="0.2">
      <c r="A7086" s="360" t="s">
        <v>5144</v>
      </c>
      <c r="B7086" s="360" t="s">
        <v>110</v>
      </c>
      <c r="C7086" s="360" t="s">
        <v>36</v>
      </c>
      <c r="D7086" s="380">
        <v>41844</v>
      </c>
      <c r="E7086" s="384">
        <v>0.35416666666666669</v>
      </c>
      <c r="F7086" s="380">
        <v>41844</v>
      </c>
      <c r="G7086" s="384">
        <v>0.44166666666666665</v>
      </c>
      <c r="H7086" s="384">
        <v>0.10833333333333334</v>
      </c>
      <c r="I7086" s="360">
        <v>3</v>
      </c>
      <c r="J7086" s="360" t="s">
        <v>146</v>
      </c>
      <c r="K7086" s="360" t="s">
        <v>134</v>
      </c>
      <c r="L7086" s="360" t="s">
        <v>125</v>
      </c>
      <c r="M7086" s="360" t="s">
        <v>7333</v>
      </c>
      <c r="N7086" s="360" t="s">
        <v>103</v>
      </c>
      <c r="O7086" s="360" t="s">
        <v>66</v>
      </c>
      <c r="P7086" s="360" t="s">
        <v>7334</v>
      </c>
      <c r="Q7086" s="360" t="s">
        <v>7335</v>
      </c>
      <c r="R7086" s="360">
        <v>3.9</v>
      </c>
      <c r="S7086" s="1716"/>
      <c r="T7086" s="1716">
        <v>3.9</v>
      </c>
      <c r="U7086" s="1781" t="s">
        <v>75</v>
      </c>
      <c r="V7086" s="1781">
        <v>1982</v>
      </c>
      <c r="W7086" s="1781" t="s">
        <v>171</v>
      </c>
      <c r="X7086" s="1656" t="s">
        <v>175</v>
      </c>
      <c r="Y7086" s="1799" t="s">
        <v>7336</v>
      </c>
      <c r="Z7086" s="1862">
        <v>1</v>
      </c>
      <c r="AA7086" s="1878" t="s">
        <v>7337</v>
      </c>
      <c r="AB7086" s="1781" t="s">
        <v>7338</v>
      </c>
      <c r="AC7086" s="1799" t="s">
        <v>7339</v>
      </c>
      <c r="AD7086" s="1781" t="s">
        <v>55</v>
      </c>
      <c r="AE7086" s="360"/>
      <c r="AF7086" s="360"/>
      <c r="AG7086" s="360"/>
      <c r="AH7086" s="3"/>
      <c r="AI7086" s="3"/>
      <c r="AJ7086" s="3"/>
    </row>
    <row r="7087" spans="1:36" customFormat="1" ht="110.25" hidden="1" x14ac:dyDescent="0.2">
      <c r="A7087" s="360" t="s">
        <v>5144</v>
      </c>
      <c r="B7087" s="360" t="s">
        <v>110</v>
      </c>
      <c r="C7087" s="360" t="s">
        <v>36</v>
      </c>
      <c r="D7087" s="380">
        <v>41844</v>
      </c>
      <c r="E7087" s="384">
        <v>0.45624999999999999</v>
      </c>
      <c r="F7087" s="380">
        <v>41844</v>
      </c>
      <c r="G7087" s="384">
        <v>0.45624999999999999</v>
      </c>
      <c r="H7087" s="384">
        <f>G7087-E7087</f>
        <v>0</v>
      </c>
      <c r="I7087" s="360">
        <v>12</v>
      </c>
      <c r="J7087" s="360" t="s">
        <v>178</v>
      </c>
      <c r="K7087" s="360" t="s">
        <v>132</v>
      </c>
      <c r="L7087" s="360" t="s">
        <v>128</v>
      </c>
      <c r="M7087" s="360" t="s">
        <v>7340</v>
      </c>
      <c r="N7087" s="360" t="s">
        <v>103</v>
      </c>
      <c r="O7087" s="360" t="s">
        <v>66</v>
      </c>
      <c r="P7087" s="360" t="s">
        <v>7341</v>
      </c>
      <c r="Q7087" s="1495" t="s">
        <v>7698</v>
      </c>
      <c r="R7087" s="1716"/>
      <c r="S7087" s="1716">
        <v>17.100000000000001</v>
      </c>
      <c r="T7087" s="1716">
        <f>R7087+S7087</f>
        <v>17.100000000000001</v>
      </c>
      <c r="U7087" s="360" t="s">
        <v>75</v>
      </c>
      <c r="V7087" s="835">
        <v>41213</v>
      </c>
      <c r="W7087" s="413"/>
      <c r="X7087" s="413"/>
      <c r="Y7087" s="413" t="s">
        <v>7342</v>
      </c>
      <c r="Z7087" s="413" t="s">
        <v>7343</v>
      </c>
      <c r="AA7087" s="413" t="s">
        <v>7344</v>
      </c>
      <c r="AB7087" s="413">
        <v>0</v>
      </c>
      <c r="AC7087" s="413"/>
      <c r="AD7087" s="360" t="s">
        <v>48</v>
      </c>
      <c r="AE7087" s="360"/>
      <c r="AF7087" s="360"/>
      <c r="AG7087" s="360"/>
      <c r="AH7087" s="3"/>
      <c r="AI7087" s="3"/>
      <c r="AJ7087" s="3"/>
    </row>
    <row r="7088" spans="1:36" customFormat="1" ht="78.75" hidden="1" x14ac:dyDescent="0.2">
      <c r="A7088" s="360" t="s">
        <v>5144</v>
      </c>
      <c r="B7088" s="360" t="s">
        <v>110</v>
      </c>
      <c r="C7088" s="360" t="s">
        <v>36</v>
      </c>
      <c r="D7088" s="380">
        <v>41844</v>
      </c>
      <c r="E7088" s="384">
        <v>0.55277777777777781</v>
      </c>
      <c r="F7088" s="380">
        <v>41844</v>
      </c>
      <c r="G7088" s="384">
        <v>0.55277777777777781</v>
      </c>
      <c r="H7088" s="384">
        <v>0</v>
      </c>
      <c r="I7088" s="360">
        <v>0</v>
      </c>
      <c r="J7088" s="360" t="s">
        <v>866</v>
      </c>
      <c r="K7088" s="360"/>
      <c r="L7088" s="360" t="s">
        <v>128</v>
      </c>
      <c r="M7088" s="360" t="s">
        <v>7345</v>
      </c>
      <c r="N7088" s="360">
        <v>110</v>
      </c>
      <c r="O7088" s="360" t="s">
        <v>63</v>
      </c>
      <c r="P7088" s="360" t="s">
        <v>1962</v>
      </c>
      <c r="Q7088" s="1697" t="s">
        <v>9709</v>
      </c>
      <c r="R7088" s="1716"/>
      <c r="S7088" s="1716"/>
      <c r="T7088" s="1716"/>
      <c r="U7088" s="1641" t="s">
        <v>87</v>
      </c>
      <c r="V7088" s="1641">
        <v>2013</v>
      </c>
      <c r="W7088" s="1641" t="s">
        <v>9704</v>
      </c>
      <c r="X7088" s="1641" t="s">
        <v>9705</v>
      </c>
      <c r="Y7088" s="1802" t="s">
        <v>9706</v>
      </c>
      <c r="Z7088" s="1641"/>
      <c r="AA7088" s="1802" t="s">
        <v>9707</v>
      </c>
      <c r="AB7088" s="1641"/>
      <c r="AC7088" s="1641" t="s">
        <v>9708</v>
      </c>
      <c r="AD7088" s="1641" t="s">
        <v>48</v>
      </c>
      <c r="AE7088" s="360"/>
      <c r="AF7088" s="360"/>
      <c r="AG7088" s="360"/>
      <c r="AH7088" s="3"/>
      <c r="AI7088" s="3"/>
      <c r="AJ7088" s="3"/>
    </row>
    <row r="7089" spans="1:36" customFormat="1" ht="78.75" hidden="1" x14ac:dyDescent="0.2">
      <c r="A7089" s="360" t="s">
        <v>5144</v>
      </c>
      <c r="B7089" s="360" t="s">
        <v>110</v>
      </c>
      <c r="C7089" s="360" t="s">
        <v>36</v>
      </c>
      <c r="D7089" s="380">
        <v>41844</v>
      </c>
      <c r="E7089" s="384">
        <v>0.57291666666666663</v>
      </c>
      <c r="F7089" s="380">
        <v>41844</v>
      </c>
      <c r="G7089" s="384">
        <v>0.60555555555555551</v>
      </c>
      <c r="H7089" s="384">
        <v>3.2638888888888891E-2</v>
      </c>
      <c r="I7089" s="360">
        <v>2</v>
      </c>
      <c r="J7089" s="360" t="s">
        <v>146</v>
      </c>
      <c r="K7089" s="360" t="s">
        <v>133</v>
      </c>
      <c r="L7089" s="360" t="s">
        <v>128</v>
      </c>
      <c r="M7089" s="360" t="s">
        <v>7346</v>
      </c>
      <c r="N7089" s="360" t="s">
        <v>103</v>
      </c>
      <c r="O7089" s="360" t="s">
        <v>66</v>
      </c>
      <c r="P7089" s="360" t="s">
        <v>7347</v>
      </c>
      <c r="Q7089" s="360" t="s">
        <v>7348</v>
      </c>
      <c r="R7089" s="1716">
        <v>1.4</v>
      </c>
      <c r="S7089" s="1716"/>
      <c r="T7089" s="1716">
        <v>1.4</v>
      </c>
      <c r="U7089" s="360" t="s">
        <v>84</v>
      </c>
      <c r="V7089" s="360">
        <v>1981</v>
      </c>
      <c r="W7089" s="360" t="s">
        <v>171</v>
      </c>
      <c r="X7089" s="360"/>
      <c r="Y7089" s="1120" t="s">
        <v>7349</v>
      </c>
      <c r="Z7089" s="360">
        <v>1</v>
      </c>
      <c r="AA7089" s="1120" t="s">
        <v>7350</v>
      </c>
      <c r="AB7089" s="360" t="s">
        <v>4019</v>
      </c>
      <c r="AC7089" s="1120">
        <v>41767</v>
      </c>
      <c r="AD7089" s="360" t="s">
        <v>48</v>
      </c>
      <c r="AE7089" s="360"/>
      <c r="AF7089" s="360"/>
      <c r="AG7089" s="360"/>
      <c r="AH7089" s="3"/>
      <c r="AI7089" s="3"/>
      <c r="AJ7089" s="3"/>
    </row>
    <row r="7090" spans="1:36" customFormat="1" ht="94.5" hidden="1" x14ac:dyDescent="0.2">
      <c r="A7090" s="360" t="s">
        <v>5144</v>
      </c>
      <c r="B7090" s="360" t="s">
        <v>110</v>
      </c>
      <c r="C7090" s="360" t="s">
        <v>36</v>
      </c>
      <c r="D7090" s="380">
        <v>41844</v>
      </c>
      <c r="E7090" s="384">
        <v>0.60069444444444442</v>
      </c>
      <c r="F7090" s="380">
        <v>41844</v>
      </c>
      <c r="G7090" s="384">
        <v>0.60069444444444442</v>
      </c>
      <c r="H7090" s="384">
        <v>0</v>
      </c>
      <c r="I7090" s="360">
        <v>4</v>
      </c>
      <c r="J7090" s="360"/>
      <c r="K7090" s="360"/>
      <c r="L7090" s="360" t="s">
        <v>126</v>
      </c>
      <c r="M7090" s="360"/>
      <c r="N7090" s="360"/>
      <c r="O7090" s="360" t="s">
        <v>72</v>
      </c>
      <c r="P7090" s="360"/>
      <c r="Q7090" s="360" t="s">
        <v>7351</v>
      </c>
      <c r="R7090" s="1716"/>
      <c r="S7090" s="1716">
        <v>1.9</v>
      </c>
      <c r="T7090" s="1716">
        <v>1.9</v>
      </c>
      <c r="U7090" s="360" t="s">
        <v>86</v>
      </c>
      <c r="V7090" s="360"/>
      <c r="W7090" s="360"/>
      <c r="X7090" s="360"/>
      <c r="Y7090" s="1120"/>
      <c r="Z7090" s="360"/>
      <c r="AA7090" s="1120"/>
      <c r="AB7090" s="360"/>
      <c r="AC7090" s="1120"/>
      <c r="AD7090" s="360" t="s">
        <v>61</v>
      </c>
      <c r="AE7090" s="360"/>
      <c r="AF7090" s="360"/>
      <c r="AG7090" s="360"/>
      <c r="AH7090" s="3" t="s">
        <v>388</v>
      </c>
      <c r="AI7090" s="3"/>
      <c r="AJ7090" s="3"/>
    </row>
    <row r="7091" spans="1:36" customFormat="1" ht="78.75" hidden="1" x14ac:dyDescent="0.2">
      <c r="A7091" s="360" t="s">
        <v>5144</v>
      </c>
      <c r="B7091" s="360" t="s">
        <v>110</v>
      </c>
      <c r="C7091" s="360" t="s">
        <v>36</v>
      </c>
      <c r="D7091" s="380">
        <v>41844</v>
      </c>
      <c r="E7091" s="384">
        <v>0.68125000000000002</v>
      </c>
      <c r="F7091" s="380">
        <v>41844</v>
      </c>
      <c r="G7091" s="384">
        <v>0.68125000000000002</v>
      </c>
      <c r="H7091" s="384">
        <f>G7091-E7091</f>
        <v>0</v>
      </c>
      <c r="I7091" s="360">
        <v>11</v>
      </c>
      <c r="J7091" s="360" t="s">
        <v>146</v>
      </c>
      <c r="K7091" s="360" t="s">
        <v>132</v>
      </c>
      <c r="L7091" s="360" t="s">
        <v>128</v>
      </c>
      <c r="M7091" s="360" t="s">
        <v>7352</v>
      </c>
      <c r="N7091" s="360" t="s">
        <v>103</v>
      </c>
      <c r="O7091" s="360" t="s">
        <v>66</v>
      </c>
      <c r="P7091" s="360" t="s">
        <v>7353</v>
      </c>
      <c r="Q7091" s="1661" t="s">
        <v>7699</v>
      </c>
      <c r="R7091" s="1716"/>
      <c r="S7091" s="1716">
        <v>2.5</v>
      </c>
      <c r="T7091" s="1716">
        <f>R7091+S7091</f>
        <v>2.5</v>
      </c>
      <c r="U7091" s="360" t="s">
        <v>75</v>
      </c>
      <c r="V7091" s="360">
        <v>1991</v>
      </c>
      <c r="W7091" s="360" t="s">
        <v>757</v>
      </c>
      <c r="X7091" s="360" t="s">
        <v>175</v>
      </c>
      <c r="Y7091" s="413" t="s">
        <v>7354</v>
      </c>
      <c r="Z7091" s="413" t="s">
        <v>7355</v>
      </c>
      <c r="AA7091" s="413" t="s">
        <v>7356</v>
      </c>
      <c r="AB7091" s="360" t="s">
        <v>7357</v>
      </c>
      <c r="AC7091" s="360"/>
      <c r="AD7091" s="360" t="s">
        <v>48</v>
      </c>
      <c r="AE7091" s="360"/>
      <c r="AF7091" s="360"/>
      <c r="AG7091" s="360"/>
      <c r="AH7091" s="3"/>
      <c r="AI7091" s="3"/>
      <c r="AJ7091" s="3"/>
    </row>
    <row r="7092" spans="1:36" customFormat="1" ht="47.25" hidden="1" x14ac:dyDescent="0.2">
      <c r="A7092" s="360" t="s">
        <v>5144</v>
      </c>
      <c r="B7092" s="360" t="s">
        <v>110</v>
      </c>
      <c r="C7092" s="360" t="s">
        <v>36</v>
      </c>
      <c r="D7092" s="380">
        <v>41844</v>
      </c>
      <c r="E7092" s="384">
        <v>0.70277777777777783</v>
      </c>
      <c r="F7092" s="380">
        <v>41844</v>
      </c>
      <c r="G7092" s="384">
        <v>0.70277777777777783</v>
      </c>
      <c r="H7092" s="384">
        <f>G7092-E7092</f>
        <v>0</v>
      </c>
      <c r="I7092" s="360">
        <v>4</v>
      </c>
      <c r="J7092" s="360" t="s">
        <v>146</v>
      </c>
      <c r="K7092" s="360" t="s">
        <v>132</v>
      </c>
      <c r="L7092" s="360" t="s">
        <v>128</v>
      </c>
      <c r="M7092" s="360" t="s">
        <v>7358</v>
      </c>
      <c r="N7092" s="360" t="s">
        <v>103</v>
      </c>
      <c r="O7092" s="360" t="s">
        <v>66</v>
      </c>
      <c r="P7092" s="360" t="s">
        <v>7359</v>
      </c>
      <c r="Q7092" s="1661" t="s">
        <v>7700</v>
      </c>
      <c r="R7092" s="1716"/>
      <c r="S7092" s="1716">
        <v>1.1000000000000001</v>
      </c>
      <c r="T7092" s="1716">
        <f>R7092+S7092</f>
        <v>1.1000000000000001</v>
      </c>
      <c r="U7092" s="360" t="s">
        <v>75</v>
      </c>
      <c r="V7092" s="360">
        <v>2006</v>
      </c>
      <c r="W7092" s="360"/>
      <c r="X7092" s="360"/>
      <c r="Y7092" s="360" t="s">
        <v>7360</v>
      </c>
      <c r="Z7092" s="360" t="s">
        <v>7355</v>
      </c>
      <c r="AA7092" s="360" t="s">
        <v>7361</v>
      </c>
      <c r="AB7092" s="360">
        <v>0</v>
      </c>
      <c r="AC7092" s="360"/>
      <c r="AD7092" s="360" t="s">
        <v>48</v>
      </c>
      <c r="AE7092" s="360"/>
      <c r="AF7092" s="360"/>
      <c r="AG7092" s="360"/>
      <c r="AH7092" s="3"/>
      <c r="AI7092" s="3"/>
      <c r="AJ7092" s="3"/>
    </row>
    <row r="7093" spans="1:36" customFormat="1" ht="299.25" hidden="1" x14ac:dyDescent="0.2">
      <c r="A7093" s="360" t="s">
        <v>5144</v>
      </c>
      <c r="B7093" s="360" t="s">
        <v>110</v>
      </c>
      <c r="C7093" s="360" t="s">
        <v>36</v>
      </c>
      <c r="D7093" s="380">
        <v>41845</v>
      </c>
      <c r="E7093" s="384">
        <v>0.26527777777777778</v>
      </c>
      <c r="F7093" s="380">
        <v>41845</v>
      </c>
      <c r="G7093" s="384">
        <v>0.35347222222222219</v>
      </c>
      <c r="H7093" s="384">
        <f>G7093-E7093</f>
        <v>8.8194444444444409E-2</v>
      </c>
      <c r="I7093" s="360">
        <v>12</v>
      </c>
      <c r="J7093" s="360" t="s">
        <v>146</v>
      </c>
      <c r="K7093" s="360" t="s">
        <v>134</v>
      </c>
      <c r="L7093" s="360" t="s">
        <v>130</v>
      </c>
      <c r="M7093" s="360" t="s">
        <v>7499</v>
      </c>
      <c r="N7093" s="360">
        <v>110</v>
      </c>
      <c r="O7093" s="360" t="s">
        <v>63</v>
      </c>
      <c r="P7093" s="360" t="s">
        <v>7500</v>
      </c>
      <c r="Q7093" s="1661" t="s">
        <v>7701</v>
      </c>
      <c r="R7093" s="360">
        <v>99.8</v>
      </c>
      <c r="S7093" s="360"/>
      <c r="T7093" s="360">
        <v>99.8</v>
      </c>
      <c r="U7093" s="1641" t="s">
        <v>93</v>
      </c>
      <c r="V7093" s="1641">
        <v>2001</v>
      </c>
      <c r="W7093" s="1641" t="s">
        <v>7727</v>
      </c>
      <c r="X7093" s="1641" t="s">
        <v>159</v>
      </c>
      <c r="Y7093" s="1802">
        <v>41096</v>
      </c>
      <c r="Z7093" s="1641"/>
      <c r="AA7093" s="1802">
        <v>41913</v>
      </c>
      <c r="AB7093" s="1641">
        <v>0</v>
      </c>
      <c r="AC7093" s="1802"/>
      <c r="AD7093" s="1641" t="s">
        <v>60</v>
      </c>
      <c r="AE7093" s="413"/>
      <c r="AF7093" s="413"/>
      <c r="AG7093" s="413"/>
      <c r="AH7093" s="3"/>
      <c r="AI7093" s="3"/>
      <c r="AJ7093" s="3"/>
    </row>
    <row r="7094" spans="1:36" customFormat="1" ht="94.5" hidden="1" x14ac:dyDescent="0.2">
      <c r="A7094" s="360" t="s">
        <v>5144</v>
      </c>
      <c r="B7094" s="360" t="s">
        <v>110</v>
      </c>
      <c r="C7094" s="360" t="s">
        <v>36</v>
      </c>
      <c r="D7094" s="380">
        <v>41847</v>
      </c>
      <c r="E7094" s="384">
        <v>0.27361111111111108</v>
      </c>
      <c r="F7094" s="380">
        <v>41847</v>
      </c>
      <c r="G7094" s="384">
        <v>0.27361111111111108</v>
      </c>
      <c r="H7094" s="384">
        <v>0</v>
      </c>
      <c r="I7094" s="360">
        <v>10</v>
      </c>
      <c r="J7094" s="360" t="s">
        <v>146</v>
      </c>
      <c r="K7094" s="360"/>
      <c r="L7094" s="360" t="s">
        <v>130</v>
      </c>
      <c r="M7094" s="360" t="s">
        <v>7501</v>
      </c>
      <c r="N7094" s="360" t="s">
        <v>103</v>
      </c>
      <c r="O7094" s="360" t="s">
        <v>72</v>
      </c>
      <c r="P7094" s="360" t="s">
        <v>7501</v>
      </c>
      <c r="Q7094" s="1653" t="s">
        <v>7702</v>
      </c>
      <c r="R7094" s="360"/>
      <c r="S7094" s="360">
        <v>7</v>
      </c>
      <c r="T7094" s="360">
        <v>7</v>
      </c>
      <c r="U7094" s="1653" t="s">
        <v>79</v>
      </c>
      <c r="V7094" s="1653">
        <v>2011</v>
      </c>
      <c r="W7094" s="1653" t="s">
        <v>5382</v>
      </c>
      <c r="X7094" s="1653" t="s">
        <v>5383</v>
      </c>
      <c r="Y7094" s="1653" t="s">
        <v>5384</v>
      </c>
      <c r="Z7094" s="1653">
        <v>1</v>
      </c>
      <c r="AA7094" s="1653" t="s">
        <v>5385</v>
      </c>
      <c r="AB7094" s="1653" t="s">
        <v>5386</v>
      </c>
      <c r="AC7094" s="1892">
        <v>40878</v>
      </c>
      <c r="AD7094" s="1653" t="s">
        <v>60</v>
      </c>
      <c r="AE7094" s="1206"/>
      <c r="AF7094" s="1206"/>
      <c r="AG7094" s="1206"/>
      <c r="AH7094" s="3"/>
      <c r="AI7094" s="3"/>
      <c r="AJ7094" s="3"/>
    </row>
    <row r="7095" spans="1:36" customFormat="1" ht="31.5" hidden="1" x14ac:dyDescent="0.2">
      <c r="A7095" s="360" t="s">
        <v>5144</v>
      </c>
      <c r="B7095" s="360" t="s">
        <v>110</v>
      </c>
      <c r="C7095" s="360" t="s">
        <v>36</v>
      </c>
      <c r="D7095" s="380">
        <v>41847</v>
      </c>
      <c r="E7095" s="384">
        <v>0.67847222222222225</v>
      </c>
      <c r="F7095" s="380">
        <v>41847</v>
      </c>
      <c r="G7095" s="384">
        <v>0.67847222222222225</v>
      </c>
      <c r="H7095" s="384">
        <v>0</v>
      </c>
      <c r="I7095" s="360">
        <v>7</v>
      </c>
      <c r="J7095" s="360" t="s">
        <v>178</v>
      </c>
      <c r="K7095" s="360" t="s">
        <v>132</v>
      </c>
      <c r="L7095" s="360" t="s">
        <v>128</v>
      </c>
      <c r="M7095" s="360" t="s">
        <v>7502</v>
      </c>
      <c r="N7095" s="360" t="s">
        <v>103</v>
      </c>
      <c r="O7095" s="360" t="s">
        <v>66</v>
      </c>
      <c r="P7095" s="360" t="s">
        <v>7502</v>
      </c>
      <c r="Q7095" s="1653" t="s">
        <v>9703</v>
      </c>
      <c r="R7095" s="1716"/>
      <c r="S7095" s="1716">
        <v>7</v>
      </c>
      <c r="T7095" s="1716">
        <v>7</v>
      </c>
      <c r="U7095" s="1641" t="s">
        <v>75</v>
      </c>
      <c r="V7095" s="1641">
        <v>2012</v>
      </c>
      <c r="W7095" s="1819" t="s">
        <v>9702</v>
      </c>
      <c r="X7095" s="1641" t="s">
        <v>7728</v>
      </c>
      <c r="Y7095" s="1802">
        <v>41760</v>
      </c>
      <c r="Z7095" s="1641">
        <v>100</v>
      </c>
      <c r="AA7095" s="1802">
        <v>41852</v>
      </c>
      <c r="AB7095" s="1641">
        <v>0</v>
      </c>
      <c r="AC7095" s="1641"/>
      <c r="AD7095" s="1641" t="s">
        <v>48</v>
      </c>
      <c r="AE7095" s="360"/>
      <c r="AF7095" s="360"/>
      <c r="AG7095" s="360"/>
      <c r="AH7095" s="3"/>
      <c r="AI7095" s="3"/>
      <c r="AJ7095" s="3"/>
    </row>
    <row r="7096" spans="1:36" customFormat="1" ht="126" hidden="1" x14ac:dyDescent="0.2">
      <c r="A7096" s="360" t="s">
        <v>5144</v>
      </c>
      <c r="B7096" s="360" t="s">
        <v>110</v>
      </c>
      <c r="C7096" s="360" t="s">
        <v>36</v>
      </c>
      <c r="D7096" s="380">
        <v>41848</v>
      </c>
      <c r="E7096" s="384">
        <v>0.69444444444444453</v>
      </c>
      <c r="F7096" s="380">
        <v>41848</v>
      </c>
      <c r="G7096" s="384">
        <v>0.72916666666666663</v>
      </c>
      <c r="H7096" s="384">
        <v>3.4722222222222224E-2</v>
      </c>
      <c r="I7096" s="360">
        <v>4</v>
      </c>
      <c r="J7096" s="360" t="s">
        <v>146</v>
      </c>
      <c r="K7096" s="360" t="s">
        <v>133</v>
      </c>
      <c r="L7096" s="360" t="s">
        <v>128</v>
      </c>
      <c r="M7096" s="360" t="s">
        <v>7567</v>
      </c>
      <c r="N7096" s="360" t="s">
        <v>103</v>
      </c>
      <c r="O7096" s="360" t="s">
        <v>66</v>
      </c>
      <c r="P7096" s="360" t="s">
        <v>7567</v>
      </c>
      <c r="Q7096" s="1641" t="s">
        <v>7703</v>
      </c>
      <c r="R7096" s="360">
        <v>1.7</v>
      </c>
      <c r="S7096" s="360"/>
      <c r="T7096" s="360">
        <v>1.7</v>
      </c>
      <c r="U7096" s="1779" t="s">
        <v>84</v>
      </c>
      <c r="V7096" s="1798" t="s">
        <v>7704</v>
      </c>
      <c r="W7096" s="1779" t="s">
        <v>5848</v>
      </c>
      <c r="X7096" s="1779"/>
      <c r="Y7096" s="1828" t="s">
        <v>7705</v>
      </c>
      <c r="Z7096" s="1779">
        <v>100</v>
      </c>
      <c r="AA7096" s="1828" t="s">
        <v>7706</v>
      </c>
      <c r="AB7096" s="1779" t="s">
        <v>7707</v>
      </c>
      <c r="AC7096" s="1828"/>
      <c r="AD7096" s="1779" t="s">
        <v>48</v>
      </c>
      <c r="AE7096" s="360"/>
      <c r="AF7096" s="360"/>
      <c r="AG7096" s="360"/>
      <c r="AH7096" s="3"/>
      <c r="AI7096" s="3"/>
      <c r="AJ7096" s="3"/>
    </row>
    <row r="7097" spans="1:36" customFormat="1" ht="63" hidden="1" x14ac:dyDescent="0.2">
      <c r="A7097" s="360" t="s">
        <v>5144</v>
      </c>
      <c r="B7097" s="360" t="s">
        <v>110</v>
      </c>
      <c r="C7097" s="360" t="s">
        <v>36</v>
      </c>
      <c r="D7097" s="380">
        <v>41848</v>
      </c>
      <c r="E7097" s="384">
        <v>0.69791666666666663</v>
      </c>
      <c r="F7097" s="380">
        <v>41848</v>
      </c>
      <c r="G7097" s="384">
        <v>0.69791666666666663</v>
      </c>
      <c r="H7097" s="384">
        <f>G7097-E7097</f>
        <v>0</v>
      </c>
      <c r="I7097" s="360">
        <v>49</v>
      </c>
      <c r="J7097" s="360" t="s">
        <v>3242</v>
      </c>
      <c r="K7097" s="360" t="s">
        <v>132</v>
      </c>
      <c r="L7097" s="360" t="s">
        <v>128</v>
      </c>
      <c r="M7097" s="360" t="s">
        <v>7568</v>
      </c>
      <c r="N7097" s="360">
        <v>35</v>
      </c>
      <c r="O7097" s="360" t="s">
        <v>66</v>
      </c>
      <c r="P7097" s="360" t="s">
        <v>7569</v>
      </c>
      <c r="Q7097" s="1653" t="s">
        <v>7708</v>
      </c>
      <c r="R7097" s="360"/>
      <c r="S7097" s="360">
        <v>27.3</v>
      </c>
      <c r="T7097" s="1716">
        <f>R7097+S7097</f>
        <v>27.3</v>
      </c>
      <c r="U7097" s="1653" t="s">
        <v>84</v>
      </c>
      <c r="V7097" s="1653"/>
      <c r="W7097" s="1653"/>
      <c r="X7097" s="1653"/>
      <c r="Y7097" s="1653"/>
      <c r="Z7097" s="1653"/>
      <c r="AA7097" s="1653"/>
      <c r="AB7097" s="1653"/>
      <c r="AC7097" s="1653"/>
      <c r="AD7097" s="1653" t="s">
        <v>48</v>
      </c>
      <c r="AE7097" s="360"/>
      <c r="AF7097" s="360"/>
      <c r="AG7097" s="360"/>
      <c r="AH7097" s="3"/>
      <c r="AI7097" s="3"/>
      <c r="AJ7097" s="3"/>
    </row>
    <row r="7098" spans="1:36" customFormat="1" ht="63" hidden="1" x14ac:dyDescent="0.2">
      <c r="A7098" s="360" t="s">
        <v>5144</v>
      </c>
      <c r="B7098" s="360" t="s">
        <v>110</v>
      </c>
      <c r="C7098" s="360" t="s">
        <v>36</v>
      </c>
      <c r="D7098" s="380">
        <v>41848</v>
      </c>
      <c r="E7098" s="384">
        <v>0.7416666666666667</v>
      </c>
      <c r="F7098" s="380">
        <v>41848</v>
      </c>
      <c r="G7098" s="384">
        <v>0.7416666666666667</v>
      </c>
      <c r="H7098" s="384">
        <f>G7098-E7098</f>
        <v>0</v>
      </c>
      <c r="I7098" s="360">
        <v>4</v>
      </c>
      <c r="J7098" s="360" t="s">
        <v>146</v>
      </c>
      <c r="K7098" s="360" t="s">
        <v>132</v>
      </c>
      <c r="L7098" s="360" t="s">
        <v>128</v>
      </c>
      <c r="M7098" s="360" t="s">
        <v>7570</v>
      </c>
      <c r="N7098" s="360" t="s">
        <v>103</v>
      </c>
      <c r="O7098" s="360" t="s">
        <v>66</v>
      </c>
      <c r="P7098" s="360" t="s">
        <v>7571</v>
      </c>
      <c r="Q7098" s="1653" t="s">
        <v>7709</v>
      </c>
      <c r="R7098" s="360"/>
      <c r="S7098" s="360">
        <v>1.8</v>
      </c>
      <c r="T7098" s="1716">
        <f>R7098+S7098</f>
        <v>1.8</v>
      </c>
      <c r="U7098" s="1653" t="s">
        <v>84</v>
      </c>
      <c r="V7098" s="1653"/>
      <c r="W7098" s="1653"/>
      <c r="X7098" s="1653"/>
      <c r="Y7098" s="1653"/>
      <c r="Z7098" s="1653"/>
      <c r="AA7098" s="1653"/>
      <c r="AB7098" s="1653"/>
      <c r="AC7098" s="1653"/>
      <c r="AD7098" s="1653" t="s">
        <v>48</v>
      </c>
      <c r="AE7098" s="360"/>
      <c r="AF7098" s="360"/>
      <c r="AG7098" s="360"/>
      <c r="AH7098" s="3"/>
      <c r="AI7098" s="3"/>
      <c r="AJ7098" s="3"/>
    </row>
    <row r="7099" spans="1:36" customFormat="1" ht="110.25" hidden="1" x14ac:dyDescent="0.2">
      <c r="A7099" s="360" t="s">
        <v>5144</v>
      </c>
      <c r="B7099" s="360" t="s">
        <v>110</v>
      </c>
      <c r="C7099" s="360" t="s">
        <v>36</v>
      </c>
      <c r="D7099" s="380">
        <v>41849</v>
      </c>
      <c r="E7099" s="384">
        <v>0.31597222222222221</v>
      </c>
      <c r="F7099" s="380">
        <v>41819</v>
      </c>
      <c r="G7099" s="384">
        <v>0.38194444444444442</v>
      </c>
      <c r="H7099" s="384">
        <v>6.5972222222222224E-2</v>
      </c>
      <c r="I7099" s="360">
        <v>4</v>
      </c>
      <c r="J7099" s="360"/>
      <c r="K7099" s="360"/>
      <c r="L7099" s="360" t="s">
        <v>130</v>
      </c>
      <c r="M7099" s="360" t="s">
        <v>7572</v>
      </c>
      <c r="N7099" s="360">
        <v>0.4</v>
      </c>
      <c r="O7099" s="360" t="s">
        <v>64</v>
      </c>
      <c r="P7099" s="360" t="s">
        <v>7573</v>
      </c>
      <c r="Q7099" s="1656" t="s">
        <v>7710</v>
      </c>
      <c r="R7099" s="360"/>
      <c r="S7099" s="1490">
        <v>7.2</v>
      </c>
      <c r="T7099" s="1764">
        <v>7.2</v>
      </c>
      <c r="U7099" s="1641" t="s">
        <v>78</v>
      </c>
      <c r="V7099" s="1802">
        <v>41842</v>
      </c>
      <c r="W7099" s="1285" t="s">
        <v>7711</v>
      </c>
      <c r="X7099" s="1285" t="s">
        <v>7712</v>
      </c>
      <c r="Y7099" s="1802">
        <v>41842</v>
      </c>
      <c r="Z7099" s="1858">
        <v>1</v>
      </c>
      <c r="AA7099" s="1877" t="s">
        <v>7713</v>
      </c>
      <c r="AB7099" s="1641" t="s">
        <v>183</v>
      </c>
      <c r="AC7099" s="1802">
        <v>41842</v>
      </c>
      <c r="AD7099" s="1641" t="s">
        <v>61</v>
      </c>
      <c r="AE7099" s="360"/>
      <c r="AF7099" s="360"/>
      <c r="AG7099" s="360"/>
      <c r="AH7099" s="3"/>
      <c r="AI7099" s="3"/>
      <c r="AJ7099" s="3"/>
    </row>
    <row r="7100" spans="1:36" customFormat="1" ht="47.25" hidden="1" x14ac:dyDescent="0.2">
      <c r="A7100" s="360" t="s">
        <v>5144</v>
      </c>
      <c r="B7100" s="360" t="s">
        <v>110</v>
      </c>
      <c r="C7100" s="360" t="s">
        <v>36</v>
      </c>
      <c r="D7100" s="380">
        <v>41849</v>
      </c>
      <c r="E7100" s="384">
        <v>0.41597222222222219</v>
      </c>
      <c r="F7100" s="380">
        <v>41849</v>
      </c>
      <c r="G7100" s="384">
        <v>0.41597222222222219</v>
      </c>
      <c r="H7100" s="384">
        <v>0</v>
      </c>
      <c r="I7100" s="360">
        <v>12</v>
      </c>
      <c r="J7100" s="360" t="s">
        <v>146</v>
      </c>
      <c r="K7100" s="360" t="s">
        <v>132</v>
      </c>
      <c r="L7100" s="360" t="s">
        <v>128</v>
      </c>
      <c r="M7100" s="360" t="s">
        <v>7574</v>
      </c>
      <c r="N7100" s="360" t="s">
        <v>103</v>
      </c>
      <c r="O7100" s="360" t="s">
        <v>66</v>
      </c>
      <c r="P7100" s="360" t="s">
        <v>7575</v>
      </c>
      <c r="Q7100" s="360" t="s">
        <v>7576</v>
      </c>
      <c r="R7100" s="360"/>
      <c r="S7100" s="360">
        <v>2.2999999999999998</v>
      </c>
      <c r="T7100" s="360">
        <v>2.2999999999999998</v>
      </c>
      <c r="U7100" s="1790" t="s">
        <v>75</v>
      </c>
      <c r="V7100" s="1812" t="s">
        <v>9697</v>
      </c>
      <c r="W7100" s="1790" t="s">
        <v>171</v>
      </c>
      <c r="X7100" s="1790"/>
      <c r="Y7100" s="1206" t="s">
        <v>9698</v>
      </c>
      <c r="Z7100" s="1790">
        <v>100</v>
      </c>
      <c r="AA7100" s="1881" t="s">
        <v>9699</v>
      </c>
      <c r="AB7100" s="1790"/>
      <c r="AC7100" s="1901"/>
      <c r="AD7100" s="1779" t="s">
        <v>54</v>
      </c>
      <c r="AE7100" s="360"/>
      <c r="AF7100" s="360"/>
      <c r="AG7100" s="360"/>
      <c r="AH7100" s="3"/>
      <c r="AI7100" s="3"/>
      <c r="AJ7100" s="3"/>
    </row>
    <row r="7101" spans="1:36" customFormat="1" ht="47.25" hidden="1" x14ac:dyDescent="0.2">
      <c r="A7101" s="360" t="s">
        <v>7617</v>
      </c>
      <c r="B7101" s="360" t="s">
        <v>110</v>
      </c>
      <c r="C7101" s="360" t="s">
        <v>36</v>
      </c>
      <c r="D7101" s="380">
        <v>41854</v>
      </c>
      <c r="E7101" s="384">
        <v>0.52708333333333335</v>
      </c>
      <c r="F7101" s="380">
        <v>41854</v>
      </c>
      <c r="G7101" s="384">
        <v>0.52708333333333335</v>
      </c>
      <c r="H7101" s="384">
        <f>G7101-E7101</f>
        <v>0</v>
      </c>
      <c r="I7101" s="360">
        <v>15</v>
      </c>
      <c r="J7101" s="360" t="s">
        <v>146</v>
      </c>
      <c r="K7101" s="360" t="s">
        <v>134</v>
      </c>
      <c r="L7101" s="360" t="s">
        <v>130</v>
      </c>
      <c r="M7101" s="360" t="s">
        <v>7714</v>
      </c>
      <c r="N7101" s="360" t="s">
        <v>103</v>
      </c>
      <c r="O7101" s="360" t="s">
        <v>67</v>
      </c>
      <c r="P7101" s="360" t="s">
        <v>7715</v>
      </c>
      <c r="Q7101" s="360" t="s">
        <v>7716</v>
      </c>
      <c r="R7101" s="360"/>
      <c r="S7101" s="360">
        <v>17.899999999999999</v>
      </c>
      <c r="T7101" s="360">
        <v>17.899999999999999</v>
      </c>
      <c r="U7101" s="1206" t="s">
        <v>76</v>
      </c>
      <c r="V7101" s="1206">
        <v>1985</v>
      </c>
      <c r="W7101" s="1206" t="s">
        <v>76</v>
      </c>
      <c r="X7101" s="1206" t="s">
        <v>175</v>
      </c>
      <c r="Y7101" s="1803" t="s">
        <v>9700</v>
      </c>
      <c r="Z7101" s="1206">
        <v>100</v>
      </c>
      <c r="AA7101" s="1803" t="s">
        <v>9701</v>
      </c>
      <c r="AB7101" s="1206">
        <v>0</v>
      </c>
      <c r="AC7101" s="1807"/>
      <c r="AD7101" s="1206" t="s">
        <v>60</v>
      </c>
      <c r="AE7101" s="1206"/>
      <c r="AF7101" s="1206"/>
      <c r="AG7101" s="1206"/>
      <c r="AH7101" s="3"/>
      <c r="AI7101" s="3"/>
      <c r="AJ7101" s="3"/>
    </row>
    <row r="7102" spans="1:36" customFormat="1" ht="47.25" hidden="1" x14ac:dyDescent="0.2">
      <c r="A7102" s="360" t="s">
        <v>7617</v>
      </c>
      <c r="B7102" s="360" t="s">
        <v>110</v>
      </c>
      <c r="C7102" s="360" t="s">
        <v>7729</v>
      </c>
      <c r="D7102" s="380">
        <v>41855</v>
      </c>
      <c r="E7102" s="384">
        <v>0.58680555555555558</v>
      </c>
      <c r="F7102" s="380">
        <v>41855</v>
      </c>
      <c r="G7102" s="384">
        <v>0.58680555555555558</v>
      </c>
      <c r="H7102" s="384">
        <v>0</v>
      </c>
      <c r="I7102" s="360">
        <v>12</v>
      </c>
      <c r="J7102" s="360" t="s">
        <v>146</v>
      </c>
      <c r="K7102" s="360"/>
      <c r="L7102" s="360" t="s">
        <v>125</v>
      </c>
      <c r="M7102" s="360" t="s">
        <v>7730</v>
      </c>
      <c r="N7102" s="360" t="s">
        <v>103</v>
      </c>
      <c r="O7102" s="360" t="s">
        <v>67</v>
      </c>
      <c r="P7102" s="360" t="s">
        <v>7731</v>
      </c>
      <c r="Q7102" s="360" t="s">
        <v>7732</v>
      </c>
      <c r="R7102" s="360"/>
      <c r="S7102" s="360">
        <v>2.5</v>
      </c>
      <c r="T7102" s="360">
        <v>2.5</v>
      </c>
      <c r="U7102" s="1206" t="s">
        <v>76</v>
      </c>
      <c r="V7102" s="1803">
        <v>41783</v>
      </c>
      <c r="W7102" s="1206"/>
      <c r="X7102" s="1206"/>
      <c r="Y7102" s="1803"/>
      <c r="Z7102" s="1206"/>
      <c r="AA7102" s="1803"/>
      <c r="AB7102" s="1206"/>
      <c r="AC7102" s="1803"/>
      <c r="AD7102" s="1206" t="s">
        <v>55</v>
      </c>
      <c r="AE7102" s="1206"/>
      <c r="AF7102" s="1206"/>
      <c r="AG7102" s="1206"/>
      <c r="AH7102" s="3"/>
      <c r="AI7102" s="3"/>
      <c r="AJ7102" s="3"/>
    </row>
    <row r="7103" spans="1:36" customFormat="1" ht="78.75" hidden="1" x14ac:dyDescent="0.2">
      <c r="A7103" s="360" t="s">
        <v>7617</v>
      </c>
      <c r="B7103" s="360" t="s">
        <v>110</v>
      </c>
      <c r="C7103" s="360" t="s">
        <v>36</v>
      </c>
      <c r="D7103" s="380">
        <v>41855</v>
      </c>
      <c r="E7103" s="384">
        <v>0.64166666666666672</v>
      </c>
      <c r="F7103" s="380">
        <v>41855</v>
      </c>
      <c r="G7103" s="384">
        <v>0.64166666666666672</v>
      </c>
      <c r="H7103" s="384">
        <v>0</v>
      </c>
      <c r="I7103" s="360">
        <v>30</v>
      </c>
      <c r="J7103" s="360" t="s">
        <v>3242</v>
      </c>
      <c r="K7103" s="360" t="s">
        <v>132</v>
      </c>
      <c r="L7103" s="360" t="s">
        <v>128</v>
      </c>
      <c r="M7103" s="360" t="s">
        <v>7733</v>
      </c>
      <c r="N7103" s="360">
        <v>35</v>
      </c>
      <c r="O7103" s="360" t="s">
        <v>66</v>
      </c>
      <c r="P7103" s="360" t="s">
        <v>7734</v>
      </c>
      <c r="Q7103" s="1206" t="s">
        <v>9694</v>
      </c>
      <c r="R7103" s="360"/>
      <c r="S7103" s="360">
        <v>9.6</v>
      </c>
      <c r="T7103" s="360">
        <v>9.6</v>
      </c>
      <c r="U7103" s="1206" t="s">
        <v>75</v>
      </c>
      <c r="V7103" s="1805">
        <v>1969</v>
      </c>
      <c r="W7103" s="1206" t="s">
        <v>1526</v>
      </c>
      <c r="X7103" s="1206" t="s">
        <v>9686</v>
      </c>
      <c r="Y7103" s="1206" t="s">
        <v>9687</v>
      </c>
      <c r="Z7103" s="1855"/>
      <c r="AA7103" s="1881" t="s">
        <v>9688</v>
      </c>
      <c r="AB7103" s="1887"/>
      <c r="AC7103" s="1158" t="s">
        <v>9689</v>
      </c>
      <c r="AD7103" s="1206" t="s">
        <v>48</v>
      </c>
      <c r="AE7103" s="360"/>
      <c r="AF7103" s="360"/>
      <c r="AG7103" s="360"/>
      <c r="AH7103" s="3"/>
      <c r="AI7103" s="3"/>
      <c r="AJ7103" s="3"/>
    </row>
    <row r="7104" spans="1:36" customFormat="1" ht="31.5" hidden="1" x14ac:dyDescent="0.2">
      <c r="A7104" s="360" t="s">
        <v>7617</v>
      </c>
      <c r="B7104" s="360" t="s">
        <v>110</v>
      </c>
      <c r="C7104" s="360" t="s">
        <v>36</v>
      </c>
      <c r="D7104" s="380">
        <v>41855</v>
      </c>
      <c r="E7104" s="384">
        <v>0.65486111111111112</v>
      </c>
      <c r="F7104" s="380">
        <v>41855</v>
      </c>
      <c r="G7104" s="384">
        <v>0.65486111111111112</v>
      </c>
      <c r="H7104" s="384">
        <f>G7104-E7104</f>
        <v>0</v>
      </c>
      <c r="I7104" s="360">
        <v>22</v>
      </c>
      <c r="J7104" s="360" t="s">
        <v>146</v>
      </c>
      <c r="K7104" s="360" t="s">
        <v>132</v>
      </c>
      <c r="L7104" s="360" t="s">
        <v>128</v>
      </c>
      <c r="M7104" s="360" t="s">
        <v>7735</v>
      </c>
      <c r="N7104" s="360" t="s">
        <v>103</v>
      </c>
      <c r="O7104" s="360" t="s">
        <v>66</v>
      </c>
      <c r="P7104" s="360" t="s">
        <v>7736</v>
      </c>
      <c r="Q7104" s="1206" t="s">
        <v>7737</v>
      </c>
      <c r="R7104" s="360"/>
      <c r="S7104" s="360">
        <v>87.4</v>
      </c>
      <c r="T7104" s="360">
        <f>R7104+S7104</f>
        <v>87.4</v>
      </c>
      <c r="U7104" s="1206" t="s">
        <v>84</v>
      </c>
      <c r="V7104" s="1206">
        <v>2003</v>
      </c>
      <c r="W7104" s="1206" t="s">
        <v>9690</v>
      </c>
      <c r="X7104" s="1206"/>
      <c r="Y7104" s="1206" t="s">
        <v>7045</v>
      </c>
      <c r="Z7104" s="1855">
        <v>1</v>
      </c>
      <c r="AA7104" s="1807" t="s">
        <v>7046</v>
      </c>
      <c r="AB7104" s="1807"/>
      <c r="AC7104" s="1206"/>
      <c r="AD7104" s="1206" t="s">
        <v>48</v>
      </c>
      <c r="AE7104" s="360"/>
      <c r="AF7104" s="360"/>
      <c r="AG7104" s="360"/>
      <c r="AH7104" s="3"/>
      <c r="AI7104" s="3"/>
      <c r="AJ7104" s="3"/>
    </row>
    <row r="7105" spans="1:36" customFormat="1" ht="63" hidden="1" x14ac:dyDescent="0.2">
      <c r="A7105" s="360" t="s">
        <v>7617</v>
      </c>
      <c r="B7105" s="360" t="s">
        <v>110</v>
      </c>
      <c r="C7105" s="360" t="s">
        <v>36</v>
      </c>
      <c r="D7105" s="380">
        <v>41855</v>
      </c>
      <c r="E7105" s="384">
        <v>0.65833333333333333</v>
      </c>
      <c r="F7105" s="380">
        <v>41855</v>
      </c>
      <c r="G7105" s="384">
        <v>0.65833333333333333</v>
      </c>
      <c r="H7105" s="384">
        <v>0</v>
      </c>
      <c r="I7105" s="360">
        <v>82</v>
      </c>
      <c r="J7105" s="360" t="s">
        <v>7738</v>
      </c>
      <c r="K7105" s="360" t="s">
        <v>132</v>
      </c>
      <c r="L7105" s="360" t="s">
        <v>128</v>
      </c>
      <c r="M7105" s="360" t="s">
        <v>7739</v>
      </c>
      <c r="N7105" s="360">
        <v>35</v>
      </c>
      <c r="O7105" s="360" t="s">
        <v>66</v>
      </c>
      <c r="P7105" s="360" t="s">
        <v>7740</v>
      </c>
      <c r="Q7105" s="1206" t="s">
        <v>9695</v>
      </c>
      <c r="R7105" s="360"/>
      <c r="S7105" s="360">
        <v>46.8</v>
      </c>
      <c r="T7105" s="360">
        <v>46.8</v>
      </c>
      <c r="U7105" s="1206" t="s">
        <v>75</v>
      </c>
      <c r="V7105" s="1805">
        <v>1969</v>
      </c>
      <c r="W7105" s="1206" t="s">
        <v>1526</v>
      </c>
      <c r="X7105" s="1206" t="s">
        <v>9686</v>
      </c>
      <c r="Y7105" s="1206" t="s">
        <v>9687</v>
      </c>
      <c r="Z7105" s="1855"/>
      <c r="AA7105" s="1881" t="s">
        <v>9688</v>
      </c>
      <c r="AB7105" s="1887"/>
      <c r="AC7105" s="1158" t="s">
        <v>9689</v>
      </c>
      <c r="AD7105" s="1206" t="s">
        <v>48</v>
      </c>
      <c r="AE7105" s="360"/>
      <c r="AF7105" s="360"/>
      <c r="AG7105" s="360"/>
      <c r="AH7105" s="3"/>
      <c r="AI7105" s="3"/>
      <c r="AJ7105" s="3"/>
    </row>
    <row r="7106" spans="1:36" customFormat="1" ht="47.25" hidden="1" x14ac:dyDescent="0.2">
      <c r="A7106" s="360" t="s">
        <v>7617</v>
      </c>
      <c r="B7106" s="360" t="s">
        <v>110</v>
      </c>
      <c r="C7106" s="360" t="s">
        <v>7741</v>
      </c>
      <c r="D7106" s="380">
        <v>41855</v>
      </c>
      <c r="E7106" s="384">
        <v>0.66597222222222219</v>
      </c>
      <c r="F7106" s="380">
        <v>41855</v>
      </c>
      <c r="G7106" s="384">
        <v>0.68611111111111101</v>
      </c>
      <c r="H7106" s="384">
        <f>G7106-E7106</f>
        <v>2.0138888888888817E-2</v>
      </c>
      <c r="I7106" s="360">
        <v>0</v>
      </c>
      <c r="J7106" s="360" t="s">
        <v>7742</v>
      </c>
      <c r="K7106" s="360"/>
      <c r="L7106" s="360" t="s">
        <v>125</v>
      </c>
      <c r="M7106" s="360" t="s">
        <v>7743</v>
      </c>
      <c r="N7106" s="360">
        <v>220</v>
      </c>
      <c r="O7106" s="360" t="s">
        <v>66</v>
      </c>
      <c r="P7106" s="360" t="s">
        <v>7743</v>
      </c>
      <c r="Q7106" s="1206" t="s">
        <v>5050</v>
      </c>
      <c r="R7106" s="360"/>
      <c r="S7106" s="360"/>
      <c r="T7106" s="360"/>
      <c r="U7106" s="1206" t="s">
        <v>75</v>
      </c>
      <c r="V7106" s="1206"/>
      <c r="W7106" s="1206"/>
      <c r="X7106" s="1206"/>
      <c r="Y7106" s="1206"/>
      <c r="Z7106" s="1855"/>
      <c r="AA7106" s="1206"/>
      <c r="AB7106" s="1206"/>
      <c r="AC7106" s="1206"/>
      <c r="AD7106" s="1206" t="s">
        <v>55</v>
      </c>
      <c r="AE7106" s="360"/>
      <c r="AF7106" s="360"/>
      <c r="AG7106" s="360"/>
      <c r="AH7106" s="3"/>
      <c r="AI7106" s="3"/>
      <c r="AJ7106" s="3"/>
    </row>
    <row r="7107" spans="1:36" customFormat="1" ht="78.75" hidden="1" x14ac:dyDescent="0.2">
      <c r="A7107" s="360" t="s">
        <v>7617</v>
      </c>
      <c r="B7107" s="360" t="s">
        <v>110</v>
      </c>
      <c r="C7107" s="360" t="s">
        <v>36</v>
      </c>
      <c r="D7107" s="380">
        <v>41855</v>
      </c>
      <c r="E7107" s="384">
        <v>0.67569444444444438</v>
      </c>
      <c r="F7107" s="380">
        <v>41855</v>
      </c>
      <c r="G7107" s="384">
        <v>0.67569444444444438</v>
      </c>
      <c r="H7107" s="384">
        <v>0</v>
      </c>
      <c r="I7107" s="360">
        <v>93</v>
      </c>
      <c r="J7107" s="360" t="s">
        <v>178</v>
      </c>
      <c r="K7107" s="360" t="s">
        <v>132</v>
      </c>
      <c r="L7107" s="360" t="s">
        <v>128</v>
      </c>
      <c r="M7107" s="360" t="s">
        <v>7744</v>
      </c>
      <c r="N7107" s="360">
        <v>35</v>
      </c>
      <c r="O7107" s="360" t="s">
        <v>66</v>
      </c>
      <c r="P7107" s="360" t="s">
        <v>7745</v>
      </c>
      <c r="Q7107" s="1206" t="s">
        <v>7746</v>
      </c>
      <c r="R7107" s="360"/>
      <c r="S7107" s="360">
        <v>44.4</v>
      </c>
      <c r="T7107" s="360">
        <f>R7107+S7107</f>
        <v>44.4</v>
      </c>
      <c r="U7107" s="1206" t="s">
        <v>84</v>
      </c>
      <c r="V7107" s="1206">
        <v>1989</v>
      </c>
      <c r="W7107" s="1206" t="s">
        <v>9535</v>
      </c>
      <c r="X7107" s="1206"/>
      <c r="Y7107" s="1206" t="s">
        <v>9691</v>
      </c>
      <c r="Z7107" s="1206">
        <v>100</v>
      </c>
      <c r="AA7107" s="1206"/>
      <c r="AB7107" s="1206"/>
      <c r="AC7107" s="1803">
        <v>41730</v>
      </c>
      <c r="AD7107" s="1206" t="s">
        <v>48</v>
      </c>
      <c r="AE7107" s="360"/>
      <c r="AF7107" s="360"/>
      <c r="AG7107" s="360"/>
      <c r="AH7107" s="3"/>
      <c r="AI7107" s="3"/>
      <c r="AJ7107" s="3"/>
    </row>
    <row r="7108" spans="1:36" customFormat="1" ht="78.75" hidden="1" x14ac:dyDescent="0.2">
      <c r="A7108" s="360" t="s">
        <v>7617</v>
      </c>
      <c r="B7108" s="360" t="s">
        <v>110</v>
      </c>
      <c r="C7108" s="360" t="s">
        <v>36</v>
      </c>
      <c r="D7108" s="380">
        <v>41855</v>
      </c>
      <c r="E7108" s="384">
        <v>0.6791666666666667</v>
      </c>
      <c r="F7108" s="380">
        <v>41855</v>
      </c>
      <c r="G7108" s="384">
        <v>0.6791666666666667</v>
      </c>
      <c r="H7108" s="384">
        <v>0</v>
      </c>
      <c r="I7108" s="360">
        <v>152</v>
      </c>
      <c r="J7108" s="360" t="s">
        <v>178</v>
      </c>
      <c r="K7108" s="360" t="s">
        <v>132</v>
      </c>
      <c r="L7108" s="360" t="s">
        <v>128</v>
      </c>
      <c r="M7108" s="360" t="s">
        <v>7747</v>
      </c>
      <c r="N7108" s="360">
        <v>35</v>
      </c>
      <c r="O7108" s="360" t="s">
        <v>66</v>
      </c>
      <c r="P7108" s="360" t="s">
        <v>7748</v>
      </c>
      <c r="Q7108" s="1206" t="s">
        <v>9696</v>
      </c>
      <c r="R7108" s="360"/>
      <c r="S7108" s="360">
        <v>87.5</v>
      </c>
      <c r="T7108" s="1764">
        <v>87.5</v>
      </c>
      <c r="U7108" s="1206" t="s">
        <v>75</v>
      </c>
      <c r="V7108" s="1206">
        <v>1983</v>
      </c>
      <c r="W7108" s="1206" t="s">
        <v>1526</v>
      </c>
      <c r="X7108" s="1206" t="s">
        <v>7676</v>
      </c>
      <c r="Y7108" s="1206" t="s">
        <v>9692</v>
      </c>
      <c r="Z7108" s="1855"/>
      <c r="AA7108" s="1206" t="s">
        <v>9673</v>
      </c>
      <c r="AB7108" s="1206"/>
      <c r="AC7108" s="1206" t="s">
        <v>9693</v>
      </c>
      <c r="AD7108" s="1206" t="s">
        <v>48</v>
      </c>
      <c r="AE7108" s="360"/>
      <c r="AF7108" s="360"/>
      <c r="AG7108" s="360"/>
      <c r="AH7108" s="3"/>
      <c r="AI7108" s="3"/>
      <c r="AJ7108" s="3"/>
    </row>
    <row r="7109" spans="1:36" customFormat="1" ht="63" hidden="1" x14ac:dyDescent="0.2">
      <c r="A7109" s="360" t="s">
        <v>7617</v>
      </c>
      <c r="B7109" s="360" t="s">
        <v>110</v>
      </c>
      <c r="C7109" s="360" t="s">
        <v>36</v>
      </c>
      <c r="D7109" s="380">
        <v>41855</v>
      </c>
      <c r="E7109" s="384">
        <v>0.79166666666666663</v>
      </c>
      <c r="F7109" s="380">
        <v>41855</v>
      </c>
      <c r="G7109" s="384">
        <v>0.88541666666666663</v>
      </c>
      <c r="H7109" s="384">
        <f t="shared" ref="H7109:H7114" si="220">G7109-E7109</f>
        <v>9.375E-2</v>
      </c>
      <c r="I7109" s="360">
        <v>58</v>
      </c>
      <c r="J7109" s="360" t="s">
        <v>1452</v>
      </c>
      <c r="K7109" s="360"/>
      <c r="L7109" s="360" t="s">
        <v>130</v>
      </c>
      <c r="M7109" s="360" t="s">
        <v>7749</v>
      </c>
      <c r="N7109" s="360" t="s">
        <v>103</v>
      </c>
      <c r="O7109" s="360" t="s">
        <v>66</v>
      </c>
      <c r="P7109" s="360" t="s">
        <v>7750</v>
      </c>
      <c r="Q7109" s="360" t="s">
        <v>7751</v>
      </c>
      <c r="R7109" s="360"/>
      <c r="S7109" s="360">
        <v>95.6</v>
      </c>
      <c r="T7109" s="360">
        <v>95.6</v>
      </c>
      <c r="U7109" s="360"/>
      <c r="V7109" s="360"/>
      <c r="W7109" s="360"/>
      <c r="X7109" s="360"/>
      <c r="Y7109" s="360"/>
      <c r="Z7109" s="360"/>
      <c r="AA7109" s="360"/>
      <c r="AB7109" s="360"/>
      <c r="AC7109" s="360"/>
      <c r="AD7109" s="360" t="s">
        <v>60</v>
      </c>
      <c r="AE7109" s="360"/>
      <c r="AF7109" s="360"/>
      <c r="AG7109" s="360"/>
      <c r="AH7109" s="3"/>
      <c r="AI7109" s="3"/>
      <c r="AJ7109" s="3"/>
    </row>
    <row r="7110" spans="1:36" customFormat="1" ht="63" hidden="1" x14ac:dyDescent="0.2">
      <c r="A7110" s="360" t="s">
        <v>7617</v>
      </c>
      <c r="B7110" s="360" t="s">
        <v>110</v>
      </c>
      <c r="C7110" s="360" t="s">
        <v>36</v>
      </c>
      <c r="D7110" s="380">
        <v>41855</v>
      </c>
      <c r="E7110" s="384">
        <v>0.58819444444444446</v>
      </c>
      <c r="F7110" s="380">
        <v>41855</v>
      </c>
      <c r="G7110" s="384">
        <v>0.58819444444444446</v>
      </c>
      <c r="H7110" s="384">
        <f t="shared" si="220"/>
        <v>0</v>
      </c>
      <c r="I7110" s="360">
        <v>1</v>
      </c>
      <c r="J7110" s="360"/>
      <c r="K7110" s="360"/>
      <c r="L7110" s="360" t="s">
        <v>128</v>
      </c>
      <c r="M7110" s="360" t="s">
        <v>7752</v>
      </c>
      <c r="N7110" s="360">
        <v>0.4</v>
      </c>
      <c r="O7110" s="360" t="s">
        <v>72</v>
      </c>
      <c r="P7110" s="360" t="s">
        <v>4677</v>
      </c>
      <c r="Q7110" s="360" t="s">
        <v>7753</v>
      </c>
      <c r="R7110" s="360"/>
      <c r="S7110" s="360">
        <v>1.6</v>
      </c>
      <c r="T7110" s="360">
        <v>1.6</v>
      </c>
      <c r="U7110" s="360"/>
      <c r="V7110" s="360"/>
      <c r="W7110" s="360"/>
      <c r="X7110" s="360"/>
      <c r="Y7110" s="360"/>
      <c r="Z7110" s="360"/>
      <c r="AA7110" s="360"/>
      <c r="AB7110" s="360"/>
      <c r="AC7110" s="360"/>
      <c r="AD7110" s="360" t="s">
        <v>48</v>
      </c>
      <c r="AE7110" s="360"/>
      <c r="AF7110" s="360"/>
      <c r="AG7110" s="360"/>
      <c r="AH7110" s="3"/>
      <c r="AI7110" s="3"/>
      <c r="AJ7110" s="3"/>
    </row>
    <row r="7111" spans="1:36" customFormat="1" ht="63" hidden="1" x14ac:dyDescent="0.2">
      <c r="A7111" s="360" t="s">
        <v>7617</v>
      </c>
      <c r="B7111" s="360" t="s">
        <v>110</v>
      </c>
      <c r="C7111" s="360" t="s">
        <v>36</v>
      </c>
      <c r="D7111" s="379">
        <v>41855</v>
      </c>
      <c r="E7111" s="384">
        <v>0.59027777777777779</v>
      </c>
      <c r="F7111" s="379">
        <v>41855</v>
      </c>
      <c r="G7111" s="384">
        <v>0.59027777777777779</v>
      </c>
      <c r="H7111" s="384">
        <f t="shared" si="220"/>
        <v>0</v>
      </c>
      <c r="I7111" s="360">
        <v>4</v>
      </c>
      <c r="J7111" s="360"/>
      <c r="K7111" s="360"/>
      <c r="L7111" s="360" t="s">
        <v>128</v>
      </c>
      <c r="M7111" s="360" t="s">
        <v>7754</v>
      </c>
      <c r="N7111" s="360">
        <v>0.4</v>
      </c>
      <c r="O7111" s="360" t="s">
        <v>72</v>
      </c>
      <c r="P7111" s="360" t="s">
        <v>4677</v>
      </c>
      <c r="Q7111" s="360" t="s">
        <v>7755</v>
      </c>
      <c r="R7111" s="360"/>
      <c r="S7111" s="360">
        <v>11.4</v>
      </c>
      <c r="T7111" s="360">
        <v>11.4</v>
      </c>
      <c r="U7111" s="360"/>
      <c r="V7111" s="360"/>
      <c r="W7111" s="360"/>
      <c r="X7111" s="360"/>
      <c r="Y7111" s="360"/>
      <c r="Z7111" s="360"/>
      <c r="AA7111" s="360"/>
      <c r="AB7111" s="360"/>
      <c r="AC7111" s="360"/>
      <c r="AD7111" s="360" t="s">
        <v>48</v>
      </c>
      <c r="AE7111" s="360"/>
      <c r="AF7111" s="360"/>
      <c r="AG7111" s="360"/>
      <c r="AH7111" s="3"/>
      <c r="AI7111" s="3"/>
      <c r="AJ7111" s="3"/>
    </row>
    <row r="7112" spans="1:36" customFormat="1" ht="63" hidden="1" x14ac:dyDescent="0.2">
      <c r="A7112" s="24" t="s">
        <v>7617</v>
      </c>
      <c r="B7112" s="360" t="s">
        <v>110</v>
      </c>
      <c r="C7112" s="360" t="s">
        <v>36</v>
      </c>
      <c r="D7112" s="380">
        <v>41855</v>
      </c>
      <c r="E7112" s="384">
        <v>0.61597222222222225</v>
      </c>
      <c r="F7112" s="380">
        <v>41855</v>
      </c>
      <c r="G7112" s="384">
        <v>0.61597222222222225</v>
      </c>
      <c r="H7112" s="384">
        <f t="shared" si="220"/>
        <v>0</v>
      </c>
      <c r="I7112" s="360">
        <v>41</v>
      </c>
      <c r="J7112" s="360"/>
      <c r="K7112" s="360"/>
      <c r="L7112" s="360" t="s">
        <v>128</v>
      </c>
      <c r="M7112" s="24" t="s">
        <v>7756</v>
      </c>
      <c r="N7112" s="360">
        <v>0.4</v>
      </c>
      <c r="O7112" s="360" t="s">
        <v>72</v>
      </c>
      <c r="P7112" s="360" t="s">
        <v>4677</v>
      </c>
      <c r="Q7112" s="24" t="s">
        <v>7753</v>
      </c>
      <c r="R7112" s="360"/>
      <c r="S7112" s="360">
        <v>27.5</v>
      </c>
      <c r="T7112" s="24">
        <v>27.54</v>
      </c>
      <c r="U7112" s="360"/>
      <c r="V7112" s="360"/>
      <c r="W7112" s="360"/>
      <c r="X7112" s="360"/>
      <c r="Y7112" s="360"/>
      <c r="Z7112" s="360"/>
      <c r="AA7112" s="360"/>
      <c r="AB7112" s="360"/>
      <c r="AC7112" s="360"/>
      <c r="AD7112" s="360" t="s">
        <v>48</v>
      </c>
      <c r="AE7112" s="360"/>
      <c r="AF7112" s="360"/>
      <c r="AG7112" s="360"/>
      <c r="AH7112" s="3"/>
      <c r="AI7112" s="3"/>
      <c r="AJ7112" s="3"/>
    </row>
    <row r="7113" spans="1:36" customFormat="1" ht="63" hidden="1" x14ac:dyDescent="0.2">
      <c r="A7113" s="24" t="s">
        <v>7617</v>
      </c>
      <c r="B7113" s="360" t="s">
        <v>110</v>
      </c>
      <c r="C7113" s="360" t="s">
        <v>36</v>
      </c>
      <c r="D7113" s="380">
        <v>41855</v>
      </c>
      <c r="E7113" s="384">
        <v>0.61597222222222225</v>
      </c>
      <c r="F7113" s="380">
        <v>41855</v>
      </c>
      <c r="G7113" s="384">
        <v>0.61597222222222225</v>
      </c>
      <c r="H7113" s="384">
        <f t="shared" si="220"/>
        <v>0</v>
      </c>
      <c r="I7113" s="360">
        <v>17</v>
      </c>
      <c r="J7113" s="360"/>
      <c r="K7113" s="360"/>
      <c r="L7113" s="360" t="s">
        <v>128</v>
      </c>
      <c r="M7113" s="24" t="s">
        <v>7757</v>
      </c>
      <c r="N7113" s="360">
        <v>0.4</v>
      </c>
      <c r="O7113" s="360" t="s">
        <v>72</v>
      </c>
      <c r="P7113" s="360" t="s">
        <v>4677</v>
      </c>
      <c r="Q7113" s="24" t="s">
        <v>7753</v>
      </c>
      <c r="R7113" s="360"/>
      <c r="S7113" s="360">
        <v>28.2</v>
      </c>
      <c r="T7113" s="24">
        <v>28.2</v>
      </c>
      <c r="U7113" s="360"/>
      <c r="V7113" s="360"/>
      <c r="W7113" s="360"/>
      <c r="X7113" s="360"/>
      <c r="Y7113" s="360"/>
      <c r="Z7113" s="360"/>
      <c r="AA7113" s="360"/>
      <c r="AB7113" s="360"/>
      <c r="AC7113" s="360"/>
      <c r="AD7113" s="360" t="s">
        <v>48</v>
      </c>
      <c r="AE7113" s="360"/>
      <c r="AF7113" s="360"/>
      <c r="AG7113" s="360"/>
      <c r="AH7113" s="3"/>
      <c r="AI7113" s="3"/>
      <c r="AJ7113" s="3"/>
    </row>
    <row r="7114" spans="1:36" customFormat="1" ht="63" hidden="1" x14ac:dyDescent="0.2">
      <c r="A7114" s="24" t="s">
        <v>7617</v>
      </c>
      <c r="B7114" s="360" t="s">
        <v>110</v>
      </c>
      <c r="C7114" s="360" t="s">
        <v>36</v>
      </c>
      <c r="D7114" s="380">
        <v>41855</v>
      </c>
      <c r="E7114" s="384">
        <v>0.64027777777777783</v>
      </c>
      <c r="F7114" s="380">
        <v>41855</v>
      </c>
      <c r="G7114" s="384">
        <v>0.64027777777777783</v>
      </c>
      <c r="H7114" s="384">
        <f t="shared" si="220"/>
        <v>0</v>
      </c>
      <c r="I7114" s="360">
        <v>10</v>
      </c>
      <c r="J7114" s="360"/>
      <c r="K7114" s="360"/>
      <c r="L7114" s="360" t="s">
        <v>128</v>
      </c>
      <c r="M7114" s="24" t="s">
        <v>7758</v>
      </c>
      <c r="N7114" s="360">
        <v>0.4</v>
      </c>
      <c r="O7114" s="360" t="s">
        <v>72</v>
      </c>
      <c r="P7114" s="360" t="s">
        <v>4677</v>
      </c>
      <c r="Q7114" s="24" t="s">
        <v>7759</v>
      </c>
      <c r="R7114" s="360"/>
      <c r="S7114" s="360">
        <v>8.6999999999999993</v>
      </c>
      <c r="T7114" s="24">
        <v>8.6999999999999993</v>
      </c>
      <c r="U7114" s="360"/>
      <c r="V7114" s="360"/>
      <c r="W7114" s="360"/>
      <c r="X7114" s="360"/>
      <c r="Y7114" s="360"/>
      <c r="Z7114" s="360"/>
      <c r="AA7114" s="360"/>
      <c r="AB7114" s="360"/>
      <c r="AC7114" s="360"/>
      <c r="AD7114" s="360" t="s">
        <v>48</v>
      </c>
      <c r="AE7114" s="360"/>
      <c r="AF7114" s="360"/>
      <c r="AG7114" s="360"/>
      <c r="AH7114" s="3"/>
      <c r="AI7114" s="3"/>
      <c r="AJ7114" s="3"/>
    </row>
    <row r="7115" spans="1:36" customFormat="1" ht="78.75" hidden="1" x14ac:dyDescent="0.2">
      <c r="A7115" s="24" t="s">
        <v>7617</v>
      </c>
      <c r="B7115" s="360" t="s">
        <v>110</v>
      </c>
      <c r="C7115" s="360" t="s">
        <v>36</v>
      </c>
      <c r="D7115" s="380">
        <v>41856</v>
      </c>
      <c r="E7115" s="384">
        <v>0.59305555555555556</v>
      </c>
      <c r="F7115" s="380">
        <v>41856</v>
      </c>
      <c r="G7115" s="384">
        <v>0.59305555555555556</v>
      </c>
      <c r="H7115" s="384">
        <v>0</v>
      </c>
      <c r="I7115" s="360">
        <v>99</v>
      </c>
      <c r="J7115" s="360" t="s">
        <v>7760</v>
      </c>
      <c r="K7115" s="360" t="s">
        <v>132</v>
      </c>
      <c r="L7115" s="360" t="s">
        <v>130</v>
      </c>
      <c r="M7115" s="24" t="s">
        <v>7761</v>
      </c>
      <c r="N7115" s="360">
        <v>35</v>
      </c>
      <c r="O7115" s="360" t="s">
        <v>66</v>
      </c>
      <c r="P7115" s="360" t="s">
        <v>7762</v>
      </c>
      <c r="Q7115" s="1348" t="s">
        <v>9683</v>
      </c>
      <c r="R7115" s="360"/>
      <c r="S7115" s="360">
        <v>48.5</v>
      </c>
      <c r="T7115" s="1335">
        <v>48.5</v>
      </c>
      <c r="U7115" s="1206" t="s">
        <v>75</v>
      </c>
      <c r="V7115" s="1206">
        <v>1983</v>
      </c>
      <c r="W7115" s="1206" t="s">
        <v>1526</v>
      </c>
      <c r="X7115" s="1206" t="s">
        <v>7676</v>
      </c>
      <c r="Y7115" s="1206" t="s">
        <v>9672</v>
      </c>
      <c r="Z7115" s="1855"/>
      <c r="AA7115" s="1206" t="s">
        <v>9673</v>
      </c>
      <c r="AB7115" s="1206"/>
      <c r="AC7115" s="1803" t="s">
        <v>9674</v>
      </c>
      <c r="AD7115" s="1206" t="s">
        <v>62</v>
      </c>
      <c r="AE7115" s="360"/>
      <c r="AF7115" s="360"/>
      <c r="AG7115" s="360"/>
      <c r="AH7115" s="3"/>
      <c r="AI7115" s="3"/>
      <c r="AJ7115" s="3"/>
    </row>
    <row r="7116" spans="1:36" customFormat="1" ht="63" hidden="1" x14ac:dyDescent="0.2">
      <c r="A7116" s="24" t="s">
        <v>7617</v>
      </c>
      <c r="B7116" s="360" t="s">
        <v>110</v>
      </c>
      <c r="C7116" s="360" t="s">
        <v>36</v>
      </c>
      <c r="D7116" s="380">
        <v>41858</v>
      </c>
      <c r="E7116" s="384">
        <v>0.18055555555555555</v>
      </c>
      <c r="F7116" s="380">
        <v>41858</v>
      </c>
      <c r="G7116" s="384">
        <v>0.25069444444444444</v>
      </c>
      <c r="H7116" s="384">
        <v>7.013888888888889E-2</v>
      </c>
      <c r="I7116" s="360">
        <v>8</v>
      </c>
      <c r="J7116" s="360" t="s">
        <v>1452</v>
      </c>
      <c r="K7116" s="360"/>
      <c r="L7116" s="360" t="s">
        <v>130</v>
      </c>
      <c r="M7116" s="24" t="s">
        <v>7775</v>
      </c>
      <c r="N7116" s="360" t="s">
        <v>103</v>
      </c>
      <c r="O7116" s="360" t="s">
        <v>66</v>
      </c>
      <c r="P7116" s="360" t="s">
        <v>7775</v>
      </c>
      <c r="Q7116" s="1348" t="s">
        <v>7776</v>
      </c>
      <c r="R7116" s="360">
        <v>13.8</v>
      </c>
      <c r="S7116" s="360"/>
      <c r="T7116" s="1335">
        <v>13.9</v>
      </c>
      <c r="U7116" s="1206" t="s">
        <v>84</v>
      </c>
      <c r="V7116" s="1206">
        <v>1991</v>
      </c>
      <c r="W7116" s="1206" t="s">
        <v>9535</v>
      </c>
      <c r="X7116" s="1206"/>
      <c r="Y7116" s="1803" t="s">
        <v>9675</v>
      </c>
      <c r="Z7116" s="1206">
        <v>100</v>
      </c>
      <c r="AA7116" s="1803" t="s">
        <v>9676</v>
      </c>
      <c r="AB7116" s="1206"/>
      <c r="AC7116" s="1803">
        <v>41771</v>
      </c>
      <c r="AD7116" s="1206" t="s">
        <v>60</v>
      </c>
      <c r="AE7116" s="360"/>
      <c r="AF7116" s="360"/>
      <c r="AG7116" s="360"/>
      <c r="AH7116" s="3"/>
      <c r="AI7116" s="3"/>
      <c r="AJ7116" s="3"/>
    </row>
    <row r="7117" spans="1:36" customFormat="1" ht="47.25" hidden="1" x14ac:dyDescent="0.2">
      <c r="A7117" s="24" t="s">
        <v>7617</v>
      </c>
      <c r="B7117" s="360" t="s">
        <v>110</v>
      </c>
      <c r="C7117" s="360" t="s">
        <v>36</v>
      </c>
      <c r="D7117" s="380">
        <v>41858</v>
      </c>
      <c r="E7117" s="384">
        <v>0.39930555555555558</v>
      </c>
      <c r="F7117" s="380">
        <v>41858</v>
      </c>
      <c r="G7117" s="384">
        <v>0.56805555555555554</v>
      </c>
      <c r="H7117" s="384">
        <f>G7117-E7117</f>
        <v>0.16874999999999996</v>
      </c>
      <c r="I7117" s="360">
        <v>6</v>
      </c>
      <c r="J7117" s="360" t="s">
        <v>178</v>
      </c>
      <c r="K7117" s="360" t="s">
        <v>136</v>
      </c>
      <c r="L7117" s="360" t="s">
        <v>127</v>
      </c>
      <c r="M7117" s="24" t="s">
        <v>7777</v>
      </c>
      <c r="N7117" s="360" t="s">
        <v>103</v>
      </c>
      <c r="O7117" s="360" t="s">
        <v>66</v>
      </c>
      <c r="P7117" s="360" t="s">
        <v>7777</v>
      </c>
      <c r="Q7117" s="1348" t="s">
        <v>7778</v>
      </c>
      <c r="R7117" s="360">
        <v>11.5</v>
      </c>
      <c r="S7117" s="360"/>
      <c r="T7117" s="24">
        <v>11.5</v>
      </c>
      <c r="U7117" s="1206" t="s">
        <v>75</v>
      </c>
      <c r="V7117" s="1803">
        <v>40682</v>
      </c>
      <c r="W7117" s="1206" t="s">
        <v>171</v>
      </c>
      <c r="X7117" s="1206" t="s">
        <v>175</v>
      </c>
      <c r="Y7117" s="1803" t="s">
        <v>9677</v>
      </c>
      <c r="Z7117" s="1855">
        <v>1</v>
      </c>
      <c r="AA7117" s="1206" t="s">
        <v>7779</v>
      </c>
      <c r="AB7117" s="1206">
        <v>0</v>
      </c>
      <c r="AC7117" s="1206" t="s">
        <v>9678</v>
      </c>
      <c r="AD7117" s="1206" t="s">
        <v>57</v>
      </c>
      <c r="AE7117" s="360"/>
      <c r="AF7117" s="360"/>
      <c r="AG7117" s="360"/>
      <c r="AH7117" s="3"/>
      <c r="AI7117" s="3" t="s">
        <v>387</v>
      </c>
      <c r="AJ7117" s="3"/>
    </row>
    <row r="7118" spans="1:36" customFormat="1" ht="31.5" hidden="1" x14ac:dyDescent="0.2">
      <c r="A7118" s="24" t="s">
        <v>7617</v>
      </c>
      <c r="B7118" s="360" t="s">
        <v>110</v>
      </c>
      <c r="C7118" s="360" t="s">
        <v>2244</v>
      </c>
      <c r="D7118" s="380">
        <v>41860</v>
      </c>
      <c r="E7118" s="384">
        <v>0.2388888888888889</v>
      </c>
      <c r="F7118" s="380">
        <v>41860</v>
      </c>
      <c r="G7118" s="384">
        <v>0.2388888888888889</v>
      </c>
      <c r="H7118" s="484">
        <v>0</v>
      </c>
      <c r="I7118" s="360">
        <v>50</v>
      </c>
      <c r="J7118" s="360" t="s">
        <v>1262</v>
      </c>
      <c r="K7118" s="360" t="s">
        <v>132</v>
      </c>
      <c r="L7118" s="360" t="s">
        <v>125</v>
      </c>
      <c r="M7118" s="24" t="s">
        <v>7935</v>
      </c>
      <c r="N7118" s="360">
        <v>110</v>
      </c>
      <c r="O7118" s="360" t="s">
        <v>66</v>
      </c>
      <c r="P7118" s="360" t="s">
        <v>7935</v>
      </c>
      <c r="Q7118" s="1348" t="s">
        <v>9684</v>
      </c>
      <c r="R7118" s="360"/>
      <c r="S7118" s="360">
        <v>45.6</v>
      </c>
      <c r="T7118" s="24">
        <v>45.6</v>
      </c>
      <c r="U7118" s="1206"/>
      <c r="V7118" s="1206"/>
      <c r="W7118" s="1822"/>
      <c r="X7118" s="1206"/>
      <c r="Y7118" s="1206"/>
      <c r="Z7118" s="1855"/>
      <c r="AA7118" s="1206"/>
      <c r="AB7118" s="1206"/>
      <c r="AC7118" s="1803"/>
      <c r="AD7118" s="1206" t="s">
        <v>55</v>
      </c>
      <c r="AE7118" s="360"/>
      <c r="AF7118" s="360"/>
      <c r="AG7118" s="360"/>
      <c r="AH7118" s="3"/>
      <c r="AI7118" s="3"/>
      <c r="AJ7118" s="3"/>
    </row>
    <row r="7119" spans="1:36" customFormat="1" ht="63" hidden="1" x14ac:dyDescent="0.2">
      <c r="A7119" s="24" t="s">
        <v>7617</v>
      </c>
      <c r="B7119" s="360" t="s">
        <v>110</v>
      </c>
      <c r="C7119" s="360" t="s">
        <v>36</v>
      </c>
      <c r="D7119" s="380">
        <v>41860</v>
      </c>
      <c r="E7119" s="1024">
        <v>6.9444444444444447E-4</v>
      </c>
      <c r="F7119" s="380">
        <v>41860</v>
      </c>
      <c r="G7119" s="1024">
        <v>6.9444444444444447E-4</v>
      </c>
      <c r="H7119" s="1024">
        <v>0</v>
      </c>
      <c r="I7119" s="413">
        <v>7</v>
      </c>
      <c r="J7119" s="413" t="s">
        <v>146</v>
      </c>
      <c r="K7119" s="360" t="s">
        <v>132</v>
      </c>
      <c r="L7119" s="360" t="s">
        <v>128</v>
      </c>
      <c r="M7119" s="24" t="s">
        <v>7936</v>
      </c>
      <c r="N7119" s="360" t="s">
        <v>103</v>
      </c>
      <c r="O7119" s="360" t="s">
        <v>66</v>
      </c>
      <c r="P7119" s="360" t="s">
        <v>7937</v>
      </c>
      <c r="Q7119" s="1348" t="s">
        <v>9685</v>
      </c>
      <c r="R7119" s="413"/>
      <c r="S7119" s="413">
        <v>2.5</v>
      </c>
      <c r="T7119" s="6">
        <v>2.5</v>
      </c>
      <c r="U7119" s="1794" t="s">
        <v>84</v>
      </c>
      <c r="V7119" s="1816">
        <v>32660</v>
      </c>
      <c r="W7119" s="1794" t="s">
        <v>9679</v>
      </c>
      <c r="X7119" s="1794" t="s">
        <v>175</v>
      </c>
      <c r="Y7119" s="1794" t="s">
        <v>9680</v>
      </c>
      <c r="Z7119" s="1794" t="s">
        <v>9681</v>
      </c>
      <c r="AA7119" s="1794" t="s">
        <v>9682</v>
      </c>
      <c r="AB7119" s="1794">
        <v>3</v>
      </c>
      <c r="AC7119" s="1803">
        <v>41845</v>
      </c>
      <c r="AD7119" s="1206" t="s">
        <v>48</v>
      </c>
      <c r="AE7119" s="360"/>
      <c r="AF7119" s="360"/>
      <c r="AG7119" s="360"/>
      <c r="AH7119" s="3"/>
      <c r="AI7119" s="3"/>
      <c r="AJ7119" s="3"/>
    </row>
    <row r="7120" spans="1:36" customFormat="1" ht="94.5" hidden="1" x14ac:dyDescent="0.2">
      <c r="A7120" s="24" t="s">
        <v>7617</v>
      </c>
      <c r="B7120" s="360" t="s">
        <v>110</v>
      </c>
      <c r="C7120" s="360" t="s">
        <v>36</v>
      </c>
      <c r="D7120" s="380">
        <v>41860</v>
      </c>
      <c r="E7120" s="384">
        <v>9.7222222222222224E-3</v>
      </c>
      <c r="F7120" s="380">
        <v>41860</v>
      </c>
      <c r="G7120" s="384">
        <v>6.0416666666666667E-2</v>
      </c>
      <c r="H7120" s="384">
        <v>5.0694444444444452E-2</v>
      </c>
      <c r="I7120" s="360">
        <v>3</v>
      </c>
      <c r="J7120" s="360" t="s">
        <v>146</v>
      </c>
      <c r="K7120" s="360" t="s">
        <v>133</v>
      </c>
      <c r="L7120" s="360" t="s">
        <v>128</v>
      </c>
      <c r="M7120" s="24" t="s">
        <v>7938</v>
      </c>
      <c r="N7120" s="360" t="s">
        <v>103</v>
      </c>
      <c r="O7120" s="360" t="s">
        <v>66</v>
      </c>
      <c r="P7120" s="360" t="s">
        <v>7939</v>
      </c>
      <c r="Q7120" s="1206" t="s">
        <v>9667</v>
      </c>
      <c r="R7120" s="360">
        <v>2.2000000000000002</v>
      </c>
      <c r="S7120" s="360"/>
      <c r="T7120" s="1335">
        <v>2.2000000000000002</v>
      </c>
      <c r="U7120" s="1206" t="s">
        <v>75</v>
      </c>
      <c r="V7120" s="1206">
        <v>1987</v>
      </c>
      <c r="W7120" s="1206" t="s">
        <v>171</v>
      </c>
      <c r="X7120" s="1206" t="s">
        <v>7676</v>
      </c>
      <c r="Y7120" s="1206" t="s">
        <v>9652</v>
      </c>
      <c r="Z7120" s="1855"/>
      <c r="AA7120" s="1206" t="s">
        <v>9653</v>
      </c>
      <c r="AB7120" s="1206" t="s">
        <v>9654</v>
      </c>
      <c r="AC7120" s="1206" t="s">
        <v>9655</v>
      </c>
      <c r="AD7120" s="1206" t="s">
        <v>48</v>
      </c>
      <c r="AE7120" s="360"/>
      <c r="AF7120" s="360"/>
      <c r="AG7120" s="360"/>
      <c r="AH7120" s="3"/>
      <c r="AI7120" s="3"/>
      <c r="AJ7120" s="3"/>
    </row>
    <row r="7121" spans="1:36" customFormat="1" ht="63" hidden="1" x14ac:dyDescent="0.2">
      <c r="A7121" s="24" t="s">
        <v>7617</v>
      </c>
      <c r="B7121" s="360" t="s">
        <v>110</v>
      </c>
      <c r="C7121" s="360" t="s">
        <v>36</v>
      </c>
      <c r="D7121" s="380">
        <v>41860</v>
      </c>
      <c r="E7121" s="384">
        <v>2.5694444444444447E-2</v>
      </c>
      <c r="F7121" s="380">
        <v>41861</v>
      </c>
      <c r="G7121" s="384">
        <v>0.44444444444444442</v>
      </c>
      <c r="H7121" s="384">
        <v>0.41875000000000001</v>
      </c>
      <c r="I7121" s="360">
        <v>19</v>
      </c>
      <c r="J7121" s="360" t="s">
        <v>178</v>
      </c>
      <c r="K7121" s="360" t="s">
        <v>133</v>
      </c>
      <c r="L7121" s="360" t="s">
        <v>128</v>
      </c>
      <c r="M7121" s="24" t="s">
        <v>7940</v>
      </c>
      <c r="N7121" s="360" t="s">
        <v>103</v>
      </c>
      <c r="O7121" s="360" t="s">
        <v>66</v>
      </c>
      <c r="P7121" s="360" t="s">
        <v>7941</v>
      </c>
      <c r="Q7121" s="1348" t="s">
        <v>9668</v>
      </c>
      <c r="R7121" s="360"/>
      <c r="S7121" s="360">
        <v>33.700000000000003</v>
      </c>
      <c r="T7121" s="24">
        <v>33.700000000000003</v>
      </c>
      <c r="U7121" s="1206" t="s">
        <v>84</v>
      </c>
      <c r="V7121" s="1206" t="s">
        <v>7942</v>
      </c>
      <c r="W7121" s="1206" t="s">
        <v>150</v>
      </c>
      <c r="X7121" s="1206" t="s">
        <v>175</v>
      </c>
      <c r="Y7121" s="1803" t="s">
        <v>9656</v>
      </c>
      <c r="Z7121" s="1206" t="s">
        <v>7943</v>
      </c>
      <c r="AA7121" s="1803" t="s">
        <v>7944</v>
      </c>
      <c r="AB7121" s="1814">
        <v>5</v>
      </c>
      <c r="AC7121" s="1803" t="s">
        <v>9657</v>
      </c>
      <c r="AD7121" s="1206" t="s">
        <v>48</v>
      </c>
      <c r="AE7121" s="360"/>
      <c r="AF7121" s="360"/>
      <c r="AG7121" s="360"/>
      <c r="AH7121" s="3"/>
      <c r="AI7121" s="3"/>
      <c r="AJ7121" s="3"/>
    </row>
    <row r="7122" spans="1:36" customFormat="1" ht="63" hidden="1" x14ac:dyDescent="0.2">
      <c r="A7122" s="24" t="s">
        <v>7617</v>
      </c>
      <c r="B7122" s="360" t="s">
        <v>110</v>
      </c>
      <c r="C7122" s="360" t="s">
        <v>36</v>
      </c>
      <c r="D7122" s="380">
        <v>41860</v>
      </c>
      <c r="E7122" s="384">
        <v>3.125E-2</v>
      </c>
      <c r="F7122" s="380">
        <v>41860</v>
      </c>
      <c r="G7122" s="384">
        <v>3.125E-2</v>
      </c>
      <c r="H7122" s="384">
        <v>0</v>
      </c>
      <c r="I7122" s="360">
        <v>41</v>
      </c>
      <c r="J7122" s="360" t="s">
        <v>3242</v>
      </c>
      <c r="K7122" s="360" t="s">
        <v>132</v>
      </c>
      <c r="L7122" s="360" t="s">
        <v>128</v>
      </c>
      <c r="M7122" s="24" t="s">
        <v>7945</v>
      </c>
      <c r="N7122" s="360">
        <v>35</v>
      </c>
      <c r="O7122" s="360" t="s">
        <v>66</v>
      </c>
      <c r="P7122" s="24" t="s">
        <v>7946</v>
      </c>
      <c r="Q7122" s="1206" t="s">
        <v>9669</v>
      </c>
      <c r="R7122" s="360"/>
      <c r="S7122" s="360">
        <v>80.400000000000006</v>
      </c>
      <c r="T7122" s="1335">
        <v>80.400000000000006</v>
      </c>
      <c r="U7122" s="1206" t="s">
        <v>75</v>
      </c>
      <c r="V7122" s="1206">
        <v>1971</v>
      </c>
      <c r="W7122" s="1206" t="s">
        <v>1526</v>
      </c>
      <c r="X7122" s="1206" t="s">
        <v>7676</v>
      </c>
      <c r="Y7122" s="1206" t="s">
        <v>9658</v>
      </c>
      <c r="Z7122" s="1206"/>
      <c r="AA7122" s="1206" t="s">
        <v>9659</v>
      </c>
      <c r="AB7122" s="1206"/>
      <c r="AC7122" s="1158" t="s">
        <v>9660</v>
      </c>
      <c r="AD7122" s="1206" t="s">
        <v>48</v>
      </c>
      <c r="AE7122" s="360"/>
      <c r="AF7122" s="360"/>
      <c r="AG7122" s="360"/>
      <c r="AH7122" s="3"/>
      <c r="AI7122" s="3"/>
      <c r="AJ7122" s="3"/>
    </row>
    <row r="7123" spans="1:36" customFormat="1" ht="63" hidden="1" x14ac:dyDescent="0.2">
      <c r="A7123" s="24" t="s">
        <v>7617</v>
      </c>
      <c r="B7123" s="360" t="s">
        <v>110</v>
      </c>
      <c r="C7123" s="360" t="s">
        <v>36</v>
      </c>
      <c r="D7123" s="380">
        <v>41860</v>
      </c>
      <c r="E7123" s="384">
        <v>3.4722222222222224E-2</v>
      </c>
      <c r="F7123" s="380">
        <v>41860</v>
      </c>
      <c r="G7123" s="384">
        <v>6.6666666666666666E-2</v>
      </c>
      <c r="H7123" s="384">
        <f>G7123-E7123</f>
        <v>3.1944444444444442E-2</v>
      </c>
      <c r="I7123" s="360">
        <v>7</v>
      </c>
      <c r="J7123" s="360" t="s">
        <v>146</v>
      </c>
      <c r="K7123" s="360" t="s">
        <v>133</v>
      </c>
      <c r="L7123" s="360" t="s">
        <v>128</v>
      </c>
      <c r="M7123" s="24" t="s">
        <v>7947</v>
      </c>
      <c r="N7123" s="360" t="s">
        <v>103</v>
      </c>
      <c r="O7123" s="360" t="s">
        <v>66</v>
      </c>
      <c r="P7123" s="24" t="s">
        <v>7948</v>
      </c>
      <c r="Q7123" s="1348" t="s">
        <v>9670</v>
      </c>
      <c r="R7123" s="360"/>
      <c r="S7123" s="360">
        <v>2.7</v>
      </c>
      <c r="T7123" s="24">
        <v>2.7</v>
      </c>
      <c r="U7123" s="1206" t="s">
        <v>84</v>
      </c>
      <c r="V7123" s="1206">
        <v>1981</v>
      </c>
      <c r="W7123" s="1822" t="s">
        <v>150</v>
      </c>
      <c r="X7123" s="1206" t="s">
        <v>175</v>
      </c>
      <c r="Y7123" s="1206" t="s">
        <v>9661</v>
      </c>
      <c r="Z7123" s="1855" t="s">
        <v>9662</v>
      </c>
      <c r="AA7123" s="1206" t="s">
        <v>9663</v>
      </c>
      <c r="AB7123" s="1206">
        <v>1</v>
      </c>
      <c r="AC7123" s="1206" t="s">
        <v>9664</v>
      </c>
      <c r="AD7123" s="1206" t="s">
        <v>48</v>
      </c>
      <c r="AE7123" s="360"/>
      <c r="AF7123" s="360"/>
      <c r="AG7123" s="360"/>
      <c r="AH7123" s="3"/>
      <c r="AI7123" s="3"/>
      <c r="AJ7123" s="3"/>
    </row>
    <row r="7124" spans="1:36" customFormat="1" ht="63" hidden="1" x14ac:dyDescent="0.2">
      <c r="A7124" s="24" t="s">
        <v>7617</v>
      </c>
      <c r="B7124" s="360" t="s">
        <v>110</v>
      </c>
      <c r="C7124" s="360" t="s">
        <v>36</v>
      </c>
      <c r="D7124" s="380">
        <v>41860</v>
      </c>
      <c r="E7124" s="384">
        <v>4.0972222222222222E-2</v>
      </c>
      <c r="F7124" s="380">
        <v>41860</v>
      </c>
      <c r="G7124" s="384">
        <v>4.0972222222222222E-2</v>
      </c>
      <c r="H7124" s="384">
        <v>0</v>
      </c>
      <c r="I7124" s="360">
        <v>86</v>
      </c>
      <c r="J7124" s="360" t="s">
        <v>3242</v>
      </c>
      <c r="K7124" s="360" t="s">
        <v>132</v>
      </c>
      <c r="L7124" s="360" t="s">
        <v>128</v>
      </c>
      <c r="M7124" s="24" t="s">
        <v>7949</v>
      </c>
      <c r="N7124" s="360">
        <v>35</v>
      </c>
      <c r="O7124" s="360" t="s">
        <v>66</v>
      </c>
      <c r="P7124" s="24" t="s">
        <v>7950</v>
      </c>
      <c r="Q7124" s="1348" t="s">
        <v>9671</v>
      </c>
      <c r="R7124" s="360"/>
      <c r="S7124" s="360">
        <v>61.8</v>
      </c>
      <c r="T7124" s="1335">
        <v>61.8</v>
      </c>
      <c r="U7124" s="1206" t="s">
        <v>75</v>
      </c>
      <c r="V7124" s="1206">
        <v>1983</v>
      </c>
      <c r="W7124" s="1206" t="s">
        <v>1526</v>
      </c>
      <c r="X7124" s="1206" t="s">
        <v>7676</v>
      </c>
      <c r="Y7124" s="1206" t="s">
        <v>9665</v>
      </c>
      <c r="Z7124" s="1206"/>
      <c r="AA7124" s="1206" t="s">
        <v>9666</v>
      </c>
      <c r="AB7124" s="1206"/>
      <c r="AC7124" s="1158" t="s">
        <v>9638</v>
      </c>
      <c r="AD7124" s="1206" t="s">
        <v>48</v>
      </c>
      <c r="AE7124" s="360"/>
      <c r="AF7124" s="360"/>
      <c r="AG7124" s="360"/>
      <c r="AH7124" s="3"/>
      <c r="AI7124" s="3"/>
      <c r="AJ7124" s="3"/>
    </row>
    <row r="7125" spans="1:36" customFormat="1" ht="78.75" hidden="1" x14ac:dyDescent="0.2">
      <c r="A7125" s="24" t="s">
        <v>7617</v>
      </c>
      <c r="B7125" s="360" t="s">
        <v>110</v>
      </c>
      <c r="C7125" s="360" t="s">
        <v>36</v>
      </c>
      <c r="D7125" s="380">
        <v>41860</v>
      </c>
      <c r="E7125" s="384">
        <v>4.0972222222222222E-2</v>
      </c>
      <c r="F7125" s="380">
        <v>41860</v>
      </c>
      <c r="G7125" s="384">
        <v>4.0972222222222222E-2</v>
      </c>
      <c r="H7125" s="384">
        <v>0</v>
      </c>
      <c r="I7125" s="360">
        <v>10</v>
      </c>
      <c r="J7125" s="360" t="s">
        <v>178</v>
      </c>
      <c r="K7125" s="360" t="s">
        <v>132</v>
      </c>
      <c r="L7125" s="360" t="s">
        <v>128</v>
      </c>
      <c r="M7125" s="24" t="s">
        <v>7951</v>
      </c>
      <c r="N7125" s="360">
        <v>35</v>
      </c>
      <c r="O7125" s="360" t="s">
        <v>66</v>
      </c>
      <c r="P7125" s="24" t="s">
        <v>7952</v>
      </c>
      <c r="Q7125" s="1348" t="s">
        <v>9648</v>
      </c>
      <c r="R7125" s="360"/>
      <c r="S7125" s="1716">
        <v>13.5</v>
      </c>
      <c r="T7125" s="1335">
        <v>13.5</v>
      </c>
      <c r="U7125" s="1206" t="s">
        <v>75</v>
      </c>
      <c r="V7125" s="1206">
        <v>1985</v>
      </c>
      <c r="W7125" s="1206" t="s">
        <v>1526</v>
      </c>
      <c r="X7125" s="1206" t="s">
        <v>7676</v>
      </c>
      <c r="Y7125" s="1158" t="s">
        <v>9636</v>
      </c>
      <c r="Z7125" s="1206"/>
      <c r="AA7125" s="1158" t="s">
        <v>9637</v>
      </c>
      <c r="AB7125" s="1206"/>
      <c r="AC7125" s="1158" t="s">
        <v>9638</v>
      </c>
      <c r="AD7125" s="1206" t="s">
        <v>48</v>
      </c>
      <c r="AE7125" s="360"/>
      <c r="AF7125" s="360"/>
      <c r="AG7125" s="360"/>
      <c r="AH7125" s="3"/>
      <c r="AI7125" s="3"/>
      <c r="AJ7125" s="3"/>
    </row>
    <row r="7126" spans="1:36" customFormat="1" ht="78.75" hidden="1" x14ac:dyDescent="0.2">
      <c r="A7126" s="24" t="s">
        <v>7617</v>
      </c>
      <c r="B7126" s="360" t="s">
        <v>110</v>
      </c>
      <c r="C7126" s="360" t="s">
        <v>36</v>
      </c>
      <c r="D7126" s="380">
        <v>41860</v>
      </c>
      <c r="E7126" s="384">
        <v>4.0972222222222222E-2</v>
      </c>
      <c r="F7126" s="380">
        <v>41861</v>
      </c>
      <c r="G7126" s="384">
        <v>0.13958333333333334</v>
      </c>
      <c r="H7126" s="384">
        <v>9.8611111111111108E-2</v>
      </c>
      <c r="I7126" s="360">
        <v>16</v>
      </c>
      <c r="J7126" s="360" t="s">
        <v>178</v>
      </c>
      <c r="K7126" s="360" t="s">
        <v>133</v>
      </c>
      <c r="L7126" s="360" t="s">
        <v>128</v>
      </c>
      <c r="M7126" s="24" t="s">
        <v>7953</v>
      </c>
      <c r="N7126" s="360">
        <v>35</v>
      </c>
      <c r="O7126" s="360" t="s">
        <v>66</v>
      </c>
      <c r="P7126" s="24" t="s">
        <v>7954</v>
      </c>
      <c r="Q7126" s="1348" t="s">
        <v>9649</v>
      </c>
      <c r="R7126" s="360">
        <v>11.3</v>
      </c>
      <c r="S7126" s="360"/>
      <c r="T7126" s="1335">
        <v>11.3</v>
      </c>
      <c r="U7126" s="1206" t="s">
        <v>75</v>
      </c>
      <c r="V7126" s="1206">
        <v>1985</v>
      </c>
      <c r="W7126" s="1206" t="s">
        <v>1526</v>
      </c>
      <c r="X7126" s="1206" t="s">
        <v>7676</v>
      </c>
      <c r="Y7126" s="1158" t="s">
        <v>9636</v>
      </c>
      <c r="Z7126" s="1206"/>
      <c r="AA7126" s="1158" t="s">
        <v>9637</v>
      </c>
      <c r="AB7126" s="1206"/>
      <c r="AC7126" s="1158" t="s">
        <v>9638</v>
      </c>
      <c r="AD7126" s="1206" t="s">
        <v>48</v>
      </c>
      <c r="AE7126" s="360"/>
      <c r="AF7126" s="360"/>
      <c r="AG7126" s="360"/>
      <c r="AH7126" s="3"/>
      <c r="AI7126" s="3"/>
      <c r="AJ7126" s="3"/>
    </row>
    <row r="7127" spans="1:36" customFormat="1" ht="63" hidden="1" x14ac:dyDescent="0.2">
      <c r="A7127" s="24" t="s">
        <v>7617</v>
      </c>
      <c r="B7127" s="360" t="s">
        <v>110</v>
      </c>
      <c r="C7127" s="360" t="s">
        <v>36</v>
      </c>
      <c r="D7127" s="380">
        <v>41861</v>
      </c>
      <c r="E7127" s="384">
        <v>0.10069444444444443</v>
      </c>
      <c r="F7127" s="380">
        <v>41861</v>
      </c>
      <c r="G7127" s="384">
        <v>0.10069444444444443</v>
      </c>
      <c r="H7127" s="384">
        <v>0</v>
      </c>
      <c r="I7127" s="360">
        <v>14</v>
      </c>
      <c r="J7127" s="360"/>
      <c r="K7127" s="360"/>
      <c r="L7127" s="360" t="s">
        <v>128</v>
      </c>
      <c r="M7127" s="24" t="s">
        <v>7955</v>
      </c>
      <c r="N7127" s="360">
        <v>0.4</v>
      </c>
      <c r="O7127" s="360" t="s">
        <v>72</v>
      </c>
      <c r="P7127" s="360" t="s">
        <v>4677</v>
      </c>
      <c r="Q7127" s="1348" t="s">
        <v>7956</v>
      </c>
      <c r="R7127" s="360"/>
      <c r="S7127" s="360">
        <v>7.8</v>
      </c>
      <c r="T7127" s="24">
        <v>7.8</v>
      </c>
      <c r="U7127" s="1206" t="s">
        <v>86</v>
      </c>
      <c r="V7127" s="1206"/>
      <c r="W7127" s="1206"/>
      <c r="X7127" s="1206"/>
      <c r="Y7127" s="1206"/>
      <c r="Z7127" s="1206"/>
      <c r="AA7127" s="1206"/>
      <c r="AB7127" s="1206"/>
      <c r="AC7127" s="1206"/>
      <c r="AD7127" s="1206" t="s">
        <v>48</v>
      </c>
      <c r="AE7127" s="360"/>
      <c r="AF7127" s="360"/>
      <c r="AG7127" s="360"/>
      <c r="AH7127" s="3"/>
      <c r="AI7127" s="3"/>
      <c r="AJ7127" s="3"/>
    </row>
    <row r="7128" spans="1:36" customFormat="1" ht="78.75" hidden="1" x14ac:dyDescent="0.2">
      <c r="A7128" s="24" t="s">
        <v>7617</v>
      </c>
      <c r="B7128" s="360" t="s">
        <v>110</v>
      </c>
      <c r="C7128" s="360" t="s">
        <v>36</v>
      </c>
      <c r="D7128" s="380">
        <v>41861</v>
      </c>
      <c r="E7128" s="384">
        <v>0.77013888888888893</v>
      </c>
      <c r="F7128" s="380">
        <v>41861</v>
      </c>
      <c r="G7128" s="384">
        <v>0.79513888888888884</v>
      </c>
      <c r="H7128" s="384">
        <v>2.5000000000000001E-2</v>
      </c>
      <c r="I7128" s="360">
        <v>19</v>
      </c>
      <c r="J7128" s="360" t="s">
        <v>146</v>
      </c>
      <c r="K7128" s="360" t="s">
        <v>133</v>
      </c>
      <c r="L7128" s="360" t="s">
        <v>127</v>
      </c>
      <c r="M7128" s="24" t="s">
        <v>7957</v>
      </c>
      <c r="N7128" s="360" t="s">
        <v>103</v>
      </c>
      <c r="O7128" s="360" t="s">
        <v>66</v>
      </c>
      <c r="P7128" s="360" t="s">
        <v>7958</v>
      </c>
      <c r="Q7128" s="1348" t="s">
        <v>9650</v>
      </c>
      <c r="R7128" s="360"/>
      <c r="S7128" s="360">
        <v>8.5</v>
      </c>
      <c r="T7128" s="24">
        <v>8.5</v>
      </c>
      <c r="U7128" s="1206" t="s">
        <v>75</v>
      </c>
      <c r="V7128" s="1206">
        <v>1989</v>
      </c>
      <c r="W7128" s="1206" t="s">
        <v>171</v>
      </c>
      <c r="X7128" s="1206" t="s">
        <v>175</v>
      </c>
      <c r="Y7128" s="1206" t="s">
        <v>9639</v>
      </c>
      <c r="Z7128" s="1206" t="s">
        <v>9640</v>
      </c>
      <c r="AA7128" s="1206" t="s">
        <v>9641</v>
      </c>
      <c r="AB7128" s="1206">
        <v>6</v>
      </c>
      <c r="AC7128" s="1206" t="s">
        <v>9642</v>
      </c>
      <c r="AD7128" s="1206" t="s">
        <v>57</v>
      </c>
      <c r="AE7128" s="360"/>
      <c r="AF7128" s="360"/>
      <c r="AG7128" s="360"/>
      <c r="AH7128" s="3"/>
      <c r="AI7128" s="3" t="s">
        <v>387</v>
      </c>
      <c r="AJ7128" s="3"/>
    </row>
    <row r="7129" spans="1:36" customFormat="1" ht="63" hidden="1" x14ac:dyDescent="0.2">
      <c r="A7129" s="24" t="s">
        <v>7617</v>
      </c>
      <c r="B7129" s="360" t="s">
        <v>110</v>
      </c>
      <c r="C7129" s="360" t="s">
        <v>36</v>
      </c>
      <c r="D7129" s="380">
        <v>41863</v>
      </c>
      <c r="E7129" s="484">
        <v>0.39652777777777781</v>
      </c>
      <c r="F7129" s="645">
        <v>41863</v>
      </c>
      <c r="G7129" s="484">
        <v>0.43125000000000002</v>
      </c>
      <c r="H7129" s="484">
        <v>3.472222222222221E-2</v>
      </c>
      <c r="I7129" s="413">
        <v>15</v>
      </c>
      <c r="J7129" s="413"/>
      <c r="K7129" s="413"/>
      <c r="L7129" s="413" t="s">
        <v>130</v>
      </c>
      <c r="M7129" s="6" t="s">
        <v>8088</v>
      </c>
      <c r="N7129" s="413">
        <v>35</v>
      </c>
      <c r="O7129" s="413" t="s">
        <v>63</v>
      </c>
      <c r="P7129" s="413" t="s">
        <v>8089</v>
      </c>
      <c r="Q7129" s="1348" t="s">
        <v>9651</v>
      </c>
      <c r="R7129" s="1716">
        <v>6.4</v>
      </c>
      <c r="S7129" s="1716"/>
      <c r="T7129" s="1335">
        <v>6.4</v>
      </c>
      <c r="U7129" s="1206" t="s">
        <v>73</v>
      </c>
      <c r="V7129" s="1206">
        <v>2006</v>
      </c>
      <c r="W7129" s="1206" t="s">
        <v>9643</v>
      </c>
      <c r="X7129" s="1206" t="s">
        <v>9644</v>
      </c>
      <c r="Y7129" s="1678" t="s">
        <v>9645</v>
      </c>
      <c r="Z7129" s="1206"/>
      <c r="AA7129" s="1678" t="s">
        <v>9646</v>
      </c>
      <c r="AB7129" s="1206">
        <v>0</v>
      </c>
      <c r="AC7129" s="1206" t="s">
        <v>9647</v>
      </c>
      <c r="AD7129" s="1206" t="s">
        <v>61</v>
      </c>
      <c r="AE7129" s="360"/>
      <c r="AF7129" s="360"/>
      <c r="AG7129" s="360"/>
      <c r="AH7129" s="3"/>
      <c r="AI7129" s="3"/>
      <c r="AJ7129" s="3"/>
    </row>
    <row r="7130" spans="1:36" customFormat="1" ht="63" hidden="1" x14ac:dyDescent="0.2">
      <c r="A7130" s="24" t="s">
        <v>7617</v>
      </c>
      <c r="B7130" s="360" t="s">
        <v>110</v>
      </c>
      <c r="C7130" s="360" t="s">
        <v>36</v>
      </c>
      <c r="D7130" s="380">
        <v>41863</v>
      </c>
      <c r="E7130" s="384">
        <v>0.25208333333333333</v>
      </c>
      <c r="F7130" s="380">
        <v>41863</v>
      </c>
      <c r="G7130" s="384">
        <v>0.25208333333333333</v>
      </c>
      <c r="H7130" s="384">
        <v>0</v>
      </c>
      <c r="I7130" s="360">
        <v>4</v>
      </c>
      <c r="J7130" s="360" t="s">
        <v>146</v>
      </c>
      <c r="K7130" s="360"/>
      <c r="L7130" s="360" t="s">
        <v>130</v>
      </c>
      <c r="M7130" s="24" t="s">
        <v>8090</v>
      </c>
      <c r="N7130" s="360" t="s">
        <v>103</v>
      </c>
      <c r="O7130" s="360" t="s">
        <v>65</v>
      </c>
      <c r="P7130" s="360" t="s">
        <v>8091</v>
      </c>
      <c r="Q7130" s="24" t="s">
        <v>8092</v>
      </c>
      <c r="R7130" s="360"/>
      <c r="S7130" s="360">
        <v>1.5</v>
      </c>
      <c r="T7130" s="24">
        <v>1.5</v>
      </c>
      <c r="U7130" s="360" t="s">
        <v>77</v>
      </c>
      <c r="V7130" s="1120">
        <v>38513</v>
      </c>
      <c r="W7130" s="360" t="s">
        <v>8093</v>
      </c>
      <c r="X7130" s="360" t="s">
        <v>8094</v>
      </c>
      <c r="Y7130" s="1120">
        <v>41862</v>
      </c>
      <c r="Z7130" s="360">
        <v>100</v>
      </c>
      <c r="AA7130" s="1120">
        <v>42217</v>
      </c>
      <c r="AB7130" s="360">
        <v>0</v>
      </c>
      <c r="AC7130" s="1120"/>
      <c r="AD7130" s="360" t="s">
        <v>62</v>
      </c>
      <c r="AE7130" s="360"/>
      <c r="AF7130" s="360"/>
      <c r="AG7130" s="360"/>
      <c r="AH7130" s="3"/>
      <c r="AI7130" s="3"/>
      <c r="AJ7130" s="3"/>
    </row>
    <row r="7131" spans="1:36" customFormat="1" ht="78.75" hidden="1" x14ac:dyDescent="0.2">
      <c r="A7131" s="24" t="s">
        <v>7617</v>
      </c>
      <c r="B7131" s="360" t="s">
        <v>110</v>
      </c>
      <c r="C7131" s="360" t="s">
        <v>36</v>
      </c>
      <c r="D7131" s="380">
        <v>41866</v>
      </c>
      <c r="E7131" s="384">
        <v>0.79999999999999993</v>
      </c>
      <c r="F7131" s="380">
        <v>41866</v>
      </c>
      <c r="G7131" s="384">
        <v>0.79999999999999993</v>
      </c>
      <c r="H7131" s="384">
        <f>G7131-E7131</f>
        <v>0</v>
      </c>
      <c r="I7131" s="360">
        <v>12</v>
      </c>
      <c r="J7131" s="360" t="s">
        <v>146</v>
      </c>
      <c r="K7131" s="360" t="s">
        <v>135</v>
      </c>
      <c r="L7131" s="413" t="s">
        <v>130</v>
      </c>
      <c r="M7131" s="6" t="s">
        <v>8189</v>
      </c>
      <c r="N7131" s="413" t="s">
        <v>103</v>
      </c>
      <c r="O7131" s="413" t="s">
        <v>64</v>
      </c>
      <c r="P7131" s="360" t="s">
        <v>8190</v>
      </c>
      <c r="Q7131" s="1206" t="s">
        <v>9632</v>
      </c>
      <c r="R7131" s="360"/>
      <c r="S7131" s="360">
        <v>6.8</v>
      </c>
      <c r="T7131" s="24">
        <f>R7131+S7131</f>
        <v>6.8</v>
      </c>
      <c r="U7131" s="1206" t="s">
        <v>93</v>
      </c>
      <c r="V7131" s="1206" t="s">
        <v>9626</v>
      </c>
      <c r="W7131" s="1206" t="s">
        <v>9627</v>
      </c>
      <c r="X7131" s="1206" t="s">
        <v>9628</v>
      </c>
      <c r="Y7131" s="1803" t="s">
        <v>9629</v>
      </c>
      <c r="Z7131" s="1855">
        <v>1</v>
      </c>
      <c r="AA7131" s="1803" t="s">
        <v>9630</v>
      </c>
      <c r="AB7131" s="1206" t="s">
        <v>3917</v>
      </c>
      <c r="AC7131" s="1803" t="s">
        <v>9631</v>
      </c>
      <c r="AD7131" s="1206" t="s">
        <v>60</v>
      </c>
      <c r="AE7131" s="360"/>
      <c r="AF7131" s="360"/>
      <c r="AG7131" s="360"/>
      <c r="AH7131" s="3"/>
      <c r="AI7131" s="3"/>
      <c r="AJ7131" s="3"/>
    </row>
    <row r="7132" spans="1:36" customFormat="1" ht="47.25" hidden="1" x14ac:dyDescent="0.2">
      <c r="A7132" s="24" t="s">
        <v>7617</v>
      </c>
      <c r="B7132" s="360" t="s">
        <v>110</v>
      </c>
      <c r="C7132" s="360" t="s">
        <v>36</v>
      </c>
      <c r="D7132" s="380">
        <v>41868</v>
      </c>
      <c r="E7132" s="384">
        <v>0.75</v>
      </c>
      <c r="F7132" s="380">
        <v>41868</v>
      </c>
      <c r="G7132" s="384">
        <v>0.79722222222222217</v>
      </c>
      <c r="H7132" s="384">
        <v>4.7222222222222221E-2</v>
      </c>
      <c r="I7132" s="360">
        <v>4</v>
      </c>
      <c r="J7132" s="360" t="s">
        <v>146</v>
      </c>
      <c r="K7132" s="360"/>
      <c r="L7132" s="360" t="s">
        <v>130</v>
      </c>
      <c r="M7132" s="24" t="s">
        <v>8268</v>
      </c>
      <c r="N7132" s="360" t="s">
        <v>103</v>
      </c>
      <c r="O7132" s="360" t="s">
        <v>67</v>
      </c>
      <c r="P7132" s="360" t="s">
        <v>8269</v>
      </c>
      <c r="Q7132" s="1206" t="s">
        <v>9633</v>
      </c>
      <c r="R7132" s="360">
        <v>11.1</v>
      </c>
      <c r="S7132" s="360"/>
      <c r="T7132" s="24">
        <v>11.1</v>
      </c>
      <c r="U7132" s="1206" t="s">
        <v>76</v>
      </c>
      <c r="V7132" s="1206">
        <v>2008</v>
      </c>
      <c r="W7132" s="1206" t="s">
        <v>9610</v>
      </c>
      <c r="X7132" s="1206" t="s">
        <v>445</v>
      </c>
      <c r="Y7132" s="1803" t="s">
        <v>9611</v>
      </c>
      <c r="Z7132" s="1206"/>
      <c r="AA7132" s="1803" t="s">
        <v>9612</v>
      </c>
      <c r="AB7132" s="1206">
        <v>4</v>
      </c>
      <c r="AC7132" s="1803" t="s">
        <v>9613</v>
      </c>
      <c r="AD7132" s="1206" t="s">
        <v>60</v>
      </c>
      <c r="AE7132" s="1206"/>
      <c r="AF7132" s="1206"/>
      <c r="AG7132" s="1206"/>
      <c r="AH7132" s="3"/>
      <c r="AI7132" s="3"/>
      <c r="AJ7132" s="3"/>
    </row>
    <row r="7133" spans="1:36" customFormat="1" ht="63" hidden="1" x14ac:dyDescent="0.2">
      <c r="A7133" s="24" t="s">
        <v>7617</v>
      </c>
      <c r="B7133" s="360" t="s">
        <v>110</v>
      </c>
      <c r="C7133" s="360" t="s">
        <v>36</v>
      </c>
      <c r="D7133" s="380">
        <v>41868</v>
      </c>
      <c r="E7133" s="384">
        <v>0.90486111111111101</v>
      </c>
      <c r="F7133" s="380">
        <v>41868</v>
      </c>
      <c r="G7133" s="384">
        <v>0.90486111111111101</v>
      </c>
      <c r="H7133" s="384">
        <v>0</v>
      </c>
      <c r="I7133" s="360">
        <v>16</v>
      </c>
      <c r="J7133" s="360" t="s">
        <v>146</v>
      </c>
      <c r="K7133" s="360" t="s">
        <v>132</v>
      </c>
      <c r="L7133" s="360" t="s">
        <v>128</v>
      </c>
      <c r="M7133" s="24" t="s">
        <v>8270</v>
      </c>
      <c r="N7133" s="360" t="s">
        <v>103</v>
      </c>
      <c r="O7133" s="360" t="s">
        <v>66</v>
      </c>
      <c r="P7133" s="360" t="s">
        <v>8270</v>
      </c>
      <c r="Q7133" s="1348" t="s">
        <v>9634</v>
      </c>
      <c r="R7133" s="824"/>
      <c r="S7133" s="824">
        <v>10.3</v>
      </c>
      <c r="T7133" s="20">
        <v>10.3</v>
      </c>
      <c r="U7133" s="1206" t="s">
        <v>75</v>
      </c>
      <c r="V7133" s="1206" t="s">
        <v>9614</v>
      </c>
      <c r="W7133" s="1206"/>
      <c r="X7133" s="1206"/>
      <c r="Y7133" s="1802" t="s">
        <v>9615</v>
      </c>
      <c r="Z7133" s="1206" t="s">
        <v>9616</v>
      </c>
      <c r="AA7133" s="1803" t="s">
        <v>9617</v>
      </c>
      <c r="AB7133" s="1206" t="s">
        <v>9618</v>
      </c>
      <c r="AC7133" s="1206" t="s">
        <v>9619</v>
      </c>
      <c r="AD7133" s="1206" t="s">
        <v>48</v>
      </c>
      <c r="AE7133" s="360"/>
      <c r="AF7133" s="360"/>
      <c r="AG7133" s="360"/>
      <c r="AH7133" s="3"/>
      <c r="AI7133" s="3"/>
      <c r="AJ7133" s="3"/>
    </row>
    <row r="7134" spans="1:36" customFormat="1" ht="63" hidden="1" x14ac:dyDescent="0.2">
      <c r="A7134" s="24" t="s">
        <v>7617</v>
      </c>
      <c r="B7134" s="360" t="s">
        <v>110</v>
      </c>
      <c r="C7134" s="360" t="s">
        <v>36</v>
      </c>
      <c r="D7134" s="380">
        <v>41868</v>
      </c>
      <c r="E7134" s="384">
        <v>0.9458333333333333</v>
      </c>
      <c r="F7134" s="380">
        <v>41868</v>
      </c>
      <c r="G7134" s="384">
        <v>0.9458333333333333</v>
      </c>
      <c r="H7134" s="384">
        <v>0</v>
      </c>
      <c r="I7134" s="360">
        <v>222</v>
      </c>
      <c r="J7134" s="360" t="s">
        <v>1004</v>
      </c>
      <c r="K7134" s="360" t="s">
        <v>132</v>
      </c>
      <c r="L7134" s="360" t="s">
        <v>128</v>
      </c>
      <c r="M7134" s="24" t="s">
        <v>8271</v>
      </c>
      <c r="N7134" s="360">
        <v>35</v>
      </c>
      <c r="O7134" s="360" t="s">
        <v>66</v>
      </c>
      <c r="P7134" s="360" t="s">
        <v>8272</v>
      </c>
      <c r="Q7134" s="1348" t="s">
        <v>9635</v>
      </c>
      <c r="R7134" s="360"/>
      <c r="S7134" s="360">
        <v>151</v>
      </c>
      <c r="T7134" s="24">
        <v>151</v>
      </c>
      <c r="U7134" s="1206" t="s">
        <v>75</v>
      </c>
      <c r="V7134" s="1807" t="s">
        <v>1915</v>
      </c>
      <c r="W7134" s="1206" t="s">
        <v>1526</v>
      </c>
      <c r="X7134" s="1206" t="s">
        <v>175</v>
      </c>
      <c r="Y7134" s="1206"/>
      <c r="Z7134" s="1206" t="s">
        <v>9620</v>
      </c>
      <c r="AA7134" s="1803" t="s">
        <v>9621</v>
      </c>
      <c r="AB7134" s="1206"/>
      <c r="AC7134" s="1206" t="s">
        <v>9622</v>
      </c>
      <c r="AD7134" s="1206" t="s">
        <v>48</v>
      </c>
      <c r="AE7134" s="360"/>
      <c r="AF7134" s="360"/>
      <c r="AG7134" s="360"/>
      <c r="AH7134" s="3"/>
      <c r="AI7134" s="3"/>
      <c r="AJ7134" s="3"/>
    </row>
    <row r="7135" spans="1:36" customFormat="1" ht="126" hidden="1" x14ac:dyDescent="0.2">
      <c r="A7135" s="24" t="s">
        <v>7617</v>
      </c>
      <c r="B7135" s="413" t="s">
        <v>110</v>
      </c>
      <c r="C7135" s="413" t="s">
        <v>36</v>
      </c>
      <c r="D7135" s="645">
        <v>41868</v>
      </c>
      <c r="E7135" s="484">
        <v>0.95694444444444438</v>
      </c>
      <c r="F7135" s="645">
        <v>41868</v>
      </c>
      <c r="G7135" s="484">
        <v>0.95694444444444438</v>
      </c>
      <c r="H7135" s="484">
        <v>0</v>
      </c>
      <c r="I7135" s="413">
        <v>150</v>
      </c>
      <c r="J7135" s="413" t="s">
        <v>1004</v>
      </c>
      <c r="K7135" s="413" t="s">
        <v>132</v>
      </c>
      <c r="L7135" s="413" t="s">
        <v>128</v>
      </c>
      <c r="M7135" s="6" t="s">
        <v>8274</v>
      </c>
      <c r="N7135" s="413">
        <v>35</v>
      </c>
      <c r="O7135" s="413" t="s">
        <v>66</v>
      </c>
      <c r="P7135" s="413" t="s">
        <v>8274</v>
      </c>
      <c r="Q7135" s="1348" t="s">
        <v>9625</v>
      </c>
      <c r="R7135" s="413"/>
      <c r="S7135" s="413">
        <v>61.8</v>
      </c>
      <c r="T7135" s="6">
        <v>61.8</v>
      </c>
      <c r="U7135" s="1206" t="s">
        <v>75</v>
      </c>
      <c r="V7135" s="1206" t="s">
        <v>9588</v>
      </c>
      <c r="W7135" s="1206"/>
      <c r="X7135" s="1206"/>
      <c r="Y7135" s="1802" t="s">
        <v>9623</v>
      </c>
      <c r="Z7135" s="1206" t="s">
        <v>9590</v>
      </c>
      <c r="AA7135" s="1803" t="s">
        <v>9624</v>
      </c>
      <c r="AB7135" s="1206"/>
      <c r="AC7135" s="1206" t="s">
        <v>9592</v>
      </c>
      <c r="AD7135" s="1206" t="s">
        <v>48</v>
      </c>
      <c r="AE7135" s="360"/>
      <c r="AF7135" s="360"/>
      <c r="AG7135" s="360"/>
      <c r="AH7135" s="3"/>
      <c r="AI7135" s="3"/>
      <c r="AJ7135" s="3"/>
    </row>
    <row r="7136" spans="1:36" customFormat="1" ht="126" hidden="1" x14ac:dyDescent="0.2">
      <c r="A7136" s="24" t="s">
        <v>7617</v>
      </c>
      <c r="B7136" s="413" t="s">
        <v>110</v>
      </c>
      <c r="C7136" s="413" t="s">
        <v>36</v>
      </c>
      <c r="D7136" s="645">
        <v>41868</v>
      </c>
      <c r="E7136" s="484">
        <v>0.95694444444444438</v>
      </c>
      <c r="F7136" s="645">
        <v>41868</v>
      </c>
      <c r="G7136" s="394">
        <v>0.95694444444444438</v>
      </c>
      <c r="H7136" s="484">
        <v>0</v>
      </c>
      <c r="I7136" s="413">
        <v>62</v>
      </c>
      <c r="J7136" s="413" t="s">
        <v>1004</v>
      </c>
      <c r="K7136" s="413" t="s">
        <v>132</v>
      </c>
      <c r="L7136" s="413" t="s">
        <v>128</v>
      </c>
      <c r="M7136" s="6" t="s">
        <v>8275</v>
      </c>
      <c r="N7136" s="413">
        <v>35</v>
      </c>
      <c r="O7136" s="413" t="s">
        <v>66</v>
      </c>
      <c r="P7136" s="413" t="s">
        <v>8275</v>
      </c>
      <c r="Q7136" s="1206" t="s">
        <v>9606</v>
      </c>
      <c r="R7136" s="413"/>
      <c r="S7136" s="413">
        <v>40.4</v>
      </c>
      <c r="T7136" s="6">
        <v>40.4</v>
      </c>
      <c r="U7136" s="1206" t="s">
        <v>75</v>
      </c>
      <c r="V7136" s="1206" t="s">
        <v>9588</v>
      </c>
      <c r="W7136" s="1206"/>
      <c r="X7136" s="1206"/>
      <c r="Y7136" s="1802" t="s">
        <v>9589</v>
      </c>
      <c r="Z7136" s="1206" t="s">
        <v>9590</v>
      </c>
      <c r="AA7136" s="1803" t="s">
        <v>9591</v>
      </c>
      <c r="AB7136" s="1206"/>
      <c r="AC7136" s="1206" t="s">
        <v>9592</v>
      </c>
      <c r="AD7136" s="1206" t="s">
        <v>48</v>
      </c>
      <c r="AE7136" s="360"/>
      <c r="AF7136" s="360"/>
      <c r="AG7136" s="360"/>
      <c r="AH7136" s="3"/>
      <c r="AI7136" s="3"/>
      <c r="AJ7136" s="3"/>
    </row>
    <row r="7137" spans="1:36" customFormat="1" ht="47.25" hidden="1" x14ac:dyDescent="0.2">
      <c r="A7137" s="24" t="s">
        <v>7617</v>
      </c>
      <c r="B7137" s="413" t="s">
        <v>110</v>
      </c>
      <c r="C7137" s="413" t="s">
        <v>36</v>
      </c>
      <c r="D7137" s="645">
        <v>41868</v>
      </c>
      <c r="E7137" s="484">
        <v>0.95972222222222225</v>
      </c>
      <c r="F7137" s="645">
        <v>41868</v>
      </c>
      <c r="G7137" s="484">
        <v>0.95972222222222225</v>
      </c>
      <c r="H7137" s="484">
        <v>0</v>
      </c>
      <c r="I7137" s="413">
        <v>125</v>
      </c>
      <c r="J7137" s="413" t="s">
        <v>1004</v>
      </c>
      <c r="K7137" s="413" t="s">
        <v>132</v>
      </c>
      <c r="L7137" s="413" t="s">
        <v>128</v>
      </c>
      <c r="M7137" s="6" t="s">
        <v>8276</v>
      </c>
      <c r="N7137" s="413">
        <v>35</v>
      </c>
      <c r="O7137" s="413" t="s">
        <v>66</v>
      </c>
      <c r="P7137" s="413" t="s">
        <v>8276</v>
      </c>
      <c r="Q7137" s="1206" t="s">
        <v>9607</v>
      </c>
      <c r="R7137" s="413"/>
      <c r="S7137" s="413">
        <f>150+77.6</f>
        <v>227.6</v>
      </c>
      <c r="T7137" s="6">
        <f>R7137+S7137</f>
        <v>227.6</v>
      </c>
      <c r="U7137" s="1206" t="s">
        <v>75</v>
      </c>
      <c r="V7137" s="1206">
        <v>2009</v>
      </c>
      <c r="W7137" s="1206" t="s">
        <v>9593</v>
      </c>
      <c r="X7137" s="1206" t="s">
        <v>175</v>
      </c>
      <c r="Y7137" s="1206" t="s">
        <v>9594</v>
      </c>
      <c r="Z7137" s="1206" t="s">
        <v>9595</v>
      </c>
      <c r="AA7137" s="1206" t="s">
        <v>9596</v>
      </c>
      <c r="AB7137" s="1206"/>
      <c r="AC7137" s="1206" t="s">
        <v>9597</v>
      </c>
      <c r="AD7137" s="1206" t="s">
        <v>48</v>
      </c>
      <c r="AE7137" s="360"/>
      <c r="AF7137" s="360"/>
      <c r="AG7137" s="360"/>
      <c r="AH7137" s="3"/>
      <c r="AI7137" s="3"/>
      <c r="AJ7137" s="3"/>
    </row>
    <row r="7138" spans="1:36" customFormat="1" ht="47.25" hidden="1" x14ac:dyDescent="0.2">
      <c r="A7138" s="24" t="s">
        <v>7617</v>
      </c>
      <c r="B7138" s="360" t="s">
        <v>110</v>
      </c>
      <c r="C7138" s="360" t="s">
        <v>36</v>
      </c>
      <c r="D7138" s="380">
        <v>41868</v>
      </c>
      <c r="E7138" s="384">
        <v>0.99513888888888891</v>
      </c>
      <c r="F7138" s="380">
        <v>41868</v>
      </c>
      <c r="G7138" s="383">
        <v>0.99513888888888891</v>
      </c>
      <c r="H7138" s="384">
        <v>0</v>
      </c>
      <c r="I7138" s="360">
        <v>158</v>
      </c>
      <c r="J7138" s="360" t="s">
        <v>1262</v>
      </c>
      <c r="K7138" s="360" t="s">
        <v>132</v>
      </c>
      <c r="L7138" s="360" t="s">
        <v>125</v>
      </c>
      <c r="M7138" s="24" t="s">
        <v>8273</v>
      </c>
      <c r="N7138" s="360">
        <v>110</v>
      </c>
      <c r="O7138" s="360" t="s">
        <v>66</v>
      </c>
      <c r="P7138" s="360" t="s">
        <v>8273</v>
      </c>
      <c r="Q7138" s="1206" t="s">
        <v>3409</v>
      </c>
      <c r="R7138" s="360"/>
      <c r="S7138" s="360">
        <v>191.2</v>
      </c>
      <c r="T7138" s="24">
        <v>191.2</v>
      </c>
      <c r="U7138" s="1206"/>
      <c r="V7138" s="1206"/>
      <c r="W7138" s="1206"/>
      <c r="X7138" s="1206"/>
      <c r="Y7138" s="1206"/>
      <c r="Z7138" s="1206"/>
      <c r="AA7138" s="1206"/>
      <c r="AB7138" s="1206"/>
      <c r="AC7138" s="1206"/>
      <c r="AD7138" s="1206" t="s">
        <v>55</v>
      </c>
      <c r="AE7138" s="360"/>
      <c r="AF7138" s="360"/>
      <c r="AG7138" s="360"/>
      <c r="AH7138" s="3"/>
      <c r="AI7138" s="3"/>
      <c r="AJ7138" s="3"/>
    </row>
    <row r="7139" spans="1:36" customFormat="1" ht="47.25" hidden="1" x14ac:dyDescent="0.2">
      <c r="A7139" s="24" t="s">
        <v>7617</v>
      </c>
      <c r="B7139" s="360" t="s">
        <v>110</v>
      </c>
      <c r="C7139" s="360" t="s">
        <v>36</v>
      </c>
      <c r="D7139" s="380">
        <v>41868</v>
      </c>
      <c r="E7139" s="384">
        <v>0.97083333333333333</v>
      </c>
      <c r="F7139" s="380">
        <v>41868</v>
      </c>
      <c r="G7139" s="383">
        <v>0.97083333333333333</v>
      </c>
      <c r="H7139" s="384">
        <v>0</v>
      </c>
      <c r="I7139" s="360">
        <v>65</v>
      </c>
      <c r="J7139" s="360" t="s">
        <v>1004</v>
      </c>
      <c r="K7139" s="360" t="s">
        <v>132</v>
      </c>
      <c r="L7139" s="360" t="s">
        <v>128</v>
      </c>
      <c r="M7139" s="24" t="s">
        <v>8277</v>
      </c>
      <c r="N7139" s="360">
        <v>35</v>
      </c>
      <c r="O7139" s="360" t="s">
        <v>66</v>
      </c>
      <c r="P7139" s="360" t="s">
        <v>8277</v>
      </c>
      <c r="Q7139" s="1206" t="s">
        <v>9608</v>
      </c>
      <c r="R7139" s="360"/>
      <c r="S7139" s="360">
        <f>54+26.4</f>
        <v>80.400000000000006</v>
      </c>
      <c r="T7139" s="24">
        <f>54+26.4</f>
        <v>80.400000000000006</v>
      </c>
      <c r="U7139" s="1206" t="s">
        <v>75</v>
      </c>
      <c r="V7139" s="1206">
        <v>1987</v>
      </c>
      <c r="W7139" s="1206" t="s">
        <v>1526</v>
      </c>
      <c r="X7139" s="1206" t="s">
        <v>175</v>
      </c>
      <c r="Y7139" s="1206" t="s">
        <v>9598</v>
      </c>
      <c r="Z7139" s="1206">
        <v>100</v>
      </c>
      <c r="AA7139" s="1881" t="s">
        <v>9599</v>
      </c>
      <c r="AB7139" s="1805">
        <v>0</v>
      </c>
      <c r="AC7139" s="1803">
        <v>41786</v>
      </c>
      <c r="AD7139" s="1206" t="s">
        <v>48</v>
      </c>
      <c r="AE7139" s="360"/>
      <c r="AF7139" s="360"/>
      <c r="AG7139" s="360"/>
      <c r="AH7139" s="3"/>
      <c r="AI7139" s="3"/>
      <c r="AJ7139" s="3"/>
    </row>
    <row r="7140" spans="1:36" customFormat="1" ht="63" hidden="1" x14ac:dyDescent="0.2">
      <c r="A7140" s="24" t="s">
        <v>7617</v>
      </c>
      <c r="B7140" s="413" t="s">
        <v>110</v>
      </c>
      <c r="C7140" s="413" t="s">
        <v>36</v>
      </c>
      <c r="D7140" s="645">
        <v>41868</v>
      </c>
      <c r="E7140" s="484">
        <v>0.99305555555555547</v>
      </c>
      <c r="F7140" s="645">
        <v>41868</v>
      </c>
      <c r="G7140" s="484">
        <v>0.99305555555555547</v>
      </c>
      <c r="H7140" s="484">
        <v>0</v>
      </c>
      <c r="I7140" s="413">
        <v>42</v>
      </c>
      <c r="J7140" s="413" t="s">
        <v>1004</v>
      </c>
      <c r="K7140" s="413" t="s">
        <v>132</v>
      </c>
      <c r="L7140" s="413" t="s">
        <v>128</v>
      </c>
      <c r="M7140" s="6" t="s">
        <v>8278</v>
      </c>
      <c r="N7140" s="413">
        <v>35</v>
      </c>
      <c r="O7140" s="413" t="s">
        <v>66</v>
      </c>
      <c r="P7140" s="413" t="s">
        <v>8278</v>
      </c>
      <c r="Q7140" s="1348" t="s">
        <v>3409</v>
      </c>
      <c r="R7140" s="413"/>
      <c r="S7140" s="413">
        <f>38.6+16.8</f>
        <v>55.400000000000006</v>
      </c>
      <c r="T7140" s="6">
        <f>R7140+S7140</f>
        <v>55.400000000000006</v>
      </c>
      <c r="U7140" s="1206" t="s">
        <v>75</v>
      </c>
      <c r="V7140" s="1814">
        <v>1980</v>
      </c>
      <c r="W7140" s="1206"/>
      <c r="X7140" s="1206"/>
      <c r="Y7140" s="1206" t="s">
        <v>9600</v>
      </c>
      <c r="Z7140" s="1206">
        <v>100</v>
      </c>
      <c r="AA7140" s="1206" t="s">
        <v>9601</v>
      </c>
      <c r="AB7140" s="1206"/>
      <c r="AC7140" s="1206" t="s">
        <v>9602</v>
      </c>
      <c r="AD7140" s="1206" t="s">
        <v>48</v>
      </c>
      <c r="AE7140" s="360"/>
      <c r="AF7140" s="360"/>
      <c r="AG7140" s="360"/>
      <c r="AH7140" s="3"/>
      <c r="AI7140" s="3"/>
      <c r="AJ7140" s="3"/>
    </row>
    <row r="7141" spans="1:36" customFormat="1" ht="31.5" hidden="1" x14ac:dyDescent="0.2">
      <c r="A7141" s="24" t="s">
        <v>7617</v>
      </c>
      <c r="B7141" s="360" t="s">
        <v>110</v>
      </c>
      <c r="C7141" s="360" t="s">
        <v>36</v>
      </c>
      <c r="D7141" s="380">
        <v>41869</v>
      </c>
      <c r="E7141" s="384">
        <v>0.59027777777777779</v>
      </c>
      <c r="F7141" s="380">
        <v>41869</v>
      </c>
      <c r="G7141" s="384">
        <v>0.59027777777777779</v>
      </c>
      <c r="H7141" s="384">
        <f>G7141-E7141</f>
        <v>0</v>
      </c>
      <c r="I7141" s="360">
        <v>6</v>
      </c>
      <c r="J7141" s="360" t="s">
        <v>178</v>
      </c>
      <c r="K7141" s="360" t="s">
        <v>132</v>
      </c>
      <c r="L7141" s="360" t="s">
        <v>128</v>
      </c>
      <c r="M7141" s="24" t="s">
        <v>8279</v>
      </c>
      <c r="N7141" s="360" t="s">
        <v>103</v>
      </c>
      <c r="O7141" s="360" t="s">
        <v>66</v>
      </c>
      <c r="P7141" s="360" t="s">
        <v>8280</v>
      </c>
      <c r="Q7141" s="1348" t="s">
        <v>9609</v>
      </c>
      <c r="R7141" s="360"/>
      <c r="S7141" s="360">
        <v>0.5</v>
      </c>
      <c r="T7141" s="24">
        <f>R7141+S7141</f>
        <v>0.5</v>
      </c>
      <c r="U7141" s="1206"/>
      <c r="V7141" s="1206">
        <v>1985</v>
      </c>
      <c r="W7141" s="1824"/>
      <c r="X7141" s="1206"/>
      <c r="Y7141" s="1803" t="s">
        <v>9603</v>
      </c>
      <c r="Z7141" s="1206">
        <v>100</v>
      </c>
      <c r="AA7141" s="1803" t="s">
        <v>9604</v>
      </c>
      <c r="AB7141" s="1206" t="s">
        <v>9605</v>
      </c>
      <c r="AC7141" s="1803">
        <v>41746</v>
      </c>
      <c r="AD7141" s="1206" t="s">
        <v>48</v>
      </c>
      <c r="AE7141" s="360"/>
      <c r="AF7141" s="360"/>
      <c r="AG7141" s="360"/>
      <c r="AH7141" s="3"/>
      <c r="AI7141" s="3"/>
      <c r="AJ7141" s="3"/>
    </row>
    <row r="7142" spans="1:36" customFormat="1" ht="63" hidden="1" x14ac:dyDescent="0.2">
      <c r="A7142" s="24" t="s">
        <v>7617</v>
      </c>
      <c r="B7142" s="360" t="s">
        <v>110</v>
      </c>
      <c r="C7142" s="360" t="s">
        <v>36</v>
      </c>
      <c r="D7142" s="1119">
        <v>41870</v>
      </c>
      <c r="E7142" s="384">
        <v>0.57847222222222217</v>
      </c>
      <c r="F7142" s="1543">
        <v>41870</v>
      </c>
      <c r="G7142" s="383">
        <v>0.57847222222222217</v>
      </c>
      <c r="H7142" s="384">
        <f>G7142-E7142</f>
        <v>0</v>
      </c>
      <c r="I7142" s="413">
        <v>4</v>
      </c>
      <c r="J7142" s="413" t="s">
        <v>8281</v>
      </c>
      <c r="K7142" s="360"/>
      <c r="L7142" s="360" t="s">
        <v>128</v>
      </c>
      <c r="M7142" s="6" t="s">
        <v>8282</v>
      </c>
      <c r="N7142" s="360">
        <v>0.4</v>
      </c>
      <c r="O7142" s="360" t="s">
        <v>72</v>
      </c>
      <c r="P7142" s="413" t="s">
        <v>4677</v>
      </c>
      <c r="Q7142" s="1348" t="s">
        <v>7753</v>
      </c>
      <c r="R7142" s="824"/>
      <c r="S7142" s="824">
        <v>1.1000000000000001</v>
      </c>
      <c r="T7142" s="24">
        <v>1.1000000000000001</v>
      </c>
      <c r="U7142" s="1206" t="s">
        <v>86</v>
      </c>
      <c r="V7142" s="1206"/>
      <c r="W7142" s="1206"/>
      <c r="X7142" s="1206"/>
      <c r="Y7142" s="1206"/>
      <c r="Z7142" s="1206"/>
      <c r="AA7142" s="1206"/>
      <c r="AB7142" s="1206"/>
      <c r="AC7142" s="1206"/>
      <c r="AD7142" s="1206" t="s">
        <v>48</v>
      </c>
      <c r="AE7142" s="360"/>
      <c r="AF7142" s="360"/>
      <c r="AG7142" s="360"/>
      <c r="AH7142" s="3"/>
      <c r="AI7142" s="3"/>
      <c r="AJ7142" s="3"/>
    </row>
    <row r="7143" spans="1:36" ht="31.5" hidden="1" x14ac:dyDescent="0.2">
      <c r="A7143" s="24" t="s">
        <v>7617</v>
      </c>
      <c r="B7143" s="24" t="s">
        <v>110</v>
      </c>
      <c r="C7143" s="24" t="s">
        <v>36</v>
      </c>
      <c r="D7143" s="1113">
        <v>41870</v>
      </c>
      <c r="E7143" s="383">
        <v>0.65833333333333333</v>
      </c>
      <c r="F7143" s="1546">
        <v>41870</v>
      </c>
      <c r="G7143" s="383">
        <v>0.70347222222222217</v>
      </c>
      <c r="H7143" s="383">
        <f>G7143-E7143</f>
        <v>4.513888888888884E-2</v>
      </c>
      <c r="I7143" s="6">
        <v>4</v>
      </c>
      <c r="J7143" s="6" t="s">
        <v>146</v>
      </c>
      <c r="K7143" s="24" t="s">
        <v>133</v>
      </c>
      <c r="L7143" s="24" t="s">
        <v>128</v>
      </c>
      <c r="M7143" s="6" t="s">
        <v>8283</v>
      </c>
      <c r="N7143" s="24" t="s">
        <v>103</v>
      </c>
      <c r="O7143" s="24" t="s">
        <v>66</v>
      </c>
      <c r="P7143" s="6" t="s">
        <v>8284</v>
      </c>
      <c r="Q7143" s="1348" t="s">
        <v>9585</v>
      </c>
      <c r="R7143" s="20"/>
      <c r="S7143" s="20">
        <v>3.5</v>
      </c>
      <c r="T7143" s="24">
        <v>3.5</v>
      </c>
      <c r="U7143" s="1348" t="s">
        <v>75</v>
      </c>
      <c r="V7143" s="1348">
        <v>1986</v>
      </c>
      <c r="W7143" s="1348" t="s">
        <v>171</v>
      </c>
      <c r="X7143" s="1348" t="s">
        <v>9574</v>
      </c>
      <c r="Y7143" s="1348" t="s">
        <v>9575</v>
      </c>
      <c r="Z7143" s="1348">
        <v>50</v>
      </c>
      <c r="AA7143" s="1348" t="s">
        <v>9576</v>
      </c>
      <c r="AB7143" s="1348">
        <v>1</v>
      </c>
      <c r="AC7143" s="1838" t="s">
        <v>9577</v>
      </c>
      <c r="AD7143" s="1348" t="s">
        <v>48</v>
      </c>
      <c r="AG7143" s="24"/>
      <c r="AH7143" s="3"/>
      <c r="AI7143" s="3"/>
      <c r="AJ7143" s="3"/>
    </row>
    <row r="7144" spans="1:36" ht="78.75" hidden="1" x14ac:dyDescent="0.2">
      <c r="A7144" s="24" t="s">
        <v>7617</v>
      </c>
      <c r="B7144" s="24" t="s">
        <v>110</v>
      </c>
      <c r="C7144" s="24" t="s">
        <v>36</v>
      </c>
      <c r="D7144" s="1113">
        <v>41870</v>
      </c>
      <c r="E7144" s="383">
        <v>0.70694444444444438</v>
      </c>
      <c r="F7144" s="1546">
        <v>41870</v>
      </c>
      <c r="G7144" s="383">
        <v>0.75902777777777775</v>
      </c>
      <c r="H7144" s="383">
        <f>G7144-E7144</f>
        <v>5.208333333333337E-2</v>
      </c>
      <c r="I7144" s="6">
        <v>2</v>
      </c>
      <c r="J7144" s="6" t="s">
        <v>178</v>
      </c>
      <c r="K7144" s="24" t="s">
        <v>133</v>
      </c>
      <c r="L7144" s="24" t="s">
        <v>128</v>
      </c>
      <c r="M7144" s="6" t="s">
        <v>8285</v>
      </c>
      <c r="N7144" s="24" t="s">
        <v>103</v>
      </c>
      <c r="O7144" s="24" t="s">
        <v>66</v>
      </c>
      <c r="P7144" s="6" t="s">
        <v>8286</v>
      </c>
      <c r="Q7144" s="1348" t="s">
        <v>9586</v>
      </c>
      <c r="R7144" s="20"/>
      <c r="S7144" s="20">
        <v>1.8</v>
      </c>
      <c r="T7144" s="24">
        <v>1.8</v>
      </c>
      <c r="U7144" s="1348" t="s">
        <v>75</v>
      </c>
      <c r="V7144" s="1348">
        <v>1976</v>
      </c>
      <c r="W7144" s="1348" t="s">
        <v>171</v>
      </c>
      <c r="X7144" s="1348" t="s">
        <v>175</v>
      </c>
      <c r="Y7144" s="1348" t="s">
        <v>9578</v>
      </c>
      <c r="Z7144" s="1348">
        <v>100</v>
      </c>
      <c r="AA7144" s="1838" t="s">
        <v>9579</v>
      </c>
      <c r="AB7144" s="1348" t="s">
        <v>9580</v>
      </c>
      <c r="AC7144" s="1405">
        <v>41661</v>
      </c>
      <c r="AD7144" s="1348" t="s">
        <v>48</v>
      </c>
      <c r="AG7144" s="24"/>
      <c r="AH7144" s="3"/>
      <c r="AI7144" s="3"/>
      <c r="AJ7144" s="3"/>
    </row>
    <row r="7145" spans="1:36" ht="63" hidden="1" x14ac:dyDescent="0.2">
      <c r="A7145" s="24" t="s">
        <v>7617</v>
      </c>
      <c r="B7145" s="24" t="s">
        <v>110</v>
      </c>
      <c r="C7145" s="24" t="s">
        <v>36</v>
      </c>
      <c r="D7145" s="1113">
        <v>41870</v>
      </c>
      <c r="E7145" s="383">
        <v>0.57847222222222217</v>
      </c>
      <c r="F7145" s="1546">
        <v>41870</v>
      </c>
      <c r="G7145" s="383">
        <v>0.57847222222222217</v>
      </c>
      <c r="H7145" s="383">
        <f>G7145-E7145</f>
        <v>0</v>
      </c>
      <c r="I7145" s="6">
        <v>2</v>
      </c>
      <c r="J7145" s="6" t="s">
        <v>8281</v>
      </c>
      <c r="K7145" s="24"/>
      <c r="L7145" s="24" t="s">
        <v>128</v>
      </c>
      <c r="M7145" s="6" t="s">
        <v>8287</v>
      </c>
      <c r="N7145" s="24">
        <v>0.4</v>
      </c>
      <c r="O7145" s="24" t="s">
        <v>72</v>
      </c>
      <c r="P7145" s="6" t="s">
        <v>4677</v>
      </c>
      <c r="Q7145" s="1348" t="s">
        <v>7753</v>
      </c>
      <c r="R7145" s="20"/>
      <c r="S7145" s="20">
        <v>0.2</v>
      </c>
      <c r="T7145" s="24">
        <v>0.2</v>
      </c>
      <c r="U7145" s="1348" t="s">
        <v>86</v>
      </c>
      <c r="V7145" s="1348"/>
      <c r="W7145" s="1348"/>
      <c r="X7145" s="1348"/>
      <c r="Y7145" s="1348"/>
      <c r="Z7145" s="1348"/>
      <c r="AA7145" s="1348"/>
      <c r="AB7145" s="1348"/>
      <c r="AC7145" s="1348"/>
      <c r="AD7145" s="1348" t="s">
        <v>48</v>
      </c>
      <c r="AG7145" s="24"/>
      <c r="AH7145" s="3"/>
      <c r="AI7145" s="3"/>
      <c r="AJ7145" s="3"/>
    </row>
    <row r="7146" spans="1:36" ht="173.25" hidden="1" x14ac:dyDescent="0.2">
      <c r="A7146" s="24" t="s">
        <v>7617</v>
      </c>
      <c r="B7146" s="24" t="s">
        <v>110</v>
      </c>
      <c r="C7146" s="24" t="s">
        <v>36</v>
      </c>
      <c r="D7146" s="379">
        <v>41870</v>
      </c>
      <c r="E7146" s="383">
        <v>0.5625</v>
      </c>
      <c r="F7146" s="379">
        <v>41870</v>
      </c>
      <c r="G7146" s="383">
        <v>0.6166666666666667</v>
      </c>
      <c r="H7146" s="383">
        <v>5.4166666666666669E-2</v>
      </c>
      <c r="I7146" s="6">
        <v>7</v>
      </c>
      <c r="J7146" s="6" t="s">
        <v>146</v>
      </c>
      <c r="K7146" s="24" t="s">
        <v>133</v>
      </c>
      <c r="L7146" s="24" t="s">
        <v>128</v>
      </c>
      <c r="M7146" s="6" t="s">
        <v>8288</v>
      </c>
      <c r="N7146" s="24" t="s">
        <v>103</v>
      </c>
      <c r="O7146" s="24" t="s">
        <v>66</v>
      </c>
      <c r="P7146" s="6" t="s">
        <v>8289</v>
      </c>
      <c r="Q7146" s="1348" t="s">
        <v>9587</v>
      </c>
      <c r="R7146" s="20">
        <v>4.5</v>
      </c>
      <c r="S7146" s="20"/>
      <c r="T7146" s="24">
        <v>4.5</v>
      </c>
      <c r="U7146" s="1348" t="s">
        <v>75</v>
      </c>
      <c r="V7146" s="1348" t="s">
        <v>9581</v>
      </c>
      <c r="W7146" s="1348" t="s">
        <v>171</v>
      </c>
      <c r="X7146" s="1348" t="s">
        <v>175</v>
      </c>
      <c r="Y7146" s="1348" t="s">
        <v>9582</v>
      </c>
      <c r="Z7146" s="1859">
        <v>0.2</v>
      </c>
      <c r="AA7146" s="1348" t="s">
        <v>9583</v>
      </c>
      <c r="AB7146" s="1348"/>
      <c r="AC7146" s="1405" t="s">
        <v>9584</v>
      </c>
      <c r="AD7146" s="1348" t="s">
        <v>54</v>
      </c>
      <c r="AG7146" s="24" t="s">
        <v>2320</v>
      </c>
      <c r="AH7146" s="3"/>
      <c r="AI7146" s="3"/>
      <c r="AJ7146" s="3"/>
    </row>
    <row r="7147" spans="1:36" ht="189" hidden="1" x14ac:dyDescent="0.2">
      <c r="A7147" s="24" t="s">
        <v>7617</v>
      </c>
      <c r="B7147" s="24" t="s">
        <v>110</v>
      </c>
      <c r="C7147" s="24" t="s">
        <v>36</v>
      </c>
      <c r="D7147" s="379">
        <v>41870</v>
      </c>
      <c r="E7147" s="383">
        <v>0.63750000000000007</v>
      </c>
      <c r="F7147" s="379">
        <v>41870</v>
      </c>
      <c r="G7147" s="383">
        <v>0.63750000000000007</v>
      </c>
      <c r="H7147" s="383">
        <v>0</v>
      </c>
      <c r="I7147" s="24">
        <v>37</v>
      </c>
      <c r="J7147" s="24" t="s">
        <v>866</v>
      </c>
      <c r="K7147" s="24"/>
      <c r="L7147" s="24" t="s">
        <v>128</v>
      </c>
      <c r="M7147" s="24" t="s">
        <v>8290</v>
      </c>
      <c r="N7147" s="24">
        <v>35</v>
      </c>
      <c r="O7147" s="24" t="s">
        <v>63</v>
      </c>
      <c r="P7147" s="24" t="s">
        <v>8291</v>
      </c>
      <c r="Q7147" s="1348" t="s">
        <v>9571</v>
      </c>
      <c r="R7147" s="24"/>
      <c r="S7147" s="24">
        <v>40.700000000000003</v>
      </c>
      <c r="T7147" s="24">
        <v>40.700000000000003</v>
      </c>
      <c r="U7147" s="1348" t="s">
        <v>75</v>
      </c>
      <c r="V7147" s="1348">
        <v>2002</v>
      </c>
      <c r="W7147" s="1348" t="s">
        <v>9561</v>
      </c>
      <c r="X7147" s="1348" t="s">
        <v>6005</v>
      </c>
      <c r="Y7147" s="1348" t="s">
        <v>9562</v>
      </c>
      <c r="Z7147" s="1859">
        <v>0.5</v>
      </c>
      <c r="AA7147" s="1348" t="s">
        <v>9563</v>
      </c>
      <c r="AB7147" s="1348"/>
      <c r="AC7147" s="1405">
        <v>41859</v>
      </c>
      <c r="AD7147" s="1348" t="s">
        <v>48</v>
      </c>
      <c r="AG7147" s="24" t="s">
        <v>2320</v>
      </c>
      <c r="AH7147" s="3"/>
      <c r="AI7147" s="3"/>
      <c r="AJ7147" s="3"/>
    </row>
    <row r="7148" spans="1:36" ht="141.75" hidden="1" x14ac:dyDescent="0.2">
      <c r="A7148" s="24" t="s">
        <v>7617</v>
      </c>
      <c r="B7148" s="24" t="s">
        <v>110</v>
      </c>
      <c r="C7148" s="24" t="s">
        <v>36</v>
      </c>
      <c r="D7148" s="379">
        <v>41870</v>
      </c>
      <c r="E7148" s="383">
        <v>0.65625</v>
      </c>
      <c r="F7148" s="379">
        <v>41870</v>
      </c>
      <c r="G7148" s="383">
        <v>0.65625</v>
      </c>
      <c r="H7148" s="383">
        <v>0</v>
      </c>
      <c r="I7148" s="24">
        <v>43</v>
      </c>
      <c r="J7148" s="24" t="s">
        <v>146</v>
      </c>
      <c r="K7148" s="24" t="s">
        <v>132</v>
      </c>
      <c r="L7148" s="24" t="s">
        <v>128</v>
      </c>
      <c r="M7148" s="24" t="s">
        <v>8292</v>
      </c>
      <c r="N7148" s="24">
        <v>35</v>
      </c>
      <c r="O7148" s="24" t="s">
        <v>66</v>
      </c>
      <c r="P7148" s="24" t="s">
        <v>8293</v>
      </c>
      <c r="Q7148" s="1348" t="s">
        <v>9572</v>
      </c>
      <c r="R7148" s="24"/>
      <c r="S7148" s="24">
        <v>27.8</v>
      </c>
      <c r="T7148" s="24">
        <v>27.8</v>
      </c>
      <c r="U7148" s="1348" t="s">
        <v>75</v>
      </c>
      <c r="V7148" s="1348" t="s">
        <v>9564</v>
      </c>
      <c r="W7148" s="1348" t="s">
        <v>1526</v>
      </c>
      <c r="X7148" s="1348" t="s">
        <v>175</v>
      </c>
      <c r="Y7148" s="1348" t="s">
        <v>9565</v>
      </c>
      <c r="Z7148" s="1859">
        <v>1</v>
      </c>
      <c r="AA7148" s="1348" t="s">
        <v>9566</v>
      </c>
      <c r="AB7148" s="1348"/>
      <c r="AC7148" s="1405">
        <v>41848</v>
      </c>
      <c r="AD7148" s="1348" t="s">
        <v>48</v>
      </c>
      <c r="AG7148" s="24" t="s">
        <v>2320</v>
      </c>
      <c r="AH7148" s="3"/>
      <c r="AI7148" s="3"/>
      <c r="AJ7148" s="3"/>
    </row>
    <row r="7149" spans="1:36" ht="78.75" hidden="1" x14ac:dyDescent="0.2">
      <c r="A7149" s="24" t="s">
        <v>7617</v>
      </c>
      <c r="B7149" s="24" t="s">
        <v>110</v>
      </c>
      <c r="C7149" s="24" t="s">
        <v>36</v>
      </c>
      <c r="D7149" s="379">
        <v>41872</v>
      </c>
      <c r="E7149" s="383">
        <v>0.53194444444444444</v>
      </c>
      <c r="F7149" s="379">
        <v>41872</v>
      </c>
      <c r="G7149" s="383">
        <v>0.53194444444444444</v>
      </c>
      <c r="H7149" s="383">
        <v>0</v>
      </c>
      <c r="I7149" s="24">
        <v>4</v>
      </c>
      <c r="J7149" s="24"/>
      <c r="K7149" s="24"/>
      <c r="L7149" s="24" t="s">
        <v>125</v>
      </c>
      <c r="M7149" s="24" t="s">
        <v>8374</v>
      </c>
      <c r="N7149" s="24" t="s">
        <v>103</v>
      </c>
      <c r="O7149" s="24" t="s">
        <v>66</v>
      </c>
      <c r="P7149" s="24" t="s">
        <v>8375</v>
      </c>
      <c r="Q7149" s="1348" t="s">
        <v>8376</v>
      </c>
      <c r="R7149" s="1335"/>
      <c r="S7149" s="1335">
        <v>6.4</v>
      </c>
      <c r="T7149" s="1335">
        <v>6.4</v>
      </c>
      <c r="U7149" s="1348" t="s">
        <v>86</v>
      </c>
      <c r="V7149" s="1348"/>
      <c r="W7149" s="1348"/>
      <c r="X7149" s="1348"/>
      <c r="Y7149" s="1348"/>
      <c r="Z7149" s="1348"/>
      <c r="AA7149" s="1348"/>
      <c r="AB7149" s="1348"/>
      <c r="AC7149" s="1348"/>
      <c r="AD7149" s="1348" t="s">
        <v>55</v>
      </c>
      <c r="AG7149" s="24"/>
      <c r="AH7149" s="3"/>
      <c r="AI7149" s="3" t="s">
        <v>387</v>
      </c>
      <c r="AJ7149" s="3"/>
    </row>
    <row r="7150" spans="1:36" ht="110.25" hidden="1" x14ac:dyDescent="0.2">
      <c r="A7150" s="24" t="s">
        <v>7617</v>
      </c>
      <c r="B7150" s="24" t="s">
        <v>110</v>
      </c>
      <c r="C7150" s="24" t="s">
        <v>36</v>
      </c>
      <c r="D7150" s="379">
        <v>41872</v>
      </c>
      <c r="E7150" s="383">
        <v>0.68611111111111101</v>
      </c>
      <c r="F7150" s="379">
        <v>41872</v>
      </c>
      <c r="G7150" s="383">
        <v>0.68611111111111101</v>
      </c>
      <c r="H7150" s="383">
        <v>0</v>
      </c>
      <c r="I7150" s="24">
        <v>11</v>
      </c>
      <c r="J7150" s="24" t="s">
        <v>178</v>
      </c>
      <c r="K7150" s="24" t="s">
        <v>132</v>
      </c>
      <c r="L7150" s="24" t="s">
        <v>127</v>
      </c>
      <c r="M7150" s="24" t="s">
        <v>8377</v>
      </c>
      <c r="N7150" s="24" t="s">
        <v>103</v>
      </c>
      <c r="O7150" s="24" t="s">
        <v>66</v>
      </c>
      <c r="P7150" s="24" t="s">
        <v>2092</v>
      </c>
      <c r="Q7150" s="1348" t="s">
        <v>9573</v>
      </c>
      <c r="R7150" s="1335"/>
      <c r="S7150" s="1335">
        <v>3.1</v>
      </c>
      <c r="T7150" s="24">
        <v>3.1</v>
      </c>
      <c r="U7150" s="1348" t="s">
        <v>75</v>
      </c>
      <c r="V7150" s="1348" t="s">
        <v>9567</v>
      </c>
      <c r="W7150" s="1348" t="s">
        <v>171</v>
      </c>
      <c r="X7150" s="1348" t="s">
        <v>175</v>
      </c>
      <c r="Y7150" s="1348" t="s">
        <v>9568</v>
      </c>
      <c r="Z7150" s="1859">
        <v>0.2</v>
      </c>
      <c r="AA7150" s="1348" t="s">
        <v>9569</v>
      </c>
      <c r="AB7150" s="1348">
        <v>9</v>
      </c>
      <c r="AC7150" s="1348" t="s">
        <v>9570</v>
      </c>
      <c r="AD7150" s="1348" t="s">
        <v>57</v>
      </c>
      <c r="AG7150" s="24"/>
      <c r="AH7150" s="3"/>
      <c r="AI7150" s="3"/>
      <c r="AJ7150" s="3"/>
    </row>
    <row r="7151" spans="1:36" ht="47.25" hidden="1" x14ac:dyDescent="0.2">
      <c r="A7151" s="24" t="s">
        <v>7617</v>
      </c>
      <c r="B7151" s="24" t="s">
        <v>110</v>
      </c>
      <c r="C7151" s="24" t="s">
        <v>36</v>
      </c>
      <c r="D7151" s="379">
        <v>41873</v>
      </c>
      <c r="E7151" s="383">
        <v>0.1076388888888889</v>
      </c>
      <c r="F7151" s="379">
        <v>41873</v>
      </c>
      <c r="G7151" s="383">
        <v>0.19791666666666666</v>
      </c>
      <c r="H7151" s="383">
        <f>G7151-E7151</f>
        <v>9.0277777777777762E-2</v>
      </c>
      <c r="I7151" s="24">
        <v>13</v>
      </c>
      <c r="J7151" s="24" t="s">
        <v>146</v>
      </c>
      <c r="K7151" s="24" t="s">
        <v>133</v>
      </c>
      <c r="L7151" s="24" t="s">
        <v>128</v>
      </c>
      <c r="M7151" s="24" t="s">
        <v>8399</v>
      </c>
      <c r="N7151" s="24" t="s">
        <v>103</v>
      </c>
      <c r="O7151" s="24" t="s">
        <v>66</v>
      </c>
      <c r="P7151" s="24" t="s">
        <v>8400</v>
      </c>
      <c r="Q7151" s="24" t="s">
        <v>8401</v>
      </c>
      <c r="R7151" s="1335">
        <v>11.1</v>
      </c>
      <c r="S7151" s="24">
        <v>2.2999999999999998</v>
      </c>
      <c r="T7151" s="24">
        <f>R7151+S7151</f>
        <v>13.399999999999999</v>
      </c>
      <c r="U7151" s="1348" t="s">
        <v>75</v>
      </c>
      <c r="V7151" s="1348">
        <v>1987</v>
      </c>
      <c r="W7151" s="1348" t="s">
        <v>1536</v>
      </c>
      <c r="X7151" s="1348" t="s">
        <v>3528</v>
      </c>
      <c r="Y7151" s="1405" t="s">
        <v>9559</v>
      </c>
      <c r="Z7151" s="1348">
        <v>70</v>
      </c>
      <c r="AA7151" s="1405" t="s">
        <v>9560</v>
      </c>
      <c r="AB7151" s="1348" t="s">
        <v>8402</v>
      </c>
      <c r="AC7151" s="1405">
        <v>41785</v>
      </c>
      <c r="AD7151" s="1348" t="s">
        <v>56</v>
      </c>
      <c r="AG7151" s="24"/>
      <c r="AH7151" s="3"/>
      <c r="AI7151" s="3"/>
      <c r="AJ7151" s="3"/>
    </row>
    <row r="7152" spans="1:36" ht="110.25" hidden="1" x14ac:dyDescent="0.2">
      <c r="A7152" s="24" t="s">
        <v>7617</v>
      </c>
      <c r="B7152" s="24" t="s">
        <v>110</v>
      </c>
      <c r="C7152" s="24" t="s">
        <v>8403</v>
      </c>
      <c r="D7152" s="379">
        <v>41873</v>
      </c>
      <c r="E7152" s="383">
        <v>0.48402777777777778</v>
      </c>
      <c r="F7152" s="379">
        <v>41873</v>
      </c>
      <c r="G7152" s="383">
        <v>0.48402777777777778</v>
      </c>
      <c r="H7152" s="383">
        <v>0</v>
      </c>
      <c r="I7152" s="24">
        <v>6</v>
      </c>
      <c r="J7152" s="24" t="s">
        <v>146</v>
      </c>
      <c r="K7152" s="24" t="s">
        <v>132</v>
      </c>
      <c r="L7152" s="24" t="s">
        <v>128</v>
      </c>
      <c r="M7152" s="24" t="s">
        <v>2081</v>
      </c>
      <c r="N7152" s="24" t="s">
        <v>103</v>
      </c>
      <c r="O7152" s="24" t="s">
        <v>66</v>
      </c>
      <c r="P7152" s="24" t="s">
        <v>2081</v>
      </c>
      <c r="Q7152" s="24" t="s">
        <v>8404</v>
      </c>
      <c r="R7152" s="24"/>
      <c r="S7152" s="24">
        <v>0.6</v>
      </c>
      <c r="T7152" s="24">
        <f>R7152+S7152</f>
        <v>0.6</v>
      </c>
      <c r="U7152" s="1348" t="s">
        <v>82</v>
      </c>
      <c r="V7152" s="1348">
        <v>1995</v>
      </c>
      <c r="W7152" s="1348"/>
      <c r="X7152" s="1348"/>
      <c r="Y7152" s="1405">
        <v>41166</v>
      </c>
      <c r="Z7152" s="1348">
        <v>0</v>
      </c>
      <c r="AA7152" s="1405">
        <v>41883</v>
      </c>
      <c r="AB7152" s="1348" t="s">
        <v>8405</v>
      </c>
      <c r="AC7152" s="1348"/>
      <c r="AD7152" s="1348" t="s">
        <v>54</v>
      </c>
      <c r="AG7152" s="24"/>
      <c r="AH7152" s="3"/>
      <c r="AI7152" s="3"/>
      <c r="AJ7152" s="3"/>
    </row>
    <row r="7153" spans="1:36" ht="63" hidden="1" x14ac:dyDescent="0.2">
      <c r="A7153" s="24" t="s">
        <v>7617</v>
      </c>
      <c r="B7153" s="24" t="s">
        <v>110</v>
      </c>
      <c r="C7153" s="24" t="s">
        <v>36</v>
      </c>
      <c r="D7153" s="379">
        <v>41874</v>
      </c>
      <c r="E7153" s="383">
        <v>0.4145833333333333</v>
      </c>
      <c r="F7153" s="379">
        <v>41874</v>
      </c>
      <c r="G7153" s="383">
        <v>0.4145833333333333</v>
      </c>
      <c r="H7153" s="383">
        <v>0</v>
      </c>
      <c r="I7153" s="24">
        <v>12</v>
      </c>
      <c r="J7153" s="24" t="s">
        <v>178</v>
      </c>
      <c r="K7153" s="24" t="s">
        <v>132</v>
      </c>
      <c r="L7153" s="24" t="s">
        <v>127</v>
      </c>
      <c r="M7153" s="24" t="s">
        <v>8471</v>
      </c>
      <c r="N7153" s="24" t="s">
        <v>103</v>
      </c>
      <c r="O7153" s="24" t="s">
        <v>66</v>
      </c>
      <c r="P7153" s="24" t="s">
        <v>8472</v>
      </c>
      <c r="Q7153" s="24" t="s">
        <v>8473</v>
      </c>
      <c r="R7153" s="24"/>
      <c r="S7153" s="24">
        <v>11.1</v>
      </c>
      <c r="T7153" s="24">
        <v>11.1</v>
      </c>
      <c r="U7153" s="1348" t="s">
        <v>75</v>
      </c>
      <c r="V7153" s="1348">
        <v>2004</v>
      </c>
      <c r="W7153" s="1348"/>
      <c r="X7153" s="1348"/>
      <c r="Y7153" s="1405">
        <v>41715</v>
      </c>
      <c r="Z7153" s="1348"/>
      <c r="AA7153" s="1348"/>
      <c r="AB7153" s="1348"/>
      <c r="AC7153" s="1348"/>
      <c r="AD7153" s="1348" t="s">
        <v>57</v>
      </c>
      <c r="AG7153" s="24"/>
      <c r="AH7153" s="3"/>
      <c r="AI7153" s="3"/>
      <c r="AJ7153" s="3"/>
    </row>
    <row r="7154" spans="1:36" ht="78.75" hidden="1" x14ac:dyDescent="0.2">
      <c r="A7154" s="24" t="s">
        <v>7617</v>
      </c>
      <c r="B7154" s="24" t="s">
        <v>110</v>
      </c>
      <c r="C7154" s="24" t="s">
        <v>36</v>
      </c>
      <c r="D7154" s="379">
        <v>41874</v>
      </c>
      <c r="E7154" s="383">
        <v>0.90416666666666667</v>
      </c>
      <c r="F7154" s="379">
        <v>41874</v>
      </c>
      <c r="G7154" s="383">
        <v>0.90416666666666667</v>
      </c>
      <c r="H7154" s="383">
        <v>0</v>
      </c>
      <c r="I7154" s="24">
        <v>5</v>
      </c>
      <c r="J7154" s="24"/>
      <c r="K7154" s="24"/>
      <c r="L7154" s="24" t="s">
        <v>130</v>
      </c>
      <c r="M7154" s="24" t="s">
        <v>8474</v>
      </c>
      <c r="N7154" s="24">
        <v>0.4</v>
      </c>
      <c r="O7154" s="24" t="s">
        <v>72</v>
      </c>
      <c r="P7154" s="24" t="s">
        <v>4677</v>
      </c>
      <c r="Q7154" s="6" t="s">
        <v>8475</v>
      </c>
      <c r="R7154" s="24"/>
      <c r="S7154" s="24">
        <v>2.5</v>
      </c>
      <c r="T7154" s="24">
        <v>2.5</v>
      </c>
      <c r="U7154" s="1348"/>
      <c r="V7154" s="1348"/>
      <c r="W7154" s="1348"/>
      <c r="X7154" s="1348"/>
      <c r="Y7154" s="1348"/>
      <c r="Z7154" s="1348"/>
      <c r="AA7154" s="1348"/>
      <c r="AB7154" s="1348"/>
      <c r="AC7154" s="1348"/>
      <c r="AD7154" s="1348" t="s">
        <v>61</v>
      </c>
      <c r="AG7154" s="24"/>
      <c r="AH7154" s="3"/>
      <c r="AI7154" s="3"/>
      <c r="AJ7154" s="3"/>
    </row>
    <row r="7155" spans="1:36" ht="110.25" hidden="1" x14ac:dyDescent="0.2">
      <c r="A7155" s="24" t="s">
        <v>7617</v>
      </c>
      <c r="B7155" s="24" t="s">
        <v>110</v>
      </c>
      <c r="C7155" s="24" t="s">
        <v>36</v>
      </c>
      <c r="D7155" s="379">
        <v>41875</v>
      </c>
      <c r="E7155" s="383">
        <v>0.60277777777777775</v>
      </c>
      <c r="F7155" s="379">
        <v>41875</v>
      </c>
      <c r="G7155" s="383">
        <v>0.60277777777777775</v>
      </c>
      <c r="H7155" s="383">
        <v>0</v>
      </c>
      <c r="I7155" s="24">
        <v>12</v>
      </c>
      <c r="J7155" s="24"/>
      <c r="K7155" s="24"/>
      <c r="L7155" s="1348" t="s">
        <v>127</v>
      </c>
      <c r="M7155" s="24" t="s">
        <v>8476</v>
      </c>
      <c r="N7155" s="24" t="s">
        <v>103</v>
      </c>
      <c r="O7155" s="24" t="s">
        <v>66</v>
      </c>
      <c r="P7155" s="24" t="s">
        <v>8477</v>
      </c>
      <c r="Q7155" s="1348" t="s">
        <v>9557</v>
      </c>
      <c r="R7155" s="24"/>
      <c r="S7155" s="24">
        <v>1</v>
      </c>
      <c r="T7155" s="24">
        <v>1</v>
      </c>
      <c r="U7155" s="1348" t="s">
        <v>75</v>
      </c>
      <c r="V7155" s="1348">
        <v>1978</v>
      </c>
      <c r="W7155" s="1348"/>
      <c r="X7155" s="1252"/>
      <c r="Y7155" s="1811" t="s">
        <v>9548</v>
      </c>
      <c r="Z7155" s="1348" t="s">
        <v>9549</v>
      </c>
      <c r="AA7155" s="1405" t="s">
        <v>9550</v>
      </c>
      <c r="AB7155" s="1348" t="s">
        <v>9551</v>
      </c>
      <c r="AC7155" s="1348" t="s">
        <v>9552</v>
      </c>
      <c r="AD7155" s="1348" t="s">
        <v>57</v>
      </c>
      <c r="AG7155" s="24"/>
      <c r="AH7155" s="3"/>
      <c r="AI7155" s="3"/>
      <c r="AJ7155" s="3"/>
    </row>
    <row r="7156" spans="1:36" ht="78.75" hidden="1" x14ac:dyDescent="0.2">
      <c r="A7156" s="24" t="s">
        <v>7617</v>
      </c>
      <c r="B7156" s="24" t="s">
        <v>110</v>
      </c>
      <c r="C7156" s="24" t="s">
        <v>36</v>
      </c>
      <c r="D7156" s="379">
        <v>41875</v>
      </c>
      <c r="E7156" s="383">
        <v>0.7055555555555556</v>
      </c>
      <c r="F7156" s="379">
        <v>41875</v>
      </c>
      <c r="G7156" s="383">
        <v>0.7055555555555556</v>
      </c>
      <c r="H7156" s="383">
        <v>0</v>
      </c>
      <c r="I7156" s="24">
        <v>5</v>
      </c>
      <c r="J7156" s="24" t="s">
        <v>146</v>
      </c>
      <c r="K7156" s="24" t="s">
        <v>132</v>
      </c>
      <c r="L7156" s="1348" t="s">
        <v>128</v>
      </c>
      <c r="M7156" s="24" t="s">
        <v>8478</v>
      </c>
      <c r="N7156" s="24" t="s">
        <v>103</v>
      </c>
      <c r="O7156" s="24" t="s">
        <v>66</v>
      </c>
      <c r="P7156" s="24" t="s">
        <v>8479</v>
      </c>
      <c r="Q7156" s="1711" t="s">
        <v>9558</v>
      </c>
      <c r="R7156" s="24"/>
      <c r="S7156" s="24">
        <v>0.5</v>
      </c>
      <c r="T7156" s="24">
        <v>0.5</v>
      </c>
      <c r="U7156" s="1348" t="s">
        <v>75</v>
      </c>
      <c r="V7156" s="1405">
        <v>1989</v>
      </c>
      <c r="W7156" s="1348" t="s">
        <v>9553</v>
      </c>
      <c r="X7156" s="1348"/>
      <c r="Y7156" s="1405">
        <v>41054</v>
      </c>
      <c r="Z7156" s="1348">
        <v>60</v>
      </c>
      <c r="AA7156" s="1348" t="s">
        <v>9554</v>
      </c>
      <c r="AB7156" s="1348" t="s">
        <v>9555</v>
      </c>
      <c r="AC7156" s="1405">
        <v>41669</v>
      </c>
      <c r="AD7156" s="1348" t="s">
        <v>48</v>
      </c>
      <c r="AG7156" s="24"/>
      <c r="AH7156" s="3"/>
      <c r="AI7156" s="3"/>
      <c r="AJ7156" s="3"/>
    </row>
    <row r="7157" spans="1:36" ht="63" hidden="1" x14ac:dyDescent="0.2">
      <c r="A7157" s="24" t="s">
        <v>7617</v>
      </c>
      <c r="B7157" s="24" t="s">
        <v>110</v>
      </c>
      <c r="C7157" s="24" t="s">
        <v>36</v>
      </c>
      <c r="D7157" s="379">
        <v>41875</v>
      </c>
      <c r="E7157" s="383">
        <v>0.62083333333333335</v>
      </c>
      <c r="F7157" s="379">
        <v>41875</v>
      </c>
      <c r="G7157" s="383">
        <v>0.62083333333333335</v>
      </c>
      <c r="H7157" s="383">
        <v>0</v>
      </c>
      <c r="I7157" s="24">
        <v>129</v>
      </c>
      <c r="J7157" s="24" t="s">
        <v>1004</v>
      </c>
      <c r="K7157" s="24" t="s">
        <v>132</v>
      </c>
      <c r="L7157" s="1348" t="s">
        <v>128</v>
      </c>
      <c r="M7157" s="24" t="s">
        <v>8480</v>
      </c>
      <c r="N7157" s="24">
        <v>35</v>
      </c>
      <c r="O7157" s="24" t="s">
        <v>66</v>
      </c>
      <c r="P7157" s="24" t="s">
        <v>8481</v>
      </c>
      <c r="Q7157" s="1348" t="s">
        <v>3409</v>
      </c>
      <c r="R7157" s="24"/>
      <c r="S7157" s="24">
        <v>61.4</v>
      </c>
      <c r="T7157" s="24">
        <v>61.4</v>
      </c>
      <c r="U7157" s="1348" t="s">
        <v>75</v>
      </c>
      <c r="V7157" s="1815">
        <v>1985</v>
      </c>
      <c r="W7157" s="1348" t="s">
        <v>4798</v>
      </c>
      <c r="X7157" s="1348" t="s">
        <v>175</v>
      </c>
      <c r="Y7157" s="1348"/>
      <c r="Z7157" s="1348"/>
      <c r="AA7157" s="1348" t="s">
        <v>9556</v>
      </c>
      <c r="AB7157" s="1859">
        <v>1</v>
      </c>
      <c r="AC7157" s="1405">
        <v>41747</v>
      </c>
      <c r="AD7157" s="1348" t="s">
        <v>48</v>
      </c>
      <c r="AG7157" s="24"/>
      <c r="AH7157" s="3"/>
      <c r="AI7157" s="3"/>
      <c r="AJ7157" s="3"/>
    </row>
    <row r="7158" spans="1:36" ht="31.5" hidden="1" x14ac:dyDescent="0.2">
      <c r="A7158" s="24" t="s">
        <v>7617</v>
      </c>
      <c r="B7158" s="24" t="s">
        <v>110</v>
      </c>
      <c r="C7158" s="24" t="s">
        <v>36</v>
      </c>
      <c r="D7158" s="379">
        <v>41875</v>
      </c>
      <c r="E7158" s="383">
        <v>0.65</v>
      </c>
      <c r="F7158" s="379">
        <v>41875</v>
      </c>
      <c r="G7158" s="383">
        <v>0.65</v>
      </c>
      <c r="H7158" s="383">
        <v>0</v>
      </c>
      <c r="I7158" s="24">
        <v>66</v>
      </c>
      <c r="J7158" s="24" t="s">
        <v>1004</v>
      </c>
      <c r="K7158" s="24" t="s">
        <v>132</v>
      </c>
      <c r="L7158" s="1348" t="s">
        <v>128</v>
      </c>
      <c r="M7158" s="24" t="s">
        <v>8482</v>
      </c>
      <c r="N7158" s="24">
        <v>35</v>
      </c>
      <c r="O7158" s="24" t="s">
        <v>66</v>
      </c>
      <c r="P7158" s="24" t="s">
        <v>8483</v>
      </c>
      <c r="Q7158" s="1348" t="s">
        <v>3409</v>
      </c>
      <c r="R7158" s="24"/>
      <c r="S7158" s="24">
        <v>32.1</v>
      </c>
      <c r="T7158" s="24">
        <v>32.1</v>
      </c>
      <c r="U7158" s="1348" t="s">
        <v>75</v>
      </c>
      <c r="V7158" s="1348"/>
      <c r="W7158" s="1348"/>
      <c r="X7158" s="1348"/>
      <c r="Y7158" s="1348"/>
      <c r="Z7158" s="1348"/>
      <c r="AA7158" s="1348"/>
      <c r="AB7158" s="1348"/>
      <c r="AC7158" s="1348"/>
      <c r="AD7158" s="1348" t="s">
        <v>48</v>
      </c>
      <c r="AG7158" s="24"/>
      <c r="AH7158" s="3"/>
      <c r="AI7158" s="3"/>
      <c r="AJ7158" s="3"/>
    </row>
    <row r="7159" spans="1:36" ht="126" hidden="1" x14ac:dyDescent="0.2">
      <c r="A7159" s="24" t="s">
        <v>7617</v>
      </c>
      <c r="B7159" s="24" t="s">
        <v>110</v>
      </c>
      <c r="C7159" s="24" t="s">
        <v>36</v>
      </c>
      <c r="D7159" s="379">
        <v>41876</v>
      </c>
      <c r="E7159" s="383">
        <v>2.9861111111111113E-2</v>
      </c>
      <c r="F7159" s="654">
        <v>41876</v>
      </c>
      <c r="G7159" s="383">
        <v>0.70486111111111116</v>
      </c>
      <c r="H7159" s="383">
        <v>0.67500000000000004</v>
      </c>
      <c r="I7159" s="6">
        <v>4</v>
      </c>
      <c r="J7159" s="6" t="s">
        <v>146</v>
      </c>
      <c r="K7159" s="24" t="s">
        <v>134</v>
      </c>
      <c r="L7159" s="24" t="s">
        <v>128</v>
      </c>
      <c r="M7159" s="6" t="s">
        <v>8501</v>
      </c>
      <c r="N7159" s="24" t="s">
        <v>103</v>
      </c>
      <c r="O7159" s="24" t="s">
        <v>66</v>
      </c>
      <c r="P7159" s="6" t="s">
        <v>8502</v>
      </c>
      <c r="Q7159" s="6" t="s">
        <v>8503</v>
      </c>
      <c r="R7159" s="20">
        <v>25.5</v>
      </c>
      <c r="S7159" s="20">
        <v>3.1</v>
      </c>
      <c r="T7159" s="24">
        <v>28.6</v>
      </c>
      <c r="U7159" s="1348" t="s">
        <v>84</v>
      </c>
      <c r="V7159" s="1348">
        <v>1986</v>
      </c>
      <c r="W7159" s="1348" t="s">
        <v>9543</v>
      </c>
      <c r="X7159" s="1348" t="s">
        <v>175</v>
      </c>
      <c r="Y7159" s="1348" t="s">
        <v>9544</v>
      </c>
      <c r="Z7159" s="1348">
        <v>100</v>
      </c>
      <c r="AA7159" s="1838" t="s">
        <v>9545</v>
      </c>
      <c r="AB7159" s="1838" t="s">
        <v>9546</v>
      </c>
      <c r="AC7159" s="1348" t="s">
        <v>9547</v>
      </c>
      <c r="AD7159" s="1348" t="s">
        <v>48</v>
      </c>
      <c r="AE7159" s="6"/>
      <c r="AF7159" s="6"/>
      <c r="AG7159" s="6"/>
      <c r="AH7159" s="3"/>
      <c r="AI7159" s="3"/>
      <c r="AJ7159" s="3"/>
    </row>
    <row r="7160" spans="1:36" ht="63" hidden="1" x14ac:dyDescent="0.2">
      <c r="A7160" s="24" t="s">
        <v>7617</v>
      </c>
      <c r="B7160" s="24" t="s">
        <v>110</v>
      </c>
      <c r="C7160" s="24" t="s">
        <v>36</v>
      </c>
      <c r="D7160" s="379">
        <v>41876</v>
      </c>
      <c r="E7160" s="383">
        <v>0.33680555555555558</v>
      </c>
      <c r="F7160" s="379">
        <v>41876</v>
      </c>
      <c r="G7160" s="383">
        <v>0.33680555555555558</v>
      </c>
      <c r="H7160" s="383">
        <v>0</v>
      </c>
      <c r="I7160" s="24">
        <v>15</v>
      </c>
      <c r="J7160" s="24" t="s">
        <v>146</v>
      </c>
      <c r="K7160" s="24" t="s">
        <v>134</v>
      </c>
      <c r="L7160" s="24" t="s">
        <v>127</v>
      </c>
      <c r="M7160" s="24" t="s">
        <v>8504</v>
      </c>
      <c r="N7160" s="24" t="s">
        <v>103</v>
      </c>
      <c r="O7160" s="24" t="s">
        <v>66</v>
      </c>
      <c r="P7160" s="24" t="s">
        <v>8505</v>
      </c>
      <c r="Q7160" s="24" t="s">
        <v>8506</v>
      </c>
      <c r="R7160" s="24"/>
      <c r="S7160" s="24">
        <v>6.5</v>
      </c>
      <c r="T7160" s="24">
        <f>R7160+S7160</f>
        <v>6.5</v>
      </c>
      <c r="U7160" s="1348" t="s">
        <v>82</v>
      </c>
      <c r="V7160" s="1348">
        <v>1989</v>
      </c>
      <c r="W7160" s="1348" t="s">
        <v>9535</v>
      </c>
      <c r="X7160" s="1348"/>
      <c r="Y7160" s="1405" t="s">
        <v>9536</v>
      </c>
      <c r="Z7160" s="1348">
        <v>100</v>
      </c>
      <c r="AA7160" s="1405"/>
      <c r="AB7160" s="1348">
        <v>0</v>
      </c>
      <c r="AC7160" s="1348"/>
      <c r="AD7160" s="1348" t="s">
        <v>57</v>
      </c>
      <c r="AE7160" s="6"/>
      <c r="AF7160" s="6"/>
      <c r="AG7160" s="6"/>
      <c r="AH7160" s="3"/>
      <c r="AI7160" s="3"/>
      <c r="AJ7160" s="3"/>
    </row>
    <row r="7161" spans="1:36" ht="63" hidden="1" x14ac:dyDescent="0.2">
      <c r="A7161" s="24" t="s">
        <v>7617</v>
      </c>
      <c r="B7161" s="24" t="s">
        <v>110</v>
      </c>
      <c r="C7161" s="24" t="s">
        <v>36</v>
      </c>
      <c r="D7161" s="379">
        <v>41876</v>
      </c>
      <c r="E7161" s="383">
        <v>0.58888888888888891</v>
      </c>
      <c r="F7161" s="379">
        <v>41876</v>
      </c>
      <c r="G7161" s="383">
        <v>0.58888888888888891</v>
      </c>
      <c r="H7161" s="383">
        <v>0</v>
      </c>
      <c r="I7161" s="24">
        <v>64</v>
      </c>
      <c r="J7161" s="24" t="s">
        <v>178</v>
      </c>
      <c r="K7161" s="24"/>
      <c r="L7161" s="24" t="s">
        <v>130</v>
      </c>
      <c r="M7161" s="24" t="s">
        <v>8507</v>
      </c>
      <c r="N7161" s="24" t="s">
        <v>103</v>
      </c>
      <c r="O7161" s="24" t="s">
        <v>65</v>
      </c>
      <c r="P7161" s="24" t="s">
        <v>8508</v>
      </c>
      <c r="Q7161" s="24" t="s">
        <v>8509</v>
      </c>
      <c r="R7161" s="24"/>
      <c r="S7161" s="24">
        <v>57.2</v>
      </c>
      <c r="T7161" s="24">
        <v>57.2</v>
      </c>
      <c r="U7161" s="1348" t="s">
        <v>77</v>
      </c>
      <c r="V7161" s="1348">
        <v>1987</v>
      </c>
      <c r="W7161" s="1348" t="s">
        <v>9537</v>
      </c>
      <c r="X7161" s="1348" t="s">
        <v>7676</v>
      </c>
      <c r="Y7161" s="1405" t="s">
        <v>9538</v>
      </c>
      <c r="Z7161" s="1348"/>
      <c r="AA7161" s="1405" t="s">
        <v>9539</v>
      </c>
      <c r="AB7161" s="1348"/>
      <c r="AC7161" s="1405">
        <v>41834</v>
      </c>
      <c r="AD7161" s="1348" t="s">
        <v>60</v>
      </c>
      <c r="AE7161" s="6"/>
      <c r="AF7161" s="6"/>
      <c r="AG7161" s="6"/>
      <c r="AH7161" s="3"/>
      <c r="AI7161" s="3"/>
      <c r="AJ7161" s="3"/>
    </row>
    <row r="7162" spans="1:36" ht="110.25" hidden="1" x14ac:dyDescent="0.2">
      <c r="A7162" s="6" t="s">
        <v>7617</v>
      </c>
      <c r="B7162" s="24" t="s">
        <v>110</v>
      </c>
      <c r="C7162" s="24" t="s">
        <v>36</v>
      </c>
      <c r="D7162" s="379">
        <v>41877</v>
      </c>
      <c r="E7162" s="394">
        <v>0.27986111111111112</v>
      </c>
      <c r="F7162" s="654">
        <v>41877</v>
      </c>
      <c r="G7162" s="394">
        <v>0.27986111111111112</v>
      </c>
      <c r="H7162" s="394">
        <v>0</v>
      </c>
      <c r="I7162" s="6">
        <v>9</v>
      </c>
      <c r="J7162" s="6" t="s">
        <v>178</v>
      </c>
      <c r="K7162" s="6" t="s">
        <v>132</v>
      </c>
      <c r="L7162" s="6" t="s">
        <v>130</v>
      </c>
      <c r="M7162" s="6" t="s">
        <v>8510</v>
      </c>
      <c r="N7162" s="6" t="s">
        <v>103</v>
      </c>
      <c r="O7162" s="6" t="s">
        <v>66</v>
      </c>
      <c r="P7162" s="6" t="s">
        <v>8510</v>
      </c>
      <c r="Q7162" s="607" t="s">
        <v>8511</v>
      </c>
      <c r="R7162" s="24"/>
      <c r="S7162" s="24">
        <v>5.2</v>
      </c>
      <c r="T7162" s="24">
        <v>5.2</v>
      </c>
      <c r="U7162" s="1348" t="s">
        <v>74</v>
      </c>
      <c r="V7162" s="1348">
        <v>1979</v>
      </c>
      <c r="W7162" s="1348" t="s">
        <v>171</v>
      </c>
      <c r="X7162" s="1348" t="s">
        <v>7676</v>
      </c>
      <c r="Y7162" s="1405" t="s">
        <v>9540</v>
      </c>
      <c r="Z7162" s="1348"/>
      <c r="AA7162" s="1405" t="s">
        <v>9541</v>
      </c>
      <c r="AB7162" s="1348" t="s">
        <v>9542</v>
      </c>
      <c r="AC7162" s="1405">
        <v>41823</v>
      </c>
      <c r="AD7162" s="1348" t="s">
        <v>56</v>
      </c>
      <c r="AG7162" s="24"/>
      <c r="AH7162" s="3"/>
      <c r="AI7162" s="3"/>
      <c r="AJ7162" s="3"/>
    </row>
    <row r="7163" spans="1:36" ht="63" hidden="1" x14ac:dyDescent="0.2">
      <c r="A7163" s="24" t="s">
        <v>7617</v>
      </c>
      <c r="B7163" s="24" t="s">
        <v>110</v>
      </c>
      <c r="C7163" s="24" t="s">
        <v>36</v>
      </c>
      <c r="D7163" s="379">
        <v>41877</v>
      </c>
      <c r="E7163" s="383">
        <v>0.80694444444444446</v>
      </c>
      <c r="F7163" s="654">
        <v>41877</v>
      </c>
      <c r="G7163" s="383">
        <v>0.80694444444444446</v>
      </c>
      <c r="H7163" s="383">
        <v>0</v>
      </c>
      <c r="I7163" s="24">
        <v>6</v>
      </c>
      <c r="J7163" s="24" t="s">
        <v>1262</v>
      </c>
      <c r="K7163" s="24" t="s">
        <v>132</v>
      </c>
      <c r="L7163" s="1348" t="s">
        <v>125</v>
      </c>
      <c r="M7163" s="1348" t="s">
        <v>8512</v>
      </c>
      <c r="N7163" s="1348">
        <v>110</v>
      </c>
      <c r="O7163" s="1348" t="s">
        <v>66</v>
      </c>
      <c r="P7163" s="1348" t="s">
        <v>8513</v>
      </c>
      <c r="Q7163" s="1348" t="s">
        <v>9528</v>
      </c>
      <c r="R7163" s="1348"/>
      <c r="S7163" s="1348">
        <v>2.9</v>
      </c>
      <c r="T7163" s="1348">
        <v>2.9</v>
      </c>
      <c r="U7163" s="1348"/>
      <c r="V7163" s="1348"/>
      <c r="W7163" s="1348"/>
      <c r="X7163" s="1348"/>
      <c r="Y7163" s="1348"/>
      <c r="Z7163" s="1348"/>
      <c r="AA7163" s="1348"/>
      <c r="AB7163" s="1348"/>
      <c r="AC7163" s="1348"/>
      <c r="AD7163" s="1348" t="s">
        <v>55</v>
      </c>
      <c r="AG7163" s="24"/>
      <c r="AH7163" s="3"/>
      <c r="AI7163" s="3"/>
      <c r="AJ7163" s="3"/>
    </row>
    <row r="7164" spans="1:36" ht="47.25" hidden="1" x14ac:dyDescent="0.2">
      <c r="A7164" s="24" t="s">
        <v>7617</v>
      </c>
      <c r="B7164" s="24" t="s">
        <v>110</v>
      </c>
      <c r="C7164" s="24" t="s">
        <v>36</v>
      </c>
      <c r="D7164" s="379">
        <v>41878</v>
      </c>
      <c r="E7164" s="383">
        <v>2.013888888888889E-2</v>
      </c>
      <c r="F7164" s="379">
        <v>41878</v>
      </c>
      <c r="G7164" s="383">
        <v>7.2916666666666671E-2</v>
      </c>
      <c r="H7164" s="383">
        <v>5.2777777777777778E-2</v>
      </c>
      <c r="I7164" s="24">
        <v>12</v>
      </c>
      <c r="J7164" s="24" t="s">
        <v>1706</v>
      </c>
      <c r="K7164" s="24"/>
      <c r="L7164" s="24" t="s">
        <v>130</v>
      </c>
      <c r="M7164" s="24" t="s">
        <v>8514</v>
      </c>
      <c r="N7164" s="24">
        <v>35</v>
      </c>
      <c r="O7164" s="24" t="s">
        <v>63</v>
      </c>
      <c r="P7164" s="24" t="s">
        <v>8514</v>
      </c>
      <c r="Q7164" s="1348" t="s">
        <v>9534</v>
      </c>
      <c r="R7164" s="24">
        <v>18.899999999999999</v>
      </c>
      <c r="S7164" s="1335"/>
      <c r="T7164" s="1335">
        <v>18.899999999999999</v>
      </c>
      <c r="U7164" s="1348"/>
      <c r="V7164" s="1348"/>
      <c r="W7164" s="1348"/>
      <c r="X7164" s="1348"/>
      <c r="Y7164" s="1348"/>
      <c r="Z7164" s="1348"/>
      <c r="AA7164" s="1348"/>
      <c r="AB7164" s="1348"/>
      <c r="AC7164" s="1348"/>
      <c r="AD7164" s="1348" t="s">
        <v>46</v>
      </c>
      <c r="AG7164" s="24"/>
      <c r="AH7164" s="3"/>
      <c r="AI7164" s="3"/>
      <c r="AJ7164" s="3"/>
    </row>
    <row r="7165" spans="1:36" ht="47.25" hidden="1" x14ac:dyDescent="0.2">
      <c r="A7165" s="24" t="s">
        <v>7617</v>
      </c>
      <c r="B7165" s="24" t="s">
        <v>110</v>
      </c>
      <c r="C7165" s="24" t="s">
        <v>36</v>
      </c>
      <c r="D7165" s="379">
        <v>41879</v>
      </c>
      <c r="E7165" s="383">
        <v>0.55555555555555558</v>
      </c>
      <c r="F7165" s="379">
        <v>41879</v>
      </c>
      <c r="G7165" s="383">
        <v>0.58819444444444446</v>
      </c>
      <c r="H7165" s="383">
        <f>G7165-E7165</f>
        <v>3.2638888888888884E-2</v>
      </c>
      <c r="I7165" s="24">
        <v>10</v>
      </c>
      <c r="J7165" s="24" t="s">
        <v>178</v>
      </c>
      <c r="K7165" s="24" t="s">
        <v>133</v>
      </c>
      <c r="L7165" s="24" t="s">
        <v>130</v>
      </c>
      <c r="M7165" s="24" t="s">
        <v>8515</v>
      </c>
      <c r="N7165" s="24" t="s">
        <v>103</v>
      </c>
      <c r="O7165" s="24" t="s">
        <v>66</v>
      </c>
      <c r="P7165" s="24" t="s">
        <v>8516</v>
      </c>
      <c r="Q7165" s="24" t="s">
        <v>8517</v>
      </c>
      <c r="R7165" s="24">
        <v>13.9</v>
      </c>
      <c r="S7165" s="24"/>
      <c r="T7165" s="24">
        <v>13.9</v>
      </c>
      <c r="U7165" s="1348" t="s">
        <v>74</v>
      </c>
      <c r="V7165" s="1348">
        <v>1985</v>
      </c>
      <c r="W7165" s="1348" t="s">
        <v>9529</v>
      </c>
      <c r="X7165" s="1348" t="s">
        <v>175</v>
      </c>
      <c r="Y7165" s="1405" t="s">
        <v>9530</v>
      </c>
      <c r="Z7165" s="1348">
        <v>100</v>
      </c>
      <c r="AA7165" s="1405" t="s">
        <v>9531</v>
      </c>
      <c r="AB7165" s="1348" t="s">
        <v>9532</v>
      </c>
      <c r="AC7165" s="1405" t="s">
        <v>9533</v>
      </c>
      <c r="AD7165" s="1348" t="s">
        <v>56</v>
      </c>
      <c r="AG7165" s="24"/>
      <c r="AH7165" s="3"/>
      <c r="AI7165" s="3"/>
      <c r="AJ7165" s="3"/>
    </row>
    <row r="7166" spans="1:36" ht="31.5" hidden="1" x14ac:dyDescent="0.2">
      <c r="A7166" s="24" t="s">
        <v>7617</v>
      </c>
      <c r="B7166" s="24" t="s">
        <v>110</v>
      </c>
      <c r="C7166" s="24" t="s">
        <v>36</v>
      </c>
      <c r="D7166" s="379">
        <v>41879</v>
      </c>
      <c r="E7166" s="383">
        <v>0.57777777777777783</v>
      </c>
      <c r="F7166" s="379">
        <v>41879</v>
      </c>
      <c r="G7166" s="383">
        <v>0.57777777777777783</v>
      </c>
      <c r="H7166" s="383">
        <v>0</v>
      </c>
      <c r="I7166" s="24">
        <v>2</v>
      </c>
      <c r="J7166" s="24" t="s">
        <v>178</v>
      </c>
      <c r="K7166" s="24"/>
      <c r="L7166" s="24" t="s">
        <v>130</v>
      </c>
      <c r="M7166" s="24" t="s">
        <v>8518</v>
      </c>
      <c r="N7166" s="24" t="s">
        <v>103</v>
      </c>
      <c r="O7166" s="24" t="s">
        <v>66</v>
      </c>
      <c r="P7166" s="24" t="s">
        <v>8518</v>
      </c>
      <c r="Q7166" s="24" t="s">
        <v>8519</v>
      </c>
      <c r="R7166" s="24"/>
      <c r="S7166" s="24">
        <v>2.4</v>
      </c>
      <c r="T7166" s="24">
        <v>2.4</v>
      </c>
      <c r="AD7166" s="24" t="s">
        <v>60</v>
      </c>
      <c r="AG7166" s="24"/>
      <c r="AH7166" s="3"/>
      <c r="AI7166" s="3"/>
      <c r="AJ7166" s="3"/>
    </row>
    <row r="7167" spans="1:36" ht="47.25" hidden="1" x14ac:dyDescent="0.2">
      <c r="A7167" s="24" t="s">
        <v>7617</v>
      </c>
      <c r="B7167" s="24" t="s">
        <v>110</v>
      </c>
      <c r="C7167" s="24" t="s">
        <v>36</v>
      </c>
      <c r="D7167" s="379">
        <v>41880</v>
      </c>
      <c r="E7167" s="383">
        <v>0.59930555555555554</v>
      </c>
      <c r="F7167" s="379">
        <v>41880</v>
      </c>
      <c r="G7167" s="383">
        <v>0.59930555555555554</v>
      </c>
      <c r="H7167" s="383">
        <v>0</v>
      </c>
      <c r="I7167" s="24">
        <v>9</v>
      </c>
      <c r="J7167" s="24" t="s">
        <v>146</v>
      </c>
      <c r="K7167" s="24" t="s">
        <v>132</v>
      </c>
      <c r="L7167" s="24" t="s">
        <v>130</v>
      </c>
      <c r="M7167" s="24" t="s">
        <v>8594</v>
      </c>
      <c r="N7167" s="24" t="s">
        <v>103</v>
      </c>
      <c r="O7167" s="24" t="s">
        <v>66</v>
      </c>
      <c r="P7167" s="24" t="s">
        <v>8595</v>
      </c>
      <c r="Q7167" s="24" t="s">
        <v>8596</v>
      </c>
      <c r="R7167" s="24"/>
      <c r="S7167" s="24">
        <v>2.8</v>
      </c>
      <c r="T7167" s="24">
        <v>2.8</v>
      </c>
      <c r="U7167" s="24" t="s">
        <v>81</v>
      </c>
      <c r="V7167" s="24">
        <v>2014</v>
      </c>
      <c r="W7167" s="24" t="s">
        <v>9515</v>
      </c>
      <c r="X7167" s="24" t="s">
        <v>9516</v>
      </c>
      <c r="Y7167" s="655"/>
      <c r="AA7167" s="655"/>
      <c r="AC7167" s="655"/>
      <c r="AD7167" s="24" t="s">
        <v>60</v>
      </c>
      <c r="AG7167" s="24"/>
      <c r="AH7167" s="3"/>
      <c r="AI7167" s="3"/>
    </row>
    <row r="7168" spans="1:36" ht="47.25" hidden="1" x14ac:dyDescent="0.2">
      <c r="A7168" s="24" t="s">
        <v>7617</v>
      </c>
      <c r="B7168" s="24" t="s">
        <v>110</v>
      </c>
      <c r="C7168" s="24" t="s">
        <v>8597</v>
      </c>
      <c r="D7168" s="1113">
        <v>41880</v>
      </c>
      <c r="E7168" s="383">
        <v>0.48888888888888887</v>
      </c>
      <c r="F7168" s="1113">
        <v>41880</v>
      </c>
      <c r="G7168" s="383">
        <v>0.54166666666666663</v>
      </c>
      <c r="H7168" s="383">
        <v>5.2777777777777778E-2</v>
      </c>
      <c r="I7168" s="6">
        <v>7</v>
      </c>
      <c r="J7168" s="6" t="s">
        <v>146</v>
      </c>
      <c r="K7168" s="24" t="s">
        <v>134</v>
      </c>
      <c r="L7168" s="24" t="s">
        <v>125</v>
      </c>
      <c r="M7168" s="6" t="s">
        <v>8598</v>
      </c>
      <c r="N7168" s="24" t="s">
        <v>103</v>
      </c>
      <c r="O7168" s="24" t="s">
        <v>66</v>
      </c>
      <c r="P7168" s="6" t="s">
        <v>8599</v>
      </c>
      <c r="Q7168" s="6" t="s">
        <v>8600</v>
      </c>
      <c r="R7168" s="20"/>
      <c r="S7168" s="20">
        <v>7.3</v>
      </c>
      <c r="T7168" s="24">
        <v>7.3</v>
      </c>
      <c r="U7168" s="24" t="s">
        <v>75</v>
      </c>
      <c r="V7168" s="6">
        <v>1990</v>
      </c>
      <c r="W7168" s="6"/>
      <c r="X7168" s="6"/>
      <c r="Y7168" s="24" t="s">
        <v>9517</v>
      </c>
      <c r="Z7168" s="24">
        <v>100</v>
      </c>
      <c r="AA7168" s="1838" t="s">
        <v>9518</v>
      </c>
      <c r="AB7168" s="1838"/>
      <c r="AC7168" s="655" t="s">
        <v>9519</v>
      </c>
      <c r="AD7168" s="24" t="s">
        <v>55</v>
      </c>
      <c r="AG7168" s="24"/>
      <c r="AH7168" s="3"/>
      <c r="AI7168" s="3"/>
    </row>
    <row r="7169" spans="1:36" ht="31.5" hidden="1" x14ac:dyDescent="0.2">
      <c r="A7169" s="24" t="s">
        <v>7617</v>
      </c>
      <c r="B7169" s="24" t="s">
        <v>110</v>
      </c>
      <c r="C7169" s="24" t="s">
        <v>36</v>
      </c>
      <c r="D7169" s="1113">
        <v>41881</v>
      </c>
      <c r="E7169" s="383">
        <v>0.62083333333333335</v>
      </c>
      <c r="F7169" s="1113">
        <v>41881</v>
      </c>
      <c r="G7169" s="383">
        <v>0.62152777777777779</v>
      </c>
      <c r="H7169" s="383">
        <v>6.9444444444444447E-4</v>
      </c>
      <c r="I7169" s="6">
        <v>9</v>
      </c>
      <c r="J7169" s="6" t="s">
        <v>146</v>
      </c>
      <c r="K7169" s="24" t="s">
        <v>132</v>
      </c>
      <c r="L7169" s="24" t="s">
        <v>128</v>
      </c>
      <c r="M7169" s="6" t="s">
        <v>8601</v>
      </c>
      <c r="N7169" s="24" t="s">
        <v>103</v>
      </c>
      <c r="O7169" s="24" t="s">
        <v>66</v>
      </c>
      <c r="P7169" s="6" t="s">
        <v>8602</v>
      </c>
      <c r="Q7169" s="6" t="s">
        <v>8603</v>
      </c>
      <c r="R7169" s="20"/>
      <c r="S7169" s="20">
        <v>3</v>
      </c>
      <c r="T7169" s="24">
        <v>3</v>
      </c>
      <c r="U7169" s="24" t="s">
        <v>84</v>
      </c>
      <c r="V7169" s="6">
        <v>1985</v>
      </c>
      <c r="W7169" s="6" t="s">
        <v>150</v>
      </c>
      <c r="X7169" s="6"/>
      <c r="Y7169" s="24" t="s">
        <v>9520</v>
      </c>
      <c r="Z7169" s="24">
        <v>100</v>
      </c>
      <c r="AA7169" s="1838" t="s">
        <v>9521</v>
      </c>
      <c r="AB7169" s="1838" t="s">
        <v>9522</v>
      </c>
      <c r="AC7169" s="655" t="s">
        <v>9523</v>
      </c>
      <c r="AD7169" s="24" t="s">
        <v>48</v>
      </c>
      <c r="AG7169" s="24"/>
      <c r="AH7169" s="3"/>
      <c r="AI7169" s="3"/>
    </row>
    <row r="7170" spans="1:36" ht="126" hidden="1" x14ac:dyDescent="0.2">
      <c r="A7170" s="24" t="s">
        <v>7617</v>
      </c>
      <c r="B7170" s="24" t="s">
        <v>110</v>
      </c>
      <c r="C7170" s="24" t="s">
        <v>36</v>
      </c>
      <c r="D7170" s="1113">
        <v>41881</v>
      </c>
      <c r="E7170" s="383">
        <v>0.62638888888888888</v>
      </c>
      <c r="F7170" s="1113">
        <v>41881</v>
      </c>
      <c r="G7170" s="383">
        <v>0.66111111111111109</v>
      </c>
      <c r="H7170" s="383">
        <v>3.4722222222222224E-2</v>
      </c>
      <c r="I7170" s="6">
        <v>8</v>
      </c>
      <c r="J7170" s="6" t="s">
        <v>178</v>
      </c>
      <c r="K7170" s="24" t="s">
        <v>133</v>
      </c>
      <c r="L7170" s="24" t="s">
        <v>128</v>
      </c>
      <c r="M7170" s="6" t="s">
        <v>8604</v>
      </c>
      <c r="N7170" s="24" t="s">
        <v>103</v>
      </c>
      <c r="O7170" s="24" t="s">
        <v>66</v>
      </c>
      <c r="P7170" s="6" t="s">
        <v>8605</v>
      </c>
      <c r="Q7170" s="6" t="s">
        <v>8603</v>
      </c>
      <c r="R7170" s="20">
        <v>4.7</v>
      </c>
      <c r="S7170" s="20"/>
      <c r="T7170" s="24">
        <v>4.7</v>
      </c>
      <c r="U7170" s="24" t="s">
        <v>84</v>
      </c>
      <c r="V7170" s="6">
        <v>1986</v>
      </c>
      <c r="W7170" s="6" t="s">
        <v>150</v>
      </c>
      <c r="X7170" s="6"/>
      <c r="Y7170" s="24" t="s">
        <v>9524</v>
      </c>
      <c r="Z7170" s="24">
        <v>100</v>
      </c>
      <c r="AA7170" s="1838" t="s">
        <v>9525</v>
      </c>
      <c r="AB7170" s="1838" t="s">
        <v>9526</v>
      </c>
      <c r="AC7170" s="655" t="s">
        <v>9527</v>
      </c>
      <c r="AD7170" s="24" t="s">
        <v>48</v>
      </c>
      <c r="AG7170" s="24"/>
      <c r="AH7170" s="3"/>
      <c r="AI7170" s="3"/>
    </row>
    <row r="7171" spans="1:36" ht="110.25" hidden="1" x14ac:dyDescent="0.2">
      <c r="A7171" s="24" t="s">
        <v>7617</v>
      </c>
      <c r="B7171" s="24" t="s">
        <v>110</v>
      </c>
      <c r="C7171" s="24" t="s">
        <v>36</v>
      </c>
      <c r="D7171" s="379">
        <v>41881</v>
      </c>
      <c r="E7171" s="383">
        <v>0.74791666666666667</v>
      </c>
      <c r="F7171" s="379">
        <v>41881</v>
      </c>
      <c r="G7171" s="383">
        <v>0.74791666666666667</v>
      </c>
      <c r="H7171" s="383">
        <v>0</v>
      </c>
      <c r="I7171" s="24">
        <v>7</v>
      </c>
      <c r="J7171" s="24" t="s">
        <v>146</v>
      </c>
      <c r="K7171" s="24" t="s">
        <v>132</v>
      </c>
      <c r="L7171" s="24" t="s">
        <v>128</v>
      </c>
      <c r="M7171" s="24" t="s">
        <v>8606</v>
      </c>
      <c r="N7171" s="24" t="s">
        <v>103</v>
      </c>
      <c r="O7171" s="24" t="s">
        <v>66</v>
      </c>
      <c r="P7171" s="24" t="s">
        <v>8607</v>
      </c>
      <c r="Q7171" s="1348" t="s">
        <v>8603</v>
      </c>
      <c r="R7171" s="24"/>
      <c r="S7171" s="24">
        <v>2.1</v>
      </c>
      <c r="T7171" s="24">
        <v>2.1</v>
      </c>
      <c r="U7171" s="1348" t="s">
        <v>84</v>
      </c>
      <c r="V7171" s="1348">
        <v>1986</v>
      </c>
      <c r="W7171" s="1348" t="s">
        <v>150</v>
      </c>
      <c r="X7171" s="1348" t="s">
        <v>1154</v>
      </c>
      <c r="Y7171" s="1348" t="s">
        <v>9512</v>
      </c>
      <c r="Z7171" s="1348">
        <v>100</v>
      </c>
      <c r="AA7171" s="1405">
        <v>42064</v>
      </c>
      <c r="AB7171" s="1348" t="s">
        <v>9513</v>
      </c>
      <c r="AC7171" s="1348"/>
      <c r="AD7171" s="1348" t="s">
        <v>48</v>
      </c>
      <c r="AG7171" s="24"/>
      <c r="AH7171" s="3"/>
      <c r="AI7171" s="3"/>
    </row>
    <row r="7172" spans="1:36" ht="31.5" hidden="1" x14ac:dyDescent="0.2">
      <c r="A7172" s="24" t="s">
        <v>7617</v>
      </c>
      <c r="B7172" s="24" t="s">
        <v>110</v>
      </c>
      <c r="C7172" s="24" t="s">
        <v>36</v>
      </c>
      <c r="D7172" s="379">
        <v>41881</v>
      </c>
      <c r="E7172" s="383">
        <v>0.84444444444444444</v>
      </c>
      <c r="F7172" s="379">
        <v>41881</v>
      </c>
      <c r="G7172" s="383">
        <v>0.84444444444444444</v>
      </c>
      <c r="H7172" s="383">
        <v>0</v>
      </c>
      <c r="I7172" s="24">
        <v>23</v>
      </c>
      <c r="J7172" s="24" t="s">
        <v>146</v>
      </c>
      <c r="K7172" s="24" t="s">
        <v>132</v>
      </c>
      <c r="L7172" s="24" t="s">
        <v>127</v>
      </c>
      <c r="M7172" s="24" t="s">
        <v>8608</v>
      </c>
      <c r="N7172" s="24" t="s">
        <v>103</v>
      </c>
      <c r="O7172" s="24" t="s">
        <v>66</v>
      </c>
      <c r="P7172" s="24" t="s">
        <v>8609</v>
      </c>
      <c r="Q7172" s="1348" t="s">
        <v>9514</v>
      </c>
      <c r="R7172" s="24"/>
      <c r="S7172" s="24">
        <v>16.3</v>
      </c>
      <c r="T7172" s="24">
        <v>16.3</v>
      </c>
      <c r="U7172" s="1348" t="s">
        <v>75</v>
      </c>
      <c r="V7172" s="1348"/>
      <c r="W7172" s="1348"/>
      <c r="X7172" s="1348"/>
      <c r="Y7172" s="1348"/>
      <c r="Z7172" s="1348"/>
      <c r="AA7172" s="1348"/>
      <c r="AB7172" s="1348"/>
      <c r="AC7172" s="1348"/>
      <c r="AD7172" s="1348" t="s">
        <v>57</v>
      </c>
      <c r="AG7172" s="24"/>
      <c r="AH7172" s="3"/>
      <c r="AI7172" s="3"/>
    </row>
    <row r="7173" spans="1:36" ht="63" hidden="1" x14ac:dyDescent="0.2">
      <c r="A7173" s="24" t="s">
        <v>7617</v>
      </c>
      <c r="B7173" s="24" t="s">
        <v>110</v>
      </c>
      <c r="C7173" s="24" t="s">
        <v>7542</v>
      </c>
      <c r="D7173" s="1502">
        <v>41882</v>
      </c>
      <c r="E7173" s="383">
        <v>0.69791666666666663</v>
      </c>
      <c r="F7173" s="1113">
        <v>41882</v>
      </c>
      <c r="G7173" s="383">
        <v>0.69791666666666663</v>
      </c>
      <c r="H7173" s="383">
        <v>0</v>
      </c>
      <c r="I7173" s="24">
        <f>31+254+260</f>
        <v>545</v>
      </c>
      <c r="J7173" s="24" t="s">
        <v>2754</v>
      </c>
      <c r="K7173" s="24" t="s">
        <v>132</v>
      </c>
      <c r="L7173" s="24" t="s">
        <v>125</v>
      </c>
      <c r="M7173" s="24" t="s">
        <v>8610</v>
      </c>
      <c r="N7173" s="24">
        <v>500</v>
      </c>
      <c r="O7173" s="24" t="s">
        <v>63</v>
      </c>
      <c r="P7173" s="24" t="s">
        <v>8611</v>
      </c>
      <c r="Q7173" s="1348" t="s">
        <v>8612</v>
      </c>
      <c r="R7173" s="24"/>
      <c r="S7173" s="24">
        <f>20.4+210+270.4</f>
        <v>500.79999999999995</v>
      </c>
      <c r="T7173" s="24">
        <f>20.4+210+270.4</f>
        <v>500.79999999999995</v>
      </c>
      <c r="U7173" s="1348"/>
      <c r="V7173" s="1348"/>
      <c r="W7173" s="1348"/>
      <c r="X7173" s="1348"/>
      <c r="Y7173" s="1348"/>
      <c r="Z7173" s="1348"/>
      <c r="AA7173" s="1348"/>
      <c r="AB7173" s="1348"/>
      <c r="AC7173" s="1348"/>
      <c r="AD7173" s="1348" t="s">
        <v>55</v>
      </c>
      <c r="AG7173" s="24"/>
      <c r="AH7173" s="3"/>
      <c r="AI7173" s="3"/>
    </row>
    <row r="7174" spans="1:36" ht="110.25" hidden="1" x14ac:dyDescent="0.2">
      <c r="A7174" s="6" t="s">
        <v>8717</v>
      </c>
      <c r="B7174" s="6" t="s">
        <v>110</v>
      </c>
      <c r="C7174" s="6" t="s">
        <v>36</v>
      </c>
      <c r="D7174" s="379">
        <v>41883</v>
      </c>
      <c r="E7174" s="394">
        <v>0.54583333333333328</v>
      </c>
      <c r="F7174" s="654">
        <v>41883</v>
      </c>
      <c r="G7174" s="394">
        <v>0.54583333333333328</v>
      </c>
      <c r="H7174" s="394">
        <v>0</v>
      </c>
      <c r="I7174" s="6">
        <v>6</v>
      </c>
      <c r="J7174" s="6"/>
      <c r="K7174" s="6"/>
      <c r="L7174" s="6" t="s">
        <v>130</v>
      </c>
      <c r="M7174" s="6" t="s">
        <v>8716</v>
      </c>
      <c r="N7174" s="6">
        <v>35</v>
      </c>
      <c r="O7174" s="6" t="s">
        <v>63</v>
      </c>
      <c r="P7174" s="6" t="s">
        <v>1962</v>
      </c>
      <c r="Q7174" s="1348" t="s">
        <v>9510</v>
      </c>
      <c r="R7174" s="516"/>
      <c r="S7174" s="6">
        <v>8.4</v>
      </c>
      <c r="T7174" s="6">
        <v>8.4</v>
      </c>
      <c r="U7174" s="1348" t="s">
        <v>75</v>
      </c>
      <c r="V7174" s="1348">
        <v>2003</v>
      </c>
      <c r="W7174" s="1348" t="s">
        <v>9382</v>
      </c>
      <c r="X7174" s="1348" t="s">
        <v>175</v>
      </c>
      <c r="Y7174" s="1405">
        <v>41426</v>
      </c>
      <c r="Z7174" s="1859">
        <v>0.5</v>
      </c>
      <c r="AA7174" s="1405" t="s">
        <v>9383</v>
      </c>
      <c r="AB7174" s="1348">
        <v>0</v>
      </c>
      <c r="AC7174" s="1405" t="s">
        <v>9511</v>
      </c>
      <c r="AD7174" s="1348" t="s">
        <v>46</v>
      </c>
      <c r="AE7174" s="6"/>
      <c r="AF7174" s="6"/>
      <c r="AG7174" s="6"/>
      <c r="AH7174" s="3"/>
      <c r="AI7174" s="3"/>
    </row>
    <row r="7175" spans="1:36" ht="126" hidden="1" x14ac:dyDescent="0.2">
      <c r="A7175" s="24" t="s">
        <v>8717</v>
      </c>
      <c r="B7175" s="24" t="s">
        <v>110</v>
      </c>
      <c r="C7175" s="24" t="s">
        <v>36</v>
      </c>
      <c r="D7175" s="379">
        <v>41884</v>
      </c>
      <c r="E7175" s="383">
        <v>0.29722222222222222</v>
      </c>
      <c r="F7175" s="379">
        <v>41884</v>
      </c>
      <c r="G7175" s="383">
        <v>0.29722222222222222</v>
      </c>
      <c r="H7175" s="383">
        <v>0</v>
      </c>
      <c r="I7175" s="24">
        <v>8</v>
      </c>
      <c r="J7175" s="24" t="s">
        <v>146</v>
      </c>
      <c r="K7175" s="24" t="s">
        <v>132</v>
      </c>
      <c r="L7175" s="24" t="s">
        <v>127</v>
      </c>
      <c r="M7175" s="24" t="s">
        <v>8718</v>
      </c>
      <c r="N7175" s="24" t="s">
        <v>103</v>
      </c>
      <c r="O7175" s="24" t="s">
        <v>66</v>
      </c>
      <c r="P7175" s="24" t="s">
        <v>8719</v>
      </c>
      <c r="Q7175" s="24" t="s">
        <v>8720</v>
      </c>
      <c r="R7175" s="1335"/>
      <c r="S7175" s="24">
        <v>13.6</v>
      </c>
      <c r="T7175" s="1335">
        <v>13.6</v>
      </c>
      <c r="U7175" s="1348" t="s">
        <v>75</v>
      </c>
      <c r="V7175" s="1348">
        <v>1990</v>
      </c>
      <c r="W7175" s="1348" t="s">
        <v>9507</v>
      </c>
      <c r="X7175" s="1348"/>
      <c r="Y7175" s="1348" t="s">
        <v>9508</v>
      </c>
      <c r="Z7175" s="1348">
        <v>100</v>
      </c>
      <c r="AA7175" s="1348" t="s">
        <v>9509</v>
      </c>
      <c r="AB7175" s="1348">
        <v>8</v>
      </c>
      <c r="AC7175" s="1405">
        <v>41786</v>
      </c>
      <c r="AD7175" s="1348" t="s">
        <v>57</v>
      </c>
      <c r="AG7175" s="24"/>
      <c r="AH7175" s="3"/>
      <c r="AI7175" s="3"/>
    </row>
    <row r="7176" spans="1:36" ht="110.25" hidden="1" x14ac:dyDescent="0.2">
      <c r="A7176" s="24" t="s">
        <v>8717</v>
      </c>
      <c r="B7176" s="24" t="s">
        <v>110</v>
      </c>
      <c r="C7176" s="24" t="s">
        <v>36</v>
      </c>
      <c r="D7176" s="379">
        <v>41885</v>
      </c>
      <c r="E7176" s="383">
        <v>0.59513888888888888</v>
      </c>
      <c r="F7176" s="379">
        <v>41885</v>
      </c>
      <c r="G7176" s="383">
        <v>0.65</v>
      </c>
      <c r="H7176" s="383">
        <f>G7176-E7176</f>
        <v>5.4861111111111138E-2</v>
      </c>
      <c r="I7176" s="24">
        <v>3</v>
      </c>
      <c r="J7176" s="24" t="s">
        <v>146</v>
      </c>
      <c r="K7176" s="24" t="s">
        <v>133</v>
      </c>
      <c r="L7176" s="24" t="s">
        <v>125</v>
      </c>
      <c r="M7176" s="24" t="s">
        <v>8721</v>
      </c>
      <c r="N7176" s="24" t="s">
        <v>103</v>
      </c>
      <c r="O7176" s="24" t="s">
        <v>66</v>
      </c>
      <c r="P7176" s="24" t="s">
        <v>8722</v>
      </c>
      <c r="Q7176" s="24" t="s">
        <v>8723</v>
      </c>
      <c r="R7176" s="24"/>
      <c r="S7176" s="24">
        <v>1.9</v>
      </c>
      <c r="T7176" s="24">
        <v>1.9</v>
      </c>
      <c r="U7176" s="1348" t="s">
        <v>75</v>
      </c>
      <c r="V7176" s="1348">
        <v>1982</v>
      </c>
      <c r="W7176" s="1348" t="s">
        <v>171</v>
      </c>
      <c r="X7176" s="1348" t="s">
        <v>3528</v>
      </c>
      <c r="Y7176" s="1348" t="s">
        <v>9018</v>
      </c>
      <c r="Z7176" s="1348"/>
      <c r="AA7176" s="1348" t="s">
        <v>9506</v>
      </c>
      <c r="AB7176" s="1348" t="s">
        <v>9020</v>
      </c>
      <c r="AC7176" s="1405">
        <v>41828</v>
      </c>
      <c r="AD7176" s="1348" t="s">
        <v>55</v>
      </c>
      <c r="AE7176" s="1348"/>
      <c r="AF7176" s="1348"/>
      <c r="AG7176" s="1348"/>
      <c r="AH7176" s="3"/>
      <c r="AI7176" s="3"/>
    </row>
    <row r="7177" spans="1:36" ht="47.25" hidden="1" x14ac:dyDescent="0.2">
      <c r="A7177" s="6" t="s">
        <v>8717</v>
      </c>
      <c r="B7177" s="24" t="s">
        <v>110</v>
      </c>
      <c r="C7177" s="24" t="s">
        <v>36</v>
      </c>
      <c r="D7177" s="379">
        <v>41885</v>
      </c>
      <c r="E7177" s="394">
        <v>0.63402777777777775</v>
      </c>
      <c r="F7177" s="654">
        <v>41885</v>
      </c>
      <c r="G7177" s="394">
        <v>0.65486111111111112</v>
      </c>
      <c r="H7177" s="383">
        <v>2.0833333333333332E-2</v>
      </c>
      <c r="I7177" s="6">
        <v>6</v>
      </c>
      <c r="J7177" s="6" t="s">
        <v>146</v>
      </c>
      <c r="K7177" s="6" t="s">
        <v>133</v>
      </c>
      <c r="L7177" s="6" t="s">
        <v>127</v>
      </c>
      <c r="M7177" s="6" t="s">
        <v>8724</v>
      </c>
      <c r="N7177" s="6" t="s">
        <v>103</v>
      </c>
      <c r="O7177" s="6" t="s">
        <v>66</v>
      </c>
      <c r="P7177" s="6" t="s">
        <v>8725</v>
      </c>
      <c r="Q7177" s="24" t="s">
        <v>8726</v>
      </c>
      <c r="R7177" s="516"/>
      <c r="S7177" s="6">
        <v>3.9</v>
      </c>
      <c r="T7177" s="6">
        <v>3.9</v>
      </c>
      <c r="U7177" s="6" t="s">
        <v>75</v>
      </c>
      <c r="V7177" s="6">
        <v>1990</v>
      </c>
      <c r="W7177" s="6" t="s">
        <v>171</v>
      </c>
      <c r="X7177" s="6" t="s">
        <v>175</v>
      </c>
      <c r="Y7177" s="607" t="s">
        <v>9384</v>
      </c>
      <c r="Z7177" s="838" t="s">
        <v>9385</v>
      </c>
      <c r="AA7177" s="607" t="s">
        <v>9386</v>
      </c>
      <c r="AB7177" s="6">
        <v>0</v>
      </c>
      <c r="AC7177" s="607" t="s">
        <v>9387</v>
      </c>
      <c r="AD7177" s="6" t="s">
        <v>57</v>
      </c>
      <c r="AE7177" s="6"/>
      <c r="AF7177" s="6"/>
      <c r="AG7177" s="6"/>
      <c r="AH7177" s="3"/>
      <c r="AI7177" s="3"/>
    </row>
    <row r="7178" spans="1:36" ht="236.25" hidden="1" x14ac:dyDescent="0.2">
      <c r="A7178" s="24" t="s">
        <v>8717</v>
      </c>
      <c r="B7178" s="24" t="s">
        <v>110</v>
      </c>
      <c r="C7178" s="24" t="s">
        <v>36</v>
      </c>
      <c r="D7178" s="379">
        <v>41886</v>
      </c>
      <c r="E7178" s="383">
        <v>1.1111111111111112E-2</v>
      </c>
      <c r="F7178" s="379">
        <v>41886</v>
      </c>
      <c r="G7178" s="383">
        <v>8.2638888888888887E-2</v>
      </c>
      <c r="H7178" s="383">
        <v>7.1527777777777787E-2</v>
      </c>
      <c r="I7178" s="24">
        <v>68</v>
      </c>
      <c r="J7178" s="24" t="s">
        <v>146</v>
      </c>
      <c r="K7178" s="24" t="s">
        <v>134</v>
      </c>
      <c r="L7178" s="1260" t="s">
        <v>127</v>
      </c>
      <c r="M7178" s="1260" t="s">
        <v>8727</v>
      </c>
      <c r="N7178" s="1260">
        <v>35</v>
      </c>
      <c r="O7178" s="1260" t="s">
        <v>66</v>
      </c>
      <c r="P7178" s="1260" t="s">
        <v>8727</v>
      </c>
      <c r="Q7178" s="1260" t="s">
        <v>9388</v>
      </c>
      <c r="R7178" s="24">
        <v>212.8</v>
      </c>
      <c r="S7178" s="24"/>
      <c r="T7178" s="1380">
        <v>212.8</v>
      </c>
      <c r="U7178" s="6" t="s">
        <v>75</v>
      </c>
      <c r="V7178" s="6">
        <v>2000</v>
      </c>
      <c r="W7178" s="6"/>
      <c r="X7178" s="6"/>
      <c r="Y7178" s="607">
        <v>41831</v>
      </c>
      <c r="Z7178" s="6"/>
      <c r="AA7178" s="6">
        <v>2015</v>
      </c>
      <c r="AD7178" s="24" t="s">
        <v>57</v>
      </c>
    </row>
    <row r="7179" spans="1:36" ht="157.5" hidden="1" x14ac:dyDescent="0.25">
      <c r="A7179" s="24" t="s">
        <v>8717</v>
      </c>
      <c r="B7179" s="24" t="s">
        <v>110</v>
      </c>
      <c r="C7179" s="24" t="s">
        <v>36</v>
      </c>
      <c r="D7179" s="379">
        <v>41888</v>
      </c>
      <c r="E7179" s="383">
        <v>0.46875</v>
      </c>
      <c r="F7179" s="379">
        <v>41888</v>
      </c>
      <c r="G7179" s="383">
        <v>0.5083333333333333</v>
      </c>
      <c r="H7179" s="383">
        <f>G7179-E7179</f>
        <v>3.9583333333333304E-2</v>
      </c>
      <c r="I7179" s="24">
        <v>6</v>
      </c>
      <c r="J7179" s="24" t="s">
        <v>178</v>
      </c>
      <c r="K7179" s="24" t="s">
        <v>133</v>
      </c>
      <c r="L7179" s="24" t="s">
        <v>127</v>
      </c>
      <c r="M7179" s="24" t="s">
        <v>8840</v>
      </c>
      <c r="N7179" s="24" t="s">
        <v>103</v>
      </c>
      <c r="O7179" s="24" t="s">
        <v>66</v>
      </c>
      <c r="P7179" s="24" t="s">
        <v>8841</v>
      </c>
      <c r="Q7179" s="1690" t="s">
        <v>8842</v>
      </c>
      <c r="R7179" s="24"/>
      <c r="S7179" s="24">
        <v>4.7</v>
      </c>
      <c r="T7179" s="24">
        <v>4.7</v>
      </c>
      <c r="U7179" s="24" t="s">
        <v>75</v>
      </c>
      <c r="V7179" s="24">
        <v>1981</v>
      </c>
      <c r="W7179" s="24" t="s">
        <v>453</v>
      </c>
      <c r="X7179" s="24" t="s">
        <v>175</v>
      </c>
      <c r="Y7179" s="24" t="s">
        <v>9503</v>
      </c>
      <c r="AA7179" s="24" t="s">
        <v>6726</v>
      </c>
      <c r="AB7179" s="24" t="s">
        <v>9504</v>
      </c>
      <c r="AC7179" s="24" t="s">
        <v>9505</v>
      </c>
      <c r="AD7179" s="24" t="s">
        <v>57</v>
      </c>
      <c r="AI7179" s="22" t="s">
        <v>387</v>
      </c>
    </row>
    <row r="7180" spans="1:36" ht="141.75" hidden="1" x14ac:dyDescent="0.2">
      <c r="A7180" s="24" t="s">
        <v>8717</v>
      </c>
      <c r="B7180" s="24" t="s">
        <v>110</v>
      </c>
      <c r="C7180" s="24" t="s">
        <v>36</v>
      </c>
      <c r="D7180" s="379">
        <v>41890</v>
      </c>
      <c r="E7180" s="394">
        <v>0.10625</v>
      </c>
      <c r="F7180" s="654">
        <v>41890</v>
      </c>
      <c r="G7180" s="394">
        <v>0.10625</v>
      </c>
      <c r="H7180" s="394">
        <v>0</v>
      </c>
      <c r="I7180" s="6">
        <v>19</v>
      </c>
      <c r="J7180" s="6" t="s">
        <v>870</v>
      </c>
      <c r="K7180" s="6" t="s">
        <v>132</v>
      </c>
      <c r="L7180" s="1602" t="s">
        <v>128</v>
      </c>
      <c r="M7180" s="6" t="s">
        <v>8843</v>
      </c>
      <c r="N7180" s="6">
        <v>110</v>
      </c>
      <c r="O7180" s="6" t="s">
        <v>66</v>
      </c>
      <c r="P7180" s="6" t="s">
        <v>8843</v>
      </c>
      <c r="Q7180" s="24" t="s">
        <v>9502</v>
      </c>
      <c r="R7180" s="6"/>
      <c r="S7180" s="516">
        <v>22.7</v>
      </c>
      <c r="T7180" s="516">
        <v>22.7</v>
      </c>
      <c r="U7180" s="6"/>
      <c r="V7180" s="607"/>
      <c r="W7180" s="6"/>
      <c r="X7180" s="6"/>
      <c r="Y7180" s="6"/>
      <c r="Z7180" s="6"/>
      <c r="AA7180" s="6"/>
      <c r="AB7180" s="6"/>
      <c r="AC7180" s="6"/>
      <c r="AD7180" s="6" t="s">
        <v>56</v>
      </c>
      <c r="AE7180" s="6"/>
      <c r="AF7180" s="6"/>
      <c r="AG7180" s="6"/>
      <c r="AH7180" s="3"/>
      <c r="AI7180" s="3"/>
      <c r="AJ7180" s="3"/>
    </row>
    <row r="7181" spans="1:36" ht="31.5" hidden="1" x14ac:dyDescent="0.2">
      <c r="A7181" s="24" t="s">
        <v>8717</v>
      </c>
      <c r="B7181" s="24" t="s">
        <v>110</v>
      </c>
      <c r="C7181" s="24" t="s">
        <v>36</v>
      </c>
      <c r="D7181" s="379">
        <v>41890</v>
      </c>
      <c r="E7181" s="383">
        <v>0.59166666666666667</v>
      </c>
      <c r="F7181" s="379">
        <v>41890</v>
      </c>
      <c r="G7181" s="383">
        <v>0.64027777777777783</v>
      </c>
      <c r="H7181" s="383">
        <f>G7181-E7181</f>
        <v>4.861111111111116E-2</v>
      </c>
      <c r="I7181" s="24">
        <v>23</v>
      </c>
      <c r="J7181" s="24"/>
      <c r="K7181" s="24" t="s">
        <v>134</v>
      </c>
      <c r="L7181" s="24" t="s">
        <v>130</v>
      </c>
      <c r="M7181" s="24" t="s">
        <v>8844</v>
      </c>
      <c r="N7181" s="24" t="s">
        <v>103</v>
      </c>
      <c r="O7181" s="24" t="s">
        <v>66</v>
      </c>
      <c r="P7181" s="24" t="s">
        <v>8845</v>
      </c>
      <c r="Q7181" s="24" t="s">
        <v>8846</v>
      </c>
      <c r="R7181" s="24">
        <v>24.6</v>
      </c>
      <c r="S7181" s="24"/>
      <c r="T7181" s="24">
        <f>R7181+S7181</f>
        <v>24.6</v>
      </c>
      <c r="U7181" s="24" t="s">
        <v>73</v>
      </c>
      <c r="V7181" s="24">
        <v>2011</v>
      </c>
      <c r="W7181" s="24" t="s">
        <v>9389</v>
      </c>
      <c r="X7181" s="24" t="s">
        <v>5753</v>
      </c>
      <c r="Y7181" s="655" t="s">
        <v>9390</v>
      </c>
      <c r="Z7181" s="24">
        <v>100</v>
      </c>
      <c r="AA7181" s="655" t="s">
        <v>9391</v>
      </c>
      <c r="AB7181" s="24">
        <v>0</v>
      </c>
      <c r="AC7181" s="655" t="s">
        <v>9390</v>
      </c>
      <c r="AD7181" s="24" t="s">
        <v>61</v>
      </c>
      <c r="AG7181" s="24"/>
      <c r="AH7181" s="3"/>
      <c r="AI7181" s="3"/>
      <c r="AJ7181" s="3"/>
    </row>
    <row r="7182" spans="1:36" ht="189" hidden="1" x14ac:dyDescent="0.2">
      <c r="A7182" s="24" t="s">
        <v>8717</v>
      </c>
      <c r="B7182" s="24" t="s">
        <v>110</v>
      </c>
      <c r="C7182" s="24" t="s">
        <v>36</v>
      </c>
      <c r="D7182" s="379">
        <v>41894</v>
      </c>
      <c r="E7182" s="394">
        <v>0.19722222222222222</v>
      </c>
      <c r="F7182" s="379">
        <v>41894</v>
      </c>
      <c r="G7182" s="394">
        <v>0.30416666666666664</v>
      </c>
      <c r="H7182" s="394">
        <v>0.10694444444444444</v>
      </c>
      <c r="I7182" s="6">
        <v>21</v>
      </c>
      <c r="J7182" s="6" t="s">
        <v>1452</v>
      </c>
      <c r="K7182" s="6"/>
      <c r="L7182" s="6" t="s">
        <v>130</v>
      </c>
      <c r="M7182" s="6" t="s">
        <v>8925</v>
      </c>
      <c r="N7182" s="6" t="s">
        <v>103</v>
      </c>
      <c r="O7182" s="6" t="s">
        <v>66</v>
      </c>
      <c r="P7182" s="6" t="s">
        <v>8926</v>
      </c>
      <c r="Q7182" s="1601" t="s">
        <v>8927</v>
      </c>
      <c r="R7182" s="1335">
        <v>30.6</v>
      </c>
      <c r="S7182" s="1335"/>
      <c r="T7182" s="1335">
        <v>30.6</v>
      </c>
      <c r="U7182" s="24" t="s">
        <v>84</v>
      </c>
      <c r="V7182" s="24">
        <v>2002</v>
      </c>
      <c r="W7182" s="24" t="s">
        <v>171</v>
      </c>
      <c r="X7182" s="24" t="s">
        <v>175</v>
      </c>
      <c r="Y7182" s="24" t="s">
        <v>8928</v>
      </c>
      <c r="Z7182" s="1425" t="s">
        <v>8929</v>
      </c>
      <c r="AA7182" s="24" t="s">
        <v>8930</v>
      </c>
      <c r="AB7182" s="24" t="s">
        <v>8931</v>
      </c>
      <c r="AC7182" s="24" t="s">
        <v>8932</v>
      </c>
      <c r="AD7182" s="24" t="s">
        <v>60</v>
      </c>
      <c r="AG7182" s="24"/>
      <c r="AH7182" s="3"/>
      <c r="AI7182" s="3"/>
      <c r="AJ7182" s="3"/>
    </row>
    <row r="7183" spans="1:36" ht="63" hidden="1" x14ac:dyDescent="0.2">
      <c r="A7183" s="24" t="s">
        <v>8717</v>
      </c>
      <c r="B7183" s="24" t="s">
        <v>110</v>
      </c>
      <c r="C7183" s="24" t="s">
        <v>36</v>
      </c>
      <c r="D7183" s="379">
        <v>41894</v>
      </c>
      <c r="E7183" s="383">
        <v>0.23750000000000002</v>
      </c>
      <c r="F7183" s="379">
        <v>41894</v>
      </c>
      <c r="G7183" s="383">
        <v>0.35902777777777778</v>
      </c>
      <c r="H7183" s="383">
        <f>G7183-E7183</f>
        <v>0.12152777777777776</v>
      </c>
      <c r="I7183" s="24">
        <v>5</v>
      </c>
      <c r="J7183" s="24" t="s">
        <v>146</v>
      </c>
      <c r="K7183" s="24"/>
      <c r="L7183" s="24" t="s">
        <v>130</v>
      </c>
      <c r="M7183" s="24" t="s">
        <v>8933</v>
      </c>
      <c r="N7183" s="24" t="s">
        <v>103</v>
      </c>
      <c r="O7183" s="24" t="s">
        <v>66</v>
      </c>
      <c r="P7183" s="24" t="s">
        <v>8934</v>
      </c>
      <c r="Q7183" s="1689" t="s">
        <v>8935</v>
      </c>
      <c r="R7183" s="1335">
        <v>25.7</v>
      </c>
      <c r="S7183" s="24"/>
      <c r="T7183" s="1335">
        <v>25.7</v>
      </c>
      <c r="U7183" s="24" t="s">
        <v>83</v>
      </c>
      <c r="V7183" s="6">
        <v>2007</v>
      </c>
      <c r="W7183" s="6" t="s">
        <v>8936</v>
      </c>
      <c r="X7183" s="6" t="s">
        <v>159</v>
      </c>
      <c r="Y7183" s="654">
        <v>2007</v>
      </c>
      <c r="Z7183" s="6">
        <v>0</v>
      </c>
      <c r="AA7183" s="654">
        <v>2015</v>
      </c>
      <c r="AB7183" s="6">
        <v>7</v>
      </c>
      <c r="AC7183" s="607"/>
      <c r="AD7183" s="6" t="s">
        <v>60</v>
      </c>
      <c r="AG7183" s="24"/>
      <c r="AH7183" s="3"/>
      <c r="AI7183" s="3"/>
      <c r="AJ7183" s="3"/>
    </row>
    <row r="7184" spans="1:36" ht="220.5" hidden="1" x14ac:dyDescent="0.25">
      <c r="A7184" s="24" t="s">
        <v>8717</v>
      </c>
      <c r="B7184" s="24" t="s">
        <v>110</v>
      </c>
      <c r="C7184" s="24" t="s">
        <v>36</v>
      </c>
      <c r="D7184" s="379">
        <v>41894</v>
      </c>
      <c r="E7184" s="383">
        <v>0.31111111111111112</v>
      </c>
      <c r="F7184" s="379">
        <v>41894</v>
      </c>
      <c r="G7184" s="383">
        <v>0.47638888888888892</v>
      </c>
      <c r="H7184" s="383">
        <f>G7184-E7184</f>
        <v>0.1652777777777778</v>
      </c>
      <c r="I7184" s="24">
        <v>12</v>
      </c>
      <c r="J7184" s="24" t="s">
        <v>1452</v>
      </c>
      <c r="K7184" s="24"/>
      <c r="L7184" s="1601" t="s">
        <v>128</v>
      </c>
      <c r="M7184" s="1601" t="s">
        <v>8937</v>
      </c>
      <c r="N7184" s="1601" t="s">
        <v>103</v>
      </c>
      <c r="O7184" s="1601" t="s">
        <v>66</v>
      </c>
      <c r="P7184" s="1601" t="s">
        <v>7127</v>
      </c>
      <c r="Q7184" s="1705" t="s">
        <v>8938</v>
      </c>
      <c r="R7184" s="24">
        <v>33.9</v>
      </c>
      <c r="S7184" s="24"/>
      <c r="T7184" s="24">
        <v>33.9</v>
      </c>
      <c r="U7184" s="24" t="s">
        <v>1926</v>
      </c>
      <c r="V7184" s="24">
        <v>1985</v>
      </c>
      <c r="W7184" s="24" t="s">
        <v>8939</v>
      </c>
      <c r="X7184" s="24" t="s">
        <v>175</v>
      </c>
      <c r="Y7184" s="655" t="s">
        <v>8940</v>
      </c>
      <c r="AA7184" s="655">
        <v>42036</v>
      </c>
      <c r="AB7184" s="24" t="s">
        <v>183</v>
      </c>
      <c r="AC7184" s="655" t="s">
        <v>8941</v>
      </c>
      <c r="AD7184" s="1601" t="s">
        <v>54</v>
      </c>
      <c r="AG7184" s="24"/>
      <c r="AH7184" s="3"/>
      <c r="AI7184" s="3"/>
      <c r="AJ7184" s="3"/>
    </row>
    <row r="7185" spans="1:36" ht="94.5" hidden="1" x14ac:dyDescent="0.2">
      <c r="A7185" s="24" t="s">
        <v>8717</v>
      </c>
      <c r="B7185" s="24" t="s">
        <v>110</v>
      </c>
      <c r="C7185" s="24" t="s">
        <v>36</v>
      </c>
      <c r="D7185" s="379">
        <v>41894</v>
      </c>
      <c r="E7185" s="383">
        <v>0.59444444444444444</v>
      </c>
      <c r="F7185" s="379">
        <v>41894</v>
      </c>
      <c r="G7185" s="383">
        <v>0.63472222222222219</v>
      </c>
      <c r="H7185" s="383">
        <v>4.027777777777778E-2</v>
      </c>
      <c r="I7185" s="24">
        <v>6</v>
      </c>
      <c r="J7185" s="24" t="s">
        <v>8942</v>
      </c>
      <c r="K7185" s="24" t="s">
        <v>133</v>
      </c>
      <c r="L7185" s="1601" t="s">
        <v>128</v>
      </c>
      <c r="M7185" s="1601" t="s">
        <v>8943</v>
      </c>
      <c r="N7185" s="1601" t="s">
        <v>103</v>
      </c>
      <c r="O7185" s="1601" t="s">
        <v>66</v>
      </c>
      <c r="P7185" s="1601" t="s">
        <v>8944</v>
      </c>
      <c r="Q7185" s="1601" t="s">
        <v>8945</v>
      </c>
      <c r="R7185" s="24">
        <v>3.6</v>
      </c>
      <c r="S7185" s="24"/>
      <c r="T7185" s="24">
        <f>R7185+S7185</f>
        <v>3.6</v>
      </c>
      <c r="U7185" s="24" t="s">
        <v>75</v>
      </c>
      <c r="V7185" s="24" t="s">
        <v>8946</v>
      </c>
      <c r="Y7185" s="24" t="s">
        <v>8947</v>
      </c>
      <c r="Z7185" s="1425">
        <v>0</v>
      </c>
      <c r="AA7185" s="1806">
        <v>2014</v>
      </c>
      <c r="AD7185" s="24" t="s">
        <v>56</v>
      </c>
      <c r="AG7185" s="24"/>
      <c r="AH7185" s="3"/>
      <c r="AI7185" s="3" t="s">
        <v>1022</v>
      </c>
      <c r="AJ7185" s="3"/>
    </row>
    <row r="7186" spans="1:36" ht="31.5" hidden="1" x14ac:dyDescent="0.2">
      <c r="A7186" s="24" t="s">
        <v>8717</v>
      </c>
      <c r="B7186" s="24" t="s">
        <v>110</v>
      </c>
      <c r="C7186" s="24" t="s">
        <v>36</v>
      </c>
      <c r="D7186" s="379">
        <v>41895</v>
      </c>
      <c r="E7186" s="383">
        <v>0.13958333333333334</v>
      </c>
      <c r="F7186" s="379">
        <v>41895</v>
      </c>
      <c r="G7186" s="383">
        <v>0.13958333333333334</v>
      </c>
      <c r="H7186" s="383">
        <v>0</v>
      </c>
      <c r="I7186" s="24">
        <v>7</v>
      </c>
      <c r="J7186" s="24"/>
      <c r="K7186" s="24"/>
      <c r="L7186" s="24" t="s">
        <v>130</v>
      </c>
      <c r="M7186" s="24" t="s">
        <v>8948</v>
      </c>
      <c r="N7186" s="24">
        <v>35</v>
      </c>
      <c r="O7186" s="24" t="s">
        <v>63</v>
      </c>
      <c r="P7186" s="24" t="s">
        <v>8949</v>
      </c>
      <c r="Q7186" s="24" t="s">
        <v>8950</v>
      </c>
      <c r="R7186" s="24"/>
      <c r="S7186" s="24">
        <v>8.8000000000000007</v>
      </c>
      <c r="T7186" s="24">
        <v>8.8000000000000007</v>
      </c>
      <c r="U7186" s="24" t="s">
        <v>73</v>
      </c>
      <c r="V7186" s="24">
        <v>2006</v>
      </c>
      <c r="W7186" s="24" t="s">
        <v>8951</v>
      </c>
      <c r="X7186" s="24" t="s">
        <v>8952</v>
      </c>
      <c r="Y7186" s="655" t="s">
        <v>8953</v>
      </c>
      <c r="Z7186" s="24">
        <v>100</v>
      </c>
      <c r="AA7186" s="655" t="s">
        <v>8954</v>
      </c>
      <c r="AB7186" s="24">
        <v>0</v>
      </c>
      <c r="AC7186" s="655" t="s">
        <v>8955</v>
      </c>
      <c r="AD7186" s="24" t="s">
        <v>61</v>
      </c>
      <c r="AG7186" s="24"/>
      <c r="AH7186" s="3"/>
      <c r="AI7186" s="3"/>
      <c r="AJ7186" s="3"/>
    </row>
    <row r="7187" spans="1:36" ht="47.25" hidden="1" x14ac:dyDescent="0.2">
      <c r="A7187" s="24" t="s">
        <v>8717</v>
      </c>
      <c r="B7187" s="24" t="s">
        <v>110</v>
      </c>
      <c r="C7187" s="24" t="s">
        <v>8956</v>
      </c>
      <c r="D7187" s="379">
        <v>41898</v>
      </c>
      <c r="E7187" s="383">
        <v>0.51041666666666663</v>
      </c>
      <c r="F7187" s="379">
        <v>41898</v>
      </c>
      <c r="G7187" s="383">
        <v>0.51041666666666663</v>
      </c>
      <c r="H7187" s="383">
        <v>0</v>
      </c>
      <c r="I7187" s="24">
        <v>8</v>
      </c>
      <c r="J7187" s="24" t="s">
        <v>178</v>
      </c>
      <c r="K7187" s="24" t="s">
        <v>132</v>
      </c>
      <c r="L7187" s="24" t="s">
        <v>125</v>
      </c>
      <c r="M7187" s="24" t="s">
        <v>8957</v>
      </c>
      <c r="N7187" s="24" t="s">
        <v>103</v>
      </c>
      <c r="O7187" s="24" t="s">
        <v>66</v>
      </c>
      <c r="P7187" s="24" t="s">
        <v>8958</v>
      </c>
      <c r="Q7187" s="24" t="s">
        <v>8959</v>
      </c>
      <c r="R7187" s="24"/>
      <c r="S7187" s="24">
        <v>9.1999999999999993</v>
      </c>
      <c r="T7187" s="24">
        <v>9.1999999999999993</v>
      </c>
      <c r="U7187" s="24" t="s">
        <v>86</v>
      </c>
      <c r="V7187" s="24">
        <v>1989</v>
      </c>
      <c r="Y7187" s="24" t="s">
        <v>8960</v>
      </c>
      <c r="AA7187" s="655">
        <v>42070</v>
      </c>
      <c r="AC7187" s="655" t="s">
        <v>8961</v>
      </c>
      <c r="AD7187" s="24" t="s">
        <v>55</v>
      </c>
      <c r="AG7187" s="24"/>
      <c r="AH7187" s="3"/>
      <c r="AI7187" s="3"/>
      <c r="AJ7187" s="3"/>
    </row>
    <row r="7188" spans="1:36" ht="131.25" hidden="1" x14ac:dyDescent="0.2">
      <c r="A7188" s="24" t="s">
        <v>8717</v>
      </c>
      <c r="B7188" s="1107" t="s">
        <v>110</v>
      </c>
      <c r="C7188" s="1107" t="s">
        <v>36</v>
      </c>
      <c r="D7188" s="1118">
        <v>41900</v>
      </c>
      <c r="E7188" s="1137">
        <v>0.68541666666666667</v>
      </c>
      <c r="F7188" s="1118">
        <v>41900</v>
      </c>
      <c r="G7188" s="1137">
        <v>0.73611111111111116</v>
      </c>
      <c r="H7188" s="1137">
        <v>5.0694444444444452E-2</v>
      </c>
      <c r="I7188" s="1107">
        <v>15</v>
      </c>
      <c r="J7188" s="1107"/>
      <c r="K7188" s="1107"/>
      <c r="L7188" s="1107" t="s">
        <v>130</v>
      </c>
      <c r="M7188" s="1107" t="s">
        <v>8962</v>
      </c>
      <c r="N7188" s="1107" t="s">
        <v>103</v>
      </c>
      <c r="O7188" s="1107" t="s">
        <v>65</v>
      </c>
      <c r="P7188" s="1107" t="s">
        <v>8963</v>
      </c>
      <c r="Q7188" s="1107" t="s">
        <v>8964</v>
      </c>
      <c r="R7188" s="1107">
        <v>47.4</v>
      </c>
      <c r="S7188" s="1107"/>
      <c r="T7188" s="1107">
        <f>R7188+S7188</f>
        <v>47.4</v>
      </c>
      <c r="U7188" s="1107" t="s">
        <v>78</v>
      </c>
      <c r="V7188" s="1107">
        <v>2011</v>
      </c>
      <c r="W7188" s="543"/>
      <c r="X7188" s="1107"/>
      <c r="Y7188" s="1851" t="s">
        <v>8965</v>
      </c>
      <c r="Z7188" s="1107">
        <v>0</v>
      </c>
      <c r="AA7188" s="1806">
        <v>2015</v>
      </c>
      <c r="AB7188" s="1107"/>
      <c r="AC7188" s="1851"/>
      <c r="AD7188" s="1107" t="s">
        <v>61</v>
      </c>
      <c r="AE7188" s="1107"/>
      <c r="AF7188" s="1107"/>
      <c r="AG7188" s="1107"/>
      <c r="AH7188" s="543"/>
      <c r="AI7188" s="543"/>
      <c r="AJ7188" s="543"/>
    </row>
    <row r="7189" spans="1:36" ht="236.25" hidden="1" x14ac:dyDescent="0.2">
      <c r="A7189" s="24" t="s">
        <v>8717</v>
      </c>
      <c r="B7189" s="24" t="s">
        <v>110</v>
      </c>
      <c r="C7189" s="24" t="s">
        <v>36</v>
      </c>
      <c r="D7189" s="379">
        <v>41901</v>
      </c>
      <c r="E7189" s="383">
        <v>0.6381944444444444</v>
      </c>
      <c r="F7189" s="379">
        <v>41901</v>
      </c>
      <c r="G7189" s="383">
        <v>0.65763888888888888</v>
      </c>
      <c r="H7189" s="383">
        <v>1.9444444444444486E-2</v>
      </c>
      <c r="I7189" s="24">
        <v>4</v>
      </c>
      <c r="J7189" s="24" t="s">
        <v>178</v>
      </c>
      <c r="K7189" s="24" t="s">
        <v>133</v>
      </c>
      <c r="L7189" s="24" t="s">
        <v>130</v>
      </c>
      <c r="M7189" s="24" t="s">
        <v>8966</v>
      </c>
      <c r="N7189" s="24" t="s">
        <v>103</v>
      </c>
      <c r="O7189" s="24" t="s">
        <v>66</v>
      </c>
      <c r="P7189" s="24" t="s">
        <v>8967</v>
      </c>
      <c r="Q7189" s="24" t="s">
        <v>8968</v>
      </c>
      <c r="R7189" s="24">
        <v>1.5</v>
      </c>
      <c r="S7189" s="24"/>
      <c r="T7189" s="24">
        <v>1.5</v>
      </c>
      <c r="U7189" s="24" t="s">
        <v>84</v>
      </c>
      <c r="V7189" s="655">
        <v>1994</v>
      </c>
      <c r="W7189" s="24" t="s">
        <v>5848</v>
      </c>
      <c r="X7189" s="24" t="s">
        <v>175</v>
      </c>
      <c r="Y7189" s="24" t="s">
        <v>8969</v>
      </c>
      <c r="Z7189" s="24">
        <v>100</v>
      </c>
      <c r="AA7189" s="24" t="s">
        <v>8970</v>
      </c>
      <c r="AB7189" s="24">
        <v>0</v>
      </c>
      <c r="AC7189" s="655" t="s">
        <v>8971</v>
      </c>
      <c r="AD7189" s="24" t="s">
        <v>60</v>
      </c>
      <c r="AG7189" s="24"/>
      <c r="AH7189" s="3"/>
      <c r="AI7189" s="3"/>
      <c r="AJ7189" s="3"/>
    </row>
    <row r="7190" spans="1:36" ht="110.25" hidden="1" x14ac:dyDescent="0.2">
      <c r="A7190" s="24" t="s">
        <v>8717</v>
      </c>
      <c r="B7190" s="24" t="s">
        <v>110</v>
      </c>
      <c r="C7190" s="24" t="s">
        <v>36</v>
      </c>
      <c r="D7190" s="379">
        <v>41902</v>
      </c>
      <c r="E7190" s="383">
        <v>0.31736111111111115</v>
      </c>
      <c r="F7190" s="379">
        <v>41902</v>
      </c>
      <c r="G7190" s="383">
        <v>0.69374999999999998</v>
      </c>
      <c r="H7190" s="383">
        <f>G7190-E7190</f>
        <v>0.37638888888888883</v>
      </c>
      <c r="I7190" s="6">
        <v>1</v>
      </c>
      <c r="J7190" s="24" t="s">
        <v>1452</v>
      </c>
      <c r="K7190" s="24"/>
      <c r="L7190" s="24" t="s">
        <v>128</v>
      </c>
      <c r="M7190" s="6" t="s">
        <v>8972</v>
      </c>
      <c r="N7190" s="24" t="s">
        <v>103</v>
      </c>
      <c r="O7190" s="24" t="s">
        <v>66</v>
      </c>
      <c r="P7190" s="6" t="s">
        <v>8973</v>
      </c>
      <c r="Q7190" s="24" t="s">
        <v>8974</v>
      </c>
      <c r="R7190" s="516">
        <v>22.7</v>
      </c>
      <c r="S7190" s="516"/>
      <c r="T7190" s="516">
        <f>R7190+S7190</f>
        <v>22.7</v>
      </c>
      <c r="U7190" s="24" t="s">
        <v>75</v>
      </c>
      <c r="V7190" s="24">
        <v>1987</v>
      </c>
      <c r="W7190" s="24" t="s">
        <v>8975</v>
      </c>
      <c r="X7190" s="24" t="s">
        <v>3528</v>
      </c>
      <c r="Y7190" s="655" t="s">
        <v>8976</v>
      </c>
      <c r="Z7190" s="1425"/>
      <c r="AA7190" s="655" t="s">
        <v>8977</v>
      </c>
      <c r="AB7190" s="24" t="s">
        <v>8978</v>
      </c>
      <c r="AC7190" s="655" t="s">
        <v>8979</v>
      </c>
      <c r="AD7190" s="24" t="s">
        <v>49</v>
      </c>
      <c r="AG7190" s="24"/>
      <c r="AH7190" s="3"/>
      <c r="AI7190" s="3"/>
      <c r="AJ7190" s="3"/>
    </row>
    <row r="7191" spans="1:36" ht="78.75" hidden="1" x14ac:dyDescent="0.2">
      <c r="A7191" s="24" t="s">
        <v>8717</v>
      </c>
      <c r="B7191" s="24" t="s">
        <v>110</v>
      </c>
      <c r="C7191" s="24" t="s">
        <v>36</v>
      </c>
      <c r="D7191" s="379">
        <v>41902</v>
      </c>
      <c r="E7191" s="383">
        <v>0.81597222222222221</v>
      </c>
      <c r="F7191" s="379">
        <v>41902</v>
      </c>
      <c r="G7191" s="383">
        <v>0.87291666666666667</v>
      </c>
      <c r="H7191" s="383">
        <v>6.5972222222222224E-2</v>
      </c>
      <c r="I7191" s="24">
        <v>5</v>
      </c>
      <c r="J7191" s="24" t="s">
        <v>146</v>
      </c>
      <c r="K7191" s="24" t="s">
        <v>133</v>
      </c>
      <c r="L7191" s="24" t="s">
        <v>128</v>
      </c>
      <c r="M7191" s="24" t="s">
        <v>8980</v>
      </c>
      <c r="N7191" s="24" t="s">
        <v>103</v>
      </c>
      <c r="O7191" s="24" t="s">
        <v>66</v>
      </c>
      <c r="P7191" s="24" t="s">
        <v>8981</v>
      </c>
      <c r="Q7191" s="24" t="s">
        <v>8982</v>
      </c>
      <c r="R7191" s="24">
        <v>7.6</v>
      </c>
      <c r="S7191" s="24"/>
      <c r="T7191" s="24">
        <v>7.6</v>
      </c>
      <c r="U7191" s="24" t="s">
        <v>75</v>
      </c>
      <c r="V7191" s="24">
        <v>1970</v>
      </c>
      <c r="W7191" s="24" t="s">
        <v>171</v>
      </c>
      <c r="X7191" s="24" t="s">
        <v>3528</v>
      </c>
      <c r="Y7191" s="24" t="s">
        <v>8983</v>
      </c>
      <c r="AA7191" s="24" t="s">
        <v>8984</v>
      </c>
      <c r="AB7191" s="24" t="s">
        <v>8978</v>
      </c>
      <c r="AC7191" s="24" t="s">
        <v>8985</v>
      </c>
      <c r="AD7191" s="24" t="s">
        <v>49</v>
      </c>
      <c r="AG7191" s="24"/>
      <c r="AH7191" s="3"/>
      <c r="AI7191" s="3"/>
      <c r="AJ7191" s="3"/>
    </row>
    <row r="7192" spans="1:36" ht="31.5" hidden="1" x14ac:dyDescent="0.2">
      <c r="A7192" s="24" t="s">
        <v>8717</v>
      </c>
      <c r="B7192" s="24" t="s">
        <v>110</v>
      </c>
      <c r="C7192" s="24" t="s">
        <v>36</v>
      </c>
      <c r="D7192" s="379">
        <v>41905</v>
      </c>
      <c r="E7192" s="383">
        <v>0.12361111111111112</v>
      </c>
      <c r="F7192" s="379">
        <v>41905</v>
      </c>
      <c r="G7192" s="383">
        <v>0.2</v>
      </c>
      <c r="H7192" s="383">
        <v>7.6388888888888895E-2</v>
      </c>
      <c r="I7192" s="24">
        <v>16</v>
      </c>
      <c r="J7192" s="24"/>
      <c r="K7192" s="24"/>
      <c r="L7192" s="24" t="s">
        <v>130</v>
      </c>
      <c r="M7192" s="24" t="s">
        <v>8986</v>
      </c>
      <c r="N7192" s="24">
        <v>35</v>
      </c>
      <c r="O7192" s="24" t="s">
        <v>63</v>
      </c>
      <c r="P7192" s="24" t="s">
        <v>8987</v>
      </c>
      <c r="Q7192" s="24" t="s">
        <v>8988</v>
      </c>
      <c r="R7192" s="1335">
        <v>16.100000000000001</v>
      </c>
      <c r="S7192" s="1335"/>
      <c r="T7192" s="1335">
        <v>16.100000000000001</v>
      </c>
      <c r="U7192" s="24" t="s">
        <v>73</v>
      </c>
      <c r="V7192" s="24">
        <v>1988</v>
      </c>
      <c r="W7192" s="24" t="s">
        <v>8989</v>
      </c>
      <c r="X7192" s="24" t="s">
        <v>8990</v>
      </c>
      <c r="Y7192" s="655">
        <v>41871</v>
      </c>
      <c r="Z7192" s="24">
        <v>100</v>
      </c>
      <c r="AA7192" s="655">
        <v>42236</v>
      </c>
      <c r="AB7192" s="24">
        <v>0</v>
      </c>
      <c r="AD7192" s="24" t="s">
        <v>60</v>
      </c>
      <c r="AG7192" s="24"/>
      <c r="AH7192" s="3"/>
      <c r="AI7192" s="3"/>
      <c r="AJ7192" s="3"/>
    </row>
    <row r="7193" spans="1:36" ht="78.75" hidden="1" x14ac:dyDescent="0.2">
      <c r="A7193" s="24" t="s">
        <v>8717</v>
      </c>
      <c r="B7193" s="24" t="s">
        <v>110</v>
      </c>
      <c r="C7193" s="24" t="s">
        <v>8991</v>
      </c>
      <c r="D7193" s="379">
        <v>41905</v>
      </c>
      <c r="E7193" s="383">
        <v>0.98472222222222217</v>
      </c>
      <c r="F7193" s="379">
        <v>41905</v>
      </c>
      <c r="G7193" s="383">
        <v>0.98472222222222217</v>
      </c>
      <c r="H7193" s="383">
        <v>0</v>
      </c>
      <c r="I7193" s="24">
        <v>8</v>
      </c>
      <c r="J7193" s="24" t="s">
        <v>146</v>
      </c>
      <c r="K7193" s="24"/>
      <c r="L7193" s="24" t="s">
        <v>125</v>
      </c>
      <c r="M7193" s="24" t="s">
        <v>8992</v>
      </c>
      <c r="N7193" s="24" t="s">
        <v>103</v>
      </c>
      <c r="O7193" s="24" t="s">
        <v>66</v>
      </c>
      <c r="P7193" s="24" t="s">
        <v>8993</v>
      </c>
      <c r="Q7193" s="24" t="s">
        <v>8994</v>
      </c>
      <c r="R7193" s="1335"/>
      <c r="S7193" s="1335">
        <v>5.6</v>
      </c>
      <c r="T7193" s="1335">
        <v>5.6</v>
      </c>
      <c r="U7193" s="24" t="s">
        <v>75</v>
      </c>
      <c r="V7193" s="6">
        <v>2002</v>
      </c>
      <c r="W7193" s="6"/>
      <c r="X7193" s="6"/>
      <c r="Y7193" s="6"/>
      <c r="Z7193" s="6"/>
      <c r="AA7193" s="6"/>
      <c r="AB7193" s="6"/>
      <c r="AC7193" s="6"/>
      <c r="AD7193" s="24" t="s">
        <v>55</v>
      </c>
      <c r="AG7193" s="24"/>
      <c r="AH7193" s="3"/>
      <c r="AI7193" s="3"/>
      <c r="AJ7193" s="3"/>
    </row>
    <row r="7194" spans="1:36" ht="78.75" hidden="1" x14ac:dyDescent="0.2">
      <c r="A7194" s="24" t="s">
        <v>8717</v>
      </c>
      <c r="B7194" s="24" t="s">
        <v>110</v>
      </c>
      <c r="C7194" s="24" t="s">
        <v>36</v>
      </c>
      <c r="D7194" s="379">
        <v>41906</v>
      </c>
      <c r="E7194" s="383">
        <v>8.4722222222222213E-2</v>
      </c>
      <c r="F7194" s="379">
        <v>41906</v>
      </c>
      <c r="G7194" s="383">
        <v>0.23750000000000002</v>
      </c>
      <c r="H7194" s="383">
        <v>0.15277777777777776</v>
      </c>
      <c r="I7194" s="24">
        <v>13</v>
      </c>
      <c r="J7194" s="24" t="s">
        <v>1452</v>
      </c>
      <c r="K7194" s="24"/>
      <c r="L7194" s="24" t="s">
        <v>130</v>
      </c>
      <c r="M7194" s="24" t="s">
        <v>8995</v>
      </c>
      <c r="N7194" s="24" t="s">
        <v>103</v>
      </c>
      <c r="O7194" s="24" t="s">
        <v>66</v>
      </c>
      <c r="P7194" s="24" t="s">
        <v>8996</v>
      </c>
      <c r="Q7194" s="24" t="s">
        <v>8997</v>
      </c>
      <c r="R7194" s="24">
        <v>23</v>
      </c>
      <c r="S7194" s="1335"/>
      <c r="T7194" s="1335">
        <v>23</v>
      </c>
      <c r="U7194" s="24" t="s">
        <v>75</v>
      </c>
      <c r="V7194" s="24">
        <v>1986</v>
      </c>
      <c r="W7194" s="24" t="s">
        <v>8998</v>
      </c>
      <c r="X7194" s="1666" t="s">
        <v>3528</v>
      </c>
      <c r="Y7194" s="655" t="s">
        <v>8999</v>
      </c>
      <c r="Z7194" s="1425" t="s">
        <v>9000</v>
      </c>
      <c r="AA7194" s="1838" t="s">
        <v>9001</v>
      </c>
      <c r="AB7194" s="24" t="s">
        <v>9002</v>
      </c>
      <c r="AC7194" s="655" t="s">
        <v>9003</v>
      </c>
      <c r="AD7194" s="1348" t="s">
        <v>60</v>
      </c>
      <c r="AG7194" s="24"/>
      <c r="AH7194" s="3"/>
      <c r="AI7194" s="3"/>
      <c r="AJ7194" s="3"/>
    </row>
    <row r="7195" spans="1:36" ht="63" hidden="1" x14ac:dyDescent="0.2">
      <c r="A7195" s="24" t="s">
        <v>8717</v>
      </c>
      <c r="B7195" s="24" t="s">
        <v>110</v>
      </c>
      <c r="C7195" s="24" t="s">
        <v>36</v>
      </c>
      <c r="D7195" s="379">
        <v>41910</v>
      </c>
      <c r="E7195" s="383">
        <v>0.3520833333333333</v>
      </c>
      <c r="F7195" s="379">
        <v>41910</v>
      </c>
      <c r="G7195" s="383">
        <v>0.3520833333333333</v>
      </c>
      <c r="H7195" s="383">
        <v>0</v>
      </c>
      <c r="I7195" s="24">
        <v>8</v>
      </c>
      <c r="J7195" s="24" t="s">
        <v>146</v>
      </c>
      <c r="K7195" s="24" t="s">
        <v>132</v>
      </c>
      <c r="L7195" s="24" t="s">
        <v>128</v>
      </c>
      <c r="M7195" s="24" t="s">
        <v>9004</v>
      </c>
      <c r="N7195" s="24">
        <v>110</v>
      </c>
      <c r="O7195" s="24" t="s">
        <v>66</v>
      </c>
      <c r="P7195" s="24" t="s">
        <v>9004</v>
      </c>
      <c r="Q7195" s="24" t="s">
        <v>9005</v>
      </c>
      <c r="R7195" s="24"/>
      <c r="S7195" s="24">
        <v>37.5</v>
      </c>
      <c r="T7195" s="24">
        <v>37.5</v>
      </c>
      <c r="Y7195" s="655"/>
      <c r="AA7195" s="655"/>
      <c r="AC7195" s="655"/>
      <c r="AD7195" s="24" t="s">
        <v>56</v>
      </c>
      <c r="AG7195" s="24"/>
      <c r="AH7195" s="3"/>
      <c r="AI7195" s="3"/>
      <c r="AJ7195" s="3"/>
    </row>
    <row r="7196" spans="1:36" ht="63" hidden="1" x14ac:dyDescent="0.2">
      <c r="A7196" s="24" t="s">
        <v>8717</v>
      </c>
      <c r="B7196" s="24" t="s">
        <v>110</v>
      </c>
      <c r="C7196" s="24" t="s">
        <v>36</v>
      </c>
      <c r="D7196" s="379">
        <v>41910</v>
      </c>
      <c r="E7196" s="383">
        <v>0.45624999999999999</v>
      </c>
      <c r="F7196" s="379">
        <v>41910</v>
      </c>
      <c r="G7196" s="383">
        <v>0.45624999999999999</v>
      </c>
      <c r="H7196" s="383">
        <v>0</v>
      </c>
      <c r="I7196" s="24">
        <v>32</v>
      </c>
      <c r="J7196" s="24" t="s">
        <v>146</v>
      </c>
      <c r="K7196" s="24" t="s">
        <v>132</v>
      </c>
      <c r="L7196" s="24" t="s">
        <v>128</v>
      </c>
      <c r="M7196" s="24" t="s">
        <v>9006</v>
      </c>
      <c r="N7196" s="24" t="s">
        <v>103</v>
      </c>
      <c r="O7196" s="24" t="s">
        <v>66</v>
      </c>
      <c r="P7196" s="24" t="s">
        <v>9007</v>
      </c>
      <c r="Q7196" s="24" t="s">
        <v>9008</v>
      </c>
      <c r="R7196" s="24"/>
      <c r="S7196" s="24">
        <v>4.0999999999999996</v>
      </c>
      <c r="T7196" s="24">
        <v>4.0999999999999996</v>
      </c>
      <c r="U7196" s="24" t="s">
        <v>75</v>
      </c>
      <c r="V7196" s="24">
        <v>1991</v>
      </c>
      <c r="W7196" s="24" t="s">
        <v>1153</v>
      </c>
      <c r="X7196" s="24" t="s">
        <v>3528</v>
      </c>
      <c r="Y7196" s="24" t="s">
        <v>9009</v>
      </c>
      <c r="Z7196" s="24" t="s">
        <v>9010</v>
      </c>
      <c r="AA7196" s="24" t="s">
        <v>9011</v>
      </c>
      <c r="AB7196" s="24" t="s">
        <v>9012</v>
      </c>
      <c r="AC7196" s="24" t="s">
        <v>9013</v>
      </c>
      <c r="AD7196" s="24" t="s">
        <v>56</v>
      </c>
      <c r="AG7196" s="24"/>
      <c r="AH7196" s="3"/>
      <c r="AI7196" s="3"/>
      <c r="AJ7196" s="3"/>
    </row>
    <row r="7197" spans="1:36" ht="110.25" hidden="1" x14ac:dyDescent="0.2">
      <c r="A7197" s="24" t="s">
        <v>8717</v>
      </c>
      <c r="B7197" s="24" t="s">
        <v>110</v>
      </c>
      <c r="C7197" s="24" t="s">
        <v>36</v>
      </c>
      <c r="D7197" s="379">
        <v>41910</v>
      </c>
      <c r="E7197" s="383">
        <v>0.58125000000000004</v>
      </c>
      <c r="F7197" s="379">
        <v>41910</v>
      </c>
      <c r="G7197" s="383">
        <v>0.58125000000000004</v>
      </c>
      <c r="H7197" s="383">
        <v>0</v>
      </c>
      <c r="I7197" s="24">
        <v>12</v>
      </c>
      <c r="J7197" s="24" t="s">
        <v>146</v>
      </c>
      <c r="K7197" s="24" t="s">
        <v>132</v>
      </c>
      <c r="L7197" s="24" t="s">
        <v>127</v>
      </c>
      <c r="M7197" s="24" t="s">
        <v>9014</v>
      </c>
      <c r="N7197" s="24" t="s">
        <v>103</v>
      </c>
      <c r="O7197" s="24" t="s">
        <v>66</v>
      </c>
      <c r="P7197" s="24" t="s">
        <v>9015</v>
      </c>
      <c r="Q7197" s="24" t="s">
        <v>9016</v>
      </c>
      <c r="R7197" s="24"/>
      <c r="S7197" s="24">
        <v>1.8</v>
      </c>
      <c r="T7197" s="1335">
        <v>1.8</v>
      </c>
      <c r="U7197" s="24" t="s">
        <v>75</v>
      </c>
      <c r="V7197" s="24" t="s">
        <v>9017</v>
      </c>
      <c r="W7197" s="24" t="s">
        <v>171</v>
      </c>
      <c r="X7197" s="24" t="s">
        <v>3528</v>
      </c>
      <c r="Y7197" s="24" t="s">
        <v>9018</v>
      </c>
      <c r="AA7197" s="24" t="s">
        <v>9019</v>
      </c>
      <c r="AB7197" s="24" t="s">
        <v>9020</v>
      </c>
      <c r="AC7197" s="24" t="s">
        <v>9021</v>
      </c>
      <c r="AD7197" s="24" t="s">
        <v>57</v>
      </c>
      <c r="AG7197" s="24"/>
      <c r="AH7197" s="3"/>
      <c r="AI7197" s="3"/>
      <c r="AJ7197" s="3"/>
    </row>
    <row r="7198" spans="1:36" ht="47.25" hidden="1" x14ac:dyDescent="0.2">
      <c r="A7198" s="24" t="s">
        <v>8717</v>
      </c>
      <c r="B7198" s="24" t="s">
        <v>110</v>
      </c>
      <c r="C7198" s="24" t="s">
        <v>36</v>
      </c>
      <c r="D7198" s="379">
        <v>41911</v>
      </c>
      <c r="E7198" s="383">
        <v>0.77916666666666667</v>
      </c>
      <c r="F7198" s="379">
        <v>41911</v>
      </c>
      <c r="G7198" s="383">
        <v>0.77916666666666667</v>
      </c>
      <c r="H7198" s="383">
        <v>0</v>
      </c>
      <c r="I7198" s="24">
        <v>7</v>
      </c>
      <c r="J7198" s="24"/>
      <c r="K7198" s="24"/>
      <c r="L7198" s="24" t="s">
        <v>130</v>
      </c>
      <c r="M7198" s="24" t="s">
        <v>9022</v>
      </c>
      <c r="N7198" s="24" t="s">
        <v>103</v>
      </c>
      <c r="O7198" s="24" t="s">
        <v>66</v>
      </c>
      <c r="P7198" s="24" t="s">
        <v>9023</v>
      </c>
      <c r="Q7198" s="24" t="s">
        <v>9024</v>
      </c>
      <c r="R7198" s="24"/>
      <c r="S7198" s="24">
        <v>1.4</v>
      </c>
      <c r="T7198" s="24">
        <v>1.4</v>
      </c>
      <c r="U7198" s="24" t="s">
        <v>75</v>
      </c>
      <c r="V7198" s="24">
        <v>1979</v>
      </c>
      <c r="W7198" s="24" t="s">
        <v>171</v>
      </c>
      <c r="X7198" s="24" t="s">
        <v>3528</v>
      </c>
      <c r="Y7198" s="655" t="s">
        <v>9025</v>
      </c>
      <c r="AA7198" s="655" t="s">
        <v>9026</v>
      </c>
      <c r="AB7198" s="24" t="s">
        <v>9027</v>
      </c>
      <c r="AC7198" s="655"/>
      <c r="AD7198" s="24" t="s">
        <v>61</v>
      </c>
      <c r="AG7198" s="24"/>
      <c r="AH7198" s="3"/>
      <c r="AI7198" s="3"/>
      <c r="AJ7198" s="3" t="s">
        <v>8795</v>
      </c>
    </row>
    <row r="7199" spans="1:36" ht="78.75" hidden="1" x14ac:dyDescent="0.2">
      <c r="A7199" s="6" t="s">
        <v>9031</v>
      </c>
      <c r="B7199" s="24" t="s">
        <v>110</v>
      </c>
      <c r="C7199" s="24" t="s">
        <v>36</v>
      </c>
      <c r="D7199" s="379">
        <v>41915</v>
      </c>
      <c r="E7199" s="383">
        <v>0.67152777777777783</v>
      </c>
      <c r="F7199" s="379">
        <v>41915</v>
      </c>
      <c r="G7199" s="383">
        <v>0.67152777777777783</v>
      </c>
      <c r="H7199" s="383">
        <v>0</v>
      </c>
      <c r="I7199" s="24">
        <v>16</v>
      </c>
      <c r="J7199" s="24" t="s">
        <v>146</v>
      </c>
      <c r="K7199" s="24"/>
      <c r="L7199" s="24" t="s">
        <v>130</v>
      </c>
      <c r="M7199" s="24" t="s">
        <v>9028</v>
      </c>
      <c r="N7199" s="24" t="s">
        <v>103</v>
      </c>
      <c r="O7199" s="24" t="s">
        <v>72</v>
      </c>
      <c r="P7199" s="24" t="s">
        <v>9029</v>
      </c>
      <c r="Q7199" s="24" t="s">
        <v>9030</v>
      </c>
      <c r="R7199" s="24"/>
      <c r="S7199" s="24">
        <v>6.7</v>
      </c>
      <c r="T7199" s="24">
        <v>6.7</v>
      </c>
      <c r="U7199" s="24" t="s">
        <v>83</v>
      </c>
      <c r="V7199" s="24">
        <v>1982</v>
      </c>
      <c r="W7199" s="24" t="s">
        <v>10164</v>
      </c>
      <c r="X7199" s="24" t="s">
        <v>175</v>
      </c>
      <c r="Y7199" s="655" t="s">
        <v>10165</v>
      </c>
      <c r="Z7199" s="6">
        <v>100</v>
      </c>
      <c r="AA7199" s="655" t="s">
        <v>10166</v>
      </c>
      <c r="AB7199" s="6" t="s">
        <v>10167</v>
      </c>
      <c r="AC7199" s="655">
        <v>41780</v>
      </c>
      <c r="AD7199" s="24" t="s">
        <v>60</v>
      </c>
      <c r="AE7199" s="1348"/>
      <c r="AF7199" s="1348"/>
      <c r="AG7199" s="1348"/>
      <c r="AH7199" s="3"/>
      <c r="AI7199" s="3"/>
      <c r="AJ7199" s="3" t="s">
        <v>2261</v>
      </c>
    </row>
    <row r="7200" spans="1:36" ht="47.25" hidden="1" x14ac:dyDescent="0.2">
      <c r="A7200" s="6" t="s">
        <v>9031</v>
      </c>
      <c r="B7200" s="24" t="s">
        <v>110</v>
      </c>
      <c r="C7200" s="24" t="s">
        <v>36</v>
      </c>
      <c r="D7200" s="379">
        <v>41922</v>
      </c>
      <c r="E7200" s="383">
        <v>0.4826388888888889</v>
      </c>
      <c r="F7200" s="379">
        <v>41922</v>
      </c>
      <c r="G7200" s="383">
        <v>0.4826388888888889</v>
      </c>
      <c r="H7200" s="383">
        <v>0</v>
      </c>
      <c r="I7200" s="24">
        <v>16</v>
      </c>
      <c r="J7200" s="24" t="s">
        <v>146</v>
      </c>
      <c r="K7200" s="24"/>
      <c r="L7200" s="24" t="s">
        <v>130</v>
      </c>
      <c r="M7200" s="24" t="s">
        <v>11803</v>
      </c>
      <c r="N7200" s="161">
        <v>35</v>
      </c>
      <c r="O7200" s="24" t="s">
        <v>63</v>
      </c>
      <c r="P7200" s="24" t="s">
        <v>11803</v>
      </c>
      <c r="Q7200" s="24" t="s">
        <v>9441</v>
      </c>
      <c r="R7200" s="24"/>
      <c r="S7200" s="24">
        <v>2.4</v>
      </c>
      <c r="T7200" s="24">
        <v>2.4</v>
      </c>
      <c r="U7200" s="24" t="s">
        <v>79</v>
      </c>
      <c r="V7200" s="24" t="s">
        <v>10179</v>
      </c>
      <c r="W7200" s="24" t="s">
        <v>10180</v>
      </c>
      <c r="X7200" s="24" t="s">
        <v>10181</v>
      </c>
      <c r="Y7200" s="655" t="s">
        <v>10182</v>
      </c>
      <c r="Z7200" s="24">
        <v>100</v>
      </c>
      <c r="AA7200" s="655" t="s">
        <v>10183</v>
      </c>
      <c r="AB7200" s="24" t="s">
        <v>183</v>
      </c>
      <c r="AC7200" s="655">
        <v>41334</v>
      </c>
      <c r="AD7200" s="24" t="s">
        <v>60</v>
      </c>
      <c r="AG7200" s="24"/>
      <c r="AH7200" s="3"/>
      <c r="AI7200" s="3"/>
      <c r="AJ7200" s="3" t="s">
        <v>2261</v>
      </c>
    </row>
    <row r="7201" spans="1:36" ht="47.25" hidden="1" x14ac:dyDescent="0.2">
      <c r="A7201" s="6" t="s">
        <v>9031</v>
      </c>
      <c r="B7201" s="24" t="s">
        <v>110</v>
      </c>
      <c r="C7201" s="24" t="s">
        <v>36</v>
      </c>
      <c r="D7201" s="379">
        <v>41922</v>
      </c>
      <c r="E7201" s="383">
        <v>0.76388888888888884</v>
      </c>
      <c r="F7201" s="379">
        <v>41922</v>
      </c>
      <c r="G7201" s="383">
        <v>0.76388888888888884</v>
      </c>
      <c r="H7201" s="383">
        <v>0</v>
      </c>
      <c r="I7201" s="24">
        <v>22</v>
      </c>
      <c r="J7201" s="24" t="s">
        <v>146</v>
      </c>
      <c r="K7201" s="24"/>
      <c r="L7201" s="6" t="s">
        <v>126</v>
      </c>
      <c r="M7201" s="24" t="s">
        <v>9442</v>
      </c>
      <c r="N7201" s="24" t="s">
        <v>103</v>
      </c>
      <c r="O7201" s="24" t="s">
        <v>67</v>
      </c>
      <c r="P7201" s="24" t="s">
        <v>9443</v>
      </c>
      <c r="Q7201" s="1666" t="s">
        <v>9444</v>
      </c>
      <c r="R7201" s="24"/>
      <c r="S7201" s="24">
        <v>10.1</v>
      </c>
      <c r="T7201" s="6">
        <f>R7201+S7201</f>
        <v>10.1</v>
      </c>
      <c r="U7201" s="24" t="s">
        <v>76</v>
      </c>
      <c r="V7201" s="607">
        <v>39051</v>
      </c>
      <c r="W7201" s="6" t="s">
        <v>10176</v>
      </c>
      <c r="X7201" s="6" t="s">
        <v>3528</v>
      </c>
      <c r="Y7201" s="607" t="s">
        <v>10177</v>
      </c>
      <c r="Z7201" s="838">
        <v>0.9</v>
      </c>
      <c r="AA7201" s="607" t="s">
        <v>10178</v>
      </c>
      <c r="AB7201" s="6" t="s">
        <v>445</v>
      </c>
      <c r="AC7201" s="607" t="s">
        <v>445</v>
      </c>
      <c r="AD7201" s="24" t="s">
        <v>60</v>
      </c>
      <c r="AG7201" s="24"/>
      <c r="AH7201" s="3"/>
      <c r="AI7201" s="3"/>
      <c r="AJ7201" s="3" t="s">
        <v>2261</v>
      </c>
    </row>
    <row r="7202" spans="1:36" ht="157.5" hidden="1" x14ac:dyDescent="0.2">
      <c r="A7202" s="6" t="s">
        <v>9031</v>
      </c>
      <c r="B7202" s="24" t="s">
        <v>110</v>
      </c>
      <c r="C7202" s="24" t="s">
        <v>36</v>
      </c>
      <c r="D7202" s="379">
        <v>41923</v>
      </c>
      <c r="E7202" s="383">
        <v>0.10555555555555556</v>
      </c>
      <c r="F7202" s="379">
        <v>41923</v>
      </c>
      <c r="G7202" s="383">
        <v>0.18888888888888888</v>
      </c>
      <c r="H7202" s="383">
        <v>8.3333333333333329E-2</v>
      </c>
      <c r="I7202" s="24">
        <v>8</v>
      </c>
      <c r="J7202" s="24" t="s">
        <v>178</v>
      </c>
      <c r="K7202" s="24" t="s">
        <v>134</v>
      </c>
      <c r="L7202" s="24" t="s">
        <v>128</v>
      </c>
      <c r="M7202" s="24" t="s">
        <v>9445</v>
      </c>
      <c r="N7202" s="24" t="s">
        <v>103</v>
      </c>
      <c r="O7202" s="24" t="s">
        <v>66</v>
      </c>
      <c r="P7202" s="24" t="s">
        <v>11804</v>
      </c>
      <c r="Q7202" s="24" t="s">
        <v>9446</v>
      </c>
      <c r="R7202" s="24">
        <v>9.5</v>
      </c>
      <c r="S7202" s="24"/>
      <c r="T7202" s="24">
        <f>R7202+S7202</f>
        <v>9.5</v>
      </c>
      <c r="U7202" s="24" t="s">
        <v>84</v>
      </c>
      <c r="V7202" s="24" t="s">
        <v>10184</v>
      </c>
      <c r="W7202" s="24" t="s">
        <v>2281</v>
      </c>
      <c r="X7202" s="24" t="s">
        <v>175</v>
      </c>
      <c r="Y7202" s="24" t="s">
        <v>10185</v>
      </c>
      <c r="Z7202" s="24">
        <v>100</v>
      </c>
      <c r="AA7202" s="1879">
        <v>41974</v>
      </c>
      <c r="AB7202" s="1609"/>
      <c r="AC7202" s="1896"/>
      <c r="AD7202" s="24" t="s">
        <v>60</v>
      </c>
      <c r="AG7202" s="24"/>
      <c r="AH7202" s="3"/>
      <c r="AI7202" s="3"/>
      <c r="AJ7202" s="3"/>
    </row>
    <row r="7203" spans="1:36" ht="78.75" hidden="1" x14ac:dyDescent="0.2">
      <c r="A7203" s="6" t="s">
        <v>9031</v>
      </c>
      <c r="B7203" s="24" t="s">
        <v>110</v>
      </c>
      <c r="C7203" s="24" t="s">
        <v>36</v>
      </c>
      <c r="D7203" s="379">
        <v>41924</v>
      </c>
      <c r="E7203" s="383">
        <v>0.56458333333333333</v>
      </c>
      <c r="F7203" s="379">
        <v>41924</v>
      </c>
      <c r="G7203" s="383">
        <v>0.56458333333333333</v>
      </c>
      <c r="H7203" s="383">
        <v>0</v>
      </c>
      <c r="I7203" s="24">
        <v>10</v>
      </c>
      <c r="J7203" s="24" t="s">
        <v>146</v>
      </c>
      <c r="K7203" s="24" t="s">
        <v>132</v>
      </c>
      <c r="L7203" s="24" t="s">
        <v>127</v>
      </c>
      <c r="M7203" s="24" t="s">
        <v>9447</v>
      </c>
      <c r="N7203" s="24" t="s">
        <v>103</v>
      </c>
      <c r="O7203" s="24" t="s">
        <v>66</v>
      </c>
      <c r="P7203" s="24" t="s">
        <v>9448</v>
      </c>
      <c r="Q7203" s="24" t="s">
        <v>9449</v>
      </c>
      <c r="R7203" s="1335"/>
      <c r="S7203" s="24">
        <v>2.6</v>
      </c>
      <c r="T7203" s="1335">
        <v>2.6</v>
      </c>
      <c r="U7203" s="24" t="s">
        <v>75</v>
      </c>
      <c r="V7203" s="6">
        <v>1978</v>
      </c>
      <c r="W7203" s="6" t="s">
        <v>500</v>
      </c>
      <c r="X7203" s="6" t="s">
        <v>3528</v>
      </c>
      <c r="Y7203" s="607" t="s">
        <v>10186</v>
      </c>
      <c r="Z7203" s="838">
        <v>0.95</v>
      </c>
      <c r="AA7203" s="607" t="s">
        <v>10187</v>
      </c>
      <c r="AB7203" s="6" t="s">
        <v>10188</v>
      </c>
      <c r="AC7203" s="607" t="s">
        <v>445</v>
      </c>
      <c r="AD7203" s="6" t="s">
        <v>57</v>
      </c>
      <c r="AH7203" s="3"/>
      <c r="AI7203" s="3"/>
      <c r="AJ7203" s="3" t="s">
        <v>2261</v>
      </c>
    </row>
    <row r="7204" spans="1:36" ht="110.25" hidden="1" x14ac:dyDescent="0.2">
      <c r="A7204" s="6" t="s">
        <v>9031</v>
      </c>
      <c r="B7204" s="24" t="s">
        <v>110</v>
      </c>
      <c r="C7204" s="24" t="s">
        <v>36</v>
      </c>
      <c r="D7204" s="379">
        <v>41926</v>
      </c>
      <c r="E7204" s="383">
        <v>0.86111111111111116</v>
      </c>
      <c r="F7204" s="379">
        <v>41926</v>
      </c>
      <c r="G7204" s="383">
        <v>0.86111111111111116</v>
      </c>
      <c r="H7204" s="383">
        <v>0</v>
      </c>
      <c r="I7204" s="24">
        <v>234</v>
      </c>
      <c r="J7204" s="24" t="s">
        <v>146</v>
      </c>
      <c r="K7204" s="24" t="s">
        <v>134</v>
      </c>
      <c r="L7204" s="24" t="s">
        <v>126</v>
      </c>
      <c r="M7204" s="24" t="s">
        <v>10082</v>
      </c>
      <c r="N7204" s="24">
        <v>35</v>
      </c>
      <c r="O7204" s="24" t="s">
        <v>66</v>
      </c>
      <c r="P7204" s="24" t="s">
        <v>10083</v>
      </c>
      <c r="Q7204" s="24" t="s">
        <v>10084</v>
      </c>
      <c r="R7204" s="24"/>
      <c r="S7204" s="24">
        <v>400.5</v>
      </c>
      <c r="T7204" s="24">
        <v>400.5</v>
      </c>
      <c r="U7204" s="24" t="s">
        <v>75</v>
      </c>
      <c r="V7204" s="1405" t="s">
        <v>10190</v>
      </c>
      <c r="W7204" s="1348" t="s">
        <v>9593</v>
      </c>
      <c r="X7204" s="1348" t="s">
        <v>3528</v>
      </c>
      <c r="Y7204" s="1348" t="s">
        <v>10191</v>
      </c>
      <c r="Z7204" s="1859">
        <v>0.95</v>
      </c>
      <c r="AA7204" s="1348" t="s">
        <v>10192</v>
      </c>
      <c r="AB7204" s="1348" t="s">
        <v>445</v>
      </c>
      <c r="AC7204" s="607" t="s">
        <v>445</v>
      </c>
      <c r="AD7204" s="1348" t="s">
        <v>61</v>
      </c>
      <c r="AH7204" s="3"/>
      <c r="AI7204" s="3"/>
      <c r="AJ7204" s="3" t="s">
        <v>2261</v>
      </c>
    </row>
    <row r="7205" spans="1:36" ht="126" hidden="1" x14ac:dyDescent="0.2">
      <c r="A7205" s="6" t="s">
        <v>9031</v>
      </c>
      <c r="B7205" s="24" t="s">
        <v>110</v>
      </c>
      <c r="C7205" s="24" t="s">
        <v>36</v>
      </c>
      <c r="D7205" s="379">
        <v>41928</v>
      </c>
      <c r="E7205" s="383">
        <v>0.52500000000000002</v>
      </c>
      <c r="F7205" s="379">
        <v>41928</v>
      </c>
      <c r="G7205" s="383">
        <v>0.52500000000000002</v>
      </c>
      <c r="H7205" s="383">
        <v>0</v>
      </c>
      <c r="I7205" s="24">
        <v>6</v>
      </c>
      <c r="J7205" s="24" t="s">
        <v>178</v>
      </c>
      <c r="K7205" s="24" t="s">
        <v>132</v>
      </c>
      <c r="L7205" s="24" t="s">
        <v>127</v>
      </c>
      <c r="M7205" s="24" t="s">
        <v>11805</v>
      </c>
      <c r="N7205" s="24" t="s">
        <v>103</v>
      </c>
      <c r="O7205" s="24" t="s">
        <v>66</v>
      </c>
      <c r="P7205" s="24" t="s">
        <v>11806</v>
      </c>
      <c r="Q7205" s="6" t="s">
        <v>11802</v>
      </c>
      <c r="R7205" s="24"/>
      <c r="S7205" s="24">
        <v>2.4</v>
      </c>
      <c r="T7205" s="24">
        <v>2.4</v>
      </c>
      <c r="U7205" s="6" t="s">
        <v>75</v>
      </c>
      <c r="V7205" s="6" t="s">
        <v>10194</v>
      </c>
      <c r="W7205" s="6" t="s">
        <v>171</v>
      </c>
      <c r="X7205" s="6" t="s">
        <v>3528</v>
      </c>
      <c r="Y7205" s="6" t="s">
        <v>10195</v>
      </c>
      <c r="Z7205" s="838">
        <v>0.95</v>
      </c>
      <c r="AA7205" s="607" t="s">
        <v>10196</v>
      </c>
      <c r="AB7205" s="6" t="s">
        <v>10197</v>
      </c>
      <c r="AC7205" s="607" t="s">
        <v>445</v>
      </c>
      <c r="AD7205" s="6" t="s">
        <v>57</v>
      </c>
      <c r="AH7205" s="3"/>
      <c r="AI7205" s="3"/>
      <c r="AJ7205" s="3" t="s">
        <v>2261</v>
      </c>
    </row>
    <row r="7206" spans="1:36" ht="47.25" hidden="1" x14ac:dyDescent="0.2">
      <c r="A7206" s="6" t="s">
        <v>9031</v>
      </c>
      <c r="B7206" s="24" t="s">
        <v>110</v>
      </c>
      <c r="C7206" s="24" t="s">
        <v>36</v>
      </c>
      <c r="D7206" s="379">
        <v>41931</v>
      </c>
      <c r="E7206" s="383">
        <v>0.75347222222222221</v>
      </c>
      <c r="F7206" s="379">
        <v>41931</v>
      </c>
      <c r="G7206" s="383">
        <v>0.80972222222222223</v>
      </c>
      <c r="H7206" s="383">
        <v>5.6250000000000001E-2</v>
      </c>
      <c r="I7206" s="24">
        <v>22</v>
      </c>
      <c r="J7206" s="24" t="s">
        <v>10130</v>
      </c>
      <c r="K7206" s="24"/>
      <c r="L7206" s="24" t="s">
        <v>130</v>
      </c>
      <c r="M7206" s="24" t="s">
        <v>11807</v>
      </c>
      <c r="N7206" s="24">
        <v>35</v>
      </c>
      <c r="O7206" s="24" t="s">
        <v>63</v>
      </c>
      <c r="P7206" s="24" t="s">
        <v>10131</v>
      </c>
      <c r="Q7206" s="24" t="s">
        <v>11808</v>
      </c>
      <c r="R7206" s="24">
        <v>33.9</v>
      </c>
      <c r="S7206" s="24"/>
      <c r="T7206" s="24">
        <v>33.9</v>
      </c>
      <c r="U7206" s="24" t="s">
        <v>87</v>
      </c>
      <c r="V7206" s="24">
        <v>1989</v>
      </c>
      <c r="W7206" s="24" t="s">
        <v>10206</v>
      </c>
      <c r="X7206" s="24" t="s">
        <v>159</v>
      </c>
      <c r="Y7206" s="655" t="s">
        <v>10207</v>
      </c>
      <c r="Z7206" s="24">
        <v>100</v>
      </c>
      <c r="AA7206" s="655"/>
      <c r="AC7206" s="655" t="s">
        <v>10208</v>
      </c>
      <c r="AD7206" s="24" t="s">
        <v>60</v>
      </c>
      <c r="AG7206" s="24"/>
      <c r="AH7206" s="3"/>
      <c r="AI7206" s="3"/>
      <c r="AJ7206" s="3" t="s">
        <v>2261</v>
      </c>
    </row>
    <row r="7207" spans="1:36" ht="189" hidden="1" x14ac:dyDescent="0.2">
      <c r="A7207" s="6" t="s">
        <v>9031</v>
      </c>
      <c r="B7207" s="24" t="s">
        <v>110</v>
      </c>
      <c r="C7207" s="24" t="s">
        <v>36</v>
      </c>
      <c r="D7207" s="379">
        <v>41931</v>
      </c>
      <c r="E7207" s="383">
        <v>0.78472222222222221</v>
      </c>
      <c r="F7207" s="379">
        <v>41931</v>
      </c>
      <c r="G7207" s="383">
        <v>0.81041666666666667</v>
      </c>
      <c r="H7207" s="383">
        <v>2.5694444444444447E-2</v>
      </c>
      <c r="I7207" s="24">
        <v>4</v>
      </c>
      <c r="J7207" s="24" t="s">
        <v>146</v>
      </c>
      <c r="K7207" s="24" t="s">
        <v>133</v>
      </c>
      <c r="L7207" s="24" t="s">
        <v>130</v>
      </c>
      <c r="M7207" s="24" t="s">
        <v>11809</v>
      </c>
      <c r="N7207" s="24" t="s">
        <v>103</v>
      </c>
      <c r="O7207" s="24" t="s">
        <v>66</v>
      </c>
      <c r="P7207" s="24" t="s">
        <v>11810</v>
      </c>
      <c r="Q7207" s="24" t="s">
        <v>11811</v>
      </c>
      <c r="R7207" s="24">
        <v>2.4</v>
      </c>
      <c r="S7207" s="24"/>
      <c r="T7207" s="24">
        <v>2.4</v>
      </c>
      <c r="U7207" s="24" t="s">
        <v>75</v>
      </c>
      <c r="V7207" s="24">
        <v>1996</v>
      </c>
      <c r="Y7207" s="655" t="s">
        <v>10205</v>
      </c>
      <c r="Z7207" s="24">
        <v>100</v>
      </c>
      <c r="AA7207" s="655"/>
      <c r="AC7207" s="655">
        <v>41758</v>
      </c>
      <c r="AD7207" s="24" t="s">
        <v>60</v>
      </c>
      <c r="AG7207" s="24"/>
      <c r="AH7207" s="3"/>
      <c r="AI7207" s="3"/>
      <c r="AJ7207" s="3" t="s">
        <v>2261</v>
      </c>
    </row>
    <row r="7208" spans="1:36" ht="252" hidden="1" x14ac:dyDescent="0.2">
      <c r="A7208" s="6" t="s">
        <v>9031</v>
      </c>
      <c r="B7208" s="24" t="s">
        <v>110</v>
      </c>
      <c r="C7208" s="24" t="s">
        <v>36</v>
      </c>
      <c r="D7208" s="379">
        <v>41931</v>
      </c>
      <c r="E7208" s="383">
        <v>0.76527777777777783</v>
      </c>
      <c r="F7208" s="379">
        <v>41931</v>
      </c>
      <c r="G7208" s="383">
        <v>0.76527777777777783</v>
      </c>
      <c r="H7208" s="383">
        <v>0</v>
      </c>
      <c r="I7208" s="24">
        <v>4</v>
      </c>
      <c r="J7208" s="24" t="s">
        <v>178</v>
      </c>
      <c r="K7208" s="24" t="s">
        <v>132</v>
      </c>
      <c r="L7208" s="24" t="s">
        <v>130</v>
      </c>
      <c r="M7208" s="24" t="s">
        <v>11812</v>
      </c>
      <c r="N7208" s="24" t="s">
        <v>103</v>
      </c>
      <c r="O7208" s="24" t="s">
        <v>66</v>
      </c>
      <c r="P7208" s="24" t="s">
        <v>11813</v>
      </c>
      <c r="Q7208" s="24" t="s">
        <v>10200</v>
      </c>
      <c r="R7208" s="24"/>
      <c r="S7208" s="24">
        <v>0.6</v>
      </c>
      <c r="T7208" s="24">
        <v>0.6</v>
      </c>
      <c r="U7208" s="24" t="s">
        <v>75</v>
      </c>
      <c r="V7208" s="24">
        <v>1988</v>
      </c>
      <c r="W7208" s="24" t="s">
        <v>171</v>
      </c>
      <c r="X7208" s="24" t="s">
        <v>1154</v>
      </c>
      <c r="Y7208" s="24" t="s">
        <v>10201</v>
      </c>
      <c r="Z7208" s="24">
        <v>100</v>
      </c>
      <c r="AA7208" s="24">
        <v>4.2015000000000002</v>
      </c>
      <c r="AB7208" s="24">
        <v>3</v>
      </c>
      <c r="AC7208" s="655">
        <v>41915</v>
      </c>
      <c r="AD7208" s="24" t="s">
        <v>60</v>
      </c>
      <c r="AG7208" s="24"/>
      <c r="AH7208" s="3"/>
      <c r="AI7208" s="3"/>
      <c r="AJ7208" s="3"/>
    </row>
    <row r="7209" spans="1:36" ht="141.75" hidden="1" x14ac:dyDescent="0.2">
      <c r="A7209" s="6" t="s">
        <v>9031</v>
      </c>
      <c r="B7209" s="24" t="s">
        <v>110</v>
      </c>
      <c r="C7209" s="24" t="s">
        <v>36</v>
      </c>
      <c r="D7209" s="379">
        <v>41931</v>
      </c>
      <c r="E7209" s="383">
        <v>0.77847222222222223</v>
      </c>
      <c r="F7209" s="379">
        <v>41931</v>
      </c>
      <c r="G7209" s="383">
        <v>0.77847222222222223</v>
      </c>
      <c r="H7209" s="383">
        <v>0</v>
      </c>
      <c r="I7209" s="24">
        <v>37</v>
      </c>
      <c r="J7209" s="24" t="s">
        <v>178</v>
      </c>
      <c r="K7209" s="24" t="s">
        <v>132</v>
      </c>
      <c r="L7209" s="24" t="s">
        <v>128</v>
      </c>
      <c r="M7209" s="24" t="s">
        <v>10132</v>
      </c>
      <c r="N7209" s="24">
        <v>35</v>
      </c>
      <c r="O7209" s="24" t="s">
        <v>66</v>
      </c>
      <c r="P7209" s="24" t="s">
        <v>10132</v>
      </c>
      <c r="Q7209" s="24" t="s">
        <v>10202</v>
      </c>
      <c r="R7209" s="24"/>
      <c r="S7209" s="24">
        <v>40.5</v>
      </c>
      <c r="T7209" s="24">
        <v>40.5</v>
      </c>
      <c r="U7209" s="24" t="s">
        <v>75</v>
      </c>
      <c r="V7209" s="24">
        <v>1971</v>
      </c>
      <c r="W7209" s="24" t="s">
        <v>1526</v>
      </c>
      <c r="X7209" s="24" t="s">
        <v>9686</v>
      </c>
      <c r="Y7209" s="655" t="s">
        <v>10203</v>
      </c>
      <c r="AA7209" s="655" t="s">
        <v>10204</v>
      </c>
      <c r="AC7209" s="655"/>
      <c r="AD7209" s="24" t="s">
        <v>49</v>
      </c>
      <c r="AG7209" s="24"/>
      <c r="AH7209" s="3"/>
      <c r="AI7209" s="3"/>
      <c r="AJ7209" s="3"/>
    </row>
    <row r="7210" spans="1:36" ht="94.5" hidden="1" x14ac:dyDescent="0.2">
      <c r="A7210" s="6" t="s">
        <v>9031</v>
      </c>
      <c r="B7210" s="24" t="s">
        <v>110</v>
      </c>
      <c r="C7210" s="24" t="s">
        <v>10220</v>
      </c>
      <c r="D7210" s="379">
        <v>41932</v>
      </c>
      <c r="E7210" s="383">
        <v>0.56736111111111109</v>
      </c>
      <c r="F7210" s="379">
        <v>41932</v>
      </c>
      <c r="G7210" s="383">
        <v>0.56736111111111109</v>
      </c>
      <c r="H7210" s="383">
        <v>0</v>
      </c>
      <c r="I7210" s="6">
        <v>234</v>
      </c>
      <c r="J7210" s="24" t="s">
        <v>10221</v>
      </c>
      <c r="K7210" s="24" t="s">
        <v>132</v>
      </c>
      <c r="L7210" s="24" t="s">
        <v>125</v>
      </c>
      <c r="M7210" s="105" t="s">
        <v>11814</v>
      </c>
      <c r="N7210" s="24">
        <v>110</v>
      </c>
      <c r="O7210" s="24" t="s">
        <v>66</v>
      </c>
      <c r="P7210" s="6" t="s">
        <v>10222</v>
      </c>
      <c r="Q7210" s="24" t="s">
        <v>10223</v>
      </c>
      <c r="R7210" s="516"/>
      <c r="S7210" s="516">
        <v>193.6</v>
      </c>
      <c r="T7210" s="516">
        <v>193.6</v>
      </c>
      <c r="Y7210" s="655"/>
      <c r="Z7210" s="1425"/>
      <c r="AA7210" s="655"/>
      <c r="AC7210" s="655"/>
      <c r="AD7210" s="24" t="s">
        <v>55</v>
      </c>
      <c r="AG7210" s="24"/>
      <c r="AH7210" s="3"/>
      <c r="AI7210" s="3"/>
      <c r="AJ7210" s="3"/>
    </row>
    <row r="7211" spans="1:36" ht="78.75" hidden="1" x14ac:dyDescent="0.2">
      <c r="A7211" s="6" t="s">
        <v>9031</v>
      </c>
      <c r="B7211" s="1107" t="s">
        <v>110</v>
      </c>
      <c r="C7211" s="1107" t="s">
        <v>36</v>
      </c>
      <c r="D7211" s="1118">
        <v>41933</v>
      </c>
      <c r="E7211" s="383">
        <v>0.48888888888888887</v>
      </c>
      <c r="F7211" s="1118">
        <v>41933</v>
      </c>
      <c r="G7211" s="383">
        <v>0.71805555555555556</v>
      </c>
      <c r="H7211" s="383">
        <v>0.22916666666666666</v>
      </c>
      <c r="I7211" s="24">
        <v>8</v>
      </c>
      <c r="J7211" s="24" t="s">
        <v>146</v>
      </c>
      <c r="K7211" s="24" t="s">
        <v>134</v>
      </c>
      <c r="L7211" s="24" t="s">
        <v>126</v>
      </c>
      <c r="M7211" s="24" t="s">
        <v>10241</v>
      </c>
      <c r="N7211" s="24" t="s">
        <v>103</v>
      </c>
      <c r="O7211" s="24" t="s">
        <v>66</v>
      </c>
      <c r="P7211" s="24" t="s">
        <v>10242</v>
      </c>
      <c r="Q7211" s="24" t="s">
        <v>10243</v>
      </c>
      <c r="R7211" s="24"/>
      <c r="S7211" s="1335">
        <v>25.9</v>
      </c>
      <c r="T7211" s="24">
        <v>25.9</v>
      </c>
      <c r="U7211" s="24" t="s">
        <v>75</v>
      </c>
      <c r="V7211" s="6">
        <v>1988</v>
      </c>
      <c r="W7211" s="6" t="s">
        <v>171</v>
      </c>
      <c r="X7211" s="24" t="s">
        <v>175</v>
      </c>
      <c r="Y7211" s="6" t="s">
        <v>10244</v>
      </c>
      <c r="Z7211" s="838">
        <v>1</v>
      </c>
      <c r="AA7211" s="1832" t="s">
        <v>10245</v>
      </c>
      <c r="AB7211" s="6" t="s">
        <v>10246</v>
      </c>
      <c r="AC7211" s="24" t="s">
        <v>10247</v>
      </c>
      <c r="AD7211" s="24" t="s">
        <v>61</v>
      </c>
      <c r="AG7211" s="24"/>
      <c r="AH7211" s="3"/>
      <c r="AI7211" s="3"/>
      <c r="AJ7211" s="3"/>
    </row>
    <row r="7212" spans="1:36" ht="47.25" hidden="1" x14ac:dyDescent="0.2">
      <c r="A7212" s="6" t="s">
        <v>9031</v>
      </c>
      <c r="B7212" s="1107" t="s">
        <v>110</v>
      </c>
      <c r="C7212" s="1107" t="s">
        <v>36</v>
      </c>
      <c r="D7212" s="1118">
        <v>41934</v>
      </c>
      <c r="E7212" s="383">
        <v>2.9166666666666664E-2</v>
      </c>
      <c r="F7212" s="1118">
        <v>41934</v>
      </c>
      <c r="G7212" s="383">
        <v>0.22291666666666665</v>
      </c>
      <c r="H7212" s="383">
        <v>0.19375000000000001</v>
      </c>
      <c r="I7212" s="24">
        <v>54</v>
      </c>
      <c r="J7212" s="24" t="s">
        <v>146</v>
      </c>
      <c r="K7212" s="24" t="s">
        <v>134</v>
      </c>
      <c r="L7212" s="24" t="s">
        <v>126</v>
      </c>
      <c r="M7212" s="24" t="s">
        <v>10255</v>
      </c>
      <c r="N7212" s="24">
        <v>35</v>
      </c>
      <c r="O7212" s="24" t="s">
        <v>66</v>
      </c>
      <c r="P7212" s="24" t="s">
        <v>10256</v>
      </c>
      <c r="Q7212" s="24" t="s">
        <v>10257</v>
      </c>
      <c r="R7212" s="1335">
        <v>7.7</v>
      </c>
      <c r="S7212" s="1335">
        <v>51</v>
      </c>
      <c r="T7212" s="1335">
        <v>58.7</v>
      </c>
      <c r="U7212" s="1348" t="s">
        <v>75</v>
      </c>
      <c r="V7212" s="1806">
        <v>2003</v>
      </c>
      <c r="W7212" s="1348" t="s">
        <v>5947</v>
      </c>
      <c r="X7212" s="1348" t="s">
        <v>175</v>
      </c>
      <c r="Y7212" s="1838">
        <v>41821</v>
      </c>
      <c r="Z7212" s="1859">
        <v>1</v>
      </c>
      <c r="AA7212" s="1882">
        <v>43647</v>
      </c>
      <c r="AB7212" s="1405"/>
      <c r="AC7212" s="1815"/>
      <c r="AD7212" s="24" t="s">
        <v>61</v>
      </c>
      <c r="AG7212" s="24"/>
      <c r="AH7212" s="3"/>
      <c r="AI7212" s="3"/>
      <c r="AJ7212" s="3"/>
    </row>
    <row r="7213" spans="1:36" ht="63" hidden="1" x14ac:dyDescent="0.2">
      <c r="A7213" s="6" t="s">
        <v>9031</v>
      </c>
      <c r="B7213" s="24" t="s">
        <v>110</v>
      </c>
      <c r="C7213" s="24" t="s">
        <v>36</v>
      </c>
      <c r="D7213" s="379">
        <v>41934</v>
      </c>
      <c r="E7213" s="383">
        <v>0.38611111111111113</v>
      </c>
      <c r="F7213" s="379">
        <v>41934</v>
      </c>
      <c r="G7213" s="383">
        <v>0.52847222222222223</v>
      </c>
      <c r="H7213" s="383">
        <v>0.1423611111111111</v>
      </c>
      <c r="I7213" s="24">
        <v>6</v>
      </c>
      <c r="J7213" s="24" t="s">
        <v>178</v>
      </c>
      <c r="K7213" s="24" t="s">
        <v>134</v>
      </c>
      <c r="L7213" s="24" t="s">
        <v>126</v>
      </c>
      <c r="M7213" s="24" t="s">
        <v>10258</v>
      </c>
      <c r="N7213" s="24" t="s">
        <v>103</v>
      </c>
      <c r="O7213" s="24" t="s">
        <v>66</v>
      </c>
      <c r="P7213" s="24" t="s">
        <v>10259</v>
      </c>
      <c r="Q7213" s="24" t="s">
        <v>10260</v>
      </c>
      <c r="R7213" s="1335"/>
      <c r="S7213" s="1335">
        <v>8</v>
      </c>
      <c r="T7213" s="1335">
        <v>8</v>
      </c>
      <c r="U7213" s="24" t="s">
        <v>75</v>
      </c>
      <c r="V7213" s="24">
        <v>1988</v>
      </c>
      <c r="W7213" s="24" t="s">
        <v>171</v>
      </c>
      <c r="X7213" s="24" t="s">
        <v>1154</v>
      </c>
      <c r="Y7213" s="655" t="s">
        <v>10261</v>
      </c>
      <c r="Z7213" s="24">
        <v>100</v>
      </c>
      <c r="AA7213" s="655">
        <v>42095</v>
      </c>
      <c r="AB7213" s="24">
        <v>3</v>
      </c>
      <c r="AC7213" s="655"/>
      <c r="AD7213" s="24" t="s">
        <v>61</v>
      </c>
      <c r="AG7213" s="24"/>
      <c r="AH7213" s="3"/>
      <c r="AI7213" s="3"/>
      <c r="AJ7213" s="3"/>
    </row>
    <row r="7214" spans="1:36" ht="63" hidden="1" x14ac:dyDescent="0.2">
      <c r="A7214" s="6" t="s">
        <v>9031</v>
      </c>
      <c r="B7214" s="24" t="s">
        <v>110</v>
      </c>
      <c r="C7214" s="24" t="s">
        <v>36</v>
      </c>
      <c r="D7214" s="379">
        <v>41934</v>
      </c>
      <c r="E7214" s="383">
        <v>0.45208333333333334</v>
      </c>
      <c r="F7214" s="379">
        <v>41934</v>
      </c>
      <c r="G7214" s="383">
        <v>0.61111111111111105</v>
      </c>
      <c r="H7214" s="383">
        <v>0.15902777777777777</v>
      </c>
      <c r="I7214" s="24">
        <v>8</v>
      </c>
      <c r="J7214" s="24" t="s">
        <v>146</v>
      </c>
      <c r="K7214" s="24" t="s">
        <v>134</v>
      </c>
      <c r="L7214" s="24" t="s">
        <v>127</v>
      </c>
      <c r="M7214" s="24" t="s">
        <v>10262</v>
      </c>
      <c r="N7214" s="24" t="s">
        <v>103</v>
      </c>
      <c r="O7214" s="24" t="s">
        <v>66</v>
      </c>
      <c r="P7214" s="24" t="s">
        <v>10263</v>
      </c>
      <c r="Q7214" s="24" t="s">
        <v>10264</v>
      </c>
      <c r="R7214" s="1335"/>
      <c r="S7214" s="24">
        <v>35.6</v>
      </c>
      <c r="T7214" s="24">
        <v>35.6</v>
      </c>
      <c r="U7214" s="24" t="s">
        <v>75</v>
      </c>
      <c r="V7214" s="24">
        <v>1985</v>
      </c>
      <c r="W7214" s="24" t="s">
        <v>8939</v>
      </c>
      <c r="X7214" s="24" t="s">
        <v>175</v>
      </c>
      <c r="Y7214" s="655" t="s">
        <v>10265</v>
      </c>
      <c r="AA7214" s="655">
        <v>42036</v>
      </c>
      <c r="AB7214" s="24" t="s">
        <v>183</v>
      </c>
      <c r="AC7214" s="655">
        <v>41858</v>
      </c>
      <c r="AD7214" s="24" t="s">
        <v>57</v>
      </c>
      <c r="AG7214" s="24"/>
      <c r="AH7214" s="3"/>
      <c r="AI7214" s="3"/>
      <c r="AJ7214" s="3"/>
    </row>
    <row r="7215" spans="1:36" ht="78.75" hidden="1" x14ac:dyDescent="0.2">
      <c r="A7215" s="6" t="s">
        <v>9031</v>
      </c>
      <c r="B7215" s="24" t="s">
        <v>110</v>
      </c>
      <c r="C7215" s="24" t="s">
        <v>36</v>
      </c>
      <c r="D7215" s="379">
        <v>41934</v>
      </c>
      <c r="E7215" s="383">
        <v>0.63194444444444442</v>
      </c>
      <c r="F7215" s="379">
        <v>41934</v>
      </c>
      <c r="G7215" s="383">
        <v>0.63194444444444442</v>
      </c>
      <c r="H7215" s="383">
        <v>0</v>
      </c>
      <c r="I7215" s="24">
        <v>18</v>
      </c>
      <c r="J7215" s="24" t="s">
        <v>866</v>
      </c>
      <c r="K7215" s="24"/>
      <c r="L7215" s="24" t="s">
        <v>130</v>
      </c>
      <c r="M7215" s="24" t="s">
        <v>10266</v>
      </c>
      <c r="N7215" s="24">
        <v>35</v>
      </c>
      <c r="O7215" s="24" t="s">
        <v>63</v>
      </c>
      <c r="P7215" s="24" t="s">
        <v>10131</v>
      </c>
      <c r="Q7215" s="24" t="s">
        <v>11815</v>
      </c>
      <c r="R7215" s="1335"/>
      <c r="S7215" s="24">
        <v>45.7</v>
      </c>
      <c r="T7215" s="24">
        <v>45.7</v>
      </c>
      <c r="U7215" s="1348" t="s">
        <v>87</v>
      </c>
      <c r="V7215" s="1348">
        <v>2003</v>
      </c>
      <c r="W7215" s="1348" t="s">
        <v>10267</v>
      </c>
      <c r="X7215" s="1348" t="s">
        <v>159</v>
      </c>
      <c r="Y7215" s="1405">
        <v>41852</v>
      </c>
      <c r="Z7215" s="1348">
        <v>100</v>
      </c>
      <c r="AA7215" s="1405">
        <v>41944</v>
      </c>
      <c r="AC7215" s="655"/>
      <c r="AD7215" s="24" t="s">
        <v>60</v>
      </c>
      <c r="AG7215" s="24"/>
      <c r="AH7215" s="3"/>
      <c r="AI7215" s="3"/>
      <c r="AJ7215" s="3"/>
    </row>
    <row r="7216" spans="1:36" ht="31.5" hidden="1" x14ac:dyDescent="0.2">
      <c r="A7216" s="6" t="s">
        <v>9031</v>
      </c>
      <c r="B7216" s="24" t="s">
        <v>110</v>
      </c>
      <c r="C7216" s="24" t="s">
        <v>36</v>
      </c>
      <c r="D7216" s="379">
        <v>41935</v>
      </c>
      <c r="E7216" s="383">
        <v>0.4513888888888889</v>
      </c>
      <c r="F7216" s="379">
        <v>41935</v>
      </c>
      <c r="G7216" s="383">
        <v>0.64236111111111105</v>
      </c>
      <c r="H7216" s="383">
        <v>0.19097222222222221</v>
      </c>
      <c r="I7216" s="24">
        <v>6</v>
      </c>
      <c r="J7216" s="24" t="s">
        <v>178</v>
      </c>
      <c r="K7216" s="24" t="s">
        <v>134</v>
      </c>
      <c r="L7216" s="24" t="s">
        <v>126</v>
      </c>
      <c r="M7216" s="24" t="s">
        <v>10282</v>
      </c>
      <c r="N7216" s="24" t="s">
        <v>103</v>
      </c>
      <c r="O7216" s="24" t="s">
        <v>66</v>
      </c>
      <c r="P7216" s="24" t="s">
        <v>11816</v>
      </c>
      <c r="Q7216" s="24" t="s">
        <v>10283</v>
      </c>
      <c r="R7216" s="24"/>
      <c r="S7216" s="24">
        <v>11.6</v>
      </c>
      <c r="T7216" s="24">
        <v>11.6</v>
      </c>
      <c r="U7216" s="24" t="s">
        <v>82</v>
      </c>
      <c r="V7216" s="24">
        <v>1987</v>
      </c>
      <c r="W7216" s="24" t="s">
        <v>171</v>
      </c>
      <c r="Y7216" s="655" t="s">
        <v>10284</v>
      </c>
      <c r="Z7216" s="24">
        <v>100</v>
      </c>
      <c r="AA7216" s="655" t="s">
        <v>10285</v>
      </c>
      <c r="AB7216" s="24" t="s">
        <v>10286</v>
      </c>
      <c r="AC7216" s="655"/>
      <c r="AD7216" s="24" t="s">
        <v>61</v>
      </c>
      <c r="AG7216" s="24"/>
      <c r="AH7216" s="3"/>
      <c r="AI7216" s="3"/>
      <c r="AJ7216" s="3"/>
    </row>
    <row r="7217" spans="1:36" ht="63" hidden="1" x14ac:dyDescent="0.2">
      <c r="A7217" s="6" t="s">
        <v>9031</v>
      </c>
      <c r="B7217" s="24" t="s">
        <v>110</v>
      </c>
      <c r="C7217" s="24" t="s">
        <v>36</v>
      </c>
      <c r="D7217" s="379">
        <v>41935</v>
      </c>
      <c r="E7217" s="383">
        <v>0.51249999999999996</v>
      </c>
      <c r="F7217" s="379">
        <v>41935</v>
      </c>
      <c r="G7217" s="383">
        <v>0.51249999999999996</v>
      </c>
      <c r="H7217" s="383">
        <v>0</v>
      </c>
      <c r="I7217" s="24">
        <v>53</v>
      </c>
      <c r="J7217" s="24" t="s">
        <v>10287</v>
      </c>
      <c r="K7217" s="24" t="s">
        <v>134</v>
      </c>
      <c r="L7217" s="24" t="s">
        <v>128</v>
      </c>
      <c r="M7217" s="24" t="s">
        <v>10288</v>
      </c>
      <c r="N7217" s="24">
        <v>35</v>
      </c>
      <c r="O7217" s="24" t="s">
        <v>66</v>
      </c>
      <c r="P7217" s="24" t="s">
        <v>10289</v>
      </c>
      <c r="Q7217" s="24" t="s">
        <v>10290</v>
      </c>
      <c r="R7217" s="24"/>
      <c r="S7217" s="24">
        <v>30.4</v>
      </c>
      <c r="T7217" s="24">
        <v>30.4</v>
      </c>
      <c r="U7217" s="24" t="s">
        <v>84</v>
      </c>
      <c r="V7217" s="24">
        <v>1990</v>
      </c>
      <c r="W7217" s="24" t="s">
        <v>10291</v>
      </c>
      <c r="X7217" s="24" t="s">
        <v>175</v>
      </c>
      <c r="Y7217" s="655" t="s">
        <v>10292</v>
      </c>
      <c r="Z7217" s="24">
        <v>100</v>
      </c>
      <c r="AA7217" s="655" t="s">
        <v>10293</v>
      </c>
      <c r="AB7217" s="24" t="s">
        <v>10294</v>
      </c>
      <c r="AC7217" s="655"/>
      <c r="AD7217" s="24" t="s">
        <v>60</v>
      </c>
      <c r="AG7217" s="24"/>
      <c r="AH7217" s="3"/>
      <c r="AI7217" s="3"/>
      <c r="AJ7217" s="3"/>
    </row>
    <row r="7218" spans="1:36" ht="47.25" hidden="1" x14ac:dyDescent="0.2">
      <c r="A7218" s="6" t="s">
        <v>9031</v>
      </c>
      <c r="B7218" s="24" t="s">
        <v>110</v>
      </c>
      <c r="C7218" s="24" t="s">
        <v>36</v>
      </c>
      <c r="D7218" s="379">
        <v>41936</v>
      </c>
      <c r="E7218" s="383">
        <v>0.3888888888888889</v>
      </c>
      <c r="F7218" s="379">
        <v>41936</v>
      </c>
      <c r="G7218" s="383">
        <v>0.67222222222222217</v>
      </c>
      <c r="H7218" s="383">
        <f>G7218-E7218</f>
        <v>0.28333333333333327</v>
      </c>
      <c r="I7218" s="24">
        <v>5</v>
      </c>
      <c r="J7218" s="24" t="s">
        <v>178</v>
      </c>
      <c r="K7218" s="24" t="s">
        <v>134</v>
      </c>
      <c r="L7218" s="24" t="s">
        <v>126</v>
      </c>
      <c r="M7218" s="24" t="s">
        <v>10304</v>
      </c>
      <c r="N7218" s="24" t="s">
        <v>103</v>
      </c>
      <c r="O7218" s="24" t="s">
        <v>66</v>
      </c>
      <c r="P7218" s="24" t="s">
        <v>10305</v>
      </c>
      <c r="Q7218" s="24" t="s">
        <v>10306</v>
      </c>
      <c r="R7218" s="1335"/>
      <c r="S7218" s="1335">
        <v>24.3</v>
      </c>
      <c r="T7218" s="1335">
        <v>24.3</v>
      </c>
      <c r="U7218" s="24" t="s">
        <v>75</v>
      </c>
      <c r="V7218" s="24">
        <v>1988</v>
      </c>
      <c r="W7218" s="24" t="s">
        <v>171</v>
      </c>
      <c r="Y7218" s="655" t="s">
        <v>10307</v>
      </c>
      <c r="Z7218" s="24">
        <v>100</v>
      </c>
      <c r="AA7218" s="655" t="s">
        <v>10308</v>
      </c>
      <c r="AB7218" s="24" t="s">
        <v>10309</v>
      </c>
      <c r="AC7218" s="655" t="s">
        <v>10310</v>
      </c>
      <c r="AD7218" s="1601" t="s">
        <v>61</v>
      </c>
      <c r="AG7218" s="24"/>
      <c r="AH7218" s="3"/>
      <c r="AI7218" s="3"/>
      <c r="AJ7218" s="3"/>
    </row>
    <row r="7219" spans="1:36" ht="126" hidden="1" x14ac:dyDescent="0.2">
      <c r="A7219" s="6" t="s">
        <v>9031</v>
      </c>
      <c r="B7219" s="24" t="s">
        <v>110</v>
      </c>
      <c r="C7219" s="24" t="s">
        <v>36</v>
      </c>
      <c r="D7219" s="379">
        <v>41936</v>
      </c>
      <c r="E7219" s="383">
        <v>0.63611111111111118</v>
      </c>
      <c r="F7219" s="379">
        <v>41936</v>
      </c>
      <c r="G7219" s="383">
        <v>0.63611111111111118</v>
      </c>
      <c r="H7219" s="383">
        <f>G7219-E7219</f>
        <v>0</v>
      </c>
      <c r="I7219" s="24">
        <v>20</v>
      </c>
      <c r="J7219" s="24" t="s">
        <v>146</v>
      </c>
      <c r="K7219" s="24" t="s">
        <v>132</v>
      </c>
      <c r="L7219" s="1601" t="s">
        <v>128</v>
      </c>
      <c r="M7219" s="1601" t="s">
        <v>10311</v>
      </c>
      <c r="N7219" s="1601">
        <v>35</v>
      </c>
      <c r="O7219" s="1601" t="s">
        <v>66</v>
      </c>
      <c r="P7219" s="1601" t="s">
        <v>10132</v>
      </c>
      <c r="Q7219" s="24" t="s">
        <v>10312</v>
      </c>
      <c r="R7219" s="1335"/>
      <c r="S7219" s="1335">
        <v>12</v>
      </c>
      <c r="T7219" s="1335">
        <v>12</v>
      </c>
      <c r="U7219" s="24" t="s">
        <v>75</v>
      </c>
      <c r="V7219" s="1348">
        <v>1971</v>
      </c>
      <c r="W7219" s="1348" t="s">
        <v>1526</v>
      </c>
      <c r="X7219" s="1348" t="s">
        <v>9686</v>
      </c>
      <c r="Y7219" s="1405" t="s">
        <v>10203</v>
      </c>
      <c r="Z7219" s="1348"/>
      <c r="AA7219" s="1405" t="s">
        <v>10204</v>
      </c>
      <c r="AB7219" s="6"/>
      <c r="AC7219" s="6"/>
      <c r="AD7219" s="24" t="s">
        <v>49</v>
      </c>
      <c r="AG7219" s="24"/>
      <c r="AH7219" s="3"/>
      <c r="AI7219" s="3"/>
      <c r="AJ7219" s="3"/>
    </row>
    <row r="7220" spans="1:36" ht="63" hidden="1" x14ac:dyDescent="0.2">
      <c r="A7220" s="6" t="s">
        <v>9031</v>
      </c>
      <c r="B7220" s="434" t="s">
        <v>110</v>
      </c>
      <c r="C7220" s="434" t="s">
        <v>36</v>
      </c>
      <c r="D7220" s="1163">
        <v>41936</v>
      </c>
      <c r="E7220" s="483">
        <v>0.69444444444444453</v>
      </c>
      <c r="F7220" s="1163">
        <v>41936</v>
      </c>
      <c r="G7220" s="483">
        <v>0.69444444444444453</v>
      </c>
      <c r="H7220" s="483">
        <f>G7220-E7220</f>
        <v>0</v>
      </c>
      <c r="I7220" s="434">
        <v>36</v>
      </c>
      <c r="J7220" s="434" t="s">
        <v>10313</v>
      </c>
      <c r="K7220" s="434"/>
      <c r="L7220" s="434" t="s">
        <v>130</v>
      </c>
      <c r="M7220" s="434" t="s">
        <v>10314</v>
      </c>
      <c r="N7220" s="434">
        <v>35</v>
      </c>
      <c r="O7220" s="434" t="s">
        <v>63</v>
      </c>
      <c r="P7220" s="434" t="s">
        <v>746</v>
      </c>
      <c r="Q7220" s="434" t="s">
        <v>10315</v>
      </c>
      <c r="R7220" s="828"/>
      <c r="S7220" s="828">
        <v>46.5</v>
      </c>
      <c r="T7220" s="828">
        <v>46.5</v>
      </c>
      <c r="U7220" s="434" t="s">
        <v>87</v>
      </c>
      <c r="V7220" s="834">
        <v>38087</v>
      </c>
      <c r="W7220" s="434" t="s">
        <v>11817</v>
      </c>
      <c r="X7220" s="434" t="s">
        <v>7106</v>
      </c>
      <c r="Y7220" s="834">
        <v>41895</v>
      </c>
      <c r="Z7220" s="839">
        <v>1</v>
      </c>
      <c r="AA7220" s="834" t="s">
        <v>11818</v>
      </c>
      <c r="AB7220" s="434"/>
      <c r="AC7220" s="434"/>
      <c r="AD7220" s="434" t="s">
        <v>60</v>
      </c>
      <c r="AE7220" s="434"/>
      <c r="AF7220" s="434"/>
      <c r="AG7220" s="434"/>
      <c r="AH7220" s="3"/>
      <c r="AI7220" s="3"/>
      <c r="AJ7220" s="3"/>
    </row>
    <row r="7221" spans="1:36" ht="47.25" hidden="1" x14ac:dyDescent="0.2">
      <c r="A7221" s="6" t="s">
        <v>9031</v>
      </c>
      <c r="B7221" s="24" t="s">
        <v>110</v>
      </c>
      <c r="C7221" s="24" t="s">
        <v>36</v>
      </c>
      <c r="D7221" s="379">
        <v>41938</v>
      </c>
      <c r="E7221" s="383">
        <v>0.91041666666666676</v>
      </c>
      <c r="F7221" s="379">
        <v>41938</v>
      </c>
      <c r="G7221" s="383">
        <v>0.96319444444444446</v>
      </c>
      <c r="H7221" s="383">
        <v>4.7222222222222221E-2</v>
      </c>
      <c r="I7221" s="24">
        <v>13</v>
      </c>
      <c r="J7221" s="24" t="s">
        <v>178</v>
      </c>
      <c r="K7221" s="24" t="s">
        <v>133</v>
      </c>
      <c r="L7221" s="24" t="s">
        <v>126</v>
      </c>
      <c r="M7221" s="24" t="s">
        <v>10322</v>
      </c>
      <c r="N7221" s="24" t="s">
        <v>103</v>
      </c>
      <c r="O7221" s="24" t="s">
        <v>66</v>
      </c>
      <c r="P7221" s="24" t="s">
        <v>10323</v>
      </c>
      <c r="Q7221" s="24" t="s">
        <v>10324</v>
      </c>
      <c r="R7221" s="24"/>
      <c r="S7221" s="24">
        <v>13.4</v>
      </c>
      <c r="T7221" s="24">
        <v>13.4</v>
      </c>
      <c r="U7221" s="24" t="s">
        <v>75</v>
      </c>
      <c r="V7221" s="24">
        <v>1988</v>
      </c>
      <c r="W7221" s="24" t="s">
        <v>171</v>
      </c>
      <c r="X7221" s="24" t="s">
        <v>10325</v>
      </c>
      <c r="Y7221" s="655" t="s">
        <v>10326</v>
      </c>
      <c r="Z7221" s="24">
        <v>100</v>
      </c>
      <c r="AA7221" s="655" t="s">
        <v>10327</v>
      </c>
      <c r="AB7221" s="24" t="s">
        <v>10328</v>
      </c>
      <c r="AC7221" s="655"/>
      <c r="AD7221" s="1601" t="s">
        <v>61</v>
      </c>
      <c r="AG7221" s="24"/>
      <c r="AH7221" s="3"/>
      <c r="AI7221" s="3"/>
      <c r="AJ7221" s="3"/>
    </row>
    <row r="7222" spans="1:36" ht="126" hidden="1" x14ac:dyDescent="0.2">
      <c r="A7222" s="6" t="s">
        <v>9031</v>
      </c>
      <c r="B7222" s="24" t="s">
        <v>110</v>
      </c>
      <c r="C7222" s="24" t="s">
        <v>36</v>
      </c>
      <c r="D7222" s="379">
        <v>41939</v>
      </c>
      <c r="E7222" s="383">
        <v>0.4381944444444445</v>
      </c>
      <c r="F7222" s="379">
        <v>41939</v>
      </c>
      <c r="G7222" s="383">
        <v>0.4548611111111111</v>
      </c>
      <c r="H7222" s="383">
        <v>1.6666666666666666E-2</v>
      </c>
      <c r="I7222" s="24">
        <v>7</v>
      </c>
      <c r="J7222" s="24" t="s">
        <v>146</v>
      </c>
      <c r="K7222" s="24" t="s">
        <v>133</v>
      </c>
      <c r="L7222" s="24" t="s">
        <v>127</v>
      </c>
      <c r="M7222" s="24" t="s">
        <v>10387</v>
      </c>
      <c r="N7222" s="24" t="s">
        <v>103</v>
      </c>
      <c r="O7222" s="24" t="s">
        <v>66</v>
      </c>
      <c r="P7222" s="24" t="s">
        <v>11819</v>
      </c>
      <c r="Q7222" s="24" t="s">
        <v>10388</v>
      </c>
      <c r="R7222" s="24"/>
      <c r="S7222" s="24">
        <v>1.9</v>
      </c>
      <c r="T7222" s="24">
        <v>1.9</v>
      </c>
      <c r="U7222" s="24" t="s">
        <v>75</v>
      </c>
      <c r="V7222" s="6">
        <v>1993</v>
      </c>
      <c r="W7222" s="6" t="s">
        <v>171</v>
      </c>
      <c r="X7222" s="6" t="s">
        <v>3528</v>
      </c>
      <c r="Y7222" s="6" t="s">
        <v>10389</v>
      </c>
      <c r="Z7222" s="838" t="s">
        <v>10390</v>
      </c>
      <c r="AA7222" s="6" t="s">
        <v>10391</v>
      </c>
      <c r="AB7222" s="6" t="s">
        <v>10392</v>
      </c>
      <c r="AC7222" s="607" t="s">
        <v>445</v>
      </c>
      <c r="AD7222" s="1601" t="s">
        <v>57</v>
      </c>
      <c r="AG7222" s="24"/>
      <c r="AH7222" s="3"/>
      <c r="AI7222" s="3"/>
      <c r="AJ7222" s="3"/>
    </row>
    <row r="7223" spans="1:36" ht="94.5" hidden="1" x14ac:dyDescent="0.2">
      <c r="A7223" s="6" t="s">
        <v>9031</v>
      </c>
      <c r="B7223" s="24" t="s">
        <v>110</v>
      </c>
      <c r="C7223" s="24" t="s">
        <v>36</v>
      </c>
      <c r="D7223" s="379">
        <v>41941</v>
      </c>
      <c r="E7223" s="383">
        <v>0.4604166666666667</v>
      </c>
      <c r="F7223" s="379">
        <v>41941</v>
      </c>
      <c r="G7223" s="383">
        <v>0.63194444444444442</v>
      </c>
      <c r="H7223" s="383">
        <f>G7223-E7223</f>
        <v>0.17152777777777772</v>
      </c>
      <c r="I7223" s="24">
        <v>3</v>
      </c>
      <c r="J7223" s="24" t="s">
        <v>178</v>
      </c>
      <c r="K7223" s="24" t="s">
        <v>134</v>
      </c>
      <c r="L7223" s="24" t="s">
        <v>128</v>
      </c>
      <c r="M7223" s="24" t="s">
        <v>10422</v>
      </c>
      <c r="N7223" s="24" t="s">
        <v>103</v>
      </c>
      <c r="O7223" s="24" t="s">
        <v>66</v>
      </c>
      <c r="P7223" s="24" t="s">
        <v>11820</v>
      </c>
      <c r="Q7223" s="1348" t="s">
        <v>10423</v>
      </c>
      <c r="R7223" s="1722">
        <v>5.6</v>
      </c>
      <c r="S7223" s="1722"/>
      <c r="T7223" s="1722">
        <v>5.6</v>
      </c>
      <c r="U7223" s="1348" t="s">
        <v>75</v>
      </c>
      <c r="V7223" s="1348">
        <v>1982</v>
      </c>
      <c r="W7223" s="1348"/>
      <c r="X7223" s="1348"/>
      <c r="Y7223" s="1405" t="s">
        <v>10424</v>
      </c>
      <c r="Z7223" s="1348"/>
      <c r="AA7223" s="1405" t="s">
        <v>10425</v>
      </c>
      <c r="AB7223" s="1348" t="s">
        <v>10426</v>
      </c>
      <c r="AC7223" s="1405" t="s">
        <v>10310</v>
      </c>
      <c r="AD7223" s="1601" t="s">
        <v>56</v>
      </c>
      <c r="AG7223" s="24"/>
      <c r="AH7223" s="3"/>
      <c r="AI7223" s="3"/>
      <c r="AJ7223" s="3"/>
    </row>
    <row r="7224" spans="1:36" ht="63" hidden="1" x14ac:dyDescent="0.2">
      <c r="A7224" s="6" t="s">
        <v>9031</v>
      </c>
      <c r="B7224" s="24" t="s">
        <v>110</v>
      </c>
      <c r="C7224" s="24" t="s">
        <v>36</v>
      </c>
      <c r="D7224" s="379">
        <v>41943</v>
      </c>
      <c r="E7224" s="383">
        <v>0.77013888888888893</v>
      </c>
      <c r="F7224" s="379">
        <v>41943</v>
      </c>
      <c r="G7224" s="383">
        <v>0.77013888888888893</v>
      </c>
      <c r="H7224" s="383">
        <v>0</v>
      </c>
      <c r="I7224" s="24">
        <v>9</v>
      </c>
      <c r="J7224" s="24" t="s">
        <v>2754</v>
      </c>
      <c r="K7224" s="24"/>
      <c r="L7224" s="24" t="s">
        <v>130</v>
      </c>
      <c r="M7224" s="24" t="s">
        <v>10451</v>
      </c>
      <c r="N7224" s="24">
        <v>110</v>
      </c>
      <c r="O7224" s="24" t="s">
        <v>66</v>
      </c>
      <c r="P7224" s="24" t="s">
        <v>10452</v>
      </c>
      <c r="Q7224" s="24" t="s">
        <v>11821</v>
      </c>
      <c r="R7224" s="24"/>
      <c r="S7224" s="24">
        <v>34</v>
      </c>
      <c r="T7224" s="24">
        <v>34</v>
      </c>
      <c r="U7224" s="24" t="s">
        <v>73</v>
      </c>
      <c r="V7224" s="24">
        <v>2014</v>
      </c>
      <c r="AD7224" s="24" t="s">
        <v>39</v>
      </c>
      <c r="AG7224" s="24"/>
      <c r="AH7224" s="3"/>
      <c r="AI7224" s="3"/>
      <c r="AJ7224" s="3"/>
    </row>
    <row r="7225" spans="1:36" hidden="1" x14ac:dyDescent="0.2">
      <c r="A7225" s="1489" t="s">
        <v>10168</v>
      </c>
      <c r="B7225" s="432" t="s">
        <v>110</v>
      </c>
      <c r="C7225" s="432"/>
      <c r="D7225" s="1500">
        <v>41955</v>
      </c>
      <c r="E7225" s="432"/>
      <c r="F7225" s="432"/>
      <c r="G7225" s="432"/>
      <c r="H7225" s="432"/>
      <c r="I7225" s="432"/>
      <c r="J7225" s="432"/>
      <c r="K7225" s="432"/>
      <c r="L7225" s="432"/>
      <c r="M7225" s="432"/>
      <c r="N7225" s="432"/>
      <c r="O7225" s="432"/>
      <c r="P7225" s="432"/>
      <c r="Q7225" s="432"/>
      <c r="R7225" s="432"/>
      <c r="S7225" s="432"/>
      <c r="T7225" s="432"/>
      <c r="U7225" s="432"/>
      <c r="V7225" s="432"/>
      <c r="W7225" s="432"/>
      <c r="X7225" s="432"/>
      <c r="Y7225" s="432"/>
      <c r="Z7225" s="432"/>
      <c r="AA7225" s="432"/>
      <c r="AB7225" s="432"/>
      <c r="AC7225" s="432"/>
      <c r="AD7225" s="432"/>
      <c r="AE7225" s="432"/>
      <c r="AF7225" s="432"/>
      <c r="AG7225" s="432"/>
      <c r="AH7225" s="432"/>
      <c r="AI7225" s="432"/>
      <c r="AJ7225" s="432"/>
    </row>
    <row r="7226" spans="1:36" hidden="1" x14ac:dyDescent="0.2">
      <c r="A7226" s="1489" t="s">
        <v>10168</v>
      </c>
      <c r="B7226" s="432" t="s">
        <v>110</v>
      </c>
      <c r="C7226" s="432"/>
      <c r="D7226" s="1500">
        <v>41960</v>
      </c>
      <c r="E7226" s="432"/>
      <c r="F7226" s="432"/>
      <c r="G7226" s="432"/>
      <c r="H7226" s="432"/>
      <c r="I7226" s="432"/>
      <c r="J7226" s="432"/>
      <c r="K7226" s="432"/>
      <c r="L7226" s="432"/>
      <c r="M7226" s="432"/>
      <c r="N7226" s="432"/>
      <c r="O7226" s="432"/>
      <c r="P7226" s="432"/>
      <c r="Q7226" s="432"/>
      <c r="R7226" s="432"/>
      <c r="S7226" s="432"/>
      <c r="T7226" s="432"/>
      <c r="U7226" s="432"/>
      <c r="V7226" s="432"/>
      <c r="W7226" s="432"/>
      <c r="X7226" s="432"/>
      <c r="Y7226" s="432"/>
      <c r="Z7226" s="432"/>
      <c r="AA7226" s="432"/>
      <c r="AB7226" s="432"/>
      <c r="AC7226" s="432"/>
      <c r="AD7226" s="432"/>
      <c r="AE7226" s="432"/>
      <c r="AF7226" s="432"/>
      <c r="AG7226" s="432"/>
      <c r="AH7226" s="432"/>
      <c r="AI7226" s="432"/>
      <c r="AJ7226" s="432"/>
    </row>
    <row r="7227" spans="1:36" ht="94.5" hidden="1" x14ac:dyDescent="0.2">
      <c r="A7227" s="6" t="s">
        <v>10168</v>
      </c>
      <c r="B7227" s="24" t="s">
        <v>110</v>
      </c>
      <c r="C7227" s="24" t="s">
        <v>36</v>
      </c>
      <c r="D7227" s="379">
        <v>41960</v>
      </c>
      <c r="E7227" s="383">
        <v>0.64583333333333337</v>
      </c>
      <c r="F7227" s="379">
        <v>41960</v>
      </c>
      <c r="G7227" s="383">
        <v>0.93263888888888891</v>
      </c>
      <c r="H7227" s="383">
        <f>G7227-E7227</f>
        <v>0.28680555555555554</v>
      </c>
      <c r="I7227" s="24">
        <v>8</v>
      </c>
      <c r="J7227" s="24" t="s">
        <v>1452</v>
      </c>
      <c r="K7227" s="24"/>
      <c r="L7227" s="24" t="s">
        <v>130</v>
      </c>
      <c r="M7227" s="24" t="s">
        <v>10619</v>
      </c>
      <c r="N7227" s="24" t="s">
        <v>103</v>
      </c>
      <c r="O7227" s="24" t="s">
        <v>64</v>
      </c>
      <c r="P7227" s="24" t="s">
        <v>10620</v>
      </c>
      <c r="Q7227" s="1601" t="s">
        <v>11822</v>
      </c>
      <c r="R7227" s="1601">
        <v>44.5</v>
      </c>
      <c r="S7227" s="1601"/>
      <c r="T7227" s="1601">
        <f>R7227+S7227</f>
        <v>44.5</v>
      </c>
      <c r="U7227" s="1601" t="s">
        <v>75</v>
      </c>
      <c r="V7227" s="1689">
        <v>1992</v>
      </c>
      <c r="W7227" s="1689" t="s">
        <v>11823</v>
      </c>
      <c r="X7227" s="1689" t="s">
        <v>159</v>
      </c>
      <c r="Y7227" s="1811" t="s">
        <v>11824</v>
      </c>
      <c r="Z7227" s="1689">
        <v>100</v>
      </c>
      <c r="AA7227" s="1811">
        <v>41974</v>
      </c>
      <c r="AB7227" s="1689"/>
      <c r="AC7227" s="1811">
        <v>40639</v>
      </c>
      <c r="AD7227" s="1601" t="s">
        <v>60</v>
      </c>
      <c r="AG7227" s="24"/>
      <c r="AH7227" s="3"/>
      <c r="AI7227" s="3"/>
      <c r="AJ7227" s="3"/>
    </row>
    <row r="7228" spans="1:36" ht="47.25" hidden="1" x14ac:dyDescent="0.2">
      <c r="A7228" s="6" t="s">
        <v>10168</v>
      </c>
      <c r="B7228" s="24" t="s">
        <v>110</v>
      </c>
      <c r="C7228" s="24" t="s">
        <v>36</v>
      </c>
      <c r="D7228" s="379">
        <v>41960</v>
      </c>
      <c r="E7228" s="383">
        <v>0.70972222222222225</v>
      </c>
      <c r="F7228" s="379">
        <v>41960</v>
      </c>
      <c r="G7228" s="383">
        <v>0.70972222222222225</v>
      </c>
      <c r="H7228" s="383">
        <f>G7228-E7228</f>
        <v>0</v>
      </c>
      <c r="I7228" s="24">
        <v>45</v>
      </c>
      <c r="J7228" s="24" t="s">
        <v>178</v>
      </c>
      <c r="K7228" s="24"/>
      <c r="L7228" s="24" t="s">
        <v>130</v>
      </c>
      <c r="M7228" s="24" t="s">
        <v>10621</v>
      </c>
      <c r="N7228" s="24">
        <v>110</v>
      </c>
      <c r="O7228" s="24" t="s">
        <v>63</v>
      </c>
      <c r="P7228" s="24" t="s">
        <v>10622</v>
      </c>
      <c r="Q7228" s="1601" t="s">
        <v>11825</v>
      </c>
      <c r="R7228" s="1601"/>
      <c r="S7228" s="1601">
        <v>25.1</v>
      </c>
      <c r="T7228" s="1601">
        <f>R7228+S7228</f>
        <v>25.1</v>
      </c>
      <c r="U7228" s="1601" t="s">
        <v>75</v>
      </c>
      <c r="V7228" s="1689">
        <v>1997</v>
      </c>
      <c r="W7228" s="1689" t="s">
        <v>11826</v>
      </c>
      <c r="X7228" s="1689" t="s">
        <v>889</v>
      </c>
      <c r="Y7228" s="1689" t="s">
        <v>11827</v>
      </c>
      <c r="Z7228" s="1689">
        <v>100</v>
      </c>
      <c r="AA7228" s="1811">
        <v>42005</v>
      </c>
      <c r="AB7228" s="1689"/>
      <c r="AC7228" s="1811">
        <v>41917</v>
      </c>
      <c r="AD7228" s="1601" t="s">
        <v>60</v>
      </c>
      <c r="AG7228" s="24"/>
      <c r="AH7228" s="3"/>
      <c r="AI7228" s="3"/>
      <c r="AJ7228" s="3"/>
    </row>
    <row r="7229" spans="1:36" hidden="1" x14ac:dyDescent="0.2">
      <c r="A7229" s="24" t="s">
        <v>10168</v>
      </c>
      <c r="B7229" s="24" t="s">
        <v>110</v>
      </c>
      <c r="C7229" s="24" t="s">
        <v>36</v>
      </c>
      <c r="D7229" s="379">
        <v>41961</v>
      </c>
      <c r="E7229" s="432"/>
      <c r="F7229" s="432"/>
      <c r="G7229" s="432"/>
      <c r="H7229" s="432"/>
      <c r="I7229" s="432"/>
      <c r="J7229" s="432"/>
      <c r="K7229" s="432"/>
      <c r="L7229" s="432"/>
      <c r="M7229" s="432"/>
      <c r="N7229" s="432"/>
      <c r="O7229" s="432"/>
      <c r="P7229" s="432"/>
      <c r="Q7229" s="432"/>
      <c r="R7229" s="432"/>
      <c r="S7229" s="432"/>
      <c r="T7229" s="432"/>
      <c r="U7229" s="432"/>
      <c r="V7229" s="432"/>
      <c r="W7229" s="432"/>
      <c r="X7229" s="432"/>
      <c r="Y7229" s="432"/>
      <c r="Z7229" s="432"/>
      <c r="AA7229" s="432"/>
      <c r="AB7229" s="432"/>
      <c r="AC7229" s="432"/>
      <c r="AD7229" s="432"/>
      <c r="AE7229" s="432"/>
      <c r="AF7229" s="432"/>
      <c r="AG7229" s="432"/>
      <c r="AH7229" s="432"/>
      <c r="AI7229" s="432"/>
      <c r="AJ7229" s="432"/>
    </row>
    <row r="7230" spans="1:36" ht="173.25" hidden="1" x14ac:dyDescent="0.2">
      <c r="A7230" s="24" t="s">
        <v>10168</v>
      </c>
      <c r="B7230" s="24" t="s">
        <v>110</v>
      </c>
      <c r="C7230" s="24" t="s">
        <v>36</v>
      </c>
      <c r="D7230" s="379">
        <v>41964</v>
      </c>
      <c r="E7230" s="383">
        <v>0.62986111111111109</v>
      </c>
      <c r="F7230" s="379">
        <v>41964</v>
      </c>
      <c r="G7230" s="383">
        <v>0.62986111111111109</v>
      </c>
      <c r="H7230" s="383">
        <v>0</v>
      </c>
      <c r="I7230" s="24">
        <v>50</v>
      </c>
      <c r="J7230" s="24" t="s">
        <v>146</v>
      </c>
      <c r="K7230" s="24" t="s">
        <v>134</v>
      </c>
      <c r="L7230" s="24" t="s">
        <v>128</v>
      </c>
      <c r="M7230" s="24" t="s">
        <v>10689</v>
      </c>
      <c r="N7230" s="24">
        <v>35</v>
      </c>
      <c r="O7230" s="24" t="s">
        <v>66</v>
      </c>
      <c r="P7230" s="24" t="s">
        <v>10690</v>
      </c>
      <c r="Q7230" s="24" t="s">
        <v>11828</v>
      </c>
      <c r="R7230" s="1335"/>
      <c r="S7230" s="24">
        <v>33.700000000000003</v>
      </c>
      <c r="T7230" s="24">
        <v>33.700000000000003</v>
      </c>
      <c r="U7230" s="24" t="s">
        <v>75</v>
      </c>
      <c r="V7230" s="24">
        <v>2008</v>
      </c>
      <c r="W7230" s="3" t="s">
        <v>11829</v>
      </c>
      <c r="X7230" s="24" t="s">
        <v>11830</v>
      </c>
      <c r="Y7230" s="655">
        <v>41876</v>
      </c>
      <c r="Z7230" s="24">
        <v>100</v>
      </c>
      <c r="AA7230" s="655" t="s">
        <v>11831</v>
      </c>
      <c r="AB7230" s="24">
        <v>0</v>
      </c>
      <c r="AC7230" s="655" t="s">
        <v>3308</v>
      </c>
      <c r="AD7230" s="24" t="s">
        <v>49</v>
      </c>
      <c r="AG7230" s="24"/>
      <c r="AH7230" s="3"/>
      <c r="AI7230" s="3"/>
      <c r="AJ7230" s="3"/>
    </row>
    <row r="7231" spans="1:36" ht="220.5" hidden="1" x14ac:dyDescent="0.2">
      <c r="A7231" s="24" t="s">
        <v>10168</v>
      </c>
      <c r="B7231" s="24" t="s">
        <v>110</v>
      </c>
      <c r="C7231" s="24" t="s">
        <v>36</v>
      </c>
      <c r="D7231" s="379">
        <v>41964</v>
      </c>
      <c r="E7231" s="383">
        <v>0.61805555555555558</v>
      </c>
      <c r="F7231" s="379">
        <v>41964</v>
      </c>
      <c r="G7231" s="383">
        <v>0.75069444444444444</v>
      </c>
      <c r="H7231" s="383">
        <v>0.13263888888888889</v>
      </c>
      <c r="I7231" s="24">
        <v>24</v>
      </c>
      <c r="J7231" s="24" t="s">
        <v>146</v>
      </c>
      <c r="K7231" s="24" t="s">
        <v>134</v>
      </c>
      <c r="L7231" s="24" t="s">
        <v>128</v>
      </c>
      <c r="M7231" s="24" t="s">
        <v>10691</v>
      </c>
      <c r="N7231" s="24">
        <v>35</v>
      </c>
      <c r="O7231" s="24" t="s">
        <v>66</v>
      </c>
      <c r="P7231" s="24" t="s">
        <v>10692</v>
      </c>
      <c r="Q7231" s="24" t="s">
        <v>11832</v>
      </c>
      <c r="R7231" s="1335"/>
      <c r="S7231" s="1335">
        <v>24.5</v>
      </c>
      <c r="T7231" s="1335">
        <v>24.5</v>
      </c>
      <c r="U7231" s="24" t="s">
        <v>84</v>
      </c>
      <c r="V7231" s="24" t="s">
        <v>11833</v>
      </c>
      <c r="W7231" s="24">
        <v>2012</v>
      </c>
      <c r="X7231" s="24" t="s">
        <v>889</v>
      </c>
      <c r="Y7231" s="24" t="s">
        <v>11834</v>
      </c>
      <c r="Z7231" s="24">
        <v>100</v>
      </c>
      <c r="AA7231" s="24" t="s">
        <v>11831</v>
      </c>
      <c r="AB7231" s="24">
        <v>0</v>
      </c>
      <c r="AC7231" s="655"/>
      <c r="AD7231" s="24" t="s">
        <v>49</v>
      </c>
      <c r="AG7231" s="24"/>
      <c r="AH7231" s="3"/>
      <c r="AI7231" s="3"/>
      <c r="AJ7231" s="3"/>
    </row>
    <row r="7232" spans="1:36" ht="141.75" hidden="1" x14ac:dyDescent="0.2">
      <c r="A7232" s="24" t="s">
        <v>10168</v>
      </c>
      <c r="B7232" s="24" t="s">
        <v>110</v>
      </c>
      <c r="C7232" s="24" t="s">
        <v>36</v>
      </c>
      <c r="D7232" s="379">
        <v>41964</v>
      </c>
      <c r="E7232" s="383">
        <v>0.63194444444444442</v>
      </c>
      <c r="F7232" s="379">
        <v>41964</v>
      </c>
      <c r="G7232" s="383">
        <v>0.63194444444444442</v>
      </c>
      <c r="H7232" s="383">
        <v>0</v>
      </c>
      <c r="I7232" s="24">
        <v>67</v>
      </c>
      <c r="J7232" s="24" t="s">
        <v>2040</v>
      </c>
      <c r="K7232" s="24" t="s">
        <v>132</v>
      </c>
      <c r="L7232" s="24" t="s">
        <v>128</v>
      </c>
      <c r="M7232" s="24" t="s">
        <v>10693</v>
      </c>
      <c r="N7232" s="24">
        <v>110</v>
      </c>
      <c r="O7232" s="24" t="s">
        <v>66</v>
      </c>
      <c r="P7232" s="24" t="s">
        <v>10693</v>
      </c>
      <c r="Q7232" s="24" t="s">
        <v>10694</v>
      </c>
      <c r="R7232" s="1335"/>
      <c r="S7232" s="1335">
        <v>97.6</v>
      </c>
      <c r="T7232" s="1335">
        <v>97.6</v>
      </c>
      <c r="U7232" s="434" t="s">
        <v>75</v>
      </c>
      <c r="V7232" s="434">
        <v>2013</v>
      </c>
      <c r="W7232" s="434" t="s">
        <v>9593</v>
      </c>
      <c r="X7232" s="434" t="s">
        <v>175</v>
      </c>
      <c r="Y7232" s="434" t="s">
        <v>11835</v>
      </c>
      <c r="Z7232" s="434"/>
      <c r="AA7232" s="434" t="s">
        <v>11836</v>
      </c>
      <c r="AB7232" s="434" t="s">
        <v>11837</v>
      </c>
      <c r="AC7232" s="1405"/>
      <c r="AD7232" s="24" t="s">
        <v>49</v>
      </c>
      <c r="AG7232" s="24"/>
      <c r="AH7232" s="3"/>
      <c r="AI7232" s="3"/>
      <c r="AJ7232" s="3"/>
    </row>
    <row r="7233" spans="1:36" ht="63" hidden="1" x14ac:dyDescent="0.2">
      <c r="A7233" s="24" t="s">
        <v>10168</v>
      </c>
      <c r="B7233" s="24" t="s">
        <v>110</v>
      </c>
      <c r="C7233" s="24" t="s">
        <v>5467</v>
      </c>
      <c r="D7233" s="379">
        <v>41964</v>
      </c>
      <c r="E7233" s="383">
        <v>0.63541666666666663</v>
      </c>
      <c r="F7233" s="379">
        <v>41964</v>
      </c>
      <c r="G7233" s="383">
        <v>0.71458333333333324</v>
      </c>
      <c r="H7233" s="383">
        <v>7.9166666666666663E-2</v>
      </c>
      <c r="I7233" s="24">
        <v>104</v>
      </c>
      <c r="J7233" s="24" t="s">
        <v>2754</v>
      </c>
      <c r="K7233" s="24"/>
      <c r="L7233" s="24" t="s">
        <v>125</v>
      </c>
      <c r="M7233" s="24" t="s">
        <v>10695</v>
      </c>
      <c r="N7233" s="24">
        <v>35</v>
      </c>
      <c r="O7233" s="24" t="s">
        <v>63</v>
      </c>
      <c r="P7233" s="24" t="s">
        <v>10696</v>
      </c>
      <c r="Q7233" s="24" t="s">
        <v>11838</v>
      </c>
      <c r="R7233" s="1335"/>
      <c r="S7233" s="1335">
        <v>260.60000000000002</v>
      </c>
      <c r="T7233" s="1335">
        <v>260.60000000000002</v>
      </c>
      <c r="AC7233" s="655"/>
      <c r="AD7233" s="24" t="s">
        <v>55</v>
      </c>
      <c r="AG7233" s="24"/>
      <c r="AH7233" s="3"/>
      <c r="AI7233" s="3"/>
      <c r="AJ7233" s="3"/>
    </row>
    <row r="7234" spans="1:36" ht="47.25" hidden="1" x14ac:dyDescent="0.2">
      <c r="A7234" s="24" t="s">
        <v>10168</v>
      </c>
      <c r="B7234" s="24" t="s">
        <v>110</v>
      </c>
      <c r="C7234" s="24" t="s">
        <v>36</v>
      </c>
      <c r="D7234" s="379">
        <v>41964</v>
      </c>
      <c r="E7234" s="383">
        <v>0.65972222222222221</v>
      </c>
      <c r="F7234" s="379">
        <v>41964</v>
      </c>
      <c r="G7234" s="383">
        <v>0.68402777777777779</v>
      </c>
      <c r="H7234" s="383">
        <v>2.4305555555555556E-2</v>
      </c>
      <c r="I7234" s="24">
        <v>7</v>
      </c>
      <c r="J7234" s="24" t="s">
        <v>146</v>
      </c>
      <c r="K7234" s="24" t="s">
        <v>133</v>
      </c>
      <c r="L7234" s="24" t="s">
        <v>128</v>
      </c>
      <c r="M7234" s="24" t="s">
        <v>10697</v>
      </c>
      <c r="N7234" s="24" t="s">
        <v>103</v>
      </c>
      <c r="O7234" s="24" t="s">
        <v>66</v>
      </c>
      <c r="P7234" s="24" t="s">
        <v>10698</v>
      </c>
      <c r="Q7234" s="24" t="s">
        <v>11839</v>
      </c>
      <c r="R7234" s="24">
        <v>18.5</v>
      </c>
      <c r="S7234" s="24"/>
      <c r="T7234" s="24">
        <f>R7234+S7234</f>
        <v>18.5</v>
      </c>
      <c r="U7234" s="24" t="s">
        <v>75</v>
      </c>
      <c r="V7234" s="24">
        <v>2013</v>
      </c>
      <c r="W7234" s="24" t="s">
        <v>500</v>
      </c>
      <c r="Y7234" s="655">
        <v>41861</v>
      </c>
      <c r="Z7234" s="24">
        <v>100</v>
      </c>
      <c r="AA7234" s="655">
        <v>42005</v>
      </c>
      <c r="AD7234" s="24" t="s">
        <v>49</v>
      </c>
      <c r="AG7234" s="24"/>
      <c r="AH7234" s="3"/>
      <c r="AI7234" s="3"/>
      <c r="AJ7234" s="3"/>
    </row>
    <row r="7235" spans="1:36" ht="47.25" hidden="1" x14ac:dyDescent="0.2">
      <c r="A7235" s="24" t="s">
        <v>10168</v>
      </c>
      <c r="B7235" s="24" t="s">
        <v>110</v>
      </c>
      <c r="C7235" s="24" t="s">
        <v>36</v>
      </c>
      <c r="D7235" s="379">
        <v>41964</v>
      </c>
      <c r="E7235" s="383">
        <v>0.62986111111111109</v>
      </c>
      <c r="F7235" s="379">
        <v>41964</v>
      </c>
      <c r="G7235" s="383">
        <v>0.7680555555555556</v>
      </c>
      <c r="H7235" s="383">
        <v>0.13819444444444443</v>
      </c>
      <c r="I7235" s="24">
        <v>11</v>
      </c>
      <c r="J7235" s="24" t="s">
        <v>146</v>
      </c>
      <c r="K7235" s="24" t="s">
        <v>134</v>
      </c>
      <c r="L7235" s="24" t="s">
        <v>128</v>
      </c>
      <c r="M7235" s="24" t="s">
        <v>10699</v>
      </c>
      <c r="N7235" s="24" t="s">
        <v>103</v>
      </c>
      <c r="O7235" s="24" t="s">
        <v>66</v>
      </c>
      <c r="P7235" s="24" t="s">
        <v>10700</v>
      </c>
      <c r="Q7235" s="24" t="s">
        <v>11840</v>
      </c>
      <c r="R7235" s="24">
        <v>20.100000000000001</v>
      </c>
      <c r="S7235" s="24"/>
      <c r="T7235" s="24">
        <f>R7235+S7235</f>
        <v>20.100000000000001</v>
      </c>
      <c r="U7235" s="24" t="s">
        <v>75</v>
      </c>
      <c r="V7235" s="24">
        <v>1988</v>
      </c>
      <c r="W7235" s="24" t="s">
        <v>171</v>
      </c>
      <c r="Y7235" s="24" t="s">
        <v>10701</v>
      </c>
      <c r="Z7235" s="24">
        <v>100</v>
      </c>
      <c r="AD7235" s="24" t="s">
        <v>49</v>
      </c>
      <c r="AG7235" s="24"/>
      <c r="AH7235" s="3"/>
      <c r="AI7235" s="3"/>
      <c r="AJ7235" s="3"/>
    </row>
    <row r="7236" spans="1:36" ht="63" hidden="1" x14ac:dyDescent="0.2">
      <c r="A7236" s="24" t="s">
        <v>10168</v>
      </c>
      <c r="B7236" s="24" t="s">
        <v>110</v>
      </c>
      <c r="C7236" s="24" t="s">
        <v>5467</v>
      </c>
      <c r="D7236" s="379">
        <v>41964</v>
      </c>
      <c r="E7236" s="383">
        <v>0.65972222222222221</v>
      </c>
      <c r="F7236" s="379" t="s">
        <v>1022</v>
      </c>
      <c r="G7236" s="383"/>
      <c r="H7236" s="383"/>
      <c r="I7236" s="24"/>
      <c r="J7236" s="24" t="s">
        <v>10702</v>
      </c>
      <c r="K7236" s="24"/>
      <c r="L7236" s="24" t="s">
        <v>125</v>
      </c>
      <c r="M7236" s="24" t="s">
        <v>10703</v>
      </c>
      <c r="N7236" s="24">
        <v>500</v>
      </c>
      <c r="O7236" s="24" t="s">
        <v>66</v>
      </c>
      <c r="P7236" s="24" t="s">
        <v>10703</v>
      </c>
      <c r="Q7236" s="24" t="s">
        <v>11841</v>
      </c>
      <c r="R7236" s="1335"/>
      <c r="S7236" s="1335"/>
      <c r="T7236" s="1335"/>
      <c r="U7236" s="24" t="s">
        <v>75</v>
      </c>
      <c r="AC7236" s="655"/>
      <c r="AD7236" s="24" t="s">
        <v>55</v>
      </c>
      <c r="AG7236" s="24"/>
      <c r="AH7236" s="3"/>
      <c r="AI7236" s="3"/>
      <c r="AJ7236" s="3"/>
    </row>
    <row r="7237" spans="1:36" ht="330.75" hidden="1" x14ac:dyDescent="0.2">
      <c r="A7237" s="24" t="s">
        <v>10168</v>
      </c>
      <c r="B7237" s="24" t="s">
        <v>110</v>
      </c>
      <c r="C7237" s="24" t="s">
        <v>36</v>
      </c>
      <c r="D7237" s="379">
        <v>41964</v>
      </c>
      <c r="E7237" s="383">
        <v>0.68194444444444446</v>
      </c>
      <c r="F7237" s="379">
        <v>41964</v>
      </c>
      <c r="G7237" s="383">
        <v>0.69166666666666676</v>
      </c>
      <c r="H7237" s="383">
        <v>1.0416666666666666E-2</v>
      </c>
      <c r="I7237" s="24">
        <v>156</v>
      </c>
      <c r="J7237" s="24" t="s">
        <v>1262</v>
      </c>
      <c r="K7237" s="24" t="s">
        <v>133</v>
      </c>
      <c r="L7237" s="24" t="s">
        <v>128</v>
      </c>
      <c r="M7237" s="24" t="s">
        <v>10704</v>
      </c>
      <c r="N7237" s="24">
        <v>110</v>
      </c>
      <c r="O7237" s="24" t="s">
        <v>66</v>
      </c>
      <c r="P7237" s="24" t="s">
        <v>10704</v>
      </c>
      <c r="Q7237" s="24" t="s">
        <v>10705</v>
      </c>
      <c r="R7237" s="1335"/>
      <c r="S7237" s="1335">
        <v>90.8</v>
      </c>
      <c r="T7237" s="1335">
        <v>90.8</v>
      </c>
      <c r="U7237" s="1348" t="s">
        <v>75</v>
      </c>
      <c r="V7237" s="1348">
        <v>2004</v>
      </c>
      <c r="W7237" s="1348" t="s">
        <v>11842</v>
      </c>
      <c r="X7237" s="1348"/>
      <c r="Y7237" s="1348" t="s">
        <v>11843</v>
      </c>
      <c r="Z7237" s="1348">
        <v>100</v>
      </c>
      <c r="AA7237" s="1348" t="s">
        <v>11844</v>
      </c>
      <c r="AB7237" s="1348"/>
      <c r="AC7237" s="1405"/>
      <c r="AD7237" s="24" t="s">
        <v>49</v>
      </c>
      <c r="AG7237" s="24"/>
      <c r="AH7237" s="3"/>
      <c r="AI7237" s="3"/>
      <c r="AJ7237" s="3"/>
    </row>
    <row r="7238" spans="1:36" ht="47.25" hidden="1" x14ac:dyDescent="0.2">
      <c r="A7238" s="24" t="s">
        <v>10168</v>
      </c>
      <c r="B7238" s="24" t="s">
        <v>110</v>
      </c>
      <c r="C7238" s="24" t="s">
        <v>36</v>
      </c>
      <c r="D7238" s="379">
        <v>41964</v>
      </c>
      <c r="E7238" s="383">
        <v>0.65972222222222221</v>
      </c>
      <c r="F7238" s="379">
        <v>41964</v>
      </c>
      <c r="G7238" s="383">
        <v>0.69236111111111109</v>
      </c>
      <c r="H7238" s="383">
        <v>3.2638888888888891E-2</v>
      </c>
      <c r="I7238" s="24">
        <v>5</v>
      </c>
      <c r="J7238" s="24" t="s">
        <v>146</v>
      </c>
      <c r="K7238" s="24" t="s">
        <v>133</v>
      </c>
      <c r="L7238" s="24" t="s">
        <v>128</v>
      </c>
      <c r="M7238" s="24" t="s">
        <v>10706</v>
      </c>
      <c r="N7238" s="24" t="s">
        <v>103</v>
      </c>
      <c r="O7238" s="24" t="s">
        <v>66</v>
      </c>
      <c r="P7238" s="24" t="s">
        <v>10707</v>
      </c>
      <c r="Q7238" s="24" t="s">
        <v>11839</v>
      </c>
      <c r="R7238" s="24">
        <v>3.9</v>
      </c>
      <c r="S7238" s="24"/>
      <c r="T7238" s="24">
        <f>R7238+S7238</f>
        <v>3.9</v>
      </c>
      <c r="U7238" s="1601" t="s">
        <v>75</v>
      </c>
      <c r="V7238" s="1601">
        <v>2013</v>
      </c>
      <c r="W7238" s="1601" t="s">
        <v>500</v>
      </c>
      <c r="X7238" s="1601"/>
      <c r="Y7238" s="1834">
        <v>41861</v>
      </c>
      <c r="Z7238" s="1601">
        <v>100</v>
      </c>
      <c r="AA7238" s="1834">
        <v>42005</v>
      </c>
      <c r="AB7238" s="1601"/>
      <c r="AC7238" s="1834"/>
      <c r="AD7238" s="1601" t="s">
        <v>49</v>
      </c>
      <c r="AG7238" s="24"/>
      <c r="AH7238" s="3"/>
      <c r="AI7238" s="3"/>
      <c r="AJ7238" s="3"/>
    </row>
    <row r="7239" spans="1:36" ht="47.25" hidden="1" x14ac:dyDescent="0.2">
      <c r="A7239" s="24" t="s">
        <v>10168</v>
      </c>
      <c r="B7239" s="24" t="s">
        <v>110</v>
      </c>
      <c r="C7239" s="24" t="s">
        <v>36</v>
      </c>
      <c r="D7239" s="379">
        <v>41964</v>
      </c>
      <c r="E7239" s="383">
        <v>0.64722222222222225</v>
      </c>
      <c r="F7239" s="379">
        <v>41964</v>
      </c>
      <c r="G7239" s="383">
        <v>0.68194444444444446</v>
      </c>
      <c r="H7239" s="383">
        <v>3.4722222222222224E-2</v>
      </c>
      <c r="I7239" s="24">
        <v>2</v>
      </c>
      <c r="J7239" s="24" t="s">
        <v>146</v>
      </c>
      <c r="K7239" s="24" t="s">
        <v>133</v>
      </c>
      <c r="L7239" s="24" t="s">
        <v>128</v>
      </c>
      <c r="M7239" s="24" t="s">
        <v>10708</v>
      </c>
      <c r="N7239" s="24" t="s">
        <v>103</v>
      </c>
      <c r="O7239" s="24" t="s">
        <v>66</v>
      </c>
      <c r="P7239" s="24" t="s">
        <v>10709</v>
      </c>
      <c r="Q7239" s="24" t="s">
        <v>11839</v>
      </c>
      <c r="R7239" s="24">
        <v>0.4</v>
      </c>
      <c r="S7239" s="24"/>
      <c r="T7239" s="24">
        <f>R7239+S7239</f>
        <v>0.4</v>
      </c>
      <c r="U7239" s="1601" t="s">
        <v>75</v>
      </c>
      <c r="V7239" s="1601">
        <v>1987</v>
      </c>
      <c r="W7239" s="1601" t="s">
        <v>171</v>
      </c>
      <c r="X7239" s="1601"/>
      <c r="Y7239" s="1601" t="s">
        <v>10710</v>
      </c>
      <c r="Z7239" s="1601">
        <v>100</v>
      </c>
      <c r="AA7239" s="1601"/>
      <c r="AB7239" s="1601" t="s">
        <v>10711</v>
      </c>
      <c r="AC7239" s="1601"/>
      <c r="AD7239" s="1601" t="s">
        <v>49</v>
      </c>
      <c r="AG7239" s="24"/>
      <c r="AH7239" s="3"/>
      <c r="AI7239" s="3"/>
      <c r="AJ7239" s="3"/>
    </row>
    <row r="7240" spans="1:36" ht="47.25" hidden="1" x14ac:dyDescent="0.2">
      <c r="A7240" s="24" t="s">
        <v>10168</v>
      </c>
      <c r="B7240" s="24" t="s">
        <v>110</v>
      </c>
      <c r="C7240" s="24" t="s">
        <v>36</v>
      </c>
      <c r="D7240" s="379">
        <v>41964</v>
      </c>
      <c r="E7240" s="383">
        <v>0.62986111111111109</v>
      </c>
      <c r="F7240" s="379">
        <v>41964</v>
      </c>
      <c r="G7240" s="383">
        <v>0.62986111111111109</v>
      </c>
      <c r="H7240" s="383">
        <v>0</v>
      </c>
      <c r="I7240" s="24">
        <v>4</v>
      </c>
      <c r="J7240" s="24" t="s">
        <v>146</v>
      </c>
      <c r="K7240" s="24" t="s">
        <v>132</v>
      </c>
      <c r="L7240" s="24" t="s">
        <v>128</v>
      </c>
      <c r="M7240" s="24" t="s">
        <v>10712</v>
      </c>
      <c r="N7240" s="24" t="s">
        <v>103</v>
      </c>
      <c r="O7240" s="24" t="s">
        <v>66</v>
      </c>
      <c r="P7240" s="24" t="s">
        <v>10713</v>
      </c>
      <c r="Q7240" s="24" t="s">
        <v>11839</v>
      </c>
      <c r="R7240" s="24"/>
      <c r="S7240" s="24">
        <v>0.7</v>
      </c>
      <c r="T7240" s="24">
        <f>R7240+S7240</f>
        <v>0.7</v>
      </c>
      <c r="U7240" s="1601" t="s">
        <v>75</v>
      </c>
      <c r="V7240" s="1601">
        <v>2013</v>
      </c>
      <c r="W7240" s="1601" t="s">
        <v>171</v>
      </c>
      <c r="X7240" s="1601"/>
      <c r="Y7240" s="1601" t="s">
        <v>10714</v>
      </c>
      <c r="Z7240" s="1601">
        <v>100</v>
      </c>
      <c r="AA7240" s="1601"/>
      <c r="AB7240" s="1601"/>
      <c r="AC7240" s="1601"/>
      <c r="AD7240" s="1601" t="s">
        <v>49</v>
      </c>
      <c r="AG7240" s="24"/>
      <c r="AH7240" s="3"/>
      <c r="AI7240" s="3"/>
      <c r="AJ7240" s="3"/>
    </row>
    <row r="7241" spans="1:36" ht="47.25" hidden="1" x14ac:dyDescent="0.2">
      <c r="A7241" s="24" t="s">
        <v>10168</v>
      </c>
      <c r="B7241" s="24" t="s">
        <v>110</v>
      </c>
      <c r="C7241" s="24" t="s">
        <v>36</v>
      </c>
      <c r="D7241" s="379">
        <v>41964</v>
      </c>
      <c r="E7241" s="383">
        <v>0.64513888888888882</v>
      </c>
      <c r="F7241" s="379">
        <v>41964</v>
      </c>
      <c r="G7241" s="383">
        <v>0.64513888888888882</v>
      </c>
      <c r="H7241" s="383">
        <v>0</v>
      </c>
      <c r="I7241" s="24">
        <v>5</v>
      </c>
      <c r="J7241" s="24" t="s">
        <v>146</v>
      </c>
      <c r="K7241" s="24" t="s">
        <v>132</v>
      </c>
      <c r="L7241" s="24" t="s">
        <v>128</v>
      </c>
      <c r="M7241" s="24" t="s">
        <v>10715</v>
      </c>
      <c r="N7241" s="24" t="s">
        <v>103</v>
      </c>
      <c r="O7241" s="24" t="s">
        <v>66</v>
      </c>
      <c r="P7241" s="24" t="s">
        <v>10716</v>
      </c>
      <c r="Q7241" s="24" t="s">
        <v>11839</v>
      </c>
      <c r="R7241" s="24"/>
      <c r="S7241" s="24">
        <v>2</v>
      </c>
      <c r="T7241" s="24">
        <f>R7241+S7241</f>
        <v>2</v>
      </c>
      <c r="U7241" s="1601" t="s">
        <v>75</v>
      </c>
      <c r="V7241" s="1601">
        <v>2013</v>
      </c>
      <c r="W7241" s="1601" t="s">
        <v>171</v>
      </c>
      <c r="X7241" s="1601"/>
      <c r="Y7241" s="1601" t="s">
        <v>10714</v>
      </c>
      <c r="Z7241" s="1601">
        <v>100</v>
      </c>
      <c r="AA7241" s="1601"/>
      <c r="AB7241" s="1601"/>
      <c r="AC7241" s="1601"/>
      <c r="AD7241" s="1601" t="s">
        <v>49</v>
      </c>
      <c r="AG7241" s="24"/>
      <c r="AH7241" s="3"/>
      <c r="AI7241" s="3"/>
      <c r="AJ7241" s="3"/>
    </row>
    <row r="7242" spans="1:36" ht="47.25" hidden="1" x14ac:dyDescent="0.2">
      <c r="A7242" s="24" t="s">
        <v>10168</v>
      </c>
      <c r="B7242" s="24" t="s">
        <v>110</v>
      </c>
      <c r="C7242" s="24" t="s">
        <v>36</v>
      </c>
      <c r="D7242" s="379">
        <v>41964</v>
      </c>
      <c r="E7242" s="383">
        <v>0.68125000000000002</v>
      </c>
      <c r="F7242" s="379">
        <v>41964</v>
      </c>
      <c r="G7242" s="383">
        <v>0.90277777777777779</v>
      </c>
      <c r="H7242" s="383">
        <v>0.22152777777777777</v>
      </c>
      <c r="I7242" s="24">
        <v>22</v>
      </c>
      <c r="J7242" s="24" t="s">
        <v>178</v>
      </c>
      <c r="K7242" s="24" t="s">
        <v>134</v>
      </c>
      <c r="L7242" s="24" t="s">
        <v>128</v>
      </c>
      <c r="M7242" s="24" t="s">
        <v>10717</v>
      </c>
      <c r="N7242" s="24" t="s">
        <v>103</v>
      </c>
      <c r="O7242" s="24" t="s">
        <v>66</v>
      </c>
      <c r="P7242" s="24" t="s">
        <v>10263</v>
      </c>
      <c r="Q7242" s="24" t="s">
        <v>10718</v>
      </c>
      <c r="R7242" s="24"/>
      <c r="S7242" s="24">
        <v>74</v>
      </c>
      <c r="T7242" s="24">
        <v>74</v>
      </c>
      <c r="U7242" s="1601" t="s">
        <v>84</v>
      </c>
      <c r="V7242" s="1601">
        <v>1985</v>
      </c>
      <c r="W7242" s="1601" t="s">
        <v>171</v>
      </c>
      <c r="X7242" s="1601"/>
      <c r="Y7242" s="1601" t="s">
        <v>11845</v>
      </c>
      <c r="Z7242" s="1601">
        <v>100</v>
      </c>
      <c r="AA7242" s="1601" t="s">
        <v>11846</v>
      </c>
      <c r="AB7242" s="1601">
        <v>0</v>
      </c>
      <c r="AC7242" s="1601"/>
      <c r="AD7242" s="1601" t="s">
        <v>49</v>
      </c>
      <c r="AG7242" s="24"/>
      <c r="AH7242" s="3"/>
      <c r="AI7242" s="3"/>
      <c r="AJ7242" s="3"/>
    </row>
    <row r="7243" spans="1:36" ht="47.25" hidden="1" x14ac:dyDescent="0.2">
      <c r="A7243" s="24" t="s">
        <v>10168</v>
      </c>
      <c r="B7243" s="24" t="s">
        <v>110</v>
      </c>
      <c r="C7243" s="24" t="s">
        <v>36</v>
      </c>
      <c r="D7243" s="379">
        <v>41964</v>
      </c>
      <c r="E7243" s="383">
        <v>0.64583333333333337</v>
      </c>
      <c r="F7243" s="379">
        <v>41964</v>
      </c>
      <c r="G7243" s="383">
        <v>0.93055555555555547</v>
      </c>
      <c r="H7243" s="383">
        <v>0.28472222222222221</v>
      </c>
      <c r="I7243" s="24">
        <v>22</v>
      </c>
      <c r="J7243" s="24" t="s">
        <v>178</v>
      </c>
      <c r="K7243" s="24" t="s">
        <v>134</v>
      </c>
      <c r="L7243" s="24" t="s">
        <v>128</v>
      </c>
      <c r="M7243" s="24" t="s">
        <v>10719</v>
      </c>
      <c r="N7243" s="24" t="s">
        <v>103</v>
      </c>
      <c r="O7243" s="24" t="s">
        <v>66</v>
      </c>
      <c r="P7243" s="24" t="s">
        <v>10720</v>
      </c>
      <c r="Q7243" s="24" t="s">
        <v>10721</v>
      </c>
      <c r="R7243" s="24"/>
      <c r="S7243" s="24">
        <v>34.5</v>
      </c>
      <c r="T7243" s="24">
        <v>34.5</v>
      </c>
      <c r="U7243" s="1601" t="s">
        <v>75</v>
      </c>
      <c r="V7243" s="1601">
        <v>1986</v>
      </c>
      <c r="W7243" s="1601" t="s">
        <v>171</v>
      </c>
      <c r="X7243" s="1601" t="s">
        <v>175</v>
      </c>
      <c r="Y7243" s="1601" t="s">
        <v>11847</v>
      </c>
      <c r="Z7243" s="1601">
        <v>100</v>
      </c>
      <c r="AA7243" s="1601" t="s">
        <v>11848</v>
      </c>
      <c r="AB7243" s="1601"/>
      <c r="AC7243" s="1898">
        <v>41913</v>
      </c>
      <c r="AD7243" s="1601" t="s">
        <v>56</v>
      </c>
      <c r="AG7243" s="24"/>
      <c r="AH7243" s="3"/>
      <c r="AI7243" s="3"/>
      <c r="AJ7243" s="3"/>
    </row>
    <row r="7244" spans="1:36" ht="47.25" hidden="1" x14ac:dyDescent="0.2">
      <c r="A7244" s="24" t="s">
        <v>10168</v>
      </c>
      <c r="B7244" s="24" t="s">
        <v>110</v>
      </c>
      <c r="C7244" s="24" t="s">
        <v>36</v>
      </c>
      <c r="D7244" s="379">
        <v>41964</v>
      </c>
      <c r="E7244" s="383">
        <v>0.75</v>
      </c>
      <c r="F7244" s="379">
        <v>41964</v>
      </c>
      <c r="G7244" s="383">
        <v>0.78263888888888899</v>
      </c>
      <c r="H7244" s="383">
        <v>3.2638888888888891E-2</v>
      </c>
      <c r="I7244" s="24">
        <v>17</v>
      </c>
      <c r="J7244" s="24" t="s">
        <v>178</v>
      </c>
      <c r="K7244" s="24" t="s">
        <v>132</v>
      </c>
      <c r="L7244" s="24" t="s">
        <v>128</v>
      </c>
      <c r="M7244" s="24" t="s">
        <v>10722</v>
      </c>
      <c r="N7244" s="24" t="s">
        <v>103</v>
      </c>
      <c r="O7244" s="24" t="s">
        <v>66</v>
      </c>
      <c r="P7244" s="24" t="s">
        <v>10723</v>
      </c>
      <c r="Q7244" s="24" t="s">
        <v>10724</v>
      </c>
      <c r="R7244" s="24"/>
      <c r="S7244" s="24">
        <v>39.700000000000003</v>
      </c>
      <c r="T7244" s="24">
        <v>39.700000000000003</v>
      </c>
      <c r="U7244" s="1601" t="s">
        <v>84</v>
      </c>
      <c r="V7244" s="1601">
        <v>1985</v>
      </c>
      <c r="W7244" s="1601" t="s">
        <v>11849</v>
      </c>
      <c r="X7244" s="1601" t="s">
        <v>11850</v>
      </c>
      <c r="Y7244" s="1601" t="s">
        <v>11851</v>
      </c>
      <c r="Z7244" s="1601">
        <v>100</v>
      </c>
      <c r="AA7244" s="1601" t="s">
        <v>11852</v>
      </c>
      <c r="AB7244" s="1601" t="s">
        <v>11853</v>
      </c>
      <c r="AC7244" s="1601"/>
      <c r="AD7244" s="1601" t="s">
        <v>49</v>
      </c>
      <c r="AG7244" s="24"/>
      <c r="AH7244" s="3"/>
      <c r="AI7244" s="3"/>
      <c r="AJ7244" s="3"/>
    </row>
    <row r="7245" spans="1:36" ht="47.25" hidden="1" x14ac:dyDescent="0.2">
      <c r="A7245" s="24" t="s">
        <v>10168</v>
      </c>
      <c r="B7245" s="24" t="s">
        <v>110</v>
      </c>
      <c r="C7245" s="24" t="s">
        <v>36</v>
      </c>
      <c r="D7245" s="379">
        <v>41964</v>
      </c>
      <c r="E7245" s="383">
        <v>0.77430555555555547</v>
      </c>
      <c r="F7245" s="379">
        <v>41964</v>
      </c>
      <c r="G7245" s="383">
        <v>0.77430555555555547</v>
      </c>
      <c r="H7245" s="383">
        <f>G7245-E7245</f>
        <v>0</v>
      </c>
      <c r="I7245" s="24">
        <v>17</v>
      </c>
      <c r="J7245" s="24" t="s">
        <v>146</v>
      </c>
      <c r="K7245" s="24" t="s">
        <v>132</v>
      </c>
      <c r="L7245" s="24" t="s">
        <v>128</v>
      </c>
      <c r="M7245" s="24" t="s">
        <v>10725</v>
      </c>
      <c r="N7245" s="24" t="s">
        <v>103</v>
      </c>
      <c r="O7245" s="24" t="s">
        <v>66</v>
      </c>
      <c r="P7245" s="24" t="s">
        <v>11854</v>
      </c>
      <c r="Q7245" s="24" t="s">
        <v>10726</v>
      </c>
      <c r="R7245" s="24"/>
      <c r="S7245" s="24">
        <v>16.2</v>
      </c>
      <c r="T7245" s="24">
        <f>R7245+S7245</f>
        <v>16.2</v>
      </c>
      <c r="U7245" s="1601" t="s">
        <v>75</v>
      </c>
      <c r="V7245" s="1601">
        <v>1992</v>
      </c>
      <c r="W7245" s="1601" t="s">
        <v>11855</v>
      </c>
      <c r="X7245" s="1601" t="s">
        <v>11856</v>
      </c>
      <c r="Y7245" s="1831" t="s">
        <v>11857</v>
      </c>
      <c r="Z7245" s="1601">
        <v>100</v>
      </c>
      <c r="AA7245" s="1834">
        <v>42186</v>
      </c>
      <c r="AB7245" s="1601"/>
      <c r="AC7245" s="1834">
        <v>41832</v>
      </c>
      <c r="AD7245" s="1601" t="s">
        <v>49</v>
      </c>
      <c r="AG7245" s="24"/>
      <c r="AH7245" s="3"/>
      <c r="AI7245" s="3"/>
      <c r="AJ7245" s="3"/>
    </row>
    <row r="7246" spans="1:36" ht="94.5" hidden="1" x14ac:dyDescent="0.2">
      <c r="A7246" s="24" t="s">
        <v>10168</v>
      </c>
      <c r="B7246" s="24" t="s">
        <v>110</v>
      </c>
      <c r="C7246" s="24" t="s">
        <v>36</v>
      </c>
      <c r="D7246" s="379">
        <v>41967</v>
      </c>
      <c r="E7246" s="383">
        <v>0.15347222222222223</v>
      </c>
      <c r="F7246" s="379">
        <v>41967</v>
      </c>
      <c r="G7246" s="383">
        <v>0.15347222222222223</v>
      </c>
      <c r="H7246" s="383">
        <v>0</v>
      </c>
      <c r="I7246" s="24">
        <v>7</v>
      </c>
      <c r="J7246" s="24" t="s">
        <v>146</v>
      </c>
      <c r="K7246" s="24" t="s">
        <v>132</v>
      </c>
      <c r="L7246" s="24" t="s">
        <v>128</v>
      </c>
      <c r="M7246" s="24" t="s">
        <v>10757</v>
      </c>
      <c r="N7246" s="24" t="s">
        <v>103</v>
      </c>
      <c r="O7246" s="24" t="s">
        <v>66</v>
      </c>
      <c r="P7246" s="24" t="s">
        <v>10758</v>
      </c>
      <c r="Q7246" s="24" t="s">
        <v>10759</v>
      </c>
      <c r="R7246" s="24"/>
      <c r="S7246" s="24">
        <v>2.9</v>
      </c>
      <c r="T7246" s="24">
        <v>2.9</v>
      </c>
      <c r="U7246" s="1601" t="s">
        <v>75</v>
      </c>
      <c r="V7246" s="1601" t="s">
        <v>11858</v>
      </c>
      <c r="W7246" s="1601" t="s">
        <v>171</v>
      </c>
      <c r="X7246" s="1601" t="s">
        <v>9686</v>
      </c>
      <c r="Y7246" s="1834" t="s">
        <v>11859</v>
      </c>
      <c r="Z7246" s="1601"/>
      <c r="AA7246" s="1834" t="s">
        <v>11860</v>
      </c>
      <c r="AB7246" s="1601" t="s">
        <v>11861</v>
      </c>
      <c r="AC7246" s="1834"/>
      <c r="AD7246" s="1601" t="s">
        <v>49</v>
      </c>
      <c r="AG7246" s="24"/>
      <c r="AH7246" s="3"/>
      <c r="AI7246" s="3"/>
      <c r="AJ7246" s="3"/>
    </row>
    <row r="7247" spans="1:36" ht="47.25" hidden="1" x14ac:dyDescent="0.2">
      <c r="A7247" s="24" t="s">
        <v>10168</v>
      </c>
      <c r="B7247" s="24" t="s">
        <v>110</v>
      </c>
      <c r="C7247" s="24" t="s">
        <v>36</v>
      </c>
      <c r="D7247" s="379">
        <v>41969</v>
      </c>
      <c r="E7247" s="383">
        <v>0.7944444444444444</v>
      </c>
      <c r="F7247" s="379">
        <v>41969</v>
      </c>
      <c r="G7247" s="383">
        <v>0.7944444444444444</v>
      </c>
      <c r="H7247" s="383">
        <v>0</v>
      </c>
      <c r="I7247" s="24">
        <v>5</v>
      </c>
      <c r="J7247" s="24" t="s">
        <v>146</v>
      </c>
      <c r="K7247" s="24" t="s">
        <v>132</v>
      </c>
      <c r="L7247" s="24" t="s">
        <v>127</v>
      </c>
      <c r="M7247" s="24" t="s">
        <v>10776</v>
      </c>
      <c r="N7247" s="24" t="s">
        <v>103</v>
      </c>
      <c r="O7247" s="24" t="s">
        <v>66</v>
      </c>
      <c r="P7247" s="24" t="s">
        <v>11862</v>
      </c>
      <c r="Q7247" s="24" t="s">
        <v>10777</v>
      </c>
      <c r="R7247" s="24"/>
      <c r="S7247" s="24">
        <v>0.9</v>
      </c>
      <c r="T7247" s="24">
        <v>0.9</v>
      </c>
      <c r="U7247" s="1601" t="s">
        <v>75</v>
      </c>
      <c r="V7247" s="830">
        <v>1993</v>
      </c>
      <c r="W7247" s="830" t="s">
        <v>171</v>
      </c>
      <c r="X7247" s="830" t="s">
        <v>3528</v>
      </c>
      <c r="Y7247" s="830" t="s">
        <v>10389</v>
      </c>
      <c r="Z7247" s="1865" t="s">
        <v>10390</v>
      </c>
      <c r="AA7247" s="830" t="s">
        <v>10391</v>
      </c>
      <c r="AB7247" s="830" t="s">
        <v>10392</v>
      </c>
      <c r="AC7247" s="1897" t="s">
        <v>445</v>
      </c>
      <c r="AD7247" s="1689" t="s">
        <v>57</v>
      </c>
      <c r="AG7247" s="24"/>
      <c r="AH7247" s="3"/>
      <c r="AI7247" s="3"/>
      <c r="AJ7247" s="3"/>
    </row>
    <row r="7248" spans="1:36" ht="47.25" hidden="1" x14ac:dyDescent="0.2">
      <c r="A7248" s="24" t="s">
        <v>10168</v>
      </c>
      <c r="B7248" s="24" t="s">
        <v>110</v>
      </c>
      <c r="C7248" s="24" t="s">
        <v>36</v>
      </c>
      <c r="D7248" s="654">
        <v>41970</v>
      </c>
      <c r="E7248" s="1540">
        <v>0.40625</v>
      </c>
      <c r="F7248" s="654">
        <v>41970</v>
      </c>
      <c r="G7248" s="1540">
        <v>0.43055555555555558</v>
      </c>
      <c r="H7248" s="394">
        <v>2.4305555555555556E-2</v>
      </c>
      <c r="I7248" s="6">
        <v>1</v>
      </c>
      <c r="J7248" s="6" t="s">
        <v>146</v>
      </c>
      <c r="K7248" s="6" t="s">
        <v>834</v>
      </c>
      <c r="L7248" s="6" t="s">
        <v>127</v>
      </c>
      <c r="M7248" s="6" t="s">
        <v>10784</v>
      </c>
      <c r="N7248" s="6" t="s">
        <v>103</v>
      </c>
      <c r="O7248" s="6" t="s">
        <v>66</v>
      </c>
      <c r="P7248" s="6" t="s">
        <v>11863</v>
      </c>
      <c r="Q7248" s="6" t="s">
        <v>10785</v>
      </c>
      <c r="R7248" s="6">
        <v>0.6</v>
      </c>
      <c r="S7248" s="6"/>
      <c r="T7248" s="6">
        <v>0.6</v>
      </c>
      <c r="U7248" s="1601" t="s">
        <v>75</v>
      </c>
      <c r="V7248" s="1601" t="s">
        <v>11864</v>
      </c>
      <c r="W7248" s="1601" t="s">
        <v>171</v>
      </c>
      <c r="X7248" s="1601" t="s">
        <v>11865</v>
      </c>
      <c r="Y7248" s="1601" t="s">
        <v>11866</v>
      </c>
      <c r="Z7248" s="1873"/>
      <c r="AA7248" s="1601" t="s">
        <v>11867</v>
      </c>
      <c r="AB7248" s="1601" t="s">
        <v>11868</v>
      </c>
      <c r="AC7248" s="1834"/>
      <c r="AD7248" s="1689" t="s">
        <v>57</v>
      </c>
      <c r="AE7248" s="1348"/>
      <c r="AF7248" s="1348"/>
      <c r="AG7248" s="1348"/>
      <c r="AH7248" s="3"/>
      <c r="AI7248" s="3"/>
      <c r="AJ7248" s="3"/>
    </row>
    <row r="7249" spans="1:36" ht="94.5" hidden="1" x14ac:dyDescent="0.2">
      <c r="A7249" s="6" t="s">
        <v>10799</v>
      </c>
      <c r="B7249" s="1348" t="s">
        <v>110</v>
      </c>
      <c r="C7249" s="1348" t="s">
        <v>36</v>
      </c>
      <c r="D7249" s="1159">
        <v>41975</v>
      </c>
      <c r="E7249" s="1510">
        <v>0.91736111111111107</v>
      </c>
      <c r="F7249" s="1159">
        <v>41975</v>
      </c>
      <c r="G7249" s="1510">
        <v>0.95833333333333337</v>
      </c>
      <c r="H7249" s="1510">
        <v>4.0972222222222222E-2</v>
      </c>
      <c r="I7249" s="1348">
        <v>5</v>
      </c>
      <c r="J7249" s="1348"/>
      <c r="K7249" s="1348"/>
      <c r="L7249" s="1348" t="s">
        <v>130</v>
      </c>
      <c r="M7249" s="1348" t="s">
        <v>10858</v>
      </c>
      <c r="N7249" s="1348" t="s">
        <v>103</v>
      </c>
      <c r="O7249" s="1348" t="s">
        <v>66</v>
      </c>
      <c r="P7249" s="1348" t="s">
        <v>11869</v>
      </c>
      <c r="Q7249" s="1491" t="s">
        <v>10859</v>
      </c>
      <c r="R7249" s="1722">
        <v>4.0999999999999996</v>
      </c>
      <c r="S7249" s="1491"/>
      <c r="T7249" s="1768">
        <v>4.0999999999999996</v>
      </c>
      <c r="U7249" s="1689" t="s">
        <v>74</v>
      </c>
      <c r="V7249" s="1689">
        <v>2009</v>
      </c>
      <c r="W7249" s="1689" t="s">
        <v>11870</v>
      </c>
      <c r="X7249" s="1689" t="s">
        <v>175</v>
      </c>
      <c r="Y7249" s="1689" t="s">
        <v>11871</v>
      </c>
      <c r="Z7249" s="1689"/>
      <c r="AA7249" s="1689" t="s">
        <v>11872</v>
      </c>
      <c r="AB7249" s="1689" t="s">
        <v>11873</v>
      </c>
      <c r="AC7249" s="1689"/>
      <c r="AD7249" s="1689" t="s">
        <v>60</v>
      </c>
      <c r="AE7249" s="1348"/>
      <c r="AF7249" s="1348"/>
      <c r="AG7249" s="1348"/>
      <c r="AH7249" s="3"/>
      <c r="AI7249" s="3"/>
      <c r="AJ7249" s="3"/>
    </row>
    <row r="7250" spans="1:36" ht="56.25" hidden="1" x14ac:dyDescent="0.2">
      <c r="A7250" s="6" t="s">
        <v>10799</v>
      </c>
      <c r="B7250" s="1348" t="s">
        <v>110</v>
      </c>
      <c r="C7250" s="1348" t="s">
        <v>36</v>
      </c>
      <c r="D7250" s="1159">
        <v>41975</v>
      </c>
      <c r="E7250" s="1510">
        <v>0.97222222222222221</v>
      </c>
      <c r="F7250" s="1159">
        <v>41975</v>
      </c>
      <c r="G7250" s="1510">
        <v>7.9861111111111105E-2</v>
      </c>
      <c r="H7250" s="1510">
        <v>0.1076388888888889</v>
      </c>
      <c r="I7250" s="1348">
        <v>12</v>
      </c>
      <c r="J7250" s="1348"/>
      <c r="K7250" s="1348"/>
      <c r="L7250" s="1348" t="s">
        <v>130</v>
      </c>
      <c r="M7250" s="1348" t="s">
        <v>10860</v>
      </c>
      <c r="N7250" s="1348" t="s">
        <v>103</v>
      </c>
      <c r="O7250" s="1348" t="s">
        <v>66</v>
      </c>
      <c r="P7250" s="1348" t="s">
        <v>10860</v>
      </c>
      <c r="Q7250" s="1491" t="s">
        <v>10861</v>
      </c>
      <c r="R7250" s="1348"/>
      <c r="S7250" s="1348">
        <v>16.899999999999999</v>
      </c>
      <c r="T7250" s="1689">
        <v>16.899999999999999</v>
      </c>
      <c r="U7250" s="1689" t="s">
        <v>75</v>
      </c>
      <c r="V7250" s="1689">
        <v>1987</v>
      </c>
      <c r="W7250" s="1689" t="s">
        <v>11874</v>
      </c>
      <c r="X7250" s="1826" t="s">
        <v>175</v>
      </c>
      <c r="Y7250" s="1811" t="s">
        <v>11875</v>
      </c>
      <c r="Z7250" s="1871">
        <v>0.7</v>
      </c>
      <c r="AA7250" s="1884" t="s">
        <v>11876</v>
      </c>
      <c r="AB7250" s="1689" t="s">
        <v>11877</v>
      </c>
      <c r="AC7250" s="1811" t="s">
        <v>445</v>
      </c>
      <c r="AD7250" s="1689" t="s">
        <v>60</v>
      </c>
      <c r="AE7250" s="1348"/>
      <c r="AF7250" s="1348"/>
      <c r="AG7250" s="1348"/>
      <c r="AH7250" s="3"/>
      <c r="AI7250" s="3"/>
      <c r="AJ7250" s="3"/>
    </row>
    <row r="7251" spans="1:36" ht="93.75" hidden="1" x14ac:dyDescent="0.2">
      <c r="A7251" s="6" t="s">
        <v>10799</v>
      </c>
      <c r="B7251" s="1348" t="s">
        <v>110</v>
      </c>
      <c r="C7251" s="1348" t="s">
        <v>36</v>
      </c>
      <c r="D7251" s="1159">
        <v>41976</v>
      </c>
      <c r="E7251" s="1510">
        <v>0.68194444444444446</v>
      </c>
      <c r="F7251" s="1159">
        <v>41976</v>
      </c>
      <c r="G7251" s="1510">
        <v>0.70694444444444438</v>
      </c>
      <c r="H7251" s="1510">
        <v>2.5000000000000001E-2</v>
      </c>
      <c r="I7251" s="1348">
        <v>17</v>
      </c>
      <c r="J7251" s="1348" t="s">
        <v>146</v>
      </c>
      <c r="K7251" s="1348" t="s">
        <v>133</v>
      </c>
      <c r="L7251" s="1348" t="s">
        <v>127</v>
      </c>
      <c r="M7251" s="1348" t="s">
        <v>10890</v>
      </c>
      <c r="N7251" s="1348" t="s">
        <v>103</v>
      </c>
      <c r="O7251" s="1348" t="s">
        <v>66</v>
      </c>
      <c r="P7251" s="1348" t="s">
        <v>11878</v>
      </c>
      <c r="Q7251" s="1491" t="s">
        <v>10891</v>
      </c>
      <c r="R7251" s="1348">
        <v>14.6</v>
      </c>
      <c r="S7251" s="1348"/>
      <c r="T7251" s="1771">
        <v>14.6</v>
      </c>
      <c r="U7251" s="1689" t="s">
        <v>75</v>
      </c>
      <c r="V7251" s="1689">
        <v>1987</v>
      </c>
      <c r="W7251" s="1689" t="s">
        <v>11879</v>
      </c>
      <c r="X7251" s="1689" t="s">
        <v>175</v>
      </c>
      <c r="Y7251" s="1689" t="s">
        <v>11880</v>
      </c>
      <c r="Z7251" s="1871">
        <v>0.7</v>
      </c>
      <c r="AA7251" s="1689" t="s">
        <v>11881</v>
      </c>
      <c r="AB7251" s="1689" t="s">
        <v>11882</v>
      </c>
      <c r="AC7251" s="1689" t="s">
        <v>445</v>
      </c>
      <c r="AD7251" s="1689" t="s">
        <v>57</v>
      </c>
      <c r="AE7251" s="1348"/>
      <c r="AF7251" s="1348"/>
      <c r="AG7251" s="1348"/>
      <c r="AH7251" s="3"/>
      <c r="AI7251" s="3"/>
      <c r="AJ7251" s="3"/>
    </row>
    <row r="7252" spans="1:36" ht="78.75" hidden="1" x14ac:dyDescent="0.2">
      <c r="A7252" s="6" t="s">
        <v>10799</v>
      </c>
      <c r="B7252" s="1348" t="s">
        <v>110</v>
      </c>
      <c r="C7252" s="1348" t="s">
        <v>36</v>
      </c>
      <c r="D7252" s="1159">
        <v>41978</v>
      </c>
      <c r="E7252" s="1510">
        <v>0.26041666666666669</v>
      </c>
      <c r="F7252" s="1159">
        <v>41978</v>
      </c>
      <c r="G7252" s="1510">
        <v>0.30555555555555552</v>
      </c>
      <c r="H7252" s="1510">
        <f>G7252-E7252</f>
        <v>4.513888888888884E-2</v>
      </c>
      <c r="I7252" s="1348">
        <v>10</v>
      </c>
      <c r="J7252" s="1348" t="s">
        <v>146</v>
      </c>
      <c r="K7252" s="1348" t="s">
        <v>134</v>
      </c>
      <c r="L7252" s="1348" t="s">
        <v>130</v>
      </c>
      <c r="M7252" s="1348" t="s">
        <v>10936</v>
      </c>
      <c r="N7252" s="1348" t="s">
        <v>103</v>
      </c>
      <c r="O7252" s="1348" t="s">
        <v>66</v>
      </c>
      <c r="P7252" s="1348" t="s">
        <v>11883</v>
      </c>
      <c r="Q7252" s="1491" t="s">
        <v>11884</v>
      </c>
      <c r="R7252" s="1348">
        <v>3</v>
      </c>
      <c r="S7252" s="1348"/>
      <c r="T7252" s="1771">
        <v>3</v>
      </c>
      <c r="U7252" s="1689" t="s">
        <v>75</v>
      </c>
      <c r="V7252" s="1811">
        <v>1987</v>
      </c>
      <c r="W7252" s="1689" t="s">
        <v>10937</v>
      </c>
      <c r="X7252" s="1689" t="s">
        <v>159</v>
      </c>
      <c r="Y7252" s="1689" t="s">
        <v>10938</v>
      </c>
      <c r="Z7252" s="1689">
        <v>100</v>
      </c>
      <c r="AA7252" s="1689" t="s">
        <v>10939</v>
      </c>
      <c r="AB7252" s="1689" t="s">
        <v>445</v>
      </c>
      <c r="AC7252" s="1811" t="s">
        <v>445</v>
      </c>
      <c r="AD7252" s="1689" t="s">
        <v>60</v>
      </c>
      <c r="AE7252" s="1348"/>
      <c r="AF7252" s="1348"/>
      <c r="AG7252" s="1348"/>
      <c r="AH7252" s="3"/>
      <c r="AI7252" s="3"/>
      <c r="AJ7252" s="3"/>
    </row>
    <row r="7253" spans="1:36" ht="78.75" hidden="1" x14ac:dyDescent="0.2">
      <c r="A7253" s="6" t="s">
        <v>10799</v>
      </c>
      <c r="B7253" s="1348" t="s">
        <v>110</v>
      </c>
      <c r="C7253" s="1348" t="s">
        <v>10940</v>
      </c>
      <c r="D7253" s="1159">
        <v>41978</v>
      </c>
      <c r="E7253" s="1510">
        <v>0.69791666666666663</v>
      </c>
      <c r="F7253" s="1159">
        <v>41978</v>
      </c>
      <c r="G7253" s="1510">
        <v>0.69791666666666663</v>
      </c>
      <c r="H7253" s="1510">
        <v>0</v>
      </c>
      <c r="I7253" s="1348">
        <v>5</v>
      </c>
      <c r="J7253" s="1348" t="s">
        <v>178</v>
      </c>
      <c r="K7253" s="1348" t="s">
        <v>132</v>
      </c>
      <c r="L7253" s="1348" t="s">
        <v>125</v>
      </c>
      <c r="M7253" s="1348" t="s">
        <v>10941</v>
      </c>
      <c r="N7253" s="1348" t="s">
        <v>103</v>
      </c>
      <c r="O7253" s="1348" t="s">
        <v>66</v>
      </c>
      <c r="P7253" s="1348" t="s">
        <v>11885</v>
      </c>
      <c r="Q7253" s="1348" t="s">
        <v>10942</v>
      </c>
      <c r="R7253" s="1348"/>
      <c r="S7253" s="1348">
        <v>3.1</v>
      </c>
      <c r="T7253" s="1689">
        <v>3.1</v>
      </c>
      <c r="U7253" s="1689" t="s">
        <v>75</v>
      </c>
      <c r="V7253" s="1689">
        <v>1986</v>
      </c>
      <c r="W7253" s="1689" t="s">
        <v>171</v>
      </c>
      <c r="X7253" s="1689"/>
      <c r="Y7253" s="1598" t="s">
        <v>11886</v>
      </c>
      <c r="Z7253" s="1598">
        <v>100</v>
      </c>
      <c r="AA7253" s="1598" t="s">
        <v>10178</v>
      </c>
      <c r="AB7253" s="1598">
        <v>6</v>
      </c>
      <c r="AC7253" s="1811"/>
      <c r="AD7253" s="1689" t="s">
        <v>55</v>
      </c>
      <c r="AE7253" s="1348"/>
      <c r="AF7253" s="1348"/>
      <c r="AG7253" s="1348"/>
      <c r="AH7253" s="715"/>
      <c r="AI7253" s="715"/>
      <c r="AJ7253" s="715"/>
    </row>
    <row r="7254" spans="1:36" ht="126" hidden="1" x14ac:dyDescent="0.2">
      <c r="A7254" s="6" t="s">
        <v>10799</v>
      </c>
      <c r="B7254" s="1348" t="s">
        <v>110</v>
      </c>
      <c r="C7254" s="1348" t="s">
        <v>10940</v>
      </c>
      <c r="D7254" s="1159">
        <v>41979</v>
      </c>
      <c r="E7254" s="1510">
        <v>0.65902777777777777</v>
      </c>
      <c r="F7254" s="1159">
        <v>41979</v>
      </c>
      <c r="G7254" s="1510">
        <v>0.68055555555555547</v>
      </c>
      <c r="H7254" s="1510">
        <f>G7254-E7254</f>
        <v>2.1527777777777701E-2</v>
      </c>
      <c r="I7254" s="1348">
        <v>5</v>
      </c>
      <c r="J7254" s="1348" t="s">
        <v>146</v>
      </c>
      <c r="K7254" s="1348" t="s">
        <v>133</v>
      </c>
      <c r="L7254" s="1348" t="s">
        <v>125</v>
      </c>
      <c r="M7254" s="1348" t="s">
        <v>10960</v>
      </c>
      <c r="N7254" s="1348" t="s">
        <v>103</v>
      </c>
      <c r="O7254" s="1348" t="s">
        <v>66</v>
      </c>
      <c r="P7254" s="1348" t="s">
        <v>11885</v>
      </c>
      <c r="Q7254" s="1348" t="s">
        <v>10961</v>
      </c>
      <c r="R7254" s="1348"/>
      <c r="S7254" s="1348">
        <v>5.0999999999999996</v>
      </c>
      <c r="T7254" s="1689">
        <v>5.0999999999999996</v>
      </c>
      <c r="U7254" s="1689" t="s">
        <v>75</v>
      </c>
      <c r="V7254" s="1689">
        <v>1986</v>
      </c>
      <c r="W7254" s="1689" t="s">
        <v>171</v>
      </c>
      <c r="X7254" s="1689"/>
      <c r="Y7254" s="1598" t="s">
        <v>11886</v>
      </c>
      <c r="Z7254" s="1598">
        <v>100</v>
      </c>
      <c r="AA7254" s="1598" t="s">
        <v>10178</v>
      </c>
      <c r="AB7254" s="1598">
        <v>6</v>
      </c>
      <c r="AC7254" s="1811"/>
      <c r="AD7254" s="1689" t="s">
        <v>55</v>
      </c>
      <c r="AE7254" s="1348"/>
      <c r="AF7254" s="1348"/>
      <c r="AG7254" s="1348"/>
      <c r="AH7254" s="715"/>
      <c r="AI7254" s="715"/>
      <c r="AJ7254" s="715"/>
    </row>
    <row r="7255" spans="1:36" ht="47.25" hidden="1" x14ac:dyDescent="0.2">
      <c r="A7255" s="6" t="s">
        <v>10799</v>
      </c>
      <c r="B7255" s="6" t="s">
        <v>110</v>
      </c>
      <c r="C7255" s="6" t="s">
        <v>36</v>
      </c>
      <c r="D7255" s="379">
        <v>41981</v>
      </c>
      <c r="E7255" s="394">
        <v>0.94097222222222221</v>
      </c>
      <c r="F7255" s="379">
        <v>41981</v>
      </c>
      <c r="G7255" s="394">
        <v>0.94097222222222221</v>
      </c>
      <c r="H7255" s="394">
        <v>0</v>
      </c>
      <c r="I7255" s="6">
        <v>16</v>
      </c>
      <c r="J7255" s="6" t="s">
        <v>178</v>
      </c>
      <c r="K7255" s="6" t="s">
        <v>132</v>
      </c>
      <c r="L7255" s="6" t="s">
        <v>130</v>
      </c>
      <c r="M7255" s="24" t="s">
        <v>10976</v>
      </c>
      <c r="N7255" s="6" t="s">
        <v>103</v>
      </c>
      <c r="O7255" s="6" t="s">
        <v>66</v>
      </c>
      <c r="P7255" s="6" t="s">
        <v>10977</v>
      </c>
      <c r="Q7255" s="24" t="s">
        <v>10978</v>
      </c>
      <c r="R7255" s="6"/>
      <c r="S7255" s="516">
        <v>40.9</v>
      </c>
      <c r="T7255" s="1757">
        <v>40.9</v>
      </c>
      <c r="U7255" s="1689" t="s">
        <v>75</v>
      </c>
      <c r="V7255" s="1689">
        <v>2012</v>
      </c>
      <c r="W7255" s="1689" t="s">
        <v>500</v>
      </c>
      <c r="X7255" s="1689"/>
      <c r="Y7255" s="1811" t="s">
        <v>11887</v>
      </c>
      <c r="Z7255" s="1689"/>
      <c r="AA7255" s="1811" t="s">
        <v>11888</v>
      </c>
      <c r="AB7255" s="1689"/>
      <c r="AC7255" s="1811"/>
      <c r="AD7255" s="1689" t="s">
        <v>60</v>
      </c>
      <c r="AE7255" s="6"/>
      <c r="AF7255" s="6"/>
      <c r="AG7255" s="6"/>
      <c r="AH7255" s="715"/>
      <c r="AI7255" s="715"/>
      <c r="AJ7255" s="715"/>
    </row>
    <row r="7256" spans="1:36" ht="56.25" hidden="1" x14ac:dyDescent="0.2">
      <c r="A7256" s="6" t="s">
        <v>10799</v>
      </c>
      <c r="B7256" s="1491" t="s">
        <v>110</v>
      </c>
      <c r="C7256" s="1491" t="s">
        <v>36</v>
      </c>
      <c r="D7256" s="1116">
        <v>41984</v>
      </c>
      <c r="E7256" s="1520">
        <v>0.58194444444444449</v>
      </c>
      <c r="F7256" s="1116">
        <v>41984</v>
      </c>
      <c r="G7256" s="1520">
        <v>0.81944444444444453</v>
      </c>
      <c r="H7256" s="1520">
        <f>G7256-E7256</f>
        <v>0.23750000000000004</v>
      </c>
      <c r="I7256" s="1491">
        <v>6</v>
      </c>
      <c r="J7256" s="1491" t="s">
        <v>146</v>
      </c>
      <c r="K7256" s="1598" t="s">
        <v>134</v>
      </c>
      <c r="L7256" s="1491" t="s">
        <v>126</v>
      </c>
      <c r="M7256" s="1491" t="s">
        <v>11017</v>
      </c>
      <c r="N7256" s="1491" t="s">
        <v>103</v>
      </c>
      <c r="O7256" s="1491" t="s">
        <v>66</v>
      </c>
      <c r="P7256" s="1491" t="s">
        <v>11889</v>
      </c>
      <c r="Q7256" s="1491" t="s">
        <v>11018</v>
      </c>
      <c r="R7256" s="1491"/>
      <c r="S7256" s="1491">
        <v>17.2</v>
      </c>
      <c r="T7256" s="1598">
        <v>17.2</v>
      </c>
      <c r="U7256" s="1689" t="s">
        <v>75</v>
      </c>
      <c r="V7256" s="1689">
        <v>1983</v>
      </c>
      <c r="W7256" s="1689" t="s">
        <v>11890</v>
      </c>
      <c r="X7256" s="1689" t="s">
        <v>175</v>
      </c>
      <c r="Y7256" s="1689" t="s">
        <v>11891</v>
      </c>
      <c r="Z7256" s="1689">
        <v>100</v>
      </c>
      <c r="AA7256" s="1689" t="s">
        <v>11892</v>
      </c>
      <c r="AB7256" s="1689">
        <v>2</v>
      </c>
      <c r="AC7256" s="1811"/>
      <c r="AD7256" s="1689" t="s">
        <v>61</v>
      </c>
      <c r="AE7256" s="1107"/>
      <c r="AF7256" s="1107"/>
      <c r="AG7256" s="1107"/>
      <c r="AH7256" s="543"/>
      <c r="AI7256" s="543"/>
      <c r="AJ7256" s="543"/>
    </row>
    <row r="7257" spans="1:36" ht="75" hidden="1" x14ac:dyDescent="0.2">
      <c r="A7257" s="6" t="s">
        <v>10799</v>
      </c>
      <c r="B7257" s="1491" t="s">
        <v>110</v>
      </c>
      <c r="C7257" s="1491" t="s">
        <v>10220</v>
      </c>
      <c r="D7257" s="1116">
        <v>41985</v>
      </c>
      <c r="E7257" s="1520">
        <v>0.43402777777777773</v>
      </c>
      <c r="F7257" s="1116">
        <v>41985</v>
      </c>
      <c r="G7257" s="1520">
        <v>0.43402777777777773</v>
      </c>
      <c r="H7257" s="1520">
        <v>0</v>
      </c>
      <c r="I7257" s="1491">
        <v>25</v>
      </c>
      <c r="J7257" s="1491" t="s">
        <v>11026</v>
      </c>
      <c r="K7257" s="1491" t="s">
        <v>132</v>
      </c>
      <c r="L7257" s="1491" t="s">
        <v>125</v>
      </c>
      <c r="M7257" s="1491" t="s">
        <v>11027</v>
      </c>
      <c r="N7257" s="1491">
        <v>110</v>
      </c>
      <c r="O7257" s="1491" t="s">
        <v>66</v>
      </c>
      <c r="P7257" s="1491" t="s">
        <v>11027</v>
      </c>
      <c r="Q7257" s="1491" t="s">
        <v>11028</v>
      </c>
      <c r="R7257" s="1722"/>
      <c r="S7257" s="1722">
        <v>68.7</v>
      </c>
      <c r="T7257" s="1768">
        <v>68.7</v>
      </c>
      <c r="U7257" s="1598"/>
      <c r="V7257" s="1598"/>
      <c r="W7257" s="1598"/>
      <c r="X7257" s="1598"/>
      <c r="Y7257" s="1841"/>
      <c r="Z7257" s="1598"/>
      <c r="AA7257" s="1841"/>
      <c r="AB7257" s="1598"/>
      <c r="AC7257" s="1841"/>
      <c r="AD7257" s="1598" t="s">
        <v>55</v>
      </c>
      <c r="AE7257" s="1107"/>
      <c r="AF7257" s="1107"/>
      <c r="AG7257" s="1107"/>
      <c r="AH7257" s="543"/>
      <c r="AI7257" s="543"/>
      <c r="AJ7257" s="543"/>
    </row>
    <row r="7258" spans="1:36" ht="47.25" hidden="1" x14ac:dyDescent="0.2">
      <c r="A7258" s="6" t="s">
        <v>10799</v>
      </c>
      <c r="B7258" s="1348" t="s">
        <v>110</v>
      </c>
      <c r="C7258" s="1348" t="s">
        <v>36</v>
      </c>
      <c r="D7258" s="1159">
        <v>41990</v>
      </c>
      <c r="E7258" s="1510">
        <v>0.37013888888888885</v>
      </c>
      <c r="F7258" s="1159">
        <v>41990</v>
      </c>
      <c r="G7258" s="1510">
        <v>0.68958333333333333</v>
      </c>
      <c r="H7258" s="1510">
        <f>G7258-E7258</f>
        <v>0.31944444444444448</v>
      </c>
      <c r="I7258" s="1348">
        <v>9</v>
      </c>
      <c r="J7258" s="1348" t="s">
        <v>146</v>
      </c>
      <c r="K7258" s="1348" t="s">
        <v>134</v>
      </c>
      <c r="L7258" s="1348" t="s">
        <v>126</v>
      </c>
      <c r="M7258" s="1348" t="s">
        <v>11084</v>
      </c>
      <c r="N7258" s="1348" t="s">
        <v>103</v>
      </c>
      <c r="O7258" s="1348" t="s">
        <v>66</v>
      </c>
      <c r="P7258" s="1348" t="s">
        <v>11893</v>
      </c>
      <c r="Q7258" s="1348" t="s">
        <v>11085</v>
      </c>
      <c r="R7258" s="1348"/>
      <c r="S7258" s="1348">
        <v>55.9</v>
      </c>
      <c r="T7258" s="1348">
        <v>55.9</v>
      </c>
      <c r="U7258" s="1348" t="s">
        <v>75</v>
      </c>
      <c r="V7258" s="1348">
        <v>1985</v>
      </c>
      <c r="W7258" s="1348" t="s">
        <v>11086</v>
      </c>
      <c r="X7258" s="1348" t="s">
        <v>2803</v>
      </c>
      <c r="Y7258" s="1405" t="s">
        <v>11087</v>
      </c>
      <c r="Z7258" s="1859">
        <v>1</v>
      </c>
      <c r="AA7258" s="1405" t="s">
        <v>11088</v>
      </c>
      <c r="AB7258" s="1405" t="s">
        <v>11089</v>
      </c>
      <c r="AC7258" s="1348"/>
      <c r="AD7258" s="1348" t="s">
        <v>61</v>
      </c>
      <c r="AG7258" s="24"/>
      <c r="AH7258" s="3"/>
      <c r="AI7258" s="3"/>
      <c r="AJ7258" s="3"/>
    </row>
    <row r="7259" spans="1:36" ht="112.5" hidden="1" x14ac:dyDescent="0.2">
      <c r="A7259" s="6" t="s">
        <v>10799</v>
      </c>
      <c r="B7259" s="1107" t="s">
        <v>110</v>
      </c>
      <c r="C7259" s="1107" t="s">
        <v>36</v>
      </c>
      <c r="D7259" s="1118">
        <v>41996</v>
      </c>
      <c r="E7259" s="1137">
        <v>0.64444444444444449</v>
      </c>
      <c r="F7259" s="1118">
        <v>41996</v>
      </c>
      <c r="G7259" s="1137">
        <v>0.70486111111111116</v>
      </c>
      <c r="H7259" s="1137">
        <f>G7259-E7259</f>
        <v>6.0416666666666674E-2</v>
      </c>
      <c r="I7259" s="1107">
        <v>8</v>
      </c>
      <c r="J7259" s="1107" t="s">
        <v>146</v>
      </c>
      <c r="K7259" s="1107" t="s">
        <v>134</v>
      </c>
      <c r="L7259" s="1107" t="s">
        <v>127</v>
      </c>
      <c r="M7259" s="1107" t="s">
        <v>11383</v>
      </c>
      <c r="N7259" s="1107" t="s">
        <v>103</v>
      </c>
      <c r="O7259" s="1107" t="s">
        <v>66</v>
      </c>
      <c r="P7259" s="1107" t="s">
        <v>11383</v>
      </c>
      <c r="Q7259" s="1107" t="s">
        <v>11894</v>
      </c>
      <c r="R7259" s="1340"/>
      <c r="S7259" s="1338">
        <v>3.5</v>
      </c>
      <c r="T7259" s="1338">
        <v>3.5</v>
      </c>
      <c r="U7259" s="1107" t="s">
        <v>75</v>
      </c>
      <c r="V7259" s="24">
        <v>1989</v>
      </c>
      <c r="W7259" s="24" t="s">
        <v>171</v>
      </c>
      <c r="X7259" s="24" t="s">
        <v>11895</v>
      </c>
      <c r="Y7259" s="655" t="s">
        <v>11896</v>
      </c>
      <c r="Z7259" s="1425">
        <v>0.5</v>
      </c>
      <c r="AA7259" s="655" t="s">
        <v>11897</v>
      </c>
      <c r="AB7259" s="24" t="s">
        <v>11898</v>
      </c>
      <c r="AC7259" s="24" t="s">
        <v>11899</v>
      </c>
      <c r="AD7259" s="1107" t="s">
        <v>57</v>
      </c>
      <c r="AE7259" s="1107"/>
      <c r="AF7259" s="1107"/>
      <c r="AG7259" s="1107"/>
      <c r="AH7259" s="543"/>
      <c r="AI7259" s="543"/>
      <c r="AJ7259" s="543"/>
    </row>
    <row r="7260" spans="1:36" ht="47.25" hidden="1" x14ac:dyDescent="0.2">
      <c r="A7260" s="6" t="s">
        <v>10799</v>
      </c>
      <c r="B7260" s="24" t="s">
        <v>110</v>
      </c>
      <c r="C7260" s="24" t="s">
        <v>36</v>
      </c>
      <c r="D7260" s="379">
        <v>41997</v>
      </c>
      <c r="E7260" s="383">
        <v>4.3055555555555562E-2</v>
      </c>
      <c r="F7260" s="379">
        <v>41997</v>
      </c>
      <c r="G7260" s="383">
        <v>4.3055555555555562E-2</v>
      </c>
      <c r="H7260" s="383">
        <v>0</v>
      </c>
      <c r="I7260" s="24">
        <v>19</v>
      </c>
      <c r="J7260" s="24" t="s">
        <v>297</v>
      </c>
      <c r="K7260" s="24" t="s">
        <v>132</v>
      </c>
      <c r="L7260" s="24" t="s">
        <v>130</v>
      </c>
      <c r="M7260" s="24" t="s">
        <v>11396</v>
      </c>
      <c r="N7260" s="24" t="s">
        <v>103</v>
      </c>
      <c r="O7260" s="24" t="s">
        <v>66</v>
      </c>
      <c r="P7260" s="24" t="s">
        <v>11900</v>
      </c>
      <c r="Q7260" s="24" t="s">
        <v>11397</v>
      </c>
      <c r="R7260" s="24"/>
      <c r="S7260" s="1335">
        <v>7</v>
      </c>
      <c r="T7260" s="1335">
        <v>7</v>
      </c>
      <c r="U7260" s="24" t="s">
        <v>84</v>
      </c>
      <c r="V7260" s="6">
        <v>1994</v>
      </c>
      <c r="W7260" s="24" t="s">
        <v>171</v>
      </c>
      <c r="X7260" s="24" t="s">
        <v>11895</v>
      </c>
      <c r="Y7260" s="655" t="s">
        <v>11901</v>
      </c>
      <c r="Z7260" s="1425">
        <v>0.6</v>
      </c>
      <c r="AA7260" s="655" t="s">
        <v>11897</v>
      </c>
      <c r="AB7260" s="24" t="s">
        <v>11902</v>
      </c>
      <c r="AC7260" s="24" t="s">
        <v>11903</v>
      </c>
      <c r="AD7260" s="24" t="s">
        <v>60</v>
      </c>
      <c r="AG7260" s="24"/>
      <c r="AH7260" s="3"/>
      <c r="AI7260" s="3"/>
      <c r="AJ7260" s="3"/>
    </row>
    <row r="7261" spans="1:36" ht="47.25" hidden="1" x14ac:dyDescent="0.2">
      <c r="A7261" s="6" t="s">
        <v>10799</v>
      </c>
      <c r="B7261" s="24" t="s">
        <v>110</v>
      </c>
      <c r="C7261" s="24" t="s">
        <v>36</v>
      </c>
      <c r="D7261" s="379">
        <v>41999</v>
      </c>
      <c r="E7261" s="383">
        <v>0.5625</v>
      </c>
      <c r="F7261" s="379">
        <v>41999</v>
      </c>
      <c r="G7261" s="383">
        <v>0.5625</v>
      </c>
      <c r="H7261" s="383">
        <v>0</v>
      </c>
      <c r="I7261" s="24">
        <v>11</v>
      </c>
      <c r="J7261" s="24" t="s">
        <v>146</v>
      </c>
      <c r="K7261" s="24"/>
      <c r="L7261" s="24" t="s">
        <v>130</v>
      </c>
      <c r="M7261" s="24" t="s">
        <v>11418</v>
      </c>
      <c r="N7261" s="24" t="s">
        <v>103</v>
      </c>
      <c r="O7261" s="24" t="s">
        <v>72</v>
      </c>
      <c r="P7261" s="24" t="s">
        <v>11419</v>
      </c>
      <c r="Q7261" s="24" t="s">
        <v>11420</v>
      </c>
      <c r="R7261" s="1335"/>
      <c r="S7261" s="24">
        <v>6</v>
      </c>
      <c r="T7261" s="24">
        <v>6</v>
      </c>
      <c r="U7261" s="24" t="s">
        <v>86</v>
      </c>
      <c r="V7261" s="24">
        <v>2011</v>
      </c>
      <c r="W7261" s="24" t="s">
        <v>11421</v>
      </c>
      <c r="X7261" s="24" t="s">
        <v>11422</v>
      </c>
      <c r="Y7261" s="655">
        <v>41960</v>
      </c>
      <c r="Z7261" s="24">
        <v>100</v>
      </c>
      <c r="AA7261" s="655">
        <v>42186</v>
      </c>
      <c r="AB7261" s="24">
        <v>0</v>
      </c>
      <c r="AC7261" s="655">
        <v>42186</v>
      </c>
      <c r="AD7261" s="24" t="s">
        <v>60</v>
      </c>
      <c r="AG7261" s="24"/>
      <c r="AH7261" s="3"/>
      <c r="AI7261" s="3"/>
      <c r="AJ7261" s="600"/>
    </row>
    <row r="7262" spans="1:36" hidden="1" x14ac:dyDescent="0.2">
      <c r="A7262" s="432"/>
      <c r="B7262" s="432"/>
      <c r="C7262" s="432"/>
      <c r="D7262" s="432"/>
      <c r="E7262" s="432"/>
      <c r="F7262" s="432"/>
      <c r="G7262" s="432"/>
      <c r="H7262" s="432"/>
      <c r="I7262" s="432"/>
      <c r="J7262" s="432"/>
      <c r="K7262" s="432"/>
      <c r="L7262" s="432"/>
      <c r="M7262" s="432"/>
      <c r="N7262" s="432"/>
      <c r="O7262" s="432"/>
      <c r="P7262" s="432"/>
      <c r="Q7262" s="432"/>
      <c r="R7262" s="432"/>
      <c r="S7262" s="432"/>
      <c r="T7262" s="432"/>
      <c r="U7262" s="432"/>
      <c r="V7262" s="432"/>
      <c r="W7262" s="432"/>
      <c r="X7262" s="432"/>
      <c r="Y7262" s="432"/>
      <c r="Z7262" s="432"/>
      <c r="AA7262" s="432"/>
      <c r="AB7262" s="432"/>
      <c r="AC7262" s="432"/>
      <c r="AD7262" s="432"/>
      <c r="AE7262" s="432"/>
      <c r="AF7262" s="432"/>
      <c r="AG7262" s="432"/>
      <c r="AH7262"/>
      <c r="AI7262"/>
      <c r="AJ7262"/>
    </row>
    <row r="7263" spans="1:36" hidden="1" x14ac:dyDescent="0.2">
      <c r="A7263" s="432"/>
      <c r="B7263" s="432"/>
      <c r="C7263" s="432"/>
      <c r="D7263" s="432"/>
      <c r="E7263" s="432"/>
      <c r="F7263" s="432"/>
      <c r="G7263" s="432"/>
      <c r="H7263" s="432"/>
      <c r="I7263" s="432"/>
      <c r="J7263" s="432"/>
      <c r="K7263" s="432"/>
      <c r="L7263" s="432"/>
      <c r="M7263" s="432"/>
      <c r="N7263" s="432"/>
      <c r="O7263" s="432"/>
      <c r="P7263" s="432"/>
      <c r="Q7263" s="432"/>
      <c r="R7263" s="432"/>
      <c r="S7263" s="432"/>
      <c r="T7263" s="432"/>
      <c r="U7263" s="432"/>
      <c r="V7263" s="432"/>
      <c r="W7263" s="432"/>
      <c r="X7263" s="432"/>
      <c r="Y7263" s="432"/>
      <c r="Z7263" s="432"/>
      <c r="AA7263" s="432"/>
      <c r="AB7263" s="432"/>
      <c r="AC7263" s="432"/>
      <c r="AD7263" s="432"/>
      <c r="AE7263" s="432"/>
      <c r="AF7263" s="432"/>
      <c r="AG7263" s="432"/>
      <c r="AH7263"/>
      <c r="AI7263"/>
      <c r="AJ7263"/>
    </row>
    <row r="7264" spans="1:36" hidden="1" x14ac:dyDescent="0.2">
      <c r="A7264" s="432"/>
      <c r="B7264" s="432"/>
      <c r="C7264" s="432"/>
      <c r="D7264" s="432"/>
      <c r="E7264" s="432"/>
      <c r="F7264" s="432"/>
      <c r="G7264" s="432"/>
      <c r="H7264" s="432"/>
      <c r="I7264" s="432"/>
      <c r="J7264" s="432"/>
      <c r="K7264" s="432"/>
      <c r="L7264" s="432"/>
      <c r="M7264" s="432"/>
      <c r="N7264" s="432"/>
      <c r="O7264" s="432"/>
      <c r="P7264" s="432"/>
      <c r="Q7264" s="432"/>
      <c r="R7264" s="432"/>
      <c r="S7264" s="432"/>
      <c r="T7264" s="432"/>
      <c r="U7264" s="432"/>
      <c r="V7264" s="432"/>
      <c r="W7264" s="432"/>
      <c r="X7264" s="432"/>
      <c r="Y7264" s="432"/>
      <c r="Z7264" s="432"/>
      <c r="AA7264" s="432"/>
      <c r="AB7264" s="432"/>
      <c r="AC7264" s="432"/>
      <c r="AD7264" s="432"/>
      <c r="AE7264" s="432"/>
      <c r="AF7264" s="432"/>
      <c r="AG7264" s="432"/>
      <c r="AH7264"/>
      <c r="AI7264"/>
      <c r="AJ7264"/>
    </row>
    <row r="7265" spans="1:36" hidden="1" x14ac:dyDescent="0.2">
      <c r="A7265" s="432"/>
      <c r="B7265" s="432"/>
      <c r="C7265" s="432"/>
      <c r="D7265" s="432"/>
      <c r="E7265" s="432"/>
      <c r="F7265" s="432"/>
      <c r="G7265" s="432"/>
      <c r="H7265" s="432"/>
      <c r="I7265" s="432"/>
      <c r="J7265" s="432"/>
      <c r="K7265" s="432"/>
      <c r="L7265" s="432"/>
      <c r="M7265" s="432"/>
      <c r="N7265" s="432"/>
      <c r="O7265" s="432"/>
      <c r="P7265" s="432"/>
      <c r="Q7265" s="432"/>
      <c r="R7265" s="432"/>
      <c r="S7265" s="432"/>
      <c r="T7265" s="432"/>
      <c r="U7265" s="432"/>
      <c r="V7265" s="432"/>
      <c r="W7265" s="432"/>
      <c r="X7265" s="432"/>
      <c r="Y7265" s="432"/>
      <c r="Z7265" s="432"/>
      <c r="AA7265" s="432"/>
      <c r="AB7265" s="432"/>
      <c r="AC7265" s="432"/>
      <c r="AD7265" s="432"/>
      <c r="AE7265" s="432"/>
      <c r="AF7265" s="432"/>
      <c r="AG7265" s="432"/>
      <c r="AH7265"/>
      <c r="AI7265"/>
      <c r="AJ7265"/>
    </row>
    <row r="7266" spans="1:36" hidden="1" x14ac:dyDescent="0.2">
      <c r="A7266" s="432"/>
      <c r="B7266" s="432"/>
      <c r="C7266" s="432"/>
      <c r="D7266" s="432"/>
      <c r="E7266" s="432"/>
      <c r="F7266" s="432"/>
      <c r="G7266" s="432"/>
      <c r="H7266" s="432"/>
      <c r="I7266" s="432"/>
      <c r="J7266" s="432"/>
      <c r="K7266" s="432"/>
      <c r="L7266" s="432"/>
      <c r="M7266" s="432"/>
      <c r="N7266" s="432"/>
      <c r="O7266" s="432"/>
      <c r="P7266" s="432"/>
      <c r="Q7266" s="432"/>
      <c r="R7266" s="432"/>
      <c r="S7266" s="432"/>
      <c r="T7266" s="432"/>
      <c r="U7266" s="432"/>
      <c r="V7266" s="432"/>
      <c r="W7266" s="432"/>
      <c r="X7266" s="432"/>
      <c r="Y7266" s="432"/>
      <c r="Z7266" s="432"/>
      <c r="AA7266" s="432"/>
      <c r="AB7266" s="432"/>
      <c r="AC7266" s="432"/>
      <c r="AD7266" s="432"/>
      <c r="AE7266" s="432"/>
      <c r="AF7266" s="432"/>
      <c r="AG7266" s="432"/>
      <c r="AH7266"/>
      <c r="AI7266"/>
      <c r="AJ7266"/>
    </row>
    <row r="7267" spans="1:36" hidden="1" x14ac:dyDescent="0.2">
      <c r="A7267" s="432"/>
      <c r="B7267" s="432"/>
      <c r="C7267" s="432"/>
      <c r="D7267" s="432"/>
      <c r="E7267" s="432"/>
      <c r="F7267" s="432"/>
      <c r="G7267" s="432"/>
      <c r="H7267" s="432"/>
      <c r="I7267" s="432"/>
      <c r="J7267" s="432"/>
      <c r="K7267" s="432"/>
      <c r="L7267" s="432"/>
      <c r="M7267" s="432"/>
      <c r="N7267" s="432"/>
      <c r="O7267" s="432"/>
      <c r="P7267" s="432"/>
      <c r="Q7267" s="432"/>
      <c r="R7267" s="432"/>
      <c r="S7267" s="432"/>
      <c r="T7267" s="432"/>
      <c r="U7267" s="432"/>
      <c r="V7267" s="432"/>
      <c r="W7267" s="432"/>
      <c r="X7267" s="432"/>
      <c r="Y7267" s="432"/>
      <c r="Z7267" s="432"/>
      <c r="AA7267" s="432"/>
      <c r="AB7267" s="432"/>
      <c r="AC7267" s="432"/>
      <c r="AD7267" s="432"/>
      <c r="AE7267" s="432"/>
      <c r="AF7267" s="432"/>
      <c r="AG7267" s="432"/>
      <c r="AH7267"/>
      <c r="AI7267"/>
      <c r="AJ7267"/>
    </row>
    <row r="7268" spans="1:36" hidden="1" x14ac:dyDescent="0.2">
      <c r="A7268" s="432"/>
      <c r="B7268" s="432"/>
      <c r="C7268" s="432"/>
      <c r="D7268" s="432"/>
      <c r="E7268" s="432"/>
      <c r="F7268" s="432"/>
      <c r="G7268" s="432"/>
      <c r="H7268" s="432"/>
      <c r="I7268" s="432"/>
      <c r="J7268" s="432"/>
      <c r="K7268" s="432"/>
      <c r="L7268" s="432"/>
      <c r="M7268" s="432"/>
      <c r="N7268" s="432"/>
      <c r="O7268" s="432"/>
      <c r="P7268" s="432"/>
      <c r="Q7268" s="432"/>
      <c r="R7268" s="432"/>
      <c r="S7268" s="432"/>
      <c r="T7268" s="432"/>
      <c r="U7268" s="432"/>
      <c r="V7268" s="432"/>
      <c r="W7268" s="432"/>
      <c r="X7268" s="432"/>
      <c r="Y7268" s="432"/>
      <c r="Z7268" s="432"/>
      <c r="AA7268" s="432"/>
      <c r="AB7268" s="432"/>
      <c r="AC7268" s="432"/>
      <c r="AD7268" s="432"/>
      <c r="AE7268" s="432"/>
      <c r="AF7268" s="432"/>
      <c r="AG7268" s="432"/>
      <c r="AH7268"/>
      <c r="AI7268"/>
      <c r="AJ7268"/>
    </row>
    <row r="7269" spans="1:36" hidden="1" x14ac:dyDescent="0.2">
      <c r="A7269" s="432"/>
      <c r="B7269" s="432"/>
      <c r="C7269" s="432"/>
      <c r="D7269" s="432"/>
      <c r="E7269" s="432"/>
      <c r="F7269" s="432"/>
      <c r="G7269" s="432"/>
      <c r="H7269" s="432"/>
      <c r="I7269" s="432"/>
      <c r="J7269" s="432"/>
      <c r="K7269" s="432"/>
      <c r="L7269" s="432"/>
      <c r="M7269" s="432"/>
      <c r="N7269" s="432"/>
      <c r="O7269" s="432"/>
      <c r="P7269" s="432"/>
      <c r="Q7269" s="432"/>
      <c r="R7269" s="432"/>
      <c r="S7269" s="432"/>
      <c r="T7269" s="432"/>
      <c r="U7269" s="432"/>
      <c r="V7269" s="432"/>
      <c r="W7269" s="432"/>
      <c r="X7269" s="432"/>
      <c r="Y7269" s="432"/>
      <c r="Z7269" s="432"/>
      <c r="AA7269" s="432"/>
      <c r="AB7269" s="432"/>
      <c r="AC7269" s="432"/>
      <c r="AD7269" s="432"/>
      <c r="AE7269" s="432"/>
      <c r="AF7269" s="432"/>
      <c r="AG7269" s="432"/>
      <c r="AH7269"/>
      <c r="AI7269"/>
      <c r="AJ7269"/>
    </row>
    <row r="7270" spans="1:36" hidden="1" x14ac:dyDescent="0.2">
      <c r="A7270" s="432"/>
      <c r="B7270" s="432"/>
      <c r="C7270" s="432"/>
      <c r="D7270" s="432"/>
      <c r="E7270" s="432"/>
      <c r="F7270" s="432"/>
      <c r="G7270" s="432"/>
      <c r="H7270" s="432"/>
      <c r="I7270" s="432"/>
      <c r="J7270" s="432"/>
      <c r="K7270" s="432"/>
      <c r="L7270" s="432"/>
      <c r="M7270" s="432"/>
      <c r="N7270" s="432"/>
      <c r="O7270" s="432"/>
      <c r="P7270" s="432"/>
      <c r="Q7270" s="432"/>
      <c r="R7270" s="432"/>
      <c r="S7270" s="432"/>
      <c r="T7270" s="432"/>
      <c r="U7270" s="432"/>
      <c r="V7270" s="432"/>
      <c r="W7270" s="432"/>
      <c r="X7270" s="432"/>
      <c r="Y7270" s="432"/>
      <c r="Z7270" s="432"/>
      <c r="AA7270" s="432"/>
      <c r="AB7270" s="432"/>
      <c r="AC7270" s="432"/>
      <c r="AD7270" s="432"/>
      <c r="AE7270" s="432"/>
      <c r="AF7270" s="432"/>
      <c r="AG7270" s="432"/>
      <c r="AH7270"/>
      <c r="AI7270"/>
      <c r="AJ7270"/>
    </row>
    <row r="7271" spans="1:36" hidden="1" x14ac:dyDescent="0.2">
      <c r="A7271" s="432"/>
      <c r="B7271" s="432"/>
      <c r="C7271" s="432"/>
      <c r="D7271" s="432"/>
      <c r="E7271" s="432"/>
      <c r="F7271" s="432"/>
      <c r="G7271" s="432"/>
      <c r="H7271" s="432"/>
      <c r="I7271" s="432"/>
      <c r="J7271" s="432"/>
      <c r="K7271" s="432"/>
      <c r="L7271" s="432"/>
      <c r="M7271" s="432"/>
      <c r="N7271" s="432"/>
      <c r="O7271" s="432"/>
      <c r="P7271" s="432"/>
      <c r="Q7271" s="432"/>
      <c r="R7271" s="432"/>
      <c r="S7271" s="432"/>
      <c r="T7271" s="432"/>
      <c r="U7271" s="432"/>
      <c r="V7271" s="432"/>
      <c r="W7271" s="432"/>
      <c r="X7271" s="432"/>
      <c r="Y7271" s="432"/>
      <c r="Z7271" s="432"/>
      <c r="AA7271" s="432"/>
      <c r="AB7271" s="432"/>
      <c r="AC7271" s="432"/>
      <c r="AD7271" s="432"/>
      <c r="AE7271" s="432"/>
      <c r="AF7271" s="432"/>
      <c r="AG7271" s="432"/>
      <c r="AH7271"/>
      <c r="AI7271"/>
      <c r="AJ7271"/>
    </row>
    <row r="7272" spans="1:36" hidden="1" x14ac:dyDescent="0.2">
      <c r="A7272" s="432"/>
      <c r="B7272" s="432"/>
      <c r="C7272" s="432"/>
      <c r="D7272" s="432"/>
      <c r="E7272" s="432"/>
      <c r="F7272" s="432"/>
      <c r="G7272" s="432"/>
      <c r="H7272" s="432"/>
      <c r="I7272" s="432"/>
      <c r="J7272" s="432"/>
      <c r="K7272" s="432"/>
      <c r="L7272" s="432"/>
      <c r="M7272" s="432"/>
      <c r="N7272" s="432"/>
      <c r="O7272" s="432"/>
      <c r="P7272" s="432"/>
      <c r="Q7272" s="432"/>
      <c r="R7272" s="432"/>
      <c r="S7272" s="432"/>
      <c r="T7272" s="432"/>
      <c r="U7272" s="432"/>
      <c r="V7272" s="432"/>
      <c r="W7272" s="432"/>
      <c r="X7272" s="432"/>
      <c r="Y7272" s="432"/>
      <c r="Z7272" s="432"/>
      <c r="AA7272" s="432"/>
      <c r="AB7272" s="432"/>
      <c r="AC7272" s="432"/>
      <c r="AD7272" s="432"/>
      <c r="AE7272" s="432"/>
      <c r="AF7272" s="432"/>
      <c r="AG7272" s="432"/>
      <c r="AH7272"/>
      <c r="AI7272"/>
      <c r="AJ7272"/>
    </row>
    <row r="7273" spans="1:36" hidden="1" x14ac:dyDescent="0.2">
      <c r="A7273" s="432"/>
      <c r="B7273" s="432"/>
      <c r="C7273" s="432"/>
      <c r="D7273" s="432"/>
      <c r="E7273" s="432"/>
      <c r="F7273" s="432"/>
      <c r="G7273" s="432"/>
      <c r="H7273" s="432"/>
      <c r="I7273" s="432"/>
      <c r="J7273" s="432"/>
      <c r="K7273" s="432"/>
      <c r="L7273" s="432"/>
      <c r="M7273" s="432"/>
      <c r="N7273" s="432"/>
      <c r="O7273" s="432"/>
      <c r="P7273" s="432"/>
      <c r="Q7273" s="432"/>
      <c r="R7273" s="432"/>
      <c r="S7273" s="432"/>
      <c r="T7273" s="432"/>
      <c r="U7273" s="432"/>
      <c r="V7273" s="432"/>
      <c r="W7273" s="432"/>
      <c r="X7273" s="432"/>
      <c r="Y7273" s="432"/>
      <c r="Z7273" s="432"/>
      <c r="AA7273" s="432"/>
      <c r="AB7273" s="432"/>
      <c r="AC7273" s="432"/>
      <c r="AD7273" s="432"/>
      <c r="AE7273" s="432"/>
      <c r="AF7273" s="432"/>
      <c r="AG7273" s="432"/>
      <c r="AH7273"/>
      <c r="AI7273"/>
      <c r="AJ7273"/>
    </row>
    <row r="7274" spans="1:36" hidden="1" x14ac:dyDescent="0.2">
      <c r="A7274" s="432"/>
      <c r="B7274" s="432"/>
      <c r="C7274" s="432"/>
      <c r="D7274" s="432"/>
      <c r="E7274" s="432"/>
      <c r="F7274" s="432"/>
      <c r="G7274" s="432"/>
      <c r="H7274" s="432"/>
      <c r="I7274" s="432"/>
      <c r="J7274" s="432"/>
      <c r="K7274" s="432"/>
      <c r="L7274" s="432"/>
      <c r="M7274" s="432"/>
      <c r="N7274" s="432"/>
      <c r="O7274" s="432"/>
      <c r="P7274" s="432"/>
      <c r="Q7274" s="432"/>
      <c r="R7274" s="432"/>
      <c r="S7274" s="432"/>
      <c r="T7274" s="432"/>
      <c r="U7274" s="432"/>
      <c r="V7274" s="432"/>
      <c r="W7274" s="432"/>
      <c r="X7274" s="432"/>
      <c r="Y7274" s="432"/>
      <c r="Z7274" s="432"/>
      <c r="AA7274" s="432"/>
      <c r="AB7274" s="432"/>
      <c r="AC7274" s="432"/>
      <c r="AD7274" s="432"/>
      <c r="AE7274" s="432"/>
      <c r="AF7274" s="432"/>
      <c r="AG7274" s="432"/>
      <c r="AH7274"/>
      <c r="AI7274"/>
      <c r="AJ7274"/>
    </row>
    <row r="7275" spans="1:36" hidden="1" x14ac:dyDescent="0.2">
      <c r="A7275" s="432"/>
      <c r="B7275" s="432"/>
      <c r="C7275" s="432"/>
      <c r="D7275" s="432"/>
      <c r="E7275" s="432"/>
      <c r="F7275" s="432"/>
      <c r="G7275" s="432"/>
      <c r="H7275" s="432"/>
      <c r="I7275" s="432"/>
      <c r="J7275" s="432"/>
      <c r="K7275" s="432"/>
      <c r="L7275" s="432"/>
      <c r="M7275" s="432"/>
      <c r="N7275" s="432"/>
      <c r="O7275" s="432"/>
      <c r="P7275" s="432"/>
      <c r="Q7275" s="432"/>
      <c r="R7275" s="432"/>
      <c r="S7275" s="432"/>
      <c r="T7275" s="432"/>
      <c r="U7275" s="432"/>
      <c r="V7275" s="432"/>
      <c r="W7275" s="432"/>
      <c r="X7275" s="432"/>
      <c r="Y7275" s="432"/>
      <c r="Z7275" s="432"/>
      <c r="AA7275" s="432"/>
      <c r="AB7275" s="432"/>
      <c r="AC7275" s="432"/>
      <c r="AD7275" s="432"/>
      <c r="AE7275" s="432"/>
      <c r="AF7275" s="432"/>
      <c r="AG7275" s="432"/>
      <c r="AH7275"/>
      <c r="AI7275"/>
      <c r="AJ7275"/>
    </row>
    <row r="7276" spans="1:36" hidden="1" x14ac:dyDescent="0.2">
      <c r="A7276" s="432"/>
      <c r="B7276" s="432"/>
      <c r="C7276" s="432"/>
      <c r="D7276" s="432"/>
      <c r="E7276" s="432"/>
      <c r="F7276" s="432"/>
      <c r="G7276" s="432"/>
      <c r="H7276" s="432"/>
      <c r="I7276" s="432"/>
      <c r="J7276" s="432"/>
      <c r="K7276" s="432"/>
      <c r="L7276" s="432"/>
      <c r="M7276" s="432"/>
      <c r="N7276" s="432"/>
      <c r="O7276" s="432"/>
      <c r="P7276" s="432"/>
      <c r="Q7276" s="432"/>
      <c r="R7276" s="432"/>
      <c r="S7276" s="432"/>
      <c r="T7276" s="432"/>
      <c r="U7276" s="432"/>
      <c r="V7276" s="432"/>
      <c r="W7276" s="432"/>
      <c r="X7276" s="432"/>
      <c r="Y7276" s="432"/>
      <c r="Z7276" s="432"/>
      <c r="AA7276" s="432"/>
      <c r="AB7276" s="432"/>
      <c r="AC7276" s="432"/>
      <c r="AD7276" s="432"/>
      <c r="AE7276" s="432"/>
      <c r="AF7276" s="432"/>
      <c r="AG7276" s="432"/>
      <c r="AH7276"/>
      <c r="AI7276"/>
      <c r="AJ7276"/>
    </row>
    <row r="7277" spans="1:36" hidden="1" x14ac:dyDescent="0.2">
      <c r="A7277" s="432"/>
      <c r="B7277" s="432"/>
      <c r="C7277" s="432"/>
      <c r="D7277" s="432"/>
      <c r="E7277" s="432"/>
      <c r="F7277" s="432"/>
      <c r="G7277" s="432"/>
      <c r="H7277" s="432"/>
      <c r="I7277" s="432"/>
      <c r="J7277" s="432"/>
      <c r="K7277" s="432"/>
      <c r="L7277" s="432"/>
      <c r="M7277" s="432"/>
      <c r="N7277" s="432"/>
      <c r="O7277" s="432"/>
      <c r="P7277" s="432"/>
      <c r="Q7277" s="432"/>
      <c r="R7277" s="432"/>
      <c r="S7277" s="432"/>
      <c r="T7277" s="432"/>
      <c r="U7277" s="432"/>
      <c r="V7277" s="432"/>
      <c r="W7277" s="432"/>
      <c r="X7277" s="432"/>
      <c r="Y7277" s="432"/>
      <c r="Z7277" s="432"/>
      <c r="AA7277" s="432"/>
      <c r="AB7277" s="432"/>
      <c r="AC7277" s="432"/>
      <c r="AD7277" s="432"/>
      <c r="AE7277" s="432"/>
      <c r="AF7277" s="432"/>
      <c r="AG7277" s="432"/>
      <c r="AH7277"/>
      <c r="AI7277"/>
      <c r="AJ7277"/>
    </row>
    <row r="7278" spans="1:36" hidden="1" x14ac:dyDescent="0.2">
      <c r="A7278" s="432"/>
      <c r="B7278" s="432"/>
      <c r="C7278" s="432"/>
      <c r="D7278" s="432"/>
      <c r="E7278" s="432"/>
      <c r="F7278" s="432"/>
      <c r="G7278" s="432"/>
      <c r="H7278" s="432"/>
      <c r="I7278" s="432"/>
      <c r="J7278" s="432"/>
      <c r="K7278" s="432"/>
      <c r="L7278" s="432"/>
      <c r="M7278" s="432"/>
      <c r="N7278" s="432"/>
      <c r="O7278" s="432"/>
      <c r="P7278" s="432"/>
      <c r="Q7278" s="432"/>
      <c r="R7278" s="432"/>
      <c r="S7278" s="432"/>
      <c r="T7278" s="432"/>
      <c r="U7278" s="432"/>
      <c r="V7278" s="432"/>
      <c r="W7278" s="432"/>
      <c r="X7278" s="432"/>
      <c r="Y7278" s="432"/>
      <c r="Z7278" s="432"/>
      <c r="AA7278" s="432"/>
      <c r="AB7278" s="432"/>
      <c r="AC7278" s="432"/>
      <c r="AD7278" s="432"/>
      <c r="AE7278" s="432"/>
      <c r="AF7278" s="432"/>
      <c r="AG7278" s="432"/>
      <c r="AH7278"/>
      <c r="AI7278"/>
      <c r="AJ7278"/>
    </row>
    <row r="7279" spans="1:36" hidden="1" x14ac:dyDescent="0.2">
      <c r="A7279" s="432"/>
      <c r="B7279" s="432"/>
      <c r="C7279" s="432"/>
      <c r="D7279" s="432"/>
      <c r="E7279" s="432"/>
      <c r="F7279" s="432"/>
      <c r="G7279" s="432"/>
      <c r="H7279" s="432"/>
      <c r="I7279" s="432"/>
      <c r="J7279" s="432"/>
      <c r="K7279" s="432"/>
      <c r="L7279" s="432"/>
      <c r="M7279" s="432"/>
      <c r="N7279" s="432"/>
      <c r="O7279" s="432"/>
      <c r="P7279" s="432"/>
      <c r="Q7279" s="432"/>
      <c r="R7279" s="432"/>
      <c r="S7279" s="432"/>
      <c r="T7279" s="432"/>
      <c r="U7279" s="432"/>
      <c r="V7279" s="432"/>
      <c r="W7279" s="432"/>
      <c r="X7279" s="432"/>
      <c r="Y7279" s="432"/>
      <c r="Z7279" s="432"/>
      <c r="AA7279" s="432"/>
      <c r="AB7279" s="432"/>
      <c r="AC7279" s="432"/>
      <c r="AD7279" s="432"/>
      <c r="AE7279" s="432"/>
      <c r="AF7279" s="432"/>
      <c r="AG7279" s="432"/>
      <c r="AH7279"/>
      <c r="AI7279"/>
      <c r="AJ7279"/>
    </row>
    <row r="7280" spans="1:36" hidden="1" x14ac:dyDescent="0.2">
      <c r="A7280" s="432"/>
      <c r="B7280" s="432"/>
      <c r="C7280" s="432"/>
      <c r="D7280" s="432"/>
      <c r="E7280" s="432"/>
      <c r="F7280" s="432"/>
      <c r="G7280" s="432"/>
      <c r="H7280" s="432"/>
      <c r="I7280" s="432"/>
      <c r="J7280" s="432"/>
      <c r="K7280" s="432"/>
      <c r="L7280" s="432"/>
      <c r="M7280" s="432"/>
      <c r="N7280" s="432"/>
      <c r="O7280" s="432"/>
      <c r="P7280" s="432"/>
      <c r="Q7280" s="432"/>
      <c r="R7280" s="432"/>
      <c r="S7280" s="432"/>
      <c r="T7280" s="432"/>
      <c r="U7280" s="432"/>
      <c r="V7280" s="432"/>
      <c r="W7280" s="432"/>
      <c r="X7280" s="432"/>
      <c r="Y7280" s="432"/>
      <c r="Z7280" s="432"/>
      <c r="AA7280" s="432"/>
      <c r="AB7280" s="432"/>
      <c r="AC7280" s="432"/>
      <c r="AD7280" s="432"/>
      <c r="AE7280" s="432"/>
      <c r="AF7280" s="432"/>
      <c r="AG7280" s="432"/>
      <c r="AH7280"/>
      <c r="AI7280"/>
      <c r="AJ7280"/>
    </row>
    <row r="7281" spans="1:36" hidden="1" x14ac:dyDescent="0.2">
      <c r="A7281" s="432"/>
      <c r="B7281" s="432"/>
      <c r="C7281" s="432"/>
      <c r="D7281" s="432"/>
      <c r="E7281" s="432"/>
      <c r="F7281" s="432"/>
      <c r="G7281" s="432"/>
      <c r="H7281" s="432"/>
      <c r="I7281" s="432"/>
      <c r="J7281" s="432"/>
      <c r="K7281" s="432"/>
      <c r="L7281" s="432"/>
      <c r="M7281" s="432"/>
      <c r="N7281" s="432"/>
      <c r="O7281" s="432"/>
      <c r="P7281" s="432"/>
      <c r="Q7281" s="432"/>
      <c r="R7281" s="432"/>
      <c r="S7281" s="432"/>
      <c r="T7281" s="432"/>
      <c r="U7281" s="432"/>
      <c r="V7281" s="432"/>
      <c r="W7281" s="432"/>
      <c r="X7281" s="432"/>
      <c r="Y7281" s="432"/>
      <c r="Z7281" s="432"/>
      <c r="AA7281" s="432"/>
      <c r="AB7281" s="432"/>
      <c r="AC7281" s="432"/>
      <c r="AD7281" s="432"/>
      <c r="AE7281" s="432"/>
      <c r="AF7281" s="432"/>
      <c r="AG7281" s="432"/>
      <c r="AH7281"/>
      <c r="AI7281"/>
      <c r="AJ7281"/>
    </row>
    <row r="7282" spans="1:36" hidden="1" x14ac:dyDescent="0.2">
      <c r="A7282" s="432"/>
      <c r="B7282" s="432"/>
      <c r="C7282" s="432"/>
      <c r="D7282" s="432"/>
      <c r="E7282" s="432"/>
      <c r="F7282" s="432"/>
      <c r="G7282" s="432"/>
      <c r="H7282" s="432"/>
      <c r="I7282" s="432"/>
      <c r="J7282" s="432"/>
      <c r="K7282" s="432"/>
      <c r="L7282" s="432"/>
      <c r="M7282" s="432"/>
      <c r="N7282" s="432"/>
      <c r="O7282" s="432"/>
      <c r="P7282" s="432"/>
      <c r="Q7282" s="432"/>
      <c r="R7282" s="432"/>
      <c r="S7282" s="432"/>
      <c r="T7282" s="432"/>
      <c r="U7282" s="432"/>
      <c r="V7282" s="432"/>
      <c r="W7282" s="432"/>
      <c r="X7282" s="432"/>
      <c r="Y7282" s="432"/>
      <c r="Z7282" s="432"/>
      <c r="AA7282" s="432"/>
      <c r="AB7282" s="432"/>
      <c r="AC7282" s="432"/>
      <c r="AD7282" s="432"/>
      <c r="AE7282" s="432"/>
      <c r="AF7282" s="432"/>
      <c r="AG7282" s="432"/>
      <c r="AH7282"/>
      <c r="AI7282"/>
      <c r="AJ7282"/>
    </row>
    <row r="7283" spans="1:36" hidden="1" x14ac:dyDescent="0.2">
      <c r="A7283" s="432"/>
      <c r="B7283" s="432"/>
      <c r="C7283" s="432"/>
      <c r="D7283" s="432"/>
      <c r="E7283" s="432"/>
      <c r="F7283" s="432"/>
      <c r="G7283" s="432"/>
      <c r="H7283" s="432"/>
      <c r="I7283" s="432"/>
      <c r="J7283" s="432"/>
      <c r="K7283" s="432"/>
      <c r="L7283" s="432"/>
      <c r="M7283" s="432"/>
      <c r="N7283" s="432"/>
      <c r="O7283" s="432"/>
      <c r="P7283" s="432"/>
      <c r="Q7283" s="432"/>
      <c r="R7283" s="432"/>
      <c r="S7283" s="432"/>
      <c r="T7283" s="432"/>
      <c r="U7283" s="432"/>
      <c r="V7283" s="432"/>
      <c r="W7283" s="432"/>
      <c r="X7283" s="432"/>
      <c r="Y7283" s="432"/>
      <c r="Z7283" s="432"/>
      <c r="AA7283" s="432"/>
      <c r="AB7283" s="432"/>
      <c r="AC7283" s="432"/>
      <c r="AD7283" s="432"/>
      <c r="AE7283" s="432"/>
      <c r="AF7283" s="432"/>
      <c r="AG7283" s="432"/>
      <c r="AH7283"/>
      <c r="AI7283"/>
      <c r="AJ7283"/>
    </row>
    <row r="7284" spans="1:36" hidden="1" x14ac:dyDescent="0.2">
      <c r="A7284" s="432"/>
      <c r="B7284" s="432"/>
      <c r="C7284" s="432"/>
      <c r="D7284" s="432"/>
      <c r="E7284" s="432"/>
      <c r="F7284" s="432"/>
      <c r="G7284" s="432"/>
      <c r="H7284" s="432"/>
      <c r="I7284" s="432"/>
      <c r="J7284" s="432"/>
      <c r="K7284" s="432"/>
      <c r="L7284" s="432"/>
      <c r="M7284" s="432"/>
      <c r="N7284" s="432"/>
      <c r="O7284" s="432"/>
      <c r="P7284" s="432"/>
      <c r="Q7284" s="432"/>
      <c r="R7284" s="432"/>
      <c r="S7284" s="432"/>
      <c r="T7284" s="432"/>
      <c r="U7284" s="432"/>
      <c r="V7284" s="432"/>
      <c r="W7284" s="432"/>
      <c r="X7284" s="432"/>
      <c r="Y7284" s="432"/>
      <c r="Z7284" s="432"/>
      <c r="AA7284" s="432"/>
      <c r="AB7284" s="432"/>
      <c r="AC7284" s="432"/>
      <c r="AD7284" s="432"/>
      <c r="AE7284" s="432"/>
      <c r="AF7284" s="432"/>
      <c r="AG7284" s="432"/>
      <c r="AH7284"/>
      <c r="AI7284"/>
      <c r="AJ7284"/>
    </row>
    <row r="7285" spans="1:36" hidden="1" x14ac:dyDescent="0.2">
      <c r="A7285" s="432"/>
      <c r="B7285" s="432"/>
      <c r="C7285" s="432"/>
      <c r="D7285" s="432"/>
      <c r="E7285" s="432"/>
      <c r="F7285" s="432"/>
      <c r="G7285" s="432"/>
      <c r="H7285" s="432"/>
      <c r="I7285" s="432"/>
      <c r="J7285" s="432"/>
      <c r="K7285" s="432"/>
      <c r="L7285" s="432"/>
      <c r="M7285" s="432"/>
      <c r="N7285" s="432"/>
      <c r="O7285" s="432"/>
      <c r="P7285" s="432"/>
      <c r="Q7285" s="432"/>
      <c r="R7285" s="432"/>
      <c r="S7285" s="432"/>
      <c r="T7285" s="432"/>
      <c r="U7285" s="432"/>
      <c r="V7285" s="432"/>
      <c r="W7285" s="432"/>
      <c r="X7285" s="432"/>
      <c r="Y7285" s="432"/>
      <c r="Z7285" s="432"/>
      <c r="AA7285" s="432"/>
      <c r="AB7285" s="432"/>
      <c r="AC7285" s="432"/>
      <c r="AD7285" s="432"/>
      <c r="AE7285" s="432"/>
      <c r="AF7285" s="432"/>
      <c r="AG7285" s="432"/>
      <c r="AH7285"/>
      <c r="AI7285"/>
      <c r="AJ7285"/>
    </row>
    <row r="7286" spans="1:36" hidden="1" x14ac:dyDescent="0.2">
      <c r="A7286" s="432"/>
      <c r="B7286" s="432"/>
      <c r="C7286" s="432"/>
      <c r="D7286" s="432"/>
      <c r="E7286" s="432"/>
      <c r="F7286" s="432"/>
      <c r="G7286" s="432"/>
      <c r="H7286" s="432"/>
      <c r="I7286" s="432"/>
      <c r="J7286" s="432"/>
      <c r="K7286" s="432"/>
      <c r="L7286" s="432"/>
      <c r="M7286" s="432"/>
      <c r="N7286" s="432"/>
      <c r="O7286" s="432"/>
      <c r="P7286" s="432"/>
      <c r="Q7286" s="432"/>
      <c r="R7286" s="432"/>
      <c r="S7286" s="432"/>
      <c r="T7286" s="432"/>
      <c r="U7286" s="432"/>
      <c r="V7286" s="432"/>
      <c r="W7286" s="432"/>
      <c r="X7286" s="432"/>
      <c r="Y7286" s="432"/>
      <c r="Z7286" s="432"/>
      <c r="AA7286" s="432"/>
      <c r="AB7286" s="432"/>
      <c r="AC7286" s="432"/>
      <c r="AD7286" s="432"/>
      <c r="AE7286" s="432"/>
      <c r="AF7286" s="432"/>
      <c r="AG7286" s="432"/>
      <c r="AH7286"/>
      <c r="AI7286"/>
      <c r="AJ7286"/>
    </row>
    <row r="7287" spans="1:36" hidden="1" x14ac:dyDescent="0.2">
      <c r="A7287" s="432"/>
      <c r="B7287" s="432"/>
      <c r="C7287" s="432"/>
      <c r="D7287" s="432"/>
      <c r="E7287" s="432"/>
      <c r="F7287" s="432"/>
      <c r="G7287" s="432"/>
      <c r="H7287" s="432"/>
      <c r="I7287" s="432"/>
      <c r="J7287" s="432"/>
      <c r="K7287" s="432"/>
      <c r="L7287" s="432"/>
      <c r="M7287" s="432"/>
      <c r="N7287" s="432"/>
      <c r="O7287" s="432"/>
      <c r="P7287" s="432"/>
      <c r="Q7287" s="432"/>
      <c r="R7287" s="432"/>
      <c r="S7287" s="432"/>
      <c r="T7287" s="432"/>
      <c r="U7287" s="432"/>
      <c r="V7287" s="432"/>
      <c r="W7287" s="432"/>
      <c r="X7287" s="432"/>
      <c r="Y7287" s="432"/>
      <c r="Z7287" s="432"/>
      <c r="AA7287" s="432"/>
      <c r="AB7287" s="432"/>
      <c r="AC7287" s="432"/>
      <c r="AD7287" s="432"/>
      <c r="AE7287" s="432"/>
      <c r="AF7287" s="432"/>
      <c r="AG7287" s="432"/>
      <c r="AH7287"/>
      <c r="AI7287"/>
      <c r="AJ7287"/>
    </row>
    <row r="7288" spans="1:36" hidden="1" x14ac:dyDescent="0.2">
      <c r="A7288" s="432"/>
      <c r="B7288" s="432"/>
      <c r="C7288" s="432"/>
      <c r="D7288" s="432"/>
      <c r="E7288" s="432"/>
      <c r="F7288" s="432"/>
      <c r="G7288" s="432"/>
      <c r="H7288" s="432"/>
      <c r="I7288" s="432"/>
      <c r="J7288" s="432"/>
      <c r="K7288" s="432"/>
      <c r="L7288" s="432"/>
      <c r="M7288" s="432"/>
      <c r="N7288" s="432"/>
      <c r="O7288" s="432"/>
      <c r="P7288" s="432"/>
      <c r="Q7288" s="432"/>
      <c r="R7288" s="432"/>
      <c r="S7288" s="432"/>
      <c r="T7288" s="432"/>
      <c r="U7288" s="432"/>
      <c r="V7288" s="432"/>
      <c r="W7288" s="432"/>
      <c r="X7288" s="432"/>
      <c r="Y7288" s="432"/>
      <c r="Z7288" s="432"/>
      <c r="AA7288" s="432"/>
      <c r="AB7288" s="432"/>
      <c r="AC7288" s="432"/>
      <c r="AD7288" s="432"/>
      <c r="AE7288" s="432"/>
      <c r="AF7288" s="432"/>
      <c r="AG7288" s="432"/>
      <c r="AH7288"/>
      <c r="AI7288"/>
      <c r="AJ7288"/>
    </row>
    <row r="7289" spans="1:36" hidden="1" x14ac:dyDescent="0.2">
      <c r="A7289" s="432"/>
      <c r="B7289" s="432"/>
      <c r="C7289" s="432"/>
      <c r="D7289" s="432"/>
      <c r="E7289" s="432"/>
      <c r="F7289" s="432"/>
      <c r="G7289" s="432"/>
      <c r="H7289" s="432"/>
      <c r="I7289" s="432"/>
      <c r="J7289" s="432"/>
      <c r="K7289" s="432"/>
      <c r="L7289" s="432"/>
      <c r="M7289" s="432"/>
      <c r="N7289" s="432"/>
      <c r="O7289" s="432"/>
      <c r="P7289" s="432"/>
      <c r="Q7289" s="432"/>
      <c r="R7289" s="432"/>
      <c r="S7289" s="432"/>
      <c r="T7289" s="432"/>
      <c r="U7289" s="432"/>
      <c r="V7289" s="432"/>
      <c r="W7289" s="432"/>
      <c r="X7289" s="432"/>
      <c r="Y7289" s="432"/>
      <c r="Z7289" s="432"/>
      <c r="AA7289" s="432"/>
      <c r="AB7289" s="432"/>
      <c r="AC7289" s="432"/>
      <c r="AD7289" s="432"/>
      <c r="AE7289" s="432"/>
      <c r="AF7289" s="432"/>
      <c r="AG7289" s="432"/>
      <c r="AH7289"/>
      <c r="AI7289"/>
      <c r="AJ7289"/>
    </row>
    <row r="7290" spans="1:36" hidden="1" x14ac:dyDescent="0.2">
      <c r="A7290" s="432"/>
      <c r="B7290" s="432"/>
      <c r="C7290" s="432"/>
      <c r="D7290" s="432"/>
      <c r="E7290" s="432"/>
      <c r="F7290" s="432"/>
      <c r="G7290" s="432"/>
      <c r="H7290" s="432"/>
      <c r="I7290" s="432"/>
      <c r="J7290" s="432"/>
      <c r="K7290" s="432"/>
      <c r="L7290" s="432"/>
      <c r="M7290" s="432"/>
      <c r="N7290" s="432"/>
      <c r="O7290" s="432"/>
      <c r="P7290" s="432"/>
      <c r="Q7290" s="432"/>
      <c r="R7290" s="432"/>
      <c r="S7290" s="432"/>
      <c r="T7290" s="432"/>
      <c r="U7290" s="432"/>
      <c r="V7290" s="432"/>
      <c r="W7290" s="432"/>
      <c r="X7290" s="432"/>
      <c r="Y7290" s="432"/>
      <c r="Z7290" s="432"/>
      <c r="AA7290" s="432"/>
      <c r="AB7290" s="432"/>
      <c r="AC7290" s="432"/>
      <c r="AD7290" s="432"/>
      <c r="AE7290" s="432"/>
      <c r="AF7290" s="432"/>
      <c r="AG7290" s="432"/>
      <c r="AH7290"/>
      <c r="AI7290"/>
      <c r="AJ7290"/>
    </row>
    <row r="7291" spans="1:36" hidden="1" x14ac:dyDescent="0.2">
      <c r="A7291" s="432"/>
      <c r="B7291" s="432"/>
      <c r="C7291" s="432"/>
      <c r="D7291" s="432"/>
      <c r="E7291" s="432"/>
      <c r="F7291" s="432"/>
      <c r="G7291" s="432"/>
      <c r="H7291" s="432"/>
      <c r="I7291" s="432"/>
      <c r="J7291" s="432"/>
      <c r="K7291" s="432"/>
      <c r="L7291" s="432"/>
      <c r="M7291" s="432"/>
      <c r="N7291" s="432"/>
      <c r="O7291" s="432"/>
      <c r="P7291" s="432"/>
      <c r="Q7291" s="432"/>
      <c r="R7291" s="432"/>
      <c r="S7291" s="432"/>
      <c r="T7291" s="432"/>
      <c r="U7291" s="432"/>
      <c r="V7291" s="432"/>
      <c r="W7291" s="432"/>
      <c r="X7291" s="432"/>
      <c r="Y7291" s="432"/>
      <c r="Z7291" s="432"/>
      <c r="AA7291" s="432"/>
      <c r="AB7291" s="432"/>
      <c r="AC7291" s="432"/>
      <c r="AD7291" s="432"/>
      <c r="AE7291" s="432"/>
      <c r="AF7291" s="432"/>
      <c r="AG7291" s="432"/>
      <c r="AH7291"/>
      <c r="AI7291"/>
      <c r="AJ7291"/>
    </row>
    <row r="7292" spans="1:36" hidden="1" x14ac:dyDescent="0.2">
      <c r="A7292" s="432"/>
      <c r="B7292" s="432"/>
      <c r="C7292" s="432"/>
      <c r="D7292" s="432"/>
      <c r="E7292" s="432"/>
      <c r="F7292" s="432"/>
      <c r="G7292" s="432"/>
      <c r="H7292" s="432"/>
      <c r="I7292" s="432"/>
      <c r="J7292" s="432"/>
      <c r="K7292" s="432"/>
      <c r="L7292" s="432"/>
      <c r="M7292" s="432"/>
      <c r="N7292" s="432"/>
      <c r="O7292" s="432"/>
      <c r="P7292" s="432"/>
      <c r="Q7292" s="432"/>
      <c r="R7292" s="432"/>
      <c r="S7292" s="432"/>
      <c r="T7292" s="432"/>
      <c r="U7292" s="432"/>
      <c r="V7292" s="432"/>
      <c r="W7292" s="432"/>
      <c r="X7292" s="432"/>
      <c r="Y7292" s="432"/>
      <c r="Z7292" s="432"/>
      <c r="AA7292" s="432"/>
      <c r="AB7292" s="432"/>
      <c r="AC7292" s="432"/>
      <c r="AD7292" s="432"/>
      <c r="AE7292" s="432"/>
      <c r="AF7292" s="432"/>
      <c r="AG7292" s="432"/>
      <c r="AH7292"/>
      <c r="AI7292"/>
      <c r="AJ7292"/>
    </row>
    <row r="7293" spans="1:36" hidden="1" x14ac:dyDescent="0.2">
      <c r="A7293" s="432"/>
      <c r="B7293" s="432"/>
      <c r="C7293" s="432"/>
      <c r="D7293" s="432"/>
      <c r="E7293" s="432"/>
      <c r="F7293" s="432"/>
      <c r="G7293" s="432"/>
      <c r="H7293" s="432"/>
      <c r="I7293" s="432"/>
      <c r="J7293" s="432"/>
      <c r="K7293" s="432"/>
      <c r="L7293" s="432"/>
      <c r="M7293" s="432"/>
      <c r="N7293" s="432"/>
      <c r="O7293" s="432"/>
      <c r="P7293" s="432"/>
      <c r="Q7293" s="432"/>
      <c r="R7293" s="432"/>
      <c r="S7293" s="432"/>
      <c r="T7293" s="432"/>
      <c r="U7293" s="432"/>
      <c r="V7293" s="432"/>
      <c r="W7293" s="432"/>
      <c r="X7293" s="432"/>
      <c r="Y7293" s="432"/>
      <c r="Z7293" s="432"/>
      <c r="AA7293" s="432"/>
      <c r="AB7293" s="432"/>
      <c r="AC7293" s="432"/>
      <c r="AD7293" s="432"/>
      <c r="AE7293" s="432"/>
      <c r="AF7293" s="432"/>
      <c r="AG7293" s="432"/>
      <c r="AH7293"/>
      <c r="AI7293"/>
      <c r="AJ7293"/>
    </row>
    <row r="7294" spans="1:36" hidden="1" x14ac:dyDescent="0.2">
      <c r="A7294" s="432"/>
      <c r="B7294" s="432"/>
      <c r="C7294" s="432"/>
      <c r="D7294" s="432"/>
      <c r="E7294" s="432"/>
      <c r="F7294" s="432"/>
      <c r="G7294" s="432"/>
      <c r="H7294" s="432"/>
      <c r="I7294" s="432"/>
      <c r="J7294" s="432"/>
      <c r="K7294" s="432"/>
      <c r="L7294" s="432"/>
      <c r="M7294" s="432"/>
      <c r="N7294" s="432"/>
      <c r="O7294" s="432"/>
      <c r="P7294" s="432"/>
      <c r="Q7294" s="432"/>
      <c r="R7294" s="432"/>
      <c r="S7294" s="432"/>
      <c r="T7294" s="432"/>
      <c r="U7294" s="432"/>
      <c r="V7294" s="432"/>
      <c r="W7294" s="432"/>
      <c r="X7294" s="432"/>
      <c r="Y7294" s="432"/>
      <c r="Z7294" s="432"/>
      <c r="AA7294" s="432"/>
      <c r="AB7294" s="432"/>
      <c r="AC7294" s="432"/>
      <c r="AD7294" s="432"/>
      <c r="AE7294" s="432"/>
      <c r="AF7294" s="432"/>
      <c r="AG7294" s="432"/>
      <c r="AH7294"/>
      <c r="AI7294"/>
      <c r="AJ7294"/>
    </row>
    <row r="7295" spans="1:36" hidden="1" x14ac:dyDescent="0.2">
      <c r="A7295" s="432"/>
      <c r="B7295" s="432"/>
      <c r="C7295" s="432"/>
      <c r="D7295" s="432"/>
      <c r="E7295" s="432"/>
      <c r="F7295" s="432"/>
      <c r="G7295" s="432"/>
      <c r="H7295" s="432"/>
      <c r="I7295" s="432"/>
      <c r="J7295" s="432"/>
      <c r="K7295" s="432"/>
      <c r="L7295" s="432"/>
      <c r="M7295" s="432"/>
      <c r="N7295" s="432"/>
      <c r="O7295" s="432"/>
      <c r="P7295" s="432"/>
      <c r="Q7295" s="432"/>
      <c r="R7295" s="432"/>
      <c r="S7295" s="432"/>
      <c r="T7295" s="432"/>
      <c r="U7295" s="432"/>
      <c r="V7295" s="432"/>
      <c r="W7295" s="432"/>
      <c r="X7295" s="432"/>
      <c r="Y7295" s="432"/>
      <c r="Z7295" s="432"/>
      <c r="AA7295" s="432"/>
      <c r="AB7295" s="432"/>
      <c r="AC7295" s="432"/>
      <c r="AD7295" s="432"/>
      <c r="AE7295" s="432"/>
      <c r="AF7295" s="432"/>
      <c r="AG7295" s="432"/>
      <c r="AH7295"/>
      <c r="AI7295"/>
      <c r="AJ7295"/>
    </row>
    <row r="7296" spans="1:36" hidden="1" x14ac:dyDescent="0.2">
      <c r="A7296" s="432"/>
      <c r="B7296" s="432"/>
      <c r="C7296" s="432"/>
      <c r="D7296" s="432"/>
      <c r="E7296" s="432"/>
      <c r="F7296" s="432"/>
      <c r="G7296" s="432"/>
      <c r="H7296" s="432"/>
      <c r="I7296" s="432"/>
      <c r="J7296" s="432"/>
      <c r="K7296" s="432"/>
      <c r="L7296" s="432"/>
      <c r="M7296" s="432"/>
      <c r="N7296" s="432"/>
      <c r="O7296" s="432"/>
      <c r="P7296" s="432"/>
      <c r="Q7296" s="432"/>
      <c r="R7296" s="432"/>
      <c r="S7296" s="432"/>
      <c r="T7296" s="432"/>
      <c r="U7296" s="432"/>
      <c r="V7296" s="432"/>
      <c r="W7296" s="432"/>
      <c r="X7296" s="432"/>
      <c r="Y7296" s="432"/>
      <c r="Z7296" s="432"/>
      <c r="AA7296" s="432"/>
      <c r="AB7296" s="432"/>
      <c r="AC7296" s="432"/>
      <c r="AD7296" s="432"/>
      <c r="AE7296" s="432"/>
      <c r="AF7296" s="432"/>
      <c r="AG7296" s="432"/>
      <c r="AH7296"/>
      <c r="AI7296"/>
      <c r="AJ7296"/>
    </row>
    <row r="7297" spans="1:36" hidden="1" x14ac:dyDescent="0.2">
      <c r="A7297" s="432"/>
      <c r="B7297" s="432"/>
      <c r="C7297" s="432"/>
      <c r="D7297" s="432"/>
      <c r="E7297" s="432"/>
      <c r="F7297" s="432"/>
      <c r="G7297" s="432"/>
      <c r="H7297" s="432"/>
      <c r="I7297" s="432"/>
      <c r="J7297" s="432"/>
      <c r="K7297" s="432"/>
      <c r="L7297" s="432"/>
      <c r="M7297" s="432"/>
      <c r="N7297" s="432"/>
      <c r="O7297" s="432"/>
      <c r="P7297" s="432"/>
      <c r="Q7297" s="432"/>
      <c r="R7297" s="432"/>
      <c r="S7297" s="432"/>
      <c r="T7297" s="432"/>
      <c r="U7297" s="432"/>
      <c r="V7297" s="432"/>
      <c r="W7297" s="432"/>
      <c r="X7297" s="432"/>
      <c r="Y7297" s="432"/>
      <c r="Z7297" s="432"/>
      <c r="AA7297" s="432"/>
      <c r="AB7297" s="432"/>
      <c r="AC7297" s="432"/>
      <c r="AD7297" s="432"/>
      <c r="AE7297" s="432"/>
      <c r="AF7297" s="432"/>
      <c r="AG7297" s="432"/>
      <c r="AH7297"/>
      <c r="AI7297"/>
      <c r="AJ7297"/>
    </row>
    <row r="7298" spans="1:36" hidden="1" x14ac:dyDescent="0.2">
      <c r="A7298" s="432"/>
      <c r="B7298" s="432"/>
      <c r="C7298" s="432"/>
      <c r="D7298" s="432"/>
      <c r="E7298" s="432"/>
      <c r="F7298" s="432"/>
      <c r="G7298" s="432"/>
      <c r="H7298" s="432"/>
      <c r="I7298" s="432"/>
      <c r="J7298" s="432"/>
      <c r="K7298" s="432"/>
      <c r="L7298" s="432"/>
      <c r="M7298" s="432"/>
      <c r="N7298" s="432"/>
      <c r="O7298" s="432"/>
      <c r="P7298" s="432"/>
      <c r="Q7298" s="432"/>
      <c r="R7298" s="432"/>
      <c r="S7298" s="432"/>
      <c r="T7298" s="432"/>
      <c r="U7298" s="432"/>
      <c r="V7298" s="432"/>
      <c r="W7298" s="432"/>
      <c r="X7298" s="432"/>
      <c r="Y7298" s="432"/>
      <c r="Z7298" s="432"/>
      <c r="AA7298" s="432"/>
      <c r="AB7298" s="432"/>
      <c r="AC7298" s="432"/>
      <c r="AD7298" s="432"/>
      <c r="AE7298" s="432"/>
      <c r="AF7298" s="432"/>
      <c r="AG7298" s="432"/>
      <c r="AH7298"/>
      <c r="AI7298"/>
      <c r="AJ7298"/>
    </row>
    <row r="7299" spans="1:36" hidden="1" x14ac:dyDescent="0.2">
      <c r="A7299" s="432"/>
      <c r="B7299" s="432"/>
      <c r="C7299" s="432"/>
      <c r="D7299" s="432"/>
      <c r="E7299" s="432"/>
      <c r="F7299" s="432"/>
      <c r="G7299" s="432"/>
      <c r="H7299" s="432"/>
      <c r="I7299" s="432"/>
      <c r="J7299" s="432"/>
      <c r="K7299" s="432"/>
      <c r="L7299" s="432"/>
      <c r="M7299" s="432"/>
      <c r="N7299" s="432"/>
      <c r="O7299" s="432"/>
      <c r="P7299" s="432"/>
      <c r="Q7299" s="432"/>
      <c r="R7299" s="432"/>
      <c r="S7299" s="432"/>
      <c r="T7299" s="432"/>
      <c r="U7299" s="432"/>
      <c r="V7299" s="432"/>
      <c r="W7299" s="432"/>
      <c r="X7299" s="432"/>
      <c r="Y7299" s="432"/>
      <c r="Z7299" s="432"/>
      <c r="AA7299" s="432"/>
      <c r="AB7299" s="432"/>
      <c r="AC7299" s="432"/>
      <c r="AD7299" s="432"/>
      <c r="AE7299" s="432"/>
      <c r="AF7299" s="432"/>
      <c r="AG7299" s="432"/>
      <c r="AH7299"/>
      <c r="AI7299"/>
      <c r="AJ7299"/>
    </row>
    <row r="7300" spans="1:36" hidden="1" x14ac:dyDescent="0.2">
      <c r="A7300" s="432"/>
      <c r="B7300" s="432"/>
      <c r="C7300" s="432"/>
      <c r="D7300" s="432"/>
      <c r="E7300" s="432"/>
      <c r="F7300" s="432"/>
      <c r="G7300" s="432"/>
      <c r="H7300" s="432"/>
      <c r="I7300" s="432"/>
      <c r="J7300" s="432"/>
      <c r="K7300" s="432"/>
      <c r="L7300" s="432"/>
      <c r="M7300" s="432"/>
      <c r="N7300" s="432"/>
      <c r="O7300" s="432"/>
      <c r="P7300" s="432"/>
      <c r="Q7300" s="432"/>
      <c r="R7300" s="432"/>
      <c r="S7300" s="432"/>
      <c r="T7300" s="432"/>
      <c r="U7300" s="432"/>
      <c r="V7300" s="432"/>
      <c r="W7300" s="432"/>
      <c r="X7300" s="432"/>
      <c r="Y7300" s="432"/>
      <c r="Z7300" s="432"/>
      <c r="AA7300" s="432"/>
      <c r="AB7300" s="432"/>
      <c r="AC7300" s="432"/>
      <c r="AD7300" s="432"/>
      <c r="AE7300" s="432"/>
      <c r="AF7300" s="432"/>
      <c r="AG7300" s="432"/>
      <c r="AH7300"/>
      <c r="AI7300"/>
      <c r="AJ7300"/>
    </row>
    <row r="7301" spans="1:36" hidden="1" x14ac:dyDescent="0.2">
      <c r="A7301" s="432"/>
      <c r="B7301" s="432"/>
      <c r="C7301" s="432"/>
      <c r="D7301" s="432"/>
      <c r="E7301" s="432"/>
      <c r="F7301" s="432"/>
      <c r="G7301" s="432"/>
      <c r="H7301" s="432"/>
      <c r="I7301" s="432"/>
      <c r="J7301" s="432"/>
      <c r="K7301" s="432"/>
      <c r="L7301" s="432"/>
      <c r="M7301" s="432"/>
      <c r="N7301" s="432"/>
      <c r="O7301" s="432"/>
      <c r="P7301" s="432"/>
      <c r="Q7301" s="432"/>
      <c r="R7301" s="432"/>
      <c r="S7301" s="432"/>
      <c r="T7301" s="432"/>
      <c r="U7301" s="432"/>
      <c r="V7301" s="432"/>
      <c r="W7301" s="432"/>
      <c r="X7301" s="432"/>
      <c r="Y7301" s="432"/>
      <c r="Z7301" s="432"/>
      <c r="AA7301" s="432"/>
      <c r="AB7301" s="432"/>
      <c r="AC7301" s="432"/>
      <c r="AD7301" s="432"/>
      <c r="AE7301" s="432"/>
      <c r="AF7301" s="432"/>
      <c r="AG7301" s="432"/>
      <c r="AH7301"/>
      <c r="AI7301"/>
      <c r="AJ7301"/>
    </row>
    <row r="7302" spans="1:36" hidden="1" x14ac:dyDescent="0.2">
      <c r="A7302" s="432"/>
      <c r="B7302" s="432"/>
      <c r="C7302" s="432"/>
      <c r="D7302" s="432"/>
      <c r="E7302" s="432"/>
      <c r="F7302" s="432"/>
      <c r="G7302" s="432"/>
      <c r="H7302" s="432"/>
      <c r="I7302" s="432"/>
      <c r="J7302" s="432"/>
      <c r="K7302" s="432"/>
      <c r="L7302" s="432"/>
      <c r="M7302" s="432"/>
      <c r="N7302" s="432"/>
      <c r="O7302" s="432"/>
      <c r="P7302" s="432"/>
      <c r="Q7302" s="432"/>
      <c r="R7302" s="432"/>
      <c r="S7302" s="432"/>
      <c r="T7302" s="432"/>
      <c r="U7302" s="432"/>
      <c r="V7302" s="432"/>
      <c r="W7302" s="432"/>
      <c r="X7302" s="432"/>
      <c r="Y7302" s="432"/>
      <c r="Z7302" s="432"/>
      <c r="AA7302" s="432"/>
      <c r="AB7302" s="432"/>
      <c r="AC7302" s="432"/>
      <c r="AD7302" s="432"/>
      <c r="AE7302" s="432"/>
      <c r="AF7302" s="432"/>
      <c r="AG7302" s="432"/>
      <c r="AH7302"/>
      <c r="AI7302"/>
      <c r="AJ7302"/>
    </row>
    <row r="7303" spans="1:36" hidden="1" x14ac:dyDescent="0.2">
      <c r="A7303" s="432"/>
      <c r="B7303" s="432"/>
      <c r="C7303" s="432"/>
      <c r="D7303" s="432"/>
      <c r="E7303" s="432"/>
      <c r="F7303" s="432"/>
      <c r="G7303" s="432"/>
      <c r="H7303" s="432"/>
      <c r="I7303" s="432"/>
      <c r="J7303" s="432"/>
      <c r="K7303" s="432"/>
      <c r="L7303" s="432"/>
      <c r="M7303" s="432"/>
      <c r="N7303" s="432"/>
      <c r="O7303" s="432"/>
      <c r="P7303" s="432"/>
      <c r="Q7303" s="432"/>
      <c r="R7303" s="432"/>
      <c r="S7303" s="432"/>
      <c r="T7303" s="432"/>
      <c r="U7303" s="432"/>
      <c r="V7303" s="432"/>
      <c r="W7303" s="432"/>
      <c r="X7303" s="432"/>
      <c r="Y7303" s="432"/>
      <c r="Z7303" s="432"/>
      <c r="AA7303" s="432"/>
      <c r="AB7303" s="432"/>
      <c r="AC7303" s="432"/>
      <c r="AD7303" s="432"/>
      <c r="AE7303" s="432"/>
      <c r="AF7303" s="432"/>
      <c r="AG7303" s="432"/>
      <c r="AH7303"/>
      <c r="AI7303"/>
      <c r="AJ7303"/>
    </row>
    <row r="7304" spans="1:36" hidden="1" x14ac:dyDescent="0.2">
      <c r="A7304" s="432"/>
      <c r="B7304" s="432"/>
      <c r="C7304" s="432"/>
      <c r="D7304" s="432"/>
      <c r="E7304" s="432"/>
      <c r="F7304" s="432"/>
      <c r="G7304" s="432"/>
      <c r="H7304" s="432"/>
      <c r="I7304" s="432"/>
      <c r="J7304" s="432"/>
      <c r="K7304" s="432"/>
      <c r="L7304" s="432"/>
      <c r="M7304" s="432"/>
      <c r="N7304" s="432"/>
      <c r="O7304" s="432"/>
      <c r="P7304" s="432"/>
      <c r="Q7304" s="432"/>
      <c r="R7304" s="432"/>
      <c r="S7304" s="432"/>
      <c r="T7304" s="432"/>
      <c r="U7304" s="432"/>
      <c r="V7304" s="432"/>
      <c r="W7304" s="432"/>
      <c r="X7304" s="432"/>
      <c r="Y7304" s="432"/>
      <c r="Z7304" s="432"/>
      <c r="AA7304" s="432"/>
      <c r="AB7304" s="432"/>
      <c r="AC7304" s="432"/>
      <c r="AD7304" s="432"/>
      <c r="AE7304" s="432"/>
      <c r="AF7304" s="432"/>
      <c r="AG7304" s="432"/>
      <c r="AH7304"/>
      <c r="AI7304"/>
      <c r="AJ7304"/>
    </row>
    <row r="7305" spans="1:36" hidden="1" x14ac:dyDescent="0.2">
      <c r="A7305" s="432"/>
      <c r="B7305" s="432"/>
      <c r="C7305" s="432"/>
      <c r="D7305" s="432"/>
      <c r="E7305" s="432"/>
      <c r="F7305" s="432"/>
      <c r="G7305" s="432"/>
      <c r="H7305" s="432"/>
      <c r="I7305" s="432"/>
      <c r="J7305" s="432"/>
      <c r="K7305" s="432"/>
      <c r="L7305" s="432"/>
      <c r="M7305" s="432"/>
      <c r="N7305" s="432"/>
      <c r="O7305" s="432"/>
      <c r="P7305" s="432"/>
      <c r="Q7305" s="432"/>
      <c r="R7305" s="432"/>
      <c r="S7305" s="432"/>
      <c r="T7305" s="432"/>
      <c r="U7305" s="432"/>
      <c r="V7305" s="432"/>
      <c r="W7305" s="432"/>
      <c r="X7305" s="432"/>
      <c r="Y7305" s="432"/>
      <c r="Z7305" s="432"/>
      <c r="AA7305" s="432"/>
      <c r="AB7305" s="432"/>
      <c r="AC7305" s="432"/>
      <c r="AD7305" s="432"/>
      <c r="AE7305" s="432"/>
      <c r="AF7305" s="432"/>
      <c r="AG7305" s="432"/>
      <c r="AH7305"/>
      <c r="AI7305"/>
      <c r="AJ7305"/>
    </row>
    <row r="7306" spans="1:36" hidden="1" x14ac:dyDescent="0.2">
      <c r="A7306" s="432"/>
      <c r="B7306" s="432"/>
      <c r="C7306" s="432"/>
      <c r="D7306" s="432"/>
      <c r="E7306" s="432"/>
      <c r="F7306" s="432"/>
      <c r="G7306" s="432"/>
      <c r="H7306" s="432"/>
      <c r="I7306" s="432"/>
      <c r="J7306" s="432"/>
      <c r="K7306" s="432"/>
      <c r="L7306" s="432"/>
      <c r="M7306" s="432"/>
      <c r="N7306" s="432"/>
      <c r="O7306" s="432"/>
      <c r="P7306" s="432"/>
      <c r="Q7306" s="432"/>
      <c r="R7306" s="432"/>
      <c r="S7306" s="432"/>
      <c r="T7306" s="432"/>
      <c r="U7306" s="432"/>
      <c r="V7306" s="432"/>
      <c r="W7306" s="432"/>
      <c r="X7306" s="432"/>
      <c r="Y7306" s="432"/>
      <c r="Z7306" s="432"/>
      <c r="AA7306" s="432"/>
      <c r="AB7306" s="432"/>
      <c r="AC7306" s="432"/>
      <c r="AD7306" s="432"/>
      <c r="AE7306" s="432"/>
      <c r="AF7306" s="432"/>
      <c r="AG7306" s="432"/>
      <c r="AH7306"/>
      <c r="AI7306"/>
      <c r="AJ7306"/>
    </row>
    <row r="7307" spans="1:36" hidden="1" x14ac:dyDescent="0.2">
      <c r="A7307" s="432"/>
      <c r="B7307" s="432"/>
      <c r="C7307" s="432"/>
      <c r="D7307" s="432"/>
      <c r="E7307" s="432"/>
      <c r="F7307" s="432"/>
      <c r="G7307" s="432"/>
      <c r="H7307" s="432"/>
      <c r="I7307" s="432"/>
      <c r="J7307" s="432"/>
      <c r="K7307" s="432"/>
      <c r="L7307" s="432"/>
      <c r="M7307" s="432"/>
      <c r="N7307" s="432"/>
      <c r="O7307" s="432"/>
      <c r="P7307" s="432"/>
      <c r="Q7307" s="432"/>
      <c r="R7307" s="432"/>
      <c r="S7307" s="432"/>
      <c r="T7307" s="432"/>
      <c r="U7307" s="432"/>
      <c r="V7307" s="432"/>
      <c r="W7307" s="432"/>
      <c r="X7307" s="432"/>
      <c r="Y7307" s="432"/>
      <c r="Z7307" s="432"/>
      <c r="AA7307" s="432"/>
      <c r="AB7307" s="432"/>
      <c r="AC7307" s="432"/>
      <c r="AD7307" s="432"/>
      <c r="AE7307" s="432"/>
      <c r="AF7307" s="432"/>
      <c r="AG7307" s="432"/>
      <c r="AH7307"/>
      <c r="AI7307"/>
      <c r="AJ7307"/>
    </row>
    <row r="7308" spans="1:36" hidden="1" x14ac:dyDescent="0.2">
      <c r="A7308" s="432"/>
      <c r="B7308" s="432"/>
      <c r="C7308" s="432"/>
      <c r="D7308" s="432"/>
      <c r="E7308" s="432"/>
      <c r="F7308" s="432"/>
      <c r="G7308" s="432"/>
      <c r="H7308" s="432"/>
      <c r="I7308" s="432"/>
      <c r="J7308" s="432"/>
      <c r="K7308" s="432"/>
      <c r="L7308" s="432"/>
      <c r="M7308" s="432"/>
      <c r="N7308" s="432"/>
      <c r="O7308" s="432"/>
      <c r="P7308" s="432"/>
      <c r="Q7308" s="432"/>
      <c r="R7308" s="432"/>
      <c r="S7308" s="432"/>
      <c r="T7308" s="432"/>
      <c r="U7308" s="432"/>
      <c r="V7308" s="432"/>
      <c r="W7308" s="432"/>
      <c r="X7308" s="432"/>
      <c r="Y7308" s="432"/>
      <c r="Z7308" s="432"/>
      <c r="AA7308" s="432"/>
      <c r="AB7308" s="432"/>
      <c r="AC7308" s="432"/>
      <c r="AD7308" s="432"/>
      <c r="AE7308" s="432"/>
      <c r="AF7308" s="432"/>
      <c r="AG7308" s="432"/>
      <c r="AH7308"/>
      <c r="AI7308"/>
      <c r="AJ7308"/>
    </row>
    <row r="7309" spans="1:36" hidden="1" x14ac:dyDescent="0.2">
      <c r="A7309" s="432"/>
      <c r="B7309" s="432"/>
      <c r="C7309" s="432"/>
      <c r="D7309" s="432"/>
      <c r="E7309" s="432"/>
      <c r="F7309" s="432"/>
      <c r="G7309" s="432"/>
      <c r="H7309" s="432"/>
      <c r="I7309" s="432"/>
      <c r="J7309" s="432"/>
      <c r="K7309" s="432"/>
      <c r="L7309" s="432"/>
      <c r="M7309" s="432"/>
      <c r="N7309" s="432"/>
      <c r="O7309" s="432"/>
      <c r="P7309" s="432"/>
      <c r="Q7309" s="432"/>
      <c r="R7309" s="432"/>
      <c r="S7309" s="432"/>
      <c r="T7309" s="432"/>
      <c r="U7309" s="432"/>
      <c r="V7309" s="432"/>
      <c r="W7309" s="432"/>
      <c r="X7309" s="432"/>
      <c r="Y7309" s="432"/>
      <c r="Z7309" s="432"/>
      <c r="AA7309" s="432"/>
      <c r="AB7309" s="432"/>
      <c r="AC7309" s="432"/>
      <c r="AD7309" s="432"/>
      <c r="AE7309" s="432"/>
      <c r="AF7309" s="432"/>
      <c r="AG7309" s="432"/>
      <c r="AH7309"/>
      <c r="AI7309"/>
      <c r="AJ7309"/>
    </row>
    <row r="7310" spans="1:36" hidden="1" x14ac:dyDescent="0.2">
      <c r="A7310" s="432"/>
      <c r="B7310" s="432"/>
      <c r="C7310" s="432"/>
      <c r="D7310" s="432"/>
      <c r="E7310" s="432"/>
      <c r="F7310" s="432"/>
      <c r="G7310" s="432"/>
      <c r="H7310" s="432"/>
      <c r="I7310" s="432"/>
      <c r="J7310" s="432"/>
      <c r="K7310" s="432"/>
      <c r="L7310" s="432"/>
      <c r="M7310" s="432"/>
      <c r="N7310" s="432"/>
      <c r="O7310" s="432"/>
      <c r="P7310" s="432"/>
      <c r="Q7310" s="432"/>
      <c r="R7310" s="432"/>
      <c r="S7310" s="432"/>
      <c r="T7310" s="432"/>
      <c r="U7310" s="432"/>
      <c r="V7310" s="432"/>
      <c r="W7310" s="432"/>
      <c r="X7310" s="432"/>
      <c r="Y7310" s="432"/>
      <c r="Z7310" s="432"/>
      <c r="AA7310" s="432"/>
      <c r="AB7310" s="432"/>
      <c r="AC7310" s="432"/>
      <c r="AD7310" s="432"/>
      <c r="AE7310" s="432"/>
      <c r="AF7310" s="432"/>
      <c r="AG7310" s="432"/>
      <c r="AH7310"/>
      <c r="AI7310"/>
      <c r="AJ7310"/>
    </row>
    <row r="7311" spans="1:36" hidden="1" x14ac:dyDescent="0.2">
      <c r="A7311" s="432"/>
      <c r="B7311" s="432"/>
      <c r="C7311" s="432"/>
      <c r="D7311" s="432"/>
      <c r="E7311" s="432"/>
      <c r="F7311" s="432"/>
      <c r="G7311" s="432"/>
      <c r="H7311" s="432"/>
      <c r="I7311" s="432"/>
      <c r="J7311" s="432"/>
      <c r="K7311" s="432"/>
      <c r="L7311" s="432"/>
      <c r="M7311" s="432"/>
      <c r="N7311" s="432"/>
      <c r="O7311" s="432"/>
      <c r="P7311" s="432"/>
      <c r="Q7311" s="432"/>
      <c r="R7311" s="432"/>
      <c r="S7311" s="432"/>
      <c r="T7311" s="432"/>
      <c r="U7311" s="432"/>
      <c r="V7311" s="432"/>
      <c r="W7311" s="432"/>
      <c r="X7311" s="432"/>
      <c r="Y7311" s="432"/>
      <c r="Z7311" s="432"/>
      <c r="AA7311" s="432"/>
      <c r="AB7311" s="432"/>
      <c r="AC7311" s="432"/>
      <c r="AD7311" s="432"/>
      <c r="AE7311" s="432"/>
      <c r="AF7311" s="432"/>
      <c r="AG7311" s="432"/>
      <c r="AH7311"/>
      <c r="AI7311"/>
      <c r="AJ7311"/>
    </row>
    <row r="7312" spans="1:36" hidden="1" x14ac:dyDescent="0.2">
      <c r="A7312" s="432"/>
      <c r="B7312" s="432"/>
      <c r="C7312" s="432"/>
      <c r="D7312" s="432"/>
      <c r="E7312" s="432"/>
      <c r="F7312" s="432"/>
      <c r="G7312" s="432"/>
      <c r="H7312" s="432"/>
      <c r="I7312" s="432"/>
      <c r="J7312" s="432"/>
      <c r="K7312" s="432"/>
      <c r="L7312" s="432"/>
      <c r="M7312" s="432"/>
      <c r="N7312" s="432"/>
      <c r="O7312" s="432"/>
      <c r="P7312" s="432"/>
      <c r="Q7312" s="432"/>
      <c r="R7312" s="432"/>
      <c r="S7312" s="432"/>
      <c r="T7312" s="432"/>
      <c r="U7312" s="432"/>
      <c r="V7312" s="432"/>
      <c r="W7312" s="432"/>
      <c r="X7312" s="432"/>
      <c r="Y7312" s="432"/>
      <c r="Z7312" s="432"/>
      <c r="AA7312" s="432"/>
      <c r="AB7312" s="432"/>
      <c r="AC7312" s="432"/>
      <c r="AD7312" s="432"/>
      <c r="AE7312" s="432"/>
      <c r="AF7312" s="432"/>
      <c r="AG7312" s="432"/>
      <c r="AH7312"/>
      <c r="AI7312"/>
      <c r="AJ7312"/>
    </row>
    <row r="7313" spans="1:36" hidden="1" x14ac:dyDescent="0.2">
      <c r="A7313" s="432"/>
      <c r="B7313" s="432"/>
      <c r="C7313" s="432"/>
      <c r="D7313" s="432"/>
      <c r="E7313" s="432"/>
      <c r="F7313" s="432"/>
      <c r="G7313" s="432"/>
      <c r="H7313" s="432"/>
      <c r="I7313" s="432"/>
      <c r="J7313" s="432"/>
      <c r="K7313" s="432"/>
      <c r="L7313" s="432"/>
      <c r="M7313" s="432"/>
      <c r="N7313" s="432"/>
      <c r="O7313" s="432"/>
      <c r="P7313" s="432"/>
      <c r="Q7313" s="432"/>
      <c r="R7313" s="432"/>
      <c r="S7313" s="432"/>
      <c r="T7313" s="432"/>
      <c r="U7313" s="432"/>
      <c r="V7313" s="432"/>
      <c r="W7313" s="432"/>
      <c r="X7313" s="432"/>
      <c r="Y7313" s="432"/>
      <c r="Z7313" s="432"/>
      <c r="AA7313" s="432"/>
      <c r="AB7313" s="432"/>
      <c r="AC7313" s="432"/>
      <c r="AD7313" s="432"/>
      <c r="AE7313" s="432"/>
      <c r="AF7313" s="432"/>
      <c r="AG7313" s="432"/>
      <c r="AH7313"/>
      <c r="AI7313"/>
      <c r="AJ7313"/>
    </row>
    <row r="7314" spans="1:36" hidden="1" x14ac:dyDescent="0.2">
      <c r="A7314" s="432"/>
      <c r="B7314" s="432"/>
      <c r="C7314" s="432"/>
      <c r="D7314" s="432"/>
      <c r="E7314" s="432"/>
      <c r="F7314" s="432"/>
      <c r="G7314" s="432"/>
      <c r="H7314" s="432"/>
      <c r="I7314" s="432"/>
      <c r="J7314" s="432"/>
      <c r="K7314" s="432"/>
      <c r="L7314" s="432"/>
      <c r="M7314" s="432"/>
      <c r="N7314" s="432"/>
      <c r="O7314" s="432"/>
      <c r="P7314" s="432"/>
      <c r="Q7314" s="432"/>
      <c r="R7314" s="432"/>
      <c r="S7314" s="432"/>
      <c r="T7314" s="432"/>
      <c r="U7314" s="432"/>
      <c r="V7314" s="432"/>
      <c r="W7314" s="432"/>
      <c r="X7314" s="432"/>
      <c r="Y7314" s="432"/>
      <c r="Z7314" s="432"/>
      <c r="AA7314" s="432"/>
      <c r="AB7314" s="432"/>
      <c r="AC7314" s="432"/>
      <c r="AD7314" s="432"/>
      <c r="AE7314" s="432"/>
      <c r="AF7314" s="432"/>
      <c r="AG7314" s="432"/>
      <c r="AH7314"/>
      <c r="AI7314"/>
      <c r="AJ7314"/>
    </row>
    <row r="7315" spans="1:36" hidden="1" x14ac:dyDescent="0.2">
      <c r="A7315" s="432"/>
      <c r="B7315" s="432"/>
      <c r="C7315" s="432"/>
      <c r="D7315" s="432"/>
      <c r="E7315" s="432"/>
      <c r="F7315" s="432"/>
      <c r="G7315" s="432"/>
      <c r="H7315" s="432"/>
      <c r="I7315" s="432"/>
      <c r="J7315" s="432"/>
      <c r="K7315" s="432"/>
      <c r="L7315" s="432"/>
      <c r="M7315" s="432"/>
      <c r="N7315" s="432"/>
      <c r="O7315" s="432"/>
      <c r="P7315" s="432"/>
      <c r="Q7315" s="432"/>
      <c r="R7315" s="432"/>
      <c r="S7315" s="432"/>
      <c r="T7315" s="432"/>
      <c r="U7315" s="432"/>
      <c r="V7315" s="432"/>
      <c r="W7315" s="432"/>
      <c r="X7315" s="432"/>
      <c r="Y7315" s="432"/>
      <c r="Z7315" s="432"/>
      <c r="AA7315" s="432"/>
      <c r="AB7315" s="432"/>
      <c r="AC7315" s="432"/>
      <c r="AD7315" s="432"/>
      <c r="AE7315" s="432"/>
      <c r="AF7315" s="432"/>
      <c r="AG7315" s="432"/>
      <c r="AH7315"/>
      <c r="AI7315"/>
      <c r="AJ7315"/>
    </row>
    <row r="7316" spans="1:36" hidden="1" x14ac:dyDescent="0.2">
      <c r="A7316" s="432"/>
      <c r="B7316" s="432"/>
      <c r="C7316" s="432"/>
      <c r="D7316" s="432"/>
      <c r="E7316" s="432"/>
      <c r="F7316" s="432"/>
      <c r="G7316" s="432"/>
      <c r="H7316" s="432"/>
      <c r="I7316" s="432"/>
      <c r="J7316" s="432"/>
      <c r="K7316" s="432"/>
      <c r="L7316" s="432"/>
      <c r="M7316" s="432"/>
      <c r="N7316" s="432"/>
      <c r="O7316" s="432"/>
      <c r="P7316" s="432"/>
      <c r="Q7316" s="432"/>
      <c r="R7316" s="432"/>
      <c r="S7316" s="432"/>
      <c r="T7316" s="432"/>
      <c r="U7316" s="432"/>
      <c r="V7316" s="432"/>
      <c r="W7316" s="432"/>
      <c r="X7316" s="432"/>
      <c r="Y7316" s="432"/>
      <c r="Z7316" s="432"/>
      <c r="AA7316" s="432"/>
      <c r="AB7316" s="432"/>
      <c r="AC7316" s="432"/>
      <c r="AD7316" s="432"/>
      <c r="AE7316" s="432"/>
      <c r="AF7316" s="432"/>
      <c r="AG7316" s="432"/>
      <c r="AH7316"/>
      <c r="AI7316"/>
      <c r="AJ7316"/>
    </row>
    <row r="7317" spans="1:36" hidden="1" x14ac:dyDescent="0.2">
      <c r="A7317" s="432"/>
      <c r="B7317" s="432"/>
      <c r="C7317" s="432"/>
      <c r="D7317" s="432"/>
      <c r="E7317" s="432"/>
      <c r="F7317" s="432"/>
      <c r="G7317" s="432"/>
      <c r="H7317" s="432"/>
      <c r="I7317" s="432"/>
      <c r="J7317" s="432"/>
      <c r="K7317" s="432"/>
      <c r="L7317" s="432"/>
      <c r="M7317" s="432"/>
      <c r="N7317" s="432"/>
      <c r="O7317" s="432"/>
      <c r="P7317" s="432"/>
      <c r="Q7317" s="432"/>
      <c r="R7317" s="432"/>
      <c r="S7317" s="432"/>
      <c r="T7317" s="432"/>
      <c r="U7317" s="432"/>
      <c r="V7317" s="432"/>
      <c r="W7317" s="432"/>
      <c r="X7317" s="432"/>
      <c r="Y7317" s="432"/>
      <c r="Z7317" s="432"/>
      <c r="AA7317" s="432"/>
      <c r="AB7317" s="432"/>
      <c r="AC7317" s="432"/>
      <c r="AD7317" s="432"/>
      <c r="AE7317" s="432"/>
      <c r="AF7317" s="432"/>
      <c r="AG7317" s="432"/>
      <c r="AH7317"/>
      <c r="AI7317"/>
      <c r="AJ7317"/>
    </row>
    <row r="7318" spans="1:36" hidden="1" x14ac:dyDescent="0.2">
      <c r="A7318" s="432"/>
      <c r="B7318" s="432"/>
      <c r="C7318" s="432"/>
      <c r="D7318" s="432"/>
      <c r="E7318" s="432"/>
      <c r="F7318" s="432"/>
      <c r="G7318" s="432"/>
      <c r="H7318" s="432"/>
      <c r="I7318" s="432"/>
      <c r="J7318" s="432"/>
      <c r="K7318" s="432"/>
      <c r="L7318" s="432"/>
      <c r="M7318" s="432"/>
      <c r="N7318" s="432"/>
      <c r="O7318" s="432"/>
      <c r="P7318" s="432"/>
      <c r="Q7318" s="432"/>
      <c r="R7318" s="432"/>
      <c r="S7318" s="432"/>
      <c r="T7318" s="432"/>
      <c r="U7318" s="432"/>
      <c r="V7318" s="432"/>
      <c r="W7318" s="432"/>
      <c r="X7318" s="432"/>
      <c r="Y7318" s="432"/>
      <c r="Z7318" s="432"/>
      <c r="AA7318" s="432"/>
      <c r="AB7318" s="432"/>
      <c r="AC7318" s="432"/>
      <c r="AD7318" s="432"/>
      <c r="AE7318" s="432"/>
      <c r="AF7318" s="432"/>
      <c r="AG7318" s="432"/>
      <c r="AH7318"/>
      <c r="AI7318"/>
      <c r="AJ7318"/>
    </row>
    <row r="7319" spans="1:36" hidden="1" x14ac:dyDescent="0.2">
      <c r="A7319" s="432"/>
      <c r="B7319" s="432"/>
      <c r="C7319" s="432"/>
      <c r="D7319" s="432"/>
      <c r="E7319" s="432"/>
      <c r="F7319" s="432"/>
      <c r="G7319" s="432"/>
      <c r="H7319" s="432"/>
      <c r="I7319" s="432"/>
      <c r="J7319" s="432"/>
      <c r="K7319" s="432"/>
      <c r="L7319" s="432"/>
      <c r="M7319" s="432"/>
      <c r="N7319" s="432"/>
      <c r="O7319" s="432"/>
      <c r="P7319" s="432"/>
      <c r="Q7319" s="432"/>
      <c r="R7319" s="432"/>
      <c r="S7319" s="432"/>
      <c r="T7319" s="432"/>
      <c r="U7319" s="432"/>
      <c r="V7319" s="432"/>
      <c r="W7319" s="432"/>
      <c r="X7319" s="432"/>
      <c r="Y7319" s="432"/>
      <c r="Z7319" s="432"/>
      <c r="AA7319" s="432"/>
      <c r="AB7319" s="432"/>
      <c r="AC7319" s="432"/>
      <c r="AD7319" s="432"/>
      <c r="AE7319" s="432"/>
      <c r="AF7319" s="432"/>
      <c r="AG7319" s="432"/>
      <c r="AH7319"/>
      <c r="AI7319"/>
      <c r="AJ7319"/>
    </row>
    <row r="7320" spans="1:36" hidden="1" x14ac:dyDescent="0.2">
      <c r="A7320" s="432"/>
      <c r="B7320" s="432"/>
      <c r="C7320" s="432"/>
      <c r="D7320" s="432"/>
      <c r="E7320" s="432"/>
      <c r="F7320" s="432"/>
      <c r="G7320" s="432"/>
      <c r="H7320" s="432"/>
      <c r="I7320" s="432"/>
      <c r="J7320" s="432"/>
      <c r="K7320" s="432"/>
      <c r="L7320" s="432"/>
      <c r="M7320" s="432"/>
      <c r="N7320" s="432"/>
      <c r="O7320" s="432"/>
      <c r="P7320" s="432"/>
      <c r="Q7320" s="432"/>
      <c r="R7320" s="432"/>
      <c r="S7320" s="432"/>
      <c r="T7320" s="432"/>
      <c r="U7320" s="432"/>
      <c r="V7320" s="432"/>
      <c r="W7320" s="432"/>
      <c r="X7320" s="432"/>
      <c r="Y7320" s="432"/>
      <c r="Z7320" s="432"/>
      <c r="AA7320" s="432"/>
      <c r="AB7320" s="432"/>
      <c r="AC7320" s="432"/>
      <c r="AD7320" s="432"/>
      <c r="AE7320" s="432"/>
      <c r="AF7320" s="432"/>
      <c r="AG7320" s="432"/>
      <c r="AH7320"/>
      <c r="AI7320"/>
      <c r="AJ7320"/>
    </row>
    <row r="7321" spans="1:36" hidden="1" x14ac:dyDescent="0.2">
      <c r="A7321" s="432"/>
      <c r="B7321" s="432"/>
      <c r="C7321" s="432"/>
      <c r="D7321" s="432"/>
      <c r="E7321" s="432"/>
      <c r="F7321" s="432"/>
      <c r="G7321" s="432"/>
      <c r="H7321" s="432"/>
      <c r="I7321" s="432"/>
      <c r="J7321" s="432"/>
      <c r="K7321" s="432"/>
      <c r="L7321" s="432"/>
      <c r="M7321" s="432"/>
      <c r="N7321" s="432"/>
      <c r="O7321" s="432"/>
      <c r="P7321" s="432"/>
      <c r="Q7321" s="432"/>
      <c r="R7321" s="432"/>
      <c r="S7321" s="432"/>
      <c r="T7321" s="432"/>
      <c r="U7321" s="432"/>
      <c r="V7321" s="432"/>
      <c r="W7321" s="432"/>
      <c r="X7321" s="432"/>
      <c r="Y7321" s="432"/>
      <c r="Z7321" s="432"/>
      <c r="AA7321" s="432"/>
      <c r="AB7321" s="432"/>
      <c r="AC7321" s="432"/>
      <c r="AD7321" s="432"/>
      <c r="AE7321" s="432"/>
      <c r="AF7321" s="432"/>
      <c r="AG7321" s="432"/>
      <c r="AH7321"/>
      <c r="AI7321"/>
      <c r="AJ7321"/>
    </row>
    <row r="7322" spans="1:36" hidden="1" x14ac:dyDescent="0.2">
      <c r="A7322" s="432"/>
      <c r="B7322" s="432"/>
      <c r="C7322" s="432"/>
      <c r="D7322" s="432"/>
      <c r="E7322" s="432"/>
      <c r="F7322" s="432"/>
      <c r="G7322" s="432"/>
      <c r="H7322" s="432"/>
      <c r="I7322" s="432"/>
      <c r="J7322" s="432"/>
      <c r="K7322" s="432"/>
      <c r="L7322" s="432"/>
      <c r="M7322" s="432"/>
      <c r="N7322" s="432"/>
      <c r="O7322" s="432"/>
      <c r="P7322" s="432"/>
      <c r="Q7322" s="432"/>
      <c r="R7322" s="432"/>
      <c r="S7322" s="432"/>
      <c r="T7322" s="432"/>
      <c r="U7322" s="432"/>
      <c r="V7322" s="432"/>
      <c r="W7322" s="432"/>
      <c r="X7322" s="432"/>
      <c r="Y7322" s="432"/>
      <c r="Z7322" s="432"/>
      <c r="AA7322" s="432"/>
      <c r="AB7322" s="432"/>
      <c r="AC7322" s="432"/>
      <c r="AD7322" s="432"/>
      <c r="AE7322" s="432"/>
      <c r="AF7322" s="432"/>
      <c r="AG7322" s="432"/>
      <c r="AH7322"/>
      <c r="AI7322"/>
      <c r="AJ7322"/>
    </row>
    <row r="7323" spans="1:36" hidden="1" x14ac:dyDescent="0.2">
      <c r="A7323" s="432"/>
      <c r="B7323" s="432"/>
      <c r="C7323" s="432"/>
      <c r="D7323" s="432"/>
      <c r="E7323" s="432"/>
      <c r="F7323" s="432"/>
      <c r="G7323" s="432"/>
      <c r="H7323" s="432"/>
      <c r="I7323" s="432"/>
      <c r="J7323" s="432"/>
      <c r="K7323" s="432"/>
      <c r="L7323" s="432"/>
      <c r="M7323" s="432"/>
      <c r="N7323" s="432"/>
      <c r="O7323" s="432"/>
      <c r="P7323" s="432"/>
      <c r="Q7323" s="432"/>
      <c r="R7323" s="432"/>
      <c r="S7323" s="432"/>
      <c r="T7323" s="432"/>
      <c r="U7323" s="432"/>
      <c r="V7323" s="432"/>
      <c r="W7323" s="432"/>
      <c r="X7323" s="432"/>
      <c r="Y7323" s="432"/>
      <c r="Z7323" s="432"/>
      <c r="AA7323" s="432"/>
      <c r="AB7323" s="432"/>
      <c r="AC7323" s="432"/>
      <c r="AD7323" s="432"/>
      <c r="AE7323" s="432"/>
      <c r="AF7323" s="432"/>
      <c r="AG7323" s="432"/>
      <c r="AH7323"/>
      <c r="AI7323"/>
      <c r="AJ7323"/>
    </row>
    <row r="7324" spans="1:36" hidden="1" x14ac:dyDescent="0.2">
      <c r="A7324" s="432"/>
      <c r="B7324" s="432"/>
      <c r="C7324" s="432"/>
      <c r="D7324" s="432"/>
      <c r="E7324" s="432"/>
      <c r="F7324" s="432"/>
      <c r="G7324" s="432"/>
      <c r="H7324" s="432"/>
      <c r="I7324" s="432"/>
      <c r="J7324" s="432"/>
      <c r="K7324" s="432"/>
      <c r="L7324" s="432"/>
      <c r="M7324" s="432"/>
      <c r="N7324" s="432"/>
      <c r="O7324" s="432"/>
      <c r="P7324" s="432"/>
      <c r="Q7324" s="432"/>
      <c r="R7324" s="432"/>
      <c r="S7324" s="432"/>
      <c r="T7324" s="432"/>
      <c r="U7324" s="432"/>
      <c r="V7324" s="432"/>
      <c r="W7324" s="432"/>
      <c r="X7324" s="432"/>
      <c r="Y7324" s="432"/>
      <c r="Z7324" s="432"/>
      <c r="AA7324" s="432"/>
      <c r="AB7324" s="432"/>
      <c r="AC7324" s="432"/>
      <c r="AD7324" s="432"/>
      <c r="AE7324" s="432"/>
      <c r="AF7324" s="432"/>
      <c r="AG7324" s="432"/>
      <c r="AH7324"/>
      <c r="AI7324"/>
      <c r="AJ7324"/>
    </row>
    <row r="7325" spans="1:36" hidden="1" x14ac:dyDescent="0.2">
      <c r="A7325" s="432"/>
      <c r="B7325" s="432"/>
      <c r="C7325" s="432"/>
      <c r="D7325" s="432"/>
      <c r="E7325" s="432"/>
      <c r="F7325" s="432"/>
      <c r="G7325" s="432"/>
      <c r="H7325" s="432"/>
      <c r="I7325" s="432"/>
      <c r="J7325" s="432"/>
      <c r="K7325" s="432"/>
      <c r="L7325" s="432"/>
      <c r="M7325" s="432"/>
      <c r="N7325" s="432"/>
      <c r="O7325" s="432"/>
      <c r="P7325" s="432"/>
      <c r="Q7325" s="432"/>
      <c r="R7325" s="432"/>
      <c r="S7325" s="432"/>
      <c r="T7325" s="432"/>
      <c r="U7325" s="432"/>
      <c r="V7325" s="432"/>
      <c r="W7325" s="432"/>
      <c r="X7325" s="432"/>
      <c r="Y7325" s="432"/>
      <c r="Z7325" s="432"/>
      <c r="AA7325" s="432"/>
      <c r="AB7325" s="432"/>
      <c r="AC7325" s="432"/>
      <c r="AD7325" s="432"/>
      <c r="AE7325" s="432"/>
      <c r="AF7325" s="432"/>
      <c r="AG7325" s="432"/>
      <c r="AH7325"/>
      <c r="AI7325"/>
      <c r="AJ7325"/>
    </row>
    <row r="7326" spans="1:36" hidden="1" x14ac:dyDescent="0.2">
      <c r="A7326" s="432"/>
      <c r="B7326" s="432"/>
      <c r="C7326" s="432"/>
      <c r="D7326" s="432"/>
      <c r="E7326" s="432"/>
      <c r="F7326" s="432"/>
      <c r="G7326" s="432"/>
      <c r="H7326" s="432"/>
      <c r="I7326" s="432"/>
      <c r="J7326" s="432"/>
      <c r="K7326" s="432"/>
      <c r="L7326" s="432"/>
      <c r="M7326" s="432"/>
      <c r="N7326" s="432"/>
      <c r="O7326" s="432"/>
      <c r="P7326" s="432"/>
      <c r="Q7326" s="432"/>
      <c r="R7326" s="432"/>
      <c r="S7326" s="432"/>
      <c r="T7326" s="432"/>
      <c r="U7326" s="432"/>
      <c r="V7326" s="432"/>
      <c r="W7326" s="432"/>
      <c r="X7326" s="432"/>
      <c r="Y7326" s="432"/>
      <c r="Z7326" s="432"/>
      <c r="AA7326" s="432"/>
      <c r="AB7326" s="432"/>
      <c r="AC7326" s="432"/>
      <c r="AD7326" s="432"/>
      <c r="AE7326" s="432"/>
      <c r="AF7326" s="432"/>
      <c r="AG7326" s="432"/>
      <c r="AH7326"/>
      <c r="AI7326"/>
      <c r="AJ7326"/>
    </row>
    <row r="7327" spans="1:36" hidden="1" x14ac:dyDescent="0.2">
      <c r="A7327" s="432"/>
      <c r="B7327" s="432"/>
      <c r="C7327" s="432"/>
      <c r="D7327" s="432"/>
      <c r="E7327" s="432"/>
      <c r="F7327" s="432"/>
      <c r="G7327" s="432"/>
      <c r="H7327" s="432"/>
      <c r="I7327" s="432"/>
      <c r="J7327" s="432"/>
      <c r="K7327" s="432"/>
      <c r="L7327" s="432"/>
      <c r="M7327" s="432"/>
      <c r="N7327" s="432"/>
      <c r="O7327" s="432"/>
      <c r="P7327" s="432"/>
      <c r="Q7327" s="432"/>
      <c r="R7327" s="432"/>
      <c r="S7327" s="432"/>
      <c r="T7327" s="432"/>
      <c r="U7327" s="432"/>
      <c r="V7327" s="432"/>
      <c r="W7327" s="432"/>
      <c r="X7327" s="432"/>
      <c r="Y7327" s="432"/>
      <c r="Z7327" s="432"/>
      <c r="AA7327" s="432"/>
      <c r="AB7327" s="432"/>
      <c r="AC7327" s="432"/>
      <c r="AD7327" s="432"/>
      <c r="AE7327" s="432"/>
      <c r="AF7327" s="432"/>
      <c r="AG7327" s="432"/>
      <c r="AH7327"/>
      <c r="AI7327"/>
      <c r="AJ7327"/>
    </row>
    <row r="7328" spans="1:36" hidden="1" x14ac:dyDescent="0.2">
      <c r="A7328" s="432"/>
      <c r="B7328" s="432"/>
      <c r="C7328" s="432"/>
      <c r="D7328" s="432"/>
      <c r="E7328" s="432"/>
      <c r="F7328" s="432"/>
      <c r="G7328" s="432"/>
      <c r="H7328" s="432"/>
      <c r="I7328" s="432"/>
      <c r="J7328" s="432"/>
      <c r="K7328" s="432"/>
      <c r="L7328" s="432"/>
      <c r="M7328" s="432"/>
      <c r="N7328" s="432"/>
      <c r="O7328" s="432"/>
      <c r="P7328" s="432"/>
      <c r="Q7328" s="432"/>
      <c r="R7328" s="432"/>
      <c r="S7328" s="432"/>
      <c r="T7328" s="432"/>
      <c r="U7328" s="432"/>
      <c r="V7328" s="432"/>
      <c r="W7328" s="432"/>
      <c r="X7328" s="432"/>
      <c r="Y7328" s="432"/>
      <c r="Z7328" s="432"/>
      <c r="AA7328" s="432"/>
      <c r="AB7328" s="432"/>
      <c r="AC7328" s="432"/>
      <c r="AD7328" s="432"/>
      <c r="AE7328" s="432"/>
      <c r="AF7328" s="432"/>
      <c r="AG7328" s="432"/>
      <c r="AH7328"/>
      <c r="AI7328"/>
      <c r="AJ7328"/>
    </row>
    <row r="7329" spans="1:36" hidden="1" x14ac:dyDescent="0.2">
      <c r="A7329" s="432"/>
      <c r="B7329" s="432"/>
      <c r="C7329" s="432"/>
      <c r="D7329" s="432"/>
      <c r="E7329" s="432"/>
      <c r="F7329" s="432"/>
      <c r="G7329" s="432"/>
      <c r="H7329" s="432"/>
      <c r="I7329" s="432"/>
      <c r="J7329" s="432"/>
      <c r="K7329" s="432"/>
      <c r="L7329" s="432"/>
      <c r="M7329" s="432"/>
      <c r="N7329" s="432"/>
      <c r="O7329" s="432"/>
      <c r="P7329" s="432"/>
      <c r="Q7329" s="432"/>
      <c r="R7329" s="432"/>
      <c r="S7329" s="432"/>
      <c r="T7329" s="432"/>
      <c r="U7329" s="432"/>
      <c r="V7329" s="432"/>
      <c r="W7329" s="432"/>
      <c r="X7329" s="432"/>
      <c r="Y7329" s="432"/>
      <c r="Z7329" s="432"/>
      <c r="AA7329" s="432"/>
      <c r="AB7329" s="432"/>
      <c r="AC7329" s="432"/>
      <c r="AD7329" s="432"/>
      <c r="AE7329" s="432"/>
      <c r="AF7329" s="432"/>
      <c r="AG7329" s="432"/>
      <c r="AH7329"/>
      <c r="AI7329"/>
      <c r="AJ7329"/>
    </row>
    <row r="7330" spans="1:36" hidden="1" x14ac:dyDescent="0.2">
      <c r="A7330" s="432"/>
      <c r="B7330" s="432"/>
      <c r="C7330" s="432"/>
      <c r="D7330" s="432"/>
      <c r="E7330" s="432"/>
      <c r="F7330" s="432"/>
      <c r="G7330" s="432"/>
      <c r="H7330" s="432"/>
      <c r="I7330" s="432"/>
      <c r="J7330" s="432"/>
      <c r="K7330" s="432"/>
      <c r="L7330" s="432"/>
      <c r="M7330" s="432"/>
      <c r="N7330" s="432"/>
      <c r="O7330" s="432"/>
      <c r="P7330" s="432"/>
      <c r="Q7330" s="432"/>
      <c r="R7330" s="432"/>
      <c r="S7330" s="432"/>
      <c r="T7330" s="432"/>
      <c r="U7330" s="432"/>
      <c r="V7330" s="432"/>
      <c r="W7330" s="432"/>
      <c r="X7330" s="432"/>
      <c r="Y7330" s="432"/>
      <c r="Z7330" s="432"/>
      <c r="AA7330" s="432"/>
      <c r="AB7330" s="432"/>
      <c r="AC7330" s="432"/>
      <c r="AD7330" s="432"/>
      <c r="AE7330" s="432"/>
      <c r="AF7330" s="432"/>
      <c r="AG7330" s="432"/>
      <c r="AH7330"/>
      <c r="AI7330"/>
      <c r="AJ7330"/>
    </row>
    <row r="7331" spans="1:36" hidden="1" x14ac:dyDescent="0.2">
      <c r="A7331" s="432"/>
      <c r="B7331" s="432"/>
      <c r="C7331" s="432"/>
      <c r="D7331" s="432"/>
      <c r="E7331" s="432"/>
      <c r="F7331" s="432"/>
      <c r="G7331" s="432"/>
      <c r="H7331" s="432"/>
      <c r="I7331" s="432"/>
      <c r="J7331" s="432"/>
      <c r="K7331" s="432"/>
      <c r="L7331" s="432"/>
      <c r="M7331" s="432"/>
      <c r="N7331" s="432"/>
      <c r="O7331" s="432"/>
      <c r="P7331" s="432"/>
      <c r="Q7331" s="432"/>
      <c r="R7331" s="432"/>
      <c r="S7331" s="432"/>
      <c r="T7331" s="432"/>
      <c r="U7331" s="432"/>
      <c r="V7331" s="432"/>
      <c r="W7331" s="432"/>
      <c r="X7331" s="432"/>
      <c r="Y7331" s="432"/>
      <c r="Z7331" s="432"/>
      <c r="AA7331" s="432"/>
      <c r="AB7331" s="432"/>
      <c r="AC7331" s="432"/>
      <c r="AD7331" s="432"/>
      <c r="AE7331" s="432"/>
      <c r="AF7331" s="432"/>
      <c r="AG7331" s="432"/>
      <c r="AH7331"/>
      <c r="AI7331"/>
      <c r="AJ7331"/>
    </row>
    <row r="7332" spans="1:36" hidden="1" x14ac:dyDescent="0.2">
      <c r="A7332" s="432"/>
      <c r="B7332" s="432"/>
      <c r="C7332" s="432"/>
      <c r="D7332" s="432"/>
      <c r="E7332" s="432"/>
      <c r="F7332" s="432"/>
      <c r="G7332" s="432"/>
      <c r="H7332" s="432"/>
      <c r="I7332" s="432"/>
      <c r="J7332" s="432"/>
      <c r="K7332" s="432"/>
      <c r="L7332" s="432"/>
      <c r="M7332" s="432"/>
      <c r="N7332" s="432"/>
      <c r="O7332" s="432"/>
      <c r="P7332" s="432"/>
      <c r="Q7332" s="432"/>
      <c r="R7332" s="432"/>
      <c r="S7332" s="432"/>
      <c r="T7332" s="432"/>
      <c r="U7332" s="432"/>
      <c r="V7332" s="432"/>
      <c r="W7332" s="432"/>
      <c r="X7332" s="432"/>
      <c r="Y7332" s="432"/>
      <c r="Z7332" s="432"/>
      <c r="AA7332" s="432"/>
      <c r="AB7332" s="432"/>
      <c r="AC7332" s="432"/>
      <c r="AD7332" s="432"/>
      <c r="AE7332" s="432"/>
      <c r="AF7332" s="432"/>
      <c r="AG7332" s="432"/>
      <c r="AH7332"/>
      <c r="AI7332"/>
      <c r="AJ7332"/>
    </row>
    <row r="7333" spans="1:36" hidden="1" x14ac:dyDescent="0.2">
      <c r="A7333" s="432"/>
      <c r="B7333" s="432"/>
      <c r="C7333" s="432"/>
      <c r="D7333" s="432"/>
      <c r="E7333" s="432"/>
      <c r="F7333" s="432"/>
      <c r="G7333" s="432"/>
      <c r="H7333" s="432"/>
      <c r="I7333" s="432"/>
      <c r="J7333" s="432"/>
      <c r="K7333" s="432"/>
      <c r="L7333" s="432"/>
      <c r="M7333" s="432"/>
      <c r="N7333" s="432"/>
      <c r="O7333" s="432"/>
      <c r="P7333" s="432"/>
      <c r="Q7333" s="432"/>
      <c r="R7333" s="432"/>
      <c r="S7333" s="432"/>
      <c r="T7333" s="432"/>
      <c r="U7333" s="432"/>
      <c r="V7333" s="432"/>
      <c r="W7333" s="432"/>
      <c r="X7333" s="432"/>
      <c r="Y7333" s="432"/>
      <c r="Z7333" s="432"/>
      <c r="AA7333" s="432"/>
      <c r="AB7333" s="432"/>
      <c r="AC7333" s="432"/>
      <c r="AD7333" s="432"/>
      <c r="AE7333" s="432"/>
      <c r="AF7333" s="432"/>
      <c r="AG7333" s="432"/>
      <c r="AH7333"/>
      <c r="AI7333"/>
      <c r="AJ7333"/>
    </row>
    <row r="7334" spans="1:36" hidden="1" x14ac:dyDescent="0.2">
      <c r="A7334" s="432"/>
      <c r="B7334" s="432"/>
      <c r="C7334" s="432"/>
      <c r="D7334" s="432"/>
      <c r="E7334" s="432"/>
      <c r="F7334" s="432"/>
      <c r="G7334" s="432"/>
      <c r="H7334" s="432"/>
      <c r="I7334" s="432"/>
      <c r="J7334" s="432"/>
      <c r="K7334" s="432"/>
      <c r="L7334" s="432"/>
      <c r="M7334" s="432"/>
      <c r="N7334" s="432"/>
      <c r="O7334" s="432"/>
      <c r="P7334" s="432"/>
      <c r="Q7334" s="432"/>
      <c r="R7334" s="432"/>
      <c r="S7334" s="432"/>
      <c r="T7334" s="432"/>
      <c r="U7334" s="432"/>
      <c r="V7334" s="432"/>
      <c r="W7334" s="432"/>
      <c r="X7334" s="432"/>
      <c r="Y7334" s="432"/>
      <c r="Z7334" s="432"/>
      <c r="AA7334" s="432"/>
      <c r="AB7334" s="432"/>
      <c r="AC7334" s="432"/>
      <c r="AD7334" s="432"/>
      <c r="AE7334" s="432"/>
      <c r="AF7334" s="432"/>
      <c r="AG7334" s="432"/>
      <c r="AH7334"/>
      <c r="AI7334"/>
      <c r="AJ7334"/>
    </row>
    <row r="7335" spans="1:36" hidden="1" x14ac:dyDescent="0.2">
      <c r="A7335" s="432"/>
      <c r="B7335" s="432"/>
      <c r="C7335" s="432"/>
      <c r="D7335" s="432"/>
      <c r="E7335" s="432"/>
      <c r="F7335" s="432"/>
      <c r="G7335" s="432"/>
      <c r="H7335" s="432"/>
      <c r="I7335" s="432"/>
      <c r="J7335" s="432"/>
      <c r="K7335" s="432"/>
      <c r="L7335" s="432"/>
      <c r="M7335" s="432"/>
      <c r="N7335" s="432"/>
      <c r="O7335" s="432"/>
      <c r="P7335" s="432"/>
      <c r="Q7335" s="432"/>
      <c r="R7335" s="432"/>
      <c r="S7335" s="432"/>
      <c r="T7335" s="432"/>
      <c r="U7335" s="432"/>
      <c r="V7335" s="432"/>
      <c r="W7335" s="432"/>
      <c r="X7335" s="432"/>
      <c r="Y7335" s="432"/>
      <c r="Z7335" s="432"/>
      <c r="AA7335" s="432"/>
      <c r="AB7335" s="432"/>
      <c r="AC7335" s="432"/>
      <c r="AD7335" s="432"/>
      <c r="AE7335" s="432"/>
      <c r="AF7335" s="432"/>
      <c r="AG7335" s="432"/>
      <c r="AH7335"/>
      <c r="AI7335"/>
      <c r="AJ7335"/>
    </row>
    <row r="7336" spans="1:36" hidden="1" x14ac:dyDescent="0.2">
      <c r="A7336" s="432"/>
      <c r="B7336" s="432"/>
      <c r="C7336" s="432"/>
      <c r="D7336" s="432"/>
      <c r="E7336" s="432"/>
      <c r="F7336" s="432"/>
      <c r="G7336" s="432"/>
      <c r="H7336" s="432"/>
      <c r="I7336" s="432"/>
      <c r="J7336" s="432"/>
      <c r="K7336" s="432"/>
      <c r="L7336" s="432"/>
      <c r="M7336" s="432"/>
      <c r="N7336" s="432"/>
      <c r="O7336" s="432"/>
      <c r="P7336" s="432"/>
      <c r="Q7336" s="432"/>
      <c r="R7336" s="432"/>
      <c r="S7336" s="432"/>
      <c r="T7336" s="432"/>
      <c r="U7336" s="432"/>
      <c r="V7336" s="432"/>
      <c r="W7336" s="432"/>
      <c r="X7336" s="432"/>
      <c r="Y7336" s="432"/>
      <c r="Z7336" s="432"/>
      <c r="AA7336" s="432"/>
      <c r="AB7336" s="432"/>
      <c r="AC7336" s="432"/>
      <c r="AD7336" s="432"/>
      <c r="AE7336" s="432"/>
      <c r="AF7336" s="432"/>
      <c r="AG7336" s="432"/>
      <c r="AH7336"/>
      <c r="AI7336"/>
      <c r="AJ7336"/>
    </row>
    <row r="7337" spans="1:36" hidden="1" x14ac:dyDescent="0.2">
      <c r="A7337" s="432"/>
      <c r="B7337" s="432"/>
      <c r="C7337" s="432"/>
      <c r="D7337" s="432"/>
      <c r="E7337" s="432"/>
      <c r="F7337" s="432"/>
      <c r="G7337" s="432"/>
      <c r="H7337" s="432"/>
      <c r="I7337" s="432"/>
      <c r="J7337" s="432"/>
      <c r="K7337" s="432"/>
      <c r="L7337" s="432"/>
      <c r="M7337" s="432"/>
      <c r="N7337" s="432"/>
      <c r="O7337" s="432"/>
      <c r="P7337" s="432"/>
      <c r="Q7337" s="432"/>
      <c r="R7337" s="432"/>
      <c r="S7337" s="432"/>
      <c r="T7337" s="432"/>
      <c r="U7337" s="432"/>
      <c r="V7337" s="432"/>
      <c r="W7337" s="432"/>
      <c r="X7337" s="432"/>
      <c r="Y7337" s="432"/>
      <c r="Z7337" s="432"/>
      <c r="AA7337" s="432"/>
      <c r="AB7337" s="432"/>
      <c r="AC7337" s="432"/>
      <c r="AD7337" s="432"/>
      <c r="AE7337" s="432"/>
      <c r="AF7337" s="432"/>
      <c r="AG7337" s="432"/>
      <c r="AH7337"/>
      <c r="AI7337"/>
      <c r="AJ7337"/>
    </row>
    <row r="7338" spans="1:36" hidden="1" x14ac:dyDescent="0.2">
      <c r="A7338" s="432"/>
      <c r="B7338" s="432"/>
      <c r="C7338" s="432"/>
      <c r="D7338" s="432"/>
      <c r="E7338" s="432"/>
      <c r="F7338" s="432"/>
      <c r="G7338" s="432"/>
      <c r="H7338" s="432"/>
      <c r="I7338" s="432"/>
      <c r="J7338" s="432"/>
      <c r="K7338" s="432"/>
      <c r="L7338" s="432"/>
      <c r="M7338" s="432"/>
      <c r="N7338" s="432"/>
      <c r="O7338" s="432"/>
      <c r="P7338" s="432"/>
      <c r="Q7338" s="432"/>
      <c r="R7338" s="432"/>
      <c r="S7338" s="432"/>
      <c r="T7338" s="432"/>
      <c r="U7338" s="432"/>
      <c r="V7338" s="432"/>
      <c r="W7338" s="432"/>
      <c r="X7338" s="432"/>
      <c r="Y7338" s="432"/>
      <c r="Z7338" s="432"/>
      <c r="AA7338" s="432"/>
      <c r="AB7338" s="432"/>
      <c r="AC7338" s="432"/>
      <c r="AD7338" s="432"/>
      <c r="AE7338" s="432"/>
      <c r="AF7338" s="432"/>
      <c r="AG7338" s="432"/>
      <c r="AH7338"/>
      <c r="AI7338"/>
      <c r="AJ7338"/>
    </row>
    <row r="7339" spans="1:36" hidden="1" x14ac:dyDescent="0.2">
      <c r="A7339" s="432"/>
      <c r="B7339" s="432"/>
      <c r="C7339" s="432"/>
      <c r="D7339" s="432"/>
      <c r="E7339" s="432"/>
      <c r="F7339" s="432"/>
      <c r="G7339" s="432"/>
      <c r="H7339" s="432"/>
      <c r="I7339" s="432"/>
      <c r="J7339" s="432"/>
      <c r="K7339" s="432"/>
      <c r="L7339" s="432"/>
      <c r="M7339" s="432"/>
      <c r="N7339" s="432"/>
      <c r="O7339" s="432"/>
      <c r="P7339" s="432"/>
      <c r="Q7339" s="432"/>
      <c r="R7339" s="432"/>
      <c r="S7339" s="432"/>
      <c r="T7339" s="432"/>
      <c r="U7339" s="432"/>
      <c r="V7339" s="432"/>
      <c r="W7339" s="432"/>
      <c r="X7339" s="432"/>
      <c r="Y7339" s="432"/>
      <c r="Z7339" s="432"/>
      <c r="AA7339" s="432"/>
      <c r="AB7339" s="432"/>
      <c r="AC7339" s="432"/>
      <c r="AD7339" s="432"/>
      <c r="AE7339" s="432"/>
      <c r="AF7339" s="432"/>
      <c r="AG7339" s="432"/>
      <c r="AH7339"/>
      <c r="AI7339"/>
      <c r="AJ7339"/>
    </row>
    <row r="7340" spans="1:36" hidden="1" x14ac:dyDescent="0.2">
      <c r="A7340" s="432"/>
      <c r="B7340" s="432"/>
      <c r="C7340" s="432"/>
      <c r="D7340" s="432"/>
      <c r="E7340" s="432"/>
      <c r="F7340" s="432"/>
      <c r="G7340" s="432"/>
      <c r="H7340" s="432"/>
      <c r="I7340" s="432"/>
      <c r="J7340" s="432"/>
      <c r="K7340" s="432"/>
      <c r="L7340" s="432"/>
      <c r="M7340" s="432"/>
      <c r="N7340" s="432"/>
      <c r="O7340" s="432"/>
      <c r="P7340" s="432"/>
      <c r="Q7340" s="432"/>
      <c r="R7340" s="432"/>
      <c r="S7340" s="432"/>
      <c r="T7340" s="432"/>
      <c r="U7340" s="432"/>
      <c r="V7340" s="432"/>
      <c r="W7340" s="432"/>
      <c r="X7340" s="432"/>
      <c r="Y7340" s="432"/>
      <c r="Z7340" s="432"/>
      <c r="AA7340" s="432"/>
      <c r="AB7340" s="432"/>
      <c r="AC7340" s="432"/>
      <c r="AD7340" s="432"/>
      <c r="AE7340" s="432"/>
      <c r="AF7340" s="432"/>
      <c r="AG7340" s="432"/>
      <c r="AH7340"/>
      <c r="AI7340"/>
      <c r="AJ7340"/>
    </row>
    <row r="7341" spans="1:36" hidden="1" x14ac:dyDescent="0.2">
      <c r="A7341" s="432"/>
      <c r="B7341" s="432"/>
      <c r="C7341" s="432"/>
      <c r="D7341" s="432"/>
      <c r="E7341" s="432"/>
      <c r="F7341" s="432"/>
      <c r="G7341" s="432"/>
      <c r="H7341" s="432"/>
      <c r="I7341" s="432"/>
      <c r="J7341" s="432"/>
      <c r="K7341" s="432"/>
      <c r="L7341" s="432"/>
      <c r="M7341" s="432"/>
      <c r="N7341" s="432"/>
      <c r="O7341" s="432"/>
      <c r="P7341" s="432"/>
      <c r="Q7341" s="432"/>
      <c r="R7341" s="432"/>
      <c r="S7341" s="432"/>
      <c r="T7341" s="432"/>
      <c r="U7341" s="432"/>
      <c r="V7341" s="432"/>
      <c r="W7341" s="432"/>
      <c r="X7341" s="432"/>
      <c r="Y7341" s="432"/>
      <c r="Z7341" s="432"/>
      <c r="AA7341" s="432"/>
      <c r="AB7341" s="432"/>
      <c r="AC7341" s="432"/>
      <c r="AD7341" s="432"/>
      <c r="AE7341" s="432"/>
      <c r="AF7341" s="432"/>
      <c r="AG7341" s="432"/>
      <c r="AH7341"/>
      <c r="AI7341"/>
      <c r="AJ7341"/>
    </row>
    <row r="7342" spans="1:36" hidden="1" x14ac:dyDescent="0.2">
      <c r="A7342" s="432"/>
      <c r="B7342" s="432"/>
      <c r="C7342" s="432"/>
      <c r="D7342" s="432"/>
      <c r="E7342" s="432"/>
      <c r="F7342" s="432"/>
      <c r="G7342" s="432"/>
      <c r="H7342" s="432"/>
      <c r="I7342" s="432"/>
      <c r="J7342" s="432"/>
      <c r="K7342" s="432"/>
      <c r="L7342" s="432"/>
      <c r="M7342" s="432"/>
      <c r="N7342" s="432"/>
      <c r="O7342" s="432"/>
      <c r="P7342" s="432"/>
      <c r="Q7342" s="432"/>
      <c r="R7342" s="432"/>
      <c r="S7342" s="432"/>
      <c r="T7342" s="432"/>
      <c r="U7342" s="432"/>
      <c r="V7342" s="432"/>
      <c r="W7342" s="432"/>
      <c r="X7342" s="432"/>
      <c r="Y7342" s="432"/>
      <c r="Z7342" s="432"/>
      <c r="AA7342" s="432"/>
      <c r="AB7342" s="432"/>
      <c r="AC7342" s="432"/>
      <c r="AD7342" s="432"/>
      <c r="AE7342" s="432"/>
      <c r="AF7342" s="432"/>
      <c r="AG7342" s="432"/>
      <c r="AH7342"/>
      <c r="AI7342"/>
      <c r="AJ7342"/>
    </row>
    <row r="7343" spans="1:36" hidden="1" x14ac:dyDescent="0.2">
      <c r="A7343" s="432"/>
      <c r="B7343" s="432"/>
      <c r="C7343" s="432"/>
      <c r="D7343" s="432"/>
      <c r="E7343" s="432"/>
      <c r="F7343" s="432"/>
      <c r="G7343" s="432"/>
      <c r="H7343" s="432"/>
      <c r="I7343" s="432"/>
      <c r="J7343" s="432"/>
      <c r="K7343" s="432"/>
      <c r="L7343" s="432"/>
      <c r="M7343" s="432"/>
      <c r="N7343" s="432"/>
      <c r="O7343" s="432"/>
      <c r="P7343" s="432"/>
      <c r="Q7343" s="432"/>
      <c r="R7343" s="432"/>
      <c r="S7343" s="432"/>
      <c r="T7343" s="432"/>
      <c r="U7343" s="432"/>
      <c r="V7343" s="432"/>
      <c r="W7343" s="432"/>
      <c r="X7343" s="432"/>
      <c r="Y7343" s="432"/>
      <c r="Z7343" s="432"/>
      <c r="AA7343" s="432"/>
      <c r="AB7343" s="432"/>
      <c r="AC7343" s="432"/>
      <c r="AD7343" s="432"/>
      <c r="AE7343" s="432"/>
      <c r="AF7343" s="432"/>
      <c r="AG7343" s="432"/>
      <c r="AH7343"/>
      <c r="AI7343"/>
      <c r="AJ7343"/>
    </row>
    <row r="7344" spans="1:36" hidden="1" x14ac:dyDescent="0.2">
      <c r="A7344" s="432"/>
      <c r="B7344" s="432"/>
      <c r="C7344" s="432"/>
      <c r="D7344" s="432"/>
      <c r="E7344" s="432"/>
      <c r="F7344" s="432"/>
      <c r="G7344" s="432"/>
      <c r="H7344" s="432"/>
      <c r="I7344" s="432"/>
      <c r="J7344" s="432"/>
      <c r="K7344" s="432"/>
      <c r="L7344" s="432"/>
      <c r="M7344" s="432"/>
      <c r="N7344" s="432"/>
      <c r="O7344" s="432"/>
      <c r="P7344" s="432"/>
      <c r="Q7344" s="432"/>
      <c r="R7344" s="432"/>
      <c r="S7344" s="432"/>
      <c r="T7344" s="432"/>
      <c r="U7344" s="432"/>
      <c r="V7344" s="432"/>
      <c r="W7344" s="432"/>
      <c r="X7344" s="432"/>
      <c r="Y7344" s="432"/>
      <c r="Z7344" s="432"/>
      <c r="AA7344" s="432"/>
      <c r="AB7344" s="432"/>
      <c r="AC7344" s="432"/>
      <c r="AD7344" s="432"/>
      <c r="AE7344" s="432"/>
      <c r="AF7344" s="432"/>
      <c r="AG7344" s="432"/>
      <c r="AH7344"/>
      <c r="AI7344"/>
      <c r="AJ7344"/>
    </row>
    <row r="7345" spans="1:36" hidden="1" x14ac:dyDescent="0.2">
      <c r="A7345" s="432"/>
      <c r="B7345" s="432"/>
      <c r="C7345" s="432"/>
      <c r="D7345" s="432"/>
      <c r="E7345" s="432"/>
      <c r="F7345" s="432"/>
      <c r="G7345" s="432"/>
      <c r="H7345" s="432"/>
      <c r="I7345" s="432"/>
      <c r="J7345" s="432"/>
      <c r="K7345" s="432"/>
      <c r="L7345" s="432"/>
      <c r="M7345" s="432"/>
      <c r="N7345" s="432"/>
      <c r="O7345" s="432"/>
      <c r="P7345" s="432"/>
      <c r="Q7345" s="432"/>
      <c r="R7345" s="432"/>
      <c r="S7345" s="432"/>
      <c r="T7345" s="432"/>
      <c r="U7345" s="432"/>
      <c r="V7345" s="432"/>
      <c r="W7345" s="432"/>
      <c r="X7345" s="432"/>
      <c r="Y7345" s="432"/>
      <c r="Z7345" s="432"/>
      <c r="AA7345" s="432"/>
      <c r="AB7345" s="432"/>
      <c r="AC7345" s="432"/>
      <c r="AD7345" s="432"/>
      <c r="AE7345" s="432"/>
      <c r="AF7345" s="432"/>
      <c r="AG7345" s="432"/>
      <c r="AH7345"/>
      <c r="AI7345"/>
      <c r="AJ7345"/>
    </row>
    <row r="7346" spans="1:36" hidden="1" x14ac:dyDescent="0.2">
      <c r="A7346" s="432"/>
      <c r="B7346" s="432"/>
      <c r="C7346" s="432"/>
      <c r="D7346" s="432"/>
      <c r="E7346" s="432"/>
      <c r="F7346" s="432"/>
      <c r="G7346" s="432"/>
      <c r="H7346" s="432"/>
      <c r="I7346" s="432"/>
      <c r="J7346" s="432"/>
      <c r="K7346" s="432"/>
      <c r="L7346" s="432"/>
      <c r="M7346" s="432"/>
      <c r="N7346" s="432"/>
      <c r="O7346" s="432"/>
      <c r="P7346" s="432"/>
      <c r="Q7346" s="432"/>
      <c r="R7346" s="432"/>
      <c r="S7346" s="432"/>
      <c r="T7346" s="432"/>
      <c r="U7346" s="432"/>
      <c r="V7346" s="432"/>
      <c r="W7346" s="432"/>
      <c r="X7346" s="432"/>
      <c r="Y7346" s="432"/>
      <c r="Z7346" s="432"/>
      <c r="AA7346" s="432"/>
      <c r="AB7346" s="432"/>
      <c r="AC7346" s="432"/>
      <c r="AD7346" s="432"/>
      <c r="AE7346" s="432"/>
      <c r="AF7346" s="432"/>
      <c r="AG7346" s="432"/>
      <c r="AH7346"/>
      <c r="AI7346"/>
      <c r="AJ7346"/>
    </row>
    <row r="7347" spans="1:36" hidden="1" x14ac:dyDescent="0.2">
      <c r="A7347" s="432"/>
      <c r="B7347" s="432"/>
      <c r="C7347" s="432"/>
      <c r="D7347" s="432"/>
      <c r="E7347" s="432"/>
      <c r="F7347" s="432"/>
      <c r="G7347" s="432"/>
      <c r="H7347" s="432"/>
      <c r="I7347" s="432"/>
      <c r="J7347" s="432"/>
      <c r="K7347" s="432"/>
      <c r="L7347" s="432"/>
      <c r="M7347" s="432"/>
      <c r="N7347" s="432"/>
      <c r="O7347" s="432"/>
      <c r="P7347" s="432"/>
      <c r="Q7347" s="432"/>
      <c r="R7347" s="432"/>
      <c r="S7347" s="432"/>
      <c r="T7347" s="432"/>
      <c r="U7347" s="432"/>
      <c r="V7347" s="432"/>
      <c r="W7347" s="432"/>
      <c r="X7347" s="432"/>
      <c r="Y7347" s="432"/>
      <c r="Z7347" s="432"/>
      <c r="AA7347" s="432"/>
      <c r="AB7347" s="432"/>
      <c r="AC7347" s="432"/>
      <c r="AD7347" s="432"/>
      <c r="AE7347" s="432"/>
      <c r="AF7347" s="432"/>
      <c r="AG7347" s="432"/>
      <c r="AH7347"/>
      <c r="AI7347"/>
      <c r="AJ7347"/>
    </row>
    <row r="7348" spans="1:36" hidden="1" x14ac:dyDescent="0.2">
      <c r="A7348" s="432"/>
      <c r="B7348" s="432"/>
      <c r="C7348" s="432"/>
      <c r="D7348" s="432"/>
      <c r="E7348" s="432"/>
      <c r="F7348" s="432"/>
      <c r="G7348" s="432"/>
      <c r="H7348" s="432"/>
      <c r="I7348" s="432"/>
      <c r="J7348" s="432"/>
      <c r="K7348" s="432"/>
      <c r="L7348" s="432"/>
      <c r="M7348" s="432"/>
      <c r="N7348" s="432"/>
      <c r="O7348" s="432"/>
      <c r="P7348" s="432"/>
      <c r="Q7348" s="432"/>
      <c r="R7348" s="432"/>
      <c r="S7348" s="432"/>
      <c r="T7348" s="432"/>
      <c r="U7348" s="432"/>
      <c r="V7348" s="432"/>
      <c r="W7348" s="432"/>
      <c r="X7348" s="432"/>
      <c r="Y7348" s="432"/>
      <c r="Z7348" s="432"/>
      <c r="AA7348" s="432"/>
      <c r="AB7348" s="432"/>
      <c r="AC7348" s="432"/>
      <c r="AD7348" s="432"/>
      <c r="AE7348" s="432"/>
      <c r="AF7348" s="432"/>
      <c r="AG7348" s="432"/>
      <c r="AH7348"/>
      <c r="AI7348"/>
      <c r="AJ7348"/>
    </row>
    <row r="7349" spans="1:36" hidden="1" x14ac:dyDescent="0.2">
      <c r="A7349" s="432"/>
      <c r="B7349" s="432"/>
      <c r="C7349" s="432"/>
      <c r="D7349" s="432"/>
      <c r="E7349" s="432"/>
      <c r="F7349" s="432"/>
      <c r="G7349" s="432"/>
      <c r="H7349" s="432"/>
      <c r="I7349" s="432"/>
      <c r="J7349" s="432"/>
      <c r="K7349" s="432"/>
      <c r="L7349" s="432"/>
      <c r="M7349" s="432"/>
      <c r="N7349" s="432"/>
      <c r="O7349" s="432"/>
      <c r="P7349" s="432"/>
      <c r="Q7349" s="432"/>
      <c r="R7349" s="432"/>
      <c r="S7349" s="432"/>
      <c r="T7349" s="432"/>
      <c r="U7349" s="432"/>
      <c r="V7349" s="432"/>
      <c r="W7349" s="432"/>
      <c r="X7349" s="432"/>
      <c r="Y7349" s="432"/>
      <c r="Z7349" s="432"/>
      <c r="AA7349" s="432"/>
      <c r="AB7349" s="432"/>
      <c r="AC7349" s="432"/>
      <c r="AD7349" s="432"/>
      <c r="AE7349" s="432"/>
      <c r="AF7349" s="432"/>
      <c r="AG7349" s="432"/>
      <c r="AH7349"/>
      <c r="AI7349"/>
      <c r="AJ7349"/>
    </row>
    <row r="7350" spans="1:36" hidden="1" x14ac:dyDescent="0.2">
      <c r="A7350" s="432"/>
      <c r="B7350" s="432"/>
      <c r="C7350" s="432"/>
      <c r="D7350" s="432"/>
      <c r="E7350" s="432"/>
      <c r="F7350" s="432"/>
      <c r="G7350" s="432"/>
      <c r="H7350" s="432"/>
      <c r="I7350" s="432"/>
      <c r="J7350" s="432"/>
      <c r="K7350" s="432"/>
      <c r="L7350" s="432"/>
      <c r="M7350" s="432"/>
      <c r="N7350" s="432"/>
      <c r="O7350" s="432"/>
      <c r="P7350" s="432"/>
      <c r="Q7350" s="432"/>
      <c r="R7350" s="432"/>
      <c r="S7350" s="432"/>
      <c r="T7350" s="432"/>
      <c r="U7350" s="432"/>
      <c r="V7350" s="432"/>
      <c r="W7350" s="432"/>
      <c r="X7350" s="432"/>
      <c r="Y7350" s="432"/>
      <c r="Z7350" s="432"/>
      <c r="AA7350" s="432"/>
      <c r="AB7350" s="432"/>
      <c r="AC7350" s="432"/>
      <c r="AD7350" s="432"/>
      <c r="AE7350" s="432"/>
      <c r="AF7350" s="432"/>
      <c r="AG7350" s="432"/>
      <c r="AH7350"/>
      <c r="AI7350"/>
      <c r="AJ7350"/>
    </row>
    <row r="7351" spans="1:36" hidden="1" x14ac:dyDescent="0.2">
      <c r="A7351" s="432"/>
      <c r="B7351" s="432"/>
      <c r="C7351" s="432"/>
      <c r="D7351" s="432"/>
      <c r="E7351" s="432"/>
      <c r="F7351" s="432"/>
      <c r="G7351" s="432"/>
      <c r="H7351" s="432"/>
      <c r="I7351" s="432"/>
      <c r="J7351" s="432"/>
      <c r="K7351" s="432"/>
      <c r="L7351" s="432"/>
      <c r="M7351" s="432"/>
      <c r="N7351" s="432"/>
      <c r="O7351" s="432"/>
      <c r="P7351" s="432"/>
      <c r="Q7351" s="432"/>
      <c r="R7351" s="432"/>
      <c r="S7351" s="432"/>
      <c r="T7351" s="432"/>
      <c r="U7351" s="432"/>
      <c r="V7351" s="432"/>
      <c r="W7351" s="432"/>
      <c r="X7351" s="432"/>
      <c r="Y7351" s="432"/>
      <c r="Z7351" s="432"/>
      <c r="AA7351" s="432"/>
      <c r="AB7351" s="432"/>
      <c r="AC7351" s="432"/>
      <c r="AD7351" s="432"/>
      <c r="AE7351" s="432"/>
      <c r="AF7351" s="432"/>
      <c r="AG7351" s="432"/>
      <c r="AH7351"/>
      <c r="AI7351"/>
      <c r="AJ7351"/>
    </row>
    <row r="7352" spans="1:36" hidden="1" x14ac:dyDescent="0.2">
      <c r="A7352" s="432"/>
      <c r="B7352" s="432"/>
      <c r="C7352" s="432"/>
      <c r="D7352" s="432"/>
      <c r="E7352" s="432"/>
      <c r="F7352" s="432"/>
      <c r="G7352" s="432"/>
      <c r="H7352" s="432"/>
      <c r="I7352" s="432"/>
      <c r="J7352" s="432"/>
      <c r="K7352" s="432"/>
      <c r="L7352" s="432"/>
      <c r="M7352" s="432"/>
      <c r="N7352" s="432"/>
      <c r="O7352" s="432"/>
      <c r="P7352" s="432"/>
      <c r="Q7352" s="432"/>
      <c r="R7352" s="432"/>
      <c r="S7352" s="432"/>
      <c r="T7352" s="432"/>
      <c r="U7352" s="432"/>
      <c r="V7352" s="432"/>
      <c r="W7352" s="432"/>
      <c r="X7352" s="432"/>
      <c r="Y7352" s="432"/>
      <c r="Z7352" s="432"/>
      <c r="AA7352" s="432"/>
      <c r="AB7352" s="432"/>
      <c r="AC7352" s="432"/>
      <c r="AD7352" s="432"/>
      <c r="AE7352" s="432"/>
      <c r="AF7352" s="432"/>
      <c r="AG7352" s="432"/>
      <c r="AH7352"/>
      <c r="AI7352"/>
      <c r="AJ7352"/>
    </row>
    <row r="7353" spans="1:36" hidden="1" x14ac:dyDescent="0.2">
      <c r="A7353" s="432"/>
      <c r="B7353" s="432"/>
      <c r="C7353" s="432"/>
      <c r="D7353" s="432"/>
      <c r="E7353" s="432"/>
      <c r="F7353" s="432"/>
      <c r="G7353" s="432"/>
      <c r="H7353" s="432"/>
      <c r="I7353" s="432"/>
      <c r="J7353" s="432"/>
      <c r="K7353" s="432"/>
      <c r="L7353" s="432"/>
      <c r="M7353" s="432"/>
      <c r="N7353" s="432"/>
      <c r="O7353" s="432"/>
      <c r="P7353" s="432"/>
      <c r="Q7353" s="432"/>
      <c r="R7353" s="432"/>
      <c r="S7353" s="432"/>
      <c r="T7353" s="432"/>
      <c r="U7353" s="432"/>
      <c r="V7353" s="432"/>
      <c r="W7353" s="432"/>
      <c r="X7353" s="432"/>
      <c r="Y7353" s="432"/>
      <c r="Z7353" s="432"/>
      <c r="AA7353" s="432"/>
      <c r="AB7353" s="432"/>
      <c r="AC7353" s="432"/>
      <c r="AD7353" s="432"/>
      <c r="AE7353" s="432"/>
      <c r="AF7353" s="432"/>
      <c r="AG7353" s="432"/>
      <c r="AH7353"/>
      <c r="AI7353"/>
      <c r="AJ7353"/>
    </row>
    <row r="7354" spans="1:36" hidden="1" x14ac:dyDescent="0.2">
      <c r="A7354" s="432"/>
      <c r="B7354" s="432"/>
      <c r="C7354" s="432"/>
      <c r="D7354" s="432"/>
      <c r="E7354" s="432"/>
      <c r="F7354" s="432"/>
      <c r="G7354" s="432"/>
      <c r="H7354" s="432"/>
      <c r="I7354" s="432"/>
      <c r="J7354" s="432"/>
      <c r="K7354" s="432"/>
      <c r="L7354" s="432"/>
      <c r="M7354" s="432"/>
      <c r="N7354" s="432"/>
      <c r="O7354" s="432"/>
      <c r="P7354" s="432"/>
      <c r="Q7354" s="432"/>
      <c r="R7354" s="432"/>
      <c r="S7354" s="432"/>
      <c r="T7354" s="432"/>
      <c r="U7354" s="432"/>
      <c r="V7354" s="432"/>
      <c r="W7354" s="432"/>
      <c r="X7354" s="432"/>
      <c r="Y7354" s="432"/>
      <c r="Z7354" s="432"/>
      <c r="AA7354" s="432"/>
      <c r="AB7354" s="432"/>
      <c r="AC7354" s="432"/>
      <c r="AD7354" s="432"/>
      <c r="AE7354" s="432"/>
      <c r="AF7354" s="432"/>
      <c r="AG7354" s="432"/>
      <c r="AH7354"/>
      <c r="AI7354"/>
      <c r="AJ7354"/>
    </row>
    <row r="7355" spans="1:36" hidden="1" x14ac:dyDescent="0.2">
      <c r="A7355" s="432"/>
      <c r="B7355" s="432"/>
      <c r="C7355" s="432"/>
      <c r="D7355" s="432"/>
      <c r="E7355" s="432"/>
      <c r="F7355" s="432"/>
      <c r="G7355" s="432"/>
      <c r="H7355" s="432"/>
      <c r="I7355" s="432"/>
      <c r="J7355" s="432"/>
      <c r="K7355" s="432"/>
      <c r="L7355" s="432"/>
      <c r="M7355" s="432"/>
      <c r="N7355" s="432"/>
      <c r="O7355" s="432"/>
      <c r="P7355" s="432"/>
      <c r="Q7355" s="432"/>
      <c r="R7355" s="432"/>
      <c r="S7355" s="432"/>
      <c r="T7355" s="432"/>
      <c r="U7355" s="432"/>
      <c r="V7355" s="432"/>
      <c r="W7355" s="432"/>
      <c r="X7355" s="432"/>
      <c r="Y7355" s="432"/>
      <c r="Z7355" s="432"/>
      <c r="AA7355" s="432"/>
      <c r="AB7355" s="432"/>
      <c r="AC7355" s="432"/>
      <c r="AD7355" s="432"/>
      <c r="AE7355" s="432"/>
      <c r="AF7355" s="432"/>
      <c r="AG7355" s="432"/>
      <c r="AH7355"/>
      <c r="AI7355"/>
      <c r="AJ7355"/>
    </row>
    <row r="7356" spans="1:36" hidden="1" x14ac:dyDescent="0.2">
      <c r="A7356" s="432"/>
      <c r="B7356" s="432"/>
      <c r="C7356" s="432"/>
      <c r="D7356" s="432"/>
      <c r="E7356" s="432"/>
      <c r="F7356" s="432"/>
      <c r="G7356" s="432"/>
      <c r="H7356" s="432"/>
      <c r="I7356" s="432"/>
      <c r="J7356" s="432"/>
      <c r="K7356" s="432"/>
      <c r="L7356" s="432"/>
      <c r="M7356" s="432"/>
      <c r="N7356" s="432"/>
      <c r="O7356" s="432"/>
      <c r="P7356" s="432"/>
      <c r="Q7356" s="432"/>
      <c r="R7356" s="432"/>
      <c r="S7356" s="432"/>
      <c r="T7356" s="432"/>
      <c r="U7356" s="432"/>
      <c r="V7356" s="432"/>
      <c r="W7356" s="432"/>
      <c r="X7356" s="432"/>
      <c r="Y7356" s="432"/>
      <c r="Z7356" s="432"/>
      <c r="AA7356" s="432"/>
      <c r="AB7356" s="432"/>
      <c r="AC7356" s="432"/>
      <c r="AD7356" s="432"/>
      <c r="AE7356" s="432"/>
      <c r="AF7356" s="432"/>
      <c r="AG7356" s="432"/>
      <c r="AH7356"/>
      <c r="AI7356"/>
      <c r="AJ7356"/>
    </row>
    <row r="7357" spans="1:36" hidden="1" x14ac:dyDescent="0.2">
      <c r="A7357" s="432"/>
      <c r="B7357" s="432"/>
      <c r="C7357" s="432"/>
      <c r="D7357" s="432"/>
      <c r="E7357" s="432"/>
      <c r="F7357" s="432"/>
      <c r="G7357" s="432"/>
      <c r="H7357" s="432"/>
      <c r="I7357" s="432"/>
      <c r="J7357" s="432"/>
      <c r="K7357" s="432"/>
      <c r="L7357" s="432"/>
      <c r="M7357" s="432"/>
      <c r="N7357" s="432"/>
      <c r="O7357" s="432"/>
      <c r="P7357" s="432"/>
      <c r="Q7357" s="432"/>
      <c r="R7357" s="432"/>
      <c r="S7357" s="432"/>
      <c r="T7357" s="432"/>
      <c r="U7357" s="432"/>
      <c r="V7357" s="432"/>
      <c r="W7357" s="432"/>
      <c r="X7357" s="432"/>
      <c r="Y7357" s="432"/>
      <c r="Z7357" s="432"/>
      <c r="AA7357" s="432"/>
      <c r="AB7357" s="432"/>
      <c r="AC7357" s="432"/>
      <c r="AD7357" s="432"/>
      <c r="AE7357" s="432"/>
      <c r="AF7357" s="432"/>
      <c r="AG7357" s="432"/>
      <c r="AH7357"/>
      <c r="AI7357"/>
      <c r="AJ7357"/>
    </row>
    <row r="7358" spans="1:36" hidden="1" x14ac:dyDescent="0.2">
      <c r="A7358" s="432"/>
      <c r="B7358" s="432"/>
      <c r="C7358" s="432"/>
      <c r="D7358" s="432"/>
      <c r="E7358" s="432"/>
      <c r="F7358" s="432"/>
      <c r="G7358" s="432"/>
      <c r="H7358" s="432"/>
      <c r="I7358" s="432"/>
      <c r="J7358" s="432"/>
      <c r="K7358" s="432"/>
      <c r="L7358" s="432"/>
      <c r="M7358" s="432"/>
      <c r="N7358" s="432"/>
      <c r="O7358" s="432"/>
      <c r="P7358" s="432"/>
      <c r="Q7358" s="432"/>
      <c r="R7358" s="432"/>
      <c r="S7358" s="432"/>
      <c r="T7358" s="432"/>
      <c r="U7358" s="432"/>
      <c r="V7358" s="432"/>
      <c r="W7358" s="432"/>
      <c r="X7358" s="432"/>
      <c r="Y7358" s="432"/>
      <c r="Z7358" s="432"/>
      <c r="AA7358" s="432"/>
      <c r="AB7358" s="432"/>
      <c r="AC7358" s="432"/>
      <c r="AD7358" s="432"/>
      <c r="AE7358" s="432"/>
      <c r="AF7358" s="432"/>
      <c r="AG7358" s="432"/>
      <c r="AH7358"/>
      <c r="AI7358"/>
      <c r="AJ7358"/>
    </row>
    <row r="7359" spans="1:36" hidden="1" x14ac:dyDescent="0.2">
      <c r="A7359" s="432"/>
      <c r="B7359" s="432"/>
      <c r="C7359" s="432"/>
      <c r="D7359" s="432"/>
      <c r="E7359" s="432"/>
      <c r="F7359" s="432"/>
      <c r="G7359" s="432"/>
      <c r="H7359" s="432"/>
      <c r="I7359" s="432"/>
      <c r="J7359" s="432"/>
      <c r="K7359" s="432"/>
      <c r="L7359" s="432"/>
      <c r="M7359" s="432"/>
      <c r="N7359" s="432"/>
      <c r="O7359" s="432"/>
      <c r="P7359" s="432"/>
      <c r="Q7359" s="432"/>
      <c r="R7359" s="432"/>
      <c r="S7359" s="432"/>
      <c r="T7359" s="432"/>
      <c r="U7359" s="432"/>
      <c r="V7359" s="432"/>
      <c r="W7359" s="432"/>
      <c r="X7359" s="432"/>
      <c r="Y7359" s="432"/>
      <c r="Z7359" s="432"/>
      <c r="AA7359" s="432"/>
      <c r="AB7359" s="432"/>
      <c r="AC7359" s="432"/>
      <c r="AD7359" s="432"/>
      <c r="AE7359" s="432"/>
      <c r="AF7359" s="432"/>
      <c r="AG7359" s="432"/>
      <c r="AH7359"/>
      <c r="AI7359"/>
      <c r="AJ7359"/>
    </row>
    <row r="7360" spans="1:36" hidden="1" x14ac:dyDescent="0.2">
      <c r="A7360" s="432"/>
      <c r="B7360" s="432"/>
      <c r="C7360" s="432"/>
      <c r="D7360" s="432"/>
      <c r="E7360" s="432"/>
      <c r="F7360" s="432"/>
      <c r="G7360" s="432"/>
      <c r="H7360" s="432"/>
      <c r="I7360" s="432"/>
      <c r="J7360" s="432"/>
      <c r="K7360" s="432"/>
      <c r="L7360" s="432"/>
      <c r="M7360" s="432"/>
      <c r="N7360" s="432"/>
      <c r="O7360" s="432"/>
      <c r="P7360" s="432"/>
      <c r="Q7360" s="432"/>
      <c r="R7360" s="432"/>
      <c r="S7360" s="432"/>
      <c r="T7360" s="432"/>
      <c r="U7360" s="432"/>
      <c r="V7360" s="432"/>
      <c r="W7360" s="432"/>
      <c r="X7360" s="432"/>
      <c r="Y7360" s="432"/>
      <c r="Z7360" s="432"/>
      <c r="AA7360" s="432"/>
      <c r="AB7360" s="432"/>
      <c r="AC7360" s="432"/>
      <c r="AD7360" s="432"/>
      <c r="AE7360" s="432"/>
      <c r="AF7360" s="432"/>
      <c r="AG7360" s="432"/>
      <c r="AH7360"/>
      <c r="AI7360"/>
      <c r="AJ7360"/>
    </row>
    <row r="7361" spans="1:36" hidden="1" x14ac:dyDescent="0.2">
      <c r="A7361" s="432"/>
      <c r="B7361" s="432"/>
      <c r="C7361" s="432"/>
      <c r="D7361" s="432"/>
      <c r="E7361" s="432"/>
      <c r="F7361" s="432"/>
      <c r="G7361" s="432"/>
      <c r="H7361" s="432"/>
      <c r="I7361" s="432"/>
      <c r="J7361" s="432"/>
      <c r="K7361" s="432"/>
      <c r="L7361" s="432"/>
      <c r="M7361" s="432"/>
      <c r="N7361" s="432"/>
      <c r="O7361" s="432"/>
      <c r="P7361" s="432"/>
      <c r="Q7361" s="432"/>
      <c r="R7361" s="432"/>
      <c r="S7361" s="432"/>
      <c r="T7361" s="432"/>
      <c r="U7361" s="432"/>
      <c r="V7361" s="432"/>
      <c r="W7361" s="432"/>
      <c r="X7361" s="432"/>
      <c r="Y7361" s="432"/>
      <c r="Z7361" s="432"/>
      <c r="AA7361" s="432"/>
      <c r="AB7361" s="432"/>
      <c r="AC7361" s="432"/>
      <c r="AD7361" s="432"/>
      <c r="AE7361" s="432"/>
      <c r="AF7361" s="432"/>
      <c r="AG7361" s="432"/>
      <c r="AH7361"/>
      <c r="AI7361"/>
      <c r="AJ7361"/>
    </row>
    <row r="7362" spans="1:36" hidden="1" x14ac:dyDescent="0.2">
      <c r="A7362" s="432"/>
      <c r="B7362" s="432"/>
      <c r="C7362" s="432"/>
      <c r="D7362" s="432"/>
      <c r="E7362" s="432"/>
      <c r="F7362" s="432"/>
      <c r="G7362" s="432"/>
      <c r="H7362" s="432"/>
      <c r="I7362" s="432"/>
      <c r="J7362" s="432"/>
      <c r="K7362" s="432"/>
      <c r="L7362" s="432"/>
      <c r="M7362" s="432"/>
      <c r="N7362" s="432"/>
      <c r="O7362" s="432"/>
      <c r="P7362" s="432"/>
      <c r="Q7362" s="432"/>
      <c r="R7362" s="432"/>
      <c r="S7362" s="432"/>
      <c r="T7362" s="432"/>
      <c r="U7362" s="432"/>
      <c r="V7362" s="432"/>
      <c r="W7362" s="432"/>
      <c r="X7362" s="432"/>
      <c r="Y7362" s="432"/>
      <c r="Z7362" s="432"/>
      <c r="AA7362" s="432"/>
      <c r="AB7362" s="432"/>
      <c r="AC7362" s="432"/>
      <c r="AD7362" s="432"/>
      <c r="AE7362" s="432"/>
      <c r="AF7362" s="432"/>
      <c r="AG7362" s="432"/>
      <c r="AH7362"/>
      <c r="AI7362"/>
      <c r="AJ7362"/>
    </row>
    <row r="7363" spans="1:36" hidden="1" x14ac:dyDescent="0.2">
      <c r="A7363" s="432"/>
      <c r="B7363" s="432"/>
      <c r="C7363" s="432"/>
      <c r="D7363" s="432"/>
      <c r="E7363" s="432"/>
      <c r="F7363" s="432"/>
      <c r="G7363" s="432"/>
      <c r="H7363" s="432"/>
      <c r="I7363" s="432"/>
      <c r="J7363" s="432"/>
      <c r="K7363" s="432"/>
      <c r="L7363" s="432"/>
      <c r="M7363" s="432"/>
      <c r="N7363" s="432"/>
      <c r="O7363" s="432"/>
      <c r="P7363" s="432"/>
      <c r="Q7363" s="432"/>
      <c r="R7363" s="432"/>
      <c r="S7363" s="432"/>
      <c r="T7363" s="432"/>
      <c r="U7363" s="432"/>
      <c r="V7363" s="432"/>
      <c r="W7363" s="432"/>
      <c r="X7363" s="432"/>
      <c r="Y7363" s="432"/>
      <c r="Z7363" s="432"/>
      <c r="AA7363" s="432"/>
      <c r="AB7363" s="432"/>
      <c r="AC7363" s="432"/>
      <c r="AD7363" s="432"/>
      <c r="AE7363" s="432"/>
      <c r="AF7363" s="432"/>
      <c r="AG7363" s="432"/>
      <c r="AH7363"/>
      <c r="AI7363"/>
      <c r="AJ7363"/>
    </row>
    <row r="7364" spans="1:36" hidden="1" x14ac:dyDescent="0.2">
      <c r="A7364" s="432"/>
      <c r="B7364" s="432"/>
      <c r="C7364" s="432"/>
      <c r="D7364" s="432"/>
      <c r="E7364" s="432"/>
      <c r="F7364" s="432"/>
      <c r="G7364" s="432"/>
      <c r="H7364" s="432"/>
      <c r="I7364" s="432"/>
      <c r="J7364" s="432"/>
      <c r="K7364" s="432"/>
      <c r="L7364" s="432"/>
      <c r="M7364" s="432"/>
      <c r="N7364" s="432"/>
      <c r="O7364" s="432"/>
      <c r="P7364" s="432"/>
      <c r="Q7364" s="432"/>
      <c r="R7364" s="432"/>
      <c r="S7364" s="432"/>
      <c r="T7364" s="432"/>
      <c r="U7364" s="432"/>
      <c r="V7364" s="432"/>
      <c r="W7364" s="432"/>
      <c r="X7364" s="432"/>
      <c r="Y7364" s="432"/>
      <c r="Z7364" s="432"/>
      <c r="AA7364" s="432"/>
      <c r="AB7364" s="432"/>
      <c r="AC7364" s="432"/>
      <c r="AD7364" s="432"/>
      <c r="AE7364" s="432"/>
      <c r="AF7364" s="432"/>
      <c r="AG7364" s="432"/>
      <c r="AH7364"/>
      <c r="AI7364"/>
      <c r="AJ7364"/>
    </row>
    <row r="7365" spans="1:36" hidden="1" x14ac:dyDescent="0.2">
      <c r="A7365" s="432"/>
      <c r="B7365" s="432"/>
      <c r="C7365" s="432"/>
      <c r="D7365" s="432"/>
      <c r="E7365" s="432"/>
      <c r="F7365" s="432"/>
      <c r="G7365" s="432"/>
      <c r="H7365" s="432"/>
      <c r="I7365" s="432"/>
      <c r="J7365" s="432"/>
      <c r="K7365" s="432"/>
      <c r="L7365" s="432"/>
      <c r="M7365" s="432"/>
      <c r="N7365" s="432"/>
      <c r="O7365" s="432"/>
      <c r="P7365" s="432"/>
      <c r="Q7365" s="432"/>
      <c r="R7365" s="432"/>
      <c r="S7365" s="432"/>
      <c r="T7365" s="432"/>
      <c r="U7365" s="432"/>
      <c r="V7365" s="432"/>
      <c r="W7365" s="432"/>
      <c r="X7365" s="432"/>
      <c r="Y7365" s="432"/>
      <c r="Z7365" s="432"/>
      <c r="AA7365" s="432"/>
      <c r="AB7365" s="432"/>
      <c r="AC7365" s="432"/>
      <c r="AD7365" s="432"/>
      <c r="AE7365" s="432"/>
      <c r="AF7365" s="432"/>
      <c r="AG7365" s="432"/>
      <c r="AH7365"/>
      <c r="AI7365"/>
      <c r="AJ7365"/>
    </row>
    <row r="7366" spans="1:36" hidden="1" x14ac:dyDescent="0.2">
      <c r="A7366" s="432"/>
      <c r="B7366" s="432"/>
      <c r="C7366" s="432"/>
      <c r="D7366" s="432"/>
      <c r="E7366" s="432"/>
      <c r="F7366" s="432"/>
      <c r="G7366" s="432"/>
      <c r="H7366" s="432"/>
      <c r="I7366" s="432"/>
      <c r="J7366" s="432"/>
      <c r="K7366" s="432"/>
      <c r="L7366" s="432"/>
      <c r="M7366" s="432"/>
      <c r="N7366" s="432"/>
      <c r="O7366" s="432"/>
      <c r="P7366" s="432"/>
      <c r="Q7366" s="432"/>
      <c r="R7366" s="432"/>
      <c r="S7366" s="432"/>
      <c r="T7366" s="432"/>
      <c r="U7366" s="432"/>
      <c r="V7366" s="432"/>
      <c r="W7366" s="432"/>
      <c r="X7366" s="432"/>
      <c r="Y7366" s="432"/>
      <c r="Z7366" s="432"/>
      <c r="AA7366" s="432"/>
      <c r="AB7366" s="432"/>
      <c r="AC7366" s="432"/>
      <c r="AD7366" s="432"/>
      <c r="AE7366" s="432"/>
      <c r="AF7366" s="432"/>
      <c r="AG7366" s="432"/>
      <c r="AH7366"/>
      <c r="AI7366"/>
      <c r="AJ7366"/>
    </row>
    <row r="7367" spans="1:36" hidden="1" x14ac:dyDescent="0.2">
      <c r="A7367" s="432"/>
      <c r="B7367" s="432"/>
      <c r="C7367" s="432"/>
      <c r="D7367" s="432"/>
      <c r="E7367" s="432"/>
      <c r="F7367" s="432"/>
      <c r="G7367" s="432"/>
      <c r="H7367" s="432"/>
      <c r="I7367" s="432"/>
      <c r="J7367" s="432"/>
      <c r="K7367" s="432"/>
      <c r="L7367" s="432"/>
      <c r="M7367" s="432"/>
      <c r="N7367" s="432"/>
      <c r="O7367" s="432"/>
      <c r="P7367" s="432"/>
      <c r="Q7367" s="432"/>
      <c r="R7367" s="432"/>
      <c r="S7367" s="432"/>
      <c r="T7367" s="432"/>
      <c r="U7367" s="432"/>
      <c r="V7367" s="432"/>
      <c r="W7367" s="432"/>
      <c r="X7367" s="432"/>
      <c r="Y7367" s="432"/>
      <c r="Z7367" s="432"/>
      <c r="AA7367" s="432"/>
      <c r="AB7367" s="432"/>
      <c r="AC7367" s="432"/>
      <c r="AD7367" s="432"/>
      <c r="AE7367" s="432"/>
      <c r="AF7367" s="432"/>
      <c r="AG7367" s="432"/>
      <c r="AH7367"/>
      <c r="AI7367"/>
      <c r="AJ7367"/>
    </row>
    <row r="7368" spans="1:36" hidden="1" x14ac:dyDescent="0.2">
      <c r="A7368" s="432"/>
      <c r="B7368" s="432"/>
      <c r="C7368" s="432"/>
      <c r="D7368" s="432"/>
      <c r="E7368" s="432"/>
      <c r="F7368" s="432"/>
      <c r="G7368" s="432"/>
      <c r="H7368" s="432"/>
      <c r="I7368" s="432"/>
      <c r="J7368" s="432"/>
      <c r="K7368" s="432"/>
      <c r="L7368" s="432"/>
      <c r="M7368" s="432"/>
      <c r="N7368" s="432"/>
      <c r="O7368" s="432"/>
      <c r="P7368" s="432"/>
      <c r="Q7368" s="432"/>
      <c r="R7368" s="432"/>
      <c r="S7368" s="432"/>
      <c r="T7368" s="432"/>
      <c r="U7368" s="432"/>
      <c r="V7368" s="432"/>
      <c r="W7368" s="432"/>
      <c r="X7368" s="432"/>
      <c r="Y7368" s="432"/>
      <c r="Z7368" s="432"/>
      <c r="AA7368" s="432"/>
      <c r="AB7368" s="432"/>
      <c r="AC7368" s="432"/>
      <c r="AD7368" s="432"/>
      <c r="AE7368" s="432"/>
      <c r="AF7368" s="432"/>
      <c r="AG7368" s="432"/>
      <c r="AH7368"/>
      <c r="AI7368"/>
      <c r="AJ7368"/>
    </row>
    <row r="7369" spans="1:36" hidden="1" x14ac:dyDescent="0.2">
      <c r="A7369" s="432"/>
      <c r="B7369" s="432"/>
      <c r="C7369" s="432"/>
      <c r="D7369" s="432"/>
      <c r="E7369" s="432"/>
      <c r="F7369" s="432"/>
      <c r="G7369" s="432"/>
      <c r="H7369" s="432"/>
      <c r="I7369" s="432"/>
      <c r="J7369" s="432"/>
      <c r="K7369" s="432"/>
      <c r="L7369" s="432"/>
      <c r="M7369" s="432"/>
      <c r="N7369" s="432"/>
      <c r="O7369" s="432"/>
      <c r="P7369" s="432"/>
      <c r="Q7369" s="432"/>
      <c r="R7369" s="432"/>
      <c r="S7369" s="432"/>
      <c r="T7369" s="432"/>
      <c r="U7369" s="432"/>
      <c r="V7369" s="432"/>
      <c r="W7369" s="432"/>
      <c r="X7369" s="432"/>
      <c r="Y7369" s="432"/>
      <c r="Z7369" s="432"/>
      <c r="AA7369" s="432"/>
      <c r="AB7369" s="432"/>
      <c r="AC7369" s="432"/>
      <c r="AD7369" s="432"/>
      <c r="AE7369" s="432"/>
      <c r="AF7369" s="432"/>
      <c r="AG7369" s="432"/>
      <c r="AH7369"/>
      <c r="AI7369"/>
      <c r="AJ7369"/>
    </row>
    <row r="7370" spans="1:36" hidden="1" x14ac:dyDescent="0.2">
      <c r="A7370" s="432"/>
      <c r="B7370" s="432"/>
      <c r="C7370" s="432"/>
      <c r="D7370" s="432"/>
      <c r="E7370" s="432"/>
      <c r="F7370" s="432"/>
      <c r="G7370" s="432"/>
      <c r="H7370" s="432"/>
      <c r="I7370" s="432"/>
      <c r="J7370" s="432"/>
      <c r="K7370" s="432"/>
      <c r="L7370" s="432"/>
      <c r="M7370" s="432"/>
      <c r="N7370" s="432"/>
      <c r="O7370" s="432"/>
      <c r="P7370" s="432"/>
      <c r="Q7370" s="432"/>
      <c r="R7370" s="432"/>
      <c r="S7370" s="432"/>
      <c r="T7370" s="432"/>
      <c r="U7370" s="432"/>
      <c r="V7370" s="432"/>
      <c r="W7370" s="432"/>
      <c r="X7370" s="432"/>
      <c r="Y7370" s="432"/>
      <c r="Z7370" s="432"/>
      <c r="AA7370" s="432"/>
      <c r="AB7370" s="432"/>
      <c r="AC7370" s="432"/>
      <c r="AD7370" s="432"/>
      <c r="AE7370" s="432"/>
      <c r="AF7370" s="432"/>
      <c r="AG7370" s="432"/>
      <c r="AH7370"/>
      <c r="AI7370"/>
      <c r="AJ7370"/>
    </row>
    <row r="7371" spans="1:36" hidden="1" x14ac:dyDescent="0.2">
      <c r="A7371" s="432"/>
      <c r="B7371" s="432"/>
      <c r="C7371" s="432"/>
      <c r="D7371" s="432"/>
      <c r="E7371" s="432"/>
      <c r="F7371" s="432"/>
      <c r="G7371" s="432"/>
      <c r="H7371" s="432"/>
      <c r="I7371" s="432"/>
      <c r="J7371" s="432"/>
      <c r="K7371" s="432"/>
      <c r="L7371" s="432"/>
      <c r="M7371" s="432"/>
      <c r="N7371" s="432"/>
      <c r="O7371" s="432"/>
      <c r="P7371" s="432"/>
      <c r="Q7371" s="432"/>
      <c r="R7371" s="432"/>
      <c r="S7371" s="432"/>
      <c r="T7371" s="432"/>
      <c r="U7371" s="432"/>
      <c r="V7371" s="432"/>
      <c r="W7371" s="432"/>
      <c r="X7371" s="432"/>
      <c r="Y7371" s="432"/>
      <c r="Z7371" s="432"/>
      <c r="AA7371" s="432"/>
      <c r="AB7371" s="432"/>
      <c r="AC7371" s="432"/>
      <c r="AD7371" s="432"/>
      <c r="AE7371" s="432"/>
      <c r="AF7371" s="432"/>
      <c r="AG7371" s="432"/>
      <c r="AH7371"/>
      <c r="AI7371"/>
      <c r="AJ7371"/>
    </row>
    <row r="7372" spans="1:36" hidden="1" x14ac:dyDescent="0.2">
      <c r="A7372" s="432"/>
      <c r="B7372" s="432"/>
      <c r="C7372" s="432"/>
      <c r="D7372" s="432"/>
      <c r="E7372" s="432"/>
      <c r="F7372" s="432"/>
      <c r="G7372" s="432"/>
      <c r="H7372" s="432"/>
      <c r="I7372" s="432"/>
      <c r="J7372" s="432"/>
      <c r="K7372" s="432"/>
      <c r="L7372" s="432"/>
      <c r="M7372" s="432"/>
      <c r="N7372" s="432"/>
      <c r="O7372" s="432"/>
      <c r="P7372" s="432"/>
      <c r="Q7372" s="432"/>
      <c r="R7372" s="432"/>
      <c r="S7372" s="432"/>
      <c r="T7372" s="432"/>
      <c r="U7372" s="432"/>
      <c r="V7372" s="432"/>
      <c r="W7372" s="432"/>
      <c r="X7372" s="432"/>
      <c r="Y7372" s="432"/>
      <c r="Z7372" s="432"/>
      <c r="AA7372" s="432"/>
      <c r="AB7372" s="432"/>
      <c r="AC7372" s="432"/>
      <c r="AD7372" s="432"/>
      <c r="AE7372" s="432"/>
      <c r="AF7372" s="432"/>
      <c r="AG7372" s="432"/>
      <c r="AH7372"/>
      <c r="AI7372"/>
      <c r="AJ7372"/>
    </row>
    <row r="7373" spans="1:36" hidden="1" x14ac:dyDescent="0.2">
      <c r="A7373" s="432"/>
      <c r="B7373" s="432"/>
      <c r="C7373" s="432"/>
      <c r="D7373" s="432"/>
      <c r="E7373" s="432"/>
      <c r="F7373" s="432"/>
      <c r="G7373" s="432"/>
      <c r="H7373" s="432"/>
      <c r="I7373" s="432"/>
      <c r="J7373" s="432"/>
      <c r="K7373" s="432"/>
      <c r="L7373" s="432"/>
      <c r="M7373" s="432"/>
      <c r="N7373" s="432"/>
      <c r="O7373" s="432"/>
      <c r="P7373" s="432"/>
      <c r="Q7373" s="432"/>
      <c r="R7373" s="432"/>
      <c r="S7373" s="432"/>
      <c r="T7373" s="432"/>
      <c r="U7373" s="432"/>
      <c r="V7373" s="432"/>
      <c r="W7373" s="432"/>
      <c r="X7373" s="432"/>
      <c r="Y7373" s="432"/>
      <c r="Z7373" s="432"/>
      <c r="AA7373" s="432"/>
      <c r="AB7373" s="432"/>
      <c r="AC7373" s="432"/>
      <c r="AD7373" s="432"/>
      <c r="AE7373" s="432"/>
      <c r="AF7373" s="432"/>
      <c r="AG7373" s="432"/>
      <c r="AH7373"/>
      <c r="AI7373"/>
      <c r="AJ7373"/>
    </row>
    <row r="7374" spans="1:36" hidden="1" x14ac:dyDescent="0.2">
      <c r="A7374" s="432"/>
      <c r="B7374" s="432"/>
      <c r="C7374" s="432"/>
      <c r="D7374" s="432"/>
      <c r="E7374" s="432"/>
      <c r="F7374" s="432"/>
      <c r="G7374" s="432"/>
      <c r="H7374" s="432"/>
      <c r="I7374" s="432"/>
      <c r="J7374" s="432"/>
      <c r="K7374" s="432"/>
      <c r="L7374" s="432"/>
      <c r="M7374" s="432"/>
      <c r="N7374" s="432"/>
      <c r="O7374" s="432"/>
      <c r="P7374" s="432"/>
      <c r="Q7374" s="432"/>
      <c r="R7374" s="432"/>
      <c r="S7374" s="432"/>
      <c r="T7374" s="432"/>
      <c r="U7374" s="432"/>
      <c r="V7374" s="432"/>
      <c r="W7374" s="432"/>
      <c r="X7374" s="432"/>
      <c r="Y7374" s="432"/>
      <c r="Z7374" s="432"/>
      <c r="AA7374" s="432"/>
      <c r="AB7374" s="432"/>
      <c r="AC7374" s="432"/>
      <c r="AD7374" s="432"/>
      <c r="AE7374" s="432"/>
      <c r="AF7374" s="432"/>
      <c r="AG7374" s="432"/>
      <c r="AH7374"/>
      <c r="AI7374"/>
      <c r="AJ7374"/>
    </row>
    <row r="7375" spans="1:36" hidden="1" x14ac:dyDescent="0.2">
      <c r="A7375" s="432"/>
      <c r="B7375" s="432"/>
      <c r="C7375" s="432"/>
      <c r="D7375" s="432"/>
      <c r="E7375" s="432"/>
      <c r="F7375" s="432"/>
      <c r="G7375" s="432"/>
      <c r="H7375" s="432"/>
      <c r="I7375" s="432"/>
      <c r="J7375" s="432"/>
      <c r="K7375" s="432"/>
      <c r="L7375" s="432"/>
      <c r="M7375" s="432"/>
      <c r="N7375" s="432"/>
      <c r="O7375" s="432"/>
      <c r="P7375" s="432"/>
      <c r="Q7375" s="432"/>
      <c r="R7375" s="432"/>
      <c r="S7375" s="432"/>
      <c r="T7375" s="432"/>
      <c r="U7375" s="432"/>
      <c r="V7375" s="432"/>
      <c r="W7375" s="432"/>
      <c r="X7375" s="432"/>
      <c r="Y7375" s="432"/>
      <c r="Z7375" s="432"/>
      <c r="AA7375" s="432"/>
      <c r="AB7375" s="432"/>
      <c r="AC7375" s="432"/>
      <c r="AD7375" s="432"/>
      <c r="AE7375" s="432"/>
      <c r="AF7375" s="432"/>
      <c r="AG7375" s="432"/>
      <c r="AH7375"/>
      <c r="AI7375"/>
      <c r="AJ7375"/>
    </row>
    <row r="7376" spans="1:36" hidden="1" x14ac:dyDescent="0.2">
      <c r="A7376" s="432"/>
      <c r="B7376" s="432"/>
      <c r="C7376" s="432"/>
      <c r="D7376" s="432"/>
      <c r="E7376" s="432"/>
      <c r="F7376" s="432"/>
      <c r="G7376" s="432"/>
      <c r="H7376" s="432"/>
      <c r="I7376" s="432"/>
      <c r="J7376" s="432"/>
      <c r="K7376" s="432"/>
      <c r="L7376" s="432"/>
      <c r="M7376" s="432"/>
      <c r="N7376" s="432"/>
      <c r="O7376" s="432"/>
      <c r="P7376" s="432"/>
      <c r="Q7376" s="432"/>
      <c r="R7376" s="432"/>
      <c r="S7376" s="432"/>
      <c r="T7376" s="432"/>
      <c r="U7376" s="432"/>
      <c r="V7376" s="432"/>
      <c r="W7376" s="432"/>
      <c r="X7376" s="432"/>
      <c r="Y7376" s="432"/>
      <c r="Z7376" s="432"/>
      <c r="AA7376" s="432"/>
      <c r="AB7376" s="432"/>
      <c r="AC7376" s="432"/>
      <c r="AD7376" s="432"/>
      <c r="AE7376" s="432"/>
      <c r="AF7376" s="432"/>
      <c r="AG7376" s="432"/>
      <c r="AH7376"/>
      <c r="AI7376"/>
      <c r="AJ7376"/>
    </row>
    <row r="7377" spans="1:36" hidden="1" x14ac:dyDescent="0.2">
      <c r="A7377" s="432"/>
      <c r="B7377" s="432"/>
      <c r="C7377" s="432"/>
      <c r="D7377" s="432"/>
      <c r="E7377" s="432"/>
      <c r="F7377" s="432"/>
      <c r="G7377" s="432"/>
      <c r="H7377" s="432"/>
      <c r="I7377" s="432"/>
      <c r="J7377" s="432"/>
      <c r="K7377" s="432"/>
      <c r="L7377" s="432"/>
      <c r="M7377" s="432"/>
      <c r="N7377" s="432"/>
      <c r="O7377" s="432"/>
      <c r="P7377" s="432"/>
      <c r="Q7377" s="432"/>
      <c r="R7377" s="432"/>
      <c r="S7377" s="432"/>
      <c r="T7377" s="432"/>
      <c r="U7377" s="432"/>
      <c r="V7377" s="432"/>
      <c r="W7377" s="432"/>
      <c r="X7377" s="432"/>
      <c r="Y7377" s="432"/>
      <c r="Z7377" s="432"/>
      <c r="AA7377" s="432"/>
      <c r="AB7377" s="432"/>
      <c r="AC7377" s="432"/>
      <c r="AD7377" s="432"/>
      <c r="AE7377" s="432"/>
      <c r="AF7377" s="432"/>
      <c r="AG7377" s="432"/>
      <c r="AH7377"/>
      <c r="AI7377"/>
      <c r="AJ7377"/>
    </row>
    <row r="7378" spans="1:36" hidden="1" x14ac:dyDescent="0.2">
      <c r="A7378" s="432"/>
      <c r="B7378" s="432"/>
      <c r="C7378" s="432"/>
      <c r="D7378" s="432"/>
      <c r="E7378" s="432"/>
      <c r="F7378" s="432"/>
      <c r="G7378" s="432"/>
      <c r="H7378" s="432"/>
      <c r="I7378" s="432"/>
      <c r="J7378" s="432"/>
      <c r="K7378" s="432"/>
      <c r="L7378" s="432"/>
      <c r="M7378" s="432"/>
      <c r="N7378" s="432"/>
      <c r="O7378" s="432"/>
      <c r="P7378" s="432"/>
      <c r="Q7378" s="432"/>
      <c r="R7378" s="432"/>
      <c r="S7378" s="432"/>
      <c r="T7378" s="432"/>
      <c r="U7378" s="432"/>
      <c r="V7378" s="432"/>
      <c r="W7378" s="432"/>
      <c r="X7378" s="432"/>
      <c r="Y7378" s="432"/>
      <c r="Z7378" s="432"/>
      <c r="AA7378" s="432"/>
      <c r="AB7378" s="432"/>
      <c r="AC7378" s="432"/>
      <c r="AD7378" s="432"/>
      <c r="AE7378" s="432"/>
      <c r="AF7378" s="432"/>
      <c r="AG7378" s="432"/>
      <c r="AH7378"/>
      <c r="AI7378"/>
      <c r="AJ7378"/>
    </row>
    <row r="7379" spans="1:36" hidden="1" x14ac:dyDescent="0.2">
      <c r="A7379" s="432"/>
      <c r="B7379" s="432"/>
      <c r="C7379" s="432"/>
      <c r="D7379" s="432"/>
      <c r="E7379" s="432"/>
      <c r="F7379" s="432"/>
      <c r="G7379" s="432"/>
      <c r="H7379" s="432"/>
      <c r="I7379" s="432"/>
      <c r="J7379" s="432"/>
      <c r="K7379" s="432"/>
      <c r="L7379" s="432"/>
      <c r="M7379" s="432"/>
      <c r="N7379" s="432"/>
      <c r="O7379" s="432"/>
      <c r="P7379" s="432"/>
      <c r="Q7379" s="432"/>
      <c r="R7379" s="432"/>
      <c r="S7379" s="432"/>
      <c r="T7379" s="432"/>
      <c r="U7379" s="432"/>
      <c r="V7379" s="432"/>
      <c r="W7379" s="432"/>
      <c r="X7379" s="432"/>
      <c r="Y7379" s="432"/>
      <c r="Z7379" s="432"/>
      <c r="AA7379" s="432"/>
      <c r="AB7379" s="432"/>
      <c r="AC7379" s="432"/>
      <c r="AD7379" s="432"/>
      <c r="AE7379" s="432"/>
      <c r="AF7379" s="432"/>
      <c r="AG7379" s="432"/>
      <c r="AH7379"/>
      <c r="AI7379"/>
      <c r="AJ7379"/>
    </row>
    <row r="7380" spans="1:36" hidden="1" x14ac:dyDescent="0.2">
      <c r="A7380" s="432"/>
      <c r="B7380" s="432"/>
      <c r="C7380" s="432"/>
      <c r="D7380" s="432"/>
      <c r="E7380" s="432"/>
      <c r="F7380" s="432"/>
      <c r="G7380" s="432"/>
      <c r="H7380" s="432"/>
      <c r="I7380" s="432"/>
      <c r="J7380" s="432"/>
      <c r="K7380" s="432"/>
      <c r="L7380" s="432"/>
      <c r="M7380" s="432"/>
      <c r="N7380" s="432"/>
      <c r="O7380" s="432"/>
      <c r="P7380" s="432"/>
      <c r="Q7380" s="432"/>
      <c r="R7380" s="432"/>
      <c r="S7380" s="432"/>
      <c r="T7380" s="432"/>
      <c r="U7380" s="432"/>
      <c r="V7380" s="432"/>
      <c r="W7380" s="432"/>
      <c r="X7380" s="432"/>
      <c r="Y7380" s="432"/>
      <c r="Z7380" s="432"/>
      <c r="AA7380" s="432"/>
      <c r="AB7380" s="432"/>
      <c r="AC7380" s="432"/>
      <c r="AD7380" s="432"/>
      <c r="AE7380" s="432"/>
      <c r="AF7380" s="432"/>
      <c r="AG7380" s="432"/>
      <c r="AH7380"/>
      <c r="AI7380"/>
      <c r="AJ7380"/>
    </row>
    <row r="7381" spans="1:36" hidden="1" x14ac:dyDescent="0.2">
      <c r="A7381" s="432"/>
      <c r="B7381" s="432"/>
      <c r="C7381" s="432"/>
      <c r="D7381" s="432"/>
      <c r="E7381" s="432"/>
      <c r="F7381" s="432"/>
      <c r="G7381" s="432"/>
      <c r="H7381" s="432"/>
      <c r="I7381" s="432"/>
      <c r="J7381" s="432"/>
      <c r="K7381" s="432"/>
      <c r="L7381" s="432"/>
      <c r="M7381" s="432"/>
      <c r="N7381" s="432"/>
      <c r="O7381" s="432"/>
      <c r="P7381" s="432"/>
      <c r="Q7381" s="432"/>
      <c r="R7381" s="432"/>
      <c r="S7381" s="432"/>
      <c r="T7381" s="432"/>
      <c r="U7381" s="432"/>
      <c r="V7381" s="432"/>
      <c r="W7381" s="432"/>
      <c r="X7381" s="432"/>
      <c r="Y7381" s="432"/>
      <c r="Z7381" s="432"/>
      <c r="AA7381" s="432"/>
      <c r="AB7381" s="432"/>
      <c r="AC7381" s="432"/>
      <c r="AD7381" s="432"/>
      <c r="AE7381" s="432"/>
      <c r="AF7381" s="432"/>
      <c r="AG7381" s="432"/>
      <c r="AH7381"/>
      <c r="AI7381"/>
      <c r="AJ7381"/>
    </row>
    <row r="7382" spans="1:36" hidden="1" x14ac:dyDescent="0.2">
      <c r="A7382" s="432"/>
      <c r="B7382" s="432"/>
      <c r="C7382" s="432"/>
      <c r="D7382" s="432"/>
      <c r="E7382" s="432"/>
      <c r="F7382" s="432"/>
      <c r="G7382" s="432"/>
      <c r="H7382" s="432"/>
      <c r="I7382" s="432"/>
      <c r="J7382" s="432"/>
      <c r="K7382" s="432"/>
      <c r="L7382" s="432"/>
      <c r="M7382" s="432"/>
      <c r="N7382" s="432"/>
      <c r="O7382" s="432"/>
      <c r="P7382" s="432"/>
      <c r="Q7382" s="432"/>
      <c r="R7382" s="432"/>
      <c r="S7382" s="432"/>
      <c r="T7382" s="432"/>
      <c r="U7382" s="432"/>
      <c r="V7382" s="432"/>
      <c r="W7382" s="432"/>
      <c r="X7382" s="432"/>
      <c r="Y7382" s="432"/>
      <c r="Z7382" s="432"/>
      <c r="AA7382" s="432"/>
      <c r="AB7382" s="432"/>
      <c r="AC7382" s="432"/>
      <c r="AD7382" s="432"/>
      <c r="AE7382" s="432"/>
      <c r="AF7382" s="432"/>
      <c r="AG7382" s="432"/>
      <c r="AH7382"/>
      <c r="AI7382"/>
      <c r="AJ7382"/>
    </row>
    <row r="7383" spans="1:36" hidden="1" x14ac:dyDescent="0.2">
      <c r="A7383" s="432"/>
      <c r="B7383" s="432"/>
      <c r="C7383" s="432"/>
      <c r="D7383" s="432"/>
      <c r="E7383" s="432"/>
      <c r="F7383" s="432"/>
      <c r="G7383" s="432"/>
      <c r="H7383" s="432"/>
      <c r="I7383" s="432"/>
      <c r="J7383" s="432"/>
      <c r="K7383" s="432"/>
      <c r="L7383" s="432"/>
      <c r="M7383" s="432"/>
      <c r="N7383" s="432"/>
      <c r="O7383" s="432"/>
      <c r="P7383" s="432"/>
      <c r="Q7383" s="432"/>
      <c r="R7383" s="432"/>
      <c r="S7383" s="432"/>
      <c r="T7383" s="432"/>
      <c r="U7383" s="432"/>
      <c r="V7383" s="432"/>
      <c r="W7383" s="432"/>
      <c r="X7383" s="432"/>
      <c r="Y7383" s="432"/>
      <c r="Z7383" s="432"/>
      <c r="AA7383" s="432"/>
      <c r="AB7383" s="432"/>
      <c r="AC7383" s="432"/>
      <c r="AD7383" s="432"/>
      <c r="AE7383" s="432"/>
      <c r="AF7383" s="432"/>
      <c r="AG7383" s="432"/>
      <c r="AH7383"/>
      <c r="AI7383"/>
      <c r="AJ7383"/>
    </row>
    <row r="7384" spans="1:36" hidden="1" x14ac:dyDescent="0.2">
      <c r="A7384" s="432"/>
      <c r="B7384" s="432"/>
      <c r="C7384" s="432"/>
      <c r="D7384" s="432"/>
      <c r="E7384" s="432"/>
      <c r="F7384" s="432"/>
      <c r="G7384" s="432"/>
      <c r="H7384" s="432"/>
      <c r="I7384" s="432"/>
      <c r="J7384" s="432"/>
      <c r="K7384" s="432"/>
      <c r="L7384" s="432"/>
      <c r="M7384" s="432"/>
      <c r="N7384" s="432"/>
      <c r="O7384" s="432"/>
      <c r="P7384" s="432"/>
      <c r="Q7384" s="432"/>
      <c r="R7384" s="432"/>
      <c r="S7384" s="432"/>
      <c r="T7384" s="432"/>
      <c r="U7384" s="432"/>
      <c r="V7384" s="432"/>
      <c r="W7384" s="432"/>
      <c r="X7384" s="432"/>
      <c r="Y7384" s="432"/>
      <c r="Z7384" s="432"/>
      <c r="AA7384" s="432"/>
      <c r="AB7384" s="432"/>
      <c r="AC7384" s="432"/>
      <c r="AD7384" s="432"/>
      <c r="AE7384" s="432"/>
      <c r="AF7384" s="432"/>
      <c r="AG7384" s="432"/>
      <c r="AH7384"/>
      <c r="AI7384"/>
      <c r="AJ7384"/>
    </row>
    <row r="7385" spans="1:36" hidden="1" x14ac:dyDescent="0.2">
      <c r="A7385" s="432"/>
      <c r="B7385" s="432"/>
      <c r="C7385" s="432"/>
      <c r="D7385" s="432"/>
      <c r="E7385" s="432"/>
      <c r="F7385" s="432"/>
      <c r="G7385" s="432"/>
      <c r="H7385" s="432"/>
      <c r="I7385" s="432"/>
      <c r="J7385" s="432"/>
      <c r="K7385" s="432"/>
      <c r="L7385" s="432"/>
      <c r="M7385" s="432"/>
      <c r="N7385" s="432"/>
      <c r="O7385" s="432"/>
      <c r="P7385" s="432"/>
      <c r="Q7385" s="432"/>
      <c r="R7385" s="432"/>
      <c r="S7385" s="432"/>
      <c r="T7385" s="432"/>
      <c r="U7385" s="432"/>
      <c r="V7385" s="432"/>
      <c r="W7385" s="432"/>
      <c r="X7385" s="432"/>
      <c r="Y7385" s="432"/>
      <c r="Z7385" s="432"/>
      <c r="AA7385" s="432"/>
      <c r="AB7385" s="432"/>
      <c r="AC7385" s="432"/>
      <c r="AD7385" s="432"/>
      <c r="AE7385" s="432"/>
      <c r="AF7385" s="432"/>
      <c r="AG7385" s="432"/>
      <c r="AH7385"/>
      <c r="AI7385"/>
      <c r="AJ7385"/>
    </row>
    <row r="7386" spans="1:36" hidden="1" x14ac:dyDescent="0.2">
      <c r="A7386" s="432"/>
      <c r="B7386" s="432"/>
      <c r="C7386" s="432"/>
      <c r="D7386" s="432"/>
      <c r="E7386" s="432"/>
      <c r="F7386" s="432"/>
      <c r="G7386" s="432"/>
      <c r="H7386" s="432"/>
      <c r="I7386" s="432"/>
      <c r="J7386" s="432"/>
      <c r="K7386" s="432"/>
      <c r="L7386" s="432"/>
      <c r="M7386" s="432"/>
      <c r="N7386" s="432"/>
      <c r="O7386" s="432"/>
      <c r="P7386" s="432"/>
      <c r="Q7386" s="432"/>
      <c r="R7386" s="432"/>
      <c r="S7386" s="432"/>
      <c r="T7386" s="432"/>
      <c r="U7386" s="432"/>
      <c r="V7386" s="432"/>
      <c r="W7386" s="432"/>
      <c r="X7386" s="432"/>
      <c r="Y7386" s="432"/>
      <c r="Z7386" s="432"/>
      <c r="AA7386" s="432"/>
      <c r="AB7386" s="432"/>
      <c r="AC7386" s="432"/>
      <c r="AD7386" s="432"/>
      <c r="AE7386" s="432"/>
      <c r="AF7386" s="432"/>
      <c r="AG7386" s="432"/>
      <c r="AH7386"/>
      <c r="AI7386"/>
      <c r="AJ7386"/>
    </row>
    <row r="7387" spans="1:36" hidden="1" x14ac:dyDescent="0.2">
      <c r="A7387" s="432"/>
      <c r="B7387" s="432"/>
      <c r="C7387" s="432"/>
      <c r="D7387" s="432"/>
      <c r="E7387" s="432"/>
      <c r="F7387" s="432"/>
      <c r="G7387" s="432"/>
      <c r="H7387" s="432"/>
      <c r="I7387" s="432"/>
      <c r="J7387" s="432"/>
      <c r="K7387" s="432"/>
      <c r="L7387" s="432"/>
      <c r="M7387" s="432"/>
      <c r="N7387" s="432"/>
      <c r="O7387" s="432"/>
      <c r="P7387" s="432"/>
      <c r="Q7387" s="432"/>
      <c r="R7387" s="432"/>
      <c r="S7387" s="432"/>
      <c r="T7387" s="432"/>
      <c r="U7387" s="432"/>
      <c r="V7387" s="432"/>
      <c r="W7387" s="432"/>
      <c r="X7387" s="432"/>
      <c r="Y7387" s="432"/>
      <c r="Z7387" s="432"/>
      <c r="AA7387" s="432"/>
      <c r="AB7387" s="432"/>
      <c r="AC7387" s="432"/>
      <c r="AD7387" s="432"/>
      <c r="AE7387" s="432"/>
      <c r="AF7387" s="432"/>
      <c r="AG7387" s="432"/>
      <c r="AH7387"/>
      <c r="AI7387"/>
      <c r="AJ7387"/>
    </row>
    <row r="7388" spans="1:36" hidden="1" x14ac:dyDescent="0.2">
      <c r="A7388" s="432"/>
      <c r="B7388" s="432"/>
      <c r="C7388" s="432"/>
      <c r="D7388" s="432"/>
      <c r="E7388" s="432"/>
      <c r="F7388" s="432"/>
      <c r="G7388" s="432"/>
      <c r="H7388" s="432"/>
      <c r="I7388" s="432"/>
      <c r="J7388" s="432"/>
      <c r="K7388" s="432"/>
      <c r="L7388" s="432"/>
      <c r="M7388" s="432"/>
      <c r="N7388" s="432"/>
      <c r="O7388" s="432"/>
      <c r="P7388" s="432"/>
      <c r="Q7388" s="432"/>
      <c r="R7388" s="432"/>
      <c r="S7388" s="432"/>
      <c r="T7388" s="432"/>
      <c r="U7388" s="432"/>
      <c r="V7388" s="432"/>
      <c r="W7388" s="432"/>
      <c r="X7388" s="432"/>
      <c r="Y7388" s="432"/>
      <c r="Z7388" s="432"/>
      <c r="AA7388" s="432"/>
      <c r="AB7388" s="432"/>
      <c r="AC7388" s="432"/>
      <c r="AD7388" s="432"/>
      <c r="AE7388" s="432"/>
      <c r="AF7388" s="432"/>
      <c r="AG7388" s="432"/>
      <c r="AH7388"/>
      <c r="AI7388"/>
      <c r="AJ7388"/>
    </row>
    <row r="7389" spans="1:36" hidden="1" x14ac:dyDescent="0.2">
      <c r="H7389" s="204"/>
      <c r="T7389" s="20"/>
    </row>
    <row r="7390" spans="1:36" hidden="1" x14ac:dyDescent="0.2">
      <c r="H7390" s="204"/>
      <c r="T7390" s="20"/>
    </row>
    <row r="7391" spans="1:36" hidden="1" x14ac:dyDescent="0.2">
      <c r="H7391" s="204"/>
      <c r="T7391" s="20"/>
    </row>
    <row r="7392" spans="1:36" hidden="1" x14ac:dyDescent="0.2">
      <c r="H7392" s="204"/>
      <c r="T7392" s="20"/>
    </row>
    <row r="7393" spans="8:20" hidden="1" x14ac:dyDescent="0.2">
      <c r="H7393" s="204"/>
      <c r="T7393" s="20"/>
    </row>
    <row r="7394" spans="8:20" hidden="1" x14ac:dyDescent="0.2">
      <c r="H7394" s="204"/>
      <c r="T7394" s="20"/>
    </row>
    <row r="7395" spans="8:20" hidden="1" x14ac:dyDescent="0.2">
      <c r="H7395" s="204"/>
      <c r="T7395" s="20"/>
    </row>
    <row r="7396" spans="8:20" hidden="1" x14ac:dyDescent="0.2">
      <c r="H7396" s="204"/>
      <c r="T7396" s="20"/>
    </row>
    <row r="7397" spans="8:20" hidden="1" x14ac:dyDescent="0.2">
      <c r="H7397" s="204"/>
      <c r="T7397" s="20"/>
    </row>
    <row r="7398" spans="8:20" hidden="1" x14ac:dyDescent="0.2">
      <c r="H7398" s="204"/>
      <c r="T7398" s="20"/>
    </row>
    <row r="7399" spans="8:20" hidden="1" x14ac:dyDescent="0.2">
      <c r="H7399" s="204"/>
      <c r="T7399" s="20"/>
    </row>
    <row r="7400" spans="8:20" hidden="1" x14ac:dyDescent="0.2">
      <c r="H7400" s="204"/>
      <c r="T7400" s="20"/>
    </row>
    <row r="7401" spans="8:20" hidden="1" x14ac:dyDescent="0.2">
      <c r="H7401" s="204"/>
      <c r="T7401" s="20"/>
    </row>
    <row r="7402" spans="8:20" hidden="1" x14ac:dyDescent="0.2">
      <c r="H7402" s="204"/>
      <c r="T7402" s="20"/>
    </row>
    <row r="7403" spans="8:20" hidden="1" x14ac:dyDescent="0.2">
      <c r="H7403" s="204"/>
      <c r="T7403" s="20"/>
    </row>
    <row r="7404" spans="8:20" hidden="1" x14ac:dyDescent="0.2">
      <c r="H7404" s="204"/>
      <c r="T7404" s="20"/>
    </row>
    <row r="7405" spans="8:20" hidden="1" x14ac:dyDescent="0.2">
      <c r="H7405" s="204"/>
      <c r="T7405" s="20"/>
    </row>
    <row r="7406" spans="8:20" hidden="1" x14ac:dyDescent="0.2">
      <c r="H7406" s="204"/>
      <c r="T7406" s="20"/>
    </row>
    <row r="7407" spans="8:20" hidden="1" x14ac:dyDescent="0.2">
      <c r="H7407" s="204"/>
      <c r="T7407" s="20"/>
    </row>
    <row r="7408" spans="8:20" hidden="1" x14ac:dyDescent="0.2">
      <c r="H7408" s="204"/>
      <c r="T7408" s="20"/>
    </row>
    <row r="7409" spans="8:20" hidden="1" x14ac:dyDescent="0.2">
      <c r="H7409" s="204"/>
      <c r="T7409" s="20"/>
    </row>
    <row r="7410" spans="8:20" hidden="1" x14ac:dyDescent="0.2">
      <c r="H7410" s="204"/>
      <c r="T7410" s="20"/>
    </row>
    <row r="7411" spans="8:20" hidden="1" x14ac:dyDescent="0.2">
      <c r="H7411" s="204"/>
      <c r="T7411" s="20"/>
    </row>
    <row r="7412" spans="8:20" hidden="1" x14ac:dyDescent="0.2">
      <c r="H7412" s="204"/>
      <c r="T7412" s="20"/>
    </row>
    <row r="7413" spans="8:20" hidden="1" x14ac:dyDescent="0.2">
      <c r="H7413" s="204"/>
      <c r="T7413" s="20"/>
    </row>
    <row r="7414" spans="8:20" hidden="1" x14ac:dyDescent="0.2">
      <c r="H7414" s="204"/>
      <c r="T7414" s="20"/>
    </row>
    <row r="7415" spans="8:20" hidden="1" x14ac:dyDescent="0.2">
      <c r="H7415" s="204"/>
      <c r="T7415" s="20"/>
    </row>
    <row r="7416" spans="8:20" hidden="1" x14ac:dyDescent="0.2">
      <c r="H7416" s="204"/>
      <c r="T7416" s="20"/>
    </row>
    <row r="7417" spans="8:20" hidden="1" x14ac:dyDescent="0.2">
      <c r="H7417" s="204"/>
      <c r="T7417" s="20"/>
    </row>
    <row r="7418" spans="8:20" hidden="1" x14ac:dyDescent="0.2">
      <c r="H7418" s="204"/>
      <c r="T7418" s="20"/>
    </row>
    <row r="7419" spans="8:20" hidden="1" x14ac:dyDescent="0.2">
      <c r="H7419" s="204"/>
      <c r="T7419" s="20"/>
    </row>
    <row r="7420" spans="8:20" hidden="1" x14ac:dyDescent="0.2">
      <c r="H7420" s="204"/>
      <c r="T7420" s="20"/>
    </row>
    <row r="7421" spans="8:20" hidden="1" x14ac:dyDescent="0.2">
      <c r="H7421" s="204"/>
      <c r="T7421" s="20"/>
    </row>
    <row r="7422" spans="8:20" hidden="1" x14ac:dyDescent="0.2">
      <c r="H7422" s="204"/>
      <c r="T7422" s="20"/>
    </row>
    <row r="7423" spans="8:20" hidden="1" x14ac:dyDescent="0.2">
      <c r="H7423" s="204"/>
      <c r="T7423" s="20"/>
    </row>
    <row r="7424" spans="8:20" hidden="1" x14ac:dyDescent="0.2">
      <c r="H7424" s="204"/>
      <c r="T7424" s="20"/>
    </row>
    <row r="7425" spans="8:20" hidden="1" x14ac:dyDescent="0.2">
      <c r="H7425" s="204"/>
      <c r="T7425" s="20"/>
    </row>
    <row r="7426" spans="8:20" hidden="1" x14ac:dyDescent="0.2">
      <c r="H7426" s="204"/>
      <c r="T7426" s="20"/>
    </row>
    <row r="7427" spans="8:20" hidden="1" x14ac:dyDescent="0.2">
      <c r="H7427" s="204"/>
      <c r="T7427" s="20"/>
    </row>
    <row r="7428" spans="8:20" hidden="1" x14ac:dyDescent="0.2">
      <c r="H7428" s="204"/>
      <c r="T7428" s="20"/>
    </row>
    <row r="7429" spans="8:20" hidden="1" x14ac:dyDescent="0.2">
      <c r="H7429" s="204"/>
      <c r="T7429" s="20"/>
    </row>
    <row r="7430" spans="8:20" hidden="1" x14ac:dyDescent="0.2">
      <c r="H7430" s="204"/>
      <c r="T7430" s="20"/>
    </row>
    <row r="7431" spans="8:20" hidden="1" x14ac:dyDescent="0.2">
      <c r="H7431" s="204"/>
      <c r="T7431" s="20"/>
    </row>
    <row r="7432" spans="8:20" hidden="1" x14ac:dyDescent="0.2">
      <c r="H7432" s="204"/>
      <c r="T7432" s="20"/>
    </row>
    <row r="7433" spans="8:20" hidden="1" x14ac:dyDescent="0.2">
      <c r="H7433" s="204"/>
      <c r="T7433" s="20"/>
    </row>
    <row r="7434" spans="8:20" hidden="1" x14ac:dyDescent="0.2">
      <c r="H7434" s="204"/>
      <c r="T7434" s="20"/>
    </row>
    <row r="7435" spans="8:20" hidden="1" x14ac:dyDescent="0.2">
      <c r="H7435" s="204"/>
      <c r="T7435" s="20"/>
    </row>
    <row r="7436" spans="8:20" hidden="1" x14ac:dyDescent="0.2">
      <c r="H7436" s="204"/>
      <c r="T7436" s="20"/>
    </row>
    <row r="7437" spans="8:20" hidden="1" x14ac:dyDescent="0.2">
      <c r="H7437" s="204"/>
      <c r="T7437" s="20"/>
    </row>
    <row r="7438" spans="8:20" hidden="1" x14ac:dyDescent="0.2">
      <c r="H7438" s="204"/>
      <c r="T7438" s="20"/>
    </row>
    <row r="7439" spans="8:20" hidden="1" x14ac:dyDescent="0.2">
      <c r="H7439" s="204"/>
      <c r="T7439" s="20"/>
    </row>
    <row r="7440" spans="8:20" hidden="1" x14ac:dyDescent="0.2">
      <c r="H7440" s="204"/>
      <c r="T7440" s="20"/>
    </row>
    <row r="7441" spans="8:20" hidden="1" x14ac:dyDescent="0.2">
      <c r="H7441" s="204"/>
      <c r="T7441" s="20"/>
    </row>
    <row r="7442" spans="8:20" hidden="1" x14ac:dyDescent="0.2">
      <c r="H7442" s="204"/>
      <c r="T7442" s="20"/>
    </row>
    <row r="7443" spans="8:20" hidden="1" x14ac:dyDescent="0.2">
      <c r="H7443" s="204"/>
      <c r="T7443" s="20"/>
    </row>
    <row r="7444" spans="8:20" hidden="1" x14ac:dyDescent="0.2">
      <c r="H7444" s="204"/>
      <c r="T7444" s="20"/>
    </row>
    <row r="7445" spans="8:20" hidden="1" x14ac:dyDescent="0.2">
      <c r="H7445" s="204"/>
      <c r="T7445" s="20"/>
    </row>
    <row r="7446" spans="8:20" hidden="1" x14ac:dyDescent="0.2">
      <c r="H7446" s="204"/>
      <c r="T7446" s="20"/>
    </row>
    <row r="7447" spans="8:20" hidden="1" x14ac:dyDescent="0.2">
      <c r="H7447" s="204"/>
      <c r="T7447" s="20"/>
    </row>
    <row r="7448" spans="8:20" hidden="1" x14ac:dyDescent="0.2">
      <c r="H7448" s="204"/>
      <c r="T7448" s="20"/>
    </row>
    <row r="7449" spans="8:20" hidden="1" x14ac:dyDescent="0.2">
      <c r="H7449" s="204"/>
      <c r="T7449" s="20"/>
    </row>
    <row r="7450" spans="8:20" hidden="1" x14ac:dyDescent="0.2">
      <c r="H7450" s="204"/>
      <c r="T7450" s="20"/>
    </row>
    <row r="7451" spans="8:20" hidden="1" x14ac:dyDescent="0.2">
      <c r="H7451" s="204"/>
      <c r="T7451" s="20"/>
    </row>
    <row r="7452" spans="8:20" hidden="1" x14ac:dyDescent="0.2">
      <c r="H7452" s="204"/>
      <c r="T7452" s="20"/>
    </row>
    <row r="7453" spans="8:20" hidden="1" x14ac:dyDescent="0.2">
      <c r="H7453" s="204"/>
      <c r="T7453" s="20"/>
    </row>
    <row r="7454" spans="8:20" hidden="1" x14ac:dyDescent="0.2">
      <c r="H7454" s="204"/>
      <c r="T7454" s="20"/>
    </row>
    <row r="7455" spans="8:20" hidden="1" x14ac:dyDescent="0.2">
      <c r="H7455" s="204"/>
      <c r="T7455" s="20"/>
    </row>
    <row r="7456" spans="8:20" hidden="1" x14ac:dyDescent="0.2">
      <c r="H7456" s="204"/>
      <c r="T7456" s="20"/>
    </row>
    <row r="7457" spans="8:20" hidden="1" x14ac:dyDescent="0.2">
      <c r="H7457" s="204"/>
      <c r="T7457" s="20"/>
    </row>
    <row r="7458" spans="8:20" hidden="1" x14ac:dyDescent="0.2">
      <c r="H7458" s="204"/>
      <c r="T7458" s="20"/>
    </row>
    <row r="7459" spans="8:20" hidden="1" x14ac:dyDescent="0.2">
      <c r="H7459" s="204"/>
      <c r="T7459" s="20"/>
    </row>
    <row r="7460" spans="8:20" hidden="1" x14ac:dyDescent="0.2">
      <c r="H7460" s="204"/>
      <c r="T7460" s="20"/>
    </row>
    <row r="7461" spans="8:20" hidden="1" x14ac:dyDescent="0.2">
      <c r="H7461" s="204"/>
      <c r="T7461" s="20"/>
    </row>
    <row r="7462" spans="8:20" hidden="1" x14ac:dyDescent="0.2">
      <c r="H7462" s="204"/>
      <c r="T7462" s="20"/>
    </row>
    <row r="7463" spans="8:20" hidden="1" x14ac:dyDescent="0.2">
      <c r="H7463" s="204"/>
      <c r="T7463" s="20"/>
    </row>
    <row r="7464" spans="8:20" hidden="1" x14ac:dyDescent="0.2">
      <c r="H7464" s="204"/>
      <c r="T7464" s="20"/>
    </row>
    <row r="7465" spans="8:20" hidden="1" x14ac:dyDescent="0.2">
      <c r="H7465" s="204"/>
      <c r="T7465" s="20"/>
    </row>
    <row r="7466" spans="8:20" hidden="1" x14ac:dyDescent="0.2">
      <c r="H7466" s="204"/>
      <c r="T7466" s="20"/>
    </row>
    <row r="7467" spans="8:20" hidden="1" x14ac:dyDescent="0.2">
      <c r="H7467" s="204"/>
      <c r="T7467" s="20"/>
    </row>
    <row r="7468" spans="8:20" hidden="1" x14ac:dyDescent="0.2">
      <c r="H7468" s="204"/>
      <c r="T7468" s="20"/>
    </row>
    <row r="7469" spans="8:20" hidden="1" x14ac:dyDescent="0.2">
      <c r="H7469" s="204"/>
      <c r="T7469" s="20"/>
    </row>
    <row r="7470" spans="8:20" hidden="1" x14ac:dyDescent="0.2">
      <c r="H7470" s="204"/>
      <c r="T7470" s="20"/>
    </row>
    <row r="7471" spans="8:20" hidden="1" x14ac:dyDescent="0.2">
      <c r="H7471" s="204"/>
      <c r="T7471" s="20"/>
    </row>
    <row r="7472" spans="8:20" hidden="1" x14ac:dyDescent="0.2">
      <c r="H7472" s="204"/>
      <c r="T7472" s="20"/>
    </row>
    <row r="7473" spans="8:20" hidden="1" x14ac:dyDescent="0.2">
      <c r="H7473" s="204"/>
      <c r="T7473" s="20"/>
    </row>
    <row r="7474" spans="8:20" hidden="1" x14ac:dyDescent="0.2">
      <c r="H7474" s="204"/>
      <c r="T7474" s="20"/>
    </row>
    <row r="7475" spans="8:20" hidden="1" x14ac:dyDescent="0.2">
      <c r="H7475" s="204"/>
      <c r="T7475" s="20"/>
    </row>
    <row r="7476" spans="8:20" hidden="1" x14ac:dyDescent="0.2">
      <c r="H7476" s="204"/>
      <c r="T7476" s="20"/>
    </row>
    <row r="7477" spans="8:20" hidden="1" x14ac:dyDescent="0.2">
      <c r="H7477" s="204"/>
      <c r="T7477" s="20"/>
    </row>
    <row r="7478" spans="8:20" hidden="1" x14ac:dyDescent="0.2">
      <c r="H7478" s="204"/>
      <c r="T7478" s="20"/>
    </row>
    <row r="7479" spans="8:20" hidden="1" x14ac:dyDescent="0.2">
      <c r="H7479" s="204"/>
    </row>
    <row r="7480" spans="8:20" hidden="1" x14ac:dyDescent="0.2">
      <c r="H7480" s="204"/>
    </row>
    <row r="7481" spans="8:20" hidden="1" x14ac:dyDescent="0.2">
      <c r="H7481" s="204"/>
    </row>
    <row r="7482" spans="8:20" hidden="1" x14ac:dyDescent="0.2">
      <c r="H7482" s="204"/>
    </row>
    <row r="7483" spans="8:20" hidden="1" x14ac:dyDescent="0.2">
      <c r="H7483" s="204"/>
    </row>
    <row r="7484" spans="8:20" hidden="1" x14ac:dyDescent="0.2">
      <c r="H7484" s="204"/>
    </row>
    <row r="7485" spans="8:20" hidden="1" x14ac:dyDescent="0.2">
      <c r="H7485" s="204"/>
    </row>
    <row r="7486" spans="8:20" hidden="1" x14ac:dyDescent="0.2">
      <c r="H7486" s="204"/>
    </row>
    <row r="7487" spans="8:20" hidden="1" x14ac:dyDescent="0.2">
      <c r="H7487" s="204"/>
    </row>
    <row r="7488" spans="8:20" hidden="1" x14ac:dyDescent="0.2">
      <c r="H7488" s="204"/>
    </row>
    <row r="7489" spans="8:8" hidden="1" x14ac:dyDescent="0.2">
      <c r="H7489" s="204"/>
    </row>
    <row r="7490" spans="8:8" hidden="1" x14ac:dyDescent="0.2">
      <c r="H7490" s="204"/>
    </row>
    <row r="7491" spans="8:8" hidden="1" x14ac:dyDescent="0.2">
      <c r="H7491" s="204"/>
    </row>
    <row r="7492" spans="8:8" hidden="1" x14ac:dyDescent="0.2">
      <c r="H7492" s="204"/>
    </row>
    <row r="7493" spans="8:8" hidden="1" x14ac:dyDescent="0.2">
      <c r="H7493" s="204"/>
    </row>
    <row r="7494" spans="8:8" hidden="1" x14ac:dyDescent="0.2">
      <c r="H7494" s="204"/>
    </row>
    <row r="7495" spans="8:8" hidden="1" x14ac:dyDescent="0.2">
      <c r="H7495" s="204"/>
    </row>
    <row r="7496" spans="8:8" hidden="1" x14ac:dyDescent="0.2">
      <c r="H7496" s="204"/>
    </row>
    <row r="7497" spans="8:8" hidden="1" x14ac:dyDescent="0.2">
      <c r="H7497" s="204"/>
    </row>
    <row r="7498" spans="8:8" hidden="1" x14ac:dyDescent="0.2">
      <c r="H7498" s="204"/>
    </row>
    <row r="7499" spans="8:8" hidden="1" x14ac:dyDescent="0.2">
      <c r="H7499" s="204"/>
    </row>
    <row r="7500" spans="8:8" hidden="1" x14ac:dyDescent="0.2">
      <c r="H7500" s="204"/>
    </row>
    <row r="7501" spans="8:8" hidden="1" x14ac:dyDescent="0.2">
      <c r="H7501" s="204"/>
    </row>
    <row r="7502" spans="8:8" hidden="1" x14ac:dyDescent="0.2">
      <c r="H7502" s="204"/>
    </row>
    <row r="7503" spans="8:8" hidden="1" x14ac:dyDescent="0.2">
      <c r="H7503" s="204"/>
    </row>
    <row r="7504" spans="8:8" hidden="1" x14ac:dyDescent="0.2">
      <c r="H7504" s="204"/>
    </row>
    <row r="7505" spans="8:8" hidden="1" x14ac:dyDescent="0.2">
      <c r="H7505" s="204"/>
    </row>
    <row r="7506" spans="8:8" hidden="1" x14ac:dyDescent="0.2">
      <c r="H7506" s="204"/>
    </row>
    <row r="7507" spans="8:8" hidden="1" x14ac:dyDescent="0.2">
      <c r="H7507" s="204"/>
    </row>
    <row r="7508" spans="8:8" hidden="1" x14ac:dyDescent="0.2">
      <c r="H7508" s="204"/>
    </row>
    <row r="7509" spans="8:8" hidden="1" x14ac:dyDescent="0.2">
      <c r="H7509" s="204"/>
    </row>
    <row r="7510" spans="8:8" hidden="1" x14ac:dyDescent="0.2">
      <c r="H7510" s="204"/>
    </row>
    <row r="7511" spans="8:8" hidden="1" x14ac:dyDescent="0.2">
      <c r="H7511" s="204"/>
    </row>
    <row r="7512" spans="8:8" hidden="1" x14ac:dyDescent="0.2">
      <c r="H7512" s="204"/>
    </row>
    <row r="7513" spans="8:8" hidden="1" x14ac:dyDescent="0.2">
      <c r="H7513" s="204"/>
    </row>
    <row r="7514" spans="8:8" hidden="1" x14ac:dyDescent="0.2">
      <c r="H7514" s="204"/>
    </row>
    <row r="7515" spans="8:8" hidden="1" x14ac:dyDescent="0.2">
      <c r="H7515" s="204"/>
    </row>
    <row r="7516" spans="8:8" hidden="1" x14ac:dyDescent="0.2">
      <c r="H7516" s="204"/>
    </row>
    <row r="7517" spans="8:8" hidden="1" x14ac:dyDescent="0.2">
      <c r="H7517" s="204"/>
    </row>
    <row r="7518" spans="8:8" hidden="1" x14ac:dyDescent="0.2">
      <c r="H7518" s="204"/>
    </row>
    <row r="7519" spans="8:8" hidden="1" x14ac:dyDescent="0.2">
      <c r="H7519" s="204"/>
    </row>
    <row r="7520" spans="8:8" hidden="1" x14ac:dyDescent="0.2">
      <c r="H7520" s="204"/>
    </row>
    <row r="7521" spans="8:8" hidden="1" x14ac:dyDescent="0.2">
      <c r="H7521" s="204"/>
    </row>
    <row r="7522" spans="8:8" hidden="1" x14ac:dyDescent="0.2">
      <c r="H7522" s="204"/>
    </row>
    <row r="7523" spans="8:8" hidden="1" x14ac:dyDescent="0.2">
      <c r="H7523" s="204"/>
    </row>
    <row r="7524" spans="8:8" hidden="1" x14ac:dyDescent="0.2">
      <c r="H7524" s="204"/>
    </row>
    <row r="7525" spans="8:8" hidden="1" x14ac:dyDescent="0.2">
      <c r="H7525" s="204"/>
    </row>
    <row r="7526" spans="8:8" hidden="1" x14ac:dyDescent="0.2">
      <c r="H7526" s="204"/>
    </row>
    <row r="7527" spans="8:8" hidden="1" x14ac:dyDescent="0.2">
      <c r="H7527" s="204"/>
    </row>
    <row r="7528" spans="8:8" hidden="1" x14ac:dyDescent="0.2">
      <c r="H7528" s="204"/>
    </row>
    <row r="7529" spans="8:8" hidden="1" x14ac:dyDescent="0.2">
      <c r="H7529" s="204"/>
    </row>
    <row r="7530" spans="8:8" hidden="1" x14ac:dyDescent="0.2">
      <c r="H7530" s="204"/>
    </row>
    <row r="7531" spans="8:8" hidden="1" x14ac:dyDescent="0.2">
      <c r="H7531" s="204"/>
    </row>
    <row r="7532" spans="8:8" hidden="1" x14ac:dyDescent="0.2">
      <c r="H7532" s="204"/>
    </row>
    <row r="7533" spans="8:8" hidden="1" x14ac:dyDescent="0.2">
      <c r="H7533" s="204"/>
    </row>
    <row r="7534" spans="8:8" hidden="1" x14ac:dyDescent="0.2">
      <c r="H7534" s="204"/>
    </row>
    <row r="7535" spans="8:8" hidden="1" x14ac:dyDescent="0.2">
      <c r="H7535" s="204"/>
    </row>
    <row r="7536" spans="8:8" hidden="1" x14ac:dyDescent="0.2">
      <c r="H7536" s="204"/>
    </row>
    <row r="7537" spans="8:8" hidden="1" x14ac:dyDescent="0.2">
      <c r="H7537" s="204"/>
    </row>
    <row r="7538" spans="8:8" hidden="1" x14ac:dyDescent="0.2">
      <c r="H7538" s="204"/>
    </row>
    <row r="7539" spans="8:8" hidden="1" x14ac:dyDescent="0.2">
      <c r="H7539" s="204"/>
    </row>
    <row r="7540" spans="8:8" hidden="1" x14ac:dyDescent="0.2">
      <c r="H7540" s="204"/>
    </row>
    <row r="7541" spans="8:8" hidden="1" x14ac:dyDescent="0.2">
      <c r="H7541" s="204"/>
    </row>
    <row r="7542" spans="8:8" hidden="1" x14ac:dyDescent="0.2">
      <c r="H7542" s="204"/>
    </row>
    <row r="7543" spans="8:8" hidden="1" x14ac:dyDescent="0.2">
      <c r="H7543" s="204"/>
    </row>
    <row r="7544" spans="8:8" hidden="1" x14ac:dyDescent="0.2">
      <c r="H7544" s="204"/>
    </row>
    <row r="7545" spans="8:8" hidden="1" x14ac:dyDescent="0.2">
      <c r="H7545" s="204"/>
    </row>
    <row r="7546" spans="8:8" hidden="1" x14ac:dyDescent="0.2">
      <c r="H7546" s="204"/>
    </row>
    <row r="7547" spans="8:8" hidden="1" x14ac:dyDescent="0.2">
      <c r="H7547" s="204"/>
    </row>
    <row r="7548" spans="8:8" hidden="1" x14ac:dyDescent="0.2">
      <c r="H7548" s="204"/>
    </row>
    <row r="7549" spans="8:8" hidden="1" x14ac:dyDescent="0.2">
      <c r="H7549" s="204"/>
    </row>
    <row r="7550" spans="8:8" hidden="1" x14ac:dyDescent="0.2">
      <c r="H7550" s="204"/>
    </row>
    <row r="7551" spans="8:8" hidden="1" x14ac:dyDescent="0.2">
      <c r="H7551" s="204"/>
    </row>
    <row r="7552" spans="8:8" hidden="1" x14ac:dyDescent="0.2">
      <c r="H7552" s="204"/>
    </row>
    <row r="7553" spans="8:8" hidden="1" x14ac:dyDescent="0.2">
      <c r="H7553" s="204"/>
    </row>
    <row r="7554" spans="8:8" hidden="1" x14ac:dyDescent="0.2">
      <c r="H7554" s="204"/>
    </row>
    <row r="7555" spans="8:8" hidden="1" x14ac:dyDescent="0.2">
      <c r="H7555" s="204"/>
    </row>
    <row r="7556" spans="8:8" hidden="1" x14ac:dyDescent="0.2">
      <c r="H7556" s="204"/>
    </row>
    <row r="7557" spans="8:8" hidden="1" x14ac:dyDescent="0.2">
      <c r="H7557" s="204"/>
    </row>
    <row r="7558" spans="8:8" hidden="1" x14ac:dyDescent="0.2">
      <c r="H7558" s="204"/>
    </row>
    <row r="7559" spans="8:8" hidden="1" x14ac:dyDescent="0.2">
      <c r="H7559" s="204"/>
    </row>
    <row r="7560" spans="8:8" hidden="1" x14ac:dyDescent="0.2">
      <c r="H7560" s="204"/>
    </row>
    <row r="7561" spans="8:8" hidden="1" x14ac:dyDescent="0.2">
      <c r="H7561" s="204"/>
    </row>
    <row r="7562" spans="8:8" hidden="1" x14ac:dyDescent="0.2">
      <c r="H7562" s="204"/>
    </row>
    <row r="7563" spans="8:8" hidden="1" x14ac:dyDescent="0.2">
      <c r="H7563" s="204"/>
    </row>
    <row r="7564" spans="8:8" hidden="1" x14ac:dyDescent="0.2">
      <c r="H7564" s="204"/>
    </row>
    <row r="7565" spans="8:8" hidden="1" x14ac:dyDescent="0.2">
      <c r="H7565" s="204"/>
    </row>
    <row r="7566" spans="8:8" hidden="1" x14ac:dyDescent="0.2">
      <c r="H7566" s="204"/>
    </row>
    <row r="7567" spans="8:8" hidden="1" x14ac:dyDescent="0.2">
      <c r="H7567" s="204"/>
    </row>
    <row r="7568" spans="8:8" hidden="1" x14ac:dyDescent="0.2">
      <c r="H7568" s="204"/>
    </row>
    <row r="7569" spans="8:8" hidden="1" x14ac:dyDescent="0.2">
      <c r="H7569" s="204"/>
    </row>
    <row r="7570" spans="8:8" hidden="1" x14ac:dyDescent="0.2">
      <c r="H7570" s="204"/>
    </row>
    <row r="7571" spans="8:8" hidden="1" x14ac:dyDescent="0.2">
      <c r="H7571" s="204"/>
    </row>
    <row r="7572" spans="8:8" hidden="1" x14ac:dyDescent="0.2">
      <c r="H7572" s="204"/>
    </row>
    <row r="7573" spans="8:8" hidden="1" x14ac:dyDescent="0.2">
      <c r="H7573" s="204"/>
    </row>
    <row r="7574" spans="8:8" hidden="1" x14ac:dyDescent="0.2">
      <c r="H7574" s="204"/>
    </row>
    <row r="7575" spans="8:8" hidden="1" x14ac:dyDescent="0.2">
      <c r="H7575" s="204"/>
    </row>
    <row r="7576" spans="8:8" hidden="1" x14ac:dyDescent="0.2">
      <c r="H7576" s="204"/>
    </row>
    <row r="7577" spans="8:8" hidden="1" x14ac:dyDescent="0.2">
      <c r="H7577" s="204"/>
    </row>
    <row r="7578" spans="8:8" hidden="1" x14ac:dyDescent="0.2">
      <c r="H7578" s="204"/>
    </row>
    <row r="7579" spans="8:8" hidden="1" x14ac:dyDescent="0.2">
      <c r="H7579" s="204"/>
    </row>
    <row r="7580" spans="8:8" hidden="1" x14ac:dyDescent="0.2">
      <c r="H7580" s="204"/>
    </row>
    <row r="7581" spans="8:8" hidden="1" x14ac:dyDescent="0.2">
      <c r="H7581" s="204"/>
    </row>
    <row r="7582" spans="8:8" hidden="1" x14ac:dyDescent="0.2">
      <c r="H7582" s="204"/>
    </row>
    <row r="7583" spans="8:8" hidden="1" x14ac:dyDescent="0.2">
      <c r="H7583" s="204"/>
    </row>
    <row r="7584" spans="8:8" hidden="1" x14ac:dyDescent="0.2">
      <c r="H7584" s="204"/>
    </row>
    <row r="7585" spans="8:8" hidden="1" x14ac:dyDescent="0.2">
      <c r="H7585" s="204"/>
    </row>
    <row r="7586" spans="8:8" hidden="1" x14ac:dyDescent="0.2">
      <c r="H7586" s="204"/>
    </row>
    <row r="7587" spans="8:8" hidden="1" x14ac:dyDescent="0.2">
      <c r="H7587" s="204"/>
    </row>
    <row r="7588" spans="8:8" hidden="1" x14ac:dyDescent="0.2">
      <c r="H7588" s="204"/>
    </row>
    <row r="7589" spans="8:8" hidden="1" x14ac:dyDescent="0.2">
      <c r="H7589" s="204"/>
    </row>
    <row r="7590" spans="8:8" hidden="1" x14ac:dyDescent="0.2">
      <c r="H7590" s="204"/>
    </row>
    <row r="7591" spans="8:8" hidden="1" x14ac:dyDescent="0.2">
      <c r="H7591" s="204"/>
    </row>
    <row r="7592" spans="8:8" hidden="1" x14ac:dyDescent="0.2">
      <c r="H7592" s="204"/>
    </row>
    <row r="7593" spans="8:8" hidden="1" x14ac:dyDescent="0.2">
      <c r="H7593" s="204"/>
    </row>
    <row r="7594" spans="8:8" hidden="1" x14ac:dyDescent="0.2">
      <c r="H7594" s="204"/>
    </row>
    <row r="7595" spans="8:8" hidden="1" x14ac:dyDescent="0.2">
      <c r="H7595" s="204"/>
    </row>
    <row r="7596" spans="8:8" hidden="1" x14ac:dyDescent="0.2">
      <c r="H7596" s="204"/>
    </row>
    <row r="7597" spans="8:8" hidden="1" x14ac:dyDescent="0.2">
      <c r="H7597" s="204"/>
    </row>
    <row r="7598" spans="8:8" hidden="1" x14ac:dyDescent="0.2">
      <c r="H7598" s="204"/>
    </row>
    <row r="7599" spans="8:8" hidden="1" x14ac:dyDescent="0.2">
      <c r="H7599" s="204"/>
    </row>
    <row r="7600" spans="8:8" hidden="1" x14ac:dyDescent="0.2">
      <c r="H7600" s="204"/>
    </row>
    <row r="7601" spans="8:8" hidden="1" x14ac:dyDescent="0.2">
      <c r="H7601" s="204"/>
    </row>
    <row r="7602" spans="8:8" hidden="1" x14ac:dyDescent="0.2">
      <c r="H7602" s="204"/>
    </row>
    <row r="7603" spans="8:8" hidden="1" x14ac:dyDescent="0.2">
      <c r="H7603" s="204"/>
    </row>
    <row r="7604" spans="8:8" hidden="1" x14ac:dyDescent="0.2">
      <c r="H7604" s="204"/>
    </row>
    <row r="7605" spans="8:8" hidden="1" x14ac:dyDescent="0.2">
      <c r="H7605" s="204"/>
    </row>
    <row r="7606" spans="8:8" hidden="1" x14ac:dyDescent="0.2">
      <c r="H7606" s="204"/>
    </row>
    <row r="7607" spans="8:8" hidden="1" x14ac:dyDescent="0.2">
      <c r="H7607" s="204"/>
    </row>
    <row r="7608" spans="8:8" hidden="1" x14ac:dyDescent="0.2">
      <c r="H7608" s="204"/>
    </row>
    <row r="7609" spans="8:8" hidden="1" x14ac:dyDescent="0.2">
      <c r="H7609" s="204"/>
    </row>
    <row r="7610" spans="8:8" hidden="1" x14ac:dyDescent="0.2">
      <c r="H7610" s="204"/>
    </row>
    <row r="7611" spans="8:8" hidden="1" x14ac:dyDescent="0.2">
      <c r="H7611" s="204"/>
    </row>
    <row r="7612" spans="8:8" hidden="1" x14ac:dyDescent="0.2">
      <c r="H7612" s="204"/>
    </row>
    <row r="7613" spans="8:8" hidden="1" x14ac:dyDescent="0.2">
      <c r="H7613" s="204"/>
    </row>
    <row r="7614" spans="8:8" hidden="1" x14ac:dyDescent="0.2">
      <c r="H7614" s="204"/>
    </row>
    <row r="7615" spans="8:8" hidden="1" x14ac:dyDescent="0.2">
      <c r="H7615" s="204"/>
    </row>
    <row r="7616" spans="8:8" hidden="1" x14ac:dyDescent="0.2">
      <c r="H7616" s="204"/>
    </row>
    <row r="7617" spans="8:8" hidden="1" x14ac:dyDescent="0.2">
      <c r="H7617" s="204"/>
    </row>
    <row r="7618" spans="8:8" hidden="1" x14ac:dyDescent="0.2">
      <c r="H7618" s="204"/>
    </row>
    <row r="7619" spans="8:8" hidden="1" x14ac:dyDescent="0.2">
      <c r="H7619" s="204"/>
    </row>
    <row r="7620" spans="8:8" hidden="1" x14ac:dyDescent="0.2">
      <c r="H7620" s="204"/>
    </row>
    <row r="7621" spans="8:8" hidden="1" x14ac:dyDescent="0.2">
      <c r="H7621" s="204"/>
    </row>
    <row r="7622" spans="8:8" hidden="1" x14ac:dyDescent="0.2">
      <c r="H7622" s="204"/>
    </row>
    <row r="7623" spans="8:8" hidden="1" x14ac:dyDescent="0.2">
      <c r="H7623" s="204"/>
    </row>
    <row r="7624" spans="8:8" hidden="1" x14ac:dyDescent="0.2">
      <c r="H7624" s="204"/>
    </row>
    <row r="7625" spans="8:8" hidden="1" x14ac:dyDescent="0.2">
      <c r="H7625" s="204"/>
    </row>
    <row r="7626" spans="8:8" hidden="1" x14ac:dyDescent="0.2">
      <c r="H7626" s="204"/>
    </row>
    <row r="7627" spans="8:8" hidden="1" x14ac:dyDescent="0.2">
      <c r="H7627" s="204"/>
    </row>
    <row r="7628" spans="8:8" hidden="1" x14ac:dyDescent="0.2">
      <c r="H7628" s="204"/>
    </row>
    <row r="7629" spans="8:8" hidden="1" x14ac:dyDescent="0.2">
      <c r="H7629" s="204"/>
    </row>
    <row r="7630" spans="8:8" hidden="1" x14ac:dyDescent="0.2">
      <c r="H7630" s="204"/>
    </row>
    <row r="7631" spans="8:8" hidden="1" x14ac:dyDescent="0.2">
      <c r="H7631" s="204"/>
    </row>
    <row r="7632" spans="8:8" hidden="1" x14ac:dyDescent="0.2">
      <c r="H7632" s="204"/>
    </row>
    <row r="7633" spans="8:8" hidden="1" x14ac:dyDescent="0.2">
      <c r="H7633" s="204"/>
    </row>
    <row r="7634" spans="8:8" hidden="1" x14ac:dyDescent="0.2">
      <c r="H7634" s="204"/>
    </row>
    <row r="7635" spans="8:8" hidden="1" x14ac:dyDescent="0.2">
      <c r="H7635" s="204"/>
    </row>
    <row r="7636" spans="8:8" hidden="1" x14ac:dyDescent="0.2">
      <c r="H7636" s="204"/>
    </row>
    <row r="7637" spans="8:8" hidden="1" x14ac:dyDescent="0.2">
      <c r="H7637" s="204"/>
    </row>
    <row r="7638" spans="8:8" hidden="1" x14ac:dyDescent="0.2">
      <c r="H7638" s="204"/>
    </row>
    <row r="7639" spans="8:8" hidden="1" x14ac:dyDescent="0.2">
      <c r="H7639" s="204"/>
    </row>
    <row r="7640" spans="8:8" hidden="1" x14ac:dyDescent="0.2">
      <c r="H7640" s="204"/>
    </row>
    <row r="7641" spans="8:8" hidden="1" x14ac:dyDescent="0.2">
      <c r="H7641" s="204"/>
    </row>
    <row r="7642" spans="8:8" hidden="1" x14ac:dyDescent="0.2">
      <c r="H7642" s="204"/>
    </row>
    <row r="7643" spans="8:8" hidden="1" x14ac:dyDescent="0.2">
      <c r="H7643" s="204"/>
    </row>
    <row r="7644" spans="8:8" hidden="1" x14ac:dyDescent="0.2">
      <c r="H7644" s="204"/>
    </row>
    <row r="7645" spans="8:8" hidden="1" x14ac:dyDescent="0.2">
      <c r="H7645" s="204"/>
    </row>
    <row r="7646" spans="8:8" hidden="1" x14ac:dyDescent="0.2">
      <c r="H7646" s="204"/>
    </row>
    <row r="7647" spans="8:8" hidden="1" x14ac:dyDescent="0.2">
      <c r="H7647" s="204"/>
    </row>
    <row r="7648" spans="8:8" hidden="1" x14ac:dyDescent="0.2">
      <c r="H7648" s="204"/>
    </row>
    <row r="7649" spans="8:8" hidden="1" x14ac:dyDescent="0.2">
      <c r="H7649" s="204"/>
    </row>
    <row r="7650" spans="8:8" hidden="1" x14ac:dyDescent="0.2">
      <c r="H7650" s="204"/>
    </row>
    <row r="7651" spans="8:8" hidden="1" x14ac:dyDescent="0.2">
      <c r="H7651" s="204"/>
    </row>
    <row r="7652" spans="8:8" hidden="1" x14ac:dyDescent="0.2">
      <c r="H7652" s="204"/>
    </row>
    <row r="7653" spans="8:8" hidden="1" x14ac:dyDescent="0.2">
      <c r="H7653" s="204"/>
    </row>
    <row r="7654" spans="8:8" hidden="1" x14ac:dyDescent="0.2">
      <c r="H7654" s="204"/>
    </row>
    <row r="7655" spans="8:8" hidden="1" x14ac:dyDescent="0.2">
      <c r="H7655" s="204"/>
    </row>
    <row r="7656" spans="8:8" hidden="1" x14ac:dyDescent="0.2">
      <c r="H7656" s="204"/>
    </row>
    <row r="7657" spans="8:8" hidden="1" x14ac:dyDescent="0.2">
      <c r="H7657" s="204"/>
    </row>
    <row r="7658" spans="8:8" hidden="1" x14ac:dyDescent="0.2">
      <c r="H7658" s="204"/>
    </row>
    <row r="7659" spans="8:8" hidden="1" x14ac:dyDescent="0.2">
      <c r="H7659" s="204"/>
    </row>
    <row r="7660" spans="8:8" hidden="1" x14ac:dyDescent="0.2">
      <c r="H7660" s="204"/>
    </row>
    <row r="7661" spans="8:8" hidden="1" x14ac:dyDescent="0.2">
      <c r="H7661" s="204"/>
    </row>
    <row r="7662" spans="8:8" hidden="1" x14ac:dyDescent="0.2">
      <c r="H7662" s="204"/>
    </row>
    <row r="7663" spans="8:8" hidden="1" x14ac:dyDescent="0.2">
      <c r="H7663" s="204"/>
    </row>
    <row r="7664" spans="8:8" hidden="1" x14ac:dyDescent="0.2">
      <c r="H7664" s="204"/>
    </row>
    <row r="7665" spans="8:8" hidden="1" x14ac:dyDescent="0.2">
      <c r="H7665" s="204"/>
    </row>
    <row r="7666" spans="8:8" hidden="1" x14ac:dyDescent="0.2">
      <c r="H7666" s="204"/>
    </row>
    <row r="7667" spans="8:8" hidden="1" x14ac:dyDescent="0.2">
      <c r="H7667" s="204"/>
    </row>
    <row r="7668" spans="8:8" hidden="1" x14ac:dyDescent="0.2">
      <c r="H7668" s="204"/>
    </row>
    <row r="7669" spans="8:8" hidden="1" x14ac:dyDescent="0.2">
      <c r="H7669" s="204"/>
    </row>
    <row r="7670" spans="8:8" hidden="1" x14ac:dyDescent="0.2">
      <c r="H7670" s="204"/>
    </row>
    <row r="7671" spans="8:8" hidden="1" x14ac:dyDescent="0.2">
      <c r="H7671" s="204"/>
    </row>
    <row r="7672" spans="8:8" hidden="1" x14ac:dyDescent="0.2">
      <c r="H7672" s="204"/>
    </row>
    <row r="7673" spans="8:8" hidden="1" x14ac:dyDescent="0.2">
      <c r="H7673" s="204"/>
    </row>
    <row r="7674" spans="8:8" hidden="1" x14ac:dyDescent="0.2">
      <c r="H7674" s="204"/>
    </row>
    <row r="7675" spans="8:8" hidden="1" x14ac:dyDescent="0.2">
      <c r="H7675" s="204"/>
    </row>
    <row r="7676" spans="8:8" hidden="1" x14ac:dyDescent="0.2">
      <c r="H7676" s="204"/>
    </row>
    <row r="7677" spans="8:8" hidden="1" x14ac:dyDescent="0.2">
      <c r="H7677" s="204"/>
    </row>
    <row r="7678" spans="8:8" hidden="1" x14ac:dyDescent="0.2">
      <c r="H7678" s="204"/>
    </row>
    <row r="7679" spans="8:8" hidden="1" x14ac:dyDescent="0.2">
      <c r="H7679" s="204"/>
    </row>
    <row r="7680" spans="8:8" hidden="1" x14ac:dyDescent="0.2">
      <c r="H7680" s="204"/>
    </row>
    <row r="7681" spans="8:8" hidden="1" x14ac:dyDescent="0.2">
      <c r="H7681" s="204"/>
    </row>
    <row r="7682" spans="8:8" hidden="1" x14ac:dyDescent="0.2">
      <c r="H7682" s="204"/>
    </row>
    <row r="7683" spans="8:8" hidden="1" x14ac:dyDescent="0.2">
      <c r="H7683" s="204"/>
    </row>
    <row r="7684" spans="8:8" hidden="1" x14ac:dyDescent="0.2">
      <c r="H7684" s="204"/>
    </row>
    <row r="7685" spans="8:8" hidden="1" x14ac:dyDescent="0.2">
      <c r="H7685" s="204"/>
    </row>
    <row r="7686" spans="8:8" hidden="1" x14ac:dyDescent="0.2">
      <c r="H7686" s="204"/>
    </row>
    <row r="7687" spans="8:8" hidden="1" x14ac:dyDescent="0.2">
      <c r="H7687" s="204"/>
    </row>
    <row r="7688" spans="8:8" hidden="1" x14ac:dyDescent="0.2">
      <c r="H7688" s="204"/>
    </row>
    <row r="7689" spans="8:8" hidden="1" x14ac:dyDescent="0.2">
      <c r="H7689" s="204"/>
    </row>
    <row r="7690" spans="8:8" hidden="1" x14ac:dyDescent="0.2">
      <c r="H7690" s="204"/>
    </row>
    <row r="7691" spans="8:8" hidden="1" x14ac:dyDescent="0.2">
      <c r="H7691" s="204"/>
    </row>
    <row r="7692" spans="8:8" hidden="1" x14ac:dyDescent="0.2">
      <c r="H7692" s="204"/>
    </row>
    <row r="7693" spans="8:8" hidden="1" x14ac:dyDescent="0.2">
      <c r="H7693" s="204"/>
    </row>
    <row r="7694" spans="8:8" hidden="1" x14ac:dyDescent="0.2">
      <c r="H7694" s="204"/>
    </row>
    <row r="7695" spans="8:8" hidden="1" x14ac:dyDescent="0.2">
      <c r="H7695" s="204"/>
    </row>
    <row r="7696" spans="8:8" hidden="1" x14ac:dyDescent="0.2">
      <c r="H7696" s="204"/>
    </row>
    <row r="7697" spans="8:8" hidden="1" x14ac:dyDescent="0.2">
      <c r="H7697" s="204"/>
    </row>
    <row r="7698" spans="8:8" hidden="1" x14ac:dyDescent="0.2">
      <c r="H7698" s="204"/>
    </row>
    <row r="7699" spans="8:8" hidden="1" x14ac:dyDescent="0.2">
      <c r="H7699" s="204"/>
    </row>
    <row r="7700" spans="8:8" hidden="1" x14ac:dyDescent="0.2">
      <c r="H7700" s="204"/>
    </row>
    <row r="7701" spans="8:8" hidden="1" x14ac:dyDescent="0.2">
      <c r="H7701" s="204"/>
    </row>
    <row r="7702" spans="8:8" hidden="1" x14ac:dyDescent="0.2">
      <c r="H7702" s="204"/>
    </row>
    <row r="7703" spans="8:8" hidden="1" x14ac:dyDescent="0.2">
      <c r="H7703" s="204"/>
    </row>
    <row r="7704" spans="8:8" hidden="1" x14ac:dyDescent="0.2">
      <c r="H7704" s="204"/>
    </row>
    <row r="7705" spans="8:8" hidden="1" x14ac:dyDescent="0.2">
      <c r="H7705" s="204"/>
    </row>
    <row r="7706" spans="8:8" hidden="1" x14ac:dyDescent="0.2">
      <c r="H7706" s="204"/>
    </row>
    <row r="7707" spans="8:8" hidden="1" x14ac:dyDescent="0.2">
      <c r="H7707" s="204"/>
    </row>
    <row r="7708" spans="8:8" hidden="1" x14ac:dyDescent="0.2">
      <c r="H7708" s="204"/>
    </row>
    <row r="7709" spans="8:8" hidden="1" x14ac:dyDescent="0.2">
      <c r="H7709" s="204"/>
    </row>
    <row r="7710" spans="8:8" hidden="1" x14ac:dyDescent="0.2">
      <c r="H7710" s="204"/>
    </row>
    <row r="7711" spans="8:8" hidden="1" x14ac:dyDescent="0.2">
      <c r="H7711" s="204"/>
    </row>
    <row r="7712" spans="8:8" hidden="1" x14ac:dyDescent="0.2">
      <c r="H7712" s="204"/>
    </row>
    <row r="7713" spans="8:8" hidden="1" x14ac:dyDescent="0.2">
      <c r="H7713" s="204"/>
    </row>
    <row r="7714" spans="8:8" hidden="1" x14ac:dyDescent="0.2">
      <c r="H7714" s="204"/>
    </row>
    <row r="7715" spans="8:8" hidden="1" x14ac:dyDescent="0.2">
      <c r="H7715" s="204"/>
    </row>
    <row r="7716" spans="8:8" hidden="1" x14ac:dyDescent="0.2">
      <c r="H7716" s="204"/>
    </row>
    <row r="7717" spans="8:8" hidden="1" x14ac:dyDescent="0.2">
      <c r="H7717" s="204"/>
    </row>
    <row r="7718" spans="8:8" hidden="1" x14ac:dyDescent="0.2">
      <c r="H7718" s="204"/>
    </row>
    <row r="7719" spans="8:8" hidden="1" x14ac:dyDescent="0.2">
      <c r="H7719" s="204"/>
    </row>
    <row r="7720" spans="8:8" hidden="1" x14ac:dyDescent="0.2">
      <c r="H7720" s="204"/>
    </row>
    <row r="7721" spans="8:8" hidden="1" x14ac:dyDescent="0.2">
      <c r="H7721" s="204"/>
    </row>
    <row r="7722" spans="8:8" hidden="1" x14ac:dyDescent="0.2">
      <c r="H7722" s="204"/>
    </row>
    <row r="7723" spans="8:8" hidden="1" x14ac:dyDescent="0.2">
      <c r="H7723" s="204"/>
    </row>
    <row r="7724" spans="8:8" hidden="1" x14ac:dyDescent="0.2">
      <c r="H7724" s="204"/>
    </row>
    <row r="7725" spans="8:8" hidden="1" x14ac:dyDescent="0.2">
      <c r="H7725" s="204"/>
    </row>
    <row r="7726" spans="8:8" hidden="1" x14ac:dyDescent="0.2">
      <c r="H7726" s="204"/>
    </row>
    <row r="7727" spans="8:8" hidden="1" x14ac:dyDescent="0.2">
      <c r="H7727" s="204"/>
    </row>
    <row r="7728" spans="8:8" hidden="1" x14ac:dyDescent="0.2">
      <c r="H7728" s="204"/>
    </row>
    <row r="7729" spans="8:8" hidden="1" x14ac:dyDescent="0.2">
      <c r="H7729" s="204"/>
    </row>
    <row r="7730" spans="8:8" hidden="1" x14ac:dyDescent="0.2">
      <c r="H7730" s="204"/>
    </row>
    <row r="7731" spans="8:8" hidden="1" x14ac:dyDescent="0.2">
      <c r="H7731" s="204"/>
    </row>
    <row r="7732" spans="8:8" hidden="1" x14ac:dyDescent="0.2">
      <c r="H7732" s="204"/>
    </row>
    <row r="7733" spans="8:8" hidden="1" x14ac:dyDescent="0.2">
      <c r="H7733" s="204"/>
    </row>
    <row r="7734" spans="8:8" hidden="1" x14ac:dyDescent="0.2">
      <c r="H7734" s="204"/>
    </row>
    <row r="7735" spans="8:8" hidden="1" x14ac:dyDescent="0.2">
      <c r="H7735" s="204"/>
    </row>
    <row r="7736" spans="8:8" hidden="1" x14ac:dyDescent="0.2">
      <c r="H7736" s="204"/>
    </row>
    <row r="7737" spans="8:8" hidden="1" x14ac:dyDescent="0.2">
      <c r="H7737" s="204"/>
    </row>
    <row r="7738" spans="8:8" hidden="1" x14ac:dyDescent="0.2">
      <c r="H7738" s="204"/>
    </row>
    <row r="7739" spans="8:8" hidden="1" x14ac:dyDescent="0.2">
      <c r="H7739" s="204"/>
    </row>
    <row r="7740" spans="8:8" hidden="1" x14ac:dyDescent="0.2">
      <c r="H7740" s="204"/>
    </row>
    <row r="7741" spans="8:8" hidden="1" x14ac:dyDescent="0.2">
      <c r="H7741" s="204"/>
    </row>
    <row r="7742" spans="8:8" hidden="1" x14ac:dyDescent="0.2">
      <c r="H7742" s="204"/>
    </row>
    <row r="7743" spans="8:8" hidden="1" x14ac:dyDescent="0.2">
      <c r="H7743" s="204"/>
    </row>
    <row r="7744" spans="8:8" hidden="1" x14ac:dyDescent="0.2">
      <c r="H7744" s="204"/>
    </row>
    <row r="7745" spans="8:8" hidden="1" x14ac:dyDescent="0.2">
      <c r="H7745" s="204"/>
    </row>
    <row r="7746" spans="8:8" hidden="1" x14ac:dyDescent="0.2">
      <c r="H7746" s="204"/>
    </row>
    <row r="7747" spans="8:8" hidden="1" x14ac:dyDescent="0.2">
      <c r="H7747" s="204"/>
    </row>
    <row r="7748" spans="8:8" hidden="1" x14ac:dyDescent="0.2">
      <c r="H7748" s="204"/>
    </row>
    <row r="7749" spans="8:8" hidden="1" x14ac:dyDescent="0.2">
      <c r="H7749" s="204"/>
    </row>
    <row r="7750" spans="8:8" hidden="1" x14ac:dyDescent="0.2">
      <c r="H7750" s="204"/>
    </row>
    <row r="7751" spans="8:8" hidden="1" x14ac:dyDescent="0.2">
      <c r="H7751" s="204"/>
    </row>
    <row r="7752" spans="8:8" hidden="1" x14ac:dyDescent="0.2">
      <c r="H7752" s="204"/>
    </row>
    <row r="7753" spans="8:8" hidden="1" x14ac:dyDescent="0.2">
      <c r="H7753" s="204"/>
    </row>
    <row r="7754" spans="8:8" hidden="1" x14ac:dyDescent="0.2">
      <c r="H7754" s="204"/>
    </row>
    <row r="7755" spans="8:8" hidden="1" x14ac:dyDescent="0.2">
      <c r="H7755" s="204"/>
    </row>
    <row r="7756" spans="8:8" hidden="1" x14ac:dyDescent="0.2">
      <c r="H7756" s="204"/>
    </row>
    <row r="7757" spans="8:8" hidden="1" x14ac:dyDescent="0.2">
      <c r="H7757" s="204"/>
    </row>
    <row r="7758" spans="8:8" hidden="1" x14ac:dyDescent="0.2">
      <c r="H7758" s="204"/>
    </row>
    <row r="7759" spans="8:8" hidden="1" x14ac:dyDescent="0.2">
      <c r="H7759" s="204"/>
    </row>
    <row r="7760" spans="8:8" hidden="1" x14ac:dyDescent="0.2">
      <c r="H7760" s="204"/>
    </row>
    <row r="7761" spans="8:8" hidden="1" x14ac:dyDescent="0.2">
      <c r="H7761" s="204"/>
    </row>
    <row r="7762" spans="8:8" hidden="1" x14ac:dyDescent="0.2">
      <c r="H7762" s="204"/>
    </row>
    <row r="7763" spans="8:8" hidden="1" x14ac:dyDescent="0.2">
      <c r="H7763" s="204"/>
    </row>
    <row r="7764" spans="8:8" hidden="1" x14ac:dyDescent="0.2">
      <c r="H7764" s="204"/>
    </row>
    <row r="7765" spans="8:8" hidden="1" x14ac:dyDescent="0.2">
      <c r="H7765" s="204"/>
    </row>
    <row r="7766" spans="8:8" hidden="1" x14ac:dyDescent="0.2">
      <c r="H7766" s="204"/>
    </row>
    <row r="7767" spans="8:8" hidden="1" x14ac:dyDescent="0.2">
      <c r="H7767" s="204"/>
    </row>
    <row r="7768" spans="8:8" hidden="1" x14ac:dyDescent="0.2">
      <c r="H7768" s="204"/>
    </row>
    <row r="7769" spans="8:8" hidden="1" x14ac:dyDescent="0.2">
      <c r="H7769" s="204"/>
    </row>
    <row r="7770" spans="8:8" hidden="1" x14ac:dyDescent="0.2">
      <c r="H7770" s="204"/>
    </row>
    <row r="7771" spans="8:8" hidden="1" x14ac:dyDescent="0.2">
      <c r="H7771" s="204"/>
    </row>
    <row r="7772" spans="8:8" hidden="1" x14ac:dyDescent="0.2">
      <c r="H7772" s="204"/>
    </row>
    <row r="7773" spans="8:8" hidden="1" x14ac:dyDescent="0.2">
      <c r="H7773" s="204"/>
    </row>
    <row r="7774" spans="8:8" hidden="1" x14ac:dyDescent="0.2">
      <c r="H7774" s="204"/>
    </row>
    <row r="7775" spans="8:8" hidden="1" x14ac:dyDescent="0.2">
      <c r="H7775" s="204"/>
    </row>
    <row r="7776" spans="8:8" hidden="1" x14ac:dyDescent="0.2">
      <c r="H7776" s="204"/>
    </row>
    <row r="7777" spans="8:8" hidden="1" x14ac:dyDescent="0.2">
      <c r="H7777" s="204"/>
    </row>
    <row r="7778" spans="8:8" hidden="1" x14ac:dyDescent="0.2">
      <c r="H7778" s="204"/>
    </row>
    <row r="7779" spans="8:8" hidden="1" x14ac:dyDescent="0.2">
      <c r="H7779" s="204"/>
    </row>
    <row r="7780" spans="8:8" hidden="1" x14ac:dyDescent="0.2">
      <c r="H7780" s="204"/>
    </row>
    <row r="7781" spans="8:8" hidden="1" x14ac:dyDescent="0.2">
      <c r="H7781" s="204"/>
    </row>
    <row r="7782" spans="8:8" hidden="1" x14ac:dyDescent="0.2">
      <c r="H7782" s="204"/>
    </row>
    <row r="7783" spans="8:8" hidden="1" x14ac:dyDescent="0.2">
      <c r="H7783" s="204"/>
    </row>
    <row r="7784" spans="8:8" hidden="1" x14ac:dyDescent="0.2">
      <c r="H7784" s="204"/>
    </row>
    <row r="7785" spans="8:8" hidden="1" x14ac:dyDescent="0.2">
      <c r="H7785" s="204"/>
    </row>
    <row r="7786" spans="8:8" hidden="1" x14ac:dyDescent="0.2">
      <c r="H7786" s="204"/>
    </row>
    <row r="7787" spans="8:8" hidden="1" x14ac:dyDescent="0.2">
      <c r="H7787" s="204"/>
    </row>
    <row r="7788" spans="8:8" hidden="1" x14ac:dyDescent="0.2">
      <c r="H7788" s="204"/>
    </row>
    <row r="7789" spans="8:8" hidden="1" x14ac:dyDescent="0.2">
      <c r="H7789" s="204"/>
    </row>
    <row r="7790" spans="8:8" hidden="1" x14ac:dyDescent="0.2">
      <c r="H7790" s="204"/>
    </row>
    <row r="7791" spans="8:8" hidden="1" x14ac:dyDescent="0.2">
      <c r="H7791" s="204"/>
    </row>
    <row r="7792" spans="8:8" hidden="1" x14ac:dyDescent="0.2">
      <c r="H7792" s="204"/>
    </row>
    <row r="7793" spans="8:8" hidden="1" x14ac:dyDescent="0.2">
      <c r="H7793" s="204"/>
    </row>
    <row r="7794" spans="8:8" hidden="1" x14ac:dyDescent="0.2">
      <c r="H7794" s="204"/>
    </row>
    <row r="7795" spans="8:8" hidden="1" x14ac:dyDescent="0.2">
      <c r="H7795" s="204"/>
    </row>
    <row r="7796" spans="8:8" hidden="1" x14ac:dyDescent="0.2">
      <c r="H7796" s="204"/>
    </row>
    <row r="7797" spans="8:8" hidden="1" x14ac:dyDescent="0.2">
      <c r="H7797" s="204"/>
    </row>
    <row r="7798" spans="8:8" hidden="1" x14ac:dyDescent="0.2">
      <c r="H7798" s="204"/>
    </row>
    <row r="7799" spans="8:8" hidden="1" x14ac:dyDescent="0.2">
      <c r="H7799" s="204"/>
    </row>
    <row r="7800" spans="8:8" hidden="1" x14ac:dyDescent="0.2">
      <c r="H7800" s="204"/>
    </row>
    <row r="7801" spans="8:8" hidden="1" x14ac:dyDescent="0.2">
      <c r="H7801" s="204"/>
    </row>
    <row r="7802" spans="8:8" hidden="1" x14ac:dyDescent="0.2">
      <c r="H7802" s="204"/>
    </row>
    <row r="7803" spans="8:8" hidden="1" x14ac:dyDescent="0.2">
      <c r="H7803" s="204"/>
    </row>
    <row r="7804" spans="8:8" hidden="1" x14ac:dyDescent="0.2">
      <c r="H7804" s="204"/>
    </row>
    <row r="7805" spans="8:8" hidden="1" x14ac:dyDescent="0.2">
      <c r="H7805" s="204"/>
    </row>
    <row r="7806" spans="8:8" hidden="1" x14ac:dyDescent="0.2">
      <c r="H7806" s="204"/>
    </row>
    <row r="7807" spans="8:8" hidden="1" x14ac:dyDescent="0.2">
      <c r="H7807" s="204"/>
    </row>
    <row r="7808" spans="8:8" hidden="1" x14ac:dyDescent="0.2">
      <c r="H7808" s="204"/>
    </row>
    <row r="7809" spans="8:8" hidden="1" x14ac:dyDescent="0.2">
      <c r="H7809" s="204"/>
    </row>
    <row r="7810" spans="8:8" hidden="1" x14ac:dyDescent="0.2">
      <c r="H7810" s="204"/>
    </row>
    <row r="7811" spans="8:8" hidden="1" x14ac:dyDescent="0.2">
      <c r="H7811" s="204"/>
    </row>
    <row r="7812" spans="8:8" hidden="1" x14ac:dyDescent="0.2">
      <c r="H7812" s="204"/>
    </row>
    <row r="7813" spans="8:8" hidden="1" x14ac:dyDescent="0.2">
      <c r="H7813" s="204"/>
    </row>
    <row r="7814" spans="8:8" hidden="1" x14ac:dyDescent="0.2">
      <c r="H7814" s="204"/>
    </row>
    <row r="7815" spans="8:8" hidden="1" x14ac:dyDescent="0.2">
      <c r="H7815" s="204"/>
    </row>
    <row r="7816" spans="8:8" hidden="1" x14ac:dyDescent="0.2">
      <c r="H7816" s="204"/>
    </row>
    <row r="7817" spans="8:8" hidden="1" x14ac:dyDescent="0.2">
      <c r="H7817" s="204"/>
    </row>
    <row r="7818" spans="8:8" hidden="1" x14ac:dyDescent="0.2">
      <c r="H7818" s="204"/>
    </row>
    <row r="7819" spans="8:8" hidden="1" x14ac:dyDescent="0.2">
      <c r="H7819" s="204"/>
    </row>
    <row r="7820" spans="8:8" hidden="1" x14ac:dyDescent="0.2">
      <c r="H7820" s="204"/>
    </row>
    <row r="7821" spans="8:8" hidden="1" x14ac:dyDescent="0.2">
      <c r="H7821" s="204"/>
    </row>
    <row r="7822" spans="8:8" hidden="1" x14ac:dyDescent="0.2">
      <c r="H7822" s="204"/>
    </row>
    <row r="7823" spans="8:8" hidden="1" x14ac:dyDescent="0.2">
      <c r="H7823" s="204"/>
    </row>
    <row r="7824" spans="8:8" hidden="1" x14ac:dyDescent="0.2">
      <c r="H7824" s="204"/>
    </row>
    <row r="7825" spans="8:8" hidden="1" x14ac:dyDescent="0.2">
      <c r="H7825" s="204"/>
    </row>
    <row r="7826" spans="8:8" hidden="1" x14ac:dyDescent="0.2">
      <c r="H7826" s="204"/>
    </row>
    <row r="7827" spans="8:8" hidden="1" x14ac:dyDescent="0.2">
      <c r="H7827" s="204"/>
    </row>
    <row r="7828" spans="8:8" hidden="1" x14ac:dyDescent="0.2">
      <c r="H7828" s="204"/>
    </row>
    <row r="7829" spans="8:8" hidden="1" x14ac:dyDescent="0.2">
      <c r="H7829" s="204"/>
    </row>
    <row r="7830" spans="8:8" hidden="1" x14ac:dyDescent="0.2">
      <c r="H7830" s="204"/>
    </row>
    <row r="7831" spans="8:8" hidden="1" x14ac:dyDescent="0.2">
      <c r="H7831" s="204"/>
    </row>
    <row r="7832" spans="8:8" hidden="1" x14ac:dyDescent="0.2">
      <c r="H7832" s="204"/>
    </row>
    <row r="7833" spans="8:8" hidden="1" x14ac:dyDescent="0.2">
      <c r="H7833" s="204"/>
    </row>
    <row r="7834" spans="8:8" hidden="1" x14ac:dyDescent="0.2">
      <c r="H7834" s="204"/>
    </row>
    <row r="7835" spans="8:8" hidden="1" x14ac:dyDescent="0.2">
      <c r="H7835" s="204"/>
    </row>
    <row r="7836" spans="8:8" hidden="1" x14ac:dyDescent="0.2">
      <c r="H7836" s="204"/>
    </row>
    <row r="7837" spans="8:8" hidden="1" x14ac:dyDescent="0.2">
      <c r="H7837" s="204"/>
    </row>
    <row r="7838" spans="8:8" hidden="1" x14ac:dyDescent="0.2">
      <c r="H7838" s="204"/>
    </row>
    <row r="7839" spans="8:8" hidden="1" x14ac:dyDescent="0.2">
      <c r="H7839" s="204"/>
    </row>
    <row r="7840" spans="8:8" hidden="1" x14ac:dyDescent="0.2">
      <c r="H7840" s="204"/>
    </row>
    <row r="7841" spans="8:8" hidden="1" x14ac:dyDescent="0.2">
      <c r="H7841" s="204"/>
    </row>
    <row r="7842" spans="8:8" hidden="1" x14ac:dyDescent="0.2">
      <c r="H7842" s="204"/>
    </row>
    <row r="7843" spans="8:8" hidden="1" x14ac:dyDescent="0.2">
      <c r="H7843" s="204"/>
    </row>
    <row r="7844" spans="8:8" hidden="1" x14ac:dyDescent="0.2">
      <c r="H7844" s="204"/>
    </row>
    <row r="7845" spans="8:8" hidden="1" x14ac:dyDescent="0.2">
      <c r="H7845" s="204"/>
    </row>
    <row r="7846" spans="8:8" hidden="1" x14ac:dyDescent="0.2">
      <c r="H7846" s="204"/>
    </row>
    <row r="7847" spans="8:8" hidden="1" x14ac:dyDescent="0.2">
      <c r="H7847" s="204"/>
    </row>
    <row r="7848" spans="8:8" hidden="1" x14ac:dyDescent="0.2">
      <c r="H7848" s="204"/>
    </row>
    <row r="7849" spans="8:8" hidden="1" x14ac:dyDescent="0.2">
      <c r="H7849" s="204"/>
    </row>
    <row r="7850" spans="8:8" hidden="1" x14ac:dyDescent="0.2">
      <c r="H7850" s="204"/>
    </row>
    <row r="7851" spans="8:8" hidden="1" x14ac:dyDescent="0.2">
      <c r="H7851" s="204"/>
    </row>
    <row r="7852" spans="8:8" hidden="1" x14ac:dyDescent="0.2">
      <c r="H7852" s="204"/>
    </row>
    <row r="7853" spans="8:8" hidden="1" x14ac:dyDescent="0.2">
      <c r="H7853" s="204"/>
    </row>
    <row r="7854" spans="8:8" hidden="1" x14ac:dyDescent="0.2">
      <c r="H7854" s="204"/>
    </row>
    <row r="7855" spans="8:8" hidden="1" x14ac:dyDescent="0.2">
      <c r="H7855" s="204"/>
    </row>
    <row r="7856" spans="8:8" hidden="1" x14ac:dyDescent="0.2">
      <c r="H7856" s="204"/>
    </row>
    <row r="7857" spans="8:8" hidden="1" x14ac:dyDescent="0.2">
      <c r="H7857" s="204"/>
    </row>
    <row r="7858" spans="8:8" hidden="1" x14ac:dyDescent="0.2">
      <c r="H7858" s="204"/>
    </row>
    <row r="7859" spans="8:8" hidden="1" x14ac:dyDescent="0.2">
      <c r="H7859" s="204"/>
    </row>
    <row r="7860" spans="8:8" hidden="1" x14ac:dyDescent="0.2">
      <c r="H7860" s="204"/>
    </row>
    <row r="7861" spans="8:8" hidden="1" x14ac:dyDescent="0.2">
      <c r="H7861" s="204"/>
    </row>
    <row r="7862" spans="8:8" hidden="1" x14ac:dyDescent="0.2">
      <c r="H7862" s="204"/>
    </row>
    <row r="7863" spans="8:8" hidden="1" x14ac:dyDescent="0.2">
      <c r="H7863" s="204"/>
    </row>
    <row r="7864" spans="8:8" hidden="1" x14ac:dyDescent="0.2">
      <c r="H7864" s="204"/>
    </row>
    <row r="7865" spans="8:8" hidden="1" x14ac:dyDescent="0.2">
      <c r="H7865" s="204"/>
    </row>
    <row r="7866" spans="8:8" hidden="1" x14ac:dyDescent="0.2">
      <c r="H7866" s="204"/>
    </row>
    <row r="7867" spans="8:8" hidden="1" x14ac:dyDescent="0.2">
      <c r="H7867" s="204"/>
    </row>
    <row r="7868" spans="8:8" hidden="1" x14ac:dyDescent="0.2">
      <c r="H7868" s="204"/>
    </row>
    <row r="7869" spans="8:8" hidden="1" x14ac:dyDescent="0.2">
      <c r="H7869" s="204"/>
    </row>
    <row r="7870" spans="8:8" hidden="1" x14ac:dyDescent="0.2">
      <c r="H7870" s="204"/>
    </row>
    <row r="7871" spans="8:8" hidden="1" x14ac:dyDescent="0.2">
      <c r="H7871" s="204"/>
    </row>
    <row r="7872" spans="8:8" hidden="1" x14ac:dyDescent="0.2">
      <c r="H7872" s="204"/>
    </row>
    <row r="7873" spans="8:8" hidden="1" x14ac:dyDescent="0.2">
      <c r="H7873" s="204"/>
    </row>
    <row r="7874" spans="8:8" hidden="1" x14ac:dyDescent="0.2">
      <c r="H7874" s="204"/>
    </row>
    <row r="7875" spans="8:8" hidden="1" x14ac:dyDescent="0.2">
      <c r="H7875" s="204"/>
    </row>
    <row r="7876" spans="8:8" hidden="1" x14ac:dyDescent="0.2">
      <c r="H7876" s="204"/>
    </row>
    <row r="7877" spans="8:8" hidden="1" x14ac:dyDescent="0.2">
      <c r="H7877" s="204"/>
    </row>
    <row r="7878" spans="8:8" hidden="1" x14ac:dyDescent="0.2">
      <c r="H7878" s="204"/>
    </row>
    <row r="7879" spans="8:8" hidden="1" x14ac:dyDescent="0.2">
      <c r="H7879" s="204"/>
    </row>
    <row r="7880" spans="8:8" hidden="1" x14ac:dyDescent="0.2">
      <c r="H7880" s="204"/>
    </row>
    <row r="7881" spans="8:8" hidden="1" x14ac:dyDescent="0.2">
      <c r="H7881" s="204"/>
    </row>
    <row r="7882" spans="8:8" hidden="1" x14ac:dyDescent="0.2">
      <c r="H7882" s="204"/>
    </row>
    <row r="7883" spans="8:8" hidden="1" x14ac:dyDescent="0.2">
      <c r="H7883" s="204"/>
    </row>
    <row r="7884" spans="8:8" hidden="1" x14ac:dyDescent="0.2">
      <c r="H7884" s="204"/>
    </row>
    <row r="7885" spans="8:8" hidden="1" x14ac:dyDescent="0.2">
      <c r="H7885" s="204"/>
    </row>
    <row r="7886" spans="8:8" hidden="1" x14ac:dyDescent="0.2">
      <c r="H7886" s="204"/>
    </row>
    <row r="7887" spans="8:8" hidden="1" x14ac:dyDescent="0.2">
      <c r="H7887" s="204"/>
    </row>
    <row r="7888" spans="8:8" hidden="1" x14ac:dyDescent="0.2">
      <c r="H7888" s="204"/>
    </row>
    <row r="7889" spans="8:8" hidden="1" x14ac:dyDescent="0.2">
      <c r="H7889" s="204"/>
    </row>
    <row r="7890" spans="8:8" hidden="1" x14ac:dyDescent="0.2">
      <c r="H7890" s="204"/>
    </row>
    <row r="7891" spans="8:8" hidden="1" x14ac:dyDescent="0.2">
      <c r="H7891" s="204"/>
    </row>
    <row r="7892" spans="8:8" hidden="1" x14ac:dyDescent="0.2">
      <c r="H7892" s="204"/>
    </row>
    <row r="7893" spans="8:8" hidden="1" x14ac:dyDescent="0.2">
      <c r="H7893" s="204"/>
    </row>
    <row r="7894" spans="8:8" hidden="1" x14ac:dyDescent="0.2">
      <c r="H7894" s="204"/>
    </row>
    <row r="7895" spans="8:8" hidden="1" x14ac:dyDescent="0.2">
      <c r="H7895" s="204"/>
    </row>
    <row r="7896" spans="8:8" hidden="1" x14ac:dyDescent="0.2">
      <c r="H7896" s="204"/>
    </row>
    <row r="7897" spans="8:8" hidden="1" x14ac:dyDescent="0.2">
      <c r="H7897" s="204"/>
    </row>
    <row r="7898" spans="8:8" hidden="1" x14ac:dyDescent="0.2">
      <c r="H7898" s="204"/>
    </row>
    <row r="7899" spans="8:8" hidden="1" x14ac:dyDescent="0.2">
      <c r="H7899" s="204"/>
    </row>
    <row r="7900" spans="8:8" hidden="1" x14ac:dyDescent="0.2">
      <c r="H7900" s="204"/>
    </row>
    <row r="7901" spans="8:8" hidden="1" x14ac:dyDescent="0.2">
      <c r="H7901" s="204"/>
    </row>
    <row r="7902" spans="8:8" hidden="1" x14ac:dyDescent="0.2">
      <c r="H7902" s="204"/>
    </row>
    <row r="7903" spans="8:8" hidden="1" x14ac:dyDescent="0.2">
      <c r="H7903" s="204"/>
    </row>
    <row r="7904" spans="8:8" hidden="1" x14ac:dyDescent="0.2">
      <c r="H7904" s="204"/>
    </row>
    <row r="7905" spans="8:8" hidden="1" x14ac:dyDescent="0.2">
      <c r="H7905" s="204"/>
    </row>
    <row r="7906" spans="8:8" hidden="1" x14ac:dyDescent="0.2">
      <c r="H7906" s="204"/>
    </row>
    <row r="7907" spans="8:8" hidden="1" x14ac:dyDescent="0.2">
      <c r="H7907" s="204"/>
    </row>
    <row r="7908" spans="8:8" hidden="1" x14ac:dyDescent="0.2">
      <c r="H7908" s="204"/>
    </row>
    <row r="7909" spans="8:8" hidden="1" x14ac:dyDescent="0.2">
      <c r="H7909" s="204"/>
    </row>
    <row r="7910" spans="8:8" hidden="1" x14ac:dyDescent="0.2">
      <c r="H7910" s="204"/>
    </row>
    <row r="7911" spans="8:8" hidden="1" x14ac:dyDescent="0.2">
      <c r="H7911" s="204"/>
    </row>
    <row r="7912" spans="8:8" hidden="1" x14ac:dyDescent="0.2">
      <c r="H7912" s="204"/>
    </row>
    <row r="7913" spans="8:8" hidden="1" x14ac:dyDescent="0.2">
      <c r="H7913" s="204"/>
    </row>
    <row r="7914" spans="8:8" hidden="1" x14ac:dyDescent="0.2">
      <c r="H7914" s="204"/>
    </row>
    <row r="7915" spans="8:8" hidden="1" x14ac:dyDescent="0.2">
      <c r="H7915" s="204"/>
    </row>
    <row r="7916" spans="8:8" hidden="1" x14ac:dyDescent="0.2">
      <c r="H7916" s="204"/>
    </row>
    <row r="7917" spans="8:8" hidden="1" x14ac:dyDescent="0.2">
      <c r="H7917" s="204"/>
    </row>
    <row r="7918" spans="8:8" hidden="1" x14ac:dyDescent="0.2">
      <c r="H7918" s="204"/>
    </row>
    <row r="7919" spans="8:8" hidden="1" x14ac:dyDescent="0.2">
      <c r="H7919" s="204"/>
    </row>
    <row r="7920" spans="8:8" hidden="1" x14ac:dyDescent="0.2">
      <c r="H7920" s="204"/>
    </row>
    <row r="7921" spans="8:8" hidden="1" x14ac:dyDescent="0.2">
      <c r="H7921" s="204"/>
    </row>
    <row r="7922" spans="8:8" hidden="1" x14ac:dyDescent="0.2">
      <c r="H7922" s="204"/>
    </row>
    <row r="7923" spans="8:8" hidden="1" x14ac:dyDescent="0.2">
      <c r="H7923" s="204"/>
    </row>
    <row r="7924" spans="8:8" hidden="1" x14ac:dyDescent="0.2">
      <c r="H7924" s="204"/>
    </row>
    <row r="7925" spans="8:8" hidden="1" x14ac:dyDescent="0.2">
      <c r="H7925" s="204"/>
    </row>
    <row r="7926" spans="8:8" hidden="1" x14ac:dyDescent="0.2">
      <c r="H7926" s="204"/>
    </row>
    <row r="7927" spans="8:8" hidden="1" x14ac:dyDescent="0.2">
      <c r="H7927" s="204"/>
    </row>
    <row r="7928" spans="8:8" hidden="1" x14ac:dyDescent="0.2">
      <c r="H7928" s="204"/>
    </row>
    <row r="7929" spans="8:8" hidden="1" x14ac:dyDescent="0.2">
      <c r="H7929" s="204"/>
    </row>
    <row r="7930" spans="8:8" hidden="1" x14ac:dyDescent="0.2">
      <c r="H7930" s="204"/>
    </row>
    <row r="7931" spans="8:8" hidden="1" x14ac:dyDescent="0.2">
      <c r="H7931" s="204"/>
    </row>
    <row r="7932" spans="8:8" hidden="1" x14ac:dyDescent="0.2">
      <c r="H7932" s="204"/>
    </row>
    <row r="7933" spans="8:8" hidden="1" x14ac:dyDescent="0.2">
      <c r="H7933" s="204"/>
    </row>
    <row r="7934" spans="8:8" hidden="1" x14ac:dyDescent="0.2">
      <c r="H7934" s="204"/>
    </row>
    <row r="7935" spans="8:8" hidden="1" x14ac:dyDescent="0.2">
      <c r="H7935" s="204"/>
    </row>
    <row r="7936" spans="8:8" hidden="1" x14ac:dyDescent="0.2">
      <c r="H7936" s="204"/>
    </row>
    <row r="7937" spans="8:8" hidden="1" x14ac:dyDescent="0.2">
      <c r="H7937" s="204"/>
    </row>
    <row r="7938" spans="8:8" hidden="1" x14ac:dyDescent="0.2">
      <c r="H7938" s="204"/>
    </row>
    <row r="7939" spans="8:8" hidden="1" x14ac:dyDescent="0.2">
      <c r="H7939" s="204"/>
    </row>
    <row r="7940" spans="8:8" hidden="1" x14ac:dyDescent="0.2">
      <c r="H7940" s="204"/>
    </row>
    <row r="7941" spans="8:8" hidden="1" x14ac:dyDescent="0.2">
      <c r="H7941" s="204"/>
    </row>
    <row r="7942" spans="8:8" hidden="1" x14ac:dyDescent="0.2">
      <c r="H7942" s="204"/>
    </row>
    <row r="7943" spans="8:8" hidden="1" x14ac:dyDescent="0.2">
      <c r="H7943" s="204"/>
    </row>
    <row r="7944" spans="8:8" hidden="1" x14ac:dyDescent="0.2">
      <c r="H7944" s="204"/>
    </row>
    <row r="7945" spans="8:8" hidden="1" x14ac:dyDescent="0.2">
      <c r="H7945" s="204"/>
    </row>
    <row r="7946" spans="8:8" hidden="1" x14ac:dyDescent="0.2">
      <c r="H7946" s="204"/>
    </row>
    <row r="7947" spans="8:8" hidden="1" x14ac:dyDescent="0.2">
      <c r="H7947" s="204"/>
    </row>
    <row r="7948" spans="8:8" hidden="1" x14ac:dyDescent="0.2">
      <c r="H7948" s="204"/>
    </row>
    <row r="7949" spans="8:8" hidden="1" x14ac:dyDescent="0.2">
      <c r="H7949" s="204"/>
    </row>
    <row r="7950" spans="8:8" hidden="1" x14ac:dyDescent="0.2">
      <c r="H7950" s="204"/>
    </row>
    <row r="7951" spans="8:8" hidden="1" x14ac:dyDescent="0.2">
      <c r="H7951" s="204"/>
    </row>
    <row r="7952" spans="8:8" hidden="1" x14ac:dyDescent="0.2">
      <c r="H7952" s="204"/>
    </row>
    <row r="7953" spans="8:8" hidden="1" x14ac:dyDescent="0.2">
      <c r="H7953" s="204"/>
    </row>
    <row r="7954" spans="8:8" hidden="1" x14ac:dyDescent="0.2">
      <c r="H7954" s="204"/>
    </row>
    <row r="7955" spans="8:8" hidden="1" x14ac:dyDescent="0.2">
      <c r="H7955" s="204"/>
    </row>
    <row r="7956" spans="8:8" hidden="1" x14ac:dyDescent="0.2">
      <c r="H7956" s="204"/>
    </row>
    <row r="7957" spans="8:8" hidden="1" x14ac:dyDescent="0.2">
      <c r="H7957" s="204"/>
    </row>
    <row r="7958" spans="8:8" hidden="1" x14ac:dyDescent="0.2">
      <c r="H7958" s="204"/>
    </row>
    <row r="7959" spans="8:8" hidden="1" x14ac:dyDescent="0.2">
      <c r="H7959" s="204"/>
    </row>
    <row r="7960" spans="8:8" hidden="1" x14ac:dyDescent="0.2">
      <c r="H7960" s="204"/>
    </row>
    <row r="7961" spans="8:8" hidden="1" x14ac:dyDescent="0.2">
      <c r="H7961" s="204"/>
    </row>
    <row r="7962" spans="8:8" hidden="1" x14ac:dyDescent="0.2">
      <c r="H7962" s="204"/>
    </row>
    <row r="7963" spans="8:8" hidden="1" x14ac:dyDescent="0.2">
      <c r="H7963" s="204"/>
    </row>
    <row r="7964" spans="8:8" hidden="1" x14ac:dyDescent="0.2">
      <c r="H7964" s="204"/>
    </row>
    <row r="7965" spans="8:8" hidden="1" x14ac:dyDescent="0.2">
      <c r="H7965" s="204"/>
    </row>
    <row r="7966" spans="8:8" hidden="1" x14ac:dyDescent="0.2">
      <c r="H7966" s="204"/>
    </row>
    <row r="7967" spans="8:8" hidden="1" x14ac:dyDescent="0.2">
      <c r="H7967" s="204"/>
    </row>
    <row r="7968" spans="8:8" hidden="1" x14ac:dyDescent="0.2">
      <c r="H7968" s="204"/>
    </row>
    <row r="7969" spans="8:8" hidden="1" x14ac:dyDescent="0.2">
      <c r="H7969" s="204"/>
    </row>
    <row r="7970" spans="8:8" hidden="1" x14ac:dyDescent="0.2">
      <c r="H7970" s="204"/>
    </row>
    <row r="7971" spans="8:8" hidden="1" x14ac:dyDescent="0.2">
      <c r="H7971" s="204"/>
    </row>
    <row r="7972" spans="8:8" hidden="1" x14ac:dyDescent="0.2">
      <c r="H7972" s="204"/>
    </row>
    <row r="7973" spans="8:8" hidden="1" x14ac:dyDescent="0.2">
      <c r="H7973" s="204"/>
    </row>
    <row r="7974" spans="8:8" hidden="1" x14ac:dyDescent="0.2">
      <c r="H7974" s="204"/>
    </row>
    <row r="7975" spans="8:8" hidden="1" x14ac:dyDescent="0.2">
      <c r="H7975" s="204"/>
    </row>
    <row r="7976" spans="8:8" hidden="1" x14ac:dyDescent="0.2">
      <c r="H7976" s="204"/>
    </row>
    <row r="7977" spans="8:8" hidden="1" x14ac:dyDescent="0.2">
      <c r="H7977" s="204"/>
    </row>
    <row r="7978" spans="8:8" hidden="1" x14ac:dyDescent="0.2">
      <c r="H7978" s="204"/>
    </row>
    <row r="7979" spans="8:8" hidden="1" x14ac:dyDescent="0.2">
      <c r="H7979" s="204"/>
    </row>
    <row r="7980" spans="8:8" hidden="1" x14ac:dyDescent="0.2">
      <c r="H7980" s="204"/>
    </row>
    <row r="7981" spans="8:8" hidden="1" x14ac:dyDescent="0.2">
      <c r="H7981" s="204"/>
    </row>
    <row r="7982" spans="8:8" hidden="1" x14ac:dyDescent="0.2">
      <c r="H7982" s="204"/>
    </row>
    <row r="7983" spans="8:8" hidden="1" x14ac:dyDescent="0.2">
      <c r="H7983" s="204"/>
    </row>
    <row r="7984" spans="8:8" hidden="1" x14ac:dyDescent="0.2">
      <c r="H7984" s="204"/>
    </row>
    <row r="7985" spans="8:8" hidden="1" x14ac:dyDescent="0.2">
      <c r="H7985" s="204"/>
    </row>
    <row r="7986" spans="8:8" hidden="1" x14ac:dyDescent="0.2">
      <c r="H7986" s="204"/>
    </row>
    <row r="7987" spans="8:8" hidden="1" x14ac:dyDescent="0.2">
      <c r="H7987" s="204"/>
    </row>
    <row r="7988" spans="8:8" hidden="1" x14ac:dyDescent="0.2">
      <c r="H7988" s="204"/>
    </row>
    <row r="7989" spans="8:8" hidden="1" x14ac:dyDescent="0.2">
      <c r="H7989" s="204"/>
    </row>
    <row r="7990" spans="8:8" hidden="1" x14ac:dyDescent="0.2">
      <c r="H7990" s="204"/>
    </row>
    <row r="7991" spans="8:8" hidden="1" x14ac:dyDescent="0.2">
      <c r="H7991" s="204"/>
    </row>
    <row r="7992" spans="8:8" hidden="1" x14ac:dyDescent="0.2">
      <c r="H7992" s="204"/>
    </row>
    <row r="7993" spans="8:8" hidden="1" x14ac:dyDescent="0.2">
      <c r="H7993" s="204"/>
    </row>
    <row r="7994" spans="8:8" hidden="1" x14ac:dyDescent="0.2">
      <c r="H7994" s="204"/>
    </row>
    <row r="7995" spans="8:8" hidden="1" x14ac:dyDescent="0.2">
      <c r="H7995" s="204"/>
    </row>
    <row r="7996" spans="8:8" hidden="1" x14ac:dyDescent="0.2">
      <c r="H7996" s="204"/>
    </row>
    <row r="7997" spans="8:8" hidden="1" x14ac:dyDescent="0.2">
      <c r="H7997" s="204"/>
    </row>
    <row r="7998" spans="8:8" hidden="1" x14ac:dyDescent="0.2">
      <c r="H7998" s="204"/>
    </row>
    <row r="7999" spans="8:8" hidden="1" x14ac:dyDescent="0.2">
      <c r="H7999" s="204"/>
    </row>
    <row r="8000" spans="8:8" hidden="1" x14ac:dyDescent="0.2">
      <c r="H8000" s="204"/>
    </row>
    <row r="8001" spans="8:8" hidden="1" x14ac:dyDescent="0.2">
      <c r="H8001" s="204"/>
    </row>
    <row r="8002" spans="8:8" hidden="1" x14ac:dyDescent="0.2">
      <c r="H8002" s="204"/>
    </row>
    <row r="8003" spans="8:8" hidden="1" x14ac:dyDescent="0.2">
      <c r="H8003" s="204"/>
    </row>
    <row r="8004" spans="8:8" hidden="1" x14ac:dyDescent="0.2">
      <c r="H8004" s="204"/>
    </row>
    <row r="8005" spans="8:8" hidden="1" x14ac:dyDescent="0.2">
      <c r="H8005" s="204"/>
    </row>
    <row r="8006" spans="8:8" hidden="1" x14ac:dyDescent="0.2">
      <c r="H8006" s="204"/>
    </row>
    <row r="8007" spans="8:8" hidden="1" x14ac:dyDescent="0.2">
      <c r="H8007" s="204"/>
    </row>
    <row r="8008" spans="8:8" hidden="1" x14ac:dyDescent="0.2">
      <c r="H8008" s="204"/>
    </row>
    <row r="8009" spans="8:8" hidden="1" x14ac:dyDescent="0.2">
      <c r="H8009" s="204"/>
    </row>
    <row r="8010" spans="8:8" hidden="1" x14ac:dyDescent="0.2">
      <c r="H8010" s="204"/>
    </row>
    <row r="8011" spans="8:8" hidden="1" x14ac:dyDescent="0.2">
      <c r="H8011" s="204"/>
    </row>
    <row r="8012" spans="8:8" hidden="1" x14ac:dyDescent="0.2">
      <c r="H8012" s="204"/>
    </row>
    <row r="8013" spans="8:8" hidden="1" x14ac:dyDescent="0.2">
      <c r="H8013" s="204"/>
    </row>
    <row r="8014" spans="8:8" hidden="1" x14ac:dyDescent="0.2">
      <c r="H8014" s="204"/>
    </row>
    <row r="8015" spans="8:8" hidden="1" x14ac:dyDescent="0.2">
      <c r="H8015" s="204"/>
    </row>
    <row r="8016" spans="8:8" hidden="1" x14ac:dyDescent="0.2">
      <c r="H8016" s="204"/>
    </row>
    <row r="8017" spans="8:8" hidden="1" x14ac:dyDescent="0.2">
      <c r="H8017" s="204"/>
    </row>
    <row r="8018" spans="8:8" hidden="1" x14ac:dyDescent="0.2">
      <c r="H8018" s="204"/>
    </row>
    <row r="8019" spans="8:8" hidden="1" x14ac:dyDescent="0.2">
      <c r="H8019" s="204"/>
    </row>
    <row r="8020" spans="8:8" hidden="1" x14ac:dyDescent="0.2">
      <c r="H8020" s="204"/>
    </row>
    <row r="8021" spans="8:8" hidden="1" x14ac:dyDescent="0.2">
      <c r="H8021" s="204"/>
    </row>
    <row r="8022" spans="8:8" hidden="1" x14ac:dyDescent="0.2">
      <c r="H8022" s="204"/>
    </row>
    <row r="8023" spans="8:8" hidden="1" x14ac:dyDescent="0.2">
      <c r="H8023" s="204"/>
    </row>
    <row r="8024" spans="8:8" hidden="1" x14ac:dyDescent="0.2">
      <c r="H8024" s="204"/>
    </row>
    <row r="8025" spans="8:8" hidden="1" x14ac:dyDescent="0.2">
      <c r="H8025" s="204"/>
    </row>
    <row r="8026" spans="8:8" hidden="1" x14ac:dyDescent="0.2">
      <c r="H8026" s="204"/>
    </row>
    <row r="8027" spans="8:8" hidden="1" x14ac:dyDescent="0.2">
      <c r="H8027" s="204"/>
    </row>
    <row r="8028" spans="8:8" hidden="1" x14ac:dyDescent="0.2">
      <c r="H8028" s="204"/>
    </row>
    <row r="8029" spans="8:8" hidden="1" x14ac:dyDescent="0.2">
      <c r="H8029" s="204"/>
    </row>
    <row r="8030" spans="8:8" hidden="1" x14ac:dyDescent="0.2">
      <c r="H8030" s="204"/>
    </row>
    <row r="8031" spans="8:8" hidden="1" x14ac:dyDescent="0.2">
      <c r="H8031" s="204"/>
    </row>
    <row r="8032" spans="8:8" hidden="1" x14ac:dyDescent="0.2">
      <c r="H8032" s="204"/>
    </row>
    <row r="8033" spans="8:8" hidden="1" x14ac:dyDescent="0.2">
      <c r="H8033" s="204"/>
    </row>
    <row r="8034" spans="8:8" hidden="1" x14ac:dyDescent="0.2">
      <c r="H8034" s="204"/>
    </row>
    <row r="8035" spans="8:8" hidden="1" x14ac:dyDescent="0.2">
      <c r="H8035" s="204"/>
    </row>
    <row r="8036" spans="8:8" hidden="1" x14ac:dyDescent="0.2">
      <c r="H8036" s="204"/>
    </row>
    <row r="8037" spans="8:8" hidden="1" x14ac:dyDescent="0.2">
      <c r="H8037" s="204"/>
    </row>
    <row r="8038" spans="8:8" hidden="1" x14ac:dyDescent="0.2">
      <c r="H8038" s="204"/>
    </row>
    <row r="8039" spans="8:8" hidden="1" x14ac:dyDescent="0.2">
      <c r="H8039" s="204"/>
    </row>
    <row r="8040" spans="8:8" hidden="1" x14ac:dyDescent="0.2">
      <c r="H8040" s="204"/>
    </row>
    <row r="8041" spans="8:8" hidden="1" x14ac:dyDescent="0.2">
      <c r="H8041" s="204"/>
    </row>
    <row r="8042" spans="8:8" hidden="1" x14ac:dyDescent="0.2">
      <c r="H8042" s="204"/>
    </row>
    <row r="8043" spans="8:8" hidden="1" x14ac:dyDescent="0.2">
      <c r="H8043" s="204"/>
    </row>
    <row r="8044" spans="8:8" hidden="1" x14ac:dyDescent="0.2">
      <c r="H8044" s="204"/>
    </row>
    <row r="8045" spans="8:8" hidden="1" x14ac:dyDescent="0.2">
      <c r="H8045" s="204"/>
    </row>
    <row r="8046" spans="8:8" hidden="1" x14ac:dyDescent="0.2">
      <c r="H8046" s="204"/>
    </row>
    <row r="8047" spans="8:8" hidden="1" x14ac:dyDescent="0.2">
      <c r="H8047" s="204"/>
    </row>
    <row r="8048" spans="8:8" hidden="1" x14ac:dyDescent="0.2">
      <c r="H8048" s="204"/>
    </row>
    <row r="8049" spans="8:8" hidden="1" x14ac:dyDescent="0.2">
      <c r="H8049" s="204"/>
    </row>
    <row r="8050" spans="8:8" hidden="1" x14ac:dyDescent="0.2">
      <c r="H8050" s="204"/>
    </row>
    <row r="8051" spans="8:8" hidden="1" x14ac:dyDescent="0.2">
      <c r="H8051" s="204"/>
    </row>
    <row r="8052" spans="8:8" hidden="1" x14ac:dyDescent="0.2">
      <c r="H8052" s="204"/>
    </row>
    <row r="8053" spans="8:8" hidden="1" x14ac:dyDescent="0.2">
      <c r="H8053" s="204"/>
    </row>
    <row r="8054" spans="8:8" hidden="1" x14ac:dyDescent="0.2">
      <c r="H8054" s="204"/>
    </row>
    <row r="8055" spans="8:8" hidden="1" x14ac:dyDescent="0.2">
      <c r="H8055" s="204"/>
    </row>
    <row r="8056" spans="8:8" hidden="1" x14ac:dyDescent="0.2">
      <c r="H8056" s="204"/>
    </row>
    <row r="8057" spans="8:8" hidden="1" x14ac:dyDescent="0.2">
      <c r="H8057" s="204"/>
    </row>
    <row r="8058" spans="8:8" hidden="1" x14ac:dyDescent="0.2">
      <c r="H8058" s="204"/>
    </row>
    <row r="8059" spans="8:8" hidden="1" x14ac:dyDescent="0.2">
      <c r="H8059" s="204"/>
    </row>
    <row r="8060" spans="8:8" hidden="1" x14ac:dyDescent="0.2">
      <c r="H8060" s="204"/>
    </row>
    <row r="8061" spans="8:8" hidden="1" x14ac:dyDescent="0.2">
      <c r="H8061" s="204"/>
    </row>
    <row r="8062" spans="8:8" hidden="1" x14ac:dyDescent="0.2">
      <c r="H8062" s="204"/>
    </row>
    <row r="8063" spans="8:8" hidden="1" x14ac:dyDescent="0.2">
      <c r="H8063" s="204"/>
    </row>
    <row r="8064" spans="8:8" hidden="1" x14ac:dyDescent="0.2">
      <c r="H8064" s="204"/>
    </row>
    <row r="8065" spans="8:8" hidden="1" x14ac:dyDescent="0.2">
      <c r="H8065" s="204"/>
    </row>
    <row r="8066" spans="8:8" hidden="1" x14ac:dyDescent="0.2">
      <c r="H8066" s="204"/>
    </row>
    <row r="8067" spans="8:8" hidden="1" x14ac:dyDescent="0.2">
      <c r="H8067" s="204"/>
    </row>
    <row r="8068" spans="8:8" hidden="1" x14ac:dyDescent="0.2">
      <c r="H8068" s="204"/>
    </row>
    <row r="8069" spans="8:8" hidden="1" x14ac:dyDescent="0.2">
      <c r="H8069" s="204"/>
    </row>
    <row r="8070" spans="8:8" hidden="1" x14ac:dyDescent="0.2">
      <c r="H8070" s="204"/>
    </row>
    <row r="8071" spans="8:8" hidden="1" x14ac:dyDescent="0.2">
      <c r="H8071" s="204"/>
    </row>
    <row r="8072" spans="8:8" hidden="1" x14ac:dyDescent="0.2">
      <c r="H8072" s="204"/>
    </row>
    <row r="8073" spans="8:8" hidden="1" x14ac:dyDescent="0.2">
      <c r="H8073" s="204"/>
    </row>
    <row r="8074" spans="8:8" hidden="1" x14ac:dyDescent="0.2">
      <c r="H8074" s="204"/>
    </row>
    <row r="8075" spans="8:8" hidden="1" x14ac:dyDescent="0.2">
      <c r="H8075" s="204"/>
    </row>
    <row r="8076" spans="8:8" hidden="1" x14ac:dyDescent="0.2">
      <c r="H8076" s="204"/>
    </row>
    <row r="8077" spans="8:8" hidden="1" x14ac:dyDescent="0.2">
      <c r="H8077" s="204"/>
    </row>
    <row r="8078" spans="8:8" hidden="1" x14ac:dyDescent="0.2">
      <c r="H8078" s="204"/>
    </row>
    <row r="8079" spans="8:8" hidden="1" x14ac:dyDescent="0.2">
      <c r="H8079" s="204"/>
    </row>
    <row r="8080" spans="8:8" hidden="1" x14ac:dyDescent="0.2">
      <c r="H8080" s="204"/>
    </row>
    <row r="8081" spans="8:8" hidden="1" x14ac:dyDescent="0.2">
      <c r="H8081" s="204"/>
    </row>
    <row r="8082" spans="8:8" hidden="1" x14ac:dyDescent="0.2">
      <c r="H8082" s="204"/>
    </row>
    <row r="8083" spans="8:8" hidden="1" x14ac:dyDescent="0.2">
      <c r="H8083" s="204"/>
    </row>
    <row r="8084" spans="8:8" hidden="1" x14ac:dyDescent="0.2">
      <c r="H8084" s="204"/>
    </row>
    <row r="8085" spans="8:8" hidden="1" x14ac:dyDescent="0.2">
      <c r="H8085" s="204"/>
    </row>
    <row r="8086" spans="8:8" hidden="1" x14ac:dyDescent="0.2">
      <c r="H8086" s="204"/>
    </row>
    <row r="8087" spans="8:8" hidden="1" x14ac:dyDescent="0.2">
      <c r="H8087" s="204"/>
    </row>
    <row r="8088" spans="8:8" hidden="1" x14ac:dyDescent="0.2">
      <c r="H8088" s="204"/>
    </row>
    <row r="8089" spans="8:8" hidden="1" x14ac:dyDescent="0.2">
      <c r="H8089" s="204"/>
    </row>
    <row r="8090" spans="8:8" hidden="1" x14ac:dyDescent="0.2">
      <c r="H8090" s="204"/>
    </row>
    <row r="8091" spans="8:8" hidden="1" x14ac:dyDescent="0.2">
      <c r="H8091" s="204"/>
    </row>
    <row r="8092" spans="8:8" hidden="1" x14ac:dyDescent="0.2">
      <c r="H8092" s="204"/>
    </row>
    <row r="8093" spans="8:8" hidden="1" x14ac:dyDescent="0.2">
      <c r="H8093" s="204"/>
    </row>
    <row r="8094" spans="8:8" hidden="1" x14ac:dyDescent="0.2">
      <c r="H8094" s="204"/>
    </row>
    <row r="8095" spans="8:8" hidden="1" x14ac:dyDescent="0.2">
      <c r="H8095" s="204"/>
    </row>
    <row r="8096" spans="8:8" hidden="1" x14ac:dyDescent="0.2">
      <c r="H8096" s="204"/>
    </row>
    <row r="8097" spans="8:8" hidden="1" x14ac:dyDescent="0.2">
      <c r="H8097" s="204"/>
    </row>
    <row r="8098" spans="8:8" hidden="1" x14ac:dyDescent="0.2">
      <c r="H8098" s="204"/>
    </row>
    <row r="8099" spans="8:8" hidden="1" x14ac:dyDescent="0.2">
      <c r="H8099" s="204"/>
    </row>
    <row r="8100" spans="8:8" hidden="1" x14ac:dyDescent="0.2">
      <c r="H8100" s="204"/>
    </row>
    <row r="8101" spans="8:8" hidden="1" x14ac:dyDescent="0.2">
      <c r="H8101" s="204"/>
    </row>
    <row r="8102" spans="8:8" hidden="1" x14ac:dyDescent="0.2">
      <c r="H8102" s="204"/>
    </row>
    <row r="8103" spans="8:8" hidden="1" x14ac:dyDescent="0.2">
      <c r="H8103" s="204"/>
    </row>
    <row r="8104" spans="8:8" hidden="1" x14ac:dyDescent="0.2">
      <c r="H8104" s="204"/>
    </row>
    <row r="8105" spans="8:8" hidden="1" x14ac:dyDescent="0.2">
      <c r="H8105" s="204"/>
    </row>
    <row r="8106" spans="8:8" hidden="1" x14ac:dyDescent="0.2">
      <c r="H8106" s="204"/>
    </row>
    <row r="8107" spans="8:8" hidden="1" x14ac:dyDescent="0.2">
      <c r="H8107" s="204"/>
    </row>
    <row r="8108" spans="8:8" hidden="1" x14ac:dyDescent="0.2">
      <c r="H8108" s="204"/>
    </row>
    <row r="8109" spans="8:8" hidden="1" x14ac:dyDescent="0.2">
      <c r="H8109" s="204"/>
    </row>
    <row r="8110" spans="8:8" hidden="1" x14ac:dyDescent="0.2">
      <c r="H8110" s="204"/>
    </row>
    <row r="8111" spans="8:8" hidden="1" x14ac:dyDescent="0.2">
      <c r="H8111" s="204"/>
    </row>
    <row r="8112" spans="8:8" hidden="1" x14ac:dyDescent="0.2">
      <c r="H8112" s="204"/>
    </row>
    <row r="8113" spans="8:8" hidden="1" x14ac:dyDescent="0.2">
      <c r="H8113" s="204"/>
    </row>
    <row r="8114" spans="8:8" hidden="1" x14ac:dyDescent="0.2">
      <c r="H8114" s="204"/>
    </row>
    <row r="8115" spans="8:8" hidden="1" x14ac:dyDescent="0.2">
      <c r="H8115" s="204"/>
    </row>
    <row r="8116" spans="8:8" hidden="1" x14ac:dyDescent="0.2">
      <c r="H8116" s="204"/>
    </row>
    <row r="8117" spans="8:8" hidden="1" x14ac:dyDescent="0.2">
      <c r="H8117" s="204"/>
    </row>
    <row r="8118" spans="8:8" hidden="1" x14ac:dyDescent="0.2">
      <c r="H8118" s="204"/>
    </row>
    <row r="8119" spans="8:8" hidden="1" x14ac:dyDescent="0.2">
      <c r="H8119" s="204"/>
    </row>
    <row r="8120" spans="8:8" hidden="1" x14ac:dyDescent="0.2">
      <c r="H8120" s="204"/>
    </row>
    <row r="8121" spans="8:8" hidden="1" x14ac:dyDescent="0.2">
      <c r="H8121" s="204"/>
    </row>
    <row r="8122" spans="8:8" hidden="1" x14ac:dyDescent="0.2">
      <c r="H8122" s="204"/>
    </row>
    <row r="8123" spans="8:8" hidden="1" x14ac:dyDescent="0.2">
      <c r="H8123" s="204"/>
    </row>
    <row r="8124" spans="8:8" hidden="1" x14ac:dyDescent="0.2">
      <c r="H8124" s="204"/>
    </row>
    <row r="8125" spans="8:8" hidden="1" x14ac:dyDescent="0.2">
      <c r="H8125" s="204"/>
    </row>
    <row r="8126" spans="8:8" hidden="1" x14ac:dyDescent="0.2">
      <c r="H8126" s="204"/>
    </row>
    <row r="8127" spans="8:8" hidden="1" x14ac:dyDescent="0.2">
      <c r="H8127" s="204"/>
    </row>
    <row r="8128" spans="8:8" hidden="1" x14ac:dyDescent="0.2">
      <c r="H8128" s="204"/>
    </row>
    <row r="8129" spans="8:8" hidden="1" x14ac:dyDescent="0.2">
      <c r="H8129" s="204"/>
    </row>
    <row r="8130" spans="8:8" hidden="1" x14ac:dyDescent="0.2">
      <c r="H8130" s="204"/>
    </row>
    <row r="8131" spans="8:8" hidden="1" x14ac:dyDescent="0.2">
      <c r="H8131" s="204"/>
    </row>
    <row r="8132" spans="8:8" hidden="1" x14ac:dyDescent="0.2">
      <c r="H8132" s="204"/>
    </row>
    <row r="8133" spans="8:8" hidden="1" x14ac:dyDescent="0.2">
      <c r="H8133" s="204"/>
    </row>
    <row r="8134" spans="8:8" hidden="1" x14ac:dyDescent="0.2">
      <c r="H8134" s="204"/>
    </row>
    <row r="8135" spans="8:8" hidden="1" x14ac:dyDescent="0.2">
      <c r="H8135" s="204"/>
    </row>
    <row r="8136" spans="8:8" hidden="1" x14ac:dyDescent="0.2">
      <c r="H8136" s="204"/>
    </row>
    <row r="8137" spans="8:8" hidden="1" x14ac:dyDescent="0.2">
      <c r="H8137" s="204"/>
    </row>
    <row r="8138" spans="8:8" hidden="1" x14ac:dyDescent="0.2">
      <c r="H8138" s="204"/>
    </row>
    <row r="8139" spans="8:8" hidden="1" x14ac:dyDescent="0.2">
      <c r="H8139" s="204"/>
    </row>
    <row r="8140" spans="8:8" hidden="1" x14ac:dyDescent="0.2">
      <c r="H8140" s="204"/>
    </row>
    <row r="8141" spans="8:8" hidden="1" x14ac:dyDescent="0.2">
      <c r="H8141" s="204"/>
    </row>
    <row r="8142" spans="8:8" hidden="1" x14ac:dyDescent="0.2">
      <c r="H8142" s="204"/>
    </row>
    <row r="8143" spans="8:8" hidden="1" x14ac:dyDescent="0.2">
      <c r="H8143" s="204"/>
    </row>
    <row r="8144" spans="8:8" hidden="1" x14ac:dyDescent="0.2">
      <c r="H8144" s="204"/>
    </row>
    <row r="8145" spans="8:8" hidden="1" x14ac:dyDescent="0.2">
      <c r="H8145" s="204"/>
    </row>
    <row r="8146" spans="8:8" hidden="1" x14ac:dyDescent="0.2">
      <c r="H8146" s="204"/>
    </row>
    <row r="8147" spans="8:8" hidden="1" x14ac:dyDescent="0.2">
      <c r="H8147" s="204"/>
    </row>
    <row r="8148" spans="8:8" hidden="1" x14ac:dyDescent="0.2">
      <c r="H8148" s="204"/>
    </row>
    <row r="8149" spans="8:8" hidden="1" x14ac:dyDescent="0.2">
      <c r="H8149" s="204"/>
    </row>
    <row r="8150" spans="8:8" hidden="1" x14ac:dyDescent="0.2">
      <c r="H8150" s="204"/>
    </row>
    <row r="8151" spans="8:8" hidden="1" x14ac:dyDescent="0.2">
      <c r="H8151" s="204"/>
    </row>
    <row r="8152" spans="8:8" hidden="1" x14ac:dyDescent="0.2">
      <c r="H8152" s="204"/>
    </row>
    <row r="8153" spans="8:8" hidden="1" x14ac:dyDescent="0.2">
      <c r="H8153" s="204"/>
    </row>
    <row r="8154" spans="8:8" hidden="1" x14ac:dyDescent="0.2">
      <c r="H8154" s="204"/>
    </row>
    <row r="8155" spans="8:8" hidden="1" x14ac:dyDescent="0.2">
      <c r="H8155" s="204"/>
    </row>
    <row r="8156" spans="8:8" hidden="1" x14ac:dyDescent="0.2">
      <c r="H8156" s="204"/>
    </row>
    <row r="8157" spans="8:8" hidden="1" x14ac:dyDescent="0.2">
      <c r="H8157" s="204"/>
    </row>
    <row r="8158" spans="8:8" hidden="1" x14ac:dyDescent="0.2">
      <c r="H8158" s="204"/>
    </row>
    <row r="8159" spans="8:8" hidden="1" x14ac:dyDescent="0.2">
      <c r="H8159" s="204"/>
    </row>
    <row r="8160" spans="8:8" hidden="1" x14ac:dyDescent="0.2">
      <c r="H8160" s="204"/>
    </row>
    <row r="8161" spans="8:8" hidden="1" x14ac:dyDescent="0.2">
      <c r="H8161" s="204"/>
    </row>
    <row r="8162" spans="8:8" hidden="1" x14ac:dyDescent="0.2">
      <c r="H8162" s="204"/>
    </row>
    <row r="8163" spans="8:8" hidden="1" x14ac:dyDescent="0.2">
      <c r="H8163" s="204"/>
    </row>
    <row r="8164" spans="8:8" hidden="1" x14ac:dyDescent="0.2">
      <c r="H8164" s="204"/>
    </row>
    <row r="8165" spans="8:8" hidden="1" x14ac:dyDescent="0.2">
      <c r="H8165" s="204"/>
    </row>
    <row r="8166" spans="8:8" hidden="1" x14ac:dyDescent="0.2">
      <c r="H8166" s="204"/>
    </row>
    <row r="8167" spans="8:8" hidden="1" x14ac:dyDescent="0.2">
      <c r="H8167" s="204"/>
    </row>
    <row r="8168" spans="8:8" hidden="1" x14ac:dyDescent="0.2">
      <c r="H8168" s="204"/>
    </row>
    <row r="8169" spans="8:8" hidden="1" x14ac:dyDescent="0.2">
      <c r="H8169" s="204"/>
    </row>
    <row r="8170" spans="8:8" hidden="1" x14ac:dyDescent="0.2">
      <c r="H8170" s="204"/>
    </row>
    <row r="8171" spans="8:8" hidden="1" x14ac:dyDescent="0.2">
      <c r="H8171" s="204"/>
    </row>
    <row r="8172" spans="8:8" hidden="1" x14ac:dyDescent="0.2">
      <c r="H8172" s="204"/>
    </row>
    <row r="8173" spans="8:8" hidden="1" x14ac:dyDescent="0.2">
      <c r="H8173" s="204"/>
    </row>
    <row r="8174" spans="8:8" hidden="1" x14ac:dyDescent="0.2">
      <c r="H8174" s="204"/>
    </row>
    <row r="8175" spans="8:8" hidden="1" x14ac:dyDescent="0.2">
      <c r="H8175" s="204"/>
    </row>
    <row r="8176" spans="8:8" hidden="1" x14ac:dyDescent="0.2">
      <c r="H8176" s="204"/>
    </row>
    <row r="8177" spans="8:8" hidden="1" x14ac:dyDescent="0.2">
      <c r="H8177" s="204"/>
    </row>
    <row r="8178" spans="8:8" hidden="1" x14ac:dyDescent="0.2">
      <c r="H8178" s="204"/>
    </row>
    <row r="8179" spans="8:8" hidden="1" x14ac:dyDescent="0.2">
      <c r="H8179" s="204"/>
    </row>
    <row r="8180" spans="8:8" hidden="1" x14ac:dyDescent="0.2">
      <c r="H8180" s="204"/>
    </row>
    <row r="8181" spans="8:8" hidden="1" x14ac:dyDescent="0.2">
      <c r="H8181" s="204"/>
    </row>
    <row r="8182" spans="8:8" hidden="1" x14ac:dyDescent="0.2">
      <c r="H8182" s="204"/>
    </row>
    <row r="8183" spans="8:8" hidden="1" x14ac:dyDescent="0.2">
      <c r="H8183" s="204"/>
    </row>
    <row r="8184" spans="8:8" hidden="1" x14ac:dyDescent="0.2">
      <c r="H8184" s="204"/>
    </row>
    <row r="8185" spans="8:8" hidden="1" x14ac:dyDescent="0.2">
      <c r="H8185" s="204"/>
    </row>
    <row r="8186" spans="8:8" hidden="1" x14ac:dyDescent="0.2">
      <c r="H8186" s="204"/>
    </row>
    <row r="8187" spans="8:8" hidden="1" x14ac:dyDescent="0.2">
      <c r="H8187" s="204"/>
    </row>
    <row r="8188" spans="8:8" hidden="1" x14ac:dyDescent="0.2">
      <c r="H8188" s="204"/>
    </row>
    <row r="8189" spans="8:8" hidden="1" x14ac:dyDescent="0.2">
      <c r="H8189" s="204"/>
    </row>
    <row r="8190" spans="8:8" hidden="1" x14ac:dyDescent="0.2">
      <c r="H8190" s="204"/>
    </row>
    <row r="8191" spans="8:8" hidden="1" x14ac:dyDescent="0.2">
      <c r="H8191" s="204"/>
    </row>
    <row r="8192" spans="8:8" hidden="1" x14ac:dyDescent="0.2">
      <c r="H8192" s="204"/>
    </row>
    <row r="8193" spans="1:36" hidden="1" x14ac:dyDescent="0.2">
      <c r="H8193" s="204"/>
    </row>
    <row r="8194" spans="1:36" hidden="1" x14ac:dyDescent="0.2">
      <c r="H8194" s="204"/>
    </row>
    <row r="8195" spans="1:36" hidden="1" x14ac:dyDescent="0.2">
      <c r="H8195" s="204"/>
    </row>
    <row r="8196" spans="1:36" hidden="1" x14ac:dyDescent="0.2">
      <c r="H8196" s="204"/>
    </row>
    <row r="8197" spans="1:36" hidden="1" x14ac:dyDescent="0.2">
      <c r="H8197" s="204"/>
    </row>
    <row r="8198" spans="1:36" hidden="1" x14ac:dyDescent="0.2">
      <c r="H8198" s="204"/>
    </row>
    <row r="8199" spans="1:36" hidden="1" x14ac:dyDescent="0.2">
      <c r="H8199" s="204"/>
    </row>
    <row r="8200" spans="1:36" hidden="1" x14ac:dyDescent="0.2">
      <c r="H8200" s="204"/>
    </row>
    <row r="8201" spans="1:36" hidden="1" x14ac:dyDescent="0.2">
      <c r="H8201" s="204"/>
    </row>
    <row r="8202" spans="1:36" hidden="1" x14ac:dyDescent="0.2">
      <c r="H8202" s="204"/>
    </row>
    <row r="8203" spans="1:36" hidden="1" x14ac:dyDescent="0.2">
      <c r="H8203" s="204"/>
    </row>
    <row r="8204" spans="1:36" s="230" customFormat="1" hidden="1" x14ac:dyDescent="0.2">
      <c r="A8204" s="593"/>
      <c r="B8204" s="595"/>
      <c r="C8204" s="595"/>
      <c r="D8204" s="595"/>
      <c r="E8204" s="595"/>
      <c r="F8204" s="595"/>
      <c r="G8204" s="595"/>
      <c r="H8204" s="602"/>
      <c r="I8204" s="595"/>
      <c r="J8204" s="595"/>
      <c r="K8204" s="595"/>
      <c r="L8204" s="595"/>
      <c r="M8204" s="595"/>
      <c r="N8204" s="595"/>
      <c r="O8204" s="595"/>
      <c r="P8204" s="595"/>
      <c r="Q8204" s="596"/>
      <c r="R8204" s="597"/>
      <c r="S8204" s="597"/>
      <c r="T8204" s="1350"/>
      <c r="U8204" s="593"/>
      <c r="V8204" s="593"/>
      <c r="W8204" s="593"/>
      <c r="X8204" s="593"/>
      <c r="Y8204" s="593"/>
      <c r="Z8204" s="593"/>
      <c r="AA8204" s="593"/>
      <c r="AB8204" s="593"/>
      <c r="AC8204" s="593"/>
      <c r="AD8204" s="596"/>
      <c r="AE8204" s="593"/>
      <c r="AF8204" s="593"/>
      <c r="AG8204" s="598"/>
      <c r="AH8204" s="22"/>
      <c r="AI8204" s="22"/>
      <c r="AJ8204" s="22"/>
    </row>
    <row r="8205" spans="1:36" s="230" customFormat="1" hidden="1" x14ac:dyDescent="0.2">
      <c r="A8205" s="593"/>
      <c r="B8205" s="595"/>
      <c r="C8205" s="595"/>
      <c r="D8205" s="595"/>
      <c r="E8205" s="595"/>
      <c r="F8205" s="595"/>
      <c r="G8205" s="595"/>
      <c r="H8205" s="602"/>
      <c r="I8205" s="595"/>
      <c r="J8205" s="595"/>
      <c r="K8205" s="595"/>
      <c r="L8205" s="595"/>
      <c r="M8205" s="595"/>
      <c r="N8205" s="595"/>
      <c r="O8205" s="595"/>
      <c r="P8205" s="595"/>
      <c r="Q8205" s="596"/>
      <c r="R8205" s="597"/>
      <c r="S8205" s="597"/>
      <c r="T8205" s="1350"/>
      <c r="U8205" s="593"/>
      <c r="V8205" s="593"/>
      <c r="W8205" s="593"/>
      <c r="X8205" s="593"/>
      <c r="Y8205" s="593"/>
      <c r="Z8205" s="593"/>
      <c r="AA8205" s="593"/>
      <c r="AB8205" s="593"/>
      <c r="AC8205" s="593"/>
      <c r="AD8205" s="596"/>
      <c r="AE8205" s="593"/>
      <c r="AF8205" s="593"/>
      <c r="AG8205" s="598"/>
      <c r="AH8205" s="22"/>
      <c r="AI8205" s="22"/>
      <c r="AJ8205" s="22"/>
    </row>
    <row r="8206" spans="1:36" s="230" customFormat="1" ht="46.5" hidden="1" customHeight="1" x14ac:dyDescent="0.2">
      <c r="A8206" s="593"/>
      <c r="B8206" s="595"/>
      <c r="C8206" s="595"/>
      <c r="D8206" s="595"/>
      <c r="E8206" s="595"/>
      <c r="F8206" s="595"/>
      <c r="G8206" s="595"/>
      <c r="H8206" s="602"/>
      <c r="I8206" s="595"/>
      <c r="J8206" s="595"/>
      <c r="K8206" s="595"/>
      <c r="L8206" s="595"/>
      <c r="M8206" s="595"/>
      <c r="N8206" s="595"/>
      <c r="O8206" s="595"/>
      <c r="P8206" s="595"/>
      <c r="Q8206" s="596"/>
      <c r="R8206" s="597"/>
      <c r="S8206" s="597"/>
      <c r="T8206" s="1350"/>
      <c r="U8206" s="593"/>
      <c r="V8206" s="593"/>
      <c r="W8206" s="593"/>
      <c r="X8206" s="593"/>
      <c r="Y8206" s="593"/>
      <c r="Z8206" s="593"/>
      <c r="AA8206" s="593"/>
      <c r="AB8206" s="593"/>
      <c r="AC8206" s="593"/>
      <c r="AD8206" s="596"/>
      <c r="AE8206" s="593"/>
      <c r="AF8206" s="593"/>
      <c r="AG8206" s="598"/>
      <c r="AH8206" s="22"/>
      <c r="AI8206" s="22"/>
      <c r="AJ8206" s="22"/>
    </row>
    <row r="8207" spans="1:36" s="230" customFormat="1" ht="46.5" hidden="1" customHeight="1" x14ac:dyDescent="0.2">
      <c r="A8207" s="593"/>
      <c r="B8207" s="595"/>
      <c r="C8207" s="595"/>
      <c r="D8207" s="595"/>
      <c r="E8207" s="595"/>
      <c r="F8207" s="595"/>
      <c r="G8207" s="595"/>
      <c r="H8207" s="602"/>
      <c r="I8207" s="595"/>
      <c r="J8207" s="595"/>
      <c r="K8207" s="595"/>
      <c r="L8207" s="595"/>
      <c r="M8207" s="595"/>
      <c r="N8207" s="595"/>
      <c r="O8207" s="595"/>
      <c r="P8207" s="595"/>
      <c r="Q8207" s="596"/>
      <c r="R8207" s="597"/>
      <c r="S8207" s="597"/>
      <c r="T8207" s="1350"/>
      <c r="U8207" s="593"/>
      <c r="V8207" s="593"/>
      <c r="W8207" s="593"/>
      <c r="X8207" s="593"/>
      <c r="Y8207" s="593"/>
      <c r="Z8207" s="593"/>
      <c r="AA8207" s="593"/>
      <c r="AB8207" s="593"/>
      <c r="AC8207" s="593"/>
      <c r="AD8207" s="596"/>
      <c r="AE8207" s="593"/>
      <c r="AF8207" s="593"/>
      <c r="AG8207" s="598"/>
      <c r="AH8207" s="22"/>
      <c r="AI8207" s="22"/>
      <c r="AJ8207" s="22"/>
    </row>
    <row r="8208" spans="1:36" s="230" customFormat="1" hidden="1" x14ac:dyDescent="0.2">
      <c r="A8208" s="593"/>
      <c r="B8208" s="595"/>
      <c r="C8208" s="595"/>
      <c r="D8208" s="595"/>
      <c r="E8208" s="595"/>
      <c r="F8208" s="595"/>
      <c r="G8208" s="595"/>
      <c r="H8208" s="602"/>
      <c r="I8208" s="595"/>
      <c r="J8208" s="595"/>
      <c r="K8208" s="595"/>
      <c r="L8208" s="595"/>
      <c r="M8208" s="595"/>
      <c r="N8208" s="595"/>
      <c r="O8208" s="595"/>
      <c r="P8208" s="595"/>
      <c r="Q8208" s="596"/>
      <c r="R8208" s="597"/>
      <c r="S8208" s="597"/>
      <c r="T8208" s="597"/>
      <c r="U8208" s="593"/>
      <c r="V8208" s="593"/>
      <c r="W8208" s="593"/>
      <c r="X8208" s="593"/>
      <c r="Y8208" s="593"/>
      <c r="Z8208" s="593"/>
      <c r="AA8208" s="593"/>
      <c r="AB8208" s="593"/>
      <c r="AC8208" s="593"/>
      <c r="AD8208" s="596"/>
      <c r="AE8208" s="593"/>
      <c r="AF8208" s="593"/>
      <c r="AG8208" s="598"/>
      <c r="AH8208" s="22"/>
      <c r="AI8208" s="22"/>
      <c r="AJ8208" s="22"/>
    </row>
    <row r="8209" spans="1:36" s="230" customFormat="1" hidden="1" x14ac:dyDescent="0.2">
      <c r="A8209" s="593"/>
      <c r="B8209" s="595"/>
      <c r="C8209" s="595"/>
      <c r="D8209" s="595"/>
      <c r="E8209" s="595"/>
      <c r="F8209" s="595"/>
      <c r="G8209" s="595"/>
      <c r="H8209" s="602"/>
      <c r="I8209" s="595"/>
      <c r="J8209" s="595"/>
      <c r="K8209" s="595"/>
      <c r="L8209" s="595"/>
      <c r="M8209" s="595"/>
      <c r="N8209" s="595"/>
      <c r="O8209" s="595"/>
      <c r="P8209" s="595"/>
      <c r="Q8209" s="596"/>
      <c r="R8209" s="597"/>
      <c r="S8209" s="597"/>
      <c r="T8209" s="597"/>
      <c r="U8209" s="593"/>
      <c r="V8209" s="593"/>
      <c r="W8209" s="593"/>
      <c r="X8209" s="593"/>
      <c r="Y8209" s="593"/>
      <c r="Z8209" s="593"/>
      <c r="AA8209" s="593"/>
      <c r="AB8209" s="593"/>
      <c r="AC8209" s="593"/>
      <c r="AD8209" s="596"/>
      <c r="AE8209" s="593"/>
      <c r="AF8209" s="593"/>
      <c r="AG8209" s="598"/>
      <c r="AH8209" s="22"/>
      <c r="AI8209" s="22"/>
      <c r="AJ8209" s="22"/>
    </row>
    <row r="8210" spans="1:36" s="230" customFormat="1" hidden="1" x14ac:dyDescent="0.2">
      <c r="A8210" s="593"/>
      <c r="B8210" s="595"/>
      <c r="C8210" s="595"/>
      <c r="D8210" s="595"/>
      <c r="E8210" s="595"/>
      <c r="F8210" s="595"/>
      <c r="G8210" s="595"/>
      <c r="H8210" s="602"/>
      <c r="I8210" s="595"/>
      <c r="J8210" s="595"/>
      <c r="K8210" s="595"/>
      <c r="L8210" s="595"/>
      <c r="M8210" s="595"/>
      <c r="N8210" s="595"/>
      <c r="O8210" s="595"/>
      <c r="P8210" s="595"/>
      <c r="Q8210" s="596"/>
      <c r="R8210" s="597"/>
      <c r="S8210" s="597"/>
      <c r="T8210" s="597"/>
      <c r="U8210" s="593"/>
      <c r="V8210" s="593"/>
      <c r="W8210" s="593"/>
      <c r="X8210" s="593"/>
      <c r="Y8210" s="593"/>
      <c r="Z8210" s="593"/>
      <c r="AA8210" s="593"/>
      <c r="AB8210" s="593"/>
      <c r="AC8210" s="593"/>
      <c r="AD8210" s="596"/>
      <c r="AE8210" s="593"/>
      <c r="AF8210" s="593"/>
      <c r="AG8210" s="598"/>
      <c r="AH8210" s="22"/>
      <c r="AI8210" s="22"/>
      <c r="AJ8210" s="22"/>
    </row>
    <row r="8211" spans="1:36" s="230" customFormat="1" hidden="1" x14ac:dyDescent="0.2">
      <c r="A8211" s="593"/>
      <c r="B8211" s="595"/>
      <c r="C8211" s="595"/>
      <c r="D8211" s="595"/>
      <c r="E8211" s="595"/>
      <c r="F8211" s="595"/>
      <c r="G8211" s="595"/>
      <c r="H8211" s="602"/>
      <c r="I8211" s="595"/>
      <c r="J8211" s="595"/>
      <c r="K8211" s="595"/>
      <c r="L8211" s="595"/>
      <c r="M8211" s="595"/>
      <c r="N8211" s="595"/>
      <c r="O8211" s="595"/>
      <c r="P8211" s="595"/>
      <c r="Q8211" s="596"/>
      <c r="R8211" s="597"/>
      <c r="S8211" s="597"/>
      <c r="T8211" s="597"/>
      <c r="U8211" s="593"/>
      <c r="V8211" s="593"/>
      <c r="W8211" s="593"/>
      <c r="X8211" s="593"/>
      <c r="Y8211" s="593"/>
      <c r="Z8211" s="593"/>
      <c r="AA8211" s="593"/>
      <c r="AB8211" s="593"/>
      <c r="AC8211" s="593"/>
      <c r="AD8211" s="596"/>
      <c r="AE8211" s="593"/>
      <c r="AF8211" s="593"/>
      <c r="AG8211" s="598"/>
      <c r="AH8211" s="22"/>
      <c r="AI8211" s="22"/>
      <c r="AJ8211" s="22"/>
    </row>
    <row r="8212" spans="1:36" s="230" customFormat="1" hidden="1" x14ac:dyDescent="0.2">
      <c r="A8212" s="593"/>
      <c r="B8212" s="595"/>
      <c r="C8212" s="595"/>
      <c r="D8212" s="595"/>
      <c r="E8212" s="595"/>
      <c r="F8212" s="595"/>
      <c r="G8212" s="595"/>
      <c r="H8212" s="602"/>
      <c r="I8212" s="595"/>
      <c r="J8212" s="595"/>
      <c r="K8212" s="595"/>
      <c r="L8212" s="595"/>
      <c r="M8212" s="595"/>
      <c r="N8212" s="595"/>
      <c r="O8212" s="595"/>
      <c r="P8212" s="595"/>
      <c r="Q8212" s="596"/>
      <c r="R8212" s="597"/>
      <c r="S8212" s="597"/>
      <c r="T8212" s="1350"/>
      <c r="U8212" s="593"/>
      <c r="V8212" s="593"/>
      <c r="W8212" s="593"/>
      <c r="X8212" s="593"/>
      <c r="Y8212" s="593"/>
      <c r="Z8212" s="593"/>
      <c r="AA8212" s="593"/>
      <c r="AB8212" s="593"/>
      <c r="AC8212" s="593"/>
      <c r="AD8212" s="596"/>
      <c r="AE8212" s="593"/>
      <c r="AF8212" s="593"/>
      <c r="AG8212" s="598"/>
      <c r="AH8212" s="22"/>
      <c r="AI8212" s="22"/>
      <c r="AJ8212" s="22"/>
    </row>
    <row r="8213" spans="1:36" s="230" customFormat="1" hidden="1" x14ac:dyDescent="0.2">
      <c r="A8213" s="593"/>
      <c r="B8213" s="595"/>
      <c r="C8213" s="595"/>
      <c r="D8213" s="595"/>
      <c r="E8213" s="595"/>
      <c r="F8213" s="595"/>
      <c r="G8213" s="595"/>
      <c r="H8213" s="602"/>
      <c r="I8213" s="595"/>
      <c r="J8213" s="595"/>
      <c r="K8213" s="595"/>
      <c r="L8213" s="595"/>
      <c r="M8213" s="595"/>
      <c r="N8213" s="595"/>
      <c r="O8213" s="595"/>
      <c r="P8213" s="595"/>
      <c r="Q8213" s="596"/>
      <c r="R8213" s="597"/>
      <c r="S8213" s="597"/>
      <c r="T8213" s="1350"/>
      <c r="U8213" s="593"/>
      <c r="V8213" s="593"/>
      <c r="W8213" s="593"/>
      <c r="X8213" s="593"/>
      <c r="Y8213" s="593"/>
      <c r="Z8213" s="593"/>
      <c r="AA8213" s="593"/>
      <c r="AB8213" s="593"/>
      <c r="AC8213" s="593"/>
      <c r="AD8213" s="596"/>
      <c r="AE8213" s="593"/>
      <c r="AF8213" s="593"/>
      <c r="AG8213" s="598"/>
      <c r="AH8213" s="22"/>
      <c r="AI8213" s="22"/>
      <c r="AJ8213" s="22"/>
    </row>
    <row r="8214" spans="1:36" s="230" customFormat="1" hidden="1" x14ac:dyDescent="0.2">
      <c r="A8214" s="593"/>
      <c r="B8214" s="595"/>
      <c r="C8214" s="595"/>
      <c r="D8214" s="595"/>
      <c r="E8214" s="595"/>
      <c r="F8214" s="595"/>
      <c r="G8214" s="595"/>
      <c r="H8214" s="602"/>
      <c r="I8214" s="595"/>
      <c r="J8214" s="595"/>
      <c r="K8214" s="595"/>
      <c r="L8214" s="595"/>
      <c r="M8214" s="595"/>
      <c r="N8214" s="595"/>
      <c r="O8214" s="595"/>
      <c r="P8214" s="595"/>
      <c r="Q8214" s="596"/>
      <c r="R8214" s="597"/>
      <c r="S8214" s="597"/>
      <c r="T8214" s="1350"/>
      <c r="U8214" s="593"/>
      <c r="V8214" s="593"/>
      <c r="W8214" s="593"/>
      <c r="X8214" s="593"/>
      <c r="Y8214" s="593"/>
      <c r="Z8214" s="593"/>
      <c r="AA8214" s="593"/>
      <c r="AB8214" s="593"/>
      <c r="AC8214" s="593"/>
      <c r="AD8214" s="596"/>
      <c r="AE8214" s="593"/>
      <c r="AF8214" s="593"/>
      <c r="AG8214" s="598"/>
      <c r="AH8214" s="22"/>
      <c r="AI8214" s="22"/>
      <c r="AJ8214" s="22"/>
    </row>
    <row r="8215" spans="1:36" s="230" customFormat="1" hidden="1" x14ac:dyDescent="0.2">
      <c r="A8215" s="593"/>
      <c r="B8215" s="595"/>
      <c r="C8215" s="595"/>
      <c r="D8215" s="595"/>
      <c r="E8215" s="595"/>
      <c r="F8215" s="595"/>
      <c r="G8215" s="595"/>
      <c r="H8215" s="602"/>
      <c r="I8215" s="595"/>
      <c r="J8215" s="595"/>
      <c r="K8215" s="595"/>
      <c r="L8215" s="595"/>
      <c r="M8215" s="595"/>
      <c r="N8215" s="595"/>
      <c r="O8215" s="595"/>
      <c r="P8215" s="595"/>
      <c r="Q8215" s="596"/>
      <c r="R8215" s="597"/>
      <c r="S8215" s="597"/>
      <c r="T8215" s="1350"/>
      <c r="U8215" s="593"/>
      <c r="V8215" s="593"/>
      <c r="W8215" s="593"/>
      <c r="X8215" s="593"/>
      <c r="Y8215" s="593"/>
      <c r="Z8215" s="593"/>
      <c r="AA8215" s="593"/>
      <c r="AB8215" s="593"/>
      <c r="AC8215" s="593"/>
      <c r="AD8215" s="596"/>
      <c r="AE8215" s="593"/>
      <c r="AF8215" s="593"/>
      <c r="AG8215" s="598"/>
      <c r="AH8215" s="22"/>
      <c r="AI8215" s="22"/>
      <c r="AJ8215" s="22"/>
    </row>
    <row r="8216" spans="1:36" s="230" customFormat="1" hidden="1" x14ac:dyDescent="0.2">
      <c r="A8216" s="593"/>
      <c r="B8216" s="595"/>
      <c r="C8216" s="595"/>
      <c r="D8216" s="595"/>
      <c r="E8216" s="595"/>
      <c r="F8216" s="595"/>
      <c r="G8216" s="595"/>
      <c r="H8216" s="602"/>
      <c r="I8216" s="595"/>
      <c r="J8216" s="595"/>
      <c r="K8216" s="595"/>
      <c r="L8216" s="595"/>
      <c r="M8216" s="595"/>
      <c r="N8216" s="595"/>
      <c r="O8216" s="595"/>
      <c r="P8216" s="595"/>
      <c r="Q8216" s="596"/>
      <c r="R8216" s="597"/>
      <c r="S8216" s="597"/>
      <c r="T8216" s="1350"/>
      <c r="U8216" s="593"/>
      <c r="V8216" s="593"/>
      <c r="W8216" s="593"/>
      <c r="X8216" s="593"/>
      <c r="Y8216" s="593"/>
      <c r="Z8216" s="593"/>
      <c r="AA8216" s="593"/>
      <c r="AB8216" s="593"/>
      <c r="AC8216" s="593"/>
      <c r="AD8216" s="596"/>
      <c r="AE8216" s="593"/>
      <c r="AF8216" s="593"/>
      <c r="AG8216" s="598"/>
      <c r="AH8216" s="22"/>
      <c r="AI8216" s="22"/>
      <c r="AJ8216" s="22"/>
    </row>
    <row r="8217" spans="1:36" s="230" customFormat="1" hidden="1" x14ac:dyDescent="0.2">
      <c r="A8217" s="593"/>
      <c r="B8217" s="595"/>
      <c r="C8217" s="595"/>
      <c r="D8217" s="595"/>
      <c r="E8217" s="595"/>
      <c r="F8217" s="595"/>
      <c r="G8217" s="595"/>
      <c r="H8217" s="602"/>
      <c r="I8217" s="595"/>
      <c r="J8217" s="595"/>
      <c r="K8217" s="595"/>
      <c r="L8217" s="595"/>
      <c r="M8217" s="595"/>
      <c r="N8217" s="595"/>
      <c r="O8217" s="595"/>
      <c r="P8217" s="595"/>
      <c r="Q8217" s="596"/>
      <c r="R8217" s="597"/>
      <c r="S8217" s="597"/>
      <c r="T8217" s="1350"/>
      <c r="U8217" s="593"/>
      <c r="V8217" s="593"/>
      <c r="W8217" s="593"/>
      <c r="X8217" s="593"/>
      <c r="Y8217" s="593"/>
      <c r="Z8217" s="593"/>
      <c r="AA8217" s="593"/>
      <c r="AB8217" s="593"/>
      <c r="AC8217" s="593"/>
      <c r="AD8217" s="596"/>
      <c r="AE8217" s="593"/>
      <c r="AF8217" s="593"/>
      <c r="AG8217" s="598"/>
      <c r="AH8217" s="22"/>
      <c r="AI8217" s="22"/>
      <c r="AJ8217" s="22"/>
    </row>
    <row r="8218" spans="1:36" s="230" customFormat="1" hidden="1" x14ac:dyDescent="0.2">
      <c r="A8218" s="593"/>
      <c r="B8218" s="595"/>
      <c r="C8218" s="595"/>
      <c r="D8218" s="595"/>
      <c r="E8218" s="595"/>
      <c r="F8218" s="595"/>
      <c r="G8218" s="595"/>
      <c r="H8218" s="602"/>
      <c r="I8218" s="595"/>
      <c r="J8218" s="595"/>
      <c r="K8218" s="595"/>
      <c r="L8218" s="595"/>
      <c r="M8218" s="595"/>
      <c r="N8218" s="595"/>
      <c r="O8218" s="595"/>
      <c r="P8218" s="595"/>
      <c r="Q8218" s="596"/>
      <c r="R8218" s="597"/>
      <c r="S8218" s="597"/>
      <c r="T8218" s="1350"/>
      <c r="U8218" s="593"/>
      <c r="V8218" s="593"/>
      <c r="W8218" s="593"/>
      <c r="X8218" s="593"/>
      <c r="Y8218" s="593"/>
      <c r="Z8218" s="593"/>
      <c r="AA8218" s="593"/>
      <c r="AB8218" s="593"/>
      <c r="AC8218" s="593"/>
      <c r="AD8218" s="596"/>
      <c r="AE8218" s="593"/>
      <c r="AF8218" s="593"/>
      <c r="AG8218" s="598"/>
      <c r="AH8218" s="22"/>
      <c r="AI8218" s="22"/>
      <c r="AJ8218" s="22"/>
    </row>
    <row r="8219" spans="1:36" s="230" customFormat="1" hidden="1" x14ac:dyDescent="0.2">
      <c r="A8219" s="593"/>
      <c r="B8219" s="595"/>
      <c r="C8219" s="595"/>
      <c r="D8219" s="595"/>
      <c r="E8219" s="595"/>
      <c r="F8219" s="595"/>
      <c r="G8219" s="595"/>
      <c r="H8219" s="602"/>
      <c r="I8219" s="595"/>
      <c r="J8219" s="595"/>
      <c r="K8219" s="595"/>
      <c r="L8219" s="595"/>
      <c r="M8219" s="595"/>
      <c r="N8219" s="595"/>
      <c r="O8219" s="595"/>
      <c r="P8219" s="595"/>
      <c r="Q8219" s="596"/>
      <c r="R8219" s="597"/>
      <c r="S8219" s="597"/>
      <c r="T8219" s="1350"/>
      <c r="U8219" s="593"/>
      <c r="V8219" s="593"/>
      <c r="W8219" s="593"/>
      <c r="X8219" s="593"/>
      <c r="Y8219" s="593"/>
      <c r="Z8219" s="593"/>
      <c r="AA8219" s="593"/>
      <c r="AB8219" s="593"/>
      <c r="AC8219" s="593"/>
      <c r="AD8219" s="596"/>
      <c r="AE8219" s="593"/>
      <c r="AF8219" s="593"/>
      <c r="AG8219" s="598"/>
      <c r="AH8219" s="22"/>
      <c r="AI8219" s="22"/>
      <c r="AJ8219" s="22"/>
    </row>
    <row r="8220" spans="1:36" s="230" customFormat="1" hidden="1" x14ac:dyDescent="0.2">
      <c r="A8220" s="593"/>
      <c r="B8220" s="595"/>
      <c r="C8220" s="595"/>
      <c r="D8220" s="595"/>
      <c r="E8220" s="595"/>
      <c r="F8220" s="595"/>
      <c r="G8220" s="595"/>
      <c r="H8220" s="602"/>
      <c r="I8220" s="595"/>
      <c r="J8220" s="595"/>
      <c r="K8220" s="595"/>
      <c r="L8220" s="595"/>
      <c r="M8220" s="595"/>
      <c r="N8220" s="595"/>
      <c r="O8220" s="595"/>
      <c r="P8220" s="595"/>
      <c r="Q8220" s="596"/>
      <c r="R8220" s="597"/>
      <c r="S8220" s="597"/>
      <c r="T8220" s="1350"/>
      <c r="U8220" s="593"/>
      <c r="V8220" s="593"/>
      <c r="W8220" s="593"/>
      <c r="X8220" s="593"/>
      <c r="Y8220" s="593"/>
      <c r="Z8220" s="593"/>
      <c r="AA8220" s="593"/>
      <c r="AB8220" s="593"/>
      <c r="AC8220" s="593"/>
      <c r="AD8220" s="596"/>
      <c r="AE8220" s="593"/>
      <c r="AF8220" s="593"/>
      <c r="AG8220" s="598"/>
      <c r="AH8220" s="22"/>
      <c r="AI8220" s="22"/>
      <c r="AJ8220" s="22"/>
    </row>
    <row r="8221" spans="1:36" s="230" customFormat="1" hidden="1" x14ac:dyDescent="0.2">
      <c r="A8221" s="593"/>
      <c r="B8221" s="595"/>
      <c r="C8221" s="595"/>
      <c r="D8221" s="595"/>
      <c r="E8221" s="595"/>
      <c r="F8221" s="595"/>
      <c r="G8221" s="595"/>
      <c r="H8221" s="602"/>
      <c r="I8221" s="595"/>
      <c r="J8221" s="595"/>
      <c r="K8221" s="595"/>
      <c r="L8221" s="595"/>
      <c r="M8221" s="595"/>
      <c r="N8221" s="595"/>
      <c r="O8221" s="595"/>
      <c r="P8221" s="595"/>
      <c r="Q8221" s="596"/>
      <c r="R8221" s="597"/>
      <c r="S8221" s="597"/>
      <c r="T8221" s="1350"/>
      <c r="U8221" s="593"/>
      <c r="V8221" s="593"/>
      <c r="W8221" s="593"/>
      <c r="X8221" s="593"/>
      <c r="Y8221" s="593"/>
      <c r="Z8221" s="593"/>
      <c r="AA8221" s="593"/>
      <c r="AB8221" s="593"/>
      <c r="AC8221" s="593"/>
      <c r="AD8221" s="596"/>
      <c r="AE8221" s="593"/>
      <c r="AF8221" s="593"/>
      <c r="AG8221" s="598"/>
      <c r="AH8221" s="22"/>
      <c r="AI8221" s="22"/>
      <c r="AJ8221" s="22"/>
    </row>
    <row r="8222" spans="1:36" s="230" customFormat="1" hidden="1" x14ac:dyDescent="0.2">
      <c r="A8222" s="593"/>
      <c r="B8222" s="595"/>
      <c r="C8222" s="595"/>
      <c r="D8222" s="595"/>
      <c r="E8222" s="595"/>
      <c r="F8222" s="595"/>
      <c r="G8222" s="595"/>
      <c r="H8222" s="602"/>
      <c r="I8222" s="595"/>
      <c r="J8222" s="595"/>
      <c r="K8222" s="595"/>
      <c r="L8222" s="595"/>
      <c r="M8222" s="595"/>
      <c r="N8222" s="595"/>
      <c r="O8222" s="595"/>
      <c r="P8222" s="595"/>
      <c r="Q8222" s="596"/>
      <c r="R8222" s="597"/>
      <c r="S8222" s="597"/>
      <c r="T8222" s="1350"/>
      <c r="U8222" s="593"/>
      <c r="V8222" s="593"/>
      <c r="W8222" s="593"/>
      <c r="X8222" s="593"/>
      <c r="Y8222" s="593"/>
      <c r="Z8222" s="593"/>
      <c r="AA8222" s="593"/>
      <c r="AB8222" s="593"/>
      <c r="AC8222" s="593"/>
      <c r="AD8222" s="596"/>
      <c r="AE8222" s="593"/>
      <c r="AF8222" s="593"/>
      <c r="AG8222" s="598"/>
      <c r="AH8222" s="22"/>
      <c r="AI8222" s="22"/>
      <c r="AJ8222" s="22"/>
    </row>
    <row r="8223" spans="1:36" s="230" customFormat="1" hidden="1" x14ac:dyDescent="0.2">
      <c r="A8223" s="593"/>
      <c r="B8223" s="595"/>
      <c r="C8223" s="595"/>
      <c r="D8223" s="595"/>
      <c r="E8223" s="595"/>
      <c r="F8223" s="595"/>
      <c r="G8223" s="595"/>
      <c r="H8223" s="602"/>
      <c r="I8223" s="595"/>
      <c r="J8223" s="595"/>
      <c r="K8223" s="595"/>
      <c r="L8223" s="595"/>
      <c r="M8223" s="595"/>
      <c r="N8223" s="595"/>
      <c r="O8223" s="595"/>
      <c r="P8223" s="595"/>
      <c r="Q8223" s="596"/>
      <c r="R8223" s="597"/>
      <c r="S8223" s="597"/>
      <c r="T8223" s="1350"/>
      <c r="U8223" s="593"/>
      <c r="V8223" s="593"/>
      <c r="W8223" s="593"/>
      <c r="X8223" s="593"/>
      <c r="Y8223" s="593"/>
      <c r="Z8223" s="593"/>
      <c r="AA8223" s="593"/>
      <c r="AB8223" s="593"/>
      <c r="AC8223" s="593"/>
      <c r="AD8223" s="596"/>
      <c r="AE8223" s="593"/>
      <c r="AF8223" s="593"/>
      <c r="AG8223" s="598"/>
      <c r="AH8223" s="22"/>
      <c r="AI8223" s="22"/>
      <c r="AJ8223" s="22"/>
    </row>
    <row r="8224" spans="1:36" s="230" customFormat="1" hidden="1" x14ac:dyDescent="0.2">
      <c r="A8224" s="593"/>
      <c r="B8224" s="595"/>
      <c r="C8224" s="595"/>
      <c r="D8224" s="595"/>
      <c r="E8224" s="595"/>
      <c r="F8224" s="595"/>
      <c r="G8224" s="595"/>
      <c r="H8224" s="602"/>
      <c r="I8224" s="595"/>
      <c r="J8224" s="595"/>
      <c r="K8224" s="595"/>
      <c r="L8224" s="595"/>
      <c r="M8224" s="595"/>
      <c r="N8224" s="595"/>
      <c r="O8224" s="595"/>
      <c r="P8224" s="595"/>
      <c r="Q8224" s="596"/>
      <c r="R8224" s="597"/>
      <c r="S8224" s="597"/>
      <c r="T8224" s="1350"/>
      <c r="U8224" s="593"/>
      <c r="V8224" s="593"/>
      <c r="W8224" s="593"/>
      <c r="X8224" s="593"/>
      <c r="Y8224" s="593"/>
      <c r="Z8224" s="593"/>
      <c r="AA8224" s="593"/>
      <c r="AB8224" s="593"/>
      <c r="AC8224" s="593"/>
      <c r="AD8224" s="596"/>
      <c r="AE8224" s="593"/>
      <c r="AF8224" s="593"/>
      <c r="AG8224" s="598"/>
      <c r="AH8224" s="22"/>
      <c r="AI8224" s="22"/>
      <c r="AJ8224" s="22"/>
    </row>
    <row r="8225" spans="1:36" s="230" customFormat="1" hidden="1" x14ac:dyDescent="0.2">
      <c r="A8225" s="593"/>
      <c r="B8225" s="595"/>
      <c r="C8225" s="595"/>
      <c r="D8225" s="595"/>
      <c r="E8225" s="595"/>
      <c r="F8225" s="595"/>
      <c r="G8225" s="595"/>
      <c r="H8225" s="602"/>
      <c r="I8225" s="595"/>
      <c r="J8225" s="595"/>
      <c r="K8225" s="595"/>
      <c r="L8225" s="595"/>
      <c r="M8225" s="595"/>
      <c r="N8225" s="595"/>
      <c r="O8225" s="595"/>
      <c r="P8225" s="595"/>
      <c r="Q8225" s="596"/>
      <c r="R8225" s="597"/>
      <c r="S8225" s="597"/>
      <c r="T8225" s="1350"/>
      <c r="U8225" s="593"/>
      <c r="V8225" s="593"/>
      <c r="W8225" s="593"/>
      <c r="X8225" s="593"/>
      <c r="Y8225" s="593"/>
      <c r="Z8225" s="593"/>
      <c r="AA8225" s="593"/>
      <c r="AB8225" s="593"/>
      <c r="AC8225" s="593"/>
      <c r="AD8225" s="596"/>
      <c r="AE8225" s="593"/>
      <c r="AF8225" s="593"/>
      <c r="AG8225" s="598"/>
      <c r="AH8225" s="22"/>
      <c r="AI8225" s="22"/>
      <c r="AJ8225" s="22"/>
    </row>
    <row r="8226" spans="1:36" s="230" customFormat="1" hidden="1" x14ac:dyDescent="0.2">
      <c r="A8226" s="593"/>
      <c r="B8226" s="595"/>
      <c r="C8226" s="595"/>
      <c r="D8226" s="595"/>
      <c r="E8226" s="595"/>
      <c r="F8226" s="595"/>
      <c r="G8226" s="595"/>
      <c r="H8226" s="602"/>
      <c r="I8226" s="595"/>
      <c r="J8226" s="595"/>
      <c r="K8226" s="595"/>
      <c r="L8226" s="595"/>
      <c r="M8226" s="595"/>
      <c r="N8226" s="595"/>
      <c r="O8226" s="595"/>
      <c r="P8226" s="595"/>
      <c r="Q8226" s="596"/>
      <c r="R8226" s="597"/>
      <c r="S8226" s="597"/>
      <c r="T8226" s="1350"/>
      <c r="U8226" s="593"/>
      <c r="V8226" s="593"/>
      <c r="W8226" s="593"/>
      <c r="X8226" s="593"/>
      <c r="Y8226" s="593"/>
      <c r="Z8226" s="593"/>
      <c r="AA8226" s="593"/>
      <c r="AB8226" s="593"/>
      <c r="AC8226" s="593"/>
      <c r="AD8226" s="596"/>
      <c r="AE8226" s="593"/>
      <c r="AF8226" s="593"/>
      <c r="AG8226" s="598"/>
      <c r="AH8226" s="22"/>
      <c r="AI8226" s="22"/>
      <c r="AJ8226" s="22"/>
    </row>
    <row r="8227" spans="1:36" s="230" customFormat="1" hidden="1" x14ac:dyDescent="0.2">
      <c r="A8227" s="593"/>
      <c r="B8227" s="595"/>
      <c r="C8227" s="595"/>
      <c r="D8227" s="595"/>
      <c r="E8227" s="595"/>
      <c r="F8227" s="595"/>
      <c r="G8227" s="595"/>
      <c r="H8227" s="602"/>
      <c r="I8227" s="595"/>
      <c r="J8227" s="595"/>
      <c r="K8227" s="595"/>
      <c r="L8227" s="595"/>
      <c r="M8227" s="595"/>
      <c r="N8227" s="595"/>
      <c r="O8227" s="595"/>
      <c r="P8227" s="595"/>
      <c r="Q8227" s="596"/>
      <c r="R8227" s="597"/>
      <c r="S8227" s="597"/>
      <c r="T8227" s="1350"/>
      <c r="U8227" s="593"/>
      <c r="V8227" s="593"/>
      <c r="W8227" s="593"/>
      <c r="X8227" s="593"/>
      <c r="Y8227" s="593"/>
      <c r="Z8227" s="593"/>
      <c r="AA8227" s="593"/>
      <c r="AB8227" s="593"/>
      <c r="AC8227" s="593"/>
      <c r="AD8227" s="596"/>
      <c r="AE8227" s="593"/>
      <c r="AF8227" s="593"/>
      <c r="AG8227" s="598"/>
      <c r="AH8227" s="22"/>
      <c r="AI8227" s="22"/>
      <c r="AJ8227" s="22"/>
    </row>
    <row r="8228" spans="1:36" s="230" customFormat="1" hidden="1" x14ac:dyDescent="0.2">
      <c r="A8228" s="593"/>
      <c r="B8228" s="595"/>
      <c r="C8228" s="595"/>
      <c r="D8228" s="595"/>
      <c r="E8228" s="595"/>
      <c r="F8228" s="595"/>
      <c r="G8228" s="595"/>
      <c r="H8228" s="602"/>
      <c r="I8228" s="595"/>
      <c r="J8228" s="595"/>
      <c r="K8228" s="595"/>
      <c r="L8228" s="595"/>
      <c r="M8228" s="595"/>
      <c r="N8228" s="595"/>
      <c r="O8228" s="595"/>
      <c r="P8228" s="595"/>
      <c r="Q8228" s="596"/>
      <c r="R8228" s="597"/>
      <c r="S8228" s="597"/>
      <c r="T8228" s="1350"/>
      <c r="U8228" s="593"/>
      <c r="V8228" s="593"/>
      <c r="W8228" s="593"/>
      <c r="X8228" s="593"/>
      <c r="Y8228" s="593"/>
      <c r="Z8228" s="593"/>
      <c r="AA8228" s="593"/>
      <c r="AB8228" s="593"/>
      <c r="AC8228" s="593"/>
      <c r="AD8228" s="596"/>
      <c r="AE8228" s="593"/>
      <c r="AF8228" s="593"/>
      <c r="AG8228" s="598"/>
      <c r="AH8228" s="22"/>
      <c r="AI8228" s="22"/>
      <c r="AJ8228" s="22"/>
    </row>
    <row r="8229" spans="1:36" s="230" customFormat="1" hidden="1" x14ac:dyDescent="0.2">
      <c r="A8229" s="593"/>
      <c r="B8229" s="595"/>
      <c r="C8229" s="595"/>
      <c r="D8229" s="595"/>
      <c r="E8229" s="595"/>
      <c r="F8229" s="595"/>
      <c r="G8229" s="595"/>
      <c r="H8229" s="602"/>
      <c r="I8229" s="595"/>
      <c r="J8229" s="595"/>
      <c r="K8229" s="595"/>
      <c r="L8229" s="595"/>
      <c r="M8229" s="595"/>
      <c r="N8229" s="595"/>
      <c r="O8229" s="595"/>
      <c r="P8229" s="595"/>
      <c r="Q8229" s="596"/>
      <c r="R8229" s="597"/>
      <c r="S8229" s="597"/>
      <c r="T8229" s="1350"/>
      <c r="U8229" s="593"/>
      <c r="V8229" s="593"/>
      <c r="W8229" s="593"/>
      <c r="X8229" s="593"/>
      <c r="Y8229" s="593"/>
      <c r="Z8229" s="593"/>
      <c r="AA8229" s="593"/>
      <c r="AB8229" s="593"/>
      <c r="AC8229" s="593"/>
      <c r="AD8229" s="596"/>
      <c r="AE8229" s="593"/>
      <c r="AF8229" s="593"/>
      <c r="AG8229" s="598"/>
      <c r="AH8229" s="22"/>
      <c r="AI8229" s="22"/>
      <c r="AJ8229" s="22"/>
    </row>
    <row r="8230" spans="1:36" s="230" customFormat="1" hidden="1" x14ac:dyDescent="0.2">
      <c r="A8230" s="593"/>
      <c r="B8230" s="595"/>
      <c r="C8230" s="595"/>
      <c r="D8230" s="595"/>
      <c r="E8230" s="595"/>
      <c r="F8230" s="595"/>
      <c r="G8230" s="595"/>
      <c r="H8230" s="602"/>
      <c r="I8230" s="595"/>
      <c r="J8230" s="595"/>
      <c r="K8230" s="595"/>
      <c r="L8230" s="595"/>
      <c r="M8230" s="595"/>
      <c r="N8230" s="595"/>
      <c r="O8230" s="595"/>
      <c r="P8230" s="595"/>
      <c r="Q8230" s="596"/>
      <c r="R8230" s="597"/>
      <c r="S8230" s="597"/>
      <c r="T8230" s="597"/>
      <c r="U8230" s="593"/>
      <c r="V8230" s="593"/>
      <c r="W8230" s="593"/>
      <c r="X8230" s="593"/>
      <c r="Y8230" s="593"/>
      <c r="Z8230" s="593"/>
      <c r="AA8230" s="593"/>
      <c r="AB8230" s="593"/>
      <c r="AC8230" s="593"/>
      <c r="AD8230" s="596"/>
      <c r="AE8230" s="593"/>
      <c r="AF8230" s="593"/>
      <c r="AG8230" s="598"/>
      <c r="AH8230" s="22"/>
      <c r="AI8230" s="22"/>
      <c r="AJ8230" s="22"/>
    </row>
    <row r="8231" spans="1:36" s="230" customFormat="1" hidden="1" x14ac:dyDescent="0.2">
      <c r="A8231" s="593"/>
      <c r="B8231" s="595"/>
      <c r="C8231" s="595"/>
      <c r="D8231" s="595"/>
      <c r="E8231" s="595"/>
      <c r="F8231" s="595"/>
      <c r="G8231" s="595"/>
      <c r="H8231" s="602"/>
      <c r="I8231" s="595"/>
      <c r="J8231" s="595"/>
      <c r="K8231" s="595"/>
      <c r="L8231" s="595"/>
      <c r="M8231" s="595"/>
      <c r="N8231" s="595"/>
      <c r="O8231" s="595"/>
      <c r="P8231" s="595"/>
      <c r="Q8231" s="596"/>
      <c r="R8231" s="597"/>
      <c r="S8231" s="597"/>
      <c r="T8231" s="597"/>
      <c r="U8231" s="593"/>
      <c r="V8231" s="593"/>
      <c r="W8231" s="593"/>
      <c r="X8231" s="593"/>
      <c r="Y8231" s="593"/>
      <c r="Z8231" s="593"/>
      <c r="AA8231" s="593"/>
      <c r="AB8231" s="593"/>
      <c r="AC8231" s="593"/>
      <c r="AD8231" s="596"/>
      <c r="AE8231" s="593"/>
      <c r="AF8231" s="593"/>
      <c r="AG8231" s="598"/>
      <c r="AH8231" s="22"/>
      <c r="AI8231" s="22"/>
      <c r="AJ8231" s="22"/>
    </row>
    <row r="8232" spans="1:36" s="230" customFormat="1" hidden="1" x14ac:dyDescent="0.2">
      <c r="A8232" s="593"/>
      <c r="B8232" s="595"/>
      <c r="C8232" s="595"/>
      <c r="D8232" s="595"/>
      <c r="E8232" s="595"/>
      <c r="F8232" s="595"/>
      <c r="G8232" s="595"/>
      <c r="H8232" s="602"/>
      <c r="I8232" s="595"/>
      <c r="J8232" s="595"/>
      <c r="K8232" s="595"/>
      <c r="L8232" s="595"/>
      <c r="M8232" s="595"/>
      <c r="N8232" s="595"/>
      <c r="O8232" s="595"/>
      <c r="P8232" s="595"/>
      <c r="Q8232" s="596"/>
      <c r="R8232" s="597"/>
      <c r="S8232" s="597"/>
      <c r="T8232" s="597"/>
      <c r="U8232" s="593"/>
      <c r="V8232" s="593"/>
      <c r="W8232" s="593"/>
      <c r="X8232" s="593"/>
      <c r="Y8232" s="593"/>
      <c r="Z8232" s="593"/>
      <c r="AA8232" s="593"/>
      <c r="AB8232" s="593"/>
      <c r="AC8232" s="593"/>
      <c r="AD8232" s="596"/>
      <c r="AE8232" s="593"/>
      <c r="AF8232" s="593"/>
      <c r="AG8232" s="598"/>
      <c r="AH8232" s="22"/>
      <c r="AI8232" s="22"/>
      <c r="AJ8232" s="22"/>
    </row>
    <row r="8233" spans="1:36" s="230" customFormat="1" hidden="1" x14ac:dyDescent="0.2">
      <c r="A8233" s="593"/>
      <c r="B8233" s="595"/>
      <c r="C8233" s="595"/>
      <c r="D8233" s="595"/>
      <c r="E8233" s="595"/>
      <c r="F8233" s="595"/>
      <c r="G8233" s="595"/>
      <c r="H8233" s="602"/>
      <c r="I8233" s="595"/>
      <c r="J8233" s="595"/>
      <c r="K8233" s="595"/>
      <c r="L8233" s="595"/>
      <c r="M8233" s="595"/>
      <c r="N8233" s="595"/>
      <c r="O8233" s="595"/>
      <c r="P8233" s="595"/>
      <c r="Q8233" s="596"/>
      <c r="R8233" s="597"/>
      <c r="S8233" s="597"/>
      <c r="T8233" s="597"/>
      <c r="U8233" s="593"/>
      <c r="V8233" s="593"/>
      <c r="W8233" s="593"/>
      <c r="X8233" s="593"/>
      <c r="Y8233" s="593"/>
      <c r="Z8233" s="593"/>
      <c r="AA8233" s="593"/>
      <c r="AB8233" s="593"/>
      <c r="AC8233" s="593"/>
      <c r="AD8233" s="596"/>
      <c r="AE8233" s="593"/>
      <c r="AF8233" s="593"/>
      <c r="AG8233" s="598"/>
      <c r="AH8233" s="22"/>
      <c r="AI8233" s="22"/>
      <c r="AJ8233" s="22"/>
    </row>
    <row r="8234" spans="1:36" s="230" customFormat="1" hidden="1" x14ac:dyDescent="0.2">
      <c r="A8234" s="593"/>
      <c r="B8234" s="595"/>
      <c r="C8234" s="595"/>
      <c r="D8234" s="595"/>
      <c r="E8234" s="595"/>
      <c r="F8234" s="595"/>
      <c r="G8234" s="595"/>
      <c r="H8234" s="602"/>
      <c r="I8234" s="595"/>
      <c r="J8234" s="595"/>
      <c r="K8234" s="595"/>
      <c r="L8234" s="595"/>
      <c r="M8234" s="595"/>
      <c r="N8234" s="595"/>
      <c r="O8234" s="595"/>
      <c r="P8234" s="595"/>
      <c r="Q8234" s="596"/>
      <c r="R8234" s="597"/>
      <c r="S8234" s="597"/>
      <c r="T8234" s="597"/>
      <c r="U8234" s="593"/>
      <c r="V8234" s="593"/>
      <c r="W8234" s="593"/>
      <c r="X8234" s="593"/>
      <c r="Y8234" s="593"/>
      <c r="Z8234" s="593"/>
      <c r="AA8234" s="593"/>
      <c r="AB8234" s="593"/>
      <c r="AC8234" s="593"/>
      <c r="AD8234" s="596"/>
      <c r="AE8234" s="593"/>
      <c r="AF8234" s="593"/>
      <c r="AG8234" s="598"/>
      <c r="AH8234" s="22"/>
      <c r="AI8234" s="22"/>
      <c r="AJ8234" s="22"/>
    </row>
    <row r="8235" spans="1:36" s="230" customFormat="1" hidden="1" x14ac:dyDescent="0.2">
      <c r="A8235" s="593"/>
      <c r="B8235" s="595"/>
      <c r="C8235" s="595"/>
      <c r="D8235" s="595"/>
      <c r="E8235" s="595"/>
      <c r="F8235" s="595"/>
      <c r="G8235" s="595"/>
      <c r="H8235" s="602"/>
      <c r="I8235" s="595"/>
      <c r="J8235" s="595"/>
      <c r="K8235" s="595"/>
      <c r="L8235" s="595"/>
      <c r="M8235" s="595"/>
      <c r="N8235" s="595"/>
      <c r="O8235" s="595"/>
      <c r="P8235" s="595"/>
      <c r="Q8235" s="596"/>
      <c r="R8235" s="597"/>
      <c r="S8235" s="597"/>
      <c r="T8235" s="597"/>
      <c r="U8235" s="593"/>
      <c r="V8235" s="593"/>
      <c r="W8235" s="593"/>
      <c r="X8235" s="593"/>
      <c r="Y8235" s="593"/>
      <c r="Z8235" s="593"/>
      <c r="AA8235" s="593"/>
      <c r="AB8235" s="593"/>
      <c r="AC8235" s="593"/>
      <c r="AD8235" s="596"/>
      <c r="AE8235" s="593"/>
      <c r="AF8235" s="593"/>
      <c r="AG8235" s="598"/>
      <c r="AH8235" s="22"/>
      <c r="AI8235" s="22"/>
      <c r="AJ8235" s="22"/>
    </row>
    <row r="8236" spans="1:36" s="230" customFormat="1" hidden="1" x14ac:dyDescent="0.2">
      <c r="A8236" s="593"/>
      <c r="B8236" s="595"/>
      <c r="C8236" s="595"/>
      <c r="D8236" s="595"/>
      <c r="E8236" s="595"/>
      <c r="F8236" s="595"/>
      <c r="G8236" s="595"/>
      <c r="H8236" s="602"/>
      <c r="I8236" s="595"/>
      <c r="J8236" s="595"/>
      <c r="K8236" s="595"/>
      <c r="L8236" s="595"/>
      <c r="M8236" s="595"/>
      <c r="N8236" s="595"/>
      <c r="O8236" s="595"/>
      <c r="P8236" s="595"/>
      <c r="Q8236" s="596"/>
      <c r="R8236" s="597"/>
      <c r="S8236" s="597"/>
      <c r="T8236" s="597"/>
      <c r="U8236" s="593"/>
      <c r="V8236" s="593"/>
      <c r="W8236" s="593"/>
      <c r="X8236" s="593"/>
      <c r="Y8236" s="593"/>
      <c r="Z8236" s="593"/>
      <c r="AA8236" s="593"/>
      <c r="AB8236" s="593"/>
      <c r="AC8236" s="593"/>
      <c r="AD8236" s="596"/>
      <c r="AE8236" s="593"/>
      <c r="AF8236" s="593"/>
      <c r="AG8236" s="598"/>
      <c r="AH8236" s="22"/>
      <c r="AI8236" s="22"/>
      <c r="AJ8236" s="22"/>
    </row>
    <row r="8237" spans="1:36" s="230" customFormat="1" hidden="1" x14ac:dyDescent="0.2">
      <c r="A8237" s="593"/>
      <c r="B8237" s="595"/>
      <c r="C8237" s="595"/>
      <c r="D8237" s="595"/>
      <c r="E8237" s="595"/>
      <c r="F8237" s="595"/>
      <c r="G8237" s="595"/>
      <c r="H8237" s="602"/>
      <c r="I8237" s="595"/>
      <c r="J8237" s="595"/>
      <c r="K8237" s="595"/>
      <c r="L8237" s="595"/>
      <c r="M8237" s="595"/>
      <c r="N8237" s="595"/>
      <c r="O8237" s="595"/>
      <c r="P8237" s="595"/>
      <c r="Q8237" s="596"/>
      <c r="R8237" s="597"/>
      <c r="S8237" s="597"/>
      <c r="T8237" s="597"/>
      <c r="U8237" s="593"/>
      <c r="V8237" s="593"/>
      <c r="W8237" s="593"/>
      <c r="X8237" s="593"/>
      <c r="Y8237" s="593"/>
      <c r="Z8237" s="593"/>
      <c r="AA8237" s="593"/>
      <c r="AB8237" s="593"/>
      <c r="AC8237" s="593"/>
      <c r="AD8237" s="596"/>
      <c r="AE8237" s="593"/>
      <c r="AF8237" s="593"/>
      <c r="AG8237" s="598"/>
      <c r="AH8237" s="22"/>
      <c r="AI8237" s="22"/>
      <c r="AJ8237" s="22"/>
    </row>
    <row r="8238" spans="1:36" s="230" customFormat="1" hidden="1" x14ac:dyDescent="0.2">
      <c r="A8238" s="593"/>
      <c r="B8238" s="595"/>
      <c r="C8238" s="595"/>
      <c r="D8238" s="595"/>
      <c r="E8238" s="595"/>
      <c r="F8238" s="595"/>
      <c r="G8238" s="595"/>
      <c r="H8238" s="602"/>
      <c r="I8238" s="595"/>
      <c r="J8238" s="595"/>
      <c r="K8238" s="595"/>
      <c r="L8238" s="595"/>
      <c r="M8238" s="595"/>
      <c r="N8238" s="595"/>
      <c r="O8238" s="595"/>
      <c r="P8238" s="595"/>
      <c r="Q8238" s="596"/>
      <c r="R8238" s="597"/>
      <c r="S8238" s="597"/>
      <c r="T8238" s="597"/>
      <c r="U8238" s="593"/>
      <c r="V8238" s="593"/>
      <c r="W8238" s="593"/>
      <c r="X8238" s="593"/>
      <c r="Y8238" s="593"/>
      <c r="Z8238" s="593"/>
      <c r="AA8238" s="593"/>
      <c r="AB8238" s="593"/>
      <c r="AC8238" s="593"/>
      <c r="AD8238" s="596"/>
      <c r="AE8238" s="593"/>
      <c r="AF8238" s="593"/>
      <c r="AG8238" s="598"/>
      <c r="AH8238" s="22"/>
      <c r="AI8238" s="22"/>
      <c r="AJ8238" s="22"/>
    </row>
    <row r="8239" spans="1:36" s="230" customFormat="1" hidden="1" x14ac:dyDescent="0.2">
      <c r="A8239" s="593"/>
      <c r="B8239" s="595"/>
      <c r="C8239" s="595"/>
      <c r="D8239" s="595"/>
      <c r="E8239" s="595"/>
      <c r="F8239" s="595"/>
      <c r="G8239" s="595"/>
      <c r="H8239" s="602"/>
      <c r="I8239" s="595"/>
      <c r="J8239" s="595"/>
      <c r="K8239" s="595"/>
      <c r="L8239" s="595"/>
      <c r="M8239" s="595"/>
      <c r="N8239" s="595"/>
      <c r="O8239" s="595"/>
      <c r="P8239" s="595"/>
      <c r="Q8239" s="596"/>
      <c r="R8239" s="597"/>
      <c r="S8239" s="597"/>
      <c r="T8239" s="597"/>
      <c r="U8239" s="593"/>
      <c r="V8239" s="593"/>
      <c r="W8239" s="593"/>
      <c r="X8239" s="593"/>
      <c r="Y8239" s="593"/>
      <c r="Z8239" s="593"/>
      <c r="AA8239" s="593"/>
      <c r="AB8239" s="593"/>
      <c r="AC8239" s="593"/>
      <c r="AD8239" s="596"/>
      <c r="AE8239" s="593"/>
      <c r="AF8239" s="593"/>
      <c r="AG8239" s="598"/>
      <c r="AH8239" s="22"/>
      <c r="AI8239" s="22"/>
      <c r="AJ8239" s="22"/>
    </row>
    <row r="8240" spans="1:36" s="230" customFormat="1" hidden="1" x14ac:dyDescent="0.2">
      <c r="A8240" s="593"/>
      <c r="B8240" s="595"/>
      <c r="C8240" s="595"/>
      <c r="D8240" s="595"/>
      <c r="E8240" s="595"/>
      <c r="F8240" s="595"/>
      <c r="G8240" s="595"/>
      <c r="H8240" s="602"/>
      <c r="I8240" s="595"/>
      <c r="J8240" s="595"/>
      <c r="K8240" s="595"/>
      <c r="L8240" s="595"/>
      <c r="M8240" s="595"/>
      <c r="N8240" s="595"/>
      <c r="O8240" s="595"/>
      <c r="P8240" s="595"/>
      <c r="Q8240" s="596"/>
      <c r="R8240" s="597"/>
      <c r="S8240" s="597"/>
      <c r="T8240" s="597"/>
      <c r="U8240" s="593"/>
      <c r="V8240" s="593"/>
      <c r="W8240" s="593"/>
      <c r="X8240" s="593"/>
      <c r="Y8240" s="593"/>
      <c r="Z8240" s="593"/>
      <c r="AA8240" s="593"/>
      <c r="AB8240" s="593"/>
      <c r="AC8240" s="593"/>
      <c r="AD8240" s="596"/>
      <c r="AE8240" s="593"/>
      <c r="AF8240" s="593"/>
      <c r="AG8240" s="598"/>
      <c r="AH8240" s="22"/>
      <c r="AI8240" s="22"/>
      <c r="AJ8240" s="22"/>
    </row>
    <row r="8241" spans="1:36" s="230" customFormat="1" hidden="1" x14ac:dyDescent="0.2">
      <c r="A8241" s="593"/>
      <c r="B8241" s="595"/>
      <c r="C8241" s="595"/>
      <c r="D8241" s="595"/>
      <c r="E8241" s="595"/>
      <c r="F8241" s="595"/>
      <c r="G8241" s="595"/>
      <c r="H8241" s="602"/>
      <c r="I8241" s="595"/>
      <c r="J8241" s="595"/>
      <c r="K8241" s="595"/>
      <c r="L8241" s="595"/>
      <c r="M8241" s="595"/>
      <c r="N8241" s="595"/>
      <c r="O8241" s="595"/>
      <c r="P8241" s="595"/>
      <c r="Q8241" s="596"/>
      <c r="R8241" s="597"/>
      <c r="S8241" s="597"/>
      <c r="T8241" s="597"/>
      <c r="U8241" s="593"/>
      <c r="V8241" s="593"/>
      <c r="W8241" s="593"/>
      <c r="X8241" s="593"/>
      <c r="Y8241" s="593"/>
      <c r="Z8241" s="593"/>
      <c r="AA8241" s="593"/>
      <c r="AB8241" s="593"/>
      <c r="AC8241" s="593"/>
      <c r="AD8241" s="596"/>
      <c r="AE8241" s="593"/>
      <c r="AF8241" s="593"/>
      <c r="AG8241" s="598"/>
      <c r="AH8241" s="22"/>
      <c r="AI8241" s="22"/>
      <c r="AJ8241" s="22"/>
    </row>
    <row r="8242" spans="1:36" s="230" customFormat="1" hidden="1" x14ac:dyDescent="0.2">
      <c r="A8242" s="593"/>
      <c r="B8242" s="595"/>
      <c r="C8242" s="595"/>
      <c r="D8242" s="595"/>
      <c r="E8242" s="595"/>
      <c r="F8242" s="595"/>
      <c r="G8242" s="595"/>
      <c r="H8242" s="602"/>
      <c r="I8242" s="595"/>
      <c r="J8242" s="595"/>
      <c r="K8242" s="595"/>
      <c r="L8242" s="595"/>
      <c r="M8242" s="595"/>
      <c r="N8242" s="595"/>
      <c r="O8242" s="595"/>
      <c r="P8242" s="595"/>
      <c r="Q8242" s="596"/>
      <c r="R8242" s="597"/>
      <c r="S8242" s="597"/>
      <c r="T8242" s="597"/>
      <c r="U8242" s="593"/>
      <c r="V8242" s="593"/>
      <c r="W8242" s="593"/>
      <c r="X8242" s="593"/>
      <c r="Y8242" s="593"/>
      <c r="Z8242" s="593"/>
      <c r="AA8242" s="593"/>
      <c r="AB8242" s="593"/>
      <c r="AC8242" s="593"/>
      <c r="AD8242" s="596"/>
      <c r="AE8242" s="593"/>
      <c r="AF8242" s="593"/>
      <c r="AG8242" s="598"/>
      <c r="AH8242" s="22"/>
      <c r="AI8242" s="22"/>
      <c r="AJ8242" s="22"/>
    </row>
    <row r="8243" spans="1:36" s="230" customFormat="1" hidden="1" x14ac:dyDescent="0.2">
      <c r="A8243" s="593"/>
      <c r="B8243" s="595"/>
      <c r="C8243" s="595"/>
      <c r="D8243" s="595"/>
      <c r="E8243" s="595"/>
      <c r="F8243" s="595"/>
      <c r="G8243" s="595"/>
      <c r="H8243" s="602"/>
      <c r="I8243" s="595"/>
      <c r="J8243" s="595"/>
      <c r="K8243" s="595"/>
      <c r="L8243" s="595"/>
      <c r="M8243" s="595"/>
      <c r="N8243" s="595"/>
      <c r="O8243" s="595"/>
      <c r="P8243" s="595"/>
      <c r="Q8243" s="596"/>
      <c r="R8243" s="597"/>
      <c r="S8243" s="597"/>
      <c r="T8243" s="597"/>
      <c r="U8243" s="593"/>
      <c r="V8243" s="593"/>
      <c r="W8243" s="593"/>
      <c r="X8243" s="593"/>
      <c r="Y8243" s="593"/>
      <c r="Z8243" s="593"/>
      <c r="AA8243" s="593"/>
      <c r="AB8243" s="593"/>
      <c r="AC8243" s="593"/>
      <c r="AD8243" s="596"/>
      <c r="AE8243" s="593"/>
      <c r="AF8243" s="593"/>
      <c r="AG8243" s="598"/>
      <c r="AH8243" s="22"/>
      <c r="AI8243" s="22"/>
      <c r="AJ8243" s="22"/>
    </row>
    <row r="8244" spans="1:36" s="230" customFormat="1" hidden="1" x14ac:dyDescent="0.2">
      <c r="A8244" s="593"/>
      <c r="B8244" s="595"/>
      <c r="C8244" s="595"/>
      <c r="D8244" s="595"/>
      <c r="E8244" s="595"/>
      <c r="F8244" s="595"/>
      <c r="G8244" s="595"/>
      <c r="H8244" s="602"/>
      <c r="I8244" s="595"/>
      <c r="J8244" s="595"/>
      <c r="K8244" s="595"/>
      <c r="L8244" s="595"/>
      <c r="M8244" s="595"/>
      <c r="N8244" s="595"/>
      <c r="O8244" s="595"/>
      <c r="P8244" s="595"/>
      <c r="Q8244" s="596"/>
      <c r="R8244" s="597"/>
      <c r="S8244" s="597"/>
      <c r="T8244" s="597"/>
      <c r="U8244" s="593"/>
      <c r="V8244" s="593"/>
      <c r="W8244" s="593"/>
      <c r="X8244" s="593"/>
      <c r="Y8244" s="593"/>
      <c r="Z8244" s="593"/>
      <c r="AA8244" s="593"/>
      <c r="AB8244" s="593"/>
      <c r="AC8244" s="593"/>
      <c r="AD8244" s="596"/>
      <c r="AE8244" s="593"/>
      <c r="AF8244" s="593"/>
      <c r="AG8244" s="598"/>
      <c r="AH8244" s="22"/>
      <c r="AI8244" s="22"/>
      <c r="AJ8244" s="22"/>
    </row>
    <row r="8245" spans="1:36" s="230" customFormat="1" hidden="1" x14ac:dyDescent="0.2">
      <c r="A8245" s="593"/>
      <c r="B8245" s="595"/>
      <c r="C8245" s="595"/>
      <c r="D8245" s="595"/>
      <c r="E8245" s="595"/>
      <c r="F8245" s="595"/>
      <c r="G8245" s="595"/>
      <c r="H8245" s="602"/>
      <c r="I8245" s="595"/>
      <c r="J8245" s="595"/>
      <c r="K8245" s="595"/>
      <c r="L8245" s="595"/>
      <c r="M8245" s="595"/>
      <c r="N8245" s="595"/>
      <c r="O8245" s="595"/>
      <c r="P8245" s="595"/>
      <c r="Q8245" s="596"/>
      <c r="R8245" s="597"/>
      <c r="S8245" s="597"/>
      <c r="T8245" s="597"/>
      <c r="U8245" s="593"/>
      <c r="V8245" s="593"/>
      <c r="W8245" s="593"/>
      <c r="X8245" s="593"/>
      <c r="Y8245" s="593"/>
      <c r="Z8245" s="593"/>
      <c r="AA8245" s="593"/>
      <c r="AB8245" s="593"/>
      <c r="AC8245" s="593"/>
      <c r="AD8245" s="596"/>
      <c r="AE8245" s="593"/>
      <c r="AF8245" s="593"/>
      <c r="AG8245" s="598"/>
      <c r="AH8245" s="22"/>
      <c r="AI8245" s="22"/>
      <c r="AJ8245" s="22"/>
    </row>
    <row r="8246" spans="1:36" s="230" customFormat="1" hidden="1" x14ac:dyDescent="0.2">
      <c r="A8246" s="593"/>
      <c r="B8246" s="595"/>
      <c r="C8246" s="595"/>
      <c r="D8246" s="595"/>
      <c r="E8246" s="595"/>
      <c r="F8246" s="595"/>
      <c r="G8246" s="595"/>
      <c r="H8246" s="602"/>
      <c r="I8246" s="595"/>
      <c r="J8246" s="595"/>
      <c r="K8246" s="595"/>
      <c r="L8246" s="595"/>
      <c r="M8246" s="595"/>
      <c r="N8246" s="595"/>
      <c r="O8246" s="595"/>
      <c r="P8246" s="595"/>
      <c r="Q8246" s="596"/>
      <c r="R8246" s="597"/>
      <c r="S8246" s="597"/>
      <c r="T8246" s="597"/>
      <c r="U8246" s="593"/>
      <c r="V8246" s="593"/>
      <c r="W8246" s="593"/>
      <c r="X8246" s="593"/>
      <c r="Y8246" s="593"/>
      <c r="Z8246" s="593"/>
      <c r="AA8246" s="593"/>
      <c r="AB8246" s="593"/>
      <c r="AC8246" s="593"/>
      <c r="AD8246" s="596"/>
      <c r="AE8246" s="593"/>
      <c r="AF8246" s="593"/>
      <c r="AG8246" s="598"/>
      <c r="AH8246" s="22"/>
      <c r="AI8246" s="22"/>
      <c r="AJ8246" s="22"/>
    </row>
    <row r="8247" spans="1:36" s="230" customFormat="1" hidden="1" x14ac:dyDescent="0.2">
      <c r="A8247" s="593"/>
      <c r="B8247" s="595"/>
      <c r="C8247" s="595"/>
      <c r="D8247" s="595"/>
      <c r="E8247" s="595"/>
      <c r="F8247" s="595"/>
      <c r="G8247" s="595"/>
      <c r="H8247" s="602"/>
      <c r="I8247" s="595"/>
      <c r="J8247" s="595"/>
      <c r="K8247" s="595"/>
      <c r="L8247" s="595"/>
      <c r="M8247" s="595"/>
      <c r="N8247" s="595"/>
      <c r="O8247" s="595"/>
      <c r="P8247" s="595"/>
      <c r="Q8247" s="596"/>
      <c r="R8247" s="597"/>
      <c r="S8247" s="597"/>
      <c r="T8247" s="597"/>
      <c r="U8247" s="593"/>
      <c r="V8247" s="593"/>
      <c r="W8247" s="593"/>
      <c r="X8247" s="593"/>
      <c r="Y8247" s="593"/>
      <c r="Z8247" s="593"/>
      <c r="AA8247" s="593"/>
      <c r="AB8247" s="593"/>
      <c r="AC8247" s="593"/>
      <c r="AD8247" s="596"/>
      <c r="AE8247" s="593"/>
      <c r="AF8247" s="593"/>
      <c r="AG8247" s="598"/>
      <c r="AH8247" s="22"/>
      <c r="AI8247" s="22"/>
      <c r="AJ8247" s="22"/>
    </row>
    <row r="8248" spans="1:36" s="230" customFormat="1" hidden="1" x14ac:dyDescent="0.2">
      <c r="A8248" s="593"/>
      <c r="B8248" s="595"/>
      <c r="C8248" s="595"/>
      <c r="D8248" s="595"/>
      <c r="E8248" s="595"/>
      <c r="F8248" s="595"/>
      <c r="G8248" s="595"/>
      <c r="H8248" s="602"/>
      <c r="I8248" s="595"/>
      <c r="J8248" s="595"/>
      <c r="K8248" s="595"/>
      <c r="L8248" s="595"/>
      <c r="M8248" s="595"/>
      <c r="N8248" s="595"/>
      <c r="O8248" s="595"/>
      <c r="P8248" s="595"/>
      <c r="Q8248" s="596"/>
      <c r="R8248" s="597"/>
      <c r="S8248" s="597"/>
      <c r="T8248" s="1350"/>
      <c r="U8248" s="593"/>
      <c r="V8248" s="593"/>
      <c r="W8248" s="593"/>
      <c r="X8248" s="593"/>
      <c r="Y8248" s="593"/>
      <c r="Z8248" s="593"/>
      <c r="AA8248" s="593"/>
      <c r="AB8248" s="593"/>
      <c r="AC8248" s="593"/>
      <c r="AD8248" s="596"/>
      <c r="AE8248" s="593"/>
      <c r="AF8248" s="593"/>
      <c r="AG8248" s="598"/>
      <c r="AH8248" s="22"/>
      <c r="AI8248" s="22"/>
      <c r="AJ8248" s="22"/>
    </row>
    <row r="8249" spans="1:36" s="230" customFormat="1" hidden="1" x14ac:dyDescent="0.2">
      <c r="A8249" s="593"/>
      <c r="B8249" s="595"/>
      <c r="C8249" s="595"/>
      <c r="D8249" s="595"/>
      <c r="E8249" s="595"/>
      <c r="F8249" s="595"/>
      <c r="G8249" s="595"/>
      <c r="H8249" s="602"/>
      <c r="I8249" s="595"/>
      <c r="J8249" s="595"/>
      <c r="K8249" s="595"/>
      <c r="L8249" s="595"/>
      <c r="M8249" s="595"/>
      <c r="N8249" s="595"/>
      <c r="O8249" s="595"/>
      <c r="P8249" s="595"/>
      <c r="Q8249" s="596"/>
      <c r="R8249" s="597"/>
      <c r="S8249" s="597"/>
      <c r="T8249" s="597"/>
      <c r="U8249" s="593"/>
      <c r="V8249" s="593"/>
      <c r="W8249" s="593"/>
      <c r="X8249" s="593"/>
      <c r="Y8249" s="593"/>
      <c r="Z8249" s="593"/>
      <c r="AA8249" s="593"/>
      <c r="AB8249" s="593"/>
      <c r="AC8249" s="593"/>
      <c r="AD8249" s="596"/>
      <c r="AE8249" s="593"/>
      <c r="AF8249" s="593"/>
      <c r="AG8249" s="598"/>
      <c r="AH8249" s="22"/>
      <c r="AI8249" s="22"/>
      <c r="AJ8249" s="22"/>
    </row>
    <row r="8250" spans="1:36" s="230" customFormat="1" hidden="1" x14ac:dyDescent="0.2">
      <c r="A8250" s="593"/>
      <c r="B8250" s="595"/>
      <c r="C8250" s="595"/>
      <c r="D8250" s="595"/>
      <c r="E8250" s="595"/>
      <c r="F8250" s="595"/>
      <c r="G8250" s="595"/>
      <c r="H8250" s="602"/>
      <c r="I8250" s="595"/>
      <c r="J8250" s="595"/>
      <c r="K8250" s="595"/>
      <c r="L8250" s="595"/>
      <c r="M8250" s="595"/>
      <c r="N8250" s="595"/>
      <c r="O8250" s="595"/>
      <c r="P8250" s="595"/>
      <c r="Q8250" s="596"/>
      <c r="R8250" s="597"/>
      <c r="S8250" s="597"/>
      <c r="T8250" s="597"/>
      <c r="U8250" s="593"/>
      <c r="V8250" s="593"/>
      <c r="W8250" s="593"/>
      <c r="X8250" s="593"/>
      <c r="Y8250" s="593"/>
      <c r="Z8250" s="593"/>
      <c r="AA8250" s="593"/>
      <c r="AB8250" s="593"/>
      <c r="AC8250" s="593"/>
      <c r="AD8250" s="596"/>
      <c r="AE8250" s="593"/>
      <c r="AF8250" s="593"/>
      <c r="AG8250" s="598"/>
      <c r="AH8250" s="22"/>
      <c r="AI8250" s="22"/>
      <c r="AJ8250" s="22"/>
    </row>
    <row r="8251" spans="1:36" s="230" customFormat="1" hidden="1" x14ac:dyDescent="0.2">
      <c r="A8251" s="593"/>
      <c r="B8251" s="595"/>
      <c r="C8251" s="595"/>
      <c r="D8251" s="595"/>
      <c r="E8251" s="595"/>
      <c r="F8251" s="595"/>
      <c r="G8251" s="595"/>
      <c r="H8251" s="602"/>
      <c r="I8251" s="595"/>
      <c r="J8251" s="595"/>
      <c r="K8251" s="595"/>
      <c r="L8251" s="595"/>
      <c r="M8251" s="595"/>
      <c r="N8251" s="595"/>
      <c r="O8251" s="595"/>
      <c r="P8251" s="595"/>
      <c r="Q8251" s="596"/>
      <c r="R8251" s="597"/>
      <c r="S8251" s="597"/>
      <c r="T8251" s="597"/>
      <c r="U8251" s="593"/>
      <c r="V8251" s="593"/>
      <c r="W8251" s="593"/>
      <c r="X8251" s="593"/>
      <c r="Y8251" s="593"/>
      <c r="Z8251" s="593"/>
      <c r="AA8251" s="593"/>
      <c r="AB8251" s="593"/>
      <c r="AC8251" s="593"/>
      <c r="AD8251" s="596"/>
      <c r="AE8251" s="593"/>
      <c r="AF8251" s="593"/>
      <c r="AG8251" s="598"/>
      <c r="AH8251" s="22"/>
      <c r="AI8251" s="22"/>
      <c r="AJ8251" s="22"/>
    </row>
    <row r="8252" spans="1:36" s="230" customFormat="1" hidden="1" x14ac:dyDescent="0.2">
      <c r="A8252" s="593"/>
      <c r="B8252" s="595"/>
      <c r="C8252" s="595"/>
      <c r="D8252" s="595"/>
      <c r="E8252" s="595"/>
      <c r="F8252" s="595"/>
      <c r="G8252" s="595"/>
      <c r="H8252" s="602"/>
      <c r="I8252" s="595"/>
      <c r="J8252" s="595"/>
      <c r="K8252" s="595"/>
      <c r="L8252" s="595"/>
      <c r="M8252" s="595"/>
      <c r="N8252" s="595"/>
      <c r="O8252" s="595"/>
      <c r="P8252" s="595"/>
      <c r="Q8252" s="596"/>
      <c r="R8252" s="597"/>
      <c r="S8252" s="597"/>
      <c r="T8252" s="597"/>
      <c r="U8252" s="593"/>
      <c r="V8252" s="593"/>
      <c r="W8252" s="593"/>
      <c r="X8252" s="593"/>
      <c r="Y8252" s="593"/>
      <c r="Z8252" s="593"/>
      <c r="AA8252" s="593"/>
      <c r="AB8252" s="593"/>
      <c r="AC8252" s="593"/>
      <c r="AD8252" s="596"/>
      <c r="AE8252" s="593"/>
      <c r="AF8252" s="593"/>
      <c r="AG8252" s="598"/>
      <c r="AH8252" s="22"/>
      <c r="AI8252" s="22"/>
      <c r="AJ8252" s="22"/>
    </row>
    <row r="8253" spans="1:36" s="230" customFormat="1" hidden="1" x14ac:dyDescent="0.2">
      <c r="A8253" s="593"/>
      <c r="B8253" s="595"/>
      <c r="C8253" s="595"/>
      <c r="D8253" s="595"/>
      <c r="E8253" s="595"/>
      <c r="F8253" s="595"/>
      <c r="G8253" s="595"/>
      <c r="H8253" s="602"/>
      <c r="I8253" s="595"/>
      <c r="J8253" s="595"/>
      <c r="K8253" s="595"/>
      <c r="L8253" s="595"/>
      <c r="M8253" s="595"/>
      <c r="N8253" s="595"/>
      <c r="O8253" s="595"/>
      <c r="P8253" s="595"/>
      <c r="Q8253" s="596"/>
      <c r="R8253" s="597"/>
      <c r="S8253" s="597"/>
      <c r="T8253" s="597"/>
      <c r="U8253" s="593"/>
      <c r="V8253" s="593"/>
      <c r="W8253" s="593"/>
      <c r="X8253" s="593"/>
      <c r="Y8253" s="593"/>
      <c r="Z8253" s="593"/>
      <c r="AA8253" s="593"/>
      <c r="AB8253" s="593"/>
      <c r="AC8253" s="593"/>
      <c r="AD8253" s="596"/>
      <c r="AE8253" s="593"/>
      <c r="AF8253" s="593"/>
      <c r="AG8253" s="598"/>
      <c r="AH8253" s="22"/>
      <c r="AI8253" s="22"/>
      <c r="AJ8253" s="22"/>
    </row>
    <row r="8254" spans="1:36" s="230" customFormat="1" hidden="1" x14ac:dyDescent="0.2">
      <c r="A8254" s="593"/>
      <c r="B8254" s="595"/>
      <c r="C8254" s="595"/>
      <c r="D8254" s="595"/>
      <c r="E8254" s="595"/>
      <c r="F8254" s="595"/>
      <c r="G8254" s="595"/>
      <c r="H8254" s="602"/>
      <c r="I8254" s="595"/>
      <c r="J8254" s="595"/>
      <c r="K8254" s="595"/>
      <c r="L8254" s="595"/>
      <c r="M8254" s="595"/>
      <c r="N8254" s="595"/>
      <c r="O8254" s="595"/>
      <c r="P8254" s="595"/>
      <c r="Q8254" s="596"/>
      <c r="R8254" s="597"/>
      <c r="S8254" s="597"/>
      <c r="T8254" s="597"/>
      <c r="U8254" s="593"/>
      <c r="V8254" s="593"/>
      <c r="W8254" s="593"/>
      <c r="X8254" s="593"/>
      <c r="Y8254" s="593"/>
      <c r="Z8254" s="593"/>
      <c r="AA8254" s="593"/>
      <c r="AB8254" s="593"/>
      <c r="AC8254" s="593"/>
      <c r="AD8254" s="596"/>
      <c r="AE8254" s="593"/>
      <c r="AF8254" s="593"/>
      <c r="AG8254" s="598"/>
      <c r="AH8254" s="22"/>
      <c r="AI8254" s="22"/>
      <c r="AJ8254" s="22"/>
    </row>
    <row r="8255" spans="1:36" s="230" customFormat="1" hidden="1" x14ac:dyDescent="0.2">
      <c r="A8255" s="593"/>
      <c r="B8255" s="595"/>
      <c r="C8255" s="595"/>
      <c r="D8255" s="595"/>
      <c r="E8255" s="595"/>
      <c r="F8255" s="595"/>
      <c r="G8255" s="595"/>
      <c r="H8255" s="602"/>
      <c r="I8255" s="595"/>
      <c r="J8255" s="595"/>
      <c r="K8255" s="595"/>
      <c r="L8255" s="595"/>
      <c r="M8255" s="595"/>
      <c r="N8255" s="595"/>
      <c r="O8255" s="595"/>
      <c r="P8255" s="595"/>
      <c r="Q8255" s="596"/>
      <c r="R8255" s="597"/>
      <c r="S8255" s="597"/>
      <c r="T8255" s="597"/>
      <c r="U8255" s="593"/>
      <c r="V8255" s="593"/>
      <c r="W8255" s="593"/>
      <c r="X8255" s="593"/>
      <c r="Y8255" s="593"/>
      <c r="Z8255" s="593"/>
      <c r="AA8255" s="593"/>
      <c r="AB8255" s="593"/>
      <c r="AC8255" s="593"/>
      <c r="AD8255" s="596"/>
      <c r="AE8255" s="593"/>
      <c r="AF8255" s="593"/>
      <c r="AG8255" s="598"/>
      <c r="AH8255" s="22"/>
      <c r="AI8255" s="22"/>
      <c r="AJ8255" s="22"/>
    </row>
    <row r="8256" spans="1:36" s="230" customFormat="1" hidden="1" x14ac:dyDescent="0.2">
      <c r="A8256" s="593"/>
      <c r="B8256" s="595"/>
      <c r="C8256" s="595"/>
      <c r="D8256" s="595"/>
      <c r="E8256" s="595"/>
      <c r="F8256" s="595"/>
      <c r="G8256" s="595"/>
      <c r="H8256" s="602"/>
      <c r="I8256" s="595"/>
      <c r="J8256" s="595"/>
      <c r="K8256" s="595"/>
      <c r="L8256" s="595"/>
      <c r="M8256" s="595"/>
      <c r="N8256" s="595"/>
      <c r="O8256" s="595"/>
      <c r="P8256" s="595"/>
      <c r="Q8256" s="596"/>
      <c r="R8256" s="597"/>
      <c r="S8256" s="597"/>
      <c r="T8256" s="597"/>
      <c r="U8256" s="593"/>
      <c r="V8256" s="593"/>
      <c r="W8256" s="593"/>
      <c r="X8256" s="593"/>
      <c r="Y8256" s="593"/>
      <c r="Z8256" s="593"/>
      <c r="AA8256" s="593"/>
      <c r="AB8256" s="593"/>
      <c r="AC8256" s="593"/>
      <c r="AD8256" s="596"/>
      <c r="AE8256" s="593"/>
      <c r="AF8256" s="593"/>
      <c r="AG8256" s="598"/>
      <c r="AH8256" s="22"/>
      <c r="AI8256" s="22"/>
      <c r="AJ8256" s="22"/>
    </row>
    <row r="8257" spans="1:36" s="230" customFormat="1" hidden="1" x14ac:dyDescent="0.2">
      <c r="A8257" s="593"/>
      <c r="B8257" s="595"/>
      <c r="C8257" s="595"/>
      <c r="D8257" s="595"/>
      <c r="E8257" s="595"/>
      <c r="F8257" s="595"/>
      <c r="G8257" s="595"/>
      <c r="H8257" s="602"/>
      <c r="I8257" s="595"/>
      <c r="J8257" s="595"/>
      <c r="K8257" s="595"/>
      <c r="L8257" s="595"/>
      <c r="M8257" s="595"/>
      <c r="N8257" s="595"/>
      <c r="O8257" s="595"/>
      <c r="P8257" s="595"/>
      <c r="Q8257" s="596"/>
      <c r="R8257" s="597"/>
      <c r="S8257" s="597"/>
      <c r="T8257" s="597"/>
      <c r="U8257" s="593"/>
      <c r="V8257" s="593"/>
      <c r="W8257" s="593"/>
      <c r="X8257" s="593"/>
      <c r="Y8257" s="593"/>
      <c r="Z8257" s="593"/>
      <c r="AA8257" s="593"/>
      <c r="AB8257" s="593"/>
      <c r="AC8257" s="593"/>
      <c r="AD8257" s="596"/>
      <c r="AE8257" s="593"/>
      <c r="AF8257" s="593"/>
      <c r="AG8257" s="598"/>
      <c r="AH8257" s="22"/>
      <c r="AI8257" s="22"/>
      <c r="AJ8257" s="22"/>
    </row>
    <row r="8258" spans="1:36" s="230" customFormat="1" hidden="1" x14ac:dyDescent="0.2">
      <c r="A8258" s="593"/>
      <c r="B8258" s="595"/>
      <c r="C8258" s="595"/>
      <c r="D8258" s="595"/>
      <c r="E8258" s="595"/>
      <c r="F8258" s="595"/>
      <c r="G8258" s="595"/>
      <c r="H8258" s="602"/>
      <c r="I8258" s="595"/>
      <c r="J8258" s="595"/>
      <c r="K8258" s="595"/>
      <c r="L8258" s="595"/>
      <c r="M8258" s="595"/>
      <c r="N8258" s="595"/>
      <c r="O8258" s="595"/>
      <c r="P8258" s="595"/>
      <c r="Q8258" s="596"/>
      <c r="R8258" s="597"/>
      <c r="S8258" s="597"/>
      <c r="T8258" s="597"/>
      <c r="U8258" s="593"/>
      <c r="V8258" s="593"/>
      <c r="W8258" s="593"/>
      <c r="X8258" s="593"/>
      <c r="Y8258" s="593"/>
      <c r="Z8258" s="593"/>
      <c r="AA8258" s="593"/>
      <c r="AB8258" s="593"/>
      <c r="AC8258" s="593"/>
      <c r="AD8258" s="596"/>
      <c r="AE8258" s="593"/>
      <c r="AF8258" s="593"/>
      <c r="AG8258" s="598"/>
      <c r="AH8258" s="22"/>
      <c r="AI8258" s="22"/>
      <c r="AJ8258" s="22"/>
    </row>
    <row r="8259" spans="1:36" s="230" customFormat="1" hidden="1" x14ac:dyDescent="0.2">
      <c r="A8259" s="593"/>
      <c r="B8259" s="595"/>
      <c r="C8259" s="595"/>
      <c r="D8259" s="595"/>
      <c r="E8259" s="595"/>
      <c r="F8259" s="595"/>
      <c r="G8259" s="595"/>
      <c r="H8259" s="602"/>
      <c r="I8259" s="595"/>
      <c r="J8259" s="595"/>
      <c r="K8259" s="595"/>
      <c r="L8259" s="595"/>
      <c r="M8259" s="595"/>
      <c r="N8259" s="595"/>
      <c r="O8259" s="595"/>
      <c r="P8259" s="595"/>
      <c r="Q8259" s="596"/>
      <c r="R8259" s="597"/>
      <c r="S8259" s="597"/>
      <c r="T8259" s="597"/>
      <c r="U8259" s="593"/>
      <c r="V8259" s="593"/>
      <c r="W8259" s="593"/>
      <c r="X8259" s="593"/>
      <c r="Y8259" s="593"/>
      <c r="Z8259" s="593"/>
      <c r="AA8259" s="593"/>
      <c r="AB8259" s="593"/>
      <c r="AC8259" s="593"/>
      <c r="AD8259" s="596"/>
      <c r="AE8259" s="593"/>
      <c r="AF8259" s="593"/>
      <c r="AG8259" s="598"/>
      <c r="AH8259" s="22"/>
      <c r="AI8259" s="22"/>
      <c r="AJ8259" s="22"/>
    </row>
    <row r="8260" spans="1:36" s="230" customFormat="1" hidden="1" x14ac:dyDescent="0.2">
      <c r="A8260" s="593"/>
      <c r="B8260" s="595"/>
      <c r="C8260" s="595"/>
      <c r="D8260" s="595"/>
      <c r="E8260" s="595"/>
      <c r="F8260" s="595"/>
      <c r="G8260" s="595"/>
      <c r="H8260" s="602"/>
      <c r="I8260" s="595"/>
      <c r="J8260" s="595"/>
      <c r="K8260" s="595"/>
      <c r="L8260" s="595"/>
      <c r="M8260" s="595"/>
      <c r="N8260" s="595"/>
      <c r="O8260" s="595"/>
      <c r="P8260" s="595"/>
      <c r="Q8260" s="596"/>
      <c r="R8260" s="597"/>
      <c r="S8260" s="597"/>
      <c r="T8260" s="597"/>
      <c r="U8260" s="593"/>
      <c r="V8260" s="593"/>
      <c r="W8260" s="593"/>
      <c r="X8260" s="593"/>
      <c r="Y8260" s="593"/>
      <c r="Z8260" s="593"/>
      <c r="AA8260" s="593"/>
      <c r="AB8260" s="593"/>
      <c r="AC8260" s="593"/>
      <c r="AD8260" s="596"/>
      <c r="AE8260" s="593"/>
      <c r="AF8260" s="593"/>
      <c r="AG8260" s="598"/>
      <c r="AH8260" s="22"/>
      <c r="AI8260" s="22"/>
      <c r="AJ8260" s="22"/>
    </row>
    <row r="8261" spans="1:36" s="230" customFormat="1" hidden="1" x14ac:dyDescent="0.2">
      <c r="A8261" s="593"/>
      <c r="B8261" s="595"/>
      <c r="C8261" s="595"/>
      <c r="D8261" s="595"/>
      <c r="E8261" s="595"/>
      <c r="F8261" s="595"/>
      <c r="G8261" s="595"/>
      <c r="H8261" s="602"/>
      <c r="I8261" s="595"/>
      <c r="J8261" s="595"/>
      <c r="K8261" s="595"/>
      <c r="L8261" s="595"/>
      <c r="M8261" s="595"/>
      <c r="N8261" s="595"/>
      <c r="O8261" s="595"/>
      <c r="P8261" s="595"/>
      <c r="Q8261" s="596"/>
      <c r="R8261" s="597"/>
      <c r="S8261" s="597"/>
      <c r="T8261" s="597"/>
      <c r="U8261" s="593"/>
      <c r="V8261" s="593"/>
      <c r="W8261" s="593"/>
      <c r="X8261" s="593"/>
      <c r="Y8261" s="593"/>
      <c r="Z8261" s="593"/>
      <c r="AA8261" s="593"/>
      <c r="AB8261" s="593"/>
      <c r="AC8261" s="593"/>
      <c r="AD8261" s="596"/>
      <c r="AE8261" s="593"/>
      <c r="AF8261" s="593"/>
      <c r="AG8261" s="598"/>
      <c r="AH8261" s="22"/>
      <c r="AI8261" s="22"/>
      <c r="AJ8261" s="22"/>
    </row>
    <row r="8262" spans="1:36" s="230" customFormat="1" hidden="1" x14ac:dyDescent="0.2">
      <c r="A8262" s="593"/>
      <c r="B8262" s="595"/>
      <c r="C8262" s="595"/>
      <c r="D8262" s="595"/>
      <c r="E8262" s="595"/>
      <c r="F8262" s="595"/>
      <c r="G8262" s="595"/>
      <c r="H8262" s="602"/>
      <c r="I8262" s="595"/>
      <c r="J8262" s="595"/>
      <c r="K8262" s="595"/>
      <c r="L8262" s="595"/>
      <c r="M8262" s="595"/>
      <c r="N8262" s="595"/>
      <c r="O8262" s="595"/>
      <c r="P8262" s="595"/>
      <c r="Q8262" s="596"/>
      <c r="R8262" s="597"/>
      <c r="S8262" s="597"/>
      <c r="T8262" s="597"/>
      <c r="U8262" s="593"/>
      <c r="V8262" s="593"/>
      <c r="W8262" s="593"/>
      <c r="X8262" s="593"/>
      <c r="Y8262" s="593"/>
      <c r="Z8262" s="593"/>
      <c r="AA8262" s="593"/>
      <c r="AB8262" s="593"/>
      <c r="AC8262" s="593"/>
      <c r="AD8262" s="596"/>
      <c r="AE8262" s="593"/>
      <c r="AF8262" s="593"/>
      <c r="AG8262" s="598"/>
      <c r="AH8262" s="22"/>
      <c r="AI8262" s="22"/>
      <c r="AJ8262" s="22"/>
    </row>
    <row r="8263" spans="1:36" s="230" customFormat="1" hidden="1" x14ac:dyDescent="0.2">
      <c r="A8263" s="593"/>
      <c r="B8263" s="595"/>
      <c r="C8263" s="595"/>
      <c r="D8263" s="595"/>
      <c r="E8263" s="595"/>
      <c r="F8263" s="595"/>
      <c r="G8263" s="595"/>
      <c r="H8263" s="602"/>
      <c r="I8263" s="595"/>
      <c r="J8263" s="595"/>
      <c r="K8263" s="595"/>
      <c r="L8263" s="595"/>
      <c r="M8263" s="595"/>
      <c r="N8263" s="595"/>
      <c r="O8263" s="595"/>
      <c r="P8263" s="595"/>
      <c r="Q8263" s="596"/>
      <c r="R8263" s="597"/>
      <c r="S8263" s="597"/>
      <c r="T8263" s="597"/>
      <c r="U8263" s="593"/>
      <c r="V8263" s="593"/>
      <c r="W8263" s="593"/>
      <c r="X8263" s="593"/>
      <c r="Y8263" s="593"/>
      <c r="Z8263" s="593"/>
      <c r="AA8263" s="593"/>
      <c r="AB8263" s="593"/>
      <c r="AC8263" s="593"/>
      <c r="AD8263" s="596"/>
      <c r="AE8263" s="593"/>
      <c r="AF8263" s="593"/>
      <c r="AG8263" s="598"/>
      <c r="AH8263" s="22"/>
      <c r="AI8263" s="22"/>
      <c r="AJ8263" s="22"/>
    </row>
    <row r="8264" spans="1:36" s="230" customFormat="1" hidden="1" x14ac:dyDescent="0.2">
      <c r="A8264" s="593"/>
      <c r="B8264" s="595"/>
      <c r="C8264" s="595"/>
      <c r="D8264" s="595"/>
      <c r="E8264" s="595"/>
      <c r="F8264" s="595"/>
      <c r="G8264" s="595"/>
      <c r="H8264" s="602"/>
      <c r="I8264" s="595"/>
      <c r="J8264" s="595"/>
      <c r="K8264" s="595"/>
      <c r="L8264" s="595"/>
      <c r="M8264" s="595"/>
      <c r="N8264" s="595"/>
      <c r="O8264" s="595"/>
      <c r="P8264" s="595"/>
      <c r="Q8264" s="596"/>
      <c r="R8264" s="597"/>
      <c r="S8264" s="597"/>
      <c r="T8264" s="597"/>
      <c r="U8264" s="593"/>
      <c r="V8264" s="593"/>
      <c r="W8264" s="593"/>
      <c r="X8264" s="593"/>
      <c r="Y8264" s="593"/>
      <c r="Z8264" s="593"/>
      <c r="AA8264" s="593"/>
      <c r="AB8264" s="593"/>
      <c r="AC8264" s="593"/>
      <c r="AD8264" s="596"/>
      <c r="AE8264" s="593"/>
      <c r="AF8264" s="593"/>
      <c r="AG8264" s="598"/>
      <c r="AH8264" s="22"/>
      <c r="AI8264" s="22"/>
      <c r="AJ8264" s="22"/>
    </row>
    <row r="8265" spans="1:36" s="230" customFormat="1" hidden="1" x14ac:dyDescent="0.2">
      <c r="A8265" s="593"/>
      <c r="B8265" s="595"/>
      <c r="C8265" s="595"/>
      <c r="D8265" s="595"/>
      <c r="E8265" s="595"/>
      <c r="F8265" s="595"/>
      <c r="G8265" s="595"/>
      <c r="H8265" s="602"/>
      <c r="I8265" s="595"/>
      <c r="J8265" s="595"/>
      <c r="K8265" s="595"/>
      <c r="L8265" s="595"/>
      <c r="M8265" s="595"/>
      <c r="N8265" s="595"/>
      <c r="O8265" s="595"/>
      <c r="P8265" s="595"/>
      <c r="Q8265" s="596"/>
      <c r="R8265" s="597"/>
      <c r="S8265" s="597"/>
      <c r="T8265" s="597"/>
      <c r="U8265" s="593"/>
      <c r="V8265" s="593"/>
      <c r="W8265" s="593"/>
      <c r="X8265" s="593"/>
      <c r="Y8265" s="593"/>
      <c r="Z8265" s="593"/>
      <c r="AA8265" s="593"/>
      <c r="AB8265" s="593"/>
      <c r="AC8265" s="593"/>
      <c r="AD8265" s="596"/>
      <c r="AE8265" s="593"/>
      <c r="AF8265" s="593"/>
      <c r="AG8265" s="598"/>
      <c r="AH8265" s="22"/>
      <c r="AI8265" s="22"/>
      <c r="AJ8265" s="22"/>
    </row>
    <row r="8266" spans="1:36" s="230" customFormat="1" hidden="1" x14ac:dyDescent="0.2">
      <c r="A8266" s="593"/>
      <c r="B8266" s="595"/>
      <c r="C8266" s="595"/>
      <c r="D8266" s="595"/>
      <c r="E8266" s="595"/>
      <c r="F8266" s="595"/>
      <c r="G8266" s="595"/>
      <c r="H8266" s="602"/>
      <c r="I8266" s="595"/>
      <c r="J8266" s="595"/>
      <c r="K8266" s="595"/>
      <c r="L8266" s="595"/>
      <c r="M8266" s="595"/>
      <c r="N8266" s="595"/>
      <c r="O8266" s="595"/>
      <c r="P8266" s="595"/>
      <c r="Q8266" s="596"/>
      <c r="R8266" s="597"/>
      <c r="S8266" s="597"/>
      <c r="T8266" s="597"/>
      <c r="U8266" s="593"/>
      <c r="V8266" s="593"/>
      <c r="W8266" s="593"/>
      <c r="X8266" s="593"/>
      <c r="Y8266" s="593"/>
      <c r="Z8266" s="593"/>
      <c r="AA8266" s="593"/>
      <c r="AB8266" s="593"/>
      <c r="AC8266" s="593"/>
      <c r="AD8266" s="596"/>
      <c r="AE8266" s="593"/>
      <c r="AF8266" s="593"/>
      <c r="AG8266" s="598"/>
      <c r="AH8266" s="22"/>
      <c r="AI8266" s="22"/>
      <c r="AJ8266" s="22"/>
    </row>
    <row r="8267" spans="1:36" s="230" customFormat="1" hidden="1" x14ac:dyDescent="0.2">
      <c r="A8267" s="593"/>
      <c r="B8267" s="595"/>
      <c r="C8267" s="595"/>
      <c r="D8267" s="595"/>
      <c r="E8267" s="595"/>
      <c r="F8267" s="595"/>
      <c r="G8267" s="595"/>
      <c r="H8267" s="602"/>
      <c r="I8267" s="595"/>
      <c r="J8267" s="595"/>
      <c r="K8267" s="595"/>
      <c r="L8267" s="595"/>
      <c r="M8267" s="595"/>
      <c r="N8267" s="595"/>
      <c r="O8267" s="595"/>
      <c r="P8267" s="595"/>
      <c r="Q8267" s="596"/>
      <c r="R8267" s="597"/>
      <c r="S8267" s="597"/>
      <c r="T8267" s="597"/>
      <c r="U8267" s="593"/>
      <c r="V8267" s="593"/>
      <c r="W8267" s="593"/>
      <c r="X8267" s="593"/>
      <c r="Y8267" s="593"/>
      <c r="Z8267" s="593"/>
      <c r="AA8267" s="593"/>
      <c r="AB8267" s="593"/>
      <c r="AC8267" s="593"/>
      <c r="AD8267" s="596"/>
      <c r="AE8267" s="593"/>
      <c r="AF8267" s="593"/>
      <c r="AG8267" s="598"/>
      <c r="AH8267" s="22"/>
      <c r="AI8267" s="22"/>
      <c r="AJ8267" s="22"/>
    </row>
    <row r="8268" spans="1:36" s="230" customFormat="1" hidden="1" x14ac:dyDescent="0.2">
      <c r="A8268" s="593"/>
      <c r="B8268" s="595"/>
      <c r="C8268" s="595"/>
      <c r="D8268" s="595"/>
      <c r="E8268" s="595"/>
      <c r="F8268" s="595"/>
      <c r="G8268" s="595"/>
      <c r="H8268" s="602"/>
      <c r="I8268" s="595"/>
      <c r="J8268" s="595"/>
      <c r="K8268" s="595"/>
      <c r="L8268" s="595"/>
      <c r="M8268" s="595"/>
      <c r="N8268" s="595"/>
      <c r="O8268" s="595"/>
      <c r="P8268" s="595"/>
      <c r="Q8268" s="596"/>
      <c r="R8268" s="597"/>
      <c r="S8268" s="597"/>
      <c r="T8268" s="597"/>
      <c r="U8268" s="593"/>
      <c r="V8268" s="593"/>
      <c r="W8268" s="593"/>
      <c r="X8268" s="593"/>
      <c r="Y8268" s="593"/>
      <c r="Z8268" s="593"/>
      <c r="AA8268" s="593"/>
      <c r="AB8268" s="593"/>
      <c r="AC8268" s="593"/>
      <c r="AD8268" s="596"/>
      <c r="AE8268" s="593"/>
      <c r="AF8268" s="593"/>
      <c r="AG8268" s="598"/>
      <c r="AH8268" s="22"/>
      <c r="AI8268" s="22"/>
      <c r="AJ8268" s="22"/>
    </row>
    <row r="8269" spans="1:36" s="230" customFormat="1" hidden="1" x14ac:dyDescent="0.2">
      <c r="A8269" s="593"/>
      <c r="B8269" s="595"/>
      <c r="C8269" s="595"/>
      <c r="D8269" s="595"/>
      <c r="E8269" s="595"/>
      <c r="F8269" s="595"/>
      <c r="G8269" s="595"/>
      <c r="H8269" s="602"/>
      <c r="I8269" s="595"/>
      <c r="J8269" s="595"/>
      <c r="K8269" s="595"/>
      <c r="L8269" s="595"/>
      <c r="M8269" s="595"/>
      <c r="N8269" s="595"/>
      <c r="O8269" s="595"/>
      <c r="P8269" s="595"/>
      <c r="Q8269" s="596"/>
      <c r="R8269" s="597"/>
      <c r="S8269" s="597"/>
      <c r="T8269" s="597"/>
      <c r="U8269" s="593"/>
      <c r="V8269" s="593"/>
      <c r="W8269" s="593"/>
      <c r="X8269" s="593"/>
      <c r="Y8269" s="593"/>
      <c r="Z8269" s="593"/>
      <c r="AA8269" s="593"/>
      <c r="AB8269" s="593"/>
      <c r="AC8269" s="593"/>
      <c r="AD8269" s="596"/>
      <c r="AE8269" s="593"/>
      <c r="AF8269" s="593"/>
      <c r="AG8269" s="598"/>
      <c r="AH8269" s="22"/>
      <c r="AI8269" s="22"/>
      <c r="AJ8269" s="22"/>
    </row>
    <row r="8270" spans="1:36" s="230" customFormat="1" hidden="1" x14ac:dyDescent="0.2">
      <c r="A8270" s="593"/>
      <c r="B8270" s="595"/>
      <c r="C8270" s="595"/>
      <c r="D8270" s="595"/>
      <c r="E8270" s="595"/>
      <c r="F8270" s="595"/>
      <c r="G8270" s="595"/>
      <c r="H8270" s="602"/>
      <c r="I8270" s="595"/>
      <c r="J8270" s="595"/>
      <c r="K8270" s="595"/>
      <c r="L8270" s="595"/>
      <c r="M8270" s="595"/>
      <c r="N8270" s="595"/>
      <c r="O8270" s="595"/>
      <c r="P8270" s="595"/>
      <c r="Q8270" s="596"/>
      <c r="R8270" s="597"/>
      <c r="S8270" s="597"/>
      <c r="T8270" s="597"/>
      <c r="U8270" s="593"/>
      <c r="V8270" s="593"/>
      <c r="W8270" s="593"/>
      <c r="X8270" s="593"/>
      <c r="Y8270" s="593"/>
      <c r="Z8270" s="593"/>
      <c r="AA8270" s="593"/>
      <c r="AB8270" s="593"/>
      <c r="AC8270" s="593"/>
      <c r="AD8270" s="596"/>
      <c r="AE8270" s="593"/>
      <c r="AF8270" s="593"/>
      <c r="AG8270" s="598"/>
      <c r="AH8270" s="22"/>
      <c r="AI8270" s="22"/>
      <c r="AJ8270" s="22"/>
    </row>
    <row r="8271" spans="1:36" s="230" customFormat="1" hidden="1" x14ac:dyDescent="0.2">
      <c r="A8271" s="593"/>
      <c r="B8271" s="595"/>
      <c r="C8271" s="595"/>
      <c r="D8271" s="595"/>
      <c r="E8271" s="595"/>
      <c r="F8271" s="595"/>
      <c r="G8271" s="595"/>
      <c r="H8271" s="602"/>
      <c r="I8271" s="595"/>
      <c r="J8271" s="595"/>
      <c r="K8271" s="595"/>
      <c r="L8271" s="595"/>
      <c r="M8271" s="595"/>
      <c r="N8271" s="595"/>
      <c r="O8271" s="595"/>
      <c r="P8271" s="595"/>
      <c r="Q8271" s="596"/>
      <c r="R8271" s="597"/>
      <c r="S8271" s="597"/>
      <c r="T8271" s="597"/>
      <c r="U8271" s="593"/>
      <c r="V8271" s="593"/>
      <c r="W8271" s="593"/>
      <c r="X8271" s="593"/>
      <c r="Y8271" s="593"/>
      <c r="Z8271" s="593"/>
      <c r="AA8271" s="593"/>
      <c r="AB8271" s="593"/>
      <c r="AC8271" s="593"/>
      <c r="AD8271" s="596"/>
      <c r="AE8271" s="593"/>
      <c r="AF8271" s="593"/>
      <c r="AG8271" s="598"/>
      <c r="AH8271" s="22"/>
      <c r="AI8271" s="22"/>
      <c r="AJ8271" s="22"/>
    </row>
    <row r="8272" spans="1:36" s="230" customFormat="1" hidden="1" x14ac:dyDescent="0.2">
      <c r="A8272" s="593"/>
      <c r="B8272" s="595"/>
      <c r="C8272" s="595"/>
      <c r="D8272" s="595"/>
      <c r="E8272" s="595"/>
      <c r="F8272" s="595"/>
      <c r="G8272" s="595"/>
      <c r="H8272" s="602"/>
      <c r="I8272" s="595"/>
      <c r="J8272" s="595"/>
      <c r="K8272" s="595"/>
      <c r="L8272" s="595"/>
      <c r="M8272" s="595"/>
      <c r="N8272" s="595"/>
      <c r="O8272" s="595"/>
      <c r="P8272" s="595"/>
      <c r="Q8272" s="596"/>
      <c r="R8272" s="597"/>
      <c r="S8272" s="597"/>
      <c r="T8272" s="597"/>
      <c r="U8272" s="593"/>
      <c r="V8272" s="593"/>
      <c r="W8272" s="593"/>
      <c r="X8272" s="593"/>
      <c r="Y8272" s="593"/>
      <c r="Z8272" s="593"/>
      <c r="AA8272" s="593"/>
      <c r="AB8272" s="593"/>
      <c r="AC8272" s="593"/>
      <c r="AD8272" s="596"/>
      <c r="AE8272" s="593"/>
      <c r="AF8272" s="593"/>
      <c r="AG8272" s="598"/>
      <c r="AH8272" s="22"/>
      <c r="AI8272" s="22"/>
      <c r="AJ8272" s="22"/>
    </row>
    <row r="8273" spans="1:36" s="230" customFormat="1" hidden="1" x14ac:dyDescent="0.2">
      <c r="A8273" s="593"/>
      <c r="B8273" s="595"/>
      <c r="C8273" s="595"/>
      <c r="D8273" s="595"/>
      <c r="E8273" s="595"/>
      <c r="F8273" s="595"/>
      <c r="G8273" s="595"/>
      <c r="H8273" s="602"/>
      <c r="I8273" s="595"/>
      <c r="J8273" s="595"/>
      <c r="K8273" s="595"/>
      <c r="L8273" s="595"/>
      <c r="M8273" s="595"/>
      <c r="N8273" s="595"/>
      <c r="O8273" s="595"/>
      <c r="P8273" s="595"/>
      <c r="Q8273" s="596"/>
      <c r="R8273" s="597"/>
      <c r="S8273" s="597"/>
      <c r="T8273" s="597"/>
      <c r="U8273" s="593"/>
      <c r="V8273" s="593"/>
      <c r="W8273" s="593"/>
      <c r="X8273" s="593"/>
      <c r="Y8273" s="593"/>
      <c r="Z8273" s="593"/>
      <c r="AA8273" s="593"/>
      <c r="AB8273" s="593"/>
      <c r="AC8273" s="593"/>
      <c r="AD8273" s="596"/>
      <c r="AE8273" s="593"/>
      <c r="AF8273" s="593"/>
      <c r="AG8273" s="598"/>
      <c r="AH8273" s="22"/>
      <c r="AI8273" s="22"/>
      <c r="AJ8273" s="22"/>
    </row>
    <row r="8274" spans="1:36" s="230" customFormat="1" hidden="1" x14ac:dyDescent="0.2">
      <c r="A8274" s="593"/>
      <c r="B8274" s="595"/>
      <c r="C8274" s="595"/>
      <c r="D8274" s="595"/>
      <c r="E8274" s="595"/>
      <c r="F8274" s="595"/>
      <c r="G8274" s="595"/>
      <c r="H8274" s="602"/>
      <c r="I8274" s="595"/>
      <c r="J8274" s="595"/>
      <c r="K8274" s="595"/>
      <c r="L8274" s="595"/>
      <c r="M8274" s="595"/>
      <c r="N8274" s="595"/>
      <c r="O8274" s="595"/>
      <c r="P8274" s="595"/>
      <c r="Q8274" s="596"/>
      <c r="R8274" s="597"/>
      <c r="S8274" s="597"/>
      <c r="T8274" s="597"/>
      <c r="U8274" s="593"/>
      <c r="V8274" s="593"/>
      <c r="W8274" s="593"/>
      <c r="X8274" s="593"/>
      <c r="Y8274" s="593"/>
      <c r="Z8274" s="593"/>
      <c r="AA8274" s="593"/>
      <c r="AB8274" s="593"/>
      <c r="AC8274" s="593"/>
      <c r="AD8274" s="596"/>
      <c r="AE8274" s="593"/>
      <c r="AF8274" s="593"/>
      <c r="AG8274" s="598"/>
      <c r="AH8274" s="22"/>
      <c r="AI8274" s="22"/>
      <c r="AJ8274" s="22"/>
    </row>
    <row r="8275" spans="1:36" s="230" customFormat="1" hidden="1" x14ac:dyDescent="0.2">
      <c r="A8275" s="593"/>
      <c r="B8275" s="595"/>
      <c r="C8275" s="595"/>
      <c r="D8275" s="595"/>
      <c r="E8275" s="595"/>
      <c r="F8275" s="595"/>
      <c r="G8275" s="595"/>
      <c r="H8275" s="602"/>
      <c r="I8275" s="595"/>
      <c r="J8275" s="595"/>
      <c r="K8275" s="595"/>
      <c r="L8275" s="595"/>
      <c r="M8275" s="595"/>
      <c r="N8275" s="595"/>
      <c r="O8275" s="595"/>
      <c r="P8275" s="595"/>
      <c r="Q8275" s="596"/>
      <c r="R8275" s="597"/>
      <c r="S8275" s="597"/>
      <c r="T8275" s="597"/>
      <c r="U8275" s="593"/>
      <c r="V8275" s="593"/>
      <c r="W8275" s="593"/>
      <c r="X8275" s="593"/>
      <c r="Y8275" s="593"/>
      <c r="Z8275" s="593"/>
      <c r="AA8275" s="593"/>
      <c r="AB8275" s="593"/>
      <c r="AC8275" s="593"/>
      <c r="AD8275" s="596"/>
      <c r="AE8275" s="593"/>
      <c r="AF8275" s="593"/>
      <c r="AG8275" s="598"/>
      <c r="AH8275" s="22"/>
      <c r="AI8275" s="22"/>
      <c r="AJ8275" s="22"/>
    </row>
    <row r="8276" spans="1:36" s="230" customFormat="1" hidden="1" x14ac:dyDescent="0.2">
      <c r="A8276" s="593"/>
      <c r="B8276" s="595"/>
      <c r="C8276" s="595"/>
      <c r="D8276" s="595"/>
      <c r="E8276" s="595"/>
      <c r="F8276" s="595"/>
      <c r="G8276" s="595"/>
      <c r="H8276" s="602"/>
      <c r="I8276" s="595"/>
      <c r="J8276" s="595"/>
      <c r="K8276" s="595"/>
      <c r="L8276" s="595"/>
      <c r="M8276" s="595"/>
      <c r="N8276" s="595"/>
      <c r="O8276" s="595"/>
      <c r="P8276" s="595"/>
      <c r="Q8276" s="596"/>
      <c r="R8276" s="597"/>
      <c r="S8276" s="597"/>
      <c r="T8276" s="597"/>
      <c r="U8276" s="593"/>
      <c r="V8276" s="593"/>
      <c r="W8276" s="593"/>
      <c r="X8276" s="593"/>
      <c r="Y8276" s="593"/>
      <c r="Z8276" s="593"/>
      <c r="AA8276" s="593"/>
      <c r="AB8276" s="593"/>
      <c r="AC8276" s="593"/>
      <c r="AD8276" s="596"/>
      <c r="AE8276" s="593"/>
      <c r="AF8276" s="593"/>
      <c r="AG8276" s="598"/>
      <c r="AH8276" s="22"/>
      <c r="AI8276" s="22"/>
      <c r="AJ8276" s="22"/>
    </row>
    <row r="8277" spans="1:36" s="230" customFormat="1" hidden="1" x14ac:dyDescent="0.2">
      <c r="A8277" s="593"/>
      <c r="B8277" s="595"/>
      <c r="C8277" s="595"/>
      <c r="D8277" s="595"/>
      <c r="E8277" s="595"/>
      <c r="F8277" s="595"/>
      <c r="G8277" s="595"/>
      <c r="H8277" s="602"/>
      <c r="I8277" s="595"/>
      <c r="J8277" s="595"/>
      <c r="K8277" s="595"/>
      <c r="L8277" s="595"/>
      <c r="M8277" s="595"/>
      <c r="N8277" s="595"/>
      <c r="O8277" s="595"/>
      <c r="P8277" s="595"/>
      <c r="Q8277" s="596"/>
      <c r="R8277" s="597"/>
      <c r="S8277" s="597"/>
      <c r="T8277" s="597"/>
      <c r="U8277" s="593"/>
      <c r="V8277" s="593"/>
      <c r="W8277" s="593"/>
      <c r="X8277" s="593"/>
      <c r="Y8277" s="593"/>
      <c r="Z8277" s="593"/>
      <c r="AA8277" s="593"/>
      <c r="AB8277" s="593"/>
      <c r="AC8277" s="593"/>
      <c r="AD8277" s="596"/>
      <c r="AE8277" s="593"/>
      <c r="AF8277" s="593"/>
      <c r="AG8277" s="598"/>
      <c r="AH8277" s="22"/>
      <c r="AI8277" s="22"/>
      <c r="AJ8277" s="22"/>
    </row>
    <row r="8278" spans="1:36" s="230" customFormat="1" hidden="1" x14ac:dyDescent="0.2">
      <c r="A8278" s="593"/>
      <c r="B8278" s="595"/>
      <c r="C8278" s="595"/>
      <c r="D8278" s="595"/>
      <c r="E8278" s="595"/>
      <c r="F8278" s="595"/>
      <c r="G8278" s="595"/>
      <c r="H8278" s="602"/>
      <c r="I8278" s="595"/>
      <c r="J8278" s="22"/>
      <c r="K8278" s="595"/>
      <c r="L8278" s="595"/>
      <c r="M8278" s="595"/>
      <c r="N8278" s="595"/>
      <c r="O8278" s="595"/>
      <c r="P8278" s="595"/>
      <c r="Q8278" s="596"/>
      <c r="R8278" s="597"/>
      <c r="S8278" s="597"/>
      <c r="T8278" s="597"/>
      <c r="U8278" s="593"/>
      <c r="V8278" s="593"/>
      <c r="W8278" s="593"/>
      <c r="X8278" s="593"/>
      <c r="Y8278" s="593"/>
      <c r="Z8278" s="593"/>
      <c r="AA8278" s="593"/>
      <c r="AB8278" s="593"/>
      <c r="AC8278" s="593"/>
      <c r="AD8278" s="596"/>
      <c r="AE8278" s="593"/>
      <c r="AF8278" s="593"/>
      <c r="AG8278" s="598"/>
      <c r="AH8278" s="22"/>
      <c r="AI8278" s="22"/>
      <c r="AJ8278" s="22"/>
    </row>
    <row r="8279" spans="1:36" s="230" customFormat="1" hidden="1" x14ac:dyDescent="0.2">
      <c r="A8279" s="593"/>
      <c r="B8279" s="595"/>
      <c r="C8279" s="595"/>
      <c r="D8279" s="595"/>
      <c r="E8279" s="595"/>
      <c r="F8279" s="595"/>
      <c r="G8279" s="595"/>
      <c r="H8279" s="602"/>
      <c r="I8279" s="595"/>
      <c r="J8279" s="595"/>
      <c r="K8279" s="595"/>
      <c r="L8279" s="595"/>
      <c r="M8279" s="595"/>
      <c r="N8279" s="595"/>
      <c r="O8279" s="595"/>
      <c r="P8279" s="595"/>
      <c r="Q8279" s="596"/>
      <c r="R8279" s="597"/>
      <c r="S8279" s="597"/>
      <c r="T8279" s="597"/>
      <c r="U8279" s="593"/>
      <c r="V8279" s="593"/>
      <c r="W8279" s="593"/>
      <c r="X8279" s="593"/>
      <c r="Y8279" s="593"/>
      <c r="Z8279" s="593"/>
      <c r="AA8279" s="593"/>
      <c r="AB8279" s="593"/>
      <c r="AC8279" s="593"/>
      <c r="AD8279" s="596"/>
      <c r="AE8279" s="593"/>
      <c r="AF8279" s="593"/>
      <c r="AG8279" s="598"/>
      <c r="AH8279" s="22"/>
      <c r="AI8279" s="22"/>
      <c r="AJ8279" s="22"/>
    </row>
    <row r="8280" spans="1:36" s="230" customFormat="1" hidden="1" x14ac:dyDescent="0.2">
      <c r="A8280" s="593"/>
      <c r="B8280" s="595"/>
      <c r="C8280" s="595"/>
      <c r="D8280" s="595"/>
      <c r="E8280" s="595"/>
      <c r="F8280" s="595"/>
      <c r="G8280" s="595"/>
      <c r="H8280" s="602"/>
      <c r="I8280" s="595"/>
      <c r="J8280" s="595"/>
      <c r="K8280" s="595"/>
      <c r="L8280" s="595"/>
      <c r="M8280" s="595"/>
      <c r="N8280" s="595"/>
      <c r="O8280" s="595"/>
      <c r="P8280" s="595"/>
      <c r="Q8280" s="596"/>
      <c r="R8280" s="597"/>
      <c r="S8280" s="597"/>
      <c r="T8280" s="597"/>
      <c r="U8280" s="593"/>
      <c r="V8280" s="593"/>
      <c r="W8280" s="593"/>
      <c r="X8280" s="593"/>
      <c r="Y8280" s="593"/>
      <c r="Z8280" s="593"/>
      <c r="AA8280" s="593"/>
      <c r="AB8280" s="593"/>
      <c r="AC8280" s="593"/>
      <c r="AD8280" s="596"/>
      <c r="AE8280" s="593"/>
      <c r="AF8280" s="593"/>
      <c r="AG8280" s="598"/>
      <c r="AH8280" s="22"/>
      <c r="AI8280" s="22"/>
      <c r="AJ8280" s="22"/>
    </row>
    <row r="8281" spans="1:36" s="230" customFormat="1" hidden="1" x14ac:dyDescent="0.2">
      <c r="A8281" s="593"/>
      <c r="B8281" s="595"/>
      <c r="C8281" s="595"/>
      <c r="D8281" s="595"/>
      <c r="E8281" s="595"/>
      <c r="F8281" s="595"/>
      <c r="G8281" s="595"/>
      <c r="H8281" s="602"/>
      <c r="I8281" s="595"/>
      <c r="J8281" s="595"/>
      <c r="K8281" s="595"/>
      <c r="L8281" s="595"/>
      <c r="M8281" s="595"/>
      <c r="N8281" s="595"/>
      <c r="O8281" s="595"/>
      <c r="P8281" s="595"/>
      <c r="Q8281" s="596"/>
      <c r="R8281" s="597"/>
      <c r="S8281" s="597"/>
      <c r="T8281" s="597"/>
      <c r="U8281" s="593"/>
      <c r="V8281" s="593"/>
      <c r="W8281" s="593"/>
      <c r="X8281" s="593"/>
      <c r="Y8281" s="593"/>
      <c r="Z8281" s="593"/>
      <c r="AA8281" s="593"/>
      <c r="AB8281" s="593"/>
      <c r="AC8281" s="593"/>
      <c r="AD8281" s="596"/>
      <c r="AE8281" s="593"/>
      <c r="AF8281" s="593"/>
      <c r="AG8281" s="598"/>
      <c r="AH8281" s="22"/>
      <c r="AI8281" s="22"/>
      <c r="AJ8281" s="22"/>
    </row>
    <row r="8282" spans="1:36" s="230" customFormat="1" hidden="1" x14ac:dyDescent="0.2">
      <c r="A8282" s="593"/>
      <c r="B8282" s="595"/>
      <c r="C8282" s="595"/>
      <c r="D8282" s="595"/>
      <c r="E8282" s="595"/>
      <c r="F8282" s="595"/>
      <c r="G8282" s="595"/>
      <c r="H8282" s="602"/>
      <c r="I8282" s="595"/>
      <c r="J8282" s="595"/>
      <c r="K8282" s="595"/>
      <c r="L8282" s="595"/>
      <c r="M8282" s="595"/>
      <c r="N8282" s="595"/>
      <c r="O8282" s="595"/>
      <c r="P8282" s="595"/>
      <c r="Q8282" s="596"/>
      <c r="R8282" s="597"/>
      <c r="S8282" s="597"/>
      <c r="T8282" s="597"/>
      <c r="U8282" s="593"/>
      <c r="V8282" s="593"/>
      <c r="W8282" s="593"/>
      <c r="X8282" s="593"/>
      <c r="Y8282" s="593"/>
      <c r="Z8282" s="593"/>
      <c r="AA8282" s="593"/>
      <c r="AB8282" s="593"/>
      <c r="AC8282" s="593"/>
      <c r="AD8282" s="596"/>
      <c r="AE8282" s="593"/>
      <c r="AF8282" s="593"/>
      <c r="AG8282" s="598"/>
      <c r="AH8282" s="22"/>
      <c r="AI8282" s="22"/>
      <c r="AJ8282" s="22"/>
    </row>
    <row r="8283" spans="1:36" s="230" customFormat="1" hidden="1" x14ac:dyDescent="0.2">
      <c r="A8283" s="593"/>
      <c r="B8283" s="595"/>
      <c r="C8283" s="595"/>
      <c r="D8283" s="595"/>
      <c r="E8283" s="595"/>
      <c r="F8283" s="595"/>
      <c r="G8283" s="595"/>
      <c r="H8283" s="602"/>
      <c r="I8283" s="595"/>
      <c r="J8283" s="595"/>
      <c r="K8283" s="595"/>
      <c r="L8283" s="595"/>
      <c r="M8283" s="595"/>
      <c r="N8283" s="595"/>
      <c r="O8283" s="595"/>
      <c r="P8283" s="595"/>
      <c r="Q8283" s="596"/>
      <c r="R8283" s="597"/>
      <c r="S8283" s="597"/>
      <c r="T8283" s="597"/>
      <c r="U8283" s="593"/>
      <c r="V8283" s="593"/>
      <c r="W8283" s="593"/>
      <c r="X8283" s="593"/>
      <c r="Y8283" s="593"/>
      <c r="Z8283" s="593"/>
      <c r="AA8283" s="593"/>
      <c r="AB8283" s="593"/>
      <c r="AC8283" s="593"/>
      <c r="AD8283" s="596"/>
      <c r="AE8283" s="593"/>
      <c r="AF8283" s="593"/>
      <c r="AG8283" s="598"/>
      <c r="AH8283" s="22"/>
      <c r="AI8283" s="22"/>
      <c r="AJ8283" s="22"/>
    </row>
    <row r="8284" spans="1:36" s="230" customFormat="1" hidden="1" x14ac:dyDescent="0.2">
      <c r="A8284" s="593"/>
      <c r="B8284" s="595"/>
      <c r="C8284" s="595"/>
      <c r="D8284" s="595"/>
      <c r="E8284" s="595"/>
      <c r="F8284" s="595"/>
      <c r="G8284" s="595"/>
      <c r="H8284" s="602"/>
      <c r="I8284" s="595"/>
      <c r="J8284" s="595"/>
      <c r="K8284" s="595"/>
      <c r="L8284" s="595"/>
      <c r="M8284" s="595"/>
      <c r="N8284" s="595"/>
      <c r="O8284" s="595"/>
      <c r="P8284" s="595"/>
      <c r="Q8284" s="596"/>
      <c r="R8284" s="597"/>
      <c r="S8284" s="597"/>
      <c r="T8284" s="597"/>
      <c r="U8284" s="593"/>
      <c r="V8284" s="593"/>
      <c r="W8284" s="593"/>
      <c r="X8284" s="593"/>
      <c r="Y8284" s="593"/>
      <c r="Z8284" s="593"/>
      <c r="AA8284" s="593"/>
      <c r="AB8284" s="593"/>
      <c r="AC8284" s="593"/>
      <c r="AD8284" s="596"/>
      <c r="AE8284" s="593"/>
      <c r="AF8284" s="593"/>
      <c r="AG8284" s="598"/>
      <c r="AH8284" s="22"/>
      <c r="AI8284" s="22"/>
      <c r="AJ8284" s="22"/>
    </row>
    <row r="8285" spans="1:36" s="230" customFormat="1" hidden="1" x14ac:dyDescent="0.2">
      <c r="A8285" s="593"/>
      <c r="B8285" s="595"/>
      <c r="C8285" s="595"/>
      <c r="D8285" s="595"/>
      <c r="E8285" s="595"/>
      <c r="F8285" s="595"/>
      <c r="G8285" s="595"/>
      <c r="H8285" s="602"/>
      <c r="I8285" s="595"/>
      <c r="J8285" s="595"/>
      <c r="K8285" s="595"/>
      <c r="L8285" s="595"/>
      <c r="M8285" s="595"/>
      <c r="N8285" s="595"/>
      <c r="O8285" s="595"/>
      <c r="P8285" s="595"/>
      <c r="Q8285" s="596"/>
      <c r="R8285" s="597"/>
      <c r="S8285" s="597"/>
      <c r="T8285" s="597"/>
      <c r="U8285" s="593"/>
      <c r="V8285" s="593"/>
      <c r="W8285" s="593"/>
      <c r="X8285" s="593"/>
      <c r="Y8285" s="593"/>
      <c r="Z8285" s="593"/>
      <c r="AA8285" s="593"/>
      <c r="AB8285" s="593"/>
      <c r="AC8285" s="593"/>
      <c r="AD8285" s="596"/>
      <c r="AE8285" s="593"/>
      <c r="AF8285" s="593"/>
      <c r="AG8285" s="598"/>
      <c r="AH8285" s="22"/>
      <c r="AI8285" s="22"/>
      <c r="AJ8285" s="22"/>
    </row>
    <row r="8286" spans="1:36" s="230" customFormat="1" hidden="1" x14ac:dyDescent="0.2">
      <c r="A8286" s="593"/>
      <c r="B8286" s="595"/>
      <c r="C8286" s="595"/>
      <c r="D8286" s="595"/>
      <c r="E8286" s="595"/>
      <c r="F8286" s="595"/>
      <c r="G8286" s="595"/>
      <c r="H8286" s="602"/>
      <c r="I8286" s="595"/>
      <c r="J8286" s="595"/>
      <c r="K8286" s="595"/>
      <c r="L8286" s="595"/>
      <c r="M8286" s="595"/>
      <c r="N8286" s="595"/>
      <c r="O8286" s="595"/>
      <c r="P8286" s="595"/>
      <c r="Q8286" s="596"/>
      <c r="R8286" s="597"/>
      <c r="S8286" s="597"/>
      <c r="T8286" s="597"/>
      <c r="U8286" s="593"/>
      <c r="V8286" s="593"/>
      <c r="W8286" s="593"/>
      <c r="X8286" s="593"/>
      <c r="Y8286" s="593"/>
      <c r="Z8286" s="593"/>
      <c r="AA8286" s="593"/>
      <c r="AB8286" s="593"/>
      <c r="AC8286" s="593"/>
      <c r="AD8286" s="596"/>
      <c r="AE8286" s="593"/>
      <c r="AF8286" s="593"/>
      <c r="AG8286" s="598"/>
      <c r="AH8286" s="22"/>
      <c r="AI8286" s="22"/>
      <c r="AJ8286" s="22"/>
    </row>
    <row r="8287" spans="1:36" s="230" customFormat="1" hidden="1" x14ac:dyDescent="0.2">
      <c r="A8287" s="593"/>
      <c r="B8287" s="595"/>
      <c r="C8287" s="595"/>
      <c r="D8287" s="595"/>
      <c r="E8287" s="595"/>
      <c r="F8287" s="595"/>
      <c r="G8287" s="595"/>
      <c r="H8287" s="602"/>
      <c r="I8287" s="595"/>
      <c r="J8287" s="595"/>
      <c r="K8287" s="595"/>
      <c r="L8287" s="595"/>
      <c r="M8287" s="595"/>
      <c r="N8287" s="595"/>
      <c r="O8287" s="595"/>
      <c r="P8287" s="595"/>
      <c r="Q8287" s="596"/>
      <c r="R8287" s="597"/>
      <c r="S8287" s="597"/>
      <c r="T8287" s="597"/>
      <c r="U8287" s="593"/>
      <c r="V8287" s="593"/>
      <c r="W8287" s="593"/>
      <c r="X8287" s="593"/>
      <c r="Y8287" s="593"/>
      <c r="Z8287" s="593"/>
      <c r="AA8287" s="593"/>
      <c r="AB8287" s="593"/>
      <c r="AC8287" s="593"/>
      <c r="AD8287" s="596"/>
      <c r="AE8287" s="593"/>
      <c r="AF8287" s="593"/>
      <c r="AG8287" s="598"/>
      <c r="AH8287" s="22"/>
      <c r="AI8287" s="22"/>
      <c r="AJ8287" s="22"/>
    </row>
    <row r="8288" spans="1:36" s="230" customFormat="1" hidden="1" x14ac:dyDescent="0.2">
      <c r="A8288" s="593"/>
      <c r="B8288" s="595"/>
      <c r="C8288" s="595"/>
      <c r="D8288" s="595"/>
      <c r="E8288" s="595"/>
      <c r="F8288" s="595"/>
      <c r="G8288" s="595"/>
      <c r="H8288" s="602"/>
      <c r="I8288" s="595"/>
      <c r="J8288" s="595"/>
      <c r="K8288" s="595"/>
      <c r="L8288" s="595"/>
      <c r="M8288" s="595"/>
      <c r="N8288" s="595"/>
      <c r="O8288" s="595"/>
      <c r="P8288" s="595"/>
      <c r="Q8288" s="596"/>
      <c r="R8288" s="597"/>
      <c r="S8288" s="597"/>
      <c r="T8288" s="597"/>
      <c r="U8288" s="593"/>
      <c r="V8288" s="593"/>
      <c r="W8288" s="593"/>
      <c r="X8288" s="593"/>
      <c r="Y8288" s="593"/>
      <c r="Z8288" s="593"/>
      <c r="AA8288" s="593"/>
      <c r="AB8288" s="593"/>
      <c r="AC8288" s="593"/>
      <c r="AD8288" s="596"/>
      <c r="AE8288" s="593"/>
      <c r="AF8288" s="593"/>
      <c r="AG8288" s="598"/>
      <c r="AH8288" s="22"/>
      <c r="AI8288" s="22"/>
      <c r="AJ8288" s="22"/>
    </row>
    <row r="8289" spans="1:36" s="230" customFormat="1" hidden="1" x14ac:dyDescent="0.2">
      <c r="A8289" s="593"/>
      <c r="B8289" s="595"/>
      <c r="C8289" s="595"/>
      <c r="D8289" s="595"/>
      <c r="E8289" s="595"/>
      <c r="F8289" s="595"/>
      <c r="G8289" s="595"/>
      <c r="H8289" s="602"/>
      <c r="I8289" s="595"/>
      <c r="J8289" s="595"/>
      <c r="K8289" s="595"/>
      <c r="L8289" s="595"/>
      <c r="M8289" s="595"/>
      <c r="N8289" s="595"/>
      <c r="O8289" s="595"/>
      <c r="P8289" s="595"/>
      <c r="Q8289" s="596"/>
      <c r="R8289" s="597"/>
      <c r="S8289" s="597"/>
      <c r="T8289" s="597"/>
      <c r="U8289" s="593"/>
      <c r="V8289" s="593"/>
      <c r="W8289" s="593"/>
      <c r="X8289" s="593"/>
      <c r="Y8289" s="593"/>
      <c r="Z8289" s="593"/>
      <c r="AA8289" s="593"/>
      <c r="AB8289" s="593"/>
      <c r="AC8289" s="593"/>
      <c r="AD8289" s="596"/>
      <c r="AE8289" s="593"/>
      <c r="AF8289" s="593"/>
      <c r="AG8289" s="598"/>
      <c r="AH8289" s="22"/>
      <c r="AI8289" s="22"/>
      <c r="AJ8289" s="22"/>
    </row>
    <row r="8290" spans="1:36" s="230" customFormat="1" hidden="1" x14ac:dyDescent="0.2">
      <c r="A8290" s="593"/>
      <c r="B8290" s="595"/>
      <c r="C8290" s="595"/>
      <c r="D8290" s="595"/>
      <c r="E8290" s="595"/>
      <c r="F8290" s="595"/>
      <c r="G8290" s="595"/>
      <c r="H8290" s="602"/>
      <c r="I8290" s="595"/>
      <c r="J8290" s="595"/>
      <c r="K8290" s="595"/>
      <c r="L8290" s="595"/>
      <c r="M8290" s="595"/>
      <c r="N8290" s="595"/>
      <c r="O8290" s="595"/>
      <c r="P8290" s="595"/>
      <c r="Q8290" s="596"/>
      <c r="R8290" s="597"/>
      <c r="S8290" s="597"/>
      <c r="T8290" s="597"/>
      <c r="U8290" s="593"/>
      <c r="V8290" s="593"/>
      <c r="W8290" s="593"/>
      <c r="X8290" s="593"/>
      <c r="Y8290" s="593"/>
      <c r="Z8290" s="593"/>
      <c r="AA8290" s="593"/>
      <c r="AB8290" s="593"/>
      <c r="AC8290" s="593"/>
      <c r="AD8290" s="596"/>
      <c r="AE8290" s="593"/>
      <c r="AF8290" s="593"/>
      <c r="AG8290" s="598"/>
      <c r="AH8290" s="22"/>
      <c r="AI8290" s="22"/>
      <c r="AJ8290" s="22"/>
    </row>
    <row r="8291" spans="1:36" s="230" customFormat="1" hidden="1" x14ac:dyDescent="0.2">
      <c r="A8291" s="593"/>
      <c r="B8291" s="595"/>
      <c r="C8291" s="595"/>
      <c r="D8291" s="595"/>
      <c r="E8291" s="595"/>
      <c r="F8291" s="595"/>
      <c r="G8291" s="595"/>
      <c r="H8291" s="602"/>
      <c r="I8291" s="595"/>
      <c r="J8291" s="595"/>
      <c r="K8291" s="595"/>
      <c r="L8291" s="595"/>
      <c r="M8291" s="595"/>
      <c r="N8291" s="595"/>
      <c r="O8291" s="595"/>
      <c r="P8291" s="595"/>
      <c r="Q8291" s="596"/>
      <c r="R8291" s="597"/>
      <c r="S8291" s="597"/>
      <c r="T8291" s="597"/>
      <c r="U8291" s="593"/>
      <c r="V8291" s="593"/>
      <c r="W8291" s="593"/>
      <c r="X8291" s="593"/>
      <c r="Y8291" s="593"/>
      <c r="Z8291" s="593"/>
      <c r="AA8291" s="593"/>
      <c r="AB8291" s="593"/>
      <c r="AC8291" s="593"/>
      <c r="AD8291" s="596"/>
      <c r="AE8291" s="593"/>
      <c r="AF8291" s="593"/>
      <c r="AG8291" s="598"/>
      <c r="AH8291" s="22"/>
      <c r="AI8291" s="22"/>
      <c r="AJ8291" s="22"/>
    </row>
    <row r="8292" spans="1:36" s="230" customFormat="1" hidden="1" x14ac:dyDescent="0.2">
      <c r="A8292" s="593"/>
      <c r="B8292" s="595"/>
      <c r="C8292" s="595"/>
      <c r="D8292" s="595"/>
      <c r="E8292" s="595"/>
      <c r="F8292" s="595"/>
      <c r="G8292" s="595"/>
      <c r="H8292" s="602"/>
      <c r="I8292" s="595"/>
      <c r="J8292" s="595"/>
      <c r="K8292" s="595"/>
      <c r="L8292" s="595"/>
      <c r="M8292" s="595"/>
      <c r="N8292" s="595"/>
      <c r="O8292" s="595"/>
      <c r="P8292" s="595"/>
      <c r="Q8292" s="596"/>
      <c r="R8292" s="597"/>
      <c r="S8292" s="597"/>
      <c r="T8292" s="597"/>
      <c r="U8292" s="593"/>
      <c r="V8292" s="593"/>
      <c r="W8292" s="593"/>
      <c r="X8292" s="593"/>
      <c r="Y8292" s="593"/>
      <c r="Z8292" s="593"/>
      <c r="AA8292" s="593"/>
      <c r="AB8292" s="593"/>
      <c r="AC8292" s="593"/>
      <c r="AD8292" s="596"/>
      <c r="AE8292" s="593"/>
      <c r="AF8292" s="593"/>
      <c r="AG8292" s="598"/>
      <c r="AH8292" s="22"/>
      <c r="AI8292" s="22"/>
      <c r="AJ8292" s="22"/>
    </row>
    <row r="8293" spans="1:36" s="230" customFormat="1" hidden="1" x14ac:dyDescent="0.2">
      <c r="A8293" s="593"/>
      <c r="B8293" s="595"/>
      <c r="C8293" s="595"/>
      <c r="D8293" s="595"/>
      <c r="E8293" s="595"/>
      <c r="F8293" s="595"/>
      <c r="G8293" s="595"/>
      <c r="H8293" s="602"/>
      <c r="I8293" s="595"/>
      <c r="J8293" s="595"/>
      <c r="K8293" s="595"/>
      <c r="L8293" s="595"/>
      <c r="M8293" s="595"/>
      <c r="N8293" s="595"/>
      <c r="O8293" s="595"/>
      <c r="P8293" s="595"/>
      <c r="Q8293" s="596"/>
      <c r="R8293" s="597"/>
      <c r="S8293" s="597"/>
      <c r="T8293" s="597"/>
      <c r="U8293" s="593"/>
      <c r="V8293" s="593"/>
      <c r="W8293" s="593"/>
      <c r="X8293" s="593"/>
      <c r="Y8293" s="593"/>
      <c r="Z8293" s="593"/>
      <c r="AA8293" s="593"/>
      <c r="AB8293" s="593"/>
      <c r="AC8293" s="593"/>
      <c r="AD8293" s="596"/>
      <c r="AE8293" s="593"/>
      <c r="AF8293" s="593"/>
      <c r="AG8293" s="598"/>
      <c r="AH8293" s="22"/>
      <c r="AI8293" s="22"/>
      <c r="AJ8293" s="22"/>
    </row>
    <row r="8294" spans="1:36" s="230" customFormat="1" hidden="1" x14ac:dyDescent="0.2">
      <c r="A8294" s="593"/>
      <c r="B8294" s="595"/>
      <c r="C8294" s="595"/>
      <c r="D8294" s="595"/>
      <c r="E8294" s="595"/>
      <c r="F8294" s="595"/>
      <c r="G8294" s="595"/>
      <c r="H8294" s="602"/>
      <c r="I8294" s="595"/>
      <c r="J8294" s="595"/>
      <c r="K8294" s="595"/>
      <c r="L8294" s="595"/>
      <c r="M8294" s="595"/>
      <c r="N8294" s="595"/>
      <c r="O8294" s="595"/>
      <c r="P8294" s="595"/>
      <c r="Q8294" s="596"/>
      <c r="R8294" s="597"/>
      <c r="S8294" s="597"/>
      <c r="T8294" s="597"/>
      <c r="U8294" s="593"/>
      <c r="V8294" s="593"/>
      <c r="W8294" s="593"/>
      <c r="X8294" s="593"/>
      <c r="Y8294" s="593"/>
      <c r="Z8294" s="593"/>
      <c r="AA8294" s="593"/>
      <c r="AB8294" s="593"/>
      <c r="AC8294" s="593"/>
      <c r="AD8294" s="596"/>
      <c r="AE8294" s="593"/>
      <c r="AF8294" s="593"/>
      <c r="AG8294" s="598"/>
      <c r="AH8294" s="22"/>
      <c r="AI8294" s="22"/>
      <c r="AJ8294" s="22"/>
    </row>
    <row r="8295" spans="1:36" s="230" customFormat="1" hidden="1" x14ac:dyDescent="0.2">
      <c r="A8295" s="593"/>
      <c r="B8295" s="595"/>
      <c r="C8295" s="595"/>
      <c r="D8295" s="595"/>
      <c r="E8295" s="595"/>
      <c r="F8295" s="595"/>
      <c r="G8295" s="595"/>
      <c r="H8295" s="602"/>
      <c r="I8295" s="595"/>
      <c r="J8295" s="595"/>
      <c r="K8295" s="595"/>
      <c r="L8295" s="595"/>
      <c r="M8295" s="595"/>
      <c r="N8295" s="595"/>
      <c r="O8295" s="595"/>
      <c r="P8295" s="595"/>
      <c r="Q8295" s="596"/>
      <c r="R8295" s="597"/>
      <c r="S8295" s="597"/>
      <c r="T8295" s="597"/>
      <c r="U8295" s="593"/>
      <c r="V8295" s="593"/>
      <c r="W8295" s="593"/>
      <c r="X8295" s="593"/>
      <c r="Y8295" s="593"/>
      <c r="Z8295" s="593"/>
      <c r="AA8295" s="593"/>
      <c r="AB8295" s="593"/>
      <c r="AC8295" s="593"/>
      <c r="AD8295" s="596"/>
      <c r="AE8295" s="593"/>
      <c r="AF8295" s="593"/>
      <c r="AG8295" s="598"/>
      <c r="AH8295" s="22"/>
      <c r="AI8295" s="22"/>
      <c r="AJ8295" s="22"/>
    </row>
    <row r="8296" spans="1:36" s="230" customFormat="1" hidden="1" x14ac:dyDescent="0.2">
      <c r="A8296" s="593"/>
      <c r="B8296" s="595"/>
      <c r="C8296" s="595"/>
      <c r="D8296" s="595"/>
      <c r="E8296" s="595"/>
      <c r="F8296" s="595"/>
      <c r="G8296" s="595"/>
      <c r="H8296" s="602"/>
      <c r="I8296" s="595"/>
      <c r="J8296" s="595"/>
      <c r="K8296" s="595"/>
      <c r="L8296" s="595"/>
      <c r="M8296" s="595"/>
      <c r="N8296" s="595"/>
      <c r="O8296" s="595"/>
      <c r="P8296" s="595"/>
      <c r="Q8296" s="596"/>
      <c r="R8296" s="597"/>
      <c r="S8296" s="597"/>
      <c r="T8296" s="597"/>
      <c r="U8296" s="593"/>
      <c r="V8296" s="593"/>
      <c r="W8296" s="593"/>
      <c r="X8296" s="593"/>
      <c r="Y8296" s="593"/>
      <c r="Z8296" s="593"/>
      <c r="AA8296" s="593"/>
      <c r="AB8296" s="593"/>
      <c r="AC8296" s="593"/>
      <c r="AD8296" s="596"/>
      <c r="AE8296" s="593"/>
      <c r="AF8296" s="593"/>
      <c r="AG8296" s="598"/>
      <c r="AH8296" s="22"/>
      <c r="AI8296" s="22"/>
      <c r="AJ8296" s="22"/>
    </row>
    <row r="8297" spans="1:36" s="230" customFormat="1" hidden="1" x14ac:dyDescent="0.2">
      <c r="A8297" s="593"/>
      <c r="B8297" s="595"/>
      <c r="C8297" s="595"/>
      <c r="D8297" s="595"/>
      <c r="E8297" s="595"/>
      <c r="F8297" s="595"/>
      <c r="G8297" s="595"/>
      <c r="H8297" s="602"/>
      <c r="I8297" s="595"/>
      <c r="J8297" s="595"/>
      <c r="K8297" s="595"/>
      <c r="L8297" s="595"/>
      <c r="M8297" s="595"/>
      <c r="N8297" s="595"/>
      <c r="O8297" s="595"/>
      <c r="P8297" s="595"/>
      <c r="Q8297" s="596"/>
      <c r="R8297" s="597"/>
      <c r="S8297" s="597"/>
      <c r="T8297" s="597"/>
      <c r="U8297" s="593"/>
      <c r="V8297" s="593"/>
      <c r="W8297" s="593"/>
      <c r="X8297" s="593"/>
      <c r="Y8297" s="593"/>
      <c r="Z8297" s="593"/>
      <c r="AA8297" s="593"/>
      <c r="AB8297" s="593"/>
      <c r="AC8297" s="593"/>
      <c r="AD8297" s="596"/>
      <c r="AE8297" s="593"/>
      <c r="AF8297" s="593"/>
      <c r="AG8297" s="598"/>
      <c r="AH8297" s="22"/>
      <c r="AI8297" s="22"/>
      <c r="AJ8297" s="22"/>
    </row>
    <row r="8298" spans="1:36" s="230" customFormat="1" hidden="1" x14ac:dyDescent="0.2">
      <c r="A8298" s="593"/>
      <c r="B8298" s="595"/>
      <c r="C8298" s="595"/>
      <c r="D8298" s="595"/>
      <c r="E8298" s="595"/>
      <c r="F8298" s="595"/>
      <c r="G8298" s="595"/>
      <c r="H8298" s="602"/>
      <c r="I8298" s="595"/>
      <c r="J8298" s="595"/>
      <c r="K8298" s="595"/>
      <c r="L8298" s="595"/>
      <c r="M8298" s="595"/>
      <c r="N8298" s="595"/>
      <c r="O8298" s="595"/>
      <c r="P8298" s="595"/>
      <c r="Q8298" s="596"/>
      <c r="R8298" s="597"/>
      <c r="S8298" s="597"/>
      <c r="T8298" s="597"/>
      <c r="U8298" s="593"/>
      <c r="V8298" s="593"/>
      <c r="W8298" s="593"/>
      <c r="X8298" s="593"/>
      <c r="Y8298" s="593"/>
      <c r="Z8298" s="593"/>
      <c r="AA8298" s="593"/>
      <c r="AB8298" s="593"/>
      <c r="AC8298" s="593"/>
      <c r="AD8298" s="596"/>
      <c r="AE8298" s="593"/>
      <c r="AF8298" s="593"/>
      <c r="AG8298" s="598"/>
      <c r="AH8298" s="22"/>
      <c r="AI8298" s="22"/>
      <c r="AJ8298" s="22"/>
    </row>
    <row r="8299" spans="1:36" s="230" customFormat="1" hidden="1" x14ac:dyDescent="0.2">
      <c r="A8299" s="593"/>
      <c r="B8299" s="595"/>
      <c r="C8299" s="595"/>
      <c r="D8299" s="595"/>
      <c r="E8299" s="595"/>
      <c r="F8299" s="595"/>
      <c r="G8299" s="595"/>
      <c r="H8299" s="602"/>
      <c r="I8299" s="595"/>
      <c r="J8299" s="595"/>
      <c r="K8299" s="595"/>
      <c r="L8299" s="595"/>
      <c r="M8299" s="595"/>
      <c r="N8299" s="595"/>
      <c r="O8299" s="595"/>
      <c r="P8299" s="595"/>
      <c r="Q8299" s="596"/>
      <c r="R8299" s="597"/>
      <c r="S8299" s="597"/>
      <c r="T8299" s="597"/>
      <c r="U8299" s="593"/>
      <c r="V8299" s="593"/>
      <c r="W8299" s="593"/>
      <c r="X8299" s="593"/>
      <c r="Y8299" s="593"/>
      <c r="Z8299" s="593"/>
      <c r="AA8299" s="593"/>
      <c r="AB8299" s="593"/>
      <c r="AC8299" s="593"/>
      <c r="AD8299" s="596"/>
      <c r="AE8299" s="593"/>
      <c r="AF8299" s="593"/>
      <c r="AG8299" s="598"/>
      <c r="AH8299" s="22"/>
      <c r="AI8299" s="22"/>
      <c r="AJ8299" s="22"/>
    </row>
    <row r="8300" spans="1:36" s="3" customFormat="1" hidden="1" x14ac:dyDescent="0.2">
      <c r="A8300" s="593"/>
      <c r="B8300" s="595"/>
      <c r="C8300" s="595"/>
      <c r="D8300" s="595"/>
      <c r="E8300" s="595"/>
      <c r="F8300" s="595"/>
      <c r="G8300" s="595"/>
      <c r="H8300" s="602"/>
      <c r="I8300" s="595"/>
      <c r="J8300" s="595"/>
      <c r="K8300" s="595"/>
      <c r="L8300" s="595"/>
      <c r="M8300" s="595"/>
      <c r="N8300" s="595"/>
      <c r="O8300" s="595"/>
      <c r="P8300" s="595"/>
      <c r="Q8300" s="596"/>
      <c r="R8300" s="597"/>
      <c r="S8300" s="597"/>
      <c r="T8300" s="597"/>
      <c r="U8300" s="593"/>
      <c r="V8300" s="593"/>
      <c r="W8300" s="593"/>
      <c r="X8300" s="593"/>
      <c r="Y8300" s="593"/>
      <c r="Z8300" s="593"/>
      <c r="AA8300" s="593"/>
      <c r="AB8300" s="593"/>
      <c r="AC8300" s="593"/>
      <c r="AD8300" s="596"/>
      <c r="AE8300" s="593"/>
      <c r="AF8300" s="593"/>
      <c r="AG8300" s="598"/>
      <c r="AH8300" s="22"/>
      <c r="AI8300" s="22"/>
      <c r="AJ8300" s="22"/>
    </row>
    <row r="8301" spans="1:36" s="230" customFormat="1" hidden="1" x14ac:dyDescent="0.2">
      <c r="A8301" s="593"/>
      <c r="B8301" s="595"/>
      <c r="C8301" s="595"/>
      <c r="D8301" s="595"/>
      <c r="E8301" s="595"/>
      <c r="F8301" s="595"/>
      <c r="G8301" s="595"/>
      <c r="H8301" s="602"/>
      <c r="I8301" s="595"/>
      <c r="J8301" s="595"/>
      <c r="K8301" s="595"/>
      <c r="L8301" s="595"/>
      <c r="M8301" s="595"/>
      <c r="N8301" s="595"/>
      <c r="O8301" s="595"/>
      <c r="P8301" s="595"/>
      <c r="Q8301" s="596"/>
      <c r="R8301" s="597"/>
      <c r="S8301" s="597"/>
      <c r="T8301" s="597"/>
      <c r="U8301" s="593"/>
      <c r="V8301" s="593"/>
      <c r="W8301" s="593"/>
      <c r="X8301" s="593"/>
      <c r="Y8301" s="593"/>
      <c r="Z8301" s="593"/>
      <c r="AA8301" s="593"/>
      <c r="AB8301" s="593"/>
      <c r="AC8301" s="593"/>
      <c r="AD8301" s="596"/>
      <c r="AE8301" s="593"/>
      <c r="AF8301" s="593"/>
      <c r="AG8301" s="598"/>
      <c r="AH8301" s="22"/>
      <c r="AI8301" s="22"/>
      <c r="AJ8301" s="22"/>
    </row>
    <row r="8302" spans="1:36" s="230" customFormat="1" hidden="1" x14ac:dyDescent="0.2">
      <c r="A8302" s="593"/>
      <c r="B8302" s="595"/>
      <c r="C8302" s="595"/>
      <c r="D8302" s="595"/>
      <c r="E8302" s="595"/>
      <c r="F8302" s="595"/>
      <c r="G8302" s="595"/>
      <c r="H8302" s="602"/>
      <c r="I8302" s="595"/>
      <c r="J8302" s="595"/>
      <c r="K8302" s="595"/>
      <c r="L8302" s="595"/>
      <c r="M8302" s="595"/>
      <c r="N8302" s="595"/>
      <c r="O8302" s="595"/>
      <c r="P8302" s="595"/>
      <c r="Q8302" s="596"/>
      <c r="R8302" s="597"/>
      <c r="S8302" s="597"/>
      <c r="T8302" s="597"/>
      <c r="U8302" s="593"/>
      <c r="V8302" s="593"/>
      <c r="W8302" s="593"/>
      <c r="X8302" s="593"/>
      <c r="Y8302" s="593"/>
      <c r="Z8302" s="593"/>
      <c r="AA8302" s="593"/>
      <c r="AB8302" s="593"/>
      <c r="AC8302" s="593"/>
      <c r="AD8302" s="596"/>
      <c r="AE8302" s="593"/>
      <c r="AF8302" s="593"/>
      <c r="AG8302" s="598"/>
      <c r="AH8302" s="22"/>
      <c r="AI8302" s="22"/>
      <c r="AJ8302" s="22"/>
    </row>
    <row r="8303" spans="1:36" s="230" customFormat="1" hidden="1" x14ac:dyDescent="0.2">
      <c r="A8303" s="593"/>
      <c r="B8303" s="595"/>
      <c r="C8303" s="595"/>
      <c r="D8303" s="595"/>
      <c r="E8303" s="595"/>
      <c r="F8303" s="595"/>
      <c r="G8303" s="595"/>
      <c r="H8303" s="602"/>
      <c r="I8303" s="595"/>
      <c r="J8303" s="595"/>
      <c r="K8303" s="595"/>
      <c r="L8303" s="595"/>
      <c r="M8303" s="595"/>
      <c r="N8303" s="595"/>
      <c r="O8303" s="595"/>
      <c r="P8303" s="595"/>
      <c r="Q8303" s="596"/>
      <c r="R8303" s="597"/>
      <c r="S8303" s="597"/>
      <c r="T8303" s="597"/>
      <c r="U8303" s="593"/>
      <c r="V8303" s="593"/>
      <c r="W8303" s="593"/>
      <c r="X8303" s="593"/>
      <c r="Y8303" s="593"/>
      <c r="Z8303" s="593"/>
      <c r="AA8303" s="593"/>
      <c r="AB8303" s="593"/>
      <c r="AC8303" s="593"/>
      <c r="AD8303" s="596"/>
      <c r="AE8303" s="593"/>
      <c r="AF8303" s="593"/>
      <c r="AG8303" s="598"/>
      <c r="AH8303" s="22"/>
      <c r="AI8303" s="22"/>
      <c r="AJ8303" s="22"/>
    </row>
    <row r="8304" spans="1:36" s="230" customFormat="1" hidden="1" x14ac:dyDescent="0.2">
      <c r="A8304" s="593"/>
      <c r="B8304" s="595"/>
      <c r="C8304" s="595"/>
      <c r="D8304" s="595"/>
      <c r="E8304" s="595"/>
      <c r="F8304" s="595"/>
      <c r="G8304" s="595"/>
      <c r="H8304" s="602"/>
      <c r="I8304" s="595"/>
      <c r="J8304" s="595"/>
      <c r="K8304" s="595"/>
      <c r="L8304" s="595"/>
      <c r="M8304" s="595"/>
      <c r="N8304" s="595"/>
      <c r="O8304" s="595"/>
      <c r="P8304" s="595"/>
      <c r="Q8304" s="596"/>
      <c r="R8304" s="597"/>
      <c r="S8304" s="597"/>
      <c r="T8304" s="597"/>
      <c r="U8304" s="593"/>
      <c r="V8304" s="593"/>
      <c r="W8304" s="593"/>
      <c r="X8304" s="593"/>
      <c r="Y8304" s="593"/>
      <c r="Z8304" s="593"/>
      <c r="AA8304" s="593"/>
      <c r="AB8304" s="593"/>
      <c r="AC8304" s="593"/>
      <c r="AD8304" s="596"/>
      <c r="AE8304" s="593"/>
      <c r="AF8304" s="593"/>
      <c r="AG8304" s="598"/>
      <c r="AH8304" s="22"/>
      <c r="AI8304" s="22"/>
      <c r="AJ8304" s="22"/>
    </row>
    <row r="8305" spans="1:36" s="230" customFormat="1" hidden="1" x14ac:dyDescent="0.2">
      <c r="A8305" s="593"/>
      <c r="B8305" s="595"/>
      <c r="C8305" s="595"/>
      <c r="D8305" s="595"/>
      <c r="E8305" s="595"/>
      <c r="F8305" s="595"/>
      <c r="G8305" s="595"/>
      <c r="H8305" s="602"/>
      <c r="I8305" s="595"/>
      <c r="J8305" s="595"/>
      <c r="K8305" s="595"/>
      <c r="L8305" s="595"/>
      <c r="M8305" s="595"/>
      <c r="N8305" s="595"/>
      <c r="O8305" s="595"/>
      <c r="P8305" s="595"/>
      <c r="Q8305" s="596"/>
      <c r="R8305" s="597"/>
      <c r="S8305" s="597"/>
      <c r="T8305" s="597"/>
      <c r="U8305" s="593"/>
      <c r="V8305" s="593"/>
      <c r="W8305" s="593"/>
      <c r="X8305" s="593"/>
      <c r="Y8305" s="593"/>
      <c r="Z8305" s="593"/>
      <c r="AA8305" s="593"/>
      <c r="AB8305" s="593"/>
      <c r="AC8305" s="593"/>
      <c r="AD8305" s="596"/>
      <c r="AE8305" s="593"/>
      <c r="AF8305" s="593"/>
      <c r="AG8305" s="598"/>
      <c r="AH8305" s="22"/>
      <c r="AI8305" s="22"/>
      <c r="AJ8305" s="22"/>
    </row>
    <row r="8306" spans="1:36" s="230" customFormat="1" hidden="1" x14ac:dyDescent="0.2">
      <c r="A8306" s="593"/>
      <c r="B8306" s="595"/>
      <c r="C8306" s="595"/>
      <c r="D8306" s="595"/>
      <c r="E8306" s="595"/>
      <c r="F8306" s="595"/>
      <c r="G8306" s="595"/>
      <c r="H8306" s="602"/>
      <c r="I8306" s="595"/>
      <c r="J8306" s="595"/>
      <c r="K8306" s="595"/>
      <c r="L8306" s="595"/>
      <c r="M8306" s="595"/>
      <c r="N8306" s="595"/>
      <c r="O8306" s="595"/>
      <c r="P8306" s="595"/>
      <c r="Q8306" s="596"/>
      <c r="R8306" s="597"/>
      <c r="S8306" s="597"/>
      <c r="T8306" s="597"/>
      <c r="U8306" s="593"/>
      <c r="V8306" s="593"/>
      <c r="W8306" s="593"/>
      <c r="X8306" s="593"/>
      <c r="Y8306" s="593"/>
      <c r="Z8306" s="593"/>
      <c r="AA8306" s="593"/>
      <c r="AB8306" s="593"/>
      <c r="AC8306" s="593"/>
      <c r="AD8306" s="596"/>
      <c r="AE8306" s="593"/>
      <c r="AF8306" s="593"/>
      <c r="AG8306" s="598"/>
      <c r="AH8306" s="22"/>
      <c r="AI8306" s="22"/>
      <c r="AJ8306" s="22"/>
    </row>
    <row r="8307" spans="1:36" s="230" customFormat="1" hidden="1" x14ac:dyDescent="0.2">
      <c r="A8307" s="593"/>
      <c r="B8307" s="595"/>
      <c r="C8307" s="595"/>
      <c r="D8307" s="595"/>
      <c r="E8307" s="595"/>
      <c r="F8307" s="595"/>
      <c r="G8307" s="595"/>
      <c r="H8307" s="602"/>
      <c r="I8307" s="595"/>
      <c r="J8307" s="595"/>
      <c r="K8307" s="595"/>
      <c r="L8307" s="595"/>
      <c r="M8307" s="595"/>
      <c r="N8307" s="595"/>
      <c r="O8307" s="595"/>
      <c r="P8307" s="595"/>
      <c r="Q8307" s="596"/>
      <c r="R8307" s="597"/>
      <c r="S8307" s="597"/>
      <c r="T8307" s="597"/>
      <c r="U8307" s="593"/>
      <c r="V8307" s="593"/>
      <c r="W8307" s="593"/>
      <c r="X8307" s="593"/>
      <c r="Y8307" s="593"/>
      <c r="Z8307" s="593"/>
      <c r="AA8307" s="593"/>
      <c r="AB8307" s="593"/>
      <c r="AC8307" s="593"/>
      <c r="AD8307" s="596"/>
      <c r="AE8307" s="593"/>
      <c r="AF8307" s="593"/>
      <c r="AG8307" s="598"/>
      <c r="AH8307" s="22"/>
      <c r="AI8307" s="22"/>
      <c r="AJ8307" s="22"/>
    </row>
    <row r="8308" spans="1:36" s="230" customFormat="1" hidden="1" x14ac:dyDescent="0.2">
      <c r="A8308" s="593"/>
      <c r="B8308" s="595"/>
      <c r="C8308" s="595"/>
      <c r="D8308" s="595"/>
      <c r="E8308" s="595"/>
      <c r="F8308" s="595"/>
      <c r="G8308" s="595"/>
      <c r="H8308" s="602"/>
      <c r="I8308" s="595"/>
      <c r="J8308" s="595"/>
      <c r="K8308" s="595"/>
      <c r="L8308" s="595"/>
      <c r="M8308" s="595"/>
      <c r="N8308" s="595"/>
      <c r="O8308" s="595"/>
      <c r="P8308" s="595"/>
      <c r="Q8308" s="596"/>
      <c r="R8308" s="597"/>
      <c r="S8308" s="597"/>
      <c r="T8308" s="597"/>
      <c r="U8308" s="593"/>
      <c r="V8308" s="593"/>
      <c r="W8308" s="593"/>
      <c r="X8308" s="593"/>
      <c r="Y8308" s="593"/>
      <c r="Z8308" s="593"/>
      <c r="AA8308" s="593"/>
      <c r="AB8308" s="593"/>
      <c r="AC8308" s="593"/>
      <c r="AD8308" s="596"/>
      <c r="AE8308" s="593"/>
      <c r="AF8308" s="593"/>
      <c r="AG8308" s="598"/>
      <c r="AH8308" s="22"/>
      <c r="AI8308" s="22"/>
      <c r="AJ8308" s="22"/>
    </row>
    <row r="8309" spans="1:36" s="230" customFormat="1" hidden="1" x14ac:dyDescent="0.2">
      <c r="A8309" s="593"/>
      <c r="B8309" s="595"/>
      <c r="C8309" s="595"/>
      <c r="D8309" s="595"/>
      <c r="E8309" s="595"/>
      <c r="F8309" s="595"/>
      <c r="G8309" s="595"/>
      <c r="H8309" s="602"/>
      <c r="I8309" s="595"/>
      <c r="J8309" s="595"/>
      <c r="K8309" s="595"/>
      <c r="L8309" s="595"/>
      <c r="M8309" s="595"/>
      <c r="N8309" s="595"/>
      <c r="O8309" s="595"/>
      <c r="P8309" s="595"/>
      <c r="Q8309" s="596"/>
      <c r="R8309" s="597"/>
      <c r="S8309" s="597"/>
      <c r="T8309" s="597"/>
      <c r="U8309" s="593"/>
      <c r="V8309" s="593"/>
      <c r="W8309" s="593"/>
      <c r="X8309" s="593"/>
      <c r="Y8309" s="593"/>
      <c r="Z8309" s="593"/>
      <c r="AA8309" s="593"/>
      <c r="AB8309" s="593"/>
      <c r="AC8309" s="593"/>
      <c r="AD8309" s="596"/>
      <c r="AE8309" s="593"/>
      <c r="AF8309" s="593"/>
      <c r="AG8309" s="598"/>
      <c r="AH8309" s="22"/>
      <c r="AI8309" s="22"/>
      <c r="AJ8309" s="22"/>
    </row>
    <row r="8310" spans="1:36" s="230" customFormat="1" hidden="1" x14ac:dyDescent="0.2">
      <c r="A8310" s="593"/>
      <c r="B8310" s="595"/>
      <c r="C8310" s="595"/>
      <c r="D8310" s="595"/>
      <c r="E8310" s="595"/>
      <c r="F8310" s="595"/>
      <c r="G8310" s="595"/>
      <c r="H8310" s="602"/>
      <c r="I8310" s="595"/>
      <c r="J8310" s="595"/>
      <c r="K8310" s="595"/>
      <c r="L8310" s="595"/>
      <c r="M8310" s="595"/>
      <c r="N8310" s="595"/>
      <c r="O8310" s="595"/>
      <c r="P8310" s="595"/>
      <c r="Q8310" s="596"/>
      <c r="R8310" s="597"/>
      <c r="S8310" s="597"/>
      <c r="T8310" s="597"/>
      <c r="U8310" s="593"/>
      <c r="V8310" s="593"/>
      <c r="W8310" s="593"/>
      <c r="X8310" s="593"/>
      <c r="Y8310" s="593"/>
      <c r="Z8310" s="593"/>
      <c r="AA8310" s="593"/>
      <c r="AB8310" s="593"/>
      <c r="AC8310" s="593"/>
      <c r="AD8310" s="596"/>
      <c r="AE8310" s="593"/>
      <c r="AF8310" s="593"/>
      <c r="AG8310" s="598"/>
      <c r="AH8310" s="22"/>
      <c r="AI8310" s="22"/>
      <c r="AJ8310" s="22"/>
    </row>
    <row r="8311" spans="1:36" s="230" customFormat="1" hidden="1" x14ac:dyDescent="0.2">
      <c r="A8311" s="593"/>
      <c r="B8311" s="595"/>
      <c r="C8311" s="595"/>
      <c r="D8311" s="595"/>
      <c r="E8311" s="595"/>
      <c r="F8311" s="595"/>
      <c r="G8311" s="595"/>
      <c r="H8311" s="602"/>
      <c r="I8311" s="595"/>
      <c r="J8311" s="595"/>
      <c r="K8311" s="595"/>
      <c r="L8311" s="595"/>
      <c r="M8311" s="595"/>
      <c r="N8311" s="595"/>
      <c r="O8311" s="595"/>
      <c r="P8311" s="595"/>
      <c r="Q8311" s="596"/>
      <c r="R8311" s="597"/>
      <c r="S8311" s="597"/>
      <c r="T8311" s="597"/>
      <c r="U8311" s="593"/>
      <c r="V8311" s="593"/>
      <c r="W8311" s="593"/>
      <c r="X8311" s="593"/>
      <c r="Y8311" s="593"/>
      <c r="Z8311" s="593"/>
      <c r="AA8311" s="593"/>
      <c r="AB8311" s="593"/>
      <c r="AC8311" s="593"/>
      <c r="AD8311" s="596"/>
      <c r="AE8311" s="593"/>
      <c r="AF8311" s="593"/>
      <c r="AG8311" s="598"/>
      <c r="AH8311" s="22"/>
      <c r="AI8311" s="22"/>
      <c r="AJ8311" s="22"/>
    </row>
    <row r="8312" spans="1:36" s="3" customFormat="1" hidden="1" x14ac:dyDescent="0.2">
      <c r="A8312" s="593"/>
      <c r="B8312" s="595"/>
      <c r="C8312" s="595"/>
      <c r="D8312" s="595"/>
      <c r="E8312" s="595"/>
      <c r="F8312" s="595"/>
      <c r="G8312" s="595"/>
      <c r="H8312" s="602"/>
      <c r="I8312" s="595"/>
      <c r="J8312" s="595"/>
      <c r="K8312" s="595"/>
      <c r="L8312" s="595"/>
      <c r="M8312" s="595"/>
      <c r="N8312" s="595"/>
      <c r="O8312" s="595"/>
      <c r="P8312" s="595"/>
      <c r="Q8312" s="596"/>
      <c r="R8312" s="597"/>
      <c r="S8312" s="597"/>
      <c r="T8312" s="597"/>
      <c r="U8312" s="593"/>
      <c r="V8312" s="593"/>
      <c r="W8312" s="593"/>
      <c r="X8312" s="593"/>
      <c r="Y8312" s="593"/>
      <c r="Z8312" s="593"/>
      <c r="AA8312" s="593"/>
      <c r="AB8312" s="593"/>
      <c r="AC8312" s="593"/>
      <c r="AD8312" s="596"/>
      <c r="AE8312" s="593"/>
      <c r="AF8312" s="593"/>
      <c r="AG8312" s="598"/>
      <c r="AH8312" s="22"/>
      <c r="AI8312" s="22"/>
      <c r="AJ8312" s="22"/>
    </row>
    <row r="8313" spans="1:36" s="230" customFormat="1" hidden="1" x14ac:dyDescent="0.2">
      <c r="A8313" s="593"/>
      <c r="B8313" s="595"/>
      <c r="C8313" s="595"/>
      <c r="D8313" s="595"/>
      <c r="E8313" s="595"/>
      <c r="F8313" s="595"/>
      <c r="G8313" s="595"/>
      <c r="H8313" s="602"/>
      <c r="I8313" s="595"/>
      <c r="J8313" s="595"/>
      <c r="K8313" s="595"/>
      <c r="L8313" s="595"/>
      <c r="M8313" s="595"/>
      <c r="N8313" s="595"/>
      <c r="O8313" s="595"/>
      <c r="P8313" s="595"/>
      <c r="Q8313" s="596"/>
      <c r="R8313" s="597"/>
      <c r="S8313" s="597"/>
      <c r="T8313" s="597"/>
      <c r="U8313" s="593"/>
      <c r="V8313" s="593"/>
      <c r="W8313" s="593"/>
      <c r="X8313" s="593"/>
      <c r="Y8313" s="593"/>
      <c r="Z8313" s="593"/>
      <c r="AA8313" s="593"/>
      <c r="AB8313" s="593"/>
      <c r="AC8313" s="593"/>
      <c r="AD8313" s="596"/>
      <c r="AE8313" s="593"/>
      <c r="AF8313" s="593"/>
      <c r="AG8313" s="598"/>
      <c r="AH8313" s="22"/>
      <c r="AI8313" s="22"/>
      <c r="AJ8313" s="22"/>
    </row>
    <row r="8314" spans="1:36" s="3" customFormat="1" hidden="1" x14ac:dyDescent="0.2">
      <c r="A8314" s="593"/>
      <c r="B8314" s="595"/>
      <c r="C8314" s="595"/>
      <c r="D8314" s="595"/>
      <c r="E8314" s="595"/>
      <c r="F8314" s="595"/>
      <c r="G8314" s="595"/>
      <c r="H8314" s="602"/>
      <c r="I8314" s="595"/>
      <c r="J8314" s="595"/>
      <c r="K8314" s="595"/>
      <c r="L8314" s="595"/>
      <c r="M8314" s="595"/>
      <c r="N8314" s="595"/>
      <c r="O8314" s="595"/>
      <c r="P8314" s="595"/>
      <c r="Q8314" s="596"/>
      <c r="R8314" s="597"/>
      <c r="S8314" s="597"/>
      <c r="T8314" s="597"/>
      <c r="U8314" s="593"/>
      <c r="V8314" s="593"/>
      <c r="W8314" s="593"/>
      <c r="X8314" s="593"/>
      <c r="Y8314" s="593"/>
      <c r="Z8314" s="593"/>
      <c r="AA8314" s="593"/>
      <c r="AB8314" s="593"/>
      <c r="AC8314" s="593"/>
      <c r="AD8314" s="596"/>
      <c r="AE8314" s="593"/>
      <c r="AF8314" s="593"/>
      <c r="AG8314" s="598"/>
      <c r="AH8314" s="22"/>
      <c r="AI8314" s="22"/>
      <c r="AJ8314" s="22"/>
    </row>
    <row r="8315" spans="1:36" s="230" customFormat="1" hidden="1" x14ac:dyDescent="0.2">
      <c r="A8315" s="593"/>
      <c r="B8315" s="595"/>
      <c r="C8315" s="595"/>
      <c r="D8315" s="595"/>
      <c r="E8315" s="595"/>
      <c r="F8315" s="595"/>
      <c r="G8315" s="595"/>
      <c r="H8315" s="602"/>
      <c r="I8315" s="595"/>
      <c r="J8315" s="595"/>
      <c r="K8315" s="595"/>
      <c r="L8315" s="595"/>
      <c r="M8315" s="595"/>
      <c r="N8315" s="595"/>
      <c r="O8315" s="595"/>
      <c r="P8315" s="595"/>
      <c r="Q8315" s="596"/>
      <c r="R8315" s="597"/>
      <c r="S8315" s="597"/>
      <c r="T8315" s="597"/>
      <c r="U8315" s="593"/>
      <c r="V8315" s="593"/>
      <c r="W8315" s="593"/>
      <c r="X8315" s="593"/>
      <c r="Y8315" s="593"/>
      <c r="Z8315" s="593"/>
      <c r="AA8315" s="593"/>
      <c r="AB8315" s="593"/>
      <c r="AC8315" s="593"/>
      <c r="AD8315" s="596"/>
      <c r="AE8315" s="593"/>
      <c r="AF8315" s="593"/>
      <c r="AG8315" s="598"/>
      <c r="AH8315" s="22"/>
      <c r="AI8315" s="22"/>
      <c r="AJ8315" s="22"/>
    </row>
    <row r="8316" spans="1:36" s="230" customFormat="1" hidden="1" x14ac:dyDescent="0.2">
      <c r="A8316" s="593"/>
      <c r="B8316" s="595"/>
      <c r="C8316" s="595"/>
      <c r="D8316" s="595"/>
      <c r="E8316" s="595"/>
      <c r="F8316" s="595"/>
      <c r="G8316" s="595"/>
      <c r="H8316" s="602"/>
      <c r="I8316" s="595"/>
      <c r="J8316" s="595"/>
      <c r="K8316" s="595"/>
      <c r="L8316" s="595"/>
      <c r="M8316" s="595"/>
      <c r="N8316" s="595"/>
      <c r="O8316" s="595"/>
      <c r="P8316" s="595"/>
      <c r="Q8316" s="596"/>
      <c r="R8316" s="597"/>
      <c r="S8316" s="597"/>
      <c r="T8316" s="597"/>
      <c r="U8316" s="593"/>
      <c r="V8316" s="593"/>
      <c r="W8316" s="593"/>
      <c r="X8316" s="593"/>
      <c r="Y8316" s="593"/>
      <c r="Z8316" s="593"/>
      <c r="AA8316" s="593"/>
      <c r="AB8316" s="593"/>
      <c r="AC8316" s="593"/>
      <c r="AD8316" s="596"/>
      <c r="AE8316" s="593"/>
      <c r="AF8316" s="593"/>
      <c r="AG8316" s="598"/>
      <c r="AH8316" s="22"/>
      <c r="AI8316" s="22"/>
      <c r="AJ8316" s="22"/>
    </row>
    <row r="8317" spans="1:36" s="230" customFormat="1" hidden="1" x14ac:dyDescent="0.2">
      <c r="A8317" s="593"/>
      <c r="B8317" s="595"/>
      <c r="C8317" s="595"/>
      <c r="D8317" s="595"/>
      <c r="E8317" s="595"/>
      <c r="F8317" s="595"/>
      <c r="G8317" s="595"/>
      <c r="H8317" s="602"/>
      <c r="I8317" s="595"/>
      <c r="J8317" s="595"/>
      <c r="K8317" s="595"/>
      <c r="L8317" s="595"/>
      <c r="M8317" s="595"/>
      <c r="N8317" s="595"/>
      <c r="O8317" s="595"/>
      <c r="P8317" s="595"/>
      <c r="Q8317" s="596"/>
      <c r="R8317" s="597"/>
      <c r="S8317" s="597"/>
      <c r="T8317" s="597"/>
      <c r="U8317" s="593"/>
      <c r="V8317" s="593"/>
      <c r="W8317" s="593"/>
      <c r="X8317" s="593"/>
      <c r="Y8317" s="593"/>
      <c r="Z8317" s="593"/>
      <c r="AA8317" s="593"/>
      <c r="AB8317" s="593"/>
      <c r="AC8317" s="593"/>
      <c r="AD8317" s="596"/>
      <c r="AE8317" s="593"/>
      <c r="AF8317" s="593"/>
      <c r="AG8317" s="598"/>
      <c r="AH8317" s="22"/>
      <c r="AI8317" s="22"/>
      <c r="AJ8317" s="22"/>
    </row>
    <row r="8318" spans="1:36" s="230" customFormat="1" hidden="1" x14ac:dyDescent="0.2">
      <c r="A8318" s="593"/>
      <c r="B8318" s="595"/>
      <c r="C8318" s="595"/>
      <c r="D8318" s="595"/>
      <c r="E8318" s="595"/>
      <c r="F8318" s="595"/>
      <c r="G8318" s="595"/>
      <c r="H8318" s="602"/>
      <c r="I8318" s="595"/>
      <c r="J8318" s="595"/>
      <c r="K8318" s="595"/>
      <c r="L8318" s="595"/>
      <c r="M8318" s="595"/>
      <c r="N8318" s="595"/>
      <c r="O8318" s="595"/>
      <c r="P8318" s="595"/>
      <c r="Q8318" s="596"/>
      <c r="R8318" s="597"/>
      <c r="S8318" s="597"/>
      <c r="T8318" s="597"/>
      <c r="U8318" s="593"/>
      <c r="V8318" s="593"/>
      <c r="W8318" s="593"/>
      <c r="X8318" s="593"/>
      <c r="Y8318" s="593"/>
      <c r="Z8318" s="593"/>
      <c r="AA8318" s="593"/>
      <c r="AB8318" s="593"/>
      <c r="AC8318" s="593"/>
      <c r="AD8318" s="596"/>
      <c r="AE8318" s="593"/>
      <c r="AF8318" s="593"/>
      <c r="AG8318" s="598"/>
      <c r="AH8318" s="22"/>
      <c r="AI8318" s="22"/>
      <c r="AJ8318" s="22"/>
    </row>
    <row r="8319" spans="1:36" s="230" customFormat="1" hidden="1" x14ac:dyDescent="0.2">
      <c r="A8319" s="593"/>
      <c r="B8319" s="595"/>
      <c r="C8319" s="595"/>
      <c r="D8319" s="595"/>
      <c r="E8319" s="595"/>
      <c r="F8319" s="595"/>
      <c r="G8319" s="595"/>
      <c r="H8319" s="602"/>
      <c r="I8319" s="595"/>
      <c r="J8319" s="595"/>
      <c r="K8319" s="595"/>
      <c r="L8319" s="595"/>
      <c r="M8319" s="595"/>
      <c r="N8319" s="595"/>
      <c r="O8319" s="595"/>
      <c r="P8319" s="595"/>
      <c r="Q8319" s="596"/>
      <c r="R8319" s="597"/>
      <c r="S8319" s="597"/>
      <c r="T8319" s="597"/>
      <c r="U8319" s="593"/>
      <c r="V8319" s="593"/>
      <c r="W8319" s="593"/>
      <c r="X8319" s="593"/>
      <c r="Y8319" s="593"/>
      <c r="Z8319" s="593"/>
      <c r="AA8319" s="593"/>
      <c r="AB8319" s="593"/>
      <c r="AC8319" s="593"/>
      <c r="AD8319" s="596"/>
      <c r="AE8319" s="593"/>
      <c r="AF8319" s="593"/>
      <c r="AG8319" s="598"/>
      <c r="AH8319" s="22"/>
      <c r="AI8319" s="22"/>
      <c r="AJ8319" s="22"/>
    </row>
    <row r="8320" spans="1:36" s="230" customFormat="1" hidden="1" x14ac:dyDescent="0.2">
      <c r="A8320" s="593"/>
      <c r="B8320" s="595"/>
      <c r="C8320" s="595"/>
      <c r="D8320" s="595"/>
      <c r="E8320" s="595"/>
      <c r="F8320" s="595"/>
      <c r="G8320" s="595"/>
      <c r="H8320" s="602"/>
      <c r="I8320" s="595"/>
      <c r="J8320" s="595"/>
      <c r="K8320" s="595"/>
      <c r="L8320" s="595"/>
      <c r="M8320" s="595"/>
      <c r="N8320" s="595"/>
      <c r="O8320" s="595"/>
      <c r="P8320" s="595"/>
      <c r="Q8320" s="596"/>
      <c r="R8320" s="597"/>
      <c r="S8320" s="597"/>
      <c r="T8320" s="597"/>
      <c r="U8320" s="593"/>
      <c r="V8320" s="593"/>
      <c r="W8320" s="593"/>
      <c r="X8320" s="593"/>
      <c r="Y8320" s="593"/>
      <c r="Z8320" s="593"/>
      <c r="AA8320" s="593"/>
      <c r="AB8320" s="593"/>
      <c r="AC8320" s="593"/>
      <c r="AD8320" s="596"/>
      <c r="AE8320" s="593"/>
      <c r="AF8320" s="593"/>
      <c r="AG8320" s="598"/>
      <c r="AH8320" s="22"/>
      <c r="AI8320" s="22"/>
      <c r="AJ8320" s="22"/>
    </row>
    <row r="8321" spans="1:36" s="230" customFormat="1" hidden="1" x14ac:dyDescent="0.2">
      <c r="A8321" s="593"/>
      <c r="B8321" s="595"/>
      <c r="C8321" s="595"/>
      <c r="D8321" s="595"/>
      <c r="E8321" s="595"/>
      <c r="F8321" s="595"/>
      <c r="G8321" s="595"/>
      <c r="H8321" s="602"/>
      <c r="I8321" s="595"/>
      <c r="J8321" s="595"/>
      <c r="K8321" s="595"/>
      <c r="L8321" s="595"/>
      <c r="M8321" s="595"/>
      <c r="N8321" s="595"/>
      <c r="O8321" s="595"/>
      <c r="P8321" s="595"/>
      <c r="Q8321" s="596"/>
      <c r="R8321" s="597"/>
      <c r="S8321" s="597"/>
      <c r="T8321" s="597"/>
      <c r="U8321" s="593"/>
      <c r="V8321" s="593"/>
      <c r="W8321" s="593"/>
      <c r="X8321" s="593"/>
      <c r="Y8321" s="593"/>
      <c r="Z8321" s="593"/>
      <c r="AA8321" s="593"/>
      <c r="AB8321" s="593"/>
      <c r="AC8321" s="593"/>
      <c r="AD8321" s="596"/>
      <c r="AE8321" s="593"/>
      <c r="AF8321" s="593"/>
      <c r="AG8321" s="598"/>
      <c r="AH8321" s="22"/>
      <c r="AI8321" s="22"/>
      <c r="AJ8321" s="22"/>
    </row>
    <row r="8322" spans="1:36" s="230" customFormat="1" hidden="1" x14ac:dyDescent="0.2">
      <c r="A8322" s="593"/>
      <c r="B8322" s="595"/>
      <c r="C8322" s="595"/>
      <c r="D8322" s="595"/>
      <c r="E8322" s="595"/>
      <c r="F8322" s="595"/>
      <c r="G8322" s="595"/>
      <c r="H8322" s="602"/>
      <c r="I8322" s="595"/>
      <c r="J8322" s="595"/>
      <c r="K8322" s="595"/>
      <c r="L8322" s="595"/>
      <c r="M8322" s="595"/>
      <c r="N8322" s="595"/>
      <c r="O8322" s="595"/>
      <c r="P8322" s="595"/>
      <c r="Q8322" s="596"/>
      <c r="R8322" s="597"/>
      <c r="S8322" s="597"/>
      <c r="T8322" s="597"/>
      <c r="U8322" s="593"/>
      <c r="V8322" s="593"/>
      <c r="W8322" s="593"/>
      <c r="X8322" s="593"/>
      <c r="Y8322" s="593"/>
      <c r="Z8322" s="593"/>
      <c r="AA8322" s="593"/>
      <c r="AB8322" s="593"/>
      <c r="AC8322" s="593"/>
      <c r="AD8322" s="596"/>
      <c r="AE8322" s="593"/>
      <c r="AF8322" s="593"/>
      <c r="AG8322" s="598"/>
      <c r="AH8322" s="22"/>
      <c r="AI8322" s="22"/>
      <c r="AJ8322" s="22"/>
    </row>
    <row r="8323" spans="1:36" s="230" customFormat="1" hidden="1" x14ac:dyDescent="0.2">
      <c r="A8323" s="593"/>
      <c r="B8323" s="595"/>
      <c r="C8323" s="595"/>
      <c r="D8323" s="595"/>
      <c r="E8323" s="595"/>
      <c r="F8323" s="595"/>
      <c r="G8323" s="595"/>
      <c r="H8323" s="602"/>
      <c r="I8323" s="595"/>
      <c r="J8323" s="595"/>
      <c r="K8323" s="595"/>
      <c r="L8323" s="595"/>
      <c r="M8323" s="595"/>
      <c r="N8323" s="595"/>
      <c r="O8323" s="595"/>
      <c r="P8323" s="595"/>
      <c r="Q8323" s="596"/>
      <c r="R8323" s="597"/>
      <c r="S8323" s="597"/>
      <c r="T8323" s="597"/>
      <c r="U8323" s="593"/>
      <c r="V8323" s="593"/>
      <c r="W8323" s="593"/>
      <c r="X8323" s="593"/>
      <c r="Y8323" s="593"/>
      <c r="Z8323" s="593"/>
      <c r="AA8323" s="593"/>
      <c r="AB8323" s="593"/>
      <c r="AC8323" s="593"/>
      <c r="AD8323" s="596"/>
      <c r="AE8323" s="593"/>
      <c r="AF8323" s="593"/>
      <c r="AG8323" s="598"/>
      <c r="AH8323" s="22"/>
      <c r="AI8323" s="22"/>
      <c r="AJ8323" s="22"/>
    </row>
    <row r="8324" spans="1:36" s="230" customFormat="1" hidden="1" x14ac:dyDescent="0.2">
      <c r="A8324" s="593"/>
      <c r="B8324" s="595"/>
      <c r="C8324" s="595"/>
      <c r="D8324" s="595"/>
      <c r="E8324" s="595"/>
      <c r="F8324" s="595"/>
      <c r="G8324" s="595"/>
      <c r="H8324" s="602"/>
      <c r="I8324" s="595"/>
      <c r="J8324" s="595"/>
      <c r="K8324" s="595"/>
      <c r="L8324" s="595"/>
      <c r="M8324" s="595"/>
      <c r="N8324" s="595"/>
      <c r="O8324" s="595"/>
      <c r="P8324" s="595"/>
      <c r="Q8324" s="596"/>
      <c r="R8324" s="597"/>
      <c r="S8324" s="597"/>
      <c r="T8324" s="597"/>
      <c r="U8324" s="593"/>
      <c r="V8324" s="593"/>
      <c r="W8324" s="593"/>
      <c r="X8324" s="593"/>
      <c r="Y8324" s="593"/>
      <c r="Z8324" s="593"/>
      <c r="AA8324" s="593"/>
      <c r="AB8324" s="593"/>
      <c r="AC8324" s="593"/>
      <c r="AD8324" s="596"/>
      <c r="AE8324" s="593"/>
      <c r="AF8324" s="593"/>
      <c r="AG8324" s="598"/>
      <c r="AH8324" s="22"/>
      <c r="AI8324" s="22"/>
      <c r="AJ8324" s="22"/>
    </row>
    <row r="8325" spans="1:36" s="230" customFormat="1" hidden="1" x14ac:dyDescent="0.2">
      <c r="A8325" s="593"/>
      <c r="B8325" s="595"/>
      <c r="C8325" s="595"/>
      <c r="D8325" s="595"/>
      <c r="E8325" s="595"/>
      <c r="F8325" s="595"/>
      <c r="G8325" s="595"/>
      <c r="H8325" s="602"/>
      <c r="I8325" s="595"/>
      <c r="J8325" s="595"/>
      <c r="K8325" s="595"/>
      <c r="L8325" s="595"/>
      <c r="M8325" s="595"/>
      <c r="N8325" s="595"/>
      <c r="O8325" s="595"/>
      <c r="P8325" s="595"/>
      <c r="Q8325" s="596"/>
      <c r="R8325" s="597"/>
      <c r="S8325" s="597"/>
      <c r="T8325" s="597"/>
      <c r="U8325" s="593"/>
      <c r="V8325" s="593"/>
      <c r="W8325" s="593"/>
      <c r="X8325" s="593"/>
      <c r="Y8325" s="593"/>
      <c r="Z8325" s="593"/>
      <c r="AA8325" s="593"/>
      <c r="AB8325" s="593"/>
      <c r="AC8325" s="593"/>
      <c r="AD8325" s="596"/>
      <c r="AE8325" s="593"/>
      <c r="AF8325" s="593"/>
      <c r="AG8325" s="598"/>
      <c r="AH8325" s="22"/>
      <c r="AI8325" s="22"/>
      <c r="AJ8325" s="22"/>
    </row>
    <row r="8326" spans="1:36" s="230" customFormat="1" hidden="1" x14ac:dyDescent="0.2">
      <c r="A8326" s="593"/>
      <c r="B8326" s="595"/>
      <c r="C8326" s="595"/>
      <c r="D8326" s="595"/>
      <c r="E8326" s="595"/>
      <c r="F8326" s="595"/>
      <c r="G8326" s="595"/>
      <c r="H8326" s="602"/>
      <c r="I8326" s="595"/>
      <c r="J8326" s="595"/>
      <c r="K8326" s="595"/>
      <c r="L8326" s="595"/>
      <c r="M8326" s="595"/>
      <c r="N8326" s="595"/>
      <c r="O8326" s="595"/>
      <c r="P8326" s="595"/>
      <c r="Q8326" s="596"/>
      <c r="R8326" s="597"/>
      <c r="S8326" s="597"/>
      <c r="T8326" s="597"/>
      <c r="U8326" s="593"/>
      <c r="V8326" s="593"/>
      <c r="W8326" s="593"/>
      <c r="X8326" s="593"/>
      <c r="Y8326" s="593"/>
      <c r="Z8326" s="593"/>
      <c r="AA8326" s="593"/>
      <c r="AB8326" s="593"/>
      <c r="AC8326" s="593"/>
      <c r="AD8326" s="596"/>
      <c r="AE8326" s="593"/>
      <c r="AF8326" s="593"/>
      <c r="AG8326" s="598"/>
      <c r="AH8326" s="22"/>
      <c r="AI8326" s="22"/>
      <c r="AJ8326" s="22"/>
    </row>
    <row r="8327" spans="1:36" s="230" customFormat="1" hidden="1" x14ac:dyDescent="0.2">
      <c r="A8327" s="593"/>
      <c r="B8327" s="595"/>
      <c r="C8327" s="595"/>
      <c r="D8327" s="595"/>
      <c r="E8327" s="595"/>
      <c r="F8327" s="595"/>
      <c r="G8327" s="595"/>
      <c r="H8327" s="602"/>
      <c r="I8327" s="595"/>
      <c r="J8327" s="595"/>
      <c r="K8327" s="595"/>
      <c r="L8327" s="595"/>
      <c r="M8327" s="595"/>
      <c r="N8327" s="595"/>
      <c r="O8327" s="595"/>
      <c r="P8327" s="595"/>
      <c r="Q8327" s="596"/>
      <c r="R8327" s="597"/>
      <c r="S8327" s="597"/>
      <c r="T8327" s="597"/>
      <c r="U8327" s="593"/>
      <c r="V8327" s="593"/>
      <c r="W8327" s="593"/>
      <c r="X8327" s="593"/>
      <c r="Y8327" s="593"/>
      <c r="Z8327" s="593"/>
      <c r="AA8327" s="593"/>
      <c r="AB8327" s="593"/>
      <c r="AC8327" s="593"/>
      <c r="AD8327" s="596"/>
      <c r="AE8327" s="593"/>
      <c r="AF8327" s="593"/>
      <c r="AG8327" s="598"/>
      <c r="AH8327" s="22"/>
      <c r="AI8327" s="22"/>
      <c r="AJ8327" s="22"/>
    </row>
    <row r="8328" spans="1:36" s="230" customFormat="1" hidden="1" x14ac:dyDescent="0.2">
      <c r="A8328" s="593"/>
      <c r="B8328" s="595"/>
      <c r="C8328" s="595"/>
      <c r="D8328" s="595"/>
      <c r="E8328" s="595"/>
      <c r="F8328" s="595"/>
      <c r="G8328" s="595"/>
      <c r="H8328" s="602"/>
      <c r="I8328" s="595"/>
      <c r="J8328" s="595"/>
      <c r="K8328" s="595"/>
      <c r="L8328" s="595"/>
      <c r="M8328" s="595"/>
      <c r="N8328" s="595"/>
      <c r="O8328" s="595"/>
      <c r="P8328" s="595"/>
      <c r="Q8328" s="596"/>
      <c r="R8328" s="597"/>
      <c r="S8328" s="597"/>
      <c r="T8328" s="597"/>
      <c r="U8328" s="593"/>
      <c r="V8328" s="593"/>
      <c r="W8328" s="593"/>
      <c r="X8328" s="593"/>
      <c r="Y8328" s="593"/>
      <c r="Z8328" s="593"/>
      <c r="AA8328" s="593"/>
      <c r="AB8328" s="593"/>
      <c r="AC8328" s="593"/>
      <c r="AD8328" s="596"/>
      <c r="AE8328" s="593"/>
      <c r="AF8328" s="593"/>
      <c r="AG8328" s="598"/>
      <c r="AH8328" s="22"/>
      <c r="AI8328" s="22"/>
      <c r="AJ8328" s="22"/>
    </row>
    <row r="8329" spans="1:36" s="230" customFormat="1" hidden="1" x14ac:dyDescent="0.2">
      <c r="A8329" s="593"/>
      <c r="B8329" s="595"/>
      <c r="C8329" s="595"/>
      <c r="D8329" s="595"/>
      <c r="E8329" s="595"/>
      <c r="F8329" s="595"/>
      <c r="G8329" s="595"/>
      <c r="H8329" s="602"/>
      <c r="I8329" s="595"/>
      <c r="J8329" s="595"/>
      <c r="K8329" s="595"/>
      <c r="L8329" s="595"/>
      <c r="M8329" s="595"/>
      <c r="N8329" s="595"/>
      <c r="O8329" s="595"/>
      <c r="P8329" s="595"/>
      <c r="Q8329" s="596"/>
      <c r="R8329" s="597"/>
      <c r="S8329" s="597"/>
      <c r="T8329" s="597"/>
      <c r="U8329" s="593"/>
      <c r="V8329" s="593"/>
      <c r="W8329" s="593"/>
      <c r="X8329" s="593"/>
      <c r="Y8329" s="593"/>
      <c r="Z8329" s="593"/>
      <c r="AA8329" s="593"/>
      <c r="AB8329" s="593"/>
      <c r="AC8329" s="593"/>
      <c r="AD8329" s="596"/>
      <c r="AE8329" s="593"/>
      <c r="AF8329" s="593"/>
      <c r="AG8329" s="598"/>
      <c r="AH8329" s="22"/>
      <c r="AI8329" s="22"/>
      <c r="AJ8329" s="22"/>
    </row>
    <row r="8330" spans="1:36" s="230" customFormat="1" hidden="1" x14ac:dyDescent="0.2">
      <c r="A8330" s="593"/>
      <c r="B8330" s="595"/>
      <c r="C8330" s="595"/>
      <c r="D8330" s="595"/>
      <c r="E8330" s="595"/>
      <c r="F8330" s="595"/>
      <c r="G8330" s="595"/>
      <c r="H8330" s="602"/>
      <c r="I8330" s="595"/>
      <c r="J8330" s="595"/>
      <c r="K8330" s="595"/>
      <c r="L8330" s="595"/>
      <c r="M8330" s="595"/>
      <c r="N8330" s="595"/>
      <c r="O8330" s="595"/>
      <c r="P8330" s="595"/>
      <c r="Q8330" s="596"/>
      <c r="R8330" s="597"/>
      <c r="S8330" s="597"/>
      <c r="T8330" s="597"/>
      <c r="U8330" s="593"/>
      <c r="V8330" s="593"/>
      <c r="W8330" s="593"/>
      <c r="X8330" s="593"/>
      <c r="Y8330" s="593"/>
      <c r="Z8330" s="593"/>
      <c r="AA8330" s="593"/>
      <c r="AB8330" s="593"/>
      <c r="AC8330" s="593"/>
      <c r="AD8330" s="596"/>
      <c r="AE8330" s="593"/>
      <c r="AF8330" s="593"/>
      <c r="AG8330" s="598"/>
      <c r="AH8330" s="22"/>
      <c r="AI8330" s="22"/>
      <c r="AJ8330" s="22"/>
    </row>
    <row r="8331" spans="1:36" s="230" customFormat="1" hidden="1" x14ac:dyDescent="0.2">
      <c r="A8331" s="593"/>
      <c r="B8331" s="595"/>
      <c r="C8331" s="595"/>
      <c r="D8331" s="595"/>
      <c r="E8331" s="595"/>
      <c r="F8331" s="595"/>
      <c r="G8331" s="595"/>
      <c r="H8331" s="602"/>
      <c r="I8331" s="595"/>
      <c r="J8331" s="595"/>
      <c r="K8331" s="595"/>
      <c r="L8331" s="595"/>
      <c r="M8331" s="595"/>
      <c r="N8331" s="595"/>
      <c r="O8331" s="595"/>
      <c r="P8331" s="595"/>
      <c r="Q8331" s="596"/>
      <c r="R8331" s="597"/>
      <c r="S8331" s="597"/>
      <c r="T8331" s="597"/>
      <c r="U8331" s="593"/>
      <c r="V8331" s="593"/>
      <c r="W8331" s="593"/>
      <c r="X8331" s="593"/>
      <c r="Y8331" s="593"/>
      <c r="Z8331" s="593"/>
      <c r="AA8331" s="593"/>
      <c r="AB8331" s="593"/>
      <c r="AC8331" s="593"/>
      <c r="AD8331" s="596"/>
      <c r="AE8331" s="593"/>
      <c r="AF8331" s="593"/>
      <c r="AG8331" s="598"/>
      <c r="AH8331" s="22"/>
      <c r="AI8331" s="22"/>
      <c r="AJ8331" s="22"/>
    </row>
    <row r="8332" spans="1:36" s="230" customFormat="1" hidden="1" x14ac:dyDescent="0.2">
      <c r="A8332" s="593"/>
      <c r="B8332" s="595"/>
      <c r="C8332" s="595"/>
      <c r="D8332" s="595"/>
      <c r="E8332" s="595"/>
      <c r="F8332" s="595"/>
      <c r="G8332" s="595"/>
      <c r="H8332" s="602"/>
      <c r="I8332" s="595"/>
      <c r="J8332" s="595"/>
      <c r="K8332" s="595"/>
      <c r="L8332" s="595"/>
      <c r="M8332" s="595"/>
      <c r="N8332" s="595"/>
      <c r="O8332" s="595"/>
      <c r="P8332" s="595"/>
      <c r="Q8332" s="596"/>
      <c r="R8332" s="597"/>
      <c r="S8332" s="597"/>
      <c r="T8332" s="597"/>
      <c r="U8332" s="593"/>
      <c r="V8332" s="593"/>
      <c r="W8332" s="593"/>
      <c r="X8332" s="593"/>
      <c r="Y8332" s="593"/>
      <c r="Z8332" s="593"/>
      <c r="AA8332" s="593"/>
      <c r="AB8332" s="593"/>
      <c r="AC8332" s="593"/>
      <c r="AD8332" s="596"/>
      <c r="AE8332" s="593"/>
      <c r="AF8332" s="593"/>
      <c r="AG8332" s="598"/>
      <c r="AH8332" s="22"/>
      <c r="AI8332" s="22"/>
      <c r="AJ8332" s="22"/>
    </row>
    <row r="8333" spans="1:36" s="230" customFormat="1" hidden="1" x14ac:dyDescent="0.2">
      <c r="A8333" s="593"/>
      <c r="B8333" s="595"/>
      <c r="C8333" s="595"/>
      <c r="D8333" s="595"/>
      <c r="E8333" s="595"/>
      <c r="F8333" s="595"/>
      <c r="G8333" s="595"/>
      <c r="H8333" s="602"/>
      <c r="I8333" s="595"/>
      <c r="J8333" s="595"/>
      <c r="K8333" s="595"/>
      <c r="L8333" s="595"/>
      <c r="M8333" s="595"/>
      <c r="N8333" s="595"/>
      <c r="O8333" s="595"/>
      <c r="P8333" s="595"/>
      <c r="Q8333" s="596"/>
      <c r="R8333" s="597"/>
      <c r="S8333" s="597"/>
      <c r="T8333" s="597"/>
      <c r="U8333" s="593"/>
      <c r="V8333" s="593"/>
      <c r="W8333" s="593"/>
      <c r="X8333" s="593"/>
      <c r="Y8333" s="593"/>
      <c r="Z8333" s="593"/>
      <c r="AA8333" s="593"/>
      <c r="AB8333" s="593"/>
      <c r="AC8333" s="593"/>
      <c r="AD8333" s="596"/>
      <c r="AE8333" s="593"/>
      <c r="AF8333" s="593"/>
      <c r="AG8333" s="598"/>
      <c r="AH8333" s="22"/>
      <c r="AI8333" s="22"/>
      <c r="AJ8333" s="22"/>
    </row>
    <row r="8334" spans="1:36" s="230" customFormat="1" hidden="1" x14ac:dyDescent="0.2">
      <c r="A8334" s="593"/>
      <c r="B8334" s="595"/>
      <c r="C8334" s="595"/>
      <c r="D8334" s="595"/>
      <c r="E8334" s="595"/>
      <c r="F8334" s="595"/>
      <c r="G8334" s="595"/>
      <c r="H8334" s="602"/>
      <c r="I8334" s="595"/>
      <c r="J8334" s="595"/>
      <c r="K8334" s="595"/>
      <c r="L8334" s="595"/>
      <c r="M8334" s="595"/>
      <c r="N8334" s="595"/>
      <c r="O8334" s="595"/>
      <c r="P8334" s="595"/>
      <c r="Q8334" s="596"/>
      <c r="R8334" s="597"/>
      <c r="S8334" s="597"/>
      <c r="T8334" s="597"/>
      <c r="U8334" s="593"/>
      <c r="V8334" s="593"/>
      <c r="W8334" s="593"/>
      <c r="X8334" s="593"/>
      <c r="Y8334" s="593"/>
      <c r="Z8334" s="593"/>
      <c r="AA8334" s="593"/>
      <c r="AB8334" s="593"/>
      <c r="AC8334" s="593"/>
      <c r="AD8334" s="596"/>
      <c r="AE8334" s="593"/>
      <c r="AF8334" s="593"/>
      <c r="AG8334" s="598"/>
      <c r="AH8334" s="22"/>
      <c r="AI8334" s="22"/>
      <c r="AJ8334" s="22"/>
    </row>
    <row r="8335" spans="1:36" s="230" customFormat="1" hidden="1" x14ac:dyDescent="0.2">
      <c r="A8335" s="593"/>
      <c r="B8335" s="595"/>
      <c r="C8335" s="595"/>
      <c r="D8335" s="595"/>
      <c r="E8335" s="595"/>
      <c r="F8335" s="595"/>
      <c r="G8335" s="595"/>
      <c r="H8335" s="602"/>
      <c r="I8335" s="595"/>
      <c r="J8335" s="595"/>
      <c r="K8335" s="595"/>
      <c r="L8335" s="595"/>
      <c r="M8335" s="595"/>
      <c r="N8335" s="595"/>
      <c r="O8335" s="595"/>
      <c r="P8335" s="595"/>
      <c r="Q8335" s="596"/>
      <c r="R8335" s="597"/>
      <c r="S8335" s="597"/>
      <c r="T8335" s="597"/>
      <c r="U8335" s="593"/>
      <c r="V8335" s="593"/>
      <c r="W8335" s="593"/>
      <c r="X8335" s="593"/>
      <c r="Y8335" s="593"/>
      <c r="Z8335" s="593"/>
      <c r="AA8335" s="593"/>
      <c r="AB8335" s="593"/>
      <c r="AC8335" s="593"/>
      <c r="AD8335" s="596"/>
      <c r="AE8335" s="593"/>
      <c r="AF8335" s="593"/>
      <c r="AG8335" s="598"/>
      <c r="AH8335" s="22"/>
      <c r="AI8335" s="22"/>
      <c r="AJ8335" s="22"/>
    </row>
    <row r="8336" spans="1:36" s="230" customFormat="1" hidden="1" x14ac:dyDescent="0.2">
      <c r="A8336" s="593"/>
      <c r="B8336" s="595"/>
      <c r="C8336" s="595"/>
      <c r="D8336" s="595"/>
      <c r="E8336" s="595"/>
      <c r="F8336" s="595"/>
      <c r="G8336" s="595"/>
      <c r="H8336" s="602"/>
      <c r="I8336" s="595"/>
      <c r="J8336" s="595"/>
      <c r="K8336" s="595"/>
      <c r="L8336" s="595"/>
      <c r="M8336" s="595"/>
      <c r="N8336" s="595"/>
      <c r="O8336" s="595"/>
      <c r="P8336" s="595"/>
      <c r="Q8336" s="596"/>
      <c r="R8336" s="597"/>
      <c r="S8336" s="597"/>
      <c r="T8336" s="597"/>
      <c r="U8336" s="593"/>
      <c r="V8336" s="593"/>
      <c r="W8336" s="593"/>
      <c r="X8336" s="593"/>
      <c r="Y8336" s="593"/>
      <c r="Z8336" s="593"/>
      <c r="AA8336" s="593"/>
      <c r="AB8336" s="593"/>
      <c r="AC8336" s="593"/>
      <c r="AD8336" s="596"/>
      <c r="AE8336" s="593"/>
      <c r="AF8336" s="593"/>
      <c r="AG8336" s="598"/>
      <c r="AH8336" s="22"/>
      <c r="AI8336" s="22"/>
      <c r="AJ8336" s="22"/>
    </row>
    <row r="8337" spans="1:36" s="230" customFormat="1" hidden="1" x14ac:dyDescent="0.2">
      <c r="A8337" s="593"/>
      <c r="B8337" s="595"/>
      <c r="C8337" s="595"/>
      <c r="D8337" s="595"/>
      <c r="E8337" s="595"/>
      <c r="F8337" s="595"/>
      <c r="G8337" s="595"/>
      <c r="H8337" s="602"/>
      <c r="I8337" s="595"/>
      <c r="J8337" s="595"/>
      <c r="K8337" s="595"/>
      <c r="L8337" s="595"/>
      <c r="M8337" s="595"/>
      <c r="N8337" s="595"/>
      <c r="O8337" s="595"/>
      <c r="P8337" s="595"/>
      <c r="Q8337" s="596"/>
      <c r="R8337" s="597"/>
      <c r="S8337" s="597"/>
      <c r="T8337" s="597"/>
      <c r="U8337" s="593"/>
      <c r="V8337" s="593"/>
      <c r="W8337" s="593"/>
      <c r="X8337" s="593"/>
      <c r="Y8337" s="593"/>
      <c r="Z8337" s="593"/>
      <c r="AA8337" s="593"/>
      <c r="AB8337" s="593"/>
      <c r="AC8337" s="593"/>
      <c r="AD8337" s="596"/>
      <c r="AE8337" s="593"/>
      <c r="AF8337" s="593"/>
      <c r="AG8337" s="598"/>
      <c r="AH8337" s="22"/>
      <c r="AI8337" s="22"/>
      <c r="AJ8337" s="22"/>
    </row>
    <row r="8338" spans="1:36" s="230" customFormat="1" hidden="1" x14ac:dyDescent="0.2">
      <c r="A8338" s="593"/>
      <c r="B8338" s="595"/>
      <c r="C8338" s="595"/>
      <c r="D8338" s="595"/>
      <c r="E8338" s="595"/>
      <c r="F8338" s="595"/>
      <c r="G8338" s="595"/>
      <c r="H8338" s="602"/>
      <c r="I8338" s="595"/>
      <c r="J8338" s="595"/>
      <c r="K8338" s="595"/>
      <c r="L8338" s="595"/>
      <c r="M8338" s="595"/>
      <c r="N8338" s="595"/>
      <c r="O8338" s="595"/>
      <c r="P8338" s="595"/>
      <c r="Q8338" s="596"/>
      <c r="R8338" s="597"/>
      <c r="S8338" s="597"/>
      <c r="T8338" s="597"/>
      <c r="U8338" s="593"/>
      <c r="V8338" s="593"/>
      <c r="W8338" s="593"/>
      <c r="X8338" s="593"/>
      <c r="Y8338" s="593"/>
      <c r="Z8338" s="593"/>
      <c r="AA8338" s="593"/>
      <c r="AB8338" s="593"/>
      <c r="AC8338" s="593"/>
      <c r="AD8338" s="596"/>
      <c r="AE8338" s="593"/>
      <c r="AF8338" s="593"/>
      <c r="AG8338" s="598"/>
      <c r="AH8338" s="22"/>
      <c r="AI8338" s="22"/>
      <c r="AJ8338" s="22"/>
    </row>
    <row r="8339" spans="1:36" s="230" customFormat="1" hidden="1" x14ac:dyDescent="0.2">
      <c r="A8339" s="593"/>
      <c r="B8339" s="595"/>
      <c r="C8339" s="595"/>
      <c r="D8339" s="595"/>
      <c r="E8339" s="595"/>
      <c r="F8339" s="595"/>
      <c r="G8339" s="595"/>
      <c r="H8339" s="602"/>
      <c r="I8339" s="595"/>
      <c r="J8339" s="595"/>
      <c r="K8339" s="595"/>
      <c r="L8339" s="595"/>
      <c r="M8339" s="595"/>
      <c r="N8339" s="595"/>
      <c r="O8339" s="595"/>
      <c r="P8339" s="595"/>
      <c r="Q8339" s="596"/>
      <c r="R8339" s="597"/>
      <c r="S8339" s="597"/>
      <c r="T8339" s="597"/>
      <c r="U8339" s="593"/>
      <c r="V8339" s="593"/>
      <c r="W8339" s="593"/>
      <c r="X8339" s="593"/>
      <c r="Y8339" s="593"/>
      <c r="Z8339" s="593"/>
      <c r="AA8339" s="593"/>
      <c r="AB8339" s="593"/>
      <c r="AC8339" s="593"/>
      <c r="AD8339" s="596"/>
      <c r="AE8339" s="593"/>
      <c r="AF8339" s="593"/>
      <c r="AG8339" s="598"/>
      <c r="AH8339" s="22"/>
      <c r="AI8339" s="22"/>
      <c r="AJ8339" s="22"/>
    </row>
    <row r="8340" spans="1:36" s="230" customFormat="1" hidden="1" x14ac:dyDescent="0.2">
      <c r="A8340" s="593"/>
      <c r="B8340" s="595"/>
      <c r="C8340" s="595"/>
      <c r="D8340" s="595"/>
      <c r="E8340" s="595"/>
      <c r="F8340" s="595"/>
      <c r="G8340" s="595"/>
      <c r="H8340" s="602"/>
      <c r="I8340" s="595"/>
      <c r="J8340" s="595"/>
      <c r="K8340" s="595"/>
      <c r="L8340" s="595"/>
      <c r="M8340" s="595"/>
      <c r="N8340" s="595"/>
      <c r="O8340" s="595"/>
      <c r="P8340" s="595"/>
      <c r="Q8340" s="596"/>
      <c r="R8340" s="597"/>
      <c r="S8340" s="597"/>
      <c r="T8340" s="597"/>
      <c r="U8340" s="593"/>
      <c r="V8340" s="593"/>
      <c r="W8340" s="593"/>
      <c r="X8340" s="593"/>
      <c r="Y8340" s="593"/>
      <c r="Z8340" s="593"/>
      <c r="AA8340" s="593"/>
      <c r="AB8340" s="593"/>
      <c r="AC8340" s="593"/>
      <c r="AD8340" s="596"/>
      <c r="AE8340" s="593"/>
      <c r="AF8340" s="593"/>
      <c r="AG8340" s="598"/>
      <c r="AH8340" s="22"/>
      <c r="AI8340" s="22"/>
      <c r="AJ8340" s="22"/>
    </row>
    <row r="8341" spans="1:36" s="230" customFormat="1" hidden="1" x14ac:dyDescent="0.2">
      <c r="A8341" s="593"/>
      <c r="B8341" s="595"/>
      <c r="C8341" s="595"/>
      <c r="D8341" s="595"/>
      <c r="E8341" s="595"/>
      <c r="F8341" s="595"/>
      <c r="G8341" s="595"/>
      <c r="H8341" s="602"/>
      <c r="I8341" s="595"/>
      <c r="J8341" s="595"/>
      <c r="K8341" s="595"/>
      <c r="L8341" s="595"/>
      <c r="M8341" s="595"/>
      <c r="N8341" s="595"/>
      <c r="O8341" s="595"/>
      <c r="P8341" s="595"/>
      <c r="Q8341" s="596"/>
      <c r="R8341" s="597"/>
      <c r="S8341" s="597"/>
      <c r="T8341" s="597"/>
      <c r="U8341" s="593"/>
      <c r="V8341" s="593"/>
      <c r="W8341" s="593"/>
      <c r="X8341" s="593"/>
      <c r="Y8341" s="593"/>
      <c r="Z8341" s="593"/>
      <c r="AA8341" s="593"/>
      <c r="AB8341" s="593"/>
      <c r="AC8341" s="593"/>
      <c r="AD8341" s="596"/>
      <c r="AE8341" s="593"/>
      <c r="AF8341" s="593"/>
      <c r="AG8341" s="598"/>
      <c r="AH8341" s="22"/>
      <c r="AI8341" s="22"/>
      <c r="AJ8341" s="22"/>
    </row>
    <row r="8342" spans="1:36" s="230" customFormat="1" hidden="1" x14ac:dyDescent="0.2">
      <c r="A8342" s="593"/>
      <c r="B8342" s="595"/>
      <c r="C8342" s="595"/>
      <c r="D8342" s="595"/>
      <c r="E8342" s="595"/>
      <c r="F8342" s="595"/>
      <c r="G8342" s="595"/>
      <c r="H8342" s="602"/>
      <c r="I8342" s="595"/>
      <c r="J8342" s="595"/>
      <c r="K8342" s="595"/>
      <c r="L8342" s="595"/>
      <c r="M8342" s="595"/>
      <c r="N8342" s="595"/>
      <c r="O8342" s="595"/>
      <c r="P8342" s="595"/>
      <c r="Q8342" s="596"/>
      <c r="R8342" s="597"/>
      <c r="S8342" s="597"/>
      <c r="T8342" s="597"/>
      <c r="U8342" s="593"/>
      <c r="V8342" s="593"/>
      <c r="W8342" s="593"/>
      <c r="X8342" s="593"/>
      <c r="Y8342" s="593"/>
      <c r="Z8342" s="593"/>
      <c r="AA8342" s="593"/>
      <c r="AB8342" s="593"/>
      <c r="AC8342" s="593"/>
      <c r="AD8342" s="596"/>
      <c r="AE8342" s="593"/>
      <c r="AF8342" s="593"/>
      <c r="AG8342" s="598"/>
      <c r="AH8342" s="22"/>
      <c r="AI8342" s="22"/>
      <c r="AJ8342" s="22"/>
    </row>
    <row r="8343" spans="1:36" s="230" customFormat="1" hidden="1" x14ac:dyDescent="0.2">
      <c r="A8343" s="593"/>
      <c r="B8343" s="595"/>
      <c r="C8343" s="595"/>
      <c r="D8343" s="595"/>
      <c r="E8343" s="595"/>
      <c r="F8343" s="595"/>
      <c r="G8343" s="595"/>
      <c r="H8343" s="602"/>
      <c r="I8343" s="595"/>
      <c r="J8343" s="595"/>
      <c r="K8343" s="595"/>
      <c r="L8343" s="595"/>
      <c r="M8343" s="595"/>
      <c r="N8343" s="595"/>
      <c r="O8343" s="595"/>
      <c r="P8343" s="595"/>
      <c r="Q8343" s="596"/>
      <c r="R8343" s="597"/>
      <c r="S8343" s="597"/>
      <c r="T8343" s="597"/>
      <c r="U8343" s="593"/>
      <c r="V8343" s="593"/>
      <c r="W8343" s="593"/>
      <c r="X8343" s="593"/>
      <c r="Y8343" s="593"/>
      <c r="Z8343" s="593"/>
      <c r="AA8343" s="593"/>
      <c r="AB8343" s="593"/>
      <c r="AC8343" s="593"/>
      <c r="AD8343" s="596"/>
      <c r="AE8343" s="593"/>
      <c r="AF8343" s="593"/>
      <c r="AG8343" s="598"/>
      <c r="AH8343" s="22"/>
      <c r="AI8343" s="22"/>
      <c r="AJ8343" s="22"/>
    </row>
    <row r="8344" spans="1:36" s="230" customFormat="1" hidden="1" x14ac:dyDescent="0.2">
      <c r="A8344" s="593"/>
      <c r="B8344" s="595"/>
      <c r="C8344" s="595"/>
      <c r="D8344" s="595"/>
      <c r="E8344" s="595"/>
      <c r="F8344" s="595"/>
      <c r="G8344" s="595"/>
      <c r="H8344" s="602"/>
      <c r="I8344" s="595"/>
      <c r="J8344" s="595"/>
      <c r="K8344" s="595"/>
      <c r="L8344" s="595"/>
      <c r="M8344" s="595"/>
      <c r="N8344" s="595"/>
      <c r="O8344" s="595"/>
      <c r="P8344" s="595"/>
      <c r="Q8344" s="596"/>
      <c r="R8344" s="597"/>
      <c r="S8344" s="597"/>
      <c r="T8344" s="597"/>
      <c r="U8344" s="593"/>
      <c r="V8344" s="593"/>
      <c r="W8344" s="593"/>
      <c r="X8344" s="593"/>
      <c r="Y8344" s="593"/>
      <c r="Z8344" s="593"/>
      <c r="AA8344" s="593"/>
      <c r="AB8344" s="593"/>
      <c r="AC8344" s="593"/>
      <c r="AD8344" s="596"/>
      <c r="AE8344" s="593"/>
      <c r="AF8344" s="593"/>
      <c r="AG8344" s="598"/>
      <c r="AH8344" s="22"/>
      <c r="AI8344" s="22"/>
      <c r="AJ8344" s="22"/>
    </row>
    <row r="8345" spans="1:36" s="3" customFormat="1" hidden="1" x14ac:dyDescent="0.2">
      <c r="A8345" s="593"/>
      <c r="B8345" s="595"/>
      <c r="C8345" s="595"/>
      <c r="D8345" s="595"/>
      <c r="E8345" s="595"/>
      <c r="F8345" s="595"/>
      <c r="G8345" s="595"/>
      <c r="H8345" s="602"/>
      <c r="I8345" s="595"/>
      <c r="J8345" s="595"/>
      <c r="K8345" s="595"/>
      <c r="L8345" s="595"/>
      <c r="M8345" s="595"/>
      <c r="N8345" s="595"/>
      <c r="O8345" s="595"/>
      <c r="P8345" s="595"/>
      <c r="Q8345" s="596"/>
      <c r="R8345" s="597"/>
      <c r="S8345" s="597"/>
      <c r="T8345" s="597"/>
      <c r="U8345" s="593"/>
      <c r="V8345" s="593"/>
      <c r="W8345" s="593"/>
      <c r="X8345" s="593"/>
      <c r="Y8345" s="593"/>
      <c r="Z8345" s="593"/>
      <c r="AA8345" s="593"/>
      <c r="AB8345" s="593"/>
      <c r="AC8345" s="593"/>
      <c r="AD8345" s="596"/>
      <c r="AE8345" s="593"/>
      <c r="AF8345" s="593"/>
      <c r="AG8345" s="598"/>
      <c r="AH8345" s="22"/>
      <c r="AI8345" s="22"/>
      <c r="AJ8345" s="22"/>
    </row>
    <row r="8346" spans="1:36" s="3" customFormat="1" hidden="1" x14ac:dyDescent="0.2">
      <c r="A8346" s="593"/>
      <c r="B8346" s="595"/>
      <c r="C8346" s="595"/>
      <c r="D8346" s="595"/>
      <c r="E8346" s="595"/>
      <c r="F8346" s="595"/>
      <c r="G8346" s="595"/>
      <c r="H8346" s="602"/>
      <c r="I8346" s="595"/>
      <c r="J8346" s="595"/>
      <c r="K8346" s="595"/>
      <c r="L8346" s="595"/>
      <c r="M8346" s="595"/>
      <c r="N8346" s="595"/>
      <c r="O8346" s="595"/>
      <c r="P8346" s="595"/>
      <c r="Q8346" s="596"/>
      <c r="R8346" s="597"/>
      <c r="S8346" s="597"/>
      <c r="T8346" s="597"/>
      <c r="U8346" s="593"/>
      <c r="V8346" s="593"/>
      <c r="W8346" s="593"/>
      <c r="X8346" s="593"/>
      <c r="Y8346" s="593"/>
      <c r="Z8346" s="593"/>
      <c r="AA8346" s="593"/>
      <c r="AB8346" s="593"/>
      <c r="AC8346" s="593"/>
      <c r="AD8346" s="596"/>
      <c r="AE8346" s="593"/>
      <c r="AF8346" s="593"/>
      <c r="AG8346" s="598"/>
      <c r="AH8346" s="22"/>
      <c r="AI8346" s="22"/>
      <c r="AJ8346" s="22"/>
    </row>
    <row r="8347" spans="1:36" s="3" customFormat="1" hidden="1" x14ac:dyDescent="0.2">
      <c r="A8347" s="593"/>
      <c r="B8347" s="595"/>
      <c r="C8347" s="595"/>
      <c r="D8347" s="595"/>
      <c r="E8347" s="595"/>
      <c r="F8347" s="595"/>
      <c r="G8347" s="595"/>
      <c r="H8347" s="602"/>
      <c r="I8347" s="595"/>
      <c r="J8347" s="595"/>
      <c r="K8347" s="595"/>
      <c r="L8347" s="595"/>
      <c r="M8347" s="595"/>
      <c r="N8347" s="595"/>
      <c r="O8347" s="595"/>
      <c r="P8347" s="595"/>
      <c r="Q8347" s="596"/>
      <c r="R8347" s="597"/>
      <c r="S8347" s="597"/>
      <c r="T8347" s="597"/>
      <c r="U8347" s="593"/>
      <c r="V8347" s="593"/>
      <c r="W8347" s="593"/>
      <c r="X8347" s="593"/>
      <c r="Y8347" s="593"/>
      <c r="Z8347" s="593"/>
      <c r="AA8347" s="593"/>
      <c r="AB8347" s="593"/>
      <c r="AC8347" s="593"/>
      <c r="AD8347" s="596"/>
      <c r="AE8347" s="593"/>
      <c r="AF8347" s="593"/>
      <c r="AG8347" s="598"/>
      <c r="AH8347" s="22"/>
      <c r="AI8347" s="22"/>
      <c r="AJ8347" s="22"/>
    </row>
    <row r="8348" spans="1:36" s="3" customFormat="1" hidden="1" x14ac:dyDescent="0.2">
      <c r="A8348" s="593"/>
      <c r="B8348" s="595"/>
      <c r="C8348" s="595"/>
      <c r="D8348" s="595"/>
      <c r="E8348" s="595"/>
      <c r="F8348" s="595"/>
      <c r="G8348" s="595"/>
      <c r="H8348" s="602"/>
      <c r="I8348" s="595"/>
      <c r="J8348" s="595"/>
      <c r="K8348" s="595"/>
      <c r="L8348" s="595"/>
      <c r="M8348" s="595"/>
      <c r="N8348" s="595"/>
      <c r="O8348" s="595"/>
      <c r="P8348" s="595"/>
      <c r="Q8348" s="596"/>
      <c r="R8348" s="597"/>
      <c r="S8348" s="597"/>
      <c r="T8348" s="597"/>
      <c r="U8348" s="593"/>
      <c r="V8348" s="593"/>
      <c r="W8348" s="593"/>
      <c r="X8348" s="593"/>
      <c r="Y8348" s="593"/>
      <c r="Z8348" s="593"/>
      <c r="AA8348" s="593"/>
      <c r="AB8348" s="593"/>
      <c r="AC8348" s="593"/>
      <c r="AD8348" s="596"/>
      <c r="AE8348" s="593"/>
      <c r="AF8348" s="593"/>
      <c r="AG8348" s="598"/>
      <c r="AH8348" s="22"/>
      <c r="AI8348" s="22"/>
      <c r="AJ8348" s="22"/>
    </row>
    <row r="8349" spans="1:36" s="3" customFormat="1" hidden="1" x14ac:dyDescent="0.2">
      <c r="A8349" s="593"/>
      <c r="B8349" s="595"/>
      <c r="C8349" s="595"/>
      <c r="D8349" s="595"/>
      <c r="E8349" s="595"/>
      <c r="F8349" s="595"/>
      <c r="G8349" s="595"/>
      <c r="H8349" s="602"/>
      <c r="I8349" s="595"/>
      <c r="J8349" s="595"/>
      <c r="K8349" s="595"/>
      <c r="L8349" s="595"/>
      <c r="M8349" s="595"/>
      <c r="N8349" s="595"/>
      <c r="O8349" s="595"/>
      <c r="P8349" s="595"/>
      <c r="Q8349" s="596"/>
      <c r="R8349" s="597"/>
      <c r="S8349" s="597"/>
      <c r="T8349" s="597"/>
      <c r="U8349" s="593"/>
      <c r="V8349" s="593"/>
      <c r="W8349" s="593"/>
      <c r="X8349" s="593"/>
      <c r="Y8349" s="593"/>
      <c r="Z8349" s="593"/>
      <c r="AA8349" s="593"/>
      <c r="AB8349" s="593"/>
      <c r="AC8349" s="593"/>
      <c r="AD8349" s="596"/>
      <c r="AE8349" s="593"/>
      <c r="AF8349" s="593"/>
      <c r="AG8349" s="598"/>
      <c r="AH8349" s="22"/>
      <c r="AI8349" s="22"/>
      <c r="AJ8349" s="22"/>
    </row>
    <row r="8350" spans="1:36" s="3" customFormat="1" hidden="1" x14ac:dyDescent="0.2">
      <c r="A8350" s="593"/>
      <c r="B8350" s="595"/>
      <c r="C8350" s="595"/>
      <c r="D8350" s="595"/>
      <c r="E8350" s="595"/>
      <c r="F8350" s="595"/>
      <c r="G8350" s="595"/>
      <c r="H8350" s="602"/>
      <c r="I8350" s="595"/>
      <c r="J8350" s="595"/>
      <c r="K8350" s="595"/>
      <c r="L8350" s="595"/>
      <c r="M8350" s="595"/>
      <c r="N8350" s="595"/>
      <c r="O8350" s="595"/>
      <c r="P8350" s="595"/>
      <c r="Q8350" s="596"/>
      <c r="R8350" s="597"/>
      <c r="S8350" s="597"/>
      <c r="T8350" s="597"/>
      <c r="U8350" s="593"/>
      <c r="V8350" s="593"/>
      <c r="W8350" s="593"/>
      <c r="X8350" s="593"/>
      <c r="Y8350" s="593"/>
      <c r="Z8350" s="593"/>
      <c r="AA8350" s="593"/>
      <c r="AB8350" s="593"/>
      <c r="AC8350" s="593"/>
      <c r="AD8350" s="596"/>
      <c r="AE8350" s="593"/>
      <c r="AF8350" s="593"/>
      <c r="AG8350" s="598"/>
      <c r="AH8350" s="22"/>
      <c r="AI8350" s="22"/>
      <c r="AJ8350" s="22"/>
    </row>
    <row r="8351" spans="1:36" s="3" customFormat="1" hidden="1" x14ac:dyDescent="0.2">
      <c r="A8351" s="593"/>
      <c r="B8351" s="595"/>
      <c r="C8351" s="595"/>
      <c r="D8351" s="595"/>
      <c r="E8351" s="595"/>
      <c r="F8351" s="595"/>
      <c r="G8351" s="595"/>
      <c r="H8351" s="602"/>
      <c r="I8351" s="595"/>
      <c r="J8351" s="595"/>
      <c r="K8351" s="595"/>
      <c r="L8351" s="595"/>
      <c r="M8351" s="595"/>
      <c r="N8351" s="595"/>
      <c r="O8351" s="595"/>
      <c r="P8351" s="595"/>
      <c r="Q8351" s="596"/>
      <c r="R8351" s="597"/>
      <c r="S8351" s="597"/>
      <c r="T8351" s="597"/>
      <c r="U8351" s="593"/>
      <c r="V8351" s="593"/>
      <c r="W8351" s="593"/>
      <c r="X8351" s="593"/>
      <c r="Y8351" s="593"/>
      <c r="Z8351" s="593"/>
      <c r="AA8351" s="593"/>
      <c r="AB8351" s="593"/>
      <c r="AC8351" s="593"/>
      <c r="AD8351" s="596"/>
      <c r="AE8351" s="593"/>
      <c r="AF8351" s="593"/>
      <c r="AG8351" s="598"/>
      <c r="AH8351" s="22"/>
      <c r="AI8351" s="22"/>
      <c r="AJ8351" s="22"/>
    </row>
    <row r="8352" spans="1:36" s="3" customFormat="1" hidden="1" x14ac:dyDescent="0.2">
      <c r="A8352" s="593"/>
      <c r="B8352" s="595"/>
      <c r="C8352" s="595"/>
      <c r="D8352" s="595"/>
      <c r="E8352" s="595"/>
      <c r="F8352" s="595"/>
      <c r="G8352" s="595"/>
      <c r="H8352" s="602"/>
      <c r="I8352" s="595"/>
      <c r="J8352" s="595"/>
      <c r="K8352" s="595"/>
      <c r="L8352" s="595"/>
      <c r="M8352" s="595"/>
      <c r="N8352" s="595"/>
      <c r="O8352" s="595"/>
      <c r="P8352" s="595"/>
      <c r="Q8352" s="596"/>
      <c r="R8352" s="597"/>
      <c r="S8352" s="597"/>
      <c r="T8352" s="597"/>
      <c r="U8352" s="593"/>
      <c r="V8352" s="593"/>
      <c r="W8352" s="593"/>
      <c r="X8352" s="593"/>
      <c r="Y8352" s="593"/>
      <c r="Z8352" s="593"/>
      <c r="AA8352" s="593"/>
      <c r="AB8352" s="593"/>
      <c r="AC8352" s="593"/>
      <c r="AD8352" s="596"/>
      <c r="AE8352" s="593"/>
      <c r="AF8352" s="593"/>
      <c r="AG8352" s="598"/>
      <c r="AH8352" s="22"/>
      <c r="AI8352" s="22"/>
      <c r="AJ8352" s="22"/>
    </row>
    <row r="8353" spans="1:36" s="3" customFormat="1" hidden="1" x14ac:dyDescent="0.2">
      <c r="A8353" s="593"/>
      <c r="B8353" s="595"/>
      <c r="C8353" s="595"/>
      <c r="D8353" s="595"/>
      <c r="E8353" s="595"/>
      <c r="F8353" s="595"/>
      <c r="G8353" s="595"/>
      <c r="H8353" s="602"/>
      <c r="I8353" s="595"/>
      <c r="J8353" s="595"/>
      <c r="K8353" s="595"/>
      <c r="L8353" s="595"/>
      <c r="M8353" s="595"/>
      <c r="N8353" s="595"/>
      <c r="O8353" s="595"/>
      <c r="P8353" s="595"/>
      <c r="Q8353" s="596"/>
      <c r="R8353" s="597"/>
      <c r="S8353" s="597"/>
      <c r="T8353" s="597"/>
      <c r="U8353" s="593"/>
      <c r="V8353" s="593"/>
      <c r="W8353" s="593"/>
      <c r="X8353" s="593"/>
      <c r="Y8353" s="593"/>
      <c r="Z8353" s="593"/>
      <c r="AA8353" s="593"/>
      <c r="AB8353" s="593"/>
      <c r="AC8353" s="593"/>
      <c r="AD8353" s="596"/>
      <c r="AE8353" s="593"/>
      <c r="AF8353" s="593"/>
      <c r="AG8353" s="598"/>
      <c r="AH8353" s="22"/>
      <c r="AI8353" s="22"/>
      <c r="AJ8353" s="22"/>
    </row>
    <row r="8354" spans="1:36" s="3" customFormat="1" hidden="1" x14ac:dyDescent="0.2">
      <c r="A8354" s="593"/>
      <c r="B8354" s="595"/>
      <c r="C8354" s="595"/>
      <c r="D8354" s="595"/>
      <c r="E8354" s="595"/>
      <c r="F8354" s="595"/>
      <c r="G8354" s="595"/>
      <c r="H8354" s="602"/>
      <c r="I8354" s="595"/>
      <c r="J8354" s="595"/>
      <c r="K8354" s="595"/>
      <c r="L8354" s="595"/>
      <c r="M8354" s="595"/>
      <c r="N8354" s="595"/>
      <c r="O8354" s="595"/>
      <c r="P8354" s="595"/>
      <c r="Q8354" s="596"/>
      <c r="R8354" s="597"/>
      <c r="S8354" s="597"/>
      <c r="T8354" s="597"/>
      <c r="U8354" s="593"/>
      <c r="V8354" s="593"/>
      <c r="W8354" s="593"/>
      <c r="X8354" s="593"/>
      <c r="Y8354" s="593"/>
      <c r="Z8354" s="593"/>
      <c r="AA8354" s="593"/>
      <c r="AB8354" s="593"/>
      <c r="AC8354" s="593"/>
      <c r="AD8354" s="596"/>
      <c r="AE8354" s="593"/>
      <c r="AF8354" s="593"/>
      <c r="AG8354" s="598"/>
      <c r="AH8354" s="22"/>
      <c r="AI8354" s="22"/>
      <c r="AJ8354" s="22"/>
    </row>
    <row r="8355" spans="1:36" s="3" customFormat="1" hidden="1" x14ac:dyDescent="0.2">
      <c r="A8355" s="593"/>
      <c r="B8355" s="595"/>
      <c r="C8355" s="595"/>
      <c r="D8355" s="595"/>
      <c r="E8355" s="595"/>
      <c r="F8355" s="595"/>
      <c r="G8355" s="595"/>
      <c r="H8355" s="602"/>
      <c r="I8355" s="595"/>
      <c r="J8355" s="595"/>
      <c r="K8355" s="595"/>
      <c r="L8355" s="595"/>
      <c r="M8355" s="595"/>
      <c r="N8355" s="595"/>
      <c r="O8355" s="595"/>
      <c r="P8355" s="595"/>
      <c r="Q8355" s="596"/>
      <c r="R8355" s="597"/>
      <c r="S8355" s="597"/>
      <c r="T8355" s="597"/>
      <c r="U8355" s="593"/>
      <c r="V8355" s="593"/>
      <c r="W8355" s="593"/>
      <c r="X8355" s="593"/>
      <c r="Y8355" s="593"/>
      <c r="Z8355" s="593"/>
      <c r="AA8355" s="593"/>
      <c r="AB8355" s="593"/>
      <c r="AC8355" s="593"/>
      <c r="AD8355" s="596"/>
      <c r="AE8355" s="593"/>
      <c r="AF8355" s="593"/>
      <c r="AG8355" s="598"/>
      <c r="AH8355" s="22"/>
      <c r="AI8355" s="22"/>
      <c r="AJ8355" s="22"/>
    </row>
    <row r="8356" spans="1:36" s="3" customFormat="1" hidden="1" x14ac:dyDescent="0.2">
      <c r="A8356" s="593"/>
      <c r="B8356" s="595"/>
      <c r="C8356" s="595"/>
      <c r="D8356" s="595"/>
      <c r="E8356" s="595"/>
      <c r="F8356" s="595"/>
      <c r="G8356" s="595"/>
      <c r="H8356" s="602"/>
      <c r="I8356" s="595"/>
      <c r="J8356" s="595"/>
      <c r="K8356" s="595"/>
      <c r="L8356" s="595"/>
      <c r="M8356" s="595"/>
      <c r="N8356" s="595"/>
      <c r="O8356" s="595"/>
      <c r="P8356" s="595"/>
      <c r="Q8356" s="596"/>
      <c r="R8356" s="597"/>
      <c r="S8356" s="597"/>
      <c r="T8356" s="597"/>
      <c r="U8356" s="593"/>
      <c r="V8356" s="593"/>
      <c r="W8356" s="593"/>
      <c r="X8356" s="593"/>
      <c r="Y8356" s="593"/>
      <c r="Z8356" s="593"/>
      <c r="AA8356" s="593"/>
      <c r="AB8356" s="593"/>
      <c r="AC8356" s="593"/>
      <c r="AD8356" s="596"/>
      <c r="AE8356" s="593"/>
      <c r="AF8356" s="593"/>
      <c r="AG8356" s="598"/>
      <c r="AH8356" s="22"/>
      <c r="AI8356" s="22"/>
      <c r="AJ8356" s="22"/>
    </row>
    <row r="8357" spans="1:36" s="3" customFormat="1" hidden="1" x14ac:dyDescent="0.2">
      <c r="A8357" s="593"/>
      <c r="B8357" s="595"/>
      <c r="C8357" s="595"/>
      <c r="D8357" s="595"/>
      <c r="E8357" s="595"/>
      <c r="F8357" s="595"/>
      <c r="G8357" s="595"/>
      <c r="H8357" s="602"/>
      <c r="I8357" s="595"/>
      <c r="J8357" s="595"/>
      <c r="K8357" s="595"/>
      <c r="L8357" s="595"/>
      <c r="M8357" s="595"/>
      <c r="N8357" s="595"/>
      <c r="O8357" s="595"/>
      <c r="P8357" s="595"/>
      <c r="Q8357" s="596"/>
      <c r="R8357" s="597"/>
      <c r="S8357" s="597"/>
      <c r="T8357" s="597"/>
      <c r="U8357" s="593"/>
      <c r="V8357" s="593"/>
      <c r="W8357" s="593"/>
      <c r="X8357" s="593"/>
      <c r="Y8357" s="593"/>
      <c r="Z8357" s="593"/>
      <c r="AA8357" s="593"/>
      <c r="AB8357" s="593"/>
      <c r="AC8357" s="593"/>
      <c r="AD8357" s="596"/>
      <c r="AE8357" s="593"/>
      <c r="AF8357" s="593"/>
      <c r="AG8357" s="598"/>
      <c r="AH8357" s="22"/>
      <c r="AI8357" s="22"/>
      <c r="AJ8357" s="22"/>
    </row>
    <row r="8358" spans="1:36" s="3" customFormat="1" hidden="1" x14ac:dyDescent="0.2">
      <c r="A8358" s="593"/>
      <c r="B8358" s="595"/>
      <c r="C8358" s="595"/>
      <c r="D8358" s="595"/>
      <c r="E8358" s="595"/>
      <c r="F8358" s="595"/>
      <c r="G8358" s="595"/>
      <c r="H8358" s="602"/>
      <c r="I8358" s="595"/>
      <c r="J8358" s="595"/>
      <c r="K8358" s="595"/>
      <c r="L8358" s="595"/>
      <c r="M8358" s="595"/>
      <c r="N8358" s="595"/>
      <c r="O8358" s="595"/>
      <c r="P8358" s="595"/>
      <c r="Q8358" s="596"/>
      <c r="R8358" s="597"/>
      <c r="S8358" s="597"/>
      <c r="T8358" s="597"/>
      <c r="U8358" s="593"/>
      <c r="V8358" s="593"/>
      <c r="W8358" s="593"/>
      <c r="X8358" s="593"/>
      <c r="Y8358" s="593"/>
      <c r="Z8358" s="593"/>
      <c r="AA8358" s="593"/>
      <c r="AB8358" s="593"/>
      <c r="AC8358" s="593"/>
      <c r="AD8358" s="596"/>
      <c r="AE8358" s="593"/>
      <c r="AF8358" s="593"/>
      <c r="AG8358" s="598"/>
      <c r="AH8358" s="22"/>
      <c r="AI8358" s="22"/>
      <c r="AJ8358" s="22"/>
    </row>
    <row r="8359" spans="1:36" s="3" customFormat="1" hidden="1" x14ac:dyDescent="0.2">
      <c r="A8359" s="593"/>
      <c r="B8359" s="595"/>
      <c r="C8359" s="595"/>
      <c r="D8359" s="595"/>
      <c r="E8359" s="595"/>
      <c r="F8359" s="595"/>
      <c r="G8359" s="595"/>
      <c r="H8359" s="602"/>
      <c r="I8359" s="595"/>
      <c r="J8359" s="595"/>
      <c r="K8359" s="595"/>
      <c r="L8359" s="595"/>
      <c r="M8359" s="595"/>
      <c r="N8359" s="595"/>
      <c r="O8359" s="595"/>
      <c r="P8359" s="595"/>
      <c r="Q8359" s="596"/>
      <c r="R8359" s="597"/>
      <c r="S8359" s="597"/>
      <c r="T8359" s="597"/>
      <c r="U8359" s="593"/>
      <c r="V8359" s="593"/>
      <c r="W8359" s="593"/>
      <c r="X8359" s="593"/>
      <c r="Y8359" s="593"/>
      <c r="Z8359" s="593"/>
      <c r="AA8359" s="593"/>
      <c r="AB8359" s="593"/>
      <c r="AC8359" s="593"/>
      <c r="AD8359" s="596"/>
      <c r="AE8359" s="593"/>
      <c r="AF8359" s="593"/>
      <c r="AG8359" s="598"/>
      <c r="AH8359" s="22"/>
      <c r="AI8359" s="22"/>
      <c r="AJ8359" s="22"/>
    </row>
    <row r="8360" spans="1:36" s="3" customFormat="1" hidden="1" x14ac:dyDescent="0.2">
      <c r="A8360" s="593"/>
      <c r="B8360" s="595"/>
      <c r="C8360" s="595"/>
      <c r="D8360" s="595"/>
      <c r="E8360" s="595"/>
      <c r="F8360" s="595"/>
      <c r="G8360" s="595"/>
      <c r="H8360" s="602"/>
      <c r="I8360" s="595"/>
      <c r="J8360" s="595"/>
      <c r="K8360" s="595"/>
      <c r="L8360" s="595"/>
      <c r="M8360" s="595"/>
      <c r="N8360" s="595"/>
      <c r="O8360" s="595"/>
      <c r="P8360" s="595"/>
      <c r="Q8360" s="596"/>
      <c r="R8360" s="597"/>
      <c r="S8360" s="597"/>
      <c r="T8360" s="597"/>
      <c r="U8360" s="593"/>
      <c r="V8360" s="593"/>
      <c r="W8360" s="593"/>
      <c r="X8360" s="593"/>
      <c r="Y8360" s="593"/>
      <c r="Z8360" s="593"/>
      <c r="AA8360" s="593"/>
      <c r="AB8360" s="593"/>
      <c r="AC8360" s="593"/>
      <c r="AD8360" s="596"/>
      <c r="AE8360" s="593"/>
      <c r="AF8360" s="593"/>
      <c r="AG8360" s="598"/>
      <c r="AH8360" s="22"/>
      <c r="AI8360" s="22"/>
      <c r="AJ8360" s="22"/>
    </row>
    <row r="8361" spans="1:36" s="3" customFormat="1" hidden="1" x14ac:dyDescent="0.2">
      <c r="A8361" s="593"/>
      <c r="B8361" s="595"/>
      <c r="C8361" s="595"/>
      <c r="D8361" s="595"/>
      <c r="E8361" s="595"/>
      <c r="F8361" s="595"/>
      <c r="G8361" s="595"/>
      <c r="H8361" s="602"/>
      <c r="I8361" s="595"/>
      <c r="J8361" s="595"/>
      <c r="K8361" s="595"/>
      <c r="L8361" s="595"/>
      <c r="M8361" s="595"/>
      <c r="N8361" s="595"/>
      <c r="O8361" s="595"/>
      <c r="P8361" s="595"/>
      <c r="Q8361" s="596"/>
      <c r="R8361" s="597"/>
      <c r="S8361" s="597"/>
      <c r="T8361" s="597"/>
      <c r="U8361" s="593"/>
      <c r="V8361" s="593"/>
      <c r="W8361" s="593"/>
      <c r="X8361" s="593"/>
      <c r="Y8361" s="593"/>
      <c r="Z8361" s="593"/>
      <c r="AA8361" s="593"/>
      <c r="AB8361" s="593"/>
      <c r="AC8361" s="593"/>
      <c r="AD8361" s="596"/>
      <c r="AE8361" s="593"/>
      <c r="AF8361" s="593"/>
      <c r="AG8361" s="598"/>
      <c r="AH8361" s="22"/>
      <c r="AI8361" s="22"/>
      <c r="AJ8361" s="22"/>
    </row>
    <row r="8362" spans="1:36" s="3" customFormat="1" hidden="1" x14ac:dyDescent="0.2">
      <c r="A8362" s="593"/>
      <c r="B8362" s="595"/>
      <c r="C8362" s="595"/>
      <c r="D8362" s="595"/>
      <c r="E8362" s="595"/>
      <c r="F8362" s="595"/>
      <c r="G8362" s="595"/>
      <c r="H8362" s="602"/>
      <c r="I8362" s="595"/>
      <c r="J8362" s="595"/>
      <c r="K8362" s="595"/>
      <c r="L8362" s="595"/>
      <c r="M8362" s="595"/>
      <c r="N8362" s="595"/>
      <c r="O8362" s="595"/>
      <c r="P8362" s="595"/>
      <c r="Q8362" s="596"/>
      <c r="R8362" s="597"/>
      <c r="S8362" s="597"/>
      <c r="T8362" s="597"/>
      <c r="U8362" s="593"/>
      <c r="V8362" s="593"/>
      <c r="W8362" s="593"/>
      <c r="X8362" s="593"/>
      <c r="Y8362" s="593"/>
      <c r="Z8362" s="593"/>
      <c r="AA8362" s="593"/>
      <c r="AB8362" s="593"/>
      <c r="AC8362" s="593"/>
      <c r="AD8362" s="596"/>
      <c r="AE8362" s="593"/>
      <c r="AF8362" s="593"/>
      <c r="AG8362" s="598"/>
      <c r="AH8362" s="22"/>
      <c r="AI8362" s="22"/>
      <c r="AJ8362" s="22"/>
    </row>
    <row r="8363" spans="1:36" s="3" customFormat="1" hidden="1" x14ac:dyDescent="0.2">
      <c r="A8363" s="593"/>
      <c r="B8363" s="595"/>
      <c r="C8363" s="595"/>
      <c r="D8363" s="595"/>
      <c r="E8363" s="595"/>
      <c r="F8363" s="595"/>
      <c r="G8363" s="595"/>
      <c r="H8363" s="602"/>
      <c r="I8363" s="595"/>
      <c r="J8363" s="595"/>
      <c r="K8363" s="595"/>
      <c r="L8363" s="595"/>
      <c r="M8363" s="595"/>
      <c r="N8363" s="595"/>
      <c r="O8363" s="595"/>
      <c r="P8363" s="595"/>
      <c r="Q8363" s="596"/>
      <c r="R8363" s="597"/>
      <c r="S8363" s="597"/>
      <c r="T8363" s="597"/>
      <c r="U8363" s="593"/>
      <c r="V8363" s="593"/>
      <c r="W8363" s="593"/>
      <c r="X8363" s="593"/>
      <c r="Y8363" s="593"/>
      <c r="Z8363" s="593"/>
      <c r="AA8363" s="593"/>
      <c r="AB8363" s="593"/>
      <c r="AC8363" s="593"/>
      <c r="AD8363" s="596"/>
      <c r="AE8363" s="593"/>
      <c r="AF8363" s="593"/>
      <c r="AG8363" s="598"/>
      <c r="AH8363" s="22"/>
      <c r="AI8363" s="22"/>
      <c r="AJ8363" s="22"/>
    </row>
    <row r="8364" spans="1:36" s="3" customFormat="1" hidden="1" x14ac:dyDescent="0.2">
      <c r="A8364" s="593"/>
      <c r="B8364" s="595"/>
      <c r="C8364" s="595"/>
      <c r="D8364" s="595"/>
      <c r="E8364" s="595"/>
      <c r="F8364" s="595"/>
      <c r="G8364" s="595"/>
      <c r="H8364" s="602"/>
      <c r="I8364" s="595"/>
      <c r="J8364" s="595"/>
      <c r="K8364" s="595"/>
      <c r="L8364" s="595"/>
      <c r="M8364" s="595"/>
      <c r="N8364" s="595"/>
      <c r="O8364" s="595"/>
      <c r="P8364" s="595"/>
      <c r="Q8364" s="596"/>
      <c r="R8364" s="597"/>
      <c r="S8364" s="597"/>
      <c r="T8364" s="597"/>
      <c r="U8364" s="593"/>
      <c r="V8364" s="593"/>
      <c r="W8364" s="593"/>
      <c r="X8364" s="593"/>
      <c r="Y8364" s="593"/>
      <c r="Z8364" s="593"/>
      <c r="AA8364" s="593"/>
      <c r="AB8364" s="593"/>
      <c r="AC8364" s="593"/>
      <c r="AD8364" s="596"/>
      <c r="AE8364" s="593"/>
      <c r="AF8364" s="593"/>
      <c r="AG8364" s="598"/>
      <c r="AH8364" s="22"/>
      <c r="AI8364" s="22"/>
      <c r="AJ8364" s="22"/>
    </row>
    <row r="8365" spans="1:36" s="3" customFormat="1" hidden="1" x14ac:dyDescent="0.2">
      <c r="A8365" s="593"/>
      <c r="B8365" s="595"/>
      <c r="C8365" s="595"/>
      <c r="D8365" s="595"/>
      <c r="E8365" s="595"/>
      <c r="F8365" s="595"/>
      <c r="G8365" s="595"/>
      <c r="H8365" s="602"/>
      <c r="I8365" s="595"/>
      <c r="J8365" s="595"/>
      <c r="K8365" s="595"/>
      <c r="L8365" s="595"/>
      <c r="M8365" s="595"/>
      <c r="N8365" s="595"/>
      <c r="O8365" s="595"/>
      <c r="P8365" s="595"/>
      <c r="Q8365" s="596"/>
      <c r="R8365" s="597"/>
      <c r="S8365" s="597"/>
      <c r="T8365" s="597"/>
      <c r="U8365" s="593"/>
      <c r="V8365" s="593"/>
      <c r="W8365" s="593"/>
      <c r="X8365" s="593"/>
      <c r="Y8365" s="593"/>
      <c r="Z8365" s="593"/>
      <c r="AA8365" s="593"/>
      <c r="AB8365" s="593"/>
      <c r="AC8365" s="593"/>
      <c r="AD8365" s="596"/>
      <c r="AE8365" s="593"/>
      <c r="AF8365" s="593"/>
      <c r="AG8365" s="598"/>
      <c r="AH8365" s="22"/>
      <c r="AI8365" s="22"/>
      <c r="AJ8365" s="22"/>
    </row>
    <row r="8366" spans="1:36" s="3" customFormat="1" hidden="1" x14ac:dyDescent="0.2">
      <c r="A8366" s="593"/>
      <c r="B8366" s="595"/>
      <c r="C8366" s="595"/>
      <c r="D8366" s="595"/>
      <c r="E8366" s="595"/>
      <c r="F8366" s="595"/>
      <c r="G8366" s="595"/>
      <c r="H8366" s="602"/>
      <c r="I8366" s="595"/>
      <c r="J8366" s="595"/>
      <c r="K8366" s="595"/>
      <c r="L8366" s="595"/>
      <c r="M8366" s="595"/>
      <c r="N8366" s="595"/>
      <c r="O8366" s="595"/>
      <c r="P8366" s="595"/>
      <c r="Q8366" s="596"/>
      <c r="R8366" s="597"/>
      <c r="S8366" s="597"/>
      <c r="T8366" s="597"/>
      <c r="U8366" s="593"/>
      <c r="V8366" s="593"/>
      <c r="W8366" s="593"/>
      <c r="X8366" s="593"/>
      <c r="Y8366" s="593"/>
      <c r="Z8366" s="593"/>
      <c r="AA8366" s="593"/>
      <c r="AB8366" s="593"/>
      <c r="AC8366" s="593"/>
      <c r="AD8366" s="596"/>
      <c r="AE8366" s="593"/>
      <c r="AF8366" s="593"/>
      <c r="AG8366" s="598"/>
      <c r="AH8366" s="22"/>
      <c r="AI8366" s="22"/>
      <c r="AJ8366" s="22"/>
    </row>
    <row r="8367" spans="1:36" s="3" customFormat="1" hidden="1" x14ac:dyDescent="0.2">
      <c r="A8367" s="593"/>
      <c r="B8367" s="595"/>
      <c r="C8367" s="595"/>
      <c r="D8367" s="595"/>
      <c r="E8367" s="595"/>
      <c r="F8367" s="595"/>
      <c r="G8367" s="595"/>
      <c r="H8367" s="602"/>
      <c r="I8367" s="595"/>
      <c r="J8367" s="595"/>
      <c r="K8367" s="595"/>
      <c r="L8367" s="595"/>
      <c r="M8367" s="595"/>
      <c r="N8367" s="595"/>
      <c r="O8367" s="595"/>
      <c r="P8367" s="595"/>
      <c r="Q8367" s="596"/>
      <c r="R8367" s="597"/>
      <c r="S8367" s="597"/>
      <c r="T8367" s="597"/>
      <c r="U8367" s="593"/>
      <c r="V8367" s="593"/>
      <c r="W8367" s="593"/>
      <c r="X8367" s="593"/>
      <c r="Y8367" s="593"/>
      <c r="Z8367" s="593"/>
      <c r="AA8367" s="593"/>
      <c r="AB8367" s="593"/>
      <c r="AC8367" s="593"/>
      <c r="AD8367" s="596"/>
      <c r="AE8367" s="593"/>
      <c r="AF8367" s="593"/>
      <c r="AG8367" s="598"/>
      <c r="AH8367" s="22"/>
      <c r="AI8367" s="22"/>
      <c r="AJ8367" s="22"/>
    </row>
    <row r="8368" spans="1:36" s="3" customFormat="1" hidden="1" x14ac:dyDescent="0.2">
      <c r="A8368" s="593"/>
      <c r="B8368" s="595"/>
      <c r="C8368" s="595"/>
      <c r="D8368" s="595"/>
      <c r="E8368" s="595"/>
      <c r="F8368" s="595"/>
      <c r="G8368" s="595"/>
      <c r="H8368" s="602"/>
      <c r="I8368" s="595"/>
      <c r="J8368" s="595"/>
      <c r="K8368" s="595"/>
      <c r="L8368" s="595"/>
      <c r="M8368" s="595"/>
      <c r="N8368" s="595"/>
      <c r="O8368" s="595"/>
      <c r="P8368" s="595"/>
      <c r="Q8368" s="596"/>
      <c r="R8368" s="597"/>
      <c r="S8368" s="597"/>
      <c r="T8368" s="597"/>
      <c r="U8368" s="593"/>
      <c r="V8368" s="593"/>
      <c r="W8368" s="593"/>
      <c r="X8368" s="593"/>
      <c r="Y8368" s="593"/>
      <c r="Z8368" s="593"/>
      <c r="AA8368" s="593"/>
      <c r="AB8368" s="593"/>
      <c r="AC8368" s="593"/>
      <c r="AD8368" s="596"/>
      <c r="AE8368" s="593"/>
      <c r="AF8368" s="593"/>
      <c r="AG8368" s="598"/>
      <c r="AH8368" s="22"/>
      <c r="AI8368" s="22"/>
      <c r="AJ8368" s="22"/>
    </row>
    <row r="8369" spans="1:36" s="3" customFormat="1" hidden="1" x14ac:dyDescent="0.2">
      <c r="A8369" s="593"/>
      <c r="B8369" s="595"/>
      <c r="C8369" s="595"/>
      <c r="D8369" s="595"/>
      <c r="E8369" s="595"/>
      <c r="F8369" s="595"/>
      <c r="G8369" s="595"/>
      <c r="H8369" s="602"/>
      <c r="I8369" s="595"/>
      <c r="J8369" s="595"/>
      <c r="K8369" s="595"/>
      <c r="L8369" s="595"/>
      <c r="M8369" s="595"/>
      <c r="N8369" s="595"/>
      <c r="O8369" s="595"/>
      <c r="P8369" s="595"/>
      <c r="Q8369" s="596"/>
      <c r="R8369" s="597"/>
      <c r="S8369" s="597"/>
      <c r="T8369" s="597"/>
      <c r="U8369" s="593"/>
      <c r="V8369" s="593"/>
      <c r="W8369" s="593"/>
      <c r="X8369" s="593"/>
      <c r="Y8369" s="593"/>
      <c r="Z8369" s="593"/>
      <c r="AA8369" s="593"/>
      <c r="AB8369" s="593"/>
      <c r="AC8369" s="593"/>
      <c r="AD8369" s="596"/>
      <c r="AE8369" s="593"/>
      <c r="AF8369" s="593"/>
      <c r="AG8369" s="598"/>
      <c r="AH8369" s="22"/>
      <c r="AI8369" s="22"/>
      <c r="AJ8369" s="22"/>
    </row>
    <row r="8370" spans="1:36" s="3" customFormat="1" hidden="1" x14ac:dyDescent="0.2">
      <c r="A8370" s="593"/>
      <c r="B8370" s="595"/>
      <c r="C8370" s="595"/>
      <c r="D8370" s="595"/>
      <c r="E8370" s="595"/>
      <c r="F8370" s="595"/>
      <c r="G8370" s="595"/>
      <c r="H8370" s="602"/>
      <c r="I8370" s="595"/>
      <c r="J8370" s="595"/>
      <c r="K8370" s="595"/>
      <c r="L8370" s="595"/>
      <c r="M8370" s="595"/>
      <c r="N8370" s="595"/>
      <c r="O8370" s="595"/>
      <c r="P8370" s="595"/>
      <c r="Q8370" s="596"/>
      <c r="R8370" s="597"/>
      <c r="S8370" s="597"/>
      <c r="T8370" s="597"/>
      <c r="U8370" s="593"/>
      <c r="V8370" s="593"/>
      <c r="W8370" s="593"/>
      <c r="X8370" s="593"/>
      <c r="Y8370" s="593"/>
      <c r="Z8370" s="593"/>
      <c r="AA8370" s="593"/>
      <c r="AB8370" s="593"/>
      <c r="AC8370" s="593"/>
      <c r="AD8370" s="596"/>
      <c r="AE8370" s="593"/>
      <c r="AF8370" s="593"/>
      <c r="AG8370" s="598"/>
      <c r="AH8370" s="22"/>
      <c r="AI8370" s="22"/>
      <c r="AJ8370" s="22"/>
    </row>
    <row r="8371" spans="1:36" s="3" customFormat="1" hidden="1" x14ac:dyDescent="0.2">
      <c r="A8371" s="593"/>
      <c r="B8371" s="595"/>
      <c r="C8371" s="595"/>
      <c r="D8371" s="595"/>
      <c r="E8371" s="595"/>
      <c r="F8371" s="595"/>
      <c r="G8371" s="595"/>
      <c r="H8371" s="602"/>
      <c r="I8371" s="595"/>
      <c r="J8371" s="595"/>
      <c r="K8371" s="595"/>
      <c r="L8371" s="595"/>
      <c r="M8371" s="595"/>
      <c r="N8371" s="595"/>
      <c r="O8371" s="595"/>
      <c r="P8371" s="595"/>
      <c r="Q8371" s="596"/>
      <c r="R8371" s="597"/>
      <c r="S8371" s="597"/>
      <c r="T8371" s="597"/>
      <c r="U8371" s="593"/>
      <c r="V8371" s="593"/>
      <c r="W8371" s="593"/>
      <c r="X8371" s="593"/>
      <c r="Y8371" s="593"/>
      <c r="Z8371" s="593"/>
      <c r="AA8371" s="593"/>
      <c r="AB8371" s="593"/>
      <c r="AC8371" s="593"/>
      <c r="AD8371" s="596"/>
      <c r="AE8371" s="593"/>
      <c r="AF8371" s="593"/>
      <c r="AG8371" s="598"/>
      <c r="AH8371" s="22"/>
      <c r="AI8371" s="22"/>
      <c r="AJ8371" s="22"/>
    </row>
    <row r="8372" spans="1:36" s="3" customFormat="1" hidden="1" x14ac:dyDescent="0.2">
      <c r="A8372" s="593"/>
      <c r="B8372" s="595"/>
      <c r="C8372" s="595"/>
      <c r="D8372" s="595"/>
      <c r="E8372" s="595"/>
      <c r="F8372" s="595"/>
      <c r="G8372" s="595"/>
      <c r="H8372" s="602"/>
      <c r="I8372" s="595"/>
      <c r="J8372" s="595"/>
      <c r="K8372" s="595"/>
      <c r="L8372" s="595"/>
      <c r="M8372" s="595"/>
      <c r="N8372" s="595"/>
      <c r="O8372" s="595"/>
      <c r="P8372" s="595"/>
      <c r="Q8372" s="596"/>
      <c r="R8372" s="597"/>
      <c r="S8372" s="597"/>
      <c r="T8372" s="597"/>
      <c r="U8372" s="593"/>
      <c r="V8372" s="593"/>
      <c r="W8372" s="593"/>
      <c r="X8372" s="593"/>
      <c r="Y8372" s="593"/>
      <c r="Z8372" s="593"/>
      <c r="AA8372" s="593"/>
      <c r="AB8372" s="593"/>
      <c r="AC8372" s="593"/>
      <c r="AD8372" s="596"/>
      <c r="AE8372" s="593"/>
      <c r="AF8372" s="593"/>
      <c r="AG8372" s="598"/>
      <c r="AH8372" s="22"/>
      <c r="AI8372" s="22"/>
      <c r="AJ8372" s="22"/>
    </row>
    <row r="8373" spans="1:36" s="3" customFormat="1" hidden="1" x14ac:dyDescent="0.2">
      <c r="A8373" s="593"/>
      <c r="B8373" s="595"/>
      <c r="C8373" s="595"/>
      <c r="D8373" s="595"/>
      <c r="E8373" s="595"/>
      <c r="F8373" s="595"/>
      <c r="G8373" s="595"/>
      <c r="H8373" s="602"/>
      <c r="I8373" s="595"/>
      <c r="J8373" s="595"/>
      <c r="K8373" s="595"/>
      <c r="L8373" s="595"/>
      <c r="M8373" s="595"/>
      <c r="N8373" s="595"/>
      <c r="O8373" s="595"/>
      <c r="P8373" s="595"/>
      <c r="Q8373" s="596"/>
      <c r="R8373" s="597"/>
      <c r="S8373" s="597"/>
      <c r="T8373" s="597"/>
      <c r="U8373" s="593"/>
      <c r="V8373" s="593"/>
      <c r="W8373" s="593"/>
      <c r="X8373" s="593"/>
      <c r="Y8373" s="593"/>
      <c r="Z8373" s="593"/>
      <c r="AA8373" s="593"/>
      <c r="AB8373" s="593"/>
      <c r="AC8373" s="593"/>
      <c r="AD8373" s="596"/>
      <c r="AE8373" s="593"/>
      <c r="AF8373" s="593"/>
      <c r="AG8373" s="598"/>
      <c r="AH8373" s="22"/>
      <c r="AI8373" s="22"/>
      <c r="AJ8373" s="22"/>
    </row>
    <row r="8374" spans="1:36" s="3" customFormat="1" hidden="1" x14ac:dyDescent="0.2">
      <c r="A8374" s="593"/>
      <c r="B8374" s="595"/>
      <c r="C8374" s="595"/>
      <c r="D8374" s="595"/>
      <c r="E8374" s="595"/>
      <c r="F8374" s="595"/>
      <c r="G8374" s="595"/>
      <c r="H8374" s="602"/>
      <c r="I8374" s="595"/>
      <c r="J8374" s="595"/>
      <c r="K8374" s="595"/>
      <c r="L8374" s="595"/>
      <c r="M8374" s="595"/>
      <c r="N8374" s="595"/>
      <c r="O8374" s="595"/>
      <c r="P8374" s="595"/>
      <c r="Q8374" s="596"/>
      <c r="R8374" s="597"/>
      <c r="S8374" s="597"/>
      <c r="T8374" s="597"/>
      <c r="U8374" s="593"/>
      <c r="V8374" s="593"/>
      <c r="W8374" s="593"/>
      <c r="X8374" s="593"/>
      <c r="Y8374" s="593"/>
      <c r="Z8374" s="593"/>
      <c r="AA8374" s="593"/>
      <c r="AB8374" s="593"/>
      <c r="AC8374" s="593"/>
      <c r="AD8374" s="596"/>
      <c r="AE8374" s="593"/>
      <c r="AF8374" s="593"/>
      <c r="AG8374" s="598"/>
      <c r="AH8374" s="22"/>
      <c r="AI8374" s="22"/>
      <c r="AJ8374" s="22"/>
    </row>
    <row r="8375" spans="1:36" s="3" customFormat="1" hidden="1" x14ac:dyDescent="0.2">
      <c r="A8375" s="593"/>
      <c r="B8375" s="595"/>
      <c r="C8375" s="595"/>
      <c r="D8375" s="595"/>
      <c r="E8375" s="595"/>
      <c r="F8375" s="595"/>
      <c r="G8375" s="595"/>
      <c r="H8375" s="602"/>
      <c r="I8375" s="595"/>
      <c r="J8375" s="595"/>
      <c r="K8375" s="595"/>
      <c r="L8375" s="595"/>
      <c r="M8375" s="595"/>
      <c r="N8375" s="595"/>
      <c r="O8375" s="595"/>
      <c r="P8375" s="595"/>
      <c r="Q8375" s="596"/>
      <c r="R8375" s="597"/>
      <c r="S8375" s="597"/>
      <c r="T8375" s="597"/>
      <c r="U8375" s="593"/>
      <c r="V8375" s="593"/>
      <c r="W8375" s="593"/>
      <c r="X8375" s="593"/>
      <c r="Y8375" s="593"/>
      <c r="Z8375" s="593"/>
      <c r="AA8375" s="593"/>
      <c r="AB8375" s="593"/>
      <c r="AC8375" s="593"/>
      <c r="AD8375" s="596"/>
      <c r="AE8375" s="593"/>
      <c r="AF8375" s="593"/>
      <c r="AG8375" s="598"/>
      <c r="AH8375" s="22"/>
      <c r="AI8375" s="22"/>
      <c r="AJ8375" s="22"/>
    </row>
    <row r="8376" spans="1:36" s="3" customFormat="1" hidden="1" x14ac:dyDescent="0.2">
      <c r="A8376" s="593"/>
      <c r="B8376" s="595"/>
      <c r="C8376" s="595"/>
      <c r="D8376" s="595"/>
      <c r="E8376" s="595"/>
      <c r="F8376" s="595"/>
      <c r="G8376" s="595"/>
      <c r="H8376" s="602"/>
      <c r="I8376" s="595"/>
      <c r="J8376" s="595"/>
      <c r="K8376" s="595"/>
      <c r="L8376" s="595"/>
      <c r="M8376" s="595"/>
      <c r="N8376" s="595"/>
      <c r="O8376" s="595"/>
      <c r="P8376" s="595"/>
      <c r="Q8376" s="596"/>
      <c r="R8376" s="597"/>
      <c r="S8376" s="597"/>
      <c r="T8376" s="597"/>
      <c r="U8376" s="593"/>
      <c r="V8376" s="593"/>
      <c r="W8376" s="593"/>
      <c r="X8376" s="593"/>
      <c r="Y8376" s="593"/>
      <c r="Z8376" s="593"/>
      <c r="AA8376" s="593"/>
      <c r="AB8376" s="593"/>
      <c r="AC8376" s="593"/>
      <c r="AD8376" s="596"/>
      <c r="AE8376" s="593"/>
      <c r="AF8376" s="593"/>
      <c r="AG8376" s="598"/>
      <c r="AH8376" s="22"/>
      <c r="AI8376" s="22"/>
      <c r="AJ8376" s="22"/>
    </row>
    <row r="8377" spans="1:36" s="230" customFormat="1" hidden="1" x14ac:dyDescent="0.2">
      <c r="A8377" s="593"/>
      <c r="B8377" s="595"/>
      <c r="C8377" s="595"/>
      <c r="D8377" s="595"/>
      <c r="E8377" s="595"/>
      <c r="F8377" s="595"/>
      <c r="G8377" s="595"/>
      <c r="H8377" s="602"/>
      <c r="I8377" s="595"/>
      <c r="J8377" s="595"/>
      <c r="K8377" s="595"/>
      <c r="L8377" s="595"/>
      <c r="M8377" s="595"/>
      <c r="N8377" s="595"/>
      <c r="O8377" s="595"/>
      <c r="P8377" s="595"/>
      <c r="Q8377" s="596"/>
      <c r="R8377" s="597"/>
      <c r="S8377" s="597"/>
      <c r="T8377" s="597"/>
      <c r="U8377" s="593"/>
      <c r="V8377" s="593"/>
      <c r="W8377" s="593"/>
      <c r="X8377" s="593"/>
      <c r="Y8377" s="593"/>
      <c r="Z8377" s="593"/>
      <c r="AA8377" s="593"/>
      <c r="AB8377" s="593"/>
      <c r="AC8377" s="593"/>
      <c r="AD8377" s="596"/>
      <c r="AE8377" s="593"/>
      <c r="AF8377" s="593"/>
      <c r="AG8377" s="598"/>
      <c r="AH8377" s="22"/>
      <c r="AI8377" s="22"/>
      <c r="AJ8377" s="22"/>
    </row>
    <row r="8378" spans="1:36" s="230" customFormat="1" hidden="1" x14ac:dyDescent="0.2">
      <c r="A8378" s="593"/>
      <c r="B8378" s="595"/>
      <c r="C8378" s="595"/>
      <c r="D8378" s="595"/>
      <c r="E8378" s="595"/>
      <c r="F8378" s="595"/>
      <c r="G8378" s="595"/>
      <c r="H8378" s="602"/>
      <c r="I8378" s="595"/>
      <c r="J8378" s="595"/>
      <c r="K8378" s="595"/>
      <c r="L8378" s="595"/>
      <c r="M8378" s="595"/>
      <c r="N8378" s="595"/>
      <c r="O8378" s="595"/>
      <c r="P8378" s="595"/>
      <c r="Q8378" s="596"/>
      <c r="R8378" s="597"/>
      <c r="S8378" s="597"/>
      <c r="T8378" s="597"/>
      <c r="U8378" s="593"/>
      <c r="V8378" s="593"/>
      <c r="W8378" s="593"/>
      <c r="X8378" s="593"/>
      <c r="Y8378" s="593"/>
      <c r="Z8378" s="593"/>
      <c r="AA8378" s="593"/>
      <c r="AB8378" s="593"/>
      <c r="AC8378" s="593"/>
      <c r="AD8378" s="596"/>
      <c r="AE8378" s="593"/>
      <c r="AF8378" s="593"/>
      <c r="AG8378" s="598"/>
      <c r="AH8378" s="22"/>
      <c r="AI8378" s="22"/>
      <c r="AJ8378" s="22"/>
    </row>
    <row r="8379" spans="1:36" s="230" customFormat="1" hidden="1" x14ac:dyDescent="0.2">
      <c r="A8379" s="593"/>
      <c r="B8379" s="595"/>
      <c r="C8379" s="595"/>
      <c r="D8379" s="595"/>
      <c r="E8379" s="595"/>
      <c r="F8379" s="595"/>
      <c r="G8379" s="595"/>
      <c r="H8379" s="602"/>
      <c r="I8379" s="595"/>
      <c r="J8379" s="595"/>
      <c r="K8379" s="595"/>
      <c r="L8379" s="595"/>
      <c r="M8379" s="595"/>
      <c r="N8379" s="595"/>
      <c r="O8379" s="595"/>
      <c r="P8379" s="595"/>
      <c r="Q8379" s="596"/>
      <c r="R8379" s="597"/>
      <c r="S8379" s="597"/>
      <c r="T8379" s="597"/>
      <c r="U8379" s="593"/>
      <c r="V8379" s="593"/>
      <c r="W8379" s="593"/>
      <c r="X8379" s="593"/>
      <c r="Y8379" s="593"/>
      <c r="Z8379" s="593"/>
      <c r="AA8379" s="593"/>
      <c r="AB8379" s="593"/>
      <c r="AC8379" s="593"/>
      <c r="AD8379" s="596"/>
      <c r="AE8379" s="593"/>
      <c r="AF8379" s="593"/>
      <c r="AG8379" s="598"/>
      <c r="AH8379" s="22"/>
      <c r="AI8379" s="22"/>
      <c r="AJ8379" s="22"/>
    </row>
    <row r="8380" spans="1:36" s="230" customFormat="1" hidden="1" x14ac:dyDescent="0.2">
      <c r="A8380" s="593"/>
      <c r="B8380" s="595"/>
      <c r="C8380" s="595"/>
      <c r="D8380" s="595"/>
      <c r="E8380" s="595"/>
      <c r="F8380" s="595"/>
      <c r="G8380" s="595"/>
      <c r="H8380" s="602"/>
      <c r="I8380" s="595"/>
      <c r="J8380" s="595"/>
      <c r="K8380" s="595"/>
      <c r="L8380" s="595"/>
      <c r="M8380" s="595"/>
      <c r="N8380" s="595"/>
      <c r="O8380" s="595"/>
      <c r="P8380" s="595"/>
      <c r="Q8380" s="596"/>
      <c r="R8380" s="597"/>
      <c r="S8380" s="597"/>
      <c r="T8380" s="597"/>
      <c r="U8380" s="593"/>
      <c r="V8380" s="593"/>
      <c r="W8380" s="593"/>
      <c r="X8380" s="593"/>
      <c r="Y8380" s="593"/>
      <c r="Z8380" s="593"/>
      <c r="AA8380" s="593"/>
      <c r="AB8380" s="593"/>
      <c r="AC8380" s="593"/>
      <c r="AD8380" s="596"/>
      <c r="AE8380" s="593"/>
      <c r="AF8380" s="593"/>
      <c r="AG8380" s="598"/>
      <c r="AH8380" s="22"/>
      <c r="AI8380" s="22"/>
      <c r="AJ8380" s="22"/>
    </row>
    <row r="8381" spans="1:36" s="230" customFormat="1" hidden="1" x14ac:dyDescent="0.2">
      <c r="A8381" s="593"/>
      <c r="B8381" s="595"/>
      <c r="C8381" s="595"/>
      <c r="D8381" s="595"/>
      <c r="E8381" s="595"/>
      <c r="F8381" s="595"/>
      <c r="G8381" s="595"/>
      <c r="H8381" s="602"/>
      <c r="I8381" s="595"/>
      <c r="J8381" s="595"/>
      <c r="K8381" s="595"/>
      <c r="L8381" s="595"/>
      <c r="M8381" s="595"/>
      <c r="N8381" s="595"/>
      <c r="O8381" s="595"/>
      <c r="P8381" s="595"/>
      <c r="Q8381" s="596"/>
      <c r="R8381" s="597"/>
      <c r="S8381" s="597"/>
      <c r="T8381" s="597"/>
      <c r="U8381" s="593"/>
      <c r="V8381" s="593"/>
      <c r="W8381" s="593"/>
      <c r="X8381" s="593"/>
      <c r="Y8381" s="593"/>
      <c r="Z8381" s="593"/>
      <c r="AA8381" s="593"/>
      <c r="AB8381" s="593"/>
      <c r="AC8381" s="593"/>
      <c r="AD8381" s="596"/>
      <c r="AE8381" s="593"/>
      <c r="AF8381" s="593"/>
      <c r="AG8381" s="598"/>
      <c r="AH8381" s="22"/>
      <c r="AI8381" s="22"/>
      <c r="AJ8381" s="22"/>
    </row>
    <row r="8382" spans="1:36" s="230" customFormat="1" hidden="1" x14ac:dyDescent="0.2">
      <c r="A8382" s="593"/>
      <c r="B8382" s="595"/>
      <c r="C8382" s="595"/>
      <c r="D8382" s="595"/>
      <c r="E8382" s="595"/>
      <c r="F8382" s="595"/>
      <c r="G8382" s="595"/>
      <c r="H8382" s="602"/>
      <c r="I8382" s="595"/>
      <c r="J8382" s="595"/>
      <c r="K8382" s="595"/>
      <c r="L8382" s="595"/>
      <c r="M8382" s="595"/>
      <c r="N8382" s="595"/>
      <c r="O8382" s="595"/>
      <c r="P8382" s="595"/>
      <c r="Q8382" s="596"/>
      <c r="R8382" s="597"/>
      <c r="S8382" s="597"/>
      <c r="T8382" s="597"/>
      <c r="U8382" s="593"/>
      <c r="V8382" s="593"/>
      <c r="W8382" s="593"/>
      <c r="X8382" s="593"/>
      <c r="Y8382" s="593"/>
      <c r="Z8382" s="593"/>
      <c r="AA8382" s="593"/>
      <c r="AB8382" s="593"/>
      <c r="AC8382" s="593"/>
      <c r="AD8382" s="596"/>
      <c r="AE8382" s="593"/>
      <c r="AF8382" s="593"/>
      <c r="AG8382" s="598"/>
      <c r="AH8382" s="22"/>
      <c r="AI8382" s="22"/>
      <c r="AJ8382" s="22"/>
    </row>
    <row r="8383" spans="1:36" s="230" customFormat="1" hidden="1" x14ac:dyDescent="0.2">
      <c r="A8383" s="593"/>
      <c r="B8383" s="595"/>
      <c r="C8383" s="595"/>
      <c r="D8383" s="595"/>
      <c r="E8383" s="595"/>
      <c r="F8383" s="595"/>
      <c r="G8383" s="595"/>
      <c r="H8383" s="602"/>
      <c r="I8383" s="595"/>
      <c r="J8383" s="595"/>
      <c r="K8383" s="595"/>
      <c r="L8383" s="595"/>
      <c r="M8383" s="595"/>
      <c r="N8383" s="595"/>
      <c r="O8383" s="595"/>
      <c r="P8383" s="595"/>
      <c r="Q8383" s="596"/>
      <c r="R8383" s="597"/>
      <c r="S8383" s="597"/>
      <c r="T8383" s="597"/>
      <c r="U8383" s="593"/>
      <c r="V8383" s="593"/>
      <c r="W8383" s="593"/>
      <c r="X8383" s="593"/>
      <c r="Y8383" s="593"/>
      <c r="Z8383" s="593"/>
      <c r="AA8383" s="593"/>
      <c r="AB8383" s="593"/>
      <c r="AC8383" s="593"/>
      <c r="AD8383" s="596"/>
      <c r="AE8383" s="593"/>
      <c r="AF8383" s="593"/>
      <c r="AG8383" s="598"/>
      <c r="AH8383" s="22"/>
      <c r="AI8383" s="22"/>
      <c r="AJ8383" s="22"/>
    </row>
    <row r="8384" spans="1:36" s="230" customFormat="1" hidden="1" x14ac:dyDescent="0.2">
      <c r="A8384" s="593"/>
      <c r="B8384" s="595"/>
      <c r="C8384" s="595"/>
      <c r="D8384" s="595"/>
      <c r="E8384" s="595"/>
      <c r="F8384" s="595"/>
      <c r="G8384" s="595"/>
      <c r="H8384" s="602"/>
      <c r="I8384" s="595"/>
      <c r="J8384" s="595"/>
      <c r="K8384" s="595"/>
      <c r="L8384" s="595"/>
      <c r="M8384" s="595"/>
      <c r="N8384" s="595"/>
      <c r="O8384" s="595"/>
      <c r="P8384" s="595"/>
      <c r="Q8384" s="596"/>
      <c r="R8384" s="597"/>
      <c r="S8384" s="597"/>
      <c r="T8384" s="597"/>
      <c r="U8384" s="593"/>
      <c r="V8384" s="593"/>
      <c r="W8384" s="593"/>
      <c r="X8384" s="593"/>
      <c r="Y8384" s="593"/>
      <c r="Z8384" s="593"/>
      <c r="AA8384" s="593"/>
      <c r="AB8384" s="593"/>
      <c r="AC8384" s="593"/>
      <c r="AD8384" s="596"/>
      <c r="AE8384" s="593"/>
      <c r="AF8384" s="593"/>
      <c r="AG8384" s="598"/>
      <c r="AH8384" s="22"/>
      <c r="AI8384" s="22"/>
      <c r="AJ8384" s="22"/>
    </row>
    <row r="8385" spans="1:36" s="230" customFormat="1" hidden="1" x14ac:dyDescent="0.2">
      <c r="A8385" s="593"/>
      <c r="B8385" s="595"/>
      <c r="C8385" s="595"/>
      <c r="D8385" s="595"/>
      <c r="E8385" s="595"/>
      <c r="F8385" s="595"/>
      <c r="G8385" s="595"/>
      <c r="H8385" s="602"/>
      <c r="I8385" s="595"/>
      <c r="J8385" s="595"/>
      <c r="K8385" s="595"/>
      <c r="L8385" s="595"/>
      <c r="M8385" s="595"/>
      <c r="N8385" s="595"/>
      <c r="O8385" s="595"/>
      <c r="P8385" s="595"/>
      <c r="Q8385" s="596"/>
      <c r="R8385" s="597"/>
      <c r="S8385" s="597"/>
      <c r="T8385" s="597"/>
      <c r="U8385" s="593"/>
      <c r="V8385" s="593"/>
      <c r="W8385" s="593"/>
      <c r="X8385" s="593"/>
      <c r="Y8385" s="593"/>
      <c r="Z8385" s="593"/>
      <c r="AA8385" s="593"/>
      <c r="AB8385" s="593"/>
      <c r="AC8385" s="593"/>
      <c r="AD8385" s="596"/>
      <c r="AE8385" s="593"/>
      <c r="AF8385" s="593"/>
      <c r="AG8385" s="598"/>
      <c r="AH8385" s="22"/>
      <c r="AI8385" s="22"/>
      <c r="AJ8385" s="22"/>
    </row>
    <row r="8386" spans="1:36" s="230" customFormat="1" hidden="1" x14ac:dyDescent="0.2">
      <c r="A8386" s="593"/>
      <c r="B8386" s="595"/>
      <c r="C8386" s="595"/>
      <c r="D8386" s="595"/>
      <c r="E8386" s="595"/>
      <c r="F8386" s="595"/>
      <c r="G8386" s="595"/>
      <c r="H8386" s="602"/>
      <c r="I8386" s="595"/>
      <c r="J8386" s="595"/>
      <c r="K8386" s="595"/>
      <c r="L8386" s="595"/>
      <c r="M8386" s="595"/>
      <c r="N8386" s="595"/>
      <c r="O8386" s="595"/>
      <c r="P8386" s="595"/>
      <c r="Q8386" s="596"/>
      <c r="R8386" s="597"/>
      <c r="S8386" s="597"/>
      <c r="T8386" s="597"/>
      <c r="U8386" s="593"/>
      <c r="V8386" s="593"/>
      <c r="W8386" s="593"/>
      <c r="X8386" s="593"/>
      <c r="Y8386" s="593"/>
      <c r="Z8386" s="593"/>
      <c r="AA8386" s="593"/>
      <c r="AB8386" s="593"/>
      <c r="AC8386" s="593"/>
      <c r="AD8386" s="596"/>
      <c r="AE8386" s="593"/>
      <c r="AF8386" s="593"/>
      <c r="AG8386" s="598"/>
      <c r="AH8386" s="22"/>
      <c r="AI8386" s="22"/>
      <c r="AJ8386" s="22"/>
    </row>
    <row r="8387" spans="1:36" s="230" customFormat="1" hidden="1" x14ac:dyDescent="0.2">
      <c r="A8387" s="593"/>
      <c r="B8387" s="595"/>
      <c r="C8387" s="595"/>
      <c r="D8387" s="595"/>
      <c r="E8387" s="595"/>
      <c r="F8387" s="595"/>
      <c r="G8387" s="595"/>
      <c r="H8387" s="602"/>
      <c r="I8387" s="595"/>
      <c r="J8387" s="595"/>
      <c r="K8387" s="595"/>
      <c r="L8387" s="595"/>
      <c r="M8387" s="595"/>
      <c r="N8387" s="595"/>
      <c r="O8387" s="595"/>
      <c r="P8387" s="595"/>
      <c r="Q8387" s="596"/>
      <c r="R8387" s="597"/>
      <c r="S8387" s="597"/>
      <c r="T8387" s="597"/>
      <c r="U8387" s="593"/>
      <c r="V8387" s="593"/>
      <c r="W8387" s="593"/>
      <c r="X8387" s="593"/>
      <c r="Y8387" s="593"/>
      <c r="Z8387" s="593"/>
      <c r="AA8387" s="593"/>
      <c r="AB8387" s="593"/>
      <c r="AC8387" s="593"/>
      <c r="AD8387" s="596"/>
      <c r="AE8387" s="593"/>
      <c r="AF8387" s="593"/>
      <c r="AG8387" s="598"/>
      <c r="AH8387" s="22"/>
      <c r="AI8387" s="22"/>
      <c r="AJ8387" s="22"/>
    </row>
    <row r="8388" spans="1:36" s="230" customFormat="1" hidden="1" x14ac:dyDescent="0.2">
      <c r="A8388" s="593"/>
      <c r="B8388" s="595"/>
      <c r="C8388" s="595"/>
      <c r="D8388" s="595"/>
      <c r="E8388" s="595"/>
      <c r="F8388" s="595"/>
      <c r="G8388" s="595"/>
      <c r="H8388" s="602"/>
      <c r="I8388" s="595"/>
      <c r="J8388" s="595"/>
      <c r="K8388" s="595"/>
      <c r="L8388" s="595"/>
      <c r="M8388" s="595"/>
      <c r="N8388" s="595"/>
      <c r="O8388" s="595"/>
      <c r="P8388" s="595"/>
      <c r="Q8388" s="596"/>
      <c r="R8388" s="597"/>
      <c r="S8388" s="597"/>
      <c r="T8388" s="597"/>
      <c r="U8388" s="593"/>
      <c r="V8388" s="593"/>
      <c r="W8388" s="593"/>
      <c r="X8388" s="593"/>
      <c r="Y8388" s="593"/>
      <c r="Z8388" s="593"/>
      <c r="AA8388" s="593"/>
      <c r="AB8388" s="593"/>
      <c r="AC8388" s="593"/>
      <c r="AD8388" s="596"/>
      <c r="AE8388" s="593"/>
      <c r="AF8388" s="593"/>
      <c r="AG8388" s="598"/>
      <c r="AH8388" s="22"/>
      <c r="AI8388" s="22"/>
      <c r="AJ8388" s="22"/>
    </row>
    <row r="8389" spans="1:36" s="230" customFormat="1" hidden="1" x14ac:dyDescent="0.2">
      <c r="A8389" s="593"/>
      <c r="B8389" s="595"/>
      <c r="C8389" s="595"/>
      <c r="D8389" s="595"/>
      <c r="E8389" s="595"/>
      <c r="F8389" s="595"/>
      <c r="G8389" s="595"/>
      <c r="H8389" s="602"/>
      <c r="I8389" s="595"/>
      <c r="J8389" s="595"/>
      <c r="K8389" s="595"/>
      <c r="L8389" s="595"/>
      <c r="M8389" s="595"/>
      <c r="N8389" s="595"/>
      <c r="O8389" s="595"/>
      <c r="P8389" s="595"/>
      <c r="Q8389" s="596"/>
      <c r="R8389" s="597"/>
      <c r="S8389" s="597"/>
      <c r="T8389" s="597"/>
      <c r="U8389" s="593"/>
      <c r="V8389" s="593"/>
      <c r="W8389" s="593"/>
      <c r="X8389" s="593"/>
      <c r="Y8389" s="593"/>
      <c r="Z8389" s="593"/>
      <c r="AA8389" s="593"/>
      <c r="AB8389" s="593"/>
      <c r="AC8389" s="593"/>
      <c r="AD8389" s="596"/>
      <c r="AE8389" s="593"/>
      <c r="AF8389" s="593"/>
      <c r="AG8389" s="598"/>
      <c r="AH8389" s="22"/>
      <c r="AI8389" s="22"/>
      <c r="AJ8389" s="22"/>
    </row>
    <row r="8390" spans="1:36" s="230" customFormat="1" hidden="1" x14ac:dyDescent="0.2">
      <c r="A8390" s="593"/>
      <c r="B8390" s="595"/>
      <c r="C8390" s="595"/>
      <c r="D8390" s="595"/>
      <c r="E8390" s="595"/>
      <c r="F8390" s="595"/>
      <c r="G8390" s="595"/>
      <c r="H8390" s="602"/>
      <c r="I8390" s="595"/>
      <c r="J8390" s="595"/>
      <c r="K8390" s="595"/>
      <c r="L8390" s="595"/>
      <c r="M8390" s="595"/>
      <c r="N8390" s="595"/>
      <c r="O8390" s="595"/>
      <c r="P8390" s="595"/>
      <c r="Q8390" s="596"/>
      <c r="R8390" s="597"/>
      <c r="S8390" s="597"/>
      <c r="T8390" s="597"/>
      <c r="U8390" s="593"/>
      <c r="V8390" s="593"/>
      <c r="W8390" s="593"/>
      <c r="X8390" s="593"/>
      <c r="Y8390" s="593"/>
      <c r="Z8390" s="593"/>
      <c r="AA8390" s="593"/>
      <c r="AB8390" s="593"/>
      <c r="AC8390" s="593"/>
      <c r="AD8390" s="596"/>
      <c r="AE8390" s="593"/>
      <c r="AF8390" s="593"/>
      <c r="AG8390" s="598"/>
      <c r="AH8390" s="22"/>
      <c r="AI8390" s="22"/>
      <c r="AJ8390" s="22"/>
    </row>
    <row r="8391" spans="1:36" s="230" customFormat="1" hidden="1" x14ac:dyDescent="0.2">
      <c r="A8391" s="593"/>
      <c r="B8391" s="595"/>
      <c r="C8391" s="595"/>
      <c r="D8391" s="595"/>
      <c r="E8391" s="595"/>
      <c r="F8391" s="595"/>
      <c r="G8391" s="595"/>
      <c r="H8391" s="602"/>
      <c r="I8391" s="595"/>
      <c r="J8391" s="595"/>
      <c r="K8391" s="595"/>
      <c r="L8391" s="595"/>
      <c r="M8391" s="595"/>
      <c r="N8391" s="595"/>
      <c r="O8391" s="595"/>
      <c r="P8391" s="595"/>
      <c r="Q8391" s="596"/>
      <c r="R8391" s="597"/>
      <c r="S8391" s="597"/>
      <c r="T8391" s="597"/>
      <c r="U8391" s="593"/>
      <c r="V8391" s="593"/>
      <c r="W8391" s="593"/>
      <c r="X8391" s="593"/>
      <c r="Y8391" s="593"/>
      <c r="Z8391" s="593"/>
      <c r="AA8391" s="593"/>
      <c r="AB8391" s="593"/>
      <c r="AC8391" s="593"/>
      <c r="AD8391" s="596"/>
      <c r="AE8391" s="593"/>
      <c r="AF8391" s="593"/>
      <c r="AG8391" s="598"/>
      <c r="AH8391" s="22"/>
      <c r="AI8391" s="22"/>
      <c r="AJ8391" s="22"/>
    </row>
    <row r="8392" spans="1:36" s="230" customFormat="1" hidden="1" x14ac:dyDescent="0.2">
      <c r="A8392" s="593"/>
      <c r="B8392" s="595"/>
      <c r="C8392" s="595"/>
      <c r="D8392" s="595"/>
      <c r="E8392" s="595"/>
      <c r="F8392" s="595"/>
      <c r="G8392" s="595"/>
      <c r="H8392" s="602"/>
      <c r="I8392" s="595"/>
      <c r="J8392" s="595"/>
      <c r="K8392" s="595"/>
      <c r="L8392" s="595"/>
      <c r="M8392" s="595"/>
      <c r="N8392" s="595"/>
      <c r="O8392" s="595"/>
      <c r="P8392" s="595"/>
      <c r="Q8392" s="596"/>
      <c r="R8392" s="597"/>
      <c r="S8392" s="597"/>
      <c r="T8392" s="597"/>
      <c r="U8392" s="593"/>
      <c r="V8392" s="593"/>
      <c r="W8392" s="593"/>
      <c r="X8392" s="593"/>
      <c r="Y8392" s="593"/>
      <c r="Z8392" s="593"/>
      <c r="AA8392" s="593"/>
      <c r="AB8392" s="593"/>
      <c r="AC8392" s="593"/>
      <c r="AD8392" s="596"/>
      <c r="AE8392" s="593"/>
      <c r="AF8392" s="593"/>
      <c r="AG8392" s="598"/>
      <c r="AH8392" s="22"/>
      <c r="AI8392" s="22"/>
      <c r="AJ8392" s="22"/>
    </row>
    <row r="8393" spans="1:36" s="230" customFormat="1" hidden="1" x14ac:dyDescent="0.2">
      <c r="A8393" s="593"/>
      <c r="B8393" s="595"/>
      <c r="C8393" s="595"/>
      <c r="D8393" s="595"/>
      <c r="E8393" s="595"/>
      <c r="F8393" s="595"/>
      <c r="G8393" s="595"/>
      <c r="H8393" s="602"/>
      <c r="I8393" s="595"/>
      <c r="J8393" s="595"/>
      <c r="K8393" s="595"/>
      <c r="L8393" s="595"/>
      <c r="M8393" s="595"/>
      <c r="N8393" s="595"/>
      <c r="O8393" s="595"/>
      <c r="P8393" s="595"/>
      <c r="Q8393" s="596"/>
      <c r="R8393" s="597"/>
      <c r="S8393" s="597"/>
      <c r="T8393" s="597"/>
      <c r="U8393" s="593"/>
      <c r="V8393" s="593"/>
      <c r="W8393" s="593"/>
      <c r="X8393" s="593"/>
      <c r="Y8393" s="593"/>
      <c r="Z8393" s="593"/>
      <c r="AA8393" s="593"/>
      <c r="AB8393" s="593"/>
      <c r="AC8393" s="593"/>
      <c r="AD8393" s="596"/>
      <c r="AE8393" s="593"/>
      <c r="AF8393" s="593"/>
      <c r="AG8393" s="598"/>
      <c r="AH8393" s="22"/>
      <c r="AI8393" s="22"/>
      <c r="AJ8393" s="22"/>
    </row>
    <row r="8394" spans="1:36" s="230" customFormat="1" hidden="1" x14ac:dyDescent="0.2">
      <c r="A8394" s="593"/>
      <c r="B8394" s="595"/>
      <c r="C8394" s="595"/>
      <c r="D8394" s="595"/>
      <c r="E8394" s="595"/>
      <c r="F8394" s="595"/>
      <c r="G8394" s="595"/>
      <c r="H8394" s="602"/>
      <c r="I8394" s="595"/>
      <c r="J8394" s="595"/>
      <c r="K8394" s="595"/>
      <c r="L8394" s="595"/>
      <c r="M8394" s="595"/>
      <c r="N8394" s="595"/>
      <c r="O8394" s="595"/>
      <c r="P8394" s="595"/>
      <c r="Q8394" s="596"/>
      <c r="R8394" s="597"/>
      <c r="S8394" s="597"/>
      <c r="T8394" s="597"/>
      <c r="U8394" s="593"/>
      <c r="V8394" s="593"/>
      <c r="W8394" s="593"/>
      <c r="X8394" s="593"/>
      <c r="Y8394" s="593"/>
      <c r="Z8394" s="593"/>
      <c r="AA8394" s="593"/>
      <c r="AB8394" s="593"/>
      <c r="AC8394" s="593"/>
      <c r="AD8394" s="596"/>
      <c r="AE8394" s="593"/>
      <c r="AF8394" s="593"/>
      <c r="AG8394" s="598"/>
      <c r="AH8394" s="22"/>
      <c r="AI8394" s="22"/>
      <c r="AJ8394" s="22"/>
    </row>
    <row r="8395" spans="1:36" s="230" customFormat="1" hidden="1" x14ac:dyDescent="0.2">
      <c r="A8395" s="593"/>
      <c r="B8395" s="595"/>
      <c r="C8395" s="595"/>
      <c r="D8395" s="595"/>
      <c r="E8395" s="595"/>
      <c r="F8395" s="595"/>
      <c r="G8395" s="595"/>
      <c r="H8395" s="602"/>
      <c r="I8395" s="595"/>
      <c r="J8395" s="595"/>
      <c r="K8395" s="595"/>
      <c r="L8395" s="595"/>
      <c r="M8395" s="595"/>
      <c r="N8395" s="595"/>
      <c r="O8395" s="595"/>
      <c r="P8395" s="595"/>
      <c r="Q8395" s="596"/>
      <c r="R8395" s="597"/>
      <c r="S8395" s="597"/>
      <c r="T8395" s="597"/>
      <c r="U8395" s="593"/>
      <c r="V8395" s="593"/>
      <c r="W8395" s="593"/>
      <c r="X8395" s="593"/>
      <c r="Y8395" s="593"/>
      <c r="Z8395" s="593"/>
      <c r="AA8395" s="593"/>
      <c r="AB8395" s="593"/>
      <c r="AC8395" s="593"/>
      <c r="AD8395" s="596"/>
      <c r="AE8395" s="593"/>
      <c r="AF8395" s="593"/>
      <c r="AG8395" s="598"/>
      <c r="AH8395" s="22"/>
      <c r="AI8395" s="22"/>
      <c r="AJ8395" s="22"/>
    </row>
    <row r="8396" spans="1:36" s="230" customFormat="1" hidden="1" x14ac:dyDescent="0.2">
      <c r="A8396" s="593"/>
      <c r="B8396" s="595"/>
      <c r="C8396" s="595"/>
      <c r="D8396" s="595"/>
      <c r="E8396" s="595"/>
      <c r="F8396" s="595"/>
      <c r="G8396" s="595"/>
      <c r="H8396" s="602"/>
      <c r="I8396" s="595"/>
      <c r="J8396" s="595"/>
      <c r="K8396" s="595"/>
      <c r="L8396" s="595"/>
      <c r="M8396" s="595"/>
      <c r="N8396" s="595"/>
      <c r="O8396" s="595"/>
      <c r="P8396" s="595"/>
      <c r="Q8396" s="596"/>
      <c r="R8396" s="597"/>
      <c r="S8396" s="597"/>
      <c r="T8396" s="597"/>
      <c r="U8396" s="593"/>
      <c r="V8396" s="593"/>
      <c r="W8396" s="593"/>
      <c r="X8396" s="593"/>
      <c r="Y8396" s="593"/>
      <c r="Z8396" s="593"/>
      <c r="AA8396" s="593"/>
      <c r="AB8396" s="593"/>
      <c r="AC8396" s="593"/>
      <c r="AD8396" s="596"/>
      <c r="AE8396" s="593"/>
      <c r="AF8396" s="593"/>
      <c r="AG8396" s="598"/>
      <c r="AH8396" s="22"/>
      <c r="AI8396" s="22"/>
      <c r="AJ8396" s="22"/>
    </row>
    <row r="8397" spans="1:36" s="230" customFormat="1" hidden="1" x14ac:dyDescent="0.2">
      <c r="A8397" s="593"/>
      <c r="B8397" s="595"/>
      <c r="C8397" s="595"/>
      <c r="D8397" s="595"/>
      <c r="E8397" s="595"/>
      <c r="F8397" s="595"/>
      <c r="G8397" s="595"/>
      <c r="H8397" s="602"/>
      <c r="I8397" s="595"/>
      <c r="J8397" s="595"/>
      <c r="K8397" s="595"/>
      <c r="L8397" s="595"/>
      <c r="M8397" s="595"/>
      <c r="N8397" s="595"/>
      <c r="O8397" s="595"/>
      <c r="P8397" s="595"/>
      <c r="Q8397" s="596"/>
      <c r="R8397" s="597"/>
      <c r="S8397" s="597"/>
      <c r="T8397" s="597"/>
      <c r="U8397" s="593"/>
      <c r="V8397" s="593"/>
      <c r="W8397" s="593"/>
      <c r="X8397" s="593"/>
      <c r="Y8397" s="593"/>
      <c r="Z8397" s="593"/>
      <c r="AA8397" s="593"/>
      <c r="AB8397" s="593"/>
      <c r="AC8397" s="593"/>
      <c r="AD8397" s="596"/>
      <c r="AE8397" s="593"/>
      <c r="AF8397" s="593"/>
      <c r="AG8397" s="598"/>
      <c r="AH8397" s="22"/>
      <c r="AI8397" s="22"/>
      <c r="AJ8397" s="22"/>
    </row>
    <row r="8398" spans="1:36" s="230" customFormat="1" hidden="1" x14ac:dyDescent="0.2">
      <c r="A8398" s="593"/>
      <c r="B8398" s="595"/>
      <c r="C8398" s="595"/>
      <c r="D8398" s="595"/>
      <c r="E8398" s="595"/>
      <c r="F8398" s="595"/>
      <c r="G8398" s="595"/>
      <c r="H8398" s="602"/>
      <c r="I8398" s="595"/>
      <c r="J8398" s="595"/>
      <c r="K8398" s="595"/>
      <c r="L8398" s="595"/>
      <c r="M8398" s="595"/>
      <c r="N8398" s="595"/>
      <c r="O8398" s="595"/>
      <c r="P8398" s="595"/>
      <c r="Q8398" s="596"/>
      <c r="R8398" s="597"/>
      <c r="S8398" s="597"/>
      <c r="T8398" s="597"/>
      <c r="U8398" s="593"/>
      <c r="V8398" s="593"/>
      <c r="W8398" s="593"/>
      <c r="X8398" s="593"/>
      <c r="Y8398" s="593"/>
      <c r="Z8398" s="593"/>
      <c r="AA8398" s="593"/>
      <c r="AB8398" s="593"/>
      <c r="AC8398" s="593"/>
      <c r="AD8398" s="596"/>
      <c r="AE8398" s="593"/>
      <c r="AF8398" s="593"/>
      <c r="AG8398" s="598"/>
      <c r="AH8398" s="22"/>
      <c r="AI8398" s="22"/>
      <c r="AJ8398" s="22"/>
    </row>
    <row r="8399" spans="1:36" s="230" customFormat="1" hidden="1" x14ac:dyDescent="0.2">
      <c r="A8399" s="593"/>
      <c r="B8399" s="595"/>
      <c r="C8399" s="595"/>
      <c r="D8399" s="595"/>
      <c r="E8399" s="595"/>
      <c r="F8399" s="595"/>
      <c r="G8399" s="595"/>
      <c r="H8399" s="602"/>
      <c r="I8399" s="595"/>
      <c r="J8399" s="595"/>
      <c r="K8399" s="595"/>
      <c r="L8399" s="595"/>
      <c r="M8399" s="595"/>
      <c r="N8399" s="595"/>
      <c r="O8399" s="595"/>
      <c r="P8399" s="595"/>
      <c r="Q8399" s="596"/>
      <c r="R8399" s="597"/>
      <c r="S8399" s="597"/>
      <c r="T8399" s="597"/>
      <c r="U8399" s="593"/>
      <c r="V8399" s="593"/>
      <c r="W8399" s="593"/>
      <c r="X8399" s="593"/>
      <c r="Y8399" s="593"/>
      <c r="Z8399" s="593"/>
      <c r="AA8399" s="593"/>
      <c r="AB8399" s="593"/>
      <c r="AC8399" s="593"/>
      <c r="AD8399" s="596"/>
      <c r="AE8399" s="593"/>
      <c r="AF8399" s="593"/>
      <c r="AG8399" s="598"/>
      <c r="AH8399" s="22"/>
      <c r="AI8399" s="22"/>
      <c r="AJ8399" s="22"/>
    </row>
    <row r="8400" spans="1:36" s="230" customFormat="1" hidden="1" x14ac:dyDescent="0.2">
      <c r="A8400" s="593"/>
      <c r="B8400" s="595"/>
      <c r="C8400" s="595"/>
      <c r="D8400" s="595"/>
      <c r="E8400" s="595"/>
      <c r="F8400" s="595"/>
      <c r="G8400" s="595"/>
      <c r="H8400" s="602"/>
      <c r="I8400" s="595"/>
      <c r="J8400" s="595"/>
      <c r="K8400" s="595"/>
      <c r="L8400" s="595"/>
      <c r="M8400" s="595"/>
      <c r="N8400" s="595"/>
      <c r="O8400" s="595"/>
      <c r="P8400" s="595"/>
      <c r="Q8400" s="596"/>
      <c r="R8400" s="597"/>
      <c r="S8400" s="597"/>
      <c r="T8400" s="597"/>
      <c r="U8400" s="593"/>
      <c r="V8400" s="593"/>
      <c r="W8400" s="593"/>
      <c r="X8400" s="593"/>
      <c r="Y8400" s="593"/>
      <c r="Z8400" s="593"/>
      <c r="AA8400" s="593"/>
      <c r="AB8400" s="593"/>
      <c r="AC8400" s="593"/>
      <c r="AD8400" s="596"/>
      <c r="AE8400" s="593"/>
      <c r="AF8400" s="593"/>
      <c r="AG8400" s="598"/>
      <c r="AH8400" s="22"/>
      <c r="AI8400" s="22"/>
      <c r="AJ8400" s="22"/>
    </row>
    <row r="8401" spans="1:36" s="230" customFormat="1" hidden="1" x14ac:dyDescent="0.2">
      <c r="A8401" s="593"/>
      <c r="B8401" s="595"/>
      <c r="C8401" s="595"/>
      <c r="D8401" s="595"/>
      <c r="E8401" s="595"/>
      <c r="F8401" s="595"/>
      <c r="G8401" s="595"/>
      <c r="H8401" s="602"/>
      <c r="I8401" s="595"/>
      <c r="J8401" s="595"/>
      <c r="K8401" s="595"/>
      <c r="L8401" s="595"/>
      <c r="M8401" s="595"/>
      <c r="N8401" s="595"/>
      <c r="O8401" s="595"/>
      <c r="P8401" s="595"/>
      <c r="Q8401" s="596"/>
      <c r="R8401" s="597"/>
      <c r="S8401" s="597"/>
      <c r="T8401" s="597"/>
      <c r="U8401" s="593"/>
      <c r="V8401" s="593"/>
      <c r="W8401" s="593"/>
      <c r="X8401" s="593"/>
      <c r="Y8401" s="593"/>
      <c r="Z8401" s="593"/>
      <c r="AA8401" s="593"/>
      <c r="AB8401" s="593"/>
      <c r="AC8401" s="593"/>
      <c r="AD8401" s="596"/>
      <c r="AE8401" s="593"/>
      <c r="AF8401" s="593"/>
      <c r="AG8401" s="598"/>
      <c r="AH8401" s="22"/>
      <c r="AI8401" s="22"/>
      <c r="AJ8401" s="22"/>
    </row>
    <row r="8402" spans="1:36" s="230" customFormat="1" hidden="1" x14ac:dyDescent="0.2">
      <c r="A8402" s="593"/>
      <c r="B8402" s="595"/>
      <c r="C8402" s="595"/>
      <c r="D8402" s="595"/>
      <c r="E8402" s="595"/>
      <c r="F8402" s="595"/>
      <c r="G8402" s="595"/>
      <c r="H8402" s="602"/>
      <c r="I8402" s="595"/>
      <c r="J8402" s="595"/>
      <c r="K8402" s="595"/>
      <c r="L8402" s="595"/>
      <c r="M8402" s="595"/>
      <c r="N8402" s="595"/>
      <c r="O8402" s="595"/>
      <c r="P8402" s="595"/>
      <c r="Q8402" s="596"/>
      <c r="R8402" s="597"/>
      <c r="S8402" s="597"/>
      <c r="T8402" s="597"/>
      <c r="U8402" s="593"/>
      <c r="V8402" s="593"/>
      <c r="W8402" s="593"/>
      <c r="X8402" s="593"/>
      <c r="Y8402" s="593"/>
      <c r="Z8402" s="593"/>
      <c r="AA8402" s="593"/>
      <c r="AB8402" s="593"/>
      <c r="AC8402" s="593"/>
      <c r="AD8402" s="596"/>
      <c r="AE8402" s="593"/>
      <c r="AF8402" s="593"/>
      <c r="AG8402" s="598"/>
      <c r="AH8402" s="22"/>
      <c r="AI8402" s="22"/>
      <c r="AJ8402" s="22"/>
    </row>
    <row r="8403" spans="1:36" s="230" customFormat="1" hidden="1" x14ac:dyDescent="0.2">
      <c r="A8403" s="593"/>
      <c r="B8403" s="595"/>
      <c r="C8403" s="595"/>
      <c r="D8403" s="595"/>
      <c r="E8403" s="595"/>
      <c r="F8403" s="595"/>
      <c r="G8403" s="595"/>
      <c r="H8403" s="602"/>
      <c r="I8403" s="595"/>
      <c r="J8403" s="595"/>
      <c r="K8403" s="595"/>
      <c r="L8403" s="595"/>
      <c r="M8403" s="595"/>
      <c r="N8403" s="595"/>
      <c r="O8403" s="595"/>
      <c r="P8403" s="595"/>
      <c r="Q8403" s="596"/>
      <c r="R8403" s="597"/>
      <c r="S8403" s="597"/>
      <c r="T8403" s="597"/>
      <c r="U8403" s="593"/>
      <c r="V8403" s="593"/>
      <c r="W8403" s="593"/>
      <c r="X8403" s="593"/>
      <c r="Y8403" s="593"/>
      <c r="Z8403" s="593"/>
      <c r="AA8403" s="593"/>
      <c r="AB8403" s="593"/>
      <c r="AC8403" s="593"/>
      <c r="AD8403" s="596"/>
      <c r="AE8403" s="593"/>
      <c r="AF8403" s="593"/>
      <c r="AG8403" s="598"/>
      <c r="AH8403" s="22"/>
      <c r="AI8403" s="22"/>
      <c r="AJ8403" s="22"/>
    </row>
    <row r="8404" spans="1:36" s="230" customFormat="1" hidden="1" x14ac:dyDescent="0.2">
      <c r="A8404" s="593"/>
      <c r="B8404" s="595"/>
      <c r="C8404" s="595"/>
      <c r="D8404" s="595"/>
      <c r="E8404" s="595"/>
      <c r="F8404" s="595"/>
      <c r="G8404" s="595"/>
      <c r="H8404" s="602"/>
      <c r="I8404" s="595"/>
      <c r="J8404" s="595"/>
      <c r="K8404" s="595"/>
      <c r="L8404" s="595"/>
      <c r="M8404" s="595"/>
      <c r="N8404" s="595"/>
      <c r="O8404" s="595"/>
      <c r="P8404" s="595"/>
      <c r="Q8404" s="596"/>
      <c r="R8404" s="597"/>
      <c r="S8404" s="597"/>
      <c r="T8404" s="597"/>
      <c r="U8404" s="593"/>
      <c r="V8404" s="593"/>
      <c r="W8404" s="593"/>
      <c r="X8404" s="593"/>
      <c r="Y8404" s="593"/>
      <c r="Z8404" s="593"/>
      <c r="AA8404" s="593"/>
      <c r="AB8404" s="593"/>
      <c r="AC8404" s="593"/>
      <c r="AD8404" s="596"/>
      <c r="AE8404" s="593"/>
      <c r="AF8404" s="593"/>
      <c r="AG8404" s="598"/>
      <c r="AH8404" s="22"/>
      <c r="AI8404" s="22"/>
      <c r="AJ8404" s="22"/>
    </row>
    <row r="8405" spans="1:36" s="230" customFormat="1" hidden="1" x14ac:dyDescent="0.2">
      <c r="A8405" s="593"/>
      <c r="B8405" s="595"/>
      <c r="C8405" s="595"/>
      <c r="D8405" s="595"/>
      <c r="E8405" s="595"/>
      <c r="F8405" s="595"/>
      <c r="G8405" s="595"/>
      <c r="H8405" s="602"/>
      <c r="I8405" s="595"/>
      <c r="J8405" s="595"/>
      <c r="K8405" s="595"/>
      <c r="L8405" s="595"/>
      <c r="M8405" s="595"/>
      <c r="N8405" s="595"/>
      <c r="O8405" s="595"/>
      <c r="P8405" s="595"/>
      <c r="Q8405" s="596"/>
      <c r="R8405" s="597"/>
      <c r="S8405" s="597"/>
      <c r="T8405" s="597"/>
      <c r="U8405" s="593"/>
      <c r="V8405" s="593"/>
      <c r="W8405" s="593"/>
      <c r="X8405" s="593"/>
      <c r="Y8405" s="593"/>
      <c r="Z8405" s="593"/>
      <c r="AA8405" s="593"/>
      <c r="AB8405" s="593"/>
      <c r="AC8405" s="593"/>
      <c r="AD8405" s="596"/>
      <c r="AE8405" s="593"/>
      <c r="AF8405" s="593"/>
      <c r="AG8405" s="598"/>
      <c r="AH8405" s="22"/>
      <c r="AI8405" s="22"/>
      <c r="AJ8405" s="22"/>
    </row>
    <row r="8406" spans="1:36" s="230" customFormat="1" hidden="1" x14ac:dyDescent="0.2">
      <c r="A8406" s="593"/>
      <c r="B8406" s="595"/>
      <c r="C8406" s="595"/>
      <c r="D8406" s="595"/>
      <c r="E8406" s="595"/>
      <c r="F8406" s="595"/>
      <c r="G8406" s="595"/>
      <c r="H8406" s="602"/>
      <c r="I8406" s="595"/>
      <c r="J8406" s="595"/>
      <c r="K8406" s="595"/>
      <c r="L8406" s="595"/>
      <c r="M8406" s="595"/>
      <c r="N8406" s="595"/>
      <c r="O8406" s="595"/>
      <c r="P8406" s="595"/>
      <c r="Q8406" s="596"/>
      <c r="R8406" s="597"/>
      <c r="S8406" s="597"/>
      <c r="T8406" s="597"/>
      <c r="U8406" s="593"/>
      <c r="V8406" s="593"/>
      <c r="W8406" s="593"/>
      <c r="X8406" s="593"/>
      <c r="Y8406" s="593"/>
      <c r="Z8406" s="593"/>
      <c r="AA8406" s="593"/>
      <c r="AB8406" s="593"/>
      <c r="AC8406" s="593"/>
      <c r="AD8406" s="596"/>
      <c r="AE8406" s="593"/>
      <c r="AF8406" s="593"/>
      <c r="AG8406" s="598"/>
      <c r="AH8406" s="22"/>
      <c r="AI8406" s="22"/>
      <c r="AJ8406" s="22"/>
    </row>
    <row r="8407" spans="1:36" s="230" customFormat="1" hidden="1" x14ac:dyDescent="0.2">
      <c r="A8407" s="593"/>
      <c r="B8407" s="595"/>
      <c r="C8407" s="595"/>
      <c r="D8407" s="595"/>
      <c r="E8407" s="595"/>
      <c r="F8407" s="595"/>
      <c r="G8407" s="595"/>
      <c r="H8407" s="602"/>
      <c r="I8407" s="595"/>
      <c r="J8407" s="595"/>
      <c r="K8407" s="595"/>
      <c r="L8407" s="595"/>
      <c r="M8407" s="595"/>
      <c r="N8407" s="595"/>
      <c r="O8407" s="595"/>
      <c r="P8407" s="595"/>
      <c r="Q8407" s="596"/>
      <c r="R8407" s="597"/>
      <c r="S8407" s="597"/>
      <c r="T8407" s="597"/>
      <c r="U8407" s="593"/>
      <c r="V8407" s="593"/>
      <c r="W8407" s="593"/>
      <c r="X8407" s="593"/>
      <c r="Y8407" s="593"/>
      <c r="Z8407" s="593"/>
      <c r="AA8407" s="593"/>
      <c r="AB8407" s="593"/>
      <c r="AC8407" s="593"/>
      <c r="AD8407" s="596"/>
      <c r="AE8407" s="593"/>
      <c r="AF8407" s="593"/>
      <c r="AG8407" s="598"/>
      <c r="AH8407" s="22"/>
      <c r="AI8407" s="22"/>
      <c r="AJ8407" s="22"/>
    </row>
    <row r="8408" spans="1:36" s="230" customFormat="1" hidden="1" x14ac:dyDescent="0.2">
      <c r="A8408" s="593"/>
      <c r="B8408" s="595"/>
      <c r="C8408" s="595"/>
      <c r="D8408" s="595"/>
      <c r="E8408" s="595"/>
      <c r="F8408" s="595"/>
      <c r="G8408" s="595"/>
      <c r="H8408" s="602"/>
      <c r="I8408" s="595"/>
      <c r="J8408" s="595"/>
      <c r="K8408" s="595"/>
      <c r="L8408" s="595"/>
      <c r="M8408" s="595"/>
      <c r="N8408" s="595"/>
      <c r="O8408" s="595"/>
      <c r="P8408" s="595"/>
      <c r="Q8408" s="596"/>
      <c r="R8408" s="597"/>
      <c r="S8408" s="597"/>
      <c r="T8408" s="597"/>
      <c r="U8408" s="593"/>
      <c r="V8408" s="593"/>
      <c r="W8408" s="593"/>
      <c r="X8408" s="593"/>
      <c r="Y8408" s="593"/>
      <c r="Z8408" s="593"/>
      <c r="AA8408" s="593"/>
      <c r="AB8408" s="593"/>
      <c r="AC8408" s="593"/>
      <c r="AD8408" s="596"/>
      <c r="AE8408" s="593"/>
      <c r="AF8408" s="593"/>
      <c r="AG8408" s="598"/>
      <c r="AH8408" s="22"/>
      <c r="AI8408" s="22"/>
      <c r="AJ8408" s="22"/>
    </row>
    <row r="8409" spans="1:36" s="230" customFormat="1" hidden="1" x14ac:dyDescent="0.2">
      <c r="A8409" s="593"/>
      <c r="B8409" s="595"/>
      <c r="C8409" s="595"/>
      <c r="D8409" s="595"/>
      <c r="E8409" s="595"/>
      <c r="F8409" s="595"/>
      <c r="G8409" s="595"/>
      <c r="H8409" s="602"/>
      <c r="I8409" s="595"/>
      <c r="J8409" s="595"/>
      <c r="K8409" s="595"/>
      <c r="L8409" s="595"/>
      <c r="M8409" s="595"/>
      <c r="N8409" s="595"/>
      <c r="O8409" s="595"/>
      <c r="P8409" s="595"/>
      <c r="Q8409" s="596"/>
      <c r="R8409" s="597"/>
      <c r="S8409" s="597"/>
      <c r="T8409" s="597"/>
      <c r="U8409" s="593"/>
      <c r="V8409" s="593"/>
      <c r="W8409" s="593"/>
      <c r="X8409" s="593"/>
      <c r="Y8409" s="593"/>
      <c r="Z8409" s="593"/>
      <c r="AA8409" s="593"/>
      <c r="AB8409" s="593"/>
      <c r="AC8409" s="593"/>
      <c r="AD8409" s="596"/>
      <c r="AE8409" s="593"/>
      <c r="AF8409" s="593"/>
      <c r="AG8409" s="598"/>
      <c r="AH8409" s="22"/>
      <c r="AI8409" s="22"/>
      <c r="AJ8409" s="22"/>
    </row>
    <row r="8410" spans="1:36" s="230" customFormat="1" hidden="1" x14ac:dyDescent="0.2">
      <c r="A8410" s="593"/>
      <c r="B8410" s="595"/>
      <c r="C8410" s="595"/>
      <c r="D8410" s="595"/>
      <c r="E8410" s="595"/>
      <c r="F8410" s="595"/>
      <c r="G8410" s="595"/>
      <c r="H8410" s="602"/>
      <c r="I8410" s="595"/>
      <c r="J8410" s="595"/>
      <c r="K8410" s="595"/>
      <c r="L8410" s="595"/>
      <c r="M8410" s="595"/>
      <c r="N8410" s="595"/>
      <c r="O8410" s="595"/>
      <c r="P8410" s="595"/>
      <c r="Q8410" s="596"/>
      <c r="R8410" s="597"/>
      <c r="S8410" s="597"/>
      <c r="T8410" s="597"/>
      <c r="U8410" s="593"/>
      <c r="V8410" s="593"/>
      <c r="W8410" s="593"/>
      <c r="X8410" s="593"/>
      <c r="Y8410" s="593"/>
      <c r="Z8410" s="593"/>
      <c r="AA8410" s="593"/>
      <c r="AB8410" s="593"/>
      <c r="AC8410" s="593"/>
      <c r="AD8410" s="596"/>
      <c r="AE8410" s="593"/>
      <c r="AF8410" s="593"/>
      <c r="AG8410" s="598"/>
      <c r="AH8410" s="22"/>
      <c r="AI8410" s="22"/>
      <c r="AJ8410" s="22"/>
    </row>
    <row r="8411" spans="1:36" s="230" customFormat="1" hidden="1" x14ac:dyDescent="0.2">
      <c r="A8411" s="593"/>
      <c r="B8411" s="595"/>
      <c r="C8411" s="595"/>
      <c r="D8411" s="595"/>
      <c r="E8411" s="595"/>
      <c r="F8411" s="595"/>
      <c r="G8411" s="595"/>
      <c r="H8411" s="602"/>
      <c r="I8411" s="595"/>
      <c r="J8411" s="595"/>
      <c r="K8411" s="595"/>
      <c r="L8411" s="595"/>
      <c r="M8411" s="595"/>
      <c r="N8411" s="595"/>
      <c r="O8411" s="595"/>
      <c r="P8411" s="595"/>
      <c r="Q8411" s="596"/>
      <c r="R8411" s="597"/>
      <c r="S8411" s="597"/>
      <c r="T8411" s="597"/>
      <c r="U8411" s="593"/>
      <c r="V8411" s="593"/>
      <c r="W8411" s="593"/>
      <c r="X8411" s="593"/>
      <c r="Y8411" s="593"/>
      <c r="Z8411" s="593"/>
      <c r="AA8411" s="593"/>
      <c r="AB8411" s="593"/>
      <c r="AC8411" s="593"/>
      <c r="AD8411" s="596"/>
      <c r="AE8411" s="593"/>
      <c r="AF8411" s="593"/>
      <c r="AG8411" s="598"/>
      <c r="AH8411" s="22"/>
      <c r="AI8411" s="22"/>
      <c r="AJ8411" s="22"/>
    </row>
    <row r="8412" spans="1:36" s="230" customFormat="1" hidden="1" x14ac:dyDescent="0.2">
      <c r="A8412" s="593"/>
      <c r="B8412" s="595"/>
      <c r="C8412" s="595"/>
      <c r="D8412" s="595"/>
      <c r="E8412" s="595"/>
      <c r="F8412" s="595"/>
      <c r="G8412" s="595"/>
      <c r="H8412" s="602"/>
      <c r="I8412" s="595"/>
      <c r="J8412" s="595"/>
      <c r="K8412" s="595"/>
      <c r="L8412" s="595"/>
      <c r="M8412" s="595"/>
      <c r="N8412" s="595"/>
      <c r="O8412" s="595"/>
      <c r="P8412" s="595"/>
      <c r="Q8412" s="596"/>
      <c r="R8412" s="597"/>
      <c r="S8412" s="597"/>
      <c r="T8412" s="597"/>
      <c r="U8412" s="593"/>
      <c r="V8412" s="593"/>
      <c r="W8412" s="593"/>
      <c r="X8412" s="593"/>
      <c r="Y8412" s="593"/>
      <c r="Z8412" s="593"/>
      <c r="AA8412" s="593"/>
      <c r="AB8412" s="593"/>
      <c r="AC8412" s="593"/>
      <c r="AD8412" s="596"/>
      <c r="AE8412" s="593"/>
      <c r="AF8412" s="593"/>
      <c r="AG8412" s="598"/>
      <c r="AH8412" s="22"/>
      <c r="AI8412" s="22"/>
      <c r="AJ8412" s="22"/>
    </row>
    <row r="8413" spans="1:36" s="3" customFormat="1" hidden="1" x14ac:dyDescent="0.2">
      <c r="A8413" s="593"/>
      <c r="B8413" s="595"/>
      <c r="C8413" s="595"/>
      <c r="D8413" s="595"/>
      <c r="E8413" s="595"/>
      <c r="F8413" s="595"/>
      <c r="G8413" s="595"/>
      <c r="H8413" s="602"/>
      <c r="I8413" s="595"/>
      <c r="J8413" s="595"/>
      <c r="K8413" s="595"/>
      <c r="L8413" s="595"/>
      <c r="M8413" s="595"/>
      <c r="N8413" s="595"/>
      <c r="O8413" s="595"/>
      <c r="P8413" s="595"/>
      <c r="Q8413" s="596"/>
      <c r="R8413" s="597"/>
      <c r="S8413" s="597"/>
      <c r="T8413" s="597"/>
      <c r="U8413" s="593"/>
      <c r="V8413" s="593"/>
      <c r="W8413" s="593"/>
      <c r="X8413" s="593"/>
      <c r="Y8413" s="593"/>
      <c r="Z8413" s="593"/>
      <c r="AA8413" s="593"/>
      <c r="AB8413" s="593"/>
      <c r="AC8413" s="593"/>
      <c r="AD8413" s="596"/>
      <c r="AE8413" s="593"/>
      <c r="AF8413" s="593"/>
      <c r="AG8413" s="598"/>
      <c r="AH8413" s="22"/>
      <c r="AI8413" s="22"/>
      <c r="AJ8413" s="22"/>
    </row>
    <row r="8414" spans="1:36" s="3" customFormat="1" hidden="1" x14ac:dyDescent="0.2">
      <c r="A8414" s="593"/>
      <c r="B8414" s="595"/>
      <c r="C8414" s="595"/>
      <c r="D8414" s="595"/>
      <c r="E8414" s="595"/>
      <c r="F8414" s="595"/>
      <c r="G8414" s="595"/>
      <c r="H8414" s="602"/>
      <c r="I8414" s="595"/>
      <c r="J8414" s="595"/>
      <c r="K8414" s="595"/>
      <c r="L8414" s="595"/>
      <c r="M8414" s="595"/>
      <c r="N8414" s="595"/>
      <c r="O8414" s="595"/>
      <c r="P8414" s="595"/>
      <c r="Q8414" s="596"/>
      <c r="R8414" s="597"/>
      <c r="S8414" s="597"/>
      <c r="T8414" s="597"/>
      <c r="U8414" s="593"/>
      <c r="V8414" s="593"/>
      <c r="W8414" s="593"/>
      <c r="X8414" s="593"/>
      <c r="Y8414" s="593"/>
      <c r="Z8414" s="593"/>
      <c r="AA8414" s="593"/>
      <c r="AB8414" s="593"/>
      <c r="AC8414" s="593"/>
      <c r="AD8414" s="596"/>
      <c r="AE8414" s="593"/>
      <c r="AF8414" s="593"/>
      <c r="AG8414" s="598"/>
      <c r="AH8414" s="22"/>
      <c r="AI8414" s="22"/>
      <c r="AJ8414" s="22"/>
    </row>
    <row r="8415" spans="1:36" s="3" customFormat="1" hidden="1" x14ac:dyDescent="0.2">
      <c r="A8415" s="593"/>
      <c r="B8415" s="595"/>
      <c r="C8415" s="595"/>
      <c r="D8415" s="595"/>
      <c r="E8415" s="595"/>
      <c r="F8415" s="595"/>
      <c r="G8415" s="595"/>
      <c r="H8415" s="602"/>
      <c r="I8415" s="595"/>
      <c r="J8415" s="595"/>
      <c r="K8415" s="595"/>
      <c r="L8415" s="595"/>
      <c r="M8415" s="595"/>
      <c r="N8415" s="595"/>
      <c r="O8415" s="595"/>
      <c r="P8415" s="595"/>
      <c r="Q8415" s="596"/>
      <c r="R8415" s="597"/>
      <c r="S8415" s="597"/>
      <c r="T8415" s="597"/>
      <c r="U8415" s="593"/>
      <c r="V8415" s="593"/>
      <c r="W8415" s="593"/>
      <c r="X8415" s="593"/>
      <c r="Y8415" s="593"/>
      <c r="Z8415" s="593"/>
      <c r="AA8415" s="593"/>
      <c r="AB8415" s="593"/>
      <c r="AC8415" s="593"/>
      <c r="AD8415" s="596"/>
      <c r="AE8415" s="593"/>
      <c r="AF8415" s="593"/>
      <c r="AG8415" s="598"/>
      <c r="AH8415" s="22"/>
      <c r="AI8415" s="22"/>
      <c r="AJ8415" s="22"/>
    </row>
    <row r="8416" spans="1:36" s="3" customFormat="1" hidden="1" x14ac:dyDescent="0.2">
      <c r="A8416" s="593"/>
      <c r="B8416" s="595"/>
      <c r="C8416" s="595"/>
      <c r="D8416" s="595"/>
      <c r="E8416" s="595"/>
      <c r="F8416" s="595"/>
      <c r="G8416" s="595"/>
      <c r="H8416" s="602"/>
      <c r="I8416" s="595"/>
      <c r="J8416" s="595"/>
      <c r="K8416" s="595"/>
      <c r="L8416" s="595"/>
      <c r="M8416" s="595"/>
      <c r="N8416" s="595"/>
      <c r="O8416" s="595"/>
      <c r="P8416" s="595"/>
      <c r="Q8416" s="596"/>
      <c r="R8416" s="597"/>
      <c r="S8416" s="597"/>
      <c r="T8416" s="597"/>
      <c r="U8416" s="593"/>
      <c r="V8416" s="593"/>
      <c r="W8416" s="593"/>
      <c r="X8416" s="593"/>
      <c r="Y8416" s="593"/>
      <c r="Z8416" s="593"/>
      <c r="AA8416" s="593"/>
      <c r="AB8416" s="593"/>
      <c r="AC8416" s="593"/>
      <c r="AD8416" s="596"/>
      <c r="AE8416" s="593"/>
      <c r="AF8416" s="593"/>
      <c r="AG8416" s="598"/>
      <c r="AH8416" s="22"/>
      <c r="AI8416" s="22"/>
      <c r="AJ8416" s="22"/>
    </row>
    <row r="8417" spans="1:36" s="3" customFormat="1" hidden="1" x14ac:dyDescent="0.2">
      <c r="A8417" s="593"/>
      <c r="B8417" s="595"/>
      <c r="C8417" s="595"/>
      <c r="D8417" s="595"/>
      <c r="E8417" s="595"/>
      <c r="F8417" s="595"/>
      <c r="G8417" s="595"/>
      <c r="H8417" s="602"/>
      <c r="I8417" s="595"/>
      <c r="J8417" s="595"/>
      <c r="K8417" s="595"/>
      <c r="L8417" s="595"/>
      <c r="M8417" s="595"/>
      <c r="N8417" s="595"/>
      <c r="O8417" s="595"/>
      <c r="P8417" s="595"/>
      <c r="Q8417" s="596"/>
      <c r="R8417" s="597"/>
      <c r="S8417" s="597"/>
      <c r="T8417" s="597"/>
      <c r="U8417" s="593"/>
      <c r="V8417" s="593"/>
      <c r="W8417" s="593"/>
      <c r="X8417" s="593"/>
      <c r="Y8417" s="593"/>
      <c r="Z8417" s="593"/>
      <c r="AA8417" s="593"/>
      <c r="AB8417" s="593"/>
      <c r="AC8417" s="593"/>
      <c r="AD8417" s="596"/>
      <c r="AE8417" s="593"/>
      <c r="AF8417" s="593"/>
      <c r="AG8417" s="598"/>
      <c r="AH8417" s="22"/>
      <c r="AI8417" s="22"/>
      <c r="AJ8417" s="22"/>
    </row>
    <row r="8418" spans="1:36" s="3" customFormat="1" hidden="1" x14ac:dyDescent="0.2">
      <c r="A8418" s="593"/>
      <c r="B8418" s="595"/>
      <c r="C8418" s="595"/>
      <c r="D8418" s="595"/>
      <c r="E8418" s="595"/>
      <c r="F8418" s="595"/>
      <c r="G8418" s="595"/>
      <c r="H8418" s="602"/>
      <c r="I8418" s="595"/>
      <c r="J8418" s="595"/>
      <c r="K8418" s="595"/>
      <c r="L8418" s="595"/>
      <c r="M8418" s="595"/>
      <c r="N8418" s="595"/>
      <c r="O8418" s="595"/>
      <c r="P8418" s="595"/>
      <c r="Q8418" s="596"/>
      <c r="R8418" s="597"/>
      <c r="S8418" s="597"/>
      <c r="T8418" s="597"/>
      <c r="U8418" s="593"/>
      <c r="V8418" s="593"/>
      <c r="W8418" s="593"/>
      <c r="X8418" s="593"/>
      <c r="Y8418" s="593"/>
      <c r="Z8418" s="593"/>
      <c r="AA8418" s="593"/>
      <c r="AB8418" s="593"/>
      <c r="AC8418" s="593"/>
      <c r="AD8418" s="596"/>
      <c r="AE8418" s="593"/>
      <c r="AF8418" s="593"/>
      <c r="AG8418" s="598"/>
      <c r="AH8418" s="22"/>
      <c r="AI8418" s="22"/>
      <c r="AJ8418" s="22"/>
    </row>
    <row r="8419" spans="1:36" s="3" customFormat="1" hidden="1" x14ac:dyDescent="0.2">
      <c r="A8419" s="593"/>
      <c r="B8419" s="595"/>
      <c r="C8419" s="595"/>
      <c r="D8419" s="595"/>
      <c r="E8419" s="595"/>
      <c r="F8419" s="595"/>
      <c r="G8419" s="595"/>
      <c r="H8419" s="602"/>
      <c r="I8419" s="595"/>
      <c r="J8419" s="595"/>
      <c r="K8419" s="595"/>
      <c r="L8419" s="595"/>
      <c r="M8419" s="595"/>
      <c r="N8419" s="595"/>
      <c r="O8419" s="595"/>
      <c r="P8419" s="595"/>
      <c r="Q8419" s="596"/>
      <c r="R8419" s="597"/>
      <c r="S8419" s="597"/>
      <c r="T8419" s="597"/>
      <c r="U8419" s="593"/>
      <c r="V8419" s="593"/>
      <c r="W8419" s="593"/>
      <c r="X8419" s="593"/>
      <c r="Y8419" s="593"/>
      <c r="Z8419" s="593"/>
      <c r="AA8419" s="593"/>
      <c r="AB8419" s="593"/>
      <c r="AC8419" s="593"/>
      <c r="AD8419" s="596"/>
      <c r="AE8419" s="593"/>
      <c r="AF8419" s="593"/>
      <c r="AG8419" s="598"/>
      <c r="AH8419" s="22"/>
      <c r="AI8419" s="22"/>
      <c r="AJ8419" s="22"/>
    </row>
    <row r="8420" spans="1:36" s="3" customFormat="1" hidden="1" x14ac:dyDescent="0.2">
      <c r="A8420" s="593"/>
      <c r="B8420" s="595"/>
      <c r="C8420" s="595"/>
      <c r="D8420" s="595"/>
      <c r="E8420" s="595"/>
      <c r="F8420" s="595"/>
      <c r="G8420" s="595"/>
      <c r="H8420" s="602"/>
      <c r="I8420" s="595"/>
      <c r="J8420" s="595"/>
      <c r="K8420" s="595"/>
      <c r="L8420" s="595"/>
      <c r="M8420" s="595"/>
      <c r="N8420" s="595"/>
      <c r="O8420" s="595"/>
      <c r="P8420" s="595"/>
      <c r="Q8420" s="596"/>
      <c r="R8420" s="597"/>
      <c r="S8420" s="597"/>
      <c r="T8420" s="597"/>
      <c r="U8420" s="593"/>
      <c r="V8420" s="593"/>
      <c r="W8420" s="593"/>
      <c r="X8420" s="593"/>
      <c r="Y8420" s="593"/>
      <c r="Z8420" s="593"/>
      <c r="AA8420" s="593"/>
      <c r="AB8420" s="593"/>
      <c r="AC8420" s="593"/>
      <c r="AD8420" s="596"/>
      <c r="AE8420" s="593"/>
      <c r="AF8420" s="593"/>
      <c r="AG8420" s="598"/>
      <c r="AH8420" s="22"/>
      <c r="AI8420" s="22"/>
      <c r="AJ8420" s="22"/>
    </row>
    <row r="8421" spans="1:36" s="3" customFormat="1" hidden="1" x14ac:dyDescent="0.2">
      <c r="A8421" s="593"/>
      <c r="B8421" s="595"/>
      <c r="C8421" s="595"/>
      <c r="D8421" s="595"/>
      <c r="E8421" s="595"/>
      <c r="F8421" s="595"/>
      <c r="G8421" s="595"/>
      <c r="H8421" s="602"/>
      <c r="I8421" s="595"/>
      <c r="J8421" s="595"/>
      <c r="K8421" s="595"/>
      <c r="L8421" s="595"/>
      <c r="M8421" s="595"/>
      <c r="N8421" s="595"/>
      <c r="O8421" s="595"/>
      <c r="P8421" s="595"/>
      <c r="Q8421" s="596"/>
      <c r="R8421" s="597"/>
      <c r="S8421" s="597"/>
      <c r="T8421" s="597"/>
      <c r="U8421" s="593"/>
      <c r="V8421" s="593"/>
      <c r="W8421" s="593"/>
      <c r="X8421" s="593"/>
      <c r="Y8421" s="593"/>
      <c r="Z8421" s="593"/>
      <c r="AA8421" s="593"/>
      <c r="AB8421" s="593"/>
      <c r="AC8421" s="593"/>
      <c r="AD8421" s="596"/>
      <c r="AE8421" s="593"/>
      <c r="AF8421" s="593"/>
      <c r="AG8421" s="598"/>
      <c r="AH8421" s="22"/>
      <c r="AI8421" s="22"/>
      <c r="AJ8421" s="22"/>
    </row>
    <row r="8422" spans="1:36" s="3" customFormat="1" hidden="1" x14ac:dyDescent="0.2">
      <c r="A8422" s="593"/>
      <c r="B8422" s="595"/>
      <c r="C8422" s="595"/>
      <c r="D8422" s="595"/>
      <c r="E8422" s="595"/>
      <c r="F8422" s="595"/>
      <c r="G8422" s="595"/>
      <c r="H8422" s="602"/>
      <c r="I8422" s="595"/>
      <c r="J8422" s="595"/>
      <c r="K8422" s="595"/>
      <c r="L8422" s="595"/>
      <c r="M8422" s="595"/>
      <c r="N8422" s="595"/>
      <c r="O8422" s="595"/>
      <c r="P8422" s="595"/>
      <c r="Q8422" s="596"/>
      <c r="R8422" s="597"/>
      <c r="S8422" s="597"/>
      <c r="T8422" s="597"/>
      <c r="U8422" s="593"/>
      <c r="V8422" s="593"/>
      <c r="W8422" s="593"/>
      <c r="X8422" s="593"/>
      <c r="Y8422" s="593"/>
      <c r="Z8422" s="593"/>
      <c r="AA8422" s="593"/>
      <c r="AB8422" s="593"/>
      <c r="AC8422" s="593"/>
      <c r="AD8422" s="596"/>
      <c r="AE8422" s="593"/>
      <c r="AF8422" s="593"/>
      <c r="AG8422" s="598"/>
      <c r="AH8422" s="22"/>
      <c r="AI8422" s="22"/>
      <c r="AJ8422" s="22"/>
    </row>
    <row r="8423" spans="1:36" s="3" customFormat="1" hidden="1" x14ac:dyDescent="0.2">
      <c r="A8423" s="593"/>
      <c r="B8423" s="595"/>
      <c r="C8423" s="595"/>
      <c r="D8423" s="595"/>
      <c r="E8423" s="595"/>
      <c r="F8423" s="595"/>
      <c r="G8423" s="595"/>
      <c r="H8423" s="602"/>
      <c r="I8423" s="595"/>
      <c r="J8423" s="595"/>
      <c r="K8423" s="595"/>
      <c r="L8423" s="595"/>
      <c r="M8423" s="595"/>
      <c r="N8423" s="595"/>
      <c r="O8423" s="595"/>
      <c r="P8423" s="595"/>
      <c r="Q8423" s="596"/>
      <c r="R8423" s="597"/>
      <c r="S8423" s="597"/>
      <c r="T8423" s="597"/>
      <c r="U8423" s="593"/>
      <c r="V8423" s="593"/>
      <c r="W8423" s="593"/>
      <c r="X8423" s="593"/>
      <c r="Y8423" s="593"/>
      <c r="Z8423" s="593"/>
      <c r="AA8423" s="593"/>
      <c r="AB8423" s="593"/>
      <c r="AC8423" s="593"/>
      <c r="AD8423" s="596"/>
      <c r="AE8423" s="593"/>
      <c r="AF8423" s="593"/>
      <c r="AG8423" s="598"/>
      <c r="AH8423" s="22"/>
      <c r="AI8423" s="22"/>
      <c r="AJ8423" s="22"/>
    </row>
    <row r="8424" spans="1:36" s="3" customFormat="1" hidden="1" x14ac:dyDescent="0.2">
      <c r="A8424" s="593"/>
      <c r="B8424" s="595"/>
      <c r="C8424" s="595"/>
      <c r="D8424" s="595"/>
      <c r="E8424" s="595"/>
      <c r="F8424" s="595"/>
      <c r="G8424" s="595"/>
      <c r="H8424" s="602"/>
      <c r="I8424" s="595"/>
      <c r="J8424" s="595"/>
      <c r="K8424" s="595"/>
      <c r="L8424" s="595"/>
      <c r="M8424" s="595"/>
      <c r="N8424" s="595"/>
      <c r="O8424" s="595"/>
      <c r="P8424" s="595"/>
      <c r="Q8424" s="596"/>
      <c r="R8424" s="597"/>
      <c r="S8424" s="597"/>
      <c r="T8424" s="597"/>
      <c r="U8424" s="593"/>
      <c r="V8424" s="593"/>
      <c r="W8424" s="593"/>
      <c r="X8424" s="593"/>
      <c r="Y8424" s="593"/>
      <c r="Z8424" s="593"/>
      <c r="AA8424" s="593"/>
      <c r="AB8424" s="593"/>
      <c r="AC8424" s="593"/>
      <c r="AD8424" s="596"/>
      <c r="AE8424" s="593"/>
      <c r="AF8424" s="593"/>
      <c r="AG8424" s="598"/>
      <c r="AH8424" s="22"/>
      <c r="AI8424" s="22"/>
      <c r="AJ8424" s="22"/>
    </row>
    <row r="8425" spans="1:36" s="3" customFormat="1" hidden="1" x14ac:dyDescent="0.2">
      <c r="A8425" s="593"/>
      <c r="B8425" s="595"/>
      <c r="C8425" s="595"/>
      <c r="D8425" s="595"/>
      <c r="E8425" s="595"/>
      <c r="F8425" s="595"/>
      <c r="G8425" s="595"/>
      <c r="H8425" s="602"/>
      <c r="I8425" s="595"/>
      <c r="J8425" s="595"/>
      <c r="K8425" s="595"/>
      <c r="L8425" s="595"/>
      <c r="M8425" s="595"/>
      <c r="N8425" s="595"/>
      <c r="O8425" s="595"/>
      <c r="P8425" s="595"/>
      <c r="Q8425" s="596"/>
      <c r="R8425" s="597"/>
      <c r="S8425" s="597"/>
      <c r="T8425" s="597"/>
      <c r="U8425" s="593"/>
      <c r="V8425" s="593"/>
      <c r="W8425" s="593"/>
      <c r="X8425" s="593"/>
      <c r="Y8425" s="593"/>
      <c r="Z8425" s="593"/>
      <c r="AA8425" s="593"/>
      <c r="AB8425" s="593"/>
      <c r="AC8425" s="593"/>
      <c r="AD8425" s="596"/>
      <c r="AE8425" s="593"/>
      <c r="AF8425" s="593"/>
      <c r="AG8425" s="598"/>
      <c r="AH8425" s="22"/>
      <c r="AI8425" s="22"/>
      <c r="AJ8425" s="22"/>
    </row>
    <row r="8426" spans="1:36" s="3" customFormat="1" hidden="1" x14ac:dyDescent="0.2">
      <c r="A8426" s="593"/>
      <c r="B8426" s="595"/>
      <c r="C8426" s="595"/>
      <c r="D8426" s="595"/>
      <c r="E8426" s="595"/>
      <c r="F8426" s="595"/>
      <c r="G8426" s="595"/>
      <c r="H8426" s="602"/>
      <c r="I8426" s="595"/>
      <c r="J8426" s="595"/>
      <c r="K8426" s="595"/>
      <c r="L8426" s="595"/>
      <c r="M8426" s="595"/>
      <c r="N8426" s="595"/>
      <c r="O8426" s="595"/>
      <c r="P8426" s="595"/>
      <c r="Q8426" s="596"/>
      <c r="R8426" s="597"/>
      <c r="S8426" s="597"/>
      <c r="T8426" s="597"/>
      <c r="U8426" s="593"/>
      <c r="V8426" s="593"/>
      <c r="W8426" s="593"/>
      <c r="X8426" s="593"/>
      <c r="Y8426" s="593"/>
      <c r="Z8426" s="593"/>
      <c r="AA8426" s="593"/>
      <c r="AB8426" s="593"/>
      <c r="AC8426" s="593"/>
      <c r="AD8426" s="596"/>
      <c r="AE8426" s="593"/>
      <c r="AF8426" s="593"/>
      <c r="AG8426" s="598"/>
      <c r="AH8426" s="22"/>
      <c r="AI8426" s="22"/>
      <c r="AJ8426" s="22"/>
    </row>
    <row r="8427" spans="1:36" s="3" customFormat="1" hidden="1" x14ac:dyDescent="0.2">
      <c r="A8427" s="593"/>
      <c r="B8427" s="595"/>
      <c r="C8427" s="595"/>
      <c r="D8427" s="595"/>
      <c r="E8427" s="595"/>
      <c r="F8427" s="595"/>
      <c r="G8427" s="595"/>
      <c r="H8427" s="602"/>
      <c r="I8427" s="595"/>
      <c r="J8427" s="595"/>
      <c r="K8427" s="595"/>
      <c r="L8427" s="595"/>
      <c r="M8427" s="595"/>
      <c r="N8427" s="595"/>
      <c r="O8427" s="595"/>
      <c r="P8427" s="595"/>
      <c r="Q8427" s="596"/>
      <c r="R8427" s="597"/>
      <c r="S8427" s="597"/>
      <c r="T8427" s="597"/>
      <c r="U8427" s="593"/>
      <c r="V8427" s="593"/>
      <c r="W8427" s="593"/>
      <c r="X8427" s="593"/>
      <c r="Y8427" s="593"/>
      <c r="Z8427" s="593"/>
      <c r="AA8427" s="593"/>
      <c r="AB8427" s="593"/>
      <c r="AC8427" s="593"/>
      <c r="AD8427" s="596"/>
      <c r="AE8427" s="593"/>
      <c r="AF8427" s="593"/>
      <c r="AG8427" s="598"/>
      <c r="AH8427" s="22"/>
      <c r="AI8427" s="22"/>
      <c r="AJ8427" s="22"/>
    </row>
    <row r="8428" spans="1:36" s="3" customFormat="1" hidden="1" x14ac:dyDescent="0.2">
      <c r="A8428" s="593"/>
      <c r="B8428" s="595"/>
      <c r="C8428" s="595"/>
      <c r="D8428" s="595"/>
      <c r="E8428" s="595"/>
      <c r="F8428" s="595"/>
      <c r="G8428" s="595"/>
      <c r="H8428" s="602"/>
      <c r="I8428" s="595"/>
      <c r="J8428" s="595"/>
      <c r="K8428" s="595"/>
      <c r="L8428" s="595"/>
      <c r="M8428" s="595"/>
      <c r="N8428" s="595"/>
      <c r="O8428" s="595"/>
      <c r="P8428" s="595"/>
      <c r="Q8428" s="596"/>
      <c r="R8428" s="597"/>
      <c r="S8428" s="597"/>
      <c r="T8428" s="597"/>
      <c r="U8428" s="593"/>
      <c r="V8428" s="593"/>
      <c r="W8428" s="593"/>
      <c r="X8428" s="593"/>
      <c r="Y8428" s="593"/>
      <c r="Z8428" s="593"/>
      <c r="AA8428" s="593"/>
      <c r="AB8428" s="593"/>
      <c r="AC8428" s="593"/>
      <c r="AD8428" s="596"/>
      <c r="AE8428" s="593"/>
      <c r="AF8428" s="593"/>
      <c r="AG8428" s="598"/>
      <c r="AH8428" s="22"/>
      <c r="AI8428" s="22"/>
      <c r="AJ8428" s="22"/>
    </row>
    <row r="8429" spans="1:36" s="3" customFormat="1" hidden="1" x14ac:dyDescent="0.2">
      <c r="A8429" s="593"/>
      <c r="B8429" s="595"/>
      <c r="C8429" s="595"/>
      <c r="D8429" s="595"/>
      <c r="E8429" s="595"/>
      <c r="F8429" s="595"/>
      <c r="G8429" s="595"/>
      <c r="H8429" s="602"/>
      <c r="I8429" s="595"/>
      <c r="J8429" s="595"/>
      <c r="K8429" s="595"/>
      <c r="L8429" s="595"/>
      <c r="M8429" s="595"/>
      <c r="N8429" s="595"/>
      <c r="O8429" s="595"/>
      <c r="P8429" s="595"/>
      <c r="Q8429" s="596"/>
      <c r="R8429" s="597"/>
      <c r="S8429" s="597"/>
      <c r="T8429" s="597"/>
      <c r="U8429" s="593"/>
      <c r="V8429" s="593"/>
      <c r="W8429" s="593"/>
      <c r="X8429" s="593"/>
      <c r="Y8429" s="593"/>
      <c r="Z8429" s="593"/>
      <c r="AA8429" s="593"/>
      <c r="AB8429" s="593"/>
      <c r="AC8429" s="593"/>
      <c r="AD8429" s="596"/>
      <c r="AE8429" s="593"/>
      <c r="AF8429" s="593"/>
      <c r="AG8429" s="598"/>
      <c r="AH8429" s="22"/>
      <c r="AI8429" s="22"/>
      <c r="AJ8429" s="22"/>
    </row>
    <row r="8430" spans="1:36" s="3" customFormat="1" hidden="1" x14ac:dyDescent="0.2">
      <c r="A8430" s="593"/>
      <c r="B8430" s="595"/>
      <c r="C8430" s="595"/>
      <c r="D8430" s="595"/>
      <c r="E8430" s="595"/>
      <c r="F8430" s="595"/>
      <c r="G8430" s="595"/>
      <c r="H8430" s="602"/>
      <c r="I8430" s="595"/>
      <c r="J8430" s="595"/>
      <c r="K8430" s="595"/>
      <c r="L8430" s="595"/>
      <c r="M8430" s="595"/>
      <c r="N8430" s="595"/>
      <c r="O8430" s="595"/>
      <c r="P8430" s="595"/>
      <c r="Q8430" s="596"/>
      <c r="R8430" s="597"/>
      <c r="S8430" s="597"/>
      <c r="T8430" s="597"/>
      <c r="U8430" s="593"/>
      <c r="V8430" s="593"/>
      <c r="W8430" s="593"/>
      <c r="X8430" s="593"/>
      <c r="Y8430" s="593"/>
      <c r="Z8430" s="593"/>
      <c r="AA8430" s="593"/>
      <c r="AB8430" s="593"/>
      <c r="AC8430" s="593"/>
      <c r="AD8430" s="596"/>
      <c r="AE8430" s="593"/>
      <c r="AF8430" s="593"/>
      <c r="AG8430" s="598"/>
      <c r="AH8430" s="22"/>
      <c r="AI8430" s="22"/>
      <c r="AJ8430" s="22"/>
    </row>
    <row r="8431" spans="1:36" s="3" customFormat="1" hidden="1" x14ac:dyDescent="0.2">
      <c r="A8431" s="593"/>
      <c r="B8431" s="595"/>
      <c r="C8431" s="595"/>
      <c r="D8431" s="595"/>
      <c r="E8431" s="595"/>
      <c r="F8431" s="595"/>
      <c r="G8431" s="595"/>
      <c r="H8431" s="602"/>
      <c r="I8431" s="595"/>
      <c r="J8431" s="595"/>
      <c r="K8431" s="595"/>
      <c r="L8431" s="595"/>
      <c r="M8431" s="595"/>
      <c r="N8431" s="595"/>
      <c r="O8431" s="595"/>
      <c r="P8431" s="595"/>
      <c r="Q8431" s="596"/>
      <c r="R8431" s="597"/>
      <c r="S8431" s="597"/>
      <c r="T8431" s="597"/>
      <c r="U8431" s="593"/>
      <c r="V8431" s="593"/>
      <c r="W8431" s="593"/>
      <c r="X8431" s="593"/>
      <c r="Y8431" s="593"/>
      <c r="Z8431" s="593"/>
      <c r="AA8431" s="593"/>
      <c r="AB8431" s="593"/>
      <c r="AC8431" s="593"/>
      <c r="AD8431" s="596"/>
      <c r="AE8431" s="593"/>
      <c r="AF8431" s="593"/>
      <c r="AG8431" s="598"/>
      <c r="AH8431" s="22"/>
      <c r="AI8431" s="22"/>
      <c r="AJ8431" s="22"/>
    </row>
    <row r="8432" spans="1:36" s="3" customFormat="1" hidden="1" x14ac:dyDescent="0.2">
      <c r="A8432" s="593"/>
      <c r="B8432" s="595"/>
      <c r="C8432" s="595"/>
      <c r="D8432" s="595"/>
      <c r="E8432" s="595"/>
      <c r="F8432" s="595"/>
      <c r="G8432" s="595"/>
      <c r="H8432" s="602"/>
      <c r="I8432" s="595"/>
      <c r="J8432" s="595"/>
      <c r="K8432" s="595"/>
      <c r="L8432" s="595"/>
      <c r="M8432" s="595"/>
      <c r="N8432" s="595"/>
      <c r="O8432" s="595"/>
      <c r="P8432" s="595"/>
      <c r="Q8432" s="596"/>
      <c r="R8432" s="597"/>
      <c r="S8432" s="597"/>
      <c r="T8432" s="597"/>
      <c r="U8432" s="593"/>
      <c r="V8432" s="593"/>
      <c r="W8432" s="593"/>
      <c r="X8432" s="593"/>
      <c r="Y8432" s="593"/>
      <c r="Z8432" s="593"/>
      <c r="AA8432" s="593"/>
      <c r="AB8432" s="593"/>
      <c r="AC8432" s="593"/>
      <c r="AD8432" s="596"/>
      <c r="AE8432" s="593"/>
      <c r="AF8432" s="593"/>
      <c r="AG8432" s="598"/>
      <c r="AH8432" s="22"/>
      <c r="AI8432" s="22"/>
      <c r="AJ8432" s="22"/>
    </row>
    <row r="8433" spans="1:36" s="3" customFormat="1" hidden="1" x14ac:dyDescent="0.2">
      <c r="A8433" s="593"/>
      <c r="B8433" s="595"/>
      <c r="C8433" s="595"/>
      <c r="D8433" s="595"/>
      <c r="E8433" s="595"/>
      <c r="F8433" s="595"/>
      <c r="G8433" s="595"/>
      <c r="H8433" s="602"/>
      <c r="I8433" s="595"/>
      <c r="J8433" s="595"/>
      <c r="K8433" s="595"/>
      <c r="L8433" s="595"/>
      <c r="M8433" s="595"/>
      <c r="N8433" s="595"/>
      <c r="O8433" s="595"/>
      <c r="P8433" s="595"/>
      <c r="Q8433" s="596"/>
      <c r="R8433" s="597"/>
      <c r="S8433" s="597"/>
      <c r="T8433" s="597"/>
      <c r="U8433" s="593"/>
      <c r="V8433" s="593"/>
      <c r="W8433" s="593"/>
      <c r="X8433" s="593"/>
      <c r="Y8433" s="593"/>
      <c r="Z8433" s="593"/>
      <c r="AA8433" s="593"/>
      <c r="AB8433" s="593"/>
      <c r="AC8433" s="593"/>
      <c r="AD8433" s="596"/>
      <c r="AE8433" s="593"/>
      <c r="AF8433" s="593"/>
      <c r="AG8433" s="598"/>
      <c r="AH8433" s="22"/>
      <c r="AI8433" s="22"/>
      <c r="AJ8433" s="22"/>
    </row>
    <row r="8434" spans="1:36" s="3" customFormat="1" hidden="1" x14ac:dyDescent="0.2">
      <c r="A8434" s="593"/>
      <c r="B8434" s="595"/>
      <c r="C8434" s="595"/>
      <c r="D8434" s="595"/>
      <c r="E8434" s="595"/>
      <c r="F8434" s="595"/>
      <c r="G8434" s="595"/>
      <c r="H8434" s="602"/>
      <c r="I8434" s="595"/>
      <c r="J8434" s="595"/>
      <c r="K8434" s="595"/>
      <c r="L8434" s="595"/>
      <c r="M8434" s="595"/>
      <c r="N8434" s="595"/>
      <c r="O8434" s="595"/>
      <c r="P8434" s="595"/>
      <c r="Q8434" s="596"/>
      <c r="R8434" s="597"/>
      <c r="S8434" s="597"/>
      <c r="T8434" s="597"/>
      <c r="U8434" s="593"/>
      <c r="V8434" s="593"/>
      <c r="W8434" s="593"/>
      <c r="X8434" s="593"/>
      <c r="Y8434" s="593"/>
      <c r="Z8434" s="593"/>
      <c r="AA8434" s="593"/>
      <c r="AB8434" s="593"/>
      <c r="AC8434" s="593"/>
      <c r="AD8434" s="596"/>
      <c r="AE8434" s="593"/>
      <c r="AF8434" s="593"/>
      <c r="AG8434" s="598"/>
      <c r="AH8434" s="22"/>
      <c r="AI8434" s="22"/>
      <c r="AJ8434" s="22"/>
    </row>
    <row r="8435" spans="1:36" s="3" customFormat="1" hidden="1" x14ac:dyDescent="0.2">
      <c r="A8435" s="593"/>
      <c r="B8435" s="595"/>
      <c r="C8435" s="595"/>
      <c r="D8435" s="595"/>
      <c r="E8435" s="595"/>
      <c r="F8435" s="595"/>
      <c r="G8435" s="595"/>
      <c r="H8435" s="602"/>
      <c r="I8435" s="595"/>
      <c r="J8435" s="595"/>
      <c r="K8435" s="595"/>
      <c r="L8435" s="595"/>
      <c r="M8435" s="595"/>
      <c r="N8435" s="595"/>
      <c r="O8435" s="595"/>
      <c r="P8435" s="595"/>
      <c r="Q8435" s="596"/>
      <c r="R8435" s="597"/>
      <c r="S8435" s="597"/>
      <c r="T8435" s="597"/>
      <c r="U8435" s="593"/>
      <c r="V8435" s="593"/>
      <c r="W8435" s="593"/>
      <c r="X8435" s="593"/>
      <c r="Y8435" s="593"/>
      <c r="Z8435" s="593"/>
      <c r="AA8435" s="593"/>
      <c r="AB8435" s="593"/>
      <c r="AC8435" s="593"/>
      <c r="AD8435" s="596"/>
      <c r="AE8435" s="593"/>
      <c r="AF8435" s="593"/>
      <c r="AG8435" s="598"/>
      <c r="AH8435" s="22"/>
      <c r="AI8435" s="22"/>
      <c r="AJ8435" s="22"/>
    </row>
    <row r="8436" spans="1:36" s="3" customFormat="1" hidden="1" x14ac:dyDescent="0.2">
      <c r="A8436" s="593"/>
      <c r="B8436" s="595"/>
      <c r="C8436" s="595"/>
      <c r="D8436" s="595"/>
      <c r="E8436" s="595"/>
      <c r="F8436" s="595"/>
      <c r="G8436" s="595"/>
      <c r="H8436" s="602"/>
      <c r="I8436" s="595"/>
      <c r="J8436" s="595"/>
      <c r="K8436" s="595"/>
      <c r="L8436" s="595"/>
      <c r="M8436" s="595"/>
      <c r="N8436" s="595"/>
      <c r="O8436" s="595"/>
      <c r="P8436" s="595"/>
      <c r="Q8436" s="596"/>
      <c r="R8436" s="597"/>
      <c r="S8436" s="597"/>
      <c r="T8436" s="597"/>
      <c r="U8436" s="593"/>
      <c r="V8436" s="593"/>
      <c r="W8436" s="593"/>
      <c r="X8436" s="593"/>
      <c r="Y8436" s="593"/>
      <c r="Z8436" s="593"/>
      <c r="AA8436" s="593"/>
      <c r="AB8436" s="593"/>
      <c r="AC8436" s="593"/>
      <c r="AD8436" s="596"/>
      <c r="AE8436" s="593"/>
      <c r="AF8436" s="593"/>
      <c r="AG8436" s="598"/>
      <c r="AH8436" s="22"/>
      <c r="AI8436" s="22"/>
      <c r="AJ8436" s="22"/>
    </row>
    <row r="8437" spans="1:36" s="3" customFormat="1" hidden="1" x14ac:dyDescent="0.2">
      <c r="A8437" s="593"/>
      <c r="B8437" s="595"/>
      <c r="C8437" s="595"/>
      <c r="D8437" s="595"/>
      <c r="E8437" s="595"/>
      <c r="F8437" s="595"/>
      <c r="G8437" s="595"/>
      <c r="H8437" s="602"/>
      <c r="I8437" s="595"/>
      <c r="J8437" s="595"/>
      <c r="K8437" s="595"/>
      <c r="L8437" s="595"/>
      <c r="M8437" s="595"/>
      <c r="N8437" s="595"/>
      <c r="O8437" s="595"/>
      <c r="P8437" s="595"/>
      <c r="Q8437" s="596"/>
      <c r="R8437" s="597"/>
      <c r="S8437" s="597"/>
      <c r="T8437" s="597"/>
      <c r="U8437" s="593"/>
      <c r="V8437" s="593"/>
      <c r="W8437" s="593"/>
      <c r="X8437" s="593"/>
      <c r="Y8437" s="593"/>
      <c r="Z8437" s="593"/>
      <c r="AA8437" s="593"/>
      <c r="AB8437" s="593"/>
      <c r="AC8437" s="593"/>
      <c r="AD8437" s="596"/>
      <c r="AE8437" s="593"/>
      <c r="AF8437" s="593"/>
      <c r="AG8437" s="598"/>
      <c r="AH8437" s="22"/>
      <c r="AI8437" s="22"/>
      <c r="AJ8437" s="22"/>
    </row>
    <row r="8438" spans="1:36" s="3" customFormat="1" hidden="1" x14ac:dyDescent="0.2">
      <c r="A8438" s="593"/>
      <c r="B8438" s="595"/>
      <c r="C8438" s="595"/>
      <c r="D8438" s="595"/>
      <c r="E8438" s="595"/>
      <c r="F8438" s="595"/>
      <c r="G8438" s="595"/>
      <c r="H8438" s="602"/>
      <c r="I8438" s="595"/>
      <c r="J8438" s="595"/>
      <c r="K8438" s="595"/>
      <c r="L8438" s="595"/>
      <c r="M8438" s="595"/>
      <c r="N8438" s="595"/>
      <c r="O8438" s="595"/>
      <c r="P8438" s="595"/>
      <c r="Q8438" s="596"/>
      <c r="R8438" s="597"/>
      <c r="S8438" s="597"/>
      <c r="T8438" s="597"/>
      <c r="U8438" s="593"/>
      <c r="V8438" s="593"/>
      <c r="W8438" s="593"/>
      <c r="X8438" s="593"/>
      <c r="Y8438" s="593"/>
      <c r="Z8438" s="593"/>
      <c r="AA8438" s="593"/>
      <c r="AB8438" s="593"/>
      <c r="AC8438" s="593"/>
      <c r="AD8438" s="596"/>
      <c r="AE8438" s="593"/>
      <c r="AF8438" s="593"/>
      <c r="AG8438" s="598"/>
      <c r="AH8438" s="22"/>
      <c r="AI8438" s="22"/>
      <c r="AJ8438" s="22"/>
    </row>
    <row r="8439" spans="1:36" s="3" customFormat="1" hidden="1" x14ac:dyDescent="0.2">
      <c r="A8439" s="593"/>
      <c r="B8439" s="595"/>
      <c r="C8439" s="595"/>
      <c r="D8439" s="595"/>
      <c r="E8439" s="595"/>
      <c r="F8439" s="595"/>
      <c r="G8439" s="595"/>
      <c r="H8439" s="602"/>
      <c r="I8439" s="595"/>
      <c r="J8439" s="595"/>
      <c r="K8439" s="595"/>
      <c r="L8439" s="595"/>
      <c r="M8439" s="595"/>
      <c r="N8439" s="595"/>
      <c r="O8439" s="595"/>
      <c r="P8439" s="595"/>
      <c r="Q8439" s="596"/>
      <c r="R8439" s="597"/>
      <c r="S8439" s="597"/>
      <c r="T8439" s="597"/>
      <c r="U8439" s="593"/>
      <c r="V8439" s="593"/>
      <c r="W8439" s="593"/>
      <c r="X8439" s="593"/>
      <c r="Y8439" s="593"/>
      <c r="Z8439" s="593"/>
      <c r="AA8439" s="593"/>
      <c r="AB8439" s="593"/>
      <c r="AC8439" s="593"/>
      <c r="AD8439" s="596"/>
      <c r="AE8439" s="593"/>
      <c r="AF8439" s="593"/>
      <c r="AG8439" s="598"/>
      <c r="AH8439" s="22"/>
      <c r="AI8439" s="22"/>
      <c r="AJ8439" s="22"/>
    </row>
    <row r="8440" spans="1:36" s="3" customFormat="1" hidden="1" x14ac:dyDescent="0.2">
      <c r="A8440" s="593"/>
      <c r="B8440" s="595"/>
      <c r="C8440" s="595"/>
      <c r="D8440" s="595"/>
      <c r="E8440" s="595"/>
      <c r="F8440" s="595"/>
      <c r="G8440" s="595"/>
      <c r="H8440" s="602"/>
      <c r="I8440" s="595"/>
      <c r="J8440" s="595"/>
      <c r="K8440" s="595"/>
      <c r="L8440" s="595"/>
      <c r="M8440" s="595"/>
      <c r="N8440" s="595"/>
      <c r="O8440" s="595"/>
      <c r="P8440" s="595"/>
      <c r="Q8440" s="596"/>
      <c r="R8440" s="597"/>
      <c r="S8440" s="597"/>
      <c r="T8440" s="597"/>
      <c r="U8440" s="593"/>
      <c r="V8440" s="593"/>
      <c r="W8440" s="593"/>
      <c r="X8440" s="593"/>
      <c r="Y8440" s="593"/>
      <c r="Z8440" s="593"/>
      <c r="AA8440" s="593"/>
      <c r="AB8440" s="593"/>
      <c r="AC8440" s="593"/>
      <c r="AD8440" s="596"/>
      <c r="AE8440" s="593"/>
      <c r="AF8440" s="593"/>
      <c r="AG8440" s="598"/>
      <c r="AH8440" s="22"/>
      <c r="AI8440" s="22"/>
      <c r="AJ8440" s="22"/>
    </row>
    <row r="8441" spans="1:36" s="3" customFormat="1" hidden="1" x14ac:dyDescent="0.2">
      <c r="A8441" s="593"/>
      <c r="B8441" s="595"/>
      <c r="C8441" s="595"/>
      <c r="D8441" s="595"/>
      <c r="E8441" s="595"/>
      <c r="F8441" s="595"/>
      <c r="G8441" s="595"/>
      <c r="H8441" s="602"/>
      <c r="I8441" s="595"/>
      <c r="J8441" s="595"/>
      <c r="K8441" s="595"/>
      <c r="L8441" s="595"/>
      <c r="M8441" s="595"/>
      <c r="N8441" s="595"/>
      <c r="O8441" s="595"/>
      <c r="P8441" s="595"/>
      <c r="Q8441" s="596"/>
      <c r="R8441" s="597"/>
      <c r="S8441" s="597"/>
      <c r="T8441" s="597"/>
      <c r="U8441" s="593"/>
      <c r="V8441" s="593"/>
      <c r="W8441" s="593"/>
      <c r="X8441" s="593"/>
      <c r="Y8441" s="593"/>
      <c r="Z8441" s="593"/>
      <c r="AA8441" s="593"/>
      <c r="AB8441" s="593"/>
      <c r="AC8441" s="593"/>
      <c r="AD8441" s="596"/>
      <c r="AE8441" s="593"/>
      <c r="AF8441" s="593"/>
      <c r="AG8441" s="598"/>
      <c r="AH8441" s="22"/>
      <c r="AI8441" s="22"/>
      <c r="AJ8441" s="22"/>
    </row>
    <row r="8442" spans="1:36" s="3" customFormat="1" hidden="1" x14ac:dyDescent="0.2">
      <c r="A8442" s="593"/>
      <c r="B8442" s="595"/>
      <c r="C8442" s="595"/>
      <c r="D8442" s="595"/>
      <c r="E8442" s="595"/>
      <c r="F8442" s="595"/>
      <c r="G8442" s="595"/>
      <c r="H8442" s="602"/>
      <c r="I8442" s="595"/>
      <c r="J8442" s="595"/>
      <c r="K8442" s="595"/>
      <c r="L8442" s="595"/>
      <c r="M8442" s="595"/>
      <c r="N8442" s="595"/>
      <c r="O8442" s="595"/>
      <c r="P8442" s="595"/>
      <c r="Q8442" s="596"/>
      <c r="R8442" s="597"/>
      <c r="S8442" s="597"/>
      <c r="T8442" s="597"/>
      <c r="U8442" s="593"/>
      <c r="V8442" s="593"/>
      <c r="W8442" s="593"/>
      <c r="X8442" s="593"/>
      <c r="Y8442" s="593"/>
      <c r="Z8442" s="593"/>
      <c r="AA8442" s="593"/>
      <c r="AB8442" s="593"/>
      <c r="AC8442" s="593"/>
      <c r="AD8442" s="596"/>
      <c r="AE8442" s="593"/>
      <c r="AF8442" s="593"/>
      <c r="AG8442" s="598"/>
      <c r="AH8442" s="22"/>
      <c r="AI8442" s="22"/>
      <c r="AJ8442" s="22"/>
    </row>
    <row r="8443" spans="1:36" s="3" customFormat="1" hidden="1" x14ac:dyDescent="0.2">
      <c r="A8443" s="593"/>
      <c r="B8443" s="595"/>
      <c r="C8443" s="595"/>
      <c r="D8443" s="595"/>
      <c r="E8443" s="595"/>
      <c r="F8443" s="595"/>
      <c r="G8443" s="595"/>
      <c r="H8443" s="602"/>
      <c r="I8443" s="595"/>
      <c r="J8443" s="595"/>
      <c r="K8443" s="595"/>
      <c r="L8443" s="595"/>
      <c r="M8443" s="595"/>
      <c r="N8443" s="595"/>
      <c r="O8443" s="595"/>
      <c r="P8443" s="595"/>
      <c r="Q8443" s="596"/>
      <c r="R8443" s="597"/>
      <c r="S8443" s="597"/>
      <c r="T8443" s="597"/>
      <c r="U8443" s="593"/>
      <c r="V8443" s="593"/>
      <c r="W8443" s="593"/>
      <c r="X8443" s="593"/>
      <c r="Y8443" s="593"/>
      <c r="Z8443" s="593"/>
      <c r="AA8443" s="593"/>
      <c r="AB8443" s="593"/>
      <c r="AC8443" s="593"/>
      <c r="AD8443" s="596"/>
      <c r="AE8443" s="593"/>
      <c r="AF8443" s="593"/>
      <c r="AG8443" s="598"/>
      <c r="AH8443" s="22"/>
      <c r="AI8443" s="22"/>
      <c r="AJ8443" s="22"/>
    </row>
    <row r="8444" spans="1:36" s="3" customFormat="1" hidden="1" x14ac:dyDescent="0.2">
      <c r="A8444" s="593"/>
      <c r="B8444" s="595"/>
      <c r="C8444" s="595"/>
      <c r="D8444" s="595"/>
      <c r="E8444" s="595"/>
      <c r="F8444" s="595"/>
      <c r="G8444" s="595"/>
      <c r="H8444" s="602"/>
      <c r="I8444" s="595"/>
      <c r="J8444" s="595"/>
      <c r="K8444" s="595"/>
      <c r="L8444" s="595"/>
      <c r="M8444" s="595"/>
      <c r="N8444" s="595"/>
      <c r="O8444" s="595"/>
      <c r="P8444" s="595"/>
      <c r="Q8444" s="596"/>
      <c r="R8444" s="597"/>
      <c r="S8444" s="597"/>
      <c r="T8444" s="597"/>
      <c r="U8444" s="593"/>
      <c r="V8444" s="593"/>
      <c r="W8444" s="593"/>
      <c r="X8444" s="593"/>
      <c r="Y8444" s="593"/>
      <c r="Z8444" s="593"/>
      <c r="AA8444" s="593"/>
      <c r="AB8444" s="593"/>
      <c r="AC8444" s="593"/>
      <c r="AD8444" s="596"/>
      <c r="AE8444" s="593"/>
      <c r="AF8444" s="593"/>
      <c r="AG8444" s="598"/>
      <c r="AH8444" s="22"/>
      <c r="AI8444" s="22"/>
      <c r="AJ8444" s="22"/>
    </row>
    <row r="8445" spans="1:36" s="3" customFormat="1" hidden="1" x14ac:dyDescent="0.2">
      <c r="A8445" s="593"/>
      <c r="B8445" s="595"/>
      <c r="C8445" s="595"/>
      <c r="D8445" s="595"/>
      <c r="E8445" s="595"/>
      <c r="F8445" s="595"/>
      <c r="G8445" s="595"/>
      <c r="H8445" s="602"/>
      <c r="I8445" s="595"/>
      <c r="J8445" s="595"/>
      <c r="K8445" s="595"/>
      <c r="L8445" s="595"/>
      <c r="M8445" s="595"/>
      <c r="N8445" s="595"/>
      <c r="O8445" s="595"/>
      <c r="P8445" s="595"/>
      <c r="Q8445" s="596"/>
      <c r="R8445" s="597"/>
      <c r="S8445" s="597"/>
      <c r="T8445" s="597"/>
      <c r="U8445" s="593"/>
      <c r="V8445" s="593"/>
      <c r="W8445" s="593"/>
      <c r="X8445" s="593"/>
      <c r="Y8445" s="593"/>
      <c r="Z8445" s="593"/>
      <c r="AA8445" s="593"/>
      <c r="AB8445" s="593"/>
      <c r="AC8445" s="593"/>
      <c r="AD8445" s="596"/>
      <c r="AE8445" s="593"/>
      <c r="AF8445" s="593"/>
      <c r="AG8445" s="598"/>
      <c r="AH8445" s="22"/>
      <c r="AI8445" s="22"/>
      <c r="AJ8445" s="22"/>
    </row>
    <row r="8446" spans="1:36" s="3" customFormat="1" hidden="1" x14ac:dyDescent="0.2">
      <c r="A8446" s="593"/>
      <c r="B8446" s="595"/>
      <c r="C8446" s="595"/>
      <c r="D8446" s="595"/>
      <c r="E8446" s="595"/>
      <c r="F8446" s="595"/>
      <c r="G8446" s="595"/>
      <c r="H8446" s="602"/>
      <c r="I8446" s="595"/>
      <c r="J8446" s="595"/>
      <c r="K8446" s="595"/>
      <c r="L8446" s="595"/>
      <c r="M8446" s="595"/>
      <c r="N8446" s="595"/>
      <c r="O8446" s="595"/>
      <c r="P8446" s="595"/>
      <c r="Q8446" s="596"/>
      <c r="R8446" s="597"/>
      <c r="S8446" s="597"/>
      <c r="T8446" s="597"/>
      <c r="U8446" s="593"/>
      <c r="V8446" s="593"/>
      <c r="W8446" s="593"/>
      <c r="X8446" s="593"/>
      <c r="Y8446" s="593"/>
      <c r="Z8446" s="593"/>
      <c r="AA8446" s="593"/>
      <c r="AB8446" s="593"/>
      <c r="AC8446" s="593"/>
      <c r="AD8446" s="596"/>
      <c r="AE8446" s="593"/>
      <c r="AF8446" s="593"/>
      <c r="AG8446" s="598"/>
      <c r="AH8446" s="22"/>
      <c r="AI8446" s="22"/>
      <c r="AJ8446" s="22"/>
    </row>
    <row r="8447" spans="1:36" s="3" customFormat="1" ht="111.75" hidden="1" customHeight="1" x14ac:dyDescent="0.2">
      <c r="A8447" s="593"/>
      <c r="B8447" s="595"/>
      <c r="C8447" s="595"/>
      <c r="D8447" s="595"/>
      <c r="E8447" s="595"/>
      <c r="F8447" s="595"/>
      <c r="G8447" s="595"/>
      <c r="H8447" s="602"/>
      <c r="I8447" s="595"/>
      <c r="J8447" s="595"/>
      <c r="K8447" s="595"/>
      <c r="L8447" s="595"/>
      <c r="M8447" s="595"/>
      <c r="N8447" s="595"/>
      <c r="O8447" s="595"/>
      <c r="P8447" s="595"/>
      <c r="Q8447" s="596"/>
      <c r="R8447" s="597"/>
      <c r="S8447" s="597"/>
      <c r="T8447" s="597"/>
      <c r="U8447" s="593"/>
      <c r="V8447" s="593"/>
      <c r="W8447" s="593"/>
      <c r="X8447" s="593"/>
      <c r="Y8447" s="593"/>
      <c r="Z8447" s="593"/>
      <c r="AA8447" s="593"/>
      <c r="AB8447" s="593"/>
      <c r="AC8447" s="593"/>
      <c r="AD8447" s="596"/>
      <c r="AE8447" s="593"/>
      <c r="AF8447" s="593"/>
      <c r="AG8447" s="598"/>
      <c r="AH8447" s="22"/>
      <c r="AI8447" s="22"/>
      <c r="AJ8447" s="22"/>
    </row>
    <row r="8448" spans="1:36" s="3" customFormat="1" hidden="1" x14ac:dyDescent="0.2">
      <c r="A8448" s="593"/>
      <c r="B8448" s="595"/>
      <c r="C8448" s="595"/>
      <c r="D8448" s="595"/>
      <c r="E8448" s="595"/>
      <c r="F8448" s="595"/>
      <c r="G8448" s="595"/>
      <c r="H8448" s="602"/>
      <c r="I8448" s="595"/>
      <c r="J8448" s="595"/>
      <c r="K8448" s="595"/>
      <c r="L8448" s="595"/>
      <c r="M8448" s="595"/>
      <c r="N8448" s="595"/>
      <c r="O8448" s="595"/>
      <c r="P8448" s="595"/>
      <c r="Q8448" s="596"/>
      <c r="R8448" s="597"/>
      <c r="S8448" s="597"/>
      <c r="T8448" s="597"/>
      <c r="U8448" s="593"/>
      <c r="V8448" s="593"/>
      <c r="W8448" s="593"/>
      <c r="X8448" s="593"/>
      <c r="Y8448" s="593"/>
      <c r="Z8448" s="593"/>
      <c r="AA8448" s="593"/>
      <c r="AB8448" s="593"/>
      <c r="AC8448" s="593"/>
      <c r="AD8448" s="596"/>
      <c r="AE8448" s="593"/>
      <c r="AF8448" s="593"/>
      <c r="AG8448" s="598"/>
      <c r="AH8448" s="22"/>
      <c r="AI8448" s="22"/>
      <c r="AJ8448" s="22"/>
    </row>
    <row r="8449" spans="1:36" s="3" customFormat="1" hidden="1" x14ac:dyDescent="0.2">
      <c r="A8449" s="593"/>
      <c r="B8449" s="595"/>
      <c r="C8449" s="595"/>
      <c r="D8449" s="595"/>
      <c r="E8449" s="595"/>
      <c r="F8449" s="595"/>
      <c r="G8449" s="595"/>
      <c r="H8449" s="602"/>
      <c r="I8449" s="595"/>
      <c r="J8449" s="595"/>
      <c r="K8449" s="595"/>
      <c r="L8449" s="595"/>
      <c r="M8449" s="595"/>
      <c r="N8449" s="595"/>
      <c r="O8449" s="595"/>
      <c r="P8449" s="595"/>
      <c r="Q8449" s="596"/>
      <c r="R8449" s="597"/>
      <c r="S8449" s="597"/>
      <c r="T8449" s="597"/>
      <c r="U8449" s="593"/>
      <c r="V8449" s="593"/>
      <c r="W8449" s="593"/>
      <c r="X8449" s="593"/>
      <c r="Y8449" s="593"/>
      <c r="Z8449" s="593"/>
      <c r="AA8449" s="593"/>
      <c r="AB8449" s="593"/>
      <c r="AC8449" s="593"/>
      <c r="AD8449" s="596"/>
      <c r="AE8449" s="593"/>
      <c r="AF8449" s="593"/>
      <c r="AG8449" s="598"/>
      <c r="AH8449" s="22"/>
      <c r="AI8449" s="22"/>
      <c r="AJ8449" s="22"/>
    </row>
    <row r="8450" spans="1:36" x14ac:dyDescent="0.2">
      <c r="H8450" s="204"/>
    </row>
    <row r="8451" spans="1:36" x14ac:dyDescent="0.2">
      <c r="H8451" s="204"/>
    </row>
    <row r="8452" spans="1:36" x14ac:dyDescent="0.2">
      <c r="H8452" s="204"/>
    </row>
    <row r="8453" spans="1:36" x14ac:dyDescent="0.2">
      <c r="H8453" s="204"/>
    </row>
    <row r="8454" spans="1:36" x14ac:dyDescent="0.2">
      <c r="H8454" s="204"/>
    </row>
    <row r="8455" spans="1:36" x14ac:dyDescent="0.2">
      <c r="H8455" s="204"/>
    </row>
    <row r="8456" spans="1:36" x14ac:dyDescent="0.2">
      <c r="H8456" s="204"/>
    </row>
    <row r="8457" spans="1:36" x14ac:dyDescent="0.2">
      <c r="H8457" s="204"/>
    </row>
    <row r="8458" spans="1:36" x14ac:dyDescent="0.2">
      <c r="H8458" s="204"/>
    </row>
    <row r="8459" spans="1:36" x14ac:dyDescent="0.2">
      <c r="H8459" s="204"/>
    </row>
    <row r="8460" spans="1:36" x14ac:dyDescent="0.2">
      <c r="H8460" s="204"/>
    </row>
    <row r="8461" spans="1:36" x14ac:dyDescent="0.2">
      <c r="H8461" s="204"/>
    </row>
    <row r="8462" spans="1:36" x14ac:dyDescent="0.2">
      <c r="H8462" s="204"/>
    </row>
    <row r="8463" spans="1:36" x14ac:dyDescent="0.2">
      <c r="H8463" s="204"/>
    </row>
    <row r="8464" spans="1:36" x14ac:dyDescent="0.2">
      <c r="H8464" s="204"/>
    </row>
    <row r="8465" spans="8:8" x14ac:dyDescent="0.2">
      <c r="H8465" s="204"/>
    </row>
    <row r="8466" spans="8:8" x14ac:dyDescent="0.2">
      <c r="H8466" s="204"/>
    </row>
    <row r="8467" spans="8:8" x14ac:dyDescent="0.2">
      <c r="H8467" s="204"/>
    </row>
    <row r="8468" spans="8:8" x14ac:dyDescent="0.2">
      <c r="H8468" s="204"/>
    </row>
    <row r="8469" spans="8:8" x14ac:dyDescent="0.2">
      <c r="H8469" s="204"/>
    </row>
    <row r="8470" spans="8:8" x14ac:dyDescent="0.2">
      <c r="H8470" s="204"/>
    </row>
    <row r="8471" spans="8:8" x14ac:dyDescent="0.2">
      <c r="H8471" s="204"/>
    </row>
    <row r="8472" spans="8:8" x14ac:dyDescent="0.2">
      <c r="H8472" s="204"/>
    </row>
    <row r="8473" spans="8:8" x14ac:dyDescent="0.2">
      <c r="H8473" s="204"/>
    </row>
    <row r="8474" spans="8:8" x14ac:dyDescent="0.2">
      <c r="H8474" s="204"/>
    </row>
    <row r="8475" spans="8:8" x14ac:dyDescent="0.2">
      <c r="H8475" s="204"/>
    </row>
    <row r="8476" spans="8:8" x14ac:dyDescent="0.2">
      <c r="H8476" s="204"/>
    </row>
    <row r="8477" spans="8:8" x14ac:dyDescent="0.2">
      <c r="H8477" s="204"/>
    </row>
    <row r="8478" spans="8:8" x14ac:dyDescent="0.2">
      <c r="H8478" s="204"/>
    </row>
    <row r="8479" spans="8:8" x14ac:dyDescent="0.2">
      <c r="H8479" s="204"/>
    </row>
    <row r="8480" spans="8:8" x14ac:dyDescent="0.2">
      <c r="H8480" s="204"/>
    </row>
    <row r="8481" spans="8:8" x14ac:dyDescent="0.2">
      <c r="H8481" s="204"/>
    </row>
    <row r="8482" spans="8:8" x14ac:dyDescent="0.2">
      <c r="H8482" s="204"/>
    </row>
    <row r="8483" spans="8:8" x14ac:dyDescent="0.2">
      <c r="H8483" s="204"/>
    </row>
    <row r="8484" spans="8:8" x14ac:dyDescent="0.2">
      <c r="H8484" s="204"/>
    </row>
    <row r="8485" spans="8:8" x14ac:dyDescent="0.2">
      <c r="H8485" s="204"/>
    </row>
    <row r="8486" spans="8:8" x14ac:dyDescent="0.2">
      <c r="H8486" s="204"/>
    </row>
    <row r="8487" spans="8:8" x14ac:dyDescent="0.2">
      <c r="H8487" s="204"/>
    </row>
    <row r="8488" spans="8:8" x14ac:dyDescent="0.2">
      <c r="H8488" s="204"/>
    </row>
    <row r="8489" spans="8:8" x14ac:dyDescent="0.2">
      <c r="H8489" s="204"/>
    </row>
    <row r="8490" spans="8:8" x14ac:dyDescent="0.2">
      <c r="H8490" s="204"/>
    </row>
    <row r="8491" spans="8:8" x14ac:dyDescent="0.2">
      <c r="H8491" s="204"/>
    </row>
    <row r="8492" spans="8:8" x14ac:dyDescent="0.2">
      <c r="H8492" s="204"/>
    </row>
    <row r="8493" spans="8:8" x14ac:dyDescent="0.2">
      <c r="H8493" s="204"/>
    </row>
    <row r="8494" spans="8:8" x14ac:dyDescent="0.2">
      <c r="H8494" s="204"/>
    </row>
    <row r="8495" spans="8:8" x14ac:dyDescent="0.2">
      <c r="H8495" s="204"/>
    </row>
    <row r="8496" spans="8:8" x14ac:dyDescent="0.2">
      <c r="H8496" s="204"/>
    </row>
    <row r="8497" spans="8:8" x14ac:dyDescent="0.2">
      <c r="H8497" s="204"/>
    </row>
    <row r="8498" spans="8:8" x14ac:dyDescent="0.2">
      <c r="H8498" s="204"/>
    </row>
    <row r="8499" spans="8:8" x14ac:dyDescent="0.2">
      <c r="H8499" s="204"/>
    </row>
    <row r="8500" spans="8:8" x14ac:dyDescent="0.2">
      <c r="H8500" s="204"/>
    </row>
    <row r="8501" spans="8:8" x14ac:dyDescent="0.2">
      <c r="H8501" s="204"/>
    </row>
    <row r="8502" spans="8:8" x14ac:dyDescent="0.2">
      <c r="H8502" s="204"/>
    </row>
    <row r="8503" spans="8:8" x14ac:dyDescent="0.2">
      <c r="H8503" s="204"/>
    </row>
    <row r="8504" spans="8:8" x14ac:dyDescent="0.2">
      <c r="H8504" s="204"/>
    </row>
    <row r="8505" spans="8:8" x14ac:dyDescent="0.2">
      <c r="H8505" s="204"/>
    </row>
    <row r="8506" spans="8:8" x14ac:dyDescent="0.2">
      <c r="H8506" s="204"/>
    </row>
    <row r="8507" spans="8:8" x14ac:dyDescent="0.2">
      <c r="H8507" s="204"/>
    </row>
    <row r="8508" spans="8:8" x14ac:dyDescent="0.2">
      <c r="H8508" s="204"/>
    </row>
    <row r="8509" spans="8:8" x14ac:dyDescent="0.2">
      <c r="H8509" s="204"/>
    </row>
    <row r="8510" spans="8:8" x14ac:dyDescent="0.2">
      <c r="H8510" s="204"/>
    </row>
    <row r="8511" spans="8:8" x14ac:dyDescent="0.2">
      <c r="H8511" s="204"/>
    </row>
    <row r="8512" spans="8:8" x14ac:dyDescent="0.2">
      <c r="H8512" s="204"/>
    </row>
    <row r="8513" spans="8:8" x14ac:dyDescent="0.2">
      <c r="H8513" s="204"/>
    </row>
    <row r="8514" spans="8:8" x14ac:dyDescent="0.2">
      <c r="H8514" s="204"/>
    </row>
    <row r="8515" spans="8:8" x14ac:dyDescent="0.2">
      <c r="H8515" s="204"/>
    </row>
    <row r="8516" spans="8:8" x14ac:dyDescent="0.2">
      <c r="H8516" s="204"/>
    </row>
    <row r="8517" spans="8:8" x14ac:dyDescent="0.2">
      <c r="H8517" s="204"/>
    </row>
    <row r="8518" spans="8:8" x14ac:dyDescent="0.2">
      <c r="H8518" s="204"/>
    </row>
    <row r="8519" spans="8:8" x14ac:dyDescent="0.2">
      <c r="H8519" s="204"/>
    </row>
    <row r="8520" spans="8:8" x14ac:dyDescent="0.2">
      <c r="H8520" s="204"/>
    </row>
    <row r="8521" spans="8:8" x14ac:dyDescent="0.2">
      <c r="H8521" s="204"/>
    </row>
    <row r="8522" spans="8:8" x14ac:dyDescent="0.2">
      <c r="H8522" s="204"/>
    </row>
    <row r="8523" spans="8:8" x14ac:dyDescent="0.2">
      <c r="H8523" s="204"/>
    </row>
    <row r="8524" spans="8:8" x14ac:dyDescent="0.2">
      <c r="H8524" s="204"/>
    </row>
    <row r="8525" spans="8:8" x14ac:dyDescent="0.2">
      <c r="H8525" s="204"/>
    </row>
    <row r="8526" spans="8:8" x14ac:dyDescent="0.2">
      <c r="H8526" s="204"/>
    </row>
    <row r="8527" spans="8:8" x14ac:dyDescent="0.2">
      <c r="H8527" s="204"/>
    </row>
    <row r="8528" spans="8:8" x14ac:dyDescent="0.2">
      <c r="H8528" s="204"/>
    </row>
    <row r="8529" spans="8:8" x14ac:dyDescent="0.2">
      <c r="H8529" s="204"/>
    </row>
    <row r="8530" spans="8:8" x14ac:dyDescent="0.2">
      <c r="H8530" s="204"/>
    </row>
    <row r="8531" spans="8:8" x14ac:dyDescent="0.2">
      <c r="H8531" s="204"/>
    </row>
    <row r="8532" spans="8:8" x14ac:dyDescent="0.2">
      <c r="H8532" s="204"/>
    </row>
    <row r="8533" spans="8:8" x14ac:dyDescent="0.2">
      <c r="H8533" s="204"/>
    </row>
    <row r="8534" spans="8:8" x14ac:dyDescent="0.2">
      <c r="H8534" s="204"/>
    </row>
    <row r="8535" spans="8:8" x14ac:dyDescent="0.2">
      <c r="H8535" s="204"/>
    </row>
    <row r="8536" spans="8:8" x14ac:dyDescent="0.2">
      <c r="H8536" s="204"/>
    </row>
    <row r="8537" spans="8:8" x14ac:dyDescent="0.2">
      <c r="H8537" s="204"/>
    </row>
    <row r="8538" spans="8:8" x14ac:dyDescent="0.2">
      <c r="H8538" s="204"/>
    </row>
    <row r="8539" spans="8:8" x14ac:dyDescent="0.2">
      <c r="H8539" s="204"/>
    </row>
    <row r="8540" spans="8:8" x14ac:dyDescent="0.2">
      <c r="H8540" s="204"/>
    </row>
    <row r="8541" spans="8:8" x14ac:dyDescent="0.2">
      <c r="H8541" s="204"/>
    </row>
    <row r="8542" spans="8:8" x14ac:dyDescent="0.2">
      <c r="H8542" s="204"/>
    </row>
    <row r="8543" spans="8:8" x14ac:dyDescent="0.2">
      <c r="H8543" s="204"/>
    </row>
    <row r="8544" spans="8:8" x14ac:dyDescent="0.2">
      <c r="H8544" s="204"/>
    </row>
    <row r="8545" spans="8:8" x14ac:dyDescent="0.2">
      <c r="H8545" s="204"/>
    </row>
    <row r="8546" spans="8:8" x14ac:dyDescent="0.2">
      <c r="H8546" s="204"/>
    </row>
    <row r="8547" spans="8:8" x14ac:dyDescent="0.2">
      <c r="H8547" s="204"/>
    </row>
    <row r="8548" spans="8:8" x14ac:dyDescent="0.2">
      <c r="H8548" s="204"/>
    </row>
    <row r="8549" spans="8:8" x14ac:dyDescent="0.2">
      <c r="H8549" s="204"/>
    </row>
    <row r="8550" spans="8:8" x14ac:dyDescent="0.2">
      <c r="H8550" s="204"/>
    </row>
    <row r="8551" spans="8:8" x14ac:dyDescent="0.2">
      <c r="H8551" s="204"/>
    </row>
    <row r="8552" spans="8:8" x14ac:dyDescent="0.2">
      <c r="H8552" s="204"/>
    </row>
    <row r="8553" spans="8:8" x14ac:dyDescent="0.2">
      <c r="H8553" s="204"/>
    </row>
    <row r="8554" spans="8:8" x14ac:dyDescent="0.2">
      <c r="H8554" s="204"/>
    </row>
    <row r="8555" spans="8:8" x14ac:dyDescent="0.2">
      <c r="H8555" s="204"/>
    </row>
    <row r="8556" spans="8:8" x14ac:dyDescent="0.2">
      <c r="H8556" s="204"/>
    </row>
    <row r="8557" spans="8:8" x14ac:dyDescent="0.2">
      <c r="H8557" s="204"/>
    </row>
    <row r="8558" spans="8:8" x14ac:dyDescent="0.2">
      <c r="H8558" s="204"/>
    </row>
    <row r="8559" spans="8:8" x14ac:dyDescent="0.2">
      <c r="H8559" s="204"/>
    </row>
    <row r="8560" spans="8:8" x14ac:dyDescent="0.2">
      <c r="H8560" s="204"/>
    </row>
    <row r="8561" spans="8:8" x14ac:dyDescent="0.2">
      <c r="H8561" s="204"/>
    </row>
    <row r="8562" spans="8:8" x14ac:dyDescent="0.2">
      <c r="H8562" s="204"/>
    </row>
    <row r="8563" spans="8:8" x14ac:dyDescent="0.2">
      <c r="H8563" s="204"/>
    </row>
    <row r="8564" spans="8:8" x14ac:dyDescent="0.2">
      <c r="H8564" s="204"/>
    </row>
    <row r="8565" spans="8:8" x14ac:dyDescent="0.2">
      <c r="H8565" s="204"/>
    </row>
    <row r="8566" spans="8:8" x14ac:dyDescent="0.2">
      <c r="H8566" s="204"/>
    </row>
    <row r="8567" spans="8:8" x14ac:dyDescent="0.2">
      <c r="H8567" s="204"/>
    </row>
    <row r="8568" spans="8:8" x14ac:dyDescent="0.2">
      <c r="H8568" s="204"/>
    </row>
    <row r="8569" spans="8:8" x14ac:dyDescent="0.2">
      <c r="H8569" s="204"/>
    </row>
    <row r="8570" spans="8:8" x14ac:dyDescent="0.2">
      <c r="H8570" s="204"/>
    </row>
    <row r="8571" spans="8:8" x14ac:dyDescent="0.2">
      <c r="H8571" s="204"/>
    </row>
    <row r="8572" spans="8:8" x14ac:dyDescent="0.2">
      <c r="H8572" s="204"/>
    </row>
    <row r="8573" spans="8:8" x14ac:dyDescent="0.2">
      <c r="H8573" s="204"/>
    </row>
    <row r="8574" spans="8:8" x14ac:dyDescent="0.2">
      <c r="H8574" s="204"/>
    </row>
    <row r="8575" spans="8:8" x14ac:dyDescent="0.2">
      <c r="H8575" s="204"/>
    </row>
    <row r="8576" spans="8:8" x14ac:dyDescent="0.2">
      <c r="H8576" s="204"/>
    </row>
    <row r="8577" spans="8:8" x14ac:dyDescent="0.2">
      <c r="H8577" s="204"/>
    </row>
    <row r="8578" spans="8:8" x14ac:dyDescent="0.2">
      <c r="H8578" s="204"/>
    </row>
    <row r="8579" spans="8:8" x14ac:dyDescent="0.2">
      <c r="H8579" s="204"/>
    </row>
    <row r="8580" spans="8:8" x14ac:dyDescent="0.2">
      <c r="H8580" s="204"/>
    </row>
    <row r="8581" spans="8:8" x14ac:dyDescent="0.2">
      <c r="H8581" s="204"/>
    </row>
    <row r="8582" spans="8:8" x14ac:dyDescent="0.2">
      <c r="H8582" s="204"/>
    </row>
    <row r="8583" spans="8:8" x14ac:dyDescent="0.2">
      <c r="H8583" s="204"/>
    </row>
    <row r="8584" spans="8:8" x14ac:dyDescent="0.2">
      <c r="H8584" s="204"/>
    </row>
    <row r="8585" spans="8:8" x14ac:dyDescent="0.2">
      <c r="H8585" s="204"/>
    </row>
    <row r="8586" spans="8:8" x14ac:dyDescent="0.2">
      <c r="H8586" s="204"/>
    </row>
    <row r="8587" spans="8:8" x14ac:dyDescent="0.2">
      <c r="H8587" s="204"/>
    </row>
    <row r="8588" spans="8:8" x14ac:dyDescent="0.2">
      <c r="H8588" s="204"/>
    </row>
    <row r="8589" spans="8:8" x14ac:dyDescent="0.2">
      <c r="H8589" s="204"/>
    </row>
    <row r="8590" spans="8:8" x14ac:dyDescent="0.2">
      <c r="H8590" s="204"/>
    </row>
    <row r="8591" spans="8:8" x14ac:dyDescent="0.2">
      <c r="H8591" s="204"/>
    </row>
    <row r="8592" spans="8:8" x14ac:dyDescent="0.2">
      <c r="H8592" s="204"/>
    </row>
    <row r="8593" spans="8:8" x14ac:dyDescent="0.2">
      <c r="H8593" s="204"/>
    </row>
    <row r="8594" spans="8:8" x14ac:dyDescent="0.2">
      <c r="H8594" s="204"/>
    </row>
    <row r="8595" spans="8:8" x14ac:dyDescent="0.2">
      <c r="H8595" s="204"/>
    </row>
    <row r="8596" spans="8:8" x14ac:dyDescent="0.2">
      <c r="H8596" s="204"/>
    </row>
    <row r="8597" spans="8:8" x14ac:dyDescent="0.2">
      <c r="H8597" s="204"/>
    </row>
    <row r="8598" spans="8:8" x14ac:dyDescent="0.2">
      <c r="H8598" s="204"/>
    </row>
    <row r="8599" spans="8:8" x14ac:dyDescent="0.2">
      <c r="H8599" s="204"/>
    </row>
    <row r="8600" spans="8:8" x14ac:dyDescent="0.2">
      <c r="H8600" s="204"/>
    </row>
    <row r="8601" spans="8:8" x14ac:dyDescent="0.2">
      <c r="H8601" s="204"/>
    </row>
    <row r="8602" spans="8:8" x14ac:dyDescent="0.2">
      <c r="H8602" s="204"/>
    </row>
    <row r="8603" spans="8:8" x14ac:dyDescent="0.2">
      <c r="H8603" s="204"/>
    </row>
    <row r="8604" spans="8:8" x14ac:dyDescent="0.2">
      <c r="H8604" s="204"/>
    </row>
    <row r="8605" spans="8:8" x14ac:dyDescent="0.2">
      <c r="H8605" s="204"/>
    </row>
    <row r="8606" spans="8:8" x14ac:dyDescent="0.2">
      <c r="H8606" s="204"/>
    </row>
    <row r="8607" spans="8:8" x14ac:dyDescent="0.2">
      <c r="H8607" s="204"/>
    </row>
    <row r="8608" spans="8:8" x14ac:dyDescent="0.2">
      <c r="H8608" s="204"/>
    </row>
    <row r="8609" spans="8:8" x14ac:dyDescent="0.2">
      <c r="H8609" s="204"/>
    </row>
    <row r="8610" spans="8:8" x14ac:dyDescent="0.2">
      <c r="H8610" s="204"/>
    </row>
    <row r="8611" spans="8:8" x14ac:dyDescent="0.2">
      <c r="H8611" s="204"/>
    </row>
    <row r="8612" spans="8:8" x14ac:dyDescent="0.2">
      <c r="H8612" s="204"/>
    </row>
    <row r="8613" spans="8:8" x14ac:dyDescent="0.2">
      <c r="H8613" s="204"/>
    </row>
    <row r="8614" spans="8:8" x14ac:dyDescent="0.2">
      <c r="H8614" s="204"/>
    </row>
    <row r="8615" spans="8:8" x14ac:dyDescent="0.2">
      <c r="H8615" s="204"/>
    </row>
    <row r="8616" spans="8:8" x14ac:dyDescent="0.2">
      <c r="H8616" s="204"/>
    </row>
    <row r="8617" spans="8:8" x14ac:dyDescent="0.2">
      <c r="H8617" s="204"/>
    </row>
    <row r="8618" spans="8:8" x14ac:dyDescent="0.2">
      <c r="H8618" s="204"/>
    </row>
    <row r="8619" spans="8:8" x14ac:dyDescent="0.2">
      <c r="H8619" s="204"/>
    </row>
    <row r="8620" spans="8:8" x14ac:dyDescent="0.2">
      <c r="H8620" s="204"/>
    </row>
    <row r="8621" spans="8:8" x14ac:dyDescent="0.2">
      <c r="H8621" s="204"/>
    </row>
    <row r="8622" spans="8:8" x14ac:dyDescent="0.2">
      <c r="H8622" s="204"/>
    </row>
    <row r="8623" spans="8:8" x14ac:dyDescent="0.2">
      <c r="H8623" s="204"/>
    </row>
    <row r="8624" spans="8:8" x14ac:dyDescent="0.2">
      <c r="H8624" s="204"/>
    </row>
    <row r="8625" spans="8:8" x14ac:dyDescent="0.2">
      <c r="H8625" s="204"/>
    </row>
    <row r="8626" spans="8:8" x14ac:dyDescent="0.2">
      <c r="H8626" s="204"/>
    </row>
    <row r="8627" spans="8:8" x14ac:dyDescent="0.2">
      <c r="H8627" s="204"/>
    </row>
    <row r="8628" spans="8:8" x14ac:dyDescent="0.2">
      <c r="H8628" s="204"/>
    </row>
    <row r="8629" spans="8:8" x14ac:dyDescent="0.2">
      <c r="H8629" s="204"/>
    </row>
    <row r="8630" spans="8:8" x14ac:dyDescent="0.2">
      <c r="H8630" s="204"/>
    </row>
    <row r="8631" spans="8:8" x14ac:dyDescent="0.2">
      <c r="H8631" s="204"/>
    </row>
    <row r="8632" spans="8:8" x14ac:dyDescent="0.2">
      <c r="H8632" s="204"/>
    </row>
    <row r="8633" spans="8:8" x14ac:dyDescent="0.2">
      <c r="H8633" s="204"/>
    </row>
    <row r="8634" spans="8:8" x14ac:dyDescent="0.2">
      <c r="H8634" s="204"/>
    </row>
    <row r="8635" spans="8:8" x14ac:dyDescent="0.2">
      <c r="H8635" s="204"/>
    </row>
    <row r="8636" spans="8:8" x14ac:dyDescent="0.2">
      <c r="H8636" s="204"/>
    </row>
    <row r="8637" spans="8:8" x14ac:dyDescent="0.2">
      <c r="H8637" s="204"/>
    </row>
    <row r="8638" spans="8:8" x14ac:dyDescent="0.2">
      <c r="H8638" s="204"/>
    </row>
    <row r="8639" spans="8:8" x14ac:dyDescent="0.2">
      <c r="H8639" s="204"/>
    </row>
    <row r="8640" spans="8:8" x14ac:dyDescent="0.2">
      <c r="H8640" s="204"/>
    </row>
    <row r="8641" spans="8:8" x14ac:dyDescent="0.2">
      <c r="H8641" s="204"/>
    </row>
    <row r="8642" spans="8:8" x14ac:dyDescent="0.2">
      <c r="H8642" s="204"/>
    </row>
    <row r="8643" spans="8:8" x14ac:dyDescent="0.2">
      <c r="H8643" s="204"/>
    </row>
    <row r="8644" spans="8:8" x14ac:dyDescent="0.2">
      <c r="H8644" s="204"/>
    </row>
    <row r="8645" spans="8:8" x14ac:dyDescent="0.2">
      <c r="H8645" s="204"/>
    </row>
    <row r="8646" spans="8:8" x14ac:dyDescent="0.2">
      <c r="H8646" s="204"/>
    </row>
    <row r="8647" spans="8:8" x14ac:dyDescent="0.2">
      <c r="H8647" s="204"/>
    </row>
    <row r="8648" spans="8:8" x14ac:dyDescent="0.2">
      <c r="H8648" s="204"/>
    </row>
    <row r="8649" spans="8:8" x14ac:dyDescent="0.2">
      <c r="H8649" s="204"/>
    </row>
    <row r="8650" spans="8:8" x14ac:dyDescent="0.2">
      <c r="H8650" s="204"/>
    </row>
    <row r="8651" spans="8:8" x14ac:dyDescent="0.2">
      <c r="H8651" s="204"/>
    </row>
    <row r="8652" spans="8:8" x14ac:dyDescent="0.2">
      <c r="H8652" s="204"/>
    </row>
    <row r="8653" spans="8:8" x14ac:dyDescent="0.2">
      <c r="H8653" s="204"/>
    </row>
    <row r="8654" spans="8:8" x14ac:dyDescent="0.2">
      <c r="H8654" s="204"/>
    </row>
    <row r="8655" spans="8:8" x14ac:dyDescent="0.2">
      <c r="H8655" s="204"/>
    </row>
    <row r="8656" spans="8:8" x14ac:dyDescent="0.2">
      <c r="H8656" s="204"/>
    </row>
    <row r="8657" spans="8:8" x14ac:dyDescent="0.2">
      <c r="H8657" s="204"/>
    </row>
    <row r="8658" spans="8:8" x14ac:dyDescent="0.2">
      <c r="H8658" s="204"/>
    </row>
    <row r="8659" spans="8:8" x14ac:dyDescent="0.2">
      <c r="H8659" s="204"/>
    </row>
    <row r="8660" spans="8:8" x14ac:dyDescent="0.2">
      <c r="H8660" s="204"/>
    </row>
    <row r="8661" spans="8:8" x14ac:dyDescent="0.2">
      <c r="H8661" s="204"/>
    </row>
    <row r="8662" spans="8:8" x14ac:dyDescent="0.2">
      <c r="H8662" s="204"/>
    </row>
    <row r="8663" spans="8:8" x14ac:dyDescent="0.2">
      <c r="H8663" s="204"/>
    </row>
    <row r="8664" spans="8:8" x14ac:dyDescent="0.2">
      <c r="H8664" s="204"/>
    </row>
    <row r="8665" spans="8:8" x14ac:dyDescent="0.2">
      <c r="H8665" s="204"/>
    </row>
    <row r="8666" spans="8:8" x14ac:dyDescent="0.2">
      <c r="H8666" s="204"/>
    </row>
    <row r="8667" spans="8:8" x14ac:dyDescent="0.2">
      <c r="H8667" s="204"/>
    </row>
    <row r="8668" spans="8:8" x14ac:dyDescent="0.2">
      <c r="H8668" s="204"/>
    </row>
    <row r="8669" spans="8:8" x14ac:dyDescent="0.2">
      <c r="H8669" s="204"/>
    </row>
    <row r="8670" spans="8:8" x14ac:dyDescent="0.2">
      <c r="H8670" s="204"/>
    </row>
    <row r="8671" spans="8:8" x14ac:dyDescent="0.2">
      <c r="H8671" s="204"/>
    </row>
    <row r="8672" spans="8:8" x14ac:dyDescent="0.2">
      <c r="H8672" s="204"/>
    </row>
    <row r="8673" spans="8:8" x14ac:dyDescent="0.2">
      <c r="H8673" s="204"/>
    </row>
    <row r="8674" spans="8:8" x14ac:dyDescent="0.2">
      <c r="H8674" s="204"/>
    </row>
    <row r="8675" spans="8:8" x14ac:dyDescent="0.2">
      <c r="H8675" s="204"/>
    </row>
    <row r="8676" spans="8:8" x14ac:dyDescent="0.2">
      <c r="H8676" s="204"/>
    </row>
    <row r="8677" spans="8:8" x14ac:dyDescent="0.2">
      <c r="H8677" s="204"/>
    </row>
    <row r="8678" spans="8:8" x14ac:dyDescent="0.2">
      <c r="H8678" s="204"/>
    </row>
    <row r="8679" spans="8:8" x14ac:dyDescent="0.2">
      <c r="H8679" s="204"/>
    </row>
    <row r="8680" spans="8:8" x14ac:dyDescent="0.2">
      <c r="H8680" s="204"/>
    </row>
    <row r="8681" spans="8:8" x14ac:dyDescent="0.2">
      <c r="H8681" s="204"/>
    </row>
    <row r="8682" spans="8:8" x14ac:dyDescent="0.2">
      <c r="H8682" s="204"/>
    </row>
    <row r="8683" spans="8:8" x14ac:dyDescent="0.2">
      <c r="H8683" s="204"/>
    </row>
    <row r="8684" spans="8:8" x14ac:dyDescent="0.2">
      <c r="H8684" s="204"/>
    </row>
    <row r="8685" spans="8:8" x14ac:dyDescent="0.2">
      <c r="H8685" s="204"/>
    </row>
    <row r="8686" spans="8:8" x14ac:dyDescent="0.2">
      <c r="H8686" s="204"/>
    </row>
    <row r="8687" spans="8:8" x14ac:dyDescent="0.2">
      <c r="H8687" s="204"/>
    </row>
    <row r="8688" spans="8:8" x14ac:dyDescent="0.2">
      <c r="H8688" s="204"/>
    </row>
    <row r="8689" spans="8:8" x14ac:dyDescent="0.2">
      <c r="H8689" s="204"/>
    </row>
    <row r="8690" spans="8:8" x14ac:dyDescent="0.2">
      <c r="H8690" s="204"/>
    </row>
    <row r="8691" spans="8:8" x14ac:dyDescent="0.2">
      <c r="H8691" s="204"/>
    </row>
    <row r="8692" spans="8:8" x14ac:dyDescent="0.2">
      <c r="H8692" s="204"/>
    </row>
    <row r="8693" spans="8:8" x14ac:dyDescent="0.2">
      <c r="H8693" s="204"/>
    </row>
    <row r="8694" spans="8:8" x14ac:dyDescent="0.2">
      <c r="H8694" s="204"/>
    </row>
    <row r="8695" spans="8:8" x14ac:dyDescent="0.2">
      <c r="H8695" s="204"/>
    </row>
    <row r="8696" spans="8:8" x14ac:dyDescent="0.2">
      <c r="H8696" s="204"/>
    </row>
    <row r="8697" spans="8:8" x14ac:dyDescent="0.2">
      <c r="H8697" s="204"/>
    </row>
    <row r="8698" spans="8:8" x14ac:dyDescent="0.2">
      <c r="H8698" s="204"/>
    </row>
    <row r="8699" spans="8:8" x14ac:dyDescent="0.2">
      <c r="H8699" s="204"/>
    </row>
    <row r="8700" spans="8:8" x14ac:dyDescent="0.2">
      <c r="H8700" s="204"/>
    </row>
    <row r="8701" spans="8:8" x14ac:dyDescent="0.2">
      <c r="H8701" s="204"/>
    </row>
    <row r="8702" spans="8:8" x14ac:dyDescent="0.2">
      <c r="H8702" s="204"/>
    </row>
    <row r="8703" spans="8:8" x14ac:dyDescent="0.2">
      <c r="H8703" s="204"/>
    </row>
    <row r="8704" spans="8:8" x14ac:dyDescent="0.2">
      <c r="H8704" s="204"/>
    </row>
    <row r="8705" spans="8:8" x14ac:dyDescent="0.2">
      <c r="H8705" s="204"/>
    </row>
    <row r="8706" spans="8:8" x14ac:dyDescent="0.2">
      <c r="H8706" s="204"/>
    </row>
    <row r="8707" spans="8:8" x14ac:dyDescent="0.2">
      <c r="H8707" s="204"/>
    </row>
    <row r="8708" spans="8:8" x14ac:dyDescent="0.2">
      <c r="H8708" s="204"/>
    </row>
    <row r="8709" spans="8:8" x14ac:dyDescent="0.2">
      <c r="H8709" s="204"/>
    </row>
    <row r="8710" spans="8:8" x14ac:dyDescent="0.2">
      <c r="H8710" s="204"/>
    </row>
    <row r="8711" spans="8:8" x14ac:dyDescent="0.2">
      <c r="H8711" s="204"/>
    </row>
    <row r="8712" spans="8:8" x14ac:dyDescent="0.2">
      <c r="H8712" s="204"/>
    </row>
    <row r="8713" spans="8:8" x14ac:dyDescent="0.2">
      <c r="H8713" s="204"/>
    </row>
    <row r="8714" spans="8:8" x14ac:dyDescent="0.2">
      <c r="H8714" s="204"/>
    </row>
    <row r="8715" spans="8:8" x14ac:dyDescent="0.2">
      <c r="H8715" s="204"/>
    </row>
    <row r="8716" spans="8:8" x14ac:dyDescent="0.2">
      <c r="H8716" s="204"/>
    </row>
    <row r="8717" spans="8:8" x14ac:dyDescent="0.2">
      <c r="H8717" s="204"/>
    </row>
    <row r="8718" spans="8:8" x14ac:dyDescent="0.2">
      <c r="H8718" s="204"/>
    </row>
    <row r="8719" spans="8:8" x14ac:dyDescent="0.2">
      <c r="H8719" s="204"/>
    </row>
    <row r="8720" spans="8:8" x14ac:dyDescent="0.2">
      <c r="H8720" s="204"/>
    </row>
    <row r="8721" spans="8:8" x14ac:dyDescent="0.2">
      <c r="H8721" s="204"/>
    </row>
    <row r="8722" spans="8:8" x14ac:dyDescent="0.2">
      <c r="H8722" s="204"/>
    </row>
    <row r="8723" spans="8:8" x14ac:dyDescent="0.2">
      <c r="H8723" s="204"/>
    </row>
    <row r="8724" spans="8:8" x14ac:dyDescent="0.2">
      <c r="H8724" s="204"/>
    </row>
    <row r="8725" spans="8:8" x14ac:dyDescent="0.2">
      <c r="H8725" s="204"/>
    </row>
    <row r="8726" spans="8:8" x14ac:dyDescent="0.2">
      <c r="H8726" s="204"/>
    </row>
    <row r="8727" spans="8:8" x14ac:dyDescent="0.2">
      <c r="H8727" s="204"/>
    </row>
    <row r="8728" spans="8:8" x14ac:dyDescent="0.2">
      <c r="H8728" s="204"/>
    </row>
    <row r="8729" spans="8:8" x14ac:dyDescent="0.2">
      <c r="H8729" s="204"/>
    </row>
    <row r="8730" spans="8:8" x14ac:dyDescent="0.2">
      <c r="H8730" s="204"/>
    </row>
    <row r="8731" spans="8:8" x14ac:dyDescent="0.2">
      <c r="H8731" s="204"/>
    </row>
    <row r="8732" spans="8:8" x14ac:dyDescent="0.2">
      <c r="H8732" s="204"/>
    </row>
    <row r="8733" spans="8:8" x14ac:dyDescent="0.2">
      <c r="H8733" s="204"/>
    </row>
    <row r="8734" spans="8:8" x14ac:dyDescent="0.2">
      <c r="H8734" s="204"/>
    </row>
    <row r="8735" spans="8:8" x14ac:dyDescent="0.2">
      <c r="H8735" s="204"/>
    </row>
    <row r="8736" spans="8:8" x14ac:dyDescent="0.2">
      <c r="H8736" s="204"/>
    </row>
    <row r="8737" spans="8:8" x14ac:dyDescent="0.2">
      <c r="H8737" s="204"/>
    </row>
    <row r="8738" spans="8:8" x14ac:dyDescent="0.2">
      <c r="H8738" s="204"/>
    </row>
    <row r="8739" spans="8:8" x14ac:dyDescent="0.2">
      <c r="H8739" s="204"/>
    </row>
    <row r="8740" spans="8:8" x14ac:dyDescent="0.2">
      <c r="H8740" s="204"/>
    </row>
    <row r="8741" spans="8:8" x14ac:dyDescent="0.2">
      <c r="H8741" s="204"/>
    </row>
    <row r="8742" spans="8:8" x14ac:dyDescent="0.2">
      <c r="H8742" s="204"/>
    </row>
    <row r="8743" spans="8:8" x14ac:dyDescent="0.2">
      <c r="H8743" s="204"/>
    </row>
    <row r="8744" spans="8:8" x14ac:dyDescent="0.2">
      <c r="H8744" s="204"/>
    </row>
    <row r="8745" spans="8:8" x14ac:dyDescent="0.2">
      <c r="H8745" s="204"/>
    </row>
    <row r="8746" spans="8:8" x14ac:dyDescent="0.2">
      <c r="H8746" s="204"/>
    </row>
    <row r="8747" spans="8:8" x14ac:dyDescent="0.2">
      <c r="H8747" s="204"/>
    </row>
    <row r="8748" spans="8:8" x14ac:dyDescent="0.2">
      <c r="H8748" s="204"/>
    </row>
    <row r="8749" spans="8:8" x14ac:dyDescent="0.2">
      <c r="H8749" s="204"/>
    </row>
    <row r="8750" spans="8:8" x14ac:dyDescent="0.2">
      <c r="H8750" s="204"/>
    </row>
    <row r="8751" spans="8:8" x14ac:dyDescent="0.2">
      <c r="H8751" s="204"/>
    </row>
    <row r="8752" spans="8:8" x14ac:dyDescent="0.2">
      <c r="H8752" s="204"/>
    </row>
    <row r="8753" spans="8:8" x14ac:dyDescent="0.2">
      <c r="H8753" s="204"/>
    </row>
    <row r="8754" spans="8:8" x14ac:dyDescent="0.2">
      <c r="H8754" s="204"/>
    </row>
    <row r="8755" spans="8:8" x14ac:dyDescent="0.2">
      <c r="H8755" s="204"/>
    </row>
    <row r="8756" spans="8:8" x14ac:dyDescent="0.2">
      <c r="H8756" s="204"/>
    </row>
    <row r="8757" spans="8:8" x14ac:dyDescent="0.2">
      <c r="H8757" s="204"/>
    </row>
    <row r="8758" spans="8:8" x14ac:dyDescent="0.2">
      <c r="H8758" s="204"/>
    </row>
    <row r="8759" spans="8:8" x14ac:dyDescent="0.2">
      <c r="H8759" s="204"/>
    </row>
    <row r="8760" spans="8:8" x14ac:dyDescent="0.2">
      <c r="H8760" s="204"/>
    </row>
    <row r="8761" spans="8:8" x14ac:dyDescent="0.2">
      <c r="H8761" s="204"/>
    </row>
    <row r="8762" spans="8:8" x14ac:dyDescent="0.2">
      <c r="H8762" s="204"/>
    </row>
    <row r="8763" spans="8:8" x14ac:dyDescent="0.2">
      <c r="H8763" s="204"/>
    </row>
    <row r="8764" spans="8:8" x14ac:dyDescent="0.2">
      <c r="H8764" s="204"/>
    </row>
    <row r="8765" spans="8:8" x14ac:dyDescent="0.2">
      <c r="H8765" s="204"/>
    </row>
    <row r="8766" spans="8:8" x14ac:dyDescent="0.2">
      <c r="H8766" s="204"/>
    </row>
    <row r="8767" spans="8:8" x14ac:dyDescent="0.2">
      <c r="H8767" s="204"/>
    </row>
    <row r="8768" spans="8:8" x14ac:dyDescent="0.2">
      <c r="H8768" s="204"/>
    </row>
    <row r="8769" spans="8:8" x14ac:dyDescent="0.2">
      <c r="H8769" s="204"/>
    </row>
    <row r="8770" spans="8:8" x14ac:dyDescent="0.2">
      <c r="H8770" s="204"/>
    </row>
    <row r="8771" spans="8:8" x14ac:dyDescent="0.2">
      <c r="H8771" s="204"/>
    </row>
    <row r="8772" spans="8:8" x14ac:dyDescent="0.2">
      <c r="H8772" s="204"/>
    </row>
    <row r="8773" spans="8:8" x14ac:dyDescent="0.2">
      <c r="H8773" s="204"/>
    </row>
    <row r="8774" spans="8:8" x14ac:dyDescent="0.2">
      <c r="H8774" s="204"/>
    </row>
    <row r="8775" spans="8:8" x14ac:dyDescent="0.2">
      <c r="H8775" s="204"/>
    </row>
    <row r="8776" spans="8:8" x14ac:dyDescent="0.2">
      <c r="H8776" s="204"/>
    </row>
    <row r="8777" spans="8:8" x14ac:dyDescent="0.2">
      <c r="H8777" s="204"/>
    </row>
    <row r="8778" spans="8:8" x14ac:dyDescent="0.2">
      <c r="H8778" s="204"/>
    </row>
    <row r="8779" spans="8:8" x14ac:dyDescent="0.2">
      <c r="H8779" s="204"/>
    </row>
    <row r="8780" spans="8:8" x14ac:dyDescent="0.2">
      <c r="H8780" s="204"/>
    </row>
    <row r="8781" spans="8:8" x14ac:dyDescent="0.2">
      <c r="H8781" s="204"/>
    </row>
    <row r="8782" spans="8:8" x14ac:dyDescent="0.2">
      <c r="H8782" s="204"/>
    </row>
    <row r="8783" spans="8:8" x14ac:dyDescent="0.2">
      <c r="H8783" s="204"/>
    </row>
    <row r="8784" spans="8:8" x14ac:dyDescent="0.2">
      <c r="H8784" s="204"/>
    </row>
    <row r="8785" spans="8:8" x14ac:dyDescent="0.2">
      <c r="H8785" s="204"/>
    </row>
    <row r="8786" spans="8:8" x14ac:dyDescent="0.2">
      <c r="H8786" s="204"/>
    </row>
    <row r="8787" spans="8:8" x14ac:dyDescent="0.2">
      <c r="H8787" s="204"/>
    </row>
    <row r="8788" spans="8:8" x14ac:dyDescent="0.2">
      <c r="H8788" s="204"/>
    </row>
    <row r="8789" spans="8:8" x14ac:dyDescent="0.2">
      <c r="H8789" s="204"/>
    </row>
    <row r="8790" spans="8:8" x14ac:dyDescent="0.2">
      <c r="H8790" s="204"/>
    </row>
    <row r="8791" spans="8:8" x14ac:dyDescent="0.2">
      <c r="H8791" s="204"/>
    </row>
    <row r="8792" spans="8:8" x14ac:dyDescent="0.2">
      <c r="H8792" s="204"/>
    </row>
    <row r="8793" spans="8:8" x14ac:dyDescent="0.2">
      <c r="H8793" s="204"/>
    </row>
    <row r="8794" spans="8:8" x14ac:dyDescent="0.2">
      <c r="H8794" s="204"/>
    </row>
    <row r="8795" spans="8:8" x14ac:dyDescent="0.2">
      <c r="H8795" s="204"/>
    </row>
    <row r="8796" spans="8:8" x14ac:dyDescent="0.2">
      <c r="H8796" s="204"/>
    </row>
    <row r="8797" spans="8:8" x14ac:dyDescent="0.2">
      <c r="H8797" s="204"/>
    </row>
    <row r="8798" spans="8:8" x14ac:dyDescent="0.2">
      <c r="H8798" s="204"/>
    </row>
    <row r="8799" spans="8:8" x14ac:dyDescent="0.2">
      <c r="H8799" s="204"/>
    </row>
    <row r="8800" spans="8:8" x14ac:dyDescent="0.2">
      <c r="H8800" s="204"/>
    </row>
    <row r="8801" spans="8:8" x14ac:dyDescent="0.2">
      <c r="H8801" s="204"/>
    </row>
    <row r="8802" spans="8:8" x14ac:dyDescent="0.2">
      <c r="H8802" s="204"/>
    </row>
    <row r="8803" spans="8:8" x14ac:dyDescent="0.2">
      <c r="H8803" s="204"/>
    </row>
    <row r="8804" spans="8:8" x14ac:dyDescent="0.2">
      <c r="H8804" s="204"/>
    </row>
    <row r="8805" spans="8:8" x14ac:dyDescent="0.2">
      <c r="H8805" s="204"/>
    </row>
    <row r="8806" spans="8:8" x14ac:dyDescent="0.2">
      <c r="H8806" s="204"/>
    </row>
    <row r="8807" spans="8:8" x14ac:dyDescent="0.2">
      <c r="H8807" s="204"/>
    </row>
    <row r="8808" spans="8:8" x14ac:dyDescent="0.2">
      <c r="H8808" s="204"/>
    </row>
    <row r="8809" spans="8:8" x14ac:dyDescent="0.2">
      <c r="H8809" s="204"/>
    </row>
    <row r="8810" spans="8:8" x14ac:dyDescent="0.2">
      <c r="H8810" s="204"/>
    </row>
    <row r="8811" spans="8:8" x14ac:dyDescent="0.2">
      <c r="H8811" s="204"/>
    </row>
    <row r="8812" spans="8:8" x14ac:dyDescent="0.2">
      <c r="H8812" s="204"/>
    </row>
    <row r="8813" spans="8:8" x14ac:dyDescent="0.2">
      <c r="H8813" s="204"/>
    </row>
    <row r="8814" spans="8:8" x14ac:dyDescent="0.2">
      <c r="H8814" s="204"/>
    </row>
    <row r="8815" spans="8:8" x14ac:dyDescent="0.2">
      <c r="H8815" s="204"/>
    </row>
    <row r="8816" spans="8:8" x14ac:dyDescent="0.2">
      <c r="H8816" s="204"/>
    </row>
    <row r="8817" spans="8:8" x14ac:dyDescent="0.2">
      <c r="H8817" s="204"/>
    </row>
    <row r="8818" spans="8:8" x14ac:dyDescent="0.2">
      <c r="H8818" s="204"/>
    </row>
    <row r="8819" spans="8:8" x14ac:dyDescent="0.2">
      <c r="H8819" s="204"/>
    </row>
    <row r="8820" spans="8:8" x14ac:dyDescent="0.2">
      <c r="H8820" s="204"/>
    </row>
    <row r="8821" spans="8:8" x14ac:dyDescent="0.2">
      <c r="H8821" s="204"/>
    </row>
    <row r="8822" spans="8:8" x14ac:dyDescent="0.2">
      <c r="H8822" s="204"/>
    </row>
    <row r="8823" spans="8:8" x14ac:dyDescent="0.2">
      <c r="H8823" s="204"/>
    </row>
    <row r="8824" spans="8:8" x14ac:dyDescent="0.2">
      <c r="H8824" s="204"/>
    </row>
    <row r="8825" spans="8:8" x14ac:dyDescent="0.2">
      <c r="H8825" s="204"/>
    </row>
    <row r="8826" spans="8:8" x14ac:dyDescent="0.2">
      <c r="H8826" s="204"/>
    </row>
    <row r="8827" spans="8:8" x14ac:dyDescent="0.2">
      <c r="H8827" s="204"/>
    </row>
    <row r="8828" spans="8:8" x14ac:dyDescent="0.2">
      <c r="H8828" s="204"/>
    </row>
    <row r="8829" spans="8:8" x14ac:dyDescent="0.2">
      <c r="H8829" s="204"/>
    </row>
    <row r="8830" spans="8:8" x14ac:dyDescent="0.2">
      <c r="H8830" s="204"/>
    </row>
    <row r="8831" spans="8:8" x14ac:dyDescent="0.2">
      <c r="H8831" s="204"/>
    </row>
    <row r="8832" spans="8:8" x14ac:dyDescent="0.2">
      <c r="H8832" s="204"/>
    </row>
    <row r="8833" spans="8:8" x14ac:dyDescent="0.2">
      <c r="H8833" s="204"/>
    </row>
    <row r="8834" spans="8:8" x14ac:dyDescent="0.2">
      <c r="H8834" s="204"/>
    </row>
    <row r="8835" spans="8:8" x14ac:dyDescent="0.2">
      <c r="H8835" s="204"/>
    </row>
    <row r="8836" spans="8:8" x14ac:dyDescent="0.2">
      <c r="H8836" s="204"/>
    </row>
    <row r="8837" spans="8:8" x14ac:dyDescent="0.2">
      <c r="H8837" s="204"/>
    </row>
    <row r="8838" spans="8:8" x14ac:dyDescent="0.2">
      <c r="H8838" s="204"/>
    </row>
    <row r="8839" spans="8:8" x14ac:dyDescent="0.2">
      <c r="H8839" s="204"/>
    </row>
    <row r="8840" spans="8:8" x14ac:dyDescent="0.2">
      <c r="H8840" s="204"/>
    </row>
    <row r="8841" spans="8:8" x14ac:dyDescent="0.2">
      <c r="H8841" s="204"/>
    </row>
    <row r="8842" spans="8:8" x14ac:dyDescent="0.2">
      <c r="H8842" s="204"/>
    </row>
    <row r="8843" spans="8:8" x14ac:dyDescent="0.2">
      <c r="H8843" s="204"/>
    </row>
    <row r="8844" spans="8:8" x14ac:dyDescent="0.2">
      <c r="H8844" s="204"/>
    </row>
    <row r="8845" spans="8:8" x14ac:dyDescent="0.2">
      <c r="H8845" s="204"/>
    </row>
    <row r="8846" spans="8:8" x14ac:dyDescent="0.2">
      <c r="H8846" s="204"/>
    </row>
    <row r="8847" spans="8:8" x14ac:dyDescent="0.2">
      <c r="H8847" s="204"/>
    </row>
    <row r="8848" spans="8:8" x14ac:dyDescent="0.2">
      <c r="H8848" s="204"/>
    </row>
    <row r="8849" spans="8:8" x14ac:dyDescent="0.2">
      <c r="H8849" s="204"/>
    </row>
    <row r="8850" spans="8:8" x14ac:dyDescent="0.2">
      <c r="H8850" s="204"/>
    </row>
    <row r="8851" spans="8:8" x14ac:dyDescent="0.2">
      <c r="H8851" s="204"/>
    </row>
    <row r="8852" spans="8:8" x14ac:dyDescent="0.2">
      <c r="H8852" s="204"/>
    </row>
    <row r="8853" spans="8:8" x14ac:dyDescent="0.2">
      <c r="H8853" s="204"/>
    </row>
    <row r="8854" spans="8:8" x14ac:dyDescent="0.2">
      <c r="H8854" s="204"/>
    </row>
    <row r="8855" spans="8:8" x14ac:dyDescent="0.2">
      <c r="H8855" s="204"/>
    </row>
    <row r="8856" spans="8:8" x14ac:dyDescent="0.2">
      <c r="H8856" s="204"/>
    </row>
    <row r="8857" spans="8:8" x14ac:dyDescent="0.2">
      <c r="H8857" s="204"/>
    </row>
    <row r="8858" spans="8:8" x14ac:dyDescent="0.2">
      <c r="H8858" s="204"/>
    </row>
    <row r="8859" spans="8:8" x14ac:dyDescent="0.2">
      <c r="H8859" s="204"/>
    </row>
    <row r="8860" spans="8:8" x14ac:dyDescent="0.2">
      <c r="H8860" s="204"/>
    </row>
    <row r="8861" spans="8:8" x14ac:dyDescent="0.2">
      <c r="H8861" s="204"/>
    </row>
    <row r="8862" spans="8:8" x14ac:dyDescent="0.2">
      <c r="H8862" s="204"/>
    </row>
    <row r="8863" spans="8:8" x14ac:dyDescent="0.2">
      <c r="H8863" s="204"/>
    </row>
    <row r="8864" spans="8:8" x14ac:dyDescent="0.2">
      <c r="H8864" s="204"/>
    </row>
    <row r="8865" spans="8:8" x14ac:dyDescent="0.2">
      <c r="H8865" s="204"/>
    </row>
    <row r="8866" spans="8:8" x14ac:dyDescent="0.2">
      <c r="H8866" s="204"/>
    </row>
    <row r="8867" spans="8:8" x14ac:dyDescent="0.2">
      <c r="H8867" s="204"/>
    </row>
    <row r="8868" spans="8:8" x14ac:dyDescent="0.2">
      <c r="H8868" s="204"/>
    </row>
    <row r="8869" spans="8:8" x14ac:dyDescent="0.2">
      <c r="H8869" s="204"/>
    </row>
    <row r="8870" spans="8:8" x14ac:dyDescent="0.2">
      <c r="H8870" s="204"/>
    </row>
    <row r="8871" spans="8:8" x14ac:dyDescent="0.2">
      <c r="H8871" s="204"/>
    </row>
    <row r="8872" spans="8:8" x14ac:dyDescent="0.2">
      <c r="H8872" s="204"/>
    </row>
    <row r="8873" spans="8:8" x14ac:dyDescent="0.2">
      <c r="H8873" s="204"/>
    </row>
    <row r="8874" spans="8:8" x14ac:dyDescent="0.2">
      <c r="H8874" s="204"/>
    </row>
    <row r="8875" spans="8:8" x14ac:dyDescent="0.2">
      <c r="H8875" s="204"/>
    </row>
    <row r="8876" spans="8:8" x14ac:dyDescent="0.2">
      <c r="H8876" s="204"/>
    </row>
    <row r="8877" spans="8:8" x14ac:dyDescent="0.2">
      <c r="H8877" s="204"/>
    </row>
    <row r="8878" spans="8:8" x14ac:dyDescent="0.2">
      <c r="H8878" s="204"/>
    </row>
    <row r="8879" spans="8:8" x14ac:dyDescent="0.2">
      <c r="H8879" s="204"/>
    </row>
    <row r="8880" spans="8:8" x14ac:dyDescent="0.2">
      <c r="H8880" s="204"/>
    </row>
    <row r="8881" spans="8:8" x14ac:dyDescent="0.2">
      <c r="H8881" s="204"/>
    </row>
    <row r="8882" spans="8:8" x14ac:dyDescent="0.2">
      <c r="H8882" s="204"/>
    </row>
    <row r="8883" spans="8:8" x14ac:dyDescent="0.2">
      <c r="H8883" s="204"/>
    </row>
    <row r="8884" spans="8:8" x14ac:dyDescent="0.2">
      <c r="H8884" s="204"/>
    </row>
    <row r="8885" spans="8:8" x14ac:dyDescent="0.2">
      <c r="H8885" s="204"/>
    </row>
    <row r="8886" spans="8:8" x14ac:dyDescent="0.2">
      <c r="H8886" s="204"/>
    </row>
    <row r="8887" spans="8:8" x14ac:dyDescent="0.2">
      <c r="H8887" s="204"/>
    </row>
    <row r="8888" spans="8:8" x14ac:dyDescent="0.2">
      <c r="H8888" s="204"/>
    </row>
    <row r="8889" spans="8:8" x14ac:dyDescent="0.2">
      <c r="H8889" s="204"/>
    </row>
    <row r="8890" spans="8:8" x14ac:dyDescent="0.2">
      <c r="H8890" s="204"/>
    </row>
    <row r="8891" spans="8:8" x14ac:dyDescent="0.2">
      <c r="H8891" s="204"/>
    </row>
    <row r="8892" spans="8:8" x14ac:dyDescent="0.2">
      <c r="H8892" s="204"/>
    </row>
    <row r="8893" spans="8:8" x14ac:dyDescent="0.2">
      <c r="H8893" s="204"/>
    </row>
    <row r="8894" spans="8:8" x14ac:dyDescent="0.2">
      <c r="H8894" s="204"/>
    </row>
    <row r="8895" spans="8:8" x14ac:dyDescent="0.2">
      <c r="H8895" s="204"/>
    </row>
    <row r="8896" spans="8:8" x14ac:dyDescent="0.2">
      <c r="H8896" s="204"/>
    </row>
    <row r="8897" spans="8:8" x14ac:dyDescent="0.2">
      <c r="H8897" s="204"/>
    </row>
    <row r="8898" spans="8:8" x14ac:dyDescent="0.2">
      <c r="H8898" s="204"/>
    </row>
    <row r="8899" spans="8:8" x14ac:dyDescent="0.2">
      <c r="H8899" s="204"/>
    </row>
    <row r="8900" spans="8:8" x14ac:dyDescent="0.2">
      <c r="H8900" s="204"/>
    </row>
    <row r="8901" spans="8:8" x14ac:dyDescent="0.2">
      <c r="H8901" s="204"/>
    </row>
    <row r="8902" spans="8:8" x14ac:dyDescent="0.2">
      <c r="H8902" s="204"/>
    </row>
    <row r="8903" spans="8:8" x14ac:dyDescent="0.2">
      <c r="H8903" s="204"/>
    </row>
    <row r="8904" spans="8:8" x14ac:dyDescent="0.2">
      <c r="H8904" s="204"/>
    </row>
    <row r="8905" spans="8:8" x14ac:dyDescent="0.2">
      <c r="H8905" s="204"/>
    </row>
    <row r="8906" spans="8:8" x14ac:dyDescent="0.2">
      <c r="H8906" s="204"/>
    </row>
    <row r="8907" spans="8:8" x14ac:dyDescent="0.2">
      <c r="H8907" s="204"/>
    </row>
    <row r="8908" spans="8:8" x14ac:dyDescent="0.2">
      <c r="H8908" s="204"/>
    </row>
    <row r="8909" spans="8:8" x14ac:dyDescent="0.2">
      <c r="H8909" s="204"/>
    </row>
    <row r="8910" spans="8:8" x14ac:dyDescent="0.2">
      <c r="H8910" s="204"/>
    </row>
    <row r="8911" spans="8:8" x14ac:dyDescent="0.2">
      <c r="H8911" s="204"/>
    </row>
    <row r="8912" spans="8:8" x14ac:dyDescent="0.2">
      <c r="H8912" s="204"/>
    </row>
    <row r="8913" spans="8:8" x14ac:dyDescent="0.2">
      <c r="H8913" s="204"/>
    </row>
    <row r="8914" spans="8:8" x14ac:dyDescent="0.2">
      <c r="H8914" s="204"/>
    </row>
    <row r="8915" spans="8:8" x14ac:dyDescent="0.2">
      <c r="H8915" s="204"/>
    </row>
    <row r="8916" spans="8:8" x14ac:dyDescent="0.2">
      <c r="H8916" s="204"/>
    </row>
    <row r="8917" spans="8:8" x14ac:dyDescent="0.2">
      <c r="H8917" s="204"/>
    </row>
    <row r="8918" spans="8:8" x14ac:dyDescent="0.2">
      <c r="H8918" s="204"/>
    </row>
    <row r="8919" spans="8:8" x14ac:dyDescent="0.2">
      <c r="H8919" s="204"/>
    </row>
    <row r="8920" spans="8:8" x14ac:dyDescent="0.2">
      <c r="H8920" s="204"/>
    </row>
    <row r="8921" spans="8:8" x14ac:dyDescent="0.2">
      <c r="H8921" s="204"/>
    </row>
    <row r="8922" spans="8:8" x14ac:dyDescent="0.2">
      <c r="H8922" s="204"/>
    </row>
    <row r="8923" spans="8:8" x14ac:dyDescent="0.2">
      <c r="H8923" s="204"/>
    </row>
    <row r="8924" spans="8:8" x14ac:dyDescent="0.2">
      <c r="H8924" s="204"/>
    </row>
    <row r="8925" spans="8:8" x14ac:dyDescent="0.2">
      <c r="H8925" s="204"/>
    </row>
    <row r="8926" spans="8:8" x14ac:dyDescent="0.2">
      <c r="H8926" s="204"/>
    </row>
    <row r="8927" spans="8:8" x14ac:dyDescent="0.2">
      <c r="H8927" s="204"/>
    </row>
    <row r="8928" spans="8:8" x14ac:dyDescent="0.2">
      <c r="H8928" s="204"/>
    </row>
    <row r="8929" spans="8:8" x14ac:dyDescent="0.2">
      <c r="H8929" s="204"/>
    </row>
    <row r="8930" spans="8:8" x14ac:dyDescent="0.2">
      <c r="H8930" s="204"/>
    </row>
    <row r="8931" spans="8:8" x14ac:dyDescent="0.2">
      <c r="H8931" s="204"/>
    </row>
    <row r="8932" spans="8:8" x14ac:dyDescent="0.2">
      <c r="H8932" s="204"/>
    </row>
    <row r="8933" spans="8:8" x14ac:dyDescent="0.2">
      <c r="H8933" s="204"/>
    </row>
    <row r="8934" spans="8:8" x14ac:dyDescent="0.2">
      <c r="H8934" s="204"/>
    </row>
    <row r="8935" spans="8:8" x14ac:dyDescent="0.2">
      <c r="H8935" s="204"/>
    </row>
    <row r="8936" spans="8:8" x14ac:dyDescent="0.2">
      <c r="H8936" s="204"/>
    </row>
    <row r="8937" spans="8:8" x14ac:dyDescent="0.2">
      <c r="H8937" s="204"/>
    </row>
    <row r="8938" spans="8:8" x14ac:dyDescent="0.2">
      <c r="H8938" s="204"/>
    </row>
    <row r="8939" spans="8:8" x14ac:dyDescent="0.2">
      <c r="H8939" s="204"/>
    </row>
    <row r="8940" spans="8:8" x14ac:dyDescent="0.2">
      <c r="H8940" s="204"/>
    </row>
    <row r="8941" spans="8:8" x14ac:dyDescent="0.2">
      <c r="H8941" s="204"/>
    </row>
    <row r="8942" spans="8:8" x14ac:dyDescent="0.2">
      <c r="H8942" s="204"/>
    </row>
    <row r="8943" spans="8:8" x14ac:dyDescent="0.2">
      <c r="H8943" s="204"/>
    </row>
    <row r="8944" spans="8:8" x14ac:dyDescent="0.2">
      <c r="H8944" s="204"/>
    </row>
    <row r="8945" spans="8:8" x14ac:dyDescent="0.2">
      <c r="H8945" s="204"/>
    </row>
    <row r="8946" spans="8:8" x14ac:dyDescent="0.2">
      <c r="H8946" s="204"/>
    </row>
    <row r="8947" spans="8:8" x14ac:dyDescent="0.2">
      <c r="H8947" s="204"/>
    </row>
    <row r="8948" spans="8:8" x14ac:dyDescent="0.2">
      <c r="H8948" s="204"/>
    </row>
    <row r="8949" spans="8:8" x14ac:dyDescent="0.2">
      <c r="H8949" s="204"/>
    </row>
    <row r="8950" spans="8:8" x14ac:dyDescent="0.2">
      <c r="H8950" s="204"/>
    </row>
    <row r="8951" spans="8:8" x14ac:dyDescent="0.2">
      <c r="H8951" s="204"/>
    </row>
    <row r="8952" spans="8:8" x14ac:dyDescent="0.2">
      <c r="H8952" s="204"/>
    </row>
    <row r="8953" spans="8:8" x14ac:dyDescent="0.2">
      <c r="H8953" s="204"/>
    </row>
    <row r="8954" spans="8:8" x14ac:dyDescent="0.2">
      <c r="H8954" s="204"/>
    </row>
    <row r="8955" spans="8:8" x14ac:dyDescent="0.2">
      <c r="H8955" s="204"/>
    </row>
    <row r="8956" spans="8:8" x14ac:dyDescent="0.2">
      <c r="H8956" s="204"/>
    </row>
    <row r="8957" spans="8:8" x14ac:dyDescent="0.2">
      <c r="H8957" s="204"/>
    </row>
    <row r="8958" spans="8:8" x14ac:dyDescent="0.2">
      <c r="H8958" s="204"/>
    </row>
    <row r="8959" spans="8:8" x14ac:dyDescent="0.2">
      <c r="H8959" s="204"/>
    </row>
    <row r="8960" spans="8:8" x14ac:dyDescent="0.2">
      <c r="H8960" s="204"/>
    </row>
    <row r="8961" spans="8:8" x14ac:dyDescent="0.2">
      <c r="H8961" s="204"/>
    </row>
    <row r="8962" spans="8:8" x14ac:dyDescent="0.2">
      <c r="H8962" s="204"/>
    </row>
    <row r="8963" spans="8:8" x14ac:dyDescent="0.2">
      <c r="H8963" s="204"/>
    </row>
    <row r="8964" spans="8:8" x14ac:dyDescent="0.2">
      <c r="H8964" s="204"/>
    </row>
    <row r="8965" spans="8:8" x14ac:dyDescent="0.2">
      <c r="H8965" s="204"/>
    </row>
    <row r="8966" spans="8:8" x14ac:dyDescent="0.2">
      <c r="H8966" s="204"/>
    </row>
    <row r="8967" spans="8:8" x14ac:dyDescent="0.2">
      <c r="H8967" s="204"/>
    </row>
    <row r="8968" spans="8:8" x14ac:dyDescent="0.2">
      <c r="H8968" s="204"/>
    </row>
    <row r="8969" spans="8:8" x14ac:dyDescent="0.2">
      <c r="H8969" s="204"/>
    </row>
    <row r="8970" spans="8:8" x14ac:dyDescent="0.2">
      <c r="H8970" s="204"/>
    </row>
    <row r="8971" spans="8:8" x14ac:dyDescent="0.2">
      <c r="H8971" s="204"/>
    </row>
    <row r="8972" spans="8:8" x14ac:dyDescent="0.2">
      <c r="H8972" s="204"/>
    </row>
    <row r="8973" spans="8:8" x14ac:dyDescent="0.2">
      <c r="H8973" s="204"/>
    </row>
    <row r="8974" spans="8:8" x14ac:dyDescent="0.2">
      <c r="H8974" s="204"/>
    </row>
    <row r="8975" spans="8:8" x14ac:dyDescent="0.2">
      <c r="H8975" s="204"/>
    </row>
    <row r="8976" spans="8:8" x14ac:dyDescent="0.2">
      <c r="H8976" s="204"/>
    </row>
    <row r="8977" spans="8:8" x14ac:dyDescent="0.2">
      <c r="H8977" s="204"/>
    </row>
    <row r="8978" spans="8:8" x14ac:dyDescent="0.2">
      <c r="H8978" s="204"/>
    </row>
    <row r="8979" spans="8:8" x14ac:dyDescent="0.2">
      <c r="H8979" s="204"/>
    </row>
    <row r="8980" spans="8:8" x14ac:dyDescent="0.2">
      <c r="H8980" s="204"/>
    </row>
    <row r="8981" spans="8:8" x14ac:dyDescent="0.2">
      <c r="H8981" s="204"/>
    </row>
    <row r="8982" spans="8:8" x14ac:dyDescent="0.2">
      <c r="H8982" s="204"/>
    </row>
    <row r="8983" spans="8:8" x14ac:dyDescent="0.2">
      <c r="H8983" s="204"/>
    </row>
    <row r="8984" spans="8:8" x14ac:dyDescent="0.2">
      <c r="H8984" s="204"/>
    </row>
    <row r="8985" spans="8:8" x14ac:dyDescent="0.2">
      <c r="H8985" s="204"/>
    </row>
    <row r="8986" spans="8:8" x14ac:dyDescent="0.2">
      <c r="H8986" s="204"/>
    </row>
    <row r="8987" spans="8:8" x14ac:dyDescent="0.2">
      <c r="H8987" s="204"/>
    </row>
    <row r="8988" spans="8:8" x14ac:dyDescent="0.2">
      <c r="H8988" s="204"/>
    </row>
    <row r="8989" spans="8:8" x14ac:dyDescent="0.2">
      <c r="H8989" s="204"/>
    </row>
    <row r="8990" spans="8:8" x14ac:dyDescent="0.2">
      <c r="H8990" s="204"/>
    </row>
    <row r="8991" spans="8:8" x14ac:dyDescent="0.2">
      <c r="H8991" s="204"/>
    </row>
    <row r="8992" spans="8:8" x14ac:dyDescent="0.2">
      <c r="H8992" s="204"/>
    </row>
    <row r="8993" spans="8:8" x14ac:dyDescent="0.2">
      <c r="H8993" s="204"/>
    </row>
    <row r="8994" spans="8:8" x14ac:dyDescent="0.2">
      <c r="H8994" s="204"/>
    </row>
    <row r="8995" spans="8:8" x14ac:dyDescent="0.2">
      <c r="H8995" s="204"/>
    </row>
    <row r="8996" spans="8:8" x14ac:dyDescent="0.2">
      <c r="H8996" s="204"/>
    </row>
    <row r="8997" spans="8:8" x14ac:dyDescent="0.2">
      <c r="H8997" s="204"/>
    </row>
    <row r="8998" spans="8:8" x14ac:dyDescent="0.2">
      <c r="H8998" s="204"/>
    </row>
    <row r="8999" spans="8:8" x14ac:dyDescent="0.2">
      <c r="H8999" s="204"/>
    </row>
    <row r="9000" spans="8:8" x14ac:dyDescent="0.2">
      <c r="H9000" s="204"/>
    </row>
    <row r="9001" spans="8:8" x14ac:dyDescent="0.2">
      <c r="H9001" s="204"/>
    </row>
    <row r="9002" spans="8:8" x14ac:dyDescent="0.2">
      <c r="H9002" s="204"/>
    </row>
    <row r="9003" spans="8:8" x14ac:dyDescent="0.2">
      <c r="H9003" s="204"/>
    </row>
    <row r="9004" spans="8:8" x14ac:dyDescent="0.2">
      <c r="H9004" s="204"/>
    </row>
    <row r="9005" spans="8:8" x14ac:dyDescent="0.2">
      <c r="H9005" s="204"/>
    </row>
    <row r="9006" spans="8:8" x14ac:dyDescent="0.2">
      <c r="H9006" s="204"/>
    </row>
    <row r="9007" spans="8:8" x14ac:dyDescent="0.2">
      <c r="H9007" s="204"/>
    </row>
    <row r="9008" spans="8:8" x14ac:dyDescent="0.2">
      <c r="H9008" s="204"/>
    </row>
    <row r="9009" spans="8:8" x14ac:dyDescent="0.2">
      <c r="H9009" s="204"/>
    </row>
    <row r="9010" spans="8:8" x14ac:dyDescent="0.2">
      <c r="H9010" s="204"/>
    </row>
    <row r="9011" spans="8:8" x14ac:dyDescent="0.2">
      <c r="H9011" s="204"/>
    </row>
    <row r="9012" spans="8:8" x14ac:dyDescent="0.2">
      <c r="H9012" s="204"/>
    </row>
    <row r="9013" spans="8:8" x14ac:dyDescent="0.2">
      <c r="H9013" s="204"/>
    </row>
    <row r="9014" spans="8:8" x14ac:dyDescent="0.2">
      <c r="H9014" s="204"/>
    </row>
    <row r="9015" spans="8:8" x14ac:dyDescent="0.2">
      <c r="H9015" s="204"/>
    </row>
    <row r="9016" spans="8:8" x14ac:dyDescent="0.2">
      <c r="H9016" s="204"/>
    </row>
    <row r="9017" spans="8:8" x14ac:dyDescent="0.2">
      <c r="H9017" s="204"/>
    </row>
    <row r="9018" spans="8:8" x14ac:dyDescent="0.2">
      <c r="H9018" s="204"/>
    </row>
    <row r="9019" spans="8:8" x14ac:dyDescent="0.2">
      <c r="H9019" s="204"/>
    </row>
    <row r="9020" spans="8:8" x14ac:dyDescent="0.2">
      <c r="H9020" s="204"/>
    </row>
    <row r="9021" spans="8:8" x14ac:dyDescent="0.2">
      <c r="H9021" s="204"/>
    </row>
    <row r="9022" spans="8:8" x14ac:dyDescent="0.2">
      <c r="H9022" s="204"/>
    </row>
    <row r="9023" spans="8:8" x14ac:dyDescent="0.2">
      <c r="H9023" s="204"/>
    </row>
    <row r="9024" spans="8:8" x14ac:dyDescent="0.2">
      <c r="H9024" s="204"/>
    </row>
    <row r="9025" spans="8:8" x14ac:dyDescent="0.2">
      <c r="H9025" s="204"/>
    </row>
    <row r="9026" spans="8:8" x14ac:dyDescent="0.2">
      <c r="H9026" s="204"/>
    </row>
    <row r="9027" spans="8:8" x14ac:dyDescent="0.2">
      <c r="H9027" s="204"/>
    </row>
    <row r="9028" spans="8:8" x14ac:dyDescent="0.2">
      <c r="H9028" s="204"/>
    </row>
    <row r="9029" spans="8:8" x14ac:dyDescent="0.2">
      <c r="H9029" s="204"/>
    </row>
    <row r="9030" spans="8:8" x14ac:dyDescent="0.2">
      <c r="H9030" s="204"/>
    </row>
    <row r="9031" spans="8:8" x14ac:dyDescent="0.2">
      <c r="H9031" s="204"/>
    </row>
    <row r="9032" spans="8:8" x14ac:dyDescent="0.2">
      <c r="H9032" s="204"/>
    </row>
    <row r="9033" spans="8:8" x14ac:dyDescent="0.2">
      <c r="H9033" s="204"/>
    </row>
    <row r="9034" spans="8:8" x14ac:dyDescent="0.2">
      <c r="H9034" s="204"/>
    </row>
    <row r="9035" spans="8:8" x14ac:dyDescent="0.2">
      <c r="H9035" s="204"/>
    </row>
    <row r="9036" spans="8:8" x14ac:dyDescent="0.2">
      <c r="H9036" s="204"/>
    </row>
    <row r="9037" spans="8:8" x14ac:dyDescent="0.2">
      <c r="H9037" s="204"/>
    </row>
    <row r="9038" spans="8:8" x14ac:dyDescent="0.2">
      <c r="H9038" s="204"/>
    </row>
    <row r="9039" spans="8:8" x14ac:dyDescent="0.2">
      <c r="H9039" s="204"/>
    </row>
    <row r="9040" spans="8:8" x14ac:dyDescent="0.2">
      <c r="H9040" s="204"/>
    </row>
    <row r="9041" spans="8:8" x14ac:dyDescent="0.2">
      <c r="H9041" s="204"/>
    </row>
    <row r="9042" spans="8:8" x14ac:dyDescent="0.2">
      <c r="H9042" s="204"/>
    </row>
    <row r="9043" spans="8:8" x14ac:dyDescent="0.2">
      <c r="H9043" s="204"/>
    </row>
    <row r="9044" spans="8:8" x14ac:dyDescent="0.2">
      <c r="H9044" s="204"/>
    </row>
    <row r="9045" spans="8:8" x14ac:dyDescent="0.2">
      <c r="H9045" s="204"/>
    </row>
    <row r="9046" spans="8:8" x14ac:dyDescent="0.2">
      <c r="H9046" s="204"/>
    </row>
    <row r="9047" spans="8:8" x14ac:dyDescent="0.2">
      <c r="H9047" s="204"/>
    </row>
    <row r="9048" spans="8:8" x14ac:dyDescent="0.2">
      <c r="H9048" s="204"/>
    </row>
    <row r="9049" spans="8:8" x14ac:dyDescent="0.2">
      <c r="H9049" s="204"/>
    </row>
    <row r="9050" spans="8:8" x14ac:dyDescent="0.2">
      <c r="H9050" s="204"/>
    </row>
    <row r="9051" spans="8:8" x14ac:dyDescent="0.2">
      <c r="H9051" s="204"/>
    </row>
    <row r="9052" spans="8:8" x14ac:dyDescent="0.2">
      <c r="H9052" s="204"/>
    </row>
    <row r="9053" spans="8:8" x14ac:dyDescent="0.2">
      <c r="H9053" s="204"/>
    </row>
    <row r="9054" spans="8:8" x14ac:dyDescent="0.2">
      <c r="H9054" s="204"/>
    </row>
    <row r="9055" spans="8:8" x14ac:dyDescent="0.2">
      <c r="H9055" s="204"/>
    </row>
    <row r="9056" spans="8:8" x14ac:dyDescent="0.2">
      <c r="H9056" s="204"/>
    </row>
    <row r="9057" spans="8:8" x14ac:dyDescent="0.2">
      <c r="H9057" s="204"/>
    </row>
    <row r="9058" spans="8:8" x14ac:dyDescent="0.2">
      <c r="H9058" s="204"/>
    </row>
    <row r="9059" spans="8:8" x14ac:dyDescent="0.2">
      <c r="H9059" s="204"/>
    </row>
    <row r="9060" spans="8:8" x14ac:dyDescent="0.2">
      <c r="H9060" s="204"/>
    </row>
    <row r="9061" spans="8:8" x14ac:dyDescent="0.2">
      <c r="H9061" s="204"/>
    </row>
    <row r="9062" spans="8:8" x14ac:dyDescent="0.2">
      <c r="H9062" s="204"/>
    </row>
    <row r="9063" spans="8:8" x14ac:dyDescent="0.2">
      <c r="H9063" s="204"/>
    </row>
    <row r="9064" spans="8:8" x14ac:dyDescent="0.2">
      <c r="H9064" s="204"/>
    </row>
    <row r="9065" spans="8:8" x14ac:dyDescent="0.2">
      <c r="H9065" s="204"/>
    </row>
    <row r="9066" spans="8:8" x14ac:dyDescent="0.2">
      <c r="H9066" s="204"/>
    </row>
    <row r="9067" spans="8:8" x14ac:dyDescent="0.2">
      <c r="H9067" s="204"/>
    </row>
    <row r="9068" spans="8:8" x14ac:dyDescent="0.2">
      <c r="H9068" s="204"/>
    </row>
    <row r="9069" spans="8:8" x14ac:dyDescent="0.2">
      <c r="H9069" s="204"/>
    </row>
    <row r="9070" spans="8:8" x14ac:dyDescent="0.2">
      <c r="H9070" s="204"/>
    </row>
    <row r="9071" spans="8:8" x14ac:dyDescent="0.2">
      <c r="H9071" s="204"/>
    </row>
    <row r="9072" spans="8:8" x14ac:dyDescent="0.2">
      <c r="H9072" s="204"/>
    </row>
    <row r="9073" spans="8:8" x14ac:dyDescent="0.2">
      <c r="H9073" s="204"/>
    </row>
    <row r="9074" spans="8:8" x14ac:dyDescent="0.2">
      <c r="H9074" s="204"/>
    </row>
    <row r="9075" spans="8:8" x14ac:dyDescent="0.2">
      <c r="H9075" s="204"/>
    </row>
    <row r="9076" spans="8:8" x14ac:dyDescent="0.2">
      <c r="H9076" s="204"/>
    </row>
    <row r="9077" spans="8:8" x14ac:dyDescent="0.2">
      <c r="H9077" s="204"/>
    </row>
    <row r="9078" spans="8:8" x14ac:dyDescent="0.2">
      <c r="H9078" s="204"/>
    </row>
    <row r="9079" spans="8:8" x14ac:dyDescent="0.2">
      <c r="H9079" s="204"/>
    </row>
    <row r="9080" spans="8:8" x14ac:dyDescent="0.2">
      <c r="H9080" s="204"/>
    </row>
    <row r="9081" spans="8:8" x14ac:dyDescent="0.2">
      <c r="H9081" s="204"/>
    </row>
    <row r="9082" spans="8:8" x14ac:dyDescent="0.2">
      <c r="H9082" s="204"/>
    </row>
    <row r="9083" spans="8:8" x14ac:dyDescent="0.2">
      <c r="H9083" s="204"/>
    </row>
    <row r="9084" spans="8:8" x14ac:dyDescent="0.2">
      <c r="H9084" s="204"/>
    </row>
    <row r="9085" spans="8:8" x14ac:dyDescent="0.2">
      <c r="H9085" s="204"/>
    </row>
    <row r="9086" spans="8:8" x14ac:dyDescent="0.2">
      <c r="H9086" s="204"/>
    </row>
    <row r="9087" spans="8:8" x14ac:dyDescent="0.2">
      <c r="H9087" s="204"/>
    </row>
    <row r="9088" spans="8:8" x14ac:dyDescent="0.2">
      <c r="H9088" s="204"/>
    </row>
    <row r="9089" spans="8:8" x14ac:dyDescent="0.2">
      <c r="H9089" s="204"/>
    </row>
    <row r="9090" spans="8:8" x14ac:dyDescent="0.2">
      <c r="H9090" s="204"/>
    </row>
    <row r="9091" spans="8:8" x14ac:dyDescent="0.2">
      <c r="H9091" s="204"/>
    </row>
    <row r="9092" spans="8:8" x14ac:dyDescent="0.2">
      <c r="H9092" s="204"/>
    </row>
    <row r="9093" spans="8:8" x14ac:dyDescent="0.2">
      <c r="H9093" s="204"/>
    </row>
    <row r="9094" spans="8:8" x14ac:dyDescent="0.2">
      <c r="H9094" s="204"/>
    </row>
    <row r="9095" spans="8:8" x14ac:dyDescent="0.2">
      <c r="H9095" s="204"/>
    </row>
    <row r="9096" spans="8:8" x14ac:dyDescent="0.2">
      <c r="H9096" s="204"/>
    </row>
    <row r="9097" spans="8:8" x14ac:dyDescent="0.2">
      <c r="H9097" s="204"/>
    </row>
    <row r="9098" spans="8:8" x14ac:dyDescent="0.2">
      <c r="H9098" s="204"/>
    </row>
    <row r="9099" spans="8:8" x14ac:dyDescent="0.2">
      <c r="H9099" s="204"/>
    </row>
    <row r="9100" spans="8:8" x14ac:dyDescent="0.2">
      <c r="H9100" s="204"/>
    </row>
    <row r="9101" spans="8:8" x14ac:dyDescent="0.2">
      <c r="H9101" s="204"/>
    </row>
    <row r="9102" spans="8:8" x14ac:dyDescent="0.2">
      <c r="H9102" s="204"/>
    </row>
    <row r="9103" spans="8:8" x14ac:dyDescent="0.2">
      <c r="H9103" s="204"/>
    </row>
    <row r="9104" spans="8:8" x14ac:dyDescent="0.2">
      <c r="H9104" s="204"/>
    </row>
    <row r="9105" spans="8:8" x14ac:dyDescent="0.2">
      <c r="H9105" s="204"/>
    </row>
    <row r="9106" spans="8:8" x14ac:dyDescent="0.2">
      <c r="H9106" s="204"/>
    </row>
    <row r="9107" spans="8:8" x14ac:dyDescent="0.2">
      <c r="H9107" s="204"/>
    </row>
    <row r="9108" spans="8:8" x14ac:dyDescent="0.2">
      <c r="H9108" s="204"/>
    </row>
    <row r="9109" spans="8:8" x14ac:dyDescent="0.2">
      <c r="H9109" s="204"/>
    </row>
    <row r="9110" spans="8:8" x14ac:dyDescent="0.2">
      <c r="H9110" s="204"/>
    </row>
    <row r="9111" spans="8:8" x14ac:dyDescent="0.2">
      <c r="H9111" s="204"/>
    </row>
    <row r="9112" spans="8:8" x14ac:dyDescent="0.2">
      <c r="H9112" s="204"/>
    </row>
    <row r="9113" spans="8:8" x14ac:dyDescent="0.2">
      <c r="H9113" s="204"/>
    </row>
    <row r="9114" spans="8:8" x14ac:dyDescent="0.2">
      <c r="H9114" s="204"/>
    </row>
    <row r="9115" spans="8:8" x14ac:dyDescent="0.2">
      <c r="H9115" s="204"/>
    </row>
    <row r="9116" spans="8:8" x14ac:dyDescent="0.2">
      <c r="H9116" s="204"/>
    </row>
    <row r="9117" spans="8:8" x14ac:dyDescent="0.2">
      <c r="H9117" s="204"/>
    </row>
    <row r="9118" spans="8:8" x14ac:dyDescent="0.2">
      <c r="H9118" s="204"/>
    </row>
    <row r="9119" spans="8:8" x14ac:dyDescent="0.2">
      <c r="H9119" s="204"/>
    </row>
    <row r="9120" spans="8:8" x14ac:dyDescent="0.2">
      <c r="H9120" s="204"/>
    </row>
    <row r="9121" spans="8:8" x14ac:dyDescent="0.2">
      <c r="H9121" s="204"/>
    </row>
    <row r="9122" spans="8:8" x14ac:dyDescent="0.2">
      <c r="H9122" s="204"/>
    </row>
    <row r="9123" spans="8:8" x14ac:dyDescent="0.2">
      <c r="H9123" s="204"/>
    </row>
    <row r="9124" spans="8:8" x14ac:dyDescent="0.2">
      <c r="H9124" s="204"/>
    </row>
    <row r="9125" spans="8:8" x14ac:dyDescent="0.2">
      <c r="H9125" s="204"/>
    </row>
    <row r="9126" spans="8:8" x14ac:dyDescent="0.2">
      <c r="H9126" s="204"/>
    </row>
    <row r="9127" spans="8:8" x14ac:dyDescent="0.2">
      <c r="H9127" s="204"/>
    </row>
    <row r="9128" spans="8:8" x14ac:dyDescent="0.2">
      <c r="H9128" s="204"/>
    </row>
  </sheetData>
  <sheetProtection formatCells="0" formatColumns="0" formatRows="0" insertColumns="0" insertHyperlinks="0" deleteColumns="0" deleteRows="0" sort="0" autoFilter="0" pivotTables="0"/>
  <protectedRanges>
    <protectedRange sqref="Q508:Q509" name="Диапазон1_99_53_1_23_1_2_1_2_2_1"/>
    <protectedRange sqref="Q6093:Q6094" name="Диапазон1_99_53_1_23_1_2_1_2_3_2"/>
    <protectedRange sqref="Q6149" name="Диапазон1_99_53_1_23_1_2_1_4_2_2"/>
    <protectedRange sqref="Q6150:Q6151" name="Диапазон1_99_53_1_23_1_2_1_2_2_2_2"/>
  </protectedRanges>
  <autoFilter ref="A35:AJ8449" xr:uid="{00000000-0009-0000-0000-000003000000}">
    <filterColumn colId="14">
      <filters>
        <filter val="ТЭЦ"/>
      </filters>
    </filterColumn>
    <sortState xmlns:xlrd2="http://schemas.microsoft.com/office/spreadsheetml/2017/richdata2" ref="A36:AJ8449">
      <sortCondition ref="B35:B8449"/>
    </sortState>
  </autoFilter>
  <mergeCells count="2">
    <mergeCell ref="A33:T33"/>
    <mergeCell ref="U33:AG33"/>
  </mergeCells>
  <phoneticPr fontId="5" type="noConversion"/>
  <conditionalFormatting sqref="V2937:AC2937 V2802:AC2804 V3026:AC3026 V3065:AC3065 V2860:AC2861 V3131:AC3131 V3155:AC3155 V3162:AC3162 V3294:AC3295 V3313:AC3313 V3364:AC3364 V3424:AC3424 V3465:AC3465 V1981:AC1981 V2169:AC2169 V2218:AC2218 V2248:AC2248 V68:AC68 V301:AC301 V306:AC307 V379:AC379 V436:AC436 V442:AC443 V459:AC459 V502:AC502 V552:AC552 V586:AC586 V773:AC773 V909:AC911 V917:AC917 V1003:AC1003 V1090:AC1090 V1097:AC1097 V1162:AC1162 V1266:AC1266 V1406:AC1406 V2965:AB2965 V1534:AC1534 V1571:AC1571 V1726:AC1726 V2629:AC2629 V2643:AC2643 V2694:AC2695 V2750:AC2750 V2786:AC2786 AC2965:AC2966 X1454 Z1454:AC1454 V2359:AC2591 Y6919:AC6919 V6915:AB6915 Y6916:Y6918 V6084:AC6914 V6920:AC7010 Z6916:AB6916 Z6917:AC6918 AC6915:AC6916 V6916:X6919">
    <cfRule type="notContainsBlanks" dxfId="2" priority="324">
      <formula>LEN(TRIM(V68))&gt;0</formula>
    </cfRule>
  </conditionalFormatting>
  <conditionalFormatting sqref="D6084:D7010">
    <cfRule type="duplicateValues" dxfId="1" priority="2"/>
  </conditionalFormatting>
  <conditionalFormatting sqref="E6084:E7010">
    <cfRule type="duplicateValues" dxfId="0" priority="1"/>
  </conditionalFormatting>
  <dataValidations count="154">
    <dataValidation type="list" allowBlank="1" showInputMessage="1" showErrorMessage="1" errorTitle="Внимание" error="Введено недопустимое значение" sqref="WWN4097:WWN4102 KB1615:KB1619 TX1615:TX1619 ADT1615:ADT1619 ANP1615:ANP1619 AXL1615:AXL1619 BHH1615:BHH1619 BRD1615:BRD1619 CAZ1615:CAZ1619 CKV1615:CKV1619 CUR1615:CUR1619 DEN1615:DEN1619 DOJ1615:DOJ1619 DYF1615:DYF1619 EIB1615:EIB1619 ERX1615:ERX1619 FBT1615:FBT1619 FLP1615:FLP1619 FVL1615:FVL1619 GFH1615:GFH1619 GPD1615:GPD1619 GYZ1615:GYZ1619 HIV1615:HIV1619 HSR1615:HSR1619 ICN1615:ICN1619 IMJ1615:IMJ1619 IWF1615:IWF1619 JGB1615:JGB1619 JPX1615:JPX1619 JZT1615:JZT1619 KJP1615:KJP1619 KTL1615:KTL1619 LDH1615:LDH1619 LND1615:LND1619 LWZ1615:LWZ1619 MGV1615:MGV1619 MQR1615:MQR1619 NAN1615:NAN1619 NKJ1615:NKJ1619 NUF1615:NUF1619 OEB1615:OEB1619 ONX1615:ONX1619 OXT1615:OXT1619 PHP1615:PHP1619 PRL1615:PRL1619 QBH1615:QBH1619 QLD1615:QLD1619 QUZ1615:QUZ1619 REV1615:REV1619 ROR1615:ROR1619 RYN1615:RYN1619 SIJ1615:SIJ1619 SSF1615:SSF1619 TCB1615:TCB1619 TLX1615:TLX1619 TVT1615:TVT1619 UFP1615:UFP1619 UPL1615:UPL1619 UZH1615:UZH1619 VJD1615:VJD1619 VSZ1615:VSZ1619 WCV1615:WCV1619 WMR1615:WMR1619 WWN1615:WWN1619 AF1363 KB1509:KB1521 TX1509:TX1521 ADT1509:ADT1521 ANP1509:ANP1521 AXL1509:AXL1521 BHH1509:BHH1521 BRD1509:BRD1521 CAZ1509:CAZ1521 CKV1509:CKV1521 CUR1509:CUR1521 DEN1509:DEN1521 DOJ1509:DOJ1521 DYF1509:DYF1521 EIB1509:EIB1521 ERX1509:ERX1521 FBT1509:FBT1521 FLP1509:FLP1521 FVL1509:FVL1521 GFH1509:GFH1521 GPD1509:GPD1521 GYZ1509:GYZ1521 HIV1509:HIV1521 HSR1509:HSR1521 ICN1509:ICN1521 IMJ1509:IMJ1521 IWF1509:IWF1521 JGB1509:JGB1521 JPX1509:JPX1521 JZT1509:JZT1521 KJP1509:KJP1521 KTL1509:KTL1521 LDH1509:LDH1521 LND1509:LND1521 LWZ1509:LWZ1521 MGV1509:MGV1521 MQR1509:MQR1521 NAN1509:NAN1521 NKJ1509:NKJ1521 NUF1509:NUF1521 OEB1509:OEB1521 ONX1509:ONX1521 OXT1509:OXT1521 PHP1509:PHP1521 PRL1509:PRL1521 QBH1509:QBH1521 QLD1509:QLD1521 QUZ1509:QUZ1521 REV1509:REV1521 ROR1509:ROR1521 RYN1509:RYN1521 SIJ1509:SIJ1521 SSF1509:SSF1521 TCB1509:TCB1521 TLX1509:TLX1521 TVT1509:TVT1521 UFP1509:UFP1521 UPL1509:UPL1521 UZH1509:UZH1521 VJD1509:VJD1521 VSZ1509:VSZ1521 WCV1509:WCV1521 WMR1509:WMR1521 WWN1657 WMR1657 WCV1657 VSZ1657 VJD1657 UZH1657 UPL1657 UFP1657 TVT1657 TLX1657 TCB1657 SSF1657 SIJ1657 RYN1657 ROR1657 REV1657 QUZ1657 QLD1657 QBH1657 PRL1657 PHP1657 OXT1657 ONX1657 OEB1657 NUF1657 NKJ1657 NAN1657 MQR1657 MGV1657 LWZ1657 LND1657 LDH1657 KTL1657 KJP1657 JZT1657 JPX1657 JGB1657 IWF1657 IMJ1657 ICN1657 HSR1657 HIV1657 GYZ1657 GPD1657 GFH1657 FVL1657 FLP1657 FBT1657 ERX1657 EIB1657 DYF1657 DOJ1657 DEN1657 CUR1657 CKV1657 CAZ1657 BRD1657 BHH1657 AXL1657 ANP1657 ADT1657 TX1657 KB1657 AF1657 WWN1509:WWN1521 AF1515:AF1521 KB1562:KB1566 TX1562:TX1566 ADT1562:ADT1566 ANP1562:ANP1566 AXL1562:AXL1566 BHH1562:BHH1566 BRD1562:BRD1566 CAZ1562:CAZ1566 CKV1562:CKV1566 CUR1562:CUR1566 DEN1562:DEN1566 DOJ1562:DOJ1566 DYF1562:DYF1566 EIB1562:EIB1566 ERX1562:ERX1566 FBT1562:FBT1566 FLP1562:FLP1566 FVL1562:FVL1566 GFH1562:GFH1566 GPD1562:GPD1566 GYZ1562:GYZ1566 HIV1562:HIV1566 HSR1562:HSR1566 ICN1562:ICN1566 IMJ1562:IMJ1566 IWF1562:IWF1566 JGB1562:JGB1566 JPX1562:JPX1566 JZT1562:JZT1566 KJP1562:KJP1566 KTL1562:KTL1566 LDH1562:LDH1566 LND1562:LND1566 LWZ1562:LWZ1566 MGV1562:MGV1566 MQR1562:MQR1566 NAN1562:NAN1566 NKJ1562:NKJ1566 NUF1562:NUF1566 OEB1562:OEB1566 ONX1562:ONX1566 OXT1562:OXT1566 PHP1562:PHP1566 PRL1562:PRL1566 QBH1562:QBH1566 QLD1562:QLD1566 QUZ1562:QUZ1566 REV1562:REV1566 ROR1562:ROR1566 RYN1562:RYN1566 SIJ1562:SIJ1566 SSF1562:SSF1566 TCB1562:TCB1566 TLX1562:TLX1566 TVT1562:TVT1566 UFP1562:UFP1566 UPL1562:UPL1566 UZH1562:UZH1566 VJD1562:VJD1566 VSZ1562:VSZ1566 WCV1562:WCV1566 WMR1562:WMR1566 WWN1562:WWN1566 AF1423:AF1426 KB1423:KB1426 TX1423:TX1426 ADT1423:ADT1426 ANP1423:ANP1426 AXL1423:AXL1426 BHH1423:BHH1426 BRD1423:BRD1426 CAZ1423:CAZ1426 CKV1423:CKV1426 CUR1423:CUR1426 DEN1423:DEN1426 DOJ1423:DOJ1426 DYF1423:DYF1426 EIB1423:EIB1426 ERX1423:ERX1426 FBT1423:FBT1426 FLP1423:FLP1426 FVL1423:FVL1426 GFH1423:GFH1426 GPD1423:GPD1426 GYZ1423:GYZ1426 HIV1423:HIV1426 HSR1423:HSR1426 ICN1423:ICN1426 IMJ1423:IMJ1426 IWF1423:IWF1426 JGB1423:JGB1426 JPX1423:JPX1426 JZT1423:JZT1426 KJP1423:KJP1426 KTL1423:KTL1426 LDH1423:LDH1426 LND1423:LND1426 LWZ1423:LWZ1426 MGV1423:MGV1426 MQR1423:MQR1426 NAN1423:NAN1426 NKJ1423:NKJ1426 NUF1423:NUF1426 OEB1423:OEB1426 ONX1423:ONX1426 OXT1423:OXT1426 PHP1423:PHP1426 PRL1423:PRL1426 QBH1423:QBH1426 QLD1423:QLD1426 QUZ1423:QUZ1426 REV1423:REV1426 ROR1423:ROR1426 RYN1423:RYN1426 SIJ1423:SIJ1426 SSF1423:SSF1426 TCB1423:TCB1426 TLX1423:TLX1426 TVT1423:TVT1426 UFP1423:UFP1426 UPL1423:UPL1426 UZH1423:UZH1426 VJD1423:VJD1426 VSZ1423:VSZ1426 WCV1423:WCV1426 WMR1423:WMR1426 WWN1423:WWN1426 WWN1799:WWN1800 AF1760:AF1762 KB1760:KB1762 TX1760:TX1762 ADT1760:ADT1762 ANP1760:ANP1762 AXL1760:AXL1762 BHH1760:BHH1762 BRD1760:BRD1762 CAZ1760:CAZ1762 CKV1760:CKV1762 CUR1760:CUR1762 DEN1760:DEN1762 DOJ1760:DOJ1762 DYF1760:DYF1762 EIB1760:EIB1762 ERX1760:ERX1762 FBT1760:FBT1762 FLP1760:FLP1762 FVL1760:FVL1762 GFH1760:GFH1762 GPD1760:GPD1762 GYZ1760:GYZ1762 HIV1760:HIV1762 HSR1760:HSR1762 ICN1760:ICN1762 IMJ1760:IMJ1762 IWF1760:IWF1762 JGB1760:JGB1762 JPX1760:JPX1762 JZT1760:JZT1762 KJP1760:KJP1762 KTL1760:KTL1762 LDH1760:LDH1762 LND1760:LND1762 LWZ1760:LWZ1762 MGV1760:MGV1762 MQR1760:MQR1762 NAN1760:NAN1762 NKJ1760:NKJ1762 NUF1760:NUF1762 OEB1760:OEB1762 ONX1760:ONX1762 OXT1760:OXT1762 PHP1760:PHP1762 PRL1760:PRL1762 QBH1760:QBH1762 QLD1760:QLD1762 QUZ1760:QUZ1762 REV1760:REV1762 ROR1760:ROR1762 RYN1760:RYN1762 SIJ1760:SIJ1762 SSF1760:SSF1762 TCB1760:TCB1762 TLX1760:TLX1762 TVT1760:TVT1762 UFP1760:UFP1762 UPL1760:UPL1762 UZH1760:UZH1762 VJD1760:VJD1762 VSZ1760:VSZ1762 WCV1760:WCV1762 WMR1760:WMR1762 WWN1760:WWN1762 AF2778 KB1799:KB1800 TX1799:TX1800 ADT1799:ADT1800 ANP1799:ANP1800 AXL1799:AXL1800 BHH1799:BHH1800 BRD1799:BRD1800 CAZ1799:CAZ1800 CKV1799:CKV1800 CUR1799:CUR1800 DEN1799:DEN1800 DOJ1799:DOJ1800 DYF1799:DYF1800 EIB1799:EIB1800 ERX1799:ERX1800 FBT1799:FBT1800 FLP1799:FLP1800 FVL1799:FVL1800 GFH1799:GFH1800 GPD1799:GPD1800 GYZ1799:GYZ1800 HIV1799:HIV1800 HSR1799:HSR1800 ICN1799:ICN1800 IMJ1799:IMJ1800 IWF1799:IWF1800 JGB1799:JGB1800 JPX1799:JPX1800 JZT1799:JZT1800 KJP1799:KJP1800 KTL1799:KTL1800 LDH1799:LDH1800 LND1799:LND1800 LWZ1799:LWZ1800 MGV1799:MGV1800 MQR1799:MQR1800 NAN1799:NAN1800 NKJ1799:NKJ1800 NUF1799:NUF1800 OEB1799:OEB1800 ONX1799:ONX1800 OXT1799:OXT1800 PHP1799:PHP1800 PRL1799:PRL1800 QBH1799:QBH1800 QLD1799:QLD1800 QUZ1799:QUZ1800 REV1799:REV1800 ROR1799:ROR1800 RYN1799:RYN1800 SIJ1799:SIJ1800 SSF1799:SSF1800 TCB1799:TCB1800 TLX1799:TLX1800 TVT1799:TVT1800 UFP1799:UFP1800 UPL1799:UPL1800 UZH1799:UZH1800 VJD1799:VJD1800 VSZ1799:VSZ1800 WCV1799:WCV1800 WMR1799:WMR1800 AF1311 KB1311 TX1311 ADT1311 ANP1311 AXL1311 BHH1311 BRD1311 CAZ1311 CKV1311 CUR1311 DEN1311 DOJ1311 DYF1311 EIB1311 ERX1311 FBT1311 FLP1311 FVL1311 GFH1311 GPD1311 GYZ1311 HIV1311 HSR1311 ICN1311 IMJ1311 IWF1311 JGB1311 JPX1311 JZT1311 KJP1311 KTL1311 LDH1311 LND1311 LWZ1311 MGV1311 MQR1311 NAN1311 NKJ1311 NUF1311 OEB1311 ONX1311 OXT1311 PHP1311 PRL1311 QBH1311 QLD1311 QUZ1311 REV1311 ROR1311 RYN1311 SIJ1311 SSF1311 TCB1311 TLX1311 TVT1311 UFP1311 UPL1311 UZH1311 VJD1311 VSZ1311 WCV1311 WMR1311 WWN1311 KB1363:KB1365 TX1363:TX1365 ADT1363:ADT1365 ANP1363:ANP1365 AXL1363:AXL1365 BHH1363:BHH1365 BRD1363:BRD1365 CAZ1363:CAZ1365 CKV1363:CKV1365 CUR1363:CUR1365 DEN1363:DEN1365 DOJ1363:DOJ1365 DYF1363:DYF1365 EIB1363:EIB1365 ERX1363:ERX1365 FBT1363:FBT1365 FLP1363:FLP1365 FVL1363:FVL1365 GFH1363:GFH1365 GPD1363:GPD1365 GYZ1363:GYZ1365 HIV1363:HIV1365 HSR1363:HSR1365 ICN1363:ICN1365 IMJ1363:IMJ1365 IWF1363:IWF1365 JGB1363:JGB1365 JPX1363:JPX1365 JZT1363:JZT1365 KJP1363:KJP1365 KTL1363:KTL1365 LDH1363:LDH1365 LND1363:LND1365 LWZ1363:LWZ1365 MGV1363:MGV1365 MQR1363:MQR1365 NAN1363:NAN1365 NKJ1363:NKJ1365 NUF1363:NUF1365 OEB1363:OEB1365 ONX1363:ONX1365 OXT1363:OXT1365 PHP1363:PHP1365 PRL1363:PRL1365 QBH1363:QBH1365 QLD1363:QLD1365 QUZ1363:QUZ1365 REV1363:REV1365 ROR1363:ROR1365 RYN1363:RYN1365 SIJ1363:SIJ1365 SSF1363:SSF1365 TCB1363:TCB1365 TLX1363:TLX1365 TVT1363:TVT1365 UFP1363:UFP1365 UPL1363:UPL1365 UZH1363:UZH1365 VJD1363:VJD1365 VSZ1363:VSZ1365 WCV1363:WCV1365 WMR1363:WMR1365 WWN1363:WWN1365 AF3455 KB1955:KB1970 TX1955:TX1970 ADT1955:ADT1970 ANP1955:ANP1970 AXL1955:AXL1970 BHH1955:BHH1970 BRD1955:BRD1970 CAZ1955:CAZ1970 CKV1955:CKV1970 CUR1955:CUR1970 DEN1955:DEN1970 DOJ1955:DOJ1970 DYF1955:DYF1970 EIB1955:EIB1970 ERX1955:ERX1970 FBT1955:FBT1970 FLP1955:FLP1970 FVL1955:FVL1970 GFH1955:GFH1970 GPD1955:GPD1970 GYZ1955:GYZ1970 HIV1955:HIV1970 HSR1955:HSR1970 ICN1955:ICN1970 IMJ1955:IMJ1970 IWF1955:IWF1970 JGB1955:JGB1970 JPX1955:JPX1970 JZT1955:JZT1970 KJP1955:KJP1970 KTL1955:KTL1970 LDH1955:LDH1970 LND1955:LND1970 LWZ1955:LWZ1970 MGV1955:MGV1970 MQR1955:MQR1970 NAN1955:NAN1970 NKJ1955:NKJ1970 NUF1955:NUF1970 OEB1955:OEB1970 ONX1955:ONX1970 OXT1955:OXT1970 PHP1955:PHP1970 PRL1955:PRL1970 QBH1955:QBH1970 QLD1955:QLD1970 QUZ1955:QUZ1970 REV1955:REV1970 ROR1955:ROR1970 RYN1955:RYN1970 SIJ1955:SIJ1970 SSF1955:SSF1970 TCB1955:TCB1970 TLX1955:TLX1970 TVT1955:TVT1970 UFP1955:UFP1970 UPL1955:UPL1970 UZH1955:UZH1970 VJD1955:VJD1970 VSZ1955:VSZ1970 WCV1955:WCV1970 WMR1955:WMR1970 WWN1955:WWN1970 AF2025 KB2025 TX2025 ADT2025 ANP2025 AXL2025 BHH2025 BRD2025 CAZ2025 CKV2025 CUR2025 DEN2025 DOJ2025 DYF2025 EIB2025 ERX2025 FBT2025 FLP2025 FVL2025 GFH2025 GPD2025 GYZ2025 HIV2025 HSR2025 ICN2025 IMJ2025 IWF2025 JGB2025 JPX2025 JZT2025 KJP2025 KTL2025 LDH2025 LND2025 LWZ2025 MGV2025 MQR2025 NAN2025 NKJ2025 NUF2025 OEB2025 ONX2025 OXT2025 PHP2025 PRL2025 QBH2025 QLD2025 QUZ2025 REV2025 ROR2025 RYN2025 SIJ2025 SSF2025 TCB2025 TLX2025 TVT2025 UFP2025 UPL2025 UZH2025 VJD2025 VSZ2025 WCV2025 WMR2025 WWN2025 WCV7778:WCV7779 KB2099:KB2102 TX2099:TX2102 ADT2099:ADT2102 ANP2099:ANP2102 AXL2099:AXL2102 BHH2099:BHH2102 BRD2099:BRD2102 CAZ2099:CAZ2102 CKV2099:CKV2102 CUR2099:CUR2102 DEN2099:DEN2102 DOJ2099:DOJ2102 DYF2099:DYF2102 EIB2099:EIB2102 ERX2099:ERX2102 FBT2099:FBT2102 FLP2099:FLP2102 FVL2099:FVL2102 GFH2099:GFH2102 GPD2099:GPD2102 GYZ2099:GYZ2102 HIV2099:HIV2102 HSR2099:HSR2102 ICN2099:ICN2102 IMJ2099:IMJ2102 IWF2099:IWF2102 JGB2099:JGB2102 JPX2099:JPX2102 JZT2099:JZT2102 KJP2099:KJP2102 KTL2099:KTL2102 LDH2099:LDH2102 LND2099:LND2102 LWZ2099:LWZ2102 MGV2099:MGV2102 MQR2099:MQR2102 NAN2099:NAN2102 NKJ2099:NKJ2102 NUF2099:NUF2102 OEB2099:OEB2102 ONX2099:ONX2102 OXT2099:OXT2102 PHP2099:PHP2102 PRL2099:PRL2102 QBH2099:QBH2102 QLD2099:QLD2102 QUZ2099:QUZ2102 REV2099:REV2102 ROR2099:ROR2102 RYN2099:RYN2102 SIJ2099:SIJ2102 SSF2099:SSF2102 TCB2099:TCB2102 TLX2099:TLX2102 TVT2099:TVT2102 UFP2099:UFP2102 UPL2099:UPL2102 UZH2099:UZH2102 VJD2099:VJD2102 VSZ2099:VSZ2102 WCV2099:WCV2102 WMR2099:WMR2102 WWN2099:WWN2102 WMR7778:WMR7779 KB2135:KB2138 TX2135:TX2138 ADT2135:ADT2138 ANP2135:ANP2138 AXL2135:AXL2138 BHH2135:BHH2138 BRD2135:BRD2138 CAZ2135:CAZ2138 CKV2135:CKV2138 CUR2135:CUR2138 DEN2135:DEN2138 DOJ2135:DOJ2138 DYF2135:DYF2138 EIB2135:EIB2138 ERX2135:ERX2138 FBT2135:FBT2138 FLP2135:FLP2138 FVL2135:FVL2138 GFH2135:GFH2138 GPD2135:GPD2138 GYZ2135:GYZ2138 HIV2135:HIV2138 HSR2135:HSR2138 ICN2135:ICN2138 IMJ2135:IMJ2138 IWF2135:IWF2138 JGB2135:JGB2138 JPX2135:JPX2138 JZT2135:JZT2138 KJP2135:KJP2138 KTL2135:KTL2138 LDH2135:LDH2138 LND2135:LND2138 LWZ2135:LWZ2138 MGV2135:MGV2138 MQR2135:MQR2138 NAN2135:NAN2138 NKJ2135:NKJ2138 NUF2135:NUF2138 OEB2135:OEB2138 ONX2135:ONX2138 OXT2135:OXT2138 PHP2135:PHP2138 PRL2135:PRL2138 QBH2135:QBH2138 QLD2135:QLD2138 QUZ2135:QUZ2138 REV2135:REV2138 ROR2135:ROR2138 RYN2135:RYN2138 SIJ2135:SIJ2138 SSF2135:SSF2138 TCB2135:TCB2138 TLX2135:TLX2138 TVT2135:TVT2138 UFP2135:UFP2138 UPL2135:UPL2138 UZH2135:UZH2138 VJD2135:VJD2138 VSZ2135:VSZ2138 WCV2135:WCV2138 WMR2135:WMR2138 WWN2135:WWN2138 AF2333:AF2339 KB2333:KB2339 TX2333:TX2339 ADT2333:ADT2339 ANP2333:ANP2339 AXL2333:AXL2339 BHH2333:BHH2339 BRD2333:BRD2339 CAZ2333:CAZ2339 CKV2333:CKV2339 CUR2333:CUR2339 DEN2333:DEN2339 DOJ2333:DOJ2339 DYF2333:DYF2339 EIB2333:EIB2339 ERX2333:ERX2339 FBT2333:FBT2339 FLP2333:FLP2339 FVL2333:FVL2339 GFH2333:GFH2339 GPD2333:GPD2339 GYZ2333:GYZ2339 HIV2333:HIV2339 HSR2333:HSR2339 ICN2333:ICN2339 IMJ2333:IMJ2339 IWF2333:IWF2339 JGB2333:JGB2339 JPX2333:JPX2339 JZT2333:JZT2339 KJP2333:KJP2339 KTL2333:KTL2339 LDH2333:LDH2339 LND2333:LND2339 LWZ2333:LWZ2339 MGV2333:MGV2339 MQR2333:MQR2339 NAN2333:NAN2339 NKJ2333:NKJ2339 NUF2333:NUF2339 OEB2333:OEB2339 ONX2333:ONX2339 OXT2333:OXT2339 PHP2333:PHP2339 PRL2333:PRL2339 QBH2333:QBH2339 QLD2333:QLD2339 QUZ2333:QUZ2339 REV2333:REV2339 ROR2333:ROR2339 RYN2333:RYN2339 SIJ2333:SIJ2339 SSF2333:SSF2339 TCB2333:TCB2339 TLX2333:TLX2339 TVT2333:TVT2339 UFP2333:UFP2339 UPL2333:UPL2339 UZH2333:UZH2339 VJD2333:VJD2339 VSZ2333:VSZ2339 WCV2333:WCV2339 WMR2333:WMR2339 WWN2333:WWN2339 AF1618:AF1619 WWN7816:WWN7817 AF7864:AF7866 KB7864:KB7866 TX7864:TX7866 ADT7864:ADT7866 ANP7864:ANP7866 AXL7864:AXL7866 BHH7864:BHH7866 BRD7864:BRD7866 CAZ7864:CAZ7866 CKV7864:CKV7866 CUR7864:CUR7866 DEN7864:DEN7866 DOJ7864:DOJ7866 DYF7864:DYF7866 EIB7864:EIB7866 ERX7864:ERX7866 FBT7864:FBT7866 FLP7864:FLP7866 FVL7864:FVL7866 GFH7864:GFH7866 GPD7864:GPD7866 GYZ7864:GYZ7866 HIV7864:HIV7866 HSR7864:HSR7866 ICN7864:ICN7866 IMJ7864:IMJ7866 IWF7864:IWF7866 JGB7864:JGB7866 JPX7864:JPX7866 JZT7864:JZT7866 KJP7864:KJP7866 KTL7864:KTL7866 LDH7864:LDH7866 LND7864:LND7866 LWZ7864:LWZ7866 MGV7864:MGV7866 MQR7864:MQR7866 NAN7864:NAN7866 NKJ7864:NKJ7866 NUF7864:NUF7866 OEB7864:OEB7866 ONX7864:ONX7866 OXT7864:OXT7866 PHP7864:PHP7866 PRL7864:PRL7866 QBH7864:QBH7866 QLD7864:QLD7866 QUZ7864:QUZ7866 REV7864:REV7866 ROR7864:ROR7866 RYN7864:RYN7866 SIJ7864:SIJ7866 SSF7864:SSF7866 TCB7864:TCB7866 TLX7864:TLX7866 TVT7864:TVT7866 UFP7864:UFP7866 UPL7864:UPL7866 UZH7864:UZH7866 VJD7864:VJD7866 VSZ7864:VSZ7866 WCV7864:WCV7866 WCV7724:WCV7728 WMR7724:WMR7728 WWN7724:WWN7728 AF7778:AF7779 KB7778:KB7779 TX7778:TX7779 ADT7778:ADT7779 ANP7778:ANP7779 AXL7778:AXL7779 BHH7778:BHH7779 BRD7778:BRD7779 CAZ7778:CAZ7779 CKV7778:CKV7779 CUR7778:CUR7779 DEN7778:DEN7779 DOJ7778:DOJ7779 DYF7778:DYF7779 EIB7778:EIB7779 ERX7778:ERX7779 FBT7778:FBT7779 FLP7778:FLP7779 FVL7778:FVL7779 GFH7778:GFH7779 GPD7778:GPD7779 GYZ7778:GYZ7779 HIV7778:HIV7779 HSR7778:HSR7779 ICN7778:ICN7779 IMJ7778:IMJ7779 IWF7778:IWF7779 JGB7778:JGB7779 JPX7778:JPX7779 JZT7778:JZT7779 KJP7778:KJP7779 KTL7778:KTL7779 LDH7778:LDH7779 LND7778:LND7779 LWZ7778:LWZ7779 MGV7778:MGV7779 MQR7778:MQR7779 NAN7778:NAN7779 NKJ7778:NKJ7779 NUF7778:NUF7779 OEB7778:OEB7779 ONX7778:ONX7779 OXT7778:OXT7779 PHP7778:PHP7779 PRL7778:PRL7779 QBH7778:QBH7779 QLD7778:QLD7779 QUZ7778:QUZ7779 REV7778:REV7779 ROR7778:ROR7779 RYN7778:RYN7779 SIJ7778:SIJ7779 SSF7778:SSF7779 TCB7778:TCB7779 TLX7778:TLX7779 TVT7778:TVT7779 UFP7778:UFP7779 UPL7778:UPL7779 UZH7778:UZH7779 VJD7778:VJD7779 VSZ7778:VSZ7779 AF2625:AF2627 KB2625:KB2627 TX2625:TX2627 ADT2625:ADT2627 ANP2625:ANP2627 AXL2625:AXL2627 BHH2625:BHH2627 BRD2625:BRD2627 CAZ2625:CAZ2627 CKV2625:CKV2627 CUR2625:CUR2627 DEN2625:DEN2627 DOJ2625:DOJ2627 DYF2625:DYF2627 EIB2625:EIB2627 ERX2625:ERX2627 FBT2625:FBT2627 FLP2625:FLP2627 FVL2625:FVL2627 GFH2625:GFH2627 GPD2625:GPD2627 GYZ2625:GYZ2627 HIV2625:HIV2627 HSR2625:HSR2627 ICN2625:ICN2627 IMJ2625:IMJ2627 IWF2625:IWF2627 JGB2625:JGB2627 JPX2625:JPX2627 JZT2625:JZT2627 KJP2625:KJP2627 KTL2625:KTL2627 LDH2625:LDH2627 LND2625:LND2627 LWZ2625:LWZ2627 MGV2625:MGV2627 MQR2625:MQR2627 NAN2625:NAN2627 NKJ2625:NKJ2627 NUF2625:NUF2627 OEB2625:OEB2627 ONX2625:ONX2627 OXT2625:OXT2627 PHP2625:PHP2627 PRL2625:PRL2627 QBH2625:QBH2627 QLD2625:QLD2627 QUZ2625:QUZ2627 REV2625:REV2627 ROR2625:ROR2627 RYN2625:RYN2627 SIJ2625:SIJ2627 SSF2625:SSF2627 TCB2625:TCB2627 TLX2625:TLX2627 TVT2625:TVT2627 UFP2625:UFP2627 UPL2625:UPL2627 UZH2625:UZH2627 VJD2625:VJD2627 VSZ2625:VSZ2627 WCV2625:WCV2627 WMR2625:WMR2627 WWN2625:WWN2627 KB2687:KB2697 TX2687:TX2697 ADT2687:ADT2697 ANP2687:ANP2697 AXL2687:AXL2697 BHH2687:BHH2697 BRD2687:BRD2697 CAZ2687:CAZ2697 CKV2687:CKV2697 CUR2687:CUR2697 DEN2687:DEN2697 DOJ2687:DOJ2697 DYF2687:DYF2697 EIB2687:EIB2697 ERX2687:ERX2697 FBT2687:FBT2697 FLP2687:FLP2697 FVL2687:FVL2697 GFH2687:GFH2697 GPD2687:GPD2697 GYZ2687:GYZ2697 HIV2687:HIV2697 HSR2687:HSR2697 ICN2687:ICN2697 IMJ2687:IMJ2697 IWF2687:IWF2697 JGB2687:JGB2697 JPX2687:JPX2697 JZT2687:JZT2697 KJP2687:KJP2697 KTL2687:KTL2697 LDH2687:LDH2697 LND2687:LND2697 LWZ2687:LWZ2697 MGV2687:MGV2697 MQR2687:MQR2697 NAN2687:NAN2697 NKJ2687:NKJ2697 NUF2687:NUF2697 OEB2687:OEB2697 ONX2687:ONX2697 OXT2687:OXT2697 PHP2687:PHP2697 PRL2687:PRL2697 QBH2687:QBH2697 QLD2687:QLD2697 QUZ2687:QUZ2697 REV2687:REV2697 ROR2687:ROR2697 RYN2687:RYN2697 SIJ2687:SIJ2697 SSF2687:SSF2697 TCB2687:TCB2697 TLX2687:TLX2697 TVT2687:TVT2697 UFP2687:UFP2697 UPL2687:UPL2697 UZH2687:UZH2697 VJD2687:VJD2697 VSZ2687:VSZ2697 WCV2687:WCV2697 WMR2687:WMR2697 WWN2687:WWN2697 AF1562:AF1565 AF3445:AF3448 KB2772:KB2778 TX2772:TX2778 ADT2772:ADT2778 ANP2772:ANP2778 AXL2772:AXL2778 BHH2772:BHH2778 BRD2772:BRD2778 CAZ2772:CAZ2778 CKV2772:CKV2778 CUR2772:CUR2778 DEN2772:DEN2778 DOJ2772:DOJ2778 DYF2772:DYF2778 EIB2772:EIB2778 ERX2772:ERX2778 FBT2772:FBT2778 FLP2772:FLP2778 FVL2772:FVL2778 GFH2772:GFH2778 GPD2772:GPD2778 GYZ2772:GYZ2778 HIV2772:HIV2778 HSR2772:HSR2778 ICN2772:ICN2778 IMJ2772:IMJ2778 IWF2772:IWF2778 JGB2772:JGB2778 JPX2772:JPX2778 JZT2772:JZT2778 KJP2772:KJP2778 KTL2772:KTL2778 LDH2772:LDH2778 LND2772:LND2778 LWZ2772:LWZ2778 MGV2772:MGV2778 MQR2772:MQR2778 NAN2772:NAN2778 NKJ2772:NKJ2778 NUF2772:NUF2778 OEB2772:OEB2778 ONX2772:ONX2778 OXT2772:OXT2778 PHP2772:PHP2778 PRL2772:PRL2778 QBH2772:QBH2778 QLD2772:QLD2778 QUZ2772:QUZ2778 REV2772:REV2778 ROR2772:ROR2778 RYN2772:RYN2778 SIJ2772:SIJ2778 SSF2772:SSF2778 TCB2772:TCB2778 TLX2772:TLX2778 TVT2772:TVT2778 UFP2772:UFP2778 UPL2772:UPL2778 UZH2772:UZH2778 VJD2772:VJD2778 VSZ2772:VSZ2778 WCV2772:WCV2778 WMR2772:WMR2778 WWN2772:WWN2778 AF1966:AF1970 WMR2984:WMR2986 WCV2984:WCV2986 VSZ2984:VSZ2986 VJD2984:VJD2986 UZH2984:UZH2986 UPL2984:UPL2986 UFP2984:UFP2986 TVT2984:TVT2986 TLX2984:TLX2986 TCB2984:TCB2986 SSF2984:SSF2986 SIJ2984:SIJ2986 RYN2984:RYN2986 ROR2984:ROR2986 REV2984:REV2986 QUZ2984:QUZ2986 QLD2984:QLD2986 QBH2984:QBH2986 PRL2984:PRL2986 PHP2984:PHP2986 OXT2984:OXT2986 ONX2984:ONX2986 OEB2984:OEB2986 NUF2984:NUF2986 NKJ2984:NKJ2986 NAN2984:NAN2986 MQR2984:MQR2986 MGV2984:MGV2986 LWZ2984:LWZ2986 LND2984:LND2986 LDH2984:LDH2986 KTL2984:KTL2986 KJP2984:KJP2986 JZT2984:JZT2986 JPX2984:JPX2986 JGB2984:JGB2986 IWF2984:IWF2986 IMJ2984:IMJ2986 ICN2984:ICN2986 HSR2984:HSR2986 HIV2984:HIV2986 GYZ2984:GYZ2986 GPD2984:GPD2986 GFH2984:GFH2986 FVL2984:FVL2986 FLP2984:FLP2986 FBT2984:FBT2986 ERX2984:ERX2986 EIB2984:EIB2986 DYF2984:DYF2986 DOJ2984:DOJ2986 DEN2984:DEN2986 CUR2984:CUR2986 CKV2984:CKV2986 CAZ2984:CAZ2986 BRD2984:BRD2986 BHH2984:BHH2986 AXL2984:AXL2986 ANP2984:ANP2986 ADT2984:ADT2986 TX2984:TX2986 KB2984:KB2986 AF4503:AF4511 WWN2984:WWN2986 AF3066:AF3075 KB3066:KB3075 TX3066:TX3075 ADT3066:ADT3075 ANP3066:ANP3075 AXL3066:AXL3075 BHH3066:BHH3075 BRD3066:BRD3075 CAZ3066:CAZ3075 CKV3066:CKV3075 CUR3066:CUR3075 DEN3066:DEN3075 DOJ3066:DOJ3075 DYF3066:DYF3075 EIB3066:EIB3075 ERX3066:ERX3075 FBT3066:FBT3075 FLP3066:FLP3075 FVL3066:FVL3075 GFH3066:GFH3075 GPD3066:GPD3075 GYZ3066:GYZ3075 HIV3066:HIV3075 HSR3066:HSR3075 ICN3066:ICN3075 IMJ3066:IMJ3075 IWF3066:IWF3075 JGB3066:JGB3075 JPX3066:JPX3075 JZT3066:JZT3075 KJP3066:KJP3075 KTL3066:KTL3075 LDH3066:LDH3075 LND3066:LND3075 LWZ3066:LWZ3075 MGV3066:MGV3075 MQR3066:MQR3075 NAN3066:NAN3075 NKJ3066:NKJ3075 NUF3066:NUF3075 OEB3066:OEB3075 ONX3066:ONX3075 OXT3066:OXT3075 PHP3066:PHP3075 PRL3066:PRL3075 QBH3066:QBH3075 QLD3066:QLD3075 QUZ3066:QUZ3075 REV3066:REV3075 ROR3066:ROR3075 RYN3066:RYN3075 SIJ3066:SIJ3075 SSF3066:SSF3075 TCB3066:TCB3075 TLX3066:TLX3075 TVT3066:TVT3075 UFP3066:UFP3075 UPL3066:UPL3075 UZH3066:UZH3075 VJD3066:VJD3075 VSZ3066:VSZ3075 WCV3066:WCV3075 WMR3066:WMR3075 WWN3066:WWN3075 AF2696:AF2697 KB3147:KB3148 TX3147:TX3148 ADT3147:ADT3148 ANP3147:ANP3148 AXL3147:AXL3148 BHH3147:BHH3148 BRD3147:BRD3148 CAZ3147:CAZ3148 CKV3147:CKV3148 CUR3147:CUR3148 DEN3147:DEN3148 DOJ3147:DOJ3148 DYF3147:DYF3148 EIB3147:EIB3148 ERX3147:ERX3148 FBT3147:FBT3148 FLP3147:FLP3148 FVL3147:FVL3148 GFH3147:GFH3148 GPD3147:GPD3148 GYZ3147:GYZ3148 HIV3147:HIV3148 HSR3147:HSR3148 ICN3147:ICN3148 IMJ3147:IMJ3148 IWF3147:IWF3148 JGB3147:JGB3148 JPX3147:JPX3148 JZT3147:JZT3148 KJP3147:KJP3148 KTL3147:KTL3148 LDH3147:LDH3148 LND3147:LND3148 LWZ3147:LWZ3148 MGV3147:MGV3148 MQR3147:MQR3148 NAN3147:NAN3148 NKJ3147:NKJ3148 NUF3147:NUF3148 OEB3147:OEB3148 ONX3147:ONX3148 OXT3147:OXT3148 PHP3147:PHP3148 PRL3147:PRL3148 QBH3147:QBH3148 QLD3147:QLD3148 QUZ3147:QUZ3148 REV3147:REV3148 ROR3147:ROR3148 RYN3147:RYN3148 SIJ3147:SIJ3148 SSF3147:SSF3148 TCB3147:TCB3148 TLX3147:TLX3148 TVT3147:TVT3148 UFP3147:UFP3148 UPL3147:UPL3148 UZH3147:UZH3148 VJD3147:VJD3148 VSZ3147:VSZ3148 WCV3147:WCV3148 WMR3147:WMR3148 WWN3147:WWN3148 AF1509:AF1512 KB3276:KB3339 TX3276:TX3339 ADT3276:ADT3339 ANP3276:ANP3339 AXL3276:AXL3339 BHH3276:BHH3339 BRD3276:BRD3339 CAZ3276:CAZ3339 CKV3276:CKV3339 CUR3276:CUR3339 DEN3276:DEN3339 DOJ3276:DOJ3339 DYF3276:DYF3339 EIB3276:EIB3339 ERX3276:ERX3339 FBT3276:FBT3339 FLP3276:FLP3339 FVL3276:FVL3339 GFH3276:GFH3339 GPD3276:GPD3339 GYZ3276:GYZ3339 HIV3276:HIV3339 HSR3276:HSR3339 ICN3276:ICN3339 IMJ3276:IMJ3339 IWF3276:IWF3339 JGB3276:JGB3339 JPX3276:JPX3339 JZT3276:JZT3339 KJP3276:KJP3339 KTL3276:KTL3339 LDH3276:LDH3339 LND3276:LND3339 LWZ3276:LWZ3339 MGV3276:MGV3339 MQR3276:MQR3339 NAN3276:NAN3339 NKJ3276:NKJ3339 NUF3276:NUF3339 OEB3276:OEB3339 ONX3276:ONX3339 OXT3276:OXT3339 PHP3276:PHP3339 PRL3276:PRL3339 QBH3276:QBH3339 QLD3276:QLD3339 QUZ3276:QUZ3339 REV3276:REV3339 ROR3276:ROR3339 RYN3276:RYN3339 SIJ3276:SIJ3339 SSF3276:SSF3339 TCB3276:TCB3339 TLX3276:TLX3339 TVT3276:TVT3339 UFP3276:UFP3339 UPL3276:UPL3339 UZH3276:UZH3339 VJD3276:VJD3339 VSZ3276:VSZ3339 WCV3276:WCV3339 WMR3276:WMR3339 WWN3276:WWN3339 AF3337:AF3339 KB3445:KB3455 TX3445:TX3455 ADT3445:ADT3455 ANP3445:ANP3455 AXL3445:AXL3455 BHH3445:BHH3455 BRD3445:BRD3455 CAZ3445:CAZ3455 CKV3445:CKV3455 CUR3445:CUR3455 DEN3445:DEN3455 DOJ3445:DOJ3455 DYF3445:DYF3455 EIB3445:EIB3455 ERX3445:ERX3455 FBT3445:FBT3455 FLP3445:FLP3455 FVL3445:FVL3455 GFH3445:GFH3455 GPD3445:GPD3455 GYZ3445:GYZ3455 HIV3445:HIV3455 HSR3445:HSR3455 ICN3445:ICN3455 IMJ3445:IMJ3455 IWF3445:IWF3455 JGB3445:JGB3455 JPX3445:JPX3455 JZT3445:JZT3455 KJP3445:KJP3455 KTL3445:KTL3455 LDH3445:LDH3455 LND3445:LND3455 LWZ3445:LWZ3455 MGV3445:MGV3455 MQR3445:MQR3455 NAN3445:NAN3455 NKJ3445:NKJ3455 NUF3445:NUF3455 OEB3445:OEB3455 ONX3445:ONX3455 OXT3445:OXT3455 PHP3445:PHP3455 PRL3445:PRL3455 QBH3445:QBH3455 QLD3445:QLD3455 QUZ3445:QUZ3455 REV3445:REV3455 ROR3445:ROR3455 RYN3445:RYN3455 SIJ3445:SIJ3455 SSF3445:SSF3455 TCB3445:TCB3455 TLX3445:TLX3455 TVT3445:TVT3455 UFP3445:UFP3455 UPL3445:UPL3455 UZH3445:UZH3455 VJD3445:VJD3455 VSZ3445:VSZ3455 WCV3445:WCV3455 WMR3445:WMR3455 WWN3445:WWN3455 WCV7686 WMR7686 WWN7686 AF7724:AF7728 KB7724:KB7728 TX7724:TX7728 ADT7724:ADT7728 ANP7724:ANP7728 AXL7724:AXL7728 BHH7724:BHH7728 BRD7724:BRD7728 CAZ7724:CAZ7728 CKV7724:CKV7728 CUR7724:CUR7728 DEN7724:DEN7728 DOJ7724:DOJ7728 DYF7724:DYF7728 EIB7724:EIB7728 ERX7724:ERX7728 FBT7724:FBT7728 FLP7724:FLP7728 FVL7724:FVL7728 GFH7724:GFH7728 GPD7724:GPD7728 GYZ7724:GYZ7728 HIV7724:HIV7728 HSR7724:HSR7728 ICN7724:ICN7728 IMJ7724:IMJ7728 IWF7724:IWF7728 JGB7724:JGB7728 JPX7724:JPX7728 JZT7724:JZT7728 KJP7724:KJP7728 KTL7724:KTL7728 LDH7724:LDH7728 LND7724:LND7728 LWZ7724:LWZ7728 MGV7724:MGV7728 MQR7724:MQR7728 NAN7724:NAN7728 NKJ7724:NKJ7728 NUF7724:NUF7728 OEB7724:OEB7728 ONX7724:ONX7728 OXT7724:OXT7728 PHP7724:PHP7728 PRL7724:PRL7728 QBH7724:QBH7728 QLD7724:QLD7728 QUZ7724:QUZ7728 REV7724:REV7728 ROR7724:ROR7728 RYN7724:RYN7728 SIJ7724:SIJ7728 SSF7724:SSF7728 TCB7724:TCB7728 TLX7724:TLX7728 TVT7724:TVT7728 UFP7724:UFP7728 UPL7724:UPL7728 UZH7724:UZH7728 VJD7724:VJD7728 VSZ7724:VSZ7728 AF3630:AF3643 KB3630:KB3643 TX3630:TX3643 ADT3630:ADT3643 ANP3630:ANP3643 AXL3630:AXL3643 BHH3630:BHH3643 BRD3630:BRD3643 CAZ3630:CAZ3643 CKV3630:CKV3643 CUR3630:CUR3643 DEN3630:DEN3643 DOJ3630:DOJ3643 DYF3630:DYF3643 EIB3630:EIB3643 ERX3630:ERX3643 FBT3630:FBT3643 FLP3630:FLP3643 FVL3630:FVL3643 GFH3630:GFH3643 GPD3630:GPD3643 GYZ3630:GYZ3643 HIV3630:HIV3643 HSR3630:HSR3643 ICN3630:ICN3643 IMJ3630:IMJ3643 IWF3630:IWF3643 JGB3630:JGB3643 JPX3630:JPX3643 JZT3630:JZT3643 KJP3630:KJP3643 KTL3630:KTL3643 LDH3630:LDH3643 LND3630:LND3643 LWZ3630:LWZ3643 MGV3630:MGV3643 MQR3630:MQR3643 NAN3630:NAN3643 NKJ3630:NKJ3643 NUF3630:NUF3643 OEB3630:OEB3643 ONX3630:ONX3643 OXT3630:OXT3643 PHP3630:PHP3643 PRL3630:PRL3643 QBH3630:QBH3643 QLD3630:QLD3643 QUZ3630:QUZ3643 REV3630:REV3643 ROR3630:ROR3643 RYN3630:RYN3643 SIJ3630:SIJ3643 SSF3630:SSF3643 TCB3630:TCB3643 TLX3630:TLX3643 TVT3630:TVT3643 UFP3630:UFP3643 UPL3630:UPL3643 UZH3630:UZH3643 VJD3630:VJD3643 VSZ3630:VSZ3643 WCV3630:WCV3643 WMR3630:WMR3643 WWN3630:WWN3643 AF3717:AF3723 KB3717:KB3723 TX3717:TX3723 ADT3717:ADT3723 ANP3717:ANP3723 AXL3717:AXL3723 BHH3717:BHH3723 BRD3717:BRD3723 CAZ3717:CAZ3723 CKV3717:CKV3723 CUR3717:CUR3723 DEN3717:DEN3723 DOJ3717:DOJ3723 DYF3717:DYF3723 EIB3717:EIB3723 ERX3717:ERX3723 FBT3717:FBT3723 FLP3717:FLP3723 FVL3717:FVL3723 GFH3717:GFH3723 GPD3717:GPD3723 GYZ3717:GYZ3723 HIV3717:HIV3723 HSR3717:HSR3723 ICN3717:ICN3723 IMJ3717:IMJ3723 IWF3717:IWF3723 JGB3717:JGB3723 JPX3717:JPX3723 JZT3717:JZT3723 KJP3717:KJP3723 KTL3717:KTL3723 LDH3717:LDH3723 LND3717:LND3723 LWZ3717:LWZ3723 MGV3717:MGV3723 MQR3717:MQR3723 NAN3717:NAN3723 NKJ3717:NKJ3723 NUF3717:NUF3723 OEB3717:OEB3723 ONX3717:ONX3723 OXT3717:OXT3723 PHP3717:PHP3723 PRL3717:PRL3723 QBH3717:QBH3723 QLD3717:QLD3723 QUZ3717:QUZ3723 REV3717:REV3723 ROR3717:ROR3723 RYN3717:RYN3723 SIJ3717:SIJ3723 SSF3717:SSF3723 TCB3717:TCB3723 TLX3717:TLX3723 TVT3717:TVT3723 UFP3717:UFP3723 UPL3717:UPL3723 UZH3717:UZH3723 VJD3717:VJD3723 VSZ3717:VSZ3723 WCV3717:WCV3723 WMR3717:WMR3723 WWN3717:WWN3723 AF3772:AF3782 KB3772:KB3782 TX3772:TX3782 ADT3772:ADT3782 ANP3772:ANP3782 AXL3772:AXL3782 BHH3772:BHH3782 BRD3772:BRD3782 CAZ3772:CAZ3782 CKV3772:CKV3782 CUR3772:CUR3782 DEN3772:DEN3782 DOJ3772:DOJ3782 DYF3772:DYF3782 EIB3772:EIB3782 ERX3772:ERX3782 FBT3772:FBT3782 FLP3772:FLP3782 FVL3772:FVL3782 GFH3772:GFH3782 GPD3772:GPD3782 GYZ3772:GYZ3782 HIV3772:HIV3782 HSR3772:HSR3782 ICN3772:ICN3782 IMJ3772:IMJ3782 IWF3772:IWF3782 JGB3772:JGB3782 JPX3772:JPX3782 JZT3772:JZT3782 KJP3772:KJP3782 KTL3772:KTL3782 LDH3772:LDH3782 LND3772:LND3782 LWZ3772:LWZ3782 MGV3772:MGV3782 MQR3772:MQR3782 NAN3772:NAN3782 NKJ3772:NKJ3782 NUF3772:NUF3782 OEB3772:OEB3782 ONX3772:ONX3782 OXT3772:OXT3782 PHP3772:PHP3782 PRL3772:PRL3782 QBH3772:QBH3782 QLD3772:QLD3782 QUZ3772:QUZ3782 REV3772:REV3782 ROR3772:ROR3782 RYN3772:RYN3782 SIJ3772:SIJ3782 SSF3772:SSF3782 TCB3772:TCB3782 TLX3772:TLX3782 TVT3772:TVT3782 UFP3772:UFP3782 UPL3772:UPL3782 UZH3772:UZH3782 VJD3772:VJD3782 VSZ3772:VSZ3782 WCV3772:WCV3782 WMR3772:WMR3782 WWN3772:WWN3782 AF3858:AF3885 KB3858:KB3885 TX3858:TX3885 ADT3858:ADT3885 ANP3858:ANP3885 AXL3858:AXL3885 BHH3858:BHH3885 BRD3858:BRD3885 CAZ3858:CAZ3885 CKV3858:CKV3885 CUR3858:CUR3885 DEN3858:DEN3885 DOJ3858:DOJ3885 DYF3858:DYF3885 EIB3858:EIB3885 ERX3858:ERX3885 FBT3858:FBT3885 FLP3858:FLP3885 FVL3858:FVL3885 GFH3858:GFH3885 GPD3858:GPD3885 GYZ3858:GYZ3885 HIV3858:HIV3885 HSR3858:HSR3885 ICN3858:ICN3885 IMJ3858:IMJ3885 IWF3858:IWF3885 JGB3858:JGB3885 JPX3858:JPX3885 JZT3858:JZT3885 KJP3858:KJP3885 KTL3858:KTL3885 LDH3858:LDH3885 LND3858:LND3885 LWZ3858:LWZ3885 MGV3858:MGV3885 MQR3858:MQR3885 NAN3858:NAN3885 NKJ3858:NKJ3885 NUF3858:NUF3885 OEB3858:OEB3885 ONX3858:ONX3885 OXT3858:OXT3885 PHP3858:PHP3885 PRL3858:PRL3885 QBH3858:QBH3885 QLD3858:QLD3885 QUZ3858:QUZ3885 REV3858:REV3885 ROR3858:ROR3885 RYN3858:RYN3885 SIJ3858:SIJ3885 SSF3858:SSF3885 TCB3858:TCB3885 TLX3858:TLX3885 TVT3858:TVT3885 UFP3858:UFP3885 UPL3858:UPL3885 UZH3858:UZH3885 VJD3858:VJD3885 VSZ3858:VSZ3885 WCV3858:WCV3885 WMR3858:WMR3885 WWN3858:WWN3885 AF3991:AF4001 KB3991:KB4001 TX3991:TX4001 ADT3991:ADT4001 ANP3991:ANP4001 AXL3991:AXL4001 BHH3991:BHH4001 BRD3991:BRD4001 CAZ3991:CAZ4001 CKV3991:CKV4001 CUR3991:CUR4001 DEN3991:DEN4001 DOJ3991:DOJ4001 DYF3991:DYF4001 EIB3991:EIB4001 ERX3991:ERX4001 FBT3991:FBT4001 FLP3991:FLP4001 FVL3991:FVL4001 GFH3991:GFH4001 GPD3991:GPD4001 GYZ3991:GYZ4001 HIV3991:HIV4001 HSR3991:HSR4001 ICN3991:ICN4001 IMJ3991:IMJ4001 IWF3991:IWF4001 JGB3991:JGB4001 JPX3991:JPX4001 JZT3991:JZT4001 KJP3991:KJP4001 KTL3991:KTL4001 LDH3991:LDH4001 LND3991:LND4001 LWZ3991:LWZ4001 MGV3991:MGV4001 MQR3991:MQR4001 NAN3991:NAN4001 NKJ3991:NKJ4001 NUF3991:NUF4001 OEB3991:OEB4001 ONX3991:ONX4001 OXT3991:OXT4001 PHP3991:PHP4001 PRL3991:PRL4001 QBH3991:QBH4001 QLD3991:QLD4001 QUZ3991:QUZ4001 REV3991:REV4001 ROR3991:ROR4001 RYN3991:RYN4001 SIJ3991:SIJ4001 SSF3991:SSF4001 TCB3991:TCB4001 TLX3991:TLX4001 TVT3991:TVT4001 UFP3991:UFP4001 UPL3991:UPL4001 UZH3991:UZH4001 VJD3991:VJD4001 VSZ3991:VSZ4001 WCV3991:WCV4001 WMR3991:WMR4001 WWN3991:WWN4001 WWN5250:WWN5262 KB4097:KB4102 TX4097:TX4102 ADT4097:ADT4102 ANP4097:ANP4102 AXL4097:AXL4102 BHH4097:BHH4102 BRD4097:BRD4102 CAZ4097:CAZ4102 CKV4097:CKV4102 CUR4097:CUR4102 DEN4097:DEN4102 DOJ4097:DOJ4102 DYF4097:DYF4102 EIB4097:EIB4102 ERX4097:ERX4102 FBT4097:FBT4102 FLP4097:FLP4102 FVL4097:FVL4102 GFH4097:GFH4102 GPD4097:GPD4102 GYZ4097:GYZ4102 HIV4097:HIV4102 HSR4097:HSR4102 ICN4097:ICN4102 IMJ4097:IMJ4102 IWF4097:IWF4102 JGB4097:JGB4102 JPX4097:JPX4102 JZT4097:JZT4102 KJP4097:KJP4102 KTL4097:KTL4102 LDH4097:LDH4102 LND4097:LND4102 LWZ4097:LWZ4102 MGV4097:MGV4102 MQR4097:MQR4102 NAN4097:NAN4102 NKJ4097:NKJ4102 NUF4097:NUF4102 OEB4097:OEB4102 ONX4097:ONX4102 OXT4097:OXT4102 PHP4097:PHP4102 PRL4097:PRL4102 QBH4097:QBH4102 QLD4097:QLD4102 QUZ4097:QUZ4102 REV4097:REV4102 ROR4097:ROR4102 RYN4097:RYN4102 SIJ4097:SIJ4102 SSF4097:SSF4102 TCB4097:TCB4102 TLX4097:TLX4102 TVT4097:TVT4102 UFP4097:UFP4102 UPL4097:UPL4102 UZH4097:UZH4102 VJD4097:VJD4102 VSZ4097:VSZ4102 WCV4097:WCV4102 WMR4097:WMR4102 WMR7864:WMR7866 AF3276:AF3334 AF2772:AF2776 AF3450:AF3453 AF1955:AF1964 ADT1065:ADT1154 ANP1065:ANP1154 AXL1065:AXL1154 BHH1065:BHH1154 BRD1065:BRD1154 CAZ1065:CAZ1154 CKV1065:CKV1154 CUR1065:CUR1154 DEN1065:DEN1154 DOJ1065:DOJ1154 DYF1065:DYF1154 EIB1065:EIB1154 ERX1065:ERX1154 FBT1065:FBT1154 FLP1065:FLP1154 FVL1065:FVL1154 GFH1065:GFH1154 GPD1065:GPD1154 GYZ1065:GYZ1154 HIV1065:HIV1154 HSR1065:HSR1154 ICN1065:ICN1154 IMJ1065:IMJ1154 IWF1065:IWF1154 JGB1065:JGB1154 JPX1065:JPX1154 JZT1065:JZT1154 KJP1065:KJP1154 KTL1065:KTL1154 LDH1065:LDH1154 LND1065:LND1154 LWZ1065:LWZ1154 MGV1065:MGV1154 MQR1065:MQR1154 NAN1065:NAN1154 NKJ1065:NKJ1154 NUF1065:NUF1154 OEB1065:OEB1154 ONX1065:ONX1154 OXT1065:OXT1154 PHP1065:PHP1154 PRL1065:PRL1154 QBH1065:QBH1154 QLD1065:QLD1154 QUZ1065:QUZ1154 REV1065:REV1154 ROR1065:ROR1154 RYN1065:RYN1154 SIJ1065:SIJ1154 SSF1065:SSF1154 TCB1065:TCB1154 TLX1065:TLX1154 TVT1065:TVT1154 UFP1065:UFP1154 UPL1065:UPL1154 UZH1065:UZH1154 VJD1065:VJD1154 VSZ1065:VSZ1154 WCV1065:WCV1154 WMR1065:WMR1154 WWN1065:WWN1154 KB1065:KB1154 TX1065:TX1154 AF1065:AF1070 AF891:AF894 AF1005:AF1006 KB1005:KB1006 TX1005:TX1006 ADT1005:ADT1006 ANP1005:ANP1006 AXL1005:AXL1006 BHH1005:BHH1006 BRD1005:BRD1006 CAZ1005:CAZ1006 CKV1005:CKV1006 CUR1005:CUR1006 DEN1005:DEN1006 DOJ1005:DOJ1006 DYF1005:DYF1006 EIB1005:EIB1006 ERX1005:ERX1006 FBT1005:FBT1006 FLP1005:FLP1006 FVL1005:FVL1006 GFH1005:GFH1006 GPD1005:GPD1006 GYZ1005:GYZ1006 HIV1005:HIV1006 HSR1005:HSR1006 ICN1005:ICN1006 IMJ1005:IMJ1006 IWF1005:IWF1006 JGB1005:JGB1006 JPX1005:JPX1006 JZT1005:JZT1006 KJP1005:KJP1006 KTL1005:KTL1006 LDH1005:LDH1006 LND1005:LND1006 LWZ1005:LWZ1006 MGV1005:MGV1006 MQR1005:MQR1006 NAN1005:NAN1006 NKJ1005:NKJ1006 NUF1005:NUF1006 OEB1005:OEB1006 ONX1005:ONX1006 OXT1005:OXT1006 PHP1005:PHP1006 PRL1005:PRL1006 QBH1005:QBH1006 QLD1005:QLD1006 QUZ1005:QUZ1006 REV1005:REV1006 ROR1005:ROR1006 RYN1005:RYN1006 SIJ1005:SIJ1006 SSF1005:SSF1006 TCB1005:TCB1006 TLX1005:TLX1006 TVT1005:TVT1006 UFP1005:UFP1006 UPL1005:UPL1006 UZH1005:UZH1006 VJD1005:VJD1006 VSZ1005:VSZ1006 WCV1005:WCV1006 WMR1005:WMR1006 WWN1005:WWN1006 BRD1028:BRD1035 CAZ1028:CAZ1035 CKV1028:CKV1035 CUR1028:CUR1035 DEN1028:DEN1035 DOJ1028:DOJ1035 DYF1028:DYF1035 EIB1028:EIB1035 ERX1028:ERX1035 FBT1028:FBT1035 FLP1028:FLP1035 FVL1028:FVL1035 GFH1028:GFH1035 GPD1028:GPD1035 GYZ1028:GYZ1035 HIV1028:HIV1035 HSR1028:HSR1035 ICN1028:ICN1035 IMJ1028:IMJ1035 IWF1028:IWF1035 JGB1028:JGB1035 JPX1028:JPX1035 JZT1028:JZT1035 KJP1028:KJP1035 KTL1028:KTL1035 LDH1028:LDH1035 LND1028:LND1035 LWZ1028:LWZ1035 MGV1028:MGV1035 MQR1028:MQR1035 NAN1028:NAN1035 NKJ1028:NKJ1035 NUF1028:NUF1035 OEB1028:OEB1035 ONX1028:ONX1035 OXT1028:OXT1035 PHP1028:PHP1035 PRL1028:PRL1035 QBH1028:QBH1035 QLD1028:QLD1035 QUZ1028:QUZ1035 REV1028:REV1035 ROR1028:ROR1035 RYN1028:RYN1035 SIJ1028:SIJ1035 SSF1028:SSF1035 TCB1028:TCB1035 TLX1028:TLX1035 TVT1028:TVT1035 UFP1028:UFP1035 UPL1028:UPL1035 UZH1028:UZH1035 VJD1028:VJD1035 VSZ1028:VSZ1035 WCV1028:WCV1035 WMR1028:WMR1035 WWN1028:WWN1035 AF1028:AF1035 KB1028:KB1035 TX1028:TX1035 ADT1028:ADT1035 ANP1028:ANP1035 AXL1028:AXL1035 BHH1028:BHH1035 WWN710:WWN711 WWN794:WWN796 WMR794:WMR796 WCV794:WCV796 VSZ794:VSZ796 VJD794:VJD796 UZH794:UZH796 UPL794:UPL796 UFP794:UFP796 TVT794:TVT796 TLX794:TLX796 TCB794:TCB796 SSF794:SSF796 SIJ794:SIJ796 RYN794:RYN796 ROR794:ROR796 REV794:REV796 QUZ794:QUZ796 QLD794:QLD796 QBH794:QBH796 PRL794:PRL796 PHP794:PHP796 OXT794:OXT796 ONX794:ONX796 OEB794:OEB796 NUF794:NUF796 NKJ794:NKJ796 NAN794:NAN796 MQR794:MQR796 MGV794:MGV796 LWZ794:LWZ796 LND794:LND796 LDH794:LDH796 KTL794:KTL796 KJP794:KJP796 JZT794:JZT796 JPX794:JPX796 JGB794:JGB796 IWF794:IWF796 IMJ794:IMJ796 ICN794:ICN796 HSR794:HSR796 HIV794:HIV796 GYZ794:GYZ796 GPD794:GPD796 GFH794:GFH796 FVL794:FVL796 FLP794:FLP796 FBT794:FBT796 ERX794:ERX796 EIB794:EIB796 DYF794:DYF796 DOJ794:DOJ796 DEN794:DEN796 CUR794:CUR796 CKV794:CKV796 CAZ794:CAZ796 BRD794:BRD796 BHH794:BHH796 AXL794:AXL796 ANP794:ANP796 ADT794:ADT796 TX794:TX796 KB794:KB796 AF794:AF796 AF710:AF711 KB710:KB711 TX710:TX711 ADT710:ADT711 ANP710:ANP711 AXL710:AXL711 BHH710:BHH711 BRD710:BRD711 CAZ710:CAZ711 CKV710:CKV711 CUR710:CUR711 DEN710:DEN711 DOJ710:DOJ711 DYF710:DYF711 EIB710:EIB711 ERX710:ERX711 FBT710:FBT711 FLP710:FLP711 FVL710:FVL711 GFH710:GFH711 GPD710:GPD711 GYZ710:GYZ711 HIV710:HIV711 HSR710:HSR711 ICN710:ICN711 IMJ710:IMJ711 IWF710:IWF711 JGB710:JGB711 JPX710:JPX711 JZT710:JZT711 KJP710:KJP711 KTL710:KTL711 LDH710:LDH711 LND710:LND711 LWZ710:LWZ711 MGV710:MGV711 MQR710:MQR711 NAN710:NAN711 NKJ710:NKJ711 NUF710:NUF711 OEB710:OEB711 ONX710:ONX711 OXT710:OXT711 PHP710:PHP711 PRL710:PRL711 QBH710:QBH711 QLD710:QLD711 QUZ710:QUZ711 REV710:REV711 ROR710:ROR711 RYN710:RYN711 SIJ710:SIJ711 SSF710:SSF711 TCB710:TCB711 TLX710:TLX711 TVT710:TVT711 UFP710:UFP711 UPL710:UPL711 UZH710:UZH711 VJD710:VJD711 VSZ710:VSZ711 WCV710:WCV711 WMR710:WMR711 WML544:WML566 WCP544:WCP566 VST544:VST566 VIX544:VIX566 UZB544:UZB566 UPF544:UPF566 UFJ544:UFJ566 TVN544:TVN566 TLR544:TLR566 TBV544:TBV566 SRZ544:SRZ566 SID544:SID566 RYH544:RYH566 ROL544:ROL566 REP544:REP566 QUT544:QUT566 QKX544:QKX566 QBB544:QBB566 PRF544:PRF566 PHJ544:PHJ566 OXN544:OXN566 ONR544:ONR566 ODV544:ODV566 NTZ544:NTZ566 NKD544:NKD566 NAH544:NAH566 MQL544:MQL566 MGP544:MGP566 LWT544:LWT566 LMX544:LMX566 LDB544:LDB566 KTF544:KTF566 KJJ544:KJJ566 JZN544:JZN566 JPR544:JPR566 JFV544:JFV566 IVZ544:IVZ566 IMD544:IMD566 ICH544:ICH566 HSL544:HSL566 HIP544:HIP566 GYT544:GYT566 GOX544:GOX566 GFB544:GFB566 FVF544:FVF566 FLJ544:FLJ566 FBN544:FBN566 ERR544:ERR566 EHV544:EHV566 DXZ544:DXZ566 DOD544:DOD566 DEH544:DEH566 CUL544:CUL566 CKP544:CKP566 CAT544:CAT566 BQX544:BQX566 BHB544:BHB566 AXF544:AXF566 ANJ544:ANJ566 ADN544:ADN566 TR544:TR566 JV544:JV566 JV603:JV605 TR603:TR605 ADN603:ADN605 ANJ603:ANJ605 AXF603:AXF605 BHB603:BHB605 BQX603:BQX605 CAT603:CAT605 CKP603:CKP605 CUL603:CUL605 DEH603:DEH605 DOD603:DOD605 DXZ603:DXZ605 EHV603:EHV605 ERR603:ERR605 FBN603:FBN605 FLJ603:FLJ605 FVF603:FVF605 GFB603:GFB605 GOX603:GOX605 GYT603:GYT605 HIP603:HIP605 HSL603:HSL605 ICH603:ICH605 IMD603:IMD605 IVZ603:IVZ605 JFV603:JFV605 JPR603:JPR605 JZN603:JZN605 KJJ603:KJJ605 KTF603:KTF605 LDB603:LDB605 LMX603:LMX605 LWT603:LWT605 MGP603:MGP605 MQL603:MQL605 NAH603:NAH605 NKD603:NKD605 NTZ603:NTZ605 ODV603:ODV605 ONR603:ONR605 OXN603:OXN605 PHJ603:PHJ605 PRF603:PRF605 QBB603:QBB605 QKX603:QKX605 QUT603:QUT605 REP603:REP605 ROL603:ROL605 RYH603:RYH605 SID603:SID605 SRZ603:SRZ605 TBV603:TBV605 TLR603:TLR605 TVN603:TVN605 UFJ603:UFJ605 UPF603:UPF605 UZB603:UZB605 VIX603:VIX605 VST603:VST605 WCP603:WCP605 WML603:WML605 WWH603:WWH605 AF603:AF605 AF518:AF566 JV518:JV542 TR518:TR542 ADN518:ADN542 ANJ518:ANJ542 AXF518:AXF542 BHB518:BHB542 BQX518:BQX542 CAT518:CAT542 CKP518:CKP542 CUL518:CUL542 DEH518:DEH542 DOD518:DOD542 DXZ518:DXZ542 EHV518:EHV542 ERR518:ERR542 FBN518:FBN542 FLJ518:FLJ542 FVF518:FVF542 GFB518:GFB542 GOX518:GOX542 GYT518:GYT542 HIP518:HIP542 HSL518:HSL542 ICH518:ICH542 IMD518:IMD542 IVZ518:IVZ542 JFV518:JFV542 JPR518:JPR542 JZN518:JZN542 KJJ518:KJJ542 KTF518:KTF542 LDB518:LDB542 LMX518:LMX542 LWT518:LWT542 MGP518:MGP542 MQL518:MQL542 NAH518:NAH542 NKD518:NKD542 NTZ518:NTZ542 ODV518:ODV542 ONR518:ONR542 OXN518:OXN542 PHJ518:PHJ542 PRF518:PRF542 QBB518:QBB542 QKX518:QKX542 QUT518:QUT542 REP518:REP542 ROL518:ROL542 RYH518:RYH542 SID518:SID542 SRZ518:SRZ542 TBV518:TBV542 TLR518:TLR542 TVN518:TVN542 UFJ518:UFJ542 UPF518:UPF542 UZB518:UZB542 VIX518:VIX542 VST518:VST542 WCP518:WCP542 WML518:WML542 WWH518:WWH542 WWH544:WWH566 KB543 TX543 ADT543 ANP543 AXL543 BHH543 BRD543 CAZ543 CKV543 CUR543 DEN543 DOJ543 DYF543 EIB543 ERX543 FBT543 FLP543 FVL543 GFH543 GPD543 GYZ543 HIV543 HSR543 ICN543 IMJ543 IWF543 JGB543 JPX543 JZT543 KJP543 KTL543 LDH543 LND543 LWZ543 MGV543 MQR543 NAN543 NKJ543 NUF543 OEB543 ONX543 OXT543 PHP543 PRL543 QBH543 QLD543 QUZ543 REV543 ROR543 RYN543 SIJ543 SSF543 TCB543 TLX543 TVT543 UFP543 UPL543 UZH543 VJD543 VSZ543 WCV543 WMR543 WWN543 WWN631:WWN640 WMR631:WMR640 WCV631:WCV640 VSZ631:VSZ640 VJD631:VJD640 UZH631:UZH640 UPL631:UPL640 UFP631:UFP640 TVT631:TVT640 TLX631:TLX640 TCB631:TCB640 SSF631:SSF640 SIJ631:SIJ640 RYN631:RYN640 ROR631:ROR640 REV631:REV640 QUZ631:QUZ640 QLD631:QLD640 QBH631:QBH640 PRL631:PRL640 PHP631:PHP640 OXT631:OXT640 ONX631:ONX640 OEB631:OEB640 NUF631:NUF640 NKJ631:NKJ640 NAN631:NAN640 MQR631:MQR640 MGV631:MGV640 LWZ631:LWZ640 LND631:LND640 LDH631:LDH640 KTL631:KTL640 KJP631:KJP640 JZT631:JZT640 JPX631:JPX640 JGB631:JGB640 IWF631:IWF640 IMJ631:IMJ640 ICN631:ICN640 HSR631:HSR640 HIV631:HIV640 GYZ631:GYZ640 GPD631:GPD640 GFH631:GFH640 FVL631:FVL640 FLP631:FLP640 FBT631:FBT640 ERX631:ERX640 EIB631:EIB640 DYF631:DYF640 DOJ631:DOJ640 DEN631:DEN640 CUR631:CUR640 CKV631:CKV640 CAZ631:CAZ640 BRD631:BRD640 BHH631:BHH640 AXL631:AXL640 ANP631:ANP640 ADT631:ADT640 TX631:TX640 KB631:KB640 AF631:AF640 WWN948:WWN950 WMR948:WMR950 WCV948:WCV950 VSZ948:VSZ950 VJD948:VJD950 UZH948:UZH950 UPL948:UPL950 UFP948:UFP950 TVT948:TVT950 TLX948:TLX950 TCB948:TCB950 SSF948:SSF950 SIJ948:SIJ950 RYN948:RYN950 ROR948:ROR950 REV948:REV950 QUZ948:QUZ950 QLD948:QLD950 QBH948:QBH950 PRL948:PRL950 PHP948:PHP950 OXT948:OXT950 ONX948:ONX950 OEB948:OEB950 NUF948:NUF950 NKJ948:NKJ950 NAN948:NAN950 MQR948:MQR950 MGV948:MGV950 LWZ948:LWZ950 LND948:LND950 LDH948:LDH950 KTL948:KTL950 KJP948:KJP950 JZT948:JZT950 JPX948:JPX950 JGB948:JGB950 IWF948:IWF950 IMJ948:IMJ950 ICN948:ICN950 HSR948:HSR950 HIV948:HIV950 GYZ948:GYZ950 GPD948:GPD950 GFH948:GFH950 FVL948:FVL950 FLP948:FLP950 FBT948:FBT950 ERX948:ERX950 EIB948:EIB950 DYF948:DYF950 DOJ948:DOJ950 DEN948:DEN950 CUR948:CUR950 CKV948:CKV950 CAZ948:CAZ950 BRD948:BRD950 BHH948:BHH950 AXL948:AXL950 ANP948:ANP950 ADT948:ADT950 TX948:TX950 KB948:KB950 AF948:AF950 KB891:KB903 TX891:TX903 ADT891:ADT903 ANP891:ANP903 AXL891:AXL903 BHH891:BHH903 BRD891:BRD903 CAZ891:CAZ903 CKV891:CKV903 CUR891:CUR903 DEN891:DEN903 DOJ891:DOJ903 DYF891:DYF903 EIB891:EIB903 ERX891:ERX903 FBT891:FBT903 FLP891:FLP903 FVL891:FVL903 GFH891:GFH903 GPD891:GPD903 GYZ891:GYZ903 HIV891:HIV903 HSR891:HSR903 ICN891:ICN903 IMJ891:IMJ903 IWF891:IWF903 JGB891:JGB903 JPX891:JPX903 JZT891:JZT903 KJP891:KJP903 KTL891:KTL903 LDH891:LDH903 LND891:LND903 LWZ891:LWZ903 MGV891:MGV903 MQR891:MQR903 NAN891:NAN903 NKJ891:NKJ903 NUF891:NUF903 OEB891:OEB903 ONX891:ONX903 OXT891:OXT903 PHP891:PHP903 PRL891:PRL903 QBH891:QBH903 QLD891:QLD903 QUZ891:QUZ903 REV891:REV903 ROR891:ROR903 RYN891:RYN903 SIJ891:SIJ903 SSF891:SSF903 TCB891:TCB903 TLX891:TLX903 TVT891:TVT903 UFP891:UFP903 UPL891:UPL903 UZH891:UZH903 VJD891:VJD903 VSZ891:VSZ903 WCV891:WCV903 WMR891:WMR903 WWN891:WWN903 AF896:AF903 VSZ7686 AF4209:AF4241 KB4209:KB4241 TX4209:TX4241 ADT4209:ADT4241 ANP4209:ANP4241 AXL4209:AXL4241 BHH4209:BHH4241 BRD4209:BRD4241 CAZ4209:CAZ4241 CKV4209:CKV4241 CUR4209:CUR4241 DEN4209:DEN4241 DOJ4209:DOJ4241 DYF4209:DYF4241 EIB4209:EIB4241 ERX4209:ERX4241 FBT4209:FBT4241 FLP4209:FLP4241 FVL4209:FVL4241 GFH4209:GFH4241 GPD4209:GPD4241 GYZ4209:GYZ4241 HIV4209:HIV4241 HSR4209:HSR4241 ICN4209:ICN4241 IMJ4209:IMJ4241 IWF4209:IWF4241 JGB4209:JGB4241 JPX4209:JPX4241 JZT4209:JZT4241 KJP4209:KJP4241 KTL4209:KTL4241 LDH4209:LDH4241 LND4209:LND4241 LWZ4209:LWZ4241 MGV4209:MGV4241 MQR4209:MQR4241 NAN4209:NAN4241 NKJ4209:NKJ4241 NUF4209:NUF4241 OEB4209:OEB4241 ONX4209:ONX4241 OXT4209:OXT4241 PHP4209:PHP4241 PRL4209:PRL4241 QBH4209:QBH4241 QLD4209:QLD4241 QUZ4209:QUZ4241 REV4209:REV4241 ROR4209:ROR4241 RYN4209:RYN4241 SIJ4209:SIJ4241 SSF4209:SSF4241 TCB4209:TCB4241 TLX4209:TLX4241 TVT4209:TVT4241 UFP4209:UFP4241 UPL4209:UPL4241 UZH4209:UZH4241 VJD4209:VJD4241 VSZ4209:VSZ4241 WCV4209:WCV4241 WMR4209:WMR4241 WWN4209:WWN4241 AF4377:AF4381 KB4377:KB4381 TX4377:TX4381 ADT4377:ADT4381 ANP4377:ANP4381 AXL4377:AXL4381 BHH4377:BHH4381 BRD4377:BRD4381 CAZ4377:CAZ4381 CKV4377:CKV4381 CUR4377:CUR4381 DEN4377:DEN4381 DOJ4377:DOJ4381 DYF4377:DYF4381 EIB4377:EIB4381 ERX4377:ERX4381 FBT4377:FBT4381 FLP4377:FLP4381 FVL4377:FVL4381 GFH4377:GFH4381 GPD4377:GPD4381 GYZ4377:GYZ4381 HIV4377:HIV4381 HSR4377:HSR4381 ICN4377:ICN4381 IMJ4377:IMJ4381 IWF4377:IWF4381 JGB4377:JGB4381 JPX4377:JPX4381 JZT4377:JZT4381 KJP4377:KJP4381 KTL4377:KTL4381 LDH4377:LDH4381 LND4377:LND4381 LWZ4377:LWZ4381 MGV4377:MGV4381 MQR4377:MQR4381 NAN4377:NAN4381 NKJ4377:NKJ4381 NUF4377:NUF4381 OEB4377:OEB4381 ONX4377:ONX4381 OXT4377:OXT4381 PHP4377:PHP4381 PRL4377:PRL4381 QBH4377:QBH4381 QLD4377:QLD4381 QUZ4377:QUZ4381 REV4377:REV4381 ROR4377:ROR4381 RYN4377:RYN4381 SIJ4377:SIJ4381 SSF4377:SSF4381 TCB4377:TCB4381 TLX4377:TLX4381 TVT4377:TVT4381 UFP4377:UFP4381 UPL4377:UPL4381 UZH4377:UZH4381 VJD4377:VJD4381 VSZ4377:VSZ4381 WCV4377:WCV4381 WMR4377:WMR4381 WWN4377:WWN4381 AF4420:AF4426 KB4420:KB4426 TX4420:TX4426 ADT4420:ADT4426 ANP4420:ANP4426 AXL4420:AXL4426 BHH4420:BHH4426 BRD4420:BRD4426 CAZ4420:CAZ4426 CKV4420:CKV4426 CUR4420:CUR4426 DEN4420:DEN4426 DOJ4420:DOJ4426 DYF4420:DYF4426 EIB4420:EIB4426 ERX4420:ERX4426 FBT4420:FBT4426 FLP4420:FLP4426 FVL4420:FVL4426 GFH4420:GFH4426 GPD4420:GPD4426 GYZ4420:GYZ4426 HIV4420:HIV4426 HSR4420:HSR4426 ICN4420:ICN4426 IMJ4420:IMJ4426 IWF4420:IWF4426 JGB4420:JGB4426 JPX4420:JPX4426 JZT4420:JZT4426 KJP4420:KJP4426 KTL4420:KTL4426 LDH4420:LDH4426 LND4420:LND4426 LWZ4420:LWZ4426 MGV4420:MGV4426 MQR4420:MQR4426 NAN4420:NAN4426 NKJ4420:NKJ4426 NUF4420:NUF4426 OEB4420:OEB4426 ONX4420:ONX4426 OXT4420:OXT4426 PHP4420:PHP4426 PRL4420:PRL4426 QBH4420:QBH4426 QLD4420:QLD4426 QUZ4420:QUZ4426 REV4420:REV4426 ROR4420:ROR4426 RYN4420:RYN4426 SIJ4420:SIJ4426 SSF4420:SSF4426 TCB4420:TCB4426 TLX4420:TLX4426 TVT4420:TVT4426 UFP4420:UFP4426 UPL4420:UPL4426 UZH4420:UZH4426 VJD4420:VJD4426 VSZ4420:VSZ4426 WCV4420:WCV4426 WMR4420:WMR4426 WWN4420:WWN4426 AF4552:AF4556 KB4498:KB4511 TX4498:TX4511 ADT4498:ADT4511 ANP4498:ANP4511 AXL4498:AXL4511 BHH4498:BHH4511 BRD4498:BRD4511 CAZ4498:CAZ4511 CKV4498:CKV4511 CUR4498:CUR4511 DEN4498:DEN4511 DOJ4498:DOJ4511 DYF4498:DYF4511 EIB4498:EIB4511 ERX4498:ERX4511 FBT4498:FBT4511 FLP4498:FLP4511 FVL4498:FVL4511 GFH4498:GFH4511 GPD4498:GPD4511 GYZ4498:GYZ4511 HIV4498:HIV4511 HSR4498:HSR4511 ICN4498:ICN4511 IMJ4498:IMJ4511 IWF4498:IWF4511 JGB4498:JGB4511 JPX4498:JPX4511 JZT4498:JZT4511 KJP4498:KJP4511 KTL4498:KTL4511 LDH4498:LDH4511 LND4498:LND4511 LWZ4498:LWZ4511 MGV4498:MGV4511 MQR4498:MQR4511 NAN4498:NAN4511 NKJ4498:NKJ4511 NUF4498:NUF4511 OEB4498:OEB4511 ONX4498:ONX4511 OXT4498:OXT4511 PHP4498:PHP4511 PRL4498:PRL4511 QBH4498:QBH4511 QLD4498:QLD4511 QUZ4498:QUZ4511 REV4498:REV4511 ROR4498:ROR4511 RYN4498:RYN4511 SIJ4498:SIJ4511 SSF4498:SSF4511 TCB4498:TCB4511 TLX4498:TLX4511 TVT4498:TVT4511 UFP4498:UFP4511 UPL4498:UPL4511 UZH4498:UZH4511 VJD4498:VJD4511 VSZ4498:VSZ4511 WCV4498:WCV4511 WMR4498:WMR4511 WWN4498:WWN4511 AF4099:AF4102 KB4545:KB4556 TX4545:TX4556 ADT4545:ADT4556 ANP4545:ANP4556 AXL4545:AXL4556 BHH4545:BHH4556 BRD4545:BRD4556 CAZ4545:CAZ4556 CKV4545:CKV4556 CUR4545:CUR4556 DEN4545:DEN4556 DOJ4545:DOJ4556 DYF4545:DYF4556 EIB4545:EIB4556 ERX4545:ERX4556 FBT4545:FBT4556 FLP4545:FLP4556 FVL4545:FVL4556 GFH4545:GFH4556 GPD4545:GPD4556 GYZ4545:GYZ4556 HIV4545:HIV4556 HSR4545:HSR4556 ICN4545:ICN4556 IMJ4545:IMJ4556 IWF4545:IWF4556 JGB4545:JGB4556 JPX4545:JPX4556 JZT4545:JZT4556 KJP4545:KJP4556 KTL4545:KTL4556 LDH4545:LDH4556 LND4545:LND4556 LWZ4545:LWZ4556 MGV4545:MGV4556 MQR4545:MQR4556 NAN4545:NAN4556 NKJ4545:NKJ4556 NUF4545:NUF4556 OEB4545:OEB4556 ONX4545:ONX4556 OXT4545:OXT4556 PHP4545:PHP4556 PRL4545:PRL4556 QBH4545:QBH4556 QLD4545:QLD4556 QUZ4545:QUZ4556 REV4545:REV4556 ROR4545:ROR4556 RYN4545:RYN4556 SIJ4545:SIJ4556 SSF4545:SSF4556 TCB4545:TCB4556 TLX4545:TLX4556 TVT4545:TVT4556 UFP4545:UFP4556 UPL4545:UPL4556 UZH4545:UZH4556 VJD4545:VJD4556 VSZ4545:VSZ4556 WCV4545:WCV4556 WMR4545:WMR4556 WWN4545:WWN4556 AF4663:AF4702 KB4663:KB4702 TX4663:TX4702 ADT4663:ADT4702 ANP4663:ANP4702 AXL4663:AXL4702 BHH4663:BHH4702 BRD4663:BRD4702 CAZ4663:CAZ4702 CKV4663:CKV4702 CUR4663:CUR4702 DEN4663:DEN4702 DOJ4663:DOJ4702 DYF4663:DYF4702 EIB4663:EIB4702 ERX4663:ERX4702 FBT4663:FBT4702 FLP4663:FLP4702 FVL4663:FVL4702 GFH4663:GFH4702 GPD4663:GPD4702 GYZ4663:GYZ4702 HIV4663:HIV4702 HSR4663:HSR4702 ICN4663:ICN4702 IMJ4663:IMJ4702 IWF4663:IWF4702 JGB4663:JGB4702 JPX4663:JPX4702 JZT4663:JZT4702 KJP4663:KJP4702 KTL4663:KTL4702 LDH4663:LDH4702 LND4663:LND4702 LWZ4663:LWZ4702 MGV4663:MGV4702 MQR4663:MQR4702 NAN4663:NAN4702 NKJ4663:NKJ4702 NUF4663:NUF4702 OEB4663:OEB4702 ONX4663:ONX4702 OXT4663:OXT4702 PHP4663:PHP4702 PRL4663:PRL4702 QBH4663:QBH4702 QLD4663:QLD4702 QUZ4663:QUZ4702 REV4663:REV4702 ROR4663:ROR4702 RYN4663:RYN4702 SIJ4663:SIJ4702 SSF4663:SSF4702 TCB4663:TCB4702 TLX4663:TLX4702 TVT4663:TVT4702 UFP4663:UFP4702 UPL4663:UPL4702 UZH4663:UZH4702 VJD4663:VJD4702 VSZ4663:VSZ4702 WCV4663:WCV4702 WMR4663:WMR4702 WWN4663:WWN4702 AF4704:AF4707 KB4704:KB4707 TX4704:TX4707 ADT4704:ADT4707 ANP4704:ANP4707 AXL4704:AXL4707 BHH4704:BHH4707 BRD4704:BRD4707 CAZ4704:CAZ4707 CKV4704:CKV4707 CUR4704:CUR4707 DEN4704:DEN4707 DOJ4704:DOJ4707 DYF4704:DYF4707 EIB4704:EIB4707 ERX4704:ERX4707 FBT4704:FBT4707 FLP4704:FLP4707 FVL4704:FVL4707 GFH4704:GFH4707 GPD4704:GPD4707 GYZ4704:GYZ4707 HIV4704:HIV4707 HSR4704:HSR4707 ICN4704:ICN4707 IMJ4704:IMJ4707 IWF4704:IWF4707 JGB4704:JGB4707 JPX4704:JPX4707 JZT4704:JZT4707 KJP4704:KJP4707 KTL4704:KTL4707 LDH4704:LDH4707 LND4704:LND4707 LWZ4704:LWZ4707 MGV4704:MGV4707 MQR4704:MQR4707 NAN4704:NAN4707 NKJ4704:NKJ4707 NUF4704:NUF4707 OEB4704:OEB4707 ONX4704:ONX4707 OXT4704:OXT4707 PHP4704:PHP4707 PRL4704:PRL4707 QBH4704:QBH4707 QLD4704:QLD4707 QUZ4704:QUZ4707 REV4704:REV4707 ROR4704:ROR4707 RYN4704:RYN4707 SIJ4704:SIJ4707 SSF4704:SSF4707 TCB4704:TCB4707 TLX4704:TLX4707 TVT4704:TVT4707 UFP4704:UFP4707 UPL4704:UPL4707 UZH4704:UZH4707 VJD4704:VJD4707 VSZ4704:VSZ4707 WCV4704:WCV4707 WMR4704:WMR4707 WWN4704:WWN4707 AF4793:AF4803 KB4793:KB4803 TX4793:TX4803 ADT4793:ADT4803 ANP4793:ANP4803 AXL4793:AXL4803 BHH4793:BHH4803 BRD4793:BRD4803 CAZ4793:CAZ4803 CKV4793:CKV4803 CUR4793:CUR4803 DEN4793:DEN4803 DOJ4793:DOJ4803 DYF4793:DYF4803 EIB4793:EIB4803 ERX4793:ERX4803 FBT4793:FBT4803 FLP4793:FLP4803 FVL4793:FVL4803 GFH4793:GFH4803 GPD4793:GPD4803 GYZ4793:GYZ4803 HIV4793:HIV4803 HSR4793:HSR4803 ICN4793:ICN4803 IMJ4793:IMJ4803 IWF4793:IWF4803 JGB4793:JGB4803 JPX4793:JPX4803 JZT4793:JZT4803 KJP4793:KJP4803 KTL4793:KTL4803 LDH4793:LDH4803 LND4793:LND4803 LWZ4793:LWZ4803 MGV4793:MGV4803 MQR4793:MQR4803 NAN4793:NAN4803 NKJ4793:NKJ4803 NUF4793:NUF4803 OEB4793:OEB4803 ONX4793:ONX4803 OXT4793:OXT4803 PHP4793:PHP4803 PRL4793:PRL4803 QBH4793:QBH4803 QLD4793:QLD4803 QUZ4793:QUZ4803 REV4793:REV4803 ROR4793:ROR4803 RYN4793:RYN4803 SIJ4793:SIJ4803 SSF4793:SSF4803 TCB4793:TCB4803 TLX4793:TLX4803 TVT4793:TVT4803 UFP4793:UFP4803 UPL4793:UPL4803 UZH4793:UZH4803 VJD4793:VJD4803 VSZ4793:VSZ4803 WCV4793:WCV4803 WMR4793:WMR4803 WWN4793:WWN4803 AF4807:AF4809 KB4807:KB4809 TX4807:TX4809 ADT4807:ADT4809 ANP4807:ANP4809 AXL4807:AXL4809 BHH4807:BHH4809 BRD4807:BRD4809 CAZ4807:CAZ4809 CKV4807:CKV4809 CUR4807:CUR4809 DEN4807:DEN4809 DOJ4807:DOJ4809 DYF4807:DYF4809 EIB4807:EIB4809 ERX4807:ERX4809 FBT4807:FBT4809 FLP4807:FLP4809 FVL4807:FVL4809 GFH4807:GFH4809 GPD4807:GPD4809 GYZ4807:GYZ4809 HIV4807:HIV4809 HSR4807:HSR4809 ICN4807:ICN4809 IMJ4807:IMJ4809 IWF4807:IWF4809 JGB4807:JGB4809 JPX4807:JPX4809 JZT4807:JZT4809 KJP4807:KJP4809 KTL4807:KTL4809 LDH4807:LDH4809 LND4807:LND4809 LWZ4807:LWZ4809 MGV4807:MGV4809 MQR4807:MQR4809 NAN4807:NAN4809 NKJ4807:NKJ4809 NUF4807:NUF4809 OEB4807:OEB4809 ONX4807:ONX4809 OXT4807:OXT4809 PHP4807:PHP4809 PRL4807:PRL4809 QBH4807:QBH4809 QLD4807:QLD4809 QUZ4807:QUZ4809 REV4807:REV4809 ROR4807:ROR4809 RYN4807:RYN4809 SIJ4807:SIJ4809 SSF4807:SSF4809 TCB4807:TCB4809 TLX4807:TLX4809 TVT4807:TVT4809 UFP4807:UFP4809 UPL4807:UPL4809 UZH4807:UZH4809 VJD4807:VJD4809 VSZ4807:VSZ4809 WCV4807:WCV4809 WMR4807:WMR4809 WWN4807:WWN4809 AF4869:AF4877 KB4869:KB4877 TX4869:TX4877 ADT4869:ADT4877 ANP4869:ANP4877 AXL4869:AXL4877 BHH4869:BHH4877 BRD4869:BRD4877 CAZ4869:CAZ4877 CKV4869:CKV4877 CUR4869:CUR4877 DEN4869:DEN4877 DOJ4869:DOJ4877 DYF4869:DYF4877 EIB4869:EIB4877 ERX4869:ERX4877 FBT4869:FBT4877 FLP4869:FLP4877 FVL4869:FVL4877 GFH4869:GFH4877 GPD4869:GPD4877 GYZ4869:GYZ4877 HIV4869:HIV4877 HSR4869:HSR4877 ICN4869:ICN4877 IMJ4869:IMJ4877 IWF4869:IWF4877 JGB4869:JGB4877 JPX4869:JPX4877 JZT4869:JZT4877 KJP4869:KJP4877 KTL4869:KTL4877 LDH4869:LDH4877 LND4869:LND4877 LWZ4869:LWZ4877 MGV4869:MGV4877 MQR4869:MQR4877 NAN4869:NAN4877 NKJ4869:NKJ4877 NUF4869:NUF4877 OEB4869:OEB4877 ONX4869:ONX4877 OXT4869:OXT4877 PHP4869:PHP4877 PRL4869:PRL4877 QBH4869:QBH4877 QLD4869:QLD4877 QUZ4869:QUZ4877 REV4869:REV4877 ROR4869:ROR4877 RYN4869:RYN4877 SIJ4869:SIJ4877 SSF4869:SSF4877 TCB4869:TCB4877 TLX4869:TLX4877 TVT4869:TVT4877 UFP4869:UFP4877 UPL4869:UPL4877 UZH4869:UZH4877 VJD4869:VJD4877 VSZ4869:VSZ4877 WCV4869:WCV4877 WMR4869:WMR4877 WWN4869:WWN4877 AF4880:AF4882 KB4880:KB4882 TX4880:TX4882 ADT4880:ADT4882 ANP4880:ANP4882 AXL4880:AXL4882 BHH4880:BHH4882 BRD4880:BRD4882 CAZ4880:CAZ4882 CKV4880:CKV4882 CUR4880:CUR4882 DEN4880:DEN4882 DOJ4880:DOJ4882 DYF4880:DYF4882 EIB4880:EIB4882 ERX4880:ERX4882 FBT4880:FBT4882 FLP4880:FLP4882 FVL4880:FVL4882 GFH4880:GFH4882 GPD4880:GPD4882 GYZ4880:GYZ4882 HIV4880:HIV4882 HSR4880:HSR4882 ICN4880:ICN4882 IMJ4880:IMJ4882 IWF4880:IWF4882 JGB4880:JGB4882 JPX4880:JPX4882 JZT4880:JZT4882 KJP4880:KJP4882 KTL4880:KTL4882 LDH4880:LDH4882 LND4880:LND4882 LWZ4880:LWZ4882 MGV4880:MGV4882 MQR4880:MQR4882 NAN4880:NAN4882 NKJ4880:NKJ4882 NUF4880:NUF4882 OEB4880:OEB4882 ONX4880:ONX4882 OXT4880:OXT4882 PHP4880:PHP4882 PRL4880:PRL4882 QBH4880:QBH4882 QLD4880:QLD4882 QUZ4880:QUZ4882 REV4880:REV4882 ROR4880:ROR4882 RYN4880:RYN4882 SIJ4880:SIJ4882 SSF4880:SSF4882 TCB4880:TCB4882 TLX4880:TLX4882 TVT4880:TVT4882 UFP4880:UFP4882 UPL4880:UPL4882 UZH4880:UZH4882 VJD4880:VJD4882 VSZ4880:VSZ4882 WCV4880:WCV4882 WMR4880:WMR4882 WWN4880:WWN4882 KB4897:KB4903 TX4897:TX4903 ADT4897:ADT4903 ANP4897:ANP4903 AXL4897:AXL4903 BHH4897:BHH4903 BRD4897:BRD4903 CAZ4897:CAZ4903 CKV4897:CKV4903 CUR4897:CUR4903 DEN4897:DEN4903 DOJ4897:DOJ4903 DYF4897:DYF4903 EIB4897:EIB4903 ERX4897:ERX4903 FBT4897:FBT4903 FLP4897:FLP4903 FVL4897:FVL4903 GFH4897:GFH4903 GPD4897:GPD4903 GYZ4897:GYZ4903 HIV4897:HIV4903 HSR4897:HSR4903 ICN4897:ICN4903 IMJ4897:IMJ4903 IWF4897:IWF4903 JGB4897:JGB4903 JPX4897:JPX4903 JZT4897:JZT4903 KJP4897:KJP4903 KTL4897:KTL4903 LDH4897:LDH4903 LND4897:LND4903 LWZ4897:LWZ4903 MGV4897:MGV4903 MQR4897:MQR4903 NAN4897:NAN4903 NKJ4897:NKJ4903 NUF4897:NUF4903 OEB4897:OEB4903 ONX4897:ONX4903 OXT4897:OXT4903 PHP4897:PHP4903 PRL4897:PRL4903 QBH4897:QBH4903 QLD4897:QLD4903 QUZ4897:QUZ4903 REV4897:REV4903 ROR4897:ROR4903 RYN4897:RYN4903 SIJ4897:SIJ4903 SSF4897:SSF4903 TCB4897:TCB4903 TLX4897:TLX4903 TVT4897:TVT4903 UFP4897:UFP4903 UPL4897:UPL4903 UZH4897:UZH4903 VJD4897:VJD4903 VSZ4897:VSZ4903 WCV4897:WCV4903 WMR4897:WMR4903 WWN4897:WWN4903 AF4897:AF4903 AF4995:AF5011 KB4995:KB5011 TX4995:TX5011 ADT4995:ADT5011 ANP4995:ANP5011 AXL4995:AXL5011 BHH4995:BHH5011 BRD4995:BRD5011 CAZ4995:CAZ5011 CKV4995:CKV5011 CUR4995:CUR5011 DEN4995:DEN5011 DOJ4995:DOJ5011 DYF4995:DYF5011 EIB4995:EIB5011 ERX4995:ERX5011 FBT4995:FBT5011 FLP4995:FLP5011 FVL4995:FVL5011 GFH4995:GFH5011 GPD4995:GPD5011 GYZ4995:GYZ5011 HIV4995:HIV5011 HSR4995:HSR5011 ICN4995:ICN5011 IMJ4995:IMJ5011 IWF4995:IWF5011 JGB4995:JGB5011 JPX4995:JPX5011 JZT4995:JZT5011 KJP4995:KJP5011 KTL4995:KTL5011 LDH4995:LDH5011 LND4995:LND5011 LWZ4995:LWZ5011 MGV4995:MGV5011 MQR4995:MQR5011 NAN4995:NAN5011 NKJ4995:NKJ5011 NUF4995:NUF5011 OEB4995:OEB5011 ONX4995:ONX5011 OXT4995:OXT5011 PHP4995:PHP5011 PRL4995:PRL5011 QBH4995:QBH5011 QLD4995:QLD5011 QUZ4995:QUZ5011 REV4995:REV5011 ROR4995:ROR5011 RYN4995:RYN5011 SIJ4995:SIJ5011 SSF4995:SSF5011 TCB4995:TCB5011 TLX4995:TLX5011 TVT4995:TVT5011 UFP4995:UFP5011 UPL4995:UPL5011 UZH4995:UZH5011 VJD4995:VJD5011 VSZ4995:VSZ5011 WCV4995:WCV5011 WMR4995:WMR5011 WWN4995:WWN5011 AF5075:AF5086 KB5075:KB5086 TX5075:TX5086 ADT5075:ADT5086 ANP5075:ANP5086 AXL5075:AXL5086 BHH5075:BHH5086 BRD5075:BRD5086 CAZ5075:CAZ5086 CKV5075:CKV5086 CUR5075:CUR5086 DEN5075:DEN5086 DOJ5075:DOJ5086 DYF5075:DYF5086 EIB5075:EIB5086 ERX5075:ERX5086 FBT5075:FBT5086 FLP5075:FLP5086 FVL5075:FVL5086 GFH5075:GFH5086 GPD5075:GPD5086 GYZ5075:GYZ5086 HIV5075:HIV5086 HSR5075:HSR5086 ICN5075:ICN5086 IMJ5075:IMJ5086 IWF5075:IWF5086 JGB5075:JGB5086 JPX5075:JPX5086 JZT5075:JZT5086 KJP5075:KJP5086 KTL5075:KTL5086 LDH5075:LDH5086 LND5075:LND5086 LWZ5075:LWZ5086 MGV5075:MGV5086 MQR5075:MQR5086 NAN5075:NAN5086 NKJ5075:NKJ5086 NUF5075:NUF5086 OEB5075:OEB5086 ONX5075:ONX5086 OXT5075:OXT5086 PHP5075:PHP5086 PRL5075:PRL5086 QBH5075:QBH5086 QLD5075:QLD5086 QUZ5075:QUZ5086 REV5075:REV5086 ROR5075:ROR5086 RYN5075:RYN5086 SIJ5075:SIJ5086 SSF5075:SSF5086 TCB5075:TCB5086 TLX5075:TLX5086 TVT5075:TVT5086 UFP5075:UFP5086 UPL5075:UPL5086 UZH5075:UZH5086 VJD5075:VJD5086 VSZ5075:VSZ5086 WCV5075:WCV5086 WMR5075:WMR5086 WWN5075:WWN5086 AF5102:AF5108 KB5102:KB5108 TX5102:TX5108 ADT5102:ADT5108 ANP5102:ANP5108 AXL5102:AXL5108 BHH5102:BHH5108 BRD5102:BRD5108 CAZ5102:CAZ5108 CKV5102:CKV5108 CUR5102:CUR5108 DEN5102:DEN5108 DOJ5102:DOJ5108 DYF5102:DYF5108 EIB5102:EIB5108 ERX5102:ERX5108 FBT5102:FBT5108 FLP5102:FLP5108 FVL5102:FVL5108 GFH5102:GFH5108 GPD5102:GPD5108 GYZ5102:GYZ5108 HIV5102:HIV5108 HSR5102:HSR5108 ICN5102:ICN5108 IMJ5102:IMJ5108 IWF5102:IWF5108 JGB5102:JGB5108 JPX5102:JPX5108 JZT5102:JZT5108 KJP5102:KJP5108 KTL5102:KTL5108 LDH5102:LDH5108 LND5102:LND5108 LWZ5102:LWZ5108 MGV5102:MGV5108 MQR5102:MQR5108 NAN5102:NAN5108 NKJ5102:NKJ5108 NUF5102:NUF5108 OEB5102:OEB5108 ONX5102:ONX5108 OXT5102:OXT5108 PHP5102:PHP5108 PRL5102:PRL5108 QBH5102:QBH5108 QLD5102:QLD5108 QUZ5102:QUZ5108 REV5102:REV5108 ROR5102:ROR5108 RYN5102:RYN5108 SIJ5102:SIJ5108 SSF5102:SSF5108 TCB5102:TCB5108 TLX5102:TLX5108 TVT5102:TVT5108 UFP5102:UFP5108 UPL5102:UPL5108 UZH5102:UZH5108 VJD5102:VJD5108 VSZ5102:VSZ5108 WCV5102:WCV5108 WMR5102:WMR5108 WWN5102:WWN5108 AF5157:AF5176 KB5157:KB5176 TX5157:TX5176 ADT5157:ADT5176 ANP5157:ANP5176 AXL5157:AXL5176 BHH5157:BHH5176 BRD5157:BRD5176 CAZ5157:CAZ5176 CKV5157:CKV5176 CUR5157:CUR5176 DEN5157:DEN5176 DOJ5157:DOJ5176 DYF5157:DYF5176 EIB5157:EIB5176 ERX5157:ERX5176 FBT5157:FBT5176 FLP5157:FLP5176 FVL5157:FVL5176 GFH5157:GFH5176 GPD5157:GPD5176 GYZ5157:GYZ5176 HIV5157:HIV5176 HSR5157:HSR5176 ICN5157:ICN5176 IMJ5157:IMJ5176 IWF5157:IWF5176 JGB5157:JGB5176 JPX5157:JPX5176 JZT5157:JZT5176 KJP5157:KJP5176 KTL5157:KTL5176 LDH5157:LDH5176 LND5157:LND5176 LWZ5157:LWZ5176 MGV5157:MGV5176 MQR5157:MQR5176 NAN5157:NAN5176 NKJ5157:NKJ5176 NUF5157:NUF5176 OEB5157:OEB5176 ONX5157:ONX5176 OXT5157:OXT5176 PHP5157:PHP5176 PRL5157:PRL5176 QBH5157:QBH5176 QLD5157:QLD5176 QUZ5157:QUZ5176 REV5157:REV5176 ROR5157:ROR5176 RYN5157:RYN5176 SIJ5157:SIJ5176 SSF5157:SSF5176 TCB5157:TCB5176 TLX5157:TLX5176 TVT5157:TVT5176 UFP5157:UFP5176 UPL5157:UPL5176 UZH5157:UZH5176 VJD5157:VJD5176 VSZ5157:VSZ5176 WCV5157:WCV5176 WMR5157:WMR5176 WWN5157:WWN5176 AF5250:AF5262 KB5250:KB5262 TX5250:TX5262 ADT5250:ADT5262 ANP5250:ANP5262 AXL5250:AXL5262 BHH5250:BHH5262 BRD5250:BRD5262 CAZ5250:CAZ5262 CKV5250:CKV5262 CUR5250:CUR5262 DEN5250:DEN5262 DOJ5250:DOJ5262 DYF5250:DYF5262 EIB5250:EIB5262 ERX5250:ERX5262 FBT5250:FBT5262 FLP5250:FLP5262 FVL5250:FVL5262 GFH5250:GFH5262 GPD5250:GPD5262 GYZ5250:GYZ5262 HIV5250:HIV5262 HSR5250:HSR5262 ICN5250:ICN5262 IMJ5250:IMJ5262 IWF5250:IWF5262 JGB5250:JGB5262 JPX5250:JPX5262 JZT5250:JZT5262 KJP5250:KJP5262 KTL5250:KTL5262 LDH5250:LDH5262 LND5250:LND5262 LWZ5250:LWZ5262 MGV5250:MGV5262 MQR5250:MQR5262 NAN5250:NAN5262 NKJ5250:NKJ5262 NUF5250:NUF5262 OEB5250:OEB5262 ONX5250:ONX5262 OXT5250:OXT5262 PHP5250:PHP5262 PRL5250:PRL5262 QBH5250:QBH5262 QLD5250:QLD5262 QUZ5250:QUZ5262 REV5250:REV5262 ROR5250:ROR5262 RYN5250:RYN5262 SIJ5250:SIJ5262 SSF5250:SSF5262 TCB5250:TCB5262 TLX5250:TLX5262 TVT5250:TVT5262 UFP5250:UFP5262 UPL5250:UPL5262 UZH5250:UZH5262 VJD5250:VJD5262 VSZ5250:VSZ5262 WCV5250:WCV5262 WMR5250:WMR5262 AF4097 AF4545:AF4549 WWN7923:WWN7926 AF7816:AF7817 KB7816:KB7817 TX7816:TX7817 ADT7816:ADT7817 ANP7816:ANP7817 AXL7816:AXL7817 BHH7816:BHH7817 BRD7816:BRD7817 CAZ7816:CAZ7817 CKV7816:CKV7817 CUR7816:CUR7817 DEN7816:DEN7817 DOJ7816:DOJ7817 DYF7816:DYF7817 EIB7816:EIB7817 ERX7816:ERX7817 FBT7816:FBT7817 FLP7816:FLP7817 FVL7816:FVL7817 GFH7816:GFH7817 GPD7816:GPD7817 GYZ7816:GYZ7817 HIV7816:HIV7817 HSR7816:HSR7817 ICN7816:ICN7817 IMJ7816:IMJ7817 IWF7816:IWF7817 JGB7816:JGB7817 JPX7816:JPX7817 JZT7816:JZT7817 KJP7816:KJP7817 KTL7816:KTL7817 LDH7816:LDH7817 LND7816:LND7817 LWZ7816:LWZ7817 MGV7816:MGV7817 MQR7816:MQR7817 NAN7816:NAN7817 NKJ7816:NKJ7817 NUF7816:NUF7817 OEB7816:OEB7817 ONX7816:ONX7817 OXT7816:OXT7817 PHP7816:PHP7817 PRL7816:PRL7817 QBH7816:QBH7817 QLD7816:QLD7817 QUZ7816:QUZ7817 REV7816:REV7817 ROR7816:ROR7817 RYN7816:RYN7817 SIJ7816:SIJ7817 SSF7816:SSF7817 TCB7816:TCB7817 TLX7816:TLX7817 TVT7816:TVT7817 UFP7816:UFP7817 UPL7816:UPL7817 UZH7816:UZH7817 VJD7816:VJD7817 VSZ7816:VSZ7817 WCV7816:WCV7817 WMR7816:WMR7817 WWN7778:WWN7779 AF8122:AF8127 AF7955:AF7957 KB7955:KB7957 TX7955:TX7957 ADT7955:ADT7957 ANP7955:ANP7957 AXL7955:AXL7957 BHH7955:BHH7957 BRD7955:BRD7957 CAZ7955:CAZ7957 CKV7955:CKV7957 CUR7955:CUR7957 DEN7955:DEN7957 DOJ7955:DOJ7957 DYF7955:DYF7957 EIB7955:EIB7957 ERX7955:ERX7957 FBT7955:FBT7957 FLP7955:FLP7957 FVL7955:FVL7957 GFH7955:GFH7957 GPD7955:GPD7957 GYZ7955:GYZ7957 HIV7955:HIV7957 HSR7955:HSR7957 ICN7955:ICN7957 IMJ7955:IMJ7957 IWF7955:IWF7957 JGB7955:JGB7957 JPX7955:JPX7957 JZT7955:JZT7957 KJP7955:KJP7957 KTL7955:KTL7957 LDH7955:LDH7957 LND7955:LND7957 LWZ7955:LWZ7957 MGV7955:MGV7957 MQR7955:MQR7957 NAN7955:NAN7957 NKJ7955:NKJ7957 NUF7955:NUF7957 OEB7955:OEB7957 ONX7955:ONX7957 OXT7955:OXT7957 PHP7955:PHP7957 PRL7955:PRL7957 QBH7955:QBH7957 QLD7955:QLD7957 QUZ7955:QUZ7957 REV7955:REV7957 ROR7955:ROR7957 RYN7955:RYN7957 SIJ7955:SIJ7957 SSF7955:SSF7957 TCB7955:TCB7957 TLX7955:TLX7957 TVT7955:TVT7957 UFP7955:UFP7957 UPL7955:UPL7957 UZH7955:UZH7957 VJD7955:VJD7957 VSZ7955:VSZ7957 WCV7955:WCV7957 WMR7955:WMR7957 WWN7955:WWN7957 KB8122:KB8127 TX8122:TX8127 ADT8122:ADT8127 ANP8122:ANP8127 AXL8122:AXL8127 BHH8122:BHH8127 BRD8122:BRD8127 CAZ8122:CAZ8127 CKV8122:CKV8127 CUR8122:CUR8127 DEN8122:DEN8127 DOJ8122:DOJ8127 DYF8122:DYF8127 EIB8122:EIB8127 ERX8122:ERX8127 FBT8122:FBT8127 FLP8122:FLP8127 FVL8122:FVL8127 GFH8122:GFH8127 GPD8122:GPD8127 GYZ8122:GYZ8127 HIV8122:HIV8127 HSR8122:HSR8127 ICN8122:ICN8127 IMJ8122:IMJ8127 IWF8122:IWF8127 JGB8122:JGB8127 JPX8122:JPX8127 JZT8122:JZT8127 KJP8122:KJP8127 KTL8122:KTL8127 LDH8122:LDH8127 LND8122:LND8127 LWZ8122:LWZ8127 MGV8122:MGV8127 MQR8122:MQR8127 NAN8122:NAN8127 NKJ8122:NKJ8127 NUF8122:NUF8127 OEB8122:OEB8127 ONX8122:ONX8127 OXT8122:OXT8127 PHP8122:PHP8127 PRL8122:PRL8127 QBH8122:QBH8127 QLD8122:QLD8127 QUZ8122:QUZ8127 REV8122:REV8127 ROR8122:ROR8127 RYN8122:RYN8127 SIJ8122:SIJ8127 SSF8122:SSF8127 TCB8122:TCB8127 TLX8122:TLX8127 TVT8122:TVT8127 UFP8122:UFP8127 UPL8122:UPL8127 UZH8122:UZH8127 VJD8122:VJD8127 VSZ8122:VSZ8127 WCV8122:WCV8127 WMR8122:WMR8127 WWN8122:WWN8127 KB8163:KB8186 TX8163:TX8186 ADT8163:ADT8186 ANP8163:ANP8186 AXL8163:AXL8186 BHH8163:BHH8186 BRD8163:BRD8186 CAZ8163:CAZ8186 CKV8163:CKV8186 CUR8163:CUR8186 DEN8163:DEN8186 DOJ8163:DOJ8186 DYF8163:DYF8186 EIB8163:EIB8186 ERX8163:ERX8186 FBT8163:FBT8186 FLP8163:FLP8186 FVL8163:FVL8186 GFH8163:GFH8186 GPD8163:GPD8186 GYZ8163:GYZ8186 HIV8163:HIV8186 HSR8163:HSR8186 ICN8163:ICN8186 IMJ8163:IMJ8186 IWF8163:IWF8186 JGB8163:JGB8186 JPX8163:JPX8186 JZT8163:JZT8186 KJP8163:KJP8186 KTL8163:KTL8186 LDH8163:LDH8186 LND8163:LND8186 LWZ8163:LWZ8186 MGV8163:MGV8186 MQR8163:MQR8186 NAN8163:NAN8186 NKJ8163:NKJ8186 NUF8163:NUF8186 OEB8163:OEB8186 ONX8163:ONX8186 OXT8163:OXT8186 PHP8163:PHP8186 PRL8163:PRL8186 QBH8163:QBH8186 QLD8163:QLD8186 QUZ8163:QUZ8186 REV8163:REV8186 ROR8163:ROR8186 RYN8163:RYN8186 SIJ8163:SIJ8186 SSF8163:SSF8186 TCB8163:TCB8186 TLX8163:TLX8186 TVT8163:TVT8186 UFP8163:UFP8186 UPL8163:UPL8186 UZH8163:UZH8186 VJD8163:VJD8186 VSZ8163:VSZ8186 WCV8163:WCV8186 WMR8163:WMR8186 WWN8163:WWN8186 AF1129:AF1154 WWN7864:WWN7866 AF7923:AF7926 KB7923:KB7926 TX7923:TX7926 ADT7923:ADT7926 ANP7923:ANP7926 AXL7923:AXL7926 BHH7923:BHH7926 BRD7923:BRD7926 CAZ7923:CAZ7926 CKV7923:CKV7926 CUR7923:CUR7926 DEN7923:DEN7926 DOJ7923:DOJ7926 DYF7923:DYF7926 EIB7923:EIB7926 ERX7923:ERX7926 FBT7923:FBT7926 FLP7923:FLP7926 FVL7923:FVL7926 GFH7923:GFH7926 GPD7923:GPD7926 GYZ7923:GYZ7926 HIV7923:HIV7926 HSR7923:HSR7926 ICN7923:ICN7926 IMJ7923:IMJ7926 IWF7923:IWF7926 JGB7923:JGB7926 JPX7923:JPX7926 JZT7923:JZT7926 KJP7923:KJP7926 KTL7923:KTL7926 LDH7923:LDH7926 LND7923:LND7926 LWZ7923:LWZ7926 MGV7923:MGV7926 MQR7923:MQR7926 NAN7923:NAN7926 NKJ7923:NKJ7926 NUF7923:NUF7926 OEB7923:OEB7926 ONX7923:ONX7926 OXT7923:OXT7926 PHP7923:PHP7926 PRL7923:PRL7926 QBH7923:QBH7926 QLD7923:QLD7926 QUZ7923:QUZ7926 REV7923:REV7926 ROR7923:ROR7926 RYN7923:RYN7926 SIJ7923:SIJ7926 SSF7923:SSF7926 TCB7923:TCB7926 TLX7923:TLX7926 TVT7923:TVT7926 UFP7923:UFP7926 UPL7923:UPL7926 UZH7923:UZH7926 VJD7923:VJD7926 VSZ7923:VSZ7926 WCV7923:WCV7926 WMR7923:WMR7926 AF7669 KB7669 TX7669 ADT7669 ANP7669 AXL7669 BHH7669 BRD7669 CAZ7669 CKV7669 CUR7669 DEN7669 DOJ7669 DYF7669 EIB7669 ERX7669 FBT7669 FLP7669 FVL7669 GFH7669 GPD7669 GYZ7669 HIV7669 HSR7669 ICN7669 IMJ7669 IWF7669 JGB7669 JPX7669 JZT7669 KJP7669 KTL7669 LDH7669 LND7669 LWZ7669 MGV7669 MQR7669 NAN7669 NKJ7669 NUF7669 OEB7669 ONX7669 OXT7669 PHP7669 PRL7669 QBH7669 QLD7669 QUZ7669 REV7669 ROR7669 RYN7669 SIJ7669 SSF7669 TCB7669 TLX7669 TVT7669 UFP7669 UPL7669 UZH7669 VJD7669 VSZ7669 WCV7669 WMR7669 WWN7669 AF7686 KB7686 TX7686 ADT7686 ANP7686 AXL7686 BHH7686 BRD7686 CAZ7686 CKV7686 CUR7686 DEN7686 DOJ7686 DYF7686 EIB7686 ERX7686 FBT7686 FLP7686 FVL7686 GFH7686 GPD7686 GYZ7686 HIV7686 HSR7686 ICN7686 IMJ7686 IWF7686 JGB7686 JPX7686 JZT7686 KJP7686 KTL7686 LDH7686 LND7686 LWZ7686 MGV7686 MQR7686 NAN7686 NKJ7686 NUF7686 OEB7686 ONX7686 OXT7686 PHP7686 PRL7686 QBH7686 QLD7686 QUZ7686 REV7686 ROR7686 RYN7686 SIJ7686 SSF7686 TCB7686 TLX7686 TVT7686 UFP7686 UPL7686 UZH7686 VJD7686 AF1072:AF1074 AF1076:AF1078 AF1081:AF1084 AF1086:AF1087 AF1089:AF1092 AF1094:AF1096 AF1098:AF1117 AF1119 AF8171 AF8167:AF8168" xr:uid="{00000000-0002-0000-0300-000000000000}">
      <formula1>$AF$3:$AF$12</formula1>
    </dataValidation>
    <dataValidation type="list" allowBlank="1" showInputMessage="1" showErrorMessage="1" errorTitle="Внимание" error="Введено недопустимое значение" sqref="WWM4097:WWM4102 KA1615:KA1619 TW1615:TW1619 ADS1615:ADS1619 ANO1615:ANO1619 AXK1615:AXK1619 BHG1615:BHG1619 BRC1615:BRC1619 CAY1615:CAY1619 CKU1615:CKU1619 CUQ1615:CUQ1619 DEM1615:DEM1619 DOI1615:DOI1619 DYE1615:DYE1619 EIA1615:EIA1619 ERW1615:ERW1619 FBS1615:FBS1619 FLO1615:FLO1619 FVK1615:FVK1619 GFG1615:GFG1619 GPC1615:GPC1619 GYY1615:GYY1619 HIU1615:HIU1619 HSQ1615:HSQ1619 ICM1615:ICM1619 IMI1615:IMI1619 IWE1615:IWE1619 JGA1615:JGA1619 JPW1615:JPW1619 JZS1615:JZS1619 KJO1615:KJO1619 KTK1615:KTK1619 LDG1615:LDG1619 LNC1615:LNC1619 LWY1615:LWY1619 MGU1615:MGU1619 MQQ1615:MQQ1619 NAM1615:NAM1619 NKI1615:NKI1619 NUE1615:NUE1619 OEA1615:OEA1619 ONW1615:ONW1619 OXS1615:OXS1619 PHO1615:PHO1619 PRK1615:PRK1619 QBG1615:QBG1619 QLC1615:QLC1619 QUY1615:QUY1619 REU1615:REU1619 ROQ1615:ROQ1619 RYM1615:RYM1619 SII1615:SII1619 SSE1615:SSE1619 TCA1615:TCA1619 TLW1615:TLW1619 TVS1615:TVS1619 UFO1615:UFO1619 UPK1615:UPK1619 UZG1615:UZG1619 VJC1615:VJC1619 VSY1615:VSY1619 WCU1615:WCU1619 WMQ1615:WMQ1619 WWM1615:WWM1619 AE1363 KA1509:KA1521 TW1509:TW1521 ADS1509:ADS1521 ANO1509:ANO1521 AXK1509:AXK1521 BHG1509:BHG1521 BRC1509:BRC1521 CAY1509:CAY1521 CKU1509:CKU1521 CUQ1509:CUQ1521 DEM1509:DEM1521 DOI1509:DOI1521 DYE1509:DYE1521 EIA1509:EIA1521 ERW1509:ERW1521 FBS1509:FBS1521 FLO1509:FLO1521 FVK1509:FVK1521 GFG1509:GFG1521 GPC1509:GPC1521 GYY1509:GYY1521 HIU1509:HIU1521 HSQ1509:HSQ1521 ICM1509:ICM1521 IMI1509:IMI1521 IWE1509:IWE1521 JGA1509:JGA1521 JPW1509:JPW1521 JZS1509:JZS1521 KJO1509:KJO1521 KTK1509:KTK1521 LDG1509:LDG1521 LNC1509:LNC1521 LWY1509:LWY1521 MGU1509:MGU1521 MQQ1509:MQQ1521 NAM1509:NAM1521 NKI1509:NKI1521 NUE1509:NUE1521 OEA1509:OEA1521 ONW1509:ONW1521 OXS1509:OXS1521 PHO1509:PHO1521 PRK1509:PRK1521 QBG1509:QBG1521 QLC1509:QLC1521 QUY1509:QUY1521 REU1509:REU1521 ROQ1509:ROQ1521 RYM1509:RYM1521 SII1509:SII1521 SSE1509:SSE1521 TCA1509:TCA1521 TLW1509:TLW1521 TVS1509:TVS1521 UFO1509:UFO1521 UPK1509:UPK1521 UZG1509:UZG1521 VJC1509:VJC1521 VSY1509:VSY1521 WCU1509:WCU1521 WMQ1509:WMQ1521 WWM1657 WMQ1657 WCU1657 VSY1657 VJC1657 UZG1657 UPK1657 UFO1657 TVS1657 TLW1657 TCA1657 SSE1657 SII1657 RYM1657 ROQ1657 REU1657 QUY1657 QLC1657 QBG1657 PRK1657 PHO1657 OXS1657 ONW1657 OEA1657 NUE1657 NKI1657 NAM1657 MQQ1657 MGU1657 LWY1657 LNC1657 LDG1657 KTK1657 KJO1657 JZS1657 JPW1657 JGA1657 IWE1657 IMI1657 ICM1657 HSQ1657 HIU1657 GYY1657 GPC1657 GFG1657 FVK1657 FLO1657 FBS1657 ERW1657 EIA1657 DYE1657 DOI1657 DEM1657 CUQ1657 CKU1657 CAY1657 BRC1657 BHG1657 AXK1657 ANO1657 ADS1657 TW1657 KA1657 AE1657 WWM1509:WWM1521 AE1515:AE1521 KA1562:KA1566 TW1562:TW1566 ADS1562:ADS1566 ANO1562:ANO1566 AXK1562:AXK1566 BHG1562:BHG1566 BRC1562:BRC1566 CAY1562:CAY1566 CKU1562:CKU1566 CUQ1562:CUQ1566 DEM1562:DEM1566 DOI1562:DOI1566 DYE1562:DYE1566 EIA1562:EIA1566 ERW1562:ERW1566 FBS1562:FBS1566 FLO1562:FLO1566 FVK1562:FVK1566 GFG1562:GFG1566 GPC1562:GPC1566 GYY1562:GYY1566 HIU1562:HIU1566 HSQ1562:HSQ1566 ICM1562:ICM1566 IMI1562:IMI1566 IWE1562:IWE1566 JGA1562:JGA1566 JPW1562:JPW1566 JZS1562:JZS1566 KJO1562:KJO1566 KTK1562:KTK1566 LDG1562:LDG1566 LNC1562:LNC1566 LWY1562:LWY1566 MGU1562:MGU1566 MQQ1562:MQQ1566 NAM1562:NAM1566 NKI1562:NKI1566 NUE1562:NUE1566 OEA1562:OEA1566 ONW1562:ONW1566 OXS1562:OXS1566 PHO1562:PHO1566 PRK1562:PRK1566 QBG1562:QBG1566 QLC1562:QLC1566 QUY1562:QUY1566 REU1562:REU1566 ROQ1562:ROQ1566 RYM1562:RYM1566 SII1562:SII1566 SSE1562:SSE1566 TCA1562:TCA1566 TLW1562:TLW1566 TVS1562:TVS1566 UFO1562:UFO1566 UPK1562:UPK1566 UZG1562:UZG1566 VJC1562:VJC1566 VSY1562:VSY1566 WCU1562:WCU1566 WMQ1562:WMQ1566 WWM1562:WWM1566 AE1423:AE1426 KA1423:KA1426 TW1423:TW1426 ADS1423:ADS1426 ANO1423:ANO1426 AXK1423:AXK1426 BHG1423:BHG1426 BRC1423:BRC1426 CAY1423:CAY1426 CKU1423:CKU1426 CUQ1423:CUQ1426 DEM1423:DEM1426 DOI1423:DOI1426 DYE1423:DYE1426 EIA1423:EIA1426 ERW1423:ERW1426 FBS1423:FBS1426 FLO1423:FLO1426 FVK1423:FVK1426 GFG1423:GFG1426 GPC1423:GPC1426 GYY1423:GYY1426 HIU1423:HIU1426 HSQ1423:HSQ1426 ICM1423:ICM1426 IMI1423:IMI1426 IWE1423:IWE1426 JGA1423:JGA1426 JPW1423:JPW1426 JZS1423:JZS1426 KJO1423:KJO1426 KTK1423:KTK1426 LDG1423:LDG1426 LNC1423:LNC1426 LWY1423:LWY1426 MGU1423:MGU1426 MQQ1423:MQQ1426 NAM1423:NAM1426 NKI1423:NKI1426 NUE1423:NUE1426 OEA1423:OEA1426 ONW1423:ONW1426 OXS1423:OXS1426 PHO1423:PHO1426 PRK1423:PRK1426 QBG1423:QBG1426 QLC1423:QLC1426 QUY1423:QUY1426 REU1423:REU1426 ROQ1423:ROQ1426 RYM1423:RYM1426 SII1423:SII1426 SSE1423:SSE1426 TCA1423:TCA1426 TLW1423:TLW1426 TVS1423:TVS1426 UFO1423:UFO1426 UPK1423:UPK1426 UZG1423:UZG1426 VJC1423:VJC1426 VSY1423:VSY1426 WCU1423:WCU1426 WMQ1423:WMQ1426 WWM1423:WWM1426 WWM1799:WWM1800 AE1760:AE1762 KA1760:KA1762 TW1760:TW1762 ADS1760:ADS1762 ANO1760:ANO1762 AXK1760:AXK1762 BHG1760:BHG1762 BRC1760:BRC1762 CAY1760:CAY1762 CKU1760:CKU1762 CUQ1760:CUQ1762 DEM1760:DEM1762 DOI1760:DOI1762 DYE1760:DYE1762 EIA1760:EIA1762 ERW1760:ERW1762 FBS1760:FBS1762 FLO1760:FLO1762 FVK1760:FVK1762 GFG1760:GFG1762 GPC1760:GPC1762 GYY1760:GYY1762 HIU1760:HIU1762 HSQ1760:HSQ1762 ICM1760:ICM1762 IMI1760:IMI1762 IWE1760:IWE1762 JGA1760:JGA1762 JPW1760:JPW1762 JZS1760:JZS1762 KJO1760:KJO1762 KTK1760:KTK1762 LDG1760:LDG1762 LNC1760:LNC1762 LWY1760:LWY1762 MGU1760:MGU1762 MQQ1760:MQQ1762 NAM1760:NAM1762 NKI1760:NKI1762 NUE1760:NUE1762 OEA1760:OEA1762 ONW1760:ONW1762 OXS1760:OXS1762 PHO1760:PHO1762 PRK1760:PRK1762 QBG1760:QBG1762 QLC1760:QLC1762 QUY1760:QUY1762 REU1760:REU1762 ROQ1760:ROQ1762 RYM1760:RYM1762 SII1760:SII1762 SSE1760:SSE1762 TCA1760:TCA1762 TLW1760:TLW1762 TVS1760:TVS1762 UFO1760:UFO1762 UPK1760:UPK1762 UZG1760:UZG1762 VJC1760:VJC1762 VSY1760:VSY1762 WCU1760:WCU1762 WMQ1760:WMQ1762 WWM1760:WWM1762 AE2778 KA1799:KA1800 TW1799:TW1800 ADS1799:ADS1800 ANO1799:ANO1800 AXK1799:AXK1800 BHG1799:BHG1800 BRC1799:BRC1800 CAY1799:CAY1800 CKU1799:CKU1800 CUQ1799:CUQ1800 DEM1799:DEM1800 DOI1799:DOI1800 DYE1799:DYE1800 EIA1799:EIA1800 ERW1799:ERW1800 FBS1799:FBS1800 FLO1799:FLO1800 FVK1799:FVK1800 GFG1799:GFG1800 GPC1799:GPC1800 GYY1799:GYY1800 HIU1799:HIU1800 HSQ1799:HSQ1800 ICM1799:ICM1800 IMI1799:IMI1800 IWE1799:IWE1800 JGA1799:JGA1800 JPW1799:JPW1800 JZS1799:JZS1800 KJO1799:KJO1800 KTK1799:KTK1800 LDG1799:LDG1800 LNC1799:LNC1800 LWY1799:LWY1800 MGU1799:MGU1800 MQQ1799:MQQ1800 NAM1799:NAM1800 NKI1799:NKI1800 NUE1799:NUE1800 OEA1799:OEA1800 ONW1799:ONW1800 OXS1799:OXS1800 PHO1799:PHO1800 PRK1799:PRK1800 QBG1799:QBG1800 QLC1799:QLC1800 QUY1799:QUY1800 REU1799:REU1800 ROQ1799:ROQ1800 RYM1799:RYM1800 SII1799:SII1800 SSE1799:SSE1800 TCA1799:TCA1800 TLW1799:TLW1800 TVS1799:TVS1800 UFO1799:UFO1800 UPK1799:UPK1800 UZG1799:UZG1800 VJC1799:VJC1800 VSY1799:VSY1800 WCU1799:WCU1800 WMQ1799:WMQ1800 AE1311 KA1311 TW1311 ADS1311 ANO1311 AXK1311 BHG1311 BRC1311 CAY1311 CKU1311 CUQ1311 DEM1311 DOI1311 DYE1311 EIA1311 ERW1311 FBS1311 FLO1311 FVK1311 GFG1311 GPC1311 GYY1311 HIU1311 HSQ1311 ICM1311 IMI1311 IWE1311 JGA1311 JPW1311 JZS1311 KJO1311 KTK1311 LDG1311 LNC1311 LWY1311 MGU1311 MQQ1311 NAM1311 NKI1311 NUE1311 OEA1311 ONW1311 OXS1311 PHO1311 PRK1311 QBG1311 QLC1311 QUY1311 REU1311 ROQ1311 RYM1311 SII1311 SSE1311 TCA1311 TLW1311 TVS1311 UFO1311 UPK1311 UZG1311 VJC1311 VSY1311 WCU1311 WMQ1311 WWM1311 KA1363:KA1365 TW1363:TW1365 ADS1363:ADS1365 ANO1363:ANO1365 AXK1363:AXK1365 BHG1363:BHG1365 BRC1363:BRC1365 CAY1363:CAY1365 CKU1363:CKU1365 CUQ1363:CUQ1365 DEM1363:DEM1365 DOI1363:DOI1365 DYE1363:DYE1365 EIA1363:EIA1365 ERW1363:ERW1365 FBS1363:FBS1365 FLO1363:FLO1365 FVK1363:FVK1365 GFG1363:GFG1365 GPC1363:GPC1365 GYY1363:GYY1365 HIU1363:HIU1365 HSQ1363:HSQ1365 ICM1363:ICM1365 IMI1363:IMI1365 IWE1363:IWE1365 JGA1363:JGA1365 JPW1363:JPW1365 JZS1363:JZS1365 KJO1363:KJO1365 KTK1363:KTK1365 LDG1363:LDG1365 LNC1363:LNC1365 LWY1363:LWY1365 MGU1363:MGU1365 MQQ1363:MQQ1365 NAM1363:NAM1365 NKI1363:NKI1365 NUE1363:NUE1365 OEA1363:OEA1365 ONW1363:ONW1365 OXS1363:OXS1365 PHO1363:PHO1365 PRK1363:PRK1365 QBG1363:QBG1365 QLC1363:QLC1365 QUY1363:QUY1365 REU1363:REU1365 ROQ1363:ROQ1365 RYM1363:RYM1365 SII1363:SII1365 SSE1363:SSE1365 TCA1363:TCA1365 TLW1363:TLW1365 TVS1363:TVS1365 UFO1363:UFO1365 UPK1363:UPK1365 UZG1363:UZG1365 VJC1363:VJC1365 VSY1363:VSY1365 WCU1363:WCU1365 WMQ1363:WMQ1365 WWM1363:WWM1365 AE3455 KA1955:KA1970 TW1955:TW1970 ADS1955:ADS1970 ANO1955:ANO1970 AXK1955:AXK1970 BHG1955:BHG1970 BRC1955:BRC1970 CAY1955:CAY1970 CKU1955:CKU1970 CUQ1955:CUQ1970 DEM1955:DEM1970 DOI1955:DOI1970 DYE1955:DYE1970 EIA1955:EIA1970 ERW1955:ERW1970 FBS1955:FBS1970 FLO1955:FLO1970 FVK1955:FVK1970 GFG1955:GFG1970 GPC1955:GPC1970 GYY1955:GYY1970 HIU1955:HIU1970 HSQ1955:HSQ1970 ICM1955:ICM1970 IMI1955:IMI1970 IWE1955:IWE1970 JGA1955:JGA1970 JPW1955:JPW1970 JZS1955:JZS1970 KJO1955:KJO1970 KTK1955:KTK1970 LDG1955:LDG1970 LNC1955:LNC1970 LWY1955:LWY1970 MGU1955:MGU1970 MQQ1955:MQQ1970 NAM1955:NAM1970 NKI1955:NKI1970 NUE1955:NUE1970 OEA1955:OEA1970 ONW1955:ONW1970 OXS1955:OXS1970 PHO1955:PHO1970 PRK1955:PRK1970 QBG1955:QBG1970 QLC1955:QLC1970 QUY1955:QUY1970 REU1955:REU1970 ROQ1955:ROQ1970 RYM1955:RYM1970 SII1955:SII1970 SSE1955:SSE1970 TCA1955:TCA1970 TLW1955:TLW1970 TVS1955:TVS1970 UFO1955:UFO1970 UPK1955:UPK1970 UZG1955:UZG1970 VJC1955:VJC1970 VSY1955:VSY1970 WCU1955:WCU1970 WMQ1955:WMQ1970 WWM1955:WWM1970 AE2025 KA2025 TW2025 ADS2025 ANO2025 AXK2025 BHG2025 BRC2025 CAY2025 CKU2025 CUQ2025 DEM2025 DOI2025 DYE2025 EIA2025 ERW2025 FBS2025 FLO2025 FVK2025 GFG2025 GPC2025 GYY2025 HIU2025 HSQ2025 ICM2025 IMI2025 IWE2025 JGA2025 JPW2025 JZS2025 KJO2025 KTK2025 LDG2025 LNC2025 LWY2025 MGU2025 MQQ2025 NAM2025 NKI2025 NUE2025 OEA2025 ONW2025 OXS2025 PHO2025 PRK2025 QBG2025 QLC2025 QUY2025 REU2025 ROQ2025 RYM2025 SII2025 SSE2025 TCA2025 TLW2025 TVS2025 UFO2025 UPK2025 UZG2025 VJC2025 VSY2025 WCU2025 WMQ2025 WWM2025 WCU7778:WCU7779 KA2099:KA2102 TW2099:TW2102 ADS2099:ADS2102 ANO2099:ANO2102 AXK2099:AXK2102 BHG2099:BHG2102 BRC2099:BRC2102 CAY2099:CAY2102 CKU2099:CKU2102 CUQ2099:CUQ2102 DEM2099:DEM2102 DOI2099:DOI2102 DYE2099:DYE2102 EIA2099:EIA2102 ERW2099:ERW2102 FBS2099:FBS2102 FLO2099:FLO2102 FVK2099:FVK2102 GFG2099:GFG2102 GPC2099:GPC2102 GYY2099:GYY2102 HIU2099:HIU2102 HSQ2099:HSQ2102 ICM2099:ICM2102 IMI2099:IMI2102 IWE2099:IWE2102 JGA2099:JGA2102 JPW2099:JPW2102 JZS2099:JZS2102 KJO2099:KJO2102 KTK2099:KTK2102 LDG2099:LDG2102 LNC2099:LNC2102 LWY2099:LWY2102 MGU2099:MGU2102 MQQ2099:MQQ2102 NAM2099:NAM2102 NKI2099:NKI2102 NUE2099:NUE2102 OEA2099:OEA2102 ONW2099:ONW2102 OXS2099:OXS2102 PHO2099:PHO2102 PRK2099:PRK2102 QBG2099:QBG2102 QLC2099:QLC2102 QUY2099:QUY2102 REU2099:REU2102 ROQ2099:ROQ2102 RYM2099:RYM2102 SII2099:SII2102 SSE2099:SSE2102 TCA2099:TCA2102 TLW2099:TLW2102 TVS2099:TVS2102 UFO2099:UFO2102 UPK2099:UPK2102 UZG2099:UZG2102 VJC2099:VJC2102 VSY2099:VSY2102 WCU2099:WCU2102 WMQ2099:WMQ2102 WWM2099:WWM2102 WMQ7778:WMQ7779 KA2135:KA2138 TW2135:TW2138 ADS2135:ADS2138 ANO2135:ANO2138 AXK2135:AXK2138 BHG2135:BHG2138 BRC2135:BRC2138 CAY2135:CAY2138 CKU2135:CKU2138 CUQ2135:CUQ2138 DEM2135:DEM2138 DOI2135:DOI2138 DYE2135:DYE2138 EIA2135:EIA2138 ERW2135:ERW2138 FBS2135:FBS2138 FLO2135:FLO2138 FVK2135:FVK2138 GFG2135:GFG2138 GPC2135:GPC2138 GYY2135:GYY2138 HIU2135:HIU2138 HSQ2135:HSQ2138 ICM2135:ICM2138 IMI2135:IMI2138 IWE2135:IWE2138 JGA2135:JGA2138 JPW2135:JPW2138 JZS2135:JZS2138 KJO2135:KJO2138 KTK2135:KTK2138 LDG2135:LDG2138 LNC2135:LNC2138 LWY2135:LWY2138 MGU2135:MGU2138 MQQ2135:MQQ2138 NAM2135:NAM2138 NKI2135:NKI2138 NUE2135:NUE2138 OEA2135:OEA2138 ONW2135:ONW2138 OXS2135:OXS2138 PHO2135:PHO2138 PRK2135:PRK2138 QBG2135:QBG2138 QLC2135:QLC2138 QUY2135:QUY2138 REU2135:REU2138 ROQ2135:ROQ2138 RYM2135:RYM2138 SII2135:SII2138 SSE2135:SSE2138 TCA2135:TCA2138 TLW2135:TLW2138 TVS2135:TVS2138 UFO2135:UFO2138 UPK2135:UPK2138 UZG2135:UZG2138 VJC2135:VJC2138 VSY2135:VSY2138 WCU2135:WCU2138 WMQ2135:WMQ2138 WWM2135:WWM2138 AE2333:AE2339 KA2333:KA2339 TW2333:TW2339 ADS2333:ADS2339 ANO2333:ANO2339 AXK2333:AXK2339 BHG2333:BHG2339 BRC2333:BRC2339 CAY2333:CAY2339 CKU2333:CKU2339 CUQ2333:CUQ2339 DEM2333:DEM2339 DOI2333:DOI2339 DYE2333:DYE2339 EIA2333:EIA2339 ERW2333:ERW2339 FBS2333:FBS2339 FLO2333:FLO2339 FVK2333:FVK2339 GFG2333:GFG2339 GPC2333:GPC2339 GYY2333:GYY2339 HIU2333:HIU2339 HSQ2333:HSQ2339 ICM2333:ICM2339 IMI2333:IMI2339 IWE2333:IWE2339 JGA2333:JGA2339 JPW2333:JPW2339 JZS2333:JZS2339 KJO2333:KJO2339 KTK2333:KTK2339 LDG2333:LDG2339 LNC2333:LNC2339 LWY2333:LWY2339 MGU2333:MGU2339 MQQ2333:MQQ2339 NAM2333:NAM2339 NKI2333:NKI2339 NUE2333:NUE2339 OEA2333:OEA2339 ONW2333:ONW2339 OXS2333:OXS2339 PHO2333:PHO2339 PRK2333:PRK2339 QBG2333:QBG2339 QLC2333:QLC2339 QUY2333:QUY2339 REU2333:REU2339 ROQ2333:ROQ2339 RYM2333:RYM2339 SII2333:SII2339 SSE2333:SSE2339 TCA2333:TCA2339 TLW2333:TLW2339 TVS2333:TVS2339 UFO2333:UFO2339 UPK2333:UPK2339 UZG2333:UZG2339 VJC2333:VJC2339 VSY2333:VSY2339 WCU2333:WCU2339 WMQ2333:WMQ2339 WWM2333:WWM2339 AE1618:AE1619 WWM7816:WWM7817 AE7864:AE7866 KA7864:KA7866 TW7864:TW7866 ADS7864:ADS7866 ANO7864:ANO7866 AXK7864:AXK7866 BHG7864:BHG7866 BRC7864:BRC7866 CAY7864:CAY7866 CKU7864:CKU7866 CUQ7864:CUQ7866 DEM7864:DEM7866 DOI7864:DOI7866 DYE7864:DYE7866 EIA7864:EIA7866 ERW7864:ERW7866 FBS7864:FBS7866 FLO7864:FLO7866 FVK7864:FVK7866 GFG7864:GFG7866 GPC7864:GPC7866 GYY7864:GYY7866 HIU7864:HIU7866 HSQ7864:HSQ7866 ICM7864:ICM7866 IMI7864:IMI7866 IWE7864:IWE7866 JGA7864:JGA7866 JPW7864:JPW7866 JZS7864:JZS7866 KJO7864:KJO7866 KTK7864:KTK7866 LDG7864:LDG7866 LNC7864:LNC7866 LWY7864:LWY7866 MGU7864:MGU7866 MQQ7864:MQQ7866 NAM7864:NAM7866 NKI7864:NKI7866 NUE7864:NUE7866 OEA7864:OEA7866 ONW7864:ONW7866 OXS7864:OXS7866 PHO7864:PHO7866 PRK7864:PRK7866 QBG7864:QBG7866 QLC7864:QLC7866 QUY7864:QUY7866 REU7864:REU7866 ROQ7864:ROQ7866 RYM7864:RYM7866 SII7864:SII7866 SSE7864:SSE7866 TCA7864:TCA7866 TLW7864:TLW7866 TVS7864:TVS7866 UFO7864:UFO7866 UPK7864:UPK7866 UZG7864:UZG7866 VJC7864:VJC7866 VSY7864:VSY7866 WCU7864:WCU7866 WCU7724:WCU7728 WMQ7724:WMQ7728 WWM7724:WWM7728 AE7778:AE7779 KA7778:KA7779 TW7778:TW7779 ADS7778:ADS7779 ANO7778:ANO7779 AXK7778:AXK7779 BHG7778:BHG7779 BRC7778:BRC7779 CAY7778:CAY7779 CKU7778:CKU7779 CUQ7778:CUQ7779 DEM7778:DEM7779 DOI7778:DOI7779 DYE7778:DYE7779 EIA7778:EIA7779 ERW7778:ERW7779 FBS7778:FBS7779 FLO7778:FLO7779 FVK7778:FVK7779 GFG7778:GFG7779 GPC7778:GPC7779 GYY7778:GYY7779 HIU7778:HIU7779 HSQ7778:HSQ7779 ICM7778:ICM7779 IMI7778:IMI7779 IWE7778:IWE7779 JGA7778:JGA7779 JPW7778:JPW7779 JZS7778:JZS7779 KJO7778:KJO7779 KTK7778:KTK7779 LDG7778:LDG7779 LNC7778:LNC7779 LWY7778:LWY7779 MGU7778:MGU7779 MQQ7778:MQQ7779 NAM7778:NAM7779 NKI7778:NKI7779 NUE7778:NUE7779 OEA7778:OEA7779 ONW7778:ONW7779 OXS7778:OXS7779 PHO7778:PHO7779 PRK7778:PRK7779 QBG7778:QBG7779 QLC7778:QLC7779 QUY7778:QUY7779 REU7778:REU7779 ROQ7778:ROQ7779 RYM7778:RYM7779 SII7778:SII7779 SSE7778:SSE7779 TCA7778:TCA7779 TLW7778:TLW7779 TVS7778:TVS7779 UFO7778:UFO7779 UPK7778:UPK7779 UZG7778:UZG7779 VJC7778:VJC7779 VSY7778:VSY7779 AE2625:AE2627 KA2625:KA2627 TW2625:TW2627 ADS2625:ADS2627 ANO2625:ANO2627 AXK2625:AXK2627 BHG2625:BHG2627 BRC2625:BRC2627 CAY2625:CAY2627 CKU2625:CKU2627 CUQ2625:CUQ2627 DEM2625:DEM2627 DOI2625:DOI2627 DYE2625:DYE2627 EIA2625:EIA2627 ERW2625:ERW2627 FBS2625:FBS2627 FLO2625:FLO2627 FVK2625:FVK2627 GFG2625:GFG2627 GPC2625:GPC2627 GYY2625:GYY2627 HIU2625:HIU2627 HSQ2625:HSQ2627 ICM2625:ICM2627 IMI2625:IMI2627 IWE2625:IWE2627 JGA2625:JGA2627 JPW2625:JPW2627 JZS2625:JZS2627 KJO2625:KJO2627 KTK2625:KTK2627 LDG2625:LDG2627 LNC2625:LNC2627 LWY2625:LWY2627 MGU2625:MGU2627 MQQ2625:MQQ2627 NAM2625:NAM2627 NKI2625:NKI2627 NUE2625:NUE2627 OEA2625:OEA2627 ONW2625:ONW2627 OXS2625:OXS2627 PHO2625:PHO2627 PRK2625:PRK2627 QBG2625:QBG2627 QLC2625:QLC2627 QUY2625:QUY2627 REU2625:REU2627 ROQ2625:ROQ2627 RYM2625:RYM2627 SII2625:SII2627 SSE2625:SSE2627 TCA2625:TCA2627 TLW2625:TLW2627 TVS2625:TVS2627 UFO2625:UFO2627 UPK2625:UPK2627 UZG2625:UZG2627 VJC2625:VJC2627 VSY2625:VSY2627 WCU2625:WCU2627 WMQ2625:WMQ2627 WWM2625:WWM2627 KA2687:KA2697 TW2687:TW2697 ADS2687:ADS2697 ANO2687:ANO2697 AXK2687:AXK2697 BHG2687:BHG2697 BRC2687:BRC2697 CAY2687:CAY2697 CKU2687:CKU2697 CUQ2687:CUQ2697 DEM2687:DEM2697 DOI2687:DOI2697 DYE2687:DYE2697 EIA2687:EIA2697 ERW2687:ERW2697 FBS2687:FBS2697 FLO2687:FLO2697 FVK2687:FVK2697 GFG2687:GFG2697 GPC2687:GPC2697 GYY2687:GYY2697 HIU2687:HIU2697 HSQ2687:HSQ2697 ICM2687:ICM2697 IMI2687:IMI2697 IWE2687:IWE2697 JGA2687:JGA2697 JPW2687:JPW2697 JZS2687:JZS2697 KJO2687:KJO2697 KTK2687:KTK2697 LDG2687:LDG2697 LNC2687:LNC2697 LWY2687:LWY2697 MGU2687:MGU2697 MQQ2687:MQQ2697 NAM2687:NAM2697 NKI2687:NKI2697 NUE2687:NUE2697 OEA2687:OEA2697 ONW2687:ONW2697 OXS2687:OXS2697 PHO2687:PHO2697 PRK2687:PRK2697 QBG2687:QBG2697 QLC2687:QLC2697 QUY2687:QUY2697 REU2687:REU2697 ROQ2687:ROQ2697 RYM2687:RYM2697 SII2687:SII2697 SSE2687:SSE2697 TCA2687:TCA2697 TLW2687:TLW2697 TVS2687:TVS2697 UFO2687:UFO2697 UPK2687:UPK2697 UZG2687:UZG2697 VJC2687:VJC2697 VSY2687:VSY2697 WCU2687:WCU2697 WMQ2687:WMQ2697 WWM2687:WWM2697 AE1562:AE1565 AE3445:AE3448 KA2772:KA2778 TW2772:TW2778 ADS2772:ADS2778 ANO2772:ANO2778 AXK2772:AXK2778 BHG2772:BHG2778 BRC2772:BRC2778 CAY2772:CAY2778 CKU2772:CKU2778 CUQ2772:CUQ2778 DEM2772:DEM2778 DOI2772:DOI2778 DYE2772:DYE2778 EIA2772:EIA2778 ERW2772:ERW2778 FBS2772:FBS2778 FLO2772:FLO2778 FVK2772:FVK2778 GFG2772:GFG2778 GPC2772:GPC2778 GYY2772:GYY2778 HIU2772:HIU2778 HSQ2772:HSQ2778 ICM2772:ICM2778 IMI2772:IMI2778 IWE2772:IWE2778 JGA2772:JGA2778 JPW2772:JPW2778 JZS2772:JZS2778 KJO2772:KJO2778 KTK2772:KTK2778 LDG2772:LDG2778 LNC2772:LNC2778 LWY2772:LWY2778 MGU2772:MGU2778 MQQ2772:MQQ2778 NAM2772:NAM2778 NKI2772:NKI2778 NUE2772:NUE2778 OEA2772:OEA2778 ONW2772:ONW2778 OXS2772:OXS2778 PHO2772:PHO2778 PRK2772:PRK2778 QBG2772:QBG2778 QLC2772:QLC2778 QUY2772:QUY2778 REU2772:REU2778 ROQ2772:ROQ2778 RYM2772:RYM2778 SII2772:SII2778 SSE2772:SSE2778 TCA2772:TCA2778 TLW2772:TLW2778 TVS2772:TVS2778 UFO2772:UFO2778 UPK2772:UPK2778 UZG2772:UZG2778 VJC2772:VJC2778 VSY2772:VSY2778 WCU2772:WCU2778 WMQ2772:WMQ2778 WWM2772:WWM2778 AE1966:AE1970 WMQ2984:WMQ2986 WCU2984:WCU2986 VSY2984:VSY2986 VJC2984:VJC2986 UZG2984:UZG2986 UPK2984:UPK2986 UFO2984:UFO2986 TVS2984:TVS2986 TLW2984:TLW2986 TCA2984:TCA2986 SSE2984:SSE2986 SII2984:SII2986 RYM2984:RYM2986 ROQ2984:ROQ2986 REU2984:REU2986 QUY2984:QUY2986 QLC2984:QLC2986 QBG2984:QBG2986 PRK2984:PRK2986 PHO2984:PHO2986 OXS2984:OXS2986 ONW2984:ONW2986 OEA2984:OEA2986 NUE2984:NUE2986 NKI2984:NKI2986 NAM2984:NAM2986 MQQ2984:MQQ2986 MGU2984:MGU2986 LWY2984:LWY2986 LNC2984:LNC2986 LDG2984:LDG2986 KTK2984:KTK2986 KJO2984:KJO2986 JZS2984:JZS2986 JPW2984:JPW2986 JGA2984:JGA2986 IWE2984:IWE2986 IMI2984:IMI2986 ICM2984:ICM2986 HSQ2984:HSQ2986 HIU2984:HIU2986 GYY2984:GYY2986 GPC2984:GPC2986 GFG2984:GFG2986 FVK2984:FVK2986 FLO2984:FLO2986 FBS2984:FBS2986 ERW2984:ERW2986 EIA2984:EIA2986 DYE2984:DYE2986 DOI2984:DOI2986 DEM2984:DEM2986 CUQ2984:CUQ2986 CKU2984:CKU2986 CAY2984:CAY2986 BRC2984:BRC2986 BHG2984:BHG2986 AXK2984:AXK2986 ANO2984:ANO2986 ADS2984:ADS2986 TW2984:TW2986 KA2984:KA2986 AE900:AE902 WWM2984:WWM2986 AE3066:AE3075 KA3066:KA3075 TW3066:TW3075 ADS3066:ADS3075 ANO3066:ANO3075 AXK3066:AXK3075 BHG3066:BHG3075 BRC3066:BRC3075 CAY3066:CAY3075 CKU3066:CKU3075 CUQ3066:CUQ3075 DEM3066:DEM3075 DOI3066:DOI3075 DYE3066:DYE3075 EIA3066:EIA3075 ERW3066:ERW3075 FBS3066:FBS3075 FLO3066:FLO3075 FVK3066:FVK3075 GFG3066:GFG3075 GPC3066:GPC3075 GYY3066:GYY3075 HIU3066:HIU3075 HSQ3066:HSQ3075 ICM3066:ICM3075 IMI3066:IMI3075 IWE3066:IWE3075 JGA3066:JGA3075 JPW3066:JPW3075 JZS3066:JZS3075 KJO3066:KJO3075 KTK3066:KTK3075 LDG3066:LDG3075 LNC3066:LNC3075 LWY3066:LWY3075 MGU3066:MGU3075 MQQ3066:MQQ3075 NAM3066:NAM3075 NKI3066:NKI3075 NUE3066:NUE3075 OEA3066:OEA3075 ONW3066:ONW3075 OXS3066:OXS3075 PHO3066:PHO3075 PRK3066:PRK3075 QBG3066:QBG3075 QLC3066:QLC3075 QUY3066:QUY3075 REU3066:REU3075 ROQ3066:ROQ3075 RYM3066:RYM3075 SII3066:SII3075 SSE3066:SSE3075 TCA3066:TCA3075 TLW3066:TLW3075 TVS3066:TVS3075 UFO3066:UFO3075 UPK3066:UPK3075 UZG3066:UZG3075 VJC3066:VJC3075 VSY3066:VSY3075 WCU3066:WCU3075 WMQ3066:WMQ3075 WWM3066:WWM3075 AE2696:AE2697 KA3147:KA3148 TW3147:TW3148 ADS3147:ADS3148 ANO3147:ANO3148 AXK3147:AXK3148 BHG3147:BHG3148 BRC3147:BRC3148 CAY3147:CAY3148 CKU3147:CKU3148 CUQ3147:CUQ3148 DEM3147:DEM3148 DOI3147:DOI3148 DYE3147:DYE3148 EIA3147:EIA3148 ERW3147:ERW3148 FBS3147:FBS3148 FLO3147:FLO3148 FVK3147:FVK3148 GFG3147:GFG3148 GPC3147:GPC3148 GYY3147:GYY3148 HIU3147:HIU3148 HSQ3147:HSQ3148 ICM3147:ICM3148 IMI3147:IMI3148 IWE3147:IWE3148 JGA3147:JGA3148 JPW3147:JPW3148 JZS3147:JZS3148 KJO3147:KJO3148 KTK3147:KTK3148 LDG3147:LDG3148 LNC3147:LNC3148 LWY3147:LWY3148 MGU3147:MGU3148 MQQ3147:MQQ3148 NAM3147:NAM3148 NKI3147:NKI3148 NUE3147:NUE3148 OEA3147:OEA3148 ONW3147:ONW3148 OXS3147:OXS3148 PHO3147:PHO3148 PRK3147:PRK3148 QBG3147:QBG3148 QLC3147:QLC3148 QUY3147:QUY3148 REU3147:REU3148 ROQ3147:ROQ3148 RYM3147:RYM3148 SII3147:SII3148 SSE3147:SSE3148 TCA3147:TCA3148 TLW3147:TLW3148 TVS3147:TVS3148 UFO3147:UFO3148 UPK3147:UPK3148 UZG3147:UZG3148 VJC3147:VJC3148 VSY3147:VSY3148 WCU3147:WCU3148 WMQ3147:WMQ3148 WWM3147:WWM3148 AE1509:AE1512 KA3276:KA3339 TW3276:TW3339 ADS3276:ADS3339 ANO3276:ANO3339 AXK3276:AXK3339 BHG3276:BHG3339 BRC3276:BRC3339 CAY3276:CAY3339 CKU3276:CKU3339 CUQ3276:CUQ3339 DEM3276:DEM3339 DOI3276:DOI3339 DYE3276:DYE3339 EIA3276:EIA3339 ERW3276:ERW3339 FBS3276:FBS3339 FLO3276:FLO3339 FVK3276:FVK3339 GFG3276:GFG3339 GPC3276:GPC3339 GYY3276:GYY3339 HIU3276:HIU3339 HSQ3276:HSQ3339 ICM3276:ICM3339 IMI3276:IMI3339 IWE3276:IWE3339 JGA3276:JGA3339 JPW3276:JPW3339 JZS3276:JZS3339 KJO3276:KJO3339 KTK3276:KTK3339 LDG3276:LDG3339 LNC3276:LNC3339 LWY3276:LWY3339 MGU3276:MGU3339 MQQ3276:MQQ3339 NAM3276:NAM3339 NKI3276:NKI3339 NUE3276:NUE3339 OEA3276:OEA3339 ONW3276:ONW3339 OXS3276:OXS3339 PHO3276:PHO3339 PRK3276:PRK3339 QBG3276:QBG3339 QLC3276:QLC3339 QUY3276:QUY3339 REU3276:REU3339 ROQ3276:ROQ3339 RYM3276:RYM3339 SII3276:SII3339 SSE3276:SSE3339 TCA3276:TCA3339 TLW3276:TLW3339 TVS3276:TVS3339 UFO3276:UFO3339 UPK3276:UPK3339 UZG3276:UZG3339 VJC3276:VJC3339 VSY3276:VSY3339 WCU3276:WCU3339 WMQ3276:WMQ3339 WWM3276:WWM3339 AE3337:AE3339 KA3445:KA3455 TW3445:TW3455 ADS3445:ADS3455 ANO3445:ANO3455 AXK3445:AXK3455 BHG3445:BHG3455 BRC3445:BRC3455 CAY3445:CAY3455 CKU3445:CKU3455 CUQ3445:CUQ3455 DEM3445:DEM3455 DOI3445:DOI3455 DYE3445:DYE3455 EIA3445:EIA3455 ERW3445:ERW3455 FBS3445:FBS3455 FLO3445:FLO3455 FVK3445:FVK3455 GFG3445:GFG3455 GPC3445:GPC3455 GYY3445:GYY3455 HIU3445:HIU3455 HSQ3445:HSQ3455 ICM3445:ICM3455 IMI3445:IMI3455 IWE3445:IWE3455 JGA3445:JGA3455 JPW3445:JPW3455 JZS3445:JZS3455 KJO3445:KJO3455 KTK3445:KTK3455 LDG3445:LDG3455 LNC3445:LNC3455 LWY3445:LWY3455 MGU3445:MGU3455 MQQ3445:MQQ3455 NAM3445:NAM3455 NKI3445:NKI3455 NUE3445:NUE3455 OEA3445:OEA3455 ONW3445:ONW3455 OXS3445:OXS3455 PHO3445:PHO3455 PRK3445:PRK3455 QBG3445:QBG3455 QLC3445:QLC3455 QUY3445:QUY3455 REU3445:REU3455 ROQ3445:ROQ3455 RYM3445:RYM3455 SII3445:SII3455 SSE3445:SSE3455 TCA3445:TCA3455 TLW3445:TLW3455 TVS3445:TVS3455 UFO3445:UFO3455 UPK3445:UPK3455 UZG3445:UZG3455 VJC3445:VJC3455 VSY3445:VSY3455 WCU3445:WCU3455 WMQ3445:WMQ3455 WWM3445:WWM3455 WCU7686 WMQ7686 WWM7686 AE7724:AE7728 KA7724:KA7728 TW7724:TW7728 ADS7724:ADS7728 ANO7724:ANO7728 AXK7724:AXK7728 BHG7724:BHG7728 BRC7724:BRC7728 CAY7724:CAY7728 CKU7724:CKU7728 CUQ7724:CUQ7728 DEM7724:DEM7728 DOI7724:DOI7728 DYE7724:DYE7728 EIA7724:EIA7728 ERW7724:ERW7728 FBS7724:FBS7728 FLO7724:FLO7728 FVK7724:FVK7728 GFG7724:GFG7728 GPC7724:GPC7728 GYY7724:GYY7728 HIU7724:HIU7728 HSQ7724:HSQ7728 ICM7724:ICM7728 IMI7724:IMI7728 IWE7724:IWE7728 JGA7724:JGA7728 JPW7724:JPW7728 JZS7724:JZS7728 KJO7724:KJO7728 KTK7724:KTK7728 LDG7724:LDG7728 LNC7724:LNC7728 LWY7724:LWY7728 MGU7724:MGU7728 MQQ7724:MQQ7728 NAM7724:NAM7728 NKI7724:NKI7728 NUE7724:NUE7728 OEA7724:OEA7728 ONW7724:ONW7728 OXS7724:OXS7728 PHO7724:PHO7728 PRK7724:PRK7728 QBG7724:QBG7728 QLC7724:QLC7728 QUY7724:QUY7728 REU7724:REU7728 ROQ7724:ROQ7728 RYM7724:RYM7728 SII7724:SII7728 SSE7724:SSE7728 TCA7724:TCA7728 TLW7724:TLW7728 TVS7724:TVS7728 UFO7724:UFO7728 UPK7724:UPK7728 UZG7724:UZG7728 VJC7724:VJC7728 VSY7724:VSY7728 AE3630:AE3643 KA3630:KA3643 TW3630:TW3643 ADS3630:ADS3643 ANO3630:ANO3643 AXK3630:AXK3643 BHG3630:BHG3643 BRC3630:BRC3643 CAY3630:CAY3643 CKU3630:CKU3643 CUQ3630:CUQ3643 DEM3630:DEM3643 DOI3630:DOI3643 DYE3630:DYE3643 EIA3630:EIA3643 ERW3630:ERW3643 FBS3630:FBS3643 FLO3630:FLO3643 FVK3630:FVK3643 GFG3630:GFG3643 GPC3630:GPC3643 GYY3630:GYY3643 HIU3630:HIU3643 HSQ3630:HSQ3643 ICM3630:ICM3643 IMI3630:IMI3643 IWE3630:IWE3643 JGA3630:JGA3643 JPW3630:JPW3643 JZS3630:JZS3643 KJO3630:KJO3643 KTK3630:KTK3643 LDG3630:LDG3643 LNC3630:LNC3643 LWY3630:LWY3643 MGU3630:MGU3643 MQQ3630:MQQ3643 NAM3630:NAM3643 NKI3630:NKI3643 NUE3630:NUE3643 OEA3630:OEA3643 ONW3630:ONW3643 OXS3630:OXS3643 PHO3630:PHO3643 PRK3630:PRK3643 QBG3630:QBG3643 QLC3630:QLC3643 QUY3630:QUY3643 REU3630:REU3643 ROQ3630:ROQ3643 RYM3630:RYM3643 SII3630:SII3643 SSE3630:SSE3643 TCA3630:TCA3643 TLW3630:TLW3643 TVS3630:TVS3643 UFO3630:UFO3643 UPK3630:UPK3643 UZG3630:UZG3643 VJC3630:VJC3643 VSY3630:VSY3643 WCU3630:WCU3643 WMQ3630:WMQ3643 WWM3630:WWM3643 AE3717:AE3723 KA3717:KA3723 TW3717:TW3723 ADS3717:ADS3723 ANO3717:ANO3723 AXK3717:AXK3723 BHG3717:BHG3723 BRC3717:BRC3723 CAY3717:CAY3723 CKU3717:CKU3723 CUQ3717:CUQ3723 DEM3717:DEM3723 DOI3717:DOI3723 DYE3717:DYE3723 EIA3717:EIA3723 ERW3717:ERW3723 FBS3717:FBS3723 FLO3717:FLO3723 FVK3717:FVK3723 GFG3717:GFG3723 GPC3717:GPC3723 GYY3717:GYY3723 HIU3717:HIU3723 HSQ3717:HSQ3723 ICM3717:ICM3723 IMI3717:IMI3723 IWE3717:IWE3723 JGA3717:JGA3723 JPW3717:JPW3723 JZS3717:JZS3723 KJO3717:KJO3723 KTK3717:KTK3723 LDG3717:LDG3723 LNC3717:LNC3723 LWY3717:LWY3723 MGU3717:MGU3723 MQQ3717:MQQ3723 NAM3717:NAM3723 NKI3717:NKI3723 NUE3717:NUE3723 OEA3717:OEA3723 ONW3717:ONW3723 OXS3717:OXS3723 PHO3717:PHO3723 PRK3717:PRK3723 QBG3717:QBG3723 QLC3717:QLC3723 QUY3717:QUY3723 REU3717:REU3723 ROQ3717:ROQ3723 RYM3717:RYM3723 SII3717:SII3723 SSE3717:SSE3723 TCA3717:TCA3723 TLW3717:TLW3723 TVS3717:TVS3723 UFO3717:UFO3723 UPK3717:UPK3723 UZG3717:UZG3723 VJC3717:VJC3723 VSY3717:VSY3723 WCU3717:WCU3723 WMQ3717:WMQ3723 WWM3717:WWM3723 AE3772:AE3782 KA3772:KA3782 TW3772:TW3782 ADS3772:ADS3782 ANO3772:ANO3782 AXK3772:AXK3782 BHG3772:BHG3782 BRC3772:BRC3782 CAY3772:CAY3782 CKU3772:CKU3782 CUQ3772:CUQ3782 DEM3772:DEM3782 DOI3772:DOI3782 DYE3772:DYE3782 EIA3772:EIA3782 ERW3772:ERW3782 FBS3772:FBS3782 FLO3772:FLO3782 FVK3772:FVK3782 GFG3772:GFG3782 GPC3772:GPC3782 GYY3772:GYY3782 HIU3772:HIU3782 HSQ3772:HSQ3782 ICM3772:ICM3782 IMI3772:IMI3782 IWE3772:IWE3782 JGA3772:JGA3782 JPW3772:JPW3782 JZS3772:JZS3782 KJO3772:KJO3782 KTK3772:KTK3782 LDG3772:LDG3782 LNC3772:LNC3782 LWY3772:LWY3782 MGU3772:MGU3782 MQQ3772:MQQ3782 NAM3772:NAM3782 NKI3772:NKI3782 NUE3772:NUE3782 OEA3772:OEA3782 ONW3772:ONW3782 OXS3772:OXS3782 PHO3772:PHO3782 PRK3772:PRK3782 QBG3772:QBG3782 QLC3772:QLC3782 QUY3772:QUY3782 REU3772:REU3782 ROQ3772:ROQ3782 RYM3772:RYM3782 SII3772:SII3782 SSE3772:SSE3782 TCA3772:TCA3782 TLW3772:TLW3782 TVS3772:TVS3782 UFO3772:UFO3782 UPK3772:UPK3782 UZG3772:UZG3782 VJC3772:VJC3782 VSY3772:VSY3782 WCU3772:WCU3782 WMQ3772:WMQ3782 WWM3772:WWM3782 AE3858:AE3885 KA3858:KA3885 TW3858:TW3885 ADS3858:ADS3885 ANO3858:ANO3885 AXK3858:AXK3885 BHG3858:BHG3885 BRC3858:BRC3885 CAY3858:CAY3885 CKU3858:CKU3885 CUQ3858:CUQ3885 DEM3858:DEM3885 DOI3858:DOI3885 DYE3858:DYE3885 EIA3858:EIA3885 ERW3858:ERW3885 FBS3858:FBS3885 FLO3858:FLO3885 FVK3858:FVK3885 GFG3858:GFG3885 GPC3858:GPC3885 GYY3858:GYY3885 HIU3858:HIU3885 HSQ3858:HSQ3885 ICM3858:ICM3885 IMI3858:IMI3885 IWE3858:IWE3885 JGA3858:JGA3885 JPW3858:JPW3885 JZS3858:JZS3885 KJO3858:KJO3885 KTK3858:KTK3885 LDG3858:LDG3885 LNC3858:LNC3885 LWY3858:LWY3885 MGU3858:MGU3885 MQQ3858:MQQ3885 NAM3858:NAM3885 NKI3858:NKI3885 NUE3858:NUE3885 OEA3858:OEA3885 ONW3858:ONW3885 OXS3858:OXS3885 PHO3858:PHO3885 PRK3858:PRK3885 QBG3858:QBG3885 QLC3858:QLC3885 QUY3858:QUY3885 REU3858:REU3885 ROQ3858:ROQ3885 RYM3858:RYM3885 SII3858:SII3885 SSE3858:SSE3885 TCA3858:TCA3885 TLW3858:TLW3885 TVS3858:TVS3885 UFO3858:UFO3885 UPK3858:UPK3885 UZG3858:UZG3885 VJC3858:VJC3885 VSY3858:VSY3885 WCU3858:WCU3885 WMQ3858:WMQ3885 WWM3858:WWM3885 AE3991:AE4001 KA3991:KA4001 TW3991:TW4001 ADS3991:ADS4001 ANO3991:ANO4001 AXK3991:AXK4001 BHG3991:BHG4001 BRC3991:BRC4001 CAY3991:CAY4001 CKU3991:CKU4001 CUQ3991:CUQ4001 DEM3991:DEM4001 DOI3991:DOI4001 DYE3991:DYE4001 EIA3991:EIA4001 ERW3991:ERW4001 FBS3991:FBS4001 FLO3991:FLO4001 FVK3991:FVK4001 GFG3991:GFG4001 GPC3991:GPC4001 GYY3991:GYY4001 HIU3991:HIU4001 HSQ3991:HSQ4001 ICM3991:ICM4001 IMI3991:IMI4001 IWE3991:IWE4001 JGA3991:JGA4001 JPW3991:JPW4001 JZS3991:JZS4001 KJO3991:KJO4001 KTK3991:KTK4001 LDG3991:LDG4001 LNC3991:LNC4001 LWY3991:LWY4001 MGU3991:MGU4001 MQQ3991:MQQ4001 NAM3991:NAM4001 NKI3991:NKI4001 NUE3991:NUE4001 OEA3991:OEA4001 ONW3991:ONW4001 OXS3991:OXS4001 PHO3991:PHO4001 PRK3991:PRK4001 QBG3991:QBG4001 QLC3991:QLC4001 QUY3991:QUY4001 REU3991:REU4001 ROQ3991:ROQ4001 RYM3991:RYM4001 SII3991:SII4001 SSE3991:SSE4001 TCA3991:TCA4001 TLW3991:TLW4001 TVS3991:TVS4001 UFO3991:UFO4001 UPK3991:UPK4001 UZG3991:UZG4001 VJC3991:VJC4001 VSY3991:VSY4001 WCU3991:WCU4001 WMQ3991:WMQ4001 WWM3991:WWM4001 WWM5250:WWM5262 KA4097:KA4102 TW4097:TW4102 ADS4097:ADS4102 ANO4097:ANO4102 AXK4097:AXK4102 BHG4097:BHG4102 BRC4097:BRC4102 CAY4097:CAY4102 CKU4097:CKU4102 CUQ4097:CUQ4102 DEM4097:DEM4102 DOI4097:DOI4102 DYE4097:DYE4102 EIA4097:EIA4102 ERW4097:ERW4102 FBS4097:FBS4102 FLO4097:FLO4102 FVK4097:FVK4102 GFG4097:GFG4102 GPC4097:GPC4102 GYY4097:GYY4102 HIU4097:HIU4102 HSQ4097:HSQ4102 ICM4097:ICM4102 IMI4097:IMI4102 IWE4097:IWE4102 JGA4097:JGA4102 JPW4097:JPW4102 JZS4097:JZS4102 KJO4097:KJO4102 KTK4097:KTK4102 LDG4097:LDG4102 LNC4097:LNC4102 LWY4097:LWY4102 MGU4097:MGU4102 MQQ4097:MQQ4102 NAM4097:NAM4102 NKI4097:NKI4102 NUE4097:NUE4102 OEA4097:OEA4102 ONW4097:ONW4102 OXS4097:OXS4102 PHO4097:PHO4102 PRK4097:PRK4102 QBG4097:QBG4102 QLC4097:QLC4102 QUY4097:QUY4102 REU4097:REU4102 ROQ4097:ROQ4102 RYM4097:RYM4102 SII4097:SII4102 SSE4097:SSE4102 TCA4097:TCA4102 TLW4097:TLW4102 TVS4097:TVS4102 UFO4097:UFO4102 UPK4097:UPK4102 UZG4097:UZG4102 VJC4097:VJC4102 VSY4097:VSY4102 WCU4097:WCU4102 WMQ4097:WMQ4102 WMQ7864:WMQ7866 AE3276:AE3334 AE2772:AE2776 AE3450:AE3453 AE1955:AE1964 ADS1065:ADS1154 ANO1065:ANO1154 AXK1065:AXK1154 BHG1065:BHG1154 BRC1065:BRC1154 CAY1065:CAY1154 CKU1065:CKU1154 CUQ1065:CUQ1154 DEM1065:DEM1154 DOI1065:DOI1154 DYE1065:DYE1154 EIA1065:EIA1154 ERW1065:ERW1154 FBS1065:FBS1154 FLO1065:FLO1154 FVK1065:FVK1154 GFG1065:GFG1154 GPC1065:GPC1154 GYY1065:GYY1154 HIU1065:HIU1154 HSQ1065:HSQ1154 ICM1065:ICM1154 IMI1065:IMI1154 IWE1065:IWE1154 JGA1065:JGA1154 JPW1065:JPW1154 JZS1065:JZS1154 KJO1065:KJO1154 KTK1065:KTK1154 LDG1065:LDG1154 LNC1065:LNC1154 LWY1065:LWY1154 MGU1065:MGU1154 MQQ1065:MQQ1154 NAM1065:NAM1154 NKI1065:NKI1154 NUE1065:NUE1154 OEA1065:OEA1154 ONW1065:ONW1154 OXS1065:OXS1154 PHO1065:PHO1154 PRK1065:PRK1154 QBG1065:QBG1154 QLC1065:QLC1154 QUY1065:QUY1154 REU1065:REU1154 ROQ1065:ROQ1154 RYM1065:RYM1154 SII1065:SII1154 SSE1065:SSE1154 TCA1065:TCA1154 TLW1065:TLW1154 TVS1065:TVS1154 UFO1065:UFO1154 UPK1065:UPK1154 UZG1065:UZG1154 VJC1065:VJC1154 VSY1065:VSY1154 WCU1065:WCU1154 WMQ1065:WMQ1154 WWM1065:WWM1154 KA1065:KA1154 TW1065:TW1154 AE1065:AE1070 AE891:AE894 AE1005:AE1006 KA1005:KA1006 TW1005:TW1006 ADS1005:ADS1006 ANO1005:ANO1006 AXK1005:AXK1006 BHG1005:BHG1006 BRC1005:BRC1006 CAY1005:CAY1006 CKU1005:CKU1006 CUQ1005:CUQ1006 DEM1005:DEM1006 DOI1005:DOI1006 DYE1005:DYE1006 EIA1005:EIA1006 ERW1005:ERW1006 FBS1005:FBS1006 FLO1005:FLO1006 FVK1005:FVK1006 GFG1005:GFG1006 GPC1005:GPC1006 GYY1005:GYY1006 HIU1005:HIU1006 HSQ1005:HSQ1006 ICM1005:ICM1006 IMI1005:IMI1006 IWE1005:IWE1006 JGA1005:JGA1006 JPW1005:JPW1006 JZS1005:JZS1006 KJO1005:KJO1006 KTK1005:KTK1006 LDG1005:LDG1006 LNC1005:LNC1006 LWY1005:LWY1006 MGU1005:MGU1006 MQQ1005:MQQ1006 NAM1005:NAM1006 NKI1005:NKI1006 NUE1005:NUE1006 OEA1005:OEA1006 ONW1005:ONW1006 OXS1005:OXS1006 PHO1005:PHO1006 PRK1005:PRK1006 QBG1005:QBG1006 QLC1005:QLC1006 QUY1005:QUY1006 REU1005:REU1006 ROQ1005:ROQ1006 RYM1005:RYM1006 SII1005:SII1006 SSE1005:SSE1006 TCA1005:TCA1006 TLW1005:TLW1006 TVS1005:TVS1006 UFO1005:UFO1006 UPK1005:UPK1006 UZG1005:UZG1006 VJC1005:VJC1006 VSY1005:VSY1006 WCU1005:WCU1006 WMQ1005:WMQ1006 WWM1005:WWM1006 BRC1028:BRC1035 CAY1028:CAY1035 CKU1028:CKU1035 CUQ1028:CUQ1035 DEM1028:DEM1035 DOI1028:DOI1035 DYE1028:DYE1035 EIA1028:EIA1035 ERW1028:ERW1035 FBS1028:FBS1035 FLO1028:FLO1035 FVK1028:FVK1035 GFG1028:GFG1035 GPC1028:GPC1035 GYY1028:GYY1035 HIU1028:HIU1035 HSQ1028:HSQ1035 ICM1028:ICM1035 IMI1028:IMI1035 IWE1028:IWE1035 JGA1028:JGA1035 JPW1028:JPW1035 JZS1028:JZS1035 KJO1028:KJO1035 KTK1028:KTK1035 LDG1028:LDG1035 LNC1028:LNC1035 LWY1028:LWY1035 MGU1028:MGU1035 MQQ1028:MQQ1035 NAM1028:NAM1035 NKI1028:NKI1035 NUE1028:NUE1035 OEA1028:OEA1035 ONW1028:ONW1035 OXS1028:OXS1035 PHO1028:PHO1035 PRK1028:PRK1035 QBG1028:QBG1035 QLC1028:QLC1035 QUY1028:QUY1035 REU1028:REU1035 ROQ1028:ROQ1035 RYM1028:RYM1035 SII1028:SII1035 SSE1028:SSE1035 TCA1028:TCA1035 TLW1028:TLW1035 TVS1028:TVS1035 UFO1028:UFO1035 UPK1028:UPK1035 UZG1028:UZG1035 VJC1028:VJC1035 VSY1028:VSY1035 WCU1028:WCU1035 WMQ1028:WMQ1035 WWM1028:WWM1035 AE1028:AE1035 KA1028:KA1035 TW1028:TW1035 ADS1028:ADS1035 ANO1028:ANO1035 AXK1028:AXK1035 BHG1028:BHG1035 WWM710:WWM711 WWM794:WWM796 WMQ794:WMQ796 WCU794:WCU796 VSY794:VSY796 VJC794:VJC796 UZG794:UZG796 UPK794:UPK796 UFO794:UFO796 TVS794:TVS796 TLW794:TLW796 TCA794:TCA796 SSE794:SSE796 SII794:SII796 RYM794:RYM796 ROQ794:ROQ796 REU794:REU796 QUY794:QUY796 QLC794:QLC796 QBG794:QBG796 PRK794:PRK796 PHO794:PHO796 OXS794:OXS796 ONW794:ONW796 OEA794:OEA796 NUE794:NUE796 NKI794:NKI796 NAM794:NAM796 MQQ794:MQQ796 MGU794:MGU796 LWY794:LWY796 LNC794:LNC796 LDG794:LDG796 KTK794:KTK796 KJO794:KJO796 JZS794:JZS796 JPW794:JPW796 JGA794:JGA796 IWE794:IWE796 IMI794:IMI796 ICM794:ICM796 HSQ794:HSQ796 HIU794:HIU796 GYY794:GYY796 GPC794:GPC796 GFG794:GFG796 FVK794:FVK796 FLO794:FLO796 FBS794:FBS796 ERW794:ERW796 EIA794:EIA796 DYE794:DYE796 DOI794:DOI796 DEM794:DEM796 CUQ794:CUQ796 CKU794:CKU796 CAY794:CAY796 BRC794:BRC796 BHG794:BHG796 AXK794:AXK796 ANO794:ANO796 ADS794:ADS796 TW794:TW796 KA794:KA796 AE794:AE796 AE710:AE711 KA710:KA711 TW710:TW711 ADS710:ADS711 ANO710:ANO711 AXK710:AXK711 BHG710:BHG711 BRC710:BRC711 CAY710:CAY711 CKU710:CKU711 CUQ710:CUQ711 DEM710:DEM711 DOI710:DOI711 DYE710:DYE711 EIA710:EIA711 ERW710:ERW711 FBS710:FBS711 FLO710:FLO711 FVK710:FVK711 GFG710:GFG711 GPC710:GPC711 GYY710:GYY711 HIU710:HIU711 HSQ710:HSQ711 ICM710:ICM711 IMI710:IMI711 IWE710:IWE711 JGA710:JGA711 JPW710:JPW711 JZS710:JZS711 KJO710:KJO711 KTK710:KTK711 LDG710:LDG711 LNC710:LNC711 LWY710:LWY711 MGU710:MGU711 MQQ710:MQQ711 NAM710:NAM711 NKI710:NKI711 NUE710:NUE711 OEA710:OEA711 ONW710:ONW711 OXS710:OXS711 PHO710:PHO711 PRK710:PRK711 QBG710:QBG711 QLC710:QLC711 QUY710:QUY711 REU710:REU711 ROQ710:ROQ711 RYM710:RYM711 SII710:SII711 SSE710:SSE711 TCA710:TCA711 TLW710:TLW711 TVS710:TVS711 UFO710:UFO711 UPK710:UPK711 UZG710:UZG711 VJC710:VJC711 VSY710:VSY711 WCU710:WCU711 WMQ710:WMQ711 WMK544:WMK566 WCO544:WCO566 VSS544:VSS566 VIW544:VIW566 UZA544:UZA566 UPE544:UPE566 UFI544:UFI566 TVM544:TVM566 TLQ544:TLQ566 TBU544:TBU566 SRY544:SRY566 SIC544:SIC566 RYG544:RYG566 ROK544:ROK566 REO544:REO566 QUS544:QUS566 QKW544:QKW566 QBA544:QBA566 PRE544:PRE566 PHI544:PHI566 OXM544:OXM566 ONQ544:ONQ566 ODU544:ODU566 NTY544:NTY566 NKC544:NKC566 NAG544:NAG566 MQK544:MQK566 MGO544:MGO566 LWS544:LWS566 LMW544:LMW566 LDA544:LDA566 KTE544:KTE566 KJI544:KJI566 JZM544:JZM566 JPQ544:JPQ566 JFU544:JFU566 IVY544:IVY566 IMC544:IMC566 ICG544:ICG566 HSK544:HSK566 HIO544:HIO566 GYS544:GYS566 GOW544:GOW566 GFA544:GFA566 FVE544:FVE566 FLI544:FLI566 FBM544:FBM566 ERQ544:ERQ566 EHU544:EHU566 DXY544:DXY566 DOC544:DOC566 DEG544:DEG566 CUK544:CUK566 CKO544:CKO566 CAS544:CAS566 BQW544:BQW566 BHA544:BHA566 AXE544:AXE566 ANI544:ANI566 ADM544:ADM566 TQ544:TQ566 JU544:JU566 JU603:JU605 TQ603:TQ605 ADM603:ADM605 ANI603:ANI605 AXE603:AXE605 BHA603:BHA605 BQW603:BQW605 CAS603:CAS605 CKO603:CKO605 CUK603:CUK605 DEG603:DEG605 DOC603:DOC605 DXY603:DXY605 EHU603:EHU605 ERQ603:ERQ605 FBM603:FBM605 FLI603:FLI605 FVE603:FVE605 GFA603:GFA605 GOW603:GOW605 GYS603:GYS605 HIO603:HIO605 HSK603:HSK605 ICG603:ICG605 IMC603:IMC605 IVY603:IVY605 JFU603:JFU605 JPQ603:JPQ605 JZM603:JZM605 KJI603:KJI605 KTE603:KTE605 LDA603:LDA605 LMW603:LMW605 LWS603:LWS605 MGO603:MGO605 MQK603:MQK605 NAG603:NAG605 NKC603:NKC605 NTY603:NTY605 ODU603:ODU605 ONQ603:ONQ605 OXM603:OXM605 PHI603:PHI605 PRE603:PRE605 QBA603:QBA605 QKW603:QKW605 QUS603:QUS605 REO603:REO605 ROK603:ROK605 RYG603:RYG605 SIC603:SIC605 SRY603:SRY605 TBU603:TBU605 TLQ603:TLQ605 TVM603:TVM605 UFI603:UFI605 UPE603:UPE605 UZA603:UZA605 VIW603:VIW605 VSS603:VSS605 WCO603:WCO605 WMK603:WMK605 WWG603:WWG605 AE603:AE605 AE518:AE566 JU518:JU542 TQ518:TQ542 ADM518:ADM542 ANI518:ANI542 AXE518:AXE542 BHA518:BHA542 BQW518:BQW542 CAS518:CAS542 CKO518:CKO542 CUK518:CUK542 DEG518:DEG542 DOC518:DOC542 DXY518:DXY542 EHU518:EHU542 ERQ518:ERQ542 FBM518:FBM542 FLI518:FLI542 FVE518:FVE542 GFA518:GFA542 GOW518:GOW542 GYS518:GYS542 HIO518:HIO542 HSK518:HSK542 ICG518:ICG542 IMC518:IMC542 IVY518:IVY542 JFU518:JFU542 JPQ518:JPQ542 JZM518:JZM542 KJI518:KJI542 KTE518:KTE542 LDA518:LDA542 LMW518:LMW542 LWS518:LWS542 MGO518:MGO542 MQK518:MQK542 NAG518:NAG542 NKC518:NKC542 NTY518:NTY542 ODU518:ODU542 ONQ518:ONQ542 OXM518:OXM542 PHI518:PHI542 PRE518:PRE542 QBA518:QBA542 QKW518:QKW542 QUS518:QUS542 REO518:REO542 ROK518:ROK542 RYG518:RYG542 SIC518:SIC542 SRY518:SRY542 TBU518:TBU542 TLQ518:TLQ542 TVM518:TVM542 UFI518:UFI542 UPE518:UPE542 UZA518:UZA542 VIW518:VIW542 VSS518:VSS542 WCO518:WCO542 WMK518:WMK542 WWG518:WWG542 WWG544:WWG566 KA543 TW543 ADS543 ANO543 AXK543 BHG543 BRC543 CAY543 CKU543 CUQ543 DEM543 DOI543 DYE543 EIA543 ERW543 FBS543 FLO543 FVK543 GFG543 GPC543 GYY543 HIU543 HSQ543 ICM543 IMI543 IWE543 JGA543 JPW543 JZS543 KJO543 KTK543 LDG543 LNC543 LWY543 MGU543 MQQ543 NAM543 NKI543 NUE543 OEA543 ONW543 OXS543 PHO543 PRK543 QBG543 QLC543 QUY543 REU543 ROQ543 RYM543 SII543 SSE543 TCA543 TLW543 TVS543 UFO543 UPK543 UZG543 VJC543 VSY543 WCU543 WMQ543 WWM543 WWM631:WWM640 WMQ631:WMQ640 WCU631:WCU640 VSY631:VSY640 VJC631:VJC640 UZG631:UZG640 UPK631:UPK640 UFO631:UFO640 TVS631:TVS640 TLW631:TLW640 TCA631:TCA640 SSE631:SSE640 SII631:SII640 RYM631:RYM640 ROQ631:ROQ640 REU631:REU640 QUY631:QUY640 QLC631:QLC640 QBG631:QBG640 PRK631:PRK640 PHO631:PHO640 OXS631:OXS640 ONW631:ONW640 OEA631:OEA640 NUE631:NUE640 NKI631:NKI640 NAM631:NAM640 MQQ631:MQQ640 MGU631:MGU640 LWY631:LWY640 LNC631:LNC640 LDG631:LDG640 KTK631:KTK640 KJO631:KJO640 JZS631:JZS640 JPW631:JPW640 JGA631:JGA640 IWE631:IWE640 IMI631:IMI640 ICM631:ICM640 HSQ631:HSQ640 HIU631:HIU640 GYY631:GYY640 GPC631:GPC640 GFG631:GFG640 FVK631:FVK640 FLO631:FLO640 FBS631:FBS640 ERW631:ERW640 EIA631:EIA640 DYE631:DYE640 DOI631:DOI640 DEM631:DEM640 CUQ631:CUQ640 CKU631:CKU640 CAY631:CAY640 BRC631:BRC640 BHG631:BHG640 AXK631:AXK640 ANO631:ANO640 ADS631:ADS640 TW631:TW640 KA631:KA640 AE5002:AE5004 WWM948:WWM950 WMQ948:WMQ950 WCU948:WCU950 VSY948:VSY950 VJC948:VJC950 UZG948:UZG950 UPK948:UPK950 UFO948:UFO950 TVS948:TVS950 TLW948:TLW950 TCA948:TCA950 SSE948:SSE950 SII948:SII950 RYM948:RYM950 ROQ948:ROQ950 REU948:REU950 QUY948:QUY950 QLC948:QLC950 QBG948:QBG950 PRK948:PRK950 PHO948:PHO950 OXS948:OXS950 ONW948:ONW950 OEA948:OEA950 NUE948:NUE950 NKI948:NKI950 NAM948:NAM950 MQQ948:MQQ950 MGU948:MGU950 LWY948:LWY950 LNC948:LNC950 LDG948:LDG950 KTK948:KTK950 KJO948:KJO950 JZS948:JZS950 JPW948:JPW950 JGA948:JGA950 IWE948:IWE950 IMI948:IMI950 ICM948:ICM950 HSQ948:HSQ950 HIU948:HIU950 GYY948:GYY950 GPC948:GPC950 GFG948:GFG950 FVK948:FVK950 FLO948:FLO950 FBS948:FBS950 ERW948:ERW950 EIA948:EIA950 DYE948:DYE950 DOI948:DOI950 DEM948:DEM950 CUQ948:CUQ950 CKU948:CKU950 CAY948:CAY950 BRC948:BRC950 BHG948:BHG950 AXK948:AXK950 ANO948:ANO950 ADS948:ADS950 TW948:TW950 KA948:KA950 AE4503:AE4511 KA891:KA903 TW891:TW903 ADS891:ADS903 ANO891:ANO903 AXK891:AXK903 BHG891:BHG903 BRC891:BRC903 CAY891:CAY903 CKU891:CKU903 CUQ891:CUQ903 DEM891:DEM903 DOI891:DOI903 DYE891:DYE903 EIA891:EIA903 ERW891:ERW903 FBS891:FBS903 FLO891:FLO903 FVK891:FVK903 GFG891:GFG903 GPC891:GPC903 GYY891:GYY903 HIU891:HIU903 HSQ891:HSQ903 ICM891:ICM903 IMI891:IMI903 IWE891:IWE903 JGA891:JGA903 JPW891:JPW903 JZS891:JZS903 KJO891:KJO903 KTK891:KTK903 LDG891:LDG903 LNC891:LNC903 LWY891:LWY903 MGU891:MGU903 MQQ891:MQQ903 NAM891:NAM903 NKI891:NKI903 NUE891:NUE903 OEA891:OEA903 ONW891:ONW903 OXS891:OXS903 PHO891:PHO903 PRK891:PRK903 QBG891:QBG903 QLC891:QLC903 QUY891:QUY903 REU891:REU903 ROQ891:ROQ903 RYM891:RYM903 SII891:SII903 SSE891:SSE903 TCA891:TCA903 TLW891:TLW903 TVS891:TVS903 UFO891:UFO903 UPK891:UPK903 UZG891:UZG903 VJC891:VJC903 VSY891:VSY903 WCU891:WCU903 WMQ891:WMQ903 WWM891:WWM903 AE949:AE950 VSY7686 AE4209:AE4241 KA4209:KA4241 TW4209:TW4241 ADS4209:ADS4241 ANO4209:ANO4241 AXK4209:AXK4241 BHG4209:BHG4241 BRC4209:BRC4241 CAY4209:CAY4241 CKU4209:CKU4241 CUQ4209:CUQ4241 DEM4209:DEM4241 DOI4209:DOI4241 DYE4209:DYE4241 EIA4209:EIA4241 ERW4209:ERW4241 FBS4209:FBS4241 FLO4209:FLO4241 FVK4209:FVK4241 GFG4209:GFG4241 GPC4209:GPC4241 GYY4209:GYY4241 HIU4209:HIU4241 HSQ4209:HSQ4241 ICM4209:ICM4241 IMI4209:IMI4241 IWE4209:IWE4241 JGA4209:JGA4241 JPW4209:JPW4241 JZS4209:JZS4241 KJO4209:KJO4241 KTK4209:KTK4241 LDG4209:LDG4241 LNC4209:LNC4241 LWY4209:LWY4241 MGU4209:MGU4241 MQQ4209:MQQ4241 NAM4209:NAM4241 NKI4209:NKI4241 NUE4209:NUE4241 OEA4209:OEA4241 ONW4209:ONW4241 OXS4209:OXS4241 PHO4209:PHO4241 PRK4209:PRK4241 QBG4209:QBG4241 QLC4209:QLC4241 QUY4209:QUY4241 REU4209:REU4241 ROQ4209:ROQ4241 RYM4209:RYM4241 SII4209:SII4241 SSE4209:SSE4241 TCA4209:TCA4241 TLW4209:TLW4241 TVS4209:TVS4241 UFO4209:UFO4241 UPK4209:UPK4241 UZG4209:UZG4241 VJC4209:VJC4241 VSY4209:VSY4241 WCU4209:WCU4241 WMQ4209:WMQ4241 WWM4209:WWM4241 AE4377:AE4381 KA4377:KA4381 TW4377:TW4381 ADS4377:ADS4381 ANO4377:ANO4381 AXK4377:AXK4381 BHG4377:BHG4381 BRC4377:BRC4381 CAY4377:CAY4381 CKU4377:CKU4381 CUQ4377:CUQ4381 DEM4377:DEM4381 DOI4377:DOI4381 DYE4377:DYE4381 EIA4377:EIA4381 ERW4377:ERW4381 FBS4377:FBS4381 FLO4377:FLO4381 FVK4377:FVK4381 GFG4377:GFG4381 GPC4377:GPC4381 GYY4377:GYY4381 HIU4377:HIU4381 HSQ4377:HSQ4381 ICM4377:ICM4381 IMI4377:IMI4381 IWE4377:IWE4381 JGA4377:JGA4381 JPW4377:JPW4381 JZS4377:JZS4381 KJO4377:KJO4381 KTK4377:KTK4381 LDG4377:LDG4381 LNC4377:LNC4381 LWY4377:LWY4381 MGU4377:MGU4381 MQQ4377:MQQ4381 NAM4377:NAM4381 NKI4377:NKI4381 NUE4377:NUE4381 OEA4377:OEA4381 ONW4377:ONW4381 OXS4377:OXS4381 PHO4377:PHO4381 PRK4377:PRK4381 QBG4377:QBG4381 QLC4377:QLC4381 QUY4377:QUY4381 REU4377:REU4381 ROQ4377:ROQ4381 RYM4377:RYM4381 SII4377:SII4381 SSE4377:SSE4381 TCA4377:TCA4381 TLW4377:TLW4381 TVS4377:TVS4381 UFO4377:UFO4381 UPK4377:UPK4381 UZG4377:UZG4381 VJC4377:VJC4381 VSY4377:VSY4381 WCU4377:WCU4381 WMQ4377:WMQ4381 WWM4377:WWM4381 AE4420:AE4426 KA4420:KA4426 TW4420:TW4426 ADS4420:ADS4426 ANO4420:ANO4426 AXK4420:AXK4426 BHG4420:BHG4426 BRC4420:BRC4426 CAY4420:CAY4426 CKU4420:CKU4426 CUQ4420:CUQ4426 DEM4420:DEM4426 DOI4420:DOI4426 DYE4420:DYE4426 EIA4420:EIA4426 ERW4420:ERW4426 FBS4420:FBS4426 FLO4420:FLO4426 FVK4420:FVK4426 GFG4420:GFG4426 GPC4420:GPC4426 GYY4420:GYY4426 HIU4420:HIU4426 HSQ4420:HSQ4426 ICM4420:ICM4426 IMI4420:IMI4426 IWE4420:IWE4426 JGA4420:JGA4426 JPW4420:JPW4426 JZS4420:JZS4426 KJO4420:KJO4426 KTK4420:KTK4426 LDG4420:LDG4426 LNC4420:LNC4426 LWY4420:LWY4426 MGU4420:MGU4426 MQQ4420:MQQ4426 NAM4420:NAM4426 NKI4420:NKI4426 NUE4420:NUE4426 OEA4420:OEA4426 ONW4420:ONW4426 OXS4420:OXS4426 PHO4420:PHO4426 PRK4420:PRK4426 QBG4420:QBG4426 QLC4420:QLC4426 QUY4420:QUY4426 REU4420:REU4426 ROQ4420:ROQ4426 RYM4420:RYM4426 SII4420:SII4426 SSE4420:SSE4426 TCA4420:TCA4426 TLW4420:TLW4426 TVS4420:TVS4426 UFO4420:UFO4426 UPK4420:UPK4426 UZG4420:UZG4426 VJC4420:VJC4426 VSY4420:VSY4426 WCU4420:WCU4426 WMQ4420:WMQ4426 WWM4420:WWM4426 AE4552:AE4556 KA4498:KA4511 TW4498:TW4511 ADS4498:ADS4511 ANO4498:ANO4511 AXK4498:AXK4511 BHG4498:BHG4511 BRC4498:BRC4511 CAY4498:CAY4511 CKU4498:CKU4511 CUQ4498:CUQ4511 DEM4498:DEM4511 DOI4498:DOI4511 DYE4498:DYE4511 EIA4498:EIA4511 ERW4498:ERW4511 FBS4498:FBS4511 FLO4498:FLO4511 FVK4498:FVK4511 GFG4498:GFG4511 GPC4498:GPC4511 GYY4498:GYY4511 HIU4498:HIU4511 HSQ4498:HSQ4511 ICM4498:ICM4511 IMI4498:IMI4511 IWE4498:IWE4511 JGA4498:JGA4511 JPW4498:JPW4511 JZS4498:JZS4511 KJO4498:KJO4511 KTK4498:KTK4511 LDG4498:LDG4511 LNC4498:LNC4511 LWY4498:LWY4511 MGU4498:MGU4511 MQQ4498:MQQ4511 NAM4498:NAM4511 NKI4498:NKI4511 NUE4498:NUE4511 OEA4498:OEA4511 ONW4498:ONW4511 OXS4498:OXS4511 PHO4498:PHO4511 PRK4498:PRK4511 QBG4498:QBG4511 QLC4498:QLC4511 QUY4498:QUY4511 REU4498:REU4511 ROQ4498:ROQ4511 RYM4498:RYM4511 SII4498:SII4511 SSE4498:SSE4511 TCA4498:TCA4511 TLW4498:TLW4511 TVS4498:TVS4511 UFO4498:UFO4511 UPK4498:UPK4511 UZG4498:UZG4511 VJC4498:VJC4511 VSY4498:VSY4511 WCU4498:WCU4511 WMQ4498:WMQ4511 WWM4498:WWM4511 AE4099:AE4102 KA4545:KA4556 TW4545:TW4556 ADS4545:ADS4556 ANO4545:ANO4556 AXK4545:AXK4556 BHG4545:BHG4556 BRC4545:BRC4556 CAY4545:CAY4556 CKU4545:CKU4556 CUQ4545:CUQ4556 DEM4545:DEM4556 DOI4545:DOI4556 DYE4545:DYE4556 EIA4545:EIA4556 ERW4545:ERW4556 FBS4545:FBS4556 FLO4545:FLO4556 FVK4545:FVK4556 GFG4545:GFG4556 GPC4545:GPC4556 GYY4545:GYY4556 HIU4545:HIU4556 HSQ4545:HSQ4556 ICM4545:ICM4556 IMI4545:IMI4556 IWE4545:IWE4556 JGA4545:JGA4556 JPW4545:JPW4556 JZS4545:JZS4556 KJO4545:KJO4556 KTK4545:KTK4556 LDG4545:LDG4556 LNC4545:LNC4556 LWY4545:LWY4556 MGU4545:MGU4556 MQQ4545:MQQ4556 NAM4545:NAM4556 NKI4545:NKI4556 NUE4545:NUE4556 OEA4545:OEA4556 ONW4545:ONW4556 OXS4545:OXS4556 PHO4545:PHO4556 PRK4545:PRK4556 QBG4545:QBG4556 QLC4545:QLC4556 QUY4545:QUY4556 REU4545:REU4556 ROQ4545:ROQ4556 RYM4545:RYM4556 SII4545:SII4556 SSE4545:SSE4556 TCA4545:TCA4556 TLW4545:TLW4556 TVS4545:TVS4556 UFO4545:UFO4556 UPK4545:UPK4556 UZG4545:UZG4556 VJC4545:VJC4556 VSY4545:VSY4556 WCU4545:WCU4556 WMQ4545:WMQ4556 WWM4545:WWM4556 AE4663:AE4702 KA4663:KA4702 TW4663:TW4702 ADS4663:ADS4702 ANO4663:ANO4702 AXK4663:AXK4702 BHG4663:BHG4702 BRC4663:BRC4702 CAY4663:CAY4702 CKU4663:CKU4702 CUQ4663:CUQ4702 DEM4663:DEM4702 DOI4663:DOI4702 DYE4663:DYE4702 EIA4663:EIA4702 ERW4663:ERW4702 FBS4663:FBS4702 FLO4663:FLO4702 FVK4663:FVK4702 GFG4663:GFG4702 GPC4663:GPC4702 GYY4663:GYY4702 HIU4663:HIU4702 HSQ4663:HSQ4702 ICM4663:ICM4702 IMI4663:IMI4702 IWE4663:IWE4702 JGA4663:JGA4702 JPW4663:JPW4702 JZS4663:JZS4702 KJO4663:KJO4702 KTK4663:KTK4702 LDG4663:LDG4702 LNC4663:LNC4702 LWY4663:LWY4702 MGU4663:MGU4702 MQQ4663:MQQ4702 NAM4663:NAM4702 NKI4663:NKI4702 NUE4663:NUE4702 OEA4663:OEA4702 ONW4663:ONW4702 OXS4663:OXS4702 PHO4663:PHO4702 PRK4663:PRK4702 QBG4663:QBG4702 QLC4663:QLC4702 QUY4663:QUY4702 REU4663:REU4702 ROQ4663:ROQ4702 RYM4663:RYM4702 SII4663:SII4702 SSE4663:SSE4702 TCA4663:TCA4702 TLW4663:TLW4702 TVS4663:TVS4702 UFO4663:UFO4702 UPK4663:UPK4702 UZG4663:UZG4702 VJC4663:VJC4702 VSY4663:VSY4702 WCU4663:WCU4702 WMQ4663:WMQ4702 WWM4663:WWM4702 AE4704:AE4707 KA4704:KA4707 TW4704:TW4707 ADS4704:ADS4707 ANO4704:ANO4707 AXK4704:AXK4707 BHG4704:BHG4707 BRC4704:BRC4707 CAY4704:CAY4707 CKU4704:CKU4707 CUQ4704:CUQ4707 DEM4704:DEM4707 DOI4704:DOI4707 DYE4704:DYE4707 EIA4704:EIA4707 ERW4704:ERW4707 FBS4704:FBS4707 FLO4704:FLO4707 FVK4704:FVK4707 GFG4704:GFG4707 GPC4704:GPC4707 GYY4704:GYY4707 HIU4704:HIU4707 HSQ4704:HSQ4707 ICM4704:ICM4707 IMI4704:IMI4707 IWE4704:IWE4707 JGA4704:JGA4707 JPW4704:JPW4707 JZS4704:JZS4707 KJO4704:KJO4707 KTK4704:KTK4707 LDG4704:LDG4707 LNC4704:LNC4707 LWY4704:LWY4707 MGU4704:MGU4707 MQQ4704:MQQ4707 NAM4704:NAM4707 NKI4704:NKI4707 NUE4704:NUE4707 OEA4704:OEA4707 ONW4704:ONW4707 OXS4704:OXS4707 PHO4704:PHO4707 PRK4704:PRK4707 QBG4704:QBG4707 QLC4704:QLC4707 QUY4704:QUY4707 REU4704:REU4707 ROQ4704:ROQ4707 RYM4704:RYM4707 SII4704:SII4707 SSE4704:SSE4707 TCA4704:TCA4707 TLW4704:TLW4707 TVS4704:TVS4707 UFO4704:UFO4707 UPK4704:UPK4707 UZG4704:UZG4707 VJC4704:VJC4707 VSY4704:VSY4707 WCU4704:WCU4707 WMQ4704:WMQ4707 WWM4704:WWM4707 AE4793:AE4803 KA4793:KA4803 TW4793:TW4803 ADS4793:ADS4803 ANO4793:ANO4803 AXK4793:AXK4803 BHG4793:BHG4803 BRC4793:BRC4803 CAY4793:CAY4803 CKU4793:CKU4803 CUQ4793:CUQ4803 DEM4793:DEM4803 DOI4793:DOI4803 DYE4793:DYE4803 EIA4793:EIA4803 ERW4793:ERW4803 FBS4793:FBS4803 FLO4793:FLO4803 FVK4793:FVK4803 GFG4793:GFG4803 GPC4793:GPC4803 GYY4793:GYY4803 HIU4793:HIU4803 HSQ4793:HSQ4803 ICM4793:ICM4803 IMI4793:IMI4803 IWE4793:IWE4803 JGA4793:JGA4803 JPW4793:JPW4803 JZS4793:JZS4803 KJO4793:KJO4803 KTK4793:KTK4803 LDG4793:LDG4803 LNC4793:LNC4803 LWY4793:LWY4803 MGU4793:MGU4803 MQQ4793:MQQ4803 NAM4793:NAM4803 NKI4793:NKI4803 NUE4793:NUE4803 OEA4793:OEA4803 ONW4793:ONW4803 OXS4793:OXS4803 PHO4793:PHO4803 PRK4793:PRK4803 QBG4793:QBG4803 QLC4793:QLC4803 QUY4793:QUY4803 REU4793:REU4803 ROQ4793:ROQ4803 RYM4793:RYM4803 SII4793:SII4803 SSE4793:SSE4803 TCA4793:TCA4803 TLW4793:TLW4803 TVS4793:TVS4803 UFO4793:UFO4803 UPK4793:UPK4803 UZG4793:UZG4803 VJC4793:VJC4803 VSY4793:VSY4803 WCU4793:WCU4803 WMQ4793:WMQ4803 WWM4793:WWM4803 AE4807:AE4809 KA4807:KA4809 TW4807:TW4809 ADS4807:ADS4809 ANO4807:ANO4809 AXK4807:AXK4809 BHG4807:BHG4809 BRC4807:BRC4809 CAY4807:CAY4809 CKU4807:CKU4809 CUQ4807:CUQ4809 DEM4807:DEM4809 DOI4807:DOI4809 DYE4807:DYE4809 EIA4807:EIA4809 ERW4807:ERW4809 FBS4807:FBS4809 FLO4807:FLO4809 FVK4807:FVK4809 GFG4807:GFG4809 GPC4807:GPC4809 GYY4807:GYY4809 HIU4807:HIU4809 HSQ4807:HSQ4809 ICM4807:ICM4809 IMI4807:IMI4809 IWE4807:IWE4809 JGA4807:JGA4809 JPW4807:JPW4809 JZS4807:JZS4809 KJO4807:KJO4809 KTK4807:KTK4809 LDG4807:LDG4809 LNC4807:LNC4809 LWY4807:LWY4809 MGU4807:MGU4809 MQQ4807:MQQ4809 NAM4807:NAM4809 NKI4807:NKI4809 NUE4807:NUE4809 OEA4807:OEA4809 ONW4807:ONW4809 OXS4807:OXS4809 PHO4807:PHO4809 PRK4807:PRK4809 QBG4807:QBG4809 QLC4807:QLC4809 QUY4807:QUY4809 REU4807:REU4809 ROQ4807:ROQ4809 RYM4807:RYM4809 SII4807:SII4809 SSE4807:SSE4809 TCA4807:TCA4809 TLW4807:TLW4809 TVS4807:TVS4809 UFO4807:UFO4809 UPK4807:UPK4809 UZG4807:UZG4809 VJC4807:VJC4809 VSY4807:VSY4809 WCU4807:WCU4809 WMQ4807:WMQ4809 WWM4807:WWM4809 AE4869:AE4877 KA4869:KA4877 TW4869:TW4877 ADS4869:ADS4877 ANO4869:ANO4877 AXK4869:AXK4877 BHG4869:BHG4877 BRC4869:BRC4877 CAY4869:CAY4877 CKU4869:CKU4877 CUQ4869:CUQ4877 DEM4869:DEM4877 DOI4869:DOI4877 DYE4869:DYE4877 EIA4869:EIA4877 ERW4869:ERW4877 FBS4869:FBS4877 FLO4869:FLO4877 FVK4869:FVK4877 GFG4869:GFG4877 GPC4869:GPC4877 GYY4869:GYY4877 HIU4869:HIU4877 HSQ4869:HSQ4877 ICM4869:ICM4877 IMI4869:IMI4877 IWE4869:IWE4877 JGA4869:JGA4877 JPW4869:JPW4877 JZS4869:JZS4877 KJO4869:KJO4877 KTK4869:KTK4877 LDG4869:LDG4877 LNC4869:LNC4877 LWY4869:LWY4877 MGU4869:MGU4877 MQQ4869:MQQ4877 NAM4869:NAM4877 NKI4869:NKI4877 NUE4869:NUE4877 OEA4869:OEA4877 ONW4869:ONW4877 OXS4869:OXS4877 PHO4869:PHO4877 PRK4869:PRK4877 QBG4869:QBG4877 QLC4869:QLC4877 QUY4869:QUY4877 REU4869:REU4877 ROQ4869:ROQ4877 RYM4869:RYM4877 SII4869:SII4877 SSE4869:SSE4877 TCA4869:TCA4877 TLW4869:TLW4877 TVS4869:TVS4877 UFO4869:UFO4877 UPK4869:UPK4877 UZG4869:UZG4877 VJC4869:VJC4877 VSY4869:VSY4877 WCU4869:WCU4877 WMQ4869:WMQ4877 WWM4869:WWM4877 AE4880:AE4882 KA4880:KA4882 TW4880:TW4882 ADS4880:ADS4882 ANO4880:ANO4882 AXK4880:AXK4882 BHG4880:BHG4882 BRC4880:BRC4882 CAY4880:CAY4882 CKU4880:CKU4882 CUQ4880:CUQ4882 DEM4880:DEM4882 DOI4880:DOI4882 DYE4880:DYE4882 EIA4880:EIA4882 ERW4880:ERW4882 FBS4880:FBS4882 FLO4880:FLO4882 FVK4880:FVK4882 GFG4880:GFG4882 GPC4880:GPC4882 GYY4880:GYY4882 HIU4880:HIU4882 HSQ4880:HSQ4882 ICM4880:ICM4882 IMI4880:IMI4882 IWE4880:IWE4882 JGA4880:JGA4882 JPW4880:JPW4882 JZS4880:JZS4882 KJO4880:KJO4882 KTK4880:KTK4882 LDG4880:LDG4882 LNC4880:LNC4882 LWY4880:LWY4882 MGU4880:MGU4882 MQQ4880:MQQ4882 NAM4880:NAM4882 NKI4880:NKI4882 NUE4880:NUE4882 OEA4880:OEA4882 ONW4880:ONW4882 OXS4880:OXS4882 PHO4880:PHO4882 PRK4880:PRK4882 QBG4880:QBG4882 QLC4880:QLC4882 QUY4880:QUY4882 REU4880:REU4882 ROQ4880:ROQ4882 RYM4880:RYM4882 SII4880:SII4882 SSE4880:SSE4882 TCA4880:TCA4882 TLW4880:TLW4882 TVS4880:TVS4882 UFO4880:UFO4882 UPK4880:UPK4882 UZG4880:UZG4882 VJC4880:VJC4882 VSY4880:VSY4882 WCU4880:WCU4882 WMQ4880:WMQ4882 WWM4880:WWM4882 KA4897:KA4903 TW4897:TW4903 ADS4897:ADS4903 ANO4897:ANO4903 AXK4897:AXK4903 BHG4897:BHG4903 BRC4897:BRC4903 CAY4897:CAY4903 CKU4897:CKU4903 CUQ4897:CUQ4903 DEM4897:DEM4903 DOI4897:DOI4903 DYE4897:DYE4903 EIA4897:EIA4903 ERW4897:ERW4903 FBS4897:FBS4903 FLO4897:FLO4903 FVK4897:FVK4903 GFG4897:GFG4903 GPC4897:GPC4903 GYY4897:GYY4903 HIU4897:HIU4903 HSQ4897:HSQ4903 ICM4897:ICM4903 IMI4897:IMI4903 IWE4897:IWE4903 JGA4897:JGA4903 JPW4897:JPW4903 JZS4897:JZS4903 KJO4897:KJO4903 KTK4897:KTK4903 LDG4897:LDG4903 LNC4897:LNC4903 LWY4897:LWY4903 MGU4897:MGU4903 MQQ4897:MQQ4903 NAM4897:NAM4903 NKI4897:NKI4903 NUE4897:NUE4903 OEA4897:OEA4903 ONW4897:ONW4903 OXS4897:OXS4903 PHO4897:PHO4903 PRK4897:PRK4903 QBG4897:QBG4903 QLC4897:QLC4903 QUY4897:QUY4903 REU4897:REU4903 ROQ4897:ROQ4903 RYM4897:RYM4903 SII4897:SII4903 SSE4897:SSE4903 TCA4897:TCA4903 TLW4897:TLW4903 TVS4897:TVS4903 UFO4897:UFO4903 UPK4897:UPK4903 UZG4897:UZG4903 VJC4897:VJC4903 VSY4897:VSY4903 WCU4897:WCU4903 WMQ4897:WMQ4903 WWM4897:WWM4903 AE4897:AE4903 AE5076:AE5086 KA4995:KA5011 TW4995:TW5011 ADS4995:ADS5011 ANO4995:ANO5011 AXK4995:AXK5011 BHG4995:BHG5011 BRC4995:BRC5011 CAY4995:CAY5011 CKU4995:CKU5011 CUQ4995:CUQ5011 DEM4995:DEM5011 DOI4995:DOI5011 DYE4995:DYE5011 EIA4995:EIA5011 ERW4995:ERW5011 FBS4995:FBS5011 FLO4995:FLO5011 FVK4995:FVK5011 GFG4995:GFG5011 GPC4995:GPC5011 GYY4995:GYY5011 HIU4995:HIU5011 HSQ4995:HSQ5011 ICM4995:ICM5011 IMI4995:IMI5011 IWE4995:IWE5011 JGA4995:JGA5011 JPW4995:JPW5011 JZS4995:JZS5011 KJO4995:KJO5011 KTK4995:KTK5011 LDG4995:LDG5011 LNC4995:LNC5011 LWY4995:LWY5011 MGU4995:MGU5011 MQQ4995:MQQ5011 NAM4995:NAM5011 NKI4995:NKI5011 NUE4995:NUE5011 OEA4995:OEA5011 ONW4995:ONW5011 OXS4995:OXS5011 PHO4995:PHO5011 PRK4995:PRK5011 QBG4995:QBG5011 QLC4995:QLC5011 QUY4995:QUY5011 REU4995:REU5011 ROQ4995:ROQ5011 RYM4995:RYM5011 SII4995:SII5011 SSE4995:SSE5011 TCA4995:TCA5011 TLW4995:TLW5011 TVS4995:TVS5011 UFO4995:UFO5011 UPK4995:UPK5011 UZG4995:UZG5011 VJC4995:VJC5011 VSY4995:VSY5011 WCU4995:WCU5011 WMQ4995:WMQ5011 WWM4995:WWM5011 AE896:AE898 KA5075:KA5086 TW5075:TW5086 ADS5075:ADS5086 ANO5075:ANO5086 AXK5075:AXK5086 BHG5075:BHG5086 BRC5075:BRC5086 CAY5075:CAY5086 CKU5075:CKU5086 CUQ5075:CUQ5086 DEM5075:DEM5086 DOI5075:DOI5086 DYE5075:DYE5086 EIA5075:EIA5086 ERW5075:ERW5086 FBS5075:FBS5086 FLO5075:FLO5086 FVK5075:FVK5086 GFG5075:GFG5086 GPC5075:GPC5086 GYY5075:GYY5086 HIU5075:HIU5086 HSQ5075:HSQ5086 ICM5075:ICM5086 IMI5075:IMI5086 IWE5075:IWE5086 JGA5075:JGA5086 JPW5075:JPW5086 JZS5075:JZS5086 KJO5075:KJO5086 KTK5075:KTK5086 LDG5075:LDG5086 LNC5075:LNC5086 LWY5075:LWY5086 MGU5075:MGU5086 MQQ5075:MQQ5086 NAM5075:NAM5086 NKI5075:NKI5086 NUE5075:NUE5086 OEA5075:OEA5086 ONW5075:ONW5086 OXS5075:OXS5086 PHO5075:PHO5086 PRK5075:PRK5086 QBG5075:QBG5086 QLC5075:QLC5086 QUY5075:QUY5086 REU5075:REU5086 ROQ5075:ROQ5086 RYM5075:RYM5086 SII5075:SII5086 SSE5075:SSE5086 TCA5075:TCA5086 TLW5075:TLW5086 TVS5075:TVS5086 UFO5075:UFO5086 UPK5075:UPK5086 UZG5075:UZG5086 VJC5075:VJC5086 VSY5075:VSY5086 WCU5075:WCU5086 WMQ5075:WMQ5086 WWM5075:WWM5086 AE5102:AE5108 KA5102:KA5108 TW5102:TW5108 ADS5102:ADS5108 ANO5102:ANO5108 AXK5102:AXK5108 BHG5102:BHG5108 BRC5102:BRC5108 CAY5102:CAY5108 CKU5102:CKU5108 CUQ5102:CUQ5108 DEM5102:DEM5108 DOI5102:DOI5108 DYE5102:DYE5108 EIA5102:EIA5108 ERW5102:ERW5108 FBS5102:FBS5108 FLO5102:FLO5108 FVK5102:FVK5108 GFG5102:GFG5108 GPC5102:GPC5108 GYY5102:GYY5108 HIU5102:HIU5108 HSQ5102:HSQ5108 ICM5102:ICM5108 IMI5102:IMI5108 IWE5102:IWE5108 JGA5102:JGA5108 JPW5102:JPW5108 JZS5102:JZS5108 KJO5102:KJO5108 KTK5102:KTK5108 LDG5102:LDG5108 LNC5102:LNC5108 LWY5102:LWY5108 MGU5102:MGU5108 MQQ5102:MQQ5108 NAM5102:NAM5108 NKI5102:NKI5108 NUE5102:NUE5108 OEA5102:OEA5108 ONW5102:ONW5108 OXS5102:OXS5108 PHO5102:PHO5108 PRK5102:PRK5108 QBG5102:QBG5108 QLC5102:QLC5108 QUY5102:QUY5108 REU5102:REU5108 ROQ5102:ROQ5108 RYM5102:RYM5108 SII5102:SII5108 SSE5102:SSE5108 TCA5102:TCA5108 TLW5102:TLW5108 TVS5102:TVS5108 UFO5102:UFO5108 UPK5102:UPK5108 UZG5102:UZG5108 VJC5102:VJC5108 VSY5102:VSY5108 WCU5102:WCU5108 WMQ5102:WMQ5108 WWM5102:WWM5108 AE5157:AE5176 KA5157:KA5176 TW5157:TW5176 ADS5157:ADS5176 ANO5157:ANO5176 AXK5157:AXK5176 BHG5157:BHG5176 BRC5157:BRC5176 CAY5157:CAY5176 CKU5157:CKU5176 CUQ5157:CUQ5176 DEM5157:DEM5176 DOI5157:DOI5176 DYE5157:DYE5176 EIA5157:EIA5176 ERW5157:ERW5176 FBS5157:FBS5176 FLO5157:FLO5176 FVK5157:FVK5176 GFG5157:GFG5176 GPC5157:GPC5176 GYY5157:GYY5176 HIU5157:HIU5176 HSQ5157:HSQ5176 ICM5157:ICM5176 IMI5157:IMI5176 IWE5157:IWE5176 JGA5157:JGA5176 JPW5157:JPW5176 JZS5157:JZS5176 KJO5157:KJO5176 KTK5157:KTK5176 LDG5157:LDG5176 LNC5157:LNC5176 LWY5157:LWY5176 MGU5157:MGU5176 MQQ5157:MQQ5176 NAM5157:NAM5176 NKI5157:NKI5176 NUE5157:NUE5176 OEA5157:OEA5176 ONW5157:ONW5176 OXS5157:OXS5176 PHO5157:PHO5176 PRK5157:PRK5176 QBG5157:QBG5176 QLC5157:QLC5176 QUY5157:QUY5176 REU5157:REU5176 ROQ5157:ROQ5176 RYM5157:RYM5176 SII5157:SII5176 SSE5157:SSE5176 TCA5157:TCA5176 TLW5157:TLW5176 TVS5157:TVS5176 UFO5157:UFO5176 UPK5157:UPK5176 UZG5157:UZG5176 VJC5157:VJC5176 VSY5157:VSY5176 WCU5157:WCU5176 WMQ5157:WMQ5176 WWM5157:WWM5176 AE5250:AE5262 KA5250:KA5262 TW5250:TW5262 ADS5250:ADS5262 ANO5250:ANO5262 AXK5250:AXK5262 BHG5250:BHG5262 BRC5250:BRC5262 CAY5250:CAY5262 CKU5250:CKU5262 CUQ5250:CUQ5262 DEM5250:DEM5262 DOI5250:DOI5262 DYE5250:DYE5262 EIA5250:EIA5262 ERW5250:ERW5262 FBS5250:FBS5262 FLO5250:FLO5262 FVK5250:FVK5262 GFG5250:GFG5262 GPC5250:GPC5262 GYY5250:GYY5262 HIU5250:HIU5262 HSQ5250:HSQ5262 ICM5250:ICM5262 IMI5250:IMI5262 IWE5250:IWE5262 JGA5250:JGA5262 JPW5250:JPW5262 JZS5250:JZS5262 KJO5250:KJO5262 KTK5250:KTK5262 LDG5250:LDG5262 LNC5250:LNC5262 LWY5250:LWY5262 MGU5250:MGU5262 MQQ5250:MQQ5262 NAM5250:NAM5262 NKI5250:NKI5262 NUE5250:NUE5262 OEA5250:OEA5262 ONW5250:ONW5262 OXS5250:OXS5262 PHO5250:PHO5262 PRK5250:PRK5262 QBG5250:QBG5262 QLC5250:QLC5262 QUY5250:QUY5262 REU5250:REU5262 ROQ5250:ROQ5262 RYM5250:RYM5262 SII5250:SII5262 SSE5250:SSE5262 TCA5250:TCA5262 TLW5250:TLW5262 TVS5250:TVS5262 UFO5250:UFO5262 UPK5250:UPK5262 UZG5250:UZG5262 VJC5250:VJC5262 VSY5250:VSY5262 WCU5250:WCU5262 WMQ5250:WMQ5262 AE4097 AE4545:AE4549 AE5007:AE5011 AE631 AE633:AE640 WWM7923:WWM7926 AE7816:AE7817 KA7816:KA7817 TW7816:TW7817 ADS7816:ADS7817 ANO7816:ANO7817 AXK7816:AXK7817 BHG7816:BHG7817 BRC7816:BRC7817 CAY7816:CAY7817 CKU7816:CKU7817 CUQ7816:CUQ7817 DEM7816:DEM7817 DOI7816:DOI7817 DYE7816:DYE7817 EIA7816:EIA7817 ERW7816:ERW7817 FBS7816:FBS7817 FLO7816:FLO7817 FVK7816:FVK7817 GFG7816:GFG7817 GPC7816:GPC7817 GYY7816:GYY7817 HIU7816:HIU7817 HSQ7816:HSQ7817 ICM7816:ICM7817 IMI7816:IMI7817 IWE7816:IWE7817 JGA7816:JGA7817 JPW7816:JPW7817 JZS7816:JZS7817 KJO7816:KJO7817 KTK7816:KTK7817 LDG7816:LDG7817 LNC7816:LNC7817 LWY7816:LWY7817 MGU7816:MGU7817 MQQ7816:MQQ7817 NAM7816:NAM7817 NKI7816:NKI7817 NUE7816:NUE7817 OEA7816:OEA7817 ONW7816:ONW7817 OXS7816:OXS7817 PHO7816:PHO7817 PRK7816:PRK7817 QBG7816:QBG7817 QLC7816:QLC7817 QUY7816:QUY7817 REU7816:REU7817 ROQ7816:ROQ7817 RYM7816:RYM7817 SII7816:SII7817 SSE7816:SSE7817 TCA7816:TCA7817 TLW7816:TLW7817 TVS7816:TVS7817 UFO7816:UFO7817 UPK7816:UPK7817 UZG7816:UZG7817 VJC7816:VJC7817 VSY7816:VSY7817 WCU7816:WCU7817 WMQ7816:WMQ7817 WWM7778:WWM7779 AE8122:AE8127 AE7955:AE7957 KA7955:KA7957 TW7955:TW7957 ADS7955:ADS7957 ANO7955:ANO7957 AXK7955:AXK7957 BHG7955:BHG7957 BRC7955:BRC7957 CAY7955:CAY7957 CKU7955:CKU7957 CUQ7955:CUQ7957 DEM7955:DEM7957 DOI7955:DOI7957 DYE7955:DYE7957 EIA7955:EIA7957 ERW7955:ERW7957 FBS7955:FBS7957 FLO7955:FLO7957 FVK7955:FVK7957 GFG7955:GFG7957 GPC7955:GPC7957 GYY7955:GYY7957 HIU7955:HIU7957 HSQ7955:HSQ7957 ICM7955:ICM7957 IMI7955:IMI7957 IWE7955:IWE7957 JGA7955:JGA7957 JPW7955:JPW7957 JZS7955:JZS7957 KJO7955:KJO7957 KTK7955:KTK7957 LDG7955:LDG7957 LNC7955:LNC7957 LWY7955:LWY7957 MGU7955:MGU7957 MQQ7955:MQQ7957 NAM7955:NAM7957 NKI7955:NKI7957 NUE7955:NUE7957 OEA7955:OEA7957 ONW7955:ONW7957 OXS7955:OXS7957 PHO7955:PHO7957 PRK7955:PRK7957 QBG7955:QBG7957 QLC7955:QLC7957 QUY7955:QUY7957 REU7955:REU7957 ROQ7955:ROQ7957 RYM7955:RYM7957 SII7955:SII7957 SSE7955:SSE7957 TCA7955:TCA7957 TLW7955:TLW7957 TVS7955:TVS7957 UFO7955:UFO7957 UPK7955:UPK7957 UZG7955:UZG7957 VJC7955:VJC7957 VSY7955:VSY7957 WCU7955:WCU7957 WMQ7955:WMQ7957 WWM7955:WWM7957 KA8122:KA8127 TW8122:TW8127 ADS8122:ADS8127 ANO8122:ANO8127 AXK8122:AXK8127 BHG8122:BHG8127 BRC8122:BRC8127 CAY8122:CAY8127 CKU8122:CKU8127 CUQ8122:CUQ8127 DEM8122:DEM8127 DOI8122:DOI8127 DYE8122:DYE8127 EIA8122:EIA8127 ERW8122:ERW8127 FBS8122:FBS8127 FLO8122:FLO8127 FVK8122:FVK8127 GFG8122:GFG8127 GPC8122:GPC8127 GYY8122:GYY8127 HIU8122:HIU8127 HSQ8122:HSQ8127 ICM8122:ICM8127 IMI8122:IMI8127 IWE8122:IWE8127 JGA8122:JGA8127 JPW8122:JPW8127 JZS8122:JZS8127 KJO8122:KJO8127 KTK8122:KTK8127 LDG8122:LDG8127 LNC8122:LNC8127 LWY8122:LWY8127 MGU8122:MGU8127 MQQ8122:MQQ8127 NAM8122:NAM8127 NKI8122:NKI8127 NUE8122:NUE8127 OEA8122:OEA8127 ONW8122:ONW8127 OXS8122:OXS8127 PHO8122:PHO8127 PRK8122:PRK8127 QBG8122:QBG8127 QLC8122:QLC8127 QUY8122:QUY8127 REU8122:REU8127 ROQ8122:ROQ8127 RYM8122:RYM8127 SII8122:SII8127 SSE8122:SSE8127 TCA8122:TCA8127 TLW8122:TLW8127 TVS8122:TVS8127 UFO8122:UFO8127 UPK8122:UPK8127 UZG8122:UZG8127 VJC8122:VJC8127 VSY8122:VSY8127 WCU8122:WCU8127 WMQ8122:WMQ8127 WWM8122:WWM8127 KA8163:KA8186 TW8163:TW8186 ADS8163:ADS8186 ANO8163:ANO8186 AXK8163:AXK8186 BHG8163:BHG8186 BRC8163:BRC8186 CAY8163:CAY8186 CKU8163:CKU8186 CUQ8163:CUQ8186 DEM8163:DEM8186 DOI8163:DOI8186 DYE8163:DYE8186 EIA8163:EIA8186 ERW8163:ERW8186 FBS8163:FBS8186 FLO8163:FLO8186 FVK8163:FVK8186 GFG8163:GFG8186 GPC8163:GPC8186 GYY8163:GYY8186 HIU8163:HIU8186 HSQ8163:HSQ8186 ICM8163:ICM8186 IMI8163:IMI8186 IWE8163:IWE8186 JGA8163:JGA8186 JPW8163:JPW8186 JZS8163:JZS8186 KJO8163:KJO8186 KTK8163:KTK8186 LDG8163:LDG8186 LNC8163:LNC8186 LWY8163:LWY8186 MGU8163:MGU8186 MQQ8163:MQQ8186 NAM8163:NAM8186 NKI8163:NKI8186 NUE8163:NUE8186 OEA8163:OEA8186 ONW8163:ONW8186 OXS8163:OXS8186 PHO8163:PHO8186 PRK8163:PRK8186 QBG8163:QBG8186 QLC8163:QLC8186 QUY8163:QUY8186 REU8163:REU8186 ROQ8163:ROQ8186 RYM8163:RYM8186 SII8163:SII8186 SSE8163:SSE8186 TCA8163:TCA8186 TLW8163:TLW8186 TVS8163:TVS8186 UFO8163:UFO8186 UPK8163:UPK8186 UZG8163:UZG8186 VJC8163:VJC8186 VSY8163:VSY8186 WCU8163:WCU8186 WMQ8163:WMQ8186 WWM8163:WWM8186 AE1129:AE1154 WWM7864:WWM7866 AE7923:AE7926 KA7923:KA7926 TW7923:TW7926 ADS7923:ADS7926 ANO7923:ANO7926 AXK7923:AXK7926 BHG7923:BHG7926 BRC7923:BRC7926 CAY7923:CAY7926 CKU7923:CKU7926 CUQ7923:CUQ7926 DEM7923:DEM7926 DOI7923:DOI7926 DYE7923:DYE7926 EIA7923:EIA7926 ERW7923:ERW7926 FBS7923:FBS7926 FLO7923:FLO7926 FVK7923:FVK7926 GFG7923:GFG7926 GPC7923:GPC7926 GYY7923:GYY7926 HIU7923:HIU7926 HSQ7923:HSQ7926 ICM7923:ICM7926 IMI7923:IMI7926 IWE7923:IWE7926 JGA7923:JGA7926 JPW7923:JPW7926 JZS7923:JZS7926 KJO7923:KJO7926 KTK7923:KTK7926 LDG7923:LDG7926 LNC7923:LNC7926 LWY7923:LWY7926 MGU7923:MGU7926 MQQ7923:MQQ7926 NAM7923:NAM7926 NKI7923:NKI7926 NUE7923:NUE7926 OEA7923:OEA7926 ONW7923:ONW7926 OXS7923:OXS7926 PHO7923:PHO7926 PRK7923:PRK7926 QBG7923:QBG7926 QLC7923:QLC7926 QUY7923:QUY7926 REU7923:REU7926 ROQ7923:ROQ7926 RYM7923:RYM7926 SII7923:SII7926 SSE7923:SSE7926 TCA7923:TCA7926 TLW7923:TLW7926 TVS7923:TVS7926 UFO7923:UFO7926 UPK7923:UPK7926 UZG7923:UZG7926 VJC7923:VJC7926 VSY7923:VSY7926 WCU7923:WCU7926 WMQ7923:WMQ7926 AE7669 KA7669 TW7669 ADS7669 ANO7669 AXK7669 BHG7669 BRC7669 CAY7669 CKU7669 CUQ7669 DEM7669 DOI7669 DYE7669 EIA7669 ERW7669 FBS7669 FLO7669 FVK7669 GFG7669 GPC7669 GYY7669 HIU7669 HSQ7669 ICM7669 IMI7669 IWE7669 JGA7669 JPW7669 JZS7669 KJO7669 KTK7669 LDG7669 LNC7669 LWY7669 MGU7669 MQQ7669 NAM7669 NKI7669 NUE7669 OEA7669 ONW7669 OXS7669 PHO7669 PRK7669 QBG7669 QLC7669 QUY7669 REU7669 ROQ7669 RYM7669 SII7669 SSE7669 TCA7669 TLW7669 TVS7669 UFO7669 UPK7669 UZG7669 VJC7669 VSY7669 WCU7669 WMQ7669 WWM7669 AE7686 KA7686 TW7686 ADS7686 ANO7686 AXK7686 BHG7686 BRC7686 CAY7686 CKU7686 CUQ7686 DEM7686 DOI7686 DYE7686 EIA7686 ERW7686 FBS7686 FLO7686 FVK7686 GFG7686 GPC7686 GYY7686 HIU7686 HSQ7686 ICM7686 IMI7686 IWE7686 JGA7686 JPW7686 JZS7686 KJO7686 KTK7686 LDG7686 LNC7686 LWY7686 MGU7686 MQQ7686 NAM7686 NKI7686 NUE7686 OEA7686 ONW7686 OXS7686 PHO7686 PRK7686 QBG7686 QLC7686 QUY7686 REU7686 ROQ7686 RYM7686 SII7686 SSE7686 TCA7686 TLW7686 TVS7686 UFO7686 UPK7686 UZG7686 VJC7686 AE1119 AE1072:AE1074 AE1076:AE1078 AE1081:AE1084 AE1087 AE1089:AE1092 AE1094:AE1096 AE1098:AE1117 AE8171 AE8167:AE8168" xr:uid="{00000000-0002-0000-0300-000001000000}">
      <formula1>$AE$3:$AE$12</formula1>
    </dataValidation>
    <dataValidation type="list" allowBlank="1" showInputMessage="1" showErrorMessage="1" errorTitle="Внимание" error="Введено недопустимое значение" sqref="WCK7686 JQ1615:JQ1619 TM1615:TM1619 ADI1615:ADI1619 ANE1615:ANE1619 AXA1615:AXA1619 BGW1615:BGW1619 BQS1615:BQS1619 CAO1615:CAO1619 CKK1615:CKK1619 CUG1615:CUG1619 DEC1615:DEC1619 DNY1615:DNY1619 DXU1615:DXU1619 EHQ1615:EHQ1619 ERM1615:ERM1619 FBI1615:FBI1619 FLE1615:FLE1619 FVA1615:FVA1619 GEW1615:GEW1619 GOS1615:GOS1619 GYO1615:GYO1619 HIK1615:HIK1619 HSG1615:HSG1619 ICC1615:ICC1619 ILY1615:ILY1619 IVU1615:IVU1619 JFQ1615:JFQ1619 JPM1615:JPM1619 JZI1615:JZI1619 KJE1615:KJE1619 KTA1615:KTA1619 LCW1615:LCW1619 LMS1615:LMS1619 LWO1615:LWO1619 MGK1615:MGK1619 MQG1615:MQG1619 NAC1615:NAC1619 NJY1615:NJY1619 NTU1615:NTU1619 ODQ1615:ODQ1619 ONM1615:ONM1619 OXI1615:OXI1619 PHE1615:PHE1619 PRA1615:PRA1619 QAW1615:QAW1619 QKS1615:QKS1619 QUO1615:QUO1619 REK1615:REK1619 ROG1615:ROG1619 RYC1615:RYC1619 SHY1615:SHY1619 SRU1615:SRU1619 TBQ1615:TBQ1619 TLM1615:TLM1619 TVI1615:TVI1619 UFE1615:UFE1619 UPA1615:UPA1619 UYW1615:UYW1619 VIS1615:VIS1619 VSO1615:VSO1619 WCK1615:WCK1619 WMG1615:WMG1619 WWC1615:WWC1619 U1363 JQ1509:JQ1521 TM1509:TM1521 ADI1509:ADI1521 ANE1509:ANE1521 AXA1509:AXA1521 BGW1509:BGW1521 BQS1509:BQS1521 CAO1509:CAO1521 CKK1509:CKK1521 CUG1509:CUG1521 DEC1509:DEC1521 DNY1509:DNY1521 DXU1509:DXU1521 EHQ1509:EHQ1521 ERM1509:ERM1521 FBI1509:FBI1521 FLE1509:FLE1521 FVA1509:FVA1521 GEW1509:GEW1521 GOS1509:GOS1521 GYO1509:GYO1521 HIK1509:HIK1521 HSG1509:HSG1521 ICC1509:ICC1521 ILY1509:ILY1521 IVU1509:IVU1521 JFQ1509:JFQ1521 JPM1509:JPM1521 JZI1509:JZI1521 KJE1509:KJE1521 KTA1509:KTA1521 LCW1509:LCW1521 LMS1509:LMS1521 LWO1509:LWO1521 MGK1509:MGK1521 MQG1509:MQG1521 NAC1509:NAC1521 NJY1509:NJY1521 NTU1509:NTU1521 ODQ1509:ODQ1521 ONM1509:ONM1521 OXI1509:OXI1521 PHE1509:PHE1521 PRA1509:PRA1521 QAW1509:QAW1521 QKS1509:QKS1521 QUO1509:QUO1521 REK1509:REK1521 ROG1509:ROG1521 RYC1509:RYC1521 SHY1509:SHY1521 SRU1509:SRU1521 TBQ1509:TBQ1521 TLM1509:TLM1521 TVI1509:TVI1521 UFE1509:UFE1521 UPA1509:UPA1521 UYW1509:UYW1521 VIS1509:VIS1521 VSO1509:VSO1521 WCK1509:WCK1521 WMG1509:WMG1521 WWC1657 WMG1657 WCK1657 VSO1657 VIS1657 UYW1657 UPA1657 UFE1657 TVI1657 TLM1657 TBQ1657 SRU1657 SHY1657 RYC1657 ROG1657 REK1657 QUO1657 QKS1657 QAW1657 PRA1657 PHE1657 OXI1657 ONM1657 ODQ1657 NTU1657 NJY1657 NAC1657 MQG1657 MGK1657 LWO1657 LMS1657 LCW1657 KTA1657 KJE1657 JZI1657 JPM1657 JFQ1657 IVU1657 ILY1657 ICC1657 HSG1657 HIK1657 GYO1657 GOS1657 GEW1657 FVA1657 FLE1657 FBI1657 ERM1657 EHQ1657 DXU1657 DNY1657 DEC1657 CUG1657 CKK1657 CAO1657 BQS1657 BGW1657 AXA1657 ANE1657 ADI1657 TM1657 JQ1657 U1657 WWC1509:WWC1521 U1509:U1511 JQ1562:JQ1566 TM1562:TM1566 ADI1562:ADI1566 ANE1562:ANE1566 AXA1562:AXA1566 BGW1562:BGW1566 BQS1562:BQS1566 CAO1562:CAO1566 CKK1562:CKK1566 CUG1562:CUG1566 DEC1562:DEC1566 DNY1562:DNY1566 DXU1562:DXU1566 EHQ1562:EHQ1566 ERM1562:ERM1566 FBI1562:FBI1566 FLE1562:FLE1566 FVA1562:FVA1566 GEW1562:GEW1566 GOS1562:GOS1566 GYO1562:GYO1566 HIK1562:HIK1566 HSG1562:HSG1566 ICC1562:ICC1566 ILY1562:ILY1566 IVU1562:IVU1566 JFQ1562:JFQ1566 JPM1562:JPM1566 JZI1562:JZI1566 KJE1562:KJE1566 KTA1562:KTA1566 LCW1562:LCW1566 LMS1562:LMS1566 LWO1562:LWO1566 MGK1562:MGK1566 MQG1562:MQG1566 NAC1562:NAC1566 NJY1562:NJY1566 NTU1562:NTU1566 ODQ1562:ODQ1566 ONM1562:ONM1566 OXI1562:OXI1566 PHE1562:PHE1566 PRA1562:PRA1566 QAW1562:QAW1566 QKS1562:QKS1566 QUO1562:QUO1566 REK1562:REK1566 ROG1562:ROG1566 RYC1562:RYC1566 SHY1562:SHY1566 SRU1562:SRU1566 TBQ1562:TBQ1566 TLM1562:TLM1566 TVI1562:TVI1566 UFE1562:UFE1566 UPA1562:UPA1566 UYW1562:UYW1566 VIS1562:VIS1566 VSO1562:VSO1566 WCK1562:WCK1566 WMG1562:WMG1566 WWC1562:WWC1566 U1423:U1426 JQ1423:JQ1426 TM1423:TM1426 ADI1423:ADI1426 ANE1423:ANE1426 AXA1423:AXA1426 BGW1423:BGW1426 BQS1423:BQS1426 CAO1423:CAO1426 CKK1423:CKK1426 CUG1423:CUG1426 DEC1423:DEC1426 DNY1423:DNY1426 DXU1423:DXU1426 EHQ1423:EHQ1426 ERM1423:ERM1426 FBI1423:FBI1426 FLE1423:FLE1426 FVA1423:FVA1426 GEW1423:GEW1426 GOS1423:GOS1426 GYO1423:GYO1426 HIK1423:HIK1426 HSG1423:HSG1426 ICC1423:ICC1426 ILY1423:ILY1426 IVU1423:IVU1426 JFQ1423:JFQ1426 JPM1423:JPM1426 JZI1423:JZI1426 KJE1423:KJE1426 KTA1423:KTA1426 LCW1423:LCW1426 LMS1423:LMS1426 LWO1423:LWO1426 MGK1423:MGK1426 MQG1423:MQG1426 NAC1423:NAC1426 NJY1423:NJY1426 NTU1423:NTU1426 ODQ1423:ODQ1426 ONM1423:ONM1426 OXI1423:OXI1426 PHE1423:PHE1426 PRA1423:PRA1426 QAW1423:QAW1426 QKS1423:QKS1426 QUO1423:QUO1426 REK1423:REK1426 ROG1423:ROG1426 RYC1423:RYC1426 SHY1423:SHY1426 SRU1423:SRU1426 TBQ1423:TBQ1426 TLM1423:TLM1426 TVI1423:TVI1426 UFE1423:UFE1426 UPA1423:UPA1426 UYW1423:UYW1426 VIS1423:VIS1426 VSO1423:VSO1426 WCK1423:WCK1426 WMG1423:WMG1426 WWC1423:WWC1426 WWC1799:WWC1800 U1760:U1762 JQ1760:JQ1762 TM1760:TM1762 ADI1760:ADI1762 ANE1760:ANE1762 AXA1760:AXA1762 BGW1760:BGW1762 BQS1760:BQS1762 CAO1760:CAO1762 CKK1760:CKK1762 CUG1760:CUG1762 DEC1760:DEC1762 DNY1760:DNY1762 DXU1760:DXU1762 EHQ1760:EHQ1762 ERM1760:ERM1762 FBI1760:FBI1762 FLE1760:FLE1762 FVA1760:FVA1762 GEW1760:GEW1762 GOS1760:GOS1762 GYO1760:GYO1762 HIK1760:HIK1762 HSG1760:HSG1762 ICC1760:ICC1762 ILY1760:ILY1762 IVU1760:IVU1762 JFQ1760:JFQ1762 JPM1760:JPM1762 JZI1760:JZI1762 KJE1760:KJE1762 KTA1760:KTA1762 LCW1760:LCW1762 LMS1760:LMS1762 LWO1760:LWO1762 MGK1760:MGK1762 MQG1760:MQG1762 NAC1760:NAC1762 NJY1760:NJY1762 NTU1760:NTU1762 ODQ1760:ODQ1762 ONM1760:ONM1762 OXI1760:OXI1762 PHE1760:PHE1762 PRA1760:PRA1762 QAW1760:QAW1762 QKS1760:QKS1762 QUO1760:QUO1762 REK1760:REK1762 ROG1760:ROG1762 RYC1760:RYC1762 SHY1760:SHY1762 SRU1760:SRU1762 TBQ1760:TBQ1762 TLM1760:TLM1762 TVI1760:TVI1762 UFE1760:UFE1762 UPA1760:UPA1762 UYW1760:UYW1762 VIS1760:VIS1762 VSO1760:VSO1762 WCK1760:WCK1762 WMG1760:WMG1762 WWC1760:WWC1762 U1955:U1964 JQ1799:JQ1800 TM1799:TM1800 ADI1799:ADI1800 ANE1799:ANE1800 AXA1799:AXA1800 BGW1799:BGW1800 BQS1799:BQS1800 CAO1799:CAO1800 CKK1799:CKK1800 CUG1799:CUG1800 DEC1799:DEC1800 DNY1799:DNY1800 DXU1799:DXU1800 EHQ1799:EHQ1800 ERM1799:ERM1800 FBI1799:FBI1800 FLE1799:FLE1800 FVA1799:FVA1800 GEW1799:GEW1800 GOS1799:GOS1800 GYO1799:GYO1800 HIK1799:HIK1800 HSG1799:HSG1800 ICC1799:ICC1800 ILY1799:ILY1800 IVU1799:IVU1800 JFQ1799:JFQ1800 JPM1799:JPM1800 JZI1799:JZI1800 KJE1799:KJE1800 KTA1799:KTA1800 LCW1799:LCW1800 LMS1799:LMS1800 LWO1799:LWO1800 MGK1799:MGK1800 MQG1799:MQG1800 NAC1799:NAC1800 NJY1799:NJY1800 NTU1799:NTU1800 ODQ1799:ODQ1800 ONM1799:ONM1800 OXI1799:OXI1800 PHE1799:PHE1800 PRA1799:PRA1800 QAW1799:QAW1800 QKS1799:QKS1800 QUO1799:QUO1800 REK1799:REK1800 ROG1799:ROG1800 RYC1799:RYC1800 SHY1799:SHY1800 SRU1799:SRU1800 TBQ1799:TBQ1800 TLM1799:TLM1800 TVI1799:TVI1800 UFE1799:UFE1800 UPA1799:UPA1800 UYW1799:UYW1800 VIS1799:VIS1800 VSO1799:VSO1800 WCK1799:WCK1800 WMG1799:WMG1800 U1311 JQ1311 TM1311 ADI1311 ANE1311 AXA1311 BGW1311 BQS1311 CAO1311 CKK1311 CUG1311 DEC1311 DNY1311 DXU1311 EHQ1311 ERM1311 FBI1311 FLE1311 FVA1311 GEW1311 GOS1311 GYO1311 HIK1311 HSG1311 ICC1311 ILY1311 IVU1311 JFQ1311 JPM1311 JZI1311 KJE1311 KTA1311 LCW1311 LMS1311 LWO1311 MGK1311 MQG1311 NAC1311 NJY1311 NTU1311 ODQ1311 ONM1311 OXI1311 PHE1311 PRA1311 QAW1311 QKS1311 QUO1311 REK1311 ROG1311 RYC1311 SHY1311 SRU1311 TBQ1311 TLM1311 TVI1311 UFE1311 UPA1311 UYW1311 VIS1311 VSO1311 WCK1311 WMG1311 WWC1311 JQ1363:JQ1365 TM1363:TM1365 ADI1363:ADI1365 ANE1363:ANE1365 AXA1363:AXA1365 BGW1363:BGW1365 BQS1363:BQS1365 CAO1363:CAO1365 CKK1363:CKK1365 CUG1363:CUG1365 DEC1363:DEC1365 DNY1363:DNY1365 DXU1363:DXU1365 EHQ1363:EHQ1365 ERM1363:ERM1365 FBI1363:FBI1365 FLE1363:FLE1365 FVA1363:FVA1365 GEW1363:GEW1365 GOS1363:GOS1365 GYO1363:GYO1365 HIK1363:HIK1365 HSG1363:HSG1365 ICC1363:ICC1365 ILY1363:ILY1365 IVU1363:IVU1365 JFQ1363:JFQ1365 JPM1363:JPM1365 JZI1363:JZI1365 KJE1363:KJE1365 KTA1363:KTA1365 LCW1363:LCW1365 LMS1363:LMS1365 LWO1363:LWO1365 MGK1363:MGK1365 MQG1363:MQG1365 NAC1363:NAC1365 NJY1363:NJY1365 NTU1363:NTU1365 ODQ1363:ODQ1365 ONM1363:ONM1365 OXI1363:OXI1365 PHE1363:PHE1365 PRA1363:PRA1365 QAW1363:QAW1365 QKS1363:QKS1365 QUO1363:QUO1365 REK1363:REK1365 ROG1363:ROG1365 RYC1363:RYC1365 SHY1363:SHY1365 SRU1363:SRU1365 TBQ1363:TBQ1365 TLM1363:TLM1365 TVI1363:TVI1365 UFE1363:UFE1365 UPA1363:UPA1365 UYW1363:UYW1365 VIS1363:VIS1365 VSO1363:VSO1365 WCK1363:WCK1365 WMG1363:WMG1365 WWC1363:WWC1365 U3780:U3781 JQ1955:JQ1970 TM1955:TM1970 ADI1955:ADI1970 ANE1955:ANE1970 AXA1955:AXA1970 BGW1955:BGW1970 BQS1955:BQS1970 CAO1955:CAO1970 CKK1955:CKK1970 CUG1955:CUG1970 DEC1955:DEC1970 DNY1955:DNY1970 DXU1955:DXU1970 EHQ1955:EHQ1970 ERM1955:ERM1970 FBI1955:FBI1970 FLE1955:FLE1970 FVA1955:FVA1970 GEW1955:GEW1970 GOS1955:GOS1970 GYO1955:GYO1970 HIK1955:HIK1970 HSG1955:HSG1970 ICC1955:ICC1970 ILY1955:ILY1970 IVU1955:IVU1970 JFQ1955:JFQ1970 JPM1955:JPM1970 JZI1955:JZI1970 KJE1955:KJE1970 KTA1955:KTA1970 LCW1955:LCW1970 LMS1955:LMS1970 LWO1955:LWO1970 MGK1955:MGK1970 MQG1955:MQG1970 NAC1955:NAC1970 NJY1955:NJY1970 NTU1955:NTU1970 ODQ1955:ODQ1970 ONM1955:ONM1970 OXI1955:OXI1970 PHE1955:PHE1970 PRA1955:PRA1970 QAW1955:QAW1970 QKS1955:QKS1970 QUO1955:QUO1970 REK1955:REK1970 ROG1955:ROG1970 RYC1955:RYC1970 SHY1955:SHY1970 SRU1955:SRU1970 TBQ1955:TBQ1970 TLM1955:TLM1970 TVI1955:TVI1970 UFE1955:UFE1970 UPA1955:UPA1970 UYW1955:UYW1970 VIS1955:VIS1970 VSO1955:VSO1970 WCK1955:WCK1970 WMG1955:WMG1970 WWC1955:WWC1970 U2025 JQ2025 TM2025 ADI2025 ANE2025 AXA2025 BGW2025 BQS2025 CAO2025 CKK2025 CUG2025 DEC2025 DNY2025 DXU2025 EHQ2025 ERM2025 FBI2025 FLE2025 FVA2025 GEW2025 GOS2025 GYO2025 HIK2025 HSG2025 ICC2025 ILY2025 IVU2025 JFQ2025 JPM2025 JZI2025 KJE2025 KTA2025 LCW2025 LMS2025 LWO2025 MGK2025 MQG2025 NAC2025 NJY2025 NTU2025 ODQ2025 ONM2025 OXI2025 PHE2025 PRA2025 QAW2025 QKS2025 QUO2025 REK2025 ROG2025 RYC2025 SHY2025 SRU2025 TBQ2025 TLM2025 TVI2025 UFE2025 UPA2025 UYW2025 VIS2025 VSO2025 WCK2025 WMG2025 WWC2025 WMG5250:WMG5262 JQ2099:JQ2102 TM2099:TM2102 ADI2099:ADI2102 ANE2099:ANE2102 AXA2099:AXA2102 BGW2099:BGW2102 BQS2099:BQS2102 CAO2099:CAO2102 CKK2099:CKK2102 CUG2099:CUG2102 DEC2099:DEC2102 DNY2099:DNY2102 DXU2099:DXU2102 EHQ2099:EHQ2102 ERM2099:ERM2102 FBI2099:FBI2102 FLE2099:FLE2102 FVA2099:FVA2102 GEW2099:GEW2102 GOS2099:GOS2102 GYO2099:GYO2102 HIK2099:HIK2102 HSG2099:HSG2102 ICC2099:ICC2102 ILY2099:ILY2102 IVU2099:IVU2102 JFQ2099:JFQ2102 JPM2099:JPM2102 JZI2099:JZI2102 KJE2099:KJE2102 KTA2099:KTA2102 LCW2099:LCW2102 LMS2099:LMS2102 LWO2099:LWO2102 MGK2099:MGK2102 MQG2099:MQG2102 NAC2099:NAC2102 NJY2099:NJY2102 NTU2099:NTU2102 ODQ2099:ODQ2102 ONM2099:ONM2102 OXI2099:OXI2102 PHE2099:PHE2102 PRA2099:PRA2102 QAW2099:QAW2102 QKS2099:QKS2102 QUO2099:QUO2102 REK2099:REK2102 ROG2099:ROG2102 RYC2099:RYC2102 SHY2099:SHY2102 SRU2099:SRU2102 TBQ2099:TBQ2102 TLM2099:TLM2102 TVI2099:TVI2102 UFE2099:UFE2102 UPA2099:UPA2102 UYW2099:UYW2102 VIS2099:VIS2102 VSO2099:VSO2102 WCK2099:WCK2102 WMG2099:WMG2102 WWC2099:WWC2102 WWC5250:WWC5262 JQ2135:JQ2138 TM2135:TM2138 ADI2135:ADI2138 ANE2135:ANE2138 AXA2135:AXA2138 BGW2135:BGW2138 BQS2135:BQS2138 CAO2135:CAO2138 CKK2135:CKK2138 CUG2135:CUG2138 DEC2135:DEC2138 DNY2135:DNY2138 DXU2135:DXU2138 EHQ2135:EHQ2138 ERM2135:ERM2138 FBI2135:FBI2138 FLE2135:FLE2138 FVA2135:FVA2138 GEW2135:GEW2138 GOS2135:GOS2138 GYO2135:GYO2138 HIK2135:HIK2138 HSG2135:HSG2138 ICC2135:ICC2138 ILY2135:ILY2138 IVU2135:IVU2138 JFQ2135:JFQ2138 JPM2135:JPM2138 JZI2135:JZI2138 KJE2135:KJE2138 KTA2135:KTA2138 LCW2135:LCW2138 LMS2135:LMS2138 LWO2135:LWO2138 MGK2135:MGK2138 MQG2135:MQG2138 NAC2135:NAC2138 NJY2135:NJY2138 NTU2135:NTU2138 ODQ2135:ODQ2138 ONM2135:ONM2138 OXI2135:OXI2138 PHE2135:PHE2138 PRA2135:PRA2138 QAW2135:QAW2138 QKS2135:QKS2138 QUO2135:QUO2138 REK2135:REK2138 ROG2135:ROG2138 RYC2135:RYC2138 SHY2135:SHY2138 SRU2135:SRU2138 TBQ2135:TBQ2138 TLM2135:TLM2138 TVI2135:TVI2138 UFE2135:UFE2138 UPA2135:UPA2138 UYW2135:UYW2138 VIS2135:VIS2138 VSO2135:VSO2138 WCK2135:WCK2138 WMG2135:WMG2138 WWC2135:WWC2138 U1966:U1970 JQ2333:JQ2339 TM2333:TM2339 ADI2333:ADI2339 ANE2333:ANE2339 AXA2333:AXA2339 BGW2333:BGW2339 BQS2333:BQS2339 CAO2333:CAO2339 CKK2333:CKK2339 CUG2333:CUG2339 DEC2333:DEC2339 DNY2333:DNY2339 DXU2333:DXU2339 EHQ2333:EHQ2339 ERM2333:ERM2339 FBI2333:FBI2339 FLE2333:FLE2339 FVA2333:FVA2339 GEW2333:GEW2339 GOS2333:GOS2339 GYO2333:GYO2339 HIK2333:HIK2339 HSG2333:HSG2339 ICC2333:ICC2339 ILY2333:ILY2339 IVU2333:IVU2339 JFQ2333:JFQ2339 JPM2333:JPM2339 JZI2333:JZI2339 KJE2333:KJE2339 KTA2333:KTA2339 LCW2333:LCW2339 LMS2333:LMS2339 LWO2333:LWO2339 MGK2333:MGK2339 MQG2333:MQG2339 NAC2333:NAC2339 NJY2333:NJY2339 NTU2333:NTU2339 ODQ2333:ODQ2339 ONM2333:ONM2339 OXI2333:OXI2339 PHE2333:PHE2339 PRA2333:PRA2339 QAW2333:QAW2339 QKS2333:QKS2339 QUO2333:QUO2339 REK2333:REK2339 ROG2333:ROG2339 RYC2333:RYC2339 SHY2333:SHY2339 SRU2333:SRU2339 TBQ2333:TBQ2339 TLM2333:TLM2339 TVI2333:TVI2339 UFE2333:UFE2339 UPA2333:UPA2339 UYW2333:UYW2339 VIS2333:VIS2339 VSO2333:VSO2339 WCK2333:WCK2339 WMG2333:WMG2339 WWC2333:WWC2339 U2775 WWC7816:WWC7817 U7864:U7866 JQ7864:JQ7866 TM7864:TM7866 ADI7864:ADI7866 ANE7864:ANE7866 AXA7864:AXA7866 BGW7864:BGW7866 BQS7864:BQS7866 CAO7864:CAO7866 CKK7864:CKK7866 CUG7864:CUG7866 DEC7864:DEC7866 DNY7864:DNY7866 DXU7864:DXU7866 EHQ7864:EHQ7866 ERM7864:ERM7866 FBI7864:FBI7866 FLE7864:FLE7866 FVA7864:FVA7866 GEW7864:GEW7866 GOS7864:GOS7866 GYO7864:GYO7866 HIK7864:HIK7866 HSG7864:HSG7866 ICC7864:ICC7866 ILY7864:ILY7866 IVU7864:IVU7866 JFQ7864:JFQ7866 JPM7864:JPM7866 JZI7864:JZI7866 KJE7864:KJE7866 KTA7864:KTA7866 LCW7864:LCW7866 LMS7864:LMS7866 LWO7864:LWO7866 MGK7864:MGK7866 MQG7864:MQG7866 NAC7864:NAC7866 NJY7864:NJY7866 NTU7864:NTU7866 ODQ7864:ODQ7866 ONM7864:ONM7866 OXI7864:OXI7866 PHE7864:PHE7866 PRA7864:PRA7866 QAW7864:QAW7866 QKS7864:QKS7866 QUO7864:QUO7866 REK7864:REK7866 ROG7864:ROG7866 RYC7864:RYC7866 SHY7864:SHY7866 SRU7864:SRU7866 TBQ7864:TBQ7866 TLM7864:TLM7866 TVI7864:TVI7866 UFE7864:UFE7866 UPA7864:UPA7866 UYW7864:UYW7866 VIS7864:VIS7866 VSO7864:VSO7866 U8171 U3455 WWC7724:WWC7728 U7778:U7779 JQ7778:JQ7779 TM7778:TM7779 ADI7778:ADI7779 ANE7778:ANE7779 AXA7778:AXA7779 BGW7778:BGW7779 BQS7778:BQS7779 CAO7778:CAO7779 CKK7778:CKK7779 CUG7778:CUG7779 DEC7778:DEC7779 DNY7778:DNY7779 DXU7778:DXU7779 EHQ7778:EHQ7779 ERM7778:ERM7779 FBI7778:FBI7779 FLE7778:FLE7779 FVA7778:FVA7779 GEW7778:GEW7779 GOS7778:GOS7779 GYO7778:GYO7779 HIK7778:HIK7779 HSG7778:HSG7779 ICC7778:ICC7779 ILY7778:ILY7779 IVU7778:IVU7779 JFQ7778:JFQ7779 JPM7778:JPM7779 JZI7778:JZI7779 KJE7778:KJE7779 KTA7778:KTA7779 LCW7778:LCW7779 LMS7778:LMS7779 LWO7778:LWO7779 MGK7778:MGK7779 MQG7778:MQG7779 NAC7778:NAC7779 NJY7778:NJY7779 NTU7778:NTU7779 ODQ7778:ODQ7779 ONM7778:ONM7779 OXI7778:OXI7779 PHE7778:PHE7779 PRA7778:PRA7779 QAW7778:QAW7779 QKS7778:QKS7779 QUO7778:QUO7779 REK7778:REK7779 ROG7778:ROG7779 RYC7778:RYC7779 SHY7778:SHY7779 SRU7778:SRU7779 TBQ7778:TBQ7779 TLM7778:TLM7779 TVI7778:TVI7779 UFE7778:UFE7779 UPA7778:UPA7779 UYW7778:UYW7779 VIS7778:VIS7779 VSO7778:VSO7779 WCK7778:WCK7779 WWC4097:WWC4102 JQ2625:JQ2627 TM2625:TM2627 ADI2625:ADI2627 ANE2625:ANE2627 AXA2625:AXA2627 BGW2625:BGW2627 BQS2625:BQS2627 CAO2625:CAO2627 CKK2625:CKK2627 CUG2625:CUG2627 DEC2625:DEC2627 DNY2625:DNY2627 DXU2625:DXU2627 EHQ2625:EHQ2627 ERM2625:ERM2627 FBI2625:FBI2627 FLE2625:FLE2627 FVA2625:FVA2627 GEW2625:GEW2627 GOS2625:GOS2627 GYO2625:GYO2627 HIK2625:HIK2627 HSG2625:HSG2627 ICC2625:ICC2627 ILY2625:ILY2627 IVU2625:IVU2627 JFQ2625:JFQ2627 JPM2625:JPM2627 JZI2625:JZI2627 KJE2625:KJE2627 KTA2625:KTA2627 LCW2625:LCW2627 LMS2625:LMS2627 LWO2625:LWO2627 MGK2625:MGK2627 MQG2625:MQG2627 NAC2625:NAC2627 NJY2625:NJY2627 NTU2625:NTU2627 ODQ2625:ODQ2627 ONM2625:ONM2627 OXI2625:OXI2627 PHE2625:PHE2627 PRA2625:PRA2627 QAW2625:QAW2627 QKS2625:QKS2627 QUO2625:QUO2627 REK2625:REK2627 ROG2625:ROG2627 RYC2625:RYC2627 SHY2625:SHY2627 SRU2625:SRU2627 TBQ2625:TBQ2627 TLM2625:TLM2627 TVI2625:TVI2627 UFE2625:UFE2627 UPA2625:UPA2627 UYW2625:UYW2627 VIS2625:VIS2627 VSO2625:VSO2627 WCK2625:WCK2627 WMG2625:WMG2627 WWC2625:WWC2627 JQ2687:JQ2697 TM2687:TM2697 ADI2687:ADI2697 ANE2687:ANE2697 AXA2687:AXA2697 BGW2687:BGW2697 BQS2687:BQS2697 CAO2687:CAO2697 CKK2687:CKK2697 CUG2687:CUG2697 DEC2687:DEC2697 DNY2687:DNY2697 DXU2687:DXU2697 EHQ2687:EHQ2697 ERM2687:ERM2697 FBI2687:FBI2697 FLE2687:FLE2697 FVA2687:FVA2697 GEW2687:GEW2697 GOS2687:GOS2697 GYO2687:GYO2697 HIK2687:HIK2697 HSG2687:HSG2697 ICC2687:ICC2697 ILY2687:ILY2697 IVU2687:IVU2697 JFQ2687:JFQ2697 JPM2687:JPM2697 JZI2687:JZI2697 KJE2687:KJE2697 KTA2687:KTA2697 LCW2687:LCW2697 LMS2687:LMS2697 LWO2687:LWO2697 MGK2687:MGK2697 MQG2687:MQG2697 NAC2687:NAC2697 NJY2687:NJY2697 NTU2687:NTU2697 ODQ2687:ODQ2697 ONM2687:ONM2697 OXI2687:OXI2697 PHE2687:PHE2697 PRA2687:PRA2697 QAW2687:QAW2697 QKS2687:QKS2697 QUO2687:QUO2697 REK2687:REK2697 ROG2687:ROG2697 RYC2687:RYC2697 SHY2687:SHY2697 SRU2687:SRU2697 TBQ2687:TBQ2697 TLM2687:TLM2697 TVI2687:TVI2697 UFE2687:UFE2697 UPA2687:UPA2697 UYW2687:UYW2697 VIS2687:VIS2697 VSO2687:VSO2697 WCK2687:WCK2697 WMG2687:WMG2697 WWC2687:WWC2697 U1562:U1565 U2625:U2626 JQ2772:JQ2778 TM2772:TM2778 ADI2772:ADI2778 ANE2772:ANE2778 AXA2772:AXA2778 BGW2772:BGW2778 BQS2772:BQS2778 CAO2772:CAO2778 CKK2772:CKK2778 CUG2772:CUG2778 DEC2772:DEC2778 DNY2772:DNY2778 DXU2772:DXU2778 EHQ2772:EHQ2778 ERM2772:ERM2778 FBI2772:FBI2778 FLE2772:FLE2778 FVA2772:FVA2778 GEW2772:GEW2778 GOS2772:GOS2778 GYO2772:GYO2778 HIK2772:HIK2778 HSG2772:HSG2778 ICC2772:ICC2778 ILY2772:ILY2778 IVU2772:IVU2778 JFQ2772:JFQ2778 JPM2772:JPM2778 JZI2772:JZI2778 KJE2772:KJE2778 KTA2772:KTA2778 LCW2772:LCW2778 LMS2772:LMS2778 LWO2772:LWO2778 MGK2772:MGK2778 MQG2772:MQG2778 NAC2772:NAC2778 NJY2772:NJY2778 NTU2772:NTU2778 ODQ2772:ODQ2778 ONM2772:ONM2778 OXI2772:OXI2778 PHE2772:PHE2778 PRA2772:PRA2778 QAW2772:QAW2778 QKS2772:QKS2778 QUO2772:QUO2778 REK2772:REK2778 ROG2772:ROG2778 RYC2772:RYC2778 SHY2772:SHY2778 SRU2772:SRU2778 TBQ2772:TBQ2778 TLM2772:TLM2778 TVI2772:TVI2778 UFE2772:UFE2778 UPA2772:UPA2778 UYW2772:UYW2778 VIS2772:VIS2778 VSO2772:VSO2778 WCK2772:WCK2778 WMG2772:WMG2778 WWC2772:WWC2778 U3067:U3075 U3639:U3643 WMG2984:WMG2986 WCK2984:WCK2986 VSO2984:VSO2986 VIS2984:VIS2986 UYW2984:UYW2986 UPA2984:UPA2986 UFE2984:UFE2986 TVI2984:TVI2986 TLM2984:TLM2986 TBQ2984:TBQ2986 SRU2984:SRU2986 SHY2984:SHY2986 RYC2984:RYC2986 ROG2984:ROG2986 REK2984:REK2986 QUO2984:QUO2986 QKS2984:QKS2986 QAW2984:QAW2986 PRA2984:PRA2986 PHE2984:PHE2986 OXI2984:OXI2986 ONM2984:ONM2986 ODQ2984:ODQ2986 NTU2984:NTU2986 NJY2984:NJY2986 NAC2984:NAC2986 MQG2984:MQG2986 MGK2984:MGK2986 LWO2984:LWO2986 LMS2984:LMS2986 LCW2984:LCW2986 KTA2984:KTA2986 KJE2984:KJE2986 JZI2984:JZI2986 JPM2984:JPM2986 JFQ2984:JFQ2986 IVU2984:IVU2986 ILY2984:ILY2986 ICC2984:ICC2986 HSG2984:HSG2986 HIK2984:HIK2986 GYO2984:GYO2986 GOS2984:GOS2986 GEW2984:GEW2986 FVA2984:FVA2986 FLE2984:FLE2986 FBI2984:FBI2986 ERM2984:ERM2986 EHQ2984:EHQ2986 DXU2984:DXU2986 DNY2984:DNY2986 DEC2984:DEC2986 CUG2984:CUG2986 CKK2984:CKK2986 CAO2984:CAO2986 BQS2984:BQS2986 BGW2984:BGW2986 AXA2984:AXA2986 ANE2984:ANE2986 ADI2984:ADI2986 TM2984:TM2986 JQ2984:JQ2986 WMG7778:WMG7779 WWC2984:WWC2986 U3445:U3448 JQ3066:JQ3075 TM3066:TM3075 ADI3066:ADI3075 ANE3066:ANE3075 AXA3066:AXA3075 BGW3066:BGW3075 BQS3066:BQS3075 CAO3066:CAO3075 CKK3066:CKK3075 CUG3066:CUG3075 DEC3066:DEC3075 DNY3066:DNY3075 DXU3066:DXU3075 EHQ3066:EHQ3075 ERM3066:ERM3075 FBI3066:FBI3075 FLE3066:FLE3075 FVA3066:FVA3075 GEW3066:GEW3075 GOS3066:GOS3075 GYO3066:GYO3075 HIK3066:HIK3075 HSG3066:HSG3075 ICC3066:ICC3075 ILY3066:ILY3075 IVU3066:IVU3075 JFQ3066:JFQ3075 JPM3066:JPM3075 JZI3066:JZI3075 KJE3066:KJE3075 KTA3066:KTA3075 LCW3066:LCW3075 LMS3066:LMS3075 LWO3066:LWO3075 MGK3066:MGK3075 MQG3066:MQG3075 NAC3066:NAC3075 NJY3066:NJY3075 NTU3066:NTU3075 ODQ3066:ODQ3075 ONM3066:ONM3075 OXI3066:OXI3075 PHE3066:PHE3075 PRA3066:PRA3075 QAW3066:QAW3075 QKS3066:QKS3075 QUO3066:QUO3075 REK3066:REK3075 ROG3066:ROG3075 RYC3066:RYC3075 SHY3066:SHY3075 SRU3066:SRU3075 TBQ3066:TBQ3075 TLM3066:TLM3075 TVI3066:TVI3075 UFE3066:UFE3075 UPA3066:UPA3075 UYW3066:UYW3075 VIS3066:VIS3075 VSO3066:VSO3075 WCK3066:WCK3075 WMG3066:WMG3075 WWC3066:WWC3075 U2696:U2697 JQ3147:JQ3148 TM3147:TM3148 ADI3147:ADI3148 ANE3147:ANE3148 AXA3147:AXA3148 BGW3147:BGW3148 BQS3147:BQS3148 CAO3147:CAO3148 CKK3147:CKK3148 CUG3147:CUG3148 DEC3147:DEC3148 DNY3147:DNY3148 DXU3147:DXU3148 EHQ3147:EHQ3148 ERM3147:ERM3148 FBI3147:FBI3148 FLE3147:FLE3148 FVA3147:FVA3148 GEW3147:GEW3148 GOS3147:GOS3148 GYO3147:GYO3148 HIK3147:HIK3148 HSG3147:HSG3148 ICC3147:ICC3148 ILY3147:ILY3148 IVU3147:IVU3148 JFQ3147:JFQ3148 JPM3147:JPM3148 JZI3147:JZI3148 KJE3147:KJE3148 KTA3147:KTA3148 LCW3147:LCW3148 LMS3147:LMS3148 LWO3147:LWO3148 MGK3147:MGK3148 MQG3147:MQG3148 NAC3147:NAC3148 NJY3147:NJY3148 NTU3147:NTU3148 ODQ3147:ODQ3148 ONM3147:ONM3148 OXI3147:OXI3148 PHE3147:PHE3148 PRA3147:PRA3148 QAW3147:QAW3148 QKS3147:QKS3148 QUO3147:QUO3148 REK3147:REK3148 ROG3147:ROG3148 RYC3147:RYC3148 SHY3147:SHY3148 SRU3147:SRU3148 TBQ3147:TBQ3148 TLM3147:TLM3148 TVI3147:TVI3148 UFE3147:UFE3148 UPA3147:UPA3148 UYW3147:UYW3148 VIS3147:VIS3148 VSO3147:VSO3148 WCK3147:WCK3148 WMG3147:WMG3148 WWC3147:WWC3148 U2338:U2339 JQ3276:JQ3339 TM3276:TM3339 ADI3276:ADI3339 ANE3276:ANE3339 AXA3276:AXA3339 BGW3276:BGW3339 BQS3276:BQS3339 CAO3276:CAO3339 CKK3276:CKK3339 CUG3276:CUG3339 DEC3276:DEC3339 DNY3276:DNY3339 DXU3276:DXU3339 EHQ3276:EHQ3339 ERM3276:ERM3339 FBI3276:FBI3339 FLE3276:FLE3339 FVA3276:FVA3339 GEW3276:GEW3339 GOS3276:GOS3339 GYO3276:GYO3339 HIK3276:HIK3339 HSG3276:HSG3339 ICC3276:ICC3339 ILY3276:ILY3339 IVU3276:IVU3339 JFQ3276:JFQ3339 JPM3276:JPM3339 JZI3276:JZI3339 KJE3276:KJE3339 KTA3276:KTA3339 LCW3276:LCW3339 LMS3276:LMS3339 LWO3276:LWO3339 MGK3276:MGK3339 MQG3276:MQG3339 NAC3276:NAC3339 NJY3276:NJY3339 NTU3276:NTU3339 ODQ3276:ODQ3339 ONM3276:ONM3339 OXI3276:OXI3339 PHE3276:PHE3339 PRA3276:PRA3339 QAW3276:QAW3339 QKS3276:QKS3339 QUO3276:QUO3339 REK3276:REK3339 ROG3276:ROG3339 RYC3276:RYC3339 SHY3276:SHY3339 SRU3276:SRU3339 TBQ3276:TBQ3339 TLM3276:TLM3339 TVI3276:TVI3339 UFE3276:UFE3339 UPA3276:UPA3339 UYW3276:UYW3339 VIS3276:VIS3339 VSO3276:VSO3339 WCK3276:WCK3339 WMG3276:WMG3339 WWC3276:WWC3339 U3322:U3326 JQ3445:JQ3455 TM3445:TM3455 ADI3445:ADI3455 ANE3445:ANE3455 AXA3445:AXA3455 BGW3445:BGW3455 BQS3445:BQS3455 CAO3445:CAO3455 CKK3445:CKK3455 CUG3445:CUG3455 DEC3445:DEC3455 DNY3445:DNY3455 DXU3445:DXU3455 EHQ3445:EHQ3455 ERM3445:ERM3455 FBI3445:FBI3455 FLE3445:FLE3455 FVA3445:FVA3455 GEW3445:GEW3455 GOS3445:GOS3455 GYO3445:GYO3455 HIK3445:HIK3455 HSG3445:HSG3455 ICC3445:ICC3455 ILY3445:ILY3455 IVU3445:IVU3455 JFQ3445:JFQ3455 JPM3445:JPM3455 JZI3445:JZI3455 KJE3445:KJE3455 KTA3445:KTA3455 LCW3445:LCW3455 LMS3445:LMS3455 LWO3445:LWO3455 MGK3445:MGK3455 MQG3445:MQG3455 NAC3445:NAC3455 NJY3445:NJY3455 NTU3445:NTU3455 ODQ3445:ODQ3455 ONM3445:ONM3455 OXI3445:OXI3455 PHE3445:PHE3455 PRA3445:PRA3455 QAW3445:QAW3455 QKS3445:QKS3455 QUO3445:QUO3455 REK3445:REK3455 ROG3445:ROG3455 RYC3445:RYC3455 SHY3445:SHY3455 SRU3445:SRU3455 TBQ3445:TBQ3455 TLM3445:TLM3455 TVI3445:TVI3455 UFE3445:UFE3455 UPA3445:UPA3455 UYW3445:UYW3455 VIS3445:VIS3455 VSO3445:VSO3455 WCK3445:WCK3455 WMG3445:WMG3455 WWC3445:WWC3455 U3453 WMG7686 WWC7686 U7724:U7728 JQ7724:JQ7728 TM7724:TM7728 ADI7724:ADI7728 ANE7724:ANE7728 AXA7724:AXA7728 BGW7724:BGW7728 BQS7724:BQS7728 CAO7724:CAO7728 CKK7724:CKK7728 CUG7724:CUG7728 DEC7724:DEC7728 DNY7724:DNY7728 DXU7724:DXU7728 EHQ7724:EHQ7728 ERM7724:ERM7728 FBI7724:FBI7728 FLE7724:FLE7728 FVA7724:FVA7728 GEW7724:GEW7728 GOS7724:GOS7728 GYO7724:GYO7728 HIK7724:HIK7728 HSG7724:HSG7728 ICC7724:ICC7728 ILY7724:ILY7728 IVU7724:IVU7728 JFQ7724:JFQ7728 JPM7724:JPM7728 JZI7724:JZI7728 KJE7724:KJE7728 KTA7724:KTA7728 LCW7724:LCW7728 LMS7724:LMS7728 LWO7724:LWO7728 MGK7724:MGK7728 MQG7724:MQG7728 NAC7724:NAC7728 NJY7724:NJY7728 NTU7724:NTU7728 ODQ7724:ODQ7728 ONM7724:ONM7728 OXI7724:OXI7728 PHE7724:PHE7728 PRA7724:PRA7728 QAW7724:QAW7728 QKS7724:QKS7728 QUO7724:QUO7728 REK7724:REK7728 ROG7724:ROG7728 RYC7724:RYC7728 SHY7724:SHY7728 SRU7724:SRU7728 TBQ7724:TBQ7728 TLM7724:TLM7728 TVI7724:TVI7728 UFE7724:UFE7728 UPA7724:UPA7728 UYW7724:UYW7728 VIS7724:VIS7728 VSO7724:VSO7728 U3295:U3300 JQ3630:JQ3643 TM3630:TM3643 ADI3630:ADI3643 ANE3630:ANE3643 AXA3630:AXA3643 BGW3630:BGW3643 BQS3630:BQS3643 CAO3630:CAO3643 CKK3630:CKK3643 CUG3630:CUG3643 DEC3630:DEC3643 DNY3630:DNY3643 DXU3630:DXU3643 EHQ3630:EHQ3643 ERM3630:ERM3643 FBI3630:FBI3643 FLE3630:FLE3643 FVA3630:FVA3643 GEW3630:GEW3643 GOS3630:GOS3643 GYO3630:GYO3643 HIK3630:HIK3643 HSG3630:HSG3643 ICC3630:ICC3643 ILY3630:ILY3643 IVU3630:IVU3643 JFQ3630:JFQ3643 JPM3630:JPM3643 JZI3630:JZI3643 KJE3630:KJE3643 KTA3630:KTA3643 LCW3630:LCW3643 LMS3630:LMS3643 LWO3630:LWO3643 MGK3630:MGK3643 MQG3630:MQG3643 NAC3630:NAC3643 NJY3630:NJY3643 NTU3630:NTU3643 ODQ3630:ODQ3643 ONM3630:ONM3643 OXI3630:OXI3643 PHE3630:PHE3643 PRA3630:PRA3643 QAW3630:QAW3643 QKS3630:QKS3643 QUO3630:QUO3643 REK3630:REK3643 ROG3630:ROG3643 RYC3630:RYC3643 SHY3630:SHY3643 SRU3630:SRU3643 TBQ3630:TBQ3643 TLM3630:TLM3643 TVI3630:TVI3643 UFE3630:UFE3643 UPA3630:UPA3643 UYW3630:UYW3643 VIS3630:VIS3643 VSO3630:VSO3643 WCK3630:WCK3643 WMG3630:WMG3643 WWC3630:WWC3643 U3717:U3723 JQ3717:JQ3723 TM3717:TM3723 ADI3717:ADI3723 ANE3717:ANE3723 AXA3717:AXA3723 BGW3717:BGW3723 BQS3717:BQS3723 CAO3717:CAO3723 CKK3717:CKK3723 CUG3717:CUG3723 DEC3717:DEC3723 DNY3717:DNY3723 DXU3717:DXU3723 EHQ3717:EHQ3723 ERM3717:ERM3723 FBI3717:FBI3723 FLE3717:FLE3723 FVA3717:FVA3723 GEW3717:GEW3723 GOS3717:GOS3723 GYO3717:GYO3723 HIK3717:HIK3723 HSG3717:HSG3723 ICC3717:ICC3723 ILY3717:ILY3723 IVU3717:IVU3723 JFQ3717:JFQ3723 JPM3717:JPM3723 JZI3717:JZI3723 KJE3717:KJE3723 KTA3717:KTA3723 LCW3717:LCW3723 LMS3717:LMS3723 LWO3717:LWO3723 MGK3717:MGK3723 MQG3717:MQG3723 NAC3717:NAC3723 NJY3717:NJY3723 NTU3717:NTU3723 ODQ3717:ODQ3723 ONM3717:ONM3723 OXI3717:OXI3723 PHE3717:PHE3723 PRA3717:PRA3723 QAW3717:QAW3723 QKS3717:QKS3723 QUO3717:QUO3723 REK3717:REK3723 ROG3717:ROG3723 RYC3717:RYC3723 SHY3717:SHY3723 SRU3717:SRU3723 TBQ3717:TBQ3723 TLM3717:TLM3723 TVI3717:TVI3723 UFE3717:UFE3723 UPA3717:UPA3723 UYW3717:UYW3723 VIS3717:VIS3723 VSO3717:VSO3723 WCK3717:WCK3723 WMG3717:WMG3723 WWC3717:WWC3723 U896:U898 JQ3772:JQ3782 TM3772:TM3782 ADI3772:ADI3782 ANE3772:ANE3782 AXA3772:AXA3782 BGW3772:BGW3782 BQS3772:BQS3782 CAO3772:CAO3782 CKK3772:CKK3782 CUG3772:CUG3782 DEC3772:DEC3782 DNY3772:DNY3782 DXU3772:DXU3782 EHQ3772:EHQ3782 ERM3772:ERM3782 FBI3772:FBI3782 FLE3772:FLE3782 FVA3772:FVA3782 GEW3772:GEW3782 GOS3772:GOS3782 GYO3772:GYO3782 HIK3772:HIK3782 HSG3772:HSG3782 ICC3772:ICC3782 ILY3772:ILY3782 IVU3772:IVU3782 JFQ3772:JFQ3782 JPM3772:JPM3782 JZI3772:JZI3782 KJE3772:KJE3782 KTA3772:KTA3782 LCW3772:LCW3782 LMS3772:LMS3782 LWO3772:LWO3782 MGK3772:MGK3782 MQG3772:MQG3782 NAC3772:NAC3782 NJY3772:NJY3782 NTU3772:NTU3782 ODQ3772:ODQ3782 ONM3772:ONM3782 OXI3772:OXI3782 PHE3772:PHE3782 PRA3772:PRA3782 QAW3772:QAW3782 QKS3772:QKS3782 QUO3772:QUO3782 REK3772:REK3782 ROG3772:ROG3782 RYC3772:RYC3782 SHY3772:SHY3782 SRU3772:SRU3782 TBQ3772:TBQ3782 TLM3772:TLM3782 TVI3772:TVI3782 UFE3772:UFE3782 UPA3772:UPA3782 UYW3772:UYW3782 VIS3772:VIS3782 VSO3772:VSO3782 WCK3772:WCK3782 WMG3772:WMG3782 WWC3772:WWC3782 WWC4545:WWC4556 JQ3858:JQ3885 TM3858:TM3885 ADI3858:ADI3885 ANE3858:ANE3885 AXA3858:AXA3885 BGW3858:BGW3885 BQS3858:BQS3885 CAO3858:CAO3885 CKK3858:CKK3885 CUG3858:CUG3885 DEC3858:DEC3885 DNY3858:DNY3885 DXU3858:DXU3885 EHQ3858:EHQ3885 ERM3858:ERM3885 FBI3858:FBI3885 FLE3858:FLE3885 FVA3858:FVA3885 GEW3858:GEW3885 GOS3858:GOS3885 GYO3858:GYO3885 HIK3858:HIK3885 HSG3858:HSG3885 ICC3858:ICC3885 ILY3858:ILY3885 IVU3858:IVU3885 JFQ3858:JFQ3885 JPM3858:JPM3885 JZI3858:JZI3885 KJE3858:KJE3885 KTA3858:KTA3885 LCW3858:LCW3885 LMS3858:LMS3885 LWO3858:LWO3885 MGK3858:MGK3885 MQG3858:MQG3885 NAC3858:NAC3885 NJY3858:NJY3885 NTU3858:NTU3885 ODQ3858:ODQ3885 ONM3858:ONM3885 OXI3858:OXI3885 PHE3858:PHE3885 PRA3858:PRA3885 QAW3858:QAW3885 QKS3858:QKS3885 QUO3858:QUO3885 REK3858:REK3885 ROG3858:ROG3885 RYC3858:RYC3885 SHY3858:SHY3885 SRU3858:SRU3885 TBQ3858:TBQ3885 TLM3858:TLM3885 TVI3858:TVI3885 UFE3858:UFE3885 UPA3858:UPA3885 UYW3858:UYW3885 VIS3858:VIS3885 VSO3858:VSO3885 WCK3858:WCK3885 WMG3858:WMG3885 WWC3858:WWC3885 U3991:U4001 JQ3991:JQ4001 TM3991:TM4001 ADI3991:ADI4001 ANE3991:ANE4001 AXA3991:AXA4001 BGW3991:BGW4001 BQS3991:BQS4001 CAO3991:CAO4001 CKK3991:CKK4001 CUG3991:CUG4001 DEC3991:DEC4001 DNY3991:DNY4001 DXU3991:DXU4001 EHQ3991:EHQ4001 ERM3991:ERM4001 FBI3991:FBI4001 FLE3991:FLE4001 FVA3991:FVA4001 GEW3991:GEW4001 GOS3991:GOS4001 GYO3991:GYO4001 HIK3991:HIK4001 HSG3991:HSG4001 ICC3991:ICC4001 ILY3991:ILY4001 IVU3991:IVU4001 JFQ3991:JFQ4001 JPM3991:JPM4001 JZI3991:JZI4001 KJE3991:KJE4001 KTA3991:KTA4001 LCW3991:LCW4001 LMS3991:LMS4001 LWO3991:LWO4001 MGK3991:MGK4001 MQG3991:MQG4001 NAC3991:NAC4001 NJY3991:NJY4001 NTU3991:NTU4001 ODQ3991:ODQ4001 ONM3991:ONM4001 OXI3991:OXI4001 PHE3991:PHE4001 PRA3991:PRA4001 QAW3991:QAW4001 QKS3991:QKS4001 QUO3991:QUO4001 REK3991:REK4001 ROG3991:ROG4001 RYC3991:RYC4001 SHY3991:SHY4001 SRU3991:SRU4001 TBQ3991:TBQ4001 TLM3991:TLM4001 TVI3991:TVI4001 UFE3991:UFE4001 UPA3991:UPA4001 UYW3991:UYW4001 VIS3991:VIS4001 VSO3991:VSO4001 WCK3991:WCK4001 WMG3991:WMG4001 WWC3991:WWC4001 WCK5250:WCK5262 JQ4097:JQ4102 TM4097:TM4102 ADI4097:ADI4102 ANE4097:ANE4102 AXA4097:AXA4102 BGW4097:BGW4102 BQS4097:BQS4102 CAO4097:CAO4102 CKK4097:CKK4102 CUG4097:CUG4102 DEC4097:DEC4102 DNY4097:DNY4102 DXU4097:DXU4102 EHQ4097:EHQ4102 ERM4097:ERM4102 FBI4097:FBI4102 FLE4097:FLE4102 FVA4097:FVA4102 GEW4097:GEW4102 GOS4097:GOS4102 GYO4097:GYO4102 HIK4097:HIK4102 HSG4097:HSG4102 ICC4097:ICC4102 ILY4097:ILY4102 IVU4097:IVU4102 JFQ4097:JFQ4102 JPM4097:JPM4102 JZI4097:JZI4102 KJE4097:KJE4102 KTA4097:KTA4102 LCW4097:LCW4102 LMS4097:LMS4102 LWO4097:LWO4102 MGK4097:MGK4102 MQG4097:MQG4102 NAC4097:NAC4102 NJY4097:NJY4102 NTU4097:NTU4102 ODQ4097:ODQ4102 ONM4097:ONM4102 OXI4097:OXI4102 PHE4097:PHE4102 PRA4097:PRA4102 QAW4097:QAW4102 QKS4097:QKS4102 QUO4097:QUO4102 REK4097:REK4102 ROG4097:ROG4102 RYC4097:RYC4102 SHY4097:SHY4102 SRU4097:SRU4102 TBQ4097:TBQ4102 TLM4097:TLM4102 TVI4097:TVI4102 UFE4097:UFE4102 UPA4097:UPA4102 UYW4097:UYW4102 VIS4097:VIS4102 VSO4097:VSO4102 WCK4097:WCK4102 WMG4097:WMG4102 U2333:U2336 U3329:U3334 U900:U902 U3772:U3776 AD4704:AD4707 U1515:U1517 U3287:U3289 U3337:U3338 U3291:U3292 U3302:U3305 U3630:U3637 U1089 U2772:U2773 U3309:U3319 WMG7724:WMG7728 WCK7724:WCK7728 ANE1065:ANE1154 AXA1065:AXA1154 ADI1065:ADI1154 BQS1065:BQS1154 CAO1065:CAO1154 CKK1065:CKK1154 CUG1065:CUG1154 DEC1065:DEC1154 DNY1065:DNY1154 DXU1065:DXU1154 EHQ1065:EHQ1154 ERM1065:ERM1154 FBI1065:FBI1154 FLE1065:FLE1154 FVA1065:FVA1154 GEW1065:GEW1154 GOS1065:GOS1154 GYO1065:GYO1154 HIK1065:HIK1154 HSG1065:HSG1154 ICC1065:ICC1154 ILY1065:ILY1154 IVU1065:IVU1154 JFQ1065:JFQ1154 JPM1065:JPM1154 JZI1065:JZI1154 KJE1065:KJE1154 KTA1065:KTA1154 LCW1065:LCW1154 LMS1065:LMS1154 LWO1065:LWO1154 MGK1065:MGK1154 MQG1065:MQG1154 NAC1065:NAC1154 NJY1065:NJY1154 NTU1065:NTU1154 ODQ1065:ODQ1154 ONM1065:ONM1154 OXI1065:OXI1154 PHE1065:PHE1154 PRA1065:PRA1154 QAW1065:QAW1154 QKS1065:QKS1154 QUO1065:QUO1154 REK1065:REK1154 ROG1065:ROG1154 RYC1065:RYC1154 SHY1065:SHY1154 SRU1065:SRU1154 TBQ1065:TBQ1154 TLM1065:TLM1154 TVI1065:TVI1154 UFE1065:UFE1154 UPA1065:UPA1154 UYW1065:UYW1154 VIS1065:VIS1154 VSO1065:VSO1154 WCK1065:WCK1154 WMG1065:WMG1154 WWC1065:WWC1154 BGW1065:BGW1154 JQ1065:JQ1154 TM1065:TM1154 U518:U551 U891:U894 U1028:U1030 U1005:U1006 JQ1005:JQ1006 TM1005:TM1006 ADI1005:ADI1006 ANE1005:ANE1006 AXA1005:AXA1006 BGW1005:BGW1006 BQS1005:BQS1006 CAO1005:CAO1006 CKK1005:CKK1006 CUG1005:CUG1006 DEC1005:DEC1006 DNY1005:DNY1006 DXU1005:DXU1006 EHQ1005:EHQ1006 ERM1005:ERM1006 FBI1005:FBI1006 FLE1005:FLE1006 FVA1005:FVA1006 GEW1005:GEW1006 GOS1005:GOS1006 GYO1005:GYO1006 HIK1005:HIK1006 HSG1005:HSG1006 ICC1005:ICC1006 ILY1005:ILY1006 IVU1005:IVU1006 JFQ1005:JFQ1006 JPM1005:JPM1006 JZI1005:JZI1006 KJE1005:KJE1006 KTA1005:KTA1006 LCW1005:LCW1006 LMS1005:LMS1006 LWO1005:LWO1006 MGK1005:MGK1006 MQG1005:MQG1006 NAC1005:NAC1006 NJY1005:NJY1006 NTU1005:NTU1006 ODQ1005:ODQ1006 ONM1005:ONM1006 OXI1005:OXI1006 PHE1005:PHE1006 PRA1005:PRA1006 QAW1005:QAW1006 QKS1005:QKS1006 QUO1005:QUO1006 REK1005:REK1006 ROG1005:ROG1006 RYC1005:RYC1006 SHY1005:SHY1006 SRU1005:SRU1006 TBQ1005:TBQ1006 TLM1005:TLM1006 TVI1005:TVI1006 UFE1005:UFE1006 UPA1005:UPA1006 UYW1005:UYW1006 VIS1005:VIS1006 VSO1005:VSO1006 WCK1005:WCK1006 WMG1005:WMG1006 WWC1005:WWC1006 BQS1028:BQS1035 CAO1028:CAO1035 CKK1028:CKK1035 CUG1028:CUG1035 DEC1028:DEC1035 DNY1028:DNY1035 DXU1028:DXU1035 EHQ1028:EHQ1035 ERM1028:ERM1035 FBI1028:FBI1035 FLE1028:FLE1035 FVA1028:FVA1035 GEW1028:GEW1035 GOS1028:GOS1035 GYO1028:GYO1035 HIK1028:HIK1035 HSG1028:HSG1035 ICC1028:ICC1035 ILY1028:ILY1035 IVU1028:IVU1035 JFQ1028:JFQ1035 JPM1028:JPM1035 JZI1028:JZI1035 KJE1028:KJE1035 KTA1028:KTA1035 LCW1028:LCW1035 LMS1028:LMS1035 LWO1028:LWO1035 MGK1028:MGK1035 MQG1028:MQG1035 NAC1028:NAC1035 NJY1028:NJY1035 NTU1028:NTU1035 ODQ1028:ODQ1035 ONM1028:ONM1035 OXI1028:OXI1035 PHE1028:PHE1035 PRA1028:PRA1035 QAW1028:QAW1035 QKS1028:QKS1035 QUO1028:QUO1035 REK1028:REK1035 ROG1028:ROG1035 RYC1028:RYC1035 SHY1028:SHY1035 SRU1028:SRU1035 TBQ1028:TBQ1035 TLM1028:TLM1035 TVI1028:TVI1035 UFE1028:UFE1035 UPA1028:UPA1035 UYW1028:UYW1035 VIS1028:VIS1035 VSO1028:VSO1035 WCK1028:WCK1035 WMG1028:WMG1035 WWC1028:WWC1035 BGW1028:BGW1035 JQ1028:JQ1035 TM1028:TM1035 ADI1028:ADI1035 ANE1028:ANE1035 AXA1028:AXA1035 WWC710:WWC711 WWC794:WWC796 WMG794:WMG796 WCK794:WCK796 VSO794:VSO796 VIS794:VIS796 UYW794:UYW796 UPA794:UPA796 UFE794:UFE796 TVI794:TVI796 TLM794:TLM796 TBQ794:TBQ796 SRU794:SRU796 SHY794:SHY796 RYC794:RYC796 ROG794:ROG796 REK794:REK796 QUO794:QUO796 QKS794:QKS796 QAW794:QAW796 PRA794:PRA796 PHE794:PHE796 OXI794:OXI796 ONM794:ONM796 ODQ794:ODQ796 NTU794:NTU796 NJY794:NJY796 NAC794:NAC796 MQG794:MQG796 MGK794:MGK796 LWO794:LWO796 LMS794:LMS796 LCW794:LCW796 KTA794:KTA796 KJE794:KJE796 JZI794:JZI796 JPM794:JPM796 JFQ794:JFQ796 IVU794:IVU796 ILY794:ILY796 ICC794:ICC796 HSG794:HSG796 HIK794:HIK796 GYO794:GYO796 GOS794:GOS796 GEW794:GEW796 FVA794:FVA796 FLE794:FLE796 FBI794:FBI796 ERM794:ERM796 EHQ794:EHQ796 DXU794:DXU796 DNY794:DNY796 DEC794:DEC796 CUG794:CUG796 CKK794:CKK796 CAO794:CAO796 BQS794:BQS796 BGW794:BGW796 AXA794:AXA796 ANE794:ANE796 ADI794:ADI796 TM794:TM796 JQ794:JQ796 U794:U796 U710:U711 JQ710:JQ711 TM710:TM711 ADI710:ADI711 ANE710:ANE711 AXA710:AXA711 BGW710:BGW711 BQS710:BQS711 CAO710:CAO711 CKK710:CKK711 CUG710:CUG711 DEC710:DEC711 DNY710:DNY711 DXU710:DXU711 EHQ710:EHQ711 ERM710:ERM711 FBI710:FBI711 FLE710:FLE711 FVA710:FVA711 GEW710:GEW711 GOS710:GOS711 GYO710:GYO711 HIK710:HIK711 HSG710:HSG711 ICC710:ICC711 ILY710:ILY711 IVU710:IVU711 JFQ710:JFQ711 JPM710:JPM711 JZI710:JZI711 KJE710:KJE711 KTA710:KTA711 LCW710:LCW711 LMS710:LMS711 LWO710:LWO711 MGK710:MGK711 MQG710:MQG711 NAC710:NAC711 NJY710:NJY711 NTU710:NTU711 ODQ710:ODQ711 ONM710:ONM711 OXI710:OXI711 PHE710:PHE711 PRA710:PRA711 QAW710:QAW711 QKS710:QKS711 QUO710:QUO711 REK710:REK711 ROG710:ROG711 RYC710:RYC711 SHY710:SHY711 SRU710:SRU711 TBQ710:TBQ711 TLM710:TLM711 TVI710:TVI711 UFE710:UFE711 UPA710:UPA711 UYW710:UYW711 VIS710:VIS711 VSO710:VSO711 WCK710:WCK711 WMG710:WMG711 WMA544:WMA566 WCE544:WCE566 VSI544:VSI566 VIM544:VIM566 UYQ544:UYQ566 UOU544:UOU566 UEY544:UEY566 TVC544:TVC566 TLG544:TLG566 TBK544:TBK566 SRO544:SRO566 SHS544:SHS566 RXW544:RXW566 ROA544:ROA566 REE544:REE566 QUI544:QUI566 QKM544:QKM566 QAQ544:QAQ566 PQU544:PQU566 PGY544:PGY566 OXC544:OXC566 ONG544:ONG566 ODK544:ODK566 NTO544:NTO566 NJS544:NJS566 MZW544:MZW566 MQA544:MQA566 MGE544:MGE566 LWI544:LWI566 LMM544:LMM566 LCQ544:LCQ566 KSU544:KSU566 KIY544:KIY566 JZC544:JZC566 JPG544:JPG566 JFK544:JFK566 IVO544:IVO566 ILS544:ILS566 IBW544:IBW566 HSA544:HSA566 HIE544:HIE566 GYI544:GYI566 GOM544:GOM566 GEQ544:GEQ566 FUU544:FUU566 FKY544:FKY566 FBC544:FBC566 ERG544:ERG566 EHK544:EHK566 DXO544:DXO566 DNS544:DNS566 DDW544:DDW566 CUA544:CUA566 CKE544:CKE566 CAI544:CAI566 BQM544:BQM566 BGQ544:BGQ566 AWU544:AWU566 AMY544:AMY566 ADC544:ADC566 TG544:TG566 JK544:JK566 JK603:JK605 TG603:TG605 ADC603:ADC605 AMY603:AMY605 AWU603:AWU605 BGQ603:BGQ605 BQM603:BQM605 CAI603:CAI605 CKE603:CKE605 CUA603:CUA605 DDW603:DDW605 DNS603:DNS605 DXO603:DXO605 EHK603:EHK605 ERG603:ERG605 FBC603:FBC605 FKY603:FKY605 FUU603:FUU605 GEQ603:GEQ605 GOM603:GOM605 GYI603:GYI605 HIE603:HIE605 HSA603:HSA605 IBW603:IBW605 ILS603:ILS605 IVO603:IVO605 JFK603:JFK605 JPG603:JPG605 JZC603:JZC605 KIY603:KIY605 KSU603:KSU605 LCQ603:LCQ605 LMM603:LMM605 LWI603:LWI605 MGE603:MGE605 MQA603:MQA605 MZW603:MZW605 NJS603:NJS605 NTO603:NTO605 ODK603:ODK605 ONG603:ONG605 OXC603:OXC605 PGY603:PGY605 PQU603:PQU605 QAQ603:QAQ605 QKM603:QKM605 QUI603:QUI605 REE603:REE605 ROA603:ROA605 RXW603:RXW605 SHS603:SHS605 SRO603:SRO605 TBK603:TBK605 TLG603:TLG605 TVC603:TVC605 UEY603:UEY605 UOU603:UOU605 UYQ603:UYQ605 VIM603:VIM605 VSI603:VSI605 WCE603:WCE605 WMA603:WMA605 WVW603:WVW605 U603:U605 JK518:JK542 TG518:TG542 ADC518:ADC542 AMY518:AMY542 AWU518:AWU542 BGQ518:BGQ542 BQM518:BQM542 CAI518:CAI542 CKE518:CKE542 CUA518:CUA542 DDW518:DDW542 DNS518:DNS542 DXO518:DXO542 EHK518:EHK542 ERG518:ERG542 FBC518:FBC542 FKY518:FKY542 FUU518:FUU542 GEQ518:GEQ542 GOM518:GOM542 GYI518:GYI542 HIE518:HIE542 HSA518:HSA542 IBW518:IBW542 ILS518:ILS542 IVO518:IVO542 JFK518:JFK542 JPG518:JPG542 JZC518:JZC542 KIY518:KIY542 KSU518:KSU542 LCQ518:LCQ542 LMM518:LMM542 LWI518:LWI542 MGE518:MGE542 MQA518:MQA542 MZW518:MZW542 NJS518:NJS542 NTO518:NTO542 ODK518:ODK542 ONG518:ONG542 OXC518:OXC542 PGY518:PGY542 PQU518:PQU542 QAQ518:QAQ542 QKM518:QKM542 QUI518:QUI542 REE518:REE542 ROA518:ROA542 RXW518:RXW542 SHS518:SHS542 SRO518:SRO542 TBK518:TBK542 TLG518:TLG542 TVC518:TVC542 UEY518:UEY542 UOU518:UOU542 UYQ518:UYQ542 VIM518:VIM542 VSI518:VSI542 WCE518:WCE542 WMA518:WMA542 WVW518:WVW542 WVW544:WVW566 JQ543 TM543 ADI543 ANE543 AXA543 BGW543 BQS543 CAO543 CKK543 CUG543 DEC543 DNY543 DXU543 EHQ543 ERM543 FBI543 FLE543 FVA543 GEW543 GOS543 GYO543 HIK543 HSG543 ICC543 ILY543 IVU543 JFQ543 JPM543 JZI543 KJE543 KTA543 LCW543 LMS543 LWO543 MGK543 MQG543 NAC543 NJY543 NTU543 ODQ543 ONM543 OXI543 PHE543 PRA543 QAW543 QKS543 QUO543 REK543 ROG543 RYC543 SHY543 SRU543 TBQ543 TLM543 TVI543 UFE543 UPA543 UYW543 VIS543 VSO543 WCK543 WMG543 WWC543 WWC631:WWC640 WMG631:WMG640 WCK631:WCK640 VSO631:VSO640 VIS631:VIS640 UYW631:UYW640 UPA631:UPA640 UFE631:UFE640 TVI631:TVI640 TLM631:TLM640 TBQ631:TBQ640 SRU631:SRU640 SHY631:SHY640 RYC631:RYC640 ROG631:ROG640 REK631:REK640 QUO631:QUO640 QKS631:QKS640 QAW631:QAW640 PRA631:PRA640 PHE631:PHE640 OXI631:OXI640 ONM631:ONM640 ODQ631:ODQ640 NTU631:NTU640 NJY631:NJY640 NAC631:NAC640 MQG631:MQG640 MGK631:MGK640 LWO631:LWO640 LMS631:LMS640 LCW631:LCW640 KTA631:KTA640 KJE631:KJE640 JZI631:JZI640 JPM631:JPM640 JFQ631:JFQ640 IVU631:IVU640 ILY631:ILY640 ICC631:ICC640 HSG631:HSG640 HIK631:HIK640 GYO631:GYO640 GOS631:GOS640 GEW631:GEW640 FVA631:FVA640 FLE631:FLE640 FBI631:FBI640 ERM631:ERM640 EHQ631:EHQ640 DXU631:DXU640 DNY631:DNY640 DEC631:DEC640 CUG631:CUG640 CKK631:CKK640 CAO631:CAO640 BQS631:BQS640 BGW631:BGW640 AXA631:AXA640 ANE631:ANE640 ADI631:ADI640 TM631:TM640 JQ631:JQ640 U5002:U5004 WWC948:WWC950 WMG948:WMG950 WCK948:WCK950 VSO948:VSO950 VIS948:VIS950 UYW948:UYW950 UPA948:UPA950 UFE948:UFE950 TVI948:TVI950 TLM948:TLM950 TBQ948:TBQ950 SRU948:SRU950 SHY948:SHY950 RYC948:RYC950 ROG948:ROG950 REK948:REK950 QUO948:QUO950 QKS948:QKS950 QAW948:QAW950 PRA948:PRA950 PHE948:PHE950 OXI948:OXI950 ONM948:ONM950 ODQ948:ODQ950 NTU948:NTU950 NJY948:NJY950 NAC948:NAC950 MQG948:MQG950 MGK948:MGK950 LWO948:LWO950 LMS948:LMS950 LCW948:LCW950 KTA948:KTA950 KJE948:KJE950 JZI948:JZI950 JPM948:JPM950 JFQ948:JFQ950 IVU948:IVU950 ILY948:ILY950 ICC948:ICC950 HSG948:HSG950 HIK948:HIK950 GYO948:GYO950 GOS948:GOS950 GEW948:GEW950 FVA948:FVA950 FLE948:FLE950 FBI948:FBI950 ERM948:ERM950 EHQ948:EHQ950 DXU948:DXU950 DNY948:DNY950 DEC948:DEC950 CUG948:CUG950 CKK948:CKK950 CAO948:CAO950 BQS948:BQS950 BGW948:BGW950 AXA948:AXA950 ANE948:ANE950 ADI948:ADI950 TM948:TM950 JQ948:JQ950 U4503:U4511 JQ891:JQ903 TM891:TM903 ADI891:ADI903 ANE891:ANE903 AXA891:AXA903 BGW891:BGW903 BQS891:BQS903 CAO891:CAO903 CKK891:CKK903 CUG891:CUG903 DEC891:DEC903 DNY891:DNY903 DXU891:DXU903 EHQ891:EHQ903 ERM891:ERM903 FBI891:FBI903 FLE891:FLE903 FVA891:FVA903 GEW891:GEW903 GOS891:GOS903 GYO891:GYO903 HIK891:HIK903 HSG891:HSG903 ICC891:ICC903 ILY891:ILY903 IVU891:IVU903 JFQ891:JFQ903 JPM891:JPM903 JZI891:JZI903 KJE891:KJE903 KTA891:KTA903 LCW891:LCW903 LMS891:LMS903 LWO891:LWO903 MGK891:MGK903 MQG891:MQG903 NAC891:NAC903 NJY891:NJY903 NTU891:NTU903 ODQ891:ODQ903 ONM891:ONM903 OXI891:OXI903 PHE891:PHE903 PRA891:PRA903 QAW891:QAW903 QKS891:QKS903 QUO891:QUO903 REK891:REK903 ROG891:ROG903 RYC891:RYC903 SHY891:SHY903 SRU891:SRU903 TBQ891:TBQ903 TLM891:TLM903 TVI891:TVI903 UFE891:UFE903 UPA891:UPA903 UYW891:UYW903 VIS891:VIS903 VSO891:VSO903 WCK891:WCK903 WMG891:WMG903 WWC891:WWC903 U949:U950 U553:U566 U1119 U1067:U1070 U4209:U4241 JQ4209:JQ4241 TM4209:TM4241 ADI4209:ADI4241 ANE4209:ANE4241 AXA4209:AXA4241 BGW4209:BGW4241 BQS4209:BQS4241 CAO4209:CAO4241 CKK4209:CKK4241 CUG4209:CUG4241 DEC4209:DEC4241 DNY4209:DNY4241 DXU4209:DXU4241 EHQ4209:EHQ4241 ERM4209:ERM4241 FBI4209:FBI4241 FLE4209:FLE4241 FVA4209:FVA4241 GEW4209:GEW4241 GOS4209:GOS4241 GYO4209:GYO4241 HIK4209:HIK4241 HSG4209:HSG4241 ICC4209:ICC4241 ILY4209:ILY4241 IVU4209:IVU4241 JFQ4209:JFQ4241 JPM4209:JPM4241 JZI4209:JZI4241 KJE4209:KJE4241 KTA4209:KTA4241 LCW4209:LCW4241 LMS4209:LMS4241 LWO4209:LWO4241 MGK4209:MGK4241 MQG4209:MQG4241 NAC4209:NAC4241 NJY4209:NJY4241 NTU4209:NTU4241 ODQ4209:ODQ4241 ONM4209:ONM4241 OXI4209:OXI4241 PHE4209:PHE4241 PRA4209:PRA4241 QAW4209:QAW4241 QKS4209:QKS4241 QUO4209:QUO4241 REK4209:REK4241 ROG4209:ROG4241 RYC4209:RYC4241 SHY4209:SHY4241 SRU4209:SRU4241 TBQ4209:TBQ4241 TLM4209:TLM4241 TVI4209:TVI4241 UFE4209:UFE4241 UPA4209:UPA4241 UYW4209:UYW4241 VIS4209:VIS4241 VSO4209:VSO4241 WCK4209:WCK4241 WMG4209:WMG4241 WWC4209:WWC4241 U4377:U4381 JQ4377:JQ4381 TM4377:TM4381 ADI4377:ADI4381 ANE4377:ANE4381 AXA4377:AXA4381 BGW4377:BGW4381 BQS4377:BQS4381 CAO4377:CAO4381 CKK4377:CKK4381 CUG4377:CUG4381 DEC4377:DEC4381 DNY4377:DNY4381 DXU4377:DXU4381 EHQ4377:EHQ4381 ERM4377:ERM4381 FBI4377:FBI4381 FLE4377:FLE4381 FVA4377:FVA4381 GEW4377:GEW4381 GOS4377:GOS4381 GYO4377:GYO4381 HIK4377:HIK4381 HSG4377:HSG4381 ICC4377:ICC4381 ILY4377:ILY4381 IVU4377:IVU4381 JFQ4377:JFQ4381 JPM4377:JPM4381 JZI4377:JZI4381 KJE4377:KJE4381 KTA4377:KTA4381 LCW4377:LCW4381 LMS4377:LMS4381 LWO4377:LWO4381 MGK4377:MGK4381 MQG4377:MQG4381 NAC4377:NAC4381 NJY4377:NJY4381 NTU4377:NTU4381 ODQ4377:ODQ4381 ONM4377:ONM4381 OXI4377:OXI4381 PHE4377:PHE4381 PRA4377:PRA4381 QAW4377:QAW4381 QKS4377:QKS4381 QUO4377:QUO4381 REK4377:REK4381 ROG4377:ROG4381 RYC4377:RYC4381 SHY4377:SHY4381 SRU4377:SRU4381 TBQ4377:TBQ4381 TLM4377:TLM4381 TVI4377:TVI4381 UFE4377:UFE4381 UPA4377:UPA4381 UYW4377:UYW4381 VIS4377:VIS4381 VSO4377:VSO4381 WCK4377:WCK4381 WMG4377:WMG4381 WWC4377:WWC4381 U4420:U4426 JQ4420:JQ4426 TM4420:TM4426 ADI4420:ADI4426 ANE4420:ANE4426 AXA4420:AXA4426 BGW4420:BGW4426 BQS4420:BQS4426 CAO4420:CAO4426 CKK4420:CKK4426 CUG4420:CUG4426 DEC4420:DEC4426 DNY4420:DNY4426 DXU4420:DXU4426 EHQ4420:EHQ4426 ERM4420:ERM4426 FBI4420:FBI4426 FLE4420:FLE4426 FVA4420:FVA4426 GEW4420:GEW4426 GOS4420:GOS4426 GYO4420:GYO4426 HIK4420:HIK4426 HSG4420:HSG4426 ICC4420:ICC4426 ILY4420:ILY4426 IVU4420:IVU4426 JFQ4420:JFQ4426 JPM4420:JPM4426 JZI4420:JZI4426 KJE4420:KJE4426 KTA4420:KTA4426 LCW4420:LCW4426 LMS4420:LMS4426 LWO4420:LWO4426 MGK4420:MGK4426 MQG4420:MQG4426 NAC4420:NAC4426 NJY4420:NJY4426 NTU4420:NTU4426 ODQ4420:ODQ4426 ONM4420:ONM4426 OXI4420:OXI4426 PHE4420:PHE4426 PRA4420:PRA4426 QAW4420:QAW4426 QKS4420:QKS4426 QUO4420:QUO4426 REK4420:REK4426 ROG4420:ROG4426 RYC4420:RYC4426 SHY4420:SHY4426 SRU4420:SRU4426 TBQ4420:TBQ4426 TLM4420:TLM4426 TVI4420:TVI4426 UFE4420:UFE4426 UPA4420:UPA4426 UYW4420:UYW4426 VIS4420:VIS4426 VSO4420:VSO4426 WCK4420:WCK4426 WMG4420:WMG4426 WWC4420:WWC4426 U4552:U4556 JQ4498:JQ4511 TM4498:TM4511 ADI4498:ADI4511 ANE4498:ANE4511 AXA4498:AXA4511 BGW4498:BGW4511 BQS4498:BQS4511 CAO4498:CAO4511 CKK4498:CKK4511 CUG4498:CUG4511 DEC4498:DEC4511 DNY4498:DNY4511 DXU4498:DXU4511 EHQ4498:EHQ4511 ERM4498:ERM4511 FBI4498:FBI4511 FLE4498:FLE4511 FVA4498:FVA4511 GEW4498:GEW4511 GOS4498:GOS4511 GYO4498:GYO4511 HIK4498:HIK4511 HSG4498:HSG4511 ICC4498:ICC4511 ILY4498:ILY4511 IVU4498:IVU4511 JFQ4498:JFQ4511 JPM4498:JPM4511 JZI4498:JZI4511 KJE4498:KJE4511 KTA4498:KTA4511 LCW4498:LCW4511 LMS4498:LMS4511 LWO4498:LWO4511 MGK4498:MGK4511 MQG4498:MQG4511 NAC4498:NAC4511 NJY4498:NJY4511 NTU4498:NTU4511 ODQ4498:ODQ4511 ONM4498:ONM4511 OXI4498:OXI4511 PHE4498:PHE4511 PRA4498:PRA4511 QAW4498:QAW4511 QKS4498:QKS4511 QUO4498:QUO4511 REK4498:REK4511 ROG4498:ROG4511 RYC4498:RYC4511 SHY4498:SHY4511 SRU4498:SRU4511 TBQ4498:TBQ4511 TLM4498:TLM4511 TVI4498:TVI4511 UFE4498:UFE4511 UPA4498:UPA4511 UYW4498:UYW4511 VIS4498:VIS4511 VSO4498:VSO4511 WCK4498:WCK4511 WMG4498:WMG4511 WWC4498:WWC4511 U4099:U4102 JQ4545:JQ4556 TM4545:TM4556 ADI4545:ADI4556 ANE4545:ANE4556 AXA4545:AXA4556 BGW4545:BGW4556 BQS4545:BQS4556 CAO4545:CAO4556 CKK4545:CKK4556 CUG4545:CUG4556 DEC4545:DEC4556 DNY4545:DNY4556 DXU4545:DXU4556 EHQ4545:EHQ4556 ERM4545:ERM4556 FBI4545:FBI4556 FLE4545:FLE4556 FVA4545:FVA4556 GEW4545:GEW4556 GOS4545:GOS4556 GYO4545:GYO4556 HIK4545:HIK4556 HSG4545:HSG4556 ICC4545:ICC4556 ILY4545:ILY4556 IVU4545:IVU4556 JFQ4545:JFQ4556 JPM4545:JPM4556 JZI4545:JZI4556 KJE4545:KJE4556 KTA4545:KTA4556 LCW4545:LCW4556 LMS4545:LMS4556 LWO4545:LWO4556 MGK4545:MGK4556 MQG4545:MQG4556 NAC4545:NAC4556 NJY4545:NJY4556 NTU4545:NTU4556 ODQ4545:ODQ4556 ONM4545:ONM4556 OXI4545:OXI4556 PHE4545:PHE4556 PRA4545:PRA4556 QAW4545:QAW4556 QKS4545:QKS4556 QUO4545:QUO4556 REK4545:REK4556 ROG4545:ROG4556 RYC4545:RYC4556 SHY4545:SHY4556 SRU4545:SRU4556 TBQ4545:TBQ4556 TLM4545:TLM4556 TVI4545:TVI4556 UFE4545:UFE4556 UPA4545:UPA4556 UYW4545:UYW4556 VIS4545:VIS4556 VSO4545:VSO4556 WCK4545:WCK4556 WMG4545:WMG4556 U3858:U3864 U3866:U3885 U4663:U4702 JQ4663:JQ4702 TM4663:TM4702 ADI4663:ADI4702 ANE4663:ANE4702 AXA4663:AXA4702 BGW4663:BGW4702 BQS4663:BQS4702 CAO4663:CAO4702 CKK4663:CKK4702 CUG4663:CUG4702 DEC4663:DEC4702 DNY4663:DNY4702 DXU4663:DXU4702 EHQ4663:EHQ4702 ERM4663:ERM4702 FBI4663:FBI4702 FLE4663:FLE4702 FVA4663:FVA4702 GEW4663:GEW4702 GOS4663:GOS4702 GYO4663:GYO4702 HIK4663:HIK4702 HSG4663:HSG4702 ICC4663:ICC4702 ILY4663:ILY4702 IVU4663:IVU4702 JFQ4663:JFQ4702 JPM4663:JPM4702 JZI4663:JZI4702 KJE4663:KJE4702 KTA4663:KTA4702 LCW4663:LCW4702 LMS4663:LMS4702 LWO4663:LWO4702 MGK4663:MGK4702 MQG4663:MQG4702 NAC4663:NAC4702 NJY4663:NJY4702 NTU4663:NTU4702 ODQ4663:ODQ4702 ONM4663:ONM4702 OXI4663:OXI4702 PHE4663:PHE4702 PRA4663:PRA4702 QAW4663:QAW4702 QKS4663:QKS4702 QUO4663:QUO4702 REK4663:REK4702 ROG4663:ROG4702 RYC4663:RYC4702 SHY4663:SHY4702 SRU4663:SRU4702 TBQ4663:TBQ4702 TLM4663:TLM4702 TVI4663:TVI4702 UFE4663:UFE4702 UPA4663:UPA4702 UYW4663:UYW4702 VIS4663:VIS4702 VSO4663:VSO4702 WCK4663:WCK4702 WMG4663:WMG4702 WWC4663:WWC4702 U4704:U4707 JQ4704:JQ4707 TM4704:TM4707 ADI4704:ADI4707 ANE4704:ANE4707 AXA4704:AXA4707 BGW4704:BGW4707 BQS4704:BQS4707 CAO4704:CAO4707 CKK4704:CKK4707 CUG4704:CUG4707 DEC4704:DEC4707 DNY4704:DNY4707 DXU4704:DXU4707 EHQ4704:EHQ4707 ERM4704:ERM4707 FBI4704:FBI4707 FLE4704:FLE4707 FVA4704:FVA4707 GEW4704:GEW4707 GOS4704:GOS4707 GYO4704:GYO4707 HIK4704:HIK4707 HSG4704:HSG4707 ICC4704:ICC4707 ILY4704:ILY4707 IVU4704:IVU4707 JFQ4704:JFQ4707 JPM4704:JPM4707 JZI4704:JZI4707 KJE4704:KJE4707 KTA4704:KTA4707 LCW4704:LCW4707 LMS4704:LMS4707 LWO4704:LWO4707 MGK4704:MGK4707 MQG4704:MQG4707 NAC4704:NAC4707 NJY4704:NJY4707 NTU4704:NTU4707 ODQ4704:ODQ4707 ONM4704:ONM4707 OXI4704:OXI4707 PHE4704:PHE4707 PRA4704:PRA4707 QAW4704:QAW4707 QKS4704:QKS4707 QUO4704:QUO4707 REK4704:REK4707 ROG4704:ROG4707 RYC4704:RYC4707 SHY4704:SHY4707 SRU4704:SRU4707 TBQ4704:TBQ4707 TLM4704:TLM4707 TVI4704:TVI4707 UFE4704:UFE4707 UPA4704:UPA4707 UYW4704:UYW4707 VIS4704:VIS4707 VSO4704:VSO4707 WCK4704:WCK4707 WMG4704:WMG4707 WWC4704:WWC4707 WCK7864:WCK7866 JQ4793:JQ4803 TM4793:TM4803 ADI4793:ADI4803 ANE4793:ANE4803 AXA4793:AXA4803 BGW4793:BGW4803 BQS4793:BQS4803 CAO4793:CAO4803 CKK4793:CKK4803 CUG4793:CUG4803 DEC4793:DEC4803 DNY4793:DNY4803 DXU4793:DXU4803 EHQ4793:EHQ4803 ERM4793:ERM4803 FBI4793:FBI4803 FLE4793:FLE4803 FVA4793:FVA4803 GEW4793:GEW4803 GOS4793:GOS4803 GYO4793:GYO4803 HIK4793:HIK4803 HSG4793:HSG4803 ICC4793:ICC4803 ILY4793:ILY4803 IVU4793:IVU4803 JFQ4793:JFQ4803 JPM4793:JPM4803 JZI4793:JZI4803 KJE4793:KJE4803 KTA4793:KTA4803 LCW4793:LCW4803 LMS4793:LMS4803 LWO4793:LWO4803 MGK4793:MGK4803 MQG4793:MQG4803 NAC4793:NAC4803 NJY4793:NJY4803 NTU4793:NTU4803 ODQ4793:ODQ4803 ONM4793:ONM4803 OXI4793:OXI4803 PHE4793:PHE4803 PRA4793:PRA4803 QAW4793:QAW4803 QKS4793:QKS4803 QUO4793:QUO4803 REK4793:REK4803 ROG4793:ROG4803 RYC4793:RYC4803 SHY4793:SHY4803 SRU4793:SRU4803 TBQ4793:TBQ4803 TLM4793:TLM4803 TVI4793:TVI4803 UFE4793:UFE4803 UPA4793:UPA4803 UYW4793:UYW4803 VIS4793:VIS4803 VSO4793:VSO4803 WCK4793:WCK4803 WMG4793:WMG4803 WWC4793:WWC4803 WMG7864:WMG7866 JQ4807:JQ4809 TM4807:TM4809 ADI4807:ADI4809 ANE4807:ANE4809 AXA4807:AXA4809 BGW4807:BGW4809 BQS4807:BQS4809 CAO4807:CAO4809 CKK4807:CKK4809 CUG4807:CUG4809 DEC4807:DEC4809 DNY4807:DNY4809 DXU4807:DXU4809 EHQ4807:EHQ4809 ERM4807:ERM4809 FBI4807:FBI4809 FLE4807:FLE4809 FVA4807:FVA4809 GEW4807:GEW4809 GOS4807:GOS4809 GYO4807:GYO4809 HIK4807:HIK4809 HSG4807:HSG4809 ICC4807:ICC4809 ILY4807:ILY4809 IVU4807:IVU4809 JFQ4807:JFQ4809 JPM4807:JPM4809 JZI4807:JZI4809 KJE4807:KJE4809 KTA4807:KTA4809 LCW4807:LCW4809 LMS4807:LMS4809 LWO4807:LWO4809 MGK4807:MGK4809 MQG4807:MQG4809 NAC4807:NAC4809 NJY4807:NJY4809 NTU4807:NTU4809 ODQ4807:ODQ4809 ONM4807:ONM4809 OXI4807:OXI4809 PHE4807:PHE4809 PRA4807:PRA4809 QAW4807:QAW4809 QKS4807:QKS4809 QUO4807:QUO4809 REK4807:REK4809 ROG4807:ROG4809 RYC4807:RYC4809 SHY4807:SHY4809 SRU4807:SRU4809 TBQ4807:TBQ4809 TLM4807:TLM4809 TVI4807:TVI4809 UFE4807:UFE4809 UPA4807:UPA4809 UYW4807:UYW4809 VIS4807:VIS4809 VSO4807:VSO4809 WCK4807:WCK4809 WMG4807:WMG4809 WWC4807:WWC4809 U4869:U4877 JQ4869:JQ4877 TM4869:TM4877 ADI4869:ADI4877 ANE4869:ANE4877 AXA4869:AXA4877 BGW4869:BGW4877 BQS4869:BQS4877 CAO4869:CAO4877 CKK4869:CKK4877 CUG4869:CUG4877 DEC4869:DEC4877 DNY4869:DNY4877 DXU4869:DXU4877 EHQ4869:EHQ4877 ERM4869:ERM4877 FBI4869:FBI4877 FLE4869:FLE4877 FVA4869:FVA4877 GEW4869:GEW4877 GOS4869:GOS4877 GYO4869:GYO4877 HIK4869:HIK4877 HSG4869:HSG4877 ICC4869:ICC4877 ILY4869:ILY4877 IVU4869:IVU4877 JFQ4869:JFQ4877 JPM4869:JPM4877 JZI4869:JZI4877 KJE4869:KJE4877 KTA4869:KTA4877 LCW4869:LCW4877 LMS4869:LMS4877 LWO4869:LWO4877 MGK4869:MGK4877 MQG4869:MQG4877 NAC4869:NAC4877 NJY4869:NJY4877 NTU4869:NTU4877 ODQ4869:ODQ4877 ONM4869:ONM4877 OXI4869:OXI4877 PHE4869:PHE4877 PRA4869:PRA4877 QAW4869:QAW4877 QKS4869:QKS4877 QUO4869:QUO4877 REK4869:REK4877 ROG4869:ROG4877 RYC4869:RYC4877 SHY4869:SHY4877 SRU4869:SRU4877 TBQ4869:TBQ4877 TLM4869:TLM4877 TVI4869:TVI4877 UFE4869:UFE4877 UPA4869:UPA4877 UYW4869:UYW4877 VIS4869:VIS4877 VSO4869:VSO4877 WCK4869:WCK4877 WMG4869:WMG4877 WWC4869:WWC4877 U4880:U4882 JQ4880:JQ4882 TM4880:TM4882 ADI4880:ADI4882 ANE4880:ANE4882 AXA4880:AXA4882 BGW4880:BGW4882 BQS4880:BQS4882 CAO4880:CAO4882 CKK4880:CKK4882 CUG4880:CUG4882 DEC4880:DEC4882 DNY4880:DNY4882 DXU4880:DXU4882 EHQ4880:EHQ4882 ERM4880:ERM4882 FBI4880:FBI4882 FLE4880:FLE4882 FVA4880:FVA4882 GEW4880:GEW4882 GOS4880:GOS4882 GYO4880:GYO4882 HIK4880:HIK4882 HSG4880:HSG4882 ICC4880:ICC4882 ILY4880:ILY4882 IVU4880:IVU4882 JFQ4880:JFQ4882 JPM4880:JPM4882 JZI4880:JZI4882 KJE4880:KJE4882 KTA4880:KTA4882 LCW4880:LCW4882 LMS4880:LMS4882 LWO4880:LWO4882 MGK4880:MGK4882 MQG4880:MQG4882 NAC4880:NAC4882 NJY4880:NJY4882 NTU4880:NTU4882 ODQ4880:ODQ4882 ONM4880:ONM4882 OXI4880:OXI4882 PHE4880:PHE4882 PRA4880:PRA4882 QAW4880:QAW4882 QKS4880:QKS4882 QUO4880:QUO4882 REK4880:REK4882 ROG4880:ROG4882 RYC4880:RYC4882 SHY4880:SHY4882 SRU4880:SRU4882 TBQ4880:TBQ4882 TLM4880:TLM4882 TVI4880:TVI4882 UFE4880:UFE4882 UPA4880:UPA4882 UYW4880:UYW4882 VIS4880:VIS4882 VSO4880:VSO4882 WCK4880:WCK4882 WMG4880:WMG4882 WWC4880:WWC4882 JQ4897:JQ4903 TM4897:TM4903 ADI4897:ADI4903 ANE4897:ANE4903 AXA4897:AXA4903 BGW4897:BGW4903 BQS4897:BQS4903 CAO4897:CAO4903 CKK4897:CKK4903 CUG4897:CUG4903 DEC4897:DEC4903 DNY4897:DNY4903 DXU4897:DXU4903 EHQ4897:EHQ4903 ERM4897:ERM4903 FBI4897:FBI4903 FLE4897:FLE4903 FVA4897:FVA4903 GEW4897:GEW4903 GOS4897:GOS4903 GYO4897:GYO4903 HIK4897:HIK4903 HSG4897:HSG4903 ICC4897:ICC4903 ILY4897:ILY4903 IVU4897:IVU4903 JFQ4897:JFQ4903 JPM4897:JPM4903 JZI4897:JZI4903 KJE4897:KJE4903 KTA4897:KTA4903 LCW4897:LCW4903 LMS4897:LMS4903 LWO4897:LWO4903 MGK4897:MGK4903 MQG4897:MQG4903 NAC4897:NAC4903 NJY4897:NJY4903 NTU4897:NTU4903 ODQ4897:ODQ4903 ONM4897:ONM4903 OXI4897:OXI4903 PHE4897:PHE4903 PRA4897:PRA4903 QAW4897:QAW4903 QKS4897:QKS4903 QUO4897:QUO4903 REK4897:REK4903 ROG4897:ROG4903 RYC4897:RYC4903 SHY4897:SHY4903 SRU4897:SRU4903 TBQ4897:TBQ4903 TLM4897:TLM4903 TVI4897:TVI4903 UFE4897:UFE4903 UPA4897:UPA4903 UYW4897:UYW4903 VIS4897:VIS4903 VSO4897:VSO4903 WCK4897:WCK4903 WMG4897:WMG4903 WWC4897:WWC4903 U4897:U4903 U5076:U5078 JQ4995:JQ5011 TM4995:TM5011 ADI4995:ADI5011 ANE4995:ANE5011 AXA4995:AXA5011 BGW4995:BGW5011 BQS4995:BQS5011 CAO4995:CAO5011 CKK4995:CKK5011 CUG4995:CUG5011 DEC4995:DEC5011 DNY4995:DNY5011 DXU4995:DXU5011 EHQ4995:EHQ5011 ERM4995:ERM5011 FBI4995:FBI5011 FLE4995:FLE5011 FVA4995:FVA5011 GEW4995:GEW5011 GOS4995:GOS5011 GYO4995:GYO5011 HIK4995:HIK5011 HSG4995:HSG5011 ICC4995:ICC5011 ILY4995:ILY5011 IVU4995:IVU5011 JFQ4995:JFQ5011 JPM4995:JPM5011 JZI4995:JZI5011 KJE4995:KJE5011 KTA4995:KTA5011 LCW4995:LCW5011 LMS4995:LMS5011 LWO4995:LWO5011 MGK4995:MGK5011 MQG4995:MQG5011 NAC4995:NAC5011 NJY4995:NJY5011 NTU4995:NTU5011 ODQ4995:ODQ5011 ONM4995:ONM5011 OXI4995:OXI5011 PHE4995:PHE5011 PRA4995:PRA5011 QAW4995:QAW5011 QKS4995:QKS5011 QUO4995:QUO5011 REK4995:REK5011 ROG4995:ROG5011 RYC4995:RYC5011 SHY4995:SHY5011 SRU4995:SRU5011 TBQ4995:TBQ5011 TLM4995:TLM5011 TVI4995:TVI5011 UFE4995:UFE5011 UPA4995:UPA5011 UYW4995:UYW5011 VIS4995:VIS5011 VSO4995:VSO5011 WCK4995:WCK5011 WMG4995:WMG5011 WWC4995:WWC5011 U4545:U4549 JQ5075:JQ5086 TM5075:TM5086 ADI5075:ADI5086 ANE5075:ANE5086 AXA5075:AXA5086 BGW5075:BGW5086 BQS5075:BQS5086 CAO5075:CAO5086 CKK5075:CKK5086 CUG5075:CUG5086 DEC5075:DEC5086 DNY5075:DNY5086 DXU5075:DXU5086 EHQ5075:EHQ5086 ERM5075:ERM5086 FBI5075:FBI5086 FLE5075:FLE5086 FVA5075:FVA5086 GEW5075:GEW5086 GOS5075:GOS5086 GYO5075:GYO5086 HIK5075:HIK5086 HSG5075:HSG5086 ICC5075:ICC5086 ILY5075:ILY5086 IVU5075:IVU5086 JFQ5075:JFQ5086 JPM5075:JPM5086 JZI5075:JZI5086 KJE5075:KJE5086 KTA5075:KTA5086 LCW5075:LCW5086 LMS5075:LMS5086 LWO5075:LWO5086 MGK5075:MGK5086 MQG5075:MQG5086 NAC5075:NAC5086 NJY5075:NJY5086 NTU5075:NTU5086 ODQ5075:ODQ5086 ONM5075:ONM5086 OXI5075:OXI5086 PHE5075:PHE5086 PRA5075:PRA5086 QAW5075:QAW5086 QKS5075:QKS5086 QUO5075:QUO5086 REK5075:REK5086 ROG5075:ROG5086 RYC5075:RYC5086 SHY5075:SHY5086 SRU5075:SRU5086 TBQ5075:TBQ5086 TLM5075:TLM5086 TVI5075:TVI5086 UFE5075:UFE5086 UPA5075:UPA5086 UYW5075:UYW5086 VIS5075:VIS5086 VSO5075:VSO5086 WCK5075:WCK5086 WMG5075:WMG5086 WWC5075:WWC5086 U5102:U5108 JQ5102:JQ5108 TM5102:TM5108 ADI5102:ADI5108 ANE5102:ANE5108 AXA5102:AXA5108 BGW5102:BGW5108 BQS5102:BQS5108 CAO5102:CAO5108 CKK5102:CKK5108 CUG5102:CUG5108 DEC5102:DEC5108 DNY5102:DNY5108 DXU5102:DXU5108 EHQ5102:EHQ5108 ERM5102:ERM5108 FBI5102:FBI5108 FLE5102:FLE5108 FVA5102:FVA5108 GEW5102:GEW5108 GOS5102:GOS5108 GYO5102:GYO5108 HIK5102:HIK5108 HSG5102:HSG5108 ICC5102:ICC5108 ILY5102:ILY5108 IVU5102:IVU5108 JFQ5102:JFQ5108 JPM5102:JPM5108 JZI5102:JZI5108 KJE5102:KJE5108 KTA5102:KTA5108 LCW5102:LCW5108 LMS5102:LMS5108 LWO5102:LWO5108 MGK5102:MGK5108 MQG5102:MQG5108 NAC5102:NAC5108 NJY5102:NJY5108 NTU5102:NTU5108 ODQ5102:ODQ5108 ONM5102:ONM5108 OXI5102:OXI5108 PHE5102:PHE5108 PRA5102:PRA5108 QAW5102:QAW5108 QKS5102:QKS5108 QUO5102:QUO5108 REK5102:REK5108 ROG5102:ROG5108 RYC5102:RYC5108 SHY5102:SHY5108 SRU5102:SRU5108 TBQ5102:TBQ5108 TLM5102:TLM5108 TVI5102:TVI5108 UFE5102:UFE5108 UPA5102:UPA5108 UYW5102:UYW5108 VIS5102:VIS5108 VSO5102:VSO5108 WCK5102:WCK5108 WMG5102:WMG5108 WWC5102:WWC5108 U5157:U5176 JQ5157:JQ5176 TM5157:TM5176 ADI5157:ADI5176 ANE5157:ANE5176 AXA5157:AXA5176 BGW5157:BGW5176 BQS5157:BQS5176 CAO5157:CAO5176 CKK5157:CKK5176 CUG5157:CUG5176 DEC5157:DEC5176 DNY5157:DNY5176 DXU5157:DXU5176 EHQ5157:EHQ5176 ERM5157:ERM5176 FBI5157:FBI5176 FLE5157:FLE5176 FVA5157:FVA5176 GEW5157:GEW5176 GOS5157:GOS5176 GYO5157:GYO5176 HIK5157:HIK5176 HSG5157:HSG5176 ICC5157:ICC5176 ILY5157:ILY5176 IVU5157:IVU5176 JFQ5157:JFQ5176 JPM5157:JPM5176 JZI5157:JZI5176 KJE5157:KJE5176 KTA5157:KTA5176 LCW5157:LCW5176 LMS5157:LMS5176 LWO5157:LWO5176 MGK5157:MGK5176 MQG5157:MQG5176 NAC5157:NAC5176 NJY5157:NJY5176 NTU5157:NTU5176 ODQ5157:ODQ5176 ONM5157:ONM5176 OXI5157:OXI5176 PHE5157:PHE5176 PRA5157:PRA5176 QAW5157:QAW5176 QKS5157:QKS5176 QUO5157:QUO5176 REK5157:REK5176 ROG5157:ROG5176 RYC5157:RYC5176 SHY5157:SHY5176 SRU5157:SRU5176 TBQ5157:TBQ5176 TLM5157:TLM5176 TVI5157:TVI5176 UFE5157:UFE5176 UPA5157:UPA5176 UYW5157:UYW5176 VIS5157:VIS5176 VSO5157:VSO5176 WCK5157:WCK5176 WMG5157:WMG5176 WWC5157:WWC5176 U5250:U5262 JQ5250:JQ5262 TM5250:TM5262 ADI5250:ADI5262 ANE5250:ANE5262 AXA5250:AXA5262 BGW5250:BGW5262 BQS5250:BQS5262 CAO5250:CAO5262 CKK5250:CKK5262 CUG5250:CUG5262 DEC5250:DEC5262 DNY5250:DNY5262 DXU5250:DXU5262 EHQ5250:EHQ5262 ERM5250:ERM5262 FBI5250:FBI5262 FLE5250:FLE5262 FVA5250:FVA5262 GEW5250:GEW5262 GOS5250:GOS5262 GYO5250:GYO5262 HIK5250:HIK5262 HSG5250:HSG5262 ICC5250:ICC5262 ILY5250:ILY5262 IVU5250:IVU5262 JFQ5250:JFQ5262 JPM5250:JPM5262 JZI5250:JZI5262 KJE5250:KJE5262 KTA5250:KTA5262 LCW5250:LCW5262 LMS5250:LMS5262 LWO5250:LWO5262 MGK5250:MGK5262 MQG5250:MQG5262 NAC5250:NAC5262 NJY5250:NJY5262 NTU5250:NTU5262 ODQ5250:ODQ5262 ONM5250:ONM5262 OXI5250:OXI5262 PHE5250:PHE5262 PRA5250:PRA5262 QAW5250:QAW5262 QKS5250:QKS5262 QUO5250:QUO5262 REK5250:REK5262 ROG5250:ROG5262 RYC5250:RYC5262 SHY5250:SHY5262 SRU5250:SRU5262 TBQ5250:TBQ5262 TLM5250:TLM5262 TVI5250:TVI5262 UFE5250:UFE5262 UPA5250:UPA5262 UYW5250:UYW5262 VIS5250:VIS5262 VSO5250:VSO5262 U4097 U5080:U5086 U5007 U631 U633:U640 WWC7923:WWC7926 U7816:U7817 JQ7816:JQ7817 TM7816:TM7817 ADI7816:ADI7817 ANE7816:ANE7817 AXA7816:AXA7817 BGW7816:BGW7817 BQS7816:BQS7817 CAO7816:CAO7817 CKK7816:CKK7817 CUG7816:CUG7817 DEC7816:DEC7817 DNY7816:DNY7817 DXU7816:DXU7817 EHQ7816:EHQ7817 ERM7816:ERM7817 FBI7816:FBI7817 FLE7816:FLE7817 FVA7816:FVA7817 GEW7816:GEW7817 GOS7816:GOS7817 GYO7816:GYO7817 HIK7816:HIK7817 HSG7816:HSG7817 ICC7816:ICC7817 ILY7816:ILY7817 IVU7816:IVU7817 JFQ7816:JFQ7817 JPM7816:JPM7817 JZI7816:JZI7817 KJE7816:KJE7817 KTA7816:KTA7817 LCW7816:LCW7817 LMS7816:LMS7817 LWO7816:LWO7817 MGK7816:MGK7817 MQG7816:MQG7817 NAC7816:NAC7817 NJY7816:NJY7817 NTU7816:NTU7817 ODQ7816:ODQ7817 ONM7816:ONM7817 OXI7816:OXI7817 PHE7816:PHE7817 PRA7816:PRA7817 QAW7816:QAW7817 QKS7816:QKS7817 QUO7816:QUO7817 REK7816:REK7817 ROG7816:ROG7817 RYC7816:RYC7817 SHY7816:SHY7817 SRU7816:SRU7817 TBQ7816:TBQ7817 TLM7816:TLM7817 TVI7816:TVI7817 UFE7816:UFE7817 UPA7816:UPA7817 UYW7816:UYW7817 VIS7816:VIS7817 VSO7816:VSO7817 WCK7816:WCK7817 WMG7816:WMG7817 WWC7778:WWC7779 U8122:U8127 U7955:U7957 JQ7955:JQ7957 TM7955:TM7957 ADI7955:ADI7957 ANE7955:ANE7957 AXA7955:AXA7957 BGW7955:BGW7957 BQS7955:BQS7957 CAO7955:CAO7957 CKK7955:CKK7957 CUG7955:CUG7957 DEC7955:DEC7957 DNY7955:DNY7957 DXU7955:DXU7957 EHQ7955:EHQ7957 ERM7955:ERM7957 FBI7955:FBI7957 FLE7955:FLE7957 FVA7955:FVA7957 GEW7955:GEW7957 GOS7955:GOS7957 GYO7955:GYO7957 HIK7955:HIK7957 HSG7955:HSG7957 ICC7955:ICC7957 ILY7955:ILY7957 IVU7955:IVU7957 JFQ7955:JFQ7957 JPM7955:JPM7957 JZI7955:JZI7957 KJE7955:KJE7957 KTA7955:KTA7957 LCW7955:LCW7957 LMS7955:LMS7957 LWO7955:LWO7957 MGK7955:MGK7957 MQG7955:MQG7957 NAC7955:NAC7957 NJY7955:NJY7957 NTU7955:NTU7957 ODQ7955:ODQ7957 ONM7955:ONM7957 OXI7955:OXI7957 PHE7955:PHE7957 PRA7955:PRA7957 QAW7955:QAW7957 QKS7955:QKS7957 QUO7955:QUO7957 REK7955:REK7957 ROG7955:ROG7957 RYC7955:RYC7957 SHY7955:SHY7957 SRU7955:SRU7957 TBQ7955:TBQ7957 TLM7955:TLM7957 TVI7955:TVI7957 UFE7955:UFE7957 UPA7955:UPA7957 UYW7955:UYW7957 VIS7955:VIS7957 VSO7955:VSO7957 WCK7955:WCK7957 WMG7955:WMG7957 JQ8122:JQ8127 TM8122:TM8127 ADI8122:ADI8127 ANE8122:ANE8127 AXA8122:AXA8127 BGW8122:BGW8127 BQS8122:BQS8127 CAO8122:CAO8127 CKK8122:CKK8127 CUG8122:CUG8127 DEC8122:DEC8127 DNY8122:DNY8127 DXU8122:DXU8127 EHQ8122:EHQ8127 ERM8122:ERM8127 FBI8122:FBI8127 FLE8122:FLE8127 FVA8122:FVA8127 GEW8122:GEW8127 GOS8122:GOS8127 GYO8122:GYO8127 HIK8122:HIK8127 HSG8122:HSG8127 ICC8122:ICC8127 ILY8122:ILY8127 IVU8122:IVU8127 JFQ8122:JFQ8127 JPM8122:JPM8127 JZI8122:JZI8127 KJE8122:KJE8127 KTA8122:KTA8127 LCW8122:LCW8127 LMS8122:LMS8127 LWO8122:LWO8127 MGK8122:MGK8127 MQG8122:MQG8127 NAC8122:NAC8127 NJY8122:NJY8127 NTU8122:NTU8127 ODQ8122:ODQ8127 ONM8122:ONM8127 OXI8122:OXI8127 PHE8122:PHE8127 PRA8122:PRA8127 QAW8122:QAW8127 QKS8122:QKS8127 QUO8122:QUO8127 REK8122:REK8127 ROG8122:ROG8127 RYC8122:RYC8127 SHY8122:SHY8127 SRU8122:SRU8127 TBQ8122:TBQ8127 TLM8122:TLM8127 TVI8122:TVI8127 UFE8122:UFE8127 UPA8122:UPA8127 UYW8122:UYW8127 VIS8122:VIS8127 VSO8122:VSO8127 WCK8122:WCK8127 WMG8122:WMG8127 WWC8122:WWC8127 JQ8163:JQ8186 TM8163:TM8186 ADI8163:ADI8186 ANE8163:ANE8186 AXA8163:AXA8186 BGW8163:BGW8186 BQS8163:BQS8186 CAO8163:CAO8186 CKK8163:CKK8186 CUG8163:CUG8186 DEC8163:DEC8186 DNY8163:DNY8186 DXU8163:DXU8186 EHQ8163:EHQ8186 ERM8163:ERM8186 FBI8163:FBI8186 FLE8163:FLE8186 FVA8163:FVA8186 GEW8163:GEW8186 GOS8163:GOS8186 GYO8163:GYO8186 HIK8163:HIK8186 HSG8163:HSG8186 ICC8163:ICC8186 ILY8163:ILY8186 IVU8163:IVU8186 JFQ8163:JFQ8186 JPM8163:JPM8186 JZI8163:JZI8186 KJE8163:KJE8186 KTA8163:KTA8186 LCW8163:LCW8186 LMS8163:LMS8186 LWO8163:LWO8186 MGK8163:MGK8186 MQG8163:MQG8186 NAC8163:NAC8186 NJY8163:NJY8186 NTU8163:NTU8186 ODQ8163:ODQ8186 ONM8163:ONM8186 OXI8163:OXI8186 PHE8163:PHE8186 PRA8163:PRA8186 QAW8163:QAW8186 QKS8163:QKS8186 QUO8163:QUO8186 REK8163:REK8186 ROG8163:ROG8186 RYC8163:RYC8186 SHY8163:SHY8186 SRU8163:SRU8186 TBQ8163:TBQ8186 TLM8163:TLM8186 TVI8163:TVI8186 UFE8163:UFE8186 UPA8163:UPA8186 UYW8163:UYW8186 VIS8163:VIS8186 VSO8163:VSO8186 WCK8163:WCK8186 WMG8163:WMG8186 WWC8163:WWC8186 U1129:U1154 WWC7955:WWC7957 WWC7864:WWC7866 U7923:U7926 JQ7923:JQ7926 TM7923:TM7926 ADI7923:ADI7926 ANE7923:ANE7926 AXA7923:AXA7926 BGW7923:BGW7926 BQS7923:BQS7926 CAO7923:CAO7926 CKK7923:CKK7926 CUG7923:CUG7926 DEC7923:DEC7926 DNY7923:DNY7926 DXU7923:DXU7926 EHQ7923:EHQ7926 ERM7923:ERM7926 FBI7923:FBI7926 FLE7923:FLE7926 FVA7923:FVA7926 GEW7923:GEW7926 GOS7923:GOS7926 GYO7923:GYO7926 HIK7923:HIK7926 HSG7923:HSG7926 ICC7923:ICC7926 ILY7923:ILY7926 IVU7923:IVU7926 JFQ7923:JFQ7926 JPM7923:JPM7926 JZI7923:JZI7926 KJE7923:KJE7926 KTA7923:KTA7926 LCW7923:LCW7926 LMS7923:LMS7926 LWO7923:LWO7926 MGK7923:MGK7926 MQG7923:MQG7926 NAC7923:NAC7926 NJY7923:NJY7926 NTU7923:NTU7926 ODQ7923:ODQ7926 ONM7923:ONM7926 OXI7923:OXI7926 PHE7923:PHE7926 PRA7923:PRA7926 QAW7923:QAW7926 QKS7923:QKS7926 QUO7923:QUO7926 REK7923:REK7926 ROG7923:ROG7926 RYC7923:RYC7926 SHY7923:SHY7926 SRU7923:SRU7926 TBQ7923:TBQ7926 TLM7923:TLM7926 TVI7923:TVI7926 UFE7923:UFE7926 UPA7923:UPA7926 UYW7923:UYW7926 VIS7923:VIS7926 VSO7923:VSO7926 WCK7923:WCK7926 WMG7923:WMG7926 U7669 JQ7669 TM7669 ADI7669 ANE7669 AXA7669 BGW7669 BQS7669 CAO7669 CKK7669 CUG7669 DEC7669 DNY7669 DXU7669 EHQ7669 ERM7669 FBI7669 FLE7669 FVA7669 GEW7669 GOS7669 GYO7669 HIK7669 HSG7669 ICC7669 ILY7669 IVU7669 JFQ7669 JPM7669 JZI7669 KJE7669 KTA7669 LCW7669 LMS7669 LWO7669 MGK7669 MQG7669 NAC7669 NJY7669 NTU7669 ODQ7669 ONM7669 OXI7669 PHE7669 PRA7669 QAW7669 QKS7669 QUO7669 REK7669 ROG7669 RYC7669 SHY7669 SRU7669 TBQ7669 TLM7669 TVI7669 UFE7669 UPA7669 UYW7669 VIS7669 VSO7669 WCK7669 WMG7669 WWC7669 U7686 JQ7686 TM7686 ADI7686 ANE7686 AXA7686 BGW7686 BQS7686 CAO7686 CKK7686 CUG7686 DEC7686 DNY7686 DXU7686 EHQ7686 ERM7686 FBI7686 FLE7686 FVA7686 GEW7686 GOS7686 GYO7686 HIK7686 HSG7686 ICC7686 ILY7686 IVU7686 JFQ7686 JPM7686 JZI7686 KJE7686 KTA7686 LCW7686 LMS7686 LWO7686 MGK7686 MQG7686 NAC7686 NJY7686 NTU7686 ODQ7686 ONM7686 OXI7686 PHE7686 PRA7686 QAW7686 QKS7686 QUO7686 REK7686 ROG7686 RYC7686 SHY7686 SRU7686 TBQ7686 TLM7686 TVI7686 UFE7686 UPA7686 UYW7686 VIS7686 VSO7686 U1094:U1096 U1072:U1074 U1076:U1078 U1081:U1084 U1087 U1091:U1092 U1098:U1117 AD4700:AD4702 U8167:U8168" xr:uid="{00000000-0002-0000-0300-000002000000}">
      <formula1>$U$3:$U$24</formula1>
    </dataValidation>
    <dataValidation type="list" allowBlank="1" showInputMessage="1" showErrorMessage="1" errorTitle="Внимание" error="Введено недопустимое значение" sqref="O1615:O1619 JK1615:JK1619 TG1615:TG1619 ADC1615:ADC1619 AMY1615:AMY1619 AWU1615:AWU1619 BGQ1615:BGQ1619 BQM1615:BQM1619 CAI1615:CAI1619 CKE1615:CKE1619 CUA1615:CUA1619 DDW1615:DDW1619 DNS1615:DNS1619 DXO1615:DXO1619 EHK1615:EHK1619 ERG1615:ERG1619 FBC1615:FBC1619 FKY1615:FKY1619 FUU1615:FUU1619 GEQ1615:GEQ1619 GOM1615:GOM1619 GYI1615:GYI1619 HIE1615:HIE1619 HSA1615:HSA1619 IBW1615:IBW1619 ILS1615:ILS1619 IVO1615:IVO1619 JFK1615:JFK1619 JPG1615:JPG1619 JZC1615:JZC1619 KIY1615:KIY1619 KSU1615:KSU1619 LCQ1615:LCQ1619 LMM1615:LMM1619 LWI1615:LWI1619 MGE1615:MGE1619 MQA1615:MQA1619 MZW1615:MZW1619 NJS1615:NJS1619 NTO1615:NTO1619 ODK1615:ODK1619 ONG1615:ONG1619 OXC1615:OXC1619 PGY1615:PGY1619 PQU1615:PQU1619 QAQ1615:QAQ1619 QKM1615:QKM1619 QUI1615:QUI1619 REE1615:REE1619 ROA1615:ROA1619 RXW1615:RXW1619 SHS1615:SHS1619 SRO1615:SRO1619 TBK1615:TBK1619 TLG1615:TLG1619 TVC1615:TVC1619 UEY1615:UEY1619 UOU1615:UOU1619 UYQ1615:UYQ1619 VIM1615:VIM1619 VSI1615:VSI1619 WCE1615:WCE1619 WMA1615:WMA1619 WVW1615:WVW1619 O1509:O1521 JK1509:JK1521 TG1509:TG1521 ADC1509:ADC1521 AMY1509:AMY1521 AWU1509:AWU1521 BGQ1509:BGQ1521 BQM1509:BQM1521 CAI1509:CAI1521 CKE1509:CKE1521 CUA1509:CUA1521 DDW1509:DDW1521 DNS1509:DNS1521 DXO1509:DXO1521 EHK1509:EHK1521 ERG1509:ERG1521 FBC1509:FBC1521 FKY1509:FKY1521 FUU1509:FUU1521 GEQ1509:GEQ1521 GOM1509:GOM1521 GYI1509:GYI1521 HIE1509:HIE1521 HSA1509:HSA1521 IBW1509:IBW1521 ILS1509:ILS1521 IVO1509:IVO1521 JFK1509:JFK1521 JPG1509:JPG1521 JZC1509:JZC1521 KIY1509:KIY1521 KSU1509:KSU1521 LCQ1509:LCQ1521 LMM1509:LMM1521 LWI1509:LWI1521 MGE1509:MGE1521 MQA1509:MQA1521 MZW1509:MZW1521 NJS1509:NJS1521 NTO1509:NTO1521 ODK1509:ODK1521 ONG1509:ONG1521 OXC1509:OXC1521 PGY1509:PGY1521 PQU1509:PQU1521 QAQ1509:QAQ1521 QKM1509:QKM1521 QUI1509:QUI1521 REE1509:REE1521 ROA1509:ROA1521 RXW1509:RXW1521 SHS1509:SHS1521 SRO1509:SRO1521 TBK1509:TBK1521 TLG1509:TLG1521 TVC1509:TVC1521 UEY1509:UEY1521 UOU1509:UOU1521 UYQ1509:UYQ1521 VIM1509:VIM1521 VSI1509:VSI1521 WCE1509:WCE1521 WMA1509:WMA1521 WVW1657 WMA1657 WCE1657 VSI1657 VIM1657 UYQ1657 UOU1657 UEY1657 TVC1657 TLG1657 TBK1657 SRO1657 SHS1657 RXW1657 ROA1657 REE1657 QUI1657 QKM1657 QAQ1657 PQU1657 PGY1657 OXC1657 ONG1657 ODK1657 NTO1657 NJS1657 MZW1657 MQA1657 MGE1657 LWI1657 LMM1657 LCQ1657 KSU1657 KIY1657 JZC1657 JPG1657 JFK1657 IVO1657 ILS1657 IBW1657 HSA1657 HIE1657 GYI1657 GOM1657 GEQ1657 FUU1657 FKY1657 FBC1657 ERG1657 EHK1657 DXO1657 DNS1657 DDW1657 CUA1657 CKE1657 CAI1657 BQM1657 BGQ1657 AWU1657 AMY1657 ADC1657 TG1657 JK1657 O1657 WVW1509:WVW1521 O1562:O1566 JK1562:JK1566 TG1562:TG1566 ADC1562:ADC1566 AMY1562:AMY1566 AWU1562:AWU1566 BGQ1562:BGQ1566 BQM1562:BQM1566 CAI1562:CAI1566 CKE1562:CKE1566 CUA1562:CUA1566 DDW1562:DDW1566 DNS1562:DNS1566 DXO1562:DXO1566 EHK1562:EHK1566 ERG1562:ERG1566 FBC1562:FBC1566 FKY1562:FKY1566 FUU1562:FUU1566 GEQ1562:GEQ1566 GOM1562:GOM1566 GYI1562:GYI1566 HIE1562:HIE1566 HSA1562:HSA1566 IBW1562:IBW1566 ILS1562:ILS1566 IVO1562:IVO1566 JFK1562:JFK1566 JPG1562:JPG1566 JZC1562:JZC1566 KIY1562:KIY1566 KSU1562:KSU1566 LCQ1562:LCQ1566 LMM1562:LMM1566 LWI1562:LWI1566 MGE1562:MGE1566 MQA1562:MQA1566 MZW1562:MZW1566 NJS1562:NJS1566 NTO1562:NTO1566 ODK1562:ODK1566 ONG1562:ONG1566 OXC1562:OXC1566 PGY1562:PGY1566 PQU1562:PQU1566 QAQ1562:QAQ1566 QKM1562:QKM1566 QUI1562:QUI1566 REE1562:REE1566 ROA1562:ROA1566 RXW1562:RXW1566 SHS1562:SHS1566 SRO1562:SRO1566 TBK1562:TBK1566 TLG1562:TLG1566 TVC1562:TVC1566 UEY1562:UEY1566 UOU1562:UOU1566 UYQ1562:UYQ1566 VIM1562:VIM1566 VSI1562:VSI1566 WCE1562:WCE1566 WMA1562:WMA1566 WVW1562:WVW1566 JK1423:JK1426 TG1423:TG1426 ADC1423:ADC1426 AMY1423:AMY1426 AWU1423:AWU1426 BGQ1423:BGQ1426 BQM1423:BQM1426 CAI1423:CAI1426 CKE1423:CKE1426 CUA1423:CUA1426 DDW1423:DDW1426 DNS1423:DNS1426 DXO1423:DXO1426 EHK1423:EHK1426 ERG1423:ERG1426 FBC1423:FBC1426 FKY1423:FKY1426 FUU1423:FUU1426 GEQ1423:GEQ1426 GOM1423:GOM1426 GYI1423:GYI1426 HIE1423:HIE1426 HSA1423:HSA1426 IBW1423:IBW1426 ILS1423:ILS1426 IVO1423:IVO1426 JFK1423:JFK1426 JPG1423:JPG1426 JZC1423:JZC1426 KIY1423:KIY1426 KSU1423:KSU1426 LCQ1423:LCQ1426 LMM1423:LMM1426 LWI1423:LWI1426 MGE1423:MGE1426 MQA1423:MQA1426 MZW1423:MZW1426 NJS1423:NJS1426 NTO1423:NTO1426 ODK1423:ODK1426 ONG1423:ONG1426 OXC1423:OXC1426 PGY1423:PGY1426 PQU1423:PQU1426 QAQ1423:QAQ1426 QKM1423:QKM1426 QUI1423:QUI1426 REE1423:REE1426 ROA1423:ROA1426 RXW1423:RXW1426 SHS1423:SHS1426 SRO1423:SRO1426 TBK1423:TBK1426 TLG1423:TLG1426 TVC1423:TVC1426 UEY1423:UEY1426 UOU1423:UOU1426 UYQ1423:UYQ1426 VIM1423:VIM1426 VSI1423:VSI1426 WCE1423:WCE1426 WMA1423:WMA1426 WVW1423:WVW1426 WVW1799:WVW1800 O1760:O1762 JK1760:JK1762 TG1760:TG1762 ADC1760:ADC1762 AMY1760:AMY1762 AWU1760:AWU1762 BGQ1760:BGQ1762 BQM1760:BQM1762 CAI1760:CAI1762 CKE1760:CKE1762 CUA1760:CUA1762 DDW1760:DDW1762 DNS1760:DNS1762 DXO1760:DXO1762 EHK1760:EHK1762 ERG1760:ERG1762 FBC1760:FBC1762 FKY1760:FKY1762 FUU1760:FUU1762 GEQ1760:GEQ1762 GOM1760:GOM1762 GYI1760:GYI1762 HIE1760:HIE1762 HSA1760:HSA1762 IBW1760:IBW1762 ILS1760:ILS1762 IVO1760:IVO1762 JFK1760:JFK1762 JPG1760:JPG1762 JZC1760:JZC1762 KIY1760:KIY1762 KSU1760:KSU1762 LCQ1760:LCQ1762 LMM1760:LMM1762 LWI1760:LWI1762 MGE1760:MGE1762 MQA1760:MQA1762 MZW1760:MZW1762 NJS1760:NJS1762 NTO1760:NTO1762 ODK1760:ODK1762 ONG1760:ONG1762 OXC1760:OXC1762 PGY1760:PGY1762 PQU1760:PQU1762 QAQ1760:QAQ1762 QKM1760:QKM1762 QUI1760:QUI1762 REE1760:REE1762 ROA1760:ROA1762 RXW1760:RXW1762 SHS1760:SHS1762 SRO1760:SRO1762 TBK1760:TBK1762 TLG1760:TLG1762 TVC1760:TVC1762 UEY1760:UEY1762 UOU1760:UOU1762 UYQ1760:UYQ1762 VIM1760:VIM1762 VSI1760:VSI1762 WCE1760:WCE1762 WMA1760:WMA1762 WVW1760:WVW1762 O1799:O1800 JK1799:JK1800 TG1799:TG1800 ADC1799:ADC1800 AMY1799:AMY1800 AWU1799:AWU1800 BGQ1799:BGQ1800 BQM1799:BQM1800 CAI1799:CAI1800 CKE1799:CKE1800 CUA1799:CUA1800 DDW1799:DDW1800 DNS1799:DNS1800 DXO1799:DXO1800 EHK1799:EHK1800 ERG1799:ERG1800 FBC1799:FBC1800 FKY1799:FKY1800 FUU1799:FUU1800 GEQ1799:GEQ1800 GOM1799:GOM1800 GYI1799:GYI1800 HIE1799:HIE1800 HSA1799:HSA1800 IBW1799:IBW1800 ILS1799:ILS1800 IVO1799:IVO1800 JFK1799:JFK1800 JPG1799:JPG1800 JZC1799:JZC1800 KIY1799:KIY1800 KSU1799:KSU1800 LCQ1799:LCQ1800 LMM1799:LMM1800 LWI1799:LWI1800 MGE1799:MGE1800 MQA1799:MQA1800 MZW1799:MZW1800 NJS1799:NJS1800 NTO1799:NTO1800 ODK1799:ODK1800 ONG1799:ONG1800 OXC1799:OXC1800 PGY1799:PGY1800 PQU1799:PQU1800 QAQ1799:QAQ1800 QKM1799:QKM1800 QUI1799:QUI1800 REE1799:REE1800 ROA1799:ROA1800 RXW1799:RXW1800 SHS1799:SHS1800 SRO1799:SRO1800 TBK1799:TBK1800 TLG1799:TLG1800 TVC1799:TVC1800 UEY1799:UEY1800 UOU1799:UOU1800 UYQ1799:UYQ1800 VIM1799:VIM1800 VSI1799:VSI1800 WCE1799:WCE1800 WMA1799:WMA1800 O1311 JK1311 TG1311 ADC1311 AMY1311 AWU1311 BGQ1311 BQM1311 CAI1311 CKE1311 CUA1311 DDW1311 DNS1311 DXO1311 EHK1311 ERG1311 FBC1311 FKY1311 FUU1311 GEQ1311 GOM1311 GYI1311 HIE1311 HSA1311 IBW1311 ILS1311 IVO1311 JFK1311 JPG1311 JZC1311 KIY1311 KSU1311 LCQ1311 LMM1311 LWI1311 MGE1311 MQA1311 MZW1311 NJS1311 NTO1311 ODK1311 ONG1311 OXC1311 PGY1311 PQU1311 QAQ1311 QKM1311 QUI1311 REE1311 ROA1311 RXW1311 SHS1311 SRO1311 TBK1311 TLG1311 TVC1311 UEY1311 UOU1311 UYQ1311 VIM1311 VSI1311 WCE1311 WMA1311 WVW1311 O1364:O1365 JK1364:JK1365 TG1364:TG1365 ADC1364:ADC1365 AMY1364:AMY1365 AWU1364:AWU1365 BGQ1364:BGQ1365 BQM1364:BQM1365 CAI1364:CAI1365 CKE1364:CKE1365 CUA1364:CUA1365 DDW1364:DDW1365 DNS1364:DNS1365 DXO1364:DXO1365 EHK1364:EHK1365 ERG1364:ERG1365 FBC1364:FBC1365 FKY1364:FKY1365 FUU1364:FUU1365 GEQ1364:GEQ1365 GOM1364:GOM1365 GYI1364:GYI1365 HIE1364:HIE1365 HSA1364:HSA1365 IBW1364:IBW1365 ILS1364:ILS1365 IVO1364:IVO1365 JFK1364:JFK1365 JPG1364:JPG1365 JZC1364:JZC1365 KIY1364:KIY1365 KSU1364:KSU1365 LCQ1364:LCQ1365 LMM1364:LMM1365 LWI1364:LWI1365 MGE1364:MGE1365 MQA1364:MQA1365 MZW1364:MZW1365 NJS1364:NJS1365 NTO1364:NTO1365 ODK1364:ODK1365 ONG1364:ONG1365 OXC1364:OXC1365 PGY1364:PGY1365 PQU1364:PQU1365 QAQ1364:QAQ1365 QKM1364:QKM1365 QUI1364:QUI1365 REE1364:REE1365 ROA1364:ROA1365 RXW1364:RXW1365 SHS1364:SHS1365 SRO1364:SRO1365 TBK1364:TBK1365 TLG1364:TLG1365 TVC1364:TVC1365 UEY1364:UEY1365 UOU1364:UOU1365 UYQ1364:UYQ1365 VIM1364:VIM1365 VSI1364:VSI1365 WCE1364:WCE1365 WMA1364:WMA1365 WVW1364:WVW1365 O1955:O1969 JK1955:JK1969 TG1955:TG1969 ADC1955:ADC1969 AMY1955:AMY1969 AWU1955:AWU1969 BGQ1955:BGQ1969 BQM1955:BQM1969 CAI1955:CAI1969 CKE1955:CKE1969 CUA1955:CUA1969 DDW1955:DDW1969 DNS1955:DNS1969 DXO1955:DXO1969 EHK1955:EHK1969 ERG1955:ERG1969 FBC1955:FBC1969 FKY1955:FKY1969 FUU1955:FUU1969 GEQ1955:GEQ1969 GOM1955:GOM1969 GYI1955:GYI1969 HIE1955:HIE1969 HSA1955:HSA1969 IBW1955:IBW1969 ILS1955:ILS1969 IVO1955:IVO1969 JFK1955:JFK1969 JPG1955:JPG1969 JZC1955:JZC1969 KIY1955:KIY1969 KSU1955:KSU1969 LCQ1955:LCQ1969 LMM1955:LMM1969 LWI1955:LWI1969 MGE1955:MGE1969 MQA1955:MQA1969 MZW1955:MZW1969 NJS1955:NJS1969 NTO1955:NTO1969 ODK1955:ODK1969 ONG1955:ONG1969 OXC1955:OXC1969 PGY1955:PGY1969 PQU1955:PQU1969 QAQ1955:QAQ1969 QKM1955:QKM1969 QUI1955:QUI1969 REE1955:REE1969 ROA1955:ROA1969 RXW1955:RXW1969 SHS1955:SHS1969 SRO1955:SRO1969 TBK1955:TBK1969 TLG1955:TLG1969 TVC1955:TVC1969 UEY1955:UEY1969 UOU1955:UOU1969 UYQ1955:UYQ1969 VIM1955:VIM1969 VSI1955:VSI1969 WCE1955:WCE1969 WMA1955:WMA1969 WVW1955:WVW1969 WVW2025 O1426 JK2025 TG2025 ADC2025 AMY2025 AWU2025 BGQ2025 BQM2025 CAI2025 CKE2025 CUA2025 DDW2025 DNS2025 DXO2025 EHK2025 ERG2025 FBC2025 FKY2025 FUU2025 GEQ2025 GOM2025 GYI2025 HIE2025 HSA2025 IBW2025 ILS2025 IVO2025 JFK2025 JPG2025 JZC2025 KIY2025 KSU2025 LCQ2025 LMM2025 LWI2025 MGE2025 MQA2025 MZW2025 NJS2025 NTO2025 ODK2025 ONG2025 OXC2025 PGY2025 PQU2025 QAQ2025 QKM2025 QUI2025 REE2025 ROA2025 RXW2025 SHS2025 SRO2025 TBK2025 TLG2025 TVC2025 UEY2025 UOU2025 UYQ2025 VIM2025 VSI2025 WCE2025 WMA2025 O1423:O1424 O2099:O2102 JK2099:JK2102 TG2099:TG2102 ADC2099:ADC2102 AMY2099:AMY2102 AWU2099:AWU2102 BGQ2099:BGQ2102 BQM2099:BQM2102 CAI2099:CAI2102 CKE2099:CKE2102 CUA2099:CUA2102 DDW2099:DDW2102 DNS2099:DNS2102 DXO2099:DXO2102 EHK2099:EHK2102 ERG2099:ERG2102 FBC2099:FBC2102 FKY2099:FKY2102 FUU2099:FUU2102 GEQ2099:GEQ2102 GOM2099:GOM2102 GYI2099:GYI2102 HIE2099:HIE2102 HSA2099:HSA2102 IBW2099:IBW2102 ILS2099:ILS2102 IVO2099:IVO2102 JFK2099:JFK2102 JPG2099:JPG2102 JZC2099:JZC2102 KIY2099:KIY2102 KSU2099:KSU2102 LCQ2099:LCQ2102 LMM2099:LMM2102 LWI2099:LWI2102 MGE2099:MGE2102 MQA2099:MQA2102 MZW2099:MZW2102 NJS2099:NJS2102 NTO2099:NTO2102 ODK2099:ODK2102 ONG2099:ONG2102 OXC2099:OXC2102 PGY2099:PGY2102 PQU2099:PQU2102 QAQ2099:QAQ2102 QKM2099:QKM2102 QUI2099:QUI2102 REE2099:REE2102 ROA2099:ROA2102 RXW2099:RXW2102 SHS2099:SHS2102 SRO2099:SRO2102 TBK2099:TBK2102 TLG2099:TLG2102 TVC2099:TVC2102 UEY2099:UEY2102 UOU2099:UOU2102 UYQ2099:UYQ2102 VIM2099:VIM2102 VSI2099:VSI2102 WCE2099:WCE2102 WMA2099:WMA2102 WVW2099:WVW2102 O2135:O2138 JK2135:JK2138 TG2135:TG2138 ADC2135:ADC2138 AMY2135:AMY2138 AWU2135:AWU2138 BGQ2135:BGQ2138 BQM2135:BQM2138 CAI2135:CAI2138 CKE2135:CKE2138 CUA2135:CUA2138 DDW2135:DDW2138 DNS2135:DNS2138 DXO2135:DXO2138 EHK2135:EHK2138 ERG2135:ERG2138 FBC2135:FBC2138 FKY2135:FKY2138 FUU2135:FUU2138 GEQ2135:GEQ2138 GOM2135:GOM2138 GYI2135:GYI2138 HIE2135:HIE2138 HSA2135:HSA2138 IBW2135:IBW2138 ILS2135:ILS2138 IVO2135:IVO2138 JFK2135:JFK2138 JPG2135:JPG2138 JZC2135:JZC2138 KIY2135:KIY2138 KSU2135:KSU2138 LCQ2135:LCQ2138 LMM2135:LMM2138 LWI2135:LWI2138 MGE2135:MGE2138 MQA2135:MQA2138 MZW2135:MZW2138 NJS2135:NJS2138 NTO2135:NTO2138 ODK2135:ODK2138 ONG2135:ONG2138 OXC2135:OXC2138 PGY2135:PGY2138 PQU2135:PQU2138 QAQ2135:QAQ2138 QKM2135:QKM2138 QUI2135:QUI2138 REE2135:REE2138 ROA2135:ROA2138 RXW2135:RXW2138 SHS2135:SHS2138 SRO2135:SRO2138 TBK2135:TBK2138 TLG2135:TLG2138 TVC2135:TVC2138 UEY2135:UEY2138 UOU2135:UOU2138 UYQ2135:UYQ2138 VIM2135:VIM2138 VSI2135:VSI2138 WCE2135:WCE2138 WMA2135:WMA2138 WVW2135:WVW2138 O2333:O2336 JK2333:JK2336 TG2333:TG2336 ADC2333:ADC2336 AMY2333:AMY2336 AWU2333:AWU2336 BGQ2333:BGQ2336 BQM2333:BQM2336 CAI2333:CAI2336 CKE2333:CKE2336 CUA2333:CUA2336 DDW2333:DDW2336 DNS2333:DNS2336 DXO2333:DXO2336 EHK2333:EHK2336 ERG2333:ERG2336 FBC2333:FBC2336 FKY2333:FKY2336 FUU2333:FUU2336 GEQ2333:GEQ2336 GOM2333:GOM2336 GYI2333:GYI2336 HIE2333:HIE2336 HSA2333:HSA2336 IBW2333:IBW2336 ILS2333:ILS2336 IVO2333:IVO2336 JFK2333:JFK2336 JPG2333:JPG2336 JZC2333:JZC2336 KIY2333:KIY2336 KSU2333:KSU2336 LCQ2333:LCQ2336 LMM2333:LMM2336 LWI2333:LWI2336 MGE2333:MGE2336 MQA2333:MQA2336 MZW2333:MZW2336 NJS2333:NJS2336 NTO2333:NTO2336 ODK2333:ODK2336 ONG2333:ONG2336 OXC2333:OXC2336 PGY2333:PGY2336 PQU2333:PQU2336 QAQ2333:QAQ2336 QKM2333:QKM2336 QUI2333:QUI2336 REE2333:REE2336 ROA2333:ROA2336 RXW2333:RXW2336 SHS2333:SHS2336 SRO2333:SRO2336 TBK2333:TBK2336 TLG2333:TLG2336 TVC2333:TVC2336 UEY2333:UEY2336 UOU2333:UOU2336 UYQ2333:UYQ2336 VIM2333:VIM2336 VSI2333:VSI2336 WCE2333:WCE2336 WMA2333:WMA2336 WVW2333:WVW2336 O2338 JK2338 TG2338 ADC2338 AMY2338 AWU2338 BGQ2338 BQM2338 CAI2338 CKE2338 CUA2338 DDW2338 DNS2338 DXO2338 EHK2338 ERG2338 FBC2338 FKY2338 FUU2338 GEQ2338 GOM2338 GYI2338 HIE2338 HSA2338 IBW2338 ILS2338 IVO2338 JFK2338 JPG2338 JZC2338 KIY2338 KSU2338 LCQ2338 LMM2338 LWI2338 MGE2338 MQA2338 MZW2338 NJS2338 NTO2338 ODK2338 ONG2338 OXC2338 PGY2338 PQU2338 QAQ2338 QKM2338 QUI2338 REE2338 ROA2338 RXW2338 SHS2338 SRO2338 TBK2338 TLG2338 TVC2338 UEY2338 UOU2338 UYQ2338 VIM2338 VSI2338 WCE2338 WMA2338 WVW2338 WVW4097:WVW4102 WMA7865 WVW7865 O7925:O7926 JK7925:JK7926 TG7925:TG7926 ADC7925:ADC7926 AMY7925:AMY7926 AWU7925:AWU7926 BGQ7925:BGQ7926 BQM7925:BQM7926 CAI7925:CAI7926 CKE7925:CKE7926 CUA7925:CUA7926 DDW7925:DDW7926 DNS7925:DNS7926 DXO7925:DXO7926 EHK7925:EHK7926 ERG7925:ERG7926 FBC7925:FBC7926 FKY7925:FKY7926 FUU7925:FUU7926 GEQ7925:GEQ7926 GOM7925:GOM7926 GYI7925:GYI7926 HIE7925:HIE7926 HSA7925:HSA7926 IBW7925:IBW7926 ILS7925:ILS7926 IVO7925:IVO7926 JFK7925:JFK7926 JPG7925:JPG7926 JZC7925:JZC7926 KIY7925:KIY7926 KSU7925:KSU7926 LCQ7925:LCQ7926 LMM7925:LMM7926 LWI7925:LWI7926 MGE7925:MGE7926 MQA7925:MQA7926 MZW7925:MZW7926 NJS7925:NJS7926 NTO7925:NTO7926 ODK7925:ODK7926 ONG7925:ONG7926 OXC7925:OXC7926 PGY7925:PGY7926 PQU7925:PQU7926 QAQ7925:QAQ7926 QKM7925:QKM7926 QUI7925:QUI7926 REE7925:REE7926 ROA7925:ROA7926 RXW7925:RXW7926 SHS7925:SHS7926 SRO7925:SRO7926 TBK7925:TBK7926 TLG7925:TLG7926 TVC7925:TVC7926 UEY7925:UEY7926 UOU7925:UOU7926 UYQ7925:UYQ7926 VIM7925:VIM7926 VSI7925:VSI7926 O1098:O1117 O7865 JK7865 O1129:O1154 TG7865 ADC7865 AMY7865 AWU7865 BGQ7865 BQM7865 CAI7865 CKE7865 CUA7865 DDW7865 DNS7865 DXO7865 EHK7865 ERG7865 FBC7865 FKY7865 FUU7865 GEQ7865 GOM7865 GYI7865 HIE7865 HSA7865 IBW7865 ILS7865 IVO7865 JFK7865 JPG7865 JZC7865 KIY7865 KSU7865 LCQ7865 LMM7865 LWI7865 MGE7865 MQA7865 MZW7865 NJS7865 NTO7865 ODK7865 ONG7865 OXC7865 PGY7865 PQU7865 QAQ7865 QKM7865 QUI7865 REE7865 ROA7865 RXW7865 SHS7865 SRO7865 TBK7865 TLG7865 TVC7865 UEY7865 UOU7865 UYQ7865 VIM7865 VSI7865 WCE7865 O2625:O2627 JK2625:JK2627 TG2625:TG2627 ADC2625:ADC2627 AMY2625:AMY2627 AWU2625:AWU2627 BGQ2625:BGQ2627 BQM2625:BQM2627 CAI2625:CAI2627 CKE2625:CKE2627 CUA2625:CUA2627 DDW2625:DDW2627 DNS2625:DNS2627 DXO2625:DXO2627 EHK2625:EHK2627 ERG2625:ERG2627 FBC2625:FBC2627 FKY2625:FKY2627 FUU2625:FUU2627 GEQ2625:GEQ2627 GOM2625:GOM2627 GYI2625:GYI2627 HIE2625:HIE2627 HSA2625:HSA2627 IBW2625:IBW2627 ILS2625:ILS2627 IVO2625:IVO2627 JFK2625:JFK2627 JPG2625:JPG2627 JZC2625:JZC2627 KIY2625:KIY2627 KSU2625:KSU2627 LCQ2625:LCQ2627 LMM2625:LMM2627 LWI2625:LWI2627 MGE2625:MGE2627 MQA2625:MQA2627 MZW2625:MZW2627 NJS2625:NJS2627 NTO2625:NTO2627 ODK2625:ODK2627 ONG2625:ONG2627 OXC2625:OXC2627 PGY2625:PGY2627 PQU2625:PQU2627 QAQ2625:QAQ2627 QKM2625:QKM2627 QUI2625:QUI2627 REE2625:REE2627 ROA2625:ROA2627 RXW2625:RXW2627 SHS2625:SHS2627 SRO2625:SRO2627 TBK2625:TBK2627 TLG2625:TLG2627 TVC2625:TVC2627 UEY2625:UEY2627 UOU2625:UOU2627 UYQ2625:UYQ2627 VIM2625:VIM2627 VSI2625:VSI2627 WCE2625:WCE2627 WMA2625:WMA2627 WVW2625:WVW2627 JK2687:JK2697 TG2687:TG2697 ADC2687:ADC2697 AMY2687:AMY2697 AWU2687:AWU2697 BGQ2687:BGQ2697 BQM2687:BQM2697 CAI2687:CAI2697 CKE2687:CKE2697 CUA2687:CUA2697 DDW2687:DDW2697 DNS2687:DNS2697 DXO2687:DXO2697 EHK2687:EHK2697 ERG2687:ERG2697 FBC2687:FBC2697 FKY2687:FKY2697 FUU2687:FUU2697 GEQ2687:GEQ2697 GOM2687:GOM2697 GYI2687:GYI2697 HIE2687:HIE2697 HSA2687:HSA2697 IBW2687:IBW2697 ILS2687:ILS2697 IVO2687:IVO2697 JFK2687:JFK2697 JPG2687:JPG2697 JZC2687:JZC2697 KIY2687:KIY2697 KSU2687:KSU2697 LCQ2687:LCQ2697 LMM2687:LMM2697 LWI2687:LWI2697 MGE2687:MGE2697 MQA2687:MQA2697 MZW2687:MZW2697 NJS2687:NJS2697 NTO2687:NTO2697 ODK2687:ODK2697 ONG2687:ONG2697 OXC2687:OXC2697 PGY2687:PGY2697 PQU2687:PQU2697 QAQ2687:QAQ2697 QKM2687:QKM2697 QUI2687:QUI2697 REE2687:REE2697 ROA2687:ROA2697 RXW2687:RXW2697 SHS2687:SHS2697 SRO2687:SRO2697 TBK2687:TBK2697 TLG2687:TLG2697 TVC2687:TVC2697 UEY2687:UEY2697 UOU2687:UOU2697 UYQ2687:UYQ2697 VIM2687:VIM2697 VSI2687:VSI2697 WCE2687:WCE2697 WMA2687:WMA2697 WVW2687:WVW2697 O2687:O2697 O2772:O2777 JK2772:JK2777 TG2772:TG2777 ADC2772:ADC2777 AMY2772:AMY2777 AWU2772:AWU2777 BGQ2772:BGQ2777 BQM2772:BQM2777 CAI2772:CAI2777 CKE2772:CKE2777 CUA2772:CUA2777 DDW2772:DDW2777 DNS2772:DNS2777 DXO2772:DXO2777 EHK2772:EHK2777 ERG2772:ERG2777 FBC2772:FBC2777 FKY2772:FKY2777 FUU2772:FUU2777 GEQ2772:GEQ2777 GOM2772:GOM2777 GYI2772:GYI2777 HIE2772:HIE2777 HSA2772:HSA2777 IBW2772:IBW2777 ILS2772:ILS2777 IVO2772:IVO2777 JFK2772:JFK2777 JPG2772:JPG2777 JZC2772:JZC2777 KIY2772:KIY2777 KSU2772:KSU2777 LCQ2772:LCQ2777 LMM2772:LMM2777 LWI2772:LWI2777 MGE2772:MGE2777 MQA2772:MQA2777 MZW2772:MZW2777 NJS2772:NJS2777 NTO2772:NTO2777 ODK2772:ODK2777 ONG2772:ONG2777 OXC2772:OXC2777 PGY2772:PGY2777 PQU2772:PQU2777 QAQ2772:QAQ2777 QKM2772:QKM2777 QUI2772:QUI2777 REE2772:REE2777 ROA2772:ROA2777 RXW2772:RXW2777 SHS2772:SHS2777 SRO2772:SRO2777 TBK2772:TBK2777 TLG2772:TLG2777 TVC2772:TVC2777 UEY2772:UEY2777 UOU2772:UOU2777 UYQ2772:UYQ2777 VIM2772:VIM2777 VSI2772:VSI2777 WCE2772:WCE2777 WMA2772:WMA2777 WVW2772:WVW2777 WMA2984:WMA2986 WCE2984:WCE2986 VSI2984:VSI2986 VIM2984:VIM2986 UYQ2984:UYQ2986 UOU2984:UOU2986 UEY2984:UEY2986 TVC2984:TVC2986 TLG2984:TLG2986 TBK2984:TBK2986 SRO2984:SRO2986 SHS2984:SHS2986 RXW2984:RXW2986 ROA2984:ROA2986 REE2984:REE2986 QUI2984:QUI2986 QKM2984:QKM2986 QAQ2984:QAQ2986 PQU2984:PQU2986 PGY2984:PGY2986 OXC2984:OXC2986 ONG2984:ONG2986 ODK2984:ODK2986 NTO2984:NTO2986 NJS2984:NJS2986 MZW2984:MZW2986 MQA2984:MQA2986 MGE2984:MGE2986 LWI2984:LWI2986 LMM2984:LMM2986 LCQ2984:LCQ2986 KSU2984:KSU2986 KIY2984:KIY2986 JZC2984:JZC2986 JPG2984:JPG2986 JFK2984:JFK2986 IVO2984:IVO2986 ILS2984:ILS2986 IBW2984:IBW2986 HSA2984:HSA2986 HIE2984:HIE2986 GYI2984:GYI2986 GOM2984:GOM2986 GEQ2984:GEQ2986 FUU2984:FUU2986 FKY2984:FKY2986 FBC2984:FBC2986 ERG2984:ERG2986 EHK2984:EHK2986 DXO2984:DXO2986 DNS2984:DNS2986 DDW2984:DDW2986 CUA2984:CUA2986 CKE2984:CKE2986 CAI2984:CAI2986 BQM2984:BQM2986 BGQ2984:BGQ2986 AWU2984:AWU2986 AMY2984:AMY2986 ADC2984:ADC2986 TG2984:TG2986 JK2984:JK2986 WVW5250:WVW5262 WVW2984:WVW2986 O3066:O3069 JK3066:JK3069 TG3066:TG3069 ADC3066:ADC3069 AMY3066:AMY3069 AWU3066:AWU3069 BGQ3066:BGQ3069 BQM3066:BQM3069 CAI3066:CAI3069 CKE3066:CKE3069 CUA3066:CUA3069 DDW3066:DDW3069 DNS3066:DNS3069 DXO3066:DXO3069 EHK3066:EHK3069 ERG3066:ERG3069 FBC3066:FBC3069 FKY3066:FKY3069 FUU3066:FUU3069 GEQ3066:GEQ3069 GOM3066:GOM3069 GYI3066:GYI3069 HIE3066:HIE3069 HSA3066:HSA3069 IBW3066:IBW3069 ILS3066:ILS3069 IVO3066:IVO3069 JFK3066:JFK3069 JPG3066:JPG3069 JZC3066:JZC3069 KIY3066:KIY3069 KSU3066:KSU3069 LCQ3066:LCQ3069 LMM3066:LMM3069 LWI3066:LWI3069 MGE3066:MGE3069 MQA3066:MQA3069 MZW3066:MZW3069 NJS3066:NJS3069 NTO3066:NTO3069 ODK3066:ODK3069 ONG3066:ONG3069 OXC3066:OXC3069 PGY3066:PGY3069 PQU3066:PQU3069 QAQ3066:QAQ3069 QKM3066:QKM3069 QUI3066:QUI3069 REE3066:REE3069 ROA3066:ROA3069 RXW3066:RXW3069 SHS3066:SHS3069 SRO3066:SRO3069 TBK3066:TBK3069 TLG3066:TLG3069 TVC3066:TVC3069 UEY3066:UEY3069 UOU3066:UOU3069 UYQ3066:UYQ3069 VIM3066:VIM3069 VSI3066:VSI3069 WCE3066:WCE3069 WMA3066:WMA3069 WVW3066:WVW3069 O3071:O3075 JK3071:JK3075 TG3071:TG3075 ADC3071:ADC3075 AMY3071:AMY3075 AWU3071:AWU3075 BGQ3071:BGQ3075 BQM3071:BQM3075 CAI3071:CAI3075 CKE3071:CKE3075 CUA3071:CUA3075 DDW3071:DDW3075 DNS3071:DNS3075 DXO3071:DXO3075 EHK3071:EHK3075 ERG3071:ERG3075 FBC3071:FBC3075 FKY3071:FKY3075 FUU3071:FUU3075 GEQ3071:GEQ3075 GOM3071:GOM3075 GYI3071:GYI3075 HIE3071:HIE3075 HSA3071:HSA3075 IBW3071:IBW3075 ILS3071:ILS3075 IVO3071:IVO3075 JFK3071:JFK3075 JPG3071:JPG3075 JZC3071:JZC3075 KIY3071:KIY3075 KSU3071:KSU3075 LCQ3071:LCQ3075 LMM3071:LMM3075 LWI3071:LWI3075 MGE3071:MGE3075 MQA3071:MQA3075 MZW3071:MZW3075 NJS3071:NJS3075 NTO3071:NTO3075 ODK3071:ODK3075 ONG3071:ONG3075 OXC3071:OXC3075 PGY3071:PGY3075 PQU3071:PQU3075 QAQ3071:QAQ3075 QKM3071:QKM3075 QUI3071:QUI3075 REE3071:REE3075 ROA3071:ROA3075 RXW3071:RXW3075 SHS3071:SHS3075 SRO3071:SRO3075 TBK3071:TBK3075 TLG3071:TLG3075 TVC3071:TVC3075 UEY3071:UEY3075 UOU3071:UOU3075 UYQ3071:UYQ3075 VIM3071:VIM3075 VSI3071:VSI3075 WCE3071:WCE3075 WMA3071:WMA3075 WVW3071:WVW3075 O3147:O3148 JK3147:JK3148 TG3147:TG3148 ADC3147:ADC3148 AMY3147:AMY3148 AWU3147:AWU3148 BGQ3147:BGQ3148 BQM3147:BQM3148 CAI3147:CAI3148 CKE3147:CKE3148 CUA3147:CUA3148 DDW3147:DDW3148 DNS3147:DNS3148 DXO3147:DXO3148 EHK3147:EHK3148 ERG3147:ERG3148 FBC3147:FBC3148 FKY3147:FKY3148 FUU3147:FUU3148 GEQ3147:GEQ3148 GOM3147:GOM3148 GYI3147:GYI3148 HIE3147:HIE3148 HSA3147:HSA3148 IBW3147:IBW3148 ILS3147:ILS3148 IVO3147:IVO3148 JFK3147:JFK3148 JPG3147:JPG3148 JZC3147:JZC3148 KIY3147:KIY3148 KSU3147:KSU3148 LCQ3147:LCQ3148 LMM3147:LMM3148 LWI3147:LWI3148 MGE3147:MGE3148 MQA3147:MQA3148 MZW3147:MZW3148 NJS3147:NJS3148 NTO3147:NTO3148 ODK3147:ODK3148 ONG3147:ONG3148 OXC3147:OXC3148 PGY3147:PGY3148 PQU3147:PQU3148 QAQ3147:QAQ3148 QKM3147:QKM3148 QUI3147:QUI3148 REE3147:REE3148 ROA3147:ROA3148 RXW3147:RXW3148 SHS3147:SHS3148 SRO3147:SRO3148 TBK3147:TBK3148 TLG3147:TLG3148 TVC3147:TVC3148 UEY3147:UEY3148 UOU3147:UOU3148 UYQ3147:UYQ3148 VIM3147:VIM3148 VSI3147:VSI3148 WCE3147:WCE3148 WMA3147:WMA3148 WVW3147:WVW3148 O3276:O3339 JK3276:JK3339 TG3276:TG3339 ADC3276:ADC3339 AMY3276:AMY3339 AWU3276:AWU3339 BGQ3276:BGQ3339 BQM3276:BQM3339 CAI3276:CAI3339 CKE3276:CKE3339 CUA3276:CUA3339 DDW3276:DDW3339 DNS3276:DNS3339 DXO3276:DXO3339 EHK3276:EHK3339 ERG3276:ERG3339 FBC3276:FBC3339 FKY3276:FKY3339 FUU3276:FUU3339 GEQ3276:GEQ3339 GOM3276:GOM3339 GYI3276:GYI3339 HIE3276:HIE3339 HSA3276:HSA3339 IBW3276:IBW3339 ILS3276:ILS3339 IVO3276:IVO3339 JFK3276:JFK3339 JPG3276:JPG3339 JZC3276:JZC3339 KIY3276:KIY3339 KSU3276:KSU3339 LCQ3276:LCQ3339 LMM3276:LMM3339 LWI3276:LWI3339 MGE3276:MGE3339 MQA3276:MQA3339 MZW3276:MZW3339 NJS3276:NJS3339 NTO3276:NTO3339 ODK3276:ODK3339 ONG3276:ONG3339 OXC3276:OXC3339 PGY3276:PGY3339 PQU3276:PQU3339 QAQ3276:QAQ3339 QKM3276:QKM3339 QUI3276:QUI3339 REE3276:REE3339 ROA3276:ROA3339 RXW3276:RXW3339 SHS3276:SHS3339 SRO3276:SRO3339 TBK3276:TBK3339 TLG3276:TLG3339 TVC3276:TVC3339 UEY3276:UEY3339 UOU3276:UOU3339 UYQ3276:UYQ3339 VIM3276:VIM3339 VSI3276:VSI3339 WCE3276:WCE3339 WMA3276:WMA3339 WVW3276:WVW3339 O3445:O3455 JK3445:JK3455 TG3445:TG3455 ADC3445:ADC3455 AMY3445:AMY3455 AWU3445:AWU3455 BGQ3445:BGQ3455 BQM3445:BQM3455 CAI3445:CAI3455 CKE3445:CKE3455 CUA3445:CUA3455 DDW3445:DDW3455 DNS3445:DNS3455 DXO3445:DXO3455 EHK3445:EHK3455 ERG3445:ERG3455 FBC3445:FBC3455 FKY3445:FKY3455 FUU3445:FUU3455 GEQ3445:GEQ3455 GOM3445:GOM3455 GYI3445:GYI3455 HIE3445:HIE3455 HSA3445:HSA3455 IBW3445:IBW3455 ILS3445:ILS3455 IVO3445:IVO3455 JFK3445:JFK3455 JPG3445:JPG3455 JZC3445:JZC3455 KIY3445:KIY3455 KSU3445:KSU3455 LCQ3445:LCQ3455 LMM3445:LMM3455 LWI3445:LWI3455 MGE3445:MGE3455 MQA3445:MQA3455 MZW3445:MZW3455 NJS3445:NJS3455 NTO3445:NTO3455 ODK3445:ODK3455 ONG3445:ONG3455 OXC3445:OXC3455 PGY3445:PGY3455 PQU3445:PQU3455 QAQ3445:QAQ3455 QKM3445:QKM3455 QUI3445:QUI3455 REE3445:REE3455 ROA3445:ROA3455 RXW3445:RXW3455 SHS3445:SHS3455 SRO3445:SRO3455 TBK3445:TBK3455 TLG3445:TLG3455 TVC3445:TVC3455 UEY3445:UEY3455 UOU3445:UOU3455 UYQ3445:UYQ3455 VIM3445:VIM3455 VSI3445:VSI3455 WCE3445:WCE3455 WMA3445:WMA3455 WVW3445:WVW3455 JK7726:JK7727 TG7726:TG7727 ADC7726:ADC7727 AMY7726:AMY7727 AWU7726:AWU7727 BGQ7726:BGQ7727 BQM7726:BQM7727 CAI7726:CAI7727 CKE7726:CKE7727 CUA7726:CUA7727 DDW7726:DDW7727 DNS7726:DNS7727 DXO7726:DXO7727 EHK7726:EHK7727 ERG7726:ERG7727 FBC7726:FBC7727 FKY7726:FKY7727 FUU7726:FUU7727 GEQ7726:GEQ7727 GOM7726:GOM7727 GYI7726:GYI7727 HIE7726:HIE7727 HSA7726:HSA7727 IBW7726:IBW7727 ILS7726:ILS7727 IVO7726:IVO7727 JFK7726:JFK7727 JPG7726:JPG7727 JZC7726:JZC7727 KIY7726:KIY7727 KSU7726:KSU7727 LCQ7726:LCQ7727 LMM7726:LMM7727 LWI7726:LWI7727 MGE7726:MGE7727 MQA7726:MQA7727 MZW7726:MZW7727 NJS7726:NJS7727 NTO7726:NTO7727 ODK7726:ODK7727 ONG7726:ONG7727 OXC7726:OXC7727 PGY7726:PGY7727 PQU7726:PQU7727 QAQ7726:QAQ7727 QKM7726:QKM7727 QUI7726:QUI7727 REE7726:REE7727 ROA7726:ROA7727 RXW7726:RXW7727 SHS7726:SHS7727 SRO7726:SRO7727 TBK7726:TBK7727 TLG7726:TLG7727 TVC7726:TVC7727 UEY7726:UEY7727 UOU7726:UOU7727 UYQ7726:UYQ7727 VIM7726:VIM7727 VSI7726:VSI7727 WCE7726:WCE7727 WMA7726:WMA7727 WVW7778 WVW7925:WVW7926 O3630:O3643 JK3630:JK3643 TG3630:TG3643 ADC3630:ADC3643 AMY3630:AMY3643 AWU3630:AWU3643 BGQ3630:BGQ3643 BQM3630:BQM3643 CAI3630:CAI3643 CKE3630:CKE3643 CUA3630:CUA3643 DDW3630:DDW3643 DNS3630:DNS3643 DXO3630:DXO3643 EHK3630:EHK3643 ERG3630:ERG3643 FBC3630:FBC3643 FKY3630:FKY3643 FUU3630:FUU3643 GEQ3630:GEQ3643 GOM3630:GOM3643 GYI3630:GYI3643 HIE3630:HIE3643 HSA3630:HSA3643 IBW3630:IBW3643 ILS3630:ILS3643 IVO3630:IVO3643 JFK3630:JFK3643 JPG3630:JPG3643 JZC3630:JZC3643 KIY3630:KIY3643 KSU3630:KSU3643 LCQ3630:LCQ3643 LMM3630:LMM3643 LWI3630:LWI3643 MGE3630:MGE3643 MQA3630:MQA3643 MZW3630:MZW3643 NJS3630:NJS3643 NTO3630:NTO3643 ODK3630:ODK3643 ONG3630:ONG3643 OXC3630:OXC3643 PGY3630:PGY3643 PQU3630:PQU3643 QAQ3630:QAQ3643 QKM3630:QKM3643 QUI3630:QUI3643 REE3630:REE3643 ROA3630:ROA3643 RXW3630:RXW3643 SHS3630:SHS3643 SRO3630:SRO3643 TBK3630:TBK3643 TLG3630:TLG3643 TVC3630:TVC3643 UEY3630:UEY3643 UOU3630:UOU3643 UYQ3630:UYQ3643 VIM3630:VIM3643 VSI3630:VSI3643 WCE3630:WCE3643 WMA3630:WMA3643 WVW3630:WVW3643 O3717 JK3717 TG3717 ADC3717 AMY3717 AWU3717 BGQ3717 BQM3717 CAI3717 CKE3717 CUA3717 DDW3717 DNS3717 DXO3717 EHK3717 ERG3717 FBC3717 FKY3717 FUU3717 GEQ3717 GOM3717 GYI3717 HIE3717 HSA3717 IBW3717 ILS3717 IVO3717 JFK3717 JPG3717 JZC3717 KIY3717 KSU3717 LCQ3717 LMM3717 LWI3717 MGE3717 MQA3717 MZW3717 NJS3717 NTO3717 ODK3717 ONG3717 OXC3717 PGY3717 PQU3717 QAQ3717 QKM3717 QUI3717 REE3717 ROA3717 RXW3717 SHS3717 SRO3717 TBK3717 TLG3717 TVC3717 UEY3717 UOU3717 UYQ3717 VIM3717 VSI3717 WCE3717 WMA3717 WVW3717 O3720:O3723 JK3720:JK3723 TG3720:TG3723 ADC3720:ADC3723 AMY3720:AMY3723 AWU3720:AWU3723 BGQ3720:BGQ3723 BQM3720:BQM3723 CAI3720:CAI3723 CKE3720:CKE3723 CUA3720:CUA3723 DDW3720:DDW3723 DNS3720:DNS3723 DXO3720:DXO3723 EHK3720:EHK3723 ERG3720:ERG3723 FBC3720:FBC3723 FKY3720:FKY3723 FUU3720:FUU3723 GEQ3720:GEQ3723 GOM3720:GOM3723 GYI3720:GYI3723 HIE3720:HIE3723 HSA3720:HSA3723 IBW3720:IBW3723 ILS3720:ILS3723 IVO3720:IVO3723 JFK3720:JFK3723 JPG3720:JPG3723 JZC3720:JZC3723 KIY3720:KIY3723 KSU3720:KSU3723 LCQ3720:LCQ3723 LMM3720:LMM3723 LWI3720:LWI3723 MGE3720:MGE3723 MQA3720:MQA3723 MZW3720:MZW3723 NJS3720:NJS3723 NTO3720:NTO3723 ODK3720:ODK3723 ONG3720:ONG3723 OXC3720:OXC3723 PGY3720:PGY3723 PQU3720:PQU3723 QAQ3720:QAQ3723 QKM3720:QKM3723 QUI3720:QUI3723 REE3720:REE3723 ROA3720:ROA3723 RXW3720:RXW3723 SHS3720:SHS3723 SRO3720:SRO3723 TBK3720:TBK3723 TLG3720:TLG3723 TVC3720:TVC3723 UEY3720:UEY3723 UOU3720:UOU3723 UYQ3720:UYQ3723 VIM3720:VIM3723 VSI3720:VSI3723 WCE3720:WCE3723 WMA3720:WMA3723 WVW3720:WVW3723 O3772:O3781 JK3772:JK3781 TG3772:TG3781 ADC3772:ADC3781 AMY3772:AMY3781 AWU3772:AWU3781 BGQ3772:BGQ3781 BQM3772:BQM3781 CAI3772:CAI3781 CKE3772:CKE3781 CUA3772:CUA3781 DDW3772:DDW3781 DNS3772:DNS3781 DXO3772:DXO3781 EHK3772:EHK3781 ERG3772:ERG3781 FBC3772:FBC3781 FKY3772:FKY3781 FUU3772:FUU3781 GEQ3772:GEQ3781 GOM3772:GOM3781 GYI3772:GYI3781 HIE3772:HIE3781 HSA3772:HSA3781 IBW3772:IBW3781 ILS3772:ILS3781 IVO3772:IVO3781 JFK3772:JFK3781 JPG3772:JPG3781 JZC3772:JZC3781 KIY3772:KIY3781 KSU3772:KSU3781 LCQ3772:LCQ3781 LMM3772:LMM3781 LWI3772:LWI3781 MGE3772:MGE3781 MQA3772:MQA3781 MZW3772:MZW3781 NJS3772:NJS3781 NTO3772:NTO3781 ODK3772:ODK3781 ONG3772:ONG3781 OXC3772:OXC3781 PGY3772:PGY3781 PQU3772:PQU3781 QAQ3772:QAQ3781 QKM3772:QKM3781 QUI3772:QUI3781 REE3772:REE3781 ROA3772:ROA3781 RXW3772:RXW3781 SHS3772:SHS3781 SRO3772:SRO3781 TBK3772:TBK3781 TLG3772:TLG3781 TVC3772:TVC3781 UEY3772:UEY3781 UOU3772:UOU3781 UYQ3772:UYQ3781 VIM3772:VIM3781 VSI3772:VSI3781 WCE3772:WCE3781 WMA3772:WMA3781 WVW3772:WVW3781 O3872:O3885 JK3872:JK3885 TG3872:TG3885 ADC3872:ADC3885 AMY3872:AMY3885 AWU3872:AWU3885 BGQ3872:BGQ3885 BQM3872:BQM3885 CAI3872:CAI3885 CKE3872:CKE3885 CUA3872:CUA3885 DDW3872:DDW3885 DNS3872:DNS3885 DXO3872:DXO3885 EHK3872:EHK3885 ERG3872:ERG3885 FBC3872:FBC3885 FKY3872:FKY3885 FUU3872:FUU3885 GEQ3872:GEQ3885 GOM3872:GOM3885 GYI3872:GYI3885 HIE3872:HIE3885 HSA3872:HSA3885 IBW3872:IBW3885 ILS3872:ILS3885 IVO3872:IVO3885 JFK3872:JFK3885 JPG3872:JPG3885 JZC3872:JZC3885 KIY3872:KIY3885 KSU3872:KSU3885 LCQ3872:LCQ3885 LMM3872:LMM3885 LWI3872:LWI3885 MGE3872:MGE3885 MQA3872:MQA3885 MZW3872:MZW3885 NJS3872:NJS3885 NTO3872:NTO3885 ODK3872:ODK3885 ONG3872:ONG3885 OXC3872:OXC3885 PGY3872:PGY3885 PQU3872:PQU3885 QAQ3872:QAQ3885 QKM3872:QKM3885 QUI3872:QUI3885 REE3872:REE3885 ROA3872:ROA3885 RXW3872:RXW3885 SHS3872:SHS3885 SRO3872:SRO3885 TBK3872:TBK3885 TLG3872:TLG3885 TVC3872:TVC3885 UEY3872:UEY3885 UOU3872:UOU3885 UYQ3872:UYQ3885 VIM3872:VIM3885 VSI3872:VSI3885 WCE3872:WCE3885 WMA3872:WMA3885 WVW3872:WVW3885 WVW4216:WVW4241 JK3858:JK3870 TG3858:TG3870 ADC3858:ADC3870 AMY3858:AMY3870 AWU3858:AWU3870 BGQ3858:BGQ3870 BQM3858:BQM3870 CAI3858:CAI3870 CKE3858:CKE3870 CUA3858:CUA3870 DDW3858:DDW3870 DNS3858:DNS3870 DXO3858:DXO3870 EHK3858:EHK3870 ERG3858:ERG3870 FBC3858:FBC3870 FKY3858:FKY3870 FUU3858:FUU3870 GEQ3858:GEQ3870 GOM3858:GOM3870 GYI3858:GYI3870 HIE3858:HIE3870 HSA3858:HSA3870 IBW3858:IBW3870 ILS3858:ILS3870 IVO3858:IVO3870 JFK3858:JFK3870 JPG3858:JPG3870 JZC3858:JZC3870 KIY3858:KIY3870 KSU3858:KSU3870 LCQ3858:LCQ3870 LMM3858:LMM3870 LWI3858:LWI3870 MGE3858:MGE3870 MQA3858:MQA3870 MZW3858:MZW3870 NJS3858:NJS3870 NTO3858:NTO3870 ODK3858:ODK3870 ONG3858:ONG3870 OXC3858:OXC3870 PGY3858:PGY3870 PQU3858:PQU3870 QAQ3858:QAQ3870 QKM3858:QKM3870 QUI3858:QUI3870 REE3858:REE3870 ROA3858:ROA3870 RXW3858:RXW3870 SHS3858:SHS3870 SRO3858:SRO3870 TBK3858:TBK3870 TLG3858:TLG3870 TVC3858:TVC3870 UEY3858:UEY3870 UOU3858:UOU3870 UYQ3858:UYQ3870 VIM3858:VIM3870 VSI3858:VSI3870 WCE3858:WCE3870 WMA3858:WMA3870 WVW3858:WVW3870 O3991:O4000 JK3991:JK4000 TG3991:TG4000 ADC3991:ADC4000 AMY3991:AMY4000 AWU3991:AWU4000 BGQ3991:BGQ4000 BQM3991:BQM4000 CAI3991:CAI4000 CKE3991:CKE4000 CUA3991:CUA4000 DDW3991:DDW4000 DNS3991:DNS4000 DXO3991:DXO4000 EHK3991:EHK4000 ERG3991:ERG4000 FBC3991:FBC4000 FKY3991:FKY4000 FUU3991:FUU4000 GEQ3991:GEQ4000 GOM3991:GOM4000 GYI3991:GYI4000 HIE3991:HIE4000 HSA3991:HSA4000 IBW3991:IBW4000 ILS3991:ILS4000 IVO3991:IVO4000 JFK3991:JFK4000 JPG3991:JPG4000 JZC3991:JZC4000 KIY3991:KIY4000 KSU3991:KSU4000 LCQ3991:LCQ4000 LMM3991:LMM4000 LWI3991:LWI4000 MGE3991:MGE4000 MQA3991:MQA4000 MZW3991:MZW4000 NJS3991:NJS4000 NTO3991:NTO4000 ODK3991:ODK4000 ONG3991:ONG4000 OXC3991:OXC4000 PGY3991:PGY4000 PQU3991:PQU4000 QAQ3991:QAQ4000 QKM3991:QKM4000 QUI3991:QUI4000 REE3991:REE4000 ROA3991:ROA4000 RXW3991:RXW4000 SHS3991:SHS4000 SRO3991:SRO4000 TBK3991:TBK4000 TLG3991:TLG4000 TVC3991:TVC4000 UEY3991:UEY4000 UOU3991:UOU4000 UYQ3991:UYQ4000 VIM3991:VIM4000 VSI3991:VSI4000 WCE3991:WCE4000 WMA3991:WMA4000 WVW3991:WVW4000 O4097:O4102 JK4097:JK4102 TG4097:TG4102 ADC4097:ADC4102 AMY4097:AMY4102 AWU4097:AWU4102 BGQ4097:BGQ4102 BQM4097:BQM4102 CAI4097:CAI4102 CKE4097:CKE4102 CUA4097:CUA4102 DDW4097:DDW4102 DNS4097:DNS4102 DXO4097:DXO4102 EHK4097:EHK4102 ERG4097:ERG4102 FBC4097:FBC4102 FKY4097:FKY4102 FUU4097:FUU4102 GEQ4097:GEQ4102 GOM4097:GOM4102 GYI4097:GYI4102 HIE4097:HIE4102 HSA4097:HSA4102 IBW4097:IBW4102 ILS4097:ILS4102 IVO4097:IVO4102 JFK4097:JFK4102 JPG4097:JPG4102 JZC4097:JZC4102 KIY4097:KIY4102 KSU4097:KSU4102 LCQ4097:LCQ4102 LMM4097:LMM4102 LWI4097:LWI4102 MGE4097:MGE4102 MQA4097:MQA4102 MZW4097:MZW4102 NJS4097:NJS4102 NTO4097:NTO4102 ODK4097:ODK4102 ONG4097:ONG4102 OXC4097:OXC4102 PGY4097:PGY4102 PQU4097:PQU4102 QAQ4097:QAQ4102 QKM4097:QKM4102 QUI4097:QUI4102 REE4097:REE4102 ROA4097:ROA4102 RXW4097:RXW4102 SHS4097:SHS4102 SRO4097:SRO4102 TBK4097:TBK4102 TLG4097:TLG4102 TVC4097:TVC4102 UEY4097:UEY4102 UOU4097:UOU4102 UYQ4097:UYQ4102 VIM4097:VIM4102 VSI4097:VSI4102 WCE4097:WCE4102 WMA4097:WMA4102 WCE7925:WCE7926 WMA7925:WMA7926 AMY1065:AMY1154 AWU1065:AWU1154 ADC1065:ADC1154 BQM1065:BQM1154 CAI1065:CAI1154 CKE1065:CKE1154 CUA1065:CUA1154 DDW1065:DDW1154 DNS1065:DNS1154 DXO1065:DXO1154 EHK1065:EHK1154 ERG1065:ERG1154 FBC1065:FBC1154 FKY1065:FKY1154 FUU1065:FUU1154 GEQ1065:GEQ1154 GOM1065:GOM1154 GYI1065:GYI1154 HIE1065:HIE1154 HSA1065:HSA1154 IBW1065:IBW1154 ILS1065:ILS1154 IVO1065:IVO1154 JFK1065:JFK1154 JPG1065:JPG1154 JZC1065:JZC1154 KIY1065:KIY1154 KSU1065:KSU1154 LCQ1065:LCQ1154 LMM1065:LMM1154 LWI1065:LWI1154 MGE1065:MGE1154 MQA1065:MQA1154 MZW1065:MZW1154 NJS1065:NJS1154 NTO1065:NTO1154 ODK1065:ODK1154 ONG1065:ONG1154 OXC1065:OXC1154 PGY1065:PGY1154 PQU1065:PQU1154 QAQ1065:QAQ1154 QKM1065:QKM1154 QUI1065:QUI1154 REE1065:REE1154 ROA1065:ROA1154 RXW1065:RXW1154 SHS1065:SHS1154 SRO1065:SRO1154 TBK1065:TBK1154 TLG1065:TLG1154 TVC1065:TVC1154 UEY1065:UEY1154 UOU1065:UOU1154 UYQ1065:UYQ1154 VIM1065:VIM1154 VSI1065:VSI1154 WCE1065:WCE1154 WMA1065:WMA1154 WVW1065:WVW1154 BGQ1065:BGQ1154 JK1065:JK1154 TG1065:TG1154 O558:O559 O1028:O1030 O1005:O1006 JK1005:JK1006 TG1005:TG1006 ADC1005:ADC1006 AMY1005:AMY1006 AWU1005:AWU1006 BGQ1005:BGQ1006 BQM1005:BQM1006 CAI1005:CAI1006 CKE1005:CKE1006 CUA1005:CUA1006 DDW1005:DDW1006 DNS1005:DNS1006 DXO1005:DXO1006 EHK1005:EHK1006 ERG1005:ERG1006 FBC1005:FBC1006 FKY1005:FKY1006 FUU1005:FUU1006 GEQ1005:GEQ1006 GOM1005:GOM1006 GYI1005:GYI1006 HIE1005:HIE1006 HSA1005:HSA1006 IBW1005:IBW1006 ILS1005:ILS1006 IVO1005:IVO1006 JFK1005:JFK1006 JPG1005:JPG1006 JZC1005:JZC1006 KIY1005:KIY1006 KSU1005:KSU1006 LCQ1005:LCQ1006 LMM1005:LMM1006 LWI1005:LWI1006 MGE1005:MGE1006 MQA1005:MQA1006 MZW1005:MZW1006 NJS1005:NJS1006 NTO1005:NTO1006 ODK1005:ODK1006 ONG1005:ONG1006 OXC1005:OXC1006 PGY1005:PGY1006 PQU1005:PQU1006 QAQ1005:QAQ1006 QKM1005:QKM1006 QUI1005:QUI1006 REE1005:REE1006 ROA1005:ROA1006 RXW1005:RXW1006 SHS1005:SHS1006 SRO1005:SRO1006 TBK1005:TBK1006 TLG1005:TLG1006 TVC1005:TVC1006 UEY1005:UEY1006 UOU1005:UOU1006 UYQ1005:UYQ1006 VIM1005:VIM1006 VSI1005:VSI1006 WCE1005:WCE1006 WMA1005:WMA1006 WVW1005:WVW1006 BQM1028:BQM1035 CAI1028:CAI1035 CKE1028:CKE1035 CUA1028:CUA1035 DDW1028:DDW1035 DNS1028:DNS1035 DXO1028:DXO1035 EHK1028:EHK1035 ERG1028:ERG1035 FBC1028:FBC1035 FKY1028:FKY1035 FUU1028:FUU1035 GEQ1028:GEQ1035 GOM1028:GOM1035 GYI1028:GYI1035 HIE1028:HIE1035 HSA1028:HSA1035 IBW1028:IBW1035 ILS1028:ILS1035 IVO1028:IVO1035 JFK1028:JFK1035 JPG1028:JPG1035 JZC1028:JZC1035 KIY1028:KIY1035 KSU1028:KSU1035 LCQ1028:LCQ1035 LMM1028:LMM1035 LWI1028:LWI1035 MGE1028:MGE1035 MQA1028:MQA1035 MZW1028:MZW1035 NJS1028:NJS1035 NTO1028:NTO1035 ODK1028:ODK1035 ONG1028:ONG1035 OXC1028:OXC1035 PGY1028:PGY1035 PQU1028:PQU1035 QAQ1028:QAQ1035 QKM1028:QKM1035 QUI1028:QUI1035 REE1028:REE1035 ROA1028:ROA1035 RXW1028:RXW1035 SHS1028:SHS1035 SRO1028:SRO1035 TBK1028:TBK1035 TLG1028:TLG1035 TVC1028:TVC1035 UEY1028:UEY1035 UOU1028:UOU1035 UYQ1028:UYQ1035 VIM1028:VIM1035 VSI1028:VSI1035 WCE1028:WCE1035 WMA1028:WMA1035 WVW1028:WVW1035 BGQ1028:BGQ1035 JK1028:JK1035 TG1028:TG1035 ADC1028:ADC1035 AMY1028:AMY1035 AWU1028:AWU1035 WVW794:WVW796 WMA794:WMA796 WCE794:WCE796 VSI794:VSI796 VIM794:VIM796 UYQ794:UYQ796 UOU794:UOU796 UEY794:UEY796 TVC794:TVC796 TLG794:TLG796 TBK794:TBK796 SRO794:SRO796 SHS794:SHS796 RXW794:RXW796 ROA794:ROA796 REE794:REE796 QUI794:QUI796 QKM794:QKM796 QAQ794:QAQ796 PQU794:PQU796 PGY794:PGY796 OXC794:OXC796 ONG794:ONG796 ODK794:ODK796 NTO794:NTO796 NJS794:NJS796 MZW794:MZW796 MQA794:MQA796 MGE794:MGE796 LWI794:LWI796 LMM794:LMM796 LCQ794:LCQ796 KSU794:KSU796 KIY794:KIY796 JZC794:JZC796 JPG794:JPG796 JFK794:JFK796 IVO794:IVO796 ILS794:ILS796 IBW794:IBW796 HSA794:HSA796 HIE794:HIE796 GYI794:GYI796 GOM794:GOM796 GEQ794:GEQ796 FUU794:FUU796 FKY794:FKY796 FBC794:FBC796 ERG794:ERG796 EHK794:EHK796 DXO794:DXO796 DNS794:DNS796 DDW794:DDW796 CUA794:CUA796 CKE794:CKE796 CAI794:CAI796 BQM794:BQM796 BGQ794:BGQ796 AWU794:AWU796 AMY794:AMY796 ADC794:ADC796 TG794:TG796 JK794:JK796 O794:O796 WLU544:WLU560 WBY544:WBY560 VSC544:VSC560 VIG544:VIG560 UYK544:UYK560 UOO544:UOO560 UES544:UES560 TUW544:TUW560 TLA544:TLA560 TBE544:TBE560 SRI544:SRI560 SHM544:SHM560 RXQ544:RXQ560 RNU544:RNU560 RDY544:RDY560 QUC544:QUC560 QKG544:QKG560 QAK544:QAK560 PQO544:PQO560 PGS544:PGS560 OWW544:OWW560 ONA544:ONA560 ODE544:ODE560 NTI544:NTI560 NJM544:NJM560 MZQ544:MZQ560 MPU544:MPU560 MFY544:MFY560 LWC544:LWC560 LMG544:LMG560 LCK544:LCK560 KSO544:KSO560 KIS544:KIS560 JYW544:JYW560 JPA544:JPA560 JFE544:JFE560 IVI544:IVI560 ILM544:ILM560 IBQ544:IBQ560 HRU544:HRU560 HHY544:HHY560 GYC544:GYC560 GOG544:GOG560 GEK544:GEK560 FUO544:FUO560 FKS544:FKS560 FAW544:FAW560 ERA544:ERA560 EHE544:EHE560 DXI544:DXI560 DNM544:DNM560 DDQ544:DDQ560 CTU544:CTU560 CJY544:CJY560 CAC544:CAC560 BQG544:BQG560 BGK544:BGK560 AWO544:AWO560 AMS544:AMS560 ACW544:ACW560 TA544:TA560 JE544:JE560 JE527:JE542 TA527:TA542 ACW527:ACW542 AMS527:AMS542 AWO527:AWO542 BGK527:BGK542 BQG527:BQG542 CAC527:CAC542 CJY527:CJY542 CTU527:CTU542 DDQ527:DDQ542 DNM527:DNM542 DXI527:DXI542 EHE527:EHE542 ERA527:ERA542 FAW527:FAW542 FKS527:FKS542 FUO527:FUO542 GEK527:GEK542 GOG527:GOG542 GYC527:GYC542 HHY527:HHY542 HRU527:HRU542 IBQ527:IBQ542 ILM527:ILM542 IVI527:IVI542 JFE527:JFE542 JPA527:JPA542 JYW527:JYW542 KIS527:KIS542 KSO527:KSO542 LCK527:LCK542 LMG527:LMG542 LWC527:LWC542 MFY527:MFY542 MPU527:MPU542 MZQ527:MZQ542 NJM527:NJM542 NTI527:NTI542 ODE527:ODE542 ONA527:ONA542 OWW527:OWW542 PGS527:PGS542 PQO527:PQO542 QAK527:QAK542 QKG527:QKG542 QUC527:QUC542 RDY527:RDY542 RNU527:RNU542 RXQ527:RXQ542 SHM527:SHM542 SRI527:SRI542 TBE527:TBE542 TLA527:TLA542 TUW527:TUW542 UES527:UES542 UOO527:UOO542 UYK527:UYK542 VIG527:VIG542 VSC527:VSC542 WBY527:WBY542 WLU527:WLU542 WVQ527:WVQ542 WVQ544:WVQ560 JK543 TG543 ADC543 AMY543 AWU543 BGQ543 BQM543 CAI543 CKE543 CUA543 DDW543 DNS543 DXO543 EHK543 ERG543 FBC543 FKY543 FUU543 GEQ543 GOM543 GYI543 HIE543 HSA543 IBW543 ILS543 IVO543 JFK543 JPG543 JZC543 KIY543 KSU543 LCQ543 LMM543 LWI543 MGE543 MQA543 MZW543 NJS543 NTO543 ODK543 ONG543 OXC543 PGY543 PQU543 QAQ543 QKM543 QUI543 REE543 ROA543 RXW543 SHS543 SRO543 TBK543 TLG543 TVC543 UEY543 UOU543 UYQ543 VIM543 VSI543 WCE543 WMA543 WVW543 O891:O903 JK891:JK903 TG891:TG903 ADC891:ADC903 AMY891:AMY903 AWU891:AWU903 BGQ891:BGQ903 BQM891:BQM903 CAI891:CAI903 CKE891:CKE903 CUA891:CUA903 DDW891:DDW903 DNS891:DNS903 DXO891:DXO903 EHK891:EHK903 ERG891:ERG903 FBC891:FBC903 FKY891:FKY903 FUU891:FUU903 GEQ891:GEQ903 GOM891:GOM903 GYI891:GYI903 HIE891:HIE903 HSA891:HSA903 IBW891:IBW903 ILS891:ILS903 IVO891:IVO903 JFK891:JFK903 JPG891:JPG903 JZC891:JZC903 KIY891:KIY903 KSU891:KSU903 LCQ891:LCQ903 LMM891:LMM903 LWI891:LWI903 MGE891:MGE903 MQA891:MQA903 MZW891:MZW903 NJS891:NJS903 NTO891:NTO903 ODK891:ODK903 ONG891:ONG903 OXC891:OXC903 PGY891:PGY903 PQU891:PQU903 QAQ891:QAQ903 QKM891:QKM903 QUI891:QUI903 REE891:REE903 ROA891:ROA903 RXW891:RXW903 SHS891:SHS903 SRO891:SRO903 TBK891:TBK903 TLG891:TLG903 TVC891:TVC903 UEY891:UEY903 UOU891:UOU903 UYQ891:UYQ903 VIM891:VIM903 VSI891:VSI903 WCE891:WCE903 WMA891:WMA903 WVW891:WVW903 O950 O527:O556 O7726:O7727 O4209:O4211 JK4209:JK4211 TG4209:TG4211 ADC4209:ADC4211 AMY4209:AMY4211 AWU4209:AWU4211 BGQ4209:BGQ4211 BQM4209:BQM4211 CAI4209:CAI4211 CKE4209:CKE4211 CUA4209:CUA4211 DDW4209:DDW4211 DNS4209:DNS4211 DXO4209:DXO4211 EHK4209:EHK4211 ERG4209:ERG4211 FBC4209:FBC4211 FKY4209:FKY4211 FUU4209:FUU4211 GEQ4209:GEQ4211 GOM4209:GOM4211 GYI4209:GYI4211 HIE4209:HIE4211 HSA4209:HSA4211 IBW4209:IBW4211 ILS4209:ILS4211 IVO4209:IVO4211 JFK4209:JFK4211 JPG4209:JPG4211 JZC4209:JZC4211 KIY4209:KIY4211 KSU4209:KSU4211 LCQ4209:LCQ4211 LMM4209:LMM4211 LWI4209:LWI4211 MGE4209:MGE4211 MQA4209:MQA4211 MZW4209:MZW4211 NJS4209:NJS4211 NTO4209:NTO4211 ODK4209:ODK4211 ONG4209:ONG4211 OXC4209:OXC4211 PGY4209:PGY4211 PQU4209:PQU4211 QAQ4209:QAQ4211 QKM4209:QKM4211 QUI4209:QUI4211 REE4209:REE4211 ROA4209:ROA4211 RXW4209:RXW4211 SHS4209:SHS4211 SRO4209:SRO4211 TBK4209:TBK4211 TLG4209:TLG4211 TVC4209:TVC4211 UEY4209:UEY4211 UOU4209:UOU4211 UYQ4209:UYQ4211 VIM4209:VIM4211 VSI4209:VSI4211 WCE4209:WCE4211 WMA4209:WMA4211 WVW4209:WVW4211 O4216:O4241 JK4216:JK4241 TG4216:TG4241 ADC4216:ADC4241 AMY4216:AMY4241 AWU4216:AWU4241 BGQ4216:BGQ4241 BQM4216:BQM4241 CAI4216:CAI4241 CKE4216:CKE4241 CUA4216:CUA4241 DDW4216:DDW4241 DNS4216:DNS4241 DXO4216:DXO4241 EHK4216:EHK4241 ERG4216:ERG4241 FBC4216:FBC4241 FKY4216:FKY4241 FUU4216:FUU4241 GEQ4216:GEQ4241 GOM4216:GOM4241 GYI4216:GYI4241 HIE4216:HIE4241 HSA4216:HSA4241 IBW4216:IBW4241 ILS4216:ILS4241 IVO4216:IVO4241 JFK4216:JFK4241 JPG4216:JPG4241 JZC4216:JZC4241 KIY4216:KIY4241 KSU4216:KSU4241 LCQ4216:LCQ4241 LMM4216:LMM4241 LWI4216:LWI4241 MGE4216:MGE4241 MQA4216:MQA4241 MZW4216:MZW4241 NJS4216:NJS4241 NTO4216:NTO4241 ODK4216:ODK4241 ONG4216:ONG4241 OXC4216:OXC4241 PGY4216:PGY4241 PQU4216:PQU4241 QAQ4216:QAQ4241 QKM4216:QKM4241 QUI4216:QUI4241 REE4216:REE4241 ROA4216:ROA4241 RXW4216:RXW4241 SHS4216:SHS4241 SRO4216:SRO4241 TBK4216:TBK4241 TLG4216:TLG4241 TVC4216:TVC4241 UEY4216:UEY4241 UOU4216:UOU4241 UYQ4216:UYQ4241 VIM4216:VIM4241 VSI4216:VSI4241 WCE4216:WCE4241 WMA4216:WMA4241 O3858:O3859 O3861:O3870 O1860 O4377:O4381 JK4377:JK4381 TG4377:TG4381 ADC4377:ADC4381 AMY4377:AMY4381 AWU4377:AWU4381 BGQ4377:BGQ4381 BQM4377:BQM4381 CAI4377:CAI4381 CKE4377:CKE4381 CUA4377:CUA4381 DDW4377:DDW4381 DNS4377:DNS4381 DXO4377:DXO4381 EHK4377:EHK4381 ERG4377:ERG4381 FBC4377:FBC4381 FKY4377:FKY4381 FUU4377:FUU4381 GEQ4377:GEQ4381 GOM4377:GOM4381 GYI4377:GYI4381 HIE4377:HIE4381 HSA4377:HSA4381 IBW4377:IBW4381 ILS4377:ILS4381 IVO4377:IVO4381 JFK4377:JFK4381 JPG4377:JPG4381 JZC4377:JZC4381 KIY4377:KIY4381 KSU4377:KSU4381 LCQ4377:LCQ4381 LMM4377:LMM4381 LWI4377:LWI4381 MGE4377:MGE4381 MQA4377:MQA4381 MZW4377:MZW4381 NJS4377:NJS4381 NTO4377:NTO4381 ODK4377:ODK4381 ONG4377:ONG4381 OXC4377:OXC4381 PGY4377:PGY4381 PQU4377:PQU4381 QAQ4377:QAQ4381 QKM4377:QKM4381 QUI4377:QUI4381 REE4377:REE4381 ROA4377:ROA4381 RXW4377:RXW4381 SHS4377:SHS4381 SRO4377:SRO4381 TBK4377:TBK4381 TLG4377:TLG4381 TVC4377:TVC4381 UEY4377:UEY4381 UOU4377:UOU4381 UYQ4377:UYQ4381 VIM4377:VIM4381 VSI4377:VSI4381 WCE4377:WCE4381 WMA4377:WMA4381 WVW4377:WVW4381 O4420:O4426 JK4420:JK4426 TG4420:TG4426 ADC4420:ADC4426 AMY4420:AMY4426 AWU4420:AWU4426 BGQ4420:BGQ4426 BQM4420:BQM4426 CAI4420:CAI4426 CKE4420:CKE4426 CUA4420:CUA4426 DDW4420:DDW4426 DNS4420:DNS4426 DXO4420:DXO4426 EHK4420:EHK4426 ERG4420:ERG4426 FBC4420:FBC4426 FKY4420:FKY4426 FUU4420:FUU4426 GEQ4420:GEQ4426 GOM4420:GOM4426 GYI4420:GYI4426 HIE4420:HIE4426 HSA4420:HSA4426 IBW4420:IBW4426 ILS4420:ILS4426 IVO4420:IVO4426 JFK4420:JFK4426 JPG4420:JPG4426 JZC4420:JZC4426 KIY4420:KIY4426 KSU4420:KSU4426 LCQ4420:LCQ4426 LMM4420:LMM4426 LWI4420:LWI4426 MGE4420:MGE4426 MQA4420:MQA4426 MZW4420:MZW4426 NJS4420:NJS4426 NTO4420:NTO4426 ODK4420:ODK4426 ONG4420:ONG4426 OXC4420:OXC4426 PGY4420:PGY4426 PQU4420:PQU4426 QAQ4420:QAQ4426 QKM4420:QKM4426 QUI4420:QUI4426 REE4420:REE4426 ROA4420:ROA4426 RXW4420:RXW4426 SHS4420:SHS4426 SRO4420:SRO4426 TBK4420:TBK4426 TLG4420:TLG4426 TVC4420:TVC4426 UEY4420:UEY4426 UOU4420:UOU4426 UYQ4420:UYQ4426 VIM4420:VIM4426 VSI4420:VSI4426 WCE4420:WCE4426 WMA4420:WMA4426 WVW4420:WVW4426 O4498:O4511 JK4498:JK4511 TG4498:TG4511 ADC4498:ADC4511 AMY4498:AMY4511 AWU4498:AWU4511 BGQ4498:BGQ4511 BQM4498:BQM4511 CAI4498:CAI4511 CKE4498:CKE4511 CUA4498:CUA4511 DDW4498:DDW4511 DNS4498:DNS4511 DXO4498:DXO4511 EHK4498:EHK4511 ERG4498:ERG4511 FBC4498:FBC4511 FKY4498:FKY4511 FUU4498:FUU4511 GEQ4498:GEQ4511 GOM4498:GOM4511 GYI4498:GYI4511 HIE4498:HIE4511 HSA4498:HSA4511 IBW4498:IBW4511 ILS4498:ILS4511 IVO4498:IVO4511 JFK4498:JFK4511 JPG4498:JPG4511 JZC4498:JZC4511 KIY4498:KIY4511 KSU4498:KSU4511 LCQ4498:LCQ4511 LMM4498:LMM4511 LWI4498:LWI4511 MGE4498:MGE4511 MQA4498:MQA4511 MZW4498:MZW4511 NJS4498:NJS4511 NTO4498:NTO4511 ODK4498:ODK4511 ONG4498:ONG4511 OXC4498:OXC4511 PGY4498:PGY4511 PQU4498:PQU4511 QAQ4498:QAQ4511 QKM4498:QKM4511 QUI4498:QUI4511 REE4498:REE4511 ROA4498:ROA4511 RXW4498:RXW4511 SHS4498:SHS4511 SRO4498:SRO4511 TBK4498:TBK4511 TLG4498:TLG4511 TVC4498:TVC4511 UEY4498:UEY4511 UOU4498:UOU4511 UYQ4498:UYQ4511 VIM4498:VIM4511 VSI4498:VSI4511 WCE4498:WCE4511 WMA4498:WMA4511 WVW4498:WVW4511 O4545:O4556 JK4545:JK4556 TG4545:TG4556 ADC4545:ADC4556 AMY4545:AMY4556 AWU4545:AWU4556 BGQ4545:BGQ4556 BQM4545:BQM4556 CAI4545:CAI4556 CKE4545:CKE4556 CUA4545:CUA4556 DDW4545:DDW4556 DNS4545:DNS4556 DXO4545:DXO4556 EHK4545:EHK4556 ERG4545:ERG4556 FBC4545:FBC4556 FKY4545:FKY4556 FUU4545:FUU4556 GEQ4545:GEQ4556 GOM4545:GOM4556 GYI4545:GYI4556 HIE4545:HIE4556 HSA4545:HSA4556 IBW4545:IBW4556 ILS4545:ILS4556 IVO4545:IVO4556 JFK4545:JFK4556 JPG4545:JPG4556 JZC4545:JZC4556 KIY4545:KIY4556 KSU4545:KSU4556 LCQ4545:LCQ4556 LMM4545:LMM4556 LWI4545:LWI4556 MGE4545:MGE4556 MQA4545:MQA4556 MZW4545:MZW4556 NJS4545:NJS4556 NTO4545:NTO4556 ODK4545:ODK4556 ONG4545:ONG4556 OXC4545:OXC4556 PGY4545:PGY4556 PQU4545:PQU4556 QAQ4545:QAQ4556 QKM4545:QKM4556 QUI4545:QUI4556 REE4545:REE4556 ROA4545:ROA4556 RXW4545:RXW4556 SHS4545:SHS4556 SRO4545:SRO4556 TBK4545:TBK4556 TLG4545:TLG4556 TVC4545:TVC4556 UEY4545:UEY4556 UOU4545:UOU4556 UYQ4545:UYQ4556 VIM4545:VIM4556 VSI4545:VSI4556 WCE4545:WCE4556 WMA4545:WMA4556 WVW4545:WVW4556 O4684:O4702 JK4684:JK4702 TG4684:TG4702 ADC4684:ADC4702 AMY4684:AMY4702 AWU4684:AWU4702 BGQ4684:BGQ4702 BQM4684:BQM4702 CAI4684:CAI4702 CKE4684:CKE4702 CUA4684:CUA4702 DDW4684:DDW4702 DNS4684:DNS4702 DXO4684:DXO4702 EHK4684:EHK4702 ERG4684:ERG4702 FBC4684:FBC4702 FKY4684:FKY4702 FUU4684:FUU4702 GEQ4684:GEQ4702 GOM4684:GOM4702 GYI4684:GYI4702 HIE4684:HIE4702 HSA4684:HSA4702 IBW4684:IBW4702 ILS4684:ILS4702 IVO4684:IVO4702 JFK4684:JFK4702 JPG4684:JPG4702 JZC4684:JZC4702 KIY4684:KIY4702 KSU4684:KSU4702 LCQ4684:LCQ4702 LMM4684:LMM4702 LWI4684:LWI4702 MGE4684:MGE4702 MQA4684:MQA4702 MZW4684:MZW4702 NJS4684:NJS4702 NTO4684:NTO4702 ODK4684:ODK4702 ONG4684:ONG4702 OXC4684:OXC4702 PGY4684:PGY4702 PQU4684:PQU4702 QAQ4684:QAQ4702 QKM4684:QKM4702 QUI4684:QUI4702 REE4684:REE4702 ROA4684:ROA4702 RXW4684:RXW4702 SHS4684:SHS4702 SRO4684:SRO4702 TBK4684:TBK4702 TLG4684:TLG4702 TVC4684:TVC4702 UEY4684:UEY4702 UOU4684:UOU4702 UYQ4684:UYQ4702 VIM4684:VIM4702 VSI4684:VSI4702 WCE4684:WCE4702 WMA4684:WMA4702 WVW4684:WVW4702 O4663:O4681 JK4663:JK4681 TG4663:TG4681 ADC4663:ADC4681 AMY4663:AMY4681 AWU4663:AWU4681 BGQ4663:BGQ4681 BQM4663:BQM4681 CAI4663:CAI4681 CKE4663:CKE4681 CUA4663:CUA4681 DDW4663:DDW4681 DNS4663:DNS4681 DXO4663:DXO4681 EHK4663:EHK4681 ERG4663:ERG4681 FBC4663:FBC4681 FKY4663:FKY4681 FUU4663:FUU4681 GEQ4663:GEQ4681 GOM4663:GOM4681 GYI4663:GYI4681 HIE4663:HIE4681 HSA4663:HSA4681 IBW4663:IBW4681 ILS4663:ILS4681 IVO4663:IVO4681 JFK4663:JFK4681 JPG4663:JPG4681 JZC4663:JZC4681 KIY4663:KIY4681 KSU4663:KSU4681 LCQ4663:LCQ4681 LMM4663:LMM4681 LWI4663:LWI4681 MGE4663:MGE4681 MQA4663:MQA4681 MZW4663:MZW4681 NJS4663:NJS4681 NTO4663:NTO4681 ODK4663:ODK4681 ONG4663:ONG4681 OXC4663:OXC4681 PGY4663:PGY4681 PQU4663:PQU4681 QAQ4663:QAQ4681 QKM4663:QKM4681 QUI4663:QUI4681 REE4663:REE4681 ROA4663:ROA4681 RXW4663:RXW4681 SHS4663:SHS4681 SRO4663:SRO4681 TBK4663:TBK4681 TLG4663:TLG4681 TVC4663:TVC4681 UEY4663:UEY4681 UOU4663:UOU4681 UYQ4663:UYQ4681 VIM4663:VIM4681 VSI4663:VSI4681 WCE4663:WCE4681 WMA4663:WMA4681 WVW4663:WVW4681 O4704:O4707 JK4704:JK4707 TG4704:TG4707 ADC4704:ADC4707 AMY4704:AMY4707 AWU4704:AWU4707 BGQ4704:BGQ4707 BQM4704:BQM4707 CAI4704:CAI4707 CKE4704:CKE4707 CUA4704:CUA4707 DDW4704:DDW4707 DNS4704:DNS4707 DXO4704:DXO4707 EHK4704:EHK4707 ERG4704:ERG4707 FBC4704:FBC4707 FKY4704:FKY4707 FUU4704:FUU4707 GEQ4704:GEQ4707 GOM4704:GOM4707 GYI4704:GYI4707 HIE4704:HIE4707 HSA4704:HSA4707 IBW4704:IBW4707 ILS4704:ILS4707 IVO4704:IVO4707 JFK4704:JFK4707 JPG4704:JPG4707 JZC4704:JZC4707 KIY4704:KIY4707 KSU4704:KSU4707 LCQ4704:LCQ4707 LMM4704:LMM4707 LWI4704:LWI4707 MGE4704:MGE4707 MQA4704:MQA4707 MZW4704:MZW4707 NJS4704:NJS4707 NTO4704:NTO4707 ODK4704:ODK4707 ONG4704:ONG4707 OXC4704:OXC4707 PGY4704:PGY4707 PQU4704:PQU4707 QAQ4704:QAQ4707 QKM4704:QKM4707 QUI4704:QUI4707 REE4704:REE4707 ROA4704:ROA4707 RXW4704:RXW4707 SHS4704:SHS4707 SRO4704:SRO4707 TBK4704:TBK4707 TLG4704:TLG4707 TVC4704:TVC4707 UEY4704:UEY4707 UOU4704:UOU4707 UYQ4704:UYQ4707 VIM4704:VIM4707 VSI4704:VSI4707 WCE4704:WCE4707 WMA4704:WMA4707 WVW4704:WVW4707 O4793:O4803 JK4793:JK4803 TG4793:TG4803 ADC4793:ADC4803 AMY4793:AMY4803 AWU4793:AWU4803 BGQ4793:BGQ4803 BQM4793:BQM4803 CAI4793:CAI4803 CKE4793:CKE4803 CUA4793:CUA4803 DDW4793:DDW4803 DNS4793:DNS4803 DXO4793:DXO4803 EHK4793:EHK4803 ERG4793:ERG4803 FBC4793:FBC4803 FKY4793:FKY4803 FUU4793:FUU4803 GEQ4793:GEQ4803 GOM4793:GOM4803 GYI4793:GYI4803 HIE4793:HIE4803 HSA4793:HSA4803 IBW4793:IBW4803 ILS4793:ILS4803 IVO4793:IVO4803 JFK4793:JFK4803 JPG4793:JPG4803 JZC4793:JZC4803 KIY4793:KIY4803 KSU4793:KSU4803 LCQ4793:LCQ4803 LMM4793:LMM4803 LWI4793:LWI4803 MGE4793:MGE4803 MQA4793:MQA4803 MZW4793:MZW4803 NJS4793:NJS4803 NTO4793:NTO4803 ODK4793:ODK4803 ONG4793:ONG4803 OXC4793:OXC4803 PGY4793:PGY4803 PQU4793:PQU4803 QAQ4793:QAQ4803 QKM4793:QKM4803 QUI4793:QUI4803 REE4793:REE4803 ROA4793:ROA4803 RXW4793:RXW4803 SHS4793:SHS4803 SRO4793:SRO4803 TBK4793:TBK4803 TLG4793:TLG4803 TVC4793:TVC4803 UEY4793:UEY4803 UOU4793:UOU4803 UYQ4793:UYQ4803 VIM4793:VIM4803 VSI4793:VSI4803 WCE4793:WCE4803 WMA4793:WMA4803 WVW4793:WVW4803 O4807:O4809 JK4807:JK4809 TG4807:TG4809 ADC4807:ADC4809 AMY4807:AMY4809 AWU4807:AWU4809 BGQ4807:BGQ4809 BQM4807:BQM4809 CAI4807:CAI4809 CKE4807:CKE4809 CUA4807:CUA4809 DDW4807:DDW4809 DNS4807:DNS4809 DXO4807:DXO4809 EHK4807:EHK4809 ERG4807:ERG4809 FBC4807:FBC4809 FKY4807:FKY4809 FUU4807:FUU4809 GEQ4807:GEQ4809 GOM4807:GOM4809 GYI4807:GYI4809 HIE4807:HIE4809 HSA4807:HSA4809 IBW4807:IBW4809 ILS4807:ILS4809 IVO4807:IVO4809 JFK4807:JFK4809 JPG4807:JPG4809 JZC4807:JZC4809 KIY4807:KIY4809 KSU4807:KSU4809 LCQ4807:LCQ4809 LMM4807:LMM4809 LWI4807:LWI4809 MGE4807:MGE4809 MQA4807:MQA4809 MZW4807:MZW4809 NJS4807:NJS4809 NTO4807:NTO4809 ODK4807:ODK4809 ONG4807:ONG4809 OXC4807:OXC4809 PGY4807:PGY4809 PQU4807:PQU4809 QAQ4807:QAQ4809 QKM4807:QKM4809 QUI4807:QUI4809 REE4807:REE4809 ROA4807:ROA4809 RXW4807:RXW4809 SHS4807:SHS4809 SRO4807:SRO4809 TBK4807:TBK4809 TLG4807:TLG4809 TVC4807:TVC4809 UEY4807:UEY4809 UOU4807:UOU4809 UYQ4807:UYQ4809 VIM4807:VIM4809 VSI4807:VSI4809 WCE4807:WCE4809 WMA4807:WMA4809 WVW4807:WVW4809 O4869:O4877 JK4869:JK4877 TG4869:TG4877 ADC4869:ADC4877 AMY4869:AMY4877 AWU4869:AWU4877 BGQ4869:BGQ4877 BQM4869:BQM4877 CAI4869:CAI4877 CKE4869:CKE4877 CUA4869:CUA4877 DDW4869:DDW4877 DNS4869:DNS4877 DXO4869:DXO4877 EHK4869:EHK4877 ERG4869:ERG4877 FBC4869:FBC4877 FKY4869:FKY4877 FUU4869:FUU4877 GEQ4869:GEQ4877 GOM4869:GOM4877 GYI4869:GYI4877 HIE4869:HIE4877 HSA4869:HSA4877 IBW4869:IBW4877 ILS4869:ILS4877 IVO4869:IVO4877 JFK4869:JFK4877 JPG4869:JPG4877 JZC4869:JZC4877 KIY4869:KIY4877 KSU4869:KSU4877 LCQ4869:LCQ4877 LMM4869:LMM4877 LWI4869:LWI4877 MGE4869:MGE4877 MQA4869:MQA4877 MZW4869:MZW4877 NJS4869:NJS4877 NTO4869:NTO4877 ODK4869:ODK4877 ONG4869:ONG4877 OXC4869:OXC4877 PGY4869:PGY4877 PQU4869:PQU4877 QAQ4869:QAQ4877 QKM4869:QKM4877 QUI4869:QUI4877 REE4869:REE4877 ROA4869:ROA4877 RXW4869:RXW4877 SHS4869:SHS4877 SRO4869:SRO4877 TBK4869:TBK4877 TLG4869:TLG4877 TVC4869:TVC4877 UEY4869:UEY4877 UOU4869:UOU4877 UYQ4869:UYQ4877 VIM4869:VIM4877 VSI4869:VSI4877 WCE4869:WCE4877 WMA4869:WMA4877 WVW4869:WVW4877 O1094:O1096 JK4880:JK4882 TG4880:TG4882 ADC4880:ADC4882 AMY4880:AMY4882 AWU4880:AWU4882 BGQ4880:BGQ4882 BQM4880:BQM4882 CAI4880:CAI4882 CKE4880:CKE4882 CUA4880:CUA4882 DDW4880:DDW4882 DNS4880:DNS4882 DXO4880:DXO4882 EHK4880:EHK4882 ERG4880:ERG4882 FBC4880:FBC4882 FKY4880:FKY4882 FUU4880:FUU4882 GEQ4880:GEQ4882 GOM4880:GOM4882 GYI4880:GYI4882 HIE4880:HIE4882 HSA4880:HSA4882 IBW4880:IBW4882 ILS4880:ILS4882 IVO4880:IVO4882 JFK4880:JFK4882 JPG4880:JPG4882 JZC4880:JZC4882 KIY4880:KIY4882 KSU4880:KSU4882 LCQ4880:LCQ4882 LMM4880:LMM4882 LWI4880:LWI4882 MGE4880:MGE4882 MQA4880:MQA4882 MZW4880:MZW4882 NJS4880:NJS4882 NTO4880:NTO4882 ODK4880:ODK4882 ONG4880:ONG4882 OXC4880:OXC4882 PGY4880:PGY4882 PQU4880:PQU4882 QAQ4880:QAQ4882 QKM4880:QKM4882 QUI4880:QUI4882 REE4880:REE4882 ROA4880:ROA4882 RXW4880:RXW4882 SHS4880:SHS4882 SRO4880:SRO4882 TBK4880:TBK4882 TLG4880:TLG4882 TVC4880:TVC4882 UEY4880:UEY4882 UOU4880:UOU4882 UYQ4880:UYQ4882 VIM4880:VIM4882 VSI4880:VSI4882 WCE4880:WCE4882 WMA4880:WMA4882 WVW4880:WVW4882 JK4897:JK4903 TG4897:TG4903 ADC4897:ADC4903 AMY4897:AMY4903 AWU4897:AWU4903 BGQ4897:BGQ4903 BQM4897:BQM4903 CAI4897:CAI4903 CKE4897:CKE4903 CUA4897:CUA4903 DDW4897:DDW4903 DNS4897:DNS4903 DXO4897:DXO4903 EHK4897:EHK4903 ERG4897:ERG4903 FBC4897:FBC4903 FKY4897:FKY4903 FUU4897:FUU4903 GEQ4897:GEQ4903 GOM4897:GOM4903 GYI4897:GYI4903 HIE4897:HIE4903 HSA4897:HSA4903 IBW4897:IBW4903 ILS4897:ILS4903 IVO4897:IVO4903 JFK4897:JFK4903 JPG4897:JPG4903 JZC4897:JZC4903 KIY4897:KIY4903 KSU4897:KSU4903 LCQ4897:LCQ4903 LMM4897:LMM4903 LWI4897:LWI4903 MGE4897:MGE4903 MQA4897:MQA4903 MZW4897:MZW4903 NJS4897:NJS4903 NTO4897:NTO4903 ODK4897:ODK4903 ONG4897:ONG4903 OXC4897:OXC4903 PGY4897:PGY4903 PQU4897:PQU4903 QAQ4897:QAQ4903 QKM4897:QKM4903 QUI4897:QUI4903 REE4897:REE4903 ROA4897:ROA4903 RXW4897:RXW4903 SHS4897:SHS4903 SRO4897:SRO4903 TBK4897:TBK4903 TLG4897:TLG4903 TVC4897:TVC4903 UEY4897:UEY4903 UOU4897:UOU4903 UYQ4897:UYQ4903 VIM4897:VIM4903 VSI4897:VSI4903 WCE4897:WCE4903 WMA4897:WMA4903 WVW4897:WVW4903 O4897:O4903 O4995:O5011 JK4995:JK5011 TG4995:TG5011 ADC4995:ADC5011 AMY4995:AMY5011 AWU4995:AWU5011 BGQ4995:BGQ5011 BQM4995:BQM5011 CAI4995:CAI5011 CKE4995:CKE5011 CUA4995:CUA5011 DDW4995:DDW5011 DNS4995:DNS5011 DXO4995:DXO5011 EHK4995:EHK5011 ERG4995:ERG5011 FBC4995:FBC5011 FKY4995:FKY5011 FUU4995:FUU5011 GEQ4995:GEQ5011 GOM4995:GOM5011 GYI4995:GYI5011 HIE4995:HIE5011 HSA4995:HSA5011 IBW4995:IBW5011 ILS4995:ILS5011 IVO4995:IVO5011 JFK4995:JFK5011 JPG4995:JPG5011 JZC4995:JZC5011 KIY4995:KIY5011 KSU4995:KSU5011 LCQ4995:LCQ5011 LMM4995:LMM5011 LWI4995:LWI5011 MGE4995:MGE5011 MQA4995:MQA5011 MZW4995:MZW5011 NJS4995:NJS5011 NTO4995:NTO5011 ODK4995:ODK5011 ONG4995:ONG5011 OXC4995:OXC5011 PGY4995:PGY5011 PQU4995:PQU5011 QAQ4995:QAQ5011 QKM4995:QKM5011 QUI4995:QUI5011 REE4995:REE5011 ROA4995:ROA5011 RXW4995:RXW5011 SHS4995:SHS5011 SRO4995:SRO5011 TBK4995:TBK5011 TLG4995:TLG5011 TVC4995:TVC5011 UEY4995:UEY5011 UOU4995:UOU5011 UYQ4995:UYQ5011 VIM4995:VIM5011 VSI4995:VSI5011 WCE4995:WCE5011 WMA4995:WMA5011 WVW4995:WVW5011 O5075:O5086 JK5075:JK5086 TG5075:TG5086 ADC5075:ADC5086 AMY5075:AMY5086 AWU5075:AWU5086 BGQ5075:BGQ5086 BQM5075:BQM5086 CAI5075:CAI5086 CKE5075:CKE5086 CUA5075:CUA5086 DDW5075:DDW5086 DNS5075:DNS5086 DXO5075:DXO5086 EHK5075:EHK5086 ERG5075:ERG5086 FBC5075:FBC5086 FKY5075:FKY5086 FUU5075:FUU5086 GEQ5075:GEQ5086 GOM5075:GOM5086 GYI5075:GYI5086 HIE5075:HIE5086 HSA5075:HSA5086 IBW5075:IBW5086 ILS5075:ILS5086 IVO5075:IVO5086 JFK5075:JFK5086 JPG5075:JPG5086 JZC5075:JZC5086 KIY5075:KIY5086 KSU5075:KSU5086 LCQ5075:LCQ5086 LMM5075:LMM5086 LWI5075:LWI5086 MGE5075:MGE5086 MQA5075:MQA5086 MZW5075:MZW5086 NJS5075:NJS5086 NTO5075:NTO5086 ODK5075:ODK5086 ONG5075:ONG5086 OXC5075:OXC5086 PGY5075:PGY5086 PQU5075:PQU5086 QAQ5075:QAQ5086 QKM5075:QKM5086 QUI5075:QUI5086 REE5075:REE5086 ROA5075:ROA5086 RXW5075:RXW5086 SHS5075:SHS5086 SRO5075:SRO5086 TBK5075:TBK5086 TLG5075:TLG5086 TVC5075:TVC5086 UEY5075:UEY5086 UOU5075:UOU5086 UYQ5075:UYQ5086 VIM5075:VIM5086 VSI5075:VSI5086 WCE5075:WCE5086 WMA5075:WMA5086 WVW5075:WVW5086 O5102:O5108 JK5102:JK5108 TG5102:TG5108 ADC5102:ADC5108 AMY5102:AMY5108 AWU5102:AWU5108 BGQ5102:BGQ5108 BQM5102:BQM5108 CAI5102:CAI5108 CKE5102:CKE5108 CUA5102:CUA5108 DDW5102:DDW5108 DNS5102:DNS5108 DXO5102:DXO5108 EHK5102:EHK5108 ERG5102:ERG5108 FBC5102:FBC5108 FKY5102:FKY5108 FUU5102:FUU5108 GEQ5102:GEQ5108 GOM5102:GOM5108 GYI5102:GYI5108 HIE5102:HIE5108 HSA5102:HSA5108 IBW5102:IBW5108 ILS5102:ILS5108 IVO5102:IVO5108 JFK5102:JFK5108 JPG5102:JPG5108 JZC5102:JZC5108 KIY5102:KIY5108 KSU5102:KSU5108 LCQ5102:LCQ5108 LMM5102:LMM5108 LWI5102:LWI5108 MGE5102:MGE5108 MQA5102:MQA5108 MZW5102:MZW5108 NJS5102:NJS5108 NTO5102:NTO5108 ODK5102:ODK5108 ONG5102:ONG5108 OXC5102:OXC5108 PGY5102:PGY5108 PQU5102:PQU5108 QAQ5102:QAQ5108 QKM5102:QKM5108 QUI5102:QUI5108 REE5102:REE5108 ROA5102:ROA5108 RXW5102:RXW5108 SHS5102:SHS5108 SRO5102:SRO5108 TBK5102:TBK5108 TLG5102:TLG5108 TVC5102:TVC5108 UEY5102:UEY5108 UOU5102:UOU5108 UYQ5102:UYQ5108 VIM5102:VIM5108 VSI5102:VSI5108 WCE5102:WCE5108 WMA5102:WMA5108 WVW5102:WVW5108 O5157:O5176 JK5157:JK5176 TG5157:TG5176 ADC5157:ADC5176 AMY5157:AMY5176 AWU5157:AWU5176 BGQ5157:BGQ5176 BQM5157:BQM5176 CAI5157:CAI5176 CKE5157:CKE5176 CUA5157:CUA5176 DDW5157:DDW5176 DNS5157:DNS5176 DXO5157:DXO5176 EHK5157:EHK5176 ERG5157:ERG5176 FBC5157:FBC5176 FKY5157:FKY5176 FUU5157:FUU5176 GEQ5157:GEQ5176 GOM5157:GOM5176 GYI5157:GYI5176 HIE5157:HIE5176 HSA5157:HSA5176 IBW5157:IBW5176 ILS5157:ILS5176 IVO5157:IVO5176 JFK5157:JFK5176 JPG5157:JPG5176 JZC5157:JZC5176 KIY5157:KIY5176 KSU5157:KSU5176 LCQ5157:LCQ5176 LMM5157:LMM5176 LWI5157:LWI5176 MGE5157:MGE5176 MQA5157:MQA5176 MZW5157:MZW5176 NJS5157:NJS5176 NTO5157:NTO5176 ODK5157:ODK5176 ONG5157:ONG5176 OXC5157:OXC5176 PGY5157:PGY5176 PQU5157:PQU5176 QAQ5157:QAQ5176 QKM5157:QKM5176 QUI5157:QUI5176 REE5157:REE5176 ROA5157:ROA5176 RXW5157:RXW5176 SHS5157:SHS5176 SRO5157:SRO5176 TBK5157:TBK5176 TLG5157:TLG5176 TVC5157:TVC5176 UEY5157:UEY5176 UOU5157:UOU5176 UYQ5157:UYQ5176 VIM5157:VIM5176 VSI5157:VSI5176 WCE5157:WCE5176 WMA5157:WMA5176 WVW5157:WVW5176 O5250:O5262 JK5250:JK5262 TG5250:TG5262 ADC5250:ADC5262 AMY5250:AMY5262 AWU5250:AWU5262 BGQ5250:BGQ5262 BQM5250:BQM5262 CAI5250:CAI5262 CKE5250:CKE5262 CUA5250:CUA5262 DDW5250:DDW5262 DNS5250:DNS5262 DXO5250:DXO5262 EHK5250:EHK5262 ERG5250:ERG5262 FBC5250:FBC5262 FKY5250:FKY5262 FUU5250:FUU5262 GEQ5250:GEQ5262 GOM5250:GOM5262 GYI5250:GYI5262 HIE5250:HIE5262 HSA5250:HSA5262 IBW5250:IBW5262 ILS5250:ILS5262 IVO5250:IVO5262 JFK5250:JFK5262 JPG5250:JPG5262 JZC5250:JZC5262 KIY5250:KIY5262 KSU5250:KSU5262 LCQ5250:LCQ5262 LMM5250:LMM5262 LWI5250:LWI5262 MGE5250:MGE5262 MQA5250:MQA5262 MZW5250:MZW5262 NJS5250:NJS5262 NTO5250:NTO5262 ODK5250:ODK5262 ONG5250:ONG5262 OXC5250:OXC5262 PGY5250:PGY5262 PQU5250:PQU5262 QAQ5250:QAQ5262 QKM5250:QKM5262 QUI5250:QUI5262 REE5250:REE5262 ROA5250:ROA5262 RXW5250:RXW5262 SHS5250:SHS5262 SRO5250:SRO5262 TBK5250:TBK5262 TLG5250:TLG5262 TVC5250:TVC5262 UEY5250:UEY5262 UOU5250:UOU5262 UYQ5250:UYQ5262 VIM5250:VIM5262 VSI5250:VSI5262 WCE5250:WCE5262 WMA5250:WMA5262 O2984:O2985 WVW7726:WVW7727 O7778 JK7778 TG7778 ADC7778 AMY7778 AWU7778 BGQ7778 BQM7778 CAI7778 CKE7778 CUA7778 DDW7778 DNS7778 DXO7778 EHK7778 ERG7778 FBC7778 FKY7778 FUU7778 GEQ7778 GOM7778 GYI7778 HIE7778 HSA7778 IBW7778 ILS7778 IVO7778 JFK7778 JPG7778 JZC7778 KIY7778 KSU7778 LCQ7778 LMM7778 LWI7778 MGE7778 MQA7778 MZW7778 NJS7778 NTO7778 ODK7778 ONG7778 OXC7778 PGY7778 PQU7778 QAQ7778 QKM7778 QUI7778 REE7778 ROA7778 RXW7778 SHS7778 SRO7778 TBK7778 TLG7778 TVC7778 UEY7778 UOU7778 UYQ7778 VIM7778 VSI7778 WCE7778 WMA7778 O1119 O1067:O1074 O1076:O1078 O1081:O1084 O1087 O1089:O1092 O4880 O4882" xr:uid="{00000000-0002-0000-0300-000003000000}">
      <formula1>$O$3:$O$13</formula1>
    </dataValidation>
    <dataValidation type="list" errorStyle="warning" allowBlank="1" showInputMessage="1" showErrorMessage="1" errorTitle="Внимание" error="Общество отсутствует в справочнике" sqref="VRV899 IX1615 ST1615 ACP1615 AML1615 AWH1615 BGD1615 BPZ1615 BZV1615 CJR1615 CTN1615 DDJ1615 DNF1615 DXB1615 EGX1615 EQT1615 FAP1615 FKL1615 FUH1615 GED1615 GNZ1615 GXV1615 HHR1615 HRN1615 IBJ1615 ILF1615 IVB1615 JEX1615 JOT1615 JYP1615 KIL1615 KSH1615 LCD1615 LLZ1615 LVV1615 MFR1615 MPN1615 MZJ1615 NJF1615 NTB1615 OCX1615 OMT1615 OWP1615 PGL1615 PQH1615 QAD1615 QJZ1615 QTV1615 RDR1615 RNN1615 RXJ1615 SHF1615 SRB1615 TAX1615 TKT1615 TUP1615 UEL1615 UOH1615 UYD1615 VHZ1615 VRV1615 WBR1615 WLN1615 WVJ1615 WBR899 IX1617 ST1617 ACP1617 AML1617 AWH1617 BGD1617 BPZ1617 BZV1617 CJR1617 CTN1617 DDJ1617 DNF1617 DXB1617 EGX1617 EQT1617 FAP1617 FKL1617 FUH1617 GED1617 GNZ1617 GXV1617 HHR1617 HRN1617 IBJ1617 ILF1617 IVB1617 JEX1617 JOT1617 JYP1617 KIL1617 KSH1617 LCD1617 LLZ1617 LVV1617 MFR1617 MPN1617 MZJ1617 NJF1617 NTB1617 OCX1617 OMT1617 OWP1617 PGL1617 PQH1617 QAD1617 QJZ1617 QTV1617 RDR1617 RNN1617 RXJ1617 SHF1617 SRB1617 TAX1617 TKT1617 TUP1617 UEL1617 UOH1617 UYD1617 VHZ1617 VRV1617 WBR1617 WLN1617 WVJ1617 B1423:B1426 IX1423:IX1426 ST1423:ST1426 ACP1423:ACP1426 AML1423:AML1426 AWH1423:AWH1426 BGD1423:BGD1426 BPZ1423:BPZ1426 BZV1423:BZV1426 CJR1423:CJR1426 CTN1423:CTN1426 DDJ1423:DDJ1426 DNF1423:DNF1426 DXB1423:DXB1426 EGX1423:EGX1426 EQT1423:EQT1426 FAP1423:FAP1426 FKL1423:FKL1426 FUH1423:FUH1426 GED1423:GED1426 GNZ1423:GNZ1426 GXV1423:GXV1426 HHR1423:HHR1426 HRN1423:HRN1426 IBJ1423:IBJ1426 ILF1423:ILF1426 IVB1423:IVB1426 JEX1423:JEX1426 JOT1423:JOT1426 JYP1423:JYP1426 KIL1423:KIL1426 KSH1423:KSH1426 LCD1423:LCD1426 LLZ1423:LLZ1426 LVV1423:LVV1426 MFR1423:MFR1426 MPN1423:MPN1426 MZJ1423:MZJ1426 NJF1423:NJF1426 NTB1423:NTB1426 OCX1423:OCX1426 OMT1423:OMT1426 OWP1423:OWP1426 PGL1423:PGL1426 PQH1423:PQH1426 QAD1423:QAD1426 QJZ1423:QJZ1426 QTV1423:QTV1426 RDR1423:RDR1426 RNN1423:RNN1426 RXJ1423:RXJ1426 SHF1423:SHF1426 SRB1423:SRB1426 TAX1423:TAX1426 TKT1423:TKT1426 TUP1423:TUP1426 UEL1423:UEL1426 UOH1423:UOH1426 UYD1423:UYD1426 VHZ1423:VHZ1426 VRV1423:VRV1426 WBR1423:WBR1426 WLN1423:WLN1426 WVJ1423:WVJ1426 B1512 IX1512 ST1512 ACP1512 AML1512 AWH1512 BGD1512 BPZ1512 BZV1512 CJR1512 CTN1512 DDJ1512 DNF1512 DXB1512 EGX1512 EQT1512 FAP1512 FKL1512 FUH1512 GED1512 GNZ1512 GXV1512 HHR1512 HRN1512 IBJ1512 ILF1512 IVB1512 JEX1512 JOT1512 JYP1512 KIL1512 KSH1512 LCD1512 LLZ1512 LVV1512 MFR1512 MPN1512 MZJ1512 NJF1512 NTB1512 OCX1512 OMT1512 OWP1512 PGL1512 PQH1512 QAD1512 QJZ1512 QTV1512 RDR1512 RNN1512 RXJ1512 SHF1512 SRB1512 TAX1512 TKT1512 TUP1512 UEL1512 UOH1512 UYD1512 VHZ1512 VRV1512 WBR1512 WLN1512 WVJ1512 B1518 IX1518 ST1518 ACP1518 AML1518 AWH1518 BGD1518 BPZ1518 BZV1518 CJR1518 CTN1518 DDJ1518 DNF1518 DXB1518 EGX1518 EQT1518 FAP1518 FKL1518 FUH1518 GED1518 GNZ1518 GXV1518 HHR1518 HRN1518 IBJ1518 ILF1518 IVB1518 JEX1518 JOT1518 JYP1518 KIL1518 KSH1518 LCD1518 LLZ1518 LVV1518 MFR1518 MPN1518 MZJ1518 NJF1518 NTB1518 OCX1518 OMT1518 OWP1518 PGL1518 PQH1518 QAD1518 QJZ1518 QTV1518 RDR1518 RNN1518 RXJ1518 SHF1518 SRB1518 TAX1518 TKT1518 TUP1518 UEL1518 UOH1518 UYD1518 VHZ1518 VRV1518 WBR1518 WLN1518 WVJ1518 B1363:B1365 IX1363:IX1365 ST1363:ST1365 ACP1363:ACP1365 AML1363:AML1365 AWH1363:AWH1365 BGD1363:BGD1365 BPZ1363:BPZ1365 BZV1363:BZV1365 CJR1363:CJR1365 CTN1363:CTN1365 DDJ1363:DDJ1365 DNF1363:DNF1365 DXB1363:DXB1365 EGX1363:EGX1365 EQT1363:EQT1365 FAP1363:FAP1365 FKL1363:FKL1365 FUH1363:FUH1365 GED1363:GED1365 GNZ1363:GNZ1365 GXV1363:GXV1365 HHR1363:HHR1365 HRN1363:HRN1365 IBJ1363:IBJ1365 ILF1363:ILF1365 IVB1363:IVB1365 JEX1363:JEX1365 JOT1363:JOT1365 JYP1363:JYP1365 KIL1363:KIL1365 KSH1363:KSH1365 LCD1363:LCD1365 LLZ1363:LLZ1365 LVV1363:LVV1365 MFR1363:MFR1365 MPN1363:MPN1365 MZJ1363:MZJ1365 NJF1363:NJF1365 NTB1363:NTB1365 OCX1363:OCX1365 OMT1363:OMT1365 OWP1363:OWP1365 PGL1363:PGL1365 PQH1363:PQH1365 QAD1363:QAD1365 QJZ1363:QJZ1365 QTV1363:QTV1365 RDR1363:RDR1365 RNN1363:RNN1365 RXJ1363:RXJ1365 SHF1363:SHF1365 SRB1363:SRB1365 TAX1363:TAX1365 TKT1363:TKT1365 TUP1363:TUP1365 UEL1363:UEL1365 UOH1363:UOH1365 UYD1363:UYD1365 VHZ1363:VHZ1365 VRV1363:VRV1365 WBR1363:WBR1365 WLN1363:WLN1365 WVJ1363:WVJ1365 WLN899 IX2099 ST2099 ACP2099 AML2099 AWH2099 BGD2099 BPZ2099 BZV2099 CJR2099 CTN2099 DDJ2099 DNF2099 DXB2099 EGX2099 EQT2099 FAP2099 FKL2099 FUH2099 GED2099 GNZ2099 GXV2099 HHR2099 HRN2099 IBJ2099 ILF2099 IVB2099 JEX2099 JOT2099 JYP2099 KIL2099 KSH2099 LCD2099 LLZ2099 LVV2099 MFR2099 MPN2099 MZJ2099 NJF2099 NTB2099 OCX2099 OMT2099 OWP2099 PGL2099 PQH2099 QAD2099 QJZ2099 QTV2099 RDR2099 RNN2099 RXJ2099 SHF2099 SRB2099 TAX2099 TKT2099 TUP2099 UEL2099 UOH2099 UYD2099 VHZ2099 VRV2099 WBR2099 WLN2099 WVJ2099 WVJ899 IX2102 ST2102 ACP2102 AML2102 AWH2102 BGD2102 BPZ2102 BZV2102 CJR2102 CTN2102 DDJ2102 DNF2102 DXB2102 EGX2102 EQT2102 FAP2102 FKL2102 FUH2102 GED2102 GNZ2102 GXV2102 HHR2102 HRN2102 IBJ2102 ILF2102 IVB2102 JEX2102 JOT2102 JYP2102 KIL2102 KSH2102 LCD2102 LLZ2102 LVV2102 MFR2102 MPN2102 MZJ2102 NJF2102 NTB2102 OCX2102 OMT2102 OWP2102 PGL2102 PQH2102 QAD2102 QJZ2102 QTV2102 RDR2102 RNN2102 RXJ2102 SHF2102 SRB2102 TAX2102 TKT2102 TUP2102 UEL2102 UOH2102 UYD2102 VHZ2102 VRV2102 WBR2102 WLN2102 WVJ2102 B899 IX2135 ST2135 ACP2135 AML2135 AWH2135 BGD2135 BPZ2135 BZV2135 CJR2135 CTN2135 DDJ2135 DNF2135 DXB2135 EGX2135 EQT2135 FAP2135 FKL2135 FUH2135 GED2135 GNZ2135 GXV2135 HHR2135 HRN2135 IBJ2135 ILF2135 IVB2135 JEX2135 JOT2135 JYP2135 KIL2135 KSH2135 LCD2135 LLZ2135 LVV2135 MFR2135 MPN2135 MZJ2135 NJF2135 NTB2135 OCX2135 OMT2135 OWP2135 PGL2135 PQH2135 QAD2135 QJZ2135 QTV2135 RDR2135 RNN2135 RXJ2135 SHF2135 SRB2135 TAX2135 TKT2135 TUP2135 UEL2135 UOH2135 UYD2135 VHZ2135 VRV2135 WBR2135 WLN2135 WVJ2135 B1028:B1030 IX1028:IX1030 ST1028:ST1030 ACP1028:ACP1030 AML1028:AML1030 AWH1028:AWH1030 BGD1028:BGD1030 BPZ1028:BPZ1030 BZV1028:BZV1030 CJR1028:CJR1030 CTN1028:CTN1030 DDJ1028:DDJ1030 DNF1028:DNF1030 DXB1028:DXB1030 EGX1028:EGX1030 EQT1028:EQT1030 FAP1028:FAP1030 FKL1028:FKL1030 FUH1028:FUH1030 GED1028:GED1030 GNZ1028:GNZ1030 GXV1028:GXV1030 HHR1028:HHR1030 HRN1028:HRN1030 IBJ1028:IBJ1030 ILF1028:ILF1030 IVB1028:IVB1030 JEX1028:JEX1030 JOT1028:JOT1030 JYP1028:JYP1030 KIL1028:KIL1030 KSH1028:KSH1030 LCD1028:LCD1030 LLZ1028:LLZ1030 LVV1028:LVV1030 MFR1028:MFR1030 MPN1028:MPN1030 MZJ1028:MZJ1030 NJF1028:NJF1030 NTB1028:NTB1030 OCX1028:OCX1030 OMT1028:OMT1030 OWP1028:OWP1030 PGL1028:PGL1030 PQH1028:PQH1030 QAD1028:QAD1030 QJZ1028:QJZ1030 QTV1028:QTV1030 RDR1028:RDR1030 RNN1028:RNN1030 RXJ1028:RXJ1030 SHF1028:SHF1030 SRB1028:SRB1030 TAX1028:TAX1030 TKT1028:TKT1030 TUP1028:TUP1030 UEL1028:UEL1030 UOH1028:UOH1030 UYD1028:UYD1030 VHZ1028:VHZ1030 VRV1028:VRV1030 WBR1028:WBR1030 WLN1028:WLN1030 WVJ1028:WVJ1030 WVJ1005:WVJ1006 WLN1005:WLN1006 WBR1005:WBR1006 VRV1005:VRV1006 VHZ1005:VHZ1006 UYD1005:UYD1006 UOH1005:UOH1006 UEL1005:UEL1006 TUP1005:TUP1006 TKT1005:TKT1006 TAX1005:TAX1006 SRB1005:SRB1006 SHF1005:SHF1006 RXJ1005:RXJ1006 RNN1005:RNN1006 RDR1005:RDR1006 QTV1005:QTV1006 QJZ1005:QJZ1006 QAD1005:QAD1006 PQH1005:PQH1006 PGL1005:PGL1006 OWP1005:OWP1006 OMT1005:OMT1006 OCX1005:OCX1006 NTB1005:NTB1006 NJF1005:NJF1006 MZJ1005:MZJ1006 MPN1005:MPN1006 MFR1005:MFR1006 LVV1005:LVV1006 LLZ1005:LLZ1006 LCD1005:LCD1006 KSH1005:KSH1006 KIL1005:KIL1006 JYP1005:JYP1006 JOT1005:JOT1006 JEX1005:JEX1006 IVB1005:IVB1006 ILF1005:ILF1006 IBJ1005:IBJ1006 HRN1005:HRN1006 HHR1005:HHR1006 GXV1005:GXV1006 GNZ1005:GNZ1006 GED1005:GED1006 FUH1005:FUH1006 FKL1005:FKL1006 FAP1005:FAP1006 EQT1005:EQT1006 EGX1005:EGX1006 DXB1005:DXB1006 DNF1005:DNF1006 DDJ1005:DDJ1006 CTN1005:CTN1006 CJR1005:CJR1006 BZV1005:BZV1006 BPZ1005:BPZ1006 BGD1005:BGD1006 AWH1005:AWH1006 AML1005:AML1006 ACP1005:ACP1006 ST1005:ST1006 IX1005:IX1006 B1005:B1006 WVJ948:WVJ950 WLN948:WLN950 WBR948:WBR950 VRV948:VRV950 VHZ948:VHZ950 UYD948:UYD950 UOH948:UOH950 UEL948:UEL950 TUP948:TUP950 TKT948:TKT950 TAX948:TAX950 SRB948:SRB950 SHF948:SHF950 RXJ948:RXJ950 RNN948:RNN950 RDR948:RDR950 QTV948:QTV950 QJZ948:QJZ950 QAD948:QAD950 PQH948:PQH950 PGL948:PGL950 OWP948:OWP950 OMT948:OMT950 OCX948:OCX950 NTB948:NTB950 NJF948:NJF950 MZJ948:MZJ950 MPN948:MPN950 MFR948:MFR950 LVV948:LVV950 LLZ948:LLZ950 LCD948:LCD950 KSH948:KSH950 KIL948:KIL950 JYP948:JYP950 JOT948:JOT950 JEX948:JEX950 IVB948:IVB950 ILF948:ILF950 IBJ948:IBJ950 HRN948:HRN950 HHR948:HHR950 GXV948:GXV950 GNZ948:GNZ950 GED948:GED950 FUH948:FUH950 FKL948:FKL950 FAP948:FAP950 EQT948:EQT950 EGX948:EGX950 DXB948:DXB950 DNF948:DNF950 DDJ948:DDJ950 CTN948:CTN950 CJR948:CJR950 BZV948:BZV950 BPZ948:BPZ950 BGD948:BGD950 AWH948:AWH950 AML948:AML950 ACP948:ACP950 ST948:ST950 IX948:IX950 B948:B950 IX899 ST899 ACP899 AML899 AWH899 BGD899 BPZ899 BZV899 CJR899 CTN899 DDJ899 DNF899 DXB899 EGX899 EQT899 FAP899 FKL899 FUH899 GED899 GNZ899 GXV899 HHR899 HRN899 IBJ899 ILF899 IVB899 JEX899 JOT899 JYP899 KIL899 KSH899 LCD899 LLZ899 LVV899 MFR899 MPN899 MZJ899 NJF899 NTB899 OCX899 OMT899 OWP899 PGL899 PQH899 QAD899 QJZ899 QTV899 RDR899 RNN899 RXJ899 SHF899 SRB899 TAX899 TKT899 TUP899 UEL899 UOH899 UYD899 VHZ899" xr:uid="{00000000-0002-0000-0300-000004000000}">
      <formula1>$A$3:$A$26</formula1>
    </dataValidation>
    <dataValidation type="list" allowBlank="1" showInputMessage="1" showErrorMessage="1" errorTitle="Внимание" error="Введено недопустимое значение" sqref="K1615 JG1615 TC1615 ACY1615 AMU1615 AWQ1615 BGM1615 BQI1615 CAE1615 CKA1615 CTW1615 DDS1615 DNO1615 DXK1615 EHG1615 ERC1615 FAY1615 FKU1615 FUQ1615 GEM1615 GOI1615 GYE1615 HIA1615 HRW1615 IBS1615 ILO1615 IVK1615 JFG1615 JPC1615 JYY1615 KIU1615 KSQ1615 LCM1615 LMI1615 LWE1615 MGA1615 MPW1615 MZS1615 NJO1615 NTK1615 ODG1615 ONC1615 OWY1615 PGU1615 PQQ1615 QAM1615 QKI1615 QUE1615 REA1615 RNW1615 RXS1615 SHO1615 SRK1615 TBG1615 TLC1615 TUY1615 UEU1615 UOQ1615 UYM1615 VII1615 VSE1615 WCA1615 WLW1615 WVS1615 K1617:K1619 JG1617:JG1619 TC1617:TC1619 ACY1617:ACY1619 AMU1617:AMU1619 AWQ1617:AWQ1619 BGM1617:BGM1619 BQI1617:BQI1619 CAE1617:CAE1619 CKA1617:CKA1619 CTW1617:CTW1619 DDS1617:DDS1619 DNO1617:DNO1619 DXK1617:DXK1619 EHG1617:EHG1619 ERC1617:ERC1619 FAY1617:FAY1619 FKU1617:FKU1619 FUQ1617:FUQ1619 GEM1617:GEM1619 GOI1617:GOI1619 GYE1617:GYE1619 HIA1617:HIA1619 HRW1617:HRW1619 IBS1617:IBS1619 ILO1617:ILO1619 IVK1617:IVK1619 JFG1617:JFG1619 JPC1617:JPC1619 JYY1617:JYY1619 KIU1617:KIU1619 KSQ1617:KSQ1619 LCM1617:LCM1619 LMI1617:LMI1619 LWE1617:LWE1619 MGA1617:MGA1619 MPW1617:MPW1619 MZS1617:MZS1619 NJO1617:NJO1619 NTK1617:NTK1619 ODG1617:ODG1619 ONC1617:ONC1619 OWY1617:OWY1619 PGU1617:PGU1619 PQQ1617:PQQ1619 QAM1617:QAM1619 QKI1617:QKI1619 QUE1617:QUE1619 REA1617:REA1619 RNW1617:RNW1619 RXS1617:RXS1619 SHO1617:SHO1619 SRK1617:SRK1619 TBG1617:TBG1619 TLC1617:TLC1619 TUY1617:TUY1619 UEU1617:UEU1619 UOQ1617:UOQ1619 UYM1617:UYM1619 VII1617:VII1619 VSE1617:VSE1619 WCA1617:WCA1619 WLW1617:WLW1619 WVS1617:WVS1619 K1423:K1425 JG1512:JG1521 TC1512:TC1521 ACY1512:ACY1521 AMU1512:AMU1521 AWQ1512:AWQ1521 BGM1512:BGM1521 BQI1512:BQI1521 CAE1512:CAE1521 CKA1512:CKA1521 CTW1512:CTW1521 DDS1512:DDS1521 DNO1512:DNO1521 DXK1512:DXK1521 EHG1512:EHG1521 ERC1512:ERC1521 FAY1512:FAY1521 FKU1512:FKU1521 FUQ1512:FUQ1521 GEM1512:GEM1521 GOI1512:GOI1521 GYE1512:GYE1521 HIA1512:HIA1521 HRW1512:HRW1521 IBS1512:IBS1521 ILO1512:ILO1521 IVK1512:IVK1521 JFG1512:JFG1521 JPC1512:JPC1521 JYY1512:JYY1521 KIU1512:KIU1521 KSQ1512:KSQ1521 LCM1512:LCM1521 LMI1512:LMI1521 LWE1512:LWE1521 MGA1512:MGA1521 MPW1512:MPW1521 MZS1512:MZS1521 NJO1512:NJO1521 NTK1512:NTK1521 ODG1512:ODG1521 ONC1512:ONC1521 OWY1512:OWY1521 PGU1512:PGU1521 PQQ1512:PQQ1521 QAM1512:QAM1521 QKI1512:QKI1521 QUE1512:QUE1521 REA1512:REA1521 RNW1512:RNW1521 RXS1512:RXS1521 SHO1512:SHO1521 SRK1512:SRK1521 TBG1512:TBG1521 TLC1512:TLC1521 TUY1512:TUY1521 UEU1512:UEU1521 UOQ1512:UOQ1521 UYM1512:UYM1521 VII1512:VII1521 VSE1512:VSE1521 WCA1512:WCA1521 WLW1512:WLW1521 WVS1657 WLW1657 WCA1657 VSE1657 VII1657 UYM1657 UOQ1657 UEU1657 TUY1657 TLC1657 TBG1657 SRK1657 SHO1657 RXS1657 RNW1657 REA1657 QUE1657 QKI1657 QAM1657 PQQ1657 PGU1657 OWY1657 ONC1657 ODG1657 NTK1657 NJO1657 MZS1657 MPW1657 MGA1657 LWE1657 LMI1657 LCM1657 KSQ1657 KIU1657 JYY1657 JPC1657 JFG1657 IVK1657 ILO1657 IBS1657 HRW1657 HIA1657 GYE1657 GOI1657 GEM1657 FUQ1657 FKU1657 FAY1657 ERC1657 EHG1657 DXK1657 DNO1657 DDS1657 CTW1657 CKA1657 CAE1657 BQI1657 BGM1657 AWQ1657 AMU1657 ACY1657 TC1657 JG1657 K1657 WVS1512:WVS1521 K1520:K1521 JG1565:JG1566 TC1565:TC1566 ACY1565:ACY1566 AMU1565:AMU1566 AWQ1565:AWQ1566 BGM1565:BGM1566 BQI1565:BQI1566 CAE1565:CAE1566 CKA1565:CKA1566 CTW1565:CTW1566 DDS1565:DDS1566 DNO1565:DNO1566 DXK1565:DXK1566 EHG1565:EHG1566 ERC1565:ERC1566 FAY1565:FAY1566 FKU1565:FKU1566 FUQ1565:FUQ1566 GEM1565:GEM1566 GOI1565:GOI1566 GYE1565:GYE1566 HIA1565:HIA1566 HRW1565:HRW1566 IBS1565:IBS1566 ILO1565:ILO1566 IVK1565:IVK1566 JFG1565:JFG1566 JPC1565:JPC1566 JYY1565:JYY1566 KIU1565:KIU1566 KSQ1565:KSQ1566 LCM1565:LCM1566 LMI1565:LMI1566 LWE1565:LWE1566 MGA1565:MGA1566 MPW1565:MPW1566 MZS1565:MZS1566 NJO1565:NJO1566 NTK1565:NTK1566 ODG1565:ODG1566 ONC1565:ONC1566 OWY1565:OWY1566 PGU1565:PGU1566 PQQ1565:PQQ1566 QAM1565:QAM1566 QKI1565:QKI1566 QUE1565:QUE1566 REA1565:REA1566 RNW1565:RNW1566 RXS1565:RXS1566 SHO1565:SHO1566 SRK1565:SRK1566 TBG1565:TBG1566 TLC1565:TLC1566 TUY1565:TUY1566 UEU1565:UEU1566 UOQ1565:UOQ1566 UYM1565:UYM1566 VII1565:VII1566 VSE1565:VSE1566 WCA1565:WCA1566 WLW1565:WLW1566 WVS1565:WVS1566 WLW1799 JG1423:JG1426 TC1423:TC1426 ACY1423:ACY1426 AMU1423:AMU1426 AWQ1423:AWQ1426 BGM1423:BGM1426 BQI1423:BQI1426 CAE1423:CAE1426 CKA1423:CKA1426 CTW1423:CTW1426 DDS1423:DDS1426 DNO1423:DNO1426 DXK1423:DXK1426 EHG1423:EHG1426 ERC1423:ERC1426 FAY1423:FAY1426 FKU1423:FKU1426 FUQ1423:FUQ1426 GEM1423:GEM1426 GOI1423:GOI1426 GYE1423:GYE1426 HIA1423:HIA1426 HRW1423:HRW1426 IBS1423:IBS1426 ILO1423:ILO1426 IVK1423:IVK1426 JFG1423:JFG1426 JPC1423:JPC1426 JYY1423:JYY1426 KIU1423:KIU1426 KSQ1423:KSQ1426 LCM1423:LCM1426 LMI1423:LMI1426 LWE1423:LWE1426 MGA1423:MGA1426 MPW1423:MPW1426 MZS1423:MZS1426 NJO1423:NJO1426 NTK1423:NTK1426 ODG1423:ODG1426 ONC1423:ONC1426 OWY1423:OWY1426 PGU1423:PGU1426 PQQ1423:PQQ1426 QAM1423:QAM1426 QKI1423:QKI1426 QUE1423:QUE1426 REA1423:REA1426 RNW1423:RNW1426 RXS1423:RXS1426 SHO1423:SHO1426 SRK1423:SRK1426 TBG1423:TBG1426 TLC1423:TLC1426 TUY1423:TUY1426 UEU1423:UEU1426 UOQ1423:UOQ1426 UYM1423:UYM1426 VII1423:VII1426 VSE1423:VSE1426 WCA1423:WCA1426 WLW1423:WLW1426 WVS1423:WVS1426 WVS1799 K1760:K1761 JG1760:JG1761 TC1760:TC1761 ACY1760:ACY1761 AMU1760:AMU1761 AWQ1760:AWQ1761 BGM1760:BGM1761 BQI1760:BQI1761 CAE1760:CAE1761 CKA1760:CKA1761 CTW1760:CTW1761 DDS1760:DDS1761 DNO1760:DNO1761 DXK1760:DXK1761 EHG1760:EHG1761 ERC1760:ERC1761 FAY1760:FAY1761 FKU1760:FKU1761 FUQ1760:FUQ1761 GEM1760:GEM1761 GOI1760:GOI1761 GYE1760:GYE1761 HIA1760:HIA1761 HRW1760:HRW1761 IBS1760:IBS1761 ILO1760:ILO1761 IVK1760:IVK1761 JFG1760:JFG1761 JPC1760:JPC1761 JYY1760:JYY1761 KIU1760:KIU1761 KSQ1760:KSQ1761 LCM1760:LCM1761 LMI1760:LMI1761 LWE1760:LWE1761 MGA1760:MGA1761 MPW1760:MPW1761 MZS1760:MZS1761 NJO1760:NJO1761 NTK1760:NTK1761 ODG1760:ODG1761 ONC1760:ONC1761 OWY1760:OWY1761 PGU1760:PGU1761 PQQ1760:PQQ1761 QAM1760:QAM1761 QKI1760:QKI1761 QUE1760:QUE1761 REA1760:REA1761 RNW1760:RNW1761 RXS1760:RXS1761 SHO1760:SHO1761 SRK1760:SRK1761 TBG1760:TBG1761 TLC1760:TLC1761 TUY1760:TUY1761 UEU1760:UEU1761 UOQ1760:UOQ1761 UYM1760:UYM1761 VII1760:VII1761 VSE1760:VSE1761 WCA1760:WCA1761 WLW1760:WLW1761 WVS1760:WVS1761 K1799 JG1799 TC1799 ACY1799 AMU1799 AWQ1799 BGM1799 BQI1799 CAE1799 CKA1799 CTW1799 DDS1799 DNO1799 DXK1799 EHG1799 ERC1799 FAY1799 FKU1799 FUQ1799 GEM1799 GOI1799 GYE1799 HIA1799 HRW1799 IBS1799 ILO1799 IVK1799 JFG1799 JPC1799 JYY1799 KIU1799 KSQ1799 LCM1799 LMI1799 LWE1799 MGA1799 MPW1799 MZS1799 NJO1799 NTK1799 ODG1799 ONC1799 OWY1799 PGU1799 PQQ1799 QAM1799 QKI1799 QUE1799 REA1799 RNW1799 RXS1799 SHO1799 SRK1799 TBG1799 TLC1799 TUY1799 UEU1799 UOQ1799 UYM1799 VII1799 VSE1799 WCA1799 K1512 K1514:K1515 K1518 K1565 JG1311 TC1311 ACY1311 AMU1311 AWQ1311 BGM1311 BQI1311 CAE1311 CKA1311 CTW1311 DDS1311 DNO1311 DXK1311 EHG1311 ERC1311 FAY1311 FKU1311 FUQ1311 GEM1311 GOI1311 GYE1311 HIA1311 HRW1311 IBS1311 ILO1311 IVK1311 JFG1311 JPC1311 JYY1311 KIU1311 KSQ1311 LCM1311 LMI1311 LWE1311 MGA1311 MPW1311 MZS1311 NJO1311 NTK1311 ODG1311 ONC1311 OWY1311 PGU1311 PQQ1311 QAM1311 QKI1311 QUE1311 REA1311 RNW1311 RXS1311 SHO1311 SRK1311 TBG1311 TLC1311 TUY1311 UEU1311 UOQ1311 UYM1311 VII1311 VSE1311 WCA1311 WLW1311 WVS1311 L1363 JH1363 TD1363 ACZ1363 AMV1363 AWR1363 BGN1363 BQJ1363 CAF1363 CKB1363 CTX1363 DDT1363 DNP1363 DXL1363 EHH1363 ERD1363 FAZ1363 FKV1363 FUR1363 GEN1363 GOJ1363 GYF1363 HIB1363 HRX1363 IBT1363 ILP1363 IVL1363 JFH1363 JPD1363 JYZ1363 KIV1363 KSR1363 LCN1363 LMJ1363 LWF1363 MGB1363 MPX1363 MZT1363 NJP1363 NTL1363 ODH1363 OND1363 OWZ1363 PGV1363 PQR1363 QAN1363 QKJ1363 QUF1363 REB1363 RNX1363 RXT1363 SHP1363 SRL1363 TBH1363 TLD1363 TUZ1363 UEV1363 UOR1363 UYN1363 VIJ1363 VSF1363 WCB1363 WLX1363 WVT1363 K1364 JG1364 TC1364 ACY1364 AMU1364 AWQ1364 BGM1364 BQI1364 CAE1364 CKA1364 CTW1364 DDS1364 DNO1364 DXK1364 EHG1364 ERC1364 FAY1364 FKU1364 FUQ1364 GEM1364 GOI1364 GYE1364 HIA1364 HRW1364 IBS1364 ILO1364 IVK1364 JFG1364 JPC1364 JYY1364 KIU1364 KSQ1364 LCM1364 LMI1364 LWE1364 MGA1364 MPW1364 MZS1364 NJO1364 NTK1364 ODG1364 ONC1364 OWY1364 PGU1364 PQQ1364 QAM1364 QKI1364 QUE1364 REA1364 RNW1364 RXS1364 SHO1364 SRK1364 TBG1364 TLC1364 TUY1364 UEU1364 UOQ1364 UYM1364 VII1364 VSE1364 WCA1364 WLW1364 WVS1364 K1955:K1969 JG1955:JG1969 TC1955:TC1969 ACY1955:ACY1969 AMU1955:AMU1969 AWQ1955:AWQ1969 BGM1955:BGM1969 BQI1955:BQI1969 CAE1955:CAE1969 CKA1955:CKA1969 CTW1955:CTW1969 DDS1955:DDS1969 DNO1955:DNO1969 DXK1955:DXK1969 EHG1955:EHG1969 ERC1955:ERC1969 FAY1955:FAY1969 FKU1955:FKU1969 FUQ1955:FUQ1969 GEM1955:GEM1969 GOI1955:GOI1969 GYE1955:GYE1969 HIA1955:HIA1969 HRW1955:HRW1969 IBS1955:IBS1969 ILO1955:ILO1969 IVK1955:IVK1969 JFG1955:JFG1969 JPC1955:JPC1969 JYY1955:JYY1969 KIU1955:KIU1969 KSQ1955:KSQ1969 LCM1955:LCM1969 LMI1955:LMI1969 LWE1955:LWE1969 MGA1955:MGA1969 MPW1955:MPW1969 MZS1955:MZS1969 NJO1955:NJO1969 NTK1955:NTK1969 ODG1955:ODG1969 ONC1955:ONC1969 OWY1955:OWY1969 PGU1955:PGU1969 PQQ1955:PQQ1969 QAM1955:QAM1969 QKI1955:QKI1969 QUE1955:QUE1969 REA1955:REA1969 RNW1955:RNW1969 RXS1955:RXS1969 SHO1955:SHO1969 SRK1955:SRK1969 TBG1955:TBG1969 TLC1955:TLC1969 TUY1955:TUY1969 UEU1955:UEU1969 UOQ1955:UOQ1969 UYM1955:UYM1969 VII1955:VII1969 VSE1955:VSE1969 WCA1955:WCA1969 WLW1955:WLW1969 WVS1955:WVS1969 L1970 JH1970 TD1970 ACZ1970 AMV1970 AWR1970 BGN1970 BQJ1970 CAF1970 CKB1970 CTX1970 DDT1970 DNP1970 DXL1970 EHH1970 ERD1970 FAZ1970 FKV1970 FUR1970 GEN1970 GOJ1970 GYF1970 HIB1970 HRX1970 IBT1970 ILP1970 IVL1970 JFH1970 JPD1970 JYZ1970 KIV1970 KSR1970 LCN1970 LMJ1970 LWF1970 MGB1970 MPX1970 MZT1970 NJP1970 NTL1970 ODH1970 OND1970 OWZ1970 PGV1970 PQR1970 QAN1970 QKJ1970 QUF1970 REB1970 RNX1970 RXT1970 SHP1970 SRL1970 TBH1970 TLD1970 TUZ1970 UEV1970 UOR1970 UYN1970 VIJ1970 VSF1970 WCB1970 WLX1970 WVT1970 K2025 JG2025 TC2025 ACY2025 AMU2025 AWQ2025 BGM2025 BQI2025 CAE2025 CKA2025 CTW2025 DDS2025 DNO2025 DXK2025 EHG2025 ERC2025 FAY2025 FKU2025 FUQ2025 GEM2025 GOI2025 GYE2025 HIA2025 HRW2025 IBS2025 ILO2025 IVK2025 JFG2025 JPC2025 JYY2025 KIU2025 KSQ2025 LCM2025 LMI2025 LWE2025 MGA2025 MPW2025 MZS2025 NJO2025 NTK2025 ODG2025 ONC2025 OWY2025 PGU2025 PQQ2025 QAM2025 QKI2025 QUE2025 REA2025 RNW2025 RXS2025 SHO2025 SRK2025 TBG2025 TLC2025 TUY2025 UEU2025 UOQ2025 UYM2025 VII2025 VSE2025 WCA2025 WLW2025 WVS2025 K2099:K2102 JG2099:JG2102 TC2099:TC2102 ACY2099:ACY2102 AMU2099:AMU2102 AWQ2099:AWQ2102 BGM2099:BGM2102 BQI2099:BQI2102 CAE2099:CAE2102 CKA2099:CKA2102 CTW2099:CTW2102 DDS2099:DDS2102 DNO2099:DNO2102 DXK2099:DXK2102 EHG2099:EHG2102 ERC2099:ERC2102 FAY2099:FAY2102 FKU2099:FKU2102 FUQ2099:FUQ2102 GEM2099:GEM2102 GOI2099:GOI2102 GYE2099:GYE2102 HIA2099:HIA2102 HRW2099:HRW2102 IBS2099:IBS2102 ILO2099:ILO2102 IVK2099:IVK2102 JFG2099:JFG2102 JPC2099:JPC2102 JYY2099:JYY2102 KIU2099:KIU2102 KSQ2099:KSQ2102 LCM2099:LCM2102 LMI2099:LMI2102 LWE2099:LWE2102 MGA2099:MGA2102 MPW2099:MPW2102 MZS2099:MZS2102 NJO2099:NJO2102 NTK2099:NTK2102 ODG2099:ODG2102 ONC2099:ONC2102 OWY2099:OWY2102 PGU2099:PGU2102 PQQ2099:PQQ2102 QAM2099:QAM2102 QKI2099:QKI2102 QUE2099:QUE2102 REA2099:REA2102 RNW2099:RNW2102 RXS2099:RXS2102 SHO2099:SHO2102 SRK2099:SRK2102 TBG2099:TBG2102 TLC2099:TLC2102 TUY2099:TUY2102 UEU2099:UEU2102 UOQ2099:UOQ2102 UYM2099:UYM2102 VII2099:VII2102 VSE2099:VSE2102 WCA2099:WCA2102 WLW2099:WLW2102 WVS2099:WVS2102 K2135:K2138 JG2135:JG2138 TC2135:TC2138 ACY2135:ACY2138 AMU2135:AMU2138 AWQ2135:AWQ2138 BGM2135:BGM2138 BQI2135:BQI2138 CAE2135:CAE2138 CKA2135:CKA2138 CTW2135:CTW2138 DDS2135:DDS2138 DNO2135:DNO2138 DXK2135:DXK2138 EHG2135:EHG2138 ERC2135:ERC2138 FAY2135:FAY2138 FKU2135:FKU2138 FUQ2135:FUQ2138 GEM2135:GEM2138 GOI2135:GOI2138 GYE2135:GYE2138 HIA2135:HIA2138 HRW2135:HRW2138 IBS2135:IBS2138 ILO2135:ILO2138 IVK2135:IVK2138 JFG2135:JFG2138 JPC2135:JPC2138 JYY2135:JYY2138 KIU2135:KIU2138 KSQ2135:KSQ2138 LCM2135:LCM2138 LMI2135:LMI2138 LWE2135:LWE2138 MGA2135:MGA2138 MPW2135:MPW2138 MZS2135:MZS2138 NJO2135:NJO2138 NTK2135:NTK2138 ODG2135:ODG2138 ONC2135:ONC2138 OWY2135:OWY2138 PGU2135:PGU2138 PQQ2135:PQQ2138 QAM2135:QAM2138 QKI2135:QKI2138 QUE2135:QUE2138 REA2135:REA2138 RNW2135:RNW2138 RXS2135:RXS2138 SHO2135:SHO2138 SRK2135:SRK2138 TBG2135:TBG2138 TLC2135:TLC2138 TUY2135:TUY2138 UEU2135:UEU2138 UOQ2135:UOQ2138 UYM2135:UYM2138 VII2135:VII2138 VSE2135:VSE2138 WCA2135:WCA2138 WLW2135:WLW2138 WVS2135:WVS2138 K2333:K2339 JG2333:JG2339 TC2333:TC2339 ACY2333:ACY2339 AMU2333:AMU2339 AWQ2333:AWQ2339 BGM2333:BGM2339 BQI2333:BQI2339 CAE2333:CAE2339 CKA2333:CKA2339 CTW2333:CTW2339 DDS2333:DDS2339 DNO2333:DNO2339 DXK2333:DXK2339 EHG2333:EHG2339 ERC2333:ERC2339 FAY2333:FAY2339 FKU2333:FKU2339 FUQ2333:FUQ2339 GEM2333:GEM2339 GOI2333:GOI2339 GYE2333:GYE2339 HIA2333:HIA2339 HRW2333:HRW2339 IBS2333:IBS2339 ILO2333:ILO2339 IVK2333:IVK2339 JFG2333:JFG2339 JPC2333:JPC2339 JYY2333:JYY2339 KIU2333:KIU2339 KSQ2333:KSQ2339 LCM2333:LCM2339 LMI2333:LMI2339 LWE2333:LWE2339 MGA2333:MGA2339 MPW2333:MPW2339 MZS2333:MZS2339 NJO2333:NJO2339 NTK2333:NTK2339 ODG2333:ODG2339 ONC2333:ONC2339 OWY2333:OWY2339 PGU2333:PGU2339 PQQ2333:PQQ2339 QAM2333:QAM2339 QKI2333:QKI2339 QUE2333:QUE2339 REA2333:REA2339 RNW2333:RNW2339 RXS2333:RXS2339 SHO2333:SHO2339 SRK2333:SRK2339 TBG2333:TBG2339 TLC2333:TLC2339 TUY2333:TUY2339 UEU2333:UEU2339 UOQ2333:UOQ2339 UYM2333:UYM2339 VII2333:VII2339 VSE2333:VSE2339 WCA2333:WCA2339 WLW2333:WLW2339 WVS2333:WVS2339 WCA5987:WCA6016 JH2337:JH2339 TD2337:TD2339 ACZ2337:ACZ2339 AMV2337:AMV2339 AWR2337:AWR2339 BGN2337:BGN2339 BQJ2337:BQJ2339 CAF2337:CAF2339 CKB2337:CKB2339 CTX2337:CTX2339 DDT2337:DDT2339 DNP2337:DNP2339 DXL2337:DXL2339 EHH2337:EHH2339 ERD2337:ERD2339 FAZ2337:FAZ2339 FKV2337:FKV2339 FUR2337:FUR2339 GEN2337:GEN2339 GOJ2337:GOJ2339 GYF2337:GYF2339 HIB2337:HIB2339 HRX2337:HRX2339 IBT2337:IBT2339 ILP2337:ILP2339 IVL2337:IVL2339 JFH2337:JFH2339 JPD2337:JPD2339 JYZ2337:JYZ2339 KIV2337:KIV2339 KSR2337:KSR2339 LCN2337:LCN2339 LMJ2337:LMJ2339 LWF2337:LWF2339 MGB2337:MGB2339 MPX2337:MPX2339 MZT2337:MZT2339 NJP2337:NJP2339 NTL2337:NTL2339 ODH2337:ODH2339 OND2337:OND2339 OWZ2337:OWZ2339 PGV2337:PGV2339 PQR2337:PQR2339 QAN2337:QAN2339 QKJ2337:QKJ2339 QUF2337:QUF2339 REB2337:REB2339 RNX2337:RNX2339 RXT2337:RXT2339 SHP2337:SHP2339 SRL2337:SRL2339 TBH2337:TBH2339 TLD2337:TLD2339 TUZ2337:TUZ2339 UEV2337:UEV2339 UOR2337:UOR2339 UYN2337:UYN2339 VIJ2337:VIJ2339 VSF2337:VSF2339 WCB2337:WCB2339 WLX2337:WLX2339 WVT2337:WVT2339 WLW5987:WLW6016 WVS5987:WVS6016 WVS6045:WVS6068 K6045:K6068 JG6045:JG6068 TC6045:TC6068 ACY6045:ACY6068 AMU6045:AMU6068 AWQ6045:AWQ6068 BGM6045:BGM6068 BQI6045:BQI6068 CAE6045:CAE6068 CKA6045:CKA6068 CTW6045:CTW6068 DDS6045:DDS6068 DNO6045:DNO6068 DXK6045:DXK6068 EHG6045:EHG6068 ERC6045:ERC6068 FAY6045:FAY6068 FKU6045:FKU6068 FUQ6045:FUQ6068 GEM6045:GEM6068 GOI6045:GOI6068 GYE6045:GYE6068 HIA6045:HIA6068 HRW6045:HRW6068 IBS6045:IBS6068 ILO6045:ILO6068 IVK6045:IVK6068 JFG6045:JFG6068 JPC6045:JPC6068 JYY6045:JYY6068 KIU6045:KIU6068 KSQ6045:KSQ6068 LCM6045:LCM6068 LMI6045:LMI6068 LWE6045:LWE6068 MGA6045:MGA6068 MPW6045:MPW6068 MZS6045:MZS6068 NJO6045:NJO6068 NTK6045:NTK6068 ODG6045:ODG6068 ONC6045:ONC6068 OWY6045:OWY6068 PGU6045:PGU6068 PQQ6045:PQQ6068 QAM6045:QAM6068 QKI6045:QKI6068 QUE6045:QUE6068 REA6045:REA6068 RNW6045:RNW6068 RXS6045:RXS6068 SHO6045:SHO6068 SRK6045:SRK6068 TBG6045:TBG6068 TLC6045:TLC6068 TUY6045:TUY6068 UEU6045:UEU6068 UOQ6045:UOQ6068 UYM6045:UYM6068 VII6045:VII6068 L2337 L2339 CKA7467:CKA7469 CTW7467:CTW7469 DDS7467:DDS7469 DNO7467:DNO7469 DXK7467:DXK7469 EHG7467:EHG7469 ERC7467:ERC7469 FAY7467:FAY7469 FKU7467:FKU7469 FUQ7467:FUQ7469 GEM7467:GEM7469 GOI7467:GOI7469 GYE7467:GYE7469 HIA7467:HIA7469 HRW7467:HRW7469 IBS7467:IBS7469 ILO7467:ILO7469 IVK7467:IVK7469 JFG7467:JFG7469 JPC7467:JPC7469 JYY7467:JYY7469 KIU7467:KIU7469 KSQ7467:KSQ7469 LCM7467:LCM7469 LMI7467:LMI7469 LWE7467:LWE7469 MGA7467:MGA7469 MPW7467:MPW7469 MZS7467:MZS7469 NJO7467:NJO7469 NTK7467:NTK7469 ODG7467:ODG7469 ONC7467:ONC7469 OWY7467:OWY7469 PGU7467:PGU7469 PQQ7467:PQQ7469 QAM7467:QAM7469 QKI7467:QKI7469 QUE7467:QUE7469 REA7467:REA7469 RNW7467:RNW7469 RXS7467:RXS7469 SHO7467:SHO7469 SRK7467:SRK7469 TBG7467:TBG7469 TLC7467:TLC7469 TUY7467:TUY7469 UEU7467:UEU7469 UOQ7467:UOQ7469 UYM7467:UYM7469 VII7467:VII7469 VSE7467:VSE7469 WCA7467:WCA7469 WLW7467:WLW7469 WVS7437:WVS7440 K7437:K7440 JG7437:JG7440 TC7437:TC7440 ACY7437:ACY7440 AMU7437:AMU7440 AWQ7437:AWQ7440 BGM7437:BGM7440 BQI7437:BQI7440 CAE7437:CAE7440 CKA7437:CKA7440 CTW7437:CTW7440 DDS7437:DDS7440 DNO7437:DNO7440 DXK7437:DXK7440 EHG7437:EHG7440 ERC7437:ERC7440 FAY7437:FAY7440 FKU7437:FKU7440 FUQ7437:FUQ7440 GEM7437:GEM7440 GOI7437:GOI7440 GYE7437:GYE7440 HIA7437:HIA7440 HRW7437:HRW7440 IBS7437:IBS7440 ILO7437:ILO7440 IVK7437:IVK7440 JFG7437:JFG7440 JPC7437:JPC7440 JYY7437:JYY7440 KIU7437:KIU7440 KSQ7437:KSQ7440 LCM7437:LCM7440 LMI7437:LMI7440 LWE7437:LWE7440 MGA7437:MGA7440 MPW7437:MPW7440 MZS7437:MZS7440 NJO7437:NJO7440 NTK7437:NTK7440 ODG7437:ODG7440 ONC7437:ONC7440 OWY7437:OWY7440 PGU7437:PGU7440 PQQ7437:PQQ7440 QAM7437:QAM7440 QKI7437:QKI7440 QUE7437:QUE7440 REA7437:REA7440 RNW7437:RNW7440 RXS7437:RXS7440 SHO7437:SHO7440 SRK7437:SRK7440 TBG7437:TBG7440 TLC7437:TLC7440 TUY7437:TUY7440 UEU7437:UEU7440 UOQ7437:UOQ7440 UYM7437:UYM7440 VII7437:VII7440 VSE7437:VSE7440 WCA7437:WCA7440 WLW7437:WLW7440 WLW6045:WLW6068 VSE6045:VSE6068 WCA6045:WCA6068 K5987:K6016 JG5987:JG6016 TC5987:TC6016 ACY5987:ACY6016 AMU5987:AMU6016 AWQ5987:AWQ6016 BGM5987:BGM6016 BQI5987:BQI6016 CAE5987:CAE6016 CKA5987:CKA6016 CTW5987:CTW6016 DDS5987:DDS6016 DNO5987:DNO6016 DXK5987:DXK6016 EHG5987:EHG6016 ERC5987:ERC6016 FAY5987:FAY6016 FKU5987:FKU6016 FUQ5987:FUQ6016 GEM5987:GEM6016 GOI5987:GOI6016 GYE5987:GYE6016 HIA5987:HIA6016 HRW5987:HRW6016 IBS5987:IBS6016 ILO5987:ILO6016 IVK5987:IVK6016 JFG5987:JFG6016 JPC5987:JPC6016 JYY5987:JYY6016 KIU5987:KIU6016 KSQ5987:KSQ6016 LCM5987:LCM6016 LMI5987:LMI6016 LWE5987:LWE6016 MGA5987:MGA6016 MPW5987:MPW6016 MZS5987:MZS6016 NJO5987:NJO6016 NTK5987:NTK6016 ODG5987:ODG6016 ONC5987:ONC6016 OWY5987:OWY6016 PGU5987:PGU6016 PQQ5987:PQQ6016 QAM5987:QAM6016 QKI5987:QKI6016 QUE5987:QUE6016 REA5987:REA6016 RNW5987:RNW6016 RXS5987:RXS6016 SHO5987:SHO6016 SRK5987:SRK6016 TBG5987:TBG6016 TLC5987:TLC6016 TUY5987:TUY6016 UEU5987:UEU6016 UOQ5987:UOQ6016 UYM5987:UYM6016 VII5987:VII6016 VSE5987:VSE6016 K2413 K2425:K2427 K2423 K2418:K2419 K2430:K2432 K2462:K2503 K2458:K2460 K2452:K2455 K2440:K2448 K2505:K2513 K2625:K2627 JG2625:JG2627 TC2625:TC2627 ACY2625:ACY2627 AMU2625:AMU2627 AWQ2625:AWQ2627 BGM2625:BGM2627 BQI2625:BQI2627 CAE2625:CAE2627 CKA2625:CKA2627 CTW2625:CTW2627 DDS2625:DDS2627 DNO2625:DNO2627 DXK2625:DXK2627 EHG2625:EHG2627 ERC2625:ERC2627 FAY2625:FAY2627 FKU2625:FKU2627 FUQ2625:FUQ2627 GEM2625:GEM2627 GOI2625:GOI2627 GYE2625:GYE2627 HIA2625:HIA2627 HRW2625:HRW2627 IBS2625:IBS2627 ILO2625:ILO2627 IVK2625:IVK2627 JFG2625:JFG2627 JPC2625:JPC2627 JYY2625:JYY2627 KIU2625:KIU2627 KSQ2625:KSQ2627 LCM2625:LCM2627 LMI2625:LMI2627 LWE2625:LWE2627 MGA2625:MGA2627 MPW2625:MPW2627 MZS2625:MZS2627 NJO2625:NJO2627 NTK2625:NTK2627 ODG2625:ODG2627 ONC2625:ONC2627 OWY2625:OWY2627 PGU2625:PGU2627 PQQ2625:PQQ2627 QAM2625:QAM2627 QKI2625:QKI2627 QUE2625:QUE2627 REA2625:REA2627 RNW2625:RNW2627 RXS2625:RXS2627 SHO2625:SHO2627 SRK2625:SRK2627 TBG2625:TBG2627 TLC2625:TLC2627 TUY2625:TUY2627 UEU2625:UEU2627 UOQ2625:UOQ2627 UYM2625:UYM2627 VII2625:VII2627 VSE2625:VSE2627 WCA2625:WCA2627 WLW2625:WLW2627 WVS2625:WVS2627 JG2696:JG2697 TC2696:TC2697 ACY2696:ACY2697 AMU2696:AMU2697 AWQ2696:AWQ2697 BGM2696:BGM2697 BQI2696:BQI2697 CAE2696:CAE2697 CKA2696:CKA2697 CTW2696:CTW2697 DDS2696:DDS2697 DNO2696:DNO2697 DXK2696:DXK2697 EHG2696:EHG2697 ERC2696:ERC2697 FAY2696:FAY2697 FKU2696:FKU2697 FUQ2696:FUQ2697 GEM2696:GEM2697 GOI2696:GOI2697 GYE2696:GYE2697 HIA2696:HIA2697 HRW2696:HRW2697 IBS2696:IBS2697 ILO2696:ILO2697 IVK2696:IVK2697 JFG2696:JFG2697 JPC2696:JPC2697 JYY2696:JYY2697 KIU2696:KIU2697 KSQ2696:KSQ2697 LCM2696:LCM2697 LMI2696:LMI2697 LWE2696:LWE2697 MGA2696:MGA2697 MPW2696:MPW2697 MZS2696:MZS2697 NJO2696:NJO2697 NTK2696:NTK2697 ODG2696:ODG2697 ONC2696:ONC2697 OWY2696:OWY2697 PGU2696:PGU2697 PQQ2696:PQQ2697 QAM2696:QAM2697 QKI2696:QKI2697 QUE2696:QUE2697 REA2696:REA2697 RNW2696:RNW2697 RXS2696:RXS2697 SHO2696:SHO2697 SRK2696:SRK2697 TBG2696:TBG2697 TLC2696:TLC2697 TUY2696:TUY2697 UEU2696:UEU2697 UOQ2696:UOQ2697 UYM2696:UYM2697 VII2696:VII2697 VSE2696:VSE2697 WCA2696:WCA2697 WLW2696:WLW2697 WVS2696:WVS2697 K2696:K2697 K2774:K2778 JG2774:JG2778 TC2774:TC2778 ACY2774:ACY2778 AMU2774:AMU2778 AWQ2774:AWQ2778 BGM2774:BGM2778 BQI2774:BQI2778 CAE2774:CAE2778 CKA2774:CKA2778 CTW2774:CTW2778 DDS2774:DDS2778 DNO2774:DNO2778 DXK2774:DXK2778 EHG2774:EHG2778 ERC2774:ERC2778 FAY2774:FAY2778 FKU2774:FKU2778 FUQ2774:FUQ2778 GEM2774:GEM2778 GOI2774:GOI2778 GYE2774:GYE2778 HIA2774:HIA2778 HRW2774:HRW2778 IBS2774:IBS2778 ILO2774:ILO2778 IVK2774:IVK2778 JFG2774:JFG2778 JPC2774:JPC2778 JYY2774:JYY2778 KIU2774:KIU2778 KSQ2774:KSQ2778 LCM2774:LCM2778 LMI2774:LMI2778 LWE2774:LWE2778 MGA2774:MGA2778 MPW2774:MPW2778 MZS2774:MZS2778 NJO2774:NJO2778 NTK2774:NTK2778 ODG2774:ODG2778 ONC2774:ONC2778 OWY2774:OWY2778 PGU2774:PGU2778 PQQ2774:PQQ2778 QAM2774:QAM2778 QKI2774:QKI2778 QUE2774:QUE2778 REA2774:REA2778 RNW2774:RNW2778 RXS2774:RXS2778 SHO2774:SHO2778 SRK2774:SRK2778 TBG2774:TBG2778 TLC2774:TLC2778 TUY2774:TUY2778 UEU2774:UEU2778 UOQ2774:UOQ2778 UYM2774:UYM2778 VII2774:VII2778 VSE2774:VSE2778 WCA2774:WCA2778 WLW2774:WLW2778 WVS2774:WVS2778 WLW2984:WLW2986 WCA2984:WCA2986 VSE2984:VSE2986 VII2984:VII2986 UYM2984:UYM2986 UOQ2984:UOQ2986 UEU2984:UEU2986 TUY2984:TUY2986 TLC2984:TLC2986 TBG2984:TBG2986 SRK2984:SRK2986 SHO2984:SHO2986 RXS2984:RXS2986 RNW2984:RNW2986 REA2984:REA2986 QUE2984:QUE2986 QKI2984:QKI2986 QAM2984:QAM2986 PQQ2984:PQQ2986 PGU2984:PGU2986 OWY2984:OWY2986 ONC2984:ONC2986 ODG2984:ODG2986 NTK2984:NTK2986 NJO2984:NJO2986 MZS2984:MZS2986 MPW2984:MPW2986 MGA2984:MGA2986 LWE2984:LWE2986 LMI2984:LMI2986 LCM2984:LCM2986 KSQ2984:KSQ2986 KIU2984:KIU2986 JYY2984:JYY2986 JPC2984:JPC2986 JFG2984:JFG2986 IVK2984:IVK2986 ILO2984:ILO2986 IBS2984:IBS2986 HRW2984:HRW2986 HIA2984:HIA2986 GYE2984:GYE2986 GOI2984:GOI2986 GEM2984:GEM2986 FUQ2984:FUQ2986 FKU2984:FKU2986 FAY2984:FAY2986 ERC2984:ERC2986 EHG2984:EHG2986 DXK2984:DXK2986 DNO2984:DNO2986 DDS2984:DDS2986 CTW2984:CTW2986 CKA2984:CKA2986 CAE2984:CAE2986 BQI2984:BQI2986 BGM2984:BGM2986 AWQ2984:AWQ2986 AMU2984:AMU2986 ACY2984:ACY2986 TC2984:TC2986 JG2984:JG2986 K2984:K2986 WVS2984:WVS2986 K3066:K3069 JG3066:JG3069 TC3066:TC3069 ACY3066:ACY3069 AMU3066:AMU3069 AWQ3066:AWQ3069 BGM3066:BGM3069 BQI3066:BQI3069 CAE3066:CAE3069 CKA3066:CKA3069 CTW3066:CTW3069 DDS3066:DDS3069 DNO3066:DNO3069 DXK3066:DXK3069 EHG3066:EHG3069 ERC3066:ERC3069 FAY3066:FAY3069 FKU3066:FKU3069 FUQ3066:FUQ3069 GEM3066:GEM3069 GOI3066:GOI3069 GYE3066:GYE3069 HIA3066:HIA3069 HRW3066:HRW3069 IBS3066:IBS3069 ILO3066:ILO3069 IVK3066:IVK3069 JFG3066:JFG3069 JPC3066:JPC3069 JYY3066:JYY3069 KIU3066:KIU3069 KSQ3066:KSQ3069 LCM3066:LCM3069 LMI3066:LMI3069 LWE3066:LWE3069 MGA3066:MGA3069 MPW3066:MPW3069 MZS3066:MZS3069 NJO3066:NJO3069 NTK3066:NTK3069 ODG3066:ODG3069 ONC3066:ONC3069 OWY3066:OWY3069 PGU3066:PGU3069 PQQ3066:PQQ3069 QAM3066:QAM3069 QKI3066:QKI3069 QUE3066:QUE3069 REA3066:REA3069 RNW3066:RNW3069 RXS3066:RXS3069 SHO3066:SHO3069 SRK3066:SRK3069 TBG3066:TBG3069 TLC3066:TLC3069 TUY3066:TUY3069 UEU3066:UEU3069 UOQ3066:UOQ3069 UYM3066:UYM3069 VII3066:VII3069 VSE3066:VSE3069 WCA3066:WCA3069 WLW3066:WLW3069 WVS3066:WVS3069 L3070 JH3070 TD3070 ACZ3070 AMV3070 AWR3070 BGN3070 BQJ3070 CAF3070 CKB3070 CTX3070 DDT3070 DNP3070 DXL3070 EHH3070 ERD3070 FAZ3070 FKV3070 FUR3070 GEN3070 GOJ3070 GYF3070 HIB3070 HRX3070 IBT3070 ILP3070 IVL3070 JFH3070 JPD3070 JYZ3070 KIV3070 KSR3070 LCN3070 LMJ3070 LWF3070 MGB3070 MPX3070 MZT3070 NJP3070 NTL3070 ODH3070 OND3070 OWZ3070 PGV3070 PQR3070 QAN3070 QKJ3070 QUF3070 REB3070 RNX3070 RXT3070 SHP3070 SRL3070 TBH3070 TLD3070 TUZ3070 UEV3070 UOR3070 UYN3070 VIJ3070 VSF3070 WCB3070 WLX3070 WVT3070 K3071:K3075 JG3071:JG3075 TC3071:TC3075 ACY3071:ACY3075 AMU3071:AMU3075 AWQ3071:AWQ3075 BGM3071:BGM3075 BQI3071:BQI3075 CAE3071:CAE3075 CKA3071:CKA3075 CTW3071:CTW3075 DDS3071:DDS3075 DNO3071:DNO3075 DXK3071:DXK3075 EHG3071:EHG3075 ERC3071:ERC3075 FAY3071:FAY3075 FKU3071:FKU3075 FUQ3071:FUQ3075 GEM3071:GEM3075 GOI3071:GOI3075 GYE3071:GYE3075 HIA3071:HIA3075 HRW3071:HRW3075 IBS3071:IBS3075 ILO3071:ILO3075 IVK3071:IVK3075 JFG3071:JFG3075 JPC3071:JPC3075 JYY3071:JYY3075 KIU3071:KIU3075 KSQ3071:KSQ3075 LCM3071:LCM3075 LMI3071:LMI3075 LWE3071:LWE3075 MGA3071:MGA3075 MPW3071:MPW3075 MZS3071:MZS3075 NJO3071:NJO3075 NTK3071:NTK3075 ODG3071:ODG3075 ONC3071:ONC3075 OWY3071:OWY3075 PGU3071:PGU3075 PQQ3071:PQQ3075 QAM3071:QAM3075 QKI3071:QKI3075 QUE3071:QUE3075 REA3071:REA3075 RNW3071:RNW3075 RXS3071:RXS3075 SHO3071:SHO3075 SRK3071:SRK3075 TBG3071:TBG3075 TLC3071:TLC3075 TUY3071:TUY3075 UEU3071:UEU3075 UOQ3071:UOQ3075 UYM3071:UYM3075 VII3071:VII3075 VSE3071:VSE3075 WCA3071:WCA3075 WLW3071:WLW3075 WVS3071:WVS3075 K3147:K3148 JG3147:JG3148 TC3147:TC3148 ACY3147:ACY3148 AMU3147:AMU3148 AWQ3147:AWQ3148 BGM3147:BGM3148 BQI3147:BQI3148 CAE3147:CAE3148 CKA3147:CKA3148 CTW3147:CTW3148 DDS3147:DDS3148 DNO3147:DNO3148 DXK3147:DXK3148 EHG3147:EHG3148 ERC3147:ERC3148 FAY3147:FAY3148 FKU3147:FKU3148 FUQ3147:FUQ3148 GEM3147:GEM3148 GOI3147:GOI3148 GYE3147:GYE3148 HIA3147:HIA3148 HRW3147:HRW3148 IBS3147:IBS3148 ILO3147:ILO3148 IVK3147:IVK3148 JFG3147:JFG3148 JPC3147:JPC3148 JYY3147:JYY3148 KIU3147:KIU3148 KSQ3147:KSQ3148 LCM3147:LCM3148 LMI3147:LMI3148 LWE3147:LWE3148 MGA3147:MGA3148 MPW3147:MPW3148 MZS3147:MZS3148 NJO3147:NJO3148 NTK3147:NTK3148 ODG3147:ODG3148 ONC3147:ONC3148 OWY3147:OWY3148 PGU3147:PGU3148 PQQ3147:PQQ3148 QAM3147:QAM3148 QKI3147:QKI3148 QUE3147:QUE3148 REA3147:REA3148 RNW3147:RNW3148 RXS3147:RXS3148 SHO3147:SHO3148 SRK3147:SRK3148 TBG3147:TBG3148 TLC3147:TLC3148 TUY3147:TUY3148 UEU3147:UEU3148 UOQ3147:UOQ3148 UYM3147:UYM3148 VII3147:VII3148 VSE3147:VSE3148 WCA3147:WCA3148 WLW3147:WLW3148 WVS3147:WVS3148 K3276:K3339 JG3276:JG3339 TC3276:TC3339 ACY3276:ACY3339 AMU3276:AMU3339 AWQ3276:AWQ3339 BGM3276:BGM3339 BQI3276:BQI3339 CAE3276:CAE3339 CKA3276:CKA3339 CTW3276:CTW3339 DDS3276:DDS3339 DNO3276:DNO3339 DXK3276:DXK3339 EHG3276:EHG3339 ERC3276:ERC3339 FAY3276:FAY3339 FKU3276:FKU3339 FUQ3276:FUQ3339 GEM3276:GEM3339 GOI3276:GOI3339 GYE3276:GYE3339 HIA3276:HIA3339 HRW3276:HRW3339 IBS3276:IBS3339 ILO3276:ILO3339 IVK3276:IVK3339 JFG3276:JFG3339 JPC3276:JPC3339 JYY3276:JYY3339 KIU3276:KIU3339 KSQ3276:KSQ3339 LCM3276:LCM3339 LMI3276:LMI3339 LWE3276:LWE3339 MGA3276:MGA3339 MPW3276:MPW3339 MZS3276:MZS3339 NJO3276:NJO3339 NTK3276:NTK3339 ODG3276:ODG3339 ONC3276:ONC3339 OWY3276:OWY3339 PGU3276:PGU3339 PQQ3276:PQQ3339 QAM3276:QAM3339 QKI3276:QKI3339 QUE3276:QUE3339 REA3276:REA3339 RNW3276:RNW3339 RXS3276:RXS3339 SHO3276:SHO3339 SRK3276:SRK3339 TBG3276:TBG3339 TLC3276:TLC3339 TUY3276:TUY3339 UEU3276:UEU3339 UOQ3276:UOQ3339 UYM3276:UYM3339 VII3276:VII3339 VSE3276:VSE3339 WCA3276:WCA3339 WLW3276:WLW3339 WVS3276:WVS3339 K3445:K3455 JG3445:JG3455 TC3445:TC3455 ACY3445:ACY3455 AMU3445:AMU3455 AWQ3445:AWQ3455 BGM3445:BGM3455 BQI3445:BQI3455 CAE3445:CAE3455 CKA3445:CKA3455 CTW3445:CTW3455 DDS3445:DDS3455 DNO3445:DNO3455 DXK3445:DXK3455 EHG3445:EHG3455 ERC3445:ERC3455 FAY3445:FAY3455 FKU3445:FKU3455 FUQ3445:FUQ3455 GEM3445:GEM3455 GOI3445:GOI3455 GYE3445:GYE3455 HIA3445:HIA3455 HRW3445:HRW3455 IBS3445:IBS3455 ILO3445:ILO3455 IVK3445:IVK3455 JFG3445:JFG3455 JPC3445:JPC3455 JYY3445:JYY3455 KIU3445:KIU3455 KSQ3445:KSQ3455 LCM3445:LCM3455 LMI3445:LMI3455 LWE3445:LWE3455 MGA3445:MGA3455 MPW3445:MPW3455 MZS3445:MZS3455 NJO3445:NJO3455 NTK3445:NTK3455 ODG3445:ODG3455 ONC3445:ONC3455 OWY3445:OWY3455 PGU3445:PGU3455 PQQ3445:PQQ3455 QAM3445:QAM3455 QKI3445:QKI3455 QUE3445:QUE3455 REA3445:REA3455 RNW3445:RNW3455 RXS3445:RXS3455 SHO3445:SHO3455 SRK3445:SRK3455 TBG3445:TBG3455 TLC3445:TLC3455 TUY3445:TUY3455 UEU3445:UEU3455 UOQ3445:UOQ3455 UYM3445:UYM3455 VII3445:VII3455 VSE3445:VSE3455 WCA3445:WCA3455 WLW3445:WLW3455 WVS3445:WVS3455 DDS5558:DDS5609 DNO5558:DNO5609 DXK5558:DXK5609 EHG5558:EHG5609 ERC5558:ERC5609 FAY5558:FAY5609 FKU5558:FKU5609 FUQ5558:FUQ5609 GEM5558:GEM5609 GOI5558:GOI5609 GYE5558:GYE5609 HIA5558:HIA5609 HRW5558:HRW5609 IBS5558:IBS5609 ILO5558:ILO5609 IVK5558:IVK5609 JFG5558:JFG5609 JPC5558:JPC5609 JYY5558:JYY5609 KIU5558:KIU5609 KSQ5558:KSQ5609 LCM5558:LCM5609 LMI5558:LMI5609 LWE5558:LWE5609 MGA5558:MGA5609 MPW5558:MPW5609 MZS5558:MZS5609 NJO5558:NJO5609 NTK5558:NTK5609 ODG5558:ODG5609 ONC5558:ONC5609 OWY5558:OWY5609 PGU5558:PGU5609 PQQ5558:PQQ5609 QAM5558:QAM5609 QKI5558:QKI5609 QUE5558:QUE5609 REA5558:REA5609 RNW5558:RNW5609 RXS5558:RXS5609 SHO5558:SHO5609 SRK5558:SRK5609 TBG5558:TBG5609 TLC5558:TLC5609 TUY5558:TUY5609 UEU5558:UEU5609 UOQ5558:UOQ5609 UYM5558:UYM5609 VII5558:VII5609 VSE5558:VSE5609 WCA5558:WCA5609 WLW5558:WLW5609 WVS7467:WVS7469 K7467:K7469 JG7467:JG7469 TC7467:TC7469 ACY7467:ACY7469 AMU7467:AMU7469 AWQ7467:AWQ7469 BGM7467:BGM7469 BQI7467:BQI7469 CAE7467:CAE7469 K2515:K2591 CTW5558:CTW5609 K3635:K3643 JG3635:JG3643 TC3635:TC3643 ACY3635:ACY3643 AMU3635:AMU3643 AWQ3635:AWQ3643 BGM3635:BGM3643 BQI3635:BQI3643 CAE3635:CAE3643 CKA3635:CKA3643 CTW3635:CTW3643 DDS3635:DDS3643 DNO3635:DNO3643 DXK3635:DXK3643 EHG3635:EHG3643 ERC3635:ERC3643 FAY3635:FAY3643 FKU3635:FKU3643 FUQ3635:FUQ3643 GEM3635:GEM3643 GOI3635:GOI3643 GYE3635:GYE3643 HIA3635:HIA3643 HRW3635:HRW3643 IBS3635:IBS3643 ILO3635:ILO3643 IVK3635:IVK3643 JFG3635:JFG3643 JPC3635:JPC3643 JYY3635:JYY3643 KIU3635:KIU3643 KSQ3635:KSQ3643 LCM3635:LCM3643 LMI3635:LMI3643 LWE3635:LWE3643 MGA3635:MGA3643 MPW3635:MPW3643 MZS3635:MZS3643 NJO3635:NJO3643 NTK3635:NTK3643 ODG3635:ODG3643 ONC3635:ONC3643 OWY3635:OWY3643 PGU3635:PGU3643 PQQ3635:PQQ3643 QAM3635:QAM3643 QKI3635:QKI3643 QUE3635:QUE3643 REA3635:REA3643 RNW3635:RNW3643 RXS3635:RXS3643 SHO3635:SHO3643 SRK3635:SRK3643 TBG3635:TBG3643 TLC3635:TLC3643 TUY3635:TUY3643 UEU3635:UEU3643 UOQ3635:UOQ3643 UYM3635:UYM3643 VII3635:VII3643 VSE3635:VSE3643 WCA3635:WCA3643 WLW3635:WLW3643 WVS3635:WVS3643 J3634 JF3634 TB3634 ACX3634 AMT3634 AWP3634 BGL3634 BQH3634 CAD3634 CJZ3634 CTV3634 DDR3634 DNN3634 DXJ3634 EHF3634 ERB3634 FAX3634 FKT3634 FUP3634 GEL3634 GOH3634 GYD3634 HHZ3634 HRV3634 IBR3634 ILN3634 IVJ3634 JFF3634 JPB3634 JYX3634 KIT3634 KSP3634 LCL3634 LMH3634 LWD3634 MFZ3634 MPV3634 MZR3634 NJN3634 NTJ3634 ODF3634 ONB3634 OWX3634 PGT3634 PQP3634 QAL3634 QKH3634 QUD3634 RDZ3634 RNV3634 RXR3634 SHN3634 SRJ3634 TBF3634 TLB3634 TUX3634 UET3634 UOP3634 UYL3634 VIH3634 VSD3634 WBZ3634 WLV3634 WVR3634 K3630:K3633 JG3630:JG3633 TC3630:TC3633 ACY3630:ACY3633 AMU3630:AMU3633 AWQ3630:AWQ3633 BGM3630:BGM3633 BQI3630:BQI3633 CAE3630:CAE3633 CKA3630:CKA3633 CTW3630:CTW3633 DDS3630:DDS3633 DNO3630:DNO3633 DXK3630:DXK3633 EHG3630:EHG3633 ERC3630:ERC3633 FAY3630:FAY3633 FKU3630:FKU3633 FUQ3630:FUQ3633 GEM3630:GEM3633 GOI3630:GOI3633 GYE3630:GYE3633 HIA3630:HIA3633 HRW3630:HRW3633 IBS3630:IBS3633 ILO3630:ILO3633 IVK3630:IVK3633 JFG3630:JFG3633 JPC3630:JPC3633 JYY3630:JYY3633 KIU3630:KIU3633 KSQ3630:KSQ3633 LCM3630:LCM3633 LMI3630:LMI3633 LWE3630:LWE3633 MGA3630:MGA3633 MPW3630:MPW3633 MZS3630:MZS3633 NJO3630:NJO3633 NTK3630:NTK3633 ODG3630:ODG3633 ONC3630:ONC3633 OWY3630:OWY3633 PGU3630:PGU3633 PQQ3630:PQQ3633 QAM3630:QAM3633 QKI3630:QKI3633 QUE3630:QUE3633 REA3630:REA3633 RNW3630:RNW3633 RXS3630:RXS3633 SHO3630:SHO3633 SRK3630:SRK3633 TBG3630:TBG3633 TLC3630:TLC3633 TUY3630:TUY3633 UEU3630:UEU3633 UOQ3630:UOQ3633 UYM3630:UYM3633 VII3630:VII3633 VSE3630:VSE3633 WCA3630:WCA3633 WLW3630:WLW3633 WVS3630:WVS3633 K3717:K3718 JG3717:JG3718 TC3717:TC3718 ACY3717:ACY3718 AMU3717:AMU3718 AWQ3717:AWQ3718 BGM3717:BGM3718 BQI3717:BQI3718 CAE3717:CAE3718 CKA3717:CKA3718 CTW3717:CTW3718 DDS3717:DDS3718 DNO3717:DNO3718 DXK3717:DXK3718 EHG3717:EHG3718 ERC3717:ERC3718 FAY3717:FAY3718 FKU3717:FKU3718 FUQ3717:FUQ3718 GEM3717:GEM3718 GOI3717:GOI3718 GYE3717:GYE3718 HIA3717:HIA3718 HRW3717:HRW3718 IBS3717:IBS3718 ILO3717:ILO3718 IVK3717:IVK3718 JFG3717:JFG3718 JPC3717:JPC3718 JYY3717:JYY3718 KIU3717:KIU3718 KSQ3717:KSQ3718 LCM3717:LCM3718 LMI3717:LMI3718 LWE3717:LWE3718 MGA3717:MGA3718 MPW3717:MPW3718 MZS3717:MZS3718 NJO3717:NJO3718 NTK3717:NTK3718 ODG3717:ODG3718 ONC3717:ONC3718 OWY3717:OWY3718 PGU3717:PGU3718 PQQ3717:PQQ3718 QAM3717:QAM3718 QKI3717:QKI3718 QUE3717:QUE3718 REA3717:REA3718 RNW3717:RNW3718 RXS3717:RXS3718 SHO3717:SHO3718 SRK3717:SRK3718 TBG3717:TBG3718 TLC3717:TLC3718 TUY3717:TUY3718 UEU3717:UEU3718 UOQ3717:UOQ3718 UYM3717:UYM3718 VII3717:VII3718 VSE3717:VSE3718 WCA3717:WCA3718 WLW3717:WLW3718 WVS3717:WVS3718 K3720:K3723 JG3720:JG3723 TC3720:TC3723 ACY3720:ACY3723 AMU3720:AMU3723 AWQ3720:AWQ3723 BGM3720:BGM3723 BQI3720:BQI3723 CAE3720:CAE3723 CKA3720:CKA3723 CTW3720:CTW3723 DDS3720:DDS3723 DNO3720:DNO3723 DXK3720:DXK3723 EHG3720:EHG3723 ERC3720:ERC3723 FAY3720:FAY3723 FKU3720:FKU3723 FUQ3720:FUQ3723 GEM3720:GEM3723 GOI3720:GOI3723 GYE3720:GYE3723 HIA3720:HIA3723 HRW3720:HRW3723 IBS3720:IBS3723 ILO3720:ILO3723 IVK3720:IVK3723 JFG3720:JFG3723 JPC3720:JPC3723 JYY3720:JYY3723 KIU3720:KIU3723 KSQ3720:KSQ3723 LCM3720:LCM3723 LMI3720:LMI3723 LWE3720:LWE3723 MGA3720:MGA3723 MPW3720:MPW3723 MZS3720:MZS3723 NJO3720:NJO3723 NTK3720:NTK3723 ODG3720:ODG3723 ONC3720:ONC3723 OWY3720:OWY3723 PGU3720:PGU3723 PQQ3720:PQQ3723 QAM3720:QAM3723 QKI3720:QKI3723 QUE3720:QUE3723 REA3720:REA3723 RNW3720:RNW3723 RXS3720:RXS3723 SHO3720:SHO3723 SRK3720:SRK3723 TBG3720:TBG3723 TLC3720:TLC3723 TUY3720:TUY3723 UEU3720:UEU3723 UOQ3720:UOQ3723 UYM3720:UYM3723 VII3720:VII3723 VSE3720:VSE3723 WCA3720:WCA3723 WLW3720:WLW3723 WVS3720:WVS3723 K3775:K3782 JG3775:JG3782 TC3775:TC3782 ACY3775:ACY3782 AMU3775:AMU3782 AWQ3775:AWQ3782 BGM3775:BGM3782 BQI3775:BQI3782 CAE3775:CAE3782 CKA3775:CKA3782 CTW3775:CTW3782 DDS3775:DDS3782 DNO3775:DNO3782 DXK3775:DXK3782 EHG3775:EHG3782 ERC3775:ERC3782 FAY3775:FAY3782 FKU3775:FKU3782 FUQ3775:FUQ3782 GEM3775:GEM3782 GOI3775:GOI3782 GYE3775:GYE3782 HIA3775:HIA3782 HRW3775:HRW3782 IBS3775:IBS3782 ILO3775:ILO3782 IVK3775:IVK3782 JFG3775:JFG3782 JPC3775:JPC3782 JYY3775:JYY3782 KIU3775:KIU3782 KSQ3775:KSQ3782 LCM3775:LCM3782 LMI3775:LMI3782 LWE3775:LWE3782 MGA3775:MGA3782 MPW3775:MPW3782 MZS3775:MZS3782 NJO3775:NJO3782 NTK3775:NTK3782 ODG3775:ODG3782 ONC3775:ONC3782 OWY3775:OWY3782 PGU3775:PGU3782 PQQ3775:PQQ3782 QAM3775:QAM3782 QKI3775:QKI3782 QUE3775:QUE3782 REA3775:REA3782 RNW3775:RNW3782 RXS3775:RXS3782 SHO3775:SHO3782 SRK3775:SRK3782 TBG3775:TBG3782 TLC3775:TLC3782 TUY3775:TUY3782 UEU3775:UEU3782 UOQ3775:UOQ3782 UYM3775:UYM3782 VII3775:VII3782 VSE3775:VSE3782 WCA3775:WCA3782 WLW3775:WLW3782 WVS3775:WVS3782 K3772:K3773 JG3772:JG3773 TC3772:TC3773 ACY3772:ACY3773 AMU3772:AMU3773 AWQ3772:AWQ3773 BGM3772:BGM3773 BQI3772:BQI3773 CAE3772:CAE3773 CKA3772:CKA3773 CTW3772:CTW3773 DDS3772:DDS3773 DNO3772:DNO3773 DXK3772:DXK3773 EHG3772:EHG3773 ERC3772:ERC3773 FAY3772:FAY3773 FKU3772:FKU3773 FUQ3772:FUQ3773 GEM3772:GEM3773 GOI3772:GOI3773 GYE3772:GYE3773 HIA3772:HIA3773 HRW3772:HRW3773 IBS3772:IBS3773 ILO3772:ILO3773 IVK3772:IVK3773 JFG3772:JFG3773 JPC3772:JPC3773 JYY3772:JYY3773 KIU3772:KIU3773 KSQ3772:KSQ3773 LCM3772:LCM3773 LMI3772:LMI3773 LWE3772:LWE3773 MGA3772:MGA3773 MPW3772:MPW3773 MZS3772:MZS3773 NJO3772:NJO3773 NTK3772:NTK3773 ODG3772:ODG3773 ONC3772:ONC3773 OWY3772:OWY3773 PGU3772:PGU3773 PQQ3772:PQQ3773 QAM3772:QAM3773 QKI3772:QKI3773 QUE3772:QUE3773 REA3772:REA3773 RNW3772:RNW3773 RXS3772:RXS3773 SHO3772:SHO3773 SRK3772:SRK3773 TBG3772:TBG3773 TLC3772:TLC3773 TUY3772:TUY3773 UEU3772:UEU3773 UOQ3772:UOQ3773 UYM3772:UYM3773 VII3772:VII3773 VSE3772:VSE3773 WCA3772:WCA3773 WLW3772:WLW3773 WVS3772:WVS3773 K3872:K3885 JG3872:JG3885 TC3872:TC3885 ACY3872:ACY3885 AMU3872:AMU3885 AWQ3872:AWQ3885 BGM3872:BGM3885 BQI3872:BQI3885 CAE3872:CAE3885 CKA3872:CKA3885 CTW3872:CTW3885 DDS3872:DDS3885 DNO3872:DNO3885 DXK3872:DXK3885 EHG3872:EHG3885 ERC3872:ERC3885 FAY3872:FAY3885 FKU3872:FKU3885 FUQ3872:FUQ3885 GEM3872:GEM3885 GOI3872:GOI3885 GYE3872:GYE3885 HIA3872:HIA3885 HRW3872:HRW3885 IBS3872:IBS3885 ILO3872:ILO3885 IVK3872:IVK3885 JFG3872:JFG3885 JPC3872:JPC3885 JYY3872:JYY3885 KIU3872:KIU3885 KSQ3872:KSQ3885 LCM3872:LCM3885 LMI3872:LMI3885 LWE3872:LWE3885 MGA3872:MGA3885 MPW3872:MPW3885 MZS3872:MZS3885 NJO3872:NJO3885 NTK3872:NTK3885 ODG3872:ODG3885 ONC3872:ONC3885 OWY3872:OWY3885 PGU3872:PGU3885 PQQ3872:PQQ3885 QAM3872:QAM3885 QKI3872:QKI3885 QUE3872:QUE3885 REA3872:REA3885 RNW3872:RNW3885 RXS3872:RXS3885 SHO3872:SHO3885 SRK3872:SRK3885 TBG3872:TBG3885 TLC3872:TLC3885 TUY3872:TUY3885 UEU3872:UEU3885 UOQ3872:UOQ3885 UYM3872:UYM3885 VII3872:VII3885 VSE3872:VSE3885 WCA3872:WCA3885 WLW3872:WLW3885 WVS3872:WVS3885 K3858:K3870 JG3858:JG3870 TC3858:TC3870 ACY3858:ACY3870 AMU3858:AMU3870 AWQ3858:AWQ3870 BGM3858:BGM3870 BQI3858:BQI3870 CAE3858:CAE3870 CKA3858:CKA3870 CTW3858:CTW3870 DDS3858:DDS3870 DNO3858:DNO3870 DXK3858:DXK3870 EHG3858:EHG3870 ERC3858:ERC3870 FAY3858:FAY3870 FKU3858:FKU3870 FUQ3858:FUQ3870 GEM3858:GEM3870 GOI3858:GOI3870 GYE3858:GYE3870 HIA3858:HIA3870 HRW3858:HRW3870 IBS3858:IBS3870 ILO3858:ILO3870 IVK3858:IVK3870 JFG3858:JFG3870 JPC3858:JPC3870 JYY3858:JYY3870 KIU3858:KIU3870 KSQ3858:KSQ3870 LCM3858:LCM3870 LMI3858:LMI3870 LWE3858:LWE3870 MGA3858:MGA3870 MPW3858:MPW3870 MZS3858:MZS3870 NJO3858:NJO3870 NTK3858:NTK3870 ODG3858:ODG3870 ONC3858:ONC3870 OWY3858:OWY3870 PGU3858:PGU3870 PQQ3858:PQQ3870 QAM3858:QAM3870 QKI3858:QKI3870 QUE3858:QUE3870 REA3858:REA3870 RNW3858:RNW3870 RXS3858:RXS3870 SHO3858:SHO3870 SRK3858:SRK3870 TBG3858:TBG3870 TLC3858:TLC3870 TUY3858:TUY3870 UEU3858:UEU3870 UOQ3858:UOQ3870 UYM3858:UYM3870 VII3858:VII3870 VSE3858:VSE3870 WCA3858:WCA3870 WLW3858:WLW3870 WVS3858:WVS3870 K3991:K4001 JG3991:JG4001 TC3991:TC4001 ACY3991:ACY4001 AMU3991:AMU4001 AWQ3991:AWQ4001 BGM3991:BGM4001 BQI3991:BQI4001 CAE3991:CAE4001 CKA3991:CKA4001 CTW3991:CTW4001 DDS3991:DDS4001 DNO3991:DNO4001 DXK3991:DXK4001 EHG3991:EHG4001 ERC3991:ERC4001 FAY3991:FAY4001 FKU3991:FKU4001 FUQ3991:FUQ4001 GEM3991:GEM4001 GOI3991:GOI4001 GYE3991:GYE4001 HIA3991:HIA4001 HRW3991:HRW4001 IBS3991:IBS4001 ILO3991:ILO4001 IVK3991:IVK4001 JFG3991:JFG4001 JPC3991:JPC4001 JYY3991:JYY4001 KIU3991:KIU4001 KSQ3991:KSQ4001 LCM3991:LCM4001 LMI3991:LMI4001 LWE3991:LWE4001 MGA3991:MGA4001 MPW3991:MPW4001 MZS3991:MZS4001 NJO3991:NJO4001 NTK3991:NTK4001 ODG3991:ODG4001 ONC3991:ONC4001 OWY3991:OWY4001 PGU3991:PGU4001 PQQ3991:PQQ4001 QAM3991:QAM4001 QKI3991:QKI4001 QUE3991:QUE4001 REA3991:REA4001 RNW3991:RNW4001 RXS3991:RXS4001 SHO3991:SHO4001 SRK3991:SRK4001 TBG3991:TBG4001 TLC3991:TLC4001 TUY3991:TUY4001 UEU3991:UEU4001 UOQ3991:UOQ4001 UYM3991:UYM4001 VII3991:VII4001 VSE3991:VSE4001 WCA3991:WCA4001 WLW3991:WLW4001 WVS3991:WVS4001 K4097:K4102 JG4097:JG4102 TC4097:TC4102 ACY4097:ACY4102 AMU4097:AMU4102 AWQ4097:AWQ4102 BGM4097:BGM4102 BQI4097:BQI4102 CAE4097:CAE4102 CKA4097:CKA4102 CTW4097:CTW4102 DDS4097:DDS4102 DNO4097:DNO4102 DXK4097:DXK4102 EHG4097:EHG4102 ERC4097:ERC4102 FAY4097:FAY4102 FKU4097:FKU4102 FUQ4097:FUQ4102 GEM4097:GEM4102 GOI4097:GOI4102 GYE4097:GYE4102 HIA4097:HIA4102 HRW4097:HRW4102 IBS4097:IBS4102 ILO4097:ILO4102 IVK4097:IVK4102 JFG4097:JFG4102 JPC4097:JPC4102 JYY4097:JYY4102 KIU4097:KIU4102 KSQ4097:KSQ4102 LCM4097:LCM4102 LMI4097:LMI4102 LWE4097:LWE4102 MGA4097:MGA4102 MPW4097:MPW4102 MZS4097:MZS4102 NJO4097:NJO4102 NTK4097:NTK4102 ODG4097:ODG4102 ONC4097:ONC4102 OWY4097:OWY4102 PGU4097:PGU4102 PQQ4097:PQQ4102 QAM4097:QAM4102 QKI4097:QKI4102 QUE4097:QUE4102 REA4097:REA4102 RNW4097:RNW4102 RXS4097:RXS4102 SHO4097:SHO4102 SRK4097:SRK4102 TBG4097:TBG4102 TLC4097:TLC4102 TUY4097:TUY4102 UEU4097:UEU4102 UOQ4097:UOQ4102 UYM4097:UYM4102 VII4097:VII4102 VSE4097:VSE4102 WCA4097:WCA4102 WLW4097:WLW4102 WVS4097:WVS4102 K1028:K1030 JG1028:JG1030 TC1028:TC1030 ACY1028:ACY1030 AMU1028:AMU1030 AWQ1028:AWQ1030 BGM1028:BGM1030 BQI1028:BQI1030 CAE1028:CAE1030 CKA1028:CKA1030 CTW1028:CTW1030 DDS1028:DDS1030 DNO1028:DNO1030 DXK1028:DXK1030 EHG1028:EHG1030 ERC1028:ERC1030 FAY1028:FAY1030 FKU1028:FKU1030 FUQ1028:FUQ1030 GEM1028:GEM1030 GOI1028:GOI1030 GYE1028:GYE1030 HIA1028:HIA1030 HRW1028:HRW1030 IBS1028:IBS1030 ILO1028:ILO1030 IVK1028:IVK1030 JFG1028:JFG1030 JPC1028:JPC1030 JYY1028:JYY1030 KIU1028:KIU1030 KSQ1028:KSQ1030 LCM1028:LCM1030 LMI1028:LMI1030 LWE1028:LWE1030 MGA1028:MGA1030 MPW1028:MPW1030 MZS1028:MZS1030 NJO1028:NJO1030 NTK1028:NTK1030 ODG1028:ODG1030 ONC1028:ONC1030 OWY1028:OWY1030 PGU1028:PGU1030 PQQ1028:PQQ1030 QAM1028:QAM1030 QKI1028:QKI1030 QUE1028:QUE1030 REA1028:REA1030 RNW1028:RNW1030 RXS1028:RXS1030 SHO1028:SHO1030 SRK1028:SRK1030 TBG1028:TBG1030 TLC1028:TLC1030 TUY1028:TUY1030 UEU1028:UEU1030 UOQ1028:UOQ1030 UYM1028:UYM1030 VII1028:VII1030 VSE1028:VSE1030 WCA1028:WCA1030 WLW1028:WLW1030 WVS1028:WVS1030 WVT948:WVT950 L948:L950 WLX948:WLX950 WCB948:WCB950 VSF948:VSF950 VIJ948:VIJ950 UYN948:UYN950 UOR948:UOR950 UEV948:UEV950 TUZ948:TUZ950 TLD948:TLD950 TBH948:TBH950 SRL948:SRL950 SHP948:SHP950 RXT948:RXT950 RNX948:RNX950 REB948:REB950 QUF948:QUF950 QKJ948:QKJ950 QAN948:QAN950 PQR948:PQR950 PGV948:PGV950 OWZ948:OWZ950 OND948:OND950 ODH948:ODH950 NTL948:NTL950 NJP948:NJP950 MZT948:MZT950 MPX948:MPX950 MGB948:MGB950 LWF948:LWF950 LMJ948:LMJ950 LCN948:LCN950 KSR948:KSR950 KIV948:KIV950 JYZ948:JYZ950 JPD948:JPD950 JFH948:JFH950 IVL948:IVL950 ILP948:ILP950 IBT948:IBT950 HRX948:HRX950 HIB948:HIB950 GYF948:GYF950 GOJ948:GOJ950 GEN948:GEN950 FUR948:FUR950 FKV948:FKV950 FAZ948:FAZ950 ERD948:ERD950 EHH948:EHH950 DXL948:DXL950 DNP948:DNP950 DDT948:DDT950 CTX948:CTX950 CKB948:CKB950 CAF948:CAF950 BQJ948:BQJ950 BGN948:BGN950 AWR948:AWR950 AMV948:AMV950 ACZ948:ACZ950 TD948:TD950 JH948:JH950 K4209:K4241 JG4209:JG4241 TC4209:TC4241 ACY4209:ACY4241 AMU4209:AMU4241 AWQ4209:AWQ4241 BGM4209:BGM4241 BQI4209:BQI4241 CAE4209:CAE4241 CKA4209:CKA4241 CTW4209:CTW4241 DDS4209:DDS4241 DNO4209:DNO4241 DXK4209:DXK4241 EHG4209:EHG4241 ERC4209:ERC4241 FAY4209:FAY4241 FKU4209:FKU4241 FUQ4209:FUQ4241 GEM4209:GEM4241 GOI4209:GOI4241 GYE4209:GYE4241 HIA4209:HIA4241 HRW4209:HRW4241 IBS4209:IBS4241 ILO4209:ILO4241 IVK4209:IVK4241 JFG4209:JFG4241 JPC4209:JPC4241 JYY4209:JYY4241 KIU4209:KIU4241 KSQ4209:KSQ4241 LCM4209:LCM4241 LMI4209:LMI4241 LWE4209:LWE4241 MGA4209:MGA4241 MPW4209:MPW4241 MZS4209:MZS4241 NJO4209:NJO4241 NTK4209:NTK4241 ODG4209:ODG4241 ONC4209:ONC4241 OWY4209:OWY4241 PGU4209:PGU4241 PQQ4209:PQQ4241 QAM4209:QAM4241 QKI4209:QKI4241 QUE4209:QUE4241 REA4209:REA4241 RNW4209:RNW4241 RXS4209:RXS4241 SHO4209:SHO4241 SRK4209:SRK4241 TBG4209:TBG4241 TLC4209:TLC4241 TUY4209:TUY4241 UEU4209:UEU4241 UOQ4209:UOQ4241 UYM4209:UYM4241 VII4209:VII4241 VSE4209:VSE4241 WCA4209:WCA4241 WLW4209:WLW4241 WVS4209:WVS4241 K4377:K4381 JG4377:JG4381 TC4377:TC4381 ACY4377:ACY4381 AMU4377:AMU4381 AWQ4377:AWQ4381 BGM4377:BGM4381 BQI4377:BQI4381 CAE4377:CAE4381 CKA4377:CKA4381 CTW4377:CTW4381 DDS4377:DDS4381 DNO4377:DNO4381 DXK4377:DXK4381 EHG4377:EHG4381 ERC4377:ERC4381 FAY4377:FAY4381 FKU4377:FKU4381 FUQ4377:FUQ4381 GEM4377:GEM4381 GOI4377:GOI4381 GYE4377:GYE4381 HIA4377:HIA4381 HRW4377:HRW4381 IBS4377:IBS4381 ILO4377:ILO4381 IVK4377:IVK4381 JFG4377:JFG4381 JPC4377:JPC4381 JYY4377:JYY4381 KIU4377:KIU4381 KSQ4377:KSQ4381 LCM4377:LCM4381 LMI4377:LMI4381 LWE4377:LWE4381 MGA4377:MGA4381 MPW4377:MPW4381 MZS4377:MZS4381 NJO4377:NJO4381 NTK4377:NTK4381 ODG4377:ODG4381 ONC4377:ONC4381 OWY4377:OWY4381 PGU4377:PGU4381 PQQ4377:PQQ4381 QAM4377:QAM4381 QKI4377:QKI4381 QUE4377:QUE4381 REA4377:REA4381 RNW4377:RNW4381 RXS4377:RXS4381 SHO4377:SHO4381 SRK4377:SRK4381 TBG4377:TBG4381 TLC4377:TLC4381 TUY4377:TUY4381 UEU4377:UEU4381 UOQ4377:UOQ4381 UYM4377:UYM4381 VII4377:VII4381 VSE4377:VSE4381 WCA4377:WCA4381 WLW4377:WLW4381 WVS4377:WVS4381 K4420:K4426 JG4420:JG4426 TC4420:TC4426 ACY4420:ACY4426 AMU4420:AMU4426 AWQ4420:AWQ4426 BGM4420:BGM4426 BQI4420:BQI4426 CAE4420:CAE4426 CKA4420:CKA4426 CTW4420:CTW4426 DDS4420:DDS4426 DNO4420:DNO4426 DXK4420:DXK4426 EHG4420:EHG4426 ERC4420:ERC4426 FAY4420:FAY4426 FKU4420:FKU4426 FUQ4420:FUQ4426 GEM4420:GEM4426 GOI4420:GOI4426 GYE4420:GYE4426 HIA4420:HIA4426 HRW4420:HRW4426 IBS4420:IBS4426 ILO4420:ILO4426 IVK4420:IVK4426 JFG4420:JFG4426 JPC4420:JPC4426 JYY4420:JYY4426 KIU4420:KIU4426 KSQ4420:KSQ4426 LCM4420:LCM4426 LMI4420:LMI4426 LWE4420:LWE4426 MGA4420:MGA4426 MPW4420:MPW4426 MZS4420:MZS4426 NJO4420:NJO4426 NTK4420:NTK4426 ODG4420:ODG4426 ONC4420:ONC4426 OWY4420:OWY4426 PGU4420:PGU4426 PQQ4420:PQQ4426 QAM4420:QAM4426 QKI4420:QKI4426 QUE4420:QUE4426 REA4420:REA4426 RNW4420:RNW4426 RXS4420:RXS4426 SHO4420:SHO4426 SRK4420:SRK4426 TBG4420:TBG4426 TLC4420:TLC4426 TUY4420:TUY4426 UEU4420:UEU4426 UOQ4420:UOQ4426 UYM4420:UYM4426 VII4420:VII4426 VSE4420:VSE4426 WCA4420:WCA4426 WLW4420:WLW4426 WVS4420:WVS4426 K4498:K4511 JG4498:JG4511 TC4498:TC4511 ACY4498:ACY4511 AMU4498:AMU4511 AWQ4498:AWQ4511 BGM4498:BGM4511 BQI4498:BQI4511 CAE4498:CAE4511 CKA4498:CKA4511 CTW4498:CTW4511 DDS4498:DDS4511 DNO4498:DNO4511 DXK4498:DXK4511 EHG4498:EHG4511 ERC4498:ERC4511 FAY4498:FAY4511 FKU4498:FKU4511 FUQ4498:FUQ4511 GEM4498:GEM4511 GOI4498:GOI4511 GYE4498:GYE4511 HIA4498:HIA4511 HRW4498:HRW4511 IBS4498:IBS4511 ILO4498:ILO4511 IVK4498:IVK4511 JFG4498:JFG4511 JPC4498:JPC4511 JYY4498:JYY4511 KIU4498:KIU4511 KSQ4498:KSQ4511 LCM4498:LCM4511 LMI4498:LMI4511 LWE4498:LWE4511 MGA4498:MGA4511 MPW4498:MPW4511 MZS4498:MZS4511 NJO4498:NJO4511 NTK4498:NTK4511 ODG4498:ODG4511 ONC4498:ONC4511 OWY4498:OWY4511 PGU4498:PGU4511 PQQ4498:PQQ4511 QAM4498:QAM4511 QKI4498:QKI4511 QUE4498:QUE4511 REA4498:REA4511 RNW4498:RNW4511 RXS4498:RXS4511 SHO4498:SHO4511 SRK4498:SRK4511 TBG4498:TBG4511 TLC4498:TLC4511 TUY4498:TUY4511 UEU4498:UEU4511 UOQ4498:UOQ4511 UYM4498:UYM4511 VII4498:VII4511 VSE4498:VSE4511 WCA4498:WCA4511 WLW4498:WLW4511 WVS4498:WVS4511 K4545:K4556 JG4545:JG4556 TC4545:TC4556 ACY4545:ACY4556 AMU4545:AMU4556 AWQ4545:AWQ4556 BGM4545:BGM4556 BQI4545:BQI4556 CAE4545:CAE4556 CKA4545:CKA4556 CTW4545:CTW4556 DDS4545:DDS4556 DNO4545:DNO4556 DXK4545:DXK4556 EHG4545:EHG4556 ERC4545:ERC4556 FAY4545:FAY4556 FKU4545:FKU4556 FUQ4545:FUQ4556 GEM4545:GEM4556 GOI4545:GOI4556 GYE4545:GYE4556 HIA4545:HIA4556 HRW4545:HRW4556 IBS4545:IBS4556 ILO4545:ILO4556 IVK4545:IVK4556 JFG4545:JFG4556 JPC4545:JPC4556 JYY4545:JYY4556 KIU4545:KIU4556 KSQ4545:KSQ4556 LCM4545:LCM4556 LMI4545:LMI4556 LWE4545:LWE4556 MGA4545:MGA4556 MPW4545:MPW4556 MZS4545:MZS4556 NJO4545:NJO4556 NTK4545:NTK4556 ODG4545:ODG4556 ONC4545:ONC4556 OWY4545:OWY4556 PGU4545:PGU4556 PQQ4545:PQQ4556 QAM4545:QAM4556 QKI4545:QKI4556 QUE4545:QUE4556 REA4545:REA4556 RNW4545:RNW4556 RXS4545:RXS4556 SHO4545:SHO4556 SRK4545:SRK4556 TBG4545:TBG4556 TLC4545:TLC4556 TUY4545:TUY4556 UEU4545:UEU4556 UOQ4545:UOQ4556 UYM4545:UYM4556 VII4545:VII4556 VSE4545:VSE4556 WCA4545:WCA4556 WLW4545:WLW4556 WVS4545:WVS4556 K4683:K4702 JG4683:JG4702 TC4683:TC4702 ACY4683:ACY4702 AMU4683:AMU4702 AWQ4683:AWQ4702 BGM4683:BGM4702 BQI4683:BQI4702 CAE4683:CAE4702 CKA4683:CKA4702 CTW4683:CTW4702 DDS4683:DDS4702 DNO4683:DNO4702 DXK4683:DXK4702 EHG4683:EHG4702 ERC4683:ERC4702 FAY4683:FAY4702 FKU4683:FKU4702 FUQ4683:FUQ4702 GEM4683:GEM4702 GOI4683:GOI4702 GYE4683:GYE4702 HIA4683:HIA4702 HRW4683:HRW4702 IBS4683:IBS4702 ILO4683:ILO4702 IVK4683:IVK4702 JFG4683:JFG4702 JPC4683:JPC4702 JYY4683:JYY4702 KIU4683:KIU4702 KSQ4683:KSQ4702 LCM4683:LCM4702 LMI4683:LMI4702 LWE4683:LWE4702 MGA4683:MGA4702 MPW4683:MPW4702 MZS4683:MZS4702 NJO4683:NJO4702 NTK4683:NTK4702 ODG4683:ODG4702 ONC4683:ONC4702 OWY4683:OWY4702 PGU4683:PGU4702 PQQ4683:PQQ4702 QAM4683:QAM4702 QKI4683:QKI4702 QUE4683:QUE4702 REA4683:REA4702 RNW4683:RNW4702 RXS4683:RXS4702 SHO4683:SHO4702 SRK4683:SRK4702 TBG4683:TBG4702 TLC4683:TLC4702 TUY4683:TUY4702 UEU4683:UEU4702 UOQ4683:UOQ4702 UYM4683:UYM4702 VII4683:VII4702 VSE4683:VSE4702 WCA4683:WCA4702 WLW4683:WLW4702 WVS4683:WVS4702 K4663:K4681 JG4663:JG4681 TC4663:TC4681 ACY4663:ACY4681 AMU4663:AMU4681 AWQ4663:AWQ4681 BGM4663:BGM4681 BQI4663:BQI4681 CAE4663:CAE4681 CKA4663:CKA4681 CTW4663:CTW4681 DDS4663:DDS4681 DNO4663:DNO4681 DXK4663:DXK4681 EHG4663:EHG4681 ERC4663:ERC4681 FAY4663:FAY4681 FKU4663:FKU4681 FUQ4663:FUQ4681 GEM4663:GEM4681 GOI4663:GOI4681 GYE4663:GYE4681 HIA4663:HIA4681 HRW4663:HRW4681 IBS4663:IBS4681 ILO4663:ILO4681 IVK4663:IVK4681 JFG4663:JFG4681 JPC4663:JPC4681 JYY4663:JYY4681 KIU4663:KIU4681 KSQ4663:KSQ4681 LCM4663:LCM4681 LMI4663:LMI4681 LWE4663:LWE4681 MGA4663:MGA4681 MPW4663:MPW4681 MZS4663:MZS4681 NJO4663:NJO4681 NTK4663:NTK4681 ODG4663:ODG4681 ONC4663:ONC4681 OWY4663:OWY4681 PGU4663:PGU4681 PQQ4663:PQQ4681 QAM4663:QAM4681 QKI4663:QKI4681 QUE4663:QUE4681 REA4663:REA4681 RNW4663:RNW4681 RXS4663:RXS4681 SHO4663:SHO4681 SRK4663:SRK4681 TBG4663:TBG4681 TLC4663:TLC4681 TUY4663:TUY4681 UEU4663:UEU4681 UOQ4663:UOQ4681 UYM4663:UYM4681 VII4663:VII4681 VSE4663:VSE4681 WCA4663:WCA4681 WLW4663:WLW4681 WVS4663:WVS4681 K4704:K4707 JG4704:JG4707 TC4704:TC4707 ACY4704:ACY4707 AMU4704:AMU4707 AWQ4704:AWQ4707 BGM4704:BGM4707 BQI4704:BQI4707 CAE4704:CAE4707 CKA4704:CKA4707 CTW4704:CTW4707 DDS4704:DDS4707 DNO4704:DNO4707 DXK4704:DXK4707 EHG4704:EHG4707 ERC4704:ERC4707 FAY4704:FAY4707 FKU4704:FKU4707 FUQ4704:FUQ4707 GEM4704:GEM4707 GOI4704:GOI4707 GYE4704:GYE4707 HIA4704:HIA4707 HRW4704:HRW4707 IBS4704:IBS4707 ILO4704:ILO4707 IVK4704:IVK4707 JFG4704:JFG4707 JPC4704:JPC4707 JYY4704:JYY4707 KIU4704:KIU4707 KSQ4704:KSQ4707 LCM4704:LCM4707 LMI4704:LMI4707 LWE4704:LWE4707 MGA4704:MGA4707 MPW4704:MPW4707 MZS4704:MZS4707 NJO4704:NJO4707 NTK4704:NTK4707 ODG4704:ODG4707 ONC4704:ONC4707 OWY4704:OWY4707 PGU4704:PGU4707 PQQ4704:PQQ4707 QAM4704:QAM4707 QKI4704:QKI4707 QUE4704:QUE4707 REA4704:REA4707 RNW4704:RNW4707 RXS4704:RXS4707 SHO4704:SHO4707 SRK4704:SRK4707 TBG4704:TBG4707 TLC4704:TLC4707 TUY4704:TUY4707 UEU4704:UEU4707 UOQ4704:UOQ4707 UYM4704:UYM4707 VII4704:VII4707 VSE4704:VSE4707 WCA4704:WCA4707 WLW4704:WLW4707 WVS4704:WVS4707 K4793:K4803 JG4793:JG4803 TC4793:TC4803 ACY4793:ACY4803 AMU4793:AMU4803 AWQ4793:AWQ4803 BGM4793:BGM4803 BQI4793:BQI4803 CAE4793:CAE4803 CKA4793:CKA4803 CTW4793:CTW4803 DDS4793:DDS4803 DNO4793:DNO4803 DXK4793:DXK4803 EHG4793:EHG4803 ERC4793:ERC4803 FAY4793:FAY4803 FKU4793:FKU4803 FUQ4793:FUQ4803 GEM4793:GEM4803 GOI4793:GOI4803 GYE4793:GYE4803 HIA4793:HIA4803 HRW4793:HRW4803 IBS4793:IBS4803 ILO4793:ILO4803 IVK4793:IVK4803 JFG4793:JFG4803 JPC4793:JPC4803 JYY4793:JYY4803 KIU4793:KIU4803 KSQ4793:KSQ4803 LCM4793:LCM4803 LMI4793:LMI4803 LWE4793:LWE4803 MGA4793:MGA4803 MPW4793:MPW4803 MZS4793:MZS4803 NJO4793:NJO4803 NTK4793:NTK4803 ODG4793:ODG4803 ONC4793:ONC4803 OWY4793:OWY4803 PGU4793:PGU4803 PQQ4793:PQQ4803 QAM4793:QAM4803 QKI4793:QKI4803 QUE4793:QUE4803 REA4793:REA4803 RNW4793:RNW4803 RXS4793:RXS4803 SHO4793:SHO4803 SRK4793:SRK4803 TBG4793:TBG4803 TLC4793:TLC4803 TUY4793:TUY4803 UEU4793:UEU4803 UOQ4793:UOQ4803 UYM4793:UYM4803 VII4793:VII4803 VSE4793:VSE4803 WCA4793:WCA4803 WLW4793:WLW4803 WVS4793:WVS4803 K4807:K4809 JG4807:JG4809 TC4807:TC4809 ACY4807:ACY4809 AMU4807:AMU4809 AWQ4807:AWQ4809 BGM4807:BGM4809 BQI4807:BQI4809 CAE4807:CAE4809 CKA4807:CKA4809 CTW4807:CTW4809 DDS4807:DDS4809 DNO4807:DNO4809 DXK4807:DXK4809 EHG4807:EHG4809 ERC4807:ERC4809 FAY4807:FAY4809 FKU4807:FKU4809 FUQ4807:FUQ4809 GEM4807:GEM4809 GOI4807:GOI4809 GYE4807:GYE4809 HIA4807:HIA4809 HRW4807:HRW4809 IBS4807:IBS4809 ILO4807:ILO4809 IVK4807:IVK4809 JFG4807:JFG4809 JPC4807:JPC4809 JYY4807:JYY4809 KIU4807:KIU4809 KSQ4807:KSQ4809 LCM4807:LCM4809 LMI4807:LMI4809 LWE4807:LWE4809 MGA4807:MGA4809 MPW4807:MPW4809 MZS4807:MZS4809 NJO4807:NJO4809 NTK4807:NTK4809 ODG4807:ODG4809 ONC4807:ONC4809 OWY4807:OWY4809 PGU4807:PGU4809 PQQ4807:PQQ4809 QAM4807:QAM4809 QKI4807:QKI4809 QUE4807:QUE4809 REA4807:REA4809 RNW4807:RNW4809 RXS4807:RXS4809 SHO4807:SHO4809 SRK4807:SRK4809 TBG4807:TBG4809 TLC4807:TLC4809 TUY4807:TUY4809 UEU4807:UEU4809 UOQ4807:UOQ4809 UYM4807:UYM4809 VII4807:VII4809 VSE4807:VSE4809 WCA4807:WCA4809 WLW4807:WLW4809 WVS4807:WVS4809 K4869:K4877 JG4869:JG4877 TC4869:TC4877 ACY4869:ACY4877 AMU4869:AMU4877 AWQ4869:AWQ4877 BGM4869:BGM4877 BQI4869:BQI4877 CAE4869:CAE4877 CKA4869:CKA4877 CTW4869:CTW4877 DDS4869:DDS4877 DNO4869:DNO4877 DXK4869:DXK4877 EHG4869:EHG4877 ERC4869:ERC4877 FAY4869:FAY4877 FKU4869:FKU4877 FUQ4869:FUQ4877 GEM4869:GEM4877 GOI4869:GOI4877 GYE4869:GYE4877 HIA4869:HIA4877 HRW4869:HRW4877 IBS4869:IBS4877 ILO4869:ILO4877 IVK4869:IVK4877 JFG4869:JFG4877 JPC4869:JPC4877 JYY4869:JYY4877 KIU4869:KIU4877 KSQ4869:KSQ4877 LCM4869:LCM4877 LMI4869:LMI4877 LWE4869:LWE4877 MGA4869:MGA4877 MPW4869:MPW4877 MZS4869:MZS4877 NJO4869:NJO4877 NTK4869:NTK4877 ODG4869:ODG4877 ONC4869:ONC4877 OWY4869:OWY4877 PGU4869:PGU4877 PQQ4869:PQQ4877 QAM4869:QAM4877 QKI4869:QKI4877 QUE4869:QUE4877 REA4869:REA4877 RNW4869:RNW4877 RXS4869:RXS4877 SHO4869:SHO4877 SRK4869:SRK4877 TBG4869:TBG4877 TLC4869:TLC4877 TUY4869:TUY4877 UEU4869:UEU4877 UOQ4869:UOQ4877 UYM4869:UYM4877 VII4869:VII4877 VSE4869:VSE4877 WCA4869:WCA4877 WLW4869:WLW4877 WVS4869:WVS4877 K4880:K4882 JG4880:JG4882 TC4880:TC4882 ACY4880:ACY4882 AMU4880:AMU4882 AWQ4880:AWQ4882 BGM4880:BGM4882 BQI4880:BQI4882 CAE4880:CAE4882 CKA4880:CKA4882 CTW4880:CTW4882 DDS4880:DDS4882 DNO4880:DNO4882 DXK4880:DXK4882 EHG4880:EHG4882 ERC4880:ERC4882 FAY4880:FAY4882 FKU4880:FKU4882 FUQ4880:FUQ4882 GEM4880:GEM4882 GOI4880:GOI4882 GYE4880:GYE4882 HIA4880:HIA4882 HRW4880:HRW4882 IBS4880:IBS4882 ILO4880:ILO4882 IVK4880:IVK4882 JFG4880:JFG4882 JPC4880:JPC4882 JYY4880:JYY4882 KIU4880:KIU4882 KSQ4880:KSQ4882 LCM4880:LCM4882 LMI4880:LMI4882 LWE4880:LWE4882 MGA4880:MGA4882 MPW4880:MPW4882 MZS4880:MZS4882 NJO4880:NJO4882 NTK4880:NTK4882 ODG4880:ODG4882 ONC4880:ONC4882 OWY4880:OWY4882 PGU4880:PGU4882 PQQ4880:PQQ4882 QAM4880:QAM4882 QKI4880:QKI4882 QUE4880:QUE4882 REA4880:REA4882 RNW4880:RNW4882 RXS4880:RXS4882 SHO4880:SHO4882 SRK4880:SRK4882 TBG4880:TBG4882 TLC4880:TLC4882 TUY4880:TUY4882 UEU4880:UEU4882 UOQ4880:UOQ4882 UYM4880:UYM4882 VII4880:VII4882 VSE4880:VSE4882 WCA4880:WCA4882 WLW4880:WLW4882 WVS4880:WVS4882 JG4897:JG4903 TC4897:TC4903 ACY4897:ACY4903 AMU4897:AMU4903 AWQ4897:AWQ4903 BGM4897:BGM4903 BQI4897:BQI4903 CAE4897:CAE4903 CKA4897:CKA4903 CTW4897:CTW4903 DDS4897:DDS4903 DNO4897:DNO4903 DXK4897:DXK4903 EHG4897:EHG4903 ERC4897:ERC4903 FAY4897:FAY4903 FKU4897:FKU4903 FUQ4897:FUQ4903 GEM4897:GEM4903 GOI4897:GOI4903 GYE4897:GYE4903 HIA4897:HIA4903 HRW4897:HRW4903 IBS4897:IBS4903 ILO4897:ILO4903 IVK4897:IVK4903 JFG4897:JFG4903 JPC4897:JPC4903 JYY4897:JYY4903 KIU4897:KIU4903 KSQ4897:KSQ4903 LCM4897:LCM4903 LMI4897:LMI4903 LWE4897:LWE4903 MGA4897:MGA4903 MPW4897:MPW4903 MZS4897:MZS4903 NJO4897:NJO4903 NTK4897:NTK4903 ODG4897:ODG4903 ONC4897:ONC4903 OWY4897:OWY4903 PGU4897:PGU4903 PQQ4897:PQQ4903 QAM4897:QAM4903 QKI4897:QKI4903 QUE4897:QUE4903 REA4897:REA4903 RNW4897:RNW4903 RXS4897:RXS4903 SHO4897:SHO4903 SRK4897:SRK4903 TBG4897:TBG4903 TLC4897:TLC4903 TUY4897:TUY4903 UEU4897:UEU4903 UOQ4897:UOQ4903 UYM4897:UYM4903 VII4897:VII4903 VSE4897:VSE4903 WCA4897:WCA4903 WLW4897:WLW4903 WVS4897:WVS4903 K4897:K4903 K4995:K5011 JG4995:JG5011 TC4995:TC5011 ACY4995:ACY5011 AMU4995:AMU5011 AWQ4995:AWQ5011 BGM4995:BGM5011 BQI4995:BQI5011 CAE4995:CAE5011 CKA4995:CKA5011 CTW4995:CTW5011 DDS4995:DDS5011 DNO4995:DNO5011 DXK4995:DXK5011 EHG4995:EHG5011 ERC4995:ERC5011 FAY4995:FAY5011 FKU4995:FKU5011 FUQ4995:FUQ5011 GEM4995:GEM5011 GOI4995:GOI5011 GYE4995:GYE5011 HIA4995:HIA5011 HRW4995:HRW5011 IBS4995:IBS5011 ILO4995:ILO5011 IVK4995:IVK5011 JFG4995:JFG5011 JPC4995:JPC5011 JYY4995:JYY5011 KIU4995:KIU5011 KSQ4995:KSQ5011 LCM4995:LCM5011 LMI4995:LMI5011 LWE4995:LWE5011 MGA4995:MGA5011 MPW4995:MPW5011 MZS4995:MZS5011 NJO4995:NJO5011 NTK4995:NTK5011 ODG4995:ODG5011 ONC4995:ONC5011 OWY4995:OWY5011 PGU4995:PGU5011 PQQ4995:PQQ5011 QAM4995:QAM5011 QKI4995:QKI5011 QUE4995:QUE5011 REA4995:REA5011 RNW4995:RNW5011 RXS4995:RXS5011 SHO4995:SHO5011 SRK4995:SRK5011 TBG4995:TBG5011 TLC4995:TLC5011 TUY4995:TUY5011 UEU4995:UEU5011 UOQ4995:UOQ5011 UYM4995:UYM5011 VII4995:VII5011 VSE4995:VSE5011 WCA4995:WCA5011 WLW4995:WLW5011 WVS4995:WVS5011 K5075:K5086 JG5075:JG5086 TC5075:TC5086 ACY5075:ACY5086 AMU5075:AMU5086 AWQ5075:AWQ5086 BGM5075:BGM5086 BQI5075:BQI5086 CAE5075:CAE5086 CKA5075:CKA5086 CTW5075:CTW5086 DDS5075:DDS5086 DNO5075:DNO5086 DXK5075:DXK5086 EHG5075:EHG5086 ERC5075:ERC5086 FAY5075:FAY5086 FKU5075:FKU5086 FUQ5075:FUQ5086 GEM5075:GEM5086 GOI5075:GOI5086 GYE5075:GYE5086 HIA5075:HIA5086 HRW5075:HRW5086 IBS5075:IBS5086 ILO5075:ILO5086 IVK5075:IVK5086 JFG5075:JFG5086 JPC5075:JPC5086 JYY5075:JYY5086 KIU5075:KIU5086 KSQ5075:KSQ5086 LCM5075:LCM5086 LMI5075:LMI5086 LWE5075:LWE5086 MGA5075:MGA5086 MPW5075:MPW5086 MZS5075:MZS5086 NJO5075:NJO5086 NTK5075:NTK5086 ODG5075:ODG5086 ONC5075:ONC5086 OWY5075:OWY5086 PGU5075:PGU5086 PQQ5075:PQQ5086 QAM5075:QAM5086 QKI5075:QKI5086 QUE5075:QUE5086 REA5075:REA5086 RNW5075:RNW5086 RXS5075:RXS5086 SHO5075:SHO5086 SRK5075:SRK5086 TBG5075:TBG5086 TLC5075:TLC5086 TUY5075:TUY5086 UEU5075:UEU5086 UOQ5075:UOQ5086 UYM5075:UYM5086 VII5075:VII5086 VSE5075:VSE5086 WCA5075:WCA5086 WLW5075:WLW5086 WVS5075:WVS5086 K5102:K5108 JG5102:JG5108 TC5102:TC5108 ACY5102:ACY5108 AMU5102:AMU5108 AWQ5102:AWQ5108 BGM5102:BGM5108 BQI5102:BQI5108 CAE5102:CAE5108 CKA5102:CKA5108 CTW5102:CTW5108 DDS5102:DDS5108 DNO5102:DNO5108 DXK5102:DXK5108 EHG5102:EHG5108 ERC5102:ERC5108 FAY5102:FAY5108 FKU5102:FKU5108 FUQ5102:FUQ5108 GEM5102:GEM5108 GOI5102:GOI5108 GYE5102:GYE5108 HIA5102:HIA5108 HRW5102:HRW5108 IBS5102:IBS5108 ILO5102:ILO5108 IVK5102:IVK5108 JFG5102:JFG5108 JPC5102:JPC5108 JYY5102:JYY5108 KIU5102:KIU5108 KSQ5102:KSQ5108 LCM5102:LCM5108 LMI5102:LMI5108 LWE5102:LWE5108 MGA5102:MGA5108 MPW5102:MPW5108 MZS5102:MZS5108 NJO5102:NJO5108 NTK5102:NTK5108 ODG5102:ODG5108 ONC5102:ONC5108 OWY5102:OWY5108 PGU5102:PGU5108 PQQ5102:PQQ5108 QAM5102:QAM5108 QKI5102:QKI5108 QUE5102:QUE5108 REA5102:REA5108 RNW5102:RNW5108 RXS5102:RXS5108 SHO5102:SHO5108 SRK5102:SRK5108 TBG5102:TBG5108 TLC5102:TLC5108 TUY5102:TUY5108 UEU5102:UEU5108 UOQ5102:UOQ5108 UYM5102:UYM5108 VII5102:VII5108 VSE5102:VSE5108 WCA5102:WCA5108 WLW5102:WLW5108 WVS5102:WVS5108 K5157:K5176 JG5157:JG5176 TC5157:TC5176 ACY5157:ACY5176 AMU5157:AMU5176 AWQ5157:AWQ5176 BGM5157:BGM5176 BQI5157:BQI5176 CAE5157:CAE5176 CKA5157:CKA5176 CTW5157:CTW5176 DDS5157:DDS5176 DNO5157:DNO5176 DXK5157:DXK5176 EHG5157:EHG5176 ERC5157:ERC5176 FAY5157:FAY5176 FKU5157:FKU5176 FUQ5157:FUQ5176 GEM5157:GEM5176 GOI5157:GOI5176 GYE5157:GYE5176 HIA5157:HIA5176 HRW5157:HRW5176 IBS5157:IBS5176 ILO5157:ILO5176 IVK5157:IVK5176 JFG5157:JFG5176 JPC5157:JPC5176 JYY5157:JYY5176 KIU5157:KIU5176 KSQ5157:KSQ5176 LCM5157:LCM5176 LMI5157:LMI5176 LWE5157:LWE5176 MGA5157:MGA5176 MPW5157:MPW5176 MZS5157:MZS5176 NJO5157:NJO5176 NTK5157:NTK5176 ODG5157:ODG5176 ONC5157:ONC5176 OWY5157:OWY5176 PGU5157:PGU5176 PQQ5157:PQQ5176 QAM5157:QAM5176 QKI5157:QKI5176 QUE5157:QUE5176 REA5157:REA5176 RNW5157:RNW5176 RXS5157:RXS5176 SHO5157:SHO5176 SRK5157:SRK5176 TBG5157:TBG5176 TLC5157:TLC5176 TUY5157:TUY5176 UEU5157:UEU5176 UOQ5157:UOQ5176 UYM5157:UYM5176 VII5157:VII5176 VSE5157:VSE5176 WCA5157:WCA5176 WLW5157:WLW5176 WVS5157:WVS5176 K5250:K5262 JG5250:JG5262 TC5250:TC5262 ACY5250:ACY5262 AMU5250:AMU5262 AWQ5250:AWQ5262 BGM5250:BGM5262 BQI5250:BQI5262 CAE5250:CAE5262 CKA5250:CKA5262 CTW5250:CTW5262 DDS5250:DDS5262 DNO5250:DNO5262 DXK5250:DXK5262 EHG5250:EHG5262 ERC5250:ERC5262 FAY5250:FAY5262 FKU5250:FKU5262 FUQ5250:FUQ5262 GEM5250:GEM5262 GOI5250:GOI5262 GYE5250:GYE5262 HIA5250:HIA5262 HRW5250:HRW5262 IBS5250:IBS5262 ILO5250:ILO5262 IVK5250:IVK5262 JFG5250:JFG5262 JPC5250:JPC5262 JYY5250:JYY5262 KIU5250:KIU5262 KSQ5250:KSQ5262 LCM5250:LCM5262 LMI5250:LMI5262 LWE5250:LWE5262 MGA5250:MGA5262 MPW5250:MPW5262 MZS5250:MZS5262 NJO5250:NJO5262 NTK5250:NTK5262 ODG5250:ODG5262 ONC5250:ONC5262 OWY5250:OWY5262 PGU5250:PGU5262 PQQ5250:PQQ5262 QAM5250:QAM5262 QKI5250:QKI5262 QUE5250:QUE5262 REA5250:REA5262 RNW5250:RNW5262 RXS5250:RXS5262 SHO5250:SHO5262 SRK5250:SRK5262 TBG5250:TBG5262 TLC5250:TLC5262 TUY5250:TUY5262 UEU5250:UEU5262 UOQ5250:UOQ5262 UYM5250:UYM5262 VII5250:VII5262 VSE5250:VSE5262 WCA5250:WCA5262 WLW5250:WLW5262 WVS5250:WVS5262 K5335:K5355 JG5335:JG5355 TC5335:TC5355 ACY5335:ACY5355 AMU5335:AMU5355 AWQ5335:AWQ5355 BGM5335:BGM5355 BQI5335:BQI5355 CAE5335:CAE5355 CKA5335:CKA5355 CTW5335:CTW5355 DDS5335:DDS5355 DNO5335:DNO5355 DXK5335:DXK5355 EHG5335:EHG5355 ERC5335:ERC5355 FAY5335:FAY5355 FKU5335:FKU5355 FUQ5335:FUQ5355 GEM5335:GEM5355 GOI5335:GOI5355 GYE5335:GYE5355 HIA5335:HIA5355 HRW5335:HRW5355 IBS5335:IBS5355 ILO5335:ILO5355 IVK5335:IVK5355 JFG5335:JFG5355 JPC5335:JPC5355 JYY5335:JYY5355 KIU5335:KIU5355 KSQ5335:KSQ5355 LCM5335:LCM5355 LMI5335:LMI5355 LWE5335:LWE5355 MGA5335:MGA5355 MPW5335:MPW5355 MZS5335:MZS5355 NJO5335:NJO5355 NTK5335:NTK5355 ODG5335:ODG5355 ONC5335:ONC5355 OWY5335:OWY5355 PGU5335:PGU5355 PQQ5335:PQQ5355 QAM5335:QAM5355 QKI5335:QKI5355 QUE5335:QUE5355 REA5335:REA5355 RNW5335:RNW5355 RXS5335:RXS5355 SHO5335:SHO5355 SRK5335:SRK5355 TBG5335:TBG5355 TLC5335:TLC5355 TUY5335:TUY5355 UEU5335:UEU5355 UOQ5335:UOQ5355 UYM5335:UYM5355 VII5335:VII5355 VSE5335:VSE5355 WCA5335:WCA5355 WLW5335:WLW5355 WVS5335:WVS5355 K5440 JG5440 TC5440 ACY5440 AMU5440 AWQ5440 BGM5440 BQI5440 CAE5440 CKA5440 CTW5440 DDS5440 DNO5440 DXK5440 EHG5440 ERC5440 FAY5440 FKU5440 FUQ5440 GEM5440 GOI5440 GYE5440 HIA5440 HRW5440 IBS5440 ILO5440 IVK5440 JFG5440 JPC5440 JYY5440 KIU5440 KSQ5440 LCM5440 LMI5440 LWE5440 MGA5440 MPW5440 MZS5440 NJO5440 NTK5440 ODG5440 ONC5440 OWY5440 PGU5440 PQQ5440 QAM5440 QKI5440 QUE5440 REA5440 RNW5440 RXS5440 SHO5440 SRK5440 TBG5440 TLC5440 TUY5440 UEU5440 UOQ5440 UYM5440 VII5440 VSE5440 WCA5440 WLW5440 WVS5440 K5428:K5437 JG5428:JG5437 TC5428:TC5437 ACY5428:ACY5437 AMU5428:AMU5437 AWQ5428:AWQ5437 BGM5428:BGM5437 BQI5428:BQI5437 CAE5428:CAE5437 CKA5428:CKA5437 CTW5428:CTW5437 DDS5428:DDS5437 DNO5428:DNO5437 DXK5428:DXK5437 EHG5428:EHG5437 ERC5428:ERC5437 FAY5428:FAY5437 FKU5428:FKU5437 FUQ5428:FUQ5437 GEM5428:GEM5437 GOI5428:GOI5437 GYE5428:GYE5437 HIA5428:HIA5437 HRW5428:HRW5437 IBS5428:IBS5437 ILO5428:ILO5437 IVK5428:IVK5437 JFG5428:JFG5437 JPC5428:JPC5437 JYY5428:JYY5437 KIU5428:KIU5437 KSQ5428:KSQ5437 LCM5428:LCM5437 LMI5428:LMI5437 LWE5428:LWE5437 MGA5428:MGA5437 MPW5428:MPW5437 MZS5428:MZS5437 NJO5428:NJO5437 NTK5428:NTK5437 ODG5428:ODG5437 ONC5428:ONC5437 OWY5428:OWY5437 PGU5428:PGU5437 PQQ5428:PQQ5437 QAM5428:QAM5437 QKI5428:QKI5437 QUE5428:QUE5437 REA5428:REA5437 RNW5428:RNW5437 RXS5428:RXS5437 SHO5428:SHO5437 SRK5428:SRK5437 TBG5428:TBG5437 TLC5428:TLC5437 TUY5428:TUY5437 UEU5428:UEU5437 UOQ5428:UOQ5437 UYM5428:UYM5437 VII5428:VII5437 VSE5428:VSE5437 WCA5428:WCA5437 WLW5428:WLW5437 WVS5428:WVS5437 K5480:K5488 JG5480:JG5488 TC5480:TC5488 ACY5480:ACY5488 AMU5480:AMU5488 AWQ5480:AWQ5488 BGM5480:BGM5488 BQI5480:BQI5488 CAE5480:CAE5488 CKA5480:CKA5488 CTW5480:CTW5488 DDS5480:DDS5488 DNO5480:DNO5488 DXK5480:DXK5488 EHG5480:EHG5488 ERC5480:ERC5488 FAY5480:FAY5488 FKU5480:FKU5488 FUQ5480:FUQ5488 GEM5480:GEM5488 GOI5480:GOI5488 GYE5480:GYE5488 HIA5480:HIA5488 HRW5480:HRW5488 IBS5480:IBS5488 ILO5480:ILO5488 IVK5480:IVK5488 JFG5480:JFG5488 JPC5480:JPC5488 JYY5480:JYY5488 KIU5480:KIU5488 KSQ5480:KSQ5488 LCM5480:LCM5488 LMI5480:LMI5488 LWE5480:LWE5488 MGA5480:MGA5488 MPW5480:MPW5488 MZS5480:MZS5488 NJO5480:NJO5488 NTK5480:NTK5488 ODG5480:ODG5488 ONC5480:ONC5488 OWY5480:OWY5488 PGU5480:PGU5488 PQQ5480:PQQ5488 QAM5480:QAM5488 QKI5480:QKI5488 QUE5480:QUE5488 REA5480:REA5488 RNW5480:RNW5488 RXS5480:RXS5488 SHO5480:SHO5488 SRK5480:SRK5488 TBG5480:TBG5488 TLC5480:TLC5488 TUY5480:TUY5488 UEU5480:UEU5488 UOQ5480:UOQ5488 UYM5480:UYM5488 VII5480:VII5488 VSE5480:VSE5488 WCA5480:WCA5488 WLW5480:WLW5488 WVS5480:WVS5488 WVS5558:WVS5609 K5558:K5609 JG5558:JG5609 TC5558:TC5609 ACY5558:ACY5609 AMU5558:AMU5609 AWQ5558:AWQ5609 BGM5558:BGM5609 BQI5558:BQI5609 CAE5558:CAE5609 CKA5558:CKA5609 K6828 K6925:K7010 K6874:K6913 K6871:K6872 K6915:K6923 K6865:K6868 K6854:K6861 K6839:K6841 K6837 K6832:K6833 K6844:K6846" xr:uid="{00000000-0002-0000-0300-000005000000}">
      <formula1>$K$3:$K$7</formula1>
    </dataValidation>
    <dataValidation type="list" allowBlank="1" showInputMessage="1" showErrorMessage="1" errorTitle="Внимание" error="Введено недопустимое значение" sqref="N1615 JJ1615 TF1615 ADB1615 AMX1615 AWT1615 BGP1615 BQL1615 CAH1615 CKD1615 CTZ1615 DDV1615 DNR1615 DXN1615 EHJ1615 ERF1615 FBB1615 FKX1615 FUT1615 GEP1615 GOL1615 GYH1615 HID1615 HRZ1615 IBV1615 ILR1615 IVN1615 JFJ1615 JPF1615 JZB1615 KIX1615 KST1615 LCP1615 LML1615 LWH1615 MGD1615 MPZ1615 MZV1615 NJR1615 NTN1615 ODJ1615 ONF1615 OXB1615 PGX1615 PQT1615 QAP1615 QKL1615 QUH1615 RED1615 RNZ1615 RXV1615 SHR1615 SRN1615 TBJ1615 TLF1615 TVB1615 UEX1615 UOT1615 UYP1615 VIL1615 VSH1615 WCD1615 WLZ1615 WVV1615 N1617:N1619 JJ1617:JJ1619 TF1617:TF1619 ADB1617:ADB1619 AMX1617:AMX1619 AWT1617:AWT1619 BGP1617:BGP1619 BQL1617:BQL1619 CAH1617:CAH1619 CKD1617:CKD1619 CTZ1617:CTZ1619 DDV1617:DDV1619 DNR1617:DNR1619 DXN1617:DXN1619 EHJ1617:EHJ1619 ERF1617:ERF1619 FBB1617:FBB1619 FKX1617:FKX1619 FUT1617:FUT1619 GEP1617:GEP1619 GOL1617:GOL1619 GYH1617:GYH1619 HID1617:HID1619 HRZ1617:HRZ1619 IBV1617:IBV1619 ILR1617:ILR1619 IVN1617:IVN1619 JFJ1617:JFJ1619 JPF1617:JPF1619 JZB1617:JZB1619 KIX1617:KIX1619 KST1617:KST1619 LCP1617:LCP1619 LML1617:LML1619 LWH1617:LWH1619 MGD1617:MGD1619 MPZ1617:MPZ1619 MZV1617:MZV1619 NJR1617:NJR1619 NTN1617:NTN1619 ODJ1617:ODJ1619 ONF1617:ONF1619 OXB1617:OXB1619 PGX1617:PGX1619 PQT1617:PQT1619 QAP1617:QAP1619 QKL1617:QKL1619 QUH1617:QUH1619 RED1617:RED1619 RNZ1617:RNZ1619 RXV1617:RXV1619 SHR1617:SHR1619 SRN1617:SRN1619 TBJ1617:TBJ1619 TLF1617:TLF1619 TVB1617:TVB1619 UEX1617:UEX1619 UOT1617:UOT1619 UYP1617:UYP1619 VIL1617:VIL1619 VSH1617:VSH1619 WCD1617:WCD1619 WLZ1617:WLZ1619 WVV1617:WVV1619 N1512:N1521 JJ1512:JJ1521 TF1512:TF1521 ADB1512:ADB1521 AMX1512:AMX1521 AWT1512:AWT1521 BGP1512:BGP1521 BQL1512:BQL1521 CAH1512:CAH1521 CKD1512:CKD1521 CTZ1512:CTZ1521 DDV1512:DDV1521 DNR1512:DNR1521 DXN1512:DXN1521 EHJ1512:EHJ1521 ERF1512:ERF1521 FBB1512:FBB1521 FKX1512:FKX1521 FUT1512:FUT1521 GEP1512:GEP1521 GOL1512:GOL1521 GYH1512:GYH1521 HID1512:HID1521 HRZ1512:HRZ1521 IBV1512:IBV1521 ILR1512:ILR1521 IVN1512:IVN1521 JFJ1512:JFJ1521 JPF1512:JPF1521 JZB1512:JZB1521 KIX1512:KIX1521 KST1512:KST1521 LCP1512:LCP1521 LML1512:LML1521 LWH1512:LWH1521 MGD1512:MGD1521 MPZ1512:MPZ1521 MZV1512:MZV1521 NJR1512:NJR1521 NTN1512:NTN1521 ODJ1512:ODJ1521 ONF1512:ONF1521 OXB1512:OXB1521 PGX1512:PGX1521 PQT1512:PQT1521 QAP1512:QAP1521 QKL1512:QKL1521 QUH1512:QUH1521 RED1512:RED1521 RNZ1512:RNZ1521 RXV1512:RXV1521 SHR1512:SHR1521 SRN1512:SRN1521 TBJ1512:TBJ1521 TLF1512:TLF1521 TVB1512:TVB1521 UEX1512:UEX1521 UOT1512:UOT1521 UYP1512:UYP1521 VIL1512:VIL1521 VSH1512:VSH1521 WCD1512:WCD1521 WLZ1512:WLZ1521 WVV1657 WLZ1657 WCD1657 VSH1657 VIL1657 UYP1657 UOT1657 UEX1657 TVB1657 TLF1657 TBJ1657 SRN1657 SHR1657 RXV1657 RNZ1657 RED1657 QUH1657 QKL1657 QAP1657 PQT1657 PGX1657 OXB1657 ONF1657 ODJ1657 NTN1657 NJR1657 MZV1657 MPZ1657 MGD1657 LWH1657 LML1657 LCP1657 KST1657 KIX1657 JZB1657 JPF1657 JFJ1657 IVN1657 ILR1657 IBV1657 HRZ1657 HID1657 GYH1657 GOL1657 GEP1657 FUT1657 FKX1657 FBB1657 ERF1657 EHJ1657 DXN1657 DNR1657 DDV1657 CTZ1657 CKD1657 CAH1657 BQL1657 BGP1657 AWT1657 AMX1657 ADB1657 TF1657 JJ1657 N1657 WVV1512:WVV1521 N1565:N1566 JJ1565:JJ1566 TF1565:TF1566 ADB1565:ADB1566 AMX1565:AMX1566 AWT1565:AWT1566 BGP1565:BGP1566 BQL1565:BQL1566 CAH1565:CAH1566 CKD1565:CKD1566 CTZ1565:CTZ1566 DDV1565:DDV1566 DNR1565:DNR1566 DXN1565:DXN1566 EHJ1565:EHJ1566 ERF1565:ERF1566 FBB1565:FBB1566 FKX1565:FKX1566 FUT1565:FUT1566 GEP1565:GEP1566 GOL1565:GOL1566 GYH1565:GYH1566 HID1565:HID1566 HRZ1565:HRZ1566 IBV1565:IBV1566 ILR1565:ILR1566 IVN1565:IVN1566 JFJ1565:JFJ1566 JPF1565:JPF1566 JZB1565:JZB1566 KIX1565:KIX1566 KST1565:KST1566 LCP1565:LCP1566 LML1565:LML1566 LWH1565:LWH1566 MGD1565:MGD1566 MPZ1565:MPZ1566 MZV1565:MZV1566 NJR1565:NJR1566 NTN1565:NTN1566 ODJ1565:ODJ1566 ONF1565:ONF1566 OXB1565:OXB1566 PGX1565:PGX1566 PQT1565:PQT1566 QAP1565:QAP1566 QKL1565:QKL1566 QUH1565:QUH1566 RED1565:RED1566 RNZ1565:RNZ1566 RXV1565:RXV1566 SHR1565:SHR1566 SRN1565:SRN1566 TBJ1565:TBJ1566 TLF1565:TLF1566 TVB1565:TVB1566 UEX1565:UEX1566 UOT1565:UOT1566 UYP1565:UYP1566 VIL1565:VIL1566 VSH1565:VSH1566 WCD1565:WCD1566 WLZ1565:WLZ1566 WVV1565:WVV1566 N1555 N1423:N1426 JJ1423:JJ1426 TF1423:TF1426 ADB1423:ADB1426 AMX1423:AMX1426 AWT1423:AWT1426 BGP1423:BGP1426 BQL1423:BQL1426 CAH1423:CAH1426 CKD1423:CKD1426 CTZ1423:CTZ1426 DDV1423:DDV1426 DNR1423:DNR1426 DXN1423:DXN1426 EHJ1423:EHJ1426 ERF1423:ERF1426 FBB1423:FBB1426 FKX1423:FKX1426 FUT1423:FUT1426 GEP1423:GEP1426 GOL1423:GOL1426 GYH1423:GYH1426 HID1423:HID1426 HRZ1423:HRZ1426 IBV1423:IBV1426 ILR1423:ILR1426 IVN1423:IVN1426 JFJ1423:JFJ1426 JPF1423:JPF1426 JZB1423:JZB1426 KIX1423:KIX1426 KST1423:KST1426 LCP1423:LCP1426 LML1423:LML1426 LWH1423:LWH1426 MGD1423:MGD1426 MPZ1423:MPZ1426 MZV1423:MZV1426 NJR1423:NJR1426 NTN1423:NTN1426 ODJ1423:ODJ1426 ONF1423:ONF1426 OXB1423:OXB1426 PGX1423:PGX1426 PQT1423:PQT1426 QAP1423:QAP1426 QKL1423:QKL1426 QUH1423:QUH1426 RED1423:RED1426 RNZ1423:RNZ1426 RXV1423:RXV1426 SHR1423:SHR1426 SRN1423:SRN1426 TBJ1423:TBJ1426 TLF1423:TLF1426 TVB1423:TVB1426 UEX1423:UEX1426 UOT1423:UOT1426 UYP1423:UYP1426 VIL1423:VIL1426 VSH1423:VSH1426 WCD1423:WCD1426 WLZ1423:WLZ1426 WVV1423:WVV1426 N1760:N1761 JJ1760:JJ1761 TF1760:TF1761 ADB1760:ADB1761 AMX1760:AMX1761 AWT1760:AWT1761 BGP1760:BGP1761 BQL1760:BQL1761 CAH1760:CAH1761 CKD1760:CKD1761 CTZ1760:CTZ1761 DDV1760:DDV1761 DNR1760:DNR1761 DXN1760:DXN1761 EHJ1760:EHJ1761 ERF1760:ERF1761 FBB1760:FBB1761 FKX1760:FKX1761 FUT1760:FUT1761 GEP1760:GEP1761 GOL1760:GOL1761 GYH1760:GYH1761 HID1760:HID1761 HRZ1760:HRZ1761 IBV1760:IBV1761 ILR1760:ILR1761 IVN1760:IVN1761 JFJ1760:JFJ1761 JPF1760:JPF1761 JZB1760:JZB1761 KIX1760:KIX1761 KST1760:KST1761 LCP1760:LCP1761 LML1760:LML1761 LWH1760:LWH1761 MGD1760:MGD1761 MPZ1760:MPZ1761 MZV1760:MZV1761 NJR1760:NJR1761 NTN1760:NTN1761 ODJ1760:ODJ1761 ONF1760:ONF1761 OXB1760:OXB1761 PGX1760:PGX1761 PQT1760:PQT1761 QAP1760:QAP1761 QKL1760:QKL1761 QUH1760:QUH1761 RED1760:RED1761 RNZ1760:RNZ1761 RXV1760:RXV1761 SHR1760:SHR1761 SRN1760:SRN1761 TBJ1760:TBJ1761 TLF1760:TLF1761 TVB1760:TVB1761 UEX1760:UEX1761 UOT1760:UOT1761 UYP1760:UYP1761 VIL1760:VIL1761 VSH1760:VSH1761 WCD1760:WCD1761 WLZ1760:WLZ1761 WVV1760:WVV1761 N1799 JJ1799 TF1799 ADB1799 AMX1799 AWT1799 BGP1799 BQL1799 CAH1799 CKD1799 CTZ1799 DDV1799 DNR1799 DXN1799 EHJ1799 ERF1799 FBB1799 FKX1799 FUT1799 GEP1799 GOL1799 GYH1799 HID1799 HRZ1799 IBV1799 ILR1799 IVN1799 JFJ1799 JPF1799 JZB1799 KIX1799 KST1799 LCP1799 LML1799 LWH1799 MGD1799 MPZ1799 MZV1799 NJR1799 NTN1799 ODJ1799 ONF1799 OXB1799 PGX1799 PQT1799 QAP1799 QKL1799 QUH1799 RED1799 RNZ1799 RXV1799 SHR1799 SRN1799 TBJ1799 TLF1799 TVB1799 UEX1799 UOT1799 UYP1799 VIL1799 VSH1799 WCD1799 WLZ1799 WVV1799 N1311 JJ1311 TF1311 ADB1311 AMX1311 AWT1311 BGP1311 BQL1311 CAH1311 CKD1311 CTZ1311 DDV1311 DNR1311 DXN1311 EHJ1311 ERF1311 FBB1311 FKX1311 FUT1311 GEP1311 GOL1311 GYH1311 HID1311 HRZ1311 IBV1311 ILR1311 IVN1311 JFJ1311 JPF1311 JZB1311 KIX1311 KST1311 LCP1311 LML1311 LWH1311 MGD1311 MPZ1311 MZV1311 NJR1311 NTN1311 ODJ1311 ONF1311 OXB1311 PGX1311 PQT1311 QAP1311 QKL1311 QUH1311 RED1311 RNZ1311 RXV1311 SHR1311 SRN1311 TBJ1311 TLF1311 TVB1311 UEX1311 UOT1311 UYP1311 VIL1311 VSH1311 WCD1311 WLZ1311 WVV1311 O1363 JK1363 TG1363 ADC1363 AMY1363 AWU1363 BGQ1363 BQM1363 CAI1363 CKE1363 CUA1363 DDW1363 DNS1363 DXO1363 EHK1363 ERG1363 FBC1363 FKY1363 FUU1363 GEQ1363 GOM1363 GYI1363 HIE1363 HSA1363 IBW1363 ILS1363 IVO1363 JFK1363 JPG1363 JZC1363 KIY1363 KSU1363 LCQ1363 LMM1363 LWI1363 MGE1363 MQA1363 MZW1363 NJS1363 NTO1363 ODK1363 ONG1363 OXC1363 PGY1363 PQU1363 QAQ1363 QKM1363 QUI1363 REE1363 ROA1363 RXW1363 SHS1363 SRO1363 TBK1363 TLG1363 TVC1363 UEY1363 UOU1363 UYQ1363 VIM1363 VSI1363 WCE1363 WMA1363 WVW1363 N1364 JJ1364 TF1364 ADB1364 AMX1364 AWT1364 BGP1364 BQL1364 CAH1364 CKD1364 CTZ1364 DDV1364 DNR1364 DXN1364 EHJ1364 ERF1364 FBB1364 FKX1364 FUT1364 GEP1364 GOL1364 GYH1364 HID1364 HRZ1364 IBV1364 ILR1364 IVN1364 JFJ1364 JPF1364 JZB1364 KIX1364 KST1364 LCP1364 LML1364 LWH1364 MGD1364 MPZ1364 MZV1364 NJR1364 NTN1364 ODJ1364 ONF1364 OXB1364 PGX1364 PQT1364 QAP1364 QKL1364 QUH1364 RED1364 RNZ1364 RXV1364 SHR1364 SRN1364 TBJ1364 TLF1364 TVB1364 UEX1364 UOT1364 UYP1364 VIL1364 VSH1364 WCD1364 WLZ1364 WVV1364 N1955:N1969 JJ1955:JJ1969 TF1955:TF1969 ADB1955:ADB1969 AMX1955:AMX1969 AWT1955:AWT1969 BGP1955:BGP1969 BQL1955:BQL1969 CAH1955:CAH1969 CKD1955:CKD1969 CTZ1955:CTZ1969 DDV1955:DDV1969 DNR1955:DNR1969 DXN1955:DXN1969 EHJ1955:EHJ1969 ERF1955:ERF1969 FBB1955:FBB1969 FKX1955:FKX1969 FUT1955:FUT1969 GEP1955:GEP1969 GOL1955:GOL1969 GYH1955:GYH1969 HID1955:HID1969 HRZ1955:HRZ1969 IBV1955:IBV1969 ILR1955:ILR1969 IVN1955:IVN1969 JFJ1955:JFJ1969 JPF1955:JPF1969 JZB1955:JZB1969 KIX1955:KIX1969 KST1955:KST1969 LCP1955:LCP1969 LML1955:LML1969 LWH1955:LWH1969 MGD1955:MGD1969 MPZ1955:MPZ1969 MZV1955:MZV1969 NJR1955:NJR1969 NTN1955:NTN1969 ODJ1955:ODJ1969 ONF1955:ONF1969 OXB1955:OXB1969 PGX1955:PGX1969 PQT1955:PQT1969 QAP1955:QAP1969 QKL1955:QKL1969 QUH1955:QUH1969 RED1955:RED1969 RNZ1955:RNZ1969 RXV1955:RXV1969 SHR1955:SHR1969 SRN1955:SRN1969 TBJ1955:TBJ1969 TLF1955:TLF1969 TVB1955:TVB1969 UEX1955:UEX1969 UOT1955:UOT1969 UYP1955:UYP1969 VIL1955:VIL1969 VSH1955:VSH1969 WCD1955:WCD1969 WLZ1955:WLZ1969 WVV1955:WVV1969 O1970 JK1970 TG1970 ADC1970 AMY1970 AWU1970 BGQ1970 BQM1970 CAI1970 CKE1970 CUA1970 DDW1970 DNS1970 DXO1970 EHK1970 ERG1970 FBC1970 FKY1970 FUU1970 GEQ1970 GOM1970 GYI1970 HIE1970 HSA1970 IBW1970 ILS1970 IVO1970 JFK1970 JPG1970 JZC1970 KIY1970 KSU1970 LCQ1970 LMM1970 LWI1970 MGE1970 MQA1970 MZW1970 NJS1970 NTO1970 ODK1970 ONG1970 OXC1970 PGY1970 PQU1970 QAQ1970 QKM1970 QUI1970 REE1970 ROA1970 RXW1970 SHS1970 SRO1970 TBK1970 TLG1970 TVC1970 UEY1970 UOU1970 UYQ1970 VIM1970 VSI1970 WCE1970 WMA1970 WVW1970 N2025 JJ2025 TF2025 ADB2025 AMX2025 AWT2025 BGP2025 BQL2025 CAH2025 CKD2025 CTZ2025 DDV2025 DNR2025 DXN2025 EHJ2025 ERF2025 FBB2025 FKX2025 FUT2025 GEP2025 GOL2025 GYH2025 HID2025 HRZ2025 IBV2025 ILR2025 IVN2025 JFJ2025 JPF2025 JZB2025 KIX2025 KST2025 LCP2025 LML2025 LWH2025 MGD2025 MPZ2025 MZV2025 NJR2025 NTN2025 ODJ2025 ONF2025 OXB2025 PGX2025 PQT2025 QAP2025 QKL2025 QUH2025 RED2025 RNZ2025 RXV2025 SHR2025 SRN2025 TBJ2025 TLF2025 TVB2025 UEX2025 UOT2025 UYP2025 VIL2025 VSH2025 WCD2025 WLZ2025 WVV2025 N2099:N2100 JJ2099:JJ2100 TF2099:TF2100 ADB2099:ADB2100 AMX2099:AMX2100 AWT2099:AWT2100 BGP2099:BGP2100 BQL2099:BQL2100 CAH2099:CAH2100 CKD2099:CKD2100 CTZ2099:CTZ2100 DDV2099:DDV2100 DNR2099:DNR2100 DXN2099:DXN2100 EHJ2099:EHJ2100 ERF2099:ERF2100 FBB2099:FBB2100 FKX2099:FKX2100 FUT2099:FUT2100 GEP2099:GEP2100 GOL2099:GOL2100 GYH2099:GYH2100 HID2099:HID2100 HRZ2099:HRZ2100 IBV2099:IBV2100 ILR2099:ILR2100 IVN2099:IVN2100 JFJ2099:JFJ2100 JPF2099:JPF2100 JZB2099:JZB2100 KIX2099:KIX2100 KST2099:KST2100 LCP2099:LCP2100 LML2099:LML2100 LWH2099:LWH2100 MGD2099:MGD2100 MPZ2099:MPZ2100 MZV2099:MZV2100 NJR2099:NJR2100 NTN2099:NTN2100 ODJ2099:ODJ2100 ONF2099:ONF2100 OXB2099:OXB2100 PGX2099:PGX2100 PQT2099:PQT2100 QAP2099:QAP2100 QKL2099:QKL2100 QUH2099:QUH2100 RED2099:RED2100 RNZ2099:RNZ2100 RXV2099:RXV2100 SHR2099:SHR2100 SRN2099:SRN2100 TBJ2099:TBJ2100 TLF2099:TLF2100 TVB2099:TVB2100 UEX2099:UEX2100 UOT2099:UOT2100 UYP2099:UYP2100 VIL2099:VIL2100 VSH2099:VSH2100 WCD2099:WCD2100 WLZ2099:WLZ2100 WVV2099:WVV2100 N2102 JJ2102 TF2102 ADB2102 AMX2102 AWT2102 BGP2102 BQL2102 CAH2102 CKD2102 CTZ2102 DDV2102 DNR2102 DXN2102 EHJ2102 ERF2102 FBB2102 FKX2102 FUT2102 GEP2102 GOL2102 GYH2102 HID2102 HRZ2102 IBV2102 ILR2102 IVN2102 JFJ2102 JPF2102 JZB2102 KIX2102 KST2102 LCP2102 LML2102 LWH2102 MGD2102 MPZ2102 MZV2102 NJR2102 NTN2102 ODJ2102 ONF2102 OXB2102 PGX2102 PQT2102 QAP2102 QKL2102 QUH2102 RED2102 RNZ2102 RXV2102 SHR2102 SRN2102 TBJ2102 TLF2102 TVB2102 UEX2102 UOT2102 UYP2102 VIL2102 VSH2102 WCD2102 WLZ2102 WVV2102 N2135:N2138 JJ2135:JJ2138 TF2135:TF2138 ADB2135:ADB2138 AMX2135:AMX2138 AWT2135:AWT2138 BGP2135:BGP2138 BQL2135:BQL2138 CAH2135:CAH2138 CKD2135:CKD2138 CTZ2135:CTZ2138 DDV2135:DDV2138 DNR2135:DNR2138 DXN2135:DXN2138 EHJ2135:EHJ2138 ERF2135:ERF2138 FBB2135:FBB2138 FKX2135:FKX2138 FUT2135:FUT2138 GEP2135:GEP2138 GOL2135:GOL2138 GYH2135:GYH2138 HID2135:HID2138 HRZ2135:HRZ2138 IBV2135:IBV2138 ILR2135:ILR2138 IVN2135:IVN2138 JFJ2135:JFJ2138 JPF2135:JPF2138 JZB2135:JZB2138 KIX2135:KIX2138 KST2135:KST2138 LCP2135:LCP2138 LML2135:LML2138 LWH2135:LWH2138 MGD2135:MGD2138 MPZ2135:MPZ2138 MZV2135:MZV2138 NJR2135:NJR2138 NTN2135:NTN2138 ODJ2135:ODJ2138 ONF2135:ONF2138 OXB2135:OXB2138 PGX2135:PGX2138 PQT2135:PQT2138 QAP2135:QAP2138 QKL2135:QKL2138 QUH2135:QUH2138 RED2135:RED2138 RNZ2135:RNZ2138 RXV2135:RXV2138 SHR2135:SHR2138 SRN2135:SRN2138 TBJ2135:TBJ2138 TLF2135:TLF2138 TVB2135:TVB2138 UEX2135:UEX2138 UOT2135:UOT2138 UYP2135:UYP2138 VIL2135:VIL2138 VSH2135:VSH2138 WCD2135:WCD2138 WLZ2135:WLZ2138 WVV2135:WVV2138 N2333:N2336 JJ2333:JJ2336 TF2333:TF2336 ADB2333:ADB2336 AMX2333:AMX2336 AWT2333:AWT2336 BGP2333:BGP2336 BQL2333:BQL2336 CAH2333:CAH2336 CKD2333:CKD2336 CTZ2333:CTZ2336 DDV2333:DDV2336 DNR2333:DNR2336 DXN2333:DXN2336 EHJ2333:EHJ2336 ERF2333:ERF2336 FBB2333:FBB2336 FKX2333:FKX2336 FUT2333:FUT2336 GEP2333:GEP2336 GOL2333:GOL2336 GYH2333:GYH2336 HID2333:HID2336 HRZ2333:HRZ2336 IBV2333:IBV2336 ILR2333:ILR2336 IVN2333:IVN2336 JFJ2333:JFJ2336 JPF2333:JPF2336 JZB2333:JZB2336 KIX2333:KIX2336 KST2333:KST2336 LCP2333:LCP2336 LML2333:LML2336 LWH2333:LWH2336 MGD2333:MGD2336 MPZ2333:MPZ2336 MZV2333:MZV2336 NJR2333:NJR2336 NTN2333:NTN2336 ODJ2333:ODJ2336 ONF2333:ONF2336 OXB2333:OXB2336 PGX2333:PGX2336 PQT2333:PQT2336 QAP2333:QAP2336 QKL2333:QKL2336 QUH2333:QUH2336 RED2333:RED2336 RNZ2333:RNZ2336 RXV2333:RXV2336 SHR2333:SHR2336 SRN2333:SRN2336 TBJ2333:TBJ2336 TLF2333:TLF2336 TVB2333:TVB2336 UEX2333:UEX2336 UOT2333:UOT2336 UYP2333:UYP2336 VIL2333:VIL2336 VSH2333:VSH2336 WCD2333:WCD2336 WLZ2333:WLZ2336 WVV2333:WVV2336 O2337 JK2337 TG2337 ADC2337 AMY2337 AWU2337 BGQ2337 BQM2337 CAI2337 CKE2337 CUA2337 DDW2337 DNS2337 DXO2337 EHK2337 ERG2337 FBC2337 FKY2337 FUU2337 GEQ2337 GOM2337 GYI2337 HIE2337 HSA2337 IBW2337 ILS2337 IVO2337 JFK2337 JPG2337 JZC2337 KIY2337 KSU2337 LCQ2337 LMM2337 LWI2337 MGE2337 MQA2337 MZW2337 NJS2337 NTO2337 ODK2337 ONG2337 OXC2337 PGY2337 PQU2337 QAQ2337 QKM2337 QUI2337 REE2337 ROA2337 RXW2337 SHS2337 SRO2337 TBK2337 TLG2337 TVC2337 UEY2337 UOU2337 UYQ2337 VIM2337 VSI2337 WCE2337 WMA2337 WVW2337 O2339 JK2339 TG2339 ADC2339 AMY2339 AWU2339 BGQ2339 BQM2339 CAI2339 CKE2339 CUA2339 DDW2339 DNS2339 DXO2339 EHK2339 ERG2339 FBC2339 FKY2339 FUU2339 GEQ2339 GOM2339 GYI2339 HIE2339 HSA2339 IBW2339 ILS2339 IVO2339 JFK2339 JPG2339 JZC2339 KIY2339 KSU2339 LCQ2339 LMM2339 LWI2339 MGE2339 MQA2339 MZW2339 NJS2339 NTO2339 ODK2339 ONG2339 OXC2339 PGY2339 PQU2339 QAQ2339 QKM2339 QUI2339 REE2339 ROA2339 RXW2339 SHS2339 SRO2339 TBK2339 TLG2339 TVC2339 UEY2339 UOU2339 UYQ2339 VIM2339 VSI2339 WCE2339 WMA2339 WVW2339 N5250:N5262 JJ5250:JJ5262 TF5250:TF5262 ADB5250:ADB5262 AMX5250:AMX5262 AWT5250:AWT5262 BGP5250:BGP5262 BQL5250:BQL5262 CAH5250:CAH5262 CKD5250:CKD5262 CTZ5250:CTZ5262 DDV5250:DDV5262 DNR5250:DNR5262 DXN5250:DXN5262 EHJ5250:EHJ5262 ERF5250:ERF5262 FBB5250:FBB5262 FKX5250:FKX5262 FUT5250:FUT5262 GEP5250:GEP5262 GOL5250:GOL5262 GYH5250:GYH5262 HID5250:HID5262 HRZ5250:HRZ5262 IBV5250:IBV5262 ILR5250:ILR5262 IVN5250:IVN5262 JFJ5250:JFJ5262 JPF5250:JPF5262 JZB5250:JZB5262 KIX5250:KIX5262 KST5250:KST5262 LCP5250:LCP5262 LML5250:LML5262 LWH5250:LWH5262 MGD5250:MGD5262 MPZ5250:MPZ5262 MZV5250:MZV5262 NJR5250:NJR5262 NTN5250:NTN5262 ODJ5250:ODJ5262 ONF5250:ONF5262 OXB5250:OXB5262 PGX5250:PGX5262 PQT5250:PQT5262 QAP5250:QAP5262 QKL5250:QKL5262 QUH5250:QUH5262 RED5250:RED5262 RNZ5250:RNZ5262 RXV5250:RXV5262 SHR5250:SHR5262 SRN5250:SRN5262 TBJ5250:TBJ5262 TLF5250:TLF5262 TVB5250:TVB5262 UEX5250:UEX5262 UOT5250:UOT5262 UYP5250:UYP5262 VIL5250:VIL5262 VSH5250:VSH5262 WCD5250:WCD5262 WLZ5250:WLZ5262 N2984:N2985 N5075:N5086 JJ5075:JJ5086 TF5075:TF5086 ADB5075:ADB5086 AMX5075:AMX5086 AWT5075:AWT5086 BGP5075:BGP5086 BQL5075:BQL5086 CAH5075:CAH5086 CKD5075:CKD5086 CTZ5075:CTZ5086 DDV5075:DDV5086 DNR5075:DNR5086 DXN5075:DXN5086 EHJ5075:EHJ5086 ERF5075:ERF5086 FBB5075:FBB5086 FKX5075:FKX5086 FUT5075:FUT5086 GEP5075:GEP5086 GOL5075:GOL5086 GYH5075:GYH5086 HID5075:HID5086 HRZ5075:HRZ5086 IBV5075:IBV5086 ILR5075:ILR5086 IVN5075:IVN5086 JFJ5075:JFJ5086 JPF5075:JPF5086 JZB5075:JZB5086 KIX5075:KIX5086 KST5075:KST5086 LCP5075:LCP5086 LML5075:LML5086 LWH5075:LWH5086 MGD5075:MGD5086 MPZ5075:MPZ5086 MZV5075:MZV5086 NJR5075:NJR5086 NTN5075:NTN5086 ODJ5075:ODJ5086 ONF5075:ONF5086 OXB5075:OXB5086 PGX5075:PGX5086 PQT5075:PQT5086 QAP5075:QAP5086 QKL5075:QKL5086 QUH5075:QUH5086 RED5075:RED5086 RNZ5075:RNZ5086 RXV5075:RXV5086 SHR5075:SHR5086 SRN5075:SRN5086 TBJ5075:TBJ5086 TLF5075:TLF5086 TVB5075:TVB5086 UEX5075:UEX5086 UOT5075:UOT5086 UYP5075:UYP5086 VIL5075:VIL5086 VSH5075:VSH5086 WCD5075:WCD5086 WLZ5075:WLZ5086 WVV5075:WVV5086 N5102:N5108 JJ5102:JJ5108 TF5102:TF5108 ADB5102:ADB5108 AMX5102:AMX5108 AWT5102:AWT5108 BGP5102:BGP5108 BQL5102:BQL5108 CAH5102:CAH5108 CKD5102:CKD5108 CTZ5102:CTZ5108 DDV5102:DDV5108 DNR5102:DNR5108 DXN5102:DXN5108 EHJ5102:EHJ5108 ERF5102:ERF5108 FBB5102:FBB5108 FKX5102:FKX5108 FUT5102:FUT5108 GEP5102:GEP5108 GOL5102:GOL5108 GYH5102:GYH5108 HID5102:HID5108 HRZ5102:HRZ5108 IBV5102:IBV5108 ILR5102:ILR5108 IVN5102:IVN5108 JFJ5102:JFJ5108 JPF5102:JPF5108 JZB5102:JZB5108 KIX5102:KIX5108 KST5102:KST5108 LCP5102:LCP5108 LML5102:LML5108 LWH5102:LWH5108 MGD5102:MGD5108 MPZ5102:MPZ5108 MZV5102:MZV5108 NJR5102:NJR5108 NTN5102:NTN5108 ODJ5102:ODJ5108 ONF5102:ONF5108 OXB5102:OXB5108 PGX5102:PGX5108 PQT5102:PQT5108 QAP5102:QAP5108 QKL5102:QKL5108 QUH5102:QUH5108 RED5102:RED5108 RNZ5102:RNZ5108 RXV5102:RXV5108 SHR5102:SHR5108 SRN5102:SRN5108 TBJ5102:TBJ5108 TLF5102:TLF5108 TVB5102:TVB5108 UEX5102:UEX5108 UOT5102:UOT5108 UYP5102:UYP5108 VIL5102:VIL5108 VSH5102:VSH5108 WCD5102:WCD5108 WLZ5102:WLZ5108 WVV5102:WVV5108 N5157:N5176 JJ5157:JJ5176 TF5157:TF5176 ADB5157:ADB5176 AMX5157:AMX5176 AWT5157:AWT5176 BGP5157:BGP5176 BQL5157:BQL5176 CAH5157:CAH5176 CKD5157:CKD5176 CTZ5157:CTZ5176 DDV5157:DDV5176 DNR5157:DNR5176 DXN5157:DXN5176 EHJ5157:EHJ5176 ERF5157:ERF5176 FBB5157:FBB5176 FKX5157:FKX5176 FUT5157:FUT5176 GEP5157:GEP5176 GOL5157:GOL5176 GYH5157:GYH5176 HID5157:HID5176 HRZ5157:HRZ5176 IBV5157:IBV5176 ILR5157:ILR5176 IVN5157:IVN5176 JFJ5157:JFJ5176 JPF5157:JPF5176 JZB5157:JZB5176 KIX5157:KIX5176 KST5157:KST5176 LCP5157:LCP5176 LML5157:LML5176 LWH5157:LWH5176 MGD5157:MGD5176 MPZ5157:MPZ5176 MZV5157:MZV5176 NJR5157:NJR5176 NTN5157:NTN5176 ODJ5157:ODJ5176 ONF5157:ONF5176 OXB5157:OXB5176 PGX5157:PGX5176 PQT5157:PQT5176 QAP5157:QAP5176 QKL5157:QKL5176 QUH5157:QUH5176 RED5157:RED5176 RNZ5157:RNZ5176 RXV5157:RXV5176 SHR5157:SHR5176 SRN5157:SRN5176 TBJ5157:TBJ5176 TLF5157:TLF5176 TVB5157:TVB5176 UEX5157:UEX5176 UOT5157:UOT5176 UYP5157:UYP5176 VIL5157:VIL5176 VSH5157:VSH5176 WCD5157:WCD5176 WLZ5157:WLZ5176 WVV5157:WVV5176 N2625:N2627 JJ2625:JJ2627 TF2625:TF2627 ADB2625:ADB2627 AMX2625:AMX2627 AWT2625:AWT2627 BGP2625:BGP2627 BQL2625:BQL2627 CAH2625:CAH2627 CKD2625:CKD2627 CTZ2625:CTZ2627 DDV2625:DDV2627 DNR2625:DNR2627 DXN2625:DXN2627 EHJ2625:EHJ2627 ERF2625:ERF2627 FBB2625:FBB2627 FKX2625:FKX2627 FUT2625:FUT2627 GEP2625:GEP2627 GOL2625:GOL2627 GYH2625:GYH2627 HID2625:HID2627 HRZ2625:HRZ2627 IBV2625:IBV2627 ILR2625:ILR2627 IVN2625:IVN2627 JFJ2625:JFJ2627 JPF2625:JPF2627 JZB2625:JZB2627 KIX2625:KIX2627 KST2625:KST2627 LCP2625:LCP2627 LML2625:LML2627 LWH2625:LWH2627 MGD2625:MGD2627 MPZ2625:MPZ2627 MZV2625:MZV2627 NJR2625:NJR2627 NTN2625:NTN2627 ODJ2625:ODJ2627 ONF2625:ONF2627 OXB2625:OXB2627 PGX2625:PGX2627 PQT2625:PQT2627 QAP2625:QAP2627 QKL2625:QKL2627 QUH2625:QUH2627 RED2625:RED2627 RNZ2625:RNZ2627 RXV2625:RXV2627 SHR2625:SHR2627 SRN2625:SRN2627 TBJ2625:TBJ2627 TLF2625:TLF2627 TVB2625:TVB2627 UEX2625:UEX2627 UOT2625:UOT2627 UYP2625:UYP2627 VIL2625:VIL2627 VSH2625:VSH2627 WCD2625:WCD2627 WLZ2625:WLZ2627 WVV2625:WVV2627 JJ2696:JJ2697 TF2696:TF2697 ADB2696:ADB2697 AMX2696:AMX2697 AWT2696:AWT2697 BGP2696:BGP2697 BQL2696:BQL2697 CAH2696:CAH2697 CKD2696:CKD2697 CTZ2696:CTZ2697 DDV2696:DDV2697 DNR2696:DNR2697 DXN2696:DXN2697 EHJ2696:EHJ2697 ERF2696:ERF2697 FBB2696:FBB2697 FKX2696:FKX2697 FUT2696:FUT2697 GEP2696:GEP2697 GOL2696:GOL2697 GYH2696:GYH2697 HID2696:HID2697 HRZ2696:HRZ2697 IBV2696:IBV2697 ILR2696:ILR2697 IVN2696:IVN2697 JFJ2696:JFJ2697 JPF2696:JPF2697 JZB2696:JZB2697 KIX2696:KIX2697 KST2696:KST2697 LCP2696:LCP2697 LML2696:LML2697 LWH2696:LWH2697 MGD2696:MGD2697 MPZ2696:MPZ2697 MZV2696:MZV2697 NJR2696:NJR2697 NTN2696:NTN2697 ODJ2696:ODJ2697 ONF2696:ONF2697 OXB2696:OXB2697 PGX2696:PGX2697 PQT2696:PQT2697 QAP2696:QAP2697 QKL2696:QKL2697 QUH2696:QUH2697 RED2696:RED2697 RNZ2696:RNZ2697 RXV2696:RXV2697 SHR2696:SHR2697 SRN2696:SRN2697 TBJ2696:TBJ2697 TLF2696:TLF2697 TVB2696:TVB2697 UEX2696:UEX2697 UOT2696:UOT2697 UYP2696:UYP2697 VIL2696:VIL2697 VSH2696:VSH2697 WCD2696:WCD2697 WLZ2696:WLZ2697 WVV2696:WVV2697 N2696:N2697 N2774:N2777 JJ2774:JJ2777 TF2774:TF2777 ADB2774:ADB2777 AMX2774:AMX2777 AWT2774:AWT2777 BGP2774:BGP2777 BQL2774:BQL2777 CAH2774:CAH2777 CKD2774:CKD2777 CTZ2774:CTZ2777 DDV2774:DDV2777 DNR2774:DNR2777 DXN2774:DXN2777 EHJ2774:EHJ2777 ERF2774:ERF2777 FBB2774:FBB2777 FKX2774:FKX2777 FUT2774:FUT2777 GEP2774:GEP2777 GOL2774:GOL2777 GYH2774:GYH2777 HID2774:HID2777 HRZ2774:HRZ2777 IBV2774:IBV2777 ILR2774:ILR2777 IVN2774:IVN2777 JFJ2774:JFJ2777 JPF2774:JPF2777 JZB2774:JZB2777 KIX2774:KIX2777 KST2774:KST2777 LCP2774:LCP2777 LML2774:LML2777 LWH2774:LWH2777 MGD2774:MGD2777 MPZ2774:MPZ2777 MZV2774:MZV2777 NJR2774:NJR2777 NTN2774:NTN2777 ODJ2774:ODJ2777 ONF2774:ONF2777 OXB2774:OXB2777 PGX2774:PGX2777 PQT2774:PQT2777 QAP2774:QAP2777 QKL2774:QKL2777 QUH2774:QUH2777 RED2774:RED2777 RNZ2774:RNZ2777 RXV2774:RXV2777 SHR2774:SHR2777 SRN2774:SRN2777 TBJ2774:TBJ2777 TLF2774:TLF2777 TVB2774:TVB2777 UEX2774:UEX2777 UOT2774:UOT2777 UYP2774:UYP2777 VIL2774:VIL2777 VSH2774:VSH2777 WCD2774:WCD2777 WLZ2774:WLZ2777 WVV2774:WVV2777 WLZ2984:WLZ2986 WCD2984:WCD2986 VSH2984:VSH2986 VIL2984:VIL2986 UYP2984:UYP2986 UOT2984:UOT2986 UEX2984:UEX2986 TVB2984:TVB2986 TLF2984:TLF2986 TBJ2984:TBJ2986 SRN2984:SRN2986 SHR2984:SHR2986 RXV2984:RXV2986 RNZ2984:RNZ2986 RED2984:RED2986 QUH2984:QUH2986 QKL2984:QKL2986 QAP2984:QAP2986 PQT2984:PQT2986 PGX2984:PGX2986 OXB2984:OXB2986 ONF2984:ONF2986 ODJ2984:ODJ2986 NTN2984:NTN2986 NJR2984:NJR2986 MZV2984:MZV2986 MPZ2984:MPZ2986 MGD2984:MGD2986 LWH2984:LWH2986 LML2984:LML2986 LCP2984:LCP2986 KST2984:KST2986 KIX2984:KIX2986 JZB2984:JZB2986 JPF2984:JPF2986 JFJ2984:JFJ2986 IVN2984:IVN2986 ILR2984:ILR2986 IBV2984:IBV2986 HRZ2984:HRZ2986 HID2984:HID2986 GYH2984:GYH2986 GOL2984:GOL2986 GEP2984:GEP2986 FUT2984:FUT2986 FKX2984:FKX2986 FBB2984:FBB2986 ERF2984:ERF2986 EHJ2984:EHJ2986 DXN2984:DXN2986 DNR2984:DNR2986 DDV2984:DDV2986 CTZ2984:CTZ2986 CKD2984:CKD2986 CAH2984:CAH2986 BQL2984:BQL2986 BGP2984:BGP2986 AWT2984:AWT2986 AMX2984:AMX2986 ADB2984:ADB2986 TF2984:TF2986 JJ2984:JJ2986 WVV5250:WVV5262 WVV2984:WVV2986 N3066:N3069 JJ3066:JJ3069 TF3066:TF3069 ADB3066:ADB3069 AMX3066:AMX3069 AWT3066:AWT3069 BGP3066:BGP3069 BQL3066:BQL3069 CAH3066:CAH3069 CKD3066:CKD3069 CTZ3066:CTZ3069 DDV3066:DDV3069 DNR3066:DNR3069 DXN3066:DXN3069 EHJ3066:EHJ3069 ERF3066:ERF3069 FBB3066:FBB3069 FKX3066:FKX3069 FUT3066:FUT3069 GEP3066:GEP3069 GOL3066:GOL3069 GYH3066:GYH3069 HID3066:HID3069 HRZ3066:HRZ3069 IBV3066:IBV3069 ILR3066:ILR3069 IVN3066:IVN3069 JFJ3066:JFJ3069 JPF3066:JPF3069 JZB3066:JZB3069 KIX3066:KIX3069 KST3066:KST3069 LCP3066:LCP3069 LML3066:LML3069 LWH3066:LWH3069 MGD3066:MGD3069 MPZ3066:MPZ3069 MZV3066:MZV3069 NJR3066:NJR3069 NTN3066:NTN3069 ODJ3066:ODJ3069 ONF3066:ONF3069 OXB3066:OXB3069 PGX3066:PGX3069 PQT3066:PQT3069 QAP3066:QAP3069 QKL3066:QKL3069 QUH3066:QUH3069 RED3066:RED3069 RNZ3066:RNZ3069 RXV3066:RXV3069 SHR3066:SHR3069 SRN3066:SRN3069 TBJ3066:TBJ3069 TLF3066:TLF3069 TVB3066:TVB3069 UEX3066:UEX3069 UOT3066:UOT3069 UYP3066:UYP3069 VIL3066:VIL3069 VSH3066:VSH3069 WCD3066:WCD3069 WLZ3066:WLZ3069 WVV3066:WVV3069 O3070 JK3070 TG3070 ADC3070 AMY3070 AWU3070 BGQ3070 BQM3070 CAI3070 CKE3070 CUA3070 DDW3070 DNS3070 DXO3070 EHK3070 ERG3070 FBC3070 FKY3070 FUU3070 GEQ3070 GOM3070 GYI3070 HIE3070 HSA3070 IBW3070 ILS3070 IVO3070 JFK3070 JPG3070 JZC3070 KIY3070 KSU3070 LCQ3070 LMM3070 LWI3070 MGE3070 MQA3070 MZW3070 NJS3070 NTO3070 ODK3070 ONG3070 OXC3070 PGY3070 PQU3070 QAQ3070 QKM3070 QUI3070 REE3070 ROA3070 RXW3070 SHS3070 SRO3070 TBK3070 TLG3070 TVC3070 UEY3070 UOU3070 UYQ3070 VIM3070 VSI3070 WCE3070 WMA3070 WVW3070 N3071:N3075 JJ3071:JJ3075 TF3071:TF3075 ADB3071:ADB3075 AMX3071:AMX3075 AWT3071:AWT3075 BGP3071:BGP3075 BQL3071:BQL3075 CAH3071:CAH3075 CKD3071:CKD3075 CTZ3071:CTZ3075 DDV3071:DDV3075 DNR3071:DNR3075 DXN3071:DXN3075 EHJ3071:EHJ3075 ERF3071:ERF3075 FBB3071:FBB3075 FKX3071:FKX3075 FUT3071:FUT3075 GEP3071:GEP3075 GOL3071:GOL3075 GYH3071:GYH3075 HID3071:HID3075 HRZ3071:HRZ3075 IBV3071:IBV3075 ILR3071:ILR3075 IVN3071:IVN3075 JFJ3071:JFJ3075 JPF3071:JPF3075 JZB3071:JZB3075 KIX3071:KIX3075 KST3071:KST3075 LCP3071:LCP3075 LML3071:LML3075 LWH3071:LWH3075 MGD3071:MGD3075 MPZ3071:MPZ3075 MZV3071:MZV3075 NJR3071:NJR3075 NTN3071:NTN3075 ODJ3071:ODJ3075 ONF3071:ONF3075 OXB3071:OXB3075 PGX3071:PGX3075 PQT3071:PQT3075 QAP3071:QAP3075 QKL3071:QKL3075 QUH3071:QUH3075 RED3071:RED3075 RNZ3071:RNZ3075 RXV3071:RXV3075 SHR3071:SHR3075 SRN3071:SRN3075 TBJ3071:TBJ3075 TLF3071:TLF3075 TVB3071:TVB3075 UEX3071:UEX3075 UOT3071:UOT3075 UYP3071:UYP3075 VIL3071:VIL3075 VSH3071:VSH3075 WCD3071:WCD3075 WLZ3071:WLZ3075 WVV3071:WVV3075 N3147:N3148 JJ3147:JJ3148 TF3147:TF3148 ADB3147:ADB3148 AMX3147:AMX3148 AWT3147:AWT3148 BGP3147:BGP3148 BQL3147:BQL3148 CAH3147:CAH3148 CKD3147:CKD3148 CTZ3147:CTZ3148 DDV3147:DDV3148 DNR3147:DNR3148 DXN3147:DXN3148 EHJ3147:EHJ3148 ERF3147:ERF3148 FBB3147:FBB3148 FKX3147:FKX3148 FUT3147:FUT3148 GEP3147:GEP3148 GOL3147:GOL3148 GYH3147:GYH3148 HID3147:HID3148 HRZ3147:HRZ3148 IBV3147:IBV3148 ILR3147:ILR3148 IVN3147:IVN3148 JFJ3147:JFJ3148 JPF3147:JPF3148 JZB3147:JZB3148 KIX3147:KIX3148 KST3147:KST3148 LCP3147:LCP3148 LML3147:LML3148 LWH3147:LWH3148 MGD3147:MGD3148 MPZ3147:MPZ3148 MZV3147:MZV3148 NJR3147:NJR3148 NTN3147:NTN3148 ODJ3147:ODJ3148 ONF3147:ONF3148 OXB3147:OXB3148 PGX3147:PGX3148 PQT3147:PQT3148 QAP3147:QAP3148 QKL3147:QKL3148 QUH3147:QUH3148 RED3147:RED3148 RNZ3147:RNZ3148 RXV3147:RXV3148 SHR3147:SHR3148 SRN3147:SRN3148 TBJ3147:TBJ3148 TLF3147:TLF3148 TVB3147:TVB3148 UEX3147:UEX3148 UOT3147:UOT3148 UYP3147:UYP3148 VIL3147:VIL3148 VSH3147:VSH3148 WCD3147:WCD3148 WLZ3147:WLZ3148 WVV3147:WVV3148 N3276:N3339 JJ3276:JJ3339 TF3276:TF3339 ADB3276:ADB3339 AMX3276:AMX3339 AWT3276:AWT3339 BGP3276:BGP3339 BQL3276:BQL3339 CAH3276:CAH3339 CKD3276:CKD3339 CTZ3276:CTZ3339 DDV3276:DDV3339 DNR3276:DNR3339 DXN3276:DXN3339 EHJ3276:EHJ3339 ERF3276:ERF3339 FBB3276:FBB3339 FKX3276:FKX3339 FUT3276:FUT3339 GEP3276:GEP3339 GOL3276:GOL3339 GYH3276:GYH3339 HID3276:HID3339 HRZ3276:HRZ3339 IBV3276:IBV3339 ILR3276:ILR3339 IVN3276:IVN3339 JFJ3276:JFJ3339 JPF3276:JPF3339 JZB3276:JZB3339 KIX3276:KIX3339 KST3276:KST3339 LCP3276:LCP3339 LML3276:LML3339 LWH3276:LWH3339 MGD3276:MGD3339 MPZ3276:MPZ3339 MZV3276:MZV3339 NJR3276:NJR3339 NTN3276:NTN3339 ODJ3276:ODJ3339 ONF3276:ONF3339 OXB3276:OXB3339 PGX3276:PGX3339 PQT3276:PQT3339 QAP3276:QAP3339 QKL3276:QKL3339 QUH3276:QUH3339 RED3276:RED3339 RNZ3276:RNZ3339 RXV3276:RXV3339 SHR3276:SHR3339 SRN3276:SRN3339 TBJ3276:TBJ3339 TLF3276:TLF3339 TVB3276:TVB3339 UEX3276:UEX3339 UOT3276:UOT3339 UYP3276:UYP3339 VIL3276:VIL3339 VSH3276:VSH3339 WCD3276:WCD3339 WLZ3276:WLZ3339 WVV3276:WVV3339 N3448:N3455 JJ3448:JJ3455 TF3448:TF3455 ADB3448:ADB3455 AMX3448:AMX3455 AWT3448:AWT3455 BGP3448:BGP3455 BQL3448:BQL3455 CAH3448:CAH3455 CKD3448:CKD3455 CTZ3448:CTZ3455 DDV3448:DDV3455 DNR3448:DNR3455 DXN3448:DXN3455 EHJ3448:EHJ3455 ERF3448:ERF3455 FBB3448:FBB3455 FKX3448:FKX3455 FUT3448:FUT3455 GEP3448:GEP3455 GOL3448:GOL3455 GYH3448:GYH3455 HID3448:HID3455 HRZ3448:HRZ3455 IBV3448:IBV3455 ILR3448:ILR3455 IVN3448:IVN3455 JFJ3448:JFJ3455 JPF3448:JPF3455 JZB3448:JZB3455 KIX3448:KIX3455 KST3448:KST3455 LCP3448:LCP3455 LML3448:LML3455 LWH3448:LWH3455 MGD3448:MGD3455 MPZ3448:MPZ3455 MZV3448:MZV3455 NJR3448:NJR3455 NTN3448:NTN3455 ODJ3448:ODJ3455 ONF3448:ONF3455 OXB3448:OXB3455 PGX3448:PGX3455 PQT3448:PQT3455 QAP3448:QAP3455 QKL3448:QKL3455 QUH3448:QUH3455 RED3448:RED3455 RNZ3448:RNZ3455 RXV3448:RXV3455 SHR3448:SHR3455 SRN3448:SRN3455 TBJ3448:TBJ3455 TLF3448:TLF3455 TVB3448:TVB3455 UEX3448:UEX3455 UOT3448:UOT3455 UYP3448:UYP3455 VIL3448:VIL3455 VSH3448:VSH3455 WCD3448:WCD3455 WLZ3448:WLZ3455 WVV3448:WVV3455 N3445:N3446 JJ3445:JJ3446 TF3445:TF3446 ADB3445:ADB3446 AMX3445:AMX3446 AWT3445:AWT3446 BGP3445:BGP3446 BQL3445:BQL3446 CAH3445:CAH3446 CKD3445:CKD3446 CTZ3445:CTZ3446 DDV3445:DDV3446 DNR3445:DNR3446 DXN3445:DXN3446 EHJ3445:EHJ3446 ERF3445:ERF3446 FBB3445:FBB3446 FKX3445:FKX3446 FUT3445:FUT3446 GEP3445:GEP3446 GOL3445:GOL3446 GYH3445:GYH3446 HID3445:HID3446 HRZ3445:HRZ3446 IBV3445:IBV3446 ILR3445:ILR3446 IVN3445:IVN3446 JFJ3445:JFJ3446 JPF3445:JPF3446 JZB3445:JZB3446 KIX3445:KIX3446 KST3445:KST3446 LCP3445:LCP3446 LML3445:LML3446 LWH3445:LWH3446 MGD3445:MGD3446 MPZ3445:MPZ3446 MZV3445:MZV3446 NJR3445:NJR3446 NTN3445:NTN3446 ODJ3445:ODJ3446 ONF3445:ONF3446 OXB3445:OXB3446 PGX3445:PGX3446 PQT3445:PQT3446 QAP3445:QAP3446 QKL3445:QKL3446 QUH3445:QUH3446 RED3445:RED3446 RNZ3445:RNZ3446 RXV3445:RXV3446 SHR3445:SHR3446 SRN3445:SRN3446 TBJ3445:TBJ3446 TLF3445:TLF3446 TVB3445:TVB3446 UEX3445:UEX3446 UOT3445:UOT3446 UYP3445:UYP3446 VIL3445:VIL3446 VSH3445:VSH3446 WCD3445:WCD3446 WLZ3445:WLZ3446 WVV3445:WVV3446 JJ4897:JJ4903 TF4897:TF4903 ADB4897:ADB4903 AMX4897:AMX4903 AWT4897:AWT4903 BGP4897:BGP4903 BQL4897:BQL4903 CAH4897:CAH4903 CKD4897:CKD4903 CTZ4897:CTZ4903 DDV4897:DDV4903 DNR4897:DNR4903 DXN4897:DXN4903 EHJ4897:EHJ4903 ERF4897:ERF4903 FBB4897:FBB4903 FKX4897:FKX4903 FUT4897:FUT4903 GEP4897:GEP4903 GOL4897:GOL4903 GYH4897:GYH4903 HID4897:HID4903 HRZ4897:HRZ4903 IBV4897:IBV4903 ILR4897:ILR4903 IVN4897:IVN4903 JFJ4897:JFJ4903 JPF4897:JPF4903 JZB4897:JZB4903 KIX4897:KIX4903 KST4897:KST4903 LCP4897:LCP4903 LML4897:LML4903 LWH4897:LWH4903 MGD4897:MGD4903 MPZ4897:MPZ4903 MZV4897:MZV4903 NJR4897:NJR4903 NTN4897:NTN4903 ODJ4897:ODJ4903 ONF4897:ONF4903 OXB4897:OXB4903 PGX4897:PGX4903 PQT4897:PQT4903 QAP4897:QAP4903 QKL4897:QKL4903 QUH4897:QUH4903 RED4897:RED4903 RNZ4897:RNZ4903 RXV4897:RXV4903 SHR4897:SHR4903 SRN4897:SRN4903 TBJ4897:TBJ4903 TLF4897:TLF4903 TVB4897:TVB4903 UEX4897:UEX4903 UOT4897:UOT4903 UYP4897:UYP4903 VIL4897:VIL4903 VSH4897:VSH4903 WCD4897:WCD4903 WLZ4897:WLZ4903 WVV4897:WVV4903 N4897:N4903 N4995:N5011 JJ4995:JJ5011 TF4995:TF5011 ADB4995:ADB5011 AMX4995:AMX5011 AWT4995:AWT5011 BGP4995:BGP5011 BQL4995:BQL5011 CAH4995:CAH5011 CKD4995:CKD5011 CTZ4995:CTZ5011 DDV4995:DDV5011 DNR4995:DNR5011 DXN4995:DXN5011 EHJ4995:EHJ5011 ERF4995:ERF5011 FBB4995:FBB5011 FKX4995:FKX5011 FUT4995:FUT5011 GEP4995:GEP5011 GOL4995:GOL5011 GYH4995:GYH5011 HID4995:HID5011 HRZ4995:HRZ5011 IBV4995:IBV5011 ILR4995:ILR5011 IVN4995:IVN5011 JFJ4995:JFJ5011 JPF4995:JPF5011 JZB4995:JZB5011 KIX4995:KIX5011 KST4995:KST5011 LCP4995:LCP5011 LML4995:LML5011 LWH4995:LWH5011 MGD4995:MGD5011 MPZ4995:MPZ5011 MZV4995:MZV5011 NJR4995:NJR5011 NTN4995:NTN5011 ODJ4995:ODJ5011 ONF4995:ONF5011 OXB4995:OXB5011 PGX4995:PGX5011 PQT4995:PQT5011 QAP4995:QAP5011 QKL4995:QKL5011 QUH4995:QUH5011 RED4995:RED5011 RNZ4995:RNZ5011 RXV4995:RXV5011 SHR4995:SHR5011 SRN4995:SRN5011 TBJ4995:TBJ5011 TLF4995:TLF5011 TVB4995:TVB5011 UEX4995:UEX5011 UOT4995:UOT5011 UYP4995:UYP5011 VIL4995:VIL5011 VSH4995:VSH5011 WCD4995:WCD5011 WLZ4995:WLZ5011 WVV4995:WVV5011 N3630:N3643 JJ3630:JJ3643 TF3630:TF3643 ADB3630:ADB3643 AMX3630:AMX3643 AWT3630:AWT3643 BGP3630:BGP3643 BQL3630:BQL3643 CAH3630:CAH3643 CKD3630:CKD3643 CTZ3630:CTZ3643 DDV3630:DDV3643 DNR3630:DNR3643 DXN3630:DXN3643 EHJ3630:EHJ3643 ERF3630:ERF3643 FBB3630:FBB3643 FKX3630:FKX3643 FUT3630:FUT3643 GEP3630:GEP3643 GOL3630:GOL3643 GYH3630:GYH3643 HID3630:HID3643 HRZ3630:HRZ3643 IBV3630:IBV3643 ILR3630:ILR3643 IVN3630:IVN3643 JFJ3630:JFJ3643 JPF3630:JPF3643 JZB3630:JZB3643 KIX3630:KIX3643 KST3630:KST3643 LCP3630:LCP3643 LML3630:LML3643 LWH3630:LWH3643 MGD3630:MGD3643 MPZ3630:MPZ3643 MZV3630:MZV3643 NJR3630:NJR3643 NTN3630:NTN3643 ODJ3630:ODJ3643 ONF3630:ONF3643 OXB3630:OXB3643 PGX3630:PGX3643 PQT3630:PQT3643 QAP3630:QAP3643 QKL3630:QKL3643 QUH3630:QUH3643 RED3630:RED3643 RNZ3630:RNZ3643 RXV3630:RXV3643 SHR3630:SHR3643 SRN3630:SRN3643 TBJ3630:TBJ3643 TLF3630:TLF3643 TVB3630:TVB3643 UEX3630:UEX3643 UOT3630:UOT3643 UYP3630:UYP3643 VIL3630:VIL3643 VSH3630:VSH3643 WCD3630:WCD3643 WLZ3630:WLZ3643 WVV3630:WVV3643 N3717 JJ3717 TF3717 ADB3717 AMX3717 AWT3717 BGP3717 BQL3717 CAH3717 CKD3717 CTZ3717 DDV3717 DNR3717 DXN3717 EHJ3717 ERF3717 FBB3717 FKX3717 FUT3717 GEP3717 GOL3717 GYH3717 HID3717 HRZ3717 IBV3717 ILR3717 IVN3717 JFJ3717 JPF3717 JZB3717 KIX3717 KST3717 LCP3717 LML3717 LWH3717 MGD3717 MPZ3717 MZV3717 NJR3717 NTN3717 ODJ3717 ONF3717 OXB3717 PGX3717 PQT3717 QAP3717 QKL3717 QUH3717 RED3717 RNZ3717 RXV3717 SHR3717 SRN3717 TBJ3717 TLF3717 TVB3717 UEX3717 UOT3717 UYP3717 VIL3717 VSH3717 WCD3717 WLZ3717 WVV3717 N3720:N3723 JJ3720:JJ3723 TF3720:TF3723 ADB3720:ADB3723 AMX3720:AMX3723 AWT3720:AWT3723 BGP3720:BGP3723 BQL3720:BQL3723 CAH3720:CAH3723 CKD3720:CKD3723 CTZ3720:CTZ3723 DDV3720:DDV3723 DNR3720:DNR3723 DXN3720:DXN3723 EHJ3720:EHJ3723 ERF3720:ERF3723 FBB3720:FBB3723 FKX3720:FKX3723 FUT3720:FUT3723 GEP3720:GEP3723 GOL3720:GOL3723 GYH3720:GYH3723 HID3720:HID3723 HRZ3720:HRZ3723 IBV3720:IBV3723 ILR3720:ILR3723 IVN3720:IVN3723 JFJ3720:JFJ3723 JPF3720:JPF3723 JZB3720:JZB3723 KIX3720:KIX3723 KST3720:KST3723 LCP3720:LCP3723 LML3720:LML3723 LWH3720:LWH3723 MGD3720:MGD3723 MPZ3720:MPZ3723 MZV3720:MZV3723 NJR3720:NJR3723 NTN3720:NTN3723 ODJ3720:ODJ3723 ONF3720:ONF3723 OXB3720:OXB3723 PGX3720:PGX3723 PQT3720:PQT3723 QAP3720:QAP3723 QKL3720:QKL3723 QUH3720:QUH3723 RED3720:RED3723 RNZ3720:RNZ3723 RXV3720:RXV3723 SHR3720:SHR3723 SRN3720:SRN3723 TBJ3720:TBJ3723 TLF3720:TLF3723 TVB3720:TVB3723 UEX3720:UEX3723 UOT3720:UOT3723 UYP3720:UYP3723 VIL3720:VIL3723 VSH3720:VSH3723 WCD3720:WCD3723 WLZ3720:WLZ3723 WVV3720:WVV3723 N3772:N3781 JJ3772:JJ3781 TF3772:TF3781 ADB3772:ADB3781 AMX3772:AMX3781 AWT3772:AWT3781 BGP3772:BGP3781 BQL3772:BQL3781 CAH3772:CAH3781 CKD3772:CKD3781 CTZ3772:CTZ3781 DDV3772:DDV3781 DNR3772:DNR3781 DXN3772:DXN3781 EHJ3772:EHJ3781 ERF3772:ERF3781 FBB3772:FBB3781 FKX3772:FKX3781 FUT3772:FUT3781 GEP3772:GEP3781 GOL3772:GOL3781 GYH3772:GYH3781 HID3772:HID3781 HRZ3772:HRZ3781 IBV3772:IBV3781 ILR3772:ILR3781 IVN3772:IVN3781 JFJ3772:JFJ3781 JPF3772:JPF3781 JZB3772:JZB3781 KIX3772:KIX3781 KST3772:KST3781 LCP3772:LCP3781 LML3772:LML3781 LWH3772:LWH3781 MGD3772:MGD3781 MPZ3772:MPZ3781 MZV3772:MZV3781 NJR3772:NJR3781 NTN3772:NTN3781 ODJ3772:ODJ3781 ONF3772:ONF3781 OXB3772:OXB3781 PGX3772:PGX3781 PQT3772:PQT3781 QAP3772:QAP3781 QKL3772:QKL3781 QUH3772:QUH3781 RED3772:RED3781 RNZ3772:RNZ3781 RXV3772:RXV3781 SHR3772:SHR3781 SRN3772:SRN3781 TBJ3772:TBJ3781 TLF3772:TLF3781 TVB3772:TVB3781 UEX3772:UEX3781 UOT3772:UOT3781 UYP3772:UYP3781 VIL3772:VIL3781 VSH3772:VSH3781 WCD3772:WCD3781 WLZ3772:WLZ3781 WVV3772:WVV3781 N3872:N3885 JJ3872:JJ3885 TF3872:TF3885 ADB3872:ADB3885 AMX3872:AMX3885 AWT3872:AWT3885 BGP3872:BGP3885 BQL3872:BQL3885 CAH3872:CAH3885 CKD3872:CKD3885 CTZ3872:CTZ3885 DDV3872:DDV3885 DNR3872:DNR3885 DXN3872:DXN3885 EHJ3872:EHJ3885 ERF3872:ERF3885 FBB3872:FBB3885 FKX3872:FKX3885 FUT3872:FUT3885 GEP3872:GEP3885 GOL3872:GOL3885 GYH3872:GYH3885 HID3872:HID3885 HRZ3872:HRZ3885 IBV3872:IBV3885 ILR3872:ILR3885 IVN3872:IVN3885 JFJ3872:JFJ3885 JPF3872:JPF3885 JZB3872:JZB3885 KIX3872:KIX3885 KST3872:KST3885 LCP3872:LCP3885 LML3872:LML3885 LWH3872:LWH3885 MGD3872:MGD3885 MPZ3872:MPZ3885 MZV3872:MZV3885 NJR3872:NJR3885 NTN3872:NTN3885 ODJ3872:ODJ3885 ONF3872:ONF3885 OXB3872:OXB3885 PGX3872:PGX3885 PQT3872:PQT3885 QAP3872:QAP3885 QKL3872:QKL3885 QUH3872:QUH3885 RED3872:RED3885 RNZ3872:RNZ3885 RXV3872:RXV3885 SHR3872:SHR3885 SRN3872:SRN3885 TBJ3872:TBJ3885 TLF3872:TLF3885 TVB3872:TVB3885 UEX3872:UEX3885 UOT3872:UOT3885 UYP3872:UYP3885 VIL3872:VIL3885 VSH3872:VSH3885 WCD3872:WCD3885 WLZ3872:WLZ3885 WVV3872:WVV3885 N3858:N3870 JJ3858:JJ3870 TF3858:TF3870 ADB3858:ADB3870 AMX3858:AMX3870 AWT3858:AWT3870 BGP3858:BGP3870 BQL3858:BQL3870 CAH3858:CAH3870 CKD3858:CKD3870 CTZ3858:CTZ3870 DDV3858:DDV3870 DNR3858:DNR3870 DXN3858:DXN3870 EHJ3858:EHJ3870 ERF3858:ERF3870 FBB3858:FBB3870 FKX3858:FKX3870 FUT3858:FUT3870 GEP3858:GEP3870 GOL3858:GOL3870 GYH3858:GYH3870 HID3858:HID3870 HRZ3858:HRZ3870 IBV3858:IBV3870 ILR3858:ILR3870 IVN3858:IVN3870 JFJ3858:JFJ3870 JPF3858:JPF3870 JZB3858:JZB3870 KIX3858:KIX3870 KST3858:KST3870 LCP3858:LCP3870 LML3858:LML3870 LWH3858:LWH3870 MGD3858:MGD3870 MPZ3858:MPZ3870 MZV3858:MZV3870 NJR3858:NJR3870 NTN3858:NTN3870 ODJ3858:ODJ3870 ONF3858:ONF3870 OXB3858:OXB3870 PGX3858:PGX3870 PQT3858:PQT3870 QAP3858:QAP3870 QKL3858:QKL3870 QUH3858:QUH3870 RED3858:RED3870 RNZ3858:RNZ3870 RXV3858:RXV3870 SHR3858:SHR3870 SRN3858:SRN3870 TBJ3858:TBJ3870 TLF3858:TLF3870 TVB3858:TVB3870 UEX3858:UEX3870 UOT3858:UOT3870 UYP3858:UYP3870 VIL3858:VIL3870 VSH3858:VSH3870 WCD3858:WCD3870 WLZ3858:WLZ3870 WVV3858:WVV3870 N3991:N4000 JJ3991:JJ4000 TF3991:TF4000 ADB3991:ADB4000 AMX3991:AMX4000 AWT3991:AWT4000 BGP3991:BGP4000 BQL3991:BQL4000 CAH3991:CAH4000 CKD3991:CKD4000 CTZ3991:CTZ4000 DDV3991:DDV4000 DNR3991:DNR4000 DXN3991:DXN4000 EHJ3991:EHJ4000 ERF3991:ERF4000 FBB3991:FBB4000 FKX3991:FKX4000 FUT3991:FUT4000 GEP3991:GEP4000 GOL3991:GOL4000 GYH3991:GYH4000 HID3991:HID4000 HRZ3991:HRZ4000 IBV3991:IBV4000 ILR3991:ILR4000 IVN3991:IVN4000 JFJ3991:JFJ4000 JPF3991:JPF4000 JZB3991:JZB4000 KIX3991:KIX4000 KST3991:KST4000 LCP3991:LCP4000 LML3991:LML4000 LWH3991:LWH4000 MGD3991:MGD4000 MPZ3991:MPZ4000 MZV3991:MZV4000 NJR3991:NJR4000 NTN3991:NTN4000 ODJ3991:ODJ4000 ONF3991:ONF4000 OXB3991:OXB4000 PGX3991:PGX4000 PQT3991:PQT4000 QAP3991:QAP4000 QKL3991:QKL4000 QUH3991:QUH4000 RED3991:RED4000 RNZ3991:RNZ4000 RXV3991:RXV4000 SHR3991:SHR4000 SRN3991:SRN4000 TBJ3991:TBJ4000 TLF3991:TLF4000 TVB3991:TVB4000 UEX3991:UEX4000 UOT3991:UOT4000 UYP3991:UYP4000 VIL3991:VIL4000 VSH3991:VSH4000 WCD3991:WCD4000 WLZ3991:WLZ4000 WVV3991:WVV4000 N4097:N4102 JJ4097:JJ4102 TF4097:TF4102 ADB4097:ADB4102 AMX4097:AMX4102 AWT4097:AWT4102 BGP4097:BGP4102 BQL4097:BQL4102 CAH4097:CAH4102 CKD4097:CKD4102 CTZ4097:CTZ4102 DDV4097:DDV4102 DNR4097:DNR4102 DXN4097:DXN4102 EHJ4097:EHJ4102 ERF4097:ERF4102 FBB4097:FBB4102 FKX4097:FKX4102 FUT4097:FUT4102 GEP4097:GEP4102 GOL4097:GOL4102 GYH4097:GYH4102 HID4097:HID4102 HRZ4097:HRZ4102 IBV4097:IBV4102 ILR4097:ILR4102 IVN4097:IVN4102 JFJ4097:JFJ4102 JPF4097:JPF4102 JZB4097:JZB4102 KIX4097:KIX4102 KST4097:KST4102 LCP4097:LCP4102 LML4097:LML4102 LWH4097:LWH4102 MGD4097:MGD4102 MPZ4097:MPZ4102 MZV4097:MZV4102 NJR4097:NJR4102 NTN4097:NTN4102 ODJ4097:ODJ4102 ONF4097:ONF4102 OXB4097:OXB4102 PGX4097:PGX4102 PQT4097:PQT4102 QAP4097:QAP4102 QKL4097:QKL4102 QUH4097:QUH4102 RED4097:RED4102 RNZ4097:RNZ4102 RXV4097:RXV4102 SHR4097:SHR4102 SRN4097:SRN4102 TBJ4097:TBJ4102 TLF4097:TLF4102 TVB4097:TVB4102 UEX4097:UEX4102 UOT4097:UOT4102 UYP4097:UYP4102 VIL4097:VIL4102 VSH4097:VSH4102 WCD4097:WCD4102 WLZ4097:WLZ4102 WVV4097:WVV4102 N1028:N1030 JJ1028:JJ1030 TF1028:TF1030 ADB1028:ADB1030 AMX1028:AMX1030 AWT1028:AWT1030 BGP1028:BGP1030 BQL1028:BQL1030 CAH1028:CAH1030 CKD1028:CKD1030 CTZ1028:CTZ1030 DDV1028:DDV1030 DNR1028:DNR1030 DXN1028:DXN1030 EHJ1028:EHJ1030 ERF1028:ERF1030 FBB1028:FBB1030 FKX1028:FKX1030 FUT1028:FUT1030 GEP1028:GEP1030 GOL1028:GOL1030 GYH1028:GYH1030 HID1028:HID1030 HRZ1028:HRZ1030 IBV1028:IBV1030 ILR1028:ILR1030 IVN1028:IVN1030 JFJ1028:JFJ1030 JPF1028:JPF1030 JZB1028:JZB1030 KIX1028:KIX1030 KST1028:KST1030 LCP1028:LCP1030 LML1028:LML1030 LWH1028:LWH1030 MGD1028:MGD1030 MPZ1028:MPZ1030 MZV1028:MZV1030 NJR1028:NJR1030 NTN1028:NTN1030 ODJ1028:ODJ1030 ONF1028:ONF1030 OXB1028:OXB1030 PGX1028:PGX1030 PQT1028:PQT1030 QAP1028:QAP1030 QKL1028:QKL1030 QUH1028:QUH1030 RED1028:RED1030 RNZ1028:RNZ1030 RXV1028:RXV1030 SHR1028:SHR1030 SRN1028:SRN1030 TBJ1028:TBJ1030 TLF1028:TLF1030 TVB1028:TVB1030 UEX1028:UEX1030 UOT1028:UOT1030 UYP1028:UYP1030 VIL1028:VIL1030 VSH1028:VSH1030 WCD1028:WCD1030 WLZ1028:WLZ1030 WVV1028:WVV1030 JK948:JK950 WVW948:WVW950 WMA948:WMA950 WCE948:WCE950 VSI948:VSI950 VIM948:VIM950 UYQ948:UYQ950 UOU948:UOU950 UEY948:UEY950 TVC948:TVC950 TLG948:TLG950 TBK948:TBK950 SRO948:SRO950 SHS948:SHS950 RXW948:RXW950 ROA948:ROA950 REE948:REE950 QUI948:QUI950 QKM948:QKM950 QAQ948:QAQ950 PQU948:PQU950 PGY948:PGY950 OXC948:OXC950 ONG948:ONG950 ODK948:ODK950 NTO948:NTO950 NJS948:NJS950 MZW948:MZW950 MQA948:MQA950 MGE948:MGE950 LWI948:LWI950 LMM948:LMM950 LCQ948:LCQ950 KSU948:KSU950 KIY948:KIY950 JZC948:JZC950 JPG948:JPG950 JFK948:JFK950 IVO948:IVO950 ILS948:ILS950 IBW948:IBW950 HSA948:HSA950 HIE948:HIE950 GYI948:GYI950 GOM948:GOM950 GEQ948:GEQ950 FUU948:FUU950 FKY948:FKY950 FBC948:FBC950 ERG948:ERG950 EHK948:EHK950 DXO948:DXO950 DNS948:DNS950 DDW948:DDW950 CUA948:CUA950 CKE948:CKE950 CAI948:CAI950 BQM948:BQM950 BGQ948:BGQ950 AWU948:AWU950 AMY948:AMY950 ADC948:ADC950 TG948:TG950 O948:O949 N4209:N4241 JJ4209:JJ4241 TF4209:TF4241 ADB4209:ADB4241 AMX4209:AMX4241 AWT4209:AWT4241 BGP4209:BGP4241 BQL4209:BQL4241 CAH4209:CAH4241 CKD4209:CKD4241 CTZ4209:CTZ4241 DDV4209:DDV4241 DNR4209:DNR4241 DXN4209:DXN4241 EHJ4209:EHJ4241 ERF4209:ERF4241 FBB4209:FBB4241 FKX4209:FKX4241 FUT4209:FUT4241 GEP4209:GEP4241 GOL4209:GOL4241 GYH4209:GYH4241 HID4209:HID4241 HRZ4209:HRZ4241 IBV4209:IBV4241 ILR4209:ILR4241 IVN4209:IVN4241 JFJ4209:JFJ4241 JPF4209:JPF4241 JZB4209:JZB4241 KIX4209:KIX4241 KST4209:KST4241 LCP4209:LCP4241 LML4209:LML4241 LWH4209:LWH4241 MGD4209:MGD4241 MPZ4209:MPZ4241 MZV4209:MZV4241 NJR4209:NJR4241 NTN4209:NTN4241 ODJ4209:ODJ4241 ONF4209:ONF4241 OXB4209:OXB4241 PGX4209:PGX4241 PQT4209:PQT4241 QAP4209:QAP4241 QKL4209:QKL4241 QUH4209:QUH4241 RED4209:RED4241 RNZ4209:RNZ4241 RXV4209:RXV4241 SHR4209:SHR4241 SRN4209:SRN4241 TBJ4209:TBJ4241 TLF4209:TLF4241 TVB4209:TVB4241 UEX4209:UEX4241 UOT4209:UOT4241 UYP4209:UYP4241 VIL4209:VIL4241 VSH4209:VSH4241 WCD4209:WCD4241 WLZ4209:WLZ4241 WVV4209:WVV4241 N4377:N4381 JJ4377:JJ4381 TF4377:TF4381 ADB4377:ADB4381 AMX4377:AMX4381 AWT4377:AWT4381 BGP4377:BGP4381 BQL4377:BQL4381 CAH4377:CAH4381 CKD4377:CKD4381 CTZ4377:CTZ4381 DDV4377:DDV4381 DNR4377:DNR4381 DXN4377:DXN4381 EHJ4377:EHJ4381 ERF4377:ERF4381 FBB4377:FBB4381 FKX4377:FKX4381 FUT4377:FUT4381 GEP4377:GEP4381 GOL4377:GOL4381 GYH4377:GYH4381 HID4377:HID4381 HRZ4377:HRZ4381 IBV4377:IBV4381 ILR4377:ILR4381 IVN4377:IVN4381 JFJ4377:JFJ4381 JPF4377:JPF4381 JZB4377:JZB4381 KIX4377:KIX4381 KST4377:KST4381 LCP4377:LCP4381 LML4377:LML4381 LWH4377:LWH4381 MGD4377:MGD4381 MPZ4377:MPZ4381 MZV4377:MZV4381 NJR4377:NJR4381 NTN4377:NTN4381 ODJ4377:ODJ4381 ONF4377:ONF4381 OXB4377:OXB4381 PGX4377:PGX4381 PQT4377:PQT4381 QAP4377:QAP4381 QKL4377:QKL4381 QUH4377:QUH4381 RED4377:RED4381 RNZ4377:RNZ4381 RXV4377:RXV4381 SHR4377:SHR4381 SRN4377:SRN4381 TBJ4377:TBJ4381 TLF4377:TLF4381 TVB4377:TVB4381 UEX4377:UEX4381 UOT4377:UOT4381 UYP4377:UYP4381 VIL4377:VIL4381 VSH4377:VSH4381 WCD4377:WCD4381 WLZ4377:WLZ4381 WVV4377:WVV4381 N4420:N4426 JJ4420:JJ4426 TF4420:TF4426 ADB4420:ADB4426 AMX4420:AMX4426 AWT4420:AWT4426 BGP4420:BGP4426 BQL4420:BQL4426 CAH4420:CAH4426 CKD4420:CKD4426 CTZ4420:CTZ4426 DDV4420:DDV4426 DNR4420:DNR4426 DXN4420:DXN4426 EHJ4420:EHJ4426 ERF4420:ERF4426 FBB4420:FBB4426 FKX4420:FKX4426 FUT4420:FUT4426 GEP4420:GEP4426 GOL4420:GOL4426 GYH4420:GYH4426 HID4420:HID4426 HRZ4420:HRZ4426 IBV4420:IBV4426 ILR4420:ILR4426 IVN4420:IVN4426 JFJ4420:JFJ4426 JPF4420:JPF4426 JZB4420:JZB4426 KIX4420:KIX4426 KST4420:KST4426 LCP4420:LCP4426 LML4420:LML4426 LWH4420:LWH4426 MGD4420:MGD4426 MPZ4420:MPZ4426 MZV4420:MZV4426 NJR4420:NJR4426 NTN4420:NTN4426 ODJ4420:ODJ4426 ONF4420:ONF4426 OXB4420:OXB4426 PGX4420:PGX4426 PQT4420:PQT4426 QAP4420:QAP4426 QKL4420:QKL4426 QUH4420:QUH4426 RED4420:RED4426 RNZ4420:RNZ4426 RXV4420:RXV4426 SHR4420:SHR4426 SRN4420:SRN4426 TBJ4420:TBJ4426 TLF4420:TLF4426 TVB4420:TVB4426 UEX4420:UEX4426 UOT4420:UOT4426 UYP4420:UYP4426 VIL4420:VIL4426 VSH4420:VSH4426 WCD4420:WCD4426 WLZ4420:WLZ4426 WVV4420:WVV4426 N4498:N4511 JJ4498:JJ4511 TF4498:TF4511 ADB4498:ADB4511 AMX4498:AMX4511 AWT4498:AWT4511 BGP4498:BGP4511 BQL4498:BQL4511 CAH4498:CAH4511 CKD4498:CKD4511 CTZ4498:CTZ4511 DDV4498:DDV4511 DNR4498:DNR4511 DXN4498:DXN4511 EHJ4498:EHJ4511 ERF4498:ERF4511 FBB4498:FBB4511 FKX4498:FKX4511 FUT4498:FUT4511 GEP4498:GEP4511 GOL4498:GOL4511 GYH4498:GYH4511 HID4498:HID4511 HRZ4498:HRZ4511 IBV4498:IBV4511 ILR4498:ILR4511 IVN4498:IVN4511 JFJ4498:JFJ4511 JPF4498:JPF4511 JZB4498:JZB4511 KIX4498:KIX4511 KST4498:KST4511 LCP4498:LCP4511 LML4498:LML4511 LWH4498:LWH4511 MGD4498:MGD4511 MPZ4498:MPZ4511 MZV4498:MZV4511 NJR4498:NJR4511 NTN4498:NTN4511 ODJ4498:ODJ4511 ONF4498:ONF4511 OXB4498:OXB4511 PGX4498:PGX4511 PQT4498:PQT4511 QAP4498:QAP4511 QKL4498:QKL4511 QUH4498:QUH4511 RED4498:RED4511 RNZ4498:RNZ4511 RXV4498:RXV4511 SHR4498:SHR4511 SRN4498:SRN4511 TBJ4498:TBJ4511 TLF4498:TLF4511 TVB4498:TVB4511 UEX4498:UEX4511 UOT4498:UOT4511 UYP4498:UYP4511 VIL4498:VIL4511 VSH4498:VSH4511 WCD4498:WCD4511 WLZ4498:WLZ4511 WVV4498:WVV4511 N4545:N4556 JJ4545:JJ4556 TF4545:TF4556 ADB4545:ADB4556 AMX4545:AMX4556 AWT4545:AWT4556 BGP4545:BGP4556 BQL4545:BQL4556 CAH4545:CAH4556 CKD4545:CKD4556 CTZ4545:CTZ4556 DDV4545:DDV4556 DNR4545:DNR4556 DXN4545:DXN4556 EHJ4545:EHJ4556 ERF4545:ERF4556 FBB4545:FBB4556 FKX4545:FKX4556 FUT4545:FUT4556 GEP4545:GEP4556 GOL4545:GOL4556 GYH4545:GYH4556 HID4545:HID4556 HRZ4545:HRZ4556 IBV4545:IBV4556 ILR4545:ILR4556 IVN4545:IVN4556 JFJ4545:JFJ4556 JPF4545:JPF4556 JZB4545:JZB4556 KIX4545:KIX4556 KST4545:KST4556 LCP4545:LCP4556 LML4545:LML4556 LWH4545:LWH4556 MGD4545:MGD4556 MPZ4545:MPZ4556 MZV4545:MZV4556 NJR4545:NJR4556 NTN4545:NTN4556 ODJ4545:ODJ4556 ONF4545:ONF4556 OXB4545:OXB4556 PGX4545:PGX4556 PQT4545:PQT4556 QAP4545:QAP4556 QKL4545:QKL4556 QUH4545:QUH4556 RED4545:RED4556 RNZ4545:RNZ4556 RXV4545:RXV4556 SHR4545:SHR4556 SRN4545:SRN4556 TBJ4545:TBJ4556 TLF4545:TLF4556 TVB4545:TVB4556 UEX4545:UEX4556 UOT4545:UOT4556 UYP4545:UYP4556 VIL4545:VIL4556 VSH4545:VSH4556 WCD4545:WCD4556 WLZ4545:WLZ4556 WVV4545:WVV4556 N4684:N4702 JJ4684:JJ4702 TF4684:TF4702 ADB4684:ADB4702 AMX4684:AMX4702 AWT4684:AWT4702 BGP4684:BGP4702 BQL4684:BQL4702 CAH4684:CAH4702 CKD4684:CKD4702 CTZ4684:CTZ4702 DDV4684:DDV4702 DNR4684:DNR4702 DXN4684:DXN4702 EHJ4684:EHJ4702 ERF4684:ERF4702 FBB4684:FBB4702 FKX4684:FKX4702 FUT4684:FUT4702 GEP4684:GEP4702 GOL4684:GOL4702 GYH4684:GYH4702 HID4684:HID4702 HRZ4684:HRZ4702 IBV4684:IBV4702 ILR4684:ILR4702 IVN4684:IVN4702 JFJ4684:JFJ4702 JPF4684:JPF4702 JZB4684:JZB4702 KIX4684:KIX4702 KST4684:KST4702 LCP4684:LCP4702 LML4684:LML4702 LWH4684:LWH4702 MGD4684:MGD4702 MPZ4684:MPZ4702 MZV4684:MZV4702 NJR4684:NJR4702 NTN4684:NTN4702 ODJ4684:ODJ4702 ONF4684:ONF4702 OXB4684:OXB4702 PGX4684:PGX4702 PQT4684:PQT4702 QAP4684:QAP4702 QKL4684:QKL4702 QUH4684:QUH4702 RED4684:RED4702 RNZ4684:RNZ4702 RXV4684:RXV4702 SHR4684:SHR4702 SRN4684:SRN4702 TBJ4684:TBJ4702 TLF4684:TLF4702 TVB4684:TVB4702 UEX4684:UEX4702 UOT4684:UOT4702 UYP4684:UYP4702 VIL4684:VIL4702 VSH4684:VSH4702 WCD4684:WCD4702 WLZ4684:WLZ4702 WVV4684:WVV4702 N4663:N4681 JJ4663:JJ4681 TF4663:TF4681 ADB4663:ADB4681 AMX4663:AMX4681 AWT4663:AWT4681 BGP4663:BGP4681 BQL4663:BQL4681 CAH4663:CAH4681 CKD4663:CKD4681 CTZ4663:CTZ4681 DDV4663:DDV4681 DNR4663:DNR4681 DXN4663:DXN4681 EHJ4663:EHJ4681 ERF4663:ERF4681 FBB4663:FBB4681 FKX4663:FKX4681 FUT4663:FUT4681 GEP4663:GEP4681 GOL4663:GOL4681 GYH4663:GYH4681 HID4663:HID4681 HRZ4663:HRZ4681 IBV4663:IBV4681 ILR4663:ILR4681 IVN4663:IVN4681 JFJ4663:JFJ4681 JPF4663:JPF4681 JZB4663:JZB4681 KIX4663:KIX4681 KST4663:KST4681 LCP4663:LCP4681 LML4663:LML4681 LWH4663:LWH4681 MGD4663:MGD4681 MPZ4663:MPZ4681 MZV4663:MZV4681 NJR4663:NJR4681 NTN4663:NTN4681 ODJ4663:ODJ4681 ONF4663:ONF4681 OXB4663:OXB4681 PGX4663:PGX4681 PQT4663:PQT4681 QAP4663:QAP4681 QKL4663:QKL4681 QUH4663:QUH4681 RED4663:RED4681 RNZ4663:RNZ4681 RXV4663:RXV4681 SHR4663:SHR4681 SRN4663:SRN4681 TBJ4663:TBJ4681 TLF4663:TLF4681 TVB4663:TVB4681 UEX4663:UEX4681 UOT4663:UOT4681 UYP4663:UYP4681 VIL4663:VIL4681 VSH4663:VSH4681 WCD4663:WCD4681 WLZ4663:WLZ4681 WVV4663:WVV4681 N4704:N4707 JJ4704:JJ4707 TF4704:TF4707 ADB4704:ADB4707 AMX4704:AMX4707 AWT4704:AWT4707 BGP4704:BGP4707 BQL4704:BQL4707 CAH4704:CAH4707 CKD4704:CKD4707 CTZ4704:CTZ4707 DDV4704:DDV4707 DNR4704:DNR4707 DXN4704:DXN4707 EHJ4704:EHJ4707 ERF4704:ERF4707 FBB4704:FBB4707 FKX4704:FKX4707 FUT4704:FUT4707 GEP4704:GEP4707 GOL4704:GOL4707 GYH4704:GYH4707 HID4704:HID4707 HRZ4704:HRZ4707 IBV4704:IBV4707 ILR4704:ILR4707 IVN4704:IVN4707 JFJ4704:JFJ4707 JPF4704:JPF4707 JZB4704:JZB4707 KIX4704:KIX4707 KST4704:KST4707 LCP4704:LCP4707 LML4704:LML4707 LWH4704:LWH4707 MGD4704:MGD4707 MPZ4704:MPZ4707 MZV4704:MZV4707 NJR4704:NJR4707 NTN4704:NTN4707 ODJ4704:ODJ4707 ONF4704:ONF4707 OXB4704:OXB4707 PGX4704:PGX4707 PQT4704:PQT4707 QAP4704:QAP4707 QKL4704:QKL4707 QUH4704:QUH4707 RED4704:RED4707 RNZ4704:RNZ4707 RXV4704:RXV4707 SHR4704:SHR4707 SRN4704:SRN4707 TBJ4704:TBJ4707 TLF4704:TLF4707 TVB4704:TVB4707 UEX4704:UEX4707 UOT4704:UOT4707 UYP4704:UYP4707 VIL4704:VIL4707 VSH4704:VSH4707 WCD4704:WCD4707 WLZ4704:WLZ4707 WVV4704:WVV4707 N4793:N4803 JJ4793:JJ4803 TF4793:TF4803 ADB4793:ADB4803 AMX4793:AMX4803 AWT4793:AWT4803 BGP4793:BGP4803 BQL4793:BQL4803 CAH4793:CAH4803 CKD4793:CKD4803 CTZ4793:CTZ4803 DDV4793:DDV4803 DNR4793:DNR4803 DXN4793:DXN4803 EHJ4793:EHJ4803 ERF4793:ERF4803 FBB4793:FBB4803 FKX4793:FKX4803 FUT4793:FUT4803 GEP4793:GEP4803 GOL4793:GOL4803 GYH4793:GYH4803 HID4793:HID4803 HRZ4793:HRZ4803 IBV4793:IBV4803 ILR4793:ILR4803 IVN4793:IVN4803 JFJ4793:JFJ4803 JPF4793:JPF4803 JZB4793:JZB4803 KIX4793:KIX4803 KST4793:KST4803 LCP4793:LCP4803 LML4793:LML4803 LWH4793:LWH4803 MGD4793:MGD4803 MPZ4793:MPZ4803 MZV4793:MZV4803 NJR4793:NJR4803 NTN4793:NTN4803 ODJ4793:ODJ4803 ONF4793:ONF4803 OXB4793:OXB4803 PGX4793:PGX4803 PQT4793:PQT4803 QAP4793:QAP4803 QKL4793:QKL4803 QUH4793:QUH4803 RED4793:RED4803 RNZ4793:RNZ4803 RXV4793:RXV4803 SHR4793:SHR4803 SRN4793:SRN4803 TBJ4793:TBJ4803 TLF4793:TLF4803 TVB4793:TVB4803 UEX4793:UEX4803 UOT4793:UOT4803 UYP4793:UYP4803 VIL4793:VIL4803 VSH4793:VSH4803 WCD4793:WCD4803 WLZ4793:WLZ4803 WVV4793:WVV4803 N4807:N4809 JJ4807:JJ4809 TF4807:TF4809 ADB4807:ADB4809 AMX4807:AMX4809 AWT4807:AWT4809 BGP4807:BGP4809 BQL4807:BQL4809 CAH4807:CAH4809 CKD4807:CKD4809 CTZ4807:CTZ4809 DDV4807:DDV4809 DNR4807:DNR4809 DXN4807:DXN4809 EHJ4807:EHJ4809 ERF4807:ERF4809 FBB4807:FBB4809 FKX4807:FKX4809 FUT4807:FUT4809 GEP4807:GEP4809 GOL4807:GOL4809 GYH4807:GYH4809 HID4807:HID4809 HRZ4807:HRZ4809 IBV4807:IBV4809 ILR4807:ILR4809 IVN4807:IVN4809 JFJ4807:JFJ4809 JPF4807:JPF4809 JZB4807:JZB4809 KIX4807:KIX4809 KST4807:KST4809 LCP4807:LCP4809 LML4807:LML4809 LWH4807:LWH4809 MGD4807:MGD4809 MPZ4807:MPZ4809 MZV4807:MZV4809 NJR4807:NJR4809 NTN4807:NTN4809 ODJ4807:ODJ4809 ONF4807:ONF4809 OXB4807:OXB4809 PGX4807:PGX4809 PQT4807:PQT4809 QAP4807:QAP4809 QKL4807:QKL4809 QUH4807:QUH4809 RED4807:RED4809 RNZ4807:RNZ4809 RXV4807:RXV4809 SHR4807:SHR4809 SRN4807:SRN4809 TBJ4807:TBJ4809 TLF4807:TLF4809 TVB4807:TVB4809 UEX4807:UEX4809 UOT4807:UOT4809 UYP4807:UYP4809 VIL4807:VIL4809 VSH4807:VSH4809 WCD4807:WCD4809 WLZ4807:WLZ4809 WVV4807:WVV4809 N4869:N4877 JJ4869:JJ4877 TF4869:TF4877 ADB4869:ADB4877 AMX4869:AMX4877 AWT4869:AWT4877 BGP4869:BGP4877 BQL4869:BQL4877 CAH4869:CAH4877 CKD4869:CKD4877 CTZ4869:CTZ4877 DDV4869:DDV4877 DNR4869:DNR4877 DXN4869:DXN4877 EHJ4869:EHJ4877 ERF4869:ERF4877 FBB4869:FBB4877 FKX4869:FKX4877 FUT4869:FUT4877 GEP4869:GEP4877 GOL4869:GOL4877 GYH4869:GYH4877 HID4869:HID4877 HRZ4869:HRZ4877 IBV4869:IBV4877 ILR4869:ILR4877 IVN4869:IVN4877 JFJ4869:JFJ4877 JPF4869:JPF4877 JZB4869:JZB4877 KIX4869:KIX4877 KST4869:KST4877 LCP4869:LCP4877 LML4869:LML4877 LWH4869:LWH4877 MGD4869:MGD4877 MPZ4869:MPZ4877 MZV4869:MZV4877 NJR4869:NJR4877 NTN4869:NTN4877 ODJ4869:ODJ4877 ONF4869:ONF4877 OXB4869:OXB4877 PGX4869:PGX4877 PQT4869:PQT4877 QAP4869:QAP4877 QKL4869:QKL4877 QUH4869:QUH4877 RED4869:RED4877 RNZ4869:RNZ4877 RXV4869:RXV4877 SHR4869:SHR4877 SRN4869:SRN4877 TBJ4869:TBJ4877 TLF4869:TLF4877 TVB4869:TVB4877 UEX4869:UEX4877 UOT4869:UOT4877 UYP4869:UYP4877 VIL4869:VIL4877 VSH4869:VSH4877 WCD4869:WCD4877 WLZ4869:WLZ4877 WVV4869:WVV4877 N4880:N4882 JJ4880:JJ4882 TF4880:TF4882 ADB4880:ADB4882 AMX4880:AMX4882 AWT4880:AWT4882 BGP4880:BGP4882 BQL4880:BQL4882 CAH4880:CAH4882 CKD4880:CKD4882 CTZ4880:CTZ4882 DDV4880:DDV4882 DNR4880:DNR4882 DXN4880:DXN4882 EHJ4880:EHJ4882 ERF4880:ERF4882 FBB4880:FBB4882 FKX4880:FKX4882 FUT4880:FUT4882 GEP4880:GEP4882 GOL4880:GOL4882 GYH4880:GYH4882 HID4880:HID4882 HRZ4880:HRZ4882 IBV4880:IBV4882 ILR4880:ILR4882 IVN4880:IVN4882 JFJ4880:JFJ4882 JPF4880:JPF4882 JZB4880:JZB4882 KIX4880:KIX4882 KST4880:KST4882 LCP4880:LCP4882 LML4880:LML4882 LWH4880:LWH4882 MGD4880:MGD4882 MPZ4880:MPZ4882 MZV4880:MZV4882 NJR4880:NJR4882 NTN4880:NTN4882 ODJ4880:ODJ4882 ONF4880:ONF4882 OXB4880:OXB4882 PGX4880:PGX4882 PQT4880:PQT4882 QAP4880:QAP4882 QKL4880:QKL4882 QUH4880:QUH4882 RED4880:RED4882 RNZ4880:RNZ4882 RXV4880:RXV4882 SHR4880:SHR4882 SRN4880:SRN4882 TBJ4880:TBJ4882 TLF4880:TLF4882 TVB4880:TVB4882 UEX4880:UEX4882 UOT4880:UOT4882 UYP4880:UYP4882 VIL4880:VIL4882 VSH4880:VSH4882 WCD4880:WCD4882 WLZ4880:WLZ4882 WVV4880:WVV4882" xr:uid="{00000000-0002-0000-0300-000006000000}">
      <formula1>$N$3:$N$13</formula1>
    </dataValidation>
    <dataValidation type="list" allowBlank="1" showInputMessage="1" showErrorMessage="1" errorTitle="Внимание" error="Введено недопустимое значение" sqref="ADR1311 TV1311 AD1423 AD1363 WMP1799:WMP1800 WCT1799:WCT1800 VSX1799:VSX1800 VJB1799:VJB1800 UZF1799:UZF1800 UPJ1799:UPJ1800 UFN1799:UFN1800 TVR1799:TVR1800 TLV1799:TLV1800 TBZ1799:TBZ1800 SSD1799:SSD1800 SIH1799:SIH1800 RYL1799:RYL1800 ROP1799:ROP1800 RET1799:RET1800 QUX1799:QUX1800 QLB1799:QLB1800 QBF1799:QBF1800 PRJ1799:PRJ1800 PHN1799:PHN1800 OXR1799:OXR1800 ONV1799:ONV1800 ODZ1799:ODZ1800 NUD1799:NUD1800 NKH1799:NKH1800 NAL1799:NAL1800 MQP1799:MQP1800 MGT1799:MGT1800 LWX1799:LWX1800 LNB1799:LNB1800 LDF1799:LDF1800 KTJ1799:KTJ1800 KJN1799:KJN1800 JZR1799:JZR1800 JPV1799:JPV1800 JFZ1799:JFZ1800 IWD1799:IWD1800 IMH1799:IMH1800 ICL1799:ICL1800 HSP1799:HSP1800 HIT1799:HIT1800 GYX1799:GYX1800 GPB1799:GPB1800 GFF1799:GFF1800 FVJ1799:FVJ1800 FLN1799:FLN1800 FBR1799:FBR1800 ERV1799:ERV1800 EHZ1799:EHZ1800 DYD1799:DYD1800 DOH1799:DOH1800 DEL1799:DEL1800 CUP1799:CUP1800 CKT1799:CKT1800 CAX1799:CAX1800 BRB1799:BRB1800 BHF1799:BHF1800 AXJ1799:AXJ1800 ANN1799:ANN1800 ADR1799:ADR1800 TV1799:TV1800 JZ1799:JZ1800 AD1564:AD1565 WWL1760:WWL1762 WMP1760:WMP1762 WCT1760:WCT1762 VSX1760:VSX1762 VJB1760:VJB1762 UZF1760:UZF1762 UPJ1760:UPJ1762 UFN1760:UFN1762 TVR1760:TVR1762 TLV1760:TLV1762 TBZ1760:TBZ1762 SSD1760:SSD1762 SIH1760:SIH1762 RYL1760:RYL1762 ROP1760:ROP1762 RET1760:RET1762 QUX1760:QUX1762 QLB1760:QLB1762 QBF1760:QBF1762 PRJ1760:PRJ1762 PHN1760:PHN1762 OXR1760:OXR1762 ONV1760:ONV1762 ODZ1760:ODZ1762 NUD1760:NUD1762 NKH1760:NKH1762 NAL1760:NAL1762 MQP1760:MQP1762 MGT1760:MGT1762 LWX1760:LWX1762 LNB1760:LNB1762 LDF1760:LDF1762 KTJ1760:KTJ1762 KJN1760:KJN1762 JZR1760:JZR1762 JPV1760:JPV1762 JFZ1760:JFZ1762 IWD1760:IWD1762 IMH1760:IMH1762 ICL1760:ICL1762 HSP1760:HSP1762 HIT1760:HIT1762 GYX1760:GYX1762 GPB1760:GPB1762 GFF1760:GFF1762 FVJ1760:FVJ1762 FLN1760:FLN1762 FBR1760:FBR1762 ERV1760:ERV1762 EHZ1760:EHZ1762 DYD1760:DYD1762 DOH1760:DOH1762 DEL1760:DEL1762 CUP1760:CUP1762 CKT1760:CKT1762 CAX1760:CAX1762 BRB1760:BRB1762 BHF1760:BHF1762 AXJ1760:AXJ1762 ANN1760:ANN1762 ADR1760:ADR1762 TV1760:TV1762 JZ1760:JZ1762 AXJ1311 WWL1423:WWL1426 WMP1423:WMP1426 WCT1423:WCT1426 VSX1423:VSX1426 VJB1423:VJB1426 UZF1423:UZF1426 UPJ1423:UPJ1426 UFN1423:UFN1426 TVR1423:TVR1426 TLV1423:TLV1426 TBZ1423:TBZ1426 SSD1423:SSD1426 SIH1423:SIH1426 RYL1423:RYL1426 ROP1423:ROP1426 RET1423:RET1426 QUX1423:QUX1426 QLB1423:QLB1426 QBF1423:QBF1426 PRJ1423:PRJ1426 PHN1423:PHN1426 OXR1423:OXR1426 ONV1423:ONV1426 ODZ1423:ODZ1426 NUD1423:NUD1426 NKH1423:NKH1426 NAL1423:NAL1426 MQP1423:MQP1426 MGT1423:MGT1426 LWX1423:LWX1426 LNB1423:LNB1426 LDF1423:LDF1426 KTJ1423:KTJ1426 KJN1423:KJN1426 JZR1423:JZR1426 JPV1423:JPV1426 JFZ1423:JFZ1426 IWD1423:IWD1426 IMH1423:IMH1426 ICL1423:ICL1426 HSP1423:HSP1426 HIT1423:HIT1426 GYX1423:GYX1426 GPB1423:GPB1426 GFF1423:GFF1426 FVJ1423:FVJ1426 FLN1423:FLN1426 FBR1423:FBR1426 ERV1423:ERV1426 EHZ1423:EHZ1426 DYD1423:DYD1426 DOH1423:DOH1426 DEL1423:DEL1426 CUP1423:CUP1426 CKT1423:CKT1426 CAX1423:CAX1426 BRB1423:BRB1426 BHF1423:BHF1426 AXJ1423:AXJ1426 ANN1423:ANN1426 ADR1423:ADR1426 TV1423:TV1426 JZ1423:JZ1426 AD1760:AD1761 WWL1563:WWL1566 WMP1563:WMP1566 WCT1563:WCT1566 VSX1563:VSX1566 VJB1563:VJB1566 UZF1563:UZF1566 UPJ1563:UPJ1566 UFN1563:UFN1566 TVR1563:TVR1566 TLV1563:TLV1566 TBZ1563:TBZ1566 SSD1563:SSD1566 SIH1563:SIH1566 RYL1563:RYL1566 ROP1563:ROP1566 RET1563:RET1566 QUX1563:QUX1566 QLB1563:QLB1566 QBF1563:QBF1566 PRJ1563:PRJ1566 PHN1563:PHN1566 OXR1563:OXR1566 ONV1563:ONV1566 ODZ1563:ODZ1566 NUD1563:NUD1566 NKH1563:NKH1566 NAL1563:NAL1566 MQP1563:MQP1566 MGT1563:MGT1566 LWX1563:LWX1566 LNB1563:LNB1566 LDF1563:LDF1566 KTJ1563:KTJ1566 KJN1563:KJN1566 JZR1563:JZR1566 JPV1563:JPV1566 JFZ1563:JFZ1566 IWD1563:IWD1566 IMH1563:IMH1566 ICL1563:ICL1566 HSP1563:HSP1566 HIT1563:HIT1566 GYX1563:GYX1566 GPB1563:GPB1566 GFF1563:GFF1566 FVJ1563:FVJ1566 FLN1563:FLN1566 FBR1563:FBR1566 ERV1563:ERV1566 EHZ1563:EHZ1566 DYD1563:DYD1566 DOH1563:DOH1566 DEL1563:DEL1566 CUP1563:CUP1566 CKT1563:CKT1566 CAX1563:CAX1566 BRB1563:BRB1566 BHF1563:BHF1566 AXJ1563:AXJ1566 ANN1563:ANN1566 ADR1563:ADR1566 TV1563:TV1566 JZ1563:JZ1566 AD1425:AD1426 WWL1509:WWL1521 ANN1311 JZ1657 TV1657 ADR1657 ANN1657 AXJ1657 BHF1657 BRB1657 CAX1657 CKT1657 CUP1657 DEL1657 DOH1657 DYD1657 EHZ1657 ERV1657 FBR1657 FLN1657 FVJ1657 GFF1657 GPB1657 GYX1657 HIT1657 HSP1657 ICL1657 IMH1657 IWD1657 JFZ1657 JPV1657 JZR1657 KJN1657 KTJ1657 LDF1657 LNB1657 LWX1657 MGT1657 MQP1657 NAL1657 NKH1657 NUD1657 ODZ1657 ONV1657 OXR1657 PHN1657 PRJ1657 QBF1657 QLB1657 QUX1657 RET1657 ROP1657 RYL1657 SIH1657 SSD1657 TBZ1657 TLV1657 TVR1657 UFN1657 UPJ1657 UZF1657 VJB1657 VSX1657 WCT1657 WMP1657 WWL1657 WMP1509:WMP1521 WCT1509:WCT1521 VSX1509:VSX1521 VJB1509:VJB1521 UZF1509:UZF1521 UPJ1509:UPJ1521 UFN1509:UFN1521 TVR1509:TVR1521 TLV1509:TLV1521 TBZ1509:TBZ1521 SSD1509:SSD1521 SIH1509:SIH1521 RYL1509:RYL1521 ROP1509:ROP1521 RET1509:RET1521 QUX1509:QUX1521 QLB1509:QLB1521 QBF1509:QBF1521 PRJ1509:PRJ1521 PHN1509:PHN1521 OXR1509:OXR1521 ONV1509:ONV1521 ODZ1509:ODZ1521 NUD1509:NUD1521 NKH1509:NKH1521 NAL1509:NAL1521 MQP1509:MQP1521 MGT1509:MGT1521 LWX1509:LWX1521 LNB1509:LNB1521 LDF1509:LDF1521 KTJ1509:KTJ1521 KJN1509:KJN1521 JZR1509:JZR1521 JPV1509:JPV1521 JFZ1509:JFZ1521 IWD1509:IWD1521 IMH1509:IMH1521 ICL1509:ICL1521 HSP1509:HSP1521 HIT1509:HIT1521 GYX1509:GYX1521 GPB1509:GPB1521 GFF1509:GFF1521 FVJ1509:FVJ1521 FLN1509:FLN1521 FBR1509:FBR1521 ERV1509:ERV1521 EHZ1509:EHZ1521 DYD1509:DYD1521 DOH1509:DOH1521 DEL1509:DEL1521 CUP1509:CUP1521 CKT1509:CKT1521 CAX1509:CAX1521 BRB1509:BRB1521 BHF1509:BHF1521 AXJ1509:AXJ1521 ANN1509:ANN1521 ADR1509:ADR1521 TV1509:TV1521 JZ1509:JZ1521 WWL1799:WWL1800 WWL1615:WWL1619 WMP1615:WMP1619 WCT1615:WCT1619 VSX1615:VSX1619 VJB1615:VJB1619 UZF1615:UZF1619 UPJ1615:UPJ1619 UFN1615:UFN1619 TVR1615:TVR1619 TLV1615:TLV1619 TBZ1615:TBZ1619 SSD1615:SSD1619 SIH1615:SIH1619 RYL1615:RYL1619 ROP1615:ROP1619 RET1615:RET1619 QUX1615:QUX1619 QLB1615:QLB1619 QBF1615:QBF1619 PRJ1615:PRJ1619 PHN1615:PHN1619 OXR1615:OXR1619 ONV1615:ONV1619 ODZ1615:ODZ1619 NUD1615:NUD1619 NKH1615:NKH1619 NAL1615:NAL1619 MQP1615:MQP1619 MGT1615:MGT1619 LWX1615:LWX1619 LNB1615:LNB1619 LDF1615:LDF1619 KTJ1615:KTJ1619 KJN1615:KJN1619 JZR1615:JZR1619 JPV1615:JPV1619 JFZ1615:JFZ1619 IWD1615:IWD1619 IMH1615:IMH1619 ICL1615:ICL1619 HSP1615:HSP1619 HIT1615:HIT1619 GYX1615:GYX1619 GPB1615:GPB1619 GFF1615:GFF1619 FVJ1615:FVJ1619 FLN1615:FLN1619 FBR1615:FBR1619 ERV1615:ERV1619 EHZ1615:EHZ1619 DYD1615:DYD1619 DOH1615:DOH1619 DEL1615:DEL1619 CUP1615:CUP1619 CKT1615:CKT1619 CAX1615:CAX1619 BRB1615:BRB1619 BHF1615:BHF1619 AXJ1615:AXJ1619 ANN1615:ANN1619 ADR1615:ADR1619 TV1615:TV1619 JZ1615:JZ1619 WWL1363:WWL1365 WMP1363:WMP1365 WCT1363:WCT1365 VSX1363:VSX1365 VJB1363:VJB1365 UZF1363:UZF1365 UPJ1363:UPJ1365 UFN1363:UFN1365 TVR1363:TVR1365 TLV1363:TLV1365 TBZ1363:TBZ1365 SSD1363:SSD1365 SIH1363:SIH1365 RYL1363:RYL1365 ROP1363:ROP1365 RET1363:RET1365 QUX1363:QUX1365 QLB1363:QLB1365 QBF1363:QBF1365 PRJ1363:PRJ1365 PHN1363:PHN1365 OXR1363:OXR1365 ONV1363:ONV1365 ODZ1363:ODZ1365 NUD1363:NUD1365 NKH1363:NKH1365 NAL1363:NAL1365 MQP1363:MQP1365 MGT1363:MGT1365 LWX1363:LWX1365 LNB1363:LNB1365 LDF1363:LDF1365 KTJ1363:KTJ1365 KJN1363:KJN1365 JZR1363:JZR1365 JPV1363:JPV1365 JFZ1363:JFZ1365 IWD1363:IWD1365 IMH1363:IMH1365 ICL1363:ICL1365 HSP1363:HSP1365 HIT1363:HIT1365 GYX1363:GYX1365 GPB1363:GPB1365 GFF1363:GFF1365 FVJ1363:FVJ1365 FLN1363:FLN1365 FBR1363:FBR1365 ERV1363:ERV1365 EHZ1363:EHZ1365 DYD1363:DYD1365 DOH1363:DOH1365 DEL1363:DEL1365 CUP1363:CUP1365 CKT1363:CKT1365 CAX1363:CAX1365 BRB1363:BRB1365 BHF1363:BHF1365 AXJ1363:AXJ1365 ANN1363:ANN1365 ADR1363:ADR1365 TV1363:TV1365 JZ1363:JZ1365 JZ1311 WWL1311 WMP1311 WCT1311 VSX1311 VJB1311 UZF1311 UPJ1311 UFN1311 TVR1311 TLV1311 TBZ1311 SSD1311 SIH1311 RYL1311 ROP1311 RET1311 QUX1311 QLB1311 QBF1311 PRJ1311 PHN1311 OXR1311 ONV1311 ODZ1311 NUD1311 NKH1311 NAL1311 MQP1311 MGT1311 LWX1311 LNB1311 LDF1311 KTJ1311 KJN1311 JZR1311 JPV1311 JFZ1311 IWD1311 IMH1311 ICL1311 HSP1311 HIT1311 GYX1311 GPB1311 GFF1311 FVJ1311 FLN1311 FBR1311 ERV1311 EHZ1311 DYD1311 DOH1311 DEL1311 CUP1311 CKT1311 CAX1311 BRB1311 BHF1311" xr:uid="{00000000-0002-0000-0300-000007000000}">
      <formula1>$AD$3:$AD$165</formula1>
    </dataValidation>
    <dataValidation type="list" allowBlank="1" showInputMessage="1" showErrorMessage="1" sqref="AJ1563:AJ1564 AJ1760 AJ1615 AJ1512 WMV1799:WMV1800 WCZ1799:WCZ1800 VTD1799:VTD1800 VJH1799:VJH1800 UZL1799:UZL1800 UPP1799:UPP1800 UFT1799:UFT1800 TVX1799:TVX1800 TMB1799:TMB1800 TCF1799:TCF1800 SSJ1799:SSJ1800 SIN1799:SIN1800 RYR1799:RYR1800 ROV1799:ROV1800 REZ1799:REZ1800 QVD1799:QVD1800 QLH1799:QLH1800 QBL1799:QBL1800 PRP1799:PRP1800 PHT1799:PHT1800 OXX1799:OXX1800 OOB1799:OOB1800 OEF1799:OEF1800 NUJ1799:NUJ1800 NKN1799:NKN1800 NAR1799:NAR1800 MQV1799:MQV1800 MGZ1799:MGZ1800 LXD1799:LXD1800 LNH1799:LNH1800 LDL1799:LDL1800 KTP1799:KTP1800 KJT1799:KJT1800 JZX1799:JZX1800 JQB1799:JQB1800 JGF1799:JGF1800 IWJ1799:IWJ1800 IMN1799:IMN1800 ICR1799:ICR1800 HSV1799:HSV1800 HIZ1799:HIZ1800 GZD1799:GZD1800 GPH1799:GPH1800 GFL1799:GFL1800 FVP1799:FVP1800 FLT1799:FLT1800 FBX1799:FBX1800 ESB1799:ESB1800 EIF1799:EIF1800 DYJ1799:DYJ1800 DON1799:DON1800 DER1799:DER1800 CUV1799:CUV1800 CKZ1799:CKZ1800 CBD1799:CBD1800 BRH1799:BRH1800 BHL1799:BHL1800 AXP1799:AXP1800 ANT1799:ANT1800 ADX1799:ADX1800 UB1799:UB1800 KF1799:KF1800 AJ1799:AJ1800 WWR1760:WWR1762 WMV1760:WMV1762 WCZ1760:WCZ1762 VTD1760:VTD1762 VJH1760:VJH1762 UZL1760:UZL1762 UPP1760:UPP1762 UFT1760:UFT1762 TVX1760:TVX1762 TMB1760:TMB1762 TCF1760:TCF1762 SSJ1760:SSJ1762 SIN1760:SIN1762 RYR1760:RYR1762 ROV1760:ROV1762 REZ1760:REZ1762 QVD1760:QVD1762 QLH1760:QLH1762 QBL1760:QBL1762 PRP1760:PRP1762 PHT1760:PHT1762 OXX1760:OXX1762 OOB1760:OOB1762 OEF1760:OEF1762 NUJ1760:NUJ1762 NKN1760:NKN1762 NAR1760:NAR1762 MQV1760:MQV1762 MGZ1760:MGZ1762 LXD1760:LXD1762 LNH1760:LNH1762 LDL1760:LDL1762 KTP1760:KTP1762 KJT1760:KJT1762 JZX1760:JZX1762 JQB1760:JQB1762 JGF1760:JGF1762 IWJ1760:IWJ1762 IMN1760:IMN1762 ICR1760:ICR1762 HSV1760:HSV1762 HIZ1760:HIZ1762 GZD1760:GZD1762 GPH1760:GPH1762 GFL1760:GFL1762 FVP1760:FVP1762 FLT1760:FLT1762 FBX1760:FBX1762 ESB1760:ESB1762 EIF1760:EIF1762 DYJ1760:DYJ1762 DON1760:DON1762 DER1760:DER1762 CUV1760:CUV1762 CKZ1760:CKZ1762 CBD1760:CBD1762 BRH1760:BRH1762 BHL1760:BHL1762 AXP1760:AXP1762 ANT1760:ANT1762 ADX1760:ADX1762 UB1760:UB1762 KF1760:KF1762 AJ1618:AJ1619 AJ1514:AJ1515 WWR1423:WWR1426 WMV1423:WMV1426 WCZ1423:WCZ1426 VTD1423:VTD1426 VJH1423:VJH1426 UZL1423:UZL1426 UPP1423:UPP1426 UFT1423:UFT1426 TVX1423:TVX1426 TMB1423:TMB1426 TCF1423:TCF1426 SSJ1423:SSJ1426 SIN1423:SIN1426 RYR1423:RYR1426 ROV1423:ROV1426 REZ1423:REZ1426 QVD1423:QVD1426 QLH1423:QLH1426 QBL1423:QBL1426 PRP1423:PRP1426 PHT1423:PHT1426 OXX1423:OXX1426 OOB1423:OOB1426 OEF1423:OEF1426 NUJ1423:NUJ1426 NKN1423:NKN1426 NAR1423:NAR1426 MQV1423:MQV1426 MGZ1423:MGZ1426 LXD1423:LXD1426 LNH1423:LNH1426 LDL1423:LDL1426 KTP1423:KTP1426 KJT1423:KJT1426 JZX1423:JZX1426 JQB1423:JQB1426 JGF1423:JGF1426 IWJ1423:IWJ1426 IMN1423:IMN1426 ICR1423:ICR1426 HSV1423:HSV1426 HIZ1423:HIZ1426 GZD1423:GZD1426 GPH1423:GPH1426 GFL1423:GFL1426 FVP1423:FVP1426 FLT1423:FLT1426 FBX1423:FBX1426 ESB1423:ESB1426 EIF1423:EIF1426 DYJ1423:DYJ1426 DON1423:DON1426 DER1423:DER1426 CUV1423:CUV1426 CKZ1423:CKZ1426 CBD1423:CBD1426 BRH1423:BRH1426 BHL1423:BHL1426 AXP1423:AXP1426 ANT1423:ANT1426 ADX1423:ADX1426 UB1423:UB1426 KF1423:KF1426 WWR1799:WWR1800 WWR1563:WWR1566 WMV1563:WMV1566 WCZ1563:WCZ1566 VTD1563:VTD1566 VJH1563:VJH1566 UZL1563:UZL1566 UPP1563:UPP1566 UFT1563:UFT1566 TVX1563:TVX1566 TMB1563:TMB1566 TCF1563:TCF1566 SSJ1563:SSJ1566 SIN1563:SIN1566 RYR1563:RYR1566 ROV1563:ROV1566 REZ1563:REZ1566 QVD1563:QVD1566 QLH1563:QLH1566 QBL1563:QBL1566 PRP1563:PRP1566 PHT1563:PHT1566 OXX1563:OXX1566 OOB1563:OOB1566 OEF1563:OEF1566 NUJ1563:NUJ1566 NKN1563:NKN1566 NAR1563:NAR1566 MQV1563:MQV1566 MGZ1563:MGZ1566 LXD1563:LXD1566 LNH1563:LNH1566 LDL1563:LDL1566 KTP1563:KTP1566 KJT1563:KJT1566 JZX1563:JZX1566 JQB1563:JQB1566 JGF1563:JGF1566 IWJ1563:IWJ1566 IMN1563:IMN1566 ICR1563:ICR1566 HSV1563:HSV1566 HIZ1563:HIZ1566 GZD1563:GZD1566 GPH1563:GPH1566 GFL1563:GFL1566 FVP1563:FVP1566 FLT1563:FLT1566 FBX1563:FBX1566 ESB1563:ESB1566 EIF1563:EIF1566 DYJ1563:DYJ1566 DON1563:DON1566 DER1563:DER1566 CUV1563:CUV1566 CKZ1563:CKZ1566 CBD1563:CBD1566 BRH1563:BRH1566 BHL1563:BHL1566 AXP1563:AXP1566 ANT1563:ANT1566 ADX1563:ADX1566 UB1563:UB1566 KF1563:KF1566 AJ1521 WWR1509:WWR1521 AJ1657 KF1657 UB1657 ADX1657 ANT1657 AXP1657 BHL1657 BRH1657 CBD1657 CKZ1657 CUV1657 DER1657 DON1657 DYJ1657 EIF1657 ESB1657 FBX1657 FLT1657 FVP1657 GFL1657 GPH1657 GZD1657 HIZ1657 HSV1657 ICR1657 IMN1657 IWJ1657 JGF1657 JQB1657 JZX1657 KJT1657 KTP1657 LDL1657 LNH1657 LXD1657 MGZ1657 MQV1657 NAR1657 NKN1657 NUJ1657 OEF1657 OOB1657 OXX1657 PHT1657 PRP1657 QBL1657 QLH1657 QVD1657 REZ1657 ROV1657 RYR1657 SIN1657 SSJ1657 TCF1657 TMB1657 TVX1657 UFT1657 UPP1657 UZL1657 VJH1657 VTD1657 WCZ1657 WMV1657 WWR1657 WMV1509:WMV1521 WCZ1509:WCZ1521 VTD1509:VTD1521 VJH1509:VJH1521 UZL1509:UZL1521 UPP1509:UPP1521 UFT1509:UFT1521 TVX1509:TVX1521 TMB1509:TMB1521 TCF1509:TCF1521 SSJ1509:SSJ1521 SIN1509:SIN1521 RYR1509:RYR1521 ROV1509:ROV1521 REZ1509:REZ1521 QVD1509:QVD1521 QLH1509:QLH1521 QBL1509:QBL1521 PRP1509:PRP1521 PHT1509:PHT1521 OXX1509:OXX1521 OOB1509:OOB1521 OEF1509:OEF1521 NUJ1509:NUJ1521 NKN1509:NKN1521 NAR1509:NAR1521 MQV1509:MQV1521 MGZ1509:MGZ1521 LXD1509:LXD1521 LNH1509:LNH1521 LDL1509:LDL1521 KTP1509:KTP1521 KJT1509:KJT1521 JZX1509:JZX1521 JQB1509:JQB1521 JGF1509:JGF1521 IWJ1509:IWJ1521 IMN1509:IMN1521 ICR1509:ICR1521 HSV1509:HSV1521 HIZ1509:HIZ1521 GZD1509:GZD1521 GPH1509:GPH1521 GFL1509:GFL1521 FVP1509:FVP1521 FLT1509:FLT1521 FBX1509:FBX1521 ESB1509:ESB1521 EIF1509:EIF1521 DYJ1509:DYJ1521 DON1509:DON1521 DER1509:DER1521 CUV1509:CUV1521 CKZ1509:CKZ1521 CBD1509:CBD1521 BRH1509:BRH1521 BHL1509:BHL1521 AXP1509:AXP1521 ANT1509:ANT1521 ADX1509:ADX1521 UB1509:UB1521 KF1509:KF1521 AJ1423:AJ1425 WWR1615:WWR1619 WMV1615:WMV1619 WCZ1615:WCZ1619 VTD1615:VTD1619 VJH1615:VJH1619 UZL1615:UZL1619 UPP1615:UPP1619 UFT1615:UFT1619 TVX1615:TVX1619 TMB1615:TMB1619 TCF1615:TCF1619 SSJ1615:SSJ1619 SIN1615:SIN1619 RYR1615:RYR1619 ROV1615:ROV1619 REZ1615:REZ1619 QVD1615:QVD1619 QLH1615:QLH1619 QBL1615:QBL1619 PRP1615:PRP1619 PHT1615:PHT1619 OXX1615:OXX1619 OOB1615:OOB1619 OEF1615:OEF1619 NUJ1615:NUJ1619 NKN1615:NKN1619 NAR1615:NAR1619 MQV1615:MQV1619 MGZ1615:MGZ1619 LXD1615:LXD1619 LNH1615:LNH1619 LDL1615:LDL1619 KTP1615:KTP1619 KJT1615:KJT1619 JZX1615:JZX1619 JQB1615:JQB1619 JGF1615:JGF1619 IWJ1615:IWJ1619 IMN1615:IMN1619 ICR1615:ICR1619 HSV1615:HSV1619 HIZ1615:HIZ1619 GZD1615:GZD1619 GPH1615:GPH1619 GFL1615:GFL1619 FVP1615:FVP1619 FLT1615:FLT1619 FBX1615:FBX1619 ESB1615:ESB1619 EIF1615:EIF1619 DYJ1615:DYJ1619 DON1615:DON1619 DER1615:DER1619 CUV1615:CUV1619 CKZ1615:CKZ1619 CBD1615:CBD1619 BRH1615:BRH1619 BHL1615:BHL1619 AXP1615:AXP1619 ANT1615:ANT1619 ADX1615:ADX1619 UB1615:UB1619 KF1615:KF1619 WWR1363:WWR1365 WMV1363:WMV1365 WCZ1363:WCZ1365 VTD1363:VTD1365 VJH1363:VJH1365 UZL1363:UZL1365 UPP1363:UPP1365 UFT1363:UFT1365 TVX1363:TVX1365 TMB1363:TMB1365 TCF1363:TCF1365 SSJ1363:SSJ1365 SIN1363:SIN1365 RYR1363:RYR1365 ROV1363:ROV1365 REZ1363:REZ1365 QVD1363:QVD1365 QLH1363:QLH1365 QBL1363:QBL1365 PRP1363:PRP1365 PHT1363:PHT1365 OXX1363:OXX1365 OOB1363:OOB1365 OEF1363:OEF1365 NUJ1363:NUJ1365 NKN1363:NKN1365 NAR1363:NAR1365 MQV1363:MQV1365 MGZ1363:MGZ1365 LXD1363:LXD1365 LNH1363:LNH1365 LDL1363:LDL1365 KTP1363:KTP1365 KJT1363:KJT1365 JZX1363:JZX1365 JQB1363:JQB1365 JGF1363:JGF1365 IWJ1363:IWJ1365 IMN1363:IMN1365 ICR1363:ICR1365 HSV1363:HSV1365 HIZ1363:HIZ1365 GZD1363:GZD1365 GPH1363:GPH1365 GFL1363:GFL1365 FVP1363:FVP1365 FLT1363:FLT1365 FBX1363:FBX1365 ESB1363:ESB1365 EIF1363:EIF1365 DYJ1363:DYJ1365 DON1363:DON1365 DER1363:DER1365 CUV1363:CUV1365 CKZ1363:CKZ1365 CBD1363:CBD1365 BRH1363:BRH1365 BHL1363:BHL1365 AXP1363:AXP1365 ANT1363:ANT1365 ADX1363:ADX1365 UB1363:UB1365 KF1363:KF1365 AJ1363:AJ1365 WWR1311 WMV1311 WCZ1311 VTD1311 VJH1311 UZL1311 UPP1311 UFT1311 TVX1311 TMB1311 TCF1311 SSJ1311 SIN1311 RYR1311 ROV1311 REZ1311 QVD1311 QLH1311 QBL1311 PRP1311 PHT1311 OXX1311 OOB1311 OEF1311 NUJ1311 NKN1311 NAR1311 MQV1311 MGZ1311 LXD1311 LNH1311 LDL1311 KTP1311 KJT1311 JZX1311 JQB1311 JGF1311 IWJ1311 IMN1311 ICR1311 HSV1311 HIZ1311 GZD1311 GPH1311 GFL1311 FVP1311 FLT1311 FBX1311 ESB1311 EIF1311 DYJ1311 DON1311 DER1311 CUV1311 CKZ1311 CBD1311 BRH1311 BHL1311 AXP1311 ANT1311 ADX1311 UB1311 KF1311" xr:uid="{00000000-0002-0000-0300-000008000000}">
      <formula1>$AJ$171</formula1>
    </dataValidation>
    <dataValidation type="list" errorStyle="warning" allowBlank="1" showInputMessage="1" showErrorMessage="1" errorTitle="Внимание" error="Организация отсутсвует в справочнике" sqref="C1620:C1621 IY1620:IY1621 SU1620:SU1621 ACQ1620:ACQ1621 AMM1620:AMM1621 AWI1620:AWI1621 BGE1620:BGE1621 BQA1620:BQA1621 BZW1620:BZW1621 CJS1620:CJS1621 CTO1620:CTO1621 DDK1620:DDK1621 DNG1620:DNG1621 DXC1620:DXC1621 EGY1620:EGY1621 EQU1620:EQU1621 FAQ1620:FAQ1621 FKM1620:FKM1621 FUI1620:FUI1621 GEE1620:GEE1621 GOA1620:GOA1621 GXW1620:GXW1621 HHS1620:HHS1621 HRO1620:HRO1621 IBK1620:IBK1621 ILG1620:ILG1621 IVC1620:IVC1621 JEY1620:JEY1621 JOU1620:JOU1621 JYQ1620:JYQ1621 KIM1620:KIM1621 KSI1620:KSI1621 LCE1620:LCE1621 LMA1620:LMA1621 LVW1620:LVW1621 MFS1620:MFS1621 MPO1620:MPO1621 MZK1620:MZK1621 NJG1620:NJG1621 NTC1620:NTC1621 OCY1620:OCY1621 OMU1620:OMU1621 OWQ1620:OWQ1621 PGM1620:PGM1621 PQI1620:PQI1621 QAE1620:QAE1621 QKA1620:QKA1621 QTW1620:QTW1621 RDS1620:RDS1621 RNO1620:RNO1621 RXK1620:RXK1621 SHG1620:SHG1621 SRC1620:SRC1621 TAY1620:TAY1621 TKU1620:TKU1621 TUQ1620:TUQ1621 UEM1620:UEM1621 UOI1620:UOI1621 UYE1620:UYE1621 VIA1620:VIA1621 VRW1620:VRW1621 WBS1620:WBS1621 WLO1620:WLO1621 WVK1620:WVK1621 C1427 IY1427 SU1427 ACQ1427 AMM1427 AWI1427 BGE1427 BQA1427 BZW1427 CJS1427 CTO1427 DDK1427 DNG1427 DXC1427 EGY1427 EQU1427 FAQ1427 FKM1427 FUI1427 GEE1427 GOA1427 GXW1427 HHS1427 HRO1427 IBK1427 ILG1427 IVC1427 JEY1427 JOU1427 JYQ1427 KIM1427 KSI1427 LCE1427 LMA1427 LVW1427 MFS1427 MPO1427 MZK1427 NJG1427 NTC1427 OCY1427 OMU1427 OWQ1427 PGM1427 PQI1427 QAE1427 QKA1427 QTW1427 RDS1427 RNO1427 RXK1427 SHG1427 SRC1427 TAY1427 TKU1427 TUQ1427 UEM1427 UOI1427 UYE1427 VIA1427 VRW1427 WBS1427 WLO1427 WVK1427 C1192 C1327 IY1327 SU1327 ACQ1327 AMM1327 AWI1327 BGE1327 BQA1327 BZW1327 CJS1327 CTO1327 DDK1327 DNG1327 DXC1327 EGY1327 EQU1327 FAQ1327 FKM1327 FUI1327 GEE1327 GOA1327 GXW1327 HHS1327 HRO1327 IBK1327 ILG1327 IVC1327 JEY1327 JOU1327 JYQ1327 KIM1327 KSI1327 LCE1327 LMA1327 LVW1327 MFS1327 MPO1327 MZK1327 NJG1327 NTC1327 OCY1327 OMU1327 OWQ1327 PGM1327 PQI1327 QAE1327 QKA1327 QTW1327 RDS1327 RNO1327 RXK1327 SHG1327 SRC1327 TAY1327 TKU1327 TUQ1327 UEM1327 UOI1327 UYE1327 VIA1327 VRW1327 WBS1327 WLO1327 WVK1327 C1366 IY1366 SU1366 ACQ1366 AMM1366 AWI1366 BGE1366 BQA1366 BZW1366 CJS1366 CTO1366 DDK1366 DNG1366 DXC1366 EGY1366 EQU1366 FAQ1366 FKM1366 FUI1366 GEE1366 GOA1366 GXW1366 HHS1366 HRO1366 IBK1366 ILG1366 IVC1366 JEY1366 JOU1366 JYQ1366 KIM1366 KSI1366 LCE1366 LMA1366 LVW1366 MFS1366 MPO1366 MZK1366 NJG1366 NTC1366 OCY1366 OMU1366 OWQ1366 PGM1366 PQI1366 QAE1366 QKA1366 QTW1366 RDS1366 RNO1366 RXK1366 SHG1366 SRC1366 TAY1366 TKU1366 TUQ1366 UEM1366 UOI1366 UYE1366 VIA1366 VRW1366 WBS1366 WLO1366 WVK1366 C1971:C1972 IY1971:IY1972 SU1971:SU1972 ACQ1971:ACQ1972 AMM1971:AMM1972 AWI1971:AWI1972 BGE1971:BGE1972 BQA1971:BQA1972 BZW1971:BZW1972 CJS1971:CJS1972 CTO1971:CTO1972 DDK1971:DDK1972 DNG1971:DNG1972 DXC1971:DXC1972 EGY1971:EGY1972 EQU1971:EQU1972 FAQ1971:FAQ1972 FKM1971:FKM1972 FUI1971:FUI1972 GEE1971:GEE1972 GOA1971:GOA1972 GXW1971:GXW1972 HHS1971:HHS1972 HRO1971:HRO1972 IBK1971:IBK1972 ILG1971:ILG1972 IVC1971:IVC1972 JEY1971:JEY1972 JOU1971:JOU1972 JYQ1971:JYQ1972 KIM1971:KIM1972 KSI1971:KSI1972 LCE1971:LCE1972 LMA1971:LMA1972 LVW1971:LVW1972 MFS1971:MFS1972 MPO1971:MPO1972 MZK1971:MZK1972 NJG1971:NJG1972 NTC1971:NTC1972 OCY1971:OCY1972 OMU1971:OMU1972 OWQ1971:OWQ1972 PGM1971:PGM1972 PQI1971:PQI1972 QAE1971:QAE1972 QKA1971:QKA1972 QTW1971:QTW1972 RDS1971:RDS1972 RNO1971:RNO1972 RXK1971:RXK1972 SHG1971:SHG1972 SRC1971:SRC1972 TAY1971:TAY1972 TKU1971:TKU1972 TUQ1971:TUQ1972 UEM1971:UEM1972 UOI1971:UOI1972 UYE1971:UYE1972 VIA1971:VIA1972 VRW1971:VRW1972 WBS1971:WBS1972 WLO1971:WLO1972 WVK1971:WVK1972 C2340 IY2340 SU2340 ACQ2340 AMM2340 AWI2340 BGE2340 BQA2340 BZW2340 CJS2340 CTO2340 DDK2340 DNG2340 DXC2340 EGY2340 EQU2340 FAQ2340 FKM2340 FUI2340 GEE2340 GOA2340 GXW2340 HHS2340 HRO2340 IBK2340 ILG2340 IVC2340 JEY2340 JOU2340 JYQ2340 KIM2340 KSI2340 LCE2340 LMA2340 LVW2340 MFS2340 MPO2340 MZK2340 NJG2340 NTC2340 OCY2340 OMU2340 OWQ2340 PGM2340 PQI2340 QAE2340 QKA2340 QTW2340 RDS2340 RNO2340 RXK2340 SHG2340 SRC2340 TAY2340 TKU2340 TUQ2340 UEM2340 UOI2340 UYE2340 VIA2340 VRW2340 WBS2340 WLO2340 WVK2340 C7984:C7985 IY7984:IY7985 SU7984:SU7985 ACQ7984:ACQ7985 AMM7984:AMM7985 AWI7984:AWI7985 BGE7984:BGE7985 BQA7984:BQA7985 BZW7984:BZW7985 CJS7984:CJS7985 CTO7984:CTO7985 DDK7984:DDK7985 DNG7984:DNG7985 DXC7984:DXC7985 EGY7984:EGY7985 EQU7984:EQU7985 FAQ7984:FAQ7985 FKM7984:FKM7985 FUI7984:FUI7985 GEE7984:GEE7985 GOA7984:GOA7985 GXW7984:GXW7985 HHS7984:HHS7985 HRO7984:HRO7985 IBK7984:IBK7985 ILG7984:ILG7985 IVC7984:IVC7985 JEY7984:JEY7985 JOU7984:JOU7985 JYQ7984:JYQ7985 KIM7984:KIM7985 KSI7984:KSI7985 LCE7984:LCE7985 LMA7984:LMA7985 LVW7984:LVW7985 MFS7984:MFS7985 MPO7984:MPO7985 MZK7984:MZK7985 NJG7984:NJG7985 NTC7984:NTC7985 OCY7984:OCY7985 OMU7984:OMU7985 OWQ7984:OWQ7985 PGM7984:PGM7985 PQI7984:PQI7985 QAE7984:QAE7985 QKA7984:QKA7985 QTW7984:QTW7985 RDS7984:RDS7985 RNO7984:RNO7985 RXK7984:RXK7985 SHG7984:SHG7985 SRC7984:SRC7985 TAY7984:TAY7985 TKU7984:TKU7985 TUQ7984:TUQ7985 UEM7984:UEM7985 UOI7984:UOI7985 UYE7984:UYE7985 VIA7984:VIA7985 VRW7984:VRW7985 WBS7984:WBS7985 WLO7984:WLO7985 WVK7984:WVK7985 C2745:C2746 IY2745:IY2746 SU2745:SU2746 ACQ2745:ACQ2746 AMM2745:AMM2746 AWI2745:AWI2746 BGE2745:BGE2746 BQA2745:BQA2746 BZW2745:BZW2746 CJS2745:CJS2746 CTO2745:CTO2746 DDK2745:DDK2746 DNG2745:DNG2746 DXC2745:DXC2746 EGY2745:EGY2746 EQU2745:EQU2746 FAQ2745:FAQ2746 FKM2745:FKM2746 FUI2745:FUI2746 GEE2745:GEE2746 GOA2745:GOA2746 GXW2745:GXW2746 HHS2745:HHS2746 HRO2745:HRO2746 IBK2745:IBK2746 ILG2745:ILG2746 IVC2745:IVC2746 JEY2745:JEY2746 JOU2745:JOU2746 JYQ2745:JYQ2746 KIM2745:KIM2746 KSI2745:KSI2746 LCE2745:LCE2746 LMA2745:LMA2746 LVW2745:LVW2746 MFS2745:MFS2746 MPO2745:MPO2746 MZK2745:MZK2746 NJG2745:NJG2746 NTC2745:NTC2746 OCY2745:OCY2746 OMU2745:OMU2746 OWQ2745:OWQ2746 PGM2745:PGM2746 PQI2745:PQI2746 QAE2745:QAE2746 QKA2745:QKA2746 QTW2745:QTW2746 RDS2745:RDS2746 RNO2745:RNO2746 RXK2745:RXK2746 SHG2745:SHG2746 SRC2745:SRC2746 TAY2745:TAY2746 TKU2745:TKU2746 TUQ2745:TUQ2746 UEM2745:UEM2746 UOI2745:UOI2746 UYE2745:UYE2746 VIA2745:VIA2746 VRW2745:VRW2746 WBS2745:WBS2746 WLO2745:WLO2746 WVK2745:WVK2746 C2819:C2820 C3076 IY3076 SU3076 ACQ3076 AMM3076 AWI3076 BGE3076 BQA3076 BZW3076 CJS3076 CTO3076 DDK3076 DNG3076 DXC3076 EGY3076 EQU3076 FAQ3076 FKM3076 FUI3076 GEE3076 GOA3076 GXW3076 HHS3076 HRO3076 IBK3076 ILG3076 IVC3076 JEY3076 JOU3076 JYQ3076 KIM3076 KSI3076 LCE3076 LMA3076 LVW3076 MFS3076 MPO3076 MZK3076 NJG3076 NTC3076 OCY3076 OMU3076 OWQ3076 PGM3076 PQI3076 QAE3076 QKA3076 QTW3076 RDS3076 RNO3076 RXK3076 SHG3076 SRC3076 TAY3076 TKU3076 TUQ3076 UEM3076 UOI3076 UYE3076 VIA3076 VRW3076 WBS3076 WLO3076 WVK3076 C3153 IY3153 SU3153 ACQ3153 AMM3153 AWI3153 BGE3153 BQA3153 BZW3153 CJS3153 CTO3153 DDK3153 DNG3153 DXC3153 EGY3153 EQU3153 FAQ3153 FKM3153 FUI3153 GEE3153 GOA3153 GXW3153 HHS3153 HRO3153 IBK3153 ILG3153 IVC3153 JEY3153 JOU3153 JYQ3153 KIM3153 KSI3153 LCE3153 LMA3153 LVW3153 MFS3153 MPO3153 MZK3153 NJG3153 NTC3153 OCY3153 OMU3153 OWQ3153 PGM3153 PQI3153 QAE3153 QKA3153 QTW3153 RDS3153 RNO3153 RXK3153 SHG3153 SRC3153 TAY3153 TKU3153 TUQ3153 UEM3153 UOI3153 UYE3153 VIA3153 VRW3153 WBS3153 WLO3153 WVK3153 C3343 IY3343 SU3343 ACQ3343 AMM3343 AWI3343 BGE3343 BQA3343 BZW3343 CJS3343 CTO3343 DDK3343 DNG3343 DXC3343 EGY3343 EQU3343 FAQ3343 FKM3343 FUI3343 GEE3343 GOA3343 GXW3343 HHS3343 HRO3343 IBK3343 ILG3343 IVC3343 JEY3343 JOU3343 JYQ3343 KIM3343 KSI3343 LCE3343 LMA3343 LVW3343 MFS3343 MPO3343 MZK3343 NJG3343 NTC3343 OCY3343 OMU3343 OWQ3343 PGM3343 PQI3343 QAE3343 QKA3343 QTW3343 RDS3343 RNO3343 RXK3343 SHG3343 SRC3343 TAY3343 TKU3343 TUQ3343 UEM3343 UOI3343 UYE3343 VIA3343 VRW3343 WBS3343 WLO3343 WVK3343 C3644:C3646 IY3644:IY3646 SU3644:SU3646 ACQ3644:ACQ3646 AMM3644:AMM3646 AWI3644:AWI3646 BGE3644:BGE3646 BQA3644:BQA3646 BZW3644:BZW3646 CJS3644:CJS3646 CTO3644:CTO3646 DDK3644:DDK3646 DNG3644:DNG3646 DXC3644:DXC3646 EGY3644:EGY3646 EQU3644:EQU3646 FAQ3644:FAQ3646 FKM3644:FKM3646 FUI3644:FUI3646 GEE3644:GEE3646 GOA3644:GOA3646 GXW3644:GXW3646 HHS3644:HHS3646 HRO3644:HRO3646 IBK3644:IBK3646 ILG3644:ILG3646 IVC3644:IVC3646 JEY3644:JEY3646 JOU3644:JOU3646 JYQ3644:JYQ3646 KIM3644:KIM3646 KSI3644:KSI3646 LCE3644:LCE3646 LMA3644:LMA3646 LVW3644:LVW3646 MFS3644:MFS3646 MPO3644:MPO3646 MZK3644:MZK3646 NJG3644:NJG3646 NTC3644:NTC3646 OCY3644:OCY3646 OMU3644:OMU3646 OWQ3644:OWQ3646 PGM3644:PGM3646 PQI3644:PQI3646 QAE3644:QAE3646 QKA3644:QKA3646 QTW3644:QTW3646 RDS3644:RDS3646 RNO3644:RNO3646 RXK3644:RXK3646 SHG3644:SHG3646 SRC3644:SRC3646 TAY3644:TAY3646 TKU3644:TKU3646 TUQ3644:TUQ3646 UEM3644:UEM3646 UOI3644:UOI3646 UYE3644:UYE3646 VIA3644:VIA3646 VRW3644:VRW3646 WBS3644:WBS3646 WLO3644:WLO3646 WVK3644:WVK3646 C3783 IY3783 SU3783 ACQ3783 AMM3783 AWI3783 BGE3783 BQA3783 BZW3783 CJS3783 CTO3783 DDK3783 DNG3783 DXC3783 EGY3783 EQU3783 FAQ3783 FKM3783 FUI3783 GEE3783 GOA3783 GXW3783 HHS3783 HRO3783 IBK3783 ILG3783 IVC3783 JEY3783 JOU3783 JYQ3783 KIM3783 KSI3783 LCE3783 LMA3783 LVW3783 MFS3783 MPO3783 MZK3783 NJG3783 NTC3783 OCY3783 OMU3783 OWQ3783 PGM3783 PQI3783 QAE3783 QKA3783 QTW3783 RDS3783 RNO3783 RXK3783 SHG3783 SRC3783 TAY3783 TKU3783 TUQ3783 UEM3783 UOI3783 UYE3783 VIA3783 VRW3783 WBS3783 WLO3783 WVK3783 C3886 IY3886 SU3886 ACQ3886 AMM3886 AWI3886 BGE3886 BQA3886 BZW3886 CJS3886 CTO3886 DDK3886 DNG3886 DXC3886 EGY3886 EQU3886 FAQ3886 FKM3886 FUI3886 GEE3886 GOA3886 GXW3886 HHS3886 HRO3886 IBK3886 ILG3886 IVC3886 JEY3886 JOU3886 JYQ3886 KIM3886 KSI3886 LCE3886 LMA3886 LVW3886 MFS3886 MPO3886 MZK3886 NJG3886 NTC3886 OCY3886 OMU3886 OWQ3886 PGM3886 PQI3886 QAE3886 QKA3886 QTW3886 RDS3886 RNO3886 RXK3886 SHG3886 SRC3886 TAY3886 TKU3886 TUQ3886 UEM3886 UOI3886 UYE3886 VIA3886 VRW3886 WBS3886 WLO3886 WVK3886 C4002 IY4002 SU4002 ACQ4002 AMM4002 AWI4002 BGE4002 BQA4002 BZW4002 CJS4002 CTO4002 DDK4002 DNG4002 DXC4002 EGY4002 EQU4002 FAQ4002 FKM4002 FUI4002 GEE4002 GOA4002 GXW4002 HHS4002 HRO4002 IBK4002 ILG4002 IVC4002 JEY4002 JOU4002 JYQ4002 KIM4002 KSI4002 LCE4002 LMA4002 LVW4002 MFS4002 MPO4002 MZK4002 NJG4002 NTC4002 OCY4002 OMU4002 OWQ4002 PGM4002 PQI4002 QAE4002 QKA4002 QTW4002 RDS4002 RNO4002 RXK4002 SHG4002 SRC4002 TAY4002 TKU4002 TUQ4002 UEM4002 UOI4002 UYE4002 VIA4002 VRW4002 WBS4002 WLO4002 WVK4002 C1007 WVK1007 WLO1007 WBS1007 VRW1007 VIA1007 UYE1007 UOI1007 UEM1007 TUQ1007 TKU1007 TAY1007 SRC1007 SHG1007 RXK1007 RNO1007 RDS1007 QTW1007 QKA1007 QAE1007 PQI1007 PGM1007 OWQ1007 OMU1007 OCY1007 NTC1007 NJG1007 MZK1007 MPO1007 MFS1007 LVW1007 LMA1007 LCE1007 KSI1007 KIM1007 JYQ1007 JOU1007 JEY1007 IVC1007 ILG1007 IBK1007 HRO1007 HHS1007 GXW1007 GOA1007 GEE1007 FUI1007 FKM1007 FAQ1007 EQU1007 EGY1007 DXC1007 DNG1007 DDK1007 CTO1007 CJS1007 BZW1007 BQA1007 BGE1007 AWI1007 AMM1007 ACQ1007 SU1007 IY1007 C911 C4427 IY4427 SU4427 ACQ4427 AMM4427 AWI4427 BGE4427 BQA4427 BZW4427 CJS4427 CTO4427 DDK4427 DNG4427 DXC4427 EGY4427 EQU4427 FAQ4427 FKM4427 FUI4427 GEE4427 GOA4427 GXW4427 HHS4427 HRO4427 IBK4427 ILG4427 IVC4427 JEY4427 JOU4427 JYQ4427 KIM4427 KSI4427 LCE4427 LMA4427 LVW4427 MFS4427 MPO4427 MZK4427 NJG4427 NTC4427 OCY4427 OMU4427 OWQ4427 PGM4427 PQI4427 QAE4427 QKA4427 QTW4427 RDS4427 RNO4427 RXK4427 SHG4427 SRC4427 TAY4427 TKU4427 TUQ4427 UEM4427 UOI4427 UYE4427 VIA4427 VRW4427 WBS4427 WLO4427 WVK4427 C4512 IY4512 SU4512 ACQ4512 AMM4512 AWI4512 BGE4512 BQA4512 BZW4512 CJS4512 CTO4512 DDK4512 DNG4512 DXC4512 EGY4512 EQU4512 FAQ4512 FKM4512 FUI4512 GEE4512 GOA4512 GXW4512 HHS4512 HRO4512 IBK4512 ILG4512 IVC4512 JEY4512 JOU4512 JYQ4512 KIM4512 KSI4512 LCE4512 LMA4512 LVW4512 MFS4512 MPO4512 MZK4512 NJG4512 NTC4512 OCY4512 OMU4512 OWQ4512 PGM4512 PQI4512 QAE4512 QKA4512 QTW4512 RDS4512 RNO4512 RXK4512 SHG4512 SRC4512 TAY4512 TKU4512 TUQ4512 UEM4512 UOI4512 UYE4512 VIA4512 VRW4512 WBS4512 WLO4512 WVK4512 C4557:C4558 IY4557:IY4558 SU4557:SU4558 ACQ4557:ACQ4558 AMM4557:AMM4558 AWI4557:AWI4558 BGE4557:BGE4558 BQA4557:BQA4558 BZW4557:BZW4558 CJS4557:CJS4558 CTO4557:CTO4558 DDK4557:DDK4558 DNG4557:DNG4558 DXC4557:DXC4558 EGY4557:EGY4558 EQU4557:EQU4558 FAQ4557:FAQ4558 FKM4557:FKM4558 FUI4557:FUI4558 GEE4557:GEE4558 GOA4557:GOA4558 GXW4557:GXW4558 HHS4557:HHS4558 HRO4557:HRO4558 IBK4557:IBK4558 ILG4557:ILG4558 IVC4557:IVC4558 JEY4557:JEY4558 JOU4557:JOU4558 JYQ4557:JYQ4558 KIM4557:KIM4558 KSI4557:KSI4558 LCE4557:LCE4558 LMA4557:LMA4558 LVW4557:LVW4558 MFS4557:MFS4558 MPO4557:MPO4558 MZK4557:MZK4558 NJG4557:NJG4558 NTC4557:NTC4558 OCY4557:OCY4558 OMU4557:OMU4558 OWQ4557:OWQ4558 PGM4557:PGM4558 PQI4557:PQI4558 QAE4557:QAE4558 QKA4557:QKA4558 QTW4557:QTW4558 RDS4557:RDS4558 RNO4557:RNO4558 RXK4557:RXK4558 SHG4557:SHG4558 SRC4557:SRC4558 TAY4557:TAY4558 TKU4557:TKU4558 TUQ4557:TUQ4558 UEM4557:UEM4558 UOI4557:UOI4558 UYE4557:UYE4558 VIA4557:VIA4558 VRW4557:VRW4558 WBS4557:WBS4558 WLO4557:WLO4558 WVK4557:WVK4558 C4703 IY4703 SU4703 ACQ4703 AMM4703 AWI4703 BGE4703 BQA4703 BZW4703 CJS4703 CTO4703 DDK4703 DNG4703 DXC4703 EGY4703 EQU4703 FAQ4703 FKM4703 FUI4703 GEE4703 GOA4703 GXW4703 HHS4703 HRO4703 IBK4703 ILG4703 IVC4703 JEY4703 JOU4703 JYQ4703 KIM4703 KSI4703 LCE4703 LMA4703 LVW4703 MFS4703 MPO4703 MZK4703 NJG4703 NTC4703 OCY4703 OMU4703 OWQ4703 PGM4703 PQI4703 QAE4703 QKA4703 QTW4703 RDS4703 RNO4703 RXK4703 SHG4703 SRC4703 TAY4703 TKU4703 TUQ4703 UEM4703 UOI4703 UYE4703 VIA4703 VRW4703 WBS4703 WLO4703 WVK4703 WLO4804:WLO4806 WBS4804:WBS4806 VRW4804:VRW4806 VIA4804:VIA4806 UYE4804:UYE4806 UOI4804:UOI4806 UEM4804:UEM4806 TUQ4804:TUQ4806 TKU4804:TKU4806 TAY4804:TAY4806 SRC4804:SRC4806 SHG4804:SHG4806 RXK4804:RXK4806 RNO4804:RNO4806 RDS4804:RDS4806 QTW4804:QTW4806 QKA4804:QKA4806 QAE4804:QAE4806 PQI4804:PQI4806 PGM4804:PGM4806 OWQ4804:OWQ4806 OMU4804:OMU4806 OCY4804:OCY4806 NTC4804:NTC4806 NJG4804:NJG4806 MZK4804:MZK4806 MPO4804:MPO4806 MFS4804:MFS4806 LVW4804:LVW4806 LMA4804:LMA4806 LCE4804:LCE4806 KSI4804:KSI4806 KIM4804:KIM4806 JYQ4804:JYQ4806 JOU4804:JOU4806 JEY4804:JEY4806 IVC4804:IVC4806 ILG4804:ILG4806 IBK4804:IBK4806 HRO4804:HRO4806 HHS4804:HHS4806 GXW4804:GXW4806 GOA4804:GOA4806 GEE4804:GEE4806 FUI4804:FUI4806 FKM4804:FKM4806 FAQ4804:FAQ4806 EQU4804:EQU4806 EGY4804:EGY4806 DXC4804:DXC4806 DNG4804:DNG4806 DDK4804:DDK4806 CTO4804:CTO4806 CJS4804:CJS4806 BZW4804:BZW4806 BQA4804:BQA4806 BGE4804:BGE4806 AWI4804:AWI4806 AMM4804:AMM4806 ACQ4804:ACQ4806 SU4804:SU4806 IY4804:IY4806 C4804:C4806 WVK4804:WVK4806 C4878:C4879 IY4878:IY4879 SU4878:SU4879 ACQ4878:ACQ4879 AMM4878:AMM4879 AWI4878:AWI4879 BGE4878:BGE4879 BQA4878:BQA4879 BZW4878:BZW4879 CJS4878:CJS4879 CTO4878:CTO4879 DDK4878:DDK4879 DNG4878:DNG4879 DXC4878:DXC4879 EGY4878:EGY4879 EQU4878:EQU4879 FAQ4878:FAQ4879 FKM4878:FKM4879 FUI4878:FUI4879 GEE4878:GEE4879 GOA4878:GOA4879 GXW4878:GXW4879 HHS4878:HHS4879 HRO4878:HRO4879 IBK4878:IBK4879 ILG4878:ILG4879 IVC4878:IVC4879 JEY4878:JEY4879 JOU4878:JOU4879 JYQ4878:JYQ4879 KIM4878:KIM4879 KSI4878:KSI4879 LCE4878:LCE4879 LMA4878:LMA4879 LVW4878:LVW4879 MFS4878:MFS4879 MPO4878:MPO4879 MZK4878:MZK4879 NJG4878:NJG4879 NTC4878:NTC4879 OCY4878:OCY4879 OMU4878:OMU4879 OWQ4878:OWQ4879 PGM4878:PGM4879 PQI4878:PQI4879 QAE4878:QAE4879 QKA4878:QKA4879 QTW4878:QTW4879 RDS4878:RDS4879 RNO4878:RNO4879 RXK4878:RXK4879 SHG4878:SHG4879 SRC4878:SRC4879 TAY4878:TAY4879 TKU4878:TKU4879 TUQ4878:TUQ4879 UEM4878:UEM4879 UOI4878:UOI4879 UYE4878:UYE4879 VIA4878:VIA4879 VRW4878:VRW4879 WBS4878:WBS4879 WLO4878:WLO4879 WVK4878:WVK4879 IY8128 C8128 SU8128 ACQ8128 AMM8128 AWI8128 BGE8128 BQA8128 BZW8128 CJS8128 CTO8128 DDK8128 DNG8128 DXC8128 EGY8128 EQU8128 FAQ8128 FKM8128 FUI8128 GEE8128 GOA8128 GXW8128 HHS8128 HRO8128 IBK8128 ILG8128 IVC8128 JEY8128 JOU8128 JYQ8128 KIM8128 KSI8128 LCE8128 LMA8128 LVW8128 MFS8128 MPO8128 MZK8128 NJG8128 NTC8128 OCY8128 OMU8128 OWQ8128 PGM8128 PQI8128 QAE8128 QKA8128 QTW8128 RDS8128 RNO8128 RXK8128 SHG8128 SRC8128 TAY8128 TKU8128 TUQ8128 UEM8128 UOI8128 UYE8128 VIA8128 VRW8128 WBS8128 WLO8128 WVK8128 C3080:C3081 C6043:C6044 IY6043:IY6044 SU6043:SU6044 ACQ6043:ACQ6044 AMM6043:AMM6044 AWI6043:AWI6044 BGE6043:BGE6044 BQA6043:BQA6044 BZW6043:BZW6044 CJS6043:CJS6044 CTO6043:CTO6044 DDK6043:DDK6044 DNG6043:DNG6044 DXC6043:DXC6044 EGY6043:EGY6044 EQU6043:EQU6044 FAQ6043:FAQ6044 FKM6043:FKM6044 FUI6043:FUI6044 GEE6043:GEE6044 GOA6043:GOA6044 GXW6043:GXW6044 HHS6043:HHS6044 HRO6043:HRO6044 IBK6043:IBK6044 ILG6043:ILG6044 IVC6043:IVC6044 JEY6043:JEY6044 JOU6043:JOU6044 JYQ6043:JYQ6044 KIM6043:KIM6044 KSI6043:KSI6044 LCE6043:LCE6044 LMA6043:LMA6044 LVW6043:LVW6044 MFS6043:MFS6044 MPO6043:MPO6044 MZK6043:MZK6044 NJG6043:NJG6044 NTC6043:NTC6044 OCY6043:OCY6044 OMU6043:OMU6044 OWQ6043:OWQ6044 PGM6043:PGM6044 PQI6043:PQI6044 QAE6043:QAE6044 QKA6043:QKA6044 QTW6043:QTW6044 RDS6043:RDS6044 RNO6043:RNO6044 RXK6043:RXK6044 SHG6043:SHG6044 SRC6043:SRC6044 TAY6043:TAY6044 TKU6043:TKU6044 TUQ6043:TUQ6044 UEM6043:UEM6044 UOI6043:UOI6044 UYE6043:UYE6044 VIA6043:VIA6044 VRW6043:VRW6044 WBS6043:WBS6044 WLO6043:WLO6044 WVK6043:WVK6044 IY7573 SU7573 ACQ7573 AMM7573 AWI7573 BGE7573 BQA7573 BZW7573 CJS7573 CTO7573 DDK7573 DNG7573 DXC7573 EGY7573 EQU7573 FAQ7573 FKM7573 FUI7573 GEE7573 GOA7573 GXW7573 HHS7573 HRO7573 IBK7573 ILG7573 IVC7573 JEY7573 JOU7573 JYQ7573 KIM7573 KSI7573 LCE7573 LMA7573 LVW7573 MFS7573 MPO7573 MZK7573 NJG7573 NTC7573 OCY7573 OMU7573 OWQ7573 PGM7573 PQI7573 QAE7573 QKA7573 QTW7573 RDS7573 RNO7573 RXK7573 SHG7573 SRC7573 TAY7573 TKU7573 TUQ7573 UEM7573 UOI7573 UYE7573 VIA7573 VRW7573 WBS7573 WLO7573 WVK7573 WVK7821 C7729:C7730 IY7729:IY7730 SU7729:SU7730 ACQ7729:ACQ7730 AMM7729:AMM7730 AWI7729:AWI7730 BGE7729:BGE7730 BQA7729:BQA7730 BZW7729:BZW7730 CJS7729:CJS7730 CTO7729:CTO7730 DDK7729:DDK7730 DNG7729:DNG7730 DXC7729:DXC7730 EGY7729:EGY7730 EQU7729:EQU7730 FAQ7729:FAQ7730 FKM7729:FKM7730 FUI7729:FUI7730 GEE7729:GEE7730 GOA7729:GOA7730 GXW7729:GXW7730 HHS7729:HHS7730 HRO7729:HRO7730 IBK7729:IBK7730 ILG7729:ILG7730 IVC7729:IVC7730 JEY7729:JEY7730 JOU7729:JOU7730 JYQ7729:JYQ7730 KIM7729:KIM7730 KSI7729:KSI7730 LCE7729:LCE7730 LMA7729:LMA7730 LVW7729:LVW7730 MFS7729:MFS7730 MPO7729:MPO7730 MZK7729:MZK7730 NJG7729:NJG7730 NTC7729:NTC7730 OCY7729:OCY7730 OMU7729:OMU7730 OWQ7729:OWQ7730 PGM7729:PGM7730 PQI7729:PQI7730 QAE7729:QAE7730 QKA7729:QKA7730 QTW7729:QTW7730 RDS7729:RDS7730 RNO7729:RNO7730 RXK7729:RXK7730 SHG7729:SHG7730 SRC7729:SRC7730 TAY7729:TAY7730 TKU7729:TKU7730 TUQ7729:TUQ7730 UEM7729:UEM7730 UOI7729:UOI7730 UYE7729:UYE7730 VIA7729:VIA7730 VRW7729:VRW7730 WBS7729:WBS7730 WLO7729:WLO7730 WVK7729:WVK7730 C7780 IY7780 SU7780 ACQ7780 AMM7780 AWI7780 BGE7780 BQA7780 BZW7780 CJS7780 CTO7780 DDK7780 DNG7780 DXC7780 EGY7780 EQU7780 FAQ7780 FKM7780 FUI7780 GEE7780 GOA7780 GXW7780 HHS7780 HRO7780 IBK7780 ILG7780 IVC7780 JEY7780 JOU7780 JYQ7780 KIM7780 KSI7780 LCE7780 LMA7780 LVW7780 MFS7780 MPO7780 MZK7780 NJG7780 NTC7780 OCY7780 OMU7780 OWQ7780 PGM7780 PQI7780 QAE7780 QKA7780 QTW7780 RDS7780 RNO7780 RXK7780 SHG7780 SRC7780 TAY7780 TKU7780 TUQ7780 UEM7780 UOI7780 UYE7780 VIA7780 VRW7780 WBS7780 WLO7780 WVK7780 C7821 IY7821 SU7821 ACQ7821 AMM7821 AWI7821 BGE7821 BQA7821 BZW7821 CJS7821 CTO7821 DDK7821 DNG7821 DXC7821 EGY7821 EQU7821 FAQ7821 FKM7821 FUI7821 GEE7821 GOA7821 GXW7821 HHS7821 HRO7821 IBK7821 ILG7821 IVC7821 JEY7821 JOU7821 JYQ7821 KIM7821 KSI7821 LCE7821 LMA7821 LVW7821 MFS7821 MPO7821 MZK7821 NJG7821 NTC7821 OCY7821 OMU7821 OWQ7821 PGM7821 PQI7821 QAE7821 QKA7821 QTW7821 RDS7821 RNO7821 RXK7821 SHG7821 SRC7821 TAY7821 TKU7821 TUQ7821 UEM7821 UOI7821 UYE7821 VIA7821 VRW7821 WBS7821 WLO7821 C7573 C3100:C3101" xr:uid="{00000000-0002-0000-0300-000009000000}">
      <formula1>$C$3:$C$4</formula1>
    </dataValidation>
    <dataValidation type="list" errorStyle="warning" allowBlank="1" showInputMessage="1" showErrorMessage="1" errorTitle="Внимание" error="Общество отсутствует в справочнике" sqref="B7573 IX1620:IX1621 ST1620:ST1621 ACP1620:ACP1621 AML1620:AML1621 AWH1620:AWH1621 BGD1620:BGD1621 BPZ1620:BPZ1621 BZV1620:BZV1621 CJR1620:CJR1621 CTN1620:CTN1621 DDJ1620:DDJ1621 DNF1620:DNF1621 DXB1620:DXB1621 EGX1620:EGX1621 EQT1620:EQT1621 FAP1620:FAP1621 FKL1620:FKL1621 FUH1620:FUH1621 GED1620:GED1621 GNZ1620:GNZ1621 GXV1620:GXV1621 HHR1620:HHR1621 HRN1620:HRN1621 IBJ1620:IBJ1621 ILF1620:ILF1621 IVB1620:IVB1621 JEX1620:JEX1621 JOT1620:JOT1621 JYP1620:JYP1621 KIL1620:KIL1621 KSH1620:KSH1621 LCD1620:LCD1621 LLZ1620:LLZ1621 LVV1620:LVV1621 MFR1620:MFR1621 MPN1620:MPN1621 MZJ1620:MZJ1621 NJF1620:NJF1621 NTB1620:NTB1621 OCX1620:OCX1621 OMT1620:OMT1621 OWP1620:OWP1621 PGL1620:PGL1621 PQH1620:PQH1621 QAD1620:QAD1621 QJZ1620:QJZ1621 QTV1620:QTV1621 RDR1620:RDR1621 RNN1620:RNN1621 RXJ1620:RXJ1621 SHF1620:SHF1621 SRB1620:SRB1621 TAX1620:TAX1621 TKT1620:TKT1621 TUP1620:TUP1621 UEL1620:UEL1621 UOH1620:UOH1621 UYD1620:UYD1621 VHZ1620:VHZ1621 VRV1620:VRV1621 WBR1620:WBR1621 WLN1620:WLN1621 WVJ1620:WVJ1621 B1427 IX1427 ST1427 ACP1427 AML1427 AWH1427 BGD1427 BPZ1427 BZV1427 CJR1427 CTN1427 DDJ1427 DNF1427 DXB1427 EGX1427 EQT1427 FAP1427 FKL1427 FUH1427 GED1427 GNZ1427 GXV1427 HHR1427 HRN1427 IBJ1427 ILF1427 IVB1427 JEX1427 JOT1427 JYP1427 KIL1427 KSH1427 LCD1427 LLZ1427 LVV1427 MFR1427 MPN1427 MZJ1427 NJF1427 NTB1427 OCX1427 OMT1427 OWP1427 PGL1427 PQH1427 QAD1427 QJZ1427 QTV1427 RDR1427 RNN1427 RXJ1427 SHF1427 SRB1427 TAX1427 TKT1427 TUP1427 UEL1427 UOH1427 UYD1427 VHZ1427 VRV1427 WBR1427 WLN1427 WVJ1427 B1192 B1327 IX1327 ST1327 ACP1327 AML1327 AWH1327 BGD1327 BPZ1327 BZV1327 CJR1327 CTN1327 DDJ1327 DNF1327 DXB1327 EGX1327 EQT1327 FAP1327 FKL1327 FUH1327 GED1327 GNZ1327 GXV1327 HHR1327 HRN1327 IBJ1327 ILF1327 IVB1327 JEX1327 JOT1327 JYP1327 KIL1327 KSH1327 LCD1327 LLZ1327 LVV1327 MFR1327 MPN1327 MZJ1327 NJF1327 NTB1327 OCX1327 OMT1327 OWP1327 PGL1327 PQH1327 QAD1327 QJZ1327 QTV1327 RDR1327 RNN1327 RXJ1327 SHF1327 SRB1327 TAX1327 TKT1327 TUP1327 UEL1327 UOH1327 UYD1327 VHZ1327 VRV1327 WBR1327 WLN1327 WVJ1327 B1366 IX1366 ST1366 ACP1366 AML1366 AWH1366 BGD1366 BPZ1366 BZV1366 CJR1366 CTN1366 DDJ1366 DNF1366 DXB1366 EGX1366 EQT1366 FAP1366 FKL1366 FUH1366 GED1366 GNZ1366 GXV1366 HHR1366 HRN1366 IBJ1366 ILF1366 IVB1366 JEX1366 JOT1366 JYP1366 KIL1366 KSH1366 LCD1366 LLZ1366 LVV1366 MFR1366 MPN1366 MZJ1366 NJF1366 NTB1366 OCX1366 OMT1366 OWP1366 PGL1366 PQH1366 QAD1366 QJZ1366 QTV1366 RDR1366 RNN1366 RXJ1366 SHF1366 SRB1366 TAX1366 TKT1366 TUP1366 UEL1366 UOH1366 UYD1366 VHZ1366 VRV1366 WBR1366 WLN1366 WVJ1366 B7984:B7985 IX1971:IX1972 ST1971:ST1972 ACP1971:ACP1972 AML1971:AML1972 AWH1971:AWH1972 BGD1971:BGD1972 BPZ1971:BPZ1972 BZV1971:BZV1972 CJR1971:CJR1972 CTN1971:CTN1972 DDJ1971:DDJ1972 DNF1971:DNF1972 DXB1971:DXB1972 EGX1971:EGX1972 EQT1971:EQT1972 FAP1971:FAP1972 FKL1971:FKL1972 FUH1971:FUH1972 GED1971:GED1972 GNZ1971:GNZ1972 GXV1971:GXV1972 HHR1971:HHR1972 HRN1971:HRN1972 IBJ1971:IBJ1972 ILF1971:ILF1972 IVB1971:IVB1972 JEX1971:JEX1972 JOT1971:JOT1972 JYP1971:JYP1972 KIL1971:KIL1972 KSH1971:KSH1972 LCD1971:LCD1972 LLZ1971:LLZ1972 LVV1971:LVV1972 MFR1971:MFR1972 MPN1971:MPN1972 MZJ1971:MZJ1972 NJF1971:NJF1972 NTB1971:NTB1972 OCX1971:OCX1972 OMT1971:OMT1972 OWP1971:OWP1972 PGL1971:PGL1972 PQH1971:PQH1972 QAD1971:QAD1972 QJZ1971:QJZ1972 QTV1971:QTV1972 RDR1971:RDR1972 RNN1971:RNN1972 RXJ1971:RXJ1972 SHF1971:SHF1972 SRB1971:SRB1972 TAX1971:TAX1972 TKT1971:TKT1972 TUP1971:TUP1972 UEL1971:UEL1972 UOH1971:UOH1972 UYD1971:UYD1972 VHZ1971:VHZ1972 VRV1971:VRV1972 WBR1971:WBR1972 WLN1971:WLN1972 WVJ1971:WVJ1972 B3100:B3101 IX2340 ST2340 ACP2340 AML2340 AWH2340 BGD2340 BPZ2340 BZV2340 CJR2340 CTN2340 DDJ2340 DNF2340 DXB2340 EGX2340 EQT2340 FAP2340 FKL2340 FUH2340 GED2340 GNZ2340 GXV2340 HHR2340 HRN2340 IBJ2340 ILF2340 IVB2340 JEX2340 JOT2340 JYP2340 KIL2340 KSH2340 LCD2340 LLZ2340 LVV2340 MFR2340 MPN2340 MZJ2340 NJF2340 NTB2340 OCX2340 OMT2340 OWP2340 PGL2340 PQH2340 QAD2340 QJZ2340 QTV2340 RDR2340 RNN2340 RXJ2340 SHF2340 SRB2340 TAX2340 TKT2340 TUP2340 UEL2340 UOH2340 UYD2340 VHZ2340 VRV2340 WBR2340 WLN2340 WVJ2340 WVJ4878:WVJ4879 IX7984:IX7985 ST7984:ST7985 ACP7984:ACP7985 AML7984:AML7985 AWH7984:AWH7985 BGD7984:BGD7985 BPZ7984:BPZ7985 BZV7984:BZV7985 CJR7984:CJR7985 CTN7984:CTN7985 DDJ7984:DDJ7985 DNF7984:DNF7985 DXB7984:DXB7985 EGX7984:EGX7985 EQT7984:EQT7985 FAP7984:FAP7985 FKL7984:FKL7985 FUH7984:FUH7985 GED7984:GED7985 GNZ7984:GNZ7985 GXV7984:GXV7985 HHR7984:HHR7985 HRN7984:HRN7985 IBJ7984:IBJ7985 ILF7984:ILF7985 IVB7984:IVB7985 JEX7984:JEX7985 JOT7984:JOT7985 JYP7984:JYP7985 KIL7984:KIL7985 KSH7984:KSH7985 LCD7984:LCD7985 LLZ7984:LLZ7985 LVV7984:LVV7985 MFR7984:MFR7985 MPN7984:MPN7985 MZJ7984:MZJ7985 NJF7984:NJF7985 NTB7984:NTB7985 OCX7984:OCX7985 OMT7984:OMT7985 OWP7984:OWP7985 PGL7984:PGL7985 PQH7984:PQH7985 QAD7984:QAD7985 QJZ7984:QJZ7985 QTV7984:QTV7985 RDR7984:RDR7985 RNN7984:RNN7985 RXJ7984:RXJ7985 SHF7984:SHF7985 SRB7984:SRB7985 TAX7984:TAX7985 TKT7984:TKT7985 TUP7984:TUP7985 UEL7984:UEL7985 UOH7984:UOH7985 UYD7984:UYD7985 VHZ7984:VHZ7985 VRV7984:VRV7985 WBR7984:WBR7985 WLN7984:WLN7985 WVJ7984:WVJ7985 B2745:B2746 IX2745:IX2746 ST2745:ST2746 ACP2745:ACP2746 AML2745:AML2746 AWH2745:AWH2746 BGD2745:BGD2746 BPZ2745:BPZ2746 BZV2745:BZV2746 CJR2745:CJR2746 CTN2745:CTN2746 DDJ2745:DDJ2746 DNF2745:DNF2746 DXB2745:DXB2746 EGX2745:EGX2746 EQT2745:EQT2746 FAP2745:FAP2746 FKL2745:FKL2746 FUH2745:FUH2746 GED2745:GED2746 GNZ2745:GNZ2746 GXV2745:GXV2746 HHR2745:HHR2746 HRN2745:HRN2746 IBJ2745:IBJ2746 ILF2745:ILF2746 IVB2745:IVB2746 JEX2745:JEX2746 JOT2745:JOT2746 JYP2745:JYP2746 KIL2745:KIL2746 KSH2745:KSH2746 LCD2745:LCD2746 LLZ2745:LLZ2746 LVV2745:LVV2746 MFR2745:MFR2746 MPN2745:MPN2746 MZJ2745:MZJ2746 NJF2745:NJF2746 NTB2745:NTB2746 OCX2745:OCX2746 OMT2745:OMT2746 OWP2745:OWP2746 PGL2745:PGL2746 PQH2745:PQH2746 QAD2745:QAD2746 QJZ2745:QJZ2746 QTV2745:QTV2746 RDR2745:RDR2746 RNN2745:RNN2746 RXJ2745:RXJ2746 SHF2745:SHF2746 SRB2745:SRB2746 TAX2745:TAX2746 TKT2745:TKT2746 TUP2745:TUP2746 UEL2745:UEL2746 UOH2745:UOH2746 UYD2745:UYD2746 VHZ2745:VHZ2746 VRV2745:VRV2746 WBR2745:WBR2746 WLN2745:WLN2746 WVJ2745:WVJ2746 B2819:B2820 B3076 IX3076 ST3076 ACP3076 AML3076 AWH3076 BGD3076 BPZ3076 BZV3076 CJR3076 CTN3076 DDJ3076 DNF3076 DXB3076 EGX3076 EQT3076 FAP3076 FKL3076 FUH3076 GED3076 GNZ3076 GXV3076 HHR3076 HRN3076 IBJ3076 ILF3076 IVB3076 JEX3076 JOT3076 JYP3076 KIL3076 KSH3076 LCD3076 LLZ3076 LVV3076 MFR3076 MPN3076 MZJ3076 NJF3076 NTB3076 OCX3076 OMT3076 OWP3076 PGL3076 PQH3076 QAD3076 QJZ3076 QTV3076 RDR3076 RNN3076 RXJ3076 SHF3076 SRB3076 TAX3076 TKT3076 TUP3076 UEL3076 UOH3076 UYD3076 VHZ3076 VRV3076 WBR3076 WLN3076 WVJ3076 B3153 IX3153 ST3153 ACP3153 AML3153 AWH3153 BGD3153 BPZ3153 BZV3153 CJR3153 CTN3153 DDJ3153 DNF3153 DXB3153 EGX3153 EQT3153 FAP3153 FKL3153 FUH3153 GED3153 GNZ3153 GXV3153 HHR3153 HRN3153 IBJ3153 ILF3153 IVB3153 JEX3153 JOT3153 JYP3153 KIL3153 KSH3153 LCD3153 LLZ3153 LVV3153 MFR3153 MPN3153 MZJ3153 NJF3153 NTB3153 OCX3153 OMT3153 OWP3153 PGL3153 PQH3153 QAD3153 QJZ3153 QTV3153 RDR3153 RNN3153 RXJ3153 SHF3153 SRB3153 TAX3153 TKT3153 TUP3153 UEL3153 UOH3153 UYD3153 VHZ3153 VRV3153 WBR3153 WLN3153 WVJ3153 B3343 IX3343 ST3343 ACP3343 AML3343 AWH3343 BGD3343 BPZ3343 BZV3343 CJR3343 CTN3343 DDJ3343 DNF3343 DXB3343 EGX3343 EQT3343 FAP3343 FKL3343 FUH3343 GED3343 GNZ3343 GXV3343 HHR3343 HRN3343 IBJ3343 ILF3343 IVB3343 JEX3343 JOT3343 JYP3343 KIL3343 KSH3343 LCD3343 LLZ3343 LVV3343 MFR3343 MPN3343 MZJ3343 NJF3343 NTB3343 OCX3343 OMT3343 OWP3343 PGL3343 PQH3343 QAD3343 QJZ3343 QTV3343 RDR3343 RNN3343 RXJ3343 SHF3343 SRB3343 TAX3343 TKT3343 TUP3343 UEL3343 UOH3343 UYD3343 VHZ3343 VRV3343 WBR3343 WLN3343 WVJ3343 B3644:B3646 IX3644:IX3646 ST3644:ST3646 ACP3644:ACP3646 AML3644:AML3646 AWH3644:AWH3646 BGD3644:BGD3646 BPZ3644:BPZ3646 BZV3644:BZV3646 CJR3644:CJR3646 CTN3644:CTN3646 DDJ3644:DDJ3646 DNF3644:DNF3646 DXB3644:DXB3646 EGX3644:EGX3646 EQT3644:EQT3646 FAP3644:FAP3646 FKL3644:FKL3646 FUH3644:FUH3646 GED3644:GED3646 GNZ3644:GNZ3646 GXV3644:GXV3646 HHR3644:HHR3646 HRN3644:HRN3646 IBJ3644:IBJ3646 ILF3644:ILF3646 IVB3644:IVB3646 JEX3644:JEX3646 JOT3644:JOT3646 JYP3644:JYP3646 KIL3644:KIL3646 KSH3644:KSH3646 LCD3644:LCD3646 LLZ3644:LLZ3646 LVV3644:LVV3646 MFR3644:MFR3646 MPN3644:MPN3646 MZJ3644:MZJ3646 NJF3644:NJF3646 NTB3644:NTB3646 OCX3644:OCX3646 OMT3644:OMT3646 OWP3644:OWP3646 PGL3644:PGL3646 PQH3644:PQH3646 QAD3644:QAD3646 QJZ3644:QJZ3646 QTV3644:QTV3646 RDR3644:RDR3646 RNN3644:RNN3646 RXJ3644:RXJ3646 SHF3644:SHF3646 SRB3644:SRB3646 TAX3644:TAX3646 TKT3644:TKT3646 TUP3644:TUP3646 UEL3644:UEL3646 UOH3644:UOH3646 UYD3644:UYD3646 VHZ3644:VHZ3646 VRV3644:VRV3646 WBR3644:WBR3646 WLN3644:WLN3646 WVJ3644:WVJ3646 B3783 IX3783 ST3783 ACP3783 AML3783 AWH3783 BGD3783 BPZ3783 BZV3783 CJR3783 CTN3783 DDJ3783 DNF3783 DXB3783 EGX3783 EQT3783 FAP3783 FKL3783 FUH3783 GED3783 GNZ3783 GXV3783 HHR3783 HRN3783 IBJ3783 ILF3783 IVB3783 JEX3783 JOT3783 JYP3783 KIL3783 KSH3783 LCD3783 LLZ3783 LVV3783 MFR3783 MPN3783 MZJ3783 NJF3783 NTB3783 OCX3783 OMT3783 OWP3783 PGL3783 PQH3783 QAD3783 QJZ3783 QTV3783 RDR3783 RNN3783 RXJ3783 SHF3783 SRB3783 TAX3783 TKT3783 TUP3783 UEL3783 UOH3783 UYD3783 VHZ3783 VRV3783 WBR3783 WLN3783 WVJ3783 B3886 IX3886 ST3886 ACP3886 AML3886 AWH3886 BGD3886 BPZ3886 BZV3886 CJR3886 CTN3886 DDJ3886 DNF3886 DXB3886 EGX3886 EQT3886 FAP3886 FKL3886 FUH3886 GED3886 GNZ3886 GXV3886 HHR3886 HRN3886 IBJ3886 ILF3886 IVB3886 JEX3886 JOT3886 JYP3886 KIL3886 KSH3886 LCD3886 LLZ3886 LVV3886 MFR3886 MPN3886 MZJ3886 NJF3886 NTB3886 OCX3886 OMT3886 OWP3886 PGL3886 PQH3886 QAD3886 QJZ3886 QTV3886 RDR3886 RNN3886 RXJ3886 SHF3886 SRB3886 TAX3886 TKT3886 TUP3886 UEL3886 UOH3886 UYD3886 VHZ3886 VRV3886 WBR3886 WLN3886 WVJ3886 B4002 IX4002 ST4002 ACP4002 AML4002 AWH4002 BGD4002 BPZ4002 BZV4002 CJR4002 CTN4002 DDJ4002 DNF4002 DXB4002 EGX4002 EQT4002 FAP4002 FKL4002 FUH4002 GED4002 GNZ4002 GXV4002 HHR4002 HRN4002 IBJ4002 ILF4002 IVB4002 JEX4002 JOT4002 JYP4002 KIL4002 KSH4002 LCD4002 LLZ4002 LVV4002 MFR4002 MPN4002 MZJ4002 NJF4002 NTB4002 OCX4002 OMT4002 OWP4002 PGL4002 PQH4002 QAD4002 QJZ4002 QTV4002 RDR4002 RNN4002 RXJ4002 SHF4002 SRB4002 TAX4002 TKT4002 TUP4002 UEL4002 UOH4002 UYD4002 VHZ4002 VRV4002 WBR4002 WLN4002 WVJ4002 B1007 WVJ1007 WLN1007 WBR1007 VRV1007 VHZ1007 UYD1007 UOH1007 UEL1007 TUP1007 TKT1007 TAX1007 SRB1007 SHF1007 RXJ1007 RNN1007 RDR1007 QTV1007 QJZ1007 QAD1007 PQH1007 PGL1007 OWP1007 OMT1007 OCX1007 NTB1007 NJF1007 MZJ1007 MPN1007 MFR1007 LVV1007 LLZ1007 LCD1007 KSH1007 KIL1007 JYP1007 JOT1007 JEX1007 IVB1007 ILF1007 IBJ1007 HRN1007 HHR1007 GXV1007 GNZ1007 GED1007 FUH1007 FKL1007 FAP1007 EQT1007 EGX1007 DXB1007 DNF1007 DDJ1007 CTN1007 CJR1007 BZV1007 BPZ1007 BGD1007 AWH1007 AML1007 ACP1007 ST1007 IX1007 B911 B4427 IX4427 ST4427 ACP4427 AML4427 AWH4427 BGD4427 BPZ4427 BZV4427 CJR4427 CTN4427 DDJ4427 DNF4427 DXB4427 EGX4427 EQT4427 FAP4427 FKL4427 FUH4427 GED4427 GNZ4427 GXV4427 HHR4427 HRN4427 IBJ4427 ILF4427 IVB4427 JEX4427 JOT4427 JYP4427 KIL4427 KSH4427 LCD4427 LLZ4427 LVV4427 MFR4427 MPN4427 MZJ4427 NJF4427 NTB4427 OCX4427 OMT4427 OWP4427 PGL4427 PQH4427 QAD4427 QJZ4427 QTV4427 RDR4427 RNN4427 RXJ4427 SHF4427 SRB4427 TAX4427 TKT4427 TUP4427 UEL4427 UOH4427 UYD4427 VHZ4427 VRV4427 WBR4427 WLN4427 WVJ4427 B4512 IX4512 ST4512 ACP4512 AML4512 AWH4512 BGD4512 BPZ4512 BZV4512 CJR4512 CTN4512 DDJ4512 DNF4512 DXB4512 EGX4512 EQT4512 FAP4512 FKL4512 FUH4512 GED4512 GNZ4512 GXV4512 HHR4512 HRN4512 IBJ4512 ILF4512 IVB4512 JEX4512 JOT4512 JYP4512 KIL4512 KSH4512 LCD4512 LLZ4512 LVV4512 MFR4512 MPN4512 MZJ4512 NJF4512 NTB4512 OCX4512 OMT4512 OWP4512 PGL4512 PQH4512 QAD4512 QJZ4512 QTV4512 RDR4512 RNN4512 RXJ4512 SHF4512 SRB4512 TAX4512 TKT4512 TUP4512 UEL4512 UOH4512 UYD4512 VHZ4512 VRV4512 WBR4512 WLN4512 WVJ4512 B4557:B4558 IX4557:IX4558 ST4557:ST4558 ACP4557:ACP4558 AML4557:AML4558 AWH4557:AWH4558 BGD4557:BGD4558 BPZ4557:BPZ4558 BZV4557:BZV4558 CJR4557:CJR4558 CTN4557:CTN4558 DDJ4557:DDJ4558 DNF4557:DNF4558 DXB4557:DXB4558 EGX4557:EGX4558 EQT4557:EQT4558 FAP4557:FAP4558 FKL4557:FKL4558 FUH4557:FUH4558 GED4557:GED4558 GNZ4557:GNZ4558 GXV4557:GXV4558 HHR4557:HHR4558 HRN4557:HRN4558 IBJ4557:IBJ4558 ILF4557:ILF4558 IVB4557:IVB4558 JEX4557:JEX4558 JOT4557:JOT4558 JYP4557:JYP4558 KIL4557:KIL4558 KSH4557:KSH4558 LCD4557:LCD4558 LLZ4557:LLZ4558 LVV4557:LVV4558 MFR4557:MFR4558 MPN4557:MPN4558 MZJ4557:MZJ4558 NJF4557:NJF4558 NTB4557:NTB4558 OCX4557:OCX4558 OMT4557:OMT4558 OWP4557:OWP4558 PGL4557:PGL4558 PQH4557:PQH4558 QAD4557:QAD4558 QJZ4557:QJZ4558 QTV4557:QTV4558 RDR4557:RDR4558 RNN4557:RNN4558 RXJ4557:RXJ4558 SHF4557:SHF4558 SRB4557:SRB4558 TAX4557:TAX4558 TKT4557:TKT4558 TUP4557:TUP4558 UEL4557:UEL4558 UOH4557:UOH4558 UYD4557:UYD4558 VHZ4557:VHZ4558 VRV4557:VRV4558 WBR4557:WBR4558 WLN4557:WLN4558 WVJ4557:WVJ4558 B4703 IX4703 ST4703 ACP4703 AML4703 AWH4703 BGD4703 BPZ4703 BZV4703 CJR4703 CTN4703 DDJ4703 DNF4703 DXB4703 EGX4703 EQT4703 FAP4703 FKL4703 FUH4703 GED4703 GNZ4703 GXV4703 HHR4703 HRN4703 IBJ4703 ILF4703 IVB4703 JEX4703 JOT4703 JYP4703 KIL4703 KSH4703 LCD4703 LLZ4703 LVV4703 MFR4703 MPN4703 MZJ4703 NJF4703 NTB4703 OCX4703 OMT4703 OWP4703 PGL4703 PQH4703 QAD4703 QJZ4703 QTV4703 RDR4703 RNN4703 RXJ4703 SHF4703 SRB4703 TAX4703 TKT4703 TUP4703 UEL4703 UOH4703 UYD4703 VHZ4703 VRV4703 WBR4703 WLN4703 WVJ4703 WLN4804:WLN4806 WBR4804:WBR4806 VRV4804:VRV4806 VHZ4804:VHZ4806 UYD4804:UYD4806 UOH4804:UOH4806 UEL4804:UEL4806 TUP4804:TUP4806 TKT4804:TKT4806 TAX4804:TAX4806 SRB4804:SRB4806 SHF4804:SHF4806 RXJ4804:RXJ4806 RNN4804:RNN4806 RDR4804:RDR4806 QTV4804:QTV4806 QJZ4804:QJZ4806 QAD4804:QAD4806 PQH4804:PQH4806 PGL4804:PGL4806 OWP4804:OWP4806 OMT4804:OMT4806 OCX4804:OCX4806 NTB4804:NTB4806 NJF4804:NJF4806 MZJ4804:MZJ4806 MPN4804:MPN4806 MFR4804:MFR4806 LVV4804:LVV4806 LLZ4804:LLZ4806 LCD4804:LCD4806 KSH4804:KSH4806 KIL4804:KIL4806 JYP4804:JYP4806 JOT4804:JOT4806 JEX4804:JEX4806 IVB4804:IVB4806 ILF4804:ILF4806 IBJ4804:IBJ4806 HRN4804:HRN4806 HHR4804:HHR4806 GXV4804:GXV4806 GNZ4804:GNZ4806 GED4804:GED4806 FUH4804:FUH4806 FKL4804:FKL4806 FAP4804:FAP4806 EQT4804:EQT4806 EGX4804:EGX4806 DXB4804:DXB4806 DNF4804:DNF4806 DDJ4804:DDJ4806 CTN4804:CTN4806 CJR4804:CJR4806 BZV4804:BZV4806 BPZ4804:BPZ4806 BGD4804:BGD4806 AWH4804:AWH4806 AML4804:AML4806 ACP4804:ACP4806 ST4804:ST4806 IX4804:IX4806 B4804:B4806 WVJ4804:WVJ4806 B4878:B4879 IX4878:IX4879 ST4878:ST4879 ACP4878:ACP4879 AML4878:AML4879 AWH4878:AWH4879 BGD4878:BGD4879 BPZ4878:BPZ4879 BZV4878:BZV4879 CJR4878:CJR4879 CTN4878:CTN4879 DDJ4878:DDJ4879 DNF4878:DNF4879 DXB4878:DXB4879 EGX4878:EGX4879 EQT4878:EQT4879 FAP4878:FAP4879 FKL4878:FKL4879 FUH4878:FUH4879 GED4878:GED4879 GNZ4878:GNZ4879 GXV4878:GXV4879 HHR4878:HHR4879 HRN4878:HRN4879 IBJ4878:IBJ4879 ILF4878:ILF4879 IVB4878:IVB4879 JEX4878:JEX4879 JOT4878:JOT4879 JYP4878:JYP4879 KIL4878:KIL4879 KSH4878:KSH4879 LCD4878:LCD4879 LLZ4878:LLZ4879 LVV4878:LVV4879 MFR4878:MFR4879 MPN4878:MPN4879 MZJ4878:MZJ4879 NJF4878:NJF4879 NTB4878:NTB4879 OCX4878:OCX4879 OMT4878:OMT4879 OWP4878:OWP4879 PGL4878:PGL4879 PQH4878:PQH4879 QAD4878:QAD4879 QJZ4878:QJZ4879 QTV4878:QTV4879 RDR4878:RDR4879 RNN4878:RNN4879 RXJ4878:RXJ4879 SHF4878:SHF4879 SRB4878:SRB4879 TAX4878:TAX4879 TKT4878:TKT4879 TUP4878:TUP4879 UEL4878:UEL4879 UOH4878:UOH4879 UYD4878:UYD4879 VHZ4878:VHZ4879 VRV4878:VRV4879 WBR4878:WBR4879 WLN4878:WLN4879 IX7573 IX8128 B8128 ST8128 ACP8128 AML8128 AWH8128 BGD8128 BPZ8128 BZV8128 CJR8128 CTN8128 DDJ8128 DNF8128 DXB8128 EGX8128 EQT8128 FAP8128 FKL8128 FUH8128 GED8128 GNZ8128 GXV8128 HHR8128 HRN8128 IBJ8128 ILF8128 IVB8128 JEX8128 JOT8128 JYP8128 KIL8128 KSH8128 LCD8128 LLZ8128 LVV8128 MFR8128 MPN8128 MZJ8128 NJF8128 NTB8128 OCX8128 OMT8128 OWP8128 PGL8128 PQH8128 QAD8128 QJZ8128 QTV8128 RDR8128 RNN8128 RXJ8128 SHF8128 SRB8128 TAX8128 TKT8128 TUP8128 UEL8128 UOH8128 UYD8128 VHZ8128 VRV8128 WBR8128 WLN8128 WVJ8128 B3080:B3081 B6043:B6044 IX6043:IX6044 ST6043:ST6044 ACP6043:ACP6044 AML6043:AML6044 AWH6043:AWH6044 BGD6043:BGD6044 BPZ6043:BPZ6044 BZV6043:BZV6044 CJR6043:CJR6044 CTN6043:CTN6044 DDJ6043:DDJ6044 DNF6043:DNF6044 DXB6043:DXB6044 EGX6043:EGX6044 EQT6043:EQT6044 FAP6043:FAP6044 FKL6043:FKL6044 FUH6043:FUH6044 GED6043:GED6044 GNZ6043:GNZ6044 GXV6043:GXV6044 HHR6043:HHR6044 HRN6043:HRN6044 IBJ6043:IBJ6044 ILF6043:ILF6044 IVB6043:IVB6044 JEX6043:JEX6044 JOT6043:JOT6044 JYP6043:JYP6044 KIL6043:KIL6044 KSH6043:KSH6044 LCD6043:LCD6044 LLZ6043:LLZ6044 LVV6043:LVV6044 MFR6043:MFR6044 MPN6043:MPN6044 MZJ6043:MZJ6044 NJF6043:NJF6044 NTB6043:NTB6044 OCX6043:OCX6044 OMT6043:OMT6044 OWP6043:OWP6044 PGL6043:PGL6044 PQH6043:PQH6044 QAD6043:QAD6044 QJZ6043:QJZ6044 QTV6043:QTV6044 RDR6043:RDR6044 RNN6043:RNN6044 RXJ6043:RXJ6044 SHF6043:SHF6044 SRB6043:SRB6044 TAX6043:TAX6044 TKT6043:TKT6044 TUP6043:TUP6044 UEL6043:UEL6044 UOH6043:UOH6044 UYD6043:UYD6044 VHZ6043:VHZ6044 VRV6043:VRV6044 WBR6043:WBR6044 WLN6043:WLN6044 WVJ6043:WVJ6044 ST7573 ACP7573 AML7573 AWH7573 BGD7573 BPZ7573 BZV7573 CJR7573 CTN7573 DDJ7573 DNF7573 DXB7573 EGX7573 EQT7573 FAP7573 FKL7573 FUH7573 GED7573 GNZ7573 GXV7573 HHR7573 HRN7573 IBJ7573 ILF7573 IVB7573 JEX7573 JOT7573 JYP7573 KIL7573 KSH7573 LCD7573 LLZ7573 LVV7573 MFR7573 MPN7573 MZJ7573 NJF7573 NTB7573 OCX7573 OMT7573 OWP7573 PGL7573 PQH7573 QAD7573 QJZ7573 QTV7573 RDR7573 RNN7573 RXJ7573 SHF7573 SRB7573 TAX7573 TKT7573 TUP7573 UEL7573 UOH7573 UYD7573 VHZ7573 VRV7573 WBR7573 WLN7573 WVJ7573 WVJ7821 B7729:B7730 IX7729:IX7730 ST7729:ST7730 ACP7729:ACP7730 AML7729:AML7730 AWH7729:AWH7730 BGD7729:BGD7730 BPZ7729:BPZ7730 BZV7729:BZV7730 CJR7729:CJR7730 CTN7729:CTN7730 DDJ7729:DDJ7730 DNF7729:DNF7730 DXB7729:DXB7730 EGX7729:EGX7730 EQT7729:EQT7730 FAP7729:FAP7730 FKL7729:FKL7730 FUH7729:FUH7730 GED7729:GED7730 GNZ7729:GNZ7730 GXV7729:GXV7730 HHR7729:HHR7730 HRN7729:HRN7730 IBJ7729:IBJ7730 ILF7729:ILF7730 IVB7729:IVB7730 JEX7729:JEX7730 JOT7729:JOT7730 JYP7729:JYP7730 KIL7729:KIL7730 KSH7729:KSH7730 LCD7729:LCD7730 LLZ7729:LLZ7730 LVV7729:LVV7730 MFR7729:MFR7730 MPN7729:MPN7730 MZJ7729:MZJ7730 NJF7729:NJF7730 NTB7729:NTB7730 OCX7729:OCX7730 OMT7729:OMT7730 OWP7729:OWP7730 PGL7729:PGL7730 PQH7729:PQH7730 QAD7729:QAD7730 QJZ7729:QJZ7730 QTV7729:QTV7730 RDR7729:RDR7730 RNN7729:RNN7730 RXJ7729:RXJ7730 SHF7729:SHF7730 SRB7729:SRB7730 TAX7729:TAX7730 TKT7729:TKT7730 TUP7729:TUP7730 UEL7729:UEL7730 UOH7729:UOH7730 UYD7729:UYD7730 VHZ7729:VHZ7730 VRV7729:VRV7730 WBR7729:WBR7730 WLN7729:WLN7730 WVJ7729:WVJ7730 B7780 IX7780 ST7780 ACP7780 AML7780 AWH7780 BGD7780 BPZ7780 BZV7780 CJR7780 CTN7780 DDJ7780 DNF7780 DXB7780 EGX7780 EQT7780 FAP7780 FKL7780 FUH7780 GED7780 GNZ7780 GXV7780 HHR7780 HRN7780 IBJ7780 ILF7780 IVB7780 JEX7780 JOT7780 JYP7780 KIL7780 KSH7780 LCD7780 LLZ7780 LVV7780 MFR7780 MPN7780 MZJ7780 NJF7780 NTB7780 OCX7780 OMT7780 OWP7780 PGL7780 PQH7780 QAD7780 QJZ7780 QTV7780 RDR7780 RNN7780 RXJ7780 SHF7780 SRB7780 TAX7780 TKT7780 TUP7780 UEL7780 UOH7780 UYD7780 VHZ7780 VRV7780 WBR7780 WLN7780 WVJ7780 B7821 IX7821 ST7821 ACP7821 AML7821 AWH7821 BGD7821 BPZ7821 BZV7821 CJR7821 CTN7821 DDJ7821 DNF7821 DXB7821 EGX7821 EQT7821 FAP7821 FKL7821 FUH7821 GED7821 GNZ7821 GXV7821 HHR7821 HRN7821 IBJ7821 ILF7821 IVB7821 JEX7821 JOT7821 JYP7821 KIL7821 KSH7821 LCD7821 LLZ7821 LVV7821 MFR7821 MPN7821 MZJ7821 NJF7821 NTB7821 OCX7821 OMT7821 OWP7821 PGL7821 PQH7821 QAD7821 QJZ7821 QTV7821 RDR7821 RNN7821 RXJ7821 SHF7821 SRB7821 TAX7821 TKT7821 TUP7821 UEL7821 UOH7821 UYD7821 VHZ7821 VRV7821 WBR7821 WLN7821" xr:uid="{00000000-0002-0000-0300-00000A000000}">
      <formula1>$B$3:$B$3</formula1>
    </dataValidation>
    <dataValidation type="list" allowBlank="1" showInputMessage="1" showErrorMessage="1" error="Выберете значение из списка, при его отсутствии добавьте в справочник в скрытой области над таблицей" sqref="B694:B696 B825:B827 B1547:B1549 B1390:B1393 B310:B312 B403:B406 B1475:B1478 B588:B590 B655:B657 B912:B915 B930:B931 B235:B238 B257:B272 B106:B114 B103:B104 B765:B768" xr:uid="{00000000-0002-0000-0300-00000B000000}">
      <formula1>$C$4:$C$14</formula1>
    </dataValidation>
    <dataValidation type="time" allowBlank="1" showInputMessage="1" showErrorMessage="1" errorTitle="ОШИБКА" error="Недопустимый формат времени" sqref="G1606 E1555 G1416 E1416 G1499 E1499 E1606 E1329 E1356 G1356 E1604 E1737:E1739 E1741 G1741 E2085 E2223 E7847 E2809:E2811 E2836:E2838 E3240:E3241 E3763 E252 G993 E993 E1036 E781:E782 E698 E322 E882 E187 E5411 E5876 E7285 E7632 E7712:E7714" xr:uid="{00000000-0002-0000-0300-00000C000000}">
      <formula1>0</formula1>
      <formula2>0.999988425925925</formula2>
    </dataValidation>
    <dataValidation type="list" errorStyle="warning" allowBlank="1" showInputMessage="1" showErrorMessage="1" errorTitle="Внимание" error="Организация отсутсвует в справочнике" sqref="C1597:C1598 IY1597:IY1598 SU1597:SU1598 ACQ1597:ACQ1598 AMM1597:AMM1598 AWI1597:AWI1598 BGE1597:BGE1598 BQA1597:BQA1598 BZW1597:BZW1598 CJS1597:CJS1598 CTO1597:CTO1598 DDK1597:DDK1598 DNG1597:DNG1598 DXC1597:DXC1598 EGY1597:EGY1598 EQU1597:EQU1598 FAQ1597:FAQ1598 FKM1597:FKM1598 FUI1597:FUI1598 GEE1597:GEE1598 GOA1597:GOA1598 GXW1597:GXW1598 HHS1597:HHS1598 HRO1597:HRO1598 IBK1597:IBK1598 ILG1597:ILG1598 IVC1597:IVC1598 JEY1597:JEY1598 JOU1597:JOU1598 JYQ1597:JYQ1598 KIM1597:KIM1598 KSI1597:KSI1598 LCE1597:LCE1598 LMA1597:LMA1598 LVW1597:LVW1598 MFS1597:MFS1598 MPO1597:MPO1598 MZK1597:MZK1598 NJG1597:NJG1598 NTC1597:NTC1598 OCY1597:OCY1598 OMU1597:OMU1598 OWQ1597:OWQ1598 PGM1597:PGM1598 PQI1597:PQI1598 QAE1597:QAE1598 QKA1597:QKA1598 QTW1597:QTW1598 RDS1597:RDS1598 RNO1597:RNO1598 RXK1597:RXK1598 SHG1597:SHG1598 SRC1597:SRC1598 TAY1597:TAY1598 TKU1597:TKU1598 TUQ1597:TUQ1598 UEM1597:UEM1598 UOI1597:UOI1598 UYE1597:UYE1598 VIA1597:VIA1598 VRW1597:VRW1598 WBS1597:WBS1598 WLO1597:WLO1598 WVK1597:WVK1598 C1645:C1647 IY1645:IY1647 SU1645:SU1647 ACQ1645:ACQ1647 AMM1645:AMM1647 AWI1645:AWI1647 BGE1645:BGE1647 BQA1645:BQA1647 BZW1645:BZW1647 CJS1645:CJS1647 CTO1645:CTO1647 DDK1645:DDK1647 DNG1645:DNG1647 DXC1645:DXC1647 EGY1645:EGY1647 EQU1645:EQU1647 FAQ1645:FAQ1647 FKM1645:FKM1647 FUI1645:FUI1647 GEE1645:GEE1647 GOA1645:GOA1647 GXW1645:GXW1647 HHS1645:HHS1647 HRO1645:HRO1647 IBK1645:IBK1647 ILG1645:ILG1647 IVC1645:IVC1647 JEY1645:JEY1647 JOU1645:JOU1647 JYQ1645:JYQ1647 KIM1645:KIM1647 KSI1645:KSI1647 LCE1645:LCE1647 LMA1645:LMA1647 LVW1645:LVW1647 MFS1645:MFS1647 MPO1645:MPO1647 MZK1645:MZK1647 NJG1645:NJG1647 NTC1645:NTC1647 OCY1645:OCY1647 OMU1645:OMU1647 OWQ1645:OWQ1647 PGM1645:PGM1647 PQI1645:PQI1647 QAE1645:QAE1647 QKA1645:QKA1647 QTW1645:QTW1647 RDS1645:RDS1647 RNO1645:RNO1647 RXK1645:RXK1647 SHG1645:SHG1647 SRC1645:SRC1647 TAY1645:TAY1647 TKU1645:TKU1647 TUQ1645:TUQ1647 UEM1645:UEM1647 UOI1645:UOI1647 UYE1645:UYE1647 VIA1645:VIA1647 VRW1645:VRW1647 WBS1645:WBS1647 WLO1645:WLO1647 WVK1645:WVK1647 C1550:C1551 IY1550:IY1551 SU1550:SU1551 ACQ1550:ACQ1551 AMM1550:AMM1551 AWI1550:AWI1551 BGE1550:BGE1551 BQA1550:BQA1551 BZW1550:BZW1551 CJS1550:CJS1551 CTO1550:CTO1551 DDK1550:DDK1551 DNG1550:DNG1551 DXC1550:DXC1551 EGY1550:EGY1551 EQU1550:EQU1551 FAQ1550:FAQ1551 FKM1550:FKM1551 FUI1550:FUI1551 GEE1550:GEE1551 GOA1550:GOA1551 GXW1550:GXW1551 HHS1550:HHS1551 HRO1550:HRO1551 IBK1550:IBK1551 ILG1550:ILG1551 IVC1550:IVC1551 JEY1550:JEY1551 JOU1550:JOU1551 JYQ1550:JYQ1551 KIM1550:KIM1551 KSI1550:KSI1551 LCE1550:LCE1551 LMA1550:LMA1551 LVW1550:LVW1551 MFS1550:MFS1551 MPO1550:MPO1551 MZK1550:MZK1551 NJG1550:NJG1551 NTC1550:NTC1551 OCY1550:OCY1551 OMU1550:OMU1551 OWQ1550:OWQ1551 PGM1550:PGM1551 PQI1550:PQI1551 QAE1550:QAE1551 QKA1550:QKA1551 QTW1550:QTW1551 RDS1550:RDS1551 RNO1550:RNO1551 RXK1550:RXK1551 SHG1550:SHG1551 SRC1550:SRC1551 TAY1550:TAY1551 TKU1550:TKU1551 TUQ1550:TUQ1551 UEM1550:UEM1551 UOI1550:UOI1551 UYE1550:UYE1551 VIA1550:VIA1551 VRW1550:VRW1551 WBS1550:WBS1551 WLO1550:WLO1551 WVK1550:WVK1551 C1479:C1491 IY1480:IY1491 SU1480:SU1491 ACQ1480:ACQ1491 AMM1480:AMM1491 AWI1480:AWI1491 BGE1480:BGE1491 BQA1480:BQA1491 BZW1480:BZW1491 CJS1480:CJS1491 CTO1480:CTO1491 DDK1480:DDK1491 DNG1480:DNG1491 DXC1480:DXC1491 EGY1480:EGY1491 EQU1480:EQU1491 FAQ1480:FAQ1491 FKM1480:FKM1491 FUI1480:FUI1491 GEE1480:GEE1491 GOA1480:GOA1491 GXW1480:GXW1491 HHS1480:HHS1491 HRO1480:HRO1491 IBK1480:IBK1491 ILG1480:ILG1491 IVC1480:IVC1491 JEY1480:JEY1491 JOU1480:JOU1491 JYQ1480:JYQ1491 KIM1480:KIM1491 KSI1480:KSI1491 LCE1480:LCE1491 LMA1480:LMA1491 LVW1480:LVW1491 MFS1480:MFS1491 MPO1480:MPO1491 MZK1480:MZK1491 NJG1480:NJG1491 NTC1480:NTC1491 OCY1480:OCY1491 OMU1480:OMU1491 OWQ1480:OWQ1491 PGM1480:PGM1491 PQI1480:PQI1491 QAE1480:QAE1491 QKA1480:QKA1491 QTW1480:QTW1491 RDS1480:RDS1491 RNO1480:RNO1491 RXK1480:RXK1491 SHG1480:SHG1491 SRC1480:SRC1491 TAY1480:TAY1491 TKU1480:TKU1491 TUQ1480:TUQ1491 UEM1480:UEM1491 UOI1480:UOI1491 UYE1480:UYE1491 VIA1480:VIA1491 VRW1480:VRW1491 WBS1480:WBS1491 WLO1480:WLO1491 WVK1480:WVK1491 C1723:C1726 IY1723:IY1726 SU1723:SU1726 ACQ1723:ACQ1726 AMM1723:AMM1726 AWI1723:AWI1726 BGE1723:BGE1726 BQA1723:BQA1726 BZW1723:BZW1726 CJS1723:CJS1726 CTO1723:CTO1726 DDK1723:DDK1726 DNG1723:DNG1726 DXC1723:DXC1726 EGY1723:EGY1726 EQU1723:EQU1726 FAQ1723:FAQ1726 FKM1723:FKM1726 FUI1723:FUI1726 GEE1723:GEE1726 GOA1723:GOA1726 GXW1723:GXW1726 HHS1723:HHS1726 HRO1723:HRO1726 IBK1723:IBK1726 ILG1723:ILG1726 IVC1723:IVC1726 JEY1723:JEY1726 JOU1723:JOU1726 JYQ1723:JYQ1726 KIM1723:KIM1726 KSI1723:KSI1726 LCE1723:LCE1726 LMA1723:LMA1726 LVW1723:LVW1726 MFS1723:MFS1726 MPO1723:MPO1726 MZK1723:MZK1726 NJG1723:NJG1726 NTC1723:NTC1726 OCY1723:OCY1726 OMU1723:OMU1726 OWQ1723:OWQ1726 PGM1723:PGM1726 PQI1723:PQI1726 QAE1723:QAE1726 QKA1723:QKA1726 QTW1723:QTW1726 RDS1723:RDS1726 RNO1723:RNO1726 RXK1723:RXK1726 SHG1723:SHG1726 SRC1723:SRC1726 TAY1723:TAY1726 TKU1723:TKU1726 TUQ1723:TUQ1726 UEM1723:UEM1726 UOI1723:UOI1726 UYE1723:UYE1726 VIA1723:VIA1726 VRW1723:VRW1726 WBS1723:WBS1726 WLO1723:WLO1726 WVK1723:WVK1726 C1790:C1791 IY1790:IY1791 SU1790:SU1791 ACQ1790:ACQ1791 AMM1790:AMM1791 AWI1790:AWI1791 BGE1790:BGE1791 BQA1790:BQA1791 BZW1790:BZW1791 CJS1790:CJS1791 CTO1790:CTO1791 DDK1790:DDK1791 DNG1790:DNG1791 DXC1790:DXC1791 EGY1790:EGY1791 EQU1790:EQU1791 FAQ1790:FAQ1791 FKM1790:FKM1791 FUI1790:FUI1791 GEE1790:GEE1791 GOA1790:GOA1791 GXW1790:GXW1791 HHS1790:HHS1791 HRO1790:HRO1791 IBK1790:IBK1791 ILG1790:ILG1791 IVC1790:IVC1791 JEY1790:JEY1791 JOU1790:JOU1791 JYQ1790:JYQ1791 KIM1790:KIM1791 KSI1790:KSI1791 LCE1790:LCE1791 LMA1790:LMA1791 LVW1790:LVW1791 MFS1790:MFS1791 MPO1790:MPO1791 MZK1790:MZK1791 NJG1790:NJG1791 NTC1790:NTC1791 OCY1790:OCY1791 OMU1790:OMU1791 OWQ1790:OWQ1791 PGM1790:PGM1791 PQI1790:PQI1791 QAE1790:QAE1791 QKA1790:QKA1791 QTW1790:QTW1791 RDS1790:RDS1791 RNO1790:RNO1791 RXK1790:RXK1791 SHG1790:SHG1791 SRC1790:SRC1791 TAY1790:TAY1791 TKU1790:TKU1791 TUQ1790:TUQ1791 UEM1790:UEM1791 UOI1790:UOI1791 UYE1790:UYE1791 VIA1790:VIA1791 VRW1790:VRW1791 WBS1790:WBS1791 WLO1790:WLO1791 WVK1790:WVK1791 C1394:C1404 IY1394:IY1404 SU1394:SU1404 ACQ1394:ACQ1404 AMM1394:AMM1404 AWI1394:AWI1404 BGE1394:BGE1404 BQA1394:BQA1404 BZW1394:BZW1404 CJS1394:CJS1404 CTO1394:CTO1404 DDK1394:DDK1404 DNG1394:DNG1404 DXC1394:DXC1404 EGY1394:EGY1404 EQU1394:EQU1404 FAQ1394:FAQ1404 FKM1394:FKM1404 FUI1394:FUI1404 GEE1394:GEE1404 GOA1394:GOA1404 GXW1394:GXW1404 HHS1394:HHS1404 HRO1394:HRO1404 IBK1394:IBK1404 ILG1394:ILG1404 IVC1394:IVC1404 JEY1394:JEY1404 JOU1394:JOU1404 JYQ1394:JYQ1404 KIM1394:KIM1404 KSI1394:KSI1404 LCE1394:LCE1404 LMA1394:LMA1404 LVW1394:LVW1404 MFS1394:MFS1404 MPO1394:MPO1404 MZK1394:MZK1404 NJG1394:NJG1404 NTC1394:NTC1404 OCY1394:OCY1404 OMU1394:OMU1404 OWQ1394:OWQ1404 PGM1394:PGM1404 PQI1394:PQI1404 QAE1394:QAE1404 QKA1394:QKA1404 QTW1394:QTW1404 RDS1394:RDS1404 RNO1394:RNO1404 RXK1394:RXK1404 SHG1394:SHG1404 SRC1394:SRC1404 TAY1394:TAY1404 TKU1394:TKU1404 TUQ1394:TUQ1404 UEM1394:UEM1404 UOI1394:UOI1404 UYE1394:UYE1404 VIA1394:VIA1404 VRW1394:VRW1404 WBS1394:WBS1404 WLO1394:WLO1404 WVK1394:WVK1404 WVK2012 C2012 IY2012 SU2012 ACQ2012 AMM2012 AWI2012 BGE2012 BQA2012 BZW2012 CJS2012 CTO2012 DDK2012 DNG2012 DXC2012 EGY2012 EQU2012 FAQ2012 FKM2012 FUI2012 GEE2012 GOA2012 GXW2012 HHS2012 HRO2012 IBK2012 ILG2012 IVC2012 JEY2012 JOU2012 JYQ2012 KIM2012 KSI2012 LCE2012 LMA2012 LVW2012 MFS2012 MPO2012 MZK2012 NJG2012 NTC2012 OCY2012 OMU2012 OWQ2012 PGM2012 PQI2012 QAE2012 QKA2012 QTW2012 RDS2012 RNO2012 RXK2012 SHG2012 SRC2012 TAY2012 TKU2012 TUQ2012 UEM2012 UOI2012 UYE2012 VIA2012 VRW2012 WBS2012 WLO2012 WVK1854:WVK1859 WLO1854:WLO1859 WBS1854:WBS1859 VRW1854:VRW1859 VIA1854:VIA1859 UYE1854:UYE1859 UOI1854:UOI1859 UEM1854:UEM1859 TUQ1854:TUQ1859 TKU1854:TKU1859 TAY1854:TAY1859 SRC1854:SRC1859 SHG1854:SHG1859 RXK1854:RXK1859 RNO1854:RNO1859 RDS1854:RDS1859 QTW1854:QTW1859 QKA1854:QKA1859 QAE1854:QAE1859 PQI1854:PQI1859 PGM1854:PGM1859 OWQ1854:OWQ1859 OMU1854:OMU1859 OCY1854:OCY1859 NTC1854:NTC1859 NJG1854:NJG1859 MZK1854:MZK1859 MPO1854:MPO1859 MFS1854:MFS1859 LVW1854:LVW1859 LMA1854:LMA1859 LCE1854:LCE1859 KSI1854:KSI1859 KIM1854:KIM1859 JYQ1854:JYQ1859 JOU1854:JOU1859 JEY1854:JEY1859 IVC1854:IVC1859 ILG1854:ILG1859 IBK1854:IBK1859 HRO1854:HRO1859 HHS1854:HHS1859 GXW1854:GXW1859 GOA1854:GOA1859 GEE1854:GEE1859 FUI1854:FUI1859 FKM1854:FKM1859 FAQ1854:FAQ1859 EQU1854:EQU1859 EGY1854:EGY1859 DXC1854:DXC1859 DNG1854:DNG1859 DDK1854:DDK1859 CTO1854:CTO1859 CJS1854:CJS1859 BZW1854:BZW1859 BQA1854:BQA1859 BGE1854:BGE1859 AWI1854:AWI1859 AMM1854:AMM1859 ACQ1854:ACQ1859 SU1854:SU1859 IY1854:IY1859 C1854:C1859 C2076:C2077 IY2076:IY2077 SU2076:SU2077 ACQ2076:ACQ2077 AMM2076:AMM2077 AWI2076:AWI2077 BGE2076:BGE2077 BQA2076:BQA2077 BZW2076:BZW2077 CJS2076:CJS2077 CTO2076:CTO2077 DDK2076:DDK2077 DNG2076:DNG2077 DXC2076:DXC2077 EGY2076:EGY2077 EQU2076:EQU2077 FAQ2076:FAQ2077 FKM2076:FKM2077 FUI2076:FUI2077 GEE2076:GEE2077 GOA2076:GOA2077 GXW2076:GXW2077 HHS2076:HHS2077 HRO2076:HRO2077 IBK2076:IBK2077 ILG2076:ILG2077 IVC2076:IVC2077 JEY2076:JEY2077 JOU2076:JOU2077 JYQ2076:JYQ2077 KIM2076:KIM2077 KSI2076:KSI2077 LCE2076:LCE2077 LMA2076:LMA2077 LVW2076:LVW2077 MFS2076:MFS2077 MPO2076:MPO2077 MZK2076:MZK2077 NJG2076:NJG2077 NTC2076:NTC2077 OCY2076:OCY2077 OMU2076:OMU2077 OWQ2076:OWQ2077 PGM2076:PGM2077 PQI2076:PQI2077 QAE2076:QAE2077 QKA2076:QKA2077 QTW2076:QTW2077 RDS2076:RDS2077 RNO2076:RNO2077 RXK2076:RXK2077 SHG2076:SHG2077 SRC2076:SRC2077 TAY2076:TAY2077 TKU2076:TKU2077 TUQ2076:TUQ2077 UEM2076:UEM2077 UOI2076:UOI2077 UYE2076:UYE2077 VIA2076:VIA2077 VRW2076:VRW2077 WBS2076:WBS2077 WLO2076:WLO2077 WVK2076:WVK2077 C2122 IY2122 SU2122 ACQ2122 AMM2122 AWI2122 BGE2122 BQA2122 BZW2122 CJS2122 CTO2122 DDK2122 DNG2122 DXC2122 EGY2122 EQU2122 FAQ2122 FKM2122 FUI2122 GEE2122 GOA2122 GXW2122 HHS2122 HRO2122 IBK2122 ILG2122 IVC2122 JEY2122 JOU2122 JYQ2122 KIM2122 KSI2122 LCE2122 LMA2122 LVW2122 MFS2122 MPO2122 MZK2122 NJG2122 NTC2122 OCY2122 OMU2122 OWQ2122 PGM2122 PQI2122 QAE2122 QKA2122 QTW2122 RDS2122 RNO2122 RXK2122 SHG2122 SRC2122 TAY2122 TKU2122 TUQ2122 UEM2122 UOI2122 UYE2122 VIA2122 VRW2122 WBS2122 WLO2122 WVK2122 IY2197:IY2205 SU2197:SU2205 ACQ2197:ACQ2205 AMM2197:AMM2205 AWI2197:AWI2205 BGE2197:BGE2205 BQA2197:BQA2205 BZW2197:BZW2205 CJS2197:CJS2205 CTO2197:CTO2205 DDK2197:DDK2205 DNG2197:DNG2205 DXC2197:DXC2205 EGY2197:EGY2205 EQU2197:EQU2205 FAQ2197:FAQ2205 FKM2197:FKM2205 FUI2197:FUI2205 GEE2197:GEE2205 GOA2197:GOA2205 GXW2197:GXW2205 HHS2197:HHS2205 HRO2197:HRO2205 IBK2197:IBK2205 ILG2197:ILG2205 IVC2197:IVC2205 JEY2197:JEY2205 JOU2197:JOU2205 JYQ2197:JYQ2205 KIM2197:KIM2205 KSI2197:KSI2205 LCE2197:LCE2205 LMA2197:LMA2205 LVW2197:LVW2205 MFS2197:MFS2205 MPO2197:MPO2205 MZK2197:MZK2205 NJG2197:NJG2205 NTC2197:NTC2205 OCY2197:OCY2205 OMU2197:OMU2205 OWQ2197:OWQ2205 PGM2197:PGM2205 PQI2197:PQI2205 QAE2197:QAE2205 QKA2197:QKA2205 QTW2197:QTW2205 RDS2197:RDS2205 RNO2197:RNO2205 RXK2197:RXK2205 SHG2197:SHG2205 SRC2197:SRC2205 TAY2197:TAY2205 TKU2197:TKU2205 TUQ2197:TUQ2205 UEM2197:UEM2205 UOI2197:UOI2205 UYE2197:UYE2205 VIA2197:VIA2205 VRW2197:VRW2205 WBS2197:WBS2205 WLO2197:WLO2205 WVK2197:WVK2205 C2197:C2205 C7802 IY7802 SU7802 ACQ7802 AMM7802 AWI7802 BGE7802 BQA7802 BZW7802 CJS7802 CTO7802 DDK7802 DNG7802 DXC7802 EGY7802 EQU7802 FAQ7802 FKM7802 FUI7802 GEE7802 GOA7802 GXW7802 HHS7802 HRO7802 IBK7802 ILG7802 IVC7802 JEY7802 JOU7802 JYQ7802 KIM7802 KSI7802 LCE7802 LMA7802 LVW7802 MFS7802 MPO7802 MZK7802 NJG7802 NTC7802 OCY7802 OMU7802 OWQ7802 PGM7802 PQI7802 QAE7802 QKA7802 QTW7802 RDS7802 RNO7802 RXK7802 SHG7802 SRC7802 TAY7802 TKU7802 TUQ7802 UEM7802 UOI7802 UYE7802 VIA7802 VRW7802 WBS7802 WLO7802 WVK7802 C7752:C7753 IY7752:IY7753 SU7752:SU7753 ACQ7752:ACQ7753 AMM7752:AMM7753 AWI7752:AWI7753 BGE7752:BGE7753 BQA7752:BQA7753 BZW7752:BZW7753 CJS7752:CJS7753 CTO7752:CTO7753 DDK7752:DDK7753 DNG7752:DNG7753 DXC7752:DXC7753 EGY7752:EGY7753 EQU7752:EQU7753 FAQ7752:FAQ7753 FKM7752:FKM7753 FUI7752:FUI7753 GEE7752:GEE7753 GOA7752:GOA7753 GXW7752:GXW7753 HHS7752:HHS7753 HRO7752:HRO7753 IBK7752:IBK7753 ILG7752:ILG7753 IVC7752:IVC7753 JEY7752:JEY7753 JOU7752:JOU7753 JYQ7752:JYQ7753 KIM7752:KIM7753 KSI7752:KSI7753 LCE7752:LCE7753 LMA7752:LMA7753 LVW7752:LVW7753 MFS7752:MFS7753 MPO7752:MPO7753 MZK7752:MZK7753 NJG7752:NJG7753 NTC7752:NTC7753 OCY7752:OCY7753 OMU7752:OMU7753 OWQ7752:OWQ7753 PGM7752:PGM7753 PQI7752:PQI7753 QAE7752:QAE7753 QKA7752:QKA7753 QTW7752:QTW7753 RDS7752:RDS7753 RNO7752:RNO7753 RXK7752:RXK7753 SHG7752:SHG7753 SRC7752:SRC7753 TAY7752:TAY7753 TKU7752:TKU7753 TUQ7752:TUQ7753 UEM7752:UEM7753 UOI7752:UOI7753 UYE7752:UYE7753 VIA7752:VIA7753 VRW7752:VRW7753 WBS7752:WBS7753 WLO7752:WLO7753 WVK7752:WVK7753 C2599 IY2599 SU2599 ACQ2599 AMM2599 AWI2599 BGE2599 BQA2599 BZW2599 CJS2599 CTO2599 DDK2599 DNG2599 DXC2599 EGY2599 EQU2599 FAQ2599 FKM2599 FUI2599 GEE2599 GOA2599 GXW2599 HHS2599 HRO2599 IBK2599 ILG2599 IVC2599 JEY2599 JOU2599 JYQ2599 KIM2599 KSI2599 LCE2599 LMA2599 LVW2599 MFS2599 MPO2599 MZK2599 NJG2599 NTC2599 OCY2599 OMU2599 OWQ2599 PGM2599 PQI2599 QAE2599 QKA2599 QTW2599 RDS2599 RNO2599 RXK2599 SHG2599 SRC2599 TAY2599 TKU2599 TUQ2599 UEM2599 UOI2599 UYE2599 VIA2599 VRW2599 WBS2599 WLO2599 WVK2599 C2665:C2666 IY2665:IY2666 SU2665:SU2666 ACQ2665:ACQ2666 AMM2665:AMM2666 AWI2665:AWI2666 BGE2665:BGE2666 BQA2665:BQA2666 BZW2665:BZW2666 CJS2665:CJS2666 CTO2665:CTO2666 DDK2665:DDK2666 DNG2665:DNG2666 DXC2665:DXC2666 EGY2665:EGY2666 EQU2665:EQU2666 FAQ2665:FAQ2666 FKM2665:FKM2666 FUI2665:FUI2666 GEE2665:GEE2666 GOA2665:GOA2666 GXW2665:GXW2666 HHS2665:HHS2666 HRO2665:HRO2666 IBK2665:IBK2666 ILG2665:ILG2666 IVC2665:IVC2666 JEY2665:JEY2666 JOU2665:JOU2666 JYQ2665:JYQ2666 KIM2665:KIM2666 KSI2665:KSI2666 LCE2665:LCE2666 LMA2665:LMA2666 LVW2665:LVW2666 MFS2665:MFS2666 MPO2665:MPO2666 MZK2665:MZK2666 NJG2665:NJG2666 NTC2665:NTC2666 OCY2665:OCY2666 OMU2665:OMU2666 OWQ2665:OWQ2666 PGM2665:PGM2666 PQI2665:PQI2666 QAE2665:QAE2666 QKA2665:QKA2666 QTW2665:QTW2666 RDS2665:RDS2666 RNO2665:RNO2666 RXK2665:RXK2666 SHG2665:SHG2666 SRC2665:SRC2666 TAY2665:TAY2666 TKU2665:TKU2666 TUQ2665:TUQ2666 UEM2665:UEM2666 UOI2665:UOI2666 UYE2665:UYE2666 VIA2665:VIA2666 VRW2665:VRW2666 WBS2665:WBS2666 WLO2665:WLO2666 WVK2665:WVK2666 C2736:C2739 IY2736:IY2739 SU2736:SU2739 ACQ2736:ACQ2739 AMM2736:AMM2739 AWI2736:AWI2739 BGE2736:BGE2739 BQA2736:BQA2739 BZW2736:BZW2739 CJS2736:CJS2739 CTO2736:CTO2739 DDK2736:DDK2739 DNG2736:DNG2739 DXC2736:DXC2739 EGY2736:EGY2739 EQU2736:EQU2739 FAQ2736:FAQ2739 FKM2736:FKM2739 FUI2736:FUI2739 GEE2736:GEE2739 GOA2736:GOA2739 GXW2736:GXW2739 HHS2736:HHS2739 HRO2736:HRO2739 IBK2736:IBK2739 ILG2736:ILG2739 IVC2736:IVC2739 JEY2736:JEY2739 JOU2736:JOU2739 JYQ2736:JYQ2739 KIM2736:KIM2739 KSI2736:KSI2739 LCE2736:LCE2739 LMA2736:LMA2739 LVW2736:LVW2739 MFS2736:MFS2739 MPO2736:MPO2739 MZK2736:MZK2739 NJG2736:NJG2739 NTC2736:NTC2739 OCY2736:OCY2739 OMU2736:OMU2739 OWQ2736:OWQ2739 PGM2736:PGM2739 PQI2736:PQI2739 QAE2736:QAE2739 QKA2736:QKA2739 QTW2736:QTW2739 RDS2736:RDS2739 RNO2736:RNO2739 RXK2736:RXK2739 SHG2736:SHG2739 SRC2736:SRC2739 TAY2736:TAY2739 TKU2736:TKU2739 TUQ2736:TUQ2739 UEM2736:UEM2739 UOI2736:UOI2739 UYE2736:UYE2739 VIA2736:VIA2739 VRW2736:VRW2739 WBS2736:WBS2739 WLO2736:WLO2739 WVK2736:WVK2739 C2789:C2796 C2824:C2827 C2854:C2860 C2891:C2900 C2959 IY2959 SU2959 ACQ2959 AMM2959 AWI2959 BGE2959 BQA2959 BZW2959 CJS2959 CTO2959 DDK2959 DNG2959 DXC2959 EGY2959 EQU2959 FAQ2959 FKM2959 FUI2959 GEE2959 GOA2959 GXW2959 HHS2959 HRO2959 IBK2959 ILG2959 IVC2959 JEY2959 JOU2959 JYQ2959 KIM2959 KSI2959 LCE2959 LMA2959 LVW2959 MFS2959 MPO2959 MZK2959 NJG2959 NTC2959 OCY2959 OMU2959 OWQ2959 PGM2959 PQI2959 QAE2959 QKA2959 QTW2959 RDS2959 RNO2959 RXK2959 SHG2959 SRC2959 TAY2959 TKU2959 TUQ2959 UEM2959 UOI2959 UYE2959 VIA2959 VRW2959 WBS2959 WLO2959 WVK2959 C3040:C3042 IY3040:IY3042 SU3040:SU3042 ACQ3040:ACQ3042 AMM3040:AMM3042 AWI3040:AWI3042 BGE3040:BGE3042 BQA3040:BQA3042 BZW3040:BZW3042 CJS3040:CJS3042 CTO3040:CTO3042 DDK3040:DDK3042 DNG3040:DNG3042 DXC3040:DXC3042 EGY3040:EGY3042 EQU3040:EQU3042 FAQ3040:FAQ3042 FKM3040:FKM3042 FUI3040:FUI3042 GEE3040:GEE3042 GOA3040:GOA3042 GXW3040:GXW3042 HHS3040:HHS3042 HRO3040:HRO3042 IBK3040:IBK3042 ILG3040:ILG3042 IVC3040:IVC3042 JEY3040:JEY3042 JOU3040:JOU3042 JYQ3040:JYQ3042 KIM3040:KIM3042 KSI3040:KSI3042 LCE3040:LCE3042 LMA3040:LMA3042 LVW3040:LVW3042 MFS3040:MFS3042 MPO3040:MPO3042 MZK3040:MZK3042 NJG3040:NJG3042 NTC3040:NTC3042 OCY3040:OCY3042 OMU3040:OMU3042 OWQ3040:OWQ3042 PGM3040:PGM3042 PQI3040:PQI3042 QAE3040:QAE3042 QKA3040:QKA3042 QTW3040:QTW3042 RDS3040:RDS3042 RNO3040:RNO3042 RXK3040:RXK3042 SHG3040:SHG3042 SRC3040:SRC3042 TAY3040:TAY3042 TKU3040:TKU3042 TUQ3040:TUQ3042 UEM3040:UEM3042 UOI3040:UOI3042 UYE3040:UYE3042 VIA3040:VIA3042 VRW3040:VRW3042 WBS3040:WBS3042 WLO3040:WLO3042 WVK3040:WVK3042 C3132 IY3132 SU3132 ACQ3132 AMM3132 AWI3132 BGE3132 BQA3132 BZW3132 CJS3132 CTO3132 DDK3132 DNG3132 DXC3132 EGY3132 EQU3132 FAQ3132 FKM3132 FUI3132 GEE3132 GOA3132 GXW3132 HHS3132 HRO3132 IBK3132 ILG3132 IVC3132 JEY3132 JOU3132 JYQ3132 KIM3132 KSI3132 LCE3132 LMA3132 LVW3132 MFS3132 MPO3132 MZK3132 NJG3132 NTC3132 OCY3132 OMU3132 OWQ3132 PGM3132 PQI3132 QAE3132 QKA3132 QTW3132 RDS3132 RNO3132 RXK3132 SHG3132 SRC3132 TAY3132 TKU3132 TUQ3132 UEM3132 UOI3132 UYE3132 VIA3132 VRW3132 WBS3132 WLO3132 WVK3132 C3207:C3239 IY3207:IY3239 SU3207:SU3239 ACQ3207:ACQ3239 AMM3207:AMM3239 AWI3207:AWI3239 BGE3207:BGE3239 BQA3207:BQA3239 BZW3207:BZW3239 CJS3207:CJS3239 CTO3207:CTO3239 DDK3207:DDK3239 DNG3207:DNG3239 DXC3207:DXC3239 EGY3207:EGY3239 EQU3207:EQU3239 FAQ3207:FAQ3239 FKM3207:FKM3239 FUI3207:FUI3239 GEE3207:GEE3239 GOA3207:GOA3239 GXW3207:GXW3239 HHS3207:HHS3239 HRO3207:HRO3239 IBK3207:IBK3239 ILG3207:ILG3239 IVC3207:IVC3239 JEY3207:JEY3239 JOU3207:JOU3239 JYQ3207:JYQ3239 KIM3207:KIM3239 KSI3207:KSI3239 LCE3207:LCE3239 LMA3207:LMA3239 LVW3207:LVW3239 MFS3207:MFS3239 MPO3207:MPO3239 MZK3207:MZK3239 NJG3207:NJG3239 NTC3207:NTC3239 OCY3207:OCY3239 OMU3207:OMU3239 OWQ3207:OWQ3239 PGM3207:PGM3239 PQI3207:PQI3239 QAE3207:QAE3239 QKA3207:QKA3239 QTW3207:QTW3239 RDS3207:RDS3239 RNO3207:RNO3239 RXK3207:RXK3239 SHG3207:SHG3239 SRC3207:SRC3239 TAY3207:TAY3239 TKU3207:TKU3239 TUQ3207:TUQ3239 UEM3207:UEM3239 UOI3207:UOI3239 UYE3207:UYE3239 VIA3207:VIA3239 VRW3207:VRW3239 WBS3207:WBS3239 WLO3207:WLO3239 WVK3207:WVK3239 C3036:C3037 C3129 C3198:C3202 C3413:C3420 IY3417:IY3420 SU3417:SU3420 ACQ3417:ACQ3420 AMM3417:AMM3420 AWI3417:AWI3420 BGE3417:BGE3420 BQA3417:BQA3420 BZW3417:BZW3420 CJS3417:CJS3420 CTO3417:CTO3420 DDK3417:DDK3420 DNG3417:DNG3420 DXC3417:DXC3420 EGY3417:EGY3420 EQU3417:EQU3420 FAQ3417:FAQ3420 FKM3417:FKM3420 FUI3417:FUI3420 GEE3417:GEE3420 GOA3417:GOA3420 GXW3417:GXW3420 HHS3417:HHS3420 HRO3417:HRO3420 IBK3417:IBK3420 ILG3417:ILG3420 IVC3417:IVC3420 JEY3417:JEY3420 JOU3417:JOU3420 JYQ3417:JYQ3420 KIM3417:KIM3420 KSI3417:KSI3420 LCE3417:LCE3420 LMA3417:LMA3420 LVW3417:LVW3420 MFS3417:MFS3420 MPO3417:MPO3420 MZK3417:MZK3420 NJG3417:NJG3420 NTC3417:NTC3420 OCY3417:OCY3420 OMU3417:OMU3420 OWQ3417:OWQ3420 PGM3417:PGM3420 PQI3417:PQI3420 QAE3417:QAE3420 QKA3417:QKA3420 QTW3417:QTW3420 RDS3417:RDS3420 RNO3417:RNO3420 RXK3417:RXK3420 SHG3417:SHG3420 SRC3417:SRC3420 TAY3417:TAY3420 TKU3417:TKU3420 TUQ3417:TUQ3420 UEM3417:UEM3420 UOI3417:UOI3420 UYE3417:UYE3420 VIA3417:VIA3420 VRW3417:VRW3420 WBS3417:WBS3420 WLO3417:WLO3420 WVK3417:WVK3420 IY3479:IY3482 SU3479:SU3482 ACQ3479:ACQ3482 AMM3479:AMM3482 AWI3479:AWI3482 BGE3479:BGE3482 BQA3479:BQA3482 BZW3479:BZW3482 CJS3479:CJS3482 CTO3479:CTO3482 DDK3479:DDK3482 DNG3479:DNG3482 DXC3479:DXC3482 EGY3479:EGY3482 EQU3479:EQU3482 FAQ3479:FAQ3482 FKM3479:FKM3482 FUI3479:FUI3482 GEE3479:GEE3482 GOA3479:GOA3482 GXW3479:GXW3482 HHS3479:HHS3482 HRO3479:HRO3482 IBK3479:IBK3482 ILG3479:ILG3482 IVC3479:IVC3482 JEY3479:JEY3482 JOU3479:JOU3482 JYQ3479:JYQ3482 KIM3479:KIM3482 KSI3479:KSI3482 LCE3479:LCE3482 LMA3479:LMA3482 LVW3479:LVW3482 MFS3479:MFS3482 MPO3479:MPO3482 MZK3479:MZK3482 NJG3479:NJG3482 NTC3479:NTC3482 OCY3479:OCY3482 OMU3479:OMU3482 OWQ3479:OWQ3482 PGM3479:PGM3482 PQI3479:PQI3482 QAE3479:QAE3482 QKA3479:QKA3482 QTW3479:QTW3482 RDS3479:RDS3482 RNO3479:RNO3482 RXK3479:RXK3482 SHG3479:SHG3482 SRC3479:SRC3482 TAY3479:TAY3482 TKU3479:TKU3482 TUQ3479:TUQ3482 UEM3479:UEM3482 UOI3479:UOI3482 UYE3479:UYE3482 VIA3479:VIA3482 VRW3479:VRW3482 WBS3479:WBS3482 WLO3479:WLO3482 WVK3479:WVK3482 C3600:C3602 IY3600:IY3602 SU3600:SU3602 ACQ3600:ACQ3602 AMM3600:AMM3602 AWI3600:AWI3602 BGE3600:BGE3602 BQA3600:BQA3602 BZW3600:BZW3602 CJS3600:CJS3602 CTO3600:CTO3602 DDK3600:DDK3602 DNG3600:DNG3602 DXC3600:DXC3602 EGY3600:EGY3602 EQU3600:EQU3602 FAQ3600:FAQ3602 FKM3600:FKM3602 FUI3600:FUI3602 GEE3600:GEE3602 GOA3600:GOA3602 GXW3600:GXW3602 HHS3600:HHS3602 HRO3600:HRO3602 IBK3600:IBK3602 ILG3600:ILG3602 IVC3600:IVC3602 JEY3600:JEY3602 JOU3600:JOU3602 JYQ3600:JYQ3602 KIM3600:KIM3602 KSI3600:KSI3602 LCE3600:LCE3602 LMA3600:LMA3602 LVW3600:LVW3602 MFS3600:MFS3602 MPO3600:MPO3602 MZK3600:MZK3602 NJG3600:NJG3602 NTC3600:NTC3602 OCY3600:OCY3602 OMU3600:OMU3602 OWQ3600:OWQ3602 PGM3600:PGM3602 PQI3600:PQI3602 QAE3600:QAE3602 QKA3600:QKA3602 QTW3600:QTW3602 RDS3600:RDS3602 RNO3600:RNO3602 RXK3600:RXK3602 SHG3600:SHG3602 SRC3600:SRC3602 TAY3600:TAY3602 TKU3600:TKU3602 TUQ3600:TUQ3602 UEM3600:UEM3602 UOI3600:UOI3602 UYE3600:UYE3602 VIA3600:VIA3602 VRW3600:VRW3602 WBS3600:WBS3602 WLO3600:WLO3602 WVK3600:WVK3602 C3476:C3482 WVK4566:WVK4568 IY3706:IY3707 SU3706:SU3707 ACQ3706:ACQ3707 AMM3706:AMM3707 AWI3706:AWI3707 BGE3706:BGE3707 BQA3706:BQA3707 BZW3706:BZW3707 CJS3706:CJS3707 CTO3706:CTO3707 DDK3706:DDK3707 DNG3706:DNG3707 DXC3706:DXC3707 EGY3706:EGY3707 EQU3706:EQU3707 FAQ3706:FAQ3707 FKM3706:FKM3707 FUI3706:FUI3707 GEE3706:GEE3707 GOA3706:GOA3707 GXW3706:GXW3707 HHS3706:HHS3707 HRO3706:HRO3707 IBK3706:IBK3707 ILG3706:ILG3707 IVC3706:IVC3707 JEY3706:JEY3707 JOU3706:JOU3707 JYQ3706:JYQ3707 KIM3706:KIM3707 KSI3706:KSI3707 LCE3706:LCE3707 LMA3706:LMA3707 LVW3706:LVW3707 MFS3706:MFS3707 MPO3706:MPO3707 MZK3706:MZK3707 NJG3706:NJG3707 NTC3706:NTC3707 OCY3706:OCY3707 OMU3706:OMU3707 OWQ3706:OWQ3707 PGM3706:PGM3707 PQI3706:PQI3707 QAE3706:QAE3707 QKA3706:QKA3707 QTW3706:QTW3707 RDS3706:RDS3707 RNO3706:RNO3707 RXK3706:RXK3707 SHG3706:SHG3707 SRC3706:SRC3707 TAY3706:TAY3707 TKU3706:TKU3707 TUQ3706:TUQ3707 UEM3706:UEM3707 UOI3706:UOI3707 UYE3706:UYE3707 VIA3706:VIA3707 VRW3706:VRW3707 WBS3706:WBS3707 WLO3706:WLO3707 WVK3706:WVK3707 C3753:C3758 IY3757:IY3758 SU3757:SU3758 ACQ3757:ACQ3758 AMM3757:AMM3758 AWI3757:AWI3758 BGE3757:BGE3758 BQA3757:BQA3758 BZW3757:BZW3758 CJS3757:CJS3758 CTO3757:CTO3758 DDK3757:DDK3758 DNG3757:DNG3758 DXC3757:DXC3758 EGY3757:EGY3758 EQU3757:EQU3758 FAQ3757:FAQ3758 FKM3757:FKM3758 FUI3757:FUI3758 GEE3757:GEE3758 GOA3757:GOA3758 GXW3757:GXW3758 HHS3757:HHS3758 HRO3757:HRO3758 IBK3757:IBK3758 ILG3757:ILG3758 IVC3757:IVC3758 JEY3757:JEY3758 JOU3757:JOU3758 JYQ3757:JYQ3758 KIM3757:KIM3758 KSI3757:KSI3758 LCE3757:LCE3758 LMA3757:LMA3758 LVW3757:LVW3758 MFS3757:MFS3758 MPO3757:MPO3758 MZK3757:MZK3758 NJG3757:NJG3758 NTC3757:NTC3758 OCY3757:OCY3758 OMU3757:OMU3758 OWQ3757:OWQ3758 PGM3757:PGM3758 PQI3757:PQI3758 QAE3757:QAE3758 QKA3757:QKA3758 QTW3757:QTW3758 RDS3757:RDS3758 RNO3757:RNO3758 RXK3757:RXK3758 SHG3757:SHG3758 SRC3757:SRC3758 TAY3757:TAY3758 TKU3757:TKU3758 TUQ3757:TUQ3758 UEM3757:UEM3758 UOI3757:UOI3758 UYE3757:UYE3758 VIA3757:VIA3758 VRW3757:VRW3758 WBS3757:WBS3758 WLO3757:WLO3758 WVK3757:WVK3758 C3818:C3843 IY3822:IY3843 SU3822:SU3843 ACQ3822:ACQ3843 AMM3822:AMM3843 AWI3822:AWI3843 BGE3822:BGE3843 BQA3822:BQA3843 BZW3822:BZW3843 CJS3822:CJS3843 CTO3822:CTO3843 DDK3822:DDK3843 DNG3822:DNG3843 DXC3822:DXC3843 EGY3822:EGY3843 EQU3822:EQU3843 FAQ3822:FAQ3843 FKM3822:FKM3843 FUI3822:FUI3843 GEE3822:GEE3843 GOA3822:GOA3843 GXW3822:GXW3843 HHS3822:HHS3843 HRO3822:HRO3843 IBK3822:IBK3843 ILG3822:ILG3843 IVC3822:IVC3843 JEY3822:JEY3843 JOU3822:JOU3843 JYQ3822:JYQ3843 KIM3822:KIM3843 KSI3822:KSI3843 LCE3822:LCE3843 LMA3822:LMA3843 LVW3822:LVW3843 MFS3822:MFS3843 MPO3822:MPO3843 MZK3822:MZK3843 NJG3822:NJG3843 NTC3822:NTC3843 OCY3822:OCY3843 OMU3822:OMU3843 OWQ3822:OWQ3843 PGM3822:PGM3843 PQI3822:PQI3843 QAE3822:QAE3843 QKA3822:QKA3843 QTW3822:QTW3843 RDS3822:RDS3843 RNO3822:RNO3843 RXK3822:RXK3843 SHG3822:SHG3843 SRC3822:SRC3843 TAY3822:TAY3843 TKU3822:TKU3843 TUQ3822:TUQ3843 UEM3822:UEM3843 UOI3822:UOI3843 UYE3822:UYE3843 VIA3822:VIA3843 VRW3822:VRW3843 WBS3822:WBS3843 WLO3822:WLO3843 WVK3822:WVK3843 C3938:C3942 C4060:C4064 IY4060:IY4064 SU4060:SU4064 ACQ4060:ACQ4064 AMM4060:AMM4064 AWI4060:AWI4064 BGE4060:BGE4064 BQA4060:BQA4064 BZW4060:BZW4064 CJS4060:CJS4064 CTO4060:CTO4064 DDK4060:DDK4064 DNG4060:DNG4064 DXC4060:DXC4064 EGY4060:EGY4064 EQU4060:EQU4064 FAQ4060:FAQ4064 FKM4060:FKM4064 FUI4060:FUI4064 GEE4060:GEE4064 GOA4060:GOA4064 GXW4060:GXW4064 HHS4060:HHS4064 HRO4060:HRO4064 IBK4060:IBK4064 ILG4060:ILG4064 IVC4060:IVC4064 JEY4060:JEY4064 JOU4060:JOU4064 JYQ4060:JYQ4064 KIM4060:KIM4064 KSI4060:KSI4064 LCE4060:LCE4064 LMA4060:LMA4064 LVW4060:LVW4064 MFS4060:MFS4064 MPO4060:MPO4064 MZK4060:MZK4064 NJG4060:NJG4064 NTC4060:NTC4064 OCY4060:OCY4064 OMU4060:OMU4064 OWQ4060:OWQ4064 PGM4060:PGM4064 PQI4060:PQI4064 QAE4060:QAE4064 QKA4060:QKA4064 QTW4060:QTW4064 RDS4060:RDS4064 RNO4060:RNO4064 RXK4060:RXK4064 SHG4060:SHG4064 SRC4060:SRC4064 TAY4060:TAY4064 TKU4060:TKU4064 TUQ4060:TUQ4064 UEM4060:UEM4064 UOI4060:UOI4064 UYE4060:UYE4064 VIA4060:VIA4064 VRW4060:VRW4064 WBS4060:WBS4064 WLO4060:WLO4064 WVK4060:WVK4064 C2619 C239:C246 WVE239:WVE246 WLI239:WLI246 WBM239:WBM246 VRQ239:VRQ246 VHU239:VHU246 UXY239:UXY246 UOC239:UOC246 UEG239:UEG246 TUK239:TUK246 TKO239:TKO246 TAS239:TAS246 SQW239:SQW246 SHA239:SHA246 RXE239:RXE246 RNI239:RNI246 RDM239:RDM246 QTQ239:QTQ246 QJU239:QJU246 PZY239:PZY246 PQC239:PQC246 PGG239:PGG246 OWK239:OWK246 OMO239:OMO246 OCS239:OCS246 NSW239:NSW246 NJA239:NJA246 MZE239:MZE246 MPI239:MPI246 MFM239:MFM246 LVQ239:LVQ246 LLU239:LLU246 LBY239:LBY246 KSC239:KSC246 KIG239:KIG246 JYK239:JYK246 JOO239:JOO246 JES239:JES246 IUW239:IUW246 ILA239:ILA246 IBE239:IBE246 HRI239:HRI246 HHM239:HHM246 GXQ239:GXQ246 GNU239:GNU246 GDY239:GDY246 FUC239:FUC246 FKG239:FKG246 FAK239:FAK246 EQO239:EQO246 EGS239:EGS246 DWW239:DWW246 DNA239:DNA246 DDE239:DDE246 CTI239:CTI246 CJM239:CJM246 BZQ239:BZQ246 BPU239:BPU246 BFY239:BFY246 AWC239:AWC246 AMG239:AMG246 ACK239:ACK246 SO239:SO246 IS239:IS246 C115:C168 WBM122:WBM168 VRQ122:VRQ168 VHU122:VHU168 UXY122:UXY168 UOC122:UOC168 UEG122:UEG168 TUK122:TUK168 TKO122:TKO168 TAS122:TAS168 SQW122:SQW168 SHA122:SHA168 RXE122:RXE168 RNI122:RNI168 RDM122:RDM168 QTQ122:QTQ168 QJU122:QJU168 PZY122:PZY168 PQC122:PQC168 PGG122:PGG168 OWK122:OWK168 OMO122:OMO168 OCS122:OCS168 NSW122:NSW168 NJA122:NJA168 MZE122:MZE168 MPI122:MPI168 MFM122:MFM168 LVQ122:LVQ168 LLU122:LLU168 LBY122:LBY168 KSC122:KSC168 KIG122:KIG168 JYK122:JYK168 JOO122:JOO168 JES122:JES168 IUW122:IUW168 ILA122:ILA168 IBE122:IBE168 HRI122:HRI168 HHM122:HHM168 GXQ122:GXQ168 GNU122:GNU168 GDY122:GDY168 FUC122:FUC168 FKG122:FKG168 FAK122:FAK168 EQO122:EQO168 EGS122:EGS168 DWW122:DWW168 DNA122:DNA168 DDE122:DDE168 CTI122:CTI168 CJM122:CJM168 BZQ122:BZQ168 BPU122:BPU168 BFY122:BFY168 AWC122:AWC168 AMG122:AMG168 ACK122:ACK168 SO122:SO168 IS122:IS168 IS115 SO115 ACK115 AMG115 AWC115 BFY115 BPU115 BZQ115 CJM115 CTI115 DDE115 DNA115 DWW115 EGS115 EQO115 FAK115 FKG115 FUC115 GDY115 GNU115 GXQ115 HHM115 HRI115 IBE115 ILA115 IUW115 JES115 JOO115 JYK115 KIG115 KSC115 LBY115 LLU115 LVQ115 MFM115 MPI115 MZE115 NJA115 NSW115 OCS115 OMO115 OWK115 PGG115 PQC115 PZY115 QJU115 QTQ115 RDM115 RNI115 RXE115 SHA115 SQW115 TAS115 TKO115 TUK115 UEG115 UOC115 UXY115 VHU115 VRQ115 WBM115 WLI115 WVE115 WVK116 IY116 SU116 ACQ116 AMM116 AWI116 BGE116 BQA116 BZW116 CJS116 CTO116 DDK116 DNG116 DXC116 EGY116 EQU116 FAQ116 FKM116 FUI116 GEE116 GOA116 GXW116 HHS116 HRO116 IBK116 ILG116 IVC116 JEY116 JOU116 JYQ116 KIM116 KSI116 LCE116 LMA116 LVW116 MFS116 MPO116 MZK116 NJG116 NTC116 OCY116 OMU116 OWQ116 PGM116 PQI116 QAE116 QKA116 QTW116 RDS116 RNO116 RXK116 SHG116 SRC116 TAY116 TKU116 TUQ116 UEM116 UOI116 UYE116 VIA116 VRW116 WBS116 WLO116 WVK120:WVK121 IS117:IS119 SO117:SO119 ACK117:ACK119 AMG117:AMG119 AWC117:AWC119 BFY117:BFY119 BPU117:BPU119 BZQ117:BZQ119 CJM117:CJM119 CTI117:CTI119 DDE117:DDE119 DNA117:DNA119 DWW117:DWW119 EGS117:EGS119 EQO117:EQO119 FAK117:FAK119 FKG117:FKG119 FUC117:FUC119 GDY117:GDY119 GNU117:GNU119 GXQ117:GXQ119 HHM117:HHM119 HRI117:HRI119 IBE117:IBE119 ILA117:ILA119 IUW117:IUW119 JES117:JES119 JOO117:JOO119 JYK117:JYK119 KIG117:KIG119 KSC117:KSC119 LBY117:LBY119 LLU117:LLU119 LVQ117:LVQ119 MFM117:MFM119 MPI117:MPI119 MZE117:MZE119 NJA117:NJA119 NSW117:NSW119 OCS117:OCS119 OMO117:OMO119 OWK117:OWK119 PGG117:PGG119 PQC117:PQC119 PZY117:PZY119 QJU117:QJU119 QTQ117:QTQ119 RDM117:RDM119 RNI117:RNI119 RXE117:RXE119 SHA117:SHA119 SQW117:SQW119 TAS117:TAS119 TKO117:TKO119 TUK117:TUK119 UEG117:UEG119 UOC117:UOC119 UXY117:UXY119 VHU117:VHU119 VRQ117:VRQ119 WBM117:WBM119 WLI117:WLI119 WVE117:WVE119 WVE122:WVE168 IY120:IY121 SU120:SU121 ACQ120:ACQ121 AMM120:AMM121 AWI120:AWI121 BGE120:BGE121 BQA120:BQA121 BZW120:BZW121 CJS120:CJS121 CTO120:CTO121 DDK120:DDK121 DNG120:DNG121 DXC120:DXC121 EGY120:EGY121 EQU120:EQU121 FAQ120:FAQ121 FKM120:FKM121 FUI120:FUI121 GEE120:GEE121 GOA120:GOA121 GXW120:GXW121 HHS120:HHS121 HRO120:HRO121 IBK120:IBK121 ILG120:ILG121 IVC120:IVC121 JEY120:JEY121 JOU120:JOU121 JYQ120:JYQ121 KIM120:KIM121 KSI120:KSI121 LCE120:LCE121 LMA120:LMA121 LVW120:LVW121 MFS120:MFS121 MPO120:MPO121 MZK120:MZK121 NJG120:NJG121 NTC120:NTC121 OCY120:OCY121 OMU120:OMU121 OWQ120:OWQ121 PGM120:PGM121 PQI120:PQI121 QAE120:QAE121 QKA120:QKA121 QTW120:QTW121 RDS120:RDS121 RNO120:RNO121 RXK120:RXK121 SHG120:SHG121 SRC120:SRC121 TAY120:TAY121 TKU120:TKU121 TUQ120:TUQ121 UEM120:UEM121 UOI120:UOI121 UYE120:UYE121 VIA120:VIA121 VRW120:VRW121 WBS120:WBS121 WLO120:WLO121 WLI122:WLI168 WLO1026 WBS1026 VRW1026 VIA1026 UYE1026 UOI1026 UEM1026 TUQ1026 TKU1026 TAY1026 SRC1026 SHG1026 RXK1026 RNO1026 RDS1026 QTW1026 QKA1026 QAE1026 PQI1026 PGM1026 OWQ1026 OMU1026 OCY1026 NTC1026 NJG1026 MZK1026 MPO1026 MFS1026 LVW1026 LMA1026 LCE1026 KSI1026 KIM1026 JYQ1026 JOU1026 JEY1026 IVC1026 ILG1026 IBK1026 HRO1026 HHS1026 GXW1026 GOA1026 GEE1026 FUI1026 FKM1026 FAQ1026 EQU1026 EGY1026 DXC1026 DNG1026 DDK1026 CTO1026 CJS1026 BZW1026 BQA1026 BGE1026 AWI1026 AMM1026 ACQ1026 SU1026 IY1026 C1026 WVK1026 WVK874:WVK876 WLO874:WLO876 WBS874:WBS876 VRW874:VRW876 VIA874:VIA876 UYE874:UYE876 UOI874:UOI876 UEM874:UEM876 TUQ874:TUQ876 TKU874:TKU876 TAY874:TAY876 SRC874:SRC876 SHG874:SHG876 RXK874:RXK876 RNO874:RNO876 RDS874:RDS876 QTW874:QTW876 QKA874:QKA876 QAE874:QAE876 PQI874:PQI876 PGM874:PGM876 OWQ874:OWQ876 OMU874:OMU876 OCY874:OCY876 NTC874:NTC876 NJG874:NJG876 MZK874:MZK876 MPO874:MPO876 MFS874:MFS876 LVW874:LVW876 LMA874:LMA876 LCE874:LCE876 KSI874:KSI876 KIM874:KIM876 JYQ874:JYQ876 JOU874:JOU876 JEY874:JEY876 IVC874:IVC876 ILG874:ILG876 IBK874:IBK876 HRO874:HRO876 HHS874:HHS876 GXW874:GXW876 GOA874:GOA876 GEE874:GEE876 FUI874:FUI876 FKM874:FKM876 FAQ874:FAQ876 EQU874:EQU876 EGY874:EGY876 DXC874:DXC876 DNG874:DNG876 DDK874:DDK876 CTO874:CTO876 CJS874:CJS876 BZW874:BZW876 BQA874:BQA876 BGE874:BGE876 AWI874:AWI876 AMM874:AMM876 ACQ874:ACQ876 SU874:SU876 IY874:IY876 C874:C876 WVK697 WVK769:WVK773 WLO769:WLO773 WBS769:WBS773 VRW769:VRW773 VIA769:VIA773 UYE769:UYE773 UOI769:UOI773 UEM769:UEM773 TUQ769:TUQ773 TKU769:TKU773 TAY769:TAY773 SRC769:SRC773 SHG769:SHG773 RXK769:RXK773 RNO769:RNO773 RDS769:RDS773 QTW769:QTW773 QKA769:QKA773 QAE769:QAE773 PQI769:PQI773 PGM769:PGM773 OWQ769:OWQ773 OMU769:OMU773 OCY769:OCY773 NTC769:NTC773 NJG769:NJG773 MZK769:MZK773 MPO769:MPO773 MFS769:MFS773 LVW769:LVW773 LMA769:LMA773 LCE769:LCE773 KSI769:KSI773 KIM769:KIM773 JYQ769:JYQ773 JOU769:JOU773 JEY769:JEY773 IVC769:IVC773 ILG769:ILG773 IBK769:IBK773 HRO769:HRO773 HHS769:HHS773 GXW769:GXW773 GOA769:GOA773 GEE769:GEE773 FUI769:FUI773 FKM769:FKM773 FAQ769:FAQ773 EQU769:EQU773 EGY769:EGY773 DXC769:DXC773 DNG769:DNG773 DDK769:DDK773 CTO769:CTO773 CJS769:CJS773 BZW769:BZW773 BQA769:BQA773 BGE769:BGE773 AWI769:AWI773 AMM769:AMM773 ACQ769:ACQ773 SU769:SU773 IY769:IY773 C769:C773 C697 IY697 SU697 ACQ697 AMM697 AWI697 BGE697 BQA697 BZW697 CJS697 CTO697 DDK697 DNG697 DXC697 EGY697 EQU697 FAQ697 FKM697 FUI697 GEE697 GOA697 GXW697 HHS697 HRO697 IBK697 ILG697 IVC697 JEY697 JOU697 JYQ697 KIM697 KSI697 LCE697 LMA697 LVW697 MFS697 MPO697 MZK697 NJG697 NTC697 OCY697 OMU697 OWQ697 PGM697 PQI697 QAE697 QKA697 QTW697 RDS697 RNO697 RXK697 SHG697 SRC697 TAY697 TKU697 TUQ697 UEM697 UOI697 UYE697 VIA697 VRW697 WBS697 WLO697 C641 WVE591 WLI591 WBM591 VRQ591 VHU591 UXY591 UOC591 UEG591 TUK591 TKO591 TAS591 SQW591 SHA591 RXE591 RNI591 RDM591 QTQ591 QJU591 PZY591 PQC591 PGG591 OWK591 OMO591 OCS591 NSW591 NJA591 MZE591 MPI591 MFM591 LVQ591 LLU591 LBY591 KSC591 KIG591 JYK591 JOO591 JES591 IUW591 ILA591 IBE591 HRI591 HHM591 GXQ591 GNU591 GDY591 FUC591 FKG591 FAK591 EQO591 EGS591 DWW591 DNA591 DDE591 CTI591 CJM591 BZQ591 BPU591 BFY591 AWC591 AMG591 ACK591 SO591 IS591 WVE407 WLI407 WBM407 VRQ407 VHU407 UXY407 UOC407 UEG407 TUK407 TKO407 TAS407 SQW407 SHA407 RXE407 RNI407 RDM407 QTQ407 QJU407 PZY407 PQC407 PGG407 OWK407 OMO407 OCS407 NSW407 NJA407 MZE407 MPI407 MFM407 LVQ407 LLU407 LBY407 KSC407 KIG407 JYK407 JOO407 JES407 IUW407 ILA407 IBE407 HRI407 HHM407 GXQ407 GNU407 GDY407 FUC407 FKG407 FAK407 EQO407 EGS407 DWW407 DNA407 DDE407 CTI407 CJM407 BZQ407 BPU407 BFY407 AWC407 AMG407 ACK407 SO407 IS407 WVE313:WVE317 WLI313:WLI317 WBM313:WBM317 VRQ313:VRQ317 VHU313:VHU317 UXY313:UXY317 UOC313:UOC317 UEG313:UEG317 TUK313:TUK317 TKO313:TKO317 TAS313:TAS317 SQW313:SQW317 SHA313:SHA317 RXE313:RXE317 RNI313:RNI317 RDM313:RDM317 QTQ313:QTQ317 QJU313:QJU317 PZY313:PZY317 PQC313:PQC317 PGG313:PGG317 OWK313:OWK317 OMO313:OMO317 OCS313:OCS317 NSW313:NSW317 NJA313:NJA317 MZE313:MZE317 MPI313:MPI317 MFM313:MFM317 LVQ313:LVQ317 LLU313:LLU317 LBY313:LBY317 KSC313:KSC317 KIG313:KIG317 JYK313:JYK317 JOO313:JOO317 JES313:JES317 IUW313:IUW317 ILA313:ILA317 IBE313:IBE317 HRI313:HRI317 HHM313:HHM317 GXQ313:GXQ317 GNU313:GNU317 GDY313:GDY317 FUC313:FUC317 FKG313:FKG317 FAK313:FAK317 EQO313:EQO317 EGS313:EGS317 DWW313:DWW317 DNA313:DNA317 DDE313:DDE317 CTI313:CTI317 CJM313:CJM317 BZQ313:BZQ317 BPU313:BPU317 BFY313:BFY317 AWC313:AWC317 AMG313:AMG317 ACK313:ACK317 SO313:SO317 IS313:IS317 C313:C317 C407 C591 WVK658 WLO658 WBS658 VRW658 VIA658 UYE658 UOI658 UEM658 TUQ658 TKU658 TAY658 SRC658 SHG658 RXK658 RNO658 RDS658 QTW658 QKA658 QAE658 PQI658 PGM658 OWQ658 OMU658 OCY658 NTC658 NJG658 MZK658 MPO658 MFS658 LVW658 LMA658 LCE658 KSI658 KIM658 JYQ658 JOU658 JEY658 IVC658 ILG658 IBK658 HRO658 HHS658 GXW658 GOA658 GEE658 FUI658 FKM658 FAQ658 EQU658 EGY658 DXC658 DNG658 DDK658 CTO658 CJS658 BZW658 BQA658 BGE658 AWI658 AMM658 ACQ658 SU658 IY658 C658 WVK641 WLO641 WBS641 VRW641 VIA641 UYE641 UOI641 UEM641 TUQ641 TKU641 TAY641 SRC641 SHG641 RXK641 RNO641 RDS641 QTW641 QKA641 QAE641 PQI641 PGM641 OWQ641 OMU641 OCY641 NTC641 NJG641 MZK641 MPO641 MFS641 LVW641 LMA641 LCE641 KSI641 KIM641 JYQ641 JOU641 JEY641 IVC641 ILG641 IBK641 HRO641 HHS641 GXW641 GOA641 GEE641 FUI641 FKM641 FAQ641 EQU641 EGY641 DXC641 DNG641 DDK641 CTO641 CJS641 BZW641 BQA641 BGE641 AWI641 AMM641 ACQ641 SU641 IY641 WVK989 WLO989 WBS989 VRW989 VIA989 UYE989 UOI989 UEM989 TUQ989 TKU989 TAY989 SRC989 SHG989 RXK989 RNO989 RDS989 QTW989 QKA989 QAE989 PQI989 PGM989 OWQ989 OMU989 OCY989 NTC989 NJG989 MZK989 MPO989 MFS989 LVW989 LMA989 LCE989 KSI989 KIM989 JYQ989 JOU989 JEY989 IVC989 ILG989 IBK989 HRO989 HHS989 GXW989 GOA989 GEE989 FUI989 FKM989 FAQ989 EQU989 EGY989 DXC989 DNG989 DDK989 CTO989 CJS989 BZW989 BQA989 BGE989 AWI989 AMM989 ACQ989 SU989 IY989 C989 C933:C934 IY933:IY934 SU933:SU934 ACQ933:ACQ934 AMM933:AMM934 AWI933:AWI934 BGE933:BGE934 BQA933:BQA934 BZW933:BZW934 CJS933:CJS934 CTO933:CTO934 DDK933:DDK934 DNG933:DNG934 DXC933:DXC934 EGY933:EGY934 EQU933:EQU934 FAQ933:FAQ934 FKM933:FKM934 FUI933:FUI934 GEE933:GEE934 GOA933:GOA934 GXW933:GXW934 HHS933:HHS934 HRO933:HRO934 IBK933:IBK934 ILG933:ILG934 IVC933:IVC934 JEY933:JEY934 JOU933:JOU934 JYQ933:JYQ934 KIM933:KIM934 KSI933:KSI934 LCE933:LCE934 LMA933:LMA934 LVW933:LVW934 MFS933:MFS934 MPO933:MPO934 MZK933:MZK934 NJG933:NJG934 NTC933:NTC934 OCY933:OCY934 OMU933:OMU934 OWQ933:OWQ934 PGM933:PGM934 PQI933:PQI934 QAE933:QAE934 QKA933:QKA934 QTW933:QTW934 RDS933:RDS934 RNO933:RNO934 RXK933:RXK934 SHG933:SHG934 SRC933:SRC934 TAY933:TAY934 TKU933:TKU934 TUQ933:TUQ934 UEM933:UEM934 UOI933:UOI934 UYE933:UYE934 VIA933:VIA934 VRW933:VRW934 WBS933:WBS934 WLO933:WLO934 WVK933:WVK934 C4166:C4173 IY4166:IY4173 SU4166:SU4173 ACQ4166:ACQ4173 AMM4166:AMM4173 AWI4166:AWI4173 BGE4166:BGE4173 BQA4166:BQA4173 BZW4166:BZW4173 CJS4166:CJS4173 CTO4166:CTO4173 DDK4166:DDK4173 DNG4166:DNG4173 DXC4166:DXC4173 EGY4166:EGY4173 EQU4166:EQU4173 FAQ4166:FAQ4173 FKM4166:FKM4173 FUI4166:FUI4173 GEE4166:GEE4173 GOA4166:GOA4173 GXW4166:GXW4173 HHS4166:HHS4173 HRO4166:HRO4173 IBK4166:IBK4173 ILG4166:ILG4173 IVC4166:IVC4173 JEY4166:JEY4173 JOU4166:JOU4173 JYQ4166:JYQ4173 KIM4166:KIM4173 KSI4166:KSI4173 LCE4166:LCE4173 LMA4166:LMA4173 LVW4166:LVW4173 MFS4166:MFS4173 MPO4166:MPO4173 MZK4166:MZK4173 NJG4166:NJG4173 NTC4166:NTC4173 OCY4166:OCY4173 OMU4166:OMU4173 OWQ4166:OWQ4173 PGM4166:PGM4173 PQI4166:PQI4173 QAE4166:QAE4173 QKA4166:QKA4173 QTW4166:QTW4173 RDS4166:RDS4173 RNO4166:RNO4173 RXK4166:RXK4173 SHG4166:SHG4173 SRC4166:SRC4173 TAY4166:TAY4173 TKU4166:TKU4173 TUQ4166:TUQ4173 UEM4166:UEM4173 UOI4166:UOI4173 UYE4166:UYE4173 VIA4166:VIA4173 VRW4166:VRW4173 WBS4166:WBS4173 WLO4166:WLO4173 WVK4166:WVK4173 IY4321 SU4321 ACQ4321 AMM4321 AWI4321 BGE4321 BQA4321 BZW4321 CJS4321 CTO4321 DDK4321 DNG4321 DXC4321 EGY4321 EQU4321 FAQ4321 FKM4321 FUI4321 GEE4321 GOA4321 GXW4321 HHS4321 HRO4321 IBK4321 ILG4321 IVC4321 JEY4321 JOU4321 JYQ4321 KIM4321 KSI4321 LCE4321 LMA4321 LVW4321 MFS4321 MPO4321 MZK4321 NJG4321 NTC4321 OCY4321 OMU4321 OWQ4321 PGM4321 PQI4321 QAE4321 QKA4321 QTW4321 RDS4321 RNO4321 RXK4321 SHG4321 SRC4321 TAY4321 TKU4321 TUQ4321 UEM4321 UOI4321 UYE4321 VIA4321 VRW4321 WBS4321 WLO4321 WVK4321 C4321 C4404:C4405 IY4404:IY4405 SU4404:SU4405 ACQ4404:ACQ4405 AMM4404:AMM4405 AWI4404:AWI4405 BGE4404:BGE4405 BQA4404:BQA4405 BZW4404:BZW4405 CJS4404:CJS4405 CTO4404:CTO4405 DDK4404:DDK4405 DNG4404:DNG4405 DXC4404:DXC4405 EGY4404:EGY4405 EQU4404:EQU4405 FAQ4404:FAQ4405 FKM4404:FKM4405 FUI4404:FUI4405 GEE4404:GEE4405 GOA4404:GOA4405 GXW4404:GXW4405 HHS4404:HHS4405 HRO4404:HRO4405 IBK4404:IBK4405 ILG4404:ILG4405 IVC4404:IVC4405 JEY4404:JEY4405 JOU4404:JOU4405 JYQ4404:JYQ4405 KIM4404:KIM4405 KSI4404:KSI4405 LCE4404:LCE4405 LMA4404:LMA4405 LVW4404:LVW4405 MFS4404:MFS4405 MPO4404:MPO4405 MZK4404:MZK4405 NJG4404:NJG4405 NTC4404:NTC4405 OCY4404:OCY4405 OMU4404:OMU4405 OWQ4404:OWQ4405 PGM4404:PGM4405 PQI4404:PQI4405 QAE4404:QAE4405 QKA4404:QKA4405 QTW4404:QTW4405 RDS4404:RDS4405 RNO4404:RNO4405 RXK4404:RXK4405 SHG4404:SHG4405 SRC4404:SRC4405 TAY4404:TAY4405 TKU4404:TKU4405 TUQ4404:TUQ4405 UEM4404:UEM4405 UOI4404:UOI4405 UYE4404:UYE4405 VIA4404:VIA4405 VRW4404:VRW4405 WBS4404:WBS4405 WLO4404:WLO4405 WVK4404:WVK4405 C4441 IY4441 SU4441 ACQ4441 AMM4441 AWI4441 BGE4441 BQA4441 BZW4441 CJS4441 CTO4441 DDK4441 DNG4441 DXC4441 EGY4441 EQU4441 FAQ4441 FKM4441 FUI4441 GEE4441 GOA4441 GXW4441 HHS4441 HRO4441 IBK4441 ILG4441 IVC4441 JEY4441 JOU4441 JYQ4441 KIM4441 KSI4441 LCE4441 LMA4441 LVW4441 MFS4441 MPO4441 MZK4441 NJG4441 NTC4441 OCY4441 OMU4441 OWQ4441 PGM4441 PQI4441 QAE4441 QKA4441 QTW4441 RDS4441 RNO4441 RXK4441 SHG4441 SRC4441 TAY4441 TKU4441 TUQ4441 UEM4441 UOI4441 UYE4441 VIA4441 VRW4441 WBS4441 WLO4441 WVK4441 C4482:C4484 IY4482:IY4484 SU4482:SU4484 ACQ4482:ACQ4484 AMM4482:AMM4484 AWI4482:AWI4484 BGE4482:BGE4484 BQA4482:BQA4484 BZW4482:BZW4484 CJS4482:CJS4484 CTO4482:CTO4484 DDK4482:DDK4484 DNG4482:DNG4484 DXC4482:DXC4484 EGY4482:EGY4484 EQU4482:EQU4484 FAQ4482:FAQ4484 FKM4482:FKM4484 FUI4482:FUI4484 GEE4482:GEE4484 GOA4482:GOA4484 GXW4482:GXW4484 HHS4482:HHS4484 HRO4482:HRO4484 IBK4482:IBK4484 ILG4482:ILG4484 IVC4482:IVC4484 JEY4482:JEY4484 JOU4482:JOU4484 JYQ4482:JYQ4484 KIM4482:KIM4484 KSI4482:KSI4484 LCE4482:LCE4484 LMA4482:LMA4484 LVW4482:LVW4484 MFS4482:MFS4484 MPO4482:MPO4484 MZK4482:MZK4484 NJG4482:NJG4484 NTC4482:NTC4484 OCY4482:OCY4484 OMU4482:OMU4484 OWQ4482:OWQ4484 PGM4482:PGM4484 PQI4482:PQI4484 QAE4482:QAE4484 QKA4482:QKA4484 QTW4482:QTW4484 RDS4482:RDS4484 RNO4482:RNO4484 RXK4482:RXK4484 SHG4482:SHG4484 SRC4482:SRC4484 TAY4482:TAY4484 TKU4482:TKU4484 TUQ4482:TUQ4484 UEM4482:UEM4484 UOI4482:UOI4484 UYE4482:UYE4484 VIA4482:VIA4484 VRW4482:VRW4484 WBS4482:WBS4484 WLO4482:WLO4484 WVK4482:WVK4484 WLO3491:WLO3506 IY4566:IY4568 SU4566:SU4568 ACQ4566:ACQ4568 AMM4566:AMM4568 AWI4566:AWI4568 BGE4566:BGE4568 BQA4566:BQA4568 BZW4566:BZW4568 CJS4566:CJS4568 CTO4566:CTO4568 DDK4566:DDK4568 DNG4566:DNG4568 DXC4566:DXC4568 EGY4566:EGY4568 EQU4566:EQU4568 FAQ4566:FAQ4568 FKM4566:FKM4568 FUI4566:FUI4568 GEE4566:GEE4568 GOA4566:GOA4568 GXW4566:GXW4568 HHS4566:HHS4568 HRO4566:HRO4568 IBK4566:IBK4568 ILG4566:ILG4568 IVC4566:IVC4568 JEY4566:JEY4568 JOU4566:JOU4568 JYQ4566:JYQ4568 KIM4566:KIM4568 KSI4566:KSI4568 LCE4566:LCE4568 LMA4566:LMA4568 LVW4566:LVW4568 MFS4566:MFS4568 MPO4566:MPO4568 MZK4566:MZK4568 NJG4566:NJG4568 NTC4566:NTC4568 OCY4566:OCY4568 OMU4566:OMU4568 OWQ4566:OWQ4568 PGM4566:PGM4568 PQI4566:PQI4568 QAE4566:QAE4568 QKA4566:QKA4568 QTW4566:QTW4568 RDS4566:RDS4568 RNO4566:RNO4568 RXK4566:RXK4568 SHG4566:SHG4568 SRC4566:SRC4568 TAY4566:TAY4568 TKU4566:TKU4568 TUQ4566:TUQ4568 UEM4566:UEM4568 UOI4566:UOI4568 UYE4566:UYE4568 VIA4566:VIA4568 VRW4566:VRW4568 WBS4566:WBS4568 WLO4566:WLO4568 C3696:C3706 C4618:C4642 IY4618:IY4642 SU4618:SU4642 ACQ4618:ACQ4642 AMM4618:AMM4642 AWI4618:AWI4642 BGE4618:BGE4642 BQA4618:BQA4642 BZW4618:BZW4642 CJS4618:CJS4642 CTO4618:CTO4642 DDK4618:DDK4642 DNG4618:DNG4642 DXC4618:DXC4642 EGY4618:EGY4642 EQU4618:EQU4642 FAQ4618:FAQ4642 FKM4618:FKM4642 FUI4618:FUI4642 GEE4618:GEE4642 GOA4618:GOA4642 GXW4618:GXW4642 HHS4618:HHS4642 HRO4618:HRO4642 IBK4618:IBK4642 ILG4618:ILG4642 IVC4618:IVC4642 JEY4618:JEY4642 JOU4618:JOU4642 JYQ4618:JYQ4642 KIM4618:KIM4642 KSI4618:KSI4642 LCE4618:LCE4642 LMA4618:LMA4642 LVW4618:LVW4642 MFS4618:MFS4642 MPO4618:MPO4642 MZK4618:MZK4642 NJG4618:NJG4642 NTC4618:NTC4642 OCY4618:OCY4642 OMU4618:OMU4642 OWQ4618:OWQ4642 PGM4618:PGM4642 PQI4618:PQI4642 QAE4618:QAE4642 QKA4618:QKA4642 QTW4618:QTW4642 RDS4618:RDS4642 RNO4618:RNO4642 RXK4618:RXK4642 SHG4618:SHG4642 SRC4618:SRC4642 TAY4618:TAY4642 TKU4618:TKU4642 TUQ4618:TUQ4642 UEM4618:UEM4642 UOI4618:UOI4642 UYE4618:UYE4642 VIA4618:VIA4642 VRW4618:VRW4642 WBS4618:WBS4642 WLO4618:WLO4642 WVK4618:WVK4642 C4745:C4754 IY4745:IY4754 SU4745:SU4754 ACQ4745:ACQ4754 AMM4745:AMM4754 AWI4745:AWI4754 BGE4745:BGE4754 BQA4745:BQA4754 BZW4745:BZW4754 CJS4745:CJS4754 CTO4745:CTO4754 DDK4745:DDK4754 DNG4745:DNG4754 DXC4745:DXC4754 EGY4745:EGY4754 EQU4745:EQU4754 FAQ4745:FAQ4754 FKM4745:FKM4754 FUI4745:FUI4754 GEE4745:GEE4754 GOA4745:GOA4754 GXW4745:GXW4754 HHS4745:HHS4754 HRO4745:HRO4754 IBK4745:IBK4754 ILG4745:ILG4754 IVC4745:IVC4754 JEY4745:JEY4754 JOU4745:JOU4754 JYQ4745:JYQ4754 KIM4745:KIM4754 KSI4745:KSI4754 LCE4745:LCE4754 LMA4745:LMA4754 LVW4745:LVW4754 MFS4745:MFS4754 MPO4745:MPO4754 MZK4745:MZK4754 NJG4745:NJG4754 NTC4745:NTC4754 OCY4745:OCY4754 OMU4745:OMU4754 OWQ4745:OWQ4754 PGM4745:PGM4754 PQI4745:PQI4754 QAE4745:QAE4754 QKA4745:QKA4754 QTW4745:QTW4754 RDS4745:RDS4754 RNO4745:RNO4754 RXK4745:RXK4754 SHG4745:SHG4754 SRC4745:SRC4754 TAY4745:TAY4754 TKU4745:TKU4754 TUQ4745:TUQ4754 UEM4745:UEM4754 UOI4745:UOI4754 UYE4745:UYE4754 VIA4745:VIA4754 VRW4745:VRW4754 WBS4745:WBS4754 WLO4745:WLO4754 WVK4745:WVK4754 C4845:C4849 IY4845:IY4849 SU4845:SU4849 ACQ4845:ACQ4849 AMM4845:AMM4849 AWI4845:AWI4849 BGE4845:BGE4849 BQA4845:BQA4849 BZW4845:BZW4849 CJS4845:CJS4849 CTO4845:CTO4849 DDK4845:DDK4849 DNG4845:DNG4849 DXC4845:DXC4849 EGY4845:EGY4849 EQU4845:EQU4849 FAQ4845:FAQ4849 FKM4845:FKM4849 FUI4845:FUI4849 GEE4845:GEE4849 GOA4845:GOA4849 GXW4845:GXW4849 HHS4845:HHS4849 HRO4845:HRO4849 IBK4845:IBK4849 ILG4845:ILG4849 IVC4845:IVC4849 JEY4845:JEY4849 JOU4845:JOU4849 JYQ4845:JYQ4849 KIM4845:KIM4849 KSI4845:KSI4849 LCE4845:LCE4849 LMA4845:LMA4849 LVW4845:LVW4849 MFS4845:MFS4849 MPO4845:MPO4849 MZK4845:MZK4849 NJG4845:NJG4849 NTC4845:NTC4849 OCY4845:OCY4849 OMU4845:OMU4849 OWQ4845:OWQ4849 PGM4845:PGM4849 PQI4845:PQI4849 QAE4845:QAE4849 QKA4845:QKA4849 QTW4845:QTW4849 RDS4845:RDS4849 RNO4845:RNO4849 RXK4845:RXK4849 SHG4845:SHG4849 SRC4845:SRC4849 TAY4845:TAY4849 TKU4845:TKU4849 TUQ4845:TUQ4849 UEM4845:UEM4849 UOI4845:UOI4849 UYE4845:UYE4849 VIA4845:VIA4849 VRW4845:VRW4849 WBS4845:WBS4849 WLO4845:WLO4849 WVK4845:WVK4849 C4889 IY4889 SU4889 ACQ4889 AMM4889 AWI4889 BGE4889 BQA4889 BZW4889 CJS4889 CTO4889 DDK4889 DNG4889 DXC4889 EGY4889 EQU4889 FAQ4889 FKM4889 FUI4889 GEE4889 GOA4889 GXW4889 HHS4889 HRO4889 IBK4889 ILG4889 IVC4889 JEY4889 JOU4889 JYQ4889 KIM4889 KSI4889 LCE4889 LMA4889 LVW4889 MFS4889 MPO4889 MZK4889 NJG4889 NTC4889 OCY4889 OMU4889 OWQ4889 PGM4889 PQI4889 QAE4889 QKA4889 QTW4889 RDS4889 RNO4889 RXK4889 SHG4889 SRC4889 TAY4889 TKU4889 TUQ4889 UEM4889 UOI4889 UYE4889 VIA4889 VRW4889 WBS4889 WLO4889 WVK4889 C4970:C4976 IY4970:IY4976 SU4970:SU4976 ACQ4970:ACQ4976 AMM4970:AMM4976 AWI4970:AWI4976 BGE4970:BGE4976 BQA4970:BQA4976 BZW4970:BZW4976 CJS4970:CJS4976 CTO4970:CTO4976 DDK4970:DDK4976 DNG4970:DNG4976 DXC4970:DXC4976 EGY4970:EGY4976 EQU4970:EQU4976 FAQ4970:FAQ4976 FKM4970:FKM4976 FUI4970:FUI4976 GEE4970:GEE4976 GOA4970:GOA4976 GXW4970:GXW4976 HHS4970:HHS4976 HRO4970:HRO4976 IBK4970:IBK4976 ILG4970:ILG4976 IVC4970:IVC4976 JEY4970:JEY4976 JOU4970:JOU4976 JYQ4970:JYQ4976 KIM4970:KIM4976 KSI4970:KSI4976 LCE4970:LCE4976 LMA4970:LMA4976 LVW4970:LVW4976 MFS4970:MFS4976 MPO4970:MPO4976 MZK4970:MZK4976 NJG4970:NJG4976 NTC4970:NTC4976 OCY4970:OCY4976 OMU4970:OMU4976 OWQ4970:OWQ4976 PGM4970:PGM4976 PQI4970:PQI4976 QAE4970:QAE4976 QKA4970:QKA4976 QTW4970:QTW4976 RDS4970:RDS4976 RNO4970:RNO4976 RXK4970:RXK4976 SHG4970:SHG4976 SRC4970:SRC4976 TAY4970:TAY4976 TKU4970:TKU4976 TUQ4970:TUQ4976 UEM4970:UEM4976 UOI4970:UOI4976 UYE4970:UYE4976 VIA4970:VIA4976 VRW4970:VRW4976 WBS4970:WBS4976 WLO4970:WLO4976 WVK4970:WVK4976 C5051:C5053 IY5051:IY5053 SU5051:SU5053 ACQ5051:ACQ5053 AMM5051:AMM5053 AWI5051:AWI5053 BGE5051:BGE5053 BQA5051:BQA5053 BZW5051:BZW5053 CJS5051:CJS5053 CTO5051:CTO5053 DDK5051:DDK5053 DNG5051:DNG5053 DXC5051:DXC5053 EGY5051:EGY5053 EQU5051:EQU5053 FAQ5051:FAQ5053 FKM5051:FKM5053 FUI5051:FUI5053 GEE5051:GEE5053 GOA5051:GOA5053 GXW5051:GXW5053 HHS5051:HHS5053 HRO5051:HRO5053 IBK5051:IBK5053 ILG5051:ILG5053 IVC5051:IVC5053 JEY5051:JEY5053 JOU5051:JOU5053 JYQ5051:JYQ5053 KIM5051:KIM5053 KSI5051:KSI5053 LCE5051:LCE5053 LMA5051:LMA5053 LVW5051:LVW5053 MFS5051:MFS5053 MPO5051:MPO5053 MZK5051:MZK5053 NJG5051:NJG5053 NTC5051:NTC5053 OCY5051:OCY5053 OMU5051:OMU5053 OWQ5051:OWQ5053 PGM5051:PGM5053 PQI5051:PQI5053 QAE5051:QAE5053 QKA5051:QKA5053 QTW5051:QTW5053 RDS5051:RDS5053 RNO5051:RNO5053 RXK5051:RXK5053 SHG5051:SHG5053 SRC5051:SRC5053 TAY5051:TAY5053 TKU5051:TKU5053 TUQ5051:TUQ5053 UEM5051:UEM5053 UOI5051:UOI5053 UYE5051:UYE5053 VIA5051:VIA5053 VRW5051:VRW5053 WBS5051:WBS5053 WLO5051:WLO5053 WVK5051:WVK5053 C5109:C5112 IY5109:IY5112 SU5109:SU5112 ACQ5109:ACQ5112 AMM5109:AMM5112 AWI5109:AWI5112 BGE5109:BGE5112 BQA5109:BQA5112 BZW5109:BZW5112 CJS5109:CJS5112 CTO5109:CTO5112 DDK5109:DDK5112 DNG5109:DNG5112 DXC5109:DXC5112 EGY5109:EGY5112 EQU5109:EQU5112 FAQ5109:FAQ5112 FKM5109:FKM5112 FUI5109:FUI5112 GEE5109:GEE5112 GOA5109:GOA5112 GXW5109:GXW5112 HHS5109:HHS5112 HRO5109:HRO5112 IBK5109:IBK5112 ILG5109:ILG5112 IVC5109:IVC5112 JEY5109:JEY5112 JOU5109:JOU5112 JYQ5109:JYQ5112 KIM5109:KIM5112 KSI5109:KSI5112 LCE5109:LCE5112 LMA5109:LMA5112 LVW5109:LVW5112 MFS5109:MFS5112 MPO5109:MPO5112 MZK5109:MZK5112 NJG5109:NJG5112 NTC5109:NTC5112 OCY5109:OCY5112 OMU5109:OMU5112 OWQ5109:OWQ5112 PGM5109:PGM5112 PQI5109:PQI5112 QAE5109:QAE5112 QKA5109:QKA5112 QTW5109:QTW5112 RDS5109:RDS5112 RNO5109:RNO5112 RXK5109:RXK5112 SHG5109:SHG5112 SRC5109:SRC5112 TAY5109:TAY5112 TKU5109:TKU5112 TUQ5109:TUQ5112 UEM5109:UEM5112 UOI5109:UOI5112 UYE5109:UYE5112 VIA5109:VIA5112 VRW5109:VRW5112 WBS5109:WBS5112 WLO5109:WLO5112 WVK5109:WVK5112 C5137:C5144 IY5137:IY5144 SU5137:SU5144 ACQ5137:ACQ5144 AMM5137:AMM5144 AWI5137:AWI5144 BGE5137:BGE5144 BQA5137:BQA5144 BZW5137:BZW5144 CJS5137:CJS5144 CTO5137:CTO5144 DDK5137:DDK5144 DNG5137:DNG5144 DXC5137:DXC5144 EGY5137:EGY5144 EQU5137:EQU5144 FAQ5137:FAQ5144 FKM5137:FKM5144 FUI5137:FUI5144 GEE5137:GEE5144 GOA5137:GOA5144 GXW5137:GXW5144 HHS5137:HHS5144 HRO5137:HRO5144 IBK5137:IBK5144 ILG5137:ILG5144 IVC5137:IVC5144 JEY5137:JEY5144 JOU5137:JOU5144 JYQ5137:JYQ5144 KIM5137:KIM5144 KSI5137:KSI5144 LCE5137:LCE5144 LMA5137:LMA5144 LVW5137:LVW5144 MFS5137:MFS5144 MPO5137:MPO5144 MZK5137:MZK5144 NJG5137:NJG5144 NTC5137:NTC5144 OCY5137:OCY5144 OMU5137:OMU5144 OWQ5137:OWQ5144 PGM5137:PGM5144 PQI5137:PQI5144 QAE5137:QAE5144 QKA5137:QKA5144 QTW5137:QTW5144 RDS5137:RDS5144 RNO5137:RNO5144 RXK5137:RXK5144 SHG5137:SHG5144 SRC5137:SRC5144 TAY5137:TAY5144 TKU5137:TKU5144 TUQ5137:TUQ5144 UEM5137:UEM5144 UOI5137:UOI5144 UYE5137:UYE5144 VIA5137:VIA5144 VRW5137:VRW5144 WBS5137:WBS5144 WLO5137:WLO5144 WVK5137:WVK5144 C5177:C5179 IY5177:IY5179 SU5177:SU5179 ACQ5177:ACQ5179 AMM5177:AMM5179 AWI5177:AWI5179 BGE5177:BGE5179 BQA5177:BQA5179 BZW5177:BZW5179 CJS5177:CJS5179 CTO5177:CTO5179 DDK5177:DDK5179 DNG5177:DNG5179 DXC5177:DXC5179 EGY5177:EGY5179 EQU5177:EQU5179 FAQ5177:FAQ5179 FKM5177:FKM5179 FUI5177:FUI5179 GEE5177:GEE5179 GOA5177:GOA5179 GXW5177:GXW5179 HHS5177:HHS5179 HRO5177:HRO5179 IBK5177:IBK5179 ILG5177:ILG5179 IVC5177:IVC5179 JEY5177:JEY5179 JOU5177:JOU5179 JYQ5177:JYQ5179 KIM5177:KIM5179 KSI5177:KSI5179 LCE5177:LCE5179 LMA5177:LMA5179 LVW5177:LVW5179 MFS5177:MFS5179 MPO5177:MPO5179 MZK5177:MZK5179 NJG5177:NJG5179 NTC5177:NTC5179 OCY5177:OCY5179 OMU5177:OMU5179 OWQ5177:OWQ5179 PGM5177:PGM5179 PQI5177:PQI5179 QAE5177:QAE5179 QKA5177:QKA5179 QTW5177:QTW5179 RDS5177:RDS5179 RNO5177:RNO5179 RXK5177:RXK5179 SHG5177:SHG5179 SRC5177:SRC5179 TAY5177:TAY5179 TKU5177:TKU5179 TUQ5177:TUQ5179 UEM5177:UEM5179 UOI5177:UOI5179 UYE5177:UYE5179 VIA5177:VIA5179 VRW5177:VRW5179 WBS5177:WBS5179 WLO5177:WLO5179 WVK5177:WVK5179 C5228:C5234 IY5228:IY5234 SU5228:SU5234 ACQ5228:ACQ5234 AMM5228:AMM5234 AWI5228:AWI5234 BGE5228:BGE5234 BQA5228:BQA5234 BZW5228:BZW5234 CJS5228:CJS5234 CTO5228:CTO5234 DDK5228:DDK5234 DNG5228:DNG5234 DXC5228:DXC5234 EGY5228:EGY5234 EQU5228:EQU5234 FAQ5228:FAQ5234 FKM5228:FKM5234 FUI5228:FUI5234 GEE5228:GEE5234 GOA5228:GOA5234 GXW5228:GXW5234 HHS5228:HHS5234 HRO5228:HRO5234 IBK5228:IBK5234 ILG5228:ILG5234 IVC5228:IVC5234 JEY5228:JEY5234 JOU5228:JOU5234 JYQ5228:JYQ5234 KIM5228:KIM5234 KSI5228:KSI5234 LCE5228:LCE5234 LMA5228:LMA5234 LVW5228:LVW5234 MFS5228:MFS5234 MPO5228:MPO5234 MZK5228:MZK5234 NJG5228:NJG5234 NTC5228:NTC5234 OCY5228:OCY5234 OMU5228:OMU5234 OWQ5228:OWQ5234 PGM5228:PGM5234 PQI5228:PQI5234 QAE5228:QAE5234 QKA5228:QKA5234 QTW5228:QTW5234 RDS5228:RDS5234 RNO5228:RNO5234 RXK5228:RXK5234 SHG5228:SHG5234 SRC5228:SRC5234 TAY5228:TAY5234 TKU5228:TKU5234 TUQ5228:TUQ5234 UEM5228:UEM5234 UOI5228:UOI5234 UYE5228:UYE5234 VIA5228:VIA5234 VRW5228:VRW5234 WBS5228:WBS5234 WLO5228:WLO5234 WVK5228:WVK5234 C5303:C5319 IY5303:IY5319 SU5303:SU5319 ACQ5303:ACQ5319 AMM5303:AMM5319 AWI5303:AWI5319 BGE5303:BGE5319 BQA5303:BQA5319 BZW5303:BZW5319 CJS5303:CJS5319 CTO5303:CTO5319 DDK5303:DDK5319 DNG5303:DNG5319 DXC5303:DXC5319 EGY5303:EGY5319 EQU5303:EQU5319 FAQ5303:FAQ5319 FKM5303:FKM5319 FUI5303:FUI5319 GEE5303:GEE5319 GOA5303:GOA5319 GXW5303:GXW5319 HHS5303:HHS5319 HRO5303:HRO5319 IBK5303:IBK5319 ILG5303:ILG5319 IVC5303:IVC5319 JEY5303:JEY5319 JOU5303:JOU5319 JYQ5303:JYQ5319 KIM5303:KIM5319 KSI5303:KSI5319 LCE5303:LCE5319 LMA5303:LMA5319 LVW5303:LVW5319 MFS5303:MFS5319 MPO5303:MPO5319 MZK5303:MZK5319 NJG5303:NJG5319 NTC5303:NTC5319 OCY5303:OCY5319 OMU5303:OMU5319 OWQ5303:OWQ5319 PGM5303:PGM5319 PQI5303:PQI5319 QAE5303:QAE5319 QKA5303:QKA5319 QTW5303:QTW5319 RDS5303:RDS5319 RNO5303:RNO5319 RXK5303:RXK5319 SHG5303:SHG5319 SRC5303:SRC5319 TAY5303:TAY5319 TKU5303:TKU5319 TUQ5303:TUQ5319 UEM5303:UEM5319 UOI5303:UOI5319 UYE5303:UYE5319 VIA5303:VIA5319 VRW5303:VRW5319 WBS5303:WBS5319 WLO5303:WLO5319 WVK5303:WVK5319 C5401:C5404 IY5401:IY5404 SU5401:SU5404 ACQ5401:ACQ5404 AMM5401:AMM5404 AWI5401:AWI5404 BGE5401:BGE5404 BQA5401:BQA5404 BZW5401:BZW5404 CJS5401:CJS5404 CTO5401:CTO5404 DDK5401:DDK5404 DNG5401:DNG5404 DXC5401:DXC5404 EGY5401:EGY5404 EQU5401:EQU5404 FAQ5401:FAQ5404 FKM5401:FKM5404 FUI5401:FUI5404 GEE5401:GEE5404 GOA5401:GOA5404 GXW5401:GXW5404 HHS5401:HHS5404 HRO5401:HRO5404 IBK5401:IBK5404 ILG5401:ILG5404 IVC5401:IVC5404 JEY5401:JEY5404 JOU5401:JOU5404 JYQ5401:JYQ5404 KIM5401:KIM5404 KSI5401:KSI5404 LCE5401:LCE5404 LMA5401:LMA5404 LVW5401:LVW5404 MFS5401:MFS5404 MPO5401:MPO5404 MZK5401:MZK5404 NJG5401:NJG5404 NTC5401:NTC5404 OCY5401:OCY5404 OMU5401:OMU5404 OWQ5401:OWQ5404 PGM5401:PGM5404 PQI5401:PQI5404 QAE5401:QAE5404 QKA5401:QKA5404 QTW5401:QTW5404 RDS5401:RDS5404 RNO5401:RNO5404 RXK5401:RXK5404 SHG5401:SHG5404 SRC5401:SRC5404 TAY5401:TAY5404 TKU5401:TKU5404 TUQ5401:TUQ5404 UEM5401:UEM5404 UOI5401:UOI5404 UYE5401:UYE5404 VIA5401:VIA5404 VRW5401:VRW5404 WBS5401:WBS5404 WLO5401:WLO5404 WVK5401:WVK5404 C5460:C5463 IY5460:IY5463 SU5460:SU5463 ACQ5460:ACQ5463 AMM5460:AMM5463 AWI5460:AWI5463 BGE5460:BGE5463 BQA5460:BQA5463 BZW5460:BZW5463 CJS5460:CJS5463 CTO5460:CTO5463 DDK5460:DDK5463 DNG5460:DNG5463 DXC5460:DXC5463 EGY5460:EGY5463 EQU5460:EQU5463 FAQ5460:FAQ5463 FKM5460:FKM5463 FUI5460:FUI5463 GEE5460:GEE5463 GOA5460:GOA5463 GXW5460:GXW5463 HHS5460:HHS5463 HRO5460:HRO5463 IBK5460:IBK5463 ILG5460:ILG5463 IVC5460:IVC5463 JEY5460:JEY5463 JOU5460:JOU5463 JYQ5460:JYQ5463 KIM5460:KIM5463 KSI5460:KSI5463 LCE5460:LCE5463 LMA5460:LMA5463 LVW5460:LVW5463 MFS5460:MFS5463 MPO5460:MPO5463 MZK5460:MZK5463 NJG5460:NJG5463 NTC5460:NTC5463 OCY5460:OCY5463 OMU5460:OMU5463 OWQ5460:OWQ5463 PGM5460:PGM5463 PQI5460:PQI5463 QAE5460:QAE5463 QKA5460:QKA5463 QTW5460:QTW5463 RDS5460:RDS5463 RNO5460:RNO5463 RXK5460:RXK5463 SHG5460:SHG5463 SRC5460:SRC5463 TAY5460:TAY5463 TKU5460:TKU5463 TUQ5460:TUQ5463 UEM5460:UEM5463 UOI5460:UOI5463 UYE5460:UYE5463 VIA5460:VIA5463 VRW5460:VRW5463 WBS5460:WBS5463 WLO5460:WLO5463 WVK5460:WVK5463 C5530:C5537 IY5530:IY5537 SU5530:SU5537 ACQ5530:ACQ5537 AMM5530:AMM5537 AWI5530:AWI5537 BGE5530:BGE5537 BQA5530:BQA5537 BZW5530:BZW5537 CJS5530:CJS5537 CTO5530:CTO5537 DDK5530:DDK5537 DNG5530:DNG5537 DXC5530:DXC5537 EGY5530:EGY5537 EQU5530:EQU5537 FAQ5530:FAQ5537 FKM5530:FKM5537 FUI5530:FUI5537 GEE5530:GEE5537 GOA5530:GOA5537 GXW5530:GXW5537 HHS5530:HHS5537 HRO5530:HRO5537 IBK5530:IBK5537 ILG5530:ILG5537 IVC5530:IVC5537 JEY5530:JEY5537 JOU5530:JOU5537 JYQ5530:JYQ5537 KIM5530:KIM5537 KSI5530:KSI5537 LCE5530:LCE5537 LMA5530:LMA5537 LVW5530:LVW5537 MFS5530:MFS5537 MPO5530:MPO5537 MZK5530:MZK5537 NJG5530:NJG5537 NTC5530:NTC5537 OCY5530:OCY5537 OMU5530:OMU5537 OWQ5530:OWQ5537 PGM5530:PGM5537 PQI5530:PQI5537 QAE5530:QAE5537 QKA5530:QKA5537 QTW5530:QTW5537 RDS5530:RDS5537 RNO5530:RNO5537 RXK5530:RXK5537 SHG5530:SHG5537 SRC5530:SRC5537 TAY5530:TAY5537 TKU5530:TKU5537 TUQ5530:TUQ5537 UEM5530:UEM5537 UOI5530:UOI5537 UYE5530:UYE5537 VIA5530:VIA5537 VRW5530:VRW5537 WBS5530:WBS5537 WLO5530:WLO5537 WVK5530:WVK5537 C8013 C7708 IY7708 SU7708 ACQ7708 AMM7708 AWI7708 BGE7708 BQA7708 BZW7708 CJS7708 CTO7708 DDK7708 DNG7708 DXC7708 EGY7708 EQU7708 FAQ7708 FKM7708 FUI7708 GEE7708 GOA7708 GXW7708 HHS7708 HRO7708 IBK7708 ILG7708 IVC7708 JEY7708 JOU7708 JYQ7708 KIM7708 KSI7708 LCE7708 LMA7708 LVW7708 MFS7708 MPO7708 MZK7708 NJG7708 NTC7708 OCY7708 OMU7708 OWQ7708 PGM7708 PQI7708 QAE7708 QKA7708 QTW7708 RDS7708 RNO7708 RXK7708 SHG7708 SRC7708 TAY7708 TKU7708 TUQ7708 UEM7708 UOI7708 UYE7708 VIA7708 VRW7708 WBS7708 WLO7708 WVK7548:WVK7549 C7906:C7909 IY7906:IY7909 SU7906:SU7909 ACQ7906:ACQ7909 AMM7906:AMM7909 AWI7906:AWI7909 BGE7906:BGE7909 BQA7906:BQA7909 BZW7906:BZW7909 CJS7906:CJS7909 CTO7906:CTO7909 DDK7906:DDK7909 DNG7906:DNG7909 DXC7906:DXC7909 EGY7906:EGY7909 EQU7906:EQU7909 FAQ7906:FAQ7909 FKM7906:FKM7909 FUI7906:FUI7909 GEE7906:GEE7909 GOA7906:GOA7909 GXW7906:GXW7909 HHS7906:HHS7909 HRO7906:HRO7909 IBK7906:IBK7909 ILG7906:ILG7909 IVC7906:IVC7909 JEY7906:JEY7909 JOU7906:JOU7909 JYQ7906:JYQ7909 KIM7906:KIM7909 KSI7906:KSI7909 LCE7906:LCE7909 LMA7906:LMA7909 LVW7906:LVW7909 MFS7906:MFS7909 MPO7906:MPO7909 MZK7906:MZK7909 NJG7906:NJG7909 NTC7906:NTC7909 OCY7906:OCY7909 OMU7906:OMU7909 OWQ7906:OWQ7909 PGM7906:PGM7909 PQI7906:PQI7909 QAE7906:QAE7909 QKA7906:QKA7909 QTW7906:QTW7909 RDS7906:RDS7909 RNO7906:RNO7909 RXK7906:RXK7909 SHG7906:SHG7909 SRC7906:SRC7909 TAY7906:TAY7909 TKU7906:TKU7909 TUQ7906:TUQ7909 UEM7906:UEM7909 UOI7906:UOI7909 UYE7906:UYE7909 VIA7906:VIA7909 VRW7906:VRW7909 WBS7906:WBS7909 WLO7906:WLO7909 WVK7906:WVK7909 C7962 IY8013 SU8013 ACQ8013 AMM8013 AWI8013 BGE8013 BQA8013 BZW8013 CJS8013 CTO8013 DDK8013 DNG8013 DXC8013 EGY8013 EQU8013 FAQ8013 FKM8013 FUI8013 GEE8013 GOA8013 GXW8013 HHS8013 HRO8013 IBK8013 ILG8013 IVC8013 JEY8013 JOU8013 JYQ8013 KIM8013 KSI8013 LCE8013 LMA8013 LVW8013 MFS8013 MPO8013 MZK8013 NJG8013 NTC8013 OCY8013 OMU8013 OWQ8013 PGM8013 PQI8013 QAE8013 QKA8013 QTW8013 RDS8013 RNO8013 RXK8013 SHG8013 SRC8013 TAY8013 TKU8013 TUQ8013 UEM8013 UOI8013 UYE8013 VIA8013 VRW8013 WBS8013 WLO8013 WVK8013 IY7962 SU7962 ACQ7962 AMM7962 AWI7962 BGE7962 BQA7962 BZW7962 CJS7962 CTO7962 DDK7962 DNG7962 DXC7962 EGY7962 EQU7962 FAQ7962 FKM7962 FUI7962 GEE7962 GOA7962 GXW7962 HHS7962 HRO7962 IBK7962 ILG7962 IVC7962 JEY7962 JOU7962 JYQ7962 KIM7962 KSI7962 LCE7962 LMA7962 LVW7962 MFS7962 MPO7962 MZK7962 NJG7962 NTC7962 OCY7962 OMU7962 OWQ7962 PGM7962 PQI7962 QAE7962 QKA7962 QTW7962 RDS7962 RNO7962 RXK7962 SHG7962 SRC7962 TAY7962 TKU7962 TUQ7962 UEM7962 UOI7962 UYE7962 VIA7962 VRW7962 WBS7962 WLO7962 WVK7962 C5831:C5842 IY5831:IY5842 SU5831:SU5842 ACQ5831:ACQ5842 AMM5831:AMM5842 AWI5831:AWI5842 BGE5831:BGE5842 BQA5831:BQA5842 BZW5831:BZW5842 CJS5831:CJS5842 CTO5831:CTO5842 DDK5831:DDK5842 DNG5831:DNG5842 DXC5831:DXC5842 EGY5831:EGY5842 EQU5831:EQU5842 FAQ5831:FAQ5842 FKM5831:FKM5842 FUI5831:FUI5842 GEE5831:GEE5842 GOA5831:GOA5842 GXW5831:GXW5842 HHS5831:HHS5842 HRO5831:HRO5842 IBK5831:IBK5842 ILG5831:ILG5842 IVC5831:IVC5842 JEY5831:JEY5842 JOU5831:JOU5842 JYQ5831:JYQ5842 KIM5831:KIM5842 KSI5831:KSI5842 LCE5831:LCE5842 LMA5831:LMA5842 LVW5831:LVW5842 MFS5831:MFS5842 MPO5831:MPO5842 MZK5831:MZK5842 NJG5831:NJG5842 NTC5831:NTC5842 OCY5831:OCY5842 OMU5831:OMU5842 OWQ5831:OWQ5842 PGM5831:PGM5842 PQI5831:PQI5842 QAE5831:QAE5842 QKA5831:QKA5842 QTW5831:QTW5842 RDS5831:RDS5842 RNO5831:RNO5842 RXK5831:RXK5842 SHG5831:SHG5842 SRC5831:SRC5842 TAY5831:TAY5842 TKU5831:TKU5842 TUQ5831:TUQ5842 UEM5831:UEM5842 UOI5831:UOI5842 UYE5831:UYE5842 VIA5831:VIA5842 VRW5831:VRW5842 WBS5831:WBS5842 WLO5831:WLO5842 WVK5831:WVK5842 C7162:C7164 IY7162:IY7164 SU7162:SU7164 ACQ7162:ACQ7164 AMM7162:AMM7164 AWI7162:AWI7164 BGE7162:BGE7164 BQA7162:BQA7164 BZW7162:BZW7164 CJS7162:CJS7164 CTO7162:CTO7164 DDK7162:DDK7164 DNG7162:DNG7164 DXC7162:DXC7164 EGY7162:EGY7164 EQU7162:EQU7164 FAQ7162:FAQ7164 FKM7162:FKM7164 FUI7162:FUI7164 GEE7162:GEE7164 GOA7162:GOA7164 GXW7162:GXW7164 HHS7162:HHS7164 HRO7162:HRO7164 IBK7162:IBK7164 ILG7162:ILG7164 IVC7162:IVC7164 JEY7162:JEY7164 JOU7162:JOU7164 JYQ7162:JYQ7164 KIM7162:KIM7164 KSI7162:KSI7164 LCE7162:LCE7164 LMA7162:LMA7164 LVW7162:LVW7164 MFS7162:MFS7164 MPO7162:MPO7164 MZK7162:MZK7164 NJG7162:NJG7164 NTC7162:NTC7164 OCY7162:OCY7164 OMU7162:OMU7164 OWQ7162:OWQ7164 PGM7162:PGM7164 PQI7162:PQI7164 QAE7162:QAE7164 QKA7162:QKA7164 QTW7162:QTW7164 RDS7162:RDS7164 RNO7162:RNO7164 RXK7162:RXK7164 SHG7162:SHG7164 SRC7162:SRC7164 TAY7162:TAY7164 TKU7162:TKU7164 TUQ7162:TUQ7164 UEM7162:UEM7164 UOI7162:UOI7164 UYE7162:UYE7164 VIA7162:VIA7164 VRW7162:VRW7164 WBS7162:WBS7164 WLO7162:WLO7164 WVK7162:WVK7164 C7180:C7182 IY7180:IY7182 SU7180:SU7182 ACQ7180:ACQ7182 AMM7180:AMM7182 AWI7180:AWI7182 BGE7180:BGE7182 BQA7180:BQA7182 BZW7180:BZW7182 CJS7180:CJS7182 CTO7180:CTO7182 DDK7180:DDK7182 DNG7180:DNG7182 DXC7180:DXC7182 EGY7180:EGY7182 EQU7180:EQU7182 FAQ7180:FAQ7182 FKM7180:FKM7182 FUI7180:FUI7182 GEE7180:GEE7182 GOA7180:GOA7182 GXW7180:GXW7182 HHS7180:HHS7182 HRO7180:HRO7182 IBK7180:IBK7182 ILG7180:ILG7182 IVC7180:IVC7182 JEY7180:JEY7182 JOU7180:JOU7182 JYQ7180:JYQ7182 KIM7180:KIM7182 KSI7180:KSI7182 LCE7180:LCE7182 LMA7180:LMA7182 LVW7180:LVW7182 MFS7180:MFS7182 MPO7180:MPO7182 MZK7180:MZK7182 NJG7180:NJG7182 NTC7180:NTC7182 OCY7180:OCY7182 OMU7180:OMU7182 OWQ7180:OWQ7182 PGM7180:PGM7182 PQI7180:PQI7182 QAE7180:QAE7182 QKA7180:QKA7182 QTW7180:QTW7182 RDS7180:RDS7182 RNO7180:RNO7182 RXK7180:RXK7182 SHG7180:SHG7182 SRC7180:SRC7182 TAY7180:TAY7182 TKU7180:TKU7182 TUQ7180:TUQ7182 UEM7180:UEM7182 UOI7180:UOI7182 UYE7180:UYE7182 VIA7180:VIA7182 VRW7180:VRW7182 WBS7180:WBS7182 WLO7180:WLO7182 WVK7180:WVK7182 C7198 IY7198 SU7198 ACQ7198 AMM7198 AWI7198 BGE7198 BQA7198 BZW7198 CJS7198 CTO7198 DDK7198 DNG7198 DXC7198 EGY7198 EQU7198 FAQ7198 FKM7198 FUI7198 GEE7198 GOA7198 GXW7198 HHS7198 HRO7198 IBK7198 ILG7198 IVC7198 JEY7198 JOU7198 JYQ7198 KIM7198 KSI7198 LCE7198 LMA7198 LVW7198 MFS7198 MPO7198 MZK7198 NJG7198 NTC7198 OCY7198 OMU7198 OWQ7198 PGM7198 PQI7198 QAE7198 QKA7198 QTW7198 RDS7198 RNO7198 RXK7198 SHG7198 SRC7198 TAY7198 TKU7198 TUQ7198 UEM7198 UOI7198 UYE7198 VIA7198 VRW7198 WBS7198 WLO7198 WVK7198 C7236:C7238 IY7236:IY7238 SU7236:SU7238 ACQ7236:ACQ7238 AMM7236:AMM7238 AWI7236:AWI7238 BGE7236:BGE7238 BQA7236:BQA7238 BZW7236:BZW7238 CJS7236:CJS7238 CTO7236:CTO7238 DDK7236:DDK7238 DNG7236:DNG7238 DXC7236:DXC7238 EGY7236:EGY7238 EQU7236:EQU7238 FAQ7236:FAQ7238 FKM7236:FKM7238 FUI7236:FUI7238 GEE7236:GEE7238 GOA7236:GOA7238 GXW7236:GXW7238 HHS7236:HHS7238 HRO7236:HRO7238 IBK7236:IBK7238 ILG7236:ILG7238 IVC7236:IVC7238 JEY7236:JEY7238 JOU7236:JOU7238 JYQ7236:JYQ7238 KIM7236:KIM7238 KSI7236:KSI7238 LCE7236:LCE7238 LMA7236:LMA7238 LVW7236:LVW7238 MFS7236:MFS7238 MPO7236:MPO7238 MZK7236:MZK7238 NJG7236:NJG7238 NTC7236:NTC7238 OCY7236:OCY7238 OMU7236:OMU7238 OWQ7236:OWQ7238 PGM7236:PGM7238 PQI7236:PQI7238 QAE7236:QAE7238 QKA7236:QKA7238 QTW7236:QTW7238 RDS7236:RDS7238 RNO7236:RNO7238 RXK7236:RXK7238 SHG7236:SHG7238 SRC7236:SRC7238 TAY7236:TAY7238 TKU7236:TKU7238 TUQ7236:TUQ7238 UEM7236:UEM7238 UOI7236:UOI7238 UYE7236:UYE7238 VIA7236:VIA7238 VRW7236:VRW7238 WBS7236:WBS7238 WLO7236:WLO7238 WVK7236:WVK7238 C7405:C7406 IY7405:IY7406 SU7405:SU7406 ACQ7405:ACQ7406 AMM7405:AMM7406 AWI7405:AWI7406 BGE7405:BGE7406 BQA7405:BQA7406 BZW7405:BZW7406 CJS7405:CJS7406 CTO7405:CTO7406 DDK7405:DDK7406 DNG7405:DNG7406 DXC7405:DXC7406 EGY7405:EGY7406 EQU7405:EQU7406 FAQ7405:FAQ7406 FKM7405:FKM7406 FUI7405:FUI7406 GEE7405:GEE7406 GOA7405:GOA7406 GXW7405:GXW7406 HHS7405:HHS7406 HRO7405:HRO7406 IBK7405:IBK7406 ILG7405:ILG7406 IVC7405:IVC7406 JEY7405:JEY7406 JOU7405:JOU7406 JYQ7405:JYQ7406 KIM7405:KIM7406 KSI7405:KSI7406 LCE7405:LCE7406 LMA7405:LMA7406 LVW7405:LVW7406 MFS7405:MFS7406 MPO7405:MPO7406 MZK7405:MZK7406 NJG7405:NJG7406 NTC7405:NTC7406 OCY7405:OCY7406 OMU7405:OMU7406 OWQ7405:OWQ7406 PGM7405:PGM7406 PQI7405:PQI7406 QAE7405:QAE7406 QKA7405:QKA7406 QTW7405:QTW7406 RDS7405:RDS7406 RNO7405:RNO7406 RXK7405:RXK7406 SHG7405:SHG7406 SRC7405:SRC7406 TAY7405:TAY7406 TKU7405:TKU7406 TUQ7405:TUQ7406 UEM7405:UEM7406 UOI7405:UOI7406 UYE7405:UYE7406 VIA7405:VIA7406 VRW7405:VRW7406 WBS7405:WBS7406 WLO7405:WLO7406 WVK7405:WVK7406 C7548:C7549 IY7548:IY7549 SU7548:SU7549 ACQ7548:ACQ7549 AMM7548:AMM7549 AWI7548:AWI7549 BGE7548:BGE7549 BQA7548:BQA7549 BZW7548:BZW7549 CJS7548:CJS7549 CTO7548:CTO7549 DDK7548:DDK7549 DNG7548:DNG7549 DXC7548:DXC7549 EGY7548:EGY7549 EQU7548:EQU7549 FAQ7548:FAQ7549 FKM7548:FKM7549 FUI7548:FUI7549 GEE7548:GEE7549 GOA7548:GOA7549 GXW7548:GXW7549 HHS7548:HHS7549 HRO7548:HRO7549 IBK7548:IBK7549 ILG7548:ILG7549 IVC7548:IVC7549 JEY7548:JEY7549 JOU7548:JOU7549 JYQ7548:JYQ7549 KIM7548:KIM7549 KSI7548:KSI7549 LCE7548:LCE7549 LMA7548:LMA7549 LVW7548:LVW7549 MFS7548:MFS7549 MPO7548:MPO7549 MZK7548:MZK7549 NJG7548:NJG7549 NTC7548:NTC7549 OCY7548:OCY7549 OMU7548:OMU7549 OWQ7548:OWQ7549 PGM7548:PGM7549 PQI7548:PQI7549 QAE7548:QAE7549 QKA7548:QKA7549 QTW7548:QTW7549 RDS7548:RDS7549 RNO7548:RNO7549 RXK7548:RXK7549 SHG7548:SHG7549 SRC7548:SRC7549 TAY7548:TAY7549 TKU7548:TKU7549 TUQ7548:TUQ7549 UEM7548:UEM7549 UOI7548:UOI7549 UYE7548:UYE7549 VIA7548:VIA7549 VRW7548:VRW7549 WBS7548:WBS7549 WLO7548:WLO7549 WVK7678 C7678:C7679 IY7678 SU7678 ACQ7678 AMM7678 AWI7678 BGE7678 BQA7678 BZW7678 CJS7678 CTO7678 DDK7678 DNG7678 DXC7678 EGY7678 EQU7678 FAQ7678 FKM7678 FUI7678 GEE7678 GOA7678 GXW7678 HHS7678 HRO7678 IBK7678 ILG7678 IVC7678 JEY7678 JOU7678 JYQ7678 KIM7678 KSI7678 LCE7678 LMA7678 LVW7678 MFS7678 MPO7678 MZK7678 NJG7678 NTC7678 OCY7678 OMU7678 OWQ7678 PGM7678 PQI7678 QAE7678 QKA7678 QTW7678 RDS7678 RNO7678 RXK7678 SHG7678 SRC7678 TAY7678 TKU7678 TUQ7678 UEM7678 UOI7678 UYE7678 VIA7678 VRW7678 WBS7678 WLO7678 WVK7708 WVK3491:WVK3506 C3491:C3506 IY3491:IY3506 SU3491:SU3506 ACQ3491:ACQ3506 AMM3491:AMM3506 AWI3491:AWI3506 BGE3491:BGE3506 BQA3491:BQA3506 BZW3491:BZW3506 CJS3491:CJS3506 CTO3491:CTO3506 DDK3491:DDK3506 DNG3491:DNG3506 DXC3491:DXC3506 EGY3491:EGY3506 EQU3491:EQU3506 FAQ3491:FAQ3506 FKM3491:FKM3506 FUI3491:FUI3506 GEE3491:GEE3506 GOA3491:GOA3506 GXW3491:GXW3506 HHS3491:HHS3506 HRO3491:HRO3506 IBK3491:IBK3506 ILG3491:ILG3506 IVC3491:IVC3506 JEY3491:JEY3506 JOU3491:JOU3506 JYQ3491:JYQ3506 KIM3491:KIM3506 KSI3491:KSI3506 LCE3491:LCE3506 LMA3491:LMA3506 LVW3491:LVW3506 MFS3491:MFS3506 MPO3491:MPO3506 MZK3491:MZK3506 NJG3491:NJG3506 NTC3491:NTC3506 OCY3491:OCY3506 OMU3491:OMU3506 OWQ3491:OWQ3506 PGM3491:PGM3506 PQI3491:PQI3506 QAE3491:QAE3506 QKA3491:QKA3506 QTW3491:QTW3506 RDS3491:RDS3506 RNO3491:RNO3506 RXK3491:RXK3506 SHG3491:SHG3506 SRC3491:SRC3506 TAY3491:TAY3506 TKU3491:TKU3506 TUQ3491:TUQ3506 UEM3491:UEM3506 UOI3491:UOI3506 UYE3491:UYE3506 VIA3491:VIA3506 VRW3491:VRW3506 WBS3491:WBS3506" xr:uid="{00000000-0002-0000-0300-00000D000000}">
      <formula1>$C$3:$C$8</formula1>
    </dataValidation>
    <dataValidation type="list" errorStyle="warning" allowBlank="1" showInputMessage="1" showErrorMessage="1" errorTitle="Внимание" error="Общество отсутствует в справочнике" sqref="VHZ7467:VHZ7469 IX1616 ST1616 ACP1616 AML1616 AWH1616 BGD1616 BPZ1616 BZV1616 CJR1616 CTN1616 DDJ1616 DNF1616 DXB1616 EGX1616 EQT1616 FAP1616 FKL1616 FUH1616 GED1616 GNZ1616 GXV1616 HHR1616 HRN1616 IBJ1616 ILF1616 IVB1616 JEX1616 JOT1616 JYP1616 KIL1616 KSH1616 LCD1616 LLZ1616 LVV1616 MFR1616 MPN1616 MZJ1616 NJF1616 NTB1616 OCX1616 OMT1616 OWP1616 PGL1616 PQH1616 QAD1616 QJZ1616 QTV1616 RDR1616 RNN1616 RXJ1616 SHF1616 SRB1616 TAX1616 TKT1616 TUP1616 UEL1616 UOH1616 UYD1616 VHZ1616 VRV1616 WBR1616 WLN1616 WVJ1616 VRV7467:VRV7469 IX1618:IX1619 ST1618:ST1619 ACP1618:ACP1619 AML1618:AML1619 AWH1618:AWH1619 BGD1618:BGD1619 BPZ1618:BPZ1619 BZV1618:BZV1619 CJR1618:CJR1619 CTN1618:CTN1619 DDJ1618:DDJ1619 DNF1618:DNF1619 DXB1618:DXB1619 EGX1618:EGX1619 EQT1618:EQT1619 FAP1618:FAP1619 FKL1618:FKL1619 FUH1618:FUH1619 GED1618:GED1619 GNZ1618:GNZ1619 GXV1618:GXV1619 HHR1618:HHR1619 HRN1618:HRN1619 IBJ1618:IBJ1619 ILF1618:ILF1619 IVB1618:IVB1619 JEX1618:JEX1619 JOT1618:JOT1619 JYP1618:JYP1619 KIL1618:KIL1619 KSH1618:KSH1619 LCD1618:LCD1619 LLZ1618:LLZ1619 LVV1618:LVV1619 MFR1618:MFR1619 MPN1618:MPN1619 MZJ1618:MZJ1619 NJF1618:NJF1619 NTB1618:NTB1619 OCX1618:OCX1619 OMT1618:OMT1619 OWP1618:OWP1619 PGL1618:PGL1619 PQH1618:PQH1619 QAD1618:QAD1619 QJZ1618:QJZ1619 QTV1618:QTV1619 RDR1618:RDR1619 RNN1618:RNN1619 RXJ1618:RXJ1619 SHF1618:SHF1619 SRB1618:SRB1619 TAX1618:TAX1619 TKT1618:TKT1619 TUP1618:TUP1619 UEL1618:UEL1619 UOH1618:UOH1619 UYD1618:UYD1619 VHZ1618:VHZ1619 VRV1618:VRV1619 WBR1618:WBR1619 WLN1618:WLN1619 WVJ1618:WVJ1619 B1519:B1521 IX1519:IX1521 ST1519:ST1521 ACP1519:ACP1521 AML1519:AML1521 AWH1519:AWH1521 BGD1519:BGD1521 BPZ1519:BPZ1521 BZV1519:BZV1521 CJR1519:CJR1521 CTN1519:CTN1521 DDJ1519:DDJ1521 DNF1519:DNF1521 DXB1519:DXB1521 EGX1519:EGX1521 EQT1519:EQT1521 FAP1519:FAP1521 FKL1519:FKL1521 FUH1519:FUH1521 GED1519:GED1521 GNZ1519:GNZ1521 GXV1519:GXV1521 HHR1519:HHR1521 HRN1519:HRN1521 IBJ1519:IBJ1521 ILF1519:ILF1521 IVB1519:IVB1521 JEX1519:JEX1521 JOT1519:JOT1521 JYP1519:JYP1521 KIL1519:KIL1521 KSH1519:KSH1521 LCD1519:LCD1521 LLZ1519:LLZ1521 LVV1519:LVV1521 MFR1519:MFR1521 MPN1519:MPN1521 MZJ1519:MZJ1521 NJF1519:NJF1521 NTB1519:NTB1521 OCX1519:OCX1521 OMT1519:OMT1521 OWP1519:OWP1521 PGL1519:PGL1521 PQH1519:PQH1521 QAD1519:QAD1521 QJZ1519:QJZ1521 QTV1519:QTV1521 RDR1519:RDR1521 RNN1519:RNN1521 RXJ1519:RXJ1521 SHF1519:SHF1521 SRB1519:SRB1521 TAX1519:TAX1521 TKT1519:TKT1521 TUP1519:TUP1521 UEL1519:UEL1521 UOH1519:UOH1521 UYD1519:UYD1521 VHZ1519:VHZ1521 VRV1519:VRV1521 WBR1519:WBR1521 WLN1519:WLN1521 WVJ1657 WLN1657 WBR1657 VRV1657 VHZ1657 UYD1657 UOH1657 UEL1657 TUP1657 TKT1657 TAX1657 SRB1657 SHF1657 RXJ1657 RNN1657 RDR1657 QTV1657 QJZ1657 QAD1657 PQH1657 PGL1657 OWP1657 OMT1657 OCX1657 NTB1657 NJF1657 MZJ1657 MPN1657 MFR1657 LVV1657 LLZ1657 LCD1657 KSH1657 KIL1657 JYP1657 JOT1657 JEX1657 IVB1657 ILF1657 IBJ1657 HRN1657 HHR1657 GXV1657 GNZ1657 GED1657 FUH1657 FKL1657 FAP1657 EQT1657 EGX1657 DXB1657 DNF1657 DDJ1657 CTN1657 CJR1657 BZV1657 BPZ1657 BGD1657 AWH1657 AML1657 ACP1657 ST1657 IX1657 WBR7467:WBR7469 WVJ1519:WVJ1521 WLN7437:WLN7440 IX1562:IX1566 ST1562:ST1566 ACP1562:ACP1566 AML1562:AML1566 AWH1562:AWH1566 BGD1562:BGD1566 BPZ1562:BPZ1566 BZV1562:BZV1566 CJR1562:CJR1566 CTN1562:CTN1566 DDJ1562:DDJ1566 DNF1562:DNF1566 DXB1562:DXB1566 EGX1562:EGX1566 EQT1562:EQT1566 FAP1562:FAP1566 FKL1562:FKL1566 FUH1562:FUH1566 GED1562:GED1566 GNZ1562:GNZ1566 GXV1562:GXV1566 HHR1562:HHR1566 HRN1562:HRN1566 IBJ1562:IBJ1566 ILF1562:ILF1566 IVB1562:IVB1566 JEX1562:JEX1566 JOT1562:JOT1566 JYP1562:JYP1566 KIL1562:KIL1566 KSH1562:KSH1566 LCD1562:LCD1566 LLZ1562:LLZ1566 LVV1562:LVV1566 MFR1562:MFR1566 MPN1562:MPN1566 MZJ1562:MZJ1566 NJF1562:NJF1566 NTB1562:NTB1566 OCX1562:OCX1566 OMT1562:OMT1566 OWP1562:OWP1566 PGL1562:PGL1566 PQH1562:PQH1566 QAD1562:QAD1566 QJZ1562:QJZ1566 QTV1562:QTV1566 RDR1562:RDR1566 RNN1562:RNN1566 RXJ1562:RXJ1566 SHF1562:SHF1566 SRB1562:SRB1566 TAX1562:TAX1566 TKT1562:TKT1566 TUP1562:TUP1566 UEL1562:UEL1566 UOH1562:UOH1566 UYD1562:UYD1566 VHZ1562:VHZ1566 VRV1562:VRV1566 WBR1562:WBR1566 WLN1562:WLN1566 WVJ1562:WVJ1566 WVJ1799:WVJ1800 B1509:B1511 IX1509:IX1511 ST1509:ST1511 ACP1509:ACP1511 AML1509:AML1511 AWH1509:AWH1511 BGD1509:BGD1511 BPZ1509:BPZ1511 BZV1509:BZV1511 CJR1509:CJR1511 CTN1509:CTN1511 DDJ1509:DDJ1511 DNF1509:DNF1511 DXB1509:DXB1511 EGX1509:EGX1511 EQT1509:EQT1511 FAP1509:FAP1511 FKL1509:FKL1511 FUH1509:FUH1511 GED1509:GED1511 GNZ1509:GNZ1511 GXV1509:GXV1511 HHR1509:HHR1511 HRN1509:HRN1511 IBJ1509:IBJ1511 ILF1509:ILF1511 IVB1509:IVB1511 JEX1509:JEX1511 JOT1509:JOT1511 JYP1509:JYP1511 KIL1509:KIL1511 KSH1509:KSH1511 LCD1509:LCD1511 LLZ1509:LLZ1511 LVV1509:LVV1511 MFR1509:MFR1511 MPN1509:MPN1511 MZJ1509:MZJ1511 NJF1509:NJF1511 NTB1509:NTB1511 OCX1509:OCX1511 OMT1509:OMT1511 OWP1509:OWP1511 PGL1509:PGL1511 PQH1509:PQH1511 QAD1509:QAD1511 QJZ1509:QJZ1511 QTV1509:QTV1511 RDR1509:RDR1511 RNN1509:RNN1511 RXJ1509:RXJ1511 SHF1509:SHF1511 SRB1509:SRB1511 TAX1509:TAX1511 TKT1509:TKT1511 TUP1509:TUP1511 UEL1509:UEL1511 UOH1509:UOH1511 UYD1509:UYD1511 VHZ1509:VHZ1511 VRV1509:VRV1511 WBR1509:WBR1511 WLN1509:WLN1511 WVJ1509:WVJ1511 B1513:B1517 IX1513:IX1517 ST1513:ST1517 ACP1513:ACP1517 AML1513:AML1517 AWH1513:AWH1517 BGD1513:BGD1517 BPZ1513:BPZ1517 BZV1513:BZV1517 CJR1513:CJR1517 CTN1513:CTN1517 DDJ1513:DDJ1517 DNF1513:DNF1517 DXB1513:DXB1517 EGX1513:EGX1517 EQT1513:EQT1517 FAP1513:FAP1517 FKL1513:FKL1517 FUH1513:FUH1517 GED1513:GED1517 GNZ1513:GNZ1517 GXV1513:GXV1517 HHR1513:HHR1517 HRN1513:HRN1517 IBJ1513:IBJ1517 ILF1513:ILF1517 IVB1513:IVB1517 JEX1513:JEX1517 JOT1513:JOT1517 JYP1513:JYP1517 KIL1513:KIL1517 KSH1513:KSH1517 LCD1513:LCD1517 LLZ1513:LLZ1517 LVV1513:LVV1517 MFR1513:MFR1517 MPN1513:MPN1517 MZJ1513:MZJ1517 NJF1513:NJF1517 NTB1513:NTB1517 OCX1513:OCX1517 OMT1513:OMT1517 OWP1513:OWP1517 PGL1513:PGL1517 PQH1513:PQH1517 QAD1513:QAD1517 QJZ1513:QJZ1517 QTV1513:QTV1517 RDR1513:RDR1517 RNN1513:RNN1517 RXJ1513:RXJ1517 SHF1513:SHF1517 SRB1513:SRB1517 TAX1513:TAX1517 TKT1513:TKT1517 TUP1513:TUP1517 UEL1513:UEL1517 UOH1513:UOH1517 UYD1513:UYD1517 VHZ1513:VHZ1517 VRV1513:VRV1517 WBR1513:WBR1517 WLN1513:WLN1517 WVJ1513:WVJ1517 WVJ7437:WVJ7440 IX1760:IX1762 ST1760:ST1762 ACP1760:ACP1762 AML1760:AML1762 AWH1760:AWH1762 BGD1760:BGD1762 BPZ1760:BPZ1762 BZV1760:BZV1762 CJR1760:CJR1762 CTN1760:CTN1762 DDJ1760:DDJ1762 DNF1760:DNF1762 DXB1760:DXB1762 EGX1760:EGX1762 EQT1760:EQT1762 FAP1760:FAP1762 FKL1760:FKL1762 FUH1760:FUH1762 GED1760:GED1762 GNZ1760:GNZ1762 GXV1760:GXV1762 HHR1760:HHR1762 HRN1760:HRN1762 IBJ1760:IBJ1762 ILF1760:ILF1762 IVB1760:IVB1762 JEX1760:JEX1762 JOT1760:JOT1762 JYP1760:JYP1762 KIL1760:KIL1762 KSH1760:KSH1762 LCD1760:LCD1762 LLZ1760:LLZ1762 LVV1760:LVV1762 MFR1760:MFR1762 MPN1760:MPN1762 MZJ1760:MZJ1762 NJF1760:NJF1762 NTB1760:NTB1762 OCX1760:OCX1762 OMT1760:OMT1762 OWP1760:OWP1762 PGL1760:PGL1762 PQH1760:PQH1762 QAD1760:QAD1762 QJZ1760:QJZ1762 QTV1760:QTV1762 RDR1760:RDR1762 RNN1760:RNN1762 RXJ1760:RXJ1762 SHF1760:SHF1762 SRB1760:SRB1762 TAX1760:TAX1762 TKT1760:TKT1762 TUP1760:TUP1762 UEL1760:UEL1762 UOH1760:UOH1762 UYD1760:UYD1762 VHZ1760:VHZ1762 VRV1760:VRV1762 WBR1760:WBR1762 WLN1760:WLN1762 WVJ1760:WVJ1762 B7437:B7440 IX1799:IX1800 ST1799:ST1800 ACP1799:ACP1800 AML1799:AML1800 AWH1799:AWH1800 BGD1799:BGD1800 BPZ1799:BPZ1800 BZV1799:BZV1800 CJR1799:CJR1800 CTN1799:CTN1800 DDJ1799:DDJ1800 DNF1799:DNF1800 DXB1799:DXB1800 EGX1799:EGX1800 EQT1799:EQT1800 FAP1799:FAP1800 FKL1799:FKL1800 FUH1799:FUH1800 GED1799:GED1800 GNZ1799:GNZ1800 GXV1799:GXV1800 HHR1799:HHR1800 HRN1799:HRN1800 IBJ1799:IBJ1800 ILF1799:ILF1800 IVB1799:IVB1800 JEX1799:JEX1800 JOT1799:JOT1800 JYP1799:JYP1800 KIL1799:KIL1800 KSH1799:KSH1800 LCD1799:LCD1800 LLZ1799:LLZ1800 LVV1799:LVV1800 MFR1799:MFR1800 MPN1799:MPN1800 MZJ1799:MZJ1800 NJF1799:NJF1800 NTB1799:NTB1800 OCX1799:OCX1800 OMT1799:OMT1800 OWP1799:OWP1800 PGL1799:PGL1800 PQH1799:PQH1800 QAD1799:QAD1800 QJZ1799:QJZ1800 QTV1799:QTV1800 RDR1799:RDR1800 RNN1799:RNN1800 RXJ1799:RXJ1800 SHF1799:SHF1800 SRB1799:SRB1800 TAX1799:TAX1800 TKT1799:TKT1800 TUP1799:TUP1800 UEL1799:UEL1800 UOH1799:UOH1800 UYD1799:UYD1800 VHZ1799:VHZ1800 VRV1799:VRV1800 WBR1799:WBR1800 WLN1799:WLN1800 B1311 IX1311 ST1311 ACP1311 AML1311 AWH1311 BGD1311 BPZ1311 BZV1311 CJR1311 CTN1311 DDJ1311 DNF1311 DXB1311 EGX1311 EQT1311 FAP1311 FKL1311 FUH1311 GED1311 GNZ1311 GXV1311 HHR1311 HRN1311 IBJ1311 ILF1311 IVB1311 JEX1311 JOT1311 JYP1311 KIL1311 KSH1311 LCD1311 LLZ1311 LVV1311 MFR1311 MPN1311 MZJ1311 NJF1311 NTB1311 OCX1311 OMT1311 OWP1311 PGL1311 PQH1311 QAD1311 QJZ1311 QTV1311 RDR1311 RNN1311 RXJ1311 SHF1311 SRB1311 TAX1311 TKT1311 TUP1311 UEL1311 UOH1311 UYD1311 VHZ1311 VRV1311 WBR1311 WLN1311 WVJ1311 IX7437:IX7440 IX1955:IX1970 ST1955:ST1970 ACP1955:ACP1970 AML1955:AML1970 AWH1955:AWH1970 BGD1955:BGD1970 BPZ1955:BPZ1970 BZV1955:BZV1970 CJR1955:CJR1970 CTN1955:CTN1970 DDJ1955:DDJ1970 DNF1955:DNF1970 DXB1955:DXB1970 EGX1955:EGX1970 EQT1955:EQT1970 FAP1955:FAP1970 FKL1955:FKL1970 FUH1955:FUH1970 GED1955:GED1970 GNZ1955:GNZ1970 GXV1955:GXV1970 HHR1955:HHR1970 HRN1955:HRN1970 IBJ1955:IBJ1970 ILF1955:ILF1970 IVB1955:IVB1970 JEX1955:JEX1970 JOT1955:JOT1970 JYP1955:JYP1970 KIL1955:KIL1970 KSH1955:KSH1970 LCD1955:LCD1970 LLZ1955:LLZ1970 LVV1955:LVV1970 MFR1955:MFR1970 MPN1955:MPN1970 MZJ1955:MZJ1970 NJF1955:NJF1970 NTB1955:NTB1970 OCX1955:OCX1970 OMT1955:OMT1970 OWP1955:OWP1970 PGL1955:PGL1970 PQH1955:PQH1970 QAD1955:QAD1970 QJZ1955:QJZ1970 QTV1955:QTV1970 RDR1955:RDR1970 RNN1955:RNN1970 RXJ1955:RXJ1970 SHF1955:SHF1970 SRB1955:SRB1970 TAX1955:TAX1970 TKT1955:TKT1970 TUP1955:TUP1970 UEL1955:UEL1970 UOH1955:UOH1970 UYD1955:UYD1970 VHZ1955:VHZ1970 VRV1955:VRV1970 WBR1955:WBR1970 WLN1955:WLN1970 WVJ1955:WVJ1970 ST7437:ST7440 IX2025 ST2025 ACP2025 AML2025 AWH2025 BGD2025 BPZ2025 BZV2025 CJR2025 CTN2025 DDJ2025 DNF2025 DXB2025 EGX2025 EQT2025 FAP2025 FKL2025 FUH2025 GED2025 GNZ2025 GXV2025 HHR2025 HRN2025 IBJ2025 ILF2025 IVB2025 JEX2025 JOT2025 JYP2025 KIL2025 KSH2025 LCD2025 LLZ2025 LVV2025 MFR2025 MPN2025 MZJ2025 NJF2025 NTB2025 OCX2025 OMT2025 OWP2025 PGL2025 PQH2025 QAD2025 QJZ2025 QTV2025 RDR2025 RNN2025 RXJ2025 SHF2025 SRB2025 TAX2025 TKT2025 TUP2025 UEL2025 UOH2025 UYD2025 VHZ2025 VRV2025 WBR2025 WLN2025 WVJ2025 ACP7437:ACP7440 IX2100:IX2101 ST2100:ST2101 ACP2100:ACP2101 AML2100:AML2101 AWH2100:AWH2101 BGD2100:BGD2101 BPZ2100:BPZ2101 BZV2100:BZV2101 CJR2100:CJR2101 CTN2100:CTN2101 DDJ2100:DDJ2101 DNF2100:DNF2101 DXB2100:DXB2101 EGX2100:EGX2101 EQT2100:EQT2101 FAP2100:FAP2101 FKL2100:FKL2101 FUH2100:FUH2101 GED2100:GED2101 GNZ2100:GNZ2101 GXV2100:GXV2101 HHR2100:HHR2101 HRN2100:HRN2101 IBJ2100:IBJ2101 ILF2100:ILF2101 IVB2100:IVB2101 JEX2100:JEX2101 JOT2100:JOT2101 JYP2100:JYP2101 KIL2100:KIL2101 KSH2100:KSH2101 LCD2100:LCD2101 LLZ2100:LLZ2101 LVV2100:LVV2101 MFR2100:MFR2101 MPN2100:MPN2101 MZJ2100:MZJ2101 NJF2100:NJF2101 NTB2100:NTB2101 OCX2100:OCX2101 OMT2100:OMT2101 OWP2100:OWP2101 PGL2100:PGL2101 PQH2100:PQH2101 QAD2100:QAD2101 QJZ2100:QJZ2101 QTV2100:QTV2101 RDR2100:RDR2101 RNN2100:RNN2101 RXJ2100:RXJ2101 SHF2100:SHF2101 SRB2100:SRB2101 TAX2100:TAX2101 TKT2100:TKT2101 TUP2100:TUP2101 UEL2100:UEL2101 UOH2100:UOH2101 UYD2100:UYD2101 VHZ2100:VHZ2101 VRV2100:VRV2101 WBR2100:WBR2101 WLN2100:WLN2101 WVJ2100:WVJ2101 AML7437:AML7440 IX2136:IX2138 ST2136:ST2138 ACP2136:ACP2138 AML2136:AML2138 AWH2136:AWH2138 BGD2136:BGD2138 BPZ2136:BPZ2138 BZV2136:BZV2138 CJR2136:CJR2138 CTN2136:CTN2138 DDJ2136:DDJ2138 DNF2136:DNF2138 DXB2136:DXB2138 EGX2136:EGX2138 EQT2136:EQT2138 FAP2136:FAP2138 FKL2136:FKL2138 FUH2136:FUH2138 GED2136:GED2138 GNZ2136:GNZ2138 GXV2136:GXV2138 HHR2136:HHR2138 HRN2136:HRN2138 IBJ2136:IBJ2138 ILF2136:ILF2138 IVB2136:IVB2138 JEX2136:JEX2138 JOT2136:JOT2138 JYP2136:JYP2138 KIL2136:KIL2138 KSH2136:KSH2138 LCD2136:LCD2138 LLZ2136:LLZ2138 LVV2136:LVV2138 MFR2136:MFR2138 MPN2136:MPN2138 MZJ2136:MZJ2138 NJF2136:NJF2138 NTB2136:NTB2138 OCX2136:OCX2138 OMT2136:OMT2138 OWP2136:OWP2138 PGL2136:PGL2138 PQH2136:PQH2138 QAD2136:QAD2138 QJZ2136:QJZ2138 QTV2136:QTV2138 RDR2136:RDR2138 RNN2136:RNN2138 RXJ2136:RXJ2138 SHF2136:SHF2138 SRB2136:SRB2138 TAX2136:TAX2138 TKT2136:TKT2138 TUP2136:TUP2138 UEL2136:UEL2138 UOH2136:UOH2138 UYD2136:UYD2138 VHZ2136:VHZ2138 VRV2136:VRV2138 WBR2136:WBR2138 WLN2136:WLN2138 WVJ2136:WVJ2138 AWH7437:AWH7440 IX2333:IX2339 ST2333:ST2339 ACP2333:ACP2339 AML2333:AML2339 AWH2333:AWH2339 BGD2333:BGD2339 BPZ2333:BPZ2339 BZV2333:BZV2339 CJR2333:CJR2339 CTN2333:CTN2339 DDJ2333:DDJ2339 DNF2333:DNF2339 DXB2333:DXB2339 EGX2333:EGX2339 EQT2333:EQT2339 FAP2333:FAP2339 FKL2333:FKL2339 FUH2333:FUH2339 GED2333:GED2339 GNZ2333:GNZ2339 GXV2333:GXV2339 HHR2333:HHR2339 HRN2333:HRN2339 IBJ2333:IBJ2339 ILF2333:ILF2339 IVB2333:IVB2339 JEX2333:JEX2339 JOT2333:JOT2339 JYP2333:JYP2339 KIL2333:KIL2339 KSH2333:KSH2339 LCD2333:LCD2339 LLZ2333:LLZ2339 LVV2333:LVV2339 MFR2333:MFR2339 MPN2333:MPN2339 MZJ2333:MZJ2339 NJF2333:NJF2339 NTB2333:NTB2339 OCX2333:OCX2339 OMT2333:OMT2339 OWP2333:OWP2339 PGL2333:PGL2339 PQH2333:PQH2339 QAD2333:QAD2339 QJZ2333:QJZ2339 QTV2333:QTV2339 RDR2333:RDR2339 RNN2333:RNN2339 RXJ2333:RXJ2339 SHF2333:SHF2339 SRB2333:SRB2339 TAX2333:TAX2339 TKT2333:TKT2339 TUP2333:TUP2339 UEL2333:UEL2339 UOH2333:UOH2339 UYD2333:UYD2339 VHZ2333:VHZ2339 VRV2333:VRV2339 WBR2333:WBR2339 WLN2333:WLN2339 WVJ2333:WVJ2339 WVJ5987:WVJ6018 WVJ6045:WVJ6068 B6045:B6068 IX6045:IX6068 ST6045:ST6068 ACP6045:ACP6068 AML6045:AML6068 AWH6045:AWH6068 BGD6045:BGD6068 BPZ6045:BPZ6068 BZV6045:BZV6068 CJR6045:CJR6068 CTN6045:CTN6068 DDJ6045:DDJ6068 DNF6045:DNF6068 DXB6045:DXB6068 EGX6045:EGX6068 EQT6045:EQT6068 FAP6045:FAP6068 FKL6045:FKL6068 FUH6045:FUH6068 GED6045:GED6068 GNZ6045:GNZ6068 GXV6045:GXV6068 HHR6045:HHR6068 HRN6045:HRN6068 IBJ6045:IBJ6068 ILF6045:ILF6068 IVB6045:IVB6068 JEX6045:JEX6068 JOT6045:JOT6068 JYP6045:JYP6068 KIL6045:KIL6068 KSH6045:KSH6068 LCD6045:LCD6068 LLZ6045:LLZ6068 LVV6045:LVV6068 MFR6045:MFR6068 MPN6045:MPN6068 MZJ6045:MZJ6068 NJF6045:NJF6068 NTB6045:NTB6068 OCX6045:OCX6068 OMT6045:OMT6068 OWP6045:OWP6068 PGL6045:PGL6068 PQH6045:PQH6068 QAD6045:QAD6068 QJZ6045:QJZ6068 QTV6045:QTV6068 RDR6045:RDR6068 RNN6045:RNN6068 RXJ6045:RXJ6068 SHF6045:SHF6068 SRB6045:SRB6068 TAX6045:TAX6068 TKT6045:TKT6068 TUP6045:TUP6068 UEL6045:UEL6068 UOH6045:UOH6068 UYD6045:UYD6068 VHZ6045:VHZ6068 VRV6045:VRV6068 BGD7437:BGD7440 WLN5558:WLN5609 BPZ5987:BPZ6018 BZV5987:BZV6018 CJR5987:CJR6018 CTN5987:CTN6018 DDJ5987:DDJ6018 DNF5987:DNF6018 DXB5987:DXB6018 EGX5987:EGX6018 EQT5987:EQT6018 FAP5987:FAP6018 FKL5987:FKL6018 FUH5987:FUH6018 GED5987:GED6018 GNZ5987:GNZ6018 GXV5987:GXV6018 HHR5987:HHR6018 HRN5987:HRN6018 IBJ5987:IBJ6018 ILF5987:ILF6018 IVB5987:IVB6018 JEX5987:JEX6018 JOT5987:JOT6018 JYP5987:JYP6018 KIL5987:KIL6018 KSH5987:KSH6018 LCD5987:LCD6018 LLZ5987:LLZ6018 LVV5987:LVV6018 MFR5987:MFR6018 MPN5987:MPN6018 MZJ5987:MZJ6018 NJF5987:NJF6018 NTB5987:NTB6018 OCX5987:OCX6018 OMT5987:OMT6018 OWP5987:OWP6018 PGL5987:PGL6018 PQH5987:PQH6018 QAD5987:QAD6018 QJZ5987:QJZ6018 QTV5987:QTV6018 RDR5987:RDR6018 RNN5987:RNN6018 RXJ5987:RXJ6018 SHF5987:SHF6018 SRB5987:SRB6018 TAX5987:TAX6018 TKT5987:TKT6018 TUP5987:TUP6018 UEL5987:UEL6018 UOH5987:UOH6018 UYD5987:UYD6018 VHZ5987:VHZ6018 VRV5987:VRV6018 WBR5987:WBR6018 WLN5987:WLN6018 B1129:B1154 BPZ7437:BPZ7440 BZV7437:BZV7440 B1119 B1067:B1074 B1076:B1078 B1081:B1084 B2625:B2627 IX2625:IX2627 ST2625:ST2627 ACP2625:ACP2627 AML2625:AML2627 AWH2625:AWH2627 BGD2625:BGD2627 BPZ2625:BPZ2627 BZV2625:BZV2627 CJR2625:CJR2627 CTN2625:CTN2627 DDJ2625:DDJ2627 DNF2625:DNF2627 DXB2625:DXB2627 EGX2625:EGX2627 EQT2625:EQT2627 FAP2625:FAP2627 FKL2625:FKL2627 FUH2625:FUH2627 GED2625:GED2627 GNZ2625:GNZ2627 GXV2625:GXV2627 HHR2625:HHR2627 HRN2625:HRN2627 IBJ2625:IBJ2627 ILF2625:ILF2627 IVB2625:IVB2627 JEX2625:JEX2627 JOT2625:JOT2627 JYP2625:JYP2627 KIL2625:KIL2627 KSH2625:KSH2627 LCD2625:LCD2627 LLZ2625:LLZ2627 LVV2625:LVV2627 MFR2625:MFR2627 MPN2625:MPN2627 MZJ2625:MZJ2627 NJF2625:NJF2627 NTB2625:NTB2627 OCX2625:OCX2627 OMT2625:OMT2627 OWP2625:OWP2627 PGL2625:PGL2627 PQH2625:PQH2627 QAD2625:QAD2627 QJZ2625:QJZ2627 QTV2625:QTV2627 RDR2625:RDR2627 RNN2625:RNN2627 RXJ2625:RXJ2627 SHF2625:SHF2627 SRB2625:SRB2627 TAX2625:TAX2627 TKT2625:TKT2627 TUP2625:TUP2627 UEL2625:UEL2627 UOH2625:UOH2627 UYD2625:UYD2627 VHZ2625:VHZ2627 VRV2625:VRV2627 WBR2625:WBR2627 WLN2625:WLN2627 WVJ2625:WVJ2627 IX2687:IX2697 ST2687:ST2697 ACP2687:ACP2697 AML2687:AML2697 AWH2687:AWH2697 BGD2687:BGD2697 BPZ2687:BPZ2697 BZV2687:BZV2697 CJR2687:CJR2697 CTN2687:CTN2697 DDJ2687:DDJ2697 DNF2687:DNF2697 DXB2687:DXB2697 EGX2687:EGX2697 EQT2687:EQT2697 FAP2687:FAP2697 FKL2687:FKL2697 FUH2687:FUH2697 GED2687:GED2697 GNZ2687:GNZ2697 GXV2687:GXV2697 HHR2687:HHR2697 HRN2687:HRN2697 IBJ2687:IBJ2697 ILF2687:ILF2697 IVB2687:IVB2697 JEX2687:JEX2697 JOT2687:JOT2697 JYP2687:JYP2697 KIL2687:KIL2697 KSH2687:KSH2697 LCD2687:LCD2697 LLZ2687:LLZ2697 LVV2687:LVV2697 MFR2687:MFR2697 MPN2687:MPN2697 MZJ2687:MZJ2697 NJF2687:NJF2697 NTB2687:NTB2697 OCX2687:OCX2697 OMT2687:OMT2697 OWP2687:OWP2697 PGL2687:PGL2697 PQH2687:PQH2697 QAD2687:QAD2697 QJZ2687:QJZ2697 QTV2687:QTV2697 RDR2687:RDR2697 RNN2687:RNN2697 RXJ2687:RXJ2697 SHF2687:SHF2697 SRB2687:SRB2697 TAX2687:TAX2697 TKT2687:TKT2697 TUP2687:TUP2697 UEL2687:UEL2697 UOH2687:UOH2697 UYD2687:UYD2697 VHZ2687:VHZ2697 VRV2687:VRV2697 WBR2687:WBR2697 WLN2687:WLN2697 WVJ2687:WVJ2697 B2687:B2697 B2772:B2778 IX2772:IX2778 ST2772:ST2778 ACP2772:ACP2778 AML2772:AML2778 AWH2772:AWH2778 BGD2772:BGD2778 BPZ2772:BPZ2778 BZV2772:BZV2778 CJR2772:CJR2778 CTN2772:CTN2778 DDJ2772:DDJ2778 DNF2772:DNF2778 DXB2772:DXB2778 EGX2772:EGX2778 EQT2772:EQT2778 FAP2772:FAP2778 FKL2772:FKL2778 FUH2772:FUH2778 GED2772:GED2778 GNZ2772:GNZ2778 GXV2772:GXV2778 HHR2772:HHR2778 HRN2772:HRN2778 IBJ2772:IBJ2778 ILF2772:ILF2778 IVB2772:IVB2778 JEX2772:JEX2778 JOT2772:JOT2778 JYP2772:JYP2778 KIL2772:KIL2778 KSH2772:KSH2778 LCD2772:LCD2778 LLZ2772:LLZ2778 LVV2772:LVV2778 MFR2772:MFR2778 MPN2772:MPN2778 MZJ2772:MZJ2778 NJF2772:NJF2778 NTB2772:NTB2778 OCX2772:OCX2778 OMT2772:OMT2778 OWP2772:OWP2778 PGL2772:PGL2778 PQH2772:PQH2778 QAD2772:QAD2778 QJZ2772:QJZ2778 QTV2772:QTV2778 RDR2772:RDR2778 RNN2772:RNN2778 RXJ2772:RXJ2778 SHF2772:SHF2778 SRB2772:SRB2778 TAX2772:TAX2778 TKT2772:TKT2778 TUP2772:TUP2778 UEL2772:UEL2778 UOH2772:UOH2778 UYD2772:UYD2778 VHZ2772:VHZ2778 VRV2772:VRV2778 WBR2772:WBR2778 WLN2772:WLN2778 WVJ2772:WVJ2778 WLN2984:WLN2986 WBR2984:WBR2986 VRV2984:VRV2986 VHZ2984:VHZ2986 UYD2984:UYD2986 UOH2984:UOH2986 UEL2984:UEL2986 TUP2984:TUP2986 TKT2984:TKT2986 TAX2984:TAX2986 SRB2984:SRB2986 SHF2984:SHF2986 RXJ2984:RXJ2986 RNN2984:RNN2986 RDR2984:RDR2986 QTV2984:QTV2986 QJZ2984:QJZ2986 QAD2984:QAD2986 PQH2984:PQH2986 PGL2984:PGL2986 OWP2984:OWP2986 OMT2984:OMT2986 OCX2984:OCX2986 NTB2984:NTB2986 NJF2984:NJF2986 MZJ2984:MZJ2986 MPN2984:MPN2986 MFR2984:MFR2986 LVV2984:LVV2986 LLZ2984:LLZ2986 LCD2984:LCD2986 KSH2984:KSH2986 KIL2984:KIL2986 JYP2984:JYP2986 JOT2984:JOT2986 JEX2984:JEX2986 IVB2984:IVB2986 ILF2984:ILF2986 IBJ2984:IBJ2986 HRN2984:HRN2986 HHR2984:HHR2986 GXV2984:GXV2986 GNZ2984:GNZ2986 GED2984:GED2986 FUH2984:FUH2986 FKL2984:FKL2986 FAP2984:FAP2986 EQT2984:EQT2986 EGX2984:EGX2986 DXB2984:DXB2986 DNF2984:DNF2986 DDJ2984:DDJ2986 CTN2984:CTN2986 CJR2984:CJR2986 BZV2984:BZV2986 BPZ2984:BPZ2986 BGD2984:BGD2986 AWH2984:AWH2986 AML2984:AML2986 ACP2984:ACP2986 ST2984:ST2986 IX2984:IX2986 B2984:B2986 WVJ2984:WVJ2986 B3066:B3075 IX3066:IX3075 ST3066:ST3075 ACP3066:ACP3075 AML3066:AML3075 AWH3066:AWH3075 BGD3066:BGD3075 BPZ3066:BPZ3075 BZV3066:BZV3075 CJR3066:CJR3075 CTN3066:CTN3075 DDJ3066:DDJ3075 DNF3066:DNF3075 DXB3066:DXB3075 EGX3066:EGX3075 EQT3066:EQT3075 FAP3066:FAP3075 FKL3066:FKL3075 FUH3066:FUH3075 GED3066:GED3075 GNZ3066:GNZ3075 GXV3066:GXV3075 HHR3066:HHR3075 HRN3066:HRN3075 IBJ3066:IBJ3075 ILF3066:ILF3075 IVB3066:IVB3075 JEX3066:JEX3075 JOT3066:JOT3075 JYP3066:JYP3075 KIL3066:KIL3075 KSH3066:KSH3075 LCD3066:LCD3075 LLZ3066:LLZ3075 LVV3066:LVV3075 MFR3066:MFR3075 MPN3066:MPN3075 MZJ3066:MZJ3075 NJF3066:NJF3075 NTB3066:NTB3075 OCX3066:OCX3075 OMT3066:OMT3075 OWP3066:OWP3075 PGL3066:PGL3075 PQH3066:PQH3075 QAD3066:QAD3075 QJZ3066:QJZ3075 QTV3066:QTV3075 RDR3066:RDR3075 RNN3066:RNN3075 RXJ3066:RXJ3075 SHF3066:SHF3075 SRB3066:SRB3075 TAX3066:TAX3075 TKT3066:TKT3075 TUP3066:TUP3075 UEL3066:UEL3075 UOH3066:UOH3075 UYD3066:UYD3075 VHZ3066:VHZ3075 VRV3066:VRV3075 WBR3066:WBR3075 WLN3066:WLN3075 WVJ3066:WVJ3075 B3147:B3148 IX3147:IX3148 ST3147:ST3148 ACP3147:ACP3148 AML3147:AML3148 AWH3147:AWH3148 BGD3147:BGD3148 BPZ3147:BPZ3148 BZV3147:BZV3148 CJR3147:CJR3148 CTN3147:CTN3148 DDJ3147:DDJ3148 DNF3147:DNF3148 DXB3147:DXB3148 EGX3147:EGX3148 EQT3147:EQT3148 FAP3147:FAP3148 FKL3147:FKL3148 FUH3147:FUH3148 GED3147:GED3148 GNZ3147:GNZ3148 GXV3147:GXV3148 HHR3147:HHR3148 HRN3147:HRN3148 IBJ3147:IBJ3148 ILF3147:ILF3148 IVB3147:IVB3148 JEX3147:JEX3148 JOT3147:JOT3148 JYP3147:JYP3148 KIL3147:KIL3148 KSH3147:KSH3148 LCD3147:LCD3148 LLZ3147:LLZ3148 LVV3147:LVV3148 MFR3147:MFR3148 MPN3147:MPN3148 MZJ3147:MZJ3148 NJF3147:NJF3148 NTB3147:NTB3148 OCX3147:OCX3148 OMT3147:OMT3148 OWP3147:OWP3148 PGL3147:PGL3148 PQH3147:PQH3148 QAD3147:QAD3148 QJZ3147:QJZ3148 QTV3147:QTV3148 RDR3147:RDR3148 RNN3147:RNN3148 RXJ3147:RXJ3148 SHF3147:SHF3148 SRB3147:SRB3148 TAX3147:TAX3148 TKT3147:TKT3148 TUP3147:TUP3148 UEL3147:UEL3148 UOH3147:UOH3148 UYD3147:UYD3148 VHZ3147:VHZ3148 VRV3147:VRV3148 WBR3147:WBR3148 WLN3147:WLN3148 WVJ3147:WVJ3148 B3276:B3339 IX3276:IX3339 ST3276:ST3339 ACP3276:ACP3339 AML3276:AML3339 AWH3276:AWH3339 BGD3276:BGD3339 BPZ3276:BPZ3339 BZV3276:BZV3339 CJR3276:CJR3339 CTN3276:CTN3339 DDJ3276:DDJ3339 DNF3276:DNF3339 DXB3276:DXB3339 EGX3276:EGX3339 EQT3276:EQT3339 FAP3276:FAP3339 FKL3276:FKL3339 FUH3276:FUH3339 GED3276:GED3339 GNZ3276:GNZ3339 GXV3276:GXV3339 HHR3276:HHR3339 HRN3276:HRN3339 IBJ3276:IBJ3339 ILF3276:ILF3339 IVB3276:IVB3339 JEX3276:JEX3339 JOT3276:JOT3339 JYP3276:JYP3339 KIL3276:KIL3339 KSH3276:KSH3339 LCD3276:LCD3339 LLZ3276:LLZ3339 LVV3276:LVV3339 MFR3276:MFR3339 MPN3276:MPN3339 MZJ3276:MZJ3339 NJF3276:NJF3339 NTB3276:NTB3339 OCX3276:OCX3339 OMT3276:OMT3339 OWP3276:OWP3339 PGL3276:PGL3339 PQH3276:PQH3339 QAD3276:QAD3339 QJZ3276:QJZ3339 QTV3276:QTV3339 RDR3276:RDR3339 RNN3276:RNN3339 RXJ3276:RXJ3339 SHF3276:SHF3339 SRB3276:SRB3339 TAX3276:TAX3339 TKT3276:TKT3339 TUP3276:TUP3339 UEL3276:UEL3339 UOH3276:UOH3339 UYD3276:UYD3339 VHZ3276:VHZ3339 VRV3276:VRV3339 WBR3276:WBR3339 WLN3276:WLN3339 WVJ3276:WVJ3339 B3445:B3455 IX3445:IX3455 ST3445:ST3455 ACP3445:ACP3455 AML3445:AML3455 AWH3445:AWH3455 BGD3445:BGD3455 BPZ3445:BPZ3455 BZV3445:BZV3455 CJR3445:CJR3455 CTN3445:CTN3455 DDJ3445:DDJ3455 DNF3445:DNF3455 DXB3445:DXB3455 EGX3445:EGX3455 EQT3445:EQT3455 FAP3445:FAP3455 FKL3445:FKL3455 FUH3445:FUH3455 GED3445:GED3455 GNZ3445:GNZ3455 GXV3445:GXV3455 HHR3445:HHR3455 HRN3445:HRN3455 IBJ3445:IBJ3455 ILF3445:ILF3455 IVB3445:IVB3455 JEX3445:JEX3455 JOT3445:JOT3455 JYP3445:JYP3455 KIL3445:KIL3455 KSH3445:KSH3455 LCD3445:LCD3455 LLZ3445:LLZ3455 LVV3445:LVV3455 MFR3445:MFR3455 MPN3445:MPN3455 MZJ3445:MZJ3455 NJF3445:NJF3455 NTB3445:NTB3455 OCX3445:OCX3455 OMT3445:OMT3455 OWP3445:OWP3455 PGL3445:PGL3455 PQH3445:PQH3455 QAD3445:QAD3455 QJZ3445:QJZ3455 QTV3445:QTV3455 RDR3445:RDR3455 RNN3445:RNN3455 RXJ3445:RXJ3455 SHF3445:SHF3455 SRB3445:SRB3455 TAX3445:TAX3455 TKT3445:TKT3455 TUP3445:TUP3455 UEL3445:UEL3455 UOH3445:UOH3455 UYD3445:UYD3455 VHZ3445:VHZ3455 VRV3445:VRV3455 WBR3445:WBR3455 WLN3445:WLN3455 WVJ3445:WVJ3455 CTN7437:CTN7440 DDJ7437:DDJ7440 DNF7437:DNF7440 DXB7437:DXB7440 EGX7437:EGX7440 EQT7437:EQT7440 FAP7437:FAP7440 FKL7437:FKL7440 FUH7437:FUH7440 GED7437:GED7440 GNZ7437:GNZ7440 GXV7437:GXV7440 HHR7437:HHR7440 HRN7437:HRN7440 IBJ7437:IBJ7440 ILF7437:ILF7440 IVB7437:IVB7440 JEX7437:JEX7440 JOT7437:JOT7440 JYP7437:JYP7440 KIL7437:KIL7440 KSH7437:KSH7440 LCD7437:LCD7440 LLZ7437:LLZ7440 LVV7437:LVV7440 MFR7437:MFR7440 MPN7437:MPN7440 MZJ7437:MZJ7440 NJF7437:NJF7440 NTB7437:NTB7440 OCX7437:OCX7440 OMT7437:OMT7440 OWP7437:OWP7440 PGL7437:PGL7440 PQH7437:PQH7440 QAD7437:QAD7440 QJZ7437:QJZ7440 QTV7437:QTV7440 RDR7437:RDR7440 RNN7437:RNN7440 RXJ7437:RXJ7440 SHF7437:SHF7440 SRB7437:SRB7440 TAX7437:TAX7440 TKT7437:TKT7440 TUP7437:TUP7440 UEL7437:UEL7440 UOH7437:UOH7440 UYD7437:UYD7440 VHZ7437:VHZ7440 VRV7437:VRV7440 WBR7437:WBR7440 WBR6045:WBR6068 B5987:B6018 IX5987:IX6018 ST5987:ST6018 ACP5987:ACP6018 AML5987:AML6018 AWH5987:AWH6018 BGD5987:BGD6018 B1087 B1089:B1092 B1094:B1096 B1098:B1117 B3643 IX3643 ST3643 ACP3643 AML3643 AWH3643 BGD3643 BPZ3643 BZV3643 CJR3643 CTN3643 DDJ3643 DNF3643 DXB3643 EGX3643 EQT3643 FAP3643 FKL3643 FUH3643 GED3643 GNZ3643 GXV3643 HHR3643 HRN3643 IBJ3643 ILF3643 IVB3643 JEX3643 JOT3643 JYP3643 KIL3643 KSH3643 LCD3643 LLZ3643 LVV3643 MFR3643 MPN3643 MZJ3643 NJF3643 NTB3643 OCX3643 OMT3643 OWP3643 PGL3643 PQH3643 QAD3643 QJZ3643 QTV3643 RDR3643 RNN3643 RXJ3643 SHF3643 SRB3643 TAX3643 TKT3643 TUP3643 UEL3643 UOH3643 UYD3643 VHZ3643 VRV3643 WBR3643 WLN3643 WVJ3643 B3630:B3635 IX3630:IX3635 ST3630:ST3635 ACP3630:ACP3635 AML3630:AML3635 AWH3630:AWH3635 BGD3630:BGD3635 BPZ3630:BPZ3635 BZV3630:BZV3635 CJR3630:CJR3635 CTN3630:CTN3635 DDJ3630:DDJ3635 DNF3630:DNF3635 DXB3630:DXB3635 EGX3630:EGX3635 EQT3630:EQT3635 FAP3630:FAP3635 FKL3630:FKL3635 FUH3630:FUH3635 GED3630:GED3635 GNZ3630:GNZ3635 GXV3630:GXV3635 HHR3630:HHR3635 HRN3630:HRN3635 IBJ3630:IBJ3635 ILF3630:ILF3635 IVB3630:IVB3635 JEX3630:JEX3635 JOT3630:JOT3635 JYP3630:JYP3635 KIL3630:KIL3635 KSH3630:KSH3635 LCD3630:LCD3635 LLZ3630:LLZ3635 LVV3630:LVV3635 MFR3630:MFR3635 MPN3630:MPN3635 MZJ3630:MZJ3635 NJF3630:NJF3635 NTB3630:NTB3635 OCX3630:OCX3635 OMT3630:OMT3635 OWP3630:OWP3635 PGL3630:PGL3635 PQH3630:PQH3635 QAD3630:QAD3635 QJZ3630:QJZ3635 QTV3630:QTV3635 RDR3630:RDR3635 RNN3630:RNN3635 RXJ3630:RXJ3635 SHF3630:SHF3635 SRB3630:SRB3635 TAX3630:TAX3635 TKT3630:TKT3635 TUP3630:TUP3635 UEL3630:UEL3635 UOH3630:UOH3635 UYD3630:UYD3635 VHZ3630:VHZ3635 VRV3630:VRV3635 WBR3630:WBR3635 WLN3630:WLN3635 WVJ3630:WVJ3635 B3717:B3718 IX3717:IX3718 ST3717:ST3718 ACP3717:ACP3718 AML3717:AML3718 AWH3717:AWH3718 BGD3717:BGD3718 BPZ3717:BPZ3718 BZV3717:BZV3718 CJR3717:CJR3718 CTN3717:CTN3718 DDJ3717:DDJ3718 DNF3717:DNF3718 DXB3717:DXB3718 EGX3717:EGX3718 EQT3717:EQT3718 FAP3717:FAP3718 FKL3717:FKL3718 FUH3717:FUH3718 GED3717:GED3718 GNZ3717:GNZ3718 GXV3717:GXV3718 HHR3717:HHR3718 HRN3717:HRN3718 IBJ3717:IBJ3718 ILF3717:ILF3718 IVB3717:IVB3718 JEX3717:JEX3718 JOT3717:JOT3718 JYP3717:JYP3718 KIL3717:KIL3718 KSH3717:KSH3718 LCD3717:LCD3718 LLZ3717:LLZ3718 LVV3717:LVV3718 MFR3717:MFR3718 MPN3717:MPN3718 MZJ3717:MZJ3718 NJF3717:NJF3718 NTB3717:NTB3718 OCX3717:OCX3718 OMT3717:OMT3718 OWP3717:OWP3718 PGL3717:PGL3718 PQH3717:PQH3718 QAD3717:QAD3718 QJZ3717:QJZ3718 QTV3717:QTV3718 RDR3717:RDR3718 RNN3717:RNN3718 RXJ3717:RXJ3718 SHF3717:SHF3718 SRB3717:SRB3718 TAX3717:TAX3718 TKT3717:TKT3718 TUP3717:TUP3718 UEL3717:UEL3718 UOH3717:UOH3718 UYD3717:UYD3718 VHZ3717:VHZ3718 VRV3717:VRV3718 WBR3717:WBR3718 WLN3717:WLN3718 WVJ3717:WVJ3718 B3720:B3723 IX3720:IX3723 ST3720:ST3723 ACP3720:ACP3723 AML3720:AML3723 AWH3720:AWH3723 BGD3720:BGD3723 BPZ3720:BPZ3723 BZV3720:BZV3723 CJR3720:CJR3723 CTN3720:CTN3723 DDJ3720:DDJ3723 DNF3720:DNF3723 DXB3720:DXB3723 EGX3720:EGX3723 EQT3720:EQT3723 FAP3720:FAP3723 FKL3720:FKL3723 FUH3720:FUH3723 GED3720:GED3723 GNZ3720:GNZ3723 GXV3720:GXV3723 HHR3720:HHR3723 HRN3720:HRN3723 IBJ3720:IBJ3723 ILF3720:ILF3723 IVB3720:IVB3723 JEX3720:JEX3723 JOT3720:JOT3723 JYP3720:JYP3723 KIL3720:KIL3723 KSH3720:KSH3723 LCD3720:LCD3723 LLZ3720:LLZ3723 LVV3720:LVV3723 MFR3720:MFR3723 MPN3720:MPN3723 MZJ3720:MZJ3723 NJF3720:NJF3723 NTB3720:NTB3723 OCX3720:OCX3723 OMT3720:OMT3723 OWP3720:OWP3723 PGL3720:PGL3723 PQH3720:PQH3723 QAD3720:QAD3723 QJZ3720:QJZ3723 QTV3720:QTV3723 RDR3720:RDR3723 RNN3720:RNN3723 RXJ3720:RXJ3723 SHF3720:SHF3723 SRB3720:SRB3723 TAX3720:TAX3723 TKT3720:TKT3723 TUP3720:TUP3723 UEL3720:UEL3723 UOH3720:UOH3723 UYD3720:UYD3723 VHZ3720:VHZ3723 VRV3720:VRV3723 WBR3720:WBR3723 WLN3720:WLN3723 WVJ3720:WVJ3723 B3773:B3777 IX3773:IX3777 ST3773:ST3777 ACP3773:ACP3777 AML3773:AML3777 AWH3773:AWH3777 BGD3773:BGD3777 BPZ3773:BPZ3777 BZV3773:BZV3777 CJR3773:CJR3777 CTN3773:CTN3777 DDJ3773:DDJ3777 DNF3773:DNF3777 DXB3773:DXB3777 EGX3773:EGX3777 EQT3773:EQT3777 FAP3773:FAP3777 FKL3773:FKL3777 FUH3773:FUH3777 GED3773:GED3777 GNZ3773:GNZ3777 GXV3773:GXV3777 HHR3773:HHR3777 HRN3773:HRN3777 IBJ3773:IBJ3777 ILF3773:ILF3777 IVB3773:IVB3777 JEX3773:JEX3777 JOT3773:JOT3777 JYP3773:JYP3777 KIL3773:KIL3777 KSH3773:KSH3777 LCD3773:LCD3777 LLZ3773:LLZ3777 LVV3773:LVV3777 MFR3773:MFR3777 MPN3773:MPN3777 MZJ3773:MZJ3777 NJF3773:NJF3777 NTB3773:NTB3777 OCX3773:OCX3777 OMT3773:OMT3777 OWP3773:OWP3777 PGL3773:PGL3777 PQH3773:PQH3777 QAD3773:QAD3777 QJZ3773:QJZ3777 QTV3773:QTV3777 RDR3773:RDR3777 RNN3773:RNN3777 RXJ3773:RXJ3777 SHF3773:SHF3777 SRB3773:SRB3777 TAX3773:TAX3777 TKT3773:TKT3777 TUP3773:TUP3777 UEL3773:UEL3777 UOH3773:UOH3777 UYD3773:UYD3777 VHZ3773:VHZ3777 VRV3773:VRV3777 WBR3773:WBR3777 WLN3773:WLN3777 WVJ3773:WVJ3777 B3879:B3885 IX3879:IX3885 ST3879:ST3885 ACP3879:ACP3885 AML3879:AML3885 AWH3879:AWH3885 BGD3879:BGD3885 BPZ3879:BPZ3885 BZV3879:BZV3885 CJR3879:CJR3885 CTN3879:CTN3885 DDJ3879:DDJ3885 DNF3879:DNF3885 DXB3879:DXB3885 EGX3879:EGX3885 EQT3879:EQT3885 FAP3879:FAP3885 FKL3879:FKL3885 FUH3879:FUH3885 GED3879:GED3885 GNZ3879:GNZ3885 GXV3879:GXV3885 HHR3879:HHR3885 HRN3879:HRN3885 IBJ3879:IBJ3885 ILF3879:ILF3885 IVB3879:IVB3885 JEX3879:JEX3885 JOT3879:JOT3885 JYP3879:JYP3885 KIL3879:KIL3885 KSH3879:KSH3885 LCD3879:LCD3885 LLZ3879:LLZ3885 LVV3879:LVV3885 MFR3879:MFR3885 MPN3879:MPN3885 MZJ3879:MZJ3885 NJF3879:NJF3885 NTB3879:NTB3885 OCX3879:OCX3885 OMT3879:OMT3885 OWP3879:OWP3885 PGL3879:PGL3885 PQH3879:PQH3885 QAD3879:QAD3885 QJZ3879:QJZ3885 QTV3879:QTV3885 RDR3879:RDR3885 RNN3879:RNN3885 RXJ3879:RXJ3885 SHF3879:SHF3885 SRB3879:SRB3885 TAX3879:TAX3885 TKT3879:TKT3885 TUP3879:TUP3885 UEL3879:UEL3885 UOH3879:UOH3885 UYD3879:UYD3885 VHZ3879:VHZ3885 VRV3879:VRV3885 WBR3879:WBR3885 WLN3879:WLN3885 WVJ3879:WVJ3885 B3858:B3877 IX3858:IX3877 ST3858:ST3877 ACP3858:ACP3877 AML3858:AML3877 AWH3858:AWH3877 BGD3858:BGD3877 BPZ3858:BPZ3877 BZV3858:BZV3877 CJR3858:CJR3877 CTN3858:CTN3877 DDJ3858:DDJ3877 DNF3858:DNF3877 DXB3858:DXB3877 EGX3858:EGX3877 EQT3858:EQT3877 FAP3858:FAP3877 FKL3858:FKL3877 FUH3858:FUH3877 GED3858:GED3877 GNZ3858:GNZ3877 GXV3858:GXV3877 HHR3858:HHR3877 HRN3858:HRN3877 IBJ3858:IBJ3877 ILF3858:ILF3877 IVB3858:IVB3877 JEX3858:JEX3877 JOT3858:JOT3877 JYP3858:JYP3877 KIL3858:KIL3877 KSH3858:KSH3877 LCD3858:LCD3877 LLZ3858:LLZ3877 LVV3858:LVV3877 MFR3858:MFR3877 MPN3858:MPN3877 MZJ3858:MZJ3877 NJF3858:NJF3877 NTB3858:NTB3877 OCX3858:OCX3877 OMT3858:OMT3877 OWP3858:OWP3877 PGL3858:PGL3877 PQH3858:PQH3877 QAD3858:QAD3877 QJZ3858:QJZ3877 QTV3858:QTV3877 RDR3858:RDR3877 RNN3858:RNN3877 RXJ3858:RXJ3877 SHF3858:SHF3877 SRB3858:SRB3877 TAX3858:TAX3877 TKT3858:TKT3877 TUP3858:TUP3877 UEL3858:UEL3877 UOH3858:UOH3877 UYD3858:UYD3877 VHZ3858:VHZ3877 VRV3858:VRV3877 WBR3858:WBR3877 WLN3858:WLN3877 WVJ3858:WVJ3877 B3991:B4001 IX3991:IX4001 ST3991:ST4001 ACP3991:ACP4001 AML3991:AML4001 AWH3991:AWH4001 BGD3991:BGD4001 BPZ3991:BPZ4001 BZV3991:BZV4001 CJR3991:CJR4001 CTN3991:CTN4001 DDJ3991:DDJ4001 DNF3991:DNF4001 DXB3991:DXB4001 EGX3991:EGX4001 EQT3991:EQT4001 FAP3991:FAP4001 FKL3991:FKL4001 FUH3991:FUH4001 GED3991:GED4001 GNZ3991:GNZ4001 GXV3991:GXV4001 HHR3991:HHR4001 HRN3991:HRN4001 IBJ3991:IBJ4001 ILF3991:ILF4001 IVB3991:IVB4001 JEX3991:JEX4001 JOT3991:JOT4001 JYP3991:JYP4001 KIL3991:KIL4001 KSH3991:KSH4001 LCD3991:LCD4001 LLZ3991:LLZ4001 LVV3991:LVV4001 MFR3991:MFR4001 MPN3991:MPN4001 MZJ3991:MZJ4001 NJF3991:NJF4001 NTB3991:NTB4001 OCX3991:OCX4001 OMT3991:OMT4001 OWP3991:OWP4001 PGL3991:PGL4001 PQH3991:PQH4001 QAD3991:QAD4001 QJZ3991:QJZ4001 QTV3991:QTV4001 RDR3991:RDR4001 RNN3991:RNN4001 RXJ3991:RXJ4001 SHF3991:SHF4001 SRB3991:SRB4001 TAX3991:TAX4001 TKT3991:TKT4001 TUP3991:TUP4001 UEL3991:UEL4001 UOH3991:UOH4001 UYD3991:UYD4001 VHZ3991:VHZ4001 VRV3991:VRV4001 WBR3991:WBR4001 WLN3991:WLN4001 WVJ3991:WVJ4001 B4097:B4102 IX4097:IX4102 ST4097:ST4102 ACP4097:ACP4102 AML4097:AML4102 AWH4097:AWH4102 BGD4097:BGD4102 BPZ4097:BPZ4102 BZV4097:BZV4102 CJR4097:CJR4102 CTN4097:CTN4102 DDJ4097:DDJ4102 DNF4097:DNF4102 DXB4097:DXB4102 EGX4097:EGX4102 EQT4097:EQT4102 FAP4097:FAP4102 FKL4097:FKL4102 FUH4097:FUH4102 GED4097:GED4102 GNZ4097:GNZ4102 GXV4097:GXV4102 HHR4097:HHR4102 HRN4097:HRN4102 IBJ4097:IBJ4102 ILF4097:ILF4102 IVB4097:IVB4102 JEX4097:JEX4102 JOT4097:JOT4102 JYP4097:JYP4102 KIL4097:KIL4102 KSH4097:KSH4102 LCD4097:LCD4102 LLZ4097:LLZ4102 LVV4097:LVV4102 MFR4097:MFR4102 MPN4097:MPN4102 MZJ4097:MZJ4102 NJF4097:NJF4102 NTB4097:NTB4102 OCX4097:OCX4102 OMT4097:OMT4102 OWP4097:OWP4102 PGL4097:PGL4102 PQH4097:PQH4102 QAD4097:QAD4102 QJZ4097:QJZ4102 QTV4097:QTV4102 RDR4097:RDR4102 RNN4097:RNN4102 RXJ4097:RXJ4102 SHF4097:SHF4102 SRB4097:SRB4102 TAX4097:TAX4102 TKT4097:TKT4102 TUP4097:TUP4102 UEL4097:UEL4102 UOH4097:UOH4102 UYD4097:UYD4102 VHZ4097:VHZ4102 VRV4097:VRV4102 WBR4097:WBR4102 WLN4097:WLN4102 WVJ4097:WVJ4102 AML1065:AML1154 AWH1065:AWH1154 ACP1065:ACP1154 BPZ1065:BPZ1154 BZV1065:BZV1154 CJR1065:CJR1154 CTN1065:CTN1154 DDJ1065:DDJ1154 DNF1065:DNF1154 DXB1065:DXB1154 EGX1065:EGX1154 EQT1065:EQT1154 FAP1065:FAP1154 FKL1065:FKL1154 FUH1065:FUH1154 GED1065:GED1154 GNZ1065:GNZ1154 GXV1065:GXV1154 HHR1065:HHR1154 HRN1065:HRN1154 IBJ1065:IBJ1154 ILF1065:ILF1154 IVB1065:IVB1154 JEX1065:JEX1154 JOT1065:JOT1154 JYP1065:JYP1154 KIL1065:KIL1154 KSH1065:KSH1154 LCD1065:LCD1154 LLZ1065:LLZ1154 LVV1065:LVV1154 MFR1065:MFR1154 MPN1065:MPN1154 MZJ1065:MZJ1154 NJF1065:NJF1154 NTB1065:NTB1154 OCX1065:OCX1154 OMT1065:OMT1154 OWP1065:OWP1154 PGL1065:PGL1154 PQH1065:PQH1154 QAD1065:QAD1154 QJZ1065:QJZ1154 QTV1065:QTV1154 RDR1065:RDR1154 RNN1065:RNN1154 RXJ1065:RXJ1154 SHF1065:SHF1154 SRB1065:SRB1154 TAX1065:TAX1154 TKT1065:TKT1154 TUP1065:TUP1154 UEL1065:UEL1154 UOH1065:UOH1154 UYD1065:UYD1154 VHZ1065:VHZ1154 VRV1065:VRV1154 WBR1065:WBR1154 WLN1065:WLN1154 WVJ1065:WVJ1154 BGD1065:BGD1154 IX1065:IX1154 ST1065:ST1154 BPZ1031:BPZ1035 BZV1031:BZV1035 CJR1031:CJR1035 CTN1031:CTN1035 DDJ1031:DDJ1035 DNF1031:DNF1035 DXB1031:DXB1035 EGX1031:EGX1035 EQT1031:EQT1035 FAP1031:FAP1035 FKL1031:FKL1035 FUH1031:FUH1035 GED1031:GED1035 GNZ1031:GNZ1035 GXV1031:GXV1035 HHR1031:HHR1035 HRN1031:HRN1035 IBJ1031:IBJ1035 ILF1031:ILF1035 IVB1031:IVB1035 JEX1031:JEX1035 JOT1031:JOT1035 JYP1031:JYP1035 KIL1031:KIL1035 KSH1031:KSH1035 LCD1031:LCD1035 LLZ1031:LLZ1035 LVV1031:LVV1035 MFR1031:MFR1035 MPN1031:MPN1035 MZJ1031:MZJ1035 NJF1031:NJF1035 NTB1031:NTB1035 OCX1031:OCX1035 OMT1031:OMT1035 OWP1031:OWP1035 PGL1031:PGL1035 PQH1031:PQH1035 QAD1031:QAD1035 QJZ1031:QJZ1035 QTV1031:QTV1035 RDR1031:RDR1035 RNN1031:RNN1035 RXJ1031:RXJ1035 SHF1031:SHF1035 SRB1031:SRB1035 TAX1031:TAX1035 TKT1031:TKT1035 TUP1031:TUP1035 UEL1031:UEL1035 UOH1031:UOH1035 UYD1031:UYD1035 VHZ1031:VHZ1035 VRV1031:VRV1035 WBR1031:WBR1035 WLN1031:WLN1035 WVJ1031:WVJ1035 BGD1031:BGD1035 IX1031:IX1035 ST1031:ST1035 ACP1031:ACP1035 AML1031:AML1035 AWH1031:AWH1035 WLH544:WLH560 WBL544:WBL560 VRP544:VRP560 VHT544:VHT560 UXX544:UXX560 UOB544:UOB560 UEF544:UEF560 TUJ544:TUJ560 TKN544:TKN560 TAR544:TAR560 SQV544:SQV560 SGZ544:SGZ560 RXD544:RXD560 RNH544:RNH560 RDL544:RDL560 QTP544:QTP560 QJT544:QJT560 PZX544:PZX560 PQB544:PQB560 PGF544:PGF560 OWJ544:OWJ560 OMN544:OMN560 OCR544:OCR560 NSV544:NSV560 NIZ544:NIZ560 MZD544:MZD560 MPH544:MPH560 MFL544:MFL560 LVP544:LVP560 LLT544:LLT560 LBX544:LBX560 KSB544:KSB560 KIF544:KIF560 JYJ544:JYJ560 JON544:JON560 JER544:JER560 IUV544:IUV560 IKZ544:IKZ560 IBD544:IBD560 HRH544:HRH560 HHL544:HHL560 GXP544:GXP560 GNT544:GNT560 GDX544:GDX560 FUB544:FUB560 FKF544:FKF560 FAJ544:FAJ560 EQN544:EQN560 EGR544:EGR560 DWV544:DWV560 DMZ544:DMZ560 DDD544:DDD560 CTH544:CTH560 CJL544:CJL560 BZP544:BZP560 BPT544:BPT560 BFX544:BFX560 AWB544:AWB560 AMF544:AMF560 ACJ544:ACJ560 SN544:SN560 IR544:IR560 IR527:IR542 SN527:SN542 ACJ527:ACJ542 AMF527:AMF542 AWB527:AWB542 BFX527:BFX542 BPT527:BPT542 BZP527:BZP542 CJL527:CJL542 CTH527:CTH542 DDD527:DDD542 DMZ527:DMZ542 DWV527:DWV542 EGR527:EGR542 EQN527:EQN542 FAJ527:FAJ542 FKF527:FKF542 FUB527:FUB542 GDX527:GDX542 GNT527:GNT542 GXP527:GXP542 HHL527:HHL542 HRH527:HRH542 IBD527:IBD542 IKZ527:IKZ542 IUV527:IUV542 JER527:JER542 JON527:JON542 JYJ527:JYJ542 KIF527:KIF542 KSB527:KSB542 LBX527:LBX542 LLT527:LLT542 LVP527:LVP542 MFL527:MFL542 MPH527:MPH542 MZD527:MZD542 NIZ527:NIZ542 NSV527:NSV542 OCR527:OCR542 OMN527:OMN542 OWJ527:OWJ542 PGF527:PGF542 PQB527:PQB542 PZX527:PZX542 QJT527:QJT542 QTP527:QTP542 RDL527:RDL542 RNH527:RNH542 RXD527:RXD542 SGZ527:SGZ542 SQV527:SQV542 TAR527:TAR542 TKN527:TKN542 TUJ527:TUJ542 UEF527:UEF542 UOB527:UOB542 UXX527:UXX542 VHT527:VHT542 VRP527:VRP542 WBL527:WBL542 WLH527:WLH542 B527:B560 WVD527:WVD542 WVD544:WVD560 IX543 ST543 ACP543 AML543 AWH543 BGD543 BPZ543 BZV543 CJR543 CTN543 DDJ543 DNF543 DXB543 EGX543 EQT543 FAP543 FKL543 FUH543 GED543 GNZ543 GXV543 HHR543 HRN543 IBJ543 ILF543 IVB543 JEX543 JOT543 JYP543 KIL543 KSH543 LCD543 LLZ543 LVV543 MFR543 MPN543 MZJ543 NJF543 NTB543 OCX543 OMT543 OWP543 PGL543 PQH543 QAD543 QJZ543 QTV543 RDR543 RNN543 RXJ543 SHF543 SRB543 TAX543 TKT543 TUP543 UEL543 UOH543 UYD543 VHZ543 VRV543 WBR543 WLN543 WVJ543 B891:B898 IX891:IX898 ST891:ST898 ACP891:ACP898 AML891:AML898 AWH891:AWH898 BGD891:BGD898 BPZ891:BPZ898 BZV891:BZV898 CJR891:CJR898 CTN891:CTN898 DDJ891:DDJ898 DNF891:DNF898 DXB891:DXB898 EGX891:EGX898 EQT891:EQT898 FAP891:FAP898 FKL891:FKL898 FUH891:FUH898 GED891:GED898 GNZ891:GNZ898 GXV891:GXV898 HHR891:HHR898 HRN891:HRN898 IBJ891:IBJ898 ILF891:ILF898 IVB891:IVB898 JEX891:JEX898 JOT891:JOT898 JYP891:JYP898 KIL891:KIL898 KSH891:KSH898 LCD891:LCD898 LLZ891:LLZ898 LVV891:LVV898 MFR891:MFR898 MPN891:MPN898 MZJ891:MZJ898 NJF891:NJF898 NTB891:NTB898 OCX891:OCX898 OMT891:OMT898 OWP891:OWP898 PGL891:PGL898 PQH891:PQH898 QAD891:QAD898 QJZ891:QJZ898 QTV891:QTV898 RDR891:RDR898 RNN891:RNN898 RXJ891:RXJ898 SHF891:SHF898 SRB891:SRB898 TAX891:TAX898 TKT891:TKT898 TUP891:TUP898 UEL891:UEL898 UOH891:UOH898 UYD891:UYD898 VHZ891:VHZ898 VRV891:VRV898 WBR891:WBR898 WLN891:WLN898 WVJ891:WVJ898 B900:B903 IX900:IX903 ST900:ST903 ACP900:ACP903 AML900:AML903 AWH900:AWH903 BGD900:BGD903 BPZ900:BPZ903 BZV900:BZV903 CJR900:CJR903 CTN900:CTN903 DDJ900:DDJ903 DNF900:DNF903 DXB900:DXB903 EGX900:EGX903 EQT900:EQT903 FAP900:FAP903 FKL900:FKL903 FUH900:FUH903 GED900:GED903 GNZ900:GNZ903 GXV900:GXV903 HHR900:HHR903 HRN900:HRN903 IBJ900:IBJ903 ILF900:ILF903 IVB900:IVB903 JEX900:JEX903 JOT900:JOT903 JYP900:JYP903 KIL900:KIL903 KSH900:KSH903 LCD900:LCD903 LLZ900:LLZ903 LVV900:LVV903 MFR900:MFR903 MPN900:MPN903 MZJ900:MZJ903 NJF900:NJF903 NTB900:NTB903 OCX900:OCX903 OMT900:OMT903 OWP900:OWP903 PGL900:PGL903 PQH900:PQH903 QAD900:QAD903 QJZ900:QJZ903 QTV900:QTV903 RDR900:RDR903 RNN900:RNN903 RXJ900:RXJ903 SHF900:SHF903 SRB900:SRB903 TAX900:TAX903 TKT900:TKT903 TUP900:TUP903 UEL900:UEL903 UOH900:UOH903 UYD900:UYD903 VHZ900:VHZ903 VRV900:VRV903 WBR900:WBR903 WLN900:WLN903 WVJ900:WVJ903 CJR7437:CJR7440 B4209:B4241 IX4209:IX4241 ST4209:ST4241 ACP4209:ACP4241 AML4209:AML4241 AWH4209:AWH4241 BGD4209:BGD4241 BPZ4209:BPZ4241 BZV4209:BZV4241 CJR4209:CJR4241 CTN4209:CTN4241 DDJ4209:DDJ4241 DNF4209:DNF4241 DXB4209:DXB4241 EGX4209:EGX4241 EQT4209:EQT4241 FAP4209:FAP4241 FKL4209:FKL4241 FUH4209:FUH4241 GED4209:GED4241 GNZ4209:GNZ4241 GXV4209:GXV4241 HHR4209:HHR4241 HRN4209:HRN4241 IBJ4209:IBJ4241 ILF4209:ILF4241 IVB4209:IVB4241 JEX4209:JEX4241 JOT4209:JOT4241 JYP4209:JYP4241 KIL4209:KIL4241 KSH4209:KSH4241 LCD4209:LCD4241 LLZ4209:LLZ4241 LVV4209:LVV4241 MFR4209:MFR4241 MPN4209:MPN4241 MZJ4209:MZJ4241 NJF4209:NJF4241 NTB4209:NTB4241 OCX4209:OCX4241 OMT4209:OMT4241 OWP4209:OWP4241 PGL4209:PGL4241 PQH4209:PQH4241 QAD4209:QAD4241 QJZ4209:QJZ4241 QTV4209:QTV4241 RDR4209:RDR4241 RNN4209:RNN4241 RXJ4209:RXJ4241 SHF4209:SHF4241 SRB4209:SRB4241 TAX4209:TAX4241 TKT4209:TKT4241 TUP4209:TUP4241 UEL4209:UEL4241 UOH4209:UOH4241 UYD4209:UYD4241 VHZ4209:VHZ4241 VRV4209:VRV4241 WBR4209:WBR4241 WLN4209:WLN4241 WVJ4209:WVJ4241 B4377:B4381 IX4377:IX4381 ST4377:ST4381 ACP4377:ACP4381 AML4377:AML4381 AWH4377:AWH4381 BGD4377:BGD4381 BPZ4377:BPZ4381 BZV4377:BZV4381 CJR4377:CJR4381 CTN4377:CTN4381 DDJ4377:DDJ4381 DNF4377:DNF4381 DXB4377:DXB4381 EGX4377:EGX4381 EQT4377:EQT4381 FAP4377:FAP4381 FKL4377:FKL4381 FUH4377:FUH4381 GED4377:GED4381 GNZ4377:GNZ4381 GXV4377:GXV4381 HHR4377:HHR4381 HRN4377:HRN4381 IBJ4377:IBJ4381 ILF4377:ILF4381 IVB4377:IVB4381 JEX4377:JEX4381 JOT4377:JOT4381 JYP4377:JYP4381 KIL4377:KIL4381 KSH4377:KSH4381 LCD4377:LCD4381 LLZ4377:LLZ4381 LVV4377:LVV4381 MFR4377:MFR4381 MPN4377:MPN4381 MZJ4377:MZJ4381 NJF4377:NJF4381 NTB4377:NTB4381 OCX4377:OCX4381 OMT4377:OMT4381 OWP4377:OWP4381 PGL4377:PGL4381 PQH4377:PQH4381 QAD4377:QAD4381 QJZ4377:QJZ4381 QTV4377:QTV4381 RDR4377:RDR4381 RNN4377:RNN4381 RXJ4377:RXJ4381 SHF4377:SHF4381 SRB4377:SRB4381 TAX4377:TAX4381 TKT4377:TKT4381 TUP4377:TUP4381 UEL4377:UEL4381 UOH4377:UOH4381 UYD4377:UYD4381 VHZ4377:VHZ4381 VRV4377:VRV4381 WBR4377:WBR4381 WLN4377:WLN4381 WVJ4377:WVJ4381 B4420:B4426 IX4420:IX4426 ST4420:ST4426 ACP4420:ACP4426 AML4420:AML4426 AWH4420:AWH4426 BGD4420:BGD4426 BPZ4420:BPZ4426 BZV4420:BZV4426 CJR4420:CJR4426 CTN4420:CTN4426 DDJ4420:DDJ4426 DNF4420:DNF4426 DXB4420:DXB4426 EGX4420:EGX4426 EQT4420:EQT4426 FAP4420:FAP4426 FKL4420:FKL4426 FUH4420:FUH4426 GED4420:GED4426 GNZ4420:GNZ4426 GXV4420:GXV4426 HHR4420:HHR4426 HRN4420:HRN4426 IBJ4420:IBJ4426 ILF4420:ILF4426 IVB4420:IVB4426 JEX4420:JEX4426 JOT4420:JOT4426 JYP4420:JYP4426 KIL4420:KIL4426 KSH4420:KSH4426 LCD4420:LCD4426 LLZ4420:LLZ4426 LVV4420:LVV4426 MFR4420:MFR4426 MPN4420:MPN4426 MZJ4420:MZJ4426 NJF4420:NJF4426 NTB4420:NTB4426 OCX4420:OCX4426 OMT4420:OMT4426 OWP4420:OWP4426 PGL4420:PGL4426 PQH4420:PQH4426 QAD4420:QAD4426 QJZ4420:QJZ4426 QTV4420:QTV4426 RDR4420:RDR4426 RNN4420:RNN4426 RXJ4420:RXJ4426 SHF4420:SHF4426 SRB4420:SRB4426 TAX4420:TAX4426 TKT4420:TKT4426 TUP4420:TUP4426 UEL4420:UEL4426 UOH4420:UOH4426 UYD4420:UYD4426 VHZ4420:VHZ4426 VRV4420:VRV4426 WBR4420:WBR4426 WLN4420:WLN4426 WVJ4420:WVJ4426 B4498:B4511 IX4498:IX4511 ST4498:ST4511 ACP4498:ACP4511 AML4498:AML4511 AWH4498:AWH4511 BGD4498:BGD4511 BPZ4498:BPZ4511 BZV4498:BZV4511 CJR4498:CJR4511 CTN4498:CTN4511 DDJ4498:DDJ4511 DNF4498:DNF4511 DXB4498:DXB4511 EGX4498:EGX4511 EQT4498:EQT4511 FAP4498:FAP4511 FKL4498:FKL4511 FUH4498:FUH4511 GED4498:GED4511 GNZ4498:GNZ4511 GXV4498:GXV4511 HHR4498:HHR4511 HRN4498:HRN4511 IBJ4498:IBJ4511 ILF4498:ILF4511 IVB4498:IVB4511 JEX4498:JEX4511 JOT4498:JOT4511 JYP4498:JYP4511 KIL4498:KIL4511 KSH4498:KSH4511 LCD4498:LCD4511 LLZ4498:LLZ4511 LVV4498:LVV4511 MFR4498:MFR4511 MPN4498:MPN4511 MZJ4498:MZJ4511 NJF4498:NJF4511 NTB4498:NTB4511 OCX4498:OCX4511 OMT4498:OMT4511 OWP4498:OWP4511 PGL4498:PGL4511 PQH4498:PQH4511 QAD4498:QAD4511 QJZ4498:QJZ4511 QTV4498:QTV4511 RDR4498:RDR4511 RNN4498:RNN4511 RXJ4498:RXJ4511 SHF4498:SHF4511 SRB4498:SRB4511 TAX4498:TAX4511 TKT4498:TKT4511 TUP4498:TUP4511 UEL4498:UEL4511 UOH4498:UOH4511 UYD4498:UYD4511 VHZ4498:VHZ4511 VRV4498:VRV4511 WBR4498:WBR4511 WLN4498:WLN4511 WVJ4498:WVJ4511 B4545:B4556 IX4545:IX4556 ST4545:ST4556 ACP4545:ACP4556 AML4545:AML4556 AWH4545:AWH4556 BGD4545:BGD4556 BPZ4545:BPZ4556 BZV4545:BZV4556 CJR4545:CJR4556 CTN4545:CTN4556 DDJ4545:DDJ4556 DNF4545:DNF4556 DXB4545:DXB4556 EGX4545:EGX4556 EQT4545:EQT4556 FAP4545:FAP4556 FKL4545:FKL4556 FUH4545:FUH4556 GED4545:GED4556 GNZ4545:GNZ4556 GXV4545:GXV4556 HHR4545:HHR4556 HRN4545:HRN4556 IBJ4545:IBJ4556 ILF4545:ILF4556 IVB4545:IVB4556 JEX4545:JEX4556 JOT4545:JOT4556 JYP4545:JYP4556 KIL4545:KIL4556 KSH4545:KSH4556 LCD4545:LCD4556 LLZ4545:LLZ4556 LVV4545:LVV4556 MFR4545:MFR4556 MPN4545:MPN4556 MZJ4545:MZJ4556 NJF4545:NJF4556 NTB4545:NTB4556 OCX4545:OCX4556 OMT4545:OMT4556 OWP4545:OWP4556 PGL4545:PGL4556 PQH4545:PQH4556 QAD4545:QAD4556 QJZ4545:QJZ4556 QTV4545:QTV4556 RDR4545:RDR4556 RNN4545:RNN4556 RXJ4545:RXJ4556 SHF4545:SHF4556 SRB4545:SRB4556 TAX4545:TAX4556 TKT4545:TKT4556 TUP4545:TUP4556 UEL4545:UEL4556 UOH4545:UOH4556 UYD4545:UYD4556 VHZ4545:VHZ4556 VRV4545:VRV4556 WBR4545:WBR4556 WLN4545:WLN4556 WVJ4545:WVJ4556 B4663:B4702 IX4663:IX4702 ST4663:ST4702 ACP4663:ACP4702 AML4663:AML4702 AWH4663:AWH4702 BGD4663:BGD4702 BPZ4663:BPZ4702 BZV4663:BZV4702 CJR4663:CJR4702 CTN4663:CTN4702 DDJ4663:DDJ4702 DNF4663:DNF4702 DXB4663:DXB4702 EGX4663:EGX4702 EQT4663:EQT4702 FAP4663:FAP4702 FKL4663:FKL4702 FUH4663:FUH4702 GED4663:GED4702 GNZ4663:GNZ4702 GXV4663:GXV4702 HHR4663:HHR4702 HRN4663:HRN4702 IBJ4663:IBJ4702 ILF4663:ILF4702 IVB4663:IVB4702 JEX4663:JEX4702 JOT4663:JOT4702 JYP4663:JYP4702 KIL4663:KIL4702 KSH4663:KSH4702 LCD4663:LCD4702 LLZ4663:LLZ4702 LVV4663:LVV4702 MFR4663:MFR4702 MPN4663:MPN4702 MZJ4663:MZJ4702 NJF4663:NJF4702 NTB4663:NTB4702 OCX4663:OCX4702 OMT4663:OMT4702 OWP4663:OWP4702 PGL4663:PGL4702 PQH4663:PQH4702 QAD4663:QAD4702 QJZ4663:QJZ4702 QTV4663:QTV4702 RDR4663:RDR4702 RNN4663:RNN4702 RXJ4663:RXJ4702 SHF4663:SHF4702 SRB4663:SRB4702 TAX4663:TAX4702 TKT4663:TKT4702 TUP4663:TUP4702 UEL4663:UEL4702 UOH4663:UOH4702 UYD4663:UYD4702 VHZ4663:VHZ4702 VRV4663:VRV4702 WBR4663:WBR4702 WLN4663:WLN4702 WVJ4663:WVJ4702 B4704:B4707 IX4704:IX4707 ST4704:ST4707 ACP4704:ACP4707 AML4704:AML4707 AWH4704:AWH4707 BGD4704:BGD4707 BPZ4704:BPZ4707 BZV4704:BZV4707 CJR4704:CJR4707 CTN4704:CTN4707 DDJ4704:DDJ4707 DNF4704:DNF4707 DXB4704:DXB4707 EGX4704:EGX4707 EQT4704:EQT4707 FAP4704:FAP4707 FKL4704:FKL4707 FUH4704:FUH4707 GED4704:GED4707 GNZ4704:GNZ4707 GXV4704:GXV4707 HHR4704:HHR4707 HRN4704:HRN4707 IBJ4704:IBJ4707 ILF4704:ILF4707 IVB4704:IVB4707 JEX4704:JEX4707 JOT4704:JOT4707 JYP4704:JYP4707 KIL4704:KIL4707 KSH4704:KSH4707 LCD4704:LCD4707 LLZ4704:LLZ4707 LVV4704:LVV4707 MFR4704:MFR4707 MPN4704:MPN4707 MZJ4704:MZJ4707 NJF4704:NJF4707 NTB4704:NTB4707 OCX4704:OCX4707 OMT4704:OMT4707 OWP4704:OWP4707 PGL4704:PGL4707 PQH4704:PQH4707 QAD4704:QAD4707 QJZ4704:QJZ4707 QTV4704:QTV4707 RDR4704:RDR4707 RNN4704:RNN4707 RXJ4704:RXJ4707 SHF4704:SHF4707 SRB4704:SRB4707 TAX4704:TAX4707 TKT4704:TKT4707 TUP4704:TUP4707 UEL4704:UEL4707 UOH4704:UOH4707 UYD4704:UYD4707 VHZ4704:VHZ4707 VRV4704:VRV4707 WBR4704:WBR4707 WLN4704:WLN4707 WVJ4704:WVJ4707 WVJ4807:WVJ4809 IX4793:IX4803 ST4793:ST4803 ACP4793:ACP4803 AML4793:AML4803 AWH4793:AWH4803 BGD4793:BGD4803 BPZ4793:BPZ4803 BZV4793:BZV4803 CJR4793:CJR4803 CTN4793:CTN4803 DDJ4793:DDJ4803 DNF4793:DNF4803 DXB4793:DXB4803 EGX4793:EGX4803 EQT4793:EQT4803 FAP4793:FAP4803 FKL4793:FKL4803 FUH4793:FUH4803 GED4793:GED4803 GNZ4793:GNZ4803 GXV4793:GXV4803 HHR4793:HHR4803 HRN4793:HRN4803 IBJ4793:IBJ4803 ILF4793:ILF4803 IVB4793:IVB4803 JEX4793:JEX4803 JOT4793:JOT4803 JYP4793:JYP4803 KIL4793:KIL4803 KSH4793:KSH4803 LCD4793:LCD4803 LLZ4793:LLZ4803 LVV4793:LVV4803 MFR4793:MFR4803 MPN4793:MPN4803 MZJ4793:MZJ4803 NJF4793:NJF4803 NTB4793:NTB4803 OCX4793:OCX4803 OMT4793:OMT4803 OWP4793:OWP4803 PGL4793:PGL4803 PQH4793:PQH4803 QAD4793:QAD4803 QJZ4793:QJZ4803 QTV4793:QTV4803 RDR4793:RDR4803 RNN4793:RNN4803 RXJ4793:RXJ4803 SHF4793:SHF4803 SRB4793:SRB4803 TAX4793:TAX4803 TKT4793:TKT4803 TUP4793:TUP4803 UEL4793:UEL4803 UOH4793:UOH4803 UYD4793:UYD4803 VHZ4793:VHZ4803 VRV4793:VRV4803 WBR4793:WBR4803 WLN4793:WLN4803 WVJ4793:WVJ4803 B4807:B4809 IX4807:IX4809 ST4807:ST4809 ACP4807:ACP4809 AML4807:AML4809 AWH4807:AWH4809 BGD4807:BGD4809 BPZ4807:BPZ4809 BZV4807:BZV4809 CJR4807:CJR4809 CTN4807:CTN4809 DDJ4807:DDJ4809 DNF4807:DNF4809 DXB4807:DXB4809 EGX4807:EGX4809 EQT4807:EQT4809 FAP4807:FAP4809 FKL4807:FKL4809 FUH4807:FUH4809 GED4807:GED4809 GNZ4807:GNZ4809 GXV4807:GXV4809 HHR4807:HHR4809 HRN4807:HRN4809 IBJ4807:IBJ4809 ILF4807:ILF4809 IVB4807:IVB4809 JEX4807:JEX4809 JOT4807:JOT4809 JYP4807:JYP4809 KIL4807:KIL4809 KSH4807:KSH4809 LCD4807:LCD4809 LLZ4807:LLZ4809 LVV4807:LVV4809 MFR4807:MFR4809 MPN4807:MPN4809 MZJ4807:MZJ4809 NJF4807:NJF4809 NTB4807:NTB4809 OCX4807:OCX4809 OMT4807:OMT4809 OWP4807:OWP4809 PGL4807:PGL4809 PQH4807:PQH4809 QAD4807:QAD4809 QJZ4807:QJZ4809 QTV4807:QTV4809 RDR4807:RDR4809 RNN4807:RNN4809 RXJ4807:RXJ4809 SHF4807:SHF4809 SRB4807:SRB4809 TAX4807:TAX4809 TKT4807:TKT4809 TUP4807:TUP4809 UEL4807:UEL4809 UOH4807:UOH4809 UYD4807:UYD4809 VHZ4807:VHZ4809 VRV4807:VRV4809 WBR4807:WBR4809 WLN4807:WLN4809 B4793:B4803 B4869:B4877 IX4869:IX4877 ST4869:ST4877 ACP4869:ACP4877 AML4869:AML4877 AWH4869:AWH4877 BGD4869:BGD4877 BPZ4869:BPZ4877 BZV4869:BZV4877 CJR4869:CJR4877 CTN4869:CTN4877 DDJ4869:DDJ4877 DNF4869:DNF4877 DXB4869:DXB4877 EGX4869:EGX4877 EQT4869:EQT4877 FAP4869:FAP4877 FKL4869:FKL4877 FUH4869:FUH4877 GED4869:GED4877 GNZ4869:GNZ4877 GXV4869:GXV4877 HHR4869:HHR4877 HRN4869:HRN4877 IBJ4869:IBJ4877 ILF4869:ILF4877 IVB4869:IVB4877 JEX4869:JEX4877 JOT4869:JOT4877 JYP4869:JYP4877 KIL4869:KIL4877 KSH4869:KSH4877 LCD4869:LCD4877 LLZ4869:LLZ4877 LVV4869:LVV4877 MFR4869:MFR4877 MPN4869:MPN4877 MZJ4869:MZJ4877 NJF4869:NJF4877 NTB4869:NTB4877 OCX4869:OCX4877 OMT4869:OMT4877 OWP4869:OWP4877 PGL4869:PGL4877 PQH4869:PQH4877 QAD4869:QAD4877 QJZ4869:QJZ4877 QTV4869:QTV4877 RDR4869:RDR4877 RNN4869:RNN4877 RXJ4869:RXJ4877 SHF4869:SHF4877 SRB4869:SRB4877 TAX4869:TAX4877 TKT4869:TKT4877 TUP4869:TUP4877 UEL4869:UEL4877 UOH4869:UOH4877 UYD4869:UYD4877 VHZ4869:VHZ4877 VRV4869:VRV4877 WBR4869:WBR4877 WLN4869:WLN4877 WVJ4869:WVJ4877 WVJ4880:WVJ4882 B4880:B4882 IX4880:IX4882 ST4880:ST4882 ACP4880:ACP4882 AML4880:AML4882 AWH4880:AWH4882 BGD4880:BGD4882 BPZ4880:BPZ4882 BZV4880:BZV4882 CJR4880:CJR4882 CTN4880:CTN4882 DDJ4880:DDJ4882 DNF4880:DNF4882 DXB4880:DXB4882 EGX4880:EGX4882 EQT4880:EQT4882 FAP4880:FAP4882 FKL4880:FKL4882 FUH4880:FUH4882 GED4880:GED4882 GNZ4880:GNZ4882 GXV4880:GXV4882 HHR4880:HHR4882 HRN4880:HRN4882 IBJ4880:IBJ4882 ILF4880:ILF4882 IVB4880:IVB4882 JEX4880:JEX4882 JOT4880:JOT4882 JYP4880:JYP4882 KIL4880:KIL4882 KSH4880:KSH4882 LCD4880:LCD4882 LLZ4880:LLZ4882 LVV4880:LVV4882 MFR4880:MFR4882 MPN4880:MPN4882 MZJ4880:MZJ4882 NJF4880:NJF4882 NTB4880:NTB4882 OCX4880:OCX4882 OMT4880:OMT4882 OWP4880:OWP4882 PGL4880:PGL4882 PQH4880:PQH4882 QAD4880:QAD4882 QJZ4880:QJZ4882 QTV4880:QTV4882 RDR4880:RDR4882 RNN4880:RNN4882 RXJ4880:RXJ4882 SHF4880:SHF4882 SRB4880:SRB4882 TAX4880:TAX4882 TKT4880:TKT4882 TUP4880:TUP4882 UEL4880:UEL4882 UOH4880:UOH4882 UYD4880:UYD4882 VHZ4880:VHZ4882 VRV4880:VRV4882 WBR4880:WBR4882 WLN4880:WLN4882 IX4897:IX4903 ST4897:ST4903 ACP4897:ACP4903 AML4897:AML4903 AWH4897:AWH4903 BGD4897:BGD4903 BPZ4897:BPZ4903 BZV4897:BZV4903 CJR4897:CJR4903 CTN4897:CTN4903 DDJ4897:DDJ4903 DNF4897:DNF4903 DXB4897:DXB4903 EGX4897:EGX4903 EQT4897:EQT4903 FAP4897:FAP4903 FKL4897:FKL4903 FUH4897:FUH4903 GED4897:GED4903 GNZ4897:GNZ4903 GXV4897:GXV4903 HHR4897:HHR4903 HRN4897:HRN4903 IBJ4897:IBJ4903 ILF4897:ILF4903 IVB4897:IVB4903 JEX4897:JEX4903 JOT4897:JOT4903 JYP4897:JYP4903 KIL4897:KIL4903 KSH4897:KSH4903 LCD4897:LCD4903 LLZ4897:LLZ4903 LVV4897:LVV4903 MFR4897:MFR4903 MPN4897:MPN4903 MZJ4897:MZJ4903 NJF4897:NJF4903 NTB4897:NTB4903 OCX4897:OCX4903 OMT4897:OMT4903 OWP4897:OWP4903 PGL4897:PGL4903 PQH4897:PQH4903 QAD4897:QAD4903 QJZ4897:QJZ4903 QTV4897:QTV4903 RDR4897:RDR4903 RNN4897:RNN4903 RXJ4897:RXJ4903 SHF4897:SHF4903 SRB4897:SRB4903 TAX4897:TAX4903 TKT4897:TKT4903 TUP4897:TUP4903 UEL4897:UEL4903 UOH4897:UOH4903 UYD4897:UYD4903 VHZ4897:VHZ4903 VRV4897:VRV4903 WBR4897:WBR4903 WLN4897:WLN4903 WVJ4897:WVJ4903 B4897:B4903 B4995:B5011 IX4995:IX5011 ST4995:ST5011 ACP4995:ACP5011 AML4995:AML5011 AWH4995:AWH5011 BGD4995:BGD5011 BPZ4995:BPZ5011 BZV4995:BZV5011 CJR4995:CJR5011 CTN4995:CTN5011 DDJ4995:DDJ5011 DNF4995:DNF5011 DXB4995:DXB5011 EGX4995:EGX5011 EQT4995:EQT5011 FAP4995:FAP5011 FKL4995:FKL5011 FUH4995:FUH5011 GED4995:GED5011 GNZ4995:GNZ5011 GXV4995:GXV5011 HHR4995:HHR5011 HRN4995:HRN5011 IBJ4995:IBJ5011 ILF4995:ILF5011 IVB4995:IVB5011 JEX4995:JEX5011 JOT4995:JOT5011 JYP4995:JYP5011 KIL4995:KIL5011 KSH4995:KSH5011 LCD4995:LCD5011 LLZ4995:LLZ5011 LVV4995:LVV5011 MFR4995:MFR5011 MPN4995:MPN5011 MZJ4995:MZJ5011 NJF4995:NJF5011 NTB4995:NTB5011 OCX4995:OCX5011 OMT4995:OMT5011 OWP4995:OWP5011 PGL4995:PGL5011 PQH4995:PQH5011 QAD4995:QAD5011 QJZ4995:QJZ5011 QTV4995:QTV5011 RDR4995:RDR5011 RNN4995:RNN5011 RXJ4995:RXJ5011 SHF4995:SHF5011 SRB4995:SRB5011 TAX4995:TAX5011 TKT4995:TKT5011 TUP4995:TUP5011 UEL4995:UEL5011 UOH4995:UOH5011 UYD4995:UYD5011 VHZ4995:VHZ5011 VRV4995:VRV5011 WBR4995:WBR5011 WLN4995:WLN5011 WVJ4995:WVJ5011 B5075:B5086 IX5075:IX5086 ST5075:ST5086 ACP5075:ACP5086 AML5075:AML5086 AWH5075:AWH5086 BGD5075:BGD5086 BPZ5075:BPZ5086 BZV5075:BZV5086 CJR5075:CJR5086 CTN5075:CTN5086 DDJ5075:DDJ5086 DNF5075:DNF5086 DXB5075:DXB5086 EGX5075:EGX5086 EQT5075:EQT5086 FAP5075:FAP5086 FKL5075:FKL5086 FUH5075:FUH5086 GED5075:GED5086 GNZ5075:GNZ5086 GXV5075:GXV5086 HHR5075:HHR5086 HRN5075:HRN5086 IBJ5075:IBJ5086 ILF5075:ILF5086 IVB5075:IVB5086 JEX5075:JEX5086 JOT5075:JOT5086 JYP5075:JYP5086 KIL5075:KIL5086 KSH5075:KSH5086 LCD5075:LCD5086 LLZ5075:LLZ5086 LVV5075:LVV5086 MFR5075:MFR5086 MPN5075:MPN5086 MZJ5075:MZJ5086 NJF5075:NJF5086 NTB5075:NTB5086 OCX5075:OCX5086 OMT5075:OMT5086 OWP5075:OWP5086 PGL5075:PGL5086 PQH5075:PQH5086 QAD5075:QAD5086 QJZ5075:QJZ5086 QTV5075:QTV5086 RDR5075:RDR5086 RNN5075:RNN5086 RXJ5075:RXJ5086 SHF5075:SHF5086 SRB5075:SRB5086 TAX5075:TAX5086 TKT5075:TKT5086 TUP5075:TUP5086 UEL5075:UEL5086 UOH5075:UOH5086 UYD5075:UYD5086 VHZ5075:VHZ5086 VRV5075:VRV5086 WBR5075:WBR5086 WLN5075:WLN5086 WVJ5075:WVJ5086 B5102:B5108 IX5102:IX5108 ST5102:ST5108 ACP5102:ACP5108 AML5102:AML5108 AWH5102:AWH5108 BGD5102:BGD5108 BPZ5102:BPZ5108 BZV5102:BZV5108 CJR5102:CJR5108 CTN5102:CTN5108 DDJ5102:DDJ5108 DNF5102:DNF5108 DXB5102:DXB5108 EGX5102:EGX5108 EQT5102:EQT5108 FAP5102:FAP5108 FKL5102:FKL5108 FUH5102:FUH5108 GED5102:GED5108 GNZ5102:GNZ5108 GXV5102:GXV5108 HHR5102:HHR5108 HRN5102:HRN5108 IBJ5102:IBJ5108 ILF5102:ILF5108 IVB5102:IVB5108 JEX5102:JEX5108 JOT5102:JOT5108 JYP5102:JYP5108 KIL5102:KIL5108 KSH5102:KSH5108 LCD5102:LCD5108 LLZ5102:LLZ5108 LVV5102:LVV5108 MFR5102:MFR5108 MPN5102:MPN5108 MZJ5102:MZJ5108 NJF5102:NJF5108 NTB5102:NTB5108 OCX5102:OCX5108 OMT5102:OMT5108 OWP5102:OWP5108 PGL5102:PGL5108 PQH5102:PQH5108 QAD5102:QAD5108 QJZ5102:QJZ5108 QTV5102:QTV5108 RDR5102:RDR5108 RNN5102:RNN5108 RXJ5102:RXJ5108 SHF5102:SHF5108 SRB5102:SRB5108 TAX5102:TAX5108 TKT5102:TKT5108 TUP5102:TUP5108 UEL5102:UEL5108 UOH5102:UOH5108 UYD5102:UYD5108 VHZ5102:VHZ5108 VRV5102:VRV5108 WBR5102:WBR5108 WLN5102:WLN5108 WVJ5102:WVJ5108 B5157:B5176 IX5157:IX5176 ST5157:ST5176 ACP5157:ACP5176 AML5157:AML5176 AWH5157:AWH5176 BGD5157:BGD5176 BPZ5157:BPZ5176 BZV5157:BZV5176 CJR5157:CJR5176 CTN5157:CTN5176 DDJ5157:DDJ5176 DNF5157:DNF5176 DXB5157:DXB5176 EGX5157:EGX5176 EQT5157:EQT5176 FAP5157:FAP5176 FKL5157:FKL5176 FUH5157:FUH5176 GED5157:GED5176 GNZ5157:GNZ5176 GXV5157:GXV5176 HHR5157:HHR5176 HRN5157:HRN5176 IBJ5157:IBJ5176 ILF5157:ILF5176 IVB5157:IVB5176 JEX5157:JEX5176 JOT5157:JOT5176 JYP5157:JYP5176 KIL5157:KIL5176 KSH5157:KSH5176 LCD5157:LCD5176 LLZ5157:LLZ5176 LVV5157:LVV5176 MFR5157:MFR5176 MPN5157:MPN5176 MZJ5157:MZJ5176 NJF5157:NJF5176 NTB5157:NTB5176 OCX5157:OCX5176 OMT5157:OMT5176 OWP5157:OWP5176 PGL5157:PGL5176 PQH5157:PQH5176 QAD5157:QAD5176 QJZ5157:QJZ5176 QTV5157:QTV5176 RDR5157:RDR5176 RNN5157:RNN5176 RXJ5157:RXJ5176 SHF5157:SHF5176 SRB5157:SRB5176 TAX5157:TAX5176 TKT5157:TKT5176 TUP5157:TUP5176 UEL5157:UEL5176 UOH5157:UOH5176 UYD5157:UYD5176 VHZ5157:VHZ5176 VRV5157:VRV5176 WBR5157:WBR5176 WLN5157:WLN5176 WVJ5157:WVJ5176 B5250:B5262 IX5250:IX5262 ST5250:ST5262 ACP5250:ACP5262 AML5250:AML5262 AWH5250:AWH5262 BGD5250:BGD5262 BPZ5250:BPZ5262 BZV5250:BZV5262 CJR5250:CJR5262 CTN5250:CTN5262 DDJ5250:DDJ5262 DNF5250:DNF5262 DXB5250:DXB5262 EGX5250:EGX5262 EQT5250:EQT5262 FAP5250:FAP5262 FKL5250:FKL5262 FUH5250:FUH5262 GED5250:GED5262 GNZ5250:GNZ5262 GXV5250:GXV5262 HHR5250:HHR5262 HRN5250:HRN5262 IBJ5250:IBJ5262 ILF5250:ILF5262 IVB5250:IVB5262 JEX5250:JEX5262 JOT5250:JOT5262 JYP5250:JYP5262 KIL5250:KIL5262 KSH5250:KSH5262 LCD5250:LCD5262 LLZ5250:LLZ5262 LVV5250:LVV5262 MFR5250:MFR5262 MPN5250:MPN5262 MZJ5250:MZJ5262 NJF5250:NJF5262 NTB5250:NTB5262 OCX5250:OCX5262 OMT5250:OMT5262 OWP5250:OWP5262 PGL5250:PGL5262 PQH5250:PQH5262 QAD5250:QAD5262 QJZ5250:QJZ5262 QTV5250:QTV5262 RDR5250:RDR5262 RNN5250:RNN5262 RXJ5250:RXJ5262 SHF5250:SHF5262 SRB5250:SRB5262 TAX5250:TAX5262 TKT5250:TKT5262 TUP5250:TUP5262 UEL5250:UEL5262 UOH5250:UOH5262 UYD5250:UYD5262 VHZ5250:VHZ5262 VRV5250:VRV5262 WBR5250:WBR5262 WLN5250:WLN5262 WVJ5250:WVJ5262 WVJ5335:WVJ5355 IX5335:IX5355 ST5335:ST5355 ACP5335:ACP5355 AML5335:AML5355 AWH5335:AWH5355 BGD5335:BGD5355 BPZ5335:BPZ5355 BZV5335:BZV5355 CJR5335:CJR5355 CTN5335:CTN5355 DDJ5335:DDJ5355 DNF5335:DNF5355 DXB5335:DXB5355 EGX5335:EGX5355 EQT5335:EQT5355 FAP5335:FAP5355 FKL5335:FKL5355 FUH5335:FUH5355 GED5335:GED5355 GNZ5335:GNZ5355 GXV5335:GXV5355 HHR5335:HHR5355 HRN5335:HRN5355 IBJ5335:IBJ5355 ILF5335:ILF5355 IVB5335:IVB5355 JEX5335:JEX5355 JOT5335:JOT5355 JYP5335:JYP5355 KIL5335:KIL5355 KSH5335:KSH5355 LCD5335:LCD5355 LLZ5335:LLZ5355 LVV5335:LVV5355 MFR5335:MFR5355 MPN5335:MPN5355 MZJ5335:MZJ5355 NJF5335:NJF5355 NTB5335:NTB5355 OCX5335:OCX5355 OMT5335:OMT5355 OWP5335:OWP5355 PGL5335:PGL5355 PQH5335:PQH5355 QAD5335:QAD5355 QJZ5335:QJZ5355 QTV5335:QTV5355 RDR5335:RDR5355 RNN5335:RNN5355 RXJ5335:RXJ5355 SHF5335:SHF5355 SRB5335:SRB5355 TAX5335:TAX5355 TKT5335:TKT5355 TUP5335:TUP5355 UEL5335:UEL5355 UOH5335:UOH5355 UYD5335:UYD5355 VHZ5335:VHZ5355 VRV5335:VRV5355 WBR5335:WBR5355 WLN5335:WLN5355 B5335:B5355 B5428:B5440 IX5428:IX5440 ST5428:ST5440 ACP5428:ACP5440 AML5428:AML5440 AWH5428:AWH5440 BGD5428:BGD5440 BPZ5428:BPZ5440 BZV5428:BZV5440 CJR5428:CJR5440 CTN5428:CTN5440 DDJ5428:DDJ5440 DNF5428:DNF5440 DXB5428:DXB5440 EGX5428:EGX5440 EQT5428:EQT5440 FAP5428:FAP5440 FKL5428:FKL5440 FUH5428:FUH5440 GED5428:GED5440 GNZ5428:GNZ5440 GXV5428:GXV5440 HHR5428:HHR5440 HRN5428:HRN5440 IBJ5428:IBJ5440 ILF5428:ILF5440 IVB5428:IVB5440 JEX5428:JEX5440 JOT5428:JOT5440 JYP5428:JYP5440 KIL5428:KIL5440 KSH5428:KSH5440 LCD5428:LCD5440 LLZ5428:LLZ5440 LVV5428:LVV5440 MFR5428:MFR5440 MPN5428:MPN5440 MZJ5428:MZJ5440 NJF5428:NJF5440 NTB5428:NTB5440 OCX5428:OCX5440 OMT5428:OMT5440 OWP5428:OWP5440 PGL5428:PGL5440 PQH5428:PQH5440 QAD5428:QAD5440 QJZ5428:QJZ5440 QTV5428:QTV5440 RDR5428:RDR5440 RNN5428:RNN5440 RXJ5428:RXJ5440 SHF5428:SHF5440 SRB5428:SRB5440 TAX5428:TAX5440 TKT5428:TKT5440 TUP5428:TUP5440 UEL5428:UEL5440 UOH5428:UOH5440 UYD5428:UYD5440 VHZ5428:VHZ5440 VRV5428:VRV5440 WBR5428:WBR5440 WLN5428:WLN5440 WVJ5428:WVJ5440 B5480:B5488 IX5480:IX5488 ST5480:ST5488 ACP5480:ACP5488 AML5480:AML5488 AWH5480:AWH5488 BGD5480:BGD5488 BPZ5480:BPZ5488 BZV5480:BZV5488 CJR5480:CJR5488 CTN5480:CTN5488 DDJ5480:DDJ5488 DNF5480:DNF5488 DXB5480:DXB5488 EGX5480:EGX5488 EQT5480:EQT5488 FAP5480:FAP5488 FKL5480:FKL5488 FUH5480:FUH5488 GED5480:GED5488 GNZ5480:GNZ5488 GXV5480:GXV5488 HHR5480:HHR5488 HRN5480:HRN5488 IBJ5480:IBJ5488 ILF5480:ILF5488 IVB5480:IVB5488 JEX5480:JEX5488 JOT5480:JOT5488 JYP5480:JYP5488 KIL5480:KIL5488 KSH5480:KSH5488 LCD5480:LCD5488 LLZ5480:LLZ5488 LVV5480:LVV5488 MFR5480:MFR5488 MPN5480:MPN5488 MZJ5480:MZJ5488 NJF5480:NJF5488 NTB5480:NTB5488 OCX5480:OCX5488 OMT5480:OMT5488 OWP5480:OWP5488 PGL5480:PGL5488 PQH5480:PQH5488 QAD5480:QAD5488 QJZ5480:QJZ5488 QTV5480:QTV5488 RDR5480:RDR5488 RNN5480:RNN5488 RXJ5480:RXJ5488 SHF5480:SHF5488 SRB5480:SRB5488 TAX5480:TAX5488 TKT5480:TKT5488 TUP5480:TUP5488 UEL5480:UEL5488 UOH5480:UOH5488 UYD5480:UYD5488 VHZ5480:VHZ5488 VRV5480:VRV5488 WBR5480:WBR5488 WLN5480:WLN5488 WVJ5480:WVJ5488 WVJ5558:WVJ5609 B5558:B5609 IX5558:IX5609 ST5558:ST5609 ACP5558:ACP5609 AML5558:AML5609 AWH5558:AWH5609 BGD5558:BGD5609 BPZ5558:BPZ5609 BZV5558:BZV5609 CJR5558:CJR5609 CTN5558:CTN5609 DDJ5558:DDJ5609 DNF5558:DNF5609 DXB5558:DXB5609 EGX5558:EGX5609 EQT5558:EQT5609 FAP5558:FAP5609 FKL5558:FKL5609 FUH5558:FUH5609 GED5558:GED5609 GNZ5558:GNZ5609 GXV5558:GXV5609 HHR5558:HHR5609 HRN5558:HRN5609 IBJ5558:IBJ5609 ILF5558:ILF5609 IVB5558:IVB5609 JEX5558:JEX5609 JOT5558:JOT5609 JYP5558:JYP5609 KIL5558:KIL5609 KSH5558:KSH5609 LCD5558:LCD5609 LLZ5558:LLZ5609 LVV5558:LVV5609 MFR5558:MFR5609 MPN5558:MPN5609 MZJ5558:MZJ5609 NJF5558:NJF5609 NTB5558:NTB5609 OCX5558:OCX5609 OMT5558:OMT5609 OWP5558:OWP5609 PGL5558:PGL5609 PQH5558:PQH5609 QAD5558:QAD5609 QJZ5558:QJZ5609 QTV5558:QTV5609 RDR5558:RDR5609 RNN5558:RNN5609 RXJ5558:RXJ5609 SHF5558:SHF5609 SRB5558:SRB5609 TAX5558:TAX5609 TKT5558:TKT5609 TUP5558:TUP5609 UEL5558:UEL5609 UOH5558:UOH5609 UYD5558:UYD5609 VHZ5558:VHZ5609 VRV5558:VRV5609 WBR5558:WBR5609 WLN6045:WLN6068 WLN7467:WLN7469 WVJ7467:WVJ7469 B7467:B7469 IX7467:IX7469 ST7467:ST7469 ACP7467:ACP7469 AML7467:AML7469 AWH7467:AWH7469 BGD7467:BGD7469 BPZ7467:BPZ7469 BZV7467:BZV7469 CJR7467:CJR7469 CTN7467:CTN7469 DDJ7467:DDJ7469 DNF7467:DNF7469 DXB7467:DXB7469 EGX7467:EGX7469 EQT7467:EQT7469 FAP7467:FAP7469 FKL7467:FKL7469 FUH7467:FUH7469 GED7467:GED7469 GNZ7467:GNZ7469 GXV7467:GXV7469 HHR7467:HHR7469 HRN7467:HRN7469 IBJ7467:IBJ7469 ILF7467:ILF7469 IVB7467:IVB7469 JEX7467:JEX7469 JOT7467:JOT7469 JYP7467:JYP7469 KIL7467:KIL7469 KSH7467:KSH7469 LCD7467:LCD7469 LLZ7467:LLZ7469 LVV7467:LVV7469 MFR7467:MFR7469 MPN7467:MPN7469 MZJ7467:MZJ7469 NJF7467:NJF7469 NTB7467:NTB7469 OCX7467:OCX7469 OMT7467:OMT7469 OWP7467:OWP7469 PGL7467:PGL7469 PQH7467:PQH7469 QAD7467:QAD7469 QJZ7467:QJZ7469 QTV7467:QTV7469 RDR7467:RDR7469 RNN7467:RNN7469 RXJ7467:RXJ7469 SHF7467:SHF7469 SRB7467:SRB7469 TAX7467:TAX7469 TKT7467:TKT7469 TUP7467:TUP7469 UEL7467:UEL7469 UOH7467:UOH7469 UYD7467:UYD7469 B6846 B6955:B7010 B6874:B6890 B6871:B6872 B6861:B6867 B6775:B6844 B6769:B6772 B6917:B6925 B6942:B6953 B6893:B6901 B6854:B6859" xr:uid="{00000000-0002-0000-0300-00000E000000}">
      <formula1>$B$3:$B$26</formula1>
    </dataValidation>
    <dataValidation type="list" allowBlank="1" showInputMessage="1" showErrorMessage="1" sqref="J1585:J1588 JF1585:JF1588 TB1585:TB1588 ACX1585:ACX1588 AMT1585:AMT1588 AWP1585:AWP1588 BGL1585:BGL1588 BQH1585:BQH1588 CAD1585:CAD1588 CJZ1585:CJZ1588 CTV1585:CTV1588 DDR1585:DDR1588 DNN1585:DNN1588 DXJ1585:DXJ1588 EHF1585:EHF1588 ERB1585:ERB1588 FAX1585:FAX1588 FKT1585:FKT1588 FUP1585:FUP1588 GEL1585:GEL1588 GOH1585:GOH1588 GYD1585:GYD1588 HHZ1585:HHZ1588 HRV1585:HRV1588 IBR1585:IBR1588 ILN1585:ILN1588 IVJ1585:IVJ1588 JFF1585:JFF1588 JPB1585:JPB1588 JYX1585:JYX1588 KIT1585:KIT1588 KSP1585:KSP1588 LCL1585:LCL1588 LMH1585:LMH1588 LWD1585:LWD1588 MFZ1585:MFZ1588 MPV1585:MPV1588 MZR1585:MZR1588 NJN1585:NJN1588 NTJ1585:NTJ1588 ODF1585:ODF1588 ONB1585:ONB1588 OWX1585:OWX1588 PGT1585:PGT1588 PQP1585:PQP1588 QAL1585:QAL1588 QKH1585:QKH1588 QUD1585:QUD1588 RDZ1585:RDZ1588 RNV1585:RNV1588 RXR1585:RXR1588 SHN1585:SHN1588 SRJ1585:SRJ1588 TBF1585:TBF1588 TLB1585:TLB1588 TUX1585:TUX1588 UET1585:UET1588 UOP1585:UOP1588 UYL1585:UYL1588 VIH1585:VIH1588 VSD1585:VSD1588 WBZ1585:WBZ1588 WLV1585:WLV1588 WVR1585:WVR1588 J1636:J1638 JF1636:JF1638 TB1636:TB1638 ACX1636:ACX1638 AMT1636:AMT1638 AWP1636:AWP1638 BGL1636:BGL1638 BQH1636:BQH1638 CAD1636:CAD1638 CJZ1636:CJZ1638 CTV1636:CTV1638 DDR1636:DDR1638 DNN1636:DNN1638 DXJ1636:DXJ1638 EHF1636:EHF1638 ERB1636:ERB1638 FAX1636:FAX1638 FKT1636:FKT1638 FUP1636:FUP1638 GEL1636:GEL1638 GOH1636:GOH1638 GYD1636:GYD1638 HHZ1636:HHZ1638 HRV1636:HRV1638 IBR1636:IBR1638 ILN1636:ILN1638 IVJ1636:IVJ1638 JFF1636:JFF1638 JPB1636:JPB1638 JYX1636:JYX1638 KIT1636:KIT1638 KSP1636:KSP1638 LCL1636:LCL1638 LMH1636:LMH1638 LWD1636:LWD1638 MFZ1636:MFZ1638 MPV1636:MPV1638 MZR1636:MZR1638 NJN1636:NJN1638 NTJ1636:NTJ1638 ODF1636:ODF1638 ONB1636:ONB1638 OWX1636:OWX1638 PGT1636:PGT1638 PQP1636:PQP1638 QAL1636:QAL1638 QKH1636:QKH1638 QUD1636:QUD1638 RDZ1636:RDZ1638 RNV1636:RNV1638 RXR1636:RXR1638 SHN1636:SHN1638 SRJ1636:SRJ1638 TBF1636:TBF1638 TLB1636:TLB1638 TUX1636:TUX1638 UET1636:UET1638 UOP1636:UOP1638 UYL1636:UYL1638 VIH1636:VIH1638 VSD1636:VSD1638 WBZ1636:WBZ1638 WLV1636:WLV1638 WVR1636:WVR1638 J1711:J1714 JF1711:JF1714 TB1711:TB1714 ACX1711:ACX1714 AMT1711:AMT1714 AWP1711:AWP1714 BGL1711:BGL1714 BQH1711:BQH1714 CAD1711:CAD1714 CJZ1711:CJZ1714 CTV1711:CTV1714 DDR1711:DDR1714 DNN1711:DNN1714 DXJ1711:DXJ1714 EHF1711:EHF1714 ERB1711:ERB1714 FAX1711:FAX1714 FKT1711:FKT1714 FUP1711:FUP1714 GEL1711:GEL1714 GOH1711:GOH1714 GYD1711:GYD1714 HHZ1711:HHZ1714 HRV1711:HRV1714 IBR1711:IBR1714 ILN1711:ILN1714 IVJ1711:IVJ1714 JFF1711:JFF1714 JPB1711:JPB1714 JYX1711:JYX1714 KIT1711:KIT1714 KSP1711:KSP1714 LCL1711:LCL1714 LMH1711:LMH1714 LWD1711:LWD1714 MFZ1711:MFZ1714 MPV1711:MPV1714 MZR1711:MZR1714 NJN1711:NJN1714 NTJ1711:NTJ1714 ODF1711:ODF1714 ONB1711:ONB1714 OWX1711:OWX1714 PGT1711:PGT1714 PQP1711:PQP1714 QAL1711:QAL1714 QKH1711:QKH1714 QUD1711:QUD1714 RDZ1711:RDZ1714 RNV1711:RNV1714 RXR1711:RXR1714 SHN1711:SHN1714 SRJ1711:SRJ1714 TBF1711:TBF1714 TLB1711:TLB1714 TUX1711:TUX1714 UET1711:UET1714 UOP1711:UOP1714 UYL1711:UYL1714 VIH1711:VIH1714 VSD1711:VSD1714 WBZ1711:WBZ1714 WLV1711:WLV1714 WVR1711:WVR1714 J1781:J1783 JF1781:JF1783 TB1781:TB1783 ACX1781:ACX1783 AMT1781:AMT1783 AWP1781:AWP1783 BGL1781:BGL1783 BQH1781:BQH1783 CAD1781:CAD1783 CJZ1781:CJZ1783 CTV1781:CTV1783 DDR1781:DDR1783 DNN1781:DNN1783 DXJ1781:DXJ1783 EHF1781:EHF1783 ERB1781:ERB1783 FAX1781:FAX1783 FKT1781:FKT1783 FUP1781:FUP1783 GEL1781:GEL1783 GOH1781:GOH1783 GYD1781:GYD1783 HHZ1781:HHZ1783 HRV1781:HRV1783 IBR1781:IBR1783 ILN1781:ILN1783 IVJ1781:IVJ1783 JFF1781:JFF1783 JPB1781:JPB1783 JYX1781:JYX1783 KIT1781:KIT1783 KSP1781:KSP1783 LCL1781:LCL1783 LMH1781:LMH1783 LWD1781:LWD1783 MFZ1781:MFZ1783 MPV1781:MPV1783 MZR1781:MZR1783 NJN1781:NJN1783 NTJ1781:NTJ1783 ODF1781:ODF1783 ONB1781:ONB1783 OWX1781:OWX1783 PGT1781:PGT1783 PQP1781:PQP1783 QAL1781:QAL1783 QKH1781:QKH1783 QUD1781:QUD1783 RDZ1781:RDZ1783 RNV1781:RNV1783 RXR1781:RXR1783 SHN1781:SHN1783 SRJ1781:SRJ1783 TBF1781:TBF1783 TLB1781:TLB1783 TUX1781:TUX1783 UET1781:UET1783 UOP1781:UOP1783 UYL1781:UYL1783 VIH1781:VIH1783 VSD1781:VSD1783 WBZ1781:WBZ1783 WLV1781:WLV1783 WVR1781:WVR1783 J1804 JF1804 TB1804 ACX1804 AMT1804 AWP1804 BGL1804 BQH1804 CAD1804 CJZ1804 CTV1804 DDR1804 DNN1804 DXJ1804 EHF1804 ERB1804 FAX1804 FKT1804 FUP1804 GEL1804 GOH1804 GYD1804 HHZ1804 HRV1804 IBR1804 ILN1804 IVJ1804 JFF1804 JPB1804 JYX1804 KIT1804 KSP1804 LCL1804 LMH1804 LWD1804 MFZ1804 MPV1804 MZR1804 NJN1804 NTJ1804 ODF1804 ONB1804 OWX1804 PGT1804 PQP1804 QAL1804 QKH1804 QUD1804 RDZ1804 RNV1804 RXR1804 SHN1804 SRJ1804 TBF1804 TLB1804 TUX1804 UET1804 UOP1804 UYL1804 VIH1804 VSD1804 WBZ1804 WLV1804 WVR1804 J1846:J1850 JF1846:JF1850 TB1846:TB1850 ACX1846:ACX1850 AMT1846:AMT1850 AWP1846:AWP1850 BGL1846:BGL1850 BQH1846:BQH1850 CAD1846:CAD1850 CJZ1846:CJZ1850 CTV1846:CTV1850 DDR1846:DDR1850 DNN1846:DNN1850 DXJ1846:DXJ1850 EHF1846:EHF1850 ERB1846:ERB1850 FAX1846:FAX1850 FKT1846:FKT1850 FUP1846:FUP1850 GEL1846:GEL1850 GOH1846:GOH1850 GYD1846:GYD1850 HHZ1846:HHZ1850 HRV1846:HRV1850 IBR1846:IBR1850 ILN1846:ILN1850 IVJ1846:IVJ1850 JFF1846:JFF1850 JPB1846:JPB1850 JYX1846:JYX1850 KIT1846:KIT1850 KSP1846:KSP1850 LCL1846:LCL1850 LMH1846:LMH1850 LWD1846:LWD1850 MFZ1846:MFZ1850 MPV1846:MPV1850 MZR1846:MZR1850 NJN1846:NJN1850 NTJ1846:NTJ1850 ODF1846:ODF1850 ONB1846:ONB1850 OWX1846:OWX1850 PGT1846:PGT1850 PQP1846:PQP1850 QAL1846:QAL1850 QKH1846:QKH1850 QUD1846:QUD1850 RDZ1846:RDZ1850 RNV1846:RNV1850 RXR1846:RXR1850 SHN1846:SHN1850 SRJ1846:SRJ1850 TBF1846:TBF1850 TLB1846:TLB1850 TUX1846:TUX1850 UET1846:UET1850 UOP1846:UOP1850 UYL1846:UYL1850 VIH1846:VIH1850 VSD1846:VSD1850 WBZ1846:WBZ1850 WLV1846:WLV1850 WVR1846:WVR1850 J1998:J2000 JF1998:JF2000 TB1998:TB2000 ACX1998:ACX2000 AMT1998:AMT2000 AWP1998:AWP2000 BGL1998:BGL2000 BQH1998:BQH2000 CAD1998:CAD2000 CJZ1998:CJZ2000 CTV1998:CTV2000 DDR1998:DDR2000 DNN1998:DNN2000 DXJ1998:DXJ2000 EHF1998:EHF2000 ERB1998:ERB2000 FAX1998:FAX2000 FKT1998:FKT2000 FUP1998:FUP2000 GEL1998:GEL2000 GOH1998:GOH2000 GYD1998:GYD2000 HHZ1998:HHZ2000 HRV1998:HRV2000 IBR1998:IBR2000 ILN1998:ILN2000 IVJ1998:IVJ2000 JFF1998:JFF2000 JPB1998:JPB2000 JYX1998:JYX2000 KIT1998:KIT2000 KSP1998:KSP2000 LCL1998:LCL2000 LMH1998:LMH2000 LWD1998:LWD2000 MFZ1998:MFZ2000 MPV1998:MPV2000 MZR1998:MZR2000 NJN1998:NJN2000 NTJ1998:NTJ2000 ODF1998:ODF2000 ONB1998:ONB2000 OWX1998:OWX2000 PGT1998:PGT2000 PQP1998:PQP2000 QAL1998:QAL2000 QKH1998:QKH2000 QUD1998:QUD2000 RDZ1998:RDZ2000 RNV1998:RNV2000 RXR1998:RXR2000 SHN1998:SHN2000 SRJ1998:SRJ2000 TBF1998:TBF2000 TLB1998:TLB2000 TUX1998:TUX2000 UET1998:UET2000 UOP1998:UOP2000 UYL1998:UYL2000 VIH1998:VIH2000 VSD1998:VSD2000 WBZ1998:WBZ2000 WLV1998:WLV2000 WVR1998:WVR2000 J2064:J2067 JF2064:JF2067 TB2064:TB2067 ACX2064:ACX2067 AMT2064:AMT2067 AWP2064:AWP2067 BGL2064:BGL2067 BQH2064:BQH2067 CAD2064:CAD2067 CJZ2064:CJZ2067 CTV2064:CTV2067 DDR2064:DDR2067 DNN2064:DNN2067 DXJ2064:DXJ2067 EHF2064:EHF2067 ERB2064:ERB2067 FAX2064:FAX2067 FKT2064:FKT2067 FUP2064:FUP2067 GEL2064:GEL2067 GOH2064:GOH2067 GYD2064:GYD2067 HHZ2064:HHZ2067 HRV2064:HRV2067 IBR2064:IBR2067 ILN2064:ILN2067 IVJ2064:IVJ2067 JFF2064:JFF2067 JPB2064:JPB2067 JYX2064:JYX2067 KIT2064:KIT2067 KSP2064:KSP2067 LCL2064:LCL2067 LMH2064:LMH2067 LWD2064:LWD2067 MFZ2064:MFZ2067 MPV2064:MPV2067 MZR2064:MZR2067 NJN2064:NJN2067 NTJ2064:NTJ2067 ODF2064:ODF2067 ONB2064:ONB2067 OWX2064:OWX2067 PGT2064:PGT2067 PQP2064:PQP2067 QAL2064:QAL2067 QKH2064:QKH2067 QUD2064:QUD2067 RDZ2064:RDZ2067 RNV2064:RNV2067 RXR2064:RXR2067 SHN2064:SHN2067 SRJ2064:SRJ2067 TBF2064:TBF2067 TLB2064:TLB2067 TUX2064:TUX2067 UET2064:UET2067 UOP2064:UOP2067 UYL2064:UYL2067 VIH2064:VIH2067 VSD2064:VSD2067 WBZ2064:WBZ2067 WLV2064:WLV2067 WVR2064:WVR2067 J2113:J2115 JF2113:JF2115 TB2113:TB2115 ACX2113:ACX2115 AMT2113:AMT2115 AWP2113:AWP2115 BGL2113:BGL2115 BQH2113:BQH2115 CAD2113:CAD2115 CJZ2113:CJZ2115 CTV2113:CTV2115 DDR2113:DDR2115 DNN2113:DNN2115 DXJ2113:DXJ2115 EHF2113:EHF2115 ERB2113:ERB2115 FAX2113:FAX2115 FKT2113:FKT2115 FUP2113:FUP2115 GEL2113:GEL2115 GOH2113:GOH2115 GYD2113:GYD2115 HHZ2113:HHZ2115 HRV2113:HRV2115 IBR2113:IBR2115 ILN2113:ILN2115 IVJ2113:IVJ2115 JFF2113:JFF2115 JPB2113:JPB2115 JYX2113:JYX2115 KIT2113:KIT2115 KSP2113:KSP2115 LCL2113:LCL2115 LMH2113:LMH2115 LWD2113:LWD2115 MFZ2113:MFZ2115 MPV2113:MPV2115 MZR2113:MZR2115 NJN2113:NJN2115 NTJ2113:NTJ2115 ODF2113:ODF2115 ONB2113:ONB2115 OWX2113:OWX2115 PGT2113:PGT2115 PQP2113:PQP2115 QAL2113:QAL2115 QKH2113:QKH2115 QUD2113:QUD2115 RDZ2113:RDZ2115 RNV2113:RNV2115 RXR2113:RXR2115 SHN2113:SHN2115 SRJ2113:SRJ2115 TBF2113:TBF2115 TLB2113:TLB2115 TUX2113:TUX2115 UET2113:UET2115 UOP2113:UOP2115 UYL2113:UYL2115 VIH2113:VIH2115 VSD2113:VSD2115 WBZ2113:WBZ2115 WLV2113:WLV2115 WVR2113:WVR2115 J2172:J2188 JF2172:JF2188 TB2172:TB2188 ACX2172:ACX2188 AMT2172:AMT2188 AWP2172:AWP2188 BGL2172:BGL2188 BQH2172:BQH2188 CAD2172:CAD2188 CJZ2172:CJZ2188 CTV2172:CTV2188 DDR2172:DDR2188 DNN2172:DNN2188 DXJ2172:DXJ2188 EHF2172:EHF2188 ERB2172:ERB2188 FAX2172:FAX2188 FKT2172:FKT2188 FUP2172:FUP2188 GEL2172:GEL2188 GOH2172:GOH2188 GYD2172:GYD2188 HHZ2172:HHZ2188 HRV2172:HRV2188 IBR2172:IBR2188 ILN2172:ILN2188 IVJ2172:IVJ2188 JFF2172:JFF2188 JPB2172:JPB2188 JYX2172:JYX2188 KIT2172:KIT2188 KSP2172:KSP2188 LCL2172:LCL2188 LMH2172:LMH2188 LWD2172:LWD2188 MFZ2172:MFZ2188 MPV2172:MPV2188 MZR2172:MZR2188 NJN2172:NJN2188 NTJ2172:NTJ2188 ODF2172:ODF2188 ONB2172:ONB2188 OWX2172:OWX2188 PGT2172:PGT2188 PQP2172:PQP2188 QAL2172:QAL2188 QKH2172:QKH2188 QUD2172:QUD2188 RDZ2172:RDZ2188 RNV2172:RNV2188 RXR2172:RXR2188 SHN2172:SHN2188 SRJ2172:SRJ2188 TBF2172:TBF2188 TLB2172:TLB2188 TUX2172:TUX2188 UET2172:UET2188 UOP2172:UOP2188 UYL2172:UYL2188 VIH2172:VIH2188 VSD2172:VSD2188 WBZ2172:WBZ2188 WLV2172:WLV2188 WVR2172:WVR2188 J2353:J2355 JF2353:JF2355 TB2353:TB2355 ACX2353:ACX2355 AMT2353:AMT2355 AWP2353:AWP2355 BGL2353:BGL2355 BQH2353:BQH2355 CAD2353:CAD2355 CJZ2353:CJZ2355 CTV2353:CTV2355 DDR2353:DDR2355 DNN2353:DNN2355 DXJ2353:DXJ2355 EHF2353:EHF2355 ERB2353:ERB2355 FAX2353:FAX2355 FKT2353:FKT2355 FUP2353:FUP2355 GEL2353:GEL2355 GOH2353:GOH2355 GYD2353:GYD2355 HHZ2353:HHZ2355 HRV2353:HRV2355 IBR2353:IBR2355 ILN2353:ILN2355 IVJ2353:IVJ2355 JFF2353:JFF2355 JPB2353:JPB2355 JYX2353:JYX2355 KIT2353:KIT2355 KSP2353:KSP2355 LCL2353:LCL2355 LMH2353:LMH2355 LWD2353:LWD2355 MFZ2353:MFZ2355 MPV2353:MPV2355 MZR2353:MZR2355 NJN2353:NJN2355 NTJ2353:NTJ2355 ODF2353:ODF2355 ONB2353:ONB2355 OWX2353:OWX2355 PGT2353:PGT2355 PQP2353:PQP2355 QAL2353:QAL2355 QKH2353:QKH2355 QUD2353:QUD2355 RDZ2353:RDZ2355 RNV2353:RNV2355 RXR2353:RXR2355 SHN2353:SHN2355 SRJ2353:SRJ2355 TBF2353:TBF2355 TLB2353:TLB2355 TUX2353:TUX2355 UET2353:UET2355 UOP2353:UOP2355 UYL2353:UYL2355 VIH2353:VIH2355 VSD2353:VSD2355 WBZ2353:WBZ2355 WLV2353:WLV2355 WVR2353:WVR2355 TB2724:TB2727 ACX2724:ACX2727 AMT2724:AMT2727 AWP2724:AWP2727 BGL2724:BGL2727 BQH2724:BQH2727 CAD2724:CAD2727 CJZ2724:CJZ2727 CTV2724:CTV2727 DDR2724:DDR2727 DNN2724:DNN2727 DXJ2724:DXJ2727 EHF2724:EHF2727 ERB2724:ERB2727 FAX2724:FAX2727 FKT2724:FKT2727 FUP2724:FUP2727 GEL2724:GEL2727 GOH2724:GOH2727 GYD2724:GYD2727 HHZ2724:HHZ2727 HRV2724:HRV2727 IBR2724:IBR2727 ILN2724:ILN2727 IVJ2724:IVJ2727 JFF2724:JFF2727 JPB2724:JPB2727 JYX2724:JYX2727 KIT2724:KIT2727 KSP2724:KSP2727 LCL2724:LCL2727 LMH2724:LMH2727 LWD2724:LWD2727 MFZ2724:MFZ2727 MPV2724:MPV2727 MZR2724:MZR2727 NJN2724:NJN2727 NTJ2724:NTJ2727 ODF2724:ODF2727 ONB2724:ONB2727 OWX2724:OWX2727 PGT2724:PGT2727 PQP2724:PQP2727 QAL2724:QAL2727 QKH2724:QKH2727 QUD2724:QUD2727 RDZ2724:RDZ2727 RNV2724:RNV2727 RXR2724:RXR2727 SHN2724:SHN2727 SRJ2724:SRJ2727 TBF2724:TBF2727 TLB2724:TLB2727 TUX2724:TUX2727 UET2724:UET2727 UOP2724:UOP2727 UYL2724:UYL2727 VIH2724:VIH2727 VSD2724:VSD2727 WBZ2724:WBZ2727 WLV2724:WLV2727 WVR2724:WVR2727 J2846:J2848 J2873 J2945:J2951 JF2945:JF2951 TB2945:TB2951 ACX2945:ACX2951 AMT2945:AMT2951 AWP2945:AWP2951 BGL2945:BGL2951 BQH2945:BQH2951 CAD2945:CAD2951 CJZ2945:CJZ2951 CTV2945:CTV2951 DDR2945:DDR2951 DNN2945:DNN2951 DXJ2945:DXJ2951 EHF2945:EHF2951 ERB2945:ERB2951 FAX2945:FAX2951 FKT2945:FKT2951 FUP2945:FUP2951 GEL2945:GEL2951 GOH2945:GOH2951 GYD2945:GYD2951 HHZ2945:HHZ2951 HRV2945:HRV2951 IBR2945:IBR2951 ILN2945:ILN2951 IVJ2945:IVJ2951 JFF2945:JFF2951 JPB2945:JPB2951 JYX2945:JYX2951 KIT2945:KIT2951 KSP2945:KSP2951 LCL2945:LCL2951 LMH2945:LMH2951 LWD2945:LWD2951 MFZ2945:MFZ2951 MPV2945:MPV2951 MZR2945:MZR2951 NJN2945:NJN2951 NTJ2945:NTJ2951 ODF2945:ODF2951 ONB2945:ONB2951 OWX2945:OWX2951 PGT2945:PGT2951 PQP2945:PQP2951 QAL2945:QAL2951 QKH2945:QKH2951 QUD2945:QUD2951 RDZ2945:RDZ2951 RNV2945:RNV2951 RXR2945:RXR2951 SHN2945:SHN2951 SRJ2945:SRJ2951 TBF2945:TBF2951 TLB2945:TLB2951 TUX2945:TUX2951 UET2945:UET2951 UOP2945:UOP2951 UYL2945:UYL2951 VIH2945:VIH2951 VSD2945:VSD2951 WBZ2945:WBZ2951 WLV2945:WLV2951 WVR2945:WVR2951 TB2653:TB2656 ACX2653:ACX2656 AMT2653:AMT2656 AWP2653:AWP2656 BGL2653:BGL2656 BQH2653:BQH2656 CAD2653:CAD2656 CJZ2653:CJZ2656 CTV2653:CTV2656 DDR2653:DDR2656 DNN2653:DNN2656 DXJ2653:DXJ2656 EHF2653:EHF2656 ERB2653:ERB2656 FAX2653:FAX2656 FKT2653:FKT2656 FUP2653:FUP2656 GEL2653:GEL2656 GOH2653:GOH2656 GYD2653:GYD2656 HHZ2653:HHZ2656 HRV2653:HRV2656 IBR2653:IBR2656 ILN2653:ILN2656 IVJ2653:IVJ2656 JFF2653:JFF2656 JPB2653:JPB2656 JYX2653:JYX2656 KIT2653:KIT2656 KSP2653:KSP2656 LCL2653:LCL2656 LMH2653:LMH2656 LWD2653:LWD2656 MFZ2653:MFZ2656 MPV2653:MPV2656 MZR2653:MZR2656 NJN2653:NJN2656 NTJ2653:NTJ2656 ODF2653:ODF2656 ONB2653:ONB2656 OWX2653:OWX2656 PGT2653:PGT2656 PQP2653:PQP2656 QAL2653:QAL2656 QKH2653:QKH2656 QUD2653:QUD2656 RDZ2653:RDZ2656 RNV2653:RNV2656 RXR2653:RXR2656 SHN2653:SHN2656 SRJ2653:SRJ2656 TBF2653:TBF2656 TLB2653:TLB2656 TUX2653:TUX2656 UET2653:UET2656 UOP2653:UOP2656 UYL2653:UYL2656 VIH2653:VIH2656 VSD2653:VSD2656 WBZ2653:WBZ2656 WLV2653:WLV2656 WVR2653:WVR2656 J2724:J2727 JF2724:JF2727 J2653:J2656 JF2653:JF2656" xr:uid="{00000000-0002-0000-0300-00000F000000}">
      <formula1>$I$3:$I$8</formula1>
    </dataValidation>
    <dataValidation type="list" allowBlank="1" showInputMessage="1" showErrorMessage="1" sqref="AE2785 KA1585:KB1588 TW1585:TX1588 ADS1585:ADT1588 ANO1585:ANP1588 AXK1585:AXL1588 BHG1585:BHH1588 BRC1585:BRD1588 CAY1585:CAZ1588 CKU1585:CKV1588 CUQ1585:CUR1588 DEM1585:DEN1588 DOI1585:DOJ1588 DYE1585:DYF1588 EIA1585:EIB1588 ERW1585:ERX1588 FBS1585:FBT1588 FLO1585:FLP1588 FVK1585:FVL1588 GFG1585:GFH1588 GPC1585:GPD1588 GYY1585:GYZ1588 HIU1585:HIV1588 HSQ1585:HSR1588 ICM1585:ICN1588 IMI1585:IMJ1588 IWE1585:IWF1588 JGA1585:JGB1588 JPW1585:JPX1588 JZS1585:JZT1588 KJO1585:KJP1588 KTK1585:KTL1588 LDG1585:LDH1588 LNC1585:LND1588 LWY1585:LWZ1588 MGU1585:MGV1588 MQQ1585:MQR1588 NAM1585:NAN1588 NKI1585:NKJ1588 NUE1585:NUF1588 OEA1585:OEB1588 ONW1585:ONX1588 OXS1585:OXT1588 PHO1585:PHP1588 PRK1585:PRL1588 QBG1585:QBH1588 QLC1585:QLD1588 QUY1585:QUZ1588 REU1585:REV1588 ROQ1585:ROR1588 RYM1585:RYN1588 SII1585:SIJ1588 SSE1585:SSF1588 TCA1585:TCB1588 TLW1585:TLX1588 TVS1585:TVT1588 UFO1585:UFP1588 UPK1585:UPL1588 UZG1585:UZH1588 VJC1585:VJD1588 VSY1585:VSZ1588 WCU1585:WCV1588 WMQ1585:WMR1588 WWM1585:WWN1588 AE1464:AF1464 KA1636:KB1638 TW1636:TX1638 ADS1636:ADT1638 ANO1636:ANP1638 AXK1636:AXL1638 BHG1636:BHH1638 BRC1636:BRD1638 CAY1636:CAZ1638 CKU1636:CKV1638 CUQ1636:CUR1638 DEM1636:DEN1638 DOI1636:DOJ1638 DYE1636:DYF1638 EIA1636:EIB1638 ERW1636:ERX1638 FBS1636:FBT1638 FLO1636:FLP1638 FVK1636:FVL1638 GFG1636:GFH1638 GPC1636:GPD1638 GYY1636:GYZ1638 HIU1636:HIV1638 HSQ1636:HSR1638 ICM1636:ICN1638 IMI1636:IMJ1638 IWE1636:IWF1638 JGA1636:JGB1638 JPW1636:JPX1638 JZS1636:JZT1638 KJO1636:KJP1638 KTK1636:KTL1638 LDG1636:LDH1638 LNC1636:LND1638 LWY1636:LWZ1638 MGU1636:MGV1638 MQQ1636:MQR1638 NAM1636:NAN1638 NKI1636:NKJ1638 NUE1636:NUF1638 OEA1636:OEB1638 ONW1636:ONX1638 OXS1636:OXT1638 PHO1636:PHP1638 PRK1636:PRL1638 QBG1636:QBH1638 QLC1636:QLD1638 QUY1636:QUZ1638 REU1636:REV1638 ROQ1636:ROR1638 RYM1636:RYN1638 SII1636:SIJ1638 SSE1636:SSF1638 TCA1636:TCB1638 TLW1636:TLX1638 TVS1636:TVT1638 UFO1636:UFP1638 UPK1636:UPL1638 UZG1636:UZH1638 VJC1636:VJD1638 VSY1636:VSZ1638 WCU1636:WCV1638 WMQ1636:WMR1638 WWM1636:WWN1638 AE1711:AF1714 KA1711:KB1714 TW1711:TX1714 ADS1711:ADT1714 ANO1711:ANP1714 AXK1711:AXL1714 BHG1711:BHH1714 BRC1711:BRD1714 CAY1711:CAZ1714 CKU1711:CKV1714 CUQ1711:CUR1714 DEM1711:DEN1714 DOI1711:DOJ1714 DYE1711:DYF1714 EIA1711:EIB1714 ERW1711:ERX1714 FBS1711:FBT1714 FLO1711:FLP1714 FVK1711:FVL1714 GFG1711:GFH1714 GPC1711:GPD1714 GYY1711:GYZ1714 HIU1711:HIV1714 HSQ1711:HSR1714 ICM1711:ICN1714 IMI1711:IMJ1714 IWE1711:IWF1714 JGA1711:JGB1714 JPW1711:JPX1714 JZS1711:JZT1714 KJO1711:KJP1714 KTK1711:KTL1714 LDG1711:LDH1714 LNC1711:LND1714 LWY1711:LWZ1714 MGU1711:MGV1714 MQQ1711:MQR1714 NAM1711:NAN1714 NKI1711:NKJ1714 NUE1711:NUF1714 OEA1711:OEB1714 ONW1711:ONX1714 OXS1711:OXT1714 PHO1711:PHP1714 PRK1711:PRL1714 QBG1711:QBH1714 QLC1711:QLD1714 QUY1711:QUZ1714 REU1711:REV1714 ROQ1711:ROR1714 RYM1711:RYN1714 SII1711:SIJ1714 SSE1711:SSF1714 TCA1711:TCB1714 TLW1711:TLX1714 TVS1711:TVT1714 UFO1711:UFP1714 UPK1711:UPL1714 UZG1711:UZH1714 VJC1711:VJD1714 VSY1711:VSZ1714 WCU1711:WCV1714 WMQ1711:WMR1714 WWM1711:WWN1714 AE1781:AF1783 KA1781:KB1783 TW1781:TX1783 ADS1781:ADT1783 ANO1781:ANP1783 AXK1781:AXL1783 BHG1781:BHH1783 BRC1781:BRD1783 CAY1781:CAZ1783 CKU1781:CKV1783 CUQ1781:CUR1783 DEM1781:DEN1783 DOI1781:DOJ1783 DYE1781:DYF1783 EIA1781:EIB1783 ERW1781:ERX1783 FBS1781:FBT1783 FLO1781:FLP1783 FVK1781:FVL1783 GFG1781:GFH1783 GPC1781:GPD1783 GYY1781:GYZ1783 HIU1781:HIV1783 HSQ1781:HSR1783 ICM1781:ICN1783 IMI1781:IMJ1783 IWE1781:IWF1783 JGA1781:JGB1783 JPW1781:JPX1783 JZS1781:JZT1783 KJO1781:KJP1783 KTK1781:KTL1783 LDG1781:LDH1783 LNC1781:LND1783 LWY1781:LWZ1783 MGU1781:MGV1783 MQQ1781:MQR1783 NAM1781:NAN1783 NKI1781:NKJ1783 NUE1781:NUF1783 OEA1781:OEB1783 ONW1781:ONX1783 OXS1781:OXT1783 PHO1781:PHP1783 PRK1781:PRL1783 QBG1781:QBH1783 QLC1781:QLD1783 QUY1781:QUZ1783 REU1781:REV1783 ROQ1781:ROR1783 RYM1781:RYN1783 SII1781:SIJ1783 SSE1781:SSF1783 TCA1781:TCB1783 TLW1781:TLX1783 TVS1781:TVT1783 UFO1781:UFP1783 UPK1781:UPL1783 UZG1781:UZH1783 VJC1781:VJD1783 VSY1781:VSZ1783 WCU1781:WCV1783 WMQ1781:WMR1783 WWM1781:WWN1783 AE2067:AF2067 KA1804:KB1804 TW1804:TX1804 ADS1804:ADT1804 ANO1804:ANP1804 AXK1804:AXL1804 BHG1804:BHH1804 BRC1804:BRD1804 CAY1804:CAZ1804 CKU1804:CKV1804 CUQ1804:CUR1804 DEM1804:DEN1804 DOI1804:DOJ1804 DYE1804:DYF1804 EIA1804:EIB1804 ERW1804:ERX1804 FBS1804:FBT1804 FLO1804:FLP1804 FVK1804:FVL1804 GFG1804:GFH1804 GPC1804:GPD1804 GYY1804:GYZ1804 HIU1804:HIV1804 HSQ1804:HSR1804 ICM1804:ICN1804 IMI1804:IMJ1804 IWE1804:IWF1804 JGA1804:JGB1804 JPW1804:JPX1804 JZS1804:JZT1804 KJO1804:KJP1804 KTK1804:KTL1804 LDG1804:LDH1804 LNC1804:LND1804 LWY1804:LWZ1804 MGU1804:MGV1804 MQQ1804:MQR1804 NAM1804:NAN1804 NKI1804:NKJ1804 NUE1804:NUF1804 OEA1804:OEB1804 ONW1804:ONX1804 OXS1804:OXT1804 PHO1804:PHP1804 PRK1804:PRL1804 QBG1804:QBH1804 QLC1804:QLD1804 QUY1804:QUZ1804 REU1804:REV1804 ROQ1804:ROR1804 RYM1804:RYN1804 SII1804:SIJ1804 SSE1804:SSF1804 TCA1804:TCB1804 TLW1804:TLX1804 TVS1804:TVT1804 UFO1804:UFP1804 UPK1804:UPL1804 UZG1804:UZH1804 VJC1804:VJD1804 VSY1804:VSZ1804 WCU1804:WCV1804 WMQ1804:WMR1804 WWM1804:WWN1804 AE1846:AF1850 KA1846:KB1850 TW1846:TX1850 ADS1846:ADT1850 ANO1846:ANP1850 AXK1846:AXL1850 BHG1846:BHH1850 BRC1846:BRD1850 CAY1846:CAZ1850 CKU1846:CKV1850 CUQ1846:CUR1850 DEM1846:DEN1850 DOI1846:DOJ1850 DYE1846:DYF1850 EIA1846:EIB1850 ERW1846:ERX1850 FBS1846:FBT1850 FLO1846:FLP1850 FVK1846:FVL1850 GFG1846:GFH1850 GPC1846:GPD1850 GYY1846:GYZ1850 HIU1846:HIV1850 HSQ1846:HSR1850 ICM1846:ICN1850 IMI1846:IMJ1850 IWE1846:IWF1850 JGA1846:JGB1850 JPW1846:JPX1850 JZS1846:JZT1850 KJO1846:KJP1850 KTK1846:KTL1850 LDG1846:LDH1850 LNC1846:LND1850 LWY1846:LWZ1850 MGU1846:MGV1850 MQQ1846:MQR1850 NAM1846:NAN1850 NKI1846:NKJ1850 NUE1846:NUF1850 OEA1846:OEB1850 ONW1846:ONX1850 OXS1846:OXT1850 PHO1846:PHP1850 PRK1846:PRL1850 QBG1846:QBH1850 QLC1846:QLD1850 QUY1846:QUZ1850 REU1846:REV1850 ROQ1846:ROR1850 RYM1846:RYN1850 SII1846:SIJ1850 SSE1846:SSF1850 TCA1846:TCB1850 TLW1846:TLX1850 TVS1846:TVT1850 UFO1846:UFP1850 UPK1846:UPL1850 UZG1846:UZH1850 VJC1846:VJD1850 VSY1846:VSZ1850 WCU1846:WCV1850 WMQ1846:WMR1850 WWM1846:WWN1850 AE1277:AF1277 AE1383:AF1383 AE1385:AF1385 AE1344:AF1344 AE1466:AF1466 AE1534:AF1540 AE1542:AF1543 AE1998:AF2000 KA1998:KB2000 TW1998:TX2000 ADS1998:ADT2000 ANO1998:ANP2000 AXK1998:AXL2000 BHG1998:BHH2000 BRC1998:BRD2000 CAY1998:CAZ2000 CKU1998:CKV2000 CUQ1998:CUR2000 DEM1998:DEN2000 DOI1998:DOJ2000 DYE1998:DYF2000 EIA1998:EIB2000 ERW1998:ERX2000 FBS1998:FBT2000 FLO1998:FLP2000 FVK1998:FVL2000 GFG1998:GFH2000 GPC1998:GPD2000 GYY1998:GYZ2000 HIU1998:HIV2000 HSQ1998:HSR2000 ICM1998:ICN2000 IMI1998:IMJ2000 IWE1998:IWF2000 JGA1998:JGB2000 JPW1998:JPX2000 JZS1998:JZT2000 KJO1998:KJP2000 KTK1998:KTL2000 LDG1998:LDH2000 LNC1998:LND2000 LWY1998:LWZ2000 MGU1998:MGV2000 MQQ1998:MQR2000 NAM1998:NAN2000 NKI1998:NKJ2000 NUE1998:NUF2000 OEA1998:OEB2000 ONW1998:ONX2000 OXS1998:OXT2000 PHO1998:PHP2000 PRK1998:PRL2000 QBG1998:QBH2000 QLC1998:QLD2000 QUY1998:QUZ2000 REU1998:REV2000 ROQ1998:ROR2000 RYM1998:RYN2000 SII1998:SIJ2000 SSE1998:SSF2000 TCA1998:TCB2000 TLW1998:TLX2000 TVS1998:TVT2000 UFO1998:UFP2000 UPK1998:UPL2000 UZG1998:UZH2000 VJC1998:VJD2000 VSY1998:VSZ2000 WCU1998:WCV2000 WMQ1998:WMR2000 WWM1998:WWN2000 AE1585:AF1587 KA2064:KB2067 TW2064:TX2067 ADS2064:ADT2067 ANO2064:ANP2067 AXK2064:AXL2067 BHG2064:BHH2067 BRC2064:BRD2067 CAY2064:CAZ2067 CKU2064:CKV2067 CUQ2064:CUR2067 DEM2064:DEN2067 DOI2064:DOJ2067 DYE2064:DYF2067 EIA2064:EIB2067 ERW2064:ERX2067 FBS2064:FBT2067 FLO2064:FLP2067 FVK2064:FVL2067 GFG2064:GFH2067 GPC2064:GPD2067 GYY2064:GYZ2067 HIU2064:HIV2067 HSQ2064:HSR2067 ICM2064:ICN2067 IMI2064:IMJ2067 IWE2064:IWF2067 JGA2064:JGB2067 JPW2064:JPX2067 JZS2064:JZT2067 KJO2064:KJP2067 KTK2064:KTL2067 LDG2064:LDH2067 LNC2064:LND2067 LWY2064:LWZ2067 MGU2064:MGV2067 MQQ2064:MQR2067 NAM2064:NAN2067 NKI2064:NKJ2067 NUE2064:NUF2067 OEA2064:OEB2067 ONW2064:ONX2067 OXS2064:OXT2067 PHO2064:PHP2067 PRK2064:PRL2067 QBG2064:QBH2067 QLC2064:QLD2067 QUY2064:QUZ2067 REU2064:REV2067 ROQ2064:ROR2067 RYM2064:RYN2067 SII2064:SIJ2067 SSE2064:SSF2067 TCA2064:TCB2067 TLW2064:TLX2067 TVS2064:TVT2067 UFO2064:UFP2067 UPK2064:UPL2067 UZG2064:UZH2067 VJC2064:VJD2067 VSY2064:VSZ2067 WCU2064:WCV2067 WMQ2064:WMR2067 WWM2064:WWN2067 AE1636:AF1636 KA2113:KB2115 TW2113:TX2115 ADS2113:ADT2115 ANO2113:ANP2115 AXK2113:AXL2115 BHG2113:BHH2115 BRC2113:BRD2115 CAY2113:CAZ2115 CKU2113:CKV2115 CUQ2113:CUR2115 DEM2113:DEN2115 DOI2113:DOJ2115 DYE2113:DYF2115 EIA2113:EIB2115 ERW2113:ERX2115 FBS2113:FBT2115 FLO2113:FLP2115 FVK2113:FVL2115 GFG2113:GFH2115 GPC2113:GPD2115 GYY2113:GYZ2115 HIU2113:HIV2115 HSQ2113:HSR2115 ICM2113:ICN2115 IMI2113:IMJ2115 IWE2113:IWF2115 JGA2113:JGB2115 JPW2113:JPX2115 JZS2113:JZT2115 KJO2113:KJP2115 KTK2113:KTL2115 LDG2113:LDH2115 LNC2113:LND2115 LWY2113:LWZ2115 MGU2113:MGV2115 MQQ2113:MQR2115 NAM2113:NAN2115 NKI2113:NKJ2115 NUE2113:NUF2115 OEA2113:OEB2115 ONW2113:ONX2115 OXS2113:OXT2115 PHO2113:PHP2115 PRK2113:PRL2115 QBG2113:QBH2115 QLC2113:QLD2115 QUY2113:QUZ2115 REU2113:REV2115 ROQ2113:ROR2115 RYM2113:RYN2115 SII2113:SIJ2115 SSE2113:SSF2115 TCA2113:TCB2115 TLW2113:TLX2115 TVS2113:TVT2115 UFO2113:UFP2115 UPK2113:UPL2115 UZG2113:UZH2115 VJC2113:VJD2115 VSY2113:VSZ2115 WCU2113:WCV2115 WMQ2113:WMR2115 WWM2113:WWN2115 AE1704:AE1705 KA2172:KB2188 TW2172:TX2188 ADS2172:ADT2188 ANO2172:ANP2188 AXK2172:AXL2188 BHG2172:BHH2188 BRC2172:BRD2188 CAY2172:CAZ2188 CKU2172:CKV2188 CUQ2172:CUR2188 DEM2172:DEN2188 DOI2172:DOJ2188 DYE2172:DYF2188 EIA2172:EIB2188 ERW2172:ERX2188 FBS2172:FBT2188 FLO2172:FLP2188 FVK2172:FVL2188 GFG2172:GFH2188 GPC2172:GPD2188 GYY2172:GYZ2188 HIU2172:HIV2188 HSQ2172:HSR2188 ICM2172:ICN2188 IMI2172:IMJ2188 IWE2172:IWF2188 JGA2172:JGB2188 JPW2172:JPX2188 JZS2172:JZT2188 KJO2172:KJP2188 KTK2172:KTL2188 LDG2172:LDH2188 LNC2172:LND2188 LWY2172:LWZ2188 MGU2172:MGV2188 MQQ2172:MQR2188 NAM2172:NAN2188 NKI2172:NKJ2188 NUE2172:NUF2188 OEA2172:OEB2188 ONW2172:ONX2188 OXS2172:OXT2188 PHO2172:PHP2188 PRK2172:PRL2188 QBG2172:QBH2188 QLC2172:QLD2188 QUY2172:QUZ2188 REU2172:REV2188 ROQ2172:ROR2188 RYM2172:RYN2188 SII2172:SIJ2188 SSE2172:SSF2188 TCA2172:TCB2188 TLW2172:TLX2188 TVS2172:TVT2188 UFO2172:UFP2188 UPK2172:UPL2188 UZG2172:UZH2188 VJC2172:VJD2188 VSY2172:VSZ2188 WCU2172:WCV2188 WMQ2172:WMR2188 WWM2172:WWN2188 AE2353:AF2355 KA2353:KB2355 TW2353:TX2355 ADS2353:ADT2355 ANO2353:ANP2355 AXK2353:AXL2355 BHG2353:BHH2355 BRC2353:BRD2355 CAY2353:CAZ2355 CKU2353:CKV2355 CUQ2353:CUR2355 DEM2353:DEN2355 DOI2353:DOJ2355 DYE2353:DYF2355 EIA2353:EIB2355 ERW2353:ERX2355 FBS2353:FBT2355 FLO2353:FLP2355 FVK2353:FVL2355 GFG2353:GFH2355 GPC2353:GPD2355 GYY2353:GYZ2355 HIU2353:HIV2355 HSQ2353:HSR2355 ICM2353:ICN2355 IMI2353:IMJ2355 IWE2353:IWF2355 JGA2353:JGB2355 JPW2353:JPX2355 JZS2353:JZT2355 KJO2353:KJP2355 KTK2353:KTL2355 LDG2353:LDH2355 LNC2353:LND2355 LWY2353:LWZ2355 MGU2353:MGV2355 MQQ2353:MQR2355 NAM2353:NAN2355 NKI2353:NKJ2355 NUE2353:NUF2355 OEA2353:OEB2355 ONW2353:ONX2355 OXS2353:OXT2355 PHO2353:PHP2355 PRK2353:PRL2355 QBG2353:QBH2355 QLC2353:QLD2355 QUY2353:QUZ2355 REU2353:REV2355 ROQ2353:ROR2355 RYM2353:RYN2355 SII2353:SIJ2355 SSE2353:SSF2355 TCA2353:TCB2355 TLW2353:TLX2355 TVS2353:TVT2355 UFO2353:UFP2355 UPK2353:UPL2355 UZG2353:UZH2355 VJC2353:VJD2355 VSY2353:VSZ2355 WCU2353:WCV2355 WMQ2353:WMR2355 WWM2353:WWN2355 AE5129:AE5130 WMQ7975:WMQ7978 WWM7975:WWM7978 AE8004:AE8006 KA8004:KA8006 TW8004:TW8006 ADS8004:ADS8006 ANO8004:ANO8006 AXK8004:AXK8006 BHG8004:BHG8006 BRC8004:BRC8006 CAY8004:CAY8006 CKU8004:CKU8006 CUQ8004:CUQ8006 DEM8004:DEM8006 DOI8004:DOI8006 DYE8004:DYE8006 EIA8004:EIA8006 ERW8004:ERW8006 FBS8004:FBS8006 FLO8004:FLO8006 FVK8004:FVK8006 GFG8004:GFG8006 GPC8004:GPC8006 GYY8004:GYY8006 HIU8004:HIU8006 HSQ8004:HSQ8006 ICM8004:ICM8006 IMI8004:IMI8006 IWE8004:IWE8006 JGA8004:JGA8006 JPW8004:JPW8006 JZS8004:JZS8006 KJO8004:KJO8006 KTK8004:KTK8006 LDG8004:LDG8006 LNC8004:LNC8006 LWY8004:LWY8006 MGU8004:MGU8006 MQQ8004:MQQ8006 NAM8004:NAM8006 NKI8004:NKI8006 NUE8004:NUE8006 OEA8004:OEA8006 ONW8004:ONW8006 OXS8004:OXS8006 PHO8004:PHO8006 PRK8004:PRK8006 QBG8004:QBG8006 QLC8004:QLC8006 QUY8004:QUY8006 REU8004:REU8006 ROQ8004:ROQ8006 RYM8004:RYM8006 SII8004:SII8006 SSE8004:SSE8006 TCA8004:TCA8006 TLW8004:TLW8006 TVS8004:TVS8006 UFO8004:UFO8006 UPK8004:UPK8006 UZG8004:UZG8006 VJC8004:VJC8006 VSY8004:VSY8006 WMQ7539:WMQ7542 WWM7539:WWM7542 AE7975:AE7978 KA7975:KA7978 TW7975:TW7978 ADS7975:ADS7978 ANO7975:ANO7978 AXK7975:AXK7978 BHG7975:BHG7978 BRC7975:BRC7978 CAY7975:CAY7978 CKU7975:CKU7978 CUQ7975:CUQ7978 DEM7975:DEM7978 DOI7975:DOI7978 DYE7975:DYE7978 EIA7975:EIA7978 ERW7975:ERW7978 FBS7975:FBS7978 FLO7975:FLO7978 FVK7975:FVK7978 GFG7975:GFG7978 GPC7975:GPC7978 GYY7975:GYY7978 HIU7975:HIU7978 HSQ7975:HSQ7978 ICM7975:ICM7978 IMI7975:IMI7978 IWE7975:IWE7978 JGA7975:JGA7978 JPW7975:JPW7978 JZS7975:JZS7978 KJO7975:KJO7978 KTK7975:KTK7978 LDG7975:LDG7978 LNC7975:LNC7978 LWY7975:LWY7978 MGU7975:MGU7978 MQQ7975:MQQ7978 NAM7975:NAM7978 NKI7975:NKI7978 NUE7975:NUE7978 OEA7975:OEA7978 ONW7975:ONW7978 OXS7975:OXS7978 PHO7975:PHO7978 PRK7975:PRK7978 QBG7975:QBG7978 QLC7975:QLC7978 QUY7975:QUY7978 REU7975:REU7978 ROQ7975:ROQ7978 RYM7975:RYM7978 SII7975:SII7978 SSE7975:SSE7978 TCA7975:TCA7978 TLW7975:TLW7978 TVS7975:TVS7978 UFO7975:UFO7978 UPK7975:UPK7978 UZG7975:UZG7978 VJC7975:VJC7978 VSY7975:VSY7978 WCU7975:WCU7978 AE2653:AF2656 KA2653:KB2656 TW2653:TX2656 ADS2653:ADT2656 ANO2653:ANP2656 AXK2653:AXL2656 BHG2653:BHH2656 BRC2653:BRD2656 CAY2653:CAZ2656 CKU2653:CKV2656 CUQ2653:CUR2656 DEM2653:DEN2656 DOI2653:DOJ2656 DYE2653:DYF2656 EIA2653:EIB2656 ERW2653:ERX2656 FBS2653:FBT2656 FLO2653:FLP2656 FVK2653:FVL2656 GFG2653:GFH2656 GPC2653:GPD2656 GYY2653:GYZ2656 HIU2653:HIV2656 HSQ2653:HSR2656 ICM2653:ICN2656 IMI2653:IMJ2656 IWE2653:IWF2656 JGA2653:JGB2656 JPW2653:JPX2656 JZS2653:JZT2656 KJO2653:KJP2656 KTK2653:KTL2656 LDG2653:LDH2656 LNC2653:LND2656 LWY2653:LWZ2656 MGU2653:MGV2656 MQQ2653:MQR2656 NAM2653:NAN2656 NKI2653:NKJ2656 NUE2653:NUF2656 OEA2653:OEB2656 ONW2653:ONX2656 OXS2653:OXT2656 PHO2653:PHP2656 PRK2653:PRL2656 QBG2653:QBH2656 QLC2653:QLD2656 QUY2653:QUZ2656 REU2653:REV2656 ROQ2653:ROR2656 RYM2653:RYN2656 SII2653:SIJ2656 SSE2653:SSF2656 TCA2653:TCB2656 TLW2653:TLX2656 TVS2653:TVT2656 UFO2653:UFP2656 UPK2653:UPL2656 UZG2653:UZH2656 VJC2653:VJD2656 VSY2653:VSZ2656 WCU2653:WCV2656 WMQ2653:WMR2656 WWM2653:WWN2656 WMQ8004:WMQ8006 KA2724:KB2727 TW2724:TX2727 ADS2724:ADT2727 ANO2724:ANP2727 AXK2724:AXL2727 BHG2724:BHH2727 BRC2724:BRD2727 CAY2724:CAZ2727 CKU2724:CKV2727 CUQ2724:CUR2727 DEM2724:DEN2727 DOI2724:DOJ2727 DYE2724:DYF2727 EIA2724:EIB2727 ERW2724:ERX2727 FBS2724:FBT2727 FLO2724:FLP2727 FVK2724:FVL2727 GFG2724:GFH2727 GPC2724:GPD2727 GYY2724:GYZ2727 HIU2724:HIV2727 HSQ2724:HSR2727 ICM2724:ICN2727 IMI2724:IMJ2727 IWE2724:IWF2727 JGA2724:JGB2727 JPW2724:JPX2727 JZS2724:JZT2727 KJO2724:KJP2727 KTK2724:KTL2727 LDG2724:LDH2727 LNC2724:LND2727 LWY2724:LWZ2727 MGU2724:MGV2727 MQQ2724:MQR2727 NAM2724:NAN2727 NKI2724:NKJ2727 NUE2724:NUF2727 OEA2724:OEB2727 ONW2724:ONX2727 OXS2724:OXT2727 PHO2724:PHP2727 PRK2724:PRL2727 QBG2724:QBH2727 QLC2724:QLD2727 QUY2724:QUZ2727 REU2724:REV2727 ROQ2724:ROR2727 RYM2724:RYN2727 SII2724:SIJ2727 SSE2724:SSF2727 TCA2724:TCB2727 TLW2724:TLX2727 TVS2724:TVT2727 UFO2724:UFP2727 UPK2724:UPL2727 UZG2724:UZH2727 VJC2724:VJD2727 VSY2724:VSZ2727 WCU2724:WCV2727 WMQ2724:WMR2727 WWM2724:WWN2727 AE2064:AF2065 AE4450 KA2945:KB2951 TW2945:TX2951 ADS2945:ADT2951 ANO2945:ANP2951 AXK2945:AXL2951 BHG2945:BHH2951 BRC2945:BRD2951 CAY2945:CAZ2951 CKU2945:CKV2951 CUQ2945:CUR2951 DEM2945:DEN2951 DOI2945:DOJ2951 DYE2945:DYF2951 EIA2945:EIB2951 ERW2945:ERX2951 FBS2945:FBT2951 FLO2945:FLP2951 FVK2945:FVL2951 GFG2945:GFH2951 GPC2945:GPD2951 GYY2945:GYZ2951 HIU2945:HIV2951 HSQ2945:HSR2951 ICM2945:ICN2951 IMI2945:IMJ2951 IWE2945:IWF2951 JGA2945:JGB2951 JPW2945:JPX2951 JZS2945:JZT2951 KJO2945:KJP2951 KTK2945:KTL2951 LDG2945:LDH2951 LNC2945:LND2951 LWY2945:LWZ2951 MGU2945:MGV2951 MQQ2945:MQR2951 NAM2945:NAN2951 NKI2945:NKJ2951 NUE2945:NUF2951 OEA2945:OEB2951 ONW2945:ONX2951 OXS2945:OXT2951 PHO2945:PHP2951 PRK2945:PRL2951 QBG2945:QBH2951 QLC2945:QLD2951 QUY2945:QUZ2951 REU2945:REV2951 ROQ2945:ROR2951 RYM2945:RYN2951 SII2945:SIJ2951 SSE2945:SSF2951 TCA2945:TCB2951 TLW2945:TLX2951 TVS2945:TVT2951 UFO2945:UFP2951 UPK2945:UPL2951 UZG2945:UZH2951 VJC2945:VJD2951 VSY2945:VSZ2951 WCU2945:WCV2951 WMQ2945:WMR2951 WWM2945:WWN2951 AE3692 KA3692 TW3692 ADS3692 ANO3692 AXK3692 BHG3692 BRC3692 CAY3692 CKU3692 CUQ3692 DEM3692 DOI3692 DYE3692 EIA3692 ERW3692 FBS3692 FLO3692 FVK3692 GFG3692 GPC3692 GYY3692 HIU3692 HSQ3692 ICM3692 IMI3692 IWE3692 JGA3692 JPW3692 JZS3692 KJO3692 KTK3692 LDG3692 LNC3692 LWY3692 MGU3692 MQQ3692 NAM3692 NKI3692 NUE3692 OEA3692 ONW3692 OXS3692 PHO3692 PRK3692 QBG3692 QLC3692 QUY3692 REU3692 ROQ3692 RYM3692 SII3692 SSE3692 TCA3692 TLW3692 TVS3692 UFO3692 UPK3692 UZG3692 VJC3692 VSY3692 WCU3692 WMQ3692 WWM3692 AE3814 KA3814 TW3814 ADS3814 ANO3814 AXK3814 BHG3814 BRC3814 CAY3814 CKU3814 CUQ3814 DEM3814 DOI3814 DYE3814 EIA3814 ERW3814 FBS3814 FLO3814 FVK3814 GFG3814 GPC3814 GYY3814 HIU3814 HSQ3814 ICM3814 IMI3814 IWE3814 JGA3814 JPW3814 JZS3814 KJO3814 KTK3814 LDG3814 LNC3814 LWY3814 MGU3814 MQQ3814 NAM3814 NKI3814 NUE3814 OEA3814 ONW3814 OXS3814 PHO3814 PRK3814 QBG3814 QLC3814 QUY3814 REU3814 ROQ3814 RYM3814 SII3814 SSE3814 TCA3814 TLW3814 TVS3814 UFO3814 UPK3814 UZG3814 VJC3814 VSY3814 WCU3814 WMQ3814 WWM3814 AE3929:AE3933 KA3929:KA3933 TW3929:TW3933 ADS3929:ADS3933 ANO3929:ANO3933 AXK3929:AXK3933 BHG3929:BHG3933 BRC3929:BRC3933 CAY3929:CAY3933 CKU3929:CKU3933 CUQ3929:CUQ3933 DEM3929:DEM3933 DOI3929:DOI3933 DYE3929:DYE3933 EIA3929:EIA3933 ERW3929:ERW3933 FBS3929:FBS3933 FLO3929:FLO3933 FVK3929:FVK3933 GFG3929:GFG3933 GPC3929:GPC3933 GYY3929:GYY3933 HIU3929:HIU3933 HSQ3929:HSQ3933 ICM3929:ICM3933 IMI3929:IMI3933 IWE3929:IWE3933 JGA3929:JGA3933 JPW3929:JPW3933 JZS3929:JZS3933 KJO3929:KJO3933 KTK3929:KTK3933 LDG3929:LDG3933 LNC3929:LNC3933 LWY3929:LWY3933 MGU3929:MGU3933 MQQ3929:MQQ3933 NAM3929:NAM3933 NKI3929:NKI3933 NUE3929:NUE3933 OEA3929:OEA3933 ONW3929:ONW3933 OXS3929:OXS3933 PHO3929:PHO3933 PRK3929:PRK3933 QBG3929:QBG3933 QLC3929:QLC3933 QUY3929:QUY3933 REU3929:REU3933 ROQ3929:ROQ3933 RYM3929:RYM3933 SII3929:SII3933 SSE3929:SSE3933 TCA3929:TCA3933 TLW3929:TLW3933 TVS3929:TVS3933 UFO3929:UFO3933 UPK3929:UPK3933 UZG3929:UZG3933 VJC3929:VJC3933 VSY3929:VSY3933 WCU3929:WCU3933 WMQ3929:WMQ3933 WWM3929:WWM3933 AE4050:AE4052 KA4050:KA4052 TW4050:TW4052 ADS4050:ADS4052 ANO4050:ANO4052 AXK4050:AXK4052 BHG4050:BHG4052 BRC4050:BRC4052 CAY4050:CAY4052 CKU4050:CKU4052 CUQ4050:CUQ4052 DEM4050:DEM4052 DOI4050:DOI4052 DYE4050:DYE4052 EIA4050:EIA4052 ERW4050:ERW4052 FBS4050:FBS4052 FLO4050:FLO4052 FVK4050:FVK4052 GFG4050:GFG4052 GPC4050:GPC4052 GYY4050:GYY4052 HIU4050:HIU4052 HSQ4050:HSQ4052 ICM4050:ICM4052 IMI4050:IMI4052 IWE4050:IWE4052 JGA4050:JGA4052 JPW4050:JPW4052 JZS4050:JZS4052 KJO4050:KJO4052 KTK4050:KTK4052 LDG4050:LDG4052 LNC4050:LNC4052 LWY4050:LWY4052 MGU4050:MGU4052 MQQ4050:MQQ4052 NAM4050:NAM4052 NKI4050:NKI4052 NUE4050:NUE4052 OEA4050:OEA4052 ONW4050:ONW4052 OXS4050:OXS4052 PHO4050:PHO4052 PRK4050:PRK4052 QBG4050:QBG4052 QLC4050:QLC4052 QUY4050:QUY4052 REU4050:REU4052 ROQ4050:ROQ4052 RYM4050:RYM4052 SII4050:SII4052 SSE4050:SSE4052 TCA4050:TCA4052 TLW4050:TLW4052 TVS4050:TVS4052 UFO4050:UFO4052 UPK4050:UPK4052 UZG4050:UZG4052 VJC4050:VJC4052 VSY4050:VSY4052 WCU4050:WCU4052 WMQ4050:WMQ4052 WWM4050:WWM4052 AE2172:AF2187 AE2188 AE2231:AE2241 AE2323:AE2326 WWM8004:WWM8006 AE2724:AF2725 AE2727:AF2727 AE2726 WCU8004:WCU8006 AE323:AF323 AE325:AF325 AE378:AF380 AE648:AF648 AE690:AF690 AE757:AF759 AE977:AF977 AE1038:AF1040 AE1042:AF1044 AE867:AF867 AE4145:AE4151 KA4145:KA4151 TW4145:TW4151 ADS4145:ADS4151 ANO4145:ANO4151 AXK4145:AXK4151 BHG4145:BHG4151 BRC4145:BRC4151 CAY4145:CAY4151 CKU4145:CKU4151 CUQ4145:CUQ4151 DEM4145:DEM4151 DOI4145:DOI4151 DYE4145:DYE4151 EIA4145:EIA4151 ERW4145:ERW4151 FBS4145:FBS4151 FLO4145:FLO4151 FVK4145:FVK4151 GFG4145:GFG4151 GPC4145:GPC4151 GYY4145:GYY4151 HIU4145:HIU4151 HSQ4145:HSQ4151 ICM4145:ICM4151 IMI4145:IMI4151 IWE4145:IWE4151 JGA4145:JGA4151 JPW4145:JPW4151 JZS4145:JZS4151 KJO4145:KJO4151 KTK4145:KTK4151 LDG4145:LDG4151 LNC4145:LNC4151 LWY4145:LWY4151 MGU4145:MGU4151 MQQ4145:MQQ4151 NAM4145:NAM4151 NKI4145:NKI4151 NUE4145:NUE4151 OEA4145:OEA4151 ONW4145:ONW4151 OXS4145:OXS4151 PHO4145:PHO4151 PRK4145:PRK4151 QBG4145:QBG4151 QLC4145:QLC4151 QUY4145:QUY4151 REU4145:REU4151 ROQ4145:ROQ4151 RYM4145:RYM4151 SII4145:SII4151 SSE4145:SSE4151 TCA4145:TCA4151 TLW4145:TLW4151 TVS4145:TVS4151 UFO4145:UFO4151 UPK4145:UPK4151 UZG4145:UZG4151 VJC4145:VJC4151 VSY4145:VSY4151 WCU4145:WCU4151 WMQ4145:WMQ4151 WWM4145:WWM4151 AE4307:AE4310 KA4307:KA4310 TW4307:TW4310 ADS4307:ADS4310 ANO4307:ANO4310 AXK4307:AXK4310 BHG4307:BHG4310 BRC4307:BRC4310 CAY4307:CAY4310 CKU4307:CKU4310 CUQ4307:CUQ4310 DEM4307:DEM4310 DOI4307:DOI4310 DYE4307:DYE4310 EIA4307:EIA4310 ERW4307:ERW4310 FBS4307:FBS4310 FLO4307:FLO4310 FVK4307:FVK4310 GFG4307:GFG4310 GPC4307:GPC4310 GYY4307:GYY4310 HIU4307:HIU4310 HSQ4307:HSQ4310 ICM4307:ICM4310 IMI4307:IMI4310 IWE4307:IWE4310 JGA4307:JGA4310 JPW4307:JPW4310 JZS4307:JZS4310 KJO4307:KJO4310 KTK4307:KTK4310 LDG4307:LDG4310 LNC4307:LNC4310 LWY4307:LWY4310 MGU4307:MGU4310 MQQ4307:MQQ4310 NAM4307:NAM4310 NKI4307:NKI4310 NUE4307:NUE4310 OEA4307:OEA4310 ONW4307:ONW4310 OXS4307:OXS4310 PHO4307:PHO4310 PRK4307:PRK4310 QBG4307:QBG4310 QLC4307:QLC4310 QUY4307:QUY4310 REU4307:REU4310 ROQ4307:ROQ4310 RYM4307:RYM4310 SII4307:SII4310 SSE4307:SSE4310 TCA4307:TCA4310 TLW4307:TLW4310 TVS4307:TVS4310 UFO4307:UFO4310 UPK4307:UPK4310 UZG4307:UZG4310 VJC4307:VJC4310 VSY4307:VSY4310 WCU4307:WCU4310 WMQ4307:WMQ4310 WWM4307:WWM4310 AE4396:AE4398 KA4396:KA4398 TW4396:TW4398 ADS4396:ADS4398 ANO4396:ANO4398 AXK4396:AXK4398 BHG4396:BHG4398 BRC4396:BRC4398 CAY4396:CAY4398 CKU4396:CKU4398 CUQ4396:CUQ4398 DEM4396:DEM4398 DOI4396:DOI4398 DYE4396:DYE4398 EIA4396:EIA4398 ERW4396:ERW4398 FBS4396:FBS4398 FLO4396:FLO4398 FVK4396:FVK4398 GFG4396:GFG4398 GPC4396:GPC4398 GYY4396:GYY4398 HIU4396:HIU4398 HSQ4396:HSQ4398 ICM4396:ICM4398 IMI4396:IMI4398 IWE4396:IWE4398 JGA4396:JGA4398 JPW4396:JPW4398 JZS4396:JZS4398 KJO4396:KJO4398 KTK4396:KTK4398 LDG4396:LDG4398 LNC4396:LNC4398 LWY4396:LWY4398 MGU4396:MGU4398 MQQ4396:MQQ4398 NAM4396:NAM4398 NKI4396:NKI4398 NUE4396:NUE4398 OEA4396:OEA4398 ONW4396:ONW4398 OXS4396:OXS4398 PHO4396:PHO4398 PRK4396:PRK4398 QBG4396:QBG4398 QLC4396:QLC4398 QUY4396:QUY4398 REU4396:REU4398 ROQ4396:ROQ4398 RYM4396:RYM4398 SII4396:SII4398 SSE4396:SSE4398 TCA4396:TCA4398 TLW4396:TLW4398 TVS4396:TVS4398 UFO4396:UFO4398 UPK4396:UPK4398 UZG4396:UZG4398 VJC4396:VJC4398 VSY4396:VSY4398 WCU4396:WCU4398 WMQ4396:WMQ4398 WWM4396:WWM4398 AE4467:AE4471 KA4467:KA4470 TW4467:TW4470 ADS4467:ADS4470 ANO4467:ANO4470 AXK4467:AXK4470 BHG4467:BHG4470 BRC4467:BRC4470 CAY4467:CAY4470 CKU4467:CKU4470 CUQ4467:CUQ4470 DEM4467:DEM4470 DOI4467:DOI4470 DYE4467:DYE4470 EIA4467:EIA4470 ERW4467:ERW4470 FBS4467:FBS4470 FLO4467:FLO4470 FVK4467:FVK4470 GFG4467:GFG4470 GPC4467:GPC4470 GYY4467:GYY4470 HIU4467:HIU4470 HSQ4467:HSQ4470 ICM4467:ICM4470 IMI4467:IMI4470 IWE4467:IWE4470 JGA4467:JGA4470 JPW4467:JPW4470 JZS4467:JZS4470 KJO4467:KJO4470 KTK4467:KTK4470 LDG4467:LDG4470 LNC4467:LNC4470 LWY4467:LWY4470 MGU4467:MGU4470 MQQ4467:MQQ4470 NAM4467:NAM4470 NKI4467:NKI4470 NUE4467:NUE4470 OEA4467:OEA4470 ONW4467:ONW4470 OXS4467:OXS4470 PHO4467:PHO4470 PRK4467:PRK4470 QBG4467:QBG4470 QLC4467:QLC4470 QUY4467:QUY4470 REU4467:REU4470 ROQ4467:ROQ4470 RYM4467:RYM4470 SII4467:SII4470 SSE4467:SSE4470 TCA4467:TCA4470 TLW4467:TLW4470 TVS4467:TVS4470 UFO4467:UFO4470 UPK4467:UPK4470 UZG4467:UZG4470 VJC4467:VJC4470 VSY4467:VSY4470 WCU4467:WCU4470 WMQ4467:WMQ4470 WWM4467:WWM4470 AE4523:AE4525 KA4523:KA4525 TW4523:TW4525 ADS4523:ADS4525 ANO4523:ANO4525 AXK4523:AXK4525 BHG4523:BHG4525 BRC4523:BRC4525 CAY4523:CAY4525 CKU4523:CKU4525 CUQ4523:CUQ4525 DEM4523:DEM4525 DOI4523:DOI4525 DYE4523:DYE4525 EIA4523:EIA4525 ERW4523:ERW4525 FBS4523:FBS4525 FLO4523:FLO4525 FVK4523:FVK4525 GFG4523:GFG4525 GPC4523:GPC4525 GYY4523:GYY4525 HIU4523:HIU4525 HSQ4523:HSQ4525 ICM4523:ICM4525 IMI4523:IMI4525 IWE4523:IWE4525 JGA4523:JGA4525 JPW4523:JPW4525 JZS4523:JZS4525 KJO4523:KJO4525 KTK4523:KTK4525 LDG4523:LDG4525 LNC4523:LNC4525 LWY4523:LWY4525 MGU4523:MGU4525 MQQ4523:MQQ4525 NAM4523:NAM4525 NKI4523:NKI4525 NUE4523:NUE4525 OEA4523:OEA4525 ONW4523:ONW4525 OXS4523:OXS4525 PHO4523:PHO4525 PRK4523:PRK4525 QBG4523:QBG4525 QLC4523:QLC4525 QUY4523:QUY4525 REU4523:REU4525 ROQ4523:ROQ4525 RYM4523:RYM4525 SII4523:SII4525 SSE4523:SSE4525 TCA4523:TCA4525 TLW4523:TLW4525 TVS4523:TVS4525 UFO4523:UFO4525 UPK4523:UPK4525 UZG4523:UZG4525 VJC4523:VJC4525 VSY4523:VSY4525 WCU4523:WCU4525 WMQ4523:WMQ4525 WWM4523:WWM4525 AE4613:AE4615 KA4613:KA4615 TW4613:TW4615 ADS4613:ADS4615 ANO4613:ANO4615 AXK4613:AXK4615 BHG4613:BHG4615 BRC4613:BRC4615 CAY4613:CAY4615 CKU4613:CKU4615 CUQ4613:CUQ4615 DEM4613:DEM4615 DOI4613:DOI4615 DYE4613:DYE4615 EIA4613:EIA4615 ERW4613:ERW4615 FBS4613:FBS4615 FLO4613:FLO4615 FVK4613:FVK4615 GFG4613:GFG4615 GPC4613:GPC4615 GYY4613:GYY4615 HIU4613:HIU4615 HSQ4613:HSQ4615 ICM4613:ICM4615 IMI4613:IMI4615 IWE4613:IWE4615 JGA4613:JGA4615 JPW4613:JPW4615 JZS4613:JZS4615 KJO4613:KJO4615 KTK4613:KTK4615 LDG4613:LDG4615 LNC4613:LNC4615 LWY4613:LWY4615 MGU4613:MGU4615 MQQ4613:MQQ4615 NAM4613:NAM4615 NKI4613:NKI4615 NUE4613:NUE4615 OEA4613:OEA4615 ONW4613:ONW4615 OXS4613:OXS4615 PHO4613:PHO4615 PRK4613:PRK4615 QBG4613:QBG4615 QLC4613:QLC4615 QUY4613:QUY4615 REU4613:REU4615 ROQ4613:ROQ4615 RYM4613:RYM4615 SII4613:SII4615 SSE4613:SSE4615 TCA4613:TCA4615 TLW4613:TLW4615 TVS4613:TVS4615 UFO4613:UFO4615 UPK4613:UPK4615 UZG4613:UZG4615 VJC4613:VJC4615 VSY4613:VSY4615 WCU4613:WCU4615 WMQ4613:WMQ4615 WWM4613:WWM4615 AE4725:AE4730 KA4725:KA4730 TW4725:TW4730 ADS4725:ADS4730 ANO4725:ANO4730 AXK4725:AXK4730 BHG4725:BHG4730 BRC4725:BRC4730 CAY4725:CAY4730 CKU4725:CKU4730 CUQ4725:CUQ4730 DEM4725:DEM4730 DOI4725:DOI4730 DYE4725:DYE4730 EIA4725:EIA4730 ERW4725:ERW4730 FBS4725:FBS4730 FLO4725:FLO4730 FVK4725:FVK4730 GFG4725:GFG4730 GPC4725:GPC4730 GYY4725:GYY4730 HIU4725:HIU4730 HSQ4725:HSQ4730 ICM4725:ICM4730 IMI4725:IMI4730 IWE4725:IWE4730 JGA4725:JGA4730 JPW4725:JPW4730 JZS4725:JZS4730 KJO4725:KJO4730 KTK4725:KTK4730 LDG4725:LDG4730 LNC4725:LNC4730 LWY4725:LWY4730 MGU4725:MGU4730 MQQ4725:MQQ4730 NAM4725:NAM4730 NKI4725:NKI4730 NUE4725:NUE4730 OEA4725:OEA4730 ONW4725:ONW4730 OXS4725:OXS4730 PHO4725:PHO4730 PRK4725:PRK4730 QBG4725:QBG4730 QLC4725:QLC4730 QUY4725:QUY4730 REU4725:REU4730 ROQ4725:ROQ4730 RYM4725:RYM4730 SII4725:SII4730 SSE4725:SSE4730 TCA4725:TCA4730 TLW4725:TLW4730 TVS4725:TVS4730 UFO4725:UFO4730 UPK4725:UPK4730 UZG4725:UZG4730 VJC4725:VJC4730 VSY4725:VSY4730 WCU4725:WCU4730 WMQ4725:WMQ4730 WWM4725:WWM4730 AE4833:AE4838 KA4833:KA4838 TW4833:TW4838 ADS4833:ADS4838 ANO4833:ANO4838 AXK4833:AXK4838 BHG4833:BHG4838 BRC4833:BRC4838 CAY4833:CAY4838 CKU4833:CKU4838 CUQ4833:CUQ4838 DEM4833:DEM4838 DOI4833:DOI4838 DYE4833:DYE4838 EIA4833:EIA4838 ERW4833:ERW4838 FBS4833:FBS4838 FLO4833:FLO4838 FVK4833:FVK4838 GFG4833:GFG4838 GPC4833:GPC4838 GYY4833:GYY4838 HIU4833:HIU4838 HSQ4833:HSQ4838 ICM4833:ICM4838 IMI4833:IMI4838 IWE4833:IWE4838 JGA4833:JGA4838 JPW4833:JPW4838 JZS4833:JZS4838 KJO4833:KJO4838 KTK4833:KTK4838 LDG4833:LDG4838 LNC4833:LNC4838 LWY4833:LWY4838 MGU4833:MGU4838 MQQ4833:MQQ4838 NAM4833:NAM4838 NKI4833:NKI4838 NUE4833:NUE4838 OEA4833:OEA4838 ONW4833:ONW4838 OXS4833:OXS4838 PHO4833:PHO4838 PRK4833:PRK4838 QBG4833:QBG4838 QLC4833:QLC4838 QUY4833:QUY4838 REU4833:REU4838 ROQ4833:ROQ4838 RYM4833:RYM4838 SII4833:SII4838 SSE4833:SSE4838 TCA4833:TCA4838 TLW4833:TLW4838 TVS4833:TVS4838 UFO4833:UFO4838 UPK4833:UPK4838 UZG4833:UZG4838 VJC4833:VJC4838 VSY4833:VSY4838 WCU4833:WCU4838 WMQ4833:WMQ4838 WWM4833:WWM4838 AE4959:AE4962 KA4959:KA4962 TW4959:TW4962 ADS4959:ADS4962 ANO4959:ANO4962 AXK4959:AXK4962 BHG4959:BHG4962 BRC4959:BRC4962 CAY4959:CAY4962 CKU4959:CKU4962 CUQ4959:CUQ4962 DEM4959:DEM4962 DOI4959:DOI4962 DYE4959:DYE4962 EIA4959:EIA4962 ERW4959:ERW4962 FBS4959:FBS4962 FLO4959:FLO4962 FVK4959:FVK4962 GFG4959:GFG4962 GPC4959:GPC4962 GYY4959:GYY4962 HIU4959:HIU4962 HSQ4959:HSQ4962 ICM4959:ICM4962 IMI4959:IMI4962 IWE4959:IWE4962 JGA4959:JGA4962 JPW4959:JPW4962 JZS4959:JZS4962 KJO4959:KJO4962 KTK4959:KTK4962 LDG4959:LDG4962 LNC4959:LNC4962 LWY4959:LWY4962 MGU4959:MGU4962 MQQ4959:MQQ4962 NAM4959:NAM4962 NKI4959:NKI4962 NUE4959:NUE4962 OEA4959:OEA4962 ONW4959:ONW4962 OXS4959:OXS4962 PHO4959:PHO4962 PRK4959:PRK4962 QBG4959:QBG4962 QLC4959:QLC4962 QUY4959:QUY4962 REU4959:REU4962 ROQ4959:ROQ4962 RYM4959:RYM4962 SII4959:SII4962 SSE4959:SSE4962 TCA4959:TCA4962 TLW4959:TLW4962 TVS4959:TVS4962 UFO4959:UFO4962 UPK4959:UPK4962 UZG4959:UZG4962 VJC4959:VJC4962 VSY4959:VSY4962 WCU4959:WCU4962 WMQ4959:WMQ4962 WWM4959:WWM4962 AE4456:AE4458 KA5040:KA5043 TW5040:TW5043 ADS5040:ADS5043 ANO5040:ANO5043 AXK5040:AXK5043 BHG5040:BHG5043 BRC5040:BRC5043 CAY5040:CAY5043 CKU5040:CKU5043 CUQ5040:CUQ5043 DEM5040:DEM5043 DOI5040:DOI5043 DYE5040:DYE5043 EIA5040:EIA5043 ERW5040:ERW5043 FBS5040:FBS5043 FLO5040:FLO5043 FVK5040:FVK5043 GFG5040:GFG5043 GPC5040:GPC5043 GYY5040:GYY5043 HIU5040:HIU5043 HSQ5040:HSQ5043 ICM5040:ICM5043 IMI5040:IMI5043 IWE5040:IWE5043 JGA5040:JGA5043 JPW5040:JPW5043 JZS5040:JZS5043 KJO5040:KJO5043 KTK5040:KTK5043 LDG5040:LDG5043 LNC5040:LNC5043 LWY5040:LWY5043 MGU5040:MGU5043 MQQ5040:MQQ5043 NAM5040:NAM5043 NKI5040:NKI5043 NUE5040:NUE5043 OEA5040:OEA5043 ONW5040:ONW5043 OXS5040:OXS5043 PHO5040:PHO5043 PRK5040:PRK5043 QBG5040:QBG5043 QLC5040:QLC5043 QUY5040:QUY5043 REU5040:REU5043 ROQ5040:ROQ5043 RYM5040:RYM5043 SII5040:SII5043 SSE5040:SSE5043 TCA5040:TCA5043 TLW5040:TLW5043 TVS5040:TVS5043 UFO5040:UFO5043 UPK5040:UPK5043 UZG5040:UZG5043 VJC5040:VJC5043 VSY5040:VSY5043 WCU5040:WCU5043 WMQ5040:WMQ5043 WWM5040:WWM5043 AE5093 KA5093 TW5093 ADS5093 ANO5093 AXK5093 BHG5093 BRC5093 CAY5093 CKU5093 CUQ5093 DEM5093 DOI5093 DYE5093 EIA5093 ERW5093 FBS5093 FLO5093 FVK5093 GFG5093 GPC5093 GYY5093 HIU5093 HSQ5093 ICM5093 IMI5093 IWE5093 JGA5093 JPW5093 JZS5093 KJO5093 KTK5093 LDG5093 LNC5093 LWY5093 MGU5093 MQQ5093 NAM5093 NKI5093 NUE5093 OEA5093 ONW5093 OXS5093 PHO5093 PRK5093 QBG5093 QLC5093 QUY5093 REU5093 ROQ5093 RYM5093 SII5093 SSE5093 TCA5093 TLW5093 TVS5093 UFO5093 UPK5093 UZG5093 VJC5093 VSY5093 WCU5093 WMQ5093 WWM5093 AE5585:AE5587 KA5128:KA5130 TW5128:TW5130 ADS5128:ADS5130 ANO5128:ANO5130 AXK5128:AXK5130 BHG5128:BHG5130 BRC5128:BRC5130 CAY5128:CAY5130 CKU5128:CKU5130 CUQ5128:CUQ5130 DEM5128:DEM5130 DOI5128:DOI5130 DYE5128:DYE5130 EIA5128:EIA5130 ERW5128:ERW5130 FBS5128:FBS5130 FLO5128:FLO5130 FVK5128:FVK5130 GFG5128:GFG5130 GPC5128:GPC5130 GYY5128:GYY5130 HIU5128:HIU5130 HSQ5128:HSQ5130 ICM5128:ICM5130 IMI5128:IMI5130 IWE5128:IWE5130 JGA5128:JGA5130 JPW5128:JPW5130 JZS5128:JZS5130 KJO5128:KJO5130 KTK5128:KTK5130 LDG5128:LDG5130 LNC5128:LNC5130 LWY5128:LWY5130 MGU5128:MGU5130 MQQ5128:MQQ5130 NAM5128:NAM5130 NKI5128:NKI5130 NUE5128:NUE5130 OEA5128:OEA5130 ONW5128:ONW5130 OXS5128:OXS5130 PHO5128:PHO5130 PRK5128:PRK5130 QBG5128:QBG5130 QLC5128:QLC5130 QUY5128:QUY5130 REU5128:REU5130 ROQ5128:ROQ5130 RYM5128:RYM5130 SII5128:SII5130 SSE5128:SSE5130 TCA5128:TCA5130 TLW5128:TLW5130 TVS5128:TVS5130 UFO5128:UFO5130 UPK5128:UPK5130 UZG5128:UZG5130 VJC5128:VJC5130 VSY5128:VSY5130 WCU5128:WCU5130 WMQ5128:WMQ5130 WWM5128:WWM5130 AE5212:AE5215 KA5212:KA5215 TW5212:TW5215 ADS5212:ADS5215 ANO5212:ANO5215 AXK5212:AXK5215 BHG5212:BHG5215 BRC5212:BRC5215 CAY5212:CAY5215 CKU5212:CKU5215 CUQ5212:CUQ5215 DEM5212:DEM5215 DOI5212:DOI5215 DYE5212:DYE5215 EIA5212:EIA5215 ERW5212:ERW5215 FBS5212:FBS5215 FLO5212:FLO5215 FVK5212:FVK5215 GFG5212:GFG5215 GPC5212:GPC5215 GYY5212:GYY5215 HIU5212:HIU5215 HSQ5212:HSQ5215 ICM5212:ICM5215 IMI5212:IMI5215 IWE5212:IWE5215 JGA5212:JGA5215 JPW5212:JPW5215 JZS5212:JZS5215 KJO5212:KJO5215 KTK5212:KTK5215 LDG5212:LDG5215 LNC5212:LNC5215 LWY5212:LWY5215 MGU5212:MGU5215 MQQ5212:MQQ5215 NAM5212:NAM5215 NKI5212:NKI5215 NUE5212:NUE5215 OEA5212:OEA5215 ONW5212:ONW5215 OXS5212:OXS5215 PHO5212:PHO5215 PRK5212:PRK5215 QBG5212:QBG5215 QLC5212:QLC5215 QUY5212:QUY5215 REU5212:REU5215 ROQ5212:ROQ5215 RYM5212:RYM5215 SII5212:SII5215 SSE5212:SSE5215 TCA5212:TCA5215 TLW5212:TLW5215 TVS5212:TVS5215 UFO5212:UFO5215 UPK5212:UPK5215 UZG5212:UZG5215 VJC5212:VJC5215 VSY5212:VSY5215 WCU5212:WCU5215 WMQ5212:WMQ5215 WWM5212:WWM5215 AE5295:AE5297 KA5295:KA5297 TW5295:TW5297 ADS5295:ADS5297 ANO5295:ANO5297 AXK5295:AXK5297 BHG5295:BHG5297 BRC5295:BRC5297 CAY5295:CAY5297 CKU5295:CKU5297 CUQ5295:CUQ5297 DEM5295:DEM5297 DOI5295:DOI5297 DYE5295:DYE5297 EIA5295:EIA5297 ERW5295:ERW5297 FBS5295:FBS5297 FLO5295:FLO5297 FVK5295:FVK5297 GFG5295:GFG5297 GPC5295:GPC5297 GYY5295:GYY5297 HIU5295:HIU5297 HSQ5295:HSQ5297 ICM5295:ICM5297 IMI5295:IMI5297 IWE5295:IWE5297 JGA5295:JGA5297 JPW5295:JPW5297 JZS5295:JZS5297 KJO5295:KJO5297 KTK5295:KTK5297 LDG5295:LDG5297 LNC5295:LNC5297 LWY5295:LWY5297 MGU5295:MGU5297 MQQ5295:MQQ5297 NAM5295:NAM5297 NKI5295:NKI5297 NUE5295:NUE5297 OEA5295:OEA5297 ONW5295:ONW5297 OXS5295:OXS5297 PHO5295:PHO5297 PRK5295:PRK5297 QBG5295:QBG5297 QLC5295:QLC5297 QUY5295:QUY5297 REU5295:REU5297 ROQ5295:ROQ5297 RYM5295:RYM5297 SII5295:SII5297 SSE5295:SSE5297 TCA5295:TCA5297 TLW5295:TLW5297 TVS5295:TVS5297 UFO5295:UFO5297 UPK5295:UPK5297 UZG5295:UZG5297 VJC5295:VJC5297 VSY5295:VSY5297 WCU5295:WCU5297 WMQ5295:WMQ5297 WWM5295:WWM5297 AE5388:AE5392 KA5388:KA5392 TW5388:TW5392 ADS5388:ADS5392 ANO5388:ANO5392 AXK5388:AXK5392 BHG5388:BHG5392 BRC5388:BRC5392 CAY5388:CAY5392 CKU5388:CKU5392 CUQ5388:CUQ5392 DEM5388:DEM5392 DOI5388:DOI5392 DYE5388:DYE5392 EIA5388:EIA5392 ERW5388:ERW5392 FBS5388:FBS5392 FLO5388:FLO5392 FVK5388:FVK5392 GFG5388:GFG5392 GPC5388:GPC5392 GYY5388:GYY5392 HIU5388:HIU5392 HSQ5388:HSQ5392 ICM5388:ICM5392 IMI5388:IMI5392 IWE5388:IWE5392 JGA5388:JGA5392 JPW5388:JPW5392 JZS5388:JZS5392 KJO5388:KJO5392 KTK5388:KTK5392 LDG5388:LDG5392 LNC5388:LNC5392 LWY5388:LWY5392 MGU5388:MGU5392 MQQ5388:MQQ5392 NAM5388:NAM5392 NKI5388:NKI5392 NUE5388:NUE5392 OEA5388:OEA5392 ONW5388:ONW5392 OXS5388:OXS5392 PHO5388:PHO5392 PRK5388:PRK5392 QBG5388:QBG5392 QLC5388:QLC5392 QUY5388:QUY5392 REU5388:REU5392 ROQ5388:ROQ5392 RYM5388:RYM5392 SII5388:SII5392 SSE5388:SSE5392 TCA5388:TCA5392 TLW5388:TLW5392 TVS5388:TVS5392 UFO5388:UFO5392 UPK5388:UPK5392 UZG5388:UZG5392 VJC5388:VJC5392 VSY5388:VSY5392 WCU5388:WCU5392 WMQ5388:WMQ5392 WWM5388:WWM5392 AE5451:AE5453 KA5451:KA5453 TW5451:TW5453 ADS5451:ADS5453 ANO5451:ANO5453 AXK5451:AXK5453 BHG5451:BHG5453 BRC5451:BRC5453 CAY5451:CAY5453 CKU5451:CKU5453 CUQ5451:CUQ5453 DEM5451:DEM5453 DOI5451:DOI5453 DYE5451:DYE5453 EIA5451:EIA5453 ERW5451:ERW5453 FBS5451:FBS5453 FLO5451:FLO5453 FVK5451:FVK5453 GFG5451:GFG5453 GPC5451:GPC5453 GYY5451:GYY5453 HIU5451:HIU5453 HSQ5451:HSQ5453 ICM5451:ICM5453 IMI5451:IMI5453 IWE5451:IWE5453 JGA5451:JGA5453 JPW5451:JPW5453 JZS5451:JZS5453 KJO5451:KJO5453 KTK5451:KTK5453 LDG5451:LDG5453 LNC5451:LNC5453 LWY5451:LWY5453 MGU5451:MGU5453 MQQ5451:MQQ5453 NAM5451:NAM5453 NKI5451:NKI5453 NUE5451:NUE5453 OEA5451:OEA5453 ONW5451:ONW5453 OXS5451:OXS5453 PHO5451:PHO5453 PRK5451:PRK5453 QBG5451:QBG5453 QLC5451:QLC5453 QUY5451:QUY5453 REU5451:REU5453 ROQ5451:ROQ5453 RYM5451:RYM5453 SII5451:SII5453 SSE5451:SSE5453 TCA5451:TCA5453 TLW5451:TLW5453 TVS5451:TVS5453 UFO5451:UFO5453 UPK5451:UPK5453 UZG5451:UZG5453 VJC5451:VJC5453 VSY5451:VSY5453 WCU5451:WCU5453 WMQ5451:WMQ5453 WWM5451:WWM5453 AE5516:AE5519 KA5516:KA5519 TW5516:TW5519 ADS5516:ADS5519 ANO5516:ANO5519 AXK5516:AXK5519 BHG5516:BHG5519 BRC5516:BRC5519 CAY5516:CAY5519 CKU5516:CKU5519 CUQ5516:CUQ5519 DEM5516:DEM5519 DOI5516:DOI5519 DYE5516:DYE5519 EIA5516:EIA5519 ERW5516:ERW5519 FBS5516:FBS5519 FLO5516:FLO5519 FVK5516:FVK5519 GFG5516:GFG5519 GPC5516:GPC5519 GYY5516:GYY5519 HIU5516:HIU5519 HSQ5516:HSQ5519 ICM5516:ICM5519 IMI5516:IMI5519 IWE5516:IWE5519 JGA5516:JGA5519 JPW5516:JPW5519 JZS5516:JZS5519 KJO5516:KJO5519 KTK5516:KTK5519 LDG5516:LDG5519 LNC5516:LNC5519 LWY5516:LWY5519 MGU5516:MGU5519 MQQ5516:MQQ5519 NAM5516:NAM5519 NKI5516:NKI5519 NUE5516:NUE5519 OEA5516:OEA5519 ONW5516:ONW5519 OXS5516:OXS5519 PHO5516:PHO5519 PRK5516:PRK5519 QBG5516:QBG5519 QLC5516:QLC5519 QUY5516:QUY5519 REU5516:REU5519 ROQ5516:ROQ5519 RYM5516:RYM5519 SII5516:SII5519 SSE5516:SSE5519 TCA5516:TCA5519 TLW5516:TLW5519 TVS5516:TVS5519 UFO5516:UFO5519 UPK5516:UPK5519 UZG5516:UZG5519 VJC5516:VJC5519 VSY5516:VSY5519 WCU5516:WCU5519 WMQ5516:WMQ5519 WWM5516:WWM5519 KA5699:KA5720 TW5699:TW5720 ADS5699:ADS5720 ANO5699:ANO5720 AXK5699:AXK5720 BHG5699:BHG5720 BRC5699:BRC5720 CAY5699:CAY5720 CKU5699:CKU5720 CUQ5699:CUQ5720 DEM5699:DEM5720 DOI5699:DOI5720 DYE5699:DYE5720 EIA5699:EIA5720 ERW5699:ERW5720 FBS5699:FBS5720 FLO5699:FLO5720 FVK5699:FVK5720 GFG5699:GFG5720 GPC5699:GPC5720 GYY5699:GYY5720 HIU5699:HIU5720 HSQ5699:HSQ5720 ICM5699:ICM5720 IMI5699:IMI5720 IWE5699:IWE5720 JGA5699:JGA5720 JPW5699:JPW5720 JZS5699:JZS5720 KJO5699:KJO5720 KTK5699:KTK5720 LDG5699:LDG5720 LNC5699:LNC5720 LWY5699:LWY5720 MGU5699:MGU5720 MQQ5699:MQQ5720 NAM5699:NAM5720 NKI5699:NKI5720 NUE5699:NUE5720 OEA5699:OEA5720 ONW5699:ONW5720 OXS5699:OXS5720 PHO5699:PHO5720 PRK5699:PRK5720 QBG5699:QBG5720 QLC5699:QLC5720 QUY5699:QUY5720 REU5699:REU5720 ROQ5699:ROQ5720 RYM5699:RYM5720 SII5699:SII5720 SSE5699:SSE5720 TCA5699:TCA5720 TLW5699:TLW5720 TVS5699:TVS5720 UFO5699:UFO5720 UPK5699:UPK5720 UZG5699:UZG5720 VJC5699:VJC5720 VSY5699:VSY5720 WCU5699:WCU5720 WMQ5699:WMQ5720 WWM5699:WWM5720 AE5041:AE5043 AE4550:AE4551 AE4534 AE4494:AE4496 AE5699:AE5720 AE7660:AE7661 KA7660:KA7661 TW7660:TW7661 ADS7660:ADS7661 ANO7660:ANO7661 AXK7660:AXK7661 BHG7660:BHG7661 BRC7660:BRC7661 CAY7660:CAY7661 CKU7660:CKU7661 CUQ7660:CUQ7661 DEM7660:DEM7661 DOI7660:DOI7661 DYE7660:DYE7661 EIA7660:EIA7661 ERW7660:ERW7661 FBS7660:FBS7661 FLO7660:FLO7661 FVK7660:FVK7661 GFG7660:GFG7661 GPC7660:GPC7661 GYY7660:GYY7661 HIU7660:HIU7661 HSQ7660:HSQ7661 ICM7660:ICM7661 IMI7660:IMI7661 IWE7660:IWE7661 JGA7660:JGA7661 JPW7660:JPW7661 JZS7660:JZS7661 KJO7660:KJO7661 KTK7660:KTK7661 LDG7660:LDG7661 LNC7660:LNC7661 LWY7660:LWY7661 MGU7660:MGU7661 MQQ7660:MQQ7661 NAM7660:NAM7661 NKI7660:NKI7661 NUE7660:NUE7661 OEA7660:OEA7661 ONW7660:ONW7661 OXS7660:OXS7661 PHO7660:PHO7661 PRK7660:PRK7661 QBG7660:QBG7661 QLC7660:QLC7661 QUY7660:QUY7661 REU7660:REU7661 ROQ7660:ROQ7661 RYM7660:RYM7661 SII7660:SII7661 SSE7660:SSE7661 TCA7660:TCA7661 TLW7660:TLW7661 TVS7660:TVS7661 UFO7660:UFO7661 UPK7660:UPK7661 UZG7660:UZG7661 VJC7660:VJC7661 VSY7660:VSY7661 WCU7660:WCU7661 WMQ7660:WMQ7661 WWM7660:WWM7661 AE7895:AE7899 KA7895:KA7899 TW7895:TW7899 ADS7895:ADS7899 ANO7895:ANO7899 AXK7895:AXK7899 BHG7895:BHG7899 BRC7895:BRC7899 CAY7895:CAY7899 CKU7895:CKU7899 CUQ7895:CUQ7899 DEM7895:DEM7899 DOI7895:DOI7899 DYE7895:DYE7899 EIA7895:EIA7899 ERW7895:ERW7899 FBS7895:FBS7899 FLO7895:FLO7899 FVK7895:FVK7899 GFG7895:GFG7899 GPC7895:GPC7899 GYY7895:GYY7899 HIU7895:HIU7899 HSQ7895:HSQ7899 ICM7895:ICM7899 IMI7895:IMI7899 IWE7895:IWE7899 JGA7895:JGA7899 JPW7895:JPW7899 JZS7895:JZS7899 KJO7895:KJO7899 KTK7895:KTK7899 LDG7895:LDG7899 LNC7895:LNC7899 LWY7895:LWY7899 MGU7895:MGU7899 MQQ7895:MQQ7899 NAM7895:NAM7899 NKI7895:NKI7899 NUE7895:NUE7899 OEA7895:OEA7899 ONW7895:ONW7899 OXS7895:OXS7899 PHO7895:PHO7899 PRK7895:PRK7899 QBG7895:QBG7899 QLC7895:QLC7899 QUY7895:QUY7899 REU7895:REU7899 ROQ7895:ROQ7899 RYM7895:RYM7899 SII7895:SII7899 SSE7895:SSE7899 TCA7895:TCA7899 TLW7895:TLW7899 TVS7895:TVS7899 UFO7895:UFO7899 UPK7895:UPK7899 UZG7895:UZG7899 VJC7895:VJC7899 VSY7895:VSY7899 WCU7895:WCU7899 WMQ7895:WMQ7899 WWM7895:WWM7899 AE8130:AE8132 AE5736:AE5759 KA5736:KA5759 TW5736:TW5759 ADS5736:ADS5759 ANO5736:ANO5759 AXK5736:AXK5759 BHG5736:BHG5759 BRC5736:BRC5759 CAY5736:CAY5759 CKU5736:CKU5759 CUQ5736:CUQ5759 DEM5736:DEM5759 DOI5736:DOI5759 DYE5736:DYE5759 EIA5736:EIA5759 ERW5736:ERW5759 FBS5736:FBS5759 FLO5736:FLO5759 FVK5736:FVK5759 GFG5736:GFG5759 GPC5736:GPC5759 GYY5736:GYY5759 HIU5736:HIU5759 HSQ5736:HSQ5759 ICM5736:ICM5759 IMI5736:IMI5759 IWE5736:IWE5759 JGA5736:JGA5759 JPW5736:JPW5759 JZS5736:JZS5759 KJO5736:KJO5759 KTK5736:KTK5759 LDG5736:LDG5759 LNC5736:LNC5759 LWY5736:LWY5759 MGU5736:MGU5759 MQQ5736:MQQ5759 NAM5736:NAM5759 NKI5736:NKI5759 NUE5736:NUE5759 OEA5736:OEA5759 ONW5736:ONW5759 OXS5736:OXS5759 PHO5736:PHO5759 PRK5736:PRK5759 QBG5736:QBG5759 QLC5736:QLC5759 QUY5736:QUY5759 REU5736:REU5759 ROQ5736:ROQ5759 RYM5736:RYM5759 SII5736:SII5759 SSE5736:SSE5759 TCA5736:TCA5759 TLW5736:TLW5759 TVS5736:TVS5759 UFO5736:UFO5759 UPK5736:UPK5759 UZG5736:UZG5759 VJC5736:VJC5759 VSY5736:VSY5759 WCU5736:WCU5759 WMQ5736:WMQ5759 WWM5736:WWM5759 AE7183:AE7185 KA7183:KA7185 TW7183:TW7185 ADS7183:ADS7185 ANO7183:ANO7185 AXK7183:AXK7185 BHG7183:BHG7185 BRC7183:BRC7185 CAY7183:CAY7185 CKU7183:CKU7185 CUQ7183:CUQ7185 DEM7183:DEM7185 DOI7183:DOI7185 DYE7183:DYE7185 EIA7183:EIA7185 ERW7183:ERW7185 FBS7183:FBS7185 FLO7183:FLO7185 FVK7183:FVK7185 GFG7183:GFG7185 GPC7183:GPC7185 GYY7183:GYY7185 HIU7183:HIU7185 HSQ7183:HSQ7185 ICM7183:ICM7185 IMI7183:IMI7185 IWE7183:IWE7185 JGA7183:JGA7185 JPW7183:JPW7185 JZS7183:JZS7185 KJO7183:KJO7185 KTK7183:KTK7185 LDG7183:LDG7185 LNC7183:LNC7185 LWY7183:LWY7185 MGU7183:MGU7185 MQQ7183:MQQ7185 NAM7183:NAM7185 NKI7183:NKI7185 NUE7183:NUE7185 OEA7183:OEA7185 ONW7183:ONW7185 OXS7183:OXS7185 PHO7183:PHO7185 PRK7183:PRK7185 QBG7183:QBG7185 QLC7183:QLC7185 QUY7183:QUY7185 REU7183:REU7185 ROQ7183:ROQ7185 RYM7183:RYM7185 SII7183:SII7185 SSE7183:SSE7185 TCA7183:TCA7185 TLW7183:TLW7185 TVS7183:TVS7185 UFO7183:UFO7185 UPK7183:UPK7185 UZG7183:UZG7185 VJC7183:VJC7185 VSY7183:VSY7185 WCU7183:WCU7185 WMQ7183:WMQ7185 WWM7183:WWM7185 AE7189 KA7189 TW7189 ADS7189 ANO7189 AXK7189 BHG7189 BRC7189 CAY7189 CKU7189 CUQ7189 DEM7189 DOI7189 DYE7189 EIA7189 ERW7189 FBS7189 FLO7189 FVK7189 GFG7189 GPC7189 GYY7189 HIU7189 HSQ7189 ICM7189 IMI7189 IWE7189 JGA7189 JPW7189 JZS7189 KJO7189 KTK7189 LDG7189 LNC7189 LWY7189 MGU7189 MQQ7189 NAM7189 NKI7189 NUE7189 OEA7189 ONW7189 OXS7189 PHO7189 PRK7189 QBG7189 QLC7189 QUY7189 REU7189 ROQ7189 RYM7189 SII7189 SSE7189 TCA7189 TLW7189 TVS7189 UFO7189 UPK7189 UZG7189 VJC7189 VSY7189 WCU7189 WMQ7189 WWM7189 AE7217:AE7219 KA7217:KA7219 TW7217:TW7219 ADS7217:ADS7219 ANO7217:ANO7219 AXK7217:AXK7219 BHG7217:BHG7219 BRC7217:BRC7219 CAY7217:CAY7219 CKU7217:CKU7219 CUQ7217:CUQ7219 DEM7217:DEM7219 DOI7217:DOI7219 DYE7217:DYE7219 EIA7217:EIA7219 ERW7217:ERW7219 FBS7217:FBS7219 FLO7217:FLO7219 FVK7217:FVK7219 GFG7217:GFG7219 GPC7217:GPC7219 GYY7217:GYY7219 HIU7217:HIU7219 HSQ7217:HSQ7219 ICM7217:ICM7219 IMI7217:IMI7219 IWE7217:IWE7219 JGA7217:JGA7219 JPW7217:JPW7219 JZS7217:JZS7219 KJO7217:KJO7219 KTK7217:KTK7219 LDG7217:LDG7219 LNC7217:LNC7219 LWY7217:LWY7219 MGU7217:MGU7219 MQQ7217:MQQ7219 NAM7217:NAM7219 NKI7217:NKI7219 NUE7217:NUE7219 OEA7217:OEA7219 ONW7217:ONW7219 OXS7217:OXS7219 PHO7217:PHO7219 PRK7217:PRK7219 QBG7217:QBG7219 QLC7217:QLC7219 QUY7217:QUY7219 REU7217:REU7219 ROQ7217:ROQ7219 RYM7217:RYM7219 SII7217:SII7219 SSE7217:SSE7219 TCA7217:TCA7219 TLW7217:TLW7219 TVS7217:TVS7219 UFO7217:UFO7219 UPK7217:UPK7219 UZG7217:UZG7219 VJC7217:VJC7219 VSY7217:VSY7219 WCU7217:WCU7219 WMQ7217:WMQ7219 WWM7217:WWM7219 AE7605:AE7613 KA7605:KA7613 TW7605:TW7613 ADS7605:ADS7613 ANO7605:ANO7613 AXK7605:AXK7613 BHG7605:BHG7613 BRC7605:BRC7613 CAY7605:CAY7613 CKU7605:CKU7613 CUQ7605:CUQ7613 DEM7605:DEM7613 DOI7605:DOI7613 DYE7605:DYE7613 EIA7605:EIA7613 ERW7605:ERW7613 FBS7605:FBS7613 FLO7605:FLO7613 FVK7605:FVK7613 GFG7605:GFG7613 GPC7605:GPC7613 GYY7605:GYY7613 HIU7605:HIU7613 HSQ7605:HSQ7613 ICM7605:ICM7613 IMI7605:IMI7613 IWE7605:IWE7613 JGA7605:JGA7613 JPW7605:JPW7613 JZS7605:JZS7613 KJO7605:KJO7613 KTK7605:KTK7613 LDG7605:LDG7613 LNC7605:LNC7613 LWY7605:LWY7613 MGU7605:MGU7613 MQQ7605:MQQ7613 NAM7605:NAM7613 NKI7605:NKI7613 NUE7605:NUE7613 OEA7605:OEA7613 ONW7605:ONW7613 OXS7605:OXS7613 PHO7605:PHO7613 PRK7605:PRK7613 QBG7605:QBG7613 QLC7605:QLC7613 QUY7605:QUY7613 REU7605:REU7613 ROQ7605:ROQ7613 RYM7605:RYM7613 SII7605:SII7613 SSE7605:SSE7613 TCA7605:TCA7613 TLW7605:TLW7613 TVS7605:TVS7613 UFO7605:UFO7613 UPK7605:UPK7613 UZG7605:UZG7613 VJC7605:VJC7613 VSY7605:VSY7613 WCU7605:WCU7613 WMQ7605:WMQ7613 WWM7605:WWM7613 AE7308 KA7308 TW7308 ADS7308 ANO7308 AXK7308 BHG7308 BRC7308 CAY7308 CKU7308 CUQ7308 DEM7308 DOI7308 DYE7308 EIA7308 ERW7308 FBS7308 FLO7308 FVK7308 GFG7308 GPC7308 GYY7308 HIU7308 HSQ7308 ICM7308 IMI7308 IWE7308 JGA7308 JPW7308 JZS7308 KJO7308 KTK7308 LDG7308 LNC7308 LWY7308 MGU7308 MQQ7308 NAM7308 NKI7308 NUE7308 OEA7308 ONW7308 OXS7308 PHO7308 PRK7308 QBG7308 QLC7308 QUY7308 REU7308 ROQ7308 RYM7308 SII7308 SSE7308 TCA7308 TLW7308 TVS7308 UFO7308 UPK7308 UZG7308 VJC7308 VSY7308 WCU7308 WMQ7308 WWM7308 AE7333:AE7335 KA7333:KA7335 TW7333:TW7335 ADS7333:ADS7335 ANO7333:ANO7335 AXK7333:AXK7335 BHG7333:BHG7335 BRC7333:BRC7335 CAY7333:CAY7335 CKU7333:CKU7335 CUQ7333:CUQ7335 DEM7333:DEM7335 DOI7333:DOI7335 DYE7333:DYE7335 EIA7333:EIA7335 ERW7333:ERW7335 FBS7333:FBS7335 FLO7333:FLO7335 FVK7333:FVK7335 GFG7333:GFG7335 GPC7333:GPC7335 GYY7333:GYY7335 HIU7333:HIU7335 HSQ7333:HSQ7335 ICM7333:ICM7335 IMI7333:IMI7335 IWE7333:IWE7335 JGA7333:JGA7335 JPW7333:JPW7335 JZS7333:JZS7335 KJO7333:KJO7335 KTK7333:KTK7335 LDG7333:LDG7335 LNC7333:LNC7335 LWY7333:LWY7335 MGU7333:MGU7335 MQQ7333:MQQ7335 NAM7333:NAM7335 NKI7333:NKI7335 NUE7333:NUE7335 OEA7333:OEA7335 ONW7333:ONW7335 OXS7333:OXS7335 PHO7333:PHO7335 PRK7333:PRK7335 QBG7333:QBG7335 QLC7333:QLC7335 QUY7333:QUY7335 REU7333:REU7335 ROQ7333:ROQ7335 RYM7333:RYM7335 SII7333:SII7335 SSE7333:SSE7335 TCA7333:TCA7335 TLW7333:TLW7335 TVS7333:TVS7335 UFO7333:UFO7335 UPK7333:UPK7335 UZG7333:UZG7335 VJC7333:VJC7335 VSY7333:VSY7335 WCU7333:WCU7335 WMQ7333:WMQ7335 WWM7333:WWM7335 AE7393:AE7396 KA7393:KA7396 TW7393:TW7396 ADS7393:ADS7396 ANO7393:ANO7396 AXK7393:AXK7396 BHG7393:BHG7396 BRC7393:BRC7396 CAY7393:CAY7396 CKU7393:CKU7396 CUQ7393:CUQ7396 DEM7393:DEM7396 DOI7393:DOI7396 DYE7393:DYE7396 EIA7393:EIA7396 ERW7393:ERW7396 FBS7393:FBS7396 FLO7393:FLO7396 FVK7393:FVK7396 GFG7393:GFG7396 GPC7393:GPC7396 GYY7393:GYY7396 HIU7393:HIU7396 HSQ7393:HSQ7396 ICM7393:ICM7396 IMI7393:IMI7396 IWE7393:IWE7396 JGA7393:JGA7396 JPW7393:JPW7396 JZS7393:JZS7396 KJO7393:KJO7396 KTK7393:KTK7396 LDG7393:LDG7396 LNC7393:LNC7396 LWY7393:LWY7396 MGU7393:MGU7396 MQQ7393:MQQ7396 NAM7393:NAM7396 NKI7393:NKI7396 NUE7393:NUE7396 OEA7393:OEA7396 ONW7393:ONW7396 OXS7393:OXS7396 PHO7393:PHO7396 PRK7393:PRK7396 QBG7393:QBG7396 QLC7393:QLC7396 QUY7393:QUY7396 REU7393:REU7396 ROQ7393:ROQ7396 RYM7393:RYM7396 SII7393:SII7396 SSE7393:SSE7396 TCA7393:TCA7396 TLW7393:TLW7396 TVS7393:TVS7396 UFO7393:UFO7396 UPK7393:UPK7396 UZG7393:UZG7396 VJC7393:VJC7396 VSY7393:VSY7396 WCU7393:WCU7396 WMQ7393:WMQ7396 WWM7393:WWM7396 AE7451:AE7453 KA7451:KA7453 TW7451:TW7453 ADS7451:ADS7453 ANO7451:ANO7453 AXK7451:AXK7453 BHG7451:BHG7453 BRC7451:BRC7453 CAY7451:CAY7453 CKU7451:CKU7453 CUQ7451:CUQ7453 DEM7451:DEM7453 DOI7451:DOI7453 DYE7451:DYE7453 EIA7451:EIA7453 ERW7451:ERW7453 FBS7451:FBS7453 FLO7451:FLO7453 FVK7451:FVK7453 GFG7451:GFG7453 GPC7451:GPC7453 GYY7451:GYY7453 HIU7451:HIU7453 HSQ7451:HSQ7453 ICM7451:ICM7453 IMI7451:IMI7453 IWE7451:IWE7453 JGA7451:JGA7453 JPW7451:JPW7453 JZS7451:JZS7453 KJO7451:KJO7453 KTK7451:KTK7453 LDG7451:LDG7453 LNC7451:LNC7453 LWY7451:LWY7453 MGU7451:MGU7453 MQQ7451:MQQ7453 NAM7451:NAM7453 NKI7451:NKI7453 NUE7451:NUE7453 OEA7451:OEA7453 ONW7451:ONW7453 OXS7451:OXS7453 PHO7451:PHO7453 PRK7451:PRK7453 QBG7451:QBG7453 QLC7451:QLC7453 QUY7451:QUY7453 REU7451:REU7453 ROQ7451:ROQ7453 RYM7451:RYM7453 SII7451:SII7453 SSE7451:SSE7453 TCA7451:TCA7453 TLW7451:TLW7453 TVS7451:TVS7453 UFO7451:UFO7453 UPK7451:UPK7453 UZG7451:UZG7453 VJC7451:VJC7453 VSY7451:VSY7453 WCU7451:WCU7453 WMQ7451:WMQ7453 WWM7451:WWM7453 AE7539:AE7542 KA7539:KA7542 TW7539:TW7542 ADS7539:ADS7542 ANO7539:ANO7542 AXK7539:AXK7542 BHG7539:BHG7542 BRC7539:BRC7542 CAY7539:CAY7542 CKU7539:CKU7542 CUQ7539:CUQ7542 DEM7539:DEM7542 DOI7539:DOI7542 DYE7539:DYE7542 EIA7539:EIA7542 ERW7539:ERW7542 FBS7539:FBS7542 FLO7539:FLO7542 FVK7539:FVK7542 GFG7539:GFG7542 GPC7539:GPC7542 GYY7539:GYY7542 HIU7539:HIU7542 HSQ7539:HSQ7542 ICM7539:ICM7542 IMI7539:IMI7542 IWE7539:IWE7542 JGA7539:JGA7542 JPW7539:JPW7542 JZS7539:JZS7542 KJO7539:KJO7542 KTK7539:KTK7542 LDG7539:LDG7542 LNC7539:LNC7542 LWY7539:LWY7542 MGU7539:MGU7542 MQQ7539:MQQ7542 NAM7539:NAM7542 NKI7539:NKI7542 NUE7539:NUE7542 OEA7539:OEA7542 ONW7539:ONW7542 OXS7539:OXS7542 PHO7539:PHO7542 PRK7539:PRK7542 QBG7539:QBG7542 QLC7539:QLC7542 QUY7539:QUY7542 REU7539:REU7542 ROQ7539:ROQ7542 RYM7539:RYM7542 SII7539:SII7542 SSE7539:SSE7542 TCA7539:TCA7542 TLW7539:TLW7542 TVS7539:TVS7542 UFO7539:UFO7542 UPK7539:UPK7542 UZG7539:UZG7542 VJC7539:VJC7542 VSY7539:VSY7542 WCU7539:WCU7542 AE5556 AE5565:AE5570 AE5578 AE5582 AE1449:AF1452 AE1455:AF1458" xr:uid="{00000000-0002-0000-0300-000010000000}">
      <formula1>$AE$3:$AE$11</formula1>
    </dataValidation>
    <dataValidation type="list" allowBlank="1" showInputMessage="1" showErrorMessage="1" sqref="AD2724 JZ1585:JZ1588 TV1585:TV1588 ADR1585:ADR1588 ANN1585:ANN1588 AXJ1585:AXJ1588 BHF1585:BHF1588 BRB1585:BRB1588 CAX1585:CAX1588 CKT1585:CKT1588 CUP1585:CUP1588 DEL1585:DEL1588 DOH1585:DOH1588 DYD1585:DYD1588 EHZ1585:EHZ1588 ERV1585:ERV1588 FBR1585:FBR1588 FLN1585:FLN1588 FVJ1585:FVJ1588 GFF1585:GFF1588 GPB1585:GPB1588 GYX1585:GYX1588 HIT1585:HIT1588 HSP1585:HSP1588 ICL1585:ICL1588 IMH1585:IMH1588 IWD1585:IWD1588 JFZ1585:JFZ1588 JPV1585:JPV1588 JZR1585:JZR1588 KJN1585:KJN1588 KTJ1585:KTJ1588 LDF1585:LDF1588 LNB1585:LNB1588 LWX1585:LWX1588 MGT1585:MGT1588 MQP1585:MQP1588 NAL1585:NAL1588 NKH1585:NKH1588 NUD1585:NUD1588 ODZ1585:ODZ1588 ONV1585:ONV1588 OXR1585:OXR1588 PHN1585:PHN1588 PRJ1585:PRJ1588 QBF1585:QBF1588 QLB1585:QLB1588 QUX1585:QUX1588 RET1585:RET1588 ROP1585:ROP1588 RYL1585:RYL1588 SIH1585:SIH1588 SSD1585:SSD1588 TBZ1585:TBZ1588 TLV1585:TLV1588 TVR1585:TVR1588 UFN1585:UFN1588 UPJ1585:UPJ1588 UZF1585:UZF1588 VJB1585:VJB1588 VSX1585:VSX1588 WCT1585:WCT1588 WMP1585:WMP1588 WWL1585:WWL1588 AD1464 JZ1636:JZ1638 TV1636:TV1638 ADR1636:ADR1638 ANN1636:ANN1638 AXJ1636:AXJ1638 BHF1636:BHF1638 BRB1636:BRB1638 CAX1636:CAX1638 CKT1636:CKT1638 CUP1636:CUP1638 DEL1636:DEL1638 DOH1636:DOH1638 DYD1636:DYD1638 EHZ1636:EHZ1638 ERV1636:ERV1638 FBR1636:FBR1638 FLN1636:FLN1638 FVJ1636:FVJ1638 GFF1636:GFF1638 GPB1636:GPB1638 GYX1636:GYX1638 HIT1636:HIT1638 HSP1636:HSP1638 ICL1636:ICL1638 IMH1636:IMH1638 IWD1636:IWD1638 JFZ1636:JFZ1638 JPV1636:JPV1638 JZR1636:JZR1638 KJN1636:KJN1638 KTJ1636:KTJ1638 LDF1636:LDF1638 LNB1636:LNB1638 LWX1636:LWX1638 MGT1636:MGT1638 MQP1636:MQP1638 NAL1636:NAL1638 NKH1636:NKH1638 NUD1636:NUD1638 ODZ1636:ODZ1638 ONV1636:ONV1638 OXR1636:OXR1638 PHN1636:PHN1638 PRJ1636:PRJ1638 QBF1636:QBF1638 QLB1636:QLB1638 QUX1636:QUX1638 RET1636:RET1638 ROP1636:ROP1638 RYL1636:RYL1638 SIH1636:SIH1638 SSD1636:SSD1638 TBZ1636:TBZ1638 TLV1636:TLV1638 TVR1636:TVR1638 UFN1636:UFN1638 UPJ1636:UPJ1638 UZF1636:UZF1638 VJB1636:VJB1638 VSX1636:VSX1638 WCT1636:WCT1638 WMP1636:WMP1638 WWL1636:WWL1638 AD1711:AD1714 JZ1711:JZ1714 TV1711:TV1714 ADR1711:ADR1714 ANN1711:ANN1714 AXJ1711:AXJ1714 BHF1711:BHF1714 BRB1711:BRB1714 CAX1711:CAX1714 CKT1711:CKT1714 CUP1711:CUP1714 DEL1711:DEL1714 DOH1711:DOH1714 DYD1711:DYD1714 EHZ1711:EHZ1714 ERV1711:ERV1714 FBR1711:FBR1714 FLN1711:FLN1714 FVJ1711:FVJ1714 GFF1711:GFF1714 GPB1711:GPB1714 GYX1711:GYX1714 HIT1711:HIT1714 HSP1711:HSP1714 ICL1711:ICL1714 IMH1711:IMH1714 IWD1711:IWD1714 JFZ1711:JFZ1714 JPV1711:JPV1714 JZR1711:JZR1714 KJN1711:KJN1714 KTJ1711:KTJ1714 LDF1711:LDF1714 LNB1711:LNB1714 LWX1711:LWX1714 MGT1711:MGT1714 MQP1711:MQP1714 NAL1711:NAL1714 NKH1711:NKH1714 NUD1711:NUD1714 ODZ1711:ODZ1714 ONV1711:ONV1714 OXR1711:OXR1714 PHN1711:PHN1714 PRJ1711:PRJ1714 QBF1711:QBF1714 QLB1711:QLB1714 QUX1711:QUX1714 RET1711:RET1714 ROP1711:ROP1714 RYL1711:RYL1714 SIH1711:SIH1714 SSD1711:SSD1714 TBZ1711:TBZ1714 TLV1711:TLV1714 TVR1711:TVR1714 UFN1711:UFN1714 UPJ1711:UPJ1714 UZF1711:UZF1714 VJB1711:VJB1714 VSX1711:VSX1714 WCT1711:WCT1714 WMP1711:WMP1714 WWL1711:WWL1714 AD1781:AD1783 JZ1781:JZ1783 TV1781:TV1783 ADR1781:ADR1783 ANN1781:ANN1783 AXJ1781:AXJ1783 BHF1781:BHF1783 BRB1781:BRB1783 CAX1781:CAX1783 CKT1781:CKT1783 CUP1781:CUP1783 DEL1781:DEL1783 DOH1781:DOH1783 DYD1781:DYD1783 EHZ1781:EHZ1783 ERV1781:ERV1783 FBR1781:FBR1783 FLN1781:FLN1783 FVJ1781:FVJ1783 GFF1781:GFF1783 GPB1781:GPB1783 GYX1781:GYX1783 HIT1781:HIT1783 HSP1781:HSP1783 ICL1781:ICL1783 IMH1781:IMH1783 IWD1781:IWD1783 JFZ1781:JFZ1783 JPV1781:JPV1783 JZR1781:JZR1783 KJN1781:KJN1783 KTJ1781:KTJ1783 LDF1781:LDF1783 LNB1781:LNB1783 LWX1781:LWX1783 MGT1781:MGT1783 MQP1781:MQP1783 NAL1781:NAL1783 NKH1781:NKH1783 NUD1781:NUD1783 ODZ1781:ODZ1783 ONV1781:ONV1783 OXR1781:OXR1783 PHN1781:PHN1783 PRJ1781:PRJ1783 QBF1781:QBF1783 QLB1781:QLB1783 QUX1781:QUX1783 RET1781:RET1783 ROP1781:ROP1783 RYL1781:RYL1783 SIH1781:SIH1783 SSD1781:SSD1783 TBZ1781:TBZ1783 TLV1781:TLV1783 TVR1781:TVR1783 UFN1781:UFN1783 UPJ1781:UPJ1783 UZF1781:UZF1783 VJB1781:VJB1783 VSX1781:VSX1783 WCT1781:WCT1783 WMP1781:WMP1783 WWL1781:WWL1783 AD1847:AD1850 JZ1804 TV1804 ADR1804 ANN1804 AXJ1804 BHF1804 BRB1804 CAX1804 CKT1804 CUP1804 DEL1804 DOH1804 DYD1804 EHZ1804 ERV1804 FBR1804 FLN1804 FVJ1804 GFF1804 GPB1804 GYX1804 HIT1804 HSP1804 ICL1804 IMH1804 IWD1804 JFZ1804 JPV1804 JZR1804 KJN1804 KTJ1804 LDF1804 LNB1804 LWX1804 MGT1804 MQP1804 NAL1804 NKH1804 NUD1804 ODZ1804 ONV1804 OXR1804 PHN1804 PRJ1804 QBF1804 QLB1804 QUX1804 RET1804 ROP1804 RYL1804 SIH1804 SSD1804 TBZ1804 TLV1804 TVR1804 UFN1804 UPJ1804 UZF1804 VJB1804 VSX1804 WCT1804 WMP1804 WWL1804 AD2065 JZ1846:JZ1850 TV1846:TV1850 ADR1846:ADR1850 ANN1846:ANN1850 AXJ1846:AXJ1850 BHF1846:BHF1850 BRB1846:BRB1850 CAX1846:CAX1850 CKT1846:CKT1850 CUP1846:CUP1850 DEL1846:DEL1850 DOH1846:DOH1850 DYD1846:DYD1850 EHZ1846:EHZ1850 ERV1846:ERV1850 FBR1846:FBR1850 FLN1846:FLN1850 FVJ1846:FVJ1850 GFF1846:GFF1850 GPB1846:GPB1850 GYX1846:GYX1850 HIT1846:HIT1850 HSP1846:HSP1850 ICL1846:ICL1850 IMH1846:IMH1850 IWD1846:IWD1850 JFZ1846:JFZ1850 JPV1846:JPV1850 JZR1846:JZR1850 KJN1846:KJN1850 KTJ1846:KTJ1850 LDF1846:LDF1850 LNB1846:LNB1850 LWX1846:LWX1850 MGT1846:MGT1850 MQP1846:MQP1850 NAL1846:NAL1850 NKH1846:NKH1850 NUD1846:NUD1850 ODZ1846:ODZ1850 ONV1846:ONV1850 OXR1846:OXR1850 PHN1846:PHN1850 PRJ1846:PRJ1850 QBF1846:QBF1850 QLB1846:QLB1850 QUX1846:QUX1850 RET1846:RET1850 ROP1846:ROP1850 RYL1846:RYL1850 SIH1846:SIH1850 SSD1846:SSD1850 TBZ1846:TBZ1850 TLV1846:TLV1850 TVR1846:TVR1850 UFN1846:UFN1850 UPJ1846:UPJ1850 UZF1846:UZF1850 VJB1846:VJB1850 VSX1846:VSX1850 WCT1846:WCT1850 WMP1846:WMP1850 WWL1846:WWL1850 AD1277 AD1383 AD1385 AD1344 AD1466 AD1449:AD1452 AD1542:AD1543 AD1998:AD2000 JZ1998:JZ2000 TV1998:TV2000 ADR1998:ADR2000 ANN1998:ANN2000 AXJ1998:AXJ2000 BHF1998:BHF2000 BRB1998:BRB2000 CAX1998:CAX2000 CKT1998:CKT2000 CUP1998:CUP2000 DEL1998:DEL2000 DOH1998:DOH2000 DYD1998:DYD2000 EHZ1998:EHZ2000 ERV1998:ERV2000 FBR1998:FBR2000 FLN1998:FLN2000 FVJ1998:FVJ2000 GFF1998:GFF2000 GPB1998:GPB2000 GYX1998:GYX2000 HIT1998:HIT2000 HSP1998:HSP2000 ICL1998:ICL2000 IMH1998:IMH2000 IWD1998:IWD2000 JFZ1998:JFZ2000 JPV1998:JPV2000 JZR1998:JZR2000 KJN1998:KJN2000 KTJ1998:KTJ2000 LDF1998:LDF2000 LNB1998:LNB2000 LWX1998:LWX2000 MGT1998:MGT2000 MQP1998:MQP2000 NAL1998:NAL2000 NKH1998:NKH2000 NUD1998:NUD2000 ODZ1998:ODZ2000 ONV1998:ONV2000 OXR1998:OXR2000 PHN1998:PHN2000 PRJ1998:PRJ2000 QBF1998:QBF2000 QLB1998:QLB2000 QUX1998:QUX2000 RET1998:RET2000 ROP1998:ROP2000 RYL1998:RYL2000 SIH1998:SIH2000 SSD1998:SSD2000 TBZ1998:TBZ2000 TLV1998:TLV2000 TVR1998:TVR2000 UFN1998:UFN2000 UPJ1998:UPJ2000 UZF1998:UZF2000 VJB1998:VJB2000 VSX1998:VSX2000 WCT1998:WCT2000 WMP1998:WMP2000 WWL1998:WWL2000 AD1585:AD1587 JZ2064:JZ2067 TV2064:TV2067 ADR2064:ADR2067 ANN2064:ANN2067 AXJ2064:AXJ2067 BHF2064:BHF2067 BRB2064:BRB2067 CAX2064:CAX2067 CKT2064:CKT2067 CUP2064:CUP2067 DEL2064:DEL2067 DOH2064:DOH2067 DYD2064:DYD2067 EHZ2064:EHZ2067 ERV2064:ERV2067 FBR2064:FBR2067 FLN2064:FLN2067 FVJ2064:FVJ2067 GFF2064:GFF2067 GPB2064:GPB2067 GYX2064:GYX2067 HIT2064:HIT2067 HSP2064:HSP2067 ICL2064:ICL2067 IMH2064:IMH2067 IWD2064:IWD2067 JFZ2064:JFZ2067 JPV2064:JPV2067 JZR2064:JZR2067 KJN2064:KJN2067 KTJ2064:KTJ2067 LDF2064:LDF2067 LNB2064:LNB2067 LWX2064:LWX2067 MGT2064:MGT2067 MQP2064:MQP2067 NAL2064:NAL2067 NKH2064:NKH2067 NUD2064:NUD2067 ODZ2064:ODZ2067 ONV2064:ONV2067 OXR2064:OXR2067 PHN2064:PHN2067 PRJ2064:PRJ2067 QBF2064:QBF2067 QLB2064:QLB2067 QUX2064:QUX2067 RET2064:RET2067 ROP2064:ROP2067 RYL2064:RYL2067 SIH2064:SIH2067 SSD2064:SSD2067 TBZ2064:TBZ2067 TLV2064:TLV2067 TVR2064:TVR2067 UFN2064:UFN2067 UPJ2064:UPJ2067 UZF2064:UZF2067 VJB2064:VJB2067 VSX2064:VSX2067 WCT2064:WCT2067 WMP2064:WMP2067 WWL2064:WWL2067 AD1636 JZ2113:JZ2115 TV2113:TV2115 ADR2113:ADR2115 ANN2113:ANN2115 AXJ2113:AXJ2115 BHF2113:BHF2115 BRB2113:BRB2115 CAX2113:CAX2115 CKT2113:CKT2115 CUP2113:CUP2115 DEL2113:DEL2115 DOH2113:DOH2115 DYD2113:DYD2115 EHZ2113:EHZ2115 ERV2113:ERV2115 FBR2113:FBR2115 FLN2113:FLN2115 FVJ2113:FVJ2115 GFF2113:GFF2115 GPB2113:GPB2115 GYX2113:GYX2115 HIT2113:HIT2115 HSP2113:HSP2115 ICL2113:ICL2115 IMH2113:IMH2115 IWD2113:IWD2115 JFZ2113:JFZ2115 JPV2113:JPV2115 JZR2113:JZR2115 KJN2113:KJN2115 KTJ2113:KTJ2115 LDF2113:LDF2115 LNB2113:LNB2115 LWX2113:LWX2115 MGT2113:MGT2115 MQP2113:MQP2115 NAL2113:NAL2115 NKH2113:NKH2115 NUD2113:NUD2115 ODZ2113:ODZ2115 ONV2113:ONV2115 OXR2113:OXR2115 PHN2113:PHN2115 PRJ2113:PRJ2115 QBF2113:QBF2115 QLB2113:QLB2115 QUX2113:QUX2115 RET2113:RET2115 ROP2113:ROP2115 RYL2113:RYL2115 SIH2113:SIH2115 SSD2113:SSD2115 TBZ2113:TBZ2115 TLV2113:TLV2115 TVR2113:TVR2115 UFN2113:UFN2115 UPJ2113:UPJ2115 UZF2113:UZF2115 VJB2113:VJB2115 VSX2113:VSX2115 WCT2113:WCT2115 WMP2113:WMP2115 WWL2113:WWL2115 WWL4050:WWL4052 JZ2172:JZ2188 TV2172:TV2188 ADR2172:ADR2188 ANN2172:ANN2188 AXJ2172:AXJ2188 BHF2172:BHF2188 BRB2172:BRB2188 CAX2172:CAX2188 CKT2172:CKT2188 CUP2172:CUP2188 DEL2172:DEL2188 DOH2172:DOH2188 DYD2172:DYD2188 EHZ2172:EHZ2188 ERV2172:ERV2188 FBR2172:FBR2188 FLN2172:FLN2188 FVJ2172:FVJ2188 GFF2172:GFF2188 GPB2172:GPB2188 GYX2172:GYX2188 HIT2172:HIT2188 HSP2172:HSP2188 ICL2172:ICL2188 IMH2172:IMH2188 IWD2172:IWD2188 JFZ2172:JFZ2188 JPV2172:JPV2188 JZR2172:JZR2188 KJN2172:KJN2188 KTJ2172:KTJ2188 LDF2172:LDF2188 LNB2172:LNB2188 LWX2172:LWX2188 MGT2172:MGT2188 MQP2172:MQP2188 NAL2172:NAL2188 NKH2172:NKH2188 NUD2172:NUD2188 ODZ2172:ODZ2188 ONV2172:ONV2188 OXR2172:OXR2188 PHN2172:PHN2188 PRJ2172:PRJ2188 QBF2172:QBF2188 QLB2172:QLB2188 QUX2172:QUX2188 RET2172:RET2188 ROP2172:ROP2188 RYL2172:RYL2188 SIH2172:SIH2188 SSD2172:SSD2188 TBZ2172:TBZ2188 TLV2172:TLV2188 TVR2172:TVR2188 UFN2172:UFN2188 UPJ2172:UPJ2188 UZF2172:UZF2188 VJB2172:VJB2188 VSX2172:VSX2188 WCT2172:WCT2188 WMP2172:WMP2188 WWL2172:WWL2188 AD2353:AD2355 JZ2353:JZ2355 TV2353:TV2355 ADR2353:ADR2355 ANN2353:ANN2355 AXJ2353:AXJ2355 BHF2353:BHF2355 BRB2353:BRB2355 CAX2353:CAX2355 CKT2353:CKT2355 CUP2353:CUP2355 DEL2353:DEL2355 DOH2353:DOH2355 DYD2353:DYD2355 EHZ2353:EHZ2355 ERV2353:ERV2355 FBR2353:FBR2355 FLN2353:FLN2355 FVJ2353:FVJ2355 GFF2353:GFF2355 GPB2353:GPB2355 GYX2353:GYX2355 HIT2353:HIT2355 HSP2353:HSP2355 ICL2353:ICL2355 IMH2353:IMH2355 IWD2353:IWD2355 JFZ2353:JFZ2355 JPV2353:JPV2355 JZR2353:JZR2355 KJN2353:KJN2355 KTJ2353:KTJ2355 LDF2353:LDF2355 LNB2353:LNB2355 LWX2353:LWX2355 MGT2353:MGT2355 MQP2353:MQP2355 NAL2353:NAL2355 NKH2353:NKH2355 NUD2353:NUD2355 ODZ2353:ODZ2355 ONV2353:ONV2355 OXR2353:OXR2355 PHN2353:PHN2355 PRJ2353:PRJ2355 QBF2353:QBF2355 QLB2353:QLB2355 QUX2353:QUX2355 RET2353:RET2355 ROP2353:ROP2355 RYL2353:RYL2355 SIH2353:SIH2355 SSD2353:SSD2355 TBZ2353:TBZ2355 TLV2353:TLV2355 TVR2353:TVR2355 UFN2353:UFN2355 UPJ2353:UPJ2355 UZF2353:UZF2355 VJB2353:VJB2355 VSX2353:VSX2355 WCT2353:WCT2355 WMP2353:WMP2355 WWL2353:WWL2355 WWL7975:WWL7978 AD8004:AD8006 JZ8004:JZ8006 TV8004:TV8006 ADR8004:ADR8006 ANN8004:ANN8006 AXJ8004:AXJ8006 BHF8004:BHF8006 BRB8004:BRB8006 CAX8004:CAX8006 CKT8004:CKT8006 CUP8004:CUP8006 DEL8004:DEL8006 DOH8004:DOH8006 DYD8004:DYD8006 EHZ8004:EHZ8006 ERV8004:ERV8006 FBR8004:FBR8006 FLN8004:FLN8006 FVJ8004:FVJ8006 GFF8004:GFF8006 GPB8004:GPB8006 GYX8004:GYX8006 HIT8004:HIT8006 HSP8004:HSP8006 ICL8004:ICL8006 IMH8004:IMH8006 IWD8004:IWD8006 JFZ8004:JFZ8006 JPV8004:JPV8006 JZR8004:JZR8006 KJN8004:KJN8006 KTJ8004:KTJ8006 LDF8004:LDF8006 LNB8004:LNB8006 LWX8004:LWX8006 MGT8004:MGT8006 MQP8004:MQP8006 NAL8004:NAL8006 NKH8004:NKH8006 NUD8004:NUD8006 ODZ8004:ODZ8006 ONV8004:ONV8006 OXR8004:OXR8006 PHN8004:PHN8006 PRJ8004:PRJ8006 QBF8004:QBF8006 QLB8004:QLB8006 QUX8004:QUX8006 RET8004:RET8006 ROP8004:ROP8006 RYL8004:RYL8006 SIH8004:SIH8006 SSD8004:SSD8006 TBZ8004:TBZ8006 TLV8004:TLV8006 TVR8004:TVR8006 UFN8004:UFN8006 UPJ8004:UPJ8006 UZF8004:UZF8006 VJB8004:VJB8006 VSX8004:VSX8006 WCT8004:WCT8006 WMP7539:WMP7542 AD7975:AD7978 JZ7975:JZ7978 TV7975:TV7978 ADR7975:ADR7978 ANN7975:ANN7978 AXJ7975:AXJ7978 BHF7975:BHF7978 BRB7975:BRB7978 CAX7975:CAX7978 CKT7975:CKT7978 CUP7975:CUP7978 DEL7975:DEL7978 DOH7975:DOH7978 DYD7975:DYD7978 EHZ7975:EHZ7978 ERV7975:ERV7978 FBR7975:FBR7978 FLN7975:FLN7978 FVJ7975:FVJ7978 GFF7975:GFF7978 GPB7975:GPB7978 GYX7975:GYX7978 HIT7975:HIT7978 HSP7975:HSP7978 ICL7975:ICL7978 IMH7975:IMH7978 IWD7975:IWD7978 JFZ7975:JFZ7978 JPV7975:JPV7978 JZR7975:JZR7978 KJN7975:KJN7978 KTJ7975:KTJ7978 LDF7975:LDF7978 LNB7975:LNB7978 LWX7975:LWX7978 MGT7975:MGT7978 MQP7975:MQP7978 NAL7975:NAL7978 NKH7975:NKH7978 NUD7975:NUD7978 ODZ7975:ODZ7978 ONV7975:ONV7978 OXR7975:OXR7978 PHN7975:PHN7978 PRJ7975:PRJ7978 QBF7975:QBF7978 QLB7975:QLB7978 QUX7975:QUX7978 RET7975:RET7978 ROP7975:ROP7978 RYL7975:RYL7978 SIH7975:SIH7978 SSD7975:SSD7978 TBZ7975:TBZ7978 TLV7975:TLV7978 TVR7975:TVR7978 UFN7975:UFN7978 UPJ7975:UPJ7978 UZF7975:UZF7978 VJB7975:VJB7978 VSX7975:VSX7978 WCT7975:WCT7978 WMP7975:WMP7978 AD2183:AD2187 JZ2653:JZ2656 TV2653:TV2656 ADR2653:ADR2656 ANN2653:ANN2656 AXJ2653:AXJ2656 BHF2653:BHF2656 BRB2653:BRB2656 CAX2653:CAX2656 CKT2653:CKT2656 CUP2653:CUP2656 DEL2653:DEL2656 DOH2653:DOH2656 DYD2653:DYD2656 EHZ2653:EHZ2656 ERV2653:ERV2656 FBR2653:FBR2656 FLN2653:FLN2656 FVJ2653:FVJ2656 GFF2653:GFF2656 GPB2653:GPB2656 GYX2653:GYX2656 HIT2653:HIT2656 HSP2653:HSP2656 ICL2653:ICL2656 IMH2653:IMH2656 IWD2653:IWD2656 JFZ2653:JFZ2656 JPV2653:JPV2656 JZR2653:JZR2656 KJN2653:KJN2656 KTJ2653:KTJ2656 LDF2653:LDF2656 LNB2653:LNB2656 LWX2653:LWX2656 MGT2653:MGT2656 MQP2653:MQP2656 NAL2653:NAL2656 NKH2653:NKH2656 NUD2653:NUD2656 ODZ2653:ODZ2656 ONV2653:ONV2656 OXR2653:OXR2656 PHN2653:PHN2656 PRJ2653:PRJ2656 QBF2653:QBF2656 QLB2653:QLB2656 QUX2653:QUX2656 RET2653:RET2656 ROP2653:ROP2656 RYL2653:RYL2656 SIH2653:SIH2656 SSD2653:SSD2656 TBZ2653:TBZ2656 TLV2653:TLV2656 TVR2653:TVR2656 UFN2653:UFN2656 UPJ2653:UPJ2656 UZF2653:UZF2656 VJB2653:VJB2656 VSX2653:VSX2656 WCT2653:WCT2656 WMP2653:WMP2656 WWL2653:WWL2656 AD1535:AD1540 JZ2724:JZ2727 TV2724:TV2727 ADR2724:ADR2727 ANN2724:ANN2727 AXJ2724:AXJ2727 BHF2724:BHF2727 BRB2724:BRB2727 CAX2724:CAX2727 CKT2724:CKT2727 CUP2724:CUP2727 DEL2724:DEL2727 DOH2724:DOH2727 DYD2724:DYD2727 EHZ2724:EHZ2727 ERV2724:ERV2727 FBR2724:FBR2727 FLN2724:FLN2727 FVJ2724:FVJ2727 GFF2724:GFF2727 GPB2724:GPB2727 GYX2724:GYX2727 HIT2724:HIT2727 HSP2724:HSP2727 ICL2724:ICL2727 IMH2724:IMH2727 IWD2724:IWD2727 JFZ2724:JFZ2727 JPV2724:JPV2727 JZR2724:JZR2727 KJN2724:KJN2727 KTJ2724:KTJ2727 LDF2724:LDF2727 LNB2724:LNB2727 LWX2724:LWX2727 MGT2724:MGT2727 MQP2724:MQP2727 NAL2724:NAL2727 NKH2724:NKH2727 NUD2724:NUD2727 ODZ2724:ODZ2727 ONV2724:ONV2727 OXR2724:OXR2727 PHN2724:PHN2727 PRJ2724:PRJ2727 QBF2724:QBF2727 QLB2724:QLB2727 QUX2724:QUX2727 RET2724:RET2727 ROP2724:ROP2727 RYL2724:RYL2727 SIH2724:SIH2727 SSD2724:SSD2727 TBZ2724:TBZ2727 TLV2724:TLV2727 TVR2724:TVR2727 UFN2724:UFN2727 UPJ2724:UPJ2727 UZF2724:UZF2727 VJB2724:VJB2727 VSX2724:VSX2727 WCT2724:WCT2727 WMP2724:WMP2727 WWL2724:WWL2727 AD1853:AD1854 WWL4145:WWL4151 AD2172 AD2727 AD5390:AD5392 JZ2945:JZ2951 TV2945:TV2951 ADR2945:ADR2951 ANN2945:ANN2951 AXJ2945:AXJ2951 BHF2945:BHF2951 BRB2945:BRB2951 CAX2945:CAX2951 CKT2945:CKT2951 CUP2945:CUP2951 DEL2945:DEL2951 DOH2945:DOH2951 DYD2945:DYD2951 EHZ2945:EHZ2951 ERV2945:ERV2951 FBR2945:FBR2951 FLN2945:FLN2951 FVJ2945:FVJ2951 GFF2945:GFF2951 GPB2945:GPB2951 GYX2945:GYX2951 HIT2945:HIT2951 HSP2945:HSP2951 ICL2945:ICL2951 IMH2945:IMH2951 IWD2945:IWD2951 JFZ2945:JFZ2951 JPV2945:JPV2951 JZR2945:JZR2951 KJN2945:KJN2951 KTJ2945:KTJ2951 LDF2945:LDF2951 LNB2945:LNB2951 LWX2945:LWX2951 MGT2945:MGT2951 MQP2945:MQP2951 NAL2945:NAL2951 NKH2945:NKH2951 NUD2945:NUD2951 ODZ2945:ODZ2951 ONV2945:ONV2951 OXR2945:OXR2951 PHN2945:PHN2951 PRJ2945:PRJ2951 QBF2945:QBF2951 QLB2945:QLB2951 QUX2945:QUX2951 RET2945:RET2951 ROP2945:ROP2951 RYL2945:RYL2951 SIH2945:SIH2951 SSD2945:SSD2951 TBZ2945:TBZ2951 TLV2945:TLV2951 TVR2945:TVR2951 UFN2945:UFN2951 UPJ2945:UPJ2951 UZF2945:UZF2951 VJB2945:VJB2951 VSX2945:VSX2951 WCT2945:WCT2951 WMP2945:WMP2951 WWL2945:WWL2951 AD2785 JZ3692 TV3692 ADR3692 ANN3692 AXJ3692 BHF3692 BRB3692 CAX3692 CKT3692 CUP3692 DEL3692 DOH3692 DYD3692 EHZ3692 ERV3692 FBR3692 FLN3692 FVJ3692 GFF3692 GPB3692 GYX3692 HIT3692 HSP3692 ICL3692 IMH3692 IWD3692 JFZ3692 JPV3692 JZR3692 KJN3692 KTJ3692 LDF3692 LNB3692 LWX3692 MGT3692 MQP3692 NAL3692 NKH3692 NUD3692 ODZ3692 ONV3692 OXR3692 PHN3692 PRJ3692 QBF3692 QLB3692 QUX3692 RET3692 ROP3692 RYL3692 SIH3692 SSD3692 TBZ3692 TLV3692 TVR3692 UFN3692 UPJ3692 UZF3692 VJB3692 VSX3692 WCT3692 WMP3692 WWL3692 AD4550:AD4551 JZ3814 TV3814 ADR3814 ANN3814 AXJ3814 BHF3814 BRB3814 CAX3814 CKT3814 CUP3814 DEL3814 DOH3814 DYD3814 EHZ3814 ERV3814 FBR3814 FLN3814 FVJ3814 GFF3814 GPB3814 GYX3814 HIT3814 HSP3814 ICL3814 IMH3814 IWD3814 JFZ3814 JPV3814 JZR3814 KJN3814 KTJ3814 LDF3814 LNB3814 LWX3814 MGT3814 MQP3814 NAL3814 NKH3814 NUD3814 ODZ3814 ONV3814 OXR3814 PHN3814 PRJ3814 QBF3814 QLB3814 QUX3814 RET3814 ROP3814 RYL3814 SIH3814 SSD3814 TBZ3814 TLV3814 TVR3814 UFN3814 UPJ3814 UZF3814 VJB3814 VSX3814 WCT3814 WMP3814 WWL3814 AD3929:AD3933 JZ3929:JZ3933 TV3929:TV3933 ADR3929:ADR3933 ANN3929:ANN3933 AXJ3929:AXJ3933 BHF3929:BHF3933 BRB3929:BRB3933 CAX3929:CAX3933 CKT3929:CKT3933 CUP3929:CUP3933 DEL3929:DEL3933 DOH3929:DOH3933 DYD3929:DYD3933 EHZ3929:EHZ3933 ERV3929:ERV3933 FBR3929:FBR3933 FLN3929:FLN3933 FVJ3929:FVJ3933 GFF3929:GFF3933 GPB3929:GPB3933 GYX3929:GYX3933 HIT3929:HIT3933 HSP3929:HSP3933 ICL3929:ICL3933 IMH3929:IMH3933 IWD3929:IWD3933 JFZ3929:JFZ3933 JPV3929:JPV3933 JZR3929:JZR3933 KJN3929:KJN3933 KTJ3929:KTJ3933 LDF3929:LDF3933 LNB3929:LNB3933 LWX3929:LWX3933 MGT3929:MGT3933 MQP3929:MQP3933 NAL3929:NAL3933 NKH3929:NKH3933 NUD3929:NUD3933 ODZ3929:ODZ3933 ONV3929:ONV3933 OXR3929:OXR3933 PHN3929:PHN3933 PRJ3929:PRJ3933 QBF3929:QBF3933 QLB3929:QLB3933 QUX3929:QUX3933 RET3929:RET3933 ROP3929:ROP3933 RYL3929:RYL3933 SIH3929:SIH3933 SSD3929:SSD3933 TBZ3929:TBZ3933 TLV3929:TLV3933 TVR3929:TVR3933 UFN3929:UFN3933 UPJ3929:UPJ3933 UZF3929:UZF3933 VJB3929:VJB3933 VSX3929:VSX3933 WCT3929:WCT3933 WMP3929:WMP3933 WWL3929:WWL3933 AD4050:AD4052 JZ4050:JZ4052 TV4050:TV4052 ADR4050:ADR4052 ANN4050:ANN4052 AXJ4050:AXJ4052 BHF4050:BHF4052 BRB4050:BRB4052 CAX4050:CAX4052 CKT4050:CKT4052 CUP4050:CUP4052 DEL4050:DEL4052 DOH4050:DOH4052 DYD4050:DYD4052 EHZ4050:EHZ4052 ERV4050:ERV4052 FBR4050:FBR4052 FLN4050:FLN4052 FVJ4050:FVJ4052 GFF4050:GFF4052 GPB4050:GPB4052 GYX4050:GYX4052 HIT4050:HIT4052 HSP4050:HSP4052 ICL4050:ICL4052 IMH4050:IMH4052 IWD4050:IWD4052 JFZ4050:JFZ4052 JPV4050:JPV4052 JZR4050:JZR4052 KJN4050:KJN4052 KTJ4050:KTJ4052 LDF4050:LDF4052 LNB4050:LNB4052 LWX4050:LWX4052 MGT4050:MGT4052 MQP4050:MQP4052 NAL4050:NAL4052 NKH4050:NKH4052 NUD4050:NUD4052 ODZ4050:ODZ4052 ONV4050:ONV4052 OXR4050:OXR4052 PHN4050:PHN4052 PRJ4050:PRJ4052 QBF4050:QBF4052 QLB4050:QLB4052 QUX4050:QUX4052 RET4050:RET4052 ROP4050:ROP4052 RYL4050:RYL4052 SIH4050:SIH4052 SSD4050:SSD4052 TBZ4050:TBZ4052 TLV4050:TLV4052 TVR4050:TVR4052 UFN4050:UFN4052 UPJ4050:UPJ4052 UZF4050:UZF4052 VJB4050:VJB4052 VSX4050:VSX4052 WCT4050:WCT4052 WMP4050:WMP4052 AD2732 AD4534 AD5129:AD5130 AD2655:AD2656 AD759 AD757 AD378 AD4498:AD4502 AD5699:AD5720 AD690 AD977 AD1038:AD1040 AD1042:AD1044 AD380 AD867 AD4145:AD4151 JZ4145:JZ4151 TV4145:TV4151 ADR4145:ADR4151 ANN4145:ANN4151 AXJ4145:AXJ4151 BHF4145:BHF4151 BRB4145:BRB4151 CAX4145:CAX4151 CKT4145:CKT4151 CUP4145:CUP4151 DEL4145:DEL4151 DOH4145:DOH4151 DYD4145:DYD4151 EHZ4145:EHZ4151 ERV4145:ERV4151 FBR4145:FBR4151 FLN4145:FLN4151 FVJ4145:FVJ4151 GFF4145:GFF4151 GPB4145:GPB4151 GYX4145:GYX4151 HIT4145:HIT4151 HSP4145:HSP4151 ICL4145:ICL4151 IMH4145:IMH4151 IWD4145:IWD4151 JFZ4145:JFZ4151 JPV4145:JPV4151 JZR4145:JZR4151 KJN4145:KJN4151 KTJ4145:KTJ4151 LDF4145:LDF4151 LNB4145:LNB4151 LWX4145:LWX4151 MGT4145:MGT4151 MQP4145:MQP4151 NAL4145:NAL4151 NKH4145:NKH4151 NUD4145:NUD4151 ODZ4145:ODZ4151 ONV4145:ONV4151 OXR4145:OXR4151 PHN4145:PHN4151 PRJ4145:PRJ4151 QBF4145:QBF4151 QLB4145:QLB4151 QUX4145:QUX4151 RET4145:RET4151 ROP4145:ROP4151 RYL4145:RYL4151 SIH4145:SIH4151 SSD4145:SSD4151 TBZ4145:TBZ4151 TLV4145:TLV4151 TVR4145:TVR4151 UFN4145:UFN4151 UPJ4145:UPJ4151 UZF4145:UZF4151 VJB4145:VJB4151 VSX4145:VSX4151 WCT4145:WCT4151 WMP4145:WMP4151 AD2179:AD2181 AD4307:AD4310 JZ4307:JZ4310 TV4307:TV4310 ADR4307:ADR4310 ANN4307:ANN4310 AXJ4307:AXJ4310 BHF4307:BHF4310 BRB4307:BRB4310 CAX4307:CAX4310 CKT4307:CKT4310 CUP4307:CUP4310 DEL4307:DEL4310 DOH4307:DOH4310 DYD4307:DYD4310 EHZ4307:EHZ4310 ERV4307:ERV4310 FBR4307:FBR4310 FLN4307:FLN4310 FVJ4307:FVJ4310 GFF4307:GFF4310 GPB4307:GPB4310 GYX4307:GYX4310 HIT4307:HIT4310 HSP4307:HSP4310 ICL4307:ICL4310 IMH4307:IMH4310 IWD4307:IWD4310 JFZ4307:JFZ4310 JPV4307:JPV4310 JZR4307:JZR4310 KJN4307:KJN4310 KTJ4307:KTJ4310 LDF4307:LDF4310 LNB4307:LNB4310 LWX4307:LWX4310 MGT4307:MGT4310 MQP4307:MQP4310 NAL4307:NAL4310 NKH4307:NKH4310 NUD4307:NUD4310 ODZ4307:ODZ4310 ONV4307:ONV4310 OXR4307:OXR4310 PHN4307:PHN4310 PRJ4307:PRJ4310 QBF4307:QBF4310 QLB4307:QLB4310 QUX4307:QUX4310 RET4307:RET4310 ROP4307:ROP4310 RYL4307:RYL4310 SIH4307:SIH4310 SSD4307:SSD4310 TBZ4307:TBZ4310 TLV4307:TLV4310 TVR4307:TVR4310 UFN4307:UFN4310 UPJ4307:UPJ4310 UZF4307:UZF4310 VJB4307:VJB4310 VSX4307:VSX4310 WCT4307:WCT4310 WMP4307:WMP4310 WWL4307:WWL4310 AD4396:AD4398 JZ4396:JZ4398 TV4396:TV4398 ADR4396:ADR4398 ANN4396:ANN4398 AXJ4396:AXJ4398 BHF4396:BHF4398 BRB4396:BRB4398 CAX4396:CAX4398 CKT4396:CKT4398 CUP4396:CUP4398 DEL4396:DEL4398 DOH4396:DOH4398 DYD4396:DYD4398 EHZ4396:EHZ4398 ERV4396:ERV4398 FBR4396:FBR4398 FLN4396:FLN4398 FVJ4396:FVJ4398 GFF4396:GFF4398 GPB4396:GPB4398 GYX4396:GYX4398 HIT4396:HIT4398 HSP4396:HSP4398 ICL4396:ICL4398 IMH4396:IMH4398 IWD4396:IWD4398 JFZ4396:JFZ4398 JPV4396:JPV4398 JZR4396:JZR4398 KJN4396:KJN4398 KTJ4396:KTJ4398 LDF4396:LDF4398 LNB4396:LNB4398 LWX4396:LWX4398 MGT4396:MGT4398 MQP4396:MQP4398 NAL4396:NAL4398 NKH4396:NKH4398 NUD4396:NUD4398 ODZ4396:ODZ4398 ONV4396:ONV4398 OXR4396:OXR4398 PHN4396:PHN4398 PRJ4396:PRJ4398 QBF4396:QBF4398 QLB4396:QLB4398 QUX4396:QUX4398 RET4396:RET4398 ROP4396:ROP4398 RYL4396:RYL4398 SIH4396:SIH4398 SSD4396:SSD4398 TBZ4396:TBZ4398 TLV4396:TLV4398 TVR4396:TVR4398 UFN4396:UFN4398 UPJ4396:UPJ4398 UZF4396:UZF4398 VJB4396:VJB4398 VSX4396:VSX4398 WCT4396:WCT4398 WMP4396:WMP4398 WWL4396:WWL4398 AD4467:AD4471 JZ4467:JZ4470 TV4467:TV4470 ADR4467:ADR4470 ANN4467:ANN4470 AXJ4467:AXJ4470 BHF4467:BHF4470 BRB4467:BRB4470 CAX4467:CAX4470 CKT4467:CKT4470 CUP4467:CUP4470 DEL4467:DEL4470 DOH4467:DOH4470 DYD4467:DYD4470 EHZ4467:EHZ4470 ERV4467:ERV4470 FBR4467:FBR4470 FLN4467:FLN4470 FVJ4467:FVJ4470 GFF4467:GFF4470 GPB4467:GPB4470 GYX4467:GYX4470 HIT4467:HIT4470 HSP4467:HSP4470 ICL4467:ICL4470 IMH4467:IMH4470 IWD4467:IWD4470 JFZ4467:JFZ4470 JPV4467:JPV4470 JZR4467:JZR4470 KJN4467:KJN4470 KTJ4467:KTJ4470 LDF4467:LDF4470 LNB4467:LNB4470 LWX4467:LWX4470 MGT4467:MGT4470 MQP4467:MQP4470 NAL4467:NAL4470 NKH4467:NKH4470 NUD4467:NUD4470 ODZ4467:ODZ4470 ONV4467:ONV4470 OXR4467:OXR4470 PHN4467:PHN4470 PRJ4467:PRJ4470 QBF4467:QBF4470 QLB4467:QLB4470 QUX4467:QUX4470 RET4467:RET4470 ROP4467:ROP4470 RYL4467:RYL4470 SIH4467:SIH4470 SSD4467:SSD4470 TBZ4467:TBZ4470 TLV4467:TLV4470 TVR4467:TVR4470 UFN4467:UFN4470 UPJ4467:UPJ4470 UZF4467:UZF4470 VJB4467:VJB4470 VSX4467:VSX4470 WCT4467:WCT4470 WMP4467:WMP4470 WWL4467:WWL4470 AD4523:AD4525 JZ4523:JZ4525 TV4523:TV4525 ADR4523:ADR4525 ANN4523:ANN4525 AXJ4523:AXJ4525 BHF4523:BHF4525 BRB4523:BRB4525 CAX4523:CAX4525 CKT4523:CKT4525 CUP4523:CUP4525 DEL4523:DEL4525 DOH4523:DOH4525 DYD4523:DYD4525 EHZ4523:EHZ4525 ERV4523:ERV4525 FBR4523:FBR4525 FLN4523:FLN4525 FVJ4523:FVJ4525 GFF4523:GFF4525 GPB4523:GPB4525 GYX4523:GYX4525 HIT4523:HIT4525 HSP4523:HSP4525 ICL4523:ICL4525 IMH4523:IMH4525 IWD4523:IWD4525 JFZ4523:JFZ4525 JPV4523:JPV4525 JZR4523:JZR4525 KJN4523:KJN4525 KTJ4523:KTJ4525 LDF4523:LDF4525 LNB4523:LNB4525 LWX4523:LWX4525 MGT4523:MGT4525 MQP4523:MQP4525 NAL4523:NAL4525 NKH4523:NKH4525 NUD4523:NUD4525 ODZ4523:ODZ4525 ONV4523:ONV4525 OXR4523:OXR4525 PHN4523:PHN4525 PRJ4523:PRJ4525 QBF4523:QBF4525 QLB4523:QLB4525 QUX4523:QUX4525 RET4523:RET4525 ROP4523:ROP4525 RYL4523:RYL4525 SIH4523:SIH4525 SSD4523:SSD4525 TBZ4523:TBZ4525 TLV4523:TLV4525 TVR4523:TVR4525 UFN4523:UFN4525 UPJ4523:UPJ4525 UZF4523:UZF4525 VJB4523:VJB4525 VSX4523:VSX4525 WCT4523:WCT4525 WMP4523:WMP4525 WWL4523:WWL4525 WMP8004:WMP8006 JZ4613:JZ4615 TV4613:TV4615 ADR4613:ADR4615 ANN4613:ANN4615 AXJ4613:AXJ4615 BHF4613:BHF4615 BRB4613:BRB4615 CAX4613:CAX4615 CKT4613:CKT4615 CUP4613:CUP4615 DEL4613:DEL4615 DOH4613:DOH4615 DYD4613:DYD4615 EHZ4613:EHZ4615 ERV4613:ERV4615 FBR4613:FBR4615 FLN4613:FLN4615 FVJ4613:FVJ4615 GFF4613:GFF4615 GPB4613:GPB4615 GYX4613:GYX4615 HIT4613:HIT4615 HSP4613:HSP4615 ICL4613:ICL4615 IMH4613:IMH4615 IWD4613:IWD4615 JFZ4613:JFZ4615 JPV4613:JPV4615 JZR4613:JZR4615 KJN4613:KJN4615 KTJ4613:KTJ4615 LDF4613:LDF4615 LNB4613:LNB4615 LWX4613:LWX4615 MGT4613:MGT4615 MQP4613:MQP4615 NAL4613:NAL4615 NKH4613:NKH4615 NUD4613:NUD4615 ODZ4613:ODZ4615 ONV4613:ONV4615 OXR4613:OXR4615 PHN4613:PHN4615 PRJ4613:PRJ4615 QBF4613:QBF4615 QLB4613:QLB4615 QUX4613:QUX4615 RET4613:RET4615 ROP4613:ROP4615 RYL4613:RYL4615 SIH4613:SIH4615 SSD4613:SSD4615 TBZ4613:TBZ4615 TLV4613:TLV4615 TVR4613:TVR4615 UFN4613:UFN4615 UPJ4613:UPJ4615 UZF4613:UZF4615 VJB4613:VJB4615 VSX4613:VSX4615 WCT4613:WCT4615 WMP4613:WMP4615 WWL4613:WWL4615 WWL8004:WWL8006 JZ4725:JZ4730 TV4725:TV4730 ADR4725:ADR4730 ANN4725:ANN4730 AXJ4725:AXJ4730 BHF4725:BHF4730 BRB4725:BRB4730 CAX4725:CAX4730 CKT4725:CKT4730 CUP4725:CUP4730 DEL4725:DEL4730 DOH4725:DOH4730 DYD4725:DYD4730 EHZ4725:EHZ4730 ERV4725:ERV4730 FBR4725:FBR4730 FLN4725:FLN4730 FVJ4725:FVJ4730 GFF4725:GFF4730 GPB4725:GPB4730 GYX4725:GYX4730 HIT4725:HIT4730 HSP4725:HSP4730 ICL4725:ICL4730 IMH4725:IMH4730 IWD4725:IWD4730 JFZ4725:JFZ4730 JPV4725:JPV4730 JZR4725:JZR4730 KJN4725:KJN4730 KTJ4725:KTJ4730 LDF4725:LDF4730 LNB4725:LNB4730 LWX4725:LWX4730 MGT4725:MGT4730 MQP4725:MQP4730 NAL4725:NAL4730 NKH4725:NKH4730 NUD4725:NUD4730 ODZ4725:ODZ4730 ONV4725:ONV4730 OXR4725:OXR4730 PHN4725:PHN4730 PRJ4725:PRJ4730 QBF4725:QBF4730 QLB4725:QLB4730 QUX4725:QUX4730 RET4725:RET4730 ROP4725:ROP4730 RYL4725:RYL4730 SIH4725:SIH4730 SSD4725:SSD4730 TBZ4725:TBZ4730 TLV4725:TLV4730 TVR4725:TVR4730 UFN4725:UFN4730 UPJ4725:UPJ4730 UZF4725:UZF4730 VJB4725:VJB4730 VSX4725:VSX4730 WCT4725:WCT4730 WMP4725:WMP4730 WWL4725:WWL4730 AD4833:AD4838 JZ4833:JZ4838 TV4833:TV4838 ADR4833:ADR4838 ANN4833:ANN4838 AXJ4833:AXJ4838 BHF4833:BHF4838 BRB4833:BRB4838 CAX4833:CAX4838 CKT4833:CKT4838 CUP4833:CUP4838 DEL4833:DEL4838 DOH4833:DOH4838 DYD4833:DYD4838 EHZ4833:EHZ4838 ERV4833:ERV4838 FBR4833:FBR4838 FLN4833:FLN4838 FVJ4833:FVJ4838 GFF4833:GFF4838 GPB4833:GPB4838 GYX4833:GYX4838 HIT4833:HIT4838 HSP4833:HSP4838 ICL4833:ICL4838 IMH4833:IMH4838 IWD4833:IWD4838 JFZ4833:JFZ4838 JPV4833:JPV4838 JZR4833:JZR4838 KJN4833:KJN4838 KTJ4833:KTJ4838 LDF4833:LDF4838 LNB4833:LNB4838 LWX4833:LWX4838 MGT4833:MGT4838 MQP4833:MQP4838 NAL4833:NAL4838 NKH4833:NKH4838 NUD4833:NUD4838 ODZ4833:ODZ4838 ONV4833:ONV4838 OXR4833:OXR4838 PHN4833:PHN4838 PRJ4833:PRJ4838 QBF4833:QBF4838 QLB4833:QLB4838 QUX4833:QUX4838 RET4833:RET4838 ROP4833:ROP4838 RYL4833:RYL4838 SIH4833:SIH4838 SSD4833:SSD4838 TBZ4833:TBZ4838 TLV4833:TLV4838 TVR4833:TVR4838 UFN4833:UFN4838 UPJ4833:UPJ4838 UZF4833:UZF4838 VJB4833:VJB4838 VSX4833:VSX4838 WCT4833:WCT4838 WMP4833:WMP4838 WWL4833:WWL4838 AD5041 JZ4959:JZ4962 TV4959:TV4962 ADR4959:ADR4962 ANN4959:ANN4962 AXJ4959:AXJ4962 BHF4959:BHF4962 BRB4959:BRB4962 CAX4959:CAX4962 CKT4959:CKT4962 CUP4959:CUP4962 DEL4959:DEL4962 DOH4959:DOH4962 DYD4959:DYD4962 EHZ4959:EHZ4962 ERV4959:ERV4962 FBR4959:FBR4962 FLN4959:FLN4962 FVJ4959:FVJ4962 GFF4959:GFF4962 GPB4959:GPB4962 GYX4959:GYX4962 HIT4959:HIT4962 HSP4959:HSP4962 ICL4959:ICL4962 IMH4959:IMH4962 IWD4959:IWD4962 JFZ4959:JFZ4962 JPV4959:JPV4962 JZR4959:JZR4962 KJN4959:KJN4962 KTJ4959:KTJ4962 LDF4959:LDF4962 LNB4959:LNB4962 LWX4959:LWX4962 MGT4959:MGT4962 MQP4959:MQP4962 NAL4959:NAL4962 NKH4959:NKH4962 NUD4959:NUD4962 ODZ4959:ODZ4962 ONV4959:ONV4962 OXR4959:OXR4962 PHN4959:PHN4962 PRJ4959:PRJ4962 QBF4959:QBF4962 QLB4959:QLB4962 QUX4959:QUX4962 RET4959:RET4962 ROP4959:ROP4962 RYL4959:RYL4962 SIH4959:SIH4962 SSD4959:SSD4962 TBZ4959:TBZ4962 TLV4959:TLV4962 TVR4959:TVR4962 UFN4959:UFN4962 UPJ4959:UPJ4962 UZF4959:UZF4962 VJB4959:VJB4962 VSX4959:VSX4962 WCT4959:WCT4962 WMP4959:WMP4962 WWL4959:WWL4962 AD4456:AD4458 JZ5040:JZ5043 TV5040:TV5043 ADR5040:ADR5043 ANN5040:ANN5043 AXJ5040:AXJ5043 BHF5040:BHF5043 BRB5040:BRB5043 CAX5040:CAX5043 CKT5040:CKT5043 CUP5040:CUP5043 DEL5040:DEL5043 DOH5040:DOH5043 DYD5040:DYD5043 EHZ5040:EHZ5043 ERV5040:ERV5043 FBR5040:FBR5043 FLN5040:FLN5043 FVJ5040:FVJ5043 GFF5040:GFF5043 GPB5040:GPB5043 GYX5040:GYX5043 HIT5040:HIT5043 HSP5040:HSP5043 ICL5040:ICL5043 IMH5040:IMH5043 IWD5040:IWD5043 JFZ5040:JFZ5043 JPV5040:JPV5043 JZR5040:JZR5043 KJN5040:KJN5043 KTJ5040:KTJ5043 LDF5040:LDF5043 LNB5040:LNB5043 LWX5040:LWX5043 MGT5040:MGT5043 MQP5040:MQP5043 NAL5040:NAL5043 NKH5040:NKH5043 NUD5040:NUD5043 ODZ5040:ODZ5043 ONV5040:ONV5043 OXR5040:OXR5043 PHN5040:PHN5043 PRJ5040:PRJ5043 QBF5040:QBF5043 QLB5040:QLB5043 QUX5040:QUX5043 RET5040:RET5043 ROP5040:ROP5043 RYL5040:RYL5043 SIH5040:SIH5043 SSD5040:SSD5043 TBZ5040:TBZ5043 TLV5040:TLV5043 TVR5040:TVR5043 UFN5040:UFN5043 UPJ5040:UPJ5043 UZF5040:UZF5043 VJB5040:VJB5043 VSX5040:VSX5043 WCT5040:WCT5043 WMP5040:WMP5043 WWL5040:WWL5043 AD5093 JZ5093 TV5093 ADR5093 ANN5093 AXJ5093 BHF5093 BRB5093 CAX5093 CKT5093 CUP5093 DEL5093 DOH5093 DYD5093 EHZ5093 ERV5093 FBR5093 FLN5093 FVJ5093 GFF5093 GPB5093 GYX5093 HIT5093 HSP5093 ICL5093 IMH5093 IWD5093 JFZ5093 JPV5093 JZR5093 KJN5093 KTJ5093 LDF5093 LNB5093 LWX5093 MGT5093 MQP5093 NAL5093 NKH5093 NUD5093 ODZ5093 ONV5093 OXR5093 PHN5093 PRJ5093 QBF5093 QLB5093 QUX5093 RET5093 ROP5093 RYL5093 SIH5093 SSD5093 TBZ5093 TLV5093 TVR5093 UFN5093 UPJ5093 UZF5093 VJB5093 VSX5093 WCT5093 WMP5093 WWL5093 JZ5128:JZ5130 TV5128:TV5130 ADR5128:ADR5130 ANN5128:ANN5130 AXJ5128:AXJ5130 BHF5128:BHF5130 BRB5128:BRB5130 CAX5128:CAX5130 CKT5128:CKT5130 CUP5128:CUP5130 DEL5128:DEL5130 DOH5128:DOH5130 DYD5128:DYD5130 EHZ5128:EHZ5130 ERV5128:ERV5130 FBR5128:FBR5130 FLN5128:FLN5130 FVJ5128:FVJ5130 GFF5128:GFF5130 GPB5128:GPB5130 GYX5128:GYX5130 HIT5128:HIT5130 HSP5128:HSP5130 ICL5128:ICL5130 IMH5128:IMH5130 IWD5128:IWD5130 JFZ5128:JFZ5130 JPV5128:JPV5130 JZR5128:JZR5130 KJN5128:KJN5130 KTJ5128:KTJ5130 LDF5128:LDF5130 LNB5128:LNB5130 LWX5128:LWX5130 MGT5128:MGT5130 MQP5128:MQP5130 NAL5128:NAL5130 NKH5128:NKH5130 NUD5128:NUD5130 ODZ5128:ODZ5130 ONV5128:ONV5130 OXR5128:OXR5130 PHN5128:PHN5130 PRJ5128:PRJ5130 QBF5128:QBF5130 QLB5128:QLB5130 QUX5128:QUX5130 RET5128:RET5130 ROP5128:ROP5130 RYL5128:RYL5130 SIH5128:SIH5130 SSD5128:SSD5130 TBZ5128:TBZ5130 TLV5128:TLV5130 TVR5128:TVR5130 UFN5128:UFN5130 UPJ5128:UPJ5130 UZF5128:UZF5130 VJB5128:VJB5130 VSX5128:VSX5130 WCT5128:WCT5130 WMP5128:WMP5130 WWL5128:WWL5130 AD5212:AD5215 JZ5212:JZ5215 TV5212:TV5215 ADR5212:ADR5215 ANN5212:ANN5215 AXJ5212:AXJ5215 BHF5212:BHF5215 BRB5212:BRB5215 CAX5212:CAX5215 CKT5212:CKT5215 CUP5212:CUP5215 DEL5212:DEL5215 DOH5212:DOH5215 DYD5212:DYD5215 EHZ5212:EHZ5215 ERV5212:ERV5215 FBR5212:FBR5215 FLN5212:FLN5215 FVJ5212:FVJ5215 GFF5212:GFF5215 GPB5212:GPB5215 GYX5212:GYX5215 HIT5212:HIT5215 HSP5212:HSP5215 ICL5212:ICL5215 IMH5212:IMH5215 IWD5212:IWD5215 JFZ5212:JFZ5215 JPV5212:JPV5215 JZR5212:JZR5215 KJN5212:KJN5215 KTJ5212:KTJ5215 LDF5212:LDF5215 LNB5212:LNB5215 LWX5212:LWX5215 MGT5212:MGT5215 MQP5212:MQP5215 NAL5212:NAL5215 NKH5212:NKH5215 NUD5212:NUD5215 ODZ5212:ODZ5215 ONV5212:ONV5215 OXR5212:OXR5215 PHN5212:PHN5215 PRJ5212:PRJ5215 QBF5212:QBF5215 QLB5212:QLB5215 QUX5212:QUX5215 RET5212:RET5215 ROP5212:ROP5215 RYL5212:RYL5215 SIH5212:SIH5215 SSD5212:SSD5215 TBZ5212:TBZ5215 TLV5212:TLV5215 TVR5212:TVR5215 UFN5212:UFN5215 UPJ5212:UPJ5215 UZF5212:UZF5215 VJB5212:VJB5215 VSX5212:VSX5215 WCT5212:WCT5215 WMP5212:WMP5215 WWL5212:WWL5215 AD5295:AD5297 JZ5295:JZ5297 TV5295:TV5297 ADR5295:ADR5297 ANN5295:ANN5297 AXJ5295:AXJ5297 BHF5295:BHF5297 BRB5295:BRB5297 CAX5295:CAX5297 CKT5295:CKT5297 CUP5295:CUP5297 DEL5295:DEL5297 DOH5295:DOH5297 DYD5295:DYD5297 EHZ5295:EHZ5297 ERV5295:ERV5297 FBR5295:FBR5297 FLN5295:FLN5297 FVJ5295:FVJ5297 GFF5295:GFF5297 GPB5295:GPB5297 GYX5295:GYX5297 HIT5295:HIT5297 HSP5295:HSP5297 ICL5295:ICL5297 IMH5295:IMH5297 IWD5295:IWD5297 JFZ5295:JFZ5297 JPV5295:JPV5297 JZR5295:JZR5297 KJN5295:KJN5297 KTJ5295:KTJ5297 LDF5295:LDF5297 LNB5295:LNB5297 LWX5295:LWX5297 MGT5295:MGT5297 MQP5295:MQP5297 NAL5295:NAL5297 NKH5295:NKH5297 NUD5295:NUD5297 ODZ5295:ODZ5297 ONV5295:ONV5297 OXR5295:OXR5297 PHN5295:PHN5297 PRJ5295:PRJ5297 QBF5295:QBF5297 QLB5295:QLB5297 QUX5295:QUX5297 RET5295:RET5297 ROP5295:ROP5297 RYL5295:RYL5297 SIH5295:SIH5297 SSD5295:SSD5297 TBZ5295:TBZ5297 TLV5295:TLV5297 TVR5295:TVR5297 UFN5295:UFN5297 UPJ5295:UPJ5297 UZF5295:UZF5297 VJB5295:VJB5297 VSX5295:VSX5297 WCT5295:WCT5297 WMP5295:WMP5297 WWL5295:WWL5297 AD4450 JZ5388:JZ5392 TV5388:TV5392 ADR5388:ADR5392 ANN5388:ANN5392 AXJ5388:AXJ5392 BHF5388:BHF5392 BRB5388:BRB5392 CAX5388:CAX5392 CKT5388:CKT5392 CUP5388:CUP5392 DEL5388:DEL5392 DOH5388:DOH5392 DYD5388:DYD5392 EHZ5388:EHZ5392 ERV5388:ERV5392 FBR5388:FBR5392 FLN5388:FLN5392 FVJ5388:FVJ5392 GFF5388:GFF5392 GPB5388:GPB5392 GYX5388:GYX5392 HIT5388:HIT5392 HSP5388:HSP5392 ICL5388:ICL5392 IMH5388:IMH5392 IWD5388:IWD5392 JFZ5388:JFZ5392 JPV5388:JPV5392 JZR5388:JZR5392 KJN5388:KJN5392 KTJ5388:KTJ5392 LDF5388:LDF5392 LNB5388:LNB5392 LWX5388:LWX5392 MGT5388:MGT5392 MQP5388:MQP5392 NAL5388:NAL5392 NKH5388:NKH5392 NUD5388:NUD5392 ODZ5388:ODZ5392 ONV5388:ONV5392 OXR5388:OXR5392 PHN5388:PHN5392 PRJ5388:PRJ5392 QBF5388:QBF5392 QLB5388:QLB5392 QUX5388:QUX5392 RET5388:RET5392 ROP5388:ROP5392 RYL5388:RYL5392 SIH5388:SIH5392 SSD5388:SSD5392 TBZ5388:TBZ5392 TLV5388:TLV5392 TVR5388:TVR5392 UFN5388:UFN5392 UPJ5388:UPJ5392 UZF5388:UZF5392 VJB5388:VJB5392 VSX5388:VSX5392 WCT5388:WCT5392 WMP5388:WMP5392 WWL5388:WWL5392 AD5451:AD5453 JZ5451:JZ5453 TV5451:TV5453 ADR5451:ADR5453 ANN5451:ANN5453 AXJ5451:AXJ5453 BHF5451:BHF5453 BRB5451:BRB5453 CAX5451:CAX5453 CKT5451:CKT5453 CUP5451:CUP5453 DEL5451:DEL5453 DOH5451:DOH5453 DYD5451:DYD5453 EHZ5451:EHZ5453 ERV5451:ERV5453 FBR5451:FBR5453 FLN5451:FLN5453 FVJ5451:FVJ5453 GFF5451:GFF5453 GPB5451:GPB5453 GYX5451:GYX5453 HIT5451:HIT5453 HSP5451:HSP5453 ICL5451:ICL5453 IMH5451:IMH5453 IWD5451:IWD5453 JFZ5451:JFZ5453 JPV5451:JPV5453 JZR5451:JZR5453 KJN5451:KJN5453 KTJ5451:KTJ5453 LDF5451:LDF5453 LNB5451:LNB5453 LWX5451:LWX5453 MGT5451:MGT5453 MQP5451:MQP5453 NAL5451:NAL5453 NKH5451:NKH5453 NUD5451:NUD5453 ODZ5451:ODZ5453 ONV5451:ONV5453 OXR5451:OXR5453 PHN5451:PHN5453 PRJ5451:PRJ5453 QBF5451:QBF5453 QLB5451:QLB5453 QUX5451:QUX5453 RET5451:RET5453 ROP5451:ROP5453 RYL5451:RYL5453 SIH5451:SIH5453 SSD5451:SSD5453 TBZ5451:TBZ5453 TLV5451:TLV5453 TVR5451:TVR5453 UFN5451:UFN5453 UPJ5451:UPJ5453 UZF5451:UZF5453 VJB5451:VJB5453 VSX5451:VSX5453 WCT5451:WCT5453 WMP5451:WMP5453 WWL5451:WWL5453 AD5516:AD5519 JZ5516:JZ5519 TV5516:TV5519 ADR5516:ADR5519 ANN5516:ANN5519 AXJ5516:AXJ5519 BHF5516:BHF5519 BRB5516:BRB5519 CAX5516:CAX5519 CKT5516:CKT5519 CUP5516:CUP5519 DEL5516:DEL5519 DOH5516:DOH5519 DYD5516:DYD5519 EHZ5516:EHZ5519 ERV5516:ERV5519 FBR5516:FBR5519 FLN5516:FLN5519 FVJ5516:FVJ5519 GFF5516:GFF5519 GPB5516:GPB5519 GYX5516:GYX5519 HIT5516:HIT5519 HSP5516:HSP5519 ICL5516:ICL5519 IMH5516:IMH5519 IWD5516:IWD5519 JFZ5516:JFZ5519 JPV5516:JPV5519 JZR5516:JZR5519 KJN5516:KJN5519 KTJ5516:KTJ5519 LDF5516:LDF5519 LNB5516:LNB5519 LWX5516:LWX5519 MGT5516:MGT5519 MQP5516:MQP5519 NAL5516:NAL5519 NKH5516:NKH5519 NUD5516:NUD5519 ODZ5516:ODZ5519 ONV5516:ONV5519 OXR5516:OXR5519 PHN5516:PHN5519 PRJ5516:PRJ5519 QBF5516:QBF5519 QLB5516:QLB5519 QUX5516:QUX5519 RET5516:RET5519 ROP5516:ROP5519 RYL5516:RYL5519 SIH5516:SIH5519 SSD5516:SSD5519 TBZ5516:TBZ5519 TLV5516:TLV5519 TVR5516:TVR5519 UFN5516:UFN5519 UPJ5516:UPJ5519 UZF5516:UZF5519 VJB5516:VJB5519 VSX5516:VSX5519 WCT5516:WCT5519 WMP5516:WMP5519 WWL5516:WWL5519 JZ5699:JZ5720 TV5699:TV5720 ADR5699:ADR5720 ANN5699:ANN5720 AXJ5699:AXJ5720 BHF5699:BHF5720 BRB5699:BRB5720 CAX5699:CAX5720 CKT5699:CKT5720 CUP5699:CUP5720 DEL5699:DEL5720 DOH5699:DOH5720 DYD5699:DYD5720 EHZ5699:EHZ5720 ERV5699:ERV5720 FBR5699:FBR5720 FLN5699:FLN5720 FVJ5699:FVJ5720 GFF5699:GFF5720 GPB5699:GPB5720 GYX5699:GYX5720 HIT5699:HIT5720 HSP5699:HSP5720 ICL5699:ICL5720 IMH5699:IMH5720 IWD5699:IWD5720 JFZ5699:JFZ5720 JPV5699:JPV5720 JZR5699:JZR5720 KJN5699:KJN5720 KTJ5699:KTJ5720 LDF5699:LDF5720 LNB5699:LNB5720 LWX5699:LWX5720 MGT5699:MGT5720 MQP5699:MQP5720 NAL5699:NAL5720 NKH5699:NKH5720 NUD5699:NUD5720 ODZ5699:ODZ5720 ONV5699:ONV5720 OXR5699:OXR5720 PHN5699:PHN5720 PRJ5699:PRJ5720 QBF5699:QBF5720 QLB5699:QLB5720 QUX5699:QUX5720 RET5699:RET5720 ROP5699:ROP5720 RYL5699:RYL5720 SIH5699:SIH5720 SSD5699:SSD5720 TBZ5699:TBZ5720 TLV5699:TLV5720 TVR5699:TVR5720 UFN5699:UFN5720 UPJ5699:UPJ5720 UZF5699:UZF5720 VJB5699:VJB5720 VSX5699:VSX5720 WCT5699:WCT5720 WMP5699:WMP5720 WWL5699:WWL5720 AD4494:AD4496 AD5043 VSX7217:VSX7219 WCT7539:WCT7542 WWL7217:WWL7219 VJB7217:VJB7219 WMP7217:WMP7219 WCT7217:WCT7219 JZ7660:JZ7661 TV7660:TV7661 ADR7660:ADR7661 ANN7660:ANN7661 AXJ7660:AXJ7661 BHF7660:BHF7661 BRB7660:BRB7661 CAX7660:CAX7661 CKT7660:CKT7661 CUP7660:CUP7661 DEL7660:DEL7661 DOH7660:DOH7661 DYD7660:DYD7661 EHZ7660:EHZ7661 ERV7660:ERV7661 FBR7660:FBR7661 FLN7660:FLN7661 FVJ7660:FVJ7661 GFF7660:GFF7661 GPB7660:GPB7661 GYX7660:GYX7661 HIT7660:HIT7661 HSP7660:HSP7661 ICL7660:ICL7661 IMH7660:IMH7661 IWD7660:IWD7661 JFZ7660:JFZ7661 JPV7660:JPV7661 JZR7660:JZR7661 KJN7660:KJN7661 KTJ7660:KTJ7661 LDF7660:LDF7661 LNB7660:LNB7661 LWX7660:LWX7661 MGT7660:MGT7661 MQP7660:MQP7661 NAL7660:NAL7661 NKH7660:NKH7661 NUD7660:NUD7661 ODZ7660:ODZ7661 ONV7660:ONV7661 OXR7660:OXR7661 PHN7660:PHN7661 PRJ7660:PRJ7661 QBF7660:QBF7661 QLB7660:QLB7661 QUX7660:QUX7661 RET7660:RET7661 ROP7660:ROP7661 RYL7660:RYL7661 SIH7660:SIH7661 SSD7660:SSD7661 TBZ7660:TBZ7661 TLV7660:TLV7661 TVR7660:TVR7661 UFN7660:UFN7661 UPJ7660:UPJ7661 UZF7660:UZF7661 VJB7660:VJB7661 VSX7660:VSX7661 WCT7660:WCT7661 WMP7660:WMP7661 WWL7660:WWL7661 AD7895:AD7899 JZ7895:JZ7899 TV7895:TV7899 ADR7895:ADR7899 ANN7895:ANN7899 AXJ7895:AXJ7899 BHF7895:BHF7899 BRB7895:BRB7899 CAX7895:CAX7899 CKT7895:CKT7899 CUP7895:CUP7899 DEL7895:DEL7899 DOH7895:DOH7899 DYD7895:DYD7899 EHZ7895:EHZ7899 ERV7895:ERV7899 FBR7895:FBR7899 FLN7895:FLN7899 FVJ7895:FVJ7899 GFF7895:GFF7899 GPB7895:GPB7899 GYX7895:GYX7899 HIT7895:HIT7899 HSP7895:HSP7899 ICL7895:ICL7899 IMH7895:IMH7899 IWD7895:IWD7899 JFZ7895:JFZ7899 JPV7895:JPV7899 JZR7895:JZR7899 KJN7895:KJN7899 KTJ7895:KTJ7899 LDF7895:LDF7899 LNB7895:LNB7899 LWX7895:LWX7899 MGT7895:MGT7899 MQP7895:MQP7899 NAL7895:NAL7899 NKH7895:NKH7899 NUD7895:NUD7899 ODZ7895:ODZ7899 ONV7895:ONV7899 OXR7895:OXR7899 PHN7895:PHN7899 PRJ7895:PRJ7899 QBF7895:QBF7899 QLB7895:QLB7899 QUX7895:QUX7899 RET7895:RET7899 ROP7895:ROP7899 RYL7895:RYL7899 SIH7895:SIH7899 SSD7895:SSD7899 TBZ7895:TBZ7899 TLV7895:TLV7899 TVR7895:TVR7899 UFN7895:UFN7899 UPJ7895:UPJ7899 UZF7895:UZF7899 VJB7895:VJB7899 VSX7895:VSX7899 WCT7895:WCT7899 WMP7895:WMP7899 WWL7895:WWL7899 AD8130:AD8132 AD5736:AD5759 JZ5736:JZ5759 TV5736:TV5759 ADR5736:ADR5759 ANN5736:ANN5759 AXJ5736:AXJ5759 BHF5736:BHF5759 BRB5736:BRB5759 CAX5736:CAX5759 CKT5736:CKT5759 CUP5736:CUP5759 DEL5736:DEL5759 DOH5736:DOH5759 DYD5736:DYD5759 EHZ5736:EHZ5759 ERV5736:ERV5759 FBR5736:FBR5759 FLN5736:FLN5759 FVJ5736:FVJ5759 GFF5736:GFF5759 GPB5736:GPB5759 GYX5736:GYX5759 HIT5736:HIT5759 HSP5736:HSP5759 ICL5736:ICL5759 IMH5736:IMH5759 IWD5736:IWD5759 JFZ5736:JFZ5759 JPV5736:JPV5759 JZR5736:JZR5759 KJN5736:KJN5759 KTJ5736:KTJ5759 LDF5736:LDF5759 LNB5736:LNB5759 LWX5736:LWX5759 MGT5736:MGT5759 MQP5736:MQP5759 NAL5736:NAL5759 NKH5736:NKH5759 NUD5736:NUD5759 ODZ5736:ODZ5759 ONV5736:ONV5759 OXR5736:OXR5759 PHN5736:PHN5759 PRJ5736:PRJ5759 QBF5736:QBF5759 QLB5736:QLB5759 QUX5736:QUX5759 RET5736:RET5759 ROP5736:ROP5759 RYL5736:RYL5759 SIH5736:SIH5759 SSD5736:SSD5759 TBZ5736:TBZ5759 TLV5736:TLV5759 TVR5736:TVR5759 UFN5736:UFN5759 UPJ5736:UPJ5759 UZF5736:UZF5759 VJB5736:VJB5759 VSX5736:VSX5759 WCT5736:WCT5759 WMP5736:WMP5759 WWL5736:WWL5759 AD7183:AD7185 JZ7183:JZ7185 TV7183:TV7185 ADR7183:ADR7185 ANN7183:ANN7185 AXJ7183:AXJ7185 BHF7183:BHF7185 BRB7183:BRB7185 CAX7183:CAX7185 CKT7183:CKT7185 CUP7183:CUP7185 DEL7183:DEL7185 DOH7183:DOH7185 DYD7183:DYD7185 EHZ7183:EHZ7185 ERV7183:ERV7185 FBR7183:FBR7185 FLN7183:FLN7185 FVJ7183:FVJ7185 GFF7183:GFF7185 GPB7183:GPB7185 GYX7183:GYX7185 HIT7183:HIT7185 HSP7183:HSP7185 ICL7183:ICL7185 IMH7183:IMH7185 IWD7183:IWD7185 JFZ7183:JFZ7185 JPV7183:JPV7185 JZR7183:JZR7185 KJN7183:KJN7185 KTJ7183:KTJ7185 LDF7183:LDF7185 LNB7183:LNB7185 LWX7183:LWX7185 MGT7183:MGT7185 MQP7183:MQP7185 NAL7183:NAL7185 NKH7183:NKH7185 NUD7183:NUD7185 ODZ7183:ODZ7185 ONV7183:ONV7185 OXR7183:OXR7185 PHN7183:PHN7185 PRJ7183:PRJ7185 QBF7183:QBF7185 QLB7183:QLB7185 QUX7183:QUX7185 RET7183:RET7185 ROP7183:ROP7185 RYL7183:RYL7185 SIH7183:SIH7185 SSD7183:SSD7185 TBZ7183:TBZ7185 TLV7183:TLV7185 TVR7183:TVR7185 UFN7183:UFN7185 UPJ7183:UPJ7185 UZF7183:UZF7185 VJB7183:VJB7185 VSX7183:VSX7185 WCT7183:WCT7185 WMP7183:WMP7185 WWL7183:WWL7185 AD7189 JZ7189 TV7189 ADR7189 ANN7189 AXJ7189 BHF7189 BRB7189 CAX7189 CKT7189 CUP7189 DEL7189 DOH7189 DYD7189 EHZ7189 ERV7189 FBR7189 FLN7189 FVJ7189 GFF7189 GPB7189 GYX7189 HIT7189 HSP7189 ICL7189 IMH7189 IWD7189 JFZ7189 JPV7189 JZR7189 KJN7189 KTJ7189 LDF7189 LNB7189 LWX7189 MGT7189 MQP7189 NAL7189 NKH7189 NUD7189 ODZ7189 ONV7189 OXR7189 PHN7189 PRJ7189 QBF7189 QLB7189 QUX7189 RET7189 ROP7189 RYL7189 SIH7189 SSD7189 TBZ7189 TLV7189 TVR7189 UFN7189 UPJ7189 UZF7189 VJB7189 VSX7189 WCT7189 WMP7189 WWL7189 AD7217:AD7219 JZ7217:JZ7219 TV7217:TV7219 ADR7217:ADR7219 ANN7217:ANN7219 AXJ7217:AXJ7219 BHF7217:BHF7219 BRB7217:BRB7219 CAX7217:CAX7219 CKT7217:CKT7219 CUP7217:CUP7219 DEL7217:DEL7219 DOH7217:DOH7219 DYD7217:DYD7219 EHZ7217:EHZ7219 ERV7217:ERV7219 FBR7217:FBR7219 FLN7217:FLN7219 FVJ7217:FVJ7219 GFF7217:GFF7219 GPB7217:GPB7219 GYX7217:GYX7219 HIT7217:HIT7219 HSP7217:HSP7219 ICL7217:ICL7219 IMH7217:IMH7219 IWD7217:IWD7219 JFZ7217:JFZ7219 JPV7217:JPV7219 JZR7217:JZR7219 KJN7217:KJN7219 KTJ7217:KTJ7219 LDF7217:LDF7219 LNB7217:LNB7219 LWX7217:LWX7219 MGT7217:MGT7219 MQP7217:MQP7219 NAL7217:NAL7219 NKH7217:NKH7219 NUD7217:NUD7219 ODZ7217:ODZ7219 ONV7217:ONV7219 OXR7217:OXR7219 PHN7217:PHN7219 PRJ7217:PRJ7219 QBF7217:QBF7219 QLB7217:QLB7219 QUX7217:QUX7219 RET7217:RET7219 ROP7217:ROP7219 RYL7217:RYL7219 SIH7217:SIH7219 SSD7217:SSD7219 TBZ7217:TBZ7219 TLV7217:TLV7219 TVR7217:TVR7219 UFN7217:UFN7219 UPJ7217:UPJ7219 UZF7217:UZF7219 AD7605:AD7613 JZ7605:JZ7613 TV7605:TV7613 ADR7605:ADR7613 ANN7605:ANN7613 AXJ7605:AXJ7613 BHF7605:BHF7613 BRB7605:BRB7613 CAX7605:CAX7613 CKT7605:CKT7613 CUP7605:CUP7613 DEL7605:DEL7613 DOH7605:DOH7613 DYD7605:DYD7613 EHZ7605:EHZ7613 ERV7605:ERV7613 FBR7605:FBR7613 FLN7605:FLN7613 FVJ7605:FVJ7613 GFF7605:GFF7613 GPB7605:GPB7613 GYX7605:GYX7613 HIT7605:HIT7613 HSP7605:HSP7613 ICL7605:ICL7613 IMH7605:IMH7613 IWD7605:IWD7613 JFZ7605:JFZ7613 JPV7605:JPV7613 JZR7605:JZR7613 KJN7605:KJN7613 KTJ7605:KTJ7613 LDF7605:LDF7613 LNB7605:LNB7613 LWX7605:LWX7613 MGT7605:MGT7613 MQP7605:MQP7613 NAL7605:NAL7613 NKH7605:NKH7613 NUD7605:NUD7613 ODZ7605:ODZ7613 ONV7605:ONV7613 OXR7605:OXR7613 PHN7605:PHN7613 PRJ7605:PRJ7613 QBF7605:QBF7613 QLB7605:QLB7613 QUX7605:QUX7613 RET7605:RET7613 ROP7605:ROP7613 RYL7605:RYL7613 SIH7605:SIH7613 SSD7605:SSD7613 TBZ7605:TBZ7613 TLV7605:TLV7613 TVR7605:TVR7613 UFN7605:UFN7613 UPJ7605:UPJ7613 UZF7605:UZF7613 VJB7605:VJB7613 VSX7605:VSX7613 WCT7605:WCT7613 WMP7605:WMP7613 WWL7605:WWL7613 AD7308 JZ7308 TV7308 ADR7308 ANN7308 AXJ7308 BHF7308 BRB7308 CAX7308 CKT7308 CUP7308 DEL7308 DOH7308 DYD7308 EHZ7308 ERV7308 FBR7308 FLN7308 FVJ7308 GFF7308 GPB7308 GYX7308 HIT7308 HSP7308 ICL7308 IMH7308 IWD7308 JFZ7308 JPV7308 JZR7308 KJN7308 KTJ7308 LDF7308 LNB7308 LWX7308 MGT7308 MQP7308 NAL7308 NKH7308 NUD7308 ODZ7308 ONV7308 OXR7308 PHN7308 PRJ7308 QBF7308 QLB7308 QUX7308 RET7308 ROP7308 RYL7308 SIH7308 SSD7308 TBZ7308 TLV7308 TVR7308 UFN7308 UPJ7308 UZF7308 VJB7308 VSX7308 WCT7308 WMP7308 WWL7308 WWL7539:WWL7542 JZ7333:JZ7335 TV7333:TV7335 ADR7333:ADR7335 ANN7333:ANN7335 AXJ7333:AXJ7335 BHF7333:BHF7335 BRB7333:BRB7335 CAX7333:CAX7335 CKT7333:CKT7335 CUP7333:CUP7335 DEL7333:DEL7335 DOH7333:DOH7335 DYD7333:DYD7335 EHZ7333:EHZ7335 ERV7333:ERV7335 FBR7333:FBR7335 FLN7333:FLN7335 FVJ7333:FVJ7335 GFF7333:GFF7335 GPB7333:GPB7335 GYX7333:GYX7335 HIT7333:HIT7335 HSP7333:HSP7335 ICL7333:ICL7335 IMH7333:IMH7335 IWD7333:IWD7335 JFZ7333:JFZ7335 JPV7333:JPV7335 JZR7333:JZR7335 KJN7333:KJN7335 KTJ7333:KTJ7335 LDF7333:LDF7335 LNB7333:LNB7335 LWX7333:LWX7335 MGT7333:MGT7335 MQP7333:MQP7335 NAL7333:NAL7335 NKH7333:NKH7335 NUD7333:NUD7335 ODZ7333:ODZ7335 ONV7333:ONV7335 OXR7333:OXR7335 PHN7333:PHN7335 PRJ7333:PRJ7335 QBF7333:QBF7335 QLB7333:QLB7335 QUX7333:QUX7335 RET7333:RET7335 ROP7333:ROP7335 RYL7333:RYL7335 SIH7333:SIH7335 SSD7333:SSD7335 TBZ7333:TBZ7335 TLV7333:TLV7335 TVR7333:TVR7335 UFN7333:UFN7335 UPJ7333:UPJ7335 UZF7333:UZF7335 VJB7333:VJB7335 VSX7333:VSX7335 WCT7333:WCT7335 WMP7333:WMP7335 WWL7333:WWL7335 AD7393:AD7396 JZ7393:JZ7396 TV7393:TV7396 ADR7393:ADR7396 ANN7393:ANN7396 AXJ7393:AXJ7396 BHF7393:BHF7396 BRB7393:BRB7396 CAX7393:CAX7396 CKT7393:CKT7396 CUP7393:CUP7396 DEL7393:DEL7396 DOH7393:DOH7396 DYD7393:DYD7396 EHZ7393:EHZ7396 ERV7393:ERV7396 FBR7393:FBR7396 FLN7393:FLN7396 FVJ7393:FVJ7396 GFF7393:GFF7396 GPB7393:GPB7396 GYX7393:GYX7396 HIT7393:HIT7396 HSP7393:HSP7396 ICL7393:ICL7396 IMH7393:IMH7396 IWD7393:IWD7396 JFZ7393:JFZ7396 JPV7393:JPV7396 JZR7393:JZR7396 KJN7393:KJN7396 KTJ7393:KTJ7396 LDF7393:LDF7396 LNB7393:LNB7396 LWX7393:LWX7396 MGT7393:MGT7396 MQP7393:MQP7396 NAL7393:NAL7396 NKH7393:NKH7396 NUD7393:NUD7396 ODZ7393:ODZ7396 ONV7393:ONV7396 OXR7393:OXR7396 PHN7393:PHN7396 PRJ7393:PRJ7396 QBF7393:QBF7396 QLB7393:QLB7396 QUX7393:QUX7396 RET7393:RET7396 ROP7393:ROP7396 RYL7393:RYL7396 SIH7393:SIH7396 SSD7393:SSD7396 TBZ7393:TBZ7396 TLV7393:TLV7396 TVR7393:TVR7396 UFN7393:UFN7396 UPJ7393:UPJ7396 UZF7393:UZF7396 VJB7393:VJB7396 VSX7393:VSX7396 WCT7393:WCT7396 WMP7393:WMP7396 WWL7393:WWL7396 AD7451:AD7453 JZ7451:JZ7453 TV7451:TV7453 ADR7451:ADR7453 ANN7451:ANN7453 AXJ7451:AXJ7453 BHF7451:BHF7453 BRB7451:BRB7453 CAX7451:CAX7453 CKT7451:CKT7453 CUP7451:CUP7453 DEL7451:DEL7453 DOH7451:DOH7453 DYD7451:DYD7453 EHZ7451:EHZ7453 ERV7451:ERV7453 FBR7451:FBR7453 FLN7451:FLN7453 FVJ7451:FVJ7453 GFF7451:GFF7453 GPB7451:GPB7453 GYX7451:GYX7453 HIT7451:HIT7453 HSP7451:HSP7453 ICL7451:ICL7453 IMH7451:IMH7453 IWD7451:IWD7453 JFZ7451:JFZ7453 JPV7451:JPV7453 JZR7451:JZR7453 KJN7451:KJN7453 KTJ7451:KTJ7453 LDF7451:LDF7453 LNB7451:LNB7453 LWX7451:LWX7453 MGT7451:MGT7453 MQP7451:MQP7453 NAL7451:NAL7453 NKH7451:NKH7453 NUD7451:NUD7453 ODZ7451:ODZ7453 ONV7451:ONV7453 OXR7451:OXR7453 PHN7451:PHN7453 PRJ7451:PRJ7453 QBF7451:QBF7453 QLB7451:QLB7453 QUX7451:QUX7453 RET7451:RET7453 ROP7451:ROP7453 RYL7451:RYL7453 SIH7451:SIH7453 SSD7451:SSD7453 TBZ7451:TBZ7453 TLV7451:TLV7453 TVR7451:TVR7453 UFN7451:UFN7453 UPJ7451:UPJ7453 UZF7451:UZF7453 VJB7451:VJB7453 VSX7451:VSX7453 WCT7451:WCT7453 WMP7451:WMP7453 WWL7451:WWL7453 AD7539:AD7542 JZ7539:JZ7542 TV7539:TV7542 ADR7539:ADR7542 ANN7539:ANN7542 AXJ7539:AXJ7542 BHF7539:BHF7542 BRB7539:BRB7542 CAX7539:CAX7542 CKT7539:CKT7542 CUP7539:CUP7542 DEL7539:DEL7542 DOH7539:DOH7542 DYD7539:DYD7542 EHZ7539:EHZ7542 ERV7539:ERV7542 FBR7539:FBR7542 FLN7539:FLN7542 FVJ7539:FVJ7542 GFF7539:GFF7542 GPB7539:GPB7542 GYX7539:GYX7542 HIT7539:HIT7542 HSP7539:HSP7542 ICL7539:ICL7542 IMH7539:IMH7542 IWD7539:IWD7542 JFZ7539:JFZ7542 JPV7539:JPV7542 JZR7539:JZR7542 KJN7539:KJN7542 KTJ7539:KTJ7542 LDF7539:LDF7542 LNB7539:LNB7542 LWX7539:LWX7542 MGT7539:MGT7542 MQP7539:MQP7542 NAL7539:NAL7542 NKH7539:NKH7542 NUD7539:NUD7542 ODZ7539:ODZ7542 ONV7539:ONV7542 OXR7539:OXR7542 PHN7539:PHN7542 PRJ7539:PRJ7542 QBF7539:QBF7542 QLB7539:QLB7542 QUX7539:QUX7542 RET7539:RET7542 ROP7539:ROP7542 RYL7539:RYL7542 SIH7539:SIH7542 SSD7539:SSD7542 TBZ7539:TBZ7542 TLV7539:TLV7542 TVR7539:TVR7542 UFN7539:UFN7542 UPJ7539:UPJ7542 UZF7539:UZF7542 VJB7539:VJB7542 VSX7539:VSX7542 AD7660 AD5556 AD5585:AD5587 AD5578 AD5582 AD5565:AD5570 AD1455:AD1458" xr:uid="{00000000-0002-0000-0300-000011000000}">
      <formula1>$AD$3:$AD$28</formula1>
    </dataValidation>
    <dataValidation type="list" allowBlank="1" showInputMessage="1" showErrorMessage="1" sqref="U2785 JQ1585:JQ1588 TM1585:TM1588 ADI1585:ADI1588 ANE1585:ANE1588 AXA1585:AXA1588 BGW1585:BGW1588 BQS1585:BQS1588 CAO1585:CAO1588 CKK1585:CKK1588 CUG1585:CUG1588 DEC1585:DEC1588 DNY1585:DNY1588 DXU1585:DXU1588 EHQ1585:EHQ1588 ERM1585:ERM1588 FBI1585:FBI1588 FLE1585:FLE1588 FVA1585:FVA1588 GEW1585:GEW1588 GOS1585:GOS1588 GYO1585:GYO1588 HIK1585:HIK1588 HSG1585:HSG1588 ICC1585:ICC1588 ILY1585:ILY1588 IVU1585:IVU1588 JFQ1585:JFQ1588 JPM1585:JPM1588 JZI1585:JZI1588 KJE1585:KJE1588 KTA1585:KTA1588 LCW1585:LCW1588 LMS1585:LMS1588 LWO1585:LWO1588 MGK1585:MGK1588 MQG1585:MQG1588 NAC1585:NAC1588 NJY1585:NJY1588 NTU1585:NTU1588 ODQ1585:ODQ1588 ONM1585:ONM1588 OXI1585:OXI1588 PHE1585:PHE1588 PRA1585:PRA1588 QAW1585:QAW1588 QKS1585:QKS1588 QUO1585:QUO1588 REK1585:REK1588 ROG1585:ROG1588 RYC1585:RYC1588 SHY1585:SHY1588 SRU1585:SRU1588 TBQ1585:TBQ1588 TLM1585:TLM1588 TVI1585:TVI1588 UFE1585:UFE1588 UPA1585:UPA1588 UYW1585:UYW1588 VIS1585:VIS1588 VSO1585:VSO1588 WCK1585:WCK1588 WMG1585:WMG1588 WWC1585:WWC1588 U1464 JQ1636:JQ1638 TM1636:TM1638 ADI1636:ADI1638 ANE1636:ANE1638 AXA1636:AXA1638 BGW1636:BGW1638 BQS1636:BQS1638 CAO1636:CAO1638 CKK1636:CKK1638 CUG1636:CUG1638 DEC1636:DEC1638 DNY1636:DNY1638 DXU1636:DXU1638 EHQ1636:EHQ1638 ERM1636:ERM1638 FBI1636:FBI1638 FLE1636:FLE1638 FVA1636:FVA1638 GEW1636:GEW1638 GOS1636:GOS1638 GYO1636:GYO1638 HIK1636:HIK1638 HSG1636:HSG1638 ICC1636:ICC1638 ILY1636:ILY1638 IVU1636:IVU1638 JFQ1636:JFQ1638 JPM1636:JPM1638 JZI1636:JZI1638 KJE1636:KJE1638 KTA1636:KTA1638 LCW1636:LCW1638 LMS1636:LMS1638 LWO1636:LWO1638 MGK1636:MGK1638 MQG1636:MQG1638 NAC1636:NAC1638 NJY1636:NJY1638 NTU1636:NTU1638 ODQ1636:ODQ1638 ONM1636:ONM1638 OXI1636:OXI1638 PHE1636:PHE1638 PRA1636:PRA1638 QAW1636:QAW1638 QKS1636:QKS1638 QUO1636:QUO1638 REK1636:REK1638 ROG1636:ROG1638 RYC1636:RYC1638 SHY1636:SHY1638 SRU1636:SRU1638 TBQ1636:TBQ1638 TLM1636:TLM1638 TVI1636:TVI1638 UFE1636:UFE1638 UPA1636:UPA1638 UYW1636:UYW1638 VIS1636:VIS1638 VSO1636:VSO1638 WCK1636:WCK1638 WMG1636:WMG1638 WWC1636:WWC1638 U1711:U1714 JQ1711:JQ1714 TM1711:TM1714 ADI1711:ADI1714 ANE1711:ANE1714 AXA1711:AXA1714 BGW1711:BGW1714 BQS1711:BQS1714 CAO1711:CAO1714 CKK1711:CKK1714 CUG1711:CUG1714 DEC1711:DEC1714 DNY1711:DNY1714 DXU1711:DXU1714 EHQ1711:EHQ1714 ERM1711:ERM1714 FBI1711:FBI1714 FLE1711:FLE1714 FVA1711:FVA1714 GEW1711:GEW1714 GOS1711:GOS1714 GYO1711:GYO1714 HIK1711:HIK1714 HSG1711:HSG1714 ICC1711:ICC1714 ILY1711:ILY1714 IVU1711:IVU1714 JFQ1711:JFQ1714 JPM1711:JPM1714 JZI1711:JZI1714 KJE1711:KJE1714 KTA1711:KTA1714 LCW1711:LCW1714 LMS1711:LMS1714 LWO1711:LWO1714 MGK1711:MGK1714 MQG1711:MQG1714 NAC1711:NAC1714 NJY1711:NJY1714 NTU1711:NTU1714 ODQ1711:ODQ1714 ONM1711:ONM1714 OXI1711:OXI1714 PHE1711:PHE1714 PRA1711:PRA1714 QAW1711:QAW1714 QKS1711:QKS1714 QUO1711:QUO1714 REK1711:REK1714 ROG1711:ROG1714 RYC1711:RYC1714 SHY1711:SHY1714 SRU1711:SRU1714 TBQ1711:TBQ1714 TLM1711:TLM1714 TVI1711:TVI1714 UFE1711:UFE1714 UPA1711:UPA1714 UYW1711:UYW1714 VIS1711:VIS1714 VSO1711:VSO1714 WCK1711:WCK1714 WMG1711:WMG1714 WWC1711:WWC1714 U1781:U1783 JQ1781:JQ1783 TM1781:TM1783 ADI1781:ADI1783 ANE1781:ANE1783 AXA1781:AXA1783 BGW1781:BGW1783 BQS1781:BQS1783 CAO1781:CAO1783 CKK1781:CKK1783 CUG1781:CUG1783 DEC1781:DEC1783 DNY1781:DNY1783 DXU1781:DXU1783 EHQ1781:EHQ1783 ERM1781:ERM1783 FBI1781:FBI1783 FLE1781:FLE1783 FVA1781:FVA1783 GEW1781:GEW1783 GOS1781:GOS1783 GYO1781:GYO1783 HIK1781:HIK1783 HSG1781:HSG1783 ICC1781:ICC1783 ILY1781:ILY1783 IVU1781:IVU1783 JFQ1781:JFQ1783 JPM1781:JPM1783 JZI1781:JZI1783 KJE1781:KJE1783 KTA1781:KTA1783 LCW1781:LCW1783 LMS1781:LMS1783 LWO1781:LWO1783 MGK1781:MGK1783 MQG1781:MQG1783 NAC1781:NAC1783 NJY1781:NJY1783 NTU1781:NTU1783 ODQ1781:ODQ1783 ONM1781:ONM1783 OXI1781:OXI1783 PHE1781:PHE1783 PRA1781:PRA1783 QAW1781:QAW1783 QKS1781:QKS1783 QUO1781:QUO1783 REK1781:REK1783 ROG1781:ROG1783 RYC1781:RYC1783 SHY1781:SHY1783 SRU1781:SRU1783 TBQ1781:TBQ1783 TLM1781:TLM1783 TVI1781:TVI1783 UFE1781:UFE1783 UPA1781:UPA1783 UYW1781:UYW1783 VIS1781:VIS1783 VSO1781:VSO1783 WCK1781:WCK1783 WMG1781:WMG1783 WWC1781:WWC1783 U2064:U2065 JQ1804 TM1804 ADI1804 ANE1804 AXA1804 BGW1804 BQS1804 CAO1804 CKK1804 CUG1804 DEC1804 DNY1804 DXU1804 EHQ1804 ERM1804 FBI1804 FLE1804 FVA1804 GEW1804 GOS1804 GYO1804 HIK1804 HSG1804 ICC1804 ILY1804 IVU1804 JFQ1804 JPM1804 JZI1804 KJE1804 KTA1804 LCW1804 LMS1804 LWO1804 MGK1804 MQG1804 NAC1804 NJY1804 NTU1804 ODQ1804 ONM1804 OXI1804 PHE1804 PRA1804 QAW1804 QKS1804 QUO1804 REK1804 ROG1804 RYC1804 SHY1804 SRU1804 TBQ1804 TLM1804 TVI1804 UFE1804 UPA1804 UYW1804 VIS1804 VSO1804 WCK1804 WMG1804 WWC1804 U1846:U1850 JQ1846:JQ1850 TM1846:TM1850 ADI1846:ADI1850 ANE1846:ANE1850 AXA1846:AXA1850 BGW1846:BGW1850 BQS1846:BQS1850 CAO1846:CAO1850 CKK1846:CKK1850 CUG1846:CUG1850 DEC1846:DEC1850 DNY1846:DNY1850 DXU1846:DXU1850 EHQ1846:EHQ1850 ERM1846:ERM1850 FBI1846:FBI1850 FLE1846:FLE1850 FVA1846:FVA1850 GEW1846:GEW1850 GOS1846:GOS1850 GYO1846:GYO1850 HIK1846:HIK1850 HSG1846:HSG1850 ICC1846:ICC1850 ILY1846:ILY1850 IVU1846:IVU1850 JFQ1846:JFQ1850 JPM1846:JPM1850 JZI1846:JZI1850 KJE1846:KJE1850 KTA1846:KTA1850 LCW1846:LCW1850 LMS1846:LMS1850 LWO1846:LWO1850 MGK1846:MGK1850 MQG1846:MQG1850 NAC1846:NAC1850 NJY1846:NJY1850 NTU1846:NTU1850 ODQ1846:ODQ1850 ONM1846:ONM1850 OXI1846:OXI1850 PHE1846:PHE1850 PRA1846:PRA1850 QAW1846:QAW1850 QKS1846:QKS1850 QUO1846:QUO1850 REK1846:REK1850 ROG1846:ROG1850 RYC1846:RYC1850 SHY1846:SHY1850 SRU1846:SRU1850 TBQ1846:TBQ1850 TLM1846:TLM1850 TVI1846:TVI1850 UFE1846:UFE1850 UPA1846:UPA1850 UYW1846:UYW1850 VIS1846:VIS1850 VSO1846:VSO1850 WCK1846:WCK1850 WMG1846:WMG1850 WWC1846:WWC1850 U1277 U1383 U1385 U1344 U1466 U1449:U1452 U1542:U1543 U1998:U2000 JQ1998:JQ2000 TM1998:TM2000 ADI1998:ADI2000 ANE1998:ANE2000 AXA1998:AXA2000 BGW1998:BGW2000 BQS1998:BQS2000 CAO1998:CAO2000 CKK1998:CKK2000 CUG1998:CUG2000 DEC1998:DEC2000 DNY1998:DNY2000 DXU1998:DXU2000 EHQ1998:EHQ2000 ERM1998:ERM2000 FBI1998:FBI2000 FLE1998:FLE2000 FVA1998:FVA2000 GEW1998:GEW2000 GOS1998:GOS2000 GYO1998:GYO2000 HIK1998:HIK2000 HSG1998:HSG2000 ICC1998:ICC2000 ILY1998:ILY2000 IVU1998:IVU2000 JFQ1998:JFQ2000 JPM1998:JPM2000 JZI1998:JZI2000 KJE1998:KJE2000 KTA1998:KTA2000 LCW1998:LCW2000 LMS1998:LMS2000 LWO1998:LWO2000 MGK1998:MGK2000 MQG1998:MQG2000 NAC1998:NAC2000 NJY1998:NJY2000 NTU1998:NTU2000 ODQ1998:ODQ2000 ONM1998:ONM2000 OXI1998:OXI2000 PHE1998:PHE2000 PRA1998:PRA2000 QAW1998:QAW2000 QKS1998:QKS2000 QUO1998:QUO2000 REK1998:REK2000 ROG1998:ROG2000 RYC1998:RYC2000 SHY1998:SHY2000 SRU1998:SRU2000 TBQ1998:TBQ2000 TLM1998:TLM2000 TVI1998:TVI2000 UFE1998:UFE2000 UPA1998:UPA2000 UYW1998:UYW2000 VIS1998:VIS2000 VSO1998:VSO2000 WCK1998:WCK2000 WMG1998:WMG2000 WWC1998:WWC2000 U1585:U1587 JQ2064:JQ2067 TM2064:TM2067 ADI2064:ADI2067 ANE2064:ANE2067 AXA2064:AXA2067 BGW2064:BGW2067 BQS2064:BQS2067 CAO2064:CAO2067 CKK2064:CKK2067 CUG2064:CUG2067 DEC2064:DEC2067 DNY2064:DNY2067 DXU2064:DXU2067 EHQ2064:EHQ2067 ERM2064:ERM2067 FBI2064:FBI2067 FLE2064:FLE2067 FVA2064:FVA2067 GEW2064:GEW2067 GOS2064:GOS2067 GYO2064:GYO2067 HIK2064:HIK2067 HSG2064:HSG2067 ICC2064:ICC2067 ILY2064:ILY2067 IVU2064:IVU2067 JFQ2064:JFQ2067 JPM2064:JPM2067 JZI2064:JZI2067 KJE2064:KJE2067 KTA2064:KTA2067 LCW2064:LCW2067 LMS2064:LMS2067 LWO2064:LWO2067 MGK2064:MGK2067 MQG2064:MQG2067 NAC2064:NAC2067 NJY2064:NJY2067 NTU2064:NTU2067 ODQ2064:ODQ2067 ONM2064:ONM2067 OXI2064:OXI2067 PHE2064:PHE2067 PRA2064:PRA2067 QAW2064:QAW2067 QKS2064:QKS2067 QUO2064:QUO2067 REK2064:REK2067 ROG2064:ROG2067 RYC2064:RYC2067 SHY2064:SHY2067 SRU2064:SRU2067 TBQ2064:TBQ2067 TLM2064:TLM2067 TVI2064:TVI2067 UFE2064:UFE2067 UPA2064:UPA2067 UYW2064:UYW2067 VIS2064:VIS2067 VSO2064:VSO2067 WCK2064:WCK2067 WMG2064:WMG2067 WWC2064:WWC2067 U1636 JQ2113:JQ2115 TM2113:TM2115 ADI2113:ADI2115 ANE2113:ANE2115 AXA2113:AXA2115 BGW2113:BGW2115 BQS2113:BQS2115 CAO2113:CAO2115 CKK2113:CKK2115 CUG2113:CUG2115 DEC2113:DEC2115 DNY2113:DNY2115 DXU2113:DXU2115 EHQ2113:EHQ2115 ERM2113:ERM2115 FBI2113:FBI2115 FLE2113:FLE2115 FVA2113:FVA2115 GEW2113:GEW2115 GOS2113:GOS2115 GYO2113:GYO2115 HIK2113:HIK2115 HSG2113:HSG2115 ICC2113:ICC2115 ILY2113:ILY2115 IVU2113:IVU2115 JFQ2113:JFQ2115 JPM2113:JPM2115 JZI2113:JZI2115 KJE2113:KJE2115 KTA2113:KTA2115 LCW2113:LCW2115 LMS2113:LMS2115 LWO2113:LWO2115 MGK2113:MGK2115 MQG2113:MQG2115 NAC2113:NAC2115 NJY2113:NJY2115 NTU2113:NTU2115 ODQ2113:ODQ2115 ONM2113:ONM2115 OXI2113:OXI2115 PHE2113:PHE2115 PRA2113:PRA2115 QAW2113:QAW2115 QKS2113:QKS2115 QUO2113:QUO2115 REK2113:REK2115 ROG2113:ROG2115 RYC2113:RYC2115 SHY2113:SHY2115 SRU2113:SRU2115 TBQ2113:TBQ2115 TLM2113:TLM2115 TVI2113:TVI2115 UFE2113:UFE2115 UPA2113:UPA2115 UYW2113:UYW2115 VIS2113:VIS2115 VSO2113:VSO2115 WCK2113:WCK2115 WMG2113:WMG2115 WWC2113:WWC2115 WWC4050:WWC4052 JQ2172:JQ2188 TM2172:TM2188 ADI2172:ADI2188 ANE2172:ANE2188 AXA2172:AXA2188 BGW2172:BGW2188 BQS2172:BQS2188 CAO2172:CAO2188 CKK2172:CKK2188 CUG2172:CUG2188 DEC2172:DEC2188 DNY2172:DNY2188 DXU2172:DXU2188 EHQ2172:EHQ2188 ERM2172:ERM2188 FBI2172:FBI2188 FLE2172:FLE2188 FVA2172:FVA2188 GEW2172:GEW2188 GOS2172:GOS2188 GYO2172:GYO2188 HIK2172:HIK2188 HSG2172:HSG2188 ICC2172:ICC2188 ILY2172:ILY2188 IVU2172:IVU2188 JFQ2172:JFQ2188 JPM2172:JPM2188 JZI2172:JZI2188 KJE2172:KJE2188 KTA2172:KTA2188 LCW2172:LCW2188 LMS2172:LMS2188 LWO2172:LWO2188 MGK2172:MGK2188 MQG2172:MQG2188 NAC2172:NAC2188 NJY2172:NJY2188 NTU2172:NTU2188 ODQ2172:ODQ2188 ONM2172:ONM2188 OXI2172:OXI2188 PHE2172:PHE2188 PRA2172:PRA2188 QAW2172:QAW2188 QKS2172:QKS2188 QUO2172:QUO2188 REK2172:REK2188 ROG2172:ROG2188 RYC2172:RYC2188 SHY2172:SHY2188 SRU2172:SRU2188 TBQ2172:TBQ2188 TLM2172:TLM2188 TVI2172:TVI2188 UFE2172:UFE2188 UPA2172:UPA2188 UYW2172:UYW2188 VIS2172:VIS2188 VSO2172:VSO2188 WCK2172:WCK2188 WMG2172:WMG2188 WWC2172:WWC2188 U2353:U2355 JQ2353:JQ2355 TM2353:TM2355 ADI2353:ADI2355 ANE2353:ANE2355 AXA2353:AXA2355 BGW2353:BGW2355 BQS2353:BQS2355 CAO2353:CAO2355 CKK2353:CKK2355 CUG2353:CUG2355 DEC2353:DEC2355 DNY2353:DNY2355 DXU2353:DXU2355 EHQ2353:EHQ2355 ERM2353:ERM2355 FBI2353:FBI2355 FLE2353:FLE2355 FVA2353:FVA2355 GEW2353:GEW2355 GOS2353:GOS2355 GYO2353:GYO2355 HIK2353:HIK2355 HSG2353:HSG2355 ICC2353:ICC2355 ILY2353:ILY2355 IVU2353:IVU2355 JFQ2353:JFQ2355 JPM2353:JPM2355 JZI2353:JZI2355 KJE2353:KJE2355 KTA2353:KTA2355 LCW2353:LCW2355 LMS2353:LMS2355 LWO2353:LWO2355 MGK2353:MGK2355 MQG2353:MQG2355 NAC2353:NAC2355 NJY2353:NJY2355 NTU2353:NTU2355 ODQ2353:ODQ2355 ONM2353:ONM2355 OXI2353:OXI2355 PHE2353:PHE2355 PRA2353:PRA2355 QAW2353:QAW2355 QKS2353:QKS2355 QUO2353:QUO2355 REK2353:REK2355 ROG2353:ROG2355 RYC2353:RYC2355 SHY2353:SHY2355 SRU2353:SRU2355 TBQ2353:TBQ2355 TLM2353:TLM2355 TVI2353:TVI2355 UFE2353:UFE2355 UPA2353:UPA2355 UYW2353:UYW2355 VIS2353:VIS2355 VSO2353:VSO2355 WCK2353:WCK2355 WMG2353:WMG2355 WWC2353:WWC2355 TM8004:TM8006 ADI8004:ADI8006 ANE8004:ANE8006 AXA8004:AXA8006 BGW8004:BGW8006 BQS8004:BQS8006 CAO8004:CAO8006 CKK8004:CKK8006 CUG8004:CUG8006 DEC8004:DEC8006 DNY8004:DNY8006 DXU8004:DXU8006 EHQ8004:EHQ8006 ERM8004:ERM8006 FBI8004:FBI8006 FLE8004:FLE8006 FVA8004:FVA8006 GEW8004:GEW8006 GOS8004:GOS8006 GYO8004:GYO8006 HIK8004:HIK8006 HSG8004:HSG8006 ICC8004:ICC8006 ILY8004:ILY8006 IVU8004:IVU8006 JFQ8004:JFQ8006 JPM8004:JPM8006 JZI8004:JZI8006 KJE8004:KJE8006 KTA8004:KTA8006 LCW8004:LCW8006 LMS8004:LMS8006 LWO8004:LWO8006 MGK8004:MGK8006 MQG8004:MQG8006 NAC8004:NAC8006 NJY8004:NJY8006 NTU8004:NTU8006 ODQ8004:ODQ8006 ONM8004:ONM8006 OXI8004:OXI8006 PHE8004:PHE8006 PRA8004:PRA8006 QAW8004:QAW8006 QKS8004:QKS8006 QUO8004:QUO8006 REK8004:REK8006 ROG8004:ROG8006 RYC8004:RYC8006 SHY8004:SHY8006 SRU8004:SRU8006 TBQ8004:TBQ8006 TLM8004:TLM8006 TVI8004:TVI8006 UFE8004:UFE8006 UPA8004:UPA8006 UYW8004:UYW8006 VIS8004:VIS8006 VSO8004:VSO8006 WCK8004:WCK8006 WMG8004:WMG8006 WWC8004:WWC8006 U5582 TM7975:TM7978 ADI7975:ADI7978 ANE7975:ANE7978 AXA7975:AXA7978 BGW7975:BGW7978 BQS7975:BQS7978 CAO7975:CAO7978 CKK7975:CKK7978 CUG7975:CUG7978 DEC7975:DEC7978 DNY7975:DNY7978 DXU7975:DXU7978 EHQ7975:EHQ7978 ERM7975:ERM7978 FBI7975:FBI7978 FLE7975:FLE7978 FVA7975:FVA7978 GEW7975:GEW7978 GOS7975:GOS7978 GYO7975:GYO7978 HIK7975:HIK7978 HSG7975:HSG7978 ICC7975:ICC7978 ILY7975:ILY7978 IVU7975:IVU7978 JFQ7975:JFQ7978 JPM7975:JPM7978 JZI7975:JZI7978 KJE7975:KJE7978 KTA7975:KTA7978 LCW7975:LCW7978 LMS7975:LMS7978 LWO7975:LWO7978 MGK7975:MGK7978 MQG7975:MQG7978 NAC7975:NAC7978 NJY7975:NJY7978 NTU7975:NTU7978 ODQ7975:ODQ7978 ONM7975:ONM7978 OXI7975:OXI7978 PHE7975:PHE7978 PRA7975:PRA7978 QAW7975:QAW7978 QKS7975:QKS7978 QUO7975:QUO7978 REK7975:REK7978 ROG7975:ROG7978 RYC7975:RYC7978 SHY7975:SHY7978 SRU7975:SRU7978 TBQ7975:TBQ7978 TLM7975:TLM7978 TVI7975:TVI7978 UFE7975:UFE7978 UPA7975:UPA7978 UYW7975:UYW7978 VIS7975:VIS7978 VSO7975:VSO7978 WCK7975:WCK7978 WMG7975:WMG7978 WWC7975:WWC7978 U8004:U8006 JQ8004:JQ8006 U2174:U2187 JQ2653:JQ2656 TM2653:TM2656 ADI2653:ADI2656 ANE2653:ANE2656 AXA2653:AXA2656 BGW2653:BGW2656 BQS2653:BQS2656 CAO2653:CAO2656 CKK2653:CKK2656 CUG2653:CUG2656 DEC2653:DEC2656 DNY2653:DNY2656 DXU2653:DXU2656 EHQ2653:EHQ2656 ERM2653:ERM2656 FBI2653:FBI2656 FLE2653:FLE2656 FVA2653:FVA2656 GEW2653:GEW2656 GOS2653:GOS2656 GYO2653:GYO2656 HIK2653:HIK2656 HSG2653:HSG2656 ICC2653:ICC2656 ILY2653:ILY2656 IVU2653:IVU2656 JFQ2653:JFQ2656 JPM2653:JPM2656 JZI2653:JZI2656 KJE2653:KJE2656 KTA2653:KTA2656 LCW2653:LCW2656 LMS2653:LMS2656 LWO2653:LWO2656 MGK2653:MGK2656 MQG2653:MQG2656 NAC2653:NAC2656 NJY2653:NJY2656 NTU2653:NTU2656 ODQ2653:ODQ2656 ONM2653:ONM2656 OXI2653:OXI2656 PHE2653:PHE2656 PRA2653:PRA2656 QAW2653:QAW2656 QKS2653:QKS2656 QUO2653:QUO2656 REK2653:REK2656 ROG2653:ROG2656 RYC2653:RYC2656 SHY2653:SHY2656 SRU2653:SRU2656 TBQ2653:TBQ2656 TLM2653:TLM2656 TVI2653:TVI2656 UFE2653:UFE2656 UPA2653:UPA2656 UYW2653:UYW2656 VIS2653:VIS2656 VSO2653:VSO2656 WCK2653:WCK2656 WMG2653:WMG2656 WWC2653:WWC2656 U1455:U1458 JQ2724:JQ2727 TM2724:TM2727 ADI2724:ADI2727 ANE2724:ANE2727 AXA2724:AXA2727 BGW2724:BGW2727 BQS2724:BQS2727 CAO2724:CAO2727 CKK2724:CKK2727 CUG2724:CUG2727 DEC2724:DEC2727 DNY2724:DNY2727 DXU2724:DXU2727 EHQ2724:EHQ2727 ERM2724:ERM2727 FBI2724:FBI2727 FLE2724:FLE2727 FVA2724:FVA2727 GEW2724:GEW2727 GOS2724:GOS2727 GYO2724:GYO2727 HIK2724:HIK2727 HSG2724:HSG2727 ICC2724:ICC2727 ILY2724:ILY2727 IVU2724:IVU2727 JFQ2724:JFQ2727 JPM2724:JPM2727 JZI2724:JZI2727 KJE2724:KJE2727 KTA2724:KTA2727 LCW2724:LCW2727 LMS2724:LMS2727 LWO2724:LWO2727 MGK2724:MGK2727 MQG2724:MQG2727 NAC2724:NAC2727 NJY2724:NJY2727 NTU2724:NTU2727 ODQ2724:ODQ2727 ONM2724:ONM2727 OXI2724:OXI2727 PHE2724:PHE2727 PRA2724:PRA2727 QAW2724:QAW2727 QKS2724:QKS2727 QUO2724:QUO2727 REK2724:REK2727 ROG2724:ROG2727 RYC2724:RYC2727 SHY2724:SHY2727 SRU2724:SRU2727 TBQ2724:TBQ2727 TLM2724:TLM2727 TVI2724:TVI2727 UFE2724:UFE2727 UPA2724:UPA2727 UYW2724:UYW2727 VIS2724:VIS2727 VSO2724:VSO2727 WCK2724:WCK2727 WMG2724:WMG2727 WWC2724:WWC2727 U2873 U2726:U2727 U2724 U5390:U5392 JQ2945:JQ2951 TM2945:TM2951 ADI2945:ADI2951 ANE2945:ANE2951 AXA2945:AXA2951 BGW2945:BGW2951 BQS2945:BQS2951 CAO2945:CAO2951 CKK2945:CKK2951 CUG2945:CUG2951 DEC2945:DEC2951 DNY2945:DNY2951 DXU2945:DXU2951 EHQ2945:EHQ2951 ERM2945:ERM2951 FBI2945:FBI2951 FLE2945:FLE2951 FVA2945:FVA2951 GEW2945:GEW2951 GOS2945:GOS2951 GYO2945:GYO2951 HIK2945:HIK2951 HSG2945:HSG2951 ICC2945:ICC2951 ILY2945:ILY2951 IVU2945:IVU2951 JFQ2945:JFQ2951 JPM2945:JPM2951 JZI2945:JZI2951 KJE2945:KJE2951 KTA2945:KTA2951 LCW2945:LCW2951 LMS2945:LMS2951 LWO2945:LWO2951 MGK2945:MGK2951 MQG2945:MQG2951 NAC2945:NAC2951 NJY2945:NJY2951 NTU2945:NTU2951 ODQ2945:ODQ2951 ONM2945:ONM2951 OXI2945:OXI2951 PHE2945:PHE2951 PRA2945:PRA2951 QAW2945:QAW2951 QKS2945:QKS2951 QUO2945:QUO2951 REK2945:REK2951 ROG2945:ROG2951 RYC2945:RYC2951 SHY2945:SHY2951 SRU2945:SRU2951 TBQ2945:TBQ2951 TLM2945:TLM2951 TVI2945:TVI2951 UFE2945:UFE2951 UPA2945:UPA2951 UYW2945:UYW2951 VIS2945:VIS2951 VSO2945:VSO2951 WCK2945:WCK2951 WMG2945:WMG2951 WWC2945:WWC2951 U3692 JQ3692 TM3692 ADI3692 ANE3692 AXA3692 BGW3692 BQS3692 CAO3692 CKK3692 CUG3692 DEC3692 DNY3692 DXU3692 EHQ3692 ERM3692 FBI3692 FLE3692 FVA3692 GEW3692 GOS3692 GYO3692 HIK3692 HSG3692 ICC3692 ILY3692 IVU3692 JFQ3692 JPM3692 JZI3692 KJE3692 KTA3692 LCW3692 LMS3692 LWO3692 MGK3692 MQG3692 NAC3692 NJY3692 NTU3692 ODQ3692 ONM3692 OXI3692 PHE3692 PRA3692 QAW3692 QKS3692 QUO3692 REK3692 ROG3692 RYC3692 SHY3692 SRU3692 TBQ3692 TLM3692 TVI3692 UFE3692 UPA3692 UYW3692 VIS3692 VSO3692 WCK3692 WMG3692 WWC3692 U3814 JQ3814 TM3814 ADI3814 ANE3814 AXA3814 BGW3814 BQS3814 CAO3814 CKK3814 CUG3814 DEC3814 DNY3814 DXU3814 EHQ3814 ERM3814 FBI3814 FLE3814 FVA3814 GEW3814 GOS3814 GYO3814 HIK3814 HSG3814 ICC3814 ILY3814 IVU3814 JFQ3814 JPM3814 JZI3814 KJE3814 KTA3814 LCW3814 LMS3814 LWO3814 MGK3814 MQG3814 NAC3814 NJY3814 NTU3814 ODQ3814 ONM3814 OXI3814 PHE3814 PRA3814 QAW3814 QKS3814 QUO3814 REK3814 ROG3814 RYC3814 SHY3814 SRU3814 TBQ3814 TLM3814 TVI3814 UFE3814 UPA3814 UYW3814 VIS3814 VSO3814 WCK3814 WMG3814 WWC3814 U3929:U3933 JQ3929:JQ3933 TM3929:TM3933 ADI3929:ADI3933 ANE3929:ANE3933 AXA3929:AXA3933 BGW3929:BGW3933 BQS3929:BQS3933 CAO3929:CAO3933 CKK3929:CKK3933 CUG3929:CUG3933 DEC3929:DEC3933 DNY3929:DNY3933 DXU3929:DXU3933 EHQ3929:EHQ3933 ERM3929:ERM3933 FBI3929:FBI3933 FLE3929:FLE3933 FVA3929:FVA3933 GEW3929:GEW3933 GOS3929:GOS3933 GYO3929:GYO3933 HIK3929:HIK3933 HSG3929:HSG3933 ICC3929:ICC3933 ILY3929:ILY3933 IVU3929:IVU3933 JFQ3929:JFQ3933 JPM3929:JPM3933 JZI3929:JZI3933 KJE3929:KJE3933 KTA3929:KTA3933 LCW3929:LCW3933 LMS3929:LMS3933 LWO3929:LWO3933 MGK3929:MGK3933 MQG3929:MQG3933 NAC3929:NAC3933 NJY3929:NJY3933 NTU3929:NTU3933 ODQ3929:ODQ3933 ONM3929:ONM3933 OXI3929:OXI3933 PHE3929:PHE3933 PRA3929:PRA3933 QAW3929:QAW3933 QKS3929:QKS3933 QUO3929:QUO3933 REK3929:REK3933 ROG3929:ROG3933 RYC3929:RYC3933 SHY3929:SHY3933 SRU3929:SRU3933 TBQ3929:TBQ3933 TLM3929:TLM3933 TVI3929:TVI3933 UFE3929:UFE3933 UPA3929:UPA3933 UYW3929:UYW3933 VIS3929:VIS3933 VSO3929:VSO3933 WCK3929:WCK3933 WMG3929:WMG3933 WWC3929:WWC3933 U4050:U4052 JQ4050:JQ4052 TM4050:TM4052 ADI4050:ADI4052 ANE4050:ANE4052 AXA4050:AXA4052 BGW4050:BGW4052 BQS4050:BQS4052 CAO4050:CAO4052 CKK4050:CKK4052 CUG4050:CUG4052 DEC4050:DEC4052 DNY4050:DNY4052 DXU4050:DXU4052 EHQ4050:EHQ4052 ERM4050:ERM4052 FBI4050:FBI4052 FLE4050:FLE4052 FVA4050:FVA4052 GEW4050:GEW4052 GOS4050:GOS4052 GYO4050:GYO4052 HIK4050:HIK4052 HSG4050:HSG4052 ICC4050:ICC4052 ILY4050:ILY4052 IVU4050:IVU4052 JFQ4050:JFQ4052 JPM4050:JPM4052 JZI4050:JZI4052 KJE4050:KJE4052 KTA4050:KTA4052 LCW4050:LCW4052 LMS4050:LMS4052 LWO4050:LWO4052 MGK4050:MGK4052 MQG4050:MQG4052 NAC4050:NAC4052 NJY4050:NJY4052 NTU4050:NTU4052 ODQ4050:ODQ4052 ONM4050:ONM4052 OXI4050:OXI4052 PHE4050:PHE4052 PRA4050:PRA4052 QAW4050:QAW4052 QKS4050:QKS4052 QUO4050:QUO4052 REK4050:REK4052 ROG4050:ROG4052 RYC4050:RYC4052 SHY4050:SHY4052 SRU4050:SRU4052 TBQ4050:TBQ4052 TLM4050:TLM4052 TVI4050:TVI4052 UFE4050:UFE4052 UPA4050:UPA4052 UYW4050:UYW4052 VIS4050:VIS4052 VSO4050:VSO4052 WCK4050:WCK4052 WMG4050:WMG4052 U1535:U1540 U5129:U5130 U2172 U2654:U2656 U378 U323 U325 U648 U690 U757:U759 U977 U1038:U1040 U1042:U1044 U380 U867 U4145:U4151 JQ4145:JQ4151 TM4145:TM4151 ADI4145:ADI4151 ANE4145:ANE4151 AXA4145:AXA4151 BGW4145:BGW4151 BQS4145:BQS4151 CAO4145:CAO4151 CKK4145:CKK4151 CUG4145:CUG4151 DEC4145:DEC4151 DNY4145:DNY4151 DXU4145:DXU4151 EHQ4145:EHQ4151 ERM4145:ERM4151 FBI4145:FBI4151 FLE4145:FLE4151 FVA4145:FVA4151 GEW4145:GEW4151 GOS4145:GOS4151 GYO4145:GYO4151 HIK4145:HIK4151 HSG4145:HSG4151 ICC4145:ICC4151 ILY4145:ILY4151 IVU4145:IVU4151 JFQ4145:JFQ4151 JPM4145:JPM4151 JZI4145:JZI4151 KJE4145:KJE4151 KTA4145:KTA4151 LCW4145:LCW4151 LMS4145:LMS4151 LWO4145:LWO4151 MGK4145:MGK4151 MQG4145:MQG4151 NAC4145:NAC4151 NJY4145:NJY4151 NTU4145:NTU4151 ODQ4145:ODQ4151 ONM4145:ONM4151 OXI4145:OXI4151 PHE4145:PHE4151 PRA4145:PRA4151 QAW4145:QAW4151 QKS4145:QKS4151 QUO4145:QUO4151 REK4145:REK4151 ROG4145:ROG4151 RYC4145:RYC4151 SHY4145:SHY4151 SRU4145:SRU4151 TBQ4145:TBQ4151 TLM4145:TLM4151 TVI4145:TVI4151 UFE4145:UFE4151 UPA4145:UPA4151 UYW4145:UYW4151 VIS4145:VIS4151 VSO4145:VSO4151 WCK4145:WCK4151 WMG4145:WMG4151 WWC4145:WWC4151 U4307:U4310 JQ4307:JQ4310 TM4307:TM4310 ADI4307:ADI4310 ANE4307:ANE4310 AXA4307:AXA4310 BGW4307:BGW4310 BQS4307:BQS4310 CAO4307:CAO4310 CKK4307:CKK4310 CUG4307:CUG4310 DEC4307:DEC4310 DNY4307:DNY4310 DXU4307:DXU4310 EHQ4307:EHQ4310 ERM4307:ERM4310 FBI4307:FBI4310 FLE4307:FLE4310 FVA4307:FVA4310 GEW4307:GEW4310 GOS4307:GOS4310 GYO4307:GYO4310 HIK4307:HIK4310 HSG4307:HSG4310 ICC4307:ICC4310 ILY4307:ILY4310 IVU4307:IVU4310 JFQ4307:JFQ4310 JPM4307:JPM4310 JZI4307:JZI4310 KJE4307:KJE4310 KTA4307:KTA4310 LCW4307:LCW4310 LMS4307:LMS4310 LWO4307:LWO4310 MGK4307:MGK4310 MQG4307:MQG4310 NAC4307:NAC4310 NJY4307:NJY4310 NTU4307:NTU4310 ODQ4307:ODQ4310 ONM4307:ONM4310 OXI4307:OXI4310 PHE4307:PHE4310 PRA4307:PRA4310 QAW4307:QAW4310 QKS4307:QKS4310 QUO4307:QUO4310 REK4307:REK4310 ROG4307:ROG4310 RYC4307:RYC4310 SHY4307:SHY4310 SRU4307:SRU4310 TBQ4307:TBQ4310 TLM4307:TLM4310 TVI4307:TVI4310 UFE4307:UFE4310 UPA4307:UPA4310 UYW4307:UYW4310 VIS4307:VIS4310 VSO4307:VSO4310 WCK4307:WCK4310 WMG4307:WMG4310 WWC4307:WWC4310 U4396:U4398 JQ4396:JQ4398 TM4396:TM4398 ADI4396:ADI4398 ANE4396:ANE4398 AXA4396:AXA4398 BGW4396:BGW4398 BQS4396:BQS4398 CAO4396:CAO4398 CKK4396:CKK4398 CUG4396:CUG4398 DEC4396:DEC4398 DNY4396:DNY4398 DXU4396:DXU4398 EHQ4396:EHQ4398 ERM4396:ERM4398 FBI4396:FBI4398 FLE4396:FLE4398 FVA4396:FVA4398 GEW4396:GEW4398 GOS4396:GOS4398 GYO4396:GYO4398 HIK4396:HIK4398 HSG4396:HSG4398 ICC4396:ICC4398 ILY4396:ILY4398 IVU4396:IVU4398 JFQ4396:JFQ4398 JPM4396:JPM4398 JZI4396:JZI4398 KJE4396:KJE4398 KTA4396:KTA4398 LCW4396:LCW4398 LMS4396:LMS4398 LWO4396:LWO4398 MGK4396:MGK4398 MQG4396:MQG4398 NAC4396:NAC4398 NJY4396:NJY4398 NTU4396:NTU4398 ODQ4396:ODQ4398 ONM4396:ONM4398 OXI4396:OXI4398 PHE4396:PHE4398 PRA4396:PRA4398 QAW4396:QAW4398 QKS4396:QKS4398 QUO4396:QUO4398 REK4396:REK4398 ROG4396:ROG4398 RYC4396:RYC4398 SHY4396:SHY4398 SRU4396:SRU4398 TBQ4396:TBQ4398 TLM4396:TLM4398 TVI4396:TVI4398 UFE4396:UFE4398 UPA4396:UPA4398 UYW4396:UYW4398 VIS4396:VIS4398 VSO4396:VSO4398 WCK4396:WCK4398 WMG4396:WMG4398 WWC4396:WWC4398 U4467:U4471 JQ4467:JQ4470 TM4467:TM4470 ADI4467:ADI4470 ANE4467:ANE4470 AXA4467:AXA4470 BGW4467:BGW4470 BQS4467:BQS4470 CAO4467:CAO4470 CKK4467:CKK4470 CUG4467:CUG4470 DEC4467:DEC4470 DNY4467:DNY4470 DXU4467:DXU4470 EHQ4467:EHQ4470 ERM4467:ERM4470 FBI4467:FBI4470 FLE4467:FLE4470 FVA4467:FVA4470 GEW4467:GEW4470 GOS4467:GOS4470 GYO4467:GYO4470 HIK4467:HIK4470 HSG4467:HSG4470 ICC4467:ICC4470 ILY4467:ILY4470 IVU4467:IVU4470 JFQ4467:JFQ4470 JPM4467:JPM4470 JZI4467:JZI4470 KJE4467:KJE4470 KTA4467:KTA4470 LCW4467:LCW4470 LMS4467:LMS4470 LWO4467:LWO4470 MGK4467:MGK4470 MQG4467:MQG4470 NAC4467:NAC4470 NJY4467:NJY4470 NTU4467:NTU4470 ODQ4467:ODQ4470 ONM4467:ONM4470 OXI4467:OXI4470 PHE4467:PHE4470 PRA4467:PRA4470 QAW4467:QAW4470 QKS4467:QKS4470 QUO4467:QUO4470 REK4467:REK4470 ROG4467:ROG4470 RYC4467:RYC4470 SHY4467:SHY4470 SRU4467:SRU4470 TBQ4467:TBQ4470 TLM4467:TLM4470 TVI4467:TVI4470 UFE4467:UFE4470 UPA4467:UPA4470 UYW4467:UYW4470 VIS4467:VIS4470 VSO4467:VSO4470 WCK4467:WCK4470 WMG4467:WMG4470 WWC4467:WWC4470 U4523:U4525 JQ4523:JQ4525 TM4523:TM4525 ADI4523:ADI4525 ANE4523:ANE4525 AXA4523:AXA4525 BGW4523:BGW4525 BQS4523:BQS4525 CAO4523:CAO4525 CKK4523:CKK4525 CUG4523:CUG4525 DEC4523:DEC4525 DNY4523:DNY4525 DXU4523:DXU4525 EHQ4523:EHQ4525 ERM4523:ERM4525 FBI4523:FBI4525 FLE4523:FLE4525 FVA4523:FVA4525 GEW4523:GEW4525 GOS4523:GOS4525 GYO4523:GYO4525 HIK4523:HIK4525 HSG4523:HSG4525 ICC4523:ICC4525 ILY4523:ILY4525 IVU4523:IVU4525 JFQ4523:JFQ4525 JPM4523:JPM4525 JZI4523:JZI4525 KJE4523:KJE4525 KTA4523:KTA4525 LCW4523:LCW4525 LMS4523:LMS4525 LWO4523:LWO4525 MGK4523:MGK4525 MQG4523:MQG4525 NAC4523:NAC4525 NJY4523:NJY4525 NTU4523:NTU4525 ODQ4523:ODQ4525 ONM4523:ONM4525 OXI4523:OXI4525 PHE4523:PHE4525 PRA4523:PRA4525 QAW4523:QAW4525 QKS4523:QKS4525 QUO4523:QUO4525 REK4523:REK4525 ROG4523:ROG4525 RYC4523:RYC4525 SHY4523:SHY4525 SRU4523:SRU4525 TBQ4523:TBQ4525 TLM4523:TLM4525 TVI4523:TVI4525 UFE4523:UFE4525 UPA4523:UPA4525 UYW4523:UYW4525 VIS4523:VIS4525 VSO4523:VSO4525 WCK4523:WCK4525 WMG4523:WMG4525 WWC4523:WWC4525 U4613:U4615 JQ4613:JQ4615 TM4613:TM4615 ADI4613:ADI4615 ANE4613:ANE4615 AXA4613:AXA4615 BGW4613:BGW4615 BQS4613:BQS4615 CAO4613:CAO4615 CKK4613:CKK4615 CUG4613:CUG4615 DEC4613:DEC4615 DNY4613:DNY4615 DXU4613:DXU4615 EHQ4613:EHQ4615 ERM4613:ERM4615 FBI4613:FBI4615 FLE4613:FLE4615 FVA4613:FVA4615 GEW4613:GEW4615 GOS4613:GOS4615 GYO4613:GYO4615 HIK4613:HIK4615 HSG4613:HSG4615 ICC4613:ICC4615 ILY4613:ILY4615 IVU4613:IVU4615 JFQ4613:JFQ4615 JPM4613:JPM4615 JZI4613:JZI4615 KJE4613:KJE4615 KTA4613:KTA4615 LCW4613:LCW4615 LMS4613:LMS4615 LWO4613:LWO4615 MGK4613:MGK4615 MQG4613:MQG4615 NAC4613:NAC4615 NJY4613:NJY4615 NTU4613:NTU4615 ODQ4613:ODQ4615 ONM4613:ONM4615 OXI4613:OXI4615 PHE4613:PHE4615 PRA4613:PRA4615 QAW4613:QAW4615 QKS4613:QKS4615 QUO4613:QUO4615 REK4613:REK4615 ROG4613:ROG4615 RYC4613:RYC4615 SHY4613:SHY4615 SRU4613:SRU4615 TBQ4613:TBQ4615 TLM4613:TLM4615 TVI4613:TVI4615 UFE4613:UFE4615 UPA4613:UPA4615 UYW4613:UYW4615 VIS4613:VIS4615 VSO4613:VSO4615 WCK4613:WCK4615 WMG4613:WMG4615 WWC4613:WWC4615 U4725:U4730 JQ4725:JQ4730 TM4725:TM4730 ADI4725:ADI4730 ANE4725:ANE4730 AXA4725:AXA4730 BGW4725:BGW4730 BQS4725:BQS4730 CAO4725:CAO4730 CKK4725:CKK4730 CUG4725:CUG4730 DEC4725:DEC4730 DNY4725:DNY4730 DXU4725:DXU4730 EHQ4725:EHQ4730 ERM4725:ERM4730 FBI4725:FBI4730 FLE4725:FLE4730 FVA4725:FVA4730 GEW4725:GEW4730 GOS4725:GOS4730 GYO4725:GYO4730 HIK4725:HIK4730 HSG4725:HSG4730 ICC4725:ICC4730 ILY4725:ILY4730 IVU4725:IVU4730 JFQ4725:JFQ4730 JPM4725:JPM4730 JZI4725:JZI4730 KJE4725:KJE4730 KTA4725:KTA4730 LCW4725:LCW4730 LMS4725:LMS4730 LWO4725:LWO4730 MGK4725:MGK4730 MQG4725:MQG4730 NAC4725:NAC4730 NJY4725:NJY4730 NTU4725:NTU4730 ODQ4725:ODQ4730 ONM4725:ONM4730 OXI4725:OXI4730 PHE4725:PHE4730 PRA4725:PRA4730 QAW4725:QAW4730 QKS4725:QKS4730 QUO4725:QUO4730 REK4725:REK4730 ROG4725:ROG4730 RYC4725:RYC4730 SHY4725:SHY4730 SRU4725:SRU4730 TBQ4725:TBQ4730 TLM4725:TLM4730 TVI4725:TVI4730 UFE4725:UFE4730 UPA4725:UPA4730 UYW4725:UYW4730 VIS4725:VIS4730 VSO4725:VSO4730 WCK4725:WCK4730 WMG4725:WMG4730 WWC4725:WWC4730 U4833:U4838 JQ4833:JQ4838 TM4833:TM4838 ADI4833:ADI4838 ANE4833:ANE4838 AXA4833:AXA4838 BGW4833:BGW4838 BQS4833:BQS4838 CAO4833:CAO4838 CKK4833:CKK4838 CUG4833:CUG4838 DEC4833:DEC4838 DNY4833:DNY4838 DXU4833:DXU4838 EHQ4833:EHQ4838 ERM4833:ERM4838 FBI4833:FBI4838 FLE4833:FLE4838 FVA4833:FVA4838 GEW4833:GEW4838 GOS4833:GOS4838 GYO4833:GYO4838 HIK4833:HIK4838 HSG4833:HSG4838 ICC4833:ICC4838 ILY4833:ILY4838 IVU4833:IVU4838 JFQ4833:JFQ4838 JPM4833:JPM4838 JZI4833:JZI4838 KJE4833:KJE4838 KTA4833:KTA4838 LCW4833:LCW4838 LMS4833:LMS4838 LWO4833:LWO4838 MGK4833:MGK4838 MQG4833:MQG4838 NAC4833:NAC4838 NJY4833:NJY4838 NTU4833:NTU4838 ODQ4833:ODQ4838 ONM4833:ONM4838 OXI4833:OXI4838 PHE4833:PHE4838 PRA4833:PRA4838 QAW4833:QAW4838 QKS4833:QKS4838 QUO4833:QUO4838 REK4833:REK4838 ROG4833:ROG4838 RYC4833:RYC4838 SHY4833:SHY4838 SRU4833:SRU4838 TBQ4833:TBQ4838 TLM4833:TLM4838 TVI4833:TVI4838 UFE4833:UFE4838 UPA4833:UPA4838 UYW4833:UYW4838 VIS4833:VIS4838 VSO4833:VSO4838 WCK4833:WCK4838 WMG4833:WMG4838 WWC4833:WWC4838 U5041 JQ4959:JQ4962 TM4959:TM4962 ADI4959:ADI4962 ANE4959:ANE4962 AXA4959:AXA4962 BGW4959:BGW4962 BQS4959:BQS4962 CAO4959:CAO4962 CKK4959:CKK4962 CUG4959:CUG4962 DEC4959:DEC4962 DNY4959:DNY4962 DXU4959:DXU4962 EHQ4959:EHQ4962 ERM4959:ERM4962 FBI4959:FBI4962 FLE4959:FLE4962 FVA4959:FVA4962 GEW4959:GEW4962 GOS4959:GOS4962 GYO4959:GYO4962 HIK4959:HIK4962 HSG4959:HSG4962 ICC4959:ICC4962 ILY4959:ILY4962 IVU4959:IVU4962 JFQ4959:JFQ4962 JPM4959:JPM4962 JZI4959:JZI4962 KJE4959:KJE4962 KTA4959:KTA4962 LCW4959:LCW4962 LMS4959:LMS4962 LWO4959:LWO4962 MGK4959:MGK4962 MQG4959:MQG4962 NAC4959:NAC4962 NJY4959:NJY4962 NTU4959:NTU4962 ODQ4959:ODQ4962 ONM4959:ONM4962 OXI4959:OXI4962 PHE4959:PHE4962 PRA4959:PRA4962 QAW4959:QAW4962 QKS4959:QKS4962 QUO4959:QUO4962 REK4959:REK4962 ROG4959:ROG4962 RYC4959:RYC4962 SHY4959:SHY4962 SRU4959:SRU4962 TBQ4959:TBQ4962 TLM4959:TLM4962 TVI4959:TVI4962 UFE4959:UFE4962 UPA4959:UPA4962 UYW4959:UYW4962 VIS4959:VIS4962 VSO4959:VSO4962 WCK4959:WCK4962 WMG4959:WMG4962 WWC4959:WWC4962 U4456:U4458 JQ5040:JQ5043 TM5040:TM5043 ADI5040:ADI5043 ANE5040:ANE5043 AXA5040:AXA5043 BGW5040:BGW5043 BQS5040:BQS5043 CAO5040:CAO5043 CKK5040:CKK5043 CUG5040:CUG5043 DEC5040:DEC5043 DNY5040:DNY5043 DXU5040:DXU5043 EHQ5040:EHQ5043 ERM5040:ERM5043 FBI5040:FBI5043 FLE5040:FLE5043 FVA5040:FVA5043 GEW5040:GEW5043 GOS5040:GOS5043 GYO5040:GYO5043 HIK5040:HIK5043 HSG5040:HSG5043 ICC5040:ICC5043 ILY5040:ILY5043 IVU5040:IVU5043 JFQ5040:JFQ5043 JPM5040:JPM5043 JZI5040:JZI5043 KJE5040:KJE5043 KTA5040:KTA5043 LCW5040:LCW5043 LMS5040:LMS5043 LWO5040:LWO5043 MGK5040:MGK5043 MQG5040:MQG5043 NAC5040:NAC5043 NJY5040:NJY5043 NTU5040:NTU5043 ODQ5040:ODQ5043 ONM5040:ONM5043 OXI5040:OXI5043 PHE5040:PHE5043 PRA5040:PRA5043 QAW5040:QAW5043 QKS5040:QKS5043 QUO5040:QUO5043 REK5040:REK5043 ROG5040:ROG5043 RYC5040:RYC5043 SHY5040:SHY5043 SRU5040:SRU5043 TBQ5040:TBQ5043 TLM5040:TLM5043 TVI5040:TVI5043 UFE5040:UFE5043 UPA5040:UPA5043 UYW5040:UYW5043 VIS5040:VIS5043 VSO5040:VSO5043 WCK5040:WCK5043 WMG5040:WMG5043 WWC5040:WWC5043 U5093 JQ5093 TM5093 ADI5093 ANE5093 AXA5093 BGW5093 BQS5093 CAO5093 CKK5093 CUG5093 DEC5093 DNY5093 DXU5093 EHQ5093 ERM5093 FBI5093 FLE5093 FVA5093 GEW5093 GOS5093 GYO5093 HIK5093 HSG5093 ICC5093 ILY5093 IVU5093 JFQ5093 JPM5093 JZI5093 KJE5093 KTA5093 LCW5093 LMS5093 LWO5093 MGK5093 MQG5093 NAC5093 NJY5093 NTU5093 ODQ5093 ONM5093 OXI5093 PHE5093 PRA5093 QAW5093 QKS5093 QUO5093 REK5093 ROG5093 RYC5093 SHY5093 SRU5093 TBQ5093 TLM5093 TVI5093 UFE5093 UPA5093 UYW5093 VIS5093 VSO5093 WCK5093 WMG5093 WWC5093 U5585:U5587 JQ5128:JQ5130 TM5128:TM5130 ADI5128:ADI5130 ANE5128:ANE5130 AXA5128:AXA5130 BGW5128:BGW5130 BQS5128:BQS5130 CAO5128:CAO5130 CKK5128:CKK5130 CUG5128:CUG5130 DEC5128:DEC5130 DNY5128:DNY5130 DXU5128:DXU5130 EHQ5128:EHQ5130 ERM5128:ERM5130 FBI5128:FBI5130 FLE5128:FLE5130 FVA5128:FVA5130 GEW5128:GEW5130 GOS5128:GOS5130 GYO5128:GYO5130 HIK5128:HIK5130 HSG5128:HSG5130 ICC5128:ICC5130 ILY5128:ILY5130 IVU5128:IVU5130 JFQ5128:JFQ5130 JPM5128:JPM5130 JZI5128:JZI5130 KJE5128:KJE5130 KTA5128:KTA5130 LCW5128:LCW5130 LMS5128:LMS5130 LWO5128:LWO5130 MGK5128:MGK5130 MQG5128:MQG5130 NAC5128:NAC5130 NJY5128:NJY5130 NTU5128:NTU5130 ODQ5128:ODQ5130 ONM5128:ONM5130 OXI5128:OXI5130 PHE5128:PHE5130 PRA5128:PRA5130 QAW5128:QAW5130 QKS5128:QKS5130 QUO5128:QUO5130 REK5128:REK5130 ROG5128:ROG5130 RYC5128:RYC5130 SHY5128:SHY5130 SRU5128:SRU5130 TBQ5128:TBQ5130 TLM5128:TLM5130 TVI5128:TVI5130 UFE5128:UFE5130 UPA5128:UPA5130 UYW5128:UYW5130 VIS5128:VIS5130 VSO5128:VSO5130 WCK5128:WCK5130 WMG5128:WMG5130 WWC5128:WWC5130 U5212:U5215 JQ5212:JQ5215 TM5212:TM5215 ADI5212:ADI5215 ANE5212:ANE5215 AXA5212:AXA5215 BGW5212:BGW5215 BQS5212:BQS5215 CAO5212:CAO5215 CKK5212:CKK5215 CUG5212:CUG5215 DEC5212:DEC5215 DNY5212:DNY5215 DXU5212:DXU5215 EHQ5212:EHQ5215 ERM5212:ERM5215 FBI5212:FBI5215 FLE5212:FLE5215 FVA5212:FVA5215 GEW5212:GEW5215 GOS5212:GOS5215 GYO5212:GYO5215 HIK5212:HIK5215 HSG5212:HSG5215 ICC5212:ICC5215 ILY5212:ILY5215 IVU5212:IVU5215 JFQ5212:JFQ5215 JPM5212:JPM5215 JZI5212:JZI5215 KJE5212:KJE5215 KTA5212:KTA5215 LCW5212:LCW5215 LMS5212:LMS5215 LWO5212:LWO5215 MGK5212:MGK5215 MQG5212:MQG5215 NAC5212:NAC5215 NJY5212:NJY5215 NTU5212:NTU5215 ODQ5212:ODQ5215 ONM5212:ONM5215 OXI5212:OXI5215 PHE5212:PHE5215 PRA5212:PRA5215 QAW5212:QAW5215 QKS5212:QKS5215 QUO5212:QUO5215 REK5212:REK5215 ROG5212:ROG5215 RYC5212:RYC5215 SHY5212:SHY5215 SRU5212:SRU5215 TBQ5212:TBQ5215 TLM5212:TLM5215 TVI5212:TVI5215 UFE5212:UFE5215 UPA5212:UPA5215 UYW5212:UYW5215 VIS5212:VIS5215 VSO5212:VSO5215 WCK5212:WCK5215 WMG5212:WMG5215 WWC5212:WWC5215 U5295:U5297 JQ5295:JQ5297 TM5295:TM5297 ADI5295:ADI5297 ANE5295:ANE5297 AXA5295:AXA5297 BGW5295:BGW5297 BQS5295:BQS5297 CAO5295:CAO5297 CKK5295:CKK5297 CUG5295:CUG5297 DEC5295:DEC5297 DNY5295:DNY5297 DXU5295:DXU5297 EHQ5295:EHQ5297 ERM5295:ERM5297 FBI5295:FBI5297 FLE5295:FLE5297 FVA5295:FVA5297 GEW5295:GEW5297 GOS5295:GOS5297 GYO5295:GYO5297 HIK5295:HIK5297 HSG5295:HSG5297 ICC5295:ICC5297 ILY5295:ILY5297 IVU5295:IVU5297 JFQ5295:JFQ5297 JPM5295:JPM5297 JZI5295:JZI5297 KJE5295:KJE5297 KTA5295:KTA5297 LCW5295:LCW5297 LMS5295:LMS5297 LWO5295:LWO5297 MGK5295:MGK5297 MQG5295:MQG5297 NAC5295:NAC5297 NJY5295:NJY5297 NTU5295:NTU5297 ODQ5295:ODQ5297 ONM5295:ONM5297 OXI5295:OXI5297 PHE5295:PHE5297 PRA5295:PRA5297 QAW5295:QAW5297 QKS5295:QKS5297 QUO5295:QUO5297 REK5295:REK5297 ROG5295:ROG5297 RYC5295:RYC5297 SHY5295:SHY5297 SRU5295:SRU5297 TBQ5295:TBQ5297 TLM5295:TLM5297 TVI5295:TVI5297 UFE5295:UFE5297 UPA5295:UPA5297 UYW5295:UYW5297 VIS5295:VIS5297 VSO5295:VSO5297 WCK5295:WCK5297 WMG5295:WMG5297 WWC5295:WWC5297 U4450 JQ5388:JQ5392 TM5388:TM5392 ADI5388:ADI5392 ANE5388:ANE5392 AXA5388:AXA5392 BGW5388:BGW5392 BQS5388:BQS5392 CAO5388:CAO5392 CKK5388:CKK5392 CUG5388:CUG5392 DEC5388:DEC5392 DNY5388:DNY5392 DXU5388:DXU5392 EHQ5388:EHQ5392 ERM5388:ERM5392 FBI5388:FBI5392 FLE5388:FLE5392 FVA5388:FVA5392 GEW5388:GEW5392 GOS5388:GOS5392 GYO5388:GYO5392 HIK5388:HIK5392 HSG5388:HSG5392 ICC5388:ICC5392 ILY5388:ILY5392 IVU5388:IVU5392 JFQ5388:JFQ5392 JPM5388:JPM5392 JZI5388:JZI5392 KJE5388:KJE5392 KTA5388:KTA5392 LCW5388:LCW5392 LMS5388:LMS5392 LWO5388:LWO5392 MGK5388:MGK5392 MQG5388:MQG5392 NAC5388:NAC5392 NJY5388:NJY5392 NTU5388:NTU5392 ODQ5388:ODQ5392 ONM5388:ONM5392 OXI5388:OXI5392 PHE5388:PHE5392 PRA5388:PRA5392 QAW5388:QAW5392 QKS5388:QKS5392 QUO5388:QUO5392 REK5388:REK5392 ROG5388:ROG5392 RYC5388:RYC5392 SHY5388:SHY5392 SRU5388:SRU5392 TBQ5388:TBQ5392 TLM5388:TLM5392 TVI5388:TVI5392 UFE5388:UFE5392 UPA5388:UPA5392 UYW5388:UYW5392 VIS5388:VIS5392 VSO5388:VSO5392 WCK5388:WCK5392 WMG5388:WMG5392 WWC5388:WWC5392 U5451:U5453 JQ5451:JQ5453 TM5451:TM5453 ADI5451:ADI5453 ANE5451:ANE5453 AXA5451:AXA5453 BGW5451:BGW5453 BQS5451:BQS5453 CAO5451:CAO5453 CKK5451:CKK5453 CUG5451:CUG5453 DEC5451:DEC5453 DNY5451:DNY5453 DXU5451:DXU5453 EHQ5451:EHQ5453 ERM5451:ERM5453 FBI5451:FBI5453 FLE5451:FLE5453 FVA5451:FVA5453 GEW5451:GEW5453 GOS5451:GOS5453 GYO5451:GYO5453 HIK5451:HIK5453 HSG5451:HSG5453 ICC5451:ICC5453 ILY5451:ILY5453 IVU5451:IVU5453 JFQ5451:JFQ5453 JPM5451:JPM5453 JZI5451:JZI5453 KJE5451:KJE5453 KTA5451:KTA5453 LCW5451:LCW5453 LMS5451:LMS5453 LWO5451:LWO5453 MGK5451:MGK5453 MQG5451:MQG5453 NAC5451:NAC5453 NJY5451:NJY5453 NTU5451:NTU5453 ODQ5451:ODQ5453 ONM5451:ONM5453 OXI5451:OXI5453 PHE5451:PHE5453 PRA5451:PRA5453 QAW5451:QAW5453 QKS5451:QKS5453 QUO5451:QUO5453 REK5451:REK5453 ROG5451:ROG5453 RYC5451:RYC5453 SHY5451:SHY5453 SRU5451:SRU5453 TBQ5451:TBQ5453 TLM5451:TLM5453 TVI5451:TVI5453 UFE5451:UFE5453 UPA5451:UPA5453 UYW5451:UYW5453 VIS5451:VIS5453 VSO5451:VSO5453 WCK5451:WCK5453 WMG5451:WMG5453 WWC5451:WWC5453 U5516:U5519 JQ5516:JQ5519 TM5516:TM5519 ADI5516:ADI5519 ANE5516:ANE5519 AXA5516:AXA5519 BGW5516:BGW5519 BQS5516:BQS5519 CAO5516:CAO5519 CKK5516:CKK5519 CUG5516:CUG5519 DEC5516:DEC5519 DNY5516:DNY5519 DXU5516:DXU5519 EHQ5516:EHQ5519 ERM5516:ERM5519 FBI5516:FBI5519 FLE5516:FLE5519 FVA5516:FVA5519 GEW5516:GEW5519 GOS5516:GOS5519 GYO5516:GYO5519 HIK5516:HIK5519 HSG5516:HSG5519 ICC5516:ICC5519 ILY5516:ILY5519 IVU5516:IVU5519 JFQ5516:JFQ5519 JPM5516:JPM5519 JZI5516:JZI5519 KJE5516:KJE5519 KTA5516:KTA5519 LCW5516:LCW5519 LMS5516:LMS5519 LWO5516:LWO5519 MGK5516:MGK5519 MQG5516:MQG5519 NAC5516:NAC5519 NJY5516:NJY5519 NTU5516:NTU5519 ODQ5516:ODQ5519 ONM5516:ONM5519 OXI5516:OXI5519 PHE5516:PHE5519 PRA5516:PRA5519 QAW5516:QAW5519 QKS5516:QKS5519 QUO5516:QUO5519 REK5516:REK5519 ROG5516:ROG5519 RYC5516:RYC5519 SHY5516:SHY5519 SRU5516:SRU5519 TBQ5516:TBQ5519 TLM5516:TLM5519 TVI5516:TVI5519 UFE5516:UFE5519 UPA5516:UPA5519 UYW5516:UYW5519 VIS5516:VIS5519 VSO5516:VSO5519 WCK5516:WCK5519 WMG5516:WMG5519 WWC5516:WWC5519 JQ5699:JQ5720 TM5699:TM5720 ADI5699:ADI5720 ANE5699:ANE5720 AXA5699:AXA5720 BGW5699:BGW5720 BQS5699:BQS5720 CAO5699:CAO5720 CKK5699:CKK5720 CUG5699:CUG5720 DEC5699:DEC5720 DNY5699:DNY5720 DXU5699:DXU5720 EHQ5699:EHQ5720 ERM5699:ERM5720 FBI5699:FBI5720 FLE5699:FLE5720 FVA5699:FVA5720 GEW5699:GEW5720 GOS5699:GOS5720 GYO5699:GYO5720 HIK5699:HIK5720 HSG5699:HSG5720 ICC5699:ICC5720 ILY5699:ILY5720 IVU5699:IVU5720 JFQ5699:JFQ5720 JPM5699:JPM5720 JZI5699:JZI5720 KJE5699:KJE5720 KTA5699:KTA5720 LCW5699:LCW5720 LMS5699:LMS5720 LWO5699:LWO5720 MGK5699:MGK5720 MQG5699:MQG5720 NAC5699:NAC5720 NJY5699:NJY5720 NTU5699:NTU5720 ODQ5699:ODQ5720 ONM5699:ONM5720 OXI5699:OXI5720 PHE5699:PHE5720 PRA5699:PRA5720 QAW5699:QAW5720 QKS5699:QKS5720 QUO5699:QUO5720 REK5699:REK5720 ROG5699:ROG5720 RYC5699:RYC5720 SHY5699:SHY5720 SRU5699:SRU5720 TBQ5699:TBQ5720 TLM5699:TLM5720 TVI5699:TVI5720 UFE5699:UFE5720 UPA5699:UPA5720 UYW5699:UYW5720 VIS5699:VIS5720 VSO5699:VSO5720 WCK5699:WCK5720 WMG5699:WMG5720 WWC5699:WWC5720 U5043 U4550:U4551 U4534 U4501:U4502 U4499 U4494:U4496 U5699:U5720 JQ7975:JQ7978 JQ7660:JQ7661 TM7660:TM7661 ADI7660:ADI7661 ANE7660:ANE7661 AXA7660:AXA7661 BGW7660:BGW7661 BQS7660:BQS7661 CAO7660:CAO7661 CKK7660:CKK7661 CUG7660:CUG7661 DEC7660:DEC7661 DNY7660:DNY7661 DXU7660:DXU7661 EHQ7660:EHQ7661 ERM7660:ERM7661 FBI7660:FBI7661 FLE7660:FLE7661 FVA7660:FVA7661 GEW7660:GEW7661 GOS7660:GOS7661 GYO7660:GYO7661 HIK7660:HIK7661 HSG7660:HSG7661 ICC7660:ICC7661 ILY7660:ILY7661 IVU7660:IVU7661 JFQ7660:JFQ7661 JPM7660:JPM7661 JZI7660:JZI7661 KJE7660:KJE7661 KTA7660:KTA7661 LCW7660:LCW7661 LMS7660:LMS7661 LWO7660:LWO7661 MGK7660:MGK7661 MQG7660:MQG7661 NAC7660:NAC7661 NJY7660:NJY7661 NTU7660:NTU7661 ODQ7660:ODQ7661 ONM7660:ONM7661 OXI7660:OXI7661 PHE7660:PHE7661 PRA7660:PRA7661 QAW7660:QAW7661 QKS7660:QKS7661 QUO7660:QUO7661 REK7660:REK7661 ROG7660:ROG7661 RYC7660:RYC7661 SHY7660:SHY7661 SRU7660:SRU7661 TBQ7660:TBQ7661 TLM7660:TLM7661 TVI7660:TVI7661 UFE7660:UFE7661 UPA7660:UPA7661 UYW7660:UYW7661 VIS7660:VIS7661 VSO7660:VSO7661 WCK7660:WCK7661 WMG7660:WMG7661 WWC7660:WWC7661 U7895:U7899 JQ7895:JQ7899 TM7895:TM7899 ADI7895:ADI7899 ANE7895:ANE7899 AXA7895:AXA7899 BGW7895:BGW7899 BQS7895:BQS7899 CAO7895:CAO7899 CKK7895:CKK7899 CUG7895:CUG7899 DEC7895:DEC7899 DNY7895:DNY7899 DXU7895:DXU7899 EHQ7895:EHQ7899 ERM7895:ERM7899 FBI7895:FBI7899 FLE7895:FLE7899 FVA7895:FVA7899 GEW7895:GEW7899 GOS7895:GOS7899 GYO7895:GYO7899 HIK7895:HIK7899 HSG7895:HSG7899 ICC7895:ICC7899 ILY7895:ILY7899 IVU7895:IVU7899 JFQ7895:JFQ7899 JPM7895:JPM7899 JZI7895:JZI7899 KJE7895:KJE7899 KTA7895:KTA7899 LCW7895:LCW7899 LMS7895:LMS7899 LWO7895:LWO7899 MGK7895:MGK7899 MQG7895:MQG7899 NAC7895:NAC7899 NJY7895:NJY7899 NTU7895:NTU7899 ODQ7895:ODQ7899 ONM7895:ONM7899 OXI7895:OXI7899 PHE7895:PHE7899 PRA7895:PRA7899 QAW7895:QAW7899 QKS7895:QKS7899 QUO7895:QUO7899 REK7895:REK7899 ROG7895:ROG7899 RYC7895:RYC7899 SHY7895:SHY7899 SRU7895:SRU7899 TBQ7895:TBQ7899 TLM7895:TLM7899 TVI7895:TVI7899 UFE7895:UFE7899 UPA7895:UPA7899 UYW7895:UYW7899 VIS7895:VIS7899 VSO7895:VSO7899 WCK7895:WCK7899 WMG7895:WMG7899 WWC7895:WWC7899 U8130:U8132 U5736:U5759 JQ5736:JQ5759 TM5736:TM5759 ADI5736:ADI5759 ANE5736:ANE5759 AXA5736:AXA5759 BGW5736:BGW5759 BQS5736:BQS5759 CAO5736:CAO5759 CKK5736:CKK5759 CUG5736:CUG5759 DEC5736:DEC5759 DNY5736:DNY5759 DXU5736:DXU5759 EHQ5736:EHQ5759 ERM5736:ERM5759 FBI5736:FBI5759 FLE5736:FLE5759 FVA5736:FVA5759 GEW5736:GEW5759 GOS5736:GOS5759 GYO5736:GYO5759 HIK5736:HIK5759 HSG5736:HSG5759 ICC5736:ICC5759 ILY5736:ILY5759 IVU5736:IVU5759 JFQ5736:JFQ5759 JPM5736:JPM5759 JZI5736:JZI5759 KJE5736:KJE5759 KTA5736:KTA5759 LCW5736:LCW5759 LMS5736:LMS5759 LWO5736:LWO5759 MGK5736:MGK5759 MQG5736:MQG5759 NAC5736:NAC5759 NJY5736:NJY5759 NTU5736:NTU5759 ODQ5736:ODQ5759 ONM5736:ONM5759 OXI5736:OXI5759 PHE5736:PHE5759 PRA5736:PRA5759 QAW5736:QAW5759 QKS5736:QKS5759 QUO5736:QUO5759 REK5736:REK5759 ROG5736:ROG5759 RYC5736:RYC5759 SHY5736:SHY5759 SRU5736:SRU5759 TBQ5736:TBQ5759 TLM5736:TLM5759 TVI5736:TVI5759 UFE5736:UFE5759 UPA5736:UPA5759 UYW5736:UYW5759 VIS5736:VIS5759 VSO5736:VSO5759 WCK5736:WCK5759 WMG5736:WMG5759 WWC5736:WWC5759 U7183:U7185 JQ7183:JQ7185 TM7183:TM7185 ADI7183:ADI7185 ANE7183:ANE7185 AXA7183:AXA7185 BGW7183:BGW7185 BQS7183:BQS7185 CAO7183:CAO7185 CKK7183:CKK7185 CUG7183:CUG7185 DEC7183:DEC7185 DNY7183:DNY7185 DXU7183:DXU7185 EHQ7183:EHQ7185 ERM7183:ERM7185 FBI7183:FBI7185 FLE7183:FLE7185 FVA7183:FVA7185 GEW7183:GEW7185 GOS7183:GOS7185 GYO7183:GYO7185 HIK7183:HIK7185 HSG7183:HSG7185 ICC7183:ICC7185 ILY7183:ILY7185 IVU7183:IVU7185 JFQ7183:JFQ7185 JPM7183:JPM7185 JZI7183:JZI7185 KJE7183:KJE7185 KTA7183:KTA7185 LCW7183:LCW7185 LMS7183:LMS7185 LWO7183:LWO7185 MGK7183:MGK7185 MQG7183:MQG7185 NAC7183:NAC7185 NJY7183:NJY7185 NTU7183:NTU7185 ODQ7183:ODQ7185 ONM7183:ONM7185 OXI7183:OXI7185 PHE7183:PHE7185 PRA7183:PRA7185 QAW7183:QAW7185 QKS7183:QKS7185 QUO7183:QUO7185 REK7183:REK7185 ROG7183:ROG7185 RYC7183:RYC7185 SHY7183:SHY7185 SRU7183:SRU7185 TBQ7183:TBQ7185 TLM7183:TLM7185 TVI7183:TVI7185 UFE7183:UFE7185 UPA7183:UPA7185 UYW7183:UYW7185 VIS7183:VIS7185 VSO7183:VSO7185 WCK7183:WCK7185 WMG7183:WMG7185 WWC7183:WWC7185 U7189 JQ7189 TM7189 ADI7189 ANE7189 AXA7189 BGW7189 BQS7189 CAO7189 CKK7189 CUG7189 DEC7189 DNY7189 DXU7189 EHQ7189 ERM7189 FBI7189 FLE7189 FVA7189 GEW7189 GOS7189 GYO7189 HIK7189 HSG7189 ICC7189 ILY7189 IVU7189 JFQ7189 JPM7189 JZI7189 KJE7189 KTA7189 LCW7189 LMS7189 LWO7189 MGK7189 MQG7189 NAC7189 NJY7189 NTU7189 ODQ7189 ONM7189 OXI7189 PHE7189 PRA7189 QAW7189 QKS7189 QUO7189 REK7189 ROG7189 RYC7189 SHY7189 SRU7189 TBQ7189 TLM7189 TVI7189 UFE7189 UPA7189 UYW7189 VIS7189 VSO7189 WCK7189 WMG7189 WWC7189 U7217:U7219 JQ7217:JQ7219 TM7217:TM7219 ADI7217:ADI7219 ANE7217:ANE7219 AXA7217:AXA7219 BGW7217:BGW7219 BQS7217:BQS7219 CAO7217:CAO7219 CKK7217:CKK7219 CUG7217:CUG7219 DEC7217:DEC7219 DNY7217:DNY7219 DXU7217:DXU7219 EHQ7217:EHQ7219 ERM7217:ERM7219 FBI7217:FBI7219 FLE7217:FLE7219 FVA7217:FVA7219 GEW7217:GEW7219 GOS7217:GOS7219 GYO7217:GYO7219 HIK7217:HIK7219 HSG7217:HSG7219 ICC7217:ICC7219 ILY7217:ILY7219 IVU7217:IVU7219 JFQ7217:JFQ7219 JPM7217:JPM7219 JZI7217:JZI7219 KJE7217:KJE7219 KTA7217:KTA7219 LCW7217:LCW7219 LMS7217:LMS7219 LWO7217:LWO7219 MGK7217:MGK7219 MQG7217:MQG7219 NAC7217:NAC7219 NJY7217:NJY7219 NTU7217:NTU7219 ODQ7217:ODQ7219 ONM7217:ONM7219 OXI7217:OXI7219 PHE7217:PHE7219 PRA7217:PRA7219 QAW7217:QAW7219 QKS7217:QKS7219 QUO7217:QUO7219 REK7217:REK7219 ROG7217:ROG7219 RYC7217:RYC7219 SHY7217:SHY7219 SRU7217:SRU7219 TBQ7217:TBQ7219 TLM7217:TLM7219 TVI7217:TVI7219 UFE7217:UFE7219 UPA7217:UPA7219 UYW7217:UYW7219 VIS7217:VIS7219 VSO7217:VSO7219 WCK7217:WCK7219 WMG7217:WMG7219 WWC7217:WWC7219 U7605:U7613 JQ7605:JQ7613 TM7605:TM7613 ADI7605:ADI7613 ANE7605:ANE7613 AXA7605:AXA7613 BGW7605:BGW7613 BQS7605:BQS7613 CAO7605:CAO7613 CKK7605:CKK7613 CUG7605:CUG7613 DEC7605:DEC7613 DNY7605:DNY7613 DXU7605:DXU7613 EHQ7605:EHQ7613 ERM7605:ERM7613 FBI7605:FBI7613 FLE7605:FLE7613 FVA7605:FVA7613 GEW7605:GEW7613 GOS7605:GOS7613 GYO7605:GYO7613 HIK7605:HIK7613 HSG7605:HSG7613 ICC7605:ICC7613 ILY7605:ILY7613 IVU7605:IVU7613 JFQ7605:JFQ7613 JPM7605:JPM7613 JZI7605:JZI7613 KJE7605:KJE7613 KTA7605:KTA7613 LCW7605:LCW7613 LMS7605:LMS7613 LWO7605:LWO7613 MGK7605:MGK7613 MQG7605:MQG7613 NAC7605:NAC7613 NJY7605:NJY7613 NTU7605:NTU7613 ODQ7605:ODQ7613 ONM7605:ONM7613 OXI7605:OXI7613 PHE7605:PHE7613 PRA7605:PRA7613 QAW7605:QAW7613 QKS7605:QKS7613 QUO7605:QUO7613 REK7605:REK7613 ROG7605:ROG7613 RYC7605:RYC7613 SHY7605:SHY7613 SRU7605:SRU7613 TBQ7605:TBQ7613 TLM7605:TLM7613 TVI7605:TVI7613 UFE7605:UFE7613 UPA7605:UPA7613 UYW7605:UYW7613 VIS7605:VIS7613 VSO7605:VSO7613 WCK7605:WCK7613 WMG7605:WMG7613 WWC7605:WWC7613 U7308 JQ7308 TM7308 ADI7308 ANE7308 AXA7308 BGW7308 BQS7308 CAO7308 CKK7308 CUG7308 DEC7308 DNY7308 DXU7308 EHQ7308 ERM7308 FBI7308 FLE7308 FVA7308 GEW7308 GOS7308 GYO7308 HIK7308 HSG7308 ICC7308 ILY7308 IVU7308 JFQ7308 JPM7308 JZI7308 KJE7308 KTA7308 LCW7308 LMS7308 LWO7308 MGK7308 MQG7308 NAC7308 NJY7308 NTU7308 ODQ7308 ONM7308 OXI7308 PHE7308 PRA7308 QAW7308 QKS7308 QUO7308 REK7308 ROG7308 RYC7308 SHY7308 SRU7308 TBQ7308 TLM7308 TVI7308 UFE7308 UPA7308 UYW7308 VIS7308 VSO7308 WCK7308 WMG7308 WWC7308 WWC7539:WWC7542 JQ7333:JQ7335 TM7333:TM7335 ADI7333:ADI7335 ANE7333:ANE7335 AXA7333:AXA7335 BGW7333:BGW7335 BQS7333:BQS7335 CAO7333:CAO7335 CKK7333:CKK7335 CUG7333:CUG7335 DEC7333:DEC7335 DNY7333:DNY7335 DXU7333:DXU7335 EHQ7333:EHQ7335 ERM7333:ERM7335 FBI7333:FBI7335 FLE7333:FLE7335 FVA7333:FVA7335 GEW7333:GEW7335 GOS7333:GOS7335 GYO7333:GYO7335 HIK7333:HIK7335 HSG7333:HSG7335 ICC7333:ICC7335 ILY7333:ILY7335 IVU7333:IVU7335 JFQ7333:JFQ7335 JPM7333:JPM7335 JZI7333:JZI7335 KJE7333:KJE7335 KTA7333:KTA7335 LCW7333:LCW7335 LMS7333:LMS7335 LWO7333:LWO7335 MGK7333:MGK7335 MQG7333:MQG7335 NAC7333:NAC7335 NJY7333:NJY7335 NTU7333:NTU7335 ODQ7333:ODQ7335 ONM7333:ONM7335 OXI7333:OXI7335 PHE7333:PHE7335 PRA7333:PRA7335 QAW7333:QAW7335 QKS7333:QKS7335 QUO7333:QUO7335 REK7333:REK7335 ROG7333:ROG7335 RYC7333:RYC7335 SHY7333:SHY7335 SRU7333:SRU7335 TBQ7333:TBQ7335 TLM7333:TLM7335 TVI7333:TVI7335 UFE7333:UFE7335 UPA7333:UPA7335 UYW7333:UYW7335 VIS7333:VIS7335 VSO7333:VSO7335 WCK7333:WCK7335 WMG7333:WMG7335 WWC7333:WWC7335 U7393:U7396 JQ7393:JQ7396 TM7393:TM7396 ADI7393:ADI7396 ANE7393:ANE7396 AXA7393:AXA7396 BGW7393:BGW7396 BQS7393:BQS7396 CAO7393:CAO7396 CKK7393:CKK7396 CUG7393:CUG7396 DEC7393:DEC7396 DNY7393:DNY7396 DXU7393:DXU7396 EHQ7393:EHQ7396 ERM7393:ERM7396 FBI7393:FBI7396 FLE7393:FLE7396 FVA7393:FVA7396 GEW7393:GEW7396 GOS7393:GOS7396 GYO7393:GYO7396 HIK7393:HIK7396 HSG7393:HSG7396 ICC7393:ICC7396 ILY7393:ILY7396 IVU7393:IVU7396 JFQ7393:JFQ7396 JPM7393:JPM7396 JZI7393:JZI7396 KJE7393:KJE7396 KTA7393:KTA7396 LCW7393:LCW7396 LMS7393:LMS7396 LWO7393:LWO7396 MGK7393:MGK7396 MQG7393:MQG7396 NAC7393:NAC7396 NJY7393:NJY7396 NTU7393:NTU7396 ODQ7393:ODQ7396 ONM7393:ONM7396 OXI7393:OXI7396 PHE7393:PHE7396 PRA7393:PRA7396 QAW7393:QAW7396 QKS7393:QKS7396 QUO7393:QUO7396 REK7393:REK7396 ROG7393:ROG7396 RYC7393:RYC7396 SHY7393:SHY7396 SRU7393:SRU7396 TBQ7393:TBQ7396 TLM7393:TLM7396 TVI7393:TVI7396 UFE7393:UFE7396 UPA7393:UPA7396 UYW7393:UYW7396 VIS7393:VIS7396 VSO7393:VSO7396 WCK7393:WCK7396 WMG7393:WMG7396 WWC7393:WWC7396 U7451:U7453 JQ7451:JQ7453 TM7451:TM7453 ADI7451:ADI7453 ANE7451:ANE7453 AXA7451:AXA7453 BGW7451:BGW7453 BQS7451:BQS7453 CAO7451:CAO7453 CKK7451:CKK7453 CUG7451:CUG7453 DEC7451:DEC7453 DNY7451:DNY7453 DXU7451:DXU7453 EHQ7451:EHQ7453 ERM7451:ERM7453 FBI7451:FBI7453 FLE7451:FLE7453 FVA7451:FVA7453 GEW7451:GEW7453 GOS7451:GOS7453 GYO7451:GYO7453 HIK7451:HIK7453 HSG7451:HSG7453 ICC7451:ICC7453 ILY7451:ILY7453 IVU7451:IVU7453 JFQ7451:JFQ7453 JPM7451:JPM7453 JZI7451:JZI7453 KJE7451:KJE7453 KTA7451:KTA7453 LCW7451:LCW7453 LMS7451:LMS7453 LWO7451:LWO7453 MGK7451:MGK7453 MQG7451:MQG7453 NAC7451:NAC7453 NJY7451:NJY7453 NTU7451:NTU7453 ODQ7451:ODQ7453 ONM7451:ONM7453 OXI7451:OXI7453 PHE7451:PHE7453 PRA7451:PRA7453 QAW7451:QAW7453 QKS7451:QKS7453 QUO7451:QUO7453 REK7451:REK7453 ROG7451:ROG7453 RYC7451:RYC7453 SHY7451:SHY7453 SRU7451:SRU7453 TBQ7451:TBQ7453 TLM7451:TLM7453 TVI7451:TVI7453 UFE7451:UFE7453 UPA7451:UPA7453 UYW7451:UYW7453 VIS7451:VIS7453 VSO7451:VSO7453 WCK7451:WCK7453 WMG7451:WMG7453 WWC7451:WWC7453 U7539:U7542 JQ7539:JQ7542 TM7539:TM7542 ADI7539:ADI7542 ANE7539:ANE7542 AXA7539:AXA7542 BGW7539:BGW7542 BQS7539:BQS7542 CAO7539:CAO7542 CKK7539:CKK7542 CUG7539:CUG7542 DEC7539:DEC7542 DNY7539:DNY7542 DXU7539:DXU7542 EHQ7539:EHQ7542 ERM7539:ERM7542 FBI7539:FBI7542 FLE7539:FLE7542 FVA7539:FVA7542 GEW7539:GEW7542 GOS7539:GOS7542 GYO7539:GYO7542 HIK7539:HIK7542 HSG7539:HSG7542 ICC7539:ICC7542 ILY7539:ILY7542 IVU7539:IVU7542 JFQ7539:JFQ7542 JPM7539:JPM7542 JZI7539:JZI7542 KJE7539:KJE7542 KTA7539:KTA7542 LCW7539:LCW7542 LMS7539:LMS7542 LWO7539:LWO7542 MGK7539:MGK7542 MQG7539:MQG7542 NAC7539:NAC7542 NJY7539:NJY7542 NTU7539:NTU7542 ODQ7539:ODQ7542 ONM7539:ONM7542 OXI7539:OXI7542 PHE7539:PHE7542 PRA7539:PRA7542 QAW7539:QAW7542 QKS7539:QKS7542 QUO7539:QUO7542 REK7539:REK7542 ROG7539:ROG7542 RYC7539:RYC7542 SHY7539:SHY7542 SRU7539:SRU7542 TBQ7539:TBQ7542 TLM7539:TLM7542 TVI7539:TVI7542 UFE7539:UFE7542 UPA7539:UPA7542 UYW7539:UYW7542 VIS7539:VIS7542 VSO7539:VSO7542 WCK7539:WCK7542 WMG7539:WMG7542 U7975:U7978 U7660 U5556 U5565:U5570 U5578" xr:uid="{00000000-0002-0000-0300-000012000000}">
      <formula1>$U$3:$U$23</formula1>
    </dataValidation>
    <dataValidation type="list" allowBlank="1" showInputMessage="1" showErrorMessage="1" sqref="O1585:O1588 JK1585:JK1588 TG1585:TG1588 ADC1585:ADC1588 AMY1585:AMY1588 AWU1585:AWU1588 BGQ1585:BGQ1588 BQM1585:BQM1588 CAI1585:CAI1588 CKE1585:CKE1588 CUA1585:CUA1588 DDW1585:DDW1588 DNS1585:DNS1588 DXO1585:DXO1588 EHK1585:EHK1588 ERG1585:ERG1588 FBC1585:FBC1588 FKY1585:FKY1588 FUU1585:FUU1588 GEQ1585:GEQ1588 GOM1585:GOM1588 GYI1585:GYI1588 HIE1585:HIE1588 HSA1585:HSA1588 IBW1585:IBW1588 ILS1585:ILS1588 IVO1585:IVO1588 JFK1585:JFK1588 JPG1585:JPG1588 JZC1585:JZC1588 KIY1585:KIY1588 KSU1585:KSU1588 LCQ1585:LCQ1588 LMM1585:LMM1588 LWI1585:LWI1588 MGE1585:MGE1588 MQA1585:MQA1588 MZW1585:MZW1588 NJS1585:NJS1588 NTO1585:NTO1588 ODK1585:ODK1588 ONG1585:ONG1588 OXC1585:OXC1588 PGY1585:PGY1588 PQU1585:PQU1588 QAQ1585:QAQ1588 QKM1585:QKM1588 QUI1585:QUI1588 REE1585:REE1588 ROA1585:ROA1588 RXW1585:RXW1588 SHS1585:SHS1588 SRO1585:SRO1588 TBK1585:TBK1588 TLG1585:TLG1588 TVC1585:TVC1588 UEY1585:UEY1588 UOU1585:UOU1588 UYQ1585:UYQ1588 VIM1585:VIM1588 VSI1585:VSI1588 WCE1585:WCE1588 WMA1585:WMA1588 WVW1585:WVW1588 O1636:O1638 JK1636:JK1638 TG1636:TG1638 ADC1636:ADC1638 AMY1636:AMY1638 AWU1636:AWU1638 BGQ1636:BGQ1638 BQM1636:BQM1638 CAI1636:CAI1638 CKE1636:CKE1638 CUA1636:CUA1638 DDW1636:DDW1638 DNS1636:DNS1638 DXO1636:DXO1638 EHK1636:EHK1638 ERG1636:ERG1638 FBC1636:FBC1638 FKY1636:FKY1638 FUU1636:FUU1638 GEQ1636:GEQ1638 GOM1636:GOM1638 GYI1636:GYI1638 HIE1636:HIE1638 HSA1636:HSA1638 IBW1636:IBW1638 ILS1636:ILS1638 IVO1636:IVO1638 JFK1636:JFK1638 JPG1636:JPG1638 JZC1636:JZC1638 KIY1636:KIY1638 KSU1636:KSU1638 LCQ1636:LCQ1638 LMM1636:LMM1638 LWI1636:LWI1638 MGE1636:MGE1638 MQA1636:MQA1638 MZW1636:MZW1638 NJS1636:NJS1638 NTO1636:NTO1638 ODK1636:ODK1638 ONG1636:ONG1638 OXC1636:OXC1638 PGY1636:PGY1638 PQU1636:PQU1638 QAQ1636:QAQ1638 QKM1636:QKM1638 QUI1636:QUI1638 REE1636:REE1638 ROA1636:ROA1638 RXW1636:RXW1638 SHS1636:SHS1638 SRO1636:SRO1638 TBK1636:TBK1638 TLG1636:TLG1638 TVC1636:TVC1638 UEY1636:UEY1638 UOU1636:UOU1638 UYQ1636:UYQ1638 VIM1636:VIM1638 VSI1636:VSI1638 WCE1636:WCE1638 WMA1636:WMA1638 WVW1636:WVW1638 O1711:O1714 JK1711:JK1714 TG1711:TG1714 ADC1711:ADC1714 AMY1711:AMY1714 AWU1711:AWU1714 BGQ1711:BGQ1714 BQM1711:BQM1714 CAI1711:CAI1714 CKE1711:CKE1714 CUA1711:CUA1714 DDW1711:DDW1714 DNS1711:DNS1714 DXO1711:DXO1714 EHK1711:EHK1714 ERG1711:ERG1714 FBC1711:FBC1714 FKY1711:FKY1714 FUU1711:FUU1714 GEQ1711:GEQ1714 GOM1711:GOM1714 GYI1711:GYI1714 HIE1711:HIE1714 HSA1711:HSA1714 IBW1711:IBW1714 ILS1711:ILS1714 IVO1711:IVO1714 JFK1711:JFK1714 JPG1711:JPG1714 JZC1711:JZC1714 KIY1711:KIY1714 KSU1711:KSU1714 LCQ1711:LCQ1714 LMM1711:LMM1714 LWI1711:LWI1714 MGE1711:MGE1714 MQA1711:MQA1714 MZW1711:MZW1714 NJS1711:NJS1714 NTO1711:NTO1714 ODK1711:ODK1714 ONG1711:ONG1714 OXC1711:OXC1714 PGY1711:PGY1714 PQU1711:PQU1714 QAQ1711:QAQ1714 QKM1711:QKM1714 QUI1711:QUI1714 REE1711:REE1714 ROA1711:ROA1714 RXW1711:RXW1714 SHS1711:SHS1714 SRO1711:SRO1714 TBK1711:TBK1714 TLG1711:TLG1714 TVC1711:TVC1714 UEY1711:UEY1714 UOU1711:UOU1714 UYQ1711:UYQ1714 VIM1711:VIM1714 VSI1711:VSI1714 WCE1711:WCE1714 WMA1711:WMA1714 WVW1711:WVW1714 O1781:O1783 JK1781:JK1783 TG1781:TG1783 ADC1781:ADC1783 AMY1781:AMY1783 AWU1781:AWU1783 BGQ1781:BGQ1783 BQM1781:BQM1783 CAI1781:CAI1783 CKE1781:CKE1783 CUA1781:CUA1783 DDW1781:DDW1783 DNS1781:DNS1783 DXO1781:DXO1783 EHK1781:EHK1783 ERG1781:ERG1783 FBC1781:FBC1783 FKY1781:FKY1783 FUU1781:FUU1783 GEQ1781:GEQ1783 GOM1781:GOM1783 GYI1781:GYI1783 HIE1781:HIE1783 HSA1781:HSA1783 IBW1781:IBW1783 ILS1781:ILS1783 IVO1781:IVO1783 JFK1781:JFK1783 JPG1781:JPG1783 JZC1781:JZC1783 KIY1781:KIY1783 KSU1781:KSU1783 LCQ1781:LCQ1783 LMM1781:LMM1783 LWI1781:LWI1783 MGE1781:MGE1783 MQA1781:MQA1783 MZW1781:MZW1783 NJS1781:NJS1783 NTO1781:NTO1783 ODK1781:ODK1783 ONG1781:ONG1783 OXC1781:OXC1783 PGY1781:PGY1783 PQU1781:PQU1783 QAQ1781:QAQ1783 QKM1781:QKM1783 QUI1781:QUI1783 REE1781:REE1783 ROA1781:ROA1783 RXW1781:RXW1783 SHS1781:SHS1783 SRO1781:SRO1783 TBK1781:TBK1783 TLG1781:TLG1783 TVC1781:TVC1783 UEY1781:UEY1783 UOU1781:UOU1783 UYQ1781:UYQ1783 VIM1781:VIM1783 VSI1781:VSI1783 WCE1781:WCE1783 WMA1781:WMA1783 WVW1781:WVW1783 O1804 JK1804 TG1804 ADC1804 AMY1804 AWU1804 BGQ1804 BQM1804 CAI1804 CKE1804 CUA1804 DDW1804 DNS1804 DXO1804 EHK1804 ERG1804 FBC1804 FKY1804 FUU1804 GEQ1804 GOM1804 GYI1804 HIE1804 HSA1804 IBW1804 ILS1804 IVO1804 JFK1804 JPG1804 JZC1804 KIY1804 KSU1804 LCQ1804 LMM1804 LWI1804 MGE1804 MQA1804 MZW1804 NJS1804 NTO1804 ODK1804 ONG1804 OXC1804 PGY1804 PQU1804 QAQ1804 QKM1804 QUI1804 REE1804 ROA1804 RXW1804 SHS1804 SRO1804 TBK1804 TLG1804 TVC1804 UEY1804 UOU1804 UYQ1804 VIM1804 VSI1804 WCE1804 WMA1804 WVW1804 O1846:O1850 JK1846:JK1850 TG1846:TG1850 ADC1846:ADC1850 AMY1846:AMY1850 AWU1846:AWU1850 BGQ1846:BGQ1850 BQM1846:BQM1850 CAI1846:CAI1850 CKE1846:CKE1850 CUA1846:CUA1850 DDW1846:DDW1850 DNS1846:DNS1850 DXO1846:DXO1850 EHK1846:EHK1850 ERG1846:ERG1850 FBC1846:FBC1850 FKY1846:FKY1850 FUU1846:FUU1850 GEQ1846:GEQ1850 GOM1846:GOM1850 GYI1846:GYI1850 HIE1846:HIE1850 HSA1846:HSA1850 IBW1846:IBW1850 ILS1846:ILS1850 IVO1846:IVO1850 JFK1846:JFK1850 JPG1846:JPG1850 JZC1846:JZC1850 KIY1846:KIY1850 KSU1846:KSU1850 LCQ1846:LCQ1850 LMM1846:LMM1850 LWI1846:LWI1850 MGE1846:MGE1850 MQA1846:MQA1850 MZW1846:MZW1850 NJS1846:NJS1850 NTO1846:NTO1850 ODK1846:ODK1850 ONG1846:ONG1850 OXC1846:OXC1850 PGY1846:PGY1850 PQU1846:PQU1850 QAQ1846:QAQ1850 QKM1846:QKM1850 QUI1846:QUI1850 REE1846:REE1850 ROA1846:ROA1850 RXW1846:RXW1850 SHS1846:SHS1850 SRO1846:SRO1850 TBK1846:TBK1850 TLG1846:TLG1850 TVC1846:TVC1850 UEY1846:UEY1850 UOU1846:UOU1850 UYQ1846:UYQ1850 VIM1846:VIM1850 VSI1846:VSI1850 WCE1846:WCE1850 WMA1846:WMA1850 WVW1846:WVW1850 O1998:O2000 JK1998:JK2000 TG1998:TG2000 ADC1998:ADC2000 AMY1998:AMY2000 AWU1998:AWU2000 BGQ1998:BGQ2000 BQM1998:BQM2000 CAI1998:CAI2000 CKE1998:CKE2000 CUA1998:CUA2000 DDW1998:DDW2000 DNS1998:DNS2000 DXO1998:DXO2000 EHK1998:EHK2000 ERG1998:ERG2000 FBC1998:FBC2000 FKY1998:FKY2000 FUU1998:FUU2000 GEQ1998:GEQ2000 GOM1998:GOM2000 GYI1998:GYI2000 HIE1998:HIE2000 HSA1998:HSA2000 IBW1998:IBW2000 ILS1998:ILS2000 IVO1998:IVO2000 JFK1998:JFK2000 JPG1998:JPG2000 JZC1998:JZC2000 KIY1998:KIY2000 KSU1998:KSU2000 LCQ1998:LCQ2000 LMM1998:LMM2000 LWI1998:LWI2000 MGE1998:MGE2000 MQA1998:MQA2000 MZW1998:MZW2000 NJS1998:NJS2000 NTO1998:NTO2000 ODK1998:ODK2000 ONG1998:ONG2000 OXC1998:OXC2000 PGY1998:PGY2000 PQU1998:PQU2000 QAQ1998:QAQ2000 QKM1998:QKM2000 QUI1998:QUI2000 REE1998:REE2000 ROA1998:ROA2000 RXW1998:RXW2000 SHS1998:SHS2000 SRO1998:SRO2000 TBK1998:TBK2000 TLG1998:TLG2000 TVC1998:TVC2000 UEY1998:UEY2000 UOU1998:UOU2000 UYQ1998:UYQ2000 VIM1998:VIM2000 VSI1998:VSI2000 WCE1998:WCE2000 WMA1998:WMA2000 WVW1998:WVW2000 O2064:O2067 JK2064:JK2067 TG2064:TG2067 ADC2064:ADC2067 AMY2064:AMY2067 AWU2064:AWU2067 BGQ2064:BGQ2067 BQM2064:BQM2067 CAI2064:CAI2067 CKE2064:CKE2067 CUA2064:CUA2067 DDW2064:DDW2067 DNS2064:DNS2067 DXO2064:DXO2067 EHK2064:EHK2067 ERG2064:ERG2067 FBC2064:FBC2067 FKY2064:FKY2067 FUU2064:FUU2067 GEQ2064:GEQ2067 GOM2064:GOM2067 GYI2064:GYI2067 HIE2064:HIE2067 HSA2064:HSA2067 IBW2064:IBW2067 ILS2064:ILS2067 IVO2064:IVO2067 JFK2064:JFK2067 JPG2064:JPG2067 JZC2064:JZC2067 KIY2064:KIY2067 KSU2064:KSU2067 LCQ2064:LCQ2067 LMM2064:LMM2067 LWI2064:LWI2067 MGE2064:MGE2067 MQA2064:MQA2067 MZW2064:MZW2067 NJS2064:NJS2067 NTO2064:NTO2067 ODK2064:ODK2067 ONG2064:ONG2067 OXC2064:OXC2067 PGY2064:PGY2067 PQU2064:PQU2067 QAQ2064:QAQ2067 QKM2064:QKM2067 QUI2064:QUI2067 REE2064:REE2067 ROA2064:ROA2067 RXW2064:RXW2067 SHS2064:SHS2067 SRO2064:SRO2067 TBK2064:TBK2067 TLG2064:TLG2067 TVC2064:TVC2067 UEY2064:UEY2067 UOU2064:UOU2067 UYQ2064:UYQ2067 VIM2064:VIM2067 VSI2064:VSI2067 WCE2064:WCE2067 WMA2064:WMA2067 WVW2064:WVW2067 O2113:O2115 JK2113:JK2115 TG2113:TG2115 ADC2113:ADC2115 AMY2113:AMY2115 AWU2113:AWU2115 BGQ2113:BGQ2115 BQM2113:BQM2115 CAI2113:CAI2115 CKE2113:CKE2115 CUA2113:CUA2115 DDW2113:DDW2115 DNS2113:DNS2115 DXO2113:DXO2115 EHK2113:EHK2115 ERG2113:ERG2115 FBC2113:FBC2115 FKY2113:FKY2115 FUU2113:FUU2115 GEQ2113:GEQ2115 GOM2113:GOM2115 GYI2113:GYI2115 HIE2113:HIE2115 HSA2113:HSA2115 IBW2113:IBW2115 ILS2113:ILS2115 IVO2113:IVO2115 JFK2113:JFK2115 JPG2113:JPG2115 JZC2113:JZC2115 KIY2113:KIY2115 KSU2113:KSU2115 LCQ2113:LCQ2115 LMM2113:LMM2115 LWI2113:LWI2115 MGE2113:MGE2115 MQA2113:MQA2115 MZW2113:MZW2115 NJS2113:NJS2115 NTO2113:NTO2115 ODK2113:ODK2115 ONG2113:ONG2115 OXC2113:OXC2115 PGY2113:PGY2115 PQU2113:PQU2115 QAQ2113:QAQ2115 QKM2113:QKM2115 QUI2113:QUI2115 REE2113:REE2115 ROA2113:ROA2115 RXW2113:RXW2115 SHS2113:SHS2115 SRO2113:SRO2115 TBK2113:TBK2115 TLG2113:TLG2115 TVC2113:TVC2115 UEY2113:UEY2115 UOU2113:UOU2115 UYQ2113:UYQ2115 VIM2113:VIM2115 VSI2113:VSI2115 WCE2113:WCE2115 WMA2113:WMA2115 WVW2113:WVW2115 O2172:O2188 JK2172:JK2188 TG2172:TG2188 ADC2172:ADC2188 AMY2172:AMY2188 AWU2172:AWU2188 BGQ2172:BGQ2188 BQM2172:BQM2188 CAI2172:CAI2188 CKE2172:CKE2188 CUA2172:CUA2188 DDW2172:DDW2188 DNS2172:DNS2188 DXO2172:DXO2188 EHK2172:EHK2188 ERG2172:ERG2188 FBC2172:FBC2188 FKY2172:FKY2188 FUU2172:FUU2188 GEQ2172:GEQ2188 GOM2172:GOM2188 GYI2172:GYI2188 HIE2172:HIE2188 HSA2172:HSA2188 IBW2172:IBW2188 ILS2172:ILS2188 IVO2172:IVO2188 JFK2172:JFK2188 JPG2172:JPG2188 JZC2172:JZC2188 KIY2172:KIY2188 KSU2172:KSU2188 LCQ2172:LCQ2188 LMM2172:LMM2188 LWI2172:LWI2188 MGE2172:MGE2188 MQA2172:MQA2188 MZW2172:MZW2188 NJS2172:NJS2188 NTO2172:NTO2188 ODK2172:ODK2188 ONG2172:ONG2188 OXC2172:OXC2188 PGY2172:PGY2188 PQU2172:PQU2188 QAQ2172:QAQ2188 QKM2172:QKM2188 QUI2172:QUI2188 REE2172:REE2188 ROA2172:ROA2188 RXW2172:RXW2188 SHS2172:SHS2188 SRO2172:SRO2188 TBK2172:TBK2188 TLG2172:TLG2188 TVC2172:TVC2188 UEY2172:UEY2188 UOU2172:UOU2188 UYQ2172:UYQ2188 VIM2172:VIM2188 VSI2172:VSI2188 WCE2172:WCE2188 WMA2172:WMA2188 WVW2172:WVW2188 O2353:O2355 JK2353:JK2355 TG2353:TG2355 ADC2353:ADC2355 AMY2353:AMY2355 AWU2353:AWU2355 BGQ2353:BGQ2355 BQM2353:BQM2355 CAI2353:CAI2355 CKE2353:CKE2355 CUA2353:CUA2355 DDW2353:DDW2355 DNS2353:DNS2355 DXO2353:DXO2355 EHK2353:EHK2355 ERG2353:ERG2355 FBC2353:FBC2355 FKY2353:FKY2355 FUU2353:FUU2355 GEQ2353:GEQ2355 GOM2353:GOM2355 GYI2353:GYI2355 HIE2353:HIE2355 HSA2353:HSA2355 IBW2353:IBW2355 ILS2353:ILS2355 IVO2353:IVO2355 JFK2353:JFK2355 JPG2353:JPG2355 JZC2353:JZC2355 KIY2353:KIY2355 KSU2353:KSU2355 LCQ2353:LCQ2355 LMM2353:LMM2355 LWI2353:LWI2355 MGE2353:MGE2355 MQA2353:MQA2355 MZW2353:MZW2355 NJS2353:NJS2355 NTO2353:NTO2355 ODK2353:ODK2355 ONG2353:ONG2355 OXC2353:OXC2355 PGY2353:PGY2355 PQU2353:PQU2355 QAQ2353:QAQ2355 QKM2353:QKM2355 QUI2353:QUI2355 REE2353:REE2355 ROA2353:ROA2355 RXW2353:RXW2355 SHS2353:SHS2355 SRO2353:SRO2355 TBK2353:TBK2355 TLG2353:TLG2355 TVC2353:TVC2355 UEY2353:UEY2355 UOU2353:UOU2355 UYQ2353:UYQ2355 VIM2353:VIM2355 VSI2353:VSI2355 WCE2353:WCE2355 WMA2353:WMA2355 WVW2353:WVW2355 O7975:O7978 JK7975:JK7978 TG7975:TG7978 ADC7975:ADC7978 AMY7975:AMY7978 AWU7975:AWU7978 BGQ7975:BGQ7978 BQM7975:BQM7978 CAI7975:CAI7978 CKE7975:CKE7978 CUA7975:CUA7978 DDW7975:DDW7978 DNS7975:DNS7978 DXO7975:DXO7978 EHK7975:EHK7978 ERG7975:ERG7978 FBC7975:FBC7978 FKY7975:FKY7978 FUU7975:FUU7978 GEQ7975:GEQ7978 GOM7975:GOM7978 GYI7975:GYI7978 HIE7975:HIE7978 HSA7975:HSA7978 IBW7975:IBW7978 ILS7975:ILS7978 IVO7975:IVO7978 JFK7975:JFK7978 JPG7975:JPG7978 JZC7975:JZC7978 KIY7975:KIY7978 KSU7975:KSU7978 LCQ7975:LCQ7978 LMM7975:LMM7978 LWI7975:LWI7978 MGE7975:MGE7978 MQA7975:MQA7978 MZW7975:MZW7978 NJS7975:NJS7978 NTO7975:NTO7978 ODK7975:ODK7978 ONG7975:ONG7978 OXC7975:OXC7978 PGY7975:PGY7978 PQU7975:PQU7978 QAQ7975:QAQ7978 QKM7975:QKM7978 QUI7975:QUI7978 REE7975:REE7978 ROA7975:ROA7978 RXW7975:RXW7978 SHS7975:SHS7978 SRO7975:SRO7978 TBK7975:TBK7978 TLG7975:TLG7978 TVC7975:TVC7978 UEY7975:UEY7978 UOU7975:UOU7978 UYQ7975:UYQ7978 VIM7975:VIM7978 VSI7975:VSI7978 WCE7975:WCE7978 WMA7975:WMA7978 WVW7975:WVW7978 O8004:O8006 JK8004:JK8006 TG8004:TG8006 ADC8004:ADC8006 AMY8004:AMY8006 AWU8004:AWU8006 BGQ8004:BGQ8006 BQM8004:BQM8006 CAI8004:CAI8006 CKE8004:CKE8006 CUA8004:CUA8006 DDW8004:DDW8006 DNS8004:DNS8006 DXO8004:DXO8006 EHK8004:EHK8006 ERG8004:ERG8006 FBC8004:FBC8006 FKY8004:FKY8006 FUU8004:FUU8006 GEQ8004:GEQ8006 GOM8004:GOM8006 GYI8004:GYI8006 HIE8004:HIE8006 HSA8004:HSA8006 IBW8004:IBW8006 ILS8004:ILS8006 IVO8004:IVO8006 JFK8004:JFK8006 JPG8004:JPG8006 JZC8004:JZC8006 KIY8004:KIY8006 KSU8004:KSU8006 LCQ8004:LCQ8006 LMM8004:LMM8006 LWI8004:LWI8006 MGE8004:MGE8006 MQA8004:MQA8006 MZW8004:MZW8006 NJS8004:NJS8006 NTO8004:NTO8006 ODK8004:ODK8006 ONG8004:ONG8006 OXC8004:OXC8006 PGY8004:PGY8006 PQU8004:PQU8006 QAQ8004:QAQ8006 QKM8004:QKM8006 QUI8004:QUI8006 REE8004:REE8006 ROA8004:ROA8006 RXW8004:RXW8006 SHS8004:SHS8006 SRO8004:SRO8006 TBK8004:TBK8006 TLG8004:TLG8006 TVC8004:TVC8006 UEY8004:UEY8006 UOU8004:UOU8006 UYQ8004:UYQ8006 VIM8004:VIM8006 VSI8004:VSI8006 WCE8004:WCE8006 WMA8004:WMA8006 WVW8004:WVW8006 O7451:O7453 JK7451:JK7453 TG7451:TG7453 ADC7451:ADC7453 AMY7451:AMY7453 AWU7451:AWU7453 BGQ7451:BGQ7453 BQM7451:BQM7453 CAI7451:CAI7453 CKE7451:CKE7453 CUA7451:CUA7453 DDW7451:DDW7453 DNS7451:DNS7453 DXO7451:DXO7453 EHK7451:EHK7453 ERG7451:ERG7453 FBC7451:FBC7453 FKY7451:FKY7453 FUU7451:FUU7453 GEQ7451:GEQ7453 GOM7451:GOM7453 GYI7451:GYI7453 HIE7451:HIE7453 HSA7451:HSA7453 IBW7451:IBW7453 ILS7451:ILS7453 IVO7451:IVO7453 JFK7451:JFK7453 JPG7451:JPG7453 JZC7451:JZC7453 KIY7451:KIY7453 KSU7451:KSU7453 LCQ7451:LCQ7453 LMM7451:LMM7453 LWI7451:LWI7453 MGE7451:MGE7453 MQA7451:MQA7453 MZW7451:MZW7453 NJS7451:NJS7453 NTO7451:NTO7453 ODK7451:ODK7453 ONG7451:ONG7453 OXC7451:OXC7453 PGY7451:PGY7453 PQU7451:PQU7453 QAQ7451:QAQ7453 QKM7451:QKM7453 QUI7451:QUI7453 REE7451:REE7453 ROA7451:ROA7453 RXW7451:RXW7453 SHS7451:SHS7453 SRO7451:SRO7453 TBK7451:TBK7453 TLG7451:TLG7453 TVC7451:TVC7453 UEY7451:UEY7453 UOU7451:UOU7453 UYQ7451:UYQ7453 VIM7451:VIM7453 VSI7451:VSI7453 WCE7451:WCE7453 WMA7451:WMA7453 WVW7451:WVW7453 O2653:O2656 JK2653:JK2656 TG2653:TG2656 ADC2653:ADC2656 AMY2653:AMY2656 AWU2653:AWU2656 BGQ2653:BGQ2656 BQM2653:BQM2656 CAI2653:CAI2656 CKE2653:CKE2656 CUA2653:CUA2656 DDW2653:DDW2656 DNS2653:DNS2656 DXO2653:DXO2656 EHK2653:EHK2656 ERG2653:ERG2656 FBC2653:FBC2656 FKY2653:FKY2656 FUU2653:FUU2656 GEQ2653:GEQ2656 GOM2653:GOM2656 GYI2653:GYI2656 HIE2653:HIE2656 HSA2653:HSA2656 IBW2653:IBW2656 ILS2653:ILS2656 IVO2653:IVO2656 JFK2653:JFK2656 JPG2653:JPG2656 JZC2653:JZC2656 KIY2653:KIY2656 KSU2653:KSU2656 LCQ2653:LCQ2656 LMM2653:LMM2656 LWI2653:LWI2656 MGE2653:MGE2656 MQA2653:MQA2656 MZW2653:MZW2656 NJS2653:NJS2656 NTO2653:NTO2656 ODK2653:ODK2656 ONG2653:ONG2656 OXC2653:OXC2656 PGY2653:PGY2656 PQU2653:PQU2656 QAQ2653:QAQ2656 QKM2653:QKM2656 QUI2653:QUI2656 REE2653:REE2656 ROA2653:ROA2656 RXW2653:RXW2656 SHS2653:SHS2656 SRO2653:SRO2656 TBK2653:TBK2656 TLG2653:TLG2656 TVC2653:TVC2656 UEY2653:UEY2656 UOU2653:UOU2656 UYQ2653:UYQ2656 VIM2653:VIM2656 VSI2653:VSI2656 WCE2653:WCE2656 WMA2653:WMA2656 WVW2653:WVW2656 O2724:O2727 JK2724:JK2727 TG2724:TG2727 ADC2724:ADC2727 AMY2724:AMY2727 AWU2724:AWU2727 BGQ2724:BGQ2727 BQM2724:BQM2727 CAI2724:CAI2727 CKE2724:CKE2727 CUA2724:CUA2727 DDW2724:DDW2727 DNS2724:DNS2727 DXO2724:DXO2727 EHK2724:EHK2727 ERG2724:ERG2727 FBC2724:FBC2727 FKY2724:FKY2727 FUU2724:FUU2727 GEQ2724:GEQ2727 GOM2724:GOM2727 GYI2724:GYI2727 HIE2724:HIE2727 HSA2724:HSA2727 IBW2724:IBW2727 ILS2724:ILS2727 IVO2724:IVO2727 JFK2724:JFK2727 JPG2724:JPG2727 JZC2724:JZC2727 KIY2724:KIY2727 KSU2724:KSU2727 LCQ2724:LCQ2727 LMM2724:LMM2727 LWI2724:LWI2727 MGE2724:MGE2727 MQA2724:MQA2727 MZW2724:MZW2727 NJS2724:NJS2727 NTO2724:NTO2727 ODK2724:ODK2727 ONG2724:ONG2727 OXC2724:OXC2727 PGY2724:PGY2727 PQU2724:PQU2727 QAQ2724:QAQ2727 QKM2724:QKM2727 QUI2724:QUI2727 REE2724:REE2727 ROA2724:ROA2727 RXW2724:RXW2727 SHS2724:SHS2727 SRO2724:SRO2727 TBK2724:TBK2727 TLG2724:TLG2727 TVC2724:TVC2727 UEY2724:UEY2727 UOU2724:UOU2727 UYQ2724:UYQ2727 VIM2724:VIM2727 VSI2724:VSI2727 WCE2724:WCE2727 WMA2724:WMA2727 WVW2724:WVW2727 O2846:O2848 O2873 O2945:O2951 JK2945:JK2951 TG2945:TG2951 ADC2945:ADC2951 AMY2945:AMY2951 AWU2945:AWU2951 BGQ2945:BGQ2951 BQM2945:BQM2951 CAI2945:CAI2951 CKE2945:CKE2951 CUA2945:CUA2951 DDW2945:DDW2951 DNS2945:DNS2951 DXO2945:DXO2951 EHK2945:EHK2951 ERG2945:ERG2951 FBC2945:FBC2951 FKY2945:FKY2951 FUU2945:FUU2951 GEQ2945:GEQ2951 GOM2945:GOM2951 GYI2945:GYI2951 HIE2945:HIE2951 HSA2945:HSA2951 IBW2945:IBW2951 ILS2945:ILS2951 IVO2945:IVO2951 JFK2945:JFK2951 JPG2945:JPG2951 JZC2945:JZC2951 KIY2945:KIY2951 KSU2945:KSU2951 LCQ2945:LCQ2951 LMM2945:LMM2951 LWI2945:LWI2951 MGE2945:MGE2951 MQA2945:MQA2951 MZW2945:MZW2951 NJS2945:NJS2951 NTO2945:NTO2951 ODK2945:ODK2951 ONG2945:ONG2951 OXC2945:OXC2951 PGY2945:PGY2951 PQU2945:PQU2951 QAQ2945:QAQ2951 QKM2945:QKM2951 QUI2945:QUI2951 REE2945:REE2951 ROA2945:ROA2951 RXW2945:RXW2951 SHS2945:SHS2951 SRO2945:SRO2951 TBK2945:TBK2951 TLG2945:TLG2951 TVC2945:TVC2951 UEY2945:UEY2951 UOU2945:UOU2951 UYQ2945:UYQ2951 VIM2945:VIM2951 VSI2945:VSI2951 WCE2945:WCE2951 WMA2945:WMA2951 WVW2945:WVW2951 O3692 JK3692 TG3692 ADC3692 AMY3692 AWU3692 BGQ3692 BQM3692 CAI3692 CKE3692 CUA3692 DDW3692 DNS3692 DXO3692 EHK3692 ERG3692 FBC3692 FKY3692 FUU3692 GEQ3692 GOM3692 GYI3692 HIE3692 HSA3692 IBW3692 ILS3692 IVO3692 JFK3692 JPG3692 JZC3692 KIY3692 KSU3692 LCQ3692 LMM3692 LWI3692 MGE3692 MQA3692 MZW3692 NJS3692 NTO3692 ODK3692 ONG3692 OXC3692 PGY3692 PQU3692 QAQ3692 QKM3692 QUI3692 REE3692 ROA3692 RXW3692 SHS3692 SRO3692 TBK3692 TLG3692 TVC3692 UEY3692 UOU3692 UYQ3692 VIM3692 VSI3692 WCE3692 WMA3692 WVW3692 O3814 JK3814 TG3814 ADC3814 AMY3814 AWU3814 BGQ3814 BQM3814 CAI3814 CKE3814 CUA3814 DDW3814 DNS3814 DXO3814 EHK3814 ERG3814 FBC3814 FKY3814 FUU3814 GEQ3814 GOM3814 GYI3814 HIE3814 HSA3814 IBW3814 ILS3814 IVO3814 JFK3814 JPG3814 JZC3814 KIY3814 KSU3814 LCQ3814 LMM3814 LWI3814 MGE3814 MQA3814 MZW3814 NJS3814 NTO3814 ODK3814 ONG3814 OXC3814 PGY3814 PQU3814 QAQ3814 QKM3814 QUI3814 REE3814 ROA3814 RXW3814 SHS3814 SRO3814 TBK3814 TLG3814 TVC3814 UEY3814 UOU3814 UYQ3814 VIM3814 VSI3814 WCE3814 WMA3814 WVW3814 O3929:O3933 JK3929:JK3933 TG3929:TG3933 ADC3929:ADC3933 AMY3929:AMY3933 AWU3929:AWU3933 BGQ3929:BGQ3933 BQM3929:BQM3933 CAI3929:CAI3933 CKE3929:CKE3933 CUA3929:CUA3933 DDW3929:DDW3933 DNS3929:DNS3933 DXO3929:DXO3933 EHK3929:EHK3933 ERG3929:ERG3933 FBC3929:FBC3933 FKY3929:FKY3933 FUU3929:FUU3933 GEQ3929:GEQ3933 GOM3929:GOM3933 GYI3929:GYI3933 HIE3929:HIE3933 HSA3929:HSA3933 IBW3929:IBW3933 ILS3929:ILS3933 IVO3929:IVO3933 JFK3929:JFK3933 JPG3929:JPG3933 JZC3929:JZC3933 KIY3929:KIY3933 KSU3929:KSU3933 LCQ3929:LCQ3933 LMM3929:LMM3933 LWI3929:LWI3933 MGE3929:MGE3933 MQA3929:MQA3933 MZW3929:MZW3933 NJS3929:NJS3933 NTO3929:NTO3933 ODK3929:ODK3933 ONG3929:ONG3933 OXC3929:OXC3933 PGY3929:PGY3933 PQU3929:PQU3933 QAQ3929:QAQ3933 QKM3929:QKM3933 QUI3929:QUI3933 REE3929:REE3933 ROA3929:ROA3933 RXW3929:RXW3933 SHS3929:SHS3933 SRO3929:SRO3933 TBK3929:TBK3933 TLG3929:TLG3933 TVC3929:TVC3933 UEY3929:UEY3933 UOU3929:UOU3933 UYQ3929:UYQ3933 VIM3929:VIM3933 VSI3929:VSI3933 WCE3929:WCE3933 WMA3929:WMA3933 WVW3929:WVW3933 O4050:O4052 JK4050:JK4052 TG4050:TG4052 ADC4050:ADC4052 AMY4050:AMY4052 AWU4050:AWU4052 BGQ4050:BGQ4052 BQM4050:BQM4052 CAI4050:CAI4052 CKE4050:CKE4052 CUA4050:CUA4052 DDW4050:DDW4052 DNS4050:DNS4052 DXO4050:DXO4052 EHK4050:EHK4052 ERG4050:ERG4052 FBC4050:FBC4052 FKY4050:FKY4052 FUU4050:FUU4052 GEQ4050:GEQ4052 GOM4050:GOM4052 GYI4050:GYI4052 HIE4050:HIE4052 HSA4050:HSA4052 IBW4050:IBW4052 ILS4050:ILS4052 IVO4050:IVO4052 JFK4050:JFK4052 JPG4050:JPG4052 JZC4050:JZC4052 KIY4050:KIY4052 KSU4050:KSU4052 LCQ4050:LCQ4052 LMM4050:LMM4052 LWI4050:LWI4052 MGE4050:MGE4052 MQA4050:MQA4052 MZW4050:MZW4052 NJS4050:NJS4052 NTO4050:NTO4052 ODK4050:ODK4052 ONG4050:ONG4052 OXC4050:OXC4052 PGY4050:PGY4052 PQU4050:PQU4052 QAQ4050:QAQ4052 QKM4050:QKM4052 QUI4050:QUI4052 REE4050:REE4052 ROA4050:ROA4052 RXW4050:RXW4052 SHS4050:SHS4052 SRO4050:SRO4052 TBK4050:TBK4052 TLG4050:TLG4052 TVC4050:TVC4052 UEY4050:UEY4052 UOU4050:UOU4052 UYQ4050:UYQ4052 VIM4050:VIM4052 VSI4050:VSI4052 WCE4050:WCE4052 WMA4050:WMA4052 WVW4050:WVW4052 O4145:O4151 JK4145:JK4151 TG4145:TG4151 ADC4145:ADC4151 AMY4145:AMY4151 AWU4145:AWU4151 BGQ4145:BGQ4151 BQM4145:BQM4151 CAI4145:CAI4151 CKE4145:CKE4151 CUA4145:CUA4151 DDW4145:DDW4151 DNS4145:DNS4151 DXO4145:DXO4151 EHK4145:EHK4151 ERG4145:ERG4151 FBC4145:FBC4151 FKY4145:FKY4151 FUU4145:FUU4151 GEQ4145:GEQ4151 GOM4145:GOM4151 GYI4145:GYI4151 HIE4145:HIE4151 HSA4145:HSA4151 IBW4145:IBW4151 ILS4145:ILS4151 IVO4145:IVO4151 JFK4145:JFK4151 JPG4145:JPG4151 JZC4145:JZC4151 KIY4145:KIY4151 KSU4145:KSU4151 LCQ4145:LCQ4151 LMM4145:LMM4151 LWI4145:LWI4151 MGE4145:MGE4151 MQA4145:MQA4151 MZW4145:MZW4151 NJS4145:NJS4151 NTO4145:NTO4151 ODK4145:ODK4151 ONG4145:ONG4151 OXC4145:OXC4151 PGY4145:PGY4151 PQU4145:PQU4151 QAQ4145:QAQ4151 QKM4145:QKM4151 QUI4145:QUI4151 REE4145:REE4151 ROA4145:ROA4151 RXW4145:RXW4151 SHS4145:SHS4151 SRO4145:SRO4151 TBK4145:TBK4151 TLG4145:TLG4151 TVC4145:TVC4151 UEY4145:UEY4151 UOU4145:UOU4151 UYQ4145:UYQ4151 VIM4145:VIM4151 VSI4145:VSI4151 WCE4145:WCE4151 WMA4145:WMA4151 WVW4145:WVW4151 O4307 JK4307 TG4307 ADC4307 AMY4307 AWU4307 BGQ4307 BQM4307 CAI4307 CKE4307 CUA4307 DDW4307 DNS4307 DXO4307 EHK4307 ERG4307 FBC4307 FKY4307 FUU4307 GEQ4307 GOM4307 GYI4307 HIE4307 HSA4307 IBW4307 ILS4307 IVO4307 JFK4307 JPG4307 JZC4307 KIY4307 KSU4307 LCQ4307 LMM4307 LWI4307 MGE4307 MQA4307 MZW4307 NJS4307 NTO4307 ODK4307 ONG4307 OXC4307 PGY4307 PQU4307 QAQ4307 QKM4307 QUI4307 REE4307 ROA4307 RXW4307 SHS4307 SRO4307 TBK4307 TLG4307 TVC4307 UEY4307 UOU4307 UYQ4307 VIM4307 VSI4307 WCE4307 WMA4307 WVW4307 O4309:O4310 JK4309:JK4310 TG4309:TG4310 ADC4309:ADC4310 AMY4309:AMY4310 AWU4309:AWU4310 BGQ4309:BGQ4310 BQM4309:BQM4310 CAI4309:CAI4310 CKE4309:CKE4310 CUA4309:CUA4310 DDW4309:DDW4310 DNS4309:DNS4310 DXO4309:DXO4310 EHK4309:EHK4310 ERG4309:ERG4310 FBC4309:FBC4310 FKY4309:FKY4310 FUU4309:FUU4310 GEQ4309:GEQ4310 GOM4309:GOM4310 GYI4309:GYI4310 HIE4309:HIE4310 HSA4309:HSA4310 IBW4309:IBW4310 ILS4309:ILS4310 IVO4309:IVO4310 JFK4309:JFK4310 JPG4309:JPG4310 JZC4309:JZC4310 KIY4309:KIY4310 KSU4309:KSU4310 LCQ4309:LCQ4310 LMM4309:LMM4310 LWI4309:LWI4310 MGE4309:MGE4310 MQA4309:MQA4310 MZW4309:MZW4310 NJS4309:NJS4310 NTO4309:NTO4310 ODK4309:ODK4310 ONG4309:ONG4310 OXC4309:OXC4310 PGY4309:PGY4310 PQU4309:PQU4310 QAQ4309:QAQ4310 QKM4309:QKM4310 QUI4309:QUI4310 REE4309:REE4310 ROA4309:ROA4310 RXW4309:RXW4310 SHS4309:SHS4310 SRO4309:SRO4310 TBK4309:TBK4310 TLG4309:TLG4310 TVC4309:TVC4310 UEY4309:UEY4310 UOU4309:UOU4310 UYQ4309:UYQ4310 VIM4309:VIM4310 VSI4309:VSI4310 WCE4309:WCE4310 WMA4309:WMA4310 WVW4309:WVW4310 O4396:O4398 JK4396:JK4398 TG4396:TG4398 ADC4396:ADC4398 AMY4396:AMY4398 AWU4396:AWU4398 BGQ4396:BGQ4398 BQM4396:BQM4398 CAI4396:CAI4398 CKE4396:CKE4398 CUA4396:CUA4398 DDW4396:DDW4398 DNS4396:DNS4398 DXO4396:DXO4398 EHK4396:EHK4398 ERG4396:ERG4398 FBC4396:FBC4398 FKY4396:FKY4398 FUU4396:FUU4398 GEQ4396:GEQ4398 GOM4396:GOM4398 GYI4396:GYI4398 HIE4396:HIE4398 HSA4396:HSA4398 IBW4396:IBW4398 ILS4396:ILS4398 IVO4396:IVO4398 JFK4396:JFK4398 JPG4396:JPG4398 JZC4396:JZC4398 KIY4396:KIY4398 KSU4396:KSU4398 LCQ4396:LCQ4398 LMM4396:LMM4398 LWI4396:LWI4398 MGE4396:MGE4398 MQA4396:MQA4398 MZW4396:MZW4398 NJS4396:NJS4398 NTO4396:NTO4398 ODK4396:ODK4398 ONG4396:ONG4398 OXC4396:OXC4398 PGY4396:PGY4398 PQU4396:PQU4398 QAQ4396:QAQ4398 QKM4396:QKM4398 QUI4396:QUI4398 REE4396:REE4398 ROA4396:ROA4398 RXW4396:RXW4398 SHS4396:SHS4398 SRO4396:SRO4398 TBK4396:TBK4398 TLG4396:TLG4398 TVC4396:TVC4398 UEY4396:UEY4398 UOU4396:UOU4398 UYQ4396:UYQ4398 VIM4396:VIM4398 VSI4396:VSI4398 WCE4396:WCE4398 WMA4396:WMA4398 WVW4396:WVW4398 O4467:O4470 JK4467:JK4470 TG4467:TG4470 ADC4467:ADC4470 AMY4467:AMY4470 AWU4467:AWU4470 BGQ4467:BGQ4470 BQM4467:BQM4470 CAI4467:CAI4470 CKE4467:CKE4470 CUA4467:CUA4470 DDW4467:DDW4470 DNS4467:DNS4470 DXO4467:DXO4470 EHK4467:EHK4470 ERG4467:ERG4470 FBC4467:FBC4470 FKY4467:FKY4470 FUU4467:FUU4470 GEQ4467:GEQ4470 GOM4467:GOM4470 GYI4467:GYI4470 HIE4467:HIE4470 HSA4467:HSA4470 IBW4467:IBW4470 ILS4467:ILS4470 IVO4467:IVO4470 JFK4467:JFK4470 JPG4467:JPG4470 JZC4467:JZC4470 KIY4467:KIY4470 KSU4467:KSU4470 LCQ4467:LCQ4470 LMM4467:LMM4470 LWI4467:LWI4470 MGE4467:MGE4470 MQA4467:MQA4470 MZW4467:MZW4470 NJS4467:NJS4470 NTO4467:NTO4470 ODK4467:ODK4470 ONG4467:ONG4470 OXC4467:OXC4470 PGY4467:PGY4470 PQU4467:PQU4470 QAQ4467:QAQ4470 QKM4467:QKM4470 QUI4467:QUI4470 REE4467:REE4470 ROA4467:ROA4470 RXW4467:RXW4470 SHS4467:SHS4470 SRO4467:SRO4470 TBK4467:TBK4470 TLG4467:TLG4470 TVC4467:TVC4470 UEY4467:UEY4470 UOU4467:UOU4470 UYQ4467:UYQ4470 VIM4467:VIM4470 VSI4467:VSI4470 WCE4467:WCE4470 WMA4467:WMA4470 WVW4467:WVW4470 O4523:O4525 JK4523:JK4525 TG4523:TG4525 ADC4523:ADC4525 AMY4523:AMY4525 AWU4523:AWU4525 BGQ4523:BGQ4525 BQM4523:BQM4525 CAI4523:CAI4525 CKE4523:CKE4525 CUA4523:CUA4525 DDW4523:DDW4525 DNS4523:DNS4525 DXO4523:DXO4525 EHK4523:EHK4525 ERG4523:ERG4525 FBC4523:FBC4525 FKY4523:FKY4525 FUU4523:FUU4525 GEQ4523:GEQ4525 GOM4523:GOM4525 GYI4523:GYI4525 HIE4523:HIE4525 HSA4523:HSA4525 IBW4523:IBW4525 ILS4523:ILS4525 IVO4523:IVO4525 JFK4523:JFK4525 JPG4523:JPG4525 JZC4523:JZC4525 KIY4523:KIY4525 KSU4523:KSU4525 LCQ4523:LCQ4525 LMM4523:LMM4525 LWI4523:LWI4525 MGE4523:MGE4525 MQA4523:MQA4525 MZW4523:MZW4525 NJS4523:NJS4525 NTO4523:NTO4525 ODK4523:ODK4525 ONG4523:ONG4525 OXC4523:OXC4525 PGY4523:PGY4525 PQU4523:PQU4525 QAQ4523:QAQ4525 QKM4523:QKM4525 QUI4523:QUI4525 REE4523:REE4525 ROA4523:ROA4525 RXW4523:RXW4525 SHS4523:SHS4525 SRO4523:SRO4525 TBK4523:TBK4525 TLG4523:TLG4525 TVC4523:TVC4525 UEY4523:UEY4525 UOU4523:UOU4525 UYQ4523:UYQ4525 VIM4523:VIM4525 VSI4523:VSI4525 WCE4523:WCE4525 WMA4523:WMA4525 WVW4523:WVW4525 O4613:O4615 JK4613:JK4615 TG4613:TG4615 ADC4613:ADC4615 AMY4613:AMY4615 AWU4613:AWU4615 BGQ4613:BGQ4615 BQM4613:BQM4615 CAI4613:CAI4615 CKE4613:CKE4615 CUA4613:CUA4615 DDW4613:DDW4615 DNS4613:DNS4615 DXO4613:DXO4615 EHK4613:EHK4615 ERG4613:ERG4615 FBC4613:FBC4615 FKY4613:FKY4615 FUU4613:FUU4615 GEQ4613:GEQ4615 GOM4613:GOM4615 GYI4613:GYI4615 HIE4613:HIE4615 HSA4613:HSA4615 IBW4613:IBW4615 ILS4613:ILS4615 IVO4613:IVO4615 JFK4613:JFK4615 JPG4613:JPG4615 JZC4613:JZC4615 KIY4613:KIY4615 KSU4613:KSU4615 LCQ4613:LCQ4615 LMM4613:LMM4615 LWI4613:LWI4615 MGE4613:MGE4615 MQA4613:MQA4615 MZW4613:MZW4615 NJS4613:NJS4615 NTO4613:NTO4615 ODK4613:ODK4615 ONG4613:ONG4615 OXC4613:OXC4615 PGY4613:PGY4615 PQU4613:PQU4615 QAQ4613:QAQ4615 QKM4613:QKM4615 QUI4613:QUI4615 REE4613:REE4615 ROA4613:ROA4615 RXW4613:RXW4615 SHS4613:SHS4615 SRO4613:SRO4615 TBK4613:TBK4615 TLG4613:TLG4615 TVC4613:TVC4615 UEY4613:UEY4615 UOU4613:UOU4615 UYQ4613:UYQ4615 VIM4613:VIM4615 VSI4613:VSI4615 WCE4613:WCE4615 WMA4613:WMA4615 WVW4613:WVW4615 O4725:O4730 JK4725:JK4730 TG4725:TG4730 ADC4725:ADC4730 AMY4725:AMY4730 AWU4725:AWU4730 BGQ4725:BGQ4730 BQM4725:BQM4730 CAI4725:CAI4730 CKE4725:CKE4730 CUA4725:CUA4730 DDW4725:DDW4730 DNS4725:DNS4730 DXO4725:DXO4730 EHK4725:EHK4730 ERG4725:ERG4730 FBC4725:FBC4730 FKY4725:FKY4730 FUU4725:FUU4730 GEQ4725:GEQ4730 GOM4725:GOM4730 GYI4725:GYI4730 HIE4725:HIE4730 HSA4725:HSA4730 IBW4725:IBW4730 ILS4725:ILS4730 IVO4725:IVO4730 JFK4725:JFK4730 JPG4725:JPG4730 JZC4725:JZC4730 KIY4725:KIY4730 KSU4725:KSU4730 LCQ4725:LCQ4730 LMM4725:LMM4730 LWI4725:LWI4730 MGE4725:MGE4730 MQA4725:MQA4730 MZW4725:MZW4730 NJS4725:NJS4730 NTO4725:NTO4730 ODK4725:ODK4730 ONG4725:ONG4730 OXC4725:OXC4730 PGY4725:PGY4730 PQU4725:PQU4730 QAQ4725:QAQ4730 QKM4725:QKM4730 QUI4725:QUI4730 REE4725:REE4730 ROA4725:ROA4730 RXW4725:RXW4730 SHS4725:SHS4730 SRO4725:SRO4730 TBK4725:TBK4730 TLG4725:TLG4730 TVC4725:TVC4730 UEY4725:UEY4730 UOU4725:UOU4730 UYQ4725:UYQ4730 VIM4725:VIM4730 VSI4725:VSI4730 WCE4725:WCE4730 WMA4725:WMA4730 WVW4725:WVW4730 O4833:O4838 JK4833:JK4838 TG4833:TG4838 ADC4833:ADC4838 AMY4833:AMY4838 AWU4833:AWU4838 BGQ4833:BGQ4838 BQM4833:BQM4838 CAI4833:CAI4838 CKE4833:CKE4838 CUA4833:CUA4838 DDW4833:DDW4838 DNS4833:DNS4838 DXO4833:DXO4838 EHK4833:EHK4838 ERG4833:ERG4838 FBC4833:FBC4838 FKY4833:FKY4838 FUU4833:FUU4838 GEQ4833:GEQ4838 GOM4833:GOM4838 GYI4833:GYI4838 HIE4833:HIE4838 HSA4833:HSA4838 IBW4833:IBW4838 ILS4833:ILS4838 IVO4833:IVO4838 JFK4833:JFK4838 JPG4833:JPG4838 JZC4833:JZC4838 KIY4833:KIY4838 KSU4833:KSU4838 LCQ4833:LCQ4838 LMM4833:LMM4838 LWI4833:LWI4838 MGE4833:MGE4838 MQA4833:MQA4838 MZW4833:MZW4838 NJS4833:NJS4838 NTO4833:NTO4838 ODK4833:ODK4838 ONG4833:ONG4838 OXC4833:OXC4838 PGY4833:PGY4838 PQU4833:PQU4838 QAQ4833:QAQ4838 QKM4833:QKM4838 QUI4833:QUI4838 REE4833:REE4838 ROA4833:ROA4838 RXW4833:RXW4838 SHS4833:SHS4838 SRO4833:SRO4838 TBK4833:TBK4838 TLG4833:TLG4838 TVC4833:TVC4838 UEY4833:UEY4838 UOU4833:UOU4838 UYQ4833:UYQ4838 VIM4833:VIM4838 VSI4833:VSI4838 WCE4833:WCE4838 WMA4833:WMA4838 WVW4833:WVW4838 WVW7393:WVW7396 JK4959:JK4962 TG4959:TG4962 ADC4959:ADC4962 AMY4959:AMY4962 AWU4959:AWU4962 BGQ4959:BGQ4962 BQM4959:BQM4962 CAI4959:CAI4962 CKE4959:CKE4962 CUA4959:CUA4962 DDW4959:DDW4962 DNS4959:DNS4962 DXO4959:DXO4962 EHK4959:EHK4962 ERG4959:ERG4962 FBC4959:FBC4962 FKY4959:FKY4962 FUU4959:FUU4962 GEQ4959:GEQ4962 GOM4959:GOM4962 GYI4959:GYI4962 HIE4959:HIE4962 HSA4959:HSA4962 IBW4959:IBW4962 ILS4959:ILS4962 IVO4959:IVO4962 JFK4959:JFK4962 JPG4959:JPG4962 JZC4959:JZC4962 KIY4959:KIY4962 KSU4959:KSU4962 LCQ4959:LCQ4962 LMM4959:LMM4962 LWI4959:LWI4962 MGE4959:MGE4962 MQA4959:MQA4962 MZW4959:MZW4962 NJS4959:NJS4962 NTO4959:NTO4962 ODK4959:ODK4962 ONG4959:ONG4962 OXC4959:OXC4962 PGY4959:PGY4962 PQU4959:PQU4962 QAQ4959:QAQ4962 QKM4959:QKM4962 QUI4959:QUI4962 REE4959:REE4962 ROA4959:ROA4962 RXW4959:RXW4962 SHS4959:SHS4962 SRO4959:SRO4962 TBK4959:TBK4962 TLG4959:TLG4962 TVC4959:TVC4962 UEY4959:UEY4962 UOU4959:UOU4962 UYQ4959:UYQ4962 VIM4959:VIM4962 VSI4959:VSI4962 WCE4959:WCE4962 WMA4959:WMA4962 WVW4959:WVW4962 O5040:O5043 JK5040:JK5043 TG5040:TG5043 ADC5040:ADC5043 AMY5040:AMY5043 AWU5040:AWU5043 BGQ5040:BGQ5043 BQM5040:BQM5043 CAI5040:CAI5043 CKE5040:CKE5043 CUA5040:CUA5043 DDW5040:DDW5043 DNS5040:DNS5043 DXO5040:DXO5043 EHK5040:EHK5043 ERG5040:ERG5043 FBC5040:FBC5043 FKY5040:FKY5043 FUU5040:FUU5043 GEQ5040:GEQ5043 GOM5040:GOM5043 GYI5040:GYI5043 HIE5040:HIE5043 HSA5040:HSA5043 IBW5040:IBW5043 ILS5040:ILS5043 IVO5040:IVO5043 JFK5040:JFK5043 JPG5040:JPG5043 JZC5040:JZC5043 KIY5040:KIY5043 KSU5040:KSU5043 LCQ5040:LCQ5043 LMM5040:LMM5043 LWI5040:LWI5043 MGE5040:MGE5043 MQA5040:MQA5043 MZW5040:MZW5043 NJS5040:NJS5043 NTO5040:NTO5043 ODK5040:ODK5043 ONG5040:ONG5043 OXC5040:OXC5043 PGY5040:PGY5043 PQU5040:PQU5043 QAQ5040:QAQ5043 QKM5040:QKM5043 QUI5040:QUI5043 REE5040:REE5043 ROA5040:ROA5043 RXW5040:RXW5043 SHS5040:SHS5043 SRO5040:SRO5043 TBK5040:TBK5043 TLG5040:TLG5043 TVC5040:TVC5043 UEY5040:UEY5043 UOU5040:UOU5043 UYQ5040:UYQ5043 VIM5040:VIM5043 VSI5040:VSI5043 WCE5040:WCE5043 WMA5040:WMA5043 WVW5040:WVW5043 O5093 JK5093 TG5093 ADC5093 AMY5093 AWU5093 BGQ5093 BQM5093 CAI5093 CKE5093 CUA5093 DDW5093 DNS5093 DXO5093 EHK5093 ERG5093 FBC5093 FKY5093 FUU5093 GEQ5093 GOM5093 GYI5093 HIE5093 HSA5093 IBW5093 ILS5093 IVO5093 JFK5093 JPG5093 JZC5093 KIY5093 KSU5093 LCQ5093 LMM5093 LWI5093 MGE5093 MQA5093 MZW5093 NJS5093 NTO5093 ODK5093 ONG5093 OXC5093 PGY5093 PQU5093 QAQ5093 QKM5093 QUI5093 REE5093 ROA5093 RXW5093 SHS5093 SRO5093 TBK5093 TLG5093 TVC5093 UEY5093 UOU5093 UYQ5093 VIM5093 VSI5093 WCE5093 WMA5093 WVW5093 O5128:O5130 JK5128:JK5130 TG5128:TG5130 ADC5128:ADC5130 AMY5128:AMY5130 AWU5128:AWU5130 BGQ5128:BGQ5130 BQM5128:BQM5130 CAI5128:CAI5130 CKE5128:CKE5130 CUA5128:CUA5130 DDW5128:DDW5130 DNS5128:DNS5130 DXO5128:DXO5130 EHK5128:EHK5130 ERG5128:ERG5130 FBC5128:FBC5130 FKY5128:FKY5130 FUU5128:FUU5130 GEQ5128:GEQ5130 GOM5128:GOM5130 GYI5128:GYI5130 HIE5128:HIE5130 HSA5128:HSA5130 IBW5128:IBW5130 ILS5128:ILS5130 IVO5128:IVO5130 JFK5128:JFK5130 JPG5128:JPG5130 JZC5128:JZC5130 KIY5128:KIY5130 KSU5128:KSU5130 LCQ5128:LCQ5130 LMM5128:LMM5130 LWI5128:LWI5130 MGE5128:MGE5130 MQA5128:MQA5130 MZW5128:MZW5130 NJS5128:NJS5130 NTO5128:NTO5130 ODK5128:ODK5130 ONG5128:ONG5130 OXC5128:OXC5130 PGY5128:PGY5130 PQU5128:PQU5130 QAQ5128:QAQ5130 QKM5128:QKM5130 QUI5128:QUI5130 REE5128:REE5130 ROA5128:ROA5130 RXW5128:RXW5130 SHS5128:SHS5130 SRO5128:SRO5130 TBK5128:TBK5130 TLG5128:TLG5130 TVC5128:TVC5130 UEY5128:UEY5130 UOU5128:UOU5130 UYQ5128:UYQ5130 VIM5128:VIM5130 VSI5128:VSI5130 WCE5128:WCE5130 WMA5128:WMA5130 WVW5128:WVW5130 O5212:O5215 JK5212:JK5215 TG5212:TG5215 ADC5212:ADC5215 AMY5212:AMY5215 AWU5212:AWU5215 BGQ5212:BGQ5215 BQM5212:BQM5215 CAI5212:CAI5215 CKE5212:CKE5215 CUA5212:CUA5215 DDW5212:DDW5215 DNS5212:DNS5215 DXO5212:DXO5215 EHK5212:EHK5215 ERG5212:ERG5215 FBC5212:FBC5215 FKY5212:FKY5215 FUU5212:FUU5215 GEQ5212:GEQ5215 GOM5212:GOM5215 GYI5212:GYI5215 HIE5212:HIE5215 HSA5212:HSA5215 IBW5212:IBW5215 ILS5212:ILS5215 IVO5212:IVO5215 JFK5212:JFK5215 JPG5212:JPG5215 JZC5212:JZC5215 KIY5212:KIY5215 KSU5212:KSU5215 LCQ5212:LCQ5215 LMM5212:LMM5215 LWI5212:LWI5215 MGE5212:MGE5215 MQA5212:MQA5215 MZW5212:MZW5215 NJS5212:NJS5215 NTO5212:NTO5215 ODK5212:ODK5215 ONG5212:ONG5215 OXC5212:OXC5215 PGY5212:PGY5215 PQU5212:PQU5215 QAQ5212:QAQ5215 QKM5212:QKM5215 QUI5212:QUI5215 REE5212:REE5215 ROA5212:ROA5215 RXW5212:RXW5215 SHS5212:SHS5215 SRO5212:SRO5215 TBK5212:TBK5215 TLG5212:TLG5215 TVC5212:TVC5215 UEY5212:UEY5215 UOU5212:UOU5215 UYQ5212:UYQ5215 VIM5212:VIM5215 VSI5212:VSI5215 WCE5212:WCE5215 WMA5212:WMA5215 WVW5212:WVW5215 O5295:O5297 JK5295:JK5297 TG5295:TG5297 ADC5295:ADC5297 AMY5295:AMY5297 AWU5295:AWU5297 BGQ5295:BGQ5297 BQM5295:BQM5297 CAI5295:CAI5297 CKE5295:CKE5297 CUA5295:CUA5297 DDW5295:DDW5297 DNS5295:DNS5297 DXO5295:DXO5297 EHK5295:EHK5297 ERG5295:ERG5297 FBC5295:FBC5297 FKY5295:FKY5297 FUU5295:FUU5297 GEQ5295:GEQ5297 GOM5295:GOM5297 GYI5295:GYI5297 HIE5295:HIE5297 HSA5295:HSA5297 IBW5295:IBW5297 ILS5295:ILS5297 IVO5295:IVO5297 JFK5295:JFK5297 JPG5295:JPG5297 JZC5295:JZC5297 KIY5295:KIY5297 KSU5295:KSU5297 LCQ5295:LCQ5297 LMM5295:LMM5297 LWI5295:LWI5297 MGE5295:MGE5297 MQA5295:MQA5297 MZW5295:MZW5297 NJS5295:NJS5297 NTO5295:NTO5297 ODK5295:ODK5297 ONG5295:ONG5297 OXC5295:OXC5297 PGY5295:PGY5297 PQU5295:PQU5297 QAQ5295:QAQ5297 QKM5295:QKM5297 QUI5295:QUI5297 REE5295:REE5297 ROA5295:ROA5297 RXW5295:RXW5297 SHS5295:SHS5297 SRO5295:SRO5297 TBK5295:TBK5297 TLG5295:TLG5297 TVC5295:TVC5297 UEY5295:UEY5297 UOU5295:UOU5297 UYQ5295:UYQ5297 VIM5295:VIM5297 VSI5295:VSI5297 WCE5295:WCE5297 WMA5295:WMA5297 WVW5295:WVW5297 O5388:O5392 JK5388:JK5392 TG5388:TG5392 ADC5388:ADC5392 AMY5388:AMY5392 AWU5388:AWU5392 BGQ5388:BGQ5392 BQM5388:BQM5392 CAI5388:CAI5392 CKE5388:CKE5392 CUA5388:CUA5392 DDW5388:DDW5392 DNS5388:DNS5392 DXO5388:DXO5392 EHK5388:EHK5392 ERG5388:ERG5392 FBC5388:FBC5392 FKY5388:FKY5392 FUU5388:FUU5392 GEQ5388:GEQ5392 GOM5388:GOM5392 GYI5388:GYI5392 HIE5388:HIE5392 HSA5388:HSA5392 IBW5388:IBW5392 ILS5388:ILS5392 IVO5388:IVO5392 JFK5388:JFK5392 JPG5388:JPG5392 JZC5388:JZC5392 KIY5388:KIY5392 KSU5388:KSU5392 LCQ5388:LCQ5392 LMM5388:LMM5392 LWI5388:LWI5392 MGE5388:MGE5392 MQA5388:MQA5392 MZW5388:MZW5392 NJS5388:NJS5392 NTO5388:NTO5392 ODK5388:ODK5392 ONG5388:ONG5392 OXC5388:OXC5392 PGY5388:PGY5392 PQU5388:PQU5392 QAQ5388:QAQ5392 QKM5388:QKM5392 QUI5388:QUI5392 REE5388:REE5392 ROA5388:ROA5392 RXW5388:RXW5392 SHS5388:SHS5392 SRO5388:SRO5392 TBK5388:TBK5392 TLG5388:TLG5392 TVC5388:TVC5392 UEY5388:UEY5392 UOU5388:UOU5392 UYQ5388:UYQ5392 VIM5388:VIM5392 VSI5388:VSI5392 WCE5388:WCE5392 WMA5388:WMA5392 WVW5388:WVW5392 O5451:O5453 JK5451:JK5453 TG5451:TG5453 ADC5451:ADC5453 AMY5451:AMY5453 AWU5451:AWU5453 BGQ5451:BGQ5453 BQM5451:BQM5453 CAI5451:CAI5453 CKE5451:CKE5453 CUA5451:CUA5453 DDW5451:DDW5453 DNS5451:DNS5453 DXO5451:DXO5453 EHK5451:EHK5453 ERG5451:ERG5453 FBC5451:FBC5453 FKY5451:FKY5453 FUU5451:FUU5453 GEQ5451:GEQ5453 GOM5451:GOM5453 GYI5451:GYI5453 HIE5451:HIE5453 HSA5451:HSA5453 IBW5451:IBW5453 ILS5451:ILS5453 IVO5451:IVO5453 JFK5451:JFK5453 JPG5451:JPG5453 JZC5451:JZC5453 KIY5451:KIY5453 KSU5451:KSU5453 LCQ5451:LCQ5453 LMM5451:LMM5453 LWI5451:LWI5453 MGE5451:MGE5453 MQA5451:MQA5453 MZW5451:MZW5453 NJS5451:NJS5453 NTO5451:NTO5453 ODK5451:ODK5453 ONG5451:ONG5453 OXC5451:OXC5453 PGY5451:PGY5453 PQU5451:PQU5453 QAQ5451:QAQ5453 QKM5451:QKM5453 QUI5451:QUI5453 REE5451:REE5453 ROA5451:ROA5453 RXW5451:RXW5453 SHS5451:SHS5453 SRO5451:SRO5453 TBK5451:TBK5453 TLG5451:TLG5453 TVC5451:TVC5453 UEY5451:UEY5453 UOU5451:UOU5453 UYQ5451:UYQ5453 VIM5451:VIM5453 VSI5451:VSI5453 WCE5451:WCE5453 WMA5451:WMA5453 WVW5451:WVW5453 O5516:O5519 JK5516:JK5519 TG5516:TG5519 ADC5516:ADC5519 AMY5516:AMY5519 AWU5516:AWU5519 BGQ5516:BGQ5519 BQM5516:BQM5519 CAI5516:CAI5519 CKE5516:CKE5519 CUA5516:CUA5519 DDW5516:DDW5519 DNS5516:DNS5519 DXO5516:DXO5519 EHK5516:EHK5519 ERG5516:ERG5519 FBC5516:FBC5519 FKY5516:FKY5519 FUU5516:FUU5519 GEQ5516:GEQ5519 GOM5516:GOM5519 GYI5516:GYI5519 HIE5516:HIE5519 HSA5516:HSA5519 IBW5516:IBW5519 ILS5516:ILS5519 IVO5516:IVO5519 JFK5516:JFK5519 JPG5516:JPG5519 JZC5516:JZC5519 KIY5516:KIY5519 KSU5516:KSU5519 LCQ5516:LCQ5519 LMM5516:LMM5519 LWI5516:LWI5519 MGE5516:MGE5519 MQA5516:MQA5519 MZW5516:MZW5519 NJS5516:NJS5519 NTO5516:NTO5519 ODK5516:ODK5519 ONG5516:ONG5519 OXC5516:OXC5519 PGY5516:PGY5519 PQU5516:PQU5519 QAQ5516:QAQ5519 QKM5516:QKM5519 QUI5516:QUI5519 REE5516:REE5519 ROA5516:ROA5519 RXW5516:RXW5519 SHS5516:SHS5519 SRO5516:SRO5519 TBK5516:TBK5519 TLG5516:TLG5519 TVC5516:TVC5519 UEY5516:UEY5519 UOU5516:UOU5519 UYQ5516:UYQ5519 VIM5516:VIM5519 VSI5516:VSI5519 WCE5516:WCE5519 WMA5516:WMA5519 WVW5516:WVW5519 JK5699:JK5720 TG5699:TG5720 ADC5699:ADC5720 AMY5699:AMY5720 AWU5699:AWU5720 BGQ5699:BGQ5720 BQM5699:BQM5720 CAI5699:CAI5720 CKE5699:CKE5720 CUA5699:CUA5720 DDW5699:DDW5720 DNS5699:DNS5720 DXO5699:DXO5720 EHK5699:EHK5720 ERG5699:ERG5720 FBC5699:FBC5720 FKY5699:FKY5720 FUU5699:FUU5720 GEQ5699:GEQ5720 GOM5699:GOM5720 GYI5699:GYI5720 HIE5699:HIE5720 HSA5699:HSA5720 IBW5699:IBW5720 ILS5699:ILS5720 IVO5699:IVO5720 JFK5699:JFK5720 JPG5699:JPG5720 JZC5699:JZC5720 KIY5699:KIY5720 KSU5699:KSU5720 LCQ5699:LCQ5720 LMM5699:LMM5720 LWI5699:LWI5720 MGE5699:MGE5720 MQA5699:MQA5720 MZW5699:MZW5720 NJS5699:NJS5720 NTO5699:NTO5720 ODK5699:ODK5720 ONG5699:ONG5720 OXC5699:OXC5720 PGY5699:PGY5720 PQU5699:PQU5720 QAQ5699:QAQ5720 QKM5699:QKM5720 QUI5699:QUI5720 REE5699:REE5720 ROA5699:ROA5720 RXW5699:RXW5720 SHS5699:SHS5720 SRO5699:SRO5720 TBK5699:TBK5720 TLG5699:TLG5720 TVC5699:TVC5720 UEY5699:UEY5720 UOU5699:UOU5720 UYQ5699:UYQ5720 VIM5699:VIM5720 VSI5699:VSI5720 WCE5699:WCE5720 WMA5699:WMA5720 WVW5699:WVW5720 O4960:O4962 O7660:O7661 JK7660:JK7661 TG7660:TG7661 ADC7660:ADC7661 AMY7660:AMY7661 AWU7660:AWU7661 BGQ7660:BGQ7661 BQM7660:BQM7661 CAI7660:CAI7661 CKE7660:CKE7661 CUA7660:CUA7661 DDW7660:DDW7661 DNS7660:DNS7661 DXO7660:DXO7661 EHK7660:EHK7661 ERG7660:ERG7661 FBC7660:FBC7661 FKY7660:FKY7661 FUU7660:FUU7661 GEQ7660:GEQ7661 GOM7660:GOM7661 GYI7660:GYI7661 HIE7660:HIE7661 HSA7660:HSA7661 IBW7660:IBW7661 ILS7660:ILS7661 IVO7660:IVO7661 JFK7660:JFK7661 JPG7660:JPG7661 JZC7660:JZC7661 KIY7660:KIY7661 KSU7660:KSU7661 LCQ7660:LCQ7661 LMM7660:LMM7661 LWI7660:LWI7661 MGE7660:MGE7661 MQA7660:MQA7661 MZW7660:MZW7661 NJS7660:NJS7661 NTO7660:NTO7661 ODK7660:ODK7661 ONG7660:ONG7661 OXC7660:OXC7661 PGY7660:PGY7661 PQU7660:PQU7661 QAQ7660:QAQ7661 QKM7660:QKM7661 QUI7660:QUI7661 REE7660:REE7661 ROA7660:ROA7661 RXW7660:RXW7661 SHS7660:SHS7661 SRO7660:SRO7661 TBK7660:TBK7661 TLG7660:TLG7661 TVC7660:TVC7661 UEY7660:UEY7661 UOU7660:UOU7661 UYQ7660:UYQ7661 VIM7660:VIM7661 VSI7660:VSI7661 WCE7660:WCE7661 WMA7660:WMA7661 WVW7660:WVW7661 O7539:O7542 JK7539:JK7542 TG7539:TG7542 ADC7539:ADC7542 AMY7539:AMY7542 AWU7539:AWU7542 BGQ7539:BGQ7542 BQM7539:BQM7542 CAI7539:CAI7542 CKE7539:CKE7542 CUA7539:CUA7542 DDW7539:DDW7542 DNS7539:DNS7542 DXO7539:DXO7542 EHK7539:EHK7542 ERG7539:ERG7542 FBC7539:FBC7542 FKY7539:FKY7542 FUU7539:FUU7542 GEQ7539:GEQ7542 GOM7539:GOM7542 GYI7539:GYI7542 HIE7539:HIE7542 HSA7539:HSA7542 IBW7539:IBW7542 ILS7539:ILS7542 IVO7539:IVO7542 JFK7539:JFK7542 JPG7539:JPG7542 JZC7539:JZC7542 KIY7539:KIY7542 KSU7539:KSU7542 LCQ7539:LCQ7542 LMM7539:LMM7542 LWI7539:LWI7542 MGE7539:MGE7542 MQA7539:MQA7542 MZW7539:MZW7542 NJS7539:NJS7542 NTO7539:NTO7542 ODK7539:ODK7542 ONG7539:ONG7542 OXC7539:OXC7542 PGY7539:PGY7542 PQU7539:PQU7542 QAQ7539:QAQ7542 QKM7539:QKM7542 QUI7539:QUI7542 REE7539:REE7542 ROA7539:ROA7542 RXW7539:RXW7542 SHS7539:SHS7542 SRO7539:SRO7542 TBK7539:TBK7542 TLG7539:TLG7542 TVC7539:TVC7542 UEY7539:UEY7542 UOU7539:UOU7542 UYQ7539:UYQ7542 VIM7539:VIM7542 VSI7539:VSI7542 WCE7539:WCE7542 WMA7539:WMA7542 WVW7539:WVW7542 O7895:O7899 JK7895:JK7899 TG7895:TG7899 ADC7895:ADC7899 AMY7895:AMY7899 AWU7895:AWU7899 BGQ7895:BGQ7899 BQM7895:BQM7899 CAI7895:CAI7899 CKE7895:CKE7899 CUA7895:CUA7899 DDW7895:DDW7899 DNS7895:DNS7899 DXO7895:DXO7899 EHK7895:EHK7899 ERG7895:ERG7899 FBC7895:FBC7899 FKY7895:FKY7899 FUU7895:FUU7899 GEQ7895:GEQ7899 GOM7895:GOM7899 GYI7895:GYI7899 HIE7895:HIE7899 HSA7895:HSA7899 IBW7895:IBW7899 ILS7895:ILS7899 IVO7895:IVO7899 JFK7895:JFK7899 JPG7895:JPG7899 JZC7895:JZC7899 KIY7895:KIY7899 KSU7895:KSU7899 LCQ7895:LCQ7899 LMM7895:LMM7899 LWI7895:LWI7899 MGE7895:MGE7899 MQA7895:MQA7899 MZW7895:MZW7899 NJS7895:NJS7899 NTO7895:NTO7899 ODK7895:ODK7899 ONG7895:ONG7899 OXC7895:OXC7899 PGY7895:PGY7899 PQU7895:PQU7899 QAQ7895:QAQ7899 QKM7895:QKM7899 QUI7895:QUI7899 REE7895:REE7899 ROA7895:ROA7899 RXW7895:RXW7899 SHS7895:SHS7899 SRO7895:SRO7899 TBK7895:TBK7899 TLG7895:TLG7899 TVC7895:TVC7899 UEY7895:UEY7899 UOU7895:UOU7899 UYQ7895:UYQ7899 VIM7895:VIM7899 VSI7895:VSI7899 WCE7895:WCE7899 WMA7895:WMA7899 WVW7895:WVW7899 O8130:O8132 WVW7217:WVW7219 O5711:O5720 JK5736:JK5759 TG5736:TG5759 ADC5736:ADC5759 AMY5736:AMY5759 AWU5736:AWU5759 BGQ5736:BGQ5759 BQM5736:BQM5759 CAI5736:CAI5759 CKE5736:CKE5759 CUA5736:CUA5759 DDW5736:DDW5759 DNS5736:DNS5759 DXO5736:DXO5759 EHK5736:EHK5759 ERG5736:ERG5759 FBC5736:FBC5759 FKY5736:FKY5759 FUU5736:FUU5759 GEQ5736:GEQ5759 GOM5736:GOM5759 GYI5736:GYI5759 HIE5736:HIE5759 HSA5736:HSA5759 IBW5736:IBW5759 ILS5736:ILS5759 IVO5736:IVO5759 JFK5736:JFK5759 JPG5736:JPG5759 JZC5736:JZC5759 KIY5736:KIY5759 KSU5736:KSU5759 LCQ5736:LCQ5759 LMM5736:LMM5759 LWI5736:LWI5759 MGE5736:MGE5759 MQA5736:MQA5759 MZW5736:MZW5759 NJS5736:NJS5759 NTO5736:NTO5759 ODK5736:ODK5759 ONG5736:ONG5759 OXC5736:OXC5759 PGY5736:PGY5759 PQU5736:PQU5759 QAQ5736:QAQ5759 QKM5736:QKM5759 QUI5736:QUI5759 REE5736:REE5759 ROA5736:ROA5759 RXW5736:RXW5759 SHS5736:SHS5759 SRO5736:SRO5759 TBK5736:TBK5759 TLG5736:TLG5759 TVC5736:TVC5759 UEY5736:UEY5759 UOU5736:UOU5759 UYQ5736:UYQ5759 VIM5736:VIM5759 VSI5736:VSI5759 WCE5736:WCE5759 WMA5736:WMA5759 WVW5736:WVW5759 O7183:O7185 JK7183:JK7185 TG7183:TG7185 ADC7183:ADC7185 AMY7183:AMY7185 AWU7183:AWU7185 BGQ7183:BGQ7185 BQM7183:BQM7185 CAI7183:CAI7185 CKE7183:CKE7185 CUA7183:CUA7185 DDW7183:DDW7185 DNS7183:DNS7185 DXO7183:DXO7185 EHK7183:EHK7185 ERG7183:ERG7185 FBC7183:FBC7185 FKY7183:FKY7185 FUU7183:FUU7185 GEQ7183:GEQ7185 GOM7183:GOM7185 GYI7183:GYI7185 HIE7183:HIE7185 HSA7183:HSA7185 IBW7183:IBW7185 ILS7183:ILS7185 IVO7183:IVO7185 JFK7183:JFK7185 JPG7183:JPG7185 JZC7183:JZC7185 KIY7183:KIY7185 KSU7183:KSU7185 LCQ7183:LCQ7185 LMM7183:LMM7185 LWI7183:LWI7185 MGE7183:MGE7185 MQA7183:MQA7185 MZW7183:MZW7185 NJS7183:NJS7185 NTO7183:NTO7185 ODK7183:ODK7185 ONG7183:ONG7185 OXC7183:OXC7185 PGY7183:PGY7185 PQU7183:PQU7185 QAQ7183:QAQ7185 QKM7183:QKM7185 QUI7183:QUI7185 REE7183:REE7185 ROA7183:ROA7185 RXW7183:RXW7185 SHS7183:SHS7185 SRO7183:SRO7185 TBK7183:TBK7185 TLG7183:TLG7185 TVC7183:TVC7185 UEY7183:UEY7185 UOU7183:UOU7185 UYQ7183:UYQ7185 VIM7183:VIM7185 VSI7183:VSI7185 WCE7183:WCE7185 WMA7183:WMA7185 WVW7183:WVW7185 O7189 JK7189 TG7189 ADC7189 AMY7189 AWU7189 BGQ7189 BQM7189 CAI7189 CKE7189 CUA7189 DDW7189 DNS7189 DXO7189 EHK7189 ERG7189 FBC7189 FKY7189 FUU7189 GEQ7189 GOM7189 GYI7189 HIE7189 HSA7189 IBW7189 ILS7189 IVO7189 JFK7189 JPG7189 JZC7189 KIY7189 KSU7189 LCQ7189 LMM7189 LWI7189 MGE7189 MQA7189 MZW7189 NJS7189 NTO7189 ODK7189 ONG7189 OXC7189 PGY7189 PQU7189 QAQ7189 QKM7189 QUI7189 REE7189 ROA7189 RXW7189 SHS7189 SRO7189 TBK7189 TLG7189 TVC7189 UEY7189 UOU7189 UYQ7189 VIM7189 VSI7189 WCE7189 WMA7189 WVW7189 O7217:O7219 JK7217:JK7219 TG7217:TG7219 ADC7217:ADC7219 AMY7217:AMY7219 AWU7217:AWU7219 BGQ7217:BGQ7219 BQM7217:BQM7219 CAI7217:CAI7219 CKE7217:CKE7219 CUA7217:CUA7219 DDW7217:DDW7219 DNS7217:DNS7219 DXO7217:DXO7219 EHK7217:EHK7219 ERG7217:ERG7219 FBC7217:FBC7219 FKY7217:FKY7219 FUU7217:FUU7219 GEQ7217:GEQ7219 GOM7217:GOM7219 GYI7217:GYI7219 HIE7217:HIE7219 HSA7217:HSA7219 IBW7217:IBW7219 ILS7217:ILS7219 IVO7217:IVO7219 JFK7217:JFK7219 JPG7217:JPG7219 JZC7217:JZC7219 KIY7217:KIY7219 KSU7217:KSU7219 LCQ7217:LCQ7219 LMM7217:LMM7219 LWI7217:LWI7219 MGE7217:MGE7219 MQA7217:MQA7219 MZW7217:MZW7219 NJS7217:NJS7219 NTO7217:NTO7219 ODK7217:ODK7219 ONG7217:ONG7219 OXC7217:OXC7219 PGY7217:PGY7219 PQU7217:PQU7219 QAQ7217:QAQ7219 QKM7217:QKM7219 QUI7217:QUI7219 REE7217:REE7219 ROA7217:ROA7219 RXW7217:RXW7219 SHS7217:SHS7219 SRO7217:SRO7219 TBK7217:TBK7219 TLG7217:TLG7219 TVC7217:TVC7219 UEY7217:UEY7219 UOU7217:UOU7219 UYQ7217:UYQ7219 VIM7217:VIM7219 VSI7217:VSI7219 WCE7217:WCE7219 WMA7217:WMA7219 O7605:O7613 JK7605:JK7613 TG7605:TG7613 ADC7605:ADC7613 AMY7605:AMY7613 AWU7605:AWU7613 BGQ7605:BGQ7613 BQM7605:BQM7613 CAI7605:CAI7613 CKE7605:CKE7613 CUA7605:CUA7613 DDW7605:DDW7613 DNS7605:DNS7613 DXO7605:DXO7613 EHK7605:EHK7613 ERG7605:ERG7613 FBC7605:FBC7613 FKY7605:FKY7613 FUU7605:FUU7613 GEQ7605:GEQ7613 GOM7605:GOM7613 GYI7605:GYI7613 HIE7605:HIE7613 HSA7605:HSA7613 IBW7605:IBW7613 ILS7605:ILS7613 IVO7605:IVO7613 JFK7605:JFK7613 JPG7605:JPG7613 JZC7605:JZC7613 KIY7605:KIY7613 KSU7605:KSU7613 LCQ7605:LCQ7613 LMM7605:LMM7613 LWI7605:LWI7613 MGE7605:MGE7613 MQA7605:MQA7613 MZW7605:MZW7613 NJS7605:NJS7613 NTO7605:NTO7613 ODK7605:ODK7613 ONG7605:ONG7613 OXC7605:OXC7613 PGY7605:PGY7613 PQU7605:PQU7613 QAQ7605:QAQ7613 QKM7605:QKM7613 QUI7605:QUI7613 REE7605:REE7613 ROA7605:ROA7613 RXW7605:RXW7613 SHS7605:SHS7613 SRO7605:SRO7613 TBK7605:TBK7613 TLG7605:TLG7613 TVC7605:TVC7613 UEY7605:UEY7613 UOU7605:UOU7613 UYQ7605:UYQ7613 VIM7605:VIM7613 VSI7605:VSI7613 WCE7605:WCE7613 WMA7605:WMA7613 WVW7605:WVW7613 O7308 JK7308 TG7308 ADC7308 AMY7308 AWU7308 BGQ7308 BQM7308 CAI7308 CKE7308 CUA7308 DDW7308 DNS7308 DXO7308 EHK7308 ERG7308 FBC7308 FKY7308 FUU7308 GEQ7308 GOM7308 GYI7308 HIE7308 HSA7308 IBW7308 ILS7308 IVO7308 JFK7308 JPG7308 JZC7308 KIY7308 KSU7308 LCQ7308 LMM7308 LWI7308 MGE7308 MQA7308 MZW7308 NJS7308 NTO7308 ODK7308 ONG7308 OXC7308 PGY7308 PQU7308 QAQ7308 QKM7308 QUI7308 REE7308 ROA7308 RXW7308 SHS7308 SRO7308 TBK7308 TLG7308 TVC7308 UEY7308 UOU7308 UYQ7308 VIM7308 VSI7308 WCE7308 WMA7308 WVW7308 O7333:O7335 JK7333:JK7335 TG7333:TG7335 ADC7333:ADC7335 AMY7333:AMY7335 AWU7333:AWU7335 BGQ7333:BGQ7335 BQM7333:BQM7335 CAI7333:CAI7335 CKE7333:CKE7335 CUA7333:CUA7335 DDW7333:DDW7335 DNS7333:DNS7335 DXO7333:DXO7335 EHK7333:EHK7335 ERG7333:ERG7335 FBC7333:FBC7335 FKY7333:FKY7335 FUU7333:FUU7335 GEQ7333:GEQ7335 GOM7333:GOM7335 GYI7333:GYI7335 HIE7333:HIE7335 HSA7333:HSA7335 IBW7333:IBW7335 ILS7333:ILS7335 IVO7333:IVO7335 JFK7333:JFK7335 JPG7333:JPG7335 JZC7333:JZC7335 KIY7333:KIY7335 KSU7333:KSU7335 LCQ7333:LCQ7335 LMM7333:LMM7335 LWI7333:LWI7335 MGE7333:MGE7335 MQA7333:MQA7335 MZW7333:MZW7335 NJS7333:NJS7335 NTO7333:NTO7335 ODK7333:ODK7335 ONG7333:ONG7335 OXC7333:OXC7335 PGY7333:PGY7335 PQU7333:PQU7335 QAQ7333:QAQ7335 QKM7333:QKM7335 QUI7333:QUI7335 REE7333:REE7335 ROA7333:ROA7335 RXW7333:RXW7335 SHS7333:SHS7335 SRO7333:SRO7335 TBK7333:TBK7335 TLG7333:TLG7335 TVC7333:TVC7335 UEY7333:UEY7335 UOU7333:UOU7335 UYQ7333:UYQ7335 VIM7333:VIM7335 VSI7333:VSI7335 WCE7333:WCE7335 WMA7333:WMA7335 WVW7333:WVW7335 O7393:O7396 JK7393:JK7396 TG7393:TG7396 ADC7393:ADC7396 AMY7393:AMY7396 AWU7393:AWU7396 BGQ7393:BGQ7396 BQM7393:BQM7396 CAI7393:CAI7396 CKE7393:CKE7396 CUA7393:CUA7396 DDW7393:DDW7396 DNS7393:DNS7396 DXO7393:DXO7396 EHK7393:EHK7396 ERG7393:ERG7396 FBC7393:FBC7396 FKY7393:FKY7396 FUU7393:FUU7396 GEQ7393:GEQ7396 GOM7393:GOM7396 GYI7393:GYI7396 HIE7393:HIE7396 HSA7393:HSA7396 IBW7393:IBW7396 ILS7393:ILS7396 IVO7393:IVO7396 JFK7393:JFK7396 JPG7393:JPG7396 JZC7393:JZC7396 KIY7393:KIY7396 KSU7393:KSU7396 LCQ7393:LCQ7396 LMM7393:LMM7396 LWI7393:LWI7396 MGE7393:MGE7396 MQA7393:MQA7396 MZW7393:MZW7396 NJS7393:NJS7396 NTO7393:NTO7396 ODK7393:ODK7396 ONG7393:ONG7396 OXC7393:OXC7396 PGY7393:PGY7396 PQU7393:PQU7396 QAQ7393:QAQ7396 QKM7393:QKM7396 QUI7393:QUI7396 REE7393:REE7396 ROA7393:ROA7396 RXW7393:RXW7396 SHS7393:SHS7396 SRO7393:SRO7396 TBK7393:TBK7396 TLG7393:TLG7396 TVC7393:TVC7396 UEY7393:UEY7396 UOU7393:UOU7396 UYQ7393:UYQ7396 VIM7393:VIM7396 VSI7393:VSI7396 WCE7393:WCE7396 WMA7393:WMA7396 O5699:O5709 O5736:O5738 O5740:O5749 O5753:O5759" xr:uid="{00000000-0002-0000-0300-000013000000}">
      <formula1>$O$3:$O$12</formula1>
    </dataValidation>
    <dataValidation type="list" allowBlank="1" showInputMessage="1" showErrorMessage="1" sqref="N1585:N1588 JJ1585:JJ1588 TF1585:TF1588 ADB1585:ADB1588 AMX1585:AMX1588 AWT1585:AWT1588 BGP1585:BGP1588 BQL1585:BQL1588 CAH1585:CAH1588 CKD1585:CKD1588 CTZ1585:CTZ1588 DDV1585:DDV1588 DNR1585:DNR1588 DXN1585:DXN1588 EHJ1585:EHJ1588 ERF1585:ERF1588 FBB1585:FBB1588 FKX1585:FKX1588 FUT1585:FUT1588 GEP1585:GEP1588 GOL1585:GOL1588 GYH1585:GYH1588 HID1585:HID1588 HRZ1585:HRZ1588 IBV1585:IBV1588 ILR1585:ILR1588 IVN1585:IVN1588 JFJ1585:JFJ1588 JPF1585:JPF1588 JZB1585:JZB1588 KIX1585:KIX1588 KST1585:KST1588 LCP1585:LCP1588 LML1585:LML1588 LWH1585:LWH1588 MGD1585:MGD1588 MPZ1585:MPZ1588 MZV1585:MZV1588 NJR1585:NJR1588 NTN1585:NTN1588 ODJ1585:ODJ1588 ONF1585:ONF1588 OXB1585:OXB1588 PGX1585:PGX1588 PQT1585:PQT1588 QAP1585:QAP1588 QKL1585:QKL1588 QUH1585:QUH1588 RED1585:RED1588 RNZ1585:RNZ1588 RXV1585:RXV1588 SHR1585:SHR1588 SRN1585:SRN1588 TBJ1585:TBJ1588 TLF1585:TLF1588 TVB1585:TVB1588 UEX1585:UEX1588 UOT1585:UOT1588 UYP1585:UYP1588 VIL1585:VIL1588 VSH1585:VSH1588 WCD1585:WCD1588 WLZ1585:WLZ1588 WVV1585:WVV1588 N1636:N1638 JJ1636:JJ1638 TF1636:TF1638 ADB1636:ADB1638 AMX1636:AMX1638 AWT1636:AWT1638 BGP1636:BGP1638 BQL1636:BQL1638 CAH1636:CAH1638 CKD1636:CKD1638 CTZ1636:CTZ1638 DDV1636:DDV1638 DNR1636:DNR1638 DXN1636:DXN1638 EHJ1636:EHJ1638 ERF1636:ERF1638 FBB1636:FBB1638 FKX1636:FKX1638 FUT1636:FUT1638 GEP1636:GEP1638 GOL1636:GOL1638 GYH1636:GYH1638 HID1636:HID1638 HRZ1636:HRZ1638 IBV1636:IBV1638 ILR1636:ILR1638 IVN1636:IVN1638 JFJ1636:JFJ1638 JPF1636:JPF1638 JZB1636:JZB1638 KIX1636:KIX1638 KST1636:KST1638 LCP1636:LCP1638 LML1636:LML1638 LWH1636:LWH1638 MGD1636:MGD1638 MPZ1636:MPZ1638 MZV1636:MZV1638 NJR1636:NJR1638 NTN1636:NTN1638 ODJ1636:ODJ1638 ONF1636:ONF1638 OXB1636:OXB1638 PGX1636:PGX1638 PQT1636:PQT1638 QAP1636:QAP1638 QKL1636:QKL1638 QUH1636:QUH1638 RED1636:RED1638 RNZ1636:RNZ1638 RXV1636:RXV1638 SHR1636:SHR1638 SRN1636:SRN1638 TBJ1636:TBJ1638 TLF1636:TLF1638 TVB1636:TVB1638 UEX1636:UEX1638 UOT1636:UOT1638 UYP1636:UYP1638 VIL1636:VIL1638 VSH1636:VSH1638 WCD1636:WCD1638 WLZ1636:WLZ1638 WVV1636:WVV1638 WVV1711:WVV1714 JJ1711:JJ1714 TF1711:TF1714 ADB1711:ADB1714 AMX1711:AMX1714 AWT1711:AWT1714 BGP1711:BGP1714 BQL1711:BQL1714 CAH1711:CAH1714 CKD1711:CKD1714 CTZ1711:CTZ1714 DDV1711:DDV1714 DNR1711:DNR1714 DXN1711:DXN1714 EHJ1711:EHJ1714 ERF1711:ERF1714 FBB1711:FBB1714 FKX1711:FKX1714 FUT1711:FUT1714 GEP1711:GEP1714 GOL1711:GOL1714 GYH1711:GYH1714 HID1711:HID1714 HRZ1711:HRZ1714 IBV1711:IBV1714 ILR1711:ILR1714 IVN1711:IVN1714 JFJ1711:JFJ1714 JPF1711:JPF1714 JZB1711:JZB1714 KIX1711:KIX1714 KST1711:KST1714 LCP1711:LCP1714 LML1711:LML1714 LWH1711:LWH1714 MGD1711:MGD1714 MPZ1711:MPZ1714 MZV1711:MZV1714 NJR1711:NJR1714 NTN1711:NTN1714 ODJ1711:ODJ1714 ONF1711:ONF1714 OXB1711:OXB1714 PGX1711:PGX1714 PQT1711:PQT1714 QAP1711:QAP1714 QKL1711:QKL1714 QUH1711:QUH1714 RED1711:RED1714 RNZ1711:RNZ1714 RXV1711:RXV1714 SHR1711:SHR1714 SRN1711:SRN1714 TBJ1711:TBJ1714 TLF1711:TLF1714 TVB1711:TVB1714 UEX1711:UEX1714 UOT1711:UOT1714 UYP1711:UYP1714 VIL1711:VIL1714 VSH1711:VSH1714 WCD1711:WCD1714 WLZ1711:WLZ1714 N1711 N1713:N1714 N1781:N1783 JJ1781:JJ1783 TF1781:TF1783 ADB1781:ADB1783 AMX1781:AMX1783 AWT1781:AWT1783 BGP1781:BGP1783 BQL1781:BQL1783 CAH1781:CAH1783 CKD1781:CKD1783 CTZ1781:CTZ1783 DDV1781:DDV1783 DNR1781:DNR1783 DXN1781:DXN1783 EHJ1781:EHJ1783 ERF1781:ERF1783 FBB1781:FBB1783 FKX1781:FKX1783 FUT1781:FUT1783 GEP1781:GEP1783 GOL1781:GOL1783 GYH1781:GYH1783 HID1781:HID1783 HRZ1781:HRZ1783 IBV1781:IBV1783 ILR1781:ILR1783 IVN1781:IVN1783 JFJ1781:JFJ1783 JPF1781:JPF1783 JZB1781:JZB1783 KIX1781:KIX1783 KST1781:KST1783 LCP1781:LCP1783 LML1781:LML1783 LWH1781:LWH1783 MGD1781:MGD1783 MPZ1781:MPZ1783 MZV1781:MZV1783 NJR1781:NJR1783 NTN1781:NTN1783 ODJ1781:ODJ1783 ONF1781:ONF1783 OXB1781:OXB1783 PGX1781:PGX1783 PQT1781:PQT1783 QAP1781:QAP1783 QKL1781:QKL1783 QUH1781:QUH1783 RED1781:RED1783 RNZ1781:RNZ1783 RXV1781:RXV1783 SHR1781:SHR1783 SRN1781:SRN1783 TBJ1781:TBJ1783 TLF1781:TLF1783 TVB1781:TVB1783 UEX1781:UEX1783 UOT1781:UOT1783 UYP1781:UYP1783 VIL1781:VIL1783 VSH1781:VSH1783 WCD1781:WCD1783 WLZ1781:WLZ1783 WVV1781:WVV1783 N1804 JJ1804 TF1804 ADB1804 AMX1804 AWT1804 BGP1804 BQL1804 CAH1804 CKD1804 CTZ1804 DDV1804 DNR1804 DXN1804 EHJ1804 ERF1804 FBB1804 FKX1804 FUT1804 GEP1804 GOL1804 GYH1804 HID1804 HRZ1804 IBV1804 ILR1804 IVN1804 JFJ1804 JPF1804 JZB1804 KIX1804 KST1804 LCP1804 LML1804 LWH1804 MGD1804 MPZ1804 MZV1804 NJR1804 NTN1804 ODJ1804 ONF1804 OXB1804 PGX1804 PQT1804 QAP1804 QKL1804 QUH1804 RED1804 RNZ1804 RXV1804 SHR1804 SRN1804 TBJ1804 TLF1804 TVB1804 UEX1804 UOT1804 UYP1804 VIL1804 VSH1804 WCD1804 WLZ1804 WVV1804 N1846:N1850 JJ1846:JJ1850 TF1846:TF1850 ADB1846:ADB1850 AMX1846:AMX1850 AWT1846:AWT1850 BGP1846:BGP1850 BQL1846:BQL1850 CAH1846:CAH1850 CKD1846:CKD1850 CTZ1846:CTZ1850 DDV1846:DDV1850 DNR1846:DNR1850 DXN1846:DXN1850 EHJ1846:EHJ1850 ERF1846:ERF1850 FBB1846:FBB1850 FKX1846:FKX1850 FUT1846:FUT1850 GEP1846:GEP1850 GOL1846:GOL1850 GYH1846:GYH1850 HID1846:HID1850 HRZ1846:HRZ1850 IBV1846:IBV1850 ILR1846:ILR1850 IVN1846:IVN1850 JFJ1846:JFJ1850 JPF1846:JPF1850 JZB1846:JZB1850 KIX1846:KIX1850 KST1846:KST1850 LCP1846:LCP1850 LML1846:LML1850 LWH1846:LWH1850 MGD1846:MGD1850 MPZ1846:MPZ1850 MZV1846:MZV1850 NJR1846:NJR1850 NTN1846:NTN1850 ODJ1846:ODJ1850 ONF1846:ONF1850 OXB1846:OXB1850 PGX1846:PGX1850 PQT1846:PQT1850 QAP1846:QAP1850 QKL1846:QKL1850 QUH1846:QUH1850 RED1846:RED1850 RNZ1846:RNZ1850 RXV1846:RXV1850 SHR1846:SHR1850 SRN1846:SRN1850 TBJ1846:TBJ1850 TLF1846:TLF1850 TVB1846:TVB1850 UEX1846:UEX1850 UOT1846:UOT1850 UYP1846:UYP1850 VIL1846:VIL1850 VSH1846:VSH1850 WCD1846:WCD1850 WLZ1846:WLZ1850 WVV1846:WVV1850 N1998:N2000 JJ1998:JJ2000 TF1998:TF2000 ADB1998:ADB2000 AMX1998:AMX2000 AWT1998:AWT2000 BGP1998:BGP2000 BQL1998:BQL2000 CAH1998:CAH2000 CKD1998:CKD2000 CTZ1998:CTZ2000 DDV1998:DDV2000 DNR1998:DNR2000 DXN1998:DXN2000 EHJ1998:EHJ2000 ERF1998:ERF2000 FBB1998:FBB2000 FKX1998:FKX2000 FUT1998:FUT2000 GEP1998:GEP2000 GOL1998:GOL2000 GYH1998:GYH2000 HID1998:HID2000 HRZ1998:HRZ2000 IBV1998:IBV2000 ILR1998:ILR2000 IVN1998:IVN2000 JFJ1998:JFJ2000 JPF1998:JPF2000 JZB1998:JZB2000 KIX1998:KIX2000 KST1998:KST2000 LCP1998:LCP2000 LML1998:LML2000 LWH1998:LWH2000 MGD1998:MGD2000 MPZ1998:MPZ2000 MZV1998:MZV2000 NJR1998:NJR2000 NTN1998:NTN2000 ODJ1998:ODJ2000 ONF1998:ONF2000 OXB1998:OXB2000 PGX1998:PGX2000 PQT1998:PQT2000 QAP1998:QAP2000 QKL1998:QKL2000 QUH1998:QUH2000 RED1998:RED2000 RNZ1998:RNZ2000 RXV1998:RXV2000 SHR1998:SHR2000 SRN1998:SRN2000 TBJ1998:TBJ2000 TLF1998:TLF2000 TVB1998:TVB2000 UEX1998:UEX2000 UOT1998:UOT2000 UYP1998:UYP2000 VIL1998:VIL2000 VSH1998:VSH2000 WCD1998:WCD2000 WLZ1998:WLZ2000 WVV1998:WVV2000 N2064:N2067 JJ2064:JJ2067 TF2064:TF2067 ADB2064:ADB2067 AMX2064:AMX2067 AWT2064:AWT2067 BGP2064:BGP2067 BQL2064:BQL2067 CAH2064:CAH2067 CKD2064:CKD2067 CTZ2064:CTZ2067 DDV2064:DDV2067 DNR2064:DNR2067 DXN2064:DXN2067 EHJ2064:EHJ2067 ERF2064:ERF2067 FBB2064:FBB2067 FKX2064:FKX2067 FUT2064:FUT2067 GEP2064:GEP2067 GOL2064:GOL2067 GYH2064:GYH2067 HID2064:HID2067 HRZ2064:HRZ2067 IBV2064:IBV2067 ILR2064:ILR2067 IVN2064:IVN2067 JFJ2064:JFJ2067 JPF2064:JPF2067 JZB2064:JZB2067 KIX2064:KIX2067 KST2064:KST2067 LCP2064:LCP2067 LML2064:LML2067 LWH2064:LWH2067 MGD2064:MGD2067 MPZ2064:MPZ2067 MZV2064:MZV2067 NJR2064:NJR2067 NTN2064:NTN2067 ODJ2064:ODJ2067 ONF2064:ONF2067 OXB2064:OXB2067 PGX2064:PGX2067 PQT2064:PQT2067 QAP2064:QAP2067 QKL2064:QKL2067 QUH2064:QUH2067 RED2064:RED2067 RNZ2064:RNZ2067 RXV2064:RXV2067 SHR2064:SHR2067 SRN2064:SRN2067 TBJ2064:TBJ2067 TLF2064:TLF2067 TVB2064:TVB2067 UEX2064:UEX2067 UOT2064:UOT2067 UYP2064:UYP2067 VIL2064:VIL2067 VSH2064:VSH2067 WCD2064:WCD2067 WLZ2064:WLZ2067 WVV2064:WVV2067 N2113:N2115 JJ2113:JJ2115 TF2113:TF2115 ADB2113:ADB2115 AMX2113:AMX2115 AWT2113:AWT2115 BGP2113:BGP2115 BQL2113:BQL2115 CAH2113:CAH2115 CKD2113:CKD2115 CTZ2113:CTZ2115 DDV2113:DDV2115 DNR2113:DNR2115 DXN2113:DXN2115 EHJ2113:EHJ2115 ERF2113:ERF2115 FBB2113:FBB2115 FKX2113:FKX2115 FUT2113:FUT2115 GEP2113:GEP2115 GOL2113:GOL2115 GYH2113:GYH2115 HID2113:HID2115 HRZ2113:HRZ2115 IBV2113:IBV2115 ILR2113:ILR2115 IVN2113:IVN2115 JFJ2113:JFJ2115 JPF2113:JPF2115 JZB2113:JZB2115 KIX2113:KIX2115 KST2113:KST2115 LCP2113:LCP2115 LML2113:LML2115 LWH2113:LWH2115 MGD2113:MGD2115 MPZ2113:MPZ2115 MZV2113:MZV2115 NJR2113:NJR2115 NTN2113:NTN2115 ODJ2113:ODJ2115 ONF2113:ONF2115 OXB2113:OXB2115 PGX2113:PGX2115 PQT2113:PQT2115 QAP2113:QAP2115 QKL2113:QKL2115 QUH2113:QUH2115 RED2113:RED2115 RNZ2113:RNZ2115 RXV2113:RXV2115 SHR2113:SHR2115 SRN2113:SRN2115 TBJ2113:TBJ2115 TLF2113:TLF2115 TVB2113:TVB2115 UEX2113:UEX2115 UOT2113:UOT2115 UYP2113:UYP2115 VIL2113:VIL2115 VSH2113:VSH2115 WCD2113:WCD2115 WLZ2113:WLZ2115 WVV2113:WVV2115 N2172:N2188 JJ2172:JJ2188 TF2172:TF2188 ADB2172:ADB2188 AMX2172:AMX2188 AWT2172:AWT2188 BGP2172:BGP2188 BQL2172:BQL2188 CAH2172:CAH2188 CKD2172:CKD2188 CTZ2172:CTZ2188 DDV2172:DDV2188 DNR2172:DNR2188 DXN2172:DXN2188 EHJ2172:EHJ2188 ERF2172:ERF2188 FBB2172:FBB2188 FKX2172:FKX2188 FUT2172:FUT2188 GEP2172:GEP2188 GOL2172:GOL2188 GYH2172:GYH2188 HID2172:HID2188 HRZ2172:HRZ2188 IBV2172:IBV2188 ILR2172:ILR2188 IVN2172:IVN2188 JFJ2172:JFJ2188 JPF2172:JPF2188 JZB2172:JZB2188 KIX2172:KIX2188 KST2172:KST2188 LCP2172:LCP2188 LML2172:LML2188 LWH2172:LWH2188 MGD2172:MGD2188 MPZ2172:MPZ2188 MZV2172:MZV2188 NJR2172:NJR2188 NTN2172:NTN2188 ODJ2172:ODJ2188 ONF2172:ONF2188 OXB2172:OXB2188 PGX2172:PGX2188 PQT2172:PQT2188 QAP2172:QAP2188 QKL2172:QKL2188 QUH2172:QUH2188 RED2172:RED2188 RNZ2172:RNZ2188 RXV2172:RXV2188 SHR2172:SHR2188 SRN2172:SRN2188 TBJ2172:TBJ2188 TLF2172:TLF2188 TVB2172:TVB2188 UEX2172:UEX2188 UOT2172:UOT2188 UYP2172:UYP2188 VIL2172:VIL2188 VSH2172:VSH2188 WCD2172:WCD2188 WLZ2172:WLZ2188 WVV2172:WVV2188 N2353:N2355 JJ2353:JJ2355 TF2353:TF2355 ADB2353:ADB2355 AMX2353:AMX2355 AWT2353:AWT2355 BGP2353:BGP2355 BQL2353:BQL2355 CAH2353:CAH2355 CKD2353:CKD2355 CTZ2353:CTZ2355 DDV2353:DDV2355 DNR2353:DNR2355 DXN2353:DXN2355 EHJ2353:EHJ2355 ERF2353:ERF2355 FBB2353:FBB2355 FKX2353:FKX2355 FUT2353:FUT2355 GEP2353:GEP2355 GOL2353:GOL2355 GYH2353:GYH2355 HID2353:HID2355 HRZ2353:HRZ2355 IBV2353:IBV2355 ILR2353:ILR2355 IVN2353:IVN2355 JFJ2353:JFJ2355 JPF2353:JPF2355 JZB2353:JZB2355 KIX2353:KIX2355 KST2353:KST2355 LCP2353:LCP2355 LML2353:LML2355 LWH2353:LWH2355 MGD2353:MGD2355 MPZ2353:MPZ2355 MZV2353:MZV2355 NJR2353:NJR2355 NTN2353:NTN2355 ODJ2353:ODJ2355 ONF2353:ONF2355 OXB2353:OXB2355 PGX2353:PGX2355 PQT2353:PQT2355 QAP2353:QAP2355 QKL2353:QKL2355 QUH2353:QUH2355 RED2353:RED2355 RNZ2353:RNZ2355 RXV2353:RXV2355 SHR2353:SHR2355 SRN2353:SRN2355 TBJ2353:TBJ2355 TLF2353:TLF2355 TVB2353:TVB2355 UEX2353:UEX2355 UOT2353:UOT2355 UYP2353:UYP2355 VIL2353:VIL2355 VSH2353:VSH2355 WCD2353:WCD2355 WLZ2353:WLZ2355 WVV2353:WVV2355 JJ7975:JJ7978 TF7975:TF7978 ADB7975:ADB7978 AMX7975:AMX7978 AWT7975:AWT7978 BGP7975:BGP7978 BQL7975:BQL7978 CAH7975:CAH7978 CKD7975:CKD7978 CTZ7975:CTZ7978 DDV7975:DDV7978 DNR7975:DNR7978 DXN7975:DXN7978 EHJ7975:EHJ7978 ERF7975:ERF7978 FBB7975:FBB7978 FKX7975:FKX7978 FUT7975:FUT7978 GEP7975:GEP7978 GOL7975:GOL7978 GYH7975:GYH7978 HID7975:HID7978 HRZ7975:HRZ7978 IBV7975:IBV7978 ILR7975:ILR7978 IVN7975:IVN7978 JFJ7975:JFJ7978 JPF7975:JPF7978 JZB7975:JZB7978 KIX7975:KIX7978 KST7975:KST7978 LCP7975:LCP7978 LML7975:LML7978 LWH7975:LWH7978 MGD7975:MGD7978 MPZ7975:MPZ7978 MZV7975:MZV7978 NJR7975:NJR7978 NTN7975:NTN7978 ODJ7975:ODJ7978 ONF7975:ONF7978 OXB7975:OXB7978 PGX7975:PGX7978 PQT7975:PQT7978 QAP7975:QAP7978 QKL7975:QKL7978 QUH7975:QUH7978 RED7975:RED7978 RNZ7975:RNZ7978 RXV7975:RXV7978 SHR7975:SHR7978 SRN7975:SRN7978 TBJ7975:TBJ7978 TLF7975:TLF7978 TVB7975:TVB7978 UEX7975:UEX7978 UOT7975:UOT7978 UYP7975:UYP7978 VIL7975:VIL7978 VSH7975:VSH7978 WCD7975:WCD7978 WLZ7975:WLZ7978 WVV7975:WVV7978 N7953 N8004:N8006 JJ8004:JJ8006 TF8004:TF8006 ADB8004:ADB8006 AMX8004:AMX8006 AWT8004:AWT8006 BGP8004:BGP8006 BQL8004:BQL8006 CAH8004:CAH8006 CKD8004:CKD8006 CTZ8004:CTZ8006 DDV8004:DDV8006 DNR8004:DNR8006 DXN8004:DXN8006 EHJ8004:EHJ8006 ERF8004:ERF8006 FBB8004:FBB8006 FKX8004:FKX8006 FUT8004:FUT8006 GEP8004:GEP8006 GOL8004:GOL8006 GYH8004:GYH8006 HID8004:HID8006 HRZ8004:HRZ8006 IBV8004:IBV8006 ILR8004:ILR8006 IVN8004:IVN8006 JFJ8004:JFJ8006 JPF8004:JPF8006 JZB8004:JZB8006 KIX8004:KIX8006 KST8004:KST8006 LCP8004:LCP8006 LML8004:LML8006 LWH8004:LWH8006 MGD8004:MGD8006 MPZ8004:MPZ8006 MZV8004:MZV8006 NJR8004:NJR8006 NTN8004:NTN8006 ODJ8004:ODJ8006 ONF8004:ONF8006 OXB8004:OXB8006 PGX8004:PGX8006 PQT8004:PQT8006 QAP8004:QAP8006 QKL8004:QKL8006 QUH8004:QUH8006 RED8004:RED8006 RNZ8004:RNZ8006 RXV8004:RXV8006 SHR8004:SHR8006 SRN8004:SRN8006 TBJ8004:TBJ8006 TLF8004:TLF8006 TVB8004:TVB8006 UEX8004:UEX8006 UOT8004:UOT8006 UYP8004:UYP8006 VIL8004:VIL8006 VSH8004:VSH8006 WCD8004:WCD8006 WLZ8004:WLZ8006 WVV8004:WVV8006 JJ7451:JJ7453 TF7451:TF7453 ADB7451:ADB7453 AMX7451:AMX7453 AWT7451:AWT7453 BGP7451:BGP7453 BQL7451:BQL7453 CAH7451:CAH7453 CKD7451:CKD7453 CTZ7451:CTZ7453 DDV7451:DDV7453 DNR7451:DNR7453 DXN7451:DXN7453 EHJ7451:EHJ7453 ERF7451:ERF7453 FBB7451:FBB7453 FKX7451:FKX7453 FUT7451:FUT7453 GEP7451:GEP7453 GOL7451:GOL7453 GYH7451:GYH7453 HID7451:HID7453 HRZ7451:HRZ7453 IBV7451:IBV7453 ILR7451:ILR7453 IVN7451:IVN7453 JFJ7451:JFJ7453 JPF7451:JPF7453 JZB7451:JZB7453 KIX7451:KIX7453 KST7451:KST7453 LCP7451:LCP7453 LML7451:LML7453 LWH7451:LWH7453 MGD7451:MGD7453 MPZ7451:MPZ7453 MZV7451:MZV7453 NJR7451:NJR7453 NTN7451:NTN7453 ODJ7451:ODJ7453 ONF7451:ONF7453 OXB7451:OXB7453 PGX7451:PGX7453 PQT7451:PQT7453 QAP7451:QAP7453 QKL7451:QKL7453 QUH7451:QUH7453 RED7451:RED7453 RNZ7451:RNZ7453 RXV7451:RXV7453 SHR7451:SHR7453 SRN7451:SRN7453 TBJ7451:TBJ7453 TLF7451:TLF7453 TVB7451:TVB7453 UEX7451:UEX7453 UOT7451:UOT7453 UYP7451:UYP7453 VIL7451:VIL7453 VSH7451:VSH7453 WCD7451:WCD7453 WLZ7451:WLZ7453 WVV7451:WVV7453 N7974:N7978 N2653:N2656 JJ2653:JJ2656 TF2653:TF2656 ADB2653:ADB2656 AMX2653:AMX2656 AWT2653:AWT2656 BGP2653:BGP2656 BQL2653:BQL2656 CAH2653:CAH2656 CKD2653:CKD2656 CTZ2653:CTZ2656 DDV2653:DDV2656 DNR2653:DNR2656 DXN2653:DXN2656 EHJ2653:EHJ2656 ERF2653:ERF2656 FBB2653:FBB2656 FKX2653:FKX2656 FUT2653:FUT2656 GEP2653:GEP2656 GOL2653:GOL2656 GYH2653:GYH2656 HID2653:HID2656 HRZ2653:HRZ2656 IBV2653:IBV2656 ILR2653:ILR2656 IVN2653:IVN2656 JFJ2653:JFJ2656 JPF2653:JPF2656 JZB2653:JZB2656 KIX2653:KIX2656 KST2653:KST2656 LCP2653:LCP2656 LML2653:LML2656 LWH2653:LWH2656 MGD2653:MGD2656 MPZ2653:MPZ2656 MZV2653:MZV2656 NJR2653:NJR2656 NTN2653:NTN2656 ODJ2653:ODJ2656 ONF2653:ONF2656 OXB2653:OXB2656 PGX2653:PGX2656 PQT2653:PQT2656 QAP2653:QAP2656 QKL2653:QKL2656 QUH2653:QUH2656 RED2653:RED2656 RNZ2653:RNZ2656 RXV2653:RXV2656 SHR2653:SHR2656 SRN2653:SRN2656 TBJ2653:TBJ2656 TLF2653:TLF2656 TVB2653:TVB2656 UEX2653:UEX2656 UOT2653:UOT2656 UYP2653:UYP2656 VIL2653:VIL2656 VSH2653:VSH2656 WCD2653:WCD2656 WLZ2653:WLZ2656 WVV2653:WVV2656 N2724:N2727 JJ2724:JJ2727 TF2724:TF2727 ADB2724:ADB2727 AMX2724:AMX2727 AWT2724:AWT2727 BGP2724:BGP2727 BQL2724:BQL2727 CAH2724:CAH2727 CKD2724:CKD2727 CTZ2724:CTZ2727 DDV2724:DDV2727 DNR2724:DNR2727 DXN2724:DXN2727 EHJ2724:EHJ2727 ERF2724:ERF2727 FBB2724:FBB2727 FKX2724:FKX2727 FUT2724:FUT2727 GEP2724:GEP2727 GOL2724:GOL2727 GYH2724:GYH2727 HID2724:HID2727 HRZ2724:HRZ2727 IBV2724:IBV2727 ILR2724:ILR2727 IVN2724:IVN2727 JFJ2724:JFJ2727 JPF2724:JPF2727 JZB2724:JZB2727 KIX2724:KIX2727 KST2724:KST2727 LCP2724:LCP2727 LML2724:LML2727 LWH2724:LWH2727 MGD2724:MGD2727 MPZ2724:MPZ2727 MZV2724:MZV2727 NJR2724:NJR2727 NTN2724:NTN2727 ODJ2724:ODJ2727 ONF2724:ONF2727 OXB2724:OXB2727 PGX2724:PGX2727 PQT2724:PQT2727 QAP2724:QAP2727 QKL2724:QKL2727 QUH2724:QUH2727 RED2724:RED2727 RNZ2724:RNZ2727 RXV2724:RXV2727 SHR2724:SHR2727 SRN2724:SRN2727 TBJ2724:TBJ2727 TLF2724:TLF2727 TVB2724:TVB2727 UEX2724:UEX2727 UOT2724:UOT2727 UYP2724:UYP2727 VIL2724:VIL2727 VSH2724:VSH2727 WCD2724:WCD2727 WLZ2724:WLZ2727 WVV2724:WVV2727 N2846:N2848 N2873 N2945:N2951 JJ2945:JJ2951 TF2945:TF2951 ADB2945:ADB2951 AMX2945:AMX2951 AWT2945:AWT2951 BGP2945:BGP2951 BQL2945:BQL2951 CAH2945:CAH2951 CKD2945:CKD2951 CTZ2945:CTZ2951 DDV2945:DDV2951 DNR2945:DNR2951 DXN2945:DXN2951 EHJ2945:EHJ2951 ERF2945:ERF2951 FBB2945:FBB2951 FKX2945:FKX2951 FUT2945:FUT2951 GEP2945:GEP2951 GOL2945:GOL2951 GYH2945:GYH2951 HID2945:HID2951 HRZ2945:HRZ2951 IBV2945:IBV2951 ILR2945:ILR2951 IVN2945:IVN2951 JFJ2945:JFJ2951 JPF2945:JPF2951 JZB2945:JZB2951 KIX2945:KIX2951 KST2945:KST2951 LCP2945:LCP2951 LML2945:LML2951 LWH2945:LWH2951 MGD2945:MGD2951 MPZ2945:MPZ2951 MZV2945:MZV2951 NJR2945:NJR2951 NTN2945:NTN2951 ODJ2945:ODJ2951 ONF2945:ONF2951 OXB2945:OXB2951 PGX2945:PGX2951 PQT2945:PQT2951 QAP2945:QAP2951 QKL2945:QKL2951 QUH2945:QUH2951 RED2945:RED2951 RNZ2945:RNZ2951 RXV2945:RXV2951 SHR2945:SHR2951 SRN2945:SRN2951 TBJ2945:TBJ2951 TLF2945:TLF2951 TVB2945:TVB2951 UEX2945:UEX2951 UOT2945:UOT2951 UYP2945:UYP2951 VIL2945:VIL2951 VSH2945:VSH2951 WCD2945:WCD2951 WLZ2945:WLZ2951 WVV2945:WVV2951 N3124:N3125 N3692 JJ3692 TF3692 ADB3692 AMX3692 AWT3692 BGP3692 BQL3692 CAH3692 CKD3692 CTZ3692 DDV3692 DNR3692 DXN3692 EHJ3692 ERF3692 FBB3692 FKX3692 FUT3692 GEP3692 GOL3692 GYH3692 HID3692 HRZ3692 IBV3692 ILR3692 IVN3692 JFJ3692 JPF3692 JZB3692 KIX3692 KST3692 LCP3692 LML3692 LWH3692 MGD3692 MPZ3692 MZV3692 NJR3692 NTN3692 ODJ3692 ONF3692 OXB3692 PGX3692 PQT3692 QAP3692 QKL3692 QUH3692 RED3692 RNZ3692 RXV3692 SHR3692 SRN3692 TBJ3692 TLF3692 TVB3692 UEX3692 UOT3692 UYP3692 VIL3692 VSH3692 WCD3692 WLZ3692 WVV3692 N3814 JJ3814 TF3814 ADB3814 AMX3814 AWT3814 BGP3814 BQL3814 CAH3814 CKD3814 CTZ3814 DDV3814 DNR3814 DXN3814 EHJ3814 ERF3814 FBB3814 FKX3814 FUT3814 GEP3814 GOL3814 GYH3814 HID3814 HRZ3814 IBV3814 ILR3814 IVN3814 JFJ3814 JPF3814 JZB3814 KIX3814 KST3814 LCP3814 LML3814 LWH3814 MGD3814 MPZ3814 MZV3814 NJR3814 NTN3814 ODJ3814 ONF3814 OXB3814 PGX3814 PQT3814 QAP3814 QKL3814 QUH3814 RED3814 RNZ3814 RXV3814 SHR3814 SRN3814 TBJ3814 TLF3814 TVB3814 UEX3814 UOT3814 UYP3814 VIL3814 VSH3814 WCD3814 WLZ3814 WVV3814 N3929:N3933 JJ3929:JJ3933 TF3929:TF3933 ADB3929:ADB3933 AMX3929:AMX3933 AWT3929:AWT3933 BGP3929:BGP3933 BQL3929:BQL3933 CAH3929:CAH3933 CKD3929:CKD3933 CTZ3929:CTZ3933 DDV3929:DDV3933 DNR3929:DNR3933 DXN3929:DXN3933 EHJ3929:EHJ3933 ERF3929:ERF3933 FBB3929:FBB3933 FKX3929:FKX3933 FUT3929:FUT3933 GEP3929:GEP3933 GOL3929:GOL3933 GYH3929:GYH3933 HID3929:HID3933 HRZ3929:HRZ3933 IBV3929:IBV3933 ILR3929:ILR3933 IVN3929:IVN3933 JFJ3929:JFJ3933 JPF3929:JPF3933 JZB3929:JZB3933 KIX3929:KIX3933 KST3929:KST3933 LCP3929:LCP3933 LML3929:LML3933 LWH3929:LWH3933 MGD3929:MGD3933 MPZ3929:MPZ3933 MZV3929:MZV3933 NJR3929:NJR3933 NTN3929:NTN3933 ODJ3929:ODJ3933 ONF3929:ONF3933 OXB3929:OXB3933 PGX3929:PGX3933 PQT3929:PQT3933 QAP3929:QAP3933 QKL3929:QKL3933 QUH3929:QUH3933 RED3929:RED3933 RNZ3929:RNZ3933 RXV3929:RXV3933 SHR3929:SHR3933 SRN3929:SRN3933 TBJ3929:TBJ3933 TLF3929:TLF3933 TVB3929:TVB3933 UEX3929:UEX3933 UOT3929:UOT3933 UYP3929:UYP3933 VIL3929:VIL3933 VSH3929:VSH3933 WCD3929:WCD3933 WLZ3929:WLZ3933 WVV3929:WVV3933 N4050:N4052 JJ4050:JJ4052 TF4050:TF4052 ADB4050:ADB4052 AMX4050:AMX4052 AWT4050:AWT4052 BGP4050:BGP4052 BQL4050:BQL4052 CAH4050:CAH4052 CKD4050:CKD4052 CTZ4050:CTZ4052 DDV4050:DDV4052 DNR4050:DNR4052 DXN4050:DXN4052 EHJ4050:EHJ4052 ERF4050:ERF4052 FBB4050:FBB4052 FKX4050:FKX4052 FUT4050:FUT4052 GEP4050:GEP4052 GOL4050:GOL4052 GYH4050:GYH4052 HID4050:HID4052 HRZ4050:HRZ4052 IBV4050:IBV4052 ILR4050:ILR4052 IVN4050:IVN4052 JFJ4050:JFJ4052 JPF4050:JPF4052 JZB4050:JZB4052 KIX4050:KIX4052 KST4050:KST4052 LCP4050:LCP4052 LML4050:LML4052 LWH4050:LWH4052 MGD4050:MGD4052 MPZ4050:MPZ4052 MZV4050:MZV4052 NJR4050:NJR4052 NTN4050:NTN4052 ODJ4050:ODJ4052 ONF4050:ONF4052 OXB4050:OXB4052 PGX4050:PGX4052 PQT4050:PQT4052 QAP4050:QAP4052 QKL4050:QKL4052 QUH4050:QUH4052 RED4050:RED4052 RNZ4050:RNZ4052 RXV4050:RXV4052 SHR4050:SHR4052 SRN4050:SRN4052 TBJ4050:TBJ4052 TLF4050:TLF4052 TVB4050:TVB4052 UEX4050:UEX4052 UOT4050:UOT4052 UYP4050:UYP4052 VIL4050:VIL4052 VSH4050:VSH4052 WCD4050:WCD4052 WLZ4050:WLZ4052 WVV4050:WVV4052 N4145:N4151 JJ4145:JJ4151 TF4145:TF4151 ADB4145:ADB4151 AMX4145:AMX4151 AWT4145:AWT4151 BGP4145:BGP4151 BQL4145:BQL4151 CAH4145:CAH4151 CKD4145:CKD4151 CTZ4145:CTZ4151 DDV4145:DDV4151 DNR4145:DNR4151 DXN4145:DXN4151 EHJ4145:EHJ4151 ERF4145:ERF4151 FBB4145:FBB4151 FKX4145:FKX4151 FUT4145:FUT4151 GEP4145:GEP4151 GOL4145:GOL4151 GYH4145:GYH4151 HID4145:HID4151 HRZ4145:HRZ4151 IBV4145:IBV4151 ILR4145:ILR4151 IVN4145:IVN4151 JFJ4145:JFJ4151 JPF4145:JPF4151 JZB4145:JZB4151 KIX4145:KIX4151 KST4145:KST4151 LCP4145:LCP4151 LML4145:LML4151 LWH4145:LWH4151 MGD4145:MGD4151 MPZ4145:MPZ4151 MZV4145:MZV4151 NJR4145:NJR4151 NTN4145:NTN4151 ODJ4145:ODJ4151 ONF4145:ONF4151 OXB4145:OXB4151 PGX4145:PGX4151 PQT4145:PQT4151 QAP4145:QAP4151 QKL4145:QKL4151 QUH4145:QUH4151 RED4145:RED4151 RNZ4145:RNZ4151 RXV4145:RXV4151 SHR4145:SHR4151 SRN4145:SRN4151 TBJ4145:TBJ4151 TLF4145:TLF4151 TVB4145:TVB4151 UEX4145:UEX4151 UOT4145:UOT4151 UYP4145:UYP4151 VIL4145:VIL4151 VSH4145:VSH4151 WCD4145:WCD4151 WLZ4145:WLZ4151 WVV4145:WVV4151 N4307 JJ4307 TF4307 ADB4307 AMX4307 AWT4307 BGP4307 BQL4307 CAH4307 CKD4307 CTZ4307 DDV4307 DNR4307 DXN4307 EHJ4307 ERF4307 FBB4307 FKX4307 FUT4307 GEP4307 GOL4307 GYH4307 HID4307 HRZ4307 IBV4307 ILR4307 IVN4307 JFJ4307 JPF4307 JZB4307 KIX4307 KST4307 LCP4307 LML4307 LWH4307 MGD4307 MPZ4307 MZV4307 NJR4307 NTN4307 ODJ4307 ONF4307 OXB4307 PGX4307 PQT4307 QAP4307 QKL4307 QUH4307 RED4307 RNZ4307 RXV4307 SHR4307 SRN4307 TBJ4307 TLF4307 TVB4307 UEX4307 UOT4307 UYP4307 VIL4307 VSH4307 WCD4307 WLZ4307 WVV4307 N4309:N4310 JJ4309:JJ4310 TF4309:TF4310 ADB4309:ADB4310 AMX4309:AMX4310 AWT4309:AWT4310 BGP4309:BGP4310 BQL4309:BQL4310 CAH4309:CAH4310 CKD4309:CKD4310 CTZ4309:CTZ4310 DDV4309:DDV4310 DNR4309:DNR4310 DXN4309:DXN4310 EHJ4309:EHJ4310 ERF4309:ERF4310 FBB4309:FBB4310 FKX4309:FKX4310 FUT4309:FUT4310 GEP4309:GEP4310 GOL4309:GOL4310 GYH4309:GYH4310 HID4309:HID4310 HRZ4309:HRZ4310 IBV4309:IBV4310 ILR4309:ILR4310 IVN4309:IVN4310 JFJ4309:JFJ4310 JPF4309:JPF4310 JZB4309:JZB4310 KIX4309:KIX4310 KST4309:KST4310 LCP4309:LCP4310 LML4309:LML4310 LWH4309:LWH4310 MGD4309:MGD4310 MPZ4309:MPZ4310 MZV4309:MZV4310 NJR4309:NJR4310 NTN4309:NTN4310 ODJ4309:ODJ4310 ONF4309:ONF4310 OXB4309:OXB4310 PGX4309:PGX4310 PQT4309:PQT4310 QAP4309:QAP4310 QKL4309:QKL4310 QUH4309:QUH4310 RED4309:RED4310 RNZ4309:RNZ4310 RXV4309:RXV4310 SHR4309:SHR4310 SRN4309:SRN4310 TBJ4309:TBJ4310 TLF4309:TLF4310 TVB4309:TVB4310 UEX4309:UEX4310 UOT4309:UOT4310 UYP4309:UYP4310 VIL4309:VIL4310 VSH4309:VSH4310 WCD4309:WCD4310 WLZ4309:WLZ4310 WVV4309:WVV4310 N4396:N4398 JJ4396:JJ4398 TF4396:TF4398 ADB4396:ADB4398 AMX4396:AMX4398 AWT4396:AWT4398 BGP4396:BGP4398 BQL4396:BQL4398 CAH4396:CAH4398 CKD4396:CKD4398 CTZ4396:CTZ4398 DDV4396:DDV4398 DNR4396:DNR4398 DXN4396:DXN4398 EHJ4396:EHJ4398 ERF4396:ERF4398 FBB4396:FBB4398 FKX4396:FKX4398 FUT4396:FUT4398 GEP4396:GEP4398 GOL4396:GOL4398 GYH4396:GYH4398 HID4396:HID4398 HRZ4396:HRZ4398 IBV4396:IBV4398 ILR4396:ILR4398 IVN4396:IVN4398 JFJ4396:JFJ4398 JPF4396:JPF4398 JZB4396:JZB4398 KIX4396:KIX4398 KST4396:KST4398 LCP4396:LCP4398 LML4396:LML4398 LWH4396:LWH4398 MGD4396:MGD4398 MPZ4396:MPZ4398 MZV4396:MZV4398 NJR4396:NJR4398 NTN4396:NTN4398 ODJ4396:ODJ4398 ONF4396:ONF4398 OXB4396:OXB4398 PGX4396:PGX4398 PQT4396:PQT4398 QAP4396:QAP4398 QKL4396:QKL4398 QUH4396:QUH4398 RED4396:RED4398 RNZ4396:RNZ4398 RXV4396:RXV4398 SHR4396:SHR4398 SRN4396:SRN4398 TBJ4396:TBJ4398 TLF4396:TLF4398 TVB4396:TVB4398 UEX4396:UEX4398 UOT4396:UOT4398 UYP4396:UYP4398 VIL4396:VIL4398 VSH4396:VSH4398 WCD4396:WCD4398 WLZ4396:WLZ4398 WVV4396:WVV4398 N4467:N4470 JJ4467:JJ4470 TF4467:TF4470 ADB4467:ADB4470 AMX4467:AMX4470 AWT4467:AWT4470 BGP4467:BGP4470 BQL4467:BQL4470 CAH4467:CAH4470 CKD4467:CKD4470 CTZ4467:CTZ4470 DDV4467:DDV4470 DNR4467:DNR4470 DXN4467:DXN4470 EHJ4467:EHJ4470 ERF4467:ERF4470 FBB4467:FBB4470 FKX4467:FKX4470 FUT4467:FUT4470 GEP4467:GEP4470 GOL4467:GOL4470 GYH4467:GYH4470 HID4467:HID4470 HRZ4467:HRZ4470 IBV4467:IBV4470 ILR4467:ILR4470 IVN4467:IVN4470 JFJ4467:JFJ4470 JPF4467:JPF4470 JZB4467:JZB4470 KIX4467:KIX4470 KST4467:KST4470 LCP4467:LCP4470 LML4467:LML4470 LWH4467:LWH4470 MGD4467:MGD4470 MPZ4467:MPZ4470 MZV4467:MZV4470 NJR4467:NJR4470 NTN4467:NTN4470 ODJ4467:ODJ4470 ONF4467:ONF4470 OXB4467:OXB4470 PGX4467:PGX4470 PQT4467:PQT4470 QAP4467:QAP4470 QKL4467:QKL4470 QUH4467:QUH4470 RED4467:RED4470 RNZ4467:RNZ4470 RXV4467:RXV4470 SHR4467:SHR4470 SRN4467:SRN4470 TBJ4467:TBJ4470 TLF4467:TLF4470 TVB4467:TVB4470 UEX4467:UEX4470 UOT4467:UOT4470 UYP4467:UYP4470 VIL4467:VIL4470 VSH4467:VSH4470 WCD4467:WCD4470 WLZ4467:WLZ4470 WVV4467:WVV4470 N4523:N4525 JJ4523:JJ4525 TF4523:TF4525 ADB4523:ADB4525 AMX4523:AMX4525 AWT4523:AWT4525 BGP4523:BGP4525 BQL4523:BQL4525 CAH4523:CAH4525 CKD4523:CKD4525 CTZ4523:CTZ4525 DDV4523:DDV4525 DNR4523:DNR4525 DXN4523:DXN4525 EHJ4523:EHJ4525 ERF4523:ERF4525 FBB4523:FBB4525 FKX4523:FKX4525 FUT4523:FUT4525 GEP4523:GEP4525 GOL4523:GOL4525 GYH4523:GYH4525 HID4523:HID4525 HRZ4523:HRZ4525 IBV4523:IBV4525 ILR4523:ILR4525 IVN4523:IVN4525 JFJ4523:JFJ4525 JPF4523:JPF4525 JZB4523:JZB4525 KIX4523:KIX4525 KST4523:KST4525 LCP4523:LCP4525 LML4523:LML4525 LWH4523:LWH4525 MGD4523:MGD4525 MPZ4523:MPZ4525 MZV4523:MZV4525 NJR4523:NJR4525 NTN4523:NTN4525 ODJ4523:ODJ4525 ONF4523:ONF4525 OXB4523:OXB4525 PGX4523:PGX4525 PQT4523:PQT4525 QAP4523:QAP4525 QKL4523:QKL4525 QUH4523:QUH4525 RED4523:RED4525 RNZ4523:RNZ4525 RXV4523:RXV4525 SHR4523:SHR4525 SRN4523:SRN4525 TBJ4523:TBJ4525 TLF4523:TLF4525 TVB4523:TVB4525 UEX4523:UEX4525 UOT4523:UOT4525 UYP4523:UYP4525 VIL4523:VIL4525 VSH4523:VSH4525 WCD4523:WCD4525 WLZ4523:WLZ4525 WVV4523:WVV4525 N4613:N4615 JJ4613:JJ4615 TF4613:TF4615 ADB4613:ADB4615 AMX4613:AMX4615 AWT4613:AWT4615 BGP4613:BGP4615 BQL4613:BQL4615 CAH4613:CAH4615 CKD4613:CKD4615 CTZ4613:CTZ4615 DDV4613:DDV4615 DNR4613:DNR4615 DXN4613:DXN4615 EHJ4613:EHJ4615 ERF4613:ERF4615 FBB4613:FBB4615 FKX4613:FKX4615 FUT4613:FUT4615 GEP4613:GEP4615 GOL4613:GOL4615 GYH4613:GYH4615 HID4613:HID4615 HRZ4613:HRZ4615 IBV4613:IBV4615 ILR4613:ILR4615 IVN4613:IVN4615 JFJ4613:JFJ4615 JPF4613:JPF4615 JZB4613:JZB4615 KIX4613:KIX4615 KST4613:KST4615 LCP4613:LCP4615 LML4613:LML4615 LWH4613:LWH4615 MGD4613:MGD4615 MPZ4613:MPZ4615 MZV4613:MZV4615 NJR4613:NJR4615 NTN4613:NTN4615 ODJ4613:ODJ4615 ONF4613:ONF4615 OXB4613:OXB4615 PGX4613:PGX4615 PQT4613:PQT4615 QAP4613:QAP4615 QKL4613:QKL4615 QUH4613:QUH4615 RED4613:RED4615 RNZ4613:RNZ4615 RXV4613:RXV4615 SHR4613:SHR4615 SRN4613:SRN4615 TBJ4613:TBJ4615 TLF4613:TLF4615 TVB4613:TVB4615 UEX4613:UEX4615 UOT4613:UOT4615 UYP4613:UYP4615 VIL4613:VIL4615 VSH4613:VSH4615 WCD4613:WCD4615 WLZ4613:WLZ4615 WVV4613:WVV4615 N4725:N4730 JJ4725:JJ4730 TF4725:TF4730 ADB4725:ADB4730 AMX4725:AMX4730 AWT4725:AWT4730 BGP4725:BGP4730 BQL4725:BQL4730 CAH4725:CAH4730 CKD4725:CKD4730 CTZ4725:CTZ4730 DDV4725:DDV4730 DNR4725:DNR4730 DXN4725:DXN4730 EHJ4725:EHJ4730 ERF4725:ERF4730 FBB4725:FBB4730 FKX4725:FKX4730 FUT4725:FUT4730 GEP4725:GEP4730 GOL4725:GOL4730 GYH4725:GYH4730 HID4725:HID4730 HRZ4725:HRZ4730 IBV4725:IBV4730 ILR4725:ILR4730 IVN4725:IVN4730 JFJ4725:JFJ4730 JPF4725:JPF4730 JZB4725:JZB4730 KIX4725:KIX4730 KST4725:KST4730 LCP4725:LCP4730 LML4725:LML4730 LWH4725:LWH4730 MGD4725:MGD4730 MPZ4725:MPZ4730 MZV4725:MZV4730 NJR4725:NJR4730 NTN4725:NTN4730 ODJ4725:ODJ4730 ONF4725:ONF4730 OXB4725:OXB4730 PGX4725:PGX4730 PQT4725:PQT4730 QAP4725:QAP4730 QKL4725:QKL4730 QUH4725:QUH4730 RED4725:RED4730 RNZ4725:RNZ4730 RXV4725:RXV4730 SHR4725:SHR4730 SRN4725:SRN4730 TBJ4725:TBJ4730 TLF4725:TLF4730 TVB4725:TVB4730 UEX4725:UEX4730 UOT4725:UOT4730 UYP4725:UYP4730 VIL4725:VIL4730 VSH4725:VSH4730 WCD4725:WCD4730 WLZ4725:WLZ4730 WVV4725:WVV4730 N4833:N4838 JJ4833:JJ4838 TF4833:TF4838 ADB4833:ADB4838 AMX4833:AMX4838 AWT4833:AWT4838 BGP4833:BGP4838 BQL4833:BQL4838 CAH4833:CAH4838 CKD4833:CKD4838 CTZ4833:CTZ4838 DDV4833:DDV4838 DNR4833:DNR4838 DXN4833:DXN4838 EHJ4833:EHJ4838 ERF4833:ERF4838 FBB4833:FBB4838 FKX4833:FKX4838 FUT4833:FUT4838 GEP4833:GEP4838 GOL4833:GOL4838 GYH4833:GYH4838 HID4833:HID4838 HRZ4833:HRZ4838 IBV4833:IBV4838 ILR4833:ILR4838 IVN4833:IVN4838 JFJ4833:JFJ4838 JPF4833:JPF4838 JZB4833:JZB4838 KIX4833:KIX4838 KST4833:KST4838 LCP4833:LCP4838 LML4833:LML4838 LWH4833:LWH4838 MGD4833:MGD4838 MPZ4833:MPZ4838 MZV4833:MZV4838 NJR4833:NJR4838 NTN4833:NTN4838 ODJ4833:ODJ4838 ONF4833:ONF4838 OXB4833:OXB4838 PGX4833:PGX4838 PQT4833:PQT4838 QAP4833:QAP4838 QKL4833:QKL4838 QUH4833:QUH4838 RED4833:RED4838 RNZ4833:RNZ4838 RXV4833:RXV4838 SHR4833:SHR4838 SRN4833:SRN4838 TBJ4833:TBJ4838 TLF4833:TLF4838 TVB4833:TVB4838 UEX4833:UEX4838 UOT4833:UOT4838 UYP4833:UYP4838 VIL4833:VIL4838 VSH4833:VSH4838 WCD4833:WCD4838 WLZ4833:WLZ4838 WVV4833:WVV4838 N5699:N5720 JJ4959:JJ4962 TF4959:TF4962 ADB4959:ADB4962 AMX4959:AMX4962 AWT4959:AWT4962 BGP4959:BGP4962 BQL4959:BQL4962 CAH4959:CAH4962 CKD4959:CKD4962 CTZ4959:CTZ4962 DDV4959:DDV4962 DNR4959:DNR4962 DXN4959:DXN4962 EHJ4959:EHJ4962 ERF4959:ERF4962 FBB4959:FBB4962 FKX4959:FKX4962 FUT4959:FUT4962 GEP4959:GEP4962 GOL4959:GOL4962 GYH4959:GYH4962 HID4959:HID4962 HRZ4959:HRZ4962 IBV4959:IBV4962 ILR4959:ILR4962 IVN4959:IVN4962 JFJ4959:JFJ4962 JPF4959:JPF4962 JZB4959:JZB4962 KIX4959:KIX4962 KST4959:KST4962 LCP4959:LCP4962 LML4959:LML4962 LWH4959:LWH4962 MGD4959:MGD4962 MPZ4959:MPZ4962 MZV4959:MZV4962 NJR4959:NJR4962 NTN4959:NTN4962 ODJ4959:ODJ4962 ONF4959:ONF4962 OXB4959:OXB4962 PGX4959:PGX4962 PQT4959:PQT4962 QAP4959:QAP4962 QKL4959:QKL4962 QUH4959:QUH4962 RED4959:RED4962 RNZ4959:RNZ4962 RXV4959:RXV4962 SHR4959:SHR4962 SRN4959:SRN4962 TBJ4959:TBJ4962 TLF4959:TLF4962 TVB4959:TVB4962 UEX4959:UEX4962 UOT4959:UOT4962 UYP4959:UYP4962 VIL4959:VIL4962 VSH4959:VSH4962 WCD4959:WCD4962 WLZ4959:WLZ4962 WVV4959:WVV4962 N5040:N5043 JJ5040:JJ5043 TF5040:TF5043 ADB5040:ADB5043 AMX5040:AMX5043 AWT5040:AWT5043 BGP5040:BGP5043 BQL5040:BQL5043 CAH5040:CAH5043 CKD5040:CKD5043 CTZ5040:CTZ5043 DDV5040:DDV5043 DNR5040:DNR5043 DXN5040:DXN5043 EHJ5040:EHJ5043 ERF5040:ERF5043 FBB5040:FBB5043 FKX5040:FKX5043 FUT5040:FUT5043 GEP5040:GEP5043 GOL5040:GOL5043 GYH5040:GYH5043 HID5040:HID5043 HRZ5040:HRZ5043 IBV5040:IBV5043 ILR5040:ILR5043 IVN5040:IVN5043 JFJ5040:JFJ5043 JPF5040:JPF5043 JZB5040:JZB5043 KIX5040:KIX5043 KST5040:KST5043 LCP5040:LCP5043 LML5040:LML5043 LWH5040:LWH5043 MGD5040:MGD5043 MPZ5040:MPZ5043 MZV5040:MZV5043 NJR5040:NJR5043 NTN5040:NTN5043 ODJ5040:ODJ5043 ONF5040:ONF5043 OXB5040:OXB5043 PGX5040:PGX5043 PQT5040:PQT5043 QAP5040:QAP5043 QKL5040:QKL5043 QUH5040:QUH5043 RED5040:RED5043 RNZ5040:RNZ5043 RXV5040:RXV5043 SHR5040:SHR5043 SRN5040:SRN5043 TBJ5040:TBJ5043 TLF5040:TLF5043 TVB5040:TVB5043 UEX5040:UEX5043 UOT5040:UOT5043 UYP5040:UYP5043 VIL5040:VIL5043 VSH5040:VSH5043 WCD5040:WCD5043 WLZ5040:WLZ5043 WVV5040:WVV5043 N5093 JJ5093 TF5093 ADB5093 AMX5093 AWT5093 BGP5093 BQL5093 CAH5093 CKD5093 CTZ5093 DDV5093 DNR5093 DXN5093 EHJ5093 ERF5093 FBB5093 FKX5093 FUT5093 GEP5093 GOL5093 GYH5093 HID5093 HRZ5093 IBV5093 ILR5093 IVN5093 JFJ5093 JPF5093 JZB5093 KIX5093 KST5093 LCP5093 LML5093 LWH5093 MGD5093 MPZ5093 MZV5093 NJR5093 NTN5093 ODJ5093 ONF5093 OXB5093 PGX5093 PQT5093 QAP5093 QKL5093 QUH5093 RED5093 RNZ5093 RXV5093 SHR5093 SRN5093 TBJ5093 TLF5093 TVB5093 UEX5093 UOT5093 UYP5093 VIL5093 VSH5093 WCD5093 WLZ5093 WVV5093 N5128:N5130 JJ5128:JJ5130 TF5128:TF5130 ADB5128:ADB5130 AMX5128:AMX5130 AWT5128:AWT5130 BGP5128:BGP5130 BQL5128:BQL5130 CAH5128:CAH5130 CKD5128:CKD5130 CTZ5128:CTZ5130 DDV5128:DDV5130 DNR5128:DNR5130 DXN5128:DXN5130 EHJ5128:EHJ5130 ERF5128:ERF5130 FBB5128:FBB5130 FKX5128:FKX5130 FUT5128:FUT5130 GEP5128:GEP5130 GOL5128:GOL5130 GYH5128:GYH5130 HID5128:HID5130 HRZ5128:HRZ5130 IBV5128:IBV5130 ILR5128:ILR5130 IVN5128:IVN5130 JFJ5128:JFJ5130 JPF5128:JPF5130 JZB5128:JZB5130 KIX5128:KIX5130 KST5128:KST5130 LCP5128:LCP5130 LML5128:LML5130 LWH5128:LWH5130 MGD5128:MGD5130 MPZ5128:MPZ5130 MZV5128:MZV5130 NJR5128:NJR5130 NTN5128:NTN5130 ODJ5128:ODJ5130 ONF5128:ONF5130 OXB5128:OXB5130 PGX5128:PGX5130 PQT5128:PQT5130 QAP5128:QAP5130 QKL5128:QKL5130 QUH5128:QUH5130 RED5128:RED5130 RNZ5128:RNZ5130 RXV5128:RXV5130 SHR5128:SHR5130 SRN5128:SRN5130 TBJ5128:TBJ5130 TLF5128:TLF5130 TVB5128:TVB5130 UEX5128:UEX5130 UOT5128:UOT5130 UYP5128:UYP5130 VIL5128:VIL5130 VSH5128:VSH5130 WCD5128:WCD5130 WLZ5128:WLZ5130 WVV5128:WVV5130 N5212:N5215 JJ5212:JJ5215 TF5212:TF5215 ADB5212:ADB5215 AMX5212:AMX5215 AWT5212:AWT5215 BGP5212:BGP5215 BQL5212:BQL5215 CAH5212:CAH5215 CKD5212:CKD5215 CTZ5212:CTZ5215 DDV5212:DDV5215 DNR5212:DNR5215 DXN5212:DXN5215 EHJ5212:EHJ5215 ERF5212:ERF5215 FBB5212:FBB5215 FKX5212:FKX5215 FUT5212:FUT5215 GEP5212:GEP5215 GOL5212:GOL5215 GYH5212:GYH5215 HID5212:HID5215 HRZ5212:HRZ5215 IBV5212:IBV5215 ILR5212:ILR5215 IVN5212:IVN5215 JFJ5212:JFJ5215 JPF5212:JPF5215 JZB5212:JZB5215 KIX5212:KIX5215 KST5212:KST5215 LCP5212:LCP5215 LML5212:LML5215 LWH5212:LWH5215 MGD5212:MGD5215 MPZ5212:MPZ5215 MZV5212:MZV5215 NJR5212:NJR5215 NTN5212:NTN5215 ODJ5212:ODJ5215 ONF5212:ONF5215 OXB5212:OXB5215 PGX5212:PGX5215 PQT5212:PQT5215 QAP5212:QAP5215 QKL5212:QKL5215 QUH5212:QUH5215 RED5212:RED5215 RNZ5212:RNZ5215 RXV5212:RXV5215 SHR5212:SHR5215 SRN5212:SRN5215 TBJ5212:TBJ5215 TLF5212:TLF5215 TVB5212:TVB5215 UEX5212:UEX5215 UOT5212:UOT5215 UYP5212:UYP5215 VIL5212:VIL5215 VSH5212:VSH5215 WCD5212:WCD5215 WLZ5212:WLZ5215 WVV5212:WVV5215 N5295:N5297 JJ5295:JJ5297 TF5295:TF5297 ADB5295:ADB5297 AMX5295:AMX5297 AWT5295:AWT5297 BGP5295:BGP5297 BQL5295:BQL5297 CAH5295:CAH5297 CKD5295:CKD5297 CTZ5295:CTZ5297 DDV5295:DDV5297 DNR5295:DNR5297 DXN5295:DXN5297 EHJ5295:EHJ5297 ERF5295:ERF5297 FBB5295:FBB5297 FKX5295:FKX5297 FUT5295:FUT5297 GEP5295:GEP5297 GOL5295:GOL5297 GYH5295:GYH5297 HID5295:HID5297 HRZ5295:HRZ5297 IBV5295:IBV5297 ILR5295:ILR5297 IVN5295:IVN5297 JFJ5295:JFJ5297 JPF5295:JPF5297 JZB5295:JZB5297 KIX5295:KIX5297 KST5295:KST5297 LCP5295:LCP5297 LML5295:LML5297 LWH5295:LWH5297 MGD5295:MGD5297 MPZ5295:MPZ5297 MZV5295:MZV5297 NJR5295:NJR5297 NTN5295:NTN5297 ODJ5295:ODJ5297 ONF5295:ONF5297 OXB5295:OXB5297 PGX5295:PGX5297 PQT5295:PQT5297 QAP5295:QAP5297 QKL5295:QKL5297 QUH5295:QUH5297 RED5295:RED5297 RNZ5295:RNZ5297 RXV5295:RXV5297 SHR5295:SHR5297 SRN5295:SRN5297 TBJ5295:TBJ5297 TLF5295:TLF5297 TVB5295:TVB5297 UEX5295:UEX5297 UOT5295:UOT5297 UYP5295:UYP5297 VIL5295:VIL5297 VSH5295:VSH5297 WCD5295:WCD5297 WLZ5295:WLZ5297 WVV5295:WVV5297 N5388:N5392 JJ5388:JJ5392 TF5388:TF5392 ADB5388:ADB5392 AMX5388:AMX5392 AWT5388:AWT5392 BGP5388:BGP5392 BQL5388:BQL5392 CAH5388:CAH5392 CKD5388:CKD5392 CTZ5388:CTZ5392 DDV5388:DDV5392 DNR5388:DNR5392 DXN5388:DXN5392 EHJ5388:EHJ5392 ERF5388:ERF5392 FBB5388:FBB5392 FKX5388:FKX5392 FUT5388:FUT5392 GEP5388:GEP5392 GOL5388:GOL5392 GYH5388:GYH5392 HID5388:HID5392 HRZ5388:HRZ5392 IBV5388:IBV5392 ILR5388:ILR5392 IVN5388:IVN5392 JFJ5388:JFJ5392 JPF5388:JPF5392 JZB5388:JZB5392 KIX5388:KIX5392 KST5388:KST5392 LCP5388:LCP5392 LML5388:LML5392 LWH5388:LWH5392 MGD5388:MGD5392 MPZ5388:MPZ5392 MZV5388:MZV5392 NJR5388:NJR5392 NTN5388:NTN5392 ODJ5388:ODJ5392 ONF5388:ONF5392 OXB5388:OXB5392 PGX5388:PGX5392 PQT5388:PQT5392 QAP5388:QAP5392 QKL5388:QKL5392 QUH5388:QUH5392 RED5388:RED5392 RNZ5388:RNZ5392 RXV5388:RXV5392 SHR5388:SHR5392 SRN5388:SRN5392 TBJ5388:TBJ5392 TLF5388:TLF5392 TVB5388:TVB5392 UEX5388:UEX5392 UOT5388:UOT5392 UYP5388:UYP5392 VIL5388:VIL5392 VSH5388:VSH5392 WCD5388:WCD5392 WLZ5388:WLZ5392 WVV5388:WVV5392 N5451:N5453 JJ5451:JJ5453 TF5451:TF5453 ADB5451:ADB5453 AMX5451:AMX5453 AWT5451:AWT5453 BGP5451:BGP5453 BQL5451:BQL5453 CAH5451:CAH5453 CKD5451:CKD5453 CTZ5451:CTZ5453 DDV5451:DDV5453 DNR5451:DNR5453 DXN5451:DXN5453 EHJ5451:EHJ5453 ERF5451:ERF5453 FBB5451:FBB5453 FKX5451:FKX5453 FUT5451:FUT5453 GEP5451:GEP5453 GOL5451:GOL5453 GYH5451:GYH5453 HID5451:HID5453 HRZ5451:HRZ5453 IBV5451:IBV5453 ILR5451:ILR5453 IVN5451:IVN5453 JFJ5451:JFJ5453 JPF5451:JPF5453 JZB5451:JZB5453 KIX5451:KIX5453 KST5451:KST5453 LCP5451:LCP5453 LML5451:LML5453 LWH5451:LWH5453 MGD5451:MGD5453 MPZ5451:MPZ5453 MZV5451:MZV5453 NJR5451:NJR5453 NTN5451:NTN5453 ODJ5451:ODJ5453 ONF5451:ONF5453 OXB5451:OXB5453 PGX5451:PGX5453 PQT5451:PQT5453 QAP5451:QAP5453 QKL5451:QKL5453 QUH5451:QUH5453 RED5451:RED5453 RNZ5451:RNZ5453 RXV5451:RXV5453 SHR5451:SHR5453 SRN5451:SRN5453 TBJ5451:TBJ5453 TLF5451:TLF5453 TVB5451:TVB5453 UEX5451:UEX5453 UOT5451:UOT5453 UYP5451:UYP5453 VIL5451:VIL5453 VSH5451:VSH5453 WCD5451:WCD5453 WLZ5451:WLZ5453 WVV5451:WVV5453 N5516:N5519 JJ5516:JJ5519 TF5516:TF5519 ADB5516:ADB5519 AMX5516:AMX5519 AWT5516:AWT5519 BGP5516:BGP5519 BQL5516:BQL5519 CAH5516:CAH5519 CKD5516:CKD5519 CTZ5516:CTZ5519 DDV5516:DDV5519 DNR5516:DNR5519 DXN5516:DXN5519 EHJ5516:EHJ5519 ERF5516:ERF5519 FBB5516:FBB5519 FKX5516:FKX5519 FUT5516:FUT5519 GEP5516:GEP5519 GOL5516:GOL5519 GYH5516:GYH5519 HID5516:HID5519 HRZ5516:HRZ5519 IBV5516:IBV5519 ILR5516:ILR5519 IVN5516:IVN5519 JFJ5516:JFJ5519 JPF5516:JPF5519 JZB5516:JZB5519 KIX5516:KIX5519 KST5516:KST5519 LCP5516:LCP5519 LML5516:LML5519 LWH5516:LWH5519 MGD5516:MGD5519 MPZ5516:MPZ5519 MZV5516:MZV5519 NJR5516:NJR5519 NTN5516:NTN5519 ODJ5516:ODJ5519 ONF5516:ONF5519 OXB5516:OXB5519 PGX5516:PGX5519 PQT5516:PQT5519 QAP5516:QAP5519 QKL5516:QKL5519 QUH5516:QUH5519 RED5516:RED5519 RNZ5516:RNZ5519 RXV5516:RXV5519 SHR5516:SHR5519 SRN5516:SRN5519 TBJ5516:TBJ5519 TLF5516:TLF5519 TVB5516:TVB5519 UEX5516:UEX5519 UOT5516:UOT5519 UYP5516:UYP5519 VIL5516:VIL5519 VSH5516:VSH5519 WCD5516:WCD5519 WLZ5516:WLZ5519 WVV5516:WVV5519 JJ5699:JJ5720 TF5699:TF5720 ADB5699:ADB5720 AMX5699:AMX5720 AWT5699:AWT5720 BGP5699:BGP5720 BQL5699:BQL5720 CAH5699:CAH5720 CKD5699:CKD5720 CTZ5699:CTZ5720 DDV5699:DDV5720 DNR5699:DNR5720 DXN5699:DXN5720 EHJ5699:EHJ5720 ERF5699:ERF5720 FBB5699:FBB5720 FKX5699:FKX5720 FUT5699:FUT5720 GEP5699:GEP5720 GOL5699:GOL5720 GYH5699:GYH5720 HID5699:HID5720 HRZ5699:HRZ5720 IBV5699:IBV5720 ILR5699:ILR5720 IVN5699:IVN5720 JFJ5699:JFJ5720 JPF5699:JPF5720 JZB5699:JZB5720 KIX5699:KIX5720 KST5699:KST5720 LCP5699:LCP5720 LML5699:LML5720 LWH5699:LWH5720 MGD5699:MGD5720 MPZ5699:MPZ5720 MZV5699:MZV5720 NJR5699:NJR5720 NTN5699:NTN5720 ODJ5699:ODJ5720 ONF5699:ONF5720 OXB5699:OXB5720 PGX5699:PGX5720 PQT5699:PQT5720 QAP5699:QAP5720 QKL5699:QKL5720 QUH5699:QUH5720 RED5699:RED5720 RNZ5699:RNZ5720 RXV5699:RXV5720 SHR5699:SHR5720 SRN5699:SRN5720 TBJ5699:TBJ5720 TLF5699:TLF5720 TVB5699:TVB5720 UEX5699:UEX5720 UOT5699:UOT5720 UYP5699:UYP5720 VIL5699:VIL5720 VSH5699:VSH5720 WCD5699:WCD5720 WLZ5699:WLZ5720 WVV5699:WVV5720 N4960:N4962 N7660:N7661 JJ7660:JJ7661 TF7660:TF7661 ADB7660:ADB7661 AMX7660:AMX7661 AWT7660:AWT7661 BGP7660:BGP7661 BQL7660:BQL7661 CAH7660:CAH7661 CKD7660:CKD7661 CTZ7660:CTZ7661 DDV7660:DDV7661 DNR7660:DNR7661 DXN7660:DXN7661 EHJ7660:EHJ7661 ERF7660:ERF7661 FBB7660:FBB7661 FKX7660:FKX7661 FUT7660:FUT7661 GEP7660:GEP7661 GOL7660:GOL7661 GYH7660:GYH7661 HID7660:HID7661 HRZ7660:HRZ7661 IBV7660:IBV7661 ILR7660:ILR7661 IVN7660:IVN7661 JFJ7660:JFJ7661 JPF7660:JPF7661 JZB7660:JZB7661 KIX7660:KIX7661 KST7660:KST7661 LCP7660:LCP7661 LML7660:LML7661 LWH7660:LWH7661 MGD7660:MGD7661 MPZ7660:MPZ7661 MZV7660:MZV7661 NJR7660:NJR7661 NTN7660:NTN7661 ODJ7660:ODJ7661 ONF7660:ONF7661 OXB7660:OXB7661 PGX7660:PGX7661 PQT7660:PQT7661 QAP7660:QAP7661 QKL7660:QKL7661 QUH7660:QUH7661 RED7660:RED7661 RNZ7660:RNZ7661 RXV7660:RXV7661 SHR7660:SHR7661 SRN7660:SRN7661 TBJ7660:TBJ7661 TLF7660:TLF7661 TVB7660:TVB7661 UEX7660:UEX7661 UOT7660:UOT7661 UYP7660:UYP7661 VIL7660:VIL7661 VSH7660:VSH7661 WCD7660:WCD7661 WLZ7660:WLZ7661 WVV7660:WVV7661 N7539:N7542 JJ7539:JJ7542 TF7539:TF7542 ADB7539:ADB7542 AMX7539:AMX7542 AWT7539:AWT7542 BGP7539:BGP7542 BQL7539:BQL7542 CAH7539:CAH7542 CKD7539:CKD7542 CTZ7539:CTZ7542 DDV7539:DDV7542 DNR7539:DNR7542 DXN7539:DXN7542 EHJ7539:EHJ7542 ERF7539:ERF7542 FBB7539:FBB7542 FKX7539:FKX7542 FUT7539:FUT7542 GEP7539:GEP7542 GOL7539:GOL7542 GYH7539:GYH7542 HID7539:HID7542 HRZ7539:HRZ7542 IBV7539:IBV7542 ILR7539:ILR7542 IVN7539:IVN7542 JFJ7539:JFJ7542 JPF7539:JPF7542 JZB7539:JZB7542 KIX7539:KIX7542 KST7539:KST7542 LCP7539:LCP7542 LML7539:LML7542 LWH7539:LWH7542 MGD7539:MGD7542 MPZ7539:MPZ7542 MZV7539:MZV7542 NJR7539:NJR7542 NTN7539:NTN7542 ODJ7539:ODJ7542 ONF7539:ONF7542 OXB7539:OXB7542 PGX7539:PGX7542 PQT7539:PQT7542 QAP7539:QAP7542 QKL7539:QKL7542 QUH7539:QUH7542 RED7539:RED7542 RNZ7539:RNZ7542 RXV7539:RXV7542 SHR7539:SHR7542 SRN7539:SRN7542 TBJ7539:TBJ7542 TLF7539:TLF7542 TVB7539:TVB7542 UEX7539:UEX7542 UOT7539:UOT7542 UYP7539:UYP7542 VIL7539:VIL7542 VSH7539:VSH7542 WCD7539:WCD7542 WLZ7539:WLZ7542 WVV7539:WVV7542 N7895:N7899 JJ7895:JJ7899 TF7895:TF7899 ADB7895:ADB7899 AMX7895:AMX7899 AWT7895:AWT7899 BGP7895:BGP7899 BQL7895:BQL7899 CAH7895:CAH7899 CKD7895:CKD7899 CTZ7895:CTZ7899 DDV7895:DDV7899 DNR7895:DNR7899 DXN7895:DXN7899 EHJ7895:EHJ7899 ERF7895:ERF7899 FBB7895:FBB7899 FKX7895:FKX7899 FUT7895:FUT7899 GEP7895:GEP7899 GOL7895:GOL7899 GYH7895:GYH7899 HID7895:HID7899 HRZ7895:HRZ7899 IBV7895:IBV7899 ILR7895:ILR7899 IVN7895:IVN7899 JFJ7895:JFJ7899 JPF7895:JPF7899 JZB7895:JZB7899 KIX7895:KIX7899 KST7895:KST7899 LCP7895:LCP7899 LML7895:LML7899 LWH7895:LWH7899 MGD7895:MGD7899 MPZ7895:MPZ7899 MZV7895:MZV7899 NJR7895:NJR7899 NTN7895:NTN7899 ODJ7895:ODJ7899 ONF7895:ONF7899 OXB7895:OXB7899 PGX7895:PGX7899 PQT7895:PQT7899 QAP7895:QAP7899 QKL7895:QKL7899 QUH7895:QUH7899 RED7895:RED7899 RNZ7895:RNZ7899 RXV7895:RXV7899 SHR7895:SHR7899 SRN7895:SRN7899 TBJ7895:TBJ7899 TLF7895:TLF7899 TVB7895:TVB7899 UEX7895:UEX7899 UOT7895:UOT7899 UYP7895:UYP7899 VIL7895:VIL7899 VSH7895:VSH7899 WCD7895:WCD7899 WLZ7895:WLZ7899 WVV7895:WVV7899 N8130:N8132 WVV7217:WVV7219 N5736:N5759 JJ5736:JJ5759 TF5736:TF5759 ADB5736:ADB5759 AMX5736:AMX5759 AWT5736:AWT5759 BGP5736:BGP5759 BQL5736:BQL5759 CAH5736:CAH5759 CKD5736:CKD5759 CTZ5736:CTZ5759 DDV5736:DDV5759 DNR5736:DNR5759 DXN5736:DXN5759 EHJ5736:EHJ5759 ERF5736:ERF5759 FBB5736:FBB5759 FKX5736:FKX5759 FUT5736:FUT5759 GEP5736:GEP5759 GOL5736:GOL5759 GYH5736:GYH5759 HID5736:HID5759 HRZ5736:HRZ5759 IBV5736:IBV5759 ILR5736:ILR5759 IVN5736:IVN5759 JFJ5736:JFJ5759 JPF5736:JPF5759 JZB5736:JZB5759 KIX5736:KIX5759 KST5736:KST5759 LCP5736:LCP5759 LML5736:LML5759 LWH5736:LWH5759 MGD5736:MGD5759 MPZ5736:MPZ5759 MZV5736:MZV5759 NJR5736:NJR5759 NTN5736:NTN5759 ODJ5736:ODJ5759 ONF5736:ONF5759 OXB5736:OXB5759 PGX5736:PGX5759 PQT5736:PQT5759 QAP5736:QAP5759 QKL5736:QKL5759 QUH5736:QUH5759 RED5736:RED5759 RNZ5736:RNZ5759 RXV5736:RXV5759 SHR5736:SHR5759 SRN5736:SRN5759 TBJ5736:TBJ5759 TLF5736:TLF5759 TVB5736:TVB5759 UEX5736:UEX5759 UOT5736:UOT5759 UYP5736:UYP5759 VIL5736:VIL5759 VSH5736:VSH5759 WCD5736:WCD5759 WLZ5736:WLZ5759 WVV5736:WVV5759 N7183:N7185 JJ7183:JJ7185 TF7183:TF7185 ADB7183:ADB7185 AMX7183:AMX7185 AWT7183:AWT7185 BGP7183:BGP7185 BQL7183:BQL7185 CAH7183:CAH7185 CKD7183:CKD7185 CTZ7183:CTZ7185 DDV7183:DDV7185 DNR7183:DNR7185 DXN7183:DXN7185 EHJ7183:EHJ7185 ERF7183:ERF7185 FBB7183:FBB7185 FKX7183:FKX7185 FUT7183:FUT7185 GEP7183:GEP7185 GOL7183:GOL7185 GYH7183:GYH7185 HID7183:HID7185 HRZ7183:HRZ7185 IBV7183:IBV7185 ILR7183:ILR7185 IVN7183:IVN7185 JFJ7183:JFJ7185 JPF7183:JPF7185 JZB7183:JZB7185 KIX7183:KIX7185 KST7183:KST7185 LCP7183:LCP7185 LML7183:LML7185 LWH7183:LWH7185 MGD7183:MGD7185 MPZ7183:MPZ7185 MZV7183:MZV7185 NJR7183:NJR7185 NTN7183:NTN7185 ODJ7183:ODJ7185 ONF7183:ONF7185 OXB7183:OXB7185 PGX7183:PGX7185 PQT7183:PQT7185 QAP7183:QAP7185 QKL7183:QKL7185 QUH7183:QUH7185 RED7183:RED7185 RNZ7183:RNZ7185 RXV7183:RXV7185 SHR7183:SHR7185 SRN7183:SRN7185 TBJ7183:TBJ7185 TLF7183:TLF7185 TVB7183:TVB7185 UEX7183:UEX7185 UOT7183:UOT7185 UYP7183:UYP7185 VIL7183:VIL7185 VSH7183:VSH7185 WCD7183:WCD7185 WLZ7183:WLZ7185 WVV7183:WVV7185 N7189 JJ7189 TF7189 ADB7189 AMX7189 AWT7189 BGP7189 BQL7189 CAH7189 CKD7189 CTZ7189 DDV7189 DNR7189 DXN7189 EHJ7189 ERF7189 FBB7189 FKX7189 FUT7189 GEP7189 GOL7189 GYH7189 HID7189 HRZ7189 IBV7189 ILR7189 IVN7189 JFJ7189 JPF7189 JZB7189 KIX7189 KST7189 LCP7189 LML7189 LWH7189 MGD7189 MPZ7189 MZV7189 NJR7189 NTN7189 ODJ7189 ONF7189 OXB7189 PGX7189 PQT7189 QAP7189 QKL7189 QUH7189 RED7189 RNZ7189 RXV7189 SHR7189 SRN7189 TBJ7189 TLF7189 TVB7189 UEX7189 UOT7189 UYP7189 VIL7189 VSH7189 WCD7189 WLZ7189 WVV7189 N7217:N7219 JJ7217:JJ7219 TF7217:TF7219 ADB7217:ADB7219 AMX7217:AMX7219 AWT7217:AWT7219 BGP7217:BGP7219 BQL7217:BQL7219 CAH7217:CAH7219 CKD7217:CKD7219 CTZ7217:CTZ7219 DDV7217:DDV7219 DNR7217:DNR7219 DXN7217:DXN7219 EHJ7217:EHJ7219 ERF7217:ERF7219 FBB7217:FBB7219 FKX7217:FKX7219 FUT7217:FUT7219 GEP7217:GEP7219 GOL7217:GOL7219 GYH7217:GYH7219 HID7217:HID7219 HRZ7217:HRZ7219 IBV7217:IBV7219 ILR7217:ILR7219 IVN7217:IVN7219 JFJ7217:JFJ7219 JPF7217:JPF7219 JZB7217:JZB7219 KIX7217:KIX7219 KST7217:KST7219 LCP7217:LCP7219 LML7217:LML7219 LWH7217:LWH7219 MGD7217:MGD7219 MPZ7217:MPZ7219 MZV7217:MZV7219 NJR7217:NJR7219 NTN7217:NTN7219 ODJ7217:ODJ7219 ONF7217:ONF7219 OXB7217:OXB7219 PGX7217:PGX7219 PQT7217:PQT7219 QAP7217:QAP7219 QKL7217:QKL7219 QUH7217:QUH7219 RED7217:RED7219 RNZ7217:RNZ7219 RXV7217:RXV7219 SHR7217:SHR7219 SRN7217:SRN7219 TBJ7217:TBJ7219 TLF7217:TLF7219 TVB7217:TVB7219 UEX7217:UEX7219 UOT7217:UOT7219 UYP7217:UYP7219 VIL7217:VIL7219 VSH7217:VSH7219 WCD7217:WCD7219 WLZ7217:WLZ7219 N7605:N7613 JJ7605:JJ7613 TF7605:TF7613 ADB7605:ADB7613 AMX7605:AMX7613 AWT7605:AWT7613 BGP7605:BGP7613 BQL7605:BQL7613 CAH7605:CAH7613 CKD7605:CKD7613 CTZ7605:CTZ7613 DDV7605:DDV7613 DNR7605:DNR7613 DXN7605:DXN7613 EHJ7605:EHJ7613 ERF7605:ERF7613 FBB7605:FBB7613 FKX7605:FKX7613 FUT7605:FUT7613 GEP7605:GEP7613 GOL7605:GOL7613 GYH7605:GYH7613 HID7605:HID7613 HRZ7605:HRZ7613 IBV7605:IBV7613 ILR7605:ILR7613 IVN7605:IVN7613 JFJ7605:JFJ7613 JPF7605:JPF7613 JZB7605:JZB7613 KIX7605:KIX7613 KST7605:KST7613 LCP7605:LCP7613 LML7605:LML7613 LWH7605:LWH7613 MGD7605:MGD7613 MPZ7605:MPZ7613 MZV7605:MZV7613 NJR7605:NJR7613 NTN7605:NTN7613 ODJ7605:ODJ7613 ONF7605:ONF7613 OXB7605:OXB7613 PGX7605:PGX7613 PQT7605:PQT7613 QAP7605:QAP7613 QKL7605:QKL7613 QUH7605:QUH7613 RED7605:RED7613 RNZ7605:RNZ7613 RXV7605:RXV7613 SHR7605:SHR7613 SRN7605:SRN7613 TBJ7605:TBJ7613 TLF7605:TLF7613 TVB7605:TVB7613 UEX7605:UEX7613 UOT7605:UOT7613 UYP7605:UYP7613 VIL7605:VIL7613 VSH7605:VSH7613 WCD7605:WCD7613 WLZ7605:WLZ7613 WVV7605:WVV7613 N7308 JJ7308 TF7308 ADB7308 AMX7308 AWT7308 BGP7308 BQL7308 CAH7308 CKD7308 CTZ7308 DDV7308 DNR7308 DXN7308 EHJ7308 ERF7308 FBB7308 FKX7308 FUT7308 GEP7308 GOL7308 GYH7308 HID7308 HRZ7308 IBV7308 ILR7308 IVN7308 JFJ7308 JPF7308 JZB7308 KIX7308 KST7308 LCP7308 LML7308 LWH7308 MGD7308 MPZ7308 MZV7308 NJR7308 NTN7308 ODJ7308 ONF7308 OXB7308 PGX7308 PQT7308 QAP7308 QKL7308 QUH7308 RED7308 RNZ7308 RXV7308 SHR7308 SRN7308 TBJ7308 TLF7308 TVB7308 UEX7308 UOT7308 UYP7308 VIL7308 VSH7308 WCD7308 WLZ7308 WVV7308 N7333:N7335 JJ7333:JJ7335 TF7333:TF7335 ADB7333:ADB7335 AMX7333:AMX7335 AWT7333:AWT7335 BGP7333:BGP7335 BQL7333:BQL7335 CAH7333:CAH7335 CKD7333:CKD7335 CTZ7333:CTZ7335 DDV7333:DDV7335 DNR7333:DNR7335 DXN7333:DXN7335 EHJ7333:EHJ7335 ERF7333:ERF7335 FBB7333:FBB7335 FKX7333:FKX7335 FUT7333:FUT7335 GEP7333:GEP7335 GOL7333:GOL7335 GYH7333:GYH7335 HID7333:HID7335 HRZ7333:HRZ7335 IBV7333:IBV7335 ILR7333:ILR7335 IVN7333:IVN7335 JFJ7333:JFJ7335 JPF7333:JPF7335 JZB7333:JZB7335 KIX7333:KIX7335 KST7333:KST7335 LCP7333:LCP7335 LML7333:LML7335 LWH7333:LWH7335 MGD7333:MGD7335 MPZ7333:MPZ7335 MZV7333:MZV7335 NJR7333:NJR7335 NTN7333:NTN7335 ODJ7333:ODJ7335 ONF7333:ONF7335 OXB7333:OXB7335 PGX7333:PGX7335 PQT7333:PQT7335 QAP7333:QAP7335 QKL7333:QKL7335 QUH7333:QUH7335 RED7333:RED7335 RNZ7333:RNZ7335 RXV7333:RXV7335 SHR7333:SHR7335 SRN7333:SRN7335 TBJ7333:TBJ7335 TLF7333:TLF7335 TVB7333:TVB7335 UEX7333:UEX7335 UOT7333:UOT7335 UYP7333:UYP7335 VIL7333:VIL7335 VSH7333:VSH7335 WCD7333:WCD7335 WLZ7333:WLZ7335 WVV7333:WVV7335 N7393:N7396 JJ7393:JJ7396 TF7393:TF7396 ADB7393:ADB7396 AMX7393:AMX7396 AWT7393:AWT7396 BGP7393:BGP7396 BQL7393:BQL7396 CAH7393:CAH7396 CKD7393:CKD7396 CTZ7393:CTZ7396 DDV7393:DDV7396 DNR7393:DNR7396 DXN7393:DXN7396 EHJ7393:EHJ7396 ERF7393:ERF7396 FBB7393:FBB7396 FKX7393:FKX7396 FUT7393:FUT7396 GEP7393:GEP7396 GOL7393:GOL7396 GYH7393:GYH7396 HID7393:HID7396 HRZ7393:HRZ7396 IBV7393:IBV7396 ILR7393:ILR7396 IVN7393:IVN7396 JFJ7393:JFJ7396 JPF7393:JPF7396 JZB7393:JZB7396 KIX7393:KIX7396 KST7393:KST7396 LCP7393:LCP7396 LML7393:LML7396 LWH7393:LWH7396 MGD7393:MGD7396 MPZ7393:MPZ7396 MZV7393:MZV7396 NJR7393:NJR7396 NTN7393:NTN7396 ODJ7393:ODJ7396 ONF7393:ONF7396 OXB7393:OXB7396 PGX7393:PGX7396 PQT7393:PQT7396 QAP7393:QAP7396 QKL7393:QKL7396 QUH7393:QUH7396 RED7393:RED7396 RNZ7393:RNZ7396 RXV7393:RXV7396 SHR7393:SHR7396 SRN7393:SRN7396 TBJ7393:TBJ7396 TLF7393:TLF7396 TVB7393:TVB7396 UEX7393:UEX7396 UOT7393:UOT7396 UYP7393:UYP7396 VIL7393:VIL7396 VSH7393:VSH7396 WCD7393:WCD7396 WLZ7393:WLZ7396 WVV7393:WVV7396 N7451:N7453" xr:uid="{00000000-0002-0000-0300-000014000000}">
      <formula1>$N$3:$N$8</formula1>
    </dataValidation>
    <dataValidation type="list" allowBlank="1" showInputMessage="1" showErrorMessage="1" sqref="L1585:L1588 JH1585:JH1588 TD1585:TD1588 ACZ1585:ACZ1588 AMV1585:AMV1588 AWR1585:AWR1588 BGN1585:BGN1588 BQJ1585:BQJ1588 CAF1585:CAF1588 CKB1585:CKB1588 CTX1585:CTX1588 DDT1585:DDT1588 DNP1585:DNP1588 DXL1585:DXL1588 EHH1585:EHH1588 ERD1585:ERD1588 FAZ1585:FAZ1588 FKV1585:FKV1588 FUR1585:FUR1588 GEN1585:GEN1588 GOJ1585:GOJ1588 GYF1585:GYF1588 HIB1585:HIB1588 HRX1585:HRX1588 IBT1585:IBT1588 ILP1585:ILP1588 IVL1585:IVL1588 JFH1585:JFH1588 JPD1585:JPD1588 JYZ1585:JYZ1588 KIV1585:KIV1588 KSR1585:KSR1588 LCN1585:LCN1588 LMJ1585:LMJ1588 LWF1585:LWF1588 MGB1585:MGB1588 MPX1585:MPX1588 MZT1585:MZT1588 NJP1585:NJP1588 NTL1585:NTL1588 ODH1585:ODH1588 OND1585:OND1588 OWZ1585:OWZ1588 PGV1585:PGV1588 PQR1585:PQR1588 QAN1585:QAN1588 QKJ1585:QKJ1588 QUF1585:QUF1588 REB1585:REB1588 RNX1585:RNX1588 RXT1585:RXT1588 SHP1585:SHP1588 SRL1585:SRL1588 TBH1585:TBH1588 TLD1585:TLD1588 TUZ1585:TUZ1588 UEV1585:UEV1588 UOR1585:UOR1588 UYN1585:UYN1588 VIJ1585:VIJ1588 VSF1585:VSF1588 WCB1585:WCB1588 WLX1585:WLX1588 WVT1585:WVT1588 L1636:L1638 JH1636:JH1638 TD1636:TD1638 ACZ1636:ACZ1638 AMV1636:AMV1638 AWR1636:AWR1638 BGN1636:BGN1638 BQJ1636:BQJ1638 CAF1636:CAF1638 CKB1636:CKB1638 CTX1636:CTX1638 DDT1636:DDT1638 DNP1636:DNP1638 DXL1636:DXL1638 EHH1636:EHH1638 ERD1636:ERD1638 FAZ1636:FAZ1638 FKV1636:FKV1638 FUR1636:FUR1638 GEN1636:GEN1638 GOJ1636:GOJ1638 GYF1636:GYF1638 HIB1636:HIB1638 HRX1636:HRX1638 IBT1636:IBT1638 ILP1636:ILP1638 IVL1636:IVL1638 JFH1636:JFH1638 JPD1636:JPD1638 JYZ1636:JYZ1638 KIV1636:KIV1638 KSR1636:KSR1638 LCN1636:LCN1638 LMJ1636:LMJ1638 LWF1636:LWF1638 MGB1636:MGB1638 MPX1636:MPX1638 MZT1636:MZT1638 NJP1636:NJP1638 NTL1636:NTL1638 ODH1636:ODH1638 OND1636:OND1638 OWZ1636:OWZ1638 PGV1636:PGV1638 PQR1636:PQR1638 QAN1636:QAN1638 QKJ1636:QKJ1638 QUF1636:QUF1638 REB1636:REB1638 RNX1636:RNX1638 RXT1636:RXT1638 SHP1636:SHP1638 SRL1636:SRL1638 TBH1636:TBH1638 TLD1636:TLD1638 TUZ1636:TUZ1638 UEV1636:UEV1638 UOR1636:UOR1638 UYN1636:UYN1638 VIJ1636:VIJ1638 VSF1636:VSF1638 WCB1636:WCB1638 WLX1636:WLX1638 WVT1636:WVT1638 L1711:L1714 JH1711:JH1714 TD1711:TD1714 ACZ1711:ACZ1714 AMV1711:AMV1714 AWR1711:AWR1714 BGN1711:BGN1714 BQJ1711:BQJ1714 CAF1711:CAF1714 CKB1711:CKB1714 CTX1711:CTX1714 DDT1711:DDT1714 DNP1711:DNP1714 DXL1711:DXL1714 EHH1711:EHH1714 ERD1711:ERD1714 FAZ1711:FAZ1714 FKV1711:FKV1714 FUR1711:FUR1714 GEN1711:GEN1714 GOJ1711:GOJ1714 GYF1711:GYF1714 HIB1711:HIB1714 HRX1711:HRX1714 IBT1711:IBT1714 ILP1711:ILP1714 IVL1711:IVL1714 JFH1711:JFH1714 JPD1711:JPD1714 JYZ1711:JYZ1714 KIV1711:KIV1714 KSR1711:KSR1714 LCN1711:LCN1714 LMJ1711:LMJ1714 LWF1711:LWF1714 MGB1711:MGB1714 MPX1711:MPX1714 MZT1711:MZT1714 NJP1711:NJP1714 NTL1711:NTL1714 ODH1711:ODH1714 OND1711:OND1714 OWZ1711:OWZ1714 PGV1711:PGV1714 PQR1711:PQR1714 QAN1711:QAN1714 QKJ1711:QKJ1714 QUF1711:QUF1714 REB1711:REB1714 RNX1711:RNX1714 RXT1711:RXT1714 SHP1711:SHP1714 SRL1711:SRL1714 TBH1711:TBH1714 TLD1711:TLD1714 TUZ1711:TUZ1714 UEV1711:UEV1714 UOR1711:UOR1714 UYN1711:UYN1714 VIJ1711:VIJ1714 VSF1711:VSF1714 WCB1711:WCB1714 WLX1711:WLX1714 WVT1711:WVT1714 L1781:L1783 JH1781:JH1783 TD1781:TD1783 ACZ1781:ACZ1783 AMV1781:AMV1783 AWR1781:AWR1783 BGN1781:BGN1783 BQJ1781:BQJ1783 CAF1781:CAF1783 CKB1781:CKB1783 CTX1781:CTX1783 DDT1781:DDT1783 DNP1781:DNP1783 DXL1781:DXL1783 EHH1781:EHH1783 ERD1781:ERD1783 FAZ1781:FAZ1783 FKV1781:FKV1783 FUR1781:FUR1783 GEN1781:GEN1783 GOJ1781:GOJ1783 GYF1781:GYF1783 HIB1781:HIB1783 HRX1781:HRX1783 IBT1781:IBT1783 ILP1781:ILP1783 IVL1781:IVL1783 JFH1781:JFH1783 JPD1781:JPD1783 JYZ1781:JYZ1783 KIV1781:KIV1783 KSR1781:KSR1783 LCN1781:LCN1783 LMJ1781:LMJ1783 LWF1781:LWF1783 MGB1781:MGB1783 MPX1781:MPX1783 MZT1781:MZT1783 NJP1781:NJP1783 NTL1781:NTL1783 ODH1781:ODH1783 OND1781:OND1783 OWZ1781:OWZ1783 PGV1781:PGV1783 PQR1781:PQR1783 QAN1781:QAN1783 QKJ1781:QKJ1783 QUF1781:QUF1783 REB1781:REB1783 RNX1781:RNX1783 RXT1781:RXT1783 SHP1781:SHP1783 SRL1781:SRL1783 TBH1781:TBH1783 TLD1781:TLD1783 TUZ1781:TUZ1783 UEV1781:UEV1783 UOR1781:UOR1783 UYN1781:UYN1783 VIJ1781:VIJ1783 VSF1781:VSF1783 WCB1781:WCB1783 WLX1781:WLX1783 WVT1781:WVT1783 L1804 JH1804 TD1804 ACZ1804 AMV1804 AWR1804 BGN1804 BQJ1804 CAF1804 CKB1804 CTX1804 DDT1804 DNP1804 DXL1804 EHH1804 ERD1804 FAZ1804 FKV1804 FUR1804 GEN1804 GOJ1804 GYF1804 HIB1804 HRX1804 IBT1804 ILP1804 IVL1804 JFH1804 JPD1804 JYZ1804 KIV1804 KSR1804 LCN1804 LMJ1804 LWF1804 MGB1804 MPX1804 MZT1804 NJP1804 NTL1804 ODH1804 OND1804 OWZ1804 PGV1804 PQR1804 QAN1804 QKJ1804 QUF1804 REB1804 RNX1804 RXT1804 SHP1804 SRL1804 TBH1804 TLD1804 TUZ1804 UEV1804 UOR1804 UYN1804 VIJ1804 VSF1804 WCB1804 WLX1804 WVT1804 L1846:L1850 JH1846:JH1850 TD1846:TD1850 ACZ1846:ACZ1850 AMV1846:AMV1850 AWR1846:AWR1850 BGN1846:BGN1850 BQJ1846:BQJ1850 CAF1846:CAF1850 CKB1846:CKB1850 CTX1846:CTX1850 DDT1846:DDT1850 DNP1846:DNP1850 DXL1846:DXL1850 EHH1846:EHH1850 ERD1846:ERD1850 FAZ1846:FAZ1850 FKV1846:FKV1850 FUR1846:FUR1850 GEN1846:GEN1850 GOJ1846:GOJ1850 GYF1846:GYF1850 HIB1846:HIB1850 HRX1846:HRX1850 IBT1846:IBT1850 ILP1846:ILP1850 IVL1846:IVL1850 JFH1846:JFH1850 JPD1846:JPD1850 JYZ1846:JYZ1850 KIV1846:KIV1850 KSR1846:KSR1850 LCN1846:LCN1850 LMJ1846:LMJ1850 LWF1846:LWF1850 MGB1846:MGB1850 MPX1846:MPX1850 MZT1846:MZT1850 NJP1846:NJP1850 NTL1846:NTL1850 ODH1846:ODH1850 OND1846:OND1850 OWZ1846:OWZ1850 PGV1846:PGV1850 PQR1846:PQR1850 QAN1846:QAN1850 QKJ1846:QKJ1850 QUF1846:QUF1850 REB1846:REB1850 RNX1846:RNX1850 RXT1846:RXT1850 SHP1846:SHP1850 SRL1846:SRL1850 TBH1846:TBH1850 TLD1846:TLD1850 TUZ1846:TUZ1850 UEV1846:UEV1850 UOR1846:UOR1850 UYN1846:UYN1850 VIJ1846:VIJ1850 VSF1846:VSF1850 WCB1846:WCB1850 WLX1846:WLX1850 WVT1846:WVT1850 L1998:L2000 JH1998:JH2000 TD1998:TD2000 ACZ1998:ACZ2000 AMV1998:AMV2000 AWR1998:AWR2000 BGN1998:BGN2000 BQJ1998:BQJ2000 CAF1998:CAF2000 CKB1998:CKB2000 CTX1998:CTX2000 DDT1998:DDT2000 DNP1998:DNP2000 DXL1998:DXL2000 EHH1998:EHH2000 ERD1998:ERD2000 FAZ1998:FAZ2000 FKV1998:FKV2000 FUR1998:FUR2000 GEN1998:GEN2000 GOJ1998:GOJ2000 GYF1998:GYF2000 HIB1998:HIB2000 HRX1998:HRX2000 IBT1998:IBT2000 ILP1998:ILP2000 IVL1998:IVL2000 JFH1998:JFH2000 JPD1998:JPD2000 JYZ1998:JYZ2000 KIV1998:KIV2000 KSR1998:KSR2000 LCN1998:LCN2000 LMJ1998:LMJ2000 LWF1998:LWF2000 MGB1998:MGB2000 MPX1998:MPX2000 MZT1998:MZT2000 NJP1998:NJP2000 NTL1998:NTL2000 ODH1998:ODH2000 OND1998:OND2000 OWZ1998:OWZ2000 PGV1998:PGV2000 PQR1998:PQR2000 QAN1998:QAN2000 QKJ1998:QKJ2000 QUF1998:QUF2000 REB1998:REB2000 RNX1998:RNX2000 RXT1998:RXT2000 SHP1998:SHP2000 SRL1998:SRL2000 TBH1998:TBH2000 TLD1998:TLD2000 TUZ1998:TUZ2000 UEV1998:UEV2000 UOR1998:UOR2000 UYN1998:UYN2000 VIJ1998:VIJ2000 VSF1998:VSF2000 WCB1998:WCB2000 WLX1998:WLX2000 WVT1998:WVT2000 L2064:L2067 JH2064:JH2067 TD2064:TD2067 ACZ2064:ACZ2067 AMV2064:AMV2067 AWR2064:AWR2067 BGN2064:BGN2067 BQJ2064:BQJ2067 CAF2064:CAF2067 CKB2064:CKB2067 CTX2064:CTX2067 DDT2064:DDT2067 DNP2064:DNP2067 DXL2064:DXL2067 EHH2064:EHH2067 ERD2064:ERD2067 FAZ2064:FAZ2067 FKV2064:FKV2067 FUR2064:FUR2067 GEN2064:GEN2067 GOJ2064:GOJ2067 GYF2064:GYF2067 HIB2064:HIB2067 HRX2064:HRX2067 IBT2064:IBT2067 ILP2064:ILP2067 IVL2064:IVL2067 JFH2064:JFH2067 JPD2064:JPD2067 JYZ2064:JYZ2067 KIV2064:KIV2067 KSR2064:KSR2067 LCN2064:LCN2067 LMJ2064:LMJ2067 LWF2064:LWF2067 MGB2064:MGB2067 MPX2064:MPX2067 MZT2064:MZT2067 NJP2064:NJP2067 NTL2064:NTL2067 ODH2064:ODH2067 OND2064:OND2067 OWZ2064:OWZ2067 PGV2064:PGV2067 PQR2064:PQR2067 QAN2064:QAN2067 QKJ2064:QKJ2067 QUF2064:QUF2067 REB2064:REB2067 RNX2064:RNX2067 RXT2064:RXT2067 SHP2064:SHP2067 SRL2064:SRL2067 TBH2064:TBH2067 TLD2064:TLD2067 TUZ2064:TUZ2067 UEV2064:UEV2067 UOR2064:UOR2067 UYN2064:UYN2067 VIJ2064:VIJ2067 VSF2064:VSF2067 WCB2064:WCB2067 WLX2064:WLX2067 WVT2064:WVT2067 L2113:L2115 JH2113:JH2115 TD2113:TD2115 ACZ2113:ACZ2115 AMV2113:AMV2115 AWR2113:AWR2115 BGN2113:BGN2115 BQJ2113:BQJ2115 CAF2113:CAF2115 CKB2113:CKB2115 CTX2113:CTX2115 DDT2113:DDT2115 DNP2113:DNP2115 DXL2113:DXL2115 EHH2113:EHH2115 ERD2113:ERD2115 FAZ2113:FAZ2115 FKV2113:FKV2115 FUR2113:FUR2115 GEN2113:GEN2115 GOJ2113:GOJ2115 GYF2113:GYF2115 HIB2113:HIB2115 HRX2113:HRX2115 IBT2113:IBT2115 ILP2113:ILP2115 IVL2113:IVL2115 JFH2113:JFH2115 JPD2113:JPD2115 JYZ2113:JYZ2115 KIV2113:KIV2115 KSR2113:KSR2115 LCN2113:LCN2115 LMJ2113:LMJ2115 LWF2113:LWF2115 MGB2113:MGB2115 MPX2113:MPX2115 MZT2113:MZT2115 NJP2113:NJP2115 NTL2113:NTL2115 ODH2113:ODH2115 OND2113:OND2115 OWZ2113:OWZ2115 PGV2113:PGV2115 PQR2113:PQR2115 QAN2113:QAN2115 QKJ2113:QKJ2115 QUF2113:QUF2115 REB2113:REB2115 RNX2113:RNX2115 RXT2113:RXT2115 SHP2113:SHP2115 SRL2113:SRL2115 TBH2113:TBH2115 TLD2113:TLD2115 TUZ2113:TUZ2115 UEV2113:UEV2115 UOR2113:UOR2115 UYN2113:UYN2115 VIJ2113:VIJ2115 VSF2113:VSF2115 WCB2113:WCB2115 WLX2113:WLX2115 WVT2113:WVT2115 WVT4145:WVT4151 JH2172:JH2188 TD2172:TD2188 ACZ2172:ACZ2188 AMV2172:AMV2188 AWR2172:AWR2188 BGN2172:BGN2188 BQJ2172:BQJ2188 CAF2172:CAF2188 CKB2172:CKB2188 CTX2172:CTX2188 DDT2172:DDT2188 DNP2172:DNP2188 DXL2172:DXL2188 EHH2172:EHH2188 ERD2172:ERD2188 FAZ2172:FAZ2188 FKV2172:FKV2188 FUR2172:FUR2188 GEN2172:GEN2188 GOJ2172:GOJ2188 GYF2172:GYF2188 HIB2172:HIB2188 HRX2172:HRX2188 IBT2172:IBT2188 ILP2172:ILP2188 IVL2172:IVL2188 JFH2172:JFH2188 JPD2172:JPD2188 JYZ2172:JYZ2188 KIV2172:KIV2188 KSR2172:KSR2188 LCN2172:LCN2188 LMJ2172:LMJ2188 LWF2172:LWF2188 MGB2172:MGB2188 MPX2172:MPX2188 MZT2172:MZT2188 NJP2172:NJP2188 NTL2172:NTL2188 ODH2172:ODH2188 OND2172:OND2188 OWZ2172:OWZ2188 PGV2172:PGV2188 PQR2172:PQR2188 QAN2172:QAN2188 QKJ2172:QKJ2188 QUF2172:QUF2188 REB2172:REB2188 RNX2172:RNX2188 RXT2172:RXT2188 SHP2172:SHP2188 SRL2172:SRL2188 TBH2172:TBH2188 TLD2172:TLD2188 TUZ2172:TUZ2188 UEV2172:UEV2188 UOR2172:UOR2188 UYN2172:UYN2188 VIJ2172:VIJ2188 VSF2172:VSF2188 WCB2172:WCB2188 WLX2172:WLX2188 WVT2172:WVT2188 L2353:L2355 JH2353:JH2355 TD2353:TD2355 ACZ2353:ACZ2355 AMV2353:AMV2355 AWR2353:AWR2355 BGN2353:BGN2355 BQJ2353:BQJ2355 CAF2353:CAF2355 CKB2353:CKB2355 CTX2353:CTX2355 DDT2353:DDT2355 DNP2353:DNP2355 DXL2353:DXL2355 EHH2353:EHH2355 ERD2353:ERD2355 FAZ2353:FAZ2355 FKV2353:FKV2355 FUR2353:FUR2355 GEN2353:GEN2355 GOJ2353:GOJ2355 GYF2353:GYF2355 HIB2353:HIB2355 HRX2353:HRX2355 IBT2353:IBT2355 ILP2353:ILP2355 IVL2353:IVL2355 JFH2353:JFH2355 JPD2353:JPD2355 JYZ2353:JYZ2355 KIV2353:KIV2355 KSR2353:KSR2355 LCN2353:LCN2355 LMJ2353:LMJ2355 LWF2353:LWF2355 MGB2353:MGB2355 MPX2353:MPX2355 MZT2353:MZT2355 NJP2353:NJP2355 NTL2353:NTL2355 ODH2353:ODH2355 OND2353:OND2355 OWZ2353:OWZ2355 PGV2353:PGV2355 PQR2353:PQR2355 QAN2353:QAN2355 QKJ2353:QKJ2355 QUF2353:QUF2355 REB2353:REB2355 RNX2353:RNX2355 RXT2353:RXT2355 SHP2353:SHP2355 SRL2353:SRL2355 TBH2353:TBH2355 TLD2353:TLD2355 TUZ2353:TUZ2355 UEV2353:UEV2355 UOR2353:UOR2355 UYN2353:UYN2355 VIJ2353:VIJ2355 VSF2353:VSF2355 WCB2353:WCB2355 WLX2353:WLX2355 WVT2353:WVT2355 WVT7975:WVT7978 L8004:L8006 JH8004:JH8006 TD8004:TD8006 ACZ8004:ACZ8006 AMV8004:AMV8006 AWR8004:AWR8006 BGN8004:BGN8006 BQJ8004:BQJ8006 CAF8004:CAF8006 CKB8004:CKB8006 CTX8004:CTX8006 DDT8004:DDT8006 DNP8004:DNP8006 DXL8004:DXL8006 EHH8004:EHH8006 ERD8004:ERD8006 FAZ8004:FAZ8006 FKV8004:FKV8006 FUR8004:FUR8006 GEN8004:GEN8006 GOJ8004:GOJ8006 GYF8004:GYF8006 HIB8004:HIB8006 HRX8004:HRX8006 IBT8004:IBT8006 ILP8004:ILP8006 IVL8004:IVL8006 JFH8004:JFH8006 JPD8004:JPD8006 JYZ8004:JYZ8006 KIV8004:KIV8006 KSR8004:KSR8006 LCN8004:LCN8006 LMJ8004:LMJ8006 LWF8004:LWF8006 MGB8004:MGB8006 MPX8004:MPX8006 MZT8004:MZT8006 NJP8004:NJP8006 NTL8004:NTL8006 ODH8004:ODH8006 OND8004:OND8006 OWZ8004:OWZ8006 PGV8004:PGV8006 PQR8004:PQR8006 QAN8004:QAN8006 QKJ8004:QKJ8006 QUF8004:QUF8006 REB8004:REB8006 RNX8004:RNX8006 RXT8004:RXT8006 SHP8004:SHP8006 SRL8004:SRL8006 TBH8004:TBH8006 TLD8004:TLD8006 TUZ8004:TUZ8006 UEV8004:UEV8006 UOR8004:UOR8006 UYN8004:UYN8006 VIJ8004:VIJ8006 VSF8004:VSF8006 WCB8004:WCB8006 WLX8004:WLX8006 WVT7539:WVT7542 L7975:L7978 JH7975:JH7978 TD7975:TD7978 ACZ7975:ACZ7978 AMV7975:AMV7978 AWR7975:AWR7978 BGN7975:BGN7978 BQJ7975:BQJ7978 CAF7975:CAF7978 CKB7975:CKB7978 CTX7975:CTX7978 DDT7975:DDT7978 DNP7975:DNP7978 DXL7975:DXL7978 EHH7975:EHH7978 ERD7975:ERD7978 FAZ7975:FAZ7978 FKV7975:FKV7978 FUR7975:FUR7978 GEN7975:GEN7978 GOJ7975:GOJ7978 GYF7975:GYF7978 HIB7975:HIB7978 HRX7975:HRX7978 IBT7975:IBT7978 ILP7975:ILP7978 IVL7975:IVL7978 JFH7975:JFH7978 JPD7975:JPD7978 JYZ7975:JYZ7978 KIV7975:KIV7978 KSR7975:KSR7978 LCN7975:LCN7978 LMJ7975:LMJ7978 LWF7975:LWF7978 MGB7975:MGB7978 MPX7975:MPX7978 MZT7975:MZT7978 NJP7975:NJP7978 NTL7975:NTL7978 ODH7975:ODH7978 OND7975:OND7978 OWZ7975:OWZ7978 PGV7975:PGV7978 PQR7975:PQR7978 QAN7975:QAN7978 QKJ7975:QKJ7978 QUF7975:QUF7978 REB7975:REB7978 RNX7975:RNX7978 RXT7975:RXT7978 SHP7975:SHP7978 SRL7975:SRL7978 TBH7975:TBH7978 TLD7975:TLD7978 TUZ7975:TUZ7978 UEV7975:UEV7978 UOR7975:UOR7978 UYN7975:UYN7978 VIJ7975:VIJ7978 VSF7975:VSF7978 WCB7975:WCB7978 WLX7975:WLX7978 L2653:L2656 JH2653:JH2656 TD2653:TD2656 ACZ2653:ACZ2656 AMV2653:AMV2656 AWR2653:AWR2656 BGN2653:BGN2656 BQJ2653:BQJ2656 CAF2653:CAF2656 CKB2653:CKB2656 CTX2653:CTX2656 DDT2653:DDT2656 DNP2653:DNP2656 DXL2653:DXL2656 EHH2653:EHH2656 ERD2653:ERD2656 FAZ2653:FAZ2656 FKV2653:FKV2656 FUR2653:FUR2656 GEN2653:GEN2656 GOJ2653:GOJ2656 GYF2653:GYF2656 HIB2653:HIB2656 HRX2653:HRX2656 IBT2653:IBT2656 ILP2653:ILP2656 IVL2653:IVL2656 JFH2653:JFH2656 JPD2653:JPD2656 JYZ2653:JYZ2656 KIV2653:KIV2656 KSR2653:KSR2656 LCN2653:LCN2656 LMJ2653:LMJ2656 LWF2653:LWF2656 MGB2653:MGB2656 MPX2653:MPX2656 MZT2653:MZT2656 NJP2653:NJP2656 NTL2653:NTL2656 ODH2653:ODH2656 OND2653:OND2656 OWZ2653:OWZ2656 PGV2653:PGV2656 PQR2653:PQR2656 QAN2653:QAN2656 QKJ2653:QKJ2656 QUF2653:QUF2656 REB2653:REB2656 RNX2653:RNX2656 RXT2653:RXT2656 SHP2653:SHP2656 SRL2653:SRL2656 TBH2653:TBH2656 TLD2653:TLD2656 TUZ2653:TUZ2656 UEV2653:UEV2656 UOR2653:UOR2656 UYN2653:UYN2656 VIJ2653:VIJ2656 VSF2653:VSF2656 WCB2653:WCB2656 WLX2653:WLX2656 WVT2653:WVT2656 L2724:L2727 JH2724:JH2727 TD2724:TD2727 ACZ2724:ACZ2727 AMV2724:AMV2727 AWR2724:AWR2727 BGN2724:BGN2727 BQJ2724:BQJ2727 CAF2724:CAF2727 CKB2724:CKB2727 CTX2724:CTX2727 DDT2724:DDT2727 DNP2724:DNP2727 DXL2724:DXL2727 EHH2724:EHH2727 ERD2724:ERD2727 FAZ2724:FAZ2727 FKV2724:FKV2727 FUR2724:FUR2727 GEN2724:GEN2727 GOJ2724:GOJ2727 GYF2724:GYF2727 HIB2724:HIB2727 HRX2724:HRX2727 IBT2724:IBT2727 ILP2724:ILP2727 IVL2724:IVL2727 JFH2724:JFH2727 JPD2724:JPD2727 JYZ2724:JYZ2727 KIV2724:KIV2727 KSR2724:KSR2727 LCN2724:LCN2727 LMJ2724:LMJ2727 LWF2724:LWF2727 MGB2724:MGB2727 MPX2724:MPX2727 MZT2724:MZT2727 NJP2724:NJP2727 NTL2724:NTL2727 ODH2724:ODH2727 OND2724:OND2727 OWZ2724:OWZ2727 PGV2724:PGV2727 PQR2724:PQR2727 QAN2724:QAN2727 QKJ2724:QKJ2727 QUF2724:QUF2727 REB2724:REB2727 RNX2724:RNX2727 RXT2724:RXT2727 SHP2724:SHP2727 SRL2724:SRL2727 TBH2724:TBH2727 TLD2724:TLD2727 TUZ2724:TUZ2727 UEV2724:UEV2727 UOR2724:UOR2727 UYN2724:UYN2727 VIJ2724:VIJ2727 VSF2724:VSF2727 WCB2724:WCB2727 WLX2724:WLX2727 WVT2724:WVT2727 L2846:L2848 L2873 L2945:L2951 JH2945:JH2951 TD2945:TD2951 ACZ2945:ACZ2951 AMV2945:AMV2951 AWR2945:AWR2951 BGN2945:BGN2951 BQJ2945:BQJ2951 CAF2945:CAF2951 CKB2945:CKB2951 CTX2945:CTX2951 DDT2945:DDT2951 DNP2945:DNP2951 DXL2945:DXL2951 EHH2945:EHH2951 ERD2945:ERD2951 FAZ2945:FAZ2951 FKV2945:FKV2951 FUR2945:FUR2951 GEN2945:GEN2951 GOJ2945:GOJ2951 GYF2945:GYF2951 HIB2945:HIB2951 HRX2945:HRX2951 IBT2945:IBT2951 ILP2945:ILP2951 IVL2945:IVL2951 JFH2945:JFH2951 JPD2945:JPD2951 JYZ2945:JYZ2951 KIV2945:KIV2951 KSR2945:KSR2951 LCN2945:LCN2951 LMJ2945:LMJ2951 LWF2945:LWF2951 MGB2945:MGB2951 MPX2945:MPX2951 MZT2945:MZT2951 NJP2945:NJP2951 NTL2945:NTL2951 ODH2945:ODH2951 OND2945:OND2951 OWZ2945:OWZ2951 PGV2945:PGV2951 PQR2945:PQR2951 QAN2945:QAN2951 QKJ2945:QKJ2951 QUF2945:QUF2951 REB2945:REB2951 RNX2945:RNX2951 RXT2945:RXT2951 SHP2945:SHP2951 SRL2945:SRL2951 TBH2945:TBH2951 TLD2945:TLD2951 TUZ2945:TUZ2951 UEV2945:UEV2951 UOR2945:UOR2951 UYN2945:UYN2951 VIJ2945:VIJ2951 VSF2945:VSF2951 WCB2945:WCB2951 WLX2945:WLX2951 WVT2945:WVT2951 L3692 JH3692 TD3692 ACZ3692 AMV3692 AWR3692 BGN3692 BQJ3692 CAF3692 CKB3692 CTX3692 DDT3692 DNP3692 DXL3692 EHH3692 ERD3692 FAZ3692 FKV3692 FUR3692 GEN3692 GOJ3692 GYF3692 HIB3692 HRX3692 IBT3692 ILP3692 IVL3692 JFH3692 JPD3692 JYZ3692 KIV3692 KSR3692 LCN3692 LMJ3692 LWF3692 MGB3692 MPX3692 MZT3692 NJP3692 NTL3692 ODH3692 OND3692 OWZ3692 PGV3692 PQR3692 QAN3692 QKJ3692 QUF3692 REB3692 RNX3692 RXT3692 SHP3692 SRL3692 TBH3692 TLD3692 TUZ3692 UEV3692 UOR3692 UYN3692 VIJ3692 VSF3692 WCB3692 WLX3692 WVT3692 L3813:L3814 JH3814 TD3814 ACZ3814 AMV3814 AWR3814 BGN3814 BQJ3814 CAF3814 CKB3814 CTX3814 DDT3814 DNP3814 DXL3814 EHH3814 ERD3814 FAZ3814 FKV3814 FUR3814 GEN3814 GOJ3814 GYF3814 HIB3814 HRX3814 IBT3814 ILP3814 IVL3814 JFH3814 JPD3814 JYZ3814 KIV3814 KSR3814 LCN3814 LMJ3814 LWF3814 MGB3814 MPX3814 MZT3814 NJP3814 NTL3814 ODH3814 OND3814 OWZ3814 PGV3814 PQR3814 QAN3814 QKJ3814 QUF3814 REB3814 RNX3814 RXT3814 SHP3814 SRL3814 TBH3814 TLD3814 TUZ3814 UEV3814 UOR3814 UYN3814 VIJ3814 VSF3814 WCB3814 WLX3814 WVT3814 L3929:L3933 JH3929:JH3933 TD3929:TD3933 ACZ3929:ACZ3933 AMV3929:AMV3933 AWR3929:AWR3933 BGN3929:BGN3933 BQJ3929:BQJ3933 CAF3929:CAF3933 CKB3929:CKB3933 CTX3929:CTX3933 DDT3929:DDT3933 DNP3929:DNP3933 DXL3929:DXL3933 EHH3929:EHH3933 ERD3929:ERD3933 FAZ3929:FAZ3933 FKV3929:FKV3933 FUR3929:FUR3933 GEN3929:GEN3933 GOJ3929:GOJ3933 GYF3929:GYF3933 HIB3929:HIB3933 HRX3929:HRX3933 IBT3929:IBT3933 ILP3929:ILP3933 IVL3929:IVL3933 JFH3929:JFH3933 JPD3929:JPD3933 JYZ3929:JYZ3933 KIV3929:KIV3933 KSR3929:KSR3933 LCN3929:LCN3933 LMJ3929:LMJ3933 LWF3929:LWF3933 MGB3929:MGB3933 MPX3929:MPX3933 MZT3929:MZT3933 NJP3929:NJP3933 NTL3929:NTL3933 ODH3929:ODH3933 OND3929:OND3933 OWZ3929:OWZ3933 PGV3929:PGV3933 PQR3929:PQR3933 QAN3929:QAN3933 QKJ3929:QKJ3933 QUF3929:QUF3933 REB3929:REB3933 RNX3929:RNX3933 RXT3929:RXT3933 SHP3929:SHP3933 SRL3929:SRL3933 TBH3929:TBH3933 TLD3929:TLD3933 TUZ3929:TUZ3933 UEV3929:UEV3933 UOR3929:UOR3933 UYN3929:UYN3933 VIJ3929:VIJ3933 VSF3929:VSF3933 WCB3929:WCB3933 WLX3929:WLX3933 WVT3929:WVT3933 L4050:L4052 JH4050:JH4052 TD4050:TD4052 ACZ4050:ACZ4052 AMV4050:AMV4052 AWR4050:AWR4052 BGN4050:BGN4052 BQJ4050:BQJ4052 CAF4050:CAF4052 CKB4050:CKB4052 CTX4050:CTX4052 DDT4050:DDT4052 DNP4050:DNP4052 DXL4050:DXL4052 EHH4050:EHH4052 ERD4050:ERD4052 FAZ4050:FAZ4052 FKV4050:FKV4052 FUR4050:FUR4052 GEN4050:GEN4052 GOJ4050:GOJ4052 GYF4050:GYF4052 HIB4050:HIB4052 HRX4050:HRX4052 IBT4050:IBT4052 ILP4050:ILP4052 IVL4050:IVL4052 JFH4050:JFH4052 JPD4050:JPD4052 JYZ4050:JYZ4052 KIV4050:KIV4052 KSR4050:KSR4052 LCN4050:LCN4052 LMJ4050:LMJ4052 LWF4050:LWF4052 MGB4050:MGB4052 MPX4050:MPX4052 MZT4050:MZT4052 NJP4050:NJP4052 NTL4050:NTL4052 ODH4050:ODH4052 OND4050:OND4052 OWZ4050:OWZ4052 PGV4050:PGV4052 PQR4050:PQR4052 QAN4050:QAN4052 QKJ4050:QKJ4052 QUF4050:QUF4052 REB4050:REB4052 RNX4050:RNX4052 RXT4050:RXT4052 SHP4050:SHP4052 SRL4050:SRL4052 TBH4050:TBH4052 TLD4050:TLD4052 TUZ4050:TUZ4052 UEV4050:UEV4052 UOR4050:UOR4052 UYN4050:UYN4052 VIJ4050:VIJ4052 VSF4050:VSF4052 WCB4050:WCB4052 WLX4050:WLX4052 WVT4050:WVT4052 L4145:L4151 JH4145:JH4151 TD4145:TD4151 ACZ4145:ACZ4151 AMV4145:AMV4151 AWR4145:AWR4151 BGN4145:BGN4151 BQJ4145:BQJ4151 CAF4145:CAF4151 CKB4145:CKB4151 CTX4145:CTX4151 DDT4145:DDT4151 DNP4145:DNP4151 DXL4145:DXL4151 EHH4145:EHH4151 ERD4145:ERD4151 FAZ4145:FAZ4151 FKV4145:FKV4151 FUR4145:FUR4151 GEN4145:GEN4151 GOJ4145:GOJ4151 GYF4145:GYF4151 HIB4145:HIB4151 HRX4145:HRX4151 IBT4145:IBT4151 ILP4145:ILP4151 IVL4145:IVL4151 JFH4145:JFH4151 JPD4145:JPD4151 JYZ4145:JYZ4151 KIV4145:KIV4151 KSR4145:KSR4151 LCN4145:LCN4151 LMJ4145:LMJ4151 LWF4145:LWF4151 MGB4145:MGB4151 MPX4145:MPX4151 MZT4145:MZT4151 NJP4145:NJP4151 NTL4145:NTL4151 ODH4145:ODH4151 OND4145:OND4151 OWZ4145:OWZ4151 PGV4145:PGV4151 PQR4145:PQR4151 QAN4145:QAN4151 QKJ4145:QKJ4151 QUF4145:QUF4151 REB4145:REB4151 RNX4145:RNX4151 RXT4145:RXT4151 SHP4145:SHP4151 SRL4145:SRL4151 TBH4145:TBH4151 TLD4145:TLD4151 TUZ4145:TUZ4151 UEV4145:UEV4151 UOR4145:UOR4151 UYN4145:UYN4151 VIJ4145:VIJ4151 VSF4145:VSF4151 WCB4145:WCB4151 WLX4145:WLX4151 L2172 L2177:L2188 WVT8004:WVT8006 L4307:L4310 JH4307:JH4310 TD4307:TD4310 ACZ4307:ACZ4310 AMV4307:AMV4310 AWR4307:AWR4310 BGN4307:BGN4310 BQJ4307:BQJ4310 CAF4307:CAF4310 CKB4307:CKB4310 CTX4307:CTX4310 DDT4307:DDT4310 DNP4307:DNP4310 DXL4307:DXL4310 EHH4307:EHH4310 ERD4307:ERD4310 FAZ4307:FAZ4310 FKV4307:FKV4310 FUR4307:FUR4310 GEN4307:GEN4310 GOJ4307:GOJ4310 GYF4307:GYF4310 HIB4307:HIB4310 HRX4307:HRX4310 IBT4307:IBT4310 ILP4307:ILP4310 IVL4307:IVL4310 JFH4307:JFH4310 JPD4307:JPD4310 JYZ4307:JYZ4310 KIV4307:KIV4310 KSR4307:KSR4310 LCN4307:LCN4310 LMJ4307:LMJ4310 LWF4307:LWF4310 MGB4307:MGB4310 MPX4307:MPX4310 MZT4307:MZT4310 NJP4307:NJP4310 NTL4307:NTL4310 ODH4307:ODH4310 OND4307:OND4310 OWZ4307:OWZ4310 PGV4307:PGV4310 PQR4307:PQR4310 QAN4307:QAN4310 QKJ4307:QKJ4310 QUF4307:QUF4310 REB4307:REB4310 RNX4307:RNX4310 RXT4307:RXT4310 SHP4307:SHP4310 SRL4307:SRL4310 TBH4307:TBH4310 TLD4307:TLD4310 TUZ4307:TUZ4310 UEV4307:UEV4310 UOR4307:UOR4310 UYN4307:UYN4310 VIJ4307:VIJ4310 VSF4307:VSF4310 WCB4307:WCB4310 WLX4307:WLX4310 WVT4307:WVT4310 L4396:L4398 JH4396:JH4398 TD4396:TD4398 ACZ4396:ACZ4398 AMV4396:AMV4398 AWR4396:AWR4398 BGN4396:BGN4398 BQJ4396:BQJ4398 CAF4396:CAF4398 CKB4396:CKB4398 CTX4396:CTX4398 DDT4396:DDT4398 DNP4396:DNP4398 DXL4396:DXL4398 EHH4396:EHH4398 ERD4396:ERD4398 FAZ4396:FAZ4398 FKV4396:FKV4398 FUR4396:FUR4398 GEN4396:GEN4398 GOJ4396:GOJ4398 GYF4396:GYF4398 HIB4396:HIB4398 HRX4396:HRX4398 IBT4396:IBT4398 ILP4396:ILP4398 IVL4396:IVL4398 JFH4396:JFH4398 JPD4396:JPD4398 JYZ4396:JYZ4398 KIV4396:KIV4398 KSR4396:KSR4398 LCN4396:LCN4398 LMJ4396:LMJ4398 LWF4396:LWF4398 MGB4396:MGB4398 MPX4396:MPX4398 MZT4396:MZT4398 NJP4396:NJP4398 NTL4396:NTL4398 ODH4396:ODH4398 OND4396:OND4398 OWZ4396:OWZ4398 PGV4396:PGV4398 PQR4396:PQR4398 QAN4396:QAN4398 QKJ4396:QKJ4398 QUF4396:QUF4398 REB4396:REB4398 RNX4396:RNX4398 RXT4396:RXT4398 SHP4396:SHP4398 SRL4396:SRL4398 TBH4396:TBH4398 TLD4396:TLD4398 TUZ4396:TUZ4398 UEV4396:UEV4398 UOR4396:UOR4398 UYN4396:UYN4398 VIJ4396:VIJ4398 VSF4396:VSF4398 WCB4396:WCB4398 WLX4396:WLX4398 WVT4396:WVT4398 L4467:L4470 JH4467:JH4470 TD4467:TD4470 ACZ4467:ACZ4470 AMV4467:AMV4470 AWR4467:AWR4470 BGN4467:BGN4470 BQJ4467:BQJ4470 CAF4467:CAF4470 CKB4467:CKB4470 CTX4467:CTX4470 DDT4467:DDT4470 DNP4467:DNP4470 DXL4467:DXL4470 EHH4467:EHH4470 ERD4467:ERD4470 FAZ4467:FAZ4470 FKV4467:FKV4470 FUR4467:FUR4470 GEN4467:GEN4470 GOJ4467:GOJ4470 GYF4467:GYF4470 HIB4467:HIB4470 HRX4467:HRX4470 IBT4467:IBT4470 ILP4467:ILP4470 IVL4467:IVL4470 JFH4467:JFH4470 JPD4467:JPD4470 JYZ4467:JYZ4470 KIV4467:KIV4470 KSR4467:KSR4470 LCN4467:LCN4470 LMJ4467:LMJ4470 LWF4467:LWF4470 MGB4467:MGB4470 MPX4467:MPX4470 MZT4467:MZT4470 NJP4467:NJP4470 NTL4467:NTL4470 ODH4467:ODH4470 OND4467:OND4470 OWZ4467:OWZ4470 PGV4467:PGV4470 PQR4467:PQR4470 QAN4467:QAN4470 QKJ4467:QKJ4470 QUF4467:QUF4470 REB4467:REB4470 RNX4467:RNX4470 RXT4467:RXT4470 SHP4467:SHP4470 SRL4467:SRL4470 TBH4467:TBH4470 TLD4467:TLD4470 TUZ4467:TUZ4470 UEV4467:UEV4470 UOR4467:UOR4470 UYN4467:UYN4470 VIJ4467:VIJ4470 VSF4467:VSF4470 WCB4467:WCB4470 WLX4467:WLX4470 WVT4467:WVT4470 L4523:L4525 JH4523:JH4525 TD4523:TD4525 ACZ4523:ACZ4525 AMV4523:AMV4525 AWR4523:AWR4525 BGN4523:BGN4525 BQJ4523:BQJ4525 CAF4523:CAF4525 CKB4523:CKB4525 CTX4523:CTX4525 DDT4523:DDT4525 DNP4523:DNP4525 DXL4523:DXL4525 EHH4523:EHH4525 ERD4523:ERD4525 FAZ4523:FAZ4525 FKV4523:FKV4525 FUR4523:FUR4525 GEN4523:GEN4525 GOJ4523:GOJ4525 GYF4523:GYF4525 HIB4523:HIB4525 HRX4523:HRX4525 IBT4523:IBT4525 ILP4523:ILP4525 IVL4523:IVL4525 JFH4523:JFH4525 JPD4523:JPD4525 JYZ4523:JYZ4525 KIV4523:KIV4525 KSR4523:KSR4525 LCN4523:LCN4525 LMJ4523:LMJ4525 LWF4523:LWF4525 MGB4523:MGB4525 MPX4523:MPX4525 MZT4523:MZT4525 NJP4523:NJP4525 NTL4523:NTL4525 ODH4523:ODH4525 OND4523:OND4525 OWZ4523:OWZ4525 PGV4523:PGV4525 PQR4523:PQR4525 QAN4523:QAN4525 QKJ4523:QKJ4525 QUF4523:QUF4525 REB4523:REB4525 RNX4523:RNX4525 RXT4523:RXT4525 SHP4523:SHP4525 SRL4523:SRL4525 TBH4523:TBH4525 TLD4523:TLD4525 TUZ4523:TUZ4525 UEV4523:UEV4525 UOR4523:UOR4525 UYN4523:UYN4525 VIJ4523:VIJ4525 VSF4523:VSF4525 WCB4523:WCB4525 WLX4523:WLX4525 WVT4523:WVT4525 L4613:L4615 JH4613:JH4615 TD4613:TD4615 ACZ4613:ACZ4615 AMV4613:AMV4615 AWR4613:AWR4615 BGN4613:BGN4615 BQJ4613:BQJ4615 CAF4613:CAF4615 CKB4613:CKB4615 CTX4613:CTX4615 DDT4613:DDT4615 DNP4613:DNP4615 DXL4613:DXL4615 EHH4613:EHH4615 ERD4613:ERD4615 FAZ4613:FAZ4615 FKV4613:FKV4615 FUR4613:FUR4615 GEN4613:GEN4615 GOJ4613:GOJ4615 GYF4613:GYF4615 HIB4613:HIB4615 HRX4613:HRX4615 IBT4613:IBT4615 ILP4613:ILP4615 IVL4613:IVL4615 JFH4613:JFH4615 JPD4613:JPD4615 JYZ4613:JYZ4615 KIV4613:KIV4615 KSR4613:KSR4615 LCN4613:LCN4615 LMJ4613:LMJ4615 LWF4613:LWF4615 MGB4613:MGB4615 MPX4613:MPX4615 MZT4613:MZT4615 NJP4613:NJP4615 NTL4613:NTL4615 ODH4613:ODH4615 OND4613:OND4615 OWZ4613:OWZ4615 PGV4613:PGV4615 PQR4613:PQR4615 QAN4613:QAN4615 QKJ4613:QKJ4615 QUF4613:QUF4615 REB4613:REB4615 RNX4613:RNX4615 RXT4613:RXT4615 SHP4613:SHP4615 SRL4613:SRL4615 TBH4613:TBH4615 TLD4613:TLD4615 TUZ4613:TUZ4615 UEV4613:UEV4615 UOR4613:UOR4615 UYN4613:UYN4615 VIJ4613:VIJ4615 VSF4613:VSF4615 WCB4613:WCB4615 WLX4613:WLX4615 WVT4613:WVT4615 L4725:L4730 JH4725:JH4730 TD4725:TD4730 ACZ4725:ACZ4730 AMV4725:AMV4730 AWR4725:AWR4730 BGN4725:BGN4730 BQJ4725:BQJ4730 CAF4725:CAF4730 CKB4725:CKB4730 CTX4725:CTX4730 DDT4725:DDT4730 DNP4725:DNP4730 DXL4725:DXL4730 EHH4725:EHH4730 ERD4725:ERD4730 FAZ4725:FAZ4730 FKV4725:FKV4730 FUR4725:FUR4730 GEN4725:GEN4730 GOJ4725:GOJ4730 GYF4725:GYF4730 HIB4725:HIB4730 HRX4725:HRX4730 IBT4725:IBT4730 ILP4725:ILP4730 IVL4725:IVL4730 JFH4725:JFH4730 JPD4725:JPD4730 JYZ4725:JYZ4730 KIV4725:KIV4730 KSR4725:KSR4730 LCN4725:LCN4730 LMJ4725:LMJ4730 LWF4725:LWF4730 MGB4725:MGB4730 MPX4725:MPX4730 MZT4725:MZT4730 NJP4725:NJP4730 NTL4725:NTL4730 ODH4725:ODH4730 OND4725:OND4730 OWZ4725:OWZ4730 PGV4725:PGV4730 PQR4725:PQR4730 QAN4725:QAN4730 QKJ4725:QKJ4730 QUF4725:QUF4730 REB4725:REB4730 RNX4725:RNX4730 RXT4725:RXT4730 SHP4725:SHP4730 SRL4725:SRL4730 TBH4725:TBH4730 TLD4725:TLD4730 TUZ4725:TUZ4730 UEV4725:UEV4730 UOR4725:UOR4730 UYN4725:UYN4730 VIJ4725:VIJ4730 VSF4725:VSF4730 WCB4725:WCB4730 WLX4725:WLX4730 WVT4725:WVT4730 L4833:L4838 JH4833:JH4838 TD4833:TD4838 ACZ4833:ACZ4838 AMV4833:AMV4838 AWR4833:AWR4838 BGN4833:BGN4838 BQJ4833:BQJ4838 CAF4833:CAF4838 CKB4833:CKB4838 CTX4833:CTX4838 DDT4833:DDT4838 DNP4833:DNP4838 DXL4833:DXL4838 EHH4833:EHH4838 ERD4833:ERD4838 FAZ4833:FAZ4838 FKV4833:FKV4838 FUR4833:FUR4838 GEN4833:GEN4838 GOJ4833:GOJ4838 GYF4833:GYF4838 HIB4833:HIB4838 HRX4833:HRX4838 IBT4833:IBT4838 ILP4833:ILP4838 IVL4833:IVL4838 JFH4833:JFH4838 JPD4833:JPD4838 JYZ4833:JYZ4838 KIV4833:KIV4838 KSR4833:KSR4838 LCN4833:LCN4838 LMJ4833:LMJ4838 LWF4833:LWF4838 MGB4833:MGB4838 MPX4833:MPX4838 MZT4833:MZT4838 NJP4833:NJP4838 NTL4833:NTL4838 ODH4833:ODH4838 OND4833:OND4838 OWZ4833:OWZ4838 PGV4833:PGV4838 PQR4833:PQR4838 QAN4833:QAN4838 QKJ4833:QKJ4838 QUF4833:QUF4838 REB4833:REB4838 RNX4833:RNX4838 RXT4833:RXT4838 SHP4833:SHP4838 SRL4833:SRL4838 TBH4833:TBH4838 TLD4833:TLD4838 TUZ4833:TUZ4838 UEV4833:UEV4838 UOR4833:UOR4838 UYN4833:UYN4838 VIJ4833:VIJ4838 VSF4833:VSF4838 WCB4833:WCB4838 WLX4833:WLX4838 WVT4833:WVT4838 L5699:L5720 JH4959:JH4962 TD4959:TD4962 ACZ4959:ACZ4962 AMV4959:AMV4962 AWR4959:AWR4962 BGN4959:BGN4962 BQJ4959:BQJ4962 CAF4959:CAF4962 CKB4959:CKB4962 CTX4959:CTX4962 DDT4959:DDT4962 DNP4959:DNP4962 DXL4959:DXL4962 EHH4959:EHH4962 ERD4959:ERD4962 FAZ4959:FAZ4962 FKV4959:FKV4962 FUR4959:FUR4962 GEN4959:GEN4962 GOJ4959:GOJ4962 GYF4959:GYF4962 HIB4959:HIB4962 HRX4959:HRX4962 IBT4959:IBT4962 ILP4959:ILP4962 IVL4959:IVL4962 JFH4959:JFH4962 JPD4959:JPD4962 JYZ4959:JYZ4962 KIV4959:KIV4962 KSR4959:KSR4962 LCN4959:LCN4962 LMJ4959:LMJ4962 LWF4959:LWF4962 MGB4959:MGB4962 MPX4959:MPX4962 MZT4959:MZT4962 NJP4959:NJP4962 NTL4959:NTL4962 ODH4959:ODH4962 OND4959:OND4962 OWZ4959:OWZ4962 PGV4959:PGV4962 PQR4959:PQR4962 QAN4959:QAN4962 QKJ4959:QKJ4962 QUF4959:QUF4962 REB4959:REB4962 RNX4959:RNX4962 RXT4959:RXT4962 SHP4959:SHP4962 SRL4959:SRL4962 TBH4959:TBH4962 TLD4959:TLD4962 TUZ4959:TUZ4962 UEV4959:UEV4962 UOR4959:UOR4962 UYN4959:UYN4962 VIJ4959:VIJ4962 VSF4959:VSF4962 WCB4959:WCB4962 WLX4959:WLX4962 WVT4959:WVT4962 L5040:L5043 JH5040:JH5043 TD5040:TD5043 ACZ5040:ACZ5043 AMV5040:AMV5043 AWR5040:AWR5043 BGN5040:BGN5043 BQJ5040:BQJ5043 CAF5040:CAF5043 CKB5040:CKB5043 CTX5040:CTX5043 DDT5040:DDT5043 DNP5040:DNP5043 DXL5040:DXL5043 EHH5040:EHH5043 ERD5040:ERD5043 FAZ5040:FAZ5043 FKV5040:FKV5043 FUR5040:FUR5043 GEN5040:GEN5043 GOJ5040:GOJ5043 GYF5040:GYF5043 HIB5040:HIB5043 HRX5040:HRX5043 IBT5040:IBT5043 ILP5040:ILP5043 IVL5040:IVL5043 JFH5040:JFH5043 JPD5040:JPD5043 JYZ5040:JYZ5043 KIV5040:KIV5043 KSR5040:KSR5043 LCN5040:LCN5043 LMJ5040:LMJ5043 LWF5040:LWF5043 MGB5040:MGB5043 MPX5040:MPX5043 MZT5040:MZT5043 NJP5040:NJP5043 NTL5040:NTL5043 ODH5040:ODH5043 OND5040:OND5043 OWZ5040:OWZ5043 PGV5040:PGV5043 PQR5040:PQR5043 QAN5040:QAN5043 QKJ5040:QKJ5043 QUF5040:QUF5043 REB5040:REB5043 RNX5040:RNX5043 RXT5040:RXT5043 SHP5040:SHP5043 SRL5040:SRL5043 TBH5040:TBH5043 TLD5040:TLD5043 TUZ5040:TUZ5043 UEV5040:UEV5043 UOR5040:UOR5043 UYN5040:UYN5043 VIJ5040:VIJ5043 VSF5040:VSF5043 WCB5040:WCB5043 WLX5040:WLX5043 WVT5040:WVT5043 L5093 JH5093 TD5093 ACZ5093 AMV5093 AWR5093 BGN5093 BQJ5093 CAF5093 CKB5093 CTX5093 DDT5093 DNP5093 DXL5093 EHH5093 ERD5093 FAZ5093 FKV5093 FUR5093 GEN5093 GOJ5093 GYF5093 HIB5093 HRX5093 IBT5093 ILP5093 IVL5093 JFH5093 JPD5093 JYZ5093 KIV5093 KSR5093 LCN5093 LMJ5093 LWF5093 MGB5093 MPX5093 MZT5093 NJP5093 NTL5093 ODH5093 OND5093 OWZ5093 PGV5093 PQR5093 QAN5093 QKJ5093 QUF5093 REB5093 RNX5093 RXT5093 SHP5093 SRL5093 TBH5093 TLD5093 TUZ5093 UEV5093 UOR5093 UYN5093 VIJ5093 VSF5093 WCB5093 WLX5093 WVT5093 WLX7539:WLX7542 JH5128:JH5130 TD5128:TD5130 ACZ5128:ACZ5130 AMV5128:AMV5130 AWR5128:AWR5130 BGN5128:BGN5130 BQJ5128:BQJ5130 CAF5128:CAF5130 CKB5128:CKB5130 CTX5128:CTX5130 DDT5128:DDT5130 DNP5128:DNP5130 DXL5128:DXL5130 EHH5128:EHH5130 ERD5128:ERD5130 FAZ5128:FAZ5130 FKV5128:FKV5130 FUR5128:FUR5130 GEN5128:GEN5130 GOJ5128:GOJ5130 GYF5128:GYF5130 HIB5128:HIB5130 HRX5128:HRX5130 IBT5128:IBT5130 ILP5128:ILP5130 IVL5128:IVL5130 JFH5128:JFH5130 JPD5128:JPD5130 JYZ5128:JYZ5130 KIV5128:KIV5130 KSR5128:KSR5130 LCN5128:LCN5130 LMJ5128:LMJ5130 LWF5128:LWF5130 MGB5128:MGB5130 MPX5128:MPX5130 MZT5128:MZT5130 NJP5128:NJP5130 NTL5128:NTL5130 ODH5128:ODH5130 OND5128:OND5130 OWZ5128:OWZ5130 PGV5128:PGV5130 PQR5128:PQR5130 QAN5128:QAN5130 QKJ5128:QKJ5130 QUF5128:QUF5130 REB5128:REB5130 RNX5128:RNX5130 RXT5128:RXT5130 SHP5128:SHP5130 SRL5128:SRL5130 TBH5128:TBH5130 TLD5128:TLD5130 TUZ5128:TUZ5130 UEV5128:UEV5130 UOR5128:UOR5130 UYN5128:UYN5130 VIJ5128:VIJ5130 VSF5128:VSF5130 WCB5128:WCB5130 WLX5128:WLX5130 WVT5128:WVT5130 L5212:L5215 JH5212:JH5215 TD5212:TD5215 ACZ5212:ACZ5215 AMV5212:AMV5215 AWR5212:AWR5215 BGN5212:BGN5215 BQJ5212:BQJ5215 CAF5212:CAF5215 CKB5212:CKB5215 CTX5212:CTX5215 DDT5212:DDT5215 DNP5212:DNP5215 DXL5212:DXL5215 EHH5212:EHH5215 ERD5212:ERD5215 FAZ5212:FAZ5215 FKV5212:FKV5215 FUR5212:FUR5215 GEN5212:GEN5215 GOJ5212:GOJ5215 GYF5212:GYF5215 HIB5212:HIB5215 HRX5212:HRX5215 IBT5212:IBT5215 ILP5212:ILP5215 IVL5212:IVL5215 JFH5212:JFH5215 JPD5212:JPD5215 JYZ5212:JYZ5215 KIV5212:KIV5215 KSR5212:KSR5215 LCN5212:LCN5215 LMJ5212:LMJ5215 LWF5212:LWF5215 MGB5212:MGB5215 MPX5212:MPX5215 MZT5212:MZT5215 NJP5212:NJP5215 NTL5212:NTL5215 ODH5212:ODH5215 OND5212:OND5215 OWZ5212:OWZ5215 PGV5212:PGV5215 PQR5212:PQR5215 QAN5212:QAN5215 QKJ5212:QKJ5215 QUF5212:QUF5215 REB5212:REB5215 RNX5212:RNX5215 RXT5212:RXT5215 SHP5212:SHP5215 SRL5212:SRL5215 TBH5212:TBH5215 TLD5212:TLD5215 TUZ5212:TUZ5215 UEV5212:UEV5215 UOR5212:UOR5215 UYN5212:UYN5215 VIJ5212:VIJ5215 VSF5212:VSF5215 WCB5212:WCB5215 WLX5212:WLX5215 WVT5212:WVT5215 L5295:L5297 JH5295:JH5297 TD5295:TD5297 ACZ5295:ACZ5297 AMV5295:AMV5297 AWR5295:AWR5297 BGN5295:BGN5297 BQJ5295:BQJ5297 CAF5295:CAF5297 CKB5295:CKB5297 CTX5295:CTX5297 DDT5295:DDT5297 DNP5295:DNP5297 DXL5295:DXL5297 EHH5295:EHH5297 ERD5295:ERD5297 FAZ5295:FAZ5297 FKV5295:FKV5297 FUR5295:FUR5297 GEN5295:GEN5297 GOJ5295:GOJ5297 GYF5295:GYF5297 HIB5295:HIB5297 HRX5295:HRX5297 IBT5295:IBT5297 ILP5295:ILP5297 IVL5295:IVL5297 JFH5295:JFH5297 JPD5295:JPD5297 JYZ5295:JYZ5297 KIV5295:KIV5297 KSR5295:KSR5297 LCN5295:LCN5297 LMJ5295:LMJ5297 LWF5295:LWF5297 MGB5295:MGB5297 MPX5295:MPX5297 MZT5295:MZT5297 NJP5295:NJP5297 NTL5295:NTL5297 ODH5295:ODH5297 OND5295:OND5297 OWZ5295:OWZ5297 PGV5295:PGV5297 PQR5295:PQR5297 QAN5295:QAN5297 QKJ5295:QKJ5297 QUF5295:QUF5297 REB5295:REB5297 RNX5295:RNX5297 RXT5295:RXT5297 SHP5295:SHP5297 SRL5295:SRL5297 TBH5295:TBH5297 TLD5295:TLD5297 TUZ5295:TUZ5297 UEV5295:UEV5297 UOR5295:UOR5297 UYN5295:UYN5297 VIJ5295:VIJ5297 VSF5295:VSF5297 WCB5295:WCB5297 WLX5295:WLX5297 WVT5295:WVT5297 L5388:L5392 JH5388:JH5392 TD5388:TD5392 ACZ5388:ACZ5392 AMV5388:AMV5392 AWR5388:AWR5392 BGN5388:BGN5392 BQJ5388:BQJ5392 CAF5388:CAF5392 CKB5388:CKB5392 CTX5388:CTX5392 DDT5388:DDT5392 DNP5388:DNP5392 DXL5388:DXL5392 EHH5388:EHH5392 ERD5388:ERD5392 FAZ5388:FAZ5392 FKV5388:FKV5392 FUR5388:FUR5392 GEN5388:GEN5392 GOJ5388:GOJ5392 GYF5388:GYF5392 HIB5388:HIB5392 HRX5388:HRX5392 IBT5388:IBT5392 ILP5388:ILP5392 IVL5388:IVL5392 JFH5388:JFH5392 JPD5388:JPD5392 JYZ5388:JYZ5392 KIV5388:KIV5392 KSR5388:KSR5392 LCN5388:LCN5392 LMJ5388:LMJ5392 LWF5388:LWF5392 MGB5388:MGB5392 MPX5388:MPX5392 MZT5388:MZT5392 NJP5388:NJP5392 NTL5388:NTL5392 ODH5388:ODH5392 OND5388:OND5392 OWZ5388:OWZ5392 PGV5388:PGV5392 PQR5388:PQR5392 QAN5388:QAN5392 QKJ5388:QKJ5392 QUF5388:QUF5392 REB5388:REB5392 RNX5388:RNX5392 RXT5388:RXT5392 SHP5388:SHP5392 SRL5388:SRL5392 TBH5388:TBH5392 TLD5388:TLD5392 TUZ5388:TUZ5392 UEV5388:UEV5392 UOR5388:UOR5392 UYN5388:UYN5392 VIJ5388:VIJ5392 VSF5388:VSF5392 WCB5388:WCB5392 WLX5388:WLX5392 WVT5388:WVT5392 L5451:L5453 JH5451:JH5453 TD5451:TD5453 ACZ5451:ACZ5453 AMV5451:AMV5453 AWR5451:AWR5453 BGN5451:BGN5453 BQJ5451:BQJ5453 CAF5451:CAF5453 CKB5451:CKB5453 CTX5451:CTX5453 DDT5451:DDT5453 DNP5451:DNP5453 DXL5451:DXL5453 EHH5451:EHH5453 ERD5451:ERD5453 FAZ5451:FAZ5453 FKV5451:FKV5453 FUR5451:FUR5453 GEN5451:GEN5453 GOJ5451:GOJ5453 GYF5451:GYF5453 HIB5451:HIB5453 HRX5451:HRX5453 IBT5451:IBT5453 ILP5451:ILP5453 IVL5451:IVL5453 JFH5451:JFH5453 JPD5451:JPD5453 JYZ5451:JYZ5453 KIV5451:KIV5453 KSR5451:KSR5453 LCN5451:LCN5453 LMJ5451:LMJ5453 LWF5451:LWF5453 MGB5451:MGB5453 MPX5451:MPX5453 MZT5451:MZT5453 NJP5451:NJP5453 NTL5451:NTL5453 ODH5451:ODH5453 OND5451:OND5453 OWZ5451:OWZ5453 PGV5451:PGV5453 PQR5451:PQR5453 QAN5451:QAN5453 QKJ5451:QKJ5453 QUF5451:QUF5453 REB5451:REB5453 RNX5451:RNX5453 RXT5451:RXT5453 SHP5451:SHP5453 SRL5451:SRL5453 TBH5451:TBH5453 TLD5451:TLD5453 TUZ5451:TUZ5453 UEV5451:UEV5453 UOR5451:UOR5453 UYN5451:UYN5453 VIJ5451:VIJ5453 VSF5451:VSF5453 WCB5451:WCB5453 WLX5451:WLX5453 WVT5451:WVT5453 L5516:L5519 JH5516:JH5519 TD5516:TD5519 ACZ5516:ACZ5519 AMV5516:AMV5519 AWR5516:AWR5519 BGN5516:BGN5519 BQJ5516:BQJ5519 CAF5516:CAF5519 CKB5516:CKB5519 CTX5516:CTX5519 DDT5516:DDT5519 DNP5516:DNP5519 DXL5516:DXL5519 EHH5516:EHH5519 ERD5516:ERD5519 FAZ5516:FAZ5519 FKV5516:FKV5519 FUR5516:FUR5519 GEN5516:GEN5519 GOJ5516:GOJ5519 GYF5516:GYF5519 HIB5516:HIB5519 HRX5516:HRX5519 IBT5516:IBT5519 ILP5516:ILP5519 IVL5516:IVL5519 JFH5516:JFH5519 JPD5516:JPD5519 JYZ5516:JYZ5519 KIV5516:KIV5519 KSR5516:KSR5519 LCN5516:LCN5519 LMJ5516:LMJ5519 LWF5516:LWF5519 MGB5516:MGB5519 MPX5516:MPX5519 MZT5516:MZT5519 NJP5516:NJP5519 NTL5516:NTL5519 ODH5516:ODH5519 OND5516:OND5519 OWZ5516:OWZ5519 PGV5516:PGV5519 PQR5516:PQR5519 QAN5516:QAN5519 QKJ5516:QKJ5519 QUF5516:QUF5519 REB5516:REB5519 RNX5516:RNX5519 RXT5516:RXT5519 SHP5516:SHP5519 SRL5516:SRL5519 TBH5516:TBH5519 TLD5516:TLD5519 TUZ5516:TUZ5519 UEV5516:UEV5519 UOR5516:UOR5519 UYN5516:UYN5519 VIJ5516:VIJ5519 VSF5516:VSF5519 WCB5516:WCB5519 WLX5516:WLX5519 WVT5516:WVT5519 JH5699:JH5720 TD5699:TD5720 ACZ5699:ACZ5720 AMV5699:AMV5720 AWR5699:AWR5720 BGN5699:BGN5720 BQJ5699:BQJ5720 CAF5699:CAF5720 CKB5699:CKB5720 CTX5699:CTX5720 DDT5699:DDT5720 DNP5699:DNP5720 DXL5699:DXL5720 EHH5699:EHH5720 ERD5699:ERD5720 FAZ5699:FAZ5720 FKV5699:FKV5720 FUR5699:FUR5720 GEN5699:GEN5720 GOJ5699:GOJ5720 GYF5699:GYF5720 HIB5699:HIB5720 HRX5699:HRX5720 IBT5699:IBT5720 ILP5699:ILP5720 IVL5699:IVL5720 JFH5699:JFH5720 JPD5699:JPD5720 JYZ5699:JYZ5720 KIV5699:KIV5720 KSR5699:KSR5720 LCN5699:LCN5720 LMJ5699:LMJ5720 LWF5699:LWF5720 MGB5699:MGB5720 MPX5699:MPX5720 MZT5699:MZT5720 NJP5699:NJP5720 NTL5699:NTL5720 ODH5699:ODH5720 OND5699:OND5720 OWZ5699:OWZ5720 PGV5699:PGV5720 PQR5699:PQR5720 QAN5699:QAN5720 QKJ5699:QKJ5720 QUF5699:QUF5720 REB5699:REB5720 RNX5699:RNX5720 RXT5699:RXT5720 SHP5699:SHP5720 SRL5699:SRL5720 TBH5699:TBH5720 TLD5699:TLD5720 TUZ5699:TUZ5720 UEV5699:UEV5720 UOR5699:UOR5720 UYN5699:UYN5720 VIJ5699:VIJ5720 VSF5699:VSF5720 WCB5699:WCB5720 WLX5699:WLX5720 WVT5699:WVT5720 L4960:L4962 L7660:L7661 JH7660:JH7661 TD7660:TD7661 ACZ7660:ACZ7661 AMV7660:AMV7661 AWR7660:AWR7661 BGN7660:BGN7661 BQJ7660:BQJ7661 CAF7660:CAF7661 CKB7660:CKB7661 CTX7660:CTX7661 DDT7660:DDT7661 DNP7660:DNP7661 DXL7660:DXL7661 EHH7660:EHH7661 ERD7660:ERD7661 FAZ7660:FAZ7661 FKV7660:FKV7661 FUR7660:FUR7661 GEN7660:GEN7661 GOJ7660:GOJ7661 GYF7660:GYF7661 HIB7660:HIB7661 HRX7660:HRX7661 IBT7660:IBT7661 ILP7660:ILP7661 IVL7660:IVL7661 JFH7660:JFH7661 JPD7660:JPD7661 JYZ7660:JYZ7661 KIV7660:KIV7661 KSR7660:KSR7661 LCN7660:LCN7661 LMJ7660:LMJ7661 LWF7660:LWF7661 MGB7660:MGB7661 MPX7660:MPX7661 MZT7660:MZT7661 NJP7660:NJP7661 NTL7660:NTL7661 ODH7660:ODH7661 OND7660:OND7661 OWZ7660:OWZ7661 PGV7660:PGV7661 PQR7660:PQR7661 QAN7660:QAN7661 QKJ7660:QKJ7661 QUF7660:QUF7661 REB7660:REB7661 RNX7660:RNX7661 RXT7660:RXT7661 SHP7660:SHP7661 SRL7660:SRL7661 TBH7660:TBH7661 TLD7660:TLD7661 TUZ7660:TUZ7661 UEV7660:UEV7661 UOR7660:UOR7661 UYN7660:UYN7661 VIJ7660:VIJ7661 VSF7660:VSF7661 WCB7660:WCB7661 WLX7660:WLX7661 WVT7660:WVT7661 L7895:L7899 JH7895:JH7899 TD7895:TD7899 ACZ7895:ACZ7899 AMV7895:AMV7899 AWR7895:AWR7899 BGN7895:BGN7899 BQJ7895:BQJ7899 CAF7895:CAF7899 CKB7895:CKB7899 CTX7895:CTX7899 DDT7895:DDT7899 DNP7895:DNP7899 DXL7895:DXL7899 EHH7895:EHH7899 ERD7895:ERD7899 FAZ7895:FAZ7899 FKV7895:FKV7899 FUR7895:FUR7899 GEN7895:GEN7899 GOJ7895:GOJ7899 GYF7895:GYF7899 HIB7895:HIB7899 HRX7895:HRX7899 IBT7895:IBT7899 ILP7895:ILP7899 IVL7895:IVL7899 JFH7895:JFH7899 JPD7895:JPD7899 JYZ7895:JYZ7899 KIV7895:KIV7899 KSR7895:KSR7899 LCN7895:LCN7899 LMJ7895:LMJ7899 LWF7895:LWF7899 MGB7895:MGB7899 MPX7895:MPX7899 MZT7895:MZT7899 NJP7895:NJP7899 NTL7895:NTL7899 ODH7895:ODH7899 OND7895:OND7899 OWZ7895:OWZ7899 PGV7895:PGV7899 PQR7895:PQR7899 QAN7895:QAN7899 QKJ7895:QKJ7899 QUF7895:QUF7899 REB7895:REB7899 RNX7895:RNX7899 RXT7895:RXT7899 SHP7895:SHP7899 SRL7895:SRL7899 TBH7895:TBH7899 TLD7895:TLD7899 TUZ7895:TUZ7899 UEV7895:UEV7899 UOR7895:UOR7899 UYN7895:UYN7899 VIJ7895:VIJ7899 VSF7895:VSF7899 WCB7895:WCB7899 WLX7895:WLX7899 WVT7895:WVT7899 L8130:L8132 WVT7217:WVT7219 L5736:L5759 JH5736:JH5759 TD5736:TD5759 ACZ5736:ACZ5759 AMV5736:AMV5759 AWR5736:AWR5759 BGN5736:BGN5759 BQJ5736:BQJ5759 CAF5736:CAF5759 CKB5736:CKB5759 CTX5736:CTX5759 DDT5736:DDT5759 DNP5736:DNP5759 DXL5736:DXL5759 EHH5736:EHH5759 ERD5736:ERD5759 FAZ5736:FAZ5759 FKV5736:FKV5759 FUR5736:FUR5759 GEN5736:GEN5759 GOJ5736:GOJ5759 GYF5736:GYF5759 HIB5736:HIB5759 HRX5736:HRX5759 IBT5736:IBT5759 ILP5736:ILP5759 IVL5736:IVL5759 JFH5736:JFH5759 JPD5736:JPD5759 JYZ5736:JYZ5759 KIV5736:KIV5759 KSR5736:KSR5759 LCN5736:LCN5759 LMJ5736:LMJ5759 LWF5736:LWF5759 MGB5736:MGB5759 MPX5736:MPX5759 MZT5736:MZT5759 NJP5736:NJP5759 NTL5736:NTL5759 ODH5736:ODH5759 OND5736:OND5759 OWZ5736:OWZ5759 PGV5736:PGV5759 PQR5736:PQR5759 QAN5736:QAN5759 QKJ5736:QKJ5759 QUF5736:QUF5759 REB5736:REB5759 RNX5736:RNX5759 RXT5736:RXT5759 SHP5736:SHP5759 SRL5736:SRL5759 TBH5736:TBH5759 TLD5736:TLD5759 TUZ5736:TUZ5759 UEV5736:UEV5759 UOR5736:UOR5759 UYN5736:UYN5759 VIJ5736:VIJ5759 VSF5736:VSF5759 WCB5736:WCB5759 WLX5736:WLX5759 WVT5736:WVT5759 L7183:L7185 JH7183:JH7185 TD7183:TD7185 ACZ7183:ACZ7185 AMV7183:AMV7185 AWR7183:AWR7185 BGN7183:BGN7185 BQJ7183:BQJ7185 CAF7183:CAF7185 CKB7183:CKB7185 CTX7183:CTX7185 DDT7183:DDT7185 DNP7183:DNP7185 DXL7183:DXL7185 EHH7183:EHH7185 ERD7183:ERD7185 FAZ7183:FAZ7185 FKV7183:FKV7185 FUR7183:FUR7185 GEN7183:GEN7185 GOJ7183:GOJ7185 GYF7183:GYF7185 HIB7183:HIB7185 HRX7183:HRX7185 IBT7183:IBT7185 ILP7183:ILP7185 IVL7183:IVL7185 JFH7183:JFH7185 JPD7183:JPD7185 JYZ7183:JYZ7185 KIV7183:KIV7185 KSR7183:KSR7185 LCN7183:LCN7185 LMJ7183:LMJ7185 LWF7183:LWF7185 MGB7183:MGB7185 MPX7183:MPX7185 MZT7183:MZT7185 NJP7183:NJP7185 NTL7183:NTL7185 ODH7183:ODH7185 OND7183:OND7185 OWZ7183:OWZ7185 PGV7183:PGV7185 PQR7183:PQR7185 QAN7183:QAN7185 QKJ7183:QKJ7185 QUF7183:QUF7185 REB7183:REB7185 RNX7183:RNX7185 RXT7183:RXT7185 SHP7183:SHP7185 SRL7183:SRL7185 TBH7183:TBH7185 TLD7183:TLD7185 TUZ7183:TUZ7185 UEV7183:UEV7185 UOR7183:UOR7185 UYN7183:UYN7185 VIJ7183:VIJ7185 VSF7183:VSF7185 WCB7183:WCB7185 WLX7183:WLX7185 WVT7183:WVT7185 L7189 JH7189 TD7189 ACZ7189 AMV7189 AWR7189 BGN7189 BQJ7189 CAF7189 CKB7189 CTX7189 DDT7189 DNP7189 DXL7189 EHH7189 ERD7189 FAZ7189 FKV7189 FUR7189 GEN7189 GOJ7189 GYF7189 HIB7189 HRX7189 IBT7189 ILP7189 IVL7189 JFH7189 JPD7189 JYZ7189 KIV7189 KSR7189 LCN7189 LMJ7189 LWF7189 MGB7189 MPX7189 MZT7189 NJP7189 NTL7189 ODH7189 OND7189 OWZ7189 PGV7189 PQR7189 QAN7189 QKJ7189 QUF7189 REB7189 RNX7189 RXT7189 SHP7189 SRL7189 TBH7189 TLD7189 TUZ7189 UEV7189 UOR7189 UYN7189 VIJ7189 VSF7189 WCB7189 WLX7189 WVT7189 L7217:L7219 JH7217:JH7219 TD7217:TD7219 ACZ7217:ACZ7219 AMV7217:AMV7219 AWR7217:AWR7219 BGN7217:BGN7219 BQJ7217:BQJ7219 CAF7217:CAF7219 CKB7217:CKB7219 CTX7217:CTX7219 DDT7217:DDT7219 DNP7217:DNP7219 DXL7217:DXL7219 EHH7217:EHH7219 ERD7217:ERD7219 FAZ7217:FAZ7219 FKV7217:FKV7219 FUR7217:FUR7219 GEN7217:GEN7219 GOJ7217:GOJ7219 GYF7217:GYF7219 HIB7217:HIB7219 HRX7217:HRX7219 IBT7217:IBT7219 ILP7217:ILP7219 IVL7217:IVL7219 JFH7217:JFH7219 JPD7217:JPD7219 JYZ7217:JYZ7219 KIV7217:KIV7219 KSR7217:KSR7219 LCN7217:LCN7219 LMJ7217:LMJ7219 LWF7217:LWF7219 MGB7217:MGB7219 MPX7217:MPX7219 MZT7217:MZT7219 NJP7217:NJP7219 NTL7217:NTL7219 ODH7217:ODH7219 OND7217:OND7219 OWZ7217:OWZ7219 PGV7217:PGV7219 PQR7217:PQR7219 QAN7217:QAN7219 QKJ7217:QKJ7219 QUF7217:QUF7219 REB7217:REB7219 RNX7217:RNX7219 RXT7217:RXT7219 SHP7217:SHP7219 SRL7217:SRL7219 TBH7217:TBH7219 TLD7217:TLD7219 TUZ7217:TUZ7219 UEV7217:UEV7219 UOR7217:UOR7219 UYN7217:UYN7219 VIJ7217:VIJ7219 VSF7217:VSF7219 WCB7217:WCB7219 WLX7217:WLX7219 L7605:L7613 JH7605:JH7613 TD7605:TD7613 ACZ7605:ACZ7613 AMV7605:AMV7613 AWR7605:AWR7613 BGN7605:BGN7613 BQJ7605:BQJ7613 CAF7605:CAF7613 CKB7605:CKB7613 CTX7605:CTX7613 DDT7605:DDT7613 DNP7605:DNP7613 DXL7605:DXL7613 EHH7605:EHH7613 ERD7605:ERD7613 FAZ7605:FAZ7613 FKV7605:FKV7613 FUR7605:FUR7613 GEN7605:GEN7613 GOJ7605:GOJ7613 GYF7605:GYF7613 HIB7605:HIB7613 HRX7605:HRX7613 IBT7605:IBT7613 ILP7605:ILP7613 IVL7605:IVL7613 JFH7605:JFH7613 JPD7605:JPD7613 JYZ7605:JYZ7613 KIV7605:KIV7613 KSR7605:KSR7613 LCN7605:LCN7613 LMJ7605:LMJ7613 LWF7605:LWF7613 MGB7605:MGB7613 MPX7605:MPX7613 MZT7605:MZT7613 NJP7605:NJP7613 NTL7605:NTL7613 ODH7605:ODH7613 OND7605:OND7613 OWZ7605:OWZ7613 PGV7605:PGV7613 PQR7605:PQR7613 QAN7605:QAN7613 QKJ7605:QKJ7613 QUF7605:QUF7613 REB7605:REB7613 RNX7605:RNX7613 RXT7605:RXT7613 SHP7605:SHP7613 SRL7605:SRL7613 TBH7605:TBH7613 TLD7605:TLD7613 TUZ7605:TUZ7613 UEV7605:UEV7613 UOR7605:UOR7613 UYN7605:UYN7613 VIJ7605:VIJ7613 VSF7605:VSF7613 WCB7605:WCB7613 WLX7605:WLX7613 WVT7605:WVT7613 L7308 JH7308 TD7308 ACZ7308 AMV7308 AWR7308 BGN7308 BQJ7308 CAF7308 CKB7308 CTX7308 DDT7308 DNP7308 DXL7308 EHH7308 ERD7308 FAZ7308 FKV7308 FUR7308 GEN7308 GOJ7308 GYF7308 HIB7308 HRX7308 IBT7308 ILP7308 IVL7308 JFH7308 JPD7308 JYZ7308 KIV7308 KSR7308 LCN7308 LMJ7308 LWF7308 MGB7308 MPX7308 MZT7308 NJP7308 NTL7308 ODH7308 OND7308 OWZ7308 PGV7308 PQR7308 QAN7308 QKJ7308 QUF7308 REB7308 RNX7308 RXT7308 SHP7308 SRL7308 TBH7308 TLD7308 TUZ7308 UEV7308 UOR7308 UYN7308 VIJ7308 VSF7308 WCB7308 WLX7308 WVT7308 L7333:L7335 JH7333:JH7335 TD7333:TD7335 ACZ7333:ACZ7335 AMV7333:AMV7335 AWR7333:AWR7335 BGN7333:BGN7335 BQJ7333:BQJ7335 CAF7333:CAF7335 CKB7333:CKB7335 CTX7333:CTX7335 DDT7333:DDT7335 DNP7333:DNP7335 DXL7333:DXL7335 EHH7333:EHH7335 ERD7333:ERD7335 FAZ7333:FAZ7335 FKV7333:FKV7335 FUR7333:FUR7335 GEN7333:GEN7335 GOJ7333:GOJ7335 GYF7333:GYF7335 HIB7333:HIB7335 HRX7333:HRX7335 IBT7333:IBT7335 ILP7333:ILP7335 IVL7333:IVL7335 JFH7333:JFH7335 JPD7333:JPD7335 JYZ7333:JYZ7335 KIV7333:KIV7335 KSR7333:KSR7335 LCN7333:LCN7335 LMJ7333:LMJ7335 LWF7333:LWF7335 MGB7333:MGB7335 MPX7333:MPX7335 MZT7333:MZT7335 NJP7333:NJP7335 NTL7333:NTL7335 ODH7333:ODH7335 OND7333:OND7335 OWZ7333:OWZ7335 PGV7333:PGV7335 PQR7333:PQR7335 QAN7333:QAN7335 QKJ7333:QKJ7335 QUF7333:QUF7335 REB7333:REB7335 RNX7333:RNX7335 RXT7333:RXT7335 SHP7333:SHP7335 SRL7333:SRL7335 TBH7333:TBH7335 TLD7333:TLD7335 TUZ7333:TUZ7335 UEV7333:UEV7335 UOR7333:UOR7335 UYN7333:UYN7335 VIJ7333:VIJ7335 VSF7333:VSF7335 WCB7333:WCB7335 WLX7333:WLX7335 WVT7333:WVT7335 L7393:L7396 JH7393:JH7396 TD7393:TD7396 ACZ7393:ACZ7396 AMV7393:AMV7396 AWR7393:AWR7396 BGN7393:BGN7396 BQJ7393:BQJ7396 CAF7393:CAF7396 CKB7393:CKB7396 CTX7393:CTX7396 DDT7393:DDT7396 DNP7393:DNP7396 DXL7393:DXL7396 EHH7393:EHH7396 ERD7393:ERD7396 FAZ7393:FAZ7396 FKV7393:FKV7396 FUR7393:FUR7396 GEN7393:GEN7396 GOJ7393:GOJ7396 GYF7393:GYF7396 HIB7393:HIB7396 HRX7393:HRX7396 IBT7393:IBT7396 ILP7393:ILP7396 IVL7393:IVL7396 JFH7393:JFH7396 JPD7393:JPD7396 JYZ7393:JYZ7396 KIV7393:KIV7396 KSR7393:KSR7396 LCN7393:LCN7396 LMJ7393:LMJ7396 LWF7393:LWF7396 MGB7393:MGB7396 MPX7393:MPX7396 MZT7393:MZT7396 NJP7393:NJP7396 NTL7393:NTL7396 ODH7393:ODH7396 OND7393:OND7396 OWZ7393:OWZ7396 PGV7393:PGV7396 PQR7393:PQR7396 QAN7393:QAN7396 QKJ7393:QKJ7396 QUF7393:QUF7396 REB7393:REB7396 RNX7393:RNX7396 RXT7393:RXT7396 SHP7393:SHP7396 SRL7393:SRL7396 TBH7393:TBH7396 TLD7393:TLD7396 TUZ7393:TUZ7396 UEV7393:UEV7396 UOR7393:UOR7396 UYN7393:UYN7396 VIJ7393:VIJ7396 VSF7393:VSF7396 WCB7393:WCB7396 WLX7393:WLX7396 WVT7393:WVT7396 L7451:L7453 JH7451:JH7453 TD7451:TD7453 ACZ7451:ACZ7453 AMV7451:AMV7453 AWR7451:AWR7453 BGN7451:BGN7453 BQJ7451:BQJ7453 CAF7451:CAF7453 CKB7451:CKB7453 CTX7451:CTX7453 DDT7451:DDT7453 DNP7451:DNP7453 DXL7451:DXL7453 EHH7451:EHH7453 ERD7451:ERD7453 FAZ7451:FAZ7453 FKV7451:FKV7453 FUR7451:FUR7453 GEN7451:GEN7453 GOJ7451:GOJ7453 GYF7451:GYF7453 HIB7451:HIB7453 HRX7451:HRX7453 IBT7451:IBT7453 ILP7451:ILP7453 IVL7451:IVL7453 JFH7451:JFH7453 JPD7451:JPD7453 JYZ7451:JYZ7453 KIV7451:KIV7453 KSR7451:KSR7453 LCN7451:LCN7453 LMJ7451:LMJ7453 LWF7451:LWF7453 MGB7451:MGB7453 MPX7451:MPX7453 MZT7451:MZT7453 NJP7451:NJP7453 NTL7451:NTL7453 ODH7451:ODH7453 OND7451:OND7453 OWZ7451:OWZ7453 PGV7451:PGV7453 PQR7451:PQR7453 QAN7451:QAN7453 QKJ7451:QKJ7453 QUF7451:QUF7453 REB7451:REB7453 RNX7451:RNX7453 RXT7451:RXT7453 SHP7451:SHP7453 SRL7451:SRL7453 TBH7451:TBH7453 TLD7451:TLD7453 TUZ7451:TUZ7453 UEV7451:UEV7453 UOR7451:UOR7453 UYN7451:UYN7453 VIJ7451:VIJ7453 VSF7451:VSF7453 WCB7451:WCB7453 WLX7451:WLX7453 WVT7451:WVT7453 L7539:L7542 JH7539:JH7542 TD7539:TD7542 ACZ7539:ACZ7542 AMV7539:AMV7542 AWR7539:AWR7542 BGN7539:BGN7542 BQJ7539:BQJ7542 CAF7539:CAF7542 CKB7539:CKB7542 CTX7539:CTX7542 DDT7539:DDT7542 DNP7539:DNP7542 DXL7539:DXL7542 EHH7539:EHH7542 ERD7539:ERD7542 FAZ7539:FAZ7542 FKV7539:FKV7542 FUR7539:FUR7542 GEN7539:GEN7542 GOJ7539:GOJ7542 GYF7539:GYF7542 HIB7539:HIB7542 HRX7539:HRX7542 IBT7539:IBT7542 ILP7539:ILP7542 IVL7539:IVL7542 JFH7539:JFH7542 JPD7539:JPD7542 JYZ7539:JYZ7542 KIV7539:KIV7542 KSR7539:KSR7542 LCN7539:LCN7542 LMJ7539:LMJ7542 LWF7539:LWF7542 MGB7539:MGB7542 MPX7539:MPX7542 MZT7539:MZT7542 NJP7539:NJP7542 NTL7539:NTL7542 ODH7539:ODH7542 OND7539:OND7542 OWZ7539:OWZ7542 PGV7539:PGV7542 PQR7539:PQR7542 QAN7539:QAN7542 QKJ7539:QKJ7542 QUF7539:QUF7542 REB7539:REB7542 RNX7539:RNX7542 RXT7539:RXT7542 SHP7539:SHP7542 SRL7539:SRL7542 TBH7539:TBH7542 TLD7539:TLD7542 TUZ7539:TUZ7542 UEV7539:UEV7542 UOR7539:UOR7542 UYN7539:UYN7542 VIJ7539:VIJ7542 VSF7539:VSF7542 WCB7539:WCB7542 L5129:L5130" xr:uid="{00000000-0002-0000-0300-000015000000}">
      <formula1>$L$3:$L$7</formula1>
    </dataValidation>
    <dataValidation type="list" allowBlank="1" showInputMessage="1" showErrorMessage="1" sqref="K1585:K1588 JG1585:JG1588 TC1585:TC1588 ACY1585:ACY1588 AMU1585:AMU1588 AWQ1585:AWQ1588 BGM1585:BGM1588 BQI1585:BQI1588 CAE1585:CAE1588 CKA1585:CKA1588 CTW1585:CTW1588 DDS1585:DDS1588 DNO1585:DNO1588 DXK1585:DXK1588 EHG1585:EHG1588 ERC1585:ERC1588 FAY1585:FAY1588 FKU1585:FKU1588 FUQ1585:FUQ1588 GEM1585:GEM1588 GOI1585:GOI1588 GYE1585:GYE1588 HIA1585:HIA1588 HRW1585:HRW1588 IBS1585:IBS1588 ILO1585:ILO1588 IVK1585:IVK1588 JFG1585:JFG1588 JPC1585:JPC1588 JYY1585:JYY1588 KIU1585:KIU1588 KSQ1585:KSQ1588 LCM1585:LCM1588 LMI1585:LMI1588 LWE1585:LWE1588 MGA1585:MGA1588 MPW1585:MPW1588 MZS1585:MZS1588 NJO1585:NJO1588 NTK1585:NTK1588 ODG1585:ODG1588 ONC1585:ONC1588 OWY1585:OWY1588 PGU1585:PGU1588 PQQ1585:PQQ1588 QAM1585:QAM1588 QKI1585:QKI1588 QUE1585:QUE1588 REA1585:REA1588 RNW1585:RNW1588 RXS1585:RXS1588 SHO1585:SHO1588 SRK1585:SRK1588 TBG1585:TBG1588 TLC1585:TLC1588 TUY1585:TUY1588 UEU1585:UEU1588 UOQ1585:UOQ1588 UYM1585:UYM1588 VII1585:VII1588 VSE1585:VSE1588 WCA1585:WCA1588 WLW1585:WLW1588 WVS1585:WVS1588 K1637:K1638 JG1637:JG1638 TC1637:TC1638 ACY1637:ACY1638 AMU1637:AMU1638 AWQ1637:AWQ1638 BGM1637:BGM1638 BQI1637:BQI1638 CAE1637:CAE1638 CKA1637:CKA1638 CTW1637:CTW1638 DDS1637:DDS1638 DNO1637:DNO1638 DXK1637:DXK1638 EHG1637:EHG1638 ERC1637:ERC1638 FAY1637:FAY1638 FKU1637:FKU1638 FUQ1637:FUQ1638 GEM1637:GEM1638 GOI1637:GOI1638 GYE1637:GYE1638 HIA1637:HIA1638 HRW1637:HRW1638 IBS1637:IBS1638 ILO1637:ILO1638 IVK1637:IVK1638 JFG1637:JFG1638 JPC1637:JPC1638 JYY1637:JYY1638 KIU1637:KIU1638 KSQ1637:KSQ1638 LCM1637:LCM1638 LMI1637:LMI1638 LWE1637:LWE1638 MGA1637:MGA1638 MPW1637:MPW1638 MZS1637:MZS1638 NJO1637:NJO1638 NTK1637:NTK1638 ODG1637:ODG1638 ONC1637:ONC1638 OWY1637:OWY1638 PGU1637:PGU1638 PQQ1637:PQQ1638 QAM1637:QAM1638 QKI1637:QKI1638 QUE1637:QUE1638 REA1637:REA1638 RNW1637:RNW1638 RXS1637:RXS1638 SHO1637:SHO1638 SRK1637:SRK1638 TBG1637:TBG1638 TLC1637:TLC1638 TUY1637:TUY1638 UEU1637:UEU1638 UOQ1637:UOQ1638 UYM1637:UYM1638 VII1637:VII1638 VSE1637:VSE1638 WCA1637:WCA1638 WLW1637:WLW1638 WVS1637:WVS1638 K1711 JG1711 TC1711 ACY1711 AMU1711 AWQ1711 BGM1711 BQI1711 CAE1711 CKA1711 CTW1711 DDS1711 DNO1711 DXK1711 EHG1711 ERC1711 FAY1711 FKU1711 FUQ1711 GEM1711 GOI1711 GYE1711 HIA1711 HRW1711 IBS1711 ILO1711 IVK1711 JFG1711 JPC1711 JYY1711 KIU1711 KSQ1711 LCM1711 LMI1711 LWE1711 MGA1711 MPW1711 MZS1711 NJO1711 NTK1711 ODG1711 ONC1711 OWY1711 PGU1711 PQQ1711 QAM1711 QKI1711 QUE1711 REA1711 RNW1711 RXS1711 SHO1711 SRK1711 TBG1711 TLC1711 TUY1711 UEU1711 UOQ1711 UYM1711 VII1711 VSE1711 WCA1711 WLW1711 WVS1711 K1713:K1714 JG1713:JG1714 TC1713:TC1714 ACY1713:ACY1714 AMU1713:AMU1714 AWQ1713:AWQ1714 BGM1713:BGM1714 BQI1713:BQI1714 CAE1713:CAE1714 CKA1713:CKA1714 CTW1713:CTW1714 DDS1713:DDS1714 DNO1713:DNO1714 DXK1713:DXK1714 EHG1713:EHG1714 ERC1713:ERC1714 FAY1713:FAY1714 FKU1713:FKU1714 FUQ1713:FUQ1714 GEM1713:GEM1714 GOI1713:GOI1714 GYE1713:GYE1714 HIA1713:HIA1714 HRW1713:HRW1714 IBS1713:IBS1714 ILO1713:ILO1714 IVK1713:IVK1714 JFG1713:JFG1714 JPC1713:JPC1714 JYY1713:JYY1714 KIU1713:KIU1714 KSQ1713:KSQ1714 LCM1713:LCM1714 LMI1713:LMI1714 LWE1713:LWE1714 MGA1713:MGA1714 MPW1713:MPW1714 MZS1713:MZS1714 NJO1713:NJO1714 NTK1713:NTK1714 ODG1713:ODG1714 ONC1713:ONC1714 OWY1713:OWY1714 PGU1713:PGU1714 PQQ1713:PQQ1714 QAM1713:QAM1714 QKI1713:QKI1714 QUE1713:QUE1714 REA1713:REA1714 RNW1713:RNW1714 RXS1713:RXS1714 SHO1713:SHO1714 SRK1713:SRK1714 TBG1713:TBG1714 TLC1713:TLC1714 TUY1713:TUY1714 UEU1713:UEU1714 UOQ1713:UOQ1714 UYM1713:UYM1714 VII1713:VII1714 VSE1713:VSE1714 WCA1713:WCA1714 WLW1713:WLW1714 WVS1713:WVS1714 K1781:K1783 JG1781:JG1783 TC1781:TC1783 ACY1781:ACY1783 AMU1781:AMU1783 AWQ1781:AWQ1783 BGM1781:BGM1783 BQI1781:BQI1783 CAE1781:CAE1783 CKA1781:CKA1783 CTW1781:CTW1783 DDS1781:DDS1783 DNO1781:DNO1783 DXK1781:DXK1783 EHG1781:EHG1783 ERC1781:ERC1783 FAY1781:FAY1783 FKU1781:FKU1783 FUQ1781:FUQ1783 GEM1781:GEM1783 GOI1781:GOI1783 GYE1781:GYE1783 HIA1781:HIA1783 HRW1781:HRW1783 IBS1781:IBS1783 ILO1781:ILO1783 IVK1781:IVK1783 JFG1781:JFG1783 JPC1781:JPC1783 JYY1781:JYY1783 KIU1781:KIU1783 KSQ1781:KSQ1783 LCM1781:LCM1783 LMI1781:LMI1783 LWE1781:LWE1783 MGA1781:MGA1783 MPW1781:MPW1783 MZS1781:MZS1783 NJO1781:NJO1783 NTK1781:NTK1783 ODG1781:ODG1783 ONC1781:ONC1783 OWY1781:OWY1783 PGU1781:PGU1783 PQQ1781:PQQ1783 QAM1781:QAM1783 QKI1781:QKI1783 QUE1781:QUE1783 REA1781:REA1783 RNW1781:RNW1783 RXS1781:RXS1783 SHO1781:SHO1783 SRK1781:SRK1783 TBG1781:TBG1783 TLC1781:TLC1783 TUY1781:TUY1783 UEU1781:UEU1783 UOQ1781:UOQ1783 UYM1781:UYM1783 VII1781:VII1783 VSE1781:VSE1783 WCA1781:WCA1783 WLW1781:WLW1783 WVS1781:WVS1783 K1804 JG1804 TC1804 ACY1804 AMU1804 AWQ1804 BGM1804 BQI1804 CAE1804 CKA1804 CTW1804 DDS1804 DNO1804 DXK1804 EHG1804 ERC1804 FAY1804 FKU1804 FUQ1804 GEM1804 GOI1804 GYE1804 HIA1804 HRW1804 IBS1804 ILO1804 IVK1804 JFG1804 JPC1804 JYY1804 KIU1804 KSQ1804 LCM1804 LMI1804 LWE1804 MGA1804 MPW1804 MZS1804 NJO1804 NTK1804 ODG1804 ONC1804 OWY1804 PGU1804 PQQ1804 QAM1804 QKI1804 QUE1804 REA1804 RNW1804 RXS1804 SHO1804 SRK1804 TBG1804 TLC1804 TUY1804 UEU1804 UOQ1804 UYM1804 VII1804 VSE1804 WCA1804 WLW1804 WVS1804 K1846:K1850 JG1846:JG1850 TC1846:TC1850 ACY1846:ACY1850 AMU1846:AMU1850 AWQ1846:AWQ1850 BGM1846:BGM1850 BQI1846:BQI1850 CAE1846:CAE1850 CKA1846:CKA1850 CTW1846:CTW1850 DDS1846:DDS1850 DNO1846:DNO1850 DXK1846:DXK1850 EHG1846:EHG1850 ERC1846:ERC1850 FAY1846:FAY1850 FKU1846:FKU1850 FUQ1846:FUQ1850 GEM1846:GEM1850 GOI1846:GOI1850 GYE1846:GYE1850 HIA1846:HIA1850 HRW1846:HRW1850 IBS1846:IBS1850 ILO1846:ILO1850 IVK1846:IVK1850 JFG1846:JFG1850 JPC1846:JPC1850 JYY1846:JYY1850 KIU1846:KIU1850 KSQ1846:KSQ1850 LCM1846:LCM1850 LMI1846:LMI1850 LWE1846:LWE1850 MGA1846:MGA1850 MPW1846:MPW1850 MZS1846:MZS1850 NJO1846:NJO1850 NTK1846:NTK1850 ODG1846:ODG1850 ONC1846:ONC1850 OWY1846:OWY1850 PGU1846:PGU1850 PQQ1846:PQQ1850 QAM1846:QAM1850 QKI1846:QKI1850 QUE1846:QUE1850 REA1846:REA1850 RNW1846:RNW1850 RXS1846:RXS1850 SHO1846:SHO1850 SRK1846:SRK1850 TBG1846:TBG1850 TLC1846:TLC1850 TUY1846:TUY1850 UEU1846:UEU1850 UOQ1846:UOQ1850 UYM1846:UYM1850 VII1846:VII1850 VSE1846:VSE1850 WCA1846:WCA1850 WLW1846:WLW1850 WVS1846:WVS1850 K1998:K2000 JG1998:JG2000 TC1998:TC2000 ACY1998:ACY2000 AMU1998:AMU2000 AWQ1998:AWQ2000 BGM1998:BGM2000 BQI1998:BQI2000 CAE1998:CAE2000 CKA1998:CKA2000 CTW1998:CTW2000 DDS1998:DDS2000 DNO1998:DNO2000 DXK1998:DXK2000 EHG1998:EHG2000 ERC1998:ERC2000 FAY1998:FAY2000 FKU1998:FKU2000 FUQ1998:FUQ2000 GEM1998:GEM2000 GOI1998:GOI2000 GYE1998:GYE2000 HIA1998:HIA2000 HRW1998:HRW2000 IBS1998:IBS2000 ILO1998:ILO2000 IVK1998:IVK2000 JFG1998:JFG2000 JPC1998:JPC2000 JYY1998:JYY2000 KIU1998:KIU2000 KSQ1998:KSQ2000 LCM1998:LCM2000 LMI1998:LMI2000 LWE1998:LWE2000 MGA1998:MGA2000 MPW1998:MPW2000 MZS1998:MZS2000 NJO1998:NJO2000 NTK1998:NTK2000 ODG1998:ODG2000 ONC1998:ONC2000 OWY1998:OWY2000 PGU1998:PGU2000 PQQ1998:PQQ2000 QAM1998:QAM2000 QKI1998:QKI2000 QUE1998:QUE2000 REA1998:REA2000 RNW1998:RNW2000 RXS1998:RXS2000 SHO1998:SHO2000 SRK1998:SRK2000 TBG1998:TBG2000 TLC1998:TLC2000 TUY1998:TUY2000 UEU1998:UEU2000 UOQ1998:UOQ2000 UYM1998:UYM2000 VII1998:VII2000 VSE1998:VSE2000 WCA1998:WCA2000 WLW1998:WLW2000 WVS1998:WVS2000 K2064:K2067 JG2064:JG2067 TC2064:TC2067 ACY2064:ACY2067 AMU2064:AMU2067 AWQ2064:AWQ2067 BGM2064:BGM2067 BQI2064:BQI2067 CAE2064:CAE2067 CKA2064:CKA2067 CTW2064:CTW2067 DDS2064:DDS2067 DNO2064:DNO2067 DXK2064:DXK2067 EHG2064:EHG2067 ERC2064:ERC2067 FAY2064:FAY2067 FKU2064:FKU2067 FUQ2064:FUQ2067 GEM2064:GEM2067 GOI2064:GOI2067 GYE2064:GYE2067 HIA2064:HIA2067 HRW2064:HRW2067 IBS2064:IBS2067 ILO2064:ILO2067 IVK2064:IVK2067 JFG2064:JFG2067 JPC2064:JPC2067 JYY2064:JYY2067 KIU2064:KIU2067 KSQ2064:KSQ2067 LCM2064:LCM2067 LMI2064:LMI2067 LWE2064:LWE2067 MGA2064:MGA2067 MPW2064:MPW2067 MZS2064:MZS2067 NJO2064:NJO2067 NTK2064:NTK2067 ODG2064:ODG2067 ONC2064:ONC2067 OWY2064:OWY2067 PGU2064:PGU2067 PQQ2064:PQQ2067 QAM2064:QAM2067 QKI2064:QKI2067 QUE2064:QUE2067 REA2064:REA2067 RNW2064:RNW2067 RXS2064:RXS2067 SHO2064:SHO2067 SRK2064:SRK2067 TBG2064:TBG2067 TLC2064:TLC2067 TUY2064:TUY2067 UEU2064:UEU2067 UOQ2064:UOQ2067 UYM2064:UYM2067 VII2064:VII2067 VSE2064:VSE2067 WCA2064:WCA2067 WLW2064:WLW2067 WVS2064:WVS2067 K2113:K2115 JG2113:JG2115 TC2113:TC2115 ACY2113:ACY2115 AMU2113:AMU2115 AWQ2113:AWQ2115 BGM2113:BGM2115 BQI2113:BQI2115 CAE2113:CAE2115 CKA2113:CKA2115 CTW2113:CTW2115 DDS2113:DDS2115 DNO2113:DNO2115 DXK2113:DXK2115 EHG2113:EHG2115 ERC2113:ERC2115 FAY2113:FAY2115 FKU2113:FKU2115 FUQ2113:FUQ2115 GEM2113:GEM2115 GOI2113:GOI2115 GYE2113:GYE2115 HIA2113:HIA2115 HRW2113:HRW2115 IBS2113:IBS2115 ILO2113:ILO2115 IVK2113:IVK2115 JFG2113:JFG2115 JPC2113:JPC2115 JYY2113:JYY2115 KIU2113:KIU2115 KSQ2113:KSQ2115 LCM2113:LCM2115 LMI2113:LMI2115 LWE2113:LWE2115 MGA2113:MGA2115 MPW2113:MPW2115 MZS2113:MZS2115 NJO2113:NJO2115 NTK2113:NTK2115 ODG2113:ODG2115 ONC2113:ONC2115 OWY2113:OWY2115 PGU2113:PGU2115 PQQ2113:PQQ2115 QAM2113:QAM2115 QKI2113:QKI2115 QUE2113:QUE2115 REA2113:REA2115 RNW2113:RNW2115 RXS2113:RXS2115 SHO2113:SHO2115 SRK2113:SRK2115 TBG2113:TBG2115 TLC2113:TLC2115 TUY2113:TUY2115 UEU2113:UEU2115 UOQ2113:UOQ2115 UYM2113:UYM2115 VII2113:VII2115 VSE2113:VSE2115 WCA2113:WCA2115 WLW2113:WLW2115 WVS2113:WVS2115 K2172:K2173 JG2172:JG2173 TC2172:TC2173 ACY2172:ACY2173 AMU2172:AMU2173 AWQ2172:AWQ2173 BGM2172:BGM2173 BQI2172:BQI2173 CAE2172:CAE2173 CKA2172:CKA2173 CTW2172:CTW2173 DDS2172:DDS2173 DNO2172:DNO2173 DXK2172:DXK2173 EHG2172:EHG2173 ERC2172:ERC2173 FAY2172:FAY2173 FKU2172:FKU2173 FUQ2172:FUQ2173 GEM2172:GEM2173 GOI2172:GOI2173 GYE2172:GYE2173 HIA2172:HIA2173 HRW2172:HRW2173 IBS2172:IBS2173 ILO2172:ILO2173 IVK2172:IVK2173 JFG2172:JFG2173 JPC2172:JPC2173 JYY2172:JYY2173 KIU2172:KIU2173 KSQ2172:KSQ2173 LCM2172:LCM2173 LMI2172:LMI2173 LWE2172:LWE2173 MGA2172:MGA2173 MPW2172:MPW2173 MZS2172:MZS2173 NJO2172:NJO2173 NTK2172:NTK2173 ODG2172:ODG2173 ONC2172:ONC2173 OWY2172:OWY2173 PGU2172:PGU2173 PQQ2172:PQQ2173 QAM2172:QAM2173 QKI2172:QKI2173 QUE2172:QUE2173 REA2172:REA2173 RNW2172:RNW2173 RXS2172:RXS2173 SHO2172:SHO2173 SRK2172:SRK2173 TBG2172:TBG2173 TLC2172:TLC2173 TUY2172:TUY2173 UEU2172:UEU2173 UOQ2172:UOQ2173 UYM2172:UYM2173 VII2172:VII2173 VSE2172:VSE2173 WCA2172:WCA2173 WLW2172:WLW2173 WVS2172:WVS2173 K2176:K2188 JG2176:JG2188 TC2176:TC2188 ACY2176:ACY2188 AMU2176:AMU2188 AWQ2176:AWQ2188 BGM2176:BGM2188 BQI2176:BQI2188 CAE2176:CAE2188 CKA2176:CKA2188 CTW2176:CTW2188 DDS2176:DDS2188 DNO2176:DNO2188 DXK2176:DXK2188 EHG2176:EHG2188 ERC2176:ERC2188 FAY2176:FAY2188 FKU2176:FKU2188 FUQ2176:FUQ2188 GEM2176:GEM2188 GOI2176:GOI2188 GYE2176:GYE2188 HIA2176:HIA2188 HRW2176:HRW2188 IBS2176:IBS2188 ILO2176:ILO2188 IVK2176:IVK2188 JFG2176:JFG2188 JPC2176:JPC2188 JYY2176:JYY2188 KIU2176:KIU2188 KSQ2176:KSQ2188 LCM2176:LCM2188 LMI2176:LMI2188 LWE2176:LWE2188 MGA2176:MGA2188 MPW2176:MPW2188 MZS2176:MZS2188 NJO2176:NJO2188 NTK2176:NTK2188 ODG2176:ODG2188 ONC2176:ONC2188 OWY2176:OWY2188 PGU2176:PGU2188 PQQ2176:PQQ2188 QAM2176:QAM2188 QKI2176:QKI2188 QUE2176:QUE2188 REA2176:REA2188 RNW2176:RNW2188 RXS2176:RXS2188 SHO2176:SHO2188 SRK2176:SRK2188 TBG2176:TBG2188 TLC2176:TLC2188 TUY2176:TUY2188 UEU2176:UEU2188 UOQ2176:UOQ2188 UYM2176:UYM2188 VII2176:VII2188 VSE2176:VSE2188 WCA2176:WCA2188 WLW2176:WLW2188 WVS2176:WVS2188 K2353:K2355 JG2353:JG2355 TC2353:TC2355 ACY2353:ACY2355 AMU2353:AMU2355 AWQ2353:AWQ2355 BGM2353:BGM2355 BQI2353:BQI2355 CAE2353:CAE2355 CKA2353:CKA2355 CTW2353:CTW2355 DDS2353:DDS2355 DNO2353:DNO2355 DXK2353:DXK2355 EHG2353:EHG2355 ERC2353:ERC2355 FAY2353:FAY2355 FKU2353:FKU2355 FUQ2353:FUQ2355 GEM2353:GEM2355 GOI2353:GOI2355 GYE2353:GYE2355 HIA2353:HIA2355 HRW2353:HRW2355 IBS2353:IBS2355 ILO2353:ILO2355 IVK2353:IVK2355 JFG2353:JFG2355 JPC2353:JPC2355 JYY2353:JYY2355 KIU2353:KIU2355 KSQ2353:KSQ2355 LCM2353:LCM2355 LMI2353:LMI2355 LWE2353:LWE2355 MGA2353:MGA2355 MPW2353:MPW2355 MZS2353:MZS2355 NJO2353:NJO2355 NTK2353:NTK2355 ODG2353:ODG2355 ONC2353:ONC2355 OWY2353:OWY2355 PGU2353:PGU2355 PQQ2353:PQQ2355 QAM2353:QAM2355 QKI2353:QKI2355 QUE2353:QUE2355 REA2353:REA2355 RNW2353:RNW2355 RXS2353:RXS2355 SHO2353:SHO2355 SRK2353:SRK2355 TBG2353:TBG2355 TLC2353:TLC2355 TUY2353:TUY2355 UEU2353:UEU2355 UOQ2353:UOQ2355 UYM2353:UYM2355 VII2353:VII2355 VSE2353:VSE2355 WCA2353:WCA2355 WLW2353:WLW2355 WVS2353:WVS2355 TC2653:TC2656 ACY2653:ACY2656 AMU2653:AMU2656 AWQ2653:AWQ2656 BGM2653:BGM2656 BQI2653:BQI2656 CAE2653:CAE2656 CKA2653:CKA2656 CTW2653:CTW2656 DDS2653:DDS2656 DNO2653:DNO2656 DXK2653:DXK2656 EHG2653:EHG2656 ERC2653:ERC2656 FAY2653:FAY2656 FKU2653:FKU2656 FUQ2653:FUQ2656 GEM2653:GEM2656 GOI2653:GOI2656 GYE2653:GYE2656 HIA2653:HIA2656 HRW2653:HRW2656 IBS2653:IBS2656 ILO2653:ILO2656 IVK2653:IVK2656 JFG2653:JFG2656 JPC2653:JPC2656 JYY2653:JYY2656 KIU2653:KIU2656 KSQ2653:KSQ2656 LCM2653:LCM2656 LMI2653:LMI2656 LWE2653:LWE2656 MGA2653:MGA2656 MPW2653:MPW2656 MZS2653:MZS2656 NJO2653:NJO2656 NTK2653:NTK2656 ODG2653:ODG2656 ONC2653:ONC2656 OWY2653:OWY2656 PGU2653:PGU2656 PQQ2653:PQQ2656 QAM2653:QAM2656 QKI2653:QKI2656 QUE2653:QUE2656 REA2653:REA2656 RNW2653:RNW2656 RXS2653:RXS2656 SHO2653:SHO2656 SRK2653:SRK2656 TBG2653:TBG2656 TLC2653:TLC2656 TUY2653:TUY2656 UEU2653:UEU2656 UOQ2653:UOQ2656 UYM2653:UYM2656 VII2653:VII2656 VSE2653:VSE2656 WCA2653:WCA2656 WLW2653:WLW2656 WVS2653:WVS2656 K2724:K2727 JG2724:JG2727 TC2724:TC2727 ACY2724:ACY2727 AMU2724:AMU2727 AWQ2724:AWQ2727 BGM2724:BGM2727 BQI2724:BQI2727 CAE2724:CAE2727 CKA2724:CKA2727 CTW2724:CTW2727 DDS2724:DDS2727 DNO2724:DNO2727 DXK2724:DXK2727 EHG2724:EHG2727 ERC2724:ERC2727 FAY2724:FAY2727 FKU2724:FKU2727 FUQ2724:FUQ2727 GEM2724:GEM2727 GOI2724:GOI2727 GYE2724:GYE2727 HIA2724:HIA2727 HRW2724:HRW2727 IBS2724:IBS2727 ILO2724:ILO2727 IVK2724:IVK2727 JFG2724:JFG2727 JPC2724:JPC2727 JYY2724:JYY2727 KIU2724:KIU2727 KSQ2724:KSQ2727 LCM2724:LCM2727 LMI2724:LMI2727 LWE2724:LWE2727 MGA2724:MGA2727 MPW2724:MPW2727 MZS2724:MZS2727 NJO2724:NJO2727 NTK2724:NTK2727 ODG2724:ODG2727 ONC2724:ONC2727 OWY2724:OWY2727 PGU2724:PGU2727 PQQ2724:PQQ2727 QAM2724:QAM2727 QKI2724:QKI2727 QUE2724:QUE2727 REA2724:REA2727 RNW2724:RNW2727 RXS2724:RXS2727 SHO2724:SHO2727 SRK2724:SRK2727 TBG2724:TBG2727 TLC2724:TLC2727 TUY2724:TUY2727 UEU2724:UEU2727 UOQ2724:UOQ2727 UYM2724:UYM2727 VII2724:VII2727 VSE2724:VSE2727 WCA2724:WCA2727 WLW2724:WLW2727 WVS2724:WVS2727 K2847:K2848 K2873 K2653:K2656 JG2653:JG2656" xr:uid="{00000000-0002-0000-0300-000016000000}">
      <formula1>$K$3:$K$7</formula1>
    </dataValidation>
    <dataValidation type="list" allowBlank="1" showInputMessage="1" showErrorMessage="1" sqref="C1585:C1588 IY1585:IY1588 SU1585:SU1588 ACQ1585:ACQ1588 AMM1585:AMM1588 AWI1585:AWI1588 BGE1585:BGE1588 BQA1585:BQA1588 BZW1585:BZW1588 CJS1585:CJS1588 CTO1585:CTO1588 DDK1585:DDK1588 DNG1585:DNG1588 DXC1585:DXC1588 EGY1585:EGY1588 EQU1585:EQU1588 FAQ1585:FAQ1588 FKM1585:FKM1588 FUI1585:FUI1588 GEE1585:GEE1588 GOA1585:GOA1588 GXW1585:GXW1588 HHS1585:HHS1588 HRO1585:HRO1588 IBK1585:IBK1588 ILG1585:ILG1588 IVC1585:IVC1588 JEY1585:JEY1588 JOU1585:JOU1588 JYQ1585:JYQ1588 KIM1585:KIM1588 KSI1585:KSI1588 LCE1585:LCE1588 LMA1585:LMA1588 LVW1585:LVW1588 MFS1585:MFS1588 MPO1585:MPO1588 MZK1585:MZK1588 NJG1585:NJG1588 NTC1585:NTC1588 OCY1585:OCY1588 OMU1585:OMU1588 OWQ1585:OWQ1588 PGM1585:PGM1588 PQI1585:PQI1588 QAE1585:QAE1588 QKA1585:QKA1588 QTW1585:QTW1588 RDS1585:RDS1588 RNO1585:RNO1588 RXK1585:RXK1588 SHG1585:SHG1588 SRC1585:SRC1588 TAY1585:TAY1588 TKU1585:TKU1588 TUQ1585:TUQ1588 UEM1585:UEM1588 UOI1585:UOI1588 UYE1585:UYE1588 VIA1585:VIA1588 VRW1585:VRW1588 WBS1585:WBS1588 WLO1585:WLO1588 WVK1585:WVK1588 C1636:C1638 IY1636:IY1638 SU1636:SU1638 ACQ1636:ACQ1638 AMM1636:AMM1638 AWI1636:AWI1638 BGE1636:BGE1638 BQA1636:BQA1638 BZW1636:BZW1638 CJS1636:CJS1638 CTO1636:CTO1638 DDK1636:DDK1638 DNG1636:DNG1638 DXC1636:DXC1638 EGY1636:EGY1638 EQU1636:EQU1638 FAQ1636:FAQ1638 FKM1636:FKM1638 FUI1636:FUI1638 GEE1636:GEE1638 GOA1636:GOA1638 GXW1636:GXW1638 HHS1636:HHS1638 HRO1636:HRO1638 IBK1636:IBK1638 ILG1636:ILG1638 IVC1636:IVC1638 JEY1636:JEY1638 JOU1636:JOU1638 JYQ1636:JYQ1638 KIM1636:KIM1638 KSI1636:KSI1638 LCE1636:LCE1638 LMA1636:LMA1638 LVW1636:LVW1638 MFS1636:MFS1638 MPO1636:MPO1638 MZK1636:MZK1638 NJG1636:NJG1638 NTC1636:NTC1638 OCY1636:OCY1638 OMU1636:OMU1638 OWQ1636:OWQ1638 PGM1636:PGM1638 PQI1636:PQI1638 QAE1636:QAE1638 QKA1636:QKA1638 QTW1636:QTW1638 RDS1636:RDS1638 RNO1636:RNO1638 RXK1636:RXK1638 SHG1636:SHG1638 SRC1636:SRC1638 TAY1636:TAY1638 TKU1636:TKU1638 TUQ1636:TUQ1638 UEM1636:UEM1638 UOI1636:UOI1638 UYE1636:UYE1638 VIA1636:VIA1638 VRW1636:VRW1638 WBS1636:WBS1638 WLO1636:WLO1638 WVK1636:WVK1638 C1711:C1714 IY1711:IY1714 SU1711:SU1714 ACQ1711:ACQ1714 AMM1711:AMM1714 AWI1711:AWI1714 BGE1711:BGE1714 BQA1711:BQA1714 BZW1711:BZW1714 CJS1711:CJS1714 CTO1711:CTO1714 DDK1711:DDK1714 DNG1711:DNG1714 DXC1711:DXC1714 EGY1711:EGY1714 EQU1711:EQU1714 FAQ1711:FAQ1714 FKM1711:FKM1714 FUI1711:FUI1714 GEE1711:GEE1714 GOA1711:GOA1714 GXW1711:GXW1714 HHS1711:HHS1714 HRO1711:HRO1714 IBK1711:IBK1714 ILG1711:ILG1714 IVC1711:IVC1714 JEY1711:JEY1714 JOU1711:JOU1714 JYQ1711:JYQ1714 KIM1711:KIM1714 KSI1711:KSI1714 LCE1711:LCE1714 LMA1711:LMA1714 LVW1711:LVW1714 MFS1711:MFS1714 MPO1711:MPO1714 MZK1711:MZK1714 NJG1711:NJG1714 NTC1711:NTC1714 OCY1711:OCY1714 OMU1711:OMU1714 OWQ1711:OWQ1714 PGM1711:PGM1714 PQI1711:PQI1714 QAE1711:QAE1714 QKA1711:QKA1714 QTW1711:QTW1714 RDS1711:RDS1714 RNO1711:RNO1714 RXK1711:RXK1714 SHG1711:SHG1714 SRC1711:SRC1714 TAY1711:TAY1714 TKU1711:TKU1714 TUQ1711:TUQ1714 UEM1711:UEM1714 UOI1711:UOI1714 UYE1711:UYE1714 VIA1711:VIA1714 VRW1711:VRW1714 WBS1711:WBS1714 WLO1711:WLO1714 WVK1711:WVK1714 C1781:C1783 IY1781:IY1783 SU1781:SU1783 ACQ1781:ACQ1783 AMM1781:AMM1783 AWI1781:AWI1783 BGE1781:BGE1783 BQA1781:BQA1783 BZW1781:BZW1783 CJS1781:CJS1783 CTO1781:CTO1783 DDK1781:DDK1783 DNG1781:DNG1783 DXC1781:DXC1783 EGY1781:EGY1783 EQU1781:EQU1783 FAQ1781:FAQ1783 FKM1781:FKM1783 FUI1781:FUI1783 GEE1781:GEE1783 GOA1781:GOA1783 GXW1781:GXW1783 HHS1781:HHS1783 HRO1781:HRO1783 IBK1781:IBK1783 ILG1781:ILG1783 IVC1781:IVC1783 JEY1781:JEY1783 JOU1781:JOU1783 JYQ1781:JYQ1783 KIM1781:KIM1783 KSI1781:KSI1783 LCE1781:LCE1783 LMA1781:LMA1783 LVW1781:LVW1783 MFS1781:MFS1783 MPO1781:MPO1783 MZK1781:MZK1783 NJG1781:NJG1783 NTC1781:NTC1783 OCY1781:OCY1783 OMU1781:OMU1783 OWQ1781:OWQ1783 PGM1781:PGM1783 PQI1781:PQI1783 QAE1781:QAE1783 QKA1781:QKA1783 QTW1781:QTW1783 RDS1781:RDS1783 RNO1781:RNO1783 RXK1781:RXK1783 SHG1781:SHG1783 SRC1781:SRC1783 TAY1781:TAY1783 TKU1781:TKU1783 TUQ1781:TUQ1783 UEM1781:UEM1783 UOI1781:UOI1783 UYE1781:UYE1783 VIA1781:VIA1783 VRW1781:VRW1783 WBS1781:WBS1783 WLO1781:WLO1783 WVK1781:WVK1783 C1804 IY1804 SU1804 ACQ1804 AMM1804 AWI1804 BGE1804 BQA1804 BZW1804 CJS1804 CTO1804 DDK1804 DNG1804 DXC1804 EGY1804 EQU1804 FAQ1804 FKM1804 FUI1804 GEE1804 GOA1804 GXW1804 HHS1804 HRO1804 IBK1804 ILG1804 IVC1804 JEY1804 JOU1804 JYQ1804 KIM1804 KSI1804 LCE1804 LMA1804 LVW1804 MFS1804 MPO1804 MZK1804 NJG1804 NTC1804 OCY1804 OMU1804 OWQ1804 PGM1804 PQI1804 QAE1804 QKA1804 QTW1804 RDS1804 RNO1804 RXK1804 SHG1804 SRC1804 TAY1804 TKU1804 TUQ1804 UEM1804 UOI1804 UYE1804 VIA1804 VRW1804 WBS1804 WLO1804 WVK1804 C1846:C1850 IY1846:IY1850 SU1846:SU1850 ACQ1846:ACQ1850 AMM1846:AMM1850 AWI1846:AWI1850 BGE1846:BGE1850 BQA1846:BQA1850 BZW1846:BZW1850 CJS1846:CJS1850 CTO1846:CTO1850 DDK1846:DDK1850 DNG1846:DNG1850 DXC1846:DXC1850 EGY1846:EGY1850 EQU1846:EQU1850 FAQ1846:FAQ1850 FKM1846:FKM1850 FUI1846:FUI1850 GEE1846:GEE1850 GOA1846:GOA1850 GXW1846:GXW1850 HHS1846:HHS1850 HRO1846:HRO1850 IBK1846:IBK1850 ILG1846:ILG1850 IVC1846:IVC1850 JEY1846:JEY1850 JOU1846:JOU1850 JYQ1846:JYQ1850 KIM1846:KIM1850 KSI1846:KSI1850 LCE1846:LCE1850 LMA1846:LMA1850 LVW1846:LVW1850 MFS1846:MFS1850 MPO1846:MPO1850 MZK1846:MZK1850 NJG1846:NJG1850 NTC1846:NTC1850 OCY1846:OCY1850 OMU1846:OMU1850 OWQ1846:OWQ1850 PGM1846:PGM1850 PQI1846:PQI1850 QAE1846:QAE1850 QKA1846:QKA1850 QTW1846:QTW1850 RDS1846:RDS1850 RNO1846:RNO1850 RXK1846:RXK1850 SHG1846:SHG1850 SRC1846:SRC1850 TAY1846:TAY1850 TKU1846:TKU1850 TUQ1846:TUQ1850 UEM1846:UEM1850 UOI1846:UOI1850 UYE1846:UYE1850 VIA1846:VIA1850 VRW1846:VRW1850 WBS1846:WBS1850 WLO1846:WLO1850 WVK1846:WVK1850 C1998:C2000 IY1998:IY2000 SU1998:SU2000 ACQ1998:ACQ2000 AMM1998:AMM2000 AWI1998:AWI2000 BGE1998:BGE2000 BQA1998:BQA2000 BZW1998:BZW2000 CJS1998:CJS2000 CTO1998:CTO2000 DDK1998:DDK2000 DNG1998:DNG2000 DXC1998:DXC2000 EGY1998:EGY2000 EQU1998:EQU2000 FAQ1998:FAQ2000 FKM1998:FKM2000 FUI1998:FUI2000 GEE1998:GEE2000 GOA1998:GOA2000 GXW1998:GXW2000 HHS1998:HHS2000 HRO1998:HRO2000 IBK1998:IBK2000 ILG1998:ILG2000 IVC1998:IVC2000 JEY1998:JEY2000 JOU1998:JOU2000 JYQ1998:JYQ2000 KIM1998:KIM2000 KSI1998:KSI2000 LCE1998:LCE2000 LMA1998:LMA2000 LVW1998:LVW2000 MFS1998:MFS2000 MPO1998:MPO2000 MZK1998:MZK2000 NJG1998:NJG2000 NTC1998:NTC2000 OCY1998:OCY2000 OMU1998:OMU2000 OWQ1998:OWQ2000 PGM1998:PGM2000 PQI1998:PQI2000 QAE1998:QAE2000 QKA1998:QKA2000 QTW1998:QTW2000 RDS1998:RDS2000 RNO1998:RNO2000 RXK1998:RXK2000 SHG1998:SHG2000 SRC1998:SRC2000 TAY1998:TAY2000 TKU1998:TKU2000 TUQ1998:TUQ2000 UEM1998:UEM2000 UOI1998:UOI2000 UYE1998:UYE2000 VIA1998:VIA2000 VRW1998:VRW2000 WBS1998:WBS2000 WLO1998:WLO2000 WVK1998:WVK2000 C2064:C2067 IY2064:IY2067 SU2064:SU2067 ACQ2064:ACQ2067 AMM2064:AMM2067 AWI2064:AWI2067 BGE2064:BGE2067 BQA2064:BQA2067 BZW2064:BZW2067 CJS2064:CJS2067 CTO2064:CTO2067 DDK2064:DDK2067 DNG2064:DNG2067 DXC2064:DXC2067 EGY2064:EGY2067 EQU2064:EQU2067 FAQ2064:FAQ2067 FKM2064:FKM2067 FUI2064:FUI2067 GEE2064:GEE2067 GOA2064:GOA2067 GXW2064:GXW2067 HHS2064:HHS2067 HRO2064:HRO2067 IBK2064:IBK2067 ILG2064:ILG2067 IVC2064:IVC2067 JEY2064:JEY2067 JOU2064:JOU2067 JYQ2064:JYQ2067 KIM2064:KIM2067 KSI2064:KSI2067 LCE2064:LCE2067 LMA2064:LMA2067 LVW2064:LVW2067 MFS2064:MFS2067 MPO2064:MPO2067 MZK2064:MZK2067 NJG2064:NJG2067 NTC2064:NTC2067 OCY2064:OCY2067 OMU2064:OMU2067 OWQ2064:OWQ2067 PGM2064:PGM2067 PQI2064:PQI2067 QAE2064:QAE2067 QKA2064:QKA2067 QTW2064:QTW2067 RDS2064:RDS2067 RNO2064:RNO2067 RXK2064:RXK2067 SHG2064:SHG2067 SRC2064:SRC2067 TAY2064:TAY2067 TKU2064:TKU2067 TUQ2064:TUQ2067 UEM2064:UEM2067 UOI2064:UOI2067 UYE2064:UYE2067 VIA2064:VIA2067 VRW2064:VRW2067 WBS2064:WBS2067 WLO2064:WLO2067 WVK2064:WVK2067 C2113:C2115 IY2113:IY2115 SU2113:SU2115 ACQ2113:ACQ2115 AMM2113:AMM2115 AWI2113:AWI2115 BGE2113:BGE2115 BQA2113:BQA2115 BZW2113:BZW2115 CJS2113:CJS2115 CTO2113:CTO2115 DDK2113:DDK2115 DNG2113:DNG2115 DXC2113:DXC2115 EGY2113:EGY2115 EQU2113:EQU2115 FAQ2113:FAQ2115 FKM2113:FKM2115 FUI2113:FUI2115 GEE2113:GEE2115 GOA2113:GOA2115 GXW2113:GXW2115 HHS2113:HHS2115 HRO2113:HRO2115 IBK2113:IBK2115 ILG2113:ILG2115 IVC2113:IVC2115 JEY2113:JEY2115 JOU2113:JOU2115 JYQ2113:JYQ2115 KIM2113:KIM2115 KSI2113:KSI2115 LCE2113:LCE2115 LMA2113:LMA2115 LVW2113:LVW2115 MFS2113:MFS2115 MPO2113:MPO2115 MZK2113:MZK2115 NJG2113:NJG2115 NTC2113:NTC2115 OCY2113:OCY2115 OMU2113:OMU2115 OWQ2113:OWQ2115 PGM2113:PGM2115 PQI2113:PQI2115 QAE2113:QAE2115 QKA2113:QKA2115 QTW2113:QTW2115 RDS2113:RDS2115 RNO2113:RNO2115 RXK2113:RXK2115 SHG2113:SHG2115 SRC2113:SRC2115 TAY2113:TAY2115 TKU2113:TKU2115 TUQ2113:TUQ2115 UEM2113:UEM2115 UOI2113:UOI2115 UYE2113:UYE2115 VIA2113:VIA2115 VRW2113:VRW2115 WBS2113:WBS2115 WLO2113:WLO2115 WVK2113:WVK2115 C2172:C2188 IY2172:IY2188 SU2172:SU2188 ACQ2172:ACQ2188 AMM2172:AMM2188 AWI2172:AWI2188 BGE2172:BGE2188 BQA2172:BQA2188 BZW2172:BZW2188 CJS2172:CJS2188 CTO2172:CTO2188 DDK2172:DDK2188 DNG2172:DNG2188 DXC2172:DXC2188 EGY2172:EGY2188 EQU2172:EQU2188 FAQ2172:FAQ2188 FKM2172:FKM2188 FUI2172:FUI2188 GEE2172:GEE2188 GOA2172:GOA2188 GXW2172:GXW2188 HHS2172:HHS2188 HRO2172:HRO2188 IBK2172:IBK2188 ILG2172:ILG2188 IVC2172:IVC2188 JEY2172:JEY2188 JOU2172:JOU2188 JYQ2172:JYQ2188 KIM2172:KIM2188 KSI2172:KSI2188 LCE2172:LCE2188 LMA2172:LMA2188 LVW2172:LVW2188 MFS2172:MFS2188 MPO2172:MPO2188 MZK2172:MZK2188 NJG2172:NJG2188 NTC2172:NTC2188 OCY2172:OCY2188 OMU2172:OMU2188 OWQ2172:OWQ2188 PGM2172:PGM2188 PQI2172:PQI2188 QAE2172:QAE2188 QKA2172:QKA2188 QTW2172:QTW2188 RDS2172:RDS2188 RNO2172:RNO2188 RXK2172:RXK2188 SHG2172:SHG2188 SRC2172:SRC2188 TAY2172:TAY2188 TKU2172:TKU2188 TUQ2172:TUQ2188 UEM2172:UEM2188 UOI2172:UOI2188 UYE2172:UYE2188 VIA2172:VIA2188 VRW2172:VRW2188 WBS2172:WBS2188 WLO2172:WLO2188 WVK2172:WVK2188 C2353:C2355 IY2353:IY2355 SU2353:SU2355 ACQ2353:ACQ2355 AMM2353:AMM2355 AWI2353:AWI2355 BGE2353:BGE2355 BQA2353:BQA2355 BZW2353:BZW2355 CJS2353:CJS2355 CTO2353:CTO2355 DDK2353:DDK2355 DNG2353:DNG2355 DXC2353:DXC2355 EGY2353:EGY2355 EQU2353:EQU2355 FAQ2353:FAQ2355 FKM2353:FKM2355 FUI2353:FUI2355 GEE2353:GEE2355 GOA2353:GOA2355 GXW2353:GXW2355 HHS2353:HHS2355 HRO2353:HRO2355 IBK2353:IBK2355 ILG2353:ILG2355 IVC2353:IVC2355 JEY2353:JEY2355 JOU2353:JOU2355 JYQ2353:JYQ2355 KIM2353:KIM2355 KSI2353:KSI2355 LCE2353:LCE2355 LMA2353:LMA2355 LVW2353:LVW2355 MFS2353:MFS2355 MPO2353:MPO2355 MZK2353:MZK2355 NJG2353:NJG2355 NTC2353:NTC2355 OCY2353:OCY2355 OMU2353:OMU2355 OWQ2353:OWQ2355 PGM2353:PGM2355 PQI2353:PQI2355 QAE2353:QAE2355 QKA2353:QKA2355 QTW2353:QTW2355 RDS2353:RDS2355 RNO2353:RNO2355 RXK2353:RXK2355 SHG2353:SHG2355 SRC2353:SRC2355 TAY2353:TAY2355 TKU2353:TKU2355 TUQ2353:TUQ2355 UEM2353:UEM2355 UOI2353:UOI2355 UYE2353:UYE2355 VIA2353:VIA2355 VRW2353:VRW2355 WBS2353:WBS2355 WLO2353:WLO2355 WVK2353:WVK2355 C2945:C2951 IY2945:IY2951 SU2945:SU2951 ACQ2945:ACQ2951 AMM2945:AMM2951 AWI2945:AWI2951 BGE2945:BGE2951 BQA2945:BQA2951 BZW2945:BZW2951 CJS2945:CJS2951 CTO2945:CTO2951 DDK2945:DDK2951 DNG2945:DNG2951 DXC2945:DXC2951 EGY2945:EGY2951 EQU2945:EQU2951 FAQ2945:FAQ2951 FKM2945:FKM2951 FUI2945:FUI2951 GEE2945:GEE2951 GOA2945:GOA2951 GXW2945:GXW2951 HHS2945:HHS2951 HRO2945:HRO2951 IBK2945:IBK2951 ILG2945:ILG2951 IVC2945:IVC2951 JEY2945:JEY2951 JOU2945:JOU2951 JYQ2945:JYQ2951 KIM2945:KIM2951 KSI2945:KSI2951 LCE2945:LCE2951 LMA2945:LMA2951 LVW2945:LVW2951 MFS2945:MFS2951 MPO2945:MPO2951 MZK2945:MZK2951 NJG2945:NJG2951 NTC2945:NTC2951 OCY2945:OCY2951 OMU2945:OMU2951 OWQ2945:OWQ2951 PGM2945:PGM2951 PQI2945:PQI2951 QAE2945:QAE2951 QKA2945:QKA2951 QTW2945:QTW2951 RDS2945:RDS2951 RNO2945:RNO2951 RXK2945:RXK2951 SHG2945:SHG2951 SRC2945:SRC2951 TAY2945:TAY2951 TKU2945:TKU2951 TUQ2945:TUQ2951 UEM2945:UEM2951 UOI2945:UOI2951 UYE2945:UYE2951 VIA2945:VIA2951 VRW2945:VRW2951 WBS2945:WBS2951 WLO2945:WLO2951 WVK2945:WVK2951 SU2724:SU2727 ACQ2724:ACQ2727 AMM2724:AMM2727 AWI2724:AWI2727 BGE2724:BGE2727 BQA2724:BQA2727 BZW2724:BZW2727 CJS2724:CJS2727 CTO2724:CTO2727 DDK2724:DDK2727 DNG2724:DNG2727 DXC2724:DXC2727 EGY2724:EGY2727 EQU2724:EQU2727 FAQ2724:FAQ2727 FKM2724:FKM2727 FUI2724:FUI2727 GEE2724:GEE2727 GOA2724:GOA2727 GXW2724:GXW2727 HHS2724:HHS2727 HRO2724:HRO2727 IBK2724:IBK2727 ILG2724:ILG2727 IVC2724:IVC2727 JEY2724:JEY2727 JOU2724:JOU2727 JYQ2724:JYQ2727 KIM2724:KIM2727 KSI2724:KSI2727 LCE2724:LCE2727 LMA2724:LMA2727 LVW2724:LVW2727 MFS2724:MFS2727 MPO2724:MPO2727 MZK2724:MZK2727 NJG2724:NJG2727 NTC2724:NTC2727 OCY2724:OCY2727 OMU2724:OMU2727 OWQ2724:OWQ2727 PGM2724:PGM2727 PQI2724:PQI2727 QAE2724:QAE2727 QKA2724:QKA2727 QTW2724:QTW2727 RDS2724:RDS2727 RNO2724:RNO2727 RXK2724:RXK2727 SHG2724:SHG2727 SRC2724:SRC2727 TAY2724:TAY2727 TKU2724:TKU2727 TUQ2724:TUQ2727 UEM2724:UEM2727 UOI2724:UOI2727 UYE2724:UYE2727 VIA2724:VIA2727 VRW2724:VRW2727 WBS2724:WBS2727 WLO2724:WLO2727 WVK2724:WVK2727 C2846:C2848 C2873 C2653:C2656 IY2653:IY2656 SU2653:SU2656 ACQ2653:ACQ2656 AMM2653:AMM2656 AWI2653:AWI2656 BGE2653:BGE2656 BQA2653:BQA2656 BZW2653:BZW2656 CJS2653:CJS2656 CTO2653:CTO2656 DDK2653:DDK2656 DNG2653:DNG2656 DXC2653:DXC2656 EGY2653:EGY2656 EQU2653:EQU2656 FAQ2653:FAQ2656 FKM2653:FKM2656 FUI2653:FUI2656 GEE2653:GEE2656 GOA2653:GOA2656 GXW2653:GXW2656 HHS2653:HHS2656 HRO2653:HRO2656 IBK2653:IBK2656 ILG2653:ILG2656 IVC2653:IVC2656 JEY2653:JEY2656 JOU2653:JOU2656 JYQ2653:JYQ2656 KIM2653:KIM2656 KSI2653:KSI2656 LCE2653:LCE2656 LMA2653:LMA2656 LVW2653:LVW2656 MFS2653:MFS2656 MPO2653:MPO2656 MZK2653:MZK2656 NJG2653:NJG2656 NTC2653:NTC2656 OCY2653:OCY2656 OMU2653:OMU2656 OWQ2653:OWQ2656 PGM2653:PGM2656 PQI2653:PQI2656 QAE2653:QAE2656 QKA2653:QKA2656 QTW2653:QTW2656 RDS2653:RDS2656 RNO2653:RNO2656 RXK2653:RXK2656 SHG2653:SHG2656 SRC2653:SRC2656 TAY2653:TAY2656 TKU2653:TKU2656 TUQ2653:TUQ2656 UEM2653:UEM2656 UOI2653:UOI2656 UYE2653:UYE2656 VIA2653:VIA2656 VRW2653:VRW2656 WBS2653:WBS2656 WLO2653:WLO2656 WVK2653:WVK2656 C2724:C2727 IY2724:IY2727" xr:uid="{00000000-0002-0000-0300-000017000000}">
      <formula1>$C$3:$C$7</formula1>
    </dataValidation>
    <dataValidation type="list" allowBlank="1" showInputMessage="1" showErrorMessage="1" sqref="SRB7333:SRB7335 IX1585:IX1588 ST1585:ST1588 ACP1585:ACP1588 AML1585:AML1588 AWH1585:AWH1588 BGD1585:BGD1588 BPZ1585:BPZ1588 BZV1585:BZV1588 CJR1585:CJR1588 CTN1585:CTN1588 DDJ1585:DDJ1588 DNF1585:DNF1588 DXB1585:DXB1588 EGX1585:EGX1588 EQT1585:EQT1588 FAP1585:FAP1588 FKL1585:FKL1588 FUH1585:FUH1588 GED1585:GED1588 GNZ1585:GNZ1588 GXV1585:GXV1588 HHR1585:HHR1588 HRN1585:HRN1588 IBJ1585:IBJ1588 ILF1585:ILF1588 IVB1585:IVB1588 JEX1585:JEX1588 JOT1585:JOT1588 JYP1585:JYP1588 KIL1585:KIL1588 KSH1585:KSH1588 LCD1585:LCD1588 LLZ1585:LLZ1588 LVV1585:LVV1588 MFR1585:MFR1588 MPN1585:MPN1588 MZJ1585:MZJ1588 NJF1585:NJF1588 NTB1585:NTB1588 OCX1585:OCX1588 OMT1585:OMT1588 OWP1585:OWP1588 PGL1585:PGL1588 PQH1585:PQH1588 QAD1585:QAD1588 QJZ1585:QJZ1588 QTV1585:QTV1588 RDR1585:RDR1588 RNN1585:RNN1588 RXJ1585:RXJ1588 SHF1585:SHF1588 SRB1585:SRB1588 TAX1585:TAX1588 TKT1585:TKT1588 TUP1585:TUP1588 UEL1585:UEL1588 UOH1585:UOH1588 UYD1585:UYD1588 VHZ1585:VHZ1588 VRV1585:VRV1588 WBR1585:WBR1588 WLN1585:WLN1588 WVJ1585:WVJ1588 TAX7333:TAX7335 IX1636:IX1638 ST1636:ST1638 ACP1636:ACP1638 AML1636:AML1638 AWH1636:AWH1638 BGD1636:BGD1638 BPZ1636:BPZ1638 BZV1636:BZV1638 CJR1636:CJR1638 CTN1636:CTN1638 DDJ1636:DDJ1638 DNF1636:DNF1638 DXB1636:DXB1638 EGX1636:EGX1638 EQT1636:EQT1638 FAP1636:FAP1638 FKL1636:FKL1638 FUH1636:FUH1638 GED1636:GED1638 GNZ1636:GNZ1638 GXV1636:GXV1638 HHR1636:HHR1638 HRN1636:HRN1638 IBJ1636:IBJ1638 ILF1636:ILF1638 IVB1636:IVB1638 JEX1636:JEX1638 JOT1636:JOT1638 JYP1636:JYP1638 KIL1636:KIL1638 KSH1636:KSH1638 LCD1636:LCD1638 LLZ1636:LLZ1638 LVV1636:LVV1638 MFR1636:MFR1638 MPN1636:MPN1638 MZJ1636:MZJ1638 NJF1636:NJF1638 NTB1636:NTB1638 OCX1636:OCX1638 OMT1636:OMT1638 OWP1636:OWP1638 PGL1636:PGL1638 PQH1636:PQH1638 QAD1636:QAD1638 QJZ1636:QJZ1638 QTV1636:QTV1638 RDR1636:RDR1638 RNN1636:RNN1638 RXJ1636:RXJ1638 SHF1636:SHF1638 SRB1636:SRB1638 TAX1636:TAX1638 TKT1636:TKT1638 TUP1636:TUP1638 UEL1636:UEL1638 UOH1636:UOH1638 UYD1636:UYD1638 VHZ1636:VHZ1638 VRV1636:VRV1638 WBR1636:WBR1638 WLN1636:WLN1638 WVJ1636:WVJ1638 TKT7333:TKT7335 IX1711:IX1714 ST1711:ST1714 ACP1711:ACP1714 AML1711:AML1714 AWH1711:AWH1714 BGD1711:BGD1714 BPZ1711:BPZ1714 BZV1711:BZV1714 CJR1711:CJR1714 CTN1711:CTN1714 DDJ1711:DDJ1714 DNF1711:DNF1714 DXB1711:DXB1714 EGX1711:EGX1714 EQT1711:EQT1714 FAP1711:FAP1714 FKL1711:FKL1714 FUH1711:FUH1714 GED1711:GED1714 GNZ1711:GNZ1714 GXV1711:GXV1714 HHR1711:HHR1714 HRN1711:HRN1714 IBJ1711:IBJ1714 ILF1711:ILF1714 IVB1711:IVB1714 JEX1711:JEX1714 JOT1711:JOT1714 JYP1711:JYP1714 KIL1711:KIL1714 KSH1711:KSH1714 LCD1711:LCD1714 LLZ1711:LLZ1714 LVV1711:LVV1714 MFR1711:MFR1714 MPN1711:MPN1714 MZJ1711:MZJ1714 NJF1711:NJF1714 NTB1711:NTB1714 OCX1711:OCX1714 OMT1711:OMT1714 OWP1711:OWP1714 PGL1711:PGL1714 PQH1711:PQH1714 QAD1711:QAD1714 QJZ1711:QJZ1714 QTV1711:QTV1714 RDR1711:RDR1714 RNN1711:RNN1714 RXJ1711:RXJ1714 SHF1711:SHF1714 SRB1711:SRB1714 TAX1711:TAX1714 TKT1711:TKT1714 TUP1711:TUP1714 UEL1711:UEL1714 UOH1711:UOH1714 UYD1711:UYD1714 VHZ1711:VHZ1714 VRV1711:VRV1714 WBR1711:WBR1714 WLN1711:WLN1714 WVJ1711:WVJ1714 TUP7333:TUP7335 IX1781:IX1783 ST1781:ST1783 ACP1781:ACP1783 AML1781:AML1783 AWH1781:AWH1783 BGD1781:BGD1783 BPZ1781:BPZ1783 BZV1781:BZV1783 CJR1781:CJR1783 CTN1781:CTN1783 DDJ1781:DDJ1783 DNF1781:DNF1783 DXB1781:DXB1783 EGX1781:EGX1783 EQT1781:EQT1783 FAP1781:FAP1783 FKL1781:FKL1783 FUH1781:FUH1783 GED1781:GED1783 GNZ1781:GNZ1783 GXV1781:GXV1783 HHR1781:HHR1783 HRN1781:HRN1783 IBJ1781:IBJ1783 ILF1781:ILF1783 IVB1781:IVB1783 JEX1781:JEX1783 JOT1781:JOT1783 JYP1781:JYP1783 KIL1781:KIL1783 KSH1781:KSH1783 LCD1781:LCD1783 LLZ1781:LLZ1783 LVV1781:LVV1783 MFR1781:MFR1783 MPN1781:MPN1783 MZJ1781:MZJ1783 NJF1781:NJF1783 NTB1781:NTB1783 OCX1781:OCX1783 OMT1781:OMT1783 OWP1781:OWP1783 PGL1781:PGL1783 PQH1781:PQH1783 QAD1781:QAD1783 QJZ1781:QJZ1783 QTV1781:QTV1783 RDR1781:RDR1783 RNN1781:RNN1783 RXJ1781:RXJ1783 SHF1781:SHF1783 SRB1781:SRB1783 TAX1781:TAX1783 TKT1781:TKT1783 TUP1781:TUP1783 UEL1781:UEL1783 UOH1781:UOH1783 UYD1781:UYD1783 VHZ1781:VHZ1783 VRV1781:VRV1783 WBR1781:WBR1783 WLN1781:WLN1783 WVJ1781:WVJ1783 UEL7333:UEL7335 IX1804 ST1804 ACP1804 AML1804 AWH1804 BGD1804 BPZ1804 BZV1804 CJR1804 CTN1804 DDJ1804 DNF1804 DXB1804 EGX1804 EQT1804 FAP1804 FKL1804 FUH1804 GED1804 GNZ1804 GXV1804 HHR1804 HRN1804 IBJ1804 ILF1804 IVB1804 JEX1804 JOT1804 JYP1804 KIL1804 KSH1804 LCD1804 LLZ1804 LVV1804 MFR1804 MPN1804 MZJ1804 NJF1804 NTB1804 OCX1804 OMT1804 OWP1804 PGL1804 PQH1804 QAD1804 QJZ1804 QTV1804 RDR1804 RNN1804 RXJ1804 SHF1804 SRB1804 TAX1804 TKT1804 TUP1804 UEL1804 UOH1804 UYD1804 VHZ1804 VRV1804 WBR1804 WLN1804 WVJ1804 UOH7333:UOH7335 IX1846:IX1850 ST1846:ST1850 ACP1846:ACP1850 AML1846:AML1850 AWH1846:AWH1850 BGD1846:BGD1850 BPZ1846:BPZ1850 BZV1846:BZV1850 CJR1846:CJR1850 CTN1846:CTN1850 DDJ1846:DDJ1850 DNF1846:DNF1850 DXB1846:DXB1850 EGX1846:EGX1850 EQT1846:EQT1850 FAP1846:FAP1850 FKL1846:FKL1850 FUH1846:FUH1850 GED1846:GED1850 GNZ1846:GNZ1850 GXV1846:GXV1850 HHR1846:HHR1850 HRN1846:HRN1850 IBJ1846:IBJ1850 ILF1846:ILF1850 IVB1846:IVB1850 JEX1846:JEX1850 JOT1846:JOT1850 JYP1846:JYP1850 KIL1846:KIL1850 KSH1846:KSH1850 LCD1846:LCD1850 LLZ1846:LLZ1850 LVV1846:LVV1850 MFR1846:MFR1850 MPN1846:MPN1850 MZJ1846:MZJ1850 NJF1846:NJF1850 NTB1846:NTB1850 OCX1846:OCX1850 OMT1846:OMT1850 OWP1846:OWP1850 PGL1846:PGL1850 PQH1846:PQH1850 QAD1846:QAD1850 QJZ1846:QJZ1850 QTV1846:QTV1850 RDR1846:RDR1850 RNN1846:RNN1850 RXJ1846:RXJ1850 SHF1846:SHF1850 SRB1846:SRB1850 TAX1846:TAX1850 TKT1846:TKT1850 TUP1846:TUP1850 UEL1846:UEL1850 UOH1846:UOH1850 UYD1846:UYD1850 VHZ1846:VHZ1850 VRV1846:VRV1850 WBR1846:WBR1850 WLN1846:WLN1850 WVJ1846:WVJ1850 UYD7333:UYD7335 IX1998:IX2000 ST1998:ST2000 ACP1998:ACP2000 AML1998:AML2000 AWH1998:AWH2000 BGD1998:BGD2000 BPZ1998:BPZ2000 BZV1998:BZV2000 CJR1998:CJR2000 CTN1998:CTN2000 DDJ1998:DDJ2000 DNF1998:DNF2000 DXB1998:DXB2000 EGX1998:EGX2000 EQT1998:EQT2000 FAP1998:FAP2000 FKL1998:FKL2000 FUH1998:FUH2000 GED1998:GED2000 GNZ1998:GNZ2000 GXV1998:GXV2000 HHR1998:HHR2000 HRN1998:HRN2000 IBJ1998:IBJ2000 ILF1998:ILF2000 IVB1998:IVB2000 JEX1998:JEX2000 JOT1998:JOT2000 JYP1998:JYP2000 KIL1998:KIL2000 KSH1998:KSH2000 LCD1998:LCD2000 LLZ1998:LLZ2000 LVV1998:LVV2000 MFR1998:MFR2000 MPN1998:MPN2000 MZJ1998:MZJ2000 NJF1998:NJF2000 NTB1998:NTB2000 OCX1998:OCX2000 OMT1998:OMT2000 OWP1998:OWP2000 PGL1998:PGL2000 PQH1998:PQH2000 QAD1998:QAD2000 QJZ1998:QJZ2000 QTV1998:QTV2000 RDR1998:RDR2000 RNN1998:RNN2000 RXJ1998:RXJ2000 SHF1998:SHF2000 SRB1998:SRB2000 TAX1998:TAX2000 TKT1998:TKT2000 TUP1998:TUP2000 UEL1998:UEL2000 UOH1998:UOH2000 UYD1998:UYD2000 VHZ1998:VHZ2000 VRV1998:VRV2000 WBR1998:WBR2000 WLN1998:WLN2000 WVJ1998:WVJ2000 VHZ7333:VHZ7335 IX2064:IX2067 ST2064:ST2067 ACP2064:ACP2067 AML2064:AML2067 AWH2064:AWH2067 BGD2064:BGD2067 BPZ2064:BPZ2067 BZV2064:BZV2067 CJR2064:CJR2067 CTN2064:CTN2067 DDJ2064:DDJ2067 DNF2064:DNF2067 DXB2064:DXB2067 EGX2064:EGX2067 EQT2064:EQT2067 FAP2064:FAP2067 FKL2064:FKL2067 FUH2064:FUH2067 GED2064:GED2067 GNZ2064:GNZ2067 GXV2064:GXV2067 HHR2064:HHR2067 HRN2064:HRN2067 IBJ2064:IBJ2067 ILF2064:ILF2067 IVB2064:IVB2067 JEX2064:JEX2067 JOT2064:JOT2067 JYP2064:JYP2067 KIL2064:KIL2067 KSH2064:KSH2067 LCD2064:LCD2067 LLZ2064:LLZ2067 LVV2064:LVV2067 MFR2064:MFR2067 MPN2064:MPN2067 MZJ2064:MZJ2067 NJF2064:NJF2067 NTB2064:NTB2067 OCX2064:OCX2067 OMT2064:OMT2067 OWP2064:OWP2067 PGL2064:PGL2067 PQH2064:PQH2067 QAD2064:QAD2067 QJZ2064:QJZ2067 QTV2064:QTV2067 RDR2064:RDR2067 RNN2064:RNN2067 RXJ2064:RXJ2067 SHF2064:SHF2067 SRB2064:SRB2067 TAX2064:TAX2067 TKT2064:TKT2067 TUP2064:TUP2067 UEL2064:UEL2067 UOH2064:UOH2067 UYD2064:UYD2067 VHZ2064:VHZ2067 VRV2064:VRV2067 WBR2064:WBR2067 WLN2064:WLN2067 WVJ2064:WVJ2067 VRV7333:VRV7335 IX2113:IX2115 ST2113:ST2115 ACP2113:ACP2115 AML2113:AML2115 AWH2113:AWH2115 BGD2113:BGD2115 BPZ2113:BPZ2115 BZV2113:BZV2115 CJR2113:CJR2115 CTN2113:CTN2115 DDJ2113:DDJ2115 DNF2113:DNF2115 DXB2113:DXB2115 EGX2113:EGX2115 EQT2113:EQT2115 FAP2113:FAP2115 FKL2113:FKL2115 FUH2113:FUH2115 GED2113:GED2115 GNZ2113:GNZ2115 GXV2113:GXV2115 HHR2113:HHR2115 HRN2113:HRN2115 IBJ2113:IBJ2115 ILF2113:ILF2115 IVB2113:IVB2115 JEX2113:JEX2115 JOT2113:JOT2115 JYP2113:JYP2115 KIL2113:KIL2115 KSH2113:KSH2115 LCD2113:LCD2115 LLZ2113:LLZ2115 LVV2113:LVV2115 MFR2113:MFR2115 MPN2113:MPN2115 MZJ2113:MZJ2115 NJF2113:NJF2115 NTB2113:NTB2115 OCX2113:OCX2115 OMT2113:OMT2115 OWP2113:OWP2115 PGL2113:PGL2115 PQH2113:PQH2115 QAD2113:QAD2115 QJZ2113:QJZ2115 QTV2113:QTV2115 RDR2113:RDR2115 RNN2113:RNN2115 RXJ2113:RXJ2115 SHF2113:SHF2115 SRB2113:SRB2115 TAX2113:TAX2115 TKT2113:TKT2115 TUP2113:TUP2115 UEL2113:UEL2115 UOH2113:UOH2115 UYD2113:UYD2115 VHZ2113:VHZ2115 VRV2113:VRV2115 WBR2113:WBR2115 WLN2113:WLN2115 WVJ2113:WVJ2115 WBR7333:WBR7335 IX2172:IX2188 ST2172:ST2188 ACP2172:ACP2188 AML2172:AML2188 AWH2172:AWH2188 BGD2172:BGD2188 BPZ2172:BPZ2188 BZV2172:BZV2188 CJR2172:CJR2188 CTN2172:CTN2188 DDJ2172:DDJ2188 DNF2172:DNF2188 DXB2172:DXB2188 EGX2172:EGX2188 EQT2172:EQT2188 FAP2172:FAP2188 FKL2172:FKL2188 FUH2172:FUH2188 GED2172:GED2188 GNZ2172:GNZ2188 GXV2172:GXV2188 HHR2172:HHR2188 HRN2172:HRN2188 IBJ2172:IBJ2188 ILF2172:ILF2188 IVB2172:IVB2188 JEX2172:JEX2188 JOT2172:JOT2188 JYP2172:JYP2188 KIL2172:KIL2188 KSH2172:KSH2188 LCD2172:LCD2188 LLZ2172:LLZ2188 LVV2172:LVV2188 MFR2172:MFR2188 MPN2172:MPN2188 MZJ2172:MZJ2188 NJF2172:NJF2188 NTB2172:NTB2188 OCX2172:OCX2188 OMT2172:OMT2188 OWP2172:OWP2188 PGL2172:PGL2188 PQH2172:PQH2188 QAD2172:QAD2188 QJZ2172:QJZ2188 QTV2172:QTV2188 RDR2172:RDR2188 RNN2172:RNN2188 RXJ2172:RXJ2188 SHF2172:SHF2188 SRB2172:SRB2188 TAX2172:TAX2188 TKT2172:TKT2188 TUP2172:TUP2188 UEL2172:UEL2188 UOH2172:UOH2188 UYD2172:UYD2188 VHZ2172:VHZ2188 VRV2172:VRV2188 WBR2172:WBR2188 WLN2172:WLN2188 WVJ2172:WVJ2188 WLN7333:WLN7335 IX2353:IX2355 ST2353:ST2355 ACP2353:ACP2355 AML2353:AML2355 AWH2353:AWH2355 BGD2353:BGD2355 BPZ2353:BPZ2355 BZV2353:BZV2355 CJR2353:CJR2355 CTN2353:CTN2355 DDJ2353:DDJ2355 DNF2353:DNF2355 DXB2353:DXB2355 EGX2353:EGX2355 EQT2353:EQT2355 FAP2353:FAP2355 FKL2353:FKL2355 FUH2353:FUH2355 GED2353:GED2355 GNZ2353:GNZ2355 GXV2353:GXV2355 HHR2353:HHR2355 HRN2353:HRN2355 IBJ2353:IBJ2355 ILF2353:ILF2355 IVB2353:IVB2355 JEX2353:JEX2355 JOT2353:JOT2355 JYP2353:JYP2355 KIL2353:KIL2355 KSH2353:KSH2355 LCD2353:LCD2355 LLZ2353:LLZ2355 LVV2353:LVV2355 MFR2353:MFR2355 MPN2353:MPN2355 MZJ2353:MZJ2355 NJF2353:NJF2355 NTB2353:NTB2355 OCX2353:OCX2355 OMT2353:OMT2355 OWP2353:OWP2355 PGL2353:PGL2355 PQH2353:PQH2355 QAD2353:QAD2355 QJZ2353:QJZ2355 QTV2353:QTV2355 RDR2353:RDR2355 RNN2353:RNN2355 RXJ2353:RXJ2355 SHF2353:SHF2355 SRB2353:SRB2355 TAX2353:TAX2355 TKT2353:TKT2355 TUP2353:TUP2355 UEL2353:UEL2355 UOH2353:UOH2355 UYD2353:UYD2355 VHZ2353:VHZ2355 VRV2353:VRV2355 WBR2353:WBR2355 WLN2353:WLN2355 WVJ2353:WVJ2355 WVJ7393:WVJ7396 B7451:B7453 IX7451:IX7453 ST7451:ST7453 ACP7451:ACP7453 AML7451:AML7453 AWH7451:AWH7453 BGD7451:BGD7453 BPZ7451:BPZ7453 BZV7451:BZV7453 CJR7451:CJR7453 CTN7451:CTN7453 DDJ7451:DDJ7453 DNF7451:DNF7453 DXB7451:DXB7453 EGX7451:EGX7453 EQT7451:EQT7453 FAP7451:FAP7453 FKL7451:FKL7453 FUH7451:FUH7453 GED7451:GED7453 GNZ7451:GNZ7453 GXV7451:GXV7453 HHR7451:HHR7453 HRN7451:HRN7453 IBJ7451:IBJ7453 ILF7451:ILF7453 IVB7451:IVB7453 JEX7451:JEX7453 JOT7451:JOT7453 JYP7451:JYP7453 KIL7451:KIL7453 KSH7451:KSH7453 LCD7451:LCD7453 LLZ7451:LLZ7453 LVV7451:LVV7453 MFR7451:MFR7453 MPN7451:MPN7453 MZJ7451:MZJ7453 NJF7451:NJF7453 NTB7451:NTB7453 OCX7451:OCX7453 OMT7451:OMT7453 OWP7451:OWP7453 PGL7451:PGL7453 PQH7451:PQH7453 QAD7451:QAD7453 QJZ7451:QJZ7453 QTV7451:QTV7453 RDR7451:RDR7453 RNN7451:RNN7453 RXJ7451:RXJ7453 SHF7451:SHF7453 SRB7451:SRB7453 TAX7451:TAX7453 TKT7451:TKT7453 TUP7451:TUP7453 UEL7451:UEL7453 UOH7451:UOH7453 UYD7451:UYD7453 VHZ7451:VHZ7453 VRV7451:VRV7453 WBR7451:WBR7453 WLN7451:WLN7453 WVJ7333:WVJ7335 B7393:B7396 IX7393:IX7396 ST7393:ST7396 ACP7393:ACP7396 AML7393:AML7396 AWH7393:AWH7396 BGD7393:BGD7396 BPZ7393:BPZ7396 BZV7393:BZV7396 CJR7393:CJR7396 CTN7393:CTN7396 DDJ7393:DDJ7396 DNF7393:DNF7396 DXB7393:DXB7396 EGX7393:EGX7396 EQT7393:EQT7396 FAP7393:FAP7396 FKL7393:FKL7396 FUH7393:FUH7396 GED7393:GED7396 GNZ7393:GNZ7396 GXV7393:GXV7396 HHR7393:HHR7396 HRN7393:HRN7396 IBJ7393:IBJ7396 ILF7393:ILF7396 IVB7393:IVB7396 JEX7393:JEX7396 JOT7393:JOT7396 JYP7393:JYP7396 KIL7393:KIL7396 KSH7393:KSH7396 LCD7393:LCD7396 LLZ7393:LLZ7396 LVV7393:LVV7396 MFR7393:MFR7396 MPN7393:MPN7396 MZJ7393:MZJ7396 NJF7393:NJF7396 NTB7393:NTB7396 OCX7393:OCX7396 OMT7393:OMT7396 OWP7393:OWP7396 PGL7393:PGL7396 PQH7393:PQH7396 QAD7393:QAD7396 QJZ7393:QJZ7396 QTV7393:QTV7396 RDR7393:RDR7396 RNN7393:RNN7396 RXJ7393:RXJ7396 SHF7393:SHF7396 SRB7393:SRB7396 TAX7393:TAX7396 TKT7393:TKT7396 TUP7393:TUP7396 UEL7393:UEL7396 UOH7393:UOH7396 UYD7393:UYD7396 VHZ7393:VHZ7396 VRV7393:VRV7396 WBR7393:WBR7396 WLN7393:WLN7396 B2653:B2656 IX2653:IX2656 ST2653:ST2656 ACP2653:ACP2656 AML2653:AML2656 AWH2653:AWH2656 BGD2653:BGD2656 BPZ2653:BPZ2656 BZV2653:BZV2656 CJR2653:CJR2656 CTN2653:CTN2656 DDJ2653:DDJ2656 DNF2653:DNF2656 DXB2653:DXB2656 EGX2653:EGX2656 EQT2653:EQT2656 FAP2653:FAP2656 FKL2653:FKL2656 FUH2653:FUH2656 GED2653:GED2656 GNZ2653:GNZ2656 GXV2653:GXV2656 HHR2653:HHR2656 HRN2653:HRN2656 IBJ2653:IBJ2656 ILF2653:ILF2656 IVB2653:IVB2656 JEX2653:JEX2656 JOT2653:JOT2656 JYP2653:JYP2656 KIL2653:KIL2656 KSH2653:KSH2656 LCD2653:LCD2656 LLZ2653:LLZ2656 LVV2653:LVV2656 MFR2653:MFR2656 MPN2653:MPN2656 MZJ2653:MZJ2656 NJF2653:NJF2656 NTB2653:NTB2656 OCX2653:OCX2656 OMT2653:OMT2656 OWP2653:OWP2656 PGL2653:PGL2656 PQH2653:PQH2656 QAD2653:QAD2656 QJZ2653:QJZ2656 QTV2653:QTV2656 RDR2653:RDR2656 RNN2653:RNN2656 RXJ2653:RXJ2656 SHF2653:SHF2656 SRB2653:SRB2656 TAX2653:TAX2656 TKT2653:TKT2656 TUP2653:TUP2656 UEL2653:UEL2656 UOH2653:UOH2656 UYD2653:UYD2656 VHZ2653:VHZ2656 VRV2653:VRV2656 WBR2653:WBR2656 WLN2653:WLN2656 WVJ2653:WVJ2656 B2724:B2727 IX2724:IX2727 ST2724:ST2727 ACP2724:ACP2727 AML2724:AML2727 AWH2724:AWH2727 BGD2724:BGD2727 BPZ2724:BPZ2727 BZV2724:BZV2727 CJR2724:CJR2727 CTN2724:CTN2727 DDJ2724:DDJ2727 DNF2724:DNF2727 DXB2724:DXB2727 EGX2724:EGX2727 EQT2724:EQT2727 FAP2724:FAP2727 FKL2724:FKL2727 FUH2724:FUH2727 GED2724:GED2727 GNZ2724:GNZ2727 GXV2724:GXV2727 HHR2724:HHR2727 HRN2724:HRN2727 IBJ2724:IBJ2727 ILF2724:ILF2727 IVB2724:IVB2727 JEX2724:JEX2727 JOT2724:JOT2727 JYP2724:JYP2727 KIL2724:KIL2727 KSH2724:KSH2727 LCD2724:LCD2727 LLZ2724:LLZ2727 LVV2724:LVV2727 MFR2724:MFR2727 MPN2724:MPN2727 MZJ2724:MZJ2727 NJF2724:NJF2727 NTB2724:NTB2727 OCX2724:OCX2727 OMT2724:OMT2727 OWP2724:OWP2727 PGL2724:PGL2727 PQH2724:PQH2727 QAD2724:QAD2727 QJZ2724:QJZ2727 QTV2724:QTV2727 RDR2724:RDR2727 RNN2724:RNN2727 RXJ2724:RXJ2727 SHF2724:SHF2727 SRB2724:SRB2727 TAX2724:TAX2727 TKT2724:TKT2727 TUP2724:TUP2727 UEL2724:UEL2727 UOH2724:UOH2727 UYD2724:UYD2727 VHZ2724:VHZ2727 VRV2724:VRV2727 WBR2724:WBR2727 WLN2724:WLN2727 WVJ2724:WVJ2727 B2846:B2848 B2873 B2945:B2951 IX2945:IX2951 ST2945:ST2951 ACP2945:ACP2951 AML2945:AML2951 AWH2945:AWH2951 BGD2945:BGD2951 BPZ2945:BPZ2951 BZV2945:BZV2951 CJR2945:CJR2951 CTN2945:CTN2951 DDJ2945:DDJ2951 DNF2945:DNF2951 DXB2945:DXB2951 EGX2945:EGX2951 EQT2945:EQT2951 FAP2945:FAP2951 FKL2945:FKL2951 FUH2945:FUH2951 GED2945:GED2951 GNZ2945:GNZ2951 GXV2945:GXV2951 HHR2945:HHR2951 HRN2945:HRN2951 IBJ2945:IBJ2951 ILF2945:ILF2951 IVB2945:IVB2951 JEX2945:JEX2951 JOT2945:JOT2951 JYP2945:JYP2951 KIL2945:KIL2951 KSH2945:KSH2951 LCD2945:LCD2951 LLZ2945:LLZ2951 LVV2945:LVV2951 MFR2945:MFR2951 MPN2945:MPN2951 MZJ2945:MZJ2951 NJF2945:NJF2951 NTB2945:NTB2951 OCX2945:OCX2951 OMT2945:OMT2951 OWP2945:OWP2951 PGL2945:PGL2951 PQH2945:PQH2951 QAD2945:QAD2951 QJZ2945:QJZ2951 QTV2945:QTV2951 RDR2945:RDR2951 RNN2945:RNN2951 RXJ2945:RXJ2951 SHF2945:SHF2951 SRB2945:SRB2951 TAX2945:TAX2951 TKT2945:TKT2951 TUP2945:TUP2951 UEL2945:UEL2951 UOH2945:UOH2951 UYD2945:UYD2951 VHZ2945:VHZ2951 VRV2945:VRV2951 WBR2945:WBR2951 WLN2945:WLN2951 WVJ2945:WVJ2951 B3931 IX3931 ST3931 ACP3931 AML3931 AWH3931 BGD3931 BPZ3931 BZV3931 CJR3931 CTN3931 DDJ3931 DNF3931 DXB3931 EGX3931 EQT3931 FAP3931 FKL3931 FUH3931 GED3931 GNZ3931 GXV3931 HHR3931 HRN3931 IBJ3931 ILF3931 IVB3931 JEX3931 JOT3931 JYP3931 KIL3931 KSH3931 LCD3931 LLZ3931 LVV3931 MFR3931 MPN3931 MZJ3931 NJF3931 NTB3931 OCX3931 OMT3931 OWP3931 PGL3931 PQH3931 QAD3931 QJZ3931 QTV3931 RDR3931 RNN3931 RXJ3931 SHF3931 SRB3931 TAX3931 TKT3931 TUP3931 UEL3931 UOH3931 UYD3931 VHZ3931 VRV3931 WBR3931 WLN3931 WVJ3931 B4051:B4052 IX4051:IX4052 ST4051:ST4052 ACP4051:ACP4052 AML4051:AML4052 AWH4051:AWH4052 BGD4051:BGD4052 BPZ4051:BPZ4052 BZV4051:BZV4052 CJR4051:CJR4052 CTN4051:CTN4052 DDJ4051:DDJ4052 DNF4051:DNF4052 DXB4051:DXB4052 EGX4051:EGX4052 EQT4051:EQT4052 FAP4051:FAP4052 FKL4051:FKL4052 FUH4051:FUH4052 GED4051:GED4052 GNZ4051:GNZ4052 GXV4051:GXV4052 HHR4051:HHR4052 HRN4051:HRN4052 IBJ4051:IBJ4052 ILF4051:ILF4052 IVB4051:IVB4052 JEX4051:JEX4052 JOT4051:JOT4052 JYP4051:JYP4052 KIL4051:KIL4052 KSH4051:KSH4052 LCD4051:LCD4052 LLZ4051:LLZ4052 LVV4051:LVV4052 MFR4051:MFR4052 MPN4051:MPN4052 MZJ4051:MZJ4052 NJF4051:NJF4052 NTB4051:NTB4052 OCX4051:OCX4052 OMT4051:OMT4052 OWP4051:OWP4052 PGL4051:PGL4052 PQH4051:PQH4052 QAD4051:QAD4052 QJZ4051:QJZ4052 QTV4051:QTV4052 RDR4051:RDR4052 RNN4051:RNN4052 RXJ4051:RXJ4052 SHF4051:SHF4052 SRB4051:SRB4052 TAX4051:TAX4052 TKT4051:TKT4052 TUP4051:TUP4052 UEL4051:UEL4052 UOH4051:UOH4052 UYD4051:UYD4052 VHZ4051:VHZ4052 VRV4051:VRV4052 WBR4051:WBR4052 WLN4051:WLN4052 WVJ4051:WVJ4052 B4145:B4151 IX4145:IX4151 ST4145:ST4151 ACP4145:ACP4151 AML4145:AML4151 AWH4145:AWH4151 BGD4145:BGD4151 BPZ4145:BPZ4151 BZV4145:BZV4151 CJR4145:CJR4151 CTN4145:CTN4151 DDJ4145:DDJ4151 DNF4145:DNF4151 DXB4145:DXB4151 EGX4145:EGX4151 EQT4145:EQT4151 FAP4145:FAP4151 FKL4145:FKL4151 FUH4145:FUH4151 GED4145:GED4151 GNZ4145:GNZ4151 GXV4145:GXV4151 HHR4145:HHR4151 HRN4145:HRN4151 IBJ4145:IBJ4151 ILF4145:ILF4151 IVB4145:IVB4151 JEX4145:JEX4151 JOT4145:JOT4151 JYP4145:JYP4151 KIL4145:KIL4151 KSH4145:KSH4151 LCD4145:LCD4151 LLZ4145:LLZ4151 LVV4145:LVV4151 MFR4145:MFR4151 MPN4145:MPN4151 MZJ4145:MZJ4151 NJF4145:NJF4151 NTB4145:NTB4151 OCX4145:OCX4151 OMT4145:OMT4151 OWP4145:OWP4151 PGL4145:PGL4151 PQH4145:PQH4151 QAD4145:QAD4151 QJZ4145:QJZ4151 QTV4145:QTV4151 RDR4145:RDR4151 RNN4145:RNN4151 RXJ4145:RXJ4151 SHF4145:SHF4151 SRB4145:SRB4151 TAX4145:TAX4151 TKT4145:TKT4151 TUP4145:TUP4151 UEL4145:UEL4151 UOH4145:UOH4151 UYD4145:UYD4151 VHZ4145:VHZ4151 VRV4145:VRV4151 WBR4145:WBR4151 WLN4145:WLN4151 WVJ4145:WVJ4151 B4307:B4310 IX4307:IX4310 ST4307:ST4310 ACP4307:ACP4310 AML4307:AML4310 AWH4307:AWH4310 BGD4307:BGD4310 BPZ4307:BPZ4310 BZV4307:BZV4310 CJR4307:CJR4310 CTN4307:CTN4310 DDJ4307:DDJ4310 DNF4307:DNF4310 DXB4307:DXB4310 EGX4307:EGX4310 EQT4307:EQT4310 FAP4307:FAP4310 FKL4307:FKL4310 FUH4307:FUH4310 GED4307:GED4310 GNZ4307:GNZ4310 GXV4307:GXV4310 HHR4307:HHR4310 HRN4307:HRN4310 IBJ4307:IBJ4310 ILF4307:ILF4310 IVB4307:IVB4310 JEX4307:JEX4310 JOT4307:JOT4310 JYP4307:JYP4310 KIL4307:KIL4310 KSH4307:KSH4310 LCD4307:LCD4310 LLZ4307:LLZ4310 LVV4307:LVV4310 MFR4307:MFR4310 MPN4307:MPN4310 MZJ4307:MZJ4310 NJF4307:NJF4310 NTB4307:NTB4310 OCX4307:OCX4310 OMT4307:OMT4310 OWP4307:OWP4310 PGL4307:PGL4310 PQH4307:PQH4310 QAD4307:QAD4310 QJZ4307:QJZ4310 QTV4307:QTV4310 RDR4307:RDR4310 RNN4307:RNN4310 RXJ4307:RXJ4310 SHF4307:SHF4310 SRB4307:SRB4310 TAX4307:TAX4310 TKT4307:TKT4310 TUP4307:TUP4310 UEL4307:UEL4310 UOH4307:UOH4310 UYD4307:UYD4310 VHZ4307:VHZ4310 VRV4307:VRV4310 WBR4307:WBR4310 WLN4307:WLN4310 WVJ4307:WVJ4310 B4396:B4398 IX4396:IX4398 ST4396:ST4398 ACP4396:ACP4398 AML4396:AML4398 AWH4396:AWH4398 BGD4396:BGD4398 BPZ4396:BPZ4398 BZV4396:BZV4398 CJR4396:CJR4398 CTN4396:CTN4398 DDJ4396:DDJ4398 DNF4396:DNF4398 DXB4396:DXB4398 EGX4396:EGX4398 EQT4396:EQT4398 FAP4396:FAP4398 FKL4396:FKL4398 FUH4396:FUH4398 GED4396:GED4398 GNZ4396:GNZ4398 GXV4396:GXV4398 HHR4396:HHR4398 HRN4396:HRN4398 IBJ4396:IBJ4398 ILF4396:ILF4398 IVB4396:IVB4398 JEX4396:JEX4398 JOT4396:JOT4398 JYP4396:JYP4398 KIL4396:KIL4398 KSH4396:KSH4398 LCD4396:LCD4398 LLZ4396:LLZ4398 LVV4396:LVV4398 MFR4396:MFR4398 MPN4396:MPN4398 MZJ4396:MZJ4398 NJF4396:NJF4398 NTB4396:NTB4398 OCX4396:OCX4398 OMT4396:OMT4398 OWP4396:OWP4398 PGL4396:PGL4398 PQH4396:PQH4398 QAD4396:QAD4398 QJZ4396:QJZ4398 QTV4396:QTV4398 RDR4396:RDR4398 RNN4396:RNN4398 RXJ4396:RXJ4398 SHF4396:SHF4398 SRB4396:SRB4398 TAX4396:TAX4398 TKT4396:TKT4398 TUP4396:TUP4398 UEL4396:UEL4398 UOH4396:UOH4398 UYD4396:UYD4398 VHZ4396:VHZ4398 VRV4396:VRV4398 WBR4396:WBR4398 WLN4396:WLN4398 WVJ4396:WVJ4398 B4467:B4470 IX4467:IX4470 ST4467:ST4470 ACP4467:ACP4470 AML4467:AML4470 AWH4467:AWH4470 BGD4467:BGD4470 BPZ4467:BPZ4470 BZV4467:BZV4470 CJR4467:CJR4470 CTN4467:CTN4470 DDJ4467:DDJ4470 DNF4467:DNF4470 DXB4467:DXB4470 EGX4467:EGX4470 EQT4467:EQT4470 FAP4467:FAP4470 FKL4467:FKL4470 FUH4467:FUH4470 GED4467:GED4470 GNZ4467:GNZ4470 GXV4467:GXV4470 HHR4467:HHR4470 HRN4467:HRN4470 IBJ4467:IBJ4470 ILF4467:ILF4470 IVB4467:IVB4470 JEX4467:JEX4470 JOT4467:JOT4470 JYP4467:JYP4470 KIL4467:KIL4470 KSH4467:KSH4470 LCD4467:LCD4470 LLZ4467:LLZ4470 LVV4467:LVV4470 MFR4467:MFR4470 MPN4467:MPN4470 MZJ4467:MZJ4470 NJF4467:NJF4470 NTB4467:NTB4470 OCX4467:OCX4470 OMT4467:OMT4470 OWP4467:OWP4470 PGL4467:PGL4470 PQH4467:PQH4470 QAD4467:QAD4470 QJZ4467:QJZ4470 QTV4467:QTV4470 RDR4467:RDR4470 RNN4467:RNN4470 RXJ4467:RXJ4470 SHF4467:SHF4470 SRB4467:SRB4470 TAX4467:TAX4470 TKT4467:TKT4470 TUP4467:TUP4470 UEL4467:UEL4470 UOH4467:UOH4470 UYD4467:UYD4470 VHZ4467:VHZ4470 VRV4467:VRV4470 WBR4467:WBR4470 WLN4467:WLN4470 WVJ4467:WVJ4470 B4523:B4525 IX4523:IX4525 ST4523:ST4525 ACP4523:ACP4525 AML4523:AML4525 AWH4523:AWH4525 BGD4523:BGD4525 BPZ4523:BPZ4525 BZV4523:BZV4525 CJR4523:CJR4525 CTN4523:CTN4525 DDJ4523:DDJ4525 DNF4523:DNF4525 DXB4523:DXB4525 EGX4523:EGX4525 EQT4523:EQT4525 FAP4523:FAP4525 FKL4523:FKL4525 FUH4523:FUH4525 GED4523:GED4525 GNZ4523:GNZ4525 GXV4523:GXV4525 HHR4523:HHR4525 HRN4523:HRN4525 IBJ4523:IBJ4525 ILF4523:ILF4525 IVB4523:IVB4525 JEX4523:JEX4525 JOT4523:JOT4525 JYP4523:JYP4525 KIL4523:KIL4525 KSH4523:KSH4525 LCD4523:LCD4525 LLZ4523:LLZ4525 LVV4523:LVV4525 MFR4523:MFR4525 MPN4523:MPN4525 MZJ4523:MZJ4525 NJF4523:NJF4525 NTB4523:NTB4525 OCX4523:OCX4525 OMT4523:OMT4525 OWP4523:OWP4525 PGL4523:PGL4525 PQH4523:PQH4525 QAD4523:QAD4525 QJZ4523:QJZ4525 QTV4523:QTV4525 RDR4523:RDR4525 RNN4523:RNN4525 RXJ4523:RXJ4525 SHF4523:SHF4525 SRB4523:SRB4525 TAX4523:TAX4525 TKT4523:TKT4525 TUP4523:TUP4525 UEL4523:UEL4525 UOH4523:UOH4525 UYD4523:UYD4525 VHZ4523:VHZ4525 VRV4523:VRV4525 WBR4523:WBR4525 WLN4523:WLN4525 WVJ4523:WVJ4525 B4613:B4615 IX4613:IX4615 ST4613:ST4615 ACP4613:ACP4615 AML4613:AML4615 AWH4613:AWH4615 BGD4613:BGD4615 BPZ4613:BPZ4615 BZV4613:BZV4615 CJR4613:CJR4615 CTN4613:CTN4615 DDJ4613:DDJ4615 DNF4613:DNF4615 DXB4613:DXB4615 EGX4613:EGX4615 EQT4613:EQT4615 FAP4613:FAP4615 FKL4613:FKL4615 FUH4613:FUH4615 GED4613:GED4615 GNZ4613:GNZ4615 GXV4613:GXV4615 HHR4613:HHR4615 HRN4613:HRN4615 IBJ4613:IBJ4615 ILF4613:ILF4615 IVB4613:IVB4615 JEX4613:JEX4615 JOT4613:JOT4615 JYP4613:JYP4615 KIL4613:KIL4615 KSH4613:KSH4615 LCD4613:LCD4615 LLZ4613:LLZ4615 LVV4613:LVV4615 MFR4613:MFR4615 MPN4613:MPN4615 MZJ4613:MZJ4615 NJF4613:NJF4615 NTB4613:NTB4615 OCX4613:OCX4615 OMT4613:OMT4615 OWP4613:OWP4615 PGL4613:PGL4615 PQH4613:PQH4615 QAD4613:QAD4615 QJZ4613:QJZ4615 QTV4613:QTV4615 RDR4613:RDR4615 RNN4613:RNN4615 RXJ4613:RXJ4615 SHF4613:SHF4615 SRB4613:SRB4615 TAX4613:TAX4615 TKT4613:TKT4615 TUP4613:TUP4615 UEL4613:UEL4615 UOH4613:UOH4615 UYD4613:UYD4615 VHZ4613:VHZ4615 VRV4613:VRV4615 WBR4613:WBR4615 WLN4613:WLN4615 WVJ4613:WVJ4615 WVJ4725:WVJ4730 IX4725:IX4730 ST4725:ST4730 ACP4725:ACP4730 AML4725:AML4730 AWH4725:AWH4730 BGD4725:BGD4730 BPZ4725:BPZ4730 BZV4725:BZV4730 CJR4725:CJR4730 CTN4725:CTN4730 DDJ4725:DDJ4730 DNF4725:DNF4730 DXB4725:DXB4730 EGX4725:EGX4730 EQT4725:EQT4730 FAP4725:FAP4730 FKL4725:FKL4730 FUH4725:FUH4730 GED4725:GED4730 GNZ4725:GNZ4730 GXV4725:GXV4730 HHR4725:HHR4730 HRN4725:HRN4730 IBJ4725:IBJ4730 ILF4725:ILF4730 IVB4725:IVB4730 JEX4725:JEX4730 JOT4725:JOT4730 JYP4725:JYP4730 KIL4725:KIL4730 KSH4725:KSH4730 LCD4725:LCD4730 LLZ4725:LLZ4730 LVV4725:LVV4730 MFR4725:MFR4730 MPN4725:MPN4730 MZJ4725:MZJ4730 NJF4725:NJF4730 NTB4725:NTB4730 OCX4725:OCX4730 OMT4725:OMT4730 OWP4725:OWP4730 PGL4725:PGL4730 PQH4725:PQH4730 QAD4725:QAD4730 QJZ4725:QJZ4730 QTV4725:QTV4730 RDR4725:RDR4730 RNN4725:RNN4730 RXJ4725:RXJ4730 SHF4725:SHF4730 SRB4725:SRB4730 TAX4725:TAX4730 TKT4725:TKT4730 TUP4725:TUP4730 UEL4725:UEL4730 UOH4725:UOH4730 UYD4725:UYD4730 VHZ4725:VHZ4730 VRV4725:VRV4730 WBR4725:WBR4730 WLN4725:WLN4730 B4725:B4730 B4833:B4838 IX4833:IX4838 ST4833:ST4838 ACP4833:ACP4838 AML4833:AML4838 AWH4833:AWH4838 BGD4833:BGD4838 BPZ4833:BPZ4838 BZV4833:BZV4838 CJR4833:CJR4838 CTN4833:CTN4838 DDJ4833:DDJ4838 DNF4833:DNF4838 DXB4833:DXB4838 EGX4833:EGX4838 EQT4833:EQT4838 FAP4833:FAP4838 FKL4833:FKL4838 FUH4833:FUH4838 GED4833:GED4838 GNZ4833:GNZ4838 GXV4833:GXV4838 HHR4833:HHR4838 HRN4833:HRN4838 IBJ4833:IBJ4838 ILF4833:ILF4838 IVB4833:IVB4838 JEX4833:JEX4838 JOT4833:JOT4838 JYP4833:JYP4838 KIL4833:KIL4838 KSH4833:KSH4838 LCD4833:LCD4838 LLZ4833:LLZ4838 LVV4833:LVV4838 MFR4833:MFR4838 MPN4833:MPN4838 MZJ4833:MZJ4838 NJF4833:NJF4838 NTB4833:NTB4838 OCX4833:OCX4838 OMT4833:OMT4838 OWP4833:OWP4838 PGL4833:PGL4838 PQH4833:PQH4838 QAD4833:QAD4838 QJZ4833:QJZ4838 QTV4833:QTV4838 RDR4833:RDR4838 RNN4833:RNN4838 RXJ4833:RXJ4838 SHF4833:SHF4838 SRB4833:SRB4838 TAX4833:TAX4838 TKT4833:TKT4838 TUP4833:TUP4838 UEL4833:UEL4838 UOH4833:UOH4838 UYD4833:UYD4838 VHZ4833:VHZ4838 VRV4833:VRV4838 WBR4833:WBR4838 WLN4833:WLN4838 WVJ4833:WVJ4838 B4959:B4962 IX4959:IX4962 ST4959:ST4962 ACP4959:ACP4962 AML4959:AML4962 AWH4959:AWH4962 BGD4959:BGD4962 BPZ4959:BPZ4962 BZV4959:BZV4962 CJR4959:CJR4962 CTN4959:CTN4962 DDJ4959:DDJ4962 DNF4959:DNF4962 DXB4959:DXB4962 EGX4959:EGX4962 EQT4959:EQT4962 FAP4959:FAP4962 FKL4959:FKL4962 FUH4959:FUH4962 GED4959:GED4962 GNZ4959:GNZ4962 GXV4959:GXV4962 HHR4959:HHR4962 HRN4959:HRN4962 IBJ4959:IBJ4962 ILF4959:ILF4962 IVB4959:IVB4962 JEX4959:JEX4962 JOT4959:JOT4962 JYP4959:JYP4962 KIL4959:KIL4962 KSH4959:KSH4962 LCD4959:LCD4962 LLZ4959:LLZ4962 LVV4959:LVV4962 MFR4959:MFR4962 MPN4959:MPN4962 MZJ4959:MZJ4962 NJF4959:NJF4962 NTB4959:NTB4962 OCX4959:OCX4962 OMT4959:OMT4962 OWP4959:OWP4962 PGL4959:PGL4962 PQH4959:PQH4962 QAD4959:QAD4962 QJZ4959:QJZ4962 QTV4959:QTV4962 RDR4959:RDR4962 RNN4959:RNN4962 RXJ4959:RXJ4962 SHF4959:SHF4962 SRB4959:SRB4962 TAX4959:TAX4962 TKT4959:TKT4962 TUP4959:TUP4962 UEL4959:UEL4962 UOH4959:UOH4962 UYD4959:UYD4962 VHZ4959:VHZ4962 VRV4959:VRV4962 WBR4959:WBR4962 WLN4959:WLN4962 WVJ4959:WVJ4962 B5040 IX5040 ST5040 ACP5040 AML5040 AWH5040 BGD5040 BPZ5040 BZV5040 CJR5040 CTN5040 DDJ5040 DNF5040 DXB5040 EGX5040 EQT5040 FAP5040 FKL5040 FUH5040 GED5040 GNZ5040 GXV5040 HHR5040 HRN5040 IBJ5040 ILF5040 IVB5040 JEX5040 JOT5040 JYP5040 KIL5040 KSH5040 LCD5040 LLZ5040 LVV5040 MFR5040 MPN5040 MZJ5040 NJF5040 NTB5040 OCX5040 OMT5040 OWP5040 PGL5040 PQH5040 QAD5040 QJZ5040 QTV5040 RDR5040 RNN5040 RXJ5040 SHF5040 SRB5040 TAX5040 TKT5040 TUP5040 UEL5040 UOH5040 UYD5040 VHZ5040 VRV5040 WBR5040 WLN5040 WVJ5040 B5215 IX5215 ST5215 ACP5215 AML5215 AWH5215 BGD5215 BPZ5215 BZV5215 CJR5215 CTN5215 DDJ5215 DNF5215 DXB5215 EGX5215 EQT5215 FAP5215 FKL5215 FUH5215 GED5215 GNZ5215 GXV5215 HHR5215 HRN5215 IBJ5215 ILF5215 IVB5215 JEX5215 JOT5215 JYP5215 KIL5215 KSH5215 LCD5215 LLZ5215 LVV5215 MFR5215 MPN5215 MZJ5215 NJF5215 NTB5215 OCX5215 OMT5215 OWP5215 PGL5215 PQH5215 QAD5215 QJZ5215 QTV5215 RDR5215 RNN5215 RXJ5215 SHF5215 SRB5215 TAX5215 TKT5215 TUP5215 UEL5215 UOH5215 UYD5215 VHZ5215 VRV5215 WBR5215 WLN5215 WVJ5215 B5295:B5297 IX5295:IX5297 ST5295:ST5297 ACP5295:ACP5297 AML5295:AML5297 AWH5295:AWH5297 BGD5295:BGD5297 BPZ5295:BPZ5297 BZV5295:BZV5297 CJR5295:CJR5297 CTN5295:CTN5297 DDJ5295:DDJ5297 DNF5295:DNF5297 DXB5295:DXB5297 EGX5295:EGX5297 EQT5295:EQT5297 FAP5295:FAP5297 FKL5295:FKL5297 FUH5295:FUH5297 GED5295:GED5297 GNZ5295:GNZ5297 GXV5295:GXV5297 HHR5295:HHR5297 HRN5295:HRN5297 IBJ5295:IBJ5297 ILF5295:ILF5297 IVB5295:IVB5297 JEX5295:JEX5297 JOT5295:JOT5297 JYP5295:JYP5297 KIL5295:KIL5297 KSH5295:KSH5297 LCD5295:LCD5297 LLZ5295:LLZ5297 LVV5295:LVV5297 MFR5295:MFR5297 MPN5295:MPN5297 MZJ5295:MZJ5297 NJF5295:NJF5297 NTB5295:NTB5297 OCX5295:OCX5297 OMT5295:OMT5297 OWP5295:OWP5297 PGL5295:PGL5297 PQH5295:PQH5297 QAD5295:QAD5297 QJZ5295:QJZ5297 QTV5295:QTV5297 RDR5295:RDR5297 RNN5295:RNN5297 RXJ5295:RXJ5297 SHF5295:SHF5297 SRB5295:SRB5297 TAX5295:TAX5297 TKT5295:TKT5297 TUP5295:TUP5297 UEL5295:UEL5297 UOH5295:UOH5297 UYD5295:UYD5297 VHZ5295:VHZ5297 VRV5295:VRV5297 WBR5295:WBR5297 WLN5295:WLN5297 WVJ5295:WVJ5297 B5388:B5391 IX5388:IX5391 ST5388:ST5391 ACP5388:ACP5391 AML5388:AML5391 AWH5388:AWH5391 BGD5388:BGD5391 BPZ5388:BPZ5391 BZV5388:BZV5391 CJR5388:CJR5391 CTN5388:CTN5391 DDJ5388:DDJ5391 DNF5388:DNF5391 DXB5388:DXB5391 EGX5388:EGX5391 EQT5388:EQT5391 FAP5388:FAP5391 FKL5388:FKL5391 FUH5388:FUH5391 GED5388:GED5391 GNZ5388:GNZ5391 GXV5388:GXV5391 HHR5388:HHR5391 HRN5388:HRN5391 IBJ5388:IBJ5391 ILF5388:ILF5391 IVB5388:IVB5391 JEX5388:JEX5391 JOT5388:JOT5391 JYP5388:JYP5391 KIL5388:KIL5391 KSH5388:KSH5391 LCD5388:LCD5391 LLZ5388:LLZ5391 LVV5388:LVV5391 MFR5388:MFR5391 MPN5388:MPN5391 MZJ5388:MZJ5391 NJF5388:NJF5391 NTB5388:NTB5391 OCX5388:OCX5391 OMT5388:OMT5391 OWP5388:OWP5391 PGL5388:PGL5391 PQH5388:PQH5391 QAD5388:QAD5391 QJZ5388:QJZ5391 QTV5388:QTV5391 RDR5388:RDR5391 RNN5388:RNN5391 RXJ5388:RXJ5391 SHF5388:SHF5391 SRB5388:SRB5391 TAX5388:TAX5391 TKT5388:TKT5391 TUP5388:TUP5391 UEL5388:UEL5391 UOH5388:UOH5391 UYD5388:UYD5391 VHZ5388:VHZ5391 VRV5388:VRV5391 WBR5388:WBR5391 WLN5388:WLN5391 WVJ5388:WVJ5391 B5700:B5702 IX5700:IX5702 ST5700:ST5702 ACP5700:ACP5702 AML5700:AML5702 AWH5700:AWH5702 BGD5700:BGD5702 BPZ5700:BPZ5702 BZV5700:BZV5702 CJR5700:CJR5702 CTN5700:CTN5702 DDJ5700:DDJ5702 DNF5700:DNF5702 DXB5700:DXB5702 EGX5700:EGX5702 EQT5700:EQT5702 FAP5700:FAP5702 FKL5700:FKL5702 FUH5700:FUH5702 GED5700:GED5702 GNZ5700:GNZ5702 GXV5700:GXV5702 HHR5700:HHR5702 HRN5700:HRN5702 IBJ5700:IBJ5702 ILF5700:ILF5702 IVB5700:IVB5702 JEX5700:JEX5702 JOT5700:JOT5702 JYP5700:JYP5702 KIL5700:KIL5702 KSH5700:KSH5702 LCD5700:LCD5702 LLZ5700:LLZ5702 LVV5700:LVV5702 MFR5700:MFR5702 MPN5700:MPN5702 MZJ5700:MZJ5702 NJF5700:NJF5702 NTB5700:NTB5702 OCX5700:OCX5702 OMT5700:OMT5702 OWP5700:OWP5702 PGL5700:PGL5702 PQH5700:PQH5702 QAD5700:QAD5702 QJZ5700:QJZ5702 QTV5700:QTV5702 RDR5700:RDR5702 RNN5700:RNN5702 RXJ5700:RXJ5702 SHF5700:SHF5702 SRB5700:SRB5702 TAX5700:TAX5702 TKT5700:TKT5702 TUP5700:TUP5702 UEL5700:UEL5702 UOH5700:UOH5702 UYD5700:UYD5702 VHZ5700:VHZ5702 VRV5700:VRV5702 WBR5700:WBR5702 WLN5700:WLN5702 WVJ5700:WVJ5702 B5708:B5715 IX5708:IX5715 ST5708:ST5715 ACP5708:ACP5715 AML5708:AML5715 AWH5708:AWH5715 BGD5708:BGD5715 BPZ5708:BPZ5715 BZV5708:BZV5715 CJR5708:CJR5715 CTN5708:CTN5715 DDJ5708:DDJ5715 DNF5708:DNF5715 DXB5708:DXB5715 EGX5708:EGX5715 EQT5708:EQT5715 FAP5708:FAP5715 FKL5708:FKL5715 FUH5708:FUH5715 GED5708:GED5715 GNZ5708:GNZ5715 GXV5708:GXV5715 HHR5708:HHR5715 HRN5708:HRN5715 IBJ5708:IBJ5715 ILF5708:ILF5715 IVB5708:IVB5715 JEX5708:JEX5715 JOT5708:JOT5715 JYP5708:JYP5715 KIL5708:KIL5715 KSH5708:KSH5715 LCD5708:LCD5715 LLZ5708:LLZ5715 LVV5708:LVV5715 MFR5708:MFR5715 MPN5708:MPN5715 MZJ5708:MZJ5715 NJF5708:NJF5715 NTB5708:NTB5715 OCX5708:OCX5715 OMT5708:OMT5715 OWP5708:OWP5715 PGL5708:PGL5715 PQH5708:PQH5715 QAD5708:QAD5715 QJZ5708:QJZ5715 QTV5708:QTV5715 RDR5708:RDR5715 RNN5708:RNN5715 RXJ5708:RXJ5715 SHF5708:SHF5715 SRB5708:SRB5715 TAX5708:TAX5715 TKT5708:TKT5715 TUP5708:TUP5715 UEL5708:UEL5715 UOH5708:UOH5715 UYD5708:UYD5715 VHZ5708:VHZ5715 VRV5708:VRV5715 WBR5708:WBR5715 WLN5708:WLN5715 WVJ5708:WVJ5715 IX5718:IX5720 ST5718:ST5720 ACP5718:ACP5720 AML5718:AML5720 AWH5718:AWH5720 BGD5718:BGD5720 BPZ5718:BPZ5720 BZV5718:BZV5720 CJR5718:CJR5720 CTN5718:CTN5720 DDJ5718:DDJ5720 DNF5718:DNF5720 DXB5718:DXB5720 EGX5718:EGX5720 EQT5718:EQT5720 FAP5718:FAP5720 FKL5718:FKL5720 FUH5718:FUH5720 GED5718:GED5720 GNZ5718:GNZ5720 GXV5718:GXV5720 HHR5718:HHR5720 HRN5718:HRN5720 IBJ5718:IBJ5720 ILF5718:ILF5720 IVB5718:IVB5720 JEX5718:JEX5720 JOT5718:JOT5720 JYP5718:JYP5720 KIL5718:KIL5720 KSH5718:KSH5720 LCD5718:LCD5720 LLZ5718:LLZ5720 LVV5718:LVV5720 MFR5718:MFR5720 MPN5718:MPN5720 MZJ5718:MZJ5720 NJF5718:NJF5720 NTB5718:NTB5720 OCX5718:OCX5720 OMT5718:OMT5720 OWP5718:OWP5720 PGL5718:PGL5720 PQH5718:PQH5720 QAD5718:QAD5720 QJZ5718:QJZ5720 QTV5718:QTV5720 RDR5718:RDR5720 RNN5718:RNN5720 RXJ5718:RXJ5720 SHF5718:SHF5720 SRB5718:SRB5720 TAX5718:TAX5720 TKT5718:TKT5720 TUP5718:TUP5720 UEL5718:UEL5720 UOH5718:UOH5720 UYD5718:UYD5720 VHZ5718:VHZ5720 VRV5718:VRV5720 WBR5718:WBR5720 WLN5718:WLN5720 WVJ5718:WVJ5720 B5718:B5720 B7539:B7542 IX7539:IX7542 ST7539:ST7542 ACP7539:ACP7542 AML7539:AML7542 AWH7539:AWH7542 BGD7539:BGD7542 BPZ7539:BPZ7542 BZV7539:BZV7542 CJR7539:CJR7542 CTN7539:CTN7542 DDJ7539:DDJ7542 DNF7539:DNF7542 DXB7539:DXB7542 EGX7539:EGX7542 EQT7539:EQT7542 FAP7539:FAP7542 FKL7539:FKL7542 FUH7539:FUH7542 GED7539:GED7542 GNZ7539:GNZ7542 GXV7539:GXV7542 HHR7539:HHR7542 HRN7539:HRN7542 IBJ7539:IBJ7542 ILF7539:ILF7542 IVB7539:IVB7542 JEX7539:JEX7542 JOT7539:JOT7542 JYP7539:JYP7542 KIL7539:KIL7542 KSH7539:KSH7542 LCD7539:LCD7542 LLZ7539:LLZ7542 LVV7539:LVV7542 MFR7539:MFR7542 MPN7539:MPN7542 MZJ7539:MZJ7542 NJF7539:NJF7542 NTB7539:NTB7542 OCX7539:OCX7542 OMT7539:OMT7542 OWP7539:OWP7542 PGL7539:PGL7542 PQH7539:PQH7542 QAD7539:QAD7542 QJZ7539:QJZ7542 QTV7539:QTV7542 RDR7539:RDR7542 RNN7539:RNN7542 RXJ7539:RXJ7542 SHF7539:SHF7542 SRB7539:SRB7542 TAX7539:TAX7542 TKT7539:TKT7542 TUP7539:TUP7542 UEL7539:UEL7542 UOH7539:UOH7542 UYD7539:UYD7542 VHZ7539:VHZ7542 VRV7539:VRV7542 WBR7539:WBR7542 WLN7539:WLN7542 WVJ7539:WVJ7542 B7895:B7899 IX7895:IX7899 ST7895:ST7899 ACP7895:ACP7899 AML7895:AML7899 AWH7895:AWH7899 BGD7895:BGD7899 BPZ7895:BPZ7899 BZV7895:BZV7899 CJR7895:CJR7899 CTN7895:CTN7899 DDJ7895:DDJ7899 DNF7895:DNF7899 DXB7895:DXB7899 EGX7895:EGX7899 EQT7895:EQT7899 FAP7895:FAP7899 FKL7895:FKL7899 FUH7895:FUH7899 GED7895:GED7899 GNZ7895:GNZ7899 GXV7895:GXV7899 HHR7895:HHR7899 HRN7895:HRN7899 IBJ7895:IBJ7899 ILF7895:ILF7899 IVB7895:IVB7899 JEX7895:JEX7899 JOT7895:JOT7899 JYP7895:JYP7899 KIL7895:KIL7899 KSH7895:KSH7899 LCD7895:LCD7899 LLZ7895:LLZ7899 LVV7895:LVV7899 MFR7895:MFR7899 MPN7895:MPN7899 MZJ7895:MZJ7899 NJF7895:NJF7899 NTB7895:NTB7899 OCX7895:OCX7899 OMT7895:OMT7899 OWP7895:OWP7899 PGL7895:PGL7899 PQH7895:PQH7899 QAD7895:QAD7899 QJZ7895:QJZ7899 QTV7895:QTV7899 RDR7895:RDR7899 RNN7895:RNN7899 RXJ7895:RXJ7899 SHF7895:SHF7899 SRB7895:SRB7899 TAX7895:TAX7899 TKT7895:TKT7899 TUP7895:TUP7899 UEL7895:UEL7899 UOH7895:UOH7899 UYD7895:UYD7899 VHZ7895:VHZ7899 VRV7895:VRV7899 WBR7895:WBR7899 WLN7895:WLN7899 WVJ7895:WVJ7899 WVJ7451:WVJ7453 B5737:B5739 IX5737:IX5739 ST5737:ST5739 ACP5737:ACP5739 AML5737:AML5739 AWH5737:AWH5739 BGD5737:BGD5739 BPZ5737:BPZ5739 BZV5737:BZV5739 CJR5737:CJR5739 CTN5737:CTN5739 DDJ5737:DDJ5739 DNF5737:DNF5739 DXB5737:DXB5739 EGX5737:EGX5739 EQT5737:EQT5739 FAP5737:FAP5739 FKL5737:FKL5739 FUH5737:FUH5739 GED5737:GED5739 GNZ5737:GNZ5739 GXV5737:GXV5739 HHR5737:HHR5739 HRN5737:HRN5739 IBJ5737:IBJ5739 ILF5737:ILF5739 IVB5737:IVB5739 JEX5737:JEX5739 JOT5737:JOT5739 JYP5737:JYP5739 KIL5737:KIL5739 KSH5737:KSH5739 LCD5737:LCD5739 LLZ5737:LLZ5739 LVV5737:LVV5739 MFR5737:MFR5739 MPN5737:MPN5739 MZJ5737:MZJ5739 NJF5737:NJF5739 NTB5737:NTB5739 OCX5737:OCX5739 OMT5737:OMT5739 OWP5737:OWP5739 PGL5737:PGL5739 PQH5737:PQH5739 QAD5737:QAD5739 QJZ5737:QJZ5739 QTV5737:QTV5739 RDR5737:RDR5739 RNN5737:RNN5739 RXJ5737:RXJ5739 SHF5737:SHF5739 SRB5737:SRB5739 TAX5737:TAX5739 TKT5737:TKT5739 TUP5737:TUP5739 UEL5737:UEL5739 UOH5737:UOH5739 UYD5737:UYD5739 VHZ5737:VHZ5739 VRV5737:VRV5739 WBR5737:WBR5739 WLN5737:WLN5739 WVJ5737:WVJ5739 B5745:B5752 IX5745:IX5752 ST5745:ST5752 ACP5745:ACP5752 AML5745:AML5752 AWH5745:AWH5752 BGD5745:BGD5752 BPZ5745:BPZ5752 BZV5745:BZV5752 CJR5745:CJR5752 CTN5745:CTN5752 DDJ5745:DDJ5752 DNF5745:DNF5752 DXB5745:DXB5752 EGX5745:EGX5752 EQT5745:EQT5752 FAP5745:FAP5752 FKL5745:FKL5752 FUH5745:FUH5752 GED5745:GED5752 GNZ5745:GNZ5752 GXV5745:GXV5752 HHR5745:HHR5752 HRN5745:HRN5752 IBJ5745:IBJ5752 ILF5745:ILF5752 IVB5745:IVB5752 JEX5745:JEX5752 JOT5745:JOT5752 JYP5745:JYP5752 KIL5745:KIL5752 KSH5745:KSH5752 LCD5745:LCD5752 LLZ5745:LLZ5752 LVV5745:LVV5752 MFR5745:MFR5752 MPN5745:MPN5752 MZJ5745:MZJ5752 NJF5745:NJF5752 NTB5745:NTB5752 OCX5745:OCX5752 OMT5745:OMT5752 OWP5745:OWP5752 PGL5745:PGL5752 PQH5745:PQH5752 QAD5745:QAD5752 QJZ5745:QJZ5752 QTV5745:QTV5752 RDR5745:RDR5752 RNN5745:RNN5752 RXJ5745:RXJ5752 SHF5745:SHF5752 SRB5745:SRB5752 TAX5745:TAX5752 TKT5745:TKT5752 TUP5745:TUP5752 UEL5745:UEL5752 UOH5745:UOH5752 UYD5745:UYD5752 VHZ5745:VHZ5752 VRV5745:VRV5752 WBR5745:WBR5752 WLN5745:WLN5752 WVJ5745:WVJ5752 B5755:B5759 IX5755:IX5759 ST5755:ST5759 ACP5755:ACP5759 AML5755:AML5759 AWH5755:AWH5759 BGD5755:BGD5759 BPZ5755:BPZ5759 BZV5755:BZV5759 CJR5755:CJR5759 CTN5755:CTN5759 DDJ5755:DDJ5759 DNF5755:DNF5759 DXB5755:DXB5759 EGX5755:EGX5759 EQT5755:EQT5759 FAP5755:FAP5759 FKL5755:FKL5759 FUH5755:FUH5759 GED5755:GED5759 GNZ5755:GNZ5759 GXV5755:GXV5759 HHR5755:HHR5759 HRN5755:HRN5759 IBJ5755:IBJ5759 ILF5755:ILF5759 IVB5755:IVB5759 JEX5755:JEX5759 JOT5755:JOT5759 JYP5755:JYP5759 KIL5755:KIL5759 KSH5755:KSH5759 LCD5755:LCD5759 LLZ5755:LLZ5759 LVV5755:LVV5759 MFR5755:MFR5759 MPN5755:MPN5759 MZJ5755:MZJ5759 NJF5755:NJF5759 NTB5755:NTB5759 OCX5755:OCX5759 OMT5755:OMT5759 OWP5755:OWP5759 PGL5755:PGL5759 PQH5755:PQH5759 QAD5755:QAD5759 QJZ5755:QJZ5759 QTV5755:QTV5759 RDR5755:RDR5759 RNN5755:RNN5759 RXJ5755:RXJ5759 SHF5755:SHF5759 SRB5755:SRB5759 TAX5755:TAX5759 TKT5755:TKT5759 TUP5755:TUP5759 UEL5755:UEL5759 UOH5755:UOH5759 UYD5755:UYD5759 VHZ5755:VHZ5759 VRV5755:VRV5759 WBR5755:WBR5759 WLN5755:WLN5759 WVJ5755:WVJ5759 B7183:B7185 IX7183:IX7185 ST7183:ST7185 ACP7183:ACP7185 AML7183:AML7185 AWH7183:AWH7185 BGD7183:BGD7185 BPZ7183:BPZ7185 BZV7183:BZV7185 CJR7183:CJR7185 CTN7183:CTN7185 DDJ7183:DDJ7185 DNF7183:DNF7185 DXB7183:DXB7185 EGX7183:EGX7185 EQT7183:EQT7185 FAP7183:FAP7185 FKL7183:FKL7185 FUH7183:FUH7185 GED7183:GED7185 GNZ7183:GNZ7185 GXV7183:GXV7185 HHR7183:HHR7185 HRN7183:HRN7185 IBJ7183:IBJ7185 ILF7183:ILF7185 IVB7183:IVB7185 JEX7183:JEX7185 JOT7183:JOT7185 JYP7183:JYP7185 KIL7183:KIL7185 KSH7183:KSH7185 LCD7183:LCD7185 LLZ7183:LLZ7185 LVV7183:LVV7185 MFR7183:MFR7185 MPN7183:MPN7185 MZJ7183:MZJ7185 NJF7183:NJF7185 NTB7183:NTB7185 OCX7183:OCX7185 OMT7183:OMT7185 OWP7183:OWP7185 PGL7183:PGL7185 PQH7183:PQH7185 QAD7183:QAD7185 QJZ7183:QJZ7185 QTV7183:QTV7185 RDR7183:RDR7185 RNN7183:RNN7185 RXJ7183:RXJ7185 SHF7183:SHF7185 SRB7183:SRB7185 TAX7183:TAX7185 TKT7183:TKT7185 TUP7183:TUP7185 UEL7183:UEL7185 UOH7183:UOH7185 UYD7183:UYD7185 VHZ7183:VHZ7185 VRV7183:VRV7185 WBR7183:WBR7185 WLN7183:WLN7185 WVJ7183:WVJ7185 B7189 IX7189 ST7189 ACP7189 AML7189 AWH7189 BGD7189 BPZ7189 BZV7189 CJR7189 CTN7189 DDJ7189 DNF7189 DXB7189 EGX7189 EQT7189 FAP7189 FKL7189 FUH7189 GED7189 GNZ7189 GXV7189 HHR7189 HRN7189 IBJ7189 ILF7189 IVB7189 JEX7189 JOT7189 JYP7189 KIL7189 KSH7189 LCD7189 LLZ7189 LVV7189 MFR7189 MPN7189 MZJ7189 NJF7189 NTB7189 OCX7189 OMT7189 OWP7189 PGL7189 PQH7189 QAD7189 QJZ7189 QTV7189 RDR7189 RNN7189 RXJ7189 SHF7189 SRB7189 TAX7189 TKT7189 TUP7189 UEL7189 UOH7189 UYD7189 VHZ7189 VRV7189 WBR7189 WLN7189 WVJ7189 B7217:B7219 IX7217:IX7219 ST7217:ST7219 ACP7217:ACP7219 AML7217:AML7219 AWH7217:AWH7219 BGD7217:BGD7219 BPZ7217:BPZ7219 BZV7217:BZV7219 CJR7217:CJR7219 CTN7217:CTN7219 DDJ7217:DDJ7219 DNF7217:DNF7219 DXB7217:DXB7219 EGX7217:EGX7219 EQT7217:EQT7219 FAP7217:FAP7219 FKL7217:FKL7219 FUH7217:FUH7219 GED7217:GED7219 GNZ7217:GNZ7219 GXV7217:GXV7219 HHR7217:HHR7219 HRN7217:HRN7219 IBJ7217:IBJ7219 ILF7217:ILF7219 IVB7217:IVB7219 JEX7217:JEX7219 JOT7217:JOT7219 JYP7217:JYP7219 KIL7217:KIL7219 KSH7217:KSH7219 LCD7217:LCD7219 LLZ7217:LLZ7219 LVV7217:LVV7219 MFR7217:MFR7219 MPN7217:MPN7219 MZJ7217:MZJ7219 NJF7217:NJF7219 NTB7217:NTB7219 OCX7217:OCX7219 OMT7217:OMT7219 OWP7217:OWP7219 PGL7217:PGL7219 PQH7217:PQH7219 QAD7217:QAD7219 QJZ7217:QJZ7219 QTV7217:QTV7219 RDR7217:RDR7219 RNN7217:RNN7219 RXJ7217:RXJ7219 SHF7217:SHF7219 SRB7217:SRB7219 TAX7217:TAX7219 TKT7217:TKT7219 TUP7217:TUP7219 UEL7217:UEL7219 UOH7217:UOH7219 UYD7217:UYD7219 VHZ7217:VHZ7219 VRV7217:VRV7219 WBR7217:WBR7219 WLN7217:WLN7219 WVJ7217:WVJ7219 B7605:B7607 IX7605:IX7607 ST7605:ST7607 ACP7605:ACP7607 AML7605:AML7607 AWH7605:AWH7607 BGD7605:BGD7607 BPZ7605:BPZ7607 BZV7605:BZV7607 CJR7605:CJR7607 CTN7605:CTN7607 DDJ7605:DDJ7607 DNF7605:DNF7607 DXB7605:DXB7607 EGX7605:EGX7607 EQT7605:EQT7607 FAP7605:FAP7607 FKL7605:FKL7607 FUH7605:FUH7607 GED7605:GED7607 GNZ7605:GNZ7607 GXV7605:GXV7607 HHR7605:HHR7607 HRN7605:HRN7607 IBJ7605:IBJ7607 ILF7605:ILF7607 IVB7605:IVB7607 JEX7605:JEX7607 JOT7605:JOT7607 JYP7605:JYP7607 KIL7605:KIL7607 KSH7605:KSH7607 LCD7605:LCD7607 LLZ7605:LLZ7607 LVV7605:LVV7607 MFR7605:MFR7607 MPN7605:MPN7607 MZJ7605:MZJ7607 NJF7605:NJF7607 NTB7605:NTB7607 OCX7605:OCX7607 OMT7605:OMT7607 OWP7605:OWP7607 PGL7605:PGL7607 PQH7605:PQH7607 QAD7605:QAD7607 QJZ7605:QJZ7607 QTV7605:QTV7607 RDR7605:RDR7607 RNN7605:RNN7607 RXJ7605:RXJ7607 SHF7605:SHF7607 SRB7605:SRB7607 TAX7605:TAX7607 TKT7605:TKT7607 TUP7605:TUP7607 UEL7605:UEL7607 UOH7605:UOH7607 UYD7605:UYD7607 VHZ7605:VHZ7607 VRV7605:VRV7607 WBR7605:WBR7607 WLN7605:WLN7607 WVJ7605:WVJ7607 B7308 IX7308 ST7308 ACP7308 AML7308 AWH7308 BGD7308 BPZ7308 BZV7308 CJR7308 CTN7308 DDJ7308 DNF7308 DXB7308 EGX7308 EQT7308 FAP7308 FKL7308 FUH7308 GED7308 GNZ7308 GXV7308 HHR7308 HRN7308 IBJ7308 ILF7308 IVB7308 JEX7308 JOT7308 JYP7308 KIL7308 KSH7308 LCD7308 LLZ7308 LVV7308 MFR7308 MPN7308 MZJ7308 NJF7308 NTB7308 OCX7308 OMT7308 OWP7308 PGL7308 PQH7308 QAD7308 QJZ7308 QTV7308 RDR7308 RNN7308 RXJ7308 SHF7308 SRB7308 TAX7308 TKT7308 TUP7308 UEL7308 UOH7308 UYD7308 VHZ7308 VRV7308 WBR7308 WLN7308 WVJ7308 B7333:B7335 IX7333:IX7335 ST7333:ST7335 ACP7333:ACP7335 AML7333:AML7335 AWH7333:AWH7335 BGD7333:BGD7335 BPZ7333:BPZ7335 BZV7333:BZV7335 CJR7333:CJR7335 CTN7333:CTN7335 DDJ7333:DDJ7335 DNF7333:DNF7335 DXB7333:DXB7335 EGX7333:EGX7335 EQT7333:EQT7335 FAP7333:FAP7335 FKL7333:FKL7335 FUH7333:FUH7335 GED7333:GED7335 GNZ7333:GNZ7335 GXV7333:GXV7335 HHR7333:HHR7335 HRN7333:HRN7335 IBJ7333:IBJ7335 ILF7333:ILF7335 IVB7333:IVB7335 JEX7333:JEX7335 JOT7333:JOT7335 JYP7333:JYP7335 KIL7333:KIL7335 KSH7333:KSH7335 LCD7333:LCD7335 LLZ7333:LLZ7335 LVV7333:LVV7335 MFR7333:MFR7335 MPN7333:MPN7335 MZJ7333:MZJ7335 NJF7333:NJF7335 NTB7333:NTB7335 OCX7333:OCX7335 OMT7333:OMT7335 OWP7333:OWP7335 PGL7333:PGL7335 PQH7333:PQH7335 QAD7333:QAD7335 QJZ7333:QJZ7335 QTV7333:QTV7335 RDR7333:RDR7335 RNN7333:RNN7335 RXJ7333:RXJ7335 SHF7333:SHF7335" xr:uid="{00000000-0002-0000-0300-000018000000}">
      <formula1>$B$3:$B$25</formula1>
    </dataValidation>
    <dataValidation type="list" allowBlank="1" showInputMessage="1" showErrorMessage="1" sqref="K1636 JG1636 TC1636 ACY1636 AMU1636 AWQ1636 BGM1636 BQI1636 CAE1636 CKA1636 CTW1636 DDS1636 DNO1636 DXK1636 EHG1636 ERC1636 FAY1636 FKU1636 FUQ1636 GEM1636 GOI1636 GYE1636 HIA1636 HRW1636 IBS1636 ILO1636 IVK1636 JFG1636 JPC1636 JYY1636 KIU1636 KSQ1636 LCM1636 LMI1636 LWE1636 MGA1636 MPW1636 MZS1636 NJO1636 NTK1636 ODG1636 ONC1636 OWY1636 PGU1636 PQQ1636 QAM1636 QKI1636 QUE1636 REA1636 RNW1636 RXS1636 SHO1636 SRK1636 TBG1636 TLC1636 TUY1636 UEU1636 UOQ1636 UYM1636 VII1636 VSE1636 WCA1636 WLW1636 WVS1636 K1712 JG1712 TC1712 ACY1712 AMU1712 AWQ1712 BGM1712 BQI1712 CAE1712 CKA1712 CTW1712 DDS1712 DNO1712 DXK1712 EHG1712 ERC1712 FAY1712 FKU1712 FUQ1712 GEM1712 GOI1712 GYE1712 HIA1712 HRW1712 IBS1712 ILO1712 IVK1712 JFG1712 JPC1712 JYY1712 KIU1712 KSQ1712 LCM1712 LMI1712 LWE1712 MGA1712 MPW1712 MZS1712 NJO1712 NTK1712 ODG1712 ONC1712 OWY1712 PGU1712 PQQ1712 QAM1712 QKI1712 QUE1712 REA1712 RNW1712 RXS1712 SHO1712 SRK1712 TBG1712 TLC1712 TUY1712 UEU1712 UOQ1712 UYM1712 VII1712 VSE1712 WCA1712 WLW1712 WVS1712 K2174:K2175 JG2174:JG2175 TC2174:TC2175 ACY2174:ACY2175 AMU2174:AMU2175 AWQ2174:AWQ2175 BGM2174:BGM2175 BQI2174:BQI2175 CAE2174:CAE2175 CKA2174:CKA2175 CTW2174:CTW2175 DDS2174:DDS2175 DNO2174:DNO2175 DXK2174:DXK2175 EHG2174:EHG2175 ERC2174:ERC2175 FAY2174:FAY2175 FKU2174:FKU2175 FUQ2174:FUQ2175 GEM2174:GEM2175 GOI2174:GOI2175 GYE2174:GYE2175 HIA2174:HIA2175 HRW2174:HRW2175 IBS2174:IBS2175 ILO2174:ILO2175 IVK2174:IVK2175 JFG2174:JFG2175 JPC2174:JPC2175 JYY2174:JYY2175 KIU2174:KIU2175 KSQ2174:KSQ2175 LCM2174:LCM2175 LMI2174:LMI2175 LWE2174:LWE2175 MGA2174:MGA2175 MPW2174:MPW2175 MZS2174:MZS2175 NJO2174:NJO2175 NTK2174:NTK2175 ODG2174:ODG2175 ONC2174:ONC2175 OWY2174:OWY2175 PGU2174:PGU2175 PQQ2174:PQQ2175 QAM2174:QAM2175 QKI2174:QKI2175 QUE2174:QUE2175 REA2174:REA2175 RNW2174:RNW2175 RXS2174:RXS2175 SHO2174:SHO2175 SRK2174:SRK2175 TBG2174:TBG2175 TLC2174:TLC2175 TUY2174:TUY2175 UEU2174:UEU2175 UOQ2174:UOQ2175 UYM2174:UYM2175 VII2174:VII2175 VSE2174:VSE2175 WCA2174:WCA2175 WLW2174:WLW2175 WVS2174:WVS2175 K7975:K7978 JG7975:JG7978 TC7975:TC7978 ACY7975:ACY7978 AMU7975:AMU7978 AWQ7975:AWQ7978 BGM7975:BGM7978 BQI7975:BQI7978 CAE7975:CAE7978 CKA7975:CKA7978 CTW7975:CTW7978 DDS7975:DDS7978 DNO7975:DNO7978 DXK7975:DXK7978 EHG7975:EHG7978 ERC7975:ERC7978 FAY7975:FAY7978 FKU7975:FKU7978 FUQ7975:FUQ7978 GEM7975:GEM7978 GOI7975:GOI7978 GYE7975:GYE7978 HIA7975:HIA7978 HRW7975:HRW7978 IBS7975:IBS7978 ILO7975:ILO7978 IVK7975:IVK7978 JFG7975:JFG7978 JPC7975:JPC7978 JYY7975:JYY7978 KIU7975:KIU7978 KSQ7975:KSQ7978 LCM7975:LCM7978 LMI7975:LMI7978 LWE7975:LWE7978 MGA7975:MGA7978 MPW7975:MPW7978 MZS7975:MZS7978 NJO7975:NJO7978 NTK7975:NTK7978 ODG7975:ODG7978 ONC7975:ONC7978 OWY7975:OWY7978 PGU7975:PGU7978 PQQ7975:PQQ7978 QAM7975:QAM7978 QKI7975:QKI7978 QUE7975:QUE7978 REA7975:REA7978 RNW7975:RNW7978 RXS7975:RXS7978 SHO7975:SHO7978 SRK7975:SRK7978 TBG7975:TBG7978 TLC7975:TLC7978 TUY7975:TUY7978 UEU7975:UEU7978 UOQ7975:UOQ7978 UYM7975:UYM7978 VII7975:VII7978 VSE7975:VSE7978 WCA7975:WCA7978 WLW7975:WLW7978 WVS7975:WVS7978 K8004:K8006 JG8004:JG8006 TC8004:TC8006 ACY8004:ACY8006 AMU8004:AMU8006 AWQ8004:AWQ8006 BGM8004:BGM8006 BQI8004:BQI8006 CAE8004:CAE8006 CKA8004:CKA8006 CTW8004:CTW8006 DDS8004:DDS8006 DNO8004:DNO8006 DXK8004:DXK8006 EHG8004:EHG8006 ERC8004:ERC8006 FAY8004:FAY8006 FKU8004:FKU8006 FUQ8004:FUQ8006 GEM8004:GEM8006 GOI8004:GOI8006 GYE8004:GYE8006 HIA8004:HIA8006 HRW8004:HRW8006 IBS8004:IBS8006 ILO8004:ILO8006 IVK8004:IVK8006 JFG8004:JFG8006 JPC8004:JPC8006 JYY8004:JYY8006 KIU8004:KIU8006 KSQ8004:KSQ8006 LCM8004:LCM8006 LMI8004:LMI8006 LWE8004:LWE8006 MGA8004:MGA8006 MPW8004:MPW8006 MZS8004:MZS8006 NJO8004:NJO8006 NTK8004:NTK8006 ODG8004:ODG8006 ONC8004:ONC8006 OWY8004:OWY8006 PGU8004:PGU8006 PQQ8004:PQQ8006 QAM8004:QAM8006 QKI8004:QKI8006 QUE8004:QUE8006 REA8004:REA8006 RNW8004:RNW8006 RXS8004:RXS8006 SHO8004:SHO8006 SRK8004:SRK8006 TBG8004:TBG8006 TLC8004:TLC8006 TUY8004:TUY8006 UEU8004:UEU8006 UOQ8004:UOQ8006 UYM8004:UYM8006 VII8004:VII8006 VSE8004:VSE8006 WCA8004:WCA8006 WLW8004:WLW8006 WVS8004:WVS8006 K2846 K2945:K2951 JG2945:JG2951 TC2945:TC2951 ACY2945:ACY2951 AMU2945:AMU2951 AWQ2945:AWQ2951 BGM2945:BGM2951 BQI2945:BQI2951 CAE2945:CAE2951 CKA2945:CKA2951 CTW2945:CTW2951 DDS2945:DDS2951 DNO2945:DNO2951 DXK2945:DXK2951 EHG2945:EHG2951 ERC2945:ERC2951 FAY2945:FAY2951 FKU2945:FKU2951 FUQ2945:FUQ2951 GEM2945:GEM2951 GOI2945:GOI2951 GYE2945:GYE2951 HIA2945:HIA2951 HRW2945:HRW2951 IBS2945:IBS2951 ILO2945:ILO2951 IVK2945:IVK2951 JFG2945:JFG2951 JPC2945:JPC2951 JYY2945:JYY2951 KIU2945:KIU2951 KSQ2945:KSQ2951 LCM2945:LCM2951 LMI2945:LMI2951 LWE2945:LWE2951 MGA2945:MGA2951 MPW2945:MPW2951 MZS2945:MZS2951 NJO2945:NJO2951 NTK2945:NTK2951 ODG2945:ODG2951 ONC2945:ONC2951 OWY2945:OWY2951 PGU2945:PGU2951 PQQ2945:PQQ2951 QAM2945:QAM2951 QKI2945:QKI2951 QUE2945:QUE2951 REA2945:REA2951 RNW2945:RNW2951 RXS2945:RXS2951 SHO2945:SHO2951 SRK2945:SRK2951 TBG2945:TBG2951 TLC2945:TLC2951 TUY2945:TUY2951 UEU2945:UEU2951 UOQ2945:UOQ2951 UYM2945:UYM2951 VII2945:VII2951 VSE2945:VSE2951 WCA2945:WCA2951 WLW2945:WLW2951 WVS2945:WVS2951 K3692 JG3692 TC3692 ACY3692 AMU3692 AWQ3692 BGM3692 BQI3692 CAE3692 CKA3692 CTW3692 DDS3692 DNO3692 DXK3692 EHG3692 ERC3692 FAY3692 FKU3692 FUQ3692 GEM3692 GOI3692 GYE3692 HIA3692 HRW3692 IBS3692 ILO3692 IVK3692 JFG3692 JPC3692 JYY3692 KIU3692 KSQ3692 LCM3692 LMI3692 LWE3692 MGA3692 MPW3692 MZS3692 NJO3692 NTK3692 ODG3692 ONC3692 OWY3692 PGU3692 PQQ3692 QAM3692 QKI3692 QUE3692 REA3692 RNW3692 RXS3692 SHO3692 SRK3692 TBG3692 TLC3692 TUY3692 UEU3692 UOQ3692 UYM3692 VII3692 VSE3692 WCA3692 WLW3692 WVS3692 K3929:K3933 JG3929:JG3933 TC3929:TC3933 ACY3929:ACY3933 AMU3929:AMU3933 AWQ3929:AWQ3933 BGM3929:BGM3933 BQI3929:BQI3933 CAE3929:CAE3933 CKA3929:CKA3933 CTW3929:CTW3933 DDS3929:DDS3933 DNO3929:DNO3933 DXK3929:DXK3933 EHG3929:EHG3933 ERC3929:ERC3933 FAY3929:FAY3933 FKU3929:FKU3933 FUQ3929:FUQ3933 GEM3929:GEM3933 GOI3929:GOI3933 GYE3929:GYE3933 HIA3929:HIA3933 HRW3929:HRW3933 IBS3929:IBS3933 ILO3929:ILO3933 IVK3929:IVK3933 JFG3929:JFG3933 JPC3929:JPC3933 JYY3929:JYY3933 KIU3929:KIU3933 KSQ3929:KSQ3933 LCM3929:LCM3933 LMI3929:LMI3933 LWE3929:LWE3933 MGA3929:MGA3933 MPW3929:MPW3933 MZS3929:MZS3933 NJO3929:NJO3933 NTK3929:NTK3933 ODG3929:ODG3933 ONC3929:ONC3933 OWY3929:OWY3933 PGU3929:PGU3933 PQQ3929:PQQ3933 QAM3929:QAM3933 QKI3929:QKI3933 QUE3929:QUE3933 REA3929:REA3933 RNW3929:RNW3933 RXS3929:RXS3933 SHO3929:SHO3933 SRK3929:SRK3933 TBG3929:TBG3933 TLC3929:TLC3933 TUY3929:TUY3933 UEU3929:UEU3933 UOQ3929:UOQ3933 UYM3929:UYM3933 VII3929:VII3933 VSE3929:VSE3933 WCA3929:WCA3933 WLW3929:WLW3933 WVS3929:WVS3933 K4050:K4052 JG4050:JG4052 TC4050:TC4052 ACY4050:ACY4052 AMU4050:AMU4052 AWQ4050:AWQ4052 BGM4050:BGM4052 BQI4050:BQI4052 CAE4050:CAE4052 CKA4050:CKA4052 CTW4050:CTW4052 DDS4050:DDS4052 DNO4050:DNO4052 DXK4050:DXK4052 EHG4050:EHG4052 ERC4050:ERC4052 FAY4050:FAY4052 FKU4050:FKU4052 FUQ4050:FUQ4052 GEM4050:GEM4052 GOI4050:GOI4052 GYE4050:GYE4052 HIA4050:HIA4052 HRW4050:HRW4052 IBS4050:IBS4052 ILO4050:ILO4052 IVK4050:IVK4052 JFG4050:JFG4052 JPC4050:JPC4052 JYY4050:JYY4052 KIU4050:KIU4052 KSQ4050:KSQ4052 LCM4050:LCM4052 LMI4050:LMI4052 LWE4050:LWE4052 MGA4050:MGA4052 MPW4050:MPW4052 MZS4050:MZS4052 NJO4050:NJO4052 NTK4050:NTK4052 ODG4050:ODG4052 ONC4050:ONC4052 OWY4050:OWY4052 PGU4050:PGU4052 PQQ4050:PQQ4052 QAM4050:QAM4052 QKI4050:QKI4052 QUE4050:QUE4052 REA4050:REA4052 RNW4050:RNW4052 RXS4050:RXS4052 SHO4050:SHO4052 SRK4050:SRK4052 TBG4050:TBG4052 TLC4050:TLC4052 TUY4050:TUY4052 UEU4050:UEU4052 UOQ4050:UOQ4052 UYM4050:UYM4052 VII4050:VII4052 VSE4050:VSE4052 WCA4050:WCA4052 WLW4050:WLW4052 WVS4050:WVS4052 K4145:K4151 JG4145:JG4151 TC4145:TC4151 ACY4145:ACY4151 AMU4145:AMU4151 AWQ4145:AWQ4151 BGM4145:BGM4151 BQI4145:BQI4151 CAE4145:CAE4151 CKA4145:CKA4151 CTW4145:CTW4151 DDS4145:DDS4151 DNO4145:DNO4151 DXK4145:DXK4151 EHG4145:EHG4151 ERC4145:ERC4151 FAY4145:FAY4151 FKU4145:FKU4151 FUQ4145:FUQ4151 GEM4145:GEM4151 GOI4145:GOI4151 GYE4145:GYE4151 HIA4145:HIA4151 HRW4145:HRW4151 IBS4145:IBS4151 ILO4145:ILO4151 IVK4145:IVK4151 JFG4145:JFG4151 JPC4145:JPC4151 JYY4145:JYY4151 KIU4145:KIU4151 KSQ4145:KSQ4151 LCM4145:LCM4151 LMI4145:LMI4151 LWE4145:LWE4151 MGA4145:MGA4151 MPW4145:MPW4151 MZS4145:MZS4151 NJO4145:NJO4151 NTK4145:NTK4151 ODG4145:ODG4151 ONC4145:ONC4151 OWY4145:OWY4151 PGU4145:PGU4151 PQQ4145:PQQ4151 QAM4145:QAM4151 QKI4145:QKI4151 QUE4145:QUE4151 REA4145:REA4151 RNW4145:RNW4151 RXS4145:RXS4151 SHO4145:SHO4151 SRK4145:SRK4151 TBG4145:TBG4151 TLC4145:TLC4151 TUY4145:TUY4151 UEU4145:UEU4151 UOQ4145:UOQ4151 UYM4145:UYM4151 VII4145:VII4151 VSE4145:VSE4151 WCA4145:WCA4151 WLW4145:WLW4151 WVS4145:WVS4151 K4307:K4310 JG4307:JG4310 TC4307:TC4310 ACY4307:ACY4310 AMU4307:AMU4310 AWQ4307:AWQ4310 BGM4307:BGM4310 BQI4307:BQI4310 CAE4307:CAE4310 CKA4307:CKA4310 CTW4307:CTW4310 DDS4307:DDS4310 DNO4307:DNO4310 DXK4307:DXK4310 EHG4307:EHG4310 ERC4307:ERC4310 FAY4307:FAY4310 FKU4307:FKU4310 FUQ4307:FUQ4310 GEM4307:GEM4310 GOI4307:GOI4310 GYE4307:GYE4310 HIA4307:HIA4310 HRW4307:HRW4310 IBS4307:IBS4310 ILO4307:ILO4310 IVK4307:IVK4310 JFG4307:JFG4310 JPC4307:JPC4310 JYY4307:JYY4310 KIU4307:KIU4310 KSQ4307:KSQ4310 LCM4307:LCM4310 LMI4307:LMI4310 LWE4307:LWE4310 MGA4307:MGA4310 MPW4307:MPW4310 MZS4307:MZS4310 NJO4307:NJO4310 NTK4307:NTK4310 ODG4307:ODG4310 ONC4307:ONC4310 OWY4307:OWY4310 PGU4307:PGU4310 PQQ4307:PQQ4310 QAM4307:QAM4310 QKI4307:QKI4310 QUE4307:QUE4310 REA4307:REA4310 RNW4307:RNW4310 RXS4307:RXS4310 SHO4307:SHO4310 SRK4307:SRK4310 TBG4307:TBG4310 TLC4307:TLC4310 TUY4307:TUY4310 UEU4307:UEU4310 UOQ4307:UOQ4310 UYM4307:UYM4310 VII4307:VII4310 VSE4307:VSE4310 WCA4307:WCA4310 WLW4307:WLW4310 WVS4307:WVS4310 K4396:K4398 JG4396:JG4398 TC4396:TC4398 ACY4396:ACY4398 AMU4396:AMU4398 AWQ4396:AWQ4398 BGM4396:BGM4398 BQI4396:BQI4398 CAE4396:CAE4398 CKA4396:CKA4398 CTW4396:CTW4398 DDS4396:DDS4398 DNO4396:DNO4398 DXK4396:DXK4398 EHG4396:EHG4398 ERC4396:ERC4398 FAY4396:FAY4398 FKU4396:FKU4398 FUQ4396:FUQ4398 GEM4396:GEM4398 GOI4396:GOI4398 GYE4396:GYE4398 HIA4396:HIA4398 HRW4396:HRW4398 IBS4396:IBS4398 ILO4396:ILO4398 IVK4396:IVK4398 JFG4396:JFG4398 JPC4396:JPC4398 JYY4396:JYY4398 KIU4396:KIU4398 KSQ4396:KSQ4398 LCM4396:LCM4398 LMI4396:LMI4398 LWE4396:LWE4398 MGA4396:MGA4398 MPW4396:MPW4398 MZS4396:MZS4398 NJO4396:NJO4398 NTK4396:NTK4398 ODG4396:ODG4398 ONC4396:ONC4398 OWY4396:OWY4398 PGU4396:PGU4398 PQQ4396:PQQ4398 QAM4396:QAM4398 QKI4396:QKI4398 QUE4396:QUE4398 REA4396:REA4398 RNW4396:RNW4398 RXS4396:RXS4398 SHO4396:SHO4398 SRK4396:SRK4398 TBG4396:TBG4398 TLC4396:TLC4398 TUY4396:TUY4398 UEU4396:UEU4398 UOQ4396:UOQ4398 UYM4396:UYM4398 VII4396:VII4398 VSE4396:VSE4398 WCA4396:WCA4398 WLW4396:WLW4398 WVS4396:WVS4398 K4467:K4470 JG4467:JG4470 TC4467:TC4470 ACY4467:ACY4470 AMU4467:AMU4470 AWQ4467:AWQ4470 BGM4467:BGM4470 BQI4467:BQI4470 CAE4467:CAE4470 CKA4467:CKA4470 CTW4467:CTW4470 DDS4467:DDS4470 DNO4467:DNO4470 DXK4467:DXK4470 EHG4467:EHG4470 ERC4467:ERC4470 FAY4467:FAY4470 FKU4467:FKU4470 FUQ4467:FUQ4470 GEM4467:GEM4470 GOI4467:GOI4470 GYE4467:GYE4470 HIA4467:HIA4470 HRW4467:HRW4470 IBS4467:IBS4470 ILO4467:ILO4470 IVK4467:IVK4470 JFG4467:JFG4470 JPC4467:JPC4470 JYY4467:JYY4470 KIU4467:KIU4470 KSQ4467:KSQ4470 LCM4467:LCM4470 LMI4467:LMI4470 LWE4467:LWE4470 MGA4467:MGA4470 MPW4467:MPW4470 MZS4467:MZS4470 NJO4467:NJO4470 NTK4467:NTK4470 ODG4467:ODG4470 ONC4467:ONC4470 OWY4467:OWY4470 PGU4467:PGU4470 PQQ4467:PQQ4470 QAM4467:QAM4470 QKI4467:QKI4470 QUE4467:QUE4470 REA4467:REA4470 RNW4467:RNW4470 RXS4467:RXS4470 SHO4467:SHO4470 SRK4467:SRK4470 TBG4467:TBG4470 TLC4467:TLC4470 TUY4467:TUY4470 UEU4467:UEU4470 UOQ4467:UOQ4470 UYM4467:UYM4470 VII4467:VII4470 VSE4467:VSE4470 WCA4467:WCA4470 WLW4467:WLW4470 WVS4467:WVS4470 K4523:K4525 JG4523:JG4525 TC4523:TC4525 ACY4523:ACY4525 AMU4523:AMU4525 AWQ4523:AWQ4525 BGM4523:BGM4525 BQI4523:BQI4525 CAE4523:CAE4525 CKA4523:CKA4525 CTW4523:CTW4525 DDS4523:DDS4525 DNO4523:DNO4525 DXK4523:DXK4525 EHG4523:EHG4525 ERC4523:ERC4525 FAY4523:FAY4525 FKU4523:FKU4525 FUQ4523:FUQ4525 GEM4523:GEM4525 GOI4523:GOI4525 GYE4523:GYE4525 HIA4523:HIA4525 HRW4523:HRW4525 IBS4523:IBS4525 ILO4523:ILO4525 IVK4523:IVK4525 JFG4523:JFG4525 JPC4523:JPC4525 JYY4523:JYY4525 KIU4523:KIU4525 KSQ4523:KSQ4525 LCM4523:LCM4525 LMI4523:LMI4525 LWE4523:LWE4525 MGA4523:MGA4525 MPW4523:MPW4525 MZS4523:MZS4525 NJO4523:NJO4525 NTK4523:NTK4525 ODG4523:ODG4525 ONC4523:ONC4525 OWY4523:OWY4525 PGU4523:PGU4525 PQQ4523:PQQ4525 QAM4523:QAM4525 QKI4523:QKI4525 QUE4523:QUE4525 REA4523:REA4525 RNW4523:RNW4525 RXS4523:RXS4525 SHO4523:SHO4525 SRK4523:SRK4525 TBG4523:TBG4525 TLC4523:TLC4525 TUY4523:TUY4525 UEU4523:UEU4525 UOQ4523:UOQ4525 UYM4523:UYM4525 VII4523:VII4525 VSE4523:VSE4525 WCA4523:WCA4525 WLW4523:WLW4525 WVS4523:WVS4525 K4613:K4615 JG4613:JG4615 TC4613:TC4615 ACY4613:ACY4615 AMU4613:AMU4615 AWQ4613:AWQ4615 BGM4613:BGM4615 BQI4613:BQI4615 CAE4613:CAE4615 CKA4613:CKA4615 CTW4613:CTW4615 DDS4613:DDS4615 DNO4613:DNO4615 DXK4613:DXK4615 EHG4613:EHG4615 ERC4613:ERC4615 FAY4613:FAY4615 FKU4613:FKU4615 FUQ4613:FUQ4615 GEM4613:GEM4615 GOI4613:GOI4615 GYE4613:GYE4615 HIA4613:HIA4615 HRW4613:HRW4615 IBS4613:IBS4615 ILO4613:ILO4615 IVK4613:IVK4615 JFG4613:JFG4615 JPC4613:JPC4615 JYY4613:JYY4615 KIU4613:KIU4615 KSQ4613:KSQ4615 LCM4613:LCM4615 LMI4613:LMI4615 LWE4613:LWE4615 MGA4613:MGA4615 MPW4613:MPW4615 MZS4613:MZS4615 NJO4613:NJO4615 NTK4613:NTK4615 ODG4613:ODG4615 ONC4613:ONC4615 OWY4613:OWY4615 PGU4613:PGU4615 PQQ4613:PQQ4615 QAM4613:QAM4615 QKI4613:QKI4615 QUE4613:QUE4615 REA4613:REA4615 RNW4613:RNW4615 RXS4613:RXS4615 SHO4613:SHO4615 SRK4613:SRK4615 TBG4613:TBG4615 TLC4613:TLC4615 TUY4613:TUY4615 UEU4613:UEU4615 UOQ4613:UOQ4615 UYM4613:UYM4615 VII4613:VII4615 VSE4613:VSE4615 WCA4613:WCA4615 WLW4613:WLW4615 WVS4613:WVS4615 K4725:K4730 JG4725:JG4730 TC4725:TC4730 ACY4725:ACY4730 AMU4725:AMU4730 AWQ4725:AWQ4730 BGM4725:BGM4730 BQI4725:BQI4730 CAE4725:CAE4730 CKA4725:CKA4730 CTW4725:CTW4730 DDS4725:DDS4730 DNO4725:DNO4730 DXK4725:DXK4730 EHG4725:EHG4730 ERC4725:ERC4730 FAY4725:FAY4730 FKU4725:FKU4730 FUQ4725:FUQ4730 GEM4725:GEM4730 GOI4725:GOI4730 GYE4725:GYE4730 HIA4725:HIA4730 HRW4725:HRW4730 IBS4725:IBS4730 ILO4725:ILO4730 IVK4725:IVK4730 JFG4725:JFG4730 JPC4725:JPC4730 JYY4725:JYY4730 KIU4725:KIU4730 KSQ4725:KSQ4730 LCM4725:LCM4730 LMI4725:LMI4730 LWE4725:LWE4730 MGA4725:MGA4730 MPW4725:MPW4730 MZS4725:MZS4730 NJO4725:NJO4730 NTK4725:NTK4730 ODG4725:ODG4730 ONC4725:ONC4730 OWY4725:OWY4730 PGU4725:PGU4730 PQQ4725:PQQ4730 QAM4725:QAM4730 QKI4725:QKI4730 QUE4725:QUE4730 REA4725:REA4730 RNW4725:RNW4730 RXS4725:RXS4730 SHO4725:SHO4730 SRK4725:SRK4730 TBG4725:TBG4730 TLC4725:TLC4730 TUY4725:TUY4730 UEU4725:UEU4730 UOQ4725:UOQ4730 UYM4725:UYM4730 VII4725:VII4730 VSE4725:VSE4730 WCA4725:WCA4730 WLW4725:WLW4730 WVS4725:WVS4730 K4833:K4838 JG4833:JG4838 TC4833:TC4838 ACY4833:ACY4838 AMU4833:AMU4838 AWQ4833:AWQ4838 BGM4833:BGM4838 BQI4833:BQI4838 CAE4833:CAE4838 CKA4833:CKA4838 CTW4833:CTW4838 DDS4833:DDS4838 DNO4833:DNO4838 DXK4833:DXK4838 EHG4833:EHG4838 ERC4833:ERC4838 FAY4833:FAY4838 FKU4833:FKU4838 FUQ4833:FUQ4838 GEM4833:GEM4838 GOI4833:GOI4838 GYE4833:GYE4838 HIA4833:HIA4838 HRW4833:HRW4838 IBS4833:IBS4838 ILO4833:ILO4838 IVK4833:IVK4838 JFG4833:JFG4838 JPC4833:JPC4838 JYY4833:JYY4838 KIU4833:KIU4838 KSQ4833:KSQ4838 LCM4833:LCM4838 LMI4833:LMI4838 LWE4833:LWE4838 MGA4833:MGA4838 MPW4833:MPW4838 MZS4833:MZS4838 NJO4833:NJO4838 NTK4833:NTK4838 ODG4833:ODG4838 ONC4833:ONC4838 OWY4833:OWY4838 PGU4833:PGU4838 PQQ4833:PQQ4838 QAM4833:QAM4838 QKI4833:QKI4838 QUE4833:QUE4838 REA4833:REA4838 RNW4833:RNW4838 RXS4833:RXS4838 SHO4833:SHO4838 SRK4833:SRK4838 TBG4833:TBG4838 TLC4833:TLC4838 TUY4833:TUY4838 UEU4833:UEU4838 UOQ4833:UOQ4838 UYM4833:UYM4838 VII4833:VII4838 VSE4833:VSE4838 WCA4833:WCA4838 WLW4833:WLW4838 WVS4833:WVS4838 K4959:K4962 JG4959:JG4962 TC4959:TC4962 ACY4959:ACY4962 AMU4959:AMU4962 AWQ4959:AWQ4962 BGM4959:BGM4962 BQI4959:BQI4962 CAE4959:CAE4962 CKA4959:CKA4962 CTW4959:CTW4962 DDS4959:DDS4962 DNO4959:DNO4962 DXK4959:DXK4962 EHG4959:EHG4962 ERC4959:ERC4962 FAY4959:FAY4962 FKU4959:FKU4962 FUQ4959:FUQ4962 GEM4959:GEM4962 GOI4959:GOI4962 GYE4959:GYE4962 HIA4959:HIA4962 HRW4959:HRW4962 IBS4959:IBS4962 ILO4959:ILO4962 IVK4959:IVK4962 JFG4959:JFG4962 JPC4959:JPC4962 JYY4959:JYY4962 KIU4959:KIU4962 KSQ4959:KSQ4962 LCM4959:LCM4962 LMI4959:LMI4962 LWE4959:LWE4962 MGA4959:MGA4962 MPW4959:MPW4962 MZS4959:MZS4962 NJO4959:NJO4962 NTK4959:NTK4962 ODG4959:ODG4962 ONC4959:ONC4962 OWY4959:OWY4962 PGU4959:PGU4962 PQQ4959:PQQ4962 QAM4959:QAM4962 QKI4959:QKI4962 QUE4959:QUE4962 REA4959:REA4962 RNW4959:RNW4962 RXS4959:RXS4962 SHO4959:SHO4962 SRK4959:SRK4962 TBG4959:TBG4962 TLC4959:TLC4962 TUY4959:TUY4962 UEU4959:UEU4962 UOQ4959:UOQ4962 UYM4959:UYM4962 VII4959:VII4962 VSE4959:VSE4962 WCA4959:WCA4962 WLW4959:WLW4962 WVS4959:WVS4962 K5040:K5043 JG5040:JG5043 TC5040:TC5043 ACY5040:ACY5043 AMU5040:AMU5043 AWQ5040:AWQ5043 BGM5040:BGM5043 BQI5040:BQI5043 CAE5040:CAE5043 CKA5040:CKA5043 CTW5040:CTW5043 DDS5040:DDS5043 DNO5040:DNO5043 DXK5040:DXK5043 EHG5040:EHG5043 ERC5040:ERC5043 FAY5040:FAY5043 FKU5040:FKU5043 FUQ5040:FUQ5043 GEM5040:GEM5043 GOI5040:GOI5043 GYE5040:GYE5043 HIA5040:HIA5043 HRW5040:HRW5043 IBS5040:IBS5043 ILO5040:ILO5043 IVK5040:IVK5043 JFG5040:JFG5043 JPC5040:JPC5043 JYY5040:JYY5043 KIU5040:KIU5043 KSQ5040:KSQ5043 LCM5040:LCM5043 LMI5040:LMI5043 LWE5040:LWE5043 MGA5040:MGA5043 MPW5040:MPW5043 MZS5040:MZS5043 NJO5040:NJO5043 NTK5040:NTK5043 ODG5040:ODG5043 ONC5040:ONC5043 OWY5040:OWY5043 PGU5040:PGU5043 PQQ5040:PQQ5043 QAM5040:QAM5043 QKI5040:QKI5043 QUE5040:QUE5043 REA5040:REA5043 RNW5040:RNW5043 RXS5040:RXS5043 SHO5040:SHO5043 SRK5040:SRK5043 TBG5040:TBG5043 TLC5040:TLC5043 TUY5040:TUY5043 UEU5040:UEU5043 UOQ5040:UOQ5043 UYM5040:UYM5043 VII5040:VII5043 VSE5040:VSE5043 WCA5040:WCA5043 WLW5040:WLW5043 WVS5040:WVS5043 K5093 JG5093 TC5093 ACY5093 AMU5093 AWQ5093 BGM5093 BQI5093 CAE5093 CKA5093 CTW5093 DDS5093 DNO5093 DXK5093 EHG5093 ERC5093 FAY5093 FKU5093 FUQ5093 GEM5093 GOI5093 GYE5093 HIA5093 HRW5093 IBS5093 ILO5093 IVK5093 JFG5093 JPC5093 JYY5093 KIU5093 KSQ5093 LCM5093 LMI5093 LWE5093 MGA5093 MPW5093 MZS5093 NJO5093 NTK5093 ODG5093 ONC5093 OWY5093 PGU5093 PQQ5093 QAM5093 QKI5093 QUE5093 REA5093 RNW5093 RXS5093 SHO5093 SRK5093 TBG5093 TLC5093 TUY5093 UEU5093 UOQ5093 UYM5093 VII5093 VSE5093 WCA5093 WLW5093 WVS5093 K5128:K5130 JG5128:JG5130 TC5128:TC5130 ACY5128:ACY5130 AMU5128:AMU5130 AWQ5128:AWQ5130 BGM5128:BGM5130 BQI5128:BQI5130 CAE5128:CAE5130 CKA5128:CKA5130 CTW5128:CTW5130 DDS5128:DDS5130 DNO5128:DNO5130 DXK5128:DXK5130 EHG5128:EHG5130 ERC5128:ERC5130 FAY5128:FAY5130 FKU5128:FKU5130 FUQ5128:FUQ5130 GEM5128:GEM5130 GOI5128:GOI5130 GYE5128:GYE5130 HIA5128:HIA5130 HRW5128:HRW5130 IBS5128:IBS5130 ILO5128:ILO5130 IVK5128:IVK5130 JFG5128:JFG5130 JPC5128:JPC5130 JYY5128:JYY5130 KIU5128:KIU5130 KSQ5128:KSQ5130 LCM5128:LCM5130 LMI5128:LMI5130 LWE5128:LWE5130 MGA5128:MGA5130 MPW5128:MPW5130 MZS5128:MZS5130 NJO5128:NJO5130 NTK5128:NTK5130 ODG5128:ODG5130 ONC5128:ONC5130 OWY5128:OWY5130 PGU5128:PGU5130 PQQ5128:PQQ5130 QAM5128:QAM5130 QKI5128:QKI5130 QUE5128:QUE5130 REA5128:REA5130 RNW5128:RNW5130 RXS5128:RXS5130 SHO5128:SHO5130 SRK5128:SRK5130 TBG5128:TBG5130 TLC5128:TLC5130 TUY5128:TUY5130 UEU5128:UEU5130 UOQ5128:UOQ5130 UYM5128:UYM5130 VII5128:VII5130 VSE5128:VSE5130 WCA5128:WCA5130 WLW5128:WLW5130 WVS5128:WVS5130 K5212:K5215 JG5212:JG5215 TC5212:TC5215 ACY5212:ACY5215 AMU5212:AMU5215 AWQ5212:AWQ5215 BGM5212:BGM5215 BQI5212:BQI5215 CAE5212:CAE5215 CKA5212:CKA5215 CTW5212:CTW5215 DDS5212:DDS5215 DNO5212:DNO5215 DXK5212:DXK5215 EHG5212:EHG5215 ERC5212:ERC5215 FAY5212:FAY5215 FKU5212:FKU5215 FUQ5212:FUQ5215 GEM5212:GEM5215 GOI5212:GOI5215 GYE5212:GYE5215 HIA5212:HIA5215 HRW5212:HRW5215 IBS5212:IBS5215 ILO5212:ILO5215 IVK5212:IVK5215 JFG5212:JFG5215 JPC5212:JPC5215 JYY5212:JYY5215 KIU5212:KIU5215 KSQ5212:KSQ5215 LCM5212:LCM5215 LMI5212:LMI5215 LWE5212:LWE5215 MGA5212:MGA5215 MPW5212:MPW5215 MZS5212:MZS5215 NJO5212:NJO5215 NTK5212:NTK5215 ODG5212:ODG5215 ONC5212:ONC5215 OWY5212:OWY5215 PGU5212:PGU5215 PQQ5212:PQQ5215 QAM5212:QAM5215 QKI5212:QKI5215 QUE5212:QUE5215 REA5212:REA5215 RNW5212:RNW5215 RXS5212:RXS5215 SHO5212:SHO5215 SRK5212:SRK5215 TBG5212:TBG5215 TLC5212:TLC5215 TUY5212:TUY5215 UEU5212:UEU5215 UOQ5212:UOQ5215 UYM5212:UYM5215 VII5212:VII5215 VSE5212:VSE5215 WCA5212:WCA5215 WLW5212:WLW5215 WVS5212:WVS5215 K5295:K5297 JG5295:JG5297 TC5295:TC5297 ACY5295:ACY5297 AMU5295:AMU5297 AWQ5295:AWQ5297 BGM5295:BGM5297 BQI5295:BQI5297 CAE5295:CAE5297 CKA5295:CKA5297 CTW5295:CTW5297 DDS5295:DDS5297 DNO5295:DNO5297 DXK5295:DXK5297 EHG5295:EHG5297 ERC5295:ERC5297 FAY5295:FAY5297 FKU5295:FKU5297 FUQ5295:FUQ5297 GEM5295:GEM5297 GOI5295:GOI5297 GYE5295:GYE5297 HIA5295:HIA5297 HRW5295:HRW5297 IBS5295:IBS5297 ILO5295:ILO5297 IVK5295:IVK5297 JFG5295:JFG5297 JPC5295:JPC5297 JYY5295:JYY5297 KIU5295:KIU5297 KSQ5295:KSQ5297 LCM5295:LCM5297 LMI5295:LMI5297 LWE5295:LWE5297 MGA5295:MGA5297 MPW5295:MPW5297 MZS5295:MZS5297 NJO5295:NJO5297 NTK5295:NTK5297 ODG5295:ODG5297 ONC5295:ONC5297 OWY5295:OWY5297 PGU5295:PGU5297 PQQ5295:PQQ5297 QAM5295:QAM5297 QKI5295:QKI5297 QUE5295:QUE5297 REA5295:REA5297 RNW5295:RNW5297 RXS5295:RXS5297 SHO5295:SHO5297 SRK5295:SRK5297 TBG5295:TBG5297 TLC5295:TLC5297 TUY5295:TUY5297 UEU5295:UEU5297 UOQ5295:UOQ5297 UYM5295:UYM5297 VII5295:VII5297 VSE5295:VSE5297 WCA5295:WCA5297 WLW5295:WLW5297 WVS5295:WVS5297 K5388:K5392 JG5388:JG5392 TC5388:TC5392 ACY5388:ACY5392 AMU5388:AMU5392 AWQ5388:AWQ5392 BGM5388:BGM5392 BQI5388:BQI5392 CAE5388:CAE5392 CKA5388:CKA5392 CTW5388:CTW5392 DDS5388:DDS5392 DNO5388:DNO5392 DXK5388:DXK5392 EHG5388:EHG5392 ERC5388:ERC5392 FAY5388:FAY5392 FKU5388:FKU5392 FUQ5388:FUQ5392 GEM5388:GEM5392 GOI5388:GOI5392 GYE5388:GYE5392 HIA5388:HIA5392 HRW5388:HRW5392 IBS5388:IBS5392 ILO5388:ILO5392 IVK5388:IVK5392 JFG5388:JFG5392 JPC5388:JPC5392 JYY5388:JYY5392 KIU5388:KIU5392 KSQ5388:KSQ5392 LCM5388:LCM5392 LMI5388:LMI5392 LWE5388:LWE5392 MGA5388:MGA5392 MPW5388:MPW5392 MZS5388:MZS5392 NJO5388:NJO5392 NTK5388:NTK5392 ODG5388:ODG5392 ONC5388:ONC5392 OWY5388:OWY5392 PGU5388:PGU5392 PQQ5388:PQQ5392 QAM5388:QAM5392 QKI5388:QKI5392 QUE5388:QUE5392 REA5388:REA5392 RNW5388:RNW5392 RXS5388:RXS5392 SHO5388:SHO5392 SRK5388:SRK5392 TBG5388:TBG5392 TLC5388:TLC5392 TUY5388:TUY5392 UEU5388:UEU5392 UOQ5388:UOQ5392 UYM5388:UYM5392 VII5388:VII5392 VSE5388:VSE5392 WCA5388:WCA5392 WLW5388:WLW5392 WVS5388:WVS5392 K5451:K5453 JG5451:JG5453 TC5451:TC5453 ACY5451:ACY5453 AMU5451:AMU5453 AWQ5451:AWQ5453 BGM5451:BGM5453 BQI5451:BQI5453 CAE5451:CAE5453 CKA5451:CKA5453 CTW5451:CTW5453 DDS5451:DDS5453 DNO5451:DNO5453 DXK5451:DXK5453 EHG5451:EHG5453 ERC5451:ERC5453 FAY5451:FAY5453 FKU5451:FKU5453 FUQ5451:FUQ5453 GEM5451:GEM5453 GOI5451:GOI5453 GYE5451:GYE5453 HIA5451:HIA5453 HRW5451:HRW5453 IBS5451:IBS5453 ILO5451:ILO5453 IVK5451:IVK5453 JFG5451:JFG5453 JPC5451:JPC5453 JYY5451:JYY5453 KIU5451:KIU5453 KSQ5451:KSQ5453 LCM5451:LCM5453 LMI5451:LMI5453 LWE5451:LWE5453 MGA5451:MGA5453 MPW5451:MPW5453 MZS5451:MZS5453 NJO5451:NJO5453 NTK5451:NTK5453 ODG5451:ODG5453 ONC5451:ONC5453 OWY5451:OWY5453 PGU5451:PGU5453 PQQ5451:PQQ5453 QAM5451:QAM5453 QKI5451:QKI5453 QUE5451:QUE5453 REA5451:REA5453 RNW5451:RNW5453 RXS5451:RXS5453 SHO5451:SHO5453 SRK5451:SRK5453 TBG5451:TBG5453 TLC5451:TLC5453 TUY5451:TUY5453 UEU5451:UEU5453 UOQ5451:UOQ5453 UYM5451:UYM5453 VII5451:VII5453 VSE5451:VSE5453 WCA5451:WCA5453 WLW5451:WLW5453 WVS5451:WVS5453 K5516:K5519 JG5516:JG5519 TC5516:TC5519 ACY5516:ACY5519 AMU5516:AMU5519 AWQ5516:AWQ5519 BGM5516:BGM5519 BQI5516:BQI5519 CAE5516:CAE5519 CKA5516:CKA5519 CTW5516:CTW5519 DDS5516:DDS5519 DNO5516:DNO5519 DXK5516:DXK5519 EHG5516:EHG5519 ERC5516:ERC5519 FAY5516:FAY5519 FKU5516:FKU5519 FUQ5516:FUQ5519 GEM5516:GEM5519 GOI5516:GOI5519 GYE5516:GYE5519 HIA5516:HIA5519 HRW5516:HRW5519 IBS5516:IBS5519 ILO5516:ILO5519 IVK5516:IVK5519 JFG5516:JFG5519 JPC5516:JPC5519 JYY5516:JYY5519 KIU5516:KIU5519 KSQ5516:KSQ5519 LCM5516:LCM5519 LMI5516:LMI5519 LWE5516:LWE5519 MGA5516:MGA5519 MPW5516:MPW5519 MZS5516:MZS5519 NJO5516:NJO5519 NTK5516:NTK5519 ODG5516:ODG5519 ONC5516:ONC5519 OWY5516:OWY5519 PGU5516:PGU5519 PQQ5516:PQQ5519 QAM5516:QAM5519 QKI5516:QKI5519 QUE5516:QUE5519 REA5516:REA5519 RNW5516:RNW5519 RXS5516:RXS5519 SHO5516:SHO5519 SRK5516:SRK5519 TBG5516:TBG5519 TLC5516:TLC5519 TUY5516:TUY5519 UEU5516:UEU5519 UOQ5516:UOQ5519 UYM5516:UYM5519 VII5516:VII5519 VSE5516:VSE5519 WCA5516:WCA5519 WLW5516:WLW5519 WVS5516:WVS5519 JG5699:JG5720 TC5699:TC5720 ACY5699:ACY5720 AMU5699:AMU5720 AWQ5699:AWQ5720 BGM5699:BGM5720 BQI5699:BQI5720 CAE5699:CAE5720 CKA5699:CKA5720 CTW5699:CTW5720 DDS5699:DDS5720 DNO5699:DNO5720 DXK5699:DXK5720 EHG5699:EHG5720 ERC5699:ERC5720 FAY5699:FAY5720 FKU5699:FKU5720 FUQ5699:FUQ5720 GEM5699:GEM5720 GOI5699:GOI5720 GYE5699:GYE5720 HIA5699:HIA5720 HRW5699:HRW5720 IBS5699:IBS5720 ILO5699:ILO5720 IVK5699:IVK5720 JFG5699:JFG5720 JPC5699:JPC5720 JYY5699:JYY5720 KIU5699:KIU5720 KSQ5699:KSQ5720 LCM5699:LCM5720 LMI5699:LMI5720 LWE5699:LWE5720 MGA5699:MGA5720 MPW5699:MPW5720 MZS5699:MZS5720 NJO5699:NJO5720 NTK5699:NTK5720 ODG5699:ODG5720 ONC5699:ONC5720 OWY5699:OWY5720 PGU5699:PGU5720 PQQ5699:PQQ5720 QAM5699:QAM5720 QKI5699:QKI5720 QUE5699:QUE5720 REA5699:REA5720 RNW5699:RNW5720 RXS5699:RXS5720 SHO5699:SHO5720 SRK5699:SRK5720 TBG5699:TBG5720 TLC5699:TLC5720 TUY5699:TUY5720 UEU5699:UEU5720 UOQ5699:UOQ5720 UYM5699:UYM5720 VII5699:VII5720 VSE5699:VSE5720 WCA5699:WCA5720 WLW5699:WLW5720 WVS5699:WVS5720 K5699:K5720 K7660:K7661 JG7660:JG7661 TC7660:TC7661 ACY7660:ACY7661 AMU7660:AMU7661 AWQ7660:AWQ7661 BGM7660:BGM7661 BQI7660:BQI7661 CAE7660:CAE7661 CKA7660:CKA7661 CTW7660:CTW7661 DDS7660:DDS7661 DNO7660:DNO7661 DXK7660:DXK7661 EHG7660:EHG7661 ERC7660:ERC7661 FAY7660:FAY7661 FKU7660:FKU7661 FUQ7660:FUQ7661 GEM7660:GEM7661 GOI7660:GOI7661 GYE7660:GYE7661 HIA7660:HIA7661 HRW7660:HRW7661 IBS7660:IBS7661 ILO7660:ILO7661 IVK7660:IVK7661 JFG7660:JFG7661 JPC7660:JPC7661 JYY7660:JYY7661 KIU7660:KIU7661 KSQ7660:KSQ7661 LCM7660:LCM7661 LMI7660:LMI7661 LWE7660:LWE7661 MGA7660:MGA7661 MPW7660:MPW7661 MZS7660:MZS7661 NJO7660:NJO7661 NTK7660:NTK7661 ODG7660:ODG7661 ONC7660:ONC7661 OWY7660:OWY7661 PGU7660:PGU7661 PQQ7660:PQQ7661 QAM7660:QAM7661 QKI7660:QKI7661 QUE7660:QUE7661 REA7660:REA7661 RNW7660:RNW7661 RXS7660:RXS7661 SHO7660:SHO7661 SRK7660:SRK7661 TBG7660:TBG7661 TLC7660:TLC7661 TUY7660:TUY7661 UEU7660:UEU7661 UOQ7660:UOQ7661 UYM7660:UYM7661 VII7660:VII7661 VSE7660:VSE7661 WCA7660:WCA7661 WLW7660:WLW7661 WVS7660:WVS7661 K7895:K7899 JG7895:JG7899 TC7895:TC7899 ACY7895:ACY7899 AMU7895:AMU7899 AWQ7895:AWQ7899 BGM7895:BGM7899 BQI7895:BQI7899 CAE7895:CAE7899 CKA7895:CKA7899 CTW7895:CTW7899 DDS7895:DDS7899 DNO7895:DNO7899 DXK7895:DXK7899 EHG7895:EHG7899 ERC7895:ERC7899 FAY7895:FAY7899 FKU7895:FKU7899 FUQ7895:FUQ7899 GEM7895:GEM7899 GOI7895:GOI7899 GYE7895:GYE7899 HIA7895:HIA7899 HRW7895:HRW7899 IBS7895:IBS7899 ILO7895:ILO7899 IVK7895:IVK7899 JFG7895:JFG7899 JPC7895:JPC7899 JYY7895:JYY7899 KIU7895:KIU7899 KSQ7895:KSQ7899 LCM7895:LCM7899 LMI7895:LMI7899 LWE7895:LWE7899 MGA7895:MGA7899 MPW7895:MPW7899 MZS7895:MZS7899 NJO7895:NJO7899 NTK7895:NTK7899 ODG7895:ODG7899 ONC7895:ONC7899 OWY7895:OWY7899 PGU7895:PGU7899 PQQ7895:PQQ7899 QAM7895:QAM7899 QKI7895:QKI7899 QUE7895:QUE7899 REA7895:REA7899 RNW7895:RNW7899 RXS7895:RXS7899 SHO7895:SHO7899 SRK7895:SRK7899 TBG7895:TBG7899 TLC7895:TLC7899 TUY7895:TUY7899 UEU7895:UEU7899 UOQ7895:UOQ7899 UYM7895:UYM7899 VII7895:VII7899 VSE7895:VSE7899 WCA7895:WCA7899 WLW7895:WLW7899 WVS7895:WVS7899 K8130:K8132 K5736:K5759 JG5736:JG5759 TC5736:TC5759 ACY5736:ACY5759 AMU5736:AMU5759 AWQ5736:AWQ5759 BGM5736:BGM5759 BQI5736:BQI5759 CAE5736:CAE5759 CKA5736:CKA5759 CTW5736:CTW5759 DDS5736:DDS5759 DNO5736:DNO5759 DXK5736:DXK5759 EHG5736:EHG5759 ERC5736:ERC5759 FAY5736:FAY5759 FKU5736:FKU5759 FUQ5736:FUQ5759 GEM5736:GEM5759 GOI5736:GOI5759 GYE5736:GYE5759 HIA5736:HIA5759 HRW5736:HRW5759 IBS5736:IBS5759 ILO5736:ILO5759 IVK5736:IVK5759 JFG5736:JFG5759 JPC5736:JPC5759 JYY5736:JYY5759 KIU5736:KIU5759 KSQ5736:KSQ5759 LCM5736:LCM5759 LMI5736:LMI5759 LWE5736:LWE5759 MGA5736:MGA5759 MPW5736:MPW5759 MZS5736:MZS5759 NJO5736:NJO5759 NTK5736:NTK5759 ODG5736:ODG5759 ONC5736:ONC5759 OWY5736:OWY5759 PGU5736:PGU5759 PQQ5736:PQQ5759 QAM5736:QAM5759 QKI5736:QKI5759 QUE5736:QUE5759 REA5736:REA5759 RNW5736:RNW5759 RXS5736:RXS5759 SHO5736:SHO5759 SRK5736:SRK5759 TBG5736:TBG5759 TLC5736:TLC5759 TUY5736:TUY5759 UEU5736:UEU5759 UOQ5736:UOQ5759 UYM5736:UYM5759 VII5736:VII5759 VSE5736:VSE5759 WCA5736:WCA5759 WLW5736:WLW5759 WVS5736:WVS5759 K7183:K7185 JG7183:JG7185 TC7183:TC7185 ACY7183:ACY7185 AMU7183:AMU7185 AWQ7183:AWQ7185 BGM7183:BGM7185 BQI7183:BQI7185 CAE7183:CAE7185 CKA7183:CKA7185 CTW7183:CTW7185 DDS7183:DDS7185 DNO7183:DNO7185 DXK7183:DXK7185 EHG7183:EHG7185 ERC7183:ERC7185 FAY7183:FAY7185 FKU7183:FKU7185 FUQ7183:FUQ7185 GEM7183:GEM7185 GOI7183:GOI7185 GYE7183:GYE7185 HIA7183:HIA7185 HRW7183:HRW7185 IBS7183:IBS7185 ILO7183:ILO7185 IVK7183:IVK7185 JFG7183:JFG7185 JPC7183:JPC7185 JYY7183:JYY7185 KIU7183:KIU7185 KSQ7183:KSQ7185 LCM7183:LCM7185 LMI7183:LMI7185 LWE7183:LWE7185 MGA7183:MGA7185 MPW7183:MPW7185 MZS7183:MZS7185 NJO7183:NJO7185 NTK7183:NTK7185 ODG7183:ODG7185 ONC7183:ONC7185 OWY7183:OWY7185 PGU7183:PGU7185 PQQ7183:PQQ7185 QAM7183:QAM7185 QKI7183:QKI7185 QUE7183:QUE7185 REA7183:REA7185 RNW7183:RNW7185 RXS7183:RXS7185 SHO7183:SHO7185 SRK7183:SRK7185 TBG7183:TBG7185 TLC7183:TLC7185 TUY7183:TUY7185 UEU7183:UEU7185 UOQ7183:UOQ7185 UYM7183:UYM7185 VII7183:VII7185 VSE7183:VSE7185 WCA7183:WCA7185 WLW7183:WLW7185 WVS7183:WVS7185 K7189 JG7189 TC7189 ACY7189 AMU7189 AWQ7189 BGM7189 BQI7189 CAE7189 CKA7189 CTW7189 DDS7189 DNO7189 DXK7189 EHG7189 ERC7189 FAY7189 FKU7189 FUQ7189 GEM7189 GOI7189 GYE7189 HIA7189 HRW7189 IBS7189 ILO7189 IVK7189 JFG7189 JPC7189 JYY7189 KIU7189 KSQ7189 LCM7189 LMI7189 LWE7189 MGA7189 MPW7189 MZS7189 NJO7189 NTK7189 ODG7189 ONC7189 OWY7189 PGU7189 PQQ7189 QAM7189 QKI7189 QUE7189 REA7189 RNW7189 RXS7189 SHO7189 SRK7189 TBG7189 TLC7189 TUY7189 UEU7189 UOQ7189 UYM7189 VII7189 VSE7189 WCA7189 WLW7189 WVS7189 K7217:K7219 JG7217:JG7219 TC7217:TC7219 ACY7217:ACY7219 AMU7217:AMU7219 AWQ7217:AWQ7219 BGM7217:BGM7219 BQI7217:BQI7219 CAE7217:CAE7219 CKA7217:CKA7219 CTW7217:CTW7219 DDS7217:DDS7219 DNO7217:DNO7219 DXK7217:DXK7219 EHG7217:EHG7219 ERC7217:ERC7219 FAY7217:FAY7219 FKU7217:FKU7219 FUQ7217:FUQ7219 GEM7217:GEM7219 GOI7217:GOI7219 GYE7217:GYE7219 HIA7217:HIA7219 HRW7217:HRW7219 IBS7217:IBS7219 ILO7217:ILO7219 IVK7217:IVK7219 JFG7217:JFG7219 JPC7217:JPC7219 JYY7217:JYY7219 KIU7217:KIU7219 KSQ7217:KSQ7219 LCM7217:LCM7219 LMI7217:LMI7219 LWE7217:LWE7219 MGA7217:MGA7219 MPW7217:MPW7219 MZS7217:MZS7219 NJO7217:NJO7219 NTK7217:NTK7219 ODG7217:ODG7219 ONC7217:ONC7219 OWY7217:OWY7219 PGU7217:PGU7219 PQQ7217:PQQ7219 QAM7217:QAM7219 QKI7217:QKI7219 QUE7217:QUE7219 REA7217:REA7219 RNW7217:RNW7219 RXS7217:RXS7219 SHO7217:SHO7219 SRK7217:SRK7219 TBG7217:TBG7219 TLC7217:TLC7219 TUY7217:TUY7219 UEU7217:UEU7219 UOQ7217:UOQ7219 UYM7217:UYM7219 VII7217:VII7219 VSE7217:VSE7219 WCA7217:WCA7219 WLW7217:WLW7219 WVS7217:WVS7219 K7605:K7613 JG7605:JG7613 TC7605:TC7613 ACY7605:ACY7613 AMU7605:AMU7613 AWQ7605:AWQ7613 BGM7605:BGM7613 BQI7605:BQI7613 CAE7605:CAE7613 CKA7605:CKA7613 CTW7605:CTW7613 DDS7605:DDS7613 DNO7605:DNO7613 DXK7605:DXK7613 EHG7605:EHG7613 ERC7605:ERC7613 FAY7605:FAY7613 FKU7605:FKU7613 FUQ7605:FUQ7613 GEM7605:GEM7613 GOI7605:GOI7613 GYE7605:GYE7613 HIA7605:HIA7613 HRW7605:HRW7613 IBS7605:IBS7613 ILO7605:ILO7613 IVK7605:IVK7613 JFG7605:JFG7613 JPC7605:JPC7613 JYY7605:JYY7613 KIU7605:KIU7613 KSQ7605:KSQ7613 LCM7605:LCM7613 LMI7605:LMI7613 LWE7605:LWE7613 MGA7605:MGA7613 MPW7605:MPW7613 MZS7605:MZS7613 NJO7605:NJO7613 NTK7605:NTK7613 ODG7605:ODG7613 ONC7605:ONC7613 OWY7605:OWY7613 PGU7605:PGU7613 PQQ7605:PQQ7613 QAM7605:QAM7613 QKI7605:QKI7613 QUE7605:QUE7613 REA7605:REA7613 RNW7605:RNW7613 RXS7605:RXS7613 SHO7605:SHO7613 SRK7605:SRK7613 TBG7605:TBG7613 TLC7605:TLC7613 TUY7605:TUY7613 UEU7605:UEU7613 UOQ7605:UOQ7613 UYM7605:UYM7613 VII7605:VII7613 VSE7605:VSE7613 WCA7605:WCA7613 WLW7605:WLW7613 WVS7605:WVS7613 K7308 JG7308 TC7308 ACY7308 AMU7308 AWQ7308 BGM7308 BQI7308 CAE7308 CKA7308 CTW7308 DDS7308 DNO7308 DXK7308 EHG7308 ERC7308 FAY7308 FKU7308 FUQ7308 GEM7308 GOI7308 GYE7308 HIA7308 HRW7308 IBS7308 ILO7308 IVK7308 JFG7308 JPC7308 JYY7308 KIU7308 KSQ7308 LCM7308 LMI7308 LWE7308 MGA7308 MPW7308 MZS7308 NJO7308 NTK7308 ODG7308 ONC7308 OWY7308 PGU7308 PQQ7308 QAM7308 QKI7308 QUE7308 REA7308 RNW7308 RXS7308 SHO7308 SRK7308 TBG7308 TLC7308 TUY7308 UEU7308 UOQ7308 UYM7308 VII7308 VSE7308 WCA7308 WLW7308 WVS7308 K7333:K7335 JG7333:JG7335 TC7333:TC7335 ACY7333:ACY7335 AMU7333:AMU7335 AWQ7333:AWQ7335 BGM7333:BGM7335 BQI7333:BQI7335 CAE7333:CAE7335 CKA7333:CKA7335 CTW7333:CTW7335 DDS7333:DDS7335 DNO7333:DNO7335 DXK7333:DXK7335 EHG7333:EHG7335 ERC7333:ERC7335 FAY7333:FAY7335 FKU7333:FKU7335 FUQ7333:FUQ7335 GEM7333:GEM7335 GOI7333:GOI7335 GYE7333:GYE7335 HIA7333:HIA7335 HRW7333:HRW7335 IBS7333:IBS7335 ILO7333:ILO7335 IVK7333:IVK7335 JFG7333:JFG7335 JPC7333:JPC7335 JYY7333:JYY7335 KIU7333:KIU7335 KSQ7333:KSQ7335 LCM7333:LCM7335 LMI7333:LMI7335 LWE7333:LWE7335 MGA7333:MGA7335 MPW7333:MPW7335 MZS7333:MZS7335 NJO7333:NJO7335 NTK7333:NTK7335 ODG7333:ODG7335 ONC7333:ONC7335 OWY7333:OWY7335 PGU7333:PGU7335 PQQ7333:PQQ7335 QAM7333:QAM7335 QKI7333:QKI7335 QUE7333:QUE7335 REA7333:REA7335 RNW7333:RNW7335 RXS7333:RXS7335 SHO7333:SHO7335 SRK7333:SRK7335 TBG7333:TBG7335 TLC7333:TLC7335 TUY7333:TUY7335 UEU7333:UEU7335 UOQ7333:UOQ7335 UYM7333:UYM7335 VII7333:VII7335 VSE7333:VSE7335 WCA7333:WCA7335 WLW7333:WLW7335 WVS7333:WVS7335 K7393:K7396 JG7393:JG7396 TC7393:TC7396 ACY7393:ACY7396 AMU7393:AMU7396 AWQ7393:AWQ7396 BGM7393:BGM7396 BQI7393:BQI7396 CAE7393:CAE7396 CKA7393:CKA7396 CTW7393:CTW7396 DDS7393:DDS7396 DNO7393:DNO7396 DXK7393:DXK7396 EHG7393:EHG7396 ERC7393:ERC7396 FAY7393:FAY7396 FKU7393:FKU7396 FUQ7393:FUQ7396 GEM7393:GEM7396 GOI7393:GOI7396 GYE7393:GYE7396 HIA7393:HIA7396 HRW7393:HRW7396 IBS7393:IBS7396 ILO7393:ILO7396 IVK7393:IVK7396 JFG7393:JFG7396 JPC7393:JPC7396 JYY7393:JYY7396 KIU7393:KIU7396 KSQ7393:KSQ7396 LCM7393:LCM7396 LMI7393:LMI7396 LWE7393:LWE7396 MGA7393:MGA7396 MPW7393:MPW7396 MZS7393:MZS7396 NJO7393:NJO7396 NTK7393:NTK7396 ODG7393:ODG7396 ONC7393:ONC7396 OWY7393:OWY7396 PGU7393:PGU7396 PQQ7393:PQQ7396 QAM7393:QAM7396 QKI7393:QKI7396 QUE7393:QUE7396 REA7393:REA7396 RNW7393:RNW7396 RXS7393:RXS7396 SHO7393:SHO7396 SRK7393:SRK7396 TBG7393:TBG7396 TLC7393:TLC7396 TUY7393:TUY7396 UEU7393:UEU7396 UOQ7393:UOQ7396 UYM7393:UYM7396 VII7393:VII7396 VSE7393:VSE7396 WCA7393:WCA7396 WLW7393:WLW7396 WVS7393:WVS7396 K7451:K7453 JG7451:JG7453 TC7451:TC7453 ACY7451:ACY7453 AMU7451:AMU7453 AWQ7451:AWQ7453 BGM7451:BGM7453 BQI7451:BQI7453 CAE7451:CAE7453 CKA7451:CKA7453 CTW7451:CTW7453 DDS7451:DDS7453 DNO7451:DNO7453 DXK7451:DXK7453 EHG7451:EHG7453 ERC7451:ERC7453 FAY7451:FAY7453 FKU7451:FKU7453 FUQ7451:FUQ7453 GEM7451:GEM7453 GOI7451:GOI7453 GYE7451:GYE7453 HIA7451:HIA7453 HRW7451:HRW7453 IBS7451:IBS7453 ILO7451:ILO7453 IVK7451:IVK7453 JFG7451:JFG7453 JPC7451:JPC7453 JYY7451:JYY7453 KIU7451:KIU7453 KSQ7451:KSQ7453 LCM7451:LCM7453 LMI7451:LMI7453 LWE7451:LWE7453 MGA7451:MGA7453 MPW7451:MPW7453 MZS7451:MZS7453 NJO7451:NJO7453 NTK7451:NTK7453 ODG7451:ODG7453 ONC7451:ONC7453 OWY7451:OWY7453 PGU7451:PGU7453 PQQ7451:PQQ7453 QAM7451:QAM7453 QKI7451:QKI7453 QUE7451:QUE7453 REA7451:REA7453 RNW7451:RNW7453 RXS7451:RXS7453 SHO7451:SHO7453 SRK7451:SRK7453 TBG7451:TBG7453 TLC7451:TLC7453 TUY7451:TUY7453 UEU7451:UEU7453 UOQ7451:UOQ7453 UYM7451:UYM7453 VII7451:VII7453 VSE7451:VSE7453 WCA7451:WCA7453 WLW7451:WLW7453 WVS7451:WVS7453 K7539:K7542 JG7539:JG7542 TC7539:TC7542 ACY7539:ACY7542 AMU7539:AMU7542 AWQ7539:AWQ7542 BGM7539:BGM7542 BQI7539:BQI7542 CAE7539:CAE7542 CKA7539:CKA7542 CTW7539:CTW7542 DDS7539:DDS7542 DNO7539:DNO7542 DXK7539:DXK7542 EHG7539:EHG7542 ERC7539:ERC7542 FAY7539:FAY7542 FKU7539:FKU7542 FUQ7539:FUQ7542 GEM7539:GEM7542 GOI7539:GOI7542 GYE7539:GYE7542 HIA7539:HIA7542 HRW7539:HRW7542 IBS7539:IBS7542 ILO7539:ILO7542 IVK7539:IVK7542 JFG7539:JFG7542 JPC7539:JPC7542 JYY7539:JYY7542 KIU7539:KIU7542 KSQ7539:KSQ7542 LCM7539:LCM7542 LMI7539:LMI7542 LWE7539:LWE7542 MGA7539:MGA7542 MPW7539:MPW7542 MZS7539:MZS7542 NJO7539:NJO7542 NTK7539:NTK7542 ODG7539:ODG7542 ONC7539:ONC7542 OWY7539:OWY7542 PGU7539:PGU7542 PQQ7539:PQQ7542 QAM7539:QAM7542 QKI7539:QKI7542 QUE7539:QUE7542 REA7539:REA7542 RNW7539:RNW7542 RXS7539:RXS7542 SHO7539:SHO7542 SRK7539:SRK7542 TBG7539:TBG7542 TLC7539:TLC7542 TUY7539:TUY7542 UEU7539:UEU7542 UOQ7539:UOQ7542 UYM7539:UYM7542 VII7539:VII7542 VSE7539:VSE7542 WCA7539:WCA7542 WLW7539:WLW7542 WVS7539:WVS7542" xr:uid="{00000000-0002-0000-0300-000019000000}">
      <formula1>$K$3:$K$8</formula1>
    </dataValidation>
    <dataValidation type="list" errorStyle="warning" allowBlank="1" showInputMessage="1" showErrorMessage="1" errorTitle="Внимание" error="Организация отсутсвует в справочнике" sqref="C1423 IY1423 SU1423 ACQ1423 AMM1423 AWI1423 BGE1423 BQA1423 BZW1423 CJS1423 CTO1423 DDK1423 DNG1423 DXC1423 EGY1423 EQU1423 FAQ1423 FKM1423 FUI1423 GEE1423 GOA1423 GXW1423 HHS1423 HRO1423 IBK1423 ILG1423 IVC1423 JEY1423 JOU1423 JYQ1423 KIM1423 KSI1423 LCE1423 LMA1423 LVW1423 MFS1423 MPO1423 MZK1423 NJG1423 NTC1423 OCY1423 OMU1423 OWQ1423 PGM1423 PQI1423 QAE1423 QKA1423 QTW1423 RDS1423 RNO1423 RXK1423 SHG1423 SRC1423 TAY1423 TKU1423 TUQ1423 UEM1423 UOI1423 UYE1423 VIA1423 VRW1423 WBS1423 WLO1423 WVK1423 C1425 IY1425 SU1425 ACQ1425 AMM1425 AWI1425 BGE1425 BQA1425 BZW1425 CJS1425 CTO1425 DDK1425 DNG1425 DXC1425 EGY1425 EQU1425 FAQ1425 FKM1425 FUI1425 GEE1425 GOA1425 GXW1425 HHS1425 HRO1425 IBK1425 ILG1425 IVC1425 JEY1425 JOU1425 JYQ1425 KIM1425 KSI1425 LCE1425 LMA1425 LVW1425 MFS1425 MPO1425 MZK1425 NJG1425 NTC1425 OCY1425 OMU1425 OWQ1425 PGM1425 PQI1425 QAE1425 QKA1425 QTW1425 RDS1425 RNO1425 RXK1425 SHG1425 SRC1425 TAY1425 TKU1425 TUQ1425 UEM1425 UOI1425 UYE1425 VIA1425 VRW1425 WBS1425 WLO1425 WVK1425 C1363:C1365 IY1363:IY1365 SU1363:SU1365 ACQ1363:ACQ1365 AMM1363:AMM1365 AWI1363:AWI1365 BGE1363:BGE1365 BQA1363:BQA1365 BZW1363:BZW1365 CJS1363:CJS1365 CTO1363:CTO1365 DDK1363:DDK1365 DNG1363:DNG1365 DXC1363:DXC1365 EGY1363:EGY1365 EQU1363:EQU1365 FAQ1363:FAQ1365 FKM1363:FKM1365 FUI1363:FUI1365 GEE1363:GEE1365 GOA1363:GOA1365 GXW1363:GXW1365 HHS1363:HHS1365 HRO1363:HRO1365 IBK1363:IBK1365 ILG1363:ILG1365 IVC1363:IVC1365 JEY1363:JEY1365 JOU1363:JOU1365 JYQ1363:JYQ1365 KIM1363:KIM1365 KSI1363:KSI1365 LCE1363:LCE1365 LMA1363:LMA1365 LVW1363:LVW1365 MFS1363:MFS1365 MPO1363:MPO1365 MZK1363:MZK1365 NJG1363:NJG1365 NTC1363:NTC1365 OCY1363:OCY1365 OMU1363:OMU1365 OWQ1363:OWQ1365 PGM1363:PGM1365 PQI1363:PQI1365 QAE1363:QAE1365 QKA1363:QKA1365 QTW1363:QTW1365 RDS1363:RDS1365 RNO1363:RNO1365 RXK1363:RXK1365 SHG1363:SHG1365 SRC1363:SRC1365 TAY1363:TAY1365 TKU1363:TKU1365 TUQ1363:TUQ1365 UEM1363:UEM1365 UOI1363:UOI1365 UYE1363:UYE1365 VIA1363:VIA1365 VRW1363:VRW1365 WBS1363:WBS1365 WLO1363:WLO1365 WVK1363:WVK1365 C2099 IY2099 SU2099 ACQ2099 AMM2099 AWI2099 BGE2099 BQA2099 BZW2099 CJS2099 CTO2099 DDK2099 DNG2099 DXC2099 EGY2099 EQU2099 FAQ2099 FKM2099 FUI2099 GEE2099 GOA2099 GXW2099 HHS2099 HRO2099 IBK2099 ILG2099 IVC2099 JEY2099 JOU2099 JYQ2099 KIM2099 KSI2099 LCE2099 LMA2099 LVW2099 MFS2099 MPO2099 MZK2099 NJG2099 NTC2099 OCY2099 OMU2099 OWQ2099 PGM2099 PQI2099 QAE2099 QKA2099 QTW2099 RDS2099 RNO2099 RXK2099 SHG2099 SRC2099 TAY2099 TKU2099 TUQ2099 UEM2099 UOI2099 UYE2099 VIA2099 VRW2099 WBS2099 WLO2099 WVK2099 C1028:C1030 IY1028:IY1030 SU1028:SU1030 ACQ1028:ACQ1030 AMM1028:AMM1030 AWI1028:AWI1030 BGE1028:BGE1030 BQA1028:BQA1030 BZW1028:BZW1030 CJS1028:CJS1030 CTO1028:CTO1030 DDK1028:DDK1030 DNG1028:DNG1030 DXC1028:DXC1030 EGY1028:EGY1030 EQU1028:EQU1030 FAQ1028:FAQ1030 FKM1028:FKM1030 FUI1028:FUI1030 GEE1028:GEE1030 GOA1028:GOA1030 GXW1028:GXW1030 HHS1028:HHS1030 HRO1028:HRO1030 IBK1028:IBK1030 ILG1028:ILG1030 IVC1028:IVC1030 JEY1028:JEY1030 JOU1028:JOU1030 JYQ1028:JYQ1030 KIM1028:KIM1030 KSI1028:KSI1030 LCE1028:LCE1030 LMA1028:LMA1030 LVW1028:LVW1030 MFS1028:MFS1030 MPO1028:MPO1030 MZK1028:MZK1030 NJG1028:NJG1030 NTC1028:NTC1030 OCY1028:OCY1030 OMU1028:OMU1030 OWQ1028:OWQ1030 PGM1028:PGM1030 PQI1028:PQI1030 QAE1028:QAE1030 QKA1028:QKA1030 QTW1028:QTW1030 RDS1028:RDS1030 RNO1028:RNO1030 RXK1028:RXK1030 SHG1028:SHG1030 SRC1028:SRC1030 TAY1028:TAY1030 TKU1028:TKU1030 TUQ1028:TUQ1030 UEM1028:UEM1030 UOI1028:UOI1030 UYE1028:UYE1030 VIA1028:VIA1030 VRW1028:VRW1030 WBS1028:WBS1030 WLO1028:WLO1030 WVK1028:WVK1030 WVK1005:WVK1006 WLO1005:WLO1006 WBS1005:WBS1006 VRW1005:VRW1006 VIA1005:VIA1006 UYE1005:UYE1006 UOI1005:UOI1006 UEM1005:UEM1006 TUQ1005:TUQ1006 TKU1005:TKU1006 TAY1005:TAY1006 SRC1005:SRC1006 SHG1005:SHG1006 RXK1005:RXK1006 RNO1005:RNO1006 RDS1005:RDS1006 QTW1005:QTW1006 QKA1005:QKA1006 QAE1005:QAE1006 PQI1005:PQI1006 PGM1005:PGM1006 OWQ1005:OWQ1006 OMU1005:OMU1006 OCY1005:OCY1006 NTC1005:NTC1006 NJG1005:NJG1006 MZK1005:MZK1006 MPO1005:MPO1006 MFS1005:MFS1006 LVW1005:LVW1006 LMA1005:LMA1006 LCE1005:LCE1006 KSI1005:KSI1006 KIM1005:KIM1006 JYQ1005:JYQ1006 JOU1005:JOU1006 JEY1005:JEY1006 IVC1005:IVC1006 ILG1005:ILG1006 IBK1005:IBK1006 HRO1005:HRO1006 HHS1005:HHS1006 GXW1005:GXW1006 GOA1005:GOA1006 GEE1005:GEE1006 FUI1005:FUI1006 FKM1005:FKM1006 FAQ1005:FAQ1006 EQU1005:EQU1006 EGY1005:EGY1006 DXC1005:DXC1006 DNG1005:DNG1006 DDK1005:DDK1006 CTO1005:CTO1006 CJS1005:CJS1006 BZW1005:BZW1006 BQA1005:BQA1006 BGE1005:BGE1006 AWI1005:AWI1006 AMM1005:AMM1006 ACQ1005:ACQ1006 SU1005:SU1006 IY1005:IY1006 C1005:C1006 WVK948:WVK950 WLO948:WLO950 WBS948:WBS950 VRW948:VRW950 VIA948:VIA950 UYE948:UYE950 UOI948:UOI950 UEM948:UEM950 TUQ948:TUQ950 TKU948:TKU950 TAY948:TAY950 SRC948:SRC950 SHG948:SHG950 RXK948:RXK950 RNO948:RNO950 RDS948:RDS950 QTW948:QTW950 QKA948:QKA950 QAE948:QAE950 PQI948:PQI950 PGM948:PGM950 OWQ948:OWQ950 OMU948:OMU950 OCY948:OCY950 NTC948:NTC950 NJG948:NJG950 MZK948:MZK950 MPO948:MPO950 MFS948:MFS950 LVW948:LVW950 LMA948:LMA950 LCE948:LCE950 KSI948:KSI950 KIM948:KIM950 JYQ948:JYQ950 JOU948:JOU950 JEY948:JEY950 IVC948:IVC950 ILG948:ILG950 IBK948:IBK950 HRO948:HRO950 HHS948:HHS950 GXW948:GXW950 GOA948:GOA950 GEE948:GEE950 FUI948:FUI950 FKM948:FKM950 FAQ948:FAQ950 EQU948:EQU950 EGY948:EGY950 DXC948:DXC950 DNG948:DNG950 DDK948:DDK950 CTO948:CTO950 CJS948:CJS950 BZW948:BZW950 BQA948:BQA950 BGE948:BGE950 AWI948:AWI950 AMM948:AMM950 ACQ948:ACQ950 SU948:SU950 IY948:IY950 C948:C950 IY899 SU899 ACQ899 AMM899 AWI899 BGE899 BQA899 BZW899 CJS899 CTO899 DDK899 DNG899 DXC899 EGY899 EQU899 FAQ899 FKM899 FUI899 GEE899 GOA899 GXW899 HHS899 HRO899 IBK899 ILG899 IVC899 JEY899 JOU899 JYQ899 KIM899 KSI899 LCE899 LMA899 LVW899 MFS899 MPO899 MZK899 NJG899 NTC899 OCY899 OMU899 OWQ899 PGM899 PQI899 QAE899 QKA899 QTW899 RDS899 RNO899 RXK899 SHG899 SRC899 TAY899 TKU899 TUQ899 UEM899 UOI899 UYE899 VIA899 VRW899 WBS899 WLO899 WVK899 C899" xr:uid="{00000000-0002-0000-0300-00001A000000}">
      <formula1>$B$3:$B$7</formula1>
    </dataValidation>
    <dataValidation type="list" allowBlank="1" showInputMessage="1" showErrorMessage="1" errorTitle="Внимание" error="Введено недопустимое значение" sqref="AD633:AD638 WWL1562 WMP1562 WCT1562 VSX1562 VJB1562 UZF1562 UPJ1562 UFN1562 TVR1562 TLV1562 TBZ1562 SSD1562 SIH1562 RYL1562 ROP1562 RET1562 QUX1562 QLB1562 QBF1562 PRJ1562 PHN1562 OXR1562 ONV1562 ODZ1562 NUD1562 NKH1562 NAL1562 MQP1562 MGT1562 LWX1562 LNB1562 LDF1562 KTJ1562 KJN1562 JZR1562 JPV1562 JFZ1562 IWD1562 IMH1562 ICL1562 HSP1562 HIT1562 GYX1562 GPB1562 GFF1562 FVJ1562 FLN1562 FBR1562 ERV1562 EHZ1562 DYD1562 DOH1562 DEL1562 CUP1562 CKT1562 CAX1562 BRB1562 BHF1562 AXJ1562 ANN1562 ADR1562 TV1562 JZ1562 AD1562:AD1563 AD1509:AD1511 AD1515:AD1517 AD553:AD564 AD541:AD551 WMP543 WCT543 VSX543 VJB543 UZF543 UPJ543 UFN543 TVR543 TLV543 TBZ543 SSD543 SIH543 RYL543 ROP543 RET543 QUX543 QLB543 QBF543 PRJ543 PHN543 OXR543 ONV543 ODZ543 NUD543 NKH543 NAL543 MQP543 MGT543 LWX543 LNB543 LDF543 KTJ543 KJN543 JZR543 JPV543 JFZ543 IWD543 IMH543 ICL543 HSP543 HIT543 GYX543 GPB543 GFF543 FVJ543 FLN543 FBR543 ERV543 EHZ543 DYD543 DOH543 DEL543 CUP543 CKT543 CAX543 BRB543 BHF543 AXJ543 ANN543 ADR543 TV543 JZ543 WWL543" xr:uid="{00000000-0002-0000-0300-00001B000000}">
      <formula1>$AD$3:$AD$161</formula1>
    </dataValidation>
    <dataValidation type="list" allowBlank="1" showInputMessage="1" showErrorMessage="1" sqref="JC430:JC491 M430:M491 WVO496:WVO517 WLS496:WLS517 WBW496:WBW517 VSA496:VSA517 VIE496:VIE517 UYI496:UYI517 UOM496:UOM517 UEQ496:UEQ517 TUU496:TUU517 TKY496:TKY517 TBC496:TBC517 SRG496:SRG517 SHK496:SHK517 RXO496:RXO517 RNS496:RNS517 RDW496:RDW517 QUA496:QUA517 QKE496:QKE517 QAI496:QAI517 PQM496:PQM517 PGQ496:PGQ517 OWU496:OWU517 OMY496:OMY517 ODC496:ODC517 NTG496:NTG517 NJK496:NJK517 MZO496:MZO517 MPS496:MPS517 MFW496:MFW517 LWA496:LWA517 LME496:LME517 LCI496:LCI517 KSM496:KSM517 KIQ496:KIQ517 JYU496:JYU517 JOY496:JOY517 JFC496:JFC517 IVG496:IVG517 ILK496:ILK517 IBO496:IBO517 HRS496:HRS517 HHW496:HHW517 GYA496:GYA517 GOE496:GOE517 GEI496:GEI517 FUM496:FUM517 FKQ496:FKQ517 FAU496:FAU517 EQY496:EQY517 EHC496:EHC517 DXG496:DXG517 DNK496:DNK517 DDO496:DDO517 CTS496:CTS517 CJW496:CJW517 CAA496:CAA517 BQE496:BQE517 BGI496:BGI517 AWM496:AWM517 AMQ496:AMQ517 ACU496:ACU517 SY496:SY517 JC496:JC517 M496:M517 WVO493:WVO494 WLS493:WLS494 WBW493:WBW494 VSA493:VSA494 VIE493:VIE494 UYI493:UYI494 UOM493:UOM494 UEQ493:UEQ494 TUU493:TUU494 TKY493:TKY494 TBC493:TBC494 SRG493:SRG494 SHK493:SHK494 RXO493:RXO494 RNS493:RNS494 RDW493:RDW494 QUA493:QUA494 QKE493:QKE494 QAI493:QAI494 PQM493:PQM494 PGQ493:PGQ494 OWU493:OWU494 OMY493:OMY494 ODC493:ODC494 NTG493:NTG494 NJK493:NJK494 MZO493:MZO494 MPS493:MPS494 MFW493:MFW494 LWA493:LWA494 LME493:LME494 LCI493:LCI494 KSM493:KSM494 KIQ493:KIQ494 JYU493:JYU494 JOY493:JOY494 JFC493:JFC494 IVG493:IVG494 ILK493:ILK494 IBO493:IBO494 HRS493:HRS494 HHW493:HHW494 GYA493:GYA494 GOE493:GOE494 GEI493:GEI494 FUM493:FUM494 FKQ493:FKQ494 FAU493:FAU494 EQY493:EQY494 EHC493:EHC494 DXG493:DXG494 DNK493:DNK494 DDO493:DDO494 CTS493:CTS494 CJW493:CJW494 CAA493:CAA494 BQE493:BQE494 BGI493:BGI494 AWM493:AWM494 AMQ493:AMQ494 ACU493:ACU494 SY493:SY494 JC493:JC494 M493:M494 WVO430:WVO491 WLS430:WLS491 WBW430:WBW491 VSA430:VSA491 VIE430:VIE491 UYI430:UYI491 UOM430:UOM491 UEQ430:UEQ491 TUU430:TUU491 TKY430:TKY491 TBC430:TBC491 SRG430:SRG491 SHK430:SHK491 RXO430:RXO491 RNS430:RNS491 RDW430:RDW491 QUA430:QUA491 QKE430:QKE491 QAI430:QAI491 PQM430:PQM491 PGQ430:PGQ491 OWU430:OWU491 OMY430:OMY491 ODC430:ODC491 NTG430:NTG491 NJK430:NJK491 MZO430:MZO491 MPS430:MPS491 MFW430:MFW491 LWA430:LWA491 LME430:LME491 LCI430:LCI491 KSM430:KSM491 KIQ430:KIQ491 JYU430:JYU491 JOY430:JOY491 JFC430:JFC491 IVG430:IVG491 ILK430:ILK491 IBO430:IBO491 HRS430:HRS491 HHW430:HHW491 GYA430:GYA491 GOE430:GOE491 GEI430:GEI491 FUM430:FUM491 FKQ430:FKQ491 FAU430:FAU491 EQY430:EQY491 EHC430:EHC491 DXG430:DXG491 DNK430:DNK491 DDO430:DDO491 CTS430:CTS491 CJW430:CJW491 CAA430:CAA491 BQE430:BQE491 BGI430:BGI491 AWM430:AWM491 AMQ430:AMQ491 ACU430:ACU491 SY430:SY491" xr:uid="{00000000-0002-0000-0300-00001C000000}">
      <formula1>M$2:M$155</formula1>
    </dataValidation>
    <dataValidation type="list" allowBlank="1" showInputMessage="1" showErrorMessage="1" error="Код отказавшей установки не соответствует принятым кодам" sqref="O1390 O1193 O235:O238 O257:O259 O106:O108 O110:O113 O104 O1037 O765:O766 O694:O696 O310:O312 O335:O337 O403:O406 O588:O590 O655:O657 O931" xr:uid="{00000000-0002-0000-0300-00001D000000}">
      <formula1>"ВЛ,КЛ,ТП,ПС,РП,ЭС,ПО,-"</formula1>
    </dataValidation>
    <dataValidation type="list" allowBlank="1" showInputMessage="1" showErrorMessage="1" sqref="WVJ1383:WVJ1385 B1266:B1278 IX1266:IX1278 ST1266:ST1278 ACP1266:ACP1278 AML1266:AML1278 AWH1266:AWH1278 BGD1266:BGD1278 BPZ1266:BPZ1278 BZV1266:BZV1278 CJR1266:CJR1278 CTN1266:CTN1278 DDJ1266:DDJ1278 DNF1266:DNF1278 DXB1266:DXB1278 EGX1266:EGX1278 EQT1266:EQT1278 FAP1266:FAP1278 FKL1266:FKL1278 FUH1266:FUH1278 GED1266:GED1278 GNZ1266:GNZ1278 GXV1266:GXV1278 HHR1266:HHR1278 HRN1266:HRN1278 IBJ1266:IBJ1278 ILF1266:ILF1278 IVB1266:IVB1278 JEX1266:JEX1278 JOT1266:JOT1278 JYP1266:JYP1278 KIL1266:KIL1278 KSH1266:KSH1278 LCD1266:LCD1278 LLZ1266:LLZ1278 LVV1266:LVV1278 MFR1266:MFR1278 MPN1266:MPN1278 MZJ1266:MZJ1278 NJF1266:NJF1278 NTB1266:NTB1278 OCX1266:OCX1278 OMT1266:OMT1278 OWP1266:OWP1278 PGL1266:PGL1278 PQH1266:PQH1278 QAD1266:QAD1278 QJZ1266:QJZ1278 QTV1266:QTV1278 RDR1266:RDR1278 RNN1266:RNN1278 RXJ1266:RXJ1278 SHF1266:SHF1278 SRB1266:SRB1278 TAX1266:TAX1278 TKT1266:TKT1278 TUP1266:TUP1278 UEL1266:UEL1278 UOH1266:UOH1278 UYD1266:UYD1278 VHZ1266:VHZ1278 VRV1266:VRV1278 WBR1266:WBR1278 WLN1266:WLN1278 WVJ1266:WVJ1278 B1344:B1345 IX1344:IX1345 ST1344:ST1345 ACP1344:ACP1345 AML1344:AML1345 AWH1344:AWH1345 BGD1344:BGD1345 BPZ1344:BPZ1345 BZV1344:BZV1345 CJR1344:CJR1345 CTN1344:CTN1345 DDJ1344:DDJ1345 DNF1344:DNF1345 DXB1344:DXB1345 EGX1344:EGX1345 EQT1344:EQT1345 FAP1344:FAP1345 FKL1344:FKL1345 FUH1344:FUH1345 GED1344:GED1345 GNZ1344:GNZ1345 GXV1344:GXV1345 HHR1344:HHR1345 HRN1344:HRN1345 IBJ1344:IBJ1345 ILF1344:ILF1345 IVB1344:IVB1345 JEX1344:JEX1345 JOT1344:JOT1345 JYP1344:JYP1345 KIL1344:KIL1345 KSH1344:KSH1345 LCD1344:LCD1345 LLZ1344:LLZ1345 LVV1344:LVV1345 MFR1344:MFR1345 MPN1344:MPN1345 MZJ1344:MZJ1345 NJF1344:NJF1345 NTB1344:NTB1345 OCX1344:OCX1345 OMT1344:OMT1345 OWP1344:OWP1345 PGL1344:PGL1345 PQH1344:PQH1345 QAD1344:QAD1345 QJZ1344:QJZ1345 QTV1344:QTV1345 RDR1344:RDR1345 RNN1344:RNN1345 RXJ1344:RXJ1345 SHF1344:SHF1345 SRB1344:SRB1345 TAX1344:TAX1345 TKT1344:TKT1345 TUP1344:TUP1345 UEL1344:UEL1345 UOH1344:UOH1345 UYD1344:UYD1345 VHZ1344:VHZ1345 VRV1344:VRV1345 WBR1344:WBR1345 WLN1344:WLN1345 WVJ1344:WVJ1345 B1383:B1385 IX1383:IX1385 ST1383:ST1385 ACP1383:ACP1385 AML1383:AML1385 AWH1383:AWH1385 BGD1383:BGD1385 BPZ1383:BPZ1385 BZV1383:BZV1385 CJR1383:CJR1385 CTN1383:CTN1385 DDJ1383:DDJ1385 DNF1383:DNF1385 DXB1383:DXB1385 EGX1383:EGX1385 EQT1383:EQT1385 FAP1383:FAP1385 FKL1383:FKL1385 FUH1383:FUH1385 GED1383:GED1385 GNZ1383:GNZ1385 GXV1383:GXV1385 HHR1383:HHR1385 HRN1383:HRN1385 IBJ1383:IBJ1385 ILF1383:ILF1385 IVB1383:IVB1385 JEX1383:JEX1385 JOT1383:JOT1385 JYP1383:JYP1385 KIL1383:KIL1385 KSH1383:KSH1385 LCD1383:LCD1385 LLZ1383:LLZ1385 LVV1383:LVV1385 MFR1383:MFR1385 MPN1383:MPN1385 MZJ1383:MZJ1385 NJF1383:NJF1385 NTB1383:NTB1385 OCX1383:OCX1385 OMT1383:OMT1385 OWP1383:OWP1385 PGL1383:PGL1385 PQH1383:PQH1385 QAD1383:QAD1385 QJZ1383:QJZ1385 QTV1383:QTV1385 RDR1383:RDR1385 RNN1383:RNN1385 RXJ1383:RXJ1385 SHF1383:SHF1385 SRB1383:SRB1385 TAX1383:TAX1385 TKT1383:TKT1385 TUP1383:TUP1385 UEL1383:UEL1385 UOH1383:UOH1385 UYD1383:UYD1385 VHZ1383:VHZ1385 VRV1383:VRV1385 WBR1383:WBR1385 WLN1383:WLN1385 IX648 IX2118 ST2118 ACP2118 AML2118 AWH2118 BGD2118 BPZ2118 BZV2118 CJR2118 CTN2118 DDJ2118 DNF2118 DXB2118 EGX2118 EQT2118 FAP2118 FKL2118 FUH2118 GED2118 GNZ2118 GXV2118 HHR2118 HRN2118 IBJ2118 ILF2118 IVB2118 JEX2118 JOT2118 JYP2118 KIL2118 KSH2118 LCD2118 LLZ2118 LVV2118 MFR2118 MPN2118 MZJ2118 NJF2118 NTB2118 OCX2118 OMT2118 OWP2118 PGL2118 PQH2118 QAD2118 QJZ2118 QTV2118 RDR2118 RNN2118 RXJ2118 SHF2118 SRB2118 TAX2118 TKT2118 TUP2118 UEL2118 UOH2118 UYD2118 VHZ2118 VRV2118 WBR2118 WLN2118 WVJ2118 B648 IX2189:IX2190 ST2189:ST2190 ACP2189:ACP2190 AML2189:AML2190 AWH2189:AWH2190 BGD2189:BGD2190 BPZ2189:BPZ2190 BZV2189:BZV2190 CJR2189:CJR2190 CTN2189:CTN2190 DDJ2189:DDJ2190 DNF2189:DNF2190 DXB2189:DXB2190 EGX2189:EGX2190 EQT2189:EQT2190 FAP2189:FAP2190 FKL2189:FKL2190 FUH2189:FUH2190 GED2189:GED2190 GNZ2189:GNZ2190 GXV2189:GXV2190 HHR2189:HHR2190 HRN2189:HRN2190 IBJ2189:IBJ2190 ILF2189:ILF2190 IVB2189:IVB2190 JEX2189:JEX2190 JOT2189:JOT2190 JYP2189:JYP2190 KIL2189:KIL2190 KSH2189:KSH2190 LCD2189:LCD2190 LLZ2189:LLZ2190 LVV2189:LVV2190 MFR2189:MFR2190 MPN2189:MPN2190 MZJ2189:MZJ2190 NJF2189:NJF2190 NTB2189:NTB2190 OCX2189:OCX2190 OMT2189:OMT2190 OWP2189:OWP2190 PGL2189:PGL2190 PQH2189:PQH2190 QAD2189:QAD2190 QJZ2189:QJZ2190 QTV2189:QTV2190 RDR2189:RDR2190 RNN2189:RNN2190 RXJ2189:RXJ2190 SHF2189:SHF2190 SRB2189:SRB2190 TAX2189:TAX2190 TKT2189:TKT2190 TUP2189:TUP2190 UEL2189:UEL2190 UOH2189:UOH2190 UYD2189:UYD2190 VHZ2189:VHZ2190 VRV2189:VRV2190 WBR2189:WBR2190 WLN2189:WLN2190 WVJ2189:WVJ2190 B1038:B1044 IX1038:IX1044 ST1038:ST1044 ACP1038:ACP1044 AML1038:AML1044 AWH1038:AWH1044 BGD1038:BGD1044 BPZ1038:BPZ1044 BZV1038:BZV1044 CJR1038:CJR1044 CTN1038:CTN1044 DDJ1038:DDJ1044 DNF1038:DNF1044 DXB1038:DXB1044 EGX1038:EGX1044 EQT1038:EQT1044 FAP1038:FAP1044 FKL1038:FKL1044 FUH1038:FUH1044 GED1038:GED1044 GNZ1038:GNZ1044 GXV1038:GXV1044 HHR1038:HHR1044 HRN1038:HRN1044 IBJ1038:IBJ1044 ILF1038:ILF1044 IVB1038:IVB1044 JEX1038:JEX1044 JOT1038:JOT1044 JYP1038:JYP1044 KIL1038:KIL1044 KSH1038:KSH1044 LCD1038:LCD1044 LLZ1038:LLZ1044 LVV1038:LVV1044 MFR1038:MFR1044 MPN1038:MPN1044 MZJ1038:MZJ1044 NJF1038:NJF1044 NTB1038:NTB1044 OCX1038:OCX1044 OMT1038:OMT1044 OWP1038:OWP1044 PGL1038:PGL1044 PQH1038:PQH1044 QAD1038:QAD1044 QJZ1038:QJZ1044 QTV1038:QTV1044 RDR1038:RDR1044 RNN1038:RNN1044 RXJ1038:RXJ1044 SHF1038:SHF1044 SRB1038:SRB1044 TAX1038:TAX1044 TKT1038:TKT1044 TUP1038:TUP1044 UEL1038:UEL1044 UOH1038:UOH1044 UYD1038:UYD1044 VHZ1038:VHZ1044 VRV1038:VRV1044 WBR1038:WBR1044 WLN1038:WLN1044 WVJ1038:WVJ1044 WVJ863:WVJ868 WLN863:WLN868 WBR863:WBR868 VRV863:VRV868 VHZ863:VHZ868 UYD863:UYD868 UOH863:UOH868 UEL863:UEL868 TUP863:TUP868 TKT863:TKT868 TAX863:TAX868 SRB863:SRB868 SHF863:SHF868 RXJ863:RXJ868 RNN863:RNN868 RDR863:RDR868 QTV863:QTV868 QJZ863:QJZ868 QAD863:QAD868 PQH863:PQH868 PGL863:PGL868 OWP863:OWP868 OMT863:OMT868 OCX863:OCX868 NTB863:NTB868 NJF863:NJF868 MZJ863:MZJ868 MPN863:MPN868 MFR863:MFR868 LVV863:LVV868 LLZ863:LLZ868 LCD863:LCD868 KSH863:KSH868 KIL863:KIL868 JYP863:JYP868 JOT863:JOT868 JEX863:JEX868 IVB863:IVB868 ILF863:ILF868 IBJ863:IBJ868 HRN863:HRN868 HHR863:HHR868 GXV863:GXV868 GNZ863:GNZ868 GED863:GED868 FUH863:FUH868 FKL863:FKL868 FAP863:FAP868 EQT863:EQT868 EGX863:EGX868 DXB863:DXB868 DNF863:DNF868 DDJ863:DDJ868 CTN863:CTN868 CJR863:CJR868 BZV863:BZV868 BPZ863:BPZ868 BGD863:BGD868 AWH863:AWH868 AML863:AML868 ACP863:ACP868 ST863:ST868 IX863:IX868 B863:B868 WVJ758:WVJ760 WLN758:WLN760 WBR758:WBR760 VRV758:VRV760 VHZ758:VHZ760 UYD758:UYD760 UOH758:UOH760 UEL758:UEL760 TUP758:TUP760 TKT758:TKT760 TAX758:TAX760 SRB758:SRB760 SHF758:SHF760 RXJ758:RXJ760 RNN758:RNN760 RDR758:RDR760 QTV758:QTV760 QJZ758:QJZ760 QAD758:QAD760 PQH758:PQH760 PGL758:PGL760 OWP758:OWP760 OMT758:OMT760 OCX758:OCX760 NTB758:NTB760 NJF758:NJF760 MZJ758:MZJ760 MPN758:MPN760 MFR758:MFR760 LVV758:LVV760 LLZ758:LLZ760 LCD758:LCD760 KSH758:KSH760 KIL758:KIL760 JYP758:JYP760 JOT758:JOT760 JEX758:JEX760 IVB758:IVB760 ILF758:ILF760 IBJ758:IBJ760 HRN758:HRN760 HHR758:HHR760 GXV758:GXV760 GNZ758:GNZ760 GED758:GED760 FUH758:FUH760 FKL758:FKL760 FAP758:FAP760 EQT758:EQT760 EGX758:EGX760 DXB758:DXB760 DNF758:DNF760 DDJ758:DDJ760 CTN758:CTN760 CJR758:CJR760 BZV758:BZV760 BPZ758:BPZ760 BGD758:BGD760 AWH758:AWH760 AML758:AML760 ACP758:ACP760 ST758:ST760 IX758:IX760 B758:B760 B821:B822 IX821:IX822 ST821:ST822 ACP821:ACP822 AML821:AML822 AWH821:AWH822 BGD821:BGD822 BPZ821:BPZ822 BZV821:BZV822 CJR821:CJR822 CTN821:CTN822 DDJ821:DDJ822 DNF821:DNF822 DXB821:DXB822 EGX821:EGX822 EQT821:EQT822 FAP821:FAP822 FKL821:FKL822 FUH821:FUH822 GED821:GED822 GNZ821:GNZ822 GXV821:GXV822 HHR821:HHR822 HRN821:HRN822 IBJ821:IBJ822 ILF821:ILF822 IVB821:IVB822 JEX821:JEX822 JOT821:JOT822 JYP821:JYP822 KIL821:KIL822 KSH821:KSH822 LCD821:LCD822 LLZ821:LLZ822 LVV821:LVV822 MFR821:MFR822 MPN821:MPN822 MZJ821:MZJ822 NJF821:NJF822 NTB821:NTB822 OCX821:OCX822 OMT821:OMT822 OWP821:OWP822 PGL821:PGL822 PQH821:PQH822 QAD821:QAD822 QJZ821:QJZ822 QTV821:QTV822 RDR821:RDR822 RNN821:RNN822 RXJ821:RXJ822 SHF821:SHF822 SRB821:SRB822 TAX821:TAX822 TKT821:TKT822 TUP821:TUP822 UEL821:UEL822 UOH821:UOH822 UYD821:UYD822 VHZ821:VHZ822 VRV821:VRV822 WBR821:WBR822 WLN821:WLN822 WVJ821:WVJ822 WVD376:WVD381 WLH376:WLH381 WBL376:WBL381 VRP376:VRP381 VHT376:VHT381 UXX376:UXX381 UOB376:UOB381 UEF376:UEF381 TUJ376:TUJ381 TKN376:TKN381 TAR376:TAR381 SQV376:SQV381 SGZ376:SGZ381 RXD376:RXD381 RNH376:RNH381 RDL376:RDL381 QTP376:QTP381 QJT376:QJT381 PZX376:PZX381 PQB376:PQB381 PGF376:PGF381 OWJ376:OWJ381 OMN376:OMN381 OCR376:OCR381 NSV376:NSV381 NIZ376:NIZ381 MZD376:MZD381 MPH376:MPH381 MFL376:MFL381 LVP376:LVP381 LLT376:LLT381 LBX376:LBX381 KSB376:KSB381 KIF376:KIF381 JYJ376:JYJ381 JON376:JON381 JER376:JER381 IUV376:IUV381 IKZ376:IKZ381 IBD376:IBD381 HRH376:HRH381 HHL376:HHL381 GXP376:GXP381 GNT376:GNT381 GDX376:GDX381 FUB376:FUB381 FKF376:FKF381 FAJ376:FAJ381 EQN376:EQN381 EGR376:EGR381 DWV376:DWV381 DMZ376:DMZ381 DDD376:DDD381 CTH376:CTH381 CJL376:CJL381 BZP376:BZP381 BPT376:BPT381 BFX376:BFX381 AWB376:AWB381 AMF376:AMF381 ACJ376:ACJ381 SN376:SN381 IR376:IR381 WVD323:WVD325 WLH323:WLH325 WBL323:WBL325 VRP323:VRP325 VHT323:VHT325 UXX323:UXX325 UOB323:UOB325 UEF323:UEF325 TUJ323:TUJ325 TKN323:TKN325 TAR323:TAR325 SQV323:SQV325 SGZ323:SGZ325 RXD323:RXD325 RNH323:RNH325 RDL323:RDL325 QTP323:QTP325 QJT323:QJT325 PZX323:PZX325 PQB323:PQB325 PGF323:PGF325 OWJ323:OWJ325 OMN323:OMN325 OCR323:OCR325 NSV323:NSV325 NIZ323:NIZ325 MZD323:MZD325 MPH323:MPH325 MFL323:MFL325 LVP323:LVP325 LLT323:LLT325 LBX323:LBX325 KSB323:KSB325 KIF323:KIF325 JYJ323:JYJ325 JON323:JON325 JER323:JER325 IUV323:IUV325 IKZ323:IKZ325 IBD323:IBD325 HRH323:HRH325 HHL323:HHL325 GXP323:GXP325 GNT323:GNT325 GDX323:GDX325 FUB323:FUB325 FKF323:FKF325 FAJ323:FAJ325 EQN323:EQN325 EGR323:EGR325 DWV323:DWV325 DMZ323:DMZ325 DDD323:DDD325 CTH323:CTH325 CJL323:CJL325 BZP323:BZP325 BPT323:BPT325 BFX323:BFX325 AWB323:AWB325 AMF323:AMF325 ACJ323:ACJ325 SN323:SN325 IR323:IR325 B376:B381 B323:B325 WVJ648 WLN648 WBR648 VRV648 VHZ648 UYD648 UOH648 UEL648 TUP648 TKT648 TAX648 SRB648 SHF648 RXJ648 RNN648 RDR648 QTV648 QJZ648 QAD648 PQH648 PGL648 OWP648 OMT648 OCX648 NTB648 NJF648 MZJ648 MPN648 MFR648 LVV648 LLZ648 LCD648 KSH648 KIL648 JYP648 JOT648 JEX648 IVB648 ILF648 IBJ648 HRN648 HHR648 GXV648 GNZ648 GED648 FUH648 FKL648 FAP648 EQT648 EGX648 DXB648 DNF648 DDJ648 CTN648 CJR648 BZV648 BPZ648 BGD648 AWH648 AML648 ACP648 ST648" xr:uid="{00000000-0002-0000-0300-00001E000000}">
      <formula1>$B$16:$B$18</formula1>
    </dataValidation>
    <dataValidation type="list" errorStyle="warning" allowBlank="1" showInputMessage="1" showErrorMessage="1" errorTitle="Внимание" error="Введенное значение отсутсвует в справочнике" sqref="WVV1363 N1363 JJ1363 TF1363 ADB1363 AMX1363 AWT1363 BGP1363 BQL1363 CAH1363 CKD1363 CTZ1363 DDV1363 DNR1363 DXN1363 EHJ1363 ERF1363 FBB1363 FKX1363 FUT1363 GEP1363 GOL1363 GYH1363 HID1363 HRZ1363 IBV1363 ILR1363 IVN1363 JFJ1363 JPF1363 JZB1363 KIX1363 KST1363 LCP1363 LML1363 LWH1363 MGD1363 MPZ1363 MZV1363 NJR1363 NTN1363 ODJ1363 ONF1363 OXB1363 PGX1363 PQT1363 QAP1363 QKL1363 QUH1363 RED1363 RNZ1363 RXV1363 SHR1363 SRN1363 TBJ1363 TLF1363 TVB1363 UEX1363 UOT1363 UYP1363 VIL1363 VSH1363 WCD1363 WLZ1363 N1970 JJ1970 TF1970 ADB1970 AMX1970 AWT1970 BGP1970 BQL1970 CAH1970 CKD1970 CTZ1970 DDV1970 DNR1970 DXN1970 EHJ1970 ERF1970 FBB1970 FKX1970 FUT1970 GEP1970 GOL1970 GYH1970 HID1970 HRZ1970 IBV1970 ILR1970 IVN1970 JFJ1970 JPF1970 JZB1970 KIX1970 KST1970 LCP1970 LML1970 LWH1970 MGD1970 MPZ1970 MZV1970 NJR1970 NTN1970 ODJ1970 ONF1970 OXB1970 PGX1970 PQT1970 QAP1970 QKL1970 QUH1970 RED1970 RNZ1970 RXV1970 SHR1970 SRN1970 TBJ1970 TLF1970 TVB1970 UEX1970 UOT1970 UYP1970 VIL1970 VSH1970 WCD1970 WLZ1970 WVV1970 N2337:N2339 JJ2337:JJ2339 TF2337:TF2339 ADB2337:ADB2339 AMX2337:AMX2339 AWT2337:AWT2339 BGP2337:BGP2339 BQL2337:BQL2339 CAH2337:CAH2339 CKD2337:CKD2339 CTZ2337:CTZ2339 DDV2337:DDV2339 DNR2337:DNR2339 DXN2337:DXN2339 EHJ2337:EHJ2339 ERF2337:ERF2339 FBB2337:FBB2339 FKX2337:FKX2339 FUT2337:FUT2339 GEP2337:GEP2339 GOL2337:GOL2339 GYH2337:GYH2339 HID2337:HID2339 HRZ2337:HRZ2339 IBV2337:IBV2339 ILR2337:ILR2339 IVN2337:IVN2339 JFJ2337:JFJ2339 JPF2337:JPF2339 JZB2337:JZB2339 KIX2337:KIX2339 KST2337:KST2339 LCP2337:LCP2339 LML2337:LML2339 LWH2337:LWH2339 MGD2337:MGD2339 MPZ2337:MPZ2339 MZV2337:MZV2339 NJR2337:NJR2339 NTN2337:NTN2339 ODJ2337:ODJ2339 ONF2337:ONF2339 OXB2337:OXB2339 PGX2337:PGX2339 PQT2337:PQT2339 QAP2337:QAP2339 QKL2337:QKL2339 QUH2337:QUH2339 RED2337:RED2339 RNZ2337:RNZ2339 RXV2337:RXV2339 SHR2337:SHR2339 SRN2337:SRN2339 TBJ2337:TBJ2339 TLF2337:TLF2339 TVB2337:TVB2339 UEX2337:UEX2339 UOT2337:UOT2339 UYP2337:UYP2339 VIL2337:VIL2339 VSH2337:VSH2339 WCD2337:WCD2339 WLZ2337:WLZ2339 WVV2337:WVV2339 N3070 JJ3070 TF3070 ADB3070 AMX3070 AWT3070 BGP3070 BQL3070 CAH3070 CKD3070 CTZ3070 DDV3070 DNR3070 DXN3070 EHJ3070 ERF3070 FBB3070 FKX3070 FUT3070 GEP3070 GOL3070 GYH3070 HID3070 HRZ3070 IBV3070 ILR3070 IVN3070 JFJ3070 JPF3070 JZB3070 KIX3070 KST3070 LCP3070 LML3070 LWH3070 MGD3070 MPZ3070 MZV3070 NJR3070 NTN3070 ODJ3070 ONF3070 OXB3070 PGX3070 PQT3070 QAP3070 QKL3070 QUH3070 RED3070 RNZ3070 RXV3070 SHR3070 SRN3070 TBJ3070 TLF3070 TVB3070 UEX3070 UOT3070 UYP3070 VIL3070 VSH3070 WCD3070 WLZ3070 WVV3070 N710:N711 JJ710:JJ711 TF710:TF711 ADB710:ADB711 AMX710:AMX711 AWT710:AWT711 BGP710:BGP711 BQL710:BQL711 CAH710:CAH711 CKD710:CKD711 CTZ710:CTZ711 DDV710:DDV711 DNR710:DNR711 DXN710:DXN711 EHJ710:EHJ711 ERF710:ERF711 FBB710:FBB711 FKX710:FKX711 FUT710:FUT711 GEP710:GEP711 GOL710:GOL711 GYH710:GYH711 HID710:HID711 HRZ710:HRZ711 IBV710:IBV711 ILR710:ILR711 IVN710:IVN711 JFJ710:JFJ711 JPF710:JPF711 JZB710:JZB711 KIX710:KIX711 KST710:KST711 LCP710:LCP711 LML710:LML711 LWH710:LWH711 MGD710:MGD711 MPZ710:MPZ711 MZV710:MZV711 NJR710:NJR711 NTN710:NTN711 ODJ710:ODJ711 ONF710:ONF711 OXB710:OXB711 PGX710:PGX711 PQT710:PQT711 QAP710:QAP711 QKL710:QKL711 QUH710:QUH711 RED710:RED711 RNZ710:RNZ711 RXV710:RXV711 SHR710:SHR711 SRN710:SRN711 TBJ710:TBJ711 TLF710:TLF711 TVB710:TVB711 UEX710:UEX711 UOT710:UOT711 UYP710:UYP711 VIL710:VIL711 VSH710:VSH711 WCD710:WCD711 WLZ710:WLZ711 WVV710:WVV711 JD603:JD605 SZ603:SZ605 ACV603:ACV605 AMR603:AMR605 AWN603:AWN605 BGJ603:BGJ605 BQF603:BQF605 CAB603:CAB605 CJX603:CJX605 CTT603:CTT605 DDP603:DDP605 DNL603:DNL605 DXH603:DXH605 EHD603:EHD605 EQZ603:EQZ605 FAV603:FAV605 FKR603:FKR605 FUN603:FUN605 GEJ603:GEJ605 GOF603:GOF605 GYB603:GYB605 HHX603:HHX605 HRT603:HRT605 IBP603:IBP605 ILL603:ILL605 IVH603:IVH605 JFD603:JFD605 JOZ603:JOZ605 JYV603:JYV605 KIR603:KIR605 KSN603:KSN605 LCJ603:LCJ605 LMF603:LMF605 LWB603:LWB605 MFX603:MFX605 MPT603:MPT605 MZP603:MZP605 NJL603:NJL605 NTH603:NTH605 ODD603:ODD605 OMZ603:OMZ605 OWV603:OWV605 PGR603:PGR605 PQN603:PQN605 QAJ603:QAJ605 QKF603:QKF605 QUB603:QUB605 RDX603:RDX605 RNT603:RNT605 RXP603:RXP605 SHL603:SHL605 SRH603:SRH605 TBD603:TBD605 TKZ603:TKZ605 TUV603:TUV605 UER603:UER605 UON603:UON605 UYJ603:UYJ605 VIF603:VIF605 VSB603:VSB605 WBX603:WBX605 WLT603:WLT605 WVP603:WVP605 N603:N605 WVV631:WVV640 WLZ631:WLZ640 WCD631:WCD640 VSH631:VSH640 VIL631:VIL640 UYP631:UYP640 UOT631:UOT640 UEX631:UEX640 TVB631:TVB640 TLF631:TLF640 TBJ631:TBJ640 SRN631:SRN640 SHR631:SHR640 RXV631:RXV640 RNZ631:RNZ640 RED631:RED640 QUH631:QUH640 QKL631:QKL640 QAP631:QAP640 PQT631:PQT640 PGX631:PGX640 OXB631:OXB640 ONF631:ONF640 ODJ631:ODJ640 NTN631:NTN640 NJR631:NJR640 MZV631:MZV640 MPZ631:MPZ640 MGD631:MGD640 LWH631:LWH640 LML631:LML640 LCP631:LCP640 KST631:KST640 KIX631:KIX640 JZB631:JZB640 JPF631:JPF640 JFJ631:JFJ640 IVN631:IVN640 ILR631:ILR640 IBV631:IBV640 HRZ631:HRZ640 HID631:HID640 GYH631:GYH640 GOL631:GOL640 GEP631:GEP640 FUT631:FUT640 FKX631:FKX640 FBB631:FBB640 ERF631:ERF640 EHJ631:EHJ640 DXN631:DXN640 DNR631:DNR640 DDV631:DDV640 CTZ631:CTZ640 CKD631:CKD640 CAH631:CAH640 BQL631:BQL640 BGP631:BGP640 AWT631:AWT640 AMX631:AMX640 ADB631:ADB640 TF631:TF640 JJ631:JJ640 N631:N640 WCD948:WCD950 VSH948:VSH950 VIL948:VIL950 UYP948:UYP950 UOT948:UOT950 UEX948:UEX950 TVB948:TVB950 TLF948:TLF950 TBJ948:TBJ950 SRN948:SRN950 SHR948:SHR950 RXV948:RXV950 RNZ948:RNZ950 RED948:RED950 QUH948:QUH950 QKL948:QKL950 QAP948:QAP950 PQT948:PQT950 PGX948:PGX950 OXB948:OXB950 ONF948:ONF950 ODJ948:ODJ950 NTN948:NTN950 NJR948:NJR950 MZV948:MZV950 MPZ948:MPZ950 MGD948:MGD950 LWH948:LWH950 LML948:LML950 LCP948:LCP950 KST948:KST950 KIX948:KIX950 JZB948:JZB950 JPF948:JPF950 JFJ948:JFJ950 IVN948:IVN950 ILR948:ILR950 IBV948:IBV950 HRZ948:HRZ950 HID948:HID950 GYH948:GYH950 GOL948:GOL950 GEP948:GEP950 FUT948:FUT950 FKX948:FKX950 FBB948:FBB950 ERF948:ERF950 EHJ948:EHJ950 DXN948:DXN950 DNR948:DNR950 DDV948:DDV950 CTZ948:CTZ950 CKD948:CKD950 CAH948:CAH950 BQL948:BQL950 BGP948:BGP950 AWT948:AWT950 AMX948:AMX950 ADB948:ADB950 TF948:TF950 JJ948:JJ950 N948:N950 WVV948:WVV950 WLZ948:WLZ950 JJ903 TF903 ADB903 AMX903 AWT903 BGP903 BQL903 CAH903 CKD903 CTZ903 DDV903 DNR903 DXN903 EHJ903 ERF903 FBB903 FKX903 FUT903 GEP903 GOL903 GYH903 HID903 HRZ903 IBV903 ILR903 IVN903 JFJ903 JPF903 JZB903 KIX903 KST903 LCP903 LML903 LWH903 MGD903 MPZ903 MZV903 NJR903 NTN903 ODJ903 ONF903 OXB903 PGX903 PQT903 QAP903 QKL903 QUH903 RED903 RNZ903 RXV903 SHR903 SRN903 TBJ903 TLF903 TVB903 UEX903 UOT903 UYP903 VIL903 VSH903 WCD903 WLZ903 WVV903" xr:uid="{00000000-0002-0000-0300-00001F000000}">
      <formula1>$M$3:$M$8</formula1>
    </dataValidation>
    <dataValidation type="list" allowBlank="1" showErrorMessage="1" errorTitle="Значение ячейки ошибочное!" error="Значение уровня напряжения не соответсвует принятм значениям линейных напряжений в кодировке: 6(10)   35   110   220   500   0,4   0,22 (0,22 -для сете с изолированной нейтралью)." sqref="N1390 N235 N237:N238 N257:N259 N106:N108 N110:N113 N104 N765 N694:N696 N310:N312 N335:N337 N403:N406 N588:N590 N655:N657 N951:N952" xr:uid="{00000000-0002-0000-0300-000020000000}">
      <formula1>"6(10),35,110,220,500,0,4,0,22,-"</formula1>
    </dataValidation>
    <dataValidation type="list" allowBlank="1" showInputMessage="1" error="Выберете значение из списка, при его отсутствии добавьте в справочник в скрытой области над таблицей" sqref="L1390 L235 L237:L238 L110:L113 L104:L108 L826 L765 L694:L696 L310:L312 L403:L406 L588:L590 L655:L657" xr:uid="{00000000-0002-0000-0300-000021000000}">
      <formula1>"1,2,3,4,5,6,7,8,9,10,11,12,13,14,15,"</formula1>
    </dataValidation>
    <dataValidation type="list" allowBlank="1" showInputMessage="1" showErrorMessage="1" errorTitle="Внимание!" error="Введенное значение не соответсвует справочному" sqref="WVS1363 K1363 JG1363 TC1363 ACY1363 AMU1363 AWQ1363 BGM1363 BQI1363 CAE1363 CKA1363 CTW1363 DDS1363 DNO1363 DXK1363 EHG1363 ERC1363 FAY1363 FKU1363 FUQ1363 GEM1363 GOI1363 GYE1363 HIA1363 HRW1363 IBS1363 ILO1363 IVK1363 JFG1363 JPC1363 JYY1363 KIU1363 KSQ1363 LCM1363 LMI1363 LWE1363 MGA1363 MPW1363 MZS1363 NJO1363 NTK1363 ODG1363 ONC1363 OWY1363 PGU1363 PQQ1363 QAM1363 QKI1363 QUE1363 REA1363 RNW1363 RXS1363 SHO1363 SRK1363 TBG1363 TLC1363 TUY1363 UEU1363 UOQ1363 UYM1363 VII1363 VSE1363 WCA1363 WLW1363 K1970 JG1970 TC1970 ACY1970 AMU1970 AWQ1970 BGM1970 BQI1970 CAE1970 CKA1970 CTW1970 DDS1970 DNO1970 DXK1970 EHG1970 ERC1970 FAY1970 FKU1970 FUQ1970 GEM1970 GOI1970 GYE1970 HIA1970 HRW1970 IBS1970 ILO1970 IVK1970 JFG1970 JPC1970 JYY1970 KIU1970 KSQ1970 LCM1970 LMI1970 LWE1970 MGA1970 MPW1970 MZS1970 NJO1970 NTK1970 ODG1970 ONC1970 OWY1970 PGU1970 PQQ1970 QAM1970 QKI1970 QUE1970 REA1970 RNW1970 RXS1970 SHO1970 SRK1970 TBG1970 TLC1970 TUY1970 UEU1970 UOQ1970 UYM1970 VII1970 VSE1970 WCA1970 WLW1970 WVS1970 K3070 JG3070 TC3070 ACY3070 AMU3070 AWQ3070 BGM3070 BQI3070 CAE3070 CKA3070 CTW3070 DDS3070 DNO3070 DXK3070 EHG3070 ERC3070 FAY3070 FKU3070 FUQ3070 GEM3070 GOI3070 GYE3070 HIA3070 HRW3070 IBS3070 ILO3070 IVK3070 JFG3070 JPC3070 JYY3070 KIU3070 KSQ3070 LCM3070 LMI3070 LWE3070 MGA3070 MPW3070 MZS3070 NJO3070 NTK3070 ODG3070 ONC3070 OWY3070 PGU3070 PQQ3070 QAM3070 QKI3070 QUE3070 REA3070 RNW3070 RXS3070 SHO3070 SRK3070 TBG3070 TLC3070 TUY3070 UEU3070 UOQ3070 UYM3070 VII3070 VSE3070 WCA3070 WLW3070 WVS3070 WVS1005 WLW1005 WCA1005 VSE1005 VII1005 UYM1005 UOQ1005 UEU1005 TUY1005 TLC1005 TBG1005 SRK1005 SHO1005 RXS1005 RNW1005 REA1005 QUE1005 QKI1005 QAM1005 PQQ1005 PGU1005 OWY1005 ONC1005 ODG1005 NTK1005 NJO1005 MZS1005 MPW1005 MGA1005 LWE1005 LMI1005 LCM1005 KSQ1005 KIU1005 JYY1005 JPC1005 JFG1005 IVK1005 ILO1005 IBS1005 HRW1005 HIA1005 GYE1005 GOI1005 GEM1005 FUQ1005 FKU1005 FAY1005 ERC1005 EHG1005 DXK1005 DNO1005 DDS1005 CTW1005 CKA1005 CAE1005 BQI1005 BGM1005 AWQ1005 AMU1005 ACY1005 TC1005 JG1005 K1005 WVS948:WVS950 WLW948:WLW950 WCA948:WCA950 VSE948:VSE950 VII948:VII950 UYM948:UYM950 UOQ948:UOQ950 UEU948:UEU950 TUY948:TUY950 TLC948:TLC950 TBG948:TBG950 SRK948:SRK950 SHO948:SHO950 RXS948:RXS950 RNW948:RNW950 REA948:REA950 QUE948:QUE950 QKI948:QKI950 QAM948:QAM950 PQQ948:PQQ950 PGU948:PGU950 OWY948:OWY950 ONC948:ONC950 ODG948:ODG950 NTK948:NTK950 NJO948:NJO950 MZS948:MZS950 MPW948:MPW950 MGA948:MGA950 LWE948:LWE950 LMI948:LMI950 LCM948:LCM950 KSQ948:KSQ950 KIU948:KIU950 JYY948:JYY950 JPC948:JPC950 JFG948:JFG950 IVK948:IVK950 ILO948:ILO950 IBS948:IBS950 HRW948:HRW950 HIA948:HIA950 GYE948:GYE950 GOI948:GOI950 GEM948:GEM950 FUQ948:FUQ950 FKU948:FKU950 FAY948:FAY950 ERC948:ERC950 EHG948:EHG950 DXK948:DXK950 DNO948:DNO950 DDS948:DDS950 CTW948:CTW950 CKA948:CKA950 CAE948:CAE950 BQI948:BQI950 BGM948:BGM950 AWQ948:AWQ950 AMU948:AMU950 ACY948:ACY950 TC948:TC950 JG948:JG950 K948:K950 K899 JG899 TC899 ACY899 AMU899 AWQ899 BGM899 BQI899 CAE899 CKA899 CTW899 DDS899 DNO899 DXK899 EHG899 ERC899 FAY899 FKU899 FUQ899 GEM899 GOI899 GYE899 HIA899 HRW899 IBS899 ILO899 IVK899 JFG899 JPC899 JYY899 KIU899 KSQ899 LCM899 LMI899 LWE899 MGA899 MPW899 MZS899 NJO899 NTK899 ODG899 ONC899 OWY899 PGU899 PQQ899 QAM899 QKI899 QUE899 REA899 RNW899 RXS899 SHO899 SRK899 TBG899 TLC899 TUY899 UEU899 UOQ899 UYM899 VII899 VSE899 WCA899 WLW899 WVS899" xr:uid="{00000000-0002-0000-0300-000022000000}">
      <formula1>$J$3:$J$7</formula1>
    </dataValidation>
    <dataValidation type="list" allowBlank="1" showInputMessage="1" showErrorMessage="1" errorTitle="Внимание" error="Введено недопустимое значение" sqref="N1200:N1203 N2851:N2853 N2879:N2884 O2885 N2886:O2890 N1065:N1066 N1032 N1035 N6018 JJ6018 TF6018 ADB6018 AMX6018 AWT6018 BGP6018 BQL6018 CAH6018 CKD6018 CTZ6018 DDV6018 DNR6018 DXN6018 EHJ6018 ERF6018 FBB6018 FKX6018 FUT6018 GEP6018 GOL6018 GYH6018 HID6018 HRZ6018 IBV6018 ILR6018 IVN6018 JFJ6018 JPF6018 JZB6018 KIX6018 KST6018 LCP6018 LML6018 LWH6018 MGD6018 MPZ6018 MZV6018 NJR6018 NTN6018 ODJ6018 ONF6018 OXB6018 PGX6018 PQT6018 QAP6018 QKL6018 QUH6018 RED6018 RNZ6018 RXV6018 SHR6018 SRN6018 TBJ6018 TLF6018 TVB6018 UEX6018 UOT6018 UYP6018 VIL6018 VSH6018 WCD6018 WLZ6018 WVV6018 O6036:O6040 JK6036:JK6040 TG6036:TG6040 ADC6036:ADC6040 AMY6036:AMY6040 AWU6036:AWU6040 BGQ6036:BGQ6040 BQM6036:BQM6040 CAI6036:CAI6040 CKE6036:CKE6040 CUA6036:CUA6040 DDW6036:DDW6040 DNS6036:DNS6040 DXO6036:DXO6040 EHK6036:EHK6040 ERG6036:ERG6040 FBC6036:FBC6040 FKY6036:FKY6040 FUU6036:FUU6040 GEQ6036:GEQ6040 GOM6036:GOM6040 GYI6036:GYI6040 HIE6036:HIE6040 HSA6036:HSA6040 IBW6036:IBW6040 ILS6036:ILS6040 IVO6036:IVO6040 JFK6036:JFK6040 JPG6036:JPG6040 JZC6036:JZC6040 KIY6036:KIY6040 KSU6036:KSU6040 LCQ6036:LCQ6040 LMM6036:LMM6040 LWI6036:LWI6040 MGE6036:MGE6040 MQA6036:MQA6040 MZW6036:MZW6040 NJS6036:NJS6040 NTO6036:NTO6040 ODK6036:ODK6040 ONG6036:ONG6040 OXC6036:OXC6040 PGY6036:PGY6040 PQU6036:PQU6040 QAQ6036:QAQ6040 QKM6036:QKM6040 QUI6036:QUI6040 REE6036:REE6040 ROA6036:ROA6040 RXW6036:RXW6040 SHS6036:SHS6040 SRO6036:SRO6040 TBK6036:TBK6040 TLG6036:TLG6040 TVC6036:TVC6040 UEY6036:UEY6040 UOU6036:UOU6040 UYQ6036:UYQ6040 VIM6036:VIM6040 VSI6036:VSI6040 WCE6036:WCE6040 WMA6036:WMA6040 WVW6036:WVW6040 N6034:N6035 JJ6034:JJ6035 TF6034:TF6035 ADB6034:ADB6035 AMX6034:AMX6035 AWT6034:AWT6035 BGP6034:BGP6035 BQL6034:BQL6035 CAH6034:CAH6035 CKD6034:CKD6035 CTZ6034:CTZ6035 DDV6034:DDV6035 DNR6034:DNR6035 DXN6034:DXN6035 EHJ6034:EHJ6035 ERF6034:ERF6035 FBB6034:FBB6035 FKX6034:FKX6035 FUT6034:FUT6035 GEP6034:GEP6035 GOL6034:GOL6035 GYH6034:GYH6035 HID6034:HID6035 HRZ6034:HRZ6035 IBV6034:IBV6035 ILR6034:ILR6035 IVN6034:IVN6035 JFJ6034:JFJ6035 JPF6034:JPF6035 JZB6034:JZB6035 KIX6034:KIX6035 KST6034:KST6035 LCP6034:LCP6035 LML6034:LML6035 LWH6034:LWH6035 MGD6034:MGD6035 MPZ6034:MPZ6035 MZV6034:MZV6035 NJR6034:NJR6035 NTN6034:NTN6035 ODJ6034:ODJ6035 ONF6034:ONF6035 OXB6034:OXB6035 PGX6034:PGX6035 PQT6034:PQT6035 QAP6034:QAP6035 QKL6034:QKL6035 QUH6034:QUH6035 RED6034:RED6035 RNZ6034:RNZ6035 RXV6034:RXV6035 SHR6034:SHR6035 SRN6034:SRN6035 TBJ6034:TBJ6035 TLF6034:TLF6035 TVB6034:TVB6035 UEX6034:UEX6035 UOT6034:UOT6035 UYP6034:UYP6035 VIL6034:VIL6035 VSH6034:VSH6035 WCD6034:WCD6035 WLZ6034:WLZ6035 WVV6034:WVV6035 O8171 JK6029:JK6033 TG6029:TG6033 ADC6029:ADC6033 AMY6029:AMY6033 AWU6029:AWU6033 BGQ6029:BGQ6033 BQM6029:BQM6033 CAI6029:CAI6033 CKE6029:CKE6033 CUA6029:CUA6033 DDW6029:DDW6033 DNS6029:DNS6033 DXO6029:DXO6033 EHK6029:EHK6033 ERG6029:ERG6033 FBC6029:FBC6033 FKY6029:FKY6033 FUU6029:FUU6033 GEQ6029:GEQ6033 GOM6029:GOM6033 GYI6029:GYI6033 HIE6029:HIE6033 HSA6029:HSA6033 IBW6029:IBW6033 ILS6029:ILS6033 IVO6029:IVO6033 JFK6029:JFK6033 JPG6029:JPG6033 JZC6029:JZC6033 KIY6029:KIY6033 KSU6029:KSU6033 LCQ6029:LCQ6033 LMM6029:LMM6033 LWI6029:LWI6033 MGE6029:MGE6033 MQA6029:MQA6033 MZW6029:MZW6033 NJS6029:NJS6033 NTO6029:NTO6033 ODK6029:ODK6033 ONG6029:ONG6033 OXC6029:OXC6033 PGY6029:PGY6033 PQU6029:PQU6033 QAQ6029:QAQ6033 QKM6029:QKM6033 QUI6029:QUI6033 REE6029:REE6033 ROA6029:ROA6033 RXW6029:RXW6033 SHS6029:SHS6033 SRO6029:SRO6033 TBK6029:TBK6033 TLG6029:TLG6033 TVC6029:TVC6033 UEY6029:UEY6033 UOU6029:UOU6033 UYQ6029:UYQ6033 VIM6029:VIM6033 VSI6029:VSI6033 WCE6029:WCE6033 WMA6029:WMA6033 WVW6029:WVW6033 N6027:N6028 JJ6027:JJ6028 TF6027:TF6028 ADB6027:ADB6028 AMX6027:AMX6028 AWT6027:AWT6028 BGP6027:BGP6028 BQL6027:BQL6028 CAH6027:CAH6028 CKD6027:CKD6028 CTZ6027:CTZ6028 DDV6027:DDV6028 DNR6027:DNR6028 DXN6027:DXN6028 EHJ6027:EHJ6028 ERF6027:ERF6028 FBB6027:FBB6028 FKX6027:FKX6028 FUT6027:FUT6028 GEP6027:GEP6028 GOL6027:GOL6028 GYH6027:GYH6028 HID6027:HID6028 HRZ6027:HRZ6028 IBV6027:IBV6028 ILR6027:ILR6028 IVN6027:IVN6028 JFJ6027:JFJ6028 JPF6027:JPF6028 JZB6027:JZB6028 KIX6027:KIX6028 KST6027:KST6028 LCP6027:LCP6028 LML6027:LML6028 LWH6027:LWH6028 MGD6027:MGD6028 MPZ6027:MPZ6028 MZV6027:MZV6028 NJR6027:NJR6028 NTN6027:NTN6028 ODJ6027:ODJ6028 ONF6027:ONF6028 OXB6027:OXB6028 PGX6027:PGX6028 PQT6027:PQT6028 QAP6027:QAP6028 QKL6027:QKL6028 QUH6027:QUH6028 RED6027:RED6028 RNZ6027:RNZ6028 RXV6027:RXV6028 SHR6027:SHR6028 SRN6027:SRN6028 TBJ6027:TBJ6028 TLF6027:TLF6028 TVB6027:TVB6028 UEX6027:UEX6028 UOT6027:UOT6028 UYP6027:UYP6028 VIL6027:VIL6028 VSH6027:VSH6028 WCD6027:WCD6028 WLZ6027:WLZ6028 WVV6027:WVV6028 O6025:O6026 JK6025:JK6026 TG6025:TG6026 ADC6025:ADC6026 AMY6025:AMY6026 AWU6025:AWU6026 BGQ6025:BGQ6026 BQM6025:BQM6026 CAI6025:CAI6026 CKE6025:CKE6026 CUA6025:CUA6026 DDW6025:DDW6026 DNS6025:DNS6026 DXO6025:DXO6026 EHK6025:EHK6026 ERG6025:ERG6026 FBC6025:FBC6026 FKY6025:FKY6026 FUU6025:FUU6026 GEQ6025:GEQ6026 GOM6025:GOM6026 GYI6025:GYI6026 HIE6025:HIE6026 HSA6025:HSA6026 IBW6025:IBW6026 ILS6025:ILS6026 IVO6025:IVO6026 JFK6025:JFK6026 JPG6025:JPG6026 JZC6025:JZC6026 KIY6025:KIY6026 KSU6025:KSU6026 LCQ6025:LCQ6026 LMM6025:LMM6026 LWI6025:LWI6026 MGE6025:MGE6026 MQA6025:MQA6026 MZW6025:MZW6026 NJS6025:NJS6026 NTO6025:NTO6026 ODK6025:ODK6026 ONG6025:ONG6026 OXC6025:OXC6026 PGY6025:PGY6026 PQU6025:PQU6026 QAQ6025:QAQ6026 QKM6025:QKM6026 QUI6025:QUI6026 REE6025:REE6026 ROA6025:ROA6026 RXW6025:RXW6026 SHS6025:SHS6026 SRO6025:SRO6026 TBK6025:TBK6026 TLG6025:TLG6026 TVC6025:TVC6026 UEY6025:UEY6026 UOU6025:UOU6026 UYQ6025:UYQ6026 VIM6025:VIM6026 VSI6025:VSI6026 WCE6025:WCE6026 WMA6025:WMA6026 WVW6025:WVW6026 WVW7571:WVW7572 JJ6023:JJ6024 TF6023:TF6024 ADB6023:ADB6024 AMX6023:AMX6024 AWT6023:AWT6024 BGP6023:BGP6024 BQL6023:BQL6024 CAH6023:CAH6024 CKD6023:CKD6024 CTZ6023:CTZ6024 DDV6023:DDV6024 DNR6023:DNR6024 DXN6023:DXN6024 EHJ6023:EHJ6024 ERF6023:ERF6024 FBB6023:FBB6024 FKX6023:FKX6024 FUT6023:FUT6024 GEP6023:GEP6024 GOL6023:GOL6024 GYH6023:GYH6024 HID6023:HID6024 HRZ6023:HRZ6024 IBV6023:IBV6024 ILR6023:ILR6024 IVN6023:IVN6024 JFJ6023:JFJ6024 JPF6023:JPF6024 JZB6023:JZB6024 KIX6023:KIX6024 KST6023:KST6024 LCP6023:LCP6024 LML6023:LML6024 LWH6023:LWH6024 MGD6023:MGD6024 MPZ6023:MPZ6024 MZV6023:MZV6024 NJR6023:NJR6024 NTN6023:NTN6024 ODJ6023:ODJ6024 ONF6023:ONF6024 OXB6023:OXB6024 PGX6023:PGX6024 PQT6023:PQT6024 QAP6023:QAP6024 QKL6023:QKL6024 QUH6023:QUH6024 RED6023:RED6024 RNZ6023:RNZ6024 RXV6023:RXV6024 SHR6023:SHR6024 SRN6023:SRN6024 TBJ6023:TBJ6024 TLF6023:TLF6024 TVB6023:TVB6024 UEX6023:UEX6024 UOT6023:UOT6024 UYP6023:UYP6024 VIL6023:VIL6024 VSH6023:VSH6024 WCD6023:WCD6024 WLZ6023:WLZ6024 WVV6023:WVV6024 O6021:O6022 JK6021:JK6022 TG6021:TG6022 ADC6021:ADC6022 AMY6021:AMY6022 AWU6021:AWU6022 BGQ6021:BGQ6022 BQM6021:BQM6022 CAI6021:CAI6022 CKE6021:CKE6022 CUA6021:CUA6022 DDW6021:DDW6022 DNS6021:DNS6022 DXO6021:DXO6022 EHK6021:EHK6022 ERG6021:ERG6022 FBC6021:FBC6022 FKY6021:FKY6022 FUU6021:FUU6022 GEQ6021:GEQ6022 GOM6021:GOM6022 GYI6021:GYI6022 HIE6021:HIE6022 HSA6021:HSA6022 IBW6021:IBW6022 ILS6021:ILS6022 IVO6021:IVO6022 JFK6021:JFK6022 JPG6021:JPG6022 JZC6021:JZC6022 KIY6021:KIY6022 KSU6021:KSU6022 LCQ6021:LCQ6022 LMM6021:LMM6022 LWI6021:LWI6022 MGE6021:MGE6022 MQA6021:MQA6022 MZW6021:MZW6022 NJS6021:NJS6022 NTO6021:NTO6022 ODK6021:ODK6022 ONG6021:ONG6022 OXC6021:OXC6022 PGY6021:PGY6022 PQU6021:PQU6022 QAQ6021:QAQ6022 QKM6021:QKM6022 QUI6021:QUI6022 REE6021:REE6022 ROA6021:ROA6022 RXW6021:RXW6022 SHS6021:SHS6022 SRO6021:SRO6022 TBK6021:TBK6022 TLG6021:TLG6022 TVC6021:TVC6022 UEY6021:UEY6022 UOU6021:UOU6022 UYQ6021:UYQ6022 VIM6021:VIM6022 VSI6021:VSI6022 WCE6021:WCE6022 WMA6021:WMA6022 WVW6021:WVW6022 N7171:N7174 JJ7171:JJ7174 TF7171:TF7174 ADB7171:ADB7174 AMX7171:AMX7174 AWT7171:AWT7174 BGP7171:BGP7174 BQL7171:BQL7174 CAH7171:CAH7174 CKD7171:CKD7174 CTZ7171:CTZ7174 DDV7171:DDV7174 DNR7171:DNR7174 DXN7171:DXN7174 EHJ7171:EHJ7174 ERF7171:ERF7174 FBB7171:FBB7174 FKX7171:FKX7174 FUT7171:FUT7174 GEP7171:GEP7174 GOL7171:GOL7174 GYH7171:GYH7174 HID7171:HID7174 HRZ7171:HRZ7174 IBV7171:IBV7174 ILR7171:ILR7174 IVN7171:IVN7174 JFJ7171:JFJ7174 JPF7171:JPF7174 JZB7171:JZB7174 KIX7171:KIX7174 KST7171:KST7174 LCP7171:LCP7174 LML7171:LML7174 LWH7171:LWH7174 MGD7171:MGD7174 MPZ7171:MPZ7174 MZV7171:MZV7174 NJR7171:NJR7174 NTN7171:NTN7174 ODJ7171:ODJ7174 ONF7171:ONF7174 OXB7171:OXB7174 PGX7171:PGX7174 PQT7171:PQT7174 QAP7171:QAP7174 QKL7171:QKL7174 QUH7171:QUH7174 RED7171:RED7174 RNZ7171:RNZ7174 RXV7171:RXV7174 SHR7171:SHR7174 SRN7171:SRN7174 TBJ7171:TBJ7174 TLF7171:TLF7174 TVB7171:TVB7174 UEX7171:UEX7174 UOT7171:UOT7174 UYP7171:UYP7174 VIL7171:VIL7174 VSH7171:VSH7174 WCD7171:WCD7174 WLZ7171:WLZ7174 WVV7171:WVV7174 O7168:O7170 JK7168:JK7170 TG7168:TG7170 ADC7168:ADC7170 AMY7168:AMY7170 AWU7168:AWU7170 BGQ7168:BGQ7170 BQM7168:BQM7170 CAI7168:CAI7170 CKE7168:CKE7170 CUA7168:CUA7170 DDW7168:DDW7170 DNS7168:DNS7170 DXO7168:DXO7170 EHK7168:EHK7170 ERG7168:ERG7170 FBC7168:FBC7170 FKY7168:FKY7170 FUU7168:FUU7170 GEQ7168:GEQ7170 GOM7168:GOM7170 GYI7168:GYI7170 HIE7168:HIE7170 HSA7168:HSA7170 IBW7168:IBW7170 ILS7168:ILS7170 IVO7168:IVO7170 JFK7168:JFK7170 JPG7168:JPG7170 JZC7168:JZC7170 KIY7168:KIY7170 KSU7168:KSU7170 LCQ7168:LCQ7170 LMM7168:LMM7170 LWI7168:LWI7170 MGE7168:MGE7170 MQA7168:MQA7170 MZW7168:MZW7170 NJS7168:NJS7170 NTO7168:NTO7170 ODK7168:ODK7170 ONG7168:ONG7170 OXC7168:OXC7170 PGY7168:PGY7170 PQU7168:PQU7170 QAQ7168:QAQ7170 QKM7168:QKM7170 QUI7168:QUI7170 REE7168:REE7170 ROA7168:ROA7170 RXW7168:RXW7170 SHS7168:SHS7170 SRO7168:SRO7170 TBK7168:TBK7170 TLG7168:TLG7170 TVC7168:TVC7170 UEY7168:UEY7170 UOU7168:UOU7170 UYQ7168:UYQ7170 VIM7168:VIM7170 VSI7168:VSI7170 WCE7168:WCE7170 WMA7168:WMA7170 WVW7168:WVW7170 N7179 JJ7179 TF7179 ADB7179 AMX7179 AWT7179 BGP7179 BQL7179 CAH7179 CKD7179 CTZ7179 DDV7179 DNR7179 DXN7179 EHJ7179 ERF7179 FBB7179 FKX7179 FUT7179 GEP7179 GOL7179 GYH7179 HID7179 HRZ7179 IBV7179 ILR7179 IVN7179 JFJ7179 JPF7179 JZB7179 KIX7179 KST7179 LCP7179 LML7179 LWH7179 MGD7179 MPZ7179 MZV7179 NJR7179 NTN7179 ODJ7179 ONF7179 OXB7179 PGX7179 PQT7179 QAP7179 QKL7179 QUH7179 RED7179 RNZ7179 RXV7179 SHR7179 SRN7179 TBJ7179 TLF7179 TVB7179 UEX7179 UOT7179 UYP7179 VIL7179 VSH7179 WCD7179 WLZ7179 WVV7179 O7175:O7178 JK7175:JK7178 TG7175:TG7178 ADC7175:ADC7178 AMY7175:AMY7178 AWU7175:AWU7178 BGQ7175:BGQ7178 BQM7175:BQM7178 CAI7175:CAI7178 CKE7175:CKE7178 CUA7175:CUA7178 DDW7175:DDW7178 DNS7175:DNS7178 DXO7175:DXO7178 EHK7175:EHK7178 ERG7175:ERG7178 FBC7175:FBC7178 FKY7175:FKY7178 FUU7175:FUU7178 GEQ7175:GEQ7178 GOM7175:GOM7178 GYI7175:GYI7178 HIE7175:HIE7178 HSA7175:HSA7178 IBW7175:IBW7178 ILS7175:ILS7178 IVO7175:IVO7178 JFK7175:JFK7178 JPG7175:JPG7178 JZC7175:JZC7178 KIY7175:KIY7178 KSU7175:KSU7178 LCQ7175:LCQ7178 LMM7175:LMM7178 LWI7175:LWI7178 MGE7175:MGE7178 MQA7175:MQA7178 MZW7175:MZW7178 NJS7175:NJS7178 NTO7175:NTO7178 ODK7175:ODK7178 ONG7175:ONG7178 OXC7175:OXC7178 PGY7175:PGY7178 PQU7175:PQU7178 QAQ7175:QAQ7178 QKM7175:QKM7178 QUI7175:QUI7178 REE7175:REE7178 ROA7175:ROA7178 RXW7175:RXW7178 SHS7175:SHS7178 SRO7175:SRO7178 TBK7175:TBK7178 TLG7175:TLG7178 TVC7175:TVC7178 UEY7175:UEY7178 UOU7175:UOU7178 UYQ7175:UYQ7178 VIM7175:VIM7178 VSI7175:VSI7178 WCE7175:WCE7178 WMA7175:WMA7178 WVW7175:WVW7178 O7234:O7235 JK7234:JK7235 TG7234:TG7235 ADC7234:ADC7235 AMY7234:AMY7235 AWU7234:AWU7235 BGQ7234:BGQ7235 BQM7234:BQM7235 CAI7234:CAI7235 CKE7234:CKE7235 CUA7234:CUA7235 DDW7234:DDW7235 DNS7234:DNS7235 DXO7234:DXO7235 EHK7234:EHK7235 ERG7234:ERG7235 FBC7234:FBC7235 FKY7234:FKY7235 FUU7234:FUU7235 GEQ7234:GEQ7235 GOM7234:GOM7235 GYI7234:GYI7235 HIE7234:HIE7235 HSA7234:HSA7235 IBW7234:IBW7235 ILS7234:ILS7235 IVO7234:IVO7235 JFK7234:JFK7235 JPG7234:JPG7235 JZC7234:JZC7235 KIY7234:KIY7235 KSU7234:KSU7235 LCQ7234:LCQ7235 LMM7234:LMM7235 LWI7234:LWI7235 MGE7234:MGE7235 MQA7234:MQA7235 MZW7234:MZW7235 NJS7234:NJS7235 NTO7234:NTO7235 ODK7234:ODK7235 ONG7234:ONG7235 OXC7234:OXC7235 PGY7234:PGY7235 PQU7234:PQU7235 QAQ7234:QAQ7235 QKM7234:QKM7235 QUI7234:QUI7235 REE7234:REE7235 ROA7234:ROA7235 RXW7234:RXW7235 SHS7234:SHS7235 SRO7234:SRO7235 TBK7234:TBK7235 TLG7234:TLG7235 TVC7234:TVC7235 UEY7234:UEY7235 UOU7234:UOU7235 UYQ7234:UYQ7235 VIM7234:VIM7235 VSI7234:VSI7235 WCE7234:WCE7235 WMA7234:WMA7235 WVW7234:WVW7235 O7298 JK7298 TG7298 ADC7298 AMY7298 AWU7298 BGQ7298 BQM7298 CAI7298 CKE7298 CUA7298 DDW7298 DNS7298 DXO7298 EHK7298 ERG7298 FBC7298 FKY7298 FUU7298 GEQ7298 GOM7298 GYI7298 HIE7298 HSA7298 IBW7298 ILS7298 IVO7298 JFK7298 JPG7298 JZC7298 KIY7298 KSU7298 LCQ7298 LMM7298 LWI7298 MGE7298 MQA7298 MZW7298 NJS7298 NTO7298 ODK7298 ONG7298 OXC7298 PGY7298 PQU7298 QAQ7298 QKM7298 QUI7298 REE7298 ROA7298 RXW7298 SHS7298 SRO7298 TBK7298 TLG7298 TVC7298 UEY7298 UOU7298 UYQ7298 VIM7298 VSI7298 WCE7298 WMA7298 WVW7298 O7316:O7317 JK7316:JK7317 TG7316:TG7317 ADC7316:ADC7317 AMY7316:AMY7317 AWU7316:AWU7317 BGQ7316:BGQ7317 BQM7316:BQM7317 CAI7316:CAI7317 CKE7316:CKE7317 CUA7316:CUA7317 DDW7316:DDW7317 DNS7316:DNS7317 DXO7316:DXO7317 EHK7316:EHK7317 ERG7316:ERG7317 FBC7316:FBC7317 FKY7316:FKY7317 FUU7316:FUU7317 GEQ7316:GEQ7317 GOM7316:GOM7317 GYI7316:GYI7317 HIE7316:HIE7317 HSA7316:HSA7317 IBW7316:IBW7317 ILS7316:ILS7317 IVO7316:IVO7317 JFK7316:JFK7317 JPG7316:JPG7317 JZC7316:JZC7317 KIY7316:KIY7317 KSU7316:KSU7317 LCQ7316:LCQ7317 LMM7316:LMM7317 LWI7316:LWI7317 MGE7316:MGE7317 MQA7316:MQA7317 MZW7316:MZW7317 NJS7316:NJS7317 NTO7316:NTO7317 ODK7316:ODK7317 ONG7316:ONG7317 OXC7316:OXC7317 PGY7316:PGY7317 PQU7316:PQU7317 QAQ7316:QAQ7317 QKM7316:QKM7317 QUI7316:QUI7317 REE7316:REE7317 ROA7316:ROA7317 RXW7316:RXW7317 SHS7316:SHS7317 SRO7316:SRO7317 TBK7316:TBK7317 TLG7316:TLG7317 TVC7316:TVC7317 UEY7316:UEY7317 UOU7316:UOU7317 UYQ7316:UYQ7317 VIM7316:VIM7317 VSI7316:VSI7317 WCE7316:WCE7317 WMA7316:WMA7317 WVW7316:WVW7317 WVW7363:WVW7364 JK7363:JK7364 TG7363:TG7364 ADC7363:ADC7364 AMY7363:AMY7364 AWU7363:AWU7364 BGQ7363:BGQ7364 BQM7363:BQM7364 CAI7363:CAI7364 CKE7363:CKE7364 CUA7363:CUA7364 DDW7363:DDW7364 DNS7363:DNS7364 DXO7363:DXO7364 EHK7363:EHK7364 ERG7363:ERG7364 FBC7363:FBC7364 FKY7363:FKY7364 FUU7363:FUU7364 GEQ7363:GEQ7364 GOM7363:GOM7364 GYI7363:GYI7364 HIE7363:HIE7364 HSA7363:HSA7364 IBW7363:IBW7364 ILS7363:ILS7364 IVO7363:IVO7364 JFK7363:JFK7364 JPG7363:JPG7364 JZC7363:JZC7364 KIY7363:KIY7364 KSU7363:KSU7364 LCQ7363:LCQ7364 LMM7363:LMM7364 LWI7363:LWI7364 MGE7363:MGE7364 MQA7363:MQA7364 MZW7363:MZW7364 NJS7363:NJS7364 NTO7363:NTO7364 ODK7363:ODK7364 ONG7363:ONG7364 OXC7363:OXC7364 PGY7363:PGY7364 PQU7363:PQU7364 QAQ7363:QAQ7364 QKM7363:QKM7364 QUI7363:QUI7364 REE7363:REE7364 ROA7363:ROA7364 RXW7363:RXW7364 SHS7363:SHS7364 SRO7363:SRO7364 TBK7363:TBK7364 TLG7363:TLG7364 TVC7363:TVC7364 UEY7363:UEY7364 UOU7363:UOU7364 UYQ7363:UYQ7364 VIM7363:VIM7364 VSI7363:VSI7364 WCE7363:WCE7364 WMA7363:WMA7364 O7363 O7431:O7436 JK7431:JK7436 TG7431:TG7436 ADC7431:ADC7436 AMY7431:AMY7436 AWU7431:AWU7436 BGQ7431:BGQ7436 BQM7431:BQM7436 CAI7431:CAI7436 CKE7431:CKE7436 CUA7431:CUA7436 DDW7431:DDW7436 DNS7431:DNS7436 DXO7431:DXO7436 EHK7431:EHK7436 ERG7431:ERG7436 FBC7431:FBC7436 FKY7431:FKY7436 FUU7431:FUU7436 GEQ7431:GEQ7436 GOM7431:GOM7436 GYI7431:GYI7436 HIE7431:HIE7436 HSA7431:HSA7436 IBW7431:IBW7436 ILS7431:ILS7436 IVO7431:IVO7436 JFK7431:JFK7436 JPG7431:JPG7436 JZC7431:JZC7436 KIY7431:KIY7436 KSU7431:KSU7436 LCQ7431:LCQ7436 LMM7431:LMM7436 LWI7431:LWI7436 MGE7431:MGE7436 MQA7431:MQA7436 MZW7431:MZW7436 NJS7431:NJS7436 NTO7431:NTO7436 ODK7431:ODK7436 ONG7431:ONG7436 OXC7431:OXC7436 PGY7431:PGY7436 PQU7431:PQU7436 QAQ7431:QAQ7436 QKM7431:QKM7436 QUI7431:QUI7436 REE7431:REE7436 ROA7431:ROA7436 RXW7431:RXW7436 SHS7431:SHS7436 SRO7431:SRO7436 TBK7431:TBK7436 TLG7431:TLG7436 TVC7431:TVC7436 UEY7431:UEY7436 UOU7431:UOU7436 UYQ7431:UYQ7436 VIM7431:VIM7436 VSI7431:VSI7436 WCE7431:WCE7436 WMA7431:WMA7436 WVW7431:WVW7436 O7465 JK7465 TG7465 ADC7465 AMY7465 AWU7465 BGQ7465 BQM7465 CAI7465 CKE7465 CUA7465 DDW7465 DNS7465 DXO7465 EHK7465 ERG7465 FBC7465 FKY7465 FUU7465 GEQ7465 GOM7465 GYI7465 HIE7465 HSA7465 IBW7465 ILS7465 IVO7465 JFK7465 JPG7465 JZC7465 KIY7465 KSU7465 LCQ7465 LMM7465 LWI7465 MGE7465 MQA7465 MZW7465 NJS7465 NTO7465 ODK7465 ONG7465 OXC7465 PGY7465 PQU7465 QAQ7465 QKM7465 QUI7465 REE7465 ROA7465 RXW7465 SHS7465 SRO7465 TBK7465 TLG7465 TVC7465 UEY7465 UOU7465 UYQ7465 VIM7465 VSI7465 WCE7465 WMA7465 WVW7465 O7528 JK7528 TG7528 ADC7528 AMY7528 AWU7528 BGQ7528 BQM7528 CAI7528 CKE7528 CUA7528 DDW7528 DNS7528 DXO7528 EHK7528 ERG7528 FBC7528 FKY7528 FUU7528 GEQ7528 GOM7528 GYI7528 HIE7528 HSA7528 IBW7528 ILS7528 IVO7528 JFK7528 JPG7528 JZC7528 KIY7528 KSU7528 LCQ7528 LMM7528 LWI7528 MGE7528 MQA7528 MZW7528 NJS7528 NTO7528 ODK7528 ONG7528 OXC7528 PGY7528 PQU7528 QAQ7528 QKM7528 QUI7528 REE7528 ROA7528 RXW7528 SHS7528 SRO7528 TBK7528 TLG7528 TVC7528 UEY7528 UOU7528 UYQ7528 VIM7528 VSI7528 WCE7528 WMA7528 WVW7528 O7571:O7572 JK7571:JK7572 TG7571:TG7572 ADC7571:ADC7572 AMY7571:AMY7572 AWU7571:AWU7572 BGQ7571:BGQ7572 BQM7571:BQM7572 CAI7571:CAI7572 CKE7571:CKE7572 CUA7571:CUA7572 DDW7571:DDW7572 DNS7571:DNS7572 DXO7571:DXO7572 EHK7571:EHK7572 ERG7571:ERG7572 FBC7571:FBC7572 FKY7571:FKY7572 FUU7571:FUU7572 GEQ7571:GEQ7572 GOM7571:GOM7572 GYI7571:GYI7572 HIE7571:HIE7572 HSA7571:HSA7572 IBW7571:IBW7572 ILS7571:ILS7572 IVO7571:IVO7572 JFK7571:JFK7572 JPG7571:JPG7572 JZC7571:JZC7572 KIY7571:KIY7572 KSU7571:KSU7572 LCQ7571:LCQ7572 LMM7571:LMM7572 LWI7571:LWI7572 MGE7571:MGE7572 MQA7571:MQA7572 MZW7571:MZW7572 NJS7571:NJS7572 NTO7571:NTO7572 ODK7571:ODK7572 ONG7571:ONG7572 OXC7571:OXC7572 PGY7571:PGY7572 PQU7571:PQU7572 QAQ7571:QAQ7572 QKM7571:QKM7572 QUI7571:QUI7572 REE7571:REE7572 ROA7571:ROA7572 RXW7571:RXW7572 SHS7571:SHS7572 SRO7571:SRO7572 TBK7571:TBK7572 TLG7571:TLG7572 TVC7571:TVC7572 UEY7571:UEY7572 UOU7571:UOU7572 UYQ7571:UYQ7572 VIM7571:VIM7572 VSI7571:VSI7572 WCE7571:WCE7572 WMA7571:WMA7572 N6024 ADC8122:ADC8124 AMY8122:AMY8124 AWU8122:AWU8124 BGQ8122:BGQ8124 BQM8122:BQM8124 CAI8122:CAI8124 CKE8122:CKE8124 CUA8122:CUA8124 DDW8122:DDW8124 DNS8122:DNS8124 DXO8122:DXO8124 EHK8122:EHK8124 ERG8122:ERG8124 FBC8122:FBC8124 FKY8122:FKY8124 FUU8122:FUU8124 GEQ8122:GEQ8124 GOM8122:GOM8124 GYI8122:GYI8124 HIE8122:HIE8124 HSA8122:HSA8124 IBW8122:IBW8124 ILS8122:ILS8124 IVO8122:IVO8124 JFK8122:JFK8124 JPG8122:JPG8124 JZC8122:JZC8124 KIY8122:KIY8124 KSU8122:KSU8124 LCQ8122:LCQ8124 LMM8122:LMM8124 LWI8122:LWI8124 MGE8122:MGE8124 MQA8122:MQA8124 MZW8122:MZW8124 NJS8122:NJS8124 NTO8122:NTO8124 ODK8122:ODK8124 ONG8122:ONG8124 OXC8122:OXC8124 PGY8122:PGY8124 PQU8122:PQU8124 QAQ8122:QAQ8124 QKM8122:QKM8124 QUI8122:QUI8124 REE8122:REE8124 ROA8122:ROA8124 RXW8122:RXW8124 SHS8122:SHS8124 SRO8122:SRO8124 TBK8122:TBK8124 TLG8122:TLG8124 TVC8122:TVC8124 UEY8122:UEY8124 UOU8122:UOU8124 UYQ8122:UYQ8124 VIM8122:VIM8124 VSI8122:VSI8124 WCE8122:WCE8124 WMA8122:WMA8124 WVW8122:WVW8124 O7669 JK7669 TG7669 ADC7669 AMY7669 AWU7669 BGQ7669 BQM7669 CAI7669 CKE7669 CUA7669 DDW7669 DNS7669 DXO7669 EHK7669 ERG7669 FBC7669 FKY7669 FUU7669 GEQ7669 GOM7669 GYI7669 HIE7669 HSA7669 IBW7669 ILS7669 IVO7669 JFK7669 JPG7669 JZC7669 KIY7669 KSU7669 LCQ7669 LMM7669 LWI7669 MGE7669 MQA7669 MZW7669 NJS7669 NTO7669 ODK7669 ONG7669 OXC7669 PGY7669 PQU7669 QAQ7669 QKM7669 QUI7669 REE7669 ROA7669 RXW7669 SHS7669 SRO7669 TBK7669 TLG7669 TVC7669 UEY7669 UOU7669 UYQ7669 VIM7669 VSI7669 WCE7669 WMA7669 WVW7669 O7686 JK7686 TG7686 ADC7686 AMY7686 AWU7686 BGQ7686 BQM7686 CAI7686 CKE7686 CUA7686 DDW7686 DNS7686 DXO7686 EHK7686 ERG7686 FBC7686 FKY7686 FUU7686 GEQ7686 GOM7686 GYI7686 HIE7686 HSA7686 IBW7686 ILS7686 IVO7686 JFK7686 JPG7686 JZC7686 KIY7686 KSU7686 LCQ7686 LMM7686 LWI7686 MGE7686 MQA7686 MZW7686 NJS7686 NTO7686 ODK7686 ONG7686 OXC7686 PGY7686 PQU7686 QAQ7686 QKM7686 QUI7686 REE7686 ROA7686 RXW7686 SHS7686 SRO7686 TBK7686 TLG7686 TVC7686 UEY7686 UOU7686 UYQ7686 VIM7686 VSI7686 WCE7686 WMA7686 WVW7686 O7724:O7725 JK7724:JK7725 TG7724:TG7725 ADC7724:ADC7725 AMY7724:AMY7725 AWU7724:AWU7725 BGQ7724:BGQ7725 BQM7724:BQM7725 CAI7724:CAI7725 CKE7724:CKE7725 CUA7724:CUA7725 DDW7724:DDW7725 DNS7724:DNS7725 DXO7724:DXO7725 EHK7724:EHK7725 ERG7724:ERG7725 FBC7724:FBC7725 FKY7724:FKY7725 FUU7724:FUU7725 GEQ7724:GEQ7725 GOM7724:GOM7725 GYI7724:GYI7725 HIE7724:HIE7725 HSA7724:HSA7725 IBW7724:IBW7725 ILS7724:ILS7725 IVO7724:IVO7725 JFK7724:JFK7725 JPG7724:JPG7725 JZC7724:JZC7725 KIY7724:KIY7725 KSU7724:KSU7725 LCQ7724:LCQ7725 LMM7724:LMM7725 LWI7724:LWI7725 MGE7724:MGE7725 MQA7724:MQA7725 MZW7724:MZW7725 NJS7724:NJS7725 NTO7724:NTO7725 ODK7724:ODK7725 ONG7724:ONG7725 OXC7724:OXC7725 PGY7724:PGY7725 PQU7724:PQU7725 QAQ7724:QAQ7725 QKM7724:QKM7725 QUI7724:QUI7725 REE7724:REE7725 ROA7724:ROA7725 RXW7724:RXW7725 SHS7724:SHS7725 SRO7724:SRO7725 TBK7724:TBK7725 TLG7724:TLG7725 TVC7724:TVC7725 UEY7724:UEY7725 UOU7724:UOU7725 UYQ7724:UYQ7725 VIM7724:VIM7725 VSI7724:VSI7725 WCE7724:WCE7725 WMA7724:WMA7725 WVW7724:WVW7725 O7728 JK7728 TG7728 ADC7728 AMY7728 AWU7728 BGQ7728 BQM7728 CAI7728 CKE7728 CUA7728 DDW7728 DNS7728 DXO7728 EHK7728 ERG7728 FBC7728 FKY7728 FUU7728 GEQ7728 GOM7728 GYI7728 HIE7728 HSA7728 IBW7728 ILS7728 IVO7728 JFK7728 JPG7728 JZC7728 KIY7728 KSU7728 LCQ7728 LMM7728 LWI7728 MGE7728 MQA7728 MZW7728 NJS7728 NTO7728 ODK7728 ONG7728 OXC7728 PGY7728 PQU7728 QAQ7728 QKM7728 QUI7728 REE7728 ROA7728 RXW7728 SHS7728 SRO7728 TBK7728 TLG7728 TVC7728 UEY7728 UOU7728 UYQ7728 VIM7728 VSI7728 WCE7728 WMA7728 WVW7728 O7779 JK7779 TG7779 ADC7779 AMY7779 AWU7779 BGQ7779 BQM7779 CAI7779 CKE7779 CUA7779 DDW7779 DNS7779 DXO7779 EHK7779 ERG7779 FBC7779 FKY7779 FUU7779 GEQ7779 GOM7779 GYI7779 HIE7779 HSA7779 IBW7779 ILS7779 IVO7779 JFK7779 JPG7779 JZC7779 KIY7779 KSU7779 LCQ7779 LMM7779 LWI7779 MGE7779 MQA7779 MZW7779 NJS7779 NTO7779 ODK7779 ONG7779 OXC7779 PGY7779 PQU7779 QAQ7779 QKM7779 QUI7779 REE7779 ROA7779 RXW7779 SHS7779 SRO7779 TBK7779 TLG7779 TVC7779 UEY7779 UOU7779 UYQ7779 VIM7779 VSI7779 WCE7779 WMA7779 WVW7779 O7816:O7817 JK7816:JK7817 TG7816:TG7817 ADC7816:ADC7817 AMY7816:AMY7817 AWU7816:AWU7817 BGQ7816:BGQ7817 BQM7816:BQM7817 CAI7816:CAI7817 CKE7816:CKE7817 CUA7816:CUA7817 DDW7816:DDW7817 DNS7816:DNS7817 DXO7816:DXO7817 EHK7816:EHK7817 ERG7816:ERG7817 FBC7816:FBC7817 FKY7816:FKY7817 FUU7816:FUU7817 GEQ7816:GEQ7817 GOM7816:GOM7817 GYI7816:GYI7817 HIE7816:HIE7817 HSA7816:HSA7817 IBW7816:IBW7817 ILS7816:ILS7817 IVO7816:IVO7817 JFK7816:JFK7817 JPG7816:JPG7817 JZC7816:JZC7817 KIY7816:KIY7817 KSU7816:KSU7817 LCQ7816:LCQ7817 LMM7816:LMM7817 LWI7816:LWI7817 MGE7816:MGE7817 MQA7816:MQA7817 MZW7816:MZW7817 NJS7816:NJS7817 NTO7816:NTO7817 ODK7816:ODK7817 ONG7816:ONG7817 OXC7816:OXC7817 PGY7816:PGY7817 PQU7816:PQU7817 QAQ7816:QAQ7817 QKM7816:QKM7817 QUI7816:QUI7817 REE7816:REE7817 ROA7816:ROA7817 RXW7816:RXW7817 SHS7816:SHS7817 SRO7816:SRO7817 TBK7816:TBK7817 TLG7816:TLG7817 TVC7816:TVC7817 UEY7816:UEY7817 UOU7816:UOU7817 UYQ7816:UYQ7817 VIM7816:VIM7817 VSI7816:VSI7817 WCE7816:WCE7817 WMA7816:WMA7817 WVW7816:WVW7817 O7864 JK7864 TG7864 ADC7864 AMY7864 AWU7864 BGQ7864 BQM7864 CAI7864 CKE7864 CUA7864 DDW7864 DNS7864 DXO7864 EHK7864 ERG7864 FBC7864 FKY7864 FUU7864 GEQ7864 GOM7864 GYI7864 HIE7864 HSA7864 IBW7864 ILS7864 IVO7864 JFK7864 JPG7864 JZC7864 KIY7864 KSU7864 LCQ7864 LMM7864 LWI7864 MGE7864 MQA7864 MZW7864 NJS7864 NTO7864 ODK7864 ONG7864 OXC7864 PGY7864 PQU7864 QAQ7864 QKM7864 QUI7864 REE7864 ROA7864 RXW7864 SHS7864 SRO7864 TBK7864 TLG7864 TVC7864 UEY7864 UOU7864 UYQ7864 VIM7864 VSI7864 WCE7864 WMA7864 WVW7864 O7866 JK7866 TG7866 ADC7866 AMY7866 AWU7866 BGQ7866 BQM7866 CAI7866 CKE7866 CUA7866 DDW7866 DNS7866 DXO7866 EHK7866 ERG7866 FBC7866 FKY7866 FUU7866 GEQ7866 GOM7866 GYI7866 HIE7866 HSA7866 IBW7866 ILS7866 IVO7866 JFK7866 JPG7866 JZC7866 KIY7866 KSU7866 LCQ7866 LMM7866 LWI7866 MGE7866 MQA7866 MZW7866 NJS7866 NTO7866 ODK7866 ONG7866 OXC7866 PGY7866 PQU7866 QAQ7866 QKM7866 QUI7866 REE7866 ROA7866 RXW7866 SHS7866 SRO7866 TBK7866 TLG7866 TVC7866 UEY7866 UOU7866 UYQ7866 VIM7866 VSI7866 WCE7866 WMA7866 WVW7866 O7923:O7924 JK7923:JK7924 TG7923:TG7924 ADC7923:ADC7924 AMY7923:AMY7924 AWU7923:AWU7924 BGQ7923:BGQ7924 BQM7923:BQM7924 CAI7923:CAI7924 CKE7923:CKE7924 CUA7923:CUA7924 DDW7923:DDW7924 DNS7923:DNS7924 DXO7923:DXO7924 EHK7923:EHK7924 ERG7923:ERG7924 FBC7923:FBC7924 FKY7923:FKY7924 FUU7923:FUU7924 GEQ7923:GEQ7924 GOM7923:GOM7924 GYI7923:GYI7924 HIE7923:HIE7924 HSA7923:HSA7924 IBW7923:IBW7924 ILS7923:ILS7924 IVO7923:IVO7924 JFK7923:JFK7924 JPG7923:JPG7924 JZC7923:JZC7924 KIY7923:KIY7924 KSU7923:KSU7924 LCQ7923:LCQ7924 LMM7923:LMM7924 LWI7923:LWI7924 MGE7923:MGE7924 MQA7923:MQA7924 MZW7923:MZW7924 NJS7923:NJS7924 NTO7923:NTO7924 ODK7923:ODK7924 ONG7923:ONG7924 OXC7923:OXC7924 PGY7923:PGY7924 PQU7923:PQU7924 QAQ7923:QAQ7924 QKM7923:QKM7924 QUI7923:QUI7924 REE7923:REE7924 ROA7923:ROA7924 RXW7923:RXW7924 SHS7923:SHS7924 SRO7923:SRO7924 TBK7923:TBK7924 TLG7923:TLG7924 TVC7923:TVC7924 UEY7923:UEY7924 UOU7923:UOU7924 UYQ7923:UYQ7924 VIM7923:VIM7924 VSI7923:VSI7924 WCE7923:WCE7924 WMA7923:WMA7924 WVW7923:WVW7924 O7955 JK7955 TG7955 ADC7955 AMY7955 AWU7955 BGQ7955 BQM7955 CAI7955 CKE7955 CUA7955 DDW7955 DNS7955 DXO7955 EHK7955 ERG7955 FBC7955 FKY7955 FUU7955 GEQ7955 GOM7955 GYI7955 HIE7955 HSA7955 IBW7955 ILS7955 IVO7955 JFK7955 JPG7955 JZC7955 KIY7955 KSU7955 LCQ7955 LMM7955 LWI7955 MGE7955 MQA7955 MZW7955 NJS7955 NTO7955 ODK7955 ONG7955 OXC7955 PGY7955 PQU7955 QAQ7955 QKM7955 QUI7955 REE7955 ROA7955 RXW7955 SHS7955 SRO7955 TBK7955 TLG7955 TVC7955 UEY7955 UOU7955 UYQ7955 VIM7955 VSI7955 WCE7955 WMA7955 WVW7955 O8127 JK8127 TG8127 ADC8127 AMY8127 AWU8127 BGQ8127 BQM8127 CAI8127 CKE8127 CUA8127 DDW8127 DNS8127 DXO8127 EHK8127 ERG8127 FBC8127 FKY8127 FUU8127 GEQ8127 GOM8127 GYI8127 HIE8127 HSA8127 IBW8127 ILS8127 IVO8127 JFK8127 JPG8127 JZC8127 KIY8127 KSU8127 LCQ8127 LMM8127 LWI8127 MGE8127 MQA8127 MZW8127 NJS8127 NTO8127 ODK8127 ONG8127 OXC8127 PGY8127 PQU8127 QAQ8127 QKM8127 QUI8127 REE8127 ROA8127 RXW8127 SHS8127 SRO8127 TBK8127 TLG8127 TVC8127 UEY8127 UOU8127 UYQ8127 VIM8127 VSI8127 WCE8127 WMA8127 WVW8127 TG8122:TG8124 JK8168:JK8178 TG8168:TG8178 ADC8168:ADC8178 AMY8168:AMY8178 AWU8168:AWU8178 BGQ8168:BGQ8178 BQM8168:BQM8178 CAI8168:CAI8178 CKE8168:CKE8178 CUA8168:CUA8178 DDW8168:DDW8178 DNS8168:DNS8178 DXO8168:DXO8178 EHK8168:EHK8178 ERG8168:ERG8178 FBC8168:FBC8178 FKY8168:FKY8178 FUU8168:FUU8178 GEQ8168:GEQ8178 GOM8168:GOM8178 GYI8168:GYI8178 HIE8168:HIE8178 HSA8168:HSA8178 IBW8168:IBW8178 ILS8168:ILS8178 IVO8168:IVO8178 JFK8168:JFK8178 JPG8168:JPG8178 JZC8168:JZC8178 KIY8168:KIY8178 KSU8168:KSU8178 LCQ8168:LCQ8178 LMM8168:LMM8178 LWI8168:LWI8178 MGE8168:MGE8178 MQA8168:MQA8178 MZW8168:MZW8178 NJS8168:NJS8178 NTO8168:NTO8178 ODK8168:ODK8178 ONG8168:ONG8178 OXC8168:OXC8178 PGY8168:PGY8178 PQU8168:PQU8178 QAQ8168:QAQ8178 QKM8168:QKM8178 QUI8168:QUI8178 REE8168:REE8178 ROA8168:ROA8178 RXW8168:RXW8178 SHS8168:SHS8178 SRO8168:SRO8178 TBK8168:TBK8178 TLG8168:TLG8178 TVC8168:TVC8178 UEY8168:UEY8178 UOU8168:UOU8178 UYQ8168:UYQ8178 VIM8168:VIM8178 VSI8168:VSI8178 WCE8168:WCE8178 WMA8168:WMA8178 WVW8168:WVW8178 O8122:O8124 JK8122:JK8124 O8168 O6030:O6033" xr:uid="{00000000-0002-0000-0300-000023000000}">
      <formula1>$V$3:$V$13</formula1>
    </dataValidation>
    <dataValidation type="list" allowBlank="1" showInputMessage="1" showErrorMessage="1" errorTitle="Внимание" error="Введено недопустимое значение" sqref="O1200:O1201 O1203 O2851:O2853 O2879:O2884 O1065 O1031:O1035 WVW6023:WVW6024 JK6018:JK6020 TG6018:TG6020 ADC6018:ADC6020 AMY6018:AMY6020 AWU6018:AWU6020 BGQ6018:BGQ6020 BQM6018:BQM6020 CAI6018:CAI6020 CKE6018:CKE6020 CUA6018:CUA6020 DDW6018:DDW6020 DNS6018:DNS6020 DXO6018:DXO6020 EHK6018:EHK6020 ERG6018:ERG6020 FBC6018:FBC6020 FKY6018:FKY6020 FUU6018:FUU6020 GEQ6018:GEQ6020 GOM6018:GOM6020 GYI6018:GYI6020 HIE6018:HIE6020 HSA6018:HSA6020 IBW6018:IBW6020 ILS6018:ILS6020 IVO6018:IVO6020 JFK6018:JFK6020 JPG6018:JPG6020 JZC6018:JZC6020 KIY6018:KIY6020 KSU6018:KSU6020 LCQ6018:LCQ6020 LMM6018:LMM6020 LWI6018:LWI6020 MGE6018:MGE6020 MQA6018:MQA6020 MZW6018:MZW6020 NJS6018:NJS6020 NTO6018:NTO6020 ODK6018:ODK6020 ONG6018:ONG6020 OXC6018:OXC6020 PGY6018:PGY6020 PQU6018:PQU6020 QAQ6018:QAQ6020 QKM6018:QKM6020 QUI6018:QUI6020 REE6018:REE6020 ROA6018:ROA6020 RXW6018:RXW6020 SHS6018:SHS6020 SRO6018:SRO6020 TBK6018:TBK6020 TLG6018:TLG6020 TVC6018:TVC6020 UEY6018:UEY6020 UOU6018:UOU6020 UYQ6018:UYQ6020 VIM6018:VIM6020 VSI6018:VSI6020 WCE6018:WCE6020 WMA6018:WMA6020 WVW6018:WVW6020 O6034:O6035 JK6034:JK6035 TG6034:TG6035 ADC6034:ADC6035 AMY6034:AMY6035 AWU6034:AWU6035 BGQ6034:BGQ6035 BQM6034:BQM6035 CAI6034:CAI6035 CKE6034:CKE6035 CUA6034:CUA6035 DDW6034:DDW6035 DNS6034:DNS6035 DXO6034:DXO6035 EHK6034:EHK6035 ERG6034:ERG6035 FBC6034:FBC6035 FKY6034:FKY6035 FUU6034:FUU6035 GEQ6034:GEQ6035 GOM6034:GOM6035 GYI6034:GYI6035 HIE6034:HIE6035 HSA6034:HSA6035 IBW6034:IBW6035 ILS6034:ILS6035 IVO6034:IVO6035 JFK6034:JFK6035 JPG6034:JPG6035 JZC6034:JZC6035 KIY6034:KIY6035 KSU6034:KSU6035 LCQ6034:LCQ6035 LMM6034:LMM6035 LWI6034:LWI6035 MGE6034:MGE6035 MQA6034:MQA6035 MZW6034:MZW6035 NJS6034:NJS6035 NTO6034:NTO6035 ODK6034:ODK6035 ONG6034:ONG6035 OXC6034:OXC6035 PGY6034:PGY6035 PQU6034:PQU6035 QAQ6034:QAQ6035 QKM6034:QKM6035 QUI6034:QUI6035 REE6034:REE6035 ROA6034:ROA6035 RXW6034:RXW6035 SHS6034:SHS6035 SRO6034:SRO6035 TBK6034:TBK6035 TLG6034:TLG6035 TVC6034:TVC6035 UEY6034:UEY6035 UOU6034:UOU6035 UYQ6034:UYQ6035 VIM6034:VIM6035 VSI6034:VSI6035 WCE6034:WCE6035 WMA6034:WMA6035 WVW6034:WVW6035 O6027:O6028 JK6027:JK6028 TG6027:TG6028 ADC6027:ADC6028 AMY6027:AMY6028 AWU6027:AWU6028 BGQ6027:BGQ6028 BQM6027:BQM6028 CAI6027:CAI6028 CKE6027:CKE6028 CUA6027:CUA6028 DDW6027:DDW6028 DNS6027:DNS6028 DXO6027:DXO6028 EHK6027:EHK6028 ERG6027:ERG6028 FBC6027:FBC6028 FKY6027:FKY6028 FUU6027:FUU6028 GEQ6027:GEQ6028 GOM6027:GOM6028 GYI6027:GYI6028 HIE6027:HIE6028 HSA6027:HSA6028 IBW6027:IBW6028 ILS6027:ILS6028 IVO6027:IVO6028 JFK6027:JFK6028 JPG6027:JPG6028 JZC6027:JZC6028 KIY6027:KIY6028 KSU6027:KSU6028 LCQ6027:LCQ6028 LMM6027:LMM6028 LWI6027:LWI6028 MGE6027:MGE6028 MQA6027:MQA6028 MZW6027:MZW6028 NJS6027:NJS6028 NTO6027:NTO6028 ODK6027:ODK6028 ONG6027:ONG6028 OXC6027:OXC6028 PGY6027:PGY6028 PQU6027:PQU6028 QAQ6027:QAQ6028 QKM6027:QKM6028 QUI6027:QUI6028 REE6027:REE6028 ROA6027:ROA6028 RXW6027:RXW6028 SHS6027:SHS6028 SRO6027:SRO6028 TBK6027:TBK6028 TLG6027:TLG6028 TVC6027:TVC6028 UEY6027:UEY6028 UOU6027:UOU6028 UYQ6027:UYQ6028 VIM6027:VIM6028 VSI6027:VSI6028 WCE6027:WCE6028 WMA6027:WMA6028 WVW6027:WVW6028 O6023:O6024 JK6023:JK6024 TG6023:TG6024 ADC6023:ADC6024 AMY6023:AMY6024 AWU6023:AWU6024 BGQ6023:BGQ6024 BQM6023:BQM6024 CAI6023:CAI6024 CKE6023:CKE6024 CUA6023:CUA6024 DDW6023:DDW6024 DNS6023:DNS6024 DXO6023:DXO6024 EHK6023:EHK6024 ERG6023:ERG6024 FBC6023:FBC6024 FKY6023:FKY6024 FUU6023:FUU6024 GEQ6023:GEQ6024 GOM6023:GOM6024 GYI6023:GYI6024 HIE6023:HIE6024 HSA6023:HSA6024 IBW6023:IBW6024 ILS6023:ILS6024 IVO6023:IVO6024 JFK6023:JFK6024 JPG6023:JPG6024 JZC6023:JZC6024 KIY6023:KIY6024 KSU6023:KSU6024 LCQ6023:LCQ6024 LMM6023:LMM6024 LWI6023:LWI6024 MGE6023:MGE6024 MQA6023:MQA6024 MZW6023:MZW6024 NJS6023:NJS6024 NTO6023:NTO6024 ODK6023:ODK6024 ONG6023:ONG6024 OXC6023:OXC6024 PGY6023:PGY6024 PQU6023:PQU6024 QAQ6023:QAQ6024 QKM6023:QKM6024 QUI6023:QUI6024 REE6023:REE6024 ROA6023:ROA6024 RXW6023:RXW6024 SHS6023:SHS6024 SRO6023:SRO6024 TBK6023:TBK6024 TLG6023:TLG6024 TVC6023:TVC6024 UEY6023:UEY6024 UOU6023:UOU6024 UYQ6023:UYQ6024 VIM6023:VIM6024 VSI6023:VSI6024 WCE6023:WCE6024 WMA6023:WMA6024 O6018 O6020 O7171:O7174 JK7171:JK7174 TG7171:TG7174 ADC7171:ADC7174 AMY7171:AMY7174 AWU7171:AWU7174 BGQ7171:BGQ7174 BQM7171:BQM7174 CAI7171:CAI7174 CKE7171:CKE7174 CUA7171:CUA7174 DDW7171:DDW7174 DNS7171:DNS7174 DXO7171:DXO7174 EHK7171:EHK7174 ERG7171:ERG7174 FBC7171:FBC7174 FKY7171:FKY7174 FUU7171:FUU7174 GEQ7171:GEQ7174 GOM7171:GOM7174 GYI7171:GYI7174 HIE7171:HIE7174 HSA7171:HSA7174 IBW7171:IBW7174 ILS7171:ILS7174 IVO7171:IVO7174 JFK7171:JFK7174 JPG7171:JPG7174 JZC7171:JZC7174 KIY7171:KIY7174 KSU7171:KSU7174 LCQ7171:LCQ7174 LMM7171:LMM7174 LWI7171:LWI7174 MGE7171:MGE7174 MQA7171:MQA7174 MZW7171:MZW7174 NJS7171:NJS7174 NTO7171:NTO7174 ODK7171:ODK7174 ONG7171:ONG7174 OXC7171:OXC7174 PGY7171:PGY7174 PQU7171:PQU7174 QAQ7171:QAQ7174 QKM7171:QKM7174 QUI7171:QUI7174 REE7171:REE7174 ROA7171:ROA7174 RXW7171:RXW7174 SHS7171:SHS7174 SRO7171:SRO7174 TBK7171:TBK7174 TLG7171:TLG7174 TVC7171:TVC7174 UEY7171:UEY7174 UOU7171:UOU7174 UYQ7171:UYQ7174 VIM7171:VIM7174 VSI7171:VSI7174 WCE7171:WCE7174 WMA7171:WMA7174 WVW7171:WVW7174 O7179 JK7179 TG7179 ADC7179 AMY7179 AWU7179 BGQ7179 BQM7179 CAI7179 CKE7179 CUA7179 DDW7179 DNS7179 DXO7179 EHK7179 ERG7179 FBC7179 FKY7179 FUU7179 GEQ7179 GOM7179 GYI7179 HIE7179 HSA7179 IBW7179 ILS7179 IVO7179 JFK7179 JPG7179 JZC7179 KIY7179 KSU7179 LCQ7179 LMM7179 LWI7179 MGE7179 MQA7179 MZW7179 NJS7179 NTO7179 ODK7179 ONG7179 OXC7179 PGY7179 PQU7179 QAQ7179 QKM7179 QUI7179 REE7179 ROA7179 RXW7179 SHS7179 SRO7179 TBK7179 TLG7179 TVC7179 UEY7179 UOU7179 UYQ7179 VIM7179 VSI7179 WCE7179 WMA7179 WVW7179" xr:uid="{00000000-0002-0000-0300-000024000000}">
      <formula1>$W$3:$W$13</formula1>
    </dataValidation>
    <dataValidation type="list" allowBlank="1" showInputMessage="1" showErrorMessage="1" errorTitle="Внимание" error="Введено недопустимое значение" sqref="K1200:K1203 K2799:K2808 K2833:K2835 K2851:K2853 K2879:K2890 L2885 K1065:K1066 K1032 K1035 K6017:K6018 JG6017:JG6018 TC6017:TC6018 ACY6017:ACY6018 AMU6017:AMU6018 AWQ6017:AWQ6018 BGM6017:BGM6018 BQI6017:BQI6018 CAE6017:CAE6018 CKA6017:CKA6018 CTW6017:CTW6018 DDS6017:DDS6018 DNO6017:DNO6018 DXK6017:DXK6018 EHG6017:EHG6018 ERC6017:ERC6018 FAY6017:FAY6018 FKU6017:FKU6018 FUQ6017:FUQ6018 GEM6017:GEM6018 GOI6017:GOI6018 GYE6017:GYE6018 HIA6017:HIA6018 HRW6017:HRW6018 IBS6017:IBS6018 ILO6017:ILO6018 IVK6017:IVK6018 JFG6017:JFG6018 JPC6017:JPC6018 JYY6017:JYY6018 KIU6017:KIU6018 KSQ6017:KSQ6018 LCM6017:LCM6018 LMI6017:LMI6018 LWE6017:LWE6018 MGA6017:MGA6018 MPW6017:MPW6018 MZS6017:MZS6018 NJO6017:NJO6018 NTK6017:NTK6018 ODG6017:ODG6018 ONC6017:ONC6018 OWY6017:OWY6018 PGU6017:PGU6018 PQQ6017:PQQ6018 QAM6017:QAM6018 QKI6017:QKI6018 QUE6017:QUE6018 REA6017:REA6018 RNW6017:RNW6018 RXS6017:RXS6018 SHO6017:SHO6018 SRK6017:SRK6018 TBG6017:TBG6018 TLC6017:TLC6018 TUY6017:TUY6018 UEU6017:UEU6018 UOQ6017:UOQ6018 UYM6017:UYM6018 VII6017:VII6018 VSE6017:VSE6018 WCA6017:WCA6018 WLW6017:WLW6018 WVS6017:WVS6018 K6020:K6040 JG6020:JG6040 TC6020:TC6040 ACY6020:ACY6040 AMU6020:AMU6040 AWQ6020:AWQ6040 BGM6020:BGM6040 BQI6020:BQI6040 CAE6020:CAE6040 CKA6020:CKA6040 CTW6020:CTW6040 DDS6020:DDS6040 DNO6020:DNO6040 DXK6020:DXK6040 EHG6020:EHG6040 ERC6020:ERC6040 FAY6020:FAY6040 FKU6020:FKU6040 FUQ6020:FUQ6040 GEM6020:GEM6040 GOI6020:GOI6040 GYE6020:GYE6040 HIA6020:HIA6040 HRW6020:HRW6040 IBS6020:IBS6040 ILO6020:ILO6040 IVK6020:IVK6040 JFG6020:JFG6040 JPC6020:JPC6040 JYY6020:JYY6040 KIU6020:KIU6040 KSQ6020:KSQ6040 LCM6020:LCM6040 LMI6020:LMI6040 LWE6020:LWE6040 MGA6020:MGA6040 MPW6020:MPW6040 MZS6020:MZS6040 NJO6020:NJO6040 NTK6020:NTK6040 ODG6020:ODG6040 ONC6020:ONC6040 OWY6020:OWY6040 PGU6020:PGU6040 PQQ6020:PQQ6040 QAM6020:QAM6040 QKI6020:QKI6040 QUE6020:QUE6040 REA6020:REA6040 RNW6020:RNW6040 RXS6020:RXS6040 SHO6020:SHO6040 SRK6020:SRK6040 TBG6020:TBG6040 TLC6020:TLC6040 TUY6020:TUY6040 UEU6020:UEU6040 UOQ6020:UOQ6040 UYM6020:UYM6040 VII6020:VII6040 VSE6020:VSE6040 WCA6020:WCA6040 WLW6020:WLW6040 WVS6020:WVS6040 K7168:K7179 JG7168:JG7179 TC7168:TC7179 ACY7168:ACY7179 AMU7168:AMU7179 AWQ7168:AWQ7179 BGM7168:BGM7179 BQI7168:BQI7179 CAE7168:CAE7179 CKA7168:CKA7179 CTW7168:CTW7179 DDS7168:DDS7179 DNO7168:DNO7179 DXK7168:DXK7179 EHG7168:EHG7179 ERC7168:ERC7179 FAY7168:FAY7179 FKU7168:FKU7179 FUQ7168:FUQ7179 GEM7168:GEM7179 GOI7168:GOI7179 GYE7168:GYE7179 HIA7168:HIA7179 HRW7168:HRW7179 IBS7168:IBS7179 ILO7168:ILO7179 IVK7168:IVK7179 JFG7168:JFG7179 JPC7168:JPC7179 JYY7168:JYY7179 KIU7168:KIU7179 KSQ7168:KSQ7179 LCM7168:LCM7179 LMI7168:LMI7179 LWE7168:LWE7179 MGA7168:MGA7179 MPW7168:MPW7179 MZS7168:MZS7179 NJO7168:NJO7179 NTK7168:NTK7179 ODG7168:ODG7179 ONC7168:ONC7179 OWY7168:OWY7179 PGU7168:PGU7179 PQQ7168:PQQ7179 QAM7168:QAM7179 QKI7168:QKI7179 QUE7168:QUE7179 REA7168:REA7179 RNW7168:RNW7179 RXS7168:RXS7179 SHO7168:SHO7179 SRK7168:SRK7179 TBG7168:TBG7179 TLC7168:TLC7179 TUY7168:TUY7179 UEU7168:UEU7179 UOQ7168:UOQ7179 UYM7168:UYM7179 VII7168:VII7179 VSE7168:VSE7179 WCA7168:WCA7179 WLW7168:WLW7179 WVS7168:WVS7179 K7234:K7235 JG7234:JG7235 TC7234:TC7235 ACY7234:ACY7235 AMU7234:AMU7235 AWQ7234:AWQ7235 BGM7234:BGM7235 BQI7234:BQI7235 CAE7234:CAE7235 CKA7234:CKA7235 CTW7234:CTW7235 DDS7234:DDS7235 DNO7234:DNO7235 DXK7234:DXK7235 EHG7234:EHG7235 ERC7234:ERC7235 FAY7234:FAY7235 FKU7234:FKU7235 FUQ7234:FUQ7235 GEM7234:GEM7235 GOI7234:GOI7235 GYE7234:GYE7235 HIA7234:HIA7235 HRW7234:HRW7235 IBS7234:IBS7235 ILO7234:ILO7235 IVK7234:IVK7235 JFG7234:JFG7235 JPC7234:JPC7235 JYY7234:JYY7235 KIU7234:KIU7235 KSQ7234:KSQ7235 LCM7234:LCM7235 LMI7234:LMI7235 LWE7234:LWE7235 MGA7234:MGA7235 MPW7234:MPW7235 MZS7234:MZS7235 NJO7234:NJO7235 NTK7234:NTK7235 ODG7234:ODG7235 ONC7234:ONC7235 OWY7234:OWY7235 PGU7234:PGU7235 PQQ7234:PQQ7235 QAM7234:QAM7235 QKI7234:QKI7235 QUE7234:QUE7235 REA7234:REA7235 RNW7234:RNW7235 RXS7234:RXS7235 SHO7234:SHO7235 SRK7234:SRK7235 TBG7234:TBG7235 TLC7234:TLC7235 TUY7234:TUY7235 UEU7234:UEU7235 UOQ7234:UOQ7235 UYM7234:UYM7235 VII7234:VII7235 VSE7234:VSE7235 WCA7234:WCA7235 WLW7234:WLW7235 WVS7234:WVS7235 K7298 JG7298 TC7298 ACY7298 AMU7298 AWQ7298 BGM7298 BQI7298 CAE7298 CKA7298 CTW7298 DDS7298 DNO7298 DXK7298 EHG7298 ERC7298 FAY7298 FKU7298 FUQ7298 GEM7298 GOI7298 GYE7298 HIA7298 HRW7298 IBS7298 ILO7298 IVK7298 JFG7298 JPC7298 JYY7298 KIU7298 KSQ7298 LCM7298 LMI7298 LWE7298 MGA7298 MPW7298 MZS7298 NJO7298 NTK7298 ODG7298 ONC7298 OWY7298 PGU7298 PQQ7298 QAM7298 QKI7298 QUE7298 REA7298 RNW7298 RXS7298 SHO7298 SRK7298 TBG7298 TLC7298 TUY7298 UEU7298 UOQ7298 UYM7298 VII7298 VSE7298 WCA7298 WLW7298 WVS7298 K7316:K7317 JG7316:JG7317 TC7316:TC7317 ACY7316:ACY7317 AMU7316:AMU7317 AWQ7316:AWQ7317 BGM7316:BGM7317 BQI7316:BQI7317 CAE7316:CAE7317 CKA7316:CKA7317 CTW7316:CTW7317 DDS7316:DDS7317 DNO7316:DNO7317 DXK7316:DXK7317 EHG7316:EHG7317 ERC7316:ERC7317 FAY7316:FAY7317 FKU7316:FKU7317 FUQ7316:FUQ7317 GEM7316:GEM7317 GOI7316:GOI7317 GYE7316:GYE7317 HIA7316:HIA7317 HRW7316:HRW7317 IBS7316:IBS7317 ILO7316:ILO7317 IVK7316:IVK7317 JFG7316:JFG7317 JPC7316:JPC7317 JYY7316:JYY7317 KIU7316:KIU7317 KSQ7316:KSQ7317 LCM7316:LCM7317 LMI7316:LMI7317 LWE7316:LWE7317 MGA7316:MGA7317 MPW7316:MPW7317 MZS7316:MZS7317 NJO7316:NJO7317 NTK7316:NTK7317 ODG7316:ODG7317 ONC7316:ONC7317 OWY7316:OWY7317 PGU7316:PGU7317 PQQ7316:PQQ7317 QAM7316:QAM7317 QKI7316:QKI7317 QUE7316:QUE7317 REA7316:REA7317 RNW7316:RNW7317 RXS7316:RXS7317 SHO7316:SHO7317 SRK7316:SRK7317 TBG7316:TBG7317 TLC7316:TLC7317 TUY7316:TUY7317 UEU7316:UEU7317 UOQ7316:UOQ7317 UYM7316:UYM7317 VII7316:VII7317 VSE7316:VSE7317 WCA7316:WCA7317 WLW7316:WLW7317 WVS7316:WVS7317 K7363:K7364 JG7363:JG7364 TC7363:TC7364 ACY7363:ACY7364 AMU7363:AMU7364 AWQ7363:AWQ7364 BGM7363:BGM7364 BQI7363:BQI7364 CAE7363:CAE7364 CKA7363:CKA7364 CTW7363:CTW7364 DDS7363:DDS7364 DNO7363:DNO7364 DXK7363:DXK7364 EHG7363:EHG7364 ERC7363:ERC7364 FAY7363:FAY7364 FKU7363:FKU7364 FUQ7363:FUQ7364 GEM7363:GEM7364 GOI7363:GOI7364 GYE7363:GYE7364 HIA7363:HIA7364 HRW7363:HRW7364 IBS7363:IBS7364 ILO7363:ILO7364 IVK7363:IVK7364 JFG7363:JFG7364 JPC7363:JPC7364 JYY7363:JYY7364 KIU7363:KIU7364 KSQ7363:KSQ7364 LCM7363:LCM7364 LMI7363:LMI7364 LWE7363:LWE7364 MGA7363:MGA7364 MPW7363:MPW7364 MZS7363:MZS7364 NJO7363:NJO7364 NTK7363:NTK7364 ODG7363:ODG7364 ONC7363:ONC7364 OWY7363:OWY7364 PGU7363:PGU7364 PQQ7363:PQQ7364 QAM7363:QAM7364 QKI7363:QKI7364 QUE7363:QUE7364 REA7363:REA7364 RNW7363:RNW7364 RXS7363:RXS7364 SHO7363:SHO7364 SRK7363:SRK7364 TBG7363:TBG7364 TLC7363:TLC7364 TUY7363:TUY7364 UEU7363:UEU7364 UOQ7363:UOQ7364 UYM7363:UYM7364 VII7363:VII7364 VSE7363:VSE7364 WCA7363:WCA7364 WLW7363:WLW7364 WVS7363:WVS7364 K7431:K7436 JG7431:JG7436 TC7431:TC7436 ACY7431:ACY7436 AMU7431:AMU7436 AWQ7431:AWQ7436 BGM7431:BGM7436 BQI7431:BQI7436 CAE7431:CAE7436 CKA7431:CKA7436 CTW7431:CTW7436 DDS7431:DDS7436 DNO7431:DNO7436 DXK7431:DXK7436 EHG7431:EHG7436 ERC7431:ERC7436 FAY7431:FAY7436 FKU7431:FKU7436 FUQ7431:FUQ7436 GEM7431:GEM7436 GOI7431:GOI7436 GYE7431:GYE7436 HIA7431:HIA7436 HRW7431:HRW7436 IBS7431:IBS7436 ILO7431:ILO7436 IVK7431:IVK7436 JFG7431:JFG7436 JPC7431:JPC7436 JYY7431:JYY7436 KIU7431:KIU7436 KSQ7431:KSQ7436 LCM7431:LCM7436 LMI7431:LMI7436 LWE7431:LWE7436 MGA7431:MGA7436 MPW7431:MPW7436 MZS7431:MZS7436 NJO7431:NJO7436 NTK7431:NTK7436 ODG7431:ODG7436 ONC7431:ONC7436 OWY7431:OWY7436 PGU7431:PGU7436 PQQ7431:PQQ7436 QAM7431:QAM7436 QKI7431:QKI7436 QUE7431:QUE7436 REA7431:REA7436 RNW7431:RNW7436 RXS7431:RXS7436 SHO7431:SHO7436 SRK7431:SRK7436 TBG7431:TBG7436 TLC7431:TLC7436 TUY7431:TUY7436 UEU7431:UEU7436 UOQ7431:UOQ7436 UYM7431:UYM7436 VII7431:VII7436 VSE7431:VSE7436 WCA7431:WCA7436 WLW7431:WLW7436 WVS7431:WVS7436 K7465:K7466 JG7465:JG7466 TC7465:TC7466 ACY7465:ACY7466 AMU7465:AMU7466 AWQ7465:AWQ7466 BGM7465:BGM7466 BQI7465:BQI7466 CAE7465:CAE7466 CKA7465:CKA7466 CTW7465:CTW7466 DDS7465:DDS7466 DNO7465:DNO7466 DXK7465:DXK7466 EHG7465:EHG7466 ERC7465:ERC7466 FAY7465:FAY7466 FKU7465:FKU7466 FUQ7465:FUQ7466 GEM7465:GEM7466 GOI7465:GOI7466 GYE7465:GYE7466 HIA7465:HIA7466 HRW7465:HRW7466 IBS7465:IBS7466 ILO7465:ILO7466 IVK7465:IVK7466 JFG7465:JFG7466 JPC7465:JPC7466 JYY7465:JYY7466 KIU7465:KIU7466 KSQ7465:KSQ7466 LCM7465:LCM7466 LMI7465:LMI7466 LWE7465:LWE7466 MGA7465:MGA7466 MPW7465:MPW7466 MZS7465:MZS7466 NJO7465:NJO7466 NTK7465:NTK7466 ODG7465:ODG7466 ONC7465:ONC7466 OWY7465:OWY7466 PGU7465:PGU7466 PQQ7465:PQQ7466 QAM7465:QAM7466 QKI7465:QKI7466 QUE7465:QUE7466 REA7465:REA7466 RNW7465:RNW7466 RXS7465:RXS7466 SHO7465:SHO7466 SRK7465:SRK7466 TBG7465:TBG7466 TLC7465:TLC7466 TUY7465:TUY7466 UEU7465:UEU7466 UOQ7465:UOQ7466 UYM7465:UYM7466 VII7465:VII7466 VSE7465:VSE7466 WCA7465:WCA7466 WLW7465:WLW7466 WVS7465:WVS7466 K7528 JG7528 TC7528 ACY7528 AMU7528 AWQ7528 BGM7528 BQI7528 CAE7528 CKA7528 CTW7528 DDS7528 DNO7528 DXK7528 EHG7528 ERC7528 FAY7528 FKU7528 FUQ7528 GEM7528 GOI7528 GYE7528 HIA7528 HRW7528 IBS7528 ILO7528 IVK7528 JFG7528 JPC7528 JYY7528 KIU7528 KSQ7528 LCM7528 LMI7528 LWE7528 MGA7528 MPW7528 MZS7528 NJO7528 NTK7528 ODG7528 ONC7528 OWY7528 PGU7528 PQQ7528 QAM7528 QKI7528 QUE7528 REA7528 RNW7528 RXS7528 SHO7528 SRK7528 TBG7528 TLC7528 TUY7528 UEU7528 UOQ7528 UYM7528 VII7528 VSE7528 WCA7528 WLW7528 WVS7528 K7571:K7572 JG7571:JG7572 TC7571:TC7572 ACY7571:ACY7572 AMU7571:AMU7572 AWQ7571:AWQ7572 BGM7571:BGM7572 BQI7571:BQI7572 CAE7571:CAE7572 CKA7571:CKA7572 CTW7571:CTW7572 DDS7571:DDS7572 DNO7571:DNO7572 DXK7571:DXK7572 EHG7571:EHG7572 ERC7571:ERC7572 FAY7571:FAY7572 FKU7571:FKU7572 FUQ7571:FUQ7572 GEM7571:GEM7572 GOI7571:GOI7572 GYE7571:GYE7572 HIA7571:HIA7572 HRW7571:HRW7572 IBS7571:IBS7572 ILO7571:ILO7572 IVK7571:IVK7572 JFG7571:JFG7572 JPC7571:JPC7572 JYY7571:JYY7572 KIU7571:KIU7572 KSQ7571:KSQ7572 LCM7571:LCM7572 LMI7571:LMI7572 LWE7571:LWE7572 MGA7571:MGA7572 MPW7571:MPW7572 MZS7571:MZS7572 NJO7571:NJO7572 NTK7571:NTK7572 ODG7571:ODG7572 ONC7571:ONC7572 OWY7571:OWY7572 PGU7571:PGU7572 PQQ7571:PQQ7572 QAM7571:QAM7572 QKI7571:QKI7572 QUE7571:QUE7572 REA7571:REA7572 RNW7571:RNW7572 RXS7571:RXS7572 SHO7571:SHO7572 SRK7571:SRK7572 TBG7571:TBG7572 TLC7571:TLC7572 TUY7571:TUY7572 UEU7571:UEU7572 UOQ7571:UOQ7572 UYM7571:UYM7572 VII7571:VII7572 VSE7571:VSE7572 WCA7571:WCA7572 WLW7571:WLW7572 WVS7571:WVS7572 ACY8172:ACY8174 AMU8172:AMU8174 AWQ8172:AWQ8174 BGM8172:BGM8174 BQI8172:BQI8174 CAE8172:CAE8174 CKA8172:CKA8174 CTW8172:CTW8174 DDS8172:DDS8174 DNO8172:DNO8174 DXK8172:DXK8174 EHG8172:EHG8174 ERC8172:ERC8174 FAY8172:FAY8174 FKU8172:FKU8174 FUQ8172:FUQ8174 GEM8172:GEM8174 GOI8172:GOI8174 GYE8172:GYE8174 HIA8172:HIA8174 HRW8172:HRW8174 IBS8172:IBS8174 ILO8172:ILO8174 IVK8172:IVK8174 JFG8172:JFG8174 JPC8172:JPC8174 JYY8172:JYY8174 KIU8172:KIU8174 KSQ8172:KSQ8174 LCM8172:LCM8174 LMI8172:LMI8174 LWE8172:LWE8174 MGA8172:MGA8174 MPW8172:MPW8174 MZS8172:MZS8174 NJO8172:NJO8174 NTK8172:NTK8174 ODG8172:ODG8174 ONC8172:ONC8174 OWY8172:OWY8174 PGU8172:PGU8174 PQQ8172:PQQ8174 QAM8172:QAM8174 QKI8172:QKI8174 QUE8172:QUE8174 REA8172:REA8174 RNW8172:RNW8174 RXS8172:RXS8174 SHO8172:SHO8174 SRK8172:SRK8174 TBG8172:TBG8174 TLC8172:TLC8174 TUY8172:TUY8174 UEU8172:UEU8174 UOQ8172:UOQ8174 UYM8172:UYM8174 VII8172:VII8174 VSE8172:VSE8174 WCA8172:WCA8174 K7669 JG7669 TC7669 ACY7669 AMU7669 AWQ7669 BGM7669 BQI7669 CAE7669 CKA7669 CTW7669 DDS7669 DNO7669 DXK7669 EHG7669 ERC7669 FAY7669 FKU7669 FUQ7669 GEM7669 GOI7669 GYE7669 HIA7669 HRW7669 IBS7669 ILO7669 IVK7669 JFG7669 JPC7669 JYY7669 KIU7669 KSQ7669 LCM7669 LMI7669 LWE7669 MGA7669 MPW7669 MZS7669 NJO7669 NTK7669 ODG7669 ONC7669 OWY7669 PGU7669 PQQ7669 QAM7669 QKI7669 QUE7669 REA7669 RNW7669 RXS7669 SHO7669 SRK7669 TBG7669 TLC7669 TUY7669 UEU7669 UOQ7669 UYM7669 VII7669 VSE7669 WCA7669 WLW7669 WVS7669 K7686 JG7686 TC7686 ACY7686 AMU7686 AWQ7686 BGM7686 BQI7686 CAE7686 CKA7686 CTW7686 DDS7686 DNO7686 DXK7686 EHG7686 ERC7686 FAY7686 FKU7686 FUQ7686 GEM7686 GOI7686 GYE7686 HIA7686 HRW7686 IBS7686 ILO7686 IVK7686 JFG7686 JPC7686 JYY7686 KIU7686 KSQ7686 LCM7686 LMI7686 LWE7686 MGA7686 MPW7686 MZS7686 NJO7686 NTK7686 ODG7686 ONC7686 OWY7686 PGU7686 PQQ7686 QAM7686 QKI7686 QUE7686 REA7686 RNW7686 RXS7686 SHO7686 SRK7686 TBG7686 TLC7686 TUY7686 UEU7686 UOQ7686 UYM7686 VII7686 VSE7686 WCA7686 WLW7686 WVS7686 K7728 JG7728 TC7728 ACY7728 AMU7728 AWQ7728 BGM7728 BQI7728 CAE7728 CKA7728 CTW7728 DDS7728 DNO7728 DXK7728 EHG7728 ERC7728 FAY7728 FKU7728 FUQ7728 GEM7728 GOI7728 GYE7728 HIA7728 HRW7728 IBS7728 ILO7728 IVK7728 JFG7728 JPC7728 JYY7728 KIU7728 KSQ7728 LCM7728 LMI7728 LWE7728 MGA7728 MPW7728 MZS7728 NJO7728 NTK7728 ODG7728 ONC7728 OWY7728 PGU7728 PQQ7728 QAM7728 QKI7728 QUE7728 REA7728 RNW7728 RXS7728 SHO7728 SRK7728 TBG7728 TLC7728 TUY7728 UEU7728 UOQ7728 UYM7728 VII7728 VSE7728 WCA7728 WLW7728 WVS7728 K7778:K7779 JG7778:JG7779 TC7778:TC7779 ACY7778:ACY7779 AMU7778:AMU7779 AWQ7778:AWQ7779 BGM7778:BGM7779 BQI7778:BQI7779 CAE7778:CAE7779 CKA7778:CKA7779 CTW7778:CTW7779 DDS7778:DDS7779 DNO7778:DNO7779 DXK7778:DXK7779 EHG7778:EHG7779 ERC7778:ERC7779 FAY7778:FAY7779 FKU7778:FKU7779 FUQ7778:FUQ7779 GEM7778:GEM7779 GOI7778:GOI7779 GYE7778:GYE7779 HIA7778:HIA7779 HRW7778:HRW7779 IBS7778:IBS7779 ILO7778:ILO7779 IVK7778:IVK7779 JFG7778:JFG7779 JPC7778:JPC7779 JYY7778:JYY7779 KIU7778:KIU7779 KSQ7778:KSQ7779 LCM7778:LCM7779 LMI7778:LMI7779 LWE7778:LWE7779 MGA7778:MGA7779 MPW7778:MPW7779 MZS7778:MZS7779 NJO7778:NJO7779 NTK7778:NTK7779 ODG7778:ODG7779 ONC7778:ONC7779 OWY7778:OWY7779 PGU7778:PGU7779 PQQ7778:PQQ7779 QAM7778:QAM7779 QKI7778:QKI7779 QUE7778:QUE7779 REA7778:REA7779 RNW7778:RNW7779 RXS7778:RXS7779 SHO7778:SHO7779 SRK7778:SRK7779 TBG7778:TBG7779 TLC7778:TLC7779 TUY7778:TUY7779 UEU7778:UEU7779 UOQ7778:UOQ7779 UYM7778:UYM7779 VII7778:VII7779 VSE7778:VSE7779 WCA7778:WCA7779 WLW7778:WLW7779 WVS7778:WVS7779 K7816:K7817 JG7816:JG7817 TC7816:TC7817 ACY7816:ACY7817 AMU7816:AMU7817 AWQ7816:AWQ7817 BGM7816:BGM7817 BQI7816:BQI7817 CAE7816:CAE7817 CKA7816:CKA7817 CTW7816:CTW7817 DDS7816:DDS7817 DNO7816:DNO7817 DXK7816:DXK7817 EHG7816:EHG7817 ERC7816:ERC7817 FAY7816:FAY7817 FKU7816:FKU7817 FUQ7816:FUQ7817 GEM7816:GEM7817 GOI7816:GOI7817 GYE7816:GYE7817 HIA7816:HIA7817 HRW7816:HRW7817 IBS7816:IBS7817 ILO7816:ILO7817 IVK7816:IVK7817 JFG7816:JFG7817 JPC7816:JPC7817 JYY7816:JYY7817 KIU7816:KIU7817 KSQ7816:KSQ7817 LCM7816:LCM7817 LMI7816:LMI7817 LWE7816:LWE7817 MGA7816:MGA7817 MPW7816:MPW7817 MZS7816:MZS7817 NJO7816:NJO7817 NTK7816:NTK7817 ODG7816:ODG7817 ONC7816:ONC7817 OWY7816:OWY7817 PGU7816:PGU7817 PQQ7816:PQQ7817 QAM7816:QAM7817 QKI7816:QKI7817 QUE7816:QUE7817 REA7816:REA7817 RNW7816:RNW7817 RXS7816:RXS7817 SHO7816:SHO7817 SRK7816:SRK7817 TBG7816:TBG7817 TLC7816:TLC7817 TUY7816:TUY7817 UEU7816:UEU7817 UOQ7816:UOQ7817 UYM7816:UYM7817 VII7816:VII7817 VSE7816:VSE7817 WCA7816:WCA7817 WLW7816:WLW7817 WVS7816:WVS7817 K7864 JG7864 TC7864 ACY7864 AMU7864 AWQ7864 BGM7864 BQI7864 CAE7864 CKA7864 CTW7864 DDS7864 DNO7864 DXK7864 EHG7864 ERC7864 FAY7864 FKU7864 FUQ7864 GEM7864 GOI7864 GYE7864 HIA7864 HRW7864 IBS7864 ILO7864 IVK7864 JFG7864 JPC7864 JYY7864 KIU7864 KSQ7864 LCM7864 LMI7864 LWE7864 MGA7864 MPW7864 MZS7864 NJO7864 NTK7864 ODG7864 ONC7864 OWY7864 PGU7864 PQQ7864 QAM7864 QKI7864 QUE7864 REA7864 RNW7864 RXS7864 SHO7864 SRK7864 TBG7864 TLC7864 TUY7864 UEU7864 UOQ7864 UYM7864 VII7864 VSE7864 WCA7864 WLW7864 WVS7864 K7866 JG7866 TC7866 ACY7866 AMU7866 AWQ7866 BGM7866 BQI7866 CAE7866 CKA7866 CTW7866 DDS7866 DNO7866 DXK7866 EHG7866 ERC7866 FAY7866 FKU7866 FUQ7866 GEM7866 GOI7866 GYE7866 HIA7866 HRW7866 IBS7866 ILO7866 IVK7866 JFG7866 JPC7866 JYY7866 KIU7866 KSQ7866 LCM7866 LMI7866 LWE7866 MGA7866 MPW7866 MZS7866 NJO7866 NTK7866 ODG7866 ONC7866 OWY7866 PGU7866 PQQ7866 QAM7866 QKI7866 QUE7866 REA7866 RNW7866 RXS7866 SHO7866 SRK7866 TBG7866 TLC7866 TUY7866 UEU7866 UOQ7866 UYM7866 VII7866 VSE7866 WCA7866 WLW7866 WVS7866 K7923:K7924 JG7923:JG7924 TC7923:TC7924 ACY7923:ACY7924 AMU7923:AMU7924 AWQ7923:AWQ7924 BGM7923:BGM7924 BQI7923:BQI7924 CAE7923:CAE7924 CKA7923:CKA7924 CTW7923:CTW7924 DDS7923:DDS7924 DNO7923:DNO7924 DXK7923:DXK7924 EHG7923:EHG7924 ERC7923:ERC7924 FAY7923:FAY7924 FKU7923:FKU7924 FUQ7923:FUQ7924 GEM7923:GEM7924 GOI7923:GOI7924 GYE7923:GYE7924 HIA7923:HIA7924 HRW7923:HRW7924 IBS7923:IBS7924 ILO7923:ILO7924 IVK7923:IVK7924 JFG7923:JFG7924 JPC7923:JPC7924 JYY7923:JYY7924 KIU7923:KIU7924 KSQ7923:KSQ7924 LCM7923:LCM7924 LMI7923:LMI7924 LWE7923:LWE7924 MGA7923:MGA7924 MPW7923:MPW7924 MZS7923:MZS7924 NJO7923:NJO7924 NTK7923:NTK7924 ODG7923:ODG7924 ONC7923:ONC7924 OWY7923:OWY7924 PGU7923:PGU7924 PQQ7923:PQQ7924 QAM7923:QAM7924 QKI7923:QKI7924 QUE7923:QUE7924 REA7923:REA7924 RNW7923:RNW7924 RXS7923:RXS7924 SHO7923:SHO7924 SRK7923:SRK7924 TBG7923:TBG7924 TLC7923:TLC7924 TUY7923:TUY7924 UEU7923:UEU7924 UOQ7923:UOQ7924 UYM7923:UYM7924 VII7923:VII7924 VSE7923:VSE7924 WCA7923:WCA7924 WLW7923:WLW7924 WVS7923:WVS7924 K7955:K7957 JG7955:JG7957 TC7955:TC7957 ACY7955:ACY7957 AMU7955:AMU7957 AWQ7955:AWQ7957 BGM7955:BGM7957 BQI7955:BQI7957 CAE7955:CAE7957 CKA7955:CKA7957 CTW7955:CTW7957 DDS7955:DDS7957 DNO7955:DNO7957 DXK7955:DXK7957 EHG7955:EHG7957 ERC7955:ERC7957 FAY7955:FAY7957 FKU7955:FKU7957 FUQ7955:FUQ7957 GEM7955:GEM7957 GOI7955:GOI7957 GYE7955:GYE7957 HIA7955:HIA7957 HRW7955:HRW7957 IBS7955:IBS7957 ILO7955:ILO7957 IVK7955:IVK7957 JFG7955:JFG7957 JPC7955:JPC7957 JYY7955:JYY7957 KIU7955:KIU7957 KSQ7955:KSQ7957 LCM7955:LCM7957 LMI7955:LMI7957 LWE7955:LWE7957 MGA7955:MGA7957 MPW7955:MPW7957 MZS7955:MZS7957 NJO7955:NJO7957 NTK7955:NTK7957 ODG7955:ODG7957 ONC7955:ONC7957 OWY7955:OWY7957 PGU7955:PGU7957 PQQ7955:PQQ7957 QAM7955:QAM7957 QKI7955:QKI7957 QUE7955:QUE7957 REA7955:REA7957 RNW7955:RNW7957 RXS7955:RXS7957 SHO7955:SHO7957 SRK7955:SRK7957 TBG7955:TBG7957 TLC7955:TLC7957 TUY7955:TUY7957 UEU7955:UEU7957 UOQ7955:UOQ7957 UYM7955:UYM7957 VII7955:VII7957 VSE7955:VSE7957 WCA7955:WCA7957 WLW7955:WLW7957 WVS7955:WVS7957 K8122:K8127 JG8122:JG8127 TC8122:TC8127 ACY8122:ACY8127 AMU8122:AMU8127 AWQ8122:AWQ8127 BGM8122:BGM8127 BQI8122:BQI8127 CAE8122:CAE8127 CKA8122:CKA8127 CTW8122:CTW8127 DDS8122:DDS8127 DNO8122:DNO8127 DXK8122:DXK8127 EHG8122:EHG8127 ERC8122:ERC8127 FAY8122:FAY8127 FKU8122:FKU8127 FUQ8122:FUQ8127 GEM8122:GEM8127 GOI8122:GOI8127 GYE8122:GYE8127 HIA8122:HIA8127 HRW8122:HRW8127 IBS8122:IBS8127 ILO8122:ILO8127 IVK8122:IVK8127 JFG8122:JFG8127 JPC8122:JPC8127 JYY8122:JYY8127 KIU8122:KIU8127 KSQ8122:KSQ8127 LCM8122:LCM8127 LMI8122:LMI8127 LWE8122:LWE8127 MGA8122:MGA8127 MPW8122:MPW8127 MZS8122:MZS8127 NJO8122:NJO8127 NTK8122:NTK8127 ODG8122:ODG8127 ONC8122:ONC8127 OWY8122:OWY8127 PGU8122:PGU8127 PQQ8122:PQQ8127 QAM8122:QAM8127 QKI8122:QKI8127 QUE8122:QUE8127 REA8122:REA8127 RNW8122:RNW8127 RXS8122:RXS8127 SHO8122:SHO8127 SRK8122:SRK8127 TBG8122:TBG8127 TLC8122:TLC8127 TUY8122:TUY8127 UEU8122:UEU8127 UOQ8122:UOQ8127 UYM8122:UYM8127 VII8122:VII8127 VSE8122:VSE8127 WCA8122:WCA8127 WLW8122:WLW8127 WVS8122:WVS8127 WLW8172:WLW8174 WVS8172:WVS8174 JG8176:JG8186 TC8176:TC8186 ACY8176:ACY8186 AMU8176:AMU8186 AWQ8176:AWQ8186 BGM8176:BGM8186 BQI8176:BQI8186 CAE8176:CAE8186 CKA8176:CKA8186 CTW8176:CTW8186 DDS8176:DDS8186 DNO8176:DNO8186 DXK8176:DXK8186 EHG8176:EHG8186 ERC8176:ERC8186 FAY8176:FAY8186 FKU8176:FKU8186 FUQ8176:FUQ8186 GEM8176:GEM8186 GOI8176:GOI8186 GYE8176:GYE8186 HIA8176:HIA8186 HRW8176:HRW8186 IBS8176:IBS8186 ILO8176:ILO8186 IVK8176:IVK8186 JFG8176:JFG8186 JPC8176:JPC8186 JYY8176:JYY8186 KIU8176:KIU8186 KSQ8176:KSQ8186 LCM8176:LCM8186 LMI8176:LMI8186 LWE8176:LWE8186 MGA8176:MGA8186 MPW8176:MPW8186 MZS8176:MZS8186 NJO8176:NJO8186 NTK8176:NTK8186 ODG8176:ODG8186 ONC8176:ONC8186 OWY8176:OWY8186 PGU8176:PGU8186 PQQ8176:PQQ8186 QAM8176:QAM8186 QKI8176:QKI8186 QUE8176:QUE8186 REA8176:REA8186 RNW8176:RNW8186 RXS8176:RXS8186 SHO8176:SHO8186 SRK8176:SRK8186 TBG8176:TBG8186 TLC8176:TLC8186 TUY8176:TUY8186 UEU8176:UEU8186 UOQ8176:UOQ8186 UYM8176:UYM8186 VII8176:VII8186 VSE8176:VSE8186 WCA8176:WCA8186 WLW8176:WLW8186 K8167:K8168 WVS8176:WVS8186 JG8172:JG8174 TC8172:TC8174 JG8166:JG8169 TC8166:TC8169 ACY8166:ACY8169 AMU8166:AMU8169 AWQ8166:AWQ8169 BGM8166:BGM8169 BQI8166:BQI8169 CAE8166:CAE8169 CKA8166:CKA8169 CTW8166:CTW8169 DDS8166:DDS8169 DNO8166:DNO8169 DXK8166:DXK8169 EHG8166:EHG8169 ERC8166:ERC8169 FAY8166:FAY8169 FKU8166:FKU8169 FUQ8166:FUQ8169 GEM8166:GEM8169 GOI8166:GOI8169 GYE8166:GYE8169 HIA8166:HIA8169 HRW8166:HRW8169 IBS8166:IBS8169 ILO8166:ILO8169 IVK8166:IVK8169 JFG8166:JFG8169 JPC8166:JPC8169 JYY8166:JYY8169 KIU8166:KIU8169 KSQ8166:KSQ8169 LCM8166:LCM8169 LMI8166:LMI8169 LWE8166:LWE8169 MGA8166:MGA8169 MPW8166:MPW8169 MZS8166:MZS8169 NJO8166:NJO8169 NTK8166:NTK8169 ODG8166:ODG8169 ONC8166:ONC8169 OWY8166:OWY8169 PGU8166:PGU8169 PQQ8166:PQQ8169 QAM8166:QAM8169 QKI8166:QKI8169 QUE8166:QUE8169 REA8166:REA8169 RNW8166:RNW8169 RXS8166:RXS8169 SHO8166:SHO8169 SRK8166:SRK8169 TBG8166:TBG8169 TLC8166:TLC8169 TUY8166:TUY8169 UEU8166:UEU8169 UOQ8166:UOQ8169 UYM8166:UYM8169 VII8166:VII8169 VSE8166:VSE8169 WCA8166:WCA8169 WLW8166:WLW8169 WVS8166:WVS8169" xr:uid="{00000000-0002-0000-0300-000025000000}">
      <formula1>$R$3:$R$7</formula1>
    </dataValidation>
    <dataValidation type="list" errorStyle="warning" allowBlank="1" showInputMessage="1" showErrorMessage="1" errorTitle="Внимание" error="Организация отсутсвует в справочнике" sqref="C1200:C1203 C1065:C1066 C1032 C1035" xr:uid="{00000000-0002-0000-0300-000026000000}">
      <formula1>$I$3:$I$7</formula1>
    </dataValidation>
    <dataValidation type="list" errorStyle="warning" allowBlank="1" showInputMessage="1" showErrorMessage="1" errorTitle="Внимание" error="Общество отсутствует в справочнике" sqref="B1200:B1203 B1065:B1066 B1032 B1035" xr:uid="{00000000-0002-0000-0300-000027000000}">
      <formula1>$H$3:$H$26</formula1>
    </dataValidation>
    <dataValidation type="list" allowBlank="1" showInputMessage="1" showErrorMessage="1" errorTitle="Внимание" error="Введено недопустимое значение" sqref="L1200:L1201 L1203 L2833:L2835 L2851:L2853 L2879:L2884 L2886:L2890 L2800:L2808 L1065 L1031:L1035 L6017:L6040 JH6017:JH6040 TD6017:TD6040 ACZ6017:ACZ6040 AMV6017:AMV6040 AWR6017:AWR6040 BGN6017:BGN6040 BQJ6017:BQJ6040 CAF6017:CAF6040 CKB6017:CKB6040 CTX6017:CTX6040 DDT6017:DDT6040 DNP6017:DNP6040 DXL6017:DXL6040 EHH6017:EHH6040 ERD6017:ERD6040 FAZ6017:FAZ6040 FKV6017:FKV6040 FUR6017:FUR6040 GEN6017:GEN6040 GOJ6017:GOJ6040 GYF6017:GYF6040 HIB6017:HIB6040 HRX6017:HRX6040 IBT6017:IBT6040 ILP6017:ILP6040 IVL6017:IVL6040 JFH6017:JFH6040 JPD6017:JPD6040 JYZ6017:JYZ6040 KIV6017:KIV6040 KSR6017:KSR6040 LCN6017:LCN6040 LMJ6017:LMJ6040 LWF6017:LWF6040 MGB6017:MGB6040 MPX6017:MPX6040 MZT6017:MZT6040 NJP6017:NJP6040 NTL6017:NTL6040 ODH6017:ODH6040 OND6017:OND6040 OWZ6017:OWZ6040 PGV6017:PGV6040 PQR6017:PQR6040 QAN6017:QAN6040 QKJ6017:QKJ6040 QUF6017:QUF6040 REB6017:REB6040 RNX6017:RNX6040 RXT6017:RXT6040 SHP6017:SHP6040 SRL6017:SRL6040 TBH6017:TBH6040 TLD6017:TLD6040 TUZ6017:TUZ6040 UEV6017:UEV6040 UOR6017:UOR6040 UYN6017:UYN6040 VIJ6017:VIJ6040 VSF6017:VSF6040 WCB6017:WCB6040 WLX6017:WLX6040 WVT6017:WVT6040 WVT7168:WVT7179 JH7168:JH7179 TD7168:TD7179 ACZ7168:ACZ7179 AMV7168:AMV7179 AWR7168:AWR7179 BGN7168:BGN7179 BQJ7168:BQJ7179 CAF7168:CAF7179 CKB7168:CKB7179 CTX7168:CTX7179 DDT7168:DDT7179 DNP7168:DNP7179 DXL7168:DXL7179 EHH7168:EHH7179 ERD7168:ERD7179 FAZ7168:FAZ7179 FKV7168:FKV7179 FUR7168:FUR7179 GEN7168:GEN7179 GOJ7168:GOJ7179 GYF7168:GYF7179 HIB7168:HIB7179 HRX7168:HRX7179 IBT7168:IBT7179 ILP7168:ILP7179 IVL7168:IVL7179 JFH7168:JFH7179 JPD7168:JPD7179 JYZ7168:JYZ7179 KIV7168:KIV7179 KSR7168:KSR7179 LCN7168:LCN7179 LMJ7168:LMJ7179 LWF7168:LWF7179 MGB7168:MGB7179 MPX7168:MPX7179 MZT7168:MZT7179 NJP7168:NJP7179 NTL7168:NTL7179 ODH7168:ODH7179 OND7168:OND7179 OWZ7168:OWZ7179 PGV7168:PGV7179 PQR7168:PQR7179 QAN7168:QAN7179 QKJ7168:QKJ7179 QUF7168:QUF7179 REB7168:REB7179 RNX7168:RNX7179 RXT7168:RXT7179 SHP7168:SHP7179 SRL7168:SRL7179 TBH7168:TBH7179 TLD7168:TLD7179 TUZ7168:TUZ7179 UEV7168:UEV7179 UOR7168:UOR7179 UYN7168:UYN7179 VIJ7168:VIJ7179 VSF7168:VSF7179 WCB7168:WCB7179 WLX7168:WLX7179 L7168:L7173 L7175:L7179 L7234:L7235 JH7234:JH7235 TD7234:TD7235 ACZ7234:ACZ7235 AMV7234:AMV7235 AWR7234:AWR7235 BGN7234:BGN7235 BQJ7234:BQJ7235 CAF7234:CAF7235 CKB7234:CKB7235 CTX7234:CTX7235 DDT7234:DDT7235 DNP7234:DNP7235 DXL7234:DXL7235 EHH7234:EHH7235 ERD7234:ERD7235 FAZ7234:FAZ7235 FKV7234:FKV7235 FUR7234:FUR7235 GEN7234:GEN7235 GOJ7234:GOJ7235 GYF7234:GYF7235 HIB7234:HIB7235 HRX7234:HRX7235 IBT7234:IBT7235 ILP7234:ILP7235 IVL7234:IVL7235 JFH7234:JFH7235 JPD7234:JPD7235 JYZ7234:JYZ7235 KIV7234:KIV7235 KSR7234:KSR7235 LCN7234:LCN7235 LMJ7234:LMJ7235 LWF7234:LWF7235 MGB7234:MGB7235 MPX7234:MPX7235 MZT7234:MZT7235 NJP7234:NJP7235 NTL7234:NTL7235 ODH7234:ODH7235 OND7234:OND7235 OWZ7234:OWZ7235 PGV7234:PGV7235 PQR7234:PQR7235 QAN7234:QAN7235 QKJ7234:QKJ7235 QUF7234:QUF7235 REB7234:REB7235 RNX7234:RNX7235 RXT7234:RXT7235 SHP7234:SHP7235 SRL7234:SRL7235 TBH7234:TBH7235 TLD7234:TLD7235 TUZ7234:TUZ7235 UEV7234:UEV7235 UOR7234:UOR7235 UYN7234:UYN7235 VIJ7234:VIJ7235 VSF7234:VSF7235 WCB7234:WCB7235 WLX7234:WLX7235 WVT7234:WVT7235 L7298 JH7298 TD7298 ACZ7298 AMV7298 AWR7298 BGN7298 BQJ7298 CAF7298 CKB7298 CTX7298 DDT7298 DNP7298 DXL7298 EHH7298 ERD7298 FAZ7298 FKV7298 FUR7298 GEN7298 GOJ7298 GYF7298 HIB7298 HRX7298 IBT7298 ILP7298 IVL7298 JFH7298 JPD7298 JYZ7298 KIV7298 KSR7298 LCN7298 LMJ7298 LWF7298 MGB7298 MPX7298 MZT7298 NJP7298 NTL7298 ODH7298 OND7298 OWZ7298 PGV7298 PQR7298 QAN7298 QKJ7298 QUF7298 REB7298 RNX7298 RXT7298 SHP7298 SRL7298 TBH7298 TLD7298 TUZ7298 UEV7298 UOR7298 UYN7298 VIJ7298 VSF7298 WCB7298 WLX7298 WVT7298 L7316:L7317 JH7316:JH7317 TD7316:TD7317 ACZ7316:ACZ7317 AMV7316:AMV7317 AWR7316:AWR7317 BGN7316:BGN7317 BQJ7316:BQJ7317 CAF7316:CAF7317 CKB7316:CKB7317 CTX7316:CTX7317 DDT7316:DDT7317 DNP7316:DNP7317 DXL7316:DXL7317 EHH7316:EHH7317 ERD7316:ERD7317 FAZ7316:FAZ7317 FKV7316:FKV7317 FUR7316:FUR7317 GEN7316:GEN7317 GOJ7316:GOJ7317 GYF7316:GYF7317 HIB7316:HIB7317 HRX7316:HRX7317 IBT7316:IBT7317 ILP7316:ILP7317 IVL7316:IVL7317 JFH7316:JFH7317 JPD7316:JPD7317 JYZ7316:JYZ7317 KIV7316:KIV7317 KSR7316:KSR7317 LCN7316:LCN7317 LMJ7316:LMJ7317 LWF7316:LWF7317 MGB7316:MGB7317 MPX7316:MPX7317 MZT7316:MZT7317 NJP7316:NJP7317 NTL7316:NTL7317 ODH7316:ODH7317 OND7316:OND7317 OWZ7316:OWZ7317 PGV7316:PGV7317 PQR7316:PQR7317 QAN7316:QAN7317 QKJ7316:QKJ7317 QUF7316:QUF7317 REB7316:REB7317 RNX7316:RNX7317 RXT7316:RXT7317 SHP7316:SHP7317 SRL7316:SRL7317 TBH7316:TBH7317 TLD7316:TLD7317 TUZ7316:TUZ7317 UEV7316:UEV7317 UOR7316:UOR7317 UYN7316:UYN7317 VIJ7316:VIJ7317 VSF7316:VSF7317 WCB7316:WCB7317 WLX7316:WLX7317 WVT7316:WVT7317 L7363:L7364 JH7363:JH7364 TD7363:TD7364 ACZ7363:ACZ7364 AMV7363:AMV7364 AWR7363:AWR7364 BGN7363:BGN7364 BQJ7363:BQJ7364 CAF7363:CAF7364 CKB7363:CKB7364 CTX7363:CTX7364 DDT7363:DDT7364 DNP7363:DNP7364 DXL7363:DXL7364 EHH7363:EHH7364 ERD7363:ERD7364 FAZ7363:FAZ7364 FKV7363:FKV7364 FUR7363:FUR7364 GEN7363:GEN7364 GOJ7363:GOJ7364 GYF7363:GYF7364 HIB7363:HIB7364 HRX7363:HRX7364 IBT7363:IBT7364 ILP7363:ILP7364 IVL7363:IVL7364 JFH7363:JFH7364 JPD7363:JPD7364 JYZ7363:JYZ7364 KIV7363:KIV7364 KSR7363:KSR7364 LCN7363:LCN7364 LMJ7363:LMJ7364 LWF7363:LWF7364 MGB7363:MGB7364 MPX7363:MPX7364 MZT7363:MZT7364 NJP7363:NJP7364 NTL7363:NTL7364 ODH7363:ODH7364 OND7363:OND7364 OWZ7363:OWZ7364 PGV7363:PGV7364 PQR7363:PQR7364 QAN7363:QAN7364 QKJ7363:QKJ7364 QUF7363:QUF7364 REB7363:REB7364 RNX7363:RNX7364 RXT7363:RXT7364 SHP7363:SHP7364 SRL7363:SRL7364 TBH7363:TBH7364 TLD7363:TLD7364 TUZ7363:TUZ7364 UEV7363:UEV7364 UOR7363:UOR7364 UYN7363:UYN7364 VIJ7363:VIJ7364 VSF7363:VSF7364 WCB7363:WCB7364 WLX7363:WLX7364 WVT7363:WVT7364 L7431:L7436 JH7431:JH7436 TD7431:TD7436 ACZ7431:ACZ7436 AMV7431:AMV7436 AWR7431:AWR7436 BGN7431:BGN7436 BQJ7431:BQJ7436 CAF7431:CAF7436 CKB7431:CKB7436 CTX7431:CTX7436 DDT7431:DDT7436 DNP7431:DNP7436 DXL7431:DXL7436 EHH7431:EHH7436 ERD7431:ERD7436 FAZ7431:FAZ7436 FKV7431:FKV7436 FUR7431:FUR7436 GEN7431:GEN7436 GOJ7431:GOJ7436 GYF7431:GYF7436 HIB7431:HIB7436 HRX7431:HRX7436 IBT7431:IBT7436 ILP7431:ILP7436 IVL7431:IVL7436 JFH7431:JFH7436 JPD7431:JPD7436 JYZ7431:JYZ7436 KIV7431:KIV7436 KSR7431:KSR7436 LCN7431:LCN7436 LMJ7431:LMJ7436 LWF7431:LWF7436 MGB7431:MGB7436 MPX7431:MPX7436 MZT7431:MZT7436 NJP7431:NJP7436 NTL7431:NTL7436 ODH7431:ODH7436 OND7431:OND7436 OWZ7431:OWZ7436 PGV7431:PGV7436 PQR7431:PQR7436 QAN7431:QAN7436 QKJ7431:QKJ7436 QUF7431:QUF7436 REB7431:REB7436 RNX7431:RNX7436 RXT7431:RXT7436 SHP7431:SHP7436 SRL7431:SRL7436 TBH7431:TBH7436 TLD7431:TLD7436 TUZ7431:TUZ7436 UEV7431:UEV7436 UOR7431:UOR7436 UYN7431:UYN7436 VIJ7431:VIJ7436 VSF7431:VSF7436 WCB7431:WCB7436 WLX7431:WLX7436 WVT7431:WVT7436 L7465 JH7465 TD7465 ACZ7465 AMV7465 AWR7465 BGN7465 BQJ7465 CAF7465 CKB7465 CTX7465 DDT7465 DNP7465 DXL7465 EHH7465 ERD7465 FAZ7465 FKV7465 FUR7465 GEN7465 GOJ7465 GYF7465 HIB7465 HRX7465 IBT7465 ILP7465 IVL7465 JFH7465 JPD7465 JYZ7465 KIV7465 KSR7465 LCN7465 LMJ7465 LWF7465 MGB7465 MPX7465 MZT7465 NJP7465 NTL7465 ODH7465 OND7465 OWZ7465 PGV7465 PQR7465 QAN7465 QKJ7465 QUF7465 REB7465 RNX7465 RXT7465 SHP7465 SRL7465 TBH7465 TLD7465 TUZ7465 UEV7465 UOR7465 UYN7465 VIJ7465 VSF7465 WCB7465 WLX7465 WVT7465 L7528 JH7528 TD7528 ACZ7528 AMV7528 AWR7528 BGN7528 BQJ7528 CAF7528 CKB7528 CTX7528 DDT7528 DNP7528 DXL7528 EHH7528 ERD7528 FAZ7528 FKV7528 FUR7528 GEN7528 GOJ7528 GYF7528 HIB7528 HRX7528 IBT7528 ILP7528 IVL7528 JFH7528 JPD7528 JYZ7528 KIV7528 KSR7528 LCN7528 LMJ7528 LWF7528 MGB7528 MPX7528 MZT7528 NJP7528 NTL7528 ODH7528 OND7528 OWZ7528 PGV7528 PQR7528 QAN7528 QKJ7528 QUF7528 REB7528 RNX7528 RXT7528 SHP7528 SRL7528 TBH7528 TLD7528 TUZ7528 UEV7528 UOR7528 UYN7528 VIJ7528 VSF7528 WCB7528 WLX7528 WVT7528 L7571:L7572 JH7571:JH7572 TD7571:TD7572 ACZ7571:ACZ7572 AMV7571:AMV7572 AWR7571:AWR7572 BGN7571:BGN7572 BQJ7571:BQJ7572 CAF7571:CAF7572 CKB7571:CKB7572 CTX7571:CTX7572 DDT7571:DDT7572 DNP7571:DNP7572 DXL7571:DXL7572 EHH7571:EHH7572 ERD7571:ERD7572 FAZ7571:FAZ7572 FKV7571:FKV7572 FUR7571:FUR7572 GEN7571:GEN7572 GOJ7571:GOJ7572 GYF7571:GYF7572 HIB7571:HIB7572 HRX7571:HRX7572 IBT7571:IBT7572 ILP7571:ILP7572 IVL7571:IVL7572 JFH7571:JFH7572 JPD7571:JPD7572 JYZ7571:JYZ7572 KIV7571:KIV7572 KSR7571:KSR7572 LCN7571:LCN7572 LMJ7571:LMJ7572 LWF7571:LWF7572 MGB7571:MGB7572 MPX7571:MPX7572 MZT7571:MZT7572 NJP7571:NJP7572 NTL7571:NTL7572 ODH7571:ODH7572 OND7571:OND7572 OWZ7571:OWZ7572 PGV7571:PGV7572 PQR7571:PQR7572 QAN7571:QAN7572 QKJ7571:QKJ7572 QUF7571:QUF7572 REB7571:REB7572 RNX7571:RNX7572 RXT7571:RXT7572 SHP7571:SHP7572 SRL7571:SRL7572 TBH7571:TBH7572 TLD7571:TLD7572 TUZ7571:TUZ7572 UEV7571:UEV7572 UOR7571:UOR7572 UYN7571:UYN7572 VIJ7571:VIJ7572 VSF7571:VSF7572 WCB7571:WCB7572 WLX7571:WLX7572 WVT7571:WVT7572 TD8163 ACZ8163 AMV8163 AWR8163 BGN8163 BQJ8163 CAF8163 CKB8163 CTX8163 DDT8163 DNP8163 DXL8163 EHH8163 ERD8163 FAZ8163 FKV8163 FUR8163 GEN8163 GOJ8163 GYF8163 HIB8163 HRX8163 IBT8163 ILP8163 IVL8163 JFH8163 JPD8163 JYZ8163 KIV8163 KSR8163 LCN8163 LMJ8163 LWF8163 MGB8163 MPX8163 MZT8163 NJP8163 NTL8163 ODH8163 OND8163 OWZ8163 PGV8163 PQR8163 QAN8163 QKJ8163 QUF8163 REB8163 RNX8163 RXT8163 SHP8163 SRL8163 TBH8163 TLD8163 TUZ8163 UEV8163 UOR8163 UYN8163 VIJ8163 VSF8163 WCB8163 L7669 JH7669 TD7669 ACZ7669 AMV7669 AWR7669 BGN7669 BQJ7669 CAF7669 CKB7669 CTX7669 DDT7669 DNP7669 DXL7669 EHH7669 ERD7669 FAZ7669 FKV7669 FUR7669 GEN7669 GOJ7669 GYF7669 HIB7669 HRX7669 IBT7669 ILP7669 IVL7669 JFH7669 JPD7669 JYZ7669 KIV7669 KSR7669 LCN7669 LMJ7669 LWF7669 MGB7669 MPX7669 MZT7669 NJP7669 NTL7669 ODH7669 OND7669 OWZ7669 PGV7669 PQR7669 QAN7669 QKJ7669 QUF7669 REB7669 RNX7669 RXT7669 SHP7669 SRL7669 TBH7669 TLD7669 TUZ7669 UEV7669 UOR7669 UYN7669 VIJ7669 VSF7669 WCB7669 WLX7669 WVT7669 WVT7686 JH7686 TD7686 ACZ7686 AMV7686 AWR7686 BGN7686 BQJ7686 CAF7686 CKB7686 CTX7686 DDT7686 DNP7686 DXL7686 EHH7686 ERD7686 FAZ7686 FKV7686 FUR7686 GEN7686 GOJ7686 GYF7686 HIB7686 HRX7686 IBT7686 ILP7686 IVL7686 JFH7686 JPD7686 JYZ7686 KIV7686 KSR7686 LCN7686 LMJ7686 LWF7686 MGB7686 MPX7686 MZT7686 NJP7686 NTL7686 ODH7686 OND7686 OWZ7686 PGV7686 PQR7686 QAN7686 QKJ7686 QUF7686 REB7686 RNX7686 RXT7686 SHP7686 SRL7686 TBH7686 TLD7686 TUZ7686 UEV7686 UOR7686 UYN7686 VIJ7686 VSF7686 WCB7686 WLX7686 WVT7728 JH7724:JH7725 TD7724:TD7725 ACZ7724:ACZ7725 AMV7724:AMV7725 AWR7724:AWR7725 BGN7724:BGN7725 BQJ7724:BQJ7725 CAF7724:CAF7725 CKB7724:CKB7725 CTX7724:CTX7725 DDT7724:DDT7725 DNP7724:DNP7725 DXL7724:DXL7725 EHH7724:EHH7725 ERD7724:ERD7725 FAZ7724:FAZ7725 FKV7724:FKV7725 FUR7724:FUR7725 GEN7724:GEN7725 GOJ7724:GOJ7725 GYF7724:GYF7725 HIB7724:HIB7725 HRX7724:HRX7725 IBT7724:IBT7725 ILP7724:ILP7725 IVL7724:IVL7725 JFH7724:JFH7725 JPD7724:JPD7725 JYZ7724:JYZ7725 KIV7724:KIV7725 KSR7724:KSR7725 LCN7724:LCN7725 LMJ7724:LMJ7725 LWF7724:LWF7725 MGB7724:MGB7725 MPX7724:MPX7725 MZT7724:MZT7725 NJP7724:NJP7725 NTL7724:NTL7725 ODH7724:ODH7725 OND7724:OND7725 OWZ7724:OWZ7725 PGV7724:PGV7725 PQR7724:PQR7725 QAN7724:QAN7725 QKJ7724:QKJ7725 QUF7724:QUF7725 REB7724:REB7725 RNX7724:RNX7725 RXT7724:RXT7725 SHP7724:SHP7725 SRL7724:SRL7725 TBH7724:TBH7725 TLD7724:TLD7725 TUZ7724:TUZ7725 UEV7724:UEV7725 UOR7724:UOR7725 UYN7724:UYN7725 VIJ7724:VIJ7725 VSF7724:VSF7725 WCB7724:WCB7725 WLX7724:WLX7725 WVT7724:WVT7725 L7728 JH7728 TD7728 ACZ7728 AMV7728 AWR7728 BGN7728 BQJ7728 CAF7728 CKB7728 CTX7728 DDT7728 DNP7728 DXL7728 EHH7728 ERD7728 FAZ7728 FKV7728 FUR7728 GEN7728 GOJ7728 GYF7728 HIB7728 HRX7728 IBT7728 ILP7728 IVL7728 JFH7728 JPD7728 JYZ7728 KIV7728 KSR7728 LCN7728 LMJ7728 LWF7728 MGB7728 MPX7728 MZT7728 NJP7728 NTL7728 ODH7728 OND7728 OWZ7728 PGV7728 PQR7728 QAN7728 QKJ7728 QUF7728 REB7728 RNX7728 RXT7728 SHP7728 SRL7728 TBH7728 TLD7728 TUZ7728 UEV7728 UOR7728 UYN7728 VIJ7728 VSF7728 WCB7728 WLX7728 L7725 L7779 JH7779 TD7779 ACZ7779 AMV7779 AWR7779 BGN7779 BQJ7779 CAF7779 CKB7779 CTX7779 DDT7779 DNP7779 DXL7779 EHH7779 ERD7779 FAZ7779 FKV7779 FUR7779 GEN7779 GOJ7779 GYF7779 HIB7779 HRX7779 IBT7779 ILP7779 IVL7779 JFH7779 JPD7779 JYZ7779 KIV7779 KSR7779 LCN7779 LMJ7779 LWF7779 MGB7779 MPX7779 MZT7779 NJP7779 NTL7779 ODH7779 OND7779 OWZ7779 PGV7779 PQR7779 QAN7779 QKJ7779 QUF7779 REB7779 RNX7779 RXT7779 SHP7779 SRL7779 TBH7779 TLD7779 TUZ7779 UEV7779 UOR7779 UYN7779 VIJ7779 VSF7779 WCB7779 WLX7779 WVT7779 L7816:L7817 JH7816:JH7817 TD7816:TD7817 ACZ7816:ACZ7817 AMV7816:AMV7817 AWR7816:AWR7817 BGN7816:BGN7817 BQJ7816:BQJ7817 CAF7816:CAF7817 CKB7816:CKB7817 CTX7816:CTX7817 DDT7816:DDT7817 DNP7816:DNP7817 DXL7816:DXL7817 EHH7816:EHH7817 ERD7816:ERD7817 FAZ7816:FAZ7817 FKV7816:FKV7817 FUR7816:FUR7817 GEN7816:GEN7817 GOJ7816:GOJ7817 GYF7816:GYF7817 HIB7816:HIB7817 HRX7816:HRX7817 IBT7816:IBT7817 ILP7816:ILP7817 IVL7816:IVL7817 JFH7816:JFH7817 JPD7816:JPD7817 JYZ7816:JYZ7817 KIV7816:KIV7817 KSR7816:KSR7817 LCN7816:LCN7817 LMJ7816:LMJ7817 LWF7816:LWF7817 MGB7816:MGB7817 MPX7816:MPX7817 MZT7816:MZT7817 NJP7816:NJP7817 NTL7816:NTL7817 ODH7816:ODH7817 OND7816:OND7817 OWZ7816:OWZ7817 PGV7816:PGV7817 PQR7816:PQR7817 QAN7816:QAN7817 QKJ7816:QKJ7817 QUF7816:QUF7817 REB7816:REB7817 RNX7816:RNX7817 RXT7816:RXT7817 SHP7816:SHP7817 SRL7816:SRL7817 TBH7816:TBH7817 TLD7816:TLD7817 TUZ7816:TUZ7817 UEV7816:UEV7817 UOR7816:UOR7817 UYN7816:UYN7817 VIJ7816:VIJ7817 VSF7816:VSF7817 WCB7816:WCB7817 WLX7816:WLX7817 WVT7816:WVT7817 L7864 JH7864 TD7864 ACZ7864 AMV7864 AWR7864 BGN7864 BQJ7864 CAF7864 CKB7864 CTX7864 DDT7864 DNP7864 DXL7864 EHH7864 ERD7864 FAZ7864 FKV7864 FUR7864 GEN7864 GOJ7864 GYF7864 HIB7864 HRX7864 IBT7864 ILP7864 IVL7864 JFH7864 JPD7864 JYZ7864 KIV7864 KSR7864 LCN7864 LMJ7864 LWF7864 MGB7864 MPX7864 MZT7864 NJP7864 NTL7864 ODH7864 OND7864 OWZ7864 PGV7864 PQR7864 QAN7864 QKJ7864 QUF7864 REB7864 RNX7864 RXT7864 SHP7864 SRL7864 TBH7864 TLD7864 TUZ7864 UEV7864 UOR7864 UYN7864 VIJ7864 VSF7864 WCB7864 WLX7864 WVT7864 L7866 JH7866 TD7866 ACZ7866 AMV7866 AWR7866 BGN7866 BQJ7866 CAF7866 CKB7866 CTX7866 DDT7866 DNP7866 DXL7866 EHH7866 ERD7866 FAZ7866 FKV7866 FUR7866 GEN7866 GOJ7866 GYF7866 HIB7866 HRX7866 IBT7866 ILP7866 IVL7866 JFH7866 JPD7866 JYZ7866 KIV7866 KSR7866 LCN7866 LMJ7866 LWF7866 MGB7866 MPX7866 MZT7866 NJP7866 NTL7866 ODH7866 OND7866 OWZ7866 PGV7866 PQR7866 QAN7866 QKJ7866 QUF7866 REB7866 RNX7866 RXT7866 SHP7866 SRL7866 TBH7866 TLD7866 TUZ7866 UEV7866 UOR7866 UYN7866 VIJ7866 VSF7866 WCB7866 WLX7866 WVT7866 L7923:L7924 JH7923:JH7924 TD7923:TD7924 ACZ7923:ACZ7924 AMV7923:AMV7924 AWR7923:AWR7924 BGN7923:BGN7924 BQJ7923:BQJ7924 CAF7923:CAF7924 CKB7923:CKB7924 CTX7923:CTX7924 DDT7923:DDT7924 DNP7923:DNP7924 DXL7923:DXL7924 EHH7923:EHH7924 ERD7923:ERD7924 FAZ7923:FAZ7924 FKV7923:FKV7924 FUR7923:FUR7924 GEN7923:GEN7924 GOJ7923:GOJ7924 GYF7923:GYF7924 HIB7923:HIB7924 HRX7923:HRX7924 IBT7923:IBT7924 ILP7923:ILP7924 IVL7923:IVL7924 JFH7923:JFH7924 JPD7923:JPD7924 JYZ7923:JYZ7924 KIV7923:KIV7924 KSR7923:KSR7924 LCN7923:LCN7924 LMJ7923:LMJ7924 LWF7923:LWF7924 MGB7923:MGB7924 MPX7923:MPX7924 MZT7923:MZT7924 NJP7923:NJP7924 NTL7923:NTL7924 ODH7923:ODH7924 OND7923:OND7924 OWZ7923:OWZ7924 PGV7923:PGV7924 PQR7923:PQR7924 QAN7923:QAN7924 QKJ7923:QKJ7924 QUF7923:QUF7924 REB7923:REB7924 RNX7923:RNX7924 RXT7923:RXT7924 SHP7923:SHP7924 SRL7923:SRL7924 TBH7923:TBH7924 TLD7923:TLD7924 TUZ7923:TUZ7924 UEV7923:UEV7924 UOR7923:UOR7924 UYN7923:UYN7924 VIJ7923:VIJ7924 VSF7923:VSF7924 WCB7923:WCB7924 WLX7923:WLX7924 WVT7923:WVT7924 L7955 JH7955 TD7955 ACZ7955 AMV7955 AWR7955 BGN7955 BQJ7955 CAF7955 CKB7955 CTX7955 DDT7955 DNP7955 DXL7955 EHH7955 ERD7955 FAZ7955 FKV7955 FUR7955 GEN7955 GOJ7955 GYF7955 HIB7955 HRX7955 IBT7955 ILP7955 IVL7955 JFH7955 JPD7955 JYZ7955 KIV7955 KSR7955 LCN7955 LMJ7955 LWF7955 MGB7955 MPX7955 MZT7955 NJP7955 NTL7955 ODH7955 OND7955 OWZ7955 PGV7955 PQR7955 QAN7955 QKJ7955 QUF7955 REB7955 RNX7955 RXT7955 SHP7955 SRL7955 TBH7955 TLD7955 TUZ7955 UEV7955 UOR7955 UYN7955 VIJ7955 VSF7955 WCB7955 WLX7955 WVT7955 L8127 JH8127 TD8127 ACZ8127 AMV8127 AWR8127 BGN8127 BQJ8127 CAF8127 CKB8127 CTX8127 DDT8127 DNP8127 DXL8127 EHH8127 ERD8127 FAZ8127 FKV8127 FUR8127 GEN8127 GOJ8127 GYF8127 HIB8127 HRX8127 IBT8127 ILP8127 IVL8127 JFH8127 JPD8127 JYZ8127 KIV8127 KSR8127 LCN8127 LMJ8127 LWF8127 MGB8127 MPX8127 MZT8127 NJP8127 NTL8127 ODH8127 OND8127 OWZ8127 PGV8127 PQR8127 QAN8127 QKJ8127 QUF8127 REB8127 RNX8127 RXT8127 SHP8127 SRL8127 TBH8127 TLD8127 TUZ8127 UEV8127 UOR8127 UYN8127 VIJ8127 VSF8127 WCB8127 WLX8127 WVT8127 WLX8163 WVT8163 L7182 JH8168:JH8178 TD8168:TD8178 ACZ8168:ACZ8178 AMV8168:AMV8178 AWR8168:AWR8178 BGN8168:BGN8178 BQJ8168:BQJ8178 CAF8168:CAF8178 CKB8168:CKB8178 CTX8168:CTX8178 DDT8168:DDT8178 DNP8168:DNP8178 DXL8168:DXL8178 EHH8168:EHH8178 ERD8168:ERD8178 FAZ8168:FAZ8178 FKV8168:FKV8178 FUR8168:FUR8178 GEN8168:GEN8178 GOJ8168:GOJ8178 GYF8168:GYF8178 HIB8168:HIB8178 HRX8168:HRX8178 IBT8168:IBT8178 ILP8168:ILP8178 IVL8168:IVL8178 JFH8168:JFH8178 JPD8168:JPD8178 JYZ8168:JYZ8178 KIV8168:KIV8178 KSR8168:KSR8178 LCN8168:LCN8178 LMJ8168:LMJ8178 LWF8168:LWF8178 MGB8168:MGB8178 MPX8168:MPX8178 MZT8168:MZT8178 NJP8168:NJP8178 NTL8168:NTL8178 ODH8168:ODH8178 OND8168:OND8178 OWZ8168:OWZ8178 PGV8168:PGV8178 PQR8168:PQR8178 QAN8168:QAN8178 QKJ8168:QKJ8178 QUF8168:QUF8178 REB8168:REB8178 RNX8168:RNX8178 RXT8168:RXT8178 SHP8168:SHP8178 SRL8168:SRL8178 TBH8168:TBH8178 TLD8168:TLD8178 TUZ8168:TUZ8178 UEV8168:UEV8178 UOR8168:UOR8178 UYN8168:UYN8178 VIJ8168:VIJ8178 VSF8168:VSF8178 WCB8168:WCB8178 WLX8168:WLX8178 WVT8168:WVT8178 L8122:L8124 JH8122:JH8124 TD8122:TD8124 ACZ8122:ACZ8124 AMV8122:AMV8124 AWR8122:AWR8124 BGN8122:BGN8124 BQJ8122:BQJ8124 CAF8122:CAF8124 CKB8122:CKB8124 CTX8122:CTX8124 DDT8122:DDT8124 DNP8122:DNP8124 DXL8122:DXL8124 EHH8122:EHH8124 ERD8122:ERD8124 FAZ8122:FAZ8124 FKV8122:FKV8124 FUR8122:FUR8124 GEN8122:GEN8124 GOJ8122:GOJ8124 GYF8122:GYF8124 HIB8122:HIB8124 HRX8122:HRX8124 IBT8122:IBT8124 ILP8122:ILP8124 IVL8122:IVL8124 JFH8122:JFH8124 JPD8122:JPD8124 JYZ8122:JYZ8124 KIV8122:KIV8124 KSR8122:KSR8124 LCN8122:LCN8124 LMJ8122:LMJ8124 LWF8122:LWF8124 MGB8122:MGB8124 MPX8122:MPX8124 MZT8122:MZT8124 NJP8122:NJP8124 NTL8122:NTL8124 ODH8122:ODH8124 OND8122:OND8124 OWZ8122:OWZ8124 PGV8122:PGV8124 PQR8122:PQR8124 QAN8122:QAN8124 QKJ8122:QKJ8124 QUF8122:QUF8124 REB8122:REB8124 RNX8122:RNX8124 RXT8122:RXT8124 SHP8122:SHP8124 SRL8122:SRL8124 TBH8122:TBH8124 TLD8122:TLD8124 TUZ8122:TUZ8124 UEV8122:UEV8124 UOR8122:UOR8124 UYN8122:UYN8124 VIJ8122:VIJ8124 VSF8122:VSF8124 WCB8122:WCB8124 WLX8122:WLX8124 WVT8122:WVT8124 JH8163 L8168 L8171" xr:uid="{00000000-0002-0000-0300-000028000000}">
      <formula1>$S$3:$S$7</formula1>
    </dataValidation>
    <dataValidation type="list" allowBlank="1" showInputMessage="1" showErrorMessage="1" sqref="M1200:M1203 M1032 M1035" xr:uid="{00000000-0002-0000-0300-000029000000}">
      <formula1>$T$2:$T$151</formula1>
    </dataValidation>
    <dataValidation type="list" allowBlank="1" showInputMessage="1" showErrorMessage="1" errorTitle="Внимание" error="Введено недопустимое значение" sqref="AE1048:AE1057 AD1412:AD1413 AD183" xr:uid="{00000000-0002-0000-0300-00002A000000}">
      <formula1>$AE$3:$AE$28</formula1>
    </dataValidation>
    <dataValidation type="list" errorStyle="warning" allowBlank="1" showInputMessage="1" showErrorMessage="1" errorTitle="Внимание" error="Организация отсутсвует в справочнике" sqref="C1181:C1182 C1048:C1052 C3423:C3426 C3948:C3960 C3651:C3666 C3943:C3945 C4440 C1054:C1058" xr:uid="{00000000-0002-0000-0300-00002B000000}">
      <formula1>$D$3:$D$7</formula1>
    </dataValidation>
    <dataValidation type="list" allowBlank="1" showInputMessage="1" showErrorMessage="1" errorTitle="Внимание" error="Введено недопустимое значение" sqref="AD1119 AD1200 AD1147:AD1154 AD1102 AD1104:AD1111 AD1139:AD1145 AD1089 AD1098:AD1100 JZ1065:JZ1154 WWL1065:WWL1154 WMP1065:WMP1154 WCT1065:WCT1154 VSX1065:VSX1154 VJB1065:VJB1154 UZF1065:UZF1154 UPJ1065:UPJ1154 UFN1065:UFN1154 TVR1065:TVR1154 TLV1065:TLV1154 TBZ1065:TBZ1154 SSD1065:SSD1154 SIH1065:SIH1154 RYL1065:RYL1154 ROP1065:ROP1154 RET1065:RET1154 QUX1065:QUX1154 QLB1065:QLB1154 QBF1065:QBF1154 PRJ1065:PRJ1154 PHN1065:PHN1154 OXR1065:OXR1154 ONV1065:ONV1154 ODZ1065:ODZ1154 NUD1065:NUD1154 NKH1065:NKH1154 NAL1065:NAL1154 MQP1065:MQP1154 MGT1065:MGT1154 LWX1065:LWX1154 LNB1065:LNB1154 LDF1065:LDF1154 KTJ1065:KTJ1154 KJN1065:KJN1154 JZR1065:JZR1154 JPV1065:JPV1154 JFZ1065:JFZ1154 IWD1065:IWD1154 IMH1065:IMH1154 ICL1065:ICL1154 HSP1065:HSP1154 HIT1065:HIT1154 GYX1065:GYX1154 GPB1065:GPB1154 GFF1065:GFF1154 FVJ1065:FVJ1154 FLN1065:FLN1154 FBR1065:FBR1154 ERV1065:ERV1154 EHZ1065:EHZ1154 DYD1065:DYD1154 DOH1065:DOH1154 DEL1065:DEL1154 CUP1065:CUP1154 CKT1065:CKT1154 CAX1065:CAX1154 BRB1065:BRB1154 BHF1065:BHF1154 AXJ1065:AXJ1154 TV1065:TV1154 ANN1065:ANN1154 ADR1065:ADR1154 AD1065:AD1070 AD1028:AD1031 AD1034:AD1035 BRB1028:BRB1035 BHF1028:BHF1035 AXJ1028:AXJ1035 ANN1028:ANN1035 ADR1028:ADR1035 TV1028:TV1035 JZ1028:JZ1035 AD1006 WWL1028:WWL1035 WMP1028:WMP1035 WCT1028:WCT1035 VSX1028:VSX1035 VJB1028:VJB1035 UZF1028:UZF1035 UPJ1028:UPJ1035 UFN1028:UFN1035 TVR1028:TVR1035 TLV1028:TLV1035 TBZ1028:TBZ1035 SSD1028:SSD1035 SIH1028:SIH1035 RYL1028:RYL1035 ROP1028:ROP1035 RET1028:RET1035 QUX1028:QUX1035 QLB1028:QLB1035 QBF1028:QBF1035 PRJ1028:PRJ1035 PHN1028:PHN1035 OXR1028:OXR1035 ONV1028:ONV1035 ODZ1028:ODZ1035 NUD1028:NUD1035 NKH1028:NKH1035 NAL1028:NAL1035 MQP1028:MQP1035 MGT1028:MGT1035 LWX1028:LWX1035 LNB1028:LNB1035 LDF1028:LDF1035 KTJ1028:KTJ1035 KJN1028:KJN1035 JZR1028:JZR1035 JPV1028:JPV1035 JFZ1028:JFZ1035 IWD1028:IWD1035 IMH1028:IMH1035 ICL1028:ICL1035 HSP1028:HSP1035 HIT1028:HIT1035 GYX1028:GYX1035 GPB1028:GPB1035 GFF1028:GFF1035 FVJ1028:FVJ1035 FLN1028:FLN1035 FBR1028:FBR1035 ERV1028:ERV1035 EHZ1028:EHZ1035 DYD1028:DYD1035 DOH1028:DOH1035 DEL1028:DEL1035 CUP1028:CUP1035 CKT1028:CKT1035 CAX1028:CAX1035 WWL1005:WWL1006 WMP1005:WMP1006 WCT1005:WCT1006 VSX1005:VSX1006 VJB1005:VJB1006 UZF1005:UZF1006 UPJ1005:UPJ1006 UFN1005:UFN1006 TVR1005:TVR1006 TLV1005:TLV1006 TBZ1005:TBZ1006 SSD1005:SSD1006 SIH1005:SIH1006 RYL1005:RYL1006 ROP1005:ROP1006 RET1005:RET1006 QUX1005:QUX1006 QLB1005:QLB1006 QBF1005:QBF1006 PRJ1005:PRJ1006 PHN1005:PHN1006 OXR1005:OXR1006 ONV1005:ONV1006 ODZ1005:ODZ1006 NUD1005:NUD1006 NKH1005:NKH1006 NAL1005:NAL1006 MQP1005:MQP1006 MGT1005:MGT1006 LWX1005:LWX1006 LNB1005:LNB1006 LDF1005:LDF1006 KTJ1005:KTJ1006 KJN1005:KJN1006 JZR1005:JZR1006 JPV1005:JPV1006 JFZ1005:JFZ1006 IWD1005:IWD1006 IMH1005:IMH1006 ICL1005:ICL1006 HSP1005:HSP1006 HIT1005:HIT1006 GYX1005:GYX1006 GPB1005:GPB1006 GFF1005:GFF1006 FVJ1005:FVJ1006 FLN1005:FLN1006 FBR1005:FBR1006 ERV1005:ERV1006 EHZ1005:EHZ1006 DYD1005:DYD1006 DOH1005:DOH1006 DEL1005:DEL1006 CUP1005:CUP1006 CKT1005:CKT1006 CAX1005:CAX1006 BRB1005:BRB1006 BHF1005:BHF1006 AXJ1005:AXJ1006 ANN1005:ANN1006 ADR1005:ADR1006 TV1005:TV1006 JZ1005:JZ1006 AD1076 AD1094:AD1096 AD1072:AD1074 AD1078 AD1081:AD1084 AD1087 AD1091:AD1092 AD1113:AD1117 AD1129:AD1137" xr:uid="{00000000-0002-0000-0300-00002C000000}">
      <formula1>$AD$3:$AD$163</formula1>
    </dataValidation>
    <dataValidation type="list" allowBlank="1" showInputMessage="1" showErrorMessage="1" sqref="M492 WVO495 WLS495 WBW495 VSA495 VIE495 UYI495 UOM495 UEQ495 TUU495 TKY495 TBC495 SRG495 SHK495 RXO495 RNS495 RDW495 QUA495 QKE495 QAI495 PQM495 PGQ495 OWU495 OMY495 ODC495 NTG495 NJK495 MZO495 MPS495 MFW495 LWA495 LME495 LCI495 KSM495 KIQ495 JYU495 JOY495 JFC495 IVG495 ILK495 IBO495 HRS495 HHW495 GYA495 GOE495 GEI495 FUM495 FKQ495 FAU495 EQY495 EHC495 DXG495 DNK495 DDO495 CTS495 CJW495 CAA495 BQE495 BGI495 AWM495 AMQ495 ACU495 SY495 JC495 M495 WVO492 WLS492 WBW492 VSA492 VIE492 UYI492 UOM492 UEQ492 TUU492 TKY492 TBC492 SRG492 SHK492 RXO492 RNS492 RDW492 QUA492 QKE492 QAI492 PQM492 PGQ492 OWU492 OMY492 ODC492 NTG492 NJK492 MZO492 MPS492 MFW492 LWA492 LME492 LCI492 KSM492 KIQ492 JYU492 JOY492 JFC492 IVG492 ILK492 IBO492 HRS492 HHW492 GYA492 GOE492 GEI492 FUM492 FKQ492 FAU492 EQY492 EHC492 DXG492 DNK492 DDO492 CTS492 CJW492 CAA492 BQE492 BGI492 AWM492 AMQ492 ACU492 SY492 JC492" xr:uid="{00000000-0002-0000-0300-00002D000000}">
      <formula1>M$2:M$174</formula1>
    </dataValidation>
    <dataValidation type="list" allowBlank="1" showInputMessage="1" showErrorMessage="1" errorTitle="Внимание" error="Введено недопустимое значение" sqref="WCT5250:WCT5262 JZ1955:JZ1970 TV1955:TV1970 ADR1955:ADR1970 ANN1955:ANN1970 AXJ1955:AXJ1970 BHF1955:BHF1970 BRB1955:BRB1970 CAX1955:CAX1970 CKT1955:CKT1970 CUP1955:CUP1970 DEL1955:DEL1970 DOH1955:DOH1970 DYD1955:DYD1970 EHZ1955:EHZ1970 ERV1955:ERV1970 FBR1955:FBR1970 FLN1955:FLN1970 FVJ1955:FVJ1970 GFF1955:GFF1970 GPB1955:GPB1970 GYX1955:GYX1970 HIT1955:HIT1970 HSP1955:HSP1970 ICL1955:ICL1970 IMH1955:IMH1970 IWD1955:IWD1970 JFZ1955:JFZ1970 JPV1955:JPV1970 JZR1955:JZR1970 KJN1955:KJN1970 KTJ1955:KTJ1970 LDF1955:LDF1970 LNB1955:LNB1970 LWX1955:LWX1970 MGT1955:MGT1970 MQP1955:MQP1970 NAL1955:NAL1970 NKH1955:NKH1970 NUD1955:NUD1970 ODZ1955:ODZ1970 ONV1955:ONV1970 OXR1955:OXR1970 PHN1955:PHN1970 PRJ1955:PRJ1970 QBF1955:QBF1970 QLB1955:QLB1970 QUX1955:QUX1970 RET1955:RET1970 ROP1955:ROP1970 RYL1955:RYL1970 SIH1955:SIH1970 SSD1955:SSD1970 TBZ1955:TBZ1970 TLV1955:TLV1970 TVR1955:TVR1970 UFN1955:UFN1970 UPJ1955:UPJ1970 UZF1955:UZF1970 VJB1955:VJB1970 VSX1955:VSX1970 WCT1955:WCT1970 WMP1955:WMP1970 WWL1955:WWL1970 AD2025 JZ2025 TV2025 ADR2025 ANN2025 AXJ2025 BHF2025 BRB2025 CAX2025 CKT2025 CUP2025 DEL2025 DOH2025 DYD2025 EHZ2025 ERV2025 FBR2025 FLN2025 FVJ2025 GFF2025 GPB2025 GYX2025 HIT2025 HSP2025 ICL2025 IMH2025 IWD2025 JFZ2025 JPV2025 JZR2025 KJN2025 KTJ2025 LDF2025 LNB2025 LWX2025 MGT2025 MQP2025 NAL2025 NKH2025 NUD2025 ODZ2025 ONV2025 OXR2025 PHN2025 PRJ2025 QBF2025 QLB2025 QUX2025 RET2025 ROP2025 RYL2025 SIH2025 SSD2025 TBZ2025 TLV2025 TVR2025 UFN2025 UPJ2025 UZF2025 VJB2025 VSX2025 WCT2025 WMP2025 WWL2025 UPJ5250:UPJ5262 JZ2099:JZ2102 TV2099:TV2102 ADR2099:ADR2102 ANN2099:ANN2102 AXJ2099:AXJ2102 BHF2099:BHF2102 BRB2099:BRB2102 CAX2099:CAX2102 CKT2099:CKT2102 CUP2099:CUP2102 DEL2099:DEL2102 DOH2099:DOH2102 DYD2099:DYD2102 EHZ2099:EHZ2102 ERV2099:ERV2102 FBR2099:FBR2102 FLN2099:FLN2102 FVJ2099:FVJ2102 GFF2099:GFF2102 GPB2099:GPB2102 GYX2099:GYX2102 HIT2099:HIT2102 HSP2099:HSP2102 ICL2099:ICL2102 IMH2099:IMH2102 IWD2099:IWD2102 JFZ2099:JFZ2102 JPV2099:JPV2102 JZR2099:JZR2102 KJN2099:KJN2102 KTJ2099:KTJ2102 LDF2099:LDF2102 LNB2099:LNB2102 LWX2099:LWX2102 MGT2099:MGT2102 MQP2099:MQP2102 NAL2099:NAL2102 NKH2099:NKH2102 NUD2099:NUD2102 ODZ2099:ODZ2102 ONV2099:ONV2102 OXR2099:OXR2102 PHN2099:PHN2102 PRJ2099:PRJ2102 QBF2099:QBF2102 QLB2099:QLB2102 QUX2099:QUX2102 RET2099:RET2102 ROP2099:ROP2102 RYL2099:RYL2102 SIH2099:SIH2102 SSD2099:SSD2102 TBZ2099:TBZ2102 TLV2099:TLV2102 TVR2099:TVR2102 UFN2099:UFN2102 UPJ2099:UPJ2102 UZF2099:UZF2102 VJB2099:VJB2102 VSX2099:VSX2102 WCT2099:WCT2102 WMP2099:WMP2102 WWL2099:WWL2102 AD2334:AD2336 JZ2135:JZ2138 TV2135:TV2138 ADR2135:ADR2138 ANN2135:ANN2138 AXJ2135:AXJ2138 BHF2135:BHF2138 BRB2135:BRB2138 CAX2135:CAX2138 CKT2135:CKT2138 CUP2135:CUP2138 DEL2135:DEL2138 DOH2135:DOH2138 DYD2135:DYD2138 EHZ2135:EHZ2138 ERV2135:ERV2138 FBR2135:FBR2138 FLN2135:FLN2138 FVJ2135:FVJ2138 GFF2135:GFF2138 GPB2135:GPB2138 GYX2135:GYX2138 HIT2135:HIT2138 HSP2135:HSP2138 ICL2135:ICL2138 IMH2135:IMH2138 IWD2135:IWD2138 JFZ2135:JFZ2138 JPV2135:JPV2138 JZR2135:JZR2138 KJN2135:KJN2138 KTJ2135:KTJ2138 LDF2135:LDF2138 LNB2135:LNB2138 LWX2135:LWX2138 MGT2135:MGT2138 MQP2135:MQP2138 NAL2135:NAL2138 NKH2135:NKH2138 NUD2135:NUD2138 ODZ2135:ODZ2138 ONV2135:ONV2138 OXR2135:OXR2138 PHN2135:PHN2138 PRJ2135:PRJ2138 QBF2135:QBF2138 QLB2135:QLB2138 QUX2135:QUX2138 RET2135:RET2138 ROP2135:ROP2138 RYL2135:RYL2138 SIH2135:SIH2138 SSD2135:SSD2138 TBZ2135:TBZ2138 TLV2135:TLV2138 TVR2135:TVR2138 UFN2135:UFN2138 UPJ2135:UPJ2138 UZF2135:UZF2138 VJB2135:VJB2138 VSX2135:VSX2138 WCT2135:WCT2138 WMP2135:WMP2138 WWL2135:WWL2138 UPJ7686 JZ2333:JZ2339 TV2333:TV2339 ADR2333:ADR2339 ANN2333:ANN2339 AXJ2333:AXJ2339 BHF2333:BHF2339 BRB2333:BRB2339 CAX2333:CAX2339 CKT2333:CKT2339 CUP2333:CUP2339 DEL2333:DEL2339 DOH2333:DOH2339 DYD2333:DYD2339 EHZ2333:EHZ2339 ERV2333:ERV2339 FBR2333:FBR2339 FLN2333:FLN2339 FVJ2333:FVJ2339 GFF2333:GFF2339 GPB2333:GPB2339 GYX2333:GYX2339 HIT2333:HIT2339 HSP2333:HSP2339 ICL2333:ICL2339 IMH2333:IMH2339 IWD2333:IWD2339 JFZ2333:JFZ2339 JPV2333:JPV2339 JZR2333:JZR2339 KJN2333:KJN2339 KTJ2333:KTJ2339 LDF2333:LDF2339 LNB2333:LNB2339 LWX2333:LWX2339 MGT2333:MGT2339 MQP2333:MQP2339 NAL2333:NAL2339 NKH2333:NKH2339 NUD2333:NUD2339 ODZ2333:ODZ2339 ONV2333:ONV2339 OXR2333:OXR2339 PHN2333:PHN2339 PRJ2333:PRJ2339 QBF2333:QBF2339 QLB2333:QLB2339 QUX2333:QUX2339 RET2333:RET2339 ROP2333:ROP2339 RYL2333:RYL2339 SIH2333:SIH2339 SSD2333:SSD2339 TBZ2333:TBZ2339 TLV2333:TLV2339 TVR2333:TVR2339 UFN2333:UFN2339 UPJ2333:UPJ2339 UZF2333:UZF2339 VJB2333:VJB2339 VSX2333:VSX2339 WCT2333:WCT2339 WMP2333:WMP2339 WWL2333:WWL2339 WWL5250:WWL5262 VSX7778:VSX7779 WCT7778:WCT7779 WMP7778:WMP7779 WWL7816:WWL7817 AD7864:AD7866 JZ7864:JZ7866 TV7864:TV7866 ADR7864:ADR7866 ANN7864:ANN7866 AXJ7864:AXJ7866 BHF7864:BHF7866 BRB7864:BRB7866 CAX7864:CAX7866 CKT7864:CKT7866 CUP7864:CUP7866 DEL7864:DEL7866 DOH7864:DOH7866 DYD7864:DYD7866 EHZ7864:EHZ7866 ERV7864:ERV7866 FBR7864:FBR7866 FLN7864:FLN7866 FVJ7864:FVJ7866 GFF7864:GFF7866 GPB7864:GPB7866 GYX7864:GYX7866 HIT7864:HIT7866 HSP7864:HSP7866 ICL7864:ICL7866 IMH7864:IMH7866 IWD7864:IWD7866 JFZ7864:JFZ7866 JPV7864:JPV7866 JZR7864:JZR7866 KJN7864:KJN7866 KTJ7864:KTJ7866 LDF7864:LDF7866 LNB7864:LNB7866 LWX7864:LWX7866 MGT7864:MGT7866 MQP7864:MQP7866 NAL7864:NAL7866 NKH7864:NKH7866 NUD7864:NUD7866 ODZ7864:ODZ7866 ONV7864:ONV7866 OXR7864:OXR7866 PHN7864:PHN7866 PRJ7864:PRJ7866 QBF7864:QBF7866 QLB7864:QLB7866 QUX7864:QUX7866 RET7864:RET7866 ROP7864:ROP7866 RYL7864:RYL7866 SIH7864:SIH7866 SSD7864:SSD7866 TBZ7864:TBZ7866 TLV7864:TLV7866 TVR7864:TVR7866 UFN7864:UFN7866 UPJ7864:UPJ7866 UZF7864:UZF7866 VJB5250:VJB5262 UZF7724:UZF7728 VJB7724:VJB7728 VSX7724:VSX7728 WCT7724:WCT7728 WMP7724:WMP7728 WWL7724:WWL7728 AD7778:AD7779 JZ7778:JZ7779 TV7778:TV7779 ADR7778:ADR7779 ANN7778:ANN7779 AXJ7778:AXJ7779 BHF7778:BHF7779 BRB7778:BRB7779 CAX7778:CAX7779 CKT7778:CKT7779 CUP7778:CUP7779 DEL7778:DEL7779 DOH7778:DOH7779 DYD7778:DYD7779 EHZ7778:EHZ7779 ERV7778:ERV7779 FBR7778:FBR7779 FLN7778:FLN7779 FVJ7778:FVJ7779 GFF7778:GFF7779 GPB7778:GPB7779 GYX7778:GYX7779 HIT7778:HIT7779 HSP7778:HSP7779 ICL7778:ICL7779 IMH7778:IMH7779 IWD7778:IWD7779 JFZ7778:JFZ7779 JPV7778:JPV7779 JZR7778:JZR7779 KJN7778:KJN7779 KTJ7778:KTJ7779 LDF7778:LDF7779 LNB7778:LNB7779 LWX7778:LWX7779 MGT7778:MGT7779 MQP7778:MQP7779 NAL7778:NAL7779 NKH7778:NKH7779 NUD7778:NUD7779 ODZ7778:ODZ7779 ONV7778:ONV7779 OXR7778:OXR7779 PHN7778:PHN7779 PRJ7778:PRJ7779 QBF7778:QBF7779 QLB7778:QLB7779 QUX7778:QUX7779 RET7778:RET7779 ROP7778:ROP7779 RYL7778:RYL7779 SIH7778:SIH7779 SSD7778:SSD7779 TBZ7778:TBZ7779 TLV7778:TLV7779 TVR7778:TVR7779 UFN7778:UFN7779 WWL4097:WWL4102 JZ2625:JZ2627 TV2625:TV2627 ADR2625:ADR2627 ANN2625:ANN2627 AXJ2625:AXJ2627 BHF2625:BHF2627 BRB2625:BRB2627 CAX2625:CAX2627 CKT2625:CKT2627 CUP2625:CUP2627 DEL2625:DEL2627 DOH2625:DOH2627 DYD2625:DYD2627 EHZ2625:EHZ2627 ERV2625:ERV2627 FBR2625:FBR2627 FLN2625:FLN2627 FVJ2625:FVJ2627 GFF2625:GFF2627 GPB2625:GPB2627 GYX2625:GYX2627 HIT2625:HIT2627 HSP2625:HSP2627 ICL2625:ICL2627 IMH2625:IMH2627 IWD2625:IWD2627 JFZ2625:JFZ2627 JPV2625:JPV2627 JZR2625:JZR2627 KJN2625:KJN2627 KTJ2625:KTJ2627 LDF2625:LDF2627 LNB2625:LNB2627 LWX2625:LWX2627 MGT2625:MGT2627 MQP2625:MQP2627 NAL2625:NAL2627 NKH2625:NKH2627 NUD2625:NUD2627 ODZ2625:ODZ2627 ONV2625:ONV2627 OXR2625:OXR2627 PHN2625:PHN2627 PRJ2625:PRJ2627 QBF2625:QBF2627 QLB2625:QLB2627 QUX2625:QUX2627 RET2625:RET2627 ROP2625:ROP2627 RYL2625:RYL2627 SIH2625:SIH2627 SSD2625:SSD2627 TBZ2625:TBZ2627 TLV2625:TLV2627 TVR2625:TVR2627 UFN2625:UFN2627 UPJ2625:UPJ2627 UZF2625:UZF2627 VJB2625:VJB2627 VSX2625:VSX2627 WCT2625:WCT2627 WMP2625:WMP2627 WWL2625:WWL2627 JZ2687:JZ2697 TV2687:TV2697 ADR2687:ADR2697 ANN2687:ANN2697 AXJ2687:AXJ2697 BHF2687:BHF2697 BRB2687:BRB2697 CAX2687:CAX2697 CKT2687:CKT2697 CUP2687:CUP2697 DEL2687:DEL2697 DOH2687:DOH2697 DYD2687:DYD2697 EHZ2687:EHZ2697 ERV2687:ERV2697 FBR2687:FBR2697 FLN2687:FLN2697 FVJ2687:FVJ2697 GFF2687:GFF2697 GPB2687:GPB2697 GYX2687:GYX2697 HIT2687:HIT2697 HSP2687:HSP2697 ICL2687:ICL2697 IMH2687:IMH2697 IWD2687:IWD2697 JFZ2687:JFZ2697 JPV2687:JPV2697 JZR2687:JZR2697 KJN2687:KJN2697 KTJ2687:KTJ2697 LDF2687:LDF2697 LNB2687:LNB2697 LWX2687:LWX2697 MGT2687:MGT2697 MQP2687:MQP2697 NAL2687:NAL2697 NKH2687:NKH2697 NUD2687:NUD2697 ODZ2687:ODZ2697 ONV2687:ONV2697 OXR2687:OXR2697 PHN2687:PHN2697 PRJ2687:PRJ2697 QBF2687:QBF2697 QLB2687:QLB2697 QUX2687:QUX2697 RET2687:RET2697 ROP2687:ROP2697 RYL2687:RYL2697 SIH2687:SIH2697 SSD2687:SSD2697 TBZ2687:TBZ2697 TLV2687:TLV2697 TVR2687:TVR2697 UFN2687:UFN2697 UPJ2687:UPJ2697 UZF2687:UZF2697 VJB2687:VJB2697 VSX2687:VSX2697 WCT2687:WCT2697 WMP2687:WMP2697 WWL2687:WWL2697 AD3445:AD3448 AD2625:AD2626 JZ2772:JZ2778 TV2772:TV2778 ADR2772:ADR2778 ANN2772:ANN2778 AXJ2772:AXJ2778 BHF2772:BHF2778 BRB2772:BRB2778 CAX2772:CAX2778 CKT2772:CKT2778 CUP2772:CUP2778 DEL2772:DEL2778 DOH2772:DOH2778 DYD2772:DYD2778 EHZ2772:EHZ2778 ERV2772:ERV2778 FBR2772:FBR2778 FLN2772:FLN2778 FVJ2772:FVJ2778 GFF2772:GFF2778 GPB2772:GPB2778 GYX2772:GYX2778 HIT2772:HIT2778 HSP2772:HSP2778 ICL2772:ICL2778 IMH2772:IMH2778 IWD2772:IWD2778 JFZ2772:JFZ2778 JPV2772:JPV2778 JZR2772:JZR2778 KJN2772:KJN2778 KTJ2772:KTJ2778 LDF2772:LDF2778 LNB2772:LNB2778 LWX2772:LWX2778 MGT2772:MGT2778 MQP2772:MQP2778 NAL2772:NAL2778 NKH2772:NKH2778 NUD2772:NUD2778 ODZ2772:ODZ2778 ONV2772:ONV2778 OXR2772:OXR2778 PHN2772:PHN2778 PRJ2772:PRJ2778 QBF2772:QBF2778 QLB2772:QLB2778 QUX2772:QUX2778 RET2772:RET2778 ROP2772:ROP2778 RYL2772:RYL2778 SIH2772:SIH2778 SSD2772:SSD2778 TBZ2772:TBZ2778 TLV2772:TLV2778 TVR2772:TVR2778 UFN2772:UFN2778 UPJ2772:UPJ2778 UZF2772:UZF2778 VJB2772:VJB2778 VSX2772:VSX2778 WCT2772:WCT2778 WMP2772:WMP2778 WWL2772:WWL2778 WMP2984:WMP2986 WCT2984:WCT2986 VSX2984:VSX2986 VJB2984:VJB2986 UZF2984:UZF2986 UPJ2984:UPJ2986 UFN2984:UFN2986 TVR2984:TVR2986 TLV2984:TLV2986 TBZ2984:TBZ2986 SSD2984:SSD2986 SIH2984:SIH2986 RYL2984:RYL2986 ROP2984:ROP2986 RET2984:RET2986 QUX2984:QUX2986 QLB2984:QLB2986 QBF2984:QBF2986 PRJ2984:PRJ2986 PHN2984:PHN2986 OXR2984:OXR2986 ONV2984:ONV2986 ODZ2984:ODZ2986 NUD2984:NUD2986 NKH2984:NKH2986 NAL2984:NAL2986 MQP2984:MQP2986 MGT2984:MGT2986 LWX2984:LWX2986 LNB2984:LNB2986 LDF2984:LDF2986 KTJ2984:KTJ2986 KJN2984:KJN2986 JZR2984:JZR2986 JPV2984:JPV2986 JFZ2984:JFZ2986 IWD2984:IWD2986 IMH2984:IMH2986 ICL2984:ICL2986 HSP2984:HSP2986 HIT2984:HIT2986 GYX2984:GYX2986 GPB2984:GPB2986 GFF2984:GFF2986 FVJ2984:FVJ2986 FLN2984:FLN2986 FBR2984:FBR2986 ERV2984:ERV2986 EHZ2984:EHZ2986 DYD2984:DYD2986 DOH2984:DOH2986 DEL2984:DEL2986 CUP2984:CUP2986 CKT2984:CKT2986 CAX2984:CAX2986 BRB2984:BRB2986 BHF2984:BHF2986 AXJ2984:AXJ2986 ANN2984:ANN2986 ADR2984:ADR2986 TV2984:TV2986 JZ2984:JZ2986 VSX5250:VSX5262 WWL2984:WWL2986 AD3721:AD3723 JZ3066:JZ3075 TV3066:TV3075 ADR3066:ADR3075 ANN3066:ANN3075 AXJ3066:AXJ3075 BHF3066:BHF3075 BRB3066:BRB3075 CAX3066:CAX3075 CKT3066:CKT3075 CUP3066:CUP3075 DEL3066:DEL3075 DOH3066:DOH3075 DYD3066:DYD3075 EHZ3066:EHZ3075 ERV3066:ERV3075 FBR3066:FBR3075 FLN3066:FLN3075 FVJ3066:FVJ3075 GFF3066:GFF3075 GPB3066:GPB3075 GYX3066:GYX3075 HIT3066:HIT3075 HSP3066:HSP3075 ICL3066:ICL3075 IMH3066:IMH3075 IWD3066:IWD3075 JFZ3066:JFZ3075 JPV3066:JPV3075 JZR3066:JZR3075 KJN3066:KJN3075 KTJ3066:KTJ3075 LDF3066:LDF3075 LNB3066:LNB3075 LWX3066:LWX3075 MGT3066:MGT3075 MQP3066:MQP3075 NAL3066:NAL3075 NKH3066:NKH3075 NUD3066:NUD3075 ODZ3066:ODZ3075 ONV3066:ONV3075 OXR3066:OXR3075 PHN3066:PHN3075 PRJ3066:PRJ3075 QBF3066:QBF3075 QLB3066:QLB3075 QUX3066:QUX3075 RET3066:RET3075 ROP3066:ROP3075 RYL3066:RYL3075 SIH3066:SIH3075 SSD3066:SSD3075 TBZ3066:TBZ3075 TLV3066:TLV3075 TVR3066:TVR3075 UFN3066:UFN3075 UPJ3066:UPJ3075 UZF3066:UZF3075 VJB3066:VJB3075 VSX3066:VSX3075 WCT3066:WCT3075 WMP3066:WMP3075 WWL3066:WWL3075 UPJ7778:UPJ7779 JZ3147:JZ3148 TV3147:TV3148 ADR3147:ADR3148 ANN3147:ANN3148 AXJ3147:AXJ3148 BHF3147:BHF3148 BRB3147:BRB3148 CAX3147:CAX3148 CKT3147:CKT3148 CUP3147:CUP3148 DEL3147:DEL3148 DOH3147:DOH3148 DYD3147:DYD3148 EHZ3147:EHZ3148 ERV3147:ERV3148 FBR3147:FBR3148 FLN3147:FLN3148 FVJ3147:FVJ3148 GFF3147:GFF3148 GPB3147:GPB3148 GYX3147:GYX3148 HIT3147:HIT3148 HSP3147:HSP3148 ICL3147:ICL3148 IMH3147:IMH3148 IWD3147:IWD3148 JFZ3147:JFZ3148 JPV3147:JPV3148 JZR3147:JZR3148 KJN3147:KJN3148 KTJ3147:KTJ3148 LDF3147:LDF3148 LNB3147:LNB3148 LWX3147:LWX3148 MGT3147:MGT3148 MQP3147:MQP3148 NAL3147:NAL3148 NKH3147:NKH3148 NUD3147:NUD3148 ODZ3147:ODZ3148 ONV3147:ONV3148 OXR3147:OXR3148 PHN3147:PHN3148 PRJ3147:PRJ3148 QBF3147:QBF3148 QLB3147:QLB3148 QUX3147:QUX3148 RET3147:RET3148 ROP3147:ROP3148 RYL3147:RYL3148 SIH3147:SIH3148 SSD3147:SSD3148 TBZ3147:TBZ3148 TLV3147:TLV3148 TVR3147:TVR3148 UFN3147:UFN3148 UPJ3147:UPJ3148 UZF3147:UZF3148 VJB3147:VJB3148 VSX3147:VSX3148 WCT3147:WCT3148 WMP3147:WMP3148 WWL3147:WWL3148 AD2338:AD2339 JZ3276:JZ3339 TV3276:TV3339 ADR3276:ADR3339 ANN3276:ANN3339 AXJ3276:AXJ3339 BHF3276:BHF3339 BRB3276:BRB3339 CAX3276:CAX3339 CKT3276:CKT3339 CUP3276:CUP3339 DEL3276:DEL3339 DOH3276:DOH3339 DYD3276:DYD3339 EHZ3276:EHZ3339 ERV3276:ERV3339 FBR3276:FBR3339 FLN3276:FLN3339 FVJ3276:FVJ3339 GFF3276:GFF3339 GPB3276:GPB3339 GYX3276:GYX3339 HIT3276:HIT3339 HSP3276:HSP3339 ICL3276:ICL3339 IMH3276:IMH3339 IWD3276:IWD3339 JFZ3276:JFZ3339 JPV3276:JPV3339 JZR3276:JZR3339 KJN3276:KJN3339 KTJ3276:KTJ3339 LDF3276:LDF3339 LNB3276:LNB3339 LWX3276:LWX3339 MGT3276:MGT3339 MQP3276:MQP3339 NAL3276:NAL3339 NKH3276:NKH3339 NUD3276:NUD3339 ODZ3276:ODZ3339 ONV3276:ONV3339 OXR3276:OXR3339 PHN3276:PHN3339 PRJ3276:PRJ3339 QBF3276:QBF3339 QLB3276:QLB3339 QUX3276:QUX3339 RET3276:RET3339 ROP3276:ROP3339 RYL3276:RYL3339 SIH3276:SIH3339 SSD3276:SSD3339 TBZ3276:TBZ3339 TLV3276:TLV3339 TVR3276:TVR3339 UFN3276:UFN3339 UPJ3276:UPJ3339 UZF3276:UZF3339 VJB3276:VJB3339 VSX3276:VSX3339 WCT3276:WCT3339 WMP3276:WMP3339 WWL3276:WWL3339 AD3322:AD3326 JZ3445:JZ3455 TV3445:TV3455 ADR3445:ADR3455 ANN3445:ANN3455 AXJ3445:AXJ3455 BHF3445:BHF3455 BRB3445:BRB3455 CAX3445:CAX3455 CKT3445:CKT3455 CUP3445:CUP3455 DEL3445:DEL3455 DOH3445:DOH3455 DYD3445:DYD3455 EHZ3445:EHZ3455 ERV3445:ERV3455 FBR3445:FBR3455 FLN3445:FLN3455 FVJ3445:FVJ3455 GFF3445:GFF3455 GPB3445:GPB3455 GYX3445:GYX3455 HIT3445:HIT3455 HSP3445:HSP3455 ICL3445:ICL3455 IMH3445:IMH3455 IWD3445:IWD3455 JFZ3445:JFZ3455 JPV3445:JPV3455 JZR3445:JZR3455 KJN3445:KJN3455 KTJ3445:KTJ3455 LDF3445:LDF3455 LNB3445:LNB3455 LWX3445:LWX3455 MGT3445:MGT3455 MQP3445:MQP3455 NAL3445:NAL3455 NKH3445:NKH3455 NUD3445:NUD3455 ODZ3445:ODZ3455 ONV3445:ONV3455 OXR3445:OXR3455 PHN3445:PHN3455 PRJ3445:PRJ3455 QBF3445:QBF3455 QLB3445:QLB3455 QUX3445:QUX3455 RET3445:RET3455 ROP3445:ROP3455 RYL3445:RYL3455 SIH3445:SIH3455 SSD3445:SSD3455 TBZ3445:TBZ3455 TLV3445:TLV3455 TVR3445:TVR3455 UFN3445:UFN3455 UPJ3445:UPJ3455 UZF3445:UZF3455 VJB3445:VJB3455 VSX3445:VSX3455 WCT3445:WCT3455 WMP3445:WMP3455 WWL3445:WWL3455 AD3300 UZF7686 VJB7686 VSX7686 WCT7686 WMP7686 WWL7686 AD7724:AD7728 JZ7724:JZ7728 TV7724:TV7728 ADR7724:ADR7728 ANN7724:ANN7728 AXJ7724:AXJ7728 BHF7724:BHF7728 BRB7724:BRB7728 CAX7724:CAX7728 CKT7724:CKT7728 CUP7724:CUP7728 DEL7724:DEL7728 DOH7724:DOH7728 DYD7724:DYD7728 EHZ7724:EHZ7728 ERV7724:ERV7728 FBR7724:FBR7728 FLN7724:FLN7728 FVJ7724:FVJ7728 GFF7724:GFF7728 GPB7724:GPB7728 GYX7724:GYX7728 HIT7724:HIT7728 HSP7724:HSP7728 ICL7724:ICL7728 IMH7724:IMH7728 IWD7724:IWD7728 JFZ7724:JFZ7728 JPV7724:JPV7728 JZR7724:JZR7728 KJN7724:KJN7728 KTJ7724:KTJ7728 LDF7724:LDF7728 LNB7724:LNB7728 LWX7724:LWX7728 MGT7724:MGT7728 MQP7724:MQP7728 NAL7724:NAL7728 NKH7724:NKH7728 NUD7724:NUD7728 ODZ7724:ODZ7728 ONV7724:ONV7728 OXR7724:OXR7728 PHN7724:PHN7728 PRJ7724:PRJ7728 QBF7724:QBF7728 QLB7724:QLB7728 QUX7724:QUX7728 RET7724:RET7728 ROP7724:ROP7728 RYL7724:RYL7728 SIH7724:SIH7728 SSD7724:SSD7728 TBZ7724:TBZ7728 TLV7724:TLV7728 TVR7724:TVR7728 UFN7724:UFN7728 AD2775 JZ3630:JZ3643 TV3630:TV3643 ADR3630:ADR3643 ANN3630:ANN3643 AXJ3630:AXJ3643 BHF3630:BHF3643 BRB3630:BRB3643 CAX3630:CAX3643 CKT3630:CKT3643 CUP3630:CUP3643 DEL3630:DEL3643 DOH3630:DOH3643 DYD3630:DYD3643 EHZ3630:EHZ3643 ERV3630:ERV3643 FBR3630:FBR3643 FLN3630:FLN3643 FVJ3630:FVJ3643 GFF3630:GFF3643 GPB3630:GPB3643 GYX3630:GYX3643 HIT3630:HIT3643 HSP3630:HSP3643 ICL3630:ICL3643 IMH3630:IMH3643 IWD3630:IWD3643 JFZ3630:JFZ3643 JPV3630:JPV3643 JZR3630:JZR3643 KJN3630:KJN3643 KTJ3630:KTJ3643 LDF3630:LDF3643 LNB3630:LNB3643 LWX3630:LWX3643 MGT3630:MGT3643 MQP3630:MQP3643 NAL3630:NAL3643 NKH3630:NKH3643 NUD3630:NUD3643 ODZ3630:ODZ3643 ONV3630:ONV3643 OXR3630:OXR3643 PHN3630:PHN3643 PRJ3630:PRJ3643 QBF3630:QBF3643 QLB3630:QLB3643 QUX3630:QUX3643 RET3630:RET3643 ROP3630:ROP3643 RYL3630:RYL3643 SIH3630:SIH3643 SSD3630:SSD3643 TBZ3630:TBZ3643 TLV3630:TLV3643 TVR3630:TVR3643 UFN3630:UFN3643 UPJ3630:UPJ3643 UZF3630:UZF3643 VJB3630:VJB3643 VSX3630:VSX3643 WCT3630:WCT3643 WMP3630:WMP3643 WWL3630:WWL3643 AD3641:AD3642 JZ3717:JZ3723 TV3717:TV3723 ADR3717:ADR3723 ANN3717:ANN3723 AXJ3717:AXJ3723 BHF3717:BHF3723 BRB3717:BRB3723 CAX3717:CAX3723 CKT3717:CKT3723 CUP3717:CUP3723 DEL3717:DEL3723 DOH3717:DOH3723 DYD3717:DYD3723 EHZ3717:EHZ3723 ERV3717:ERV3723 FBR3717:FBR3723 FLN3717:FLN3723 FVJ3717:FVJ3723 GFF3717:GFF3723 GPB3717:GPB3723 GYX3717:GYX3723 HIT3717:HIT3723 HSP3717:HSP3723 ICL3717:ICL3723 IMH3717:IMH3723 IWD3717:IWD3723 JFZ3717:JFZ3723 JPV3717:JPV3723 JZR3717:JZR3723 KJN3717:KJN3723 KTJ3717:KTJ3723 LDF3717:LDF3723 LNB3717:LNB3723 LWX3717:LWX3723 MGT3717:MGT3723 MQP3717:MQP3723 NAL3717:NAL3723 NKH3717:NKH3723 NUD3717:NUD3723 ODZ3717:ODZ3723 ONV3717:ONV3723 OXR3717:OXR3723 PHN3717:PHN3723 PRJ3717:PRJ3723 QBF3717:QBF3723 QLB3717:QLB3723 QUX3717:QUX3723 RET3717:RET3723 ROP3717:ROP3723 RYL3717:RYL3723 SIH3717:SIH3723 SSD3717:SSD3723 TBZ3717:TBZ3723 TLV3717:TLV3723 TVR3717:TVR3723 UFN3717:UFN3723 UPJ3717:UPJ3723 UZF3717:UZF3723 VJB3717:VJB3723 VSX3717:VSX3723 WCT3717:WCT3723 WMP3717:WMP3723 WWL3717:WWL3723 AD4545:AD4549 JZ3772:JZ3782 TV3772:TV3782 ADR3772:ADR3782 ANN3772:ANN3782 AXJ3772:AXJ3782 BHF3772:BHF3782 BRB3772:BRB3782 CAX3772:CAX3782 CKT3772:CKT3782 CUP3772:CUP3782 DEL3772:DEL3782 DOH3772:DOH3782 DYD3772:DYD3782 EHZ3772:EHZ3782 ERV3772:ERV3782 FBR3772:FBR3782 FLN3772:FLN3782 FVJ3772:FVJ3782 GFF3772:GFF3782 GPB3772:GPB3782 GYX3772:GYX3782 HIT3772:HIT3782 HSP3772:HSP3782 ICL3772:ICL3782 IMH3772:IMH3782 IWD3772:IWD3782 JFZ3772:JFZ3782 JPV3772:JPV3782 JZR3772:JZR3782 KJN3772:KJN3782 KTJ3772:KTJ3782 LDF3772:LDF3782 LNB3772:LNB3782 LWX3772:LWX3782 MGT3772:MGT3782 MQP3772:MQP3782 NAL3772:NAL3782 NKH3772:NKH3782 NUD3772:NUD3782 ODZ3772:ODZ3782 ONV3772:ONV3782 OXR3772:OXR3782 PHN3772:PHN3782 PRJ3772:PRJ3782 QBF3772:QBF3782 QLB3772:QLB3782 QUX3772:QUX3782 RET3772:RET3782 ROP3772:ROP3782 RYL3772:RYL3782 SIH3772:SIH3782 SSD3772:SSD3782 TBZ3772:TBZ3782 TLV3772:TLV3782 TVR3772:TVR3782 UFN3772:UFN3782 UPJ3772:UPJ3782 UZF3772:UZF3782 VJB3772:VJB3782 VSX3772:VSX3782 WCT3772:WCT3782 WMP3772:WMP3782 WWL3772:WWL3782 UFN7686 JZ3858:JZ3885 TV3858:TV3885 ADR3858:ADR3885 ANN3858:ANN3885 AXJ3858:AXJ3885 BHF3858:BHF3885 BRB3858:BRB3885 CAX3858:CAX3885 CKT3858:CKT3885 CUP3858:CUP3885 DEL3858:DEL3885 DOH3858:DOH3885 DYD3858:DYD3885 EHZ3858:EHZ3885 ERV3858:ERV3885 FBR3858:FBR3885 FLN3858:FLN3885 FVJ3858:FVJ3885 GFF3858:GFF3885 GPB3858:GPB3885 GYX3858:GYX3885 HIT3858:HIT3885 HSP3858:HSP3885 ICL3858:ICL3885 IMH3858:IMH3885 IWD3858:IWD3885 JFZ3858:JFZ3885 JPV3858:JPV3885 JZR3858:JZR3885 KJN3858:KJN3885 KTJ3858:KTJ3885 LDF3858:LDF3885 LNB3858:LNB3885 LWX3858:LWX3885 MGT3858:MGT3885 MQP3858:MQP3885 NAL3858:NAL3885 NKH3858:NKH3885 NUD3858:NUD3885 ODZ3858:ODZ3885 ONV3858:ONV3885 OXR3858:OXR3885 PHN3858:PHN3885 PRJ3858:PRJ3885 QBF3858:QBF3885 QLB3858:QLB3885 QUX3858:QUX3885 RET3858:RET3885 ROP3858:ROP3885 RYL3858:RYL3885 SIH3858:SIH3885 SSD3858:SSD3885 TBZ3858:TBZ3885 TLV3858:TLV3885 TVR3858:TVR3885 UFN3858:UFN3885 UPJ3858:UPJ3885 UZF3858:UZF3885 VJB3858:VJB3885 VSX3858:VSX3885 WCT3858:WCT3885 WMP3858:WMP3885 WWL3858:WWL3885 AD3991:AD4001 JZ3991:JZ4001 TV3991:TV4001 ADR3991:ADR4001 ANN3991:ANN4001 AXJ3991:AXJ4001 BHF3991:BHF4001 BRB3991:BRB4001 CAX3991:CAX4001 CKT3991:CKT4001 CUP3991:CUP4001 DEL3991:DEL4001 DOH3991:DOH4001 DYD3991:DYD4001 EHZ3991:EHZ4001 ERV3991:ERV4001 FBR3991:FBR4001 FLN3991:FLN4001 FVJ3991:FVJ4001 GFF3991:GFF4001 GPB3991:GPB4001 GYX3991:GYX4001 HIT3991:HIT4001 HSP3991:HSP4001 ICL3991:ICL4001 IMH3991:IMH4001 IWD3991:IWD4001 JFZ3991:JFZ4001 JPV3991:JPV4001 JZR3991:JZR4001 KJN3991:KJN4001 KTJ3991:KTJ4001 LDF3991:LDF4001 LNB3991:LNB4001 LWX3991:LWX4001 MGT3991:MGT4001 MQP3991:MQP4001 NAL3991:NAL4001 NKH3991:NKH4001 NUD3991:NUD4001 ODZ3991:ODZ4001 ONV3991:ONV4001 OXR3991:OXR4001 PHN3991:PHN4001 PRJ3991:PRJ4001 QBF3991:QBF4001 QLB3991:QLB4001 QUX3991:QUX4001 RET3991:RET4001 ROP3991:ROP4001 RYL3991:RYL4001 SIH3991:SIH4001 SSD3991:SSD4001 TBZ3991:TBZ4001 TLV3991:TLV4001 TVR3991:TVR4001 UFN3991:UFN4001 UPJ3991:UPJ4001 UZF3991:UZF4001 VJB3991:VJB4001 VSX3991:VSX4001 WCT3991:WCT4001 WMP3991:WMP4001 WWL3991:WWL4001 AD1967 JZ4097:JZ4102 TV4097:TV4102 ADR4097:ADR4102 ANN4097:ANN4102 AXJ4097:AXJ4102 BHF4097:BHF4102 BRB4097:BRB4102 CAX4097:CAX4102 CKT4097:CKT4102 CUP4097:CUP4102 DEL4097:DEL4102 DOH4097:DOH4102 DYD4097:DYD4102 EHZ4097:EHZ4102 ERV4097:ERV4102 FBR4097:FBR4102 FLN4097:FLN4102 FVJ4097:FVJ4102 GFF4097:GFF4102 GPB4097:GPB4102 GYX4097:GYX4102 HIT4097:HIT4102 HSP4097:HSP4102 ICL4097:ICL4102 IMH4097:IMH4102 IWD4097:IWD4102 JFZ4097:JFZ4102 JPV4097:JPV4102 JZR4097:JZR4102 KJN4097:KJN4102 KTJ4097:KTJ4102 LDF4097:LDF4102 LNB4097:LNB4102 LWX4097:LWX4102 MGT4097:MGT4102 MQP4097:MQP4102 NAL4097:NAL4102 NKH4097:NKH4102 NUD4097:NUD4102 ODZ4097:ODZ4102 ONV4097:ONV4102 OXR4097:OXR4102 PHN4097:PHN4102 PRJ4097:PRJ4102 QBF4097:QBF4102 QLB4097:QLB4102 QUX4097:QUX4102 RET4097:RET4102 ROP4097:ROP4102 RYL4097:RYL4102 SIH4097:SIH4102 SSD4097:SSD4102 TBZ4097:TBZ4102 TLV4097:TLV4102 TVR4097:TVR4102 UFN4097:UFN4102 UPJ4097:UPJ4102 UZF4097:UZF4102 VJB4097:VJB4102 VSX4097:VSX4102 WCT4097:WCT4102 WMP4097:WMP4102 AD3453 AD3072 AD3329:AD3333 AD4503:AD4511 AD3631:AD3635 AD3874 AD3312:AD3313 AD2697 AD1955:AD1957 AD3337:AD3338 UZF5250:UZF5262 AD3287:AD3288 UPJ7724:UPJ7728 AD3861:AD3862 AD3291:AD3292 AD3302:AD3305 AD3637 UZF7778:UZF7779 VJB7778:VJB7779 AD8171 AD3297 AD3069:AD3070 AD3639 AD2772:AD2773 AD3316:AD3319 AD3717:AD3719 WMP5250:WMP5262 AD3067 AD3880 AD4209:AD4241 JZ4209:JZ4241 TV4209:TV4241 ADR4209:ADR4241 ANN4209:ANN4241 AXJ4209:AXJ4241 BHF4209:BHF4241 BRB4209:BRB4241 CAX4209:CAX4241 CKT4209:CKT4241 CUP4209:CUP4241 DEL4209:DEL4241 DOH4209:DOH4241 DYD4209:DYD4241 EHZ4209:EHZ4241 ERV4209:ERV4241 FBR4209:FBR4241 FLN4209:FLN4241 FVJ4209:FVJ4241 GFF4209:GFF4241 GPB4209:GPB4241 GYX4209:GYX4241 HIT4209:HIT4241 HSP4209:HSP4241 ICL4209:ICL4241 IMH4209:IMH4241 IWD4209:IWD4241 JFZ4209:JFZ4241 JPV4209:JPV4241 JZR4209:JZR4241 KJN4209:KJN4241 KTJ4209:KTJ4241 LDF4209:LDF4241 LNB4209:LNB4241 LWX4209:LWX4241 MGT4209:MGT4241 MQP4209:MQP4241 NAL4209:NAL4241 NKH4209:NKH4241 NUD4209:NUD4241 ODZ4209:ODZ4241 ONV4209:ONV4241 OXR4209:OXR4241 PHN4209:PHN4241 PRJ4209:PRJ4241 QBF4209:QBF4241 QLB4209:QLB4241 QUX4209:QUX4241 RET4209:RET4241 ROP4209:ROP4241 RYL4209:RYL4241 SIH4209:SIH4241 SSD4209:SSD4241 TBZ4209:TBZ4241 TLV4209:TLV4241 TVR4209:TVR4241 UFN4209:UFN4241 UPJ4209:UPJ4241 UZF4209:UZF4241 VJB4209:VJB4241 VSX4209:VSX4241 WCT4209:WCT4241 WMP4209:WMP4241 WWL4209:WWL4241 AD4377:AD4381 JZ4377:JZ4381 TV4377:TV4381 ADR4377:ADR4381 ANN4377:ANN4381 AXJ4377:AXJ4381 BHF4377:BHF4381 BRB4377:BRB4381 CAX4377:CAX4381 CKT4377:CKT4381 CUP4377:CUP4381 DEL4377:DEL4381 DOH4377:DOH4381 DYD4377:DYD4381 EHZ4377:EHZ4381 ERV4377:ERV4381 FBR4377:FBR4381 FLN4377:FLN4381 FVJ4377:FVJ4381 GFF4377:GFF4381 GPB4377:GPB4381 GYX4377:GYX4381 HIT4377:HIT4381 HSP4377:HSP4381 ICL4377:ICL4381 IMH4377:IMH4381 IWD4377:IWD4381 JFZ4377:JFZ4381 JPV4377:JPV4381 JZR4377:JZR4381 KJN4377:KJN4381 KTJ4377:KTJ4381 LDF4377:LDF4381 LNB4377:LNB4381 LWX4377:LWX4381 MGT4377:MGT4381 MQP4377:MQP4381 NAL4377:NAL4381 NKH4377:NKH4381 NUD4377:NUD4381 ODZ4377:ODZ4381 ONV4377:ONV4381 OXR4377:OXR4381 PHN4377:PHN4381 PRJ4377:PRJ4381 QBF4377:QBF4381 QLB4377:QLB4381 QUX4377:QUX4381 RET4377:RET4381 ROP4377:ROP4381 RYL4377:RYL4381 SIH4377:SIH4381 SSD4377:SSD4381 TBZ4377:TBZ4381 TLV4377:TLV4381 TVR4377:TVR4381 UFN4377:UFN4381 UPJ4377:UPJ4381 UZF4377:UZF4381 VJB4377:VJB4381 VSX4377:VSX4381 WCT4377:WCT4381 WMP4377:WMP4381 WWL4377:WWL4381 AD4420:AD4426 JZ4420:JZ4426 TV4420:TV4426 ADR4420:ADR4426 ANN4420:ANN4426 AXJ4420:AXJ4426 BHF4420:BHF4426 BRB4420:BRB4426 CAX4420:CAX4426 CKT4420:CKT4426 CUP4420:CUP4426 DEL4420:DEL4426 DOH4420:DOH4426 DYD4420:DYD4426 EHZ4420:EHZ4426 ERV4420:ERV4426 FBR4420:FBR4426 FLN4420:FLN4426 FVJ4420:FVJ4426 GFF4420:GFF4426 GPB4420:GPB4426 GYX4420:GYX4426 HIT4420:HIT4426 HSP4420:HSP4426 ICL4420:ICL4426 IMH4420:IMH4426 IWD4420:IWD4426 JFZ4420:JFZ4426 JPV4420:JPV4426 JZR4420:JZR4426 KJN4420:KJN4426 KTJ4420:KTJ4426 LDF4420:LDF4426 LNB4420:LNB4426 LWX4420:LWX4426 MGT4420:MGT4426 MQP4420:MQP4426 NAL4420:NAL4426 NKH4420:NKH4426 NUD4420:NUD4426 ODZ4420:ODZ4426 ONV4420:ONV4426 OXR4420:OXR4426 PHN4420:PHN4426 PRJ4420:PRJ4426 QBF4420:QBF4426 QLB4420:QLB4426 QUX4420:QUX4426 RET4420:RET4426 ROP4420:ROP4426 RYL4420:RYL4426 SIH4420:SIH4426 SSD4420:SSD4426 TBZ4420:TBZ4426 TLV4420:TLV4426 TVR4420:TVR4426 UFN4420:UFN4426 UPJ4420:UPJ4426 UZF4420:UZF4426 VJB4420:VJB4426 VSX4420:VSX4426 WCT4420:WCT4426 WMP4420:WMP4426 WWL4420:WWL4426 AD4552:AD4556 JZ4498:JZ4511 TV4498:TV4511 ADR4498:ADR4511 ANN4498:ANN4511 AXJ4498:AXJ4511 BHF4498:BHF4511 BRB4498:BRB4511 CAX4498:CAX4511 CKT4498:CKT4511 CUP4498:CUP4511 DEL4498:DEL4511 DOH4498:DOH4511 DYD4498:DYD4511 EHZ4498:EHZ4511 ERV4498:ERV4511 FBR4498:FBR4511 FLN4498:FLN4511 FVJ4498:FVJ4511 GFF4498:GFF4511 GPB4498:GPB4511 GYX4498:GYX4511 HIT4498:HIT4511 HSP4498:HSP4511 ICL4498:ICL4511 IMH4498:IMH4511 IWD4498:IWD4511 JFZ4498:JFZ4511 JPV4498:JPV4511 JZR4498:JZR4511 KJN4498:KJN4511 KTJ4498:KTJ4511 LDF4498:LDF4511 LNB4498:LNB4511 LWX4498:LWX4511 MGT4498:MGT4511 MQP4498:MQP4511 NAL4498:NAL4511 NKH4498:NKH4511 NUD4498:NUD4511 ODZ4498:ODZ4511 ONV4498:ONV4511 OXR4498:OXR4511 PHN4498:PHN4511 PRJ4498:PRJ4511 QBF4498:QBF4511 QLB4498:QLB4511 QUX4498:QUX4511 RET4498:RET4511 ROP4498:ROP4511 RYL4498:RYL4511 SIH4498:SIH4511 SSD4498:SSD4511 TBZ4498:TBZ4511 TLV4498:TLV4511 TVR4498:TVR4511 UFN4498:UFN4511 UPJ4498:UPJ4511 UZF4498:UZF4511 VJB4498:VJB4511 VSX4498:VSX4511 WCT4498:WCT4511 WMP4498:WMP4511 WWL4498:WWL4511 AD4099:AD4102 JZ4545:JZ4556 TV4545:TV4556 ADR4545:ADR4556 ANN4545:ANN4556 AXJ4545:AXJ4556 BHF4545:BHF4556 BRB4545:BRB4556 CAX4545:CAX4556 CKT4545:CKT4556 CUP4545:CUP4556 DEL4545:DEL4556 DOH4545:DOH4556 DYD4545:DYD4556 EHZ4545:EHZ4556 ERV4545:ERV4556 FBR4545:FBR4556 FLN4545:FLN4556 FVJ4545:FVJ4556 GFF4545:GFF4556 GPB4545:GPB4556 GYX4545:GYX4556 HIT4545:HIT4556 HSP4545:HSP4556 ICL4545:ICL4556 IMH4545:IMH4556 IWD4545:IWD4556 JFZ4545:JFZ4556 JPV4545:JPV4556 JZR4545:JZR4556 KJN4545:KJN4556 KTJ4545:KTJ4556 LDF4545:LDF4556 LNB4545:LNB4556 LWX4545:LWX4556 MGT4545:MGT4556 MQP4545:MQP4556 NAL4545:NAL4556 NKH4545:NKH4556 NUD4545:NUD4556 ODZ4545:ODZ4556 ONV4545:ONV4556 OXR4545:OXR4556 PHN4545:PHN4556 PRJ4545:PRJ4556 QBF4545:QBF4556 QLB4545:QLB4556 QUX4545:QUX4556 RET4545:RET4556 ROP4545:ROP4556 RYL4545:RYL4556 SIH4545:SIH4556 SSD4545:SSD4556 TBZ4545:TBZ4556 TLV4545:TLV4556 TVR4545:TVR4556 UFN4545:UFN4556 UPJ4545:UPJ4556 UZF4545:UZF4556 VJB4545:VJB4556 VSX4545:VSX4556 WCT4545:WCT4556 WMP4545:WMP4556 WWL4545:WWL4556 VJB7864:VJB7866 JZ4663:JZ4702 TV4663:TV4702 ADR4663:ADR4702 ANN4663:ANN4702 AXJ4663:AXJ4702 BHF4663:BHF4702 BRB4663:BRB4702 CAX4663:CAX4702 CKT4663:CKT4702 CUP4663:CUP4702 DEL4663:DEL4702 DOH4663:DOH4702 DYD4663:DYD4702 EHZ4663:EHZ4702 ERV4663:ERV4702 FBR4663:FBR4702 FLN4663:FLN4702 FVJ4663:FVJ4702 GFF4663:GFF4702 GPB4663:GPB4702 GYX4663:GYX4702 HIT4663:HIT4702 HSP4663:HSP4702 ICL4663:ICL4702 IMH4663:IMH4702 IWD4663:IWD4702 JFZ4663:JFZ4702 JPV4663:JPV4702 JZR4663:JZR4702 KJN4663:KJN4702 KTJ4663:KTJ4702 LDF4663:LDF4702 LNB4663:LNB4702 LWX4663:LWX4702 MGT4663:MGT4702 MQP4663:MQP4702 NAL4663:NAL4702 NKH4663:NKH4702 NUD4663:NUD4702 ODZ4663:ODZ4702 ONV4663:ONV4702 OXR4663:OXR4702 PHN4663:PHN4702 PRJ4663:PRJ4702 QBF4663:QBF4702 QLB4663:QLB4702 QUX4663:QUX4702 RET4663:RET4702 ROP4663:ROP4702 RYL4663:RYL4702 SIH4663:SIH4702 SSD4663:SSD4702 TBZ4663:TBZ4702 TLV4663:TLV4702 TVR4663:TVR4702 UFN4663:UFN4702 UPJ4663:UPJ4702 UZF4663:UZF4702 VJB4663:VJB4702 VSX4663:VSX4702 WCT4663:WCT4702 WMP4663:WMP4702 WWL4663:WWL4702 VSX7864:VSX7866 JZ4704:JZ4707 TV4704:TV4707 ADR4704:ADR4707 ANN4704:ANN4707 AXJ4704:AXJ4707 BHF4704:BHF4707 BRB4704:BRB4707 CAX4704:CAX4707 CKT4704:CKT4707 CUP4704:CUP4707 DEL4704:DEL4707 DOH4704:DOH4707 DYD4704:DYD4707 EHZ4704:EHZ4707 ERV4704:ERV4707 FBR4704:FBR4707 FLN4704:FLN4707 FVJ4704:FVJ4707 GFF4704:GFF4707 GPB4704:GPB4707 GYX4704:GYX4707 HIT4704:HIT4707 HSP4704:HSP4707 ICL4704:ICL4707 IMH4704:IMH4707 IWD4704:IWD4707 JFZ4704:JFZ4707 JPV4704:JPV4707 JZR4704:JZR4707 KJN4704:KJN4707 KTJ4704:KTJ4707 LDF4704:LDF4707 LNB4704:LNB4707 LWX4704:LWX4707 MGT4704:MGT4707 MQP4704:MQP4707 NAL4704:NAL4707 NKH4704:NKH4707 NUD4704:NUD4707 ODZ4704:ODZ4707 ONV4704:ONV4707 OXR4704:OXR4707 PHN4704:PHN4707 PRJ4704:PRJ4707 QBF4704:QBF4707 QLB4704:QLB4707 QUX4704:QUX4707 RET4704:RET4707 ROP4704:ROP4707 RYL4704:RYL4707 SIH4704:SIH4707 SSD4704:SSD4707 TBZ4704:TBZ4707 TLV4704:TLV4707 TVR4704:TVR4707 UFN4704:UFN4707 UPJ4704:UPJ4707 UZF4704:UZF4707 VJB4704:VJB4707 VSX4704:VSX4707 WCT4704:WCT4707 WMP4704:WMP4707 WWL4704:WWL4707 WCT7864:WCT7866 JZ4793:JZ4803 TV4793:TV4803 ADR4793:ADR4803 ANN4793:ANN4803 AXJ4793:AXJ4803 BHF4793:BHF4803 BRB4793:BRB4803 CAX4793:CAX4803 CKT4793:CKT4803 CUP4793:CUP4803 DEL4793:DEL4803 DOH4793:DOH4803 DYD4793:DYD4803 EHZ4793:EHZ4803 ERV4793:ERV4803 FBR4793:FBR4803 FLN4793:FLN4803 FVJ4793:FVJ4803 GFF4793:GFF4803 GPB4793:GPB4803 GYX4793:GYX4803 HIT4793:HIT4803 HSP4793:HSP4803 ICL4793:ICL4803 IMH4793:IMH4803 IWD4793:IWD4803 JFZ4793:JFZ4803 JPV4793:JPV4803 JZR4793:JZR4803 KJN4793:KJN4803 KTJ4793:KTJ4803 LDF4793:LDF4803 LNB4793:LNB4803 LWX4793:LWX4803 MGT4793:MGT4803 MQP4793:MQP4803 NAL4793:NAL4803 NKH4793:NKH4803 NUD4793:NUD4803 ODZ4793:ODZ4803 ONV4793:ONV4803 OXR4793:OXR4803 PHN4793:PHN4803 PRJ4793:PRJ4803 QBF4793:QBF4803 QLB4793:QLB4803 QUX4793:QUX4803 RET4793:RET4803 ROP4793:ROP4803 RYL4793:RYL4803 SIH4793:SIH4803 SSD4793:SSD4803 TBZ4793:TBZ4803 TLV4793:TLV4803 TVR4793:TVR4803 UFN4793:UFN4803 UPJ4793:UPJ4803 UZF4793:UZF4803 VJB4793:VJB4803 VSX4793:VSX4803 WCT4793:WCT4803 WMP4793:WMP4803 WWL4793:WWL4803 WMP7864:WMP7866 JZ4807:JZ4809 TV4807:TV4809 ADR4807:ADR4809 ANN4807:ANN4809 AXJ4807:AXJ4809 BHF4807:BHF4809 BRB4807:BRB4809 CAX4807:CAX4809 CKT4807:CKT4809 CUP4807:CUP4809 DEL4807:DEL4809 DOH4807:DOH4809 DYD4807:DYD4809 EHZ4807:EHZ4809 ERV4807:ERV4809 FBR4807:FBR4809 FLN4807:FLN4809 FVJ4807:FVJ4809 GFF4807:GFF4809 GPB4807:GPB4809 GYX4807:GYX4809 HIT4807:HIT4809 HSP4807:HSP4809 ICL4807:ICL4809 IMH4807:IMH4809 IWD4807:IWD4809 JFZ4807:JFZ4809 JPV4807:JPV4809 JZR4807:JZR4809 KJN4807:KJN4809 KTJ4807:KTJ4809 LDF4807:LDF4809 LNB4807:LNB4809 LWX4807:LWX4809 MGT4807:MGT4809 MQP4807:MQP4809 NAL4807:NAL4809 NKH4807:NKH4809 NUD4807:NUD4809 ODZ4807:ODZ4809 ONV4807:ONV4809 OXR4807:OXR4809 PHN4807:PHN4809 PRJ4807:PRJ4809 QBF4807:QBF4809 QLB4807:QLB4809 QUX4807:QUX4809 RET4807:RET4809 ROP4807:ROP4809 RYL4807:RYL4809 SIH4807:SIH4809 SSD4807:SSD4809 TBZ4807:TBZ4809 TLV4807:TLV4809 TVR4807:TVR4809 UFN4807:UFN4809 UPJ4807:UPJ4809 UZF4807:UZF4809 VJB4807:VJB4809 VSX4807:VSX4809 WCT4807:WCT4809 WMP4807:WMP4809 WWL4807:WWL4809 AD4869:AD4877 JZ4869:JZ4877 TV4869:TV4877 ADR4869:ADR4877 ANN4869:ANN4877 AXJ4869:AXJ4877 BHF4869:BHF4877 BRB4869:BRB4877 CAX4869:CAX4877 CKT4869:CKT4877 CUP4869:CUP4877 DEL4869:DEL4877 DOH4869:DOH4877 DYD4869:DYD4877 EHZ4869:EHZ4877 ERV4869:ERV4877 FBR4869:FBR4877 FLN4869:FLN4877 FVJ4869:FVJ4877 GFF4869:GFF4877 GPB4869:GPB4877 GYX4869:GYX4877 HIT4869:HIT4877 HSP4869:HSP4877 ICL4869:ICL4877 IMH4869:IMH4877 IWD4869:IWD4877 JFZ4869:JFZ4877 JPV4869:JPV4877 JZR4869:JZR4877 KJN4869:KJN4877 KTJ4869:KTJ4877 LDF4869:LDF4877 LNB4869:LNB4877 LWX4869:LWX4877 MGT4869:MGT4877 MQP4869:MQP4877 NAL4869:NAL4877 NKH4869:NKH4877 NUD4869:NUD4877 ODZ4869:ODZ4877 ONV4869:ONV4877 OXR4869:OXR4877 PHN4869:PHN4877 PRJ4869:PRJ4877 QBF4869:QBF4877 QLB4869:QLB4877 QUX4869:QUX4877 RET4869:RET4877 ROP4869:ROP4877 RYL4869:RYL4877 SIH4869:SIH4877 SSD4869:SSD4877 TBZ4869:TBZ4877 TLV4869:TLV4877 TVR4869:TVR4877 UFN4869:UFN4877 UPJ4869:UPJ4877 UZF4869:UZF4877 VJB4869:VJB4877 VSX4869:VSX4877 WCT4869:WCT4877 WMP4869:WMP4877 WWL4869:WWL4877 AD4880:AD4882 JZ4880:JZ4882 TV4880:TV4882 ADR4880:ADR4882 ANN4880:ANN4882 AXJ4880:AXJ4882 BHF4880:BHF4882 BRB4880:BRB4882 CAX4880:CAX4882 CKT4880:CKT4882 CUP4880:CUP4882 DEL4880:DEL4882 DOH4880:DOH4882 DYD4880:DYD4882 EHZ4880:EHZ4882 ERV4880:ERV4882 FBR4880:FBR4882 FLN4880:FLN4882 FVJ4880:FVJ4882 GFF4880:GFF4882 GPB4880:GPB4882 GYX4880:GYX4882 HIT4880:HIT4882 HSP4880:HSP4882 ICL4880:ICL4882 IMH4880:IMH4882 IWD4880:IWD4882 JFZ4880:JFZ4882 JPV4880:JPV4882 JZR4880:JZR4882 KJN4880:KJN4882 KTJ4880:KTJ4882 LDF4880:LDF4882 LNB4880:LNB4882 LWX4880:LWX4882 MGT4880:MGT4882 MQP4880:MQP4882 NAL4880:NAL4882 NKH4880:NKH4882 NUD4880:NUD4882 ODZ4880:ODZ4882 ONV4880:ONV4882 OXR4880:OXR4882 PHN4880:PHN4882 PRJ4880:PRJ4882 QBF4880:QBF4882 QLB4880:QLB4882 QUX4880:QUX4882 RET4880:RET4882 ROP4880:ROP4882 RYL4880:RYL4882 SIH4880:SIH4882 SSD4880:SSD4882 TBZ4880:TBZ4882 TLV4880:TLV4882 TVR4880:TVR4882 UFN4880:UFN4882 UPJ4880:UPJ4882 UZF4880:UZF4882 VJB4880:VJB4882 VSX4880:VSX4882 WCT4880:WCT4882 WMP4880:WMP4882 WWL4880:WWL4882 JZ4897:JZ4903 TV4897:TV4903 ADR4897:ADR4903 ANN4897:ANN4903 AXJ4897:AXJ4903 BHF4897:BHF4903 BRB4897:BRB4903 CAX4897:CAX4903 CKT4897:CKT4903 CUP4897:CUP4903 DEL4897:DEL4903 DOH4897:DOH4903 DYD4897:DYD4903 EHZ4897:EHZ4903 ERV4897:ERV4903 FBR4897:FBR4903 FLN4897:FLN4903 FVJ4897:FVJ4903 GFF4897:GFF4903 GPB4897:GPB4903 GYX4897:GYX4903 HIT4897:HIT4903 HSP4897:HSP4903 ICL4897:ICL4903 IMH4897:IMH4903 IWD4897:IWD4903 JFZ4897:JFZ4903 JPV4897:JPV4903 JZR4897:JZR4903 KJN4897:KJN4903 KTJ4897:KTJ4903 LDF4897:LDF4903 LNB4897:LNB4903 LWX4897:LWX4903 MGT4897:MGT4903 MQP4897:MQP4903 NAL4897:NAL4903 NKH4897:NKH4903 NUD4897:NUD4903 ODZ4897:ODZ4903 ONV4897:ONV4903 OXR4897:OXR4903 PHN4897:PHN4903 PRJ4897:PRJ4903 QBF4897:QBF4903 QLB4897:QLB4903 QUX4897:QUX4903 RET4897:RET4903 ROP4897:ROP4903 RYL4897:RYL4903 SIH4897:SIH4903 SSD4897:SSD4903 TBZ4897:TBZ4903 TLV4897:TLV4903 TVR4897:TVR4903 UFN4897:UFN4903 UPJ4897:UPJ4903 UZF4897:UZF4903 VJB4897:VJB4903 VSX4897:VSX4903 WCT4897:WCT4903 WMP4897:WMP4903 WWL4897:WWL4903 AD4897:AD4903 AD5076:AD5078 JZ4995:JZ5011 TV4995:TV5011 ADR4995:ADR5011 ANN4995:ANN5011 AXJ4995:AXJ5011 BHF4995:BHF5011 BRB4995:BRB5011 CAX4995:CAX5011 CKT4995:CKT5011 CUP4995:CUP5011 DEL4995:DEL5011 DOH4995:DOH5011 DYD4995:DYD5011 EHZ4995:EHZ5011 ERV4995:ERV5011 FBR4995:FBR5011 FLN4995:FLN5011 FVJ4995:FVJ5011 GFF4995:GFF5011 GPB4995:GPB5011 GYX4995:GYX5011 HIT4995:HIT5011 HSP4995:HSP5011 ICL4995:ICL5011 IMH4995:IMH5011 IWD4995:IWD5011 JFZ4995:JFZ5011 JPV4995:JPV5011 JZR4995:JZR5011 KJN4995:KJN5011 KTJ4995:KTJ5011 LDF4995:LDF5011 LNB4995:LNB5011 LWX4995:LWX5011 MGT4995:MGT5011 MQP4995:MQP5011 NAL4995:NAL5011 NKH4995:NKH5011 NUD4995:NUD5011 ODZ4995:ODZ5011 ONV4995:ONV5011 OXR4995:OXR5011 PHN4995:PHN5011 PRJ4995:PRJ5011 QBF4995:QBF5011 QLB4995:QLB5011 QUX4995:QUX5011 RET4995:RET5011 ROP4995:ROP5011 RYL4995:RYL5011 SIH4995:SIH5011 SSD4995:SSD5011 TBZ4995:TBZ5011 TLV4995:TLV5011 TVR4995:TVR5011 UFN4995:UFN5011 UPJ4995:UPJ5011 UZF4995:UZF5011 VJB4995:VJB5011 VSX4995:VSX5011 WCT4995:WCT5011 WMP4995:WMP5011 WWL4995:WWL5011 AD4097 JZ5075:JZ5086 TV5075:TV5086 ADR5075:ADR5086 ANN5075:ANN5086 AXJ5075:AXJ5086 BHF5075:BHF5086 BRB5075:BRB5086 CAX5075:CAX5086 CKT5075:CKT5086 CUP5075:CUP5086 DEL5075:DEL5086 DOH5075:DOH5086 DYD5075:DYD5086 EHZ5075:EHZ5086 ERV5075:ERV5086 FBR5075:FBR5086 FLN5075:FLN5086 FVJ5075:FVJ5086 GFF5075:GFF5086 GPB5075:GPB5086 GYX5075:GYX5086 HIT5075:HIT5086 HSP5075:HSP5086 ICL5075:ICL5086 IMH5075:IMH5086 IWD5075:IWD5086 JFZ5075:JFZ5086 JPV5075:JPV5086 JZR5075:JZR5086 KJN5075:KJN5086 KTJ5075:KTJ5086 LDF5075:LDF5086 LNB5075:LNB5086 LWX5075:LWX5086 MGT5075:MGT5086 MQP5075:MQP5086 NAL5075:NAL5086 NKH5075:NKH5086 NUD5075:NUD5086 ODZ5075:ODZ5086 ONV5075:ONV5086 OXR5075:OXR5086 PHN5075:PHN5086 PRJ5075:PRJ5086 QBF5075:QBF5086 QLB5075:QLB5086 QUX5075:QUX5086 RET5075:RET5086 ROP5075:ROP5086 RYL5075:RYL5086 SIH5075:SIH5086 SSD5075:SSD5086 TBZ5075:TBZ5086 TLV5075:TLV5086 TVR5075:TVR5086 UFN5075:UFN5086 UPJ5075:UPJ5086 UZF5075:UZF5086 VJB5075:VJB5086 VSX5075:VSX5086 WCT5075:WCT5086 WMP5075:WMP5086 WWL5075:WWL5086 AD5102:AD5108 JZ5102:JZ5108 TV5102:TV5108 ADR5102:ADR5108 ANN5102:ANN5108 AXJ5102:AXJ5108 BHF5102:BHF5108 BRB5102:BRB5108 CAX5102:CAX5108 CKT5102:CKT5108 CUP5102:CUP5108 DEL5102:DEL5108 DOH5102:DOH5108 DYD5102:DYD5108 EHZ5102:EHZ5108 ERV5102:ERV5108 FBR5102:FBR5108 FLN5102:FLN5108 FVJ5102:FVJ5108 GFF5102:GFF5108 GPB5102:GPB5108 GYX5102:GYX5108 HIT5102:HIT5108 HSP5102:HSP5108 ICL5102:ICL5108 IMH5102:IMH5108 IWD5102:IWD5108 JFZ5102:JFZ5108 JPV5102:JPV5108 JZR5102:JZR5108 KJN5102:KJN5108 KTJ5102:KTJ5108 LDF5102:LDF5108 LNB5102:LNB5108 LWX5102:LWX5108 MGT5102:MGT5108 MQP5102:MQP5108 NAL5102:NAL5108 NKH5102:NKH5108 NUD5102:NUD5108 ODZ5102:ODZ5108 ONV5102:ONV5108 OXR5102:OXR5108 PHN5102:PHN5108 PRJ5102:PRJ5108 QBF5102:QBF5108 QLB5102:QLB5108 QUX5102:QUX5108 RET5102:RET5108 ROP5102:ROP5108 RYL5102:RYL5108 SIH5102:SIH5108 SSD5102:SSD5108 TBZ5102:TBZ5108 TLV5102:TLV5108 TVR5102:TVR5108 UFN5102:UFN5108 UPJ5102:UPJ5108 UZF5102:UZF5108 VJB5102:VJB5108 VSX5102:VSX5108 WCT5102:WCT5108 WMP5102:WMP5108 WWL5102:WWL5108 AD5157:AD5176 JZ5157:JZ5176 TV5157:TV5176 ADR5157:ADR5176 ANN5157:ANN5176 AXJ5157:AXJ5176 BHF5157:BHF5176 BRB5157:BRB5176 CAX5157:CAX5176 CKT5157:CKT5176 CUP5157:CUP5176 DEL5157:DEL5176 DOH5157:DOH5176 DYD5157:DYD5176 EHZ5157:EHZ5176 ERV5157:ERV5176 FBR5157:FBR5176 FLN5157:FLN5176 FVJ5157:FVJ5176 GFF5157:GFF5176 GPB5157:GPB5176 GYX5157:GYX5176 HIT5157:HIT5176 HSP5157:HSP5176 ICL5157:ICL5176 IMH5157:IMH5176 IWD5157:IWD5176 JFZ5157:JFZ5176 JPV5157:JPV5176 JZR5157:JZR5176 KJN5157:KJN5176 KTJ5157:KTJ5176 LDF5157:LDF5176 LNB5157:LNB5176 LWX5157:LWX5176 MGT5157:MGT5176 MQP5157:MQP5176 NAL5157:NAL5176 NKH5157:NKH5176 NUD5157:NUD5176 ODZ5157:ODZ5176 ONV5157:ONV5176 OXR5157:OXR5176 PHN5157:PHN5176 PRJ5157:PRJ5176 QBF5157:QBF5176 QLB5157:QLB5176 QUX5157:QUX5176 RET5157:RET5176 ROP5157:ROP5176 RYL5157:RYL5176 SIH5157:SIH5176 SSD5157:SSD5176 TBZ5157:TBZ5176 TLV5157:TLV5176 TVR5157:TVR5176 UFN5157:UFN5176 UPJ5157:UPJ5176 UZF5157:UZF5176 VJB5157:VJB5176 VSX5157:VSX5176 WCT5157:WCT5176 WMP5157:WMP5176 WWL5157:WWL5176 AD5250:AD5262 JZ5250:JZ5262 TV5250:TV5262 ADR5250:ADR5262 ANN5250:ANN5262 AXJ5250:AXJ5262 BHF5250:BHF5262 BRB5250:BRB5262 CAX5250:CAX5262 CKT5250:CKT5262 CUP5250:CUP5262 DEL5250:DEL5262 DOH5250:DOH5262 DYD5250:DYD5262 EHZ5250:EHZ5262 ERV5250:ERV5262 FBR5250:FBR5262 FLN5250:FLN5262 FVJ5250:FVJ5262 GFF5250:GFF5262 GPB5250:GPB5262 GYX5250:GYX5262 HIT5250:HIT5262 HSP5250:HSP5262 ICL5250:ICL5262 IMH5250:IMH5262 IWD5250:IWD5262 JFZ5250:JFZ5262 JPV5250:JPV5262 JZR5250:JZR5262 KJN5250:KJN5262 KTJ5250:KTJ5262 LDF5250:LDF5262 LNB5250:LNB5262 LWX5250:LWX5262 MGT5250:MGT5262 MQP5250:MQP5262 NAL5250:NAL5262 NKH5250:NKH5262 NUD5250:NUD5262 ODZ5250:ODZ5262 ONV5250:ONV5262 OXR5250:OXR5262 PHN5250:PHN5262 PRJ5250:PRJ5262 QBF5250:QBF5262 QLB5250:QLB5262 QUX5250:QUX5262 RET5250:RET5262 ROP5250:ROP5262 RYL5250:RYL5262 SIH5250:SIH5262 SSD5250:SSD5262 TBZ5250:TBZ5262 TLV5250:TLV5262 TVR5250:TVR5262 UFN5250:UFN5262 AD5080:AD5086 AD5007 AD5002:AD5004 WWL7923:WWL7926 AD7816:AD7817 JZ7816:JZ7817 TV7816:TV7817 ADR7816:ADR7817 ANN7816:ANN7817 AXJ7816:AXJ7817 BHF7816:BHF7817 BRB7816:BRB7817 CAX7816:CAX7817 CKT7816:CKT7817 CUP7816:CUP7817 DEL7816:DEL7817 DOH7816:DOH7817 DYD7816:DYD7817 EHZ7816:EHZ7817 ERV7816:ERV7817 FBR7816:FBR7817 FLN7816:FLN7817 FVJ7816:FVJ7817 GFF7816:GFF7817 GPB7816:GPB7817 GYX7816:GYX7817 HIT7816:HIT7817 HSP7816:HSP7817 ICL7816:ICL7817 IMH7816:IMH7817 IWD7816:IWD7817 JFZ7816:JFZ7817 JPV7816:JPV7817 JZR7816:JZR7817 KJN7816:KJN7817 KTJ7816:KTJ7817 LDF7816:LDF7817 LNB7816:LNB7817 LWX7816:LWX7817 MGT7816:MGT7817 MQP7816:MQP7817 NAL7816:NAL7817 NKH7816:NKH7817 NUD7816:NUD7817 ODZ7816:ODZ7817 ONV7816:ONV7817 OXR7816:OXR7817 PHN7816:PHN7817 PRJ7816:PRJ7817 QBF7816:QBF7817 QLB7816:QLB7817 QUX7816:QUX7817 RET7816:RET7817 ROP7816:ROP7817 RYL7816:RYL7817 SIH7816:SIH7817 SSD7816:SSD7817 TBZ7816:TBZ7817 TLV7816:TLV7817 TVR7816:TVR7817 UFN7816:UFN7817 UPJ7816:UPJ7817 UZF7816:UZF7817 VJB7816:VJB7817 VSX7816:VSX7817 WCT7816:WCT7817 WMP7816:WMP7817 WWL7778:WWL7779 AD8122:AD8127 AD7955:AD7957 JZ7955:JZ7957 TV7955:TV7957 ADR7955:ADR7957 ANN7955:ANN7957 AXJ7955:AXJ7957 BHF7955:BHF7957 BRB7955:BRB7957 CAX7955:CAX7957 CKT7955:CKT7957 CUP7955:CUP7957 DEL7955:DEL7957 DOH7955:DOH7957 DYD7955:DYD7957 EHZ7955:EHZ7957 ERV7955:ERV7957 FBR7955:FBR7957 FLN7955:FLN7957 FVJ7955:FVJ7957 GFF7955:GFF7957 GPB7955:GPB7957 GYX7955:GYX7957 HIT7955:HIT7957 HSP7955:HSP7957 ICL7955:ICL7957 IMH7955:IMH7957 IWD7955:IWD7957 JFZ7955:JFZ7957 JPV7955:JPV7957 JZR7955:JZR7957 KJN7955:KJN7957 KTJ7955:KTJ7957 LDF7955:LDF7957 LNB7955:LNB7957 LWX7955:LWX7957 MGT7955:MGT7957 MQP7955:MQP7957 NAL7955:NAL7957 NKH7955:NKH7957 NUD7955:NUD7957 ODZ7955:ODZ7957 ONV7955:ONV7957 OXR7955:OXR7957 PHN7955:PHN7957 PRJ7955:PRJ7957 QBF7955:QBF7957 QLB7955:QLB7957 QUX7955:QUX7957 RET7955:RET7957 ROP7955:ROP7957 RYL7955:RYL7957 SIH7955:SIH7957 SSD7955:SSD7957 TBZ7955:TBZ7957 TLV7955:TLV7957 TVR7955:TVR7957 UFN7955:UFN7957 UPJ7955:UPJ7957 UZF7955:UZF7957 VJB7955:VJB7957 VSX7955:VSX7957 WCT7955:WCT7957 WMP7955:WMP7957 WWL7955:WWL7957 JZ8122:JZ8127 TV8122:TV8127 ADR8122:ADR8127 ANN8122:ANN8127 AXJ8122:AXJ8127 BHF8122:BHF8127 BRB8122:BRB8127 CAX8122:CAX8127 CKT8122:CKT8127 CUP8122:CUP8127 DEL8122:DEL8127 DOH8122:DOH8127 DYD8122:DYD8127 EHZ8122:EHZ8127 ERV8122:ERV8127 FBR8122:FBR8127 FLN8122:FLN8127 FVJ8122:FVJ8127 GFF8122:GFF8127 GPB8122:GPB8127 GYX8122:GYX8127 HIT8122:HIT8127 HSP8122:HSP8127 ICL8122:ICL8127 IMH8122:IMH8127 IWD8122:IWD8127 JFZ8122:JFZ8127 JPV8122:JPV8127 JZR8122:JZR8127 KJN8122:KJN8127 KTJ8122:KTJ8127 LDF8122:LDF8127 LNB8122:LNB8127 LWX8122:LWX8127 MGT8122:MGT8127 MQP8122:MQP8127 NAL8122:NAL8127 NKH8122:NKH8127 NUD8122:NUD8127 ODZ8122:ODZ8127 ONV8122:ONV8127 OXR8122:OXR8127 PHN8122:PHN8127 PRJ8122:PRJ8127 QBF8122:QBF8127 QLB8122:QLB8127 QUX8122:QUX8127 RET8122:RET8127 ROP8122:ROP8127 RYL8122:RYL8127 SIH8122:SIH8127 SSD8122:SSD8127 TBZ8122:TBZ8127 TLV8122:TLV8127 TVR8122:TVR8127 UFN8122:UFN8127 UPJ8122:UPJ8127 UZF8122:UZF8127 VJB8122:VJB8127 VSX8122:VSX8127 WCT8122:WCT8127 WMP8122:WMP8127 WWL8122:WWL8127 JZ8163:JZ8186 TV8163:TV8186 ADR8163:ADR8186 ANN8163:ANN8186 AXJ8163:AXJ8186 BHF8163:BHF8186 BRB8163:BRB8186 CAX8163:CAX8186 CKT8163:CKT8186 CUP8163:CUP8186 DEL8163:DEL8186 DOH8163:DOH8186 DYD8163:DYD8186 EHZ8163:EHZ8186 ERV8163:ERV8186 FBR8163:FBR8186 FLN8163:FLN8186 FVJ8163:FVJ8186 GFF8163:GFF8186 GPB8163:GPB8186 GYX8163:GYX8186 HIT8163:HIT8186 HSP8163:HSP8186 ICL8163:ICL8186 IMH8163:IMH8186 IWD8163:IWD8186 JFZ8163:JFZ8186 JPV8163:JPV8186 JZR8163:JZR8186 KJN8163:KJN8186 KTJ8163:KTJ8186 LDF8163:LDF8186 LNB8163:LNB8186 LWX8163:LWX8186 MGT8163:MGT8186 MQP8163:MQP8186 NAL8163:NAL8186 NKH8163:NKH8186 NUD8163:NUD8186 ODZ8163:ODZ8186 ONV8163:ONV8186 OXR8163:OXR8186 PHN8163:PHN8186 PRJ8163:PRJ8186 QBF8163:QBF8186 QLB8163:QLB8186 QUX8163:QUX8186 RET8163:RET8186 ROP8163:ROP8186 RYL8163:RYL8186 SIH8163:SIH8186 SSD8163:SSD8186 TBZ8163:TBZ8186 TLV8163:TLV8186 TVR8163:TVR8186 UFN8163:UFN8186 UPJ8163:UPJ8186 UZF8163:UZF8186 VJB8163:VJB8186 VSX8163:VSX8186 WCT8163:WCT8186 WMP8163:WMP8186 WWL8163:WWL8186 TVR7686 WWL7864:WWL7866 AD7923:AD7926 JZ7923:JZ7926 TV7923:TV7926 ADR7923:ADR7926 ANN7923:ANN7926 AXJ7923:AXJ7926 BHF7923:BHF7926 BRB7923:BRB7926 CAX7923:CAX7926 CKT7923:CKT7926 CUP7923:CUP7926 DEL7923:DEL7926 DOH7923:DOH7926 DYD7923:DYD7926 EHZ7923:EHZ7926 ERV7923:ERV7926 FBR7923:FBR7926 FLN7923:FLN7926 FVJ7923:FVJ7926 GFF7923:GFF7926 GPB7923:GPB7926 GYX7923:GYX7926 HIT7923:HIT7926 HSP7923:HSP7926 ICL7923:ICL7926 IMH7923:IMH7926 IWD7923:IWD7926 JFZ7923:JFZ7926 JPV7923:JPV7926 JZR7923:JZR7926 KJN7923:KJN7926 KTJ7923:KTJ7926 LDF7923:LDF7926 LNB7923:LNB7926 LWX7923:LWX7926 MGT7923:MGT7926 MQP7923:MQP7926 NAL7923:NAL7926 NKH7923:NKH7926 NUD7923:NUD7926 ODZ7923:ODZ7926 ONV7923:ONV7926 OXR7923:OXR7926 PHN7923:PHN7926 PRJ7923:PRJ7926 QBF7923:QBF7926 QLB7923:QLB7926 QUX7923:QUX7926 RET7923:RET7926 ROP7923:ROP7926 RYL7923:RYL7926 SIH7923:SIH7926 SSD7923:SSD7926 TBZ7923:TBZ7926 TLV7923:TLV7926 TVR7923:TVR7926 UFN7923:UFN7926 UPJ7923:UPJ7926 UZF7923:UZF7926 VJB7923:VJB7926 VSX7923:VSX7926 WCT7923:WCT7926 WMP7923:WMP7926 AD7669 JZ7669 TV7669 ADR7669 ANN7669 AXJ7669 BHF7669 BRB7669 CAX7669 CKT7669 CUP7669 DEL7669 DOH7669 DYD7669 EHZ7669 ERV7669 FBR7669 FLN7669 FVJ7669 GFF7669 GPB7669 GYX7669 HIT7669 HSP7669 ICL7669 IMH7669 IWD7669 JFZ7669 JPV7669 JZR7669 KJN7669 KTJ7669 LDF7669 LNB7669 LWX7669 MGT7669 MQP7669 NAL7669 NKH7669 NUD7669 ODZ7669 ONV7669 OXR7669 PHN7669 PRJ7669 QBF7669 QLB7669 QUX7669 RET7669 ROP7669 RYL7669 SIH7669 SSD7669 TBZ7669 TLV7669 TVR7669 UFN7669 UPJ7669 UZF7669 VJB7669 VSX7669 WCT7669 WMP7669 WWL7669 AD7686 JZ7686 TV7686 ADR7686 ANN7686 AXJ7686 BHF7686 BRB7686 CAX7686 CKT7686 CUP7686 DEL7686 DOH7686 DYD7686 EHZ7686 ERV7686 FBR7686 FLN7686 FVJ7686 GFF7686 GPB7686 GYX7686 HIT7686 HSP7686 ICL7686 IMH7686 IWD7686 JFZ7686 JPV7686 JZR7686 KJN7686 KTJ7686 LDF7686 LNB7686 LWX7686 MGT7686 MQP7686 NAL7686 NKH7686 NUD7686 ODZ7686 ONV7686 OXR7686 PHN7686 PRJ7686 QBF7686 QLB7686 QUX7686 RET7686 ROP7686 RYL7686 SIH7686 SSD7686 TBZ7686 TLV7686 AD8167:AD8168 AD4667" xr:uid="{00000000-0002-0000-0300-00002E000000}">
      <formula1>$AD$3:$AD$160</formula1>
    </dataValidation>
    <dataValidation type="list" allowBlank="1" showInputMessage="1" showErrorMessage="1" sqref="AJ1955:AJ1970 KF1955:KF1970 UB1955:UB1970 ADX1955:ADX1970 ANT1955:ANT1970 AXP1955:AXP1970 BHL1955:BHL1970 BRH1955:BRH1970 CBD1955:CBD1970 CKZ1955:CKZ1970 CUV1955:CUV1970 DER1955:DER1970 DON1955:DON1970 DYJ1955:DYJ1970 EIF1955:EIF1970 ESB1955:ESB1970 FBX1955:FBX1970 FLT1955:FLT1970 FVP1955:FVP1970 GFL1955:GFL1970 GPH1955:GPH1970 GZD1955:GZD1970 HIZ1955:HIZ1970 HSV1955:HSV1970 ICR1955:ICR1970 IMN1955:IMN1970 IWJ1955:IWJ1970 JGF1955:JGF1970 JQB1955:JQB1970 JZX1955:JZX1970 KJT1955:KJT1970 KTP1955:KTP1970 LDL1955:LDL1970 LNH1955:LNH1970 LXD1955:LXD1970 MGZ1955:MGZ1970 MQV1955:MQV1970 NAR1955:NAR1970 NKN1955:NKN1970 NUJ1955:NUJ1970 OEF1955:OEF1970 OOB1955:OOB1970 OXX1955:OXX1970 PHT1955:PHT1970 PRP1955:PRP1970 QBL1955:QBL1970 QLH1955:QLH1970 QVD1955:QVD1970 REZ1955:REZ1970 ROV1955:ROV1970 RYR1955:RYR1970 SIN1955:SIN1970 SSJ1955:SSJ1970 TCF1955:TCF1970 TMB1955:TMB1970 TVX1955:TVX1970 UFT1955:UFT1970 UPP1955:UPP1970 UZL1955:UZL1970 VJH1955:VJH1970 VTD1955:VTD1970 WCZ1955:WCZ1970 WMV1955:WMV1970 WWR1955:WWR1970 AJ2025 KF2025 UB2025 ADX2025 ANT2025 AXP2025 BHL2025 BRH2025 CBD2025 CKZ2025 CUV2025 DER2025 DON2025 DYJ2025 EIF2025 ESB2025 FBX2025 FLT2025 FVP2025 GFL2025 GPH2025 GZD2025 HIZ2025 HSV2025 ICR2025 IMN2025 IWJ2025 JGF2025 JQB2025 JZX2025 KJT2025 KTP2025 LDL2025 LNH2025 LXD2025 MGZ2025 MQV2025 NAR2025 NKN2025 NUJ2025 OEF2025 OOB2025 OXX2025 PHT2025 PRP2025 QBL2025 QLH2025 QVD2025 REZ2025 ROV2025 RYR2025 SIN2025 SSJ2025 TCF2025 TMB2025 TVX2025 UFT2025 UPP2025 UZL2025 VJH2025 VTD2025 WCZ2025 WMV2025 WWR2025 AJ2099:AJ2102 KF2099:KF2102 UB2099:UB2102 ADX2099:ADX2102 ANT2099:ANT2102 AXP2099:AXP2102 BHL2099:BHL2102 BRH2099:BRH2102 CBD2099:CBD2102 CKZ2099:CKZ2102 CUV2099:CUV2102 DER2099:DER2102 DON2099:DON2102 DYJ2099:DYJ2102 EIF2099:EIF2102 ESB2099:ESB2102 FBX2099:FBX2102 FLT2099:FLT2102 FVP2099:FVP2102 GFL2099:GFL2102 GPH2099:GPH2102 GZD2099:GZD2102 HIZ2099:HIZ2102 HSV2099:HSV2102 ICR2099:ICR2102 IMN2099:IMN2102 IWJ2099:IWJ2102 JGF2099:JGF2102 JQB2099:JQB2102 JZX2099:JZX2102 KJT2099:KJT2102 KTP2099:KTP2102 LDL2099:LDL2102 LNH2099:LNH2102 LXD2099:LXD2102 MGZ2099:MGZ2102 MQV2099:MQV2102 NAR2099:NAR2102 NKN2099:NKN2102 NUJ2099:NUJ2102 OEF2099:OEF2102 OOB2099:OOB2102 OXX2099:OXX2102 PHT2099:PHT2102 PRP2099:PRP2102 QBL2099:QBL2102 QLH2099:QLH2102 QVD2099:QVD2102 REZ2099:REZ2102 ROV2099:ROV2102 RYR2099:RYR2102 SIN2099:SIN2102 SSJ2099:SSJ2102 TCF2099:TCF2102 TMB2099:TMB2102 TVX2099:TVX2102 UFT2099:UFT2102 UPP2099:UPP2102 UZL2099:UZL2102 VJH2099:VJH2102 VTD2099:VTD2102 WCZ2099:WCZ2102 WMV2099:WMV2102 WWR2099:WWR2102 AJ2135:AJ2138 KF2135:KF2138 UB2135:UB2138 ADX2135:ADX2138 ANT2135:ANT2138 AXP2135:AXP2138 BHL2135:BHL2138 BRH2135:BRH2138 CBD2135:CBD2138 CKZ2135:CKZ2138 CUV2135:CUV2138 DER2135:DER2138 DON2135:DON2138 DYJ2135:DYJ2138 EIF2135:EIF2138 ESB2135:ESB2138 FBX2135:FBX2138 FLT2135:FLT2138 FVP2135:FVP2138 GFL2135:GFL2138 GPH2135:GPH2138 GZD2135:GZD2138 HIZ2135:HIZ2138 HSV2135:HSV2138 ICR2135:ICR2138 IMN2135:IMN2138 IWJ2135:IWJ2138 JGF2135:JGF2138 JQB2135:JQB2138 JZX2135:JZX2138 KJT2135:KJT2138 KTP2135:KTP2138 LDL2135:LDL2138 LNH2135:LNH2138 LXD2135:LXD2138 MGZ2135:MGZ2138 MQV2135:MQV2138 NAR2135:NAR2138 NKN2135:NKN2138 NUJ2135:NUJ2138 OEF2135:OEF2138 OOB2135:OOB2138 OXX2135:OXX2138 PHT2135:PHT2138 PRP2135:PRP2138 QBL2135:QBL2138 QLH2135:QLH2138 QVD2135:QVD2138 REZ2135:REZ2138 ROV2135:ROV2138 RYR2135:RYR2138 SIN2135:SIN2138 SSJ2135:SSJ2138 TCF2135:TCF2138 TMB2135:TMB2138 TVX2135:TVX2138 UFT2135:UFT2138 UPP2135:UPP2138 UZL2135:UZL2138 VJH2135:VJH2138 VTD2135:VTD2138 WCZ2135:WCZ2138 WMV2135:WMV2138 WWR2135:WWR2138 AJ2333:AJ2339 KF2333:KF2339 UB2333:UB2339 ADX2333:ADX2339 ANT2333:ANT2339 AXP2333:AXP2339 BHL2333:BHL2339 BRH2333:BRH2339 CBD2333:CBD2339 CKZ2333:CKZ2339 CUV2333:CUV2339 DER2333:DER2339 DON2333:DON2339 DYJ2333:DYJ2339 EIF2333:EIF2339 ESB2333:ESB2339 FBX2333:FBX2339 FLT2333:FLT2339 FVP2333:FVP2339 GFL2333:GFL2339 GPH2333:GPH2339 GZD2333:GZD2339 HIZ2333:HIZ2339 HSV2333:HSV2339 ICR2333:ICR2339 IMN2333:IMN2339 IWJ2333:IWJ2339 JGF2333:JGF2339 JQB2333:JQB2339 JZX2333:JZX2339 KJT2333:KJT2339 KTP2333:KTP2339 LDL2333:LDL2339 LNH2333:LNH2339 LXD2333:LXD2339 MGZ2333:MGZ2339 MQV2333:MQV2339 NAR2333:NAR2339 NKN2333:NKN2339 NUJ2333:NUJ2339 OEF2333:OEF2339 OOB2333:OOB2339 OXX2333:OXX2339 PHT2333:PHT2339 PRP2333:PRP2339 QBL2333:QBL2339 QLH2333:QLH2339 QVD2333:QVD2339 REZ2333:REZ2339 ROV2333:ROV2339 RYR2333:RYR2339 SIN2333:SIN2339 SSJ2333:SSJ2339 TCF2333:TCF2339 TMB2333:TMB2339 TVX2333:TVX2339 UFT2333:UFT2339 UPP2333:UPP2339 UZL2333:UZL2339 VJH2333:VJH2339 VTD2333:VTD2339 WCZ2333:WCZ2339 WMV2333:WMV2339 WWR2333:WWR2339 KF8122:KF8127 UB8122:UB8127 ADX8122:ADX8127 ANT8122:ANT8127 AXP8122:AXP8127 BHL8122:BHL8127 BRH8122:BRH8127 CBD8122:CBD8127 CKZ8122:CKZ8127 CUV8122:CUV8127 DER8122:DER8127 DON8122:DON8127 DYJ8122:DYJ8127 EIF8122:EIF8127 ESB8122:ESB8127 FBX8122:FBX8127 FLT8122:FLT8127 FVP8122:FVP8127 GFL8122:GFL8127 GPH8122:GPH8127 GZD8122:GZD8127 HIZ8122:HIZ8127 HSV8122:HSV8127 ICR8122:ICR8127 IMN8122:IMN8127 IWJ8122:IWJ8127 JGF8122:JGF8127 JQB8122:JQB8127 JZX8122:JZX8127 KJT8122:KJT8127 KTP8122:KTP8127 LDL8122:LDL8127 LNH8122:LNH8127 LXD8122:LXD8127 MGZ8122:MGZ8127 MQV8122:MQV8127 NAR8122:NAR8127 NKN8122:NKN8127 NUJ8122:NUJ8127 OEF8122:OEF8127 OOB8122:OOB8127 OXX8122:OXX8127 PHT8122:PHT8127 PRP8122:PRP8127 QBL8122:QBL8127 QLH8122:QLH8127 QVD8122:QVD8127 REZ8122:REZ8127 ROV8122:ROV8127 RYR8122:RYR8127 SIN8122:SIN8127 SSJ8122:SSJ8127 TCF8122:TCF8127 TMB8122:TMB8127 TVX8122:TVX8127 UFT8122:UFT8127 UPP8122:UPP8127 UZL8122:UZL8127 VJH8122:VJH8127 VTD8122:VTD8127 WCZ8122:WCZ8127 WMV8122:WMV8127 WWR8122:WWR8127 KF8163:KF8186 WWR3147:WWR3148 AJ7955:AJ7957 KF7955:KF7957 UB7955:UB7957 ADX7955:ADX7957 ANT7955:ANT7957 AXP7955:AXP7957 BHL7955:BHL7957 BRH7955:BRH7957 CBD7955:CBD7957 CKZ7955:CKZ7957 CUV7955:CUV7957 DER7955:DER7957 DON7955:DON7957 DYJ7955:DYJ7957 EIF7955:EIF7957 ESB7955:ESB7957 FBX7955:FBX7957 FLT7955:FLT7957 FVP7955:FVP7957 GFL7955:GFL7957 GPH7955:GPH7957 GZD7955:GZD7957 HIZ7955:HIZ7957 HSV7955:HSV7957 ICR7955:ICR7957 IMN7955:IMN7957 IWJ7955:IWJ7957 JGF7955:JGF7957 JQB7955:JQB7957 JZX7955:JZX7957 KJT7955:KJT7957 KTP7955:KTP7957 LDL7955:LDL7957 LNH7955:LNH7957 LXD7955:LXD7957 MGZ7955:MGZ7957 MQV7955:MQV7957 NAR7955:NAR7957 NKN7955:NKN7957 NUJ7955:NUJ7957 OEF7955:OEF7957 OOB7955:OOB7957 OXX7955:OXX7957 PHT7955:PHT7957 PRP7955:PRP7957 QBL7955:QBL7957 QLH7955:QLH7957 QVD7955:QVD7957 REZ7955:REZ7957 ROV7955:ROV7957 RYR7955:RYR7957 SIN7955:SIN7957 SSJ7955:SSJ7957 TCF7955:TCF7957 TMB7955:TMB7957 TVX7955:TVX7957 UFT7955:UFT7957 UPP7955:UPP7957 UZL7955:UZL7957 VJH7955:VJH7957 VTD7955:VTD7957 WCZ7955:WCZ7957 WMV7955:WMV7957 AJ2625:AJ2627 KF2625:KF2627 UB2625:UB2627 ADX2625:ADX2627 ANT2625:ANT2627 AXP2625:AXP2627 BHL2625:BHL2627 BRH2625:BRH2627 CBD2625:CBD2627 CKZ2625:CKZ2627 CUV2625:CUV2627 DER2625:DER2627 DON2625:DON2627 DYJ2625:DYJ2627 EIF2625:EIF2627 ESB2625:ESB2627 FBX2625:FBX2627 FLT2625:FLT2627 FVP2625:FVP2627 GFL2625:GFL2627 GPH2625:GPH2627 GZD2625:GZD2627 HIZ2625:HIZ2627 HSV2625:HSV2627 ICR2625:ICR2627 IMN2625:IMN2627 IWJ2625:IWJ2627 JGF2625:JGF2627 JQB2625:JQB2627 JZX2625:JZX2627 KJT2625:KJT2627 KTP2625:KTP2627 LDL2625:LDL2627 LNH2625:LNH2627 LXD2625:LXD2627 MGZ2625:MGZ2627 MQV2625:MQV2627 NAR2625:NAR2627 NKN2625:NKN2627 NUJ2625:NUJ2627 OEF2625:OEF2627 OOB2625:OOB2627 OXX2625:OXX2627 PHT2625:PHT2627 PRP2625:PRP2627 QBL2625:QBL2627 QLH2625:QLH2627 QVD2625:QVD2627 REZ2625:REZ2627 ROV2625:ROV2627 RYR2625:RYR2627 SIN2625:SIN2627 SSJ2625:SSJ2627 TCF2625:TCF2627 TMB2625:TMB2627 TVX2625:TVX2627 UFT2625:UFT2627 UPP2625:UPP2627 UZL2625:UZL2627 VJH2625:VJH2627 VTD2625:VTD2627 WCZ2625:WCZ2627 WMV2625:WMV2627 WWR2625:WWR2627 KF2687:KF2697 UB2687:UB2697 ADX2687:ADX2697 ANT2687:ANT2697 AXP2687:AXP2697 BHL2687:BHL2697 BRH2687:BRH2697 CBD2687:CBD2697 CKZ2687:CKZ2697 CUV2687:CUV2697 DER2687:DER2697 DON2687:DON2697 DYJ2687:DYJ2697 EIF2687:EIF2697 ESB2687:ESB2697 FBX2687:FBX2697 FLT2687:FLT2697 FVP2687:FVP2697 GFL2687:GFL2697 GPH2687:GPH2697 GZD2687:GZD2697 HIZ2687:HIZ2697 HSV2687:HSV2697 ICR2687:ICR2697 IMN2687:IMN2697 IWJ2687:IWJ2697 JGF2687:JGF2697 JQB2687:JQB2697 JZX2687:JZX2697 KJT2687:KJT2697 KTP2687:KTP2697 LDL2687:LDL2697 LNH2687:LNH2697 LXD2687:LXD2697 MGZ2687:MGZ2697 MQV2687:MQV2697 NAR2687:NAR2697 NKN2687:NKN2697 NUJ2687:NUJ2697 OEF2687:OEF2697 OOB2687:OOB2697 OXX2687:OXX2697 PHT2687:PHT2697 PRP2687:PRP2697 QBL2687:QBL2697 QLH2687:QLH2697 QVD2687:QVD2697 REZ2687:REZ2697 ROV2687:ROV2697 RYR2687:RYR2697 SIN2687:SIN2697 SSJ2687:SSJ2697 TCF2687:TCF2697 TMB2687:TMB2697 TVX2687:TVX2697 UFT2687:UFT2697 UPP2687:UPP2697 UZL2687:UZL2697 VJH2687:VJH2697 VTD2687:VTD2697 WCZ2687:WCZ2697 WMV2687:WMV2697 WWR2687:WWR2697 AJ2687:AJ2697 AJ2772:AJ2778 KF2772:KF2778 UB2772:UB2778 ADX2772:ADX2778 ANT2772:ANT2778 AXP2772:AXP2778 BHL2772:BHL2778 BRH2772:BRH2778 CBD2772:CBD2778 CKZ2772:CKZ2778 CUV2772:CUV2778 DER2772:DER2778 DON2772:DON2778 DYJ2772:DYJ2778 EIF2772:EIF2778 ESB2772:ESB2778 FBX2772:FBX2778 FLT2772:FLT2778 FVP2772:FVP2778 GFL2772:GFL2778 GPH2772:GPH2778 GZD2772:GZD2778 HIZ2772:HIZ2778 HSV2772:HSV2778 ICR2772:ICR2778 IMN2772:IMN2778 IWJ2772:IWJ2778 JGF2772:JGF2778 JQB2772:JQB2778 JZX2772:JZX2778 KJT2772:KJT2778 KTP2772:KTP2778 LDL2772:LDL2778 LNH2772:LNH2778 LXD2772:LXD2778 MGZ2772:MGZ2778 MQV2772:MQV2778 NAR2772:NAR2778 NKN2772:NKN2778 NUJ2772:NUJ2778 OEF2772:OEF2778 OOB2772:OOB2778 OXX2772:OXX2778 PHT2772:PHT2778 PRP2772:PRP2778 QBL2772:QBL2778 QLH2772:QLH2778 QVD2772:QVD2778 REZ2772:REZ2778 ROV2772:ROV2778 RYR2772:RYR2778 SIN2772:SIN2778 SSJ2772:SSJ2778 TCF2772:TCF2778 TMB2772:TMB2778 TVX2772:TVX2778 UFT2772:UFT2778 UPP2772:UPP2778 UZL2772:UZL2778 VJH2772:VJH2778 VTD2772:VTD2778 WCZ2772:WCZ2778 WMV2772:WMV2778 WWR2772:WWR2778 WMV2984:WMV2986 WCZ2984:WCZ2986 VTD2984:VTD2986 VJH2984:VJH2986 UZL2984:UZL2986 UPP2984:UPP2986 UFT2984:UFT2986 TVX2984:TVX2986 TMB2984:TMB2986 TCF2984:TCF2986 SSJ2984:SSJ2986 SIN2984:SIN2986 RYR2984:RYR2986 ROV2984:ROV2986 REZ2984:REZ2986 QVD2984:QVD2986 QLH2984:QLH2986 QBL2984:QBL2986 PRP2984:PRP2986 PHT2984:PHT2986 OXX2984:OXX2986 OOB2984:OOB2986 OEF2984:OEF2986 NUJ2984:NUJ2986 NKN2984:NKN2986 NAR2984:NAR2986 MQV2984:MQV2986 MGZ2984:MGZ2986 LXD2984:LXD2986 LNH2984:LNH2986 LDL2984:LDL2986 KTP2984:KTP2986 KJT2984:KJT2986 JZX2984:JZX2986 JQB2984:JQB2986 JGF2984:JGF2986 IWJ2984:IWJ2986 IMN2984:IMN2986 ICR2984:ICR2986 HSV2984:HSV2986 HIZ2984:HIZ2986 GZD2984:GZD2986 GPH2984:GPH2986 GFL2984:GFL2986 FVP2984:FVP2986 FLT2984:FLT2986 FBX2984:FBX2986 ESB2984:ESB2986 EIF2984:EIF2986 DYJ2984:DYJ2986 DON2984:DON2986 DER2984:DER2986 CUV2984:CUV2986 CKZ2984:CKZ2986 CBD2984:CBD2986 BRH2984:BRH2986 BHL2984:BHL2986 AXP2984:AXP2986 ANT2984:ANT2986 ADX2984:ADX2986 UB2984:UB2986 KF2984:KF2986 AJ2984:AJ2986 WWR2984:WWR2986 AJ3066:AJ3075 KF3066:KF3075 UB3066:UB3075 ADX3066:ADX3075 ANT3066:ANT3075 AXP3066:AXP3075 BHL3066:BHL3075 BRH3066:BRH3075 CBD3066:CBD3075 CKZ3066:CKZ3075 CUV3066:CUV3075 DER3066:DER3075 DON3066:DON3075 DYJ3066:DYJ3075 EIF3066:EIF3075 ESB3066:ESB3075 FBX3066:FBX3075 FLT3066:FLT3075 FVP3066:FVP3075 GFL3066:GFL3075 GPH3066:GPH3075 GZD3066:GZD3075 HIZ3066:HIZ3075 HSV3066:HSV3075 ICR3066:ICR3075 IMN3066:IMN3075 IWJ3066:IWJ3075 JGF3066:JGF3075 JQB3066:JQB3075 JZX3066:JZX3075 KJT3066:KJT3075 KTP3066:KTP3075 LDL3066:LDL3075 LNH3066:LNH3075 LXD3066:LXD3075 MGZ3066:MGZ3075 MQV3066:MQV3075 NAR3066:NAR3075 NKN3066:NKN3075 NUJ3066:NUJ3075 OEF3066:OEF3075 OOB3066:OOB3075 OXX3066:OXX3075 PHT3066:PHT3075 PRP3066:PRP3075 QBL3066:QBL3075 QLH3066:QLH3075 QVD3066:QVD3075 REZ3066:REZ3075 ROV3066:ROV3075 RYR3066:RYR3075 SIN3066:SIN3075 SSJ3066:SSJ3075 TCF3066:TCF3075 TMB3066:TMB3075 TVX3066:TVX3075 UFT3066:UFT3075 UPP3066:UPP3075 UZL3066:UZL3075 VJH3066:VJH3075 VTD3066:VTD3075 WCZ3066:WCZ3075 WMV3066:WMV3075 WWR3066:WWR3075 AJ3147:AJ3148 KF3147:KF3148 UB3147:UB3148 ADX3147:ADX3148 ANT3147:ANT3148 AXP3147:AXP3148 BHL3147:BHL3148 BRH3147:BRH3148 CBD3147:CBD3148 CKZ3147:CKZ3148 CUV3147:CUV3148 DER3147:DER3148 DON3147:DON3148 DYJ3147:DYJ3148 EIF3147:EIF3148 ESB3147:ESB3148 FBX3147:FBX3148 FLT3147:FLT3148 FVP3147:FVP3148 GFL3147:GFL3148 GPH3147:GPH3148 GZD3147:GZD3148 HIZ3147:HIZ3148 HSV3147:HSV3148 ICR3147:ICR3148 IMN3147:IMN3148 IWJ3147:IWJ3148 JGF3147:JGF3148 JQB3147:JQB3148 JZX3147:JZX3148 KJT3147:KJT3148 KTP3147:KTP3148 LDL3147:LDL3148 LNH3147:LNH3148 LXD3147:LXD3148 MGZ3147:MGZ3148 MQV3147:MQV3148 NAR3147:NAR3148 NKN3147:NKN3148 NUJ3147:NUJ3148 OEF3147:OEF3148 OOB3147:OOB3148 OXX3147:OXX3148 PHT3147:PHT3148 PRP3147:PRP3148 QBL3147:QBL3148 QLH3147:QLH3148 QVD3147:QVD3148 REZ3147:REZ3148 ROV3147:ROV3148 RYR3147:RYR3148 SIN3147:SIN3148 SSJ3147:SSJ3148 TCF3147:TCF3148 TMB3147:TMB3148 TVX3147:TVX3148 UFT3147:UFT3148 UPP3147:UPP3148 UZL3147:UZL3148 VJH3147:VJH3148 VTD3147:VTD3148 WCZ3147:WCZ3148 WMV3147:WMV3148 WWR7955:WWR7957 AJ8122:AJ8127 AJ3717:AJ3723 KF3717:KF3723 UB3717:UB3723 ADX3717:ADX3723 ANT3717:ANT3723 AXP3717:AXP3723 BHL3717:BHL3723 BRH3717:BRH3723 CBD3717:CBD3723 CKZ3717:CKZ3723 CUV3717:CUV3723 DER3717:DER3723 DON3717:DON3723 DYJ3717:DYJ3723 EIF3717:EIF3723 ESB3717:ESB3723 FBX3717:FBX3723 FLT3717:FLT3723 FVP3717:FVP3723 GFL3717:GFL3723 GPH3717:GPH3723 GZD3717:GZD3723 HIZ3717:HIZ3723 HSV3717:HSV3723 ICR3717:ICR3723 IMN3717:IMN3723 IWJ3717:IWJ3723 JGF3717:JGF3723 JQB3717:JQB3723 JZX3717:JZX3723 KJT3717:KJT3723 KTP3717:KTP3723 LDL3717:LDL3723 LNH3717:LNH3723 LXD3717:LXD3723 MGZ3717:MGZ3723 MQV3717:MQV3723 NAR3717:NAR3723 NKN3717:NKN3723 NUJ3717:NUJ3723 OEF3717:OEF3723 OOB3717:OOB3723 OXX3717:OXX3723 PHT3717:PHT3723 PRP3717:PRP3723 QBL3717:QBL3723 QLH3717:QLH3723 QVD3717:QVD3723 REZ3717:REZ3723 ROV3717:ROV3723 RYR3717:RYR3723 SIN3717:SIN3723 SSJ3717:SSJ3723 TCF3717:TCF3723 TMB3717:TMB3723 TVX3717:TVX3723 UFT3717:UFT3723 UPP3717:UPP3723 UZL3717:UZL3723 VJH3717:VJH3723 VTD3717:VTD3723 WCZ3717:WCZ3723 WMV3717:WMV3723 WWR3717:WWR3723 AJ3991:AJ4001 KF3991:KF4001 UB3991:UB4001 ADX3991:ADX4001 ANT3991:ANT4001 AXP3991:AXP4001 BHL3991:BHL4001 BRH3991:BRH4001 CBD3991:CBD4001 CKZ3991:CKZ4001 CUV3991:CUV4001 DER3991:DER4001 DON3991:DON4001 DYJ3991:DYJ4001 EIF3991:EIF4001 ESB3991:ESB4001 FBX3991:FBX4001 FLT3991:FLT4001 FVP3991:FVP4001 GFL3991:GFL4001 GPH3991:GPH4001 GZD3991:GZD4001 HIZ3991:HIZ4001 HSV3991:HSV4001 ICR3991:ICR4001 IMN3991:IMN4001 IWJ3991:IWJ4001 JGF3991:JGF4001 JQB3991:JQB4001 JZX3991:JZX4001 KJT3991:KJT4001 KTP3991:KTP4001 LDL3991:LDL4001 LNH3991:LNH4001 LXD3991:LXD4001 MGZ3991:MGZ4001 MQV3991:MQV4001 NAR3991:NAR4001 NKN3991:NKN4001 NUJ3991:NUJ4001 OEF3991:OEF4001 OOB3991:OOB4001 OXX3991:OXX4001 PHT3991:PHT4001 PRP3991:PRP4001 QBL3991:QBL4001 QLH3991:QLH4001 QVD3991:QVD4001 REZ3991:REZ4001 ROV3991:ROV4001 RYR3991:RYR4001 SIN3991:SIN4001 SSJ3991:SSJ4001 TCF3991:TCF4001 TMB3991:TMB4001 TVX3991:TVX4001 UFT3991:UFT4001 UPP3991:UPP4001 UZL3991:UZL4001 VJH3991:VJH4001 VTD3991:VTD4001 WCZ3991:WCZ4001 WMV3991:WMV4001 WWR3991:WWR4001 AJ4209:AJ4241 KF4209:KF4241 UB4209:UB4241 ADX4209:ADX4241 ANT4209:ANT4241 AXP4209:AXP4241 BHL4209:BHL4241 BRH4209:BRH4241 CBD4209:CBD4241 CKZ4209:CKZ4241 CUV4209:CUV4241 DER4209:DER4241 DON4209:DON4241 DYJ4209:DYJ4241 EIF4209:EIF4241 ESB4209:ESB4241 FBX4209:FBX4241 FLT4209:FLT4241 FVP4209:FVP4241 GFL4209:GFL4241 GPH4209:GPH4241 GZD4209:GZD4241 HIZ4209:HIZ4241 HSV4209:HSV4241 ICR4209:ICR4241 IMN4209:IMN4241 IWJ4209:IWJ4241 JGF4209:JGF4241 JQB4209:JQB4241 JZX4209:JZX4241 KJT4209:KJT4241 KTP4209:KTP4241 LDL4209:LDL4241 LNH4209:LNH4241 LXD4209:LXD4241 MGZ4209:MGZ4241 MQV4209:MQV4241 NAR4209:NAR4241 NKN4209:NKN4241 NUJ4209:NUJ4241 OEF4209:OEF4241 OOB4209:OOB4241 OXX4209:OXX4241 PHT4209:PHT4241 PRP4209:PRP4241 QBL4209:QBL4241 QLH4209:QLH4241 QVD4209:QVD4241 REZ4209:REZ4241 ROV4209:ROV4241 RYR4209:RYR4241 SIN4209:SIN4241 SSJ4209:SSJ4241 TCF4209:TCF4241 TMB4209:TMB4241 TVX4209:TVX4241 UFT4209:UFT4241 UPP4209:UPP4241 UZL4209:UZL4241 VJH4209:VJH4241 VTD4209:VTD4241 WCZ4209:WCZ4241 WMV4209:WMV4241 WWR4209:WWR4241 KF4897:KF4902 UB4897:UB4902 ADX4897:ADX4902 ANT4897:ANT4902 AXP4897:AXP4902 BHL4897:BHL4902 BRH4897:BRH4902 CBD4897:CBD4902 CKZ4897:CKZ4902 CUV4897:CUV4902 DER4897:DER4902 DON4897:DON4902 DYJ4897:DYJ4902 EIF4897:EIF4902 ESB4897:ESB4902 FBX4897:FBX4902 FLT4897:FLT4902 FVP4897:FVP4902 GFL4897:GFL4902 GPH4897:GPH4902 GZD4897:GZD4902 HIZ4897:HIZ4902 HSV4897:HSV4902 ICR4897:ICR4902 IMN4897:IMN4902 IWJ4897:IWJ4902 JGF4897:JGF4902 JQB4897:JQB4902 JZX4897:JZX4902 KJT4897:KJT4902 KTP4897:KTP4902 LDL4897:LDL4902 LNH4897:LNH4902 LXD4897:LXD4902 MGZ4897:MGZ4902 MQV4897:MQV4902 NAR4897:NAR4902 NKN4897:NKN4902 NUJ4897:NUJ4902 OEF4897:OEF4902 OOB4897:OOB4902 OXX4897:OXX4902 PHT4897:PHT4902 PRP4897:PRP4902 QBL4897:QBL4902 QLH4897:QLH4902 QVD4897:QVD4902 REZ4897:REZ4902 ROV4897:ROV4902 RYR4897:RYR4902 SIN4897:SIN4902 SSJ4897:SSJ4902 TCF4897:TCF4902 TMB4897:TMB4902 TVX4897:TVX4902 UFT4897:UFT4902 UPP4897:UPP4902 UZL4897:UZL4902 VJH4897:VJH4902 VTD4897:VTD4902 WCZ4897:WCZ4902 WMV4897:WMV4902 WWR4897:WWR4902 AJ4897:AJ4902 AJ5250:AJ5262 KF5250:KF5262 UB5250:UB5262 ADX5250:ADX5262 ANT5250:ANT5262 AXP5250:AXP5262 BHL5250:BHL5262 BRH5250:BRH5262 CBD5250:CBD5262 CKZ5250:CKZ5262 CUV5250:CUV5262 DER5250:DER5262 DON5250:DON5262 DYJ5250:DYJ5262 EIF5250:EIF5262 ESB5250:ESB5262 FBX5250:FBX5262 FLT5250:FLT5262 FVP5250:FVP5262 GFL5250:GFL5262 GPH5250:GPH5262 GZD5250:GZD5262 HIZ5250:HIZ5262 HSV5250:HSV5262 ICR5250:ICR5262 IMN5250:IMN5262 IWJ5250:IWJ5262 JGF5250:JGF5262 JQB5250:JQB5262 JZX5250:JZX5262 KJT5250:KJT5262 KTP5250:KTP5262 LDL5250:LDL5262 LNH5250:LNH5262 LXD5250:LXD5262 MGZ5250:MGZ5262 MQV5250:MQV5262 NAR5250:NAR5262 NKN5250:NKN5262 NUJ5250:NUJ5262 OEF5250:OEF5262 OOB5250:OOB5262 OXX5250:OXX5262 PHT5250:PHT5262 PRP5250:PRP5262 QBL5250:QBL5262 QLH5250:QLH5262 QVD5250:QVD5262 REZ5250:REZ5262 ROV5250:ROV5262 RYR5250:RYR5262 SIN5250:SIN5262 SSJ5250:SSJ5262 TCF5250:TCF5262 TMB5250:TMB5262 TVX5250:TVX5262 UFT5250:UFT5262 UPP5250:UPP5262 UZL5250:UZL5262 VJH5250:VJH5262 VTD5250:VTD5262 WCZ5250:WCZ5262 WMV5250:WMV5262 WWR5250:WWR5262 AJ7816:AJ7817 KF7816:KF7817 UB7816:UB7817 ADX7816:ADX7817 ANT7816:ANT7817 AXP7816:AXP7817 BHL7816:BHL7817 BRH7816:BRH7817 CBD7816:CBD7817 CKZ7816:CKZ7817 CUV7816:CUV7817 DER7816:DER7817 DON7816:DON7817 DYJ7816:DYJ7817 EIF7816:EIF7817 ESB7816:ESB7817 FBX7816:FBX7817 FLT7816:FLT7817 FVP7816:FVP7817 GFL7816:GFL7817 GPH7816:GPH7817 GZD7816:GZD7817 HIZ7816:HIZ7817 HSV7816:HSV7817 ICR7816:ICR7817 IMN7816:IMN7817 IWJ7816:IWJ7817 JGF7816:JGF7817 JQB7816:JQB7817 JZX7816:JZX7817 KJT7816:KJT7817 KTP7816:KTP7817 LDL7816:LDL7817 LNH7816:LNH7817 LXD7816:LXD7817 MGZ7816:MGZ7817 MQV7816:MQV7817 NAR7816:NAR7817 NKN7816:NKN7817 NUJ7816:NUJ7817 OEF7816:OEF7817 OOB7816:OOB7817 OXX7816:OXX7817 PHT7816:PHT7817 PRP7816:PRP7817 QBL7816:QBL7817 QLH7816:QLH7817 QVD7816:QVD7817 REZ7816:REZ7817 ROV7816:ROV7817 RYR7816:RYR7817 SIN7816:SIN7817 SSJ7816:SSJ7817 TCF7816:TCF7817 TMB7816:TMB7817 TVX7816:TVX7817 UFT7816:UFT7817 UPP7816:UPP7817 UZL7816:UZL7817 VJH7816:VJH7817 VTD7816:VTD7817 WCZ7816:WCZ7817 WMV7816:WMV7817 WWR7778:WWR7779 UB8163:UB8186 ADX8163:ADX8186 ANT8163:ANT8186 AXP8163:AXP8186 BHL8163:BHL8186 BRH8163:BRH8186 CBD8163:CBD8186 CKZ8163:CKZ8186 CUV8163:CUV8186 DER8163:DER8186 DON8163:DON8186 DYJ8163:DYJ8186 EIF8163:EIF8186 ESB8163:ESB8186 FBX8163:FBX8186 FLT8163:FLT8186 FVP8163:FVP8186 GFL8163:GFL8186 GPH8163:GPH8186 GZD8163:GZD8186 HIZ8163:HIZ8186 HSV8163:HSV8186 ICR8163:ICR8186 IMN8163:IMN8186 IWJ8163:IWJ8186 JGF8163:JGF8186 JQB8163:JQB8186 JZX8163:JZX8186 KJT8163:KJT8186 KTP8163:KTP8186 LDL8163:LDL8186 LNH8163:LNH8186 LXD8163:LXD8186 MGZ8163:MGZ8186 MQV8163:MQV8186 NAR8163:NAR8186 NKN8163:NKN8186 NUJ8163:NUJ8186 OEF8163:OEF8186 OOB8163:OOB8186 OXX8163:OXX8186 PHT8163:PHT8186 PRP8163:PRP8186 QBL8163:QBL8186 QLH8163:QLH8186 QVD8163:QVD8186 REZ8163:REZ8186 ROV8163:ROV8186 RYR8163:RYR8186 SIN8163:SIN8186 SSJ8163:SSJ8186 TCF8163:TCF8186 TMB8163:TMB8186 TVX8163:TVX8186 UFT8163:UFT8186 UPP8163:UPP8186 UZL8163:UZL8186 VJH8163:VJH8186 VTD8163:VTD8186 WCZ8163:WCZ8186 WMV8163:WMV8186 WWR8163:WWR8186 AJ8163:AJ8186 AJ7669 KF7669 UB7669 ADX7669 ANT7669 AXP7669 BHL7669 BRH7669 CBD7669 CKZ7669 CUV7669 DER7669 DON7669 DYJ7669 EIF7669 ESB7669 FBX7669 FLT7669 FVP7669 GFL7669 GPH7669 GZD7669 HIZ7669 HSV7669 ICR7669 IMN7669 IWJ7669 JGF7669 JQB7669 JZX7669 KJT7669 KTP7669 LDL7669 LNH7669 LXD7669 MGZ7669 MQV7669 NAR7669 NKN7669 NUJ7669 OEF7669 OOB7669 OXX7669 PHT7669 PRP7669 QBL7669 QLH7669 QVD7669 REZ7669 ROV7669 RYR7669 SIN7669 SSJ7669 TCF7669 TMB7669 TVX7669 UFT7669 UPP7669 UZL7669 VJH7669 VTD7669 WCZ7669 WMV7669 WWR7669 AJ7686 KF7686 UB7686 ADX7686 ANT7686 AXP7686 BHL7686 BRH7686 CBD7686 CKZ7686 CUV7686 DER7686 DON7686 DYJ7686 EIF7686 ESB7686 FBX7686 FLT7686 FVP7686 GFL7686 GPH7686 GZD7686 HIZ7686 HSV7686 ICR7686 IMN7686 IWJ7686 JGF7686 JQB7686 JZX7686 KJT7686 KTP7686 LDL7686 LNH7686 LXD7686 MGZ7686 MQV7686 NAR7686 NKN7686 NUJ7686 OEF7686 OOB7686 OXX7686 PHT7686 PRP7686 QBL7686 QLH7686 QVD7686 REZ7686 ROV7686 RYR7686 SIN7686 SSJ7686 TCF7686 TMB7686 TVX7686 UFT7686 UPP7686 UZL7686 VJH7686 VTD7686 WCZ7686 WMV7686 WWR7686 AJ7724:AJ7728 KF7724:KF7728 UB7724:UB7728 ADX7724:ADX7728 ANT7724:ANT7728 AXP7724:AXP7728 BHL7724:BHL7728 BRH7724:BRH7728 CBD7724:CBD7728 CKZ7724:CKZ7728 CUV7724:CUV7728 DER7724:DER7728 DON7724:DON7728 DYJ7724:DYJ7728 EIF7724:EIF7728 ESB7724:ESB7728 FBX7724:FBX7728 FLT7724:FLT7728 FVP7724:FVP7728 GFL7724:GFL7728 GPH7724:GPH7728 GZD7724:GZD7728 HIZ7724:HIZ7728 HSV7724:HSV7728 ICR7724:ICR7728 IMN7724:IMN7728 IWJ7724:IWJ7728 JGF7724:JGF7728 JQB7724:JQB7728 JZX7724:JZX7728 KJT7724:KJT7728 KTP7724:KTP7728 LDL7724:LDL7728 LNH7724:LNH7728 LXD7724:LXD7728 MGZ7724:MGZ7728 MQV7724:MQV7728 NAR7724:NAR7728 NKN7724:NKN7728 NUJ7724:NUJ7728 OEF7724:OEF7728 OOB7724:OOB7728 OXX7724:OXX7728 PHT7724:PHT7728 PRP7724:PRP7728 QBL7724:QBL7728 QLH7724:QLH7728 QVD7724:QVD7728 REZ7724:REZ7728 ROV7724:ROV7728 RYR7724:RYR7728 SIN7724:SIN7728 SSJ7724:SSJ7728 TCF7724:TCF7728 TMB7724:TMB7728 TVX7724:TVX7728 UFT7724:UFT7728 UPP7724:UPP7728 UZL7724:UZL7728 VJH7724:VJH7728 VTD7724:VTD7728 WCZ7724:WCZ7728 WMV7724:WMV7728 WWR7724:WWR7728 AJ7778:AJ7779 KF7778:KF7779 UB7778:UB7779 ADX7778:ADX7779 ANT7778:ANT7779 AXP7778:AXP7779 BHL7778:BHL7779 BRH7778:BRH7779 CBD7778:CBD7779 CKZ7778:CKZ7779 CUV7778:CUV7779 DER7778:DER7779 DON7778:DON7779 DYJ7778:DYJ7779 EIF7778:EIF7779 ESB7778:ESB7779 FBX7778:FBX7779 FLT7778:FLT7779 FVP7778:FVP7779 GFL7778:GFL7779 GPH7778:GPH7779 GZD7778:GZD7779 HIZ7778:HIZ7779 HSV7778:HSV7779 ICR7778:ICR7779 IMN7778:IMN7779 IWJ7778:IWJ7779 JGF7778:JGF7779 JQB7778:JQB7779 JZX7778:JZX7779 KJT7778:KJT7779 KTP7778:KTP7779 LDL7778:LDL7779 LNH7778:LNH7779 LXD7778:LXD7779 MGZ7778:MGZ7779 MQV7778:MQV7779 NAR7778:NAR7779 NKN7778:NKN7779 NUJ7778:NUJ7779 OEF7778:OEF7779 OOB7778:OOB7779 OXX7778:OXX7779 PHT7778:PHT7779 PRP7778:PRP7779 QBL7778:QBL7779 QLH7778:QLH7779 QVD7778:QVD7779 REZ7778:REZ7779 ROV7778:ROV7779 RYR7778:RYR7779 SIN7778:SIN7779 SSJ7778:SSJ7779 TCF7778:TCF7779 TMB7778:TMB7779 TVX7778:TVX7779 UFT7778:UFT7779 UPP7778:UPP7779 UZL7778:UZL7779 VJH7778:VJH7779 VTD7778:VTD7779 WCZ7778:WCZ7779 WMV7778:WMV7779 WWR7816:WWR7817 AJ7864:AJ7866 KF7864:KF7866 UB7864:UB7866 ADX7864:ADX7866 ANT7864:ANT7866 AXP7864:AXP7866 BHL7864:BHL7866 BRH7864:BRH7866 CBD7864:CBD7866 CKZ7864:CKZ7866 CUV7864:CUV7866 DER7864:DER7866 DON7864:DON7866 DYJ7864:DYJ7866 EIF7864:EIF7866 ESB7864:ESB7866 FBX7864:FBX7866 FLT7864:FLT7866 FVP7864:FVP7866 GFL7864:GFL7866 GPH7864:GPH7866 GZD7864:GZD7866 HIZ7864:HIZ7866 HSV7864:HSV7866 ICR7864:ICR7866 IMN7864:IMN7866 IWJ7864:IWJ7866 JGF7864:JGF7866 JQB7864:JQB7866 JZX7864:JZX7866 KJT7864:KJT7866 KTP7864:KTP7866 LDL7864:LDL7866 LNH7864:LNH7866 LXD7864:LXD7866 MGZ7864:MGZ7866 MQV7864:MQV7866 NAR7864:NAR7866 NKN7864:NKN7866 NUJ7864:NUJ7866 OEF7864:OEF7866 OOB7864:OOB7866 OXX7864:OXX7866 PHT7864:PHT7866 PRP7864:PRP7866 QBL7864:QBL7866 QLH7864:QLH7866 QVD7864:QVD7866 REZ7864:REZ7866 ROV7864:ROV7866 RYR7864:RYR7866 SIN7864:SIN7866 SSJ7864:SSJ7866 TCF7864:TCF7866 TMB7864:TMB7866 TVX7864:TVX7866 UFT7864:UFT7866 UPP7864:UPP7866 UZL7864:UZL7866 VJH7864:VJH7866 VTD7864:VTD7866 WCZ7864:WCZ7866 WMV7864:WMV7866 WWR7864:WWR7866 AJ7923:AJ7926 KF7923:KF7926 UB7923:UB7926 ADX7923:ADX7926 ANT7923:ANT7926 AXP7923:AXP7926 BHL7923:BHL7926 BRH7923:BRH7926 CBD7923:CBD7926 CKZ7923:CKZ7926 CUV7923:CUV7926 DER7923:DER7926 DON7923:DON7926 DYJ7923:DYJ7926 EIF7923:EIF7926 ESB7923:ESB7926 FBX7923:FBX7926 FLT7923:FLT7926 FVP7923:FVP7926 GFL7923:GFL7926 GPH7923:GPH7926 GZD7923:GZD7926 HIZ7923:HIZ7926 HSV7923:HSV7926 ICR7923:ICR7926 IMN7923:IMN7926 IWJ7923:IWJ7926 JGF7923:JGF7926 JQB7923:JQB7926 JZX7923:JZX7926 KJT7923:KJT7926 KTP7923:KTP7926 LDL7923:LDL7926 LNH7923:LNH7926 LXD7923:LXD7926 MGZ7923:MGZ7926 MQV7923:MQV7926 NAR7923:NAR7926 NKN7923:NKN7926 NUJ7923:NUJ7926 OEF7923:OEF7926 OOB7923:OOB7926 OXX7923:OXX7926 PHT7923:PHT7926 PRP7923:PRP7926 QBL7923:QBL7926 QLH7923:QLH7926 QVD7923:QVD7926 REZ7923:REZ7926 ROV7923:ROV7926 RYR7923:RYR7926 SIN7923:SIN7926 SSJ7923:SSJ7926 TCF7923:TCF7926 TMB7923:TMB7926 TVX7923:TVX7926 UFT7923:UFT7926 UPP7923:UPP7926 UZL7923:UZL7926 VJH7923:VJH7926 VTD7923:VTD7926 WCZ7923:WCZ7926 WMV7923:WMV7926 WWR7923:WWR7926" xr:uid="{00000000-0002-0000-0300-00002F000000}">
      <formula1>$AJ$166</formula1>
    </dataValidation>
    <dataValidation type="list" errorStyle="warning" allowBlank="1" showInputMessage="1" showErrorMessage="1" errorTitle="Внимание" error="Общество отсутствует в справочнике" sqref="B2799:B2808 B2833:B2835 B2851:B2853 B2879:B2890 B1031 B1033:B1034 B6019:B6042 IX6019:IX6042 ST6019:ST6042 ACP6019:ACP6042 AML6019:AML6042 AWH6019:AWH6042 BGD6019:BGD6042 BPZ6019:BPZ6042 BZV6019:BZV6042 CJR6019:CJR6042 CTN6019:CTN6042 DDJ6019:DDJ6042 DNF6019:DNF6042 DXB6019:DXB6042 EGX6019:EGX6042 EQT6019:EQT6042 FAP6019:FAP6042 FKL6019:FKL6042 FUH6019:FUH6042 GED6019:GED6042 GNZ6019:GNZ6042 GXV6019:GXV6042 HHR6019:HHR6042 HRN6019:HRN6042 IBJ6019:IBJ6042 ILF6019:ILF6042 IVB6019:IVB6042 JEX6019:JEX6042 JOT6019:JOT6042 JYP6019:JYP6042 KIL6019:KIL6042 KSH6019:KSH6042 LCD6019:LCD6042 LLZ6019:LLZ6042 LVV6019:LVV6042 MFR6019:MFR6042 MPN6019:MPN6042 MZJ6019:MZJ6042 NJF6019:NJF6042 NTB6019:NTB6042 OCX6019:OCX6042 OMT6019:OMT6042 OWP6019:OWP6042 PGL6019:PGL6042 PQH6019:PQH6042 QAD6019:QAD6042 QJZ6019:QJZ6042 QTV6019:QTV6042 RDR6019:RDR6042 RNN6019:RNN6042 RXJ6019:RXJ6042 SHF6019:SHF6042 SRB6019:SRB6042 TAX6019:TAX6042 TKT6019:TKT6042 TUP6019:TUP6042 UEL6019:UEL6042 UOH6019:UOH6042 UYD6019:UYD6042 VHZ6019:VHZ6042 VRV6019:VRV6042 WBR6019:WBR6042 WLN6019:WLN6042 WVJ6019:WVJ6042 B7168:B7179 IX7168:IX7179 ST7168:ST7179 ACP7168:ACP7179 AML7168:AML7179 AWH7168:AWH7179 BGD7168:BGD7179 BPZ7168:BPZ7179 BZV7168:BZV7179 CJR7168:CJR7179 CTN7168:CTN7179 DDJ7168:DDJ7179 DNF7168:DNF7179 DXB7168:DXB7179 EGX7168:EGX7179 EQT7168:EQT7179 FAP7168:FAP7179 FKL7168:FKL7179 FUH7168:FUH7179 GED7168:GED7179 GNZ7168:GNZ7179 GXV7168:GXV7179 HHR7168:HHR7179 HRN7168:HRN7179 IBJ7168:IBJ7179 ILF7168:ILF7179 IVB7168:IVB7179 JEX7168:JEX7179 JOT7168:JOT7179 JYP7168:JYP7179 KIL7168:KIL7179 KSH7168:KSH7179 LCD7168:LCD7179 LLZ7168:LLZ7179 LVV7168:LVV7179 MFR7168:MFR7179 MPN7168:MPN7179 MZJ7168:MZJ7179 NJF7168:NJF7179 NTB7168:NTB7179 OCX7168:OCX7179 OMT7168:OMT7179 OWP7168:OWP7179 PGL7168:PGL7179 PQH7168:PQH7179 QAD7168:QAD7179 QJZ7168:QJZ7179 QTV7168:QTV7179 RDR7168:RDR7179 RNN7168:RNN7179 RXJ7168:RXJ7179 SHF7168:SHF7179 SRB7168:SRB7179 TAX7168:TAX7179 TKT7168:TKT7179 TUP7168:TUP7179 UEL7168:UEL7179 UOH7168:UOH7179 UYD7168:UYD7179 VHZ7168:VHZ7179 VRV7168:VRV7179 WBR7168:WBR7179 WLN7168:WLN7179 WVJ7168:WVJ7179 B7197 IX7197 ST7197 ACP7197 AML7197 AWH7197 BGD7197 BPZ7197 BZV7197 CJR7197 CTN7197 DDJ7197 DNF7197 DXB7197 EGX7197 EQT7197 FAP7197 FKL7197 FUH7197 GED7197 GNZ7197 GXV7197 HHR7197 HRN7197 IBJ7197 ILF7197 IVB7197 JEX7197 JOT7197 JYP7197 KIL7197 KSH7197 LCD7197 LLZ7197 LVV7197 MFR7197 MPN7197 MZJ7197 NJF7197 NTB7197 OCX7197 OMT7197 OWP7197 PGL7197 PQH7197 QAD7197 QJZ7197 QTV7197 RDR7197 RNN7197 RXJ7197 SHF7197 SRB7197 TAX7197 TKT7197 TUP7197 UEL7197 UOH7197 UYD7197 VHZ7197 VRV7197 WBR7197 WLN7197 WVJ7197 B7233:B7235 IX7233:IX7235 ST7233:ST7235 ACP7233:ACP7235 AML7233:AML7235 AWH7233:AWH7235 BGD7233:BGD7235 BPZ7233:BPZ7235 BZV7233:BZV7235 CJR7233:CJR7235 CTN7233:CTN7235 DDJ7233:DDJ7235 DNF7233:DNF7235 DXB7233:DXB7235 EGX7233:EGX7235 EQT7233:EQT7235 FAP7233:FAP7235 FKL7233:FKL7235 FUH7233:FUH7235 GED7233:GED7235 GNZ7233:GNZ7235 GXV7233:GXV7235 HHR7233:HHR7235 HRN7233:HRN7235 IBJ7233:IBJ7235 ILF7233:ILF7235 IVB7233:IVB7235 JEX7233:JEX7235 JOT7233:JOT7235 JYP7233:JYP7235 KIL7233:KIL7235 KSH7233:KSH7235 LCD7233:LCD7235 LLZ7233:LLZ7235 LVV7233:LVV7235 MFR7233:MFR7235 MPN7233:MPN7235 MZJ7233:MZJ7235 NJF7233:NJF7235 NTB7233:NTB7235 OCX7233:OCX7235 OMT7233:OMT7235 OWP7233:OWP7235 PGL7233:PGL7235 PQH7233:PQH7235 QAD7233:QAD7235 QJZ7233:QJZ7235 QTV7233:QTV7235 RDR7233:RDR7235 RNN7233:RNN7235 RXJ7233:RXJ7235 SHF7233:SHF7235 SRB7233:SRB7235 TAX7233:TAX7235 TKT7233:TKT7235 TUP7233:TUP7235 UEL7233:UEL7235 UOH7233:UOH7235 UYD7233:UYD7235 VHZ7233:VHZ7235 VRV7233:VRV7235 WBR7233:WBR7235 WLN7233:WLN7235 WVJ7233:WVJ7235 B7298 IX7298 ST7298 ACP7298 AML7298 AWH7298 BGD7298 BPZ7298 BZV7298 CJR7298 CTN7298 DDJ7298 DNF7298 DXB7298 EGX7298 EQT7298 FAP7298 FKL7298 FUH7298 GED7298 GNZ7298 GXV7298 HHR7298 HRN7298 IBJ7298 ILF7298 IVB7298 JEX7298 JOT7298 JYP7298 KIL7298 KSH7298 LCD7298 LLZ7298 LVV7298 MFR7298 MPN7298 MZJ7298 NJF7298 NTB7298 OCX7298 OMT7298 OWP7298 PGL7298 PQH7298 QAD7298 QJZ7298 QTV7298 RDR7298 RNN7298 RXJ7298 SHF7298 SRB7298 TAX7298 TKT7298 TUP7298 UEL7298 UOH7298 UYD7298 VHZ7298 VRV7298 WBR7298 WLN7298 WVJ7298 B7316:B7317 IX7316:IX7317 ST7316:ST7317 ACP7316:ACP7317 AML7316:AML7317 AWH7316:AWH7317 BGD7316:BGD7317 BPZ7316:BPZ7317 BZV7316:BZV7317 CJR7316:CJR7317 CTN7316:CTN7317 DDJ7316:DDJ7317 DNF7316:DNF7317 DXB7316:DXB7317 EGX7316:EGX7317 EQT7316:EQT7317 FAP7316:FAP7317 FKL7316:FKL7317 FUH7316:FUH7317 GED7316:GED7317 GNZ7316:GNZ7317 GXV7316:GXV7317 HHR7316:HHR7317 HRN7316:HRN7317 IBJ7316:IBJ7317 ILF7316:ILF7317 IVB7316:IVB7317 JEX7316:JEX7317 JOT7316:JOT7317 JYP7316:JYP7317 KIL7316:KIL7317 KSH7316:KSH7317 LCD7316:LCD7317 LLZ7316:LLZ7317 LVV7316:LVV7317 MFR7316:MFR7317 MPN7316:MPN7317 MZJ7316:MZJ7317 NJF7316:NJF7317 NTB7316:NTB7317 OCX7316:OCX7317 OMT7316:OMT7317 OWP7316:OWP7317 PGL7316:PGL7317 PQH7316:PQH7317 QAD7316:QAD7317 QJZ7316:QJZ7317 QTV7316:QTV7317 RDR7316:RDR7317 RNN7316:RNN7317 RXJ7316:RXJ7317 SHF7316:SHF7317 SRB7316:SRB7317 TAX7316:TAX7317 TKT7316:TKT7317 TUP7316:TUP7317 UEL7316:UEL7317 UOH7316:UOH7317 UYD7316:UYD7317 VHZ7316:VHZ7317 VRV7316:VRV7317 WBR7316:WBR7317 WLN7316:WLN7317 WVJ7316:WVJ7317 B7363:B7364 IX7363:IX7364 ST7363:ST7364 ACP7363:ACP7364 AML7363:AML7364 AWH7363:AWH7364 BGD7363:BGD7364 BPZ7363:BPZ7364 BZV7363:BZV7364 CJR7363:CJR7364 CTN7363:CTN7364 DDJ7363:DDJ7364 DNF7363:DNF7364 DXB7363:DXB7364 EGX7363:EGX7364 EQT7363:EQT7364 FAP7363:FAP7364 FKL7363:FKL7364 FUH7363:FUH7364 GED7363:GED7364 GNZ7363:GNZ7364 GXV7363:GXV7364 HHR7363:HHR7364 HRN7363:HRN7364 IBJ7363:IBJ7364 ILF7363:ILF7364 IVB7363:IVB7364 JEX7363:JEX7364 JOT7363:JOT7364 JYP7363:JYP7364 KIL7363:KIL7364 KSH7363:KSH7364 LCD7363:LCD7364 LLZ7363:LLZ7364 LVV7363:LVV7364 MFR7363:MFR7364 MPN7363:MPN7364 MZJ7363:MZJ7364 NJF7363:NJF7364 NTB7363:NTB7364 OCX7363:OCX7364 OMT7363:OMT7364 OWP7363:OWP7364 PGL7363:PGL7364 PQH7363:PQH7364 QAD7363:QAD7364 QJZ7363:QJZ7364 QTV7363:QTV7364 RDR7363:RDR7364 RNN7363:RNN7364 RXJ7363:RXJ7364 SHF7363:SHF7364 SRB7363:SRB7364 TAX7363:TAX7364 TKT7363:TKT7364 TUP7363:TUP7364 UEL7363:UEL7364 UOH7363:UOH7364 UYD7363:UYD7364 VHZ7363:VHZ7364 VRV7363:VRV7364 WBR7363:WBR7364 WLN7363:WLN7364 WVJ7363:WVJ7364 B7431:B7436 IX7431:IX7436 ST7431:ST7436 ACP7431:ACP7436 AML7431:AML7436 AWH7431:AWH7436 BGD7431:BGD7436 BPZ7431:BPZ7436 BZV7431:BZV7436 CJR7431:CJR7436 CTN7431:CTN7436 DDJ7431:DDJ7436 DNF7431:DNF7436 DXB7431:DXB7436 EGX7431:EGX7436 EQT7431:EQT7436 FAP7431:FAP7436 FKL7431:FKL7436 FUH7431:FUH7436 GED7431:GED7436 GNZ7431:GNZ7436 GXV7431:GXV7436 HHR7431:HHR7436 HRN7431:HRN7436 IBJ7431:IBJ7436 ILF7431:ILF7436 IVB7431:IVB7436 JEX7431:JEX7436 JOT7431:JOT7436 JYP7431:JYP7436 KIL7431:KIL7436 KSH7431:KSH7436 LCD7431:LCD7436 LLZ7431:LLZ7436 LVV7431:LVV7436 MFR7431:MFR7436 MPN7431:MPN7436 MZJ7431:MZJ7436 NJF7431:NJF7436 NTB7431:NTB7436 OCX7431:OCX7436 OMT7431:OMT7436 OWP7431:OWP7436 PGL7431:PGL7436 PQH7431:PQH7436 QAD7431:QAD7436 QJZ7431:QJZ7436 QTV7431:QTV7436 RDR7431:RDR7436 RNN7431:RNN7436 RXJ7431:RXJ7436 SHF7431:SHF7436 SRB7431:SRB7436 TAX7431:TAX7436 TKT7431:TKT7436 TUP7431:TUP7436 UEL7431:UEL7436 UOH7431:UOH7436 UYD7431:UYD7436 VHZ7431:VHZ7436 VRV7431:VRV7436 WBR7431:WBR7436 WLN7431:WLN7436 WVJ7431:WVJ7436 B7465:B7466 IX7465:IX7466 ST7465:ST7466 ACP7465:ACP7466 AML7465:AML7466 AWH7465:AWH7466 BGD7465:BGD7466 BPZ7465:BPZ7466 BZV7465:BZV7466 CJR7465:CJR7466 CTN7465:CTN7466 DDJ7465:DDJ7466 DNF7465:DNF7466 DXB7465:DXB7466 EGX7465:EGX7466 EQT7465:EQT7466 FAP7465:FAP7466 FKL7465:FKL7466 FUH7465:FUH7466 GED7465:GED7466 GNZ7465:GNZ7466 GXV7465:GXV7466 HHR7465:HHR7466 HRN7465:HRN7466 IBJ7465:IBJ7466 ILF7465:ILF7466 IVB7465:IVB7466 JEX7465:JEX7466 JOT7465:JOT7466 JYP7465:JYP7466 KIL7465:KIL7466 KSH7465:KSH7466 LCD7465:LCD7466 LLZ7465:LLZ7466 LVV7465:LVV7466 MFR7465:MFR7466 MPN7465:MPN7466 MZJ7465:MZJ7466 NJF7465:NJF7466 NTB7465:NTB7466 OCX7465:OCX7466 OMT7465:OMT7466 OWP7465:OWP7466 PGL7465:PGL7466 PQH7465:PQH7466 QAD7465:QAD7466 QJZ7465:QJZ7466 QTV7465:QTV7466 RDR7465:RDR7466 RNN7465:RNN7466 RXJ7465:RXJ7466 SHF7465:SHF7466 SRB7465:SRB7466 TAX7465:TAX7466 TKT7465:TKT7466 TUP7465:TUP7466 UEL7465:UEL7466 UOH7465:UOH7466 UYD7465:UYD7466 VHZ7465:VHZ7466 VRV7465:VRV7466 WBR7465:WBR7466 WLN7465:WLN7466 WVJ7465:WVJ7466 B7528 IX7528 ST7528 ACP7528 AML7528 AWH7528 BGD7528 BPZ7528 BZV7528 CJR7528 CTN7528 DDJ7528 DNF7528 DXB7528 EGX7528 EQT7528 FAP7528 FKL7528 FUH7528 GED7528 GNZ7528 GXV7528 HHR7528 HRN7528 IBJ7528 ILF7528 IVB7528 JEX7528 JOT7528 JYP7528 KIL7528 KSH7528 LCD7528 LLZ7528 LVV7528 MFR7528 MPN7528 MZJ7528 NJF7528 NTB7528 OCX7528 OMT7528 OWP7528 PGL7528 PQH7528 QAD7528 QJZ7528 QTV7528 RDR7528 RNN7528 RXJ7528 SHF7528 SRB7528 TAX7528 TKT7528 TUP7528 UEL7528 UOH7528 UYD7528 VHZ7528 VRV7528 WBR7528 WLN7528 WVJ7528 B7571:B7572 IX7571:IX7572 ST7571:ST7572 ACP7571:ACP7572 AML7571:AML7572 AWH7571:AWH7572 BGD7571:BGD7572 BPZ7571:BPZ7572 BZV7571:BZV7572 CJR7571:CJR7572 CTN7571:CTN7572 DDJ7571:DDJ7572 DNF7571:DNF7572 DXB7571:DXB7572 EGX7571:EGX7572 EQT7571:EQT7572 FAP7571:FAP7572 FKL7571:FKL7572 FUH7571:FUH7572 GED7571:GED7572 GNZ7571:GNZ7572 GXV7571:GXV7572 HHR7571:HHR7572 HRN7571:HRN7572 IBJ7571:IBJ7572 ILF7571:ILF7572 IVB7571:IVB7572 JEX7571:JEX7572 JOT7571:JOT7572 JYP7571:JYP7572 KIL7571:KIL7572 KSH7571:KSH7572 LCD7571:LCD7572 LLZ7571:LLZ7572 LVV7571:LVV7572 MFR7571:MFR7572 MPN7571:MPN7572 MZJ7571:MZJ7572 NJF7571:NJF7572 NTB7571:NTB7572 OCX7571:OCX7572 OMT7571:OMT7572 OWP7571:OWP7572 PGL7571:PGL7572 PQH7571:PQH7572 QAD7571:QAD7572 QJZ7571:QJZ7572 QTV7571:QTV7572 RDR7571:RDR7572 RNN7571:RNN7572 RXJ7571:RXJ7572 SHF7571:SHF7572 SRB7571:SRB7572 TAX7571:TAX7572 TKT7571:TKT7572 TUP7571:TUP7572 UEL7571:UEL7572 UOH7571:UOH7572 UYD7571:UYD7572 VHZ7571:VHZ7572 VRV7571:VRV7572 WBR7571:WBR7572 WLN7571:WLN7572 WVJ7571:WVJ7572 ACP8172:ACP8174 AML8172:AML8174 AWH8172:AWH8174 BGD8172:BGD8174 BPZ8172:BPZ8174 BZV8172:BZV8174 CJR8172:CJR8174 CTN8172:CTN8174 DDJ8172:DDJ8174 DNF8172:DNF8174 DXB8172:DXB8174 EGX8172:EGX8174 EQT8172:EQT8174 FAP8172:FAP8174 FKL8172:FKL8174 FUH8172:FUH8174 GED8172:GED8174 GNZ8172:GNZ8174 GXV8172:GXV8174 HHR8172:HHR8174 HRN8172:HRN8174 IBJ8172:IBJ8174 ILF8172:ILF8174 IVB8172:IVB8174 JEX8172:JEX8174 JOT8172:JOT8174 JYP8172:JYP8174 KIL8172:KIL8174 KSH8172:KSH8174 LCD8172:LCD8174 LLZ8172:LLZ8174 LVV8172:LVV8174 MFR8172:MFR8174 MPN8172:MPN8174 MZJ8172:MZJ8174 NJF8172:NJF8174 NTB8172:NTB8174 OCX8172:OCX8174 OMT8172:OMT8174 OWP8172:OWP8174 PGL8172:PGL8174 PQH8172:PQH8174 QAD8172:QAD8174 QJZ8172:QJZ8174 QTV8172:QTV8174 RDR8172:RDR8174 RNN8172:RNN8174 RXJ8172:RXJ8174 SHF8172:SHF8174 SRB8172:SRB8174 TAX8172:TAX8174 TKT8172:TKT8174 TUP8172:TUP8174 UEL8172:UEL8174 UOH8172:UOH8174 UYD8172:UYD8174 VHZ8172:VHZ8174 VRV8172:VRV8174 WBR8172:WBR8174 WLN8172:WLN8174 WVJ8172:WVJ8174 B7669 IX7669 ST7669 ACP7669 AML7669 AWH7669 BGD7669 BPZ7669 BZV7669 CJR7669 CTN7669 DDJ7669 DNF7669 DXB7669 EGX7669 EQT7669 FAP7669 FKL7669 FUH7669 GED7669 GNZ7669 GXV7669 HHR7669 HRN7669 IBJ7669 ILF7669 IVB7669 JEX7669 JOT7669 JYP7669 KIL7669 KSH7669 LCD7669 LLZ7669 LVV7669 MFR7669 MPN7669 MZJ7669 NJF7669 NTB7669 OCX7669 OMT7669 OWP7669 PGL7669 PQH7669 QAD7669 QJZ7669 QTV7669 RDR7669 RNN7669 RXJ7669 SHF7669 SRB7669 TAX7669 TKT7669 TUP7669 UEL7669 UOH7669 UYD7669 VHZ7669 VRV7669 WBR7669 WLN7669 WVJ7669 B7686 IX7686 ST7686 ACP7686 AML7686 AWH7686 BGD7686 BPZ7686 BZV7686 CJR7686 CTN7686 DDJ7686 DNF7686 DXB7686 EGX7686 EQT7686 FAP7686 FKL7686 FUH7686 GED7686 GNZ7686 GXV7686 HHR7686 HRN7686 IBJ7686 ILF7686 IVB7686 JEX7686 JOT7686 JYP7686 KIL7686 KSH7686 LCD7686 LLZ7686 LVV7686 MFR7686 MPN7686 MZJ7686 NJF7686 NTB7686 OCX7686 OMT7686 OWP7686 PGL7686 PQH7686 QAD7686 QJZ7686 QTV7686 RDR7686 RNN7686 RXJ7686 SHF7686 SRB7686 TAX7686 TKT7686 TUP7686 UEL7686 UOH7686 UYD7686 VHZ7686 VRV7686 WBR7686 WLN7686 WVJ7686 B7724:B7728 IX7724:IX7728 ST7724:ST7728 ACP7724:ACP7728 AML7724:AML7728 AWH7724:AWH7728 BGD7724:BGD7728 BPZ7724:BPZ7728 BZV7724:BZV7728 CJR7724:CJR7728 CTN7724:CTN7728 DDJ7724:DDJ7728 DNF7724:DNF7728 DXB7724:DXB7728 EGX7724:EGX7728 EQT7724:EQT7728 FAP7724:FAP7728 FKL7724:FKL7728 FUH7724:FUH7728 GED7724:GED7728 GNZ7724:GNZ7728 GXV7724:GXV7728 HHR7724:HHR7728 HRN7724:HRN7728 IBJ7724:IBJ7728 ILF7724:ILF7728 IVB7724:IVB7728 JEX7724:JEX7728 JOT7724:JOT7728 JYP7724:JYP7728 KIL7724:KIL7728 KSH7724:KSH7728 LCD7724:LCD7728 LLZ7724:LLZ7728 LVV7724:LVV7728 MFR7724:MFR7728 MPN7724:MPN7728 MZJ7724:MZJ7728 NJF7724:NJF7728 NTB7724:NTB7728 OCX7724:OCX7728 OMT7724:OMT7728 OWP7724:OWP7728 PGL7724:PGL7728 PQH7724:PQH7728 QAD7724:QAD7728 QJZ7724:QJZ7728 QTV7724:QTV7728 RDR7724:RDR7728 RNN7724:RNN7728 RXJ7724:RXJ7728 SHF7724:SHF7728 SRB7724:SRB7728 TAX7724:TAX7728 TKT7724:TKT7728 TUP7724:TUP7728 UEL7724:UEL7728 UOH7724:UOH7728 UYD7724:UYD7728 VHZ7724:VHZ7728 VRV7724:VRV7728 WBR7724:WBR7728 WLN7724:WLN7728 WVJ7724:WVJ7728 B7778:B7779 IX7778:IX7779 ST7778:ST7779 ACP7778:ACP7779 AML7778:AML7779 AWH7778:AWH7779 BGD7778:BGD7779 BPZ7778:BPZ7779 BZV7778:BZV7779 CJR7778:CJR7779 CTN7778:CTN7779 DDJ7778:DDJ7779 DNF7778:DNF7779 DXB7778:DXB7779 EGX7778:EGX7779 EQT7778:EQT7779 FAP7778:FAP7779 FKL7778:FKL7779 FUH7778:FUH7779 GED7778:GED7779 GNZ7778:GNZ7779 GXV7778:GXV7779 HHR7778:HHR7779 HRN7778:HRN7779 IBJ7778:IBJ7779 ILF7778:ILF7779 IVB7778:IVB7779 JEX7778:JEX7779 JOT7778:JOT7779 JYP7778:JYP7779 KIL7778:KIL7779 KSH7778:KSH7779 LCD7778:LCD7779 LLZ7778:LLZ7779 LVV7778:LVV7779 MFR7778:MFR7779 MPN7778:MPN7779 MZJ7778:MZJ7779 NJF7778:NJF7779 NTB7778:NTB7779 OCX7778:OCX7779 OMT7778:OMT7779 OWP7778:OWP7779 PGL7778:PGL7779 PQH7778:PQH7779 QAD7778:QAD7779 QJZ7778:QJZ7779 QTV7778:QTV7779 RDR7778:RDR7779 RNN7778:RNN7779 RXJ7778:RXJ7779 SHF7778:SHF7779 SRB7778:SRB7779 TAX7778:TAX7779 TKT7778:TKT7779 TUP7778:TUP7779 UEL7778:UEL7779 UOH7778:UOH7779 UYD7778:UYD7779 VHZ7778:VHZ7779 VRV7778:VRV7779 WBR7778:WBR7779 WLN7778:WLN7779 WVJ7778:WVJ7779 B7816:B7817 IX7816:IX7817 ST7816:ST7817 ACP7816:ACP7817 AML7816:AML7817 AWH7816:AWH7817 BGD7816:BGD7817 BPZ7816:BPZ7817 BZV7816:BZV7817 CJR7816:CJR7817 CTN7816:CTN7817 DDJ7816:DDJ7817 DNF7816:DNF7817 DXB7816:DXB7817 EGX7816:EGX7817 EQT7816:EQT7817 FAP7816:FAP7817 FKL7816:FKL7817 FUH7816:FUH7817 GED7816:GED7817 GNZ7816:GNZ7817 GXV7816:GXV7817 HHR7816:HHR7817 HRN7816:HRN7817 IBJ7816:IBJ7817 ILF7816:ILF7817 IVB7816:IVB7817 JEX7816:JEX7817 JOT7816:JOT7817 JYP7816:JYP7817 KIL7816:KIL7817 KSH7816:KSH7817 LCD7816:LCD7817 LLZ7816:LLZ7817 LVV7816:LVV7817 MFR7816:MFR7817 MPN7816:MPN7817 MZJ7816:MZJ7817 NJF7816:NJF7817 NTB7816:NTB7817 OCX7816:OCX7817 OMT7816:OMT7817 OWP7816:OWP7817 PGL7816:PGL7817 PQH7816:PQH7817 QAD7816:QAD7817 QJZ7816:QJZ7817 QTV7816:QTV7817 RDR7816:RDR7817 RNN7816:RNN7817 RXJ7816:RXJ7817 SHF7816:SHF7817 SRB7816:SRB7817 TAX7816:TAX7817 TKT7816:TKT7817 TUP7816:TUP7817 UEL7816:UEL7817 UOH7816:UOH7817 UYD7816:UYD7817 VHZ7816:VHZ7817 VRV7816:VRV7817 WBR7816:WBR7817 WLN7816:WLN7817 WVJ7816:WVJ7817 B7864:B7866 IX7864:IX7866 ST7864:ST7866 ACP7864:ACP7866 AML7864:AML7866 AWH7864:AWH7866 BGD7864:BGD7866 BPZ7864:BPZ7866 BZV7864:BZV7866 CJR7864:CJR7866 CTN7864:CTN7866 DDJ7864:DDJ7866 DNF7864:DNF7866 DXB7864:DXB7866 EGX7864:EGX7866 EQT7864:EQT7866 FAP7864:FAP7866 FKL7864:FKL7866 FUH7864:FUH7866 GED7864:GED7866 GNZ7864:GNZ7866 GXV7864:GXV7866 HHR7864:HHR7866 HRN7864:HRN7866 IBJ7864:IBJ7866 ILF7864:ILF7866 IVB7864:IVB7866 JEX7864:JEX7866 JOT7864:JOT7866 JYP7864:JYP7866 KIL7864:KIL7866 KSH7864:KSH7866 LCD7864:LCD7866 LLZ7864:LLZ7866 LVV7864:LVV7866 MFR7864:MFR7866 MPN7864:MPN7866 MZJ7864:MZJ7866 NJF7864:NJF7866 NTB7864:NTB7866 OCX7864:OCX7866 OMT7864:OMT7866 OWP7864:OWP7866 PGL7864:PGL7866 PQH7864:PQH7866 QAD7864:QAD7866 QJZ7864:QJZ7866 QTV7864:QTV7866 RDR7864:RDR7866 RNN7864:RNN7866 RXJ7864:RXJ7866 SHF7864:SHF7866 SRB7864:SRB7866 TAX7864:TAX7866 TKT7864:TKT7866 TUP7864:TUP7866 UEL7864:UEL7866 UOH7864:UOH7866 UYD7864:UYD7866 VHZ7864:VHZ7866 VRV7864:VRV7866 WBR7864:WBR7866 WLN7864:WLN7866 WVJ7864:WVJ7866 B7923:B7926 IX7923:IX7926 ST7923:ST7926 ACP7923:ACP7926 AML7923:AML7926 AWH7923:AWH7926 BGD7923:BGD7926 BPZ7923:BPZ7926 BZV7923:BZV7926 CJR7923:CJR7926 CTN7923:CTN7926 DDJ7923:DDJ7926 DNF7923:DNF7926 DXB7923:DXB7926 EGX7923:EGX7926 EQT7923:EQT7926 FAP7923:FAP7926 FKL7923:FKL7926 FUH7923:FUH7926 GED7923:GED7926 GNZ7923:GNZ7926 GXV7923:GXV7926 HHR7923:HHR7926 HRN7923:HRN7926 IBJ7923:IBJ7926 ILF7923:ILF7926 IVB7923:IVB7926 JEX7923:JEX7926 JOT7923:JOT7926 JYP7923:JYP7926 KIL7923:KIL7926 KSH7923:KSH7926 LCD7923:LCD7926 LLZ7923:LLZ7926 LVV7923:LVV7926 MFR7923:MFR7926 MPN7923:MPN7926 MZJ7923:MZJ7926 NJF7923:NJF7926 NTB7923:NTB7926 OCX7923:OCX7926 OMT7923:OMT7926 OWP7923:OWP7926 PGL7923:PGL7926 PQH7923:PQH7926 QAD7923:QAD7926 QJZ7923:QJZ7926 QTV7923:QTV7926 RDR7923:RDR7926 RNN7923:RNN7926 RXJ7923:RXJ7926 SHF7923:SHF7926 SRB7923:SRB7926 TAX7923:TAX7926 TKT7923:TKT7926 TUP7923:TUP7926 UEL7923:UEL7926 UOH7923:UOH7926 UYD7923:UYD7926 VHZ7923:VHZ7926 VRV7923:VRV7926 WBR7923:WBR7926 WLN7923:WLN7926 WVJ7923:WVJ7926 B7955 IX7955 ST7955 ACP7955 AML7955 AWH7955 BGD7955 BPZ7955 BZV7955 CJR7955 CTN7955 DDJ7955 DNF7955 DXB7955 EGX7955 EQT7955 FAP7955 FKL7955 FUH7955 GED7955 GNZ7955 GXV7955 HHR7955 HRN7955 IBJ7955 ILF7955 IVB7955 JEX7955 JOT7955 JYP7955 KIL7955 KSH7955 LCD7955 LLZ7955 LVV7955 MFR7955 MPN7955 MZJ7955 NJF7955 NTB7955 OCX7955 OMT7955 OWP7955 PGL7955 PQH7955 QAD7955 QJZ7955 QTV7955 RDR7955 RNN7955 RXJ7955 SHF7955 SRB7955 TAX7955 TKT7955 TUP7955 UEL7955 UOH7955 UYD7955 VHZ7955 VRV7955 WBR7955 WLN7955 WVJ7955 B7957 IX7957 ST7957 ACP7957 AML7957 AWH7957 BGD7957 BPZ7957 BZV7957 CJR7957 CTN7957 DDJ7957 DNF7957 DXB7957 EGX7957 EQT7957 FAP7957 FKL7957 FUH7957 GED7957 GNZ7957 GXV7957 HHR7957 HRN7957 IBJ7957 ILF7957 IVB7957 JEX7957 JOT7957 JYP7957 KIL7957 KSH7957 LCD7957 LLZ7957 LVV7957 MFR7957 MPN7957 MZJ7957 NJF7957 NTB7957 OCX7957 OMT7957 OWP7957 PGL7957 PQH7957 QAD7957 QJZ7957 QTV7957 RDR7957 RNN7957 RXJ7957 SHF7957 SRB7957 TAX7957 TKT7957 TUP7957 UEL7957 UOH7957 UYD7957 VHZ7957 VRV7957 WBR7957 WLN7957 WVJ7957 B8122:B8127 IX8122:IX8127 ST8122:ST8127 ACP8122:ACP8127 AML8122:AML8127 AWH8122:AWH8127 BGD8122:BGD8127 BPZ8122:BPZ8127 BZV8122:BZV8127 CJR8122:CJR8127 CTN8122:CTN8127 DDJ8122:DDJ8127 DNF8122:DNF8127 DXB8122:DXB8127 EGX8122:EGX8127 EQT8122:EQT8127 FAP8122:FAP8127 FKL8122:FKL8127 FUH8122:FUH8127 GED8122:GED8127 GNZ8122:GNZ8127 GXV8122:GXV8127 HHR8122:HHR8127 HRN8122:HRN8127 IBJ8122:IBJ8127 ILF8122:ILF8127 IVB8122:IVB8127 JEX8122:JEX8127 JOT8122:JOT8127 JYP8122:JYP8127 KIL8122:KIL8127 KSH8122:KSH8127 LCD8122:LCD8127 LLZ8122:LLZ8127 LVV8122:LVV8127 MFR8122:MFR8127 MPN8122:MPN8127 MZJ8122:MZJ8127 NJF8122:NJF8127 NTB8122:NTB8127 OCX8122:OCX8127 OMT8122:OMT8127 OWP8122:OWP8127 PGL8122:PGL8127 PQH8122:PQH8127 QAD8122:QAD8127 QJZ8122:QJZ8127 QTV8122:QTV8127 RDR8122:RDR8127 RNN8122:RNN8127 RXJ8122:RXJ8127 SHF8122:SHF8127 SRB8122:SRB8127 TAX8122:TAX8127 TKT8122:TKT8127 TUP8122:TUP8127 UEL8122:UEL8127 UOH8122:UOH8127 UYD8122:UYD8127 VHZ8122:VHZ8127 VRV8122:VRV8127 WBR8122:WBR8127 WLN8122:WLN8127 WVJ8122:WVJ8127 IX8176:IX8186 ST8176:ST8186 ACP8176:ACP8186 AML8176:AML8186 AWH8176:AWH8186 BGD8176:BGD8186 BPZ8176:BPZ8186 BZV8176:BZV8186 CJR8176:CJR8186 CTN8176:CTN8186 DDJ8176:DDJ8186 DNF8176:DNF8186 DXB8176:DXB8186 EGX8176:EGX8186 EQT8176:EQT8186 FAP8176:FAP8186 FKL8176:FKL8186 FUH8176:FUH8186 GED8176:GED8186 GNZ8176:GNZ8186 GXV8176:GXV8186 HHR8176:HHR8186 HRN8176:HRN8186 IBJ8176:IBJ8186 ILF8176:ILF8186 IVB8176:IVB8186 JEX8176:JEX8186 JOT8176:JOT8186 JYP8176:JYP8186 KIL8176:KIL8186 KSH8176:KSH8186 LCD8176:LCD8186 LLZ8176:LLZ8186 LVV8176:LVV8186 MFR8176:MFR8186 MPN8176:MPN8186 MZJ8176:MZJ8186 NJF8176:NJF8186 NTB8176:NTB8186 OCX8176:OCX8186 OMT8176:OMT8186 OWP8176:OWP8186 PGL8176:PGL8186 PQH8176:PQH8186 QAD8176:QAD8186 QJZ8176:QJZ8186 QTV8176:QTV8186 RDR8176:RDR8186 RNN8176:RNN8186 RXJ8176:RXJ8186 SHF8176:SHF8186 SRB8176:SRB8186 TAX8176:TAX8186 TKT8176:TKT8186 TUP8176:TUP8186 UEL8176:UEL8186 UOH8176:UOH8186 UYD8176:UYD8186 VHZ8176:VHZ8186 VRV8176:VRV8186 WBR8176:WBR8186 WLN8176:WLN8186 IX8172:IX8174 WVJ8176:WVJ8186 ST8172:ST8174 IX8163:IX8168 ST8163:ST8168 ACP8163:ACP8168 AML8163:AML8168 AWH8163:AWH8168 BGD8163:BGD8168 BPZ8163:BPZ8168 BZV8163:BZV8168 CJR8163:CJR8168 CTN8163:CTN8168 DDJ8163:DDJ8168 DNF8163:DNF8168 DXB8163:DXB8168 EGX8163:EGX8168 EQT8163:EQT8168 FAP8163:FAP8168 FKL8163:FKL8168 FUH8163:FUH8168 GED8163:GED8168 GNZ8163:GNZ8168 GXV8163:GXV8168 HHR8163:HHR8168 HRN8163:HRN8168 IBJ8163:IBJ8168 ILF8163:ILF8168 IVB8163:IVB8168 JEX8163:JEX8168 JOT8163:JOT8168 JYP8163:JYP8168 KIL8163:KIL8168 KSH8163:KSH8168 LCD8163:LCD8168 LLZ8163:LLZ8168 LVV8163:LVV8168 MFR8163:MFR8168 MPN8163:MPN8168 MZJ8163:MZJ8168 NJF8163:NJF8168 NTB8163:NTB8168 OCX8163:OCX8168 OMT8163:OMT8168 OWP8163:OWP8168 PGL8163:PGL8168 PQH8163:PQH8168 QAD8163:QAD8168 QJZ8163:QJZ8168 QTV8163:QTV8168 RDR8163:RDR8168 RNN8163:RNN8168 RXJ8163:RXJ8168 SHF8163:SHF8168 SRB8163:SRB8168 TAX8163:TAX8168 TKT8163:TKT8168 TUP8163:TUP8168 UEL8163:UEL8168 UOH8163:UOH8168 UYD8163:UYD8168 VHZ8163:VHZ8168 VRV8163:VRV8168 WBR8163:WBR8168 WLN8163:WLN8168 WVJ8163:WVJ8168 B8167:B8168" xr:uid="{00000000-0002-0000-0300-000030000000}">
      <formula1>$I$3:$I$26</formula1>
    </dataValidation>
    <dataValidation type="list" errorStyle="warning" allowBlank="1" showInputMessage="1" showErrorMessage="1" errorTitle="Внимание" error="Организация отсутсвует в справочнике" sqref="C2799:C2808 C2833:C2835 C2851:C2853 C2879:C2890 C1031 C1033:C1034 C6019:C6042 IY6019:IY6042 SU6019:SU6042 ACQ6019:ACQ6042 AMM6019:AMM6042 AWI6019:AWI6042 BGE6019:BGE6042 BQA6019:BQA6042 BZW6019:BZW6042 CJS6019:CJS6042 CTO6019:CTO6042 DDK6019:DDK6042 DNG6019:DNG6042 DXC6019:DXC6042 EGY6019:EGY6042 EQU6019:EQU6042 FAQ6019:FAQ6042 FKM6019:FKM6042 FUI6019:FUI6042 GEE6019:GEE6042 GOA6019:GOA6042 GXW6019:GXW6042 HHS6019:HHS6042 HRO6019:HRO6042 IBK6019:IBK6042 ILG6019:ILG6042 IVC6019:IVC6042 JEY6019:JEY6042 JOU6019:JOU6042 JYQ6019:JYQ6042 KIM6019:KIM6042 KSI6019:KSI6042 LCE6019:LCE6042 LMA6019:LMA6042 LVW6019:LVW6042 MFS6019:MFS6042 MPO6019:MPO6042 MZK6019:MZK6042 NJG6019:NJG6042 NTC6019:NTC6042 OCY6019:OCY6042 OMU6019:OMU6042 OWQ6019:OWQ6042 PGM6019:PGM6042 PQI6019:PQI6042 QAE6019:QAE6042 QKA6019:QKA6042 QTW6019:QTW6042 RDS6019:RDS6042 RNO6019:RNO6042 RXK6019:RXK6042 SHG6019:SHG6042 SRC6019:SRC6042 TAY6019:TAY6042 TKU6019:TKU6042 TUQ6019:TUQ6042 UEM6019:UEM6042 UOI6019:UOI6042 UYE6019:UYE6042 VIA6019:VIA6042 VRW6019:VRW6042 WBS6019:WBS6042 WLO6019:WLO6042 WVK6019:WVK6042 C7168:C7170 IY7168:IY7170 SU7168:SU7170 ACQ7168:ACQ7170 AMM7168:AMM7170 AWI7168:AWI7170 BGE7168:BGE7170 BQA7168:BQA7170 BZW7168:BZW7170 CJS7168:CJS7170 CTO7168:CTO7170 DDK7168:DDK7170 DNG7168:DNG7170 DXC7168:DXC7170 EGY7168:EGY7170 EQU7168:EQU7170 FAQ7168:FAQ7170 FKM7168:FKM7170 FUI7168:FUI7170 GEE7168:GEE7170 GOA7168:GOA7170 GXW7168:GXW7170 HHS7168:HHS7170 HRO7168:HRO7170 IBK7168:IBK7170 ILG7168:ILG7170 IVC7168:IVC7170 JEY7168:JEY7170 JOU7168:JOU7170 JYQ7168:JYQ7170 KIM7168:KIM7170 KSI7168:KSI7170 LCE7168:LCE7170 LMA7168:LMA7170 LVW7168:LVW7170 MFS7168:MFS7170 MPO7168:MPO7170 MZK7168:MZK7170 NJG7168:NJG7170 NTC7168:NTC7170 OCY7168:OCY7170 OMU7168:OMU7170 OWQ7168:OWQ7170 PGM7168:PGM7170 PQI7168:PQI7170 QAE7168:QAE7170 QKA7168:QKA7170 QTW7168:QTW7170 RDS7168:RDS7170 RNO7168:RNO7170 RXK7168:RXK7170 SHG7168:SHG7170 SRC7168:SRC7170 TAY7168:TAY7170 TKU7168:TKU7170 TUQ7168:TUQ7170 UEM7168:UEM7170 UOI7168:UOI7170 UYE7168:UYE7170 VIA7168:VIA7170 VRW7168:VRW7170 WBS7168:WBS7170 WLO7168:WLO7170 WVK7168:WVK7170 C7175:C7179 IY7175:IY7179 SU7175:SU7179 ACQ7175:ACQ7179 AMM7175:AMM7179 AWI7175:AWI7179 BGE7175:BGE7179 BQA7175:BQA7179 BZW7175:BZW7179 CJS7175:CJS7179 CTO7175:CTO7179 DDK7175:DDK7179 DNG7175:DNG7179 DXC7175:DXC7179 EGY7175:EGY7179 EQU7175:EQU7179 FAQ7175:FAQ7179 FKM7175:FKM7179 FUI7175:FUI7179 GEE7175:GEE7179 GOA7175:GOA7179 GXW7175:GXW7179 HHS7175:HHS7179 HRO7175:HRO7179 IBK7175:IBK7179 ILG7175:ILG7179 IVC7175:IVC7179 JEY7175:JEY7179 JOU7175:JOU7179 JYQ7175:JYQ7179 KIM7175:KIM7179 KSI7175:KSI7179 LCE7175:LCE7179 LMA7175:LMA7179 LVW7175:LVW7179 MFS7175:MFS7179 MPO7175:MPO7179 MZK7175:MZK7179 NJG7175:NJG7179 NTC7175:NTC7179 OCY7175:OCY7179 OMU7175:OMU7179 OWQ7175:OWQ7179 PGM7175:PGM7179 PQI7175:PQI7179 QAE7175:QAE7179 QKA7175:QKA7179 QTW7175:QTW7179 RDS7175:RDS7179 RNO7175:RNO7179 RXK7175:RXK7179 SHG7175:SHG7179 SRC7175:SRC7179 TAY7175:TAY7179 TKU7175:TKU7179 TUQ7175:TUQ7179 UEM7175:UEM7179 UOI7175:UOI7179 UYE7175:UYE7179 VIA7175:VIA7179 VRW7175:VRW7179 WBS7175:WBS7179 WLO7175:WLO7179 WVK7175:WVK7179 C7234:C7235 IY7234:IY7235 SU7234:SU7235 ACQ7234:ACQ7235 AMM7234:AMM7235 AWI7234:AWI7235 BGE7234:BGE7235 BQA7234:BQA7235 BZW7234:BZW7235 CJS7234:CJS7235 CTO7234:CTO7235 DDK7234:DDK7235 DNG7234:DNG7235 DXC7234:DXC7235 EGY7234:EGY7235 EQU7234:EQU7235 FAQ7234:FAQ7235 FKM7234:FKM7235 FUI7234:FUI7235 GEE7234:GEE7235 GOA7234:GOA7235 GXW7234:GXW7235 HHS7234:HHS7235 HRO7234:HRO7235 IBK7234:IBK7235 ILG7234:ILG7235 IVC7234:IVC7235 JEY7234:JEY7235 JOU7234:JOU7235 JYQ7234:JYQ7235 KIM7234:KIM7235 KSI7234:KSI7235 LCE7234:LCE7235 LMA7234:LMA7235 LVW7234:LVW7235 MFS7234:MFS7235 MPO7234:MPO7235 MZK7234:MZK7235 NJG7234:NJG7235 NTC7234:NTC7235 OCY7234:OCY7235 OMU7234:OMU7235 OWQ7234:OWQ7235 PGM7234:PGM7235 PQI7234:PQI7235 QAE7234:QAE7235 QKA7234:QKA7235 QTW7234:QTW7235 RDS7234:RDS7235 RNO7234:RNO7235 RXK7234:RXK7235 SHG7234:SHG7235 SRC7234:SRC7235 TAY7234:TAY7235 TKU7234:TKU7235 TUQ7234:TUQ7235 UEM7234:UEM7235 UOI7234:UOI7235 UYE7234:UYE7235 VIA7234:VIA7235 VRW7234:VRW7235 WBS7234:WBS7235 WLO7234:WLO7235 WVK7234:WVK7235 C7298 IY7298 SU7298 ACQ7298 AMM7298 AWI7298 BGE7298 BQA7298 BZW7298 CJS7298 CTO7298 DDK7298 DNG7298 DXC7298 EGY7298 EQU7298 FAQ7298 FKM7298 FUI7298 GEE7298 GOA7298 GXW7298 HHS7298 HRO7298 IBK7298 ILG7298 IVC7298 JEY7298 JOU7298 JYQ7298 KIM7298 KSI7298 LCE7298 LMA7298 LVW7298 MFS7298 MPO7298 MZK7298 NJG7298 NTC7298 OCY7298 OMU7298 OWQ7298 PGM7298 PQI7298 QAE7298 QKA7298 QTW7298 RDS7298 RNO7298 RXK7298 SHG7298 SRC7298 TAY7298 TKU7298 TUQ7298 UEM7298 UOI7298 UYE7298 VIA7298 VRW7298 WBS7298 WLO7298 WVK7298 C7316:C7317 IY7316:IY7317 SU7316:SU7317 ACQ7316:ACQ7317 AMM7316:AMM7317 AWI7316:AWI7317 BGE7316:BGE7317 BQA7316:BQA7317 BZW7316:BZW7317 CJS7316:CJS7317 CTO7316:CTO7317 DDK7316:DDK7317 DNG7316:DNG7317 DXC7316:DXC7317 EGY7316:EGY7317 EQU7316:EQU7317 FAQ7316:FAQ7317 FKM7316:FKM7317 FUI7316:FUI7317 GEE7316:GEE7317 GOA7316:GOA7317 GXW7316:GXW7317 HHS7316:HHS7317 HRO7316:HRO7317 IBK7316:IBK7317 ILG7316:ILG7317 IVC7316:IVC7317 JEY7316:JEY7317 JOU7316:JOU7317 JYQ7316:JYQ7317 KIM7316:KIM7317 KSI7316:KSI7317 LCE7316:LCE7317 LMA7316:LMA7317 LVW7316:LVW7317 MFS7316:MFS7317 MPO7316:MPO7317 MZK7316:MZK7317 NJG7316:NJG7317 NTC7316:NTC7317 OCY7316:OCY7317 OMU7316:OMU7317 OWQ7316:OWQ7317 PGM7316:PGM7317 PQI7316:PQI7317 QAE7316:QAE7317 QKA7316:QKA7317 QTW7316:QTW7317 RDS7316:RDS7317 RNO7316:RNO7317 RXK7316:RXK7317 SHG7316:SHG7317 SRC7316:SRC7317 TAY7316:TAY7317 TKU7316:TKU7317 TUQ7316:TUQ7317 UEM7316:UEM7317 UOI7316:UOI7317 UYE7316:UYE7317 VIA7316:VIA7317 VRW7316:VRW7317 WBS7316:WBS7317 WLO7316:WLO7317 WVK7316:WVK7317 C7363:C7364 IY7363:IY7364 SU7363:SU7364 ACQ7363:ACQ7364 AMM7363:AMM7364 AWI7363:AWI7364 BGE7363:BGE7364 BQA7363:BQA7364 BZW7363:BZW7364 CJS7363:CJS7364 CTO7363:CTO7364 DDK7363:DDK7364 DNG7363:DNG7364 DXC7363:DXC7364 EGY7363:EGY7364 EQU7363:EQU7364 FAQ7363:FAQ7364 FKM7363:FKM7364 FUI7363:FUI7364 GEE7363:GEE7364 GOA7363:GOA7364 GXW7363:GXW7364 HHS7363:HHS7364 HRO7363:HRO7364 IBK7363:IBK7364 ILG7363:ILG7364 IVC7363:IVC7364 JEY7363:JEY7364 JOU7363:JOU7364 JYQ7363:JYQ7364 KIM7363:KIM7364 KSI7363:KSI7364 LCE7363:LCE7364 LMA7363:LMA7364 LVW7363:LVW7364 MFS7363:MFS7364 MPO7363:MPO7364 MZK7363:MZK7364 NJG7363:NJG7364 NTC7363:NTC7364 OCY7363:OCY7364 OMU7363:OMU7364 OWQ7363:OWQ7364 PGM7363:PGM7364 PQI7363:PQI7364 QAE7363:QAE7364 QKA7363:QKA7364 QTW7363:QTW7364 RDS7363:RDS7364 RNO7363:RNO7364 RXK7363:RXK7364 SHG7363:SHG7364 SRC7363:SRC7364 TAY7363:TAY7364 TKU7363:TKU7364 TUQ7363:TUQ7364 UEM7363:UEM7364 UOI7363:UOI7364 UYE7363:UYE7364 VIA7363:VIA7364 VRW7363:VRW7364 WBS7363:WBS7364 WLO7363:WLO7364 WVK7363:WVK7364 C7431:C7436 IY7431:IY7436 SU7431:SU7436 ACQ7431:ACQ7436 AMM7431:AMM7436 AWI7431:AWI7436 BGE7431:BGE7436 BQA7431:BQA7436 BZW7431:BZW7436 CJS7431:CJS7436 CTO7431:CTO7436 DDK7431:DDK7436 DNG7431:DNG7436 DXC7431:DXC7436 EGY7431:EGY7436 EQU7431:EQU7436 FAQ7431:FAQ7436 FKM7431:FKM7436 FUI7431:FUI7436 GEE7431:GEE7436 GOA7431:GOA7436 GXW7431:GXW7436 HHS7431:HHS7436 HRO7431:HRO7436 IBK7431:IBK7436 ILG7431:ILG7436 IVC7431:IVC7436 JEY7431:JEY7436 JOU7431:JOU7436 JYQ7431:JYQ7436 KIM7431:KIM7436 KSI7431:KSI7436 LCE7431:LCE7436 LMA7431:LMA7436 LVW7431:LVW7436 MFS7431:MFS7436 MPO7431:MPO7436 MZK7431:MZK7436 NJG7431:NJG7436 NTC7431:NTC7436 OCY7431:OCY7436 OMU7431:OMU7436 OWQ7431:OWQ7436 PGM7431:PGM7436 PQI7431:PQI7436 QAE7431:QAE7436 QKA7431:QKA7436 QTW7431:QTW7436 RDS7431:RDS7436 RNO7431:RNO7436 RXK7431:RXK7436 SHG7431:SHG7436 SRC7431:SRC7436 TAY7431:TAY7436 TKU7431:TKU7436 TUQ7431:TUQ7436 UEM7431:UEM7436 UOI7431:UOI7436 UYE7431:UYE7436 VIA7431:VIA7436 VRW7431:VRW7436 WBS7431:WBS7436 WLO7431:WLO7436 WVK7431:WVK7436 C7465:C7466 IY7465:IY7466 SU7465:SU7466 ACQ7465:ACQ7466 AMM7465:AMM7466 AWI7465:AWI7466 BGE7465:BGE7466 BQA7465:BQA7466 BZW7465:BZW7466 CJS7465:CJS7466 CTO7465:CTO7466 DDK7465:DDK7466 DNG7465:DNG7466 DXC7465:DXC7466 EGY7465:EGY7466 EQU7465:EQU7466 FAQ7465:FAQ7466 FKM7465:FKM7466 FUI7465:FUI7466 GEE7465:GEE7466 GOA7465:GOA7466 GXW7465:GXW7466 HHS7465:HHS7466 HRO7465:HRO7466 IBK7465:IBK7466 ILG7465:ILG7466 IVC7465:IVC7466 JEY7465:JEY7466 JOU7465:JOU7466 JYQ7465:JYQ7466 KIM7465:KIM7466 KSI7465:KSI7466 LCE7465:LCE7466 LMA7465:LMA7466 LVW7465:LVW7466 MFS7465:MFS7466 MPO7465:MPO7466 MZK7465:MZK7466 NJG7465:NJG7466 NTC7465:NTC7466 OCY7465:OCY7466 OMU7465:OMU7466 OWQ7465:OWQ7466 PGM7465:PGM7466 PQI7465:PQI7466 QAE7465:QAE7466 QKA7465:QKA7466 QTW7465:QTW7466 RDS7465:RDS7466 RNO7465:RNO7466 RXK7465:RXK7466 SHG7465:SHG7466 SRC7465:SRC7466 TAY7465:TAY7466 TKU7465:TKU7466 TUQ7465:TUQ7466 UEM7465:UEM7466 UOI7465:UOI7466 UYE7465:UYE7466 VIA7465:VIA7466 VRW7465:VRW7466 WBS7465:WBS7466 WLO7465:WLO7466 WVK7465:WVK7466" xr:uid="{00000000-0002-0000-0300-000031000000}">
      <formula1>$J$3:$J$7</formula1>
    </dataValidation>
    <dataValidation type="list" allowBlank="1" showInputMessage="1" showErrorMessage="1" errorTitle="Внимание" error="Введено недопустимое значение" sqref="L5866 L4534 L3651:L3655 L3657 L3659:L3666 L3943:L3958 L3960 L1048 L1055 L4407 L4532" xr:uid="{00000000-0002-0000-0300-000032000000}">
      <formula1>$M$3:$M$7</formula1>
    </dataValidation>
    <dataValidation type="list" allowBlank="1" showInputMessage="1" showErrorMessage="1" sqref="M2799:M2808 M2833:M2835 M2879:M2884 M2886:M2888" xr:uid="{00000000-0002-0000-0300-000033000000}">
      <formula1>$T$2:$T$146</formula1>
    </dataValidation>
    <dataValidation type="list" allowBlank="1" showInputMessage="1" showErrorMessage="1" errorTitle="Внимание" error="Введено недопустимое значение" sqref="AG2801:AG2808" xr:uid="{00000000-0002-0000-0300-000034000000}">
      <formula1>$AN$3:$AN$12</formula1>
    </dataValidation>
    <dataValidation type="list" allowBlank="1" showInputMessage="1" showErrorMessage="1" errorTitle="Внимание" error="Введено недопустимое значение" sqref="AF2801:AF2808" xr:uid="{00000000-0002-0000-0300-000035000000}">
      <formula1>$AM$3:$AM$12</formula1>
    </dataValidation>
    <dataValidation type="list" allowBlank="1" showInputMessage="1" showErrorMessage="1" errorTitle="Внимание" error="Введено недопустимое значение" sqref="V2804:V2808 V2801 U1090 U586 U1162 U1266 U1406 U552 U1534 U1571 U306:U307 U1985 U2173 U2222 U2252 U379 U436 U442 U2637 U2651 U2718:U2719 U2774 U2810 U2826:U2828 U2884:U2885 U301 U911 U3052 U502 U3111 U3157 U3181 U3188 U3320:U3321 U3339 U3390 U3450 U459 U1003 U917 U68 U773" xr:uid="{00000000-0002-0000-0300-000036000000}">
      <formula1>$AC$3:$AC$24</formula1>
    </dataValidation>
    <dataValidation type="list" allowBlank="1" showInputMessage="1" showErrorMessage="1" errorTitle="Внимание" error="Введено недопустимое значение" sqref="AE2801:AE2808" xr:uid="{00000000-0002-0000-0300-000037000000}">
      <formula1>$AL$3:$AL$160</formula1>
    </dataValidation>
    <dataValidation type="list" errorStyle="warning" allowBlank="1" showInputMessage="1" showErrorMessage="1" errorTitle="Внимание" error="Введенное значение отсутсвует в справочнике" sqref="N2885" xr:uid="{00000000-0002-0000-0300-000038000000}">
      <formula1>$U$3:$U$8</formula1>
    </dataValidation>
    <dataValidation type="list" allowBlank="1" showInputMessage="1" showErrorMessage="1" errorTitle="Внимание" error="Введено недопустимое значение" sqref="U3423:U3426 U3657:U3661 U3665 U3652:U3655 U830:U831" xr:uid="{00000000-0002-0000-0300-000039000000}">
      <formula1>$V$3:$V$23</formula1>
    </dataValidation>
    <dataValidation type="list" allowBlank="1" showInputMessage="1" showErrorMessage="1" errorTitle="Внимание" error="Введено недопустимое значение" sqref="O3423:O3426 O3943:O3960 O3651:O3655 O3657 O3659:O3666 O4850 O5866 O4407 O4440 O4532" xr:uid="{00000000-0002-0000-0300-00003A000000}">
      <formula1>$P$3:$P$12</formula1>
    </dataValidation>
    <dataValidation type="list" errorStyle="warning" allowBlank="1" showInputMessage="1" showErrorMessage="1" errorTitle="Внимание" error="Введенное значение отсутсвует в справочнике" sqref="N3423:N3426 N3943:N3960 N3651:N3655 N3657 N3659:N3666 N4850 N5866 N4407 N4440 N4532" xr:uid="{00000000-0002-0000-0300-00003B000000}">
      <formula1>$O$3:$O$8</formula1>
    </dataValidation>
    <dataValidation type="list" errorStyle="warning" allowBlank="1" showInputMessage="1" showErrorMessage="1" errorTitle="Внимание" error="Общество отсутствует в справочнике" sqref="B3423:B3426 B3943:B3960 B3651:B3666 B4440" xr:uid="{00000000-0002-0000-0300-00003C000000}">
      <formula1>$C$3:$C$25</formula1>
    </dataValidation>
    <dataValidation type="list" errorStyle="warning" allowBlank="1" showInputMessage="1" showErrorMessage="1" errorTitle="Внимание" error="Общество отсутствует в справочнике" sqref="B3636:B3642 IX3636:IX3642 ST3636:ST3642 ACP3636:ACP3642 AML3636:AML3642 AWH3636:AWH3642 BGD3636:BGD3642 BPZ3636:BPZ3642 BZV3636:BZV3642 CJR3636:CJR3642 CTN3636:CTN3642 DDJ3636:DDJ3642 DNF3636:DNF3642 DXB3636:DXB3642 EGX3636:EGX3642 EQT3636:EQT3642 FAP3636:FAP3642 FKL3636:FKL3642 FUH3636:FUH3642 GED3636:GED3642 GNZ3636:GNZ3642 GXV3636:GXV3642 HHR3636:HHR3642 HRN3636:HRN3642 IBJ3636:IBJ3642 ILF3636:ILF3642 IVB3636:IVB3642 JEX3636:JEX3642 JOT3636:JOT3642 JYP3636:JYP3642 KIL3636:KIL3642 KSH3636:KSH3642 LCD3636:LCD3642 LLZ3636:LLZ3642 LVV3636:LVV3642 MFR3636:MFR3642 MPN3636:MPN3642 MZJ3636:MZJ3642 NJF3636:NJF3642 NTB3636:NTB3642 OCX3636:OCX3642 OMT3636:OMT3642 OWP3636:OWP3642 PGL3636:PGL3642 PQH3636:PQH3642 QAD3636:QAD3642 QJZ3636:QJZ3642 QTV3636:QTV3642 RDR3636:RDR3642 RNN3636:RNN3642 RXJ3636:RXJ3642 SHF3636:SHF3642 SRB3636:SRB3642 TAX3636:TAX3642 TKT3636:TKT3642 TUP3636:TUP3642 UEL3636:UEL3642 UOH3636:UOH3642 UYD3636:UYD3642 VHZ3636:VHZ3642 VRV3636:VRV3642 WBR3636:WBR3642 WLN3636:WLN3642 WVJ3636:WVJ3642 B6845 B6891:B6892 B6868:B6870 B6873 B6954 B6902:B6916 B6926:B6941 B6860 B7838 IX7838 ST7838 ACP7838 AML7838 AWH7838 BGD7838 BPZ7838 BZV7838 CJR7838 CTN7838 DDJ7838 DNF7838 DXB7838 EGX7838 EQT7838 FAP7838 FKL7838 FUH7838 GED7838 GNZ7838 GXV7838 HHR7838 HRN7838 IBJ7838 ILF7838 IVB7838 JEX7838 JOT7838 JYP7838 KIL7838 KSH7838 LCD7838 LLZ7838 LVV7838 MFR7838 MPN7838 MZJ7838 NJF7838 NTB7838 OCX7838 OMT7838 OWP7838 PGL7838 PQH7838 QAD7838 QJZ7838 QTV7838 RDR7838 RNN7838 RXJ7838 SHF7838 SRB7838 TAX7838 TKT7838 TUP7838 UEL7838 UOH7838 UYD7838 VHZ7838 VRV7838 WBR7838 WLN7838 WVJ7838 B7339 IX7339 ST7339 ACP7339 AML7339 AWH7339 BGD7339 BPZ7339 BZV7339 CJR7339 CTN7339 DDJ7339 DNF7339 DXB7339 EGX7339 EQT7339 FAP7339 FKL7339 FUH7339 GED7339 GNZ7339 GXV7339 HHR7339 HRN7339 IBJ7339 ILF7339 IVB7339 JEX7339 JOT7339 JYP7339 KIL7339 KSH7339 LCD7339 LLZ7339 LVV7339 MFR7339 MPN7339 MZJ7339 NJF7339 NTB7339 OCX7339 OMT7339 OWP7339 PGL7339 PQH7339 QAD7339 QJZ7339 QTV7339 RDR7339 RNN7339 RXJ7339 SHF7339 SRB7339 TAX7339 TKT7339 TUP7339 UEL7339 UOH7339 UYD7339 VHZ7339 VRV7339 WBR7339 WLN7339 WVJ7339 B7456 IX7456 ST7456 ACP7456 AML7456 AWH7456 BGD7456 BPZ7456 BZV7456 CJR7456 CTN7456 DDJ7456 DNF7456 DXB7456 EGX7456 EQT7456 FAP7456 FKL7456 FUH7456 GED7456 GNZ7456 GXV7456 HHR7456 HRN7456 IBJ7456 ILF7456 IVB7456 JEX7456 JOT7456 JYP7456 KIL7456 KSH7456 LCD7456 LLZ7456 LVV7456 MFR7456 MPN7456 MZJ7456 NJF7456 NTB7456 OCX7456 OMT7456 OWP7456 PGL7456 PQH7456 QAD7456 QJZ7456 QTV7456 RDR7456 RNN7456 RXJ7456 SHF7456 SRB7456 TAX7456 TKT7456 TUP7456 UEL7456 UOH7456 UYD7456 VHZ7456 VRV7456 WBR7456 WLN7456 WVJ7456 B7950 IX7950 ST7950 ACP7950 AML7950 AWH7950 BGD7950 BPZ7950 BZV7950 CJR7950 CTN7950 DDJ7950 DNF7950 DXB7950 EGX7950 EQT7950 FAP7950 FKL7950 FUH7950 GED7950 GNZ7950 GXV7950 HHR7950 HRN7950 IBJ7950 ILF7950 IVB7950 JEX7950 JOT7950 JYP7950 KIL7950 KSH7950 LCD7950 LLZ7950 LVV7950 MFR7950 MPN7950 MZJ7950 NJF7950 NTB7950 OCX7950 OMT7950 OWP7950 PGL7950 PQH7950 QAD7950 QJZ7950 QTV7950 RDR7950 RNN7950 RXJ7950 SHF7950 SRB7950 TAX7950 TKT7950 TUP7950 UEL7950 UOH7950 UYD7950 VHZ7950 VRV7950 WBR7950 WLN7950 WVJ7950 IR603:IR605 SN603:SN605 ACJ603:ACJ605 AMF603:AMF605 AWB603:AWB605 BFX603:BFX605 BPT603:BPT605 BZP603:BZP605 CJL603:CJL605 CTH603:CTH605 DDD603:DDD605 DMZ603:DMZ605 DWV603:DWV605 EGR603:EGR605 EQN603:EQN605 FAJ603:FAJ605 FKF603:FKF605 FUB603:FUB605 GDX603:GDX605 GNT603:GNT605 GXP603:GXP605 HHL603:HHL605 HRH603:HRH605 IBD603:IBD605 IKZ603:IKZ605 IUV603:IUV605 JER603:JER605 JON603:JON605 JYJ603:JYJ605 KIF603:KIF605 KSB603:KSB605 LBX603:LBX605 LLT603:LLT605 LVP603:LVP605 MFL603:MFL605 MPH603:MPH605 MZD603:MZD605 NIZ603:NIZ605 NSV603:NSV605 OCR603:OCR605 OMN603:OMN605 OWJ603:OWJ605 PGF603:PGF605 PQB603:PQB605 PZX603:PZX605 QJT603:QJT605 QTP603:QTP605 RDL603:RDL605 RNH603:RNH605 RXD603:RXD605 SGZ603:SGZ605 SQV603:SQV605 TAR603:TAR605 TKN603:TKN605 TUJ603:TUJ605 UEF603:UEF605 UOB603:UOB605 UXX603:UXX605 VHT603:VHT605 VRP603:VRP605 WBL603:WBL605 WLH603:WLH605 WVD603:WVD605 B603:B605 B631:B640 WLH561:WLH566 WBL561:WBL566 VRP561:VRP566 VHT561:VHT566 UXX561:UXX566 UOB561:UOB566 UEF561:UEF566 TUJ561:TUJ566 TKN561:TKN566 TAR561:TAR566 SQV561:SQV566 SGZ561:SGZ566 RXD561:RXD566 RNH561:RNH566 RDL561:RDL566 QTP561:QTP566 QJT561:QJT566 PZX561:PZX566 PQB561:PQB566 PGF561:PGF566 OWJ561:OWJ566 OMN561:OMN566 OCR561:OCR566 NSV561:NSV566 NIZ561:NIZ566 MZD561:MZD566 MPH561:MPH566 MFL561:MFL566 LVP561:LVP566 LLT561:LLT566 LBX561:LBX566 KSB561:KSB566 KIF561:KIF566 JYJ561:JYJ566 JON561:JON566 JER561:JER566 IUV561:IUV566 IKZ561:IKZ566 IBD561:IBD566 HRH561:HRH566 HHL561:HHL566 GXP561:GXP566 GNT561:GNT566 GDX561:GDX566 FUB561:FUB566 FKF561:FKF566 FAJ561:FAJ566 EQN561:EQN566 EGR561:EGR566 DWV561:DWV566 DMZ561:DMZ566 DDD561:DDD566 CTH561:CTH566 CJL561:CJL566 BZP561:BZP566 BPT561:BPT566 BFX561:BFX566 AWB561:AWB566 AMF561:AMF566 ACJ561:ACJ566 SN561:SN566 IR561:IR566 B561:B566 WVD561:WVD566 WVJ631:WVJ640 WLN631:WLN640 WBR631:WBR640 VRV631:VRV640 VHZ631:VHZ640 UYD631:UYD640 UOH631:UOH640 UEL631:UEL640 TUP631:TUP640 TKT631:TKT640 TAX631:TAX640 SRB631:SRB640 SHF631:SHF640 RXJ631:RXJ640 RNN631:RNN640 RDR631:RDR640 QTV631:QTV640 QJZ631:QJZ640 QAD631:QAD640 PQH631:PQH640 PGL631:PGL640 OWP631:OWP640 OMT631:OMT640 OCX631:OCX640 NTB631:NTB640 NJF631:NJF640 MZJ631:MZJ640 MPN631:MPN640 MFR631:MFR640 LVV631:LVV640 LLZ631:LLZ640 LCD631:LCD640 KSH631:KSH640 KIL631:KIL640 JYP631:JYP640 JOT631:JOT640 JEX631:JEX640 IVB631:IVB640 ILF631:ILF640 IBJ631:IBJ640 HRN631:HRN640 HHR631:HHR640 GXV631:GXV640 GNZ631:GNZ640 GED631:GED640 FUH631:FUH640 FKL631:FKL640 FAP631:FAP640 EQT631:EQT640 EGX631:EGX640 DXB631:DXB640 DNF631:DNF640 DDJ631:DDJ640 CTN631:CTN640 CJR631:CJR640 BZV631:BZV640 BPZ631:BPZ640 BGD631:BGD640 AWH631:AWH640 AML631:AML640 ACP631:ACP640 ST631:ST640 IX631:IX640 WVJ710:WVJ711 B710:B711 WVJ794:WVJ796 WLN794:WLN796 WBR794:WBR796 VRV794:VRV796 VHZ794:VHZ796 UYD794:UYD796 UOH794:UOH796 UEL794:UEL796 TUP794:TUP796 TKT794:TKT796 TAX794:TAX796 SRB794:SRB796 SHF794:SHF796 RXJ794:RXJ796 RNN794:RNN796 RDR794:RDR796 QTV794:QTV796 QJZ794:QJZ796 QAD794:QAD796 PQH794:PQH796 PGL794:PGL796 OWP794:OWP796 OMT794:OMT796 OCX794:OCX796 NTB794:NTB796 NJF794:NJF796 MZJ794:MZJ796 MPN794:MPN796 MFR794:MFR796 LVV794:LVV796 LLZ794:LLZ796 LCD794:LCD796 KSH794:KSH796 KIL794:KIL796 JYP794:JYP796 JOT794:JOT796 JEX794:JEX796 IVB794:IVB796 ILF794:ILF796 IBJ794:IBJ796 HRN794:HRN796 HHR794:HHR796 GXV794:GXV796 GNZ794:GNZ796 GED794:GED796 FUH794:FUH796 FKL794:FKL796 FAP794:FAP796 EQT794:EQT796 EGX794:EGX796 DXB794:DXB796 DNF794:DNF796 DDJ794:DDJ796 CTN794:CTN796 CJR794:CJR796 BZV794:BZV796 BPZ794:BPZ796 BGD794:BGD796 AWH794:AWH796 AML794:AML796 ACP794:ACP796 ST794:ST796 IX794:IX796 B794:B796 IX710:IX711 ST710:ST711 ACP710:ACP711 AML710:AML711 AWH710:AWH711 BGD710:BGD711 BPZ710:BPZ711 BZV710:BZV711 CJR710:CJR711 CTN710:CTN711 DDJ710:DDJ711 DNF710:DNF711 DXB710:DXB711 EGX710:EGX711 EQT710:EQT711 FAP710:FAP711 FKL710:FKL711 FUH710:FUH711 GED710:GED711 GNZ710:GNZ711 GXV710:GXV711 HHR710:HHR711 HRN710:HRN711 IBJ710:IBJ711 ILF710:ILF711 IVB710:IVB711 JEX710:JEX711 JOT710:JOT711 JYP710:JYP711 KIL710:KIL711 KSH710:KSH711 LCD710:LCD711 LLZ710:LLZ711 LVV710:LVV711 MFR710:MFR711 MPN710:MPN711 MZJ710:MZJ711 NJF710:NJF711 NTB710:NTB711 OCX710:OCX711 OMT710:OMT711 OWP710:OWP711 PGL710:PGL711 PQH710:PQH711 QAD710:QAD711 QJZ710:QJZ711 QTV710:QTV711 RDR710:RDR711 RNN710:RNN711 RXJ710:RXJ711 SHF710:SHF711 SRB710:SRB711 TAX710:TAX711 TKT710:TKT711 TUP710:TUP711 UEL710:UEL711 UOH710:UOH711 UYD710:UYD711 VHZ710:VHZ711 VRV710:VRV711 WBR710:WBR711 WLN710:WLN711 B3778:B3782 IX3778:IX3782 ST3778:ST3782 ACP3778:ACP3782 AML3778:AML3782 AWH3778:AWH3782 BGD3778:BGD3782 BPZ3778:BPZ3782 BZV3778:BZV3782 CJR3778:CJR3782 CTN3778:CTN3782 DDJ3778:DDJ3782 DNF3778:DNF3782 DXB3778:DXB3782 EGX3778:EGX3782 EQT3778:EQT3782 FAP3778:FAP3782 FKL3778:FKL3782 FUH3778:FUH3782 GED3778:GED3782 GNZ3778:GNZ3782 GXV3778:GXV3782 HHR3778:HHR3782 HRN3778:HRN3782 IBJ3778:IBJ3782 ILF3778:ILF3782 IVB3778:IVB3782 JEX3778:JEX3782 JOT3778:JOT3782 JYP3778:JYP3782 KIL3778:KIL3782 KSH3778:KSH3782 LCD3778:LCD3782 LLZ3778:LLZ3782 LVV3778:LVV3782 MFR3778:MFR3782 MPN3778:MPN3782 MZJ3778:MZJ3782 NJF3778:NJF3782 NTB3778:NTB3782 OCX3778:OCX3782 OMT3778:OMT3782 OWP3778:OWP3782 PGL3778:PGL3782 PQH3778:PQH3782 QAD3778:QAD3782 QJZ3778:QJZ3782 QTV3778:QTV3782 RDR3778:RDR3782 RNN3778:RNN3782 RXJ3778:RXJ3782 SHF3778:SHF3782 SRB3778:SRB3782 TAX3778:TAX3782 TKT3778:TKT3782 TUP3778:TUP3782 UEL3778:UEL3782 UOH3778:UOH3782 UYD3778:UYD3782 VHZ3778:VHZ3782 VRV3778:VRV3782 WBR3778:WBR3782 WLN3778:WLN3782 WVJ3778:WVJ3782 B3772 IX3772 ST3772 ACP3772 AML3772 AWH3772 BGD3772 BPZ3772 BZV3772 CJR3772 CTN3772 DDJ3772 DNF3772 DXB3772 EGX3772 EQT3772 FAP3772 FKL3772 FUH3772 GED3772 GNZ3772 GXV3772 HHR3772 HRN3772 IBJ3772 ILF3772 IVB3772 JEX3772 JOT3772 JYP3772 KIL3772 KSH3772 LCD3772 LLZ3772 LVV3772 MFR3772 MPN3772 MZJ3772 NJF3772 NTB3772 OCX3772 OMT3772 OWP3772 PGL3772 PQH3772 QAD3772 QJZ3772 QTV3772 RDR3772 RNN3772 RXJ3772 SHF3772 SRB3772 TAX3772 TKT3772 TUP3772 UEL3772 UOH3772 UYD3772 VHZ3772 VRV3772 WBR3772 WLN3772 WVJ3772 B3878 IX3878 ST3878 ACP3878 AML3878 AWH3878 BGD3878 BPZ3878 BZV3878 CJR3878 CTN3878 DDJ3878 DNF3878 DXB3878 EGX3878 EQT3878 FAP3878 FKL3878 FUH3878 GED3878 GNZ3878 GXV3878 HHR3878 HRN3878 IBJ3878 ILF3878 IVB3878 JEX3878 JOT3878 JYP3878 KIL3878 KSH3878 LCD3878 LLZ3878 LVV3878 MFR3878 MPN3878 MZJ3878 NJF3878 NTB3878 OCX3878 OMT3878 OWP3878 PGL3878 PQH3878 QAD3878 QJZ3878 QTV3878 RDR3878 RNN3878 RXJ3878 SHF3878 SRB3878 TAX3878 TKT3878 TUP3878 UEL3878 UOH3878 UYD3878 VHZ3878 VRV3878 WBR3878 WLN3878 WVJ3878 B3719 IX3719 ST3719 ACP3719 AML3719 AWH3719 BGD3719 BPZ3719 BZV3719 CJR3719 CTN3719 DDJ3719 DNF3719 DXB3719 EGX3719 EQT3719 FAP3719 FKL3719 FUH3719 GED3719 GNZ3719 GXV3719 HHR3719 HRN3719 IBJ3719 ILF3719 IVB3719 JEX3719 JOT3719 JYP3719 KIL3719 KSH3719 LCD3719 LLZ3719 LVV3719 MFR3719 MPN3719 MZJ3719 NJF3719 NTB3719 OCX3719 OMT3719 OWP3719 PGL3719 PQH3719 QAD3719 QJZ3719 QTV3719 RDR3719 RNN3719 RXJ3719 SHF3719 SRB3719 TAX3719 TKT3719 TUP3719 UEL3719 UOH3719 UYD3719 VHZ3719 VRV3719 WBR3719 WLN3719 WVJ3719 B5784:B5806 IX5784:IX5806 ST5784:ST5806 ACP5784:ACP5806 AML5784:AML5806 AWH5784:AWH5806 BGD5784:BGD5806 BPZ5784:BPZ5806 BZV5784:BZV5806 CJR5784:CJR5806 CTN5784:CTN5806 DDJ5784:DDJ5806 DNF5784:DNF5806 DXB5784:DXB5806 EGX5784:EGX5806 EQT5784:EQT5806 FAP5784:FAP5806 FKL5784:FKL5806 FUH5784:FUH5806 GED5784:GED5806 GNZ5784:GNZ5806 GXV5784:GXV5806 HHR5784:HHR5806 HRN5784:HRN5806 IBJ5784:IBJ5806 ILF5784:ILF5806 IVB5784:IVB5806 JEX5784:JEX5806 JOT5784:JOT5806 JYP5784:JYP5806 KIL5784:KIL5806 KSH5784:KSH5806 LCD5784:LCD5806 LLZ5784:LLZ5806 LVV5784:LVV5806 MFR5784:MFR5806 MPN5784:MPN5806 MZJ5784:MZJ5806 NJF5784:NJF5806 NTB5784:NTB5806 OCX5784:OCX5806 OMT5784:OMT5806 OWP5784:OWP5806 PGL5784:PGL5806 PQH5784:PQH5806 QAD5784:QAD5806 QJZ5784:QJZ5806 QTV5784:QTV5806 RDR5784:RDR5806 RNN5784:RNN5806 RXJ5784:RXJ5806 SHF5784:SHF5806 SRB5784:SRB5806 TAX5784:TAX5806 TKT5784:TKT5806 TUP5784:TUP5806 UEL5784:UEL5806 UOH5784:UOH5806 UYD5784:UYD5806 VHZ5784:VHZ5806 VRV5784:VRV5806 WBR5784:WBR5806 WLN5784:WLN5806 WVJ5784:WVJ5806" xr:uid="{00000000-0002-0000-0300-00003D000000}">
      <formula1>#REF!</formula1>
    </dataValidation>
    <dataValidation type="list" errorStyle="warning" allowBlank="1" showInputMessage="1" showErrorMessage="1" errorTitle="Внимание" error="Организация отсутсвует в справочнике" sqref="C3636:C3642 IY3636:IY3642 SU3636:SU3642 ACQ3636:ACQ3642 AMM3636:AMM3642 AWI3636:AWI3642 BGE3636:BGE3642 BQA3636:BQA3642 BZW3636:BZW3642 CJS3636:CJS3642 CTO3636:CTO3642 DDK3636:DDK3642 DNG3636:DNG3642 DXC3636:DXC3642 EGY3636:EGY3642 EQU3636:EQU3642 FAQ3636:FAQ3642 FKM3636:FKM3642 FUI3636:FUI3642 GEE3636:GEE3642 GOA3636:GOA3642 GXW3636:GXW3642 HHS3636:HHS3642 HRO3636:HRO3642 IBK3636:IBK3642 ILG3636:ILG3642 IVC3636:IVC3642 JEY3636:JEY3642 JOU3636:JOU3642 JYQ3636:JYQ3642 KIM3636:KIM3642 KSI3636:KSI3642 LCE3636:LCE3642 LMA3636:LMA3642 LVW3636:LVW3642 MFS3636:MFS3642 MPO3636:MPO3642 MZK3636:MZK3642 NJG3636:NJG3642 NTC3636:NTC3642 OCY3636:OCY3642 OMU3636:OMU3642 OWQ3636:OWQ3642 PGM3636:PGM3642 PQI3636:PQI3642 QAE3636:QAE3642 QKA3636:QKA3642 QTW3636:QTW3642 RDS3636:RDS3642 RNO3636:RNO3642 RXK3636:RXK3642 SHG3636:SHG3642 SRC3636:SRC3642 TAY3636:TAY3642 TKU3636:TKU3642 TUQ3636:TUQ3642 UEM3636:UEM3642 UOI3636:UOI3642 UYE3636:UYE3642 VIA3636:VIA3642 VRW3636:VRW3642 WBS3636:WBS3642 WLO3636:WLO3642 WVK3636:WVK3642 C2537:C2538 C2585 C7838 IY7838 SU7838 ACQ7838 AMM7838 AWI7838 BGE7838 BQA7838 BZW7838 CJS7838 CTO7838 DDK7838 DNG7838 DXC7838 EGY7838 EQU7838 FAQ7838 FKM7838 FUI7838 GEE7838 GOA7838 GXW7838 HHS7838 HRO7838 IBK7838 ILG7838 IVC7838 JEY7838 JOU7838 JYQ7838 KIM7838 KSI7838 LCE7838 LMA7838 LVW7838 MFS7838 MPO7838 MZK7838 NJG7838 NTC7838 OCY7838 OMU7838 OWQ7838 PGM7838 PQI7838 QAE7838 QKA7838 QTW7838 RDS7838 RNO7838 RXK7838 SHG7838 SRC7838 TAY7838 TKU7838 TUQ7838 UEM7838 UOI7838 UYE7838 VIA7838 VRW7838 WBS7838 WLO7838 WVK7838 C7339 IY7339 SU7339 ACQ7339 AMM7339 AWI7339 BGE7339 BQA7339 BZW7339 CJS7339 CTO7339 DDK7339 DNG7339 DXC7339 EGY7339 EQU7339 FAQ7339 FKM7339 FUI7339 GEE7339 GOA7339 GXW7339 HHS7339 HRO7339 IBK7339 ILG7339 IVC7339 JEY7339 JOU7339 JYQ7339 KIM7339 KSI7339 LCE7339 LMA7339 LVW7339 MFS7339 MPO7339 MZK7339 NJG7339 NTC7339 OCY7339 OMU7339 OWQ7339 PGM7339 PQI7339 QAE7339 QKA7339 QTW7339 RDS7339 RNO7339 RXK7339 SHG7339 SRC7339 TAY7339 TKU7339 TUQ7339 UEM7339 UOI7339 UYE7339 VIA7339 VRW7339 WBS7339 WLO7339 WVK7339 C7456 IY7456 SU7456 ACQ7456 AMM7456 AWI7456 BGE7456 BQA7456 BZW7456 CJS7456 CTO7456 DDK7456 DNG7456 DXC7456 EGY7456 EQU7456 FAQ7456 FKM7456 FUI7456 GEE7456 GOA7456 GXW7456 HHS7456 HRO7456 IBK7456 ILG7456 IVC7456 JEY7456 JOU7456 JYQ7456 KIM7456 KSI7456 LCE7456 LMA7456 LVW7456 MFS7456 MPO7456 MZK7456 NJG7456 NTC7456 OCY7456 OMU7456 OWQ7456 PGM7456 PQI7456 QAE7456 QKA7456 QTW7456 RDS7456 RNO7456 RXK7456 SHG7456 SRC7456 TAY7456 TKU7456 TUQ7456 UEM7456 UOI7456 UYE7456 VIA7456 VRW7456 WBS7456 WLO7456 WVK7456 C7950 IY7950 SU7950 ACQ7950 AMM7950 AWI7950 BGE7950 BQA7950 BZW7950 CJS7950 CTO7950 DDK7950 DNG7950 DXC7950 EGY7950 EQU7950 FAQ7950 FKM7950 FUI7950 GEE7950 GOA7950 GXW7950 HHS7950 HRO7950 IBK7950 ILG7950 IVC7950 JEY7950 JOU7950 JYQ7950 KIM7950 KSI7950 LCE7950 LMA7950 LVW7950 MFS7950 MPO7950 MZK7950 NJG7950 NTC7950 OCY7950 OMU7950 OWQ7950 PGM7950 PQI7950 QAE7950 QKA7950 QTW7950 RDS7950 RNO7950 RXK7950 SHG7950 SRC7950 TAY7950 TKU7950 TUQ7950 UEM7950 UOI7950 UYE7950 VIA7950 VRW7950 WBS7950 WLO7950 WVK7950 C3778:C3782 IY3778:IY3782 SU3778:SU3782 ACQ3778:ACQ3782 AMM3778:AMM3782 AWI3778:AWI3782 BGE3778:BGE3782 BQA3778:BQA3782 BZW3778:BZW3782 CJS3778:CJS3782 CTO3778:CTO3782 DDK3778:DDK3782 DNG3778:DNG3782 DXC3778:DXC3782 EGY3778:EGY3782 EQU3778:EQU3782 FAQ3778:FAQ3782 FKM3778:FKM3782 FUI3778:FUI3782 GEE3778:GEE3782 GOA3778:GOA3782 GXW3778:GXW3782 HHS3778:HHS3782 HRO3778:HRO3782 IBK3778:IBK3782 ILG3778:ILG3782 IVC3778:IVC3782 JEY3778:JEY3782 JOU3778:JOU3782 JYQ3778:JYQ3782 KIM3778:KIM3782 KSI3778:KSI3782 LCE3778:LCE3782 LMA3778:LMA3782 LVW3778:LVW3782 MFS3778:MFS3782 MPO3778:MPO3782 MZK3778:MZK3782 NJG3778:NJG3782 NTC3778:NTC3782 OCY3778:OCY3782 OMU3778:OMU3782 OWQ3778:OWQ3782 PGM3778:PGM3782 PQI3778:PQI3782 QAE3778:QAE3782 QKA3778:QKA3782 QTW3778:QTW3782 RDS3778:RDS3782 RNO3778:RNO3782 RXK3778:RXK3782 SHG3778:SHG3782 SRC3778:SRC3782 TAY3778:TAY3782 TKU3778:TKU3782 TUQ3778:TUQ3782 UEM3778:UEM3782 UOI3778:UOI3782 UYE3778:UYE3782 VIA3778:VIA3782 VRW3778:VRW3782 WBS3778:WBS3782 WLO3778:WLO3782 WVK3778:WVK3782 C3772 IY3772 SU3772 ACQ3772 AMM3772 AWI3772 BGE3772 BQA3772 BZW3772 CJS3772 CTO3772 DDK3772 DNG3772 DXC3772 EGY3772 EQU3772 FAQ3772 FKM3772 FUI3772 GEE3772 GOA3772 GXW3772 HHS3772 HRO3772 IBK3772 ILG3772 IVC3772 JEY3772 JOU3772 JYQ3772 KIM3772 KSI3772 LCE3772 LMA3772 LVW3772 MFS3772 MPO3772 MZK3772 NJG3772 NTC3772 OCY3772 OMU3772 OWQ3772 PGM3772 PQI3772 QAE3772 QKA3772 QTW3772 RDS3772 RNO3772 RXK3772 SHG3772 SRC3772 TAY3772 TKU3772 TUQ3772 UEM3772 UOI3772 UYE3772 VIA3772 VRW3772 WBS3772 WLO3772 WVK3772 C3878 IY3878 SU3878 ACQ3878 AMM3878 AWI3878 BGE3878 BQA3878 BZW3878 CJS3878 CTO3878 DDK3878 DNG3878 DXC3878 EGY3878 EQU3878 FAQ3878 FKM3878 FUI3878 GEE3878 GOA3878 GXW3878 HHS3878 HRO3878 IBK3878 ILG3878 IVC3878 JEY3878 JOU3878 JYQ3878 KIM3878 KSI3878 LCE3878 LMA3878 LVW3878 MFS3878 MPO3878 MZK3878 NJG3878 NTC3878 OCY3878 OMU3878 OWQ3878 PGM3878 PQI3878 QAE3878 QKA3878 QTW3878 RDS3878 RNO3878 RXK3878 SHG3878 SRC3878 TAY3878 TKU3878 TUQ3878 UEM3878 UOI3878 UYE3878 VIA3878 VRW3878 WBS3878 WLO3878 WVK3878 C3719 IY3719 SU3719 ACQ3719 AMM3719 AWI3719 BGE3719 BQA3719 BZW3719 CJS3719 CTO3719 DDK3719 DNG3719 DXC3719 EGY3719 EQU3719 FAQ3719 FKM3719 FUI3719 GEE3719 GOA3719 GXW3719 HHS3719 HRO3719 IBK3719 ILG3719 IVC3719 JEY3719 JOU3719 JYQ3719 KIM3719 KSI3719 LCE3719 LMA3719 LVW3719 MFS3719 MPO3719 MZK3719 NJG3719 NTC3719 OCY3719 OMU3719 OWQ3719 PGM3719 PQI3719 QAE3719 QKA3719 QTW3719 RDS3719 RNO3719 RXK3719 SHG3719 SRC3719 TAY3719 TKU3719 TUQ3719 UEM3719 UOI3719 UYE3719 VIA3719 VRW3719 WBS3719 WLO3719 WVK3719 C5784:C5806 IY5784:IY5806 SU5784:SU5806 ACQ5784:ACQ5806 AMM5784:AMM5806 AWI5784:AWI5806 BGE5784:BGE5806 BQA5784:BQA5806 BZW5784:BZW5806 CJS5784:CJS5806 CTO5784:CTO5806 DDK5784:DDK5806 DNG5784:DNG5806 DXC5784:DXC5806 EGY5784:EGY5806 EQU5784:EQU5806 FAQ5784:FAQ5806 FKM5784:FKM5806 FUI5784:FUI5806 GEE5784:GEE5806 GOA5784:GOA5806 GXW5784:GXW5806 HHS5784:HHS5806 HRO5784:HRO5806 IBK5784:IBK5806 ILG5784:ILG5806 IVC5784:IVC5806 JEY5784:JEY5806 JOU5784:JOU5806 JYQ5784:JYQ5806 KIM5784:KIM5806 KSI5784:KSI5806 LCE5784:LCE5806 LMA5784:LMA5806 LVW5784:LVW5806 MFS5784:MFS5806 MPO5784:MPO5806 MZK5784:MZK5806 NJG5784:NJG5806 NTC5784:NTC5806 OCY5784:OCY5806 OMU5784:OMU5806 OWQ5784:OWQ5806 PGM5784:PGM5806 PQI5784:PQI5806 QAE5784:QAE5806 QKA5784:QKA5806 QTW5784:QTW5806 RDS5784:RDS5806 RNO5784:RNO5806 RXK5784:RXK5806 SHG5784:SHG5806 SRC5784:SRC5806 TAY5784:TAY5806 TKU5784:TKU5806 TUQ5784:TUQ5806 UEM5784:UEM5806 UOI5784:UOI5806 UYE5784:UYE5806 VIA5784:VIA5806 VRW5784:VRW5806 WBS5784:WBS5806 WLO5784:WLO5806 WVK5784:WVK5806 C2431 C2514 C2424 C2427:C2429 C2465:C2480 C2447:C2459 C2443:C2444 C2504 C2575:C2581" xr:uid="{00000000-0002-0000-0300-00003E000000}">
      <formula1>#REF!</formula1>
    </dataValidation>
    <dataValidation type="list" allowBlank="1" showInputMessage="1" showErrorMessage="1" sqref="AF3692 KB3692 TX3692 ADT3692 ANP3692 AXL3692 BHH3692 BRD3692 CAZ3692 CKV3692 CUR3692 DEN3692 DOJ3692 DYF3692 EIB3692 ERX3692 FBT3692 FLP3692 FVL3692 GFH3692 GPD3692 GYZ3692 HIV3692 HSR3692 ICN3692 IMJ3692 IWF3692 JGB3692 JPX3692 JZT3692 KJP3692 KTL3692 LDH3692 LND3692 LWZ3692 MGV3692 MQR3692 NAN3692 NKJ3692 NUF3692 OEB3692 ONX3692 OXT3692 PHP3692 PRL3692 QBH3692 QLD3692 QUZ3692 REV3692 ROR3692 RYN3692 SIJ3692 SSF3692 TCB3692 TLX3692 TVT3692 UFP3692 UPL3692 UZH3692 VJD3692 VSZ3692 WCV3692 WMR3692 WWN3692 AF3814 KB3814 TX3814 ADT3814 ANP3814 AXL3814 BHH3814 BRD3814 CAZ3814 CKV3814 CUR3814 DEN3814 DOJ3814 DYF3814 EIB3814 ERX3814 FBT3814 FLP3814 FVL3814 GFH3814 GPD3814 GYZ3814 HIV3814 HSR3814 ICN3814 IMJ3814 IWF3814 JGB3814 JPX3814 JZT3814 KJP3814 KTL3814 LDH3814 LND3814 LWZ3814 MGV3814 MQR3814 NAN3814 NKJ3814 NUF3814 OEB3814 ONX3814 OXT3814 PHP3814 PRL3814 QBH3814 QLD3814 QUZ3814 REV3814 ROR3814 RYN3814 SIJ3814 SSF3814 TCB3814 TLX3814 TVT3814 UFP3814 UPL3814 UZH3814 VJD3814 VSZ3814 WCV3814 WMR3814 WWN3814 AF3929:AF3933 KB3929:KB3933 TX3929:TX3933 ADT3929:ADT3933 ANP3929:ANP3933 AXL3929:AXL3933 BHH3929:BHH3933 BRD3929:BRD3933 CAZ3929:CAZ3933 CKV3929:CKV3933 CUR3929:CUR3933 DEN3929:DEN3933 DOJ3929:DOJ3933 DYF3929:DYF3933 EIB3929:EIB3933 ERX3929:ERX3933 FBT3929:FBT3933 FLP3929:FLP3933 FVL3929:FVL3933 GFH3929:GFH3933 GPD3929:GPD3933 GYZ3929:GYZ3933 HIV3929:HIV3933 HSR3929:HSR3933 ICN3929:ICN3933 IMJ3929:IMJ3933 IWF3929:IWF3933 JGB3929:JGB3933 JPX3929:JPX3933 JZT3929:JZT3933 KJP3929:KJP3933 KTL3929:KTL3933 LDH3929:LDH3933 LND3929:LND3933 LWZ3929:LWZ3933 MGV3929:MGV3933 MQR3929:MQR3933 NAN3929:NAN3933 NKJ3929:NKJ3933 NUF3929:NUF3933 OEB3929:OEB3933 ONX3929:ONX3933 OXT3929:OXT3933 PHP3929:PHP3933 PRL3929:PRL3933 QBH3929:QBH3933 QLD3929:QLD3933 QUZ3929:QUZ3933 REV3929:REV3933 ROR3929:ROR3933 RYN3929:RYN3933 SIJ3929:SIJ3933 SSF3929:SSF3933 TCB3929:TCB3933 TLX3929:TLX3933 TVT3929:TVT3933 UFP3929:UFP3933 UPL3929:UPL3933 UZH3929:UZH3933 VJD3929:VJD3933 VSZ3929:VSZ3933 WCV3929:WCV3933 WMR3929:WMR3933 WWN3929:WWN3933 AF4050:AF4052 KB4050:KB4052 TX4050:TX4052 ADT4050:ADT4052 ANP4050:ANP4052 AXL4050:AXL4052 BHH4050:BHH4052 BRD4050:BRD4052 CAZ4050:CAZ4052 CKV4050:CKV4052 CUR4050:CUR4052 DEN4050:DEN4052 DOJ4050:DOJ4052 DYF4050:DYF4052 EIB4050:EIB4052 ERX4050:ERX4052 FBT4050:FBT4052 FLP4050:FLP4052 FVL4050:FVL4052 GFH4050:GFH4052 GPD4050:GPD4052 GYZ4050:GYZ4052 HIV4050:HIV4052 HSR4050:HSR4052 ICN4050:ICN4052 IMJ4050:IMJ4052 IWF4050:IWF4052 JGB4050:JGB4052 JPX4050:JPX4052 JZT4050:JZT4052 KJP4050:KJP4052 KTL4050:KTL4052 LDH4050:LDH4052 LND4050:LND4052 LWZ4050:LWZ4052 MGV4050:MGV4052 MQR4050:MQR4052 NAN4050:NAN4052 NKJ4050:NKJ4052 NUF4050:NUF4052 OEB4050:OEB4052 ONX4050:ONX4052 OXT4050:OXT4052 PHP4050:PHP4052 PRL4050:PRL4052 QBH4050:QBH4052 QLD4050:QLD4052 QUZ4050:QUZ4052 REV4050:REV4052 ROR4050:ROR4052 RYN4050:RYN4052 SIJ4050:SIJ4052 SSF4050:SSF4052 TCB4050:TCB4052 TLX4050:TLX4052 TVT4050:TVT4052 UFP4050:UFP4052 UPL4050:UPL4052 UZH4050:UZH4052 VJD4050:VJD4052 VSZ4050:VSZ4052 WCV4050:WCV4052 WMR4050:WMR4052 WWN4050:WWN4052 AF1704:AF1705 AF2188 AF2231:AF2241 AF2323:AF2326 WMR8004:WMR8006 WWN8004:WWN8006 AF2726 AF2785 AF4145:AF4151 KB4145:KB4151 TX4145:TX4151 ADT4145:ADT4151 ANP4145:ANP4151 AXL4145:AXL4151 BHH4145:BHH4151 BRD4145:BRD4151 CAZ4145:CAZ4151 CKV4145:CKV4151 CUR4145:CUR4151 DEN4145:DEN4151 DOJ4145:DOJ4151 DYF4145:DYF4151 EIB4145:EIB4151 ERX4145:ERX4151 FBT4145:FBT4151 FLP4145:FLP4151 FVL4145:FVL4151 GFH4145:GFH4151 GPD4145:GPD4151 GYZ4145:GYZ4151 HIV4145:HIV4151 HSR4145:HSR4151 ICN4145:ICN4151 IMJ4145:IMJ4151 IWF4145:IWF4151 JGB4145:JGB4151 JPX4145:JPX4151 JZT4145:JZT4151 KJP4145:KJP4151 KTL4145:KTL4151 LDH4145:LDH4151 LND4145:LND4151 LWZ4145:LWZ4151 MGV4145:MGV4151 MQR4145:MQR4151 NAN4145:NAN4151 NKJ4145:NKJ4151 NUF4145:NUF4151 OEB4145:OEB4151 ONX4145:ONX4151 OXT4145:OXT4151 PHP4145:PHP4151 PRL4145:PRL4151 QBH4145:QBH4151 QLD4145:QLD4151 QUZ4145:QUZ4151 REV4145:REV4151 ROR4145:ROR4151 RYN4145:RYN4151 SIJ4145:SIJ4151 SSF4145:SSF4151 TCB4145:TCB4151 TLX4145:TLX4151 TVT4145:TVT4151 UFP4145:UFP4151 UPL4145:UPL4151 UZH4145:UZH4151 VJD4145:VJD4151 VSZ4145:VSZ4151 WCV4145:WCV4151 WMR4145:WMR4151 WWN4145:WWN4151 AF4307:AF4310 KB4307:KB4310 TX4307:TX4310 ADT4307:ADT4310 ANP4307:ANP4310 AXL4307:AXL4310 BHH4307:BHH4310 BRD4307:BRD4310 CAZ4307:CAZ4310 CKV4307:CKV4310 CUR4307:CUR4310 DEN4307:DEN4310 DOJ4307:DOJ4310 DYF4307:DYF4310 EIB4307:EIB4310 ERX4307:ERX4310 FBT4307:FBT4310 FLP4307:FLP4310 FVL4307:FVL4310 GFH4307:GFH4310 GPD4307:GPD4310 GYZ4307:GYZ4310 HIV4307:HIV4310 HSR4307:HSR4310 ICN4307:ICN4310 IMJ4307:IMJ4310 IWF4307:IWF4310 JGB4307:JGB4310 JPX4307:JPX4310 JZT4307:JZT4310 KJP4307:KJP4310 KTL4307:KTL4310 LDH4307:LDH4310 LND4307:LND4310 LWZ4307:LWZ4310 MGV4307:MGV4310 MQR4307:MQR4310 NAN4307:NAN4310 NKJ4307:NKJ4310 NUF4307:NUF4310 OEB4307:OEB4310 ONX4307:ONX4310 OXT4307:OXT4310 PHP4307:PHP4310 PRL4307:PRL4310 QBH4307:QBH4310 QLD4307:QLD4310 QUZ4307:QUZ4310 REV4307:REV4310 ROR4307:ROR4310 RYN4307:RYN4310 SIJ4307:SIJ4310 SSF4307:SSF4310 TCB4307:TCB4310 TLX4307:TLX4310 TVT4307:TVT4310 UFP4307:UFP4310 UPL4307:UPL4310 UZH4307:UZH4310 VJD4307:VJD4310 VSZ4307:VSZ4310 WCV4307:WCV4310 WMR4307:WMR4310 WWN4307:WWN4310 AF4396:AF4398 KB4396:KB4398 TX4396:TX4398 ADT4396:ADT4398 ANP4396:ANP4398 AXL4396:AXL4398 BHH4396:BHH4398 BRD4396:BRD4398 CAZ4396:CAZ4398 CKV4396:CKV4398 CUR4396:CUR4398 DEN4396:DEN4398 DOJ4396:DOJ4398 DYF4396:DYF4398 EIB4396:EIB4398 ERX4396:ERX4398 FBT4396:FBT4398 FLP4396:FLP4398 FVL4396:FVL4398 GFH4396:GFH4398 GPD4396:GPD4398 GYZ4396:GYZ4398 HIV4396:HIV4398 HSR4396:HSR4398 ICN4396:ICN4398 IMJ4396:IMJ4398 IWF4396:IWF4398 JGB4396:JGB4398 JPX4396:JPX4398 JZT4396:JZT4398 KJP4396:KJP4398 KTL4396:KTL4398 LDH4396:LDH4398 LND4396:LND4398 LWZ4396:LWZ4398 MGV4396:MGV4398 MQR4396:MQR4398 NAN4396:NAN4398 NKJ4396:NKJ4398 NUF4396:NUF4398 OEB4396:OEB4398 ONX4396:ONX4398 OXT4396:OXT4398 PHP4396:PHP4398 PRL4396:PRL4398 QBH4396:QBH4398 QLD4396:QLD4398 QUZ4396:QUZ4398 REV4396:REV4398 ROR4396:ROR4398 RYN4396:RYN4398 SIJ4396:SIJ4398 SSF4396:SSF4398 TCB4396:TCB4398 TLX4396:TLX4398 TVT4396:TVT4398 UFP4396:UFP4398 UPL4396:UPL4398 UZH4396:UZH4398 VJD4396:VJD4398 VSZ4396:VSZ4398 WCV4396:WCV4398 WMR4396:WMR4398 WWN4396:WWN4398 AF4467:AF4471 KB4467:KB4470 TX4467:TX4470 ADT4467:ADT4470 ANP4467:ANP4470 AXL4467:AXL4470 BHH4467:BHH4470 BRD4467:BRD4470 CAZ4467:CAZ4470 CKV4467:CKV4470 CUR4467:CUR4470 DEN4467:DEN4470 DOJ4467:DOJ4470 DYF4467:DYF4470 EIB4467:EIB4470 ERX4467:ERX4470 FBT4467:FBT4470 FLP4467:FLP4470 FVL4467:FVL4470 GFH4467:GFH4470 GPD4467:GPD4470 GYZ4467:GYZ4470 HIV4467:HIV4470 HSR4467:HSR4470 ICN4467:ICN4470 IMJ4467:IMJ4470 IWF4467:IWF4470 JGB4467:JGB4470 JPX4467:JPX4470 JZT4467:JZT4470 KJP4467:KJP4470 KTL4467:KTL4470 LDH4467:LDH4470 LND4467:LND4470 LWZ4467:LWZ4470 MGV4467:MGV4470 MQR4467:MQR4470 NAN4467:NAN4470 NKJ4467:NKJ4470 NUF4467:NUF4470 OEB4467:OEB4470 ONX4467:ONX4470 OXT4467:OXT4470 PHP4467:PHP4470 PRL4467:PRL4470 QBH4467:QBH4470 QLD4467:QLD4470 QUZ4467:QUZ4470 REV4467:REV4470 ROR4467:ROR4470 RYN4467:RYN4470 SIJ4467:SIJ4470 SSF4467:SSF4470 TCB4467:TCB4470 TLX4467:TLX4470 TVT4467:TVT4470 UFP4467:UFP4470 UPL4467:UPL4470 UZH4467:UZH4470 VJD4467:VJD4470 VSZ4467:VSZ4470 WCV4467:WCV4470 WMR4467:WMR4470 WWN4467:WWN4470 AF4523:AF4525 KB4523:KB4525 TX4523:TX4525 ADT4523:ADT4525 ANP4523:ANP4525 AXL4523:AXL4525 BHH4523:BHH4525 BRD4523:BRD4525 CAZ4523:CAZ4525 CKV4523:CKV4525 CUR4523:CUR4525 DEN4523:DEN4525 DOJ4523:DOJ4525 DYF4523:DYF4525 EIB4523:EIB4525 ERX4523:ERX4525 FBT4523:FBT4525 FLP4523:FLP4525 FVL4523:FVL4525 GFH4523:GFH4525 GPD4523:GPD4525 GYZ4523:GYZ4525 HIV4523:HIV4525 HSR4523:HSR4525 ICN4523:ICN4525 IMJ4523:IMJ4525 IWF4523:IWF4525 JGB4523:JGB4525 JPX4523:JPX4525 JZT4523:JZT4525 KJP4523:KJP4525 KTL4523:KTL4525 LDH4523:LDH4525 LND4523:LND4525 LWZ4523:LWZ4525 MGV4523:MGV4525 MQR4523:MQR4525 NAN4523:NAN4525 NKJ4523:NKJ4525 NUF4523:NUF4525 OEB4523:OEB4525 ONX4523:ONX4525 OXT4523:OXT4525 PHP4523:PHP4525 PRL4523:PRL4525 QBH4523:QBH4525 QLD4523:QLD4525 QUZ4523:QUZ4525 REV4523:REV4525 ROR4523:ROR4525 RYN4523:RYN4525 SIJ4523:SIJ4525 SSF4523:SSF4525 TCB4523:TCB4525 TLX4523:TLX4525 TVT4523:TVT4525 UFP4523:UFP4525 UPL4523:UPL4525 UZH4523:UZH4525 VJD4523:VJD4525 VSZ4523:VSZ4525 WCV4523:WCV4525 WMR4523:WMR4525 WWN4523:WWN4525 AF4613:AF4615 KB4613:KB4615 TX4613:TX4615 ADT4613:ADT4615 ANP4613:ANP4615 AXL4613:AXL4615 BHH4613:BHH4615 BRD4613:BRD4615 CAZ4613:CAZ4615 CKV4613:CKV4615 CUR4613:CUR4615 DEN4613:DEN4615 DOJ4613:DOJ4615 DYF4613:DYF4615 EIB4613:EIB4615 ERX4613:ERX4615 FBT4613:FBT4615 FLP4613:FLP4615 FVL4613:FVL4615 GFH4613:GFH4615 GPD4613:GPD4615 GYZ4613:GYZ4615 HIV4613:HIV4615 HSR4613:HSR4615 ICN4613:ICN4615 IMJ4613:IMJ4615 IWF4613:IWF4615 JGB4613:JGB4615 JPX4613:JPX4615 JZT4613:JZT4615 KJP4613:KJP4615 KTL4613:KTL4615 LDH4613:LDH4615 LND4613:LND4615 LWZ4613:LWZ4615 MGV4613:MGV4615 MQR4613:MQR4615 NAN4613:NAN4615 NKJ4613:NKJ4615 NUF4613:NUF4615 OEB4613:OEB4615 ONX4613:ONX4615 OXT4613:OXT4615 PHP4613:PHP4615 PRL4613:PRL4615 QBH4613:QBH4615 QLD4613:QLD4615 QUZ4613:QUZ4615 REV4613:REV4615 ROR4613:ROR4615 RYN4613:RYN4615 SIJ4613:SIJ4615 SSF4613:SSF4615 TCB4613:TCB4615 TLX4613:TLX4615 TVT4613:TVT4615 UFP4613:UFP4615 UPL4613:UPL4615 UZH4613:UZH4615 VJD4613:VJD4615 VSZ4613:VSZ4615 WCV4613:WCV4615 WMR4613:WMR4615 WWN4613:WWN4615 AF4725:AF4730 KB4725:KB4730 TX4725:TX4730 ADT4725:ADT4730 ANP4725:ANP4730 AXL4725:AXL4730 BHH4725:BHH4730 BRD4725:BRD4730 CAZ4725:CAZ4730 CKV4725:CKV4730 CUR4725:CUR4730 DEN4725:DEN4730 DOJ4725:DOJ4730 DYF4725:DYF4730 EIB4725:EIB4730 ERX4725:ERX4730 FBT4725:FBT4730 FLP4725:FLP4730 FVL4725:FVL4730 GFH4725:GFH4730 GPD4725:GPD4730 GYZ4725:GYZ4730 HIV4725:HIV4730 HSR4725:HSR4730 ICN4725:ICN4730 IMJ4725:IMJ4730 IWF4725:IWF4730 JGB4725:JGB4730 JPX4725:JPX4730 JZT4725:JZT4730 KJP4725:KJP4730 KTL4725:KTL4730 LDH4725:LDH4730 LND4725:LND4730 LWZ4725:LWZ4730 MGV4725:MGV4730 MQR4725:MQR4730 NAN4725:NAN4730 NKJ4725:NKJ4730 NUF4725:NUF4730 OEB4725:OEB4730 ONX4725:ONX4730 OXT4725:OXT4730 PHP4725:PHP4730 PRL4725:PRL4730 QBH4725:QBH4730 QLD4725:QLD4730 QUZ4725:QUZ4730 REV4725:REV4730 ROR4725:ROR4730 RYN4725:RYN4730 SIJ4725:SIJ4730 SSF4725:SSF4730 TCB4725:TCB4730 TLX4725:TLX4730 TVT4725:TVT4730 UFP4725:UFP4730 UPL4725:UPL4730 UZH4725:UZH4730 VJD4725:VJD4730 VSZ4725:VSZ4730 WCV4725:WCV4730 WMR4725:WMR4730 WWN4725:WWN4730 AF4833:AF4838 KB4833:KB4838 TX4833:TX4838 ADT4833:ADT4838 ANP4833:ANP4838 AXL4833:AXL4838 BHH4833:BHH4838 BRD4833:BRD4838 CAZ4833:CAZ4838 CKV4833:CKV4838 CUR4833:CUR4838 DEN4833:DEN4838 DOJ4833:DOJ4838 DYF4833:DYF4838 EIB4833:EIB4838 ERX4833:ERX4838 FBT4833:FBT4838 FLP4833:FLP4838 FVL4833:FVL4838 GFH4833:GFH4838 GPD4833:GPD4838 GYZ4833:GYZ4838 HIV4833:HIV4838 HSR4833:HSR4838 ICN4833:ICN4838 IMJ4833:IMJ4838 IWF4833:IWF4838 JGB4833:JGB4838 JPX4833:JPX4838 JZT4833:JZT4838 KJP4833:KJP4838 KTL4833:KTL4838 LDH4833:LDH4838 LND4833:LND4838 LWZ4833:LWZ4838 MGV4833:MGV4838 MQR4833:MQR4838 NAN4833:NAN4838 NKJ4833:NKJ4838 NUF4833:NUF4838 OEB4833:OEB4838 ONX4833:ONX4838 OXT4833:OXT4838 PHP4833:PHP4838 PRL4833:PRL4838 QBH4833:QBH4838 QLD4833:QLD4838 QUZ4833:QUZ4838 REV4833:REV4838 ROR4833:ROR4838 RYN4833:RYN4838 SIJ4833:SIJ4838 SSF4833:SSF4838 TCB4833:TCB4838 TLX4833:TLX4838 TVT4833:TVT4838 UFP4833:UFP4838 UPL4833:UPL4838 UZH4833:UZH4838 VJD4833:VJD4838 VSZ4833:VSZ4838 WCV4833:WCV4838 WMR4833:WMR4838 WWN4833:WWN4838 AF4959:AF4962 KB4959:KB4962 TX4959:TX4962 ADT4959:ADT4962 ANP4959:ANP4962 AXL4959:AXL4962 BHH4959:BHH4962 BRD4959:BRD4962 CAZ4959:CAZ4962 CKV4959:CKV4962 CUR4959:CUR4962 DEN4959:DEN4962 DOJ4959:DOJ4962 DYF4959:DYF4962 EIB4959:EIB4962 ERX4959:ERX4962 FBT4959:FBT4962 FLP4959:FLP4962 FVL4959:FVL4962 GFH4959:GFH4962 GPD4959:GPD4962 GYZ4959:GYZ4962 HIV4959:HIV4962 HSR4959:HSR4962 ICN4959:ICN4962 IMJ4959:IMJ4962 IWF4959:IWF4962 JGB4959:JGB4962 JPX4959:JPX4962 JZT4959:JZT4962 KJP4959:KJP4962 KTL4959:KTL4962 LDH4959:LDH4962 LND4959:LND4962 LWZ4959:LWZ4962 MGV4959:MGV4962 MQR4959:MQR4962 NAN4959:NAN4962 NKJ4959:NKJ4962 NUF4959:NUF4962 OEB4959:OEB4962 ONX4959:ONX4962 OXT4959:OXT4962 PHP4959:PHP4962 PRL4959:PRL4962 QBH4959:QBH4962 QLD4959:QLD4962 QUZ4959:QUZ4962 REV4959:REV4962 ROR4959:ROR4962 RYN4959:RYN4962 SIJ4959:SIJ4962 SSF4959:SSF4962 TCB4959:TCB4962 TLX4959:TLX4962 TVT4959:TVT4962 UFP4959:UFP4962 UPL4959:UPL4962 UZH4959:UZH4962 VJD4959:VJD4962 VSZ4959:VSZ4962 WCV4959:WCV4962 WMR4959:WMR4962 WWN4959:WWN4962 AF5040:AF5043 KB5040:KB5043 TX5040:TX5043 ADT5040:ADT5043 ANP5040:ANP5043 AXL5040:AXL5043 BHH5040:BHH5043 BRD5040:BRD5043 CAZ5040:CAZ5043 CKV5040:CKV5043 CUR5040:CUR5043 DEN5040:DEN5043 DOJ5040:DOJ5043 DYF5040:DYF5043 EIB5040:EIB5043 ERX5040:ERX5043 FBT5040:FBT5043 FLP5040:FLP5043 FVL5040:FVL5043 GFH5040:GFH5043 GPD5040:GPD5043 GYZ5040:GYZ5043 HIV5040:HIV5043 HSR5040:HSR5043 ICN5040:ICN5043 IMJ5040:IMJ5043 IWF5040:IWF5043 JGB5040:JGB5043 JPX5040:JPX5043 JZT5040:JZT5043 KJP5040:KJP5043 KTL5040:KTL5043 LDH5040:LDH5043 LND5040:LND5043 LWZ5040:LWZ5043 MGV5040:MGV5043 MQR5040:MQR5043 NAN5040:NAN5043 NKJ5040:NKJ5043 NUF5040:NUF5043 OEB5040:OEB5043 ONX5040:ONX5043 OXT5040:OXT5043 PHP5040:PHP5043 PRL5040:PRL5043 QBH5040:QBH5043 QLD5040:QLD5043 QUZ5040:QUZ5043 REV5040:REV5043 ROR5040:ROR5043 RYN5040:RYN5043 SIJ5040:SIJ5043 SSF5040:SSF5043 TCB5040:TCB5043 TLX5040:TLX5043 TVT5040:TVT5043 UFP5040:UFP5043 UPL5040:UPL5043 UZH5040:UZH5043 VJD5040:VJD5043 VSZ5040:VSZ5043 WCV5040:WCV5043 WMR5040:WMR5043 WWN5040:WWN5043 AF5093 KB5093 TX5093 ADT5093 ANP5093 AXL5093 BHH5093 BRD5093 CAZ5093 CKV5093 CUR5093 DEN5093 DOJ5093 DYF5093 EIB5093 ERX5093 FBT5093 FLP5093 FVL5093 GFH5093 GPD5093 GYZ5093 HIV5093 HSR5093 ICN5093 IMJ5093 IWF5093 JGB5093 JPX5093 JZT5093 KJP5093 KTL5093 LDH5093 LND5093 LWZ5093 MGV5093 MQR5093 NAN5093 NKJ5093 NUF5093 OEB5093 ONX5093 OXT5093 PHP5093 PRL5093 QBH5093 QLD5093 QUZ5093 REV5093 ROR5093 RYN5093 SIJ5093 SSF5093 TCB5093 TLX5093 TVT5093 UFP5093 UPL5093 UZH5093 VJD5093 VSZ5093 WCV5093 WMR5093 WWN5093 AF5585:AF5587 KB5128:KB5130 TX5128:TX5130 ADT5128:ADT5130 ANP5128:ANP5130 AXL5128:AXL5130 BHH5128:BHH5130 BRD5128:BRD5130 CAZ5128:CAZ5130 CKV5128:CKV5130 CUR5128:CUR5130 DEN5128:DEN5130 DOJ5128:DOJ5130 DYF5128:DYF5130 EIB5128:EIB5130 ERX5128:ERX5130 FBT5128:FBT5130 FLP5128:FLP5130 FVL5128:FVL5130 GFH5128:GFH5130 GPD5128:GPD5130 GYZ5128:GYZ5130 HIV5128:HIV5130 HSR5128:HSR5130 ICN5128:ICN5130 IMJ5128:IMJ5130 IWF5128:IWF5130 JGB5128:JGB5130 JPX5128:JPX5130 JZT5128:JZT5130 KJP5128:KJP5130 KTL5128:KTL5130 LDH5128:LDH5130 LND5128:LND5130 LWZ5128:LWZ5130 MGV5128:MGV5130 MQR5128:MQR5130 NAN5128:NAN5130 NKJ5128:NKJ5130 NUF5128:NUF5130 OEB5128:OEB5130 ONX5128:ONX5130 OXT5128:OXT5130 PHP5128:PHP5130 PRL5128:PRL5130 QBH5128:QBH5130 QLD5128:QLD5130 QUZ5128:QUZ5130 REV5128:REV5130 ROR5128:ROR5130 RYN5128:RYN5130 SIJ5128:SIJ5130 SSF5128:SSF5130 TCB5128:TCB5130 TLX5128:TLX5130 TVT5128:TVT5130 UFP5128:UFP5130 UPL5128:UPL5130 UZH5128:UZH5130 VJD5128:VJD5130 VSZ5128:VSZ5130 WCV5128:WCV5130 WMR5128:WMR5130 WWN5128:WWN5130 AF5212:AF5215 KB5212:KB5215 TX5212:TX5215 ADT5212:ADT5215 ANP5212:ANP5215 AXL5212:AXL5215 BHH5212:BHH5215 BRD5212:BRD5215 CAZ5212:CAZ5215 CKV5212:CKV5215 CUR5212:CUR5215 DEN5212:DEN5215 DOJ5212:DOJ5215 DYF5212:DYF5215 EIB5212:EIB5215 ERX5212:ERX5215 FBT5212:FBT5215 FLP5212:FLP5215 FVL5212:FVL5215 GFH5212:GFH5215 GPD5212:GPD5215 GYZ5212:GYZ5215 HIV5212:HIV5215 HSR5212:HSR5215 ICN5212:ICN5215 IMJ5212:IMJ5215 IWF5212:IWF5215 JGB5212:JGB5215 JPX5212:JPX5215 JZT5212:JZT5215 KJP5212:KJP5215 KTL5212:KTL5215 LDH5212:LDH5215 LND5212:LND5215 LWZ5212:LWZ5215 MGV5212:MGV5215 MQR5212:MQR5215 NAN5212:NAN5215 NKJ5212:NKJ5215 NUF5212:NUF5215 OEB5212:OEB5215 ONX5212:ONX5215 OXT5212:OXT5215 PHP5212:PHP5215 PRL5212:PRL5215 QBH5212:QBH5215 QLD5212:QLD5215 QUZ5212:QUZ5215 REV5212:REV5215 ROR5212:ROR5215 RYN5212:RYN5215 SIJ5212:SIJ5215 SSF5212:SSF5215 TCB5212:TCB5215 TLX5212:TLX5215 TVT5212:TVT5215 UFP5212:UFP5215 UPL5212:UPL5215 UZH5212:UZH5215 VJD5212:VJD5215 VSZ5212:VSZ5215 WCV5212:WCV5215 WMR5212:WMR5215 WWN5212:WWN5215 AF5295:AF5297 KB5295:KB5297 TX5295:TX5297 ADT5295:ADT5297 ANP5295:ANP5297 AXL5295:AXL5297 BHH5295:BHH5297 BRD5295:BRD5297 CAZ5295:CAZ5297 CKV5295:CKV5297 CUR5295:CUR5297 DEN5295:DEN5297 DOJ5295:DOJ5297 DYF5295:DYF5297 EIB5295:EIB5297 ERX5295:ERX5297 FBT5295:FBT5297 FLP5295:FLP5297 FVL5295:FVL5297 GFH5295:GFH5297 GPD5295:GPD5297 GYZ5295:GYZ5297 HIV5295:HIV5297 HSR5295:HSR5297 ICN5295:ICN5297 IMJ5295:IMJ5297 IWF5295:IWF5297 JGB5295:JGB5297 JPX5295:JPX5297 JZT5295:JZT5297 KJP5295:KJP5297 KTL5295:KTL5297 LDH5295:LDH5297 LND5295:LND5297 LWZ5295:LWZ5297 MGV5295:MGV5297 MQR5295:MQR5297 NAN5295:NAN5297 NKJ5295:NKJ5297 NUF5295:NUF5297 OEB5295:OEB5297 ONX5295:ONX5297 OXT5295:OXT5297 PHP5295:PHP5297 PRL5295:PRL5297 QBH5295:QBH5297 QLD5295:QLD5297 QUZ5295:QUZ5297 REV5295:REV5297 ROR5295:ROR5297 RYN5295:RYN5297 SIJ5295:SIJ5297 SSF5295:SSF5297 TCB5295:TCB5297 TLX5295:TLX5297 TVT5295:TVT5297 UFP5295:UFP5297 UPL5295:UPL5297 UZH5295:UZH5297 VJD5295:VJD5297 VSZ5295:VSZ5297 WCV5295:WCV5297 WMR5295:WMR5297 WWN5295:WWN5297 AF5388:AF5392 KB5388:KB5392 TX5388:TX5392 ADT5388:ADT5392 ANP5388:ANP5392 AXL5388:AXL5392 BHH5388:BHH5392 BRD5388:BRD5392 CAZ5388:CAZ5392 CKV5388:CKV5392 CUR5388:CUR5392 DEN5388:DEN5392 DOJ5388:DOJ5392 DYF5388:DYF5392 EIB5388:EIB5392 ERX5388:ERX5392 FBT5388:FBT5392 FLP5388:FLP5392 FVL5388:FVL5392 GFH5388:GFH5392 GPD5388:GPD5392 GYZ5388:GYZ5392 HIV5388:HIV5392 HSR5388:HSR5392 ICN5388:ICN5392 IMJ5388:IMJ5392 IWF5388:IWF5392 JGB5388:JGB5392 JPX5388:JPX5392 JZT5388:JZT5392 KJP5388:KJP5392 KTL5388:KTL5392 LDH5388:LDH5392 LND5388:LND5392 LWZ5388:LWZ5392 MGV5388:MGV5392 MQR5388:MQR5392 NAN5388:NAN5392 NKJ5388:NKJ5392 NUF5388:NUF5392 OEB5388:OEB5392 ONX5388:ONX5392 OXT5388:OXT5392 PHP5388:PHP5392 PRL5388:PRL5392 QBH5388:QBH5392 QLD5388:QLD5392 QUZ5388:QUZ5392 REV5388:REV5392 ROR5388:ROR5392 RYN5388:RYN5392 SIJ5388:SIJ5392 SSF5388:SSF5392 TCB5388:TCB5392 TLX5388:TLX5392 TVT5388:TVT5392 UFP5388:UFP5392 UPL5388:UPL5392 UZH5388:UZH5392 VJD5388:VJD5392 VSZ5388:VSZ5392 WCV5388:WCV5392 WMR5388:WMR5392 WWN5388:WWN5392 AF5451:AF5453 KB5451:KB5453 TX5451:TX5453 ADT5451:ADT5453 ANP5451:ANP5453 AXL5451:AXL5453 BHH5451:BHH5453 BRD5451:BRD5453 CAZ5451:CAZ5453 CKV5451:CKV5453 CUR5451:CUR5453 DEN5451:DEN5453 DOJ5451:DOJ5453 DYF5451:DYF5453 EIB5451:EIB5453 ERX5451:ERX5453 FBT5451:FBT5453 FLP5451:FLP5453 FVL5451:FVL5453 GFH5451:GFH5453 GPD5451:GPD5453 GYZ5451:GYZ5453 HIV5451:HIV5453 HSR5451:HSR5453 ICN5451:ICN5453 IMJ5451:IMJ5453 IWF5451:IWF5453 JGB5451:JGB5453 JPX5451:JPX5453 JZT5451:JZT5453 KJP5451:KJP5453 KTL5451:KTL5453 LDH5451:LDH5453 LND5451:LND5453 LWZ5451:LWZ5453 MGV5451:MGV5453 MQR5451:MQR5453 NAN5451:NAN5453 NKJ5451:NKJ5453 NUF5451:NUF5453 OEB5451:OEB5453 ONX5451:ONX5453 OXT5451:OXT5453 PHP5451:PHP5453 PRL5451:PRL5453 QBH5451:QBH5453 QLD5451:QLD5453 QUZ5451:QUZ5453 REV5451:REV5453 ROR5451:ROR5453 RYN5451:RYN5453 SIJ5451:SIJ5453 SSF5451:SSF5453 TCB5451:TCB5453 TLX5451:TLX5453 TVT5451:TVT5453 UFP5451:UFP5453 UPL5451:UPL5453 UZH5451:UZH5453 VJD5451:VJD5453 VSZ5451:VSZ5453 WCV5451:WCV5453 WMR5451:WMR5453 WWN5451:WWN5453 AF5516:AF5519 KB5516:KB5519 TX5516:TX5519 ADT5516:ADT5519 ANP5516:ANP5519 AXL5516:AXL5519 BHH5516:BHH5519 BRD5516:BRD5519 CAZ5516:CAZ5519 CKV5516:CKV5519 CUR5516:CUR5519 DEN5516:DEN5519 DOJ5516:DOJ5519 DYF5516:DYF5519 EIB5516:EIB5519 ERX5516:ERX5519 FBT5516:FBT5519 FLP5516:FLP5519 FVL5516:FVL5519 GFH5516:GFH5519 GPD5516:GPD5519 GYZ5516:GYZ5519 HIV5516:HIV5519 HSR5516:HSR5519 ICN5516:ICN5519 IMJ5516:IMJ5519 IWF5516:IWF5519 JGB5516:JGB5519 JPX5516:JPX5519 JZT5516:JZT5519 KJP5516:KJP5519 KTL5516:KTL5519 LDH5516:LDH5519 LND5516:LND5519 LWZ5516:LWZ5519 MGV5516:MGV5519 MQR5516:MQR5519 NAN5516:NAN5519 NKJ5516:NKJ5519 NUF5516:NUF5519 OEB5516:OEB5519 ONX5516:ONX5519 OXT5516:OXT5519 PHP5516:PHP5519 PRL5516:PRL5519 QBH5516:QBH5519 QLD5516:QLD5519 QUZ5516:QUZ5519 REV5516:REV5519 ROR5516:ROR5519 RYN5516:RYN5519 SIJ5516:SIJ5519 SSF5516:SSF5519 TCB5516:TCB5519 TLX5516:TLX5519 TVT5516:TVT5519 UFP5516:UFP5519 UPL5516:UPL5519 UZH5516:UZH5519 VJD5516:VJD5519 VSZ5516:VSZ5519 WCV5516:WCV5519 WMR5516:WMR5519 WWN5516:WWN5519 KB5699:KB5720 TX5699:TX5720 ADT5699:ADT5720 ANP5699:ANP5720 AXL5699:AXL5720 BHH5699:BHH5720 BRD5699:BRD5720 CAZ5699:CAZ5720 CKV5699:CKV5720 CUR5699:CUR5720 DEN5699:DEN5720 DOJ5699:DOJ5720 DYF5699:DYF5720 EIB5699:EIB5720 ERX5699:ERX5720 FBT5699:FBT5720 FLP5699:FLP5720 FVL5699:FVL5720 GFH5699:GFH5720 GPD5699:GPD5720 GYZ5699:GYZ5720 HIV5699:HIV5720 HSR5699:HSR5720 ICN5699:ICN5720 IMJ5699:IMJ5720 IWF5699:IWF5720 JGB5699:JGB5720 JPX5699:JPX5720 JZT5699:JZT5720 KJP5699:KJP5720 KTL5699:KTL5720 LDH5699:LDH5720 LND5699:LND5720 LWZ5699:LWZ5720 MGV5699:MGV5720 MQR5699:MQR5720 NAN5699:NAN5720 NKJ5699:NKJ5720 NUF5699:NUF5720 OEB5699:OEB5720 ONX5699:ONX5720 OXT5699:OXT5720 PHP5699:PHP5720 PRL5699:PRL5720 QBH5699:QBH5720 QLD5699:QLD5720 QUZ5699:QUZ5720 REV5699:REV5720 ROR5699:ROR5720 RYN5699:RYN5720 SIJ5699:SIJ5720 SSF5699:SSF5720 TCB5699:TCB5720 TLX5699:TLX5720 TVT5699:TVT5720 UFP5699:UFP5720 UPL5699:UPL5720 UZH5699:UZH5720 VJD5699:VJD5720 VSZ5699:VSZ5720 WCV5699:WCV5720 WMR5699:WMR5720 WWN5699:WWN5720 AF4494:AF4496 AF4456:AF4458 AF4450 AF4550:AF4551 AF4534 AF5699:AF5720 AF7660:AF7661 KB7660:KB7661 TX7660:TX7661 ADT7660:ADT7661 ANP7660:ANP7661 AXL7660:AXL7661 BHH7660:BHH7661 BRD7660:BRD7661 CAZ7660:CAZ7661 CKV7660:CKV7661 CUR7660:CUR7661 DEN7660:DEN7661 DOJ7660:DOJ7661 DYF7660:DYF7661 EIB7660:EIB7661 ERX7660:ERX7661 FBT7660:FBT7661 FLP7660:FLP7661 FVL7660:FVL7661 GFH7660:GFH7661 GPD7660:GPD7661 GYZ7660:GYZ7661 HIV7660:HIV7661 HSR7660:HSR7661 ICN7660:ICN7661 IMJ7660:IMJ7661 IWF7660:IWF7661 JGB7660:JGB7661 JPX7660:JPX7661 JZT7660:JZT7661 KJP7660:KJP7661 KTL7660:KTL7661 LDH7660:LDH7661 LND7660:LND7661 LWZ7660:LWZ7661 MGV7660:MGV7661 MQR7660:MQR7661 NAN7660:NAN7661 NKJ7660:NKJ7661 NUF7660:NUF7661 OEB7660:OEB7661 ONX7660:ONX7661 OXT7660:OXT7661 PHP7660:PHP7661 PRL7660:PRL7661 QBH7660:QBH7661 QLD7660:QLD7661 QUZ7660:QUZ7661 REV7660:REV7661 ROR7660:ROR7661 RYN7660:RYN7661 SIJ7660:SIJ7661 SSF7660:SSF7661 TCB7660:TCB7661 TLX7660:TLX7661 TVT7660:TVT7661 UFP7660:UFP7661 UPL7660:UPL7661 UZH7660:UZH7661 VJD7660:VJD7661 VSZ7660:VSZ7661 WCV7660:WCV7661 WMR7660:WMR7661 WWN7660:WWN7661 AF7895:AF7899 KB7895:KB7899 TX7895:TX7899 ADT7895:ADT7899 ANP7895:ANP7899 AXL7895:AXL7899 BHH7895:BHH7899 BRD7895:BRD7899 CAZ7895:CAZ7899 CKV7895:CKV7899 CUR7895:CUR7899 DEN7895:DEN7899 DOJ7895:DOJ7899 DYF7895:DYF7899 EIB7895:EIB7899 ERX7895:ERX7899 FBT7895:FBT7899 FLP7895:FLP7899 FVL7895:FVL7899 GFH7895:GFH7899 GPD7895:GPD7899 GYZ7895:GYZ7899 HIV7895:HIV7899 HSR7895:HSR7899 ICN7895:ICN7899 IMJ7895:IMJ7899 IWF7895:IWF7899 JGB7895:JGB7899 JPX7895:JPX7899 JZT7895:JZT7899 KJP7895:KJP7899 KTL7895:KTL7899 LDH7895:LDH7899 LND7895:LND7899 LWZ7895:LWZ7899 MGV7895:MGV7899 MQR7895:MQR7899 NAN7895:NAN7899 NKJ7895:NKJ7899 NUF7895:NUF7899 OEB7895:OEB7899 ONX7895:ONX7899 OXT7895:OXT7899 PHP7895:PHP7899 PRL7895:PRL7899 QBH7895:QBH7899 QLD7895:QLD7899 QUZ7895:QUZ7899 REV7895:REV7899 ROR7895:ROR7899 RYN7895:RYN7899 SIJ7895:SIJ7899 SSF7895:SSF7899 TCB7895:TCB7899 TLX7895:TLX7899 TVT7895:TVT7899 UFP7895:UFP7899 UPL7895:UPL7899 UZH7895:UZH7899 VJD7895:VJD7899 VSZ7895:VSZ7899 WCV7895:WCV7899 WMR7895:WMR7899 WWN7895:WWN7899 AF8130:AF8132 AF5736:AF5759 KB5736:KB5759 TX5736:TX5759 ADT5736:ADT5759 ANP5736:ANP5759 AXL5736:AXL5759 BHH5736:BHH5759 BRD5736:BRD5759 CAZ5736:CAZ5759 CKV5736:CKV5759 CUR5736:CUR5759 DEN5736:DEN5759 DOJ5736:DOJ5759 DYF5736:DYF5759 EIB5736:EIB5759 ERX5736:ERX5759 FBT5736:FBT5759 FLP5736:FLP5759 FVL5736:FVL5759 GFH5736:GFH5759 GPD5736:GPD5759 GYZ5736:GYZ5759 HIV5736:HIV5759 HSR5736:HSR5759 ICN5736:ICN5759 IMJ5736:IMJ5759 IWF5736:IWF5759 JGB5736:JGB5759 JPX5736:JPX5759 JZT5736:JZT5759 KJP5736:KJP5759 KTL5736:KTL5759 LDH5736:LDH5759 LND5736:LND5759 LWZ5736:LWZ5759 MGV5736:MGV5759 MQR5736:MQR5759 NAN5736:NAN5759 NKJ5736:NKJ5759 NUF5736:NUF5759 OEB5736:OEB5759 ONX5736:ONX5759 OXT5736:OXT5759 PHP5736:PHP5759 PRL5736:PRL5759 QBH5736:QBH5759 QLD5736:QLD5759 QUZ5736:QUZ5759 REV5736:REV5759 ROR5736:ROR5759 RYN5736:RYN5759 SIJ5736:SIJ5759 SSF5736:SSF5759 TCB5736:TCB5759 TLX5736:TLX5759 TVT5736:TVT5759 UFP5736:UFP5759 UPL5736:UPL5759 UZH5736:UZH5759 VJD5736:VJD5759 VSZ5736:VSZ5759 WCV5736:WCV5759 WMR5736:WMR5759 WWN5736:WWN5759 AF7183:AF7185 KB7183:KB7185 TX7183:TX7185 ADT7183:ADT7185 ANP7183:ANP7185 AXL7183:AXL7185 BHH7183:BHH7185 BRD7183:BRD7185 CAZ7183:CAZ7185 CKV7183:CKV7185 CUR7183:CUR7185 DEN7183:DEN7185 DOJ7183:DOJ7185 DYF7183:DYF7185 EIB7183:EIB7185 ERX7183:ERX7185 FBT7183:FBT7185 FLP7183:FLP7185 FVL7183:FVL7185 GFH7183:GFH7185 GPD7183:GPD7185 GYZ7183:GYZ7185 HIV7183:HIV7185 HSR7183:HSR7185 ICN7183:ICN7185 IMJ7183:IMJ7185 IWF7183:IWF7185 JGB7183:JGB7185 JPX7183:JPX7185 JZT7183:JZT7185 KJP7183:KJP7185 KTL7183:KTL7185 LDH7183:LDH7185 LND7183:LND7185 LWZ7183:LWZ7185 MGV7183:MGV7185 MQR7183:MQR7185 NAN7183:NAN7185 NKJ7183:NKJ7185 NUF7183:NUF7185 OEB7183:OEB7185 ONX7183:ONX7185 OXT7183:OXT7185 PHP7183:PHP7185 PRL7183:PRL7185 QBH7183:QBH7185 QLD7183:QLD7185 QUZ7183:QUZ7185 REV7183:REV7185 ROR7183:ROR7185 RYN7183:RYN7185 SIJ7183:SIJ7185 SSF7183:SSF7185 TCB7183:TCB7185 TLX7183:TLX7185 TVT7183:TVT7185 UFP7183:UFP7185 UPL7183:UPL7185 UZH7183:UZH7185 VJD7183:VJD7185 VSZ7183:VSZ7185 WCV7183:WCV7185 WMR7183:WMR7185 WWN7183:WWN7185 AF7189 KB7189 TX7189 ADT7189 ANP7189 AXL7189 BHH7189 BRD7189 CAZ7189 CKV7189 CUR7189 DEN7189 DOJ7189 DYF7189 EIB7189 ERX7189 FBT7189 FLP7189 FVL7189 GFH7189 GPD7189 GYZ7189 HIV7189 HSR7189 ICN7189 IMJ7189 IWF7189 JGB7189 JPX7189 JZT7189 KJP7189 KTL7189 LDH7189 LND7189 LWZ7189 MGV7189 MQR7189 NAN7189 NKJ7189 NUF7189 OEB7189 ONX7189 OXT7189 PHP7189 PRL7189 QBH7189 QLD7189 QUZ7189 REV7189 ROR7189 RYN7189 SIJ7189 SSF7189 TCB7189 TLX7189 TVT7189 UFP7189 UPL7189 UZH7189 VJD7189 VSZ7189 WCV7189 WMR7189 WWN7189 AF7217:AF7219 KB7217:KB7219 TX7217:TX7219 ADT7217:ADT7219 ANP7217:ANP7219 AXL7217:AXL7219 BHH7217:BHH7219 BRD7217:BRD7219 CAZ7217:CAZ7219 CKV7217:CKV7219 CUR7217:CUR7219 DEN7217:DEN7219 DOJ7217:DOJ7219 DYF7217:DYF7219 EIB7217:EIB7219 ERX7217:ERX7219 FBT7217:FBT7219 FLP7217:FLP7219 FVL7217:FVL7219 GFH7217:GFH7219 GPD7217:GPD7219 GYZ7217:GYZ7219 HIV7217:HIV7219 HSR7217:HSR7219 ICN7217:ICN7219 IMJ7217:IMJ7219 IWF7217:IWF7219 JGB7217:JGB7219 JPX7217:JPX7219 JZT7217:JZT7219 KJP7217:KJP7219 KTL7217:KTL7219 LDH7217:LDH7219 LND7217:LND7219 LWZ7217:LWZ7219 MGV7217:MGV7219 MQR7217:MQR7219 NAN7217:NAN7219 NKJ7217:NKJ7219 NUF7217:NUF7219 OEB7217:OEB7219 ONX7217:ONX7219 OXT7217:OXT7219 PHP7217:PHP7219 PRL7217:PRL7219 QBH7217:QBH7219 QLD7217:QLD7219 QUZ7217:QUZ7219 REV7217:REV7219 ROR7217:ROR7219 RYN7217:RYN7219 SIJ7217:SIJ7219 SSF7217:SSF7219 TCB7217:TCB7219 TLX7217:TLX7219 TVT7217:TVT7219 UFP7217:UFP7219 UPL7217:UPL7219 UZH7217:UZH7219 VJD7217:VJD7219 VSZ7217:VSZ7219 WCV7217:WCV7219 WMR7217:WMR7219 WWN7217:WWN7219 AF7605:AF7613 KB7605:KB7613 TX7605:TX7613 ADT7605:ADT7613 ANP7605:ANP7613 AXL7605:AXL7613 BHH7605:BHH7613 BRD7605:BRD7613 CAZ7605:CAZ7613 CKV7605:CKV7613 CUR7605:CUR7613 DEN7605:DEN7613 DOJ7605:DOJ7613 DYF7605:DYF7613 EIB7605:EIB7613 ERX7605:ERX7613 FBT7605:FBT7613 FLP7605:FLP7613 FVL7605:FVL7613 GFH7605:GFH7613 GPD7605:GPD7613 GYZ7605:GYZ7613 HIV7605:HIV7613 HSR7605:HSR7613 ICN7605:ICN7613 IMJ7605:IMJ7613 IWF7605:IWF7613 JGB7605:JGB7613 JPX7605:JPX7613 JZT7605:JZT7613 KJP7605:KJP7613 KTL7605:KTL7613 LDH7605:LDH7613 LND7605:LND7613 LWZ7605:LWZ7613 MGV7605:MGV7613 MQR7605:MQR7613 NAN7605:NAN7613 NKJ7605:NKJ7613 NUF7605:NUF7613 OEB7605:OEB7613 ONX7605:ONX7613 OXT7605:OXT7613 PHP7605:PHP7613 PRL7605:PRL7613 QBH7605:QBH7613 QLD7605:QLD7613 QUZ7605:QUZ7613 REV7605:REV7613 ROR7605:ROR7613 RYN7605:RYN7613 SIJ7605:SIJ7613 SSF7605:SSF7613 TCB7605:TCB7613 TLX7605:TLX7613 TVT7605:TVT7613 UFP7605:UFP7613 UPL7605:UPL7613 UZH7605:UZH7613 VJD7605:VJD7613 VSZ7605:VSZ7613 WCV7605:WCV7613 WMR7605:WMR7613 WWN7605:WWN7613 AF7308 KB7308 TX7308 ADT7308 ANP7308 AXL7308 BHH7308 BRD7308 CAZ7308 CKV7308 CUR7308 DEN7308 DOJ7308 DYF7308 EIB7308 ERX7308 FBT7308 FLP7308 FVL7308 GFH7308 GPD7308 GYZ7308 HIV7308 HSR7308 ICN7308 IMJ7308 IWF7308 JGB7308 JPX7308 JZT7308 KJP7308 KTL7308 LDH7308 LND7308 LWZ7308 MGV7308 MQR7308 NAN7308 NKJ7308 NUF7308 OEB7308 ONX7308 OXT7308 PHP7308 PRL7308 QBH7308 QLD7308 QUZ7308 REV7308 ROR7308 RYN7308 SIJ7308 SSF7308 TCB7308 TLX7308 TVT7308 UFP7308 UPL7308 UZH7308 VJD7308 VSZ7308 WCV7308 WMR7308 WWN7308 AF7333:AF7335 KB7333:KB7335 TX7333:TX7335 ADT7333:ADT7335 ANP7333:ANP7335 AXL7333:AXL7335 BHH7333:BHH7335 BRD7333:BRD7335 CAZ7333:CAZ7335 CKV7333:CKV7335 CUR7333:CUR7335 DEN7333:DEN7335 DOJ7333:DOJ7335 DYF7333:DYF7335 EIB7333:EIB7335 ERX7333:ERX7335 FBT7333:FBT7335 FLP7333:FLP7335 FVL7333:FVL7335 GFH7333:GFH7335 GPD7333:GPD7335 GYZ7333:GYZ7335 HIV7333:HIV7335 HSR7333:HSR7335 ICN7333:ICN7335 IMJ7333:IMJ7335 IWF7333:IWF7335 JGB7333:JGB7335 JPX7333:JPX7335 JZT7333:JZT7335 KJP7333:KJP7335 KTL7333:KTL7335 LDH7333:LDH7335 LND7333:LND7335 LWZ7333:LWZ7335 MGV7333:MGV7335 MQR7333:MQR7335 NAN7333:NAN7335 NKJ7333:NKJ7335 NUF7333:NUF7335 OEB7333:OEB7335 ONX7333:ONX7335 OXT7333:OXT7335 PHP7333:PHP7335 PRL7333:PRL7335 QBH7333:QBH7335 QLD7333:QLD7335 QUZ7333:QUZ7335 REV7333:REV7335 ROR7333:ROR7335 RYN7333:RYN7335 SIJ7333:SIJ7335 SSF7333:SSF7335 TCB7333:TCB7335 TLX7333:TLX7335 TVT7333:TVT7335 UFP7333:UFP7335 UPL7333:UPL7335 UZH7333:UZH7335 VJD7333:VJD7335 VSZ7333:VSZ7335 WCV7333:WCV7335 WMR7333:WMR7335 WWN7333:WWN7335 AF7393:AF7396 KB7393:KB7396 TX7393:TX7396 ADT7393:ADT7396 ANP7393:ANP7396 AXL7393:AXL7396 BHH7393:BHH7396 BRD7393:BRD7396 CAZ7393:CAZ7396 CKV7393:CKV7396 CUR7393:CUR7396 DEN7393:DEN7396 DOJ7393:DOJ7396 DYF7393:DYF7396 EIB7393:EIB7396 ERX7393:ERX7396 FBT7393:FBT7396 FLP7393:FLP7396 FVL7393:FVL7396 GFH7393:GFH7396 GPD7393:GPD7396 GYZ7393:GYZ7396 HIV7393:HIV7396 HSR7393:HSR7396 ICN7393:ICN7396 IMJ7393:IMJ7396 IWF7393:IWF7396 JGB7393:JGB7396 JPX7393:JPX7396 JZT7393:JZT7396 KJP7393:KJP7396 KTL7393:KTL7396 LDH7393:LDH7396 LND7393:LND7396 LWZ7393:LWZ7396 MGV7393:MGV7396 MQR7393:MQR7396 NAN7393:NAN7396 NKJ7393:NKJ7396 NUF7393:NUF7396 OEB7393:OEB7396 ONX7393:ONX7396 OXT7393:OXT7396 PHP7393:PHP7396 PRL7393:PRL7396 QBH7393:QBH7396 QLD7393:QLD7396 QUZ7393:QUZ7396 REV7393:REV7396 ROR7393:ROR7396 RYN7393:RYN7396 SIJ7393:SIJ7396 SSF7393:SSF7396 TCB7393:TCB7396 TLX7393:TLX7396 TVT7393:TVT7396 UFP7393:UFP7396 UPL7393:UPL7396 UZH7393:UZH7396 VJD7393:VJD7396 VSZ7393:VSZ7396 WCV7393:WCV7396 WMR7393:WMR7396 WWN7393:WWN7396 AF7451:AF7453 KB7451:KB7453 TX7451:TX7453 ADT7451:ADT7453 ANP7451:ANP7453 AXL7451:AXL7453 BHH7451:BHH7453 BRD7451:BRD7453 CAZ7451:CAZ7453 CKV7451:CKV7453 CUR7451:CUR7453 DEN7451:DEN7453 DOJ7451:DOJ7453 DYF7451:DYF7453 EIB7451:EIB7453 ERX7451:ERX7453 FBT7451:FBT7453 FLP7451:FLP7453 FVL7451:FVL7453 GFH7451:GFH7453 GPD7451:GPD7453 GYZ7451:GYZ7453 HIV7451:HIV7453 HSR7451:HSR7453 ICN7451:ICN7453 IMJ7451:IMJ7453 IWF7451:IWF7453 JGB7451:JGB7453 JPX7451:JPX7453 JZT7451:JZT7453 KJP7451:KJP7453 KTL7451:KTL7453 LDH7451:LDH7453 LND7451:LND7453 LWZ7451:LWZ7453 MGV7451:MGV7453 MQR7451:MQR7453 NAN7451:NAN7453 NKJ7451:NKJ7453 NUF7451:NUF7453 OEB7451:OEB7453 ONX7451:ONX7453 OXT7451:OXT7453 PHP7451:PHP7453 PRL7451:PRL7453 QBH7451:QBH7453 QLD7451:QLD7453 QUZ7451:QUZ7453 REV7451:REV7453 ROR7451:ROR7453 RYN7451:RYN7453 SIJ7451:SIJ7453 SSF7451:SSF7453 TCB7451:TCB7453 TLX7451:TLX7453 TVT7451:TVT7453 UFP7451:UFP7453 UPL7451:UPL7453 UZH7451:UZH7453 VJD7451:VJD7453 VSZ7451:VSZ7453 WCV7451:WCV7453 WMR7451:WMR7453 WWN7451:WWN7453 AF7539:AF7542 KB7539:KB7542 TX7539:TX7542 ADT7539:ADT7542 ANP7539:ANP7542 AXL7539:AXL7542 BHH7539:BHH7542 BRD7539:BRD7542 CAZ7539:CAZ7542 CKV7539:CKV7542 CUR7539:CUR7542 DEN7539:DEN7542 DOJ7539:DOJ7542 DYF7539:DYF7542 EIB7539:EIB7542 ERX7539:ERX7542 FBT7539:FBT7542 FLP7539:FLP7542 FVL7539:FVL7542 GFH7539:GFH7542 GPD7539:GPD7542 GYZ7539:GYZ7542 HIV7539:HIV7542 HSR7539:HSR7542 ICN7539:ICN7542 IMJ7539:IMJ7542 IWF7539:IWF7542 JGB7539:JGB7542 JPX7539:JPX7542 JZT7539:JZT7542 KJP7539:KJP7542 KTL7539:KTL7542 LDH7539:LDH7542 LND7539:LND7542 LWZ7539:LWZ7542 MGV7539:MGV7542 MQR7539:MQR7542 NAN7539:NAN7542 NKJ7539:NKJ7542 NUF7539:NUF7542 OEB7539:OEB7542 ONX7539:ONX7542 OXT7539:OXT7542 PHP7539:PHP7542 PRL7539:PRL7542 QBH7539:QBH7542 QLD7539:QLD7542 QUZ7539:QUZ7542 REV7539:REV7542 ROR7539:ROR7542 RYN7539:RYN7542 SIJ7539:SIJ7542 SSF7539:SSF7542 TCB7539:TCB7542 TLX7539:TLX7542 TVT7539:TVT7542 UFP7539:UFP7542 UPL7539:UPL7542 UZH7539:UZH7542 VJD7539:VJD7542 VSZ7539:VSZ7542 WCV7539:WCV7542 WMR7539:WMR7542 WWN7539:WWN7542 AF7975:AF7978 KB7975:KB7978 TX7975:TX7978 ADT7975:ADT7978 ANP7975:ANP7978 AXL7975:AXL7978 BHH7975:BHH7978 BRD7975:BRD7978 CAZ7975:CAZ7978 CKV7975:CKV7978 CUR7975:CUR7978 DEN7975:DEN7978 DOJ7975:DOJ7978 DYF7975:DYF7978 EIB7975:EIB7978 ERX7975:ERX7978 FBT7975:FBT7978 FLP7975:FLP7978 FVL7975:FVL7978 GFH7975:GFH7978 GPD7975:GPD7978 GYZ7975:GYZ7978 HIV7975:HIV7978 HSR7975:HSR7978 ICN7975:ICN7978 IMJ7975:IMJ7978 IWF7975:IWF7978 JGB7975:JGB7978 JPX7975:JPX7978 JZT7975:JZT7978 KJP7975:KJP7978 KTL7975:KTL7978 LDH7975:LDH7978 LND7975:LND7978 LWZ7975:LWZ7978 MGV7975:MGV7978 MQR7975:MQR7978 NAN7975:NAN7978 NKJ7975:NKJ7978 NUF7975:NUF7978 OEB7975:OEB7978 ONX7975:ONX7978 OXT7975:OXT7978 PHP7975:PHP7978 PRL7975:PRL7978 QBH7975:QBH7978 QLD7975:QLD7978 QUZ7975:QUZ7978 REV7975:REV7978 ROR7975:ROR7978 RYN7975:RYN7978 SIJ7975:SIJ7978 SSF7975:SSF7978 TCB7975:TCB7978 TLX7975:TLX7978 TVT7975:TVT7978 UFP7975:UFP7978 UPL7975:UPL7978 UZH7975:UZH7978 VJD7975:VJD7978 VSZ7975:VSZ7978 WCV7975:WCV7978 WMR7975:WMR7978 WWN7975:WWN7978 AF8004:AF8006 KB8004:KB8006 TX8004:TX8006 ADT8004:ADT8006 ANP8004:ANP8006 AXL8004:AXL8006 BHH8004:BHH8006 BRD8004:BRD8006 CAZ8004:CAZ8006 CKV8004:CKV8006 CUR8004:CUR8006 DEN8004:DEN8006 DOJ8004:DOJ8006 DYF8004:DYF8006 EIB8004:EIB8006 ERX8004:ERX8006 FBT8004:FBT8006 FLP8004:FLP8006 FVL8004:FVL8006 GFH8004:GFH8006 GPD8004:GPD8006 GYZ8004:GYZ8006 HIV8004:HIV8006 HSR8004:HSR8006 ICN8004:ICN8006 IMJ8004:IMJ8006 IWF8004:IWF8006 JGB8004:JGB8006 JPX8004:JPX8006 JZT8004:JZT8006 KJP8004:KJP8006 KTL8004:KTL8006 LDH8004:LDH8006 LND8004:LND8006 LWZ8004:LWZ8006 MGV8004:MGV8006 MQR8004:MQR8006 NAN8004:NAN8006 NKJ8004:NKJ8006 NUF8004:NUF8006 OEB8004:OEB8006 ONX8004:ONX8006 OXT8004:OXT8006 PHP8004:PHP8006 PRL8004:PRL8006 QBH8004:QBH8006 QLD8004:QLD8006 QUZ8004:QUZ8006 REV8004:REV8006 ROR8004:ROR8006 RYN8004:RYN8006 SIJ8004:SIJ8006 SSF8004:SSF8006 TCB8004:TCB8006 TLX8004:TLX8006 TVT8004:TVT8006 UFP8004:UFP8006 UPL8004:UPL8006 UZH8004:UZH8006 VJD8004:VJD8006 VSZ8004:VSZ8006 WCV8004:WCV8006 AF5556 AF5565:AF5570 AF5578 AF5582 AF5129:AF5130" xr:uid="{00000000-0002-0000-0300-00003F000000}">
      <formula1>$AF$3:$AF$11</formula1>
    </dataValidation>
    <dataValidation type="date" allowBlank="1" showInputMessage="1" showErrorMessage="1" sqref="F4050:F4052 JB4050:JB4052 SX4050:SX4052 ACT4050:ACT4052 AMP4050:AMP4052 AWL4050:AWL4052 BGH4050:BGH4052 BQD4050:BQD4052 BZZ4050:BZZ4052 CJV4050:CJV4052 CTR4050:CTR4052 DDN4050:DDN4052 DNJ4050:DNJ4052 DXF4050:DXF4052 EHB4050:EHB4052 EQX4050:EQX4052 FAT4050:FAT4052 FKP4050:FKP4052 FUL4050:FUL4052 GEH4050:GEH4052 GOD4050:GOD4052 GXZ4050:GXZ4052 HHV4050:HHV4052 HRR4050:HRR4052 IBN4050:IBN4052 ILJ4050:ILJ4052 IVF4050:IVF4052 JFB4050:JFB4052 JOX4050:JOX4052 JYT4050:JYT4052 KIP4050:KIP4052 KSL4050:KSL4052 LCH4050:LCH4052 LMD4050:LMD4052 LVZ4050:LVZ4052 MFV4050:MFV4052 MPR4050:MPR4052 MZN4050:MZN4052 NJJ4050:NJJ4052 NTF4050:NTF4052 ODB4050:ODB4052 OMX4050:OMX4052 OWT4050:OWT4052 PGP4050:PGP4052 PQL4050:PQL4052 QAH4050:QAH4052 QKD4050:QKD4052 QTZ4050:QTZ4052 RDV4050:RDV4052 RNR4050:RNR4052 RXN4050:RXN4052 SHJ4050:SHJ4052 SRF4050:SRF4052 TBB4050:TBB4052 TKX4050:TKX4052 TUT4050:TUT4052 UEP4050:UEP4052 UOL4050:UOL4052 UYH4050:UYH4052 VID4050:VID4052 VRZ4050:VRZ4052 WBV4050:WBV4052 WLR4050:WLR4052 WVN4050:WVN4052 F5040:F5043 JB5040:JB5043 SX5040:SX5043 ACT5040:ACT5043 AMP5040:AMP5043 AWL5040:AWL5043 BGH5040:BGH5043 BQD5040:BQD5043 BZZ5040:BZZ5043 CJV5040:CJV5043 CTR5040:CTR5043 DDN5040:DDN5043 DNJ5040:DNJ5043 DXF5040:DXF5043 EHB5040:EHB5043 EQX5040:EQX5043 FAT5040:FAT5043 FKP5040:FKP5043 FUL5040:FUL5043 GEH5040:GEH5043 GOD5040:GOD5043 GXZ5040:GXZ5043 HHV5040:HHV5043 HRR5040:HRR5043 IBN5040:IBN5043 ILJ5040:ILJ5043 IVF5040:IVF5043 JFB5040:JFB5043 JOX5040:JOX5043 JYT5040:JYT5043 KIP5040:KIP5043 KSL5040:KSL5043 LCH5040:LCH5043 LMD5040:LMD5043 LVZ5040:LVZ5043 MFV5040:MFV5043 MPR5040:MPR5043 MZN5040:MZN5043 NJJ5040:NJJ5043 NTF5040:NTF5043 ODB5040:ODB5043 OMX5040:OMX5043 OWT5040:OWT5043 PGP5040:PGP5043 PQL5040:PQL5043 QAH5040:QAH5043 QKD5040:QKD5043 QTZ5040:QTZ5043 RDV5040:RDV5043 RNR5040:RNR5043 RXN5040:RXN5043 SHJ5040:SHJ5043 SRF5040:SRF5043 TBB5040:TBB5043 TKX5040:TKX5043 TUT5040:TUT5043 UEP5040:UEP5043 UOL5040:UOL5043 UYH5040:UYH5043 VID5040:VID5043 VRZ5040:VRZ5043 WBV5040:WBV5043 WLR5040:WLR5043 WVN5040:WVN5043 F5093 JB5093 SX5093 ACT5093 AMP5093 AWL5093 BGH5093 BQD5093 BZZ5093 CJV5093 CTR5093 DDN5093 DNJ5093 DXF5093 EHB5093 EQX5093 FAT5093 FKP5093 FUL5093 GEH5093 GOD5093 GXZ5093 HHV5093 HRR5093 IBN5093 ILJ5093 IVF5093 JFB5093 JOX5093 JYT5093 KIP5093 KSL5093 LCH5093 LMD5093 LVZ5093 MFV5093 MPR5093 MZN5093 NJJ5093 NTF5093 ODB5093 OMX5093 OWT5093 PGP5093 PQL5093 QAH5093 QKD5093 QTZ5093 RDV5093 RNR5093 RXN5093 SHJ5093 SRF5093 TBB5093 TKX5093 TUT5093 UEP5093 UOL5093 UYH5093 VID5093 VRZ5093 WBV5093 WLR5093 WVN5093 F5128:F5130 JB5128:JB5130 SX5128:SX5130 ACT5128:ACT5130 AMP5128:AMP5130 AWL5128:AWL5130 BGH5128:BGH5130 BQD5128:BQD5130 BZZ5128:BZZ5130 CJV5128:CJV5130 CTR5128:CTR5130 DDN5128:DDN5130 DNJ5128:DNJ5130 DXF5128:DXF5130 EHB5128:EHB5130 EQX5128:EQX5130 FAT5128:FAT5130 FKP5128:FKP5130 FUL5128:FUL5130 GEH5128:GEH5130 GOD5128:GOD5130 GXZ5128:GXZ5130 HHV5128:HHV5130 HRR5128:HRR5130 IBN5128:IBN5130 ILJ5128:ILJ5130 IVF5128:IVF5130 JFB5128:JFB5130 JOX5128:JOX5130 JYT5128:JYT5130 KIP5128:KIP5130 KSL5128:KSL5130 LCH5128:LCH5130 LMD5128:LMD5130 LVZ5128:LVZ5130 MFV5128:MFV5130 MPR5128:MPR5130 MZN5128:MZN5130 NJJ5128:NJJ5130 NTF5128:NTF5130 ODB5128:ODB5130 OMX5128:OMX5130 OWT5128:OWT5130 PGP5128:PGP5130 PQL5128:PQL5130 QAH5128:QAH5130 QKD5128:QKD5130 QTZ5128:QTZ5130 RDV5128:RDV5130 RNR5128:RNR5130 RXN5128:RXN5130 SHJ5128:SHJ5130 SRF5128:SRF5130 TBB5128:TBB5130 TKX5128:TKX5130 TUT5128:TUT5130 UEP5128:UEP5130 UOL5128:UOL5130 UYH5128:UYH5130 VID5128:VID5130 VRZ5128:VRZ5130 WBV5128:WBV5130 WLR5128:WLR5130 WVN5128:WVN5130 F5212:F5215 JB5212:JB5215 SX5212:SX5215 ACT5212:ACT5215 AMP5212:AMP5215 AWL5212:AWL5215 BGH5212:BGH5215 BQD5212:BQD5215 BZZ5212:BZZ5215 CJV5212:CJV5215 CTR5212:CTR5215 DDN5212:DDN5215 DNJ5212:DNJ5215 DXF5212:DXF5215 EHB5212:EHB5215 EQX5212:EQX5215 FAT5212:FAT5215 FKP5212:FKP5215 FUL5212:FUL5215 GEH5212:GEH5215 GOD5212:GOD5215 GXZ5212:GXZ5215 HHV5212:HHV5215 HRR5212:HRR5215 IBN5212:IBN5215 ILJ5212:ILJ5215 IVF5212:IVF5215 JFB5212:JFB5215 JOX5212:JOX5215 JYT5212:JYT5215 KIP5212:KIP5215 KSL5212:KSL5215 LCH5212:LCH5215 LMD5212:LMD5215 LVZ5212:LVZ5215 MFV5212:MFV5215 MPR5212:MPR5215 MZN5212:MZN5215 NJJ5212:NJJ5215 NTF5212:NTF5215 ODB5212:ODB5215 OMX5212:OMX5215 OWT5212:OWT5215 PGP5212:PGP5215 PQL5212:PQL5215 QAH5212:QAH5215 QKD5212:QKD5215 QTZ5212:QTZ5215 RDV5212:RDV5215 RNR5212:RNR5215 RXN5212:RXN5215 SHJ5212:SHJ5215 SRF5212:SRF5215 TBB5212:TBB5215 TKX5212:TKX5215 TUT5212:TUT5215 UEP5212:UEP5215 UOL5212:UOL5215 UYH5212:UYH5215 VID5212:VID5215 VRZ5212:VRZ5215 WBV5212:WBV5215 WLR5212:WLR5215 WVN5212:WVN5215" xr:uid="{00000000-0002-0000-0300-000040000000}">
      <formula1>F4049</formula1>
      <formula2>F4798</formula2>
    </dataValidation>
    <dataValidation type="list" allowBlank="1" showInputMessage="1" showErrorMessage="1" sqref="J3692 JF3692 TB3692 ACX3692 AMT3692 AWP3692 BGL3692 BQH3692 CAD3692 CJZ3692 CTV3692 DDR3692 DNN3692 DXJ3692 EHF3692 ERB3692 FAX3692 FKT3692 FUP3692 GEL3692 GOH3692 GYD3692 HHZ3692 HRV3692 IBR3692 ILN3692 IVJ3692 JFF3692 JPB3692 JYX3692 KIT3692 KSP3692 LCL3692 LMH3692 LWD3692 MFZ3692 MPV3692 MZR3692 NJN3692 NTJ3692 ODF3692 ONB3692 OWX3692 PGT3692 PQP3692 QAL3692 QKH3692 QUD3692 RDZ3692 RNV3692 RXR3692 SHN3692 SRJ3692 TBF3692 TLB3692 TUX3692 UET3692 UOP3692 UYL3692 VIH3692 VSD3692 WBZ3692 WLV3692 WVR3692 J3814 JF3814 TB3814 ACX3814 AMT3814 AWP3814 BGL3814 BQH3814 CAD3814 CJZ3814 CTV3814 DDR3814 DNN3814 DXJ3814 EHF3814 ERB3814 FAX3814 FKT3814 FUP3814 GEL3814 GOH3814 GYD3814 HHZ3814 HRV3814 IBR3814 ILN3814 IVJ3814 JFF3814 JPB3814 JYX3814 KIT3814 KSP3814 LCL3814 LMH3814 LWD3814 MFZ3814 MPV3814 MZR3814 NJN3814 NTJ3814 ODF3814 ONB3814 OWX3814 PGT3814 PQP3814 QAL3814 QKH3814 QUD3814 RDZ3814 RNV3814 RXR3814 SHN3814 SRJ3814 TBF3814 TLB3814 TUX3814 UET3814 UOP3814 UYL3814 VIH3814 VSD3814 WBZ3814 WLV3814 WVR3814 J3929:J3933 JF3929:JF3933 TB3929:TB3933 ACX3929:ACX3933 AMT3929:AMT3933 AWP3929:AWP3933 BGL3929:BGL3933 BQH3929:BQH3933 CAD3929:CAD3933 CJZ3929:CJZ3933 CTV3929:CTV3933 DDR3929:DDR3933 DNN3929:DNN3933 DXJ3929:DXJ3933 EHF3929:EHF3933 ERB3929:ERB3933 FAX3929:FAX3933 FKT3929:FKT3933 FUP3929:FUP3933 GEL3929:GEL3933 GOH3929:GOH3933 GYD3929:GYD3933 HHZ3929:HHZ3933 HRV3929:HRV3933 IBR3929:IBR3933 ILN3929:ILN3933 IVJ3929:IVJ3933 JFF3929:JFF3933 JPB3929:JPB3933 JYX3929:JYX3933 KIT3929:KIT3933 KSP3929:KSP3933 LCL3929:LCL3933 LMH3929:LMH3933 LWD3929:LWD3933 MFZ3929:MFZ3933 MPV3929:MPV3933 MZR3929:MZR3933 NJN3929:NJN3933 NTJ3929:NTJ3933 ODF3929:ODF3933 ONB3929:ONB3933 OWX3929:OWX3933 PGT3929:PGT3933 PQP3929:PQP3933 QAL3929:QAL3933 QKH3929:QKH3933 QUD3929:QUD3933 RDZ3929:RDZ3933 RNV3929:RNV3933 RXR3929:RXR3933 SHN3929:SHN3933 SRJ3929:SRJ3933 TBF3929:TBF3933 TLB3929:TLB3933 TUX3929:TUX3933 UET3929:UET3933 UOP3929:UOP3933 UYL3929:UYL3933 VIH3929:VIH3933 VSD3929:VSD3933 WBZ3929:WBZ3933 WLV3929:WLV3933 WVR3929:WVR3933 J4050:J4052 JF4050:JF4052 TB4050:TB4052 ACX4050:ACX4052 AMT4050:AMT4052 AWP4050:AWP4052 BGL4050:BGL4052 BQH4050:BQH4052 CAD4050:CAD4052 CJZ4050:CJZ4052 CTV4050:CTV4052 DDR4050:DDR4052 DNN4050:DNN4052 DXJ4050:DXJ4052 EHF4050:EHF4052 ERB4050:ERB4052 FAX4050:FAX4052 FKT4050:FKT4052 FUP4050:FUP4052 GEL4050:GEL4052 GOH4050:GOH4052 GYD4050:GYD4052 HHZ4050:HHZ4052 HRV4050:HRV4052 IBR4050:IBR4052 ILN4050:ILN4052 IVJ4050:IVJ4052 JFF4050:JFF4052 JPB4050:JPB4052 JYX4050:JYX4052 KIT4050:KIT4052 KSP4050:KSP4052 LCL4050:LCL4052 LMH4050:LMH4052 LWD4050:LWD4052 MFZ4050:MFZ4052 MPV4050:MPV4052 MZR4050:MZR4052 NJN4050:NJN4052 NTJ4050:NTJ4052 ODF4050:ODF4052 ONB4050:ONB4052 OWX4050:OWX4052 PGT4050:PGT4052 PQP4050:PQP4052 QAL4050:QAL4052 QKH4050:QKH4052 QUD4050:QUD4052 RDZ4050:RDZ4052 RNV4050:RNV4052 RXR4050:RXR4052 SHN4050:SHN4052 SRJ4050:SRJ4052 TBF4050:TBF4052 TLB4050:TLB4052 TUX4050:TUX4052 UET4050:UET4052 UOP4050:UOP4052 UYL4050:UYL4052 VIH4050:VIH4052 VSD4050:VSD4052 WBZ4050:WBZ4052 WLV4050:WLV4052 WVR4050:WVR4052 J4145:J4151 JF4145:JF4151 TB4145:TB4151 ACX4145:ACX4151 AMT4145:AMT4151 AWP4145:AWP4151 BGL4145:BGL4151 BQH4145:BQH4151 CAD4145:CAD4151 CJZ4145:CJZ4151 CTV4145:CTV4151 DDR4145:DDR4151 DNN4145:DNN4151 DXJ4145:DXJ4151 EHF4145:EHF4151 ERB4145:ERB4151 FAX4145:FAX4151 FKT4145:FKT4151 FUP4145:FUP4151 GEL4145:GEL4151 GOH4145:GOH4151 GYD4145:GYD4151 HHZ4145:HHZ4151 HRV4145:HRV4151 IBR4145:IBR4151 ILN4145:ILN4151 IVJ4145:IVJ4151 JFF4145:JFF4151 JPB4145:JPB4151 JYX4145:JYX4151 KIT4145:KIT4151 KSP4145:KSP4151 LCL4145:LCL4151 LMH4145:LMH4151 LWD4145:LWD4151 MFZ4145:MFZ4151 MPV4145:MPV4151 MZR4145:MZR4151 NJN4145:NJN4151 NTJ4145:NTJ4151 ODF4145:ODF4151 ONB4145:ONB4151 OWX4145:OWX4151 PGT4145:PGT4151 PQP4145:PQP4151 QAL4145:QAL4151 QKH4145:QKH4151 QUD4145:QUD4151 RDZ4145:RDZ4151 RNV4145:RNV4151 RXR4145:RXR4151 SHN4145:SHN4151 SRJ4145:SRJ4151 TBF4145:TBF4151 TLB4145:TLB4151 TUX4145:TUX4151 UET4145:UET4151 UOP4145:UOP4151 UYL4145:UYL4151 VIH4145:VIH4151 VSD4145:VSD4151 WBZ4145:WBZ4151 WLV4145:WLV4151 WVR4145:WVR4151 J4307:J4310 JF4307:JF4310 TB4307:TB4310 ACX4307:ACX4310 AMT4307:AMT4310 AWP4307:AWP4310 BGL4307:BGL4310 BQH4307:BQH4310 CAD4307:CAD4310 CJZ4307:CJZ4310 CTV4307:CTV4310 DDR4307:DDR4310 DNN4307:DNN4310 DXJ4307:DXJ4310 EHF4307:EHF4310 ERB4307:ERB4310 FAX4307:FAX4310 FKT4307:FKT4310 FUP4307:FUP4310 GEL4307:GEL4310 GOH4307:GOH4310 GYD4307:GYD4310 HHZ4307:HHZ4310 HRV4307:HRV4310 IBR4307:IBR4310 ILN4307:ILN4310 IVJ4307:IVJ4310 JFF4307:JFF4310 JPB4307:JPB4310 JYX4307:JYX4310 KIT4307:KIT4310 KSP4307:KSP4310 LCL4307:LCL4310 LMH4307:LMH4310 LWD4307:LWD4310 MFZ4307:MFZ4310 MPV4307:MPV4310 MZR4307:MZR4310 NJN4307:NJN4310 NTJ4307:NTJ4310 ODF4307:ODF4310 ONB4307:ONB4310 OWX4307:OWX4310 PGT4307:PGT4310 PQP4307:PQP4310 QAL4307:QAL4310 QKH4307:QKH4310 QUD4307:QUD4310 RDZ4307:RDZ4310 RNV4307:RNV4310 RXR4307:RXR4310 SHN4307:SHN4310 SRJ4307:SRJ4310 TBF4307:TBF4310 TLB4307:TLB4310 TUX4307:TUX4310 UET4307:UET4310 UOP4307:UOP4310 UYL4307:UYL4310 VIH4307:VIH4310 VSD4307:VSD4310 WBZ4307:WBZ4310 WLV4307:WLV4310 WVR4307:WVR4310 J4396:J4398 JF4396:JF4398 TB4396:TB4398 ACX4396:ACX4398 AMT4396:AMT4398 AWP4396:AWP4398 BGL4396:BGL4398 BQH4396:BQH4398 CAD4396:CAD4398 CJZ4396:CJZ4398 CTV4396:CTV4398 DDR4396:DDR4398 DNN4396:DNN4398 DXJ4396:DXJ4398 EHF4396:EHF4398 ERB4396:ERB4398 FAX4396:FAX4398 FKT4396:FKT4398 FUP4396:FUP4398 GEL4396:GEL4398 GOH4396:GOH4398 GYD4396:GYD4398 HHZ4396:HHZ4398 HRV4396:HRV4398 IBR4396:IBR4398 ILN4396:ILN4398 IVJ4396:IVJ4398 JFF4396:JFF4398 JPB4396:JPB4398 JYX4396:JYX4398 KIT4396:KIT4398 KSP4396:KSP4398 LCL4396:LCL4398 LMH4396:LMH4398 LWD4396:LWD4398 MFZ4396:MFZ4398 MPV4396:MPV4398 MZR4396:MZR4398 NJN4396:NJN4398 NTJ4396:NTJ4398 ODF4396:ODF4398 ONB4396:ONB4398 OWX4396:OWX4398 PGT4396:PGT4398 PQP4396:PQP4398 QAL4396:QAL4398 QKH4396:QKH4398 QUD4396:QUD4398 RDZ4396:RDZ4398 RNV4396:RNV4398 RXR4396:RXR4398 SHN4396:SHN4398 SRJ4396:SRJ4398 TBF4396:TBF4398 TLB4396:TLB4398 TUX4396:TUX4398 UET4396:UET4398 UOP4396:UOP4398 UYL4396:UYL4398 VIH4396:VIH4398 VSD4396:VSD4398 WBZ4396:WBZ4398 WLV4396:WLV4398 WVR4396:WVR4398 J4467:J4470 JF4467:JF4470 TB4467:TB4470 ACX4467:ACX4470 AMT4467:AMT4470 AWP4467:AWP4470 BGL4467:BGL4470 BQH4467:BQH4470 CAD4467:CAD4470 CJZ4467:CJZ4470 CTV4467:CTV4470 DDR4467:DDR4470 DNN4467:DNN4470 DXJ4467:DXJ4470 EHF4467:EHF4470 ERB4467:ERB4470 FAX4467:FAX4470 FKT4467:FKT4470 FUP4467:FUP4470 GEL4467:GEL4470 GOH4467:GOH4470 GYD4467:GYD4470 HHZ4467:HHZ4470 HRV4467:HRV4470 IBR4467:IBR4470 ILN4467:ILN4470 IVJ4467:IVJ4470 JFF4467:JFF4470 JPB4467:JPB4470 JYX4467:JYX4470 KIT4467:KIT4470 KSP4467:KSP4470 LCL4467:LCL4470 LMH4467:LMH4470 LWD4467:LWD4470 MFZ4467:MFZ4470 MPV4467:MPV4470 MZR4467:MZR4470 NJN4467:NJN4470 NTJ4467:NTJ4470 ODF4467:ODF4470 ONB4467:ONB4470 OWX4467:OWX4470 PGT4467:PGT4470 PQP4467:PQP4470 QAL4467:QAL4470 QKH4467:QKH4470 QUD4467:QUD4470 RDZ4467:RDZ4470 RNV4467:RNV4470 RXR4467:RXR4470 SHN4467:SHN4470 SRJ4467:SRJ4470 TBF4467:TBF4470 TLB4467:TLB4470 TUX4467:TUX4470 UET4467:UET4470 UOP4467:UOP4470 UYL4467:UYL4470 VIH4467:VIH4470 VSD4467:VSD4470 WBZ4467:WBZ4470 WLV4467:WLV4470 WVR4467:WVR4470 J4523:J4525 JF4523:JF4525 TB4523:TB4525 ACX4523:ACX4525 AMT4523:AMT4525 AWP4523:AWP4525 BGL4523:BGL4525 BQH4523:BQH4525 CAD4523:CAD4525 CJZ4523:CJZ4525 CTV4523:CTV4525 DDR4523:DDR4525 DNN4523:DNN4525 DXJ4523:DXJ4525 EHF4523:EHF4525 ERB4523:ERB4525 FAX4523:FAX4525 FKT4523:FKT4525 FUP4523:FUP4525 GEL4523:GEL4525 GOH4523:GOH4525 GYD4523:GYD4525 HHZ4523:HHZ4525 HRV4523:HRV4525 IBR4523:IBR4525 ILN4523:ILN4525 IVJ4523:IVJ4525 JFF4523:JFF4525 JPB4523:JPB4525 JYX4523:JYX4525 KIT4523:KIT4525 KSP4523:KSP4525 LCL4523:LCL4525 LMH4523:LMH4525 LWD4523:LWD4525 MFZ4523:MFZ4525 MPV4523:MPV4525 MZR4523:MZR4525 NJN4523:NJN4525 NTJ4523:NTJ4525 ODF4523:ODF4525 ONB4523:ONB4525 OWX4523:OWX4525 PGT4523:PGT4525 PQP4523:PQP4525 QAL4523:QAL4525 QKH4523:QKH4525 QUD4523:QUD4525 RDZ4523:RDZ4525 RNV4523:RNV4525 RXR4523:RXR4525 SHN4523:SHN4525 SRJ4523:SRJ4525 TBF4523:TBF4525 TLB4523:TLB4525 TUX4523:TUX4525 UET4523:UET4525 UOP4523:UOP4525 UYL4523:UYL4525 VIH4523:VIH4525 VSD4523:VSD4525 WBZ4523:WBZ4525 WLV4523:WLV4525 WVR4523:WVR4525 J4613:J4615 JF4613:JF4615 TB4613:TB4615 ACX4613:ACX4615 AMT4613:AMT4615 AWP4613:AWP4615 BGL4613:BGL4615 BQH4613:BQH4615 CAD4613:CAD4615 CJZ4613:CJZ4615 CTV4613:CTV4615 DDR4613:DDR4615 DNN4613:DNN4615 DXJ4613:DXJ4615 EHF4613:EHF4615 ERB4613:ERB4615 FAX4613:FAX4615 FKT4613:FKT4615 FUP4613:FUP4615 GEL4613:GEL4615 GOH4613:GOH4615 GYD4613:GYD4615 HHZ4613:HHZ4615 HRV4613:HRV4615 IBR4613:IBR4615 ILN4613:ILN4615 IVJ4613:IVJ4615 JFF4613:JFF4615 JPB4613:JPB4615 JYX4613:JYX4615 KIT4613:KIT4615 KSP4613:KSP4615 LCL4613:LCL4615 LMH4613:LMH4615 LWD4613:LWD4615 MFZ4613:MFZ4615 MPV4613:MPV4615 MZR4613:MZR4615 NJN4613:NJN4615 NTJ4613:NTJ4615 ODF4613:ODF4615 ONB4613:ONB4615 OWX4613:OWX4615 PGT4613:PGT4615 PQP4613:PQP4615 QAL4613:QAL4615 QKH4613:QKH4615 QUD4613:QUD4615 RDZ4613:RDZ4615 RNV4613:RNV4615 RXR4613:RXR4615 SHN4613:SHN4615 SRJ4613:SRJ4615 TBF4613:TBF4615 TLB4613:TLB4615 TUX4613:TUX4615 UET4613:UET4615 UOP4613:UOP4615 UYL4613:UYL4615 VIH4613:VIH4615 VSD4613:VSD4615 WBZ4613:WBZ4615 WLV4613:WLV4615 WVR4613:WVR4615 J4725:J4730 JF4725:JF4730 TB4725:TB4730 ACX4725:ACX4730 AMT4725:AMT4730 AWP4725:AWP4730 BGL4725:BGL4730 BQH4725:BQH4730 CAD4725:CAD4730 CJZ4725:CJZ4730 CTV4725:CTV4730 DDR4725:DDR4730 DNN4725:DNN4730 DXJ4725:DXJ4730 EHF4725:EHF4730 ERB4725:ERB4730 FAX4725:FAX4730 FKT4725:FKT4730 FUP4725:FUP4730 GEL4725:GEL4730 GOH4725:GOH4730 GYD4725:GYD4730 HHZ4725:HHZ4730 HRV4725:HRV4730 IBR4725:IBR4730 ILN4725:ILN4730 IVJ4725:IVJ4730 JFF4725:JFF4730 JPB4725:JPB4730 JYX4725:JYX4730 KIT4725:KIT4730 KSP4725:KSP4730 LCL4725:LCL4730 LMH4725:LMH4730 LWD4725:LWD4730 MFZ4725:MFZ4730 MPV4725:MPV4730 MZR4725:MZR4730 NJN4725:NJN4730 NTJ4725:NTJ4730 ODF4725:ODF4730 ONB4725:ONB4730 OWX4725:OWX4730 PGT4725:PGT4730 PQP4725:PQP4730 QAL4725:QAL4730 QKH4725:QKH4730 QUD4725:QUD4730 RDZ4725:RDZ4730 RNV4725:RNV4730 RXR4725:RXR4730 SHN4725:SHN4730 SRJ4725:SRJ4730 TBF4725:TBF4730 TLB4725:TLB4730 TUX4725:TUX4730 UET4725:UET4730 UOP4725:UOP4730 UYL4725:UYL4730 VIH4725:VIH4730 VSD4725:VSD4730 WBZ4725:WBZ4730 WLV4725:WLV4730 WVR4725:WVR4730 J4833:J4838 JF4833:JF4838 TB4833:TB4838 ACX4833:ACX4838 AMT4833:AMT4838 AWP4833:AWP4838 BGL4833:BGL4838 BQH4833:BQH4838 CAD4833:CAD4838 CJZ4833:CJZ4838 CTV4833:CTV4838 DDR4833:DDR4838 DNN4833:DNN4838 DXJ4833:DXJ4838 EHF4833:EHF4838 ERB4833:ERB4838 FAX4833:FAX4838 FKT4833:FKT4838 FUP4833:FUP4838 GEL4833:GEL4838 GOH4833:GOH4838 GYD4833:GYD4838 HHZ4833:HHZ4838 HRV4833:HRV4838 IBR4833:IBR4838 ILN4833:ILN4838 IVJ4833:IVJ4838 JFF4833:JFF4838 JPB4833:JPB4838 JYX4833:JYX4838 KIT4833:KIT4838 KSP4833:KSP4838 LCL4833:LCL4838 LMH4833:LMH4838 LWD4833:LWD4838 MFZ4833:MFZ4838 MPV4833:MPV4838 MZR4833:MZR4838 NJN4833:NJN4838 NTJ4833:NTJ4838 ODF4833:ODF4838 ONB4833:ONB4838 OWX4833:OWX4838 PGT4833:PGT4838 PQP4833:PQP4838 QAL4833:QAL4838 QKH4833:QKH4838 QUD4833:QUD4838 RDZ4833:RDZ4838 RNV4833:RNV4838 RXR4833:RXR4838 SHN4833:SHN4838 SRJ4833:SRJ4838 TBF4833:TBF4838 TLB4833:TLB4838 TUX4833:TUX4838 UET4833:UET4838 UOP4833:UOP4838 UYL4833:UYL4838 VIH4833:VIH4838 VSD4833:VSD4838 WBZ4833:WBZ4838 WLV4833:WLV4838 WVR4833:WVR4838 J4959:J4962 JF4959:JF4962 TB4959:TB4962 ACX4959:ACX4962 AMT4959:AMT4962 AWP4959:AWP4962 BGL4959:BGL4962 BQH4959:BQH4962 CAD4959:CAD4962 CJZ4959:CJZ4962 CTV4959:CTV4962 DDR4959:DDR4962 DNN4959:DNN4962 DXJ4959:DXJ4962 EHF4959:EHF4962 ERB4959:ERB4962 FAX4959:FAX4962 FKT4959:FKT4962 FUP4959:FUP4962 GEL4959:GEL4962 GOH4959:GOH4962 GYD4959:GYD4962 HHZ4959:HHZ4962 HRV4959:HRV4962 IBR4959:IBR4962 ILN4959:ILN4962 IVJ4959:IVJ4962 JFF4959:JFF4962 JPB4959:JPB4962 JYX4959:JYX4962 KIT4959:KIT4962 KSP4959:KSP4962 LCL4959:LCL4962 LMH4959:LMH4962 LWD4959:LWD4962 MFZ4959:MFZ4962 MPV4959:MPV4962 MZR4959:MZR4962 NJN4959:NJN4962 NTJ4959:NTJ4962 ODF4959:ODF4962 ONB4959:ONB4962 OWX4959:OWX4962 PGT4959:PGT4962 PQP4959:PQP4962 QAL4959:QAL4962 QKH4959:QKH4962 QUD4959:QUD4962 RDZ4959:RDZ4962 RNV4959:RNV4962 RXR4959:RXR4962 SHN4959:SHN4962 SRJ4959:SRJ4962 TBF4959:TBF4962 TLB4959:TLB4962 TUX4959:TUX4962 UET4959:UET4962 UOP4959:UOP4962 UYL4959:UYL4962 VIH4959:VIH4962 VSD4959:VSD4962 WBZ4959:WBZ4962 WLV4959:WLV4962 WVR4959:WVR4962 J5040:J5043 JF5040:JF5043 TB5040:TB5043 ACX5040:ACX5043 AMT5040:AMT5043 AWP5040:AWP5043 BGL5040:BGL5043 BQH5040:BQH5043 CAD5040:CAD5043 CJZ5040:CJZ5043 CTV5040:CTV5043 DDR5040:DDR5043 DNN5040:DNN5043 DXJ5040:DXJ5043 EHF5040:EHF5043 ERB5040:ERB5043 FAX5040:FAX5043 FKT5040:FKT5043 FUP5040:FUP5043 GEL5040:GEL5043 GOH5040:GOH5043 GYD5040:GYD5043 HHZ5040:HHZ5043 HRV5040:HRV5043 IBR5040:IBR5043 ILN5040:ILN5043 IVJ5040:IVJ5043 JFF5040:JFF5043 JPB5040:JPB5043 JYX5040:JYX5043 KIT5040:KIT5043 KSP5040:KSP5043 LCL5040:LCL5043 LMH5040:LMH5043 LWD5040:LWD5043 MFZ5040:MFZ5043 MPV5040:MPV5043 MZR5040:MZR5043 NJN5040:NJN5043 NTJ5040:NTJ5043 ODF5040:ODF5043 ONB5040:ONB5043 OWX5040:OWX5043 PGT5040:PGT5043 PQP5040:PQP5043 QAL5040:QAL5043 QKH5040:QKH5043 QUD5040:QUD5043 RDZ5040:RDZ5043 RNV5040:RNV5043 RXR5040:RXR5043 SHN5040:SHN5043 SRJ5040:SRJ5043 TBF5040:TBF5043 TLB5040:TLB5043 TUX5040:TUX5043 UET5040:UET5043 UOP5040:UOP5043 UYL5040:UYL5043 VIH5040:VIH5043 VSD5040:VSD5043 WBZ5040:WBZ5043 WLV5040:WLV5043 WVR5040:WVR5043 J5093 JF5093 TB5093 ACX5093 AMT5093 AWP5093 BGL5093 BQH5093 CAD5093 CJZ5093 CTV5093 DDR5093 DNN5093 DXJ5093 EHF5093 ERB5093 FAX5093 FKT5093 FUP5093 GEL5093 GOH5093 GYD5093 HHZ5093 HRV5093 IBR5093 ILN5093 IVJ5093 JFF5093 JPB5093 JYX5093 KIT5093 KSP5093 LCL5093 LMH5093 LWD5093 MFZ5093 MPV5093 MZR5093 NJN5093 NTJ5093 ODF5093 ONB5093 OWX5093 PGT5093 PQP5093 QAL5093 QKH5093 QUD5093 RDZ5093 RNV5093 RXR5093 SHN5093 SRJ5093 TBF5093 TLB5093 TUX5093 UET5093 UOP5093 UYL5093 VIH5093 VSD5093 WBZ5093 WLV5093 WVR5093 J5128:J5130 JF5128:JF5130 TB5128:TB5130 ACX5128:ACX5130 AMT5128:AMT5130 AWP5128:AWP5130 BGL5128:BGL5130 BQH5128:BQH5130 CAD5128:CAD5130 CJZ5128:CJZ5130 CTV5128:CTV5130 DDR5128:DDR5130 DNN5128:DNN5130 DXJ5128:DXJ5130 EHF5128:EHF5130 ERB5128:ERB5130 FAX5128:FAX5130 FKT5128:FKT5130 FUP5128:FUP5130 GEL5128:GEL5130 GOH5128:GOH5130 GYD5128:GYD5130 HHZ5128:HHZ5130 HRV5128:HRV5130 IBR5128:IBR5130 ILN5128:ILN5130 IVJ5128:IVJ5130 JFF5128:JFF5130 JPB5128:JPB5130 JYX5128:JYX5130 KIT5128:KIT5130 KSP5128:KSP5130 LCL5128:LCL5130 LMH5128:LMH5130 LWD5128:LWD5130 MFZ5128:MFZ5130 MPV5128:MPV5130 MZR5128:MZR5130 NJN5128:NJN5130 NTJ5128:NTJ5130 ODF5128:ODF5130 ONB5128:ONB5130 OWX5128:OWX5130 PGT5128:PGT5130 PQP5128:PQP5130 QAL5128:QAL5130 QKH5128:QKH5130 QUD5128:QUD5130 RDZ5128:RDZ5130 RNV5128:RNV5130 RXR5128:RXR5130 SHN5128:SHN5130 SRJ5128:SRJ5130 TBF5128:TBF5130 TLB5128:TLB5130 TUX5128:TUX5130 UET5128:UET5130 UOP5128:UOP5130 UYL5128:UYL5130 VIH5128:VIH5130 VSD5128:VSD5130 WBZ5128:WBZ5130 WLV5128:WLV5130 WVR5128:WVR5130 J5212:J5215 JF5212:JF5215 TB5212:TB5215 ACX5212:ACX5215 AMT5212:AMT5215 AWP5212:AWP5215 BGL5212:BGL5215 BQH5212:BQH5215 CAD5212:CAD5215 CJZ5212:CJZ5215 CTV5212:CTV5215 DDR5212:DDR5215 DNN5212:DNN5215 DXJ5212:DXJ5215 EHF5212:EHF5215 ERB5212:ERB5215 FAX5212:FAX5215 FKT5212:FKT5215 FUP5212:FUP5215 GEL5212:GEL5215 GOH5212:GOH5215 GYD5212:GYD5215 HHZ5212:HHZ5215 HRV5212:HRV5215 IBR5212:IBR5215 ILN5212:ILN5215 IVJ5212:IVJ5215 JFF5212:JFF5215 JPB5212:JPB5215 JYX5212:JYX5215 KIT5212:KIT5215 KSP5212:KSP5215 LCL5212:LCL5215 LMH5212:LMH5215 LWD5212:LWD5215 MFZ5212:MFZ5215 MPV5212:MPV5215 MZR5212:MZR5215 NJN5212:NJN5215 NTJ5212:NTJ5215 ODF5212:ODF5215 ONB5212:ONB5215 OWX5212:OWX5215 PGT5212:PGT5215 PQP5212:PQP5215 QAL5212:QAL5215 QKH5212:QKH5215 QUD5212:QUD5215 RDZ5212:RDZ5215 RNV5212:RNV5215 RXR5212:RXR5215 SHN5212:SHN5215 SRJ5212:SRJ5215 TBF5212:TBF5215 TLB5212:TLB5215 TUX5212:TUX5215 UET5212:UET5215 UOP5212:UOP5215 UYL5212:UYL5215 VIH5212:VIH5215 VSD5212:VSD5215 WBZ5212:WBZ5215 WLV5212:WLV5215 WVR5212:WVR5215 J5295:J5297 JF5295:JF5297 TB5295:TB5297 ACX5295:ACX5297 AMT5295:AMT5297 AWP5295:AWP5297 BGL5295:BGL5297 BQH5295:BQH5297 CAD5295:CAD5297 CJZ5295:CJZ5297 CTV5295:CTV5297 DDR5295:DDR5297 DNN5295:DNN5297 DXJ5295:DXJ5297 EHF5295:EHF5297 ERB5295:ERB5297 FAX5295:FAX5297 FKT5295:FKT5297 FUP5295:FUP5297 GEL5295:GEL5297 GOH5295:GOH5297 GYD5295:GYD5297 HHZ5295:HHZ5297 HRV5295:HRV5297 IBR5295:IBR5297 ILN5295:ILN5297 IVJ5295:IVJ5297 JFF5295:JFF5297 JPB5295:JPB5297 JYX5295:JYX5297 KIT5295:KIT5297 KSP5295:KSP5297 LCL5295:LCL5297 LMH5295:LMH5297 LWD5295:LWD5297 MFZ5295:MFZ5297 MPV5295:MPV5297 MZR5295:MZR5297 NJN5295:NJN5297 NTJ5295:NTJ5297 ODF5295:ODF5297 ONB5295:ONB5297 OWX5295:OWX5297 PGT5295:PGT5297 PQP5295:PQP5297 QAL5295:QAL5297 QKH5295:QKH5297 QUD5295:QUD5297 RDZ5295:RDZ5297 RNV5295:RNV5297 RXR5295:RXR5297 SHN5295:SHN5297 SRJ5295:SRJ5297 TBF5295:TBF5297 TLB5295:TLB5297 TUX5295:TUX5297 UET5295:UET5297 UOP5295:UOP5297 UYL5295:UYL5297 VIH5295:VIH5297 VSD5295:VSD5297 WBZ5295:WBZ5297 WLV5295:WLV5297 WVR5295:WVR5297 J5388:J5392 JF5388:JF5392 TB5388:TB5392 ACX5388:ACX5392 AMT5388:AMT5392 AWP5388:AWP5392 BGL5388:BGL5392 BQH5388:BQH5392 CAD5388:CAD5392 CJZ5388:CJZ5392 CTV5388:CTV5392 DDR5388:DDR5392 DNN5388:DNN5392 DXJ5388:DXJ5392 EHF5388:EHF5392 ERB5388:ERB5392 FAX5388:FAX5392 FKT5388:FKT5392 FUP5388:FUP5392 GEL5388:GEL5392 GOH5388:GOH5392 GYD5388:GYD5392 HHZ5388:HHZ5392 HRV5388:HRV5392 IBR5388:IBR5392 ILN5388:ILN5392 IVJ5388:IVJ5392 JFF5388:JFF5392 JPB5388:JPB5392 JYX5388:JYX5392 KIT5388:KIT5392 KSP5388:KSP5392 LCL5388:LCL5392 LMH5388:LMH5392 LWD5388:LWD5392 MFZ5388:MFZ5392 MPV5388:MPV5392 MZR5388:MZR5392 NJN5388:NJN5392 NTJ5388:NTJ5392 ODF5388:ODF5392 ONB5388:ONB5392 OWX5388:OWX5392 PGT5388:PGT5392 PQP5388:PQP5392 QAL5388:QAL5392 QKH5388:QKH5392 QUD5388:QUD5392 RDZ5388:RDZ5392 RNV5388:RNV5392 RXR5388:RXR5392 SHN5388:SHN5392 SRJ5388:SRJ5392 TBF5388:TBF5392 TLB5388:TLB5392 TUX5388:TUX5392 UET5388:UET5392 UOP5388:UOP5392 UYL5388:UYL5392 VIH5388:VIH5392 VSD5388:VSD5392 WBZ5388:WBZ5392 WLV5388:WLV5392 WVR5388:WVR5392 J5451:J5453 JF5451:JF5453 TB5451:TB5453 ACX5451:ACX5453 AMT5451:AMT5453 AWP5451:AWP5453 BGL5451:BGL5453 BQH5451:BQH5453 CAD5451:CAD5453 CJZ5451:CJZ5453 CTV5451:CTV5453 DDR5451:DDR5453 DNN5451:DNN5453 DXJ5451:DXJ5453 EHF5451:EHF5453 ERB5451:ERB5453 FAX5451:FAX5453 FKT5451:FKT5453 FUP5451:FUP5453 GEL5451:GEL5453 GOH5451:GOH5453 GYD5451:GYD5453 HHZ5451:HHZ5453 HRV5451:HRV5453 IBR5451:IBR5453 ILN5451:ILN5453 IVJ5451:IVJ5453 JFF5451:JFF5453 JPB5451:JPB5453 JYX5451:JYX5453 KIT5451:KIT5453 KSP5451:KSP5453 LCL5451:LCL5453 LMH5451:LMH5453 LWD5451:LWD5453 MFZ5451:MFZ5453 MPV5451:MPV5453 MZR5451:MZR5453 NJN5451:NJN5453 NTJ5451:NTJ5453 ODF5451:ODF5453 ONB5451:ONB5453 OWX5451:OWX5453 PGT5451:PGT5453 PQP5451:PQP5453 QAL5451:QAL5453 QKH5451:QKH5453 QUD5451:QUD5453 RDZ5451:RDZ5453 RNV5451:RNV5453 RXR5451:RXR5453 SHN5451:SHN5453 SRJ5451:SRJ5453 TBF5451:TBF5453 TLB5451:TLB5453 TUX5451:TUX5453 UET5451:UET5453 UOP5451:UOP5453 UYL5451:UYL5453 VIH5451:VIH5453 VSD5451:VSD5453 WBZ5451:WBZ5453 WLV5451:WLV5453 WVR5451:WVR5453 J5516:J5519 JF5516:JF5519 TB5516:TB5519 ACX5516:ACX5519 AMT5516:AMT5519 AWP5516:AWP5519 BGL5516:BGL5519 BQH5516:BQH5519 CAD5516:CAD5519 CJZ5516:CJZ5519 CTV5516:CTV5519 DDR5516:DDR5519 DNN5516:DNN5519 DXJ5516:DXJ5519 EHF5516:EHF5519 ERB5516:ERB5519 FAX5516:FAX5519 FKT5516:FKT5519 FUP5516:FUP5519 GEL5516:GEL5519 GOH5516:GOH5519 GYD5516:GYD5519 HHZ5516:HHZ5519 HRV5516:HRV5519 IBR5516:IBR5519 ILN5516:ILN5519 IVJ5516:IVJ5519 JFF5516:JFF5519 JPB5516:JPB5519 JYX5516:JYX5519 KIT5516:KIT5519 KSP5516:KSP5519 LCL5516:LCL5519 LMH5516:LMH5519 LWD5516:LWD5519 MFZ5516:MFZ5519 MPV5516:MPV5519 MZR5516:MZR5519 NJN5516:NJN5519 NTJ5516:NTJ5519 ODF5516:ODF5519 ONB5516:ONB5519 OWX5516:OWX5519 PGT5516:PGT5519 PQP5516:PQP5519 QAL5516:QAL5519 QKH5516:QKH5519 QUD5516:QUD5519 RDZ5516:RDZ5519 RNV5516:RNV5519 RXR5516:RXR5519 SHN5516:SHN5519 SRJ5516:SRJ5519 TBF5516:TBF5519 TLB5516:TLB5519 TUX5516:TUX5519 UET5516:UET5519 UOP5516:UOP5519 UYL5516:UYL5519 VIH5516:VIH5519 VSD5516:VSD5519 WBZ5516:WBZ5519 WLV5516:WLV5519 WVR5516:WVR5519 JF5699:JF5720 TB5699:TB5720 ACX5699:ACX5720 AMT5699:AMT5720 AWP5699:AWP5720 BGL5699:BGL5720 BQH5699:BQH5720 CAD5699:CAD5720 CJZ5699:CJZ5720 CTV5699:CTV5720 DDR5699:DDR5720 DNN5699:DNN5720 DXJ5699:DXJ5720 EHF5699:EHF5720 ERB5699:ERB5720 FAX5699:FAX5720 FKT5699:FKT5720 FUP5699:FUP5720 GEL5699:GEL5720 GOH5699:GOH5720 GYD5699:GYD5720 HHZ5699:HHZ5720 HRV5699:HRV5720 IBR5699:IBR5720 ILN5699:ILN5720 IVJ5699:IVJ5720 JFF5699:JFF5720 JPB5699:JPB5720 JYX5699:JYX5720 KIT5699:KIT5720 KSP5699:KSP5720 LCL5699:LCL5720 LMH5699:LMH5720 LWD5699:LWD5720 MFZ5699:MFZ5720 MPV5699:MPV5720 MZR5699:MZR5720 NJN5699:NJN5720 NTJ5699:NTJ5720 ODF5699:ODF5720 ONB5699:ONB5720 OWX5699:OWX5720 PGT5699:PGT5720 PQP5699:PQP5720 QAL5699:QAL5720 QKH5699:QKH5720 QUD5699:QUD5720 RDZ5699:RDZ5720 RNV5699:RNV5720 RXR5699:RXR5720 SHN5699:SHN5720 SRJ5699:SRJ5720 TBF5699:TBF5720 TLB5699:TLB5720 TUX5699:TUX5720 UET5699:UET5720 UOP5699:UOP5720 UYL5699:UYL5720 VIH5699:VIH5720 VSD5699:VSD5720 WBZ5699:WBZ5720 WLV5699:WLV5720 WVR5699:WVR5720 J5699:J5720 J7660:J7661 JF7660:JF7661 TB7660:TB7661 ACX7660:ACX7661 AMT7660:AMT7661 AWP7660:AWP7661 BGL7660:BGL7661 BQH7660:BQH7661 CAD7660:CAD7661 CJZ7660:CJZ7661 CTV7660:CTV7661 DDR7660:DDR7661 DNN7660:DNN7661 DXJ7660:DXJ7661 EHF7660:EHF7661 ERB7660:ERB7661 FAX7660:FAX7661 FKT7660:FKT7661 FUP7660:FUP7661 GEL7660:GEL7661 GOH7660:GOH7661 GYD7660:GYD7661 HHZ7660:HHZ7661 HRV7660:HRV7661 IBR7660:IBR7661 ILN7660:ILN7661 IVJ7660:IVJ7661 JFF7660:JFF7661 JPB7660:JPB7661 JYX7660:JYX7661 KIT7660:KIT7661 KSP7660:KSP7661 LCL7660:LCL7661 LMH7660:LMH7661 LWD7660:LWD7661 MFZ7660:MFZ7661 MPV7660:MPV7661 MZR7660:MZR7661 NJN7660:NJN7661 NTJ7660:NTJ7661 ODF7660:ODF7661 ONB7660:ONB7661 OWX7660:OWX7661 PGT7660:PGT7661 PQP7660:PQP7661 QAL7660:QAL7661 QKH7660:QKH7661 QUD7660:QUD7661 RDZ7660:RDZ7661 RNV7660:RNV7661 RXR7660:RXR7661 SHN7660:SHN7661 SRJ7660:SRJ7661 TBF7660:TBF7661 TLB7660:TLB7661 TUX7660:TUX7661 UET7660:UET7661 UOP7660:UOP7661 UYL7660:UYL7661 VIH7660:VIH7661 VSD7660:VSD7661 WBZ7660:WBZ7661 WLV7660:WLV7661 WVR7660:WVR7661 J7895:J7899 JF7895:JF7899 TB7895:TB7899 ACX7895:ACX7899 AMT7895:AMT7899 AWP7895:AWP7899 BGL7895:BGL7899 BQH7895:BQH7899 CAD7895:CAD7899 CJZ7895:CJZ7899 CTV7895:CTV7899 DDR7895:DDR7899 DNN7895:DNN7899 DXJ7895:DXJ7899 EHF7895:EHF7899 ERB7895:ERB7899 FAX7895:FAX7899 FKT7895:FKT7899 FUP7895:FUP7899 GEL7895:GEL7899 GOH7895:GOH7899 GYD7895:GYD7899 HHZ7895:HHZ7899 HRV7895:HRV7899 IBR7895:IBR7899 ILN7895:ILN7899 IVJ7895:IVJ7899 JFF7895:JFF7899 JPB7895:JPB7899 JYX7895:JYX7899 KIT7895:KIT7899 KSP7895:KSP7899 LCL7895:LCL7899 LMH7895:LMH7899 LWD7895:LWD7899 MFZ7895:MFZ7899 MPV7895:MPV7899 MZR7895:MZR7899 NJN7895:NJN7899 NTJ7895:NTJ7899 ODF7895:ODF7899 ONB7895:ONB7899 OWX7895:OWX7899 PGT7895:PGT7899 PQP7895:PQP7899 QAL7895:QAL7899 QKH7895:QKH7899 QUD7895:QUD7899 RDZ7895:RDZ7899 RNV7895:RNV7899 RXR7895:RXR7899 SHN7895:SHN7899 SRJ7895:SRJ7899 TBF7895:TBF7899 TLB7895:TLB7899 TUX7895:TUX7899 UET7895:UET7899 UOP7895:UOP7899 UYL7895:UYL7899 VIH7895:VIH7899 VSD7895:VSD7899 WBZ7895:WBZ7899 WLV7895:WLV7899 WVR7895:WVR7899 J8130:J8132 J5736:J5759 JF5736:JF5759 TB5736:TB5759 ACX5736:ACX5759 AMT5736:AMT5759 AWP5736:AWP5759 BGL5736:BGL5759 BQH5736:BQH5759 CAD5736:CAD5759 CJZ5736:CJZ5759 CTV5736:CTV5759 DDR5736:DDR5759 DNN5736:DNN5759 DXJ5736:DXJ5759 EHF5736:EHF5759 ERB5736:ERB5759 FAX5736:FAX5759 FKT5736:FKT5759 FUP5736:FUP5759 GEL5736:GEL5759 GOH5736:GOH5759 GYD5736:GYD5759 HHZ5736:HHZ5759 HRV5736:HRV5759 IBR5736:IBR5759 ILN5736:ILN5759 IVJ5736:IVJ5759 JFF5736:JFF5759 JPB5736:JPB5759 JYX5736:JYX5759 KIT5736:KIT5759 KSP5736:KSP5759 LCL5736:LCL5759 LMH5736:LMH5759 LWD5736:LWD5759 MFZ5736:MFZ5759 MPV5736:MPV5759 MZR5736:MZR5759 NJN5736:NJN5759 NTJ5736:NTJ5759 ODF5736:ODF5759 ONB5736:ONB5759 OWX5736:OWX5759 PGT5736:PGT5759 PQP5736:PQP5759 QAL5736:QAL5759 QKH5736:QKH5759 QUD5736:QUD5759 RDZ5736:RDZ5759 RNV5736:RNV5759 RXR5736:RXR5759 SHN5736:SHN5759 SRJ5736:SRJ5759 TBF5736:TBF5759 TLB5736:TLB5759 TUX5736:TUX5759 UET5736:UET5759 UOP5736:UOP5759 UYL5736:UYL5759 VIH5736:VIH5759 VSD5736:VSD5759 WBZ5736:WBZ5759 WLV5736:WLV5759 WVR5736:WVR5759 J7183:J7185 JF7183:JF7185 TB7183:TB7185 ACX7183:ACX7185 AMT7183:AMT7185 AWP7183:AWP7185 BGL7183:BGL7185 BQH7183:BQH7185 CAD7183:CAD7185 CJZ7183:CJZ7185 CTV7183:CTV7185 DDR7183:DDR7185 DNN7183:DNN7185 DXJ7183:DXJ7185 EHF7183:EHF7185 ERB7183:ERB7185 FAX7183:FAX7185 FKT7183:FKT7185 FUP7183:FUP7185 GEL7183:GEL7185 GOH7183:GOH7185 GYD7183:GYD7185 HHZ7183:HHZ7185 HRV7183:HRV7185 IBR7183:IBR7185 ILN7183:ILN7185 IVJ7183:IVJ7185 JFF7183:JFF7185 JPB7183:JPB7185 JYX7183:JYX7185 KIT7183:KIT7185 KSP7183:KSP7185 LCL7183:LCL7185 LMH7183:LMH7185 LWD7183:LWD7185 MFZ7183:MFZ7185 MPV7183:MPV7185 MZR7183:MZR7185 NJN7183:NJN7185 NTJ7183:NTJ7185 ODF7183:ODF7185 ONB7183:ONB7185 OWX7183:OWX7185 PGT7183:PGT7185 PQP7183:PQP7185 QAL7183:QAL7185 QKH7183:QKH7185 QUD7183:QUD7185 RDZ7183:RDZ7185 RNV7183:RNV7185 RXR7183:RXR7185 SHN7183:SHN7185 SRJ7183:SRJ7185 TBF7183:TBF7185 TLB7183:TLB7185 TUX7183:TUX7185 UET7183:UET7185 UOP7183:UOP7185 UYL7183:UYL7185 VIH7183:VIH7185 VSD7183:VSD7185 WBZ7183:WBZ7185 WLV7183:WLV7185 WVR7183:WVR7185 J7189 JF7189 TB7189 ACX7189 AMT7189 AWP7189 BGL7189 BQH7189 CAD7189 CJZ7189 CTV7189 DDR7189 DNN7189 DXJ7189 EHF7189 ERB7189 FAX7189 FKT7189 FUP7189 GEL7189 GOH7189 GYD7189 HHZ7189 HRV7189 IBR7189 ILN7189 IVJ7189 JFF7189 JPB7189 JYX7189 KIT7189 KSP7189 LCL7189 LMH7189 LWD7189 MFZ7189 MPV7189 MZR7189 NJN7189 NTJ7189 ODF7189 ONB7189 OWX7189 PGT7189 PQP7189 QAL7189 QKH7189 QUD7189 RDZ7189 RNV7189 RXR7189 SHN7189 SRJ7189 TBF7189 TLB7189 TUX7189 UET7189 UOP7189 UYL7189 VIH7189 VSD7189 WBZ7189 WLV7189 WVR7189 J7217:J7219 JF7217:JF7219 TB7217:TB7219 ACX7217:ACX7219 AMT7217:AMT7219 AWP7217:AWP7219 BGL7217:BGL7219 BQH7217:BQH7219 CAD7217:CAD7219 CJZ7217:CJZ7219 CTV7217:CTV7219 DDR7217:DDR7219 DNN7217:DNN7219 DXJ7217:DXJ7219 EHF7217:EHF7219 ERB7217:ERB7219 FAX7217:FAX7219 FKT7217:FKT7219 FUP7217:FUP7219 GEL7217:GEL7219 GOH7217:GOH7219 GYD7217:GYD7219 HHZ7217:HHZ7219 HRV7217:HRV7219 IBR7217:IBR7219 ILN7217:ILN7219 IVJ7217:IVJ7219 JFF7217:JFF7219 JPB7217:JPB7219 JYX7217:JYX7219 KIT7217:KIT7219 KSP7217:KSP7219 LCL7217:LCL7219 LMH7217:LMH7219 LWD7217:LWD7219 MFZ7217:MFZ7219 MPV7217:MPV7219 MZR7217:MZR7219 NJN7217:NJN7219 NTJ7217:NTJ7219 ODF7217:ODF7219 ONB7217:ONB7219 OWX7217:OWX7219 PGT7217:PGT7219 PQP7217:PQP7219 QAL7217:QAL7219 QKH7217:QKH7219 QUD7217:QUD7219 RDZ7217:RDZ7219 RNV7217:RNV7219 RXR7217:RXR7219 SHN7217:SHN7219 SRJ7217:SRJ7219 TBF7217:TBF7219 TLB7217:TLB7219 TUX7217:TUX7219 UET7217:UET7219 UOP7217:UOP7219 UYL7217:UYL7219 VIH7217:VIH7219 VSD7217:VSD7219 WBZ7217:WBZ7219 WLV7217:WLV7219 WVR7217:WVR7219 J7605:J7613 JF7605:JF7613 TB7605:TB7613 ACX7605:ACX7613 AMT7605:AMT7613 AWP7605:AWP7613 BGL7605:BGL7613 BQH7605:BQH7613 CAD7605:CAD7613 CJZ7605:CJZ7613 CTV7605:CTV7613 DDR7605:DDR7613 DNN7605:DNN7613 DXJ7605:DXJ7613 EHF7605:EHF7613 ERB7605:ERB7613 FAX7605:FAX7613 FKT7605:FKT7613 FUP7605:FUP7613 GEL7605:GEL7613 GOH7605:GOH7613 GYD7605:GYD7613 HHZ7605:HHZ7613 HRV7605:HRV7613 IBR7605:IBR7613 ILN7605:ILN7613 IVJ7605:IVJ7613 JFF7605:JFF7613 JPB7605:JPB7613 JYX7605:JYX7613 KIT7605:KIT7613 KSP7605:KSP7613 LCL7605:LCL7613 LMH7605:LMH7613 LWD7605:LWD7613 MFZ7605:MFZ7613 MPV7605:MPV7613 MZR7605:MZR7613 NJN7605:NJN7613 NTJ7605:NTJ7613 ODF7605:ODF7613 ONB7605:ONB7613 OWX7605:OWX7613 PGT7605:PGT7613 PQP7605:PQP7613 QAL7605:QAL7613 QKH7605:QKH7613 QUD7605:QUD7613 RDZ7605:RDZ7613 RNV7605:RNV7613 RXR7605:RXR7613 SHN7605:SHN7613 SRJ7605:SRJ7613 TBF7605:TBF7613 TLB7605:TLB7613 TUX7605:TUX7613 UET7605:UET7613 UOP7605:UOP7613 UYL7605:UYL7613 VIH7605:VIH7613 VSD7605:VSD7613 WBZ7605:WBZ7613 WLV7605:WLV7613 WVR7605:WVR7613 J7308 JF7308 TB7308 ACX7308 AMT7308 AWP7308 BGL7308 BQH7308 CAD7308 CJZ7308 CTV7308 DDR7308 DNN7308 DXJ7308 EHF7308 ERB7308 FAX7308 FKT7308 FUP7308 GEL7308 GOH7308 GYD7308 HHZ7308 HRV7308 IBR7308 ILN7308 IVJ7308 JFF7308 JPB7308 JYX7308 KIT7308 KSP7308 LCL7308 LMH7308 LWD7308 MFZ7308 MPV7308 MZR7308 NJN7308 NTJ7308 ODF7308 ONB7308 OWX7308 PGT7308 PQP7308 QAL7308 QKH7308 QUD7308 RDZ7308 RNV7308 RXR7308 SHN7308 SRJ7308 TBF7308 TLB7308 TUX7308 UET7308 UOP7308 UYL7308 VIH7308 VSD7308 WBZ7308 WLV7308 WVR7308 J7333:J7335 JF7333:JF7335 TB7333:TB7335 ACX7333:ACX7335 AMT7333:AMT7335 AWP7333:AWP7335 BGL7333:BGL7335 BQH7333:BQH7335 CAD7333:CAD7335 CJZ7333:CJZ7335 CTV7333:CTV7335 DDR7333:DDR7335 DNN7333:DNN7335 DXJ7333:DXJ7335 EHF7333:EHF7335 ERB7333:ERB7335 FAX7333:FAX7335 FKT7333:FKT7335 FUP7333:FUP7335 GEL7333:GEL7335 GOH7333:GOH7335 GYD7333:GYD7335 HHZ7333:HHZ7335 HRV7333:HRV7335 IBR7333:IBR7335 ILN7333:ILN7335 IVJ7333:IVJ7335 JFF7333:JFF7335 JPB7333:JPB7335 JYX7333:JYX7335 KIT7333:KIT7335 KSP7333:KSP7335 LCL7333:LCL7335 LMH7333:LMH7335 LWD7333:LWD7335 MFZ7333:MFZ7335 MPV7333:MPV7335 MZR7333:MZR7335 NJN7333:NJN7335 NTJ7333:NTJ7335 ODF7333:ODF7335 ONB7333:ONB7335 OWX7333:OWX7335 PGT7333:PGT7335 PQP7333:PQP7335 QAL7333:QAL7335 QKH7333:QKH7335 QUD7333:QUD7335 RDZ7333:RDZ7335 RNV7333:RNV7335 RXR7333:RXR7335 SHN7333:SHN7335 SRJ7333:SRJ7335 TBF7333:TBF7335 TLB7333:TLB7335 TUX7333:TUX7335 UET7333:UET7335 UOP7333:UOP7335 UYL7333:UYL7335 VIH7333:VIH7335 VSD7333:VSD7335 WBZ7333:WBZ7335 WLV7333:WLV7335 WVR7333:WVR7335 J7393:J7396 JF7393:JF7396 TB7393:TB7396 ACX7393:ACX7396 AMT7393:AMT7396 AWP7393:AWP7396 BGL7393:BGL7396 BQH7393:BQH7396 CAD7393:CAD7396 CJZ7393:CJZ7396 CTV7393:CTV7396 DDR7393:DDR7396 DNN7393:DNN7396 DXJ7393:DXJ7396 EHF7393:EHF7396 ERB7393:ERB7396 FAX7393:FAX7396 FKT7393:FKT7396 FUP7393:FUP7396 GEL7393:GEL7396 GOH7393:GOH7396 GYD7393:GYD7396 HHZ7393:HHZ7396 HRV7393:HRV7396 IBR7393:IBR7396 ILN7393:ILN7396 IVJ7393:IVJ7396 JFF7393:JFF7396 JPB7393:JPB7396 JYX7393:JYX7396 KIT7393:KIT7396 KSP7393:KSP7396 LCL7393:LCL7396 LMH7393:LMH7396 LWD7393:LWD7396 MFZ7393:MFZ7396 MPV7393:MPV7396 MZR7393:MZR7396 NJN7393:NJN7396 NTJ7393:NTJ7396 ODF7393:ODF7396 ONB7393:ONB7396 OWX7393:OWX7396 PGT7393:PGT7396 PQP7393:PQP7396 QAL7393:QAL7396 QKH7393:QKH7396 QUD7393:QUD7396 RDZ7393:RDZ7396 RNV7393:RNV7396 RXR7393:RXR7396 SHN7393:SHN7396 SRJ7393:SRJ7396 TBF7393:TBF7396 TLB7393:TLB7396 TUX7393:TUX7396 UET7393:UET7396 UOP7393:UOP7396 UYL7393:UYL7396 VIH7393:VIH7396 VSD7393:VSD7396 WBZ7393:WBZ7396 WLV7393:WLV7396 WVR7393:WVR7396 J7451:J7453 JF7451:JF7453 TB7451:TB7453 ACX7451:ACX7453 AMT7451:AMT7453 AWP7451:AWP7453 BGL7451:BGL7453 BQH7451:BQH7453 CAD7451:CAD7453 CJZ7451:CJZ7453 CTV7451:CTV7453 DDR7451:DDR7453 DNN7451:DNN7453 DXJ7451:DXJ7453 EHF7451:EHF7453 ERB7451:ERB7453 FAX7451:FAX7453 FKT7451:FKT7453 FUP7451:FUP7453 GEL7451:GEL7453 GOH7451:GOH7453 GYD7451:GYD7453 HHZ7451:HHZ7453 HRV7451:HRV7453 IBR7451:IBR7453 ILN7451:ILN7453 IVJ7451:IVJ7453 JFF7451:JFF7453 JPB7451:JPB7453 JYX7451:JYX7453 KIT7451:KIT7453 KSP7451:KSP7453 LCL7451:LCL7453 LMH7451:LMH7453 LWD7451:LWD7453 MFZ7451:MFZ7453 MPV7451:MPV7453 MZR7451:MZR7453 NJN7451:NJN7453 NTJ7451:NTJ7453 ODF7451:ODF7453 ONB7451:ONB7453 OWX7451:OWX7453 PGT7451:PGT7453 PQP7451:PQP7453 QAL7451:QAL7453 QKH7451:QKH7453 QUD7451:QUD7453 RDZ7451:RDZ7453 RNV7451:RNV7453 RXR7451:RXR7453 SHN7451:SHN7453 SRJ7451:SRJ7453 TBF7451:TBF7453 TLB7451:TLB7453 TUX7451:TUX7453 UET7451:UET7453 UOP7451:UOP7453 UYL7451:UYL7453 VIH7451:VIH7453 VSD7451:VSD7453 WBZ7451:WBZ7453 WLV7451:WLV7453 WVR7451:WVR7453 J7539:J7542 JF7539:JF7542 TB7539:TB7542 ACX7539:ACX7542 AMT7539:AMT7542 AWP7539:AWP7542 BGL7539:BGL7542 BQH7539:BQH7542 CAD7539:CAD7542 CJZ7539:CJZ7542 CTV7539:CTV7542 DDR7539:DDR7542 DNN7539:DNN7542 DXJ7539:DXJ7542 EHF7539:EHF7542 ERB7539:ERB7542 FAX7539:FAX7542 FKT7539:FKT7542 FUP7539:FUP7542 GEL7539:GEL7542 GOH7539:GOH7542 GYD7539:GYD7542 HHZ7539:HHZ7542 HRV7539:HRV7542 IBR7539:IBR7542 ILN7539:ILN7542 IVJ7539:IVJ7542 JFF7539:JFF7542 JPB7539:JPB7542 JYX7539:JYX7542 KIT7539:KIT7542 KSP7539:KSP7542 LCL7539:LCL7542 LMH7539:LMH7542 LWD7539:LWD7542 MFZ7539:MFZ7542 MPV7539:MPV7542 MZR7539:MZR7542 NJN7539:NJN7542 NTJ7539:NTJ7542 ODF7539:ODF7542 ONB7539:ONB7542 OWX7539:OWX7542 PGT7539:PGT7542 PQP7539:PQP7542 QAL7539:QAL7542 QKH7539:QKH7542 QUD7539:QUD7542 RDZ7539:RDZ7542 RNV7539:RNV7542 RXR7539:RXR7542 SHN7539:SHN7542 SRJ7539:SRJ7542 TBF7539:TBF7542 TLB7539:TLB7542 TUX7539:TUX7542 UET7539:UET7542 UOP7539:UOP7542 UYL7539:UYL7542 VIH7539:VIH7542 VSD7539:VSD7542 WBZ7539:WBZ7542 WLV7539:WLV7542 WVR7539:WVR7542 J7975:J7978 JF7975:JF7978 TB7975:TB7978 ACX7975:ACX7978 AMT7975:AMT7978 AWP7975:AWP7978 BGL7975:BGL7978 BQH7975:BQH7978 CAD7975:CAD7978 CJZ7975:CJZ7978 CTV7975:CTV7978 DDR7975:DDR7978 DNN7975:DNN7978 DXJ7975:DXJ7978 EHF7975:EHF7978 ERB7975:ERB7978 FAX7975:FAX7978 FKT7975:FKT7978 FUP7975:FUP7978 GEL7975:GEL7978 GOH7975:GOH7978 GYD7975:GYD7978 HHZ7975:HHZ7978 HRV7975:HRV7978 IBR7975:IBR7978 ILN7975:ILN7978 IVJ7975:IVJ7978 JFF7975:JFF7978 JPB7975:JPB7978 JYX7975:JYX7978 KIT7975:KIT7978 KSP7975:KSP7978 LCL7975:LCL7978 LMH7975:LMH7978 LWD7975:LWD7978 MFZ7975:MFZ7978 MPV7975:MPV7978 MZR7975:MZR7978 NJN7975:NJN7978 NTJ7975:NTJ7978 ODF7975:ODF7978 ONB7975:ONB7978 OWX7975:OWX7978 PGT7975:PGT7978 PQP7975:PQP7978 QAL7975:QAL7978 QKH7975:QKH7978 QUD7975:QUD7978 RDZ7975:RDZ7978 RNV7975:RNV7978 RXR7975:RXR7978 SHN7975:SHN7978 SRJ7975:SRJ7978 TBF7975:TBF7978 TLB7975:TLB7978 TUX7975:TUX7978 UET7975:UET7978 UOP7975:UOP7978 UYL7975:UYL7978 VIH7975:VIH7978 VSD7975:VSD7978 WBZ7975:WBZ7978 WLV7975:WLV7978 WVR7975:WVR7978 J8004:J8006 JF8004:JF8006 TB8004:TB8006 ACX8004:ACX8006 AMT8004:AMT8006 AWP8004:AWP8006 BGL8004:BGL8006 BQH8004:BQH8006 CAD8004:CAD8006 CJZ8004:CJZ8006 CTV8004:CTV8006 DDR8004:DDR8006 DNN8004:DNN8006 DXJ8004:DXJ8006 EHF8004:EHF8006 ERB8004:ERB8006 FAX8004:FAX8006 FKT8004:FKT8006 FUP8004:FUP8006 GEL8004:GEL8006 GOH8004:GOH8006 GYD8004:GYD8006 HHZ8004:HHZ8006 HRV8004:HRV8006 IBR8004:IBR8006 ILN8004:ILN8006 IVJ8004:IVJ8006 JFF8004:JFF8006 JPB8004:JPB8006 JYX8004:JYX8006 KIT8004:KIT8006 KSP8004:KSP8006 LCL8004:LCL8006 LMH8004:LMH8006 LWD8004:LWD8006 MFZ8004:MFZ8006 MPV8004:MPV8006 MZR8004:MZR8006 NJN8004:NJN8006 NTJ8004:NTJ8006 ODF8004:ODF8006 ONB8004:ONB8006 OWX8004:OWX8006 PGT8004:PGT8006 PQP8004:PQP8006 QAL8004:QAL8006 QKH8004:QKH8006 QUD8004:QUD8006 RDZ8004:RDZ8006 RNV8004:RNV8006 RXR8004:RXR8006 SHN8004:SHN8006 SRJ8004:SRJ8006 TBF8004:TBF8006 TLB8004:TLB8006 TUX8004:TUX8006 UET8004:UET8006 UOP8004:UOP8006 UYL8004:UYL8006 VIH8004:VIH8006 VSD8004:VSD8006 WBZ8004:WBZ8006 WLV8004:WLV8006 WVR8004:WVR8006" xr:uid="{00000000-0002-0000-0300-000041000000}">
      <formula1>$J$3:$J$6</formula1>
    </dataValidation>
    <dataValidation type="list" allowBlank="1" showInputMessage="1" showErrorMessage="1" errorTitle="Внимание" error="Введено недопустимое значение" sqref="L3719 JH3719 TD3719 ACZ3719 AMV3719 AWR3719 BGN3719 BQJ3719 CAF3719 CKB3719 CTX3719 DDT3719 DNP3719 DXL3719 EHH3719 ERD3719 FAZ3719 FKV3719 FUR3719 GEN3719 GOJ3719 GYF3719 HIB3719 HRX3719 IBT3719 ILP3719 IVL3719 JFH3719 JPD3719 JYZ3719 KIV3719 KSR3719 LCN3719 LMJ3719 LWF3719 MGB3719 MPX3719 MZT3719 NJP3719 NTL3719 ODH3719 OND3719 OWZ3719 PGV3719 PQR3719 QAN3719 QKJ3719 QUF3719 REB3719 RNX3719 RXT3719 SHP3719 SRL3719 TBH3719 TLD3719 TUZ3719 UEV3719 UOR3719 UYN3719 VIJ3719 VSF3719 WCB3719 WLX3719 WVT3719 L3871:L3872 JH3871:JH3872 TD3871:TD3872 ACZ3871:ACZ3872 AMV3871:AMV3872 AWR3871:AWR3872 BGN3871:BGN3872 BQJ3871:BQJ3872 CAF3871:CAF3872 CKB3871:CKB3872 CTX3871:CTX3872 DDT3871:DDT3872 DNP3871:DNP3872 DXL3871:DXL3872 EHH3871:EHH3872 ERD3871:ERD3872 FAZ3871:FAZ3872 FKV3871:FKV3872 FUR3871:FUR3872 GEN3871:GEN3872 GOJ3871:GOJ3872 GYF3871:GYF3872 HIB3871:HIB3872 HRX3871:HRX3872 IBT3871:IBT3872 ILP3871:ILP3872 IVL3871:IVL3872 JFH3871:JFH3872 JPD3871:JPD3872 JYZ3871:JYZ3872 KIV3871:KIV3872 KSR3871:KSR3872 LCN3871:LCN3872 LMJ3871:LMJ3872 LWF3871:LWF3872 MGB3871:MGB3872 MPX3871:MPX3872 MZT3871:MZT3872 NJP3871:NJP3872 NTL3871:NTL3872 ODH3871:ODH3872 OND3871:OND3872 OWZ3871:OWZ3872 PGV3871:PGV3872 PQR3871:PQR3872 QAN3871:QAN3872 QKJ3871:QKJ3872 QUF3871:QUF3872 REB3871:REB3872 RNX3871:RNX3872 RXT3871:RXT3872 SHP3871:SHP3872 SRL3871:SRL3872 TBH3871:TBH3872 TLD3871:TLD3872 TUZ3871:TUZ3872 UEV3871:UEV3872 UOR3871:UOR3872 UYN3871:UYN3872 VIJ3871:VIJ3872 VSF3871:VSF3872 WCB3871:WCB3872 WLX3871:WLX3872 WVT3871:WVT3872 L4001 JH4001 TD4001 ACZ4001 AMV4001 AWR4001 BGN4001 BQJ4001 CAF4001 CKB4001 CTX4001 DDT4001 DNP4001 DXL4001 EHH4001 ERD4001 FAZ4001 FKV4001 FUR4001 GEN4001 GOJ4001 GYF4001 HIB4001 HRX4001 IBT4001 ILP4001 IVL4001 JFH4001 JPD4001 JYZ4001 KIV4001 KSR4001 LCN4001 LMJ4001 LWF4001 MGB4001 MPX4001 MZT4001 NJP4001 NTL4001 ODH4001 OND4001 OWZ4001 PGV4001 PQR4001 QAN4001 QKJ4001 QUF4001 REB4001 RNX4001 RXT4001 SHP4001 SRL4001 TBH4001 TLD4001 TUZ4001 UEV4001 UOR4001 UYN4001 VIJ4001 VSF4001 WCB4001 WLX4001 WVT4001 L2576 JH4682 TD4682 ACZ4682 AMV4682 AWR4682 BGN4682 BQJ4682 CAF4682 CKB4682 CTX4682 DDT4682 DNP4682 DXL4682 EHH4682 ERD4682 FAZ4682 FKV4682 FUR4682 GEN4682 GOJ4682 GYF4682 HIB4682 HRX4682 IBT4682 ILP4682 IVL4682 JFH4682 JPD4682 JYZ4682 KIV4682 KSR4682 LCN4682 LMJ4682 LWF4682 MGB4682 MPX4682 MZT4682 NJP4682 NTL4682 ODH4682 OND4682 OWZ4682 PGV4682 PQR4682 QAN4682 QKJ4682 QUF4682 REB4682 RNX4682 RXT4682 SHP4682 SRL4682 TBH4682 TLD4682 TUZ4682 UEV4682 UOR4682 UYN4682 VIJ4682 VSF4682 WCB4682 WLX4682 WVT4682 L5439 JH5439 TD5439 ACZ5439 AMV5439 AWR5439 BGN5439 BQJ5439 CAF5439 CKB5439 CTX5439 DDT5439 DNP5439 DXL5439 EHH5439 ERD5439 FAZ5439 FKV5439 FUR5439 GEN5439 GOJ5439 GYF5439 HIB5439 HRX5439 IBT5439 ILP5439 IVL5439 JFH5439 JPD5439 JYZ5439 KIV5439 KSR5439 LCN5439 LMJ5439 LWF5439 MGB5439 MPX5439 MZT5439 NJP5439 NTL5439 ODH5439 OND5439 OWZ5439 PGV5439 PQR5439 QAN5439 QKJ5439 QUF5439 REB5439 RNX5439 RXT5439 SHP5439 SRL5439 TBH5439 TLD5439 TUZ5439 UEV5439 UOR5439 UYN5439 VIJ5439 VSF5439 WCB5439 WLX5439 WVT5439 L2431 L2450:L2453 L2443:L2444 L2447:L2448 L2465:L2467 L2478:L2480 L2475:L2476 L2469:L2471 L2473 L2579:L2581" xr:uid="{00000000-0002-0000-0300-000042000000}">
      <formula1>$G$3:$G$7</formula1>
    </dataValidation>
    <dataValidation type="list" allowBlank="1" showInputMessage="1" showErrorMessage="1" errorTitle="Внимание!" error="Введенное значение не соответсвует справочному" sqref="K3719 JG3719 TC3719 ACY3719 AMU3719 AWQ3719 BGM3719 BQI3719 CAE3719 CKA3719 CTW3719 DDS3719 DNO3719 DXK3719 EHG3719 ERC3719 FAY3719 FKU3719 FUQ3719 GEM3719 GOI3719 GYE3719 HIA3719 HRW3719 IBS3719 ILO3719 IVK3719 JFG3719 JPC3719 JYY3719 KIU3719 KSQ3719 LCM3719 LMI3719 LWE3719 MGA3719 MPW3719 MZS3719 NJO3719 NTK3719 ODG3719 ONC3719 OWY3719 PGU3719 PQQ3719 QAM3719 QKI3719 QUE3719 REA3719 RNW3719 RXS3719 SHO3719 SRK3719 TBG3719 TLC3719 TUY3719 UEU3719 UOQ3719 UYM3719 VII3719 VSE3719 WCA3719 WLW3719 WVS3719 K3774 JG3774 TC3774 ACY3774 AMU3774 AWQ3774 BGM3774 BQI3774 CAE3774 CKA3774 CTW3774 DDS3774 DNO3774 DXK3774 EHG3774 ERC3774 FAY3774 FKU3774 FUQ3774 GEM3774 GOI3774 GYE3774 HIA3774 HRW3774 IBS3774 ILO3774 IVK3774 JFG3774 JPC3774 JYY3774 KIU3774 KSQ3774 LCM3774 LMI3774 LWE3774 MGA3774 MPW3774 MZS3774 NJO3774 NTK3774 ODG3774 ONC3774 OWY3774 PGU3774 PQQ3774 QAM3774 QKI3774 QUE3774 REA3774 RNW3774 RXS3774 SHO3774 SRK3774 TBG3774 TLC3774 TUY3774 UEU3774 UOQ3774 UYM3774 VII3774 VSE3774 WCA3774 WLW3774 WVS3774 K3871 JG3871 TC3871 ACY3871 AMU3871 AWQ3871 BGM3871 BQI3871 CAE3871 CKA3871 CTW3871 DDS3871 DNO3871 DXK3871 EHG3871 ERC3871 FAY3871 FKU3871 FUQ3871 GEM3871 GOI3871 GYE3871 HIA3871 HRW3871 IBS3871 ILO3871 IVK3871 JFG3871 JPC3871 JYY3871 KIU3871 KSQ3871 LCM3871 LMI3871 LWE3871 MGA3871 MPW3871 MZS3871 NJO3871 NTK3871 ODG3871 ONC3871 OWY3871 PGU3871 PQQ3871 QAM3871 QKI3871 QUE3871 REA3871 RNW3871 RXS3871 SHO3871 SRK3871 TBG3871 TLC3871 TUY3871 UEU3871 UOQ3871 UYM3871 VII3871 VSE3871 WCA3871 WLW3871 WVS3871 K4682 JG4682 TC4682 ACY4682 AMU4682 AWQ4682 BGM4682 BQI4682 CAE4682 CKA4682 CTW4682 DDS4682 DNO4682 DXK4682 EHG4682 ERC4682 FAY4682 FKU4682 FUQ4682 GEM4682 GOI4682 GYE4682 HIA4682 HRW4682 IBS4682 ILO4682 IVK4682 JFG4682 JPC4682 JYY4682 KIU4682 KSQ4682 LCM4682 LMI4682 LWE4682 MGA4682 MPW4682 MZS4682 NJO4682 NTK4682 ODG4682 ONC4682 OWY4682 PGU4682 PQQ4682 QAM4682 QKI4682 QUE4682 REA4682 RNW4682 RXS4682 SHO4682 SRK4682 TBG4682 TLC4682 TUY4682 UEU4682 UOQ4682 UYM4682 VII4682 VSE4682 WCA4682 WLW4682 WVS4682 K5438:K5439 JG5438:JG5439 TC5438:TC5439 ACY5438:ACY5439 AMU5438:AMU5439 AWQ5438:AWQ5439 BGM5438:BGM5439 BQI5438:BQI5439 CAE5438:CAE5439 CKA5438:CKA5439 CTW5438:CTW5439 DDS5438:DDS5439 DNO5438:DNO5439 DXK5438:DXK5439 EHG5438:EHG5439 ERC5438:ERC5439 FAY5438:FAY5439 FKU5438:FKU5439 FUQ5438:FUQ5439 GEM5438:GEM5439 GOI5438:GOI5439 GYE5438:GYE5439 HIA5438:HIA5439 HRW5438:HRW5439 IBS5438:IBS5439 ILO5438:ILO5439 IVK5438:IVK5439 JFG5438:JFG5439 JPC5438:JPC5439 JYY5438:JYY5439 KIU5438:KIU5439 KSQ5438:KSQ5439 LCM5438:LCM5439 LMI5438:LMI5439 LWE5438:LWE5439 MGA5438:MGA5439 MPW5438:MPW5439 MZS5438:MZS5439 NJO5438:NJO5439 NTK5438:NTK5439 ODG5438:ODG5439 ONC5438:ONC5439 OWY5438:OWY5439 PGU5438:PGU5439 PQQ5438:PQQ5439 QAM5438:QAM5439 QKI5438:QKI5439 QUE5438:QUE5439 REA5438:REA5439 RNW5438:RNW5439 RXS5438:RXS5439 SHO5438:SHO5439 SRK5438:SRK5439 TBG5438:TBG5439 TLC5438:TLC5439 TUY5438:TUY5439 UEU5438:UEU5439 UOQ5438:UOQ5439 UYM5438:UYM5439 VII5438:VII5439 VSE5438:VSE5439 WCA5438:WCA5439 WLW5438:WLW5439 WVS5438:WVS5439 K2449:K2451 K2461 K2456:K2457 K2514 K6862:K6864 K6924 K6873 K6869:K6870" xr:uid="{00000000-0002-0000-0300-000043000000}">
      <formula1>$F$3:$F$7</formula1>
    </dataValidation>
    <dataValidation type="list" allowBlank="1" showInputMessage="1" showErrorMessage="1" errorTitle="Внимание" error="Введено недопустимое значение" sqref="O3718:O3719 JK3718:JK3719 TG3718:TG3719 ADC3718:ADC3719 AMY3718:AMY3719 AWU3718:AWU3719 BGQ3718:BGQ3719 BQM3718:BQM3719 CAI3718:CAI3719 CKE3718:CKE3719 CUA3718:CUA3719 DDW3718:DDW3719 DNS3718:DNS3719 DXO3718:DXO3719 EHK3718:EHK3719 ERG3718:ERG3719 FBC3718:FBC3719 FKY3718:FKY3719 FUU3718:FUU3719 GEQ3718:GEQ3719 GOM3718:GOM3719 GYI3718:GYI3719 HIE3718:HIE3719 HSA3718:HSA3719 IBW3718:IBW3719 ILS3718:ILS3719 IVO3718:IVO3719 JFK3718:JFK3719 JPG3718:JPG3719 JZC3718:JZC3719 KIY3718:KIY3719 KSU3718:KSU3719 LCQ3718:LCQ3719 LMM3718:LMM3719 LWI3718:LWI3719 MGE3718:MGE3719 MQA3718:MQA3719 MZW3718:MZW3719 NJS3718:NJS3719 NTO3718:NTO3719 ODK3718:ODK3719 ONG3718:ONG3719 OXC3718:OXC3719 PGY3718:PGY3719 PQU3718:PQU3719 QAQ3718:QAQ3719 QKM3718:QKM3719 QUI3718:QUI3719 REE3718:REE3719 ROA3718:ROA3719 RXW3718:RXW3719 SHS3718:SHS3719 SRO3718:SRO3719 TBK3718:TBK3719 TLG3718:TLG3719 TVC3718:TVC3719 UEY3718:UEY3719 UOU3718:UOU3719 UYQ3718:UYQ3719 VIM3718:VIM3719 VSI3718:VSI3719 WCE3718:WCE3719 WMA3718:WMA3719 WVW3718:WVW3719 O3782 JK3782 TG3782 ADC3782 AMY3782 AWU3782 BGQ3782 BQM3782 CAI3782 CKE3782 CUA3782 DDW3782 DNS3782 DXO3782 EHK3782 ERG3782 FBC3782 FKY3782 FUU3782 GEQ3782 GOM3782 GYI3782 HIE3782 HSA3782 IBW3782 ILS3782 IVO3782 JFK3782 JPG3782 JZC3782 KIY3782 KSU3782 LCQ3782 LMM3782 LWI3782 MGE3782 MQA3782 MZW3782 NJS3782 NTO3782 ODK3782 ONG3782 OXC3782 PGY3782 PQU3782 QAQ3782 QKM3782 QUI3782 REE3782 ROA3782 RXW3782 SHS3782 SRO3782 TBK3782 TLG3782 TVC3782 UEY3782 UOU3782 UYQ3782 VIM3782 VSI3782 WCE3782 WMA3782 WVW3782 O3871 JK3871 TG3871 ADC3871 AMY3871 AWU3871 BGQ3871 BQM3871 CAI3871 CKE3871 CUA3871 DDW3871 DNS3871 DXO3871 EHK3871 ERG3871 FBC3871 FKY3871 FUU3871 GEQ3871 GOM3871 GYI3871 HIE3871 HSA3871 IBW3871 ILS3871 IVO3871 JFK3871 JPG3871 JZC3871 KIY3871 KSU3871 LCQ3871 LMM3871 LWI3871 MGE3871 MQA3871 MZW3871 NJS3871 NTO3871 ODK3871 ONG3871 OXC3871 PGY3871 PQU3871 QAQ3871 QKM3871 QUI3871 REE3871 ROA3871 RXW3871 SHS3871 SRO3871 TBK3871 TLG3871 TVC3871 UEY3871 UOU3871 UYQ3871 VIM3871 VSI3871 WCE3871 WMA3871 WVW3871 O4001 JK4001 TG4001 ADC4001 AMY4001 AWU4001 BGQ4001 BQM4001 CAI4001 CKE4001 CUA4001 DDW4001 DNS4001 DXO4001 EHK4001 ERG4001 FBC4001 FKY4001 FUU4001 GEQ4001 GOM4001 GYI4001 HIE4001 HSA4001 IBW4001 ILS4001 IVO4001 JFK4001 JPG4001 JZC4001 KIY4001 KSU4001 LCQ4001 LMM4001 LWI4001 MGE4001 MQA4001 MZW4001 NJS4001 NTO4001 ODK4001 ONG4001 OXC4001 PGY4001 PQU4001 QAQ4001 QKM4001 QUI4001 REE4001 ROA4001 RXW4001 SHS4001 SRO4001 TBK4001 TLG4001 TVC4001 UEY4001 UOU4001 UYQ4001 VIM4001 VSI4001 WCE4001 WMA4001 WVW4001 O4212:O4215 JK4212:JK4215 TG4212:TG4215 ADC4212:ADC4215 AMY4212:AMY4215 AWU4212:AWU4215 BGQ4212:BGQ4215 BQM4212:BQM4215 CAI4212:CAI4215 CKE4212:CKE4215 CUA4212:CUA4215 DDW4212:DDW4215 DNS4212:DNS4215 DXO4212:DXO4215 EHK4212:EHK4215 ERG4212:ERG4215 FBC4212:FBC4215 FKY4212:FKY4215 FUU4212:FUU4215 GEQ4212:GEQ4215 GOM4212:GOM4215 GYI4212:GYI4215 HIE4212:HIE4215 HSA4212:HSA4215 IBW4212:IBW4215 ILS4212:ILS4215 IVO4212:IVO4215 JFK4212:JFK4215 JPG4212:JPG4215 JZC4212:JZC4215 KIY4212:KIY4215 KSU4212:KSU4215 LCQ4212:LCQ4215 LMM4212:LMM4215 LWI4212:LWI4215 MGE4212:MGE4215 MQA4212:MQA4215 MZW4212:MZW4215 NJS4212:NJS4215 NTO4212:NTO4215 ODK4212:ODK4215 ONG4212:ONG4215 OXC4212:OXC4215 PGY4212:PGY4215 PQU4212:PQU4215 QAQ4212:QAQ4215 QKM4212:QKM4215 QUI4212:QUI4215 REE4212:REE4215 ROA4212:ROA4215 RXW4212:RXW4215 SHS4212:SHS4215 SRO4212:SRO4215 TBK4212:TBK4215 TLG4212:TLG4215 TVC4212:TVC4215 UEY4212:UEY4215 UOU4212:UOU4215 UYQ4212:UYQ4215 VIM4212:VIM4215 VSI4212:VSI4215 WCE4212:WCE4215 WMA4212:WMA4215 WVW4212:WVW4215 O4682:O4683 JK4682:JK4683 TG4682:TG4683 ADC4682:ADC4683 AMY4682:AMY4683 AWU4682:AWU4683 BGQ4682:BGQ4683 BQM4682:BQM4683 CAI4682:CAI4683 CKE4682:CKE4683 CUA4682:CUA4683 DDW4682:DDW4683 DNS4682:DNS4683 DXO4682:DXO4683 EHK4682:EHK4683 ERG4682:ERG4683 FBC4682:FBC4683 FKY4682:FKY4683 FUU4682:FUU4683 GEQ4682:GEQ4683 GOM4682:GOM4683 GYI4682:GYI4683 HIE4682:HIE4683 HSA4682:HSA4683 IBW4682:IBW4683 ILS4682:ILS4683 IVO4682:IVO4683 JFK4682:JFK4683 JPG4682:JPG4683 JZC4682:JZC4683 KIY4682:KIY4683 KSU4682:KSU4683 LCQ4682:LCQ4683 LMM4682:LMM4683 LWI4682:LWI4683 MGE4682:MGE4683 MQA4682:MQA4683 MZW4682:MZW4683 NJS4682:NJS4683 NTO4682:NTO4683 ODK4682:ODK4683 ONG4682:ONG4683 OXC4682:OXC4683 PGY4682:PGY4683 PQU4682:PQU4683 QAQ4682:QAQ4683 QKM4682:QKM4683 QUI4682:QUI4683 REE4682:REE4683 ROA4682:ROA4683 RXW4682:RXW4683 SHS4682:SHS4683 SRO4682:SRO4683 TBK4682:TBK4683 TLG4682:TLG4683 TVC4682:TVC4683 UEY4682:UEY4683 UOU4682:UOU4683 UYQ4682:UYQ4683 VIM4682:VIM4683 VSI4682:VSI4683 WCE4682:WCE4683 WMA4682:WMA4683 WVW4682:WVW4683" xr:uid="{00000000-0002-0000-0300-000046000000}">
      <formula1>$K$3:$K$13</formula1>
    </dataValidation>
    <dataValidation type="list" errorStyle="warning" allowBlank="1" showInputMessage="1" showErrorMessage="1" errorTitle="Внимание" error="Введенное значение отсутсвует в справочнике" sqref="N3718:N3719 JJ3718:JJ3719 TF3718:TF3719 ADB3718:ADB3719 AMX3718:AMX3719 AWT3718:AWT3719 BGP3718:BGP3719 BQL3718:BQL3719 CAH3718:CAH3719 CKD3718:CKD3719 CTZ3718:CTZ3719 DDV3718:DDV3719 DNR3718:DNR3719 DXN3718:DXN3719 EHJ3718:EHJ3719 ERF3718:ERF3719 FBB3718:FBB3719 FKX3718:FKX3719 FUT3718:FUT3719 GEP3718:GEP3719 GOL3718:GOL3719 GYH3718:GYH3719 HID3718:HID3719 HRZ3718:HRZ3719 IBV3718:IBV3719 ILR3718:ILR3719 IVN3718:IVN3719 JFJ3718:JFJ3719 JPF3718:JPF3719 JZB3718:JZB3719 KIX3718:KIX3719 KST3718:KST3719 LCP3718:LCP3719 LML3718:LML3719 LWH3718:LWH3719 MGD3718:MGD3719 MPZ3718:MPZ3719 MZV3718:MZV3719 NJR3718:NJR3719 NTN3718:NTN3719 ODJ3718:ODJ3719 ONF3718:ONF3719 OXB3718:OXB3719 PGX3718:PGX3719 PQT3718:PQT3719 QAP3718:QAP3719 QKL3718:QKL3719 QUH3718:QUH3719 RED3718:RED3719 RNZ3718:RNZ3719 RXV3718:RXV3719 SHR3718:SHR3719 SRN3718:SRN3719 TBJ3718:TBJ3719 TLF3718:TLF3719 TVB3718:TVB3719 UEX3718:UEX3719 UOT3718:UOT3719 UYP3718:UYP3719 VIL3718:VIL3719 VSH3718:VSH3719 WCD3718:WCD3719 WLZ3718:WLZ3719 WVV3718:WVV3719 N3782 JJ3782 TF3782 ADB3782 AMX3782 AWT3782 BGP3782 BQL3782 CAH3782 CKD3782 CTZ3782 DDV3782 DNR3782 DXN3782 EHJ3782 ERF3782 FBB3782 FKX3782 FUT3782 GEP3782 GOL3782 GYH3782 HID3782 HRZ3782 IBV3782 ILR3782 IVN3782 JFJ3782 JPF3782 JZB3782 KIX3782 KST3782 LCP3782 LML3782 LWH3782 MGD3782 MPZ3782 MZV3782 NJR3782 NTN3782 ODJ3782 ONF3782 OXB3782 PGX3782 PQT3782 QAP3782 QKL3782 QUH3782 RED3782 RNZ3782 RXV3782 SHR3782 SRN3782 TBJ3782 TLF3782 TVB3782 UEX3782 UOT3782 UYP3782 VIL3782 VSH3782 WCD3782 WLZ3782 WVV3782 N3871 JJ3871 TF3871 ADB3871 AMX3871 AWT3871 BGP3871 BQL3871 CAH3871 CKD3871 CTZ3871 DDV3871 DNR3871 DXN3871 EHJ3871 ERF3871 FBB3871 FKX3871 FUT3871 GEP3871 GOL3871 GYH3871 HID3871 HRZ3871 IBV3871 ILR3871 IVN3871 JFJ3871 JPF3871 JZB3871 KIX3871 KST3871 LCP3871 LML3871 LWH3871 MGD3871 MPZ3871 MZV3871 NJR3871 NTN3871 ODJ3871 ONF3871 OXB3871 PGX3871 PQT3871 QAP3871 QKL3871 QUH3871 RED3871 RNZ3871 RXV3871 SHR3871 SRN3871 TBJ3871 TLF3871 TVB3871 UEX3871 UOT3871 UYP3871 VIL3871 VSH3871 WCD3871 WLZ3871 WVV3871 N4001 JJ4001 TF4001 ADB4001 AMX4001 AWT4001 BGP4001 BQL4001 CAH4001 CKD4001 CTZ4001 DDV4001 DNR4001 DXN4001 EHJ4001 ERF4001 FBB4001 FKX4001 FUT4001 GEP4001 GOL4001 GYH4001 HID4001 HRZ4001 IBV4001 ILR4001 IVN4001 JFJ4001 JPF4001 JZB4001 KIX4001 KST4001 LCP4001 LML4001 LWH4001 MGD4001 MPZ4001 MZV4001 NJR4001 NTN4001 ODJ4001 ONF4001 OXB4001 PGX4001 PQT4001 QAP4001 QKL4001 QUH4001 RED4001 RNZ4001 RXV4001 SHR4001 SRN4001 TBJ4001 TLF4001 TVB4001 UEX4001 UOT4001 UYP4001 VIL4001 VSH4001 WCD4001 WLZ4001 WVV4001 N4682:N4683 JJ4682:JJ4683 TF4682:TF4683 ADB4682:ADB4683 AMX4682:AMX4683 AWT4682:AWT4683 BGP4682:BGP4683 BQL4682:BQL4683 CAH4682:CAH4683 CKD4682:CKD4683 CTZ4682:CTZ4683 DDV4682:DDV4683 DNR4682:DNR4683 DXN4682:DXN4683 EHJ4682:EHJ4683 ERF4682:ERF4683 FBB4682:FBB4683 FKX4682:FKX4683 FUT4682:FUT4683 GEP4682:GEP4683 GOL4682:GOL4683 GYH4682:GYH4683 HID4682:HID4683 HRZ4682:HRZ4683 IBV4682:IBV4683 ILR4682:ILR4683 IVN4682:IVN4683 JFJ4682:JFJ4683 JPF4682:JPF4683 JZB4682:JZB4683 KIX4682:KIX4683 KST4682:KST4683 LCP4682:LCP4683 LML4682:LML4683 LWH4682:LWH4683 MGD4682:MGD4683 MPZ4682:MPZ4683 MZV4682:MZV4683 NJR4682:NJR4683 NTN4682:NTN4683 ODJ4682:ODJ4683 ONF4682:ONF4683 OXB4682:OXB4683 PGX4682:PGX4683 PQT4682:PQT4683 QAP4682:QAP4683 QKL4682:QKL4683 QUH4682:QUH4683 RED4682:RED4683 RNZ4682:RNZ4683 RXV4682:RXV4683 SHR4682:SHR4683 SRN4682:SRN4683 TBJ4682:TBJ4683 TLF4682:TLF4683 TVB4682:TVB4683 UEX4682:UEX4683 UOT4682:UOT4683 UYP4682:UYP4683 VIL4682:VIL4683 VSH4682:VSH4683 WCD4682:WCD4683 WLZ4682:WLZ4683 WVV4682:WVV4683" xr:uid="{00000000-0002-0000-0300-000047000000}">
      <formula1>$J$3:$J$8</formula1>
    </dataValidation>
    <dataValidation type="list" allowBlank="1" showInputMessage="1" showErrorMessage="1" sqref="P3860 JL3860 TH3860 ADD3860 AMZ3860 AWV3860 BGR3860 BQN3860 CAJ3860 CKF3860 CUB3860 DDX3860 DNT3860 DXP3860 EHL3860 ERH3860 FBD3860 FKZ3860 FUV3860 GER3860 GON3860 GYJ3860 HIF3860 HSB3860 IBX3860 ILT3860 IVP3860 JFL3860 JPH3860 JZD3860 KIZ3860 KSV3860 LCR3860 LMN3860 LWJ3860 MGF3860 MQB3860 MZX3860 NJT3860 NTP3860 ODL3860 ONH3860 OXD3860 PGZ3860 PQV3860 QAR3860 QKN3860 QUJ3860 REF3860 ROB3860 RXX3860 SHT3860 SRP3860 TBL3860 TLH3860 TVD3860 UEZ3860 UOV3860 UYR3860 VIN3860 VSJ3860 WCF3860 WMB3860 WVX3860 WVI4210:WVI4211 IW4210:IW4211 SS4210:SS4211 ACO4210:ACO4211 AMK4210:AMK4211 AWG4210:AWG4211 BGC4210:BGC4211 BPY4210:BPY4211 BZU4210:BZU4211 CJQ4210:CJQ4211 CTM4210:CTM4211 DDI4210:DDI4211 DNE4210:DNE4211 DXA4210:DXA4211 EGW4210:EGW4211 EQS4210:EQS4211 FAO4210:FAO4211 FKK4210:FKK4211 FUG4210:FUG4211 GEC4210:GEC4211 GNY4210:GNY4211 GXU4210:GXU4211 HHQ4210:HHQ4211 HRM4210:HRM4211 IBI4210:IBI4211 ILE4210:ILE4211 IVA4210:IVA4211 JEW4210:JEW4211 JOS4210:JOS4211 JYO4210:JYO4211 KIK4210:KIK4211 KSG4210:KSG4211 LCC4210:LCC4211 LLY4210:LLY4211 LVU4210:LVU4211 MFQ4210:MFQ4211 MPM4210:MPM4211 MZI4210:MZI4211 NJE4210:NJE4211 NTA4210:NTA4211 OCW4210:OCW4211 OMS4210:OMS4211 OWO4210:OWO4211 PGK4210:PGK4211 PQG4210:PQG4211 QAC4210:QAC4211 QJY4210:QJY4211 QTU4210:QTU4211 RDQ4210:RDQ4211 RNM4210:RNM4211 RXI4210:RXI4211 SHE4210:SHE4211 SRA4210:SRA4211 TAW4210:TAW4211 TKS4210:TKS4211 TUO4210:TUO4211 UEK4210:UEK4211 UOG4210:UOG4211 UYC4210:UYC4211 VHY4210:VHY4211 VRU4210:VRU4211 WBQ4210:WBQ4211 WLM4210:WLM4211 JZ544:JZ566 WWL603:WWL605 WMP603:WMP605 WCT603:WCT605 VSX603:VSX605 VJB603:VJB605 UZF603:UZF605 UPJ603:UPJ605 UFN603:UFN605 TVR603:TVR605 TLV603:TLV605 TBZ603:TBZ605 SSD603:SSD605 SIH603:SIH605 RYL603:RYL605 ROP603:ROP605 RET603:RET605 QUX603:QUX605 QLB603:QLB605 QBF603:QBF605 PRJ603:PRJ605 PHN603:PHN605 OXR603:OXR605 ONV603:ONV605 ODZ603:ODZ605 NUD603:NUD605 NKH603:NKH605 NAL603:NAL605 MQP603:MQP605 MGT603:MGT605 LWX603:LWX605 LNB603:LNB605 LDF603:LDF605 KTJ603:KTJ605 KJN603:KJN605 JZR603:JZR605 JPV603:JPV605 JFZ603:JFZ605 IWD603:IWD605 IMH603:IMH605 ICL603:ICL605 HSP603:HSP605 HIT603:HIT605 GYX603:GYX605 GPB603:GPB605 GFF603:GFF605 FVJ603:FVJ605 FLN603:FLN605 FBR603:FBR605 ERV603:ERV605 EHZ603:EHZ605 DYD603:DYD605 DOH603:DOH605 DEL603:DEL605 CUP603:CUP605 CKT603:CKT605 CAX603:CAX605 BRB603:BRB605 BHF603:BHF605 AXJ603:AXJ605 ANN603:ANN605 ADR603:ADR605 TV603:TV605 JZ603:JZ605 TV544:TV566 ADR544:ADR566 ANN544:ANN566 AXJ544:AXJ566 BHF544:BHF566 BRB544:BRB566 CAX544:CAX566 CKT544:CKT566 CUP544:CUP566 DEL544:DEL566 DOH544:DOH566 DYD544:DYD566 EHZ544:EHZ566 ERV544:ERV566 FBR544:FBR566 FLN544:FLN566 FVJ544:FVJ566 GFF544:GFF566 GPB544:GPB566 GYX544:GYX566 HIT544:HIT566 HSP544:HSP566 ICL544:ICL566 IMH544:IMH566 IWD544:IWD566 JFZ544:JFZ566 JPV544:JPV566 JZR544:JZR566 KJN544:KJN566 KTJ544:KTJ566 LDF544:LDF566 LNB544:LNB566 LWX544:LWX566 MGT544:MGT566 MQP544:MQP566 NAL544:NAL566 NKH544:NKH566 NUD544:NUD566 ODZ544:ODZ566 ONV544:ONV566 OXR544:OXR566 PHN544:PHN566 PRJ544:PRJ566 QBF544:QBF566 QLB544:QLB566 QUX544:QUX566 RET544:RET566 ROP544:ROP566 RYL544:RYL566 SIH544:SIH566 SSD544:SSD566 TBZ544:TBZ566 TLV544:TLV566 TVR544:TVR566 UFN544:UFN566 UPJ544:UPJ566 UZF544:UZF566 VJB544:VJB566 VSX544:VSX566 WCT544:WCT566 WMP544:WMP566 WMP518:WMP542 WCT518:WCT542 VSX518:VSX542 VJB518:VJB542 UZF518:UZF542 UPJ518:UPJ542 UFN518:UFN542 TVR518:TVR542 TLV518:TLV542 TBZ518:TBZ542 SSD518:SSD542 SIH518:SIH542 RYL518:RYL542 ROP518:ROP542 RET518:RET542 QUX518:QUX542 QLB518:QLB542 QBF518:QBF542 PRJ518:PRJ542 PHN518:PHN542 OXR518:OXR542 ONV518:ONV542 ODZ518:ODZ542 NUD518:NUD542 NKH518:NKH542 NAL518:NAL542 MQP518:MQP542 MGT518:MGT542 LWX518:LWX542 LNB518:LNB542 LDF518:LDF542 KTJ518:KTJ542 KJN518:KJN542 JZR518:JZR542 JPV518:JPV542 JFZ518:JFZ542 IWD518:IWD542 IMH518:IMH542 ICL518:ICL542 HSP518:HSP542 HIT518:HIT542 GYX518:GYX542 GPB518:GPB542 GFF518:GFF542 FVJ518:FVJ542 FLN518:FLN542 FBR518:FBR542 ERV518:ERV542 EHZ518:EHZ542 DYD518:DYD542 DOH518:DOH542 DEL518:DEL542 CUP518:CUP542 CKT518:CKT542 CAX518:CAX542 BRB518:BRB542 BHF518:BHF542 AXJ518:AXJ542 ANN518:ANN542 ADR518:ADR542 TV518:TV542 JZ518:JZ542 WWL518:WWL542 WWL544:WWL566 WVM462 WLQ462 WBU462 VRY462 VIC462 UYG462 UOK462 UEO462 TUS462 TKW462 TBA462 SRE462 SHI462 RXM462 RNQ462 RDU462 QTY462 QKC462 QAG462 PQK462 PGO462 OWS462 OMW462 ODA462 NTE462 NJI462 MZM462 MPQ462 MFU462 LVY462 LMC462 LCG462 KSK462 KIO462 JYS462 JOW462 JFA462 IVE462 ILI462 IBM462 HRQ462 HHU462 GXY462 GOC462 GEG462 FUK462 FKO462 FAS462 EQW462 EHA462 DXE462 DNI462 DDM462 CTQ462 CJU462 BZY462 BQC462 BGG462 AWK462 AMO462 ACS462 SW462 JA462 WVM445 WLQ445 WBU445 VRY445 VIC445 UYG445 UOK445 UEO445 TUS445 TKW445 TBA445 SRE445 SHI445 RXM445 RNQ445 RDU445 QTY445 QKC445 QAG445 PQK445 PGO445 OWS445 OMW445 ODA445 NTE445 NJI445 MZM445 MPQ445 MFU445 LVY445 LMC445 LCG445 KSK445 KIO445 JYS445 JOW445 JFA445 IVE445 ILI445 IBM445 HRQ445 HHU445 GXY445 GOC445 GEG445 FUK445 FKO445 FAS445 EQW445 EHA445 DXE445 DNI445 DDM445 CTQ445 CJU445 BZY445 BQC445 BGG445 AWK445 AMO445 ACS445 SW445 JA445 K462 K445" xr:uid="{00000000-0002-0000-0300-00004A000000}">
      <formula1>#REF!</formula1>
    </dataValidation>
    <dataValidation type="list" allowBlank="1" showInputMessage="1" showErrorMessage="1" sqref="C3930:C3931 IY3930:IY3931 SU3930:SU3931 ACQ3930:ACQ3931 AMM3930:AMM3931 AWI3930:AWI3931 BGE3930:BGE3931 BQA3930:BQA3931 BZW3930:BZW3931 CJS3930:CJS3931 CTO3930:CTO3931 DDK3930:DDK3931 DNG3930:DNG3931 DXC3930:DXC3931 EGY3930:EGY3931 EQU3930:EQU3931 FAQ3930:FAQ3931 FKM3930:FKM3931 FUI3930:FUI3931 GEE3930:GEE3931 GOA3930:GOA3931 GXW3930:GXW3931 HHS3930:HHS3931 HRO3930:HRO3931 IBK3930:IBK3931 ILG3930:ILG3931 IVC3930:IVC3931 JEY3930:JEY3931 JOU3930:JOU3931 JYQ3930:JYQ3931 KIM3930:KIM3931 KSI3930:KSI3931 LCE3930:LCE3931 LMA3930:LMA3931 LVW3930:LVW3931 MFS3930:MFS3931 MPO3930:MPO3931 MZK3930:MZK3931 NJG3930:NJG3931 NTC3930:NTC3931 OCY3930:OCY3931 OMU3930:OMU3931 OWQ3930:OWQ3931 PGM3930:PGM3931 PQI3930:PQI3931 QAE3930:QAE3931 QKA3930:QKA3931 QTW3930:QTW3931 RDS3930:RDS3931 RNO3930:RNO3931 RXK3930:RXK3931 SHG3930:SHG3931 SRC3930:SRC3931 TAY3930:TAY3931 TKU3930:TKU3931 TUQ3930:TUQ3931 UEM3930:UEM3931 UOI3930:UOI3931 UYE3930:UYE3931 VIA3930:VIA3931 VRW3930:VRW3931 WBS3930:WBS3931 WLO3930:WLO3931 WVK3930:WVK3931 C4145:C4151 IY4145:IY4151 SU4145:SU4151 ACQ4145:ACQ4151 AMM4145:AMM4151 AWI4145:AWI4151 BGE4145:BGE4151 BQA4145:BQA4151 BZW4145:BZW4151 CJS4145:CJS4151 CTO4145:CTO4151 DDK4145:DDK4151 DNG4145:DNG4151 DXC4145:DXC4151 EGY4145:EGY4151 EQU4145:EQU4151 FAQ4145:FAQ4151 FKM4145:FKM4151 FUI4145:FUI4151 GEE4145:GEE4151 GOA4145:GOA4151 GXW4145:GXW4151 HHS4145:HHS4151 HRO4145:HRO4151 IBK4145:IBK4151 ILG4145:ILG4151 IVC4145:IVC4151 JEY4145:JEY4151 JOU4145:JOU4151 JYQ4145:JYQ4151 KIM4145:KIM4151 KSI4145:KSI4151 LCE4145:LCE4151 LMA4145:LMA4151 LVW4145:LVW4151 MFS4145:MFS4151 MPO4145:MPO4151 MZK4145:MZK4151 NJG4145:NJG4151 NTC4145:NTC4151 OCY4145:OCY4151 OMU4145:OMU4151 OWQ4145:OWQ4151 PGM4145:PGM4151 PQI4145:PQI4151 QAE4145:QAE4151 QKA4145:QKA4151 QTW4145:QTW4151 RDS4145:RDS4151 RNO4145:RNO4151 RXK4145:RXK4151 SHG4145:SHG4151 SRC4145:SRC4151 TAY4145:TAY4151 TKU4145:TKU4151 TUQ4145:TUQ4151 UEM4145:UEM4151 UOI4145:UOI4151 UYE4145:UYE4151 VIA4145:VIA4151 VRW4145:VRW4151 WBS4145:WBS4151 WLO4145:WLO4151 WVK4145:WVK4151 C4307:C4310 IY4307:IY4310 SU4307:SU4310 ACQ4307:ACQ4310 AMM4307:AMM4310 AWI4307:AWI4310 BGE4307:BGE4310 BQA4307:BQA4310 BZW4307:BZW4310 CJS4307:CJS4310 CTO4307:CTO4310 DDK4307:DDK4310 DNG4307:DNG4310 DXC4307:DXC4310 EGY4307:EGY4310 EQU4307:EQU4310 FAQ4307:FAQ4310 FKM4307:FKM4310 FUI4307:FUI4310 GEE4307:GEE4310 GOA4307:GOA4310 GXW4307:GXW4310 HHS4307:HHS4310 HRO4307:HRO4310 IBK4307:IBK4310 ILG4307:ILG4310 IVC4307:IVC4310 JEY4307:JEY4310 JOU4307:JOU4310 JYQ4307:JYQ4310 KIM4307:KIM4310 KSI4307:KSI4310 LCE4307:LCE4310 LMA4307:LMA4310 LVW4307:LVW4310 MFS4307:MFS4310 MPO4307:MPO4310 MZK4307:MZK4310 NJG4307:NJG4310 NTC4307:NTC4310 OCY4307:OCY4310 OMU4307:OMU4310 OWQ4307:OWQ4310 PGM4307:PGM4310 PQI4307:PQI4310 QAE4307:QAE4310 QKA4307:QKA4310 QTW4307:QTW4310 RDS4307:RDS4310 RNO4307:RNO4310 RXK4307:RXK4310 SHG4307:SHG4310 SRC4307:SRC4310 TAY4307:TAY4310 TKU4307:TKU4310 TUQ4307:TUQ4310 UEM4307:UEM4310 UOI4307:UOI4310 UYE4307:UYE4310 VIA4307:VIA4310 VRW4307:VRW4310 WBS4307:WBS4310 WLO4307:WLO4310 WVK4307:WVK4310 C4396:C4398 IY4396:IY4398 SU4396:SU4398 ACQ4396:ACQ4398 AMM4396:AMM4398 AWI4396:AWI4398 BGE4396:BGE4398 BQA4396:BQA4398 BZW4396:BZW4398 CJS4396:CJS4398 CTO4396:CTO4398 DDK4396:DDK4398 DNG4396:DNG4398 DXC4396:DXC4398 EGY4396:EGY4398 EQU4396:EQU4398 FAQ4396:FAQ4398 FKM4396:FKM4398 FUI4396:FUI4398 GEE4396:GEE4398 GOA4396:GOA4398 GXW4396:GXW4398 HHS4396:HHS4398 HRO4396:HRO4398 IBK4396:IBK4398 ILG4396:ILG4398 IVC4396:IVC4398 JEY4396:JEY4398 JOU4396:JOU4398 JYQ4396:JYQ4398 KIM4396:KIM4398 KSI4396:KSI4398 LCE4396:LCE4398 LMA4396:LMA4398 LVW4396:LVW4398 MFS4396:MFS4398 MPO4396:MPO4398 MZK4396:MZK4398 NJG4396:NJG4398 NTC4396:NTC4398 OCY4396:OCY4398 OMU4396:OMU4398 OWQ4396:OWQ4398 PGM4396:PGM4398 PQI4396:PQI4398 QAE4396:QAE4398 QKA4396:QKA4398 QTW4396:QTW4398 RDS4396:RDS4398 RNO4396:RNO4398 RXK4396:RXK4398 SHG4396:SHG4398 SRC4396:SRC4398 TAY4396:TAY4398 TKU4396:TKU4398 TUQ4396:TUQ4398 UEM4396:UEM4398 UOI4396:UOI4398 UYE4396:UYE4398 VIA4396:VIA4398 VRW4396:VRW4398 WBS4396:WBS4398 WLO4396:WLO4398 WVK4396:WVK4398 C4467:C4470 IY4467:IY4470 SU4467:SU4470 ACQ4467:ACQ4470 AMM4467:AMM4470 AWI4467:AWI4470 BGE4467:BGE4470 BQA4467:BQA4470 BZW4467:BZW4470 CJS4467:CJS4470 CTO4467:CTO4470 DDK4467:DDK4470 DNG4467:DNG4470 DXC4467:DXC4470 EGY4467:EGY4470 EQU4467:EQU4470 FAQ4467:FAQ4470 FKM4467:FKM4470 FUI4467:FUI4470 GEE4467:GEE4470 GOA4467:GOA4470 GXW4467:GXW4470 HHS4467:HHS4470 HRO4467:HRO4470 IBK4467:IBK4470 ILG4467:ILG4470 IVC4467:IVC4470 JEY4467:JEY4470 JOU4467:JOU4470 JYQ4467:JYQ4470 KIM4467:KIM4470 KSI4467:KSI4470 LCE4467:LCE4470 LMA4467:LMA4470 LVW4467:LVW4470 MFS4467:MFS4470 MPO4467:MPO4470 MZK4467:MZK4470 NJG4467:NJG4470 NTC4467:NTC4470 OCY4467:OCY4470 OMU4467:OMU4470 OWQ4467:OWQ4470 PGM4467:PGM4470 PQI4467:PQI4470 QAE4467:QAE4470 QKA4467:QKA4470 QTW4467:QTW4470 RDS4467:RDS4470 RNO4467:RNO4470 RXK4467:RXK4470 SHG4467:SHG4470 SRC4467:SRC4470 TAY4467:TAY4470 TKU4467:TKU4470 TUQ4467:TUQ4470 UEM4467:UEM4470 UOI4467:UOI4470 UYE4467:UYE4470 VIA4467:VIA4470 VRW4467:VRW4470 WBS4467:WBS4470 WLO4467:WLO4470 WVK4467:WVK4470 C4523:C4525 IY4523:IY4525 SU4523:SU4525 ACQ4523:ACQ4525 AMM4523:AMM4525 AWI4523:AWI4525 BGE4523:BGE4525 BQA4523:BQA4525 BZW4523:BZW4525 CJS4523:CJS4525 CTO4523:CTO4525 DDK4523:DDK4525 DNG4523:DNG4525 DXC4523:DXC4525 EGY4523:EGY4525 EQU4523:EQU4525 FAQ4523:FAQ4525 FKM4523:FKM4525 FUI4523:FUI4525 GEE4523:GEE4525 GOA4523:GOA4525 GXW4523:GXW4525 HHS4523:HHS4525 HRO4523:HRO4525 IBK4523:IBK4525 ILG4523:ILG4525 IVC4523:IVC4525 JEY4523:JEY4525 JOU4523:JOU4525 JYQ4523:JYQ4525 KIM4523:KIM4525 KSI4523:KSI4525 LCE4523:LCE4525 LMA4523:LMA4525 LVW4523:LVW4525 MFS4523:MFS4525 MPO4523:MPO4525 MZK4523:MZK4525 NJG4523:NJG4525 NTC4523:NTC4525 OCY4523:OCY4525 OMU4523:OMU4525 OWQ4523:OWQ4525 PGM4523:PGM4525 PQI4523:PQI4525 QAE4523:QAE4525 QKA4523:QKA4525 QTW4523:QTW4525 RDS4523:RDS4525 RNO4523:RNO4525 RXK4523:RXK4525 SHG4523:SHG4525 SRC4523:SRC4525 TAY4523:TAY4525 TKU4523:TKU4525 TUQ4523:TUQ4525 UEM4523:UEM4525 UOI4523:UOI4525 UYE4523:UYE4525 VIA4523:VIA4525 VRW4523:VRW4525 WBS4523:WBS4525 WLO4523:WLO4525 WVK4523:WVK4525 C4613:C4615 IY4613:IY4615 SU4613:SU4615 ACQ4613:ACQ4615 AMM4613:AMM4615 AWI4613:AWI4615 BGE4613:BGE4615 BQA4613:BQA4615 BZW4613:BZW4615 CJS4613:CJS4615 CTO4613:CTO4615 DDK4613:DDK4615 DNG4613:DNG4615 DXC4613:DXC4615 EGY4613:EGY4615 EQU4613:EQU4615 FAQ4613:FAQ4615 FKM4613:FKM4615 FUI4613:FUI4615 GEE4613:GEE4615 GOA4613:GOA4615 GXW4613:GXW4615 HHS4613:HHS4615 HRO4613:HRO4615 IBK4613:IBK4615 ILG4613:ILG4615 IVC4613:IVC4615 JEY4613:JEY4615 JOU4613:JOU4615 JYQ4613:JYQ4615 KIM4613:KIM4615 KSI4613:KSI4615 LCE4613:LCE4615 LMA4613:LMA4615 LVW4613:LVW4615 MFS4613:MFS4615 MPO4613:MPO4615 MZK4613:MZK4615 NJG4613:NJG4615 NTC4613:NTC4615 OCY4613:OCY4615 OMU4613:OMU4615 OWQ4613:OWQ4615 PGM4613:PGM4615 PQI4613:PQI4615 QAE4613:QAE4615 QKA4613:QKA4615 QTW4613:QTW4615 RDS4613:RDS4615 RNO4613:RNO4615 RXK4613:RXK4615 SHG4613:SHG4615 SRC4613:SRC4615 TAY4613:TAY4615 TKU4613:TKU4615 TUQ4613:TUQ4615 UEM4613:UEM4615 UOI4613:UOI4615 UYE4613:UYE4615 VIA4613:VIA4615 VRW4613:VRW4615 WBS4613:WBS4615 WLO4613:WLO4615 WVK4613:WVK4615 C4725:C4730 IY4725:IY4730 SU4725:SU4730 ACQ4725:ACQ4730 AMM4725:AMM4730 AWI4725:AWI4730 BGE4725:BGE4730 BQA4725:BQA4730 BZW4725:BZW4730 CJS4725:CJS4730 CTO4725:CTO4730 DDK4725:DDK4730 DNG4725:DNG4730 DXC4725:DXC4730 EGY4725:EGY4730 EQU4725:EQU4730 FAQ4725:FAQ4730 FKM4725:FKM4730 FUI4725:FUI4730 GEE4725:GEE4730 GOA4725:GOA4730 GXW4725:GXW4730 HHS4725:HHS4730 HRO4725:HRO4730 IBK4725:IBK4730 ILG4725:ILG4730 IVC4725:IVC4730 JEY4725:JEY4730 JOU4725:JOU4730 JYQ4725:JYQ4730 KIM4725:KIM4730 KSI4725:KSI4730 LCE4725:LCE4730 LMA4725:LMA4730 LVW4725:LVW4730 MFS4725:MFS4730 MPO4725:MPO4730 MZK4725:MZK4730 NJG4725:NJG4730 NTC4725:NTC4730 OCY4725:OCY4730 OMU4725:OMU4730 OWQ4725:OWQ4730 PGM4725:PGM4730 PQI4725:PQI4730 QAE4725:QAE4730 QKA4725:QKA4730 QTW4725:QTW4730 RDS4725:RDS4730 RNO4725:RNO4730 RXK4725:RXK4730 SHG4725:SHG4730 SRC4725:SRC4730 TAY4725:TAY4730 TKU4725:TKU4730 TUQ4725:TUQ4730 UEM4725:UEM4730 UOI4725:UOI4730 UYE4725:UYE4730 VIA4725:VIA4730 VRW4725:VRW4730 WBS4725:WBS4730 WLO4725:WLO4730 WVK4725:WVK4730 C4833:C4838 IY4833:IY4838 SU4833:SU4838 ACQ4833:ACQ4838 AMM4833:AMM4838 AWI4833:AWI4838 BGE4833:BGE4838 BQA4833:BQA4838 BZW4833:BZW4838 CJS4833:CJS4838 CTO4833:CTO4838 DDK4833:DDK4838 DNG4833:DNG4838 DXC4833:DXC4838 EGY4833:EGY4838 EQU4833:EQU4838 FAQ4833:FAQ4838 FKM4833:FKM4838 FUI4833:FUI4838 GEE4833:GEE4838 GOA4833:GOA4838 GXW4833:GXW4838 HHS4833:HHS4838 HRO4833:HRO4838 IBK4833:IBK4838 ILG4833:ILG4838 IVC4833:IVC4838 JEY4833:JEY4838 JOU4833:JOU4838 JYQ4833:JYQ4838 KIM4833:KIM4838 KSI4833:KSI4838 LCE4833:LCE4838 LMA4833:LMA4838 LVW4833:LVW4838 MFS4833:MFS4838 MPO4833:MPO4838 MZK4833:MZK4838 NJG4833:NJG4838 NTC4833:NTC4838 OCY4833:OCY4838 OMU4833:OMU4838 OWQ4833:OWQ4838 PGM4833:PGM4838 PQI4833:PQI4838 QAE4833:QAE4838 QKA4833:QKA4838 QTW4833:QTW4838 RDS4833:RDS4838 RNO4833:RNO4838 RXK4833:RXK4838 SHG4833:SHG4838 SRC4833:SRC4838 TAY4833:TAY4838 TKU4833:TKU4838 TUQ4833:TUQ4838 UEM4833:UEM4838 UOI4833:UOI4838 UYE4833:UYE4838 VIA4833:VIA4838 VRW4833:VRW4838 WBS4833:WBS4838 WLO4833:WLO4838 WVK4833:WVK4838 C4959:C4962 IY4959:IY4962 SU4959:SU4962 ACQ4959:ACQ4962 AMM4959:AMM4962 AWI4959:AWI4962 BGE4959:BGE4962 BQA4959:BQA4962 BZW4959:BZW4962 CJS4959:CJS4962 CTO4959:CTO4962 DDK4959:DDK4962 DNG4959:DNG4962 DXC4959:DXC4962 EGY4959:EGY4962 EQU4959:EQU4962 FAQ4959:FAQ4962 FKM4959:FKM4962 FUI4959:FUI4962 GEE4959:GEE4962 GOA4959:GOA4962 GXW4959:GXW4962 HHS4959:HHS4962 HRO4959:HRO4962 IBK4959:IBK4962 ILG4959:ILG4962 IVC4959:IVC4962 JEY4959:JEY4962 JOU4959:JOU4962 JYQ4959:JYQ4962 KIM4959:KIM4962 KSI4959:KSI4962 LCE4959:LCE4962 LMA4959:LMA4962 LVW4959:LVW4962 MFS4959:MFS4962 MPO4959:MPO4962 MZK4959:MZK4962 NJG4959:NJG4962 NTC4959:NTC4962 OCY4959:OCY4962 OMU4959:OMU4962 OWQ4959:OWQ4962 PGM4959:PGM4962 PQI4959:PQI4962 QAE4959:QAE4962 QKA4959:QKA4962 QTW4959:QTW4962 RDS4959:RDS4962 RNO4959:RNO4962 RXK4959:RXK4962 SHG4959:SHG4962 SRC4959:SRC4962 TAY4959:TAY4962 TKU4959:TKU4962 TUQ4959:TUQ4962 UEM4959:UEM4962 UOI4959:UOI4962 UYE4959:UYE4962 VIA4959:VIA4962 VRW4959:VRW4962 WBS4959:WBS4962 WLO4959:WLO4962 WVK4959:WVK4962 C5040:C5043 IY5040:IY5043 SU5040:SU5043 ACQ5040:ACQ5043 AMM5040:AMM5043 AWI5040:AWI5043 BGE5040:BGE5043 BQA5040:BQA5043 BZW5040:BZW5043 CJS5040:CJS5043 CTO5040:CTO5043 DDK5040:DDK5043 DNG5040:DNG5043 DXC5040:DXC5043 EGY5040:EGY5043 EQU5040:EQU5043 FAQ5040:FAQ5043 FKM5040:FKM5043 FUI5040:FUI5043 GEE5040:GEE5043 GOA5040:GOA5043 GXW5040:GXW5043 HHS5040:HHS5043 HRO5040:HRO5043 IBK5040:IBK5043 ILG5040:ILG5043 IVC5040:IVC5043 JEY5040:JEY5043 JOU5040:JOU5043 JYQ5040:JYQ5043 KIM5040:KIM5043 KSI5040:KSI5043 LCE5040:LCE5043 LMA5040:LMA5043 LVW5040:LVW5043 MFS5040:MFS5043 MPO5040:MPO5043 MZK5040:MZK5043 NJG5040:NJG5043 NTC5040:NTC5043 OCY5040:OCY5043 OMU5040:OMU5043 OWQ5040:OWQ5043 PGM5040:PGM5043 PQI5040:PQI5043 QAE5040:QAE5043 QKA5040:QKA5043 QTW5040:QTW5043 RDS5040:RDS5043 RNO5040:RNO5043 RXK5040:RXK5043 SHG5040:SHG5043 SRC5040:SRC5043 TAY5040:TAY5043 TKU5040:TKU5043 TUQ5040:TUQ5043 UEM5040:UEM5043 UOI5040:UOI5043 UYE5040:UYE5043 VIA5040:VIA5043 VRW5040:VRW5043 WBS5040:WBS5043 WLO5040:WLO5043 WVK5040:WVK5043 C5093 IY5093 SU5093 ACQ5093 AMM5093 AWI5093 BGE5093 BQA5093 BZW5093 CJS5093 CTO5093 DDK5093 DNG5093 DXC5093 EGY5093 EQU5093 FAQ5093 FKM5093 FUI5093 GEE5093 GOA5093 GXW5093 HHS5093 HRO5093 IBK5093 ILG5093 IVC5093 JEY5093 JOU5093 JYQ5093 KIM5093 KSI5093 LCE5093 LMA5093 LVW5093 MFS5093 MPO5093 MZK5093 NJG5093 NTC5093 OCY5093 OMU5093 OWQ5093 PGM5093 PQI5093 QAE5093 QKA5093 QTW5093 RDS5093 RNO5093 RXK5093 SHG5093 SRC5093 TAY5093 TKU5093 TUQ5093 UEM5093 UOI5093 UYE5093 VIA5093 VRW5093 WBS5093 WLO5093 WVK5093 C5128:C5130 IY5128:IY5130 SU5128:SU5130 ACQ5128:ACQ5130 AMM5128:AMM5130 AWI5128:AWI5130 BGE5128:BGE5130 BQA5128:BQA5130 BZW5128:BZW5130 CJS5128:CJS5130 CTO5128:CTO5130 DDK5128:DDK5130 DNG5128:DNG5130 DXC5128:DXC5130 EGY5128:EGY5130 EQU5128:EQU5130 FAQ5128:FAQ5130 FKM5128:FKM5130 FUI5128:FUI5130 GEE5128:GEE5130 GOA5128:GOA5130 GXW5128:GXW5130 HHS5128:HHS5130 HRO5128:HRO5130 IBK5128:IBK5130 ILG5128:ILG5130 IVC5128:IVC5130 JEY5128:JEY5130 JOU5128:JOU5130 JYQ5128:JYQ5130 KIM5128:KIM5130 KSI5128:KSI5130 LCE5128:LCE5130 LMA5128:LMA5130 LVW5128:LVW5130 MFS5128:MFS5130 MPO5128:MPO5130 MZK5128:MZK5130 NJG5128:NJG5130 NTC5128:NTC5130 OCY5128:OCY5130 OMU5128:OMU5130 OWQ5128:OWQ5130 PGM5128:PGM5130 PQI5128:PQI5130 QAE5128:QAE5130 QKA5128:QKA5130 QTW5128:QTW5130 RDS5128:RDS5130 RNO5128:RNO5130 RXK5128:RXK5130 SHG5128:SHG5130 SRC5128:SRC5130 TAY5128:TAY5130 TKU5128:TKU5130 TUQ5128:TUQ5130 UEM5128:UEM5130 UOI5128:UOI5130 UYE5128:UYE5130 VIA5128:VIA5130 VRW5128:VRW5130 WBS5128:WBS5130 WLO5128:WLO5130 WVK5128:WVK5130 C5212:C5215 IY5212:IY5215 SU5212:SU5215 ACQ5212:ACQ5215 AMM5212:AMM5215 AWI5212:AWI5215 BGE5212:BGE5215 BQA5212:BQA5215 BZW5212:BZW5215 CJS5212:CJS5215 CTO5212:CTO5215 DDK5212:DDK5215 DNG5212:DNG5215 DXC5212:DXC5215 EGY5212:EGY5215 EQU5212:EQU5215 FAQ5212:FAQ5215 FKM5212:FKM5215 FUI5212:FUI5215 GEE5212:GEE5215 GOA5212:GOA5215 GXW5212:GXW5215 HHS5212:HHS5215 HRO5212:HRO5215 IBK5212:IBK5215 ILG5212:ILG5215 IVC5212:IVC5215 JEY5212:JEY5215 JOU5212:JOU5215 JYQ5212:JYQ5215 KIM5212:KIM5215 KSI5212:KSI5215 LCE5212:LCE5215 LMA5212:LMA5215 LVW5212:LVW5215 MFS5212:MFS5215 MPO5212:MPO5215 MZK5212:MZK5215 NJG5212:NJG5215 NTC5212:NTC5215 OCY5212:OCY5215 OMU5212:OMU5215 OWQ5212:OWQ5215 PGM5212:PGM5215 PQI5212:PQI5215 QAE5212:QAE5215 QKA5212:QKA5215 QTW5212:QTW5215 RDS5212:RDS5215 RNO5212:RNO5215 RXK5212:RXK5215 SHG5212:SHG5215 SRC5212:SRC5215 TAY5212:TAY5215 TKU5212:TKU5215 TUQ5212:TUQ5215 UEM5212:UEM5215 UOI5212:UOI5215 UYE5212:UYE5215 VIA5212:VIA5215 VRW5212:VRW5215 WBS5212:WBS5215 WLO5212:WLO5215 WVK5212:WVK5215 C5295:C5297 IY5295:IY5297 SU5295:SU5297 ACQ5295:ACQ5297 AMM5295:AMM5297 AWI5295:AWI5297 BGE5295:BGE5297 BQA5295:BQA5297 BZW5295:BZW5297 CJS5295:CJS5297 CTO5295:CTO5297 DDK5295:DDK5297 DNG5295:DNG5297 DXC5295:DXC5297 EGY5295:EGY5297 EQU5295:EQU5297 FAQ5295:FAQ5297 FKM5295:FKM5297 FUI5295:FUI5297 GEE5295:GEE5297 GOA5295:GOA5297 GXW5295:GXW5297 HHS5295:HHS5297 HRO5295:HRO5297 IBK5295:IBK5297 ILG5295:ILG5297 IVC5295:IVC5297 JEY5295:JEY5297 JOU5295:JOU5297 JYQ5295:JYQ5297 KIM5295:KIM5297 KSI5295:KSI5297 LCE5295:LCE5297 LMA5295:LMA5297 LVW5295:LVW5297 MFS5295:MFS5297 MPO5295:MPO5297 MZK5295:MZK5297 NJG5295:NJG5297 NTC5295:NTC5297 OCY5295:OCY5297 OMU5295:OMU5297 OWQ5295:OWQ5297 PGM5295:PGM5297 PQI5295:PQI5297 QAE5295:QAE5297 QKA5295:QKA5297 QTW5295:QTW5297 RDS5295:RDS5297 RNO5295:RNO5297 RXK5295:RXK5297 SHG5295:SHG5297 SRC5295:SRC5297 TAY5295:TAY5297 TKU5295:TKU5297 TUQ5295:TUQ5297 UEM5295:UEM5297 UOI5295:UOI5297 UYE5295:UYE5297 VIA5295:VIA5297 VRW5295:VRW5297 WBS5295:WBS5297 WLO5295:WLO5297 WVK5295:WVK5297 C5388:C5392 IY5388:IY5392 SU5388:SU5392 ACQ5388:ACQ5392 AMM5388:AMM5392 AWI5388:AWI5392 BGE5388:BGE5392 BQA5388:BQA5392 BZW5388:BZW5392 CJS5388:CJS5392 CTO5388:CTO5392 DDK5388:DDK5392 DNG5388:DNG5392 DXC5388:DXC5392 EGY5388:EGY5392 EQU5388:EQU5392 FAQ5388:FAQ5392 FKM5388:FKM5392 FUI5388:FUI5392 GEE5388:GEE5392 GOA5388:GOA5392 GXW5388:GXW5392 HHS5388:HHS5392 HRO5388:HRO5392 IBK5388:IBK5392 ILG5388:ILG5392 IVC5388:IVC5392 JEY5388:JEY5392 JOU5388:JOU5392 JYQ5388:JYQ5392 KIM5388:KIM5392 KSI5388:KSI5392 LCE5388:LCE5392 LMA5388:LMA5392 LVW5388:LVW5392 MFS5388:MFS5392 MPO5388:MPO5392 MZK5388:MZK5392 NJG5388:NJG5392 NTC5388:NTC5392 OCY5388:OCY5392 OMU5388:OMU5392 OWQ5388:OWQ5392 PGM5388:PGM5392 PQI5388:PQI5392 QAE5388:QAE5392 QKA5388:QKA5392 QTW5388:QTW5392 RDS5388:RDS5392 RNO5388:RNO5392 RXK5388:RXK5392 SHG5388:SHG5392 SRC5388:SRC5392 TAY5388:TAY5392 TKU5388:TKU5392 TUQ5388:TUQ5392 UEM5388:UEM5392 UOI5388:UOI5392 UYE5388:UYE5392 VIA5388:VIA5392 VRW5388:VRW5392 WBS5388:WBS5392 WLO5388:WLO5392 WVK5388:WVK5392 C5451:C5453 IY5451:IY5453 SU5451:SU5453 ACQ5451:ACQ5453 AMM5451:AMM5453 AWI5451:AWI5453 BGE5451:BGE5453 BQA5451:BQA5453 BZW5451:BZW5453 CJS5451:CJS5453 CTO5451:CTO5453 DDK5451:DDK5453 DNG5451:DNG5453 DXC5451:DXC5453 EGY5451:EGY5453 EQU5451:EQU5453 FAQ5451:FAQ5453 FKM5451:FKM5453 FUI5451:FUI5453 GEE5451:GEE5453 GOA5451:GOA5453 GXW5451:GXW5453 HHS5451:HHS5453 HRO5451:HRO5453 IBK5451:IBK5453 ILG5451:ILG5453 IVC5451:IVC5453 JEY5451:JEY5453 JOU5451:JOU5453 JYQ5451:JYQ5453 KIM5451:KIM5453 KSI5451:KSI5453 LCE5451:LCE5453 LMA5451:LMA5453 LVW5451:LVW5453 MFS5451:MFS5453 MPO5451:MPO5453 MZK5451:MZK5453 NJG5451:NJG5453 NTC5451:NTC5453 OCY5451:OCY5453 OMU5451:OMU5453 OWQ5451:OWQ5453 PGM5451:PGM5453 PQI5451:PQI5453 QAE5451:QAE5453 QKA5451:QKA5453 QTW5451:QTW5453 RDS5451:RDS5453 RNO5451:RNO5453 RXK5451:RXK5453 SHG5451:SHG5453 SRC5451:SRC5453 TAY5451:TAY5453 TKU5451:TKU5453 TUQ5451:TUQ5453 UEM5451:UEM5453 UOI5451:UOI5453 UYE5451:UYE5453 VIA5451:VIA5453 VRW5451:VRW5453 WBS5451:WBS5453 WLO5451:WLO5453 WVK5451:WVK5453 C5516:C5519 IY5516:IY5519 SU5516:SU5519 ACQ5516:ACQ5519 AMM5516:AMM5519 AWI5516:AWI5519 BGE5516:BGE5519 BQA5516:BQA5519 BZW5516:BZW5519 CJS5516:CJS5519 CTO5516:CTO5519 DDK5516:DDK5519 DNG5516:DNG5519 DXC5516:DXC5519 EGY5516:EGY5519 EQU5516:EQU5519 FAQ5516:FAQ5519 FKM5516:FKM5519 FUI5516:FUI5519 GEE5516:GEE5519 GOA5516:GOA5519 GXW5516:GXW5519 HHS5516:HHS5519 HRO5516:HRO5519 IBK5516:IBK5519 ILG5516:ILG5519 IVC5516:IVC5519 JEY5516:JEY5519 JOU5516:JOU5519 JYQ5516:JYQ5519 KIM5516:KIM5519 KSI5516:KSI5519 LCE5516:LCE5519 LMA5516:LMA5519 LVW5516:LVW5519 MFS5516:MFS5519 MPO5516:MPO5519 MZK5516:MZK5519 NJG5516:NJG5519 NTC5516:NTC5519 OCY5516:OCY5519 OMU5516:OMU5519 OWQ5516:OWQ5519 PGM5516:PGM5519 PQI5516:PQI5519 QAE5516:QAE5519 QKA5516:QKA5519 QTW5516:QTW5519 RDS5516:RDS5519 RNO5516:RNO5519 RXK5516:RXK5519 SHG5516:SHG5519 SRC5516:SRC5519 TAY5516:TAY5519 TKU5516:TKU5519 TUQ5516:TUQ5519 UEM5516:UEM5519 UOI5516:UOI5519 UYE5516:UYE5519 VIA5516:VIA5519 VRW5516:VRW5519 WBS5516:WBS5519 WLO5516:WLO5519 WVK5516:WVK5519 IY5699:IY5720 SU5699:SU5720 ACQ5699:ACQ5720 AMM5699:AMM5720 AWI5699:AWI5720 BGE5699:BGE5720 BQA5699:BQA5720 BZW5699:BZW5720 CJS5699:CJS5720 CTO5699:CTO5720 DDK5699:DDK5720 DNG5699:DNG5720 DXC5699:DXC5720 EGY5699:EGY5720 EQU5699:EQU5720 FAQ5699:FAQ5720 FKM5699:FKM5720 FUI5699:FUI5720 GEE5699:GEE5720 GOA5699:GOA5720 GXW5699:GXW5720 HHS5699:HHS5720 HRO5699:HRO5720 IBK5699:IBK5720 ILG5699:ILG5720 IVC5699:IVC5720 JEY5699:JEY5720 JOU5699:JOU5720 JYQ5699:JYQ5720 KIM5699:KIM5720 KSI5699:KSI5720 LCE5699:LCE5720 LMA5699:LMA5720 LVW5699:LVW5720 MFS5699:MFS5720 MPO5699:MPO5720 MZK5699:MZK5720 NJG5699:NJG5720 NTC5699:NTC5720 OCY5699:OCY5720 OMU5699:OMU5720 OWQ5699:OWQ5720 PGM5699:PGM5720 PQI5699:PQI5720 QAE5699:QAE5720 QKA5699:QKA5720 QTW5699:QTW5720 RDS5699:RDS5720 RNO5699:RNO5720 RXK5699:RXK5720 SHG5699:SHG5720 SRC5699:SRC5720 TAY5699:TAY5720 TKU5699:TKU5720 TUQ5699:TUQ5720 UEM5699:UEM5720 UOI5699:UOI5720 UYE5699:UYE5720 VIA5699:VIA5720 VRW5699:VRW5720 WBS5699:WBS5720 WLO5699:WLO5720 WVK5699:WVK5720 C5699:C5720 C7660:C7661 IY7660:IY7661 SU7660:SU7661 ACQ7660:ACQ7661 AMM7660:AMM7661 AWI7660:AWI7661 BGE7660:BGE7661 BQA7660:BQA7661 BZW7660:BZW7661 CJS7660:CJS7661 CTO7660:CTO7661 DDK7660:DDK7661 DNG7660:DNG7661 DXC7660:DXC7661 EGY7660:EGY7661 EQU7660:EQU7661 FAQ7660:FAQ7661 FKM7660:FKM7661 FUI7660:FUI7661 GEE7660:GEE7661 GOA7660:GOA7661 GXW7660:GXW7661 HHS7660:HHS7661 HRO7660:HRO7661 IBK7660:IBK7661 ILG7660:ILG7661 IVC7660:IVC7661 JEY7660:JEY7661 JOU7660:JOU7661 JYQ7660:JYQ7661 KIM7660:KIM7661 KSI7660:KSI7661 LCE7660:LCE7661 LMA7660:LMA7661 LVW7660:LVW7661 MFS7660:MFS7661 MPO7660:MPO7661 MZK7660:MZK7661 NJG7660:NJG7661 NTC7660:NTC7661 OCY7660:OCY7661 OMU7660:OMU7661 OWQ7660:OWQ7661 PGM7660:PGM7661 PQI7660:PQI7661 QAE7660:QAE7661 QKA7660:QKA7661 QTW7660:QTW7661 RDS7660:RDS7661 RNO7660:RNO7661 RXK7660:RXK7661 SHG7660:SHG7661 SRC7660:SRC7661 TAY7660:TAY7661 TKU7660:TKU7661 TUQ7660:TUQ7661 UEM7660:UEM7661 UOI7660:UOI7661 UYE7660:UYE7661 VIA7660:VIA7661 VRW7660:VRW7661 WBS7660:WBS7661 WLO7660:WLO7661 WVK7660:WVK7661 C7895:C7899 IY7895:IY7899 SU7895:SU7899 ACQ7895:ACQ7899 AMM7895:AMM7899 AWI7895:AWI7899 BGE7895:BGE7899 BQA7895:BQA7899 BZW7895:BZW7899 CJS7895:CJS7899 CTO7895:CTO7899 DDK7895:DDK7899 DNG7895:DNG7899 DXC7895:DXC7899 EGY7895:EGY7899 EQU7895:EQU7899 FAQ7895:FAQ7899 FKM7895:FKM7899 FUI7895:FUI7899 GEE7895:GEE7899 GOA7895:GOA7899 GXW7895:GXW7899 HHS7895:HHS7899 HRO7895:HRO7899 IBK7895:IBK7899 ILG7895:ILG7899 IVC7895:IVC7899 JEY7895:JEY7899 JOU7895:JOU7899 JYQ7895:JYQ7899 KIM7895:KIM7899 KSI7895:KSI7899 LCE7895:LCE7899 LMA7895:LMA7899 LVW7895:LVW7899 MFS7895:MFS7899 MPO7895:MPO7899 MZK7895:MZK7899 NJG7895:NJG7899 NTC7895:NTC7899 OCY7895:OCY7899 OMU7895:OMU7899 OWQ7895:OWQ7899 PGM7895:PGM7899 PQI7895:PQI7899 QAE7895:QAE7899 QKA7895:QKA7899 QTW7895:QTW7899 RDS7895:RDS7899 RNO7895:RNO7899 RXK7895:RXK7899 SHG7895:SHG7899 SRC7895:SRC7899 TAY7895:TAY7899 TKU7895:TKU7899 TUQ7895:TUQ7899 UEM7895:UEM7899 UOI7895:UOI7899 UYE7895:UYE7899 VIA7895:VIA7899 VRW7895:VRW7899 WBS7895:WBS7899 WLO7895:WLO7899 WVK7895:WVK7899 C8130:C8132 C5736:C5759 IY5736:IY5759 SU5736:SU5759 ACQ5736:ACQ5759 AMM5736:AMM5759 AWI5736:AWI5759 BGE5736:BGE5759 BQA5736:BQA5759 BZW5736:BZW5759 CJS5736:CJS5759 CTO5736:CTO5759 DDK5736:DDK5759 DNG5736:DNG5759 DXC5736:DXC5759 EGY5736:EGY5759 EQU5736:EQU5759 FAQ5736:FAQ5759 FKM5736:FKM5759 FUI5736:FUI5759 GEE5736:GEE5759 GOA5736:GOA5759 GXW5736:GXW5759 HHS5736:HHS5759 HRO5736:HRO5759 IBK5736:IBK5759 ILG5736:ILG5759 IVC5736:IVC5759 JEY5736:JEY5759 JOU5736:JOU5759 JYQ5736:JYQ5759 KIM5736:KIM5759 KSI5736:KSI5759 LCE5736:LCE5759 LMA5736:LMA5759 LVW5736:LVW5759 MFS5736:MFS5759 MPO5736:MPO5759 MZK5736:MZK5759 NJG5736:NJG5759 NTC5736:NTC5759 OCY5736:OCY5759 OMU5736:OMU5759 OWQ5736:OWQ5759 PGM5736:PGM5759 PQI5736:PQI5759 QAE5736:QAE5759 QKA5736:QKA5759 QTW5736:QTW5759 RDS5736:RDS5759 RNO5736:RNO5759 RXK5736:RXK5759 SHG5736:SHG5759 SRC5736:SRC5759 TAY5736:TAY5759 TKU5736:TKU5759 TUQ5736:TUQ5759 UEM5736:UEM5759 UOI5736:UOI5759 UYE5736:UYE5759 VIA5736:VIA5759 VRW5736:VRW5759 WBS5736:WBS5759 WLO5736:WLO5759 WVK5736:WVK5759 C7183:C7185 IY7183:IY7185 SU7183:SU7185 ACQ7183:ACQ7185 AMM7183:AMM7185 AWI7183:AWI7185 BGE7183:BGE7185 BQA7183:BQA7185 BZW7183:BZW7185 CJS7183:CJS7185 CTO7183:CTO7185 DDK7183:DDK7185 DNG7183:DNG7185 DXC7183:DXC7185 EGY7183:EGY7185 EQU7183:EQU7185 FAQ7183:FAQ7185 FKM7183:FKM7185 FUI7183:FUI7185 GEE7183:GEE7185 GOA7183:GOA7185 GXW7183:GXW7185 HHS7183:HHS7185 HRO7183:HRO7185 IBK7183:IBK7185 ILG7183:ILG7185 IVC7183:IVC7185 JEY7183:JEY7185 JOU7183:JOU7185 JYQ7183:JYQ7185 KIM7183:KIM7185 KSI7183:KSI7185 LCE7183:LCE7185 LMA7183:LMA7185 LVW7183:LVW7185 MFS7183:MFS7185 MPO7183:MPO7185 MZK7183:MZK7185 NJG7183:NJG7185 NTC7183:NTC7185 OCY7183:OCY7185 OMU7183:OMU7185 OWQ7183:OWQ7185 PGM7183:PGM7185 PQI7183:PQI7185 QAE7183:QAE7185 QKA7183:QKA7185 QTW7183:QTW7185 RDS7183:RDS7185 RNO7183:RNO7185 RXK7183:RXK7185 SHG7183:SHG7185 SRC7183:SRC7185 TAY7183:TAY7185 TKU7183:TKU7185 TUQ7183:TUQ7185 UEM7183:UEM7185 UOI7183:UOI7185 UYE7183:UYE7185 VIA7183:VIA7185 VRW7183:VRW7185 WBS7183:WBS7185 WLO7183:WLO7185 WVK7183:WVK7185 C7189 IY7189 SU7189 ACQ7189 AMM7189 AWI7189 BGE7189 BQA7189 BZW7189 CJS7189 CTO7189 DDK7189 DNG7189 DXC7189 EGY7189 EQU7189 FAQ7189 FKM7189 FUI7189 GEE7189 GOA7189 GXW7189 HHS7189 HRO7189 IBK7189 ILG7189 IVC7189 JEY7189 JOU7189 JYQ7189 KIM7189 KSI7189 LCE7189 LMA7189 LVW7189 MFS7189 MPO7189 MZK7189 NJG7189 NTC7189 OCY7189 OMU7189 OWQ7189 PGM7189 PQI7189 QAE7189 QKA7189 QTW7189 RDS7189 RNO7189 RXK7189 SHG7189 SRC7189 TAY7189 TKU7189 TUQ7189 UEM7189 UOI7189 UYE7189 VIA7189 VRW7189 WBS7189 WLO7189 WVK7189 C7217:C7219 IY7217:IY7219 SU7217:SU7219 ACQ7217:ACQ7219 AMM7217:AMM7219 AWI7217:AWI7219 BGE7217:BGE7219 BQA7217:BQA7219 BZW7217:BZW7219 CJS7217:CJS7219 CTO7217:CTO7219 DDK7217:DDK7219 DNG7217:DNG7219 DXC7217:DXC7219 EGY7217:EGY7219 EQU7217:EQU7219 FAQ7217:FAQ7219 FKM7217:FKM7219 FUI7217:FUI7219 GEE7217:GEE7219 GOA7217:GOA7219 GXW7217:GXW7219 HHS7217:HHS7219 HRO7217:HRO7219 IBK7217:IBK7219 ILG7217:ILG7219 IVC7217:IVC7219 JEY7217:JEY7219 JOU7217:JOU7219 JYQ7217:JYQ7219 KIM7217:KIM7219 KSI7217:KSI7219 LCE7217:LCE7219 LMA7217:LMA7219 LVW7217:LVW7219 MFS7217:MFS7219 MPO7217:MPO7219 MZK7217:MZK7219 NJG7217:NJG7219 NTC7217:NTC7219 OCY7217:OCY7219 OMU7217:OMU7219 OWQ7217:OWQ7219 PGM7217:PGM7219 PQI7217:PQI7219 QAE7217:QAE7219 QKA7217:QKA7219 QTW7217:QTW7219 RDS7217:RDS7219 RNO7217:RNO7219 RXK7217:RXK7219 SHG7217:SHG7219 SRC7217:SRC7219 TAY7217:TAY7219 TKU7217:TKU7219 TUQ7217:TUQ7219 UEM7217:UEM7219 UOI7217:UOI7219 UYE7217:UYE7219 VIA7217:VIA7219 VRW7217:VRW7219 WBS7217:WBS7219 WLO7217:WLO7219 WVK7217:WVK7219 C7605:C7613 IY7605:IY7613 SU7605:SU7613 ACQ7605:ACQ7613 AMM7605:AMM7613 AWI7605:AWI7613 BGE7605:BGE7613 BQA7605:BQA7613 BZW7605:BZW7613 CJS7605:CJS7613 CTO7605:CTO7613 DDK7605:DDK7613 DNG7605:DNG7613 DXC7605:DXC7613 EGY7605:EGY7613 EQU7605:EQU7613 FAQ7605:FAQ7613 FKM7605:FKM7613 FUI7605:FUI7613 GEE7605:GEE7613 GOA7605:GOA7613 GXW7605:GXW7613 HHS7605:HHS7613 HRO7605:HRO7613 IBK7605:IBK7613 ILG7605:ILG7613 IVC7605:IVC7613 JEY7605:JEY7613 JOU7605:JOU7613 JYQ7605:JYQ7613 KIM7605:KIM7613 KSI7605:KSI7613 LCE7605:LCE7613 LMA7605:LMA7613 LVW7605:LVW7613 MFS7605:MFS7613 MPO7605:MPO7613 MZK7605:MZK7613 NJG7605:NJG7613 NTC7605:NTC7613 OCY7605:OCY7613 OMU7605:OMU7613 OWQ7605:OWQ7613 PGM7605:PGM7613 PQI7605:PQI7613 QAE7605:QAE7613 QKA7605:QKA7613 QTW7605:QTW7613 RDS7605:RDS7613 RNO7605:RNO7613 RXK7605:RXK7613 SHG7605:SHG7613 SRC7605:SRC7613 TAY7605:TAY7613 TKU7605:TKU7613 TUQ7605:TUQ7613 UEM7605:UEM7613 UOI7605:UOI7613 UYE7605:UYE7613 VIA7605:VIA7613 VRW7605:VRW7613 WBS7605:WBS7613 WLO7605:WLO7613 WVK7605:WVK7613 C7308 IY7308 SU7308 ACQ7308 AMM7308 AWI7308 BGE7308 BQA7308 BZW7308 CJS7308 CTO7308 DDK7308 DNG7308 DXC7308 EGY7308 EQU7308 FAQ7308 FKM7308 FUI7308 GEE7308 GOA7308 GXW7308 HHS7308 HRO7308 IBK7308 ILG7308 IVC7308 JEY7308 JOU7308 JYQ7308 KIM7308 KSI7308 LCE7308 LMA7308 LVW7308 MFS7308 MPO7308 MZK7308 NJG7308 NTC7308 OCY7308 OMU7308 OWQ7308 PGM7308 PQI7308 QAE7308 QKA7308 QTW7308 RDS7308 RNO7308 RXK7308 SHG7308 SRC7308 TAY7308 TKU7308 TUQ7308 UEM7308 UOI7308 UYE7308 VIA7308 VRW7308 WBS7308 WLO7308 WVK7308 C7333:C7335 IY7333:IY7335 SU7333:SU7335 ACQ7333:ACQ7335 AMM7333:AMM7335 AWI7333:AWI7335 BGE7333:BGE7335 BQA7333:BQA7335 BZW7333:BZW7335 CJS7333:CJS7335 CTO7333:CTO7335 DDK7333:DDK7335 DNG7333:DNG7335 DXC7333:DXC7335 EGY7333:EGY7335 EQU7333:EQU7335 FAQ7333:FAQ7335 FKM7333:FKM7335 FUI7333:FUI7335 GEE7333:GEE7335 GOA7333:GOA7335 GXW7333:GXW7335 HHS7333:HHS7335 HRO7333:HRO7335 IBK7333:IBK7335 ILG7333:ILG7335 IVC7333:IVC7335 JEY7333:JEY7335 JOU7333:JOU7335 JYQ7333:JYQ7335 KIM7333:KIM7335 KSI7333:KSI7335 LCE7333:LCE7335 LMA7333:LMA7335 LVW7333:LVW7335 MFS7333:MFS7335 MPO7333:MPO7335 MZK7333:MZK7335 NJG7333:NJG7335 NTC7333:NTC7335 OCY7333:OCY7335 OMU7333:OMU7335 OWQ7333:OWQ7335 PGM7333:PGM7335 PQI7333:PQI7335 QAE7333:QAE7335 QKA7333:QKA7335 QTW7333:QTW7335 RDS7333:RDS7335 RNO7333:RNO7335 RXK7333:RXK7335 SHG7333:SHG7335 SRC7333:SRC7335 TAY7333:TAY7335 TKU7333:TKU7335 TUQ7333:TUQ7335 UEM7333:UEM7335 UOI7333:UOI7335 UYE7333:UYE7335 VIA7333:VIA7335 VRW7333:VRW7335 WBS7333:WBS7335 WLO7333:WLO7335 WVK7333:WVK7335 C7393:C7396 IY7393:IY7396 SU7393:SU7396 ACQ7393:ACQ7396 AMM7393:AMM7396 AWI7393:AWI7396 BGE7393:BGE7396 BQA7393:BQA7396 BZW7393:BZW7396 CJS7393:CJS7396 CTO7393:CTO7396 DDK7393:DDK7396 DNG7393:DNG7396 DXC7393:DXC7396 EGY7393:EGY7396 EQU7393:EQU7396 FAQ7393:FAQ7396 FKM7393:FKM7396 FUI7393:FUI7396 GEE7393:GEE7396 GOA7393:GOA7396 GXW7393:GXW7396 HHS7393:HHS7396 HRO7393:HRO7396 IBK7393:IBK7396 ILG7393:ILG7396 IVC7393:IVC7396 JEY7393:JEY7396 JOU7393:JOU7396 JYQ7393:JYQ7396 KIM7393:KIM7396 KSI7393:KSI7396 LCE7393:LCE7396 LMA7393:LMA7396 LVW7393:LVW7396 MFS7393:MFS7396 MPO7393:MPO7396 MZK7393:MZK7396 NJG7393:NJG7396 NTC7393:NTC7396 OCY7393:OCY7396 OMU7393:OMU7396 OWQ7393:OWQ7396 PGM7393:PGM7396 PQI7393:PQI7396 QAE7393:QAE7396 QKA7393:QKA7396 QTW7393:QTW7396 RDS7393:RDS7396 RNO7393:RNO7396 RXK7393:RXK7396 SHG7393:SHG7396 SRC7393:SRC7396 TAY7393:TAY7396 TKU7393:TKU7396 TUQ7393:TUQ7396 UEM7393:UEM7396 UOI7393:UOI7396 UYE7393:UYE7396 VIA7393:VIA7396 VRW7393:VRW7396 WBS7393:WBS7396 WLO7393:WLO7396 WVK7393:WVK7396 C7451:C7453 IY7451:IY7453 SU7451:SU7453 ACQ7451:ACQ7453 AMM7451:AMM7453 AWI7451:AWI7453 BGE7451:BGE7453 BQA7451:BQA7453 BZW7451:BZW7453 CJS7451:CJS7453 CTO7451:CTO7453 DDK7451:DDK7453 DNG7451:DNG7453 DXC7451:DXC7453 EGY7451:EGY7453 EQU7451:EQU7453 FAQ7451:FAQ7453 FKM7451:FKM7453 FUI7451:FUI7453 GEE7451:GEE7453 GOA7451:GOA7453 GXW7451:GXW7453 HHS7451:HHS7453 HRO7451:HRO7453 IBK7451:IBK7453 ILG7451:ILG7453 IVC7451:IVC7453 JEY7451:JEY7453 JOU7451:JOU7453 JYQ7451:JYQ7453 KIM7451:KIM7453 KSI7451:KSI7453 LCE7451:LCE7453 LMA7451:LMA7453 LVW7451:LVW7453 MFS7451:MFS7453 MPO7451:MPO7453 MZK7451:MZK7453 NJG7451:NJG7453 NTC7451:NTC7453 OCY7451:OCY7453 OMU7451:OMU7453 OWQ7451:OWQ7453 PGM7451:PGM7453 PQI7451:PQI7453 QAE7451:QAE7453 QKA7451:QKA7453 QTW7451:QTW7453 RDS7451:RDS7453 RNO7451:RNO7453 RXK7451:RXK7453 SHG7451:SHG7453 SRC7451:SRC7453 TAY7451:TAY7453 TKU7451:TKU7453 TUQ7451:TUQ7453 UEM7451:UEM7453 UOI7451:UOI7453 UYE7451:UYE7453 VIA7451:VIA7453 VRW7451:VRW7453 WBS7451:WBS7453 WLO7451:WLO7453 WVK7451:WVK7453 C7539:C7542 IY7539:IY7542 SU7539:SU7542 ACQ7539:ACQ7542 AMM7539:AMM7542 AWI7539:AWI7542 BGE7539:BGE7542 BQA7539:BQA7542 BZW7539:BZW7542 CJS7539:CJS7542 CTO7539:CTO7542 DDK7539:DDK7542 DNG7539:DNG7542 DXC7539:DXC7542 EGY7539:EGY7542 EQU7539:EQU7542 FAQ7539:FAQ7542 FKM7539:FKM7542 FUI7539:FUI7542 GEE7539:GEE7542 GOA7539:GOA7542 GXW7539:GXW7542 HHS7539:HHS7542 HRO7539:HRO7542 IBK7539:IBK7542 ILG7539:ILG7542 IVC7539:IVC7542 JEY7539:JEY7542 JOU7539:JOU7542 JYQ7539:JYQ7542 KIM7539:KIM7542 KSI7539:KSI7542 LCE7539:LCE7542 LMA7539:LMA7542 LVW7539:LVW7542 MFS7539:MFS7542 MPO7539:MPO7542 MZK7539:MZK7542 NJG7539:NJG7542 NTC7539:NTC7542 OCY7539:OCY7542 OMU7539:OMU7542 OWQ7539:OWQ7542 PGM7539:PGM7542 PQI7539:PQI7542 QAE7539:QAE7542 QKA7539:QKA7542 QTW7539:QTW7542 RDS7539:RDS7542 RNO7539:RNO7542 RXK7539:RXK7542 SHG7539:SHG7542 SRC7539:SRC7542 TAY7539:TAY7542 TKU7539:TKU7542 TUQ7539:TUQ7542 UEM7539:UEM7542 UOI7539:UOI7542 UYE7539:UYE7542 VIA7539:VIA7542 VRW7539:VRW7542 WBS7539:WBS7542 WLO7539:WLO7542 WVK7539:WVK7542 C7975:C7978 IY7975:IY7978 SU7975:SU7978 ACQ7975:ACQ7978 AMM7975:AMM7978 AWI7975:AWI7978 BGE7975:BGE7978 BQA7975:BQA7978 BZW7975:BZW7978 CJS7975:CJS7978 CTO7975:CTO7978 DDK7975:DDK7978 DNG7975:DNG7978 DXC7975:DXC7978 EGY7975:EGY7978 EQU7975:EQU7978 FAQ7975:FAQ7978 FKM7975:FKM7978 FUI7975:FUI7978 GEE7975:GEE7978 GOA7975:GOA7978 GXW7975:GXW7978 HHS7975:HHS7978 HRO7975:HRO7978 IBK7975:IBK7978 ILG7975:ILG7978 IVC7975:IVC7978 JEY7975:JEY7978 JOU7975:JOU7978 JYQ7975:JYQ7978 KIM7975:KIM7978 KSI7975:KSI7978 LCE7975:LCE7978 LMA7975:LMA7978 LVW7975:LVW7978 MFS7975:MFS7978 MPO7975:MPO7978 MZK7975:MZK7978 NJG7975:NJG7978 NTC7975:NTC7978 OCY7975:OCY7978 OMU7975:OMU7978 OWQ7975:OWQ7978 PGM7975:PGM7978 PQI7975:PQI7978 QAE7975:QAE7978 QKA7975:QKA7978 QTW7975:QTW7978 RDS7975:RDS7978 RNO7975:RNO7978 RXK7975:RXK7978 SHG7975:SHG7978 SRC7975:SRC7978 TAY7975:TAY7978 TKU7975:TKU7978 TUQ7975:TUQ7978 UEM7975:UEM7978 UOI7975:UOI7978 UYE7975:UYE7978 VIA7975:VIA7978 VRW7975:VRW7978 WBS7975:WBS7978 WLO7975:WLO7978 WVK7975:WVK7978 C8004:C8006 IY8004:IY8006 SU8004:SU8006 ACQ8004:ACQ8006 AMM8004:AMM8006 AWI8004:AWI8006 BGE8004:BGE8006 BQA8004:BQA8006 BZW8004:BZW8006 CJS8004:CJS8006 CTO8004:CTO8006 DDK8004:DDK8006 DNG8004:DNG8006 DXC8004:DXC8006 EGY8004:EGY8006 EQU8004:EQU8006 FAQ8004:FAQ8006 FKM8004:FKM8006 FUI8004:FUI8006 GEE8004:GEE8006 GOA8004:GOA8006 GXW8004:GXW8006 HHS8004:HHS8006 HRO8004:HRO8006 IBK8004:IBK8006 ILG8004:ILG8006 IVC8004:IVC8006 JEY8004:JEY8006 JOU8004:JOU8006 JYQ8004:JYQ8006 KIM8004:KIM8006 KSI8004:KSI8006 LCE8004:LCE8006 LMA8004:LMA8006 LVW8004:LVW8006 MFS8004:MFS8006 MPO8004:MPO8006 MZK8004:MZK8006 NJG8004:NJG8006 NTC8004:NTC8006 OCY8004:OCY8006 OMU8004:OMU8006 OWQ8004:OWQ8006 PGM8004:PGM8006 PQI8004:PQI8006 QAE8004:QAE8006 QKA8004:QKA8006 QTW8004:QTW8006 RDS8004:RDS8006 RNO8004:RNO8006 RXK8004:RXK8006 SHG8004:SHG8006 SRC8004:SRC8006 TAY8004:TAY8006 TKU8004:TKU8006 TUQ8004:TUQ8006 UEM8004:UEM8006 UOI8004:UOI8006 UYE8004:UYE8006 VIA8004:VIA8006 VRW8004:VRW8006 WBS8004:WBS8006 WLO8004:WLO8006 WVK8004:WVK8006" xr:uid="{00000000-0002-0000-0300-00004B000000}">
      <formula1>$C$3:$C$10</formula1>
    </dataValidation>
    <dataValidation type="list" allowBlank="1" showInputMessage="1" showErrorMessage="1" errorTitle="Внимание" error="Введено недопустимое значение" sqref="AD1090 AD773 AD1162 AD1266 AD1406 AD586 AD1534 AD1571 AD1726 AD379 AD2173:AD2178 AD2222 AD2252 AD436 AD442:AD443 AD459 AD2637 AD2651 AD2718:AD2719 AD2774 AD2810 AD2826:AD2828 AD2884:AD2885 AD306:AD307 AD911 AD3052 AD552 AD3111 AD3157 AD3181 AD3188 AD3320:AD3321 AD3339 AD3390 AD3450 AD502 AD1003 AD917 AD301" xr:uid="{00000000-0002-0000-0300-00004C000000}">
      <formula1>КП</formula1>
    </dataValidation>
    <dataValidation type="list" allowBlank="1" showInputMessage="1" showErrorMessage="1" errorTitle="Внимание" error="Введено недопустимое значение" sqref="U1726 U443" xr:uid="{00000000-0002-0000-0300-00004D000000}">
      <formula1>Узел</formula1>
    </dataValidation>
    <dataValidation type="list" allowBlank="1" showInputMessage="1" showErrorMessage="1" sqref="AJ1034:AJ1035 ADX1065:ADX1154 UB1065:UB1154 KF1065:KF1154 WWR1065:WWR1154 WMV1065:WMV1154 WCZ1065:WCZ1154 VTD1065:VTD1154 VJH1065:VJH1154 UZL1065:UZL1154 UPP1065:UPP1154 UFT1065:UFT1154 TVX1065:TVX1154 TMB1065:TMB1154 TCF1065:TCF1154 SSJ1065:SSJ1154 SIN1065:SIN1154 RYR1065:RYR1154 ROV1065:ROV1154 REZ1065:REZ1154 QVD1065:QVD1154 QLH1065:QLH1154 QBL1065:QBL1154 PRP1065:PRP1154 PHT1065:PHT1154 OXX1065:OXX1154 OOB1065:OOB1154 OEF1065:OEF1154 NUJ1065:NUJ1154 NKN1065:NKN1154 NAR1065:NAR1154 MQV1065:MQV1154 MGZ1065:MGZ1154 LXD1065:LXD1154 LNH1065:LNH1154 LDL1065:LDL1154 KTP1065:KTP1154 KJT1065:KJT1154 JZX1065:JZX1154 JQB1065:JQB1154 JGF1065:JGF1154 IWJ1065:IWJ1154 IMN1065:IMN1154 ICR1065:ICR1154 HSV1065:HSV1154 HIZ1065:HIZ1154 GZD1065:GZD1154 GPH1065:GPH1154 GFL1065:GFL1154 FVP1065:FVP1154 FLT1065:FLT1154 FBX1065:FBX1154 ESB1065:ESB1154 EIF1065:EIF1154 DYJ1065:DYJ1154 DON1065:DON1154 DER1065:DER1154 CUV1065:CUV1154 CKZ1065:CKZ1154 CBD1065:CBD1154 BRH1065:BRH1154 BHL1065:BHL1154 AXP1065:AXP1154 AJ1065:AJ1066 ANT1065:ANT1154 AJ1028:AJ1029 BRH1028:BRH1035 BHL1028:BHL1035 AXP1028:AXP1035 ANT1028:ANT1035 ADX1028:ADX1035 UB1028:UB1035 KF1028:KF1035 WWR1028:WWR1035 WMV1028:WMV1035 WCZ1028:WCZ1035 VTD1028:VTD1035 VJH1028:VJH1035 UZL1028:UZL1035 UPP1028:UPP1035 UFT1028:UFT1035 TVX1028:TVX1035 TMB1028:TMB1035 TCF1028:TCF1035 SSJ1028:SSJ1035 SIN1028:SIN1035 RYR1028:RYR1035 ROV1028:ROV1035 REZ1028:REZ1035 QVD1028:QVD1035 QLH1028:QLH1035 QBL1028:QBL1035 PRP1028:PRP1035 PHT1028:PHT1035 OXX1028:OXX1035 OOB1028:OOB1035 OEF1028:OEF1035 NUJ1028:NUJ1035 NKN1028:NKN1035 NAR1028:NAR1035 MQV1028:MQV1035 MGZ1028:MGZ1035 LXD1028:LXD1035 LNH1028:LNH1035 LDL1028:LDL1035 KTP1028:KTP1035 KJT1028:KJT1035 JZX1028:JZX1035 JQB1028:JQB1035 JGF1028:JGF1035 IWJ1028:IWJ1035 IMN1028:IMN1035 ICR1028:ICR1035 HSV1028:HSV1035 HIZ1028:HIZ1035 GZD1028:GZD1035 GPH1028:GPH1035 GFL1028:GFL1035 FVP1028:FVP1035 FLT1028:FLT1035 FBX1028:FBX1035 ESB1028:ESB1035 EIF1028:EIF1035 DYJ1028:DYJ1035 DON1028:DON1035 DER1028:DER1035 CUV1028:CUV1035 CKZ1028:CKZ1035 CBD1028:CBD1035 WWR1005:WWR1006 WMV1005:WMV1006 WCZ1005:WCZ1006 VTD1005:VTD1006 VJH1005:VJH1006 UZL1005:UZL1006 UPP1005:UPP1006 UFT1005:UFT1006 TVX1005:TVX1006 TMB1005:TMB1006 TCF1005:TCF1006 SSJ1005:SSJ1006 SIN1005:SIN1006 RYR1005:RYR1006 ROV1005:ROV1006 REZ1005:REZ1006 QVD1005:QVD1006 QLH1005:QLH1006 QBL1005:QBL1006 PRP1005:PRP1006 PHT1005:PHT1006 OXX1005:OXX1006 OOB1005:OOB1006 OEF1005:OEF1006 NUJ1005:NUJ1006 NKN1005:NKN1006 NAR1005:NAR1006 MQV1005:MQV1006 MGZ1005:MGZ1006 LXD1005:LXD1006 LNH1005:LNH1006 LDL1005:LDL1006 KTP1005:KTP1006 KJT1005:KJT1006 JZX1005:JZX1006 JQB1005:JQB1006 JGF1005:JGF1006 IWJ1005:IWJ1006 IMN1005:IMN1006 ICR1005:ICR1006 HSV1005:HSV1006 HIZ1005:HIZ1006 GZD1005:GZD1006 GPH1005:GPH1006 GFL1005:GFL1006 FVP1005:FVP1006 FLT1005:FLT1006 FBX1005:FBX1006 ESB1005:ESB1006 EIF1005:EIF1006 DYJ1005:DYJ1006 DON1005:DON1006 DER1005:DER1006 CUV1005:CUV1006 CKZ1005:CKZ1006 CBD1005:CBD1006 BRH1005:BRH1006 BHL1005:BHL1006 AXP1005:AXP1006 ANT1005:ANT1006 ADX1005:ADX1006 UB1005:UB1006 KF1005:KF1006 AJ1032" xr:uid="{00000000-0002-0000-0300-00004E000000}">
      <formula1>$AJ$169</formula1>
    </dataValidation>
    <dataValidation type="list" errorStyle="warning" allowBlank="1" showInputMessage="1" showErrorMessage="1" errorTitle="Внимание" error="Введенное значение отсутсвует в справочнике" sqref="N1031 N1033:N1034" xr:uid="{00000000-0002-0000-0300-00004F000000}">
      <formula1>$V$3:$V$8</formula1>
    </dataValidation>
    <dataValidation type="list" allowBlank="1" showInputMessage="1" showErrorMessage="1" errorTitle="Внимание" error="Введено недопустимое значение" sqref="AD1005 AD892:AD894 JZ891:JZ903 JZ948:JZ950 TV948:TV950 ADR948:ADR950 ANN948:ANN950 AXJ948:AXJ950 BHF948:BHF950 BRB948:BRB950 CAX948:CAX950 CKT948:CKT950 CUP948:CUP950 DEL948:DEL950 DOH948:DOH950 DYD948:DYD950 EHZ948:EHZ950 ERV948:ERV950 FBR948:FBR950 FLN948:FLN950 FVJ948:FVJ950 GFF948:GFF950 GPB948:GPB950 GYX948:GYX950 HIT948:HIT950 HSP948:HSP950 ICL948:ICL950 IMH948:IMH950 IWD948:IWD950 JFZ948:JFZ950 JPV948:JPV950 JZR948:JZR950 KJN948:KJN950 KTJ948:KTJ950 LDF948:LDF950 LNB948:LNB950 LWX948:LWX950 MGT948:MGT950 MQP948:MQP950 NAL948:NAL950 NKH948:NKH950 NUD948:NUD950 ODZ948:ODZ950 ONV948:ONV950 OXR948:OXR950 PHN948:PHN950 PRJ948:PRJ950 QBF948:QBF950 QLB948:QLB950 QUX948:QUX950 RET948:RET950 ROP948:ROP950 RYL948:RYL950 SIH948:SIH950 SSD948:SSD950 TBZ948:TBZ950 TLV948:TLV950 TVR948:TVR950 UFN948:UFN950 UPJ948:UPJ950 UZF948:UZF950 VJB948:VJB950 VSX948:VSX950 WCT948:WCT950 WMP948:WMP950 WWL948:WWL950 WWL891:WWL903 WMP891:WMP903 WCT891:WCT903 VSX891:VSX903 VJB891:VJB903 UZF891:UZF903 UPJ891:UPJ903 UFN891:UFN903 TVR891:TVR903 TLV891:TLV903 TBZ891:TBZ903 SSD891:SSD903 SIH891:SIH903 RYL891:RYL903 ROP891:ROP903 RET891:RET903 QUX891:QUX903 QLB891:QLB903 QBF891:QBF903 PRJ891:PRJ903 PHN891:PHN903 OXR891:OXR903 ONV891:ONV903 ODZ891:ODZ903 NUD891:NUD903 NKH891:NKH903 NAL891:NAL903 MQP891:MQP903 MGT891:MGT903 LWX891:LWX903 LNB891:LNB903 LDF891:LDF903 KTJ891:KTJ903 KJN891:KJN903 JZR891:JZR903 JPV891:JPV903 JFZ891:JFZ903 IWD891:IWD903 IMH891:IMH903 ICL891:ICL903 HSP891:HSP903 HIT891:HIT903 GYX891:GYX903 GPB891:GPB903 GFF891:GFF903 FVJ891:FVJ903 FLN891:FLN903 FBR891:FBR903 ERV891:ERV903 EHZ891:EHZ903 DYD891:DYD903 DOH891:DOH903 DEL891:DEL903 CUP891:CUP903 CKT891:CKT903 CAX891:CAX903 BRB891:BRB903 BHF891:BHF903 AXJ891:AXJ903 ANN891:ANN903 ADR891:ADR903 TV891:TV903 AD900:AD902 AD896:AD898 AD949:AD950" xr:uid="{00000000-0002-0000-0300-000050000000}">
      <formula1>$AD$3:$AD$159</formula1>
    </dataValidation>
    <dataValidation type="list" allowBlank="1" showInputMessage="1" showErrorMessage="1" sqref="M1031 M1033:M1034" xr:uid="{00000000-0002-0000-0300-000051000000}">
      <formula1>$T$2:$T$164</formula1>
    </dataValidation>
    <dataValidation type="list" allowBlank="1" showInputMessage="1" showErrorMessage="1" errorTitle="Внимание!" error="Введенное значение не соответсвует справочному" sqref="K1034 K520:K540" xr:uid="{00000000-0002-0000-0300-000052000000}">
      <formula1>$R$3:$R$7</formula1>
    </dataValidation>
    <dataValidation type="list" allowBlank="1" showInputMessage="1" showErrorMessage="1" sqref="WWR948:WWR950 KF948:KF950 UB948:UB950 ADX948:ADX950 ANT948:ANT950 AXP948:AXP950 BHL948:BHL950 BRH948:BRH950 CBD948:CBD950 CKZ948:CKZ950 CUV948:CUV950 DER948:DER950 DON948:DON950 DYJ948:DYJ950 EIF948:EIF950 ESB948:ESB950 FBX948:FBX950 FLT948:FLT950 FVP948:FVP950 GFL948:GFL950 GPH948:GPH950 GZD948:GZD950 HIZ948:HIZ950 HSV948:HSV950 ICR948:ICR950 IMN948:IMN950 IWJ948:IWJ950 JGF948:JGF950 JQB948:JQB950 JZX948:JZX950 KJT948:KJT950 KTP948:KTP950 LDL948:LDL950 LNH948:LNH950 LXD948:LXD950 MGZ948:MGZ950 MQV948:MQV950 NAR948:NAR950 NKN948:NKN950 NUJ948:NUJ950 OEF948:OEF950 OOB948:OOB950 OXX948:OXX950 PHT948:PHT950 PRP948:PRP950 QBL948:QBL950 QLH948:QLH950 QVD948:QVD950 REZ948:REZ950 ROV948:ROV950 RYR948:RYR950 SIN948:SIN950 SSJ948:SSJ950 TCF948:TCF950 TMB948:TMB950 TVX948:TVX950 UFT948:UFT950 UPP948:UPP950 UZL948:UZL950 VJH948:VJH950 VTD948:VTD950 WCZ948:WCZ950 WMV948:WMV950 AJ950 AJ948 AJ892:AJ899 AJ901:AJ903 WWR891:WWR903 WMV891:WMV903 WCZ891:WCZ903 VTD891:VTD903 VJH891:VJH903 UZL891:UZL903 UPP891:UPP903 UFT891:UFT903 TVX891:TVX903 TMB891:TMB903 TCF891:TCF903 SSJ891:SSJ903 SIN891:SIN903 RYR891:RYR903 ROV891:ROV903 REZ891:REZ903 QVD891:QVD903 QLH891:QLH903 QBL891:QBL903 PRP891:PRP903 PHT891:PHT903 OXX891:OXX903 OOB891:OOB903 OEF891:OEF903 NUJ891:NUJ903 NKN891:NKN903 NAR891:NAR903 MQV891:MQV903 MGZ891:MGZ903 LXD891:LXD903 LNH891:LNH903 LDL891:LDL903 KTP891:KTP903 KJT891:KJT903 JZX891:JZX903 JQB891:JQB903 JGF891:JGF903 IWJ891:IWJ903 IMN891:IMN903 ICR891:ICR903 HSV891:HSV903 HIZ891:HIZ903 GZD891:GZD903 GPH891:GPH903 GFL891:GFL903 FVP891:FVP903 FLT891:FLT903 FBX891:FBX903 ESB891:ESB903 EIF891:EIF903 DYJ891:DYJ903 DON891:DON903 DER891:DER903 CUV891:CUV903 CKZ891:CKZ903 CBD891:CBD903 BRH891:BRH903 BHL891:BHL903 AXP891:AXP903 ANT891:ANT903 ADX891:ADX903 UB891:UB903 KF891:KF903" xr:uid="{00000000-0002-0000-0300-000053000000}">
      <formula1>$AJ$165</formula1>
    </dataValidation>
    <dataValidation type="list" errorStyle="warning" allowBlank="1" showInputMessage="1" showErrorMessage="1" errorTitle="Внимание" error="Организация отсутсвует в справочнике" sqref="WVK710:WVK711 WVK794:WVK796 WLO794:WLO796 WBS794:WBS796 VRW794:VRW796 VIA794:VIA796 UYE794:UYE796 UOI794:UOI796 UEM794:UEM796 TUQ794:TUQ796 TKU794:TKU796 TAY794:TAY796 SRC794:SRC796 SHG794:SHG796 RXK794:RXK796 RNO794:RNO796 RDS794:RDS796 QTW794:QTW796 QKA794:QKA796 QAE794:QAE796 PQI794:PQI796 PGM794:PGM796 OWQ794:OWQ796 OMU794:OMU796 OCY794:OCY796 NTC794:NTC796 NJG794:NJG796 MZK794:MZK796 MPO794:MPO796 MFS794:MFS796 LVW794:LVW796 LMA794:LMA796 LCE794:LCE796 KSI794:KSI796 KIM794:KIM796 JYQ794:JYQ796 JOU794:JOU796 JEY794:JEY796 IVC794:IVC796 ILG794:ILG796 IBK794:IBK796 HRO794:HRO796 HHS794:HHS796 GXW794:GXW796 GOA794:GOA796 GEE794:GEE796 FUI794:FUI796 FKM794:FKM796 FAQ794:FAQ796 EQU794:EQU796 EGY794:EGY796 DXC794:DXC796 DNG794:DNG796 DDK794:DDK796 CTO794:CTO796 CJS794:CJS796 BZW794:BZW796 BQA794:BQA796 BGE794:BGE796 AWI794:AWI796 AMM794:AMM796 ACQ794:ACQ796 SU794:SU796 IY794:IY796 C794:C796 C710:C711 IY710:IY711 SU710:SU711 ACQ710:ACQ711 AMM710:AMM711 AWI710:AWI711 BGE710:BGE711 BQA710:BQA711 BZW710:BZW711 CJS710:CJS711 CTO710:CTO711 DDK710:DDK711 DNG710:DNG711 DXC710:DXC711 EGY710:EGY711 EQU710:EQU711 FAQ710:FAQ711 FKM710:FKM711 FUI710:FUI711 GEE710:GEE711 GOA710:GOA711 GXW710:GXW711 HHS710:HHS711 HRO710:HRO711 IBK710:IBK711 ILG710:ILG711 IVC710:IVC711 JEY710:JEY711 JOU710:JOU711 JYQ710:JYQ711 KIM710:KIM711 KSI710:KSI711 LCE710:LCE711 LMA710:LMA711 LVW710:LVW711 MFS710:MFS711 MPO710:MPO711 MZK710:MZK711 NJG710:NJG711 NTC710:NTC711 OCY710:OCY711 OMU710:OMU711 OWQ710:OWQ711 PGM710:PGM711 PQI710:PQI711 QAE710:QAE711 QKA710:QKA711 QTW710:QTW711 RDS710:RDS711 RNO710:RNO711 RXK710:RXK711 SHG710:SHG711 SRC710:SRC711 TAY710:TAY711 TKU710:TKU711 TUQ710:TUQ711 UEM710:UEM711 UOI710:UOI711 UYE710:UYE711 VIA710:VIA711 VRW710:VRW711 WBS710:WBS711 WLO710:WLO711 WVE561:WVE566 WLI561:WLI566 WBM561:WBM566 VRQ561:VRQ566 VHU561:VHU566 UXY561:UXY566 UOC561:UOC566 UEG561:UEG566 TUK561:TUK566 TKO561:TKO566 TAS561:TAS566 SQW561:SQW566 SHA561:SHA566 RXE561:RXE566 RNI561:RNI566 RDM561:RDM566 QTQ561:QTQ566 QJU561:QJU566 PZY561:PZY566 PQC561:PQC566 PGG561:PGG566 OWK561:OWK566 OMO561:OMO566 OCS561:OCS566 NSW561:NSW566 NJA561:NJA566 MZE561:MZE566 MPI561:MPI566 MFM561:MFM566 LVQ561:LVQ566 LLU561:LLU566 LBY561:LBY566 KSC561:KSC566 KIG561:KIG566 JYK561:JYK566 JOO561:JOO566 JES561:JES566 IUW561:IUW566 ILA561:ILA566 IBE561:IBE566 HRI561:HRI566 HHM561:HHM566 GXQ561:GXQ566 GNU561:GNU566 GDY561:GDY566 FUC561:FUC566 FKG561:FKG566 FAK561:FAK566 EQO561:EQO566 EGS561:EGS566 DWW561:DWW566 DNA561:DNA566 DDE561:DDE566 CTI561:CTI566 CJM561:CJM566 BZQ561:BZQ566 BPU561:BPU566 BFY561:BFY566 AWC561:AWC566 AMG561:AMG566 ACK561:ACK566 SO561:SO566 IS561:IS566 IS603:IS605 SO603:SO605 ACK603:ACK605 AMG603:AMG605 AWC603:AWC605 BFY603:BFY605 BPU603:BPU605 BZQ603:BZQ605 CJM603:CJM605 CTI603:CTI605 DDE603:DDE605 DNA603:DNA605 DWW603:DWW605 EGS603:EGS605 EQO603:EQO605 FAK603:FAK605 FKG603:FKG605 FUC603:FUC605 GDY603:GDY605 GNU603:GNU605 GXQ603:GXQ605 HHM603:HHM605 HRI603:HRI605 IBE603:IBE605 ILA603:ILA605 IUW603:IUW605 JES603:JES605 JOO603:JOO605 JYK603:JYK605 KIG603:KIG605 KSC603:KSC605 LBY603:LBY605 LLU603:LLU605 LVQ603:LVQ605 MFM603:MFM605 MPI603:MPI605 MZE603:MZE605 NJA603:NJA605 NSW603:NSW605 OCS603:OCS605 OMO603:OMO605 OWK603:OWK605 PGG603:PGG605 PQC603:PQC605 PZY603:PZY605 QJU603:QJU605 QTQ603:QTQ605 RDM603:RDM605 RNI603:RNI605 RXE603:RXE605 SHA603:SHA605 SQW603:SQW605 TAS603:TAS605 TKO603:TKO605 TUK603:TUK605 UEG603:UEG605 UOC603:UOC605 UXY603:UXY605 VHU603:VHU605 VRQ603:VRQ605 WBM603:WBM605 WLI603:WLI605 WVE603:WVE605 C603:C605 C561:C566 WVK631:WVK640 WLO631:WLO640 WBS631:WBS640 VRW631:VRW640 VIA631:VIA640 UYE631:UYE640 UOI631:UOI640 UEM631:UEM640 TUQ631:TUQ640 TKU631:TKU640 TAY631:TAY640 SRC631:SRC640 SHG631:SHG640 RXK631:RXK640 RNO631:RNO640 RDS631:RDS640 QTW631:QTW640 QKA631:QKA640 QAE631:QAE640 PQI631:PQI640 PGM631:PGM640 OWQ631:OWQ640 OMU631:OMU640 OCY631:OCY640 NTC631:NTC640 NJG631:NJG640 MZK631:MZK640 MPO631:MPO640 MFS631:MFS640 LVW631:LVW640 LMA631:LMA640 LCE631:LCE640 KSI631:KSI640 KIM631:KIM640 JYQ631:JYQ640 JOU631:JOU640 JEY631:JEY640 IVC631:IVC640 ILG631:ILG640 IBK631:IBK640 HRO631:HRO640 HHS631:HHS640 GXW631:GXW640 GOA631:GOA640 GEE631:GEE640 FUI631:FUI640 FKM631:FKM640 FAQ631:FAQ640 EQU631:EQU640 EGY631:EGY640 DXC631:DXC640 DNG631:DNG640 DDK631:DDK640 CTO631:CTO640 CJS631:CJS640 BZW631:BZW640 BQA631:BQA640 BGE631:BGE640 AWI631:AWI640 AMM631:AMM640 ACQ631:ACQ640 SU631:SU640 IY631:IY640 C631:C640" xr:uid="{00000000-0002-0000-0300-000054000000}">
      <formula1>$A$3:$A$7</formula1>
    </dataValidation>
    <dataValidation type="list" allowBlank="1" showInputMessage="1" showErrorMessage="1" sqref="WVU794:WVU796 WVO527:WVO542 WLS527:WLS542 WBW527:WBW542 VSA527:VSA542 VIE527:VIE542 UYI527:UYI542 UOM527:UOM542 UEQ527:UEQ542 TUU527:TUU542 TKY527:TKY542 TBC527:TBC542 SRG527:SRG542 SHK527:SHK542 RXO527:RXO542 RNS527:RNS542 RDW527:RDW542 QUA527:QUA542 QKE527:QKE542 QAI527:QAI542 PQM527:PQM542 PGQ527:PGQ542 OWU527:OWU542 OMY527:OMY542 ODC527:ODC542 NTG527:NTG542 NJK527:NJK542 MZO527:MZO542 MPS527:MPS542 MFW527:MFW542 LWA527:LWA542 LME527:LME542 LCI527:LCI542 KSM527:KSM542 KIQ527:KIQ542 JYU527:JYU542 JOY527:JOY542 JFC527:JFC542 IVG527:IVG542 ILK527:ILK542 IBO527:IBO542 HRS527:HRS542 HHW527:HHW542 GYA527:GYA542 GOE527:GOE542 GEI527:GEI542 FUM527:FUM542 FKQ527:FKQ542 FAU527:FAU542 EQY527:EQY542 EHC527:EHC542 DXG527:DXG542 DNK527:DNK542 DDO527:DDO542 CTS527:CTS542 CJW527:CJW542 CAA527:CAA542 BQE527:BQE542 BGI527:BGI542 AWM527:AWM542 AMQ527:AMQ542 ACU527:ACU542 SY527:SY542 JC527:JC542 M527:M542 M544:M560 JC544:JC560 SY544:SY560 ACU544:ACU560 AMQ544:AMQ560 AWM544:AWM560 BGI544:BGI560 BQE544:BQE560 CAA544:CAA560 CJW544:CJW560 CTS544:CTS560 DDO544:DDO560 DNK544:DNK560 DXG544:DXG560 EHC544:EHC560 EQY544:EQY560 FAU544:FAU560 FKQ544:FKQ560 FUM544:FUM560 GEI544:GEI560 GOE544:GOE560 GYA544:GYA560 HHW544:HHW560 HRS544:HRS560 IBO544:IBO560 ILK544:ILK560 IVG544:IVG560 JFC544:JFC560 JOY544:JOY560 JYU544:JYU560 KIQ544:KIQ560 KSM544:KSM560 LCI544:LCI560 LME544:LME560 LWA544:LWA560 MFW544:MFW560 MPS544:MPS560 MZO544:MZO560 NJK544:NJK560 NTG544:NTG560 ODC544:ODC560 OMY544:OMY560 OWU544:OWU560 PGQ544:PGQ560 PQM544:PQM560 QAI544:QAI560 QKE544:QKE560 QUA544:QUA560 RDW544:RDW560 RNS544:RNS560 RXO544:RXO560 SHK544:SHK560 SRG544:SRG560 TBC544:TBC560 TKY544:TKY560 TUU544:TUU560 UEQ544:UEQ560 UOM544:UOM560 UYI544:UYI560 VIE544:VIE560 VSA544:VSA560 WBW544:WBW560 WLS544:WLS560 WVO544:WVO560 M794:M796 JI794:JI796 TE794:TE796 ADA794:ADA796 AMW794:AMW796 AWS794:AWS796 BGO794:BGO796 BQK794:BQK796 CAG794:CAG796 CKC794:CKC796 CTY794:CTY796 DDU794:DDU796 DNQ794:DNQ796 DXM794:DXM796 EHI794:EHI796 ERE794:ERE796 FBA794:FBA796 FKW794:FKW796 FUS794:FUS796 GEO794:GEO796 GOK794:GOK796 GYG794:GYG796 HIC794:HIC796 HRY794:HRY796 IBU794:IBU796 ILQ794:ILQ796 IVM794:IVM796 JFI794:JFI796 JPE794:JPE796 JZA794:JZA796 KIW794:KIW796 KSS794:KSS796 LCO794:LCO796 LMK794:LMK796 LWG794:LWG796 MGC794:MGC796 MPY794:MPY796 MZU794:MZU796 NJQ794:NJQ796 NTM794:NTM796 ODI794:ODI796 ONE794:ONE796 OXA794:OXA796 PGW794:PGW796 PQS794:PQS796 QAO794:QAO796 QKK794:QKK796 QUG794:QUG796 REC794:REC796 RNY794:RNY796 RXU794:RXU796 SHQ794:SHQ796 SRM794:SRM796 TBI794:TBI796 TLE794:TLE796 TVA794:TVA796 UEW794:UEW796 UOS794:UOS796 UYO794:UYO796 VIK794:VIK796 VSG794:VSG796 WCC794:WCC796 WLY794:WLY796" xr:uid="{00000000-0002-0000-0300-000055000000}">
      <formula1>$M$2:$M$151</formula1>
    </dataValidation>
    <dataValidation type="list" allowBlank="1" showInputMessage="1" showErrorMessage="1" errorTitle="Внимание" error="Введено недопустимое значение" sqref="WWL794:WWL796 AD639:AD640 JZ631:JZ640 TV631:TV640 ADR631:ADR640 ANN631:ANN640 AXJ631:AXJ640 BHF631:BHF640 BRB631:BRB640 CAX631:CAX640 CKT631:CKT640 CUP631:CUP640 DEL631:DEL640 DOH631:DOH640 DYD631:DYD640 EHZ631:EHZ640 ERV631:ERV640 FBR631:FBR640 FLN631:FLN640 FVJ631:FVJ640 GFF631:GFF640 GPB631:GPB640 GYX631:GYX640 HIT631:HIT640 HSP631:HSP640 ICL631:ICL640 IMH631:IMH640 IWD631:IWD640 JFZ631:JFZ640 JPV631:JPV640 JZR631:JZR640 KJN631:KJN640 KTJ631:KTJ640 LDF631:LDF640 LNB631:LNB640 LWX631:LWX640 MGT631:MGT640 MQP631:MQP640 NAL631:NAL640 NKH631:NKH640 NUD631:NUD640 ODZ631:ODZ640 ONV631:ONV640 OXR631:OXR640 PHN631:PHN640 PRJ631:PRJ640 QBF631:QBF640 QLB631:QLB640 QUX631:QUX640 RET631:RET640 ROP631:ROP640 RYL631:RYL640 SIH631:SIH640 SSD631:SSD640 TBZ631:TBZ640 TLV631:TLV640 TVR631:TVR640 UFN631:UFN640 UPJ631:UPJ640 UZF631:UZF640 VJB631:VJB640 VSX631:VSX640 WCT631:WCT640 WMP631:WMP640 WWL631:WWL640 AD631 WMJ527:WMJ542 WCN527:WCN542 VSR527:VSR542 VIV527:VIV542 UYZ527:UYZ542 UPD527:UPD542 UFH527:UFH542 TVL527:TVL542 TLP527:TLP542 TBT527:TBT542 SRX527:SRX542 SIB527:SIB542 RYF527:RYF542 ROJ527:ROJ542 REN527:REN542 QUR527:QUR542 QKV527:QKV542 QAZ527:QAZ542 PRD527:PRD542 PHH527:PHH542 OXL527:OXL542 ONP527:ONP542 ODT527:ODT542 NTX527:NTX542 NKB527:NKB542 NAF527:NAF542 MQJ527:MQJ542 MGN527:MGN542 LWR527:LWR542 LMV527:LMV542 LCZ527:LCZ542 KTD527:KTD542 KJH527:KJH542 JZL527:JZL542 JPP527:JPP542 JFT527:JFT542 IVX527:IVX542 IMB527:IMB542 ICF527:ICF542 HSJ527:HSJ542 HIN527:HIN542 GYR527:GYR542 GOV527:GOV542 GEZ527:GEZ542 FVD527:FVD542 FLH527:FLH542 FBL527:FBL542 ERP527:ERP542 EHT527:EHT542 DXX527:DXX542 DOB527:DOB542 DEF527:DEF542 CUJ527:CUJ542 CKN527:CKN542 CAR527:CAR542 BQV527:BQV542 BGZ527:BGZ542 AXD527:AXD542 ANH527:ANH542 ADL527:ADL542 TP527:TP542 JT527:JT542 WWF544:WWF566 AD565:AD566 AD603:AD605 WWF603:WWF605 WMJ603:WMJ605 WCN603:WCN605 VSR603:VSR605 VIV603:VIV605 UYZ603:UYZ605 UPD603:UPD605 UFH603:UFH605 TVL603:TVL605 TLP603:TLP605 TBT603:TBT605 SRX603:SRX605 SIB603:SIB605 RYF603:RYF605 ROJ603:ROJ605 REN603:REN605 QUR603:QUR605 QKV603:QKV605 QAZ603:QAZ605 PRD603:PRD605 PHH603:PHH605 OXL603:OXL605 ONP603:ONP605 ODT603:ODT605 NTX603:NTX605 NKB603:NKB605 NAF603:NAF605 MQJ603:MQJ605 MGN603:MGN605 LWR603:LWR605 LMV603:LMV605 LCZ603:LCZ605 KTD603:KTD605 KJH603:KJH605 JZL603:JZL605 JPP603:JPP605 JFT603:JFT605 IVX603:IVX605 IMB603:IMB605 ICF603:ICF605 HSJ603:HSJ605 HIN603:HIN605 GYR603:GYR605 GOV603:GOV605 GEZ603:GEZ605 FVD603:FVD605 FLH603:FLH605 FBL603:FBL605 ERP603:ERP605 EHT603:EHT605 DXX603:DXX605 DOB603:DOB605 DEF603:DEF605 CUJ603:CUJ605 CKN603:CKN605 CAR603:CAR605 BQV603:BQV605 BGZ603:BGZ605 AXD603:AXD605 ANH603:ANH605 ADL603:ADL605 TP603:TP605 JT603:JT605 WWF527:WWF542 JT544:JT566 TP544:TP566 ADL544:ADL566 ANH544:ANH566 AXD544:AXD566 BGZ544:BGZ566 BQV544:BQV566 CAR544:CAR566 CKN544:CKN566 CUJ544:CUJ566 DEF544:DEF566 DOB544:DOB566 DXX544:DXX566 EHT544:EHT566 ERP544:ERP566 FBL544:FBL566 FLH544:FLH566 FVD544:FVD566 GEZ544:GEZ566 GOV544:GOV566 GYR544:GYR566 HIN544:HIN566 HSJ544:HSJ566 ICF544:ICF566 IMB544:IMB566 IVX544:IVX566 JFT544:JFT566 JPP544:JPP566 JZL544:JZL566 KJH544:KJH566 KTD544:KTD566 LCZ544:LCZ566 LMV544:LMV566 LWR544:LWR566 MGN544:MGN566 MQJ544:MQJ566 NAF544:NAF566 NKB544:NKB566 NTX544:NTX566 ODT544:ODT566 ONP544:ONP566 OXL544:OXL566 PHH544:PHH566 PRD544:PRD566 QAZ544:QAZ566 QKV544:QKV566 QUR544:QUR566 REN544:REN566 ROJ544:ROJ566 RYF544:RYF566 SIB544:SIB566 SRX544:SRX566 TBT544:TBT566 TLP544:TLP566 TVL544:TVL566 UFH544:UFH566 UPD544:UPD566 UYZ544:UYZ566 VIV544:VIV566 VSR544:VSR566 WCN544:WCN566 WMJ544:WMJ566 WWL710:WWL711 WMP710:WMP711 WCT710:WCT711 VSX710:VSX711 VJB710:VJB711 UZF710:UZF711 UPJ710:UPJ711 UFN710:UFN711 TVR710:TVR711 TLV710:TLV711 TBZ710:TBZ711 SSD710:SSD711 SIH710:SIH711 RYL710:RYL711 ROP710:ROP711 RET710:RET711 QUX710:QUX711 QLB710:QLB711 QBF710:QBF711 PRJ710:PRJ711 PHN710:PHN711 OXR710:OXR711 ONV710:ONV711 ODZ710:ODZ711 NUD710:NUD711 NKH710:NKH711 NAL710:NAL711 MQP710:MQP711 MGT710:MGT711 LWX710:LWX711 LNB710:LNB711 LDF710:LDF711 KTJ710:KTJ711 KJN710:KJN711 JZR710:JZR711 JPV710:JPV711 JFZ710:JFZ711 IWD710:IWD711 IMH710:IMH711 ICL710:ICL711 HSP710:HSP711 HIT710:HIT711 GYX710:GYX711 GPB710:GPB711 GFF710:GFF711 FVJ710:FVJ711 FLN710:FLN711 FBR710:FBR711 ERV710:ERV711 EHZ710:EHZ711 DYD710:DYD711 DOH710:DOH711 DEL710:DEL711 CUP710:CUP711 CKT710:CKT711 CAX710:CAX711 BRB710:BRB711 BHF710:BHF711 AXJ710:AXJ711 ANN710:ANN711 ADR710:ADR711 TV710:TV711 JZ710:JZ711 AD710:AD711 AD794:AD796 JZ794:JZ796 TV794:TV796 ADR794:ADR796 ANN794:ANN796 AXJ794:AXJ796 BHF794:BHF796 BRB794:BRB796 CAX794:CAX796 CKT794:CKT796 CUP794:CUP796 DEL794:DEL796 DOH794:DOH796 DYD794:DYD796 EHZ794:EHZ796 ERV794:ERV796 FBR794:FBR796 FLN794:FLN796 FVJ794:FVJ796 GFF794:GFF796 GPB794:GPB796 GYX794:GYX796 HIT794:HIT796 HSP794:HSP796 ICL794:ICL796 IMH794:IMH796 IWD794:IWD796 JFZ794:JFZ796 JPV794:JPV796 JZR794:JZR796 KJN794:KJN796 KTJ794:KTJ796 LDF794:LDF796 LNB794:LNB796 LWX794:LWX796 MGT794:MGT796 MQP794:MQP796 NAL794:NAL796 NKH794:NKH796 NUD794:NUD796 ODZ794:ODZ796 ONV794:ONV796 OXR794:OXR796 PHN794:PHN796 PRJ794:PRJ796 QBF794:QBF796 QLB794:QLB796 QUX794:QUX796 RET794:RET796 ROP794:ROP796 RYL794:RYL796 SIH794:SIH796 SSD794:SSD796 TBZ794:TBZ796 TLV794:TLV796 TVR794:TVR796 UFN794:UFN796 UPJ794:UPJ796 UZF794:UZF796 VJB794:VJB796 VSX794:VSX796 WCT794:WCT796 WMP794:WMP796" xr:uid="{00000000-0002-0000-0300-000056000000}">
      <formula1>$AD$3:$AD$152</formula1>
    </dataValidation>
    <dataValidation type="list" allowBlank="1" showInputMessage="1" sqref="K826 K235 K237:K238 K106:K108 K110 K112:K113 K104 K765 K694:K696 K310:K312 K403:K406 K588:K590 K655:K657" xr:uid="{00000000-0002-0000-0300-000057000000}">
      <formula1>"ОАПВ,АПВУ,АПВН,ВАПВ,АВРУ,АВРН,ОАВР,ВАВР"</formula1>
    </dataValidation>
    <dataValidation type="list" allowBlank="1" showInputMessage="1" showErrorMessage="1" sqref="AJ796 AJ635:AJ640 KF631:KF640 UB631:UB640 ADX631:ADX640 ANT631:ANT640 AXP631:AXP640 BHL631:BHL640 BRH631:BRH640 CBD631:CBD640 CKZ631:CKZ640 CUV631:CUV640 DER631:DER640 DON631:DON640 DYJ631:DYJ640 EIF631:EIF640 ESB631:ESB640 FBX631:FBX640 FLT631:FLT640 FVP631:FVP640 GFL631:GFL640 GPH631:GPH640 GZD631:GZD640 HIZ631:HIZ640 HSV631:HSV640 ICR631:ICR640 IMN631:IMN640 IWJ631:IWJ640 JGF631:JGF640 JQB631:JQB640 JZX631:JZX640 KJT631:KJT640 KTP631:KTP640 LDL631:LDL640 LNH631:LNH640 LXD631:LXD640 MGZ631:MGZ640 MQV631:MQV640 NAR631:NAR640 NKN631:NKN640 NUJ631:NUJ640 OEF631:OEF640 OOB631:OOB640 OXX631:OXX640 PHT631:PHT640 PRP631:PRP640 QBL631:QBL640 QLH631:QLH640 QVD631:QVD640 REZ631:REZ640 ROV631:ROV640 RYR631:RYR640 SIN631:SIN640 SSJ631:SSJ640 TCF631:TCF640 TMB631:TMB640 TVX631:TVX640 UFT631:UFT640 UPP631:UPP640 UZL631:UZL640 VJH631:VJH640 VTD631:VTD640 WCZ631:WCZ640 WMV631:WMV640 WWR631:WWR640 AJ633 AJ794 WWR710:WWR711 WMV710:WMV711 WCZ710:WCZ711 VTD710:VTD711 VJH710:VJH711 UZL710:UZL711 UPP710:UPP711 UFT710:UFT711 TVX710:TVX711 TMB710:TMB711 TCF710:TCF711 SSJ710:SSJ711 SIN710:SIN711 RYR710:RYR711 ROV710:ROV711 REZ710:REZ711 QVD710:QVD711 QLH710:QLH711 QBL710:QBL711 PRP710:PRP711 PHT710:PHT711 OXX710:OXX711 OOB710:OOB711 OEF710:OEF711 NUJ710:NUJ711 NKN710:NKN711 NAR710:NAR711 MQV710:MQV711 MGZ710:MGZ711 LXD710:LXD711 LNH710:LNH711 LDL710:LDL711 KTP710:KTP711 KJT710:KJT711 JZX710:JZX711 JQB710:JQB711 JGF710:JGF711 IWJ710:IWJ711 IMN710:IMN711 ICR710:ICR711 HSV710:HSV711 HIZ710:HIZ711 GZD710:GZD711 GPH710:GPH711 GFL710:GFL711 FVP710:FVP711 FLT710:FLT711 FBX710:FBX711 ESB710:ESB711 EIF710:EIF711 DYJ710:DYJ711 DON710:DON711 DER710:DER711 CUV710:CUV711 CKZ710:CKZ711 CBD710:CBD711 BRH710:BRH711 BHL710:BHL711 AXP710:AXP711 ANT710:ANT711 ADX710:ADX711 UB710:UB711 KF710:KF711 AJ710:AJ711 KF794:KF796 UB794:UB796 ADX794:ADX796 ANT794:ANT796 AXP794:AXP796 BHL794:BHL796 BRH794:BRH796 CBD794:CBD796 CKZ794:CKZ796 CUV794:CUV796 DER794:DER796 DON794:DON796 DYJ794:DYJ796 EIF794:EIF796 ESB794:ESB796 FBX794:FBX796 FLT794:FLT796 FVP794:FVP796 GFL794:GFL796 GPH794:GPH796 GZD794:GZD796 HIZ794:HIZ796 HSV794:HSV796 ICR794:ICR796 IMN794:IMN796 IWJ794:IWJ796 JGF794:JGF796 JQB794:JQB796 JZX794:JZX796 KJT794:KJT796 KTP794:KTP796 LDL794:LDL796 LNH794:LNH796 LXD794:LXD796 MGZ794:MGZ796 MQV794:MQV796 NAR794:NAR796 NKN794:NKN796 NUJ794:NUJ796 OEF794:OEF796 OOB794:OOB796 OXX794:OXX796 PHT794:PHT796 PRP794:PRP796 QBL794:QBL796 QLH794:QLH796 QVD794:QVD796 REZ794:REZ796 ROV794:ROV796 RYR794:RYR796 SIN794:SIN796 SSJ794:SSJ796 TCF794:TCF796 TMB794:TMB796 TVX794:TVX796 UFT794:UFT796 UPP794:UPP796 UZL794:UZL796 VJH794:VJH796 VTD794:VTD796 WCZ794:WCZ796 WMV794:WMV796 WWR794:WWR796" xr:uid="{00000000-0002-0000-0300-000058000000}">
      <formula1>$AJ$158</formula1>
    </dataValidation>
    <dataValidation type="list" allowBlank="1" showInputMessage="1" showErrorMessage="1" errorTitle="Внимание" error="Введено недопустимое значение" sqref="WVT794 WLX794 WCB794 VSF794 VIJ794 UYN794 UOR794 UEV794 TUZ794 TLD794 TBH794 SRL794 SHP794 RXT794 RNX794 REB794 QUF794 QKJ794 QAN794 PQR794 PGV794 OWZ794 OND794 ODH794 NTL794 NJP794 MZT794 MPX794 MGB794 LWF794 LMJ794 LCN794 KSR794 KIV794 JYZ794 JPD794 JFH794 IVL794 ILP794 IBT794 HRX794 HIB794 GYF794 GOJ794 GEN794 FUR794 FKV794 FAZ794 ERD794 EHH794 DXL794 DNP794 DDT794 CTX794 CKB794 CAF794 BQJ794 BGN794 AWR794 AMV794 ACZ794 TD794 JH794 L794 WVT710:WVT711 L710:L711 JH710:JH711 TD710:TD711 ACZ710:ACZ711 AMV710:AMV711 AWR710:AWR711 BGN710:BGN711 BQJ710:BQJ711 CAF710:CAF711 CKB710:CKB711 CTX710:CTX711 DDT710:DDT711 DNP710:DNP711 DXL710:DXL711 EHH710:EHH711 ERD710:ERD711 FAZ710:FAZ711 FKV710:FKV711 FUR710:FUR711 GEN710:GEN711 GOJ710:GOJ711 GYF710:GYF711 HIB710:HIB711 HRX710:HRX711 IBT710:IBT711 ILP710:ILP711 IVL710:IVL711 JFH710:JFH711 JPD710:JPD711 JYZ710:JYZ711 KIV710:KIV711 KSR710:KSR711 LCN710:LCN711 LMJ710:LMJ711 LWF710:LWF711 MGB710:MGB711 MPX710:MPX711 MZT710:MZT711 NJP710:NJP711 NTL710:NTL711 ODH710:ODH711 OND710:OND711 OWZ710:OWZ711 PGV710:PGV711 PQR710:PQR711 QAN710:QAN711 QKJ710:QKJ711 QUF710:QUF711 REB710:REB711 RNX710:RNX711 RXT710:RXT711 SHP710:SHP711 SRL710:SRL711 TBH710:TBH711 TLD710:TLD711 TUZ710:TUZ711 UEV710:UEV711 UOR710:UOR711 UYN710:UYN711 VIJ710:VIJ711 VSF710:VSF711 WCB710:WCB711 WLX710:WLX711 WVN561:WVN566 WLR561:WLR566 WBV561:WBV566 VRZ561:VRZ566 VID561:VID566 UYH561:UYH566 UOL561:UOL566 UEP561:UEP566 TUT561:TUT566 TKX561:TKX566 TBB561:TBB566 SRF561:SRF566 SHJ561:SHJ566 RXN561:RXN566 RNR561:RNR566 RDV561:RDV566 QTZ561:QTZ566 QKD561:QKD566 QAH561:QAH566 PQL561:PQL566 PGP561:PGP566 OWT561:OWT566 OMX561:OMX566 ODB561:ODB566 NTF561:NTF566 NJJ561:NJJ566 MZN561:MZN566 MPR561:MPR566 MFV561:MFV566 LVZ561:LVZ566 LMD561:LMD566 LCH561:LCH566 KSL561:KSL566 KIP561:KIP566 JYT561:JYT566 JOX561:JOX566 JFB561:JFB566 IVF561:IVF566 ILJ561:ILJ566 IBN561:IBN566 HRR561:HRR566 HHV561:HHV566 GXZ561:GXZ566 GOD561:GOD566 GEH561:GEH566 FUL561:FUL566 FKP561:FKP566 FAT561:FAT566 EQX561:EQX566 EHB561:EHB566 DXF561:DXF566 DNJ561:DNJ566 DDN561:DDN566 CTR561:CTR566 CJV561:CJV566 BZZ561:BZZ566 BQD561:BQD566 BGH561:BGH566 AWL561:AWL566 AMP561:AMP566 ACT561:ACT566 SX561:SX566 JB561:JB566 JB603:JB605 SX603:SX605 ACT603:ACT605 AMP603:AMP605 AWL603:AWL605 BGH603:BGH605 BQD603:BQD605 BZZ603:BZZ605 CJV603:CJV605 CTR603:CTR605 DDN603:DDN605 DNJ603:DNJ605 DXF603:DXF605 EHB603:EHB605 EQX603:EQX605 FAT603:FAT605 FKP603:FKP605 FUL603:FUL605 GEH603:GEH605 GOD603:GOD605 GXZ603:GXZ605 HHV603:HHV605 HRR603:HRR605 IBN603:IBN605 ILJ603:ILJ605 IVF603:IVF605 JFB603:JFB605 JOX603:JOX605 JYT603:JYT605 KIP603:KIP605 KSL603:KSL605 LCH603:LCH605 LMD603:LMD605 LVZ603:LVZ605 MFV603:MFV605 MPR603:MPR605 MZN603:MZN605 NJJ603:NJJ605 NTF603:NTF605 ODB603:ODB605 OMX603:OMX605 OWT603:OWT605 PGP603:PGP605 PQL603:PQL605 QAH603:QAH605 QKD603:QKD605 QTZ603:QTZ605 RDV603:RDV605 RNR603:RNR605 RXN603:RXN605 SHJ603:SHJ605 SRF603:SRF605 TBB603:TBB605 TKX603:TKX605 TUT603:TUT605 UEP603:UEP605 UOL603:UOL605 UYH603:UYH605 VID603:VID605 VRZ603:VRZ605 WBV603:WBV605 WLR603:WLR605 WVN603:WVN605 L603:L605 L561:L566 L631:L639 WVT631:WVT640 WLX631:WLX640 WCB631:WCB640 VSF631:VSF640 VIJ631:VIJ640 UYN631:UYN640 UOR631:UOR640 UEV631:UEV640 TUZ631:TUZ640 TLD631:TLD640 TBH631:TBH640 SRL631:SRL640 SHP631:SHP640 RXT631:RXT640 RNX631:RNX640 REB631:REB640 QUF631:QUF640 QKJ631:QKJ640 QAN631:QAN640 PQR631:PQR640 PGV631:PGV640 OWZ631:OWZ640 OND631:OND640 ODH631:ODH640 NTL631:NTL640 NJP631:NJP640 MZT631:MZT640 MPX631:MPX640 MGB631:MGB640 LWF631:LWF640 LMJ631:LMJ640 LCN631:LCN640 KSR631:KSR640 KIV631:KIV640 JYZ631:JYZ640 JPD631:JPD640 JFH631:JFH640 IVL631:IVL640 ILP631:ILP640 IBT631:IBT640 HRX631:HRX640 HIB631:HIB640 GYF631:GYF640 GOJ631:GOJ640 GEN631:GEN640 FUR631:FUR640 FKV631:FKV640 FAZ631:FAZ640 ERD631:ERD640 EHH631:EHH640 DXL631:DXL640 DNP631:DNP640 DDT631:DDT640 CTX631:CTX640 CKB631:CKB640 CAF631:CAF640 BQJ631:BQJ640 BGN631:BGN640 AWR631:AWR640 AMV631:AMV640 ACZ631:ACZ640 TD631:TD640 JH631:JH640" xr:uid="{00000000-0002-0000-0300-00005A000000}">
      <formula1>$J$3:$J$7</formula1>
    </dataValidation>
    <dataValidation type="list" allowBlank="1" showInputMessage="1" showErrorMessage="1" errorTitle="Внимание!" error="Введенное значение не соответсвует справочному" sqref="WVS710:WVS711 K710:K711 JG710:JG711 TC710:TC711 ACY710:ACY711 AMU710:AMU711 AWQ710:AWQ711 BGM710:BGM711 BQI710:BQI711 CAE710:CAE711 CKA710:CKA711 CTW710:CTW711 DDS710:DDS711 DNO710:DNO711 DXK710:DXK711 EHG710:EHG711 ERC710:ERC711 FAY710:FAY711 FKU710:FKU711 FUQ710:FUQ711 GEM710:GEM711 GOI710:GOI711 GYE710:GYE711 HIA710:HIA711 HRW710:HRW711 IBS710:IBS711 ILO710:ILO711 IVK710:IVK711 JFG710:JFG711 JPC710:JPC711 JYY710:JYY711 KIU710:KIU711 KSQ710:KSQ711 LCM710:LCM711 LMI710:LMI711 LWE710:LWE711 MGA710:MGA711 MPW710:MPW711 MZS710:MZS711 NJO710:NJO711 NTK710:NTK711 ODG710:ODG711 ONC710:ONC711 OWY710:OWY711 PGU710:PGU711 PQQ710:PQQ711 QAM710:QAM711 QKI710:QKI711 QUE710:QUE711 REA710:REA711 RNW710:RNW711 RXS710:RXS711 SHO710:SHO711 SRK710:SRK711 TBG710:TBG711 TLC710:TLC711 TUY710:TUY711 UEU710:UEU711 UOQ710:UOQ711 UYM710:UYM711 VII710:VII711 VSE710:VSE711 WCA710:WCA711 WLW710:WLW711 WVM561:WVM566 WLQ561:WLQ566 WBU561:WBU566 VRY561:VRY566 VIC561:VIC566 UYG561:UYG566 UOK561:UOK566 UEO561:UEO566 TUS561:TUS566 TKW561:TKW566 TBA561:TBA566 SRE561:SRE566 SHI561:SHI566 RXM561:RXM566 RNQ561:RNQ566 RDU561:RDU566 QTY561:QTY566 QKC561:QKC566 QAG561:QAG566 PQK561:PQK566 PGO561:PGO566 OWS561:OWS566 OMW561:OMW566 ODA561:ODA566 NTE561:NTE566 NJI561:NJI566 MZM561:MZM566 MPQ561:MPQ566 MFU561:MFU566 LVY561:LVY566 LMC561:LMC566 LCG561:LCG566 KSK561:KSK566 KIO561:KIO566 JYS561:JYS566 JOW561:JOW566 JFA561:JFA566 IVE561:IVE566 ILI561:ILI566 IBM561:IBM566 HRQ561:HRQ566 HHU561:HHU566 GXY561:GXY566 GOC561:GOC566 GEG561:GEG566 FUK561:FUK566 FKO561:FKO566 FAS561:FAS566 EQW561:EQW566 EHA561:EHA566 DXE561:DXE566 DNI561:DNI566 DDM561:DDM566 CTQ561:CTQ566 CJU561:CJU566 BZY561:BZY566 BQC561:BQC566 BGG561:BGG566 AWK561:AWK566 AMO561:AMO566 ACS561:ACS566 SW561:SW566 JA561:JA566 JA603:JA605 SW603:SW605 ACS603:ACS605 AMO603:AMO605 AWK603:AWK605 BGG603:BGG605 BQC603:BQC605 BZY603:BZY605 CJU603:CJU605 CTQ603:CTQ605 DDM603:DDM605 DNI603:DNI605 DXE603:DXE605 EHA603:EHA605 EQW603:EQW605 FAS603:FAS605 FKO603:FKO605 FUK603:FUK605 GEG603:GEG605 GOC603:GOC605 GXY603:GXY605 HHU603:HHU605 HRQ603:HRQ605 IBM603:IBM605 ILI603:ILI605 IVE603:IVE605 JFA603:JFA605 JOW603:JOW605 JYS603:JYS605 KIO603:KIO605 KSK603:KSK605 LCG603:LCG605 LMC603:LMC605 LVY603:LVY605 MFU603:MFU605 MPQ603:MPQ605 MZM603:MZM605 NJI603:NJI605 NTE603:NTE605 ODA603:ODA605 OMW603:OMW605 OWS603:OWS605 PGO603:PGO605 PQK603:PQK605 QAG603:QAG605 QKC603:QKC605 QTY603:QTY605 RDU603:RDU605 RNQ603:RNQ605 RXM603:RXM605 SHI603:SHI605 SRE603:SRE605 TBA603:TBA605 TKW603:TKW605 TUS603:TUS605 UEO603:UEO605 UOK603:UOK605 UYG603:UYG605 VIC603:VIC605 VRY603:VRY605 WBU603:WBU605 WLQ603:WLQ605 WVM603:WVM605 K603:K605 K562:K566 K639:K640 K635 K633 WVS631:WVS640 WLW631:WLW640 WCA631:WCA640 VSE631:VSE640 VII631:VII640 UYM631:UYM640 UOQ631:UOQ640 UEU631:UEU640 TUY631:TUY640 TLC631:TLC640 TBG631:TBG640 SRK631:SRK640 SHO631:SHO640 RXS631:RXS640 RNW631:RNW640 REA631:REA640 QUE631:QUE640 QKI631:QKI640 QAM631:QAM640 PQQ631:PQQ640 PGU631:PGU640 OWY631:OWY640 ONC631:ONC640 ODG631:ODG640 NTK631:NTK640 NJO631:NJO640 MZS631:MZS640 MPW631:MPW640 MGA631:MGA640 LWE631:LWE640 LMI631:LMI640 LCM631:LCM640 KSQ631:KSQ640 KIU631:KIU640 JYY631:JYY640 JPC631:JPC640 JFG631:JFG640 IVK631:IVK640 ILO631:ILO640 IBS631:IBS640 HRW631:HRW640 HIA631:HIA640 GYE631:GYE640 GOI631:GOI640 GEM631:GEM640 FUQ631:FUQ640 FKU631:FKU640 FAY631:FAY640 ERC631:ERC640 EHG631:EHG640 DXK631:DXK640 DNO631:DNO640 DDS631:DDS640 CTW631:CTW640 CKA631:CKA640 CAE631:CAE640 BQI631:BQI640 BGM631:BGM640 AWQ631:AWQ640 AMU631:AMU640 ACY631:ACY640 TC631:TC640 JG631:JG640" xr:uid="{00000000-0002-0000-0300-00005B000000}">
      <formula1>$I$3:$I$7</formula1>
    </dataValidation>
    <dataValidation type="list" allowBlank="1" showInputMessage="1" showErrorMessage="1" sqref="M710:M711 M631:M640 JI631:JI640 TE631:TE640 ADA631:ADA640 AMW631:AMW640 AWS631:AWS640 BGO631:BGO640 BQK631:BQK640 CAG631:CAG640 CKC631:CKC640 CTY631:CTY640 DDU631:DDU640 DNQ631:DNQ640 DXM631:DXM640 EHI631:EHI640 ERE631:ERE640 FBA631:FBA640 FKW631:FKW640 FUS631:FUS640 GEO631:GEO640 GOK631:GOK640 GYG631:GYG640 HIC631:HIC640 HRY631:HRY640 IBU631:IBU640 ILQ631:ILQ640 IVM631:IVM640 JFI631:JFI640 JPE631:JPE640 JZA631:JZA640 KIW631:KIW640 KSS631:KSS640 LCO631:LCO640 LMK631:LMK640 LWG631:LWG640 MGC631:MGC640 MPY631:MPY640 MZU631:MZU640 NJQ631:NJQ640 NTM631:NTM640 ODI631:ODI640 ONE631:ONE640 OXA631:OXA640 PGW631:PGW640 PQS631:PQS640 QAO631:QAO640 QKK631:QKK640 QUG631:QUG640 REC631:REC640 RNY631:RNY640 RXU631:RXU640 SHQ631:SHQ640 SRM631:SRM640 TBI631:TBI640 TLE631:TLE640 TVA631:TVA640 UEW631:UEW640 UOS631:UOS640 UYO631:UYO640 VIK631:VIK640 VSG631:VSG640 WCC631:WCC640 WLY631:WLY640 WVU631:WVU640 M561:M566 M603:M605 WVO603:WVO605 WLS603:WLS605 WBW603:WBW605 VSA603:VSA605 VIE603:VIE605 UYI603:UYI605 UOM603:UOM605 UEQ603:UEQ605 TUU603:TUU605 TKY603:TKY605 TBC603:TBC605 SRG603:SRG605 SHK603:SHK605 RXO603:RXO605 RNS603:RNS605 RDW603:RDW605 QUA603:QUA605 QKE603:QKE605 QAI603:QAI605 PQM603:PQM605 PGQ603:PGQ605 OWU603:OWU605 OMY603:OMY605 ODC603:ODC605 NTG603:NTG605 NJK603:NJK605 MZO603:MZO605 MPS603:MPS605 MFW603:MFW605 LWA603:LWA605 LME603:LME605 LCI603:LCI605 KSM603:KSM605 KIQ603:KIQ605 JYU603:JYU605 JOY603:JOY605 JFC603:JFC605 IVG603:IVG605 ILK603:ILK605 IBO603:IBO605 HRS603:HRS605 HHW603:HHW605 GYA603:GYA605 GOE603:GOE605 GEI603:GEI605 FUM603:FUM605 FKQ603:FKQ605 FAU603:FAU605 EQY603:EQY605 EHC603:EHC605 DXG603:DXG605 DNK603:DNK605 DDO603:DDO605 CTS603:CTS605 CJW603:CJW605 CAA603:CAA605 BQE603:BQE605 BGI603:BGI605 AWM603:AWM605 AMQ603:AMQ605 ACU603:ACU605 SY603:SY605 JC603:JC605 JC561:JC566 SY561:SY566 ACU561:ACU566 AMQ561:AMQ566 AWM561:AWM566 BGI561:BGI566 BQE561:BQE566 CAA561:CAA566 CJW561:CJW566 CTS561:CTS566 DDO561:DDO566 DNK561:DNK566 DXG561:DXG566 EHC561:EHC566 EQY561:EQY566 FAU561:FAU566 FKQ561:FKQ566 FUM561:FUM566 GEI561:GEI566 GOE561:GOE566 GYA561:GYA566 HHW561:HHW566 HRS561:HRS566 IBO561:IBO566 ILK561:ILK566 IVG561:IVG566 JFC561:JFC566 JOY561:JOY566 JYU561:JYU566 KIQ561:KIQ566 KSM561:KSM566 LCI561:LCI566 LME561:LME566 LWA561:LWA566 MFW561:MFW566 MPS561:MPS566 MZO561:MZO566 NJK561:NJK566 NTG561:NTG566 ODC561:ODC566 OMY561:OMY566 OWU561:OWU566 PGQ561:PGQ566 PQM561:PQM566 QAI561:QAI566 QKE561:QKE566 QUA561:QUA566 RDW561:RDW566 RNS561:RNS566 RXO561:RXO566 SHK561:SHK566 SRG561:SRG566 TBC561:TBC566 TKY561:TKY566 TUU561:TUU566 UEQ561:UEQ566 UOM561:UOM566 UYI561:UYI566 VIE561:VIE566 VSA561:VSA566 WBW561:WBW566 WLS561:WLS566 WVO561:WVO566 WVU710:WVU711 WLY710:WLY711 WCC710:WCC711 VSG710:VSG711 VIK710:VIK711 UYO710:UYO711 UOS710:UOS711 UEW710:UEW711 TVA710:TVA711 TLE710:TLE711 TBI710:TBI711 SRM710:SRM711 SHQ710:SHQ711 RXU710:RXU711 RNY710:RNY711 REC710:REC711 QUG710:QUG711 QKK710:QKK711 QAO710:QAO711 PQS710:PQS711 PGW710:PGW711 OXA710:OXA711 ONE710:ONE711 ODI710:ODI711 NTM710:NTM711 NJQ710:NJQ711 MZU710:MZU711 MPY710:MPY711 MGC710:MGC711 LWG710:LWG711 LMK710:LMK711 LCO710:LCO711 KSS710:KSS711 KIW710:KIW711 JZA710:JZA711 JPE710:JPE711 JFI710:JFI711 IVM710:IVM711 ILQ710:ILQ711 IBU710:IBU711 HRY710:HRY711 HIC710:HIC711 GYG710:GYG711 GOK710:GOK711 GEO710:GEO711 FUS710:FUS711 FKW710:FKW711 FBA710:FBA711 ERE710:ERE711 EHI710:EHI711 DXM710:DXM711 DNQ710:DNQ711 DDU710:DDU711 CTY710:CTY711 CKC710:CKC711 CAG710:CAG711 BQK710:BQK711 BGO710:BGO711 AWS710:AWS711 AMW710:AMW711 ADA710:ADA711 TE710:TE711 JI710:JI711" xr:uid="{00000000-0002-0000-0300-00005C000000}">
      <formula1>$K$2:$K$151</formula1>
    </dataValidation>
    <dataValidation type="list" allowBlank="1" showInputMessage="1" showErrorMessage="1" errorTitle="Внимание" error="Введено недопустимое значение" sqref="O710:O711 JE603:JE605 TA603:TA605 ACW603:ACW605 AMS603:AMS605 AWO603:AWO605 BGK603:BGK605 BQG603:BQG605 CAC603:CAC605 CJY603:CJY605 CTU603:CTU605 DDQ603:DDQ605 DNM603:DNM605 DXI603:DXI605 EHE603:EHE605 ERA603:ERA605 FAW603:FAW605 FKS603:FKS605 FUO603:FUO605 GEK603:GEK605 GOG603:GOG605 GYC603:GYC605 HHY603:HHY605 HRU603:HRU605 IBQ603:IBQ605 ILM603:ILM605 IVI603:IVI605 JFE603:JFE605 JPA603:JPA605 JYW603:JYW605 KIS603:KIS605 KSO603:KSO605 LCK603:LCK605 LMG603:LMG605 LWC603:LWC605 MFY603:MFY605 MPU603:MPU605 MZQ603:MZQ605 NJM603:NJM605 NTI603:NTI605 ODE603:ODE605 ONA603:ONA605 OWW603:OWW605 PGS603:PGS605 PQO603:PQO605 QAK603:QAK605 QKG603:QKG605 QUC603:QUC605 RDY603:RDY605 RNU603:RNU605 RXQ603:RXQ605 SHM603:SHM605 SRI603:SRI605 TBE603:TBE605 TLA603:TLA605 TUW603:TUW605 UES603:UES605 UOO603:UOO605 UYK603:UYK605 VIG603:VIG605 VSC603:VSC605 WBY603:WBY605 WLU603:WLU605 WVQ603:WVQ605 O603:O605 WVW631:WVW640 WMA631:WMA640 WCE631:WCE640 VSI631:VSI640 VIM631:VIM640 UYQ631:UYQ640 UOU631:UOU640 UEY631:UEY640 TVC631:TVC640 TLG631:TLG640 TBK631:TBK640 SRO631:SRO640 SHS631:SHS640 RXW631:RXW640 ROA631:ROA640 REE631:REE640 QUI631:QUI640 QKM631:QKM640 QAQ631:QAQ640 PQU631:PQU640 PGY631:PGY640 OXC631:OXC640 ONG631:ONG640 ODK631:ODK640 NTO631:NTO640 NJS631:NJS640 MZW631:MZW640 MQA631:MQA640 MGE631:MGE640 LWI631:LWI640 LMM631:LMM640 LCQ631:LCQ640 KSU631:KSU640 KIY631:KIY640 JZC631:JZC640 JPG631:JPG640 JFK631:JFK640 IVO631:IVO640 ILS631:ILS640 IBW631:IBW640 HSA631:HSA640 HIE631:HIE640 GYI631:GYI640 GOM631:GOM640 GEQ631:GEQ640 FUU631:FUU640 FKY631:FKY640 FBC631:FBC640 ERG631:ERG640 EHK631:EHK640 DXO631:DXO640 DNS631:DNS640 DDW631:DDW640 CUA631:CUA640 CKE631:CKE640 CAI631:CAI640 BQM631:BQM640 BGQ631:BGQ640 AWU631:AWU640 AMY631:AMY640 ADC631:ADC640 TG631:TG640 JK631:JK640 WVW710:WVW711 JK710:JK711 TG710:TG711 ADC710:ADC711 AMY710:AMY711 AWU710:AWU711 BGQ710:BGQ711 BQM710:BQM711 CAI710:CAI711 CKE710:CKE711 CUA710:CUA711 DDW710:DDW711 DNS710:DNS711 DXO710:DXO711 EHK710:EHK711 ERG710:ERG711 FBC710:FBC711 FKY710:FKY711 FUU710:FUU711 GEQ710:GEQ711 GOM710:GOM711 GYI710:GYI711 HIE710:HIE711 HSA710:HSA711 IBW710:IBW711 ILS710:ILS711 IVO710:IVO711 JFK710:JFK711 JPG710:JPG711 JZC710:JZC711 KIY710:KIY711 KSU710:KSU711 LCQ710:LCQ711 LMM710:LMM711 LWI710:LWI711 MGE710:MGE711 MQA710:MQA711 MZW710:MZW711 NJS710:NJS711 NTO710:NTO711 ODK710:ODK711 ONG710:ONG711 OXC710:OXC711 PGY710:PGY711 PQU710:PQU711 QAQ710:QAQ711 QKM710:QKM711 QUI710:QUI711 REE710:REE711 ROA710:ROA711 RXW710:RXW711 SHS710:SHS711 SRO710:SRO711 TBK710:TBK711 TLG710:TLG711 TVC710:TVC711 UEY710:UEY711 UOU710:UOU711 UYQ710:UYQ711 VIM710:VIM711 VSI710:VSI711 WCE710:WCE711 WMA710:WMA711 O631:O636 O639 L6831 L6914 L6838 L6842:L6843 L7008:L7009 L6984:L6986 L6863:L6866 L6857:L6858 L6861 L6877:L6879 L6845 L6887:L6888 L6981 L6881:L6883 L6885 L6890 L7014 J6459 WVP561:WVP566 WLT561:WLT566 WBX561:WBX566 VSB561:VSB566 VIF561:VIF566 UYJ561:UYJ566 UON561:UON566 UER561:UER566 TUV561:TUV566 TKZ561:TKZ566 TBD561:TBD566 SRH561:SRH566 SHL561:SHL566 RXP561:RXP566 RNT561:RNT566 RDX561:RDX566 QUB561:QUB566 QKF561:QKF566 QAJ561:QAJ566 PQN561:PQN566 PGR561:PGR566 OWV561:OWV566 OMZ561:OMZ566 ODD561:ODD566 NTH561:NTH566 NJL561:NJL566 MZP561:MZP566 MPT561:MPT566 MFX561:MFX566 LWB561:LWB566 LMF561:LMF566 LCJ561:LCJ566 KSN561:KSN566 KIR561:KIR566 JYV561:JYV566 JOZ561:JOZ566 JFD561:JFD566 IVH561:IVH566 ILL561:ILL566 IBP561:IBP566 HRT561:HRT566 HHX561:HHX566 GYB561:GYB566 GOF561:GOF566 GEJ561:GEJ566 FUN561:FUN566 FKR561:FKR566 FAV561:FAV566 EQZ561:EQZ566 EHD561:EHD566 DXH561:DXH566 DNL561:DNL566 DDP561:DDP566 CTT561:CTT566 CJX561:CJX566 CAB561:CAB566 BQF561:BQF566 BGJ561:BGJ566 AWN561:AWN566 AMR561:AMR566 ACV561:ACV566 SZ561:SZ566 JD561:JD566" xr:uid="{00000000-0002-0000-0300-00005D000000}">
      <formula1>#REF!</formula1>
    </dataValidation>
    <dataValidation type="list" allowBlank="1" showInputMessage="1" showErrorMessage="1" sqref="WVM463:WVM517 WLQ463:WLQ517 WBU463:WBU517 VRY463:VRY517 VIC463:VIC517 UYG463:UYG517 UOK463:UOK517 UEO463:UEO517 TUS463:TUS517 TKW463:TKW517 TBA463:TBA517 SRE463:SRE517 SHI463:SHI517 RXM463:RXM517 RNQ463:RNQ517 RDU463:RDU517 QTY463:QTY517 QKC463:QKC517 QAG463:QAG517 PQK463:PQK517 PGO463:PGO517 OWS463:OWS517 OMW463:OMW517 ODA463:ODA517 NTE463:NTE517 NJI463:NJI517 MZM463:MZM517 MPQ463:MPQ517 MFU463:MFU517 LVY463:LVY517 LMC463:LMC517 LCG463:LCG517 KSK463:KSK517 KIO463:KIO517 JYS463:JYS517 JOW463:JOW517 JFA463:JFA517 IVE463:IVE517 ILI463:ILI517 IBM463:IBM517 HRQ463:HRQ517 HHU463:HHU517 GXY463:GXY517 GOC463:GOC517 GEG463:GEG517 FUK463:FUK517 FKO463:FKO517 FAS463:FAS517 EQW463:EQW517 EHA463:EHA517 DXE463:DXE517 DNI463:DNI517 DDM463:DDM517 CTQ463:CTQ517 CJU463:CJU517 BZY463:BZY517 BQC463:BQC517 BGG463:BGG517 AWK463:AWK517 AMO463:AMO517 ACS463:ACS517 SW463:SW517 JA463:JA517 WVM430:WVM444 WLQ430:WLQ444 WBU430:WBU444 VRY430:VRY444 VIC430:VIC444 UYG430:UYG444 UOK430:UOK444 UEO430:UEO444 TUS430:TUS444 TKW430:TKW444 TBA430:TBA444 SRE430:SRE444 SHI430:SHI444 RXM430:RXM444 RNQ430:RNQ444 RDU430:RDU444 QTY430:QTY444 QKC430:QKC444 QAG430:QAG444 PQK430:PQK444 PGO430:PGO444 OWS430:OWS444 OMW430:OMW444 ODA430:ODA444 NTE430:NTE444 NJI430:NJI444 MZM430:MZM444 MPQ430:MPQ444 MFU430:MFU444 LVY430:LVY444 LMC430:LMC444 LCG430:LCG444 KSK430:KSK444 KIO430:KIO444 JYS430:JYS444 JOW430:JOW444 JFA430:JFA444 IVE430:IVE444 ILI430:ILI444 IBM430:IBM444 HRQ430:HRQ444 HHU430:HHU444 GXY430:GXY444 GOC430:GOC444 GEG430:GEG444 FUK430:FUK444 FKO430:FKO444 FAS430:FAS444 EQW430:EQW444 EHA430:EHA444 DXE430:DXE444 DNI430:DNI444 DDM430:DDM444 CTQ430:CTQ444 CJU430:CJU444 BZY430:BZY444 BQC430:BQC444 BGG430:BGG444 AWK430:AWK444 AMO430:AMO444 ACS430:ACS444 SW430:SW444 JA430:JA444 WVM446:WVM461 WLQ446:WLQ461 WBU446:WBU461 VRY446:VRY461 VIC446:VIC461 UYG446:UYG461 UOK446:UOK461 UEO446:UEO461 TUS446:TUS461 TKW446:TKW461 TBA446:TBA461 SRE446:SRE461 SHI446:SHI461 RXM446:RXM461 RNQ446:RNQ461 RDU446:RDU461 QTY446:QTY461 QKC446:QKC461 QAG446:QAG461 PQK446:PQK461 PGO446:PGO461 OWS446:OWS461 OMW446:OMW461 ODA446:ODA461 NTE446:NTE461 NJI446:NJI461 MZM446:MZM461 MPQ446:MPQ461 MFU446:MFU461 LVY446:LVY461 LMC446:LMC461 LCG446:LCG461 KSK446:KSK461 KIO446:KIO461 JYS446:JYS461 JOW446:JOW461 JFA446:JFA461 IVE446:IVE461 ILI446:ILI461 IBM446:IBM461 HRQ446:HRQ461 HHU446:HHU461 GXY446:GXY461 GOC446:GOC461 GEG446:GEG461 FUK446:FUK461 FKO446:FKO461 FAS446:FAS461 EQW446:EQW461 EHA446:EHA461 DXE446:DXE461 DNI446:DNI461 DDM446:DDM461 CTQ446:CTQ461 CJU446:CJU461 BZY446:BZY461 BQC446:BQC461 BGG446:BGG461 AWK446:AWK461 AMO446:AMO461 ACS446:ACS461 SW446:SW461 JA446:JA461 K443:K444 K456:K461 K447:K448 K435:K438 K431 K451 K464" xr:uid="{00000000-0002-0000-0300-00005F000000}">
      <formula1>$J$3:$J$13</formula1>
    </dataValidation>
    <dataValidation type="list" allowBlank="1" showInputMessage="1" showErrorMessage="1" sqref="WVO518:WVO526 M518:M526 JC518:JC526 SY518:SY526 ACU518:ACU526 AMQ518:AMQ526 AWM518:AWM526 BGI518:BGI526 BQE518:BQE526 CAA518:CAA526 CJW518:CJW526 CTS518:CTS526 DDO518:DDO526 DNK518:DNK526 DXG518:DXG526 EHC518:EHC526 EQY518:EQY526 FAU518:FAU526 FKQ518:FKQ526 FUM518:FUM526 GEI518:GEI526 GOE518:GOE526 GYA518:GYA526 HHW518:HHW526 HRS518:HRS526 IBO518:IBO526 ILK518:ILK526 IVG518:IVG526 JFC518:JFC526 JOY518:JOY526 JYU518:JYU526 KIQ518:KIQ526 KSM518:KSM526 LCI518:LCI526 LME518:LME526 LWA518:LWA526 MFW518:MFW526 MPS518:MPS526 MZO518:MZO526 NJK518:NJK526 NTG518:NTG526 ODC518:ODC526 OMY518:OMY526 OWU518:OWU526 PGQ518:PGQ526 PQM518:PQM526 QAI518:QAI526 QKE518:QKE526 QUA518:QUA526 RDW518:RDW526 RNS518:RNS526 RXO518:RXO526 SHK518:SHK526 SRG518:SRG526 TBC518:TBC526 TKY518:TKY526 TUU518:TUU526 UEQ518:UEQ526 UOM518:UOM526 UYI518:UYI526 VIE518:VIE526 VSA518:VSA526 WBW518:WBW526 WLS518:WLS526" xr:uid="{00000000-0002-0000-0300-000060000000}">
      <formula1>$M$2:$M$150</formula1>
    </dataValidation>
    <dataValidation type="list" allowBlank="1" showInputMessage="1" showErrorMessage="1" errorTitle="Внимание" error="Введено недопустимое значение" sqref="WWF518:WWF526 JT518:JT526 TP518:TP526 ADL518:ADL526 ANH518:ANH526 AXD518:AXD526 BGZ518:BGZ526 BQV518:BQV526 CAR518:CAR526 CKN518:CKN526 CUJ518:CUJ526 DEF518:DEF526 DOB518:DOB526 DXX518:DXX526 EHT518:EHT526 ERP518:ERP526 FBL518:FBL526 FLH518:FLH526 FVD518:FVD526 GEZ518:GEZ526 GOV518:GOV526 GYR518:GYR526 HIN518:HIN526 HSJ518:HSJ526 ICF518:ICF526 IMB518:IMB526 IVX518:IVX526 JFT518:JFT526 JPP518:JPP526 JZL518:JZL526 KJH518:KJH526 KTD518:KTD526 LCZ518:LCZ526 LMV518:LMV526 LWR518:LWR526 MGN518:MGN526 MQJ518:MQJ526 NAF518:NAF526 NKB518:NKB526 NTX518:NTX526 ODT518:ODT526 ONP518:ONP526 OXL518:OXL526 PHH518:PHH526 PRD518:PRD526 QAZ518:QAZ526 QKV518:QKV526 QUR518:QUR526 REN518:REN526 ROJ518:ROJ526 RYF518:RYF526 SIB518:SIB526 SRX518:SRX526 TBT518:TBT526 TLP518:TLP526 TVL518:TVL526 UFH518:UFH526 UPD518:UPD526 UYZ518:UYZ526 VIV518:VIV526 VSR518:VSR526 WCN518:WCN526 WMJ518:WMJ526" xr:uid="{00000000-0002-0000-0300-000063000000}">
      <formula1>$AD$3:$AD$151</formula1>
    </dataValidation>
    <dataValidation type="list" allowBlank="1" showInputMessage="1" showErrorMessage="1" errorTitle="Внимание" error="Введено недопустимое значение" sqref="O561:O566" xr:uid="{00000000-0002-0000-0300-000066000000}">
      <formula1>$T$3:$T$13</formula1>
    </dataValidation>
    <dataValidation type="list" errorStyle="warning" allowBlank="1" showInputMessage="1" showErrorMessage="1" errorTitle="Внимание" error="Введенное значение отсутсвует в справочнике" sqref="N561:N566" xr:uid="{00000000-0002-0000-0300-000067000000}">
      <formula1>$S$3:$S$8</formula1>
    </dataValidation>
    <dataValidation type="list" allowBlank="1" showInputMessage="1" showErrorMessage="1" sqref="K430 K449 K466:K519" xr:uid="{00000000-0002-0000-0300-000068000000}">
      <formula1>$R$3:$R$9</formula1>
    </dataValidation>
    <dataValidation type="list" allowBlank="1" showInputMessage="1" showErrorMessage="1" errorTitle="Внимание" error="Введено недопустимое значение" sqref="AD460:AD466 AD536:AD540 AD529:AD534 AD475 AD503:AD512 AD496:AD501 AD514:AD515 AD492:AD494 AD469:AD472 AD517:AD527 AD481:AD490 AD449:AD458 AD477:AD478" xr:uid="{00000000-0002-0000-0300-000069000000}">
      <formula1>$AL$3:$AL$161</formula1>
    </dataValidation>
    <dataValidation type="list" allowBlank="1" showInputMessage="1" showErrorMessage="1" errorTitle="Внимание" error="Введено недопустимое значение" sqref="O172:O173" xr:uid="{00000000-0002-0000-0300-00006A000000}">
      <formula1>$Q$3:$Q$12</formula1>
    </dataValidation>
    <dataValidation type="list" errorStyle="warning" allowBlank="1" showInputMessage="1" showErrorMessage="1" errorTitle="Внимание" error="Введенное значение отсутсвует в справочнике" sqref="N172:N173 N7466 JJ7466 TF7466 ADB7466 AMX7466 AWT7466 BGP7466 BQL7466 CAH7466 CKD7466 CTZ7466 DDV7466 DNR7466 DXN7466 EHJ7466 ERF7466 FBB7466 FKX7466 FUT7466 GEP7466 GOL7466 GYH7466 HID7466 HRZ7466 IBV7466 ILR7466 IVN7466 JFJ7466 JPF7466 JZB7466 KIX7466 KST7466 LCP7466 LML7466 LWH7466 MGD7466 MPZ7466 MZV7466 NJR7466 NTN7466 ODJ7466 ONF7466 OXB7466 PGX7466 PQT7466 QAP7466 QKL7466 QUH7466 RED7466 RNZ7466 RXV7466 SHR7466 SRN7466 TBJ7466 TLF7466 TVB7466 UEX7466 UOT7466 UYP7466 VIL7466 VSH7466 WCD7466 WLZ7466 WVV7466 N7956 JJ7956 TF7956 ADB7956 AMX7956 AWT7956 BGP7956 BQL7956 CAH7956 CKD7956 CTZ7956 DDV7956 DNR7956 DXN7956 EHJ7956 ERF7956 FBB7956 FKX7956 FUT7956 GEP7956 GOL7956 GYH7956 HID7956 HRZ7956 IBV7956 ILR7956 IVN7956 JFJ7956 JPF7956 JZB7956 KIX7956 KST7956 LCP7956 LML7956 LWH7956 MGD7956 MPZ7956 MZV7956 NJR7956 NTN7956 ODJ7956 ONF7956 OXB7956 PGX7956 PQT7956 QAP7956 QKL7956 QUH7956 RED7956 RNZ7956 RXV7956 SHR7956 SRN7956 TBJ7956 TLF7956 TVB7956 UEX7956 UOT7956 UYP7956 VIL7956 VSH7956 WCD7956 WLZ7956 WVV7956 WVV8163:WVV8165 JJ8163:JJ8165 TF8163:TF8165 ADB8163:ADB8165 AMX8163:AMX8165 AWT8163:AWT8165 BGP8163:BGP8165 BQL8163:BQL8165 CAH8163:CAH8165 CKD8163:CKD8165 CTZ8163:CTZ8165 DDV8163:DDV8165 DNR8163:DNR8165 DXN8163:DXN8165 EHJ8163:EHJ8165 ERF8163:ERF8165 FBB8163:FBB8165 FKX8163:FKX8165 FUT8163:FUT8165 GEP8163:GEP8165 GOL8163:GOL8165 GYH8163:GYH8165 HID8163:HID8165 HRZ8163:HRZ8165 IBV8163:IBV8165 ILR8163:ILR8165 IVN8163:IVN8165 JFJ8163:JFJ8165 JPF8163:JPF8165 JZB8163:JZB8165 KIX8163:KIX8165 KST8163:KST8165 LCP8163:LCP8165 LML8163:LML8165 LWH8163:LWH8165 MGD8163:MGD8165 MPZ8163:MPZ8165 MZV8163:MZV8165 NJR8163:NJR8165 NTN8163:NTN8165 ODJ8163:ODJ8165 ONF8163:ONF8165 OXB8163:OXB8165 PGX8163:PGX8165 PQT8163:PQT8165 QAP8163:QAP8165 QKL8163:QKL8165 QUH8163:QUH8165 RED8163:RED8165 RNZ8163:RNZ8165 RXV8163:RXV8165 SHR8163:SHR8165 SRN8163:SRN8165 TBJ8163:TBJ8165 TLF8163:TLF8165 TVB8163:TVB8165 UEX8163:UEX8165 UOT8163:UOT8165 UYP8163:UYP8165 VIL8163:VIL8165 VSH8163:VSH8165 WCD8163:WCD8165 WLZ8163:WLZ8165" xr:uid="{00000000-0002-0000-0300-00006B000000}">
      <formula1>$P$3:$P$8</formula1>
    </dataValidation>
    <dataValidation type="list" errorStyle="warning" allowBlank="1" showInputMessage="1" showErrorMessage="1" errorTitle="Внимание" error="Организация отсутсвует в справочнике" sqref="C173" xr:uid="{00000000-0002-0000-0300-00006C000000}">
      <formula1>$E$3:$E$7</formula1>
    </dataValidation>
    <dataValidation type="list" errorStyle="warning" allowBlank="1" showInputMessage="1" showErrorMessage="1" errorTitle="Внимание" error="Общество отсутствует в справочнике" sqref="B173" xr:uid="{00000000-0002-0000-0300-00006D000000}">
      <formula1>$D$3:$D$25</formula1>
    </dataValidation>
    <dataValidation type="date" allowBlank="1" showInputMessage="1" showErrorMessage="1" sqref="F4959:F4962 JB4959:JB4962 SX4959:SX4962 ACT4959:ACT4962 AMP4959:AMP4962 AWL4959:AWL4962 BGH4959:BGH4962 BQD4959:BQD4962 BZZ4959:BZZ4962 CJV4959:CJV4962 CTR4959:CTR4962 DDN4959:DDN4962 DNJ4959:DNJ4962 DXF4959:DXF4962 EHB4959:EHB4962 EQX4959:EQX4962 FAT4959:FAT4962 FKP4959:FKP4962 FUL4959:FUL4962 GEH4959:GEH4962 GOD4959:GOD4962 GXZ4959:GXZ4962 HHV4959:HHV4962 HRR4959:HRR4962 IBN4959:IBN4962 ILJ4959:ILJ4962 IVF4959:IVF4962 JFB4959:JFB4962 JOX4959:JOX4962 JYT4959:JYT4962 KIP4959:KIP4962 KSL4959:KSL4962 LCH4959:LCH4962 LMD4959:LMD4962 LVZ4959:LVZ4962 MFV4959:MFV4962 MPR4959:MPR4962 MZN4959:MZN4962 NJJ4959:NJJ4962 NTF4959:NTF4962 ODB4959:ODB4962 OMX4959:OMX4962 OWT4959:OWT4962 PGP4959:PGP4962 PQL4959:PQL4962 QAH4959:QAH4962 QKD4959:QKD4962 QTZ4959:QTZ4962 RDV4959:RDV4962 RNR4959:RNR4962 RXN4959:RXN4962 SHJ4959:SHJ4962 SRF4959:SRF4962 TBB4959:TBB4962 TKX4959:TKX4962 TUT4959:TUT4962 UEP4959:UEP4962 UOL4959:UOL4962 UYH4959:UYH4962 VID4959:VID4962 VRZ4959:VRZ4962 WBV4959:WBV4962 WLR4959:WLR4962 WVN4959:WVN4962" xr:uid="{00000000-0002-0000-0300-00006F000000}">
      <formula1>F4958</formula1>
      <formula2>F7153</formula2>
    </dataValidation>
    <dataValidation type="list" allowBlank="1" showInputMessage="1" showErrorMessage="1" errorTitle="Внимание!" error="Введенное значение не соответсвует справочному" sqref="K4850" xr:uid="{00000000-0002-0000-0300-000070000000}">
      <formula1>$L$3:$L$7</formula1>
    </dataValidation>
    <dataValidation type="date" allowBlank="1" showInputMessage="1" showErrorMessage="1" sqref="F4833:F4838 JB4833:JB4838 SX4833:SX4838 ACT4833:ACT4838 AMP4833:AMP4838 AWL4833:AWL4838 BGH4833:BGH4838 BQD4833:BQD4838 BZZ4833:BZZ4838 CJV4833:CJV4838 CTR4833:CTR4838 DDN4833:DDN4838 DNJ4833:DNJ4838 DXF4833:DXF4838 EHB4833:EHB4838 EQX4833:EQX4838 FAT4833:FAT4838 FKP4833:FKP4838 FUL4833:FUL4838 GEH4833:GEH4838 GOD4833:GOD4838 GXZ4833:GXZ4838 HHV4833:HHV4838 HRR4833:HRR4838 IBN4833:IBN4838 ILJ4833:ILJ4838 IVF4833:IVF4838 JFB4833:JFB4838 JOX4833:JOX4838 JYT4833:JYT4838 KIP4833:KIP4838 KSL4833:KSL4838 LCH4833:LCH4838 LMD4833:LMD4838 LVZ4833:LVZ4838 MFV4833:MFV4838 MPR4833:MPR4838 MZN4833:MZN4838 NJJ4833:NJJ4838 NTF4833:NTF4838 ODB4833:ODB4838 OMX4833:OMX4838 OWT4833:OWT4838 PGP4833:PGP4838 PQL4833:PQL4838 QAH4833:QAH4838 QKD4833:QKD4838 QTZ4833:QTZ4838 RDV4833:RDV4838 RNR4833:RNR4838 RXN4833:RXN4838 SHJ4833:SHJ4838 SRF4833:SRF4838 TBB4833:TBB4838 TKX4833:TKX4838 TUT4833:TUT4838 UEP4833:UEP4838 UOL4833:UOL4838 UYH4833:UYH4838 VID4833:VID4838 VRZ4833:VRZ4838 WBV4833:WBV4838 WLR4833:WLR4838 WVN4833:WVN4838 F5295:F5297 JB5295:JB5297 SX5295:SX5297 ACT5295:ACT5297 AMP5295:AMP5297 AWL5295:AWL5297 BGH5295:BGH5297 BQD5295:BQD5297 BZZ5295:BZZ5297 CJV5295:CJV5297 CTR5295:CTR5297 DDN5295:DDN5297 DNJ5295:DNJ5297 DXF5295:DXF5297 EHB5295:EHB5297 EQX5295:EQX5297 FAT5295:FAT5297 FKP5295:FKP5297 FUL5295:FUL5297 GEH5295:GEH5297 GOD5295:GOD5297 GXZ5295:GXZ5297 HHV5295:HHV5297 HRR5295:HRR5297 IBN5295:IBN5297 ILJ5295:ILJ5297 IVF5295:IVF5297 JFB5295:JFB5297 JOX5295:JOX5297 JYT5295:JYT5297 KIP5295:KIP5297 KSL5295:KSL5297 LCH5295:LCH5297 LMD5295:LMD5297 LVZ5295:LVZ5297 MFV5295:MFV5297 MPR5295:MPR5297 MZN5295:MZN5297 NJJ5295:NJJ5297 NTF5295:NTF5297 ODB5295:ODB5297 OMX5295:OMX5297 OWT5295:OWT5297 PGP5295:PGP5297 PQL5295:PQL5297 QAH5295:QAH5297 QKD5295:QKD5297 QTZ5295:QTZ5297 RDV5295:RDV5297 RNR5295:RNR5297 RXN5295:RXN5297 SHJ5295:SHJ5297 SRF5295:SRF5297 TBB5295:TBB5297 TKX5295:TKX5297 TUT5295:TUT5297 UEP5295:UEP5297 UOL5295:UOL5297 UYH5295:UYH5297 VID5295:VID5297 VRZ5295:VRZ5297 WBV5295:WBV5297 WLR5295:WLR5297 WVN5295:WVN5297 F5388:F5392 JB5388:JB5392 SX5388:SX5392 ACT5388:ACT5392 AMP5388:AMP5392 AWL5388:AWL5392 BGH5388:BGH5392 BQD5388:BQD5392 BZZ5388:BZZ5392 CJV5388:CJV5392 CTR5388:CTR5392 DDN5388:DDN5392 DNJ5388:DNJ5392 DXF5388:DXF5392 EHB5388:EHB5392 EQX5388:EQX5392 FAT5388:FAT5392 FKP5388:FKP5392 FUL5388:FUL5392 GEH5388:GEH5392 GOD5388:GOD5392 GXZ5388:GXZ5392 HHV5388:HHV5392 HRR5388:HRR5392 IBN5388:IBN5392 ILJ5388:ILJ5392 IVF5388:IVF5392 JFB5388:JFB5392 JOX5388:JOX5392 JYT5388:JYT5392 KIP5388:KIP5392 KSL5388:KSL5392 LCH5388:LCH5392 LMD5388:LMD5392 LVZ5388:LVZ5392 MFV5388:MFV5392 MPR5388:MPR5392 MZN5388:MZN5392 NJJ5388:NJJ5392 NTF5388:NTF5392 ODB5388:ODB5392 OMX5388:OMX5392 OWT5388:OWT5392 PGP5388:PGP5392 PQL5388:PQL5392 QAH5388:QAH5392 QKD5388:QKD5392 QTZ5388:QTZ5392 RDV5388:RDV5392 RNR5388:RNR5392 RXN5388:RXN5392 SHJ5388:SHJ5392 SRF5388:SRF5392 TBB5388:TBB5392 TKX5388:TKX5392 TUT5388:TUT5392 UEP5388:UEP5392 UOL5388:UOL5392 UYH5388:UYH5392 VID5388:VID5392 VRZ5388:VRZ5392 WBV5388:WBV5392 WLR5388:WLR5392 WVN5388:WVN5392" xr:uid="{00000000-0002-0000-0300-000071000000}">
      <formula1>F4832</formula1>
      <formula2>F5623</formula2>
    </dataValidation>
    <dataValidation type="date" allowBlank="1" showInputMessage="1" showErrorMessage="1" sqref="F3692 JB3692 SX3692 ACT3692 AMP3692 AWL3692 BGH3692 BQD3692 BZZ3692 CJV3692 CTR3692 DDN3692 DNJ3692 DXF3692 EHB3692 EQX3692 FAT3692 FKP3692 FUL3692 GEH3692 GOD3692 GXZ3692 HHV3692 HRR3692 IBN3692 ILJ3692 IVF3692 JFB3692 JOX3692 JYT3692 KIP3692 KSL3692 LCH3692 LMD3692 LVZ3692 MFV3692 MPR3692 MZN3692 NJJ3692 NTF3692 ODB3692 OMX3692 OWT3692 PGP3692 PQL3692 QAH3692 QKD3692 QTZ3692 RDV3692 RNR3692 RXN3692 SHJ3692 SRF3692 TBB3692 TKX3692 TUT3692 UEP3692 UOL3692 UYH3692 VID3692 VRZ3692 WBV3692 WLR3692 WVN3692 F3814 JB3814 SX3814 ACT3814 AMP3814 AWL3814 BGH3814 BQD3814 BZZ3814 CJV3814 CTR3814 DDN3814 DNJ3814 DXF3814 EHB3814 EQX3814 FAT3814 FKP3814 FUL3814 GEH3814 GOD3814 GXZ3814 HHV3814 HRR3814 IBN3814 ILJ3814 IVF3814 JFB3814 JOX3814 JYT3814 KIP3814 KSL3814 LCH3814 LMD3814 LVZ3814 MFV3814 MPR3814 MZN3814 NJJ3814 NTF3814 ODB3814 OMX3814 OWT3814 PGP3814 PQL3814 QAH3814 QKD3814 QTZ3814 RDV3814 RNR3814 RXN3814 SHJ3814 SRF3814 TBB3814 TKX3814 TUT3814 UEP3814 UOL3814 UYH3814 VID3814 VRZ3814 WBV3814 WLR3814 WVN3814 JB3929:JB3930 SX3929:SX3930 ACT3929:ACT3930 AMP3929:AMP3930 AWL3929:AWL3930 BGH3929:BGH3930 BQD3929:BQD3930 BZZ3929:BZZ3930 CJV3929:CJV3930 CTR3929:CTR3930 DDN3929:DDN3930 DNJ3929:DNJ3930 DXF3929:DXF3930 EHB3929:EHB3930 EQX3929:EQX3930 FAT3929:FAT3930 FKP3929:FKP3930 FUL3929:FUL3930 GEH3929:GEH3930 GOD3929:GOD3930 GXZ3929:GXZ3930 HHV3929:HHV3930 HRR3929:HRR3930 IBN3929:IBN3930 ILJ3929:ILJ3930 IVF3929:IVF3930 JFB3929:JFB3930 JOX3929:JOX3930 JYT3929:JYT3930 KIP3929:KIP3930 KSL3929:KSL3930 LCH3929:LCH3930 LMD3929:LMD3930 LVZ3929:LVZ3930 MFV3929:MFV3930 MPR3929:MPR3930 MZN3929:MZN3930 NJJ3929:NJJ3930 NTF3929:NTF3930 ODB3929:ODB3930 OMX3929:OMX3930 OWT3929:OWT3930 PGP3929:PGP3930 PQL3929:PQL3930 QAH3929:QAH3930 QKD3929:QKD3930 QTZ3929:QTZ3930 RDV3929:RDV3930 RNR3929:RNR3930 RXN3929:RXN3930 SHJ3929:SHJ3930 SRF3929:SRF3930 TBB3929:TBB3930 TKX3929:TKX3930 TUT3929:TUT3930 UEP3929:UEP3930 UOL3929:UOL3930 UYH3929:UYH3930 VID3929:VID3930 VRZ3929:VRZ3930 WBV3929:WBV3930 WLR3929:WLR3930 WVN3929:WVN3930 F3932:F3933 JB3932:JB3933 SX3932:SX3933 ACT3932:ACT3933 AMP3932:AMP3933 AWL3932:AWL3933 BGH3932:BGH3933 BQD3932:BQD3933 BZZ3932:BZZ3933 CJV3932:CJV3933 CTR3932:CTR3933 DDN3932:DDN3933 DNJ3932:DNJ3933 DXF3932:DXF3933 EHB3932:EHB3933 EQX3932:EQX3933 FAT3932:FAT3933 FKP3932:FKP3933 FUL3932:FUL3933 GEH3932:GEH3933 GOD3932:GOD3933 GXZ3932:GXZ3933 HHV3932:HHV3933 HRR3932:HRR3933 IBN3932:IBN3933 ILJ3932:ILJ3933 IVF3932:IVF3933 JFB3932:JFB3933 JOX3932:JOX3933 JYT3932:JYT3933 KIP3932:KIP3933 KSL3932:KSL3933 LCH3932:LCH3933 LMD3932:LMD3933 LVZ3932:LVZ3933 MFV3932:MFV3933 MPR3932:MPR3933 MZN3932:MZN3933 NJJ3932:NJJ3933 NTF3932:NTF3933 ODB3932:ODB3933 OMX3932:OMX3933 OWT3932:OWT3933 PGP3932:PGP3933 PQL3932:PQL3933 QAH3932:QAH3933 QKD3932:QKD3933 QTZ3932:QTZ3933 RDV3932:RDV3933 RNR3932:RNR3933 RXN3932:RXN3933 SHJ3932:SHJ3933 SRF3932:SRF3933 TBB3932:TBB3933 TKX3932:TKX3933 TUT3932:TUT3933 UEP3932:UEP3933 UOL3932:UOL3933 UYH3932:UYH3933 VID3932:VID3933 VRZ3932:VRZ3933 WBV3932:WBV3933 WLR3932:WLR3933 WVN3932:WVN3933 F3929:F3930 F7895:F7899 JB7895:JB7899 SX7895:SX7899 ACT7895:ACT7899 AMP7895:AMP7899 AWL7895:AWL7899 BGH7895:BGH7899 BQD7895:BQD7899 BZZ7895:BZZ7899 CJV7895:CJV7899 CTR7895:CTR7899 DDN7895:DDN7899 DNJ7895:DNJ7899 DXF7895:DXF7899 EHB7895:EHB7899 EQX7895:EQX7899 FAT7895:FAT7899 FKP7895:FKP7899 FUL7895:FUL7899 GEH7895:GEH7899 GOD7895:GOD7899 GXZ7895:GXZ7899 HHV7895:HHV7899 HRR7895:HRR7899 IBN7895:IBN7899 ILJ7895:ILJ7899 IVF7895:IVF7899 JFB7895:JFB7899 JOX7895:JOX7899 JYT7895:JYT7899 KIP7895:KIP7899 KSL7895:KSL7899 LCH7895:LCH7899 LMD7895:LMD7899 LVZ7895:LVZ7899 MFV7895:MFV7899 MPR7895:MPR7899 MZN7895:MZN7899 NJJ7895:NJJ7899 NTF7895:NTF7899 ODB7895:ODB7899 OMX7895:OMX7899 OWT7895:OWT7899 PGP7895:PGP7899 PQL7895:PQL7899 QAH7895:QAH7899 QKD7895:QKD7899 QTZ7895:QTZ7899 RDV7895:RDV7899 RNR7895:RNR7899 RXN7895:RXN7899 SHJ7895:SHJ7899 SRF7895:SRF7899 TBB7895:TBB7899 TKX7895:TKX7899 TUT7895:TUT7899 UEP7895:UEP7899 UOL7895:UOL7899 UYH7895:UYH7899 VID7895:VID7899 VRZ7895:VRZ7899 WBV7895:WBV7899 WLR7895:WLR7899 WVN7895:WVN7899 F7976:F7978 JB7976:JB7978 SX7976:SX7978 ACT7976:ACT7978 AMP7976:AMP7978 AWL7976:AWL7978 BGH7976:BGH7978 BQD7976:BQD7978 BZZ7976:BZZ7978 CJV7976:CJV7978 CTR7976:CTR7978 DDN7976:DDN7978 DNJ7976:DNJ7978 DXF7976:DXF7978 EHB7976:EHB7978 EQX7976:EQX7978 FAT7976:FAT7978 FKP7976:FKP7978 FUL7976:FUL7978 GEH7976:GEH7978 GOD7976:GOD7978 GXZ7976:GXZ7978 HHV7976:HHV7978 HRR7976:HRR7978 IBN7976:IBN7978 ILJ7976:ILJ7978 IVF7976:IVF7978 JFB7976:JFB7978 JOX7976:JOX7978 JYT7976:JYT7978 KIP7976:KIP7978 KSL7976:KSL7978 LCH7976:LCH7978 LMD7976:LMD7978 LVZ7976:LVZ7978 MFV7976:MFV7978 MPR7976:MPR7978 MZN7976:MZN7978 NJJ7976:NJJ7978 NTF7976:NTF7978 ODB7976:ODB7978 OMX7976:OMX7978 OWT7976:OWT7978 PGP7976:PGP7978 PQL7976:PQL7978 QAH7976:QAH7978 QKD7976:QKD7978 QTZ7976:QTZ7978 RDV7976:RDV7978 RNR7976:RNR7978 RXN7976:RXN7978 SHJ7976:SHJ7978 SRF7976:SRF7978 TBB7976:TBB7978 TKX7976:TKX7978 TUT7976:TUT7978 UEP7976:UEP7978 UOL7976:UOL7978 UYH7976:UYH7978 VID7976:VID7978 VRZ7976:VRZ7978 WBV7976:WBV7978 WLR7976:WLR7978 WVN7976:WVN7978 F8004:F8006 JB8004:JB8006 SX8004:SX8006 ACT8004:ACT8006 AMP8004:AMP8006 AWL8004:AWL8006 BGH8004:BGH8006 BQD8004:BQD8006 BZZ8004:BZZ8006 CJV8004:CJV8006 CTR8004:CTR8006 DDN8004:DDN8006 DNJ8004:DNJ8006 DXF8004:DXF8006 EHB8004:EHB8006 EQX8004:EQX8006 FAT8004:FAT8006 FKP8004:FKP8006 FUL8004:FUL8006 GEH8004:GEH8006 GOD8004:GOD8006 GXZ8004:GXZ8006 HHV8004:HHV8006 HRR8004:HRR8006 IBN8004:IBN8006 ILJ8004:ILJ8006 IVF8004:IVF8006 JFB8004:JFB8006 JOX8004:JOX8006 JYT8004:JYT8006 KIP8004:KIP8006 KSL8004:KSL8006 LCH8004:LCH8006 LMD8004:LMD8006 LVZ8004:LVZ8006 MFV8004:MFV8006 MPR8004:MPR8006 MZN8004:MZN8006 NJJ8004:NJJ8006 NTF8004:NTF8006 ODB8004:ODB8006 OMX8004:OMX8006 OWT8004:OWT8006 PGP8004:PGP8006 PQL8004:PQL8006 QAH8004:QAH8006 QKD8004:QKD8006 QTZ8004:QTZ8006 RDV8004:RDV8006 RNR8004:RNR8006 RXN8004:RXN8006 SHJ8004:SHJ8006 SRF8004:SRF8006 TBB8004:TBB8006 TKX8004:TKX8006 TUT8004:TUT8006 UEP8004:UEP8006 UOL8004:UOL8006 UYH8004:UYH8006 VID8004:VID8006 VRZ8004:VRZ8006 WBV8004:WBV8006 WLR8004:WLR8006 WVN8004:WVN8006 F8130:F8132 SX5699:SX5720 ACT5699:ACT5720 AMP5699:AMP5720 AWL5699:AWL5720 BGH5699:BGH5720 BQD5699:BQD5720 BZZ5699:BZZ5720 CJV5699:CJV5720 CTR5699:CTR5720 DDN5699:DDN5720 DNJ5699:DNJ5720 DXF5699:DXF5720 EHB5699:EHB5720 EQX5699:EQX5720 FAT5699:FAT5720 FKP5699:FKP5720 FUL5699:FUL5720 GEH5699:GEH5720 GOD5699:GOD5720 GXZ5699:GXZ5720 HHV5699:HHV5720 HRR5699:HRR5720 IBN5699:IBN5720 ILJ5699:ILJ5720 IVF5699:IVF5720 JFB5699:JFB5720 JOX5699:JOX5720 JYT5699:JYT5720 KIP5699:KIP5720 KSL5699:KSL5720 LCH5699:LCH5720 LMD5699:LMD5720 LVZ5699:LVZ5720 MFV5699:MFV5720 MPR5699:MPR5720 MZN5699:MZN5720 NJJ5699:NJJ5720 NTF5699:NTF5720 ODB5699:ODB5720 OMX5699:OMX5720 OWT5699:OWT5720 PGP5699:PGP5720 PQL5699:PQL5720 QAH5699:QAH5720 QKD5699:QKD5720 QTZ5699:QTZ5720 RDV5699:RDV5720 RNR5699:RNR5720 RXN5699:RXN5720 SHJ5699:SHJ5720 SRF5699:SRF5720 TBB5699:TBB5720 TKX5699:TKX5720 TUT5699:TUT5720 UEP5699:UEP5720 UOL5699:UOL5720 UYH5699:UYH5720 VID5699:VID5720 VRZ5699:VRZ5720 WBV5699:WBV5720 WLR5699:WLR5720 WVN5699:WVN5720 F5699:F5720 JB5699:JB5720 JB4145:JB4151 SX4145:SX4151 ACT4145:ACT4151 AMP4145:AMP4151 AWL4145:AWL4151 BGH4145:BGH4151 BQD4145:BQD4151 BZZ4145:BZZ4151 CJV4145:CJV4151 CTR4145:CTR4151 DDN4145:DDN4151 DNJ4145:DNJ4151 DXF4145:DXF4151 EHB4145:EHB4151 EQX4145:EQX4151 FAT4145:FAT4151 FKP4145:FKP4151 FUL4145:FUL4151 GEH4145:GEH4151 GOD4145:GOD4151 GXZ4145:GXZ4151 HHV4145:HHV4151 HRR4145:HRR4151 IBN4145:IBN4151 ILJ4145:ILJ4151 IVF4145:IVF4151 JFB4145:JFB4151 JOX4145:JOX4151 JYT4145:JYT4151 KIP4145:KIP4151 KSL4145:KSL4151 LCH4145:LCH4151 LMD4145:LMD4151 LVZ4145:LVZ4151 MFV4145:MFV4151 MPR4145:MPR4151 MZN4145:MZN4151 NJJ4145:NJJ4151 NTF4145:NTF4151 ODB4145:ODB4151 OMX4145:OMX4151 OWT4145:OWT4151 PGP4145:PGP4151 PQL4145:PQL4151 QAH4145:QAH4151 QKD4145:QKD4151 QTZ4145:QTZ4151 RDV4145:RDV4151 RNR4145:RNR4151 RXN4145:RXN4151 SHJ4145:SHJ4151 SRF4145:SRF4151 TBB4145:TBB4151 TKX4145:TKX4151 TUT4145:TUT4151 UEP4145:UEP4151 UOL4145:UOL4151 UYH4145:UYH4151 VID4145:VID4151 VRZ4145:VRZ4151 WBV4145:WBV4151 WLR4145:WLR4151 WVN4145:WVN4151 F4145:F4151" xr:uid="{00000000-0002-0000-0300-000072000000}">
      <formula1>F3691</formula1>
      <formula2>F4442</formula2>
    </dataValidation>
    <dataValidation type="list" allowBlank="1" showInputMessage="1" showErrorMessage="1" errorTitle="Внимание" error="Введено недопустимое значение" sqref="N8171 JJ6021:JJ6022 TF6021:TF6022 ADB6021:ADB6022 AMX6021:AMX6022 AWT6021:AWT6022 BGP6021:BGP6022 BQL6021:BQL6022 CAH6021:CAH6022 CKD6021:CKD6022 CTZ6021:CTZ6022 DDV6021:DDV6022 DNR6021:DNR6022 DXN6021:DXN6022 EHJ6021:EHJ6022 ERF6021:ERF6022 FBB6021:FBB6022 FKX6021:FKX6022 FUT6021:FUT6022 GEP6021:GEP6022 GOL6021:GOL6022 GYH6021:GYH6022 HID6021:HID6022 HRZ6021:HRZ6022 IBV6021:IBV6022 ILR6021:ILR6022 IVN6021:IVN6022 JFJ6021:JFJ6022 JPF6021:JPF6022 JZB6021:JZB6022 KIX6021:KIX6022 KST6021:KST6022 LCP6021:LCP6022 LML6021:LML6022 LWH6021:LWH6022 MGD6021:MGD6022 MPZ6021:MPZ6022 MZV6021:MZV6022 NJR6021:NJR6022 NTN6021:NTN6022 ODJ6021:ODJ6022 ONF6021:ONF6022 OXB6021:OXB6022 PGX6021:PGX6022 PQT6021:PQT6022 QAP6021:QAP6022 QKL6021:QKL6022 QUH6021:QUH6022 RED6021:RED6022 RNZ6021:RNZ6022 RXV6021:RXV6022 SHR6021:SHR6022 SRN6021:SRN6022 TBJ6021:TBJ6022 TLF6021:TLF6022 TVB6021:TVB6022 UEX6021:UEX6022 UOT6021:UOT6022 UYP6021:UYP6022 VIL6021:VIL6022 VSH6021:VSH6022 WCD6021:WCD6022 WLZ6021:WLZ6022 WVV6021:WVV6022 N6036:N6040 JJ6036:JJ6040 TF6036:TF6040 ADB6036:ADB6040 AMX6036:AMX6040 AWT6036:AWT6040 BGP6036:BGP6040 BQL6036:BQL6040 CAH6036:CAH6040 CKD6036:CKD6040 CTZ6036:CTZ6040 DDV6036:DDV6040 DNR6036:DNR6040 DXN6036:DXN6040 EHJ6036:EHJ6040 ERF6036:ERF6040 FBB6036:FBB6040 FKX6036:FKX6040 FUT6036:FUT6040 GEP6036:GEP6040 GOL6036:GOL6040 GYH6036:GYH6040 HID6036:HID6040 HRZ6036:HRZ6040 IBV6036:IBV6040 ILR6036:ILR6040 IVN6036:IVN6040 JFJ6036:JFJ6040 JPF6036:JPF6040 JZB6036:JZB6040 KIX6036:KIX6040 KST6036:KST6040 LCP6036:LCP6040 LML6036:LML6040 LWH6036:LWH6040 MGD6036:MGD6040 MPZ6036:MPZ6040 MZV6036:MZV6040 NJR6036:NJR6040 NTN6036:NTN6040 ODJ6036:ODJ6040 ONF6036:ONF6040 OXB6036:OXB6040 PGX6036:PGX6040 PQT6036:PQT6040 QAP6036:QAP6040 QKL6036:QKL6040 QUH6036:QUH6040 RED6036:RED6040 RNZ6036:RNZ6040 RXV6036:RXV6040 SHR6036:SHR6040 SRN6036:SRN6040 TBJ6036:TBJ6040 TLF6036:TLF6040 TVB6036:TVB6040 UEX6036:UEX6040 UOT6036:UOT6040 UYP6036:UYP6040 VIL6036:VIL6040 VSH6036:VSH6040 WCD6036:WCD6040 WLZ6036:WLZ6040 WVV6036:WVV6040 N6029:N6033 JJ6029:JJ6033 TF6029:TF6033 ADB6029:ADB6033 AMX6029:AMX6033 AWT6029:AWT6033 BGP6029:BGP6033 BQL6029:BQL6033 CAH6029:CAH6033 CKD6029:CKD6033 CTZ6029:CTZ6033 DDV6029:DDV6033 DNR6029:DNR6033 DXN6029:DXN6033 EHJ6029:EHJ6033 ERF6029:ERF6033 FBB6029:FBB6033 FKX6029:FKX6033 FUT6029:FUT6033 GEP6029:GEP6033 GOL6029:GOL6033 GYH6029:GYH6033 HID6029:HID6033 HRZ6029:HRZ6033 IBV6029:IBV6033 ILR6029:ILR6033 IVN6029:IVN6033 JFJ6029:JFJ6033 JPF6029:JPF6033 JZB6029:JZB6033 KIX6029:KIX6033 KST6029:KST6033 LCP6029:LCP6033 LML6029:LML6033 LWH6029:LWH6033 MGD6029:MGD6033 MPZ6029:MPZ6033 MZV6029:MZV6033 NJR6029:NJR6033 NTN6029:NTN6033 ODJ6029:ODJ6033 ONF6029:ONF6033 OXB6029:OXB6033 PGX6029:PGX6033 PQT6029:PQT6033 QAP6029:QAP6033 QKL6029:QKL6033 QUH6029:QUH6033 RED6029:RED6033 RNZ6029:RNZ6033 RXV6029:RXV6033 SHR6029:SHR6033 SRN6029:SRN6033 TBJ6029:TBJ6033 TLF6029:TLF6033 TVB6029:TVB6033 UEX6029:UEX6033 UOT6029:UOT6033 UYP6029:UYP6033 VIL6029:VIL6033 VSH6029:VSH6033 WCD6029:WCD6033 WLZ6029:WLZ6033 WVV6029:WVV6033 N6025:N6026 JJ6025:JJ6026 TF6025:TF6026 ADB6025:ADB6026 AMX6025:AMX6026 AWT6025:AWT6026 BGP6025:BGP6026 BQL6025:BQL6026 CAH6025:CAH6026 CKD6025:CKD6026 CTZ6025:CTZ6026 DDV6025:DDV6026 DNR6025:DNR6026 DXN6025:DXN6026 EHJ6025:EHJ6026 ERF6025:ERF6026 FBB6025:FBB6026 FKX6025:FKX6026 FUT6025:FUT6026 GEP6025:GEP6026 GOL6025:GOL6026 GYH6025:GYH6026 HID6025:HID6026 HRZ6025:HRZ6026 IBV6025:IBV6026 ILR6025:ILR6026 IVN6025:IVN6026 JFJ6025:JFJ6026 JPF6025:JPF6026 JZB6025:JZB6026 KIX6025:KIX6026 KST6025:KST6026 LCP6025:LCP6026 LML6025:LML6026 LWH6025:LWH6026 MGD6025:MGD6026 MPZ6025:MPZ6026 MZV6025:MZV6026 NJR6025:NJR6026 NTN6025:NTN6026 ODJ6025:ODJ6026 ONF6025:ONF6026 OXB6025:OXB6026 PGX6025:PGX6026 PQT6025:PQT6026 QAP6025:QAP6026 QKL6025:QKL6026 QUH6025:QUH6026 RED6025:RED6026 RNZ6025:RNZ6026 RXV6025:RXV6026 SHR6025:SHR6026 SRN6025:SRN6026 TBJ6025:TBJ6026 TLF6025:TLF6026 TVB6025:TVB6026 UEX6025:UEX6026 UOT6025:UOT6026 UYP6025:UYP6026 VIL6025:VIL6026 VSH6025:VSH6026 WCD6025:WCD6026 WLZ6025:WLZ6026 WVV6025:WVV6026 N7168:N7170 JJ7168:JJ7170 TF7168:TF7170 ADB7168:ADB7170 AMX7168:AMX7170 AWT7168:AWT7170 BGP7168:BGP7170 BQL7168:BQL7170 CAH7168:CAH7170 CKD7168:CKD7170 CTZ7168:CTZ7170 DDV7168:DDV7170 DNR7168:DNR7170 DXN7168:DXN7170 EHJ7168:EHJ7170 ERF7168:ERF7170 FBB7168:FBB7170 FKX7168:FKX7170 FUT7168:FUT7170 GEP7168:GEP7170 GOL7168:GOL7170 GYH7168:GYH7170 HID7168:HID7170 HRZ7168:HRZ7170 IBV7168:IBV7170 ILR7168:ILR7170 IVN7168:IVN7170 JFJ7168:JFJ7170 JPF7168:JPF7170 JZB7168:JZB7170 KIX7168:KIX7170 KST7168:KST7170 LCP7168:LCP7170 LML7168:LML7170 LWH7168:LWH7170 MGD7168:MGD7170 MPZ7168:MPZ7170 MZV7168:MZV7170 NJR7168:NJR7170 NTN7168:NTN7170 ODJ7168:ODJ7170 ONF7168:ONF7170 OXB7168:OXB7170 PGX7168:PGX7170 PQT7168:PQT7170 QAP7168:QAP7170 QKL7168:QKL7170 QUH7168:QUH7170 RED7168:RED7170 RNZ7168:RNZ7170 RXV7168:RXV7170 SHR7168:SHR7170 SRN7168:SRN7170 TBJ7168:TBJ7170 TLF7168:TLF7170 TVB7168:TVB7170 UEX7168:UEX7170 UOT7168:UOT7170 UYP7168:UYP7170 VIL7168:VIL7170 VSH7168:VSH7170 WCD7168:WCD7170 WLZ7168:WLZ7170 WVV7168:WVV7170 N7175:N7178 JJ7175:JJ7178 TF7175:TF7178 ADB7175:ADB7178 AMX7175:AMX7178 AWT7175:AWT7178 BGP7175:BGP7178 BQL7175:BQL7178 CAH7175:CAH7178 CKD7175:CKD7178 CTZ7175:CTZ7178 DDV7175:DDV7178 DNR7175:DNR7178 DXN7175:DXN7178 EHJ7175:EHJ7178 ERF7175:ERF7178 FBB7175:FBB7178 FKX7175:FKX7178 FUT7175:FUT7178 GEP7175:GEP7178 GOL7175:GOL7178 GYH7175:GYH7178 HID7175:HID7178 HRZ7175:HRZ7178 IBV7175:IBV7178 ILR7175:ILR7178 IVN7175:IVN7178 JFJ7175:JFJ7178 JPF7175:JPF7178 JZB7175:JZB7178 KIX7175:KIX7178 KST7175:KST7178 LCP7175:LCP7178 LML7175:LML7178 LWH7175:LWH7178 MGD7175:MGD7178 MPZ7175:MPZ7178 MZV7175:MZV7178 NJR7175:NJR7178 NTN7175:NTN7178 ODJ7175:ODJ7178 ONF7175:ONF7178 OXB7175:OXB7178 PGX7175:PGX7178 PQT7175:PQT7178 QAP7175:QAP7178 QKL7175:QKL7178 QUH7175:QUH7178 RED7175:RED7178 RNZ7175:RNZ7178 RXV7175:RXV7178 SHR7175:SHR7178 SRN7175:SRN7178 TBJ7175:TBJ7178 TLF7175:TLF7178 TVB7175:TVB7178 UEX7175:UEX7178 UOT7175:UOT7178 UYP7175:UYP7178 VIL7175:VIL7178 VSH7175:VSH7178 WCD7175:WCD7178 WLZ7175:WLZ7178 WVV7175:WVV7178 N7234:N7235 JJ7234:JJ7235 TF7234:TF7235 ADB7234:ADB7235 AMX7234:AMX7235 AWT7234:AWT7235 BGP7234:BGP7235 BQL7234:BQL7235 CAH7234:CAH7235 CKD7234:CKD7235 CTZ7234:CTZ7235 DDV7234:DDV7235 DNR7234:DNR7235 DXN7234:DXN7235 EHJ7234:EHJ7235 ERF7234:ERF7235 FBB7234:FBB7235 FKX7234:FKX7235 FUT7234:FUT7235 GEP7234:GEP7235 GOL7234:GOL7235 GYH7234:GYH7235 HID7234:HID7235 HRZ7234:HRZ7235 IBV7234:IBV7235 ILR7234:ILR7235 IVN7234:IVN7235 JFJ7234:JFJ7235 JPF7234:JPF7235 JZB7234:JZB7235 KIX7234:KIX7235 KST7234:KST7235 LCP7234:LCP7235 LML7234:LML7235 LWH7234:LWH7235 MGD7234:MGD7235 MPZ7234:MPZ7235 MZV7234:MZV7235 NJR7234:NJR7235 NTN7234:NTN7235 ODJ7234:ODJ7235 ONF7234:ONF7235 OXB7234:OXB7235 PGX7234:PGX7235 PQT7234:PQT7235 QAP7234:QAP7235 QKL7234:QKL7235 QUH7234:QUH7235 RED7234:RED7235 RNZ7234:RNZ7235 RXV7234:RXV7235 SHR7234:SHR7235 SRN7234:SRN7235 TBJ7234:TBJ7235 TLF7234:TLF7235 TVB7234:TVB7235 UEX7234:UEX7235 UOT7234:UOT7235 UYP7234:UYP7235 VIL7234:VIL7235 VSH7234:VSH7235 WCD7234:WCD7235 WLZ7234:WLZ7235 WVV7234:WVV7235 N7298 JJ7298 TF7298 ADB7298 AMX7298 AWT7298 BGP7298 BQL7298 CAH7298 CKD7298 CTZ7298 DDV7298 DNR7298 DXN7298 EHJ7298 ERF7298 FBB7298 FKX7298 FUT7298 GEP7298 GOL7298 GYH7298 HID7298 HRZ7298 IBV7298 ILR7298 IVN7298 JFJ7298 JPF7298 JZB7298 KIX7298 KST7298 LCP7298 LML7298 LWH7298 MGD7298 MPZ7298 MZV7298 NJR7298 NTN7298 ODJ7298 ONF7298 OXB7298 PGX7298 PQT7298 QAP7298 QKL7298 QUH7298 RED7298 RNZ7298 RXV7298 SHR7298 SRN7298 TBJ7298 TLF7298 TVB7298 UEX7298 UOT7298 UYP7298 VIL7298 VSH7298 WCD7298 WLZ7298 WVV7298 N7316:N7317 JJ7316:JJ7317 TF7316:TF7317 ADB7316:ADB7317 AMX7316:AMX7317 AWT7316:AWT7317 BGP7316:BGP7317 BQL7316:BQL7317 CAH7316:CAH7317 CKD7316:CKD7317 CTZ7316:CTZ7317 DDV7316:DDV7317 DNR7316:DNR7317 DXN7316:DXN7317 EHJ7316:EHJ7317 ERF7316:ERF7317 FBB7316:FBB7317 FKX7316:FKX7317 FUT7316:FUT7317 GEP7316:GEP7317 GOL7316:GOL7317 GYH7316:GYH7317 HID7316:HID7317 HRZ7316:HRZ7317 IBV7316:IBV7317 ILR7316:ILR7317 IVN7316:IVN7317 JFJ7316:JFJ7317 JPF7316:JPF7317 JZB7316:JZB7317 KIX7316:KIX7317 KST7316:KST7317 LCP7316:LCP7317 LML7316:LML7317 LWH7316:LWH7317 MGD7316:MGD7317 MPZ7316:MPZ7317 MZV7316:MZV7317 NJR7316:NJR7317 NTN7316:NTN7317 ODJ7316:ODJ7317 ONF7316:ONF7317 OXB7316:OXB7317 PGX7316:PGX7317 PQT7316:PQT7317 QAP7316:QAP7317 QKL7316:QKL7317 QUH7316:QUH7317 RED7316:RED7317 RNZ7316:RNZ7317 RXV7316:RXV7317 SHR7316:SHR7317 SRN7316:SRN7317 TBJ7316:TBJ7317 TLF7316:TLF7317 TVB7316:TVB7317 UEX7316:UEX7317 UOT7316:UOT7317 UYP7316:UYP7317 VIL7316:VIL7317 VSH7316:VSH7317 WCD7316:WCD7317 WLZ7316:WLZ7317 WVV7316:WVV7317 N7363:N7364 JJ7363:JJ7364 TF7363:TF7364 ADB7363:ADB7364 AMX7363:AMX7364 AWT7363:AWT7364 BGP7363:BGP7364 BQL7363:BQL7364 CAH7363:CAH7364 CKD7363:CKD7364 CTZ7363:CTZ7364 DDV7363:DDV7364 DNR7363:DNR7364 DXN7363:DXN7364 EHJ7363:EHJ7364 ERF7363:ERF7364 FBB7363:FBB7364 FKX7363:FKX7364 FUT7363:FUT7364 GEP7363:GEP7364 GOL7363:GOL7364 GYH7363:GYH7364 HID7363:HID7364 HRZ7363:HRZ7364 IBV7363:IBV7364 ILR7363:ILR7364 IVN7363:IVN7364 JFJ7363:JFJ7364 JPF7363:JPF7364 JZB7363:JZB7364 KIX7363:KIX7364 KST7363:KST7364 LCP7363:LCP7364 LML7363:LML7364 LWH7363:LWH7364 MGD7363:MGD7364 MPZ7363:MPZ7364 MZV7363:MZV7364 NJR7363:NJR7364 NTN7363:NTN7364 ODJ7363:ODJ7364 ONF7363:ONF7364 OXB7363:OXB7364 PGX7363:PGX7364 PQT7363:PQT7364 QAP7363:QAP7364 QKL7363:QKL7364 QUH7363:QUH7364 RED7363:RED7364 RNZ7363:RNZ7364 RXV7363:RXV7364 SHR7363:SHR7364 SRN7363:SRN7364 TBJ7363:TBJ7364 TLF7363:TLF7364 TVB7363:TVB7364 UEX7363:UEX7364 UOT7363:UOT7364 UYP7363:UYP7364 VIL7363:VIL7364 VSH7363:VSH7364 WCD7363:WCD7364 WLZ7363:WLZ7364 WVV7363:WVV7364 WVV7465 JJ7431:JJ7436 TF7431:TF7436 ADB7431:ADB7436 AMX7431:AMX7436 AWT7431:AWT7436 BGP7431:BGP7436 BQL7431:BQL7436 CAH7431:CAH7436 CKD7431:CKD7436 CTZ7431:CTZ7436 DDV7431:DDV7436 DNR7431:DNR7436 DXN7431:DXN7436 EHJ7431:EHJ7436 ERF7431:ERF7436 FBB7431:FBB7436 FKX7431:FKX7436 FUT7431:FUT7436 GEP7431:GEP7436 GOL7431:GOL7436 GYH7431:GYH7436 HID7431:HID7436 HRZ7431:HRZ7436 IBV7431:IBV7436 ILR7431:ILR7436 IVN7431:IVN7436 JFJ7431:JFJ7436 JPF7431:JPF7436 JZB7431:JZB7436 KIX7431:KIX7436 KST7431:KST7436 LCP7431:LCP7436 LML7431:LML7436 LWH7431:LWH7436 MGD7431:MGD7436 MPZ7431:MPZ7436 MZV7431:MZV7436 NJR7431:NJR7436 NTN7431:NTN7436 ODJ7431:ODJ7436 ONF7431:ONF7436 OXB7431:OXB7436 PGX7431:PGX7436 PQT7431:PQT7436 QAP7431:QAP7436 QKL7431:QKL7436 QUH7431:QUH7436 RED7431:RED7436 RNZ7431:RNZ7436 RXV7431:RXV7436 SHR7431:SHR7436 SRN7431:SRN7436 TBJ7431:TBJ7436 TLF7431:TLF7436 TVB7431:TVB7436 UEX7431:UEX7436 UOT7431:UOT7436 UYP7431:UYP7436 VIL7431:VIL7436 VSH7431:VSH7436 WCD7431:WCD7436 WLZ7431:WLZ7436 WVV7431:WVV7436 N7465 JJ7465 TF7465 ADB7465 AMX7465 AWT7465 BGP7465 BQL7465 CAH7465 CKD7465 CTZ7465 DDV7465 DNR7465 DXN7465 EHJ7465 ERF7465 FBB7465 FKX7465 FUT7465 GEP7465 GOL7465 GYH7465 HID7465 HRZ7465 IBV7465 ILR7465 IVN7465 JFJ7465 JPF7465 JZB7465 KIX7465 KST7465 LCP7465 LML7465 LWH7465 MGD7465 MPZ7465 MZV7465 NJR7465 NTN7465 ODJ7465 ONF7465 OXB7465 PGX7465 PQT7465 QAP7465 QKL7465 QUH7465 RED7465 RNZ7465 RXV7465 SHR7465 SRN7465 TBJ7465 TLF7465 TVB7465 UEX7465 UOT7465 UYP7465 VIL7465 VSH7465 WCD7465 WLZ7465 N7431:N7433 N7435:N7436 N7528 JJ7528 TF7528 ADB7528 AMX7528 AWT7528 BGP7528 BQL7528 CAH7528 CKD7528 CTZ7528 DDV7528 DNR7528 DXN7528 EHJ7528 ERF7528 FBB7528 FKX7528 FUT7528 GEP7528 GOL7528 GYH7528 HID7528 HRZ7528 IBV7528 ILR7528 IVN7528 JFJ7528 JPF7528 JZB7528 KIX7528 KST7528 LCP7528 LML7528 LWH7528 MGD7528 MPZ7528 MZV7528 NJR7528 NTN7528 ODJ7528 ONF7528 OXB7528 PGX7528 PQT7528 QAP7528 QKL7528 QUH7528 RED7528 RNZ7528 RXV7528 SHR7528 SRN7528 TBJ7528 TLF7528 TVB7528 UEX7528 UOT7528 UYP7528 VIL7528 VSH7528 WCD7528 WLZ7528 WVV7528 N7571:N7572 JJ7571:JJ7572 TF7571:TF7572 ADB7571:ADB7572 AMX7571:AMX7572 AWT7571:AWT7572 BGP7571:BGP7572 BQL7571:BQL7572 CAH7571:CAH7572 CKD7571:CKD7572 CTZ7571:CTZ7572 DDV7571:DDV7572 DNR7571:DNR7572 DXN7571:DXN7572 EHJ7571:EHJ7572 ERF7571:ERF7572 FBB7571:FBB7572 FKX7571:FKX7572 FUT7571:FUT7572 GEP7571:GEP7572 GOL7571:GOL7572 GYH7571:GYH7572 HID7571:HID7572 HRZ7571:HRZ7572 IBV7571:IBV7572 ILR7571:ILR7572 IVN7571:IVN7572 JFJ7571:JFJ7572 JPF7571:JPF7572 JZB7571:JZB7572 KIX7571:KIX7572 KST7571:KST7572 LCP7571:LCP7572 LML7571:LML7572 LWH7571:LWH7572 MGD7571:MGD7572 MPZ7571:MPZ7572 MZV7571:MZV7572 NJR7571:NJR7572 NTN7571:NTN7572 ODJ7571:ODJ7572 ONF7571:ONF7572 OXB7571:OXB7572 PGX7571:PGX7572 PQT7571:PQT7572 QAP7571:QAP7572 QKL7571:QKL7572 QUH7571:QUH7572 RED7571:RED7572 RNZ7571:RNZ7572 RXV7571:RXV7572 SHR7571:SHR7572 SRN7571:SRN7572 TBJ7571:TBJ7572 TLF7571:TLF7572 TVB7571:TVB7572 UEX7571:UEX7572 UOT7571:UOT7572 UYP7571:UYP7572 VIL7571:VIL7572 VSH7571:VSH7572 WCD7571:WCD7572 WLZ7571:WLZ7572 WVV7571:WVV7572 AMX8166:AMX8186 AWT8166:AWT8186 BGP8166:BGP8186 BQL8166:BQL8186 CAH8166:CAH8186 CKD8166:CKD8186 CTZ8166:CTZ8186 DDV8166:DDV8186 DNR8166:DNR8186 DXN8166:DXN8186 EHJ8166:EHJ8186 ERF8166:ERF8186 FBB8166:FBB8186 FKX8166:FKX8186 FUT8166:FUT8186 GEP8166:GEP8186 GOL8166:GOL8186 GYH8166:GYH8186 HID8166:HID8186 HRZ8166:HRZ8186 IBV8166:IBV8186 ILR8166:ILR8186 IVN8166:IVN8186 JFJ8166:JFJ8186 JPF8166:JPF8186 JZB8166:JZB8186 KIX8166:KIX8186 KST8166:KST8186 LCP8166:LCP8186 LML8166:LML8186 LWH8166:LWH8186 MGD8166:MGD8186 MPZ8166:MPZ8186 MZV8166:MZV8186 NJR8166:NJR8186 NTN8166:NTN8186 ODJ8166:ODJ8186 ONF8166:ONF8186 OXB8166:OXB8186 PGX8166:PGX8186 PQT8166:PQT8186 QAP8166:QAP8186 QKL8166:QKL8186 QUH8166:QUH8186 RED8166:RED8186 RNZ8166:RNZ8186 RXV8166:RXV8186 SHR8166:SHR8186 SRN8166:SRN8186 TBJ8166:TBJ8186 TLF8166:TLF8186 TVB8166:TVB8186 UEX8166:UEX8186 UOT8166:UOT8186 UYP8166:UYP8186 VIL8166:VIL8186 VSH8166:VSH8186 WCD8166:WCD8186 WLZ8166:WLZ8186 ADB8166:ADB8186 WVV8166:WVV8186 N7669 JJ7669 TF7669 ADB7669 AMX7669 AWT7669 BGP7669 BQL7669 CAH7669 CKD7669 CTZ7669 DDV7669 DNR7669 DXN7669 EHJ7669 ERF7669 FBB7669 FKX7669 FUT7669 GEP7669 GOL7669 GYH7669 HID7669 HRZ7669 IBV7669 ILR7669 IVN7669 JFJ7669 JPF7669 JZB7669 KIX7669 KST7669 LCP7669 LML7669 LWH7669 MGD7669 MPZ7669 MZV7669 NJR7669 NTN7669 ODJ7669 ONF7669 OXB7669 PGX7669 PQT7669 QAP7669 QKL7669 QUH7669 RED7669 RNZ7669 RXV7669 SHR7669 SRN7669 TBJ7669 TLF7669 TVB7669 UEX7669 UOT7669 UYP7669 VIL7669 VSH7669 WCD7669 WLZ7669 WVV7669 N7686 JJ7686 TF7686 ADB7686 AMX7686 AWT7686 BGP7686 BQL7686 CAH7686 CKD7686 CTZ7686 DDV7686 DNR7686 DXN7686 EHJ7686 ERF7686 FBB7686 FKX7686 FUT7686 GEP7686 GOL7686 GYH7686 HID7686 HRZ7686 IBV7686 ILR7686 IVN7686 JFJ7686 JPF7686 JZB7686 KIX7686 KST7686 LCP7686 LML7686 LWH7686 MGD7686 MPZ7686 MZV7686 NJR7686 NTN7686 ODJ7686 ONF7686 OXB7686 PGX7686 PQT7686 QAP7686 QKL7686 QUH7686 RED7686 RNZ7686 RXV7686 SHR7686 SRN7686 TBJ7686 TLF7686 TVB7686 UEX7686 UOT7686 UYP7686 VIL7686 VSH7686 WCD7686 WLZ7686 WVV7686 N7724:N7725 JJ7724:JJ7725 TF7724:TF7725 ADB7724:ADB7725 AMX7724:AMX7725 AWT7724:AWT7725 BGP7724:BGP7725 BQL7724:BQL7725 CAH7724:CAH7725 CKD7724:CKD7725 CTZ7724:CTZ7725 DDV7724:DDV7725 DNR7724:DNR7725 DXN7724:DXN7725 EHJ7724:EHJ7725 ERF7724:ERF7725 FBB7724:FBB7725 FKX7724:FKX7725 FUT7724:FUT7725 GEP7724:GEP7725 GOL7724:GOL7725 GYH7724:GYH7725 HID7724:HID7725 HRZ7724:HRZ7725 IBV7724:IBV7725 ILR7724:ILR7725 IVN7724:IVN7725 JFJ7724:JFJ7725 JPF7724:JPF7725 JZB7724:JZB7725 KIX7724:KIX7725 KST7724:KST7725 LCP7724:LCP7725 LML7724:LML7725 LWH7724:LWH7725 MGD7724:MGD7725 MPZ7724:MPZ7725 MZV7724:MZV7725 NJR7724:NJR7725 NTN7724:NTN7725 ODJ7724:ODJ7725 ONF7724:ONF7725 OXB7724:OXB7725 PGX7724:PGX7725 PQT7724:PQT7725 QAP7724:QAP7725 QKL7724:QKL7725 QUH7724:QUH7725 RED7724:RED7725 RNZ7724:RNZ7725 RXV7724:RXV7725 SHR7724:SHR7725 SRN7724:SRN7725 TBJ7724:TBJ7725 TLF7724:TLF7725 TVB7724:TVB7725 UEX7724:UEX7725 UOT7724:UOT7725 UYP7724:UYP7725 VIL7724:VIL7725 VSH7724:VSH7725 WCD7724:WCD7725 WLZ7724:WLZ7725 WVV7724:WVV7725 N7728 JJ7728 TF7728 ADB7728 AMX7728 AWT7728 BGP7728 BQL7728 CAH7728 CKD7728 CTZ7728 DDV7728 DNR7728 DXN7728 EHJ7728 ERF7728 FBB7728 FKX7728 FUT7728 GEP7728 GOL7728 GYH7728 HID7728 HRZ7728 IBV7728 ILR7728 IVN7728 JFJ7728 JPF7728 JZB7728 KIX7728 KST7728 LCP7728 LML7728 LWH7728 MGD7728 MPZ7728 MZV7728 NJR7728 NTN7728 ODJ7728 ONF7728 OXB7728 PGX7728 PQT7728 QAP7728 QKL7728 QUH7728 RED7728 RNZ7728 RXV7728 SHR7728 SRN7728 TBJ7728 TLF7728 TVB7728 UEX7728 UOT7728 UYP7728 VIL7728 VSH7728 WCD7728 WLZ7728 WVV7728 N7779 JJ7779 TF7779 ADB7779 AMX7779 AWT7779 BGP7779 BQL7779 CAH7779 CKD7779 CTZ7779 DDV7779 DNR7779 DXN7779 EHJ7779 ERF7779 FBB7779 FKX7779 FUT7779 GEP7779 GOL7779 GYH7779 HID7779 HRZ7779 IBV7779 ILR7779 IVN7779 JFJ7779 JPF7779 JZB7779 KIX7779 KST7779 LCP7779 LML7779 LWH7779 MGD7779 MPZ7779 MZV7779 NJR7779 NTN7779 ODJ7779 ONF7779 OXB7779 PGX7779 PQT7779 QAP7779 QKL7779 QUH7779 RED7779 RNZ7779 RXV7779 SHR7779 SRN7779 TBJ7779 TLF7779 TVB7779 UEX7779 UOT7779 UYP7779 VIL7779 VSH7779 WCD7779 WLZ7779 WVV7779 N7816:N7817 JJ7816:JJ7817 TF7816:TF7817 ADB7816:ADB7817 AMX7816:AMX7817 AWT7816:AWT7817 BGP7816:BGP7817 BQL7816:BQL7817 CAH7816:CAH7817 CKD7816:CKD7817 CTZ7816:CTZ7817 DDV7816:DDV7817 DNR7816:DNR7817 DXN7816:DXN7817 EHJ7816:EHJ7817 ERF7816:ERF7817 FBB7816:FBB7817 FKX7816:FKX7817 FUT7816:FUT7817 GEP7816:GEP7817 GOL7816:GOL7817 GYH7816:GYH7817 HID7816:HID7817 HRZ7816:HRZ7817 IBV7816:IBV7817 ILR7816:ILR7817 IVN7816:IVN7817 JFJ7816:JFJ7817 JPF7816:JPF7817 JZB7816:JZB7817 KIX7816:KIX7817 KST7816:KST7817 LCP7816:LCP7817 LML7816:LML7817 LWH7816:LWH7817 MGD7816:MGD7817 MPZ7816:MPZ7817 MZV7816:MZV7817 NJR7816:NJR7817 NTN7816:NTN7817 ODJ7816:ODJ7817 ONF7816:ONF7817 OXB7816:OXB7817 PGX7816:PGX7817 PQT7816:PQT7817 QAP7816:QAP7817 QKL7816:QKL7817 QUH7816:QUH7817 RED7816:RED7817 RNZ7816:RNZ7817 RXV7816:RXV7817 SHR7816:SHR7817 SRN7816:SRN7817 TBJ7816:TBJ7817 TLF7816:TLF7817 TVB7816:TVB7817 UEX7816:UEX7817 UOT7816:UOT7817 UYP7816:UYP7817 VIL7816:VIL7817 VSH7816:VSH7817 WCD7816:WCD7817 WLZ7816:WLZ7817 WVV7816:WVV7817 N7864 JJ7864 TF7864 ADB7864 AMX7864 AWT7864 BGP7864 BQL7864 CAH7864 CKD7864 CTZ7864 DDV7864 DNR7864 DXN7864 EHJ7864 ERF7864 FBB7864 FKX7864 FUT7864 GEP7864 GOL7864 GYH7864 HID7864 HRZ7864 IBV7864 ILR7864 IVN7864 JFJ7864 JPF7864 JZB7864 KIX7864 KST7864 LCP7864 LML7864 LWH7864 MGD7864 MPZ7864 MZV7864 NJR7864 NTN7864 ODJ7864 ONF7864 OXB7864 PGX7864 PQT7864 QAP7864 QKL7864 QUH7864 RED7864 RNZ7864 RXV7864 SHR7864 SRN7864 TBJ7864 TLF7864 TVB7864 UEX7864 UOT7864 UYP7864 VIL7864 VSH7864 WCD7864 WLZ7864 WVV7864 N7866 JJ7866 TF7866 ADB7866 AMX7866 AWT7866 BGP7866 BQL7866 CAH7866 CKD7866 CTZ7866 DDV7866 DNR7866 DXN7866 EHJ7866 ERF7866 FBB7866 FKX7866 FUT7866 GEP7866 GOL7866 GYH7866 HID7866 HRZ7866 IBV7866 ILR7866 IVN7866 JFJ7866 JPF7866 JZB7866 KIX7866 KST7866 LCP7866 LML7866 LWH7866 MGD7866 MPZ7866 MZV7866 NJR7866 NTN7866 ODJ7866 ONF7866 OXB7866 PGX7866 PQT7866 QAP7866 QKL7866 QUH7866 RED7866 RNZ7866 RXV7866 SHR7866 SRN7866 TBJ7866 TLF7866 TVB7866 UEX7866 UOT7866 UYP7866 VIL7866 VSH7866 WCD7866 WLZ7866 WVV7866 N7923:N7924 JJ7923:JJ7924 TF7923:TF7924 ADB7923:ADB7924 AMX7923:AMX7924 AWT7923:AWT7924 BGP7923:BGP7924 BQL7923:BQL7924 CAH7923:CAH7924 CKD7923:CKD7924 CTZ7923:CTZ7924 DDV7923:DDV7924 DNR7923:DNR7924 DXN7923:DXN7924 EHJ7923:EHJ7924 ERF7923:ERF7924 FBB7923:FBB7924 FKX7923:FKX7924 FUT7923:FUT7924 GEP7923:GEP7924 GOL7923:GOL7924 GYH7923:GYH7924 HID7923:HID7924 HRZ7923:HRZ7924 IBV7923:IBV7924 ILR7923:ILR7924 IVN7923:IVN7924 JFJ7923:JFJ7924 JPF7923:JPF7924 JZB7923:JZB7924 KIX7923:KIX7924 KST7923:KST7924 LCP7923:LCP7924 LML7923:LML7924 LWH7923:LWH7924 MGD7923:MGD7924 MPZ7923:MPZ7924 MZV7923:MZV7924 NJR7923:NJR7924 NTN7923:NTN7924 ODJ7923:ODJ7924 ONF7923:ONF7924 OXB7923:OXB7924 PGX7923:PGX7924 PQT7923:PQT7924 QAP7923:QAP7924 QKL7923:QKL7924 QUH7923:QUH7924 RED7923:RED7924 RNZ7923:RNZ7924 RXV7923:RXV7924 SHR7923:SHR7924 SRN7923:SRN7924 TBJ7923:TBJ7924 TLF7923:TLF7924 TVB7923:TVB7924 UEX7923:UEX7924 UOT7923:UOT7924 UYP7923:UYP7924 VIL7923:VIL7924 VSH7923:VSH7924 WCD7923:WCD7924 WLZ7923:WLZ7924 WVV7923:WVV7924 N7955 JJ7955 TF7955 ADB7955 AMX7955 AWT7955 BGP7955 BQL7955 CAH7955 CKD7955 CTZ7955 DDV7955 DNR7955 DXN7955 EHJ7955 ERF7955 FBB7955 FKX7955 FUT7955 GEP7955 GOL7955 GYH7955 HID7955 HRZ7955 IBV7955 ILR7955 IVN7955 JFJ7955 JPF7955 JZB7955 KIX7955 KST7955 LCP7955 LML7955 LWH7955 MGD7955 MPZ7955 MZV7955 NJR7955 NTN7955 ODJ7955 ONF7955 OXB7955 PGX7955 PQT7955 QAP7955 QKL7955 QUH7955 RED7955 RNZ7955 RXV7955 SHR7955 SRN7955 TBJ7955 TLF7955 TVB7955 UEX7955 UOT7955 UYP7955 VIL7955 VSH7955 WCD7955 WLZ7955 WVV7955 N7957 JJ7957 TF7957 ADB7957 AMX7957 AWT7957 BGP7957 BQL7957 CAH7957 CKD7957 CTZ7957 DDV7957 DNR7957 DXN7957 EHJ7957 ERF7957 FBB7957 FKX7957 FUT7957 GEP7957 GOL7957 GYH7957 HID7957 HRZ7957 IBV7957 ILR7957 IVN7957 JFJ7957 JPF7957 JZB7957 KIX7957 KST7957 LCP7957 LML7957 LWH7957 MGD7957 MPZ7957 MZV7957 NJR7957 NTN7957 ODJ7957 ONF7957 OXB7957 PGX7957 PQT7957 QAP7957 QKL7957 QUH7957 RED7957 RNZ7957 RXV7957 SHR7957 SRN7957 TBJ7957 TLF7957 TVB7957 UEX7957 UOT7957 UYP7957 VIL7957 VSH7957 WCD7957 WLZ7957 WVV7957 N8122:N8127 JJ8122:JJ8127 TF8122:TF8127 ADB8122:ADB8127 AMX8122:AMX8127 AWT8122:AWT8127 BGP8122:BGP8127 BQL8122:BQL8127 CAH8122:CAH8127 CKD8122:CKD8127 CTZ8122:CTZ8127 DDV8122:DDV8127 DNR8122:DNR8127 DXN8122:DXN8127 EHJ8122:EHJ8127 ERF8122:ERF8127 FBB8122:FBB8127 FKX8122:FKX8127 FUT8122:FUT8127 GEP8122:GEP8127 GOL8122:GOL8127 GYH8122:GYH8127 HID8122:HID8127 HRZ8122:HRZ8127 IBV8122:IBV8127 ILR8122:ILR8127 IVN8122:IVN8127 JFJ8122:JFJ8127 JPF8122:JPF8127 JZB8122:JZB8127 KIX8122:KIX8127 KST8122:KST8127 LCP8122:LCP8127 LML8122:LML8127 LWH8122:LWH8127 MGD8122:MGD8127 MPZ8122:MPZ8127 MZV8122:MZV8127 NJR8122:NJR8127 NTN8122:NTN8127 ODJ8122:ODJ8127 ONF8122:ONF8127 OXB8122:OXB8127 PGX8122:PGX8127 PQT8122:PQT8127 QAP8122:QAP8127 QKL8122:QKL8127 QUH8122:QUH8127 RED8122:RED8127 RNZ8122:RNZ8127 RXV8122:RXV8127 SHR8122:SHR8127 SRN8122:SRN8127 TBJ8122:TBJ8127 TLF8122:TLF8127 TVB8122:TVB8127 UEX8122:UEX8127 UOT8122:UOT8127 UYP8122:UYP8127 VIL8122:VIL8127 VSH8122:VSH8127 WCD8122:WCD8127 WLZ8122:WLZ8127 WVV8122:WVV8127 JJ8166:JJ8186 TF8166:TF8186 N8167:N8168 N6021" xr:uid="{00000000-0002-0000-0300-000075000000}">
      <formula1>$U$3:$U$13</formula1>
    </dataValidation>
    <dataValidation type="list" errorStyle="warning" allowBlank="1" showInputMessage="1" showErrorMessage="1" errorTitle="Внимание" error="Введенное значение отсутсвует в справочнике" sqref="N6019:N6020 JJ6019:JJ6020 TF6019:TF6020 ADB6019:ADB6020 AMX6019:AMX6020 AWT6019:AWT6020 BGP6019:BGP6020 BQL6019:BQL6020 CAH6019:CAH6020 CKD6019:CKD6020 CTZ6019:CTZ6020 DDV6019:DDV6020 DNR6019:DNR6020 DXN6019:DXN6020 EHJ6019:EHJ6020 ERF6019:ERF6020 FBB6019:FBB6020 FKX6019:FKX6020 FUT6019:FUT6020 GEP6019:GEP6020 GOL6019:GOL6020 GYH6019:GYH6020 HID6019:HID6020 HRZ6019:HRZ6020 IBV6019:IBV6020 ILR6019:ILR6020 IVN6019:IVN6020 JFJ6019:JFJ6020 JPF6019:JPF6020 JZB6019:JZB6020 KIX6019:KIX6020 KST6019:KST6020 LCP6019:LCP6020 LML6019:LML6020 LWH6019:LWH6020 MGD6019:MGD6020 MPZ6019:MPZ6020 MZV6019:MZV6020 NJR6019:NJR6020 NTN6019:NTN6020 ODJ6019:ODJ6020 ONF6019:ONF6020 OXB6019:OXB6020 PGX6019:PGX6020 PQT6019:PQT6020 QAP6019:QAP6020 QKL6019:QKL6020 QUH6019:QUH6020 RED6019:RED6020 RNZ6019:RNZ6020 RXV6019:RXV6020 SHR6019:SHR6020 SRN6019:SRN6020 TBJ6019:TBJ6020 TLF6019:TLF6020 TVB6019:TVB6020 UEX6019:UEX6020 UOT6019:UOT6020 UYP6019:UYP6020 VIL6019:VIL6020 VSH6019:VSH6020 WCD6019:WCD6020 WLZ6019:WLZ6020 WVV6019:WVV6020" xr:uid="{00000000-0002-0000-0300-000076000000}">
      <formula1>$Q$3:$Q$8</formula1>
    </dataValidation>
    <dataValidation type="list" allowBlank="1" showInputMessage="1" showErrorMessage="1" sqref="M6017:M6028 JI6017:JI6028 TE6017:TE6028 ADA6017:ADA6028 AMW6017:AMW6028 AWS6017:AWS6028 BGO6017:BGO6028 BQK6017:BQK6028 CAG6017:CAG6028 CKC6017:CKC6028 CTY6017:CTY6028 DDU6017:DDU6028 DNQ6017:DNQ6028 DXM6017:DXM6028 EHI6017:EHI6028 ERE6017:ERE6028 FBA6017:FBA6028 FKW6017:FKW6028 FUS6017:FUS6028 GEO6017:GEO6028 GOK6017:GOK6028 GYG6017:GYG6028 HIC6017:HIC6028 HRY6017:HRY6028 IBU6017:IBU6028 ILQ6017:ILQ6028 IVM6017:IVM6028 JFI6017:JFI6028 JPE6017:JPE6028 JZA6017:JZA6028 KIW6017:KIW6028 KSS6017:KSS6028 LCO6017:LCO6028 LMK6017:LMK6028 LWG6017:LWG6028 MGC6017:MGC6028 MPY6017:MPY6028 MZU6017:MZU6028 NJQ6017:NJQ6028 NTM6017:NTM6028 ODI6017:ODI6028 ONE6017:ONE6028 OXA6017:OXA6028 PGW6017:PGW6028 PQS6017:PQS6028 QAO6017:QAO6028 QKK6017:QKK6028 QUG6017:QUG6028 REC6017:REC6028 RNY6017:RNY6028 RXU6017:RXU6028 SHQ6017:SHQ6028 SRM6017:SRM6028 TBI6017:TBI6028 TLE6017:TLE6028 TVA6017:TVA6028 UEW6017:UEW6028 UOS6017:UOS6028 UYO6017:UYO6028 VIK6017:VIK6028 VSG6017:VSG6028 WCC6017:WCC6028 WLY6017:WLY6028 WVU6017:WVU6028 M6033 JI6033 TE6033 ADA6033 AMW6033 AWS6033 BGO6033 BQK6033 CAG6033 CKC6033 CTY6033 DDU6033 DNQ6033 DXM6033 EHI6033 ERE6033 FBA6033 FKW6033 FUS6033 GEO6033 GOK6033 GYG6033 HIC6033 HRY6033 IBU6033 ILQ6033 IVM6033 JFI6033 JPE6033 JZA6033 KIW6033 KSS6033 LCO6033 LMK6033 LWG6033 MGC6033 MPY6033 MZU6033 NJQ6033 NTM6033 ODI6033 ONE6033 OXA6033 PGW6033 PQS6033 QAO6033 QKK6033 QUG6033 REC6033 RNY6033 RXU6033 SHQ6033 SRM6033 TBI6033 TLE6033 TVA6033 UEW6033 UOS6033 UYO6033 VIK6033 VSG6033 WCC6033 WLY6033 WVU6033" xr:uid="{00000000-0002-0000-0300-000077000000}">
      <formula1>$T$2:$T$148</formula1>
    </dataValidation>
    <dataValidation type="list" errorStyle="warning" allowBlank="1" showInputMessage="1" showErrorMessage="1" errorTitle="Внимание" error="Организация отсутсвует в справочнике" sqref="C7171:C7174 IY7171:IY7174 SU7171:SU7174 ACQ7171:ACQ7174 AMM7171:AMM7174 AWI7171:AWI7174 BGE7171:BGE7174 BQA7171:BQA7174 BZW7171:BZW7174 CJS7171:CJS7174 CTO7171:CTO7174 DDK7171:DDK7174 DNG7171:DNG7174 DXC7171:DXC7174 EGY7171:EGY7174 EQU7171:EQU7174 FAQ7171:FAQ7174 FKM7171:FKM7174 FUI7171:FUI7174 GEE7171:GEE7174 GOA7171:GOA7174 GXW7171:GXW7174 HHS7171:HHS7174 HRO7171:HRO7174 IBK7171:IBK7174 ILG7171:ILG7174 IVC7171:IVC7174 JEY7171:JEY7174 JOU7171:JOU7174 JYQ7171:JYQ7174 KIM7171:KIM7174 KSI7171:KSI7174 LCE7171:LCE7174 LMA7171:LMA7174 LVW7171:LVW7174 MFS7171:MFS7174 MPO7171:MPO7174 MZK7171:MZK7174 NJG7171:NJG7174 NTC7171:NTC7174 OCY7171:OCY7174 OMU7171:OMU7174 OWQ7171:OWQ7174 PGM7171:PGM7174 PQI7171:PQI7174 QAE7171:QAE7174 QKA7171:QKA7174 QTW7171:QTW7174 RDS7171:RDS7174 RNO7171:RNO7174 RXK7171:RXK7174 SHG7171:SHG7174 SRC7171:SRC7174 TAY7171:TAY7174 TKU7171:TKU7174 TUQ7171:TUQ7174 UEM7171:UEM7174 UOI7171:UOI7174 UYE7171:UYE7174 VIA7171:VIA7174 VRW7171:VRW7174 WBS7171:WBS7174 WLO7171:WLO7174 WVK7171:WVK7174 C7197 IY7197 SU7197 ACQ7197 AMM7197 AWI7197 BGE7197 BQA7197 BZW7197 CJS7197 CTO7197 DDK7197 DNG7197 DXC7197 EGY7197 EQU7197 FAQ7197 FKM7197 FUI7197 GEE7197 GOA7197 GXW7197 HHS7197 HRO7197 IBK7197 ILG7197 IVC7197 JEY7197 JOU7197 JYQ7197 KIM7197 KSI7197 LCE7197 LMA7197 LVW7197 MFS7197 MPO7197 MZK7197 NJG7197 NTC7197 OCY7197 OMU7197 OWQ7197 PGM7197 PQI7197 QAE7197 QKA7197 QTW7197 RDS7197 RNO7197 RXK7197 SHG7197 SRC7197 TAY7197 TKU7197 TUQ7197 UEM7197 UOI7197 UYE7197 VIA7197 VRW7197 WBS7197 WLO7197 WVK7197 C7233 IY7233 SU7233 ACQ7233 AMM7233 AWI7233 BGE7233 BQA7233 BZW7233 CJS7233 CTO7233 DDK7233 DNG7233 DXC7233 EGY7233 EQU7233 FAQ7233 FKM7233 FUI7233 GEE7233 GOA7233 GXW7233 HHS7233 HRO7233 IBK7233 ILG7233 IVC7233 JEY7233 JOU7233 JYQ7233 KIM7233 KSI7233 LCE7233 LMA7233 LVW7233 MFS7233 MPO7233 MZK7233 NJG7233 NTC7233 OCY7233 OMU7233 OWQ7233 PGM7233 PQI7233 QAE7233 QKA7233 QTW7233 RDS7233 RNO7233 RXK7233 SHG7233 SRC7233 TAY7233 TKU7233 TUQ7233 UEM7233 UOI7233 UYE7233 VIA7233 VRW7233 WBS7233 WLO7233 WVK7233" xr:uid="{00000000-0002-0000-0300-000078000000}">
      <formula1>$C$3:$C$16</formula1>
    </dataValidation>
    <dataValidation type="list" allowBlank="1" showInputMessage="1" showErrorMessage="1" sqref="M7174 JI7174 TE7174 ADA7174 AMW7174 AWS7174 BGO7174 BQK7174 CAG7174 CKC7174 CTY7174 DDU7174 DNQ7174 DXM7174 EHI7174 ERE7174 FBA7174 FKW7174 FUS7174 GEO7174 GOK7174 GYG7174 HIC7174 HRY7174 IBU7174 ILQ7174 IVM7174 JFI7174 JPE7174 JZA7174 KIW7174 KSS7174 LCO7174 LMK7174 LWG7174 MGC7174 MPY7174 MZU7174 NJQ7174 NTM7174 ODI7174 ONE7174 OXA7174 PGW7174 PQS7174 QAO7174 QKK7174 QUG7174 REC7174 RNY7174 RXU7174 SHQ7174 SRM7174 TBI7174 TLE7174 TVA7174 UEW7174 UOS7174 UYO7174 VIK7174 VSG7174 WCC7174 WLY7174 WVU7174" xr:uid="{00000000-0002-0000-0300-000079000000}">
      <formula1>$T$2:$T$147</formula1>
    </dataValidation>
    <dataValidation type="list" allowBlank="1" showInputMessage="1" showErrorMessage="1" errorTitle="Внимание" error="Введено недопустимое значение" sqref="AD5079 AD5075 AD4930 AD5049:AD5050 AD5040 AD5038 AD5035 AD5033 AD5028 AD5030 AD5026 AD5023:AD5024 AD5018:AD5019 AD5008:AD5010 AD5012:AD5015 AD5005 AD4995:AD5001 AD4990:AD4993 AD4988 AD4977 AD4959:AD4968 AD4954:AD4956 AD4945:AD4948 AD4943 AD4933 AD4936:AD4937 AD4927:AD4928" xr:uid="{00000000-0002-0000-0300-00007A000000}">
      <formula1>$AC$4:$AC$29</formula1>
    </dataValidation>
    <dataValidation type="list" allowBlank="1" showInputMessage="1" showErrorMessage="1" errorTitle="Внимание" error="Введено недопустимое значение" sqref="AE5075 AE5005 AE5000 AE4995 AE4982:AE4983 AE4934" xr:uid="{00000000-0002-0000-0300-00007B000000}">
      <formula1>$AD$4:$AD$12</formula1>
    </dataValidation>
    <dataValidation type="list" allowBlank="1" showInputMessage="1" showErrorMessage="1" errorTitle="Внимание" error="Введено недопустимое значение" sqref="AD5042 AD5029 AD5020:AD5022" xr:uid="{00000000-0002-0000-0300-00007C000000}">
      <formula1>$AE$4:$AE$29</formula1>
    </dataValidation>
    <dataValidation type="list" allowBlank="1" showInputMessage="1" showErrorMessage="1" errorTitle="Внимание" error="Введено недопустимое значение" sqref="AD4987" xr:uid="{00000000-0002-0000-0300-00007D000000}">
      <formula1>$AD$4:$AD$29</formula1>
    </dataValidation>
    <dataValidation type="list" allowBlank="1" showInputMessage="1" showErrorMessage="1" errorTitle="Внимание" error="Введено недопустимое значение" sqref="U4967" xr:uid="{00000000-0002-0000-0300-00007E000000}">
      <formula1>$U$4:$U$24</formula1>
    </dataValidation>
    <dataValidation type="list" errorStyle="warning" allowBlank="1" showInputMessage="1" showErrorMessage="1" errorTitle="Внимание" error="Введенное значение отсутсвует в справочнике" sqref="N4959 N4956" xr:uid="{00000000-0002-0000-0300-00007F000000}">
      <formula1>$N$4:$N$9</formula1>
    </dataValidation>
    <dataValidation type="list" allowBlank="1" showInputMessage="1" showErrorMessage="1" errorTitle="Внимание" error="Введено недопустимое значение" sqref="L4959 L4956" xr:uid="{00000000-0002-0000-0300-000080000000}">
      <formula1>$K$4:$K$8</formula1>
    </dataValidation>
    <dataValidation type="list" allowBlank="1" showInputMessage="1" showErrorMessage="1" errorTitle="Внимание" error="Введено недопустимое значение" sqref="O4959 O4956" xr:uid="{00000000-0002-0000-0300-000081000000}">
      <formula1>$O$4:$O$13</formula1>
    </dataValidation>
    <dataValidation type="list" allowBlank="1" showInputMessage="1" showErrorMessage="1" sqref="AD2109:AD2150 AD2093:AD2096 AD1885:AD1886 AD2359:AD2591 AD6084:AD7010" xr:uid="{00000000-0002-0000-0300-000082000000}">
      <formula1>КП</formula1>
    </dataValidation>
    <dataValidation type="list" allowBlank="1" showInputMessage="1" showErrorMessage="1" sqref="M7316:M7317 JI7316:JI7317 TE7316:TE7317 ADA7316:ADA7317 AMW7316:AMW7317 AWS7316:AWS7317 BGO7316:BGO7317 BQK7316:BQK7317 CAG7316:CAG7317 CKC7316:CKC7317 CTY7316:CTY7317 DDU7316:DDU7317 DNQ7316:DNQ7317 DXM7316:DXM7317 EHI7316:EHI7317 ERE7316:ERE7317 FBA7316:FBA7317 FKW7316:FKW7317 FUS7316:FUS7317 GEO7316:GEO7317 GOK7316:GOK7317 GYG7316:GYG7317 HIC7316:HIC7317 HRY7316:HRY7317 IBU7316:IBU7317 ILQ7316:ILQ7317 IVM7316:IVM7317 JFI7316:JFI7317 JPE7316:JPE7317 JZA7316:JZA7317 KIW7316:KIW7317 KSS7316:KSS7317 LCO7316:LCO7317 LMK7316:LMK7317 LWG7316:LWG7317 MGC7316:MGC7317 MPY7316:MPY7317 MZU7316:MZU7317 NJQ7316:NJQ7317 NTM7316:NTM7317 ODI7316:ODI7317 ONE7316:ONE7317 OXA7316:OXA7317 PGW7316:PGW7317 PQS7316:PQS7317 QAO7316:QAO7317 QKK7316:QKK7317 QUG7316:QUG7317 REC7316:REC7317 RNY7316:RNY7317 RXU7316:RXU7317 SHQ7316:SHQ7317 SRM7316:SRM7317 TBI7316:TBI7317 TLE7316:TLE7317 TVA7316:TVA7317 UEW7316:UEW7317 UOS7316:UOS7317 UYO7316:UYO7317 VIK7316:VIK7317 VSG7316:VSG7317 WCC7316:WCC7317 WLY7316:WLY7317 WVU7316:WVU7317 M7363:M7364 JI7363:JI7364 TE7363:TE7364 ADA7363:ADA7364 AMW7363:AMW7364 AWS7363:AWS7364 BGO7363:BGO7364 BQK7363:BQK7364 CAG7363:CAG7364 CKC7363:CKC7364 CTY7363:CTY7364 DDU7363:DDU7364 DNQ7363:DNQ7364 DXM7363:DXM7364 EHI7363:EHI7364 ERE7363:ERE7364 FBA7363:FBA7364 FKW7363:FKW7364 FUS7363:FUS7364 GEO7363:GEO7364 GOK7363:GOK7364 GYG7363:GYG7364 HIC7363:HIC7364 HRY7363:HRY7364 IBU7363:IBU7364 ILQ7363:ILQ7364 IVM7363:IVM7364 JFI7363:JFI7364 JPE7363:JPE7364 JZA7363:JZA7364 KIW7363:KIW7364 KSS7363:KSS7364 LCO7363:LCO7364 LMK7363:LMK7364 LWG7363:LWG7364 MGC7363:MGC7364 MPY7363:MPY7364 MZU7363:MZU7364 NJQ7363:NJQ7364 NTM7363:NTM7364 ODI7363:ODI7364 ONE7363:ONE7364 OXA7363:OXA7364 PGW7363:PGW7364 PQS7363:PQS7364 QAO7363:QAO7364 QKK7363:QKK7364 QUG7363:QUG7364 REC7363:REC7364 RNY7363:RNY7364 RXU7363:RXU7364 SHQ7363:SHQ7364 SRM7363:SRM7364 TBI7363:TBI7364 TLE7363:TLE7364 TVA7363:TVA7364 UEW7363:UEW7364 UOS7363:UOS7364 UYO7363:UYO7364 VIK7363:VIK7364 VSG7363:VSG7364 WCC7363:WCC7364 WLY7363:WLY7364 WVU7363:WVU7364 M7431:M7436 JI7431:JI7436 TE7431:TE7436 ADA7431:ADA7436 AMW7431:AMW7436 AWS7431:AWS7436 BGO7431:BGO7436 BQK7431:BQK7436 CAG7431:CAG7436 CKC7431:CKC7436 CTY7431:CTY7436 DDU7431:DDU7436 DNQ7431:DNQ7436 DXM7431:DXM7436 EHI7431:EHI7436 ERE7431:ERE7436 FBA7431:FBA7436 FKW7431:FKW7436 FUS7431:FUS7436 GEO7431:GEO7436 GOK7431:GOK7436 GYG7431:GYG7436 HIC7431:HIC7436 HRY7431:HRY7436 IBU7431:IBU7436 ILQ7431:ILQ7436 IVM7431:IVM7436 JFI7431:JFI7436 JPE7431:JPE7436 JZA7431:JZA7436 KIW7431:KIW7436 KSS7431:KSS7436 LCO7431:LCO7436 LMK7431:LMK7436 LWG7431:LWG7436 MGC7431:MGC7436 MPY7431:MPY7436 MZU7431:MZU7436 NJQ7431:NJQ7436 NTM7431:NTM7436 ODI7431:ODI7436 ONE7431:ONE7436 OXA7431:OXA7436 PGW7431:PGW7436 PQS7431:PQS7436 QAO7431:QAO7436 QKK7431:QKK7436 QUG7431:QUG7436 REC7431:REC7436 RNY7431:RNY7436 RXU7431:RXU7436 SHQ7431:SHQ7436 SRM7431:SRM7436 TBI7431:TBI7436 TLE7431:TLE7436 TVA7431:TVA7436 UEW7431:UEW7436 UOS7431:UOS7436 UYO7431:UYO7436 VIK7431:VIK7436 VSG7431:VSG7436 WCC7431:WCC7436 WLY7431:WLY7436 WVU7431:WVU7436 M7465:M7466 JI7465:JI7466 TE7465:TE7466 ADA7465:ADA7466 AMW7465:AMW7466 AWS7465:AWS7466 BGO7465:BGO7466 BQK7465:BQK7466 CAG7465:CAG7466 CKC7465:CKC7466 CTY7465:CTY7466 DDU7465:DDU7466 DNQ7465:DNQ7466 DXM7465:DXM7466 EHI7465:EHI7466 ERE7465:ERE7466 FBA7465:FBA7466 FKW7465:FKW7466 FUS7465:FUS7466 GEO7465:GEO7466 GOK7465:GOK7466 GYG7465:GYG7466 HIC7465:HIC7466 HRY7465:HRY7466 IBU7465:IBU7466 ILQ7465:ILQ7466 IVM7465:IVM7466 JFI7465:JFI7466 JPE7465:JPE7466 JZA7465:JZA7466 KIW7465:KIW7466 KSS7465:KSS7466 LCO7465:LCO7466 LMK7465:LMK7466 LWG7465:LWG7466 MGC7465:MGC7466 MPY7465:MPY7466 MZU7465:MZU7466 NJQ7465:NJQ7466 NTM7465:NTM7466 ODI7465:ODI7466 ONE7465:ONE7466 OXA7465:OXA7466 PGW7465:PGW7466 PQS7465:PQS7466 QAO7465:QAO7466 QKK7465:QKK7466 QUG7465:QUG7466 REC7465:REC7466 RNY7465:RNY7466 RXU7465:RXU7466 SHQ7465:SHQ7466 SRM7465:SRM7466 TBI7465:TBI7466 TLE7465:TLE7466 TVA7465:TVA7466 UEW7465:UEW7466 UOS7465:UOS7466 UYO7465:UYO7466 VIK7465:VIK7466 VSG7465:VSG7466 WCC7465:WCC7466 WLY7465:WLY7466 WVU7465:WVU7466 M7528 JI7528 TE7528 ADA7528 AMW7528 AWS7528 BGO7528 BQK7528 CAG7528 CKC7528 CTY7528 DDU7528 DNQ7528 DXM7528 EHI7528 ERE7528 FBA7528 FKW7528 FUS7528 GEO7528 GOK7528 GYG7528 HIC7528 HRY7528 IBU7528 ILQ7528 IVM7528 JFI7528 JPE7528 JZA7528 KIW7528 KSS7528 LCO7528 LMK7528 LWG7528 MGC7528 MPY7528 MZU7528 NJQ7528 NTM7528 ODI7528 ONE7528 OXA7528 PGW7528 PQS7528 QAO7528 QKK7528 QUG7528 REC7528 RNY7528 RXU7528 SHQ7528 SRM7528 TBI7528 TLE7528 TVA7528 UEW7528 UOS7528 UYO7528 VIK7528 VSG7528 WCC7528 WLY7528 WVU7528 M7571:M7572 JI7571:JI7572 TE7571:TE7572 ADA7571:ADA7572 AMW7571:AMW7572 AWS7571:AWS7572 BGO7571:BGO7572 BQK7571:BQK7572 CAG7571:CAG7572 CKC7571:CKC7572 CTY7571:CTY7572 DDU7571:DDU7572 DNQ7571:DNQ7572 DXM7571:DXM7572 EHI7571:EHI7572 ERE7571:ERE7572 FBA7571:FBA7572 FKW7571:FKW7572 FUS7571:FUS7572 GEO7571:GEO7572 GOK7571:GOK7572 GYG7571:GYG7572 HIC7571:HIC7572 HRY7571:HRY7572 IBU7571:IBU7572 ILQ7571:ILQ7572 IVM7571:IVM7572 JFI7571:JFI7572 JPE7571:JPE7572 JZA7571:JZA7572 KIW7571:KIW7572 KSS7571:KSS7572 LCO7571:LCO7572 LMK7571:LMK7572 LWG7571:LWG7572 MGC7571:MGC7572 MPY7571:MPY7572 MZU7571:MZU7572 NJQ7571:NJQ7572 NTM7571:NTM7572 ODI7571:ODI7572 ONE7571:ONE7572 OXA7571:OXA7572 PGW7571:PGW7572 PQS7571:PQS7572 QAO7571:QAO7572 QKK7571:QKK7572 QUG7571:QUG7572 REC7571:REC7572 RNY7571:RNY7572 RXU7571:RXU7572 SHQ7571:SHQ7572 SRM7571:SRM7572 TBI7571:TBI7572 TLE7571:TLE7572 TVA7571:TVA7572 UEW7571:UEW7572 UOS7571:UOS7572 UYO7571:UYO7572 VIK7571:VIK7572 VSG7571:VSG7572 WCC7571:WCC7572 WLY7571:WLY7572 WVU7571:WVU7572 M7816:M7817 JI7816:JI7817 TE7816:TE7817 ADA7816:ADA7817 AMW7816:AMW7817 AWS7816:AWS7817 BGO7816:BGO7817 BQK7816:BQK7817 CAG7816:CAG7817 CKC7816:CKC7817 CTY7816:CTY7817 DDU7816:DDU7817 DNQ7816:DNQ7817 DXM7816:DXM7817 EHI7816:EHI7817 ERE7816:ERE7817 FBA7816:FBA7817 FKW7816:FKW7817 FUS7816:FUS7817 GEO7816:GEO7817 GOK7816:GOK7817 GYG7816:GYG7817 HIC7816:HIC7817 HRY7816:HRY7817 IBU7816:IBU7817 ILQ7816:ILQ7817 IVM7816:IVM7817 JFI7816:JFI7817 JPE7816:JPE7817 JZA7816:JZA7817 KIW7816:KIW7817 KSS7816:KSS7817 LCO7816:LCO7817 LMK7816:LMK7817 LWG7816:LWG7817 MGC7816:MGC7817 MPY7816:MPY7817 MZU7816:MZU7817 NJQ7816:NJQ7817 NTM7816:NTM7817 ODI7816:ODI7817 ONE7816:ONE7817 OXA7816:OXA7817 PGW7816:PGW7817 PQS7816:PQS7817 QAO7816:QAO7817 QKK7816:QKK7817 QUG7816:QUG7817 REC7816:REC7817 RNY7816:RNY7817 RXU7816:RXU7817 SHQ7816:SHQ7817 SRM7816:SRM7817 TBI7816:TBI7817 TLE7816:TLE7817 TVA7816:TVA7817 UEW7816:UEW7817 UOS7816:UOS7817 UYO7816:UYO7817 VIK7816:VIK7817 VSG7816:VSG7817 WCC7816:WCC7817 WLY7816:WLY7817 WVU7816:WVU7817 M7923:M7924 JI7923:JI7924 TE7923:TE7924 ADA7923:ADA7924 AMW7923:AMW7924 AWS7923:AWS7924 BGO7923:BGO7924 BQK7923:BQK7924 CAG7923:CAG7924 CKC7923:CKC7924 CTY7923:CTY7924 DDU7923:DDU7924 DNQ7923:DNQ7924 DXM7923:DXM7924 EHI7923:EHI7924 ERE7923:ERE7924 FBA7923:FBA7924 FKW7923:FKW7924 FUS7923:FUS7924 GEO7923:GEO7924 GOK7923:GOK7924 GYG7923:GYG7924 HIC7923:HIC7924 HRY7923:HRY7924 IBU7923:IBU7924 ILQ7923:ILQ7924 IVM7923:IVM7924 JFI7923:JFI7924 JPE7923:JPE7924 JZA7923:JZA7924 KIW7923:KIW7924 KSS7923:KSS7924 LCO7923:LCO7924 LMK7923:LMK7924 LWG7923:LWG7924 MGC7923:MGC7924 MPY7923:MPY7924 MZU7923:MZU7924 NJQ7923:NJQ7924 NTM7923:NTM7924 ODI7923:ODI7924 ONE7923:ONE7924 OXA7923:OXA7924 PGW7923:PGW7924 PQS7923:PQS7924 QAO7923:QAO7924 QKK7923:QKK7924 QUG7923:QUG7924 REC7923:REC7924 RNY7923:RNY7924 RXU7923:RXU7924 SHQ7923:SHQ7924 SRM7923:SRM7924 TBI7923:TBI7924 TLE7923:TLE7924 TVA7923:TVA7924 UEW7923:UEW7924 UOS7923:UOS7924 UYO7923:UYO7924 VIK7923:VIK7924 VSG7923:VSG7924 WCC7923:WCC7924 WLY7923:WLY7924 WVU7923:WVU7924 M6979:M6992 M7005 M6862:M6874 M6876:M6913 M6942:M6977" xr:uid="{00000000-0002-0000-0300-000083000000}">
      <formula1>M$2:M$162</formula1>
    </dataValidation>
    <dataValidation type="list" allowBlank="1" showInputMessage="1" showErrorMessage="1" errorTitle="Внимание!" error="Введенное значение не соответсвует справочному" sqref="WVS8175 JG8163:JG8165 TC8163:TC8165 ACY8163:ACY8165 AMU8163:AMU8165 AWQ8163:AWQ8165 BGM8163:BGM8165 BQI8163:BQI8165 CAE8163:CAE8165 CKA8163:CKA8165 CTW8163:CTW8165 DDS8163:DDS8165 DNO8163:DNO8165 DXK8163:DXK8165 EHG8163:EHG8165 ERC8163:ERC8165 FAY8163:FAY8165 FKU8163:FKU8165 FUQ8163:FUQ8165 GEM8163:GEM8165 GOI8163:GOI8165 GYE8163:GYE8165 HIA8163:HIA8165 HRW8163:HRW8165 IBS8163:IBS8165 ILO8163:ILO8165 IVK8163:IVK8165 JFG8163:JFG8165 JPC8163:JPC8165 JYY8163:JYY8165 KIU8163:KIU8165 KSQ8163:KSQ8165 LCM8163:LCM8165 LMI8163:LMI8165 LWE8163:LWE8165 MGA8163:MGA8165 MPW8163:MPW8165 MZS8163:MZS8165 NJO8163:NJO8165 NTK8163:NTK8165 ODG8163:ODG8165 ONC8163:ONC8165 OWY8163:OWY8165 PGU8163:PGU8165 PQQ8163:PQQ8165 QAM8163:QAM8165 QKI8163:QKI8165 QUE8163:QUE8165 REA8163:REA8165 RNW8163:RNW8165 RXS8163:RXS8165 SHO8163:SHO8165 SRK8163:SRK8165 TBG8163:TBG8165 TLC8163:TLC8165 TUY8163:TUY8165 UEU8163:UEU8165 UOQ8163:UOQ8165 UYM8163:UYM8165 VII8163:VII8165 VSE8163:VSE8165 WCA8163:WCA8165 WLW8163:WLW8165 WVS8163:WVS8165 WLW8175 JG8170:JG8171 TC8170:TC8171 ACY8170:ACY8171 AMU8170:AMU8171 AWQ8170:AWQ8171 BGM8170:BGM8171 BQI8170:BQI8171 CAE8170:CAE8171 CKA8170:CKA8171 CTW8170:CTW8171 DDS8170:DDS8171 DNO8170:DNO8171 DXK8170:DXK8171 EHG8170:EHG8171 ERC8170:ERC8171 FAY8170:FAY8171 FKU8170:FKU8171 FUQ8170:FUQ8171 GEM8170:GEM8171 GOI8170:GOI8171 GYE8170:GYE8171 HIA8170:HIA8171 HRW8170:HRW8171 IBS8170:IBS8171 ILO8170:ILO8171 IVK8170:IVK8171 JFG8170:JFG8171 JPC8170:JPC8171 JYY8170:JYY8171 KIU8170:KIU8171 KSQ8170:KSQ8171 LCM8170:LCM8171 LMI8170:LMI8171 LWE8170:LWE8171 MGA8170:MGA8171 MPW8170:MPW8171 MZS8170:MZS8171 NJO8170:NJO8171 NTK8170:NTK8171 ODG8170:ODG8171 ONC8170:ONC8171 OWY8170:OWY8171 PGU8170:PGU8171 PQQ8170:PQQ8171 QAM8170:QAM8171 QKI8170:QKI8171 QUE8170:QUE8171 REA8170:REA8171 RNW8170:RNW8171 RXS8170:RXS8171 SHO8170:SHO8171 SRK8170:SRK8171 TBG8170:TBG8171 TLC8170:TLC8171 TUY8170:TUY8171 UEU8170:UEU8171 UOQ8170:UOQ8171 UYM8170:UYM8171 VII8170:VII8171 VSE8170:VSE8171 WCA8170:WCA8171 WLW8170:WLW8171 WVS8170:WVS8171 K8171 JG8175 TC8175 ACY8175 AMU8175 AWQ8175 BGM8175 BQI8175 CAE8175 CKA8175 CTW8175 DDS8175 DNO8175 DXK8175 EHG8175 ERC8175 FAY8175 FKU8175 FUQ8175 GEM8175 GOI8175 GYE8175 HIA8175 HRW8175 IBS8175 ILO8175 IVK8175 JFG8175 JPC8175 JYY8175 KIU8175 KSQ8175 LCM8175 LMI8175 LWE8175 MGA8175 MPW8175 MZS8175 NJO8175 NTK8175 ODG8175 ONC8175 OWY8175 PGU8175 PQQ8175 QAM8175 QKI8175 QUE8175 REA8175 RNW8175 RXS8175 SHO8175 SRK8175 TBG8175 TLC8175 TUY8175 UEU8175 UOQ8175 UYM8175 VII8175 VSE8175 WCA8175" xr:uid="{00000000-0002-0000-0300-000086000000}">
      <formula1>$M$3:$M$7</formula1>
    </dataValidation>
    <dataValidation type="list" allowBlank="1" showInputMessage="1" showErrorMessage="1" sqref="M2574:M2587 M2464:M2503 M2449:M2462 M2534:M2572" xr:uid="{00000000-0002-0000-0300-000087000000}">
      <formula1>M$2:M$160</formula1>
    </dataValidation>
    <dataValidation type="list" allowBlank="1" showInputMessage="1" showErrorMessage="1" sqref="M2588:M2591" xr:uid="{00000000-0002-0000-0300-000088000000}">
      <formula1>M$2:M$159</formula1>
    </dataValidation>
    <dataValidation type="list" errorStyle="warning" allowBlank="1" showInputMessage="1" showErrorMessage="1" errorTitle="Внимание" error="Организация отсутсвует в справочнике" sqref="C8129 IY8129 SU8129 ACQ8129 AMM8129 AWI8129 BGE8129 BQA8129 BZW8129 CJS8129 CTO8129 DDK8129 DNG8129 DXC8129 EGY8129 EQU8129 FAQ8129 FKM8129 FUI8129 GEE8129 GOA8129 GXW8129 HHS8129 HRO8129 IBK8129 ILG8129 IVC8129 JEY8129 JOU8129 JYQ8129 KIM8129 KSI8129 LCE8129 LMA8129 LVW8129 MFS8129 MPO8129 MZK8129 NJG8129 NTC8129 OCY8129 OMU8129 OWQ8129 PGM8129 PQI8129 QAE8129 QKA8129 QTW8129 RDS8129 RNO8129 RXK8129 SHG8129 SRC8129 TAY8129 TKU8129 TUQ8129 UEM8129 UOI8129 UYE8129 VIA8129 VRW8129 WBS8129 WLO8129 WVK8129 WVK3507:WVK3559 C3507:C3559 IY3507:IY3559 SU3507:SU3559 ACQ3507:ACQ3559 AMM3507:AMM3559 AWI3507:AWI3559 BGE3507:BGE3559 BQA3507:BQA3559 BZW3507:BZW3559 CJS3507:CJS3559 CTO3507:CTO3559 DDK3507:DDK3559 DNG3507:DNG3559 DXC3507:DXC3559 EGY3507:EGY3559 EQU3507:EQU3559 FAQ3507:FAQ3559 FKM3507:FKM3559 FUI3507:FUI3559 GEE3507:GEE3559 GOA3507:GOA3559 GXW3507:GXW3559 HHS3507:HHS3559 HRO3507:HRO3559 IBK3507:IBK3559 ILG3507:ILG3559 IVC3507:IVC3559 JEY3507:JEY3559 JOU3507:JOU3559 JYQ3507:JYQ3559 KIM3507:KIM3559 KSI3507:KSI3559 LCE3507:LCE3559 LMA3507:LMA3559 LVW3507:LVW3559 MFS3507:MFS3559 MPO3507:MPO3559 MZK3507:MZK3559 NJG3507:NJG3559 NTC3507:NTC3559 OCY3507:OCY3559 OMU3507:OMU3559 OWQ3507:OWQ3559 PGM3507:PGM3559 PQI3507:PQI3559 QAE3507:QAE3559 QKA3507:QKA3559 QTW3507:QTW3559 RDS3507:RDS3559 RNO3507:RNO3559 RXK3507:RXK3559 SHG3507:SHG3559 SRC3507:SRC3559 TAY3507:TAY3559 TKU3507:TKU3559 TUQ3507:TUQ3559 UEM3507:UEM3559 UOI3507:UOI3559 UYE3507:UYE3559 VIA3507:VIA3559 VRW3507:VRW3559 WBS3507:WBS3559 WLO3507:WLO3559" xr:uid="{00000000-0002-0000-0300-000089000000}">
      <mc:AlternateContent xmlns:x12ac="http://schemas.microsoft.com/office/spreadsheetml/2011/1/ac" xmlns:mc="http://schemas.openxmlformats.org/markup-compatibility/2006">
        <mc:Choice Requires="x12ac">
          <x12ac:list>"ОАО ""МРСК ВОЛГИ"""," УЭ ОАО ""Самаранефтегаз"""</x12ac:list>
        </mc:Choice>
        <mc:Fallback>
          <formula1>"ОАО ""МРСК ВОЛГИ"", УЭ ОАО ""Самаранефтегаз"""</formula1>
        </mc:Fallback>
      </mc:AlternateContent>
    </dataValidation>
    <dataValidation type="list" errorStyle="warning" allowBlank="1" showInputMessage="1" showErrorMessage="1" errorTitle="Внимание" error="Общество отсутствует в справочнике" sqref="B7956 IX7956 ST7956 ACP7956 AML7956 AWH7956 BGD7956 BPZ7956 BZV7956 CJR7956 CTN7956 DDJ7956 DNF7956 DXB7956 EGX7956 EQT7956 FAP7956 FKL7956 FUH7956 GED7956 GNZ7956 GXV7956 HHR7956 HRN7956 IBJ7956 ILF7956 IVB7956 JEX7956 JOT7956 JYP7956 KIL7956 KSH7956 LCD7956 LLZ7956 LVV7956 MFR7956 MPN7956 MZJ7956 NJF7956 NTB7956 OCX7956 OMT7956 OWP7956 PGL7956 PQH7956 QAD7956 QJZ7956 QTV7956 RDR7956 RNN7956 RXJ7956 SHF7956 SRB7956 TAX7956 TKT7956 TUP7956 UEL7956 UOH7956 UYD7956 VHZ7956 VRV7956 WBR7956 WLN7956 WVJ7956 WVJ8175 IX8169:IX8171 ST8169:ST8171 ACP8169:ACP8171 AML8169:AML8171 AWH8169:AWH8171 BGD8169:BGD8171 BPZ8169:BPZ8171 BZV8169:BZV8171 CJR8169:CJR8171 CTN8169:CTN8171 DDJ8169:DDJ8171 DNF8169:DNF8171 DXB8169:DXB8171 EGX8169:EGX8171 EQT8169:EQT8171 FAP8169:FAP8171 FKL8169:FKL8171 FUH8169:FUH8171 GED8169:GED8171 GNZ8169:GNZ8171 GXV8169:GXV8171 HHR8169:HHR8171 HRN8169:HRN8171 IBJ8169:IBJ8171 ILF8169:ILF8171 IVB8169:IVB8171 JEX8169:JEX8171 JOT8169:JOT8171 JYP8169:JYP8171 KIL8169:KIL8171 KSH8169:KSH8171 LCD8169:LCD8171 LLZ8169:LLZ8171 LVV8169:LVV8171 MFR8169:MFR8171 MPN8169:MPN8171 MZJ8169:MZJ8171 NJF8169:NJF8171 NTB8169:NTB8171 OCX8169:OCX8171 OMT8169:OMT8171 OWP8169:OWP8171 PGL8169:PGL8171 PQH8169:PQH8171 QAD8169:QAD8171 QJZ8169:QJZ8171 QTV8169:QTV8171 RDR8169:RDR8171 RNN8169:RNN8171 RXJ8169:RXJ8171 SHF8169:SHF8171 SRB8169:SRB8171 TAX8169:TAX8171 TKT8169:TKT8171 TUP8169:TUP8171 UEL8169:UEL8171 UOH8169:UOH8171 UYD8169:UYD8171 VHZ8169:VHZ8171 VRV8169:VRV8171 WBR8169:WBR8171 WLN8169:WLN8171 WVJ8169:WVJ8171 B8171 IX8175 ST8175 ACP8175 AML8175 AWH8175 BGD8175 BPZ8175 BZV8175 CJR8175 CTN8175 DDJ8175 DNF8175 DXB8175 EGX8175 EQT8175 FAP8175 FKL8175 FUH8175 GED8175 GNZ8175 GXV8175 HHR8175 HRN8175 IBJ8175 ILF8175 IVB8175 JEX8175 JOT8175 JYP8175 KIL8175 KSH8175 LCD8175 LLZ8175 LVV8175 MFR8175 MPN8175 MZJ8175 NJF8175 NTB8175 OCX8175 OMT8175 OWP8175 PGL8175 PQH8175 QAD8175 QJZ8175 QTV8175 RDR8175 RNN8175 RXJ8175 SHF8175 SRB8175 TAX8175 TKT8175 TUP8175 UEL8175 UOH8175 UYD8175 VHZ8175 VRV8175 WBR8175 WLN8175" xr:uid="{00000000-0002-0000-0300-00008A000000}">
      <formula1>$D$3:$D$26</formula1>
    </dataValidation>
    <dataValidation type="list" errorStyle="warning" allowBlank="1" showInputMessage="1" showErrorMessage="1" errorTitle="Внимание" error="Организация отсутсвует в справочнике" sqref="C7956 IY7956 SU7956 ACQ7956 AMM7956 AWI7956 BGE7956 BQA7956 BZW7956 CJS7956 CTO7956 DDK7956 DNG7956 DXC7956 EGY7956 EQU7956 FAQ7956 FKM7956 FUI7956 GEE7956 GOA7956 GXW7956 HHS7956 HRO7956 IBK7956 ILG7956 IVC7956 JEY7956 JOU7956 JYQ7956 KIM7956 KSI7956 LCE7956 LMA7956 LVW7956 MFS7956 MPO7956 MZK7956 NJG7956 NTC7956 OCY7956 OMU7956 OWQ7956 PGM7956 PQI7956 QAE7956 QKA7956 QTW7956 RDS7956 RNO7956 RXK7956 SHG7956 SRC7956 TAY7956 TKU7956 TUQ7956 UEM7956 UOI7956 UYE7956 VIA7956 VRW7956 WBS7956 WLO7956 WVK7956 WVK8163:WVK8173 IY8163:IY8173 SU8163:SU8173 ACQ8163:ACQ8173 AMM8163:AMM8173 AWI8163:AWI8173 BGE8163:BGE8173 BQA8163:BQA8173 BZW8163:BZW8173 CJS8163:CJS8173 CTO8163:CTO8173 DDK8163:DDK8173 DNG8163:DNG8173 DXC8163:DXC8173 EGY8163:EGY8173 EQU8163:EQU8173 FAQ8163:FAQ8173 FKM8163:FKM8173 FUI8163:FUI8173 GEE8163:GEE8173 GOA8163:GOA8173 GXW8163:GXW8173 HHS8163:HHS8173 HRO8163:HRO8173 IBK8163:IBK8173 ILG8163:ILG8173 IVC8163:IVC8173 JEY8163:JEY8173 JOU8163:JOU8173 JYQ8163:JYQ8173 KIM8163:KIM8173 KSI8163:KSI8173 LCE8163:LCE8173 LMA8163:LMA8173 LVW8163:LVW8173 MFS8163:MFS8173 MPO8163:MPO8173 MZK8163:MZK8173 NJG8163:NJG8173 NTC8163:NTC8173 OCY8163:OCY8173 OMU8163:OMU8173 OWQ8163:OWQ8173 PGM8163:PGM8173 PQI8163:PQI8173 QAE8163:QAE8173 QKA8163:QKA8173 QTW8163:QTW8173 RDS8163:RDS8173 RNO8163:RNO8173 RXK8163:RXK8173 SHG8163:SHG8173 SRC8163:SRC8173 TAY8163:TAY8173 TKU8163:TKU8173 TUQ8163:TUQ8173 UEM8163:UEM8173 UOI8163:UOI8173 UYE8163:UYE8173 VIA8163:VIA8173 VRW8163:VRW8173 WBS8163:WBS8173 WLO8163:WLO8173 C8167:C8168 C8171" xr:uid="{00000000-0002-0000-0300-00008B000000}">
      <formula1>$E$5:$E$14</formula1>
    </dataValidation>
    <dataValidation type="list" allowBlank="1" showInputMessage="1" showErrorMessage="1" sqref="M7726:M7727 JI7726:JI7727 TE7726:TE7727 ADA7726:ADA7727 AMW7726:AMW7727 AWS7726:AWS7727 BGO7726:BGO7727 BQK7726:BQK7727 CAG7726:CAG7727 CKC7726:CKC7727 CTY7726:CTY7727 DDU7726:DDU7727 DNQ7726:DNQ7727 DXM7726:DXM7727 EHI7726:EHI7727 ERE7726:ERE7727 FBA7726:FBA7727 FKW7726:FKW7727 FUS7726:FUS7727 GEO7726:GEO7727 GOK7726:GOK7727 GYG7726:GYG7727 HIC7726:HIC7727 HRY7726:HRY7727 IBU7726:IBU7727 ILQ7726:ILQ7727 IVM7726:IVM7727 JFI7726:JFI7727 JPE7726:JPE7727 JZA7726:JZA7727 KIW7726:KIW7727 KSS7726:KSS7727 LCO7726:LCO7727 LMK7726:LMK7727 LWG7726:LWG7727 MGC7726:MGC7727 MPY7726:MPY7727 MZU7726:MZU7727 NJQ7726:NJQ7727 NTM7726:NTM7727 ODI7726:ODI7727 ONE7726:ONE7727 OXA7726:OXA7727 PGW7726:PGW7727 PQS7726:PQS7727 QAO7726:QAO7727 QKK7726:QKK7727 QUG7726:QUG7727 REC7726:REC7727 RNY7726:RNY7727 RXU7726:RXU7727 SHQ7726:SHQ7727 SRM7726:SRM7727 TBI7726:TBI7727 TLE7726:TLE7727 TVA7726:TVA7727 UEW7726:UEW7727 UOS7726:UOS7727 UYO7726:UYO7727 VIK7726:VIK7727 VSG7726:VSG7727 WCC7726:WCC7727 WLY7726:WLY7727 WVU7726:WVU7727 M7865 JI7865 TE7865 ADA7865 AMW7865 AWS7865 BGO7865 BQK7865 CAG7865 CKC7865 CTY7865 DDU7865 DNQ7865 DXM7865 EHI7865 ERE7865 FBA7865 FKW7865 FUS7865 GEO7865 GOK7865 GYG7865 HIC7865 HRY7865 IBU7865 ILQ7865 IVM7865 JFI7865 JPE7865 JZA7865 KIW7865 KSS7865 LCO7865 LMK7865 LWG7865 MGC7865 MPY7865 MZU7865 NJQ7865 NTM7865 ODI7865 ONE7865 OXA7865 PGW7865 PQS7865 QAO7865 QKK7865 QUG7865 REC7865 RNY7865 RXU7865 SHQ7865 SRM7865 TBI7865 TLE7865 TVA7865 UEW7865 UOS7865 UYO7865 VIK7865 VSG7865 WCC7865 WLY7865 WVU7865 M7925:M7926 JI7925:JI7926 TE7925:TE7926 ADA7925:ADA7926 AMW7925:AMW7926 AWS7925:AWS7926 BGO7925:BGO7926 BQK7925:BQK7926 CAG7925:CAG7926 CKC7925:CKC7926 CTY7925:CTY7926 DDU7925:DDU7926 DNQ7925:DNQ7926 DXM7925:DXM7926 EHI7925:EHI7926 ERE7925:ERE7926 FBA7925:FBA7926 FKW7925:FKW7926 FUS7925:FUS7926 GEO7925:GEO7926 GOK7925:GOK7926 GYG7925:GYG7926 HIC7925:HIC7926 HRY7925:HRY7926 IBU7925:IBU7926 ILQ7925:ILQ7926 IVM7925:IVM7926 JFI7925:JFI7926 JPE7925:JPE7926 JZA7925:JZA7926 KIW7925:KIW7926 KSS7925:KSS7926 LCO7925:LCO7926 LMK7925:LMK7926 LWG7925:LWG7926 MGC7925:MGC7926 MPY7925:MPY7926 MZU7925:MZU7926 NJQ7925:NJQ7926 NTM7925:NTM7926 ODI7925:ODI7926 ONE7925:ONE7926 OXA7925:OXA7926 PGW7925:PGW7926 PQS7925:PQS7926 QAO7925:QAO7926 QKK7925:QKK7926 QUG7925:QUG7926 REC7925:REC7926 RNY7925:RNY7926 RXU7925:RXU7926 SHQ7925:SHQ7926 SRM7925:SRM7926 TBI7925:TBI7926 TLE7925:TLE7926 TVA7925:TVA7926 UEW7925:UEW7926 UOS7925:UOS7926 UYO7925:UYO7926 VIK7925:VIK7926 VSG7925:VSG7926 WCC7925:WCC7926 WLY7925:WLY7926 WVU7925:WVU7926" xr:uid="{00000000-0002-0000-0300-00008E000000}">
      <formula1>$M$2:$M$146</formula1>
    </dataValidation>
    <dataValidation type="list" errorStyle="warning" allowBlank="1" showInputMessage="1" showErrorMessage="1" errorTitle="Внимание" error="Организация отсутсвует в справочнике" sqref="ACQ8179:ACQ8186 AMM8179:AMM8186 AWI8179:AWI8186 BGE8179:BGE8186 BQA8179:BQA8186 BZW8179:BZW8186 CJS8179:CJS8186 CTO8179:CTO8186 DDK8179:DDK8186 DNG8179:DNG8186 DXC8179:DXC8186 EGY8179:EGY8186 EQU8179:EQU8186 FAQ8179:FAQ8186 FKM8179:FKM8186 FUI8179:FUI8186 GEE8179:GEE8186 GOA8179:GOA8186 GXW8179:GXW8186 HHS8179:HHS8186 HRO8179:HRO8186 IBK8179:IBK8186 ILG8179:ILG8186 IVC8179:IVC8186 JEY8179:JEY8186 JOU8179:JOU8186 JYQ8179:JYQ8186 KIM8179:KIM8186 KSI8179:KSI8186 LCE8179:LCE8186 LMA8179:LMA8186 LVW8179:LVW8186 MFS8179:MFS8186 MPO8179:MPO8186 MZK8179:MZK8186 NJG8179:NJG8186 NTC8179:NTC8186 OCY8179:OCY8186 OMU8179:OMU8186 OWQ8179:OWQ8186 PGM8179:PGM8186 PQI8179:PQI8186 QAE8179:QAE8186 QKA8179:QKA8186 QTW8179:QTW8186 RDS8179:RDS8186 RNO8179:RNO8186 RXK8179:RXK8186 SHG8179:SHG8186 SRC8179:SRC8186 TAY8179:TAY8186 TKU8179:TKU8186 TUQ8179:TUQ8186 UEM8179:UEM8186 UOI8179:UOI8186 UYE8179:UYE8186 VIA8179:VIA8186 VRW8179:VRW8186 WBS8179:WBS8186 WLO8179:WLO8186 C2586:C2591 WVK8179:WVK8186 C2582:C2584 C7725:C7727 IY7725:IY7727 SU7725:SU7727 ACQ7725:ACQ7727 AMM7725:AMM7727 AWI7725:AWI7727 BGE7725:BGE7727 BQA7725:BQA7727 BZW7725:BZW7727 CJS7725:CJS7727 CTO7725:CTO7727 DDK7725:DDK7727 DNG7725:DNG7727 DXC7725:DXC7727 EGY7725:EGY7727 EQU7725:EQU7727 FAQ7725:FAQ7727 FKM7725:FKM7727 FUI7725:FUI7727 GEE7725:GEE7727 GOA7725:GOA7727 GXW7725:GXW7727 HHS7725:HHS7727 HRO7725:HRO7727 IBK7725:IBK7727 ILG7725:ILG7727 IVC7725:IVC7727 JEY7725:JEY7727 JOU7725:JOU7727 JYQ7725:JYQ7727 KIM7725:KIM7727 KSI7725:KSI7727 LCE7725:LCE7727 LMA7725:LMA7727 LVW7725:LVW7727 MFS7725:MFS7727 MPO7725:MPO7727 MZK7725:MZK7727 NJG7725:NJG7727 NTC7725:NTC7727 OCY7725:OCY7727 OMU7725:OMU7727 OWQ7725:OWQ7727 PGM7725:PGM7727 PQI7725:PQI7727 QAE7725:QAE7727 QKA7725:QKA7727 QTW7725:QTW7727 RDS7725:RDS7727 RNO7725:RNO7727 RXK7725:RXK7727 SHG7725:SHG7727 SRC7725:SRC7727 TAY7725:TAY7727 TKU7725:TKU7727 TUQ7725:TUQ7727 UEM7725:UEM7727 UOI7725:UOI7727 UYE7725:UYE7727 VIA7725:VIA7727 VRW7725:VRW7727 WBS7725:WBS7727 WLO7725:WLO7727 WVK7725:WVK7727 C7865 IY7865 SU7865 ACQ7865 AMM7865 AWI7865 BGE7865 BQA7865 BZW7865 CJS7865 CTO7865 DDK7865 DNG7865 DXC7865 EGY7865 EQU7865 FAQ7865 FKM7865 FUI7865 GEE7865 GOA7865 GXW7865 HHS7865 HRO7865 IBK7865 ILG7865 IVC7865 JEY7865 JOU7865 JYQ7865 KIM7865 KSI7865 LCE7865 LMA7865 LVW7865 MFS7865 MPO7865 MZK7865 NJG7865 NTC7865 OCY7865 OMU7865 OWQ7865 PGM7865 PQI7865 QAE7865 QKA7865 QTW7865 RDS7865 RNO7865 RXK7865 SHG7865 SRC7865 TAY7865 TKU7865 TUQ7865 UEM7865 UOI7865 UYE7865 VIA7865 VRW7865 WBS7865 WLO7865 WVK7865 C7924:C7926 IY7924:IY7926 SU7924:SU7926 ACQ7924:ACQ7926 AMM7924:AMM7926 AWI7924:AWI7926 BGE7924:BGE7926 BQA7924:BQA7926 BZW7924:BZW7926 CJS7924:CJS7926 CTO7924:CTO7926 DDK7924:DDK7926 DNG7924:DNG7926 DXC7924:DXC7926 EGY7924:EGY7926 EQU7924:EQU7926 FAQ7924:FAQ7926 FKM7924:FKM7926 FUI7924:FUI7926 GEE7924:GEE7926 GOA7924:GOA7926 GXW7924:GXW7926 HHS7924:HHS7926 HRO7924:HRO7926 IBK7924:IBK7926 ILG7924:ILG7926 IVC7924:IVC7926 JEY7924:JEY7926 JOU7924:JOU7926 JYQ7924:JYQ7926 KIM7924:KIM7926 KSI7924:KSI7926 LCE7924:LCE7926 LMA7924:LMA7926 LVW7924:LVW7926 MFS7924:MFS7926 MPO7924:MPO7926 MZK7924:MZK7926 NJG7924:NJG7926 NTC7924:NTC7926 OCY7924:OCY7926 OMU7924:OMU7926 OWQ7924:OWQ7926 PGM7924:PGM7926 PQI7924:PQI7926 QAE7924:QAE7926 QKA7924:QKA7926 QTW7924:QTW7926 RDS7924:RDS7926 RNO7924:RNO7926 RXK7924:RXK7926 SHG7924:SHG7926 SRC7924:SRC7926 TAY7924:TAY7926 TKU7924:TKU7926 TUQ7924:TUQ7926 UEM7924:UEM7926 UOI7924:UOI7926 UYE7924:UYE7926 VIA7924:VIA7926 VRW7924:VRW7926 WBS7924:WBS7926 WLO7924:WLO7926 WVK7924:WVK7926 C8125:C8126 IY8125:IY8126 SU8125:SU8126 ACQ8125:ACQ8126 AMM8125:AMM8126 AWI8125:AWI8126 BGE8125:BGE8126 BQA8125:BQA8126 BZW8125:BZW8126 CJS8125:CJS8126 CTO8125:CTO8126 DDK8125:DDK8126 DNG8125:DNG8126 DXC8125:DXC8126 EGY8125:EGY8126 EQU8125:EQU8126 FAQ8125:FAQ8126 FKM8125:FKM8126 FUI8125:FUI8126 GEE8125:GEE8126 GOA8125:GOA8126 GXW8125:GXW8126 HHS8125:HHS8126 HRO8125:HRO8126 IBK8125:IBK8126 ILG8125:ILG8126 IVC8125:IVC8126 JEY8125:JEY8126 JOU8125:JOU8126 JYQ8125:JYQ8126 KIM8125:KIM8126 KSI8125:KSI8126 LCE8125:LCE8126 LMA8125:LMA8126 LVW8125:LVW8126 MFS8125:MFS8126 MPO8125:MPO8126 MZK8125:MZK8126 NJG8125:NJG8126 NTC8125:NTC8126 OCY8125:OCY8126 OMU8125:OMU8126 OWQ8125:OWQ8126 PGM8125:PGM8126 PQI8125:PQI8126 QAE8125:QAE8126 QKA8125:QKA8126 QTW8125:QTW8126 RDS8125:RDS8126 RNO8125:RNO8126 RXK8125:RXK8126 SHG8125:SHG8126 SRC8125:SRC8126 TAY8125:TAY8126 TKU8125:TKU8126 TUQ8125:TUQ8126 UEM8125:UEM8126 UOI8125:UOI8126 UYE8125:UYE8126 VIA8125:VIA8126 VRW8125:VRW8126 WBS8125:WBS8126 WLO8125:WLO8126 WVK8125:WVK8126 IY8179:IY8186 SU8179:SU8186 C2411:C2423 C2425:C2426 C2430 C2432 C2460:C2464 C2445:C2446 C2440:C2442 C2505:C2513 C2481:C2503 C2515:C2536 C2539:C2574" xr:uid="{00000000-0002-0000-0300-00008F000000}">
      <formula1>$C$3:$C$14</formula1>
    </dataValidation>
    <dataValidation type="list" errorStyle="warning" allowBlank="1" showInputMessage="1" showErrorMessage="1" errorTitle="Внимание" error="Организация отсутсвует в справочнике" sqref="C7528 IY7528 SU7528 ACQ7528 AMM7528 AWI7528 BGE7528 BQA7528 BZW7528 CJS7528 CTO7528 DDK7528 DNG7528 DXC7528 EGY7528 EQU7528 FAQ7528 FKM7528 FUI7528 GEE7528 GOA7528 GXW7528 HHS7528 HRO7528 IBK7528 ILG7528 IVC7528 JEY7528 JOU7528 JYQ7528 KIM7528 KSI7528 LCE7528 LMA7528 LVW7528 MFS7528 MPO7528 MZK7528 NJG7528 NTC7528 OCY7528 OMU7528 OWQ7528 PGM7528 PQI7528 QAE7528 QKA7528 QTW7528 RDS7528 RNO7528 RXK7528 SHG7528 SRC7528 TAY7528 TKU7528 TUQ7528 UEM7528 UOI7528 UYE7528 VIA7528 VRW7528 WBS7528 WLO7528 WVK7528 C7571:C7572 IY7571:IY7572 SU7571:SU7572 ACQ7571:ACQ7572 AMM7571:AMM7572 AWI7571:AWI7572 BGE7571:BGE7572 BQA7571:BQA7572 BZW7571:BZW7572 CJS7571:CJS7572 CTO7571:CTO7572 DDK7571:DDK7572 DNG7571:DNG7572 DXC7571:DXC7572 EGY7571:EGY7572 EQU7571:EQU7572 FAQ7571:FAQ7572 FKM7571:FKM7572 FUI7571:FUI7572 GEE7571:GEE7572 GOA7571:GOA7572 GXW7571:GXW7572 HHS7571:HHS7572 HRO7571:HRO7572 IBK7571:IBK7572 ILG7571:ILG7572 IVC7571:IVC7572 JEY7571:JEY7572 JOU7571:JOU7572 JYQ7571:JYQ7572 KIM7571:KIM7572 KSI7571:KSI7572 LCE7571:LCE7572 LMA7571:LMA7572 LVW7571:LVW7572 MFS7571:MFS7572 MPO7571:MPO7572 MZK7571:MZK7572 NJG7571:NJG7572 NTC7571:NTC7572 OCY7571:OCY7572 OMU7571:OMU7572 OWQ7571:OWQ7572 PGM7571:PGM7572 PQI7571:PQI7572 QAE7571:QAE7572 QKA7571:QKA7572 QTW7571:QTW7572 RDS7571:RDS7572 RNO7571:RNO7572 RXK7571:RXK7572 SHG7571:SHG7572 SRC7571:SRC7572 TAY7571:TAY7572 TKU7571:TKU7572 TUQ7571:TUQ7572 UEM7571:UEM7572 UOI7571:UOI7572 UYE7571:UYE7572 VIA7571:VIA7572 VRW7571:VRW7572 WBS7571:WBS7572 WLO7571:WLO7572 WVK7571:WVK7572 C7669 IY7669 SU7669 ACQ7669 AMM7669 AWI7669 BGE7669 BQA7669 BZW7669 CJS7669 CTO7669 DDK7669 DNG7669 DXC7669 EGY7669 EQU7669 FAQ7669 FKM7669 FUI7669 GEE7669 GOA7669 GXW7669 HHS7669 HRO7669 IBK7669 ILG7669 IVC7669 JEY7669 JOU7669 JYQ7669 KIM7669 KSI7669 LCE7669 LMA7669 LVW7669 MFS7669 MPO7669 MZK7669 NJG7669 NTC7669 OCY7669 OMU7669 OWQ7669 PGM7669 PQI7669 QAE7669 QKA7669 QTW7669 RDS7669 RNO7669 RXK7669 SHG7669 SRC7669 TAY7669 TKU7669 TUQ7669 UEM7669 UOI7669 UYE7669 VIA7669 VRW7669 WBS7669 WLO7669 WVK7669 C7686 IY7686 SU7686 ACQ7686 AMM7686 AWI7686 BGE7686 BQA7686 BZW7686 CJS7686 CTO7686 DDK7686 DNG7686 DXC7686 EGY7686 EQU7686 FAQ7686 FKM7686 FUI7686 GEE7686 GOA7686 GXW7686 HHS7686 HRO7686 IBK7686 ILG7686 IVC7686 JEY7686 JOU7686 JYQ7686 KIM7686 KSI7686 LCE7686 LMA7686 LVW7686 MFS7686 MPO7686 MZK7686 NJG7686 NTC7686 OCY7686 OMU7686 OWQ7686 PGM7686 PQI7686 QAE7686 QKA7686 QTW7686 RDS7686 RNO7686 RXK7686 SHG7686 SRC7686 TAY7686 TKU7686 TUQ7686 UEM7686 UOI7686 UYE7686 VIA7686 VRW7686 WBS7686 WLO7686 WVK7686 C7724 IY7724 SU7724 ACQ7724 AMM7724 AWI7724 BGE7724 BQA7724 BZW7724 CJS7724 CTO7724 DDK7724 DNG7724 DXC7724 EGY7724 EQU7724 FAQ7724 FKM7724 FUI7724 GEE7724 GOA7724 GXW7724 HHS7724 HRO7724 IBK7724 ILG7724 IVC7724 JEY7724 JOU7724 JYQ7724 KIM7724 KSI7724 LCE7724 LMA7724 LVW7724 MFS7724 MPO7724 MZK7724 NJG7724 NTC7724 OCY7724 OMU7724 OWQ7724 PGM7724 PQI7724 QAE7724 QKA7724 QTW7724 RDS7724 RNO7724 RXK7724 SHG7724 SRC7724 TAY7724 TKU7724 TUQ7724 UEM7724 UOI7724 UYE7724 VIA7724 VRW7724 WBS7724 WLO7724 WVK7724 C7728 IY7728 SU7728 ACQ7728 AMM7728 AWI7728 BGE7728 BQA7728 BZW7728 CJS7728 CTO7728 DDK7728 DNG7728 DXC7728 EGY7728 EQU7728 FAQ7728 FKM7728 FUI7728 GEE7728 GOA7728 GXW7728 HHS7728 HRO7728 IBK7728 ILG7728 IVC7728 JEY7728 JOU7728 JYQ7728 KIM7728 KSI7728 LCE7728 LMA7728 LVW7728 MFS7728 MPO7728 MZK7728 NJG7728 NTC7728 OCY7728 OMU7728 OWQ7728 PGM7728 PQI7728 QAE7728 QKA7728 QTW7728 RDS7728 RNO7728 RXK7728 SHG7728 SRC7728 TAY7728 TKU7728 TUQ7728 UEM7728 UOI7728 UYE7728 VIA7728 VRW7728 WBS7728 WLO7728 WVK7728 C7778:C7779 IY7778:IY7779 SU7778:SU7779 ACQ7778:ACQ7779 AMM7778:AMM7779 AWI7778:AWI7779 BGE7778:BGE7779 BQA7778:BQA7779 BZW7778:BZW7779 CJS7778:CJS7779 CTO7778:CTO7779 DDK7778:DDK7779 DNG7778:DNG7779 DXC7778:DXC7779 EGY7778:EGY7779 EQU7778:EQU7779 FAQ7778:FAQ7779 FKM7778:FKM7779 FUI7778:FUI7779 GEE7778:GEE7779 GOA7778:GOA7779 GXW7778:GXW7779 HHS7778:HHS7779 HRO7778:HRO7779 IBK7778:IBK7779 ILG7778:ILG7779 IVC7778:IVC7779 JEY7778:JEY7779 JOU7778:JOU7779 JYQ7778:JYQ7779 KIM7778:KIM7779 KSI7778:KSI7779 LCE7778:LCE7779 LMA7778:LMA7779 LVW7778:LVW7779 MFS7778:MFS7779 MPO7778:MPO7779 MZK7778:MZK7779 NJG7778:NJG7779 NTC7778:NTC7779 OCY7778:OCY7779 OMU7778:OMU7779 OWQ7778:OWQ7779 PGM7778:PGM7779 PQI7778:PQI7779 QAE7778:QAE7779 QKA7778:QKA7779 QTW7778:QTW7779 RDS7778:RDS7779 RNO7778:RNO7779 RXK7778:RXK7779 SHG7778:SHG7779 SRC7778:SRC7779 TAY7778:TAY7779 TKU7778:TKU7779 TUQ7778:TUQ7779 UEM7778:UEM7779 UOI7778:UOI7779 UYE7778:UYE7779 VIA7778:VIA7779 VRW7778:VRW7779 WBS7778:WBS7779 WLO7778:WLO7779 WVK7778:WVK7779 C7816:C7817 IY7816:IY7817 SU7816:SU7817 ACQ7816:ACQ7817 AMM7816:AMM7817 AWI7816:AWI7817 BGE7816:BGE7817 BQA7816:BQA7817 BZW7816:BZW7817 CJS7816:CJS7817 CTO7816:CTO7817 DDK7816:DDK7817 DNG7816:DNG7817 DXC7816:DXC7817 EGY7816:EGY7817 EQU7816:EQU7817 FAQ7816:FAQ7817 FKM7816:FKM7817 FUI7816:FUI7817 GEE7816:GEE7817 GOA7816:GOA7817 GXW7816:GXW7817 HHS7816:HHS7817 HRO7816:HRO7817 IBK7816:IBK7817 ILG7816:ILG7817 IVC7816:IVC7817 JEY7816:JEY7817 JOU7816:JOU7817 JYQ7816:JYQ7817 KIM7816:KIM7817 KSI7816:KSI7817 LCE7816:LCE7817 LMA7816:LMA7817 LVW7816:LVW7817 MFS7816:MFS7817 MPO7816:MPO7817 MZK7816:MZK7817 NJG7816:NJG7817 NTC7816:NTC7817 OCY7816:OCY7817 OMU7816:OMU7817 OWQ7816:OWQ7817 PGM7816:PGM7817 PQI7816:PQI7817 QAE7816:QAE7817 QKA7816:QKA7817 QTW7816:QTW7817 RDS7816:RDS7817 RNO7816:RNO7817 RXK7816:RXK7817 SHG7816:SHG7817 SRC7816:SRC7817 TAY7816:TAY7817 TKU7816:TKU7817 TUQ7816:TUQ7817 UEM7816:UEM7817 UOI7816:UOI7817 UYE7816:UYE7817 VIA7816:VIA7817 VRW7816:VRW7817 WBS7816:WBS7817 WLO7816:WLO7817 WVK7816:WVK7817 C7864 IY7864 SU7864 ACQ7864 AMM7864 AWI7864 BGE7864 BQA7864 BZW7864 CJS7864 CTO7864 DDK7864 DNG7864 DXC7864 EGY7864 EQU7864 FAQ7864 FKM7864 FUI7864 GEE7864 GOA7864 GXW7864 HHS7864 HRO7864 IBK7864 ILG7864 IVC7864 JEY7864 JOU7864 JYQ7864 KIM7864 KSI7864 LCE7864 LMA7864 LVW7864 MFS7864 MPO7864 MZK7864 NJG7864 NTC7864 OCY7864 OMU7864 OWQ7864 PGM7864 PQI7864 QAE7864 QKA7864 QTW7864 RDS7864 RNO7864 RXK7864 SHG7864 SRC7864 TAY7864 TKU7864 TUQ7864 UEM7864 UOI7864 UYE7864 VIA7864 VRW7864 WBS7864 WLO7864 WVK7864 C7866 IY7866 SU7866 ACQ7866 AMM7866 AWI7866 BGE7866 BQA7866 BZW7866 CJS7866 CTO7866 DDK7866 DNG7866 DXC7866 EGY7866 EQU7866 FAQ7866 FKM7866 FUI7866 GEE7866 GOA7866 GXW7866 HHS7866 HRO7866 IBK7866 ILG7866 IVC7866 JEY7866 JOU7866 JYQ7866 KIM7866 KSI7866 LCE7866 LMA7866 LVW7866 MFS7866 MPO7866 MZK7866 NJG7866 NTC7866 OCY7866 OMU7866 OWQ7866 PGM7866 PQI7866 QAE7866 QKA7866 QTW7866 RDS7866 RNO7866 RXK7866 SHG7866 SRC7866 TAY7866 TKU7866 TUQ7866 UEM7866 UOI7866 UYE7866 VIA7866 VRW7866 WBS7866 WLO7866 WVK7866 C7923 IY7923 SU7923 ACQ7923 AMM7923 AWI7923 BGE7923 BQA7923 BZW7923 CJS7923 CTO7923 DDK7923 DNG7923 DXC7923 EGY7923 EQU7923 FAQ7923 FKM7923 FUI7923 GEE7923 GOA7923 GXW7923 HHS7923 HRO7923 IBK7923 ILG7923 IVC7923 JEY7923 JOU7923 JYQ7923 KIM7923 KSI7923 LCE7923 LMA7923 LVW7923 MFS7923 MPO7923 MZK7923 NJG7923 NTC7923 OCY7923 OMU7923 OWQ7923 PGM7923 PQI7923 QAE7923 QKA7923 QTW7923 RDS7923 RNO7923 RXK7923 SHG7923 SRC7923 TAY7923 TKU7923 TUQ7923 UEM7923 UOI7923 UYE7923 VIA7923 VRW7923 WBS7923 WLO7923 WVK7923 C7955 IY7955 SU7955 ACQ7955 AMM7955 AWI7955 BGE7955 BQA7955 BZW7955 CJS7955 CTO7955 DDK7955 DNG7955 DXC7955 EGY7955 EQU7955 FAQ7955 FKM7955 FUI7955 GEE7955 GOA7955 GXW7955 HHS7955 HRO7955 IBK7955 ILG7955 IVC7955 JEY7955 JOU7955 JYQ7955 KIM7955 KSI7955 LCE7955 LMA7955 LVW7955 MFS7955 MPO7955 MZK7955 NJG7955 NTC7955 OCY7955 OMU7955 OWQ7955 PGM7955 PQI7955 QAE7955 QKA7955 QTW7955 RDS7955 RNO7955 RXK7955 SHG7955 SRC7955 TAY7955 TKU7955 TUQ7955 UEM7955 UOI7955 UYE7955 VIA7955 VRW7955 WBS7955 WLO7955 WVK7955 C7957 IY7957 SU7957 ACQ7957 AMM7957 AWI7957 BGE7957 BQA7957 BZW7957 CJS7957 CTO7957 DDK7957 DNG7957 DXC7957 EGY7957 EQU7957 FAQ7957 FKM7957 FUI7957 GEE7957 GOA7957 GXW7957 HHS7957 HRO7957 IBK7957 ILG7957 IVC7957 JEY7957 JOU7957 JYQ7957 KIM7957 KSI7957 LCE7957 LMA7957 LVW7957 MFS7957 MPO7957 MZK7957 NJG7957 NTC7957 OCY7957 OMU7957 OWQ7957 PGM7957 PQI7957 QAE7957 QKA7957 QTW7957 RDS7957 RNO7957 RXK7957 SHG7957 SRC7957 TAY7957 TKU7957 TUQ7957 UEM7957 UOI7957 UYE7957 VIA7957 VRW7957 WBS7957 WLO7957 WVK7957 C8127 IY8127 SU8127 ACQ8127 AMM8127 AWI8127 BGE8127 BQA8127 BZW8127 CJS8127 CTO8127 DDK8127 DNG8127 DXC8127 EGY8127 EQU8127 FAQ8127 FKM8127 FUI8127 GEE8127 GOA8127 GXW8127 HHS8127 HRO8127 IBK8127 ILG8127 IVC8127 JEY8127 JOU8127 JYQ8127 KIM8127 KSI8127 LCE8127 LMA8127 LVW8127 MFS8127 MPO8127 MZK8127 NJG8127 NTC8127 OCY8127 OMU8127 OWQ8127 PGM8127 PQI8127 QAE8127 QKA8127 QTW8127 RDS8127 RNO8127 RXK8127 SHG8127 SRC8127 TAY8127 TKU8127 TUQ8127 UEM8127 UOI8127 UYE8127 VIA8127 VRW8127 WBS8127 WLO8127 WVK8127 WVK8122:WVK8124 IY8174:IY8178 SU8174:SU8178 ACQ8174:ACQ8178 AMM8174:AMM8178 AWI8174:AWI8178 BGE8174:BGE8178 BQA8174:BQA8178 BZW8174:BZW8178 CJS8174:CJS8178 CTO8174:CTO8178 DDK8174:DDK8178 DNG8174:DNG8178 DXC8174:DXC8178 EGY8174:EGY8178 EQU8174:EQU8178 FAQ8174:FAQ8178 FKM8174:FKM8178 FUI8174:FUI8178 GEE8174:GEE8178 GOA8174:GOA8178 GXW8174:GXW8178 HHS8174:HHS8178 HRO8174:HRO8178 IBK8174:IBK8178 ILG8174:ILG8178 IVC8174:IVC8178 JEY8174:JEY8178 JOU8174:JOU8178 JYQ8174:JYQ8178 KIM8174:KIM8178 KSI8174:KSI8178 LCE8174:LCE8178 LMA8174:LMA8178 LVW8174:LVW8178 MFS8174:MFS8178 MPO8174:MPO8178 MZK8174:MZK8178 NJG8174:NJG8178 NTC8174:NTC8178 OCY8174:OCY8178 OMU8174:OMU8178 OWQ8174:OWQ8178 PGM8174:PGM8178 PQI8174:PQI8178 QAE8174:QAE8178 QKA8174:QKA8178 QTW8174:QTW8178 RDS8174:RDS8178 RNO8174:RNO8178 RXK8174:RXK8178 SHG8174:SHG8178 SRC8174:SRC8178 TAY8174:TAY8178 TKU8174:TKU8178 TUQ8174:TUQ8178 UEM8174:UEM8178 UOI8174:UOI8178 UYE8174:UYE8178 VIA8174:VIA8178 VRW8174:VRW8178 WBS8174:WBS8178 WLO8174:WLO8178 WVK8174:WVK8178 C8122:C8124 IY8122:IY8124 SU8122:SU8124 ACQ8122:ACQ8124 AMM8122:AMM8124 AWI8122:AWI8124 BGE8122:BGE8124 BQA8122:BQA8124 BZW8122:BZW8124 CJS8122:CJS8124 CTO8122:CTO8124 DDK8122:DDK8124 DNG8122:DNG8124 DXC8122:DXC8124 EGY8122:EGY8124 EQU8122:EQU8124 FAQ8122:FAQ8124 FKM8122:FKM8124 FUI8122:FUI8124 GEE8122:GEE8124 GOA8122:GOA8124 GXW8122:GXW8124 HHS8122:HHS8124 HRO8122:HRO8124 IBK8122:IBK8124 ILG8122:ILG8124 IVC8122:IVC8124 JEY8122:JEY8124 JOU8122:JOU8124 JYQ8122:JYQ8124 KIM8122:KIM8124 KSI8122:KSI8124 LCE8122:LCE8124 LMA8122:LMA8124 LVW8122:LVW8124 MFS8122:MFS8124 MPO8122:MPO8124 MZK8122:MZK8124 NJG8122:NJG8124 NTC8122:NTC8124 OCY8122:OCY8124 OMU8122:OMU8124 OWQ8122:OWQ8124 PGM8122:PGM8124 PQI8122:PQI8124 QAE8122:QAE8124 QKA8122:QKA8124 QTW8122:QTW8124 RDS8122:RDS8124 RNO8122:RNO8124 RXK8122:RXK8124 SHG8122:SHG8124 SRC8122:SRC8124 TAY8122:TAY8124 TKU8122:TKU8124 TUQ8122:TUQ8124 UEM8122:UEM8124 UOI8122:UOI8124 UYE8122:UYE8124 VIA8122:VIA8124 VRW8122:VRW8124 WBS8122:WBS8124 WLO8122:WLO8124" xr:uid="{00000000-0002-0000-0300-000090000000}">
      <formula1>$J$3:$J$14</formula1>
    </dataValidation>
    <dataValidation type="list" allowBlank="1" showInputMessage="1" showErrorMessage="1" errorTitle="Внимание" error="Введено недопустимое значение" sqref="O7466 JK7466 TG7466 ADC7466 AMY7466 AWU7466 BGQ7466 BQM7466 CAI7466 CKE7466 CUA7466 DDW7466 DNS7466 DXO7466 EHK7466 ERG7466 FBC7466 FKY7466 FUU7466 GEQ7466 GOM7466 GYI7466 HIE7466 HSA7466 IBW7466 ILS7466 IVO7466 JFK7466 JPG7466 JZC7466 KIY7466 KSU7466 LCQ7466 LMM7466 LWI7466 MGE7466 MQA7466 MZW7466 NJS7466 NTO7466 ODK7466 ONG7466 OXC7466 PGY7466 PQU7466 QAQ7466 QKM7466 QUI7466 REE7466 ROA7466 RXW7466 SHS7466 SRO7466 TBK7466 TLG7466 TVC7466 UEY7466 UOU7466 UYQ7466 VIM7466 VSI7466 WCE7466 WMA7466 WVW7466 O7956:O7957 JK7956:JK7957 TG7956:TG7957 ADC7956:ADC7957 AMY7956:AMY7957 AWU7956:AWU7957 BGQ7956:BGQ7957 BQM7956:BQM7957 CAI7956:CAI7957 CKE7956:CKE7957 CUA7956:CUA7957 DDW7956:DDW7957 DNS7956:DNS7957 DXO7956:DXO7957 EHK7956:EHK7957 ERG7956:ERG7957 FBC7956:FBC7957 FKY7956:FKY7957 FUU7956:FUU7957 GEQ7956:GEQ7957 GOM7956:GOM7957 GYI7956:GYI7957 HIE7956:HIE7957 HSA7956:HSA7957 IBW7956:IBW7957 ILS7956:ILS7957 IVO7956:IVO7957 JFK7956:JFK7957 JPG7956:JPG7957 JZC7956:JZC7957 KIY7956:KIY7957 KSU7956:KSU7957 LCQ7956:LCQ7957 LMM7956:LMM7957 LWI7956:LWI7957 MGE7956:MGE7957 MQA7956:MQA7957 MZW7956:MZW7957 NJS7956:NJS7957 NTO7956:NTO7957 ODK7956:ODK7957 ONG7956:ONG7957 OXC7956:OXC7957 PGY7956:PGY7957 PQU7956:PQU7957 QAQ7956:QAQ7957 QKM7956:QKM7957 QUI7956:QUI7957 REE7956:REE7957 ROA7956:ROA7957 RXW7956:RXW7957 SHS7956:SHS7957 SRO7956:SRO7957 TBK7956:TBK7957 TLG7956:TLG7957 TVC7956:TVC7957 UEY7956:UEY7957 UOU7956:UOU7957 UYQ7956:UYQ7957 VIM7956:VIM7957 VSI7956:VSI7957 WCE7956:WCE7957 WMA7956:WMA7957 WVW7956:WVW7957 O8125:O8126 JK8125:JK8126 TG8125:TG8126 ADC8125:ADC8126 AMY8125:AMY8126 AWU8125:AWU8126 BGQ8125:BGQ8126 BQM8125:BQM8126 CAI8125:CAI8126 CKE8125:CKE8126 CUA8125:CUA8126 DDW8125:DDW8126 DNS8125:DNS8126 DXO8125:DXO8126 EHK8125:EHK8126 ERG8125:ERG8126 FBC8125:FBC8126 FKY8125:FKY8126 FUU8125:FUU8126 GEQ8125:GEQ8126 GOM8125:GOM8126 GYI8125:GYI8126 HIE8125:HIE8126 HSA8125:HSA8126 IBW8125:IBW8126 ILS8125:ILS8126 IVO8125:IVO8126 JFK8125:JFK8126 JPG8125:JPG8126 JZC8125:JZC8126 KIY8125:KIY8126 KSU8125:KSU8126 LCQ8125:LCQ8126 LMM8125:LMM8126 LWI8125:LWI8126 MGE8125:MGE8126 MQA8125:MQA8126 MZW8125:MZW8126 NJS8125:NJS8126 NTO8125:NTO8126 ODK8125:ODK8126 ONG8125:ONG8126 OXC8125:OXC8126 PGY8125:PGY8126 PQU8125:PQU8126 QAQ8125:QAQ8126 QKM8125:QKM8126 QUI8125:QUI8126 REE8125:REE8126 ROA8125:ROA8126 RXW8125:RXW8126 SHS8125:SHS8126 SRO8125:SRO8126 TBK8125:TBK8126 TLG8125:TLG8126 TVC8125:TVC8126 UEY8125:UEY8126 UOU8125:UOU8126 UYQ8125:UYQ8126 VIM8125:VIM8126 VSI8125:VSI8126 WCE8125:WCE8126 WMA8125:WMA8126 WVW8125:WVW8126 JK8179:JK8186 TG8179:TG8186 ADC8179:ADC8186 AMY8179:AMY8186 AWU8179:AWU8186 BGQ8179:BGQ8186 BQM8179:BQM8186 CAI8179:CAI8186 CKE8179:CKE8186 CUA8179:CUA8186 DDW8179:DDW8186 DNS8179:DNS8186 DXO8179:DXO8186 EHK8179:EHK8186 ERG8179:ERG8186 FBC8179:FBC8186 FKY8179:FKY8186 FUU8179:FUU8186 GEQ8179:GEQ8186 GOM8179:GOM8186 GYI8179:GYI8186 HIE8179:HIE8186 HSA8179:HSA8186 IBW8179:IBW8186 ILS8179:ILS8186 IVO8179:IVO8186 JFK8179:JFK8186 JPG8179:JPG8186 JZC8179:JZC8186 KIY8179:KIY8186 KSU8179:KSU8186 LCQ8179:LCQ8186 LMM8179:LMM8186 LWI8179:LWI8186 MGE8179:MGE8186 MQA8179:MQA8186 MZW8179:MZW8186 NJS8179:NJS8186 NTO8179:NTO8186 ODK8179:ODK8186 ONG8179:ONG8186 OXC8179:OXC8186 PGY8179:PGY8186 PQU8179:PQU8186 QAQ8179:QAQ8186 QKM8179:QKM8186 QUI8179:QUI8186 REE8179:REE8186 ROA8179:ROA8186 RXW8179:RXW8186 SHS8179:SHS8186 SRO8179:SRO8186 TBK8179:TBK8186 TLG8179:TLG8186 TVC8179:TVC8186 UEY8179:UEY8186 UOU8179:UOU8186 UYQ8179:UYQ8186 VIM8179:VIM8186 VSI8179:VSI8186 WCE8179:WCE8186 WMA8179:WMA8186 O8167 WVW8179:WVW8186 WVW8163:WVW8167 JK8163:JK8167 TG8163:TG8167 ADC8163:ADC8167 AMY8163:AMY8167 AWU8163:AWU8167 BGQ8163:BGQ8167 BQM8163:BQM8167 CAI8163:CAI8167 CKE8163:CKE8167 CUA8163:CUA8167 DDW8163:DDW8167 DNS8163:DNS8167 DXO8163:DXO8167 EHK8163:EHK8167 ERG8163:ERG8167 FBC8163:FBC8167 FKY8163:FKY8167 FUU8163:FUU8167 GEQ8163:GEQ8167 GOM8163:GOM8167 GYI8163:GYI8167 HIE8163:HIE8167 HSA8163:HSA8167 IBW8163:IBW8167 ILS8163:ILS8167 IVO8163:IVO8167 JFK8163:JFK8167 JPG8163:JPG8167 JZC8163:JZC8167 KIY8163:KIY8167 KSU8163:KSU8167 LCQ8163:LCQ8167 LMM8163:LMM8167 LWI8163:LWI8167 MGE8163:MGE8167 MQA8163:MQA8167 MZW8163:MZW8167 NJS8163:NJS8167 NTO8163:NTO8167 ODK8163:ODK8167 ONG8163:ONG8167 OXC8163:OXC8167 PGY8163:PGY8167 PQU8163:PQU8167 QAQ8163:QAQ8167 QKM8163:QKM8167 QUI8163:QUI8167 REE8163:REE8167 ROA8163:ROA8167 RXW8163:RXW8167 SHS8163:SHS8167 SRO8163:SRO8167 TBK8163:TBK8167 TLG8163:TLG8167 TVC8163:TVC8167 UEY8163:UEY8167 UOU8163:UOU8167 UYQ8163:UYQ8167 VIM8163:VIM8167 VSI8163:VSI8167 WCE8163:WCE8167 WMA8163:WMA8167" xr:uid="{00000000-0002-0000-0300-000091000000}">
      <formula1>$Q$3:$Q$13</formula1>
    </dataValidation>
    <dataValidation type="list" allowBlank="1" showInputMessage="1" showErrorMessage="1" errorTitle="Внимание" error="Введено недопустимое значение" sqref="L7466 JH7466 TD7466 ACZ7466 AMV7466 AWR7466 BGN7466 BQJ7466 CAF7466 CKB7466 CTX7466 DDT7466 DNP7466 DXL7466 EHH7466 ERD7466 FAZ7466 FKV7466 FUR7466 GEN7466 GOJ7466 GYF7466 HIB7466 HRX7466 IBT7466 ILP7466 IVL7466 JFH7466 JPD7466 JYZ7466 KIV7466 KSR7466 LCN7466 LMJ7466 LWF7466 MGB7466 MPX7466 MZT7466 NJP7466 NTL7466 ODH7466 OND7466 OWZ7466 PGV7466 PQR7466 QAN7466 QKJ7466 QUF7466 REB7466 RNX7466 RXT7466 SHP7466 SRL7466 TBH7466 TLD7466 TUZ7466 UEV7466 UOR7466 UYN7466 VIJ7466 VSF7466 WCB7466 WLX7466 WVT7466 L7956:L7957 JH7956:JH7957 TD7956:TD7957 ACZ7956:ACZ7957 AMV7956:AMV7957 AWR7956:AWR7957 BGN7956:BGN7957 BQJ7956:BQJ7957 CAF7956:CAF7957 CKB7956:CKB7957 CTX7956:CTX7957 DDT7956:DDT7957 DNP7956:DNP7957 DXL7956:DXL7957 EHH7956:EHH7957 ERD7956:ERD7957 FAZ7956:FAZ7957 FKV7956:FKV7957 FUR7956:FUR7957 GEN7956:GEN7957 GOJ7956:GOJ7957 GYF7956:GYF7957 HIB7956:HIB7957 HRX7956:HRX7957 IBT7956:IBT7957 ILP7956:ILP7957 IVL7956:IVL7957 JFH7956:JFH7957 JPD7956:JPD7957 JYZ7956:JYZ7957 KIV7956:KIV7957 KSR7956:KSR7957 LCN7956:LCN7957 LMJ7956:LMJ7957 LWF7956:LWF7957 MGB7956:MGB7957 MPX7956:MPX7957 MZT7956:MZT7957 NJP7956:NJP7957 NTL7956:NTL7957 ODH7956:ODH7957 OND7956:OND7957 OWZ7956:OWZ7957 PGV7956:PGV7957 PQR7956:PQR7957 QAN7956:QAN7957 QKJ7956:QKJ7957 QUF7956:QUF7957 REB7956:REB7957 RNX7956:RNX7957 RXT7956:RXT7957 SHP7956:SHP7957 SRL7956:SRL7957 TBH7956:TBH7957 TLD7956:TLD7957 TUZ7956:TUZ7957 UEV7956:UEV7957 UOR7956:UOR7957 UYN7956:UYN7957 VIJ7956:VIJ7957 VSF7956:VSF7957 WCB7956:WCB7957 WLX7956:WLX7957 WVT7956:WVT7957 L8125:L8126 JH8125:JH8126 TD8125:TD8126 ACZ8125:ACZ8126 AMV8125:AMV8126 AWR8125:AWR8126 BGN8125:BGN8126 BQJ8125:BQJ8126 CAF8125:CAF8126 CKB8125:CKB8126 CTX8125:CTX8126 DDT8125:DDT8126 DNP8125:DNP8126 DXL8125:DXL8126 EHH8125:EHH8126 ERD8125:ERD8126 FAZ8125:FAZ8126 FKV8125:FKV8126 FUR8125:FUR8126 GEN8125:GEN8126 GOJ8125:GOJ8126 GYF8125:GYF8126 HIB8125:HIB8126 HRX8125:HRX8126 IBT8125:IBT8126 ILP8125:ILP8126 IVL8125:IVL8126 JFH8125:JFH8126 JPD8125:JPD8126 JYZ8125:JYZ8126 KIV8125:KIV8126 KSR8125:KSR8126 LCN8125:LCN8126 LMJ8125:LMJ8126 LWF8125:LWF8126 MGB8125:MGB8126 MPX8125:MPX8126 MZT8125:MZT8126 NJP8125:NJP8126 NTL8125:NTL8126 ODH8125:ODH8126 OND8125:OND8126 OWZ8125:OWZ8126 PGV8125:PGV8126 PQR8125:PQR8126 QAN8125:QAN8126 QKJ8125:QKJ8126 QUF8125:QUF8126 REB8125:REB8126 RNX8125:RNX8126 RXT8125:RXT8126 SHP8125:SHP8126 SRL8125:SRL8126 TBH8125:TBH8126 TLD8125:TLD8126 TUZ8125:TUZ8126 UEV8125:UEV8126 UOR8125:UOR8126 UYN8125:UYN8126 VIJ8125:VIJ8126 VSF8125:VSF8126 WCB8125:WCB8126 WLX8125:WLX8126 WVT8125:WVT8126 JH8179:JH8186 TD8179:TD8186 ACZ8179:ACZ8186 AMV8179:AMV8186 AWR8179:AWR8186 BGN8179:BGN8186 BQJ8179:BQJ8186 CAF8179:CAF8186 CKB8179:CKB8186 CTX8179:CTX8186 DDT8179:DDT8186 DNP8179:DNP8186 DXL8179:DXL8186 EHH8179:EHH8186 ERD8179:ERD8186 FAZ8179:FAZ8186 FKV8179:FKV8186 FUR8179:FUR8186 GEN8179:GEN8186 GOJ8179:GOJ8186 GYF8179:GYF8186 HIB8179:HIB8186 HRX8179:HRX8186 IBT8179:IBT8186 ILP8179:ILP8186 IVL8179:IVL8186 JFH8179:JFH8186 JPD8179:JPD8186 JYZ8179:JYZ8186 KIV8179:KIV8186 KSR8179:KSR8186 LCN8179:LCN8186 LMJ8179:LMJ8186 LWF8179:LWF8186 MGB8179:MGB8186 MPX8179:MPX8186 MZT8179:MZT8186 NJP8179:NJP8186 NTL8179:NTL8186 ODH8179:ODH8186 OND8179:OND8186 OWZ8179:OWZ8186 PGV8179:PGV8186 PQR8179:PQR8186 QAN8179:QAN8186 QKJ8179:QKJ8186 QUF8179:QUF8186 REB8179:REB8186 RNX8179:RNX8186 RXT8179:RXT8186 SHP8179:SHP8186 SRL8179:SRL8186 TBH8179:TBH8186 TLD8179:TLD8186 TUZ8179:TUZ8186 UEV8179:UEV8186 UOR8179:UOR8186 UYN8179:UYN8186 VIJ8179:VIJ8186 VSF8179:VSF8186 WCB8179:WCB8186 WLX8179:WLX8186 L8167 WVT8179:WVT8186 WVT8164:WVT8167 JH8164:JH8167 TD8164:TD8167 ACZ8164:ACZ8167 AMV8164:AMV8167 AWR8164:AWR8167 BGN8164:BGN8167 BQJ8164:BQJ8167 CAF8164:CAF8167 CKB8164:CKB8167 CTX8164:CTX8167 DDT8164:DDT8167 DNP8164:DNP8167 DXL8164:DXL8167 EHH8164:EHH8167 ERD8164:ERD8167 FAZ8164:FAZ8167 FKV8164:FKV8167 FUR8164:FUR8167 GEN8164:GEN8167 GOJ8164:GOJ8167 GYF8164:GYF8167 HIB8164:HIB8167 HRX8164:HRX8167 IBT8164:IBT8167 ILP8164:ILP8167 IVL8164:IVL8167 JFH8164:JFH8167 JPD8164:JPD8167 JYZ8164:JYZ8167 KIV8164:KIV8167 KSR8164:KSR8167 LCN8164:LCN8167 LMJ8164:LMJ8167 LWF8164:LWF8167 MGB8164:MGB8167 MPX8164:MPX8167 MZT8164:MZT8167 NJP8164:NJP8167 NTL8164:NTL8167 ODH8164:ODH8167 OND8164:OND8167 OWZ8164:OWZ8167 PGV8164:PGV8167 PQR8164:PQR8167 QAN8164:QAN8167 QKJ8164:QKJ8167 QUF8164:QUF8167 REB8164:REB8167 RNX8164:RNX8167 RXT8164:RXT8167 SHP8164:SHP8167 SRL8164:SRL8167 TBH8164:TBH8167 TLD8164:TLD8167 TUZ8164:TUZ8167 UEV8164:UEV8167 UOR8164:UOR8167 UYN8164:UYN8167 VIJ8164:VIJ8167 VSF8164:VSF8167 WCB8164:WCB8167 WLX8164:WLX8167" xr:uid="{00000000-0002-0000-0300-000092000000}">
      <formula1>$N$3:$N$7</formula1>
    </dataValidation>
    <dataValidation type="date" allowBlank="1" showInputMessage="1" showErrorMessage="1" sqref="F7393:F7396 JB7393:JB7396 SX7393:SX7396 ACT7393:ACT7396 AMP7393:AMP7396 AWL7393:AWL7396 BGH7393:BGH7396 BQD7393:BQD7396 BZZ7393:BZZ7396 CJV7393:CJV7396 CTR7393:CTR7396 DDN7393:DDN7396 DNJ7393:DNJ7396 DXF7393:DXF7396 EHB7393:EHB7396 EQX7393:EQX7396 FAT7393:FAT7396 FKP7393:FKP7396 FUL7393:FUL7396 GEH7393:GEH7396 GOD7393:GOD7396 GXZ7393:GXZ7396 HHV7393:HHV7396 HRR7393:HRR7396 IBN7393:IBN7396 ILJ7393:ILJ7396 IVF7393:IVF7396 JFB7393:JFB7396 JOX7393:JOX7396 JYT7393:JYT7396 KIP7393:KIP7396 KSL7393:KSL7396 LCH7393:LCH7396 LMD7393:LMD7396 LVZ7393:LVZ7396 MFV7393:MFV7396 MPR7393:MPR7396 MZN7393:MZN7396 NJJ7393:NJJ7396 NTF7393:NTF7396 ODB7393:ODB7396 OMX7393:OMX7396 OWT7393:OWT7396 PGP7393:PGP7396 PQL7393:PQL7396 QAH7393:QAH7396 QKD7393:QKD7396 QTZ7393:QTZ7396 RDV7393:RDV7396 RNR7393:RNR7396 RXN7393:RXN7396 SHJ7393:SHJ7396 SRF7393:SRF7396 TBB7393:TBB7396 TKX7393:TKX7396 TUT7393:TUT7396 UEP7393:UEP7396 UOL7393:UOL7396 UYH7393:UYH7396 VID7393:VID7396 VRZ7393:VRZ7396 WBV7393:WBV7396 WLR7393:WLR7396 WVN7393:WVN7396 F7451:F7453 JB7451:JB7453 SX7451:SX7453 ACT7451:ACT7453 AMP7451:AMP7453 AWL7451:AWL7453 BGH7451:BGH7453 BQD7451:BQD7453 BZZ7451:BZZ7453 CJV7451:CJV7453 CTR7451:CTR7453 DDN7451:DDN7453 DNJ7451:DNJ7453 DXF7451:DXF7453 EHB7451:EHB7453 EQX7451:EQX7453 FAT7451:FAT7453 FKP7451:FKP7453 FUL7451:FUL7453 GEH7451:GEH7453 GOD7451:GOD7453 GXZ7451:GXZ7453 HHV7451:HHV7453 HRR7451:HRR7453 IBN7451:IBN7453 ILJ7451:ILJ7453 IVF7451:IVF7453 JFB7451:JFB7453 JOX7451:JOX7453 JYT7451:JYT7453 KIP7451:KIP7453 KSL7451:KSL7453 LCH7451:LCH7453 LMD7451:LMD7453 LVZ7451:LVZ7453 MFV7451:MFV7453 MPR7451:MPR7453 MZN7451:MZN7453 NJJ7451:NJJ7453 NTF7451:NTF7453 ODB7451:ODB7453 OMX7451:OMX7453 OWT7451:OWT7453 PGP7451:PGP7453 PQL7451:PQL7453 QAH7451:QAH7453 QKD7451:QKD7453 QTZ7451:QTZ7453 RDV7451:RDV7453 RNR7451:RNR7453 RXN7451:RXN7453 SHJ7451:SHJ7453 SRF7451:SRF7453 TBB7451:TBB7453 TKX7451:TKX7453 TUT7451:TUT7453 UEP7451:UEP7453 UOL7451:UOL7453 UYH7451:UYH7453 VID7451:VID7453 VRZ7451:VRZ7453 WBV7451:WBV7453 WLR7451:WLR7453 WVN7451:WVN7453 F7308 JB7308 SX7308 ACT7308 AMP7308 AWL7308 BGH7308 BQD7308 BZZ7308 CJV7308 CTR7308 DDN7308 DNJ7308 DXF7308 EHB7308 EQX7308 FAT7308 FKP7308 FUL7308 GEH7308 GOD7308 GXZ7308 HHV7308 HRR7308 IBN7308 ILJ7308 IVF7308 JFB7308 JOX7308 JYT7308 KIP7308 KSL7308 LCH7308 LMD7308 LVZ7308 MFV7308 MPR7308 MZN7308 NJJ7308 NTF7308 ODB7308 OMX7308 OWT7308 PGP7308 PQL7308 QAH7308 QKD7308 QTZ7308 RDV7308 RNR7308 RXN7308 SHJ7308 SRF7308 TBB7308 TKX7308 TUT7308 UEP7308 UOL7308 UYH7308 VID7308 VRZ7308 WBV7308 WLR7308 WVN7308 F7333:F7335 JB7333:JB7335 SX7333:SX7335 ACT7333:ACT7335 AMP7333:AMP7335 AWL7333:AWL7335 BGH7333:BGH7335 BQD7333:BQD7335 BZZ7333:BZZ7335 CJV7333:CJV7335 CTR7333:CTR7335 DDN7333:DDN7335 DNJ7333:DNJ7335 DXF7333:DXF7335 EHB7333:EHB7335 EQX7333:EQX7335 FAT7333:FAT7335 FKP7333:FKP7335 FUL7333:FUL7335 GEH7333:GEH7335 GOD7333:GOD7335 GXZ7333:GXZ7335 HHV7333:HHV7335 HRR7333:HRR7335 IBN7333:IBN7335 ILJ7333:ILJ7335 IVF7333:IVF7335 JFB7333:JFB7335 JOX7333:JOX7335 JYT7333:JYT7335 KIP7333:KIP7335 KSL7333:KSL7335 LCH7333:LCH7335 LMD7333:LMD7335 LVZ7333:LVZ7335 MFV7333:MFV7335 MPR7333:MPR7335 MZN7333:MZN7335 NJJ7333:NJJ7335 NTF7333:NTF7335 ODB7333:ODB7335 OMX7333:OMX7335 OWT7333:OWT7335 PGP7333:PGP7335 PQL7333:PQL7335 QAH7333:QAH7335 QKD7333:QKD7335 QTZ7333:QTZ7335 RDV7333:RDV7335 RNR7333:RNR7335 RXN7333:RXN7335 SHJ7333:SHJ7335 SRF7333:SRF7335 TBB7333:TBB7335 TKX7333:TKX7335 TUT7333:TUT7335 UEP7333:UEP7335 UOL7333:UOL7335 UYH7333:UYH7335 VID7333:VID7335 VRZ7333:VRZ7335 WBV7333:WBV7335 WLR7333:WLR7335 WVN7333:WVN7335 F7539:F7542 JB7539:JB7542 SX7539:SX7542 ACT7539:ACT7542 AMP7539:AMP7542 AWL7539:AWL7542 BGH7539:BGH7542 BQD7539:BQD7542 BZZ7539:BZZ7542 CJV7539:CJV7542 CTR7539:CTR7542 DDN7539:DDN7542 DNJ7539:DNJ7542 DXF7539:DXF7542 EHB7539:EHB7542 EQX7539:EQX7542 FAT7539:FAT7542 FKP7539:FKP7542 FUL7539:FUL7542 GEH7539:GEH7542 GOD7539:GOD7542 GXZ7539:GXZ7542 HHV7539:HHV7542 HRR7539:HRR7542 IBN7539:IBN7542 ILJ7539:ILJ7542 IVF7539:IVF7542 JFB7539:JFB7542 JOX7539:JOX7542 JYT7539:JYT7542 KIP7539:KIP7542 KSL7539:KSL7542 LCH7539:LCH7542 LMD7539:LMD7542 LVZ7539:LVZ7542 MFV7539:MFV7542 MPR7539:MPR7542 MZN7539:MZN7542 NJJ7539:NJJ7542 NTF7539:NTF7542 ODB7539:ODB7542 OMX7539:OMX7542 OWT7539:OWT7542 PGP7539:PGP7542 PQL7539:PQL7542 QAH7539:QAH7542 QKD7539:QKD7542 QTZ7539:QTZ7542 RDV7539:RDV7542 RNR7539:RNR7542 RXN7539:RXN7542 SHJ7539:SHJ7542 SRF7539:SRF7542 TBB7539:TBB7542 TKX7539:TKX7542 TUT7539:TUT7542 UEP7539:UEP7542 UOL7539:UOL7542 UYH7539:UYH7542 VID7539:VID7542 VRZ7539:VRZ7542 WBV7539:WBV7542 WLR7539:WLR7542 WVN7539:WVN7542 F7605:F7608 JB7605:JB7608 SX7605:SX7608 ACT7605:ACT7608 AMP7605:AMP7608 AWL7605:AWL7608 BGH7605:BGH7608 BQD7605:BQD7608 BZZ7605:BZZ7608 CJV7605:CJV7608 CTR7605:CTR7608 DDN7605:DDN7608 DNJ7605:DNJ7608 DXF7605:DXF7608 EHB7605:EHB7608 EQX7605:EQX7608 FAT7605:FAT7608 FKP7605:FKP7608 FUL7605:FUL7608 GEH7605:GEH7608 GOD7605:GOD7608 GXZ7605:GXZ7608 HHV7605:HHV7608 HRR7605:HRR7608 IBN7605:IBN7608 ILJ7605:ILJ7608 IVF7605:IVF7608 JFB7605:JFB7608 JOX7605:JOX7608 JYT7605:JYT7608 KIP7605:KIP7608 KSL7605:KSL7608 LCH7605:LCH7608 LMD7605:LMD7608 LVZ7605:LVZ7608 MFV7605:MFV7608 MPR7605:MPR7608 MZN7605:MZN7608 NJJ7605:NJJ7608 NTF7605:NTF7608 ODB7605:ODB7608 OMX7605:OMX7608 OWT7605:OWT7608 PGP7605:PGP7608 PQL7605:PQL7608 QAH7605:QAH7608 QKD7605:QKD7608 QTZ7605:QTZ7608 RDV7605:RDV7608 RNR7605:RNR7608 RXN7605:RXN7608 SHJ7605:SHJ7608 SRF7605:SRF7608 TBB7605:TBB7608 TKX7605:TKX7608 TUT7605:TUT7608 UEP7605:UEP7608 UOL7605:UOL7608 UYH7605:UYH7608 VID7605:VID7608 VRZ7605:VRZ7608 WBV7605:WBV7608 WLR7605:WLR7608 WVN7605:WVN7608 F7660:F7661 JB7660:JB7661 SX7660:SX7661 ACT7660:ACT7661 AMP7660:AMP7661 AWL7660:AWL7661 BGH7660:BGH7661 BQD7660:BQD7661 BZZ7660:BZZ7661 CJV7660:CJV7661 CTR7660:CTR7661 DDN7660:DDN7661 DNJ7660:DNJ7661 DXF7660:DXF7661 EHB7660:EHB7661 EQX7660:EQX7661 FAT7660:FAT7661 FKP7660:FKP7661 FUL7660:FUL7661 GEH7660:GEH7661 GOD7660:GOD7661 GXZ7660:GXZ7661 HHV7660:HHV7661 HRR7660:HRR7661 IBN7660:IBN7661 ILJ7660:ILJ7661 IVF7660:IVF7661 JFB7660:JFB7661 JOX7660:JOX7661 JYT7660:JYT7661 KIP7660:KIP7661 KSL7660:KSL7661 LCH7660:LCH7661 LMD7660:LMD7661 LVZ7660:LVZ7661 MFV7660:MFV7661 MPR7660:MPR7661 MZN7660:MZN7661 NJJ7660:NJJ7661 NTF7660:NTF7661 ODB7660:ODB7661 OMX7660:OMX7661 OWT7660:OWT7661 PGP7660:PGP7661 PQL7660:PQL7661 QAH7660:QAH7661 QKD7660:QKD7661 QTZ7660:QTZ7661 RDV7660:RDV7661 RNR7660:RNR7661 RXN7660:RXN7661 SHJ7660:SHJ7661 SRF7660:SRF7661 TBB7660:TBB7661 TKX7660:TKX7661 TUT7660:TUT7661 UEP7660:UEP7661 UOL7660:UOL7661 UYH7660:UYH7661 VID7660:VID7661 VRZ7660:VRZ7661 WBV7660:WBV7661 WLR7660:WLR7661 WVN7660:WVN7661" xr:uid="{00000000-0002-0000-0300-000093000000}">
      <formula1>F7307</formula1>
      <formula2>F8060</formula2>
    </dataValidation>
    <dataValidation type="date" allowBlank="1" showInputMessage="1" showErrorMessage="1" sqref="F7189 JB7189 SX7189 ACT7189 AMP7189 AWL7189 BGH7189 BQD7189 BZZ7189 CJV7189 CTR7189 DDN7189 DNJ7189 DXF7189 EHB7189 EQX7189 FAT7189 FKP7189 FUL7189 GEH7189 GOD7189 GXZ7189 HHV7189 HRR7189 IBN7189 ILJ7189 IVF7189 JFB7189 JOX7189 JYT7189 KIP7189 KSL7189 LCH7189 LMD7189 LVZ7189 MFV7189 MPR7189 MZN7189 NJJ7189 NTF7189 ODB7189 OMX7189 OWT7189 PGP7189 PQL7189 QAH7189 QKD7189 QTZ7189 RDV7189 RNR7189 RXN7189 SHJ7189 SRF7189 TBB7189 TKX7189 TUT7189 UEP7189 UOL7189 UYH7189 VID7189 VRZ7189 WBV7189 WLR7189 WVN7189 JB5736:JB5759 SX5736:SX5759 ACT5736:ACT5759 AMP5736:AMP5759 AWL5736:AWL5759 BGH5736:BGH5759 BQD5736:BQD5759 BZZ5736:BZZ5759 CJV5736:CJV5759 CTR5736:CTR5759 DDN5736:DDN5759 DNJ5736:DNJ5759 DXF5736:DXF5759 EHB5736:EHB5759 EQX5736:EQX5759 FAT5736:FAT5759 FKP5736:FKP5759 FUL5736:FUL5759 GEH5736:GEH5759 GOD5736:GOD5759 GXZ5736:GXZ5759 HHV5736:HHV5759 HRR5736:HRR5759 IBN5736:IBN5759 ILJ5736:ILJ5759 IVF5736:IVF5759 JFB5736:JFB5759 JOX5736:JOX5759 JYT5736:JYT5759 KIP5736:KIP5759 KSL5736:KSL5759 LCH5736:LCH5759 LMD5736:LMD5759 LVZ5736:LVZ5759 MFV5736:MFV5759 MPR5736:MPR5759 MZN5736:MZN5759 NJJ5736:NJJ5759 NTF5736:NTF5759 ODB5736:ODB5759 OMX5736:OMX5759 OWT5736:OWT5759 PGP5736:PGP5759 PQL5736:PQL5759 QAH5736:QAH5759 QKD5736:QKD5759 QTZ5736:QTZ5759 RDV5736:RDV5759 RNR5736:RNR5759 RXN5736:RXN5759 SHJ5736:SHJ5759 SRF5736:SRF5759 TBB5736:TBB5759 TKX5736:TKX5759 TUT5736:TUT5759 UEP5736:UEP5759 UOL5736:UOL5759 UYH5736:UYH5759 VID5736:VID5759 VRZ5736:VRZ5759 WBV5736:WBV5759 WLR5736:WLR5759 WVN5736:WVN5759 F7183:F7185 JB7183:JB7185 SX7183:SX7185 ACT7183:ACT7185 AMP7183:AMP7185 AWL7183:AWL7185 BGH7183:BGH7185 BQD7183:BQD7185 BZZ7183:BZZ7185 CJV7183:CJV7185 CTR7183:CTR7185 DDN7183:DDN7185 DNJ7183:DNJ7185 DXF7183:DXF7185 EHB7183:EHB7185 EQX7183:EQX7185 FAT7183:FAT7185 FKP7183:FKP7185 FUL7183:FUL7185 GEH7183:GEH7185 GOD7183:GOD7185 GXZ7183:GXZ7185 HHV7183:HHV7185 HRR7183:HRR7185 IBN7183:IBN7185 ILJ7183:ILJ7185 IVF7183:IVF7185 JFB7183:JFB7185 JOX7183:JOX7185 JYT7183:JYT7185 KIP7183:KIP7185 KSL7183:KSL7185 LCH7183:LCH7185 LMD7183:LMD7185 LVZ7183:LVZ7185 MFV7183:MFV7185 MPR7183:MPR7185 MZN7183:MZN7185 NJJ7183:NJJ7185 NTF7183:NTF7185 ODB7183:ODB7185 OMX7183:OMX7185 OWT7183:OWT7185 PGP7183:PGP7185 PQL7183:PQL7185 QAH7183:QAH7185 QKD7183:QKD7185 QTZ7183:QTZ7185 RDV7183:RDV7185 RNR7183:RNR7185 RXN7183:RXN7185 SHJ7183:SHJ7185 SRF7183:SRF7185 TBB7183:TBB7185 TKX7183:TKX7185 TUT7183:TUT7185 UEP7183:UEP7185 UOL7183:UOL7185 UYH7183:UYH7185 VID7183:VID7185 VRZ7183:VRZ7185 WBV7183:WBV7185 WLR7183:WLR7185 WVN7183:WVN7185 F7217:F7219 JB7217:JB7219 SX7217:SX7219 ACT7217:ACT7219 AMP7217:AMP7219 AWL7217:AWL7219 BGH7217:BGH7219 BQD7217:BQD7219 BZZ7217:BZZ7219 CJV7217:CJV7219 CTR7217:CTR7219 DDN7217:DDN7219 DNJ7217:DNJ7219 DXF7217:DXF7219 EHB7217:EHB7219 EQX7217:EQX7219 FAT7217:FAT7219 FKP7217:FKP7219 FUL7217:FUL7219 GEH7217:GEH7219 GOD7217:GOD7219 GXZ7217:GXZ7219 HHV7217:HHV7219 HRR7217:HRR7219 IBN7217:IBN7219 ILJ7217:ILJ7219 IVF7217:IVF7219 JFB7217:JFB7219 JOX7217:JOX7219 JYT7217:JYT7219 KIP7217:KIP7219 KSL7217:KSL7219 LCH7217:LCH7219 LMD7217:LMD7219 LVZ7217:LVZ7219 MFV7217:MFV7219 MPR7217:MPR7219 MZN7217:MZN7219 NJJ7217:NJJ7219 NTF7217:NTF7219 ODB7217:ODB7219 OMX7217:OMX7219 OWT7217:OWT7219 PGP7217:PGP7219 PQL7217:PQL7219 QAH7217:QAH7219 QKD7217:QKD7219 QTZ7217:QTZ7219 RDV7217:RDV7219 RNR7217:RNR7219 RXN7217:RXN7219 SHJ7217:SHJ7219 SRF7217:SRF7219 TBB7217:TBB7219 TKX7217:TKX7219 TUT7217:TUT7219 UEP7217:UEP7219 UOL7217:UOL7219 UYH7217:UYH7219 VID7217:VID7219 VRZ7217:VRZ7219 WBV7217:WBV7219 WLR7217:WLR7219 WVN7217:WVN7219 F5736:F5759" xr:uid="{00000000-0002-0000-0300-000094000000}">
      <formula1>F5735</formula1>
      <formula2>F6490</formula2>
    </dataValidation>
    <dataValidation type="date" allowBlank="1" showInputMessage="1" showErrorMessage="1" sqref="F5452:F5453 JB5452:JB5453 SX5452:SX5453 ACT5452:ACT5453 AMP5452:AMP5453 AWL5452:AWL5453 BGH5452:BGH5453 BQD5452:BQD5453 BZZ5452:BZZ5453 CJV5452:CJV5453 CTR5452:CTR5453 DDN5452:DDN5453 DNJ5452:DNJ5453 DXF5452:DXF5453 EHB5452:EHB5453 EQX5452:EQX5453 FAT5452:FAT5453 FKP5452:FKP5453 FUL5452:FUL5453 GEH5452:GEH5453 GOD5452:GOD5453 GXZ5452:GXZ5453 HHV5452:HHV5453 HRR5452:HRR5453 IBN5452:IBN5453 ILJ5452:ILJ5453 IVF5452:IVF5453 JFB5452:JFB5453 JOX5452:JOX5453 JYT5452:JYT5453 KIP5452:KIP5453 KSL5452:KSL5453 LCH5452:LCH5453 LMD5452:LMD5453 LVZ5452:LVZ5453 MFV5452:MFV5453 MPR5452:MPR5453 MZN5452:MZN5453 NJJ5452:NJJ5453 NTF5452:NTF5453 ODB5452:ODB5453 OMX5452:OMX5453 OWT5452:OWT5453 PGP5452:PGP5453 PQL5452:PQL5453 QAH5452:QAH5453 QKD5452:QKD5453 QTZ5452:QTZ5453 RDV5452:RDV5453 RNR5452:RNR5453 RXN5452:RXN5453 SHJ5452:SHJ5453 SRF5452:SRF5453 TBB5452:TBB5453 TKX5452:TKX5453 TUT5452:TUT5453 UEP5452:UEP5453 UOL5452:UOL5453 UYH5452:UYH5453 VID5452:VID5453 VRZ5452:VRZ5453 WBV5452:WBV5453 WLR5452:WLR5453 WVN5452:WVN5453 F5516:F5519 JB5516:JB5519 SX5516:SX5519 ACT5516:ACT5519 AMP5516:AMP5519 AWL5516:AWL5519 BGH5516:BGH5519 BQD5516:BQD5519 BZZ5516:BZZ5519 CJV5516:CJV5519 CTR5516:CTR5519 DDN5516:DDN5519 DNJ5516:DNJ5519 DXF5516:DXF5519 EHB5516:EHB5519 EQX5516:EQX5519 FAT5516:FAT5519 FKP5516:FKP5519 FUL5516:FUL5519 GEH5516:GEH5519 GOD5516:GOD5519 GXZ5516:GXZ5519 HHV5516:HHV5519 HRR5516:HRR5519 IBN5516:IBN5519 ILJ5516:ILJ5519 IVF5516:IVF5519 JFB5516:JFB5519 JOX5516:JOX5519 JYT5516:JYT5519 KIP5516:KIP5519 KSL5516:KSL5519 LCH5516:LCH5519 LMD5516:LMD5519 LVZ5516:LVZ5519 MFV5516:MFV5519 MPR5516:MPR5519 MZN5516:MZN5519 NJJ5516:NJJ5519 NTF5516:NTF5519 ODB5516:ODB5519 OMX5516:OMX5519 OWT5516:OWT5519 PGP5516:PGP5519 PQL5516:PQL5519 QAH5516:QAH5519 QKD5516:QKD5519 QTZ5516:QTZ5519 RDV5516:RDV5519 RNR5516:RNR5519 RXN5516:RXN5519 SHJ5516:SHJ5519 SRF5516:SRF5519 TBB5516:TBB5519 TKX5516:TKX5519 TUT5516:TUT5519 UEP5516:UEP5519 UOL5516:UOL5519 UYH5516:UYH5519 VID5516:VID5519 VRZ5516:VRZ5519 WBV5516:WBV5519 WLR5516:WLR5519 WVN5516:WVN5519 SX4725:SX4726 ACT4725:ACT4726 AMP4725:AMP4726 AWL4725:AWL4726 BGH4725:BGH4726 BQD4725:BQD4726 BZZ4725:BZZ4726 CJV4725:CJV4726 CTR4725:CTR4726 DDN4725:DDN4726 DNJ4725:DNJ4726 DXF4725:DXF4726 EHB4725:EHB4726 EQX4725:EQX4726 FAT4725:FAT4726 FKP4725:FKP4726 FUL4725:FUL4726 GEH4725:GEH4726 GOD4725:GOD4726 GXZ4725:GXZ4726 HHV4725:HHV4726 HRR4725:HRR4726 IBN4725:IBN4726 ILJ4725:ILJ4726 IVF4725:IVF4726 JFB4725:JFB4726 JOX4725:JOX4726 JYT4725:JYT4726 KIP4725:KIP4726 KSL4725:KSL4726 LCH4725:LCH4726 LMD4725:LMD4726 LVZ4725:LVZ4726 MFV4725:MFV4726 MPR4725:MPR4726 MZN4725:MZN4726 NJJ4725:NJJ4726 NTF4725:NTF4726 ODB4725:ODB4726 OMX4725:OMX4726 OWT4725:OWT4726 PGP4725:PGP4726 PQL4725:PQL4726 QAH4725:QAH4726 QKD4725:QKD4726 QTZ4725:QTZ4726 RDV4725:RDV4726 RNR4725:RNR4726 RXN4725:RXN4726 SHJ4725:SHJ4726 SRF4725:SRF4726 TBB4725:TBB4726 TKX4725:TKX4726 TUT4725:TUT4726 UEP4725:UEP4726 UOL4725:UOL4726 UYH4725:UYH4726 VID4725:VID4726 VRZ4725:VRZ4726 WBV4725:WBV4726 WLR4725:WLR4726 WVN4725:WVN4726 F4725:F4726 JB4725:JB4726 F4730 JB4730 SX4730 ACT4730 AMP4730 AWL4730 BGH4730 BQD4730 BZZ4730 CJV4730 CTR4730 DDN4730 DNJ4730 DXF4730 EHB4730 EQX4730 FAT4730 FKP4730 FUL4730 GEH4730 GOD4730 GXZ4730 HHV4730 HRR4730 IBN4730 ILJ4730 IVF4730 JFB4730 JOX4730 JYT4730 KIP4730 KSL4730 LCH4730 LMD4730 LVZ4730 MFV4730 MPR4730 MZN4730 NJJ4730 NTF4730 ODB4730 OMX4730 OWT4730 PGP4730 PQL4730 QAH4730 QKD4730 QTZ4730 RDV4730 RNR4730 RXN4730 SHJ4730 SRF4730 TBB4730 TKX4730 TUT4730 UEP4730 UOL4730 UYH4730 VID4730 VRZ4730 WBV4730 WLR4730 WVN4730" xr:uid="{00000000-0002-0000-0300-000095000000}">
      <formula1>F4724</formula1>
      <formula2>F6578</formula2>
    </dataValidation>
    <dataValidation type="date" allowBlank="1" showInputMessage="1" showErrorMessage="1" sqref="F4307:F4310 JB4307:JB4310 SX4307:SX4310 ACT4307:ACT4310 AMP4307:AMP4310 AWL4307:AWL4310 BGH4307:BGH4310 BQD4307:BQD4310 BZZ4307:BZZ4310 CJV4307:CJV4310 CTR4307:CTR4310 DDN4307:DDN4310 DNJ4307:DNJ4310 DXF4307:DXF4310 EHB4307:EHB4310 EQX4307:EQX4310 FAT4307:FAT4310 FKP4307:FKP4310 FUL4307:FUL4310 GEH4307:GEH4310 GOD4307:GOD4310 GXZ4307:GXZ4310 HHV4307:HHV4310 HRR4307:HRR4310 IBN4307:IBN4310 ILJ4307:ILJ4310 IVF4307:IVF4310 JFB4307:JFB4310 JOX4307:JOX4310 JYT4307:JYT4310 KIP4307:KIP4310 KSL4307:KSL4310 LCH4307:LCH4310 LMD4307:LMD4310 LVZ4307:LVZ4310 MFV4307:MFV4310 MPR4307:MPR4310 MZN4307:MZN4310 NJJ4307:NJJ4310 NTF4307:NTF4310 ODB4307:ODB4310 OMX4307:OMX4310 OWT4307:OWT4310 PGP4307:PGP4310 PQL4307:PQL4310 QAH4307:QAH4310 QKD4307:QKD4310 QTZ4307:QTZ4310 RDV4307:RDV4310 RNR4307:RNR4310 RXN4307:RXN4310 SHJ4307:SHJ4310 SRF4307:SRF4310 TBB4307:TBB4310 TKX4307:TKX4310 TUT4307:TUT4310 UEP4307:UEP4310 UOL4307:UOL4310 UYH4307:UYH4310 VID4307:VID4310 VRZ4307:VRZ4310 WBV4307:WBV4310 WLR4307:WLR4310 WVN4307:WVN4310 F4396:F4398 JB4396:JB4398 SX4396:SX4398 ACT4396:ACT4398 AMP4396:AMP4398 AWL4396:AWL4398 BGH4396:BGH4398 BQD4396:BQD4398 BZZ4396:BZZ4398 CJV4396:CJV4398 CTR4396:CTR4398 DDN4396:DDN4398 DNJ4396:DNJ4398 DXF4396:DXF4398 EHB4396:EHB4398 EQX4396:EQX4398 FAT4396:FAT4398 FKP4396:FKP4398 FUL4396:FUL4398 GEH4396:GEH4398 GOD4396:GOD4398 GXZ4396:GXZ4398 HHV4396:HHV4398 HRR4396:HRR4398 IBN4396:IBN4398 ILJ4396:ILJ4398 IVF4396:IVF4398 JFB4396:JFB4398 JOX4396:JOX4398 JYT4396:JYT4398 KIP4396:KIP4398 KSL4396:KSL4398 LCH4396:LCH4398 LMD4396:LMD4398 LVZ4396:LVZ4398 MFV4396:MFV4398 MPR4396:MPR4398 MZN4396:MZN4398 NJJ4396:NJJ4398 NTF4396:NTF4398 ODB4396:ODB4398 OMX4396:OMX4398 OWT4396:OWT4398 PGP4396:PGP4398 PQL4396:PQL4398 QAH4396:QAH4398 QKD4396:QKD4398 QTZ4396:QTZ4398 RDV4396:RDV4398 RNR4396:RNR4398 RXN4396:RXN4398 SHJ4396:SHJ4398 SRF4396:SRF4398 TBB4396:TBB4398 TKX4396:TKX4398 TUT4396:TUT4398 UEP4396:UEP4398 UOL4396:UOL4398 UYH4396:UYH4398 VID4396:VID4398 VRZ4396:VRZ4398 WBV4396:WBV4398 WLR4396:WLR4398 WVN4396:WVN4398 F4467:F4470 JB4467:JB4470 SX4467:SX4470 ACT4467:ACT4470 AMP4467:AMP4470 AWL4467:AWL4470 BGH4467:BGH4470 BQD4467:BQD4470 BZZ4467:BZZ4470 CJV4467:CJV4470 CTR4467:CTR4470 DDN4467:DDN4470 DNJ4467:DNJ4470 DXF4467:DXF4470 EHB4467:EHB4470 EQX4467:EQX4470 FAT4467:FAT4470 FKP4467:FKP4470 FUL4467:FUL4470 GEH4467:GEH4470 GOD4467:GOD4470 GXZ4467:GXZ4470 HHV4467:HHV4470 HRR4467:HRR4470 IBN4467:IBN4470 ILJ4467:ILJ4470 IVF4467:IVF4470 JFB4467:JFB4470 JOX4467:JOX4470 JYT4467:JYT4470 KIP4467:KIP4470 KSL4467:KSL4470 LCH4467:LCH4470 LMD4467:LMD4470 LVZ4467:LVZ4470 MFV4467:MFV4470 MPR4467:MPR4470 MZN4467:MZN4470 NJJ4467:NJJ4470 NTF4467:NTF4470 ODB4467:ODB4470 OMX4467:OMX4470 OWT4467:OWT4470 PGP4467:PGP4470 PQL4467:PQL4470 QAH4467:QAH4470 QKD4467:QKD4470 QTZ4467:QTZ4470 RDV4467:RDV4470 RNR4467:RNR4470 RXN4467:RXN4470 SHJ4467:SHJ4470 SRF4467:SRF4470 TBB4467:TBB4470 TKX4467:TKX4470 TUT4467:TUT4470 UEP4467:UEP4470 UOL4467:UOL4470 UYH4467:UYH4470 VID4467:VID4470 VRZ4467:VRZ4470 WBV4467:WBV4470 WLR4467:WLR4470 WVN4467:WVN4470 F4523:F4525 JB4523:JB4525 SX4523:SX4525 ACT4523:ACT4525 AMP4523:AMP4525 AWL4523:AWL4525 BGH4523:BGH4525 BQD4523:BQD4525 BZZ4523:BZZ4525 CJV4523:CJV4525 CTR4523:CTR4525 DDN4523:DDN4525 DNJ4523:DNJ4525 DXF4523:DXF4525 EHB4523:EHB4525 EQX4523:EQX4525 FAT4523:FAT4525 FKP4523:FKP4525 FUL4523:FUL4525 GEH4523:GEH4525 GOD4523:GOD4525 GXZ4523:GXZ4525 HHV4523:HHV4525 HRR4523:HRR4525 IBN4523:IBN4525 ILJ4523:ILJ4525 IVF4523:IVF4525 JFB4523:JFB4525 JOX4523:JOX4525 JYT4523:JYT4525 KIP4523:KIP4525 KSL4523:KSL4525 LCH4523:LCH4525 LMD4523:LMD4525 LVZ4523:LVZ4525 MFV4523:MFV4525 MPR4523:MPR4525 MZN4523:MZN4525 NJJ4523:NJJ4525 NTF4523:NTF4525 ODB4523:ODB4525 OMX4523:OMX4525 OWT4523:OWT4525 PGP4523:PGP4525 PQL4523:PQL4525 QAH4523:QAH4525 QKD4523:QKD4525 QTZ4523:QTZ4525 RDV4523:RDV4525 RNR4523:RNR4525 RXN4523:RXN4525 SHJ4523:SHJ4525 SRF4523:SRF4525 TBB4523:TBB4525 TKX4523:TKX4525 TUT4523:TUT4525 UEP4523:UEP4525 UOL4523:UOL4525 UYH4523:UYH4525 VID4523:VID4525 VRZ4523:VRZ4525 WBV4523:WBV4525 WLR4523:WLR4525 WVN4523:WVN4525 F4613:F4615 JB4613:JB4615 SX4613:SX4615 ACT4613:ACT4615 AMP4613:AMP4615 AWL4613:AWL4615 BGH4613:BGH4615 BQD4613:BQD4615 BZZ4613:BZZ4615 CJV4613:CJV4615 CTR4613:CTR4615 DDN4613:DDN4615 DNJ4613:DNJ4615 DXF4613:DXF4615 EHB4613:EHB4615 EQX4613:EQX4615 FAT4613:FAT4615 FKP4613:FKP4615 FUL4613:FUL4615 GEH4613:GEH4615 GOD4613:GOD4615 GXZ4613:GXZ4615 HHV4613:HHV4615 HRR4613:HRR4615 IBN4613:IBN4615 ILJ4613:ILJ4615 IVF4613:IVF4615 JFB4613:JFB4615 JOX4613:JOX4615 JYT4613:JYT4615 KIP4613:KIP4615 KSL4613:KSL4615 LCH4613:LCH4615 LMD4613:LMD4615 LVZ4613:LVZ4615 MFV4613:MFV4615 MPR4613:MPR4615 MZN4613:MZN4615 NJJ4613:NJJ4615 NTF4613:NTF4615 ODB4613:ODB4615 OMX4613:OMX4615 OWT4613:OWT4615 PGP4613:PGP4615 PQL4613:PQL4615 QAH4613:QAH4615 QKD4613:QKD4615 QTZ4613:QTZ4615 RDV4613:RDV4615 RNR4613:RNR4615 RXN4613:RXN4615 SHJ4613:SHJ4615 SRF4613:SRF4615 TBB4613:TBB4615 TKX4613:TKX4615 TUT4613:TUT4615 UEP4613:UEP4615 UOL4613:UOL4615 UYH4613:UYH4615 VID4613:VID4615 VRZ4613:VRZ4615 WBV4613:WBV4615 WLR4613:WLR4615 WVN4613:WVN4615" xr:uid="{00000000-0002-0000-0300-000096000000}">
      <formula1>F4306</formula1>
      <formula2>F5064</formula2>
    </dataValidation>
    <dataValidation type="list" allowBlank="1" showInputMessage="1" showErrorMessage="1" sqref="N2359:N2591 N6022 N6084:N7010" xr:uid="{00000000-0002-0000-0300-000097000000}">
      <formula1>UkV</formula1>
    </dataValidation>
    <dataValidation type="time" allowBlank="1" showInputMessage="1" showErrorMessage="1" errorTitle="ОШИБКА" error="Недопустимый формат времени" sqref="E2359:E2432 G2359:G2430 G2432 G2440:G2448 G2452:G2454 E2440:E2591 G2458:G2460 G2462:G2480 G2483:G2489 G2491 G2494 G2505:G2509 G2544 G2546 G2512:G2513 G2515:G2523 G2575:G2581 E8169:E8170 WVM3491:WVM3559 E3491:E3559 JA3491:JA3559 SW3491:SW3559 ACS3491:ACS3559 AMO3491:AMO3559 AWK3491:AWK3559 BGG3491:BGG3559 BQC3491:BQC3559 BZY3491:BZY3559 CJU3491:CJU3559 CTQ3491:CTQ3559 DDM3491:DDM3559 DNI3491:DNI3559 DXE3491:DXE3559 EHA3491:EHA3559 EQW3491:EQW3559 FAS3491:FAS3559 FKO3491:FKO3559 FUK3491:FUK3559 GEG3491:GEG3559 GOC3491:GOC3559 GXY3491:GXY3559 HHU3491:HHU3559 HRQ3491:HRQ3559 IBM3491:IBM3559 ILI3491:ILI3559 IVE3491:IVE3559 JFA3491:JFA3559 JOW3491:JOW3559 JYS3491:JYS3559 KIO3491:KIO3559 KSK3491:KSK3559 LCG3491:LCG3559 LMC3491:LMC3559 LVY3491:LVY3559 MFU3491:MFU3559 MPQ3491:MPQ3559 MZM3491:MZM3559 NJI3491:NJI3559 NTE3491:NTE3559 ODA3491:ODA3559 OMW3491:OMW3559 OWS3491:OWS3559 PGO3491:PGO3559 PQK3491:PQK3559 QAG3491:QAG3559 QKC3491:QKC3559 QTY3491:QTY3559 RDU3491:RDU3559 RNQ3491:RNQ3559 RXM3491:RXM3559 SHI3491:SHI3559 SRE3491:SRE3559 TBA3491:TBA3559 TKW3491:TKW3559 TUS3491:TUS3559 UEO3491:UEO3559 UOK3491:UOK3559 UYG3491:UYG3559 VIC3491:VIC3559 VRY3491:VRY3559 WBU3491:WBU3559 WLQ3491:WLQ3559 E3100:E3101 E3080:E3081 E1118 E1075 E1079:E1080 E1085:E1086 E1088 E1093 E1097 E1120:E1122 E1124:E1128 G8141:G8166 E8141:E8166 G8170 G8172:G8174 G8178:G8179 G8184:G8185 E8172:E8204 G8187:G8192 G8194:G8203 E4122 E4054 E4065 E4071 E4077 E4081 H4117 E4117 G6846 G6720:G6722 G6560 G6558 G6555 G6553 G6550:G6551 G6545:G6546 G6538:G6539 G6533:G6535 G6541 G6524 G6485:G6487 G6491 G6481:G6483 G6478 G6475 G6349 G6272 G6270 G6280 G6297 G6290 G6288 G6285 G6321 G6352 G6354:G6355 G6357:G6359 G6370 G6380 G6384 G6389 G6393 G6398 G6401:G6402 G6417 G6413 G6438:G6439 G6444 G6446:G6447 G6450:G6451 G6464 G6468 G6470 G6570:G6572 G6575 G6586 G6600 G6590:G6593 G6595 G6608:G6614 G6603 G6668:G6670 G6679 G6682:G6684 G6687 G6689 G6691 G6695:G6696 G6704 G6700:G6701 G6712:G6713 G6715 G6282 G6292:G6293 G6458:G6459 G6500:G6502 G6504:G6517 G6528:G6531 G6617:G6619 G6624:G6665 G6675:G6677 E6160:E6723 E6854:E7013 G6874:G6890 G6871:G6872 G6775:G6844 E6775:E6846 G6741:G6772 E6741:E6772 G6925:G6933 G6915:G6919 G6922:G6923 G6980:G6986 G6954 G6952 G6865:G6867 G6904 G6901 G6893:G6899 G6854:G6861 E6726:E6728 G6727:G6728 E8206:E8449 WVM8248 WLQ8248 WBU8248 VRY8248 VIC8248 UYG8248 UOK8248 UEO8248 TUS8248 TKW8248 TBA8248 SRE8248 SHI8248 RXM8248 RNQ8248 RDU8248 QTY8248 QKC8248 QAG8248 PQK8248 PGO8248 OWS8248 OMW8248 ODA8248 NTE8248 NJI8248 MZM8248 MPQ8248 MFU8248 LVY8248 LMC8248 LCG8248 KSK8248 KIO8248 JYS8248 JOW8248 JFA8248 IVE8248 ILI8248 IBM8248 HRQ8248 HHU8248 GXY8248 GOC8248 GEG8248 FUK8248 FKO8248 FAS8248 EQW8248 EHA8248 DXE8248 DNI8248 DDM8248 CTQ8248 CJU8248 BZY8248 BQC8248 BGG8248 AWK8248 AMO8248 ACS8248 SW8248 JA8248 WLS8212 WBW8212 VSA8212 VIE8212 UYI8212 UOM8212 UEQ8212 TUU8212 TKY8212 TBC8212 SRG8212 SHK8212 RXO8212 RNS8212 RDW8212 QUA8212 QKE8212 QAI8212 PQM8212 PGQ8212 OWU8212 OMY8212 ODC8212 NTG8212 NJK8212 MZO8212 MPS8212 MFW8212 LWA8212 LME8212 LCI8212 KSM8212 KIQ8212 JYU8212 JOY8212 JFC8212 IVG8212 ILK8212 IBO8212 HRS8212 HHW8212 GYA8212 GOE8212 GEI8212 FUM8212 FKQ8212 FAU8212 EQY8212 EHC8212 DXG8212 DNK8212 DDO8212 CTS8212 CJW8212 CAA8212 BQE8212 BGI8212 AWM8212 AMQ8212 ACU8212 SY8212 JC8212 G8212 JA8210:JA8229 WVO8212 WVO8211:WVP8211 WLS8211:WLT8211 WBW8211:WBX8211 VSA8211:VSB8211 VIE8211:VIF8211 UYI8211:UYJ8211 UOM8211:UON8211 UEQ8211:UER8211 TUU8211:TUV8211 TKY8211:TKZ8211 TBC8211:TBD8211 SRG8211:SRH8211 SHK8211:SHL8211 RXO8211:RXP8211 RNS8211:RNT8211 RDW8211:RDX8211 QUA8211:QUB8211 QKE8211:QKF8211 QAI8211:QAJ8211 PQM8211:PQN8211 PGQ8211:PGR8211 OWU8211:OWV8211 OMY8211:OMZ8211 ODC8211:ODD8211 NTG8211:NTH8211 NJK8211:NJL8211 MZO8211:MZP8211 MPS8211:MPT8211 MFW8211:MFX8211 LWA8211:LWB8211 LME8211:LMF8211 LCI8211:LCJ8211 KSM8211:KSN8211 KIQ8211:KIR8211 JYU8211:JYV8211 JOY8211:JOZ8211 JFC8211:JFD8211 IVG8211:IVH8211 ILK8211:ILL8211 IBO8211:IBP8211 HRS8211:HRT8211 HHW8211:HHX8211 GYA8211:GYB8211 GOE8211:GOF8211 GEI8211:GEJ8211 FUM8211:FUN8211 FKQ8211:FKR8211 FAU8211:FAV8211 EQY8211:EQZ8211 EHC8211:EHD8211 DXG8211:DXH8211 DNK8211:DNL8211 DDO8211:DDP8211 CTS8211:CTT8211 CJW8211:CJX8211 CAA8211:CAB8211 BQE8211:BQF8211 BGI8211:BGJ8211 AWM8211:AWN8211 AMQ8211:AMR8211 ACU8211:ACV8211 SY8211:SZ8211 JC8211:JD8211 G8211:H8211 WVM8210:WVM8229 WLQ8210:WLQ8229 WBU8210:WBU8229 VRY8210:VRY8229 VIC8210:VIC8229 UYG8210:UYG8229 UOK8210:UOK8229 UEO8210:UEO8229 TUS8210:TUS8229 TKW8210:TKW8229 TBA8210:TBA8229 SRE8210:SRE8229 SHI8210:SHI8229 RXM8210:RXM8229 RNQ8210:RNQ8229 RDU8210:RDU8229 QTY8210:QTY8229 QKC8210:QKC8229 QAG8210:QAG8229 PQK8210:PQK8229 PGO8210:PGO8229 OWS8210:OWS8229 OMW8210:OMW8229 ODA8210:ODA8229 NTE8210:NTE8229 NJI8210:NJI8229 MZM8210:MZM8229 MPQ8210:MPQ8229 MFU8210:MFU8229 LVY8210:LVY8229 LMC8210:LMC8229 LCG8210:LCG8229 KSK8210:KSK8229 KIO8210:KIO8229 JYS8210:JYS8229 JOW8210:JOW8229 JFA8210:JFA8229 IVE8210:IVE8229 ILI8210:ILI8229 IBM8210:IBM8229 HRQ8210:HRQ8229 HHU8210:HHU8229 GXY8210:GXY8229 GOC8210:GOC8229 GEG8210:GEG8229 FUK8210:FUK8229 FKO8210:FKO8229 FAS8210:FAS8229 EQW8210:EQW8229 EHA8210:EHA8229 DXE8210:DXE8229 DNI8210:DNI8229 DDM8210:DDM8229 CTQ8210:CTQ8229 CJU8210:CJU8229 BZY8210:BZY8229 BQC8210:BQC8229 BGG8210:BGG8229 AWK8210:AWK8229 AMO8210:AMO8229 ACS8210:ACS8229 SW8210:SW8229" xr:uid="{00000000-0002-0000-0300-000098000000}">
      <formula1>0</formula1>
      <formula2>0.999988425925926</formula2>
    </dataValidation>
    <dataValidation type="list" allowBlank="1" showInputMessage="1" showErrorMessage="1" sqref="M2359:M2412 M2414:M2418 M2433:M2439 M6847:M6853 M6084:M6827 M6829:M6832" xr:uid="{00000000-0002-0000-0300-000099000000}">
      <formula1>ПС</formula1>
    </dataValidation>
    <dataValidation type="list" allowBlank="1" showInputMessage="1" showErrorMessage="1" sqref="C2365:C2377 C2379:C2392 C2359:C2363 C2399:C2401 C2405:C2410 C2394:C2397 C2403 C6084:C7010" xr:uid="{00000000-0002-0000-0300-00009A000000}">
      <formula1>Серв.орг.</formula1>
    </dataValidation>
    <dataValidation type="list" allowBlank="1" showInputMessage="1" showErrorMessage="1" sqref="K2359:K2412 K2420:K2422 K2433:K2439 K6834:K6836 K6084:K6827 K6847:K6853" xr:uid="{00000000-0002-0000-0300-00009B000000}">
      <formula1>АПВ</formula1>
    </dataValidation>
    <dataValidation type="list" allowBlank="1" showInputMessage="1" showErrorMessage="1" sqref="L2359:L2412 L2417:L2422 L2439 L2432:L2433 L2436:L2437 L2472 L2542 L2584 L6084:L6194 L6196:L6272 L6275:L6827 L6832:L6836 L6989 L6950 L6884 L6850:L6851 L6846:L6847 L6853" xr:uid="{00000000-0002-0000-0300-00009C000000}">
      <formula1>Первопричина</formula1>
    </dataValidation>
    <dataValidation type="list" allowBlank="1" showInputMessage="1" showErrorMessage="1" sqref="O2359:O2591 P2433:P2439 P6769 P6847:P6853 O6084:O6095 O6097:O6109 O6111 O6113:O6115 O6118:O6203 O6205:O6217 O6219:O6236 O6238 O6240:O6249 O6251:O6252 O6254:O6256 O6258:O6260 O6262:O6265 O6267:O6279 O6281:O6290 O6292:O6304 O6306:O6315 O6317:O7010" xr:uid="{00000000-0002-0000-0300-00009D000000}">
      <formula1>Оборудование</formula1>
    </dataValidation>
    <dataValidation type="list" errorStyle="warning" allowBlank="1" showInputMessage="1" showErrorMessage="1" errorTitle="Внимание" error="Организация отсутсвует в справочнике" sqref="C2364 C2404 C2393 C2402" xr:uid="{00000000-0002-0000-0300-00009E000000}">
      <formula1>$C$4:$C$9</formula1>
    </dataValidation>
    <dataValidation type="list" allowBlank="1" showInputMessage="1" showErrorMessage="1" sqref="U2359:U2591 U6084:U7010" xr:uid="{00000000-0002-0000-0300-00009F000000}">
      <formula1>Узел</formula1>
    </dataValidation>
    <dataValidation type="list" allowBlank="1" showInputMessage="1" showErrorMessage="1" sqref="M2413 M2419:M2423 M2425:M2427 M2430:M2432 M2440 M2443:M2448 M6978 M6915:M6941" xr:uid="{00000000-0002-0000-0300-0000A0000000}">
      <formula1>M$2:M$163</formula1>
    </dataValidation>
    <dataValidation type="list" allowBlank="1" showInputMessage="1" showErrorMessage="1" errorTitle="Внимание!" error="Введенное значение не соответсвует справочному" sqref="K2414:K2417 K2424 K2428:K2429 K2504 K6829:K6831 K6914 K6838 K6842:K6843" xr:uid="{00000000-0002-0000-0300-0000A1000000}">
      <formula1>$D$3:$D$7</formula1>
    </dataValidation>
    <dataValidation type="list" allowBlank="1" showInputMessage="1" showErrorMessage="1" errorTitle="Внимание" error="Введено недопустимое значение" sqref="L2416 L2424 L2428:L2429 L2504 L6828:L6830 L6273:L6274 L6195 L6990:L7007 L6951:L6980 L6915:L6949 L6867:L6876 L6987:L6988 L7010 L6886 L6880 L6848:L6849 L6844 L6837 L6839:L6841 L6854:L6856 L6859:L6860 L6889 L6852 L6862 L6891:L6913 L6982:L6983" xr:uid="{00000000-0002-0000-0300-0000A2000000}">
      <formula1>$E$3:$E$7</formula1>
    </dataValidation>
    <dataValidation type="list" allowBlank="1" showInputMessage="1" showErrorMessage="1" sqref="M2424 M2428:M2429 M2504 M6838 M6914 M6842:M6843" xr:uid="{00000000-0002-0000-0300-0000A3000000}">
      <formula1>$F$2:$F$146</formula1>
    </dataValidation>
    <dataValidation type="list" allowBlank="1" showInputMessage="1" showErrorMessage="1" sqref="M2505:M2533 M2573 M7006:M7007 M7009:M7010 M6993:M7004" xr:uid="{00000000-0002-0000-0300-0000A4000000}">
      <formula1>M$2:M$161</formula1>
    </dataValidation>
    <dataValidation type="list" allowBlank="1" showInputMessage="1" showErrorMessage="1" sqref="B6084:B6768" xr:uid="{00000000-0002-0000-0300-0000A6000000}">
      <formula1>Общество_Группы</formula1>
    </dataValidation>
    <dataValidation type="list" allowBlank="1" showInputMessage="1" showErrorMessage="1" sqref="AF6722:AF6723 AF6725:AF6726 AF6728 AF6730 AF6738 AF6733:AF6734 AF6740:AF6746 AF6716:AF6717 AF6694:AF6695 AF6084:AF6686 AF6719:AF6720 AF6714 AF6708:AF6711 AF6704 AF6700 AF6698 AF6690:AF6692" xr:uid="{00000000-0002-0000-0300-0000A8000000}">
      <formula1>ПУ№2</formula1>
    </dataValidation>
    <dataValidation type="list" allowBlank="1" showInputMessage="1" showErrorMessage="1" sqref="AE6722:AE6723 AE6725:AE6726 AE6728 AE6730 AE6738 AE6733:AE6734 AE6740:AE6746 AE6716:AE6717 AE6694:AE6695 AE6084:AE6686 AE6719:AE6720 AE6714 AE6708:AE6711 AE6704 AE6700 AE6698 AE6690:AE6692" xr:uid="{00000000-0002-0000-0300-0000A9000000}">
      <formula1>ПУ№1</formula1>
    </dataValidation>
    <dataValidation type="list" allowBlank="1" showInputMessage="1" showErrorMessage="1" sqref="P6487" xr:uid="{00000000-0002-0000-0300-0000AA000000}">
      <formula1>$M$3:$M$148</formula1>
    </dataValidation>
    <dataValidation type="list" allowBlank="1" showInputMessage="1" showErrorMessage="1" sqref="M6828 M6833:M6837 M6839:M6841 M6844:M6846 M6854 M6857:M6861 M7008" xr:uid="{00000000-0002-0000-0300-0000AB000000}">
      <formula1>M$2:M$164</formula1>
    </dataValidation>
    <dataValidation type="list" allowBlank="1" showInputMessage="1" showErrorMessage="1" sqref="P6766" xr:uid="{00000000-0002-0000-0300-0000AC000000}">
      <formula1>$M$2:$M$148</formula1>
    </dataValidation>
  </dataValidations>
  <printOptions horizontalCentered="1"/>
  <pageMargins left="0.19685039370078741" right="0" top="0.39370078740157483" bottom="0" header="0.55118110236220474" footer="0.23622047244094491"/>
  <pageSetup paperSize="9" scale="45" fitToHeight="7" orientation="landscape" r:id="rId1"/>
  <headerFooter alignWithMargins="0"/>
  <drawing r:id="rId2"/>
  <legacyDrawing r:id="rId3"/>
  <extLst>
    <ext xmlns:x14="http://schemas.microsoft.com/office/spreadsheetml/2009/9/main" uri="{CCE6A557-97BC-4b89-ADB6-D9C93CAAB3DF}">
      <x14:dataValidations xmlns:xm="http://schemas.microsoft.com/office/excel/2006/main" count="11">
        <x14:dataValidation type="list" allowBlank="1" showInputMessage="1" showErrorMessage="1" errorTitle="Внимание!" error="Введенное значение не соответсвует справочному" xr:uid="{00000000-0002-0000-0300-0000AF000000}">
          <x14:formula1>
            <xm:f>$K$3:$K$7</xm:f>
          </x14:formula1>
          <xm:sqref>WVS8205 WVS8248 WLW8248 WCA8248 VSE8248 VII8248 UYM8248 UOQ8248 UEU8248 TUY8248 TLC8248 TBG8248 SRK8248 SHO8248 RXS8248 RNW8248 REA8248 QUE8248 QKI8248 QAM8248 PQQ8248 PGU8248 OWY8248 ONC8248 ODG8248 NTK8248 NJO8248 MZS8248 MPW8248 MGA8248 LWE8248 LMI8248 LCM8248 KSQ8248 KIU8248 JYY8248 JPC8248 JFG8248 IVK8248 ILO8248 IBS8248 HRW8248 HIA8248 GYE8248 GOI8248 GEM8248 FUQ8248 FKU8248 FAY8248 ERC8248 EHG8248 DXK8248 DNO8248 DDS8248 CTW8248 CKA8248 CAE8248 BQI8248 BGM8248 AWQ8248 AMU8248 ACY8248 TC8248 JG8248 JG8210:JG8229 WVS8210:WVS8229 WLW8210:WLW8229 WCA8210:WCA8229 VSE8210:VSE8229 VII8210:VII8229 UYM8210:UYM8229 UOQ8210:UOQ8229 UEU8210:UEU8229 TUY8210:TUY8229 TLC8210:TLC8229 TBG8210:TBG8229 SRK8210:SRK8229 SHO8210:SHO8229 RXS8210:RXS8229 RNW8210:RNW8229 REA8210:REA8229 QUE8210:QUE8229 QKI8210:QKI8229 QAM8210:QAM8229 PQQ8210:PQQ8229 PGU8210:PGU8229 OWY8210:OWY8229 ONC8210:ONC8229 ODG8210:ODG8229 NTK8210:NTK8229 NJO8210:NJO8229 MZS8210:MZS8229 MPW8210:MPW8229 MGA8210:MGA8229 LWE8210:LWE8229 LMI8210:LMI8229 LCM8210:LCM8229 KSQ8210:KSQ8229 KIU8210:KIU8229 JYY8210:JYY8229 JPC8210:JPC8229 JFG8210:JFG8229 IVK8210:IVK8229 ILO8210:ILO8229 IBS8210:IBS8229 HRW8210:HRW8229 HIA8210:HIA8229 GYE8210:GYE8229 GOI8210:GOI8229 GEM8210:GEM8229 FUQ8210:FUQ8229 FKU8210:FKU8229 FAY8210:FAY8229 ERC8210:ERC8229 EHG8210:EHG8229 DXK8210:DXK8229 DNO8210:DNO8229 DDS8210:DDS8229 CTW8210:CTW8229 CKA8210:CKA8229 CAE8210:CAE8229 BQI8210:BQI8229 BGM8210:BGM8229 AWQ8210:AWQ8229 AMU8210:AMU8229 ACY8210:ACY8229 TC8210:TC8229 WLW8205 WCA8205 VSE8205 VII8205 UYM8205 UOQ8205 UEU8205 TUY8205 TLC8205 TBG8205 SRK8205 SHO8205 RXS8205 RNW8205 REA8205 QUE8205 QKI8205 QAM8205 PQQ8205 PGU8205 OWY8205 ONC8205 ODG8205 NTK8205 NJO8205 MZS8205 MPW8205 MGA8205 LWE8205 LMI8205 LCM8205 KSQ8205 KIU8205 JYY8205 JPC8205 JFG8205 IVK8205 ILO8205 IBS8205 HRW8205 HIA8205 GYE8205 GOI8205 GEM8205 FUQ8205 FKU8205 FAY8205 ERC8205 EHG8205 DXK8205 DNO8205 DDS8205 CTW8205 CKA8205 CAE8205 BQI8205 BGM8205 AWQ8205 AMU8205 ACY8205 TC8205 JG8205 K1589:K1598 JG1589:JG1592 TC1589:TC1592 ACY1589:ACY1592 AMU1589:AMU1592 AWQ1589:AWQ1592 BGM1589:BGM1592 BQI1589:BQI1592 CAE1589:CAE1592 CKA1589:CKA1592 CTW1589:CTW1592 DDS1589:DDS1592 DNO1589:DNO1592 DXK1589:DXK1592 EHG1589:EHG1592 ERC1589:ERC1592 FAY1589:FAY1592 FKU1589:FKU1592 FUQ1589:FUQ1592 GEM1589:GEM1592 GOI1589:GOI1592 GYE1589:GYE1592 HIA1589:HIA1592 HRW1589:HRW1592 IBS1589:IBS1592 ILO1589:ILO1592 IVK1589:IVK1592 JFG1589:JFG1592 JPC1589:JPC1592 JYY1589:JYY1592 KIU1589:KIU1592 KSQ1589:KSQ1592 LCM1589:LCM1592 LMI1589:LMI1592 LWE1589:LWE1592 MGA1589:MGA1592 MPW1589:MPW1592 MZS1589:MZS1592 NJO1589:NJO1592 NTK1589:NTK1592 ODG1589:ODG1592 ONC1589:ONC1592 OWY1589:OWY1592 PGU1589:PGU1592 PQQ1589:PQQ1592 QAM1589:QAM1592 QKI1589:QKI1592 QUE1589:QUE1592 REA1589:REA1592 RNW1589:RNW1592 RXS1589:RXS1592 SHO1589:SHO1592 SRK1589:SRK1592 TBG1589:TBG1592 TLC1589:TLC1592 TUY1589:TUY1592 UEU1589:UEU1592 UOQ1589:UOQ1592 UYM1589:UYM1592 VII1589:VII1592 VSE1589:VSE1592 WCA1589:WCA1592 WLW1589:WLW1592 WVS1589:WVS1592 JG1597:JG1598 TC1597:TC1598 ACY1597:ACY1598 AMU1597:AMU1598 AWQ1597:AWQ1598 BGM1597:BGM1598 BQI1597:BQI1598 CAE1597:CAE1598 CKA1597:CKA1598 CTW1597:CTW1598 DDS1597:DDS1598 DNO1597:DNO1598 DXK1597:DXK1598 EHG1597:EHG1598 ERC1597:ERC1598 FAY1597:FAY1598 FKU1597:FKU1598 FUQ1597:FUQ1598 GEM1597:GEM1598 GOI1597:GOI1598 GYE1597:GYE1598 HIA1597:HIA1598 HRW1597:HRW1598 IBS1597:IBS1598 ILO1597:ILO1598 IVK1597:IVK1598 JFG1597:JFG1598 JPC1597:JPC1598 JYY1597:JYY1598 KIU1597:KIU1598 KSQ1597:KSQ1598 LCM1597:LCM1598 LMI1597:LMI1598 LWE1597:LWE1598 MGA1597:MGA1598 MPW1597:MPW1598 MZS1597:MZS1598 NJO1597:NJO1598 NTK1597:NTK1598 ODG1597:ODG1598 ONC1597:ONC1598 OWY1597:OWY1598 PGU1597:PGU1598 PQQ1597:PQQ1598 QAM1597:QAM1598 QKI1597:QKI1598 QUE1597:QUE1598 REA1597:REA1598 RNW1597:RNW1598 RXS1597:RXS1598 SHO1597:SHO1598 SRK1597:SRK1598 TBG1597:TBG1598 TLC1597:TLC1598 TUY1597:TUY1598 UEU1597:UEU1598 UOQ1597:UOQ1598 UYM1597:UYM1598 VII1597:VII1598 VSE1597:VSE1598 WCA1597:WCA1598 WLW1597:WLW1598 WVS1597:WVS1598 K1573:K1576 JG1616 TC1616 ACY1616 AMU1616 AWQ1616 BGM1616 BQI1616 CAE1616 CKA1616 CTW1616 DDS1616 DNO1616 DXK1616 EHG1616 ERC1616 FAY1616 FKU1616 FUQ1616 GEM1616 GOI1616 GYE1616 HIA1616 HRW1616 IBS1616 ILO1616 IVK1616 JFG1616 JPC1616 JYY1616 KIU1616 KSQ1616 LCM1616 LMI1616 LWE1616 MGA1616 MPW1616 MZS1616 NJO1616 NTK1616 ODG1616 ONC1616 OWY1616 PGU1616 PQQ1616 QAM1616 QKI1616 QUE1616 REA1616 RNW1616 RXS1616 SHO1616 SRK1616 TBG1616 TLC1616 TUY1616 UEU1616 UOQ1616 UYM1616 VII1616 VSE1616 WCA1616 WLW1616 WVS1616 K1620:K1629 JG1620:JG1621 TC1620:TC1621 ACY1620:ACY1621 AMU1620:AMU1621 AWQ1620:AWQ1621 BGM1620:BGM1621 BQI1620:BQI1621 CAE1620:CAE1621 CKA1620:CKA1621 CTW1620:CTW1621 DDS1620:DDS1621 DNO1620:DNO1621 DXK1620:DXK1621 EHG1620:EHG1621 ERC1620:ERC1621 FAY1620:FAY1621 FKU1620:FKU1621 FUQ1620:FUQ1621 GEM1620:GEM1621 GOI1620:GOI1621 GYE1620:GYE1621 HIA1620:HIA1621 HRW1620:HRW1621 IBS1620:IBS1621 ILO1620:ILO1621 IVK1620:IVK1621 JFG1620:JFG1621 JPC1620:JPC1621 JYY1620:JYY1621 KIU1620:KIU1621 KSQ1620:KSQ1621 LCM1620:LCM1621 LMI1620:LMI1621 LWE1620:LWE1621 MGA1620:MGA1621 MPW1620:MPW1621 MZS1620:MZS1621 NJO1620:NJO1621 NTK1620:NTK1621 ODG1620:ODG1621 ONC1620:ONC1621 OWY1620:OWY1621 PGU1620:PGU1621 PQQ1620:PQQ1621 QAM1620:QAM1621 QKI1620:QKI1621 QUE1620:QUE1621 REA1620:REA1621 RNW1620:RNW1621 RXS1620:RXS1621 SHO1620:SHO1621 SRK1620:SRK1621 TBG1620:TBG1621 TLC1620:TLC1621 TUY1620:TUY1621 UEU1620:UEU1621 UOQ1620:UOQ1621 UYM1620:UYM1621 VII1620:VII1621 VSE1620:VSE1621 WCA1620:WCA1621 WLW1620:WLW1621 WVS1620:WVS1621 JG1626:JG1629 TC1626:TC1629 ACY1626:ACY1629 AMU1626:AMU1629 AWQ1626:AWQ1629 BGM1626:BGM1629 BQI1626:BQI1629 CAE1626:CAE1629 CKA1626:CKA1629 CTW1626:CTW1629 DDS1626:DDS1629 DNO1626:DNO1629 DXK1626:DXK1629 EHG1626:EHG1629 ERC1626:ERC1629 FAY1626:FAY1629 FKU1626:FKU1629 FUQ1626:FUQ1629 GEM1626:GEM1629 GOI1626:GOI1629 GYE1626:GYE1629 HIA1626:HIA1629 HRW1626:HRW1629 IBS1626:IBS1629 ILO1626:ILO1629 IVK1626:IVK1629 JFG1626:JFG1629 JPC1626:JPC1629 JYY1626:JYY1629 KIU1626:KIU1629 KSQ1626:KSQ1629 LCM1626:LCM1629 LMI1626:LMI1629 LWE1626:LWE1629 MGA1626:MGA1629 MPW1626:MPW1629 MZS1626:MZS1629 NJO1626:NJO1629 NTK1626:NTK1629 ODG1626:ODG1629 ONC1626:ONC1629 OWY1626:OWY1629 PGU1626:PGU1629 PQQ1626:PQQ1629 QAM1626:QAM1629 QKI1626:QKI1629 QUE1626:QUE1629 REA1626:REA1629 RNW1626:RNW1629 RXS1626:RXS1629 SHO1626:SHO1629 SRK1626:SRK1629 TBG1626:TBG1629 TLC1626:TLC1629 TUY1626:TUY1629 UEU1626:UEU1629 UOQ1626:UOQ1629 UYM1626:UYM1629 VII1626:VII1629 VSE1626:VSE1629 WCA1626:WCA1629 WLW1626:WLW1629 WVS1626:WVS1629 WVS1567:WVS1576 WLW1567:WLW1576 WCA1567:WCA1576 VSE1567:VSE1576 VII1567:VII1576 UYM1567:UYM1576 UOQ1567:UOQ1576 UEU1567:UEU1576 TUY1567:TUY1576 TLC1567:TLC1576 TBG1567:TBG1576 SRK1567:SRK1576 SHO1567:SHO1576 RXS1567:RXS1576 RNW1567:RNW1576 REA1567:REA1576 QUE1567:QUE1576 QKI1567:QKI1576 QAM1567:QAM1576 PQQ1567:PQQ1576 PGU1567:PGU1576 OWY1567:OWY1576 ONC1567:ONC1576 ODG1567:ODG1576 NTK1567:NTK1576 NJO1567:NJO1576 MZS1567:MZS1576 MPW1567:MPW1576 MGA1567:MGA1576 LWE1567:LWE1576 LMI1567:LMI1576 LCM1567:LCM1576 KSQ1567:KSQ1576 KIU1567:KIU1576 JYY1567:JYY1576 JPC1567:JPC1576 JFG1567:JFG1576 IVK1567:IVK1576 ILO1567:ILO1576 IBS1567:IBS1576 HRW1567:HRW1576 HIA1567:HIA1576 GYE1567:GYE1576 GOI1567:GOI1576 GEM1567:GEM1576 FUQ1567:FUQ1576 FKU1567:FKU1576 FAY1567:FAY1576 ERC1567:ERC1576 EHG1567:EHG1576 DXK1567:DXK1576 DNO1567:DNO1576 DDS1567:DDS1576 CTW1567:CTW1576 CKA1567:CKA1576 CAE1567:CAE1576 BQI1567:BQI1576 BGM1567:BGM1576 AWQ1567:AWQ1576 AMU1567:AMU1576 ACY1567:ACY1576 TC1567:TC1576 JG1567:JG1576 K1658:K1660 K1633 JG1633 TC1633 ACY1633 AMU1633 AWQ1633 BGM1633 BQI1633 CAE1633 CKA1633 CTW1633 DDS1633 DNO1633 DXK1633 EHG1633 ERC1633 FAY1633 FKU1633 FUQ1633 GEM1633 GOI1633 GYE1633 HIA1633 HRW1633 IBS1633 ILO1633 IVK1633 JFG1633 JPC1633 JYY1633 KIU1633 KSQ1633 LCM1633 LMI1633 LWE1633 MGA1633 MPW1633 MZS1633 NJO1633 NTK1633 ODG1633 ONC1633 OWY1633 PGU1633 PQQ1633 QAM1633 QKI1633 QUE1633 REA1633 RNW1633 RXS1633 SHO1633 SRK1633 TBG1633 TLC1633 TUY1633 UEU1633 UOQ1633 UYM1633 VII1633 VSE1633 WCA1633 WLW1633 WVS1633 K1639:K1647 JG1639:JG1641 TC1639:TC1641 ACY1639:ACY1641 AMU1639:AMU1641 AWQ1639:AWQ1641 BGM1639:BGM1641 BQI1639:BQI1641 CAE1639:CAE1641 CKA1639:CKA1641 CTW1639:CTW1641 DDS1639:DDS1641 DNO1639:DNO1641 DXK1639:DXK1641 EHG1639:EHG1641 ERC1639:ERC1641 FAY1639:FAY1641 FKU1639:FKU1641 FUQ1639:FUQ1641 GEM1639:GEM1641 GOI1639:GOI1641 GYE1639:GYE1641 HIA1639:HIA1641 HRW1639:HRW1641 IBS1639:IBS1641 ILO1639:ILO1641 IVK1639:IVK1641 JFG1639:JFG1641 JPC1639:JPC1641 JYY1639:JYY1641 KIU1639:KIU1641 KSQ1639:KSQ1641 LCM1639:LCM1641 LMI1639:LMI1641 LWE1639:LWE1641 MGA1639:MGA1641 MPW1639:MPW1641 MZS1639:MZS1641 NJO1639:NJO1641 NTK1639:NTK1641 ODG1639:ODG1641 ONC1639:ONC1641 OWY1639:OWY1641 PGU1639:PGU1641 PQQ1639:PQQ1641 QAM1639:QAM1641 QKI1639:QKI1641 QUE1639:QUE1641 REA1639:REA1641 RNW1639:RNW1641 RXS1639:RXS1641 SHO1639:SHO1641 SRK1639:SRK1641 TBG1639:TBG1641 TLC1639:TLC1641 TUY1639:TUY1641 UEU1639:UEU1641 UOQ1639:UOQ1641 UYM1639:UYM1641 VII1639:VII1641 VSE1639:VSE1641 WCA1639:WCA1641 WLW1639:WLW1641 WVS1639:WVS1641 JG1645:JG1647 TC1645:TC1647 ACY1645:ACY1647 AMU1645:AMU1647 AWQ1645:AWQ1647 BGM1645:BGM1647 BQI1645:BQI1647 CAE1645:CAE1647 CKA1645:CKA1647 CTW1645:CTW1647 DDS1645:DDS1647 DNO1645:DNO1647 DXK1645:DXK1647 EHG1645:EHG1647 ERC1645:ERC1647 FAY1645:FAY1647 FKU1645:FKU1647 FUQ1645:FUQ1647 GEM1645:GEM1647 GOI1645:GOI1647 GYE1645:GYE1647 HIA1645:HIA1647 HRW1645:HRW1647 IBS1645:IBS1647 ILO1645:ILO1647 IVK1645:IVK1647 JFG1645:JFG1647 JPC1645:JPC1647 JYY1645:JYY1647 KIU1645:KIU1647 KSQ1645:KSQ1647 LCM1645:LCM1647 LMI1645:LMI1647 LWE1645:LWE1647 MGA1645:MGA1647 MPW1645:MPW1647 MZS1645:MZS1647 NJO1645:NJO1647 NTK1645:NTK1647 ODG1645:ODG1647 ONC1645:ONC1647 OWY1645:OWY1647 PGU1645:PGU1647 PQQ1645:PQQ1647 QAM1645:QAM1647 QKI1645:QKI1647 QUE1645:QUE1647 REA1645:REA1647 RNW1645:RNW1647 RXS1645:RXS1647 SHO1645:SHO1647 SRK1645:SRK1647 TBG1645:TBG1647 TLC1645:TLC1647 TUY1645:TUY1647 UEU1645:UEU1647 UOQ1645:UOQ1647 UYM1645:UYM1647 VII1645:VII1647 VSE1645:VSE1647 WCA1645:WCA1647 WLW1645:WLW1647 WVS1645:WVS1647 K1651:K1653 JG1523:JG1527 TC1523:TC1527 ACY1523:ACY1527 AMU1523:AMU1527 AWQ1523:AWQ1527 BGM1523:BGM1527 BQI1523:BQI1527 CAE1523:CAE1527 CKA1523:CKA1527 CTW1523:CTW1527 DDS1523:DDS1527 DNO1523:DNO1527 DXK1523:DXK1527 EHG1523:EHG1527 ERC1523:ERC1527 FAY1523:FAY1527 FKU1523:FKU1527 FUQ1523:FUQ1527 GEM1523:GEM1527 GOI1523:GOI1527 GYE1523:GYE1527 HIA1523:HIA1527 HRW1523:HRW1527 IBS1523:IBS1527 ILO1523:ILO1527 IVK1523:IVK1527 JFG1523:JFG1527 JPC1523:JPC1527 JYY1523:JYY1527 KIU1523:KIU1527 KSQ1523:KSQ1527 LCM1523:LCM1527 LMI1523:LMI1527 LWE1523:LWE1527 MGA1523:MGA1527 MPW1523:MPW1527 MZS1523:MZS1527 NJO1523:NJO1527 NTK1523:NTK1527 ODG1523:ODG1527 ONC1523:ONC1527 OWY1523:OWY1527 PGU1523:PGU1527 PQQ1523:PQQ1527 QAM1523:QAM1527 QKI1523:QKI1527 QUE1523:QUE1527 REA1523:REA1527 RNW1523:RNW1527 RXS1523:RXS1527 SHO1523:SHO1527 SRK1523:SRK1527 TBG1523:TBG1527 TLC1523:TLC1527 TUY1523:TUY1527 UEU1523:UEU1527 UOQ1523:UOQ1527 UYM1523:UYM1527 VII1523:VII1527 VSE1523:VSE1527 WCA1523:WCA1527 WLW1523:WLW1527 WVS1523:WVS1527 K1544:K1551 JG1544:JG1546 TC1544:TC1546 ACY1544:ACY1546 AMU1544:AMU1546 AWQ1544:AWQ1546 BGM1544:BGM1546 BQI1544:BQI1546 CAE1544:CAE1546 CKA1544:CKA1546 CTW1544:CTW1546 DDS1544:DDS1546 DNO1544:DNO1546 DXK1544:DXK1546 EHG1544:EHG1546 ERC1544:ERC1546 FAY1544:FAY1546 FKU1544:FKU1546 FUQ1544:FUQ1546 GEM1544:GEM1546 GOI1544:GOI1546 GYE1544:GYE1546 HIA1544:HIA1546 HRW1544:HRW1546 IBS1544:IBS1546 ILO1544:ILO1546 IVK1544:IVK1546 JFG1544:JFG1546 JPC1544:JPC1546 JYY1544:JYY1546 KIU1544:KIU1546 KSQ1544:KSQ1546 LCM1544:LCM1546 LMI1544:LMI1546 LWE1544:LWE1546 MGA1544:MGA1546 MPW1544:MPW1546 MZS1544:MZS1546 NJO1544:NJO1546 NTK1544:NTK1546 ODG1544:ODG1546 ONC1544:ONC1546 OWY1544:OWY1546 PGU1544:PGU1546 PQQ1544:PQQ1546 QAM1544:QAM1546 QKI1544:QKI1546 QUE1544:QUE1546 REA1544:REA1546 RNW1544:RNW1546 RXS1544:RXS1546 SHO1544:SHO1546 SRK1544:SRK1546 TBG1544:TBG1546 TLC1544:TLC1546 TUY1544:TUY1546 UEU1544:UEU1546 UOQ1544:UOQ1546 UYM1544:UYM1546 VII1544:VII1546 VSE1544:VSE1546 WCA1544:WCA1546 WLW1544:WLW1546 WVS1544:WVS1546 JG1550:JG1551 TC1550:TC1551 ACY1550:ACY1551 AMU1550:AMU1551 AWQ1550:AWQ1551 BGM1550:BGM1551 BQI1550:BQI1551 CAE1550:CAE1551 CKA1550:CKA1551 CTW1550:CTW1551 DDS1550:DDS1551 DNO1550:DNO1551 DXK1550:DXK1551 EHG1550:EHG1551 ERC1550:ERC1551 FAY1550:FAY1551 FKU1550:FKU1551 FUQ1550:FUQ1551 GEM1550:GEM1551 GOI1550:GOI1551 GYE1550:GYE1551 HIA1550:HIA1551 HRW1550:HRW1551 IBS1550:IBS1551 ILO1550:ILO1551 IVK1550:IVK1551 JFG1550:JFG1551 JPC1550:JPC1551 JYY1550:JYY1551 KIU1550:KIU1551 KSQ1550:KSQ1551 LCM1550:LCM1551 LMI1550:LMI1551 LWE1550:LWE1551 MGA1550:MGA1551 MPW1550:MPW1551 MZS1550:MZS1551 NJO1550:NJO1551 NTK1550:NTK1551 ODG1550:ODG1551 ONC1550:ONC1551 OWY1550:OWY1551 PGU1550:PGU1551 PQQ1550:PQQ1551 QAM1550:QAM1551 QKI1550:QKI1551 QUE1550:QUE1551 REA1550:REA1551 RNW1550:RNW1551 RXS1550:RXS1551 SHO1550:SHO1551 SRK1550:SRK1551 TBG1550:TBG1551 TLC1550:TLC1551 TUY1550:TUY1551 UEU1550:UEU1551 UOQ1550:UOQ1551 UYM1550:UYM1551 VII1550:VII1551 VSE1550:VSE1551 WCA1550:WCA1551 WLW1550:WLW1551 WVS1550:WVS1551 K1555:K1558 K1562:K1564 JG1562:JG1564 TC1562:TC1564 ACY1562:ACY1564 AMU1562:AMU1564 AWQ1562:AWQ1564 BGM1562:BGM1564 BQI1562:BQI1564 CAE1562:CAE1564 CKA1562:CKA1564 CTW1562:CTW1564 DDS1562:DDS1564 DNO1562:DNO1564 DXK1562:DXK1564 EHG1562:EHG1564 ERC1562:ERC1564 FAY1562:FAY1564 FKU1562:FKU1564 FUQ1562:FUQ1564 GEM1562:GEM1564 GOI1562:GOI1564 GYE1562:GYE1564 HIA1562:HIA1564 HRW1562:HRW1564 IBS1562:IBS1564 ILO1562:ILO1564 IVK1562:IVK1564 JFG1562:JFG1564 JPC1562:JPC1564 JYY1562:JYY1564 KIU1562:KIU1564 KSQ1562:KSQ1564 LCM1562:LCM1564 LMI1562:LMI1564 LWE1562:LWE1564 MGA1562:MGA1564 MPW1562:MPW1564 MZS1562:MZS1564 NJO1562:NJO1564 NTK1562:NTK1564 ODG1562:ODG1564 ONC1562:ONC1564 OWY1562:OWY1564 PGU1562:PGU1564 PQQ1562:PQQ1564 QAM1562:QAM1564 QKI1562:QKI1564 QUE1562:QUE1564 REA1562:REA1564 RNW1562:RNW1564 RXS1562:RXS1564 SHO1562:SHO1564 SRK1562:SRK1564 TBG1562:TBG1564 TLC1562:TLC1564 TUY1562:TUY1564 UEU1562:UEU1564 UOQ1562:UOQ1564 UYM1562:UYM1564 VII1562:VII1564 VSE1562:VSE1564 WCA1562:WCA1564 WLW1562:WLW1564 WVS1562:WVS1564 K1525:K1527 K1500:K1505 K1415:K1419 K1427:K1438 JG1427 TC1427 ACY1427 AMU1427 AWQ1427 BGM1427 BQI1427 CAE1427 CKA1427 CTW1427 DDS1427 DNO1427 DXK1427 EHG1427 ERC1427 FAY1427 FKU1427 FUQ1427 GEM1427 GOI1427 GYE1427 HIA1427 HRW1427 IBS1427 ILO1427 IVK1427 JFG1427 JPC1427 JYY1427 KIU1427 KSQ1427 LCM1427 LMI1427 LWE1427 MGA1427 MPW1427 MZS1427 NJO1427 NTK1427 ODG1427 ONC1427 OWY1427 PGU1427 PQQ1427 QAM1427 QKI1427 QUE1427 REA1427 RNW1427 RXS1427 SHO1427 SRK1427 TBG1427 TLC1427 TUY1427 UEU1427 UOQ1427 UYM1427 VII1427 VSE1427 WCA1427 WLW1427 WVS1427 JG1431:JG1438 TC1431:TC1438 ACY1431:ACY1438 AMU1431:AMU1438 AWQ1431:AWQ1438 BGM1431:BGM1438 BQI1431:BQI1438 CAE1431:CAE1438 CKA1431:CKA1438 CTW1431:CTW1438 DDS1431:DDS1438 DNO1431:DNO1438 DXK1431:DXK1438 EHG1431:EHG1438 ERC1431:ERC1438 FAY1431:FAY1438 FKU1431:FKU1438 FUQ1431:FUQ1438 GEM1431:GEM1438 GOI1431:GOI1438 GYE1431:GYE1438 HIA1431:HIA1438 HRW1431:HRW1438 IBS1431:IBS1438 ILO1431:ILO1438 IVK1431:IVK1438 JFG1431:JFG1438 JPC1431:JPC1438 JYY1431:JYY1438 KIU1431:KIU1438 KSQ1431:KSQ1438 LCM1431:LCM1438 LMI1431:LMI1438 LWE1431:LWE1438 MGA1431:MGA1438 MPW1431:MPW1438 MZS1431:MZS1438 NJO1431:NJO1438 NTK1431:NTK1438 ODG1431:ODG1438 ONC1431:ONC1438 OWY1431:OWY1438 PGU1431:PGU1438 PQQ1431:PQQ1438 QAM1431:QAM1438 QKI1431:QKI1438 QUE1431:QUE1438 REA1431:REA1438 RNW1431:RNW1438 RXS1431:RXS1438 SHO1431:SHO1438 SRK1431:SRK1438 TBG1431:TBG1438 TLC1431:TLC1438 TUY1431:TUY1438 UEU1431:UEU1438 UOQ1431:UOQ1438 UYM1431:UYM1438 VII1431:VII1438 VSE1431:VSE1438 WCA1431:WCA1438 WLW1431:WLW1438 WVS1431:WVS1438 K1443:K1444 JG1443:JG1444 TC1443:TC1444 ACY1443:ACY1444 AMU1443:AMU1444 AWQ1443:AWQ1444 BGM1443:BGM1444 BQI1443:BQI1444 CAE1443:CAE1444 CKA1443:CKA1444 CTW1443:CTW1444 DDS1443:DDS1444 DNO1443:DNO1444 DXK1443:DXK1444 EHG1443:EHG1444 ERC1443:ERC1444 FAY1443:FAY1444 FKU1443:FKU1444 FUQ1443:FUQ1444 GEM1443:GEM1444 GOI1443:GOI1444 GYE1443:GYE1444 HIA1443:HIA1444 HRW1443:HRW1444 IBS1443:IBS1444 ILO1443:ILO1444 IVK1443:IVK1444 JFG1443:JFG1444 JPC1443:JPC1444 JYY1443:JYY1444 KIU1443:KIU1444 KSQ1443:KSQ1444 LCM1443:LCM1444 LMI1443:LMI1444 LWE1443:LWE1444 MGA1443:MGA1444 MPW1443:MPW1444 MZS1443:MZS1444 NJO1443:NJO1444 NTK1443:NTK1444 ODG1443:ODG1444 ONC1443:ONC1444 OWY1443:OWY1444 PGU1443:PGU1444 PQQ1443:PQQ1444 QAM1443:QAM1444 QKI1443:QKI1444 QUE1443:QUE1444 REA1443:REA1444 RNW1443:RNW1444 RXS1443:RXS1444 SHO1443:SHO1444 SRK1443:SRK1444 TBG1443:TBG1444 TLC1443:TLC1444 TUY1443:TUY1444 UEU1443:UEU1444 UOQ1443:UOQ1444 UYM1443:UYM1444 VII1443:VII1444 VSE1443:VSE1444 WCA1443:WCA1444 WLW1443:WLW1444 WVS1443:WVS1444 WVS1394:WVS1404 JG1467:JG1474 TC1467:TC1474 ACY1467:ACY1474 AMU1467:AMU1474 AWQ1467:AWQ1474 BGM1467:BGM1474 BQI1467:BQI1474 CAE1467:CAE1474 CKA1467:CKA1474 CTW1467:CTW1474 DDS1467:DDS1474 DNO1467:DNO1474 DXK1467:DXK1474 EHG1467:EHG1474 ERC1467:ERC1474 FAY1467:FAY1474 FKU1467:FKU1474 FUQ1467:FUQ1474 GEM1467:GEM1474 GOI1467:GOI1474 GYE1467:GYE1474 HIA1467:HIA1474 HRW1467:HRW1474 IBS1467:IBS1474 ILO1467:ILO1474 IVK1467:IVK1474 JFG1467:JFG1474 JPC1467:JPC1474 JYY1467:JYY1474 KIU1467:KIU1474 KSQ1467:KSQ1474 LCM1467:LCM1474 LMI1467:LMI1474 LWE1467:LWE1474 MGA1467:MGA1474 MPW1467:MPW1474 MZS1467:MZS1474 NJO1467:NJO1474 NTK1467:NTK1474 ODG1467:ODG1474 ONC1467:ONC1474 OWY1467:OWY1474 PGU1467:PGU1474 PQQ1467:PQQ1474 QAM1467:QAM1474 QKI1467:QKI1474 QUE1467:QUE1474 REA1467:REA1474 RNW1467:RNW1474 RXS1467:RXS1474 SHO1467:SHO1474 SRK1467:SRK1474 TBG1467:TBG1474 TLC1467:TLC1474 TUY1467:TUY1474 UEU1467:UEU1474 UOQ1467:UOQ1474 UYM1467:UYM1474 VII1467:VII1474 VSE1467:VSE1474 WCA1467:WCA1474 WLW1467:WLW1474 WVS1467:WVS1474 WVS1809:WVS1837 JG1480:JG1491 TC1480:TC1491 ACY1480:ACY1491 AMU1480:AMU1491 AWQ1480:AWQ1491 BGM1480:BGM1491 BQI1480:BQI1491 CAE1480:CAE1491 CKA1480:CKA1491 CTW1480:CTW1491 DDS1480:DDS1491 DNO1480:DNO1491 DXK1480:DXK1491 EHG1480:EHG1491 ERC1480:ERC1491 FAY1480:FAY1491 FKU1480:FKU1491 FUQ1480:FUQ1491 GEM1480:GEM1491 GOI1480:GOI1491 GYE1480:GYE1491 HIA1480:HIA1491 HRW1480:HRW1491 IBS1480:IBS1491 ILO1480:ILO1491 IVK1480:IVK1491 JFG1480:JFG1491 JPC1480:JPC1491 JYY1480:JYY1491 KIU1480:KIU1491 KSQ1480:KSQ1491 LCM1480:LCM1491 LMI1480:LMI1491 LWE1480:LWE1491 MGA1480:MGA1491 MPW1480:MPW1491 MZS1480:MZS1491 NJO1480:NJO1491 NTK1480:NTK1491 ODG1480:ODG1491 ONC1480:ONC1491 OWY1480:OWY1491 PGU1480:PGU1491 PQQ1480:PQQ1491 QAM1480:QAM1491 QKI1480:QKI1491 QUE1480:QUE1491 REA1480:REA1491 RNW1480:RNW1491 RXS1480:RXS1491 SHO1480:SHO1491 SRK1480:SRK1491 TBG1480:TBG1491 TLC1480:TLC1491 TUY1480:TUY1491 UEU1480:UEU1491 UOQ1480:UOQ1491 UYM1480:UYM1491 VII1480:VII1491 VSE1480:VSE1491 WCA1480:WCA1491 WLW1480:WLW1491 WVS1480:WVS1491 K1509:K1511 JG1509:JG1511 TC1509:TC1511 ACY1509:ACY1511 AMU1509:AMU1511 AWQ1509:AWQ1511 BGM1509:BGM1511 BQI1509:BQI1511 CAE1509:CAE1511 CKA1509:CKA1511 CTW1509:CTW1511 DDS1509:DDS1511 DNO1509:DNO1511 DXK1509:DXK1511 EHG1509:EHG1511 ERC1509:ERC1511 FAY1509:FAY1511 FKU1509:FKU1511 FUQ1509:FUQ1511 GEM1509:GEM1511 GOI1509:GOI1511 GYE1509:GYE1511 HIA1509:HIA1511 HRW1509:HRW1511 IBS1509:IBS1511 ILO1509:ILO1511 IVK1509:IVK1511 JFG1509:JFG1511 JPC1509:JPC1511 JYY1509:JYY1511 KIU1509:KIU1511 KSQ1509:KSQ1511 LCM1509:LCM1511 LMI1509:LMI1511 LWE1509:LWE1511 MGA1509:MGA1511 MPW1509:MPW1511 MZS1509:MZS1511 NJO1509:NJO1511 NTK1509:NTK1511 ODG1509:ODG1511 ONC1509:ONC1511 OWY1509:OWY1511 PGU1509:PGU1511 PQQ1509:PQQ1511 QAM1509:QAM1511 QKI1509:QKI1511 QUE1509:QUE1511 REA1509:REA1511 RNW1509:RNW1511 RXS1509:RXS1511 SHO1509:SHO1511 SRK1509:SRK1511 TBG1509:TBG1511 TLC1509:TLC1511 TUY1509:TUY1511 UEU1509:UEU1511 UOQ1509:UOQ1511 UYM1509:UYM1511 VII1509:VII1511 VSE1509:VSE1511 WCA1509:WCA1511 WLW1509:WLW1511 WVS1509:WVS1511 K1662:K1702 JG1662:JG1702 TC1662:TC1702 ACY1662:ACY1702 AMU1662:AMU1702 AWQ1662:AWQ1702 BGM1662:BGM1702 BQI1662:BQI1702 CAE1662:CAE1702 CKA1662:CKA1702 CTW1662:CTW1702 DDS1662:DDS1702 DNO1662:DNO1702 DXK1662:DXK1702 EHG1662:EHG1702 ERC1662:ERC1702 FAY1662:FAY1702 FKU1662:FKU1702 FUQ1662:FUQ1702 GEM1662:GEM1702 GOI1662:GOI1702 GYE1662:GYE1702 HIA1662:HIA1702 HRW1662:HRW1702 IBS1662:IBS1702 ILO1662:ILO1702 IVK1662:IVK1702 JFG1662:JFG1702 JPC1662:JPC1702 JYY1662:JYY1702 KIU1662:KIU1702 KSQ1662:KSQ1702 LCM1662:LCM1702 LMI1662:LMI1702 LWE1662:LWE1702 MGA1662:MGA1702 MPW1662:MPW1702 MZS1662:MZS1702 NJO1662:NJO1702 NTK1662:NTK1702 ODG1662:ODG1702 ONC1662:ONC1702 OWY1662:OWY1702 PGU1662:PGU1702 PQQ1662:PQQ1702 QAM1662:QAM1702 QKI1662:QKI1702 QUE1662:QUE1702 REA1662:REA1702 RNW1662:RNW1702 RXS1662:RXS1702 SHO1662:SHO1702 SRK1662:SRK1702 TBG1662:TBG1702 TLC1662:TLC1702 TUY1662:TUY1702 UEU1662:UEU1702 UOQ1662:UOQ1702 UYM1662:UYM1702 VII1662:VII1702 VSE1662:VSE1702 WCA1662:WCA1702 WLW1662:WLW1702 WVS1662:WVS1702 K1704:K1706 K1715:K1726 JG1715:JG1718 TC1715:TC1718 ACY1715:ACY1718 AMU1715:AMU1718 AWQ1715:AWQ1718 BGM1715:BGM1718 BQI1715:BQI1718 CAE1715:CAE1718 CKA1715:CKA1718 CTW1715:CTW1718 DDS1715:DDS1718 DNO1715:DNO1718 DXK1715:DXK1718 EHG1715:EHG1718 ERC1715:ERC1718 FAY1715:FAY1718 FKU1715:FKU1718 FUQ1715:FUQ1718 GEM1715:GEM1718 GOI1715:GOI1718 GYE1715:GYE1718 HIA1715:HIA1718 HRW1715:HRW1718 IBS1715:IBS1718 ILO1715:ILO1718 IVK1715:IVK1718 JFG1715:JFG1718 JPC1715:JPC1718 JYY1715:JYY1718 KIU1715:KIU1718 KSQ1715:KSQ1718 LCM1715:LCM1718 LMI1715:LMI1718 LWE1715:LWE1718 MGA1715:MGA1718 MPW1715:MPW1718 MZS1715:MZS1718 NJO1715:NJO1718 NTK1715:NTK1718 ODG1715:ODG1718 ONC1715:ONC1718 OWY1715:OWY1718 PGU1715:PGU1718 PQQ1715:PQQ1718 QAM1715:QAM1718 QKI1715:QKI1718 QUE1715:QUE1718 REA1715:REA1718 RNW1715:RNW1718 RXS1715:RXS1718 SHO1715:SHO1718 SRK1715:SRK1718 TBG1715:TBG1718 TLC1715:TLC1718 TUY1715:TUY1718 UEU1715:UEU1718 UOQ1715:UOQ1718 UYM1715:UYM1718 VII1715:VII1718 VSE1715:VSE1718 WCA1715:WCA1718 WLW1715:WLW1718 WVS1715:WVS1718 JG1723:JG1726 TC1723:TC1726 ACY1723:ACY1726 AMU1723:AMU1726 AWQ1723:AWQ1726 BGM1723:BGM1726 BQI1723:BQI1726 CAE1723:CAE1726 CKA1723:CKA1726 CTW1723:CTW1726 DDS1723:DDS1726 DNO1723:DNO1726 DXK1723:DXK1726 EHG1723:EHG1726 ERC1723:ERC1726 FAY1723:FAY1726 FKU1723:FKU1726 FUQ1723:FUQ1726 GEM1723:GEM1726 GOI1723:GOI1726 GYE1723:GYE1726 HIA1723:HIA1726 HRW1723:HRW1726 IBS1723:IBS1726 ILO1723:ILO1726 IVK1723:IVK1726 JFG1723:JFG1726 JPC1723:JPC1726 JYY1723:JYY1726 KIU1723:KIU1726 KSQ1723:KSQ1726 LCM1723:LCM1726 LMI1723:LMI1726 LWE1723:LWE1726 MGA1723:MGA1726 MPW1723:MPW1726 MZS1723:MZS1726 NJO1723:NJO1726 NTK1723:NTK1726 ODG1723:ODG1726 ONC1723:ONC1726 OWY1723:OWY1726 PGU1723:PGU1726 PQQ1723:PQQ1726 QAM1723:QAM1726 QKI1723:QKI1726 QUE1723:QUE1726 REA1723:REA1726 RNW1723:RNW1726 RXS1723:RXS1726 SHO1723:SHO1726 SRK1723:SRK1726 TBG1723:TBG1726 TLC1723:TLC1726 TUY1723:TUY1726 UEU1723:UEU1726 UOQ1723:UOQ1726 UYM1723:UYM1726 VII1723:VII1726 VSE1723:VSE1726 WCA1723:WCA1726 WLW1723:WLW1726 WVS1723:WVS1726 K1604:K1610 K1762:K1777 JG1762 TC1762 ACY1762 AMU1762 AWQ1762 BGM1762 BQI1762 CAE1762 CKA1762 CTW1762 DDS1762 DNO1762 DXK1762 EHG1762 ERC1762 FAY1762 FKU1762 FUQ1762 GEM1762 GOI1762 GYE1762 HIA1762 HRW1762 IBS1762 ILO1762 IVK1762 JFG1762 JPC1762 JYY1762 KIU1762 KSQ1762 LCM1762 LMI1762 LWE1762 MGA1762 MPW1762 MZS1762 NJO1762 NTK1762 ODG1762 ONC1762 OWY1762 PGU1762 PQQ1762 QAM1762 QKI1762 QUE1762 REA1762 RNW1762 RXS1762 SHO1762 SRK1762 TBG1762 TLC1762 TUY1762 UEU1762 UOQ1762 UYM1762 VII1762 VSE1762 WCA1762 WLW1762 WVS1762 JG1767:JG1769 TC1767:TC1769 ACY1767:ACY1769 AMU1767:AMU1769 AWQ1767:AWQ1769 BGM1767:BGM1769 BQI1767:BQI1769 CAE1767:CAE1769 CKA1767:CKA1769 CTW1767:CTW1769 DDS1767:DDS1769 DNO1767:DNO1769 DXK1767:DXK1769 EHG1767:EHG1769 ERC1767:ERC1769 FAY1767:FAY1769 FKU1767:FKU1769 FUQ1767:FUQ1769 GEM1767:GEM1769 GOI1767:GOI1769 GYE1767:GYE1769 HIA1767:HIA1769 HRW1767:HRW1769 IBS1767:IBS1769 ILO1767:ILO1769 IVK1767:IVK1769 JFG1767:JFG1769 JPC1767:JPC1769 JYY1767:JYY1769 KIU1767:KIU1769 KSQ1767:KSQ1769 LCM1767:LCM1769 LMI1767:LMI1769 LWE1767:LWE1769 MGA1767:MGA1769 MPW1767:MPW1769 MZS1767:MZS1769 NJO1767:NJO1769 NTK1767:NTK1769 ODG1767:ODG1769 ONC1767:ONC1769 OWY1767:OWY1769 PGU1767:PGU1769 PQQ1767:PQQ1769 QAM1767:QAM1769 QKI1767:QKI1769 QUE1767:QUE1769 REA1767:REA1769 RNW1767:RNW1769 RXS1767:RXS1769 SHO1767:SHO1769 SRK1767:SRK1769 TBG1767:TBG1769 TLC1767:TLC1769 TUY1767:TUY1769 UEU1767:UEU1769 UOQ1767:UOQ1769 UYM1767:UYM1769 VII1767:VII1769 VSE1767:VSE1769 WCA1767:WCA1769 WLW1767:WLW1769 WVS1767:WVS1769 JG1775:JG1777 TC1775:TC1777 ACY1775:ACY1777 AMU1775:AMU1777 AWQ1775:AWQ1777 BGM1775:BGM1777 BQI1775:BQI1777 CAE1775:CAE1777 CKA1775:CKA1777 CTW1775:CTW1777 DDS1775:DDS1777 DNO1775:DNO1777 DXK1775:DXK1777 EHG1775:EHG1777 ERC1775:ERC1777 FAY1775:FAY1777 FKU1775:FKU1777 FUQ1775:FUQ1777 GEM1775:GEM1777 GOI1775:GOI1777 GYE1775:GYE1777 HIA1775:HIA1777 HRW1775:HRW1777 IBS1775:IBS1777 ILO1775:ILO1777 IVK1775:IVK1777 JFG1775:JFG1777 JPC1775:JPC1777 JYY1775:JYY1777 KIU1775:KIU1777 KSQ1775:KSQ1777 LCM1775:LCM1777 LMI1775:LMI1777 LWE1775:LWE1777 MGA1775:MGA1777 MPW1775:MPW1777 MZS1775:MZS1777 NJO1775:NJO1777 NTK1775:NTK1777 ODG1775:ODG1777 ONC1775:ONC1777 OWY1775:OWY1777 PGU1775:PGU1777 PQQ1775:PQQ1777 QAM1775:QAM1777 QKI1775:QKI1777 QUE1775:QUE1777 REA1775:REA1777 RNW1775:RNW1777 RXS1775:RXS1777 SHO1775:SHO1777 SRK1775:SRK1777 TBG1775:TBG1777 TLC1775:TLC1777 TUY1775:TUY1777 UEU1775:UEU1777 UOQ1775:UOQ1777 UYM1775:UYM1777 VII1775:VII1777 VSE1775:VSE1777 WCA1775:WCA1777 WLW1775:WLW1777 WVS1775:WVS1777 K1784:K1795 JG1784:JG1786 TC1784:TC1786 ACY1784:ACY1786 AMU1784:AMU1786 AWQ1784:AWQ1786 BGM1784:BGM1786 BQI1784:BQI1786 CAE1784:CAE1786 CKA1784:CKA1786 CTW1784:CTW1786 DDS1784:DDS1786 DNO1784:DNO1786 DXK1784:DXK1786 EHG1784:EHG1786 ERC1784:ERC1786 FAY1784:FAY1786 FKU1784:FKU1786 FUQ1784:FUQ1786 GEM1784:GEM1786 GOI1784:GOI1786 GYE1784:GYE1786 HIA1784:HIA1786 HRW1784:HRW1786 IBS1784:IBS1786 ILO1784:ILO1786 IVK1784:IVK1786 JFG1784:JFG1786 JPC1784:JPC1786 JYY1784:JYY1786 KIU1784:KIU1786 KSQ1784:KSQ1786 LCM1784:LCM1786 LMI1784:LMI1786 LWE1784:LWE1786 MGA1784:MGA1786 MPW1784:MPW1786 MZS1784:MZS1786 NJO1784:NJO1786 NTK1784:NTK1786 ODG1784:ODG1786 ONC1784:ONC1786 OWY1784:OWY1786 PGU1784:PGU1786 PQQ1784:PQQ1786 QAM1784:QAM1786 QKI1784:QKI1786 QUE1784:QUE1786 REA1784:REA1786 RNW1784:RNW1786 RXS1784:RXS1786 SHO1784:SHO1786 SRK1784:SRK1786 TBG1784:TBG1786 TLC1784:TLC1786 TUY1784:TUY1786 UEU1784:UEU1786 UOQ1784:UOQ1786 UYM1784:UYM1786 VII1784:VII1786 VSE1784:VSE1786 WCA1784:WCA1786 WLW1784:WLW1786 WVS1784:WVS1786 JG1790:JG1791 TC1790:TC1791 ACY1790:ACY1791 AMU1790:AMU1791 AWQ1790:AWQ1791 BGM1790:BGM1791 BQI1790:BQI1791 CAE1790:CAE1791 CKA1790:CKA1791 CTW1790:CTW1791 DDS1790:DDS1791 DNO1790:DNO1791 DXK1790:DXK1791 EHG1790:EHG1791 ERC1790:ERC1791 FAY1790:FAY1791 FKU1790:FKU1791 FUQ1790:FUQ1791 GEM1790:GEM1791 GOI1790:GOI1791 GYE1790:GYE1791 HIA1790:HIA1791 HRW1790:HRW1791 IBS1790:IBS1791 ILO1790:ILO1791 IVK1790:IVK1791 JFG1790:JFG1791 JPC1790:JPC1791 JYY1790:JYY1791 KIU1790:KIU1791 KSQ1790:KSQ1791 LCM1790:LCM1791 LMI1790:LMI1791 LWE1790:LWE1791 MGA1790:MGA1791 MPW1790:MPW1791 MZS1790:MZS1791 NJO1790:NJO1791 NTK1790:NTK1791 ODG1790:ODG1791 ONC1790:ONC1791 OWY1790:OWY1791 PGU1790:PGU1791 PQQ1790:PQQ1791 QAM1790:QAM1791 QKI1790:QKI1791 QUE1790:QUE1791 REA1790:REA1791 RNW1790:RNW1791 RXS1790:RXS1791 SHO1790:SHO1791 SRK1790:SRK1791 TBG1790:TBG1791 TLC1790:TLC1791 TUY1790:TUY1791 UEU1790:UEU1791 UOQ1790:UOQ1791 UYM1790:UYM1791 VII1790:VII1791 VSE1790:VSE1791 WCA1790:WCA1791 WLW1790:WLW1791 WVS1790:WVS1791 K1800:K1803 JG1800 TC1800 ACY1800 AMU1800 AWQ1800 BGM1800 BQI1800 CAE1800 CKA1800 CTW1800 DDS1800 DNO1800 DXK1800 EHG1800 ERC1800 FAY1800 FKU1800 FUQ1800 GEM1800 GOI1800 GYE1800 HIA1800 HRW1800 IBS1800 ILO1800 IVK1800 JFG1800 JPC1800 JYY1800 KIU1800 KSQ1800 LCM1800 LMI1800 LWE1800 MGA1800 MPW1800 MZS1800 NJO1800 NTK1800 ODG1800 ONC1800 OWY1800 PGU1800 PQQ1800 QAM1800 QKI1800 QUE1800 REA1800 RNW1800 RXS1800 SHO1800 SRK1800 TBG1800 TLC1800 TUY1800 UEU1800 UOQ1800 UYM1800 VII1800 VSE1800 WCA1800 WLW1800 WVS1800 K1809:K1841 JG1809:JG1837 TC1809:TC1837 ACY1809:ACY1837 AMU1809:AMU1837 AWQ1809:AWQ1837 BGM1809:BGM1837 BQI1809:BQI1837 CAE1809:CAE1837 CKA1809:CKA1837 CTW1809:CTW1837 DDS1809:DDS1837 DNO1809:DNO1837 DXK1809:DXK1837 EHG1809:EHG1837 ERC1809:ERC1837 FAY1809:FAY1837 FKU1809:FKU1837 FUQ1809:FUQ1837 GEM1809:GEM1837 GOI1809:GOI1837 GYE1809:GYE1837 HIA1809:HIA1837 HRW1809:HRW1837 IBS1809:IBS1837 ILO1809:ILO1837 IVK1809:IVK1837 JFG1809:JFG1837 JPC1809:JPC1837 JYY1809:JYY1837 KIU1809:KIU1837 KSQ1809:KSQ1837 LCM1809:LCM1837 LMI1809:LMI1837 LWE1809:LWE1837 MGA1809:MGA1837 MPW1809:MPW1837 MZS1809:MZS1837 NJO1809:NJO1837 NTK1809:NTK1837 ODG1809:ODG1837 ONC1809:ONC1837 OWY1809:OWY1837 PGU1809:PGU1837 PQQ1809:PQQ1837 QAM1809:QAM1837 QKI1809:QKI1837 QUE1809:QUE1837 REA1809:REA1837 RNW1809:RNW1837 RXS1809:RXS1837 SHO1809:SHO1837 SRK1809:SRK1837 TBG1809:TBG1837 TLC1809:TLC1837 TUY1809:TUY1837 UEU1809:UEU1837 UOQ1809:UOQ1837 UYM1809:UYM1837 VII1809:VII1837 VSE1809:VSE1837 WCA1809:WCA1837 WLW1809:WLW1837 K1571 K1567:K1569 K1192:K1199 K1204:K1206 WVS1231:WVS1242 WLW1231:WLW1242 WCA1231:WCA1242 VSE1231:VSE1242 VII1231:VII1242 UYM1231:UYM1242 UOQ1231:UOQ1242 UEU1231:UEU1242 TUY1231:TUY1242 TLC1231:TLC1242 TBG1231:TBG1242 SRK1231:SRK1242 SHO1231:SHO1242 RXS1231:RXS1242 RNW1231:RNW1242 REA1231:REA1242 QUE1231:QUE1242 QKI1231:QKI1242 QAM1231:QAM1242 PQQ1231:PQQ1242 PGU1231:PGU1242 OWY1231:OWY1242 ONC1231:ONC1242 ODG1231:ODG1242 NTK1231:NTK1242 NJO1231:NJO1242 MZS1231:MZS1242 MPW1231:MPW1242 MGA1231:MGA1242 LWE1231:LWE1242 LMI1231:LMI1242 LCM1231:LCM1242 KSQ1231:KSQ1242 KIU1231:KIU1242 JYY1231:JYY1242 JPC1231:JPC1242 JFG1231:JFG1242 IVK1231:IVK1242 ILO1231:ILO1242 IBS1231:IBS1242 HRW1231:HRW1242 HIA1231:HIA1242 GYE1231:GYE1242 GOI1231:GOI1242 GEM1231:GEM1242 FUQ1231:FUQ1242 FKU1231:FKU1242 FAY1231:FAY1242 ERC1231:ERC1242 EHG1231:EHG1242 DXK1231:DXK1242 DNO1231:DNO1242 DDS1231:DDS1242 CTW1231:CTW1242 CKA1231:CKA1242 CAE1231:CAE1242 BQI1231:BQI1242 BGM1231:BGM1242 AWQ1231:AWQ1242 AMU1231:AMU1242 ACY1231:ACY1242 TC1231:TC1242 JG1231:JG1242 K1231:K1242 K1371 K1365:K1369 K1333:K1334 K1312:K1331 K1373:K1376 K1253:K1287 JG1253:JG1282 TC1253:TC1282 ACY1253:ACY1282 AMU1253:AMU1282 AWQ1253:AWQ1282 BGM1253:BGM1282 BQI1253:BQI1282 CAE1253:CAE1282 CKA1253:CKA1282 CTW1253:CTW1282 DDS1253:DDS1282 DNO1253:DNO1282 DXK1253:DXK1282 EHG1253:EHG1282 ERC1253:ERC1282 FAY1253:FAY1282 FKU1253:FKU1282 FUQ1253:FUQ1282 GEM1253:GEM1282 GOI1253:GOI1282 GYE1253:GYE1282 HIA1253:HIA1282 HRW1253:HRW1282 IBS1253:IBS1282 ILO1253:ILO1282 IVK1253:IVK1282 JFG1253:JFG1282 JPC1253:JPC1282 JYY1253:JYY1282 KIU1253:KIU1282 KSQ1253:KSQ1282 LCM1253:LCM1282 LMI1253:LMI1282 LWE1253:LWE1282 MGA1253:MGA1282 MPW1253:MPW1282 MZS1253:MZS1282 NJO1253:NJO1282 NTK1253:NTK1282 ODG1253:ODG1282 ONC1253:ONC1282 OWY1253:OWY1282 PGU1253:PGU1282 PQQ1253:PQQ1282 QAM1253:QAM1282 QKI1253:QKI1282 QUE1253:QUE1282 REA1253:REA1282 RNW1253:RNW1282 RXS1253:RXS1282 SHO1253:SHO1282 SRK1253:SRK1282 TBG1253:TBG1282 TLC1253:TLC1282 TUY1253:TUY1282 UEU1253:UEU1282 UOQ1253:UOQ1282 UYM1253:UYM1282 VII1253:VII1282 VSE1253:VSE1282 WCA1253:WCA1282 WLW1253:WLW1282 WVS1253:WVS1282 WVS1327 K1296:K1300 K1310 JG1327 TC1327 ACY1327 AMU1327 AWQ1327 BGM1327 BQI1327 CAE1327 CKA1327 CTW1327 DDS1327 DNO1327 DXK1327 EHG1327 ERC1327 FAY1327 FKU1327 FUQ1327 GEM1327 GOI1327 GYE1327 HIA1327 HRW1327 IBS1327 ILO1327 IVK1327 JFG1327 JPC1327 JYY1327 KIU1327 KSQ1327 LCM1327 LMI1327 LWE1327 MGA1327 MPW1327 MZS1327 NJO1327 NTK1327 ODG1327 ONC1327 OWY1327 PGU1327 PQQ1327 QAM1327 QKI1327 QUE1327 REA1327 RNW1327 RXS1327 SHO1327 SRK1327 TBG1327 TLC1327 TUY1327 UEU1327 UOQ1327 UYM1327 VII1327 VSE1327 WCA1327 WLW1327 JG1330:JG1337 TC1330:TC1337 ACY1330:ACY1337 AMU1330:AMU1337 AWQ1330:AWQ1337 BGM1330:BGM1337 BQI1330:BQI1337 CAE1330:CAE1337 CKA1330:CKA1337 CTW1330:CTW1337 DDS1330:DDS1337 DNO1330:DNO1337 DXK1330:DXK1337 EHG1330:EHG1337 ERC1330:ERC1337 FAY1330:FAY1337 FKU1330:FKU1337 FUQ1330:FUQ1337 GEM1330:GEM1337 GOI1330:GOI1337 GYE1330:GYE1337 HIA1330:HIA1337 HRW1330:HRW1337 IBS1330:IBS1337 ILO1330:ILO1337 IVK1330:IVK1337 JFG1330:JFG1337 JPC1330:JPC1337 JYY1330:JYY1337 KIU1330:KIU1337 KSQ1330:KSQ1337 LCM1330:LCM1337 LMI1330:LMI1337 LWE1330:LWE1337 MGA1330:MGA1337 MPW1330:MPW1337 MZS1330:MZS1337 NJO1330:NJO1337 NTK1330:NTK1337 ODG1330:ODG1337 ONC1330:ONC1337 OWY1330:OWY1337 PGU1330:PGU1337 PQQ1330:PQQ1337 QAM1330:QAM1337 QKI1330:QKI1337 QUE1330:QUE1337 REA1330:REA1337 RNW1330:RNW1337 RXS1330:RXS1337 SHO1330:SHO1337 SRK1330:SRK1337 TBG1330:TBG1337 TLC1330:TLC1337 TUY1330:TUY1337 UEU1330:UEU1337 UOQ1330:UOQ1337 UYM1330:UYM1337 VII1330:VII1337 VSE1330:VSE1337 WCA1330:WCA1337 WLW1330:WLW1337 WVS1330:WVS1337 K1341:K1351 JG1341:JG1348 TC1341:TC1348 ACY1341:ACY1348 AMU1341:AMU1348 AWQ1341:AWQ1348 BGM1341:BGM1348 BQI1341:BQI1348 CAE1341:CAE1348 CKA1341:CKA1348 CTW1341:CTW1348 DDS1341:DDS1348 DNO1341:DNO1348 DXK1341:DXK1348 EHG1341:EHG1348 ERC1341:ERC1348 FAY1341:FAY1348 FKU1341:FKU1348 FUQ1341:FUQ1348 GEM1341:GEM1348 GOI1341:GOI1348 GYE1341:GYE1348 HIA1341:HIA1348 HRW1341:HRW1348 IBS1341:IBS1348 ILO1341:ILO1348 IVK1341:IVK1348 JFG1341:JFG1348 JPC1341:JPC1348 JYY1341:JYY1348 KIU1341:KIU1348 KSQ1341:KSQ1348 LCM1341:LCM1348 LMI1341:LMI1348 LWE1341:LWE1348 MGA1341:MGA1348 MPW1341:MPW1348 MZS1341:MZS1348 NJO1341:NJO1348 NTK1341:NTK1348 ODG1341:ODG1348 ONC1341:ONC1348 OWY1341:OWY1348 PGU1341:PGU1348 PQQ1341:PQQ1348 QAM1341:QAM1348 QKI1341:QKI1348 QUE1341:QUE1348 REA1341:REA1348 RNW1341:RNW1348 RXS1341:RXS1348 SHO1341:SHO1348 SRK1341:SRK1348 TBG1341:TBG1348 TLC1341:TLC1348 TUY1341:TUY1348 UEU1341:UEU1348 UOQ1341:UOQ1348 UYM1341:UYM1348 VII1341:VII1348 VSE1341:VSE1348 WCA1341:WCA1348 WLW1341:WLW1348 WVS1341:WVS1348 K1336:K1337 JG1365:JG1366 TC1365:TC1366 ACY1365:ACY1366 AMU1365:AMU1366 AWQ1365:AWQ1366 BGM1365:BGM1366 BQI1365:BQI1366 CAE1365:CAE1366 CKA1365:CKA1366 CTW1365:CTW1366 DDS1365:DDS1366 DNO1365:DNO1366 DXK1365:DXK1366 EHG1365:EHG1366 ERC1365:ERC1366 FAY1365:FAY1366 FKU1365:FKU1366 FUQ1365:FUQ1366 GEM1365:GEM1366 GOI1365:GOI1366 GYE1365:GYE1366 HIA1365:HIA1366 HRW1365:HRW1366 IBS1365:IBS1366 ILO1365:ILO1366 IVK1365:IVK1366 JFG1365:JFG1366 JPC1365:JPC1366 JYY1365:JYY1366 KIU1365:KIU1366 KSQ1365:KSQ1366 LCM1365:LCM1366 LMI1365:LMI1366 LWE1365:LWE1366 MGA1365:MGA1366 MPW1365:MPW1366 MZS1365:MZS1366 NJO1365:NJO1366 NTK1365:NTK1366 ODG1365:ODG1366 ONC1365:ONC1366 OWY1365:OWY1366 PGU1365:PGU1366 PQQ1365:PQQ1366 QAM1365:QAM1366 QKI1365:QKI1366 QUE1365:QUE1366 REA1365:REA1366 RNW1365:RNW1366 RXS1365:RXS1366 SHO1365:SHO1366 SRK1365:SRK1366 TBG1365:TBG1366 TLC1365:TLC1366 TUY1365:TUY1366 UEU1365:UEU1366 UOQ1365:UOQ1366 UYM1365:UYM1366 VII1365:VII1366 VSE1365:VSE1366 WCA1365:WCA1366 WLW1365:WLW1366 WVS1365:WVS1366 K1357:K1359 JG1370:JG1376 TC1370:TC1376 ACY1370:ACY1376 AMU1370:AMU1376 AWQ1370:AWQ1376 BGM1370:BGM1376 BQI1370:BQI1376 CAE1370:CAE1376 CKA1370:CKA1376 CTW1370:CTW1376 DDS1370:DDS1376 DNO1370:DNO1376 DXK1370:DXK1376 EHG1370:EHG1376 ERC1370:ERC1376 FAY1370:FAY1376 FKU1370:FKU1376 FUQ1370:FUQ1376 GEM1370:GEM1376 GOI1370:GOI1376 GYE1370:GYE1376 HIA1370:HIA1376 HRW1370:HRW1376 IBS1370:IBS1376 ILO1370:ILO1376 IVK1370:IVK1376 JFG1370:JFG1376 JPC1370:JPC1376 JYY1370:JYY1376 KIU1370:KIU1376 KSQ1370:KSQ1376 LCM1370:LCM1376 LMI1370:LMI1376 LWE1370:LWE1376 MGA1370:MGA1376 MPW1370:MPW1376 MZS1370:MZS1376 NJO1370:NJO1376 NTK1370:NTK1376 ODG1370:ODG1376 ONC1370:ONC1376 OWY1370:OWY1376 PGU1370:PGU1376 PQQ1370:PQQ1376 QAM1370:QAM1376 QKI1370:QKI1376 QUE1370:QUE1376 REA1370:REA1376 RNW1370:RNW1376 RXS1370:RXS1376 SHO1370:SHO1376 SRK1370:SRK1376 TBG1370:TBG1376 TLC1370:TLC1376 TUY1370:TUY1376 UEU1370:UEU1376 UOQ1370:UOQ1376 UYM1370:UYM1376 VII1370:VII1376 VSE1370:VSE1376 WCA1370:WCA1376 WLW1370:WLW1376 WVS1370:WVS1376 K1380:K1404 JG1380:JG1389 TC1380:TC1389 ACY1380:ACY1389 AMU1380:AMU1389 AWQ1380:AWQ1389 BGM1380:BGM1389 BQI1380:BQI1389 CAE1380:CAE1389 CKA1380:CKA1389 CTW1380:CTW1389 DDS1380:DDS1389 DNO1380:DNO1389 DXK1380:DXK1389 EHG1380:EHG1389 ERC1380:ERC1389 FAY1380:FAY1389 FKU1380:FKU1389 FUQ1380:FUQ1389 GEM1380:GEM1389 GOI1380:GOI1389 GYE1380:GYE1389 HIA1380:HIA1389 HRW1380:HRW1389 IBS1380:IBS1389 ILO1380:ILO1389 IVK1380:IVK1389 JFG1380:JFG1389 JPC1380:JPC1389 JYY1380:JYY1389 KIU1380:KIU1389 KSQ1380:KSQ1389 LCM1380:LCM1389 LMI1380:LMI1389 LWE1380:LWE1389 MGA1380:MGA1389 MPW1380:MPW1389 MZS1380:MZS1389 NJO1380:NJO1389 NTK1380:NTK1389 ODG1380:ODG1389 ONC1380:ONC1389 OWY1380:OWY1389 PGU1380:PGU1389 PQQ1380:PQQ1389 QAM1380:QAM1389 QKI1380:QKI1389 QUE1380:QUE1389 REA1380:REA1389 RNW1380:RNW1389 RXS1380:RXS1389 SHO1380:SHO1389 SRK1380:SRK1389 TBG1380:TBG1389 TLC1380:TLC1389 TUY1380:TUY1389 UEU1380:UEU1389 UOQ1380:UOQ1389 UYM1380:UYM1389 VII1380:VII1389 VSE1380:VSE1389 WCA1380:WCA1389 WLW1380:WLW1389 WVS1380:WVS1389 JG1394:JG1404 TC1394:TC1404 ACY1394:ACY1404 AMU1394:AMU1404 AWQ1394:AWQ1404 BGM1394:BGM1404 BQI1394:BQI1404 CAE1394:CAE1404 CKA1394:CKA1404 CTW1394:CTW1404 DDS1394:DDS1404 DNO1394:DNO1404 DXK1394:DXK1404 EHG1394:EHG1404 ERC1394:ERC1404 FAY1394:FAY1404 FKU1394:FKU1404 FUQ1394:FUQ1404 GEM1394:GEM1404 GOI1394:GOI1404 GYE1394:GYE1404 HIA1394:HIA1404 HRW1394:HRW1404 IBS1394:IBS1404 ILO1394:ILO1404 IVK1394:IVK1404 JFG1394:JFG1404 JPC1394:JPC1404 JYY1394:JYY1404 KIU1394:KIU1404 KSQ1394:KSQ1404 LCM1394:LCM1404 LMI1394:LMI1404 LWE1394:LWE1404 MGA1394:MGA1404 MPW1394:MPW1404 MZS1394:MZS1404 NJO1394:NJO1404 NTK1394:NTK1404 ODG1394:ODG1404 ONC1394:ONC1404 OWY1394:OWY1404 PGU1394:PGU1404 PQQ1394:PQQ1404 QAM1394:QAM1404 QKI1394:QKI1404 QUE1394:QUE1404 REA1394:REA1404 RNW1394:RNW1404 RXS1394:RXS1404 SHO1394:SHO1404 SRK1394:SRK1404 TBG1394:TBG1404 TLC1394:TLC1404 TUY1394:TUY1404 UEU1394:UEU1404 UOQ1394:UOQ1404 UYM1394:UYM1404 VII1394:VII1404 VSE1394:VSE1404 WCA1394:WCA1404 WLW1394:WLW1404 K1467:K1491 WVS2012 K1906:K1950 JG1906:JG1930 TC1906:TC1930 ACY1906:ACY1930 AMU1906:AMU1930 AWQ1906:AWQ1930 BGM1906:BGM1930 BQI1906:BQI1930 CAE1906:CAE1930 CKA1906:CKA1930 CTW1906:CTW1930 DDS1906:DDS1930 DNO1906:DNO1930 DXK1906:DXK1930 EHG1906:EHG1930 ERC1906:ERC1930 FAY1906:FAY1930 FKU1906:FKU1930 FUQ1906:FUQ1930 GEM1906:GEM1930 GOI1906:GOI1930 GYE1906:GYE1930 HIA1906:HIA1930 HRW1906:HRW1930 IBS1906:IBS1930 ILO1906:ILO1930 IVK1906:IVK1930 JFG1906:JFG1930 JPC1906:JPC1930 JYY1906:JYY1930 KIU1906:KIU1930 KSQ1906:KSQ1930 LCM1906:LCM1930 LMI1906:LMI1930 LWE1906:LWE1930 MGA1906:MGA1930 MPW1906:MPW1930 MZS1906:MZS1930 NJO1906:NJO1930 NTK1906:NTK1930 ODG1906:ODG1930 ONC1906:ONC1930 OWY1906:OWY1930 PGU1906:PGU1930 PQQ1906:PQQ1930 QAM1906:QAM1930 QKI1906:QKI1930 QUE1906:QUE1930 REA1906:REA1930 RNW1906:RNW1930 RXS1906:RXS1930 SHO1906:SHO1930 SRK1906:SRK1930 TBG1906:TBG1930 TLC1906:TLC1930 TUY1906:TUY1930 UEU1906:UEU1930 UOQ1906:UOQ1930 UYM1906:UYM1930 VII1906:VII1930 VSE1906:VSE1930 WCA1906:WCA1930 WLW1906:WLW1930 WVS1906:WVS1930 K1971:K1994 JG1971:JG1972 TC1971:TC1972 ACY1971:ACY1972 AMU1971:AMU1972 AWQ1971:AWQ1972 BGM1971:BGM1972 BQI1971:BQI1972 CAE1971:CAE1972 CKA1971:CKA1972 CTW1971:CTW1972 DDS1971:DDS1972 DNO1971:DNO1972 DXK1971:DXK1972 EHG1971:EHG1972 ERC1971:ERC1972 FAY1971:FAY1972 FKU1971:FKU1972 FUQ1971:FUQ1972 GEM1971:GEM1972 GOI1971:GOI1972 GYE1971:GYE1972 HIA1971:HIA1972 HRW1971:HRW1972 IBS1971:IBS1972 ILO1971:ILO1972 IVK1971:IVK1972 JFG1971:JFG1972 JPC1971:JPC1972 JYY1971:JYY1972 KIU1971:KIU1972 KSQ1971:KSQ1972 LCM1971:LCM1972 LMI1971:LMI1972 LWE1971:LWE1972 MGA1971:MGA1972 MPW1971:MPW1972 MZS1971:MZS1972 NJO1971:NJO1972 NTK1971:NTK1972 ODG1971:ODG1972 ONC1971:ONC1972 OWY1971:OWY1972 PGU1971:PGU1972 PQQ1971:PQQ1972 QAM1971:QAM1972 QKI1971:QKI1972 QUE1971:QUE1972 REA1971:REA1972 RNW1971:RNW1972 RXS1971:RXS1972 SHO1971:SHO1972 SRK1971:SRK1972 TBG1971:TBG1972 TLC1971:TLC1972 TUY1971:TUY1972 UEU1971:UEU1972 UOQ1971:UOQ1972 UYM1971:UYM1972 VII1971:VII1972 VSE1971:VSE1972 WCA1971:WCA1972 WLW1971:WLW1972 WVS1971:WVS1972 K1737:K1755 K1162:K1180 JG1162:JG1167 TC1162:TC1167 ACY1162:ACY1167 AMU1162:AMU1167 AWQ1162:AWQ1167 BGM1162:BGM1167 BQI1162:BQI1167 CAE1162:CAE1167 CKA1162:CKA1167 CTW1162:CTW1167 DDS1162:DDS1167 DNO1162:DNO1167 DXK1162:DXK1167 EHG1162:EHG1167 ERC1162:ERC1167 FAY1162:FAY1167 FKU1162:FKU1167 FUQ1162:FUQ1167 GEM1162:GEM1167 GOI1162:GOI1167 GYE1162:GYE1167 HIA1162:HIA1167 HRW1162:HRW1167 IBS1162:IBS1167 ILO1162:ILO1167 IVK1162:IVK1167 JFG1162:JFG1167 JPC1162:JPC1167 JYY1162:JYY1167 KIU1162:KIU1167 KSQ1162:KSQ1167 LCM1162:LCM1167 LMI1162:LMI1167 LWE1162:LWE1167 MGA1162:MGA1167 MPW1162:MPW1167 MZS1162:MZS1167 NJO1162:NJO1167 NTK1162:NTK1167 ODG1162:ODG1167 ONC1162:ONC1167 OWY1162:OWY1167 PGU1162:PGU1167 PQQ1162:PQQ1167 QAM1162:QAM1167 QKI1162:QKI1167 QUE1162:QUE1167 REA1162:REA1167 RNW1162:RNW1167 RXS1162:RXS1167 SHO1162:SHO1167 SRK1162:SRK1167 TBG1162:TBG1167 TLC1162:TLC1167 TUY1162:TUY1167 UEU1162:UEU1167 UOQ1162:UOQ1167 UYM1162:UYM1167 VII1162:VII1167 VSE1162:VSE1167 WCA1162:WCA1167 WLW1162:WLW1167 WVS1162:WVS1167 K2103:K2109 JG1980:JG1990 TC1980:TC1990 ACY1980:ACY1990 AMU1980:AMU1990 AWQ1980:AWQ1990 BGM1980:BGM1990 BQI1980:BQI1990 CAE1980:CAE1990 CKA1980:CKA1990 CTW1980:CTW1990 DDS1980:DDS1990 DNO1980:DNO1990 DXK1980:DXK1990 EHG1980:EHG1990 ERC1980:ERC1990 FAY1980:FAY1990 FKU1980:FKU1990 FUQ1980:FUQ1990 GEM1980:GEM1990 GOI1980:GOI1990 GYE1980:GYE1990 HIA1980:HIA1990 HRW1980:HRW1990 IBS1980:IBS1990 ILO1980:ILO1990 IVK1980:IVK1990 JFG1980:JFG1990 JPC1980:JPC1990 JYY1980:JYY1990 KIU1980:KIU1990 KSQ1980:KSQ1990 LCM1980:LCM1990 LMI1980:LMI1990 LWE1980:LWE1990 MGA1980:MGA1990 MPW1980:MPW1990 MZS1980:MZS1990 NJO1980:NJO1990 NTK1980:NTK1990 ODG1980:ODG1990 ONC1980:ONC1990 OWY1980:OWY1990 PGU1980:PGU1990 PQQ1980:PQQ1990 QAM1980:QAM1990 QKI1980:QKI1990 QUE1980:QUE1990 REA1980:REA1990 RNW1980:RNW1990 RXS1980:RXS1990 SHO1980:SHO1990 SRK1980:SRK1990 TBG1980:TBG1990 TLC1980:TLC1990 TUY1980:TUY1990 UEU1980:UEU1990 UOQ1980:UOQ1990 UYM1980:UYM1990 VII1980:VII1990 VSE1980:VSE1990 WCA1980:WCA1990 WLW1980:WLW1990 WVS1980:WVS1990 K2001:K2012 JG2001:JG2004 TC2001:TC2004 ACY2001:ACY2004 AMU2001:AMU2004 AWQ2001:AWQ2004 BGM2001:BGM2004 BQI2001:BQI2004 CAE2001:CAE2004 CKA2001:CKA2004 CTW2001:CTW2004 DDS2001:DDS2004 DNO2001:DNO2004 DXK2001:DXK2004 EHG2001:EHG2004 ERC2001:ERC2004 FAY2001:FAY2004 FKU2001:FKU2004 FUQ2001:FUQ2004 GEM2001:GEM2004 GOI2001:GOI2004 GYE2001:GYE2004 HIA2001:HIA2004 HRW2001:HRW2004 IBS2001:IBS2004 ILO2001:ILO2004 IVK2001:IVK2004 JFG2001:JFG2004 JPC2001:JPC2004 JYY2001:JYY2004 KIU2001:KIU2004 KSQ2001:KSQ2004 LCM2001:LCM2004 LMI2001:LMI2004 LWE2001:LWE2004 MGA2001:MGA2004 MPW2001:MPW2004 MZS2001:MZS2004 NJO2001:NJO2004 NTK2001:NTK2004 ODG2001:ODG2004 ONC2001:ONC2004 OWY2001:OWY2004 PGU2001:PGU2004 PQQ2001:PQQ2004 QAM2001:QAM2004 QKI2001:QKI2004 QUE2001:QUE2004 REA2001:REA2004 RNW2001:RNW2004 RXS2001:RXS2004 SHO2001:SHO2004 SRK2001:SRK2004 TBG2001:TBG2004 TLC2001:TLC2004 TUY2001:TUY2004 UEU2001:UEU2004 UOQ2001:UOQ2004 UYM2001:UYM2004 VII2001:VII2004 VSE2001:VSE2004 WCA2001:WCA2004 WLW2001:WLW2004 WVS2001:WVS2004 JG2012 TC2012 ACY2012 AMU2012 AWQ2012 BGM2012 BQI2012 CAE2012 CKA2012 CTW2012 DDS2012 DNO2012 DXK2012 EHG2012 ERC2012 FAY2012 FKU2012 FUQ2012 GEM2012 GOI2012 GYE2012 HIA2012 HRW2012 IBS2012 ILO2012 IVK2012 JFG2012 JPC2012 JYY2012 KIU2012 KSQ2012 LCM2012 LMI2012 LWE2012 MGA2012 MPW2012 MZS2012 NJO2012 NTK2012 ODG2012 ONC2012 OWY2012 PGU2012 PQQ2012 QAM2012 QKI2012 QUE2012 REA2012 RNW2012 RXS2012 SHO2012 SRK2012 TBG2012 TLC2012 TUY2012 UEU2012 UOQ2012 UYM2012 VII2012 VSE2012 WCA2012 WLW2012 WVS1851:WVS1859 WLW1851:WLW1859 WCA1851:WCA1859 VSE1851:VSE1859 VII1851:VII1859 UYM1851:UYM1859 UOQ1851:UOQ1859 UEU1851:UEU1859 TUY1851:TUY1859 TLC1851:TLC1859 TBG1851:TBG1859 SRK1851:SRK1859 SHO1851:SHO1859 RXS1851:RXS1859 RNW1851:RNW1859 REA1851:REA1859 QUE1851:QUE1859 QKI1851:QKI1859 QAM1851:QAM1859 PQQ1851:PQQ1859 PGU1851:PGU1859 OWY1851:OWY1859 ONC1851:ONC1859 ODG1851:ODG1859 NTK1851:NTK1859 NJO1851:NJO1859 MZS1851:MZS1859 MPW1851:MPW1859 MGA1851:MGA1859 LWE1851:LWE1859 LMI1851:LMI1859 LCM1851:LCM1859 KSQ1851:KSQ1859 KIU1851:KIU1859 JYY1851:JYY1859 JPC1851:JPC1859 JFG1851:JFG1859 IVK1851:IVK1859 ILO1851:ILO1859 IBS1851:IBS1859 HRW1851:HRW1859 HIA1851:HIA1859 GYE1851:GYE1859 GOI1851:GOI1859 GEM1851:GEM1859 FUQ1851:FUQ1859 FKU1851:FKU1859 FAY1851:FAY1859 ERC1851:ERC1859 EHG1851:EHG1859 DXK1851:DXK1859 DNO1851:DNO1859 DDS1851:DDS1859 CTW1851:CTW1859 CKA1851:CKA1859 CAE1851:CAE1859 BQI1851:BQI1859 BGM1851:BGM1859 AWQ1851:AWQ1859 AMU1851:AMU1859 ACY1851:ACY1859 TC1851:TC1859 JG1851:JG1859 K1851:K1859 K2016:K2021 JG2016:JG2018 TC2016:TC2018 ACY2016:ACY2018 AMU2016:AMU2018 AWQ2016:AWQ2018 BGM2016:BGM2018 BQI2016:BQI2018 CAE2016:CAE2018 CKA2016:CKA2018 CTW2016:CTW2018 DDS2016:DDS2018 DNO2016:DNO2018 DXK2016:DXK2018 EHG2016:EHG2018 ERC2016:ERC2018 FAY2016:FAY2018 FKU2016:FKU2018 FUQ2016:FUQ2018 GEM2016:GEM2018 GOI2016:GOI2018 GYE2016:GYE2018 HIA2016:HIA2018 HRW2016:HRW2018 IBS2016:IBS2018 ILO2016:ILO2018 IVK2016:IVK2018 JFG2016:JFG2018 JPC2016:JPC2018 JYY2016:JYY2018 KIU2016:KIU2018 KSQ2016:KSQ2018 LCM2016:LCM2018 LMI2016:LMI2018 LWE2016:LWE2018 MGA2016:MGA2018 MPW2016:MPW2018 MZS2016:MZS2018 NJO2016:NJO2018 NTK2016:NTK2018 ODG2016:ODG2018 ONC2016:ONC2018 OWY2016:OWY2018 PGU2016:PGU2018 PQQ2016:PQQ2018 QAM2016:QAM2018 QKI2016:QKI2018 QUE2016:QUE2018 REA2016:REA2018 RNW2016:RNW2018 RXS2016:RXS2018 SHO2016:SHO2018 SRK2016:SRK2018 TBG2016:TBG2018 TLC2016:TLC2018 TUY2016:TUY2018 UEU2016:UEU2018 UOQ2016:UOQ2018 UYM2016:UYM2018 VII2016:VII2018 VSE2016:VSE2018 WCA2016:WCA2018 WLW2016:WLW2018 WVS2016:WVS2018 K2026:K2059 JG2045:JG2055 TC2045:TC2055 ACY2045:ACY2055 AMU2045:AMU2055 AWQ2045:AWQ2055 BGM2045:BGM2055 BQI2045:BQI2055 CAE2045:CAE2055 CKA2045:CKA2055 CTW2045:CTW2055 DDS2045:DDS2055 DNO2045:DNO2055 DXK2045:DXK2055 EHG2045:EHG2055 ERC2045:ERC2055 FAY2045:FAY2055 FKU2045:FKU2055 FUQ2045:FUQ2055 GEM2045:GEM2055 GOI2045:GOI2055 GYE2045:GYE2055 HIA2045:HIA2055 HRW2045:HRW2055 IBS2045:IBS2055 ILO2045:ILO2055 IVK2045:IVK2055 JFG2045:JFG2055 JPC2045:JPC2055 JYY2045:JYY2055 KIU2045:KIU2055 KSQ2045:KSQ2055 LCM2045:LCM2055 LMI2045:LMI2055 LWE2045:LWE2055 MGA2045:MGA2055 MPW2045:MPW2055 MZS2045:MZS2055 NJO2045:NJO2055 NTK2045:NTK2055 ODG2045:ODG2055 ONC2045:ONC2055 OWY2045:OWY2055 PGU2045:PGU2055 PQQ2045:PQQ2055 QAM2045:QAM2055 QKI2045:QKI2055 QUE2045:QUE2055 REA2045:REA2055 RNW2045:RNW2055 RXS2045:RXS2055 SHO2045:SHO2055 SRK2045:SRK2055 TBG2045:TBG2055 TLC2045:TLC2055 TUY2045:TUY2055 UEU2045:UEU2055 UOQ2045:UOQ2055 UYM2045:UYM2055 VII2045:VII2055 VSE2045:VSE2055 WCA2045:WCA2055 WLW2045:WLW2055 WVS2045:WVS2055 K2068:K2077 JG2068:JG2071 TC2068:TC2071 ACY2068:ACY2071 AMU2068:AMU2071 AWQ2068:AWQ2071 BGM2068:BGM2071 BQI2068:BQI2071 CAE2068:CAE2071 CKA2068:CKA2071 CTW2068:CTW2071 DDS2068:DDS2071 DNO2068:DNO2071 DXK2068:DXK2071 EHG2068:EHG2071 ERC2068:ERC2071 FAY2068:FAY2071 FKU2068:FKU2071 FUQ2068:FUQ2071 GEM2068:GEM2071 GOI2068:GOI2071 GYE2068:GYE2071 HIA2068:HIA2071 HRW2068:HRW2071 IBS2068:IBS2071 ILO2068:ILO2071 IVK2068:IVK2071 JFG2068:JFG2071 JPC2068:JPC2071 JYY2068:JYY2071 KIU2068:KIU2071 KSQ2068:KSQ2071 LCM2068:LCM2071 LMI2068:LMI2071 LWE2068:LWE2071 MGA2068:MGA2071 MPW2068:MPW2071 MZS2068:MZS2071 NJO2068:NJO2071 NTK2068:NTK2071 ODG2068:ODG2071 ONC2068:ONC2071 OWY2068:OWY2071 PGU2068:PGU2071 PQQ2068:PQQ2071 QAM2068:QAM2071 QKI2068:QKI2071 QUE2068:QUE2071 REA2068:REA2071 RNW2068:RNW2071 RXS2068:RXS2071 SHO2068:SHO2071 SRK2068:SRK2071 TBG2068:TBG2071 TLC2068:TLC2071 TUY2068:TUY2071 UEU2068:UEU2071 UOQ2068:UOQ2071 UYM2068:UYM2071 VII2068:VII2071 VSE2068:VSE2071 WCA2068:WCA2071 WLW2068:WLW2071 WVS2068:WVS2071 JG2076:JG2077 TC2076:TC2077 ACY2076:ACY2077 AMU2076:AMU2077 AWQ2076:AWQ2077 BGM2076:BGM2077 BQI2076:BQI2077 CAE2076:CAE2077 CKA2076:CKA2077 CTW2076:CTW2077 DDS2076:DDS2077 DNO2076:DNO2077 DXK2076:DXK2077 EHG2076:EHG2077 ERC2076:ERC2077 FAY2076:FAY2077 FKU2076:FKU2077 FUQ2076:FUQ2077 GEM2076:GEM2077 GOI2076:GOI2077 GYE2076:GYE2077 HIA2076:HIA2077 HRW2076:HRW2077 IBS2076:IBS2077 ILO2076:ILO2077 IVK2076:IVK2077 JFG2076:JFG2077 JPC2076:JPC2077 JYY2076:JYY2077 KIU2076:KIU2077 KSQ2076:KSQ2077 LCM2076:LCM2077 LMI2076:LMI2077 LWE2076:LWE2077 MGA2076:MGA2077 MPW2076:MPW2077 MZS2076:MZS2077 NJO2076:NJO2077 NTK2076:NTK2077 ODG2076:ODG2077 ONC2076:ONC2077 OWY2076:OWY2077 PGU2076:PGU2077 PQQ2076:PQQ2077 QAM2076:QAM2077 QKI2076:QKI2077 QUE2076:QUE2077 REA2076:REA2077 RNW2076:RNW2077 RXS2076:RXS2077 SHO2076:SHO2077 SRK2076:SRK2077 TBG2076:TBG2077 TLC2076:TLC2077 TUY2076:TUY2077 UEU2076:UEU2077 UOQ2076:UOQ2077 UYM2076:UYM2077 VII2076:VII2077 VSE2076:VSE2077 WCA2076:WCA2077 WLW2076:WLW2077 WVS2076:WVS2077 K2085:K2094 JG2091:JG2094 TC2091:TC2094 ACY2091:ACY2094 AMU2091:AMU2094 AWQ2091:AWQ2094 BGM2091:BGM2094 BQI2091:BQI2094 CAE2091:CAE2094 CKA2091:CKA2094 CTW2091:CTW2094 DDS2091:DDS2094 DNO2091:DNO2094 DXK2091:DXK2094 EHG2091:EHG2094 ERC2091:ERC2094 FAY2091:FAY2094 FKU2091:FKU2094 FUQ2091:FUQ2094 GEM2091:GEM2094 GOI2091:GOI2094 GYE2091:GYE2094 HIA2091:HIA2094 HRW2091:HRW2094 IBS2091:IBS2094 ILO2091:ILO2094 IVK2091:IVK2094 JFG2091:JFG2094 JPC2091:JPC2094 JYY2091:JYY2094 KIU2091:KIU2094 KSQ2091:KSQ2094 LCM2091:LCM2094 LMI2091:LMI2094 LWE2091:LWE2094 MGA2091:MGA2094 MPW2091:MPW2094 MZS2091:MZS2094 NJO2091:NJO2094 NTK2091:NTK2094 ODG2091:ODG2094 ONC2091:ONC2094 OWY2091:OWY2094 PGU2091:PGU2094 PQQ2091:PQQ2094 QAM2091:QAM2094 QKI2091:QKI2094 QUE2091:QUE2094 REA2091:REA2094 RNW2091:RNW2094 RXS2091:RXS2094 SHO2091:SHO2094 SRK2091:SRK2094 TBG2091:TBG2094 TLC2091:TLC2094 TUY2091:TUY2094 UEU2091:UEU2094 UOQ2091:UOQ2094 UYM2091:UYM2094 VII2091:VII2094 VSE2091:VSE2094 WCA2091:WCA2094 WLW2091:WLW2094 WVS2091:WVS2094 JG2106:JG2109 TC2106:TC2109 ACY2106:ACY2109 AMU2106:AMU2109 AWQ2106:AWQ2109 BGM2106:BGM2109 BQI2106:BQI2109 CAE2106:CAE2109 CKA2106:CKA2109 CTW2106:CTW2109 DDS2106:DDS2109 DNO2106:DNO2109 DXK2106:DXK2109 EHG2106:EHG2109 ERC2106:ERC2109 FAY2106:FAY2109 FKU2106:FKU2109 FUQ2106:FUQ2109 GEM2106:GEM2109 GOI2106:GOI2109 GYE2106:GYE2109 HIA2106:HIA2109 HRW2106:HRW2109 IBS2106:IBS2109 ILO2106:ILO2109 IVK2106:IVK2109 JFG2106:JFG2109 JPC2106:JPC2109 JYY2106:JYY2109 KIU2106:KIU2109 KSQ2106:KSQ2109 LCM2106:LCM2109 LMI2106:LMI2109 LWE2106:LWE2109 MGA2106:MGA2109 MPW2106:MPW2109 MZS2106:MZS2109 NJO2106:NJO2109 NTK2106:NTK2109 ODG2106:ODG2109 ONC2106:ONC2109 OWY2106:OWY2109 PGU2106:PGU2109 PQQ2106:PQQ2109 QAM2106:QAM2109 QKI2106:QKI2109 QUE2106:QUE2109 REA2106:REA2109 RNW2106:RNW2109 RXS2106:RXS2109 SHO2106:SHO2109 SRK2106:SRK2109 TBG2106:TBG2109 TLC2106:TLC2109 TUY2106:TUY2109 UEU2106:UEU2109 UOQ2106:UOQ2109 UYM2106:UYM2109 VII2106:VII2109 VSE2106:VSE2109 WCA2106:WCA2109 WLW2106:WLW2109 WVS2106:WVS2109 K2116:K2117 JG2116:JG2117 TC2116:TC2117 ACY2116:ACY2117 AMU2116:AMU2117 AWQ2116:AWQ2117 BGM2116:BGM2117 BQI2116:BQI2117 CAE2116:CAE2117 CKA2116:CKA2117 CTW2116:CTW2117 DDS2116:DDS2117 DNO2116:DNO2117 DXK2116:DXK2117 EHG2116:EHG2117 ERC2116:ERC2117 FAY2116:FAY2117 FKU2116:FKU2117 FUQ2116:FUQ2117 GEM2116:GEM2117 GOI2116:GOI2117 GYE2116:GYE2117 HIA2116:HIA2117 HRW2116:HRW2117 IBS2116:IBS2117 ILO2116:ILO2117 IVK2116:IVK2117 JFG2116:JFG2117 JPC2116:JPC2117 JYY2116:JYY2117 KIU2116:KIU2117 KSQ2116:KSQ2117 LCM2116:LCM2117 LMI2116:LMI2117 LWE2116:LWE2117 MGA2116:MGA2117 MPW2116:MPW2117 MZS2116:MZS2117 NJO2116:NJO2117 NTK2116:NTK2117 ODG2116:ODG2117 ONC2116:ONC2117 OWY2116:OWY2117 PGU2116:PGU2117 PQQ2116:PQQ2117 QAM2116:QAM2117 QKI2116:QKI2117 QUE2116:QUE2117 REA2116:REA2117 RNW2116:RNW2117 RXS2116:RXS2117 SHO2116:SHO2117 SRK2116:SRK2117 TBG2116:TBG2117 TLC2116:TLC2117 TUY2116:TUY2117 UEU2116:UEU2117 UOQ2116:UOQ2117 UYM2116:UYM2117 VII2116:VII2117 VSE2116:VSE2117 WCA2116:WCA2117 WLW2116:WLW2117 WVS2116:WVS2117 K2119:K2122 JG2122 TC2122 ACY2122 AMU2122 AWQ2122 BGM2122 BQI2122 CAE2122 CKA2122 CTW2122 DDS2122 DNO2122 DXK2122 EHG2122 ERC2122 FAY2122 FKU2122 FUQ2122 GEM2122 GOI2122 GYE2122 HIA2122 HRW2122 IBS2122 ILO2122 IVK2122 JFG2122 JPC2122 JYY2122 KIU2122 KSQ2122 LCM2122 LMI2122 LWE2122 MGA2122 MPW2122 MZS2122 NJO2122 NTK2122 ODG2122 ONC2122 OWY2122 PGU2122 PQQ2122 QAM2122 QKI2122 QUE2122 REA2122 RNW2122 RXS2122 SHO2122 SRK2122 TBG2122 TLC2122 TUY2122 UEU2122 UOQ2122 UYM2122 VII2122 VSE2122 WCA2122 WLW2122 WVS2122 K2127:K2131 K2139:K2167 JG2143:JG2159 TC2143:TC2159 ACY2143:ACY2159 AMU2143:AMU2159 AWQ2143:AWQ2159 BGM2143:BGM2159 BQI2143:BQI2159 CAE2143:CAE2159 CKA2143:CKA2159 CTW2143:CTW2159 DDS2143:DDS2159 DNO2143:DNO2159 DXK2143:DXK2159 EHG2143:EHG2159 ERC2143:ERC2159 FAY2143:FAY2159 FKU2143:FKU2159 FUQ2143:FUQ2159 GEM2143:GEM2159 GOI2143:GOI2159 GYE2143:GYE2159 HIA2143:HIA2159 HRW2143:HRW2159 IBS2143:IBS2159 ILO2143:ILO2159 IVK2143:IVK2159 JFG2143:JFG2159 JPC2143:JPC2159 JYY2143:JYY2159 KIU2143:KIU2159 KSQ2143:KSQ2159 LCM2143:LCM2159 LMI2143:LMI2159 LWE2143:LWE2159 MGA2143:MGA2159 MPW2143:MPW2159 MZS2143:MZS2159 NJO2143:NJO2159 NTK2143:NTK2159 ODG2143:ODG2159 ONC2143:ONC2159 OWY2143:OWY2159 PGU2143:PGU2159 PQQ2143:PQQ2159 QAM2143:QAM2159 QKI2143:QKI2159 QUE2143:QUE2159 REA2143:REA2159 RNW2143:RNW2159 RXS2143:RXS2159 SHO2143:SHO2159 SRK2143:SRK2159 TBG2143:TBG2159 TLC2143:TLC2159 TUY2143:TUY2159 UEU2143:UEU2159 UOQ2143:UOQ2159 UYM2143:UYM2159 VII2143:VII2159 VSE2143:VSE2159 WCA2143:WCA2159 WLW2143:WLW2159 WVS2143:WVS2159 JG2197:JG2205 TC2197:TC2205 ACY2197:ACY2205 AMU2197:AMU2205 AWQ2197:AWQ2205 BGM2197:BGM2205 BQI2197:BQI2205 CAE2197:CAE2205 CKA2197:CKA2205 CTW2197:CTW2205 DDS2197:DDS2205 DNO2197:DNO2205 DXK2197:DXK2205 EHG2197:EHG2205 ERC2197:ERC2205 FAY2197:FAY2205 FKU2197:FKU2205 FUQ2197:FUQ2205 GEM2197:GEM2205 GOI2197:GOI2205 GYE2197:GYE2205 HIA2197:HIA2205 HRW2197:HRW2205 IBS2197:IBS2205 ILO2197:ILO2205 IVK2197:IVK2205 JFG2197:JFG2205 JPC2197:JPC2205 JYY2197:JYY2205 KIU2197:KIU2205 KSQ2197:KSQ2205 LCM2197:LCM2205 LMI2197:LMI2205 LWE2197:LWE2205 MGA2197:MGA2205 MPW2197:MPW2205 MZS2197:MZS2205 NJO2197:NJO2205 NTK2197:NTK2205 ODG2197:ODG2205 ONC2197:ONC2205 OWY2197:OWY2205 PGU2197:PGU2205 PQQ2197:PQQ2205 QAM2197:QAM2205 QKI2197:QKI2205 QUE2197:QUE2205 REA2197:REA2205 RNW2197:RNW2205 RXS2197:RXS2205 SHO2197:SHO2205 SRK2197:SRK2205 TBG2197:TBG2205 TLC2197:TLC2205 TUY2197:TUY2205 UEU2197:UEU2205 UOQ2197:UOQ2205 UYM2197:UYM2205 VII2197:VII2205 VSE2197:VSE2205 WCA2197:WCA2205 WLW2197:WLW2205 WVS2197:WVS2205 K2193:K2205 K2223:K2326 JG2224:JG2320 TC2224:TC2320 ACY2224:ACY2320 AMU2224:AMU2320 AWQ2224:AWQ2320 BGM2224:BGM2320 BQI2224:BQI2320 CAE2224:CAE2320 CKA2224:CKA2320 CTW2224:CTW2320 DDS2224:DDS2320 DNO2224:DNO2320 DXK2224:DXK2320 EHG2224:EHG2320 ERC2224:ERC2320 FAY2224:FAY2320 FKU2224:FKU2320 FUQ2224:FUQ2320 GEM2224:GEM2320 GOI2224:GOI2320 GYE2224:GYE2320 HIA2224:HIA2320 HRW2224:HRW2320 IBS2224:IBS2320 ILO2224:ILO2320 IVK2224:IVK2320 JFG2224:JFG2320 JPC2224:JPC2320 JYY2224:JYY2320 KIU2224:KIU2320 KSQ2224:KSQ2320 LCM2224:LCM2320 LMI2224:LMI2320 LWE2224:LWE2320 MGA2224:MGA2320 MPW2224:MPW2320 MZS2224:MZS2320 NJO2224:NJO2320 NTK2224:NTK2320 ODG2224:ODG2320 ONC2224:ONC2320 OWY2224:OWY2320 PGU2224:PGU2320 PQQ2224:PQQ2320 QAM2224:QAM2320 QKI2224:QKI2320 QUE2224:QUE2320 REA2224:REA2320 RNW2224:RNW2320 RXS2224:RXS2320 SHO2224:SHO2320 SRK2224:SRK2320 TBG2224:TBG2320 TLC2224:TLC2320 TUY2224:TUY2320 UEU2224:UEU2320 UOQ2224:UOQ2320 UYM2224:UYM2320 VII2224:VII2320 VSE2224:VSE2320 WCA2224:WCA2320 WLW2224:WLW2320 WVS2224:WVS2320 K2328 K2340:K2349 JG2340 TC2340 ACY2340 AMU2340 AWQ2340 BGM2340 BQI2340 CAE2340 CKA2340 CTW2340 DDS2340 DNO2340 DXK2340 EHG2340 ERC2340 FAY2340 FKU2340 FUQ2340 GEM2340 GOI2340 GYE2340 HIA2340 HRW2340 IBS2340 ILO2340 IVK2340 JFG2340 JPC2340 JYY2340 KIU2340 KSQ2340 LCM2340 LMI2340 LWE2340 MGA2340 MPW2340 MZS2340 NJO2340 NTK2340 ODG2340 ONC2340 OWY2340 PGU2340 PQQ2340 QAM2340 QKI2340 QUE2340 REA2340 RNW2340 RXS2340 SHO2340 SRK2340 TBG2340 TLC2340 TUY2340 UEU2340 UOQ2340 UYM2340 VII2340 VSE2340 WCA2340 WLW2340 WVS2340 JG2345:JG2349 TC2345:TC2349 ACY2345:ACY2349 AMU2345:AMU2349 AWQ2345:AWQ2349 BGM2345:BGM2349 BQI2345:BQI2349 CAE2345:CAE2349 CKA2345:CKA2349 CTW2345:CTW2349 DDS2345:DDS2349 DNO2345:DNO2349 DXK2345:DXK2349 EHG2345:EHG2349 ERC2345:ERC2349 FAY2345:FAY2349 FKU2345:FKU2349 FUQ2345:FUQ2349 GEM2345:GEM2349 GOI2345:GOI2349 GYE2345:GYE2349 HIA2345:HIA2349 HRW2345:HRW2349 IBS2345:IBS2349 ILO2345:ILO2349 IVK2345:IVK2349 JFG2345:JFG2349 JPC2345:JPC2349 JYY2345:JYY2349 KIU2345:KIU2349 KSQ2345:KSQ2349 LCM2345:LCM2349 LMI2345:LMI2349 LWE2345:LWE2349 MGA2345:MGA2349 MPW2345:MPW2349 MZS2345:MZS2349 NJO2345:NJO2349 NTK2345:NTK2349 ODG2345:ODG2349 ONC2345:ONC2349 OWY2345:OWY2349 PGU2345:PGU2349 PQQ2345:PQQ2349 QAM2345:QAM2349 QKI2345:QKI2349 QUE2345:QUE2349 REA2345:REA2349 RNW2345:RNW2349 RXS2345:RXS2349 SHO2345:SHO2349 SRK2345:SRK2349 TBG2345:TBG2349 TLC2345:TLC2349 TUY2345:TUY2349 UEU2345:UEU2349 UOQ2345:UOQ2349 UYM2345:UYM2349 VII2345:VII2349 VSE2345:VSE2349 WCA2345:WCA2349 WLW2345:WLW2349 WVS2345:WVS2349 BQI7958:BQI7970 CAE7958:CAE7970 CKA7958:CKA7970 CTW7958:CTW7970 DDS7958:DDS7970 DNO7958:DNO7970 DXK7958:DXK7970 EHG7958:EHG7970 ERC7958:ERC7970 FAY7958:FAY7970 FKU7958:FKU7970 FUQ7958:FUQ7970 GEM7958:GEM7970 GOI7958:GOI7970 GYE7958:GYE7970 HIA7958:HIA7970 HRW7958:HRW7970 IBS7958:IBS7970 ILO7958:ILO7970 IVK7958:IVK7970 JFG7958:JFG7970 JPC7958:JPC7970 JYY7958:JYY7970 KIU7958:KIU7970 KSQ7958:KSQ7970 LCM7958:LCM7970 LMI7958:LMI7970 LWE7958:LWE7970 MGA7958:MGA7970 MPW7958:MPW7970 MZS7958:MZS7970 NJO7958:NJO7970 NTK7958:NTK7970 ODG7958:ODG7970 ONC7958:ONC7970 OWY7958:OWY7970 PGU7958:PGU7970 PQQ7958:PQQ7970 QAM7958:QAM7970 QKI7958:QKI7970 QUE7958:QUE7970 REA7958:REA7970 RNW7958:RNW7970 RXS7958:RXS7970 SHO7958:SHO7970 SRK7958:SRK7970 TBG7958:TBG7970 TLC7958:TLC7970 TUY7958:TUY7970 UEU7958:UEU7970 UOQ7958:UOQ7970 UYM7958:UYM7970 VII7958:VII7970 VSE7958:VSE7970 WCA7958:WCA7970 WLW7958:WLW7970 WVS7958:WVS7970 K7974 JG7974 TC7974 ACY7974 AMU7974 AWQ7974 BGM7974 BQI7974 CAE7974 CKA7974 CTW7974 DDS7974 DNO7974 DXK7974 EHG7974 ERC7974 FAY7974 FKU7974 FUQ7974 GEM7974 GOI7974 GYE7974 HIA7974 HRW7974 IBS7974 ILO7974 IVK7974 JFG7974 JPC7974 JYY7974 KIU7974 KSQ7974 LCM7974 LMI7974 LWE7974 MGA7974 MPW7974 MZS7974 NJO7974 NTK7974 ODG7974 ONC7974 OWY7974 PGU7974 PQQ7974 QAM7974 QKI7974 QUE7974 REA7974 RNW7974 RXS7974 SHO7974 SRK7974 TBG7974 TLC7974 TUY7974 UEU7974 UOQ7974 UYM7974 VII7974 VSE7974 WCA7974 WLW7974 WVS7974 K7984:K7993 JG7984:JG7985 TC7984:TC7985 ACY7984:ACY7985 AMU7984:AMU7985 K4810:K4820 K4824 CAE7936:CAE7939 CKA7936:CKA7939 CTW7936:CTW7939 DDS7936:DDS7939 DNO7936:DNO7939 DXK7936:DXK7939 EHG7936:EHG7939 ERC7936:ERC7939 FAY7936:FAY7939 FKU7936:FKU7939 FUQ7936:FUQ7939 GEM7936:GEM7939 GOI7936:GOI7939 GYE7936:GYE7939 HIA7936:HIA7939 HRW7936:HRW7939 IBS7936:IBS7939 ILO7936:ILO7939 IVK7936:IVK7939 JFG7936:JFG7939 JPC7936:JPC7939 JYY7936:JYY7939 KIU7936:KIU7939 KSQ7936:KSQ7939 LCM7936:LCM7939 LMI7936:LMI7939 LWE7936:LWE7939 MGA7936:MGA7939 MPW7936:MPW7939 MZS7936:MZS7939 NJO7936:NJO7939 NTK7936:NTK7939 ODG7936:ODG7939 ONC7936:ONC7939 OWY7936:OWY7939 PGU7936:PGU7939 PQQ7936:PQQ7939 QAM7936:QAM7939 QKI7936:QKI7939 QUE7936:QUE7939 REA7936:REA7939 RNW7936:RNW7939 RXS7936:RXS7939 SHO7936:SHO7939 SRK7936:SRK7939 TBG7936:TBG7939 TLC7936:TLC7939 TUY7936:TUY7939 UEU7936:UEU7939 UOQ7936:UOQ7939 UYM7936:UYM7939 VII7936:VII7939 VSE7936:VSE7939 WCA7936:WCA7939 WLW7936:WLW7939 WVS7936:WVS7939 K7942 K7947 JG7947 TC7947 ACY7947 AMU7947 AWQ7947 BGM7947 BQI7947 CAE7947 CKA7947 CTW7947 DDS7947 DNO7947 DXK7947 EHG7947 ERC7947 FAY7947 FKU7947 FUQ7947 GEM7947 GOI7947 GYE7947 HIA7947 HRW7947 IBS7947 ILO7947 IVK7947 JFG7947 JPC7947 JYY7947 KIU7947 KSQ7947 LCM7947 LMI7947 LWE7947 MGA7947 MPW7947 MZS7947 NJO7947 NTK7947 ODG7947 ONC7947 OWY7947 PGU7947 PQQ7947 QAM7947 QKI7947 QUE7947 REA7947 RNW7947 RXS7947 SHO7947 SRK7947 TBG7947 TLC7947 TUY7947 UEU7947 UOQ7947 UYM7947 VII7947 VSE7947 WCA7947 WLW7947 WVS7947 K7958:K7970 JG7958:JG7970 TC7958:TC7970 ACY7958:ACY7970 AMU7958:AMU7970 AWQ7958:AWQ7970 BGM7958:BGM7970 BQI7925:BQI7926 CAE7925:CAE7926 CKA7925:CKA7926 CTW7925:CTW7926 DDS7925:DDS7926 DNO7925:DNO7926 DXK7925:DXK7926 EHG7925:EHG7926 ERC7925:ERC7926 FAY7925:FAY7926 FKU7925:FKU7926 FUQ7925:FUQ7926 GEM7925:GEM7926 GOI7925:GOI7926 GYE7925:GYE7926 HIA7925:HIA7926 HRW7925:HRW7926 IBS7925:IBS7926 ILO7925:ILO7926 IVK7925:IVK7926 JFG7925:JFG7926 JPC7925:JPC7926 JYY7925:JYY7926 KIU7925:KIU7926 KSQ7925:KSQ7926 LCM7925:LCM7926 LMI7925:LMI7926 LWE7925:LWE7926 MGA7925:MGA7926 MPW7925:MPW7926 MZS7925:MZS7926 NJO7925:NJO7926 NTK7925:NTK7926 ODG7925:ODG7926 ONC7925:ONC7926 OWY7925:OWY7926 PGU7925:PGU7926 PQQ7925:PQQ7926 QAM7925:QAM7926 QKI7925:QKI7926 QUE7925:QUE7926 REA7925:REA7926 RNW7925:RNW7926 RXS7925:RXS7926 SHO7925:SHO7926 SRK7925:SRK7926 TBG7925:TBG7926 TLC7925:TLC7926 TUY7925:TUY7926 UEU7925:UEU7926 UOQ7925:UOQ7926 UYM7925:UYM7926 VII7925:VII7926 VSE7925:VSE7926 WCA7925:WCA7926 WLW7925:WLW7926 K7931:K7940 JG7936:JG7939 TC7936:TC7939 ACY7936:ACY7939 AMU7936:AMU7939 AWQ7936:AWQ7939 BGM7936:BGM7939 BQI7936:BQI7939 AMU7865 AWQ7865 BGM7865 BQI7865 CAE7865 CKA7865 CTW7865 DDS7865 DNO7865 DXK7865 EHG7865 ERC7865 FAY7865 FKU7865 FUQ7865 GEM7865 GOI7865 GYE7865 HIA7865 HRW7865 IBS7865 ILO7865 IVK7865 JFG7865 JPC7865 JYY7865 KIU7865 KSQ7865 LCM7865 LMI7865 LWE7865 MGA7865 MPW7865 MZS7865 NJO7865 NTK7865 ODG7865 ONC7865 OWY7865 PGU7865 PQQ7865 QAM7865 QKI7865 QUE7865 REA7865 RNW7865 RXS7865 SHO7865 SRK7865 TBG7865 TLC7865 TUY7865 UEU7865 UOQ7865 UYM7865 VII7865 VSE7865 WCA7865 WLW7865 WVS7865 K7886:K7888 JG7886:JG7888 TC7886:TC7888 BGM7925:BGM7926 ACY7886:ACY7888 AMU7886:AMU7888 AWQ7886:AWQ7888 BGM7886:BGM7888 BQI7886:BQI7888 CAE7886:CAE7888 CKA7886:CKA7888 CTW7886:CTW7888 DDS7886:DDS7888 DNO7886:DNO7888 DXK7886:DXK7888 EHG7886:EHG7888 ERC7886:ERC7888 FAY7886:FAY7888 FKU7886:FKU7888 FUQ7886:FUQ7888 GEM7886:GEM7888 GOI7886:GOI7888 GYE7886:GYE7888 HIA7886:HIA7888 HRW7886:HRW7888 IBS7886:IBS7888 ILO7886:ILO7888 IVK7886:IVK7888 JFG7886:JFG7888 JPC7886:JPC7888 JYY7886:JYY7888 KIU7886:KIU7888 KSQ7886:KSQ7888 LCM7886:LCM7888 LMI7886:LMI7888 LWE7886:LWE7888 MGA7886:MGA7888 MPW7886:MPW7888 MZS7886:MZS7888 NJO7886:NJO7888 NTK7886:NTK7888 ODG7886:ODG7888 ONC7886:ONC7888 OWY7886:OWY7888 PGU7886:PGU7888 PQQ7886:PQQ7888 QAM7886:QAM7888 QKI7886:QKI7888 QUE7886:QUE7888 REA7886:REA7888 RNW7886:RNW7888 RXS7886:RXS7888 SHO7886:SHO7888 SRK7886:SRK7888 TBG7886:TBG7888 TLC7886:TLC7888 TUY7886:TUY7888 UEU7886:UEU7888 UOQ7886:UOQ7888 UYM7886:UYM7888 VII7886:VII7888 VSE7886:VSE7888 WCA7886:WCA7888 WLW7886:WLW7888 BQI8133:BQI8134 CAE8133:CAE8134 CKA8133:CKA8134 CTW8133:CTW8134 DDS8133:DDS8134 DNO8133:DNO8134 DXK8133:DXK8134 EHG8133:EHG8134 ERC8133:ERC8134 FAY8133:FAY8134 FKU8133:FKU8134 FUQ8133:FUQ8134 GEM8133:GEM8134 GOI8133:GOI8134 GYE8133:GYE8134 HIA8133:HIA8134 HRW8133:HRW8134 IBS8133:IBS8134 ILO8133:ILO8134 IVK8133:IVK8134 JFG8133:JFG8134 JPC8133:JPC8134 JYY8133:JYY8134 KIU8133:KIU8134 KSQ8133:KSQ8134 LCM8133:LCM8134 LMI8133:LMI8134 LWE8133:LWE8134 MGA8133:MGA8134 MPW8133:MPW8134 MZS8133:MZS8134 NJO8133:NJO8134 NTK8133:NTK8134 ODG8133:ODG8134 ONC8133:ONC8134 OWY8133:OWY8134 PGU8133:PGU8134 PQQ8133:PQQ8134 QAM8133:QAM8134 QKI8133:QKI8134 QUE8133:QUE8134 REA8133:REA8134 RNW8133:RNW8134 RXS8133:RXS8134 SHO8133:SHO8134 SRK8133:SRK8134 TBG8133:TBG8134 TLC8133:TLC8134 TUY8133:TUY8134 UEU8133:UEU8134 UOQ8133:UOQ8134 UYM8133:UYM8134 VII8133:VII8134 VSE8133:VSE8134 WCA8133:WCA8134 WLW8133:WLW8134 WVS8133:WVS8134 VII3491:VII3581 VSE3491:VSE3581 K7998 WLW7931:WLW7933 WVS7931:WVS7933 K7903:K7909 JG7906:JG7909 TC7906:TC7909 ACY7906:ACY7909 AMU7906:AMU7909 AWQ7906:AWQ7909 BGM7906:BGM7909 AWQ7848:AWQ7855 BQI7906:BQI7909 CAE7906:CAE7909 CKA7906:CKA7909 CTW7906:CTW7909 DDS7906:DDS7909 DNO7906:DNO7909 DXK7906:DXK7909 EHG7906:EHG7909 ERC7906:ERC7909 FAY7906:FAY7909 FKU7906:FKU7909 FUQ7906:FUQ7909 GEM7906:GEM7909 GOI7906:GOI7909 GYE7906:GYE7909 HIA7906:HIA7909 HRW7906:HRW7909 IBS7906:IBS7909 ILO7906:ILO7909 IVK7906:IVK7909 JFG7906:JFG7909 JPC7906:JPC7909 JYY7906:JYY7909 KIU7906:KIU7909 KSQ7906:KSQ7909 LCM7906:LCM7909 LMI7906:LMI7909 LWE7906:LWE7909 MGA7906:MGA7909 MPW7906:MPW7909 MZS7906:MZS7909 NJO7906:NJO7909 NTK7906:NTK7909 ODG7906:ODG7909 ONC7906:ONC7909 OWY7906:OWY7909 PGU7906:PGU7909 PQQ7906:PQQ7909 QAM7906:QAM7909 QKI7906:QKI7909 QUE7906:QUE7909 REA7906:REA7909 RNW7906:RNW7909 RXS7906:RXS7909 SHO7906:SHO7909 SRK7906:SRK7909 TBG7906:TBG7909 TLC7906:TLC7909 TUY7906:TUY7909 UEU7906:UEU7909 UOQ7906:UOQ7909 UYM7906:UYM7909 VII7906:VII7909 VSE7906:VSE7909 WCA7906:WCA7909 WLW7906:WLW7909 WVS7906:WVS7909 K7925:K7926 JG7925:JG7926 TC7925:TC7926 ACY7925:ACY7926 AMU7925:AMU7926 BGM7848:BGM7855 BQI7848:BQI7855 CAE7848:CAE7855 CKA7848:CKA7855 CTW7848:CTW7855 DDS7848:DDS7855 DNO7848:DNO7855 DXK7848:DXK7855 EHG7848:EHG7855 ERC7848:ERC7855 FAY7848:FAY7855 FKU7848:FKU7855 FUQ7848:FUQ7855 GEM7848:GEM7855 GOI7848:GOI7855 GYE7848:GYE7855 HIA7848:HIA7855 HRW7848:HRW7855 IBS7848:IBS7855 ILO7848:ILO7855 IVK7848:IVK7855 JFG7848:JFG7855 JPC7848:JPC7855 JYY7848:JYY7855 KIU7848:KIU7855 KSQ7848:KSQ7855 LCM7848:LCM7855 LMI7848:LMI7855 LWE7848:LWE7855 MGA7848:MGA7855 MPW7848:MPW7855 MZS7848:MZS7855 NJO7848:NJO7855 NTK7848:NTK7855 ODG7848:ODG7855 ONC7848:ONC7855 OWY7848:OWY7855 PGU7848:PGU7855 PQQ7848:PQQ7855 QAM7848:QAM7855 QKI7848:QKI7855 QUE7848:QUE7855 REA7848:REA7855 RNW7848:RNW7855 RXS7848:RXS7855 SHO7848:SHO7855 SRK7848:SRK7855 TBG7848:TBG7855 TLC7848:TLC7855 TUY7848:TUY7855 UEU7848:UEU7855 UOQ7848:UOQ7855 UYM7848:UYM7855 VII7848:VII7855 VSE7848:VSE7855 WCA7848:WCA7855 WLW7848:WLW7855 WVS7848:WVS7855 K7862:K7863 K7865 JG7865 TC7865 ACY7865 WVS2631:WVS2644 K2596:K2599 JG2599 TC2599 ACY2599 AMU2599 AWQ2599 BGM2599 BQI2599 CAE2599 CKA2599 CTW2599 DDS2599 DNO2599 DXK2599 EHG2599 ERC2599 FAY2599 FKU2599 FUQ2599 GEM2599 GOI2599 GYE2599 HIA2599 HRW2599 IBS2599 ILO2599 IVK2599 JFG2599 JPC2599 JYY2599 KIU2599 KSQ2599 LCM2599 LMI2599 LWE2599 MGA2599 MPW2599 MZS2599 NJO2599 NTK2599 ODG2599 ONC2599 OWY2599 PGU2599 PQQ2599 QAM2599 QKI2599 QUE2599 REA2599 RNW2599 RXS2599 SHO2599 SRK2599 TBG2599 TLC2599 TUY2599 UEU2599 UOQ2599 UYM2599 VII2599 VSE2599 WCA2599 WLW2599 WVS2599 K2611:K2621 JG2611:JG2615 TC2611:TC2615 ACY2611:ACY2615 AMU2611:AMU2615 AWQ2611:AWQ2615 BGM2611:BGM2615 BQI2611:BQI2615 CAE2611:CAE2615 CKA2611:CKA2615 CTW2611:CTW2615 DDS2611:DDS2615 DNO2611:DNO2615 DXK2611:DXK2615 EHG2611:EHG2615 ERC2611:ERC2615 FAY2611:FAY2615 FKU2611:FKU2615 FUQ2611:FUQ2615 GEM2611:GEM2615 GOI2611:GOI2615 GYE2611:GYE2615 HIA2611:HIA2615 HRW2611:HRW2615 IBS2611:IBS2615 ILO2611:ILO2615 IVK2611:IVK2615 JFG2611:JFG2615 JPC2611:JPC2615 JYY2611:JYY2615 KIU2611:KIU2615 KSQ2611:KSQ2615 LCM2611:LCM2615 LMI2611:LMI2615 LWE2611:LWE2615 MGA2611:MGA2615 MPW2611:MPW2615 MZS2611:MZS2615 NJO2611:NJO2615 NTK2611:NTK2615 ODG2611:ODG2615 ONC2611:ONC2615 OWY2611:OWY2615 PGU2611:PGU2615 PQQ2611:PQQ2615 QAM2611:QAM2615 QKI2611:QKI2615 QUE2611:QUE2615 REA2611:REA2615 RNW2611:RNW2615 RXS2611:RXS2615 SHO2611:SHO2615 SRK2611:SRK2615 TBG2611:TBG2615 TLC2611:TLC2615 TUY2611:TUY2615 UEU2611:UEU2615 UOQ2611:UOQ2615 UYM2611:UYM2615 VII2611:VII2615 VSE2611:VSE2615 WCA2611:WCA2615 WLW2611:WLW2615 WVS2611:WVS2615 K2628:K2648 JG2631:JG2644 TC2631:TC2644 ACY2631:ACY2644 AMU2631:AMU2644 AWQ2631:AWQ2644 BGM2631:BGM2644 BQI2631:BQI2644 CAE2631:CAE2644 CKA2631:CKA2644 CTW2631:CTW2644 DDS2631:DDS2644 DNO2631:DNO2644 DXK2631:DXK2644 EHG2631:EHG2644 ERC2631:ERC2644 FAY2631:FAY2644 FKU2631:FKU2644 FUQ2631:FUQ2644 GEM2631:GEM2644 GOI2631:GOI2644 GYE2631:GYE2644 HIA2631:HIA2644 HRW2631:HRW2644 IBS2631:IBS2644 ILO2631:ILO2644 IVK2631:IVK2644 JFG2631:JFG2644 JPC2631:JPC2644 JYY2631:JYY2644 KIU2631:KIU2644 KSQ2631:KSQ2644 LCM2631:LCM2644 LMI2631:LMI2644 LWE2631:LWE2644 MGA2631:MGA2644 MPW2631:MPW2644 MZS2631:MZS2644 NJO2631:NJO2644 NTK2631:NTK2644 ODG2631:ODG2644 ONC2631:ONC2644 OWY2631:OWY2644 PGU2631:PGU2644 PQQ2631:PQQ2644 QAM2631:QAM2644 QKI2631:QKI2644 QUE2631:QUE2644 REA2631:REA2644 RNW2631:RNW2644 RXS2631:RXS2644 SHO2631:SHO2644 SRK2631:SRK2644 TBG2631:TBG2644 TLC2631:TLC2644 TUY2631:TUY2644 UEU2631:UEU2644 UOQ2631:UOQ2644 UYM2631:UYM2644 VII2631:VII2644 VSE2631:VSE2644 WCA2631:WCA2644 WLW2631:WLW2644 AWQ7925:AWQ7926 K2661:K2666 JG2665:JG2666 TC2665:TC2666 ACY2665:ACY2666 AMU2665:AMU2666 AWQ2665:AWQ2666 BGM2665:BGM2666 BQI2665:BQI2666 CAE2665:CAE2666 CKA2665:CKA2666 CTW2665:CTW2666 DDS2665:DDS2666 DNO2665:DNO2666 DXK2665:DXK2666 EHG2665:EHG2666 ERC2665:ERC2666 FAY2665:FAY2666 FKU2665:FKU2666 FUQ2665:FUQ2666 GEM2665:GEM2666 GOI2665:GOI2666 GYE2665:GYE2666 HIA2665:HIA2666 HRW2665:HRW2666 IBS2665:IBS2666 ILO2665:ILO2666 IVK2665:IVK2666 JFG2665:JFG2666 JPC2665:JPC2666 JYY2665:JYY2666 KIU2665:KIU2666 KSQ2665:KSQ2666 LCM2665:LCM2666 LMI2665:LMI2666 LWE2665:LWE2666 MGA2665:MGA2666 MPW2665:MPW2666 MZS2665:MZS2666 NJO2665:NJO2666 NTK2665:NTK2666 ODG2665:ODG2666 ONC2665:ONC2666 OWY2665:OWY2666 PGU2665:PGU2666 PQQ2665:PQQ2666 QAM2665:QAM2666 QKI2665:QKI2666 QUE2665:QUE2666 REA2665:REA2666 RNW2665:RNW2666 RXS2665:RXS2666 SHO2665:SHO2666 SRK2665:SRK2666 TBG2665:TBG2666 TLC2665:TLC2666 TUY2665:TUY2666 UEU2665:UEU2666 UOQ2665:UOQ2666 UYM2665:UYM2666 VII2665:VII2666 VSE2665:VSE2666 WCA2665:WCA2666 WLW2665:WLW2666 WVS2665:WVS2666 K2672:K2683 JG2672:JG2677 TC2672:TC2677 ACY2672:ACY2677 AMU2672:AMU2677 AWQ2672:AWQ2677 BGM2672:BGM2677 BQI2672:BQI2677 CAE2672:CAE2677 CKA2672:CKA2677 CTW2672:CTW2677 DDS2672:DDS2677 DNO2672:DNO2677 DXK2672:DXK2677 EHG2672:EHG2677 ERC2672:ERC2677 FAY2672:FAY2677 FKU2672:FKU2677 FUQ2672:FUQ2677 GEM2672:GEM2677 GOI2672:GOI2677 GYE2672:GYE2677 HIA2672:HIA2677 HRW2672:HRW2677 IBS2672:IBS2677 ILO2672:ILO2677 IVK2672:IVK2677 JFG2672:JFG2677 JPC2672:JPC2677 JYY2672:JYY2677 KIU2672:KIU2677 KSQ2672:KSQ2677 LCM2672:LCM2677 LMI2672:LMI2677 LWE2672:LWE2677 MGA2672:MGA2677 MPW2672:MPW2677 MZS2672:MZS2677 NJO2672:NJO2677 NTK2672:NTK2677 ODG2672:ODG2677 ONC2672:ONC2677 OWY2672:OWY2677 PGU2672:PGU2677 PQQ2672:PQQ2677 QAM2672:QAM2677 QKI2672:QKI2677 QUE2672:QUE2677 REA2672:REA2677 RNW2672:RNW2677 RXS2672:RXS2677 SHO2672:SHO2677 SRK2672:SRK2677 TBG2672:TBG2677 TLC2672:TLC2677 TUY2672:TUY2677 UEU2672:UEU2677 UOQ2672:UOQ2677 UYM2672:UYM2677 VII2672:VII2677 VSE2672:VSE2677 WCA2672:WCA2677 WLW2672:WLW2677 WVS2672:WVS2677 K2685 K2687:K2690 JG2687:JG2690 TC2687:TC2690 ACY2687:ACY2690 AMU2687:AMU2690 AWQ2687:AWQ2690 BGM2687:BGM2690 BQI2687:BQI2690 CAE2687:CAE2690 CKA2687:CKA2690 CTW2687:CTW2690 DDS2687:DDS2690 DNO2687:DNO2690 DXK2687:DXK2690 EHG2687:EHG2690 ERC2687:ERC2690 FAY2687:FAY2690 FKU2687:FKU2690 FUQ2687:FUQ2690 GEM2687:GEM2690 GOI2687:GOI2690 GYE2687:GYE2690 HIA2687:HIA2690 HRW2687:HRW2690 IBS2687:IBS2690 ILO2687:ILO2690 IVK2687:IVK2690 JFG2687:JFG2690 JPC2687:JPC2690 JYY2687:JYY2690 KIU2687:KIU2690 KSQ2687:KSQ2690 LCM2687:LCM2690 LMI2687:LMI2690 LWE2687:LWE2690 MGA2687:MGA2690 MPW2687:MPW2690 MZS2687:MZS2690 NJO2687:NJO2690 NTK2687:NTK2690 ODG2687:ODG2690 ONC2687:ONC2690 OWY2687:OWY2690 PGU2687:PGU2690 PQQ2687:PQQ2690 QAM2687:QAM2690 QKI2687:QKI2690 QUE2687:QUE2690 REA2687:REA2690 RNW2687:RNW2690 RXS2687:RXS2690 SHO2687:SHO2690 SRK2687:SRK2690 TBG2687:TBG2690 TLC2687:TLC2690 TUY2687:TUY2690 UEU2687:UEU2690 UOQ2687:UOQ2690 UYM2687:UYM2690 VII2687:VII2690 VSE2687:VSE2690 WCA2687:WCA2690 WLW2687:WLW2690 WVS2687:WVS2690 K2698:K2717 JG2704:JG2715 TC2704:TC2715 ACY2704:ACY2715 AMU2704:AMU2715 AWQ2704:AWQ2715 BGM2704:BGM2715 BQI2704:BQI2715 CAE2704:CAE2715 CKA2704:CKA2715 CTW2704:CTW2715 DDS2704:DDS2715 DNO2704:DNO2715 DXK2704:DXK2715 EHG2704:EHG2715 ERC2704:ERC2715 FAY2704:FAY2715 FKU2704:FKU2715 FUQ2704:FUQ2715 GEM2704:GEM2715 GOI2704:GOI2715 GYE2704:GYE2715 HIA2704:HIA2715 HRW2704:HRW2715 IBS2704:IBS2715 ILO2704:ILO2715 IVK2704:IVK2715 JFG2704:JFG2715 JPC2704:JPC2715 JYY2704:JYY2715 KIU2704:KIU2715 KSQ2704:KSQ2715 LCM2704:LCM2715 LMI2704:LMI2715 LWE2704:LWE2715 MGA2704:MGA2715 MPW2704:MPW2715 MZS2704:MZS2715 NJO2704:NJO2715 NTK2704:NTK2715 ODG2704:ODG2715 ONC2704:ONC2715 OWY2704:OWY2715 PGU2704:PGU2715 PQQ2704:PQQ2715 QAM2704:QAM2715 QKI2704:QKI2715 QUE2704:QUE2715 REA2704:REA2715 RNW2704:RNW2715 RXS2704:RXS2715 SHO2704:SHO2715 SRK2704:SRK2715 TBG2704:TBG2715 TLC2704:TLC2715 TUY2704:TUY2715 UEU2704:UEU2715 UOQ2704:UOQ2715 UYM2704:UYM2715 VII2704:VII2715 VSE2704:VSE2715 WCA2704:WCA2715 WLW2704:WLW2715 WVS2704:WVS2715 K2732:K2739 JG2736:JG2739 TC2736:TC2739 ACY2736:ACY2739 AMU2736:AMU2739 AWQ2736:AWQ2739 BGM2736:BGM2739 BQI2736:BQI2739 CAE2736:CAE2739 CKA2736:CKA2739 CTW2736:CTW2739 DDS2736:DDS2739 DNO2736:DNO2739 DXK2736:DXK2739 EHG2736:EHG2739 ERC2736:ERC2739 FAY2736:FAY2739 FKU2736:FKU2739 FUQ2736:FUQ2739 GEM2736:GEM2739 GOI2736:GOI2739 GYE2736:GYE2739 HIA2736:HIA2739 HRW2736:HRW2739 IBS2736:IBS2739 ILO2736:ILO2739 IVK2736:IVK2739 JFG2736:JFG2739 JPC2736:JPC2739 JYY2736:JYY2739 KIU2736:KIU2739 KSQ2736:KSQ2739 LCM2736:LCM2739 LMI2736:LMI2739 LWE2736:LWE2739 MGA2736:MGA2739 MPW2736:MPW2739 MZS2736:MZS2739 NJO2736:NJO2739 NTK2736:NTK2739 ODG2736:ODG2739 ONC2736:ONC2739 OWY2736:OWY2739 PGU2736:PGU2739 PQQ2736:PQQ2739 QAM2736:QAM2739 QKI2736:QKI2739 QUE2736:QUE2739 REA2736:REA2739 RNW2736:RNW2739 RXS2736:RXS2739 SHO2736:SHO2739 SRK2736:SRK2739 TBG2736:TBG2739 TLC2736:TLC2739 TUY2736:TUY2739 UEU2736:UEU2739 UOQ2736:UOQ2739 UYM2736:UYM2739 VII2736:VII2739 VSE2736:VSE2739 WCA2736:WCA2739 WLW2736:WLW2739 WVS2736:WVS2739 K2745:K2768 JG2745:JG2748 TC2745:TC2748 ACY2745:ACY2748 AMU2745:AMU2748 AWQ2745:AWQ2748 BGM2745:BGM2748 BQI2745:BQI2748 CAE2745:CAE2748 CKA2745:CKA2748 CTW2745:CTW2748 DDS2745:DDS2748 DNO2745:DNO2748 DXK2745:DXK2748 EHG2745:EHG2748 ERC2745:ERC2748 FAY2745:FAY2748 FKU2745:FKU2748 FUQ2745:FUQ2748 GEM2745:GEM2748 GOI2745:GOI2748 GYE2745:GYE2748 HIA2745:HIA2748 HRW2745:HRW2748 IBS2745:IBS2748 ILO2745:ILO2748 IVK2745:IVK2748 JFG2745:JFG2748 JPC2745:JPC2748 JYY2745:JYY2748 KIU2745:KIU2748 KSQ2745:KSQ2748 LCM2745:LCM2748 LMI2745:LMI2748 LWE2745:LWE2748 MGA2745:MGA2748 MPW2745:MPW2748 MZS2745:MZS2748 NJO2745:NJO2748 NTK2745:NTK2748 ODG2745:ODG2748 ONC2745:ONC2748 OWY2745:OWY2748 PGU2745:PGU2748 PQQ2745:PQQ2748 QAM2745:QAM2748 QKI2745:QKI2748 QUE2745:QUE2748 REA2745:REA2748 RNW2745:RNW2748 RXS2745:RXS2748 SHO2745:SHO2748 SRK2745:SRK2748 TBG2745:TBG2748 TLC2745:TLC2748 TUY2745:TUY2748 UEU2745:UEU2748 UOQ2745:UOQ2748 UYM2745:UYM2748 VII2745:VII2748 VSE2745:VSE2748 WCA2745:WCA2748 WLW2745:WLW2748 WVS2745:WVS2748 JG2758:JG2762 TC2758:TC2762 ACY2758:ACY2762 AMU2758:AMU2762 AWQ2758:AWQ2762 BGM2758:BGM2762 BQI2758:BQI2762 CAE2758:CAE2762 CKA2758:CKA2762 CTW2758:CTW2762 DDS2758:DDS2762 DNO2758:DNO2762 DXK2758:DXK2762 EHG2758:EHG2762 ERC2758:ERC2762 FAY2758:FAY2762 FKU2758:FKU2762 FUQ2758:FUQ2762 GEM2758:GEM2762 GOI2758:GOI2762 GYE2758:GYE2762 HIA2758:HIA2762 HRW2758:HRW2762 IBS2758:IBS2762 ILO2758:ILO2762 IVK2758:IVK2762 JFG2758:JFG2762 JPC2758:JPC2762 JYY2758:JYY2762 KIU2758:KIU2762 KSQ2758:KSQ2762 LCM2758:LCM2762 LMI2758:LMI2762 LWE2758:LWE2762 MGA2758:MGA2762 MPW2758:MPW2762 MZS2758:MZS2762 NJO2758:NJO2762 NTK2758:NTK2762 ODG2758:ODG2762 ONC2758:ONC2762 OWY2758:OWY2762 PGU2758:PGU2762 PQQ2758:PQQ2762 QAM2758:QAM2762 QKI2758:QKI2762 QUE2758:QUE2762 REA2758:REA2762 RNW2758:RNW2762 RXS2758:RXS2762 SHO2758:SHO2762 SRK2758:SRK2762 TBG2758:TBG2762 TLC2758:TLC2762 TUY2758:TUY2762 UEU2758:UEU2762 UOQ2758:UOQ2762 UYM2758:UYM2762 VII2758:VII2762 VSE2758:VSE2762 WCA2758:WCA2762 WLW2758:WLW2762 WVS2758:WVS2762 K2771:K2773 JG2772:JG2773 TC2772:TC2773 ACY2772:ACY2773 AMU2772:AMU2773 AWQ2772:AWQ2773 BGM2772:BGM2773 BQI2772:BQI2773 CAE2772:CAE2773 CKA2772:CKA2773 CTW2772:CTW2773 DDS2772:DDS2773 DNO2772:DNO2773 DXK2772:DXK2773 EHG2772:EHG2773 ERC2772:ERC2773 FAY2772:FAY2773 FKU2772:FKU2773 FUQ2772:FUQ2773 GEM2772:GEM2773 GOI2772:GOI2773 GYE2772:GYE2773 HIA2772:HIA2773 HRW2772:HRW2773 IBS2772:IBS2773 ILO2772:ILO2773 IVK2772:IVK2773 JFG2772:JFG2773 JPC2772:JPC2773 JYY2772:JYY2773 KIU2772:KIU2773 KSQ2772:KSQ2773 LCM2772:LCM2773 LMI2772:LMI2773 LWE2772:LWE2773 MGA2772:MGA2773 MPW2772:MPW2773 MZS2772:MZS2773 NJO2772:NJO2773 NTK2772:NTK2773 ODG2772:ODG2773 ONC2772:ONC2773 OWY2772:OWY2773 PGU2772:PGU2773 PQQ2772:PQQ2773 QAM2772:QAM2773 QKI2772:QKI2773 QUE2772:QUE2773 REA2772:REA2773 RNW2772:RNW2773 RXS2772:RXS2773 SHO2772:SHO2773 SRK2772:SRK2773 TBG2772:TBG2773 TLC2772:TLC2773 TUY2772:TUY2773 UEU2772:UEU2773 UOQ2772:UOQ2773 UYM2772:UYM2773 VII2772:VII2773 VSE2772:VSE2773 WCA2772:WCA2773 WLW2772:WLW2773 WVS2772:WVS2773 K2779:K2786 K2788:K2797 K2809:K2811 K2819:K2831 K2836:K2838 K2844:K2845 K2849 K2854:K2864 K2870:K2872 K2891:K2910 K2916:K2920 K2926:K2928 JG2926:JG2928 TC2926:TC2928 ACY2926:ACY2928 AMU2926:AMU2928 AWQ2926:AWQ2928 BGM2926:BGM2928 BQI2926:BQI2928 CAE2926:CAE2928 CKA2926:CKA2928 CTW2926:CTW2928 DDS2926:DDS2928 DNO2926:DNO2928 DXK2926:DXK2928 EHG2926:EHG2928 ERC2926:ERC2928 FAY2926:FAY2928 FKU2926:FKU2928 FUQ2926:FUQ2928 GEM2926:GEM2928 GOI2926:GOI2928 GYE2926:GYE2928 HIA2926:HIA2928 HRW2926:HRW2928 IBS2926:IBS2928 ILO2926:ILO2928 IVK2926:IVK2928 JFG2926:JFG2928 JPC2926:JPC2928 JYY2926:JYY2928 KIU2926:KIU2928 KSQ2926:KSQ2928 LCM2926:LCM2928 LMI2926:LMI2928 LWE2926:LWE2928 MGA2926:MGA2928 MPW2926:MPW2928 MZS2926:MZS2928 NJO2926:NJO2928 NTK2926:NTK2928 ODG2926:ODG2928 ONC2926:ONC2928 OWY2926:OWY2928 PGU2926:PGU2928 PQQ2926:PQQ2928 QAM2926:QAM2928 QKI2926:QKI2928 QUE2926:QUE2928 REA2926:REA2928 RNW2926:RNW2928 RXS2926:RXS2928 SHO2926:SHO2928 SRK2926:SRK2928 TBG2926:TBG2928 TLC2926:TLC2928 TUY2926:TUY2928 UEU2926:UEU2928 UOQ2926:UOQ2928 UYM2926:UYM2928 VII2926:VII2928 VSE2926:VSE2928 WCA2926:WCA2928 WLW2926:WLW2928 WVS2926:WVS2928 K2955:K2959 JG2959 TC2959 ACY2959 AMU2959 AWQ2959 BGM2959 BQI2959 CAE2959 CKA2959 CTW2959 DDS2959 DNO2959 DXK2959 EHG2959 ERC2959 FAY2959 FKU2959 FUQ2959 GEM2959 GOI2959 GYE2959 HIA2959 HRW2959 IBS2959 ILO2959 IVK2959 JFG2959 JPC2959 JYY2959 KIU2959 KSQ2959 LCM2959 LMI2959 LWE2959 MGA2959 MPW2959 MZS2959 NJO2959 NTK2959 ODG2959 ONC2959 OWY2959 PGU2959 PQQ2959 QAM2959 QKI2959 QUE2959 REA2959 RNW2959 RXS2959 SHO2959 SRK2959 TBG2959 TLC2959 TUY2959 UEU2959 UOQ2959 UYM2959 VII2959 VSE2959 WCA2959 WLW2959 WVS2959 K2962:K2970 JG2962:JG2964 TC2962:TC2964 ACY2962:ACY2964 AMU2962:AMU2964 AWQ2962:AWQ2964 BGM2962:BGM2964 BQI2962:BQI2964 CAE2962:CAE2964 CKA2962:CKA2964 CTW2962:CTW2964 DDS2962:DDS2964 DNO2962:DNO2964 DXK2962:DXK2964 EHG2962:EHG2964 ERC2962:ERC2964 FAY2962:FAY2964 FKU2962:FKU2964 FUQ2962:FUQ2964 GEM2962:GEM2964 GOI2962:GOI2964 GYE2962:GYE2964 HIA2962:HIA2964 HRW2962:HRW2964 IBS2962:IBS2964 ILO2962:ILO2964 IVK2962:IVK2964 JFG2962:JFG2964 JPC2962:JPC2964 JYY2962:JYY2964 KIU2962:KIU2964 KSQ2962:KSQ2964 LCM2962:LCM2964 LMI2962:LMI2964 LWE2962:LWE2964 MGA2962:MGA2964 MPW2962:MPW2964 MZS2962:MZS2964 NJO2962:NJO2964 NTK2962:NTK2964 ODG2962:ODG2964 ONC2962:ONC2964 OWY2962:OWY2964 PGU2962:PGU2964 PQQ2962:PQQ2964 QAM2962:QAM2964 QKI2962:QKI2964 QUE2962:QUE2964 REA2962:REA2964 RNW2962:RNW2964 RXS2962:RXS2964 SHO2962:SHO2964 SRK2962:SRK2964 TBG2962:TBG2964 TLC2962:TLC2964 TUY2962:TUY2964 UEU2962:UEU2964 UOQ2962:UOQ2964 UYM2962:UYM2964 VII2962:VII2964 VSE2962:VSE2964 WCA2962:WCA2964 WLW2962:WLW2964 WVS2962:WVS2964 K2987:K2997 JG2987:JG2997 TC2987:TC2997 ACY2987:ACY2997 AMU2987:AMU2997 AWQ2987:AWQ2997 BGM2987:BGM2997 BQI2987:BQI2997 CAE2987:CAE2997 CKA2987:CKA2997 CTW2987:CTW2997 DDS2987:DDS2997 DNO2987:DNO2997 DXK2987:DXK2997 EHG2987:EHG2997 ERC2987:ERC2997 FAY2987:FAY2997 FKU2987:FKU2997 FUQ2987:FUQ2997 GEM2987:GEM2997 GOI2987:GOI2997 GYE2987:GYE2997 HIA2987:HIA2997 HRW2987:HRW2997 IBS2987:IBS2997 ILO2987:ILO2997 IVK2987:IVK2997 JFG2987:JFG2997 JPC2987:JPC2997 JYY2987:JYY2997 KIU2987:KIU2997 KSQ2987:KSQ2997 LCM2987:LCM2997 LMI2987:LMI2997 LWE2987:LWE2997 MGA2987:MGA2997 MPW2987:MPW2997 MZS2987:MZS2997 NJO2987:NJO2997 NTK2987:NTK2997 ODG2987:ODG2997 ONC2987:ONC2997 OWY2987:OWY2997 PGU2987:PGU2997 PQQ2987:PQQ2997 QAM2987:QAM2997 QKI2987:QKI2997 QUE2987:QUE2997 REA2987:REA2997 RNW2987:RNW2997 RXS2987:RXS2997 SHO2987:SHO2997 SRK2987:SRK2997 TBG2987:TBG2997 TLC2987:TLC2997 TUY2987:TUY2997 UEU2987:UEU2997 UOQ2987:UOQ2997 UYM2987:UYM2997 VII2987:VII2997 VSE2987:VSE2997 WCA2987:WCA2997 WLW2987:WLW2997 WVS2987:WVS2997 K3036:K3043 JG3040:JG3042 TC3040:TC3042 ACY3040:ACY3042 AMU3040:AMU3042 AWQ3040:AWQ3042 BGM3040:BGM3042 BQI3040:BQI3042 CAE3040:CAE3042 CKA3040:CKA3042 CTW3040:CTW3042 DDS3040:DDS3042 DNO3040:DNO3042 DXK3040:DXK3042 EHG3040:EHG3042 ERC3040:ERC3042 FAY3040:FAY3042 FKU3040:FKU3042 FUQ3040:FUQ3042 GEM3040:GEM3042 GOI3040:GOI3042 GYE3040:GYE3042 HIA3040:HIA3042 HRW3040:HRW3042 IBS3040:IBS3042 ILO3040:ILO3042 IVK3040:IVK3042 JFG3040:JFG3042 JPC3040:JPC3042 JYY3040:JYY3042 KIU3040:KIU3042 KSQ3040:KSQ3042 LCM3040:LCM3042 LMI3040:LMI3042 LWE3040:LWE3042 MGA3040:MGA3042 MPW3040:MPW3042 MZS3040:MZS3042 NJO3040:NJO3042 NTK3040:NTK3042 ODG3040:ODG3042 ONC3040:ONC3042 OWY3040:OWY3042 PGU3040:PGU3042 PQQ3040:PQQ3042 QAM3040:QAM3042 QKI3040:QKI3042 QUE3040:QUE3042 REA3040:REA3042 RNW3040:RNW3042 RXS3040:RXS3042 SHO3040:SHO3042 SRK3040:SRK3042 TBG3040:TBG3042 TLC3040:TLC3042 TUY3040:TUY3042 UEU3040:UEU3042 UOQ3040:UOQ3042 UYM3040:UYM3042 VII3040:VII3042 VSE3040:VSE3042 WCA3040:WCA3042 WLW3040:WLW3042 WVS3040:WVS3042 K3048:K3061 JG3048:JG3057 TC3048:TC3057 ACY3048:ACY3057 AMU3048:AMU3057 AWQ3048:AWQ3057 BGM3048:BGM3057 BQI3048:BQI3057 CAE3048:CAE3057 CKA3048:CKA3057 CTW3048:CTW3057 DDS3048:DDS3057 DNO3048:DNO3057 DXK3048:DXK3057 EHG3048:EHG3057 ERC3048:ERC3057 FAY3048:FAY3057 FKU3048:FKU3057 FUQ3048:FUQ3057 GEM3048:GEM3057 GOI3048:GOI3057 GYE3048:GYE3057 HIA3048:HIA3057 HRW3048:HRW3057 IBS3048:IBS3057 ILO3048:ILO3057 IVK3048:IVK3057 JFG3048:JFG3057 JPC3048:JPC3057 JYY3048:JYY3057 KIU3048:KIU3057 KSQ3048:KSQ3057 LCM3048:LCM3057 LMI3048:LMI3057 LWE3048:LWE3057 MGA3048:MGA3057 MPW3048:MPW3057 MZS3048:MZS3057 NJO3048:NJO3057 NTK3048:NTK3057 ODG3048:ODG3057 ONC3048:ONC3057 OWY3048:OWY3057 PGU3048:PGU3057 PQQ3048:PQQ3057 QAM3048:QAM3057 QKI3048:QKI3057 QUE3048:QUE3057 REA3048:REA3057 RNW3048:RNW3057 RXS3048:RXS3057 SHO3048:SHO3057 SRK3048:SRK3057 TBG3048:TBG3057 TLC3048:TLC3057 TUY3048:TUY3057 UEU3048:UEU3057 UOQ3048:UOQ3057 UYM3048:UYM3057 VII3048:VII3057 VSE3048:VSE3057 WCA3048:WCA3057 WLW3048:WLW3057 WVS3048:WVS3057 WVS3076 JG3076 TC3076 ACY3076 AMU3076 AWQ3076 BGM3076 BQI3076 CAE3076 CKA3076 CTW3076 DDS3076 DNO3076 DXK3076 EHG3076 ERC3076 FAY3076 FKU3076 FUQ3076 GEM3076 GOI3076 GYE3076 HIA3076 HRW3076 IBS3076 ILO3076 IVK3076 JFG3076 JPC3076 JYY3076 KIU3076 KSQ3076 LCM3076 LMI3076 LWE3076 MGA3076 MPW3076 MZS3076 NJO3076 NTK3076 ODG3076 ONC3076 OWY3076 PGU3076 PQQ3076 QAM3076 QKI3076 QUE3076 REA3076 RNW3076 RXS3076 SHO3076 SRK3076 TBG3076 TLC3076 TUY3076 UEU3076 UOQ3076 UYM3076 VII3076 VSE3076 WCA3076 WLW3076 TC3491:TC3581 JG3098:JG3106 TC3098:TC3106 ACY3098:ACY3106 AMU3098:AMU3106 AWQ3098:AWQ3106 BGM3098:BGM3106 BQI3098:BQI3106 CAE3098:CAE3106 CKA3098:CKA3106 CTW3098:CTW3106 DDS3098:DDS3106 DNO3098:DNO3106 DXK3098:DXK3106 EHG3098:EHG3106 ERC3098:ERC3106 FAY3098:FAY3106 FKU3098:FKU3106 FUQ3098:FUQ3106 GEM3098:GEM3106 GOI3098:GOI3106 GYE3098:GYE3106 HIA3098:HIA3106 HRW3098:HRW3106 IBS3098:IBS3106 ILO3098:ILO3106 IVK3098:IVK3106 JFG3098:JFG3106 JPC3098:JPC3106 JYY3098:JYY3106 KIU3098:KIU3106 KSQ3098:KSQ3106 LCM3098:LCM3106 LMI3098:LMI3106 LWE3098:LWE3106 MGA3098:MGA3106 MPW3098:MPW3106 MZS3098:MZS3106 NJO3098:NJO3106 NTK3098:NTK3106 ODG3098:ODG3106 ONC3098:ONC3106 OWY3098:OWY3106 PGU3098:PGU3106 PQQ3098:PQQ3106 QAM3098:QAM3106 QKI3098:QKI3106 QUE3098:QUE3106 REA3098:REA3106 RNW3098:RNW3106 RXS3098:RXS3106 SHO3098:SHO3106 SRK3098:SRK3106 TBG3098:TBG3106 TLC3098:TLC3106 TUY3098:TUY3106 UEU3098:UEU3106 UOQ3098:UOQ3106 UYM3098:UYM3106 VII3098:VII3106 VSE3098:VSE3106 WCA3098:WCA3106 WLW3098:WLW3106 WVS3098:WVS3106 K3129:K3132 JG3132 TC3132 ACY3132 AMU3132 AWQ3132 BGM3132 BQI3132 CAE3132 CKA3132 CTW3132 DDS3132 DNO3132 DXK3132 EHG3132 ERC3132 FAY3132 FKU3132 FUQ3132 GEM3132 GOI3132 GYE3132 HIA3132 HRW3132 IBS3132 ILO3132 IVK3132 JFG3132 JPC3132 JYY3132 KIU3132 KSQ3132 LCM3132 LMI3132 LWE3132 MGA3132 MPW3132 MZS3132 NJO3132 NTK3132 ODG3132 ONC3132 OWY3132 PGU3132 PQQ3132 QAM3132 QKI3132 QUE3132 REA3132 RNW3132 RXS3132 SHO3132 SRK3132 TBG3132 TLC3132 TUY3132 UEU3132 UOQ3132 UYM3132 VII3132 VSE3132 WCA3132 WLW3132 WVS3132 K3138:K3143 JG3138:JG3140 TC3138:TC3140 ACY3138:ACY3140 AMU3138:AMU3140 AWQ3138:AWQ3140 BGM3138:BGM3140 BQI3138:BQI3140 CAE3138:CAE3140 CKA3138:CKA3140 CTW3138:CTW3140 DDS3138:DDS3140 DNO3138:DNO3140 DXK3138:DXK3140 EHG3138:EHG3140 ERC3138:ERC3140 FAY3138:FAY3140 FKU3138:FKU3140 FUQ3138:FUQ3140 GEM3138:GEM3140 GOI3138:GOI3140 GYE3138:GYE3140 HIA3138:HIA3140 HRW3138:HRW3140 IBS3138:IBS3140 ILO3138:ILO3140 IVK3138:IVK3140 JFG3138:JFG3140 JPC3138:JPC3140 JYY3138:JYY3140 KIU3138:KIU3140 KSQ3138:KSQ3140 LCM3138:LCM3140 LMI3138:LMI3140 LWE3138:LWE3140 MGA3138:MGA3140 MPW3138:MPW3140 MZS3138:MZS3140 NJO3138:NJO3140 NTK3138:NTK3140 ODG3138:ODG3140 ONC3138:ONC3140 OWY3138:OWY3140 PGU3138:PGU3140 PQQ3138:PQQ3140 QAM3138:QAM3140 QKI3138:QKI3140 QUE3138:QUE3140 REA3138:REA3140 RNW3138:RNW3140 RXS3138:RXS3140 SHO3138:SHO3140 SRK3138:SRK3140 TBG3138:TBG3140 TLC3138:TLC3140 TUY3138:TUY3140 UEU3138:UEU3140 UOQ3138:UOQ3140 UYM3138:UYM3140 VII3138:VII3140 VSE3138:VSE3140 WCA3138:WCA3140 WLW3138:WLW3140 WVS3138:WVS3140 K3149:K3169 JG3153:JG3169 TC3153:TC3169 ACY3153:ACY3169 AMU3153:AMU3169 AWQ3153:AWQ3169 BGM3153:BGM3169 BQI3153:BQI3169 CAE3153:CAE3169 CKA3153:CKA3169 CTW3153:CTW3169 DDS3153:DDS3169 DNO3153:DNO3169 DXK3153:DXK3169 EHG3153:EHG3169 ERC3153:ERC3169 FAY3153:FAY3169 FKU3153:FKU3169 FUQ3153:FUQ3169 GEM3153:GEM3169 GOI3153:GOI3169 GYE3153:GYE3169 HIA3153:HIA3169 HRW3153:HRW3169 IBS3153:IBS3169 ILO3153:ILO3169 IVK3153:IVK3169 JFG3153:JFG3169 JPC3153:JPC3169 JYY3153:JYY3169 KIU3153:KIU3169 KSQ3153:KSQ3169 LCM3153:LCM3169 LMI3153:LMI3169 LWE3153:LWE3169 MGA3153:MGA3169 MPW3153:MPW3169 MZS3153:MZS3169 NJO3153:NJO3169 NTK3153:NTK3169 ODG3153:ODG3169 ONC3153:ONC3169 OWY3153:OWY3169 PGU3153:PGU3169 PQQ3153:PQQ3169 QAM3153:QAM3169 QKI3153:QKI3169 QUE3153:QUE3169 REA3153:REA3169 RNW3153:RNW3169 RXS3153:RXS3169 SHO3153:SHO3169 SRK3153:SRK3169 TBG3153:TBG3169 TLC3153:TLC3169 TUY3153:TUY3169 UEU3153:UEU3169 UOQ3153:UOQ3169 UYM3153:UYM3169 VII3153:VII3169 VSE3153:VSE3169 WCA3153:WCA3169 WLW3153:WLW3169 WVS3153:WVS3169 K3196 JG3196 TC3196 ACY3196 AMU3196 AWQ3196 BGM3196 BQI3196 CAE3196 CKA3196 CTW3196 DDS3196 DNO3196 DXK3196 EHG3196 ERC3196 FAY3196 FKU3196 FUQ3196 GEM3196 GOI3196 GYE3196 HIA3196 HRW3196 IBS3196 ILO3196 IVK3196 JFG3196 JPC3196 JYY3196 KIU3196 KSQ3196 LCM3196 LMI3196 LWE3196 MGA3196 MPW3196 MZS3196 NJO3196 NTK3196 ODG3196 ONC3196 OWY3196 PGU3196 PQQ3196 QAM3196 QKI3196 QUE3196 REA3196 RNW3196 RXS3196 SHO3196 SRK3196 TBG3196 TLC3196 TUY3196 UEU3196 UOQ3196 UYM3196 VII3196 VSE3196 WCA3196 WLW3196 WVS3196 K3198:K3241 JG3207:JG3239 TC3207:TC3239 ACY3207:ACY3239 AMU3207:AMU3239 AWQ3207:AWQ3239 BGM3207:BGM3239 BQI3207:BQI3239 CAE3207:CAE3239 CKA3207:CKA3239 CTW3207:CTW3239 DDS3207:DDS3239 DNO3207:DNO3239 DXK3207:DXK3239 EHG3207:EHG3239 ERC3207:ERC3239 FAY3207:FAY3239 FKU3207:FKU3239 FUQ3207:FUQ3239 GEM3207:GEM3239 GOI3207:GOI3239 GYE3207:GYE3239 HIA3207:HIA3239 HRW3207:HRW3239 IBS3207:IBS3239 ILO3207:ILO3239 IVK3207:IVK3239 JFG3207:JFG3239 JPC3207:JPC3239 JYY3207:JYY3239 KIU3207:KIU3239 KSQ3207:KSQ3239 LCM3207:LCM3239 LMI3207:LMI3239 LWE3207:LWE3239 MGA3207:MGA3239 MPW3207:MPW3239 MZS3207:MZS3239 NJO3207:NJO3239 NTK3207:NTK3239 ODG3207:ODG3239 ONC3207:ONC3239 OWY3207:OWY3239 PGU3207:PGU3239 PQQ3207:PQQ3239 QAM3207:QAM3239 QKI3207:QKI3239 QUE3207:QUE3239 REA3207:REA3239 RNW3207:RNW3239 RXS3207:RXS3239 SHO3207:SHO3239 SRK3207:SRK3239 TBG3207:TBG3239 TLC3207:TLC3239 TUY3207:TUY3239 UEU3207:UEU3239 UOQ3207:UOQ3239 UYM3207:UYM3239 VII3207:VII3239 VSE3207:VSE3239 WCA3207:WCA3239 WLW3207:WLW3239 WVS3207:WVS3239 K3258:K3267 JG3258:JG3265 TC3258:TC3265 ACY3258:ACY3265 AMU3258:AMU3265 AWQ3258:AWQ3265 BGM3258:BGM3265 BQI3258:BQI3265 CAE3258:CAE3265 CKA3258:CKA3265 CTW3258:CTW3265 DDS3258:DDS3265 DNO3258:DNO3265 DXK3258:DXK3265 EHG3258:EHG3265 ERC3258:ERC3265 FAY3258:FAY3265 FKU3258:FKU3265 FUQ3258:FUQ3265 GEM3258:GEM3265 GOI3258:GOI3265 GYE3258:GYE3265 HIA3258:HIA3265 HRW3258:HRW3265 IBS3258:IBS3265 ILO3258:ILO3265 IVK3258:IVK3265 JFG3258:JFG3265 JPC3258:JPC3265 JYY3258:JYY3265 KIU3258:KIU3265 KSQ3258:KSQ3265 LCM3258:LCM3265 LMI3258:LMI3265 LWE3258:LWE3265 MGA3258:MGA3265 MPW3258:MPW3265 MZS3258:MZS3265 NJO3258:NJO3265 NTK3258:NTK3265 ODG3258:ODG3265 ONC3258:ONC3265 OWY3258:OWY3265 PGU3258:PGU3265 PQQ3258:PQQ3265 QAM3258:QAM3265 QKI3258:QKI3265 QUE3258:QUE3265 REA3258:REA3265 RNW3258:RNW3265 RXS3258:RXS3265 SHO3258:SHO3265 SRK3258:SRK3265 TBG3258:TBG3265 TLC3258:TLC3265 TUY3258:TUY3265 UEU3258:UEU3265 UOQ3258:UOQ3265 UYM3258:UYM3265 VII3258:VII3265 VSE3258:VSE3265 WCA3258:WCA3265 WLW3258:WLW3265 WVS3258:WVS3265 K3340:K3383 JG3343 TC3343 ACY3343 AMU3343 AWQ3343 BGM3343 BQI3343 CAE3343 CKA3343 CTW3343 DDS3343 DNO3343 DXK3343 EHG3343 ERC3343 FAY3343 FKU3343 FUQ3343 GEM3343 GOI3343 GYE3343 HIA3343 HRW3343 IBS3343 ILO3343 IVK3343 JFG3343 JPC3343 JYY3343 KIU3343 KSQ3343 LCM3343 LMI3343 LWE3343 MGA3343 MPW3343 MZS3343 NJO3343 NTK3343 ODG3343 ONC3343 OWY3343 PGU3343 PQQ3343 QAM3343 QKI3343 QUE3343 REA3343 RNW3343 RXS3343 SHO3343 SRK3343 TBG3343 TLC3343 TUY3343 UEU3343 UOQ3343 UYM3343 VII3343 VSE3343 WCA3343 WLW3343 WVS3343 JG3351:JG3383 TC3351:TC3383 ACY3351:ACY3383 AMU3351:AMU3383 AWQ3351:AWQ3383 BGM3351:BGM3383 BQI3351:BQI3383 CAE3351:CAE3383 CKA3351:CKA3383 CTW3351:CTW3383 DDS3351:DDS3383 DNO3351:DNO3383 DXK3351:DXK3383 EHG3351:EHG3383 ERC3351:ERC3383 FAY3351:FAY3383 FKU3351:FKU3383 FUQ3351:FUQ3383 GEM3351:GEM3383 GOI3351:GOI3383 GYE3351:GYE3383 HIA3351:HIA3383 HRW3351:HRW3383 IBS3351:IBS3383 ILO3351:ILO3383 IVK3351:IVK3383 JFG3351:JFG3383 JPC3351:JPC3383 JYY3351:JYY3383 KIU3351:KIU3383 KSQ3351:KSQ3383 LCM3351:LCM3383 LMI3351:LMI3383 LWE3351:LWE3383 MGA3351:MGA3383 MPW3351:MPW3383 MZS3351:MZS3383 NJO3351:NJO3383 NTK3351:NTK3383 ODG3351:ODG3383 ONC3351:ONC3383 OWY3351:OWY3383 PGU3351:PGU3383 PQQ3351:PQQ3383 QAM3351:QAM3383 QKI3351:QKI3383 QUE3351:QUE3383 REA3351:REA3383 RNW3351:RNW3383 RXS3351:RXS3383 SHO3351:SHO3383 SRK3351:SRK3383 TBG3351:TBG3383 TLC3351:TLC3383 TUY3351:TUY3383 UEU3351:UEU3383 UOQ3351:UOQ3383 UYM3351:UYM3383 VII3351:VII3383 VSE3351:VSE3383 WCA3351:WCA3383 WLW3351:WLW3383 WVS3351:WVS3383 K3413:K3420 JG3417:JG3420 TC3417:TC3420 ACY3417:ACY3420 AMU3417:AMU3420 AWQ3417:AWQ3420 BGM3417:BGM3420 BQI3417:BQI3420 CAE3417:CAE3420 CKA3417:CKA3420 CTW3417:CTW3420 DDS3417:DDS3420 DNO3417:DNO3420 DXK3417:DXK3420 EHG3417:EHG3420 ERC3417:ERC3420 FAY3417:FAY3420 FKU3417:FKU3420 FUQ3417:FUQ3420 GEM3417:GEM3420 GOI3417:GOI3420 GYE3417:GYE3420 HIA3417:HIA3420 HRW3417:HRW3420 IBS3417:IBS3420 ILO3417:ILO3420 IVK3417:IVK3420 JFG3417:JFG3420 JPC3417:JPC3420 JYY3417:JYY3420 KIU3417:KIU3420 KSQ3417:KSQ3420 LCM3417:LCM3420 LMI3417:LMI3420 LWE3417:LWE3420 MGA3417:MGA3420 MPW3417:MPW3420 MZS3417:MZS3420 NJO3417:NJO3420 NTK3417:NTK3420 ODG3417:ODG3420 ONC3417:ONC3420 OWY3417:OWY3420 PGU3417:PGU3420 PQQ3417:PQQ3420 QAM3417:QAM3420 QKI3417:QKI3420 QUE3417:QUE3420 REA3417:REA3420 RNW3417:RNW3420 RXS3417:RXS3420 SHO3417:SHO3420 SRK3417:SRK3420 TBG3417:TBG3420 TLC3417:TLC3420 TUY3417:TUY3420 UEU3417:UEU3420 UOQ3417:UOQ3420 UYM3417:UYM3420 VII3417:VII3420 VSE3417:VSE3420 WCA3417:WCA3420 WLW3417:WLW3420 WVS3417:WVS3420 K3427:K3441 JG3429:JG3433 TC3429:TC3433 ACY3429:ACY3433 AMU3429:AMU3433 AWQ3429:AWQ3433 BGM3429:BGM3433 BQI3429:BQI3433 CAE3429:CAE3433 CKA3429:CKA3433 CTW3429:CTW3433 DDS3429:DDS3433 DNO3429:DNO3433 DXK3429:DXK3433 EHG3429:EHG3433 ERC3429:ERC3433 FAY3429:FAY3433 FKU3429:FKU3433 FUQ3429:FUQ3433 GEM3429:GEM3433 GOI3429:GOI3433 GYE3429:GYE3433 HIA3429:HIA3433 HRW3429:HRW3433 IBS3429:IBS3433 ILO3429:ILO3433 IVK3429:IVK3433 JFG3429:JFG3433 JPC3429:JPC3433 JYY3429:JYY3433 KIU3429:KIU3433 KSQ3429:KSQ3433 LCM3429:LCM3433 LMI3429:LMI3433 LWE3429:LWE3433 MGA3429:MGA3433 MPW3429:MPW3433 MZS3429:MZS3433 NJO3429:NJO3433 NTK3429:NTK3433 ODG3429:ODG3433 ONC3429:ONC3433 OWY3429:OWY3433 PGU3429:PGU3433 PQQ3429:PQQ3433 QAM3429:QAM3433 QKI3429:QKI3433 QUE3429:QUE3433 REA3429:REA3433 RNW3429:RNW3433 RXS3429:RXS3433 SHO3429:SHO3433 SRK3429:SRK3433 TBG3429:TBG3433 TLC3429:TLC3433 TUY3429:TUY3433 UEU3429:UEU3433 UOQ3429:UOQ3433 UYM3429:UYM3433 VII3429:VII3433 VSE3429:VSE3433 WCA3429:WCA3433 WLW3429:WLW3433 WVS3429:WVS3433 K3456:K3461 JG3457:JG3461 TC3457:TC3461 ACY3457:ACY3461 AMU3457:AMU3461 AWQ3457:AWQ3461 BGM3457:BGM3461 BQI3457:BQI3461 CAE3457:CAE3461 CKA3457:CKA3461 CTW3457:CTW3461 DDS3457:DDS3461 DNO3457:DNO3461 DXK3457:DXK3461 EHG3457:EHG3461 ERC3457:ERC3461 FAY3457:FAY3461 FKU3457:FKU3461 FUQ3457:FUQ3461 GEM3457:GEM3461 GOI3457:GOI3461 GYE3457:GYE3461 HIA3457:HIA3461 HRW3457:HRW3461 IBS3457:IBS3461 ILO3457:ILO3461 IVK3457:IVK3461 JFG3457:JFG3461 JPC3457:JPC3461 JYY3457:JYY3461 KIU3457:KIU3461 KSQ3457:KSQ3461 LCM3457:LCM3461 LMI3457:LMI3461 LWE3457:LWE3461 MGA3457:MGA3461 MPW3457:MPW3461 MZS3457:MZS3461 NJO3457:NJO3461 NTK3457:NTK3461 ODG3457:ODG3461 ONC3457:ONC3461 OWY3457:OWY3461 PGU3457:PGU3461 PQQ3457:PQQ3461 QAM3457:QAM3461 QKI3457:QKI3461 QUE3457:QUE3461 REA3457:REA3461 RNW3457:RNW3461 RXS3457:RXS3461 SHO3457:SHO3461 SRK3457:SRK3461 TBG3457:TBG3461 TLC3457:TLC3461 TUY3457:TUY3461 UEU3457:UEU3461 UOQ3457:UOQ3461 UYM3457:UYM3461 VII3457:VII3461 VSE3457:VSE3461 WCA3457:WCA3461 WLW3457:WLW3461 WVS3457:WVS3461 K3476:K3488 JG3479:JG3485 TC3479:TC3485 ACY3479:ACY3485 AMU3479:AMU3485 AWQ3479:AWQ3485 BGM3479:BGM3485 BQI3479:BQI3485 CAE3479:CAE3485 CKA3479:CKA3485 CTW3479:CTW3485 DDS3479:DDS3485 DNO3479:DNO3485 DXK3479:DXK3485 EHG3479:EHG3485 ERC3479:ERC3485 FAY3479:FAY3485 FKU3479:FKU3485 FUQ3479:FUQ3485 GEM3479:GEM3485 GOI3479:GOI3485 GYE3479:GYE3485 HIA3479:HIA3485 HRW3479:HRW3485 IBS3479:IBS3485 ILO3479:ILO3485 IVK3479:IVK3485 JFG3479:JFG3485 JPC3479:JPC3485 JYY3479:JYY3485 KIU3479:KIU3485 KSQ3479:KSQ3485 LCM3479:LCM3485 LMI3479:LMI3485 LWE3479:LWE3485 MGA3479:MGA3485 MPW3479:MPW3485 MZS3479:MZS3485 NJO3479:NJO3485 NTK3479:NTK3485 ODG3479:ODG3485 ONC3479:ONC3485 OWY3479:OWY3485 PGU3479:PGU3485 PQQ3479:PQQ3485 QAM3479:QAM3485 QKI3479:QKI3485 QUE3479:QUE3485 REA3479:REA3485 RNW3479:RNW3485 RXS3479:RXS3485 SHO3479:SHO3485 SRK3479:SRK3485 TBG3479:TBG3485 TLC3479:TLC3485 TUY3479:TUY3485 UEU3479:UEU3485 UOQ3479:UOQ3485 UYM3479:UYM3485 VII3479:VII3485 VSE3479:VSE3485 WCA3479:WCA3485 WLW3479:WLW3485 WVS3479:WVS3485 AMU7848:AMU7855 K3564:K3581 ACY7848:ACY7855 K3596 JG3596 TC3596 ACY3596 AMU3596 AWQ3596 BGM3596 BQI3596 CAE3596 CKA3596 CTW3596 DDS3596 DNO3596 DXK3596 EHG3596 ERC3596 FAY3596 FKU3596 FUQ3596 GEM3596 GOI3596 GYE3596 HIA3596 HRW3596 IBS3596 ILO3596 IVK3596 JFG3596 JPC3596 JYY3596 KIU3596 KSQ3596 LCM3596 LMI3596 LWE3596 MGA3596 MPW3596 MZS3596 NJO3596 NTK3596 ODG3596 ONC3596 OWY3596 PGU3596 PQQ3596 QAM3596 QKI3596 QUE3596 REA3596 RNW3596 RXS3596 SHO3596 SRK3596 TBG3596 TLC3596 TUY3596 UEU3596 UOQ3596 UYM3596 VII3596 VSE3596 WCA3596 WLW3596 WVS3596 K3600:K3625 JG3600:JG3602 TC3600:TC3602 ACY3600:ACY3602 AMU3600:AMU3602 AWQ3600:AWQ3602 BGM3600:BGM3602 BQI3600:BQI3602 CAE3600:CAE3602 CKA3600:CKA3602 CTW3600:CTW3602 DDS3600:DDS3602 DNO3600:DNO3602 DXK3600:DXK3602 EHG3600:EHG3602 ERC3600:ERC3602 FAY3600:FAY3602 FKU3600:FKU3602 FUQ3600:FUQ3602 GEM3600:GEM3602 GOI3600:GOI3602 GYE3600:GYE3602 HIA3600:HIA3602 HRW3600:HRW3602 IBS3600:IBS3602 ILO3600:ILO3602 IVK3600:IVK3602 JFG3600:JFG3602 JPC3600:JPC3602 JYY3600:JYY3602 KIU3600:KIU3602 KSQ3600:KSQ3602 LCM3600:LCM3602 LMI3600:LMI3602 LWE3600:LWE3602 MGA3600:MGA3602 MPW3600:MPW3602 MZS3600:MZS3602 NJO3600:NJO3602 NTK3600:NTK3602 ODG3600:ODG3602 ONC3600:ONC3602 OWY3600:OWY3602 PGU3600:PGU3602 PQQ3600:PQQ3602 QAM3600:QAM3602 QKI3600:QKI3602 QUE3600:QUE3602 REA3600:REA3602 RNW3600:RNW3602 RXS3600:RXS3602 SHO3600:SHO3602 SRK3600:SRK3602 TBG3600:TBG3602 TLC3600:TLC3602 TUY3600:TUY3602 UEU3600:UEU3602 UOQ3600:UOQ3602 UYM3600:UYM3602 VII3600:VII3602 VSE3600:VSE3602 WCA3600:WCA3602 WLW3600:WLW3602 WVS3600:WVS3602 JG3610:JG3617 TC3610:TC3617 ACY3610:ACY3617 AMU3610:AMU3617 AWQ3610:AWQ3617 BGM3610:BGM3617 BQI3610:BQI3617 CAE3610:CAE3617 CKA3610:CKA3617 CTW3610:CTW3617 DDS3610:DDS3617 DNO3610:DNO3617 DXK3610:DXK3617 EHG3610:EHG3617 ERC3610:ERC3617 FAY3610:FAY3617 FKU3610:FKU3617 FUQ3610:FUQ3617 GEM3610:GEM3617 GOI3610:GOI3617 GYE3610:GYE3617 HIA3610:HIA3617 HRW3610:HRW3617 IBS3610:IBS3617 ILO3610:ILO3617 IVK3610:IVK3617 JFG3610:JFG3617 JPC3610:JPC3617 JYY3610:JYY3617 KIU3610:KIU3617 KSQ3610:KSQ3617 LCM3610:LCM3617 LMI3610:LMI3617 LWE3610:LWE3617 MGA3610:MGA3617 MPW3610:MPW3617 MZS3610:MZS3617 NJO3610:NJO3617 NTK3610:NTK3617 ODG3610:ODG3617 ONC3610:ONC3617 OWY3610:OWY3617 PGU3610:PGU3617 PQQ3610:PQQ3617 QAM3610:QAM3617 QKI3610:QKI3617 QUE3610:QUE3617 REA3610:REA3617 RNW3610:RNW3617 RXS3610:RXS3617 SHO3610:SHO3617 SRK3610:SRK3617 TBG3610:TBG3617 TLC3610:TLC3617 TUY3610:TUY3617 UEU3610:UEU3617 UOQ3610:UOQ3617 UYM3610:UYM3617 VII3610:VII3617 VSE3610:VSE3617 WCA3610:WCA3617 WLW3610:WLW3617 WVS3610:WVS3617 K3644:K3650 JG3644:JG3646 TC3644:TC3646 ACY3644:ACY3646 AMU3644:AMU3646 AWQ3644:AWQ3646 BGM3644:BGM3646 BQI3644:BQI3646 CAE3644:CAE3646 CKA3644:CKA3646 CTW3644:CTW3646 DDS3644:DDS3646 DNO3644:DNO3646 DXK3644:DXK3646 EHG3644:EHG3646 ERC3644:ERC3646 FAY3644:FAY3646 FKU3644:FKU3646 FUQ3644:FUQ3646 GEM3644:GEM3646 GOI3644:GOI3646 GYE3644:GYE3646 HIA3644:HIA3646 HRW3644:HRW3646 IBS3644:IBS3646 ILO3644:ILO3646 IVK3644:IVK3646 JFG3644:JFG3646 JPC3644:JPC3646 JYY3644:JYY3646 KIU3644:KIU3646 KSQ3644:KSQ3646 LCM3644:LCM3646 LMI3644:LMI3646 LWE3644:LWE3646 MGA3644:MGA3646 MPW3644:MPW3646 MZS3644:MZS3646 NJO3644:NJO3646 NTK3644:NTK3646 ODG3644:ODG3646 ONC3644:ONC3646 OWY3644:OWY3646 PGU3644:PGU3646 PQQ3644:PQQ3646 QAM3644:QAM3646 QKI3644:QKI3646 QUE3644:QUE3646 REA3644:REA3646 RNW3644:RNW3646 RXS3644:RXS3646 SHO3644:SHO3646 SRK3644:SRK3646 TBG3644:TBG3646 TLC3644:TLC3646 TUY3644:TUY3646 UEU3644:UEU3646 UOQ3644:UOQ3646 UYM3644:UYM3646 VII3644:VII3646 VSE3644:VSE3646 WCA3644:WCA3646 WLW3644:WLW3646 WVS3644:WVS3646 K3667:K3682 JG3667:JG3682 TC3667:TC3682 ACY3667:ACY3682 AMU3667:AMU3682 AWQ3667:AWQ3682 BGM3667:BGM3682 BQI3667:BQI3682 CAE3667:CAE3682 CKA3667:CKA3682 CTW3667:CTW3682 DDS3667:DDS3682 DNO3667:DNO3682 DXK3667:DXK3682 EHG3667:EHG3682 ERC3667:ERC3682 FAY3667:FAY3682 FKU3667:FKU3682 FUQ3667:FUQ3682 GEM3667:GEM3682 GOI3667:GOI3682 GYE3667:GYE3682 HIA3667:HIA3682 HRW3667:HRW3682 IBS3667:IBS3682 ILO3667:ILO3682 IVK3667:IVK3682 JFG3667:JFG3682 JPC3667:JPC3682 JYY3667:JYY3682 KIU3667:KIU3682 KSQ3667:KSQ3682 LCM3667:LCM3682 LMI3667:LMI3682 LWE3667:LWE3682 MGA3667:MGA3682 MPW3667:MPW3682 MZS3667:MZS3682 NJO3667:NJO3682 NTK3667:NTK3682 ODG3667:ODG3682 ONC3667:ONC3682 OWY3667:OWY3682 PGU3667:PGU3682 PQQ3667:PQQ3682 QAM3667:QAM3682 QKI3667:QKI3682 QUE3667:QUE3682 REA3667:REA3682 RNW3667:RNW3682 RXS3667:RXS3682 SHO3667:SHO3682 SRK3667:SRK3682 TBG3667:TBG3682 TLC3667:TLC3682 TUY3667:TUY3682 UEU3667:UEU3682 UOQ3667:UOQ3682 UYM3667:UYM3682 VII3667:VII3682 VSE3667:VSE3682 WCA3667:WCA3682 WLW3667:WLW3682 WVS3667:WVS3682 WVS4557:WVS4569 JG3706:JG3710 TC3706:TC3710 ACY3706:ACY3710 AMU3706:AMU3710 AWQ3706:AWQ3710 BGM3706:BGM3710 BQI3706:BQI3710 CAE3706:CAE3710 CKA3706:CKA3710 CTW3706:CTW3710 DDS3706:DDS3710 DNO3706:DNO3710 DXK3706:DXK3710 EHG3706:EHG3710 ERC3706:ERC3710 FAY3706:FAY3710 FKU3706:FKU3710 FUQ3706:FUQ3710 GEM3706:GEM3710 GOI3706:GOI3710 GYE3706:GYE3710 HIA3706:HIA3710 HRW3706:HRW3710 IBS3706:IBS3710 ILO3706:ILO3710 IVK3706:IVK3710 JFG3706:JFG3710 JPC3706:JPC3710 JYY3706:JYY3710 KIU3706:KIU3710 KSQ3706:KSQ3710 LCM3706:LCM3710 LMI3706:LMI3710 LWE3706:LWE3710 MGA3706:MGA3710 MPW3706:MPW3710 MZS3706:MZS3710 NJO3706:NJO3710 NTK3706:NTK3710 ODG3706:ODG3710 ONC3706:ONC3710 OWY3706:OWY3710 PGU3706:PGU3710 PQQ3706:PQQ3710 QAM3706:QAM3710 QKI3706:QKI3710 QUE3706:QUE3710 REA3706:REA3710 RNW3706:RNW3710 RXS3706:RXS3710 SHO3706:SHO3710 SRK3706:SRK3710 TBG3706:TBG3710 TLC3706:TLC3710 TUY3706:TUY3710 UEU3706:UEU3710 UOQ3706:UOQ3710 UYM3706:UYM3710 VII3706:VII3710 VSE3706:VSE3710 WCA3706:WCA3710 WLW3706:WLW3710 WVS3706:WVS3710 K3724:K3726 K3732:K3740 JG3732:JG3735 TC3732:TC3735 ACY3732:ACY3735 AMU3732:AMU3735 AWQ3732:AWQ3735 BGM3732:BGM3735 BQI3732:BQI3735 CAE3732:CAE3735 CKA3732:CKA3735 CTW3732:CTW3735 DDS3732:DDS3735 DNO3732:DNO3735 DXK3732:DXK3735 EHG3732:EHG3735 ERC3732:ERC3735 FAY3732:FAY3735 FKU3732:FKU3735 FUQ3732:FUQ3735 GEM3732:GEM3735 GOI3732:GOI3735 GYE3732:GYE3735 HIA3732:HIA3735 HRW3732:HRW3735 IBS3732:IBS3735 ILO3732:ILO3735 IVK3732:IVK3735 JFG3732:JFG3735 JPC3732:JPC3735 JYY3732:JYY3735 KIU3732:KIU3735 KSQ3732:KSQ3735 LCM3732:LCM3735 LMI3732:LMI3735 LWE3732:LWE3735 MGA3732:MGA3735 MPW3732:MPW3735 MZS3732:MZS3735 NJO3732:NJO3735 NTK3732:NTK3735 ODG3732:ODG3735 ONC3732:ONC3735 OWY3732:OWY3735 PGU3732:PGU3735 PQQ3732:PQQ3735 QAM3732:QAM3735 QKI3732:QKI3735 QUE3732:QUE3735 REA3732:REA3735 RNW3732:RNW3735 RXS3732:RXS3735 SHO3732:SHO3735 SRK3732:SRK3735 TBG3732:TBG3735 TLC3732:TLC3735 TUY3732:TUY3735 UEU3732:UEU3735 UOQ3732:UOQ3735 UYM3732:UYM3735 VII3732:VII3735 VSE3732:VSE3735 WCA3732:WCA3735 WLW3732:WLW3735 WVS3732:WVS3735 K3753:K3758 JG3757:JG3758 TC3757:TC3758 ACY3757:ACY3758 AMU3757:AMU3758 AWQ3757:AWQ3758 BGM3757:BGM3758 BQI3757:BQI3758 CAE3757:CAE3758 CKA3757:CKA3758 CTW3757:CTW3758 DDS3757:DDS3758 DNO3757:DNO3758 DXK3757:DXK3758 EHG3757:EHG3758 ERC3757:ERC3758 FAY3757:FAY3758 FKU3757:FKU3758 FUQ3757:FUQ3758 GEM3757:GEM3758 GOI3757:GOI3758 GYE3757:GYE3758 HIA3757:HIA3758 HRW3757:HRW3758 IBS3757:IBS3758 ILO3757:ILO3758 IVK3757:IVK3758 JFG3757:JFG3758 JPC3757:JPC3758 JYY3757:JYY3758 KIU3757:KIU3758 KSQ3757:KSQ3758 LCM3757:LCM3758 LMI3757:LMI3758 LWE3757:LWE3758 MGA3757:MGA3758 MPW3757:MPW3758 MZS3757:MZS3758 NJO3757:NJO3758 NTK3757:NTK3758 ODG3757:ODG3758 ONC3757:ONC3758 OWY3757:OWY3758 PGU3757:PGU3758 PQQ3757:PQQ3758 QAM3757:QAM3758 QKI3757:QKI3758 QUE3757:QUE3758 REA3757:REA3758 RNW3757:RNW3758 RXS3757:RXS3758 SHO3757:SHO3758 SRK3757:SRK3758 TBG3757:TBG3758 TLC3757:TLC3758 TUY3757:TUY3758 UEU3757:UEU3758 UOQ3757:UOQ3758 UYM3757:UYM3758 VII3757:VII3758 VSE3757:VSE3758 WCA3757:WCA3758 WLW3757:WLW3758 WVS3757:WVS3758 K3763:K3767 JG3764:JG3767 TC3764:TC3767 ACY3764:ACY3767 AMU3764:AMU3767 AWQ3764:AWQ3767 BGM3764:BGM3767 BQI3764:BQI3767 CAE3764:CAE3767 CKA3764:CKA3767 CTW3764:CTW3767 DDS3764:DDS3767 DNO3764:DNO3767 DXK3764:DXK3767 EHG3764:EHG3767 ERC3764:ERC3767 FAY3764:FAY3767 FKU3764:FKU3767 FUQ3764:FUQ3767 GEM3764:GEM3767 GOI3764:GOI3767 GYE3764:GYE3767 HIA3764:HIA3767 HRW3764:HRW3767 IBS3764:IBS3767 ILO3764:ILO3767 IVK3764:IVK3767 JFG3764:JFG3767 JPC3764:JPC3767 JYY3764:JYY3767 KIU3764:KIU3767 KSQ3764:KSQ3767 LCM3764:LCM3767 LMI3764:LMI3767 LWE3764:LWE3767 MGA3764:MGA3767 MPW3764:MPW3767 MZS3764:MZS3767 NJO3764:NJO3767 NTK3764:NTK3767 ODG3764:ODG3767 ONC3764:ONC3767 OWY3764:OWY3767 PGU3764:PGU3767 PQQ3764:PQQ3767 QAM3764:QAM3767 QKI3764:QKI3767 QUE3764:QUE3767 REA3764:REA3767 RNW3764:RNW3767 RXS3764:RXS3767 SHO3764:SHO3767 SRK3764:SRK3767 TBG3764:TBG3767 TLC3764:TLC3767 TUY3764:TUY3767 UEU3764:UEU3767 UOQ3764:UOQ3767 UYM3764:UYM3767 VII3764:VII3767 VSE3764:VSE3767 WCA3764:WCA3767 WLW3764:WLW3767 WVS3764:WVS3767 K3770 K3696:K3713 JG3783 TC3783 ACY3783 AMU3783 AWQ3783 BGM3783 BQI3783 CAE3783 CKA3783 CTW3783 DDS3783 DNO3783 DXK3783 EHG3783 ERC3783 FAY3783 FKU3783 FUQ3783 GEM3783 GOI3783 GYE3783 HIA3783 HRW3783 IBS3783 ILO3783 IVK3783 JFG3783 JPC3783 JYY3783 KIU3783 KSQ3783 LCM3783 LMI3783 LWE3783 MGA3783 MPW3783 MZS3783 NJO3783 NTK3783 ODG3783 ONC3783 OWY3783 PGU3783 PQQ3783 QAM3783 QKI3783 QUE3783 REA3783 RNW3783 RXS3783 SHO3783 SRK3783 TBG3783 TLC3783 TUY3783 UEU3783 UOQ3783 UYM3783 VII3783 VSE3783 WCA3783 WLW3783 WVS3783 JG3792:JG3804 TC3792:TC3804 ACY3792:ACY3804 AMU3792:AMU3804 AWQ3792:AWQ3804 BGM3792:BGM3804 BQI3792:BQI3804 CAE3792:CAE3804 CKA3792:CKA3804 CTW3792:CTW3804 DDS3792:DDS3804 DNO3792:DNO3804 DXK3792:DXK3804 EHG3792:EHG3804 ERC3792:ERC3804 FAY3792:FAY3804 FKU3792:FKU3804 FUQ3792:FUQ3804 GEM3792:GEM3804 GOI3792:GOI3804 GYE3792:GYE3804 HIA3792:HIA3804 HRW3792:HRW3804 IBS3792:IBS3804 ILO3792:ILO3804 IVK3792:IVK3804 JFG3792:JFG3804 JPC3792:JPC3804 JYY3792:JYY3804 KIU3792:KIU3804 KSQ3792:KSQ3804 LCM3792:LCM3804 LMI3792:LMI3804 LWE3792:LWE3804 MGA3792:MGA3804 MPW3792:MPW3804 MZS3792:MZS3804 NJO3792:NJO3804 NTK3792:NTK3804 ODG3792:ODG3804 ONC3792:ONC3804 OWY3792:OWY3804 PGU3792:PGU3804 PQQ3792:PQQ3804 QAM3792:QAM3804 QKI3792:QKI3804 QUE3792:QUE3804 REA3792:REA3804 RNW3792:RNW3804 RXS3792:RXS3804 SHO3792:SHO3804 SRK3792:SRK3804 TBG3792:TBG3804 TLC3792:TLC3804 TUY3792:TUY3804 UEU3792:UEU3804 UOQ3792:UOQ3804 UYM3792:UYM3804 VII3792:VII3804 VSE3792:VSE3804 WCA3792:WCA3804 WLW3792:WLW3804 WVS3792:WVS3804 K3818:K3843 JG3822:JG3843 TC3822:TC3843 ACY3822:ACY3843 AMU3822:AMU3843 AWQ3822:AWQ3843 BGM3822:BGM3843 BQI3822:BQI3843 CAE3822:CAE3843 CKA3822:CKA3843 CTW3822:CTW3843 DDS3822:DDS3843 DNO3822:DNO3843 DXK3822:DXK3843 EHG3822:EHG3843 ERC3822:ERC3843 FAY3822:FAY3843 FKU3822:FKU3843 FUQ3822:FUQ3843 GEM3822:GEM3843 GOI3822:GOI3843 GYE3822:GYE3843 HIA3822:HIA3843 HRW3822:HRW3843 IBS3822:IBS3843 ILO3822:ILO3843 IVK3822:IVK3843 JFG3822:JFG3843 JPC3822:JPC3843 JYY3822:JYY3843 KIU3822:KIU3843 KSQ3822:KSQ3843 LCM3822:LCM3843 LMI3822:LMI3843 LWE3822:LWE3843 MGA3822:MGA3843 MPW3822:MPW3843 MZS3822:MZS3843 NJO3822:NJO3843 NTK3822:NTK3843 ODG3822:ODG3843 ONC3822:ONC3843 OWY3822:OWY3843 PGU3822:PGU3843 PQQ3822:PQQ3843 QAM3822:QAM3843 QKI3822:QKI3843 QUE3822:QUE3843 REA3822:REA3843 RNW3822:RNW3843 RXS3822:RXS3843 SHO3822:SHO3843 SRK3822:SRK3843 TBG3822:TBG3843 TLC3822:TLC3843 TUY3822:TUY3843 UEU3822:UEU3843 UOQ3822:UOQ3843 UYM3822:UYM3843 VII3822:VII3843 VSE3822:VSE3843 WCA3822:WCA3843 WLW3822:WLW3843 WVS3822:WVS3843 K3852:K3857 JG3852:JG3854 TC3852:TC3854 ACY3852:ACY3854 AMU3852:AMU3854 AWQ3852:AWQ3854 BGM3852:BGM3854 BQI3852:BQI3854 CAE3852:CAE3854 CKA3852:CKA3854 CTW3852:CTW3854 DDS3852:DDS3854 DNO3852:DNO3854 DXK3852:DXK3854 EHG3852:EHG3854 ERC3852:ERC3854 FAY3852:FAY3854 FKU3852:FKU3854 FUQ3852:FUQ3854 GEM3852:GEM3854 GOI3852:GOI3854 GYE3852:GYE3854 HIA3852:HIA3854 HRW3852:HRW3854 IBS3852:IBS3854 ILO3852:ILO3854 IVK3852:IVK3854 JFG3852:JFG3854 JPC3852:JPC3854 JYY3852:JYY3854 KIU3852:KIU3854 KSQ3852:KSQ3854 LCM3852:LCM3854 LMI3852:LMI3854 LWE3852:LWE3854 MGA3852:MGA3854 MPW3852:MPW3854 MZS3852:MZS3854 NJO3852:NJO3854 NTK3852:NTK3854 ODG3852:ODG3854 ONC3852:ONC3854 OWY3852:OWY3854 PGU3852:PGU3854 PQQ3852:PQQ3854 QAM3852:QAM3854 QKI3852:QKI3854 QUE3852:QUE3854 REA3852:REA3854 RNW3852:RNW3854 RXS3852:RXS3854 SHO3852:SHO3854 SRK3852:SRK3854 TBG3852:TBG3854 TLC3852:TLC3854 TUY3852:TUY3854 UEU3852:UEU3854 UOQ3852:UOQ3854 UYM3852:UYM3854 VII3852:VII3854 VSE3852:VSE3854 WCA3852:WCA3854 WLW3852:WLW3854 WVS3852:WVS3854 K3783:K3807 JG3886 TC3886 ACY3886 AMU3886 AWQ3886 BGM3886 BQI3886 CAE3886 CKA3886 CTW3886 DDS3886 DNO3886 DXK3886 EHG3886 ERC3886 FAY3886 FKU3886 FUQ3886 GEM3886 GOI3886 GYE3886 HIA3886 HRW3886 IBS3886 ILO3886 IVK3886 JFG3886 JPC3886 JYY3886 KIU3886 KSQ3886 LCM3886 LMI3886 LWE3886 MGA3886 MPW3886 MZS3886 NJO3886 NTK3886 ODG3886 ONC3886 OWY3886 PGU3886 PQQ3886 QAM3886 QKI3886 QUE3886 REA3886 RNW3886 RXS3886 SHO3886 SRK3886 TBG3886 TLC3886 TUY3886 UEU3886 UOQ3886 UYM3886 VII3886 VSE3886 WCA3886 WLW3886 WVS3886 K3892:K3924 JG3902:JG3916 TC3902:TC3916 ACY3902:ACY3916 AMU3902:AMU3916 AWQ3902:AWQ3916 BGM3902:BGM3916 BQI3902:BQI3916 CAE3902:CAE3916 CKA3902:CKA3916 CTW3902:CTW3916 DDS3902:DDS3916 DNO3902:DNO3916 DXK3902:DXK3916 EHG3902:EHG3916 ERC3902:ERC3916 FAY3902:FAY3916 FKU3902:FKU3916 FUQ3902:FUQ3916 GEM3902:GEM3916 GOI3902:GOI3916 GYE3902:GYE3916 HIA3902:HIA3916 HRW3902:HRW3916 IBS3902:IBS3916 ILO3902:ILO3916 IVK3902:IVK3916 JFG3902:JFG3916 JPC3902:JPC3916 JYY3902:JYY3916 KIU3902:KIU3916 KSQ3902:KSQ3916 LCM3902:LCM3916 LMI3902:LMI3916 LWE3902:LWE3916 MGA3902:MGA3916 MPW3902:MPW3916 MZS3902:MZS3916 NJO3902:NJO3916 NTK3902:NTK3916 ODG3902:ODG3916 ONC3902:ONC3916 OWY3902:OWY3916 PGU3902:PGU3916 PQQ3902:PQQ3916 QAM3902:QAM3916 QKI3902:QKI3916 QUE3902:QUE3916 REA3902:REA3916 RNW3902:RNW3916 RXS3902:RXS3916 SHO3902:SHO3916 SRK3902:SRK3916 TBG3902:TBG3916 TLC3902:TLC3916 TUY3902:TUY3916 UEU3902:UEU3916 UOQ3902:UOQ3916 UYM3902:UYM3916 VII3902:VII3916 VSE3902:VSE3916 WCA3902:WCA3916 WLW3902:WLW3916 WVS3902:WVS3916 K3938:K3942 WCA3966:WCA3969 VSE3966:VSE3969 VII3966:VII3969 UYM3966:UYM3969 UOQ3966:UOQ3969 UEU3966:UEU3969 TUY3966:TUY3969 TLC3966:TLC3969 TBG3966:TBG3969 SRK3966:SRK3969 SHO3966:SHO3969 RXS3966:RXS3969 RNW3966:RNW3969 REA3966:REA3969 QUE3966:QUE3969 QKI3966:QKI3969 QAM3966:QAM3969 PQQ3966:PQQ3969 PGU3966:PGU3969 OWY3966:OWY3969 ONC3966:ONC3969 ODG3966:ODG3969 NTK3966:NTK3969 NJO3966:NJO3969 MZS3966:MZS3969 MPW3966:MPW3969 MGA3966:MGA3969 LWE3966:LWE3969 LMI3966:LMI3969 LCM3966:LCM3969 KSQ3966:KSQ3969 KIU3966:KIU3969 JYY3966:JYY3969 JPC3966:JPC3969 JFG3966:JFG3969 IVK3966:IVK3969 ILO3966:ILO3969 IBS3966:IBS3969 HRW3966:HRW3969 HIA3966:HIA3969 GYE3966:GYE3969 GOI3966:GOI3969 GEM3966:GEM3969 FUQ3966:FUQ3969 FKU3966:FKU3969 FAY3966:FAY3969 ERC3966:ERC3969 EHG3966:EHG3969 DXK3966:DXK3969 DNO3966:DNO3969 DDS3966:DDS3969 CTW3966:CTW3969 CKA3966:CKA3969 CAE3966:CAE3969 BQI3966:BQI3969 BGM3966:BGM3969 AWQ3966:AWQ3969 AMU3966:AMU3969 ACY3966:ACY3969 TC3966:TC3969 JG3966:JG3969 K3962:K3986 WVS5177:WVS5204 K4002:K4046 JG4002 TC4002 ACY4002 AMU4002 AWQ4002 BGM4002 BQI4002 CAE4002 CKA4002 CTW4002 DDS4002 DNO4002 DXK4002 EHG4002 ERC4002 FAY4002 FKU4002 FUQ4002 GEM4002 GOI4002 GYE4002 HIA4002 HRW4002 IBS4002 ILO4002 IVK4002 JFG4002 JPC4002 JYY4002 KIU4002 KSQ4002 LCM4002 LMI4002 LWE4002 MGA4002 MPW4002 MZS4002 NJO4002 NTK4002 ODG4002 ONC4002 OWY4002 PGU4002 PQQ4002 QAM4002 QKI4002 QUE4002 REA4002 RNW4002 RXS4002 SHO4002 SRK4002 TBG4002 TLC4002 TUY4002 UEU4002 UOQ4002 UYM4002 VII4002 VSE4002 WCA4002 WLW4002 WVS4002 JG4007:JG4043 TC4007:TC4043 ACY4007:ACY4043 AMU4007:AMU4043 AWQ4007:AWQ4043 BGM4007:BGM4043 BQI4007:BQI4043 CAE4007:CAE4043 CKA4007:CKA4043 CTW4007:CTW4043 DDS4007:DDS4043 DNO4007:DNO4043 DXK4007:DXK4043 EHG4007:EHG4043 ERC4007:ERC4043 FAY4007:FAY4043 FKU4007:FKU4043 FUQ4007:FUQ4043 GEM4007:GEM4043 GOI4007:GOI4043 GYE4007:GYE4043 HIA4007:HIA4043 HRW4007:HRW4043 IBS4007:IBS4043 ILO4007:ILO4043 IVK4007:IVK4043 JFG4007:JFG4043 JPC4007:JPC4043 JYY4007:JYY4043 KIU4007:KIU4043 KSQ4007:KSQ4043 LCM4007:LCM4043 LMI4007:LMI4043 LWE4007:LWE4043 MGA4007:MGA4043 MPW4007:MPW4043 MZS4007:MZS4043 NJO4007:NJO4043 NTK4007:NTK4043 ODG4007:ODG4043 ONC4007:ONC4043 OWY4007:OWY4043 PGU4007:PGU4043 PQQ4007:PQQ4043 QAM4007:QAM4043 QKI4007:QKI4043 QUE4007:QUE4043 REA4007:REA4043 RNW4007:RNW4043 RXS4007:RXS4043 SHO4007:SHO4043 SRK4007:SRK4043 TBG4007:TBG4043 TLC4007:TLC4043 TUY4007:TUY4043 UEU4007:UEU4043 UOQ4007:UOQ4043 UYM4007:UYM4043 VII4007:VII4043 VSE4007:VSE4043 WCA4007:WCA4043 WLW4007:WLW4043 WVS4007:WVS4043 K4056:K4065 JG4060:JG4064 TC4060:TC4064 ACY4060:ACY4064 AMU4060:AMU4064 AWQ4060:AWQ4064 BGM4060:BGM4064 BQI4060:BQI4064 CAE4060:CAE4064 CKA4060:CKA4064 CTW4060:CTW4064 DDS4060:DDS4064 DNO4060:DNO4064 DXK4060:DXK4064 EHG4060:EHG4064 ERC4060:ERC4064 FAY4060:FAY4064 FKU4060:FKU4064 FUQ4060:FUQ4064 GEM4060:GEM4064 GOI4060:GOI4064 GYE4060:GYE4064 HIA4060:HIA4064 HRW4060:HRW4064 IBS4060:IBS4064 ILO4060:ILO4064 IVK4060:IVK4064 JFG4060:JFG4064 JPC4060:JPC4064 JYY4060:JYY4064 KIU4060:KIU4064 KSQ4060:KSQ4064 LCM4060:LCM4064 LMI4060:LMI4064 LWE4060:LWE4064 MGA4060:MGA4064 MPW4060:MPW4064 MZS4060:MZS4064 NJO4060:NJO4064 NTK4060:NTK4064 ODG4060:ODG4064 ONC4060:ONC4064 OWY4060:OWY4064 PGU4060:PGU4064 PQQ4060:PQQ4064 QAM4060:QAM4064 QKI4060:QKI4064 QUE4060:QUE4064 REA4060:REA4064 RNW4060:RNW4064 RXS4060:RXS4064 SHO4060:SHO4064 SRK4060:SRK4064 TBG4060:TBG4064 TLC4060:TLC4064 TUY4060:TUY4064 UEU4060:UEU4064 UOQ4060:UOQ4064 UYM4060:UYM4064 VII4060:VII4064 VSE4060:VSE4064 WCA4060:WCA4064 WLW4060:WLW4064 WVS4060:WVS4064 K4054 JG4069:JG4086 TC4069:TC4086 ACY4069:ACY4086 AMU4069:AMU4086 AWQ4069:AWQ4086 BGM4069:BGM4086 BQI4069:BQI4086 CAE4069:CAE4086 CKA4069:CKA4086 CTW4069:CTW4086 DDS4069:DDS4086 DNO4069:DNO4086 DXK4069:DXK4086 EHG4069:EHG4086 ERC4069:ERC4086 FAY4069:FAY4086 FKU4069:FKU4086 FUQ4069:FUQ4086 GEM4069:GEM4086 GOI4069:GOI4086 GYE4069:GYE4086 HIA4069:HIA4086 HRW4069:HRW4086 IBS4069:IBS4086 ILO4069:ILO4086 IVK4069:IVK4086 JFG4069:JFG4086 JPC4069:JPC4086 JYY4069:JYY4086 KIU4069:KIU4086 KSQ4069:KSQ4086 LCM4069:LCM4086 LMI4069:LMI4086 LWE4069:LWE4086 MGA4069:MGA4086 MPW4069:MPW4086 MZS4069:MZS4086 NJO4069:NJO4086 NTK4069:NTK4086 ODG4069:ODG4086 ONC4069:ONC4086 OWY4069:OWY4086 PGU4069:PGU4086 PQQ4069:PQQ4086 QAM4069:QAM4086 QKI4069:QKI4086 QUE4069:QUE4086 REA4069:REA4086 RNW4069:RNW4086 RXS4069:RXS4086 SHO4069:SHO4086 SRK4069:SRK4086 TBG4069:TBG4086 TLC4069:TLC4086 TUY4069:TUY4086 UEU4069:UEU4086 UOQ4069:UOQ4086 UYM4069:UYM4086 VII4069:VII4086 VSE4069:VSE4086 WCA4069:WCA4086 WLW4069:WLW4086 WVS4069:WVS4086 K4095:K4096 K4103:K4105 K3491:K3559 K1124:K1158 JG4114:JG4125 TC4114:TC4125 ACY4114:ACY4125 AMU4114:AMU4125 AWQ4114:AWQ4125 BGM4114:BGM4125 BQI4114:BQI4125 CAE4114:CAE4125 CKA4114:CKA4125 CTW4114:CTW4125 DDS4114:DDS4125 DNO4114:DNO4125 DXK4114:DXK4125 EHG4114:EHG4125 ERC4114:ERC4125 FAY4114:FAY4125 FKU4114:FKU4125 FUQ4114:FUQ4125 GEM4114:GEM4125 GOI4114:GOI4125 GYE4114:GYE4125 HIA4114:HIA4125 HRW4114:HRW4125 IBS4114:IBS4125 ILO4114:ILO4125 IVK4114:IVK4125 JFG4114:JFG4125 JPC4114:JPC4125 JYY4114:JYY4125 KIU4114:KIU4125 KSQ4114:KSQ4125 LCM4114:LCM4125 LMI4114:LMI4125 LWE4114:LWE4125 MGA4114:MGA4125 MPW4114:MPW4125 MZS4114:MZS4125 NJO4114:NJO4125 NTK4114:NTK4125 ODG4114:ODG4125 ONC4114:ONC4125 OWY4114:OWY4125 PGU4114:PGU4125 PQQ4114:PQQ4125 QAM4114:QAM4125 QKI4114:QKI4125 QUE4114:QUE4125 REA4114:REA4125 RNW4114:RNW4125 RXS4114:RXS4125 SHO4114:SHO4125 SRK4114:SRK4125 TBG4114:TBG4125 TLC4114:TLC4125 TUY4114:TUY4125 UEU4114:UEU4125 UOQ4114:UOQ4125 UYM4114:UYM4125 VII4114:VII4125 VSE4114:VSE4125 WCA4114:WCA4125 WLW4114:WLW4125 WVS4114:WVS4125 K1063:K1064 BGM1059:BGM1154 BQI1059:BQI1154 AWQ1059:AWQ1154 ACY1059:ACY1154 AMU1059:AMU1154 TC1059:TC1154 JG1059:JG1154 WVS1059:WVS1154 WLW1059:WLW1154 WCA1059:WCA1154 VSE1059:VSE1154 VII1059:VII1154 UYM1059:UYM1154 UOQ1059:UOQ1154 UEU1059:UEU1154 TUY1059:TUY1154 TLC1059:TLC1154 TBG1059:TBG1154 SRK1059:SRK1154 SHO1059:SHO1154 RXS1059:RXS1154 RNW1059:RNW1154 REA1059:REA1154 QUE1059:QUE1154 QKI1059:QKI1154 QAM1059:QAM1154 PQQ1059:PQQ1154 PGU1059:PGU1154 OWY1059:OWY1154 ONC1059:ONC1154 ODG1059:ODG1154 NTK1059:NTK1154 NJO1059:NJO1154 MZS1059:MZS1154 MPW1059:MPW1154 MGA1059:MGA1154 LWE1059:LWE1154 LMI1059:LMI1154 LCM1059:LCM1154 KSQ1059:KSQ1154 KIU1059:KIU1154 JYY1059:JYY1154 JPC1059:JPC1154 JFG1059:JFG1154 IVK1059:IVK1154 ILO1059:ILO1154 IBS1059:IBS1154 HRW1059:HRW1154 HIA1059:HIA1154 GYE1059:GYE1154 GOI1059:GOI1154 GEM1059:GEM1154 FUQ1059:FUQ1154 FKU1059:FKU1154 FAY1059:FAY1154 ERC1059:ERC1154 EHG1059:EHG1154 DXK1059:DXK1154 DNO1059:DNO1154 DDS1059:DDS1154 CTW1059:CTW1154 CKA1059:CKA1154 CAE1059:CAE1154 K1059:K1061 K236 K239:K246 K187:K234 K252:K256 WVM239:WVM246 WLQ239:WLQ246 WBU239:WBU246 VRY239:VRY246 VIC239:VIC246 UYG239:UYG246 UOK239:UOK246 UEO239:UEO246 TUS239:TUS246 TKW239:TKW246 TBA239:TBA246 SRE239:SRE246 SHI239:SHI246 RXM239:RXM246 RNQ239:RNQ246 RDU239:RDU246 QTY239:QTY246 QKC239:QKC246 QAG239:QAG246 PQK239:PQK246 PGO239:PGO246 OWS239:OWS246 OMW239:OMW246 ODA239:ODA246 NTE239:NTE246 NJI239:NJI246 MZM239:MZM246 MPQ239:MPQ246 MFU239:MFU246 LVY239:LVY246 LMC239:LMC246 LCG239:LCG246 KSK239:KSK246 KIO239:KIO246 JYS239:JYS246 JOW239:JOW246 JFA239:JFA246 IVE239:IVE246 ILI239:ILI246 IBM239:IBM246 HRQ239:HRQ246 HHU239:HHU246 GXY239:GXY246 GOC239:GOC246 GEG239:GEG246 FUK239:FUK246 FKO239:FKO246 FAS239:FAS246 EQW239:EQW246 EHA239:EHA246 DXE239:DXE246 DNI239:DNI246 DDM239:DDM246 CTQ239:CTQ246 CJU239:CJU246 BZY239:BZY246 BQC239:BQC246 BGG239:BGG246 AWK239:AWK246 AMO239:AMO246 ACS239:ACS246 SW239:SW246 JA239:JA246 WVM223:WVM234 WLQ223:WLQ234 WBU223:WBU234 VRY223:VRY234 VIC223:VIC234 UYG223:UYG234 UOK223:UOK234 UEO223:UEO234 TUS223:TUS234 TKW223:TKW234 TBA223:TBA234 SRE223:SRE234 SHI223:SHI234 RXM223:RXM234 RNQ223:RNQ234 RDU223:RDU234 QTY223:QTY234 QKC223:QKC234 QAG223:QAG234 PQK223:PQK234 PGO223:PGO234 OWS223:OWS234 OMW223:OMW234 ODA223:ODA234 NTE223:NTE234 NJI223:NJI234 MZM223:MZM234 MPQ223:MPQ234 MFU223:MFU234 LVY223:LVY234 LMC223:LMC234 LCG223:LCG234 KSK223:KSK234 KIO223:KIO234 JYS223:JYS234 JOW223:JOW234 JFA223:JFA234 IVE223:IVE234 ILI223:ILI234 IBM223:IBM234 HRQ223:HRQ234 HHU223:HHU234 GXY223:GXY234 GOC223:GOC234 GEG223:GEG234 FUK223:FUK234 FKO223:FKO234 FAS223:FAS234 EQW223:EQW234 EHA223:EHA234 DXE223:DXE234 DNI223:DNI234 DDM223:DDM234 CTQ223:CTQ234 CJU223:CJU234 BZY223:BZY234 BQC223:BQC234 BGG223:BGG234 AWK223:AWK234 AMO223:AMO234 ACS223:ACS234 SW223:SW234 JA223:JA234 K114:K168 VSE42 VII42 UYM42 UOQ42 UEU42 TUY42 TLC42 TBG42 SRK42 SHO42 RXS42 RNW42 REA42 QUE42 QKI42 QAM42 PQQ42 PGU42 OWY42 ONC42 ODG42 NTK42 NJO42 MZS42 MPW42 MGA42 LWE42 LMI42 LCM42 KSQ42 KIU42 JYY42 JPC42 JFG42 IVK42 ILO42 IBS42 HRW42 HIA42 GYE42 GOI42 GEM42 FUQ42 FKU42 FAY42 ERC42 EHG42 DXK42 DNO42 DDS42 CTW42 CKA42 CAE42 BQI42 BGM42 AWQ42 AMU42 ACY42 TC42 JG42 JA36:JA41 K105 K109 K111 WLQ122:WLQ168 K38:K103 WBU122:WBU168 VRY122:VRY168 VIC122:VIC168 UYG122:UYG168 UOK122:UOK168 UEO122:UEO168 TUS122:TUS168 TKW122:TKW168 TBA122:TBA168 SRE122:SRE168 SHI122:SHI168 RXM122:RXM168 RNQ122:RNQ168 RDU122:RDU168 QTY122:QTY168 QKC122:QKC168 QAG122:QAG168 PQK122:PQK168 PGO122:PGO168 OWS122:OWS168 OMW122:OMW168 ODA122:ODA168 NTE122:NTE168 NJI122:NJI168 MZM122:MZM168 MPQ122:MPQ168 MFU122:MFU168 LVY122:LVY168 LMC122:LMC168 LCG122:LCG168 KSK122:KSK168 KIO122:KIO168 JYS122:JYS168 JOW122:JOW168 JFA122:JFA168 IVE122:IVE168 ILI122:ILI168 IBM122:IBM168 HRQ122:HRQ168 HHU122:HHU168 GXY122:GXY168 GOC122:GOC168 GEG122:GEG168 FUK122:FUK168 FKO122:FKO168 FAS122:FAS168 EQW122:EQW168 EHA122:EHA168 DXE122:DXE168 DNI122:DNI168 DDM122:DDM168 CTQ122:CTQ168 CJU122:CJU168 BZY122:BZY168 BQC122:BQC168 BGG122:BGG168 AWK122:AWK168 AMO122:AMO168 ACS122:ACS168 SW122:SW168 JA122:JA168 WVM91:WVM102 WLQ91:WLQ102 WBU91:WBU102 VRY91:VRY102 VIC91:VIC102 UYG91:UYG102 UOK91:UOK102 UEO91:UEO102 TUS91:TUS102 TKW91:TKW102 TBA91:TBA102 SRE91:SRE102 SHI91:SHI102 RXM91:RXM102 RNQ91:RNQ102 RDU91:RDU102 QTY91:QTY102 QKC91:QKC102 QAG91:QAG102 PQK91:PQK102 PGO91:PGO102 OWS91:OWS102 OMW91:OMW102 ODA91:ODA102 NTE91:NTE102 NJI91:NJI102 MZM91:MZM102 MPQ91:MPQ102 MFU91:MFU102 LVY91:LVY102 LMC91:LMC102 LCG91:LCG102 KSK91:KSK102 KIO91:KIO102 JYS91:JYS102 JOW91:JOW102 JFA91:JFA102 IVE91:IVE102 ILI91:ILI102 IBM91:IBM102 HRQ91:HRQ102 HHU91:HHU102 GXY91:GXY102 GOC91:GOC102 GEG91:GEG102 FUK91:FUK102 FKO91:FKO102 FAS91:FAS102 EQW91:EQW102 EHA91:EHA102 DXE91:DXE102 DNI91:DNI102 DDM91:DDM102 CTQ91:CTQ102 CJU91:CJU102 BZY91:BZY102 BQC91:BQC102 BGG91:BGG102 AWK91:AWK102 AMO91:AMO102 ACS91:ACS102 SW91:SW102 JA91:JA102 WLQ67:WLQ78 WBU67:WBU78 VRY67:VRY78 VIC67:VIC78 UYG67:UYG78 UOK67:UOK78 UEO67:UEO78 TUS67:TUS78 TKW67:TKW78 TBA67:TBA78 SRE67:SRE78 SHI67:SHI78 RXM67:RXM78 RNQ67:RNQ78 RDU67:RDU78 QTY67:QTY78 QKC67:QKC78 QAG67:QAG78 PQK67:PQK78 PGO67:PGO78 OWS67:OWS78 OMW67:OMW78 ODA67:ODA78 NTE67:NTE78 NJI67:NJI78 MZM67:MZM78 MPQ67:MPQ78 MFU67:MFU78 LVY67:LVY78 LMC67:LMC78 LCG67:LCG78 KSK67:KSK78 KIO67:KIO78 JYS67:JYS78 JOW67:JOW78 JFA67:JFA78 IVE67:IVE78 ILI67:ILI78 IBM67:IBM78 HRQ67:HRQ78 HHU67:HHU78 GXY67:GXY78 GOC67:GOC78 GEG67:GEG78 FUK67:FUK78 FKO67:FKO78 FAS67:FAS78 EQW67:EQW78 EHA67:EHA78 DXE67:DXE78 DNI67:DNI78 DDM67:DDM78 CTQ67:CTQ78 CJU67:CJU78 BZY67:BZY78 BQC67:BQC78 BGG67:BGG78 AWK67:AWK78 AMO67:AMO78 ACS67:ACS78 SW67:SW78 JA67:JA78 WVM67:WVM78 WVM36:WVM41 SW36:SW41 ACS36:ACS41 AMO36:AMO41 AWK36:AWK41 BGG36:BGG41 BQC36:BQC41 BZY36:BZY41 CJU36:CJU41 CTQ36:CTQ41 DDM36:DDM41 DNI36:DNI41 DXE36:DXE41 EHA36:EHA41 EQW36:EQW41 FAS36:FAS41 FKO36:FKO41 FUK36:FUK41 GEG36:GEG41 GOC36:GOC41 GXY36:GXY41 HHU36:HHU41 HRQ36:HRQ41 IBM36:IBM41 ILI36:ILI41 IVE36:IVE41 JFA36:JFA41 JOW36:JOW41 JYS36:JYS41 KIO36:KIO41 KSK36:KSK41 LCG36:LCG41 LMC36:LMC41 LVY36:LVY41 MFU36:MFU41 MPQ36:MPQ41 MZM36:MZM41 NJI36:NJI41 NTE36:NTE41 ODA36:ODA41 OMW36:OMW41 OWS36:OWS41 PGO36:PGO41 PQK36:PQK41 QAG36:QAG41 QKC36:QKC41 QTY36:QTY41 RDU36:RDU41 RNQ36:RNQ41 RXM36:RXM41 SHI36:SHI41 SRE36:SRE41 TBA36:TBA41 TKW36:TKW41 TUS36:TUS41 UEO36:UEO41 UOK36:UOK41 UYG36:UYG41 VIC36:VIC41 VRY36:VRY41 WBU36:WBU41 WLQ36:WLQ41 WVS42 K36 WLW42 JA115 SW115 ACS115 AMO115 AWK115 BGG115 BQC115 BZY115 CJU115 CTQ115 DDM115 DNI115 DXE115 EHA115 EQW115 FAS115 FKO115 FUK115 GEG115 GOC115 GXY115 HHU115 HRQ115 IBM115 ILI115 IVE115 JFA115 JOW115 JYS115 KIO115 KSK115 LCG115 LMC115 LVY115 MFU115 MPQ115 MZM115 NJI115 NTE115 ODA115 OMW115 OWS115 PGO115 PQK115 QAG115 QKC115 QTY115 RDU115 RNQ115 RXM115 SHI115 SRE115 TBA115 TKW115 TUS115 UEO115 UOK115 UYG115 VIC115 VRY115 WBU115 WLQ115 WVM115 WVS116 JG116 TC116 ACY116 AMU116 AWQ116 BGM116 BQI116 CAE116 CKA116 CTW116 DDS116 DNO116 DXK116 EHG116 ERC116 FAY116 FKU116 FUQ116 GEM116 GOI116 GYE116 HIA116 HRW116 IBS116 ILO116 IVK116 JFG116 JPC116 JYY116 KIU116 KSQ116 LCM116 LMI116 LWE116 MGA116 MPW116 MZS116 NJO116 NTK116 ODG116 ONC116 OWY116 PGU116 PQQ116 QAM116 QKI116 QUE116 REA116 RNW116 RXS116 SHO116 SRK116 TBG116 TLC116 TUY116 UEU116 UOQ116 UYM116 VII116 VSE116 WCA116 WLW116 WVS120:WVS121 JA117:JA119 SW117:SW119 ACS117:ACS119 AMO117:AMO119 AWK117:AWK119 BGG117:BGG119 BQC117:BQC119 BZY117:BZY119 CJU117:CJU119 CTQ117:CTQ119 DDM117:DDM119 DNI117:DNI119 DXE117:DXE119 EHA117:EHA119 EQW117:EQW119 FAS117:FAS119 FKO117:FKO119 FUK117:FUK119 GEG117:GEG119 GOC117:GOC119 GXY117:GXY119 HHU117:HHU119 HRQ117:HRQ119 IBM117:IBM119 ILI117:ILI119 IVE117:IVE119 JFA117:JFA119 JOW117:JOW119 JYS117:JYS119 KIO117:KIO119 KSK117:KSK119 LCG117:LCG119 LMC117:LMC119 LVY117:LVY119 MFU117:MFU119 MPQ117:MPQ119 MZM117:MZM119 NJI117:NJI119 NTE117:NTE119 ODA117:ODA119 OMW117:OMW119 OWS117:OWS119 PGO117:PGO119 PQK117:PQK119 QAG117:QAG119 QKC117:QKC119 QTY117:QTY119 RDU117:RDU119 RNQ117:RNQ119 RXM117:RXM119 SHI117:SHI119 SRE117:SRE119 TBA117:TBA119 TKW117:TKW119 TUS117:TUS119 UEO117:UEO119 UOK117:UOK119 UYG117:UYG119 VIC117:VIC119 VRY117:VRY119 WBU117:WBU119 WLQ117:WLQ119 WVM117:WVM119 WVM122:WVM168 JG120:JG121 TC120:TC121 ACY120:ACY121 AMU120:AMU121 AWQ120:AWQ121 BGM120:BGM121 BQI120:BQI121 CAE120:CAE121 CKA120:CKA121 CTW120:CTW121 DDS120:DDS121 DNO120:DNO121 DXK120:DXK121 EHG120:EHG121 ERC120:ERC121 FAY120:FAY121 FKU120:FKU121 FUQ120:FUQ121 GEM120:GEM121 GOI120:GOI121 GYE120:GYE121 HIA120:HIA121 HRW120:HRW121 IBS120:IBS121 ILO120:ILO121 IVK120:IVK121 JFG120:JFG121 JPC120:JPC121 JYY120:JYY121 KIU120:KIU121 KSQ120:KSQ121 LCM120:LCM121 LMI120:LMI121 LWE120:LWE121 MGA120:MGA121 MPW120:MPW121 MZS120:MZS121 NJO120:NJO121 NTK120:NTK121 ODG120:ODG121 ONC120:ONC121 OWY120:OWY121 PGU120:PGU121 PQQ120:PQQ121 QAM120:QAM121 QKI120:QKI121 QUE120:QUE121 REA120:REA121 RNW120:RNW121 RXS120:RXS121 SHO120:SHO121 SRK120:SRK121 TBG120:TBG121 TLC120:TLC121 TUY120:TUY121 UEU120:UEU121 UOQ120:UOQ121 UYM120:UYM121 VII120:VII121 VSE120:VSE121 WCA120:WCA121 WLW120:WLW121 WCA42 K171 K597:K602 AWQ1031:AWQ1035 BGM1026:BGM1027 BQI1026:BQI1027 CAE1026:CAE1027 CKA1026:CKA1027 CTW1026:CTW1027 DDS1026:DDS1027 DNO1026:DNO1027 DXK1026:DXK1027 EHG1026:EHG1027 ERC1026:ERC1027 FAY1026:FAY1027 FKU1026:FKU1027 FUQ1026:FUQ1027 GEM1026:GEM1027 GOI1026:GOI1027 GYE1026:GYE1027 HIA1026:HIA1027 HRW1026:HRW1027 IBS1026:IBS1027 ILO1026:ILO1027 IVK1026:IVK1027 JFG1026:JFG1027 JPC1026:JPC1027 JYY1026:JYY1027 KIU1026:KIU1027 KSQ1026:KSQ1027 LCM1026:LCM1027 LMI1026:LMI1027 LWE1026:LWE1027 MGA1026:MGA1027 MPW1026:MPW1027 MZS1026:MZS1027 NJO1026:NJO1027 NTK1026:NTK1027 ODG1026:ODG1027 ONC1026:ONC1027 OWY1026:OWY1027 PGU1026:PGU1027 PQQ1026:PQQ1027 QAM1026:QAM1027 QKI1026:QKI1027 QUE1026:QUE1027 REA1026:REA1027 RNW1026:RNW1027 RXS1026:RXS1027 SHO1026:SHO1027 SRK1026:SRK1027 TBG1026:TBG1027 TLC1026:TLC1027 TUY1026:TUY1027 UEU1026:UEU1027 UOQ1026:UOQ1027 UYM1026:UYM1027 VII1026:VII1027 VSE1026:VSE1027 WCA1026:WCA1027 WLW1026:WLW1027 WVS1026:WVS1027 JG1026:JG1027 TC1026:TC1027 AMU1026:AMU1027 ACY1026:ACY1027 K1015:K1027 K993:K999 K1007:K1010 TC1018:TC1024 ACY1018:ACY1024 AMU1018:AMU1024 AWQ1018:AWQ1024 BGM1018:BGM1024 BQI1018:BQI1024 CAE1018:CAE1024 CKA1018:CKA1024 CTW1018:CTW1024 DDS1018:DDS1024 DNO1018:DNO1024 DXK1018:DXK1024 EHG1018:EHG1024 ERC1018:ERC1024 FAY1018:FAY1024 FKU1018:FKU1024 FUQ1018:FUQ1024 GEM1018:GEM1024 GOI1018:GOI1024 GYE1018:GYE1024 HIA1018:HIA1024 HRW1018:HRW1024 IBS1018:IBS1024 ILO1018:ILO1024 IVK1018:IVK1024 JFG1018:JFG1024 JPC1018:JPC1024 JYY1018:JYY1024 KIU1018:KIU1024 KSQ1018:KSQ1024 LCM1018:LCM1024 LMI1018:LMI1024 LWE1018:LWE1024 MGA1018:MGA1024 MPW1018:MPW1024 MZS1018:MZS1024 NJO1018:NJO1024 NTK1018:NTK1024 ODG1018:ODG1024 ONC1018:ONC1024 OWY1018:OWY1024 PGU1018:PGU1024 PQQ1018:PQQ1024 QAM1018:QAM1024 QKI1018:QKI1024 QUE1018:QUE1024 REA1018:REA1024 RNW1018:RNW1024 RXS1018:RXS1024 SHO1018:SHO1024 SRK1018:SRK1024 TBG1018:TBG1024 TLC1018:TLC1024 TUY1018:TUY1024 UEU1018:UEU1024 UOQ1018:UOQ1024 UYM1018:UYM1024 VII1018:VII1024 VSE1018:VSE1024 WCA1018:WCA1024 WLW1018:WLW1024 WVS1018:WVS1024 JG1018:JG1024 K1002 JG1006:JG1010 TC1006:TC1010 ACY1006:ACY1010 AMU1006:AMU1010 AWQ1006:AWQ1010 BGM1006:BGM1010 BQI1006:BQI1010 CAE1006:CAE1010 CKA1006:CKA1010 CTW1006:CTW1010 DDS1006:DDS1010 DNO1006:DNO1010 DXK1006:DXK1010 EHG1006:EHG1010 ERC1006:ERC1010 FAY1006:FAY1010 FKU1006:FKU1010 FUQ1006:FUQ1010 GEM1006:GEM1010 GOI1006:GOI1010 GYE1006:GYE1010 HIA1006:HIA1010 HRW1006:HRW1010 IBS1006:IBS1010 ILO1006:ILO1010 IVK1006:IVK1010 JFG1006:JFG1010 JPC1006:JPC1010 JYY1006:JYY1010 KIU1006:KIU1010 KSQ1006:KSQ1010 LCM1006:LCM1010 LMI1006:LMI1010 LWE1006:LWE1010 MGA1006:MGA1010 MPW1006:MPW1010 MZS1006:MZS1010 NJO1006:NJO1010 NTK1006:NTK1010 ODG1006:ODG1010 ONC1006:ONC1010 OWY1006:OWY1010 PGU1006:PGU1010 PQQ1006:PQQ1010 QAM1006:QAM1010 QKI1006:QKI1010 QUE1006:QUE1010 REA1006:REA1010 RNW1006:RNW1010 RXS1006:RXS1010 SHO1006:SHO1010 SRK1006:SRK1010 TBG1006:TBG1010 TLC1006:TLC1010 TUY1006:TUY1010 UEU1006:UEU1010 UOQ1006:UOQ1010 UYM1006:UYM1010 VII1006:VII1010 VSE1006:VSE1010 WCA1006:WCA1010 WLW1006:WLW1010 WVS1006:WVS1010 ACY1031:ACY1035 AMU1031:AMU1035 TC1031:TC1035 JG1031:JG1035 WVS1031:WVS1035 WLW1031:WLW1035 WCA1031:WCA1035 VSE1031:VSE1035 VII1031:VII1035 UYM1031:UYM1035 UOQ1031:UOQ1035 UEU1031:UEU1035 TUY1031:TUY1035 TLC1031:TLC1035 TBG1031:TBG1035 SRK1031:SRK1035 SHO1031:SHO1035 RXS1031:RXS1035 RNW1031:RNW1035 REA1031:REA1035 QUE1031:QUE1035 QKI1031:QKI1035 QAM1031:QAM1035 PQQ1031:PQQ1035 PGU1031:PGU1035 OWY1031:OWY1035 ONC1031:ONC1035 ODG1031:ODG1035 NTK1031:NTK1035 NJO1031:NJO1035 MZS1031:MZS1035 MPW1031:MPW1035 MGA1031:MGA1035 LWE1031:LWE1035 LMI1031:LMI1035 LCM1031:LCM1035 KSQ1031:KSQ1035 KIU1031:KIU1035 JYY1031:JYY1035 JPC1031:JPC1035 JFG1031:JFG1035 IVK1031:IVK1035 ILO1031:ILO1035 IBS1031:IBS1035 HRW1031:HRW1035 HIA1031:HIA1035 GYE1031:GYE1035 GOI1031:GOI1035 GEM1031:GEM1035 FUQ1031:FUQ1035 FKU1031:FKU1035 FAY1031:FAY1035 ERC1031:ERC1035 EHG1031:EHG1035 DXK1031:DXK1035 DNO1031:DNO1035 DDS1031:DDS1035 CTW1031:CTW1035 CKA1031:CKA1035 CAE1031:CAE1035 BQI1031:BQI1035 BGM1031:BGM1035 BGM1038:BGM1044 K1036:K1044 AWQ1038:AWQ1044 ACY1038:ACY1044 AMU1038:AMU1044 TC1038:TC1044 JG1038:JG1044 WVS1038:WVS1044 WLW1038:WLW1044 WCA1038:WCA1044 VSE1038:VSE1044 VII1038:VII1044 UYM1038:UYM1044 UOQ1038:UOQ1044 UEU1038:UEU1044 TUY1038:TUY1044 TLC1038:TLC1044 TBG1038:TBG1044 SRK1038:SRK1044 SHO1038:SHO1044 RXS1038:RXS1044 RNW1038:RNW1044 REA1038:REA1044 QUE1038:QUE1044 QKI1038:QKI1044 QAM1038:QAM1044 PQQ1038:PQQ1044 PGU1038:PGU1044 OWY1038:OWY1044 ONC1038:ONC1044 ODG1038:ODG1044 NTK1038:NTK1044 NJO1038:NJO1044 MZS1038:MZS1044 MPW1038:MPW1044 MGA1038:MGA1044 LWE1038:LWE1044 LMI1038:LMI1044 LCM1038:LCM1044 KSQ1038:KSQ1044 KIU1038:KIU1044 JYY1038:JYY1044 JPC1038:JPC1044 JFG1038:JFG1044 IVK1038:IVK1044 ILO1038:ILO1044 IBS1038:IBS1044 HRW1038:HRW1044 HIA1038:HIA1044 GYE1038:GYE1044 GOI1038:GOI1044 GEM1038:GEM1044 FUQ1038:FUQ1044 FKU1038:FKU1044 FAY1038:FAY1044 ERC1038:ERC1044 EHG1038:EHG1044 DXK1038:DXK1044 DNO1038:DNO1044 DDS1038:DDS1044 CTW1038:CTW1044 CKA1038:CKA1044 CAE1038:CAE1044 BQI1038:BQI1044 AWQ1026:AWQ1027 K839:K845 K847:K851 K879 WVS858:WVS874 WLW858:WLW874 WCA858:WCA874 VSE858:VSE874 VII858:VII874 UYM858:UYM874 UOQ858:UOQ874 UEU858:UEU874 TUY858:TUY874 TLC858:TLC874 TBG858:TBG874 SRK858:SRK874 SHO858:SHO874 RXS858:RXS874 RNW858:RNW874 REA858:REA874 QUE858:QUE874 QKI858:QKI874 QAM858:QAM874 PQQ858:PQQ874 PGU858:PGU874 OWY858:OWY874 ONC858:ONC874 ODG858:ODG874 NTK858:NTK874 NJO858:NJO874 MZS858:MZS874 MPW858:MPW874 MGA858:MGA874 LWE858:LWE874 LMI858:LMI874 LCM858:LCM874 KSQ858:KSQ874 KIU858:KIU874 JYY858:JYY874 JPC858:JPC874 JFG858:JFG874 IVK858:IVK874 ILO858:ILO874 IBS858:IBS874 HRW858:HRW874 HIA858:HIA874 GYE858:GYE874 GOI858:GOI874 GEM858:GEM874 FUQ858:FUQ874 FKU858:FKU874 FAY858:FAY874 ERC858:ERC874 EHG858:EHG874 DXK858:DXK874 DNO858:DNO874 DDS858:DDS874 CTW858:CTW874 CKA858:CKA874 CAE858:CAE874 BQI858:BQI874 BGM858:BGM874 AWQ858:AWQ874 AMU858:AMU874 ACY858:ACY874 TC858:TC874 JG858:JG874 K858:K874 WVS846:WVS851 WLW846:WLW851 WCA846:WCA851 VSE846:VSE851 VII846:VII851 UYM846:UYM851 UOQ846:UOQ851 UEU846:UEU851 TUY846:TUY851 TLC846:TLC851 TBG846:TBG851 SRK846:SRK851 SHO846:SHO851 RXS846:RXS851 RNW846:RNW851 REA846:REA851 QUE846:QUE851 QKI846:QKI851 QAM846:QAM851 PQQ846:PQQ851 PGU846:PGU851 OWY846:OWY851 ONC846:ONC851 ODG846:ODG851 NTK846:NTK851 NJO846:NJO851 MZS846:MZS851 MPW846:MPW851 MGA846:MGA851 LWE846:LWE851 LMI846:LMI851 LCM846:LCM851 KSQ846:KSQ851 KIU846:KIU851 JYY846:JYY851 JPC846:JPC851 JFG846:JFG851 IVK846:IVK851 ILO846:ILO851 IBS846:IBS851 HRW846:HRW851 HIA846:HIA851 GYE846:GYE851 GOI846:GOI851 GEM846:GEM851 FUQ846:FUQ851 FKU846:FKU851 FAY846:FAY851 ERC846:ERC851 EHG846:EHG851 DXK846:DXK851 DNO846:DNO851 DDS846:DDS851 CTW846:CTW851 CKA846:CKA851 CAE846:CAE851 BQI846:BQI851 BGM846:BGM851 AWQ846:AWQ851 AMU846:AMU851 ACY846:ACY851 TC846:TC851 JG846:JG851 WVS712:WVS716 WVS807:WVS812 WLW807:WLW812 WCA807:WCA812 VSE807:VSE812 VII807:VII812 UYM807:UYM812 UOQ807:UOQ812 UEU807:UEU812 TUY807:TUY812 TLC807:TLC812 TBG807:TBG812 SRK807:SRK812 SHO807:SHO812 RXS807:RXS812 RNW807:RNW812 REA807:REA812 QUE807:QUE812 QKI807:QKI812 QAM807:QAM812 PQQ807:PQQ812 PGU807:PGU812 OWY807:OWY812 ONC807:ONC812 ODG807:ODG812 NTK807:NTK812 NJO807:NJO812 MZS807:MZS812 MPW807:MPW812 MGA807:MGA812 LWE807:LWE812 LMI807:LMI812 LCM807:LCM812 KSQ807:KSQ812 KIU807:KIU812 JYY807:JYY812 JPC807:JPC812 JFG807:JFG812 IVK807:IVK812 ILO807:ILO812 IBS807:IBS812 HRW807:HRW812 HIA807:HIA812 GYE807:GYE812 GOI807:GOI812 GEM807:GEM812 FUQ807:FUQ812 FKU807:FKU812 FAY807:FAY812 ERC807:ERC812 EHG807:EHG812 DXK807:DXK812 DNO807:DNO812 DDS807:DDS812 CTW807:CTW812 CKA807:CKA812 CAE807:CAE812 BQI807:BQI812 BGM807:BGM812 AWQ807:AWQ812 AMU807:AMU812 ACY807:ACY812 TC807:TC812 JG807:JG812 WVS794:WVS796 WLW794:WLW796 WCA794:WCA796 VSE794:VSE796 VII794:VII796 UYM794:UYM796 UOQ794:UOQ796 UEU794:UEU796 TUY794:TUY796 TLC794:TLC796 TBG794:TBG796 SRK794:SRK796 SHO794:SHO796 RXS794:RXS796 RNW794:RNW796 REA794:REA796 QUE794:QUE796 QKI794:QKI796 QAM794:QAM796 PQQ794:PQQ796 PGU794:PGU796 OWY794:OWY796 ONC794:ONC796 ODG794:ODG796 NTK794:NTK796 NJO794:NJO796 MZS794:MZS796 MPW794:MPW796 MGA794:MGA796 LWE794:LWE796 LMI794:LMI796 LCM794:LCM796 KSQ794:KSQ796 KIU794:KIU796 JYY794:JYY796 JPC794:JPC796 JFG794:JFG796 IVK794:IVK796 ILO794:ILO796 IBS794:IBS796 HRW794:HRW796 HIA794:HIA796 GYE794:GYE796 GOI794:GOI796 GEM794:GEM796 FUQ794:FUQ796 FKU794:FKU796 FAY794:FAY796 ERC794:ERC796 EHG794:EHG796 DXK794:DXK796 DNO794:DNO796 DDS794:DDS796 CTW794:CTW796 CKA794:CKA796 CAE794:CAE796 BQI794:BQI796 BGM794:BGM796 AWQ794:AWQ796 AMU794:AMU796 ACY794:ACY796 TC794:TC796 JG794:JG796 K714:K730 K783:K786 WVS769:WVS773 WLW769:WLW773 WCA769:WCA773 VSE769:VSE773 VII769:VII773 UYM769:UYM773 UOQ769:UOQ773 UEU769:UEU773 TUY769:TUY773 TLC769:TLC773 TBG769:TBG773 SRK769:SRK773 SHO769:SHO773 RXS769:RXS773 RNW769:RNW773 REA769:REA773 QUE769:QUE773 QKI769:QKI773 QAM769:QAM773 PQQ769:PQQ773 PGU769:PGU773 OWY769:OWY773 ONC769:ONC773 ODG769:ODG773 NTK769:NTK773 NJO769:NJO773 MZS769:MZS773 MPW769:MPW773 MGA769:MGA773 LWE769:LWE773 LMI769:LMI773 LCM769:LCM773 KSQ769:KSQ773 KIU769:KIU773 JYY769:JYY773 JPC769:JPC773 JFG769:JFG773 IVK769:IVK773 ILO769:ILO773 IBS769:IBS773 HRW769:HRW773 HIA769:HIA773 GYE769:GYE773 GOI769:GOI773 GEM769:GEM773 FUQ769:FUQ773 FKU769:FKU773 FAY769:FAY773 ERC769:ERC773 EHG769:EHG773 DXK769:DXK773 DNO769:DNO773 DDS769:DDS773 CTW769:CTW773 CKA769:CKA773 CAE769:CAE773 BQI769:BQI773 BGM769:BGM773 AWQ769:AWQ773 AMU769:AMU773 ACY769:ACY773 TC769:TC773 JG769:JG773 K766:K781 WVS752:WVS764 WLW752:WLW764 WCA752:WCA764 VSE752:VSE764 VII752:VII764 UYM752:UYM764 UOQ752:UOQ764 UEU752:UEU764 TUY752:TUY764 TLC752:TLC764 TBG752:TBG764 SRK752:SRK764 SHO752:SHO764 RXS752:RXS764 RNW752:RNW764 REA752:REA764 QUE752:QUE764 QKI752:QKI764 QAM752:QAM764 PQQ752:PQQ764 PGU752:PGU764 OWY752:OWY764 ONC752:ONC764 ODG752:ODG764 NTK752:NTK764 NJO752:NJO764 MZS752:MZS764 MPW752:MPW764 MGA752:MGA764 LWE752:LWE764 LMI752:LMI764 LCM752:LCM764 KSQ752:KSQ764 KIU752:KIU764 JYY752:JYY764 JPC752:JPC764 JFG752:JFG764 IVK752:IVK764 ILO752:ILO764 IBS752:IBS764 HRW752:HRW764 HIA752:HIA764 GYE752:GYE764 GOI752:GOI764 GEM752:GEM764 FUQ752:FUQ764 FKU752:FKU764 FAY752:FAY764 ERC752:ERC764 EHG752:EHG764 DXK752:DXK764 DNO752:DNO764 DDS752:DDS764 CTW752:CTW764 CKA752:CKA764 CAE752:CAE764 BQI752:BQI764 BGM752:BGM764 AWQ752:AWQ764 AMU752:AMU764 ACY752:ACY764 TC752:TC764 JG752:JG764 K752:K764 JG682:JG693 TC682:TC693 ACY682:ACY693 AMU682:AMU693 AWQ682:AWQ693 BGM682:BGM693 BQI682:BQI693 CAE682:CAE693 CKA682:CKA693 CTW682:CTW693 DDS682:DDS693 DNO682:DNO693 DXK682:DXK693 EHG682:EHG693 ERC682:ERC693 FAY682:FAY693 FKU682:FKU693 FUQ682:FUQ693 GEM682:GEM693 GOI682:GOI693 GYE682:GYE693 HIA682:HIA693 HRW682:HRW693 IBS682:IBS693 ILO682:ILO693 IVK682:IVK693 JFG682:JFG693 JPC682:JPC693 JYY682:JYY693 KIU682:KIU693 KSQ682:KSQ693 LCM682:LCM693 LMI682:LMI693 LWE682:LWE693 MGA682:MGA693 MPW682:MPW693 MZS682:MZS693 NJO682:NJO693 NTK682:NTK693 ODG682:ODG693 ONC682:ONC693 OWY682:OWY693 PGU682:PGU693 PQQ682:PQQ693 QAM682:QAM693 QKI682:QKI693 QUE682:QUE693 REA682:REA693 RNW682:RNW693 RXS682:RXS693 SHO682:SHO693 SRK682:SRK693 TBG682:TBG693 TLC682:TLC693 TUY682:TUY693 UEU682:UEU693 UOQ682:UOQ693 UYM682:UYM693 VII682:VII693 VSE682:VSE693 WCA682:WCA693 WLW682:WLW693 WVS682:WVS693 K697:K709 JG697 TC697 ACY697 AMU697 AWQ697 BGM697 BQI697 CAE697 CKA697 CTW697 DDS697 DNO697 DXK697 EHG697 ERC697 FAY697 FKU697 FUQ697 GEM697 GOI697 GYE697 HIA697 HRW697 IBS697 ILO697 IVK697 JFG697 JPC697 JYY697 KIU697 KSQ697 LCM697 LMI697 LWE697 MGA697 MPW697 MZS697 NJO697 NTK697 ODG697 ONC697 OWY697 PGU697 PQQ697 QAM697 QKI697 QUE697 REA697 RNW697 RXS697 SHO697 SRK697 TBG697 TLC697 TUY697 UEU697 UOQ697 UYM697 VII697 VSE697 WCA697 WLW697 WVS697 JG712:JG716 TC712:TC716 ACY712:ACY716 AMU712:AMU716 AWQ712:AWQ716 BGM712:BGM716 BQI712:BQI716 CAE712:CAE716 CKA712:CKA716 CTW712:CTW716 DDS712:DDS716 DNO712:DNO716 DXK712:DXK716 EHG712:EHG716 ERC712:ERC716 FAY712:FAY716 FKU712:FKU716 FUQ712:FUQ716 GEM712:GEM716 GOI712:GOI716 GYE712:GYE716 HIA712:HIA716 HRW712:HRW716 IBS712:IBS716 ILO712:ILO716 IVK712:IVK716 JFG712:JFG716 JPC712:JPC716 JYY712:JYY716 KIU712:KIU716 KSQ712:KSQ716 LCM712:LCM716 LMI712:LMI716 LWE712:LWE716 MGA712:MGA716 MPW712:MPW716 MZS712:MZS716 NJO712:NJO716 NTK712:NTK716 ODG712:ODG716 ONC712:ONC716 OWY712:OWY716 PGU712:PGU716 PQQ712:PQQ716 QAM712:QAM716 QKI712:QKI716 QUE712:QUE716 REA712:REA716 RNW712:RNW716 RXS712:RXS716 SHO712:SHO716 SRK712:SRK716 TBG712:TBG716 TLC712:TLC716 TUY712:TUY716 UEU712:UEU716 UOQ712:UOQ716 UYM712:UYM716 VII712:VII716 VSE712:VSE716 WCA712:WCA716 WLW712:WLW716 K818:K825 JG818:JG824 TC818:TC824 ACY818:ACY824 AMU818:AMU824 AWQ818:AWQ824 BGM818:BGM824 BQI818:BQI824 CAE818:CAE824 CKA818:CKA824 CTW818:CTW824 DDS818:DDS824 DNO818:DNO824 DXK818:DXK824 EHG818:EHG824 ERC818:ERC824 FAY818:FAY824 FKU818:FKU824 FUQ818:FUQ824 GEM818:GEM824 GOI818:GOI824 GYE818:GYE824 HIA818:HIA824 HRW818:HRW824 IBS818:IBS824 ILO818:ILO824 IVK818:IVK824 JFG818:JFG824 JPC818:JPC824 JYY818:JYY824 KIU818:KIU824 KSQ818:KSQ824 LCM818:LCM824 LMI818:LMI824 LWE818:LWE824 MGA818:MGA824 MPW818:MPW824 MZS818:MZS824 NJO818:NJO824 NTK818:NTK824 ODG818:ODG824 ONC818:ONC824 OWY818:OWY824 PGU818:PGU824 PQQ818:PQQ824 QAM818:QAM824 QKI818:QKI824 QUE818:QUE824 REA818:REA824 RNW818:RNW824 RXS818:RXS824 SHO818:SHO824 SRK818:SRK824 TBG818:TBG824 TLC818:TLC824 TUY818:TUY824 UEU818:UEU824 UOQ818:UOQ824 UYM818:UYM824 VII818:VII824 VSE818:VSE824 WCA818:WCA824 WLW818:WLW824 WVS818:WVS824 K827:K835 K808:K812 K712 K794:K806 K670:K693 JA298:JA299 SW298:SW299 ACS298:ACS299 AMO298:AMO299 AWK298:AWK299 BGG298:BGG299 BQC298:BQC299 BZY298:BZY299 CJU298:CJU299 CTQ298:CTQ299 DDM298:DDM299 DNI298:DNI299 DXE298:DXE299 EHA298:EHA299 EQW298:EQW299 FAS298:FAS299 FKO298:FKO299 FUK298:FUK299 GEG298:GEG299 GOC298:GOC299 GXY298:GXY299 HHU298:HHU299 HRQ298:HRQ299 IBM298:IBM299 ILI298:ILI299 IVE298:IVE299 JFA298:JFA299 JOW298:JOW299 JYS298:JYS299 KIO298:KIO299 KSK298:KSK299 LCG298:LCG299 LMC298:LMC299 LVY298:LVY299 MFU298:MFU299 MPQ298:MPQ299 MZM298:MZM299 NJI298:NJI299 NTE298:NTE299 ODA298:ODA299 OMW298:OMW299 OWS298:OWS299 PGO298:PGO299 PQK298:PQK299 QAG298:QAG299 QKC298:QKC299 QTY298:QTY299 RDU298:RDU299 RNQ298:RNQ299 RXM298:RXM299 SHI298:SHI299 SRE298:SRE299 TBA298:TBA299 TKW298:TKW299 TUS298:TUS299 UEO298:UEO299 UOK298:UOK299 UYG298:UYG299 VIC298:VIC299 VRY298:VRY299 WBU298:WBU299 WLQ298:WLQ299 WVM298:WVM299 K641:K654 WVM591 WLQ591 WBU591 VRY591 VIC591 UYG591 UOK591 UEO591 TUS591 TKW591 TBA591 SRE591 SHI591 RXM591 RNQ591 RDU591 QTY591 QKC591 QAG591 PQK591 PGO591 OWS591 OMW591 ODA591 NTE591 NJI591 MZM591 MPQ591 MFU591 LVY591 LMC591 LCG591 KSK591 KIO591 JYS591 JOW591 JFA591 IVE591 ILI591 IBM591 HRQ591 HHU591 GXY591 GOC591 GEG591 FUK591 FKO591 FAS591 EQW591 EHA591 DXE591 DNI591 DDM591 CTQ591 CJU591 BZY591 BQC591 BGG591 AWK591 AMO591 ACS591 SW591 JA591 WVM579:WVM587 WLQ579:WLQ587 WBU579:WBU587 VRY579:VRY587 VIC579:VIC587 UYG579:UYG587 UOK579:UOK587 UEO579:UEO587 TUS579:TUS587 TKW579:TKW587 TBA579:TBA587 SRE579:SRE587 SHI579:SHI587 RXM579:RXM587 RNQ579:RNQ587 RDU579:RDU587 QTY579:QTY587 QKC579:QKC587 QAG579:QAG587 PQK579:PQK587 PGO579:PGO587 OWS579:OWS587 OMW579:OMW587 ODA579:ODA587 NTE579:NTE587 NJI579:NJI587 MZM579:MZM587 MPQ579:MPQ587 MFU579:MFU587 LVY579:LVY587 LMC579:LMC587 LCG579:LCG587 KSK579:KSK587 KIO579:KIO587 JYS579:JYS587 JOW579:JOW587 JFA579:JFA587 IVE579:IVE587 ILI579:ILI587 IBM579:IBM587 HRQ579:HRQ587 HHU579:HHU587 GXY579:GXY587 GOC579:GOC587 GEG579:GEG587 FUK579:FUK587 FKO579:FKO587 FAS579:FAS587 EQW579:EQW587 EHA579:EHA587 DXE579:DXE587 DNI579:DNI587 DDM579:DDM587 CTQ579:CTQ587 CJU579:CJU587 BZY579:BZY587 BQC579:BQC587 BGG579:BGG587 AWK579:AWK587 AMO579:AMO587 ACS579:ACS587 SW579:SW587 JA579:JA587 WVM567:WVM573 WLQ567:WLQ573 WBU567:WBU573 VRY567:VRY573 VIC567:VIC573 UYG567:UYG573 UOK567:UOK573 UEO567:UEO573 TUS567:TUS573 TKW567:TKW573 TBA567:TBA573 SRE567:SRE573 SHI567:SHI573 RXM567:RXM573 RNQ567:RNQ573 RDU567:RDU573 QTY567:QTY573 QKC567:QKC573 QAG567:QAG573 PQK567:PQK573 PGO567:PGO573 OWS567:OWS573 OMW567:OMW573 ODA567:ODA573 NTE567:NTE573 NJI567:NJI573 MZM567:MZM573 MPQ567:MPQ573 MFU567:MFU573 LVY567:LVY573 LMC567:LMC573 LCG567:LCG573 KSK567:KSK573 KIO567:KIO573 JYS567:JYS573 JOW567:JOW573 JFA567:JFA573 IVE567:IVE573 ILI567:ILI573 IBM567:IBM573 HRQ567:HRQ573 HHU567:HHU573 GXY567:GXY573 GOC567:GOC573 GEG567:GEG573 FUK567:FUK573 FKO567:FKO573 FAS567:FAS573 EQW567:EQW573 EHA567:EHA573 DXE567:DXE573 DNI567:DNI573 DDM567:DDM573 CTQ567:CTQ573 CJU567:CJU573 BZY567:BZY573 BQC567:BQC573 BGG567:BGG573 AWK567:AWK573 AMO567:AMO573 ACS567:ACS573 SW567:SW573 JA567:JA573 WLQ544:WLQ560 WBU544:WBU560 VRY544:VRY560 VIC544:VIC560 UYG544:UYG560 UOK544:UOK560 UEO544:UEO560 TUS544:TUS560 TKW544:TKW560 TBA544:TBA560 SRE544:SRE560 SHI544:SHI560 RXM544:RXM560 RNQ544:RNQ560 RDU544:RDU560 QTY544:QTY560 QKC544:QKC560 QAG544:QAG560 PQK544:PQK560 PGO544:PGO560 OWS544:OWS560 OMW544:OMW560 ODA544:ODA560 NTE544:NTE560 NJI544:NJI560 MZM544:MZM560 MPQ544:MPQ560 MFU544:MFU560 LVY544:LVY560 LMC544:LMC560 LCG544:LCG560 KSK544:KSK560 KIO544:KIO560 JYS544:JYS560 JOW544:JOW560 JFA544:JFA560 IVE544:IVE560 ILI544:ILI560 IBM544:IBM560 HRQ544:HRQ560 HHU544:HHU560 GXY544:GXY560 GOC544:GOC560 GEG544:GEG560 FUK544:FUK560 FKO544:FKO560 FAS544:FAS560 EQW544:EQW560 EHA544:EHA560 DXE544:DXE560 DNI544:DNI560 DDM544:DDM560 CTQ544:CTQ560 CJU544:CJU560 BZY544:BZY560 BQC544:BQC560 BGG544:BGG560 AWK544:AWK560 AMO544:AMO560 ACS544:ACS560 SW544:SW560 JA544:JA560 WVM407 WLQ407 WBU407 VRY407 VIC407 UYG407 UOK407 UEO407 TUS407 TKW407 TBA407 SRE407 SHI407 RXM407 RNQ407 RDU407 QTY407 QKC407 QAG407 PQK407 PGO407 OWS407 OMW407 ODA407 NTE407 NJI407 MZM407 MPQ407 MFU407 LVY407 LMC407 LCG407 KSK407 KIO407 JYS407 JOW407 JFA407 IVE407 ILI407 IBM407 HRQ407 HHU407 GXY407 GOC407 GEG407 FUK407 FKO407 FAS407 EQW407 EHA407 DXE407 DNI407 DDM407 CTQ407 CJU407 BZY407 BQC407 BGG407 AWK407 AMO407 ACS407 SW407 JA407 WLQ395:WLQ402 WBU395:WBU402 VRY395:VRY402 VIC395:VIC402 UYG395:UYG402 UOK395:UOK402 UEO395:UEO402 TUS395:TUS402 TKW395:TKW402 TBA395:TBA402 SRE395:SRE402 SHI395:SHI402 RXM395:RXM402 RNQ395:RNQ402 RDU395:RDU402 QTY395:QTY402 QKC395:QKC402 QAG395:QAG402 PQK395:PQK402 PGO395:PGO402 OWS395:OWS402 OMW395:OMW402 ODA395:ODA402 NTE395:NTE402 NJI395:NJI402 MZM395:MZM402 MPQ395:MPQ402 MFU395:MFU402 LVY395:LVY402 LMC395:LMC402 LCG395:LCG402 KSK395:KSK402 KIO395:KIO402 JYS395:JYS402 JOW395:JOW402 JFA395:JFA402 IVE395:IVE402 ILI395:ILI402 IBM395:IBM402 HRQ395:HRQ402 HHU395:HHU402 GXY395:GXY402 GOC395:GOC402 GEG395:GEG402 FUK395:FUK402 FKO395:FKO402 FAS395:FAS402 EQW395:EQW402 EHA395:EHA402 DXE395:DXE402 DNI395:DNI402 DDM395:DDM402 CTQ395:CTQ402 CJU395:CJU402 BZY395:BZY402 BQC395:BQC402 BGG395:BGG402 AWK395:AWK402 AMO395:AMO402 ACS395:ACS402 SW395:SW402 JA395:JA402 WVM361:WVM367 WLQ361:WLQ367 WBU361:WBU367 VRY361:VRY367 VIC361:VIC367 UYG361:UYG367 UOK361:UOK367 UEO361:UEO367 TUS361:TUS367 TKW361:TKW367 TBA361:TBA367 SRE361:SRE367 SHI361:SHI367 RXM361:RXM367 RNQ361:RNQ367 RDU361:RDU367 QTY361:QTY367 QKC361:QKC367 QAG361:QAG367 PQK361:PQK367 PGO361:PGO367 OWS361:OWS367 OMW361:OMW367 ODA361:ODA367 NTE361:NTE367 NJI361:NJI367 MZM361:MZM367 MPQ361:MPQ367 MFU361:MFU367 LVY361:LVY367 LMC361:LMC367 LCG361:LCG367 KSK361:KSK367 KIO361:KIO367 JYS361:JYS367 JOW361:JOW367 JFA361:JFA367 IVE361:IVE367 ILI361:ILI367 IBM361:IBM367 HRQ361:HRQ367 HHU361:HHU367 GXY361:GXY367 GOC361:GOC367 GEG361:GEG367 FUK361:FUK367 FKO361:FKO367 FAS361:FAS367 EQW361:EQW367 EHA361:EHA367 DXE361:DXE367 DNI361:DNI367 DDM361:DDM367 CTQ361:CTQ367 CJU361:CJU367 BZY361:BZY367 BQC361:BQC367 BGG361:BGG367 AWK361:AWK367 AMO361:AMO367 ACS361:ACS367 SW361:SW367 JA361:JA367 WVM329:WVM331 WLQ329:WLQ331 WBU329:WBU331 VRY329:VRY331 VIC329:VIC331 UYG329:UYG331 UOK329:UOK331 UEO329:UEO331 TUS329:TUS331 TKW329:TKW331 TBA329:TBA331 SRE329:SRE331 SHI329:SHI331 RXM329:RXM331 RNQ329:RNQ331 RDU329:RDU331 QTY329:QTY331 QKC329:QKC331 QAG329:QAG331 PQK329:PQK331 PGO329:PGO331 OWS329:OWS331 OMW329:OMW331 ODA329:ODA331 NTE329:NTE331 NJI329:NJI331 MZM329:MZM331 MPQ329:MPQ331 MFU329:MFU331 LVY329:LVY331 LMC329:LMC331 LCG329:LCG331 KSK329:KSK331 KIO329:KIO331 JYS329:JYS331 JOW329:JOW331 JFA329:JFA331 IVE329:IVE331 ILI329:ILI331 IBM329:IBM331 HRQ329:HRQ331 HHU329:HHU331 GXY329:GXY331 GOC329:GOC331 GEG329:GEG331 FUK329:FUK331 FKO329:FKO331 FAS329:FAS331 EQW329:EQW331 EHA329:EHA331 DXE329:DXE331 DNI329:DNI331 DDM329:DDM331 CTQ329:CTQ331 CJU329:CJU331 BZY329:BZY331 BQC329:BQC331 BGG329:BGG331 AWK329:AWK331 AMO329:AMO331 ACS329:ACS331 SW329:SW331 JA329:JA331 WVM323:WVM325 WLQ323:WLQ325 WBU323:WBU325 VRY323:VRY325 VIC323:VIC325 UYG323:UYG325 UOK323:UOK325 UEO323:UEO325 TUS323:TUS325 TKW323:TKW325 TBA323:TBA325 SRE323:SRE325 SHI323:SHI325 RXM323:RXM325 RNQ323:RNQ325 RDU323:RDU325 QTY323:QTY325 QKC323:QKC325 QAG323:QAG325 PQK323:PQK325 PGO323:PGO325 OWS323:OWS325 OMW323:OMW325 ODA323:ODA325 NTE323:NTE325 NJI323:NJI325 MZM323:MZM325 MPQ323:MPQ325 MFU323:MFU325 LVY323:LVY325 LMC323:LMC325 LCG323:LCG325 KSK323:KSK325 KIO323:KIO325 JYS323:JYS325 JOW323:JOW325 JFA323:JFA325 IVE323:IVE325 ILI323:ILI325 IBM323:IBM325 HRQ323:HRQ325 HHU323:HHU325 GXY323:GXY325 GOC323:GOC325 GEG323:GEG325 FUK323:FUK325 FKO323:FKO325 FAS323:FAS325 EQW323:EQW325 EHA323:EHA325 DXE323:DXE325 DNI323:DNI325 DDM323:DDM325 CTQ323:CTQ325 CJU323:CJU325 BZY323:BZY325 BQC323:BQC325 BGG323:BGG325 AWK323:AWK325 AMO323:AMO325 ACS323:ACS325 SW323:SW325 JA323:JA325 WVM313:WVM317 WLQ313:WLQ317 WBU313:WBU317 VRY313:VRY317 VIC313:VIC317 UYG313:UYG317 UOK313:UOK317 UEO313:UEO317 TUS313:TUS317 TKW313:TKW317 TBA313:TBA317 SRE313:SRE317 SHI313:SHI317 RXM313:RXM317 RNQ313:RNQ317 RDU313:RDU317 QTY313:QTY317 QKC313:QKC317 QAG313:QAG317 PQK313:PQK317 PGO313:PGO317 OWS313:OWS317 OMW313:OMW317 ODA313:ODA317 NTE313:NTE317 NJI313:NJI317 MZM313:MZM317 MPQ313:MPQ317 MFU313:MFU317 LVY313:LVY317 LMC313:LMC317 LCG313:LCG317 KSK313:KSK317 KIO313:KIO317 JYS313:JYS317 JOW313:JOW317 JFA313:JFA317 IVE313:IVE317 ILI313:ILI317 IBM313:IBM317 HRQ313:HRQ317 HHU313:HHU317 GXY313:GXY317 GOC313:GOC317 GEG313:GEG317 FUK313:FUK317 FKO313:FKO317 FAS313:FAS317 EQW313:EQW317 EHA313:EHA317 DXE313:DXE317 DNI313:DNI317 DDM313:DDM317 CTQ313:CTQ317 CJU313:CJU317 BZY313:BZY317 BQC313:BQC317 BGG313:BGG317 AWK313:AWK317 AMO313:AMO317 ACS313:ACS317 SW313:SW317 JA313:JA317 WVM307:WVM309 WLQ307:WLQ309 WBU307:WBU309 VRY307:VRY309 VIC307:VIC309 UYG307:UYG309 UOK307:UOK309 UEO307:UEO309 TUS307:TUS309 TKW307:TKW309 TBA307:TBA309 SRE307:SRE309 SHI307:SHI309 RXM307:RXM309 RNQ307:RNQ309 RDU307:RDU309 QTY307:QTY309 QKC307:QKC309 QAG307:QAG309 PQK307:PQK309 PGO307:PGO309 OWS307:OWS309 OMW307:OMW309 ODA307:ODA309 NTE307:NTE309 NJI307:NJI309 MZM307:MZM309 MPQ307:MPQ309 MFU307:MFU309 LVY307:LVY309 LMC307:LMC309 LCG307:LCG309 KSK307:KSK309 KIO307:KIO309 JYS307:JYS309 JOW307:JOW309 JFA307:JFA309 IVE307:IVE309 ILI307:ILI309 IBM307:IBM309 HRQ307:HRQ309 HHU307:HHU309 GXY307:GXY309 GOC307:GOC309 GEG307:GEG309 FUK307:FUK309 FKO307:FKO309 FAS307:FAS309 EQW307:EQW309 EHA307:EHA309 DXE307:DXE309 DNI307:DNI309 DDM307:DDM309 CTQ307:CTQ309 CJU307:CJU309 BZY307:BZY309 BQC307:BQC309 BGG307:BGG309 AWK307:AWK309 AMO307:AMO309 ACS307:ACS309 SW307:SW309 JA307:JA309 K248 K313:K317 K322:K334 K407 K413:K421 K426:K429 K567:K587 K591:K595 WCA543 JG619 TC619 ACY619 AMU619 AWQ619 BGM619 BQI619 CAE619 CKA619 CTW619 DDS619 DNO619 DXK619 EHG619 ERC619 FAY619 FKU619 FUQ619 GEM619 GOI619 GYE619 HIA619 HRW619 IBS619 ILO619 IVK619 JFG619 JPC619 JYY619 KIU619 KSQ619 LCM619 LMI619 LWE619 MGA619 MPW619 MZS619 NJO619 NTK619 ODG619 ONC619 OWY619 PGU619 PQQ619 QAM619 QKI619 QUE619 REA619 RNW619 RXS619 SHO619 SRK619 TBG619 TLC619 TUY619 UEU619 UOQ619 UYM619 VII619 VSE619 WCA619 WLW619 WVS619 JG624:JG625 TC624:TC625 ACY624:ACY625 AMU624:AMU625 AWQ624:AWQ625 BGM624:BGM625 BQI624:BQI625 CAE624:CAE625 CKA624:CKA625 CTW624:CTW625 DDS624:DDS625 DNO624:DNO625 DXK624:DXK625 EHG624:EHG625 ERC624:ERC625 FAY624:FAY625 FKU624:FKU625 FUQ624:FUQ625 GEM624:GEM625 GOI624:GOI625 GYE624:GYE625 HIA624:HIA625 HRW624:HRW625 IBS624:IBS625 ILO624:ILO625 IVK624:IVK625 JFG624:JFG625 JPC624:JPC625 JYY624:JYY625 KIU624:KIU625 KSQ624:KSQ625 LCM624:LCM625 LMI624:LMI625 LWE624:LWE625 MGA624:MGA625 MPW624:MPW625 MZS624:MZS625 NJO624:NJO625 NTK624:NTK625 ODG624:ODG625 ONC624:ONC625 OWY624:OWY625 PGU624:PGU625 PQQ624:PQQ625 QAM624:QAM625 QKI624:QKI625 QUE624:QUE625 REA624:REA625 RNW624:RNW625 RXS624:RXS625 SHO624:SHO625 SRK624:SRK625 TBG624:TBG625 TLC624:TLC625 TUY624:TUY625 UEU624:UEU625 UOQ624:UOQ625 UYM624:UYM625 VII624:VII625 VSE624:VSE625 WCA624:WCA625 WLW624:WLW625 WVS624:WVS625 JG628:JG630 TC628:TC630 ACY628:ACY630 AMU628:AMU630 AWQ628:AWQ630 BGM628:BGM630 BQI628:BQI630 CAE628:CAE630 CKA628:CKA630 CTW628:CTW630 DDS628:DDS630 DNO628:DNO630 DXK628:DXK630 EHG628:EHG630 ERC628:ERC630 FAY628:FAY630 FKU628:FKU630 FUQ628:FUQ630 GEM628:GEM630 GOI628:GOI630 GYE628:GYE630 HIA628:HIA630 HRW628:HRW630 IBS628:IBS630 ILO628:ILO630 IVK628:IVK630 JFG628:JFG630 JPC628:JPC630 JYY628:JYY630 KIU628:KIU630 KSQ628:KSQ630 LCM628:LCM630 LMI628:LMI630 LWE628:LWE630 MGA628:MGA630 MPW628:MPW630 MZS628:MZS630 NJO628:NJO630 NTK628:NTK630 ODG628:ODG630 ONC628:ONC630 OWY628:OWY630 PGU628:PGU630 PQQ628:PQQ630 QAM628:QAM630 QKI628:QKI630 QUE628:QUE630 REA628:REA630 RNW628:RNW630 RXS628:RXS630 SHO628:SHO630 SRK628:SRK630 TBG628:TBG630 TLC628:TLC630 TUY628:TUY630 UEU628:UEU630 UOQ628:UOQ630 UYM628:UYM630 VII628:VII630 VSE628:VSE630 WCA628:WCA630 WLW628:WLW630 WVS628:WVS630 WLW543 K541:K561 WVS543 JA518:JA542 SW518:SW542 ACS518:ACS542 AMO518:AMO542 AWK518:AWK542 BGG518:BGG542 BQC518:BQC542 BZY518:BZY542 CJU518:CJU542 CTQ518:CTQ542 DDM518:DDM542 DNI518:DNI542 DXE518:DXE542 EHA518:EHA542 EQW518:EQW542 FAS518:FAS542 FKO518:FKO542 FUK518:FUK542 GEG518:GEG542 GOC518:GOC542 GXY518:GXY542 HHU518:HHU542 HRQ518:HRQ542 IBM518:IBM542 ILI518:ILI542 IVE518:IVE542 JFA518:JFA542 JOW518:JOW542 JYS518:JYS542 KIO518:KIO542 KSK518:KSK542 LCG518:LCG542 LMC518:LMC542 LVY518:LVY542 MFU518:MFU542 MPQ518:MPQ542 MZM518:MZM542 NJI518:NJI542 NTE518:NTE542 ODA518:ODA542 OMW518:OMW542 OWS518:OWS542 PGO518:PGO542 PQK518:PQK542 QAG518:QAG542 QKC518:QKC542 QTY518:QTY542 RDU518:RDU542 RNQ518:RNQ542 RXM518:RXM542 SHI518:SHI542 SRE518:SRE542 TBA518:TBA542 TKW518:TKW542 TUS518:TUS542 UEO518:UEO542 UOK518:UOK542 UYG518:UYG542 VIC518:VIC542 VRY518:VRY542 WBU518:WBU542 WLQ518:WLQ542 WVM518:WVM542 WVM544:WVM560 JG543 TC543 ACY543 AMU543 AWQ543 BGM543 BQI543 CAE543 CKA543 CTW543 DDS543 DNO543 DXK543 EHG543 ERC543 FAY543 FKU543 FUQ543 GEM543 GOI543 GYE543 HIA543 HRW543 IBS543 ILO543 IVK543 JFG543 JPC543 JYY543 KIU543 KSQ543 LCM543 LMI543 LWE543 MGA543 MPW543 MZS543 NJO543 NTK543 ODG543 ONC543 OWY543 PGU543 PQQ543 QAM543 QKI543 QUE543 REA543 RNW543 RXS543 SHO543 SRK543 TBG543 TLC543 TUY543 UEU543 UOQ543 UYM543 VII543 VSE543 K609:K630 K636:K638 WVS674:WVS678 WLW674:WLW678 WCA674:WCA678 VSE674:VSE678 VII674:VII678 UYM674:UYM678 UOQ674:UOQ678 UEU674:UEU678 TUY674:TUY678 TLC674:TLC678 TBG674:TBG678 SRK674:SRK678 SHO674:SHO678 RXS674:RXS678 RNW674:RNW678 REA674:REA678 QUE674:QUE678 QKI674:QKI678 QAM674:QAM678 PQQ674:PQQ678 PGU674:PGU678 OWY674:OWY678 ONC674:ONC678 ODG674:ODG678 NTK674:NTK678 NJO674:NJO678 MZS674:MZS678 MPW674:MPW678 MGA674:MGA678 LWE674:LWE678 LMI674:LMI678 LCM674:LCM678 KSQ674:KSQ678 KIU674:KIU678 JYY674:JYY678 JPC674:JPC678 JFG674:JFG678 IVK674:IVK678 ILO674:ILO678 IBS674:IBS678 HRW674:HRW678 HIA674:HIA678 GYE674:GYE678 GOI674:GOI678 GEM674:GEM678 FUQ674:FUQ678 FKU674:FKU678 FAY674:FAY678 ERC674:ERC678 EHG674:EHG678 DXK674:DXK678 DNO674:DNO678 DDS674:DDS678 CTW674:CTW678 CKA674:CKA678 CAE674:CAE678 BQI674:BQI678 BGM674:BGM678 AWQ674:AWQ678 AMU674:AMU678 ACY674:ACY678 TC674:TC678 JG674:JG678 WVS658 WLW658 WCA658 VSE658 VII658 UYM658 UOQ658 UEU658 TUY658 TLC658 TBG658 SRK658 SHO658 RXS658 RNW658 REA658 QUE658 QKI658 QAM658 PQQ658 PGU658 OWY658 ONC658 ODG658 NTK658 NJO658 MZS658 MPW658 MGA658 LWE658 LMI658 LCM658 KSQ658 KIU658 JYY658 JPC658 JFG658 IVK658 ILO658 IBS658 HRW658 HIA658 GYE658 GOI658 GEM658 FUQ658 FKU658 FAY658 ERC658 EHG658 DXK658 DNO658 DDS658 CTW658 CKA658 CAE658 BQI658 BGM658 AWQ658 AMU658 ACY658 TC658 JG658 K658:K665 WVS647:WVS654 WLW647:WLW654 WCA647:WCA654 VSE647:VSE654 VII647:VII654 UYM647:UYM654 UOQ647:UOQ654 UEU647:UEU654 TUY647:TUY654 TLC647:TLC654 TBG647:TBG654 SRK647:SRK654 SHO647:SHO654 RXS647:RXS654 RNW647:RNW654 REA647:REA654 QUE647:QUE654 QKI647:QKI654 QAM647:QAM654 PQQ647:PQQ654 PGU647:PGU654 OWY647:OWY654 ONC647:ONC654 ODG647:ODG654 NTK647:NTK654 NJO647:NJO654 MZS647:MZS654 MPW647:MPW654 MGA647:MGA654 LWE647:LWE654 LMI647:LMI654 LCM647:LCM654 KSQ647:KSQ654 KIU647:KIU654 JYY647:JYY654 JPC647:JPC654 JFG647:JFG654 IVK647:IVK654 ILO647:ILO654 IBS647:IBS654 HRW647:HRW654 HIA647:HIA654 GYE647:GYE654 GOI647:GOI654 GEM647:GEM654 FUQ647:FUQ654 FKU647:FKU654 FAY647:FAY654 ERC647:ERC654 EHG647:EHG654 DXK647:DXK654 DNO647:DNO654 DDS647:DDS654 CTW647:CTW654 CKA647:CKA654 CAE647:CAE654 BQI647:BQI654 BGM647:BGM654 AWQ647:AWQ654 AMU647:AMU654 ACY647:ACY654 TC647:TC654 JG647:JG654 WVS641:WVS644 WLW641:WLW644 WCA641:WCA644 VSE641:VSE644 VII641:VII644 UYM641:UYM644 UOQ641:UOQ644 UEU641:UEU644 TUY641:TUY644 TLC641:TLC644 TBG641:TBG644 SRK641:SRK644 SHO641:SHO644 RXS641:RXS644 RNW641:RNW644 REA641:REA644 QUE641:QUE644 QKI641:QKI644 QAM641:QAM644 PQQ641:PQQ644 PGU641:PGU644 OWY641:OWY644 ONC641:ONC644 ODG641:ODG644 NTK641:NTK644 NJO641:NJO644 MZS641:MZS644 MPW641:MPW644 MGA641:MGA644 LWE641:LWE644 LMI641:LMI644 LCM641:LCM644 KSQ641:KSQ644 KIU641:KIU644 JYY641:JYY644 JPC641:JPC644 JFG641:JFG644 IVK641:IVK644 ILO641:ILO644 IBS641:IBS644 HRW641:HRW644 HIA641:HIA644 GYE641:GYE644 GOI641:GOI644 GEM641:GEM644 FUQ641:FUQ644 FKU641:FKU644 FAY641:FAY644 ERC641:ERC644 EHG641:EHG644 DXK641:DXK644 DNO641:DNO644 DDS641:DDS644 CTW641:CTW644 CKA641:CKA644 CAE641:CAE644 BQI641:BQI644 BGM641:BGM644 AWQ641:AWQ644 AMU641:AMU644 ACY641:ACY644 TC641:TC644 JG641:JG644 K953:K961 K963:K968 WVS989 WLW989 WCA989 VSE989 VII989 UYM989 UOQ989 UEU989 TUY989 TLC989 TBG989 SRK989 SHO989 RXS989 RNW989 REA989 QUE989 QKI989 QAM989 PQQ989 PGU989 OWY989 ONC989 ODG989 NTK989 NJO989 MZS989 MPW989 MGA989 LWE989 LMI989 LCM989 KSQ989 KIU989 JYY989 JPC989 JFG989 IVK989 ILO989 IBS989 HRW989 HIA989 GYE989 GOI989 GEM989 FUQ989 FKU989 FAY989 ERC989 EHG989 DXK989 DNO989 DDS989 CTW989 CKA989 CAE989 BQI989 BGM989 AWQ989 AMU989 ACY989 TC989 JG989 WVS973:WVS984 WLW973:WLW984 WCA973:WCA984 VSE973:VSE984 VII973:VII984 UYM973:UYM984 UOQ973:UOQ984 UEU973:UEU984 TUY973:TUY984 TLC973:TLC984 TBG973:TBG984 SRK973:SRK984 SHO973:SHO984 RXS973:RXS984 RNW973:RNW984 REA973:REA984 QUE973:QUE984 QKI973:QKI984 QAM973:QAM984 PQQ973:PQQ984 PGU973:PGU984 OWY973:OWY984 ONC973:ONC984 ODG973:ODG984 NTK973:NTK984 NJO973:NJO984 MZS973:MZS984 MPW973:MPW984 MGA973:MGA984 LWE973:LWE984 LMI973:LMI984 LCM973:LCM984 KSQ973:KSQ984 KIU973:KIU984 JYY973:JYY984 JPC973:JPC984 JFG973:JFG984 IVK973:IVK984 ILO973:ILO984 IBS973:IBS984 HRW973:HRW984 HIA973:HIA984 GYE973:GYE984 GOI973:GOI984 GEM973:GEM984 FUQ973:FUQ984 FKU973:FKU984 FAY973:FAY984 ERC973:ERC984 EHG973:EHG984 DXK973:DXK984 DNO973:DNO984 DDS973:DDS984 CTW973:CTW984 CKA973:CKA984 CAE973:CAE984 BQI973:BQI984 BGM973:BGM984 AWQ973:AWQ984 AMU973:AMU984 ACY973:ACY984 TC973:TC984 JG973:JG984 K973:K989 WVS956:WVS968 WLW956:WLW968 WCA956:WCA968 VSE956:VSE968 VII956:VII968 UYM956:UYM968 UOQ956:UOQ968 UEU956:UEU968 TUY956:TUY968 TLC956:TLC968 TBG956:TBG968 SRK956:SRK968 SHO956:SHO968 RXS956:RXS968 RNW956:RNW968 REA956:REA968 QUE956:QUE968 QKI956:QKI968 QAM956:QAM968 PQQ956:PQQ968 PGU956:PGU968 OWY956:OWY968 ONC956:ONC968 ODG956:ODG968 NTK956:NTK968 NJO956:NJO968 MZS956:MZS968 MPW956:MPW968 MGA956:MGA968 LWE956:LWE968 LMI956:LMI968 LCM956:LCM968 KSQ956:KSQ968 KIU956:KIU968 JYY956:JYY968 JPC956:JPC968 JFG956:JFG968 IVK956:IVK968 ILO956:ILO968 IBS956:IBS968 HRW956:HRW968 HIA956:HIA968 GYE956:GYE968 GOI956:GOI968 GEM956:GEM968 FUQ956:FUQ968 FKU956:FKU968 FAY956:FAY968 ERC956:ERC968 EHG956:EHG968 DXK956:DXK968 DNO956:DNO968 DDS956:DDS968 CTW956:CTW968 CKA956:CKA968 CAE956:CAE968 BQI956:BQI968 BGM956:BGM968 AWQ956:AWQ968 AMU956:AMU968 ACY956:ACY968 TC956:TC968 JG956:JG968 K942:K947 WVS933:WVS934 WLW933:WLW934 WCA933:WCA934 VSE933:VSE934 VII933:VII934 UYM933:UYM934 UOQ933:UOQ934 UEU933:UEU934 TUY933:TUY934 TLC933:TLC934 TBG933:TBG934 SRK933:SRK934 SHO933:SHO934 RXS933:RXS934 RNW933:RNW934 REA933:REA934 QUE933:QUE934 QKI933:QKI934 QAM933:QAM934 PQQ933:PQQ934 PGU933:PGU934 OWY933:OWY934 ONC933:ONC934 ODG933:ODG934 NTK933:NTK934 NJO933:NJO934 MZS933:MZS934 MPW933:MPW934 MGA933:MGA934 LWE933:LWE934 LMI933:LMI934 LCM933:LCM934 KSQ933:KSQ934 KIU933:KIU934 JYY933:JYY934 JPC933:JPC934 JFG933:JFG934 IVK933:IVK934 ILO933:ILO934 IBS933:IBS934 HRW933:HRW934 HIA933:HIA934 GYE933:GYE934 GOI933:GOI934 GEM933:GEM934 FUQ933:FUQ934 FKU933:FKU934 FAY933:FAY934 ERC933:ERC934 EHG933:EHG934 DXK933:DXK934 DNO933:DNO934 DDS933:DDS934 CTW933:CTW934 CKA933:CKA934 CAE933:CAE934 BQI933:BQI934 BGM933:BGM934 AWQ933:AWQ934 AMU933:AMU934 ACY933:ACY934 TC933:TC934 JG933:JG934 K882:K898 JG891:JG898 TC891:TC898 ACY891:ACY898 AMU891:AMU898 AWQ891:AWQ898 BGM891:BGM898 BQI891:BQI898 CAE891:CAE898 CKA891:CKA898 CTW891:CTW898 DDS891:DDS898 DNO891:DNO898 DXK891:DXK898 EHG891:EHG898 ERC891:ERC898 FAY891:FAY898 FKU891:FKU898 FUQ891:FUQ898 GEM891:GEM898 GOI891:GOI898 GYE891:GYE898 HIA891:HIA898 HRW891:HRW898 IBS891:IBS898 ILO891:ILO898 IVK891:IVK898 JFG891:JFG898 JPC891:JPC898 JYY891:JYY898 KIU891:KIU898 KSQ891:KSQ898 LCM891:LCM898 LMI891:LMI898 LWE891:LWE898 MGA891:MGA898 MPW891:MPW898 MZS891:MZS898 NJO891:NJO898 NTK891:NTK898 ODG891:ODG898 ONC891:ONC898 OWY891:OWY898 PGU891:PGU898 PQQ891:PQQ898 QAM891:QAM898 QKI891:QKI898 QUE891:QUE898 REA891:REA898 RNW891:RNW898 RXS891:RXS898 SHO891:SHO898 SRK891:SRK898 TBG891:TBG898 TLC891:TLC898 TUY891:TUY898 UEU891:UEU898 UOQ891:UOQ898 UYM891:UYM898 VII891:VII898 VSE891:VSE898 WCA891:WCA898 WLW891:WLW898 WVS891:WVS898 K900:K907 JG900:JG903 TC900:TC903 ACY900:ACY903 AMU900:AMU903 AWQ900:AWQ903 BGM900:BGM903 BQI900:BQI903 CAE900:CAE903 CKA900:CKA903 CTW900:CTW903 DDS900:DDS903 DNO900:DNO903 DXK900:DXK903 EHG900:EHG903 ERC900:ERC903 FAY900:FAY903 FKU900:FKU903 FUQ900:FUQ903 GEM900:GEM903 GOI900:GOI903 GYE900:GYE903 HIA900:HIA903 HRW900:HRW903 IBS900:IBS903 ILO900:ILO903 IVK900:IVK903 JFG900:JFG903 JPC900:JPC903 JYY900:JYY903 KIU900:KIU903 KSQ900:KSQ903 LCM900:LCM903 LMI900:LMI903 LWE900:LWE903 MGA900:MGA903 MPW900:MPW903 MZS900:MZS903 NJO900:NJO903 NTK900:NTK903 ODG900:ODG903 ONC900:ONC903 OWY900:OWY903 PGU900:PGU903 PQQ900:PQQ903 QAM900:QAM903 QKI900:QKI903 QUE900:QUE903 REA900:REA903 RNW900:RNW903 RXS900:RXS903 SHO900:SHO903 SRK900:SRK903 TBG900:TBG903 TLC900:TLC903 TUY900:TUY903 UEU900:UEU903 UOQ900:UOQ903 UYM900:UYM903 VII900:VII903 VSE900:VSE903 WCA900:WCA903 WLW900:WLW903 WVS900:WVS903 K911:K912 K914:K918 JG916:JG918 TC916:TC918 ACY916:ACY918 AMU916:AMU918 AWQ916:AWQ918 BGM916:BGM918 BQI916:BQI918 CAE916:CAE918 CKA916:CKA918 CTW916:CTW918 DDS916:DDS918 DNO916:DNO918 DXK916:DXK918 EHG916:EHG918 ERC916:ERC918 FAY916:FAY918 FKU916:FKU918 FUQ916:FUQ918 GEM916:GEM918 GOI916:GOI918 GYE916:GYE918 HIA916:HIA918 HRW916:HRW918 IBS916:IBS918 ILO916:ILO918 IVK916:IVK918 JFG916:JFG918 JPC916:JPC918 JYY916:JYY918 KIU916:KIU918 KSQ916:KSQ918 LCM916:LCM918 LMI916:LMI918 LWE916:LWE918 MGA916:MGA918 MPW916:MPW918 MZS916:MZS918 NJO916:NJO918 NTK916:NTK918 ODG916:ODG918 ONC916:ONC918 OWY916:OWY918 PGU916:PGU918 PQQ916:PQQ918 QAM916:QAM918 QKI916:QKI918 QUE916:QUE918 REA916:REA918 RNW916:RNW918 RXS916:RXS918 SHO916:SHO918 SRK916:SRK918 TBG916:TBG918 TLC916:TLC918 TUY916:TUY918 UEU916:UEU918 UOQ916:UOQ918 UYM916:UYM918 VII916:VII918 VSE916:VSE918 WCA916:WCA918 WLW916:WLW918 WVS916:WVS918 K921:K934 JG921:JG929 TC921:TC929 ACY921:ACY929 AMU921:AMU929 AWQ921:AWQ929 BGM921:BGM929 BQI921:BQI929 CAE921:CAE929 CKA921:CKA929 CTW921:CTW929 DDS921:DDS929 DNO921:DNO929 DXK921:DXK929 EHG921:EHG929 ERC921:ERC929 FAY921:FAY929 FKU921:FKU929 FUQ921:FUQ929 GEM921:GEM929 GOI921:GOI929 GYE921:GYE929 HIA921:HIA929 HRW921:HRW929 IBS921:IBS929 ILO921:ILO929 IVK921:IVK929 JFG921:JFG929 JPC921:JPC929 JYY921:JYY929 KIU921:KIU929 KSQ921:KSQ929 LCM921:LCM929 LMI921:LMI929 LWE921:LWE929 MGA921:MGA929 MPW921:MPW929 MZS921:MZS929 NJO921:NJO929 NTK921:NTK929 ODG921:ODG929 ONC921:ONC929 OWY921:OWY929 PGU921:PGU929 PQQ921:PQQ929 QAM921:QAM929 QKI921:QKI929 QUE921:QUE929 REA921:REA929 RNW921:RNW929 RXS921:RXS929 SHO921:SHO929 SRK921:SRK929 TBG921:TBG929 TLC921:TLC929 TUY921:TUY929 UEU921:UEU929 UOQ921:UOQ929 UYM921:UYM929 VII921:VII929 VSE921:VSE929 WCA921:WCA929 WLW921:WLW929 WVS921:WVS929 K354:K402 JA372:JA382 SW372:SW382 ACS372:ACS382 AMO372:AMO382 AWK372:AWK382 BGG372:BGG382 BQC372:BQC382 BZY372:BZY382 CJU372:CJU382 CTQ372:CTQ382 DDM372:DDM382 DNI372:DNI382 DXE372:DXE382 EHA372:EHA382 EQW372:EQW382 FAS372:FAS382 FKO372:FKO382 FUK372:FUK382 GEG372:GEG382 GOC372:GOC382 GXY372:GXY382 HHU372:HHU382 HRQ372:HRQ382 IBM372:IBM382 ILI372:ILI382 IVE372:IVE382 JFA372:JFA382 JOW372:JOW382 JYS372:JYS382 KIO372:KIO382 KSK372:KSK382 LCG372:LCG382 LMC372:LMC382 LVY372:LVY382 MFU372:MFU382 MPQ372:MPQ382 MZM372:MZM382 NJI372:NJI382 NTE372:NTE382 ODA372:ODA382 OMW372:OMW382 OWS372:OWS382 PGO372:PGO382 PQK372:PQK382 QAG372:QAG382 QKC372:QKC382 QTY372:QTY382 RDU372:RDU382 RNQ372:RNQ382 RXM372:RXM382 SHI372:SHI382 SRE372:SRE382 TBA372:TBA382 TKW372:TKW382 TUS372:TUS382 UEO372:UEO382 UOK372:UOK382 UYG372:UYG382 VIC372:VIC382 VRY372:VRY382 WBU372:WBU382 WLQ372:WLQ382 WVM372:WVM382 WVM395:WVM402 JG383:JG394 TC383:TC394 ACY383:ACY394 AMU383:AMU394 AWQ383:AWQ394 BGM383:BGM394 BQI383:BQI394 CAE383:CAE394 CKA383:CKA394 CTW383:CTW394 DDS383:DDS394 DNO383:DNO394 DXK383:DXK394 EHG383:EHG394 ERC383:ERC394 FAY383:FAY394 FKU383:FKU394 FUQ383:FUQ394 GEM383:GEM394 GOI383:GOI394 GYE383:GYE394 HIA383:HIA394 HRW383:HRW394 IBS383:IBS394 ILO383:ILO394 IVK383:IVK394 JFG383:JFG394 JPC383:JPC394 JYY383:JYY394 KIU383:KIU394 KSQ383:KSQ394 LCM383:LCM394 LMI383:LMI394 LWE383:LWE394 MGA383:MGA394 MPW383:MPW394 MZS383:MZS394 NJO383:NJO394 NTK383:NTK394 ODG383:ODG394 ONC383:ONC394 OWY383:OWY394 PGU383:PGU394 PQQ383:PQQ394 QAM383:QAM394 QKI383:QKI394 QUE383:QUE394 REA383:REA394 RNW383:RNW394 RXS383:RXS394 SHO383:SHO394 SRK383:SRK394 TBG383:TBG394 TLC383:TLC394 TUY383:TUY394 UEU383:UEU394 UOQ383:UOQ394 UYM383:UYM394 VII383:VII394 VSE383:VSE394 WCA383:WCA394 WLW383:WLW394 WVS383:WVS394 K273:K309 K3076:K3106 K4153 JG4153 TC4153 ACY4153 AMU4153 AWQ4153 BGM4153 BQI4153 CAE4153 CKA4153 CTW4153 DDS4153 DNO4153 DXK4153 EHG4153 ERC4153 FAY4153 FKU4153 FUQ4153 GEM4153 GOI4153 GYE4153 HIA4153 HRW4153 IBS4153 ILO4153 IVK4153 JFG4153 JPC4153 JYY4153 KIU4153 KSQ4153 LCM4153 LMI4153 LWE4153 MGA4153 MPW4153 MZS4153 NJO4153 NTK4153 ODG4153 ONC4153 OWY4153 PGU4153 PQQ4153 QAM4153 QKI4153 QUE4153 REA4153 RNW4153 RXS4153 SHO4153 SRK4153 TBG4153 TLC4153 TUY4153 UEU4153 UOQ4153 UYM4153 VII4153 VSE4153 WCA4153 WLW4153 WVS4153 K4159:K4173 JG4166:JG4173 TC4166:TC4173 ACY4166:ACY4173 AMU4166:AMU4173 AWQ4166:AWQ4173 BGM4166:BGM4173 BQI4166:BQI4173 CAE4166:CAE4173 CKA4166:CKA4173 CTW4166:CTW4173 DDS4166:DDS4173 DNO4166:DNO4173 DXK4166:DXK4173 EHG4166:EHG4173 ERC4166:ERC4173 FAY4166:FAY4173 FKU4166:FKU4173 FUQ4166:FUQ4173 GEM4166:GEM4173 GOI4166:GOI4173 GYE4166:GYE4173 HIA4166:HIA4173 HRW4166:HRW4173 IBS4166:IBS4173 ILO4166:ILO4173 IVK4166:IVK4173 JFG4166:JFG4173 JPC4166:JPC4173 JYY4166:JYY4173 KIU4166:KIU4173 KSQ4166:KSQ4173 LCM4166:LCM4173 LMI4166:LMI4173 LWE4166:LWE4173 MGA4166:MGA4173 MPW4166:MPW4173 MZS4166:MZS4173 NJO4166:NJO4173 NTK4166:NTK4173 ODG4166:ODG4173 ONC4166:ONC4173 OWY4166:OWY4173 PGU4166:PGU4173 PQQ4166:PQQ4173 QAM4166:QAM4173 QKI4166:QKI4173 QUE4166:QUE4173 REA4166:REA4173 RNW4166:RNW4173 RXS4166:RXS4173 SHO4166:SHO4173 SRK4166:SRK4173 TBG4166:TBG4173 TLC4166:TLC4173 TUY4166:TUY4173 UEU4166:UEU4173 UOQ4166:UOQ4173 UYM4166:UYM4173 VII4166:VII4173 VSE4166:VSE4173 WCA4166:WCA4173 WLW4166:WLW4173 WVS4166:WVS4173 K4187:K4201 JG4187:JG4194 TC4187:TC4194 ACY4187:ACY4194 AMU4187:AMU4194 AWQ4187:AWQ4194 BGM4187:BGM4194 BQI4187:BQI4194 CAE4187:CAE4194 CKA4187:CKA4194 CTW4187:CTW4194 DDS4187:DDS4194 DNO4187:DNO4194 DXK4187:DXK4194 EHG4187:EHG4194 ERC4187:ERC4194 FAY4187:FAY4194 FKU4187:FKU4194 FUQ4187:FUQ4194 GEM4187:GEM4194 GOI4187:GOI4194 GYE4187:GYE4194 HIA4187:HIA4194 HRW4187:HRW4194 IBS4187:IBS4194 ILO4187:ILO4194 IVK4187:IVK4194 JFG4187:JFG4194 JPC4187:JPC4194 JYY4187:JYY4194 KIU4187:KIU4194 KSQ4187:KSQ4194 LCM4187:LCM4194 LMI4187:LMI4194 LWE4187:LWE4194 MGA4187:MGA4194 MPW4187:MPW4194 MZS4187:MZS4194 NJO4187:NJO4194 NTK4187:NTK4194 ODG4187:ODG4194 ONC4187:ONC4194 OWY4187:OWY4194 PGU4187:PGU4194 PQQ4187:PQQ4194 QAM4187:QAM4194 QKI4187:QKI4194 QUE4187:QUE4194 REA4187:REA4194 RNW4187:RNW4194 RXS4187:RXS4194 SHO4187:SHO4194 SRK4187:SRK4194 TBG4187:TBG4194 TLC4187:TLC4194 TUY4187:TUY4194 UEU4187:UEU4194 UOQ4187:UOQ4194 UYM4187:UYM4194 VII4187:VII4194 VSE4187:VSE4194 WCA4187:WCA4194 WLW4187:WLW4194 WVS4187:WVS4194 K4242:K4251 K4253 K4263:K4302 JG4263:JG4295 TC4263:TC4295 ACY4263:ACY4295 AMU4263:AMU4295 AWQ4263:AWQ4295 BGM4263:BGM4295 BQI4263:BQI4295 CAE4263:CAE4295 CKA4263:CKA4295 CTW4263:CTW4295 DDS4263:DDS4295 DNO4263:DNO4295 DXK4263:DXK4295 EHG4263:EHG4295 ERC4263:ERC4295 FAY4263:FAY4295 FKU4263:FKU4295 FUQ4263:FUQ4295 GEM4263:GEM4295 GOI4263:GOI4295 GYE4263:GYE4295 HIA4263:HIA4295 HRW4263:HRW4295 IBS4263:IBS4295 ILO4263:ILO4295 IVK4263:IVK4295 JFG4263:JFG4295 JPC4263:JPC4295 JYY4263:JYY4295 KIU4263:KIU4295 KSQ4263:KSQ4295 LCM4263:LCM4295 LMI4263:LMI4295 LWE4263:LWE4295 MGA4263:MGA4295 MPW4263:MPW4295 MZS4263:MZS4295 NJO4263:NJO4295 NTK4263:NTK4295 ODG4263:ODG4295 ONC4263:ONC4295 OWY4263:OWY4295 PGU4263:PGU4295 PQQ4263:PQQ4295 QAM4263:QAM4295 QKI4263:QKI4295 QUE4263:QUE4295 REA4263:REA4295 RNW4263:RNW4295 RXS4263:RXS4295 SHO4263:SHO4295 SRK4263:SRK4295 TBG4263:TBG4295 TLC4263:TLC4295 TUY4263:TUY4295 UEU4263:UEU4295 UOQ4263:UOQ4295 UYM4263:UYM4295 VII4263:VII4295 VSE4263:VSE4295 WCA4263:WCA4295 WLW4263:WLW4295 WVS4263:WVS4295 K4314 JG4314 TC4314 ACY4314 AMU4314 AWQ4314 BGM4314 BQI4314 CAE4314 CKA4314 CTW4314 DDS4314 DNO4314 DXK4314 EHG4314 ERC4314 FAY4314 FKU4314 FUQ4314 GEM4314 GOI4314 GYE4314 HIA4314 HRW4314 IBS4314 ILO4314 IVK4314 JFG4314 JPC4314 JYY4314 KIU4314 KSQ4314 LCM4314 LMI4314 LWE4314 MGA4314 MPW4314 MZS4314 NJO4314 NTK4314 ODG4314 ONC4314 OWY4314 PGU4314 PQQ4314 QAM4314 QKI4314 QUE4314 REA4314 RNW4314 RXS4314 SHO4314 SRK4314 TBG4314 TLC4314 TUY4314 UEU4314 UOQ4314 UYM4314 VII4314 VSE4314 WCA4314 WLW4314 WVS4314 JG4321 TC4321 ACY4321 AMU4321 AWQ4321 BGM4321 BQI4321 CAE4321 CKA4321 CTW4321 DDS4321 DNO4321 DXK4321 EHG4321 ERC4321 FAY4321 FKU4321 FUQ4321 GEM4321 GOI4321 GYE4321 HIA4321 HRW4321 IBS4321 ILO4321 IVK4321 JFG4321 JPC4321 JYY4321 KIU4321 KSQ4321 LCM4321 LMI4321 LWE4321 MGA4321 MPW4321 MZS4321 NJO4321 NTK4321 ODG4321 ONC4321 OWY4321 PGU4321 PQQ4321 QAM4321 QKI4321 QUE4321 REA4321 RNW4321 RXS4321 SHO4321 SRK4321 TBG4321 TLC4321 TUY4321 UEU4321 UOQ4321 UYM4321 VII4321 VSE4321 WCA4321 WLW4321 WVS4321 K4317:K4321 K4341:K4369 JG4350:JG4360 TC4350:TC4360 ACY4350:ACY4360 AMU4350:AMU4360 AWQ4350:AWQ4360 BGM4350:BGM4360 BQI4350:BQI4360 CAE4350:CAE4360 CKA4350:CKA4360 CTW4350:CTW4360 DDS4350:DDS4360 DNO4350:DNO4360 DXK4350:DXK4360 EHG4350:EHG4360 ERC4350:ERC4360 FAY4350:FAY4360 FKU4350:FKU4360 FUQ4350:FUQ4360 GEM4350:GEM4360 GOI4350:GOI4360 GYE4350:GYE4360 HIA4350:HIA4360 HRW4350:HRW4360 IBS4350:IBS4360 ILO4350:ILO4360 IVK4350:IVK4360 JFG4350:JFG4360 JPC4350:JPC4360 JYY4350:JYY4360 KIU4350:KIU4360 KSQ4350:KSQ4360 LCM4350:LCM4360 LMI4350:LMI4360 LWE4350:LWE4360 MGA4350:MGA4360 MPW4350:MPW4360 MZS4350:MZS4360 NJO4350:NJO4360 NTK4350:NTK4360 ODG4350:ODG4360 ONC4350:ONC4360 OWY4350:OWY4360 PGU4350:PGU4360 PQQ4350:PQQ4360 QAM4350:QAM4360 QKI4350:QKI4360 QUE4350:QUE4360 REA4350:REA4360 RNW4350:RNW4360 RXS4350:RXS4360 SHO4350:SHO4360 SRK4350:SRK4360 TBG4350:TBG4360 TLC4350:TLC4360 TUY4350:TUY4360 UEU4350:UEU4360 UOQ4350:UOQ4360 UYM4350:UYM4360 VII4350:VII4360 VSE4350:VSE4360 WCA4350:WCA4360 WLW4350:WLW4360 WVS4350:WVS4360 K4382:K4392 JG4382:JG4387 TC4382:TC4387 ACY4382:ACY4387 AMU4382:AMU4387 AWQ4382:AWQ4387 BGM4382:BGM4387 BQI4382:BQI4387 CAE4382:CAE4387 CKA4382:CKA4387 CTW4382:CTW4387 DDS4382:DDS4387 DNO4382:DNO4387 DXK4382:DXK4387 EHG4382:EHG4387 ERC4382:ERC4387 FAY4382:FAY4387 FKU4382:FKU4387 FUQ4382:FUQ4387 GEM4382:GEM4387 GOI4382:GOI4387 GYE4382:GYE4387 HIA4382:HIA4387 HRW4382:HRW4387 IBS4382:IBS4387 ILO4382:ILO4387 IVK4382:IVK4387 JFG4382:JFG4387 JPC4382:JPC4387 JYY4382:JYY4387 KIU4382:KIU4387 KSQ4382:KSQ4387 LCM4382:LCM4387 LMI4382:LMI4387 LWE4382:LWE4387 MGA4382:MGA4387 MPW4382:MPW4387 MZS4382:MZS4387 NJO4382:NJO4387 NTK4382:NTK4387 ODG4382:ODG4387 ONC4382:ONC4387 OWY4382:OWY4387 PGU4382:PGU4387 PQQ4382:PQQ4387 QAM4382:QAM4387 QKI4382:QKI4387 QUE4382:QUE4387 REA4382:REA4387 RNW4382:RNW4387 RXS4382:RXS4387 SHO4382:SHO4387 SRK4382:SRK4387 TBG4382:TBG4387 TLC4382:TLC4387 TUY4382:TUY4387 UEU4382:UEU4387 UOQ4382:UOQ4387 UYM4382:UYM4387 VII4382:VII4387 VSE4382:VSE4387 WCA4382:WCA4387 WLW4382:WLW4387 WVS4382:WVS4387 K4404:K4405 JG4404:JG4405 TC4404:TC4405 ACY4404:ACY4405 AMU4404:AMU4405 AWQ4404:AWQ4405 BGM4404:BGM4405 BQI4404:BQI4405 CAE4404:CAE4405 CKA4404:CKA4405 CTW4404:CTW4405 DDS4404:DDS4405 DNO4404:DNO4405 DXK4404:DXK4405 EHG4404:EHG4405 ERC4404:ERC4405 FAY4404:FAY4405 FKU4404:FKU4405 FUQ4404:FUQ4405 GEM4404:GEM4405 GOI4404:GOI4405 GYE4404:GYE4405 HIA4404:HIA4405 HRW4404:HRW4405 IBS4404:IBS4405 ILO4404:ILO4405 IVK4404:IVK4405 JFG4404:JFG4405 JPC4404:JPC4405 JYY4404:JYY4405 KIU4404:KIU4405 KSQ4404:KSQ4405 LCM4404:LCM4405 LMI4404:LMI4405 LWE4404:LWE4405 MGA4404:MGA4405 MPW4404:MPW4405 MZS4404:MZS4405 NJO4404:NJO4405 NTK4404:NTK4405 ODG4404:ODG4405 ONC4404:ONC4405 OWY4404:OWY4405 PGU4404:PGU4405 PQQ4404:PQQ4405 QAM4404:QAM4405 QKI4404:QKI4405 QUE4404:QUE4405 REA4404:REA4405 RNW4404:RNW4405 RXS4404:RXS4405 SHO4404:SHO4405 SRK4404:SRK4405 TBG4404:TBG4405 TLC4404:TLC4405 TUY4404:TUY4405 UEU4404:UEU4405 UOQ4404:UOQ4405 UYM4404:UYM4405 VII4404:VII4405 VSE4404:VSE4405 WCA4404:WCA4405 WLW4404:WLW4405 WVS4404:WVS4405 K4410:K4414 JG4410:JG4411 TC4410:TC4411 ACY4410:ACY4411 AMU4410:AMU4411 AWQ4410:AWQ4411 BGM4410:BGM4411 BQI4410:BQI4411 CAE4410:CAE4411 CKA4410:CKA4411 CTW4410:CTW4411 DDS4410:DDS4411 DNO4410:DNO4411 DXK4410:DXK4411 EHG4410:EHG4411 ERC4410:ERC4411 FAY4410:FAY4411 FKU4410:FKU4411 FUQ4410:FUQ4411 GEM4410:GEM4411 GOI4410:GOI4411 GYE4410:GYE4411 HIA4410:HIA4411 HRW4410:HRW4411 IBS4410:IBS4411 ILO4410:ILO4411 IVK4410:IVK4411 JFG4410:JFG4411 JPC4410:JPC4411 JYY4410:JYY4411 KIU4410:KIU4411 KSQ4410:KSQ4411 LCM4410:LCM4411 LMI4410:LMI4411 LWE4410:LWE4411 MGA4410:MGA4411 MPW4410:MPW4411 MZS4410:MZS4411 NJO4410:NJO4411 NTK4410:NTK4411 ODG4410:ODG4411 ONC4410:ONC4411 OWY4410:OWY4411 PGU4410:PGU4411 PQQ4410:PQQ4411 QAM4410:QAM4411 QKI4410:QKI4411 QUE4410:QUE4411 REA4410:REA4411 RNW4410:RNW4411 RXS4410:RXS4411 SHO4410:SHO4411 SRK4410:SRK4411 TBG4410:TBG4411 TLC4410:TLC4411 TUY4410:TUY4411 UEU4410:UEU4411 UOQ4410:UOQ4411 UYM4410:UYM4411 VII4410:VII4411 VSE4410:VSE4411 WCA4410:WCA4411 WLW4410:WLW4411 WVS4410:WVS4411 K4417 K4427 JG4427 TC4427 ACY4427 AMU4427 AWQ4427 BGM4427 BQI4427 CAE4427 CKA4427 CTW4427 DDS4427 DNO4427 DXK4427 EHG4427 ERC4427 FAY4427 FKU4427 FUQ4427 GEM4427 GOI4427 GYE4427 HIA4427 HRW4427 IBS4427 ILO4427 IVK4427 JFG4427 JPC4427 JYY4427 KIU4427 KSQ4427 LCM4427 LMI4427 LWE4427 MGA4427 MPW4427 MZS4427 NJO4427 NTK4427 ODG4427 ONC4427 OWY4427 PGU4427 PQQ4427 QAM4427 QKI4427 QUE4427 REA4427 RNW4427 RXS4427 SHO4427 SRK4427 TBG4427 TLC4427 TUY4427 UEU4427 UOQ4427 UYM4427 VII4427 VSE4427 WCA4427 WLW4427 WVS4427 K4435:K4436 K4441:K4459 JG4441 TC4441 ACY4441 AMU4441 AWQ4441 BGM4441 BQI4441 CAE4441 CKA4441 CTW4441 DDS4441 DNO4441 DXK4441 EHG4441 ERC4441 FAY4441 FKU4441 FUQ4441 GEM4441 GOI4441 GYE4441 HIA4441 HRW4441 IBS4441 ILO4441 IVK4441 JFG4441 JPC4441 JYY4441 KIU4441 KSQ4441 LCM4441 LMI4441 LWE4441 MGA4441 MPW4441 MZS4441 NJO4441 NTK4441 ODG4441 ONC4441 OWY4441 PGU4441 PQQ4441 QAM4441 QKI4441 QUE4441 REA4441 RNW4441 RXS4441 SHO4441 SRK4441 TBG4441 TLC4441 TUY4441 UEU4441 UOQ4441 UYM4441 VII4441 VSE4441 WCA4441 WLW4441 WVS4441 JG4449:JG4459 TC4449:TC4459 ACY4449:ACY4459 AMU4449:AMU4459 AWQ4449:AWQ4459 BGM4449:BGM4459 BQI4449:BQI4459 CAE4449:CAE4459 CKA4449:CKA4459 CTW4449:CTW4459 DDS4449:DDS4459 DNO4449:DNO4459 DXK4449:DXK4459 EHG4449:EHG4459 ERC4449:ERC4459 FAY4449:FAY4459 FKU4449:FKU4459 FUQ4449:FUQ4459 GEM4449:GEM4459 GOI4449:GOI4459 GYE4449:GYE4459 HIA4449:HIA4459 HRW4449:HRW4459 IBS4449:IBS4459 ILO4449:ILO4459 IVK4449:IVK4459 JFG4449:JFG4459 JPC4449:JPC4459 JYY4449:JYY4459 KIU4449:KIU4459 KSQ4449:KSQ4459 LCM4449:LCM4459 LMI4449:LMI4459 LWE4449:LWE4459 MGA4449:MGA4459 MPW4449:MPW4459 MZS4449:MZS4459 NJO4449:NJO4459 NTK4449:NTK4459 ODG4449:ODG4459 ONC4449:ONC4459 OWY4449:OWY4459 PGU4449:PGU4459 PQQ4449:PQQ4459 QAM4449:QAM4459 QKI4449:QKI4459 QUE4449:QUE4459 REA4449:REA4459 RNW4449:RNW4459 RXS4449:RXS4459 SHO4449:SHO4459 SRK4449:SRK4459 TBG4449:TBG4459 TLC4449:TLC4459 TUY4449:TUY4459 UEU4449:UEU4459 UOQ4449:UOQ4459 UYM4449:UYM4459 VII4449:VII4459 VSE4449:VSE4459 WCA4449:WCA4459 WLW4449:WLW4459 WVS4449:WVS4459 K4475:K4493 JG4482:JG4492 TC4482:TC4492 ACY4482:ACY4492 AMU4482:AMU4492 AWQ4482:AWQ4492 BGM4482:BGM4492 BQI4482:BQI4492 CAE4482:CAE4492 CKA4482:CKA4492 CTW4482:CTW4492 DDS4482:DDS4492 DNO4482:DNO4492 DXK4482:DXK4492 EHG4482:EHG4492 ERC4482:ERC4492 FAY4482:FAY4492 FKU4482:FKU4492 FUQ4482:FUQ4492 GEM4482:GEM4492 GOI4482:GOI4492 GYE4482:GYE4492 HIA4482:HIA4492 HRW4482:HRW4492 IBS4482:IBS4492 ILO4482:ILO4492 IVK4482:IVK4492 JFG4482:JFG4492 JPC4482:JPC4492 JYY4482:JYY4492 KIU4482:KIU4492 KSQ4482:KSQ4492 LCM4482:LCM4492 LMI4482:LMI4492 LWE4482:LWE4492 MGA4482:MGA4492 MPW4482:MPW4492 MZS4482:MZS4492 NJO4482:NJO4492 NTK4482:NTK4492 ODG4482:ODG4492 ONC4482:ONC4492 OWY4482:OWY4492 PGU4482:PGU4492 PQQ4482:PQQ4492 QAM4482:QAM4492 QKI4482:QKI4492 QUE4482:QUE4492 REA4482:REA4492 RNW4482:RNW4492 RXS4482:RXS4492 SHO4482:SHO4492 SRK4482:SRK4492 TBG4482:TBG4492 TLC4482:TLC4492 TUY4482:TUY4492 UEU4482:UEU4492 UOQ4482:UOQ4492 UYM4482:UYM4492 VII4482:VII4492 VSE4482:VSE4492 WCA4482:WCA4492 WLW4482:WLW4492 WVS4482:WVS4492 K4512 JG4512 TC4512 ACY4512 AMU4512 AWQ4512 BGM4512 BQI4512 CAE4512 CKA4512 CTW4512 DDS4512 DNO4512 DXK4512 EHG4512 ERC4512 FAY4512 FKU4512 FUQ4512 GEM4512 GOI4512 GYE4512 HIA4512 HRW4512 IBS4512 ILO4512 IVK4512 JFG4512 JPC4512 JYY4512 KIU4512 KSQ4512 LCM4512 LMI4512 LWE4512 MGA4512 MPW4512 MZS4512 NJO4512 NTK4512 ODG4512 ONC4512 OWY4512 PGU4512 PQQ4512 QAM4512 QKI4512 QUE4512 REA4512 RNW4512 RXS4512 SHO4512 SRK4512 TBG4512 TLC4512 TUY4512 UEU4512 UOQ4512 UYM4512 VII4512 VSE4512 WCA4512 WLW4512 WVS4512 K4517:K4519 JG4517:JG4519 TC4517:TC4519 ACY4517:ACY4519 AMU4517:AMU4519 AWQ4517:AWQ4519 BGM4517:BGM4519 BQI4517:BQI4519 CAE4517:CAE4519 CKA4517:CKA4519 CTW4517:CTW4519 DDS4517:DDS4519 DNO4517:DNO4519 DXK4517:DXK4519 EHG4517:EHG4519 ERC4517:ERC4519 FAY4517:FAY4519 FKU4517:FKU4519 FUQ4517:FUQ4519 GEM4517:GEM4519 GOI4517:GOI4519 GYE4517:GYE4519 HIA4517:HIA4519 HRW4517:HRW4519 IBS4517:IBS4519 ILO4517:ILO4519 IVK4517:IVK4519 JFG4517:JFG4519 JPC4517:JPC4519 JYY4517:JYY4519 KIU4517:KIU4519 KSQ4517:KSQ4519 LCM4517:LCM4519 LMI4517:LMI4519 LWE4517:LWE4519 MGA4517:MGA4519 MPW4517:MPW4519 MZS4517:MZS4519 NJO4517:NJO4519 NTK4517:NTK4519 ODG4517:ODG4519 ONC4517:ONC4519 OWY4517:OWY4519 PGU4517:PGU4519 PQQ4517:PQQ4519 QAM4517:QAM4519 QKI4517:QKI4519 QUE4517:QUE4519 REA4517:REA4519 RNW4517:RNW4519 RXS4517:RXS4519 SHO4517:SHO4519 SRK4517:SRK4519 TBG4517:TBG4519 TLC4517:TLC4519 TUY4517:TUY4519 UEU4517:UEU4519 UOQ4517:UOQ4519 UYM4517:UYM4519 VII4517:VII4519 VSE4517:VSE4519 WCA4517:WCA4519 WLW4517:WLW4519 WVS4517:WVS4519 K4529:K4531 K4538:K4541 K8172:K8449 JG4557:JG4569 TC4557:TC4569 ACY4557:ACY4569 AMU4557:AMU4569 AWQ4557:AWQ4569 BGM4557:BGM4569 BQI4557:BQI4569 CAE4557:CAE4569 CKA4557:CKA4569 CTW4557:CTW4569 DDS4557:DDS4569 DNO4557:DNO4569 DXK4557:DXK4569 EHG4557:EHG4569 ERC4557:ERC4569 FAY4557:FAY4569 FKU4557:FKU4569 FUQ4557:FUQ4569 GEM4557:GEM4569 GOI4557:GOI4569 GYE4557:GYE4569 HIA4557:HIA4569 HRW4557:HRW4569 IBS4557:IBS4569 ILO4557:ILO4569 IVK4557:IVK4569 JFG4557:JFG4569 JPC4557:JPC4569 JYY4557:JYY4569 KIU4557:KIU4569 KSQ4557:KSQ4569 LCM4557:LCM4569 LMI4557:LMI4569 LWE4557:LWE4569 MGA4557:MGA4569 MPW4557:MPW4569 MZS4557:MZS4569 NJO4557:NJO4569 NTK4557:NTK4569 ODG4557:ODG4569 ONC4557:ONC4569 OWY4557:OWY4569 PGU4557:PGU4569 PQQ4557:PQQ4569 QAM4557:QAM4569 QKI4557:QKI4569 QUE4557:QUE4569 REA4557:REA4569 RNW4557:RNW4569 RXS4557:RXS4569 SHO4557:SHO4569 SRK4557:SRK4569 TBG4557:TBG4569 TLC4557:TLC4569 TUY4557:TUY4569 UEU4557:UEU4569 UOQ4557:UOQ4569 UYM4557:UYM4569 VII4557:VII4569 VSE4557:VSE4569 WCA4557:WCA4569 WLW4557:WLW4569 K3886:K3890 K4577:K4578 JG4577:JG4578 TC4577:TC4578 ACY4577:ACY4578 AMU4577:AMU4578 AWQ4577:AWQ4578 BGM4577:BGM4578 BQI4577:BQI4578 CAE4577:CAE4578 CKA4577:CKA4578 CTW4577:CTW4578 DDS4577:DDS4578 DNO4577:DNO4578 DXK4577:DXK4578 EHG4577:EHG4578 ERC4577:ERC4578 FAY4577:FAY4578 FKU4577:FKU4578 FUQ4577:FUQ4578 GEM4577:GEM4578 GOI4577:GOI4578 GYE4577:GYE4578 HIA4577:HIA4578 HRW4577:HRW4578 IBS4577:IBS4578 ILO4577:ILO4578 IVK4577:IVK4578 JFG4577:JFG4578 JPC4577:JPC4578 JYY4577:JYY4578 KIU4577:KIU4578 KSQ4577:KSQ4578 LCM4577:LCM4578 LMI4577:LMI4578 LWE4577:LWE4578 MGA4577:MGA4578 MPW4577:MPW4578 MZS4577:MZS4578 NJO4577:NJO4578 NTK4577:NTK4578 ODG4577:ODG4578 ONC4577:ONC4578 OWY4577:OWY4578 PGU4577:PGU4578 PQQ4577:PQQ4578 QAM4577:QAM4578 QKI4577:QKI4578 QUE4577:QUE4578 REA4577:REA4578 RNW4577:RNW4578 RXS4577:RXS4578 SHO4577:SHO4578 SRK4577:SRK4578 TBG4577:TBG4578 TLC4577:TLC4578 TUY4577:TUY4578 UEU4577:UEU4578 UOQ4577:UOQ4578 UYM4577:UYM4578 VII4577:VII4578 VSE4577:VSE4578 WCA4577:WCA4578 WLW4577:WLW4578 WVS4577:WVS4578 K4581:K4602 JG4581:JG4602 TC4581:TC4602 ACY4581:ACY4602 AMU4581:AMU4602 AWQ4581:AWQ4602 BGM4581:BGM4602 BQI4581:BQI4602 CAE4581:CAE4602 CKA4581:CKA4602 CTW4581:CTW4602 DDS4581:DDS4602 DNO4581:DNO4602 DXK4581:DXK4602 EHG4581:EHG4602 ERC4581:ERC4602 FAY4581:FAY4602 FKU4581:FKU4602 FUQ4581:FUQ4602 GEM4581:GEM4602 GOI4581:GOI4602 GYE4581:GYE4602 HIA4581:HIA4602 HRW4581:HRW4602 IBS4581:IBS4602 ILO4581:ILO4602 IVK4581:IVK4602 JFG4581:JFG4602 JPC4581:JPC4602 JYY4581:JYY4602 KIU4581:KIU4602 KSQ4581:KSQ4602 LCM4581:LCM4602 LMI4581:LMI4602 LWE4581:LWE4602 MGA4581:MGA4602 MPW4581:MPW4602 MZS4581:MZS4602 NJO4581:NJO4602 NTK4581:NTK4602 ODG4581:ODG4602 ONC4581:ONC4602 OWY4581:OWY4602 PGU4581:PGU4602 PQQ4581:PQQ4602 QAM4581:QAM4602 QKI4581:QKI4602 QUE4581:QUE4602 REA4581:REA4602 RNW4581:RNW4602 RXS4581:RXS4602 SHO4581:SHO4602 SRK4581:SRK4602 TBG4581:TBG4602 TLC4581:TLC4602 TUY4581:TUY4602 UEU4581:UEU4602 UOQ4581:UOQ4602 UYM4581:UYM4602 VII4581:VII4602 VSE4581:VSE4602 WCA4581:WCA4602 WLW4581:WLW4602 WVS4581:WVS4602 K4618:K4642 JG4618:JG4642 TC4618:TC4642 ACY4618:ACY4642 AMU4618:AMU4642 AWQ4618:AWQ4642 BGM4618:BGM4642 BQI4618:BQI4642 CAE4618:CAE4642 CKA4618:CKA4642 CTW4618:CTW4642 DDS4618:DDS4642 DNO4618:DNO4642 DXK4618:DXK4642 EHG4618:EHG4642 ERC4618:ERC4642 FAY4618:FAY4642 FKU4618:FKU4642 FUQ4618:FUQ4642 GEM4618:GEM4642 GOI4618:GOI4642 GYE4618:GYE4642 HIA4618:HIA4642 HRW4618:HRW4642 IBS4618:IBS4642 ILO4618:ILO4642 IVK4618:IVK4642 JFG4618:JFG4642 JPC4618:JPC4642 JYY4618:JYY4642 KIU4618:KIU4642 KSQ4618:KSQ4642 LCM4618:LCM4642 LMI4618:LMI4642 LWE4618:LWE4642 MGA4618:MGA4642 MPW4618:MPW4642 MZS4618:MZS4642 NJO4618:NJO4642 NTK4618:NTK4642 ODG4618:ODG4642 ONC4618:ONC4642 OWY4618:OWY4642 PGU4618:PGU4642 PQQ4618:PQQ4642 QAM4618:QAM4642 QKI4618:QKI4642 QUE4618:QUE4642 REA4618:REA4642 RNW4618:RNW4642 RXS4618:RXS4642 SHO4618:SHO4642 SRK4618:SRK4642 TBG4618:TBG4642 TLC4618:TLC4642 TUY4618:TUY4642 UEU4618:UEU4642 UOQ4618:UOQ4642 UYM4618:UYM4642 VII4618:VII4642 VSE4618:VSE4642 WCA4618:WCA4642 WLW4618:WLW4642 WVS4618:WVS4642 JG4647:JG4655 TC4647:TC4655 ACY4647:ACY4655 AMU4647:AMU4655 AWQ4647:AWQ4655 BGM4647:BGM4655 BQI4647:BQI4655 CAE4647:CAE4655 CKA4647:CKA4655 CTW4647:CTW4655 DDS4647:DDS4655 DNO4647:DNO4655 DXK4647:DXK4655 EHG4647:EHG4655 ERC4647:ERC4655 FAY4647:FAY4655 FKU4647:FKU4655 FUQ4647:FUQ4655 GEM4647:GEM4655 GOI4647:GOI4655 GYE4647:GYE4655 HIA4647:HIA4655 HRW4647:HRW4655 IBS4647:IBS4655 ILO4647:ILO4655 IVK4647:IVK4655 JFG4647:JFG4655 JPC4647:JPC4655 JYY4647:JYY4655 KIU4647:KIU4655 KSQ4647:KSQ4655 LCM4647:LCM4655 LMI4647:LMI4655 LWE4647:LWE4655 MGA4647:MGA4655 MPW4647:MPW4655 MZS4647:MZS4655 NJO4647:NJO4655 NTK4647:NTK4655 ODG4647:ODG4655 ONC4647:ONC4655 OWY4647:OWY4655 PGU4647:PGU4655 PQQ4647:PQQ4655 QAM4647:QAM4655 QKI4647:QKI4655 QUE4647:QUE4655 REA4647:REA4655 RNW4647:RNW4655 RXS4647:RXS4655 SHO4647:SHO4655 SRK4647:SRK4655 TBG4647:TBG4655 TLC4647:TLC4655 TUY4647:TUY4655 UEU4647:UEU4655 UOQ4647:UOQ4655 UYM4647:UYM4655 VII4647:VII4655 VSE4647:VSE4655 WCA4647:WCA4655 WLW4647:WLW4655 K4647:K4655 WVS4647:WVS4655 K4703 JG4703 TC4703 ACY4703 AMU4703 AWQ4703 BGM4703 BQI4703 CAE4703 CKA4703 CTW4703 DDS4703 DNO4703 DXK4703 EHG4703 ERC4703 FAY4703 FKU4703 FUQ4703 GEM4703 GOI4703 GYE4703 HIA4703 HRW4703 IBS4703 ILO4703 IVK4703 JFG4703 JPC4703 JYY4703 KIU4703 KSQ4703 LCM4703 LMI4703 LWE4703 MGA4703 MPW4703 MZS4703 NJO4703 NTK4703 ODG4703 ONC4703 OWY4703 PGU4703 PQQ4703 QAM4703 QKI4703 QUE4703 REA4703 RNW4703 RXS4703 SHO4703 SRK4703 TBG4703 TLC4703 TUY4703 UEU4703 UOQ4703 UYM4703 VII4703 VSE4703 WCA4703 WLW4703 WVS4703 K4708:K4721 JG4708:JG4721 TC4708:TC4721 ACY4708:ACY4721 AMU4708:AMU4721 AWQ4708:AWQ4721 BGM4708:BGM4721 BQI4708:BQI4721 CAE4708:CAE4721 CKA4708:CKA4721 CTW4708:CTW4721 DDS4708:DDS4721 DNO4708:DNO4721 DXK4708:DXK4721 EHG4708:EHG4721 ERC4708:ERC4721 FAY4708:FAY4721 FKU4708:FKU4721 FUQ4708:FUQ4721 GEM4708:GEM4721 GOI4708:GOI4721 GYE4708:GYE4721 HIA4708:HIA4721 HRW4708:HRW4721 IBS4708:IBS4721 ILO4708:ILO4721 IVK4708:IVK4721 JFG4708:JFG4721 JPC4708:JPC4721 JYY4708:JYY4721 KIU4708:KIU4721 KSQ4708:KSQ4721 LCM4708:LCM4721 LMI4708:LMI4721 LWE4708:LWE4721 MGA4708:MGA4721 MPW4708:MPW4721 MZS4708:MZS4721 NJO4708:NJO4721 NTK4708:NTK4721 ODG4708:ODG4721 ONC4708:ONC4721 OWY4708:OWY4721 PGU4708:PGU4721 PQQ4708:PQQ4721 QAM4708:QAM4721 QKI4708:QKI4721 QUE4708:QUE4721 REA4708:REA4721 RNW4708:RNW4721 RXS4708:RXS4721 SHO4708:SHO4721 SRK4708:SRK4721 TBG4708:TBG4721 TLC4708:TLC4721 TUY4708:TUY4721 UEU4708:UEU4721 UOQ4708:UOQ4721 UYM4708:UYM4721 VII4708:VII4721 VSE4708:VSE4721 WCA4708:WCA4721 WLW4708:WLW4721 WVS4708:WVS4721 K4737:K4754 JG4745:JG4754 TC4745:TC4754 ACY4745:ACY4754 AMU4745:AMU4754 AWQ4745:AWQ4754 BGM4745:BGM4754 BQI4745:BQI4754 CAE4745:CAE4754 CKA4745:CKA4754 CTW4745:CTW4754 DDS4745:DDS4754 DNO4745:DNO4754 DXK4745:DXK4754 EHG4745:EHG4754 ERC4745:ERC4754 FAY4745:FAY4754 FKU4745:FKU4754 FUQ4745:FUQ4754 GEM4745:GEM4754 GOI4745:GOI4754 GYE4745:GYE4754 HIA4745:HIA4754 HRW4745:HRW4754 IBS4745:IBS4754 ILO4745:ILO4754 IVK4745:IVK4754 JFG4745:JFG4754 JPC4745:JPC4754 JYY4745:JYY4754 KIU4745:KIU4754 KSQ4745:KSQ4754 LCM4745:LCM4754 LMI4745:LMI4754 LWE4745:LWE4754 MGA4745:MGA4754 MPW4745:MPW4754 MZS4745:MZS4754 NJO4745:NJO4754 NTK4745:NTK4754 ODG4745:ODG4754 ONC4745:ONC4754 OWY4745:OWY4754 PGU4745:PGU4754 PQQ4745:PQQ4754 QAM4745:QAM4754 QKI4745:QKI4754 QUE4745:QUE4754 REA4745:REA4754 RNW4745:RNW4754 RXS4745:RXS4754 SHO4745:SHO4754 SRK4745:SRK4754 TBG4745:TBG4754 TLC4745:TLC4754 TUY4745:TUY4754 UEU4745:UEU4754 UOQ4745:UOQ4754 UYM4745:UYM4754 VII4745:VII4754 VSE4745:VSE4754 WCA4745:WCA4754 WLW4745:WLW4754 WVS4745:WVS4754 K4763:K4780 JG4763:JG4780 TC4763:TC4780 ACY4763:ACY4780 AMU4763:AMU4780 AWQ4763:AWQ4780 BGM4763:BGM4780 BQI4763:BQI4780 CAE4763:CAE4780 CKA4763:CKA4780 CTW4763:CTW4780 DDS4763:DDS4780 DNO4763:DNO4780 DXK4763:DXK4780 EHG4763:EHG4780 ERC4763:ERC4780 FAY4763:FAY4780 FKU4763:FKU4780 FUQ4763:FUQ4780 GEM4763:GEM4780 GOI4763:GOI4780 GYE4763:GYE4780 HIA4763:HIA4780 HRW4763:HRW4780 IBS4763:IBS4780 ILO4763:ILO4780 IVK4763:IVK4780 JFG4763:JFG4780 JPC4763:JPC4780 JYY4763:JYY4780 KIU4763:KIU4780 KSQ4763:KSQ4780 LCM4763:LCM4780 LMI4763:LMI4780 LWE4763:LWE4780 MGA4763:MGA4780 MPW4763:MPW4780 MZS4763:MZS4780 NJO4763:NJO4780 NTK4763:NTK4780 ODG4763:ODG4780 ONC4763:ONC4780 OWY4763:OWY4780 PGU4763:PGU4780 PQQ4763:PQQ4780 QAM4763:QAM4780 QKI4763:QKI4780 QUE4763:QUE4780 REA4763:REA4780 RNW4763:RNW4780 RXS4763:RXS4780 SHO4763:SHO4780 SRK4763:SRK4780 TBG4763:TBG4780 TLC4763:TLC4780 TUY4763:TUY4780 UEU4763:UEU4780 UOQ4763:UOQ4780 UYM4763:UYM4780 VII4763:VII4780 VSE4763:VSE4780 WCA4763:WCA4780 WLW4763:WLW4780 WVS4763:WVS4780 K4783:K4785 WVS4857:WVS4863 K7650:K7654 JG4810:JG4824 TC4810:TC4824 ACY4810:ACY4824 AMU4810:AMU4824 AWQ4810:AWQ4824 BGM4810:BGM4824 BQI4810:BQI4824 CAE4810:CAE4824 CKA4810:CKA4824 CTW4810:CTW4824 DDS4810:DDS4824 DNO4810:DNO4824 DXK4810:DXK4824 EHG4810:EHG4824 ERC4810:ERC4824 FAY4810:FAY4824 FKU4810:FKU4824 FUQ4810:FUQ4824 GEM4810:GEM4824 GOI4810:GOI4824 GYE4810:GYE4824 HIA4810:HIA4824 HRW4810:HRW4824 IBS4810:IBS4824 ILO4810:ILO4824 IVK4810:IVK4824 JFG4810:JFG4824 JPC4810:JPC4824 JYY4810:JYY4824 KIU4810:KIU4824 KSQ4810:KSQ4824 LCM4810:LCM4824 LMI4810:LMI4824 LWE4810:LWE4824 MGA4810:MGA4824 MPW4810:MPW4824 MZS4810:MZS4824 NJO4810:NJO4824 NTK4810:NTK4824 ODG4810:ODG4824 ONC4810:ONC4824 OWY4810:OWY4824 PGU4810:PGU4824 PQQ4810:PQQ4824 QAM4810:QAM4824 QKI4810:QKI4824 QUE4810:QUE4824 REA4810:REA4824 RNW4810:RNW4824 RXS4810:RXS4824 SHO4810:SHO4824 SRK4810:SRK4824 TBG4810:TBG4824 TLC4810:TLC4824 TUY4810:TUY4824 UEU4810:UEU4824 UOQ4810:UOQ4824 UYM4810:UYM4824 VII4810:VII4824 VSE4810:VSE4824 WCA4810:WCA4824 WLW4810:WLW4824 WVS4810:WVS4824 K4842:K4849 JG4845:JG4849 TC4845:TC4849 ACY4845:ACY4849 AMU4845:AMU4849 AWQ4845:AWQ4849 BGM4845:BGM4849 BQI4845:BQI4849 CAE4845:CAE4849 CKA4845:CKA4849 CTW4845:CTW4849 DDS4845:DDS4849 DNO4845:DNO4849 DXK4845:DXK4849 EHG4845:EHG4849 ERC4845:ERC4849 FAY4845:FAY4849 FKU4845:FKU4849 FUQ4845:FUQ4849 GEM4845:GEM4849 GOI4845:GOI4849 GYE4845:GYE4849 HIA4845:HIA4849 HRW4845:HRW4849 IBS4845:IBS4849 ILO4845:ILO4849 IVK4845:IVK4849 JFG4845:JFG4849 JPC4845:JPC4849 JYY4845:JYY4849 KIU4845:KIU4849 KSQ4845:KSQ4849 LCM4845:LCM4849 LMI4845:LMI4849 LWE4845:LWE4849 MGA4845:MGA4849 MPW4845:MPW4849 MZS4845:MZS4849 NJO4845:NJO4849 NTK4845:NTK4849 ODG4845:ODG4849 ONC4845:ONC4849 OWY4845:OWY4849 PGU4845:PGU4849 PQQ4845:PQQ4849 QAM4845:QAM4849 QKI4845:QKI4849 QUE4845:QUE4849 REA4845:REA4849 RNW4845:RNW4849 RXS4845:RXS4849 SHO4845:SHO4849 SRK4845:SRK4849 TBG4845:TBG4849 TLC4845:TLC4849 TUY4845:TUY4849 UEU4845:UEU4849 UOQ4845:UOQ4849 UYM4845:UYM4849 VII4845:VII4849 VSE4845:VSE4849 WCA4845:WCA4849 WLW4845:WLW4849 WVS4845:WVS4849 K4857:K4863 JG4857:JG4863 TC4857:TC4863 ACY4857:ACY4863 AMU4857:AMU4863 AWQ4857:AWQ4863 BGM4857:BGM4863 BQI4857:BQI4863 CAE4857:CAE4863 CKA4857:CKA4863 CTW4857:CTW4863 DDS4857:DDS4863 DNO4857:DNO4863 DXK4857:DXK4863 EHG4857:EHG4863 ERC4857:ERC4863 FAY4857:FAY4863 FKU4857:FKU4863 FUQ4857:FUQ4863 GEM4857:GEM4863 GOI4857:GOI4863 GYE4857:GYE4863 HIA4857:HIA4863 HRW4857:HRW4863 IBS4857:IBS4863 ILO4857:ILO4863 IVK4857:IVK4863 JFG4857:JFG4863 JPC4857:JPC4863 JYY4857:JYY4863 KIU4857:KIU4863 KSQ4857:KSQ4863 LCM4857:LCM4863 LMI4857:LMI4863 LWE4857:LWE4863 MGA4857:MGA4863 MPW4857:MPW4863 MZS4857:MZS4863 NJO4857:NJO4863 NTK4857:NTK4863 ODG4857:ODG4863 ONC4857:ONC4863 OWY4857:OWY4863 PGU4857:PGU4863 PQQ4857:PQQ4863 QAM4857:QAM4863 QKI4857:QKI4863 QUE4857:QUE4863 REA4857:REA4863 RNW4857:RNW4863 RXS4857:RXS4863 SHO4857:SHO4863 SRK4857:SRK4863 TBG4857:TBG4863 TLC4857:TLC4863 TUY4857:TUY4863 UEU4857:UEU4863 UOQ4857:UOQ4863 UYM4857:UYM4863 VII4857:VII4863 VSE4857:VSE4863 WCA4857:WCA4863 WLW4857:WLW4863 WLW4804:WLW4806 WCA4804:WCA4806 VSE4804:VSE4806 VII4804:VII4806 UYM4804:UYM4806 UOQ4804:UOQ4806 UEU4804:UEU4806 TUY4804:TUY4806 TLC4804:TLC4806 TBG4804:TBG4806 SRK4804:SRK4806 SHO4804:SHO4806 RXS4804:RXS4806 RNW4804:RNW4806 REA4804:REA4806 QUE4804:QUE4806 QKI4804:QKI4806 QAM4804:QAM4806 PQQ4804:PQQ4806 PGU4804:PGU4806 OWY4804:OWY4806 ONC4804:ONC4806 ODG4804:ODG4806 NTK4804:NTK4806 NJO4804:NJO4806 MZS4804:MZS4806 MPW4804:MPW4806 MGA4804:MGA4806 LWE4804:LWE4806 LMI4804:LMI4806 LCM4804:LCM4806 KSQ4804:KSQ4806 KIU4804:KIU4806 JYY4804:JYY4806 JPC4804:JPC4806 JFG4804:JFG4806 IVK4804:IVK4806 ILO4804:ILO4806 IBS4804:IBS4806 HRW4804:HRW4806 HIA4804:HIA4806 GYE4804:GYE4806 GOI4804:GOI4806 GEM4804:GEM4806 FUQ4804:FUQ4806 FKU4804:FKU4806 FAY4804:FAY4806 ERC4804:ERC4806 EHG4804:EHG4806 DXK4804:DXK4806 DNO4804:DNO4806 DDS4804:DDS4806 CTW4804:CTW4806 CKA4804:CKA4806 CAE4804:CAE4806 BQI4804:BQI4806 BGM4804:BGM4806 AWQ4804:AWQ4806 AMU4804:AMU4806 ACY4804:ACY4806 TC4804:TC4806 JG4804:JG4806 K4804:K4806 WVS4804:WVS4806 K4878:K4879 JG4878:JG4879 TC4878:TC4879 ACY4878:ACY4879 AMU4878:AMU4879 AWQ4878:AWQ4879 BGM4878:BGM4879 BQI4878:BQI4879 CAE4878:CAE4879 CKA4878:CKA4879 CTW4878:CTW4879 DDS4878:DDS4879 DNO4878:DNO4879 DXK4878:DXK4879 EHG4878:EHG4879 ERC4878:ERC4879 FAY4878:FAY4879 FKU4878:FKU4879 FUQ4878:FUQ4879 GEM4878:GEM4879 GOI4878:GOI4879 GYE4878:GYE4879 HIA4878:HIA4879 HRW4878:HRW4879 IBS4878:IBS4879 ILO4878:ILO4879 IVK4878:IVK4879 JFG4878:JFG4879 JPC4878:JPC4879 JYY4878:JYY4879 KIU4878:KIU4879 KSQ4878:KSQ4879 LCM4878:LCM4879 LMI4878:LMI4879 LWE4878:LWE4879 MGA4878:MGA4879 MPW4878:MPW4879 MZS4878:MZS4879 NJO4878:NJO4879 NTK4878:NTK4879 ODG4878:ODG4879 ONC4878:ONC4879 OWY4878:OWY4879 PGU4878:PGU4879 PQQ4878:PQQ4879 QAM4878:QAM4879 QKI4878:QKI4879 QUE4878:QUE4879 REA4878:REA4879 RNW4878:RNW4879 RXS4878:RXS4879 SHO4878:SHO4879 SRK4878:SRK4879 TBG4878:TBG4879 TLC4878:TLC4879 TUY4878:TUY4879 UEU4878:UEU4879 UOQ4878:UOQ4879 UYM4878:UYM4879 VII4878:VII4879 VSE4878:VSE4879 WCA4878:WCA4879 WLW4878:WLW4879 WVS4878:WVS4879 K4883:K4884 JG4883:JG4884 TC4883:TC4884 ACY4883:ACY4884 AMU4883:AMU4884 AWQ4883:AWQ4884 BGM4883:BGM4884 BQI4883:BQI4884 CAE4883:CAE4884 CKA4883:CKA4884 CTW4883:CTW4884 DDS4883:DDS4884 DNO4883:DNO4884 DXK4883:DXK4884 EHG4883:EHG4884 ERC4883:ERC4884 FAY4883:FAY4884 FKU4883:FKU4884 FUQ4883:FUQ4884 GEM4883:GEM4884 GOI4883:GOI4884 GYE4883:GYE4884 HIA4883:HIA4884 HRW4883:HRW4884 IBS4883:IBS4884 ILO4883:ILO4884 IVK4883:IVK4884 JFG4883:JFG4884 JPC4883:JPC4884 JYY4883:JYY4884 KIU4883:KIU4884 KSQ4883:KSQ4884 LCM4883:LCM4884 LMI4883:LMI4884 LWE4883:LWE4884 MGA4883:MGA4884 MPW4883:MPW4884 MZS4883:MZS4884 NJO4883:NJO4884 NTK4883:NTK4884 ODG4883:ODG4884 ONC4883:ONC4884 OWY4883:OWY4884 PGU4883:PGU4884 PQQ4883:PQQ4884 QAM4883:QAM4884 QKI4883:QKI4884 QUE4883:QUE4884 REA4883:REA4884 RNW4883:RNW4884 RXS4883:RXS4884 SHO4883:SHO4884 SRK4883:SRK4884 TBG4883:TBG4884 TLC4883:TLC4884 TUY4883:TUY4884 UEU4883:UEU4884 UOQ4883:UOQ4884 UYM4883:UYM4884 VII4883:VII4884 VSE4883:VSE4884 WCA4883:WCA4884 WLW4883:WLW4884 WVS4883:WVS4884 K4888:K4889 JG4889 TC4889 ACY4889 AMU4889 AWQ4889 BGM4889 BQI4889 CAE4889 CKA4889 CTW4889 DDS4889 DNO4889 DXK4889 EHG4889 ERC4889 FAY4889 FKU4889 FUQ4889 GEM4889 GOI4889 GYE4889 HIA4889 HRW4889 IBS4889 ILO4889 IVK4889 JFG4889 JPC4889 JYY4889 KIU4889 KSQ4889 LCM4889 LMI4889 LWE4889 MGA4889 MPW4889 MZS4889 NJO4889 NTK4889 ODG4889 ONC4889 OWY4889 PGU4889 PQQ4889 QAM4889 QKI4889 QUE4889 REA4889 RNW4889 RXS4889 SHO4889 SRK4889 TBG4889 TLC4889 TUY4889 UEU4889 UOQ4889 UYM4889 VII4889 VSE4889 WCA4889 WLW4889 WVS4889 K4892:K4893 JG4892:JG4893 TC4892:TC4893 ACY4892:ACY4893 AMU4892:AMU4893 AWQ4892:AWQ4893 BGM4892:BGM4893 BQI4892:BQI4893 CAE4892:CAE4893 CKA4892:CKA4893 CTW4892:CTW4893 DDS4892:DDS4893 DNO4892:DNO4893 DXK4892:DXK4893 EHG4892:EHG4893 ERC4892:ERC4893 FAY4892:FAY4893 FKU4892:FKU4893 FUQ4892:FUQ4893 GEM4892:GEM4893 GOI4892:GOI4893 GYE4892:GYE4893 HIA4892:HIA4893 HRW4892:HRW4893 IBS4892:IBS4893 ILO4892:ILO4893 IVK4892:IVK4893 JFG4892:JFG4893 JPC4892:JPC4893 JYY4892:JYY4893 KIU4892:KIU4893 KSQ4892:KSQ4893 LCM4892:LCM4893 LMI4892:LMI4893 LWE4892:LWE4893 MGA4892:MGA4893 MPW4892:MPW4893 MZS4892:MZS4893 NJO4892:NJO4893 NTK4892:NTK4893 ODG4892:ODG4893 ONC4892:ONC4893 OWY4892:OWY4893 PGU4892:PGU4893 PQQ4892:PQQ4893 QAM4892:QAM4893 QKI4892:QKI4893 QUE4892:QUE4893 REA4892:REA4893 RNW4892:RNW4893 RXS4892:RXS4893 SHO4892:SHO4893 SRK4892:SRK4893 TBG4892:TBG4893 TLC4892:TLC4893 TUY4892:TUY4893 UEU4892:UEU4893 UOQ4892:UOQ4893 UYM4892:UYM4893 VII4892:VII4893 VSE4892:VSE4893 WCA4892:WCA4893 WLW4892:WLW4893 WVS4892:WVS4893 WVS5012:WVS5031 K4963:K4976 JG4963:JG4965 TC4963:TC4965 ACY4963:ACY4965 AMU4963:AMU4965 AWQ4963:AWQ4965 BGM4963:BGM4965 BQI4963:BQI4965 CAE4963:CAE4965 CKA4963:CKA4965 CTW4963:CTW4965 DDS4963:DDS4965 DNO4963:DNO4965 DXK4963:DXK4965 EHG4963:EHG4965 ERC4963:ERC4965 FAY4963:FAY4965 FKU4963:FKU4965 FUQ4963:FUQ4965 GEM4963:GEM4965 GOI4963:GOI4965 GYE4963:GYE4965 HIA4963:HIA4965 HRW4963:HRW4965 IBS4963:IBS4965 ILO4963:ILO4965 IVK4963:IVK4965 JFG4963:JFG4965 JPC4963:JPC4965 JYY4963:JYY4965 KIU4963:KIU4965 KSQ4963:KSQ4965 LCM4963:LCM4965 LMI4963:LMI4965 LWE4963:LWE4965 MGA4963:MGA4965 MPW4963:MPW4965 MZS4963:MZS4965 NJO4963:NJO4965 NTK4963:NTK4965 ODG4963:ODG4965 ONC4963:ONC4965 OWY4963:OWY4965 PGU4963:PGU4965 PQQ4963:PQQ4965 QAM4963:QAM4965 QKI4963:QKI4965 QUE4963:QUE4965 REA4963:REA4965 RNW4963:RNW4965 RXS4963:RXS4965 SHO4963:SHO4965 SRK4963:SRK4965 TBG4963:TBG4965 TLC4963:TLC4965 TUY4963:TUY4965 UEU4963:UEU4965 UOQ4963:UOQ4965 UYM4963:UYM4965 VII4963:VII4965 VSE4963:VSE4965 WCA4963:WCA4965 WLW4963:WLW4965 WVS4963:WVS4965 JG4970:JG4976 TC4970:TC4976 ACY4970:ACY4976 AMU4970:AMU4976 AWQ4970:AWQ4976 BGM4970:BGM4976 BQI4970:BQI4976 CAE4970:CAE4976 CKA4970:CKA4976 CTW4970:CTW4976 DDS4970:DDS4976 DNO4970:DNO4976 DXK4970:DXK4976 EHG4970:EHG4976 ERC4970:ERC4976 FAY4970:FAY4976 FKU4970:FKU4976 FUQ4970:FUQ4976 GEM4970:GEM4976 GOI4970:GOI4976 GYE4970:GYE4976 HIA4970:HIA4976 HRW4970:HRW4976 IBS4970:IBS4976 ILO4970:ILO4976 IVK4970:IVK4976 JFG4970:JFG4976 JPC4970:JPC4976 JYY4970:JYY4976 KIU4970:KIU4976 KSQ4970:KSQ4976 LCM4970:LCM4976 LMI4970:LMI4976 LWE4970:LWE4976 MGA4970:MGA4976 MPW4970:MPW4976 MZS4970:MZS4976 NJO4970:NJO4976 NTK4970:NTK4976 ODG4970:ODG4976 ONC4970:ONC4976 OWY4970:OWY4976 PGU4970:PGU4976 PQQ4970:PQQ4976 QAM4970:QAM4976 QKI4970:QKI4976 QUE4970:QUE4976 REA4970:REA4976 RNW4970:RNW4976 RXS4970:RXS4976 SHO4970:SHO4976 SRK4970:SRK4976 TBG4970:TBG4976 TLC4970:TLC4976 TUY4970:TUY4976 UEU4970:UEU4976 UOQ4970:UOQ4976 UYM4970:UYM4976 VII4970:VII4976 VSE4970:VSE4976 WCA4970:WCA4976 WLW4970:WLW4976 WVS4970:WVS4976 K4989:K4991 JG4989:JG4991 TC4989:TC4991 ACY4989:ACY4991 AMU4989:AMU4991 AWQ4989:AWQ4991 BGM4989:BGM4991 BQI4989:BQI4991 CAE4989:CAE4991 CKA4989:CKA4991 CTW4989:CTW4991 DDS4989:DDS4991 DNO4989:DNO4991 DXK4989:DXK4991 EHG4989:EHG4991 ERC4989:ERC4991 FAY4989:FAY4991 FKU4989:FKU4991 FUQ4989:FUQ4991 GEM4989:GEM4991 GOI4989:GOI4991 GYE4989:GYE4991 HIA4989:HIA4991 HRW4989:HRW4991 IBS4989:IBS4991 ILO4989:ILO4991 IVK4989:IVK4991 JFG4989:JFG4991 JPC4989:JPC4991 JYY4989:JYY4991 KIU4989:KIU4991 KSQ4989:KSQ4991 LCM4989:LCM4991 LMI4989:LMI4991 LWE4989:LWE4991 MGA4989:MGA4991 MPW4989:MPW4991 MZS4989:MZS4991 NJO4989:NJO4991 NTK4989:NTK4991 ODG4989:ODG4991 ONC4989:ONC4991 OWY4989:OWY4991 PGU4989:PGU4991 PQQ4989:PQQ4991 QAM4989:QAM4991 QKI4989:QKI4991 QUE4989:QUE4991 REA4989:REA4991 RNW4989:RNW4991 RXS4989:RXS4991 SHO4989:SHO4991 SRK4989:SRK4991 TBG4989:TBG4991 TLC4989:TLC4991 TUY4989:TUY4991 UEU4989:UEU4991 UOQ4989:UOQ4991 UYM4989:UYM4991 VII4989:VII4991 VSE4989:VSE4991 WCA4989:WCA4991 WLW4989:WLW4991 WVS4989:WVS4991 K5012:K5031 JG5012:JG5031 TC5012:TC5031 ACY5012:ACY5031 AMU5012:AMU5031 AWQ5012:AWQ5031 BGM5012:BGM5031 BQI5012:BQI5031 CAE5012:CAE5031 CKA5012:CKA5031 CTW5012:CTW5031 DDS5012:DDS5031 DNO5012:DNO5031 DXK5012:DXK5031 EHG5012:EHG5031 ERC5012:ERC5031 FAY5012:FAY5031 FKU5012:FKU5031 FUQ5012:FUQ5031 GEM5012:GEM5031 GOI5012:GOI5031 GYE5012:GYE5031 HIA5012:HIA5031 HRW5012:HRW5031 IBS5012:IBS5031 ILO5012:ILO5031 IVK5012:IVK5031 JFG5012:JFG5031 JPC5012:JPC5031 JYY5012:JYY5031 KIU5012:KIU5031 KSQ5012:KSQ5031 LCM5012:LCM5031 LMI5012:LMI5031 LWE5012:LWE5031 MGA5012:MGA5031 MPW5012:MPW5031 MZS5012:MZS5031 NJO5012:NJO5031 NTK5012:NTK5031 ODG5012:ODG5031 ONC5012:ONC5031 OWY5012:OWY5031 PGU5012:PGU5031 PQQ5012:PQQ5031 QAM5012:QAM5031 QKI5012:QKI5031 QUE5012:QUE5031 REA5012:REA5031 RNW5012:RNW5031 RXS5012:RXS5031 SHO5012:SHO5031 SRK5012:SRK5031 TBG5012:TBG5031 TLC5012:TLC5031 TUY5012:TUY5031 UEU5012:UEU5031 UOQ5012:UOQ5031 UYM5012:UYM5031 VII5012:VII5031 VSE5012:VSE5031 WCA5012:WCA5031 WLW5012:WLW5031 WVS4904:WVS4951 WLW4904:WLW4951 WCA4904:WCA4951 VSE4904:VSE4951 VII4904:VII4951 UYM4904:UYM4951 UOQ4904:UOQ4951 UEU4904:UEU4951 TUY4904:TUY4951 TLC4904:TLC4951 TBG4904:TBG4951 SRK4904:SRK4951 SHO4904:SHO4951 RXS4904:RXS4951 RNW4904:RNW4951 REA4904:REA4951 QUE4904:QUE4951 QKI4904:QKI4951 QAM4904:QAM4951 PQQ4904:PQQ4951 PGU4904:PGU4951 OWY4904:OWY4951 ONC4904:ONC4951 ODG4904:ODG4951 NTK4904:NTK4951 NJO4904:NJO4951 MZS4904:MZS4951 MPW4904:MPW4951 MGA4904:MGA4951 LWE4904:LWE4951 LMI4904:LMI4951 LCM4904:LCM4951 KSQ4904:KSQ4951 KIU4904:KIU4951 JYY4904:JYY4951 JPC4904:JPC4951 JFG4904:JFG4951 IVK4904:IVK4951 ILO4904:ILO4951 IBS4904:IBS4951 HRW4904:HRW4951 HIA4904:HIA4951 GYE4904:GYE4951 GOI4904:GOI4951 GEM4904:GEM4951 FUQ4904:FUQ4951 FKU4904:FKU4951 FAY4904:FAY4951 ERC4904:ERC4951 EHG4904:EHG4951 DXK4904:DXK4951 DNO4904:DNO4951 DDS4904:DDS4951 CTW4904:CTW4951 CKA4904:CKA4951 CAE4904:CAE4951 BQI4904:BQI4951 BGM4904:BGM4951 AWQ4904:AWQ4951 AMU4904:AMU4951 ACY4904:ACY4951 TC4904:TC4951 JG4904:JG4951 K4904:K4951 K5048:K5053 JG5051:JG5053 TC5051:TC5053 ACY5051:ACY5053 AMU5051:AMU5053 AWQ5051:AWQ5053 BGM5051:BGM5053 BQI5051:BQI5053 CAE5051:CAE5053 CKA5051:CKA5053 CTW5051:CTW5053 DDS5051:DDS5053 DNO5051:DNO5053 DXK5051:DXK5053 EHG5051:EHG5053 ERC5051:ERC5053 FAY5051:FAY5053 FKU5051:FKU5053 FUQ5051:FUQ5053 GEM5051:GEM5053 GOI5051:GOI5053 GYE5051:GYE5053 HIA5051:HIA5053 HRW5051:HRW5053 IBS5051:IBS5053 ILO5051:ILO5053 IVK5051:IVK5053 JFG5051:JFG5053 JPC5051:JPC5053 JYY5051:JYY5053 KIU5051:KIU5053 KSQ5051:KSQ5053 LCM5051:LCM5053 LMI5051:LMI5053 LWE5051:LWE5053 MGA5051:MGA5053 MPW5051:MPW5053 MZS5051:MZS5053 NJO5051:NJO5053 NTK5051:NTK5053 ODG5051:ODG5053 ONC5051:ONC5053 OWY5051:OWY5053 PGU5051:PGU5053 PQQ5051:PQQ5053 QAM5051:QAM5053 QKI5051:QKI5053 QUE5051:QUE5053 REA5051:REA5053 RNW5051:RNW5053 RXS5051:RXS5053 SHO5051:SHO5053 SRK5051:SRK5053 TBG5051:TBG5053 TLC5051:TLC5053 TUY5051:TUY5053 UEU5051:UEU5053 UOQ5051:UOQ5053 UYM5051:UYM5053 VII5051:VII5053 VSE5051:VSE5053 WCA5051:WCA5053 WLW5051:WLW5053 WVS5051:WVS5053 K5057:K5071 JG5057:JG5062 TC5057:TC5062 ACY5057:ACY5062 AMU5057:AMU5062 AWQ5057:AWQ5062 BGM5057:BGM5062 BQI5057:BQI5062 CAE5057:CAE5062 CKA5057:CKA5062 CTW5057:CTW5062 DDS5057:DDS5062 DNO5057:DNO5062 DXK5057:DXK5062 EHG5057:EHG5062 ERC5057:ERC5062 FAY5057:FAY5062 FKU5057:FKU5062 FUQ5057:FUQ5062 GEM5057:GEM5062 GOI5057:GOI5062 GYE5057:GYE5062 HIA5057:HIA5062 HRW5057:HRW5062 IBS5057:IBS5062 ILO5057:ILO5062 IVK5057:IVK5062 JFG5057:JFG5062 JPC5057:JPC5062 JYY5057:JYY5062 KIU5057:KIU5062 KSQ5057:KSQ5062 LCM5057:LCM5062 LMI5057:LMI5062 LWE5057:LWE5062 MGA5057:MGA5062 MPW5057:MPW5062 MZS5057:MZS5062 NJO5057:NJO5062 NTK5057:NTK5062 ODG5057:ODG5062 ONC5057:ONC5062 OWY5057:OWY5062 PGU5057:PGU5062 PQQ5057:PQQ5062 QAM5057:QAM5062 QKI5057:QKI5062 QUE5057:QUE5062 REA5057:REA5062 RNW5057:RNW5062 RXS5057:RXS5062 SHO5057:SHO5062 SRK5057:SRK5062 TBG5057:TBG5062 TLC5057:TLC5062 TUY5057:TUY5062 UEU5057:UEU5062 UOQ5057:UOQ5062 UYM5057:UYM5062 VII5057:VII5062 VSE5057:VSE5062 WCA5057:WCA5062 WLW5057:WLW5062 WVS5057:WVS5062 K5087:K5089 JG5087:JG5089 TC5087:TC5089 ACY5087:ACY5089 AMU5087:AMU5089 AWQ5087:AWQ5089 BGM5087:BGM5089 BQI5087:BQI5089 CAE5087:CAE5089 CKA5087:CKA5089 CTW5087:CTW5089 DDS5087:DDS5089 DNO5087:DNO5089 DXK5087:DXK5089 EHG5087:EHG5089 ERC5087:ERC5089 FAY5087:FAY5089 FKU5087:FKU5089 FUQ5087:FUQ5089 GEM5087:GEM5089 GOI5087:GOI5089 GYE5087:GYE5089 HIA5087:HIA5089 HRW5087:HRW5089 IBS5087:IBS5089 ILO5087:ILO5089 IVK5087:IVK5089 JFG5087:JFG5089 JPC5087:JPC5089 JYY5087:JYY5089 KIU5087:KIU5089 KSQ5087:KSQ5089 LCM5087:LCM5089 LMI5087:LMI5089 LWE5087:LWE5089 MGA5087:MGA5089 MPW5087:MPW5089 MZS5087:MZS5089 NJO5087:NJO5089 NTK5087:NTK5089 ODG5087:ODG5089 ONC5087:ONC5089 OWY5087:OWY5089 PGU5087:PGU5089 PQQ5087:PQQ5089 QAM5087:QAM5089 QKI5087:QKI5089 QUE5087:QUE5089 REA5087:REA5089 RNW5087:RNW5089 RXS5087:RXS5089 SHO5087:SHO5089 SRK5087:SRK5089 TBG5087:TBG5089 TLC5087:TLC5089 TUY5087:TUY5089 UEU5087:UEU5089 UOQ5087:UOQ5089 UYM5087:UYM5089 VII5087:VII5089 VSE5087:VSE5089 WCA5087:WCA5089 WLW5087:WLW5089 WVS5087:WVS5089 K5095 K5099:K5100 JG5099:JG5100 TC5099:TC5100 ACY5099:ACY5100 AMU5099:AMU5100 AWQ5099:AWQ5100 BGM5099:BGM5100 BQI5099:BQI5100 CAE5099:CAE5100 CKA5099:CKA5100 CTW5099:CTW5100 DDS5099:DDS5100 DNO5099:DNO5100 DXK5099:DXK5100 EHG5099:EHG5100 ERC5099:ERC5100 FAY5099:FAY5100 FKU5099:FKU5100 FUQ5099:FUQ5100 GEM5099:GEM5100 GOI5099:GOI5100 GYE5099:GYE5100 HIA5099:HIA5100 HRW5099:HRW5100 IBS5099:IBS5100 ILO5099:ILO5100 IVK5099:IVK5100 JFG5099:JFG5100 JPC5099:JPC5100 JYY5099:JYY5100 KIU5099:KIU5100 KSQ5099:KSQ5100 LCM5099:LCM5100 LMI5099:LMI5100 LWE5099:LWE5100 MGA5099:MGA5100 MPW5099:MPW5100 MZS5099:MZS5100 NJO5099:NJO5100 NTK5099:NTK5100 ODG5099:ODG5100 ONC5099:ONC5100 OWY5099:OWY5100 PGU5099:PGU5100 PQQ5099:PQQ5100 QAM5099:QAM5100 QKI5099:QKI5100 QUE5099:QUE5100 REA5099:REA5100 RNW5099:RNW5100 RXS5099:RXS5100 SHO5099:SHO5100 SRK5099:SRK5100 TBG5099:TBG5100 TLC5099:TLC5100 TUY5099:TUY5100 UEU5099:UEU5100 UOQ5099:UOQ5100 UYM5099:UYM5100 VII5099:VII5100 VSE5099:VSE5100 WCA5099:WCA5100 WLW5099:WLW5100 WVS5099:WVS5100 K5109:K5112 JG5109:JG5112 TC5109:TC5112 ACY5109:ACY5112 AMU5109:AMU5112 AWQ5109:AWQ5112 BGM5109:BGM5112 BQI5109:BQI5112 CAE5109:CAE5112 CKA5109:CKA5112 CTW5109:CTW5112 DDS5109:DDS5112 DNO5109:DNO5112 DXK5109:DXK5112 EHG5109:EHG5112 ERC5109:ERC5112 FAY5109:FAY5112 FKU5109:FKU5112 FUQ5109:FUQ5112 GEM5109:GEM5112 GOI5109:GOI5112 GYE5109:GYE5112 HIA5109:HIA5112 HRW5109:HRW5112 IBS5109:IBS5112 ILO5109:ILO5112 IVK5109:IVK5112 JFG5109:JFG5112 JPC5109:JPC5112 JYY5109:JYY5112 KIU5109:KIU5112 KSQ5109:KSQ5112 LCM5109:LCM5112 LMI5109:LMI5112 LWE5109:LWE5112 MGA5109:MGA5112 MPW5109:MPW5112 MZS5109:MZS5112 NJO5109:NJO5112 NTK5109:NTK5112 ODG5109:ODG5112 ONC5109:ONC5112 OWY5109:OWY5112 PGU5109:PGU5112 PQQ5109:PQQ5112 QAM5109:QAM5112 QKI5109:QKI5112 QUE5109:QUE5112 REA5109:REA5112 RNW5109:RNW5112 RXS5109:RXS5112 SHO5109:SHO5112 SRK5109:SRK5112 TBG5109:TBG5112 TLC5109:TLC5112 TUY5109:TUY5112 UEU5109:UEU5112 UOQ5109:UOQ5112 UYM5109:UYM5112 VII5109:VII5112 VSE5109:VSE5112 WCA5109:WCA5112 WLW5109:WLW5112 WVS5109:WVS5112 K5115:K5121 JG5115:JG5121 TC5115:TC5121 ACY5115:ACY5121 AMU5115:AMU5121 AWQ5115:AWQ5121 BGM5115:BGM5121 BQI5115:BQI5121 CAE5115:CAE5121 CKA5115:CKA5121 CTW5115:CTW5121 DDS5115:DDS5121 DNO5115:DNO5121 DXK5115:DXK5121 EHG5115:EHG5121 ERC5115:ERC5121 FAY5115:FAY5121 FKU5115:FKU5121 FUQ5115:FUQ5121 GEM5115:GEM5121 GOI5115:GOI5121 GYE5115:GYE5121 HIA5115:HIA5121 HRW5115:HRW5121 IBS5115:IBS5121 ILO5115:ILO5121 IVK5115:IVK5121 JFG5115:JFG5121 JPC5115:JPC5121 JYY5115:JYY5121 KIU5115:KIU5121 KSQ5115:KSQ5121 LCM5115:LCM5121 LMI5115:LMI5121 LWE5115:LWE5121 MGA5115:MGA5121 MPW5115:MPW5121 MZS5115:MZS5121 NJO5115:NJO5121 NTK5115:NTK5121 ODG5115:ODG5121 ONC5115:ONC5121 OWY5115:OWY5121 PGU5115:PGU5121 PQQ5115:PQQ5121 QAM5115:QAM5121 QKI5115:QKI5121 QUE5115:QUE5121 REA5115:REA5121 RNW5115:RNW5121 RXS5115:RXS5121 SHO5115:SHO5121 SRK5115:SRK5121 TBG5115:TBG5121 TLC5115:TLC5121 TUY5115:TUY5121 UEU5115:UEU5121 UOQ5115:UOQ5121 UYM5115:UYM5121 VII5115:VII5121 VSE5115:VSE5121 WCA5115:WCA5121 WLW5115:WLW5121 WVS5115:WVS5121 K5132 JG5132 TC5132 ACY5132 AMU5132 AWQ5132 BGM5132 BQI5132 CAE5132 CKA5132 CTW5132 DDS5132 DNO5132 DXK5132 EHG5132 ERC5132 FAY5132 FKU5132 FUQ5132 GEM5132 GOI5132 GYE5132 HIA5132 HRW5132 IBS5132 ILO5132 IVK5132 JFG5132 JPC5132 JYY5132 KIU5132 KSQ5132 LCM5132 LMI5132 LWE5132 MGA5132 MPW5132 MZS5132 NJO5132 NTK5132 ODG5132 ONC5132 OWY5132 PGU5132 PQQ5132 QAM5132 QKI5132 QUE5132 REA5132 RNW5132 RXS5132 SHO5132 SRK5132 TBG5132 TLC5132 TUY5132 UEU5132 UOQ5132 UYM5132 VII5132 VSE5132 WCA5132 WLW5132 WVS5132 K5134:K5144 JG5137:JG5144 TC5137:TC5144 ACY5137:ACY5144 AMU5137:AMU5144 AWQ5137:AWQ5144 BGM5137:BGM5144 BQI5137:BQI5144 CAE5137:CAE5144 CKA5137:CKA5144 CTW5137:CTW5144 DDS5137:DDS5144 DNO5137:DNO5144 DXK5137:DXK5144 EHG5137:EHG5144 ERC5137:ERC5144 FAY5137:FAY5144 FKU5137:FKU5144 FUQ5137:FUQ5144 GEM5137:GEM5144 GOI5137:GOI5144 GYE5137:GYE5144 HIA5137:HIA5144 HRW5137:HRW5144 IBS5137:IBS5144 ILO5137:ILO5144 IVK5137:IVK5144 JFG5137:JFG5144 JPC5137:JPC5144 JYY5137:JYY5144 KIU5137:KIU5144 KSQ5137:KSQ5144 LCM5137:LCM5144 LMI5137:LMI5144 LWE5137:LWE5144 MGA5137:MGA5144 MPW5137:MPW5144 MZS5137:MZS5144 NJO5137:NJO5144 NTK5137:NTK5144 ODG5137:ODG5144 ONC5137:ONC5144 OWY5137:OWY5144 PGU5137:PGU5144 PQQ5137:PQQ5144 QAM5137:QAM5144 QKI5137:QKI5144 QUE5137:QUE5144 REA5137:REA5144 RNW5137:RNW5144 RXS5137:RXS5144 SHO5137:SHO5144 SRK5137:SRK5144 TBG5137:TBG5144 TLC5137:TLC5144 TUY5137:TUY5144 UEU5137:UEU5144 UOQ5137:UOQ5144 UYM5137:UYM5144 VII5137:VII5144 VSE5137:VSE5144 WCA5137:WCA5144 WLW5137:WLW5144 WVS5137:WVS5144 K5151:K5153 K5177:K5204 JG5177:JG5204 TC5177:TC5204 ACY5177:ACY5204 AMU5177:AMU5204 AWQ5177:AWQ5204 BGM5177:BGM5204 BQI5177:BQI5204 CAE5177:CAE5204 CKA5177:CKA5204 CTW5177:CTW5204 DDS5177:DDS5204 DNO5177:DNO5204 DXK5177:DXK5204 EHG5177:EHG5204 ERC5177:ERC5204 FAY5177:FAY5204 FKU5177:FKU5204 FUQ5177:FUQ5204 GEM5177:GEM5204 GOI5177:GOI5204 GYE5177:GYE5204 HIA5177:HIA5204 HRW5177:HRW5204 IBS5177:IBS5204 ILO5177:ILO5204 IVK5177:IVK5204 JFG5177:JFG5204 JPC5177:JPC5204 JYY5177:JYY5204 KIU5177:KIU5204 KSQ5177:KSQ5204 LCM5177:LCM5204 LMI5177:LMI5204 LWE5177:LWE5204 MGA5177:MGA5204 MPW5177:MPW5204 MZS5177:MZS5204 NJO5177:NJO5204 NTK5177:NTK5204 ODG5177:ODG5204 ONC5177:ONC5204 OWY5177:OWY5204 PGU5177:PGU5204 PQQ5177:PQQ5204 QAM5177:QAM5204 QKI5177:QKI5204 QUE5177:QUE5204 REA5177:REA5204 RNW5177:RNW5204 RXS5177:RXS5204 SHO5177:SHO5204 SRK5177:SRK5204 TBG5177:TBG5204 TLC5177:TLC5204 TUY5177:TUY5204 UEU5177:UEU5204 UOQ5177:UOQ5204 UYM5177:UYM5204 VII5177:VII5204 VSE5177:VSE5204 WCA5177:WCA5204 WLW5177:WLW5204 WVS3966:WVS3969 WLW3966:WLW3969 WVS5275:WVS5288 K5228:K5243 JG5228:JG5242 TC5228:TC5242 ACY5228:ACY5242 AMU5228:AMU5242 AWQ5228:AWQ5242 BGM5228:BGM5242 BQI5228:BQI5242 CAE5228:CAE5242 CKA5228:CKA5242 CTW5228:CTW5242 DDS5228:DDS5242 DNO5228:DNO5242 DXK5228:DXK5242 EHG5228:EHG5242 ERC5228:ERC5242 FAY5228:FAY5242 FKU5228:FKU5242 FUQ5228:FUQ5242 GEM5228:GEM5242 GOI5228:GOI5242 GYE5228:GYE5242 HIA5228:HIA5242 HRW5228:HRW5242 IBS5228:IBS5242 ILO5228:ILO5242 IVK5228:IVK5242 JFG5228:JFG5242 JPC5228:JPC5242 JYY5228:JYY5242 KIU5228:KIU5242 KSQ5228:KSQ5242 LCM5228:LCM5242 LMI5228:LMI5242 LWE5228:LWE5242 MGA5228:MGA5242 MPW5228:MPW5242 MZS5228:MZS5242 NJO5228:NJO5242 NTK5228:NTK5242 ODG5228:ODG5242 ONC5228:ONC5242 OWY5228:OWY5242 PGU5228:PGU5242 PQQ5228:PQQ5242 QAM5228:QAM5242 QKI5228:QKI5242 QUE5228:QUE5242 REA5228:REA5242 RNW5228:RNW5242 RXS5228:RXS5242 SHO5228:SHO5242 SRK5228:SRK5242 TBG5228:TBG5242 TLC5228:TLC5242 TUY5228:TUY5242 UEU5228:UEU5242 UOQ5228:UOQ5242 UYM5228:UYM5242 VII5228:VII5242 VSE5228:VSE5242 WCA5228:WCA5242 WLW5228:WLW5242 WVS5228:WVS5242 WLW5275:WLW5288 WCA5275:WCA5288 VSE5275:VSE5288 VII5275:VII5288 UYM5275:UYM5288 UOQ5275:UOQ5288 UEU5275:UEU5288 TUY5275:TUY5288 TLC5275:TLC5288 TBG5275:TBG5288 SRK5275:SRK5288 SHO5275:SHO5288 RXS5275:RXS5288 RNW5275:RNW5288 REA5275:REA5288 QUE5275:QUE5288 QKI5275:QKI5288 QAM5275:QAM5288 PQQ5275:PQQ5288 PGU5275:PGU5288 OWY5275:OWY5288 ONC5275:ONC5288 ODG5275:ODG5288 NTK5275:NTK5288 NJO5275:NJO5288 MZS5275:MZS5288 MPW5275:MPW5288 MGA5275:MGA5288 LWE5275:LWE5288 LMI5275:LMI5288 LCM5275:LCM5288 KSQ5275:KSQ5288 KIU5275:KIU5288 JYY5275:JYY5288 JPC5275:JPC5288 JFG5275:JFG5288 IVK5275:IVK5288 ILO5275:ILO5288 IBS5275:IBS5288 HRW5275:HRW5288 HIA5275:HIA5288 GYE5275:GYE5288 GOI5275:GOI5288 GEM5275:GEM5288 FUQ5275:FUQ5288 FKU5275:FKU5288 FAY5275:FAY5288 ERC5275:ERC5288 EHG5275:EHG5288 DXK5275:DXK5288 DNO5275:DNO5288 DDS5275:DDS5288 CTW5275:CTW5288 CKA5275:CKA5288 CAE5275:CAE5288 BQI5275:BQI5288 BGM5275:BGM5288 AWQ5275:AWQ5288 AMU5275:AMU5288 ACY5275:ACY5288 TC5275:TC5288 JG5275:JG5288 K5275:K5288 K5220:K5224 K5301:K5319 JG5303:JG5319 TC5303:TC5319 ACY5303:ACY5319 AMU5303:AMU5319 AWQ5303:AWQ5319 BGM5303:BGM5319 BQI5303:BQI5319 CAE5303:CAE5319 CKA5303:CKA5319 CTW5303:CTW5319 DDS5303:DDS5319 DNO5303:DNO5319 DXK5303:DXK5319 EHG5303:EHG5319 ERC5303:ERC5319 FAY5303:FAY5319 FKU5303:FKU5319 FUQ5303:FUQ5319 GEM5303:GEM5319 GOI5303:GOI5319 GYE5303:GYE5319 HIA5303:HIA5319 HRW5303:HRW5319 IBS5303:IBS5319 ILO5303:ILO5319 IVK5303:IVK5319 JFG5303:JFG5319 JPC5303:JPC5319 JYY5303:JYY5319 KIU5303:KIU5319 KSQ5303:KSQ5319 LCM5303:LCM5319 LMI5303:LMI5319 LWE5303:LWE5319 MGA5303:MGA5319 MPW5303:MPW5319 MZS5303:MZS5319 NJO5303:NJO5319 NTK5303:NTK5319 ODG5303:ODG5319 ONC5303:ONC5319 OWY5303:OWY5319 PGU5303:PGU5319 PQQ5303:PQQ5319 QAM5303:QAM5319 QKI5303:QKI5319 QUE5303:QUE5319 REA5303:REA5319 RNW5303:RNW5319 RXS5303:RXS5319 SHO5303:SHO5319 SRK5303:SRK5319 TBG5303:TBG5319 TLC5303:TLC5319 TUY5303:TUY5319 UEU5303:UEU5319 UOQ5303:UOQ5319 UYM5303:UYM5319 VII5303:VII5319 VSE5303:VSE5319 WCA5303:WCA5319 WLW5303:WLW5319 WVS5303:WVS5319 K5326:K5327 WVS5493:WVS5502 K5397:K5404 JG5401:JG5404 TC5401:TC5404 ACY5401:ACY5404 AMU5401:AMU5404 AWQ5401:AWQ5404 BGM5401:BGM5404 BQI5401:BQI5404 CAE5401:CAE5404 CKA5401:CKA5404 CTW5401:CTW5404 DDS5401:DDS5404 DNO5401:DNO5404 DXK5401:DXK5404 EHG5401:EHG5404 ERC5401:ERC5404 FAY5401:FAY5404 FKU5401:FKU5404 FUQ5401:FUQ5404 GEM5401:GEM5404 GOI5401:GOI5404 GYE5401:GYE5404 HIA5401:HIA5404 HRW5401:HRW5404 IBS5401:IBS5404 ILO5401:ILO5404 IVK5401:IVK5404 JFG5401:JFG5404 JPC5401:JPC5404 JYY5401:JYY5404 KIU5401:KIU5404 KSQ5401:KSQ5404 LCM5401:LCM5404 LMI5401:LMI5404 LWE5401:LWE5404 MGA5401:MGA5404 MPW5401:MPW5404 MZS5401:MZS5404 NJO5401:NJO5404 NTK5401:NTK5404 ODG5401:ODG5404 ONC5401:ONC5404 OWY5401:OWY5404 PGU5401:PGU5404 PQQ5401:PQQ5404 QAM5401:QAM5404 QKI5401:QKI5404 QUE5401:QUE5404 REA5401:REA5404 RNW5401:RNW5404 RXS5401:RXS5404 SHO5401:SHO5404 SRK5401:SRK5404 TBG5401:TBG5404 TLC5401:TLC5404 TUY5401:TUY5404 UEU5401:UEU5404 UOQ5401:UOQ5404 UYM5401:UYM5404 VII5401:VII5404 VSE5401:VSE5404 WCA5401:WCA5404 WLW5401:WLW5404 WVS5401:WVS5404 K5411:K5419 JG5412:JG5419 TC5412:TC5419 ACY5412:ACY5419 AMU5412:AMU5419 AWQ5412:AWQ5419 BGM5412:BGM5419 BQI5412:BQI5419 CAE5412:CAE5419 CKA5412:CKA5419 CTW5412:CTW5419 DDS5412:DDS5419 DNO5412:DNO5419 DXK5412:DXK5419 EHG5412:EHG5419 ERC5412:ERC5419 FAY5412:FAY5419 FKU5412:FKU5419 FUQ5412:FUQ5419 GEM5412:GEM5419 GOI5412:GOI5419 GYE5412:GYE5419 HIA5412:HIA5419 HRW5412:HRW5419 IBS5412:IBS5419 ILO5412:ILO5419 IVK5412:IVK5419 JFG5412:JFG5419 JPC5412:JPC5419 JYY5412:JYY5419 KIU5412:KIU5419 KSQ5412:KSQ5419 LCM5412:LCM5419 LMI5412:LMI5419 LWE5412:LWE5419 MGA5412:MGA5419 MPW5412:MPW5419 MZS5412:MZS5419 NJO5412:NJO5419 NTK5412:NTK5419 ODG5412:ODG5419 ONC5412:ONC5419 OWY5412:OWY5419 PGU5412:PGU5419 PQQ5412:PQQ5419 QAM5412:QAM5419 QKI5412:QKI5419 QUE5412:QUE5419 REA5412:REA5419 RNW5412:RNW5419 RXS5412:RXS5419 SHO5412:SHO5419 SRK5412:SRK5419 TBG5412:TBG5419 TLC5412:TLC5419 TUY5412:TUY5419 UEU5412:UEU5419 UOQ5412:UOQ5419 UYM5412:UYM5419 VII5412:VII5419 VSE5412:VSE5419 WCA5412:WCA5419 WLW5412:WLW5419 WVS5412:WVS5419 K5422 K5424:K5427 K5441:K5447 JG5441:JG5447 TC5441:TC5447 ACY5441:ACY5447 AMU5441:AMU5447 AWQ5441:AWQ5447 BGM5441:BGM5447 BQI5441:BQI5447 CAE5441:CAE5447 CKA5441:CKA5447 CTW5441:CTW5447 DDS5441:DDS5447 DNO5441:DNO5447 DXK5441:DXK5447 EHG5441:EHG5447 ERC5441:ERC5447 FAY5441:FAY5447 FKU5441:FKU5447 FUQ5441:FUQ5447 GEM5441:GEM5447 GOI5441:GOI5447 GYE5441:GYE5447 HIA5441:HIA5447 HRW5441:HRW5447 IBS5441:IBS5447 ILO5441:ILO5447 IVK5441:IVK5447 JFG5441:JFG5447 JPC5441:JPC5447 JYY5441:JYY5447 KIU5441:KIU5447 KSQ5441:KSQ5447 LCM5441:LCM5447 LMI5441:LMI5447 LWE5441:LWE5447 MGA5441:MGA5447 MPW5441:MPW5447 MZS5441:MZS5447 NJO5441:NJO5447 NTK5441:NTK5447 ODG5441:ODG5447 ONC5441:ONC5447 OWY5441:OWY5447 PGU5441:PGU5447 PQQ5441:PQQ5447 QAM5441:QAM5447 QKI5441:QKI5447 QUE5441:QUE5447 REA5441:REA5447 RNW5441:RNW5447 RXS5441:RXS5447 SHO5441:SHO5447 SRK5441:SRK5447 TBG5441:TBG5447 TLC5441:TLC5447 TUY5441:TUY5447 UEU5441:UEU5447 UOQ5441:UOQ5447 UYM5441:UYM5447 VII5441:VII5447 VSE5441:VSE5447 WCA5441:WCA5447 WLW5441:WLW5447 WVS5441:WVS5447 K5457:K5469 JG5460:JG5469 TC5460:TC5469 ACY5460:ACY5469 AMU5460:AMU5469 AWQ5460:AWQ5469 BGM5460:BGM5469 BQI5460:BQI5469 CAE5460:CAE5469 CKA5460:CKA5469 CTW5460:CTW5469 DDS5460:DDS5469 DNO5460:DNO5469 DXK5460:DXK5469 EHG5460:EHG5469 ERC5460:ERC5469 FAY5460:FAY5469 FKU5460:FKU5469 FUQ5460:FUQ5469 GEM5460:GEM5469 GOI5460:GOI5469 GYE5460:GYE5469 HIA5460:HIA5469 HRW5460:HRW5469 IBS5460:IBS5469 ILO5460:ILO5469 IVK5460:IVK5469 JFG5460:JFG5469 JPC5460:JPC5469 JYY5460:JYY5469 KIU5460:KIU5469 KSQ5460:KSQ5469 LCM5460:LCM5469 LMI5460:LMI5469 LWE5460:LWE5469 MGA5460:MGA5469 MPW5460:MPW5469 MZS5460:MZS5469 NJO5460:NJO5469 NTK5460:NTK5469 ODG5460:ODG5469 ONC5460:ONC5469 OWY5460:OWY5469 PGU5460:PGU5469 PQQ5460:PQQ5469 QAM5460:QAM5469 QKI5460:QKI5469 QUE5460:QUE5469 REA5460:REA5469 RNW5460:RNW5469 RXS5460:RXS5469 SHO5460:SHO5469 SRK5460:SRK5469 TBG5460:TBG5469 TLC5460:TLC5469 TUY5460:TUY5469 UEU5460:UEU5469 UOQ5460:UOQ5469 UYM5460:UYM5469 VII5460:VII5469 VSE5460:VSE5469 WCA5460:WCA5469 WLW5460:WLW5469 WVS5460:WVS5469 K5473:K5479 K5493:K5502 JG5493:JG5502 TC5493:TC5502 ACY5493:ACY5502 AMU5493:AMU5502 AWQ5493:AWQ5502 BGM5493:BGM5502 BQI5493:BQI5502 CAE5493:CAE5502 CKA5493:CKA5502 CTW5493:CTW5502 DDS5493:DDS5502 DNO5493:DNO5502 DXK5493:DXK5502 EHG5493:EHG5502 ERC5493:ERC5502 FAY5493:FAY5502 FKU5493:FKU5502 FUQ5493:FUQ5502 GEM5493:GEM5502 GOI5493:GOI5502 GYE5493:GYE5502 HIA5493:HIA5502 HRW5493:HRW5502 IBS5493:IBS5502 ILO5493:ILO5502 IVK5493:IVK5502 JFG5493:JFG5502 JPC5493:JPC5502 JYY5493:JYY5502 KIU5493:KIU5502 KSQ5493:KSQ5502 LCM5493:LCM5502 LMI5493:LMI5502 LWE5493:LWE5502 MGA5493:MGA5502 MPW5493:MPW5502 MZS5493:MZS5502 NJO5493:NJO5502 NTK5493:NTK5502 ODG5493:ODG5502 ONC5493:ONC5502 OWY5493:OWY5502 PGU5493:PGU5502 PQQ5493:PQQ5502 QAM5493:QAM5502 QKI5493:QKI5502 QUE5493:QUE5502 REA5493:REA5502 RNW5493:RNW5502 RXS5493:RXS5502 SHO5493:SHO5502 SRK5493:SRK5502 TBG5493:TBG5502 TLC5493:TLC5502 TUY5493:TUY5502 UEU5493:UEU5502 UOQ5493:UOQ5502 UYM5493:UYM5502 VII5493:VII5502 VSE5493:VSE5502 WCA5493:WCA5502 WLW5493:WLW5502 WVS5356:WVS5373 WLW5356:WLW5373 WCA5356:WCA5373 VSE5356:VSE5373 VII5356:VII5373 UYM5356:UYM5373 UOQ5356:UOQ5373 UEU5356:UEU5373 TUY5356:TUY5373 TLC5356:TLC5373 TBG5356:TBG5373 SRK5356:SRK5373 SHO5356:SHO5373 RXS5356:RXS5373 RNW5356:RNW5373 REA5356:REA5373 QUE5356:QUE5373 QKI5356:QKI5373 QAM5356:QAM5373 PQQ5356:PQQ5373 PGU5356:PGU5373 OWY5356:OWY5373 ONC5356:ONC5373 ODG5356:ODG5373 NTK5356:NTK5373 NJO5356:NJO5373 MZS5356:MZS5373 MPW5356:MPW5373 MGA5356:MGA5373 LWE5356:LWE5373 LMI5356:LMI5373 LCM5356:LCM5373 KSQ5356:KSQ5373 KIU5356:KIU5373 JYY5356:JYY5373 JPC5356:JPC5373 JFG5356:JFG5373 IVK5356:IVK5373 ILO5356:ILO5373 IBS5356:IBS5373 HRW5356:HRW5373 HIA5356:HIA5373 GYE5356:GYE5373 GOI5356:GOI5373 GEM5356:GEM5373 FUQ5356:FUQ5373 FKU5356:FKU5373 FAY5356:FAY5373 ERC5356:ERC5373 EHG5356:EHG5373 DXK5356:DXK5373 DNO5356:DNO5373 DDS5356:DDS5373 CTW5356:CTW5373 CKA5356:CKA5373 CAE5356:CAE5373 BQI5356:BQI5373 BGM5356:BGM5373 AWQ5356:AWQ5373 AMU5356:AMU5373 ACY5356:ACY5373 TC5356:TC5373 JG5356:JG5373 K5356:K5373 K5526:K5537 JG5530:JG5537 TC5530:TC5537 ACY5530:ACY5537 AMU5530:AMU5537 AWQ5530:AWQ5537 BGM5530:BGM5537 BQI5530:BQI5537 CAE5530:CAE5537 CKA5530:CKA5537 CTW5530:CTW5537 DDS5530:DDS5537 DNO5530:DNO5537 DXK5530:DXK5537 EHG5530:EHG5537 ERC5530:ERC5537 FAY5530:FAY5537 FKU5530:FKU5537 FUQ5530:FUQ5537 GEM5530:GEM5537 GOI5530:GOI5537 GYE5530:GYE5537 HIA5530:HIA5537 HRW5530:HRW5537 IBS5530:IBS5537 ILO5530:ILO5537 IVK5530:IVK5537 JFG5530:JFG5537 JPC5530:JPC5537 JYY5530:JYY5537 KIU5530:KIU5537 KSQ5530:KSQ5537 LCM5530:LCM5537 LMI5530:LMI5537 LWE5530:LWE5537 MGA5530:MGA5537 MPW5530:MPW5537 MZS5530:MZS5537 NJO5530:NJO5537 NTK5530:NTK5537 ODG5530:ODG5537 ONC5530:ONC5537 OWY5530:OWY5537 PGU5530:PGU5537 PQQ5530:PQQ5537 QAM5530:QAM5537 QKI5530:QKI5537 QUE5530:QUE5537 REA5530:REA5537 RNW5530:RNW5537 RXS5530:RXS5537 SHO5530:SHO5537 SRK5530:SRK5537 TBG5530:TBG5537 TLC5530:TLC5537 TUY5530:TUY5537 UEU5530:UEU5537 UOQ5530:UOQ5537 UYM5530:UYM5537 VII5530:VII5537 VSE5530:VSE5537 WCA5530:WCA5537 WLW5530:WLW5537 WVS5530:WVS5537 K5542:K5550 JG5542:JG5549 TC5542:TC5549 ACY5542:ACY5549 AMU5542:AMU5549 AWQ5542:AWQ5549 BGM5542:BGM5549 BQI5542:BQI5549 CAE5542:CAE5549 CKA5542:CKA5549 CTW5542:CTW5549 DDS5542:DDS5549 DNO5542:DNO5549 DXK5542:DXK5549 EHG5542:EHG5549 ERC5542:ERC5549 FAY5542:FAY5549 FKU5542:FKU5549 FUQ5542:FUQ5549 GEM5542:GEM5549 GOI5542:GOI5549 GYE5542:GYE5549 HIA5542:HIA5549 HRW5542:HRW5549 IBS5542:IBS5549 ILO5542:ILO5549 IVK5542:IVK5549 JFG5542:JFG5549 JPC5542:JPC5549 JYY5542:JYY5549 KIU5542:KIU5549 KSQ5542:KSQ5549 LCM5542:LCM5549 LMI5542:LMI5549 LWE5542:LWE5549 MGA5542:MGA5549 MPW5542:MPW5549 MZS5542:MZS5549 NJO5542:NJO5549 NTK5542:NTK5549 ODG5542:ODG5549 ONC5542:ONC5549 OWY5542:OWY5549 PGU5542:PGU5549 PQQ5542:PQQ5549 QAM5542:QAM5549 QKI5542:QKI5549 QUE5542:QUE5549 REA5542:REA5549 RNW5542:RNW5549 RXS5542:RXS5549 SHO5542:SHO5549 SRK5542:SRK5549 TBG5542:TBG5549 TLC5542:TLC5549 TUY5542:TUY5549 UEU5542:UEU5549 UOQ5542:UOQ5549 UYM5542:UYM5549 VII5542:VII5549 VSE5542:VSE5549 WCA5542:WCA5549 WLW5542:WLW5549 WVS5542:WVS5549 K5554:K5557 WVS5610:WVS5611 K5610:K5661 JG5610:JG5611 TC5610:TC5611 ACY5610:ACY5611 AMU5610:AMU5611 AWQ5610:AWQ5611 BGM5610:BGM5611 BQI5610:BQI5611 CAE5610:CAE5611 CKA5610:CKA5611 CTW5610:CTW5611 DDS5610:DDS5611 DNO5610:DNO5611 DXK5610:DXK5611 EHG5610:EHG5611 ERC5610:ERC5611 FAY5610:FAY5611 FKU5610:FKU5611 FUQ5610:FUQ5611 GEM5610:GEM5611 GOI5610:GOI5611 GYE5610:GYE5611 HIA5610:HIA5611 HRW5610:HRW5611 IBS5610:IBS5611 ILO5610:ILO5611 IVK5610:IVK5611 JFG5610:JFG5611 JPC5610:JPC5611 JYY5610:JYY5611 KIU5610:KIU5611 KSQ5610:KSQ5611 LCM5610:LCM5611 LMI5610:LMI5611 LWE5610:LWE5611 MGA5610:MGA5611 MPW5610:MPW5611 MZS5610:MZS5611 NJO5610:NJO5611 NTK5610:NTK5611 ODG5610:ODG5611 ONC5610:ONC5611 OWY5610:OWY5611 PGU5610:PGU5611 PQQ5610:PQQ5611 QAM5610:QAM5611 QKI5610:QKI5611 QUE5610:QUE5611 REA5610:REA5611 RNW5610:RNW5611 RXS5610:RXS5611 SHO5610:SHO5611 SRK5610:SRK5611 TBG5610:TBG5611 TLC5610:TLC5611 TUY5610:TUY5611 UEU5610:UEU5611 UOQ5610:UOQ5611 UYM5610:UYM5611 VII5610:VII5611 VSE5610:VSE5611 WCA5610:WCA5611 WLW5610:WLW5611 JG5614:JG5661 TC5614:TC5661 ACY5614:ACY5661 AMU5614:AMU5661 AWQ5614:AWQ5661 BGM5614:BGM5661 BQI5614:BQI5661 CAE5614:CAE5661 CKA5614:CKA5661 CTW5614:CTW5661 DDS5614:DDS5661 DNO5614:DNO5661 DXK5614:DXK5661 EHG5614:EHG5661 ERC5614:ERC5661 FAY5614:FAY5661 FKU5614:FKU5661 FUQ5614:FUQ5661 GEM5614:GEM5661 GOI5614:GOI5661 GYE5614:GYE5661 HIA5614:HIA5661 HRW5614:HRW5661 IBS5614:IBS5661 ILO5614:ILO5661 IVK5614:IVK5661 JFG5614:JFG5661 JPC5614:JPC5661 JYY5614:JYY5661 KIU5614:KIU5661 KSQ5614:KSQ5661 LCM5614:LCM5661 LMI5614:LMI5661 LWE5614:LWE5661 MGA5614:MGA5661 MPW5614:MPW5661 MZS5614:MZS5661 NJO5614:NJO5661 NTK5614:NTK5661 ODG5614:ODG5661 ONC5614:ONC5661 OWY5614:OWY5661 PGU5614:PGU5661 PQQ5614:PQQ5661 QAM5614:QAM5661 QKI5614:QKI5661 QUE5614:QUE5661 REA5614:REA5661 RNW5614:RNW5661 RXS5614:RXS5661 SHO5614:SHO5661 SRK5614:SRK5661 TBG5614:TBG5661 TLC5614:TLC5661 TUY5614:TUY5661 UEU5614:UEU5661 UOQ5614:UOQ5661 UYM5614:UYM5661 VII5614:VII5661 VSE5614:VSE5661 WCA5614:WCA5661 WLW5614:WLW5661 WVS5614:WVS5661 BGM7990:BGM7993 BGM8013 WVS7579:WVS7586 WCA7579:WCA7586 BQI7990:BQI7993 CAE7990:CAE7993 CKA7990:CKA7993 CTW7990:CTW7993 DDS7990:DDS7993 DNO7990:DNO7993 DXK7990:DXK7993 EHG7990:EHG7993 ERC7990:ERC7993 FAY7990:FAY7993 FKU7990:FKU7993 FUQ7990:FUQ7993 GEM7990:GEM7993 GOI7990:GOI7993 GYE7990:GYE7993 HIA7990:HIA7993 HRW7990:HRW7993 IBS7990:IBS7993 ILO7990:ILO7993 IVK7990:IVK7993 JFG7990:JFG7993 JPC7990:JPC7993 JYY7990:JYY7993 KIU7990:KIU7993 KSQ7990:KSQ7993 LCM7990:LCM7993 LMI7990:LMI7993 LWE7990:LWE7993 MGA7990:MGA7993 MPW7990:MPW7993 MZS7990:MZS7993 NJO7990:NJO7993 NTK7990:NTK7993 ODG7990:ODG7993 ONC7990:ONC7993 OWY7990:OWY7993 PGU7990:PGU7993 PQQ7990:PQQ7993 QAM7990:QAM7993 QKI7990:QKI7993 QUE7990:QUE7993 REA7990:REA7993 RNW7990:RNW7993 RXS7990:RXS7993 SHO7990:SHO7993 SRK7990:SRK7993 TBG7990:TBG7993 TLC7990:TLC7993 TUY7990:TUY7993 UEU7990:UEU7993 UOQ7990:UOQ7993 UYM7990:UYM7993 VII7990:VII7993 VSE7990:VSE7993 WCA7990:WCA7993 WLW7990:WLW7993 WVS7990:WVS7993 K8010:K8013 JG8013 TC8013 ACY8013 AMU8013 AWQ7984:AWQ7985 BGM7984:BGM7985 BQI7984:BQI7985 CAE7984:CAE7985 CKA7984:CKA7985 CTW7984:CTW7985 DDS7984:DDS7985 DNO7984:DNO7985 DXK7984:DXK7985 EHG7984:EHG7985 ERC7984:ERC7985 FAY7984:FAY7985 FKU7984:FKU7985 FUQ7984:FUQ7985 GEM7984:GEM7985 GOI7984:GOI7985 GYE7984:GYE7985 HIA7984:HIA7985 HRW7984:HRW7985 IBS7984:IBS7985 ILO7984:ILO7985 IVK7984:IVK7985 JFG7984:JFG7985 JPC7984:JPC7985 JYY7984:JYY7985 KIU7984:KIU7985 KSQ7984:KSQ7985 LCM7984:LCM7985 LMI7984:LMI7985 LWE7984:LWE7985 MGA7984:MGA7985 MPW7984:MPW7985 MZS7984:MZS7985 NJO7984:NJO7985 NTK7984:NTK7985 ODG7984:ODG7985 ONC7984:ONC7985 OWY7984:OWY7985 PGU7984:PGU7985 PQQ7984:PQQ7985 QAM7984:QAM7985 QKI7984:QKI7985 QUE7984:QUE7985 REA7984:REA7985 RNW7984:RNW7985 RXS7984:RXS7985 SHO7984:SHO7985 SRK7984:SRK7985 TBG7984:TBG7985 TLC7984:TLC7985 TUY7984:TUY7985 UEU7984:UEU7985 UOQ7984:UOQ7985 UYM7984:UYM7985 VII7984:VII7985 VSE7984:VSE7985 WCA7984:WCA7985 WLW7984:WLW7985 WVS7984:WVS7985 JG7990:JG7993 TC7990:TC7993 ACY7990:ACY7993 AMU7990:AMU7993 K7579:K7586 WVS7665:WVS7666 K7671 JG7671 TC7671 ACY7671 AMU7671 AWQ7671 BGM7671 BQI7671 CAE7671 CKA7671 CTW7671 DDS7671 DNO7671 DXK7671 EHG7671 ERC7671 FAY7671 FKU7671 FUQ7671 GEM7671 GOI7671 GYE7671 HIA7671 HRW7671 IBS7671 ILO7671 IVK7671 JFG7671 JPC7671 JYY7671 KIU7671 KSQ7671 LCM7671 LMI7671 LWE7671 MGA7671 MPW7671 MZS7671 NJO7671 NTK7671 ODG7671 ONC7671 OWY7671 PGU7671 PQQ7671 QAM7671 QKI7671 QUE7671 REA7671 RNW7671 RXS7671 SHO7671 SRK7671 TBG7671 TLC7671 TUY7671 UEU7671 UOQ7671 UYM7671 VII7671 VSE7671 WCA7671 WLW7671 JG7724:JG7727 TC7724:TC7727 ACY7724:ACY7727 AMU7724:AMU7727 AWQ7724:AWQ7727 BGM7724:BGM7727 BQI7724:BQI7727 CAE7724:CAE7727 CKA7724:CKA7727 CTW7724:CTW7727 DDS7724:DDS7727 DNO7724:DNO7727 DXK7724:DXK7727 EHG7724:EHG7727 ERC7724:ERC7727 FAY7724:FAY7727 FKU7724:FKU7727 FUQ7724:FUQ7727 GEM7724:GEM7727 GOI7724:GOI7727 GYE7724:GYE7727 HIA7724:HIA7727 HRW7724:HRW7727 IBS7724:IBS7727 ILO7724:ILO7727 IVK7724:IVK7727 JFG7724:JFG7727 JPC7724:JPC7727 JYY7724:JYY7727 KIU7724:KIU7727 KSQ7724:KSQ7727 LCM7724:LCM7727 LMI7724:LMI7727 LWE7724:LWE7727 MGA7724:MGA7727 MPW7724:MPW7727 MZS7724:MZS7727 NJO7724:NJO7727 NTK7724:NTK7727 ODG7724:ODG7727 ONC7724:ONC7727 OWY7724:OWY7727 PGU7724:PGU7727 PQQ7724:PQQ7727 QAM7724:QAM7727 QKI7724:QKI7727 QUE7724:QUE7727 REA7724:REA7727 RNW7724:RNW7727 RXS7724:RXS7727 SHO7724:SHO7727 SRK7724:SRK7727 TBG7724:TBG7727 TLC7724:TLC7727 TUY7724:TUY7727 UEU7724:UEU7727 UOQ7724:UOQ7727 UYM7724:UYM7727 VII7724:VII7727 VSE7724:VSE7727 WCA7724:WCA7727 WLW7724:WLW7727 K7724:K7727 WLW7665:WLW7666 WVS7724:WVS7727 K7729:K7735 JG7729:JG7735 TC7729:TC7735 ACY7729:ACY7735 AMU7729:AMU7735 AWQ7729:AWQ7735 BGM7729:BGM7735 BQI7729:BQI7735 CAE7729:CAE7735 CKA7729:CKA7735 CTW7729:CTW7735 DDS7729:DDS7735 DNO7729:DNO7735 DXK7729:DXK7735 EHG7729:EHG7735 ERC7729:ERC7735 FAY7729:FAY7735 FKU7729:FKU7735 FUQ7729:FUQ7735 GEM7729:GEM7735 GOI7729:GOI7735 GYE7729:GYE7735 HIA7729:HIA7735 HRW7729:HRW7735 IBS7729:IBS7735 ILO7729:ILO7735 IVK7729:IVK7735 JFG7729:JFG7735 JPC7729:JPC7735 JYY7729:JYY7735 KIU7729:KIU7735 KSQ7729:KSQ7735 LCM7729:LCM7735 LMI7729:LMI7735 LWE7729:LWE7735 MGA7729:MGA7735 MPW7729:MPW7735 MZS7729:MZS7735 NJO7729:NJO7735 NTK7729:NTK7735 ODG7729:ODG7735 ONC7729:ONC7735 OWY7729:OWY7735 PGU7729:PGU7735 PQQ7729:PQQ7735 QAM7729:QAM7735 QKI7729:QKI7735 QUE7729:QUE7735 REA7729:REA7735 RNW7729:RNW7735 RXS7729:RXS7735 SHO7729:SHO7735 SRK7729:SRK7735 TBG7729:TBG7735 TLC7729:TLC7735 TUY7729:TUY7735 UEU7729:UEU7735 UOQ7729:UOQ7735 UYM7729:UYM7735 VII7729:VII7735 VSE7729:VSE7735 WCA7729:WCA7735 WLW7729:WLW7735 WVS7807:WVS7809 K7573:K7577 WVS7925:WVS7926 JG7931:JG7933 TC7931:TC7933 ACY7931:ACY7933 AMU7931:AMU7933 AWQ7931:AWQ7933 BGM7931:BGM7933 BQI7931:BQI7933 CAE7931:CAE7933 CKA7931:CKA7933 CTW7931:CTW7933 DDS7931:DDS7933 DNO7931:DNO7933 DXK7931:DXK7933 EHG7931:EHG7933 ERC7931:ERC7933 FAY7931:FAY7933 FKU7931:FKU7933 FUQ7931:FUQ7933 GEM7931:GEM7933 GOI7931:GOI7933 GYE7931:GYE7933 HIA7931:HIA7933 HRW7931:HRW7933 IBS7931:IBS7933 ILO7931:ILO7933 IVK7931:IVK7933 JFG7931:JFG7933 JPC7931:JPC7933 JYY7931:JYY7933 KIU7931:KIU7933 KSQ7931:KSQ7933 LCM7931:LCM7933 LMI7931:LMI7933 LWE7931:LWE7933 MGA7931:MGA7933 MPW7931:MPW7933 MZS7931:MZS7933 NJO7931:NJO7933 NTK7931:NTK7933 ODG7931:ODG7933 ONC7931:ONC7933 OWY7931:OWY7933 PGU7931:PGU7933 PQQ7931:PQQ7933 QAM7931:QAM7933 QKI7931:QKI7933 QUE7931:QUE7933 REA7931:REA7933 RNW7931:RNW7933 RXS7931:RXS7933 SHO7931:SHO7933 SRK7931:SRK7933 TBG7931:TBG7933 TLC7931:TLC7933 TUY7931:TUY7933 UEU7931:UEU7933 UOQ7931:UOQ7933 UYM7931:UYM7933 VII7931:VII7933 VSE7931:VSE7933 WCA7931:WCA7933 WVS7886:WVS7888 TC8148 ACY8148 AMU8148 AWQ8148 BGM8148 BQI8148 CAE8148 CKA8148 CTW8148 DDS8148 DNO8148 DXK8148 EHG8148 ERC8148 FAY8148 FKU8148 FUQ8148 GEM8148 GOI8148 GYE8148 HIA8148 HRW8148 IBS8148 ILO8148 IVK8148 JFG8148 JPC8148 JYY8148 KIU8148 KSQ8148 LCM8148 LMI8148 LWE8148 MGA8148 MPW8148 MZS8148 NJO8148 NTK8148 ODG8148 ONC8148 OWY8148 PGU8148 PQQ8148 QAM8148 QKI8148 QUE8148 REA8148 RNW8148 RXS8148 SHO8148 SRK8148 TBG8148 TLC8148 TUY8148 UEU8148 UOQ8148 UYM8148 VII8148 VSE8148 WCA8148 WLW8148 WVS8148 WCA3491:WCA3581 K8017:K8018 ACY8133:ACY8134 AMU8133:AMU8134 AWQ8133:AWQ8134 BQI8013 CAE8013 CKA8013 CTW8013 DDS8013 DNO8013 DXK8013 EHG8013 ERC8013 FAY8013 FKU8013 FUQ8013 GEM8013 GOI8013 GYE8013 HIA8013 HRW8013 IBS8013 ILO8013 IVK8013 JFG8013 JPC8013 JYY8013 KIU8013 KSQ8013 LCM8013 LMI8013 LWE8013 MGA8013 MPW8013 MZS8013 NJO8013 NTK8013 ODG8013 ONC8013 OWY8013 PGU8013 PQQ8013 QAM8013 QKI8013 QUE8013 REA8013 RNW8013 RXS8013 SHO8013 SRK8013 TBG8013 TLC8013 TUY8013 UEU8013 UOQ8013 UYM8013 VII8013 VSE8013 WCA8013 WLW8013 WVS8013 JG8017:JG8018 TC8017:TC8018 ACY8017:ACY8018 AMU8017:AMU8018 AWQ8017:AWQ8018 AWQ8013 BGM8017:BGM8018 BQI8017:BQI8018 CAE8017:CAE8018 CKA8017:CKA8018 CTW8017:CTW8018 DDS8017:DDS8018 DNO8017:DNO8018 DXK8017:DXK8018 EHG8017:EHG8018 ERC8017:ERC8018 FAY8017:FAY8018 FKU8017:FKU8018 FUQ8017:FUQ8018 GEM8017:GEM8018 GOI8017:GOI8018 GYE8017:GYE8018 HIA8017:HIA8018 HRW8017:HRW8018 IBS8017:IBS8018 ILO8017:ILO8018 IVK8017:IVK8018 JFG8017:JFG8018 JPC8017:JPC8018 JYY8017:JYY8018 KIU8017:KIU8018 KSQ8017:KSQ8018 LCM8017:LCM8018 LMI8017:LMI8018 LWE8017:LWE8018 MGA8017:MGA8018 MPW8017:MPW8018 MZS8017:MZS8018 NJO8017:NJO8018 NTK8017:NTK8018 ODG8017:ODG8018 ONC8017:ONC8018 OWY8017:OWY8018 PGU8017:PGU8018 PQQ8017:PQQ8018 QAM8017:QAM8018 QKI8017:QKI8018 QUE8017:QUE8018 REA8017:REA8018 RNW8017:RNW8018 RXS8017:RXS8018 SHO8017:SHO8018 SRK8017:SRK8018 TBG8017:TBG8018 TLC8017:TLC8018 TUY8017:TUY8018 UEU8017:UEU8018 UOQ8017:UOQ8018 UYM8017:UYM8018 VII8017:VII8018 VSE8017:VSE8018 WCA8017:WCA8018 WLW8017:WLW8018 WVS8017:WVS8018 WLW8128:WLW8129 WVS8128:WVS8129 K8133:K8134 JG8133:JG8134 BGM8133:BGM8134 TC8133:TC8134 K8128:K8129 JG8128:JG8129 TC8128:TC8129 ACY8128:ACY8129 WLW3491:WLW3581 AMU8128:AMU8129 AWQ8128:AWQ8129 BGM8128:BGM8129 BQI8128:BQI8129 CAE8128:CAE8129 CKA8128:CKA8129 CTW8128:CTW8129 DDS8128:DDS8129 DNO8128:DNO8129 DXK8128:DXK8129 EHG8128:EHG8129 ERC8128:ERC8129 FAY8128:FAY8129 FKU8128:FKU8129 FUQ8128:FUQ8129 GEM8128:GEM8129 GOI8128:GOI8129 GYE8128:GYE8129 HIA8128:HIA8129 HRW8128:HRW8129 IBS8128:IBS8129 ILO8128:ILO8129 IVK8128:IVK8129 JFG8128:JFG8129 JPC8128:JPC8129 JYY8128:JYY8129 KIU8128:KIU8129 KSQ8128:KSQ8129 LCM8128:LCM8129 LMI8128:LMI8129 LWE8128:LWE8129 MGA8128:MGA8129 MPW8128:MPW8129 MZS8128:MZS8129 NJO8128:NJO8129 NTK8128:NTK8129 ODG8128:ODG8129 ONC8128:ONC8129 OWY8128:OWY8129 PGU8128:PGU8129 PQQ8128:PQQ8129 QAM8128:QAM8129 QKI8128:QKI8129 QUE8128:QUE8129 REA8128:REA8129 RNW8128:RNW8129 RXS8128:RXS8129 SHO8128:SHO8129 SRK8128:SRK8129 TBG8128:TBG8129 TLC8128:TLC8129 TUY8128:TUY8129 UEU8128:UEU8129 UOQ8128:UOQ8129 UYM8128:UYM8129 VII8128:VII8129 VSE8128:VSE8129 WCA8128:WCA8129 JG8148 K7240:K7242 K5781 JG5781 TC5781 ACY5781 AMU5781 AWQ5781 BGM5781 BQI5781 CAE5781 CKA5781 CTW5781 DDS5781 DNO5781 DXK5781 EHG5781 ERC5781 FAY5781 FKU5781 FUQ5781 GEM5781 GOI5781 GYE5781 HIA5781 HRW5781 IBS5781 ILO5781 IVK5781 JFG5781 JPC5781 JYY5781 KIU5781 KSQ5781 LCM5781 LMI5781 LWE5781 MGA5781 MPW5781 MZS5781 NJO5781 NTK5781 ODG5781 ONC5781 OWY5781 PGU5781 PQQ5781 QAM5781 QKI5781 QUE5781 REA5781 RNW5781 RXS5781 SHO5781 SRK5781 TBG5781 TLC5781 TUY5781 UEU5781 UOQ5781 UYM5781 VII5781 VSE5781 WCA5781 WLW5781 WVS5781 K5807:K5842 JG5831:JG5842 TC5831:TC5842 ACY5831:ACY5842 AMU5831:AMU5842 AWQ5831:AWQ5842 BGM5831:BGM5842 BQI5831:BQI5842 CAE5831:CAE5842 CKA5831:CKA5842 CTW5831:CTW5842 DDS5831:DDS5842 DNO5831:DNO5842 DXK5831:DXK5842 EHG5831:EHG5842 ERC5831:ERC5842 FAY5831:FAY5842 FKU5831:FKU5842 FUQ5831:FUQ5842 GEM5831:GEM5842 GOI5831:GOI5842 GYE5831:GYE5842 HIA5831:HIA5842 HRW5831:HRW5842 IBS5831:IBS5842 ILO5831:ILO5842 IVK5831:IVK5842 JFG5831:JFG5842 JPC5831:JPC5842 JYY5831:JYY5842 KIU5831:KIU5842 KSQ5831:KSQ5842 LCM5831:LCM5842 LMI5831:LMI5842 LWE5831:LWE5842 MGA5831:MGA5842 MPW5831:MPW5842 MZS5831:MZS5842 NJO5831:NJO5842 NTK5831:NTK5842 ODG5831:ODG5842 ONC5831:ONC5842 OWY5831:OWY5842 PGU5831:PGU5842 PQQ5831:PQQ5842 QAM5831:QAM5842 QKI5831:QKI5842 QUE5831:QUE5842 REA5831:REA5842 RNW5831:RNW5842 RXS5831:RXS5842 SHO5831:SHO5842 SRK5831:SRK5842 TBG5831:TBG5842 TLC5831:TLC5842 TUY5831:TUY5842 UEU5831:UEU5842 UOQ5831:UOQ5842 UYM5831:UYM5842 VII5831:VII5842 VSE5831:VSE5842 WCA5831:WCA5842 WLW5831:WLW5842 WVS5831:WVS5842 K5876:K5927 JG5877:JG5927 TC5877:TC5927 ACY5877:ACY5927 AMU5877:AMU5927 AWQ5877:AWQ5927 BGM5877:BGM5927 BQI5877:BQI5927 CAE5877:CAE5927 CKA5877:CKA5927 CTW5877:CTW5927 DDS5877:DDS5927 DNO5877:DNO5927 DXK5877:DXK5927 EHG5877:EHG5927 ERC5877:ERC5927 FAY5877:FAY5927 FKU5877:FKU5927 FUQ5877:FUQ5927 GEM5877:GEM5927 GOI5877:GOI5927 GYE5877:GYE5927 HIA5877:HIA5927 HRW5877:HRW5927 IBS5877:IBS5927 ILO5877:ILO5927 IVK5877:IVK5927 JFG5877:JFG5927 JPC5877:JPC5927 JYY5877:JYY5927 KIU5877:KIU5927 KSQ5877:KSQ5927 LCM5877:LCM5927 LMI5877:LMI5927 LWE5877:LWE5927 MGA5877:MGA5927 MPW5877:MPW5927 MZS5877:MZS5927 NJO5877:NJO5927 NTK5877:NTK5927 ODG5877:ODG5927 ONC5877:ONC5927 OWY5877:OWY5927 PGU5877:PGU5927 PQQ5877:PQQ5927 QAM5877:QAM5927 QKI5877:QKI5927 QUE5877:QUE5927 REA5877:REA5927 RNW5877:RNW5927 RXS5877:RXS5927 SHO5877:SHO5927 SRK5877:SRK5927 TBG5877:TBG5927 TLC5877:TLC5927 TUY5877:TUY5927 UEU5877:UEU5927 UOQ5877:UOQ5927 UYM5877:UYM5927 VII5877:VII5927 VSE5877:VSE5927 WCA5877:WCA5927 WLW5877:WLW5927 WVS5877:WVS5927 K5980 K5952:K5958 K5960:K5962 K5964:K5968 K5982:K5983 K6041:K6044 JG6041:JG6044 TC6041:TC6044 ACY6041:ACY6044 AMU6041:AMU6044 AWQ6041:AWQ6044 BGM6041:BGM6044 BQI6041:BQI6044 CAE6041:CAE6044 CKA6041:CKA6044 CTW6041:CTW6044 DDS6041:DDS6044 DNO6041:DNO6044 DXK6041:DXK6044 EHG6041:EHG6044 ERC6041:ERC6044 FAY6041:FAY6044 FKU6041:FKU6044 FUQ6041:FUQ6044 GEM6041:GEM6044 GOI6041:GOI6044 GYE6041:GYE6044 HIA6041:HIA6044 HRW6041:HRW6044 IBS6041:IBS6044 ILO6041:ILO6044 IVK6041:IVK6044 JFG6041:JFG6044 JPC6041:JPC6044 JYY6041:JYY6044 KIU6041:KIU6044 KSQ6041:KSQ6044 LCM6041:LCM6044 LMI6041:LMI6044 LWE6041:LWE6044 MGA6041:MGA6044 MPW6041:MPW6044 MZS6041:MZS6044 NJO6041:NJO6044 NTK6041:NTK6044 ODG6041:ODG6044 ONC6041:ONC6044 OWY6041:OWY6044 PGU6041:PGU6044 PQQ6041:PQQ6044 QAM6041:QAM6044 QKI6041:QKI6044 QUE6041:QUE6044 REA6041:REA6044 RNW6041:RNW6044 RXS6041:RXS6044 SHO6041:SHO6044 SRK6041:SRK6044 TBG6041:TBG6044 TLC6041:TLC6044 TUY6041:TUY6044 UEU6041:UEU6044 UOQ6041:UOQ6044 UYM6041:UYM6044 VII6041:VII6044 VSE6041:VSE6044 WCA6041:WCA6044 WLW6041:WLW6044 WVS6041:WVS6044 K6019 JG6019 TC6019 ACY6019 AMU6019 AWQ6019 BGM6019 BQI6019 CAE6019 CKA6019 CTW6019 DDS6019 DNO6019 DXK6019 EHG6019 ERC6019 FAY6019 FKU6019 FUQ6019 GEM6019 GOI6019 GYE6019 HIA6019 HRW6019 IBS6019 ILO6019 IVK6019 JFG6019 JPC6019 JYY6019 KIU6019 KSQ6019 LCM6019 LMI6019 LWE6019 MGA6019 MPW6019 MZS6019 NJO6019 NTK6019 ODG6019 ONC6019 OWY6019 PGU6019 PQQ6019 QAM6019 QKI6019 QUE6019 REA6019 RNW6019 RXS6019 SHO6019 SRK6019 TBG6019 TLC6019 TUY6019 UEU6019 UOQ6019 UYM6019 VII6019 VSE6019 WCA6019 WLW6019 WVS6019 K6069:K6071 JG6069:JG6071 TC6069:TC6071 ACY6069:ACY6071 AMU6069:AMU6071 AWQ6069:AWQ6071 BGM6069:BGM6071 BQI6069:BQI6071 CAE6069:CAE6071 CKA6069:CKA6071 CTW6069:CTW6071 DDS6069:DDS6071 DNO6069:DNO6071 DXK6069:DXK6071 EHG6069:EHG6071 ERC6069:ERC6071 FAY6069:FAY6071 FKU6069:FKU6071 FUQ6069:FUQ6071 GEM6069:GEM6071 GOI6069:GOI6071 GYE6069:GYE6071 HIA6069:HIA6071 HRW6069:HRW6071 IBS6069:IBS6071 ILO6069:ILO6071 IVK6069:IVK6071 JFG6069:JFG6071 JPC6069:JPC6071 JYY6069:JYY6071 KIU6069:KIU6071 KSQ6069:KSQ6071 LCM6069:LCM6071 LMI6069:LMI6071 LWE6069:LWE6071 MGA6069:MGA6071 MPW6069:MPW6071 MZS6069:MZS6071 NJO6069:NJO6071 NTK6069:NTK6071 ODG6069:ODG6071 ONC6069:ONC6071 OWY6069:OWY6071 PGU6069:PGU6071 PQQ6069:PQQ6071 QAM6069:QAM6071 QKI6069:QKI6071 QUE6069:QUE6071 REA6069:REA6071 RNW6069:RNW6071 RXS6069:RXS6071 SHO6069:SHO6071 SRK6069:SRK6071 TBG6069:TBG6071 TLC6069:TLC6071 TUY6069:TUY6071 UEU6069:UEU6071 UOQ6069:UOQ6071 UYM6069:UYM6071 VII6069:VII6071 VSE6069:VSE6071 WCA6069:WCA6071 WLW6069:WLW6071 WVS6069:WVS6071 K7145:K7147 K7156:K7164 JG7156:JG7164 TC7156:TC7164 ACY7156:ACY7164 AMU7156:AMU7164 AWQ7156:AWQ7164 BGM7156:BGM7164 BQI7156:BQI7164 CAE7156:CAE7164 CKA7156:CKA7164 CTW7156:CTW7164 DDS7156:DDS7164 DNO7156:DNO7164 DXK7156:DXK7164 EHG7156:EHG7164 ERC7156:ERC7164 FAY7156:FAY7164 FKU7156:FKU7164 FUQ7156:FUQ7164 GEM7156:GEM7164 GOI7156:GOI7164 GYE7156:GYE7164 HIA7156:HIA7164 HRW7156:HRW7164 IBS7156:IBS7164 ILO7156:ILO7164 IVK7156:IVK7164 JFG7156:JFG7164 JPC7156:JPC7164 JYY7156:JYY7164 KIU7156:KIU7164 KSQ7156:KSQ7164 LCM7156:LCM7164 LMI7156:LMI7164 LWE7156:LWE7164 MGA7156:MGA7164 MPW7156:MPW7164 MZS7156:MZS7164 NJO7156:NJO7164 NTK7156:NTK7164 ODG7156:ODG7164 ONC7156:ONC7164 OWY7156:OWY7164 PGU7156:PGU7164 PQQ7156:PQQ7164 QAM7156:QAM7164 QKI7156:QKI7164 QUE7156:QUE7164 REA7156:REA7164 RNW7156:RNW7164 RXS7156:RXS7164 SHO7156:SHO7164 SRK7156:SRK7164 TBG7156:TBG7164 TLC7156:TLC7164 TUY7156:TUY7164 UEU7156:UEU7164 UOQ7156:UOQ7164 UYM7156:UYM7164 VII7156:VII7164 VSE7156:VSE7164 WCA7156:WCA7164 WLW7156:WLW7164 WVS7156:WVS7164 K7180:K7182 JG7180:JG7182 TC7180:TC7182 ACY7180:ACY7182 AMU7180:AMU7182 AWQ7180:AWQ7182 BGM7180:BGM7182 BQI7180:BQI7182 CAE7180:CAE7182 CKA7180:CKA7182 CTW7180:CTW7182 DDS7180:DDS7182 DNO7180:DNO7182 DXK7180:DXK7182 EHG7180:EHG7182 ERC7180:ERC7182 FAY7180:FAY7182 FKU7180:FKU7182 FUQ7180:FUQ7182 GEM7180:GEM7182 GOI7180:GOI7182 GYE7180:GYE7182 HIA7180:HIA7182 HRW7180:HRW7182 IBS7180:IBS7182 ILO7180:ILO7182 IVK7180:IVK7182 JFG7180:JFG7182 JPC7180:JPC7182 JYY7180:JYY7182 KIU7180:KIU7182 KSQ7180:KSQ7182 LCM7180:LCM7182 LMI7180:LMI7182 LWE7180:LWE7182 MGA7180:MGA7182 MPW7180:MPW7182 MZS7180:MZS7182 NJO7180:NJO7182 NTK7180:NTK7182 ODG7180:ODG7182 ONC7180:ONC7182 OWY7180:OWY7182 PGU7180:PGU7182 PQQ7180:PQQ7182 QAM7180:QAM7182 QKI7180:QKI7182 QUE7180:QUE7182 REA7180:REA7182 RNW7180:RNW7182 RXS7180:RXS7182 SHO7180:SHO7182 SRK7180:SRK7182 TBG7180:TBG7182 TLC7180:TLC7182 TUY7180:TUY7182 UEU7180:UEU7182 UOQ7180:UOQ7182 UYM7180:UYM7182 VII7180:VII7182 VSE7180:VSE7182 WCA7180:WCA7182 WLW7180:WLW7182 WVS7180:WVS7182 K7186 JG7186 TC7186 ACY7186 AMU7186 AWQ7186 BGM7186 BQI7186 CAE7186 CKA7186 CTW7186 DDS7186 DNO7186 DXK7186 EHG7186 ERC7186 FAY7186 FKU7186 FUQ7186 GEM7186 GOI7186 GYE7186 HIA7186 HRW7186 IBS7186 ILO7186 IVK7186 JFG7186 JPC7186 JYY7186 KIU7186 KSQ7186 LCM7186 LMI7186 LWE7186 MGA7186 MPW7186 MZS7186 NJO7186 NTK7186 ODG7186 ONC7186 OWY7186 PGU7186 PQQ7186 QAM7186 QKI7186 QUE7186 REA7186 RNW7186 RXS7186 SHO7186 SRK7186 TBG7186 TLC7186 TUY7186 UEU7186 UOQ7186 UYM7186 VII7186 VSE7186 WCA7186 WLW7186 WVS7186 K7191 K7193:K7194 JG7193:JG7194 TC7193:TC7194 ACY7193:ACY7194 AMU7193:AMU7194 AWQ7193:AWQ7194 BGM7193:BGM7194 BQI7193:BQI7194 CAE7193:CAE7194 CKA7193:CKA7194 CTW7193:CTW7194 DDS7193:DDS7194 DNO7193:DNO7194 DXK7193:DXK7194 EHG7193:EHG7194 ERC7193:ERC7194 FAY7193:FAY7194 FKU7193:FKU7194 FUQ7193:FUQ7194 GEM7193:GEM7194 GOI7193:GOI7194 GYE7193:GYE7194 HIA7193:HIA7194 HRW7193:HRW7194 IBS7193:IBS7194 ILO7193:ILO7194 IVK7193:IVK7194 JFG7193:JFG7194 JPC7193:JPC7194 JYY7193:JYY7194 KIU7193:KIU7194 KSQ7193:KSQ7194 LCM7193:LCM7194 LMI7193:LMI7194 LWE7193:LWE7194 MGA7193:MGA7194 MPW7193:MPW7194 MZS7193:MZS7194 NJO7193:NJO7194 NTK7193:NTK7194 ODG7193:ODG7194 ONC7193:ONC7194 OWY7193:OWY7194 PGU7193:PGU7194 PQQ7193:PQQ7194 QAM7193:QAM7194 QKI7193:QKI7194 QUE7193:QUE7194 REA7193:REA7194 RNW7193:RNW7194 RXS7193:RXS7194 SHO7193:SHO7194 SRK7193:SRK7194 TBG7193:TBG7194 TLC7193:TLC7194 TUY7193:TUY7194 UEU7193:UEU7194 UOQ7193:UOQ7194 UYM7193:UYM7194 VII7193:VII7194 VSE7193:VSE7194 WCA7193:WCA7194 WLW7193:WLW7194 WVS7193:WVS7194 K7197:K7198 JG7197:JG7198 TC7197:TC7198 ACY7197:ACY7198 AMU7197:AMU7198 AWQ7197:AWQ7198 BGM7197:BGM7198 BQI7197:BQI7198 CAE7197:CAE7198 CKA7197:CKA7198 CTW7197:CTW7198 DDS7197:DDS7198 DNO7197:DNO7198 DXK7197:DXK7198 EHG7197:EHG7198 ERC7197:ERC7198 FAY7197:FAY7198 FKU7197:FKU7198 FUQ7197:FUQ7198 GEM7197:GEM7198 GOI7197:GOI7198 GYE7197:GYE7198 HIA7197:HIA7198 HRW7197:HRW7198 IBS7197:IBS7198 ILO7197:ILO7198 IVK7197:IVK7198 JFG7197:JFG7198 JPC7197:JPC7198 JYY7197:JYY7198 KIU7197:KIU7198 KSQ7197:KSQ7198 LCM7197:LCM7198 LMI7197:LMI7198 LWE7197:LWE7198 MGA7197:MGA7198 MPW7197:MPW7198 MZS7197:MZS7198 NJO7197:NJO7198 NTK7197:NTK7198 ODG7197:ODG7198 ONC7197:ONC7198 OWY7197:OWY7198 PGU7197:PGU7198 PQQ7197:PQQ7198 QAM7197:QAM7198 QKI7197:QKI7198 QUE7197:QUE7198 REA7197:REA7198 RNW7197:RNW7198 RXS7197:RXS7198 SHO7197:SHO7198 SRK7197:SRK7198 TBG7197:TBG7198 TLC7197:TLC7198 TUY7197:TUY7198 UEU7197:UEU7198 UOQ7197:UOQ7198 UYM7197:UYM7198 VII7197:VII7198 VSE7197:VSE7198 WCA7197:WCA7198 WLW7197:WLW7198 WVS7197:WVS7198 K7201:K7205 JG7201:JG7205 TC7201:TC7205 ACY7201:ACY7205 AMU7201:AMU7205 AWQ7201:AWQ7205 BGM7201:BGM7205 BQI7201:BQI7205 CAE7201:CAE7205 CKA7201:CKA7205 CTW7201:CTW7205 DDS7201:DDS7205 DNO7201:DNO7205 DXK7201:DXK7205 EHG7201:EHG7205 ERC7201:ERC7205 FAY7201:FAY7205 FKU7201:FKU7205 FUQ7201:FUQ7205 GEM7201:GEM7205 GOI7201:GOI7205 GYE7201:GYE7205 HIA7201:HIA7205 HRW7201:HRW7205 IBS7201:IBS7205 ILO7201:ILO7205 IVK7201:IVK7205 JFG7201:JFG7205 JPC7201:JPC7205 JYY7201:JYY7205 KIU7201:KIU7205 KSQ7201:KSQ7205 LCM7201:LCM7205 LMI7201:LMI7205 LWE7201:LWE7205 MGA7201:MGA7205 MPW7201:MPW7205 MZS7201:MZS7205 NJO7201:NJO7205 NTK7201:NTK7205 ODG7201:ODG7205 ONC7201:ONC7205 OWY7201:OWY7205 PGU7201:PGU7205 PQQ7201:PQQ7205 QAM7201:QAM7205 QKI7201:QKI7205 QUE7201:QUE7205 REA7201:REA7205 RNW7201:RNW7205 RXS7201:RXS7205 SHO7201:SHO7205 SRK7201:SRK7205 TBG7201:TBG7205 TLC7201:TLC7205 TUY7201:TUY7205 UEU7201:UEU7205 UOQ7201:UOQ7205 UYM7201:UYM7205 VII7201:VII7205 VSE7201:VSE7205 WCA7201:WCA7205 WLW7201:WLW7205 WVS7201:WVS7205 K7223:K7225 K7233 JG7233 TC7233 ACY7233 AMU7233 AWQ7233 BGM7233 BQI7233 CAE7233 CKA7233 CTW7233 DDS7233 DNO7233 DXK7233 EHG7233 ERC7233 FAY7233 FKU7233 FUQ7233 GEM7233 GOI7233 GYE7233 HIA7233 HRW7233 IBS7233 ILO7233 IVK7233 JFG7233 JPC7233 JYY7233 KIU7233 KSQ7233 LCM7233 LMI7233 LWE7233 MGA7233 MPW7233 MZS7233 NJO7233 NTK7233 ODG7233 ONC7233 OWY7233 PGU7233 PQQ7233 QAM7233 QKI7233 QUE7233 REA7233 RNW7233 RXS7233 SHO7233 SRK7233 TBG7233 TLC7233 TUY7233 UEU7233 UOQ7233 UYM7233 VII7233 VSE7233 WCA7233 WLW7233 WVS7233 TC7236:TC7242 ACY7236:ACY7242 AMU7236:AMU7242 AWQ7236:AWQ7242 BGM7236:BGM7242 BQI7236:BQI7242 CAE7236:CAE7242 CKA7236:CKA7242 CTW7236:CTW7242 DDS7236:DDS7242 DNO7236:DNO7242 DXK7236:DXK7242 EHG7236:EHG7242 ERC7236:ERC7242 FAY7236:FAY7242 FKU7236:FKU7242 FUQ7236:FUQ7242 GEM7236:GEM7242 GOI7236:GOI7242 GYE7236:GYE7242 HIA7236:HIA7242 HRW7236:HRW7242 IBS7236:IBS7242 ILO7236:ILO7242 IVK7236:IVK7242 JFG7236:JFG7242 JPC7236:JPC7242 JYY7236:JYY7242 KIU7236:KIU7242 KSQ7236:KSQ7242 LCM7236:LCM7242 LMI7236:LMI7242 LWE7236:LWE7242 MGA7236:MGA7242 MPW7236:MPW7242 MZS7236:MZS7242 NJO7236:NJO7242 NTK7236:NTK7242 ODG7236:ODG7242 ONC7236:ONC7242 OWY7236:OWY7242 PGU7236:PGU7242 PQQ7236:PQQ7242 QAM7236:QAM7242 QKI7236:QKI7242 QUE7236:QUE7242 REA7236:REA7242 RNW7236:RNW7242 RXS7236:RXS7242 SHO7236:SHO7242 SRK7236:SRK7242 TBG7236:TBG7242 TLC7236:TLC7242 TUY7236:TUY7242 UEU7236:UEU7242 UOQ7236:UOQ7242 UYM7236:UYM7242 VII7236:VII7242 VSE7236:VSE7242 WCA7236:WCA7242 WLW7236:WLW7242 WVS7236:WVS7242 K4557:K4565 WVS7633:WVS7637 JG7236:JG7242 JG7654 TC7654 ACY7654 AMU7654 AWQ7654 BGM7654 BQI7654 CAE7654 CKA7654 CTW7654 DDS7654 DNO7654 DXK7654 EHG7654 ERC7654 FAY7654 FKU7654 FUQ7654 GEM7654 GOI7654 GYE7654 HIA7654 HRW7654 IBS7654 ILO7654 IVK7654 JFG7654 JPC7654 JYY7654 KIU7654 KSQ7654 LCM7654 LMI7654 LWE7654 MGA7654 MPW7654 MZS7654 NJO7654 NTK7654 ODG7654 ONC7654 OWY7654 PGU7654 PQQ7654 QAM7654 QKI7654 QUE7654 REA7654 RNW7654 RXS7654 SHO7654 SRK7654 TBG7654 TLC7654 TUY7654 UEU7654 UOQ7654 UYM7654 VII7654 VSE7654 WCA7654 WLW7654 WVS7654 K7278:K7281 JG7278 TC7278 ACY7278 AMU7278 AWQ7278 BGM7278 BQI7278 CAE7278 CKA7278 CTW7278 DDS7278 DNO7278 DXK7278 EHG7278 ERC7278 FAY7278 FKU7278 FUQ7278 GEM7278 GOI7278 GYE7278 HIA7278 HRW7278 IBS7278 ILO7278 IVK7278 JFG7278 JPC7278 JYY7278 KIU7278 KSQ7278 LCM7278 LMI7278 LWE7278 MGA7278 MPW7278 MZS7278 NJO7278 NTK7278 ODG7278 ONC7278 OWY7278 PGU7278 PQQ7278 QAM7278 QKI7278 QUE7278 REA7278 RNW7278 RXS7278 SHO7278 SRK7278 TBG7278 TLC7278 TUY7278 UEU7278 UOQ7278 UYM7278 VII7278 VSE7278 WCA7278 WLW7278 WVS7278 K7285:K7291 JG7286:JG7291 TC7286:TC7291 ACY7286:ACY7291 AMU7286:AMU7291 AWQ7286:AWQ7291 BGM7286:BGM7291 BQI7286:BQI7291 CAE7286:CAE7291 CKA7286:CKA7291 CTW7286:CTW7291 DDS7286:DDS7291 DNO7286:DNO7291 DXK7286:DXK7291 EHG7286:EHG7291 ERC7286:ERC7291 FAY7286:FAY7291 FKU7286:FKU7291 FUQ7286:FUQ7291 GEM7286:GEM7291 GOI7286:GOI7291 GYE7286:GYE7291 HIA7286:HIA7291 HRW7286:HRW7291 IBS7286:IBS7291 ILO7286:ILO7291 IVK7286:IVK7291 JFG7286:JFG7291 JPC7286:JPC7291 JYY7286:JYY7291 KIU7286:KIU7291 KSQ7286:KSQ7291 LCM7286:LCM7291 LMI7286:LMI7291 LWE7286:LWE7291 MGA7286:MGA7291 MPW7286:MPW7291 MZS7286:MZS7291 NJO7286:NJO7291 NTK7286:NTK7291 ODG7286:ODG7291 ONC7286:ONC7291 OWY7286:OWY7291 PGU7286:PGU7291 PQQ7286:PQQ7291 QAM7286:QAM7291 QKI7286:QKI7291 QUE7286:QUE7291 REA7286:REA7291 RNW7286:RNW7291 RXS7286:RXS7291 SHO7286:SHO7291 SRK7286:SRK7291 TBG7286:TBG7291 TLC7286:TLC7291 TUY7286:TUY7291 UEU7286:UEU7291 UOQ7286:UOQ7291 UYM7286:UYM7291 VII7286:VII7291 VSE7286:VSE7291 WCA7286:WCA7291 WLW7286:WLW7291 WVS7286:WVS7291 K7299:K7303 JG7302:JG7303 TC7302:TC7303 ACY7302:ACY7303 AMU7302:AMU7303 AWQ7302:AWQ7303 BGM7302:BGM7303 BQI7302:BQI7303 CAE7302:CAE7303 CKA7302:CKA7303 CTW7302:CTW7303 DDS7302:DDS7303 DNO7302:DNO7303 DXK7302:DXK7303 EHG7302:EHG7303 ERC7302:ERC7303 FAY7302:FAY7303 FKU7302:FKU7303 FUQ7302:FUQ7303 GEM7302:GEM7303 GOI7302:GOI7303 GYE7302:GYE7303 HIA7302:HIA7303 HRW7302:HRW7303 IBS7302:IBS7303 ILO7302:ILO7303 IVK7302:IVK7303 JFG7302:JFG7303 JPC7302:JPC7303 JYY7302:JYY7303 KIU7302:KIU7303 KSQ7302:KSQ7303 LCM7302:LCM7303 LMI7302:LMI7303 LWE7302:LWE7303 MGA7302:MGA7303 MPW7302:MPW7303 MZS7302:MZS7303 NJO7302:NJO7303 NTK7302:NTK7303 ODG7302:ODG7303 ONC7302:ONC7303 OWY7302:OWY7303 PGU7302:PGU7303 PQQ7302:PQQ7303 QAM7302:QAM7303 QKI7302:QKI7303 QUE7302:QUE7303 REA7302:REA7303 RNW7302:RNW7303 RXS7302:RXS7303 SHO7302:SHO7303 SRK7302:SRK7303 TBG7302:TBG7303 TLC7302:TLC7303 TUY7302:TUY7303 UEU7302:UEU7303 UOQ7302:UOQ7303 UYM7302:UYM7303 VII7302:VII7303 VSE7302:VSE7303 WCA7302:WCA7303 WLW7302:WLW7303 WVS7302:WVS7303 K7309:K7310 JG7309 TC7309 ACY7309 AMU7309 AWQ7309 BGM7309 BQI7309 CAE7309 CKA7309 CTW7309 DDS7309 DNO7309 DXK7309 EHG7309 ERC7309 FAY7309 FKU7309 FUQ7309 GEM7309 GOI7309 GYE7309 HIA7309 HRW7309 IBS7309 ILO7309 IVK7309 JFG7309 JPC7309 JYY7309 KIU7309 KSQ7309 LCM7309 LMI7309 LWE7309 MGA7309 MPW7309 MZS7309 NJO7309 NTK7309 ODG7309 ONC7309 OWY7309 PGU7309 PQQ7309 QAM7309 QKI7309 QUE7309 REA7309 RNW7309 RXS7309 SHO7309 SRK7309 TBG7309 TLC7309 TUY7309 UEU7309 UOQ7309 UYM7309 VII7309 VSE7309 WCA7309 WLW7309 WVS7309 K7312:K7313 JG7312:JG7313 TC7312:TC7313 ACY7312:ACY7313 AMU7312:AMU7313 AWQ7312:AWQ7313 BGM7312:BGM7313 BQI7312:BQI7313 CAE7312:CAE7313 CKA7312:CKA7313 CTW7312:CTW7313 DDS7312:DDS7313 DNO7312:DNO7313 DXK7312:DXK7313 EHG7312:EHG7313 ERC7312:ERC7313 FAY7312:FAY7313 FKU7312:FKU7313 FUQ7312:FUQ7313 GEM7312:GEM7313 GOI7312:GOI7313 GYE7312:GYE7313 HIA7312:HIA7313 HRW7312:HRW7313 IBS7312:IBS7313 ILO7312:ILO7313 IVK7312:IVK7313 JFG7312:JFG7313 JPC7312:JPC7313 JYY7312:JYY7313 KIU7312:KIU7313 KSQ7312:KSQ7313 LCM7312:LCM7313 LMI7312:LMI7313 LWE7312:LWE7313 MGA7312:MGA7313 MPW7312:MPW7313 MZS7312:MZS7313 NJO7312:NJO7313 NTK7312:NTK7313 ODG7312:ODG7313 ONC7312:ONC7313 OWY7312:OWY7313 PGU7312:PGU7313 PQQ7312:PQQ7313 QAM7312:QAM7313 QKI7312:QKI7313 QUE7312:QUE7313 REA7312:REA7313 RNW7312:RNW7313 RXS7312:RXS7313 SHO7312:SHO7313 SRK7312:SRK7313 TBG7312:TBG7313 TLC7312:TLC7313 TUY7312:TUY7313 UEU7312:UEU7313 UOQ7312:UOQ7313 UYM7312:UYM7313 VII7312:VII7313 VSE7312:VSE7313 WCA7312:WCA7313 WLW7312:WLW7313 WVS7312:WVS7313 K7318:K7325 JG7319:JG7325 TC7319:TC7325 ACY7319:ACY7325 AMU7319:AMU7325 AWQ7319:AWQ7325 BGM7319:BGM7325 BQI7319:BQI7325 CAE7319:CAE7325 CKA7319:CKA7325 CTW7319:CTW7325 DDS7319:DDS7325 DNO7319:DNO7325 DXK7319:DXK7325 EHG7319:EHG7325 ERC7319:ERC7325 FAY7319:FAY7325 FKU7319:FKU7325 FUQ7319:FUQ7325 GEM7319:GEM7325 GOI7319:GOI7325 GYE7319:GYE7325 HIA7319:HIA7325 HRW7319:HRW7325 IBS7319:IBS7325 ILO7319:ILO7325 IVK7319:IVK7325 JFG7319:JFG7325 JPC7319:JPC7325 JYY7319:JYY7325 KIU7319:KIU7325 KSQ7319:KSQ7325 LCM7319:LCM7325 LMI7319:LMI7325 LWE7319:LWE7325 MGA7319:MGA7325 MPW7319:MPW7325 MZS7319:MZS7325 NJO7319:NJO7325 NTK7319:NTK7325 ODG7319:ODG7325 ONC7319:ONC7325 OWY7319:OWY7325 PGU7319:PGU7325 PQQ7319:PQQ7325 QAM7319:QAM7325 QKI7319:QKI7325 QUE7319:QUE7325 REA7319:REA7325 RNW7319:RNW7325 RXS7319:RXS7325 SHO7319:SHO7325 SRK7319:SRK7325 TBG7319:TBG7325 TLC7319:TLC7325 TUY7319:TUY7325 UEU7319:UEU7325 UOQ7319:UOQ7325 UYM7319:UYM7325 VII7319:VII7325 VSE7319:VSE7325 WCA7319:WCA7325 WLW7319:WLW7325 WVS7319:WVS7325 K7336 JG7336 TC7336 ACY7336 AMU7336 AWQ7336 BGM7336 BQI7336 CAE7336 CKA7336 CTW7336 DDS7336 DNO7336 DXK7336 EHG7336 ERC7336 FAY7336 FKU7336 FUQ7336 GEM7336 GOI7336 GYE7336 HIA7336 HRW7336 IBS7336 ILO7336 IVK7336 JFG7336 JPC7336 JYY7336 KIU7336 KSQ7336 LCM7336 LMI7336 LWE7336 MGA7336 MPW7336 MZS7336 NJO7336 NTK7336 ODG7336 ONC7336 OWY7336 PGU7336 PQQ7336 QAM7336 QKI7336 QUE7336 REA7336 RNW7336 RXS7336 SHO7336 SRK7336 TBG7336 TLC7336 TUY7336 UEU7336 UOQ7336 UYM7336 VII7336 VSE7336 WCA7336 WLW7336 WVS7336 K7340:K7342 K7349:K7355 JG7349:JG7355 TC7349:TC7355 ACY7349:ACY7355 AMU7349:AMU7355 AWQ7349:AWQ7355 BGM7349:BGM7355 BQI7349:BQI7355 CAE7349:CAE7355 CKA7349:CKA7355 CTW7349:CTW7355 DDS7349:DDS7355 DNO7349:DNO7355 DXK7349:DXK7355 EHG7349:EHG7355 ERC7349:ERC7355 FAY7349:FAY7355 FKU7349:FKU7355 FUQ7349:FUQ7355 GEM7349:GEM7355 GOI7349:GOI7355 GYE7349:GYE7355 HIA7349:HIA7355 HRW7349:HRW7355 IBS7349:IBS7355 ILO7349:ILO7355 IVK7349:IVK7355 JFG7349:JFG7355 JPC7349:JPC7355 JYY7349:JYY7355 KIU7349:KIU7355 KSQ7349:KSQ7355 LCM7349:LCM7355 LMI7349:LMI7355 LWE7349:LWE7355 MGA7349:MGA7355 MPW7349:MPW7355 MZS7349:MZS7355 NJO7349:NJO7355 NTK7349:NTK7355 ODG7349:ODG7355 ONC7349:ONC7355 OWY7349:OWY7355 PGU7349:PGU7355 PQQ7349:PQQ7355 QAM7349:QAM7355 QKI7349:QKI7355 QUE7349:QUE7355 REA7349:REA7355 RNW7349:RNW7355 RXS7349:RXS7355 SHO7349:SHO7355 SRK7349:SRK7355 TBG7349:TBG7355 TLC7349:TLC7355 TUY7349:TUY7355 UEU7349:UEU7355 UOQ7349:UOQ7355 UYM7349:UYM7355 VII7349:VII7355 VSE7349:VSE7355 WCA7349:WCA7355 WLW7349:WLW7355 WVS7349:WVS7355 K7359:K7362 K7365:K7374 JG7369:JG7374 TC7369:TC7374 ACY7369:ACY7374 AMU7369:AMU7374 AWQ7369:AWQ7374 BGM7369:BGM7374 BQI7369:BQI7374 CAE7369:CAE7374 CKA7369:CKA7374 CTW7369:CTW7374 DDS7369:DDS7374 DNO7369:DNO7374 DXK7369:DXK7374 EHG7369:EHG7374 ERC7369:ERC7374 FAY7369:FAY7374 FKU7369:FKU7374 FUQ7369:FUQ7374 GEM7369:GEM7374 GOI7369:GOI7374 GYE7369:GYE7374 HIA7369:HIA7374 HRW7369:HRW7374 IBS7369:IBS7374 ILO7369:ILO7374 IVK7369:IVK7374 JFG7369:JFG7374 JPC7369:JPC7374 JYY7369:JYY7374 KIU7369:KIU7374 KSQ7369:KSQ7374 LCM7369:LCM7374 LMI7369:LMI7374 LWE7369:LWE7374 MGA7369:MGA7374 MPW7369:MPW7374 MZS7369:MZS7374 NJO7369:NJO7374 NTK7369:NTK7374 ODG7369:ODG7374 ONC7369:ONC7374 OWY7369:OWY7374 PGU7369:PGU7374 PQQ7369:PQQ7374 QAM7369:QAM7374 QKI7369:QKI7374 QUE7369:QUE7374 REA7369:REA7374 RNW7369:RNW7374 RXS7369:RXS7374 SHO7369:SHO7374 SRK7369:SRK7374 TBG7369:TBG7374 TLC7369:TLC7374 TUY7369:TUY7374 UEU7369:UEU7374 UOQ7369:UOQ7374 UYM7369:UYM7374 VII7369:VII7374 VSE7369:VSE7374 WCA7369:WCA7374 WLW7369:WLW7374 WVS7369:WVS7374 K7377:K7380 JG7377:JG7380 TC7377:TC7380 ACY7377:ACY7380 AMU7377:AMU7380 AWQ7377:AWQ7380 BGM7377:BGM7380 BQI7377:BQI7380 CAE7377:CAE7380 CKA7377:CKA7380 CTW7377:CTW7380 DDS7377:DDS7380 DNO7377:DNO7380 DXK7377:DXK7380 EHG7377:EHG7380 ERC7377:ERC7380 FAY7377:FAY7380 FKU7377:FKU7380 FUQ7377:FUQ7380 GEM7377:GEM7380 GOI7377:GOI7380 GYE7377:GYE7380 HIA7377:HIA7380 HRW7377:HRW7380 IBS7377:IBS7380 ILO7377:ILO7380 IVK7377:IVK7380 JFG7377:JFG7380 JPC7377:JPC7380 JYY7377:JYY7380 KIU7377:KIU7380 KSQ7377:KSQ7380 LCM7377:LCM7380 LMI7377:LMI7380 LWE7377:LWE7380 MGA7377:MGA7380 MPW7377:MPW7380 MZS7377:MZS7380 NJO7377:NJO7380 NTK7377:NTK7380 ODG7377:ODG7380 ONC7377:ONC7380 OWY7377:OWY7380 PGU7377:PGU7380 PQQ7377:PQQ7380 QAM7377:QAM7380 QKI7377:QKI7380 QUE7377:QUE7380 REA7377:REA7380 RNW7377:RNW7380 RXS7377:RXS7380 SHO7377:SHO7380 SRK7377:SRK7380 TBG7377:TBG7380 TLC7377:TLC7380 TUY7377:TUY7380 UEU7377:UEU7380 UOQ7377:UOQ7380 UYM7377:UYM7380 VII7377:VII7380 VSE7377:VSE7380 WCA7377:WCA7380 WLW7377:WLW7380 WVS7377:WVS7380 K7400:K7406 JG7400 TC7400 ACY7400 AMU7400 AWQ7400 BGM7400 BQI7400 CAE7400 CKA7400 CTW7400 DDS7400 DNO7400 DXK7400 EHG7400 ERC7400 FAY7400 FKU7400 FUQ7400 GEM7400 GOI7400 GYE7400 HIA7400 HRW7400 IBS7400 ILO7400 IVK7400 JFG7400 JPC7400 JYY7400 KIU7400 KSQ7400 LCM7400 LMI7400 LWE7400 MGA7400 MPW7400 MZS7400 NJO7400 NTK7400 ODG7400 ONC7400 OWY7400 PGU7400 PQQ7400 QAM7400 QKI7400 QUE7400 REA7400 RNW7400 RXS7400 SHO7400 SRK7400 TBG7400 TLC7400 TUY7400 UEU7400 UOQ7400 UYM7400 VII7400 VSE7400 WCA7400 WLW7400 WVS7400 JG7405:JG7406 TC7405:TC7406 ACY7405:ACY7406 AMU7405:AMU7406 AWQ7405:AWQ7406 BGM7405:BGM7406 BQI7405:BQI7406 CAE7405:CAE7406 CKA7405:CKA7406 CTW7405:CTW7406 DDS7405:DDS7406 DNO7405:DNO7406 DXK7405:DXK7406 EHG7405:EHG7406 ERC7405:ERC7406 FAY7405:FAY7406 FKU7405:FKU7406 FUQ7405:FUQ7406 GEM7405:GEM7406 GOI7405:GOI7406 GYE7405:GYE7406 HIA7405:HIA7406 HRW7405:HRW7406 IBS7405:IBS7406 ILO7405:ILO7406 IVK7405:IVK7406 JFG7405:JFG7406 JPC7405:JPC7406 JYY7405:JYY7406 KIU7405:KIU7406 KSQ7405:KSQ7406 LCM7405:LCM7406 LMI7405:LMI7406 LWE7405:LWE7406 MGA7405:MGA7406 MPW7405:MPW7406 MZS7405:MZS7406 NJO7405:NJO7406 NTK7405:NTK7406 ODG7405:ODG7406 ONC7405:ONC7406 OWY7405:OWY7406 PGU7405:PGU7406 PQQ7405:PQQ7406 QAM7405:QAM7406 QKI7405:QKI7406 QUE7405:QUE7406 REA7405:REA7406 RNW7405:RNW7406 RXS7405:RXS7406 SHO7405:SHO7406 SRK7405:SRK7406 TBG7405:TBG7406 TLC7405:TLC7406 TUY7405:TUY7406 UEU7405:UEU7406 UOQ7405:UOQ7406 UYM7405:UYM7406 VII7405:VII7406 VSE7405:VSE7406 WCA7405:WCA7406 WLW7405:WLW7406 WVS7405:WVS7406 K7415:K7422 JG7415:JG7422 TC7415:TC7422 ACY7415:ACY7422 AMU7415:AMU7422 AWQ7415:AWQ7422 BGM7415:BGM7422 BQI7415:BQI7422 CAE7415:CAE7422 CKA7415:CKA7422 CTW7415:CTW7422 DDS7415:DDS7422 DNO7415:DNO7422 DXK7415:DXK7422 EHG7415:EHG7422 ERC7415:ERC7422 FAY7415:FAY7422 FKU7415:FKU7422 FUQ7415:FUQ7422 GEM7415:GEM7422 GOI7415:GOI7422 GYE7415:GYE7422 HIA7415:HIA7422 HRW7415:HRW7422 IBS7415:IBS7422 ILO7415:ILO7422 IVK7415:IVK7422 JFG7415:JFG7422 JPC7415:JPC7422 JYY7415:JYY7422 KIU7415:KIU7422 KSQ7415:KSQ7422 LCM7415:LCM7422 LMI7415:LMI7422 LWE7415:LWE7422 MGA7415:MGA7422 MPW7415:MPW7422 MZS7415:MZS7422 NJO7415:NJO7422 NTK7415:NTK7422 ODG7415:ODG7422 ONC7415:ONC7422 OWY7415:OWY7422 PGU7415:PGU7422 PQQ7415:PQQ7422 QAM7415:QAM7422 QKI7415:QKI7422 QUE7415:QUE7422 REA7415:REA7422 RNW7415:RNW7422 RXS7415:RXS7422 SHO7415:SHO7422 SRK7415:SRK7422 TBG7415:TBG7422 TLC7415:TLC7422 TUY7415:TUY7422 UEU7415:UEU7422 UOQ7415:UOQ7422 UYM7415:UYM7422 VII7415:VII7422 VSE7415:VSE7422 WCA7415:WCA7422 WLW7415:WLW7422 WVS7415:WVS7422 K7430 K7441:K7447 JG7441:JG7447 TC7441:TC7447 ACY7441:ACY7447 AMU7441:AMU7447 AWQ7441:AWQ7447 BGM7441:BGM7447 BQI7441:BQI7447 CAE7441:CAE7447 CKA7441:CKA7447 CTW7441:CTW7447 DDS7441:DDS7447 DNO7441:DNO7447 DXK7441:DXK7447 EHG7441:EHG7447 ERC7441:ERC7447 FAY7441:FAY7447 FKU7441:FKU7447 FUQ7441:FUQ7447 GEM7441:GEM7447 GOI7441:GOI7447 GYE7441:GYE7447 HIA7441:HIA7447 HRW7441:HRW7447 IBS7441:IBS7447 ILO7441:ILO7447 IVK7441:IVK7447 JFG7441:JFG7447 JPC7441:JPC7447 JYY7441:JYY7447 KIU7441:KIU7447 KSQ7441:KSQ7447 LCM7441:LCM7447 LMI7441:LMI7447 LWE7441:LWE7447 MGA7441:MGA7447 MPW7441:MPW7447 MZS7441:MZS7447 NJO7441:NJO7447 NTK7441:NTK7447 ODG7441:ODG7447 ONC7441:ONC7447 OWY7441:OWY7447 PGU7441:PGU7447 PQQ7441:PQQ7447 QAM7441:QAM7447 QKI7441:QKI7447 QUE7441:QUE7447 REA7441:REA7447 RNW7441:RNW7447 RXS7441:RXS7447 SHO7441:SHO7447 SRK7441:SRK7447 TBG7441:TBG7447 TLC7441:TLC7447 TUY7441:TUY7447 UEU7441:UEU7447 UOQ7441:UOQ7447 UYM7441:UYM7447 VII7441:VII7447 VSE7441:VSE7447 WCA7441:WCA7447 WLW7441:WLW7447 WVS7441:WVS7447 K7457:K7459 JG7473:JG7477 TC7473:TC7477 ACY7473:ACY7477 AMU7473:AMU7477 AWQ7473:AWQ7477 BGM7473:BGM7477 BQI7473:BQI7477 CAE7473:CAE7477 CKA7473:CKA7477 CTW7473:CTW7477 DDS7473:DDS7477 DNO7473:DNO7477 DXK7473:DXK7477 EHG7473:EHG7477 ERC7473:ERC7477 FAY7473:FAY7477 FKU7473:FKU7477 FUQ7473:FUQ7477 GEM7473:GEM7477 GOI7473:GOI7477 GYE7473:GYE7477 HIA7473:HIA7477 HRW7473:HRW7477 IBS7473:IBS7477 ILO7473:ILO7477 IVK7473:IVK7477 JFG7473:JFG7477 JPC7473:JPC7477 JYY7473:JYY7477 KIU7473:KIU7477 KSQ7473:KSQ7477 LCM7473:LCM7477 LMI7473:LMI7477 LWE7473:LWE7477 MGA7473:MGA7477 MPW7473:MPW7477 MZS7473:MZS7477 NJO7473:NJO7477 NTK7473:NTK7477 ODG7473:ODG7477 ONC7473:ONC7477 OWY7473:OWY7477 PGU7473:PGU7477 PQQ7473:PQQ7477 QAM7473:QAM7477 QKI7473:QKI7477 QUE7473:QUE7477 REA7473:REA7477 RNW7473:RNW7477 RXS7473:RXS7477 SHO7473:SHO7477 SRK7473:SRK7477 TBG7473:TBG7477 TLC7473:TLC7477 TUY7473:TUY7477 UEU7473:UEU7477 UOQ7473:UOQ7477 UYM7473:UYM7477 VII7473:VII7477 VSE7473:VSE7477 WCA7473:WCA7477 WLW7473:WLW7477 WVS7473:WVS7477 K7473:K7477 K7524:K7527 JG7524:JG7527 TC7524:TC7527 ACY7524:ACY7527 AMU7524:AMU7527 AWQ7524:AWQ7527 BGM7524:BGM7527 BQI7524:BQI7527 CAE7524:CAE7527 CKA7524:CKA7527 CTW7524:CTW7527 DDS7524:DDS7527 DNO7524:DNO7527 DXK7524:DXK7527 EHG7524:EHG7527 ERC7524:ERC7527 FAY7524:FAY7527 FKU7524:FKU7527 FUQ7524:FUQ7527 GEM7524:GEM7527 GOI7524:GOI7527 GYE7524:GYE7527 HIA7524:HIA7527 HRW7524:HRW7527 IBS7524:IBS7527 ILO7524:ILO7527 IVK7524:IVK7527 JFG7524:JFG7527 JPC7524:JPC7527 JYY7524:JYY7527 KIU7524:KIU7527 KSQ7524:KSQ7527 LCM7524:LCM7527 LMI7524:LMI7527 LWE7524:LWE7527 MGA7524:MGA7527 MPW7524:MPW7527 MZS7524:MZS7527 NJO7524:NJO7527 NTK7524:NTK7527 ODG7524:ODG7527 ONC7524:ONC7527 OWY7524:OWY7527 PGU7524:PGU7527 PQQ7524:PQQ7527 QAM7524:QAM7527 QKI7524:QKI7527 QUE7524:QUE7527 REA7524:REA7527 RNW7524:RNW7527 RXS7524:RXS7527 SHO7524:SHO7527 SRK7524:SRK7527 TBG7524:TBG7527 TLC7524:TLC7527 TUY7524:TUY7527 UEU7524:UEU7527 UOQ7524:UOQ7527 UYM7524:UYM7527 VII7524:VII7527 VSE7524:VSE7527 WCA7524:WCA7527 WLW7524:WLW7527 WVS7524:WVS7527 K7529 JG7529 TC7529 ACY7529 AMU7529 AWQ7529 BGM7529 BQI7529 CAE7529 CKA7529 CTW7529 DDS7529 DNO7529 DXK7529 EHG7529 ERC7529 FAY7529 FKU7529 FUQ7529 GEM7529 GOI7529 GYE7529 HIA7529 HRW7529 IBS7529 ILO7529 IVK7529 JFG7529 JPC7529 JYY7529 KIU7529 KSQ7529 LCM7529 LMI7529 LWE7529 MGA7529 MPW7529 MZS7529 NJO7529 NTK7529 ODG7529 ONC7529 OWY7529 PGU7529 PQQ7529 QAM7529 QKI7529 QUE7529 REA7529 RNW7529 RXS7529 SHO7529 SRK7529 TBG7529 TLC7529 TUY7529 UEU7529 UOQ7529 UYM7529 VII7529 VSE7529 WCA7529 WLW7529 WVS7529 K7543:K7549 JG7548:JG7549 TC7548:TC7549 ACY7548:ACY7549 AMU7548:AMU7549 AWQ7548:AWQ7549 BGM7548:BGM7549 BQI7548:BQI7549 CAE7548:CAE7549 CKA7548:CKA7549 CTW7548:CTW7549 DDS7548:DDS7549 DNO7548:DNO7549 DXK7548:DXK7549 EHG7548:EHG7549 ERC7548:ERC7549 FAY7548:FAY7549 FKU7548:FKU7549 FUQ7548:FUQ7549 GEM7548:GEM7549 GOI7548:GOI7549 GYE7548:GYE7549 HIA7548:HIA7549 HRW7548:HRW7549 IBS7548:IBS7549 ILO7548:ILO7549 IVK7548:IVK7549 JFG7548:JFG7549 JPC7548:JPC7549 JYY7548:JYY7549 KIU7548:KIU7549 KSQ7548:KSQ7549 LCM7548:LCM7549 LMI7548:LMI7549 LWE7548:LWE7549 MGA7548:MGA7549 MPW7548:MPW7549 MZS7548:MZS7549 NJO7548:NJO7549 NTK7548:NTK7549 ODG7548:ODG7549 ONC7548:ONC7549 OWY7548:OWY7549 PGU7548:PGU7549 PQQ7548:PQQ7549 QAM7548:QAM7549 QKI7548:QKI7549 QUE7548:QUE7549 REA7548:REA7549 RNW7548:RNW7549 RXS7548:RXS7549 SHO7548:SHO7549 SRK7548:SRK7549 TBG7548:TBG7549 TLC7548:TLC7549 TUY7548:TUY7549 UEU7548:UEU7549 UOQ7548:UOQ7549 UYM7548:UYM7549 VII7548:VII7549 VSE7548:VSE7549 WCA7548:WCA7549 WLW7548:WLW7549 WVS7548:WVS7549 K7554:K7561 JG7554:JG7561 TC7554:TC7561 ACY7554:ACY7561 AMU7554:AMU7561 AWQ7554:AWQ7561 BGM7554:BGM7561 BQI7554:BQI7561 CAE7554:CAE7561 CKA7554:CKA7561 CTW7554:CTW7561 DDS7554:DDS7561 DNO7554:DNO7561 DXK7554:DXK7561 EHG7554:EHG7561 ERC7554:ERC7561 FAY7554:FAY7561 FKU7554:FKU7561 FUQ7554:FUQ7561 GEM7554:GEM7561 GOI7554:GOI7561 GYE7554:GYE7561 HIA7554:HIA7561 HRW7554:HRW7561 IBS7554:IBS7561 ILO7554:ILO7561 IVK7554:IVK7561 JFG7554:JFG7561 JPC7554:JPC7561 JYY7554:JYY7561 KIU7554:KIU7561 KSQ7554:KSQ7561 LCM7554:LCM7561 LMI7554:LMI7561 LWE7554:LWE7561 MGA7554:MGA7561 MPW7554:MPW7561 MZS7554:MZS7561 NJO7554:NJO7561 NTK7554:NTK7561 ODG7554:ODG7561 ONC7554:ONC7561 OWY7554:OWY7561 PGU7554:PGU7561 PQQ7554:PQQ7561 QAM7554:QAM7561 QKI7554:QKI7561 QUE7554:QUE7561 REA7554:REA7561 RNW7554:RNW7561 RXS7554:RXS7561 SHO7554:SHO7561 SRK7554:SRK7561 TBG7554:TBG7561 TLC7554:TLC7561 TUY7554:TUY7561 UEU7554:UEU7561 UOQ7554:UOQ7561 UYM7554:UYM7561 VII7554:VII7561 VSE7554:VSE7561 WCA7554:WCA7561 WLW7554:WLW7561 WVS7554:WVS7561 JG7573:JG7577 TC7573:TC7577 ACY7573:ACY7577 AMU7573:AMU7577 AWQ7573:AWQ7577 BGM7573:BGM7577 BQI7573:BQI7577 CAE7573:CAE7577 CKA7573:CKA7577 CTW7573:CTW7577 DDS7573:DDS7577 DNO7573:DNO7577 DXK7573:DXK7577 EHG7573:EHG7577 ERC7573:ERC7577 FAY7573:FAY7577 FKU7573:FKU7577 FUQ7573:FUQ7577 GEM7573:GEM7577 GOI7573:GOI7577 GYE7573:GYE7577 HIA7573:HIA7577 HRW7573:HRW7577 IBS7573:IBS7577 ILO7573:ILO7577 IVK7573:IVK7577 JFG7573:JFG7577 JPC7573:JPC7577 JYY7573:JYY7577 KIU7573:KIU7577 KSQ7573:KSQ7577 LCM7573:LCM7577 LMI7573:LMI7577 LWE7573:LWE7577 MGA7573:MGA7577 MPW7573:MPW7577 MZS7573:MZS7577 NJO7573:NJO7577 NTK7573:NTK7577 ODG7573:ODG7577 ONC7573:ONC7577 OWY7573:OWY7577 PGU7573:PGU7577 PQQ7573:PQQ7577 QAM7573:QAM7577 QKI7573:QKI7577 QUE7573:QUE7577 REA7573:REA7577 RNW7573:RNW7577 RXS7573:RXS7577 SHO7573:SHO7577 SRK7573:SRK7577 TBG7573:TBG7577 TLC7573:TLC7577 TUY7573:TUY7577 UEU7573:UEU7577 UOQ7573:UOQ7577 UYM7573:UYM7577 VII7573:VII7577 VSE7573:VSE7577 WCA7573:WCA7577 WLW7573:WLW7577 WVS7573:WVS7577 WVS7821:WVS7826 JG7579:JG7586 TC7579:TC7586 ACY7579:ACY7586 AMU7579:AMU7586 AWQ7579:AWQ7586 BGM7579:BGM7586 BQI7579:BQI7586 CAE7579:CAE7586 CKA7579:CKA7586 CTW7579:CTW7586 DDS7579:DDS7586 DNO7579:DNO7586 DXK7579:DXK7586 EHG7579:EHG7586 ERC7579:ERC7586 FAY7579:FAY7586 FKU7579:FKU7586 FUQ7579:FUQ7586 GEM7579:GEM7586 GOI7579:GOI7586 GYE7579:GYE7586 HIA7579:HIA7586 HRW7579:HRW7586 IBS7579:IBS7586 ILO7579:ILO7586 IVK7579:IVK7586 JFG7579:JFG7586 JPC7579:JPC7586 JYY7579:JYY7586 KIU7579:KIU7586 KSQ7579:KSQ7586 LCM7579:LCM7586 LMI7579:LMI7586 LWE7579:LWE7586 MGA7579:MGA7586 MPW7579:MPW7586 MZS7579:MZS7586 NJO7579:NJO7586 NTK7579:NTK7586 ODG7579:ODG7586 ONC7579:ONC7586 OWY7579:OWY7586 PGU7579:PGU7586 PQQ7579:PQQ7586 QAM7579:QAM7586 QKI7579:QKI7586 QUE7579:QUE7586 REA7579:REA7586 RNW7579:RNW7586 RXS7579:RXS7586 SHO7579:SHO7586 SRK7579:SRK7586 TBG7579:TBG7586 TLC7579:TLC7586 TUY7579:TUY7586 UEU7579:UEU7586 UOQ7579:UOQ7586 UYM7579:UYM7586 VII7579:VII7586 VSE7579:VSE7586 WVS7671 AWQ7990:AWQ7993 WLW7579:WLW7586 K7622:K7626 K7632:K7637 JG7633:JG7637 TC7633:TC7637 ACY7633:ACY7637 AMU7633:AMU7637 AWQ7633:AWQ7637 BGM7633:BGM7637 BQI7633:BQI7637 CAE7633:CAE7637 CKA7633:CKA7637 CTW7633:CTW7637 DDS7633:DDS7637 DNO7633:DNO7637 DXK7633:DXK7637 EHG7633:EHG7637 ERC7633:ERC7637 FAY7633:FAY7637 FKU7633:FKU7637 FUQ7633:FUQ7637 GEM7633:GEM7637 GOI7633:GOI7637 GYE7633:GYE7637 HIA7633:HIA7637 HRW7633:HRW7637 IBS7633:IBS7637 ILO7633:ILO7637 IVK7633:IVK7637 JFG7633:JFG7637 JPC7633:JPC7637 JYY7633:JYY7637 KIU7633:KIU7637 KSQ7633:KSQ7637 LCM7633:LCM7637 LMI7633:LMI7637 LWE7633:LWE7637 MGA7633:MGA7637 MPW7633:MPW7637 MZS7633:MZS7637 NJO7633:NJO7637 NTK7633:NTK7637 ODG7633:ODG7637 ONC7633:ONC7637 OWY7633:OWY7637 PGU7633:PGU7637 PQQ7633:PQQ7637 QAM7633:QAM7637 QKI7633:QKI7637 QUE7633:QUE7637 REA7633:REA7637 RNW7633:RNW7637 RXS7633:RXS7637 SHO7633:SHO7637 SRK7633:SRK7637 TBG7633:TBG7637 TLC7633:TLC7637 TUY7633:TUY7637 UEU7633:UEU7637 UOQ7633:UOQ7637 UYM7633:UYM7637 VII7633:VII7637 VSE7633:VSE7637 WCA7633:WCA7637 WLW7633:WLW7637 K7663 K7665:K7666 JG7665:JG7666 TC7665:TC7666 ACY7665:ACY7666 AMU7665:AMU7666 AWQ7665:AWQ7666 BGM7665:BGM7666 BQI7665:BQI7666 CAE7665:CAE7666 CKA7665:CKA7666 CTW7665:CTW7666 DDS7665:DDS7666 DNO7665:DNO7666 DXK7665:DXK7666 EHG7665:EHG7666 ERC7665:ERC7666 FAY7665:FAY7666 FKU7665:FKU7666 FUQ7665:FUQ7666 GEM7665:GEM7666 GOI7665:GOI7666 GYE7665:GYE7666 HIA7665:HIA7666 HRW7665:HRW7666 IBS7665:IBS7666 ILO7665:ILO7666 IVK7665:IVK7666 JFG7665:JFG7666 JPC7665:JPC7666 JYY7665:JYY7666 KIU7665:KIU7666 KSQ7665:KSQ7666 LCM7665:LCM7666 LMI7665:LMI7666 LWE7665:LWE7666 MGA7665:MGA7666 MPW7665:MPW7666 MZS7665:MZS7666 NJO7665:NJO7666 NTK7665:NTK7666 ODG7665:ODG7666 ONC7665:ONC7666 OWY7665:OWY7666 PGU7665:PGU7666 PQQ7665:PQQ7666 QAM7665:QAM7666 QKI7665:QKI7666 QUE7665:QUE7666 REA7665:REA7666 RNW7665:RNW7666 RXS7665:RXS7666 SHO7665:SHO7666 SRK7665:SRK7666 TBG7665:TBG7666 TLC7665:TLC7666 TUY7665:TUY7666 UEU7665:UEU7666 UOQ7665:UOQ7666 UYM7665:UYM7666 VII7665:VII7666 VSE7665:VSE7666 WCA7665:WCA7666 WVS7687:WVS7690 K7677:K7678 JG7678 TC7678 ACY7678 AMU7678 AWQ7678 BGM7678 BQI7678 CAE7678 CKA7678 CTW7678 DDS7678 DNO7678 DXK7678 EHG7678 ERC7678 FAY7678 FKU7678 FUQ7678 GEM7678 GOI7678 GYE7678 HIA7678 HRW7678 IBS7678 ILO7678 IVK7678 JFG7678 JPC7678 JYY7678 KIU7678 KSQ7678 LCM7678 LMI7678 LWE7678 MGA7678 MPW7678 MZS7678 NJO7678 NTK7678 ODG7678 ONC7678 OWY7678 PGU7678 PQQ7678 QAM7678 QKI7678 QUE7678 REA7678 RNW7678 RXS7678 SHO7678 SRK7678 TBG7678 TLC7678 TUY7678 UEU7678 UOQ7678 UYM7678 VII7678 VSE7678 WCA7678 WLW7678 WVS7678 K7682:K7683 JG7682:JG7683 TC7682:TC7683 ACY7682:ACY7683 AMU7682:AMU7683 AWQ7682:AWQ7683 BGM7682:BGM7683 BQI7682:BQI7683 CAE7682:CAE7683 CKA7682:CKA7683 CTW7682:CTW7683 DDS7682:DDS7683 DNO7682:DNO7683 DXK7682:DXK7683 EHG7682:EHG7683 ERC7682:ERC7683 FAY7682:FAY7683 FKU7682:FKU7683 FUQ7682:FUQ7683 GEM7682:GEM7683 GOI7682:GOI7683 GYE7682:GYE7683 HIA7682:HIA7683 HRW7682:HRW7683 IBS7682:IBS7683 ILO7682:ILO7683 IVK7682:IVK7683 JFG7682:JFG7683 JPC7682:JPC7683 JYY7682:JYY7683 KIU7682:KIU7683 KSQ7682:KSQ7683 LCM7682:LCM7683 LMI7682:LMI7683 LWE7682:LWE7683 MGA7682:MGA7683 MPW7682:MPW7683 MZS7682:MZS7683 NJO7682:NJO7683 NTK7682:NTK7683 ODG7682:ODG7683 ONC7682:ONC7683 OWY7682:OWY7683 PGU7682:PGU7683 PQQ7682:PQQ7683 QAM7682:QAM7683 QKI7682:QKI7683 QUE7682:QUE7683 REA7682:REA7683 RNW7682:RNW7683 RXS7682:RXS7683 SHO7682:SHO7683 SRK7682:SRK7683 TBG7682:TBG7683 TLC7682:TLC7683 TUY7682:TUY7683 UEU7682:UEU7683 UOQ7682:UOQ7683 UYM7682:UYM7683 VII7682:VII7683 VSE7682:VSE7683 WCA7682:WCA7683 WLW7682:WLW7683 WVS7682:WVS7683 K7687:K7690 JG7687:JG7690 TC7687:TC7690 ACY7687:ACY7690 AMU7687:AMU7690 AWQ7687:AWQ7690 BGM7687:BGM7690 BQI7687:BQI7690 CAE7687:CAE7690 CKA7687:CKA7690 CTW7687:CTW7690 DDS7687:DDS7690 DNO7687:DNO7690 DXK7687:DXK7690 EHG7687:EHG7690 ERC7687:ERC7690 FAY7687:FAY7690 FKU7687:FKU7690 FUQ7687:FUQ7690 GEM7687:GEM7690 GOI7687:GOI7690 GYE7687:GYE7690 HIA7687:HIA7690 HRW7687:HRW7690 IBS7687:IBS7690 ILO7687:ILO7690 IVK7687:IVK7690 JFG7687:JFG7690 JPC7687:JPC7690 JYY7687:JYY7690 KIU7687:KIU7690 KSQ7687:KSQ7690 LCM7687:LCM7690 LMI7687:LMI7690 LWE7687:LWE7690 MGA7687:MGA7690 MPW7687:MPW7690 MZS7687:MZS7690 NJO7687:NJO7690 NTK7687:NTK7690 ODG7687:ODG7690 ONC7687:ONC7690 OWY7687:OWY7690 PGU7687:PGU7690 PQQ7687:PQQ7690 QAM7687:QAM7690 QKI7687:QKI7690 QUE7687:QUE7690 REA7687:REA7690 RNW7687:RNW7690 RXS7687:RXS7690 SHO7687:SHO7690 SRK7687:SRK7690 TBG7687:TBG7690 TLC7687:TLC7690 TUY7687:TUY7690 UEU7687:UEU7690 UOQ7687:UOQ7690 UYM7687:UYM7690 VII7687:VII7690 VSE7687:VSE7690 WCA7687:WCA7690 WVS7729:WVS7735 WLW7687:WLW7690 K7705:K7708 JG7708 TC7708 ACY7708 AMU7708 AWQ7708 BGM7708 BQI7708 CAE7708 CKA7708 CTW7708 DDS7708 DNO7708 DXK7708 EHG7708 ERC7708 FAY7708 FKU7708 FUQ7708 GEM7708 GOI7708 GYE7708 HIA7708 HRW7708 IBS7708 ILO7708 IVK7708 JFG7708 JPC7708 JYY7708 KIU7708 KSQ7708 LCM7708 LMI7708 LWE7708 MGA7708 MPW7708 MZS7708 NJO7708 NTK7708 ODG7708 ONC7708 OWY7708 PGU7708 PQQ7708 QAM7708 QKI7708 QUE7708 REA7708 RNW7708 RXS7708 SHO7708 SRK7708 TBG7708 TLC7708 TUY7708 UEU7708 UOQ7708 UYM7708 VII7708 VSE7708 WCA7708 WLW7708 WVS7708 K7712:K7720 JG7715:JG7720 TC7715:TC7720 ACY7715:ACY7720 AMU7715:AMU7720 AWQ7715:AWQ7720 BGM7715:BGM7720 BQI7715:BQI7720 CAE7715:CAE7720 CKA7715:CKA7720 CTW7715:CTW7720 DDS7715:DDS7720 DNO7715:DNO7720 DXK7715:DXK7720 EHG7715:EHG7720 ERC7715:ERC7720 FAY7715:FAY7720 FKU7715:FKU7720 FUQ7715:FUQ7720 GEM7715:GEM7720 GOI7715:GOI7720 GYE7715:GYE7720 HIA7715:HIA7720 HRW7715:HRW7720 IBS7715:IBS7720 ILO7715:ILO7720 IVK7715:IVK7720 JFG7715:JFG7720 JPC7715:JPC7720 JYY7715:JYY7720 KIU7715:KIU7720 KSQ7715:KSQ7720 LCM7715:LCM7720 LMI7715:LMI7720 LWE7715:LWE7720 MGA7715:MGA7720 MPW7715:MPW7720 MZS7715:MZS7720 NJO7715:NJO7720 NTK7715:NTK7720 ODG7715:ODG7720 ONC7715:ONC7720 OWY7715:OWY7720 PGU7715:PGU7720 PQQ7715:PQQ7720 QAM7715:QAM7720 QKI7715:QKI7720 QUE7715:QUE7720 REA7715:REA7720 RNW7715:RNW7720 RXS7715:RXS7720 SHO7715:SHO7720 SRK7715:SRK7720 TBG7715:TBG7720 TLC7715:TLC7720 TUY7715:TUY7720 UEU7715:UEU7720 UOQ7715:UOQ7720 UYM7715:UYM7720 VII7715:VII7720 VSE7715:VSE7720 WCA7715:WCA7720 WLW7715:WLW7720 WVS7715:WVS7720 K7748:K7753 JG7752:JG7753 TC7752:TC7753 ACY7752:ACY7753 AMU7752:AMU7753 AWQ7752:AWQ7753 BGM7752:BGM7753 BQI7752:BQI7753 CAE7752:CAE7753 CKA7752:CKA7753 CTW7752:CTW7753 DDS7752:DDS7753 DNO7752:DNO7753 DXK7752:DXK7753 EHG7752:EHG7753 ERC7752:ERC7753 FAY7752:FAY7753 FKU7752:FKU7753 FUQ7752:FUQ7753 GEM7752:GEM7753 GOI7752:GOI7753 GYE7752:GYE7753 HIA7752:HIA7753 HRW7752:HRW7753 IBS7752:IBS7753 ILO7752:ILO7753 IVK7752:IVK7753 JFG7752:JFG7753 JPC7752:JPC7753 JYY7752:JYY7753 KIU7752:KIU7753 KSQ7752:KSQ7753 LCM7752:LCM7753 LMI7752:LMI7753 LWE7752:LWE7753 MGA7752:MGA7753 MPW7752:MPW7753 MZS7752:MZS7753 NJO7752:NJO7753 NTK7752:NTK7753 ODG7752:ODG7753 ONC7752:ONC7753 OWY7752:OWY7753 PGU7752:PGU7753 PQQ7752:PQQ7753 QAM7752:QAM7753 QKI7752:QKI7753 QUE7752:QUE7753 REA7752:REA7753 RNW7752:RNW7753 RXS7752:RXS7753 SHO7752:SHO7753 SRK7752:SRK7753 TBG7752:TBG7753 TLC7752:TLC7753 TUY7752:TUY7753 UEU7752:UEU7753 UOQ7752:UOQ7753 UYM7752:UYM7753 VII7752:VII7753 VSE7752:VSE7753 WCA7752:WCA7753 WLW7752:WLW7753 WVS7752:WVS7753 K7758:K7766 JG7758:JG7766 TC7758:TC7766 ACY7758:ACY7766 AMU7758:AMU7766 AWQ7758:AWQ7766 BGM7758:BGM7766 BQI7758:BQI7766 CAE7758:CAE7766 CKA7758:CKA7766 CTW7758:CTW7766 DDS7758:DDS7766 DNO7758:DNO7766 DXK7758:DXK7766 EHG7758:EHG7766 ERC7758:ERC7766 FAY7758:FAY7766 FKU7758:FKU7766 FUQ7758:FUQ7766 GEM7758:GEM7766 GOI7758:GOI7766 GYE7758:GYE7766 HIA7758:HIA7766 HRW7758:HRW7766 IBS7758:IBS7766 ILO7758:ILO7766 IVK7758:IVK7766 JFG7758:JFG7766 JPC7758:JPC7766 JYY7758:JYY7766 KIU7758:KIU7766 KSQ7758:KSQ7766 LCM7758:LCM7766 LMI7758:LMI7766 LWE7758:LWE7766 MGA7758:MGA7766 MPW7758:MPW7766 MZS7758:MZS7766 NJO7758:NJO7766 NTK7758:NTK7766 ODG7758:ODG7766 ONC7758:ONC7766 OWY7758:OWY7766 PGU7758:PGU7766 PQQ7758:PQQ7766 QAM7758:QAM7766 QKI7758:QKI7766 QUE7758:QUE7766 REA7758:REA7766 RNW7758:RNW7766 RXS7758:RXS7766 SHO7758:SHO7766 SRK7758:SRK7766 TBG7758:TBG7766 TLC7758:TLC7766 TUY7758:TUY7766 UEU7758:UEU7766 UOQ7758:UOQ7766 UYM7758:UYM7766 VII7758:VII7766 VSE7758:VSE7766 WCA7758:WCA7766 WLW7758:WLW7766 WVS7758:WVS7766 K7780:K7787 JG7780 TC7780 ACY7780 AMU7780 AWQ7780 BGM7780 BQI7780 CAE7780 CKA7780 CTW7780 DDS7780 DNO7780 DXK7780 EHG7780 ERC7780 FAY7780 FKU7780 FUQ7780 GEM7780 GOI7780 GYE7780 HIA7780 HRW7780 IBS7780 ILO7780 IVK7780 JFG7780 JPC7780 JYY7780 KIU7780 KSQ7780 LCM7780 LMI7780 LWE7780 MGA7780 MPW7780 MZS7780 NJO7780 NTK7780 ODG7780 ONC7780 OWY7780 PGU7780 PQQ7780 QAM7780 QKI7780 QUE7780 REA7780 RNW7780 RXS7780 SHO7780 SRK7780 TBG7780 TLC7780 TUY7780 UEU7780 UOQ7780 UYM7780 VII7780 VSE7780 WCA7780 WLW7780 WVS7780 K7791:K7792 JG7791:JG7792 TC7791:TC7792 ACY7791:ACY7792 AMU7791:AMU7792 AWQ7791:AWQ7792 BGM7791:BGM7792 BQI7791:BQI7792 CAE7791:CAE7792 CKA7791:CKA7792 CTW7791:CTW7792 DDS7791:DDS7792 DNO7791:DNO7792 DXK7791:DXK7792 EHG7791:EHG7792 ERC7791:ERC7792 FAY7791:FAY7792 FKU7791:FKU7792 FUQ7791:FUQ7792 GEM7791:GEM7792 GOI7791:GOI7792 GYE7791:GYE7792 HIA7791:HIA7792 HRW7791:HRW7792 IBS7791:IBS7792 ILO7791:ILO7792 IVK7791:IVK7792 JFG7791:JFG7792 JPC7791:JPC7792 JYY7791:JYY7792 KIU7791:KIU7792 KSQ7791:KSQ7792 LCM7791:LCM7792 LMI7791:LMI7792 LWE7791:LWE7792 MGA7791:MGA7792 MPW7791:MPW7792 MZS7791:MZS7792 NJO7791:NJO7792 NTK7791:NTK7792 ODG7791:ODG7792 ONC7791:ONC7792 OWY7791:OWY7792 PGU7791:PGU7792 PQQ7791:PQQ7792 QAM7791:QAM7792 QKI7791:QKI7792 QUE7791:QUE7792 REA7791:REA7792 RNW7791:RNW7792 RXS7791:RXS7792 SHO7791:SHO7792 SRK7791:SRK7792 TBG7791:TBG7792 TLC7791:TLC7792 TUY7791:TUY7792 UEU7791:UEU7792 UOQ7791:UOQ7792 UYM7791:UYM7792 VII7791:VII7792 VSE7791:VSE7792 WCA7791:WCA7792 WLW7791:WLW7792 WVS7791:WVS7792 K7797:K7802 JG7797:JG7798 TC7797:TC7798 ACY7797:ACY7798 AMU7797:AMU7798 AWQ7797:AWQ7798 BGM7797:BGM7798 BQI7797:BQI7798 CAE7797:CAE7798 CKA7797:CKA7798 CTW7797:CTW7798 DDS7797:DDS7798 DNO7797:DNO7798 DXK7797:DXK7798 EHG7797:EHG7798 ERC7797:ERC7798 FAY7797:FAY7798 FKU7797:FKU7798 FUQ7797:FUQ7798 GEM7797:GEM7798 GOI7797:GOI7798 GYE7797:GYE7798 HIA7797:HIA7798 HRW7797:HRW7798 IBS7797:IBS7798 ILO7797:ILO7798 IVK7797:IVK7798 JFG7797:JFG7798 JPC7797:JPC7798 JYY7797:JYY7798 KIU7797:KIU7798 KSQ7797:KSQ7798 LCM7797:LCM7798 LMI7797:LMI7798 LWE7797:LWE7798 MGA7797:MGA7798 MPW7797:MPW7798 MZS7797:MZS7798 NJO7797:NJO7798 NTK7797:NTK7798 ODG7797:ODG7798 ONC7797:ONC7798 OWY7797:OWY7798 PGU7797:PGU7798 PQQ7797:PQQ7798 QAM7797:QAM7798 QKI7797:QKI7798 QUE7797:QUE7798 REA7797:REA7798 RNW7797:RNW7798 RXS7797:RXS7798 SHO7797:SHO7798 SRK7797:SRK7798 TBG7797:TBG7798 TLC7797:TLC7798 TUY7797:TUY7798 UEU7797:UEU7798 UOQ7797:UOQ7798 UYM7797:UYM7798 VII7797:VII7798 VSE7797:VSE7798 WCA7797:WCA7798 WLW7797:WLW7798 WVS7797:WVS7798 JG7802 TC7802 ACY7802 AMU7802 AWQ7802 BGM7802 BQI7802 CAE7802 CKA7802 CTW7802 DDS7802 DNO7802 DXK7802 EHG7802 ERC7802 FAY7802 FKU7802 FUQ7802 GEM7802 GOI7802 GYE7802 HIA7802 HRW7802 IBS7802 ILO7802 IVK7802 JFG7802 JPC7802 JYY7802 KIU7802 KSQ7802 LCM7802 LMI7802 LWE7802 MGA7802 MPW7802 MZS7802 NJO7802 NTK7802 ODG7802 ONC7802 OWY7802 PGU7802 PQQ7802 QAM7802 QKI7802 QUE7802 REA7802 RNW7802 RXS7802 SHO7802 SRK7802 TBG7802 TLC7802 TUY7802 UEU7802 UOQ7802 UYM7802 VII7802 VSE7802 WCA7802 WLW7802 WVS7802 K7807:K7809 JG7807:JG7809 TC7807:TC7809 ACY7807:ACY7809 AMU7807:AMU7809 AWQ7807:AWQ7809 BGM7807:BGM7809 BQI7807:BQI7809 CAE7807:CAE7809 CKA7807:CKA7809 CTW7807:CTW7809 DDS7807:DDS7809 DNO7807:DNO7809 DXK7807:DXK7809 EHG7807:EHG7809 ERC7807:ERC7809 FAY7807:FAY7809 FKU7807:FKU7809 FUQ7807:FUQ7809 GEM7807:GEM7809 GOI7807:GOI7809 GYE7807:GYE7809 HIA7807:HIA7809 HRW7807:HRW7809 IBS7807:IBS7809 ILO7807:ILO7809 IVK7807:IVK7809 JFG7807:JFG7809 JPC7807:JPC7809 JYY7807:JYY7809 KIU7807:KIU7809 KSQ7807:KSQ7809 LCM7807:LCM7809 LMI7807:LMI7809 LWE7807:LWE7809 MGA7807:MGA7809 MPW7807:MPW7809 MZS7807:MZS7809 NJO7807:NJO7809 NTK7807:NTK7809 ODG7807:ODG7809 ONC7807:ONC7809 OWY7807:OWY7809 PGU7807:PGU7809 PQQ7807:PQQ7809 QAM7807:QAM7809 QKI7807:QKI7809 QUE7807:QUE7809 REA7807:REA7809 RNW7807:RNW7809 RXS7807:RXS7809 SHO7807:SHO7809 SRK7807:SRK7809 TBG7807:TBG7809 TLC7807:TLC7809 TUY7807:TUY7809 UEU7807:UEU7809 UOQ7807:UOQ7809 UYM7807:UYM7809 VII7807:VII7809 VSE7807:VSE7809 WCA7807:WCA7809 WLW7807:WLW7809 K7821:K7826 JG7821:JG7826 TC7821:TC7826 ACY7821:ACY7826 AMU7821:AMU7826 AWQ7821:AWQ7826 BGM7821:BGM7826 BQI7821:BQI7826 CAE7821:CAE7826 CKA7821:CKA7826 CTW7821:CTW7826 DDS7821:DDS7826 DNO7821:DNO7826 DXK7821:DXK7826 EHG7821:EHG7826 ERC7821:ERC7826 FAY7821:FAY7826 FKU7821:FKU7826 FUQ7821:FUQ7826 GEM7821:GEM7826 GOI7821:GOI7826 GYE7821:GYE7826 HIA7821:HIA7826 HRW7821:HRW7826 IBS7821:IBS7826 ILO7821:ILO7826 IVK7821:IVK7826 JFG7821:JFG7826 JPC7821:JPC7826 JYY7821:JYY7826 KIU7821:KIU7826 KSQ7821:KSQ7826 LCM7821:LCM7826 LMI7821:LMI7826 LWE7821:LWE7826 MGA7821:MGA7826 MPW7821:MPW7826 MZS7821:MZS7826 NJO7821:NJO7826 NTK7821:NTK7826 ODG7821:ODG7826 ONC7821:ONC7826 OWY7821:OWY7826 PGU7821:PGU7826 PQQ7821:PQQ7826 QAM7821:QAM7826 QKI7821:QKI7826 QUE7821:QUE7826 REA7821:REA7826 RNW7821:RNW7826 RXS7821:RXS7826 SHO7821:SHO7826 SRK7821:SRK7826 TBG7821:TBG7826 TLC7821:TLC7826 TUY7821:TUY7826 UEU7821:UEU7826 UOQ7821:UOQ7826 UYM7821:UYM7826 VII7821:VII7826 VSE7821:VSE7826 WCA7821:WCA7826 WLW7821:WLW7826 K7835 JG7835 TC7835 ACY7835 AMU7835 AWQ7835 BGM7835 BQI7835 CAE7835 CKA7835 CTW7835 DDS7835 DNO7835 DXK7835 EHG7835 ERC7835 FAY7835 FKU7835 FUQ7835 GEM7835 GOI7835 GYE7835 HIA7835 HRW7835 IBS7835 ILO7835 IVK7835 JFG7835 JPC7835 JYY7835 KIU7835 KSQ7835 LCM7835 LMI7835 LWE7835 MGA7835 MPW7835 MZS7835 NJO7835 NTK7835 ODG7835 ONC7835 OWY7835 PGU7835 PQQ7835 QAM7835 QKI7835 QUE7835 REA7835 RNW7835 RXS7835 SHO7835 SRK7835 TBG7835 TLC7835 TUY7835 UEU7835 UOQ7835 UYM7835 VII7835 VSE7835 WCA7835 WLW7835 WVS7835 K7839:K7842 K7847:K7855 JG7848:JG7855 TC7848:TC7855 WVS3491:WVS3581 JG3491:JG3581 ACY3491:ACY3581 AMU3491:AMU3581 AWQ3491:AWQ3581 BGM3491:BGM3581 BQI3491:BQI3581 CAE3491:CAE3581 CKA3491:CKA3581 CTW3491:CTW3581 DDS3491:DDS3581 DNO3491:DNO3581 DXK3491:DXK3581 EHG3491:EHG3581 ERC3491:ERC3581 FAY3491:FAY3581 FKU3491:FKU3581 FUQ3491:FUQ3581 GEM3491:GEM3581 GOI3491:GOI3581 GYE3491:GYE3581 HIA3491:HIA3581 HRW3491:HRW3581 IBS3491:IBS3581 ILO3491:ILO3581 IVK3491:IVK3581 JFG3491:JFG3581 JPC3491:JPC3581 JYY3491:JYY3581 KIU3491:KIU3581 KSQ3491:KSQ3581 LCM3491:LCM3581 LMI3491:LMI3581 LWE3491:LWE3581 MGA3491:MGA3581 MPW3491:MPW3581 MZS3491:MZS3581 NJO3491:NJO3581 NTK3491:NTK3581 ODG3491:ODG3581 ONC3491:ONC3581 OWY3491:OWY3581 PGU3491:PGU3581 PQQ3491:PQQ3581 QAM3491:QAM3581 QKI3491:QKI3581 QUE3491:QUE3581 REA3491:REA3581 RNW3491:RNW3581 RXS3491:RXS3581 SHO3491:SHO3581 SRK3491:SRK3581 TBG3491:TBG3581 TLC3491:TLC3581 TUY3491:TUY3581 UEU3491:UEU3581 UOQ3491:UOQ3581 UYM3491:UYM3581 K8141:K8166 K8169:K8170 K7236:K7238 K1067:K1122 K4069:K4093 K4114:K4137 K7011:K7013 K7019</xm:sqref>
        </x14:dataValidation>
        <x14:dataValidation type="list" errorStyle="warning" allowBlank="1" showInputMessage="1" showErrorMessage="1" errorTitle="Внимание" error="Общество отсутствует в справочнике" xr:uid="{00000000-0002-0000-0300-0000B0000000}">
          <x14:formula1>
            <xm:f>$B$3:$B$25</xm:f>
          </x14:formula1>
          <xm:sqref>WVJ8205 WVJ8248 WLN8248 WBR8248 VRV8248 VHZ8248 UYD8248 UOH8248 UEL8248 TUP8248 TKT8248 TAX8248 SRB8248 SHF8248 RXJ8248 RNN8248 RDR8248 QTV8248 QJZ8248 QAD8248 PQH8248 PGL8248 OWP8248 OMT8248 OCX8248 NTB8248 NJF8248 MZJ8248 MPN8248 MFR8248 LVV8248 LLZ8248 LCD8248 KSH8248 KIL8248 JYP8248 JOT8248 JEX8248 IVB8248 ILF8248 IBJ8248 HRN8248 HHR8248 GXV8248 GNZ8248 GED8248 FUH8248 FKL8248 FAP8248 EQT8248 EGX8248 DXB8248 DNF8248 DDJ8248 CTN8248 CJR8248 BZV8248 BPZ8248 BGD8248 AWH8248 AML8248 ACP8248 ST8248 IX8248 IX8210:IX8229 WVJ8210:WVJ8229 WLN8210:WLN8229 WBR8210:WBR8229 VRV8210:VRV8229 VHZ8210:VHZ8229 UYD8210:UYD8229 UOH8210:UOH8229 UEL8210:UEL8229 TUP8210:TUP8229 TKT8210:TKT8229 TAX8210:TAX8229 SRB8210:SRB8229 SHF8210:SHF8229 RXJ8210:RXJ8229 RNN8210:RNN8229 RDR8210:RDR8229 QTV8210:QTV8229 QJZ8210:QJZ8229 QAD8210:QAD8229 PQH8210:PQH8229 PGL8210:PGL8229 OWP8210:OWP8229 OMT8210:OMT8229 OCX8210:OCX8229 NTB8210:NTB8229 NJF8210:NJF8229 MZJ8210:MZJ8229 MPN8210:MPN8229 MFR8210:MFR8229 LVV8210:LVV8229 LLZ8210:LLZ8229 LCD8210:LCD8229 KSH8210:KSH8229 KIL8210:KIL8229 JYP8210:JYP8229 JOT8210:JOT8229 JEX8210:JEX8229 IVB8210:IVB8229 ILF8210:ILF8229 IBJ8210:IBJ8229 HRN8210:HRN8229 HHR8210:HHR8229 GXV8210:GXV8229 GNZ8210:GNZ8229 GED8210:GED8229 FUH8210:FUH8229 FKL8210:FKL8229 FAP8210:FAP8229 EQT8210:EQT8229 EGX8210:EGX8229 DXB8210:DXB8229 DNF8210:DNF8229 DDJ8210:DDJ8229 CTN8210:CTN8229 CJR8210:CJR8229 BZV8210:BZV8229 BPZ8210:BPZ8229 BGD8210:BGD8229 AWH8210:AWH8229 AML8210:AML8229 ACP8210:ACP8229 ST8210:ST8229 WLN8205 WBR8205 VRV8205 VHZ8205 UYD8205 UOH8205 UEL8205 TUP8205 TKT8205 TAX8205 SRB8205 SHF8205 RXJ8205 RNN8205 RDR8205 QTV8205 QJZ8205 QAD8205 PQH8205 PGL8205 OWP8205 OMT8205 OCX8205 NTB8205 NJF8205 MZJ8205 MPN8205 MFR8205 LVV8205 LLZ8205 LCD8205 KSH8205 KIL8205 JYP8205 JOT8205 JEX8205 IVB8205 ILF8205 IBJ8205 HRN8205 HHR8205 GXV8205 GNZ8205 GED8205 FUH8205 FKL8205 FAP8205 EQT8205 EGX8205 DXB8205 DNF8205 DDJ8205 CTN8205 CJR8205 BZV8205 BPZ8205 BGD8205 AWH8205 AML8205 ACP8205 ST8205 IX8205 PGL3491:PGL3581 IX1589:IX1592 ST1589:ST1592 ACP1589:ACP1592 AML1589:AML1592 AWH1589:AWH1592 BGD1589:BGD1592 BPZ1589:BPZ1592 BZV1589:BZV1592 CJR1589:CJR1592 CTN1589:CTN1592 DDJ1589:DDJ1592 DNF1589:DNF1592 DXB1589:DXB1592 EGX1589:EGX1592 EQT1589:EQT1592 FAP1589:FAP1592 FKL1589:FKL1592 FUH1589:FUH1592 GED1589:GED1592 GNZ1589:GNZ1592 GXV1589:GXV1592 HHR1589:HHR1592 HRN1589:HRN1592 IBJ1589:IBJ1592 ILF1589:ILF1592 IVB1589:IVB1592 JEX1589:JEX1592 JOT1589:JOT1592 JYP1589:JYP1592 KIL1589:KIL1592 KSH1589:KSH1592 LCD1589:LCD1592 LLZ1589:LLZ1592 LVV1589:LVV1592 MFR1589:MFR1592 MPN1589:MPN1592 MZJ1589:MZJ1592 NJF1589:NJF1592 NTB1589:NTB1592 OCX1589:OCX1592 OMT1589:OMT1592 OWP1589:OWP1592 PGL1589:PGL1592 PQH1589:PQH1592 QAD1589:QAD1592 QJZ1589:QJZ1592 QTV1589:QTV1592 RDR1589:RDR1592 RNN1589:RNN1592 RXJ1589:RXJ1592 SHF1589:SHF1592 SRB1589:SRB1592 TAX1589:TAX1592 TKT1589:TKT1592 TUP1589:TUP1592 UEL1589:UEL1592 UOH1589:UOH1592 UYD1589:UYD1592 VHZ1589:VHZ1592 VRV1589:VRV1592 WBR1589:WBR1592 WLN1589:WLN1592 WVJ1589:WVJ1592 PQH3491:PQH3581 IX1597:IX1598 ST1597:ST1598 ACP1597:ACP1598 AML1597:AML1598 AWH1597:AWH1598 BGD1597:BGD1598 BPZ1597:BPZ1598 BZV1597:BZV1598 CJR1597:CJR1598 CTN1597:CTN1598 DDJ1597:DDJ1598 DNF1597:DNF1598 DXB1597:DXB1598 EGX1597:EGX1598 EQT1597:EQT1598 FAP1597:FAP1598 FKL1597:FKL1598 FUH1597:FUH1598 GED1597:GED1598 GNZ1597:GNZ1598 GXV1597:GXV1598 HHR1597:HHR1598 HRN1597:HRN1598 IBJ1597:IBJ1598 ILF1597:ILF1598 IVB1597:IVB1598 JEX1597:JEX1598 JOT1597:JOT1598 JYP1597:JYP1598 KIL1597:KIL1598 KSH1597:KSH1598 LCD1597:LCD1598 LLZ1597:LLZ1598 LVV1597:LVV1598 MFR1597:MFR1598 MPN1597:MPN1598 MZJ1597:MZJ1598 NJF1597:NJF1598 NTB1597:NTB1598 OCX1597:OCX1598 OMT1597:OMT1598 OWP1597:OWP1598 PGL1597:PGL1598 PQH1597:PQH1598 QAD1597:QAD1598 QJZ1597:QJZ1598 QTV1597:QTV1598 RDR1597:RDR1598 RNN1597:RNN1598 RXJ1597:RXJ1598 SHF1597:SHF1598 SRB1597:SRB1598 TAX1597:TAX1598 TKT1597:TKT1598 TUP1597:TUP1598 UEL1597:UEL1598 UOH1597:UOH1598 UYD1597:UYD1598 VHZ1597:VHZ1598 VRV1597:VRV1598 WBR1597:WBR1598 WLN1597:WLN1598 WVJ1597:WVJ1598 QAD3491:QAD3581 IX1626:IX1629 ST1626:ST1629 ACP1626:ACP1629 AML1626:AML1629 AWH1626:AWH1629 BGD1626:BGD1629 BPZ1626:BPZ1629 BZV1626:BZV1629 CJR1626:CJR1629 CTN1626:CTN1629 DDJ1626:DDJ1629 DNF1626:DNF1629 DXB1626:DXB1629 EGX1626:EGX1629 EQT1626:EQT1629 FAP1626:FAP1629 FKL1626:FKL1629 FUH1626:FUH1629 GED1626:GED1629 GNZ1626:GNZ1629 GXV1626:GXV1629 HHR1626:HHR1629 HRN1626:HRN1629 IBJ1626:IBJ1629 ILF1626:ILF1629 IVB1626:IVB1629 JEX1626:JEX1629 JOT1626:JOT1629 JYP1626:JYP1629 KIL1626:KIL1629 KSH1626:KSH1629 LCD1626:LCD1629 LLZ1626:LLZ1629 LVV1626:LVV1629 MFR1626:MFR1629 MPN1626:MPN1629 MZJ1626:MZJ1629 NJF1626:NJF1629 NTB1626:NTB1629 OCX1626:OCX1629 OMT1626:OMT1629 OWP1626:OWP1629 PGL1626:PGL1629 PQH1626:PQH1629 QAD1626:QAD1629 QJZ1626:QJZ1629 QTV1626:QTV1629 RDR1626:RDR1629 RNN1626:RNN1629 RXJ1626:RXJ1629 SHF1626:SHF1629 SRB1626:SRB1629 TAX1626:TAX1629 TKT1626:TKT1629 TUP1626:TUP1629 UEL1626:UEL1629 UOH1626:UOH1629 UYD1626:UYD1629 VHZ1626:VHZ1629 VRV1626:VRV1629 WBR1626:WBR1629 WLN1626:WLN1629 WVJ1626:WVJ1629 WVJ1581 WLN1581 WBR1581 VRV1581 VHZ1581 UYD1581 UOH1581 UEL1581 TUP1581 TKT1581 TAX1581 SRB1581 SHF1581 RXJ1581 RNN1581 RDR1581 QTV1581 QJZ1581 QAD1581 PQH1581 PGL1581 OWP1581 OMT1581 OCX1581 NTB1581 NJF1581 MZJ1581 MPN1581 MFR1581 LVV1581 LLZ1581 LCD1581 KSH1581 KIL1581 JYP1581 JOT1581 JEX1581 IVB1581 ILF1581 IBJ1581 HRN1581 HHR1581 GXV1581 GNZ1581 GED1581 FUH1581 FKL1581 FAP1581 EQT1581 EGX1581 DXB1581 DNF1581 DDJ1581 CTN1581 CJR1581 BZV1581 BPZ1581 BGD1581 AWH1581 AML1581 ACP1581 ST1581 IX1581 WVJ1567:WVJ1576 WLN1567:WLN1576 WBR1567:WBR1576 VRV1567:VRV1576 VHZ1567:VHZ1576 UYD1567:UYD1576 UOH1567:UOH1576 UEL1567:UEL1576 TUP1567:TUP1576 TKT1567:TKT1576 TAX1567:TAX1576 SRB1567:SRB1576 SHF1567:SHF1576 RXJ1567:RXJ1576 RNN1567:RNN1576 RDR1567:RDR1576 QTV1567:QTV1576 QJZ1567:QJZ1576 QAD1567:QAD1576 PQH1567:PQH1576 PGL1567:PGL1576 OWP1567:OWP1576 OMT1567:OMT1576 OCX1567:OCX1576 NTB1567:NTB1576 NJF1567:NJF1576 MZJ1567:MZJ1576 MPN1567:MPN1576 MFR1567:MFR1576 LVV1567:LVV1576 LLZ1567:LLZ1576 LCD1567:LCD1576 KSH1567:KSH1576 KIL1567:KIL1576 JYP1567:JYP1576 JOT1567:JOT1576 JEX1567:JEX1576 IVB1567:IVB1576 ILF1567:ILF1576 IBJ1567:IBJ1576 HRN1567:HRN1576 HHR1567:HHR1576 GXV1567:GXV1576 GNZ1567:GNZ1576 GED1567:GED1576 FUH1567:FUH1576 FKL1567:FKL1576 FAP1567:FAP1576 EQT1567:EQT1576 EGX1567:EGX1576 DXB1567:DXB1576 DNF1567:DNF1576 DDJ1567:DDJ1576 CTN1567:CTN1576 CJR1567:CJR1576 BZV1567:BZV1576 BPZ1567:BPZ1576 BGD1567:BGD1576 AWH1567:AWH1576 AML1567:AML1576 ACP1567:ACP1576 ST1567:ST1576 IX1567:IX1576 QJZ3491:QJZ3581 IX1639:IX1641 ST1639:ST1641 ACP1639:ACP1641 AML1639:AML1641 AWH1639:AWH1641 BGD1639:BGD1641 BPZ1639:BPZ1641 BZV1639:BZV1641 CJR1639:CJR1641 CTN1639:CTN1641 DDJ1639:DDJ1641 DNF1639:DNF1641 DXB1639:DXB1641 EGX1639:EGX1641 EQT1639:EQT1641 FAP1639:FAP1641 FKL1639:FKL1641 FUH1639:FUH1641 GED1639:GED1641 GNZ1639:GNZ1641 GXV1639:GXV1641 HHR1639:HHR1641 HRN1639:HRN1641 IBJ1639:IBJ1641 ILF1639:ILF1641 IVB1639:IVB1641 JEX1639:JEX1641 JOT1639:JOT1641 JYP1639:JYP1641 KIL1639:KIL1641 KSH1639:KSH1641 LCD1639:LCD1641 LLZ1639:LLZ1641 LVV1639:LVV1641 MFR1639:MFR1641 MPN1639:MPN1641 MZJ1639:MZJ1641 NJF1639:NJF1641 NTB1639:NTB1641 OCX1639:OCX1641 OMT1639:OMT1641 OWP1639:OWP1641 PGL1639:PGL1641 PQH1639:PQH1641 QAD1639:QAD1641 QJZ1639:QJZ1641 QTV1639:QTV1641 RDR1639:RDR1641 RNN1639:RNN1641 RXJ1639:RXJ1641 SHF1639:SHF1641 SRB1639:SRB1641 TAX1639:TAX1641 TKT1639:TKT1641 TUP1639:TUP1641 UEL1639:UEL1641 UOH1639:UOH1641 UYD1639:UYD1641 VHZ1639:VHZ1641 VRV1639:VRV1641 WBR1639:WBR1641 WLN1639:WLN1641 WVJ1639:WVJ1641 QTV3491:QTV3581 IX1645:IX1647 ST1645:ST1647 ACP1645:ACP1647 AML1645:AML1647 AWH1645:AWH1647 BGD1645:BGD1647 BPZ1645:BPZ1647 BZV1645:BZV1647 CJR1645:CJR1647 CTN1645:CTN1647 DDJ1645:DDJ1647 DNF1645:DNF1647 DXB1645:DXB1647 EGX1645:EGX1647 EQT1645:EQT1647 FAP1645:FAP1647 FKL1645:FKL1647 FUH1645:FUH1647 GED1645:GED1647 GNZ1645:GNZ1647 GXV1645:GXV1647 HHR1645:HHR1647 HRN1645:HRN1647 IBJ1645:IBJ1647 ILF1645:ILF1647 IVB1645:IVB1647 JEX1645:JEX1647 JOT1645:JOT1647 JYP1645:JYP1647 KIL1645:KIL1647 KSH1645:KSH1647 LCD1645:LCD1647 LLZ1645:LLZ1647 LVV1645:LVV1647 MFR1645:MFR1647 MPN1645:MPN1647 MZJ1645:MZJ1647 NJF1645:NJF1647 NTB1645:NTB1647 OCX1645:OCX1647 OMT1645:OMT1647 OWP1645:OWP1647 PGL1645:PGL1647 PQH1645:PQH1647 QAD1645:QAD1647 QJZ1645:QJZ1647 QTV1645:QTV1647 RDR1645:RDR1647 RNN1645:RNN1647 RXJ1645:RXJ1647 SHF1645:SHF1647 SRB1645:SRB1647 TAX1645:TAX1647 TKT1645:TKT1647 TUP1645:TUP1647 UEL1645:UEL1647 UOH1645:UOH1647 UYD1645:UYD1647 VHZ1645:VHZ1647 VRV1645:VRV1647 WBR1645:WBR1647 WLN1645:WLN1647 WVJ1645:WVJ1647 RDR3491:RDR3581 B1550:B2608 IX1523:IX1527 ST1523:ST1527 ACP1523:ACP1527 AML1523:AML1527 AWH1523:AWH1527 BGD1523:BGD1527 BPZ1523:BPZ1527 BZV1523:BZV1527 CJR1523:CJR1527 CTN1523:CTN1527 DDJ1523:DDJ1527 DNF1523:DNF1527 DXB1523:DXB1527 EGX1523:EGX1527 EQT1523:EQT1527 FAP1523:FAP1527 FKL1523:FKL1527 FUH1523:FUH1527 GED1523:GED1527 GNZ1523:GNZ1527 GXV1523:GXV1527 HHR1523:HHR1527 HRN1523:HRN1527 IBJ1523:IBJ1527 ILF1523:ILF1527 IVB1523:IVB1527 JEX1523:JEX1527 JOT1523:JOT1527 JYP1523:JYP1527 KIL1523:KIL1527 KSH1523:KSH1527 LCD1523:LCD1527 LLZ1523:LLZ1527 LVV1523:LVV1527 MFR1523:MFR1527 MPN1523:MPN1527 MZJ1523:MZJ1527 NJF1523:NJF1527 NTB1523:NTB1527 OCX1523:OCX1527 OMT1523:OMT1527 OWP1523:OWP1527 PGL1523:PGL1527 PQH1523:PQH1527 QAD1523:QAD1527 QJZ1523:QJZ1527 QTV1523:QTV1527 RDR1523:RDR1527 RNN1523:RNN1527 RXJ1523:RXJ1527 SHF1523:SHF1527 SRB1523:SRB1527 TAX1523:TAX1527 TKT1523:TKT1527 TUP1523:TUP1527 UEL1523:UEL1527 UOH1523:UOH1527 UYD1523:UYD1527 VHZ1523:VHZ1527 VRV1523:VRV1527 WBR1523:WBR1527 WLN1523:WLN1527 WVJ1523:WVJ1527 IX1531:IX1533 ST1531:ST1533 ACP1531:ACP1533 AML1531:AML1533 AWH1531:AWH1533 BGD1531:BGD1533 BPZ1531:BPZ1533 BZV1531:BZV1533 CJR1531:CJR1533 CTN1531:CTN1533 DDJ1531:DDJ1533 DNF1531:DNF1533 DXB1531:DXB1533 EGX1531:EGX1533 EQT1531:EQT1533 FAP1531:FAP1533 FKL1531:FKL1533 FUH1531:FUH1533 GED1531:GED1533 GNZ1531:GNZ1533 GXV1531:GXV1533 HHR1531:HHR1533 HRN1531:HRN1533 IBJ1531:IBJ1533 ILF1531:ILF1533 IVB1531:IVB1533 JEX1531:JEX1533 JOT1531:JOT1533 JYP1531:JYP1533 KIL1531:KIL1533 KSH1531:KSH1533 LCD1531:LCD1533 LLZ1531:LLZ1533 LVV1531:LVV1533 MFR1531:MFR1533 MPN1531:MPN1533 MZJ1531:MZJ1533 NJF1531:NJF1533 NTB1531:NTB1533 OCX1531:OCX1533 OMT1531:OMT1533 OWP1531:OWP1533 PGL1531:PGL1533 PQH1531:PQH1533 QAD1531:QAD1533 QJZ1531:QJZ1533 QTV1531:QTV1533 RDR1531:RDR1533 RNN1531:RNN1533 RXJ1531:RXJ1533 SHF1531:SHF1533 SRB1531:SRB1533 TAX1531:TAX1533 TKT1531:TKT1533 TUP1531:TUP1533 UEL1531:UEL1533 UOH1531:UOH1533 UYD1531:UYD1533 VHZ1531:VHZ1533 VRV1531:VRV1533 WBR1531:WBR1533 WLN1531:WLN1533 WVJ1531:WVJ1533 B1544:B1546 IX1544:IX1546 ST1544:ST1546 ACP1544:ACP1546 AML1544:AML1546 AWH1544:AWH1546 BGD1544:BGD1546 BPZ1544:BPZ1546 BZV1544:BZV1546 CJR1544:CJR1546 CTN1544:CTN1546 DDJ1544:DDJ1546 DNF1544:DNF1546 DXB1544:DXB1546 EGX1544:EGX1546 EQT1544:EQT1546 FAP1544:FAP1546 FKL1544:FKL1546 FUH1544:FUH1546 GED1544:GED1546 GNZ1544:GNZ1546 GXV1544:GXV1546 HHR1544:HHR1546 HRN1544:HRN1546 IBJ1544:IBJ1546 ILF1544:ILF1546 IVB1544:IVB1546 JEX1544:JEX1546 JOT1544:JOT1546 JYP1544:JYP1546 KIL1544:KIL1546 KSH1544:KSH1546 LCD1544:LCD1546 LLZ1544:LLZ1546 LVV1544:LVV1546 MFR1544:MFR1546 MPN1544:MPN1546 MZJ1544:MZJ1546 NJF1544:NJF1546 NTB1544:NTB1546 OCX1544:OCX1546 OMT1544:OMT1546 OWP1544:OWP1546 PGL1544:PGL1546 PQH1544:PQH1546 QAD1544:QAD1546 QJZ1544:QJZ1546 QTV1544:QTV1546 RDR1544:RDR1546 RNN1544:RNN1546 RXJ1544:RXJ1546 SHF1544:SHF1546 SRB1544:SRB1546 TAX1544:TAX1546 TKT1544:TKT1546 TUP1544:TUP1546 UEL1544:UEL1546 UOH1544:UOH1546 UYD1544:UYD1546 VHZ1544:VHZ1546 VRV1544:VRV1546 WBR1544:WBR1546 WLN1544:WLN1546 WVJ1544:WVJ1546 RNN3491:RNN3581 IX1550:IX1551 ST1550:ST1551 ACP1550:ACP1551 AML1550:AML1551 AWH1550:AWH1551 BGD1550:BGD1551 BPZ1550:BPZ1551 BZV1550:BZV1551 CJR1550:CJR1551 CTN1550:CTN1551 DDJ1550:DDJ1551 DNF1550:DNF1551 DXB1550:DXB1551 EGX1550:EGX1551 EQT1550:EQT1551 FAP1550:FAP1551 FKL1550:FKL1551 FUH1550:FUH1551 GED1550:GED1551 GNZ1550:GNZ1551 GXV1550:GXV1551 HHR1550:HHR1551 HRN1550:HRN1551 IBJ1550:IBJ1551 ILF1550:ILF1551 IVB1550:IVB1551 JEX1550:JEX1551 JOT1550:JOT1551 JYP1550:JYP1551 KIL1550:KIL1551 KSH1550:KSH1551 LCD1550:LCD1551 LLZ1550:LLZ1551 LVV1550:LVV1551 MFR1550:MFR1551 MPN1550:MPN1551 MZJ1550:MZJ1551 NJF1550:NJF1551 NTB1550:NTB1551 OCX1550:OCX1551 OMT1550:OMT1551 OWP1550:OWP1551 PGL1550:PGL1551 PQH1550:PQH1551 QAD1550:QAD1551 QJZ1550:QJZ1551 QTV1550:QTV1551 RDR1550:RDR1551 RNN1550:RNN1551 RXJ1550:RXJ1551 SHF1550:SHF1551 SRB1550:SRB1551 TAX1550:TAX1551 TKT1550:TKT1551 TUP1550:TUP1551 UEL1550:UEL1551 UOH1550:UOH1551 UYD1550:UYD1551 VHZ1550:VHZ1551 VRV1550:VRV1551 WBR1550:WBR1551 WLN1550:WLN1551 WVJ1550:WVJ1551 RXJ3491:RXJ3581 B1415:B1422 WVJ1431:WVJ1438 IX1431:IX1438 ST1431:ST1438 ACP1431:ACP1438 AML1431:AML1438 AWH1431:AWH1438 BGD1431:BGD1438 BPZ1431:BPZ1438 BZV1431:BZV1438 CJR1431:CJR1438 CTN1431:CTN1438 DDJ1431:DDJ1438 DNF1431:DNF1438 DXB1431:DXB1438 EGX1431:EGX1438 EQT1431:EQT1438 FAP1431:FAP1438 FKL1431:FKL1438 FUH1431:FUH1438 GED1431:GED1438 GNZ1431:GNZ1438 GXV1431:GXV1438 HHR1431:HHR1438 HRN1431:HRN1438 IBJ1431:IBJ1438 ILF1431:ILF1438 IVB1431:IVB1438 JEX1431:JEX1438 JOT1431:JOT1438 JYP1431:JYP1438 KIL1431:KIL1438 KSH1431:KSH1438 LCD1431:LCD1438 LLZ1431:LLZ1438 LVV1431:LVV1438 MFR1431:MFR1438 MPN1431:MPN1438 MZJ1431:MZJ1438 NJF1431:NJF1438 NTB1431:NTB1438 OCX1431:OCX1438 OMT1431:OMT1438 OWP1431:OWP1438 PGL1431:PGL1438 PQH1431:PQH1438 QAD1431:QAD1438 QJZ1431:QJZ1438 QTV1431:QTV1438 RDR1431:RDR1438 RNN1431:RNN1438 RXJ1431:RXJ1438 SHF1431:SHF1438 SRB1431:SRB1438 TAX1431:TAX1438 TKT1431:TKT1438 TUP1431:TUP1438 UEL1431:UEL1438 UOH1431:UOH1438 UYD1431:UYD1438 VHZ1431:VHZ1438 VRV1431:VRV1438 WBR1431:WBR1438 WLN1431:WLN1438 B1428:B1446 IX1443:IX1446 ST1443:ST1446 ACP1443:ACP1446 AML1443:AML1446 AWH1443:AWH1446 BGD1443:BGD1446 BPZ1443:BPZ1446 BZV1443:BZV1446 CJR1443:CJR1446 CTN1443:CTN1446 DDJ1443:DDJ1446 DNF1443:DNF1446 DXB1443:DXB1446 EGX1443:EGX1446 EQT1443:EQT1446 FAP1443:FAP1446 FKL1443:FKL1446 FUH1443:FUH1446 GED1443:GED1446 GNZ1443:GNZ1446 GXV1443:GXV1446 HHR1443:HHR1446 HRN1443:HRN1446 IBJ1443:IBJ1446 ILF1443:ILF1446 IVB1443:IVB1446 JEX1443:JEX1446 JOT1443:JOT1446 JYP1443:JYP1446 KIL1443:KIL1446 KSH1443:KSH1446 LCD1443:LCD1446 LLZ1443:LLZ1446 LVV1443:LVV1446 MFR1443:MFR1446 MPN1443:MPN1446 MZJ1443:MZJ1446 NJF1443:NJF1446 NTB1443:NTB1446 OCX1443:OCX1446 OMT1443:OMT1446 OWP1443:OWP1446 PGL1443:PGL1446 PQH1443:PQH1446 QAD1443:QAD1446 QJZ1443:QJZ1446 QTV1443:QTV1446 RDR1443:RDR1446 RNN1443:RNN1446 RXJ1443:RXJ1446 SHF1443:SHF1446 SRB1443:SRB1446 TAX1443:TAX1446 TKT1443:TKT1446 TUP1443:TUP1446 UEL1443:UEL1446 UOH1443:UOH1446 UYD1443:UYD1446 VHZ1443:VHZ1446 VRV1443:VRV1446 WBR1443:WBR1446 WLN1443:WLN1446 WVJ1443:WVJ1446 B1467:B1474 IX1467:IX1474 ST1467:ST1474 ACP1467:ACP1474 AML1467:AML1474 AWH1467:AWH1474 BGD1467:BGD1474 BPZ1467:BPZ1474 BZV1467:BZV1474 CJR1467:CJR1474 CTN1467:CTN1474 DDJ1467:DDJ1474 DNF1467:DNF1474 DXB1467:DXB1474 EGX1467:EGX1474 EQT1467:EQT1474 FAP1467:FAP1474 FKL1467:FKL1474 FUH1467:FUH1474 GED1467:GED1474 GNZ1467:GNZ1474 GXV1467:GXV1474 HHR1467:HHR1474 HRN1467:HRN1474 IBJ1467:IBJ1474 ILF1467:ILF1474 IVB1467:IVB1474 JEX1467:JEX1474 JOT1467:JOT1474 JYP1467:JYP1474 KIL1467:KIL1474 KSH1467:KSH1474 LCD1467:LCD1474 LLZ1467:LLZ1474 LVV1467:LVV1474 MFR1467:MFR1474 MPN1467:MPN1474 MZJ1467:MZJ1474 NJF1467:NJF1474 NTB1467:NTB1474 OCX1467:OCX1474 OMT1467:OMT1474 OWP1467:OWP1474 PGL1467:PGL1474 PQH1467:PQH1474 QAD1467:QAD1474 QJZ1467:QJZ1474 QTV1467:QTV1474 RDR1467:RDR1474 RNN1467:RNN1474 RXJ1467:RXJ1474 SHF1467:SHF1474 SRB1467:SRB1474 TAX1467:TAX1474 TKT1467:TKT1474 TUP1467:TUP1474 UEL1467:UEL1474 UOH1467:UOH1474 UYD1467:UYD1474 VHZ1467:VHZ1474 VRV1467:VRV1474 WBR1467:WBR1474 WLN1467:WLN1474 WVJ1467:WVJ1474 B1479:B1491 IX1480:IX1491 ST1480:ST1491 ACP1480:ACP1491 AML1480:AML1491 AWH1480:AWH1491 BGD1480:BGD1491 BPZ1480:BPZ1491 BZV1480:BZV1491 CJR1480:CJR1491 CTN1480:CTN1491 DDJ1480:DDJ1491 DNF1480:DNF1491 DXB1480:DXB1491 EGX1480:EGX1491 EQT1480:EQT1491 FAP1480:FAP1491 FKL1480:FKL1491 FUH1480:FUH1491 GED1480:GED1491 GNZ1480:GNZ1491 GXV1480:GXV1491 HHR1480:HHR1491 HRN1480:HRN1491 IBJ1480:IBJ1491 ILF1480:ILF1491 IVB1480:IVB1491 JEX1480:JEX1491 JOT1480:JOT1491 JYP1480:JYP1491 KIL1480:KIL1491 KSH1480:KSH1491 LCD1480:LCD1491 LLZ1480:LLZ1491 LVV1480:LVV1491 MFR1480:MFR1491 MPN1480:MPN1491 MZJ1480:MZJ1491 NJF1480:NJF1491 NTB1480:NTB1491 OCX1480:OCX1491 OMT1480:OMT1491 OWP1480:OWP1491 PGL1480:PGL1491 PQH1480:PQH1491 QAD1480:QAD1491 QJZ1480:QJZ1491 QTV1480:QTV1491 RDR1480:RDR1491 RNN1480:RNN1491 RXJ1480:RXJ1491 SHF1480:SHF1491 SRB1480:SRB1491 TAX1480:TAX1491 TKT1480:TKT1491 TUP1480:TUP1491 UEL1480:UEL1491 UOH1480:UOH1491 UYD1480:UYD1491 VHZ1480:VHZ1491 VRV1480:VRV1491 WBR1480:WBR1491 WLN1480:WLN1491 WVJ1480:WVJ1491 B1499:B1508 B3082:B3099 SHF3491:SHF3581 IX1662:IX1702 ST1662:ST1702 ACP1662:ACP1702 AML1662:AML1702 AWH1662:AWH1702 BGD1662:BGD1702 BPZ1662:BPZ1702 BZV1662:BZV1702 CJR1662:CJR1702 CTN1662:CTN1702 DDJ1662:DDJ1702 DNF1662:DNF1702 DXB1662:DXB1702 EGX1662:EGX1702 EQT1662:EQT1702 FAP1662:FAP1702 FKL1662:FKL1702 FUH1662:FUH1702 GED1662:GED1702 GNZ1662:GNZ1702 GXV1662:GXV1702 HHR1662:HHR1702 HRN1662:HRN1702 IBJ1662:IBJ1702 ILF1662:ILF1702 IVB1662:IVB1702 JEX1662:JEX1702 JOT1662:JOT1702 JYP1662:JYP1702 KIL1662:KIL1702 KSH1662:KSH1702 LCD1662:LCD1702 LLZ1662:LLZ1702 LVV1662:LVV1702 MFR1662:MFR1702 MPN1662:MPN1702 MZJ1662:MZJ1702 NJF1662:NJF1702 NTB1662:NTB1702 OCX1662:OCX1702 OMT1662:OMT1702 OWP1662:OWP1702 PGL1662:PGL1702 PQH1662:PQH1702 QAD1662:QAD1702 QJZ1662:QJZ1702 QTV1662:QTV1702 RDR1662:RDR1702 RNN1662:RNN1702 RXJ1662:RXJ1702 SHF1662:SHF1702 SRB1662:SRB1702 TAX1662:TAX1702 TKT1662:TKT1702 TUP1662:TUP1702 UEL1662:UEL1702 UOH1662:UOH1702 UYD1662:UYD1702 VHZ1662:VHZ1702 VRV1662:VRV1702 WBR1662:WBR1702 WLN1662:WLN1702 WVJ1662:WVJ1702 SRB3491:SRB3581 IX1715:IX1718 ST1715:ST1718 ACP1715:ACP1718 AML1715:AML1718 AWH1715:AWH1718 BGD1715:BGD1718 BPZ1715:BPZ1718 BZV1715:BZV1718 CJR1715:CJR1718 CTN1715:CTN1718 DDJ1715:DDJ1718 DNF1715:DNF1718 DXB1715:DXB1718 EGX1715:EGX1718 EQT1715:EQT1718 FAP1715:FAP1718 FKL1715:FKL1718 FUH1715:FUH1718 GED1715:GED1718 GNZ1715:GNZ1718 GXV1715:GXV1718 HHR1715:HHR1718 HRN1715:HRN1718 IBJ1715:IBJ1718 ILF1715:ILF1718 IVB1715:IVB1718 JEX1715:JEX1718 JOT1715:JOT1718 JYP1715:JYP1718 KIL1715:KIL1718 KSH1715:KSH1718 LCD1715:LCD1718 LLZ1715:LLZ1718 LVV1715:LVV1718 MFR1715:MFR1718 MPN1715:MPN1718 MZJ1715:MZJ1718 NJF1715:NJF1718 NTB1715:NTB1718 OCX1715:OCX1718 OMT1715:OMT1718 OWP1715:OWP1718 PGL1715:PGL1718 PQH1715:PQH1718 QAD1715:QAD1718 QJZ1715:QJZ1718 QTV1715:QTV1718 RDR1715:RDR1718 RNN1715:RNN1718 RXJ1715:RXJ1718 SHF1715:SHF1718 SRB1715:SRB1718 TAX1715:TAX1718 TKT1715:TKT1718 TUP1715:TUP1718 UEL1715:UEL1718 UOH1715:UOH1718 UYD1715:UYD1718 VHZ1715:VHZ1718 VRV1715:VRV1718 WBR1715:WBR1718 WLN1715:WLN1718 WVJ1715:WVJ1718 TAX3491:TAX3581 IX1723:IX1726 ST1723:ST1726 ACP1723:ACP1726 AML1723:AML1726 AWH1723:AWH1726 BGD1723:BGD1726 BPZ1723:BPZ1726 BZV1723:BZV1726 CJR1723:CJR1726 CTN1723:CTN1726 DDJ1723:DDJ1726 DNF1723:DNF1726 DXB1723:DXB1726 EGX1723:EGX1726 EQT1723:EQT1726 FAP1723:FAP1726 FKL1723:FKL1726 FUH1723:FUH1726 GED1723:GED1726 GNZ1723:GNZ1726 GXV1723:GXV1726 HHR1723:HHR1726 HRN1723:HRN1726 IBJ1723:IBJ1726 ILF1723:ILF1726 IVB1723:IVB1726 JEX1723:JEX1726 JOT1723:JOT1726 JYP1723:JYP1726 KIL1723:KIL1726 KSH1723:KSH1726 LCD1723:LCD1726 LLZ1723:LLZ1726 LVV1723:LVV1726 MFR1723:MFR1726 MPN1723:MPN1726 MZJ1723:MZJ1726 NJF1723:NJF1726 NTB1723:NTB1726 OCX1723:OCX1726 OMT1723:OMT1726 OWP1723:OWP1726 PGL1723:PGL1726 PQH1723:PQH1726 QAD1723:QAD1726 QJZ1723:QJZ1726 QTV1723:QTV1726 RDR1723:RDR1726 RNN1723:RNN1726 RXJ1723:RXJ1726 SHF1723:SHF1726 SRB1723:SRB1726 TAX1723:TAX1726 TKT1723:TKT1726 TUP1723:TUP1726 UEL1723:UEL1726 UOH1723:UOH1726 UYD1723:UYD1726 VHZ1723:VHZ1726 VRV1723:VRV1726 WBR1723:WBR1726 WLN1723:WLN1726 WVJ1723:WVJ1726 TKT3491:TKT3581 TUP3491:TUP3581 IX1767:IX1769 ST1767:ST1769 ACP1767:ACP1769 AML1767:AML1769 AWH1767:AWH1769 BGD1767:BGD1769 BPZ1767:BPZ1769 BZV1767:BZV1769 CJR1767:CJR1769 CTN1767:CTN1769 DDJ1767:DDJ1769 DNF1767:DNF1769 DXB1767:DXB1769 EGX1767:EGX1769 EQT1767:EQT1769 FAP1767:FAP1769 FKL1767:FKL1769 FUH1767:FUH1769 GED1767:GED1769 GNZ1767:GNZ1769 GXV1767:GXV1769 HHR1767:HHR1769 HRN1767:HRN1769 IBJ1767:IBJ1769 ILF1767:ILF1769 IVB1767:IVB1769 JEX1767:JEX1769 JOT1767:JOT1769 JYP1767:JYP1769 KIL1767:KIL1769 KSH1767:KSH1769 LCD1767:LCD1769 LLZ1767:LLZ1769 LVV1767:LVV1769 MFR1767:MFR1769 MPN1767:MPN1769 MZJ1767:MZJ1769 NJF1767:NJF1769 NTB1767:NTB1769 OCX1767:OCX1769 OMT1767:OMT1769 OWP1767:OWP1769 PGL1767:PGL1769 PQH1767:PQH1769 QAD1767:QAD1769 QJZ1767:QJZ1769 QTV1767:QTV1769 RDR1767:RDR1769 RNN1767:RNN1769 RXJ1767:RXJ1769 SHF1767:SHF1769 SRB1767:SRB1769 TAX1767:TAX1769 TKT1767:TKT1769 TUP1767:TUP1769 UEL1767:UEL1769 UOH1767:UOH1769 UYD1767:UYD1769 VHZ1767:VHZ1769 VRV1767:VRV1769 WBR1767:WBR1769 WLN1767:WLN1769 WVJ1767:WVJ1769 IX1775:IX1777 ST1775:ST1777 ACP1775:ACP1777 AML1775:AML1777 AWH1775:AWH1777 BGD1775:BGD1777 BPZ1775:BPZ1777 BZV1775:BZV1777 CJR1775:CJR1777 CTN1775:CTN1777 DDJ1775:DDJ1777 DNF1775:DNF1777 DXB1775:DXB1777 EGX1775:EGX1777 EQT1775:EQT1777 FAP1775:FAP1777 FKL1775:FKL1777 FUH1775:FUH1777 GED1775:GED1777 GNZ1775:GNZ1777 GXV1775:GXV1777 HHR1775:HHR1777 HRN1775:HRN1777 IBJ1775:IBJ1777 ILF1775:ILF1777 IVB1775:IVB1777 JEX1775:JEX1777 JOT1775:JOT1777 JYP1775:JYP1777 KIL1775:KIL1777 KSH1775:KSH1777 LCD1775:LCD1777 LLZ1775:LLZ1777 LVV1775:LVV1777 MFR1775:MFR1777 MPN1775:MPN1777 MZJ1775:MZJ1777 NJF1775:NJF1777 NTB1775:NTB1777 OCX1775:OCX1777 OMT1775:OMT1777 OWP1775:OWP1777 PGL1775:PGL1777 PQH1775:PQH1777 QAD1775:QAD1777 QJZ1775:QJZ1777 QTV1775:QTV1777 RDR1775:RDR1777 RNN1775:RNN1777 RXJ1775:RXJ1777 SHF1775:SHF1777 SRB1775:SRB1777 TAX1775:TAX1777 TKT1775:TKT1777 TUP1775:TUP1777 UEL1775:UEL1777 UOH1775:UOH1777 UYD1775:UYD1777 VHZ1775:VHZ1777 VRV1775:VRV1777 WBR1775:WBR1777 WLN1775:WLN1777 WVJ1775:WVJ1777 UEL3491:UEL3581 IX1784:IX1786 ST1784:ST1786 ACP1784:ACP1786 AML1784:AML1786 AWH1784:AWH1786 BGD1784:BGD1786 BPZ1784:BPZ1786 BZV1784:BZV1786 CJR1784:CJR1786 CTN1784:CTN1786 DDJ1784:DDJ1786 DNF1784:DNF1786 DXB1784:DXB1786 EGX1784:EGX1786 EQT1784:EQT1786 FAP1784:FAP1786 FKL1784:FKL1786 FUH1784:FUH1786 GED1784:GED1786 GNZ1784:GNZ1786 GXV1784:GXV1786 HHR1784:HHR1786 HRN1784:HRN1786 IBJ1784:IBJ1786 ILF1784:ILF1786 IVB1784:IVB1786 JEX1784:JEX1786 JOT1784:JOT1786 JYP1784:JYP1786 KIL1784:KIL1786 KSH1784:KSH1786 LCD1784:LCD1786 LLZ1784:LLZ1786 LVV1784:LVV1786 MFR1784:MFR1786 MPN1784:MPN1786 MZJ1784:MZJ1786 NJF1784:NJF1786 NTB1784:NTB1786 OCX1784:OCX1786 OMT1784:OMT1786 OWP1784:OWP1786 PGL1784:PGL1786 PQH1784:PQH1786 QAD1784:QAD1786 QJZ1784:QJZ1786 QTV1784:QTV1786 RDR1784:RDR1786 RNN1784:RNN1786 RXJ1784:RXJ1786 SHF1784:SHF1786 SRB1784:SRB1786 TAX1784:TAX1786 TKT1784:TKT1786 TUP1784:TUP1786 UEL1784:UEL1786 UOH1784:UOH1786 UYD1784:UYD1786 VHZ1784:VHZ1786 VRV1784:VRV1786 WBR1784:WBR1786 WLN1784:WLN1786 WVJ1784:WVJ1786 UOH3491:UOH3581 IX1790:IX1791 ST1790:ST1791 ACP1790:ACP1791 AML1790:AML1791 AWH1790:AWH1791 BGD1790:BGD1791 BPZ1790:BPZ1791 BZV1790:BZV1791 CJR1790:CJR1791 CTN1790:CTN1791 DDJ1790:DDJ1791 DNF1790:DNF1791 DXB1790:DXB1791 EGX1790:EGX1791 EQT1790:EQT1791 FAP1790:FAP1791 FKL1790:FKL1791 FUH1790:FUH1791 GED1790:GED1791 GNZ1790:GNZ1791 GXV1790:GXV1791 HHR1790:HHR1791 HRN1790:HRN1791 IBJ1790:IBJ1791 ILF1790:ILF1791 IVB1790:IVB1791 JEX1790:JEX1791 JOT1790:JOT1791 JYP1790:JYP1791 KIL1790:KIL1791 KSH1790:KSH1791 LCD1790:LCD1791 LLZ1790:LLZ1791 LVV1790:LVV1791 MFR1790:MFR1791 MPN1790:MPN1791 MZJ1790:MZJ1791 NJF1790:NJF1791 NTB1790:NTB1791 OCX1790:OCX1791 OMT1790:OMT1791 OWP1790:OWP1791 PGL1790:PGL1791 PQH1790:PQH1791 QAD1790:QAD1791 QJZ1790:QJZ1791 QTV1790:QTV1791 RDR1790:RDR1791 RNN1790:RNN1791 RXJ1790:RXJ1791 SHF1790:SHF1791 SRB1790:SRB1791 TAX1790:TAX1791 TKT1790:TKT1791 TUP1790:TUP1791 UEL1790:UEL1791 UOH1790:UOH1791 UYD1790:UYD1791 VHZ1790:VHZ1791 VRV1790:VRV1791 WBR1790:WBR1791 WLN1790:WLN1791 WVJ1790:WVJ1791 UYD3491:UYD3581 WVJ1809:WVJ1837 IX1809:IX1837 ST1809:ST1837 ACP1809:ACP1837 AML1809:AML1837 AWH1809:AWH1837 BGD1809:BGD1837 BPZ1809:BPZ1837 BZV1809:BZV1837 CJR1809:CJR1837 CTN1809:CTN1837 DDJ1809:DDJ1837 DNF1809:DNF1837 DXB1809:DXB1837 EGX1809:EGX1837 EQT1809:EQT1837 FAP1809:FAP1837 FKL1809:FKL1837 FUH1809:FUH1837 GED1809:GED1837 GNZ1809:GNZ1837 GXV1809:GXV1837 HHR1809:HHR1837 HRN1809:HRN1837 IBJ1809:IBJ1837 ILF1809:ILF1837 IVB1809:IVB1837 JEX1809:JEX1837 JOT1809:JOT1837 JYP1809:JYP1837 KIL1809:KIL1837 KSH1809:KSH1837 LCD1809:LCD1837 LLZ1809:LLZ1837 LVV1809:LVV1837 MFR1809:MFR1837 MPN1809:MPN1837 MZJ1809:MZJ1837 NJF1809:NJF1837 NTB1809:NTB1837 OCX1809:OCX1837 OMT1809:OMT1837 OWP1809:OWP1837 PGL1809:PGL1837 PQH1809:PQH1837 QAD1809:QAD1837 QJZ1809:QJZ1837 QTV1809:QTV1837 RDR1809:RDR1837 RNN1809:RNN1837 RXJ1809:RXJ1837 SHF1809:SHF1837 SRB1809:SRB1837 TAX1809:TAX1837 TKT1809:TKT1837 TUP1809:TUP1837 UEL1809:UEL1837 UOH1809:UOH1837 UYD1809:UYD1837 VHZ1809:VHZ1837 VRV1809:VRV1837 WBR1809:WBR1837 WLN1809:WLN1837 VHZ3491:VHZ3581 WVJ1394:WVJ1404 B1193:B1199 B1204:B1265 WVJ1231:WVJ1242 WLN1231:WLN1242 WBR1231:WBR1242 VRV1231:VRV1242 VHZ1231:VHZ1242 UYD1231:UYD1242 UOH1231:UOH1242 UEL1231:UEL1242 TUP1231:TUP1242 TKT1231:TKT1242 TAX1231:TAX1242 SRB1231:SRB1242 SHF1231:SHF1242 RXJ1231:RXJ1242 RNN1231:RNN1242 RDR1231:RDR1242 QTV1231:QTV1242 QJZ1231:QJZ1242 QAD1231:QAD1242 PQH1231:PQH1242 PGL1231:PGL1242 OWP1231:OWP1242 OMT1231:OMT1242 OCX1231:OCX1242 NTB1231:NTB1242 NJF1231:NJF1242 MZJ1231:MZJ1242 MPN1231:MPN1242 MFR1231:MFR1242 LVV1231:LVV1242 LLZ1231:LLZ1242 LCD1231:LCD1242 KSH1231:KSH1242 KIL1231:KIL1242 JYP1231:JYP1242 JOT1231:JOT1242 JEX1231:JEX1242 IVB1231:IVB1242 ILF1231:ILF1242 IBJ1231:IBJ1242 HRN1231:HRN1242 HHR1231:HHR1242 GXV1231:GXV1242 GNZ1231:GNZ1242 GED1231:GED1242 FUH1231:FUH1242 FKL1231:FKL1242 FAP1231:FAP1242 EQT1231:EQT1242 EGX1231:EGX1242 DXB1231:DXB1242 DNF1231:DNF1242 DDJ1231:DDJ1242 CTN1231:CTN1242 CJR1231:CJR1242 BZV1231:BZV1242 BPZ1231:BPZ1242 BGD1231:BGD1242 AWH1231:AWH1242 AML1231:AML1242 ACP1231:ACP1242 ST1231:ST1242 IX1231:IX1242 IX1253:IX1265 ST1253:ST1265 ACP1253:ACP1265 AML1253:AML1265 AWH1253:AWH1265 BGD1253:BGD1265 BPZ1253:BPZ1265 BZV1253:BZV1265 CJR1253:CJR1265 CTN1253:CTN1265 DDJ1253:DDJ1265 DNF1253:DNF1265 DXB1253:DXB1265 EGX1253:EGX1265 EQT1253:EQT1265 FAP1253:FAP1265 FKL1253:FKL1265 FUH1253:FUH1265 GED1253:GED1265 GNZ1253:GNZ1265 GXV1253:GXV1265 HHR1253:HHR1265 HRN1253:HRN1265 IBJ1253:IBJ1265 ILF1253:ILF1265 IVB1253:IVB1265 JEX1253:JEX1265 JOT1253:JOT1265 JYP1253:JYP1265 KIL1253:KIL1265 KSH1253:KSH1265 LCD1253:LCD1265 LLZ1253:LLZ1265 LVV1253:LVV1265 MFR1253:MFR1265 MPN1253:MPN1265 MZJ1253:MZJ1265 NJF1253:NJF1265 NTB1253:NTB1265 OCX1253:OCX1265 OMT1253:OMT1265 OWP1253:OWP1265 PGL1253:PGL1265 PQH1253:PQH1265 QAD1253:QAD1265 QJZ1253:QJZ1265 QTV1253:QTV1265 RDR1253:RDR1265 RNN1253:RNN1265 RXJ1253:RXJ1265 SHF1253:SHF1265 SRB1253:SRB1265 TAX1253:TAX1265 TKT1253:TKT1265 TUP1253:TUP1265 UEL1253:UEL1265 UOH1253:UOH1265 UYD1253:UYD1265 VHZ1253:VHZ1265 VRV1253:VRV1265 WBR1253:WBR1265 WLN1253:WLN1265 WVJ1253:WVJ1265 B1328:B1343 B1279:B1287 IX1279:IX1282 ST1279:ST1282 ACP1279:ACP1282 AML1279:AML1282 AWH1279:AWH1282 BGD1279:BGD1282 BPZ1279:BPZ1282 BZV1279:BZV1282 CJR1279:CJR1282 CTN1279:CTN1282 DDJ1279:DDJ1282 DNF1279:DNF1282 DXB1279:DXB1282 EGX1279:EGX1282 EQT1279:EQT1282 FAP1279:FAP1282 FKL1279:FKL1282 FUH1279:FUH1282 GED1279:GED1282 GNZ1279:GNZ1282 GXV1279:GXV1282 HHR1279:HHR1282 HRN1279:HRN1282 IBJ1279:IBJ1282 ILF1279:ILF1282 IVB1279:IVB1282 JEX1279:JEX1282 JOT1279:JOT1282 JYP1279:JYP1282 KIL1279:KIL1282 KSH1279:KSH1282 LCD1279:LCD1282 LLZ1279:LLZ1282 LVV1279:LVV1282 MFR1279:MFR1282 MPN1279:MPN1282 MZJ1279:MZJ1282 NJF1279:NJF1282 NTB1279:NTB1282 OCX1279:OCX1282 OMT1279:OMT1282 OWP1279:OWP1282 PGL1279:PGL1282 PQH1279:PQH1282 QAD1279:QAD1282 QJZ1279:QJZ1282 QTV1279:QTV1282 RDR1279:RDR1282 RNN1279:RNN1282 RXJ1279:RXJ1282 SHF1279:SHF1282 SRB1279:SRB1282 TAX1279:TAX1282 TKT1279:TKT1282 TUP1279:TUP1282 UEL1279:UEL1282 UOH1279:UOH1282 UYD1279:UYD1282 VHZ1279:VHZ1282 VRV1279:VRV1282 WBR1279:WBR1282 WLN1279:WLN1282 WVJ1279:WVJ1282 B1296:B1310 B1312:B1326 IX1330:IX1337 ST1330:ST1337 ACP1330:ACP1337 AML1330:AML1337 AWH1330:AWH1337 BGD1330:BGD1337 BPZ1330:BPZ1337 BZV1330:BZV1337 CJR1330:CJR1337 CTN1330:CTN1337 DDJ1330:DDJ1337 DNF1330:DNF1337 DXB1330:DXB1337 EGX1330:EGX1337 EQT1330:EQT1337 FAP1330:FAP1337 FKL1330:FKL1337 FUH1330:FUH1337 GED1330:GED1337 GNZ1330:GNZ1337 GXV1330:GXV1337 HHR1330:HHR1337 HRN1330:HRN1337 IBJ1330:IBJ1337 ILF1330:ILF1337 IVB1330:IVB1337 JEX1330:JEX1337 JOT1330:JOT1337 JYP1330:JYP1337 KIL1330:KIL1337 KSH1330:KSH1337 LCD1330:LCD1337 LLZ1330:LLZ1337 LVV1330:LVV1337 MFR1330:MFR1337 MPN1330:MPN1337 MZJ1330:MZJ1337 NJF1330:NJF1337 NTB1330:NTB1337 OCX1330:OCX1337 OMT1330:OMT1337 OWP1330:OWP1337 PGL1330:PGL1337 PQH1330:PQH1337 QAD1330:QAD1337 QJZ1330:QJZ1337 QTV1330:QTV1337 RDR1330:RDR1337 RNN1330:RNN1337 RXJ1330:RXJ1337 SHF1330:SHF1337 SRB1330:SRB1337 TAX1330:TAX1337 TKT1330:TKT1337 TUP1330:TUP1337 UEL1330:UEL1337 UOH1330:UOH1337 UYD1330:UYD1337 VHZ1330:VHZ1337 VRV1330:VRV1337 WBR1330:WBR1337 WLN1330:WLN1337 WVJ1330:WVJ1337 IX1341:IX1343 ST1341:ST1343 ACP1341:ACP1343 AML1341:AML1343 AWH1341:AWH1343 BGD1341:BGD1343 BPZ1341:BPZ1343 BZV1341:BZV1343 CJR1341:CJR1343 CTN1341:CTN1343 DDJ1341:DDJ1343 DNF1341:DNF1343 DXB1341:DXB1343 EGX1341:EGX1343 EQT1341:EQT1343 FAP1341:FAP1343 FKL1341:FKL1343 FUH1341:FUH1343 GED1341:GED1343 GNZ1341:GNZ1343 GXV1341:GXV1343 HHR1341:HHR1343 HRN1341:HRN1343 IBJ1341:IBJ1343 ILF1341:ILF1343 IVB1341:IVB1343 JEX1341:JEX1343 JOT1341:JOT1343 JYP1341:JYP1343 KIL1341:KIL1343 KSH1341:KSH1343 LCD1341:LCD1343 LLZ1341:LLZ1343 LVV1341:LVV1343 MFR1341:MFR1343 MPN1341:MPN1343 MZJ1341:MZJ1343 NJF1341:NJF1343 NTB1341:NTB1343 OCX1341:OCX1343 OMT1341:OMT1343 OWP1341:OWP1343 PGL1341:PGL1343 PQH1341:PQH1343 QAD1341:QAD1343 QJZ1341:QJZ1343 QTV1341:QTV1343 RDR1341:RDR1343 RNN1341:RNN1343 RXJ1341:RXJ1343 SHF1341:SHF1343 SRB1341:SRB1343 TAX1341:TAX1343 TKT1341:TKT1343 TUP1341:TUP1343 UEL1341:UEL1343 UOH1341:UOH1343 UYD1341:UYD1343 VHZ1341:VHZ1343 VRV1341:VRV1343 WBR1341:WBR1343 WLN1341:WLN1343 WVJ1341:WVJ1343 B1346:B1351 IX1346:IX1348 ST1346:ST1348 ACP1346:ACP1348 AML1346:AML1348 AWH1346:AWH1348 BGD1346:BGD1348 BPZ1346:BPZ1348 BZV1346:BZV1348 CJR1346:CJR1348 CTN1346:CTN1348 DDJ1346:DDJ1348 DNF1346:DNF1348 DXB1346:DXB1348 EGX1346:EGX1348 EQT1346:EQT1348 FAP1346:FAP1348 FKL1346:FKL1348 FUH1346:FUH1348 GED1346:GED1348 GNZ1346:GNZ1348 GXV1346:GXV1348 HHR1346:HHR1348 HRN1346:HRN1348 IBJ1346:IBJ1348 ILF1346:ILF1348 IVB1346:IVB1348 JEX1346:JEX1348 JOT1346:JOT1348 JYP1346:JYP1348 KIL1346:KIL1348 KSH1346:KSH1348 LCD1346:LCD1348 LLZ1346:LLZ1348 LVV1346:LVV1348 MFR1346:MFR1348 MPN1346:MPN1348 MZJ1346:MZJ1348 NJF1346:NJF1348 NTB1346:NTB1348 OCX1346:OCX1348 OMT1346:OMT1348 OWP1346:OWP1348 PGL1346:PGL1348 PQH1346:PQH1348 QAD1346:QAD1348 QJZ1346:QJZ1348 QTV1346:QTV1348 RDR1346:RDR1348 RNN1346:RNN1348 RXJ1346:RXJ1348 SHF1346:SHF1348 SRB1346:SRB1348 TAX1346:TAX1348 TKT1346:TKT1348 TUP1346:TUP1348 UEL1346:UEL1348 UOH1346:UOH1348 UYD1346:UYD1348 VHZ1346:VHZ1348 VRV1346:VRV1348 WBR1346:WBR1348 WLN1346:WLN1348 WVJ1346:WVJ1348 B1356:B1362 B1367:B1382 IX1370:IX1376 ST1370:ST1376 ACP1370:ACP1376 AML1370:AML1376 AWH1370:AWH1376 BGD1370:BGD1376 BPZ1370:BPZ1376 BZV1370:BZV1376 CJR1370:CJR1376 CTN1370:CTN1376 DDJ1370:DDJ1376 DNF1370:DNF1376 DXB1370:DXB1376 EGX1370:EGX1376 EQT1370:EQT1376 FAP1370:FAP1376 FKL1370:FKL1376 FUH1370:FUH1376 GED1370:GED1376 GNZ1370:GNZ1376 GXV1370:GXV1376 HHR1370:HHR1376 HRN1370:HRN1376 IBJ1370:IBJ1376 ILF1370:ILF1376 IVB1370:IVB1376 JEX1370:JEX1376 JOT1370:JOT1376 JYP1370:JYP1376 KIL1370:KIL1376 KSH1370:KSH1376 LCD1370:LCD1376 LLZ1370:LLZ1376 LVV1370:LVV1376 MFR1370:MFR1376 MPN1370:MPN1376 MZJ1370:MZJ1376 NJF1370:NJF1376 NTB1370:NTB1376 OCX1370:OCX1376 OMT1370:OMT1376 OWP1370:OWP1376 PGL1370:PGL1376 PQH1370:PQH1376 QAD1370:QAD1376 QJZ1370:QJZ1376 QTV1370:QTV1376 RDR1370:RDR1376 RNN1370:RNN1376 RXJ1370:RXJ1376 SHF1370:SHF1376 SRB1370:SRB1376 TAX1370:TAX1376 TKT1370:TKT1376 TUP1370:TUP1376 UEL1370:UEL1376 UOH1370:UOH1376 UYD1370:UYD1376 VHZ1370:VHZ1376 VRV1370:VRV1376 WBR1370:WBR1376 WLN1370:WLN1376 WVJ1370:WVJ1376 IX1380:IX1382 ST1380:ST1382 ACP1380:ACP1382 AML1380:AML1382 AWH1380:AWH1382 BGD1380:BGD1382 BPZ1380:BPZ1382 BZV1380:BZV1382 CJR1380:CJR1382 CTN1380:CTN1382 DDJ1380:DDJ1382 DNF1380:DNF1382 DXB1380:DXB1382 EGX1380:EGX1382 EQT1380:EQT1382 FAP1380:FAP1382 FKL1380:FKL1382 FUH1380:FUH1382 GED1380:GED1382 GNZ1380:GNZ1382 GXV1380:GXV1382 HHR1380:HHR1382 HRN1380:HRN1382 IBJ1380:IBJ1382 ILF1380:ILF1382 IVB1380:IVB1382 JEX1380:JEX1382 JOT1380:JOT1382 JYP1380:JYP1382 KIL1380:KIL1382 KSH1380:KSH1382 LCD1380:LCD1382 LLZ1380:LLZ1382 LVV1380:LVV1382 MFR1380:MFR1382 MPN1380:MPN1382 MZJ1380:MZJ1382 NJF1380:NJF1382 NTB1380:NTB1382 OCX1380:OCX1382 OMT1380:OMT1382 OWP1380:OWP1382 PGL1380:PGL1382 PQH1380:PQH1382 QAD1380:QAD1382 QJZ1380:QJZ1382 QTV1380:QTV1382 RDR1380:RDR1382 RNN1380:RNN1382 RXJ1380:RXJ1382 SHF1380:SHF1382 SRB1380:SRB1382 TAX1380:TAX1382 TKT1380:TKT1382 TUP1380:TUP1382 UEL1380:UEL1382 UOH1380:UOH1382 UYD1380:UYD1382 VHZ1380:VHZ1382 VRV1380:VRV1382 WBR1380:WBR1382 WLN1380:WLN1382 WVJ1380:WVJ1382 B1386:B1389 IX1386:IX1389 ST1386:ST1389 ACP1386:ACP1389 AML1386:AML1389 AWH1386:AWH1389 BGD1386:BGD1389 BPZ1386:BPZ1389 BZV1386:BZV1389 CJR1386:CJR1389 CTN1386:CTN1389 DDJ1386:DDJ1389 DNF1386:DNF1389 DXB1386:DXB1389 EGX1386:EGX1389 EQT1386:EQT1389 FAP1386:FAP1389 FKL1386:FKL1389 FUH1386:FUH1389 GED1386:GED1389 GNZ1386:GNZ1389 GXV1386:GXV1389 HHR1386:HHR1389 HRN1386:HRN1389 IBJ1386:IBJ1389 ILF1386:ILF1389 IVB1386:IVB1389 JEX1386:JEX1389 JOT1386:JOT1389 JYP1386:JYP1389 KIL1386:KIL1389 KSH1386:KSH1389 LCD1386:LCD1389 LLZ1386:LLZ1389 LVV1386:LVV1389 MFR1386:MFR1389 MPN1386:MPN1389 MZJ1386:MZJ1389 NJF1386:NJF1389 NTB1386:NTB1389 OCX1386:OCX1389 OMT1386:OMT1389 OWP1386:OWP1389 PGL1386:PGL1389 PQH1386:PQH1389 QAD1386:QAD1389 QJZ1386:QJZ1389 QTV1386:QTV1389 RDR1386:RDR1389 RNN1386:RNN1389 RXJ1386:RXJ1389 SHF1386:SHF1389 SRB1386:SRB1389 TAX1386:TAX1389 TKT1386:TKT1389 TUP1386:TUP1389 UEL1386:UEL1389 UOH1386:UOH1389 UYD1386:UYD1389 VHZ1386:VHZ1389 VRV1386:VRV1389 WBR1386:WBR1389 WLN1386:WLN1389 WVJ1386:WVJ1389 B1394:B1404 IX1394:IX1404 ST1394:ST1404 ACP1394:ACP1404 AML1394:AML1404 AWH1394:AWH1404 BGD1394:BGD1404 BPZ1394:BPZ1404 BZV1394:BZV1404 CJR1394:CJR1404 CTN1394:CTN1404 DDJ1394:DDJ1404 DNF1394:DNF1404 DXB1394:DXB1404 EGX1394:EGX1404 EQT1394:EQT1404 FAP1394:FAP1404 FKL1394:FKL1404 FUH1394:FUH1404 GED1394:GED1404 GNZ1394:GNZ1404 GXV1394:GXV1404 HHR1394:HHR1404 HRN1394:HRN1404 IBJ1394:IBJ1404 ILF1394:ILF1404 IVB1394:IVB1404 JEX1394:JEX1404 JOT1394:JOT1404 JYP1394:JYP1404 KIL1394:KIL1404 KSH1394:KSH1404 LCD1394:LCD1404 LLZ1394:LLZ1404 LVV1394:LVV1404 MFR1394:MFR1404 MPN1394:MPN1404 MZJ1394:MZJ1404 NJF1394:NJF1404 NTB1394:NTB1404 OCX1394:OCX1404 OMT1394:OMT1404 OWP1394:OWP1404 PGL1394:PGL1404 PQH1394:PQH1404 QAD1394:QAD1404 QJZ1394:QJZ1404 QTV1394:QTV1404 RDR1394:RDR1404 RNN1394:RNN1404 RXJ1394:RXJ1404 SHF1394:SHF1404 SRB1394:SRB1404 TAX1394:TAX1404 TKT1394:TKT1404 TUP1394:TUP1404 UEL1394:UEL1404 UOH1394:UOH1404 UYD1394:UYD1404 VHZ1394:VHZ1404 VRV1394:VRV1404 WBR1394:WBR1404 WLN1394:WLN1404 VRV3491:VRV3581 WVJ2012 WBR3491:WBR3581 C1921 IY1921 SU1921 ACQ1921 AMM1921 AWI1921 BGE1921 BQA1921 BZW1921 CJS1921 CTO1921 DDK1921 DNG1921 DXC1921 EGY1921 EQU1921 FAQ1921 FKM1921 FUI1921 GEE1921 GOA1921 GXW1921 HHS1921 HRO1921 IBK1921 ILG1921 IVC1921 JEY1921 JOU1921 JYQ1921 KIM1921 KSI1921 LCE1921 LMA1921 LVW1921 MFS1921 MPO1921 MZK1921 NJG1921 NTC1921 OCY1921 OMU1921 OWQ1921 PGM1921 PQI1921 QAE1921 QKA1921 QTW1921 RDS1921 RNO1921 RXK1921 SHG1921 SRC1921 TAY1921 TKU1921 TUQ1921 UEM1921 UOI1921 UYE1921 VIA1921 VRW1921 WBS1921 WLO1921 WVK1921 WLN3491:WLN3581 IX1906:IX1930 ST1906:ST1930 ACP1906:ACP1930 AML1906:AML1930 AWH1906:AWH1930 BGD1906:BGD1930 BPZ1906:BPZ1930 BZV1906:BZV1930 CJR1906:CJR1930 CTN1906:CTN1930 DDJ1906:DDJ1930 DNF1906:DNF1930 DXB1906:DXB1930 EGX1906:EGX1930 EQT1906:EQT1930 FAP1906:FAP1930 FKL1906:FKL1930 FUH1906:FUH1930 GED1906:GED1930 GNZ1906:GNZ1930 GXV1906:GXV1930 HHR1906:HHR1930 HRN1906:HRN1930 IBJ1906:IBJ1930 ILF1906:ILF1930 IVB1906:IVB1930 JEX1906:JEX1930 JOT1906:JOT1930 JYP1906:JYP1930 KIL1906:KIL1930 KSH1906:KSH1930 LCD1906:LCD1930 LLZ1906:LLZ1930 LVV1906:LVV1930 MFR1906:MFR1930 MPN1906:MPN1930 MZJ1906:MZJ1930 NJF1906:NJF1930 NTB1906:NTB1930 OCX1906:OCX1930 OMT1906:OMT1930 OWP1906:OWP1930 PGL1906:PGL1930 PQH1906:PQH1930 QAD1906:QAD1930 QJZ1906:QJZ1930 QTV1906:QTV1930 RDR1906:RDR1930 RNN1906:RNN1930 RXJ1906:RXJ1930 SHF1906:SHF1930 SRB1906:SRB1930 TAX1906:TAX1930 TKT1906:TKT1930 TUP1906:TUP1930 UEL1906:UEL1930 UOH1906:UOH1930 UYD1906:UYD1930 VHZ1906:VHZ1930 VRV1906:VRV1930 WBR1906:WBR1930 WLN1906:WLN1930 WVJ1906:WVJ1930 B3102:B3111 IX1162:IX1167 ST1162:ST1167 ACP1162:ACP1167 AML1162:AML1167 AWH1162:AWH1167 BGD1162:BGD1167 BPZ1162:BPZ1167 BZV1162:BZV1167 CJR1162:CJR1167 CTN1162:CTN1167 DDJ1162:DDJ1167 DNF1162:DNF1167 DXB1162:DXB1167 EGX1162:EGX1167 EQT1162:EQT1167 FAP1162:FAP1167 FKL1162:FKL1167 FUH1162:FUH1167 GED1162:GED1167 GNZ1162:GNZ1167 GXV1162:GXV1167 HHR1162:HHR1167 HRN1162:HRN1167 IBJ1162:IBJ1167 ILF1162:ILF1167 IVB1162:IVB1167 JEX1162:JEX1167 JOT1162:JOT1167 JYP1162:JYP1167 KIL1162:KIL1167 KSH1162:KSH1167 LCD1162:LCD1167 LLZ1162:LLZ1167 LVV1162:LVV1167 MFR1162:MFR1167 MPN1162:MPN1167 MZJ1162:MZJ1167 NJF1162:NJF1167 NTB1162:NTB1167 OCX1162:OCX1167 OMT1162:OMT1167 OWP1162:OWP1167 PGL1162:PGL1167 PQH1162:PQH1167 QAD1162:QAD1167 QJZ1162:QJZ1167 QTV1162:QTV1167 RDR1162:RDR1167 RNN1162:RNN1167 RXJ1162:RXJ1167 SHF1162:SHF1167 SRB1162:SRB1167 TAX1162:TAX1167 TKT1162:TKT1167 TUP1162:TUP1167 UEL1162:UEL1167 UOH1162:UOH1167 UYD1162:UYD1167 VHZ1162:VHZ1167 VRV1162:VRV1167 WBR1162:WBR1167 WLN1162:WLN1167 WVJ1162:WVJ1167 B3077:B3079 B1155:B1180 IX1980:IX1990 ST1980:ST1990 ACP1980:ACP1990 AML1980:AML1990 AWH1980:AWH1990 BGD1980:BGD1990 BPZ1980:BPZ1990 BZV1980:BZV1990 CJR1980:CJR1990 CTN1980:CTN1990 DDJ1980:DDJ1990 DNF1980:DNF1990 DXB1980:DXB1990 EGX1980:EGX1990 EQT1980:EQT1990 FAP1980:FAP1990 FKL1980:FKL1990 FUH1980:FUH1990 GED1980:GED1990 GNZ1980:GNZ1990 GXV1980:GXV1990 HHR1980:HHR1990 HRN1980:HRN1990 IBJ1980:IBJ1990 ILF1980:ILF1990 IVB1980:IVB1990 JEX1980:JEX1990 JOT1980:JOT1990 JYP1980:JYP1990 KIL1980:KIL1990 KSH1980:KSH1990 LCD1980:LCD1990 LLZ1980:LLZ1990 LVV1980:LVV1990 MFR1980:MFR1990 MPN1980:MPN1990 MZJ1980:MZJ1990 NJF1980:NJF1990 NTB1980:NTB1990 OCX1980:OCX1990 OMT1980:OMT1990 OWP1980:OWP1990 PGL1980:PGL1990 PQH1980:PQH1990 QAD1980:QAD1990 QJZ1980:QJZ1990 QTV1980:QTV1990 RDR1980:RDR1990 RNN1980:RNN1990 RXJ1980:RXJ1990 SHF1980:SHF1990 SRB1980:SRB1990 TAX1980:TAX1990 TKT1980:TKT1990 TUP1980:TUP1990 UEL1980:UEL1990 UOH1980:UOH1990 UYD1980:UYD1990 VHZ1980:VHZ1990 VRV1980:VRV1990 WBR1980:WBR1990 WLN1980:WLN1990 WVJ1980:WVJ1990 B1524:B1533 IX2001:IX2004 ST2001:ST2004 ACP2001:ACP2004 AML2001:AML2004 AWH2001:AWH2004 BGD2001:BGD2004 BPZ2001:BPZ2004 BZV2001:BZV2004 CJR2001:CJR2004 CTN2001:CTN2004 DDJ2001:DDJ2004 DNF2001:DNF2004 DXB2001:DXB2004 EGX2001:EGX2004 EQT2001:EQT2004 FAP2001:FAP2004 FKL2001:FKL2004 FUH2001:FUH2004 GED2001:GED2004 GNZ2001:GNZ2004 GXV2001:GXV2004 HHR2001:HHR2004 HRN2001:HRN2004 IBJ2001:IBJ2004 ILF2001:ILF2004 IVB2001:IVB2004 JEX2001:JEX2004 JOT2001:JOT2004 JYP2001:JYP2004 KIL2001:KIL2004 KSH2001:KSH2004 LCD2001:LCD2004 LLZ2001:LLZ2004 LVV2001:LVV2004 MFR2001:MFR2004 MPN2001:MPN2004 MZJ2001:MZJ2004 NJF2001:NJF2004 NTB2001:NTB2004 OCX2001:OCX2004 OMT2001:OMT2004 OWP2001:OWP2004 PGL2001:PGL2004 PQH2001:PQH2004 QAD2001:QAD2004 QJZ2001:QJZ2004 QTV2001:QTV2004 RDR2001:RDR2004 RNN2001:RNN2004 RXJ2001:RXJ2004 SHF2001:SHF2004 SRB2001:SRB2004 TAX2001:TAX2004 TKT2001:TKT2004 TUP2001:TUP2004 UEL2001:UEL2004 UOH2001:UOH2004 UYD2001:UYD2004 VHZ2001:VHZ2004 VRV2001:VRV2004 WBR2001:WBR2004 WLN2001:WLN2004 WVJ2001:WVJ2004 B1118 IX2012 ST2012 ACP2012 AML2012 AWH2012 BGD2012 BPZ2012 BZV2012 CJR2012 CTN2012 DDJ2012 DNF2012 DXB2012 EGX2012 EQT2012 FAP2012 FKL2012 FUH2012 GED2012 GNZ2012 GXV2012 HHR2012 HRN2012 IBJ2012 ILF2012 IVB2012 JEX2012 JOT2012 JYP2012 KIL2012 KSH2012 LCD2012 LLZ2012 LVV2012 MFR2012 MPN2012 MZJ2012 NJF2012 NTB2012 OCX2012 OMT2012 OWP2012 PGL2012 PQH2012 QAD2012 QJZ2012 QTV2012 RDR2012 RNN2012 RXJ2012 SHF2012 SRB2012 TAX2012 TKT2012 TUP2012 UEL2012 UOH2012 UYD2012 VHZ2012 VRV2012 WBR2012 WLN2012 WLN1851:WLN1859 WBR1851:WBR1859 VRV1851:VRV1859 VHZ1851:VHZ1859 UYD1851:UYD1859 UOH1851:UOH1859 UEL1851:UEL1859 TUP1851:TUP1859 TKT1851:TKT1859 TAX1851:TAX1859 SRB1851:SRB1859 SHF1851:SHF1859 RXJ1851:RXJ1859 RNN1851:RNN1859 RDR1851:RDR1859 QTV1851:QTV1859 QJZ1851:QJZ1859 QAD1851:QAD1859 PQH1851:PQH1859 PGL1851:PGL1859 OWP1851:OWP1859 OMT1851:OMT1859 OCX1851:OCX1859 NTB1851:NTB1859 NJF1851:NJF1859 MZJ1851:MZJ1859 MPN1851:MPN1859 MFR1851:MFR1859 LVV1851:LVV1859 LLZ1851:LLZ1859 LCD1851:LCD1859 KSH1851:KSH1859 KIL1851:KIL1859 JYP1851:JYP1859 JOT1851:JOT1859 JEX1851:JEX1859 IVB1851:IVB1859 ILF1851:ILF1859 IBJ1851:IBJ1859 HRN1851:HRN1859 HHR1851:HHR1859 GXV1851:GXV1859 GNZ1851:GNZ1859 GED1851:GED1859 FUH1851:FUH1859 FKL1851:FKL1859 FAP1851:FAP1859 EQT1851:EQT1859 EGX1851:EGX1859 DXB1851:DXB1859 DNF1851:DNF1859 DDJ1851:DDJ1859 CTN1851:CTN1859 CJR1851:CJR1859 BZV1851:BZV1859 BPZ1851:BPZ1859 BGD1851:BGD1859 AWH1851:AWH1859 AML1851:AML1859 ACP1851:ACP1859 ST1851:ST1859 IX1851:IX1859 B1075 WVJ1851:WVJ1859 B1079:B1080 IX2016:IX2018 ST2016:ST2018 ACP2016:ACP2018 AML2016:AML2018 AWH2016:AWH2018 BGD2016:BGD2018 BPZ2016:BPZ2018 BZV2016:BZV2018 CJR2016:CJR2018 CTN2016:CTN2018 DDJ2016:DDJ2018 DNF2016:DNF2018 DXB2016:DXB2018 EGX2016:EGX2018 EQT2016:EQT2018 FAP2016:FAP2018 FKL2016:FKL2018 FUH2016:FUH2018 GED2016:GED2018 GNZ2016:GNZ2018 GXV2016:GXV2018 HHR2016:HHR2018 HRN2016:HRN2018 IBJ2016:IBJ2018 ILF2016:ILF2018 IVB2016:IVB2018 JEX2016:JEX2018 JOT2016:JOT2018 JYP2016:JYP2018 KIL2016:KIL2018 KSH2016:KSH2018 LCD2016:LCD2018 LLZ2016:LLZ2018 LVV2016:LVV2018 MFR2016:MFR2018 MPN2016:MPN2018 MZJ2016:MZJ2018 NJF2016:NJF2018 NTB2016:NTB2018 OCX2016:OCX2018 OMT2016:OMT2018 OWP2016:OWP2018 PGL2016:PGL2018 PQH2016:PQH2018 QAD2016:QAD2018 QJZ2016:QJZ2018 QTV2016:QTV2018 RDR2016:RDR2018 RNN2016:RNN2018 RXJ2016:RXJ2018 SHF2016:SHF2018 SRB2016:SRB2018 TAX2016:TAX2018 TKT2016:TKT2018 TUP2016:TUP2018 UEL2016:UEL2018 UOH2016:UOH2018 UYD2016:UYD2018 VHZ2016:VHZ2018 VRV2016:VRV2018 WBR2016:WBR2018 WLN2016:WLN2018 WVJ2016:WVJ2018 B1085:B1086 IX2045:IX2055 ST2045:ST2055 ACP2045:ACP2055 AML2045:AML2055 AWH2045:AWH2055 BGD2045:BGD2055 BPZ2045:BPZ2055 BZV2045:BZV2055 CJR2045:CJR2055 CTN2045:CTN2055 DDJ2045:DDJ2055 DNF2045:DNF2055 DXB2045:DXB2055 EGX2045:EGX2055 EQT2045:EQT2055 FAP2045:FAP2055 FKL2045:FKL2055 FUH2045:FUH2055 GED2045:GED2055 GNZ2045:GNZ2055 GXV2045:GXV2055 HHR2045:HHR2055 HRN2045:HRN2055 IBJ2045:IBJ2055 ILF2045:ILF2055 IVB2045:IVB2055 JEX2045:JEX2055 JOT2045:JOT2055 JYP2045:JYP2055 KIL2045:KIL2055 KSH2045:KSH2055 LCD2045:LCD2055 LLZ2045:LLZ2055 LVV2045:LVV2055 MFR2045:MFR2055 MPN2045:MPN2055 MZJ2045:MZJ2055 NJF2045:NJF2055 NTB2045:NTB2055 OCX2045:OCX2055 OMT2045:OMT2055 OWP2045:OWP2055 PGL2045:PGL2055 PQH2045:PQH2055 QAD2045:QAD2055 QJZ2045:QJZ2055 QTV2045:QTV2055 RDR2045:RDR2055 RNN2045:RNN2055 RXJ2045:RXJ2055 SHF2045:SHF2055 SRB2045:SRB2055 TAX2045:TAX2055 TKT2045:TKT2055 TUP2045:TUP2055 UEL2045:UEL2055 UOH2045:UOH2055 UYD2045:UYD2055 VHZ2045:VHZ2055 VRV2045:VRV2055 WBR2045:WBR2055 WLN2045:WLN2055 WVJ2045:WVJ2055 B1088 IX2068:IX2071 ST2068:ST2071 ACP2068:ACP2071 AML2068:AML2071 AWH2068:AWH2071 BGD2068:BGD2071 BPZ2068:BPZ2071 BZV2068:BZV2071 CJR2068:CJR2071 CTN2068:CTN2071 DDJ2068:DDJ2071 DNF2068:DNF2071 DXB2068:DXB2071 EGX2068:EGX2071 EQT2068:EQT2071 FAP2068:FAP2071 FKL2068:FKL2071 FUH2068:FUH2071 GED2068:GED2071 GNZ2068:GNZ2071 GXV2068:GXV2071 HHR2068:HHR2071 HRN2068:HRN2071 IBJ2068:IBJ2071 ILF2068:ILF2071 IVB2068:IVB2071 JEX2068:JEX2071 JOT2068:JOT2071 JYP2068:JYP2071 KIL2068:KIL2071 KSH2068:KSH2071 LCD2068:LCD2071 LLZ2068:LLZ2071 LVV2068:LVV2071 MFR2068:MFR2071 MPN2068:MPN2071 MZJ2068:MZJ2071 NJF2068:NJF2071 NTB2068:NTB2071 OCX2068:OCX2071 OMT2068:OMT2071 OWP2068:OWP2071 PGL2068:PGL2071 PQH2068:PQH2071 QAD2068:QAD2071 QJZ2068:QJZ2071 QTV2068:QTV2071 RDR2068:RDR2071 RNN2068:RNN2071 RXJ2068:RXJ2071 SHF2068:SHF2071 SRB2068:SRB2071 TAX2068:TAX2071 TKT2068:TKT2071 TUP2068:TUP2071 UEL2068:UEL2071 UOH2068:UOH2071 UYD2068:UYD2071 VHZ2068:VHZ2071 VRV2068:VRV2071 WBR2068:WBR2071 WLN2068:WLN2071 WVJ2068:WVJ2071 B1093 IX2076:IX2077 ST2076:ST2077 ACP2076:ACP2077 AML2076:AML2077 AWH2076:AWH2077 BGD2076:BGD2077 BPZ2076:BPZ2077 BZV2076:BZV2077 CJR2076:CJR2077 CTN2076:CTN2077 DDJ2076:DDJ2077 DNF2076:DNF2077 DXB2076:DXB2077 EGX2076:EGX2077 EQT2076:EQT2077 FAP2076:FAP2077 FKL2076:FKL2077 FUH2076:FUH2077 GED2076:GED2077 GNZ2076:GNZ2077 GXV2076:GXV2077 HHR2076:HHR2077 HRN2076:HRN2077 IBJ2076:IBJ2077 ILF2076:ILF2077 IVB2076:IVB2077 JEX2076:JEX2077 JOT2076:JOT2077 JYP2076:JYP2077 KIL2076:KIL2077 KSH2076:KSH2077 LCD2076:LCD2077 LLZ2076:LLZ2077 LVV2076:LVV2077 MFR2076:MFR2077 MPN2076:MPN2077 MZJ2076:MZJ2077 NJF2076:NJF2077 NTB2076:NTB2077 OCX2076:OCX2077 OMT2076:OMT2077 OWP2076:OWP2077 PGL2076:PGL2077 PQH2076:PQH2077 QAD2076:QAD2077 QJZ2076:QJZ2077 QTV2076:QTV2077 RDR2076:RDR2077 RNN2076:RNN2077 RXJ2076:RXJ2077 SHF2076:SHF2077 SRB2076:SRB2077 TAX2076:TAX2077 TKT2076:TKT2077 TUP2076:TUP2077 UEL2076:UEL2077 UOH2076:UOH2077 UYD2076:UYD2077 VHZ2076:VHZ2077 VRV2076:VRV2077 WBR2076:WBR2077 WLN2076:WLN2077 WVJ2076:WVJ2077 B8141:B8166 IX2091:IX2094 ST2091:ST2094 ACP2091:ACP2094 AML2091:AML2094 AWH2091:AWH2094 BGD2091:BGD2094 BPZ2091:BPZ2094 BZV2091:BZV2094 CJR2091:CJR2094 CTN2091:CTN2094 DDJ2091:DDJ2094 DNF2091:DNF2094 DXB2091:DXB2094 EGX2091:EGX2094 EQT2091:EQT2094 FAP2091:FAP2094 FKL2091:FKL2094 FUH2091:FUH2094 GED2091:GED2094 GNZ2091:GNZ2094 GXV2091:GXV2094 HHR2091:HHR2094 HRN2091:HRN2094 IBJ2091:IBJ2094 ILF2091:ILF2094 IVB2091:IVB2094 JEX2091:JEX2094 JOT2091:JOT2094 JYP2091:JYP2094 KIL2091:KIL2094 KSH2091:KSH2094 LCD2091:LCD2094 LLZ2091:LLZ2094 LVV2091:LVV2094 MFR2091:MFR2094 MPN2091:MPN2094 MZJ2091:MZJ2094 NJF2091:NJF2094 NTB2091:NTB2094 OCX2091:OCX2094 OMT2091:OMT2094 OWP2091:OWP2094 PGL2091:PGL2094 PQH2091:PQH2094 QAD2091:QAD2094 QJZ2091:QJZ2094 QTV2091:QTV2094 RDR2091:RDR2094 RNN2091:RNN2094 RXJ2091:RXJ2094 SHF2091:SHF2094 SRB2091:SRB2094 TAX2091:TAX2094 TKT2091:TKT2094 TUP2091:TUP2094 UEL2091:UEL2094 UOH2091:UOH2094 UYD2091:UYD2094 VHZ2091:VHZ2094 VRV2091:VRV2094 WBR2091:WBR2094 WLN2091:WLN2094 WVJ2091:WVJ2094 IX2106:IX2109 ST2106:ST2109 ACP2106:ACP2109 AML2106:AML2109 AWH2106:AWH2109 BGD2106:BGD2109 BPZ2106:BPZ2109 BZV2106:BZV2109 CJR2106:CJR2109 CTN2106:CTN2109 DDJ2106:DDJ2109 DNF2106:DNF2109 DXB2106:DXB2109 EGX2106:EGX2109 EQT2106:EQT2109 FAP2106:FAP2109 FKL2106:FKL2109 FUH2106:FUH2109 GED2106:GED2109 GNZ2106:GNZ2109 GXV2106:GXV2109 HHR2106:HHR2109 HRN2106:HRN2109 IBJ2106:IBJ2109 ILF2106:ILF2109 IVB2106:IVB2109 JEX2106:JEX2109 JOT2106:JOT2109 JYP2106:JYP2109 KIL2106:KIL2109 KSH2106:KSH2109 LCD2106:LCD2109 LLZ2106:LLZ2109 LVV2106:LVV2109 MFR2106:MFR2109 MPN2106:MPN2109 MZJ2106:MZJ2109 NJF2106:NJF2109 NTB2106:NTB2109 OCX2106:OCX2109 OMT2106:OMT2109 OWP2106:OWP2109 PGL2106:PGL2109 PQH2106:PQH2109 QAD2106:QAD2109 QJZ2106:QJZ2109 QTV2106:QTV2109 RDR2106:RDR2109 RNN2106:RNN2109 RXJ2106:RXJ2109 SHF2106:SHF2109 SRB2106:SRB2109 TAX2106:TAX2109 TKT2106:TKT2109 TUP2106:TUP2109 UEL2106:UEL2109 UOH2106:UOH2109 UYD2106:UYD2109 VHZ2106:VHZ2109 VRV2106:VRV2109 WBR2106:WBR2109 WLN2106:WLN2109 WVJ2106:WVJ2109 B8169:B8170 IX2116:IX2117 ST2116:ST2117 ACP2116:ACP2117 AML2116:AML2117 AWH2116:AWH2117 BGD2116:BGD2117 BPZ2116:BPZ2117 BZV2116:BZV2117 CJR2116:CJR2117 CTN2116:CTN2117 DDJ2116:DDJ2117 DNF2116:DNF2117 DXB2116:DXB2117 EGX2116:EGX2117 EQT2116:EQT2117 FAP2116:FAP2117 FKL2116:FKL2117 FUH2116:FUH2117 GED2116:GED2117 GNZ2116:GNZ2117 GXV2116:GXV2117 HHR2116:HHR2117 HRN2116:HRN2117 IBJ2116:IBJ2117 ILF2116:ILF2117 IVB2116:IVB2117 JEX2116:JEX2117 JOT2116:JOT2117 JYP2116:JYP2117 KIL2116:KIL2117 KSH2116:KSH2117 LCD2116:LCD2117 LLZ2116:LLZ2117 LVV2116:LVV2117 MFR2116:MFR2117 MPN2116:MPN2117 MZJ2116:MZJ2117 NJF2116:NJF2117 NTB2116:NTB2117 OCX2116:OCX2117 OMT2116:OMT2117 OWP2116:OWP2117 PGL2116:PGL2117 PQH2116:PQH2117 QAD2116:QAD2117 QJZ2116:QJZ2117 QTV2116:QTV2117 RDR2116:RDR2117 RNN2116:RNN2117 RXJ2116:RXJ2117 SHF2116:SHF2117 SRB2116:SRB2117 TAX2116:TAX2117 TKT2116:TKT2117 TUP2116:TUP2117 UEL2116:UEL2117 UOH2116:UOH2117 UYD2116:UYD2117 VHZ2116:VHZ2117 VRV2116:VRV2117 WBR2116:WBR2117 WLN2116:WLN2117 WVJ2116:WVJ2117 B8172:B8190 IX2122 ST2122 ACP2122 AML2122 AWH2122 BGD2122 BPZ2122 BZV2122 CJR2122 CTN2122 DDJ2122 DNF2122 DXB2122 EGX2122 EQT2122 FAP2122 FKL2122 FUH2122 GED2122 GNZ2122 GXV2122 HHR2122 HRN2122 IBJ2122 ILF2122 IVB2122 JEX2122 JOT2122 JYP2122 KIL2122 KSH2122 LCD2122 LLZ2122 LVV2122 MFR2122 MPN2122 MZJ2122 NJF2122 NTB2122 OCX2122 OMT2122 OWP2122 PGL2122 PQH2122 QAD2122 QJZ2122 QTV2122 RDR2122 RNN2122 RXJ2122 SHF2122 SRB2122 TAX2122 TKT2122 TUP2122 UEL2122 UOH2122 UYD2122 VHZ2122 VRV2122 WBR2122 WLN2122 WVJ2122 B7285:B7292 B7261 IX2143:IX2159 ST2143:ST2159 ACP2143:ACP2159 AML2143:AML2159 AWH2143:AWH2159 BGD2143:BGD2159 BPZ2143:BPZ2159 BZV2143:BZV2159 CJR2143:CJR2159 CTN2143:CTN2159 DDJ2143:DDJ2159 DNF2143:DNF2159 DXB2143:DXB2159 EGX2143:EGX2159 EQT2143:EQT2159 FAP2143:FAP2159 FKL2143:FKL2159 FUH2143:FUH2159 GED2143:GED2159 GNZ2143:GNZ2159 GXV2143:GXV2159 HHR2143:HHR2159 HRN2143:HRN2159 IBJ2143:IBJ2159 ILF2143:ILF2159 IVB2143:IVB2159 JEX2143:JEX2159 JOT2143:JOT2159 JYP2143:JYP2159 KIL2143:KIL2159 KSH2143:KSH2159 LCD2143:LCD2159 LLZ2143:LLZ2159 LVV2143:LVV2159 MFR2143:MFR2159 MPN2143:MPN2159 MZJ2143:MZJ2159 NJF2143:NJF2159 NTB2143:NTB2159 OCX2143:OCX2159 OMT2143:OMT2159 OWP2143:OWP2159 PGL2143:PGL2159 PQH2143:PQH2159 QAD2143:QAD2159 QJZ2143:QJZ2159 QTV2143:QTV2159 RDR2143:RDR2159 RNN2143:RNN2159 RXJ2143:RXJ2159 SHF2143:SHF2159 SRB2143:SRB2159 TAX2143:TAX2159 TKT2143:TKT2159 TUP2143:TUP2159 UEL2143:UEL2159 UOH2143:UOH2159 UYD2143:UYD2159 VHZ2143:VHZ2159 VRV2143:VRV2159 WBR2143:WBR2159 WLN2143:WLN2159 WVJ2143:WVJ2159 IX2197:IX2205 ST2197:ST2205 ACP2197:ACP2205 AML2197:AML2205 AWH2197:AWH2205 BGD2197:BGD2205 BPZ2197:BPZ2205 BZV2197:BZV2205 CJR2197:CJR2205 CTN2197:CTN2205 DDJ2197:DDJ2205 DNF2197:DNF2205 DXB2197:DXB2205 EGX2197:EGX2205 EQT2197:EQT2205 FAP2197:FAP2205 FKL2197:FKL2205 FUH2197:FUH2205 GED2197:GED2205 GNZ2197:GNZ2205 GXV2197:GXV2205 HHR2197:HHR2205 HRN2197:HRN2205 IBJ2197:IBJ2205 ILF2197:ILF2205 IVB2197:IVB2205 JEX2197:JEX2205 JOT2197:JOT2205 JYP2197:JYP2205 KIL2197:KIL2205 KSH2197:KSH2205 LCD2197:LCD2205 LLZ2197:LLZ2205 LVV2197:LVV2205 MFR2197:MFR2205 MPN2197:MPN2205 MZJ2197:MZJ2205 NJF2197:NJF2205 NTB2197:NTB2205 OCX2197:OCX2205 OMT2197:OMT2205 OWP2197:OWP2205 PGL2197:PGL2205 PQH2197:PQH2205 QAD2197:QAD2205 QJZ2197:QJZ2205 QTV2197:QTV2205 RDR2197:RDR2205 RNN2197:RNN2205 RXJ2197:RXJ2205 SHF2197:SHF2205 SRB2197:SRB2205 TAX2197:TAX2205 TKT2197:TKT2205 TUP2197:TUP2205 UEL2197:UEL2205 UOH2197:UOH2205 UYD2197:UYD2205 VHZ2197:VHZ2205 VRV2197:VRV2205 WBR2197:WBR2205 WLN2197:WLN2205 WVJ2197:WVJ2205 B7236:B7238 B7263:B7273 IX2224:IX2320 ST2224:ST2320 ACP2224:ACP2320 AML2224:AML2320 AWH2224:AWH2320 BGD2224:BGD2320 BPZ2224:BPZ2320 BZV2224:BZV2320 CJR2224:CJR2320 CTN2224:CTN2320 DDJ2224:DDJ2320 DNF2224:DNF2320 DXB2224:DXB2320 EGX2224:EGX2320 EQT2224:EQT2320 FAP2224:FAP2320 FKL2224:FKL2320 FUH2224:FUH2320 GED2224:GED2320 GNZ2224:GNZ2320 GXV2224:GXV2320 HHR2224:HHR2320 HRN2224:HRN2320 IBJ2224:IBJ2320 ILF2224:ILF2320 IVB2224:IVB2320 JEX2224:JEX2320 JOT2224:JOT2320 JYP2224:JYP2320 KIL2224:KIL2320 KSH2224:KSH2320 LCD2224:LCD2320 LLZ2224:LLZ2320 LVV2224:LVV2320 MFR2224:MFR2320 MPN2224:MPN2320 MZJ2224:MZJ2320 NJF2224:NJF2320 NTB2224:NTB2320 OCX2224:OCX2320 OMT2224:OMT2320 OWP2224:OWP2320 PGL2224:PGL2320 PQH2224:PQH2320 QAD2224:QAD2320 QJZ2224:QJZ2320 QTV2224:QTV2320 RDR2224:RDR2320 RNN2224:RNN2320 RXJ2224:RXJ2320 SHF2224:SHF2320 SRB2224:SRB2320 TAX2224:TAX2320 TKT2224:TKT2320 TUP2224:TUP2320 UEL2224:UEL2320 UOH2224:UOH2320 UYD2224:UYD2320 VHZ2224:VHZ2320 VRV2224:VRV2320 WBR2224:WBR2320 WLN2224:WLN2320 WVJ2224:WVJ2320 B4056:B4066 B4068:B4093 IX2345:IX2349 ST2345:ST2349 ACP2345:ACP2349 AML2345:AML2349 AWH2345:AWH2349 BGD2345:BGD2349 BPZ2345:BPZ2349 BZV2345:BZV2349 CJR2345:CJR2349 CTN2345:CTN2349 DDJ2345:DDJ2349 DNF2345:DNF2349 DXB2345:DXB2349 EGX2345:EGX2349 EQT2345:EQT2349 FAP2345:FAP2349 FKL2345:FKL2349 FUH2345:FUH2349 GED2345:GED2349 GNZ2345:GNZ2349 GXV2345:GXV2349 HHR2345:HHR2349 HRN2345:HRN2349 IBJ2345:IBJ2349 ILF2345:ILF2349 IVB2345:IVB2349 JEX2345:JEX2349 JOT2345:JOT2349 JYP2345:JYP2349 KIL2345:KIL2349 KSH2345:KSH2349 LCD2345:LCD2349 LLZ2345:LLZ2349 LVV2345:LVV2349 MFR2345:MFR2349 MPN2345:MPN2349 MZJ2345:MZJ2349 NJF2345:NJF2349 NTB2345:NTB2349 OCX2345:OCX2349 OMT2345:OMT2349 OWP2345:OWP2349 PGL2345:PGL2349 PQH2345:PQH2349 QAD2345:QAD2349 QJZ2345:QJZ2349 QTV2345:QTV2349 RDR2345:RDR2349 RNN2345:RNN2349 RXJ2345:RXJ2349 SHF2345:SHF2349 SRB2345:SRB2349 TAX2345:TAX2349 TKT2345:TKT2349 TUP2345:TUP2349 UEL2345:UEL2349 UOH2345:UOH2349 UYD2345:UYD2349 VHZ2345:VHZ2349 VRV2345:VRV2349 WBR2345:WBR2349 WLN2345:WLN2349 WVJ2345:WVJ2349 CJR7975:CJR7978 CTN7975:CTN7978 DDJ7975:DDJ7978 DNF7975:DNF7978 DXB7975:DXB7978 EGX7975:EGX7978 EQT7975:EQT7978 FAP7975:FAP7978 FKL7975:FKL7978 FUH7975:FUH7978 GED7975:GED7978 GNZ7975:GNZ7978 GXV7975:GXV7978 HHR7975:HHR7978 HRN7975:HRN7978 IBJ7975:IBJ7978 ILF7975:ILF7978 IVB7975:IVB7978 JEX7975:JEX7978 JOT7975:JOT7978 JYP7975:JYP7978 KIL7975:KIL7978 KSH7975:KSH7978 LCD7975:LCD7978 LLZ7975:LLZ7978 LVV7975:LVV7978 MFR7975:MFR7978 MPN7975:MPN7978 MZJ7975:MZJ7978 NJF7975:NJF7978 NTB7975:NTB7978 OCX7975:OCX7978 OMT7975:OMT7978 OWP7975:OWP7978 PGL7975:PGL7978 PQH7975:PQH7978 QAD7975:QAD7978 QJZ7975:QJZ7978 QTV7975:QTV7978 RDR7975:RDR7978 RNN7975:RNN7978 RXJ7975:RXJ7978 SHF7975:SHF7978 SRB7975:SRB7978 TAX7975:TAX7978 TKT7975:TKT7978 TUP7975:TUP7978 UEL7975:UEL7978 UOH7975:UOH7978 UYD7975:UYD7978 VHZ7975:VHZ7978 VRV7975:VRV7978 WBR7975:WBR7978 WLN7975:WLN7978 WVJ7975:WVJ7978 B7990:B7993 IX7990:IX7993 ST7990:ST7993 ACP7990:ACP7993 AML7990:AML7993 AWH7990:AWH7993 BGD7990:BGD7993 BPZ7990:BPZ7993 BPZ7947 BZV7990:BZV7993 CJR7990:CJR7993 CTN7990:CTN7993 DDJ7990:DDJ7993 DNF7990:DNF7993 DXB7990:DXB7993 EGX7990:EGX7993 EQT7990:EQT7993 FAP7990:FAP7993 FKL7990:FKL7993 FUH7990:FUH7993 GED7990:GED7993 GNZ7990:GNZ7993 GXV7990:GXV7993 HHR7990:HHR7993 HRN7990:HRN7993 IBJ7990:IBJ7993 ILF7990:ILF7993 IVB7990:IVB7993 JEX7990:JEX7993 JOT7990:JOT7993 JYP7990:JYP7993 KIL7990:KIL7993 KSH7990:KSH7993 LCD7990:LCD7993 LLZ7990:LLZ7993 LVV7990:LVV7993 MFR7990:MFR7993 MPN7990:MPN7993 MZJ7990:MZJ7993 NJF7990:NJF7993 NTB7990:NTB7993 OCX7990:OCX7993 OMT7990:OMT7993 OWP7990:OWP7993 PGL7990:PGL7993 PQH7990:PQH7993 QAD7990:QAD7993 QJZ7990:QJZ7993 QTV7990:QTV7993 RDR7990:RDR7993 RNN7990:RNN7993 RXJ7990:RXJ7993 SHF7990:SHF7993 SRB7990:SRB7993 TAX7990:TAX7993 TKT7990:TKT7993 TUP7990:TUP7993 UEL7990:UEL7993 UOH7990:UOH7993 UYD7990:UYD7993 VHZ7990:VHZ7993 VRV7990:VRV7993 WBR7990:WBR7993 WLN7990:WLN7993 B8017:B8018 B8004:B8006 IX8004:IX8006 ST8004:ST8006 ACP8004:ACP8006 B7240:B7242 B7257:B7258 B4810:B4820 B4824:B4829 BZV7947 CJR7947 CTN7947 DDJ7947 DNF7947 DXB7947 EGX7947 EQT7947 FAP7947 FKL7947 FUH7947 GED7947 GNZ7947 GXV7947 HHR7947 HRN7947 IBJ7947 ILF7947 IVB7947 JEX7947 JOT7947 JYP7947 KIL7947 KSH7947 LCD7947 LLZ7947 LVV7947 MFR7947 MPN7947 MZJ7947 NJF7947 NTB7947 OCX7947 OMT7947 OWP7947 PGL7947 PQH7947 QAD7947 QJZ7947 QTV7947 RDR7947 RNN7947 RXJ7947 SHF7947 SRB7947 TAX7947 TKT7947 TUP7947 UEL7947 UOH7947 UYD7947 VHZ7947 VRV7947 WBR7947 WLN7947 WVJ7947 B7958:B7970 IX7958:IX7970 ST7958:ST7970 ACP7958:ACP7970 AML7958:AML7970 AWH7958:AWH7970 BGD7958:BGD7970 BPZ7958:BPZ7970 BZV7958:BZV7970 CJR7958:CJR7970 CTN7958:CTN7970 DDJ7958:DDJ7970 DNF7958:DNF7970 DXB7958:DXB7970 EGX7958:EGX7970 EQT7958:EQT7970 FAP7958:FAP7970 FKL7958:FKL7970 FUH7958:FUH7970 GED7958:GED7970 GNZ7958:GNZ7970 GXV7958:GXV7970 HHR7958:HHR7970 HRN7958:HRN7970 IBJ7958:IBJ7970 ILF7958:ILF7970 IVB7958:IVB7970 JEX7958:JEX7970 JOT7958:JOT7970 JYP7958:JYP7970 KIL7958:KIL7970 KSH7958:KSH7970 LCD7958:LCD7970 LLZ7958:LLZ7970 LVV7958:LVV7970 MFR7958:MFR7970 MPN7958:MPN7970 MZJ7958:MZJ7970 NJF7958:NJF7970 NTB7958:NTB7970 OCX7958:OCX7970 OMT7958:OMT7970 OWP7958:OWP7970 PGL7958:PGL7970 PQH7958:PQH7970 QAD7958:QAD7970 QJZ7958:QJZ7970 QTV7958:QTV7970 RDR7958:RDR7970 RNN7958:RNN7970 RXJ7958:RXJ7970 SHF7958:SHF7970 SRB7958:SRB7970 TAX7958:TAX7970 TKT7958:TKT7970 TUP7958:TUP7970 UEL7958:UEL7970 UOH7958:UOH7970 UYD7958:UYD7970 VHZ7958:VHZ7970 VRV7958:VRV7970 WBR7958:WBR7970 WLN7958:WLN7970 WVJ7958:WVJ7970 B7975:B7978 IX7975:IX7978 ST7975:ST7978 ACP7975:ACP7978 AML7975:AML7978 AWH7975:AWH7978 BGD7975:BGD7978 BPZ7975:BPZ7978 BZV7975:BZV7978 BPZ7936:BPZ7939 BZV7936:BZV7939 CJR7936:CJR7939 CTN7936:CTN7939 DDJ7936:DDJ7939 DNF7936:DNF7939 DXB7936:DXB7939 EGX7936:EGX7939 EQT7936:EQT7939 FAP7936:FAP7939 FKL7936:FKL7939 FUH7936:FUH7939 GED7936:GED7939 GNZ7936:GNZ7939 GXV7936:GXV7939 HHR7936:HHR7939 HRN7936:HRN7939 IBJ7936:IBJ7939 ILF7936:ILF7939 IVB7936:IVB7939 JEX7936:JEX7939 JOT7936:JOT7939 JYP7936:JYP7939 KIL7936:KIL7939 KSH7936:KSH7939 LCD7936:LCD7939 LLZ7936:LLZ7939 LVV7936:LVV7939 MFR7936:MFR7939 MPN7936:MPN7939 MZJ7936:MZJ7939 NJF7936:NJF7939 NTB7936:NTB7939 OCX7936:OCX7939 OMT7936:OMT7939 OWP7936:OWP7939 PGL7936:PGL7939 PQH7936:PQH7939 QAD7936:QAD7939 QJZ7936:QJZ7939 QTV7936:QTV7939 RDR7936:RDR7939 RNN7936:RNN7939 RXJ7936:RXJ7939 SHF7936:SHF7939 SRB7936:SRB7939 TAX7936:TAX7939 TKT7936:TKT7939 TUP7936:TUP7939 UEL7936:UEL7939 UOH7936:UOH7939 UYD7936:UYD7939 VHZ7936:VHZ7939 VRV7936:VRV7939 WBR7936:WBR7939 WLN7936:WLN7939 WVJ7936:WVJ7939 B7947 IX7947 ST7947 ACP7947 AML7947 AWH7947 BGD7947 CJR7900 CTN7900 DDJ7900 DNF7900 DXB7900 EGX7900 EQT7900 FAP7900 FKL7900 FUH7900 GED7900 GNZ7900 GXV7900 HHR7900 HRN7900 IBJ7900 ILF7900 IVB7900 JEX7900 JOT7900 JYP7900 KIL7900 KSH7900 LCD7900 LLZ7900 LVV7900 MFR7900 MPN7900 MZJ7900 NJF7900 NTB7900 OCX7900 OMT7900 OWP7900 PGL7900 PQH7900 QAD7900 QJZ7900 QTV7900 RDR7900 RNN7900 RXJ7900 SHF7900 SRB7900 TAX7900 TKT7900 TUP7900 UEL7900 UOH7900 UYD7900 VHZ7900 VRV7900 WBR7900 WLN7900 WVJ7900 B7903:B7909 B7927:B7942 IX7936:IX7939 ST7936:ST7939 ACP7936:ACP7939 AML7936:AML7939 CTN8133:CTN8134 AWH7936:AWH7939 DDJ8133:DDJ8134 DNF8133:DNF8134 DXB8133:DXB8134 EGX8133:EGX8134 EQT8133:EQT8134 FAP8133:FAP8134 FKL8133:FKL8134 FUH8133:FUH8134 GED8133:GED8134 GNZ8133:GNZ8134 GXV8133:GXV8134 HHR8133:HHR8134 HRN8133:HRN8134 IBJ8133:IBJ8134 ILF8133:ILF8134 IVB8133:IVB8134 JEX8133:JEX8134 JOT8133:JOT8134 JYP8133:JYP8134 KIL8133:KIL8134 KSH8133:KSH8134 LCD8133:LCD8134 LLZ8133:LLZ8134 LVV8133:LVV8134 MFR8133:MFR8134 MPN8133:MPN8134 MZJ8133:MZJ8134 NJF8133:NJF8134 NTB8133:NTB8134 OCX8133:OCX8134 OMT8133:OMT8134 OWP8133:OWP8134 PGL8133:PGL8134 PQH8133:PQH8134 QAD8133:QAD8134 QJZ8133:QJZ8134 QTV8133:QTV8134 RDR8133:RDR8134 RNN8133:RNN8134 RXJ8133:RXJ8134 SHF8133:SHF8134 SRB8133:SRB8134 TAX8133:TAX8134 TKT8133:TKT8134 TUP8133:TUP8134 UEL8133:UEL8134 UOH8133:UOH8134 UYD8133:UYD8134 VHZ8133:VHZ8134 VRV8133:VRV8134 WBR8133:WBR8134 WVJ8129 WLN7931:WLN7933 WVJ7931:WVJ7933 B7900 IX7900 ST7900 ACP7900 AML7900 AWH7900 BGD7900 BPZ7900 BZV7900 WVJ2631:WVJ2644 B4114:B4137 IX2599 ST2599 ACP2599 AML2599 AWH2599 BGD2599 BPZ2599 BZV2599 CJR2599 CTN2599 DDJ2599 DNF2599 DXB2599 EGX2599 EQT2599 FAP2599 FKL2599 FUH2599 GED2599 GNZ2599 GXV2599 HHR2599 HRN2599 IBJ2599 ILF2599 IVB2599 JEX2599 JOT2599 JYP2599 KIL2599 KSH2599 LCD2599 LLZ2599 LVV2599 MFR2599 MPN2599 MZJ2599 NJF2599 NTB2599 OCX2599 OMT2599 OWP2599 PGL2599 PQH2599 QAD2599 QJZ2599 QTV2599 RDR2599 RNN2599 RXJ2599 SHF2599 SRB2599 TAX2599 TKT2599 TUP2599 UEL2599 UOH2599 UYD2599 VHZ2599 VRV2599 WBR2599 WLN2599 WVJ2599 B2611:B2624 IX2611:IX2615 ST2611:ST2615 ACP2611:ACP2615 AML2611:AML2615 AWH2611:AWH2615 BGD2611:BGD2615 BPZ2611:BPZ2615 BZV2611:BZV2615 CJR2611:CJR2615 CTN2611:CTN2615 DDJ2611:DDJ2615 DNF2611:DNF2615 DXB2611:DXB2615 EGX2611:EGX2615 EQT2611:EQT2615 FAP2611:FAP2615 FKL2611:FKL2615 FUH2611:FUH2615 GED2611:GED2615 GNZ2611:GNZ2615 GXV2611:GXV2615 HHR2611:HHR2615 HRN2611:HRN2615 IBJ2611:IBJ2615 ILF2611:ILF2615 IVB2611:IVB2615 JEX2611:JEX2615 JOT2611:JOT2615 JYP2611:JYP2615 KIL2611:KIL2615 KSH2611:KSH2615 LCD2611:LCD2615 LLZ2611:LLZ2615 LVV2611:LVV2615 MFR2611:MFR2615 MPN2611:MPN2615 MZJ2611:MZJ2615 NJF2611:NJF2615 NTB2611:NTB2615 OCX2611:OCX2615 OMT2611:OMT2615 OWP2611:OWP2615 PGL2611:PGL2615 PQH2611:PQH2615 QAD2611:QAD2615 QJZ2611:QJZ2615 QTV2611:QTV2615 RDR2611:RDR2615 RNN2611:RNN2615 RXJ2611:RXJ2615 SHF2611:SHF2615 SRB2611:SRB2615 TAX2611:TAX2615 TKT2611:TKT2615 TUP2611:TUP2615 UEL2611:UEL2615 UOH2611:UOH2615 UYD2611:UYD2615 VHZ2611:VHZ2615 VRV2611:VRV2615 WBR2611:WBR2615 WLN2611:WLN2615 WVJ2611:WVJ2615 B2628:B2648 IX2631:IX2644 ST2631:ST2644 ACP2631:ACP2644 AML2631:AML2644 AWH2631:AWH2644 BGD2631:BGD2644 BPZ2631:BPZ2644 BZV2631:BZV2644 CJR2631:CJR2644 CTN2631:CTN2644 DDJ2631:DDJ2644 DNF2631:DNF2644 DXB2631:DXB2644 EGX2631:EGX2644 EQT2631:EQT2644 FAP2631:FAP2644 FKL2631:FKL2644 FUH2631:FUH2644 GED2631:GED2644 GNZ2631:GNZ2644 GXV2631:GXV2644 HHR2631:HHR2644 HRN2631:HRN2644 IBJ2631:IBJ2644 ILF2631:ILF2644 IVB2631:IVB2644 JEX2631:JEX2644 JOT2631:JOT2644 JYP2631:JYP2644 KIL2631:KIL2644 KSH2631:KSH2644 LCD2631:LCD2644 LLZ2631:LLZ2644 LVV2631:LVV2644 MFR2631:MFR2644 MPN2631:MPN2644 MZJ2631:MZJ2644 NJF2631:NJF2644 NTB2631:NTB2644 OCX2631:OCX2644 OMT2631:OMT2644 OWP2631:OWP2644 PGL2631:PGL2644 PQH2631:PQH2644 QAD2631:QAD2644 QJZ2631:QJZ2644 QTV2631:QTV2644 RDR2631:RDR2644 RNN2631:RNN2644 RXJ2631:RXJ2644 SHF2631:SHF2644 SRB2631:SRB2644 TAX2631:TAX2644 TKT2631:TKT2644 TUP2631:TUP2644 UEL2631:UEL2644 UOH2631:UOH2644 UYD2631:UYD2644 VHZ2631:VHZ2644 VRV2631:VRV2644 WBR2631:WBR2644 WLN2631:WLN2644 BGD7936:BGD7939 B2661:B2666 IX2665:IX2666 ST2665:ST2666 ACP2665:ACP2666 AML2665:AML2666 AWH2665:AWH2666 BGD2665:BGD2666 BPZ2665:BPZ2666 BZV2665:BZV2666 CJR2665:CJR2666 CTN2665:CTN2666 DDJ2665:DDJ2666 DNF2665:DNF2666 DXB2665:DXB2666 EGX2665:EGX2666 EQT2665:EQT2666 FAP2665:FAP2666 FKL2665:FKL2666 FUH2665:FUH2666 GED2665:GED2666 GNZ2665:GNZ2666 GXV2665:GXV2666 HHR2665:HHR2666 HRN2665:HRN2666 IBJ2665:IBJ2666 ILF2665:ILF2666 IVB2665:IVB2666 JEX2665:JEX2666 JOT2665:JOT2666 JYP2665:JYP2666 KIL2665:KIL2666 KSH2665:KSH2666 LCD2665:LCD2666 LLZ2665:LLZ2666 LVV2665:LVV2666 MFR2665:MFR2666 MPN2665:MPN2666 MZJ2665:MZJ2666 NJF2665:NJF2666 NTB2665:NTB2666 OCX2665:OCX2666 OMT2665:OMT2666 OWP2665:OWP2666 PGL2665:PGL2666 PQH2665:PQH2666 QAD2665:QAD2666 QJZ2665:QJZ2666 QTV2665:QTV2666 RDR2665:RDR2666 RNN2665:RNN2666 RXJ2665:RXJ2666 SHF2665:SHF2666 SRB2665:SRB2666 TAX2665:TAX2666 TKT2665:TKT2666 TUP2665:TUP2666 UEL2665:UEL2666 UOH2665:UOH2666 UYD2665:UYD2666 VHZ2665:VHZ2666 VRV2665:VRV2666 WBR2665:WBR2666 WLN2665:WLN2666 WVJ2665:WVJ2666 B2672:B2686 IX2672:IX2677 ST2672:ST2677 ACP2672:ACP2677 AML2672:AML2677 AWH2672:AWH2677 BGD2672:BGD2677 BPZ2672:BPZ2677 BZV2672:BZV2677 CJR2672:CJR2677 CTN2672:CTN2677 DDJ2672:DDJ2677 DNF2672:DNF2677 DXB2672:DXB2677 EGX2672:EGX2677 EQT2672:EQT2677 FAP2672:FAP2677 FKL2672:FKL2677 FUH2672:FUH2677 GED2672:GED2677 GNZ2672:GNZ2677 GXV2672:GXV2677 HHR2672:HHR2677 HRN2672:HRN2677 IBJ2672:IBJ2677 ILF2672:ILF2677 IVB2672:IVB2677 JEX2672:JEX2677 JOT2672:JOT2677 JYP2672:JYP2677 KIL2672:KIL2677 KSH2672:KSH2677 LCD2672:LCD2677 LLZ2672:LLZ2677 LVV2672:LVV2677 MFR2672:MFR2677 MPN2672:MPN2677 MZJ2672:MZJ2677 NJF2672:NJF2677 NTB2672:NTB2677 OCX2672:OCX2677 OMT2672:OMT2677 OWP2672:OWP2677 PGL2672:PGL2677 PQH2672:PQH2677 QAD2672:QAD2677 QJZ2672:QJZ2677 QTV2672:QTV2677 RDR2672:RDR2677 RNN2672:RNN2677 RXJ2672:RXJ2677 SHF2672:SHF2677 SRB2672:SRB2677 TAX2672:TAX2677 TKT2672:TKT2677 TUP2672:TUP2677 UEL2672:UEL2677 UOH2672:UOH2677 UYD2672:UYD2677 VHZ2672:VHZ2677 VRV2672:VRV2677 WBR2672:WBR2677 WLN2672:WLN2677 WVJ2672:WVJ2677 B2698:B2719 IX2704:IX2715 ST2704:ST2715 ACP2704:ACP2715 AML2704:AML2715 AWH2704:AWH2715 BGD2704:BGD2715 BPZ2704:BPZ2715 BZV2704:BZV2715 CJR2704:CJR2715 CTN2704:CTN2715 DDJ2704:DDJ2715 DNF2704:DNF2715 DXB2704:DXB2715 EGX2704:EGX2715 EQT2704:EQT2715 FAP2704:FAP2715 FKL2704:FKL2715 FUH2704:FUH2715 GED2704:GED2715 GNZ2704:GNZ2715 GXV2704:GXV2715 HHR2704:HHR2715 HRN2704:HRN2715 IBJ2704:IBJ2715 ILF2704:ILF2715 IVB2704:IVB2715 JEX2704:JEX2715 JOT2704:JOT2715 JYP2704:JYP2715 KIL2704:KIL2715 KSH2704:KSH2715 LCD2704:LCD2715 LLZ2704:LLZ2715 LVV2704:LVV2715 MFR2704:MFR2715 MPN2704:MPN2715 MZJ2704:MZJ2715 NJF2704:NJF2715 NTB2704:NTB2715 OCX2704:OCX2715 OMT2704:OMT2715 OWP2704:OWP2715 PGL2704:PGL2715 PQH2704:PQH2715 QAD2704:QAD2715 QJZ2704:QJZ2715 QTV2704:QTV2715 RDR2704:RDR2715 RNN2704:RNN2715 RXJ2704:RXJ2715 SHF2704:SHF2715 SRB2704:SRB2715 TAX2704:TAX2715 TKT2704:TKT2715 TUP2704:TUP2715 UEL2704:UEL2715 UOH2704:UOH2715 UYD2704:UYD2715 VHZ2704:VHZ2715 VRV2704:VRV2715 WBR2704:WBR2715 WLN2704:WLN2715 WVJ2704:WVJ2715 B2732:B2739 IX2736:IX2739 ST2736:ST2739 ACP2736:ACP2739 AML2736:AML2739 AWH2736:AWH2739 BGD2736:BGD2739 BPZ2736:BPZ2739 BZV2736:BZV2739 CJR2736:CJR2739 CTN2736:CTN2739 DDJ2736:DDJ2739 DNF2736:DNF2739 DXB2736:DXB2739 EGX2736:EGX2739 EQT2736:EQT2739 FAP2736:FAP2739 FKL2736:FKL2739 FUH2736:FUH2739 GED2736:GED2739 GNZ2736:GNZ2739 GXV2736:GXV2739 HHR2736:HHR2739 HRN2736:HRN2739 IBJ2736:IBJ2739 ILF2736:ILF2739 IVB2736:IVB2739 JEX2736:JEX2739 JOT2736:JOT2739 JYP2736:JYP2739 KIL2736:KIL2739 KSH2736:KSH2739 LCD2736:LCD2739 LLZ2736:LLZ2739 LVV2736:LVV2739 MFR2736:MFR2739 MPN2736:MPN2739 MZJ2736:MZJ2739 NJF2736:NJF2739 NTB2736:NTB2739 OCX2736:OCX2739 OMT2736:OMT2739 OWP2736:OWP2739 PGL2736:PGL2739 PQH2736:PQH2739 QAD2736:QAD2739 QJZ2736:QJZ2739 QTV2736:QTV2739 RDR2736:RDR2739 RNN2736:RNN2739 RXJ2736:RXJ2739 SHF2736:SHF2739 SRB2736:SRB2739 TAX2736:TAX2739 TKT2736:TKT2739 TUP2736:TUP2739 UEL2736:UEL2739 UOH2736:UOH2739 UYD2736:UYD2739 VHZ2736:VHZ2739 VRV2736:VRV2739 WBR2736:WBR2739 WLN2736:WLN2739 WVJ2736:WVJ2739 B2747:B2771 IX2747:IX2748 ST2747:ST2748 ACP2747:ACP2748 AML2747:AML2748 AWH2747:AWH2748 BGD2747:BGD2748 BPZ2747:BPZ2748 BZV2747:BZV2748 CJR2747:CJR2748 CTN2747:CTN2748 DDJ2747:DDJ2748 DNF2747:DNF2748 DXB2747:DXB2748 EGX2747:EGX2748 EQT2747:EQT2748 FAP2747:FAP2748 FKL2747:FKL2748 FUH2747:FUH2748 GED2747:GED2748 GNZ2747:GNZ2748 GXV2747:GXV2748 HHR2747:HHR2748 HRN2747:HRN2748 IBJ2747:IBJ2748 ILF2747:ILF2748 IVB2747:IVB2748 JEX2747:JEX2748 JOT2747:JOT2748 JYP2747:JYP2748 KIL2747:KIL2748 KSH2747:KSH2748 LCD2747:LCD2748 LLZ2747:LLZ2748 LVV2747:LVV2748 MFR2747:MFR2748 MPN2747:MPN2748 MZJ2747:MZJ2748 NJF2747:NJF2748 NTB2747:NTB2748 OCX2747:OCX2748 OMT2747:OMT2748 OWP2747:OWP2748 PGL2747:PGL2748 PQH2747:PQH2748 QAD2747:QAD2748 QJZ2747:QJZ2748 QTV2747:QTV2748 RDR2747:RDR2748 RNN2747:RNN2748 RXJ2747:RXJ2748 SHF2747:SHF2748 SRB2747:SRB2748 TAX2747:TAX2748 TKT2747:TKT2748 TUP2747:TUP2748 UEL2747:UEL2748 UOH2747:UOH2748 UYD2747:UYD2748 VHZ2747:VHZ2748 VRV2747:VRV2748 WBR2747:WBR2748 WLN2747:WLN2748 WVJ2747:WVJ2748 IX2758:IX2762 ST2758:ST2762 ACP2758:ACP2762 AML2758:AML2762 AWH2758:AWH2762 BGD2758:BGD2762 BPZ2758:BPZ2762 BZV2758:BZV2762 CJR2758:CJR2762 CTN2758:CTN2762 DDJ2758:DDJ2762 DNF2758:DNF2762 DXB2758:DXB2762 EGX2758:EGX2762 EQT2758:EQT2762 FAP2758:FAP2762 FKL2758:FKL2762 FUH2758:FUH2762 GED2758:GED2762 GNZ2758:GNZ2762 GXV2758:GXV2762 HHR2758:HHR2762 HRN2758:HRN2762 IBJ2758:IBJ2762 ILF2758:ILF2762 IVB2758:IVB2762 JEX2758:JEX2762 JOT2758:JOT2762 JYP2758:JYP2762 KIL2758:KIL2762 KSH2758:KSH2762 LCD2758:LCD2762 LLZ2758:LLZ2762 LVV2758:LVV2762 MFR2758:MFR2762 MPN2758:MPN2762 MZJ2758:MZJ2762 NJF2758:NJF2762 NTB2758:NTB2762 OCX2758:OCX2762 OMT2758:OMT2762 OWP2758:OWP2762 PGL2758:PGL2762 PQH2758:PQH2762 QAD2758:QAD2762 QJZ2758:QJZ2762 QTV2758:QTV2762 RDR2758:RDR2762 RNN2758:RNN2762 RXJ2758:RXJ2762 SHF2758:SHF2762 SRB2758:SRB2762 TAX2758:TAX2762 TKT2758:TKT2762 TUP2758:TUP2762 UEL2758:UEL2762 UOH2758:UOH2762 UYD2758:UYD2762 VHZ2758:VHZ2762 VRV2758:VRV2762 WBR2758:WBR2762 WLN2758:WLN2762 WVJ2758:WVJ2762 B2779:B2797 B2809:B2813 B2821:B2831 B2836:B2839 B2842:B2845 B2849 B2854:B2864 B2870:B2872 B2874:B2877 B2891:B2910 B2916:B2928 IX2926:IX2928 ST2926:ST2928 ACP2926:ACP2928 AML2926:AML2928 AWH2926:AWH2928 BGD2926:BGD2928 BPZ2926:BPZ2928 BZV2926:BZV2928 CJR2926:CJR2928 CTN2926:CTN2928 DDJ2926:DDJ2928 DNF2926:DNF2928 DXB2926:DXB2928 EGX2926:EGX2928 EQT2926:EQT2928 FAP2926:FAP2928 FKL2926:FKL2928 FUH2926:FUH2928 GED2926:GED2928 GNZ2926:GNZ2928 GXV2926:GXV2928 HHR2926:HHR2928 HRN2926:HRN2928 IBJ2926:IBJ2928 ILF2926:ILF2928 IVB2926:IVB2928 JEX2926:JEX2928 JOT2926:JOT2928 JYP2926:JYP2928 KIL2926:KIL2928 KSH2926:KSH2928 LCD2926:LCD2928 LLZ2926:LLZ2928 LVV2926:LVV2928 MFR2926:MFR2928 MPN2926:MPN2928 MZJ2926:MZJ2928 NJF2926:NJF2928 NTB2926:NTB2928 OCX2926:OCX2928 OMT2926:OMT2928 OWP2926:OWP2928 PGL2926:PGL2928 PQH2926:PQH2928 QAD2926:QAD2928 QJZ2926:QJZ2928 QTV2926:QTV2928 RDR2926:RDR2928 RNN2926:RNN2928 RXJ2926:RXJ2928 SHF2926:SHF2928 SRB2926:SRB2928 TAX2926:TAX2928 TKT2926:TKT2928 TUP2926:TUP2928 UEL2926:UEL2928 UOH2926:UOH2928 UYD2926:UYD2928 VHZ2926:VHZ2928 VRV2926:VRV2928 WBR2926:WBR2928 WLN2926:WLN2928 WVJ2926:WVJ2928 B2955:B2983 IX2959 ST2959 ACP2959 AML2959 AWH2959 BGD2959 BPZ2959 BZV2959 CJR2959 CTN2959 DDJ2959 DNF2959 DXB2959 EGX2959 EQT2959 FAP2959 FKL2959 FUH2959 GED2959 GNZ2959 GXV2959 HHR2959 HRN2959 IBJ2959 ILF2959 IVB2959 JEX2959 JOT2959 JYP2959 KIL2959 KSH2959 LCD2959 LLZ2959 LVV2959 MFR2959 MPN2959 MZJ2959 NJF2959 NTB2959 OCX2959 OMT2959 OWP2959 PGL2959 PQH2959 QAD2959 QJZ2959 QTV2959 RDR2959 RNN2959 RXJ2959 SHF2959 SRB2959 TAX2959 TKT2959 TUP2959 UEL2959 UOH2959 UYD2959 VHZ2959 VRV2959 WBR2959 WLN2959 WVJ2959 IX2962:IX2964 ST2962:ST2964 ACP2962:ACP2964 AML2962:AML2964 AWH2962:AWH2964 BGD2962:BGD2964 BPZ2962:BPZ2964 BZV2962:BZV2964 CJR2962:CJR2964 CTN2962:CTN2964 DDJ2962:DDJ2964 DNF2962:DNF2964 DXB2962:DXB2964 EGX2962:EGX2964 EQT2962:EQT2964 FAP2962:FAP2964 FKL2962:FKL2964 FUH2962:FUH2964 GED2962:GED2964 GNZ2962:GNZ2964 GXV2962:GXV2964 HHR2962:HHR2964 HRN2962:HRN2964 IBJ2962:IBJ2964 ILF2962:ILF2964 IVB2962:IVB2964 JEX2962:JEX2964 JOT2962:JOT2964 JYP2962:JYP2964 KIL2962:KIL2964 KSH2962:KSH2964 LCD2962:LCD2964 LLZ2962:LLZ2964 LVV2962:LVV2964 MFR2962:MFR2964 MPN2962:MPN2964 MZJ2962:MZJ2964 NJF2962:NJF2964 NTB2962:NTB2964 OCX2962:OCX2964 OMT2962:OMT2964 OWP2962:OWP2964 PGL2962:PGL2964 PQH2962:PQH2964 QAD2962:QAD2964 QJZ2962:QJZ2964 QTV2962:QTV2964 RDR2962:RDR2964 RNN2962:RNN2964 RXJ2962:RXJ2964 SHF2962:SHF2964 SRB2962:SRB2964 TAX2962:TAX2964 TKT2962:TKT2964 TUP2962:TUP2964 UEL2962:UEL2964 UOH2962:UOH2964 UYD2962:UYD2964 VHZ2962:VHZ2964 VRV2962:VRV2964 WBR2962:WBR2964 WLN2962:WLN2964 WVJ2962:WVJ2964 B2987:B3002 IX2987:IX2997 ST2987:ST2997 ACP2987:ACP2997 AML2987:AML2997 AWH2987:AWH2997 BGD2987:BGD2997 BPZ2987:BPZ2997 BZV2987:BZV2997 CJR2987:CJR2997 CTN2987:CTN2997 DDJ2987:DDJ2997 DNF2987:DNF2997 DXB2987:DXB2997 EGX2987:EGX2997 EQT2987:EQT2997 FAP2987:FAP2997 FKL2987:FKL2997 FUH2987:FUH2997 GED2987:GED2997 GNZ2987:GNZ2997 GXV2987:GXV2997 HHR2987:HHR2997 HRN2987:HRN2997 IBJ2987:IBJ2997 ILF2987:ILF2997 IVB2987:IVB2997 JEX2987:JEX2997 JOT2987:JOT2997 JYP2987:JYP2997 KIL2987:KIL2997 KSH2987:KSH2997 LCD2987:LCD2997 LLZ2987:LLZ2997 LVV2987:LVV2997 MFR2987:MFR2997 MPN2987:MPN2997 MZJ2987:MZJ2997 NJF2987:NJF2997 NTB2987:NTB2997 OCX2987:OCX2997 OMT2987:OMT2997 OWP2987:OWP2997 PGL2987:PGL2997 PQH2987:PQH2997 QAD2987:QAD2997 QJZ2987:QJZ2997 QTV2987:QTV2997 RDR2987:RDR2997 RNN2987:RNN2997 RXJ2987:RXJ2997 SHF2987:SHF2997 SRB2987:SRB2997 TAX2987:TAX2997 TKT2987:TKT2997 TUP2987:TUP2997 UEL2987:UEL2997 UOH2987:UOH2997 UYD2987:UYD2997 VHZ2987:VHZ2997 VRV2987:VRV2997 WBR2987:WBR2997 WLN2987:WLN2997 WVJ2987:WVJ2997 B3036:B3065 IX3040:IX3042 ST3040:ST3042 ACP3040:ACP3042 AML3040:AML3042 AWH3040:AWH3042 BGD3040:BGD3042 BPZ3040:BPZ3042 BZV3040:BZV3042 CJR3040:CJR3042 CTN3040:CTN3042 DDJ3040:DDJ3042 DNF3040:DNF3042 DXB3040:DXB3042 EGX3040:EGX3042 EQT3040:EQT3042 FAP3040:FAP3042 FKL3040:FKL3042 FUH3040:FUH3042 GED3040:GED3042 GNZ3040:GNZ3042 GXV3040:GXV3042 HHR3040:HHR3042 HRN3040:HRN3042 IBJ3040:IBJ3042 ILF3040:ILF3042 IVB3040:IVB3042 JEX3040:JEX3042 JOT3040:JOT3042 JYP3040:JYP3042 KIL3040:KIL3042 KSH3040:KSH3042 LCD3040:LCD3042 LLZ3040:LLZ3042 LVV3040:LVV3042 MFR3040:MFR3042 MPN3040:MPN3042 MZJ3040:MZJ3042 NJF3040:NJF3042 NTB3040:NTB3042 OCX3040:OCX3042 OMT3040:OMT3042 OWP3040:OWP3042 PGL3040:PGL3042 PQH3040:PQH3042 QAD3040:QAD3042 QJZ3040:QJZ3042 QTV3040:QTV3042 RDR3040:RDR3042 RNN3040:RNN3042 RXJ3040:RXJ3042 SHF3040:SHF3042 SRB3040:SRB3042 TAX3040:TAX3042 TKT3040:TKT3042 TUP3040:TUP3042 UEL3040:UEL3042 UOH3040:UOH3042 UYD3040:UYD3042 VHZ3040:VHZ3042 VRV3040:VRV3042 WBR3040:WBR3042 WLN3040:WLN3042 WVJ3040:WVJ3042 IX3048:IX3057 ST3048:ST3057 ACP3048:ACP3057 AML3048:AML3057 AWH3048:AWH3057 BGD3048:BGD3057 BPZ3048:BPZ3057 BZV3048:BZV3057 CJR3048:CJR3057 CTN3048:CTN3057 DDJ3048:DDJ3057 DNF3048:DNF3057 DXB3048:DXB3057 EGX3048:EGX3057 EQT3048:EQT3057 FAP3048:FAP3057 FKL3048:FKL3057 FUH3048:FUH3057 GED3048:GED3057 GNZ3048:GNZ3057 GXV3048:GXV3057 HHR3048:HHR3057 HRN3048:HRN3057 IBJ3048:IBJ3057 ILF3048:ILF3057 IVB3048:IVB3057 JEX3048:JEX3057 JOT3048:JOT3057 JYP3048:JYP3057 KIL3048:KIL3057 KSH3048:KSH3057 LCD3048:LCD3057 LLZ3048:LLZ3057 LVV3048:LVV3057 MFR3048:MFR3057 MPN3048:MPN3057 MZJ3048:MZJ3057 NJF3048:NJF3057 NTB3048:NTB3057 OCX3048:OCX3057 OMT3048:OMT3057 OWP3048:OWP3057 PGL3048:PGL3057 PQH3048:PQH3057 QAD3048:QAD3057 QJZ3048:QJZ3057 QTV3048:QTV3057 RDR3048:RDR3057 RNN3048:RNN3057 RXJ3048:RXJ3057 SHF3048:SHF3057 SRB3048:SRB3057 TAX3048:TAX3057 TKT3048:TKT3057 TUP3048:TUP3057 UEL3048:UEL3057 UOH3048:UOH3057 UYD3048:UYD3057 VHZ3048:VHZ3057 VRV3048:VRV3057 WBR3048:WBR3057 WLN3048:WLN3057 WVJ3048:WVJ3057 ST3491:ST3581 IX3098:IX3106 ST3098:ST3106 ACP3098:ACP3106 AML3098:AML3106 AWH3098:AWH3106 BGD3098:BGD3106 BPZ3098:BPZ3106 BZV3098:BZV3106 CJR3098:CJR3106 CTN3098:CTN3106 DDJ3098:DDJ3106 DNF3098:DNF3106 DXB3098:DXB3106 EGX3098:EGX3106 EQT3098:EQT3106 FAP3098:FAP3106 FKL3098:FKL3106 FUH3098:FUH3106 GED3098:GED3106 GNZ3098:GNZ3106 GXV3098:GXV3106 HHR3098:HHR3106 HRN3098:HRN3106 IBJ3098:IBJ3106 ILF3098:ILF3106 IVB3098:IVB3106 JEX3098:JEX3106 JOT3098:JOT3106 JYP3098:JYP3106 KIL3098:KIL3106 KSH3098:KSH3106 LCD3098:LCD3106 LLZ3098:LLZ3106 LVV3098:LVV3106 MFR3098:MFR3106 MPN3098:MPN3106 MZJ3098:MZJ3106 NJF3098:NJF3106 NTB3098:NTB3106 OCX3098:OCX3106 OMT3098:OMT3106 OWP3098:OWP3106 PGL3098:PGL3106 PQH3098:PQH3106 QAD3098:QAD3106 QJZ3098:QJZ3106 QTV3098:QTV3106 RDR3098:RDR3106 RNN3098:RNN3106 RXJ3098:RXJ3106 SHF3098:SHF3106 SRB3098:SRB3106 TAX3098:TAX3106 TKT3098:TKT3106 TUP3098:TUP3106 UEL3098:UEL3106 UOH3098:UOH3106 UYD3098:UYD3106 VHZ3098:VHZ3106 VRV3098:VRV3106 WBR3098:WBR3106 WLN3098:WLN3106 WVJ3098:WVJ3106 B3129:B3136 IX3132 ST3132 ACP3132 AML3132 AWH3132 BGD3132 BPZ3132 BZV3132 CJR3132 CTN3132 DDJ3132 DNF3132 DXB3132 EGX3132 EQT3132 FAP3132 FKL3132 FUH3132 GED3132 GNZ3132 GXV3132 HHR3132 HRN3132 IBJ3132 ILF3132 IVB3132 JEX3132 JOT3132 JYP3132 KIL3132 KSH3132 LCD3132 LLZ3132 LVV3132 MFR3132 MPN3132 MZJ3132 NJF3132 NTB3132 OCX3132 OMT3132 OWP3132 PGL3132 PQH3132 QAD3132 QJZ3132 QTV3132 RDR3132 RNN3132 RXJ3132 SHF3132 SRB3132 TAX3132 TKT3132 TUP3132 UEL3132 UOH3132 UYD3132 VHZ3132 VRV3132 WBR3132 WLN3132 WVJ3132 B3138:B3146 IX3138:IX3140 ST3138:ST3140 ACP3138:ACP3140 AML3138:AML3140 AWH3138:AWH3140 BGD3138:BGD3140 BPZ3138:BPZ3140 BZV3138:BZV3140 CJR3138:CJR3140 CTN3138:CTN3140 DDJ3138:DDJ3140 DNF3138:DNF3140 DXB3138:DXB3140 EGX3138:EGX3140 EQT3138:EQT3140 FAP3138:FAP3140 FKL3138:FKL3140 FUH3138:FUH3140 GED3138:GED3140 GNZ3138:GNZ3140 GXV3138:GXV3140 HHR3138:HHR3140 HRN3138:HRN3140 IBJ3138:IBJ3140 ILF3138:ILF3140 IVB3138:IVB3140 JEX3138:JEX3140 JOT3138:JOT3140 JYP3138:JYP3140 KIL3138:KIL3140 KSH3138:KSH3140 LCD3138:LCD3140 LLZ3138:LLZ3140 LVV3138:LVV3140 MFR3138:MFR3140 MPN3138:MPN3140 MZJ3138:MZJ3140 NJF3138:NJF3140 NTB3138:NTB3140 OCX3138:OCX3140 OMT3138:OMT3140 OWP3138:OWP3140 PGL3138:PGL3140 PQH3138:PQH3140 QAD3138:QAD3140 QJZ3138:QJZ3140 QTV3138:QTV3140 RDR3138:RDR3140 RNN3138:RNN3140 RXJ3138:RXJ3140 SHF3138:SHF3140 SRB3138:SRB3140 TAX3138:TAX3140 TKT3138:TKT3140 TUP3138:TUP3140 UEL3138:UEL3140 UOH3138:UOH3140 UYD3138:UYD3140 VHZ3138:VHZ3140 VRV3138:VRV3140 WBR3138:WBR3140 WLN3138:WLN3140 WVJ3138:WVJ3140 B3149:B3152 B3154:B3177 IX3154:IX3169 ST3154:ST3169 ACP3154:ACP3169 AML3154:AML3169 AWH3154:AWH3169 BGD3154:BGD3169 BPZ3154:BPZ3169 BZV3154:BZV3169 CJR3154:CJR3169 CTN3154:CTN3169 DDJ3154:DDJ3169 DNF3154:DNF3169 DXB3154:DXB3169 EGX3154:EGX3169 EQT3154:EQT3169 FAP3154:FAP3169 FKL3154:FKL3169 FUH3154:FUH3169 GED3154:GED3169 GNZ3154:GNZ3169 GXV3154:GXV3169 HHR3154:HHR3169 HRN3154:HRN3169 IBJ3154:IBJ3169 ILF3154:ILF3169 IVB3154:IVB3169 JEX3154:JEX3169 JOT3154:JOT3169 JYP3154:JYP3169 KIL3154:KIL3169 KSH3154:KSH3169 LCD3154:LCD3169 LLZ3154:LLZ3169 LVV3154:LVV3169 MFR3154:MFR3169 MPN3154:MPN3169 MZJ3154:MZJ3169 NJF3154:NJF3169 NTB3154:NTB3169 OCX3154:OCX3169 OMT3154:OMT3169 OWP3154:OWP3169 PGL3154:PGL3169 PQH3154:PQH3169 QAD3154:QAD3169 QJZ3154:QJZ3169 QTV3154:QTV3169 RDR3154:RDR3169 RNN3154:RNN3169 RXJ3154:RXJ3169 SHF3154:SHF3169 SRB3154:SRB3169 TAX3154:TAX3169 TKT3154:TKT3169 TUP3154:TUP3169 UEL3154:UEL3169 UOH3154:UOH3169 UYD3154:UYD3169 VHZ3154:VHZ3169 VRV3154:VRV3169 WBR3154:WBR3169 WLN3154:WLN3169 WVJ3154:WVJ3169 B3196 IX3196 ST3196 ACP3196 AML3196 AWH3196 BGD3196 BPZ3196 BZV3196 CJR3196 CTN3196 DDJ3196 DNF3196 DXB3196 EGX3196 EQT3196 FAP3196 FKL3196 FUH3196 GED3196 GNZ3196 GXV3196 HHR3196 HRN3196 IBJ3196 ILF3196 IVB3196 JEX3196 JOT3196 JYP3196 KIL3196 KSH3196 LCD3196 LLZ3196 LVV3196 MFR3196 MPN3196 MZJ3196 NJF3196 NTB3196 OCX3196 OMT3196 OWP3196 PGL3196 PQH3196 QAD3196 QJZ3196 QTV3196 RDR3196 RNN3196 RXJ3196 SHF3196 SRB3196 TAX3196 TKT3196 TUP3196 UEL3196 UOH3196 UYD3196 VHZ3196 VRV3196 WBR3196 WLN3196 WVJ3196 B3198:B3273 IX3207:IX3239 ST3207:ST3239 ACP3207:ACP3239 AML3207:AML3239 AWH3207:AWH3239 BGD3207:BGD3239 BPZ3207:BPZ3239 BZV3207:BZV3239 CJR3207:CJR3239 CTN3207:CTN3239 DDJ3207:DDJ3239 DNF3207:DNF3239 DXB3207:DXB3239 EGX3207:EGX3239 EQT3207:EQT3239 FAP3207:FAP3239 FKL3207:FKL3239 FUH3207:FUH3239 GED3207:GED3239 GNZ3207:GNZ3239 GXV3207:GXV3239 HHR3207:HHR3239 HRN3207:HRN3239 IBJ3207:IBJ3239 ILF3207:ILF3239 IVB3207:IVB3239 JEX3207:JEX3239 JOT3207:JOT3239 JYP3207:JYP3239 KIL3207:KIL3239 KSH3207:KSH3239 LCD3207:LCD3239 LLZ3207:LLZ3239 LVV3207:LVV3239 MFR3207:MFR3239 MPN3207:MPN3239 MZJ3207:MZJ3239 NJF3207:NJF3239 NTB3207:NTB3239 OCX3207:OCX3239 OMT3207:OMT3239 OWP3207:OWP3239 PGL3207:PGL3239 PQH3207:PQH3239 QAD3207:QAD3239 QJZ3207:QJZ3239 QTV3207:QTV3239 RDR3207:RDR3239 RNN3207:RNN3239 RXJ3207:RXJ3239 SHF3207:SHF3239 SRB3207:SRB3239 TAX3207:TAX3239 TKT3207:TKT3239 TUP3207:TUP3239 UEL3207:UEL3239 UOH3207:UOH3239 UYD3207:UYD3239 VHZ3207:VHZ3239 VRV3207:VRV3239 WBR3207:WBR3239 WLN3207:WLN3239 WVJ3207:WVJ3239 IX3258:IX3265 ST3258:ST3265 ACP3258:ACP3265 AML3258:AML3265 AWH3258:AWH3265 BGD3258:BGD3265 BPZ3258:BPZ3265 BZV3258:BZV3265 CJR3258:CJR3265 CTN3258:CTN3265 DDJ3258:DDJ3265 DNF3258:DNF3265 DXB3258:DXB3265 EGX3258:EGX3265 EQT3258:EQT3265 FAP3258:FAP3265 FKL3258:FKL3265 FUH3258:FUH3265 GED3258:GED3265 GNZ3258:GNZ3265 GXV3258:GXV3265 HHR3258:HHR3265 HRN3258:HRN3265 IBJ3258:IBJ3265 ILF3258:ILF3265 IVB3258:IVB3265 JEX3258:JEX3265 JOT3258:JOT3265 JYP3258:JYP3265 KIL3258:KIL3265 KSH3258:KSH3265 LCD3258:LCD3265 LLZ3258:LLZ3265 LVV3258:LVV3265 MFR3258:MFR3265 MPN3258:MPN3265 MZJ3258:MZJ3265 NJF3258:NJF3265 NTB3258:NTB3265 OCX3258:OCX3265 OMT3258:OMT3265 OWP3258:OWP3265 PGL3258:PGL3265 PQH3258:PQH3265 QAD3258:QAD3265 QJZ3258:QJZ3265 QTV3258:QTV3265 RDR3258:RDR3265 RNN3258:RNN3265 RXJ3258:RXJ3265 SHF3258:SHF3265 SRB3258:SRB3265 TAX3258:TAX3265 TKT3258:TKT3265 TUP3258:TUP3265 UEL3258:UEL3265 UOH3258:UOH3265 UYD3258:UYD3265 VHZ3258:VHZ3265 VRV3258:VRV3265 WBR3258:WBR3265 WLN3258:WLN3265 WVJ3258:WVJ3265 B3340:B3342 B3344:B3387 IX3351:IX3383 ST3351:ST3383 ACP3351:ACP3383 AML3351:AML3383 AWH3351:AWH3383 BGD3351:BGD3383 BPZ3351:BPZ3383 BZV3351:BZV3383 CJR3351:CJR3383 CTN3351:CTN3383 DDJ3351:DDJ3383 DNF3351:DNF3383 DXB3351:DXB3383 EGX3351:EGX3383 EQT3351:EQT3383 FAP3351:FAP3383 FKL3351:FKL3383 FUH3351:FUH3383 GED3351:GED3383 GNZ3351:GNZ3383 GXV3351:GXV3383 HHR3351:HHR3383 HRN3351:HRN3383 IBJ3351:IBJ3383 ILF3351:ILF3383 IVB3351:IVB3383 JEX3351:JEX3383 JOT3351:JOT3383 JYP3351:JYP3383 KIL3351:KIL3383 KSH3351:KSH3383 LCD3351:LCD3383 LLZ3351:LLZ3383 LVV3351:LVV3383 MFR3351:MFR3383 MPN3351:MPN3383 MZJ3351:MZJ3383 NJF3351:NJF3383 NTB3351:NTB3383 OCX3351:OCX3383 OMT3351:OMT3383 OWP3351:OWP3383 PGL3351:PGL3383 PQH3351:PQH3383 QAD3351:QAD3383 QJZ3351:QJZ3383 QTV3351:QTV3383 RDR3351:RDR3383 RNN3351:RNN3383 RXJ3351:RXJ3383 SHF3351:SHF3383 SRB3351:SRB3383 TAX3351:TAX3383 TKT3351:TKT3383 TUP3351:TUP3383 UEL3351:UEL3383 UOH3351:UOH3383 UYD3351:UYD3383 VHZ3351:VHZ3383 VRV3351:VRV3383 WBR3351:WBR3383 WLN3351:WLN3383 WVJ3351:WVJ3383 B3411 IX3411 ST3411 ACP3411 AML3411 AWH3411 BGD3411 BPZ3411 BZV3411 CJR3411 CTN3411 DDJ3411 DNF3411 DXB3411 EGX3411 EQT3411 FAP3411 FKL3411 FUH3411 GED3411 GNZ3411 GXV3411 HHR3411 HRN3411 IBJ3411 ILF3411 IVB3411 JEX3411 JOT3411 JYP3411 KIL3411 KSH3411 LCD3411 LLZ3411 LVV3411 MFR3411 MPN3411 MZJ3411 NJF3411 NTB3411 OCX3411 OMT3411 OWP3411 PGL3411 PQH3411 QAD3411 QJZ3411 QTV3411 RDR3411 RNN3411 RXJ3411 SHF3411 SRB3411 TAX3411 TKT3411 TUP3411 UEL3411 UOH3411 UYD3411 VHZ3411 VRV3411 WBR3411 WLN3411 WVJ3411 B3413:B3422 IX3417:IX3420 ST3417:ST3420 ACP3417:ACP3420 AML3417:AML3420 AWH3417:AWH3420 BGD3417:BGD3420 BPZ3417:BPZ3420 BZV3417:BZV3420 CJR3417:CJR3420 CTN3417:CTN3420 DDJ3417:DDJ3420 DNF3417:DNF3420 DXB3417:DXB3420 EGX3417:EGX3420 EQT3417:EQT3420 FAP3417:FAP3420 FKL3417:FKL3420 FUH3417:FUH3420 GED3417:GED3420 GNZ3417:GNZ3420 GXV3417:GXV3420 HHR3417:HHR3420 HRN3417:HRN3420 IBJ3417:IBJ3420 ILF3417:ILF3420 IVB3417:IVB3420 JEX3417:JEX3420 JOT3417:JOT3420 JYP3417:JYP3420 KIL3417:KIL3420 KSH3417:KSH3420 LCD3417:LCD3420 LLZ3417:LLZ3420 LVV3417:LVV3420 MFR3417:MFR3420 MPN3417:MPN3420 MZJ3417:MZJ3420 NJF3417:NJF3420 NTB3417:NTB3420 OCX3417:OCX3420 OMT3417:OMT3420 OWP3417:OWP3420 PGL3417:PGL3420 PQH3417:PQH3420 QAD3417:QAD3420 QJZ3417:QJZ3420 QTV3417:QTV3420 RDR3417:RDR3420 RNN3417:RNN3420 RXJ3417:RXJ3420 SHF3417:SHF3420 SRB3417:SRB3420 TAX3417:TAX3420 TKT3417:TKT3420 TUP3417:TUP3420 UEL3417:UEL3420 UOH3417:UOH3420 UYD3417:UYD3420 VHZ3417:VHZ3420 VRV3417:VRV3420 WBR3417:WBR3420 WLN3417:WLN3420 WVJ3417:WVJ3420 B3427:B3438 IX3429:IX3433 ST3429:ST3433 ACP3429:ACP3433 AML3429:AML3433 AWH3429:AWH3433 BGD3429:BGD3433 BPZ3429:BPZ3433 BZV3429:BZV3433 CJR3429:CJR3433 CTN3429:CTN3433 DDJ3429:DDJ3433 DNF3429:DNF3433 DXB3429:DXB3433 EGX3429:EGX3433 EQT3429:EQT3433 FAP3429:FAP3433 FKL3429:FKL3433 FUH3429:FUH3433 GED3429:GED3433 GNZ3429:GNZ3433 GXV3429:GXV3433 HHR3429:HHR3433 HRN3429:HRN3433 IBJ3429:IBJ3433 ILF3429:ILF3433 IVB3429:IVB3433 JEX3429:JEX3433 JOT3429:JOT3433 JYP3429:JYP3433 KIL3429:KIL3433 KSH3429:KSH3433 LCD3429:LCD3433 LLZ3429:LLZ3433 LVV3429:LVV3433 MFR3429:MFR3433 MPN3429:MPN3433 MZJ3429:MZJ3433 NJF3429:NJF3433 NTB3429:NTB3433 OCX3429:OCX3433 OMT3429:OMT3433 OWP3429:OWP3433 PGL3429:PGL3433 PQH3429:PQH3433 QAD3429:QAD3433 QJZ3429:QJZ3433 QTV3429:QTV3433 RDR3429:RDR3433 RNN3429:RNN3433 RXJ3429:RXJ3433 SHF3429:SHF3433 SRB3429:SRB3433 TAX3429:TAX3433 TKT3429:TKT3433 TUP3429:TUP3433 UEL3429:UEL3433 UOH3429:UOH3433 UYD3429:UYD3433 VHZ3429:VHZ3433 VRV3429:VRV3433 WBR3429:WBR3433 WLN3429:WLN3433 WVJ3429:WVJ3433 B3456:B3467 IX3457:IX3461 ST3457:ST3461 ACP3457:ACP3461 AML3457:AML3461 AWH3457:AWH3461 BGD3457:BGD3461 BPZ3457:BPZ3461 BZV3457:BZV3461 CJR3457:CJR3461 CTN3457:CTN3461 DDJ3457:DDJ3461 DNF3457:DNF3461 DXB3457:DXB3461 EGX3457:EGX3461 EQT3457:EQT3461 FAP3457:FAP3461 FKL3457:FKL3461 FUH3457:FUH3461 GED3457:GED3461 GNZ3457:GNZ3461 GXV3457:GXV3461 HHR3457:HHR3461 HRN3457:HRN3461 IBJ3457:IBJ3461 ILF3457:ILF3461 IVB3457:IVB3461 JEX3457:JEX3461 JOT3457:JOT3461 JYP3457:JYP3461 KIL3457:KIL3461 KSH3457:KSH3461 LCD3457:LCD3461 LLZ3457:LLZ3461 LVV3457:LVV3461 MFR3457:MFR3461 MPN3457:MPN3461 MZJ3457:MZJ3461 NJF3457:NJF3461 NTB3457:NTB3461 OCX3457:OCX3461 OMT3457:OMT3461 OWP3457:OWP3461 PGL3457:PGL3461 PQH3457:PQH3461 QAD3457:QAD3461 QJZ3457:QJZ3461 QTV3457:QTV3461 RDR3457:RDR3461 RNN3457:RNN3461 RXJ3457:RXJ3461 SHF3457:SHF3461 SRB3457:SRB3461 TAX3457:TAX3461 TKT3457:TKT3461 TUP3457:TUP3461 UEL3457:UEL3461 UOH3457:UOH3461 UYD3457:UYD3461 VHZ3457:VHZ3461 VRV3457:VRV3461 WBR3457:WBR3461 WLN3457:WLN3461 WVJ3457:WVJ3461 B3474 IX3474 ST3474 ACP3474 AML3474 AWH3474 BGD3474 BPZ3474 BZV3474 CJR3474 CTN3474 DDJ3474 DNF3474 DXB3474 EGX3474 EQT3474 FAP3474 FKL3474 FUH3474 GED3474 GNZ3474 GXV3474 HHR3474 HRN3474 IBJ3474 ILF3474 IVB3474 JEX3474 JOT3474 JYP3474 KIL3474 KSH3474 LCD3474 LLZ3474 LVV3474 MFR3474 MPN3474 MZJ3474 NJF3474 NTB3474 OCX3474 OMT3474 OWP3474 PGL3474 PQH3474 QAD3474 QJZ3474 QTV3474 RDR3474 RNN3474 RXJ3474 SHF3474 SRB3474 TAX3474 TKT3474 TUP3474 UEL3474 UOH3474 UYD3474 VHZ3474 VRV3474 WBR3474 WLN3474 WVJ3474 B3476:B3488 IX3479:IX3485 ST3479:ST3485 ACP3479:ACP3485 AML3479:AML3485 AWH3479:AWH3485 BGD3479:BGD3485 BPZ3479:BPZ3485 BZV3479:BZV3485 CJR3479:CJR3485 CTN3479:CTN3485 DDJ3479:DDJ3485 DNF3479:DNF3485 DXB3479:DXB3485 EGX3479:EGX3485 EQT3479:EQT3485 FAP3479:FAP3485 FKL3479:FKL3485 FUH3479:FUH3485 GED3479:GED3485 GNZ3479:GNZ3485 GXV3479:GXV3485 HHR3479:HHR3485 HRN3479:HRN3485 IBJ3479:IBJ3485 ILF3479:ILF3485 IVB3479:IVB3485 JEX3479:JEX3485 JOT3479:JOT3485 JYP3479:JYP3485 KIL3479:KIL3485 KSH3479:KSH3485 LCD3479:LCD3485 LLZ3479:LLZ3485 LVV3479:LVV3485 MFR3479:MFR3485 MPN3479:MPN3485 MZJ3479:MZJ3485 NJF3479:NJF3485 NTB3479:NTB3485 OCX3479:OCX3485 OMT3479:OMT3485 OWP3479:OWP3485 PGL3479:PGL3485 PQH3479:PQH3485 QAD3479:QAD3485 QJZ3479:QJZ3485 QTV3479:QTV3485 RDR3479:RDR3485 RNN3479:RNN3485 RXJ3479:RXJ3485 SHF3479:SHF3485 SRB3479:SRB3485 TAX3479:TAX3485 TKT3479:TKT3485 TUP3479:TUP3485 UEL3479:UEL3485 UOH3479:UOH3485 UYD3479:UYD3485 VHZ3479:VHZ3485 VRV3479:VRV3485 WBR3479:WBR3485 WLN3479:WLN3485 WVJ3479:WVJ3485 CJR8133:CJR8134 B3564:B3587 BZV8133:BZV8134 B3596 IX3596 ST3596 ACP3596 AML3596 AWH3596 BGD3596 BPZ3596 BZV3596 CJR3596 CTN3596 DDJ3596 DNF3596 DXB3596 EGX3596 EQT3596 FAP3596 FKL3596 FUH3596 GED3596 GNZ3596 GXV3596 HHR3596 HRN3596 IBJ3596 ILF3596 IVB3596 JEX3596 JOT3596 JYP3596 KIL3596 KSH3596 LCD3596 LLZ3596 LVV3596 MFR3596 MPN3596 MZJ3596 NJF3596 NTB3596 OCX3596 OMT3596 OWP3596 PGL3596 PQH3596 QAD3596 QJZ3596 QTV3596 RDR3596 RNN3596 RXJ3596 SHF3596 SRB3596 TAX3596 TKT3596 TUP3596 UEL3596 UOH3596 UYD3596 VHZ3596 VRV3596 WBR3596 WLN3596 WVJ3596 B3600:B3625 IX3600:IX3602 ST3600:ST3602 ACP3600:ACP3602 AML3600:AML3602 AWH3600:AWH3602 BGD3600:BGD3602 BPZ3600:BPZ3602 BZV3600:BZV3602 CJR3600:CJR3602 CTN3600:CTN3602 DDJ3600:DDJ3602 DNF3600:DNF3602 DXB3600:DXB3602 EGX3600:EGX3602 EQT3600:EQT3602 FAP3600:FAP3602 FKL3600:FKL3602 FUH3600:FUH3602 GED3600:GED3602 GNZ3600:GNZ3602 GXV3600:GXV3602 HHR3600:HHR3602 HRN3600:HRN3602 IBJ3600:IBJ3602 ILF3600:ILF3602 IVB3600:IVB3602 JEX3600:JEX3602 JOT3600:JOT3602 JYP3600:JYP3602 KIL3600:KIL3602 KSH3600:KSH3602 LCD3600:LCD3602 LLZ3600:LLZ3602 LVV3600:LVV3602 MFR3600:MFR3602 MPN3600:MPN3602 MZJ3600:MZJ3602 NJF3600:NJF3602 NTB3600:NTB3602 OCX3600:OCX3602 OMT3600:OMT3602 OWP3600:OWP3602 PGL3600:PGL3602 PQH3600:PQH3602 QAD3600:QAD3602 QJZ3600:QJZ3602 QTV3600:QTV3602 RDR3600:RDR3602 RNN3600:RNN3602 RXJ3600:RXJ3602 SHF3600:SHF3602 SRB3600:SRB3602 TAX3600:TAX3602 TKT3600:TKT3602 TUP3600:TUP3602 UEL3600:UEL3602 UOH3600:UOH3602 UYD3600:UYD3602 VHZ3600:VHZ3602 VRV3600:VRV3602 WBR3600:WBR3602 WLN3600:WLN3602 WVJ3600:WVJ3602 IX3610:IX3617 ST3610:ST3617 ACP3610:ACP3617 AML3610:AML3617 AWH3610:AWH3617 BGD3610:BGD3617 BPZ3610:BPZ3617 BZV3610:BZV3617 CJR3610:CJR3617 CTN3610:CTN3617 DDJ3610:DDJ3617 DNF3610:DNF3617 DXB3610:DXB3617 EGX3610:EGX3617 EQT3610:EQT3617 FAP3610:FAP3617 FKL3610:FKL3617 FUH3610:FUH3617 GED3610:GED3617 GNZ3610:GNZ3617 GXV3610:GXV3617 HHR3610:HHR3617 HRN3610:HRN3617 IBJ3610:IBJ3617 ILF3610:ILF3617 IVB3610:IVB3617 JEX3610:JEX3617 JOT3610:JOT3617 JYP3610:JYP3617 KIL3610:KIL3617 KSH3610:KSH3617 LCD3610:LCD3617 LLZ3610:LLZ3617 LVV3610:LVV3617 MFR3610:MFR3617 MPN3610:MPN3617 MZJ3610:MZJ3617 NJF3610:NJF3617 NTB3610:NTB3617 OCX3610:OCX3617 OMT3610:OMT3617 OWP3610:OWP3617 PGL3610:PGL3617 PQH3610:PQH3617 QAD3610:QAD3617 QJZ3610:QJZ3617 QTV3610:QTV3617 RDR3610:RDR3617 RNN3610:RNN3617 RXJ3610:RXJ3617 SHF3610:SHF3617 SRB3610:SRB3617 TAX3610:TAX3617 TKT3610:TKT3617 TUP3610:TUP3617 UEL3610:UEL3617 UOH3610:UOH3617 UYD3610:UYD3617 VHZ3610:VHZ3617 VRV3610:VRV3617 WBR3610:WBR3617 WLN3610:WLN3617 WVJ3610:WVJ3617 B3647:B3650 B3667:B3682 IX3667:IX3682 ST3667:ST3682 ACP3667:ACP3682 AML3667:AML3682 AWH3667:AWH3682 BGD3667:BGD3682 BPZ3667:BPZ3682 BZV3667:BZV3682 CJR3667:CJR3682 CTN3667:CTN3682 DDJ3667:DDJ3682 DNF3667:DNF3682 DXB3667:DXB3682 EGX3667:EGX3682 EQT3667:EQT3682 FAP3667:FAP3682 FKL3667:FKL3682 FUH3667:FUH3682 GED3667:GED3682 GNZ3667:GNZ3682 GXV3667:GXV3682 HHR3667:HHR3682 HRN3667:HRN3682 IBJ3667:IBJ3682 ILF3667:ILF3682 IVB3667:IVB3682 JEX3667:JEX3682 JOT3667:JOT3682 JYP3667:JYP3682 KIL3667:KIL3682 KSH3667:KSH3682 LCD3667:LCD3682 LLZ3667:LLZ3682 LVV3667:LVV3682 MFR3667:MFR3682 MPN3667:MPN3682 MZJ3667:MZJ3682 NJF3667:NJF3682 NTB3667:NTB3682 OCX3667:OCX3682 OMT3667:OMT3682 OWP3667:OWP3682 PGL3667:PGL3682 PQH3667:PQH3682 QAD3667:QAD3682 QJZ3667:QJZ3682 QTV3667:QTV3682 RDR3667:RDR3682 RNN3667:RNN3682 RXJ3667:RXJ3682 SHF3667:SHF3682 SRB3667:SRB3682 TAX3667:TAX3682 TKT3667:TKT3682 TUP3667:TUP3682 UEL3667:UEL3682 UOH3667:UOH3682 UYD3667:UYD3682 VHZ3667:VHZ3682 VRV3667:VRV3682 WBR3667:WBR3682 WLN3667:WLN3682 WVJ3667:WVJ3682 B3686:B3689 B3696:B3713 IX3706:IX3710 ST3706:ST3710 ACP3706:ACP3710 AML3706:AML3710 AWH3706:AWH3710 BGD3706:BGD3710 BPZ3706:BPZ3710 BZV3706:BZV3710 CJR3706:CJR3710 CTN3706:CTN3710 DDJ3706:DDJ3710 DNF3706:DNF3710 DXB3706:DXB3710 EGX3706:EGX3710 EQT3706:EQT3710 FAP3706:FAP3710 FKL3706:FKL3710 FUH3706:FUH3710 GED3706:GED3710 GNZ3706:GNZ3710 GXV3706:GXV3710 HHR3706:HHR3710 HRN3706:HRN3710 IBJ3706:IBJ3710 ILF3706:ILF3710 IVB3706:IVB3710 JEX3706:JEX3710 JOT3706:JOT3710 JYP3706:JYP3710 KIL3706:KIL3710 KSH3706:KSH3710 LCD3706:LCD3710 LLZ3706:LLZ3710 LVV3706:LVV3710 MFR3706:MFR3710 MPN3706:MPN3710 MZJ3706:MZJ3710 NJF3706:NJF3710 NTB3706:NTB3710 OCX3706:OCX3710 OMT3706:OMT3710 OWP3706:OWP3710 PGL3706:PGL3710 PQH3706:PQH3710 QAD3706:QAD3710 QJZ3706:QJZ3710 QTV3706:QTV3710 RDR3706:RDR3710 RNN3706:RNN3710 RXJ3706:RXJ3710 SHF3706:SHF3710 SRB3706:SRB3710 TAX3706:TAX3710 TKT3706:TKT3710 TUP3706:TUP3710 UEL3706:UEL3710 UOH3706:UOH3710 UYD3706:UYD3710 VHZ3706:VHZ3710 VRV3706:VRV3710 WBR3706:WBR3710 WLN3706:WLN3710 WVJ3706:WVJ3710 B3724:B3726 B3732:B3740 IX3732:IX3735 ST3732:ST3735 ACP3732:ACP3735 AML3732:AML3735 AWH3732:AWH3735 BGD3732:BGD3735 BPZ3732:BPZ3735 BZV3732:BZV3735 CJR3732:CJR3735 CTN3732:CTN3735 DDJ3732:DDJ3735 DNF3732:DNF3735 DXB3732:DXB3735 EGX3732:EGX3735 EQT3732:EQT3735 FAP3732:FAP3735 FKL3732:FKL3735 FUH3732:FUH3735 GED3732:GED3735 GNZ3732:GNZ3735 GXV3732:GXV3735 HHR3732:HHR3735 HRN3732:HRN3735 IBJ3732:IBJ3735 ILF3732:ILF3735 IVB3732:IVB3735 JEX3732:JEX3735 JOT3732:JOT3735 JYP3732:JYP3735 KIL3732:KIL3735 KSH3732:KSH3735 LCD3732:LCD3735 LLZ3732:LLZ3735 LVV3732:LVV3735 MFR3732:MFR3735 MPN3732:MPN3735 MZJ3732:MZJ3735 NJF3732:NJF3735 NTB3732:NTB3735 OCX3732:OCX3735 OMT3732:OMT3735 OWP3732:OWP3735 PGL3732:PGL3735 PQH3732:PQH3735 QAD3732:QAD3735 QJZ3732:QJZ3735 QTV3732:QTV3735 RDR3732:RDR3735 RNN3732:RNN3735 RXJ3732:RXJ3735 SHF3732:SHF3735 SRB3732:SRB3735 TAX3732:TAX3735 TKT3732:TKT3735 TUP3732:TUP3735 UEL3732:UEL3735 UOH3732:UOH3735 UYD3732:UYD3735 VHZ3732:VHZ3735 VRV3732:VRV3735 WBR3732:WBR3735 WLN3732:WLN3735 WVJ3732:WVJ3735 B3753:B3767 IX3757:IX3758 ST3757:ST3758 ACP3757:ACP3758 AML3757:AML3758 AWH3757:AWH3758 BGD3757:BGD3758 BPZ3757:BPZ3758 BZV3757:BZV3758 CJR3757:CJR3758 CTN3757:CTN3758 DDJ3757:DDJ3758 DNF3757:DNF3758 DXB3757:DXB3758 EGX3757:EGX3758 EQT3757:EQT3758 FAP3757:FAP3758 FKL3757:FKL3758 FUH3757:FUH3758 GED3757:GED3758 GNZ3757:GNZ3758 GXV3757:GXV3758 HHR3757:HHR3758 HRN3757:HRN3758 IBJ3757:IBJ3758 ILF3757:ILF3758 IVB3757:IVB3758 JEX3757:JEX3758 JOT3757:JOT3758 JYP3757:JYP3758 KIL3757:KIL3758 KSH3757:KSH3758 LCD3757:LCD3758 LLZ3757:LLZ3758 LVV3757:LVV3758 MFR3757:MFR3758 MPN3757:MPN3758 MZJ3757:MZJ3758 NJF3757:NJF3758 NTB3757:NTB3758 OCX3757:OCX3758 OMT3757:OMT3758 OWP3757:OWP3758 PGL3757:PGL3758 PQH3757:PQH3758 QAD3757:QAD3758 QJZ3757:QJZ3758 QTV3757:QTV3758 RDR3757:RDR3758 RNN3757:RNN3758 RXJ3757:RXJ3758 SHF3757:SHF3758 SRB3757:SRB3758 TAX3757:TAX3758 TKT3757:TKT3758 TUP3757:TUP3758 UEL3757:UEL3758 UOH3757:UOH3758 UYD3757:UYD3758 VHZ3757:VHZ3758 VRV3757:VRV3758 WBR3757:WBR3758 WLN3757:WLN3758 WVJ3757:WVJ3758 IX3764:IX3767 ST3764:ST3767 ACP3764:ACP3767 AML3764:AML3767 AWH3764:AWH3767 BGD3764:BGD3767 BPZ3764:BPZ3767 BZV3764:BZV3767 CJR3764:CJR3767 CTN3764:CTN3767 DDJ3764:DDJ3767 DNF3764:DNF3767 DXB3764:DXB3767 EGX3764:EGX3767 EQT3764:EQT3767 FAP3764:FAP3767 FKL3764:FKL3767 FUH3764:FUH3767 GED3764:GED3767 GNZ3764:GNZ3767 GXV3764:GXV3767 HHR3764:HHR3767 HRN3764:HRN3767 IBJ3764:IBJ3767 ILF3764:ILF3767 IVB3764:IVB3767 JEX3764:JEX3767 JOT3764:JOT3767 JYP3764:JYP3767 KIL3764:KIL3767 KSH3764:KSH3767 LCD3764:LCD3767 LLZ3764:LLZ3767 LVV3764:LVV3767 MFR3764:MFR3767 MPN3764:MPN3767 MZJ3764:MZJ3767 NJF3764:NJF3767 NTB3764:NTB3767 OCX3764:OCX3767 OMT3764:OMT3767 OWP3764:OWP3767 PGL3764:PGL3767 PQH3764:PQH3767 QAD3764:QAD3767 QJZ3764:QJZ3767 QTV3764:QTV3767 RDR3764:RDR3767 RNN3764:RNN3767 RXJ3764:RXJ3767 SHF3764:SHF3767 SRB3764:SRB3767 TAX3764:TAX3767 TKT3764:TKT3767 TUP3764:TUP3767 UEL3764:UEL3767 UOH3764:UOH3767 UYD3764:UYD3767 VHZ3764:VHZ3767 VRV3764:VRV3767 WBR3764:WBR3767 WLN3764:WLN3767 WVJ3764:WVJ3767 WVJ4559:WVJ4569 IX3792:IX3804 ST3792:ST3804 ACP3792:ACP3804 AML3792:AML3804 AWH3792:AWH3804 BGD3792:BGD3804 BPZ3792:BPZ3804 BZV3792:BZV3804 CJR3792:CJR3804 CTN3792:CTN3804 DDJ3792:DDJ3804 DNF3792:DNF3804 DXB3792:DXB3804 EGX3792:EGX3804 EQT3792:EQT3804 FAP3792:FAP3804 FKL3792:FKL3804 FUH3792:FUH3804 GED3792:GED3804 GNZ3792:GNZ3804 GXV3792:GXV3804 HHR3792:HHR3804 HRN3792:HRN3804 IBJ3792:IBJ3804 ILF3792:ILF3804 IVB3792:IVB3804 JEX3792:JEX3804 JOT3792:JOT3804 JYP3792:JYP3804 KIL3792:KIL3804 KSH3792:KSH3804 LCD3792:LCD3804 LLZ3792:LLZ3804 LVV3792:LVV3804 MFR3792:MFR3804 MPN3792:MPN3804 MZJ3792:MZJ3804 NJF3792:NJF3804 NTB3792:NTB3804 OCX3792:OCX3804 OMT3792:OMT3804 OWP3792:OWP3804 PGL3792:PGL3804 PQH3792:PQH3804 QAD3792:QAD3804 QJZ3792:QJZ3804 QTV3792:QTV3804 RDR3792:RDR3804 RNN3792:RNN3804 RXJ3792:RXJ3804 SHF3792:SHF3804 SRB3792:SRB3804 TAX3792:TAX3804 TKT3792:TKT3804 TUP3792:TUP3804 UEL3792:UEL3804 UOH3792:UOH3804 UYD3792:UYD3804 VHZ3792:VHZ3804 VRV3792:VRV3804 WBR3792:WBR3804 WLN3792:WLN3804 WVJ3792:WVJ3804 B3818:B3857 IX3822:IX3843 ST3822:ST3843 ACP3822:ACP3843 AML3822:AML3843 AWH3822:AWH3843 BGD3822:BGD3843 BPZ3822:BPZ3843 BZV3822:BZV3843 CJR3822:CJR3843 CTN3822:CTN3843 DDJ3822:DDJ3843 DNF3822:DNF3843 DXB3822:DXB3843 EGX3822:EGX3843 EQT3822:EQT3843 FAP3822:FAP3843 FKL3822:FKL3843 FUH3822:FUH3843 GED3822:GED3843 GNZ3822:GNZ3843 GXV3822:GXV3843 HHR3822:HHR3843 HRN3822:HRN3843 IBJ3822:IBJ3843 ILF3822:ILF3843 IVB3822:IVB3843 JEX3822:JEX3843 JOT3822:JOT3843 JYP3822:JYP3843 KIL3822:KIL3843 KSH3822:KSH3843 LCD3822:LCD3843 LLZ3822:LLZ3843 LVV3822:LVV3843 MFR3822:MFR3843 MPN3822:MPN3843 MZJ3822:MZJ3843 NJF3822:NJF3843 NTB3822:NTB3843 OCX3822:OCX3843 OMT3822:OMT3843 OWP3822:OWP3843 PGL3822:PGL3843 PQH3822:PQH3843 QAD3822:QAD3843 QJZ3822:QJZ3843 QTV3822:QTV3843 RDR3822:RDR3843 RNN3822:RNN3843 RXJ3822:RXJ3843 SHF3822:SHF3843 SRB3822:SRB3843 TAX3822:TAX3843 TKT3822:TKT3843 TUP3822:TUP3843 UEL3822:UEL3843 UOH3822:UOH3843 UYD3822:UYD3843 VHZ3822:VHZ3843 VRV3822:VRV3843 WBR3822:WBR3843 WLN3822:WLN3843 WVJ3822:WVJ3843 IX3852:IX3854 ST3852:ST3854 ACP3852:ACP3854 AML3852:AML3854 AWH3852:AWH3854 BGD3852:BGD3854 BPZ3852:BPZ3854 BZV3852:BZV3854 CJR3852:CJR3854 CTN3852:CTN3854 DDJ3852:DDJ3854 DNF3852:DNF3854 DXB3852:DXB3854 EGX3852:EGX3854 EQT3852:EQT3854 FAP3852:FAP3854 FKL3852:FKL3854 FUH3852:FUH3854 GED3852:GED3854 GNZ3852:GNZ3854 GXV3852:GXV3854 HHR3852:HHR3854 HRN3852:HRN3854 IBJ3852:IBJ3854 ILF3852:ILF3854 IVB3852:IVB3854 JEX3852:JEX3854 JOT3852:JOT3854 JYP3852:JYP3854 KIL3852:KIL3854 KSH3852:KSH3854 LCD3852:LCD3854 LLZ3852:LLZ3854 LVV3852:LVV3854 MFR3852:MFR3854 MPN3852:MPN3854 MZJ3852:MZJ3854 NJF3852:NJF3854 NTB3852:NTB3854 OCX3852:OCX3854 OMT3852:OMT3854 OWP3852:OWP3854 PGL3852:PGL3854 PQH3852:PQH3854 QAD3852:QAD3854 QJZ3852:QJZ3854 QTV3852:QTV3854 RDR3852:RDR3854 RNN3852:RNN3854 RXJ3852:RXJ3854 SHF3852:SHF3854 SRB3852:SRB3854 TAX3852:TAX3854 TKT3852:TKT3854 TUP3852:TUP3854 UEL3852:UEL3854 UOH3852:UOH3854 UYD3852:UYD3854 VHZ3852:VHZ3854 VRV3852:VRV3854 WBR3852:WBR3854 WLN3852:WLN3854 WVJ3852:WVJ3854 B3887:B3889 B3902:B3924 IX3902:IX3916 ST3902:ST3916 ACP3902:ACP3916 AML3902:AML3916 AWH3902:AWH3916 BGD3902:BGD3916 BPZ3902:BPZ3916 BZV3902:BZV3916 CJR3902:CJR3916 CTN3902:CTN3916 DDJ3902:DDJ3916 DNF3902:DNF3916 DXB3902:DXB3916 EGX3902:EGX3916 EQT3902:EQT3916 FAP3902:FAP3916 FKL3902:FKL3916 FUH3902:FUH3916 GED3902:GED3916 GNZ3902:GNZ3916 GXV3902:GXV3916 HHR3902:HHR3916 HRN3902:HRN3916 IBJ3902:IBJ3916 ILF3902:ILF3916 IVB3902:IVB3916 JEX3902:JEX3916 JOT3902:JOT3916 JYP3902:JYP3916 KIL3902:KIL3916 KSH3902:KSH3916 LCD3902:LCD3916 LLZ3902:LLZ3916 LVV3902:LVV3916 MFR3902:MFR3916 MPN3902:MPN3916 MZJ3902:MZJ3916 NJF3902:NJF3916 NTB3902:NTB3916 OCX3902:OCX3916 OMT3902:OMT3916 OWP3902:OWP3916 PGL3902:PGL3916 PQH3902:PQH3916 QAD3902:QAD3916 QJZ3902:QJZ3916 QTV3902:QTV3916 RDR3902:RDR3916 RNN3902:RNN3916 RXJ3902:RXJ3916 SHF3902:SHF3916 SRB3902:SRB3916 TAX3902:TAX3916 TKT3902:TKT3916 TUP3902:TUP3916 UEL3902:UEL3916 UOH3902:UOH3916 UYD3902:UYD3916 VHZ3902:VHZ3916 VRV3902:VRV3916 WBR3902:WBR3916 WLN3902:WLN3916 WVJ3902:WVJ3916 B3938:B3942 WBR3966:WBR3969 VRV3966:VRV3969 VHZ3966:VHZ3969 UYD3966:UYD3969 UOH3966:UOH3969 UEL3966:UEL3969 TUP3966:TUP3969 TKT3966:TKT3969 TAX3966:TAX3969 SRB3966:SRB3969 SHF3966:SHF3969 RXJ3966:RXJ3969 RNN3966:RNN3969 RDR3966:RDR3969 QTV3966:QTV3969 QJZ3966:QJZ3969 QAD3966:QAD3969 PQH3966:PQH3969 PGL3966:PGL3969 OWP3966:OWP3969 OMT3966:OMT3969 OCX3966:OCX3969 NTB3966:NTB3969 NJF3966:NJF3969 MZJ3966:MZJ3969 MPN3966:MPN3969 MFR3966:MFR3969 LVV3966:LVV3969 LLZ3966:LLZ3969 LCD3966:LCD3969 KSH3966:KSH3969 KIL3966:KIL3969 JYP3966:JYP3969 JOT3966:JOT3969 JEX3966:JEX3969 IVB3966:IVB3969 ILF3966:ILF3969 IBJ3966:IBJ3969 HRN3966:HRN3969 HHR3966:HHR3969 GXV3966:GXV3969 GNZ3966:GNZ3969 GED3966:GED3969 FUH3966:FUH3969 FKL3966:FKL3969 FAP3966:FAP3969 EQT3966:EQT3969 EGX3966:EGX3969 DXB3966:DXB3969 DNF3966:DNF3969 DDJ3966:DDJ3969 CTN3966:CTN3969 CJR3966:CJR3969 BZV3966:BZV3969 BPZ3966:BPZ3969 BGD3966:BGD3969 AWH3966:AWH3969 AML3966:AML3969 ACP3966:ACP3969 ST3966:ST3969 IX3966:IX3969 B3961:B3986 WVJ5177:WVJ5204 B4003:B4046 IX4007:IX4043 ST4007:ST4043 ACP4007:ACP4043 AML4007:AML4043 AWH4007:AWH4043 BGD4007:BGD4043 BPZ4007:BPZ4043 BZV4007:BZV4043 CJR4007:CJR4043 CTN4007:CTN4043 DDJ4007:DDJ4043 DNF4007:DNF4043 DXB4007:DXB4043 EGX4007:EGX4043 EQT4007:EQT4043 FAP4007:FAP4043 FKL4007:FKL4043 FUH4007:FUH4043 GED4007:GED4043 GNZ4007:GNZ4043 GXV4007:GXV4043 HHR4007:HHR4043 HRN4007:HRN4043 IBJ4007:IBJ4043 ILF4007:ILF4043 IVB4007:IVB4043 JEX4007:JEX4043 JOT4007:JOT4043 JYP4007:JYP4043 KIL4007:KIL4043 KSH4007:KSH4043 LCD4007:LCD4043 LLZ4007:LLZ4043 LVV4007:LVV4043 MFR4007:MFR4043 MPN4007:MPN4043 MZJ4007:MZJ4043 NJF4007:NJF4043 NTB4007:NTB4043 OCX4007:OCX4043 OMT4007:OMT4043 OWP4007:OWP4043 PGL4007:PGL4043 PQH4007:PQH4043 QAD4007:QAD4043 QJZ4007:QJZ4043 QTV4007:QTV4043 RDR4007:RDR4043 RNN4007:RNN4043 RXJ4007:RXJ4043 SHF4007:SHF4043 SRB4007:SRB4043 TAX4007:TAX4043 TKT4007:TKT4043 TUP4007:TUP4043 UEL4007:UEL4043 UOH4007:UOH4043 UYD4007:UYD4043 VHZ4007:VHZ4043 VRV4007:VRV4043 WBR4007:WBR4043 WLN4007:WLN4043 WVJ4007:WVJ4043 B4054 IX4060:IX4064 ST4060:ST4064 ACP4060:ACP4064 AML4060:AML4064 AWH4060:AWH4064 BGD4060:BGD4064 BPZ4060:BPZ4064 BZV4060:BZV4064 CJR4060:CJR4064 CTN4060:CTN4064 DDJ4060:DDJ4064 DNF4060:DNF4064 DXB4060:DXB4064 EGX4060:EGX4064 EQT4060:EQT4064 FAP4060:FAP4064 FKL4060:FKL4064 FUH4060:FUH4064 GED4060:GED4064 GNZ4060:GNZ4064 GXV4060:GXV4064 HHR4060:HHR4064 HRN4060:HRN4064 IBJ4060:IBJ4064 ILF4060:ILF4064 IVB4060:IVB4064 JEX4060:JEX4064 JOT4060:JOT4064 JYP4060:JYP4064 KIL4060:KIL4064 KSH4060:KSH4064 LCD4060:LCD4064 LLZ4060:LLZ4064 LVV4060:LVV4064 MFR4060:MFR4064 MPN4060:MPN4064 MZJ4060:MZJ4064 NJF4060:NJF4064 NTB4060:NTB4064 OCX4060:OCX4064 OMT4060:OMT4064 OWP4060:OWP4064 PGL4060:PGL4064 PQH4060:PQH4064 QAD4060:QAD4064 QJZ4060:QJZ4064 QTV4060:QTV4064 RDR4060:RDR4064 RNN4060:RNN4064 RXJ4060:RXJ4064 SHF4060:SHF4064 SRB4060:SRB4064 TAX4060:TAX4064 TKT4060:TKT4064 TUP4060:TUP4064 UEL4060:UEL4064 UOH4060:UOH4064 UYD4060:UYD4064 VHZ4060:VHZ4064 VRV4060:VRV4064 WBR4060:WBR4064 WLN4060:WLN4064 WVJ4060:WVJ4064 IX4069:IX4086 ST4069:ST4086 ACP4069:ACP4086 AML4069:AML4086 AWH4069:AWH4086 BGD4069:BGD4086 BPZ4069:BPZ4086 BZV4069:BZV4086 CJR4069:CJR4086 CTN4069:CTN4086 DDJ4069:DDJ4086 DNF4069:DNF4086 DXB4069:DXB4086 EGX4069:EGX4086 EQT4069:EQT4086 FAP4069:FAP4086 FKL4069:FKL4086 FUH4069:FUH4086 GED4069:GED4086 GNZ4069:GNZ4086 GXV4069:GXV4086 HHR4069:HHR4086 HRN4069:HRN4086 IBJ4069:IBJ4086 ILF4069:ILF4086 IVB4069:IVB4086 JEX4069:JEX4086 JOT4069:JOT4086 JYP4069:JYP4086 KIL4069:KIL4086 KSH4069:KSH4086 LCD4069:LCD4086 LLZ4069:LLZ4086 LVV4069:LVV4086 MFR4069:MFR4086 MPN4069:MPN4086 MZJ4069:MZJ4086 NJF4069:NJF4086 NTB4069:NTB4086 OCX4069:OCX4086 OMT4069:OMT4086 OWP4069:OWP4086 PGL4069:PGL4086 PQH4069:PQH4086 QAD4069:QAD4086 QJZ4069:QJZ4086 QTV4069:QTV4086 RDR4069:RDR4086 RNN4069:RNN4086 RXJ4069:RXJ4086 SHF4069:SHF4086 SRB4069:SRB4086 TAX4069:TAX4086 TKT4069:TKT4086 TUP4069:TUP4086 UEL4069:UEL4086 UOH4069:UOH4086 UYD4069:UYD4086 VHZ4069:VHZ4086 VRV4069:VRV4086 WBR4069:WBR4086 WLN4069:WLN4086 WVJ4069:WVJ4086 B4103:B4108 B3491:B3559 B7275 IX4114:IX4125 ST4114:ST4125 ACP4114:ACP4125 AML4114:AML4125 AWH4114:AWH4125 BGD4114:BGD4125 BPZ4114:BPZ4125 BZV4114:BZV4125 CJR4114:CJR4125 CTN4114:CTN4125 DDJ4114:DDJ4125 DNF4114:DNF4125 DXB4114:DXB4125 EGX4114:EGX4125 EQT4114:EQT4125 FAP4114:FAP4125 FKL4114:FKL4125 FUH4114:FUH4125 GED4114:GED4125 GNZ4114:GNZ4125 GXV4114:GXV4125 HHR4114:HHR4125 HRN4114:HRN4125 IBJ4114:IBJ4125 ILF4114:ILF4125 IVB4114:IVB4125 JEX4114:JEX4125 JOT4114:JOT4125 JYP4114:JYP4125 KIL4114:KIL4125 KSH4114:KSH4125 LCD4114:LCD4125 LLZ4114:LLZ4125 LVV4114:LVV4125 MFR4114:MFR4125 MPN4114:MPN4125 MZJ4114:MZJ4125 NJF4114:NJF4125 NTB4114:NTB4125 OCX4114:OCX4125 OMT4114:OMT4125 OWP4114:OWP4125 PGL4114:PGL4125 PQH4114:PQH4125 QAD4114:QAD4125 QJZ4114:QJZ4125 QTV4114:QTV4125 RDR4114:RDR4125 RNN4114:RNN4125 RXJ4114:RXJ4125 SHF4114:SHF4125 SRB4114:SRB4125 TAX4114:TAX4125 TKT4114:TKT4125 TUP4114:TUP4125 UEL4114:UEL4125 UOH4114:UOH4125 UYD4114:UYD4125 VHZ4114:VHZ4125 VRV4114:VRV4125 WBR4114:WBR4125 WLN4114:WLN4125 WVJ4114:WVJ4125 WVJ1059:WVJ1064 WLN1059:WLN1064 WBR1059:WBR1064 VRV1059:VRV1064 VHZ1059:VHZ1064 UYD1059:UYD1064 UOH1059:UOH1064 UEL1059:UEL1064 TUP1059:TUP1064 TKT1059:TKT1064 TAX1059:TAX1064 SRB1059:SRB1064 SHF1059:SHF1064 RXJ1059:RXJ1064 RNN1059:RNN1064 RDR1059:RDR1064 QTV1059:QTV1064 QJZ1059:QJZ1064 QAD1059:QAD1064 PQH1059:PQH1064 PGL1059:PGL1064 OWP1059:OWP1064 OMT1059:OMT1064 OCX1059:OCX1064 NTB1059:NTB1064 NJF1059:NJF1064 MZJ1059:MZJ1064 MPN1059:MPN1064 MFR1059:MFR1064 LVV1059:LVV1064 LLZ1059:LLZ1064 LCD1059:LCD1064 KSH1059:KSH1064 KIL1059:KIL1064 JYP1059:JYP1064 JOT1059:JOT1064 JEX1059:JEX1064 IVB1059:IVB1064 ILF1059:ILF1064 IBJ1059:IBJ1064 HRN1059:HRN1064 HHR1059:HHR1064 GXV1059:GXV1064 GNZ1059:GNZ1064 GED1059:GED1064 FUH1059:FUH1064 FKL1059:FKL1064 FAP1059:FAP1064 EQT1059:EQT1064 EGX1059:EGX1064 DXB1059:DXB1064 DNF1059:DNF1064 DDJ1059:DDJ1064 CTN1059:CTN1064 CJR1059:CJR1064 BZV1059:BZV1064 BPZ1059:BPZ1064 BGD1059:BGD1064 AWH1059:AWH1064 AML1059:AML1064 ACP1059:ACP1064 ST1059:ST1064 IX1059:IX1064 B1059:B1064 B239:B256 WVD239:WVD246 WLH239:WLH246 WBL239:WBL246 VRP239:VRP246 VHT239:VHT246 UXX239:UXX246 UOB239:UOB246 UEF239:UEF246 TUJ239:TUJ246 TKN239:TKN246 TAR239:TAR246 SQV239:SQV246 SGZ239:SGZ246 RXD239:RXD246 RNH239:RNH246 RDL239:RDL246 QTP239:QTP246 QJT239:QJT246 PZX239:PZX246 PQB239:PQB246 PGF239:PGF246 OWJ239:OWJ246 OMN239:OMN246 OCR239:OCR246 NSV239:NSV246 NIZ239:NIZ246 MZD239:MZD246 MPH239:MPH246 MFL239:MFL246 LVP239:LVP246 LLT239:LLT246 LBX239:LBX246 KSB239:KSB246 KIF239:KIF246 JYJ239:JYJ246 JON239:JON246 JER239:JER246 IUV239:IUV246 IKZ239:IKZ246 IBD239:IBD246 HRH239:HRH246 HHL239:HHL246 GXP239:GXP246 GNT239:GNT246 GDX239:GDX246 FUB239:FUB246 FKF239:FKF246 FAJ239:FAJ246 EQN239:EQN246 EGR239:EGR246 DWV239:DWV246 DMZ239:DMZ246 DDD239:DDD246 CTH239:CTH246 CJL239:CJL246 BZP239:BZP246 BPT239:BPT246 BFX239:BFX246 AWB239:AWB246 AMF239:AMF246 ACJ239:ACJ246 SN239:SN246 IR239:IR246 WVD223:WVD234 WLH223:WLH234 WBL223:WBL234 VRP223:VRP234 VHT223:VHT234 UXX223:UXX234 UOB223:UOB234 UEF223:UEF234 TUJ223:TUJ234 TKN223:TKN234 TAR223:TAR234 SQV223:SQV234 SGZ223:SGZ234 RXD223:RXD234 RNH223:RNH234 RDL223:RDL234 QTP223:QTP234 QJT223:QJT234 PZX223:PZX234 PQB223:PQB234 PGF223:PGF234 OWJ223:OWJ234 OMN223:OMN234 OCR223:OCR234 NSV223:NSV234 NIZ223:NIZ234 MZD223:MZD234 MPH223:MPH234 MFL223:MFL234 LVP223:LVP234 LLT223:LLT234 LBX223:LBX234 KSB223:KSB234 KIF223:KIF234 JYJ223:JYJ234 JON223:JON234 JER223:JER234 IUV223:IUV234 IKZ223:IKZ234 IBD223:IBD234 HRH223:HRH234 HHL223:HHL234 GXP223:GXP234 GNT223:GNT234 GDX223:GDX234 FUB223:FUB234 FKF223:FKF234 FAJ223:FAJ234 EQN223:EQN234 EGR223:EGR234 DWV223:DWV234 DMZ223:DMZ234 DDD223:DDD234 CTH223:CTH234 CJL223:CJL234 BZP223:BZP234 BPT223:BPT234 BFX223:BFX234 AWB223:AWB234 AMF223:AMF234 ACJ223:ACJ234 SN223:SN234 IR223:IR234 B174:B234 B115:B172 WBR42 VRV42 VHZ42 UYD42 UOH42 UEL42 TUP42 TKT42 TAX42 SRB42 SHF42 RXJ42 RNN42 RDR42 QTV42 QJZ42 QAD42 PQH42 PGL42 OWP42 OMT42 OCX42 NTB42 NJF42 MZJ42 MPN42 MFR42 LVV42 LLZ42 LCD42 KSH42 KIL42 JYP42 JOT42 JEX42 IVB42 ILF42 IBJ42 HRN42 HHR42 GXV42 GNZ42 GED42 FUH42 FKL42 FAP42 EQT42 EGX42 DXB42 DNF42 DDJ42 CTN42 CJR42 BZV42 BPZ42 BGD42 AWH42 AML42 ACP42 ST42 IX42 IR36:IR41 B36:B102 B105 WLH122:WLH168 WBL122:WBL168 VRP122:VRP168 VHT122:VHT168 UXX122:UXX168 UOB122:UOB168 UEF122:UEF168 TUJ122:TUJ168 TKN122:TKN168 TAR122:TAR168 SQV122:SQV168 SGZ122:SGZ168 RXD122:RXD168 RNH122:RNH168 RDL122:RDL168 QTP122:QTP168 QJT122:QJT168 PZX122:PZX168 PQB122:PQB168 PGF122:PGF168 OWJ122:OWJ168 OMN122:OMN168 OCR122:OCR168 NSV122:NSV168 NIZ122:NIZ168 MZD122:MZD168 MPH122:MPH168 MFL122:MFL168 LVP122:LVP168 LLT122:LLT168 LBX122:LBX168 KSB122:KSB168 KIF122:KIF168 JYJ122:JYJ168 JON122:JON168 JER122:JER168 IUV122:IUV168 IKZ122:IKZ168 IBD122:IBD168 HRH122:HRH168 HHL122:HHL168 GXP122:GXP168 GNT122:GNT168 GDX122:GDX168 FUB122:FUB168 FKF122:FKF168 FAJ122:FAJ168 EQN122:EQN168 EGR122:EGR168 DWV122:DWV168 DMZ122:DMZ168 DDD122:DDD168 CTH122:CTH168 CJL122:CJL168 BZP122:BZP168 BPT122:BPT168 BFX122:BFX168 AWB122:AWB168 AMF122:AMF168 ACJ122:ACJ168 SN122:SN168 IR122:IR168 WVD91:WVD102 WLH91:WLH102 WBL91:WBL102 VRP91:VRP102 VHT91:VHT102 UXX91:UXX102 UOB91:UOB102 UEF91:UEF102 TUJ91:TUJ102 TKN91:TKN102 TAR91:TAR102 SQV91:SQV102 SGZ91:SGZ102 RXD91:RXD102 RNH91:RNH102 RDL91:RDL102 QTP91:QTP102 QJT91:QJT102 PZX91:PZX102 PQB91:PQB102 PGF91:PGF102 OWJ91:OWJ102 OMN91:OMN102 OCR91:OCR102 NSV91:NSV102 NIZ91:NIZ102 MZD91:MZD102 MPH91:MPH102 MFL91:MFL102 LVP91:LVP102 LLT91:LLT102 LBX91:LBX102 KSB91:KSB102 KIF91:KIF102 JYJ91:JYJ102 JON91:JON102 JER91:JER102 IUV91:IUV102 IKZ91:IKZ102 IBD91:IBD102 HRH91:HRH102 HHL91:HHL102 GXP91:GXP102 GNT91:GNT102 GDX91:GDX102 FUB91:FUB102 FKF91:FKF102 FAJ91:FAJ102 EQN91:EQN102 EGR91:EGR102 DWV91:DWV102 DMZ91:DMZ102 DDD91:DDD102 CTH91:CTH102 CJL91:CJL102 BZP91:BZP102 BPT91:BPT102 BFX91:BFX102 AWB91:AWB102 AMF91:AMF102 ACJ91:ACJ102 SN91:SN102 IR91:IR102 WLH67:WLH78 WBL67:WBL78 VRP67:VRP78 VHT67:VHT78 UXX67:UXX78 UOB67:UOB78 UEF67:UEF78 TUJ67:TUJ78 TKN67:TKN78 TAR67:TAR78 SQV67:SQV78 SGZ67:SGZ78 RXD67:RXD78 RNH67:RNH78 RDL67:RDL78 QTP67:QTP78 QJT67:QJT78 PZX67:PZX78 PQB67:PQB78 PGF67:PGF78 OWJ67:OWJ78 OMN67:OMN78 OCR67:OCR78 NSV67:NSV78 NIZ67:NIZ78 MZD67:MZD78 MPH67:MPH78 MFL67:MFL78 LVP67:LVP78 LLT67:LLT78 LBX67:LBX78 KSB67:KSB78 KIF67:KIF78 JYJ67:JYJ78 JON67:JON78 JER67:JER78 IUV67:IUV78 IKZ67:IKZ78 IBD67:IBD78 HRH67:HRH78 HHL67:HHL78 GXP67:GXP78 GNT67:GNT78 GDX67:GDX78 FUB67:FUB78 FKF67:FKF78 FAJ67:FAJ78 EQN67:EQN78 EGR67:EGR78 DWV67:DWV78 DMZ67:DMZ78 DDD67:DDD78 CTH67:CTH78 CJL67:CJL78 BZP67:BZP78 BPT67:BPT78 BFX67:BFX78 AWB67:AWB78 AMF67:AMF78 ACJ67:ACJ78 SN67:SN78 IR67:IR78 WVD67:WVD78 WVD36:WVD41 SN36:SN41 ACJ36:ACJ41 AMF36:AMF41 AWB36:AWB41 BFX36:BFX41 BPT36:BPT41 BZP36:BZP41 CJL36:CJL41 CTH36:CTH41 DDD36:DDD41 DMZ36:DMZ41 DWV36:DWV41 EGR36:EGR41 EQN36:EQN41 FAJ36:FAJ41 FKF36:FKF41 FUB36:FUB41 GDX36:GDX41 GNT36:GNT41 GXP36:GXP41 HHL36:HHL41 HRH36:HRH41 IBD36:IBD41 IKZ36:IKZ41 IUV36:IUV41 JER36:JER41 JON36:JON41 JYJ36:JYJ41 KIF36:KIF41 KSB36:KSB41 LBX36:LBX41 LLT36:LLT41 LVP36:LVP41 MFL36:MFL41 MPH36:MPH41 MZD36:MZD41 NIZ36:NIZ41 NSV36:NSV41 OCR36:OCR41 OMN36:OMN41 OWJ36:OWJ41 PGF36:PGF41 PQB36:PQB41 PZX36:PZX41 QJT36:QJT41 QTP36:QTP41 RDL36:RDL41 RNH36:RNH41 RXD36:RXD41 SGZ36:SGZ41 SQV36:SQV41 TAR36:TAR41 TKN36:TKN41 TUJ36:TUJ41 UEF36:UEF41 UOB36:UOB41 UXX36:UXX41 VHT36:VHT41 VRP36:VRP41 WBL36:WBL41 WLH36:WLH41 WVJ42 IR115 SN115 ACJ115 AMF115 AWB115 BFX115 BPT115 BZP115 CJL115 CTH115 DDD115 DMZ115 DWV115 EGR115 EQN115 FAJ115 FKF115 FUB115 GDX115 GNT115 GXP115 HHL115 HRH115 IBD115 IKZ115 IUV115 JER115 JON115 JYJ115 KIF115 KSB115 LBX115 LLT115 LVP115 MFL115 MPH115 MZD115 NIZ115 NSV115 OCR115 OMN115 OWJ115 PGF115 PQB115 PZX115 QJT115 QTP115 RDL115 RNH115 RXD115 SGZ115 SQV115 TAR115 TKN115 TUJ115 UEF115 UOB115 UXX115 VHT115 VRP115 WBL115 WLH115 WVD115 WVJ116 IX116 ST116 ACP116 AML116 AWH116 BGD116 BPZ116 BZV116 CJR116 CTN116 DDJ116 DNF116 DXB116 EGX116 EQT116 FAP116 FKL116 FUH116 GED116 GNZ116 GXV116 HHR116 HRN116 IBJ116 ILF116 IVB116 JEX116 JOT116 JYP116 KIL116 KSH116 LCD116 LLZ116 LVV116 MFR116 MPN116 MZJ116 NJF116 NTB116 OCX116 OMT116 OWP116 PGL116 PQH116 QAD116 QJZ116 QTV116 RDR116 RNN116 RXJ116 SHF116 SRB116 TAX116 TKT116 TUP116 UEL116 UOH116 UYD116 VHZ116 VRV116 WBR116 WLN116 WVJ120:WVJ121 IR117:IR119 SN117:SN119 ACJ117:ACJ119 AMF117:AMF119 AWB117:AWB119 BFX117:BFX119 BPT117:BPT119 BZP117:BZP119 CJL117:CJL119 CTH117:CTH119 DDD117:DDD119 DMZ117:DMZ119 DWV117:DWV119 EGR117:EGR119 EQN117:EQN119 FAJ117:FAJ119 FKF117:FKF119 FUB117:FUB119 GDX117:GDX119 GNT117:GNT119 GXP117:GXP119 HHL117:HHL119 HRH117:HRH119 IBD117:IBD119 IKZ117:IKZ119 IUV117:IUV119 JER117:JER119 JON117:JON119 JYJ117:JYJ119 KIF117:KIF119 KSB117:KSB119 LBX117:LBX119 LLT117:LLT119 LVP117:LVP119 MFL117:MFL119 MPH117:MPH119 MZD117:MZD119 NIZ117:NIZ119 NSV117:NSV119 OCR117:OCR119 OMN117:OMN119 OWJ117:OWJ119 PGF117:PGF119 PQB117:PQB119 PZX117:PZX119 QJT117:QJT119 QTP117:QTP119 RDL117:RDL119 RNH117:RNH119 RXD117:RXD119 SGZ117:SGZ119 SQV117:SQV119 TAR117:TAR119 TKN117:TKN119 TUJ117:TUJ119 UEF117:UEF119 UOB117:UOB119 UXX117:UXX119 VHT117:VHT119 VRP117:VRP119 WBL117:WBL119 WLH117:WLH119 WVD117:WVD119 WVD122:WVD168 IX120:IX121 ST120:ST121 ACP120:ACP121 AML120:AML121 AWH120:AWH121 BGD120:BGD121 BPZ120:BPZ121 BZV120:BZV121 CJR120:CJR121 CTN120:CTN121 DDJ120:DDJ121 DNF120:DNF121 DXB120:DXB121 EGX120:EGX121 EQT120:EQT121 FAP120:FAP121 FKL120:FKL121 FUH120:FUH121 GED120:GED121 GNZ120:GNZ121 GXV120:GXV121 HHR120:HHR121 HRN120:HRN121 IBJ120:IBJ121 ILF120:ILF121 IVB120:IVB121 JEX120:JEX121 JOT120:JOT121 JYP120:JYP121 KIL120:KIL121 KSH120:KSH121 LCD120:LCD121 LLZ120:LLZ121 LVV120:LVV121 MFR120:MFR121 MPN120:MPN121 MZJ120:MZJ121 NJF120:NJF121 NTB120:NTB121 OCX120:OCX121 OMT120:OMT121 OWP120:OWP121 PGL120:PGL121 PQH120:PQH121 QAD120:QAD121 QJZ120:QJZ121 QTV120:QTV121 RDR120:RDR121 RNN120:RNN121 RXJ120:RXJ121 SHF120:SHF121 SRB120:SRB121 TAX120:TAX121 TKT120:TKT121 TUP120:TUP121 UEL120:UEL121 UOH120:UOH121 UYD120:UYD121 VHZ120:VHZ121 VRV120:VRV121 WBR120:WBR121 WLN120:WLN121 WLN42 B591:B602 WVJ1026:WVJ1027 WLN1026:WLN1027 WBR1026:WBR1027 VRV1026:VRV1027 VHZ1026:VHZ1027 UYD1026:UYD1027 UOH1026:UOH1027 UEL1026:UEL1027 TUP1026:TUP1027 TKT1026:TKT1027 TAX1026:TAX1027 SRB1026:SRB1027 SHF1026:SHF1027 RXJ1026:RXJ1027 RNN1026:RNN1027 RDR1026:RDR1027 QTV1026:QTV1027 QJZ1026:QJZ1027 QAD1026:QAD1027 PQH1026:PQH1027 PGL1026:PGL1027 OWP1026:OWP1027 OMT1026:OMT1027 OCX1026:OCX1027 NTB1026:NTB1027 NJF1026:NJF1027 MZJ1026:MZJ1027 MPN1026:MPN1027 MFR1026:MFR1027 LVV1026:LVV1027 LLZ1026:LLZ1027 LCD1026:LCD1027 KSH1026:KSH1027 KIL1026:KIL1027 JYP1026:JYP1027 JOT1026:JOT1027 JEX1026:JEX1027 IVB1026:IVB1027 ILF1026:ILF1027 IBJ1026:IBJ1027 HRN1026:HRN1027 HHR1026:HHR1027 GXV1026:GXV1027 GNZ1026:GNZ1027 GED1026:GED1027 FUH1026:FUH1027 FKL1026:FKL1027 FAP1026:FAP1027 EQT1026:EQT1027 EGX1026:EGX1027 DXB1026:DXB1027 DNF1026:DNF1027 DDJ1026:DDJ1027 CTN1026:CTN1027 CJR1026:CJR1027 BZV1026:BZV1027 BPZ1026:BPZ1027 BGD1026:BGD1027 AWH1026:AWH1027 AML1026:AML1027 ACP1026:ACP1027 ST1026:ST1027 IX1026:IX1027 WVJ1018:WVJ1024 WLN1018:WLN1024 WBR1018:WBR1024 VRV1018:VRV1024 VHZ1018:VHZ1024 UYD1018:UYD1024 UOH1018:UOH1024 UEL1018:UEL1024 TUP1018:TUP1024 TKT1018:TKT1024 TAX1018:TAX1024 SRB1018:SRB1024 SHF1018:SHF1024 RXJ1018:RXJ1024 RNN1018:RNN1024 RDR1018:RDR1024 QTV1018:QTV1024 QJZ1018:QJZ1024 QAD1018:QAD1024 PQH1018:PQH1024 PGL1018:PGL1024 OWP1018:OWP1024 OMT1018:OMT1024 OCX1018:OCX1024 NTB1018:NTB1024 NJF1018:NJF1024 MZJ1018:MZJ1024 MPN1018:MPN1024 MFR1018:MFR1024 LVV1018:LVV1024 LLZ1018:LLZ1024 LCD1018:LCD1024 KSH1018:KSH1024 KIL1018:KIL1024 JYP1018:JYP1024 JOT1018:JOT1024 JEX1018:JEX1024 IVB1018:IVB1024 ILF1018:ILF1024 IBJ1018:IBJ1024 HRN1018:HRN1024 HHR1018:HHR1024 GXV1018:GXV1024 GNZ1018:GNZ1024 GED1018:GED1024 FUH1018:FUH1024 FKL1018:FKL1024 FAP1018:FAP1024 EQT1018:EQT1024 EGX1018:EGX1024 DXB1018:DXB1024 DNF1018:DNF1024 DDJ1018:DDJ1024 CTN1018:CTN1024 CJR1018:CJR1024 BZV1018:BZV1024 BPZ1018:BPZ1024 BGD1018:BGD1024 AWH1018:AWH1024 AML1018:AML1024 ACP1018:ACP1024 ST1018:ST1024 IX1018:IX1024 WVJ1008:WVJ1010 WLN1008:WLN1010 WBR1008:WBR1010 VRV1008:VRV1010 VHZ1008:VHZ1010 UYD1008:UYD1010 UOH1008:UOH1010 UEL1008:UEL1010 TUP1008:TUP1010 TKT1008:TKT1010 TAX1008:TAX1010 SRB1008:SRB1010 SHF1008:SHF1010 RXJ1008:RXJ1010 RNN1008:RNN1010 RDR1008:RDR1010 QTV1008:QTV1010 QJZ1008:QJZ1010 QAD1008:QAD1010 PQH1008:PQH1010 PGL1008:PGL1010 OWP1008:OWP1010 OMT1008:OMT1010 OCX1008:OCX1010 NTB1008:NTB1010 NJF1008:NJF1010 MZJ1008:MZJ1010 MPN1008:MPN1010 MFR1008:MFR1010 LVV1008:LVV1010 LLZ1008:LLZ1010 LCD1008:LCD1010 KSH1008:KSH1010 KIL1008:KIL1010 JYP1008:JYP1010 JOT1008:JOT1010 JEX1008:JEX1010 IVB1008:IVB1010 ILF1008:ILF1010 IBJ1008:IBJ1010 HRN1008:HRN1010 HHR1008:HHR1010 GXV1008:GXV1010 GNZ1008:GNZ1010 GED1008:GED1010 FUH1008:FUH1010 FKL1008:FKL1010 FAP1008:FAP1010 EQT1008:EQT1010 EGX1008:EGX1010 DXB1008:DXB1010 DNF1008:DNF1010 DDJ1008:DDJ1010 CTN1008:CTN1010 CJR1008:CJR1010 BZV1008:BZV1010 BPZ1008:BPZ1010 BGD1008:BGD1010 AWH1008:AWH1010 AML1008:AML1010 ACP1008:ACP1010 ST1008:ST1010 IX1008:IX1010 B993:B1004 B1036:B1037 B1008:B1027 B879 WVJ869:WVJ876 WLN869:WLN876 WBR869:WBR876 VRV869:VRV876 VHZ869:VHZ876 UYD869:UYD876 UOH869:UOH876 UEL869:UEL876 TUP869:TUP876 TKT869:TKT876 TAX869:TAX876 SRB869:SRB876 SHF869:SHF876 RXJ869:RXJ876 RNN869:RNN876 RDR869:RDR876 QTV869:QTV876 QJZ869:QJZ876 QAD869:QAD876 PQH869:PQH876 PGL869:PGL876 OWP869:OWP876 OMT869:OMT876 OCX869:OCX876 NTB869:NTB876 NJF869:NJF876 MZJ869:MZJ876 MPN869:MPN876 MFR869:MFR876 LVV869:LVV876 LLZ869:LLZ876 LCD869:LCD876 KSH869:KSH876 KIL869:KIL876 JYP869:JYP876 JOT869:JOT876 JEX869:JEX876 IVB869:IVB876 ILF869:ILF876 IBJ869:IBJ876 HRN869:HRN876 HHR869:HHR876 GXV869:GXV876 GNZ869:GNZ876 GED869:GED876 FUH869:FUH876 FKL869:FKL876 FAP869:FAP876 EQT869:EQT876 EGX869:EGX876 DXB869:DXB876 DNF869:DNF876 DDJ869:DDJ876 CTN869:CTN876 CJR869:CJR876 BZV869:BZV876 BPZ869:BPZ876 BGD869:BGD876 AWH869:AWH876 AML869:AML876 ACP869:ACP876 ST869:ST876 IX869:IX876 B869:B876 WVJ858:WVJ862 WLN858:WLN862 WBR858:WBR862 VRV858:VRV862 VHZ858:VHZ862 UYD858:UYD862 UOH858:UOH862 UEL858:UEL862 TUP858:TUP862 TKT858:TKT862 TAX858:TAX862 SRB858:SRB862 SHF858:SHF862 RXJ858:RXJ862 RNN858:RNN862 RDR858:RDR862 QTV858:QTV862 QJZ858:QJZ862 QAD858:QAD862 PQH858:PQH862 PGL858:PGL862 OWP858:OWP862 OMT858:OMT862 OCX858:OCX862 NTB858:NTB862 NJF858:NJF862 MZJ858:MZJ862 MPN858:MPN862 MFR858:MFR862 LVV858:LVV862 LLZ858:LLZ862 LCD858:LCD862 KSH858:KSH862 KIL858:KIL862 JYP858:JYP862 JOT858:JOT862 JEX858:JEX862 IVB858:IVB862 ILF858:ILF862 IBJ858:IBJ862 HRN858:HRN862 HHR858:HHR862 GXV858:GXV862 GNZ858:GNZ862 GED858:GED862 FUH858:FUH862 FKL858:FKL862 FAP858:FAP862 EQT858:EQT862 EGX858:EGX862 DXB858:DXB862 DNF858:DNF862 DDJ858:DDJ862 CTN858:CTN862 CJR858:CJR862 BZV858:BZV862 BPZ858:BPZ862 BGD858:BGD862 AWH858:AWH862 AML858:AML862 ACP858:ACP862 ST858:ST862 IX858:IX862 WVJ846:WVJ851 WLN846:WLN851 WBR846:WBR851 VRV846:VRV851 VHZ846:VHZ851 UYD846:UYD851 UOH846:UOH851 UEL846:UEL851 TUP846:TUP851 TKT846:TKT851 TAX846:TAX851 SRB846:SRB851 SHF846:SHF851 RXJ846:RXJ851 RNN846:RNN851 RDR846:RDR851 QTV846:QTV851 QJZ846:QJZ851 QAD846:QAD851 PQH846:PQH851 PGL846:PGL851 OWP846:OWP851 OMT846:OMT851 OCX846:OCX851 NTB846:NTB851 NJF846:NJF851 MZJ846:MZJ851 MPN846:MPN851 MFR846:MFR851 LVV846:LVV851 LLZ846:LLZ851 LCD846:LCD851 KSH846:KSH851 KIL846:KIL851 JYP846:JYP851 JOT846:JOT851 JEX846:JEX851 IVB846:IVB851 ILF846:ILF851 IBJ846:IBJ851 HRN846:HRN851 HHR846:HHR851 GXV846:GXV851 GNZ846:GNZ851 GED846:GED851 FUH846:FUH851 FKL846:FKL851 FAP846:FAP851 EQT846:EQT851 EGX846:EGX851 DXB846:DXB851 DNF846:DNF851 DDJ846:DDJ851 CTN846:CTN851 CJR846:CJR851 BZV846:BZV851 BPZ846:BPZ851 BGD846:BGD851 AWH846:AWH851 AML846:AML851 ACP846:ACP851 ST846:ST851 IX846:IX851 B839:B862 WVJ807:WVJ812 WLN807:WLN812 WBR807:WBR812 VRV807:VRV812 VHZ807:VHZ812 UYD807:UYD812 UOH807:UOH812 UEL807:UEL812 TUP807:TUP812 TKT807:TKT812 TAX807:TAX812 SRB807:SRB812 SHF807:SHF812 RXJ807:RXJ812 RNN807:RNN812 RDR807:RDR812 QTV807:QTV812 QJZ807:QJZ812 QAD807:QAD812 PQH807:PQH812 PGL807:PGL812 OWP807:OWP812 OMT807:OMT812 OCX807:OCX812 NTB807:NTB812 NJF807:NJF812 MZJ807:MZJ812 MPN807:MPN812 MFR807:MFR812 LVV807:LVV812 LLZ807:LLZ812 LCD807:LCD812 KSH807:KSH812 KIL807:KIL812 JYP807:JYP812 JOT807:JOT812 JEX807:JEX812 IVB807:IVB812 ILF807:ILF812 IBJ807:IBJ812 HRN807:HRN812 HHR807:HHR812 GXV807:GXV812 GNZ807:GNZ812 GED807:GED812 FUH807:FUH812 FKL807:FKL812 FAP807:FAP812 EQT807:EQT812 EGX807:EGX812 DXB807:DXB812 DNF807:DNF812 DDJ807:DDJ812 CTN807:CTN812 CJR807:CJR812 BZV807:BZV812 BPZ807:BPZ812 BGD807:BGD812 AWH807:AWH812 AML807:AML812 ACP807:ACP812 ST807:ST812 IX807:IX812 B797:B820 WVJ769:WVJ773 WLN769:WLN773 WBR769:WBR773 VRV769:VRV773 VHZ769:VHZ773 UYD769:UYD773 UOH769:UOH773 UEL769:UEL773 TUP769:TUP773 TKT769:TKT773 TAX769:TAX773 SRB769:SRB773 SHF769:SHF773 RXJ769:RXJ773 RNN769:RNN773 RDR769:RDR773 QTV769:QTV773 QJZ769:QJZ773 QAD769:QAD773 PQH769:PQH773 PGL769:PGL773 OWP769:OWP773 OMT769:OMT773 OCX769:OCX773 NTB769:NTB773 NJF769:NJF773 MZJ769:MZJ773 MPN769:MPN773 MFR769:MFR773 LVV769:LVV773 LLZ769:LLZ773 LCD769:LCD773 KSH769:KSH773 KIL769:KIL773 JYP769:JYP773 JOT769:JOT773 JEX769:JEX773 IVB769:IVB773 ILF769:ILF773 IBJ769:IBJ773 HRN769:HRN773 HHR769:HHR773 GXV769:GXV773 GNZ769:GNZ773 GED769:GED773 FUH769:FUH773 FKL769:FKL773 FAP769:FAP773 EQT769:EQT773 EGX769:EGX773 DXB769:DXB773 DNF769:DNF773 DDJ769:DDJ773 CTN769:CTN773 CJR769:CJR773 BZV769:BZV773 BPZ769:BPZ773 BGD769:BGD773 AWH769:AWH773 AML769:AML773 ACP769:ACP773 ST769:ST773 IX769:IX773 B769:B786 WVJ761:WVJ764 WLN761:WLN764 WBR761:WBR764 VRV761:VRV764 VHZ761:VHZ764 UYD761:UYD764 UOH761:UOH764 UEL761:UEL764 TUP761:TUP764 TKT761:TKT764 TAX761:TAX764 SRB761:SRB764 SHF761:SHF764 RXJ761:RXJ764 RNN761:RNN764 RDR761:RDR764 QTV761:QTV764 QJZ761:QJZ764 QAD761:QAD764 PQH761:PQH764 PGL761:PGL764 OWP761:OWP764 OMT761:OMT764 OCX761:OCX764 NTB761:NTB764 NJF761:NJF764 MZJ761:MZJ764 MPN761:MPN764 MFR761:MFR764 LVV761:LVV764 LLZ761:LLZ764 LCD761:LCD764 KSH761:KSH764 KIL761:KIL764 JYP761:JYP764 JOT761:JOT764 JEX761:JEX764 IVB761:IVB764 ILF761:ILF764 IBJ761:IBJ764 HRN761:HRN764 HHR761:HHR764 GXV761:GXV764 GNZ761:GNZ764 GED761:GED764 FUH761:FUH764 FKL761:FKL764 FAP761:FAP764 EQT761:EQT764 EGX761:EGX764 DXB761:DXB764 DNF761:DNF764 DDJ761:DDJ764 CTN761:CTN764 CJR761:CJR764 BZV761:BZV764 BPZ761:BPZ764 BGD761:BGD764 AWH761:AWH764 AML761:AML764 ACP761:ACP764 ST761:ST764 IX761:IX764 B761:B764 WVJ752:WVJ755 WLN752:WLN755 WBR752:WBR755 VRV752:VRV755 VHZ752:VHZ755 UYD752:UYD755 UOH752:UOH755 UEL752:UEL755 TUP752:TUP755 TKT752:TKT755 TAX752:TAX755 SRB752:SRB755 SHF752:SHF755 RXJ752:RXJ755 RNN752:RNN755 RDR752:RDR755 QTV752:QTV755 QJZ752:QJZ755 QAD752:QAD755 PQH752:PQH755 PGL752:PGL755 OWP752:OWP755 OMT752:OMT755 OCX752:OCX755 NTB752:NTB755 NJF752:NJF755 MZJ752:MZJ755 MPN752:MPN755 MFR752:MFR755 LVV752:LVV755 LLZ752:LLZ755 LCD752:LCD755 KSH752:KSH755 KIL752:KIL755 JYP752:JYP755 JOT752:JOT755 JEX752:JEX755 IVB752:IVB755 ILF752:ILF755 IBJ752:IBJ755 HRN752:HRN755 HHR752:HHR755 GXV752:GXV755 GNZ752:GNZ755 GED752:GED755 FUH752:FUH755 FKL752:FKL755 FAP752:FAP755 EQT752:EQT755 EGX752:EGX755 DXB752:DXB755 DNF752:DNF755 DDJ752:DDJ755 CTN752:CTN755 CJR752:CJR755 BZV752:BZV755 BPZ752:BPZ755 BGD752:BGD755 AWH752:AWH755 AML752:AML755 ACP752:ACP755 ST752:ST755 IX752:IX755 IX682:IX688 ST682:ST688 ACP682:ACP688 AML682:AML688 AWH682:AWH688 BGD682:BGD688 BPZ682:BPZ688 BZV682:BZV688 CJR682:CJR688 CTN682:CTN688 DDJ682:DDJ688 DNF682:DNF688 DXB682:DXB688 EGX682:EGX688 EQT682:EQT688 FAP682:FAP688 FKL682:FKL688 FUH682:FUH688 GED682:GED688 GNZ682:GNZ688 GXV682:GXV688 HHR682:HHR688 HRN682:HRN688 IBJ682:IBJ688 ILF682:ILF688 IVB682:IVB688 JEX682:JEX688 JOT682:JOT688 JYP682:JYP688 KIL682:KIL688 KSH682:KSH688 LCD682:LCD688 LLZ682:LLZ688 LVV682:LVV688 MFR682:MFR688 MPN682:MPN688 MZJ682:MZJ688 NJF682:NJF688 NTB682:NTB688 OCX682:OCX688 OMT682:OMT688 OWP682:OWP688 PGL682:PGL688 PQH682:PQH688 QAD682:QAD688 QJZ682:QJZ688 QTV682:QTV688 RDR682:RDR688 RNN682:RNN688 RXJ682:RXJ688 SHF682:SHF688 SRB682:SRB688 TAX682:TAX688 TKT682:TKT688 TUP682:TUP688 UEL682:UEL688 UOH682:UOH688 UYD682:UYD688 VHZ682:VHZ688 VRV682:VRV688 WBR682:WBR688 WLN682:WLN688 WVJ682:WVJ688 B692:B693 IX692:IX693 ST692:ST693 ACP692:ACP693 AML692:AML693 AWH692:AWH693 BGD692:BGD693 BPZ692:BPZ693 BZV692:BZV693 CJR692:CJR693 CTN692:CTN693 DDJ692:DDJ693 DNF692:DNF693 DXB692:DXB693 EGX692:EGX693 EQT692:EQT693 FAP692:FAP693 FKL692:FKL693 FUH692:FUH693 GED692:GED693 GNZ692:GNZ693 GXV692:GXV693 HHR692:HHR693 HRN692:HRN693 IBJ692:IBJ693 ILF692:ILF693 IVB692:IVB693 JEX692:JEX693 JOT692:JOT693 JYP692:JYP693 KIL692:KIL693 KSH692:KSH693 LCD692:LCD693 LLZ692:LLZ693 LVV692:LVV693 MFR692:MFR693 MPN692:MPN693 MZJ692:MZJ693 NJF692:NJF693 NTB692:NTB693 OCX692:OCX693 OMT692:OMT693 OWP692:OWP693 PGL692:PGL693 PQH692:PQH693 QAD692:QAD693 QJZ692:QJZ693 QTV692:QTV693 RDR692:RDR693 RNN692:RNN693 RXJ692:RXJ693 SHF692:SHF693 SRB692:SRB693 TAX692:TAX693 TKT692:TKT693 TUP692:TUP693 UEL692:UEL693 UOH692:UOH693 UYD692:UYD693 VHZ692:VHZ693 VRV692:VRV693 WBR692:WBR693 WLN692:WLN693 WVJ692:WVJ693 B697:B709 IX697 ST697 ACP697 AML697 AWH697 BGD697 BPZ697 BZV697 CJR697 CTN697 DDJ697 DNF697 DXB697 EGX697 EQT697 FAP697 FKL697 FUH697 GED697 GNZ697 GXV697 HHR697 HRN697 IBJ697 ILF697 IVB697 JEX697 JOT697 JYP697 KIL697 KSH697 LCD697 LLZ697 LVV697 MFR697 MPN697 MZJ697 NJF697 NTB697 OCX697 OMT697 OWP697 PGL697 PQH697 QAD697 QJZ697 QTV697 RDR697 RNN697 RXJ697 SHF697 SRB697 TAX697 TKT697 TUP697 UEL697 UOH697 UYD697 VHZ697 VRV697 WBR697 WLN697 WVJ697 B712:B755 IX712:IX716 ST712:ST716 ACP712:ACP716 AML712:AML716 AWH712:AWH716 BGD712:BGD716 BPZ712:BPZ716 BZV712:BZV716 CJR712:CJR716 CTN712:CTN716 DDJ712:DDJ716 DNF712:DNF716 DXB712:DXB716 EGX712:EGX716 EQT712:EQT716 FAP712:FAP716 FKL712:FKL716 FUH712:FUH716 GED712:GED716 GNZ712:GNZ716 GXV712:GXV716 HHR712:HHR716 HRN712:HRN716 IBJ712:IBJ716 ILF712:ILF716 IVB712:IVB716 JEX712:JEX716 JOT712:JOT716 JYP712:JYP716 KIL712:KIL716 KSH712:KSH716 LCD712:LCD716 LLZ712:LLZ716 LVV712:LVV716 MFR712:MFR716 MPN712:MPN716 MZJ712:MZJ716 NJF712:NJF716 NTB712:NTB716 OCX712:OCX716 OMT712:OMT716 OWP712:OWP716 PGL712:PGL716 PQH712:PQH716 QAD712:QAD716 QJZ712:QJZ716 QTV712:QTV716 RDR712:RDR716 RNN712:RNN716 RXJ712:RXJ716 SHF712:SHF716 SRB712:SRB716 TAX712:TAX716 TKT712:TKT716 TUP712:TUP716 UEL712:UEL716 UOH712:UOH716 UYD712:UYD716 VHZ712:VHZ716 VRV712:VRV716 WBR712:WBR716 WLN712:WLN716 WVJ712:WVJ716 IX818:IX820 ST818:ST820 ACP818:ACP820 AML818:AML820 AWH818:AWH820 BGD818:BGD820 BPZ818:BPZ820 BZV818:BZV820 CJR818:CJR820 CTN818:CTN820 DDJ818:DDJ820 DNF818:DNF820 DXB818:DXB820 EGX818:EGX820 EQT818:EQT820 FAP818:FAP820 FKL818:FKL820 FUH818:FUH820 GED818:GED820 GNZ818:GNZ820 GXV818:GXV820 HHR818:HHR820 HRN818:HRN820 IBJ818:IBJ820 ILF818:ILF820 IVB818:IVB820 JEX818:JEX820 JOT818:JOT820 JYP818:JYP820 KIL818:KIL820 KSH818:KSH820 LCD818:LCD820 LLZ818:LLZ820 LVV818:LVV820 MFR818:MFR820 MPN818:MPN820 MZJ818:MZJ820 NJF818:NJF820 NTB818:NTB820 OCX818:OCX820 OMT818:OMT820 OWP818:OWP820 PGL818:PGL820 PQH818:PQH820 QAD818:QAD820 QJZ818:QJZ820 QTV818:QTV820 RDR818:RDR820 RNN818:RNN820 RXJ818:RXJ820 SHF818:SHF820 SRB818:SRB820 TAX818:TAX820 TKT818:TKT820 TUP818:TUP820 UEL818:UEL820 UOH818:UOH820 UYD818:UYD820 VHZ818:VHZ820 VRV818:VRV820 WBR818:WBR820 WLN818:WLN820 WVJ818:WVJ820 B823:B824 IX823:IX824 ST823:ST824 ACP823:ACP824 AML823:AML824 AWH823:AWH824 BGD823:BGD824 BPZ823:BPZ824 BZV823:BZV824 CJR823:CJR824 CTN823:CTN824 DDJ823:DDJ824 DNF823:DNF824 DXB823:DXB824 EGX823:EGX824 EQT823:EQT824 FAP823:FAP824 FKL823:FKL824 FUH823:FUH824 GED823:GED824 GNZ823:GNZ824 GXV823:GXV824 HHR823:HHR824 HRN823:HRN824 IBJ823:IBJ824 ILF823:ILF824 IVB823:IVB824 JEX823:JEX824 JOT823:JOT824 JYP823:JYP824 KIL823:KIL824 KSH823:KSH824 LCD823:LCD824 LLZ823:LLZ824 LVV823:LVV824 MFR823:MFR824 MPN823:MPN824 MZJ823:MZJ824 NJF823:NJF824 NTB823:NTB824 OCX823:OCX824 OMT823:OMT824 OWP823:OWP824 PGL823:PGL824 PQH823:PQH824 QAD823:QAD824 QJZ823:QJZ824 QTV823:QTV824 RDR823:RDR824 RNN823:RNN824 RXJ823:RXJ824 SHF823:SHF824 SRB823:SRB824 TAX823:TAX824 TKT823:TKT824 TUP823:TUP824 UEL823:UEL824 UOH823:UOH824 UYD823:UYD824 VHZ823:VHZ824 VRV823:VRV824 WBR823:WBR824 WLN823:WLN824 WVJ823:WVJ824 B828:B835 B670:B688 IR298:IR299 SN298:SN299 ACJ298:ACJ299 AMF298:AMF299 AWB298:AWB299 BFX298:BFX299 BPT298:BPT299 BZP298:BZP299 CJL298:CJL299 CTH298:CTH299 DDD298:DDD299 DMZ298:DMZ299 DWV298:DWV299 EGR298:EGR299 EQN298:EQN299 FAJ298:FAJ299 FKF298:FKF299 FUB298:FUB299 GDX298:GDX299 GNT298:GNT299 GXP298:GXP299 HHL298:HHL299 HRH298:HRH299 IBD298:IBD299 IKZ298:IKZ299 IUV298:IUV299 JER298:JER299 JON298:JON299 JYJ298:JYJ299 KIF298:KIF299 KSB298:KSB299 LBX298:LBX299 LLT298:LLT299 LVP298:LVP299 MFL298:MFL299 MPH298:MPH299 MZD298:MZD299 NIZ298:NIZ299 NSV298:NSV299 OCR298:OCR299 OMN298:OMN299 OWJ298:OWJ299 PGF298:PGF299 PQB298:PQB299 PZX298:PZX299 QJT298:QJT299 QTP298:QTP299 RDL298:RDL299 RNH298:RNH299 RXD298:RXD299 SGZ298:SGZ299 SQV298:SQV299 TAR298:TAR299 TKN298:TKN299 TUJ298:TUJ299 UEF298:UEF299 UOB298:UOB299 UXX298:UXX299 VHT298:VHT299 VRP298:VRP299 WBL298:WBL299 WLH298:WLH299 WVD298:WVD299 WVJ658 WVD591 WLH591 WBL591 VRP591 VHT591 UXX591 UOB591 UEF591 TUJ591 TKN591 TAR591 SQV591 SGZ591 RXD591 RNH591 RDL591 QTP591 QJT591 PZX591 PQB591 PGF591 OWJ591 OMN591 OCR591 NSV591 NIZ591 MZD591 MPH591 MFL591 LVP591 LLT591 LBX591 KSB591 KIF591 JYJ591 JON591 JER591 IUV591 IKZ591 IBD591 HRH591 HHL591 GXP591 GNT591 GDX591 FUB591 FKF591 FAJ591 EQN591 EGR591 DWV591 DMZ591 DDD591 CTH591 CJL591 BZP591 BPT591 BFX591 AWB591 AMF591 ACJ591 SN591 IR591 WVD585:WVD587 WLH585:WLH587 WBL585:WBL587 VRP585:VRP587 VHT585:VHT587 UXX585:UXX587 UOB585:UOB587 UEF585:UEF587 TUJ585:TUJ587 TKN585:TKN587 TAR585:TAR587 SQV585:SQV587 SGZ585:SGZ587 RXD585:RXD587 RNH585:RNH587 RDL585:RDL587 QTP585:QTP587 QJT585:QJT587 PZX585:PZX587 PQB585:PQB587 PGF585:PGF587 OWJ585:OWJ587 OMN585:OMN587 OCR585:OCR587 NSV585:NSV587 NIZ585:NIZ587 MZD585:MZD587 MPH585:MPH587 MFL585:MFL587 LVP585:LVP587 LLT585:LLT587 LBX585:LBX587 KSB585:KSB587 KIF585:KIF587 JYJ585:JYJ587 JON585:JON587 JER585:JER587 IUV585:IUV587 IKZ585:IKZ587 IBD585:IBD587 HRH585:HRH587 HHL585:HHL587 GXP585:GXP587 GNT585:GNT587 GDX585:GDX587 FUB585:FUB587 FKF585:FKF587 FAJ585:FAJ587 EQN585:EQN587 EGR585:EGR587 DWV585:DWV587 DMZ585:DMZ587 DDD585:DDD587 CTH585:CTH587 CJL585:CJL587 BZP585:BZP587 BPT585:BPT587 BFX585:BFX587 AWB585:AWB587 AMF585:AMF587 ACJ585:ACJ587 SN585:SN587 IR585:IR587 WVD579:WVD581 WLH579:WLH581 WBL579:WBL581 VRP579:VRP581 VHT579:VHT581 UXX579:UXX581 UOB579:UOB581 UEF579:UEF581 TUJ579:TUJ581 TKN579:TKN581 TAR579:TAR581 SQV579:SQV581 SGZ579:SGZ581 RXD579:RXD581 RNH579:RNH581 RDL579:RDL581 QTP579:QTP581 QJT579:QJT581 PZX579:PZX581 PQB579:PQB581 PGF579:PGF581 OWJ579:OWJ581 OMN579:OMN581 OCR579:OCR581 NSV579:NSV581 NIZ579:NIZ581 MZD579:MZD581 MPH579:MPH581 MFL579:MFL581 LVP579:LVP581 LLT579:LLT581 LBX579:LBX581 KSB579:KSB581 KIF579:KIF581 JYJ579:JYJ581 JON579:JON581 JER579:JER581 IUV579:IUV581 IKZ579:IKZ581 IBD579:IBD581 HRH579:HRH581 HHL579:HHL581 GXP579:GXP581 GNT579:GNT581 GDX579:GDX581 FUB579:FUB581 FKF579:FKF581 FAJ579:FAJ581 EQN579:EQN581 EGR579:EGR581 DWV579:DWV581 DMZ579:DMZ581 DDD579:DDD581 CTH579:CTH581 CJL579:CJL581 BZP579:BZP581 BPT579:BPT581 BFX579:BFX581 AWB579:AWB581 AMF579:AMF581 ACJ579:ACJ581 SN579:SN581 IR579:IR581 WVD567:WVD573 WLH567:WLH573 WBL567:WBL573 VRP567:VRP573 VHT567:VHT573 UXX567:UXX573 UOB567:UOB573 UEF567:UEF573 TUJ567:TUJ573 TKN567:TKN573 TAR567:TAR573 SQV567:SQV573 SGZ567:SGZ573 RXD567:RXD573 RNH567:RNH573 RDL567:RDL573 QTP567:QTP573 QJT567:QJT573 PZX567:PZX573 PQB567:PQB573 PGF567:PGF573 OWJ567:OWJ573 OMN567:OMN573 OCR567:OCR573 NSV567:NSV573 NIZ567:NIZ573 MZD567:MZD573 MPH567:MPH573 MFL567:MFL573 LVP567:LVP573 LLT567:LLT573 LBX567:LBX573 KSB567:KSB573 KIF567:KIF573 JYJ567:JYJ573 JON567:JON573 JER567:JER573 IUV567:IUV573 IKZ567:IKZ573 IBD567:IBD573 HRH567:HRH573 HHL567:HHL573 GXP567:GXP573 GNT567:GNT573 GDX567:GDX573 FUB567:FUB573 FKF567:FKF573 FAJ567:FAJ573 EQN567:EQN573 EGR567:EGR573 DWV567:DWV573 DMZ567:DMZ573 DDD567:DDD573 CTH567:CTH573 CJL567:CJL573 BZP567:BZP573 BPT567:BPT573 BFX567:BFX573 AWB567:AWB573 AMF567:AMF573 ACJ567:ACJ573 SN567:SN573 IR567:IR573 WVD430:WVD526 WLH430:WLH526 WBL430:WBL526 VRP430:VRP526 VHT430:VHT526 UXX430:UXX526 UOB430:UOB526 UEF430:UEF526 TUJ430:TUJ526 TKN430:TKN526 TAR430:TAR526 SQV430:SQV526 SGZ430:SGZ526 RXD430:RXD526 RNH430:RNH526 RDL430:RDL526 QTP430:QTP526 QJT430:QJT526 PZX430:PZX526 PQB430:PQB526 PGF430:PGF526 OWJ430:OWJ526 OMN430:OMN526 OCR430:OCR526 NSV430:NSV526 NIZ430:NIZ526 MZD430:MZD526 MPH430:MPH526 MFL430:MFL526 LVP430:LVP526 LLT430:LLT526 LBX430:LBX526 KSB430:KSB526 KIF430:KIF526 JYJ430:JYJ526 JON430:JON526 JER430:JER526 IUV430:IUV526 IKZ430:IKZ526 IBD430:IBD526 HRH430:HRH526 HHL430:HHL526 GXP430:GXP526 GNT430:GNT526 GDX430:GDX526 FUB430:FUB526 FKF430:FKF526 FAJ430:FAJ526 EQN430:EQN526 EGR430:EGR526 DWV430:DWV526 DMZ430:DMZ526 DDD430:DDD526 CTH430:CTH526 CJL430:CJL526 BZP430:BZP526 BPT430:BPT526 BFX430:BFX526 AWB430:AWB526 AMF430:AMF526 ACJ430:ACJ526 SN430:SN526 IR430:IR526 WLH407 WBL407 VRP407 VHT407 UXX407 UOB407 UEF407 TUJ407 TKN407 TAR407 SQV407 SGZ407 RXD407 RNH407 RDL407 QTP407 QJT407 PZX407 PQB407 PGF407 OWJ407 OMN407 OCR407 NSV407 NIZ407 MZD407 MPH407 MFL407 LVP407 LLT407 LBX407 KSB407 KIF407 JYJ407 JON407 JER407 IUV407 IKZ407 IBD407 HRH407 HHL407 GXP407 GNT407 GDX407 FUB407 FKF407 FAJ407 EQN407 EGR407 DWV407 DMZ407 DDD407 CTH407 CJL407 BZP407 BPT407 BFX407 AWB407 AMF407 ACJ407 SN407 IR407 WVD407 WLH395:WLH402 WBL395:WBL402 VRP395:VRP402 VHT395:VHT402 UXX395:UXX402 UOB395:UOB402 UEF395:UEF402 TUJ395:TUJ402 TKN395:TKN402 TAR395:TAR402 SQV395:SQV402 SGZ395:SGZ402 RXD395:RXD402 RNH395:RNH402 RDL395:RDL402 QTP395:QTP402 QJT395:QJT402 PZX395:PZX402 PQB395:PQB402 PGF395:PGF402 OWJ395:OWJ402 OMN395:OMN402 OCR395:OCR402 NSV395:NSV402 NIZ395:NIZ402 MZD395:MZD402 MPH395:MPH402 MFL395:MFL402 LVP395:LVP402 LLT395:LLT402 LBX395:LBX402 KSB395:KSB402 KIF395:KIF402 JYJ395:JYJ402 JON395:JON402 JER395:JER402 IUV395:IUV402 IKZ395:IKZ402 IBD395:IBD402 HRH395:HRH402 HHL395:HHL402 GXP395:GXP402 GNT395:GNT402 GDX395:GDX402 FUB395:FUB402 FKF395:FKF402 FAJ395:FAJ402 EQN395:EQN402 EGR395:EGR402 DWV395:DWV402 DMZ395:DMZ402 DDD395:DDD402 CTH395:CTH402 CJL395:CJL402 BZP395:BZP402 BPT395:BPT402 BFX395:BFX402 AWB395:AWB402 AMF395:AMF402 ACJ395:ACJ402 SN395:SN402 IR395:IR402 WVD372:WVD375 WLH372:WLH375 WBL372:WBL375 VRP372:VRP375 VHT372:VHT375 UXX372:UXX375 UOB372:UOB375 UEF372:UEF375 TUJ372:TUJ375 TKN372:TKN375 TAR372:TAR375 SQV372:SQV375 SGZ372:SGZ375 RXD372:RXD375 RNH372:RNH375 RDL372:RDL375 QTP372:QTP375 QJT372:QJT375 PZX372:PZX375 PQB372:PQB375 PGF372:PGF375 OWJ372:OWJ375 OMN372:OMN375 OCR372:OCR375 NSV372:NSV375 NIZ372:NIZ375 MZD372:MZD375 MPH372:MPH375 MFL372:MFL375 LVP372:LVP375 LLT372:LLT375 LBX372:LBX375 KSB372:KSB375 KIF372:KIF375 JYJ372:JYJ375 JON372:JON375 JER372:JER375 IUV372:IUV375 IKZ372:IKZ375 IBD372:IBD375 HRH372:HRH375 HHL372:HHL375 GXP372:GXP375 GNT372:GNT375 GDX372:GDX375 FUB372:FUB375 FKF372:FKF375 FAJ372:FAJ375 EQN372:EQN375 EGR372:EGR375 DWV372:DWV375 DMZ372:DMZ375 DDD372:DDD375 CTH372:CTH375 CJL372:CJL375 BZP372:BZP375 BPT372:BPT375 BFX372:BFX375 AWB372:AWB375 AMF372:AMF375 ACJ372:ACJ375 SN372:SN375 IR372:IR375 WVD361:WVD367 WLH361:WLH367 WBL361:WBL367 VRP361:VRP367 VHT361:VHT367 UXX361:UXX367 UOB361:UOB367 UEF361:UEF367 TUJ361:TUJ367 TKN361:TKN367 TAR361:TAR367 SQV361:SQV367 SGZ361:SGZ367 RXD361:RXD367 RNH361:RNH367 RDL361:RDL367 QTP361:QTP367 QJT361:QJT367 PZX361:PZX367 PQB361:PQB367 PGF361:PGF367 OWJ361:OWJ367 OMN361:OMN367 OCR361:OCR367 NSV361:NSV367 NIZ361:NIZ367 MZD361:MZD367 MPH361:MPH367 MFL361:MFL367 LVP361:LVP367 LLT361:LLT367 LBX361:LBX367 KSB361:KSB367 KIF361:KIF367 JYJ361:JYJ367 JON361:JON367 JER361:JER367 IUV361:IUV367 IKZ361:IKZ367 IBD361:IBD367 HRH361:HRH367 HHL361:HHL367 GXP361:GXP367 GNT361:GNT367 GDX361:GDX367 FUB361:FUB367 FKF361:FKF367 FAJ361:FAJ367 EQN361:EQN367 EGR361:EGR367 DWV361:DWV367 DMZ361:DMZ367 DDD361:DDD367 CTH361:CTH367 CJL361:CJL367 BZP361:BZP367 BPT361:BPT367 BFX361:BFX367 AWB361:AWB367 AMF361:AMF367 ACJ361:ACJ367 SN361:SN367 IR361:IR367 WVD329:WVD331 WLH329:WLH331 WBL329:WBL331 VRP329:VRP331 VHT329:VHT331 UXX329:UXX331 UOB329:UOB331 UEF329:UEF331 TUJ329:TUJ331 TKN329:TKN331 TAR329:TAR331 SQV329:SQV331 SGZ329:SGZ331 RXD329:RXD331 RNH329:RNH331 RDL329:RDL331 QTP329:QTP331 QJT329:QJT331 PZX329:PZX331 PQB329:PQB331 PGF329:PGF331 OWJ329:OWJ331 OMN329:OMN331 OCR329:OCR331 NSV329:NSV331 NIZ329:NIZ331 MZD329:MZD331 MPH329:MPH331 MFL329:MFL331 LVP329:LVP331 LLT329:LLT331 LBX329:LBX331 KSB329:KSB331 KIF329:KIF331 JYJ329:JYJ331 JON329:JON331 JER329:JER331 IUV329:IUV331 IKZ329:IKZ331 IBD329:IBD331 HRH329:HRH331 HHL329:HHL331 GXP329:GXP331 GNT329:GNT331 GDX329:GDX331 FUB329:FUB331 FKF329:FKF331 FAJ329:FAJ331 EQN329:EQN331 EGR329:EGR331 DWV329:DWV331 DMZ329:DMZ331 DDD329:DDD331 CTH329:CTH331 CJL329:CJL331 BZP329:BZP331 BPT329:BPT331 BFX329:BFX331 AWB329:AWB331 AMF329:AMF331 ACJ329:ACJ331 SN329:SN331 IR329:IR331 WLH313:WLH317 WBL313:WBL317 VRP313:VRP317 VHT313:VHT317 UXX313:UXX317 UOB313:UOB317 UEF313:UEF317 TUJ313:TUJ317 TKN313:TKN317 TAR313:TAR317 SQV313:SQV317 SGZ313:SGZ317 RXD313:RXD317 RNH313:RNH317 RDL313:RDL317 QTP313:QTP317 QJT313:QJT317 PZX313:PZX317 PQB313:PQB317 PGF313:PGF317 OWJ313:OWJ317 OMN313:OMN317 OCR313:OCR317 NSV313:NSV317 NIZ313:NIZ317 MZD313:MZD317 MPH313:MPH317 MFL313:MFL317 LVP313:LVP317 LLT313:LLT317 LBX313:LBX317 KSB313:KSB317 KIF313:KIF317 JYJ313:JYJ317 JON313:JON317 JER313:JER317 IUV313:IUV317 IKZ313:IKZ317 IBD313:IBD317 HRH313:HRH317 HHL313:HHL317 GXP313:GXP317 GNT313:GNT317 GDX313:GDX317 FUB313:FUB317 FKF313:FKF317 FAJ313:FAJ317 EQN313:EQN317 EGR313:EGR317 DWV313:DWV317 DMZ313:DMZ317 DDD313:DDD317 CTH313:CTH317 CJL313:CJL317 BZP313:BZP317 BPT313:BPT317 BFX313:BFX317 AWB313:AWB317 AMF313:AMF317 ACJ313:ACJ317 SN313:SN317 IR313:IR317 WVD313:WVD317 WVD307:WVD309 WLH307:WLH309 WBL307:WBL309 VRP307:VRP309 VHT307:VHT309 UXX307:UXX309 UOB307:UOB309 UEF307:UEF309 TUJ307:TUJ309 TKN307:TKN309 TAR307:TAR309 SQV307:SQV309 SGZ307:SGZ309 RXD307:RXD309 RNH307:RNH309 RDL307:RDL309 QTP307:QTP309 QJT307:QJT309 PZX307:PZX309 PQB307:PQB309 PGF307:PGF309 OWJ307:OWJ309 OMN307:OMN309 OCR307:OCR309 NSV307:NSV309 NIZ307:NIZ309 MZD307:MZD309 MPH307:MPH309 MFL307:MFL309 LVP307:LVP309 LLT307:LLT309 LBX307:LBX309 KSB307:KSB309 KIF307:KIF309 JYJ307:JYJ309 JON307:JON309 JER307:JER309 IUV307:IUV309 IKZ307:IKZ309 IBD307:IBD309 HRH307:HRH309 HHL307:HHL309 GXP307:GXP309 GNT307:GNT309 GDX307:GDX309 FUB307:FUB309 FKF307:FKF309 FAJ307:FAJ309 EQN307:EQN309 EGR307:EGR309 DWV307:DWV309 DMZ307:DMZ309 DDD307:DDD309 CTH307:CTH309 CJL307:CJL309 BZP307:BZP309 BPT307:BPT309 BFX307:BFX309 AWB307:AWB309 AMF307:AMF309 ACJ307:ACJ309 SN307:SN309 IR307:IR309 B407:B421 B313:B322 B326:B334 B354:B375 B426:B526 B567:B581 B585:B587 IX619 ST619 ACP619 AML619 AWH619 BGD619 BPZ619 BZV619 CJR619 CTN619 DDJ619 DNF619 DXB619 EGX619 EQT619 FAP619 FKL619 FUH619 GED619 GNZ619 GXV619 HHR619 HRN619 IBJ619 ILF619 IVB619 JEX619 JOT619 JYP619 KIL619 KSH619 LCD619 LLZ619 LVV619 MFR619 MPN619 MZJ619 NJF619 NTB619 OCX619 OMT619 OWP619 PGL619 PQH619 QAD619 QJZ619 QTV619 RDR619 RNN619 RXJ619 SHF619 SRB619 TAX619 TKT619 TUP619 UEL619 UOH619 UYD619 VHZ619 VRV619 WBR619 WLN619 WVJ619 IX624:IX625 ST624:ST625 ACP624:ACP625 AML624:AML625 AWH624:AWH625 BGD624:BGD625 BPZ624:BPZ625 BZV624:BZV625 CJR624:CJR625 CTN624:CTN625 DDJ624:DDJ625 DNF624:DNF625 DXB624:DXB625 EGX624:EGX625 EQT624:EQT625 FAP624:FAP625 FKL624:FKL625 FUH624:FUH625 GED624:GED625 GNZ624:GNZ625 GXV624:GXV625 HHR624:HHR625 HRN624:HRN625 IBJ624:IBJ625 ILF624:ILF625 IVB624:IVB625 JEX624:JEX625 JOT624:JOT625 JYP624:JYP625 KIL624:KIL625 KSH624:KSH625 LCD624:LCD625 LLZ624:LLZ625 LVV624:LVV625 MFR624:MFR625 MPN624:MPN625 MZJ624:MZJ625 NJF624:NJF625 NTB624:NTB625 OCX624:OCX625 OMT624:OMT625 OWP624:OWP625 PGL624:PGL625 PQH624:PQH625 QAD624:QAD625 QJZ624:QJZ625 QTV624:QTV625 RDR624:RDR625 RNN624:RNN625 RXJ624:RXJ625 SHF624:SHF625 SRB624:SRB625 TAX624:TAX625 TKT624:TKT625 TUP624:TUP625 UEL624:UEL625 UOH624:UOH625 UYD624:UYD625 VHZ624:VHZ625 VRV624:VRV625 WBR624:WBR625 WLN624:WLN625 WVJ624:WVJ625 IX628:IX630 ST628:ST630 ACP628:ACP630 AML628:AML630 AWH628:AWH630 BGD628:BGD630 BPZ628:BPZ630 BZV628:BZV630 CJR628:CJR630 CTN628:CTN630 DDJ628:DDJ630 DNF628:DNF630 DXB628:DXB630 EGX628:EGX630 EQT628:EQT630 FAP628:FAP630 FKL628:FKL630 FUH628:FUH630 GED628:GED630 GNZ628:GNZ630 GXV628:GXV630 HHR628:HHR630 HRN628:HRN630 IBJ628:IBJ630 ILF628:ILF630 IVB628:IVB630 JEX628:JEX630 JOT628:JOT630 JYP628:JYP630 KIL628:KIL630 KSH628:KSH630 LCD628:LCD630 LLZ628:LLZ630 LVV628:LVV630 MFR628:MFR630 MPN628:MPN630 MZJ628:MZJ630 NJF628:NJF630 NTB628:NTB630 OCX628:OCX630 OMT628:OMT630 OWP628:OWP630 PGL628:PGL630 PQH628:PQH630 QAD628:QAD630 QJZ628:QJZ630 QTV628:QTV630 RDR628:RDR630 RNN628:RNN630 RXJ628:RXJ630 SHF628:SHF630 SRB628:SRB630 TAX628:TAX630 TKT628:TKT630 TUP628:TUP630 UEL628:UEL630 UOH628:UOH630 UYD628:UYD630 VHZ628:VHZ630 VRV628:VRV630 WBR628:WBR630 WLN628:WLN630 WVJ628:WVJ630 B609:B630 WVJ674:WVJ678 WLN674:WLN678 WBR674:WBR678 VRV674:VRV678 VHZ674:VHZ678 UYD674:UYD678 UOH674:UOH678 UEL674:UEL678 TUP674:TUP678 TKT674:TKT678 TAX674:TAX678 SRB674:SRB678 SHF674:SHF678 RXJ674:RXJ678 RNN674:RNN678 RDR674:RDR678 QTV674:QTV678 QJZ674:QJZ678 QAD674:QAD678 PQH674:PQH678 PGL674:PGL678 OWP674:OWP678 OMT674:OMT678 OCX674:OCX678 NTB674:NTB678 NJF674:NJF678 MZJ674:MZJ678 MPN674:MPN678 MFR674:MFR678 LVV674:LVV678 LLZ674:LLZ678 LCD674:LCD678 KSH674:KSH678 KIL674:KIL678 JYP674:JYP678 JOT674:JOT678 JEX674:JEX678 IVB674:IVB678 ILF674:ILF678 IBJ674:IBJ678 HRN674:HRN678 HHR674:HHR678 GXV674:GXV678 GNZ674:GNZ678 GED674:GED678 FUH674:FUH678 FKL674:FKL678 FAP674:FAP678 EQT674:EQT678 EGX674:EGX678 DXB674:DXB678 DNF674:DNF678 DDJ674:DDJ678 CTN674:CTN678 CJR674:CJR678 BZV674:BZV678 BPZ674:BPZ678 BGD674:BGD678 AWH674:AWH678 AML674:AML678 ACP674:ACP678 ST674:ST678 IX674:IX678 WLN658 WBR658 VRV658 VHZ658 UYD658 UOH658 UEL658 TUP658 TKT658 TAX658 SRB658 SHF658 RXJ658 RNN658 RDR658 QTV658 QJZ658 QAD658 PQH658 PGL658 OWP658 OMT658 OCX658 NTB658 NJF658 MZJ658 MPN658 MFR658 LVV658 LLZ658 LCD658 KSH658 KIL658 JYP658 JOT658 JEX658 IVB658 ILF658 IBJ658 HRN658 HHR658 GXV658 GNZ658 GED658 FUH658 FKL658 FAP658 EQT658 EGX658 DXB658 DNF658 DDJ658 CTN658 CJR658 BZV658 BPZ658 BGD658 AWH658 AML658 ACP658 ST658 IX658 B658:B665 WVJ649:WVJ654 WLN649:WLN654 WBR649:WBR654 VRV649:VRV654 VHZ649:VHZ654 UYD649:UYD654 UOH649:UOH654 UEL649:UEL654 TUP649:TUP654 TKT649:TKT654 TAX649:TAX654 SRB649:SRB654 SHF649:SHF654 RXJ649:RXJ654 RNN649:RNN654 RDR649:RDR654 QTV649:QTV654 QJZ649:QJZ654 QAD649:QAD654 PQH649:PQH654 PGL649:PGL654 OWP649:OWP654 OMT649:OMT654 OCX649:OCX654 NTB649:NTB654 NJF649:NJF654 MZJ649:MZJ654 MPN649:MPN654 MFR649:MFR654 LVV649:LVV654 LLZ649:LLZ654 LCD649:LCD654 KSH649:KSH654 KIL649:KIL654 JYP649:JYP654 JOT649:JOT654 JEX649:JEX654 IVB649:IVB654 ILF649:ILF654 IBJ649:IBJ654 HRN649:HRN654 HHR649:HHR654 GXV649:GXV654 GNZ649:GNZ654 GED649:GED654 FUH649:FUH654 FKL649:FKL654 FAP649:FAP654 EQT649:EQT654 EGX649:EGX654 DXB649:DXB654 DNF649:DNF654 DDJ649:DDJ654 CTN649:CTN654 CJR649:CJR654 BZV649:BZV654 BPZ649:BPZ654 BGD649:BGD654 AWH649:AWH654 AML649:AML654 ACP649:ACP654 ST649:ST654 IX649:IX654 B649:B654 WVJ641:WVJ644 WLN641:WLN644 WBR641:WBR644 VRV641:VRV644 VHZ641:VHZ644 UYD641:UYD644 UOH641:UOH644 UEL641:UEL644 TUP641:TUP644 TKT641:TKT644 TAX641:TAX644 SRB641:SRB644 SHF641:SHF644 RXJ641:RXJ644 RNN641:RNN644 RDR641:RDR644 QTV641:QTV644 QJZ641:QJZ644 QAD641:QAD644 PQH641:PQH644 PGL641:PGL644 OWP641:OWP644 OMT641:OMT644 OCX641:OCX644 NTB641:NTB644 NJF641:NJF644 MZJ641:MZJ644 MPN641:MPN644 MFR641:MFR644 LVV641:LVV644 LLZ641:LLZ644 LCD641:LCD644 KSH641:KSH644 KIL641:KIL644 JYP641:JYP644 JOT641:JOT644 JEX641:JEX644 IVB641:IVB644 ILF641:ILF644 IBJ641:IBJ644 HRN641:HRN644 HHR641:HHR644 GXV641:GXV644 GNZ641:GNZ644 GED641:GED644 FUH641:FUH644 FKL641:FKL644 FAP641:FAP644 EQT641:EQT644 EGX641:EGX644 DXB641:DXB644 DNF641:DNF644 DDJ641:DDJ644 CTN641:CTN644 CJR641:CJR644 BZV641:BZV644 BPZ641:BPZ644 BGD641:BGD644 AWH641:AWH644 AML641:AML644 ACP641:ACP644 ST641:ST644 IX641:IX644 B641:B646 WVJ989 WLN989 WBR989 VRV989 VHZ989 UYD989 UOH989 UEL989 TUP989 TKT989 TAX989 SRB989 SHF989 RXJ989 RNN989 RDR989 QTV989 QJZ989 QAD989 PQH989 PGL989 OWP989 OMT989 OCX989 NTB989 NJF989 MZJ989 MPN989 MFR989 LVV989 LLZ989 LCD989 KSH989 KIL989 JYP989 JOT989 JEX989 IVB989 ILF989 IBJ989 HRN989 HHR989 GXV989 GNZ989 GED989 FUH989 FKL989 FAP989 EQT989 EGX989 DXB989 DNF989 DDJ989 CTN989 CJR989 BZV989 BPZ989 BGD989 AWH989 AML989 ACP989 ST989 IX989 WVJ981:WVJ984 WLN981:WLN984 WBR981:WBR984 VRV981:VRV984 VHZ981:VHZ984 UYD981:UYD984 UOH981:UOH984 UEL981:UEL984 TUP981:TUP984 TKT981:TKT984 TAX981:TAX984 SRB981:SRB984 SHF981:SHF984 RXJ981:RXJ984 RNN981:RNN984 RDR981:RDR984 QTV981:QTV984 QJZ981:QJZ984 QAD981:QAD984 PQH981:PQH984 PGL981:PGL984 OWP981:OWP984 OMT981:OMT984 OCX981:OCX984 NTB981:NTB984 NJF981:NJF984 MZJ981:MZJ984 MPN981:MPN984 MFR981:MFR984 LVV981:LVV984 LLZ981:LLZ984 LCD981:LCD984 KSH981:KSH984 KIL981:KIL984 JYP981:JYP984 JOT981:JOT984 JEX981:JEX984 IVB981:IVB984 ILF981:ILF984 IBJ981:IBJ984 HRN981:HRN984 HHR981:HHR984 GXV981:GXV984 GNZ981:GNZ984 GED981:GED984 FUH981:FUH984 FKL981:FKL984 FAP981:FAP984 EQT981:EQT984 EGX981:EGX984 DXB981:DXB984 DNF981:DNF984 DDJ981:DDJ984 CTN981:CTN984 CJR981:CJR984 BZV981:BZV984 BPZ981:BPZ984 BGD981:BGD984 AWH981:AWH984 AML981:AML984 ACP981:ACP984 ST981:ST984 IX981:IX984 B981:B989 WVJ973:WVJ976 WLN973:WLN976 WBR973:WBR976 VRV973:VRV976 VHZ973:VHZ976 UYD973:UYD976 UOH973:UOH976 UEL973:UEL976 TUP973:TUP976 TKT973:TKT976 TAX973:TAX976 SRB973:SRB976 SHF973:SHF976 RXJ973:RXJ976 RNN973:RNN976 RDR973:RDR976 QTV973:QTV976 QJZ973:QJZ976 QAD973:QAD976 PQH973:PQH976 PGL973:PGL976 OWP973:OWP976 OMT973:OMT976 OCX973:OCX976 NTB973:NTB976 NJF973:NJF976 MZJ973:MZJ976 MPN973:MPN976 MFR973:MFR976 LVV973:LVV976 LLZ973:LLZ976 LCD973:LCD976 KSH973:KSH976 KIL973:KIL976 JYP973:JYP976 JOT973:JOT976 JEX973:JEX976 IVB973:IVB976 ILF973:ILF976 IBJ973:IBJ976 HRN973:HRN976 HHR973:HHR976 GXV973:GXV976 GNZ973:GNZ976 GED973:GED976 FUH973:FUH976 FKL973:FKL976 FAP973:FAP976 EQT973:EQT976 EGX973:EGX976 DXB973:DXB976 DNF973:DNF976 DDJ973:DDJ976 CTN973:CTN976 CJR973:CJR976 BZV973:BZV976 BPZ973:BPZ976 BGD973:BGD976 AWH973:AWH976 AML973:AML976 ACP973:ACP976 ST973:ST976 IX973:IX976 WVJ956:WVJ968 WLN956:WLN968 WBR956:WBR968 VRV956:VRV968 VHZ956:VHZ968 UYD956:UYD968 UOH956:UOH968 UEL956:UEL968 TUP956:TUP968 TKT956:TKT968 TAX956:TAX968 SRB956:SRB968 SHF956:SHF968 RXJ956:RXJ968 RNN956:RNN968 RDR956:RDR968 QTV956:QTV968 QJZ956:QJZ968 QAD956:QAD968 PQH956:PQH968 PGL956:PGL968 OWP956:OWP968 OMT956:OMT968 OCX956:OCX968 NTB956:NTB968 NJF956:NJF968 MZJ956:MZJ968 MPN956:MPN968 MFR956:MFR968 LVV956:LVV968 LLZ956:LLZ968 LCD956:LCD968 KSH956:KSH968 KIL956:KIL968 JYP956:JYP968 JOT956:JOT968 JEX956:JEX968 IVB956:IVB968 ILF956:ILF968 IBJ956:IBJ968 HRN956:HRN968 HHR956:HHR968 GXV956:GXV968 GNZ956:GNZ968 GED956:GED968 FUH956:FUH968 FKL956:FKL968 FAP956:FAP968 EQT956:EQT968 EGX956:EGX968 DXB956:DXB968 DNF956:DNF968 DDJ956:DDJ968 CTN956:CTN968 CJR956:CJR968 BZV956:BZV968 BPZ956:BPZ968 BGD956:BGD968 AWH956:AWH968 AML956:AML968 ACP956:ACP968 ST956:ST968 IX956:IX968 B953:B976 B942:B947 B882:B890 B904:B907 B916:B923 IX916:IX918 ST916:ST918 ACP916:ACP918 AML916:AML918 AWH916:AWH918 BGD916:BGD918 BPZ916:BPZ918 BZV916:BZV918 CJR916:CJR918 CTN916:CTN918 DDJ916:DDJ918 DNF916:DNF918 DXB916:DXB918 EGX916:EGX918 EQT916:EQT918 FAP916:FAP918 FKL916:FKL918 FUH916:FUH918 GED916:GED918 GNZ916:GNZ918 GXV916:GXV918 HHR916:HHR918 HRN916:HRN918 IBJ916:IBJ918 ILF916:ILF918 IVB916:IVB918 JEX916:JEX918 JOT916:JOT918 JYP916:JYP918 KIL916:KIL918 KSH916:KSH918 LCD916:LCD918 LLZ916:LLZ918 LVV916:LVV918 MFR916:MFR918 MPN916:MPN918 MZJ916:MZJ918 NJF916:NJF918 NTB916:NTB918 OCX916:OCX918 OMT916:OMT918 OWP916:OWP918 PGL916:PGL918 PQH916:PQH918 QAD916:QAD918 QJZ916:QJZ918 QTV916:QTV918 RDR916:RDR918 RNN916:RNN918 RXJ916:RXJ918 SHF916:SHF918 SRB916:SRB918 TAX916:TAX918 TKT916:TKT918 TUP916:TUP918 UEL916:UEL918 UOH916:UOH918 UYD916:UYD918 VHZ916:VHZ918 VRV916:VRV918 WBR916:WBR918 WLN916:WLN918 WVJ916:WVJ918 IX921:IX923 ST921:ST923 ACP921:ACP923 AML921:AML923 AWH921:AWH923 BGD921:BGD923 BPZ921:BPZ923 BZV921:BZV923 CJR921:CJR923 CTN921:CTN923 DDJ921:DDJ923 DNF921:DNF923 DXB921:DXB923 EGX921:EGX923 EQT921:EQT923 FAP921:FAP923 FKL921:FKL923 FUH921:FUH923 GED921:GED923 GNZ921:GNZ923 GXV921:GXV923 HHR921:HHR923 HRN921:HRN923 IBJ921:IBJ923 ILF921:ILF923 IVB921:IVB923 JEX921:JEX923 JOT921:JOT923 JYP921:JYP923 KIL921:KIL923 KSH921:KSH923 LCD921:LCD923 LLZ921:LLZ923 LVV921:LVV923 MFR921:MFR923 MPN921:MPN923 MZJ921:MZJ923 NJF921:NJF923 NTB921:NTB923 OCX921:OCX923 OMT921:OMT923 OWP921:OWP923 PGL921:PGL923 PQH921:PQH923 QAD921:QAD923 QJZ921:QJZ923 QTV921:QTV923 RDR921:RDR923 RNN921:RNN923 RXJ921:RXJ923 SHF921:SHF923 SRB921:SRB923 TAX921:TAX923 TKT921:TKT923 TUP921:TUP923 UEL921:UEL923 UOH921:UOH923 UYD921:UYD923 VHZ921:VHZ923 VRV921:VRV923 WBR921:WBR923 WLN921:WLN923 WVJ921:WVJ923 B927:B929 IX927:IX929 ST927:ST929 ACP927:ACP929 AML927:AML929 AWH927:AWH929 BGD927:BGD929 BPZ927:BPZ929 BZV927:BZV929 CJR927:CJR929 CTN927:CTN929 DDJ927:DDJ929 DNF927:DNF929 DXB927:DXB929 EGX927:EGX929 EQT927:EQT929 FAP927:FAP929 FKL927:FKL929 FUH927:FUH929 GED927:GED929 GNZ927:GNZ929 GXV927:GXV929 HHR927:HHR929 HRN927:HRN929 IBJ927:IBJ929 ILF927:ILF929 IVB927:IVB929 JEX927:JEX929 JOT927:JOT929 JYP927:JYP929 KIL927:KIL929 KSH927:KSH929 LCD927:LCD929 LLZ927:LLZ929 LVV927:LVV929 MFR927:MFR929 MPN927:MPN929 MZJ927:MZJ929 NJF927:NJF929 NTB927:NTB929 OCX927:OCX929 OMT927:OMT929 OWP927:OWP929 PGL927:PGL929 PQH927:PQH929 QAD927:QAD929 QJZ927:QJZ929 QTV927:QTV929 RDR927:RDR929 RNN927:RNN929 RXJ927:RXJ929 SHF927:SHF929 SRB927:SRB929 TAX927:TAX929 TKT927:TKT929 TUP927:TUP929 UEL927:UEL929 UOH927:UOH929 UYD927:UYD929 VHZ927:VHZ929 VRV927:VRV929 WBR927:WBR929 WLN927:WLN929 WVJ927:WVJ929 B932:B934 IX933:IX934 ST933:ST934 ACP933:ACP934 AML933:AML934 AWH933:AWH934 BGD933:BGD934 BPZ933:BPZ934 BZV933:BZV934 CJR933:CJR934 CTN933:CTN934 DDJ933:DDJ934 DNF933:DNF934 DXB933:DXB934 EGX933:EGX934 EQT933:EQT934 FAP933:FAP934 FKL933:FKL934 FUH933:FUH934 GED933:GED934 GNZ933:GNZ934 GXV933:GXV934 HHR933:HHR934 HRN933:HRN934 IBJ933:IBJ934 ILF933:ILF934 IVB933:IVB934 JEX933:JEX934 JOT933:JOT934 JYP933:JYP934 KIL933:KIL934 KSH933:KSH934 LCD933:LCD934 LLZ933:LLZ934 LVV933:LVV934 MFR933:MFR934 MPN933:MPN934 MZJ933:MZJ934 NJF933:NJF934 NTB933:NTB934 OCX933:OCX934 OMT933:OMT934 OWP933:OWP934 PGL933:PGL934 PQH933:PQH934 QAD933:QAD934 QJZ933:QJZ934 QTV933:QTV934 RDR933:RDR934 RNN933:RNN934 RXJ933:RXJ934 SHF933:SHF934 SRB933:SRB934 TAX933:TAX934 TKT933:TKT934 TUP933:TUP934 UEL933:UEL934 UOH933:UOH934 UYD933:UYD934 VHZ933:VHZ934 VRV933:VRV934 WBR933:WBR934 WLN933:WLN934 WVJ933:WVJ934 B382:B402 IR382 SN382 ACJ382 AMF382 AWB382 BFX382 BPT382 BZP382 CJL382 CTH382 DDD382 DMZ382 DWV382 EGR382 EQN382 FAJ382 FKF382 FUB382 GDX382 GNT382 GXP382 HHL382 HRH382 IBD382 IKZ382 IUV382 JER382 JON382 JYJ382 KIF382 KSB382 LBX382 LLT382 LVP382 MFL382 MPH382 MZD382 NIZ382 NSV382 OCR382 OMN382 OWJ382 PGF382 PQB382 PZX382 QJT382 QTP382 RDL382 RNH382 RXD382 SGZ382 SQV382 TAR382 TKN382 TUJ382 UEF382 UOB382 UXX382 VHT382 VRP382 WBL382 WLH382 WVD382 WVD395:WVD402 IX383:IX394 ST383:ST394 ACP383:ACP394 AML383:AML394 AWH383:AWH394 BGD383:BGD394 BPZ383:BPZ394 BZV383:BZV394 CJR383:CJR394 CTN383:CTN394 DDJ383:DDJ394 DNF383:DNF394 DXB383:DXB394 EGX383:EGX394 EQT383:EQT394 FAP383:FAP394 FKL383:FKL394 FUH383:FUH394 GED383:GED394 GNZ383:GNZ394 GXV383:GXV394 HHR383:HHR394 HRN383:HRN394 IBJ383:IBJ394 ILF383:ILF394 IVB383:IVB394 JEX383:JEX394 JOT383:JOT394 JYP383:JYP394 KIL383:KIL394 KSH383:KSH394 LCD383:LCD394 LLZ383:LLZ394 LVV383:LVV394 MFR383:MFR394 MPN383:MPN394 MZJ383:MZJ394 NJF383:NJF394 NTB383:NTB394 OCX383:OCX394 OMT383:OMT394 OWP383:OWP394 PGL383:PGL394 PQH383:PQH394 QAD383:QAD394 QJZ383:QJZ394 QTV383:QTV394 RDR383:RDR394 RNN383:RNN394 RXJ383:RXJ394 SHF383:SHF394 SRB383:SRB394 TAX383:TAX394 TKT383:TKT394 TUP383:TUP394 UEL383:UEL394 UOH383:UOH394 UYD383:UYD394 VHZ383:VHZ394 VRV383:VRV394 WBR383:WBR394 WLN383:WLN394 WVJ383:WVJ394 B273:B309 B1045:B1047 B4157 IX4157 ST4157 ACP4157 AML4157 AWH4157 BGD4157 BPZ4157 BZV4157 CJR4157 CTN4157 DDJ4157 DNF4157 DXB4157 EGX4157 EQT4157 FAP4157 FKL4157 FUH4157 GED4157 GNZ4157 GXV4157 HHR4157 HRN4157 IBJ4157 ILF4157 IVB4157 JEX4157 JOT4157 JYP4157 KIL4157 KSH4157 LCD4157 LLZ4157 LVV4157 MFR4157 MPN4157 MZJ4157 NJF4157 NTB4157 OCX4157 OMT4157 OWP4157 PGL4157 PQH4157 QAD4157 QJZ4157 QTV4157 RDR4157 RNN4157 RXJ4157 SHF4157 SRB4157 TAX4157 TKT4157 TUP4157 UEL4157 UOH4157 UYD4157 VHZ4157 VRV4157 WBR4157 WLN4157 WVJ4157 B4153 IX4153 ST4153 ACP4153 AML4153 AWH4153 BGD4153 BPZ4153 BZV4153 CJR4153 CTN4153 DDJ4153 DNF4153 DXB4153 EGX4153 EQT4153 FAP4153 FKL4153 FUH4153 GED4153 GNZ4153 GXV4153 HHR4153 HRN4153 IBJ4153 ILF4153 IVB4153 JEX4153 JOT4153 JYP4153 KIL4153 KSH4153 LCD4153 LLZ4153 LVV4153 MFR4153 MPN4153 MZJ4153 NJF4153 NTB4153 OCX4153 OMT4153 OWP4153 PGL4153 PQH4153 QAD4153 QJZ4153 QTV4153 RDR4153 RNN4153 RXJ4153 SHF4153 SRB4153 TAX4153 TKT4153 TUP4153 UEL4153 UOH4153 UYD4153 VHZ4153 VRV4153 WBR4153 WLN4153 WVJ4153 B4159:B4173 IX4166:IX4173 ST4166:ST4173 ACP4166:ACP4173 AML4166:AML4173 AWH4166:AWH4173 BGD4166:BGD4173 BPZ4166:BPZ4173 BZV4166:BZV4173 CJR4166:CJR4173 CTN4166:CTN4173 DDJ4166:DDJ4173 DNF4166:DNF4173 DXB4166:DXB4173 EGX4166:EGX4173 EQT4166:EQT4173 FAP4166:FAP4173 FKL4166:FKL4173 FUH4166:FUH4173 GED4166:GED4173 GNZ4166:GNZ4173 GXV4166:GXV4173 HHR4166:HHR4173 HRN4166:HRN4173 IBJ4166:IBJ4173 ILF4166:ILF4173 IVB4166:IVB4173 JEX4166:JEX4173 JOT4166:JOT4173 JYP4166:JYP4173 KIL4166:KIL4173 KSH4166:KSH4173 LCD4166:LCD4173 LLZ4166:LLZ4173 LVV4166:LVV4173 MFR4166:MFR4173 MPN4166:MPN4173 MZJ4166:MZJ4173 NJF4166:NJF4173 NTB4166:NTB4173 OCX4166:OCX4173 OMT4166:OMT4173 OWP4166:OWP4173 PGL4166:PGL4173 PQH4166:PQH4173 QAD4166:QAD4173 QJZ4166:QJZ4173 QTV4166:QTV4173 RDR4166:RDR4173 RNN4166:RNN4173 RXJ4166:RXJ4173 SHF4166:SHF4173 SRB4166:SRB4173 TAX4166:TAX4173 TKT4166:TKT4173 TUP4166:TUP4173 UEL4166:UEL4173 UOH4166:UOH4173 UYD4166:UYD4173 VHZ4166:VHZ4173 VRV4166:VRV4173 WBR4166:WBR4173 WLN4166:WLN4173 WVJ4166:WVJ4173 B4179 B4187:B4201 IX4187:IX4194 ST4187:ST4194 ACP4187:ACP4194 AML4187:AML4194 AWH4187:AWH4194 BGD4187:BGD4194 BPZ4187:BPZ4194 BZV4187:BZV4194 CJR4187:CJR4194 CTN4187:CTN4194 DDJ4187:DDJ4194 DNF4187:DNF4194 DXB4187:DXB4194 EGX4187:EGX4194 EQT4187:EQT4194 FAP4187:FAP4194 FKL4187:FKL4194 FUH4187:FUH4194 GED4187:GED4194 GNZ4187:GNZ4194 GXV4187:GXV4194 HHR4187:HHR4194 HRN4187:HRN4194 IBJ4187:IBJ4194 ILF4187:ILF4194 IVB4187:IVB4194 JEX4187:JEX4194 JOT4187:JOT4194 JYP4187:JYP4194 KIL4187:KIL4194 KSH4187:KSH4194 LCD4187:LCD4194 LLZ4187:LLZ4194 LVV4187:LVV4194 MFR4187:MFR4194 MPN4187:MPN4194 MZJ4187:MZJ4194 NJF4187:NJF4194 NTB4187:NTB4194 OCX4187:OCX4194 OMT4187:OMT4194 OWP4187:OWP4194 PGL4187:PGL4194 PQH4187:PQH4194 QAD4187:QAD4194 QJZ4187:QJZ4194 QTV4187:QTV4194 RDR4187:RDR4194 RNN4187:RNN4194 RXJ4187:RXJ4194 SHF4187:SHF4194 SRB4187:SRB4194 TAX4187:TAX4194 TKT4187:TKT4194 TUP4187:TUP4194 UEL4187:UEL4194 UOH4187:UOH4194 UYD4187:UYD4194 VHZ4187:VHZ4194 VRV4187:VRV4194 WBR4187:WBR4194 WLN4187:WLN4194 WVJ4187:WVJ4194 B4242:B4251 C4276 IY4276 SU4276 ACQ4276 AMM4276 AWI4276 BGE4276 BQA4276 BZW4276 CJS4276 CTO4276 DDK4276 DNG4276 DXC4276 EGY4276 EQU4276 FAQ4276 FKM4276 FUI4276 GEE4276 GOA4276 GXW4276 HHS4276 HRO4276 IBK4276 ILG4276 IVC4276 JEY4276 JOU4276 JYQ4276 KIM4276 KSI4276 LCE4276 LMA4276 LVW4276 MFS4276 MPO4276 MZK4276 NJG4276 NTC4276 OCY4276 OMU4276 OWQ4276 PGM4276 PQI4276 QAE4276 QKA4276 QTW4276 RDS4276 RNO4276 RXK4276 SHG4276 SRC4276 TAY4276 TKU4276 TUQ4276 UEM4276 UOI4276 UYE4276 VIA4276 VRW4276 WBS4276 WLO4276 WVK4276 B4263:B4302 IX4263:IX4295 ST4263:ST4295 ACP4263:ACP4295 AML4263:AML4295 AWH4263:AWH4295 BGD4263:BGD4295 BPZ4263:BPZ4295 BZV4263:BZV4295 CJR4263:CJR4295 CTN4263:CTN4295 DDJ4263:DDJ4295 DNF4263:DNF4295 DXB4263:DXB4295 EGX4263:EGX4295 EQT4263:EQT4295 FAP4263:FAP4295 FKL4263:FKL4295 FUH4263:FUH4295 GED4263:GED4295 GNZ4263:GNZ4295 GXV4263:GXV4295 HHR4263:HHR4295 HRN4263:HRN4295 IBJ4263:IBJ4295 ILF4263:ILF4295 IVB4263:IVB4295 JEX4263:JEX4295 JOT4263:JOT4295 JYP4263:JYP4295 KIL4263:KIL4295 KSH4263:KSH4295 LCD4263:LCD4295 LLZ4263:LLZ4295 LVV4263:LVV4295 MFR4263:MFR4295 MPN4263:MPN4295 MZJ4263:MZJ4295 NJF4263:NJF4295 NTB4263:NTB4295 OCX4263:OCX4295 OMT4263:OMT4295 OWP4263:OWP4295 PGL4263:PGL4295 PQH4263:PQH4295 QAD4263:QAD4295 QJZ4263:QJZ4295 QTV4263:QTV4295 RDR4263:RDR4295 RNN4263:RNN4295 RXJ4263:RXJ4295 SHF4263:SHF4295 SRB4263:SRB4295 TAX4263:TAX4295 TKT4263:TKT4295 TUP4263:TUP4295 UEL4263:UEL4295 UOH4263:UOH4295 UYD4263:UYD4295 VHZ4263:VHZ4295 VRV4263:VRV4295 WBR4263:WBR4295 WLN4263:WLN4295 WVJ4263:WVJ4295 B4311 IX4311 ST4311 ACP4311 AML4311 AWH4311 BGD4311 BPZ4311 BZV4311 CJR4311 CTN4311 DDJ4311 DNF4311 DXB4311 EGX4311 EQT4311 FAP4311 FKL4311 FUH4311 GED4311 GNZ4311 GXV4311 HHR4311 HRN4311 IBJ4311 ILF4311 IVB4311 JEX4311 JOT4311 JYP4311 KIL4311 KSH4311 LCD4311 LLZ4311 LVV4311 MFR4311 MPN4311 MZJ4311 NJF4311 NTB4311 OCX4311 OMT4311 OWP4311 PGL4311 PQH4311 QAD4311 QJZ4311 QTV4311 RDR4311 RNN4311 RXJ4311 SHF4311 SRB4311 TAX4311 TKT4311 TUP4311 UEL4311 UOH4311 UYD4311 VHZ4311 VRV4311 WBR4311 WLN4311 WVJ4311 B4314 IX4314 ST4314 ACP4314 AML4314 AWH4314 BGD4314 BPZ4314 BZV4314 CJR4314 CTN4314 DDJ4314 DNF4314 DXB4314 EGX4314 EQT4314 FAP4314 FKL4314 FUH4314 GED4314 GNZ4314 GXV4314 HHR4314 HRN4314 IBJ4314 ILF4314 IVB4314 JEX4314 JOT4314 JYP4314 KIL4314 KSH4314 LCD4314 LLZ4314 LVV4314 MFR4314 MPN4314 MZJ4314 NJF4314 NTB4314 OCX4314 OMT4314 OWP4314 PGL4314 PQH4314 QAD4314 QJZ4314 QTV4314 RDR4314 RNN4314 RXJ4314 SHF4314 SRB4314 TAX4314 TKT4314 TUP4314 UEL4314 UOH4314 UYD4314 VHZ4314 VRV4314 WBR4314 WLN4314 WVJ4314 IX4321 ST4321 ACP4321 AML4321 AWH4321 BGD4321 BPZ4321 BZV4321 CJR4321 CTN4321 DDJ4321 DNF4321 DXB4321 EGX4321 EQT4321 FAP4321 FKL4321 FUH4321 GED4321 GNZ4321 GXV4321 HHR4321 HRN4321 IBJ4321 ILF4321 IVB4321 JEX4321 JOT4321 JYP4321 KIL4321 KSH4321 LCD4321 LLZ4321 LVV4321 MFR4321 MPN4321 MZJ4321 NJF4321 NTB4321 OCX4321 OMT4321 OWP4321 PGL4321 PQH4321 QAD4321 QJZ4321 QTV4321 RDR4321 RNN4321 RXJ4321 SHF4321 SRB4321 TAX4321 TKT4321 TUP4321 UEL4321 UOH4321 UYD4321 VHZ4321 VRV4321 WBR4321 WLN4321 WVJ4321 B4317:B4321 B4341:B4369 IX4350:IX4360 ST4350:ST4360 ACP4350:ACP4360 AML4350:AML4360 AWH4350:AWH4360 BGD4350:BGD4360 BPZ4350:BPZ4360 BZV4350:BZV4360 CJR4350:CJR4360 CTN4350:CTN4360 DDJ4350:DDJ4360 DNF4350:DNF4360 DXB4350:DXB4360 EGX4350:EGX4360 EQT4350:EQT4360 FAP4350:FAP4360 FKL4350:FKL4360 FUH4350:FUH4360 GED4350:GED4360 GNZ4350:GNZ4360 GXV4350:GXV4360 HHR4350:HHR4360 HRN4350:HRN4360 IBJ4350:IBJ4360 ILF4350:ILF4360 IVB4350:IVB4360 JEX4350:JEX4360 JOT4350:JOT4360 JYP4350:JYP4360 KIL4350:KIL4360 KSH4350:KSH4360 LCD4350:LCD4360 LLZ4350:LLZ4360 LVV4350:LVV4360 MFR4350:MFR4360 MPN4350:MPN4360 MZJ4350:MZJ4360 NJF4350:NJF4360 NTB4350:NTB4360 OCX4350:OCX4360 OMT4350:OMT4360 OWP4350:OWP4360 PGL4350:PGL4360 PQH4350:PQH4360 QAD4350:QAD4360 QJZ4350:QJZ4360 QTV4350:QTV4360 RDR4350:RDR4360 RNN4350:RNN4360 RXJ4350:RXJ4360 SHF4350:SHF4360 SRB4350:SRB4360 TAX4350:TAX4360 TKT4350:TKT4360 TUP4350:TUP4360 UEL4350:UEL4360 UOH4350:UOH4360 UYD4350:UYD4360 VHZ4350:VHZ4360 VRV4350:VRV4360 WBR4350:WBR4360 WLN4350:WLN4360 WVJ4350:WVJ4360 B4382:B4392 IX4382:IX4387 ST4382:ST4387 ACP4382:ACP4387 AML4382:AML4387 AWH4382:AWH4387 BGD4382:BGD4387 BPZ4382:BPZ4387 BZV4382:BZV4387 CJR4382:CJR4387 CTN4382:CTN4387 DDJ4382:DDJ4387 DNF4382:DNF4387 DXB4382:DXB4387 EGX4382:EGX4387 EQT4382:EQT4387 FAP4382:FAP4387 FKL4382:FKL4387 FUH4382:FUH4387 GED4382:GED4387 GNZ4382:GNZ4387 GXV4382:GXV4387 HHR4382:HHR4387 HRN4382:HRN4387 IBJ4382:IBJ4387 ILF4382:ILF4387 IVB4382:IVB4387 JEX4382:JEX4387 JOT4382:JOT4387 JYP4382:JYP4387 KIL4382:KIL4387 KSH4382:KSH4387 LCD4382:LCD4387 LLZ4382:LLZ4387 LVV4382:LVV4387 MFR4382:MFR4387 MPN4382:MPN4387 MZJ4382:MZJ4387 NJF4382:NJF4387 NTB4382:NTB4387 OCX4382:OCX4387 OMT4382:OMT4387 OWP4382:OWP4387 PGL4382:PGL4387 PQH4382:PQH4387 QAD4382:QAD4387 QJZ4382:QJZ4387 QTV4382:QTV4387 RDR4382:RDR4387 RNN4382:RNN4387 RXJ4382:RXJ4387 SHF4382:SHF4387 SRB4382:SRB4387 TAX4382:TAX4387 TKT4382:TKT4387 TUP4382:TUP4387 UEL4382:UEL4387 UOH4382:UOH4387 UYD4382:UYD4387 VHZ4382:VHZ4387 VRV4382:VRV4387 WBR4382:WBR4387 WLN4382:WLN4387 WVJ4382:WVJ4387 B4404:B4405 IX4404:IX4405 ST4404:ST4405 ACP4404:ACP4405 AML4404:AML4405 AWH4404:AWH4405 BGD4404:BGD4405 BPZ4404:BPZ4405 BZV4404:BZV4405 CJR4404:CJR4405 CTN4404:CTN4405 DDJ4404:DDJ4405 DNF4404:DNF4405 DXB4404:DXB4405 EGX4404:EGX4405 EQT4404:EQT4405 FAP4404:FAP4405 FKL4404:FKL4405 FUH4404:FUH4405 GED4404:GED4405 GNZ4404:GNZ4405 GXV4404:GXV4405 HHR4404:HHR4405 HRN4404:HRN4405 IBJ4404:IBJ4405 ILF4404:ILF4405 IVB4404:IVB4405 JEX4404:JEX4405 JOT4404:JOT4405 JYP4404:JYP4405 KIL4404:KIL4405 KSH4404:KSH4405 LCD4404:LCD4405 LLZ4404:LLZ4405 LVV4404:LVV4405 MFR4404:MFR4405 MPN4404:MPN4405 MZJ4404:MZJ4405 NJF4404:NJF4405 NTB4404:NTB4405 OCX4404:OCX4405 OMT4404:OMT4405 OWP4404:OWP4405 PGL4404:PGL4405 PQH4404:PQH4405 QAD4404:QAD4405 QJZ4404:QJZ4405 QTV4404:QTV4405 RDR4404:RDR4405 RNN4404:RNN4405 RXJ4404:RXJ4405 SHF4404:SHF4405 SRB4404:SRB4405 TAX4404:TAX4405 TKT4404:TKT4405 TUP4404:TUP4405 UEL4404:UEL4405 UOH4404:UOH4405 UYD4404:UYD4405 VHZ4404:VHZ4405 VRV4404:VRV4405 WBR4404:WBR4405 WLN4404:WLN4405 WVJ4404:WVJ4405 B4410:B4414 IX4410:IX4411 ST4410:ST4411 ACP4410:ACP4411 AML4410:AML4411 AWH4410:AWH4411 BGD4410:BGD4411 BPZ4410:BPZ4411 BZV4410:BZV4411 CJR4410:CJR4411 CTN4410:CTN4411 DDJ4410:DDJ4411 DNF4410:DNF4411 DXB4410:DXB4411 EGX4410:EGX4411 EQT4410:EQT4411 FAP4410:FAP4411 FKL4410:FKL4411 FUH4410:FUH4411 GED4410:GED4411 GNZ4410:GNZ4411 GXV4410:GXV4411 HHR4410:HHR4411 HRN4410:HRN4411 IBJ4410:IBJ4411 ILF4410:ILF4411 IVB4410:IVB4411 JEX4410:JEX4411 JOT4410:JOT4411 JYP4410:JYP4411 KIL4410:KIL4411 KSH4410:KSH4411 LCD4410:LCD4411 LLZ4410:LLZ4411 LVV4410:LVV4411 MFR4410:MFR4411 MPN4410:MPN4411 MZJ4410:MZJ4411 NJF4410:NJF4411 NTB4410:NTB4411 OCX4410:OCX4411 OMT4410:OMT4411 OWP4410:OWP4411 PGL4410:PGL4411 PQH4410:PQH4411 QAD4410:QAD4411 QJZ4410:QJZ4411 QTV4410:QTV4411 RDR4410:RDR4411 RNN4410:RNN4411 RXJ4410:RXJ4411 SHF4410:SHF4411 SRB4410:SRB4411 TAX4410:TAX4411 TKT4410:TKT4411 TUP4410:TUP4411 UEL4410:UEL4411 UOH4410:UOH4411 UYD4410:UYD4411 VHZ4410:VHZ4411 VRV4410:VRV4411 WBR4410:WBR4411 WLN4410:WLN4411 WVJ4410:WVJ4411 B4428:B4438 B4441:B4462 IX4441 ST4441 ACP4441 AML4441 AWH4441 BGD4441 BPZ4441 BZV4441 CJR4441 CTN4441 DDJ4441 DNF4441 DXB4441 EGX4441 EQT4441 FAP4441 FKL4441 FUH4441 GED4441 GNZ4441 GXV4441 HHR4441 HRN4441 IBJ4441 ILF4441 IVB4441 JEX4441 JOT4441 JYP4441 KIL4441 KSH4441 LCD4441 LLZ4441 LVV4441 MFR4441 MPN4441 MZJ4441 NJF4441 NTB4441 OCX4441 OMT4441 OWP4441 PGL4441 PQH4441 QAD4441 QJZ4441 QTV4441 RDR4441 RNN4441 RXJ4441 SHF4441 SRB4441 TAX4441 TKT4441 TUP4441 UEL4441 UOH4441 UYD4441 VHZ4441 VRV4441 WBR4441 WLN4441 WVJ4441 IX4449:IX4459 ST4449:ST4459 ACP4449:ACP4459 AML4449:AML4459 AWH4449:AWH4459 BGD4449:BGD4459 BPZ4449:BPZ4459 BZV4449:BZV4459 CJR4449:CJR4459 CTN4449:CTN4459 DDJ4449:DDJ4459 DNF4449:DNF4459 DXB4449:DXB4459 EGX4449:EGX4459 EQT4449:EQT4459 FAP4449:FAP4459 FKL4449:FKL4459 FUH4449:FUH4459 GED4449:GED4459 GNZ4449:GNZ4459 GXV4449:GXV4459 HHR4449:HHR4459 HRN4449:HRN4459 IBJ4449:IBJ4459 ILF4449:ILF4459 IVB4449:IVB4459 JEX4449:JEX4459 JOT4449:JOT4459 JYP4449:JYP4459 KIL4449:KIL4459 KSH4449:KSH4459 LCD4449:LCD4459 LLZ4449:LLZ4459 LVV4449:LVV4459 MFR4449:MFR4459 MPN4449:MPN4459 MZJ4449:MZJ4459 NJF4449:NJF4459 NTB4449:NTB4459 OCX4449:OCX4459 OMT4449:OMT4459 OWP4449:OWP4459 PGL4449:PGL4459 PQH4449:PQH4459 QAD4449:QAD4459 QJZ4449:QJZ4459 QTV4449:QTV4459 RDR4449:RDR4459 RNN4449:RNN4459 RXJ4449:RXJ4459 SHF4449:SHF4459 SRB4449:SRB4459 TAX4449:TAX4459 TKT4449:TKT4459 TUP4449:TUP4459 UEL4449:UEL4459 UOH4449:UOH4459 UYD4449:UYD4459 VHZ4449:VHZ4459 VRV4449:VRV4459 WBR4449:WBR4459 WLN4449:WLN4459 WVJ4449:WVJ4459 B4475:B4493 IX4482:IX4492 ST4482:ST4492 ACP4482:ACP4492 AML4482:AML4492 AWH4482:AWH4492 BGD4482:BGD4492 BPZ4482:BPZ4492 BZV4482:BZV4492 CJR4482:CJR4492 CTN4482:CTN4492 DDJ4482:DDJ4492 DNF4482:DNF4492 DXB4482:DXB4492 EGX4482:EGX4492 EQT4482:EQT4492 FAP4482:FAP4492 FKL4482:FKL4492 FUH4482:FUH4492 GED4482:GED4492 GNZ4482:GNZ4492 GXV4482:GXV4492 HHR4482:HHR4492 HRN4482:HRN4492 IBJ4482:IBJ4492 ILF4482:ILF4492 IVB4482:IVB4492 JEX4482:JEX4492 JOT4482:JOT4492 JYP4482:JYP4492 KIL4482:KIL4492 KSH4482:KSH4492 LCD4482:LCD4492 LLZ4482:LLZ4492 LVV4482:LVV4492 MFR4482:MFR4492 MPN4482:MPN4492 MZJ4482:MZJ4492 NJF4482:NJF4492 NTB4482:NTB4492 OCX4482:OCX4492 OMT4482:OMT4492 OWP4482:OWP4492 PGL4482:PGL4492 PQH4482:PQH4492 QAD4482:QAD4492 QJZ4482:QJZ4492 QTV4482:QTV4492 RDR4482:RDR4492 RNN4482:RNN4492 RXJ4482:RXJ4492 SHF4482:SHF4492 SRB4482:SRB4492 TAX4482:TAX4492 TKT4482:TKT4492 TUP4482:TUP4492 UEL4482:UEL4492 UOH4482:UOH4492 UYD4482:UYD4492 VHZ4482:VHZ4492 VRV4482:VRV4492 WBR4482:WBR4492 WLN4482:WLN4492 WVJ4482:WVJ4492 B4513:B4519 IX4517:IX4519 ST4517:ST4519 ACP4517:ACP4519 AML4517:AML4519 AWH4517:AWH4519 BGD4517:BGD4519 BPZ4517:BPZ4519 BZV4517:BZV4519 CJR4517:CJR4519 CTN4517:CTN4519 DDJ4517:DDJ4519 DNF4517:DNF4519 DXB4517:DXB4519 EGX4517:EGX4519 EQT4517:EQT4519 FAP4517:FAP4519 FKL4517:FKL4519 FUH4517:FUH4519 GED4517:GED4519 GNZ4517:GNZ4519 GXV4517:GXV4519 HHR4517:HHR4519 HRN4517:HRN4519 IBJ4517:IBJ4519 ILF4517:ILF4519 IVB4517:IVB4519 JEX4517:JEX4519 JOT4517:JOT4519 JYP4517:JYP4519 KIL4517:KIL4519 KSH4517:KSH4519 LCD4517:LCD4519 LLZ4517:LLZ4519 LVV4517:LVV4519 MFR4517:MFR4519 MPN4517:MPN4519 MZJ4517:MZJ4519 NJF4517:NJF4519 NTB4517:NTB4519 OCX4517:OCX4519 OMT4517:OMT4519 OWP4517:OWP4519 PGL4517:PGL4519 PQH4517:PQH4519 QAD4517:QAD4519 QJZ4517:QJZ4519 QTV4517:QTV4519 RDR4517:RDR4519 RNN4517:RNN4519 RXJ4517:RXJ4519 SHF4517:SHF4519 SRB4517:SRB4519 TAX4517:TAX4519 TKT4517:TKT4519 TUP4517:TUP4519 UEL4517:UEL4519 UOH4517:UOH4519 UYD4517:UYD4519 VHZ4517:VHZ4519 VRV4517:VRV4519 WBR4517:WBR4519 WLN4517:WLN4519 WVJ4517:WVJ4519 B4529:B4531 B4538:B4541 B8197:B8449 IX4559:IX4569 ST4559:ST4569 ACP4559:ACP4569 AML4559:AML4569 AWH4559:AWH4569 BGD4559:BGD4569 BPZ4559:BPZ4569 BZV4559:BZV4569 CJR4559:CJR4569 CTN4559:CTN4569 DDJ4559:DDJ4569 DNF4559:DNF4569 DXB4559:DXB4569 EGX4559:EGX4569 EQT4559:EQT4569 FAP4559:FAP4569 FKL4559:FKL4569 FUH4559:FUH4569 GED4559:GED4569 GNZ4559:GNZ4569 GXV4559:GXV4569 HHR4559:HHR4569 HRN4559:HRN4569 IBJ4559:IBJ4569 ILF4559:ILF4569 IVB4559:IVB4569 JEX4559:JEX4569 JOT4559:JOT4569 JYP4559:JYP4569 KIL4559:KIL4569 KSH4559:KSH4569 LCD4559:LCD4569 LLZ4559:LLZ4569 LVV4559:LVV4569 MFR4559:MFR4569 MPN4559:MPN4569 MZJ4559:MZJ4569 NJF4559:NJF4569 NTB4559:NTB4569 OCX4559:OCX4569 OMT4559:OMT4569 OWP4559:OWP4569 PGL4559:PGL4569 PQH4559:PQH4569 QAD4559:QAD4569 QJZ4559:QJZ4569 QTV4559:QTV4569 RDR4559:RDR4569 RNN4559:RNN4569 RXJ4559:RXJ4569 SHF4559:SHF4569 SRB4559:SRB4569 TAX4559:TAX4569 TKT4559:TKT4569 TUP4559:TUP4569 UEL4559:UEL4569 UOH4559:UOH4569 UYD4559:UYD4569 VHZ4559:VHZ4569 VRV4559:VRV4569 WBR4559:WBR4569 WLN4559:WLN4569 B3784:B3807 IX4577:IX4578 ST4577:ST4578 ACP4577:ACP4578 AML4577:AML4578 AWH4577:AWH4578 BGD4577:BGD4578 BPZ4577:BPZ4578 BZV4577:BZV4578 CJR4577:CJR4578 CTN4577:CTN4578 DDJ4577:DDJ4578 DNF4577:DNF4578 DXB4577:DXB4578 EGX4577:EGX4578 EQT4577:EQT4578 FAP4577:FAP4578 FKL4577:FKL4578 FUH4577:FUH4578 GED4577:GED4578 GNZ4577:GNZ4578 GXV4577:GXV4578 HHR4577:HHR4578 HRN4577:HRN4578 IBJ4577:IBJ4578 ILF4577:ILF4578 IVB4577:IVB4578 JEX4577:JEX4578 JOT4577:JOT4578 JYP4577:JYP4578 KIL4577:KIL4578 KSH4577:KSH4578 LCD4577:LCD4578 LLZ4577:LLZ4578 LVV4577:LVV4578 MFR4577:MFR4578 MPN4577:MPN4578 MZJ4577:MZJ4578 NJF4577:NJF4578 NTB4577:NTB4578 OCX4577:OCX4578 OMT4577:OMT4578 OWP4577:OWP4578 PGL4577:PGL4578 PQH4577:PQH4578 QAD4577:QAD4578 QJZ4577:QJZ4578 QTV4577:QTV4578 RDR4577:RDR4578 RNN4577:RNN4578 RXJ4577:RXJ4578 SHF4577:SHF4578 SRB4577:SRB4578 TAX4577:TAX4578 TKT4577:TKT4578 TUP4577:TUP4578 UEL4577:UEL4578 UOH4577:UOH4578 UYD4577:UYD4578 VHZ4577:VHZ4578 VRV4577:VRV4578 WBR4577:WBR4578 WLN4577:WLN4578 WVJ4577:WVJ4578 B4581:B4608 IX4581:IX4602 ST4581:ST4602 ACP4581:ACP4602 AML4581:AML4602 AWH4581:AWH4602 BGD4581:BGD4602 BPZ4581:BPZ4602 BZV4581:BZV4602 CJR4581:CJR4602 CTN4581:CTN4602 DDJ4581:DDJ4602 DNF4581:DNF4602 DXB4581:DXB4602 EGX4581:EGX4602 EQT4581:EQT4602 FAP4581:FAP4602 FKL4581:FKL4602 FUH4581:FUH4602 GED4581:GED4602 GNZ4581:GNZ4602 GXV4581:GXV4602 HHR4581:HHR4602 HRN4581:HRN4602 IBJ4581:IBJ4602 ILF4581:ILF4602 IVB4581:IVB4602 JEX4581:JEX4602 JOT4581:JOT4602 JYP4581:JYP4602 KIL4581:KIL4602 KSH4581:KSH4602 LCD4581:LCD4602 LLZ4581:LLZ4602 LVV4581:LVV4602 MFR4581:MFR4602 MPN4581:MPN4602 MZJ4581:MZJ4602 NJF4581:NJF4602 NTB4581:NTB4602 OCX4581:OCX4602 OMT4581:OMT4602 OWP4581:OWP4602 PGL4581:PGL4602 PQH4581:PQH4602 QAD4581:QAD4602 QJZ4581:QJZ4602 QTV4581:QTV4602 RDR4581:RDR4602 RNN4581:RNN4602 RXJ4581:RXJ4602 SHF4581:SHF4602 SRB4581:SRB4602 TAX4581:TAX4602 TKT4581:TKT4602 TUP4581:TUP4602 UEL4581:UEL4602 UOH4581:UOH4602 UYD4581:UYD4602 VHZ4581:VHZ4602 VRV4581:VRV4602 WBR4581:WBR4602 WLN4581:WLN4602 WVJ4581:WVJ4602 B4618:B4642 IX4618:IX4642 ST4618:ST4642 ACP4618:ACP4642 AML4618:AML4642 AWH4618:AWH4642 BGD4618:BGD4642 BPZ4618:BPZ4642 BZV4618:BZV4642 CJR4618:CJR4642 CTN4618:CTN4642 DDJ4618:DDJ4642 DNF4618:DNF4642 DXB4618:DXB4642 EGX4618:EGX4642 EQT4618:EQT4642 FAP4618:FAP4642 FKL4618:FKL4642 FUH4618:FUH4642 GED4618:GED4642 GNZ4618:GNZ4642 GXV4618:GXV4642 HHR4618:HHR4642 HRN4618:HRN4642 IBJ4618:IBJ4642 ILF4618:ILF4642 IVB4618:IVB4642 JEX4618:JEX4642 JOT4618:JOT4642 JYP4618:JYP4642 KIL4618:KIL4642 KSH4618:KSH4642 LCD4618:LCD4642 LLZ4618:LLZ4642 LVV4618:LVV4642 MFR4618:MFR4642 MPN4618:MPN4642 MZJ4618:MZJ4642 NJF4618:NJF4642 NTB4618:NTB4642 OCX4618:OCX4642 OMT4618:OMT4642 OWP4618:OWP4642 PGL4618:PGL4642 PQH4618:PQH4642 QAD4618:QAD4642 QJZ4618:QJZ4642 QTV4618:QTV4642 RDR4618:RDR4642 RNN4618:RNN4642 RXJ4618:RXJ4642 SHF4618:SHF4642 SRB4618:SRB4642 TAX4618:TAX4642 TKT4618:TKT4642 TUP4618:TUP4642 UEL4618:UEL4642 UOH4618:UOH4642 UYD4618:UYD4642 VHZ4618:VHZ4642 VRV4618:VRV4642 WBR4618:WBR4642 WLN4618:WLN4642 WVJ4618:WVJ4642 IX4647:IX4655 ST4647:ST4655 ACP4647:ACP4655 AML4647:AML4655 AWH4647:AWH4655 BGD4647:BGD4655 BPZ4647:BPZ4655 BZV4647:BZV4655 CJR4647:CJR4655 CTN4647:CTN4655 DDJ4647:DDJ4655 DNF4647:DNF4655 DXB4647:DXB4655 EGX4647:EGX4655 EQT4647:EQT4655 FAP4647:FAP4655 FKL4647:FKL4655 FUH4647:FUH4655 GED4647:GED4655 GNZ4647:GNZ4655 GXV4647:GXV4655 HHR4647:HHR4655 HRN4647:HRN4655 IBJ4647:IBJ4655 ILF4647:ILF4655 IVB4647:IVB4655 JEX4647:JEX4655 JOT4647:JOT4655 JYP4647:JYP4655 KIL4647:KIL4655 KSH4647:KSH4655 LCD4647:LCD4655 LLZ4647:LLZ4655 LVV4647:LVV4655 MFR4647:MFR4655 MPN4647:MPN4655 MZJ4647:MZJ4655 NJF4647:NJF4655 NTB4647:NTB4655 OCX4647:OCX4655 OMT4647:OMT4655 OWP4647:OWP4655 PGL4647:PGL4655 PQH4647:PQH4655 QAD4647:QAD4655 QJZ4647:QJZ4655 QTV4647:QTV4655 RDR4647:RDR4655 RNN4647:RNN4655 RXJ4647:RXJ4655 SHF4647:SHF4655 SRB4647:SRB4655 TAX4647:TAX4655 TKT4647:TKT4655 TUP4647:TUP4655 UEL4647:UEL4655 UOH4647:UOH4655 UYD4647:UYD4655 VHZ4647:VHZ4655 VRV4647:VRV4655 WBR4647:WBR4655 WLN4647:WLN4655 B4647:B4658 WVJ4647:WVJ4655 B4708:B4721 IX4708:IX4721 ST4708:ST4721 ACP4708:ACP4721 AML4708:AML4721 AWH4708:AWH4721 BGD4708:BGD4721 BPZ4708:BPZ4721 BZV4708:BZV4721 CJR4708:CJR4721 CTN4708:CTN4721 DDJ4708:DDJ4721 DNF4708:DNF4721 DXB4708:DXB4721 EGX4708:EGX4721 EQT4708:EQT4721 FAP4708:FAP4721 FKL4708:FKL4721 FUH4708:FUH4721 GED4708:GED4721 GNZ4708:GNZ4721 GXV4708:GXV4721 HHR4708:HHR4721 HRN4708:HRN4721 IBJ4708:IBJ4721 ILF4708:ILF4721 IVB4708:IVB4721 JEX4708:JEX4721 JOT4708:JOT4721 JYP4708:JYP4721 KIL4708:KIL4721 KSH4708:KSH4721 LCD4708:LCD4721 LLZ4708:LLZ4721 LVV4708:LVV4721 MFR4708:MFR4721 MPN4708:MPN4721 MZJ4708:MZJ4721 NJF4708:NJF4721 NTB4708:NTB4721 OCX4708:OCX4721 OMT4708:OMT4721 OWP4708:OWP4721 PGL4708:PGL4721 PQH4708:PQH4721 QAD4708:QAD4721 QJZ4708:QJZ4721 QTV4708:QTV4721 RDR4708:RDR4721 RNN4708:RNN4721 RXJ4708:RXJ4721 SHF4708:SHF4721 SRB4708:SRB4721 TAX4708:TAX4721 TKT4708:TKT4721 TUP4708:TUP4721 UEL4708:UEL4721 UOH4708:UOH4721 UYD4708:UYD4721 VHZ4708:VHZ4721 VRV4708:VRV4721 WBR4708:WBR4721 WLN4708:WLN4721 WVJ4708:WVJ4721 B4731:B4733 B4737:B4754 IX4745:IX4754 ST4745:ST4754 ACP4745:ACP4754 AML4745:AML4754 AWH4745:AWH4754 BGD4745:BGD4754 BPZ4745:BPZ4754 BZV4745:BZV4754 CJR4745:CJR4754 CTN4745:CTN4754 DDJ4745:DDJ4754 DNF4745:DNF4754 DXB4745:DXB4754 EGX4745:EGX4754 EQT4745:EQT4754 FAP4745:FAP4754 FKL4745:FKL4754 FUH4745:FUH4754 GED4745:GED4754 GNZ4745:GNZ4754 GXV4745:GXV4754 HHR4745:HHR4754 HRN4745:HRN4754 IBJ4745:IBJ4754 ILF4745:ILF4754 IVB4745:IVB4754 JEX4745:JEX4754 JOT4745:JOT4754 JYP4745:JYP4754 KIL4745:KIL4754 KSH4745:KSH4754 LCD4745:LCD4754 LLZ4745:LLZ4754 LVV4745:LVV4754 MFR4745:MFR4754 MPN4745:MPN4754 MZJ4745:MZJ4754 NJF4745:NJF4754 NTB4745:NTB4754 OCX4745:OCX4754 OMT4745:OMT4754 OWP4745:OWP4754 PGL4745:PGL4754 PQH4745:PQH4754 QAD4745:QAD4754 QJZ4745:QJZ4754 QTV4745:QTV4754 RDR4745:RDR4754 RNN4745:RNN4754 RXJ4745:RXJ4754 SHF4745:SHF4754 SRB4745:SRB4754 TAX4745:TAX4754 TKT4745:TKT4754 TUP4745:TUP4754 UEL4745:UEL4754 UOH4745:UOH4754 UYD4745:UYD4754 VHZ4745:VHZ4754 VRV4745:VRV4754 WBR4745:WBR4754 WLN4745:WLN4754 WVJ4745:WVJ4754 B4763:B4785 IX4763:IX4780 ST4763:ST4780 ACP4763:ACP4780 AML4763:AML4780 AWH4763:AWH4780 BGD4763:BGD4780 BPZ4763:BPZ4780 BZV4763:BZV4780 CJR4763:CJR4780 CTN4763:CTN4780 DDJ4763:DDJ4780 DNF4763:DNF4780 DXB4763:DXB4780 EGX4763:EGX4780 EQT4763:EQT4780 FAP4763:FAP4780 FKL4763:FKL4780 FUH4763:FUH4780 GED4763:GED4780 GNZ4763:GNZ4780 GXV4763:GXV4780 HHR4763:HHR4780 HRN4763:HRN4780 IBJ4763:IBJ4780 ILF4763:ILF4780 IVB4763:IVB4780 JEX4763:JEX4780 JOT4763:JOT4780 JYP4763:JYP4780 KIL4763:KIL4780 KSH4763:KSH4780 LCD4763:LCD4780 LLZ4763:LLZ4780 LVV4763:LVV4780 MFR4763:MFR4780 MPN4763:MPN4780 MZJ4763:MZJ4780 NJF4763:NJF4780 NTB4763:NTB4780 OCX4763:OCX4780 OMT4763:OMT4780 OWP4763:OWP4780 PGL4763:PGL4780 PQH4763:PQH4780 QAD4763:QAD4780 QJZ4763:QJZ4780 QTV4763:QTV4780 RDR4763:RDR4780 RNN4763:RNN4780 RXJ4763:RXJ4780 SHF4763:SHF4780 SRB4763:SRB4780 TAX4763:TAX4780 TKT4763:TKT4780 TUP4763:TUP4780 UEL4763:UEL4780 UOH4763:UOH4780 UYD4763:UYD4780 VHZ4763:VHZ4780 VRV4763:VRV4780 WBR4763:WBR4780 WLN4763:WLN4780 WVJ4763:WVJ4780 B7294 IX4810:IX4824 ST4810:ST4824 ACP4810:ACP4824 AML4810:AML4824 AWH4810:AWH4824 BGD4810:BGD4824 BPZ4810:BPZ4824 BZV4810:BZV4824 CJR4810:CJR4824 CTN4810:CTN4824 DDJ4810:DDJ4824 DNF4810:DNF4824 DXB4810:DXB4824 EGX4810:EGX4824 EQT4810:EQT4824 FAP4810:FAP4824 FKL4810:FKL4824 FUH4810:FUH4824 GED4810:GED4824 GNZ4810:GNZ4824 GXV4810:GXV4824 HHR4810:HHR4824 HRN4810:HRN4824 IBJ4810:IBJ4824 ILF4810:ILF4824 IVB4810:IVB4824 JEX4810:JEX4824 JOT4810:JOT4824 JYP4810:JYP4824 KIL4810:KIL4824 KSH4810:KSH4824 LCD4810:LCD4824 LLZ4810:LLZ4824 LVV4810:LVV4824 MFR4810:MFR4824 MPN4810:MPN4824 MZJ4810:MZJ4824 NJF4810:NJF4824 NTB4810:NTB4824 OCX4810:OCX4824 OMT4810:OMT4824 OWP4810:OWP4824 PGL4810:PGL4824 PQH4810:PQH4824 QAD4810:QAD4824 QJZ4810:QJZ4824 QTV4810:QTV4824 RDR4810:RDR4824 RNN4810:RNN4824 RXJ4810:RXJ4824 SHF4810:SHF4824 SRB4810:SRB4824 TAX4810:TAX4824 TKT4810:TKT4824 TUP4810:TUP4824 UEL4810:UEL4824 UOH4810:UOH4824 UYD4810:UYD4824 VHZ4810:VHZ4824 VRV4810:VRV4824 WBR4810:WBR4824 WLN4810:WLN4824 WVJ4810:WVJ4824 B4842:B4849 IX4845:IX4849 ST4845:ST4849 ACP4845:ACP4849 AML4845:AML4849 AWH4845:AWH4849 BGD4845:BGD4849 BPZ4845:BPZ4849 BZV4845:BZV4849 CJR4845:CJR4849 CTN4845:CTN4849 DDJ4845:DDJ4849 DNF4845:DNF4849 DXB4845:DXB4849 EGX4845:EGX4849 EQT4845:EQT4849 FAP4845:FAP4849 FKL4845:FKL4849 FUH4845:FUH4849 GED4845:GED4849 GNZ4845:GNZ4849 GXV4845:GXV4849 HHR4845:HHR4849 HRN4845:HRN4849 IBJ4845:IBJ4849 ILF4845:ILF4849 IVB4845:IVB4849 JEX4845:JEX4849 JOT4845:JOT4849 JYP4845:JYP4849 KIL4845:KIL4849 KSH4845:KSH4849 LCD4845:LCD4849 LLZ4845:LLZ4849 LVV4845:LVV4849 MFR4845:MFR4849 MPN4845:MPN4849 MZJ4845:MZJ4849 NJF4845:NJF4849 NTB4845:NTB4849 OCX4845:OCX4849 OMT4845:OMT4849 OWP4845:OWP4849 PGL4845:PGL4849 PQH4845:PQH4849 QAD4845:QAD4849 QJZ4845:QJZ4849 QTV4845:QTV4849 RDR4845:RDR4849 RNN4845:RNN4849 RXJ4845:RXJ4849 SHF4845:SHF4849 SRB4845:SRB4849 TAX4845:TAX4849 TKT4845:TKT4849 TUP4845:TUP4849 UEL4845:UEL4849 UOH4845:UOH4849 UYD4845:UYD4849 VHZ4845:VHZ4849 VRV4845:VRV4849 WBR4845:WBR4849 WLN4845:WLN4849 WVJ4845:WVJ4849 B4857:B4865 IX4857:IX4863 ST4857:ST4863 ACP4857:ACP4863 AML4857:AML4863 AWH4857:AWH4863 BGD4857:BGD4863 BPZ4857:BPZ4863 BZV4857:BZV4863 CJR4857:CJR4863 CTN4857:CTN4863 DDJ4857:DDJ4863 DNF4857:DNF4863 DXB4857:DXB4863 EGX4857:EGX4863 EQT4857:EQT4863 FAP4857:FAP4863 FKL4857:FKL4863 FUH4857:FUH4863 GED4857:GED4863 GNZ4857:GNZ4863 GXV4857:GXV4863 HHR4857:HHR4863 HRN4857:HRN4863 IBJ4857:IBJ4863 ILF4857:ILF4863 IVB4857:IVB4863 JEX4857:JEX4863 JOT4857:JOT4863 JYP4857:JYP4863 KIL4857:KIL4863 KSH4857:KSH4863 LCD4857:LCD4863 LLZ4857:LLZ4863 LVV4857:LVV4863 MFR4857:MFR4863 MPN4857:MPN4863 MZJ4857:MZJ4863 NJF4857:NJF4863 NTB4857:NTB4863 OCX4857:OCX4863 OMT4857:OMT4863 OWP4857:OWP4863 PGL4857:PGL4863 PQH4857:PQH4863 QAD4857:QAD4863 QJZ4857:QJZ4863 QTV4857:QTV4863 RDR4857:RDR4863 RNN4857:RNN4863 RXJ4857:RXJ4863 SHF4857:SHF4863 SRB4857:SRB4863 TAX4857:TAX4863 TKT4857:TKT4863 TUP4857:TUP4863 UEL4857:UEL4863 UOH4857:UOH4863 UYD4857:UYD4863 VHZ4857:VHZ4863 VRV4857:VRV4863 WBR4857:WBR4863 WLN4857:WLN4863 WVJ4857:WVJ4863 B4883:B4885 IX4883:IX4884 ST4883:ST4884 ACP4883:ACP4884 AML4883:AML4884 AWH4883:AWH4884 BGD4883:BGD4884 BPZ4883:BPZ4884 BZV4883:BZV4884 CJR4883:CJR4884 CTN4883:CTN4884 DDJ4883:DDJ4884 DNF4883:DNF4884 DXB4883:DXB4884 EGX4883:EGX4884 EQT4883:EQT4884 FAP4883:FAP4884 FKL4883:FKL4884 FUH4883:FUH4884 GED4883:GED4884 GNZ4883:GNZ4884 GXV4883:GXV4884 HHR4883:HHR4884 HRN4883:HRN4884 IBJ4883:IBJ4884 ILF4883:ILF4884 IVB4883:IVB4884 JEX4883:JEX4884 JOT4883:JOT4884 JYP4883:JYP4884 KIL4883:KIL4884 KSH4883:KSH4884 LCD4883:LCD4884 LLZ4883:LLZ4884 LVV4883:LVV4884 MFR4883:MFR4884 MPN4883:MPN4884 MZJ4883:MZJ4884 NJF4883:NJF4884 NTB4883:NTB4884 OCX4883:OCX4884 OMT4883:OMT4884 OWP4883:OWP4884 PGL4883:PGL4884 PQH4883:PQH4884 QAD4883:QAD4884 QJZ4883:QJZ4884 QTV4883:QTV4884 RDR4883:RDR4884 RNN4883:RNN4884 RXJ4883:RXJ4884 SHF4883:SHF4884 SRB4883:SRB4884 TAX4883:TAX4884 TKT4883:TKT4884 TUP4883:TUP4884 UEL4883:UEL4884 UOH4883:UOH4884 UYD4883:UYD4884 VHZ4883:VHZ4884 VRV4883:VRV4884 WBR4883:WBR4884 WLN4883:WLN4884 WVJ4883:WVJ4884 B4888:B4889 IX4889 ST4889 ACP4889 AML4889 AWH4889 BGD4889 BPZ4889 BZV4889 CJR4889 CTN4889 DDJ4889 DNF4889 DXB4889 EGX4889 EQT4889 FAP4889 FKL4889 FUH4889 GED4889 GNZ4889 GXV4889 HHR4889 HRN4889 IBJ4889 ILF4889 IVB4889 JEX4889 JOT4889 JYP4889 KIL4889 KSH4889 LCD4889 LLZ4889 LVV4889 MFR4889 MPN4889 MZJ4889 NJF4889 NTB4889 OCX4889 OMT4889 OWP4889 PGL4889 PQH4889 QAD4889 QJZ4889 QTV4889 RDR4889 RNN4889 RXJ4889 SHF4889 SRB4889 TAX4889 TKT4889 TUP4889 UEL4889 UOH4889 UYD4889 VHZ4889 VRV4889 WBR4889 WLN4889 WVJ4889 B4892:B4895 IX4892:IX4893 ST4892:ST4893 ACP4892:ACP4893 AML4892:AML4893 AWH4892:AWH4893 BGD4892:BGD4893 BPZ4892:BPZ4893 BZV4892:BZV4893 CJR4892:CJR4893 CTN4892:CTN4893 DDJ4892:DDJ4893 DNF4892:DNF4893 DXB4892:DXB4893 EGX4892:EGX4893 EQT4892:EQT4893 FAP4892:FAP4893 FKL4892:FKL4893 FUH4892:FUH4893 GED4892:GED4893 GNZ4892:GNZ4893 GXV4892:GXV4893 HHR4892:HHR4893 HRN4892:HRN4893 IBJ4892:IBJ4893 ILF4892:ILF4893 IVB4892:IVB4893 JEX4892:JEX4893 JOT4892:JOT4893 JYP4892:JYP4893 KIL4892:KIL4893 KSH4892:KSH4893 LCD4892:LCD4893 LLZ4892:LLZ4893 LVV4892:LVV4893 MFR4892:MFR4893 MPN4892:MPN4893 MZJ4892:MZJ4893 NJF4892:NJF4893 NTB4892:NTB4893 OCX4892:OCX4893 OMT4892:OMT4893 OWP4892:OWP4893 PGL4892:PGL4893 PQH4892:PQH4893 QAD4892:QAD4893 QJZ4892:QJZ4893 QTV4892:QTV4893 RDR4892:RDR4893 RNN4892:RNN4893 RXJ4892:RXJ4893 SHF4892:SHF4893 SRB4892:SRB4893 TAX4892:TAX4893 TKT4892:TKT4893 TUP4892:TUP4893 UEL4892:UEL4893 UOH4892:UOH4893 UYD4892:UYD4893 VHZ4892:VHZ4893 VRV4892:VRV4893 WBR4892:WBR4893 WLN4892:WLN4893 WVJ4892:WVJ4893 WVJ5012:WVJ5031 B4963:B4976 IX4963:IX4965 ST4963:ST4965 ACP4963:ACP4965 AML4963:AML4965 AWH4963:AWH4965 BGD4963:BGD4965 BPZ4963:BPZ4965 BZV4963:BZV4965 CJR4963:CJR4965 CTN4963:CTN4965 DDJ4963:DDJ4965 DNF4963:DNF4965 DXB4963:DXB4965 EGX4963:EGX4965 EQT4963:EQT4965 FAP4963:FAP4965 FKL4963:FKL4965 FUH4963:FUH4965 GED4963:GED4965 GNZ4963:GNZ4965 GXV4963:GXV4965 HHR4963:HHR4965 HRN4963:HRN4965 IBJ4963:IBJ4965 ILF4963:ILF4965 IVB4963:IVB4965 JEX4963:JEX4965 JOT4963:JOT4965 JYP4963:JYP4965 KIL4963:KIL4965 KSH4963:KSH4965 LCD4963:LCD4965 LLZ4963:LLZ4965 LVV4963:LVV4965 MFR4963:MFR4965 MPN4963:MPN4965 MZJ4963:MZJ4965 NJF4963:NJF4965 NTB4963:NTB4965 OCX4963:OCX4965 OMT4963:OMT4965 OWP4963:OWP4965 PGL4963:PGL4965 PQH4963:PQH4965 QAD4963:QAD4965 QJZ4963:QJZ4965 QTV4963:QTV4965 RDR4963:RDR4965 RNN4963:RNN4965 RXJ4963:RXJ4965 SHF4963:SHF4965 SRB4963:SRB4965 TAX4963:TAX4965 TKT4963:TKT4965 TUP4963:TUP4965 UEL4963:UEL4965 UOH4963:UOH4965 UYD4963:UYD4965 VHZ4963:VHZ4965 VRV4963:VRV4965 WBR4963:WBR4965 WLN4963:WLN4965 WVJ4963:WVJ4965 IX4970:IX4976 ST4970:ST4976 ACP4970:ACP4976 AML4970:AML4976 AWH4970:AWH4976 BGD4970:BGD4976 BPZ4970:BPZ4976 BZV4970:BZV4976 CJR4970:CJR4976 CTN4970:CTN4976 DDJ4970:DDJ4976 DNF4970:DNF4976 DXB4970:DXB4976 EGX4970:EGX4976 EQT4970:EQT4976 FAP4970:FAP4976 FKL4970:FKL4976 FUH4970:FUH4976 GED4970:GED4976 GNZ4970:GNZ4976 GXV4970:GXV4976 HHR4970:HHR4976 HRN4970:HRN4976 IBJ4970:IBJ4976 ILF4970:ILF4976 IVB4970:IVB4976 JEX4970:JEX4976 JOT4970:JOT4976 JYP4970:JYP4976 KIL4970:KIL4976 KSH4970:KSH4976 LCD4970:LCD4976 LLZ4970:LLZ4976 LVV4970:LVV4976 MFR4970:MFR4976 MPN4970:MPN4976 MZJ4970:MZJ4976 NJF4970:NJF4976 NTB4970:NTB4976 OCX4970:OCX4976 OMT4970:OMT4976 OWP4970:OWP4976 PGL4970:PGL4976 PQH4970:PQH4976 QAD4970:QAD4976 QJZ4970:QJZ4976 QTV4970:QTV4976 RDR4970:RDR4976 RNN4970:RNN4976 RXJ4970:RXJ4976 SHF4970:SHF4976 SRB4970:SRB4976 TAX4970:TAX4976 TKT4970:TKT4976 TUP4970:TUP4976 UEL4970:UEL4976 UOH4970:UOH4976 UYD4970:UYD4976 VHZ4970:VHZ4976 VRV4970:VRV4976 WBR4970:WBR4976 WLN4970:WLN4976 WVJ4970:WVJ4976 B4989:B4991 IX4989:IX4991 ST4989:ST4991 ACP4989:ACP4991 AML4989:AML4991 AWH4989:AWH4991 BGD4989:BGD4991 BPZ4989:BPZ4991 BZV4989:BZV4991 CJR4989:CJR4991 CTN4989:CTN4991 DDJ4989:DDJ4991 DNF4989:DNF4991 DXB4989:DXB4991 EGX4989:EGX4991 EQT4989:EQT4991 FAP4989:FAP4991 FKL4989:FKL4991 FUH4989:FUH4991 GED4989:GED4991 GNZ4989:GNZ4991 GXV4989:GXV4991 HHR4989:HHR4991 HRN4989:HRN4991 IBJ4989:IBJ4991 ILF4989:ILF4991 IVB4989:IVB4991 JEX4989:JEX4991 JOT4989:JOT4991 JYP4989:JYP4991 KIL4989:KIL4991 KSH4989:KSH4991 LCD4989:LCD4991 LLZ4989:LLZ4991 LVV4989:LVV4991 MFR4989:MFR4991 MPN4989:MPN4991 MZJ4989:MZJ4991 NJF4989:NJF4991 NTB4989:NTB4991 OCX4989:OCX4991 OMT4989:OMT4991 OWP4989:OWP4991 PGL4989:PGL4991 PQH4989:PQH4991 QAD4989:QAD4991 QJZ4989:QJZ4991 QTV4989:QTV4991 RDR4989:RDR4991 RNN4989:RNN4991 RXJ4989:RXJ4991 SHF4989:SHF4991 SRB4989:SRB4991 TAX4989:TAX4991 TKT4989:TKT4991 TUP4989:TUP4991 UEL4989:UEL4991 UOH4989:UOH4991 UYD4989:UYD4991 VHZ4989:VHZ4991 VRV4989:VRV4991 WBR4989:WBR4991 WLN4989:WLN4991 WVJ4989:WVJ4991 B5012:B5036 IX5012:IX5031 ST5012:ST5031 ACP5012:ACP5031 AML5012:AML5031 AWH5012:AWH5031 BGD5012:BGD5031 BPZ5012:BPZ5031 BZV5012:BZV5031 CJR5012:CJR5031 CTN5012:CTN5031 DDJ5012:DDJ5031 DNF5012:DNF5031 DXB5012:DXB5031 EGX5012:EGX5031 EQT5012:EQT5031 FAP5012:FAP5031 FKL5012:FKL5031 FUH5012:FUH5031 GED5012:GED5031 GNZ5012:GNZ5031 GXV5012:GXV5031 HHR5012:HHR5031 HRN5012:HRN5031 IBJ5012:IBJ5031 ILF5012:ILF5031 IVB5012:IVB5031 JEX5012:JEX5031 JOT5012:JOT5031 JYP5012:JYP5031 KIL5012:KIL5031 KSH5012:KSH5031 LCD5012:LCD5031 LLZ5012:LLZ5031 LVV5012:LVV5031 MFR5012:MFR5031 MPN5012:MPN5031 MZJ5012:MZJ5031 NJF5012:NJF5031 NTB5012:NTB5031 OCX5012:OCX5031 OMT5012:OMT5031 OWP5012:OWP5031 PGL5012:PGL5031 PQH5012:PQH5031 QAD5012:QAD5031 QJZ5012:QJZ5031 QTV5012:QTV5031 RDR5012:RDR5031 RNN5012:RNN5031 RXJ5012:RXJ5031 SHF5012:SHF5031 SRB5012:SRB5031 TAX5012:TAX5031 TKT5012:TKT5031 TUP5012:TUP5031 UEL5012:UEL5031 UOH5012:UOH5031 UYD5012:UYD5031 VHZ5012:VHZ5031 VRV5012:VRV5031 WBR5012:WBR5031 WLN5012:WLN5031 WVJ4904:WVJ4951 WLN4904:WLN4951 WBR4904:WBR4951 VRV4904:VRV4951 VHZ4904:VHZ4951 UYD4904:UYD4951 UOH4904:UOH4951 UEL4904:UEL4951 TUP4904:TUP4951 TKT4904:TKT4951 TAX4904:TAX4951 SRB4904:SRB4951 SHF4904:SHF4951 RXJ4904:RXJ4951 RNN4904:RNN4951 RDR4904:RDR4951 QTV4904:QTV4951 QJZ4904:QJZ4951 QAD4904:QAD4951 PQH4904:PQH4951 PGL4904:PGL4951 OWP4904:OWP4951 OMT4904:OMT4951 OCX4904:OCX4951 NTB4904:NTB4951 NJF4904:NJF4951 MZJ4904:MZJ4951 MPN4904:MPN4951 MFR4904:MFR4951 LVV4904:LVV4951 LLZ4904:LLZ4951 LCD4904:LCD4951 KSH4904:KSH4951 KIL4904:KIL4951 JYP4904:JYP4951 JOT4904:JOT4951 JEX4904:JEX4951 IVB4904:IVB4951 ILF4904:ILF4951 IBJ4904:IBJ4951 HRN4904:HRN4951 HHR4904:HHR4951 GXV4904:GXV4951 GNZ4904:GNZ4951 GED4904:GED4951 FUH4904:FUH4951 FKL4904:FKL4951 FAP4904:FAP4951 EQT4904:EQT4951 EGX4904:EGX4951 DXB4904:DXB4951 DNF4904:DNF4951 DDJ4904:DDJ4951 CTN4904:CTN4951 CJR4904:CJR4951 BZV4904:BZV4951 BPZ4904:BPZ4951 BGD4904:BGD4951 AWH4904:AWH4951 AML4904:AML4951 ACP4904:ACP4951 ST4904:ST4951 IX4904:IX4951 B4904:B4955 B5041:B5043 IX5041:IX5043 ST5041:ST5043 ACP5041:ACP5043 AML5041:AML5043 AWH5041:AWH5043 BGD5041:BGD5043 BPZ5041:BPZ5043 BZV5041:BZV5043 CJR5041:CJR5043 CTN5041:CTN5043 DDJ5041:DDJ5043 DNF5041:DNF5043 DXB5041:DXB5043 EGX5041:EGX5043 EQT5041:EQT5043 FAP5041:FAP5043 FKL5041:FKL5043 FUH5041:FUH5043 GED5041:GED5043 GNZ5041:GNZ5043 GXV5041:GXV5043 HHR5041:HHR5043 HRN5041:HRN5043 IBJ5041:IBJ5043 ILF5041:ILF5043 IVB5041:IVB5043 JEX5041:JEX5043 JOT5041:JOT5043 JYP5041:JYP5043 KIL5041:KIL5043 KSH5041:KSH5043 LCD5041:LCD5043 LLZ5041:LLZ5043 LVV5041:LVV5043 MFR5041:MFR5043 MPN5041:MPN5043 MZJ5041:MZJ5043 NJF5041:NJF5043 NTB5041:NTB5043 OCX5041:OCX5043 OMT5041:OMT5043 OWP5041:OWP5043 PGL5041:PGL5043 PQH5041:PQH5043 QAD5041:QAD5043 QJZ5041:QJZ5043 QTV5041:QTV5043 RDR5041:RDR5043 RNN5041:RNN5043 RXJ5041:RXJ5043 SHF5041:SHF5043 SRB5041:SRB5043 TAX5041:TAX5043 TKT5041:TKT5043 TUP5041:TUP5043 UEL5041:UEL5043 UOH5041:UOH5043 UYD5041:UYD5043 VHZ5041:VHZ5043 VRV5041:VRV5043 WBR5041:WBR5043 WLN5041:WLN5043 WVJ5041:WVJ5043 B5047:B5053 IX5047 ST5047 ACP5047 AML5047 AWH5047 BGD5047 BPZ5047 BZV5047 CJR5047 CTN5047 DDJ5047 DNF5047 DXB5047 EGX5047 EQT5047 FAP5047 FKL5047 FUH5047 GED5047 GNZ5047 GXV5047 HHR5047 HRN5047 IBJ5047 ILF5047 IVB5047 JEX5047 JOT5047 JYP5047 KIL5047 KSH5047 LCD5047 LLZ5047 LVV5047 MFR5047 MPN5047 MZJ5047 NJF5047 NTB5047 OCX5047 OMT5047 OWP5047 PGL5047 PQH5047 QAD5047 QJZ5047 QTV5047 RDR5047 RNN5047 RXJ5047 SHF5047 SRB5047 TAX5047 TKT5047 TUP5047 UEL5047 UOH5047 UYD5047 VHZ5047 VRV5047 WBR5047 WLN5047 WVJ5047 B5045 IX5045 ST5045 ACP5045 AML5045 AWH5045 BGD5045 BPZ5045 BZV5045 CJR5045 CTN5045 DDJ5045 DNF5045 DXB5045 EGX5045 EQT5045 FAP5045 FKL5045 FUH5045 GED5045 GNZ5045 GXV5045 HHR5045 HRN5045 IBJ5045 ILF5045 IVB5045 JEX5045 JOT5045 JYP5045 KIL5045 KSH5045 LCD5045 LLZ5045 LVV5045 MFR5045 MPN5045 MZJ5045 NJF5045 NTB5045 OCX5045 OMT5045 OWP5045 PGL5045 PQH5045 QAD5045 QJZ5045 QTV5045 RDR5045 RNN5045 RXJ5045 SHF5045 SRB5045 TAX5045 TKT5045 TUP5045 UEL5045 UOH5045 UYD5045 VHZ5045 VRV5045 WBR5045 WLN5045 WVJ5045 IX5051:IX5053 ST5051:ST5053 ACP5051:ACP5053 AML5051:AML5053 AWH5051:AWH5053 BGD5051:BGD5053 BPZ5051:BPZ5053 BZV5051:BZV5053 CJR5051:CJR5053 CTN5051:CTN5053 DDJ5051:DDJ5053 DNF5051:DNF5053 DXB5051:DXB5053 EGX5051:EGX5053 EQT5051:EQT5053 FAP5051:FAP5053 FKL5051:FKL5053 FUH5051:FUH5053 GED5051:GED5053 GNZ5051:GNZ5053 GXV5051:GXV5053 HHR5051:HHR5053 HRN5051:HRN5053 IBJ5051:IBJ5053 ILF5051:ILF5053 IVB5051:IVB5053 JEX5051:JEX5053 JOT5051:JOT5053 JYP5051:JYP5053 KIL5051:KIL5053 KSH5051:KSH5053 LCD5051:LCD5053 LLZ5051:LLZ5053 LVV5051:LVV5053 MFR5051:MFR5053 MPN5051:MPN5053 MZJ5051:MZJ5053 NJF5051:NJF5053 NTB5051:NTB5053 OCX5051:OCX5053 OMT5051:OMT5053 OWP5051:OWP5053 PGL5051:PGL5053 PQH5051:PQH5053 QAD5051:QAD5053 QJZ5051:QJZ5053 QTV5051:QTV5053 RDR5051:RDR5053 RNN5051:RNN5053 RXJ5051:RXJ5053 SHF5051:SHF5053 SRB5051:SRB5053 TAX5051:TAX5053 TKT5051:TKT5053 TUP5051:TUP5053 UEL5051:UEL5053 UOH5051:UOH5053 UYD5051:UYD5053 VHZ5051:VHZ5053 VRV5051:VRV5053 WBR5051:WBR5053 WLN5051:WLN5053 WVJ5051:WVJ5053 B5057:B5071 IX5057:IX5062 ST5057:ST5062 ACP5057:ACP5062 AML5057:AML5062 AWH5057:AWH5062 BGD5057:BGD5062 BPZ5057:BPZ5062 BZV5057:BZV5062 CJR5057:CJR5062 CTN5057:CTN5062 DDJ5057:DDJ5062 DNF5057:DNF5062 DXB5057:DXB5062 EGX5057:EGX5062 EQT5057:EQT5062 FAP5057:FAP5062 FKL5057:FKL5062 FUH5057:FUH5062 GED5057:GED5062 GNZ5057:GNZ5062 GXV5057:GXV5062 HHR5057:HHR5062 HRN5057:HRN5062 IBJ5057:IBJ5062 ILF5057:ILF5062 IVB5057:IVB5062 JEX5057:JEX5062 JOT5057:JOT5062 JYP5057:JYP5062 KIL5057:KIL5062 KSH5057:KSH5062 LCD5057:LCD5062 LLZ5057:LLZ5062 LVV5057:LVV5062 MFR5057:MFR5062 MPN5057:MPN5062 MZJ5057:MZJ5062 NJF5057:NJF5062 NTB5057:NTB5062 OCX5057:OCX5062 OMT5057:OMT5062 OWP5057:OWP5062 PGL5057:PGL5062 PQH5057:PQH5062 QAD5057:QAD5062 QJZ5057:QJZ5062 QTV5057:QTV5062 RDR5057:RDR5062 RNN5057:RNN5062 RXJ5057:RXJ5062 SHF5057:SHF5062 SRB5057:SRB5062 TAX5057:TAX5062 TKT5057:TKT5062 TUP5057:TUP5062 UEL5057:UEL5062 UOH5057:UOH5062 UYD5057:UYD5062 VHZ5057:VHZ5062 VRV5057:VRV5062 WBR5057:WBR5062 WLN5057:WLN5062 WVJ5057:WVJ5062 B5087:B5091 IX5087:IX5089 ST5087:ST5089 ACP5087:ACP5089 AML5087:AML5089 AWH5087:AWH5089 BGD5087:BGD5089 BPZ5087:BPZ5089 BZV5087:BZV5089 CJR5087:CJR5089 CTN5087:CTN5089 DDJ5087:DDJ5089 DNF5087:DNF5089 DXB5087:DXB5089 EGX5087:EGX5089 EQT5087:EQT5089 FAP5087:FAP5089 FKL5087:FKL5089 FUH5087:FUH5089 GED5087:GED5089 GNZ5087:GNZ5089 GXV5087:GXV5089 HHR5087:HHR5089 HRN5087:HRN5089 IBJ5087:IBJ5089 ILF5087:ILF5089 IVB5087:IVB5089 JEX5087:JEX5089 JOT5087:JOT5089 JYP5087:JYP5089 KIL5087:KIL5089 KSH5087:KSH5089 LCD5087:LCD5089 LLZ5087:LLZ5089 LVV5087:LVV5089 MFR5087:MFR5089 MPN5087:MPN5089 MZJ5087:MZJ5089 NJF5087:NJF5089 NTB5087:NTB5089 OCX5087:OCX5089 OMT5087:OMT5089 OWP5087:OWP5089 PGL5087:PGL5089 PQH5087:PQH5089 QAD5087:QAD5089 QJZ5087:QJZ5089 QTV5087:QTV5089 RDR5087:RDR5089 RNN5087:RNN5089 RXJ5087:RXJ5089 SHF5087:SHF5089 SRB5087:SRB5089 TAX5087:TAX5089 TKT5087:TKT5089 TUP5087:TUP5089 UEL5087:UEL5089 UOH5087:UOH5089 UYD5087:UYD5089 VHZ5087:VHZ5089 VRV5087:VRV5089 WBR5087:WBR5089 WLN5087:WLN5089 WVJ5087:WVJ5089 B5093 IX5093 ST5093 ACP5093 AML5093 AWH5093 BGD5093 BPZ5093 BZV5093 CJR5093 CTN5093 DDJ5093 DNF5093 DXB5093 EGX5093 EQT5093 FAP5093 FKL5093 FUH5093 GED5093 GNZ5093 GXV5093 HHR5093 HRN5093 IBJ5093 ILF5093 IVB5093 JEX5093 JOT5093 JYP5093 KIL5093 KSH5093 LCD5093 LLZ5093 LVV5093 MFR5093 MPN5093 MZJ5093 NJF5093 NTB5093 OCX5093 OMT5093 OWP5093 PGL5093 PQH5093 QAD5093 QJZ5093 QTV5093 RDR5093 RNN5093 RXJ5093 SHF5093 SRB5093 TAX5093 TKT5093 TUP5093 UEL5093 UOH5093 UYD5093 VHZ5093 VRV5093 WBR5093 WLN5093 WVJ5093 B5095 B5099:B5100 IX5099:IX5100 ST5099:ST5100 ACP5099:ACP5100 AML5099:AML5100 AWH5099:AWH5100 BGD5099:BGD5100 BPZ5099:BPZ5100 BZV5099:BZV5100 CJR5099:CJR5100 CTN5099:CTN5100 DDJ5099:DDJ5100 DNF5099:DNF5100 DXB5099:DXB5100 EGX5099:EGX5100 EQT5099:EQT5100 FAP5099:FAP5100 FKL5099:FKL5100 FUH5099:FUH5100 GED5099:GED5100 GNZ5099:GNZ5100 GXV5099:GXV5100 HHR5099:HHR5100 HRN5099:HRN5100 IBJ5099:IBJ5100 ILF5099:ILF5100 IVB5099:IVB5100 JEX5099:JEX5100 JOT5099:JOT5100 JYP5099:JYP5100 KIL5099:KIL5100 KSH5099:KSH5100 LCD5099:LCD5100 LLZ5099:LLZ5100 LVV5099:LVV5100 MFR5099:MFR5100 MPN5099:MPN5100 MZJ5099:MZJ5100 NJF5099:NJF5100 NTB5099:NTB5100 OCX5099:OCX5100 OMT5099:OMT5100 OWP5099:OWP5100 PGL5099:PGL5100 PQH5099:PQH5100 QAD5099:QAD5100 QJZ5099:QJZ5100 QTV5099:QTV5100 RDR5099:RDR5100 RNN5099:RNN5100 RXJ5099:RXJ5100 SHF5099:SHF5100 SRB5099:SRB5100 TAX5099:TAX5100 TKT5099:TKT5100 TUP5099:TUP5100 UEL5099:UEL5100 UOH5099:UOH5100 UYD5099:UYD5100 VHZ5099:VHZ5100 VRV5099:VRV5100 WBR5099:WBR5100 WLN5099:WLN5100 WVJ5099:WVJ5100 B5109:B5124 IX5109:IX5112 ST5109:ST5112 ACP5109:ACP5112 AML5109:AML5112 AWH5109:AWH5112 BGD5109:BGD5112 BPZ5109:BPZ5112 BZV5109:BZV5112 CJR5109:CJR5112 CTN5109:CTN5112 DDJ5109:DDJ5112 DNF5109:DNF5112 DXB5109:DXB5112 EGX5109:EGX5112 EQT5109:EQT5112 FAP5109:FAP5112 FKL5109:FKL5112 FUH5109:FUH5112 GED5109:GED5112 GNZ5109:GNZ5112 GXV5109:GXV5112 HHR5109:HHR5112 HRN5109:HRN5112 IBJ5109:IBJ5112 ILF5109:ILF5112 IVB5109:IVB5112 JEX5109:JEX5112 JOT5109:JOT5112 JYP5109:JYP5112 KIL5109:KIL5112 KSH5109:KSH5112 LCD5109:LCD5112 LLZ5109:LLZ5112 LVV5109:LVV5112 MFR5109:MFR5112 MPN5109:MPN5112 MZJ5109:MZJ5112 NJF5109:NJF5112 NTB5109:NTB5112 OCX5109:OCX5112 OMT5109:OMT5112 OWP5109:OWP5112 PGL5109:PGL5112 PQH5109:PQH5112 QAD5109:QAD5112 QJZ5109:QJZ5112 QTV5109:QTV5112 RDR5109:RDR5112 RNN5109:RNN5112 RXJ5109:RXJ5112 SHF5109:SHF5112 SRB5109:SRB5112 TAX5109:TAX5112 TKT5109:TKT5112 TUP5109:TUP5112 UEL5109:UEL5112 UOH5109:UOH5112 UYD5109:UYD5112 VHZ5109:VHZ5112 VRV5109:VRV5112 WBR5109:WBR5112 WLN5109:WLN5112 WVJ5109:WVJ5112 IX5115:IX5121 ST5115:ST5121 ACP5115:ACP5121 AML5115:AML5121 AWH5115:AWH5121 BGD5115:BGD5121 BPZ5115:BPZ5121 BZV5115:BZV5121 CJR5115:CJR5121 CTN5115:CTN5121 DDJ5115:DDJ5121 DNF5115:DNF5121 DXB5115:DXB5121 EGX5115:EGX5121 EQT5115:EQT5121 FAP5115:FAP5121 FKL5115:FKL5121 FUH5115:FUH5121 GED5115:GED5121 GNZ5115:GNZ5121 GXV5115:GXV5121 HHR5115:HHR5121 HRN5115:HRN5121 IBJ5115:IBJ5121 ILF5115:ILF5121 IVB5115:IVB5121 JEX5115:JEX5121 JOT5115:JOT5121 JYP5115:JYP5121 KIL5115:KIL5121 KSH5115:KSH5121 LCD5115:LCD5121 LLZ5115:LLZ5121 LVV5115:LVV5121 MFR5115:MFR5121 MPN5115:MPN5121 MZJ5115:MZJ5121 NJF5115:NJF5121 NTB5115:NTB5121 OCX5115:OCX5121 OMT5115:OMT5121 OWP5115:OWP5121 PGL5115:PGL5121 PQH5115:PQH5121 QAD5115:QAD5121 QJZ5115:QJZ5121 QTV5115:QTV5121 RDR5115:RDR5121 RNN5115:RNN5121 RXJ5115:RXJ5121 SHF5115:SHF5121 SRB5115:SRB5121 TAX5115:TAX5121 TKT5115:TKT5121 TUP5115:TUP5121 UEL5115:UEL5121 UOH5115:UOH5121 UYD5115:UYD5121 VHZ5115:VHZ5121 VRV5115:VRV5121 WBR5115:WBR5121 WLN5115:WLN5121 WVJ5115:WVJ5121 B5128:B5130 IX5128:IX5130 ST5128:ST5130 ACP5128:ACP5130 AML5128:AML5130 AWH5128:AWH5130 BGD5128:BGD5130 BPZ5128:BPZ5130 BZV5128:BZV5130 CJR5128:CJR5130 CTN5128:CTN5130 DDJ5128:DDJ5130 DNF5128:DNF5130 DXB5128:DXB5130 EGX5128:EGX5130 EQT5128:EQT5130 FAP5128:FAP5130 FKL5128:FKL5130 FUH5128:FUH5130 GED5128:GED5130 GNZ5128:GNZ5130 GXV5128:GXV5130 HHR5128:HHR5130 HRN5128:HRN5130 IBJ5128:IBJ5130 ILF5128:ILF5130 IVB5128:IVB5130 JEX5128:JEX5130 JOT5128:JOT5130 JYP5128:JYP5130 KIL5128:KIL5130 KSH5128:KSH5130 LCD5128:LCD5130 LLZ5128:LLZ5130 LVV5128:LVV5130 MFR5128:MFR5130 MPN5128:MPN5130 MZJ5128:MZJ5130 NJF5128:NJF5130 NTB5128:NTB5130 OCX5128:OCX5130 OMT5128:OMT5130 OWP5128:OWP5130 PGL5128:PGL5130 PQH5128:PQH5130 QAD5128:QAD5130 QJZ5128:QJZ5130 QTV5128:QTV5130 RDR5128:RDR5130 RNN5128:RNN5130 RXJ5128:RXJ5130 SHF5128:SHF5130 SRB5128:SRB5130 TAX5128:TAX5130 TKT5128:TKT5130 TUP5128:TUP5130 UEL5128:UEL5130 UOH5128:UOH5130 UYD5128:UYD5130 VHZ5128:VHZ5130 VRV5128:VRV5130 WBR5128:WBR5130 WLN5128:WLN5130 WVJ5128:WVJ5130 B5132 IX5132 ST5132 ACP5132 AML5132 AWH5132 BGD5132 BPZ5132 BZV5132 CJR5132 CTN5132 DDJ5132 DNF5132 DXB5132 EGX5132 EQT5132 FAP5132 FKL5132 FUH5132 GED5132 GNZ5132 GXV5132 HHR5132 HRN5132 IBJ5132 ILF5132 IVB5132 JEX5132 JOT5132 JYP5132 KIL5132 KSH5132 LCD5132 LLZ5132 LVV5132 MFR5132 MPN5132 MZJ5132 NJF5132 NTB5132 OCX5132 OMT5132 OWP5132 PGL5132 PQH5132 QAD5132 QJZ5132 QTV5132 RDR5132 RNN5132 RXJ5132 SHF5132 SRB5132 TAX5132 TKT5132 TUP5132 UEL5132 UOH5132 UYD5132 VHZ5132 VRV5132 WBR5132 WLN5132 WVJ5132 B5134:B5144 IX5137:IX5144 ST5137:ST5144 ACP5137:ACP5144 AML5137:AML5144 AWH5137:AWH5144 BGD5137:BGD5144 BPZ5137:BPZ5144 BZV5137:BZV5144 CJR5137:CJR5144 CTN5137:CTN5144 DDJ5137:DDJ5144 DNF5137:DNF5144 DXB5137:DXB5144 EGX5137:EGX5144 EQT5137:EQT5144 FAP5137:FAP5144 FKL5137:FKL5144 FUH5137:FUH5144 GED5137:GED5144 GNZ5137:GNZ5144 GXV5137:GXV5144 HHR5137:HHR5144 HRN5137:HRN5144 IBJ5137:IBJ5144 ILF5137:ILF5144 IVB5137:IVB5144 JEX5137:JEX5144 JOT5137:JOT5144 JYP5137:JYP5144 KIL5137:KIL5144 KSH5137:KSH5144 LCD5137:LCD5144 LLZ5137:LLZ5144 LVV5137:LVV5144 MFR5137:MFR5144 MPN5137:MPN5144 MZJ5137:MZJ5144 NJF5137:NJF5144 NTB5137:NTB5144 OCX5137:OCX5144 OMT5137:OMT5144 OWP5137:OWP5144 PGL5137:PGL5144 PQH5137:PQH5144 QAD5137:QAD5144 QJZ5137:QJZ5144 QTV5137:QTV5144 RDR5137:RDR5144 RNN5137:RNN5144 RXJ5137:RXJ5144 SHF5137:SHF5144 SRB5137:SRB5144 TAX5137:TAX5144 TKT5137:TKT5144 TUP5137:TUP5144 UEL5137:UEL5144 UOH5137:UOH5144 UYD5137:UYD5144 VHZ5137:VHZ5144 VRV5137:VRV5144 WBR5137:WBR5144 WLN5137:WLN5144 WVJ5137:WVJ5144 B5150:B5153 B5177:B5207 IX5177:IX5204 ST5177:ST5204 ACP5177:ACP5204 AML5177:AML5204 AWH5177:AWH5204 BGD5177:BGD5204 BPZ5177:BPZ5204 BZV5177:BZV5204 CJR5177:CJR5204 CTN5177:CTN5204 DDJ5177:DDJ5204 DNF5177:DNF5204 DXB5177:DXB5204 EGX5177:EGX5204 EQT5177:EQT5204 FAP5177:FAP5204 FKL5177:FKL5204 FUH5177:FUH5204 GED5177:GED5204 GNZ5177:GNZ5204 GXV5177:GXV5204 HHR5177:HHR5204 HRN5177:HRN5204 IBJ5177:IBJ5204 ILF5177:ILF5204 IVB5177:IVB5204 JEX5177:JEX5204 JOT5177:JOT5204 JYP5177:JYP5204 KIL5177:KIL5204 KSH5177:KSH5204 LCD5177:LCD5204 LLZ5177:LLZ5204 LVV5177:LVV5204 MFR5177:MFR5204 MPN5177:MPN5204 MZJ5177:MZJ5204 NJF5177:NJF5204 NTB5177:NTB5204 OCX5177:OCX5204 OMT5177:OMT5204 OWP5177:OWP5204 PGL5177:PGL5204 PQH5177:PQH5204 QAD5177:QAD5204 QJZ5177:QJZ5204 QTV5177:QTV5204 RDR5177:RDR5204 RNN5177:RNN5204 RXJ5177:RXJ5204 SHF5177:SHF5204 SRB5177:SRB5204 TAX5177:TAX5204 TKT5177:TKT5204 TUP5177:TUP5204 UEL5177:UEL5204 UOH5177:UOH5204 UYD5177:UYD5204 VHZ5177:VHZ5204 VRV5177:VRV5204 WBR5177:WBR5204 WLN5177:WLN5204 WVJ3966:WVJ3969 WLN3966:WLN3969 B5212:B5214 IX5212:IX5214 ST5212:ST5214 ACP5212:ACP5214 AML5212:AML5214 AWH5212:AWH5214 BGD5212:BGD5214 BPZ5212:BPZ5214 BZV5212:BZV5214 CJR5212:CJR5214 CTN5212:CTN5214 DDJ5212:DDJ5214 DNF5212:DNF5214 DXB5212:DXB5214 EGX5212:EGX5214 EQT5212:EQT5214 FAP5212:FAP5214 FKL5212:FKL5214 FUH5212:FUH5214 GED5212:GED5214 GNZ5212:GNZ5214 GXV5212:GXV5214 HHR5212:HHR5214 HRN5212:HRN5214 IBJ5212:IBJ5214 ILF5212:ILF5214 IVB5212:IVB5214 JEX5212:JEX5214 JOT5212:JOT5214 JYP5212:JYP5214 KIL5212:KIL5214 KSH5212:KSH5214 LCD5212:LCD5214 LLZ5212:LLZ5214 LVV5212:LVV5214 MFR5212:MFR5214 MPN5212:MPN5214 MZJ5212:MZJ5214 NJF5212:NJF5214 NTB5212:NTB5214 OCX5212:OCX5214 OMT5212:OMT5214 OWP5212:OWP5214 PGL5212:PGL5214 PQH5212:PQH5214 QAD5212:QAD5214 QJZ5212:QJZ5214 QTV5212:QTV5214 RDR5212:RDR5214 RNN5212:RNN5214 RXJ5212:RXJ5214 SHF5212:SHF5214 SRB5212:SRB5214 TAX5212:TAX5214 TKT5212:TKT5214 TUP5212:TUP5214 UEL5212:UEL5214 UOH5212:UOH5214 UYD5212:UYD5214 VHZ5212:VHZ5214 VRV5212:VRV5214 WBR5212:WBR5214 WLN5212:WLN5214 WVJ5212:WVJ5214 WVJ5275:WVJ5288 IX5228:IX5242 ST5228:ST5242 ACP5228:ACP5242 AML5228:AML5242 AWH5228:AWH5242 BGD5228:BGD5242 BPZ5228:BPZ5242 BZV5228:BZV5242 CJR5228:CJR5242 CTN5228:CTN5242 DDJ5228:DDJ5242 DNF5228:DNF5242 DXB5228:DXB5242 EGX5228:EGX5242 EQT5228:EQT5242 FAP5228:FAP5242 FKL5228:FKL5242 FUH5228:FUH5242 GED5228:GED5242 GNZ5228:GNZ5242 GXV5228:GXV5242 HHR5228:HHR5242 HRN5228:HRN5242 IBJ5228:IBJ5242 ILF5228:ILF5242 IVB5228:IVB5242 JEX5228:JEX5242 JOT5228:JOT5242 JYP5228:JYP5242 KIL5228:KIL5242 KSH5228:KSH5242 LCD5228:LCD5242 LLZ5228:LLZ5242 LVV5228:LVV5242 MFR5228:MFR5242 MPN5228:MPN5242 MZJ5228:MZJ5242 NJF5228:NJF5242 NTB5228:NTB5242 OCX5228:OCX5242 OMT5228:OMT5242 OWP5228:OWP5242 PGL5228:PGL5242 PQH5228:PQH5242 QAD5228:QAD5242 QJZ5228:QJZ5242 QTV5228:QTV5242 RDR5228:RDR5242 RNN5228:RNN5242 RXJ5228:RXJ5242 SHF5228:SHF5242 SRB5228:SRB5242 TAX5228:TAX5242 TKT5228:TKT5242 TUP5228:TUP5242 UEL5228:UEL5242 UOH5228:UOH5242 UYD5228:UYD5242 VHZ5228:VHZ5242 VRV5228:VRV5242 WBR5228:WBR5242 WLN5228:WLN5242 WVJ5228:WVJ5242 WLN5275:WLN5288 WBR5275:WBR5288 VRV5275:VRV5288 VHZ5275:VHZ5288 UYD5275:UYD5288 UOH5275:UOH5288 UEL5275:UEL5288 TUP5275:TUP5288 TKT5275:TKT5288 TAX5275:TAX5288 SRB5275:SRB5288 SHF5275:SHF5288 RXJ5275:RXJ5288 RNN5275:RNN5288 RDR5275:RDR5288 QTV5275:QTV5288 QJZ5275:QJZ5288 QAD5275:QAD5288 PQH5275:PQH5288 PGL5275:PGL5288 OWP5275:OWP5288 OMT5275:OMT5288 OCX5275:OCX5288 NTB5275:NTB5288 NJF5275:NJF5288 MZJ5275:MZJ5288 MPN5275:MPN5288 MFR5275:MFR5288 LVV5275:LVV5288 LLZ5275:LLZ5288 LCD5275:LCD5288 KSH5275:KSH5288 KIL5275:KIL5288 JYP5275:JYP5288 JOT5275:JOT5288 JEX5275:JEX5288 IVB5275:IVB5288 ILF5275:ILF5288 IBJ5275:IBJ5288 HRN5275:HRN5288 HHR5275:HHR5288 GXV5275:GXV5288 GNZ5275:GNZ5288 GED5275:GED5288 FUH5275:FUH5288 FKL5275:FKL5288 FAP5275:FAP5288 EQT5275:EQT5288 EGX5275:EGX5288 DXB5275:DXB5288 DNF5275:DNF5288 DDJ5275:DDJ5288 CTN5275:CTN5288 CJR5275:CJR5288 BZV5275:BZV5288 BPZ5275:BPZ5288 BGD5275:BGD5288 AWH5275:AWH5288 AML5275:AML5288 ACP5275:ACP5288 ST5275:ST5288 IX5275:IX5288 B5275:B5291 B5220:B5245 B5301:B5319 IX5303:IX5319 ST5303:ST5319 ACP5303:ACP5319 AML5303:AML5319 AWH5303:AWH5319 BGD5303:BGD5319 BPZ5303:BPZ5319 BZV5303:BZV5319 CJR5303:CJR5319 CTN5303:CTN5319 DDJ5303:DDJ5319 DNF5303:DNF5319 DXB5303:DXB5319 EGX5303:EGX5319 EQT5303:EQT5319 FAP5303:FAP5319 FKL5303:FKL5319 FUH5303:FUH5319 GED5303:GED5319 GNZ5303:GNZ5319 GXV5303:GXV5319 HHR5303:HHR5319 HRN5303:HRN5319 IBJ5303:IBJ5319 ILF5303:ILF5319 IVB5303:IVB5319 JEX5303:JEX5319 JOT5303:JOT5319 JYP5303:JYP5319 KIL5303:KIL5319 KSH5303:KSH5319 LCD5303:LCD5319 LLZ5303:LLZ5319 LVV5303:LVV5319 MFR5303:MFR5319 MPN5303:MPN5319 MZJ5303:MZJ5319 NJF5303:NJF5319 NTB5303:NTB5319 OCX5303:OCX5319 OMT5303:OMT5319 OWP5303:OWP5319 PGL5303:PGL5319 PQH5303:PQH5319 QAD5303:QAD5319 QJZ5303:QJZ5319 QTV5303:QTV5319 RDR5303:RDR5319 RNN5303:RNN5319 RXJ5303:RXJ5319 SHF5303:SHF5319 SRB5303:SRB5319 TAX5303:TAX5319 TKT5303:TKT5319 TUP5303:TUP5319 UEL5303:UEL5319 UOH5303:UOH5319 UYD5303:UYD5319 VHZ5303:VHZ5319 VRV5303:VRV5319 WBR5303:WBR5319 WLN5303:WLN5319 WVJ5303:WVJ5319 B5325:B5328 WVJ5493:WVJ5502 B5392 IX5392 ST5392 ACP5392 AML5392 AWH5392 BGD5392 BPZ5392 BZV5392 CJR5392 CTN5392 DDJ5392 DNF5392 DXB5392 EGX5392 EQT5392 FAP5392 FKL5392 FUH5392 GED5392 GNZ5392 GXV5392 HHR5392 HRN5392 IBJ5392 ILF5392 IVB5392 JEX5392 JOT5392 JYP5392 KIL5392 KSH5392 LCD5392 LLZ5392 LVV5392 MFR5392 MPN5392 MZJ5392 NJF5392 NTB5392 OCX5392 OMT5392 OWP5392 PGL5392 PQH5392 QAD5392 QJZ5392 QTV5392 RDR5392 RNN5392 RXJ5392 SHF5392 SRB5392 TAX5392 TKT5392 TUP5392 UEL5392 UOH5392 UYD5392 VHZ5392 VRV5392 WBR5392 WLN5392 WVJ5392 B5401:B5404 IX5401:IX5404 ST5401:ST5404 ACP5401:ACP5404 AML5401:AML5404 AWH5401:AWH5404 BGD5401:BGD5404 BPZ5401:BPZ5404 BZV5401:BZV5404 CJR5401:CJR5404 CTN5401:CTN5404 DDJ5401:DDJ5404 DNF5401:DNF5404 DXB5401:DXB5404 EGX5401:EGX5404 EQT5401:EQT5404 FAP5401:FAP5404 FKL5401:FKL5404 FUH5401:FUH5404 GED5401:GED5404 GNZ5401:GNZ5404 GXV5401:GXV5404 HHR5401:HHR5404 HRN5401:HRN5404 IBJ5401:IBJ5404 ILF5401:ILF5404 IVB5401:IVB5404 JEX5401:JEX5404 JOT5401:JOT5404 JYP5401:JYP5404 KIL5401:KIL5404 KSH5401:KSH5404 LCD5401:LCD5404 LLZ5401:LLZ5404 LVV5401:LVV5404 MFR5401:MFR5404 MPN5401:MPN5404 MZJ5401:MZJ5404 NJF5401:NJF5404 NTB5401:NTB5404 OCX5401:OCX5404 OMT5401:OMT5404 OWP5401:OWP5404 PGL5401:PGL5404 PQH5401:PQH5404 QAD5401:QAD5404 QJZ5401:QJZ5404 QTV5401:QTV5404 RDR5401:RDR5404 RNN5401:RNN5404 RXJ5401:RXJ5404 SHF5401:SHF5404 SRB5401:SRB5404 TAX5401:TAX5404 TKT5401:TKT5404 TUP5401:TUP5404 UEL5401:UEL5404 UOH5401:UOH5404 UYD5401:UYD5404 VHZ5401:VHZ5404 VRV5401:VRV5404 WBR5401:WBR5404 WLN5401:WLN5404 WVJ5401:WVJ5404 B5411:B5423 IX5412:IX5419 ST5412:ST5419 ACP5412:ACP5419 AML5412:AML5419 AWH5412:AWH5419 BGD5412:BGD5419 BPZ5412:BPZ5419 BZV5412:BZV5419 CJR5412:CJR5419 CTN5412:CTN5419 DDJ5412:DDJ5419 DNF5412:DNF5419 DXB5412:DXB5419 EGX5412:EGX5419 EQT5412:EQT5419 FAP5412:FAP5419 FKL5412:FKL5419 FUH5412:FUH5419 GED5412:GED5419 GNZ5412:GNZ5419 GXV5412:GXV5419 HHR5412:HHR5419 HRN5412:HRN5419 IBJ5412:IBJ5419 ILF5412:ILF5419 IVB5412:IVB5419 JEX5412:JEX5419 JOT5412:JOT5419 JYP5412:JYP5419 KIL5412:KIL5419 KSH5412:KSH5419 LCD5412:LCD5419 LLZ5412:LLZ5419 LVV5412:LVV5419 MFR5412:MFR5419 MPN5412:MPN5419 MZJ5412:MZJ5419 NJF5412:NJF5419 NTB5412:NTB5419 OCX5412:OCX5419 OMT5412:OMT5419 OWP5412:OWP5419 PGL5412:PGL5419 PQH5412:PQH5419 QAD5412:QAD5419 QJZ5412:QJZ5419 QTV5412:QTV5419 RDR5412:RDR5419 RNN5412:RNN5419 RXJ5412:RXJ5419 SHF5412:SHF5419 SRB5412:SRB5419 TAX5412:TAX5419 TKT5412:TKT5419 TUP5412:TUP5419 UEL5412:UEL5419 UOH5412:UOH5419 UYD5412:UYD5419 VHZ5412:VHZ5419 VRV5412:VRV5419 WBR5412:WBR5419 WLN5412:WLN5419 WVJ5412:WVJ5419 B5441:B5447 IX5441:IX5447 ST5441:ST5447 ACP5441:ACP5447 AML5441:AML5447 AWH5441:AWH5447 BGD5441:BGD5447 BPZ5441:BPZ5447 BZV5441:BZV5447 CJR5441:CJR5447 CTN5441:CTN5447 DDJ5441:DDJ5447 DNF5441:DNF5447 DXB5441:DXB5447 EGX5441:EGX5447 EQT5441:EQT5447 FAP5441:FAP5447 FKL5441:FKL5447 FUH5441:FUH5447 GED5441:GED5447 GNZ5441:GNZ5447 GXV5441:GXV5447 HHR5441:HHR5447 HRN5441:HRN5447 IBJ5441:IBJ5447 ILF5441:ILF5447 IVB5441:IVB5447 JEX5441:JEX5447 JOT5441:JOT5447 JYP5441:JYP5447 KIL5441:KIL5447 KSH5441:KSH5447 LCD5441:LCD5447 LLZ5441:LLZ5447 LVV5441:LVV5447 MFR5441:MFR5447 MPN5441:MPN5447 MZJ5441:MZJ5447 NJF5441:NJF5447 NTB5441:NTB5447 OCX5441:OCX5447 OMT5441:OMT5447 OWP5441:OWP5447 PGL5441:PGL5447 PQH5441:PQH5447 QAD5441:QAD5447 QJZ5441:QJZ5447 QTV5441:QTV5447 RDR5441:RDR5447 RNN5441:RNN5447 RXJ5441:RXJ5447 SHF5441:SHF5447 SRB5441:SRB5447 TAX5441:TAX5447 TKT5441:TKT5447 TUP5441:TUP5447 UEL5441:UEL5447 UOH5441:UOH5447 UYD5441:UYD5447 VHZ5441:VHZ5447 VRV5441:VRV5447 WBR5441:WBR5447 WLN5441:WLN5447 WVJ5441:WVJ5447 B5451:B5453 IX5451:IX5453 ST5451:ST5453 ACP5451:ACP5453 AML5451:AML5453 AWH5451:AWH5453 BGD5451:BGD5453 BPZ5451:BPZ5453 BZV5451:BZV5453 CJR5451:CJR5453 CTN5451:CTN5453 DDJ5451:DDJ5453 DNF5451:DNF5453 DXB5451:DXB5453 EGX5451:EGX5453 EQT5451:EQT5453 FAP5451:FAP5453 FKL5451:FKL5453 FUH5451:FUH5453 GED5451:GED5453 GNZ5451:GNZ5453 GXV5451:GXV5453 HHR5451:HHR5453 HRN5451:HRN5453 IBJ5451:IBJ5453 ILF5451:ILF5453 IVB5451:IVB5453 JEX5451:JEX5453 JOT5451:JOT5453 JYP5451:JYP5453 KIL5451:KIL5453 KSH5451:KSH5453 LCD5451:LCD5453 LLZ5451:LLZ5453 LVV5451:LVV5453 MFR5451:MFR5453 MPN5451:MPN5453 MZJ5451:MZJ5453 NJF5451:NJF5453 NTB5451:NTB5453 OCX5451:OCX5453 OMT5451:OMT5453 OWP5451:OWP5453 PGL5451:PGL5453 PQH5451:PQH5453 QAD5451:QAD5453 QJZ5451:QJZ5453 QTV5451:QTV5453 RDR5451:RDR5453 RNN5451:RNN5453 RXJ5451:RXJ5453 SHF5451:SHF5453 SRB5451:SRB5453 TAX5451:TAX5453 TKT5451:TKT5453 TUP5451:TUP5453 UEL5451:UEL5453 UOH5451:UOH5453 UYD5451:UYD5453 VHZ5451:VHZ5453 VRV5451:VRV5453 WBR5451:WBR5453 WLN5451:WLN5453 WVJ5451:WVJ5453 B5460:B5472 IX5460:IX5469 ST5460:ST5469 ACP5460:ACP5469 AML5460:AML5469 AWH5460:AWH5469 BGD5460:BGD5469 BPZ5460:BPZ5469 BZV5460:BZV5469 CJR5460:CJR5469 CTN5460:CTN5469 DDJ5460:DDJ5469 DNF5460:DNF5469 DXB5460:DXB5469 EGX5460:EGX5469 EQT5460:EQT5469 FAP5460:FAP5469 FKL5460:FKL5469 FUH5460:FUH5469 GED5460:GED5469 GNZ5460:GNZ5469 GXV5460:GXV5469 HHR5460:HHR5469 HRN5460:HRN5469 IBJ5460:IBJ5469 ILF5460:ILF5469 IVB5460:IVB5469 JEX5460:JEX5469 JOT5460:JOT5469 JYP5460:JYP5469 KIL5460:KIL5469 KSH5460:KSH5469 LCD5460:LCD5469 LLZ5460:LLZ5469 LVV5460:LVV5469 MFR5460:MFR5469 MPN5460:MPN5469 MZJ5460:MZJ5469 NJF5460:NJF5469 NTB5460:NTB5469 OCX5460:OCX5469 OMT5460:OMT5469 OWP5460:OWP5469 PGL5460:PGL5469 PQH5460:PQH5469 QAD5460:QAD5469 QJZ5460:QJZ5469 QTV5460:QTV5469 RDR5460:RDR5469 RNN5460:RNN5469 RXJ5460:RXJ5469 SHF5460:SHF5469 SRB5460:SRB5469 TAX5460:TAX5469 TKT5460:TKT5469 TUP5460:TUP5469 UEL5460:UEL5469 UOH5460:UOH5469 UYD5460:UYD5469 VHZ5460:VHZ5469 VRV5460:VRV5469 WBR5460:WBR5469 WLN5460:WLN5469 WVJ5460:WVJ5469 B5493:B5511 IX5493:IX5502 ST5493:ST5502 ACP5493:ACP5502 AML5493:AML5502 AWH5493:AWH5502 BGD5493:BGD5502 BPZ5493:BPZ5502 BZV5493:BZV5502 CJR5493:CJR5502 CTN5493:CTN5502 DDJ5493:DDJ5502 DNF5493:DNF5502 DXB5493:DXB5502 EGX5493:EGX5502 EQT5493:EQT5502 FAP5493:FAP5502 FKL5493:FKL5502 FUH5493:FUH5502 GED5493:GED5502 GNZ5493:GNZ5502 GXV5493:GXV5502 HHR5493:HHR5502 HRN5493:HRN5502 IBJ5493:IBJ5502 ILF5493:ILF5502 IVB5493:IVB5502 JEX5493:JEX5502 JOT5493:JOT5502 JYP5493:JYP5502 KIL5493:KIL5502 KSH5493:KSH5502 LCD5493:LCD5502 LLZ5493:LLZ5502 LVV5493:LVV5502 MFR5493:MFR5502 MPN5493:MPN5502 MZJ5493:MZJ5502 NJF5493:NJF5502 NTB5493:NTB5502 OCX5493:OCX5502 OMT5493:OMT5502 OWP5493:OWP5502 PGL5493:PGL5502 PQH5493:PQH5502 QAD5493:QAD5502 QJZ5493:QJZ5502 QTV5493:QTV5502 RDR5493:RDR5502 RNN5493:RNN5502 RXJ5493:RXJ5502 SHF5493:SHF5502 SRB5493:SRB5502 TAX5493:TAX5502 TKT5493:TKT5502 TUP5493:TUP5502 UEL5493:UEL5502 UOH5493:UOH5502 UYD5493:UYD5502 VHZ5493:VHZ5502 VRV5493:VRV5502 WBR5493:WBR5502 WLN5493:WLN5502 WVJ5356:WVJ5373 WLN5356:WLN5373 WBR5356:WBR5373 VRV5356:VRV5373 VHZ5356:VHZ5373 UYD5356:UYD5373 UOH5356:UOH5373 UEL5356:UEL5373 TUP5356:TUP5373 TKT5356:TKT5373 TAX5356:TAX5373 SRB5356:SRB5373 SHF5356:SHF5373 RXJ5356:RXJ5373 RNN5356:RNN5373 RDR5356:RDR5373 QTV5356:QTV5373 QJZ5356:QJZ5373 QAD5356:QAD5373 PQH5356:PQH5373 PGL5356:PGL5373 OWP5356:OWP5373 OMT5356:OMT5373 OCX5356:OCX5373 NTB5356:NTB5373 NJF5356:NJF5373 MZJ5356:MZJ5373 MPN5356:MPN5373 MFR5356:MFR5373 LVV5356:LVV5373 LLZ5356:LLZ5373 LCD5356:LCD5373 KSH5356:KSH5373 KIL5356:KIL5373 JYP5356:JYP5373 JOT5356:JOT5373 JEX5356:JEX5373 IVB5356:IVB5373 ILF5356:ILF5373 IBJ5356:IBJ5373 HRN5356:HRN5373 HHR5356:HHR5373 GXV5356:GXV5373 GNZ5356:GNZ5373 GED5356:GED5373 FUH5356:FUH5373 FKL5356:FKL5373 FAP5356:FAP5373 EQT5356:EQT5373 EGX5356:EGX5373 DXB5356:DXB5373 DNF5356:DNF5373 DDJ5356:DDJ5373 CTN5356:CTN5373 CJR5356:CJR5373 BZV5356:BZV5373 BPZ5356:BPZ5373 BGD5356:BGD5373 AWH5356:AWH5373 AML5356:AML5373 ACP5356:ACP5373 ST5356:ST5373 IX5356:IX5373 B5356:B5383 B5516:B5519 IX5516:IX5519 ST5516:ST5519 ACP5516:ACP5519 AML5516:AML5519 AWH5516:AWH5519 BGD5516:BGD5519 BPZ5516:BPZ5519 BZV5516:BZV5519 CJR5516:CJR5519 CTN5516:CTN5519 DDJ5516:DDJ5519 DNF5516:DNF5519 DXB5516:DXB5519 EGX5516:EGX5519 EQT5516:EQT5519 FAP5516:FAP5519 FKL5516:FKL5519 FUH5516:FUH5519 GED5516:GED5519 GNZ5516:GNZ5519 GXV5516:GXV5519 HHR5516:HHR5519 HRN5516:HRN5519 IBJ5516:IBJ5519 ILF5516:ILF5519 IVB5516:IVB5519 JEX5516:JEX5519 JOT5516:JOT5519 JYP5516:JYP5519 KIL5516:KIL5519 KSH5516:KSH5519 LCD5516:LCD5519 LLZ5516:LLZ5519 LVV5516:LVV5519 MFR5516:MFR5519 MPN5516:MPN5519 MZJ5516:MZJ5519 NJF5516:NJF5519 NTB5516:NTB5519 OCX5516:OCX5519 OMT5516:OMT5519 OWP5516:OWP5519 PGL5516:PGL5519 PQH5516:PQH5519 QAD5516:QAD5519 QJZ5516:QJZ5519 QTV5516:QTV5519 RDR5516:RDR5519 RNN5516:RNN5519 RXJ5516:RXJ5519 SHF5516:SHF5519 SRB5516:SRB5519 TAX5516:TAX5519 TKT5516:TKT5519 TUP5516:TUP5519 UEL5516:UEL5519 UOH5516:UOH5519 UYD5516:UYD5519 VHZ5516:VHZ5519 VRV5516:VRV5519 WBR5516:WBR5519 WLN5516:WLN5519 WVJ5516:WVJ5519 B5530:B5537 IX5530:IX5537 ST5530:ST5537 ACP5530:ACP5537 AML5530:AML5537 AWH5530:AWH5537 BGD5530:BGD5537 BPZ5530:BPZ5537 BZV5530:BZV5537 CJR5530:CJR5537 CTN5530:CTN5537 DDJ5530:DDJ5537 DNF5530:DNF5537 DXB5530:DXB5537 EGX5530:EGX5537 EQT5530:EQT5537 FAP5530:FAP5537 FKL5530:FKL5537 FUH5530:FUH5537 GED5530:GED5537 GNZ5530:GNZ5537 GXV5530:GXV5537 HHR5530:HHR5537 HRN5530:HRN5537 IBJ5530:IBJ5537 ILF5530:ILF5537 IVB5530:IVB5537 JEX5530:JEX5537 JOT5530:JOT5537 JYP5530:JYP5537 KIL5530:KIL5537 KSH5530:KSH5537 LCD5530:LCD5537 LLZ5530:LLZ5537 LVV5530:LVV5537 MFR5530:MFR5537 MPN5530:MPN5537 MZJ5530:MZJ5537 NJF5530:NJF5537 NTB5530:NTB5537 OCX5530:OCX5537 OMT5530:OMT5537 OWP5530:OWP5537 PGL5530:PGL5537 PQH5530:PQH5537 QAD5530:QAD5537 QJZ5530:QJZ5537 QTV5530:QTV5537 RDR5530:RDR5537 RNN5530:RNN5537 RXJ5530:RXJ5537 SHF5530:SHF5537 SRB5530:SRB5537 TAX5530:TAX5537 TKT5530:TKT5537 TUP5530:TUP5537 UEL5530:UEL5537 UOH5530:UOH5537 UYD5530:UYD5537 VHZ5530:VHZ5537 VRV5530:VRV5537 WBR5530:WBR5537 WLN5530:WLN5537 WVJ5530:WVJ5537 B5542:B5553 IX5542:IX5549 ST5542:ST5549 ACP5542:ACP5549 AML5542:AML5549 AWH5542:AWH5549 BGD5542:BGD5549 BPZ5542:BPZ5549 BZV5542:BZV5549 CJR5542:CJR5549 CTN5542:CTN5549 DDJ5542:DDJ5549 DNF5542:DNF5549 DXB5542:DXB5549 EGX5542:EGX5549 EQT5542:EQT5549 FAP5542:FAP5549 FKL5542:FKL5549 FUH5542:FUH5549 GED5542:GED5549 GNZ5542:GNZ5549 GXV5542:GXV5549 HHR5542:HHR5549 HRN5542:HRN5549 IBJ5542:IBJ5549 ILF5542:ILF5549 IVB5542:IVB5549 JEX5542:JEX5549 JOT5542:JOT5549 JYP5542:JYP5549 KIL5542:KIL5549 KSH5542:KSH5549 LCD5542:LCD5549 LLZ5542:LLZ5549 LVV5542:LVV5549 MFR5542:MFR5549 MPN5542:MPN5549 MZJ5542:MZJ5549 NJF5542:NJF5549 NTB5542:NTB5549 OCX5542:OCX5549 OMT5542:OMT5549 OWP5542:OWP5549 PGL5542:PGL5549 PQH5542:PQH5549 QAD5542:QAD5549 QJZ5542:QJZ5549 QTV5542:QTV5549 RDR5542:RDR5549 RNN5542:RNN5549 RXJ5542:RXJ5549 SHF5542:SHF5549 SRB5542:SRB5549 TAX5542:TAX5549 TKT5542:TKT5549 TUP5542:TUP5549 UEL5542:UEL5549 UOH5542:UOH5549 UYD5542:UYD5549 VHZ5542:VHZ5549 VRV5542:VRV5549 WBR5542:WBR5549 WLN5542:WLN5549 WVJ5542:WVJ5549 WVJ5610:WVJ5611 B5610:B5699 IX5610:IX5611 ST5610:ST5611 ACP5610:ACP5611 AML5610:AML5611 AWH5610:AWH5611 BGD5610:BGD5611 BPZ5610:BPZ5611 BZV5610:BZV5611 CJR5610:CJR5611 CTN5610:CTN5611 DDJ5610:DDJ5611 DNF5610:DNF5611 DXB5610:DXB5611 EGX5610:EGX5611 EQT5610:EQT5611 FAP5610:FAP5611 FKL5610:FKL5611 FUH5610:FUH5611 GED5610:GED5611 GNZ5610:GNZ5611 GXV5610:GXV5611 HHR5610:HHR5611 HRN5610:HRN5611 IBJ5610:IBJ5611 ILF5610:ILF5611 IVB5610:IVB5611 JEX5610:JEX5611 JOT5610:JOT5611 JYP5610:JYP5611 KIL5610:KIL5611 KSH5610:KSH5611 LCD5610:LCD5611 LLZ5610:LLZ5611 LVV5610:LVV5611 MFR5610:MFR5611 MPN5610:MPN5611 MZJ5610:MZJ5611 NJF5610:NJF5611 NTB5610:NTB5611 OCX5610:OCX5611 OMT5610:OMT5611 OWP5610:OWP5611 PGL5610:PGL5611 PQH5610:PQH5611 QAD5610:QAD5611 QJZ5610:QJZ5611 QTV5610:QTV5611 RDR5610:RDR5611 RNN5610:RNN5611 RXJ5610:RXJ5611 SHF5610:SHF5611 SRB5610:SRB5611 TAX5610:TAX5611 TKT5610:TKT5611 TUP5610:TUP5611 UEL5610:UEL5611 UOH5610:UOH5611 UYD5610:UYD5611 VHZ5610:VHZ5611 VRV5610:VRV5611 WBR5610:WBR5611 WLN5610:WLN5611 IX5614:IX5661 ST5614:ST5661 ACP5614:ACP5661 AML5614:AML5661 AWH5614:AWH5661 BGD5614:BGD5661 BPZ5614:BPZ5661 BZV5614:BZV5661 CJR5614:CJR5661 CTN5614:CTN5661 DDJ5614:DDJ5661 DNF5614:DNF5661 DXB5614:DXB5661 EGX5614:EGX5661 EQT5614:EQT5661 FAP5614:FAP5661 FKL5614:FKL5661 FUH5614:FUH5661 GED5614:GED5661 GNZ5614:GNZ5661 GXV5614:GXV5661 HHR5614:HHR5661 HRN5614:HRN5661 IBJ5614:IBJ5661 ILF5614:ILF5661 IVB5614:IVB5661 JEX5614:JEX5661 JOT5614:JOT5661 JYP5614:JYP5661 KIL5614:KIL5661 KSH5614:KSH5661 LCD5614:LCD5661 LLZ5614:LLZ5661 LVV5614:LVV5661 MFR5614:MFR5661 MPN5614:MPN5661 MZJ5614:MZJ5661 NJF5614:NJF5661 NTB5614:NTB5661 OCX5614:OCX5661 OMT5614:OMT5661 OWP5614:OWP5661 PGL5614:PGL5661 PQH5614:PQH5661 QAD5614:QAD5661 QJZ5614:QJZ5661 QTV5614:QTV5661 RDR5614:RDR5661 RNN5614:RNN5661 RXJ5614:RXJ5661 SHF5614:SHF5661 SRB5614:SRB5661 TAX5614:TAX5661 TKT5614:TKT5661 TUP5614:TUP5661 UEL5614:UEL5661 UOH5614:UOH5661 UYD5614:UYD5661 VHZ5614:VHZ5661 VRV5614:VRV5661 WBR5614:WBR5661 WLN5614:WLN5661 WVJ5614:WVJ5661 IX5699 ST5699 ACP5699 AML5699 AWH5699 BGD5699 BPZ5699 BZV5699 CJR5699 CTN5699 DDJ5699 DNF5699 DXB5699 EGX5699 EQT5699 FAP5699 FKL5699 FUH5699 GED5699 GNZ5699 GXV5699 HHR5699 HRN5699 IBJ5699 ILF5699 IVB5699 JEX5699 JOT5699 JYP5699 KIL5699 KSH5699 LCD5699 LLZ5699 LVV5699 MFR5699 MPN5699 MZJ5699 NJF5699 NTB5699 OCX5699 OMT5699 OWP5699 PGL5699 PQH5699 QAD5699 QJZ5699 QTV5699 RDR5699 RNN5699 RXJ5699 SHF5699 SRB5699 TAX5699 TKT5699 TUP5699 UEL5699 UOH5699 UYD5699 VHZ5699 VRV5699 WBR5699 WLN5699 WVJ5699 B5703:B5707 IX5703:IX5707 ST5703:ST5707 ACP5703:ACP5707 AML5703:AML5707 AWH5703:AWH5707 BGD5703:BGD5707 BPZ5703:BPZ5707 BZV5703:BZV5707 CJR5703:CJR5707 CTN5703:CTN5707 DDJ5703:DDJ5707 DNF5703:DNF5707 DXB5703:DXB5707 EGX5703:EGX5707 EQT5703:EQT5707 FAP5703:FAP5707 FKL5703:FKL5707 FUH5703:FUH5707 GED5703:GED5707 GNZ5703:GNZ5707 GXV5703:GXV5707 HHR5703:HHR5707 HRN5703:HRN5707 IBJ5703:IBJ5707 ILF5703:ILF5707 IVB5703:IVB5707 JEX5703:JEX5707 JOT5703:JOT5707 JYP5703:JYP5707 KIL5703:KIL5707 KSH5703:KSH5707 LCD5703:LCD5707 LLZ5703:LLZ5707 LVV5703:LVV5707 MFR5703:MFR5707 MPN5703:MPN5707 MZJ5703:MZJ5707 NJF5703:NJF5707 NTB5703:NTB5707 OCX5703:OCX5707 OMT5703:OMT5707 OWP5703:OWP5707 PGL5703:PGL5707 PQH5703:PQH5707 QAD5703:QAD5707 QJZ5703:QJZ5707 QTV5703:QTV5707 RDR5703:RDR5707 RNN5703:RNN5707 RXJ5703:RXJ5707 SHF5703:SHF5707 SRB5703:SRB5707 TAX5703:TAX5707 TKT5703:TKT5707 TUP5703:TUP5707 UEL5703:UEL5707 UOH5703:UOH5707 UYD5703:UYD5707 VHZ5703:VHZ5707 VRV5703:VRV5707 WBR5703:WBR5707 WLN5703:WLN5707 WVJ5703:WVJ5707 B5716:B5717 IX5716:IX5717 ST5716:ST5717 ACP5716:ACP5717 AML5716:AML5717 AWH5716:AWH5717 BGD5716:BGD5717 BPZ5716:BPZ5717 BZV5716:BZV5717 CJR5716:CJR5717 CTN5716:CTN5717 DDJ5716:DDJ5717 DNF5716:DNF5717 DXB5716:DXB5717 EGX5716:EGX5717 EQT5716:EQT5717 FAP5716:FAP5717 FKL5716:FKL5717 FUH5716:FUH5717 GED5716:GED5717 GNZ5716:GNZ5717 GXV5716:GXV5717 HHR5716:HHR5717 HRN5716:HRN5717 IBJ5716:IBJ5717 ILF5716:ILF5717 IVB5716:IVB5717 JEX5716:JEX5717 JOT5716:JOT5717 JYP5716:JYP5717 KIL5716:KIL5717 KSH5716:KSH5717 LCD5716:LCD5717 LLZ5716:LLZ5717 LVV5716:LVV5717 MFR5716:MFR5717 MPN5716:MPN5717 MZJ5716:MZJ5717 NJF5716:NJF5717 NTB5716:NTB5717 OCX5716:OCX5717 OMT5716:OMT5717 OWP5716:OWP5717 PGL5716:PGL5717 PQH5716:PQH5717 QAD5716:QAD5717 QJZ5716:QJZ5717 QTV5716:QTV5717 RDR5716:RDR5717 RNN5716:RNN5717 RXJ5716:RXJ5717 SHF5716:SHF5717 SRB5716:SRB5717 TAX5716:TAX5717 TKT5716:TKT5717 TUP5716:TUP5717 UEL5716:UEL5717 UOH5716:UOH5717 UYD5716:UYD5717 VHZ5716:VHZ5717 VRV5716:VRV5717 WBR5716:WBR5717 WLN5716:WLN5717 WVJ5716:WVJ5717 WVJ7633:WVJ7637 ST8013 ACP8017:ACP8018 B7579:B7599 ACP8013 AML8013 AWH8013 BGD8013 BPZ8013 BZV8013 CJR8013 CTN8013 DDJ8013 DNF8013 DXB8013 EGX8013 EQT8013 FAP8013 FKL8013 FUH8013 GED8013 GNZ8013 GXV8013 HHR8013 HRN8013 IBJ8013 ILF8013 IVB8013 JEX8013 JOT8013 JYP8013 KIL8013 KSH8013 LCD8013 LLZ8013 LVV8013 MFR8013 MPN8013 MZJ8013 NJF8013 NTB8013 OCX8013 OMT8013 OWP8013 PGL8013 PQH8013 QAD8013 QJZ8013 QTV8013 RDR8013 RNN8013 RXJ8013 SHF8013 SRB8013 TAX8013 TKT8013 TUP8013 UEL8013 UOH8013 UYD8013 VHZ8013 VRV8013 WBR8013 WLN8013 WVJ8013 IX8017:IX8018 AML8004:AML8006 AWH8004:AWH8006 BGD8004:BGD8006 BPZ8004:BPZ8006 BZV8004:BZV8006 CJR8004:CJR8006 CTN8004:CTN8006 DDJ8004:DDJ8006 DNF8004:DNF8006 DXB8004:DXB8006 EGX8004:EGX8006 EQT8004:EQT8006 FAP8004:FAP8006 FKL8004:FKL8006 FUH8004:FUH8006 GED8004:GED8006 GNZ8004:GNZ8006 GXV8004:GXV8006 HHR8004:HHR8006 HRN8004:HRN8006 IBJ8004:IBJ8006 ILF8004:ILF8006 IVB8004:IVB8006 JEX8004:JEX8006 JOT8004:JOT8006 JYP8004:JYP8006 KIL8004:KIL8006 KSH8004:KSH8006 LCD8004:LCD8006 LLZ8004:LLZ8006 LVV8004:LVV8006 MFR8004:MFR8006 MPN8004:MPN8006 MZJ8004:MZJ8006 NJF8004:NJF8006 NTB8004:NTB8006 OCX8004:OCX8006 OMT8004:OMT8006 OWP8004:OWP8006 PGL8004:PGL8006 PQH8004:PQH8006 QAD8004:QAD8006 QJZ8004:QJZ8006 QTV8004:QTV8006 RDR8004:RDR8006 RNN8004:RNN8006 RXJ8004:RXJ8006 SHF8004:SHF8006 SRB8004:SRB8006 TAX8004:TAX8006 TKT8004:TKT8006 TUP8004:TUP8006 UEL8004:UEL8006 UOH8004:UOH8006 UYD8004:UYD8006 VHZ8004:VHZ8006 VRV8004:VRV8006 WBR8004:WBR8006 WLN8004:WLN8006 WVJ8004:WVJ8006 ST7687:ST7690 ACP7687:ACP7690 AML7687:AML7690 AWH7687:AWH7690 BGD7687:BGD7690 BPZ7687:BPZ7690 BZV7687:BZV7690 CJR7687:CJR7690 CTN7687:CTN7690 DDJ7687:DDJ7690 DNF7687:DNF7690 DXB7687:DXB7690 EGX7687:EGX7690 EQT7687:EQT7690 FAP7687:FAP7690 FKL7687:FKL7690 FUH7687:FUH7690 GED7687:GED7690 GNZ7687:GNZ7690 GXV7687:GXV7690 HHR7687:HHR7690 HRN7687:HRN7690 IBJ7687:IBJ7690 ILF7687:ILF7690 IVB7687:IVB7690 JEX7687:JEX7690 JOT7687:JOT7690 JYP7687:JYP7690 KIL7687:KIL7690 KSH7687:KSH7690 LCD7687:LCD7690 LLZ7687:LLZ7690 LVV7687:LVV7690 MFR7687:MFR7690 MPN7687:MPN7690 MZJ7687:MZJ7690 NJF7687:NJF7690 NTB7687:NTB7690 OCX7687:OCX7690 OMT7687:OMT7690 OWP7687:OWP7690 PGL7687:PGL7690 PQH7687:PQH7690 QAD7687:QAD7690 QJZ7687:QJZ7690 QTV7687:QTV7690 RDR7687:RDR7690 RNN7687:RNN7690 RXJ7687:RXJ7690 SHF7687:SHF7690 SRB7687:SRB7690 TAX7687:TAX7690 TKT7687:TKT7690 TUP7687:TUP7690 UEL7687:UEL7690 UOH7687:UOH7690 UYD7687:UYD7690 VHZ7687:VHZ7690 VRV7687:VRV7690 WBR7687:WBR7690 WLN7687:WLN7690 B7687:B7698 B7671:B7672 IX7671 ST7671 ACP7671 AML7671 AWH7671 BGD7671 BPZ7671 BZV7671 CJR7671 CTN7671 DDJ7671 DNF7671 DXB7671 EGX7671 EQT7671 FAP7671 FKL7671 FUH7671 GED7671 GNZ7671 GXV7671 HHR7671 HRN7671 IBJ7671 ILF7671 IVB7671 JEX7671 JOT7671 JYP7671 KIL7671 KSH7671 LCD7671 LLZ7671 LVV7671 MFR7671 MPN7671 MZJ7671 NJF7671 NTB7671 OCX7671 OMT7671 OWP7671 PGL7671 PQH7671 QAD7671 QJZ7671 QTV7671 RDR7671 RNN7671 RXJ7671 SHF7671 SRB7671 TAX7671 TKT7671 TUP7671 UEL7671 UOH7671 UYD7671 VHZ7671 VRV7671 WBR7671 WLN7671 ST7715:ST7720 ACP7715:ACP7720 AML7715:AML7720 AWH7715:AWH7720 BGD7715:BGD7720 BPZ7715:BPZ7720 BZV7715:BZV7720 CJR7715:CJR7720 CTN7715:CTN7720 DDJ7715:DDJ7720 DNF7715:DNF7720 DXB7715:DXB7720 EGX7715:EGX7720 EQT7715:EQT7720 FAP7715:FAP7720 FKL7715:FKL7720 FUH7715:FUH7720 GED7715:GED7720 GNZ7715:GNZ7720 GXV7715:GXV7720 HHR7715:HHR7720 HRN7715:HRN7720 IBJ7715:IBJ7720 ILF7715:ILF7720 IVB7715:IVB7720 JEX7715:JEX7720 JOT7715:JOT7720 JYP7715:JYP7720 KIL7715:KIL7720 KSH7715:KSH7720 LCD7715:LCD7720 LLZ7715:LLZ7720 LVV7715:LVV7720 MFR7715:MFR7720 MPN7715:MPN7720 MZJ7715:MZJ7720 NJF7715:NJF7720 NTB7715:NTB7720 OCX7715:OCX7720 OMT7715:OMT7720 OWP7715:OWP7720 PGL7715:PGL7720 PQH7715:PQH7720 QAD7715:QAD7720 QJZ7715:QJZ7720 QTV7715:QTV7720 RDR7715:RDR7720 RNN7715:RNN7720 RXJ7715:RXJ7720 SHF7715:SHF7720 SRB7715:SRB7720 TAX7715:TAX7720 TKT7715:TKT7720 TUP7715:TUP7720 UEL7715:UEL7720 UOH7715:UOH7720 UYD7715:UYD7720 VHZ7715:VHZ7720 VRV7715:VRV7720 WBR7715:WBR7720 WLN7715:WLN7720 IX7715:IX7720 WVJ7682:WVJ7683 WVJ7665:WVJ7666 WVJ7687:WVJ7690 WVJ7715:WVJ7720 B7731:B7739 IX7731:IX7735 ST7731:ST7735 ACP7731:ACP7735 AML7731:AML7735 AWH7731:AWH7735 BGD7731:BGD7735 BPZ7731:BPZ7735 BZV7731:BZV7735 CJR7731:CJR7735 CTN7731:CTN7735 DDJ7731:DDJ7735 DNF7731:DNF7735 DXB7731:DXB7735 EGX7731:EGX7735 EQT7731:EQT7735 FAP7731:FAP7735 FKL7731:FKL7735 FUH7731:FUH7735 GED7731:GED7735 GNZ7731:GNZ7735 GXV7731:GXV7735 HHR7731:HHR7735 HRN7731:HRN7735 IBJ7731:IBJ7735 ILF7731:ILF7735 IVB7731:IVB7735 JEX7731:JEX7735 JOT7731:JOT7735 JYP7731:JYP7735 KIL7731:KIL7735 KSH7731:KSH7735 LCD7731:LCD7735 LLZ7731:LLZ7735 LVV7731:LVV7735 MFR7731:MFR7735 MPN7731:MPN7735 MZJ7731:MZJ7735 NJF7731:NJF7735 NTB7731:NTB7735 OCX7731:OCX7735 OMT7731:OMT7735 OWP7731:OWP7735 PGL7731:PGL7735 PQH7731:PQH7735 QAD7731:QAD7735 QJZ7731:QJZ7735 QTV7731:QTV7735 RDR7731:RDR7735 RNN7731:RNN7735 RXJ7731:RXJ7735 SHF7731:SHF7735 SRB7731:SRB7735 TAX7731:TAX7735 TKT7731:TKT7735 TUP7731:TUP7735 UEL7731:UEL7735 UOH7731:UOH7735 UYD7731:UYD7735 VHZ7731:VHZ7735 VRV7731:VRV7735 WBR7731:WBR7735 WLN7731:WLN7735 IX7886:IX7888 ST7886:ST7888 ACP7886:ACP7888 AML7886:AML7888 AWH7886:AWH7888 BGD7886:BGD7888 BPZ7886:BPZ7888 BZV7886:BZV7888 CJR7886:CJR7888 CTN7886:CTN7888 DDJ7886:DDJ7888 DNF7886:DNF7888 DXB7886:DXB7888 EGX7886:EGX7888 EQT7886:EQT7888 FAP7886:FAP7888 FKL7886:FKL7888 FUH7886:FUH7888 GED7886:GED7888 GNZ7886:GNZ7888 GXV7886:GXV7888 HHR7886:HHR7888 HRN7886:HRN7888 IBJ7886:IBJ7888 ILF7886:ILF7888 IVB7886:IVB7888 JEX7886:JEX7888 JOT7886:JOT7888 JYP7886:JYP7888 KIL7886:KIL7888 KSH7886:KSH7888 LCD7886:LCD7888 LLZ7886:LLZ7888 LVV7886:LVV7888 MFR7886:MFR7888 MPN7886:MPN7888 MZJ7886:MZJ7888 NJF7886:NJF7888 NTB7886:NTB7888 OCX7886:OCX7888 OMT7886:OMT7888 OWP7886:OWP7888 PGL7886:PGL7888 PQH7886:PQH7888 QAD7886:QAD7888 QJZ7886:QJZ7888 QTV7886:QTV7888 RDR7886:RDR7888 RNN7886:RNN7888 RXJ7886:RXJ7888 SHF7886:SHF7888 SRB7886:SRB7888 TAX7886:TAX7888 TKT7886:TKT7888 TUP7886:TUP7888 UEL7886:UEL7888 UOH7886:UOH7888 UYD7886:UYD7888 VHZ7886:VHZ7888 VRV7886:VRV7888 WBR7886:WBR7888 WLN7886:WLN7888 B7886:B7891 IX7931:IX7933 ST7931:ST7933 ACP7931:ACP7933 AML7931:AML7933 AWH7931:AWH7933 BGD7931:BGD7933 BPZ7931:BPZ7933 BZV7931:BZV7933 CJR7931:CJR7933 CTN7931:CTN7933 DDJ7931:DDJ7933 DNF7931:DNF7933 DXB7931:DXB7933 EGX7931:EGX7933 EQT7931:EQT7933 FAP7931:FAP7933 FKL7931:FKL7933 FUH7931:FUH7933 GED7931:GED7933 GNZ7931:GNZ7933 GXV7931:GXV7933 HHR7931:HHR7933 HRN7931:HRN7933 IBJ7931:IBJ7933 ILF7931:ILF7933 IVB7931:IVB7933 JEX7931:JEX7933 JOT7931:JOT7933 JYP7931:JYP7933 KIL7931:KIL7933 KSH7931:KSH7933 LCD7931:LCD7933 LLZ7931:LLZ7933 LVV7931:LVV7933 MFR7931:MFR7933 MPN7931:MPN7933 MZJ7931:MZJ7933 NJF7931:NJF7933 NTB7931:NTB7933 OCX7931:OCX7933 OMT7931:OMT7933 OWP7931:OWP7933 PGL7931:PGL7933 PQH7931:PQH7933 QAD7931:QAD7933 QJZ7931:QJZ7933 QTV7931:QTV7933 RDR7931:RDR7933 RNN7931:RNN7933 RXJ7931:RXJ7933 SHF7931:SHF7933 SRB7931:SRB7933 TAX7931:TAX7933 TKT7931:TKT7933 TUP7931:TUP7933 UEL7931:UEL7933 UOH7931:UOH7933 UYD7931:UYD7933 VHZ7931:VHZ7933 VRV7931:VRV7933 WBR7931:WBR7933 WVJ7990:WVJ7993 IX7906:IX7909 ST7906:ST7909 ACP7906:ACP7909 AML7906:AML7909 AWH7906:AWH7909 BGD7906:BGD7909 BPZ7906:BPZ7909 BZV7906:BZV7909 CJR7906:CJR7909 CTN7906:CTN7909 DDJ7906:DDJ7909 DNF7906:DNF7909 DXB7906:DXB7909 EGX7906:EGX7909 EQT7906:EQT7909 FAP7906:FAP7909 FKL7906:FKL7909 FUH7906:FUH7909 GED7906:GED7909 GNZ7906:GNZ7909 GXV7906:GXV7909 HHR7906:HHR7909 HRN7906:HRN7909 IBJ7906:IBJ7909 ILF7906:ILF7909 IVB7906:IVB7909 JEX7906:JEX7909 JOT7906:JOT7909 JYP7906:JYP7909 KIL7906:KIL7909 KSH7906:KSH7909 LCD7906:LCD7909 LLZ7906:LLZ7909 LVV7906:LVV7909 MFR7906:MFR7909 MPN7906:MPN7909 MZJ7906:MZJ7909 NJF7906:NJF7909 NTB7906:NTB7909 OCX7906:OCX7909 OMT7906:OMT7909 OWP7906:OWP7909 PGL7906:PGL7909 PQH7906:PQH7909 QAD7906:QAD7909 QJZ7906:QJZ7909 QTV7906:QTV7909 RDR7906:RDR7909 RNN7906:RNN7909 RXJ7906:RXJ7909 SHF7906:SHF7909 SRB7906:SRB7909 TAX7906:TAX7909 TKT7906:TKT7909 TUP7906:TUP7909 UEL7906:UEL7909 UOH7906:UOH7909 UYD7906:UYD7909 VHZ7906:VHZ7909 VRV7906:VRV7909 WBR7906:WBR7909 WLN7906:WLN7909 WVJ7906:WVJ7909 B1097 B7998 B1120:B1122 WLN8129 ST8017:ST8018 AML8017:AML8018 AWH8017:AWH8018 BGD8017:BGD8018 BPZ8017:BPZ8018 BZV8017:BZV8018 CJR8017:CJR8018 CTN8017:CTN8018 DDJ8017:DDJ8018 DNF8017:DNF8018 DXB8017:DXB8018 EGX8017:EGX8018 EQT8017:EQT8018 FAP8017:FAP8018 FKL8017:FKL8018 FUH8017:FUH8018 GED8017:GED8018 GNZ8017:GNZ8018 GXV8017:GXV8018 HHR8017:HHR8018 HRN8017:HRN8018 IBJ8017:IBJ8018 ILF8017:ILF8018 IVB8017:IVB8018 JEX8017:JEX8018 JOT8017:JOT8018 JYP8017:JYP8018 KIL8017:KIL8018 KSH8017:KSH8018 LCD8017:LCD8018 LLZ8017:LLZ8018 LVV8017:LVV8018 MFR8017:MFR8018 MPN8017:MPN8018 MZJ8017:MZJ8018 NJF8017:NJF8018 NTB8017:NTB8018 OCX8017:OCX8018 OMT8017:OMT8018 OWP8017:OWP8018 PGL8017:PGL8018 PQH8017:PQH8018 QAD8017:QAD8018 QJZ8017:QJZ8018 QTV8017:QTV8018 RDR8017:RDR8018 RNN8017:RNN8018 RXJ8017:RXJ8018 SHF8017:SHF8018 SRB8017:SRB8018 TAX8017:TAX8018 TKT8017:TKT8018 TUP8017:TUP8018 UEL8017:UEL8018 UOH8017:UOH8018 UYD8017:UYD8018 VHZ8017:VHZ8018 VRV8017:VRV8018 WBR8017:WBR8018 WLN8017:WLN8018 WLN8133:WLN8134 WVJ8133:WVJ8134 WVJ8017:WVJ8018 WVJ8148 IX8129 ST8129 ACP8129 AML8129 AWH8129 BGD8129 BPZ8129 BZV8129 CJR8129 CTN8129 DDJ8129 DNF8129 DXB8129 EGX8129 EQT8129 FAP8129 FKL8129 FUH8129 GED8129 GNZ8129 GXV8129 HHR8129 HRN8129 IBJ8129 ILF8129 IVB8129 JEX8129 JOT8129 JYP8129 KIL8129 KSH8129 LCD8129 LLZ8129 LVV8129 MFR8129 MPN8129 MZJ8129 NJF8129 NTB8129 OCX8129 OMT8129 OWP8129 PGL8129 PQH8129 QAD8129 QJZ8129 QTV8129 RDR8129 RNN8129 RXJ8129 SHF8129 SRB8129 TAX8129 TKT8129 TUP8129 UEL8129 UOH8129 UYD8129 VHZ8129 VRV8129 WBR8129 B1124:B1128 IX8148 ST8148 ACP8148 AML8148 AWH8148 BGD8148 BPZ8148 BZV8148 CJR8148 CTN8148 DDJ8148 DNF8148 DXB8148 EGX8148 EQT8148 FAP8148 FKL8148 FUH8148 GED8148 GNZ8148 GXV8148 HHR8148 HRN8148 IBJ8148 ILF8148 IVB8148 JEX8148 JOT8148 JYP8148 KIL8148 KSH8148 LCD8148 LLZ8148 LVV8148 MFR8148 MPN8148 MZJ8148 NJF8148 NTB8148 OCX8148 OMT8148 OWP8148 PGL8148 PQH8148 QAD8148 QJZ8148 QTV8148 RDR8148 RNN8148 RXJ8148 SHF8148 SRB8148 TAX8148 TKT8148 TUP8148 UEL8148 UOH8148 UYD8148 VHZ8148 VRV8148 WBR8148 WLN8148 B8130:B8134 B8013 B5721:B5736 IX5736 ST5736 ACP5736 AML5736 AWH5736 BGD5736 BPZ5736 BZV5736 CJR5736 CTN5736 DDJ5736 DNF5736 DXB5736 EGX5736 EQT5736 FAP5736 FKL5736 FUH5736 GED5736 GNZ5736 GXV5736 HHR5736 HRN5736 IBJ5736 ILF5736 IVB5736 JEX5736 JOT5736 JYP5736 KIL5736 KSH5736 LCD5736 LLZ5736 LVV5736 MFR5736 MPN5736 MZJ5736 NJF5736 NTB5736 OCX5736 OMT5736 OWP5736 PGL5736 PQH5736 QAD5736 QJZ5736 QTV5736 RDR5736 RNN5736 RXJ5736 SHF5736 SRB5736 TAX5736 TKT5736 TUP5736 UEL5736 UOH5736 UYD5736 VHZ5736 VRV5736 WBR5736 WLN5736 WVJ5736 B5740:B5744 IX5740:IX5744 ST5740:ST5744 ACP5740:ACP5744 AML5740:AML5744 AWH5740:AWH5744 BGD5740:BGD5744 BPZ5740:BPZ5744 BZV5740:BZV5744 CJR5740:CJR5744 CTN5740:CTN5744 DDJ5740:DDJ5744 DNF5740:DNF5744 DXB5740:DXB5744 EGX5740:EGX5744 EQT5740:EQT5744 FAP5740:FAP5744 FKL5740:FKL5744 FUH5740:FUH5744 GED5740:GED5744 GNZ5740:GNZ5744 GXV5740:GXV5744 HHR5740:HHR5744 HRN5740:HRN5744 IBJ5740:IBJ5744 ILF5740:ILF5744 IVB5740:IVB5744 JEX5740:JEX5744 JOT5740:JOT5744 JYP5740:JYP5744 KIL5740:KIL5744 KSH5740:KSH5744 LCD5740:LCD5744 LLZ5740:LLZ5744 LVV5740:LVV5744 MFR5740:MFR5744 MPN5740:MPN5744 MZJ5740:MZJ5744 NJF5740:NJF5744 NTB5740:NTB5744 OCX5740:OCX5744 OMT5740:OMT5744 OWP5740:OWP5744 PGL5740:PGL5744 PQH5740:PQH5744 QAD5740:QAD5744 QJZ5740:QJZ5744 QTV5740:QTV5744 RDR5740:RDR5744 RNN5740:RNN5744 RXJ5740:RXJ5744 SHF5740:SHF5744 SRB5740:SRB5744 TAX5740:TAX5744 TKT5740:TKT5744 TUP5740:TUP5744 UEL5740:UEL5744 UOH5740:UOH5744 UYD5740:UYD5744 VHZ5740:VHZ5744 VRV5740:VRV5744 WBR5740:WBR5744 WLN5740:WLN5744 WVJ5740:WVJ5744 B5753:B5754 IX5753:IX5754 ST5753:ST5754 ACP5753:ACP5754 AML5753:AML5754 AWH5753:AWH5754 BGD5753:BGD5754 BPZ5753:BPZ5754 BZV5753:BZV5754 CJR5753:CJR5754 CTN5753:CTN5754 DDJ5753:DDJ5754 DNF5753:DNF5754 DXB5753:DXB5754 EGX5753:EGX5754 EQT5753:EQT5754 FAP5753:FAP5754 FKL5753:FKL5754 FUH5753:FUH5754 GED5753:GED5754 GNZ5753:GNZ5754 GXV5753:GXV5754 HHR5753:HHR5754 HRN5753:HRN5754 IBJ5753:IBJ5754 ILF5753:ILF5754 IVB5753:IVB5754 JEX5753:JEX5754 JOT5753:JOT5754 JYP5753:JYP5754 KIL5753:KIL5754 KSH5753:KSH5754 LCD5753:LCD5754 LLZ5753:LLZ5754 LVV5753:LVV5754 MFR5753:MFR5754 MPN5753:MPN5754 MZJ5753:MZJ5754 NJF5753:NJF5754 NTB5753:NTB5754 OCX5753:OCX5754 OMT5753:OMT5754 OWP5753:OWP5754 PGL5753:PGL5754 PQH5753:PQH5754 QAD5753:QAD5754 QJZ5753:QJZ5754 QTV5753:QTV5754 RDR5753:RDR5754 RNN5753:RNN5754 RXJ5753:RXJ5754 SHF5753:SHF5754 SRB5753:SRB5754 TAX5753:TAX5754 TKT5753:TKT5754 TUP5753:TUP5754 UEL5753:UEL5754 UOH5753:UOH5754 UYD5753:UYD5754 VHZ5753:VHZ5754 VRV5753:VRV5754 WBR5753:WBR5754 WLN5753:WLN5754 WVJ5753:WVJ5754 B5831:B5842 IX5831:IX5842 ST5831:ST5842 ACP5831:ACP5842 AML5831:AML5842 AWH5831:AWH5842 BGD5831:BGD5842 BPZ5831:BPZ5842 BZV5831:BZV5842 CJR5831:CJR5842 CTN5831:CTN5842 DDJ5831:DDJ5842 DNF5831:DNF5842 DXB5831:DXB5842 EGX5831:EGX5842 EQT5831:EQT5842 FAP5831:FAP5842 FKL5831:FKL5842 FUH5831:FUH5842 GED5831:GED5842 GNZ5831:GNZ5842 GXV5831:GXV5842 HHR5831:HHR5842 HRN5831:HRN5842 IBJ5831:IBJ5842 ILF5831:ILF5842 IVB5831:IVB5842 JEX5831:JEX5842 JOT5831:JOT5842 JYP5831:JYP5842 KIL5831:KIL5842 KSH5831:KSH5842 LCD5831:LCD5842 LLZ5831:LLZ5842 LVV5831:LVV5842 MFR5831:MFR5842 MPN5831:MPN5842 MZJ5831:MZJ5842 NJF5831:NJF5842 NTB5831:NTB5842 OCX5831:OCX5842 OMT5831:OMT5842 OWP5831:OWP5842 PGL5831:PGL5842 PQH5831:PQH5842 QAD5831:QAD5842 QJZ5831:QJZ5842 QTV5831:QTV5842 RDR5831:RDR5842 RNN5831:RNN5842 RXJ5831:RXJ5842 SHF5831:SHF5842 SRB5831:SRB5842 TAX5831:TAX5842 TKT5831:TKT5842 TUP5831:TUP5842 UEL5831:UEL5842 UOH5831:UOH5842 UYD5831:UYD5842 VHZ5831:VHZ5842 VRV5831:VRV5842 WBR5831:WBR5842 WLN5831:WLN5842 WVJ5831:WVJ5842 B5876:B5951 IX5877:IX5927 ST5877:ST5927 ACP5877:ACP5927 AML5877:AML5927 AWH5877:AWH5927 BGD5877:BGD5927 BPZ5877:BPZ5927 BZV5877:BZV5927 CJR5877:CJR5927 CTN5877:CTN5927 DDJ5877:DDJ5927 DNF5877:DNF5927 DXB5877:DXB5927 EGX5877:EGX5927 EQT5877:EQT5927 FAP5877:FAP5927 FKL5877:FKL5927 FUH5877:FUH5927 GED5877:GED5927 GNZ5877:GNZ5927 GXV5877:GXV5927 HHR5877:HHR5927 HRN5877:HRN5927 IBJ5877:IBJ5927 ILF5877:ILF5927 IVB5877:IVB5927 JEX5877:JEX5927 JOT5877:JOT5927 JYP5877:JYP5927 KIL5877:KIL5927 KSH5877:KSH5927 LCD5877:LCD5927 LLZ5877:LLZ5927 LVV5877:LVV5927 MFR5877:MFR5927 MPN5877:MPN5927 MZJ5877:MZJ5927 NJF5877:NJF5927 NTB5877:NTB5927 OCX5877:OCX5927 OMT5877:OMT5927 OWP5877:OWP5927 PGL5877:PGL5927 PQH5877:PQH5927 QAD5877:QAD5927 QJZ5877:QJZ5927 QTV5877:QTV5927 RDR5877:RDR5927 RNN5877:RNN5927 RXJ5877:RXJ5927 SHF5877:SHF5927 SRB5877:SRB5927 TAX5877:TAX5927 TKT5877:TKT5927 TUP5877:TUP5927 UEL5877:UEL5927 UOH5877:UOH5927 UYD5877:UYD5927 VHZ5877:VHZ5927 VRV5877:VRV5927 WBR5877:WBR5927 WLN5877:WLN5927 WVJ5877:WVJ5927 B6069:B6077 IX6069:IX6071 ST6069:ST6071 ACP6069:ACP6071 AML6069:AML6071 AWH6069:AWH6071 BGD6069:BGD6071 BPZ6069:BPZ6071 BZV6069:BZV6071 CJR6069:CJR6071 CTN6069:CTN6071 DDJ6069:DDJ6071 DNF6069:DNF6071 DXB6069:DXB6071 EGX6069:EGX6071 EQT6069:EQT6071 FAP6069:FAP6071 FKL6069:FKL6071 FUH6069:FUH6071 GED6069:GED6071 GNZ6069:GNZ6071 GXV6069:GXV6071 HHR6069:HHR6071 HRN6069:HRN6071 IBJ6069:IBJ6071 ILF6069:ILF6071 IVB6069:IVB6071 JEX6069:JEX6071 JOT6069:JOT6071 JYP6069:JYP6071 KIL6069:KIL6071 KSH6069:KSH6071 LCD6069:LCD6071 LLZ6069:LLZ6071 LVV6069:LVV6071 MFR6069:MFR6071 MPN6069:MPN6071 MZJ6069:MZJ6071 NJF6069:NJF6071 NTB6069:NTB6071 OCX6069:OCX6071 OMT6069:OMT6071 OWP6069:OWP6071 PGL6069:PGL6071 PQH6069:PQH6071 QAD6069:QAD6071 QJZ6069:QJZ6071 QTV6069:QTV6071 RDR6069:RDR6071 RNN6069:RNN6071 RXJ6069:RXJ6071 SHF6069:SHF6071 SRB6069:SRB6071 TAX6069:TAX6071 TKT6069:TKT6071 TUP6069:TUP6071 UEL6069:UEL6071 UOH6069:UOH6071 UYD6069:UYD6071 VHZ6069:VHZ6071 VRV6069:VRV6071 WBR6069:WBR6071 WLN6069:WLN6071 WVJ6069:WVJ6071 B7156:B7164 IX7156:IX7164 ST7156:ST7164 ACP7156:ACP7164 AML7156:AML7164 AWH7156:AWH7164 BGD7156:BGD7164 BPZ7156:BPZ7164 BZV7156:BZV7164 CJR7156:CJR7164 CTN7156:CTN7164 DDJ7156:DDJ7164 DNF7156:DNF7164 DXB7156:DXB7164 EGX7156:EGX7164 EQT7156:EQT7164 FAP7156:FAP7164 FKL7156:FKL7164 FUH7156:FUH7164 GED7156:GED7164 GNZ7156:GNZ7164 GXV7156:GXV7164 HHR7156:HHR7164 HRN7156:HRN7164 IBJ7156:IBJ7164 ILF7156:ILF7164 IVB7156:IVB7164 JEX7156:JEX7164 JOT7156:JOT7164 JYP7156:JYP7164 KIL7156:KIL7164 KSH7156:KSH7164 LCD7156:LCD7164 LLZ7156:LLZ7164 LVV7156:LVV7164 MFR7156:MFR7164 MPN7156:MPN7164 MZJ7156:MZJ7164 NJF7156:NJF7164 NTB7156:NTB7164 OCX7156:OCX7164 OMT7156:OMT7164 OWP7156:OWP7164 PGL7156:PGL7164 PQH7156:PQH7164 QAD7156:QAD7164 QJZ7156:QJZ7164 QTV7156:QTV7164 RDR7156:RDR7164 RNN7156:RNN7164 RXJ7156:RXJ7164 SHF7156:SHF7164 SRB7156:SRB7164 TAX7156:TAX7164 TKT7156:TKT7164 TUP7156:TUP7164 UEL7156:UEL7164 UOH7156:UOH7164 UYD7156:UYD7164 VHZ7156:VHZ7164 VRV7156:VRV7164 WBR7156:WBR7164 WLN7156:WLN7164 WVJ7156:WVJ7164 B7180:B7182 IX7180:IX7182 ST7180:ST7182 ACP7180:ACP7182 AML7180:AML7182 AWH7180:AWH7182 BGD7180:BGD7182 BPZ7180:BPZ7182 BZV7180:BZV7182 CJR7180:CJR7182 CTN7180:CTN7182 DDJ7180:DDJ7182 DNF7180:DNF7182 DXB7180:DXB7182 EGX7180:EGX7182 EQT7180:EQT7182 FAP7180:FAP7182 FKL7180:FKL7182 FUH7180:FUH7182 GED7180:GED7182 GNZ7180:GNZ7182 GXV7180:GXV7182 HHR7180:HHR7182 HRN7180:HRN7182 IBJ7180:IBJ7182 ILF7180:ILF7182 IVB7180:IVB7182 JEX7180:JEX7182 JOT7180:JOT7182 JYP7180:JYP7182 KIL7180:KIL7182 KSH7180:KSH7182 LCD7180:LCD7182 LLZ7180:LLZ7182 LVV7180:LVV7182 MFR7180:MFR7182 MPN7180:MPN7182 MZJ7180:MZJ7182 NJF7180:NJF7182 NTB7180:NTB7182 OCX7180:OCX7182 OMT7180:OMT7182 OWP7180:OWP7182 PGL7180:PGL7182 PQH7180:PQH7182 QAD7180:QAD7182 QJZ7180:QJZ7182 QTV7180:QTV7182 RDR7180:RDR7182 RNN7180:RNN7182 RXJ7180:RXJ7182 SHF7180:SHF7182 SRB7180:SRB7182 TAX7180:TAX7182 TKT7180:TKT7182 TUP7180:TUP7182 UEL7180:UEL7182 UOH7180:UOH7182 UYD7180:UYD7182 VHZ7180:VHZ7182 VRV7180:VRV7182 WBR7180:WBR7182 WLN7180:WLN7182 WVJ7180:WVJ7182 B7186:B7187 IX7186 ST7186 ACP7186 AML7186 AWH7186 BGD7186 BPZ7186 BZV7186 CJR7186 CTN7186 DDJ7186 DNF7186 DXB7186 EGX7186 EQT7186 FAP7186 FKL7186 FUH7186 GED7186 GNZ7186 GXV7186 HHR7186 HRN7186 IBJ7186 ILF7186 IVB7186 JEX7186 JOT7186 JYP7186 KIL7186 KSH7186 LCD7186 LLZ7186 LVV7186 MFR7186 MPN7186 MZJ7186 NJF7186 NTB7186 OCX7186 OMT7186 OWP7186 PGL7186 PQH7186 QAD7186 QJZ7186 QTV7186 RDR7186 RNN7186 RXJ7186 SHF7186 SRB7186 TAX7186 TKT7186 TUP7186 UEL7186 UOH7186 UYD7186 VHZ7186 VRV7186 WBR7186 WLN7186 WVJ7186 IX7236:IX7242 IX7193:IX7194 ST7193:ST7194 ACP7193:ACP7194 AML7193:AML7194 AWH7193:AWH7194 BGD7193:BGD7194 BPZ7193:BPZ7194 BZV7193:BZV7194 CJR7193:CJR7194 CTN7193:CTN7194 DDJ7193:DDJ7194 DNF7193:DNF7194 DXB7193:DXB7194 EGX7193:EGX7194 EQT7193:EQT7194 FAP7193:FAP7194 FKL7193:FKL7194 FUH7193:FUH7194 GED7193:GED7194 GNZ7193:GNZ7194 GXV7193:GXV7194 HHR7193:HHR7194 HRN7193:HRN7194 IBJ7193:IBJ7194 ILF7193:ILF7194 IVB7193:IVB7194 JEX7193:JEX7194 JOT7193:JOT7194 JYP7193:JYP7194 KIL7193:KIL7194 KSH7193:KSH7194 LCD7193:LCD7194 LLZ7193:LLZ7194 LVV7193:LVV7194 MFR7193:MFR7194 MPN7193:MPN7194 MZJ7193:MZJ7194 NJF7193:NJF7194 NTB7193:NTB7194 OCX7193:OCX7194 OMT7193:OMT7194 OWP7193:OWP7194 PGL7193:PGL7194 PQH7193:PQH7194 QAD7193:QAD7194 QJZ7193:QJZ7194 QTV7193:QTV7194 RDR7193:RDR7194 RNN7193:RNN7194 RXJ7193:RXJ7194 SHF7193:SHF7194 SRB7193:SRB7194 TAX7193:TAX7194 TKT7193:TKT7194 TUP7193:TUP7194 UEL7193:UEL7194 UOH7193:UOH7194 UYD7193:UYD7194 VHZ7193:VHZ7194 VRV7193:VRV7194 WBR7193:WBR7194 WLN7193:WLN7194 WVJ7193:WVJ7194 B7198 IX7198 ST7198 ACP7198 AML7198 AWH7198 BGD7198 BPZ7198 BZV7198 CJR7198 CTN7198 DDJ7198 DNF7198 DXB7198 EGX7198 EQT7198 FAP7198 FKL7198 FUH7198 GED7198 GNZ7198 GXV7198 HHR7198 HRN7198 IBJ7198 ILF7198 IVB7198 JEX7198 JOT7198 JYP7198 KIL7198 KSH7198 LCD7198 LLZ7198 LVV7198 MFR7198 MPN7198 MZJ7198 NJF7198 NTB7198 OCX7198 OMT7198 OWP7198 PGL7198 PQH7198 QAD7198 QJZ7198 QTV7198 RDR7198 RNN7198 RXJ7198 SHF7198 SRB7198 TAX7198 TKT7198 TUP7198 UEL7198 UOH7198 UYD7198 VHZ7198 VRV7198 WBR7198 WLN7198 WVJ7198 B7201:B7213 IX7201:IX7205 ST7201:ST7205 ACP7201:ACP7205 AML7201:AML7205 AWH7201:AWH7205 BGD7201:BGD7205 BPZ7201:BPZ7205 BZV7201:BZV7205 CJR7201:CJR7205 CTN7201:CTN7205 DDJ7201:DDJ7205 DNF7201:DNF7205 DXB7201:DXB7205 EGX7201:EGX7205 EQT7201:EQT7205 FAP7201:FAP7205 FKL7201:FKL7205 FUH7201:FUH7205 GED7201:GED7205 GNZ7201:GNZ7205 GXV7201:GXV7205 HHR7201:HHR7205 HRN7201:HRN7205 IBJ7201:IBJ7205 ILF7201:ILF7205 IVB7201:IVB7205 JEX7201:JEX7205 JOT7201:JOT7205 JYP7201:JYP7205 KIL7201:KIL7205 KSH7201:KSH7205 LCD7201:LCD7205 LLZ7201:LLZ7205 LVV7201:LVV7205 MFR7201:MFR7205 MPN7201:MPN7205 MZJ7201:MZJ7205 NJF7201:NJF7205 NTB7201:NTB7205 OCX7201:OCX7205 OMT7201:OMT7205 OWP7201:OWP7205 PGL7201:PGL7205 PQH7201:PQH7205 QAD7201:QAD7205 QJZ7201:QJZ7205 QTV7201:QTV7205 RDR7201:RDR7205 RNN7201:RNN7205 RXJ7201:RXJ7205 SHF7201:SHF7205 SRB7201:SRB7205 TAX7201:TAX7205 TKT7201:TKT7205 TUP7201:TUP7205 UEL7201:UEL7205 UOH7201:UOH7205 UYD7201:UYD7205 VHZ7201:VHZ7205 VRV7201:VRV7205 WBR7201:WBR7205 WLN7201:WLN7205 WVJ7201:WVJ7205 ST7236:ST7242 ACP7236:ACP7242 AML7236:AML7242 AWH7236:AWH7242 BGD7236:BGD7242 BPZ7236:BPZ7242 BZV7236:BZV7242 CJR7236:CJR7242 CTN7236:CTN7242 DDJ7236:DDJ7242 DNF7236:DNF7242 DXB7236:DXB7242 EGX7236:EGX7242 EQT7236:EQT7242 FAP7236:FAP7242 FKL7236:FKL7242 FUH7236:FUH7242 GED7236:GED7242 GNZ7236:GNZ7242 GXV7236:GXV7242 HHR7236:HHR7242 HRN7236:HRN7242 IBJ7236:IBJ7242 ILF7236:ILF7242 IVB7236:IVB7242 JEX7236:JEX7242 JOT7236:JOT7242 JYP7236:JYP7242 KIL7236:KIL7242 KSH7236:KSH7242 LCD7236:LCD7242 LLZ7236:LLZ7242 LVV7236:LVV7242 MFR7236:MFR7242 MPN7236:MPN7242 MZJ7236:MZJ7242 NJF7236:NJF7242 NTB7236:NTB7242 OCX7236:OCX7242 OMT7236:OMT7242 OWP7236:OWP7242 PGL7236:PGL7242 PQH7236:PQH7242 QAD7236:QAD7242 QJZ7236:QJZ7242 QTV7236:QTV7242 RDR7236:RDR7242 RNN7236:RNN7242 RXJ7236:RXJ7242 SHF7236:SHF7242 SRB7236:SRB7242 TAX7236:TAX7242 TKT7236:TKT7242 TUP7236:TUP7242 UEL7236:UEL7242 UOH7236:UOH7242 UYD7236:UYD7242 VHZ7236:VHZ7242 VRV7236:VRV7242 WBR7236:WBR7242 WLN7236:WLN7242 B7650:B7658 B7193:B7195 WVJ7236:WVJ7242 IX7654 ST7654 ACP7654 AML7654 AWH7654 BGD7654 BPZ7654 BZV7654 CJR7654 CTN7654 DDJ7654 DNF7654 DXB7654 EGX7654 EQT7654 FAP7654 FKL7654 FUH7654 GED7654 GNZ7654 GXV7654 HHR7654 HRN7654 IBJ7654 ILF7654 IVB7654 JEX7654 JOT7654 JYP7654 KIL7654 KSH7654 LCD7654 LLZ7654 LVV7654 MFR7654 MPN7654 MZJ7654 NJF7654 NTB7654 OCX7654 OMT7654 OWP7654 PGL7654 PQH7654 QAD7654 QJZ7654 QTV7654 RDR7654 RNN7654 RXJ7654 SHF7654 SRB7654 TAX7654 TKT7654 TUP7654 UEL7654 UOH7654 UYD7654 VHZ7654 VRV7654 WBR7654 WLN7654 WLN7633:WLN7637 WVJ7654 B7278 IX7278 ST7278 ACP7278 AML7278 AWH7278 BGD7278 BPZ7278 BZV7278 CJR7278 CTN7278 DDJ7278 DNF7278 DXB7278 EGX7278 EQT7278 FAP7278 FKL7278 FUH7278 GED7278 GNZ7278 GXV7278 HHR7278 HRN7278 IBJ7278 ILF7278 IVB7278 JEX7278 JOT7278 JYP7278 KIL7278 KSH7278 LCD7278 LLZ7278 LVV7278 MFR7278 MPN7278 MZJ7278 NJF7278 NTB7278 OCX7278 OMT7278 OWP7278 PGL7278 PQH7278 QAD7278 QJZ7278 QTV7278 RDR7278 RNN7278 RXJ7278 SHF7278 SRB7278 TAX7278 TKT7278 TUP7278 UEL7278 UOH7278 UYD7278 VHZ7278 VRV7278 WBR7278 WLN7278 WVJ7278 B4559:B4578 IX7286:IX7291 ST7286:ST7291 ACP7286:ACP7291 AML7286:AML7291 AWH7286:AWH7291 BGD7286:BGD7291 BPZ7286:BPZ7291 BZV7286:BZV7291 CJR7286:CJR7291 CTN7286:CTN7291 DDJ7286:DDJ7291 DNF7286:DNF7291 DXB7286:DXB7291 EGX7286:EGX7291 EQT7286:EQT7291 FAP7286:FAP7291 FKL7286:FKL7291 FUH7286:FUH7291 GED7286:GED7291 GNZ7286:GNZ7291 GXV7286:GXV7291 HHR7286:HHR7291 HRN7286:HRN7291 IBJ7286:IBJ7291 ILF7286:ILF7291 IVB7286:IVB7291 JEX7286:JEX7291 JOT7286:JOT7291 JYP7286:JYP7291 KIL7286:KIL7291 KSH7286:KSH7291 LCD7286:LCD7291 LLZ7286:LLZ7291 LVV7286:LVV7291 MFR7286:MFR7291 MPN7286:MPN7291 MZJ7286:MZJ7291 NJF7286:NJF7291 NTB7286:NTB7291 OCX7286:OCX7291 OMT7286:OMT7291 OWP7286:OWP7291 PGL7286:PGL7291 PQH7286:PQH7291 QAD7286:QAD7291 QJZ7286:QJZ7291 QTV7286:QTV7291 RDR7286:RDR7291 RNN7286:RNN7291 RXJ7286:RXJ7291 SHF7286:SHF7291 SRB7286:SRB7291 TAX7286:TAX7291 TKT7286:TKT7291 TUP7286:TUP7291 UEL7286:UEL7291 UOH7286:UOH7291 UYD7286:UYD7291 VHZ7286:VHZ7291 VRV7286:VRV7291 WBR7286:WBR7291 WLN7286:WLN7291 WVJ7286:WVJ7291 B7299:B7306 IX7302:IX7303 ST7302:ST7303 ACP7302:ACP7303 AML7302:AML7303 AWH7302:AWH7303 BGD7302:BGD7303 BPZ7302:BPZ7303 BZV7302:BZV7303 CJR7302:CJR7303 CTN7302:CTN7303 DDJ7302:DDJ7303 DNF7302:DNF7303 DXB7302:DXB7303 EGX7302:EGX7303 EQT7302:EQT7303 FAP7302:FAP7303 FKL7302:FKL7303 FUH7302:FUH7303 GED7302:GED7303 GNZ7302:GNZ7303 GXV7302:GXV7303 HHR7302:HHR7303 HRN7302:HRN7303 IBJ7302:IBJ7303 ILF7302:ILF7303 IVB7302:IVB7303 JEX7302:JEX7303 JOT7302:JOT7303 JYP7302:JYP7303 KIL7302:KIL7303 KSH7302:KSH7303 LCD7302:LCD7303 LLZ7302:LLZ7303 LVV7302:LVV7303 MFR7302:MFR7303 MPN7302:MPN7303 MZJ7302:MZJ7303 NJF7302:NJF7303 NTB7302:NTB7303 OCX7302:OCX7303 OMT7302:OMT7303 OWP7302:OWP7303 PGL7302:PGL7303 PQH7302:PQH7303 QAD7302:QAD7303 QJZ7302:QJZ7303 QTV7302:QTV7303 RDR7302:RDR7303 RNN7302:RNN7303 RXJ7302:RXJ7303 SHF7302:SHF7303 SRB7302:SRB7303 TAX7302:TAX7303 TKT7302:TKT7303 TUP7302:TUP7303 UEL7302:UEL7303 UOH7302:UOH7303 UYD7302:UYD7303 VHZ7302:VHZ7303 VRV7302:VRV7303 WBR7302:WBR7303 WLN7302:WLN7303 WVJ7302:WVJ7303 B7309 IX7309 ST7309 ACP7309 AML7309 AWH7309 BGD7309 BPZ7309 BZV7309 CJR7309 CTN7309 DDJ7309 DNF7309 DXB7309 EGX7309 EQT7309 FAP7309 FKL7309 FUH7309 GED7309 GNZ7309 GXV7309 HHR7309 HRN7309 IBJ7309 ILF7309 IVB7309 JEX7309 JOT7309 JYP7309 KIL7309 KSH7309 LCD7309 LLZ7309 LVV7309 MFR7309 MPN7309 MZJ7309 NJF7309 NTB7309 OCX7309 OMT7309 OWP7309 PGL7309 PQH7309 QAD7309 QJZ7309 QTV7309 RDR7309 RNN7309 RXJ7309 SHF7309 SRB7309 TAX7309 TKT7309 TUP7309 UEL7309 UOH7309 UYD7309 VHZ7309 VRV7309 WBR7309 WLN7309 WVJ7309 B7312:B7314 IX7312:IX7313 ST7312:ST7313 ACP7312:ACP7313 AML7312:AML7313 AWH7312:AWH7313 BGD7312:BGD7313 BPZ7312:BPZ7313 BZV7312:BZV7313 CJR7312:CJR7313 CTN7312:CTN7313 DDJ7312:DDJ7313 DNF7312:DNF7313 DXB7312:DXB7313 EGX7312:EGX7313 EQT7312:EQT7313 FAP7312:FAP7313 FKL7312:FKL7313 FUH7312:FUH7313 GED7312:GED7313 GNZ7312:GNZ7313 GXV7312:GXV7313 HHR7312:HHR7313 HRN7312:HRN7313 IBJ7312:IBJ7313 ILF7312:ILF7313 IVB7312:IVB7313 JEX7312:JEX7313 JOT7312:JOT7313 JYP7312:JYP7313 KIL7312:KIL7313 KSH7312:KSH7313 LCD7312:LCD7313 LLZ7312:LLZ7313 LVV7312:LVV7313 MFR7312:MFR7313 MPN7312:MPN7313 MZJ7312:MZJ7313 NJF7312:NJF7313 NTB7312:NTB7313 OCX7312:OCX7313 OMT7312:OMT7313 OWP7312:OWP7313 PGL7312:PGL7313 PQH7312:PQH7313 QAD7312:QAD7313 QJZ7312:QJZ7313 QTV7312:QTV7313 RDR7312:RDR7313 RNN7312:RNN7313 RXJ7312:RXJ7313 SHF7312:SHF7313 SRB7312:SRB7313 TAX7312:TAX7313 TKT7312:TKT7313 TUP7312:TUP7313 UEL7312:UEL7313 UOH7312:UOH7313 UYD7312:UYD7313 VHZ7312:VHZ7313 VRV7312:VRV7313 WBR7312:WBR7313 WLN7312:WLN7313 WVJ7312:WVJ7313 B7318:B7329 IX7319:IX7325 ST7319:ST7325 ACP7319:ACP7325 AML7319:AML7325 AWH7319:AWH7325 BGD7319:BGD7325 BPZ7319:BPZ7325 BZV7319:BZV7325 CJR7319:CJR7325 CTN7319:CTN7325 DDJ7319:DDJ7325 DNF7319:DNF7325 DXB7319:DXB7325 EGX7319:EGX7325 EQT7319:EQT7325 FAP7319:FAP7325 FKL7319:FKL7325 FUH7319:FUH7325 GED7319:GED7325 GNZ7319:GNZ7325 GXV7319:GXV7325 HHR7319:HHR7325 HRN7319:HRN7325 IBJ7319:IBJ7325 ILF7319:ILF7325 IVB7319:IVB7325 JEX7319:JEX7325 JOT7319:JOT7325 JYP7319:JYP7325 KIL7319:KIL7325 KSH7319:KSH7325 LCD7319:LCD7325 LLZ7319:LLZ7325 LVV7319:LVV7325 MFR7319:MFR7325 MPN7319:MPN7325 MZJ7319:MZJ7325 NJF7319:NJF7325 NTB7319:NTB7325 OCX7319:OCX7325 OMT7319:OMT7325 OWP7319:OWP7325 PGL7319:PGL7325 PQH7319:PQH7325 QAD7319:QAD7325 QJZ7319:QJZ7325 QTV7319:QTV7325 RDR7319:RDR7325 RNN7319:RNN7325 RXJ7319:RXJ7325 SHF7319:SHF7325 SRB7319:SRB7325 TAX7319:TAX7325 TKT7319:TKT7325 TUP7319:TUP7325 UEL7319:UEL7325 UOH7319:UOH7325 UYD7319:UYD7325 VHZ7319:VHZ7325 VRV7319:VRV7325 WBR7319:WBR7325 WLN7319:WLN7325 WVJ7319:WVJ7325 B7338 IX7338 ST7338 ACP7338 AML7338 AWH7338 BGD7338 BPZ7338 BZV7338 CJR7338 CTN7338 DDJ7338 DNF7338 DXB7338 EGX7338 EQT7338 FAP7338 FKL7338 FUH7338 GED7338 GNZ7338 GXV7338 HHR7338 HRN7338 IBJ7338 ILF7338 IVB7338 JEX7338 JOT7338 JYP7338 KIL7338 KSH7338 LCD7338 LLZ7338 LVV7338 MFR7338 MPN7338 MZJ7338 NJF7338 NTB7338 OCX7338 OMT7338 OWP7338 PGL7338 PQH7338 QAD7338 QJZ7338 QTV7338 RDR7338 RNN7338 RXJ7338 SHF7338 SRB7338 TAX7338 TKT7338 TUP7338 UEL7338 UOH7338 UYD7338 VHZ7338 VRV7338 WBR7338 WLN7338 WVJ7338 B7336 IX7336 ST7336 ACP7336 AML7336 AWH7336 BGD7336 BPZ7336 BZV7336 CJR7336 CTN7336 DDJ7336 DNF7336 DXB7336 EGX7336 EQT7336 FAP7336 FKL7336 FUH7336 GED7336 GNZ7336 GXV7336 HHR7336 HRN7336 IBJ7336 ILF7336 IVB7336 JEX7336 JOT7336 JYP7336 KIL7336 KSH7336 LCD7336 LLZ7336 LVV7336 MFR7336 MPN7336 MZJ7336 NJF7336 NTB7336 OCX7336 OMT7336 OWP7336 PGL7336 PQH7336 QAD7336 QJZ7336 QTV7336 RDR7336 RNN7336 RXJ7336 SHF7336 SRB7336 TAX7336 TKT7336 TUP7336 UEL7336 UOH7336 UYD7336 VHZ7336 VRV7336 WBR7336 WLN7336 WVJ7336 B7349:B7358 IX7349:IX7355 ST7349:ST7355 ACP7349:ACP7355 AML7349:AML7355 AWH7349:AWH7355 BGD7349:BGD7355 BPZ7349:BPZ7355 BZV7349:BZV7355 CJR7349:CJR7355 CTN7349:CTN7355 DDJ7349:DDJ7355 DNF7349:DNF7355 DXB7349:DXB7355 EGX7349:EGX7355 EQT7349:EQT7355 FAP7349:FAP7355 FKL7349:FKL7355 FUH7349:FUH7355 GED7349:GED7355 GNZ7349:GNZ7355 GXV7349:GXV7355 HHR7349:HHR7355 HRN7349:HRN7355 IBJ7349:IBJ7355 ILF7349:ILF7355 IVB7349:IVB7355 JEX7349:JEX7355 JOT7349:JOT7355 JYP7349:JYP7355 KIL7349:KIL7355 KSH7349:KSH7355 LCD7349:LCD7355 LLZ7349:LLZ7355 LVV7349:LVV7355 MFR7349:MFR7355 MPN7349:MPN7355 MZJ7349:MZJ7355 NJF7349:NJF7355 NTB7349:NTB7355 OCX7349:OCX7355 OMT7349:OMT7355 OWP7349:OWP7355 PGL7349:PGL7355 PQH7349:PQH7355 QAD7349:QAD7355 QJZ7349:QJZ7355 QTV7349:QTV7355 RDR7349:RDR7355 RNN7349:RNN7355 RXJ7349:RXJ7355 SHF7349:SHF7355 SRB7349:SRB7355 TAX7349:TAX7355 TKT7349:TKT7355 TUP7349:TUP7355 UEL7349:UEL7355 UOH7349:UOH7355 UYD7349:UYD7355 VHZ7349:VHZ7355 VRV7349:VRV7355 WBR7349:WBR7355 WLN7349:WLN7355 WVJ7349:WVJ7355 B7365:B7374 IX7369:IX7374 ST7369:ST7374 ACP7369:ACP7374 AML7369:AML7374 AWH7369:AWH7374 BGD7369:BGD7374 BPZ7369:BPZ7374 BZV7369:BZV7374 CJR7369:CJR7374 CTN7369:CTN7374 DDJ7369:DDJ7374 DNF7369:DNF7374 DXB7369:DXB7374 EGX7369:EGX7374 EQT7369:EQT7374 FAP7369:FAP7374 FKL7369:FKL7374 FUH7369:FUH7374 GED7369:GED7374 GNZ7369:GNZ7374 GXV7369:GXV7374 HHR7369:HHR7374 HRN7369:HRN7374 IBJ7369:IBJ7374 ILF7369:ILF7374 IVB7369:IVB7374 JEX7369:JEX7374 JOT7369:JOT7374 JYP7369:JYP7374 KIL7369:KIL7374 KSH7369:KSH7374 LCD7369:LCD7374 LLZ7369:LLZ7374 LVV7369:LVV7374 MFR7369:MFR7374 MPN7369:MPN7374 MZJ7369:MZJ7374 NJF7369:NJF7374 NTB7369:NTB7374 OCX7369:OCX7374 OMT7369:OMT7374 OWP7369:OWP7374 PGL7369:PGL7374 PQH7369:PQH7374 QAD7369:QAD7374 QJZ7369:QJZ7374 QTV7369:QTV7374 RDR7369:RDR7374 RNN7369:RNN7374 RXJ7369:RXJ7374 SHF7369:SHF7374 SRB7369:SRB7374 TAX7369:TAX7374 TKT7369:TKT7374 TUP7369:TUP7374 UEL7369:UEL7374 UOH7369:UOH7374 UYD7369:UYD7374 VHZ7369:VHZ7374 VRV7369:VRV7374 WBR7369:WBR7374 WLN7369:WLN7374 WVJ7369:WVJ7374 WVJ7377:WVJ7380 IX7377:IX7380 ST7377:ST7380 ACP7377:ACP7380 AML7377:AML7380 AWH7377:AWH7380 BGD7377:BGD7380 BPZ7377:BPZ7380 BZV7377:BZV7380 CJR7377:CJR7380 CTN7377:CTN7380 DDJ7377:DDJ7380 DNF7377:DNF7380 DXB7377:DXB7380 EGX7377:EGX7380 EQT7377:EQT7380 FAP7377:FAP7380 FKL7377:FKL7380 FUH7377:FUH7380 GED7377:GED7380 GNZ7377:GNZ7380 GXV7377:GXV7380 HHR7377:HHR7380 HRN7377:HRN7380 IBJ7377:IBJ7380 ILF7377:ILF7380 IVB7377:IVB7380 JEX7377:JEX7380 JOT7377:JOT7380 JYP7377:JYP7380 KIL7377:KIL7380 KSH7377:KSH7380 LCD7377:LCD7380 LLZ7377:LLZ7380 LVV7377:LVV7380 MFR7377:MFR7380 MPN7377:MPN7380 MZJ7377:MZJ7380 NJF7377:NJF7380 NTB7377:NTB7380 OCX7377:OCX7380 OMT7377:OMT7380 OWP7377:OWP7380 PGL7377:PGL7380 PQH7377:PQH7380 QAD7377:QAD7380 QJZ7377:QJZ7380 QTV7377:QTV7380 RDR7377:RDR7380 RNN7377:RNN7380 RXJ7377:RXJ7380 SHF7377:SHF7380 SRB7377:SRB7380 TAX7377:TAX7380 TKT7377:TKT7380 TUP7377:TUP7380 UEL7377:UEL7380 UOH7377:UOH7380 UYD7377:UYD7380 VHZ7377:VHZ7380 VRV7377:VRV7380 WBR7377:WBR7380 WLN7377:WLN7380 B7377:B7388 B7397 IX7397 ST7397 ACP7397 AML7397 AWH7397 BGD7397 BPZ7397 BZV7397 CJR7397 CTN7397 DDJ7397 DNF7397 DXB7397 EGX7397 EQT7397 FAP7397 FKL7397 FUH7397 GED7397 GNZ7397 GXV7397 HHR7397 HRN7397 IBJ7397 ILF7397 IVB7397 JEX7397 JOT7397 JYP7397 KIL7397 KSH7397 LCD7397 LLZ7397 LVV7397 MFR7397 MPN7397 MZJ7397 NJF7397 NTB7397 OCX7397 OMT7397 OWP7397 PGL7397 PQH7397 QAD7397 QJZ7397 QTV7397 RDR7397 RNN7397 RXJ7397 SHF7397 SRB7397 TAX7397 TKT7397 TUP7397 UEL7397 UOH7397 UYD7397 VHZ7397 VRV7397 WBR7397 WLN7397 WVJ7397 B7400 IX7400 ST7400 ACP7400 AML7400 AWH7400 BGD7400 BPZ7400 BZV7400 CJR7400 CTN7400 DDJ7400 DNF7400 DXB7400 EGX7400 EQT7400 FAP7400 FKL7400 FUH7400 GED7400 GNZ7400 GXV7400 HHR7400 HRN7400 IBJ7400 ILF7400 IVB7400 JEX7400 JOT7400 JYP7400 KIL7400 KSH7400 LCD7400 LLZ7400 LVV7400 MFR7400 MPN7400 MZJ7400 NJF7400 NTB7400 OCX7400 OMT7400 OWP7400 PGL7400 PQH7400 QAD7400 QJZ7400 QTV7400 RDR7400 RNN7400 RXJ7400 SHF7400 SRB7400 TAX7400 TKT7400 TUP7400 UEL7400 UOH7400 UYD7400 VHZ7400 VRV7400 WBR7400 WLN7400 WVJ7400 B7405:B7406 IX7405:IX7406 ST7405:ST7406 ACP7405:ACP7406 AML7405:AML7406 AWH7405:AWH7406 BGD7405:BGD7406 BPZ7405:BPZ7406 BZV7405:BZV7406 CJR7405:CJR7406 CTN7405:CTN7406 DDJ7405:DDJ7406 DNF7405:DNF7406 DXB7405:DXB7406 EGX7405:EGX7406 EQT7405:EQT7406 FAP7405:FAP7406 FKL7405:FKL7406 FUH7405:FUH7406 GED7405:GED7406 GNZ7405:GNZ7406 GXV7405:GXV7406 HHR7405:HHR7406 HRN7405:HRN7406 IBJ7405:IBJ7406 ILF7405:ILF7406 IVB7405:IVB7406 JEX7405:JEX7406 JOT7405:JOT7406 JYP7405:JYP7406 KIL7405:KIL7406 KSH7405:KSH7406 LCD7405:LCD7406 LLZ7405:LLZ7406 LVV7405:LVV7406 MFR7405:MFR7406 MPN7405:MPN7406 MZJ7405:MZJ7406 NJF7405:NJF7406 NTB7405:NTB7406 OCX7405:OCX7406 OMT7405:OMT7406 OWP7405:OWP7406 PGL7405:PGL7406 PQH7405:PQH7406 QAD7405:QAD7406 QJZ7405:QJZ7406 QTV7405:QTV7406 RDR7405:RDR7406 RNN7405:RNN7406 RXJ7405:RXJ7406 SHF7405:SHF7406 SRB7405:SRB7406 TAX7405:TAX7406 TKT7405:TKT7406 TUP7405:TUP7406 UEL7405:UEL7406 UOH7405:UOH7406 UYD7405:UYD7406 VHZ7405:VHZ7406 VRV7405:VRV7406 WBR7405:WBR7406 WLN7405:WLN7406 WVJ7405:WVJ7406 B7415:B7426 IX7415:IX7422 ST7415:ST7422 ACP7415:ACP7422 AML7415:AML7422 AWH7415:AWH7422 BGD7415:BGD7422 BPZ7415:BPZ7422 BZV7415:BZV7422 CJR7415:CJR7422 CTN7415:CTN7422 DDJ7415:DDJ7422 DNF7415:DNF7422 DXB7415:DXB7422 EGX7415:EGX7422 EQT7415:EQT7422 FAP7415:FAP7422 FKL7415:FKL7422 FUH7415:FUH7422 GED7415:GED7422 GNZ7415:GNZ7422 GXV7415:GXV7422 HHR7415:HHR7422 HRN7415:HRN7422 IBJ7415:IBJ7422 ILF7415:ILF7422 IVB7415:IVB7422 JEX7415:JEX7422 JOT7415:JOT7422 JYP7415:JYP7422 KIL7415:KIL7422 KSH7415:KSH7422 LCD7415:LCD7422 LLZ7415:LLZ7422 LVV7415:LVV7422 MFR7415:MFR7422 MPN7415:MPN7422 MZJ7415:MZJ7422 NJF7415:NJF7422 NTB7415:NTB7422 OCX7415:OCX7422 OMT7415:OMT7422 OWP7415:OWP7422 PGL7415:PGL7422 PQH7415:PQH7422 QAD7415:QAD7422 QJZ7415:QJZ7422 QTV7415:QTV7422 RDR7415:RDR7422 RNN7415:RNN7422 RXJ7415:RXJ7422 SHF7415:SHF7422 SRB7415:SRB7422 TAX7415:TAX7422 TKT7415:TKT7422 TUP7415:TUP7422 UEL7415:UEL7422 UOH7415:UOH7422 UYD7415:UYD7422 VHZ7415:VHZ7422 VRV7415:VRV7422 WBR7415:WBR7422 WLN7415:WLN7422 WVJ7415:WVJ7422 B7441:B7447 IX7441:IX7447 ST7441:ST7447 ACP7441:ACP7447 AML7441:AML7447 AWH7441:AWH7447 BGD7441:BGD7447 BPZ7441:BPZ7447 BZV7441:BZV7447 CJR7441:CJR7447 CTN7441:CTN7447 DDJ7441:DDJ7447 DNF7441:DNF7447 DXB7441:DXB7447 EGX7441:EGX7447 EQT7441:EQT7447 FAP7441:FAP7447 FKL7441:FKL7447 FUH7441:FUH7447 GED7441:GED7447 GNZ7441:GNZ7447 GXV7441:GXV7447 HHR7441:HHR7447 HRN7441:HRN7447 IBJ7441:IBJ7447 ILF7441:ILF7447 IVB7441:IVB7447 JEX7441:JEX7447 JOT7441:JOT7447 JYP7441:JYP7447 KIL7441:KIL7447 KSH7441:KSH7447 LCD7441:LCD7447 LLZ7441:LLZ7447 LVV7441:LVV7447 MFR7441:MFR7447 MPN7441:MPN7447 MZJ7441:MZJ7447 NJF7441:NJF7447 NTB7441:NTB7447 OCX7441:OCX7447 OMT7441:OMT7447 OWP7441:OWP7447 PGL7441:PGL7447 PQH7441:PQH7447 QAD7441:QAD7447 QJZ7441:QJZ7447 QTV7441:QTV7447 RDR7441:RDR7447 RNN7441:RNN7447 RXJ7441:RXJ7447 SHF7441:SHF7447 SRB7441:SRB7447 TAX7441:TAX7447 TKT7441:TKT7447 TUP7441:TUP7447 UEL7441:UEL7447 UOH7441:UOH7447 UYD7441:UYD7447 VHZ7441:VHZ7447 VRV7441:VRV7447 WBR7441:WBR7447 WLN7441:WLN7447 WVJ7441:WVJ7447 B7460:B7462 IX7473:IX7477 ST7473:ST7477 ACP7473:ACP7477 AML7473:AML7477 AWH7473:AWH7477 BGD7473:BGD7477 BPZ7473:BPZ7477 BZV7473:BZV7477 CJR7473:CJR7477 CTN7473:CTN7477 DDJ7473:DDJ7477 DNF7473:DNF7477 DXB7473:DXB7477 EGX7473:EGX7477 EQT7473:EQT7477 FAP7473:FAP7477 FKL7473:FKL7477 FUH7473:FUH7477 GED7473:GED7477 GNZ7473:GNZ7477 GXV7473:GXV7477 HHR7473:HHR7477 HRN7473:HRN7477 IBJ7473:IBJ7477 ILF7473:ILF7477 IVB7473:IVB7477 JEX7473:JEX7477 JOT7473:JOT7477 JYP7473:JYP7477 KIL7473:KIL7477 KSH7473:KSH7477 LCD7473:LCD7477 LLZ7473:LLZ7477 LVV7473:LVV7477 MFR7473:MFR7477 MPN7473:MPN7477 MZJ7473:MZJ7477 NJF7473:NJF7477 NTB7473:NTB7477 OCX7473:OCX7477 OMT7473:OMT7477 OWP7473:OWP7477 PGL7473:PGL7477 PQH7473:PQH7477 QAD7473:QAD7477 QJZ7473:QJZ7477 QTV7473:QTV7477 RDR7473:RDR7477 RNN7473:RNN7477 RXJ7473:RXJ7477 SHF7473:SHF7477 SRB7473:SRB7477 TAX7473:TAX7477 TKT7473:TKT7477 TUP7473:TUP7477 UEL7473:UEL7477 UOH7473:UOH7477 UYD7473:UYD7477 VHZ7473:VHZ7477 VRV7473:VRV7477 WBR7473:WBR7477 WLN7473:WLN7477 WVJ7473:WVJ7477 B7473:B7527 IX7524:IX7527 ST7524:ST7527 ACP7524:ACP7527 AML7524:AML7527 AWH7524:AWH7527 BGD7524:BGD7527 BPZ7524:BPZ7527 BZV7524:BZV7527 CJR7524:CJR7527 CTN7524:CTN7527 DDJ7524:DDJ7527 DNF7524:DNF7527 DXB7524:DXB7527 EGX7524:EGX7527 EQT7524:EQT7527 FAP7524:FAP7527 FKL7524:FKL7527 FUH7524:FUH7527 GED7524:GED7527 GNZ7524:GNZ7527 GXV7524:GXV7527 HHR7524:HHR7527 HRN7524:HRN7527 IBJ7524:IBJ7527 ILF7524:ILF7527 IVB7524:IVB7527 JEX7524:JEX7527 JOT7524:JOT7527 JYP7524:JYP7527 KIL7524:KIL7527 KSH7524:KSH7527 LCD7524:LCD7527 LLZ7524:LLZ7527 LVV7524:LVV7527 MFR7524:MFR7527 MPN7524:MPN7527 MZJ7524:MZJ7527 NJF7524:NJF7527 NTB7524:NTB7527 OCX7524:OCX7527 OMT7524:OMT7527 OWP7524:OWP7527 PGL7524:PGL7527 PQH7524:PQH7527 QAD7524:QAD7527 QJZ7524:QJZ7527 QTV7524:QTV7527 RDR7524:RDR7527 RNN7524:RNN7527 RXJ7524:RXJ7527 SHF7524:SHF7527 SRB7524:SRB7527 TAX7524:TAX7527 TKT7524:TKT7527 TUP7524:TUP7527 UEL7524:UEL7527 UOH7524:UOH7527 UYD7524:UYD7527 VHZ7524:VHZ7527 VRV7524:VRV7527 WBR7524:WBR7527 WLN7524:WLN7527 WVJ7524:WVJ7527 WVJ7529 IX7529 ST7529 ACP7529 AML7529 AWH7529 BGD7529 BPZ7529 BZV7529 CJR7529 CTN7529 DDJ7529 DNF7529 DXB7529 EGX7529 EQT7529 FAP7529 FKL7529 FUH7529 GED7529 GNZ7529 GXV7529 HHR7529 HRN7529 IBJ7529 ILF7529 IVB7529 JEX7529 JOT7529 JYP7529 KIL7529 KSH7529 LCD7529 LLZ7529 LVV7529 MFR7529 MPN7529 MZJ7529 NJF7529 NTB7529 OCX7529 OMT7529 OWP7529 PGL7529 PQH7529 QAD7529 QJZ7529 QTV7529 RDR7529 RNN7529 RXJ7529 SHF7529 SRB7529 TAX7529 TKT7529 TUP7529 UEL7529 UOH7529 UYD7529 VHZ7529 VRV7529 WBR7529 WLN7529 B7529:B7534 B7548:B7549 IX7548:IX7549 ST7548:ST7549 ACP7548:ACP7549 AML7548:AML7549 AWH7548:AWH7549 BGD7548:BGD7549 BPZ7548:BPZ7549 BZV7548:BZV7549 CJR7548:CJR7549 CTN7548:CTN7549 DDJ7548:DDJ7549 DNF7548:DNF7549 DXB7548:DXB7549 EGX7548:EGX7549 EQT7548:EQT7549 FAP7548:FAP7549 FKL7548:FKL7549 FUH7548:FUH7549 GED7548:GED7549 GNZ7548:GNZ7549 GXV7548:GXV7549 HHR7548:HHR7549 HRN7548:HRN7549 IBJ7548:IBJ7549 ILF7548:ILF7549 IVB7548:IVB7549 JEX7548:JEX7549 JOT7548:JOT7549 JYP7548:JYP7549 KIL7548:KIL7549 KSH7548:KSH7549 LCD7548:LCD7549 LLZ7548:LLZ7549 LVV7548:LVV7549 MFR7548:MFR7549 MPN7548:MPN7549 MZJ7548:MZJ7549 NJF7548:NJF7549 NTB7548:NTB7549 OCX7548:OCX7549 OMT7548:OMT7549 OWP7548:OWP7549 PGL7548:PGL7549 PQH7548:PQH7549 QAD7548:QAD7549 QJZ7548:QJZ7549 QTV7548:QTV7549 RDR7548:RDR7549 RNN7548:RNN7549 RXJ7548:RXJ7549 SHF7548:SHF7549 SRB7548:SRB7549 TAX7548:TAX7549 TKT7548:TKT7549 TUP7548:TUP7549 UEL7548:UEL7549 UOH7548:UOH7549 UYD7548:UYD7549 VHZ7548:VHZ7549 VRV7548:VRV7549 WBR7548:WBR7549 WLN7548:WLN7549 WVJ7548:WVJ7549 B7554:B7565 IX7554:IX7561 ST7554:ST7561 ACP7554:ACP7561 AML7554:AML7561 AWH7554:AWH7561 BGD7554:BGD7561 BPZ7554:BPZ7561 BZV7554:BZV7561 CJR7554:CJR7561 CTN7554:CTN7561 DDJ7554:DDJ7561 DNF7554:DNF7561 DXB7554:DXB7561 EGX7554:EGX7561 EQT7554:EQT7561 FAP7554:FAP7561 FKL7554:FKL7561 FUH7554:FUH7561 GED7554:GED7561 GNZ7554:GNZ7561 GXV7554:GXV7561 HHR7554:HHR7561 HRN7554:HRN7561 IBJ7554:IBJ7561 ILF7554:ILF7561 IVB7554:IVB7561 JEX7554:JEX7561 JOT7554:JOT7561 JYP7554:JYP7561 KIL7554:KIL7561 KSH7554:KSH7561 LCD7554:LCD7561 LLZ7554:LLZ7561 LVV7554:LVV7561 MFR7554:MFR7561 MPN7554:MPN7561 MZJ7554:MZJ7561 NJF7554:NJF7561 NTB7554:NTB7561 OCX7554:OCX7561 OMT7554:OMT7561 OWP7554:OWP7561 PGL7554:PGL7561 PQH7554:PQH7561 QAD7554:QAD7561 QJZ7554:QJZ7561 QTV7554:QTV7561 RDR7554:RDR7561 RNN7554:RNN7561 RXJ7554:RXJ7561 SHF7554:SHF7561 SRB7554:SRB7561 TAX7554:TAX7561 TKT7554:TKT7561 TUP7554:TUP7561 UEL7554:UEL7561 UOH7554:UOH7561 UYD7554:UYD7561 VHZ7554:VHZ7561 VRV7554:VRV7561 WBR7554:WBR7561 WLN7554:WLN7561 WVJ7554:WVJ7561 IX7579:IX7586 ST7579:ST7586 ACP7579:ACP7586 AML7579:AML7586 AWH7579:AWH7586 BGD7579:BGD7586 BPZ7579:BPZ7586 BZV7579:BZV7586 CJR7579:CJR7586 CTN7579:CTN7586 DDJ7579:DDJ7586 DNF7579:DNF7586 DXB7579:DXB7586 EGX7579:EGX7586 EQT7579:EQT7586 FAP7579:FAP7586 FKL7579:FKL7586 FUH7579:FUH7586 GED7579:GED7586 GNZ7579:GNZ7586 GXV7579:GXV7586 HHR7579:HHR7586 HRN7579:HRN7586 IBJ7579:IBJ7586 ILF7579:ILF7586 IVB7579:IVB7586 JEX7579:JEX7586 JOT7579:JOT7586 JYP7579:JYP7586 KIL7579:KIL7586 KSH7579:KSH7586 LCD7579:LCD7586 LLZ7579:LLZ7586 LVV7579:LVV7586 MFR7579:MFR7586 MPN7579:MPN7586 MZJ7579:MZJ7586 NJF7579:NJF7586 NTB7579:NTB7586 OCX7579:OCX7586 OMT7579:OMT7586 OWP7579:OWP7586 PGL7579:PGL7586 PQH7579:PQH7586 QAD7579:QAD7586 QJZ7579:QJZ7586 QTV7579:QTV7586 RDR7579:RDR7586 RNN7579:RNN7586 RXJ7579:RXJ7586 SHF7579:SHF7586 SRB7579:SRB7586 TAX7579:TAX7586 TKT7579:TKT7586 TUP7579:TUP7586 UEL7579:UEL7586 UOH7579:UOH7586 UYD7579:UYD7586 VHZ7579:VHZ7586 VRV7579:VRV7586 WBR7579:WBR7586 WLN7579:WLN7586 WVJ7671 IX8013 WVJ7579:WVJ7586 B7608:B7613 IX7608:IX7613 ST7608:ST7613 ACP7608:ACP7613 AML7608:AML7613 AWH7608:AWH7613 BGD7608:BGD7613 BPZ7608:BPZ7613 BZV7608:BZV7613 CJR7608:CJR7613 CTN7608:CTN7613 DDJ7608:DDJ7613 DNF7608:DNF7613 DXB7608:DXB7613 EGX7608:EGX7613 EQT7608:EQT7613 FAP7608:FAP7613 FKL7608:FKL7613 FUH7608:FUH7613 GED7608:GED7613 GNZ7608:GNZ7613 GXV7608:GXV7613 HHR7608:HHR7613 HRN7608:HRN7613 IBJ7608:IBJ7613 ILF7608:ILF7613 IVB7608:IVB7613 JEX7608:JEX7613 JOT7608:JOT7613 JYP7608:JYP7613 KIL7608:KIL7613 KSH7608:KSH7613 LCD7608:LCD7613 LLZ7608:LLZ7613 LVV7608:LVV7613 MFR7608:MFR7613 MPN7608:MPN7613 MZJ7608:MZJ7613 NJF7608:NJF7613 NTB7608:NTB7613 OCX7608:OCX7613 OMT7608:OMT7613 OWP7608:OWP7613 PGL7608:PGL7613 PQH7608:PQH7613 QAD7608:QAD7613 QJZ7608:QJZ7613 QTV7608:QTV7613 RDR7608:RDR7613 RNN7608:RNN7613 RXJ7608:RXJ7613 SHF7608:SHF7613 SRB7608:SRB7613 TAX7608:TAX7613 TKT7608:TKT7613 TUP7608:TUP7613 UEL7608:UEL7613 UOH7608:UOH7613 UYD7608:UYD7613 VHZ7608:VHZ7613 VRV7608:VRV7613 WBR7608:WBR7613 WLN7608:WLN7613 WVJ7608:WVJ7613 B7622:B7626 B7632:B7642 IX7633:IX7637 ST7633:ST7637 ACP7633:ACP7637 AML7633:AML7637 AWH7633:AWH7637 BGD7633:BGD7637 BPZ7633:BPZ7637 BZV7633:BZV7637 CJR7633:CJR7637 CTN7633:CTN7637 DDJ7633:DDJ7637 DNF7633:DNF7637 DXB7633:DXB7637 EGX7633:EGX7637 EQT7633:EQT7637 FAP7633:FAP7637 FKL7633:FKL7637 FUH7633:FUH7637 GED7633:GED7637 GNZ7633:GNZ7637 GXV7633:GXV7637 HHR7633:HHR7637 HRN7633:HRN7637 IBJ7633:IBJ7637 ILF7633:ILF7637 IVB7633:IVB7637 JEX7633:JEX7637 JOT7633:JOT7637 JYP7633:JYP7637 KIL7633:KIL7637 KSH7633:KSH7637 LCD7633:LCD7637 LLZ7633:LLZ7637 LVV7633:LVV7637 MFR7633:MFR7637 MPN7633:MPN7637 MZJ7633:MZJ7637 NJF7633:NJF7637 NTB7633:NTB7637 OCX7633:OCX7637 OMT7633:OMT7637 OWP7633:OWP7637 PGL7633:PGL7637 PQH7633:PQH7637 QAD7633:QAD7637 QJZ7633:QJZ7637 QTV7633:QTV7637 RDR7633:RDR7637 RNN7633:RNN7637 RXJ7633:RXJ7637 SHF7633:SHF7637 SRB7633:SRB7637 TAX7633:TAX7637 TKT7633:TKT7637 TUP7633:TUP7637 UEL7633:UEL7637 UOH7633:UOH7637 UYD7633:UYD7637 VHZ7633:VHZ7637 VRV7633:VRV7637 WBR7633:WBR7637 B7660:B7661 IX7660:IX7661 ST7660:ST7661 ACP7660:ACP7661 AML7660:AML7661 AWH7660:AWH7661 BGD7660:BGD7661 BPZ7660:BPZ7661 BZV7660:BZV7661 CJR7660:CJR7661 CTN7660:CTN7661 DDJ7660:DDJ7661 DNF7660:DNF7661 DXB7660:DXB7661 EGX7660:EGX7661 EQT7660:EQT7661 FAP7660:FAP7661 FKL7660:FKL7661 FUH7660:FUH7661 GED7660:GED7661 GNZ7660:GNZ7661 GXV7660:GXV7661 HHR7660:HHR7661 HRN7660:HRN7661 IBJ7660:IBJ7661 ILF7660:ILF7661 IVB7660:IVB7661 JEX7660:JEX7661 JOT7660:JOT7661 JYP7660:JYP7661 KIL7660:KIL7661 KSH7660:KSH7661 LCD7660:LCD7661 LLZ7660:LLZ7661 LVV7660:LVV7661 MFR7660:MFR7661 MPN7660:MPN7661 MZJ7660:MZJ7661 NJF7660:NJF7661 NTB7660:NTB7661 OCX7660:OCX7661 OMT7660:OMT7661 OWP7660:OWP7661 PGL7660:PGL7661 PQH7660:PQH7661 QAD7660:QAD7661 QJZ7660:QJZ7661 QTV7660:QTV7661 RDR7660:RDR7661 RNN7660:RNN7661 RXJ7660:RXJ7661 SHF7660:SHF7661 SRB7660:SRB7661 TAX7660:TAX7661 TKT7660:TKT7661 TUP7660:TUP7661 UEL7660:UEL7661 UOH7660:UOH7661 UYD7660:UYD7661 VHZ7660:VHZ7661 VRV7660:VRV7661 WBR7660:WBR7661 WLN7660:WLN7661 WVJ7660:WVJ7661 B7665:B7666 IX7665:IX7666 ST7665:ST7666 ACP7665:ACP7666 AML7665:AML7666 AWH7665:AWH7666 BGD7665:BGD7666 BPZ7665:BPZ7666 BZV7665:BZV7666 CJR7665:CJR7666 CTN7665:CTN7666 DDJ7665:DDJ7666 DNF7665:DNF7666 DXB7665:DXB7666 EGX7665:EGX7666 EQT7665:EQT7666 FAP7665:FAP7666 FKL7665:FKL7666 FUH7665:FUH7666 GED7665:GED7666 GNZ7665:GNZ7666 GXV7665:GXV7666 HHR7665:HHR7666 HRN7665:HRN7666 IBJ7665:IBJ7666 ILF7665:ILF7666 IVB7665:IVB7666 JEX7665:JEX7666 JOT7665:JOT7666 JYP7665:JYP7666 KIL7665:KIL7666 KSH7665:KSH7666 LCD7665:LCD7666 LLZ7665:LLZ7666 LVV7665:LVV7666 MFR7665:MFR7666 MPN7665:MPN7666 MZJ7665:MZJ7666 NJF7665:NJF7666 NTB7665:NTB7666 OCX7665:OCX7666 OMT7665:OMT7666 OWP7665:OWP7666 PGL7665:PGL7666 PQH7665:PQH7666 QAD7665:QAD7666 QJZ7665:QJZ7666 QTV7665:QTV7666 RDR7665:RDR7666 RNN7665:RNN7666 RXJ7665:RXJ7666 SHF7665:SHF7666 SRB7665:SRB7666 TAX7665:TAX7666 TKT7665:TKT7666 TUP7665:TUP7666 UEL7665:UEL7666 UOH7665:UOH7666 UYD7665:UYD7666 VHZ7665:VHZ7666 VRV7665:VRV7666 WBR7665:WBR7666 WLN7665:WLN7666 WVJ7731:WVJ7735 B7677:B7679 IX7678 ST7678 ACP7678 AML7678 AWH7678 BGD7678 BPZ7678 BZV7678 CJR7678 CTN7678 DDJ7678 DNF7678 DXB7678 EGX7678 EQT7678 FAP7678 FKL7678 FUH7678 GED7678 GNZ7678 GXV7678 HHR7678 HRN7678 IBJ7678 ILF7678 IVB7678 JEX7678 JOT7678 JYP7678 KIL7678 KSH7678 LCD7678 LLZ7678 LVV7678 MFR7678 MPN7678 MZJ7678 NJF7678 NTB7678 OCX7678 OMT7678 OWP7678 PGL7678 PQH7678 QAD7678 QJZ7678 QTV7678 RDR7678 RNN7678 RXJ7678 SHF7678 SRB7678 TAX7678 TKT7678 TUP7678 UEL7678 UOH7678 UYD7678 VHZ7678 VRV7678 WBR7678 WLN7678 WVJ7678 B7681:B7683 IX7682:IX7683 ST7682:ST7683 ACP7682:ACP7683 AML7682:AML7683 AWH7682:AWH7683 BGD7682:BGD7683 BPZ7682:BPZ7683 BZV7682:BZV7683 CJR7682:CJR7683 CTN7682:CTN7683 DDJ7682:DDJ7683 DNF7682:DNF7683 DXB7682:DXB7683 EGX7682:EGX7683 EQT7682:EQT7683 FAP7682:FAP7683 FKL7682:FKL7683 FUH7682:FUH7683 GED7682:GED7683 GNZ7682:GNZ7683 GXV7682:GXV7683 HHR7682:HHR7683 HRN7682:HRN7683 IBJ7682:IBJ7683 ILF7682:ILF7683 IVB7682:IVB7683 JEX7682:JEX7683 JOT7682:JOT7683 JYP7682:JYP7683 KIL7682:KIL7683 KSH7682:KSH7683 LCD7682:LCD7683 LLZ7682:LLZ7683 LVV7682:LVV7683 MFR7682:MFR7683 MPN7682:MPN7683 MZJ7682:MZJ7683 NJF7682:NJF7683 NTB7682:NTB7683 OCX7682:OCX7683 OMT7682:OMT7683 OWP7682:OWP7683 PGL7682:PGL7683 PQH7682:PQH7683 QAD7682:QAD7683 QJZ7682:QJZ7683 QTV7682:QTV7683 RDR7682:RDR7683 RNN7682:RNN7683 RXJ7682:RXJ7683 SHF7682:SHF7683 SRB7682:SRB7683 TAX7682:TAX7683 TKT7682:TKT7683 TUP7682:TUP7683 UEL7682:UEL7683 UOH7682:UOH7683 UYD7682:UYD7683 VHZ7682:VHZ7683 VRV7682:VRV7683 WBR7682:WBR7683 WLN7682:WLN7683 IX7687:IX7690 B7705:B7708 IX7708 ST7708 ACP7708 AML7708 AWH7708 BGD7708 BPZ7708 BZV7708 CJR7708 CTN7708 DDJ7708 DNF7708 DXB7708 EGX7708 EQT7708 FAP7708 FKL7708 FUH7708 GED7708 GNZ7708 GXV7708 HHR7708 HRN7708 IBJ7708 ILF7708 IVB7708 JEX7708 JOT7708 JYP7708 KIL7708 KSH7708 LCD7708 LLZ7708 LVV7708 MFR7708 MPN7708 MZJ7708 NJF7708 NTB7708 OCX7708 OMT7708 OWP7708 PGL7708 PQH7708 QAD7708 QJZ7708 QTV7708 RDR7708 RNN7708 RXJ7708 SHF7708 SRB7708 TAX7708 TKT7708 TUP7708 UEL7708 UOH7708 UYD7708 VHZ7708 VRV7708 WBR7708 WLN7708 WVJ7708 B7712:B7720 B7781:B7792 B7748:B7753 IX7752:IX7753 ST7752:ST7753 ACP7752:ACP7753 AML7752:AML7753 AWH7752:AWH7753 BGD7752:BGD7753 BPZ7752:BPZ7753 BZV7752:BZV7753 CJR7752:CJR7753 CTN7752:CTN7753 DDJ7752:DDJ7753 DNF7752:DNF7753 DXB7752:DXB7753 EGX7752:EGX7753 EQT7752:EQT7753 FAP7752:FAP7753 FKL7752:FKL7753 FUH7752:FUH7753 GED7752:GED7753 GNZ7752:GNZ7753 GXV7752:GXV7753 HHR7752:HHR7753 HRN7752:HRN7753 IBJ7752:IBJ7753 ILF7752:ILF7753 IVB7752:IVB7753 JEX7752:JEX7753 JOT7752:JOT7753 JYP7752:JYP7753 KIL7752:KIL7753 KSH7752:KSH7753 LCD7752:LCD7753 LLZ7752:LLZ7753 LVV7752:LVV7753 MFR7752:MFR7753 MPN7752:MPN7753 MZJ7752:MZJ7753 NJF7752:NJF7753 NTB7752:NTB7753 OCX7752:OCX7753 OMT7752:OMT7753 OWP7752:OWP7753 PGL7752:PGL7753 PQH7752:PQH7753 QAD7752:QAD7753 QJZ7752:QJZ7753 QTV7752:QTV7753 RDR7752:RDR7753 RNN7752:RNN7753 RXJ7752:RXJ7753 SHF7752:SHF7753 SRB7752:SRB7753 TAX7752:TAX7753 TKT7752:TKT7753 TUP7752:TUP7753 UEL7752:UEL7753 UOH7752:UOH7753 UYD7752:UYD7753 VHZ7752:VHZ7753 VRV7752:VRV7753 WBR7752:WBR7753 WLN7752:WLN7753 WVJ7752:WVJ7753 B7758:B7773 IX7758:IX7766 ST7758:ST7766 ACP7758:ACP7766 AML7758:AML7766 AWH7758:AWH7766 BGD7758:BGD7766 BPZ7758:BPZ7766 BZV7758:BZV7766 CJR7758:CJR7766 CTN7758:CTN7766 DDJ7758:DDJ7766 DNF7758:DNF7766 DXB7758:DXB7766 EGX7758:EGX7766 EQT7758:EQT7766 FAP7758:FAP7766 FKL7758:FKL7766 FUH7758:FUH7766 GED7758:GED7766 GNZ7758:GNZ7766 GXV7758:GXV7766 HHR7758:HHR7766 HRN7758:HRN7766 IBJ7758:IBJ7766 ILF7758:ILF7766 IVB7758:IVB7766 JEX7758:JEX7766 JOT7758:JOT7766 JYP7758:JYP7766 KIL7758:KIL7766 KSH7758:KSH7766 LCD7758:LCD7766 LLZ7758:LLZ7766 LVV7758:LVV7766 MFR7758:MFR7766 MPN7758:MPN7766 MZJ7758:MZJ7766 NJF7758:NJF7766 NTB7758:NTB7766 OCX7758:OCX7766 OMT7758:OMT7766 OWP7758:OWP7766 PGL7758:PGL7766 PQH7758:PQH7766 QAD7758:QAD7766 QJZ7758:QJZ7766 QTV7758:QTV7766 RDR7758:RDR7766 RNN7758:RNN7766 RXJ7758:RXJ7766 SHF7758:SHF7766 SRB7758:SRB7766 TAX7758:TAX7766 TKT7758:TKT7766 TUP7758:TUP7766 UEL7758:UEL7766 UOH7758:UOH7766 UYD7758:UYD7766 VHZ7758:VHZ7766 VRV7758:VRV7766 WBR7758:WBR7766 WLN7758:WLN7766 WVJ7758:WVJ7766 B7818:B7820 IX7791:IX7792 ST7791:ST7792 ACP7791:ACP7792 AML7791:AML7792 AWH7791:AWH7792 BGD7791:BGD7792 BPZ7791:BPZ7792 BZV7791:BZV7792 CJR7791:CJR7792 CTN7791:CTN7792 DDJ7791:DDJ7792 DNF7791:DNF7792 DXB7791:DXB7792 EGX7791:EGX7792 EQT7791:EQT7792 FAP7791:FAP7792 FKL7791:FKL7792 FUH7791:FUH7792 GED7791:GED7792 GNZ7791:GNZ7792 GXV7791:GXV7792 HHR7791:HHR7792 HRN7791:HRN7792 IBJ7791:IBJ7792 ILF7791:ILF7792 IVB7791:IVB7792 JEX7791:JEX7792 JOT7791:JOT7792 JYP7791:JYP7792 KIL7791:KIL7792 KSH7791:KSH7792 LCD7791:LCD7792 LLZ7791:LLZ7792 LVV7791:LVV7792 MFR7791:MFR7792 MPN7791:MPN7792 MZJ7791:MZJ7792 NJF7791:NJF7792 NTB7791:NTB7792 OCX7791:OCX7792 OMT7791:OMT7792 OWP7791:OWP7792 PGL7791:PGL7792 PQH7791:PQH7792 QAD7791:QAD7792 QJZ7791:QJZ7792 QTV7791:QTV7792 RDR7791:RDR7792 RNN7791:RNN7792 RXJ7791:RXJ7792 SHF7791:SHF7792 SRB7791:SRB7792 TAX7791:TAX7792 TKT7791:TKT7792 TUP7791:TUP7792 UEL7791:UEL7792 UOH7791:UOH7792 UYD7791:UYD7792 VHZ7791:VHZ7792 VRV7791:VRV7792 WBR7791:WBR7792 WLN7791:WLN7792 WVJ7791:WVJ7792 B7797:B7802 IX7797:IX7798 ST7797:ST7798 ACP7797:ACP7798 AML7797:AML7798 AWH7797:AWH7798 BGD7797:BGD7798 BPZ7797:BPZ7798 BZV7797:BZV7798 CJR7797:CJR7798 CTN7797:CTN7798 DDJ7797:DDJ7798 DNF7797:DNF7798 DXB7797:DXB7798 EGX7797:EGX7798 EQT7797:EQT7798 FAP7797:FAP7798 FKL7797:FKL7798 FUH7797:FUH7798 GED7797:GED7798 GNZ7797:GNZ7798 GXV7797:GXV7798 HHR7797:HHR7798 HRN7797:HRN7798 IBJ7797:IBJ7798 ILF7797:ILF7798 IVB7797:IVB7798 JEX7797:JEX7798 JOT7797:JOT7798 JYP7797:JYP7798 KIL7797:KIL7798 KSH7797:KSH7798 LCD7797:LCD7798 LLZ7797:LLZ7798 LVV7797:LVV7798 MFR7797:MFR7798 MPN7797:MPN7798 MZJ7797:MZJ7798 NJF7797:NJF7798 NTB7797:NTB7798 OCX7797:OCX7798 OMT7797:OMT7798 OWP7797:OWP7798 PGL7797:PGL7798 PQH7797:PQH7798 QAD7797:QAD7798 QJZ7797:QJZ7798 QTV7797:QTV7798 RDR7797:RDR7798 RNN7797:RNN7798 RXJ7797:RXJ7798 SHF7797:SHF7798 SRB7797:SRB7798 TAX7797:TAX7798 TKT7797:TKT7798 TUP7797:TUP7798 UEL7797:UEL7798 UOH7797:UOH7798 UYD7797:UYD7798 VHZ7797:VHZ7798 VRV7797:VRV7798 WBR7797:WBR7798 WLN7797:WLN7798 WVJ7797:WVJ7798 IX7802 ST7802 ACP7802 AML7802 AWH7802 BGD7802 BPZ7802 BZV7802 CJR7802 CTN7802 DDJ7802 DNF7802 DXB7802 EGX7802 EQT7802 FAP7802 FKL7802 FUH7802 GED7802 GNZ7802 GXV7802 HHR7802 HRN7802 IBJ7802 ILF7802 IVB7802 JEX7802 JOT7802 JYP7802 KIL7802 KSH7802 LCD7802 LLZ7802 LVV7802 MFR7802 MPN7802 MZJ7802 NJF7802 NTB7802 OCX7802 OMT7802 OWP7802 PGL7802 PQH7802 QAD7802 QJZ7802 QTV7802 RDR7802 RNN7802 RXJ7802 SHF7802 SRB7802 TAX7802 TKT7802 TUP7802 UEL7802 UOH7802 UYD7802 VHZ7802 VRV7802 WBR7802 WLN7802 WVJ7802 B7807:B7812 IX7807:IX7809 ST7807:ST7809 ACP7807:ACP7809 AML7807:AML7809 AWH7807:AWH7809 BGD7807:BGD7809 BPZ7807:BPZ7809 BZV7807:BZV7809 CJR7807:CJR7809 CTN7807:CTN7809 DDJ7807:DDJ7809 DNF7807:DNF7809 DXB7807:DXB7809 EGX7807:EGX7809 EQT7807:EQT7809 FAP7807:FAP7809 FKL7807:FKL7809 FUH7807:FUH7809 GED7807:GED7809 GNZ7807:GNZ7809 GXV7807:GXV7809 HHR7807:HHR7809 HRN7807:HRN7809 IBJ7807:IBJ7809 ILF7807:ILF7809 IVB7807:IVB7809 JEX7807:JEX7809 JOT7807:JOT7809 JYP7807:JYP7809 KIL7807:KIL7809 KSH7807:KSH7809 LCD7807:LCD7809 LLZ7807:LLZ7809 LVV7807:LVV7809 MFR7807:MFR7809 MPN7807:MPN7809 MZJ7807:MZJ7809 NJF7807:NJF7809 NTB7807:NTB7809 OCX7807:OCX7809 OMT7807:OMT7809 OWP7807:OWP7809 PGL7807:PGL7809 PQH7807:PQH7809 QAD7807:QAD7809 QJZ7807:QJZ7809 QTV7807:QTV7809 RDR7807:RDR7809 RNN7807:RNN7809 RXJ7807:RXJ7809 SHF7807:SHF7809 SRB7807:SRB7809 TAX7807:TAX7809 TKT7807:TKT7809 TUP7807:TUP7809 UEL7807:UEL7809 UOH7807:UOH7809 UYD7807:UYD7809 VHZ7807:VHZ7809 VRV7807:VRV7809 WBR7807:WBR7809 WLN7807:WLN7809 WVJ7807:WVJ7809 WVJ7822:WVJ7826 B7574:B7577 IX7574:IX7577 ST7574:ST7577 ACP7574:ACP7577 AML7574:AML7577 AWH7574:AWH7577 BGD7574:BGD7577 BPZ7574:BPZ7577 BZV7574:BZV7577 CJR7574:CJR7577 CTN7574:CTN7577 DDJ7574:DDJ7577 DNF7574:DNF7577 DXB7574:DXB7577 EGX7574:EGX7577 EQT7574:EQT7577 FAP7574:FAP7577 FKL7574:FKL7577 FUH7574:FUH7577 GED7574:GED7577 GNZ7574:GNZ7577 GXV7574:GXV7577 HHR7574:HHR7577 HRN7574:HRN7577 IBJ7574:IBJ7577 ILF7574:ILF7577 IVB7574:IVB7577 JEX7574:JEX7577 JOT7574:JOT7577 JYP7574:JYP7577 KIL7574:KIL7577 KSH7574:KSH7577 LCD7574:LCD7577 LLZ7574:LLZ7577 LVV7574:LVV7577 MFR7574:MFR7577 MPN7574:MPN7577 MZJ7574:MZJ7577 NJF7574:NJF7577 NTB7574:NTB7577 OCX7574:OCX7577 OMT7574:OMT7577 OWP7574:OWP7577 PGL7574:PGL7577 PQH7574:PQH7577 QAD7574:QAD7577 QJZ7574:QJZ7577 QTV7574:QTV7577 RDR7574:RDR7577 RNN7574:RNN7577 RXJ7574:RXJ7577 SHF7574:SHF7577 SRB7574:SRB7577 TAX7574:TAX7577 TKT7574:TKT7577 TUP7574:TUP7577 UEL7574:UEL7577 UOH7574:UOH7577 UYD7574:UYD7577 VHZ7574:VHZ7577 VRV7574:VRV7577 WBR7574:WBR7577 WLN7574:WLN7577 WVJ7574:WVJ7577 B7822:B7830 IX7822:IX7826 ST7822:ST7826 ACP7822:ACP7826 AML7822:AML7826 AWH7822:AWH7826 BGD7822:BGD7826 BPZ7822:BPZ7826 BZV7822:BZV7826 CJR7822:CJR7826 CTN7822:CTN7826 DDJ7822:DDJ7826 DNF7822:DNF7826 DXB7822:DXB7826 EGX7822:EGX7826 EQT7822:EQT7826 FAP7822:FAP7826 FKL7822:FKL7826 FUH7822:FUH7826 GED7822:GED7826 GNZ7822:GNZ7826 GXV7822:GXV7826 HHR7822:HHR7826 HRN7822:HRN7826 IBJ7822:IBJ7826 ILF7822:ILF7826 IVB7822:IVB7826 JEX7822:JEX7826 JOT7822:JOT7826 JYP7822:JYP7826 KIL7822:KIL7826 KSH7822:KSH7826 LCD7822:LCD7826 LLZ7822:LLZ7826 LVV7822:LVV7826 MFR7822:MFR7826 MPN7822:MPN7826 MZJ7822:MZJ7826 NJF7822:NJF7826 NTB7822:NTB7826 OCX7822:OCX7826 OMT7822:OMT7826 OWP7822:OWP7826 PGL7822:PGL7826 PQH7822:PQH7826 QAD7822:QAD7826 QJZ7822:QJZ7826 QTV7822:QTV7826 RDR7822:RDR7826 RNN7822:RNN7826 RXJ7822:RXJ7826 SHF7822:SHF7826 SRB7822:SRB7826 TAX7822:TAX7826 TKT7822:TKT7826 TUP7822:TUP7826 UEL7822:UEL7826 UOH7822:UOH7826 UYD7822:UYD7826 VHZ7822:VHZ7826 VRV7822:VRV7826 WBR7822:WBR7826 WLN7822:WLN7826 WVJ7886:WVJ7888 B7837 IX7837 ST7837 ACP7837 AML7837 AWH7837 BGD7837 BPZ7837 BZV7837 CJR7837 CTN7837 DDJ7837 DNF7837 DXB7837 EGX7837 EQT7837 FAP7837 FKL7837 FUH7837 GED7837 GNZ7837 GXV7837 HHR7837 HRN7837 IBJ7837 ILF7837 IVB7837 JEX7837 JOT7837 JYP7837 KIL7837 KSH7837 LCD7837 LLZ7837 LVV7837 MFR7837 MPN7837 MZJ7837 NJF7837 NTB7837 OCX7837 OMT7837 OWP7837 PGL7837 PQH7837 QAD7837 QJZ7837 QTV7837 RDR7837 RNN7837 RXJ7837 SHF7837 SRB7837 TAX7837 TKT7837 TUP7837 UEL7837 UOH7837 UYD7837 VHZ7837 VRV7837 WBR7837 WLN7837 WVJ7837 B7835 IX7835 ST7835 ACP7835 AML7835 AWH7835 BGD7835 BPZ7835 BZV7835 CJR7835 CTN7835 DDJ7835 DNF7835 DXB7835 EGX7835 EQT7835 FAP7835 FKL7835 FUH7835 GED7835 GNZ7835 GXV7835 HHR7835 HRN7835 IBJ7835 ILF7835 IVB7835 JEX7835 JOT7835 JYP7835 KIL7835 KSH7835 LCD7835 LLZ7835 LVV7835 MFR7835 MPN7835 MZJ7835 NJF7835 NTB7835 OCX7835 OMT7835 OWP7835 PGL7835 PQH7835 QAD7835 QJZ7835 QTV7835 RDR7835 RNN7835 RXJ7835 SHF7835 SRB7835 TAX7835 TKT7835 TUP7835 UEL7835 UOH7835 UYD7835 VHZ7835 VRV7835 WBR7835 WLN7835 WVJ7835 B7839:B7842 B7847:B7859 IX7848:IX7855 ST7848:ST7855 ACP7848:ACP7855 AML7848:AML7855 AWH7848:AWH7855 BGD7848:BGD7855 BPZ7848:BPZ7855 BZV7848:BZV7855 CJR7848:CJR7855 CTN7848:CTN7855 DDJ7848:DDJ7855 DNF7848:DNF7855 DXB7848:DXB7855 EGX7848:EGX7855 EQT7848:EQT7855 FAP7848:FAP7855 FKL7848:FKL7855 FUH7848:FUH7855 GED7848:GED7855 GNZ7848:GNZ7855 GXV7848:GXV7855 HHR7848:HHR7855 HRN7848:HRN7855 IBJ7848:IBJ7855 ILF7848:ILF7855 IVB7848:IVB7855 JEX7848:JEX7855 JOT7848:JOT7855 JYP7848:JYP7855 KIL7848:KIL7855 KSH7848:KSH7855 LCD7848:LCD7855 LLZ7848:LLZ7855 LVV7848:LVV7855 MFR7848:MFR7855 MPN7848:MPN7855 MZJ7848:MZJ7855 NJF7848:NJF7855 NTB7848:NTB7855 OCX7848:OCX7855 OMT7848:OMT7855 OWP7848:OWP7855 PGL7848:PGL7855 PQH7848:PQH7855 QAD7848:QAD7855 QJZ7848:QJZ7855 QTV7848:QTV7855 RDR7848:RDR7855 RNN7848:RNN7855 RXJ7848:RXJ7855 SHF7848:SHF7855 SRB7848:SRB7855 TAX7848:TAX7855 TKT7848:TKT7855 TUP7848:TUP7855 UEL7848:UEL7855 UOH7848:UOH7855 UYD7848:UYD7855 VHZ7848:VHZ7855 VRV7848:VRV7855 WBR7848:WBR7855 WLN7848:WLN7855 WVJ7848:WVJ7855 B7867:B7869 IX8133:IX8134 ST8133:ST8134 ACP8133:ACP8134 AML8133:AML8134 AWH8133:AWH8134 BGD8133:BGD8134 BPZ8133:BPZ8134 WVJ3491:WVJ3581 IX3491:IX3581 ACP3491:ACP3581 AML3491:AML3581 AWH3491:AWH3581 BGD3491:BGD3581 BPZ3491:BPZ3581 BZV3491:BZV3581 CJR3491:CJR3581 CTN3491:CTN3581 DDJ3491:DDJ3581 DNF3491:DNF3581 DXB3491:DXB3581 EGX3491:EGX3581 EQT3491:EQT3581 FAP3491:FAP3581 FKL3491:FKL3581 FUH3491:FUH3581 GED3491:GED3581 GNZ3491:GNZ3581 GXV3491:GXV3581 HHR3491:HHR3581 HRN3491:HRN3581 IBJ3491:IBJ3581 ILF3491:ILF3581 IVB3491:IVB3581 JEX3491:JEX3581 JOT3491:JOT3581 JYP3491:JYP3581 KIL3491:KIL3581 KSH3491:KSH3581 LCD3491:LCD3581 LLZ3491:LLZ3581 LVV3491:LVV3581 MFR3491:MFR3581 MPN3491:MPN3581 MZJ3491:MZJ3581 NJF3491:NJF3581 NTB3491:NTB3581 OCX3491:OCX3581 OMT3491:OMT3581 OWP3491:OWP3581 B7011:C7019</xm:sqref>
        </x14:dataValidation>
        <x14:dataValidation type="list" errorStyle="warning" allowBlank="1" showInputMessage="1" showErrorMessage="1" errorTitle="Внимание" error="Организация отсутсвует в справочнике" xr:uid="{00000000-0002-0000-0300-0000B1000000}">
          <x14:formula1>
            <xm:f>$C$3:$C$7</xm:f>
          </x14:formula1>
          <xm:sqref>WVK8205 WVK8248 WLO8248 WBS8248 VRW8248 VIA8248 UYE8248 UOI8248 UEM8248 TUQ8248 TKU8248 TAY8248 SRC8248 SHG8248 RXK8248 RNO8248 RDS8248 QTW8248 QKA8248 QAE8248 PQI8248 PGM8248 OWQ8248 OMU8248 OCY8248 NTC8248 NJG8248 MZK8248 MPO8248 MFS8248 LVW8248 LMA8248 LCE8248 KSI8248 KIM8248 JYQ8248 JOU8248 JEY8248 IVC8248 ILG8248 IBK8248 HRO8248 HHS8248 GXW8248 GOA8248 GEE8248 FUI8248 FKM8248 FAQ8248 EQU8248 EGY8248 DXC8248 DNG8248 DDK8248 CTO8248 CJS8248 BZW8248 BQA8248 BGE8248 AWI8248 AMM8248 ACQ8248 SU8248 IY8248 IY8210:IY8229 WVK8210:WVK8229 WLO8210:WLO8229 WBS8210:WBS8229 VRW8210:VRW8229 VIA8210:VIA8229 UYE8210:UYE8229 UOI8210:UOI8229 UEM8210:UEM8229 TUQ8210:TUQ8229 TKU8210:TKU8229 TAY8210:TAY8229 SRC8210:SRC8229 SHG8210:SHG8229 RXK8210:RXK8229 RNO8210:RNO8229 RDS8210:RDS8229 QTW8210:QTW8229 QKA8210:QKA8229 QAE8210:QAE8229 PQI8210:PQI8229 PGM8210:PGM8229 OWQ8210:OWQ8229 OMU8210:OMU8229 OCY8210:OCY8229 NTC8210:NTC8229 NJG8210:NJG8229 MZK8210:MZK8229 MPO8210:MPO8229 MFS8210:MFS8229 LVW8210:LVW8229 LMA8210:LMA8229 LCE8210:LCE8229 KSI8210:KSI8229 KIM8210:KIM8229 JYQ8210:JYQ8229 JOU8210:JOU8229 JEY8210:JEY8229 IVC8210:IVC8229 ILG8210:ILG8229 IBK8210:IBK8229 HRO8210:HRO8229 HHS8210:HHS8229 GXW8210:GXW8229 GOA8210:GOA8229 GEE8210:GEE8229 FUI8210:FUI8229 FKM8210:FKM8229 FAQ8210:FAQ8229 EQU8210:EQU8229 EGY8210:EGY8229 DXC8210:DXC8229 DNG8210:DNG8229 DDK8210:DDK8229 CTO8210:CTO8229 CJS8210:CJS8229 BZW8210:BZW8229 BQA8210:BQA8229 BGE8210:BGE8229 AWI8210:AWI8229 AMM8210:AMM8229 ACQ8210:ACQ8229 SU8210:SU8229 WLO8205 WBS8205 VRW8205 VIA8205 UYE8205 UOI8205 UEM8205 TUQ8205 TKU8205 TAY8205 SRC8205 SHG8205 RXK8205 RNO8205 RDS8205 QTW8205 QKA8205 QAE8205 PQI8205 PGM8205 OWQ8205 OMU8205 OCY8205 NTC8205 NJG8205 MZK8205 MPO8205 MFS8205 LVW8205 LMA8205 LCE8205 KSI8205 KIM8205 JYQ8205 JOU8205 JEY8205 IVC8205 ILG8205 IBK8205 HRO8205 HHS8205 GXW8205 GOA8205 GEE8205 FUI8205 FKM8205 FAQ8205 EQU8205 EGY8205 DXC8205 DNG8205 DDK8205 CTO8205 CJS8205 BZW8205 BQA8205 BGE8205 AWI8205 AMM8205 ACQ8205 SU8205 IY8205 C1204:C1282 IY1589:IY1592 SU1589:SU1592 ACQ1589:ACQ1592 AMM1589:AMM1592 AWI1589:AWI1592 BGE1589:BGE1592 BQA1589:BQA1592 BZW1589:BZW1592 CJS1589:CJS1592 CTO1589:CTO1592 DDK1589:DDK1592 DNG1589:DNG1592 DXC1589:DXC1592 EGY1589:EGY1592 EQU1589:EQU1592 FAQ1589:FAQ1592 FKM1589:FKM1592 FUI1589:FUI1592 GEE1589:GEE1592 GOA1589:GOA1592 GXW1589:GXW1592 HHS1589:HHS1592 HRO1589:HRO1592 IBK1589:IBK1592 ILG1589:ILG1592 IVC1589:IVC1592 JEY1589:JEY1592 JOU1589:JOU1592 JYQ1589:JYQ1592 KIM1589:KIM1592 KSI1589:KSI1592 LCE1589:LCE1592 LMA1589:LMA1592 LVW1589:LVW1592 MFS1589:MFS1592 MPO1589:MPO1592 MZK1589:MZK1592 NJG1589:NJG1592 NTC1589:NTC1592 OCY1589:OCY1592 OMU1589:OMU1592 OWQ1589:OWQ1592 PGM1589:PGM1592 PQI1589:PQI1592 QAE1589:QAE1592 QKA1589:QKA1592 QTW1589:QTW1592 RDS1589:RDS1592 RNO1589:RNO1592 RXK1589:RXK1592 SHG1589:SHG1592 SRC1589:SRC1592 TAY1589:TAY1592 TKU1589:TKU1592 TUQ1589:TUQ1592 UEM1589:UEM1592 UOI1589:UOI1592 UYE1589:UYE1592 VIA1589:VIA1592 VRW1589:VRW1592 WBS1589:WBS1592 WLO1589:WLO1592 WVK1589:WVK1592 IY1615:IY1619 SU1615:SU1619 ACQ1615:ACQ1619 AMM1615:AMM1619 AWI1615:AWI1619 BGE1615:BGE1619 BQA1615:BQA1619 BZW1615:BZW1619 CJS1615:CJS1619 CTO1615:CTO1619 DDK1615:DDK1619 DNG1615:DNG1619 DXC1615:DXC1619 EGY1615:EGY1619 EQU1615:EQU1619 FAQ1615:FAQ1619 FKM1615:FKM1619 FUI1615:FUI1619 GEE1615:GEE1619 GOA1615:GOA1619 GXW1615:GXW1619 HHS1615:HHS1619 HRO1615:HRO1619 IBK1615:IBK1619 ILG1615:ILG1619 IVC1615:IVC1619 JEY1615:JEY1619 JOU1615:JOU1619 JYQ1615:JYQ1619 KIM1615:KIM1619 KSI1615:KSI1619 LCE1615:LCE1619 LMA1615:LMA1619 LVW1615:LVW1619 MFS1615:MFS1619 MPO1615:MPO1619 MZK1615:MZK1619 NJG1615:NJG1619 NTC1615:NTC1619 OCY1615:OCY1619 OMU1615:OMU1619 OWQ1615:OWQ1619 PGM1615:PGM1619 PQI1615:PQI1619 QAE1615:QAE1619 QKA1615:QKA1619 QTW1615:QTW1619 RDS1615:RDS1619 RNO1615:RNO1619 RXK1615:RXK1619 SHG1615:SHG1619 SRC1615:SRC1619 TAY1615:TAY1619 TKU1615:TKU1619 TUQ1615:TUQ1619 UEM1615:UEM1619 UOI1615:UOI1619 UYE1615:UYE1619 VIA1615:VIA1619 VRW1615:VRW1619 WBS1615:WBS1619 WLO1615:WLO1619 WVK1615:WVK1619 C1622:C1633 IY1626:IY1629 SU1626:SU1629 ACQ1626:ACQ1629 AMM1626:AMM1629 AWI1626:AWI1629 BGE1626:BGE1629 BQA1626:BQA1629 BZW1626:BZW1629 CJS1626:CJS1629 CTO1626:CTO1629 DDK1626:DDK1629 DNG1626:DNG1629 DXC1626:DXC1629 EGY1626:EGY1629 EQU1626:EQU1629 FAQ1626:FAQ1629 FKM1626:FKM1629 FUI1626:FUI1629 GEE1626:GEE1629 GOA1626:GOA1629 GXW1626:GXW1629 HHS1626:HHS1629 HRO1626:HRO1629 IBK1626:IBK1629 ILG1626:ILG1629 IVC1626:IVC1629 JEY1626:JEY1629 JOU1626:JOU1629 JYQ1626:JYQ1629 KIM1626:KIM1629 KSI1626:KSI1629 LCE1626:LCE1629 LMA1626:LMA1629 LVW1626:LVW1629 MFS1626:MFS1629 MPO1626:MPO1629 MZK1626:MZK1629 NJG1626:NJG1629 NTC1626:NTC1629 OCY1626:OCY1629 OMU1626:OMU1629 OWQ1626:OWQ1629 PGM1626:PGM1629 PQI1626:PQI1629 QAE1626:QAE1629 QKA1626:QKA1629 QTW1626:QTW1629 RDS1626:RDS1629 RNO1626:RNO1629 RXK1626:RXK1629 SHG1626:SHG1629 SRC1626:SRC1629 TAY1626:TAY1629 TKU1626:TKU1629 TUQ1626:TUQ1629 UEM1626:UEM1629 UOI1626:UOI1629 UYE1626:UYE1629 VIA1626:VIA1629 VRW1626:VRW1629 WBS1626:WBS1629 WLO1626:WLO1629 WVK1626:WVK1629 WVK1581 WLO1581 WBS1581 VRW1581 VIA1581 UYE1581 UOI1581 UEM1581 TUQ1581 TKU1581 TAY1581 SRC1581 SHG1581 RXK1581 RNO1581 RDS1581 QTW1581 QKA1581 QAE1581 PQI1581 PGM1581 OWQ1581 OMU1581 OCY1581 NTC1581 NJG1581 MZK1581 MPO1581 MFS1581 LVW1581 LMA1581 LCE1581 KSI1581 KIM1581 JYQ1581 JOU1581 JEY1581 IVC1581 ILG1581 IBK1581 HRO1581 HHS1581 GXW1581 GOA1581 GEE1581 FUI1581 FKM1581 FAQ1581 EQU1581 EGY1581 DXC1581 DNG1581 DDK1581 CTO1581 CJS1581 BZW1581 BQA1581 BGE1581 AWI1581 AMM1581 ACQ1581 SU1581 IY1581 IY1633 SU1633 ACQ1633 AMM1633 AWI1633 BGE1633 BQA1633 BZW1633 CJS1633 CTO1633 DDK1633 DNG1633 DXC1633 EGY1633 EQU1633 FAQ1633 FKM1633 FUI1633 GEE1633 GOA1633 GXW1633 HHS1633 HRO1633 IBK1633 ILG1633 IVC1633 JEY1633 JOU1633 JYQ1633 KIM1633 KSI1633 LCE1633 LMA1633 LVW1633 MFS1633 MPO1633 MZK1633 NJG1633 NTC1633 OCY1633 OMU1633 OWQ1633 PGM1633 PQI1633 QAE1633 QKA1633 QTW1633 RDS1633 RNO1633 RXK1633 SHG1633 SRC1633 TAY1633 TKU1633 TUQ1633 UEM1633 UOI1633 UYE1633 VIA1633 VRW1633 WBS1633 WLO1633 WVK1633 C1639:C1641 IY1639:IY1641 SU1639:SU1641 ACQ1639:ACQ1641 AMM1639:AMM1641 AWI1639:AWI1641 BGE1639:BGE1641 BQA1639:BQA1641 BZW1639:BZW1641 CJS1639:CJS1641 CTO1639:CTO1641 DDK1639:DDK1641 DNG1639:DNG1641 DXC1639:DXC1641 EGY1639:EGY1641 EQU1639:EQU1641 FAQ1639:FAQ1641 FKM1639:FKM1641 FUI1639:FUI1641 GEE1639:GEE1641 GOA1639:GOA1641 GXW1639:GXW1641 HHS1639:HHS1641 HRO1639:HRO1641 IBK1639:IBK1641 ILG1639:ILG1641 IVC1639:IVC1641 JEY1639:JEY1641 JOU1639:JOU1641 JYQ1639:JYQ1641 KIM1639:KIM1641 KSI1639:KSI1641 LCE1639:LCE1641 LMA1639:LMA1641 LVW1639:LVW1641 MFS1639:MFS1641 MPO1639:MPO1641 MZK1639:MZK1641 NJG1639:NJG1641 NTC1639:NTC1641 OCY1639:OCY1641 OMU1639:OMU1641 OWQ1639:OWQ1641 PGM1639:PGM1641 PQI1639:PQI1641 QAE1639:QAE1641 QKA1639:QKA1641 QTW1639:QTW1641 RDS1639:RDS1641 RNO1639:RNO1641 RXK1639:RXK1641 SHG1639:SHG1641 SRC1639:SRC1641 TAY1639:TAY1641 TKU1639:TKU1641 TUQ1639:TUQ1641 UEM1639:UEM1641 UOI1639:UOI1641 UYE1639:UYE1641 VIA1639:VIA1641 VRW1639:VRW1641 WBS1639:WBS1641 WLO1639:WLO1641 WVK1639:WVK1641 C3082:C3099 IY1509:IY1521 SU1509:SU1521 ACQ1509:ACQ1521 AMM1509:AMM1521 AWI1509:AWI1521 BGE1509:BGE1521 BQA1509:BQA1521 BZW1509:BZW1521 CJS1509:CJS1521 CTO1509:CTO1521 DDK1509:DDK1521 DNG1509:DNG1521 DXC1509:DXC1521 EGY1509:EGY1521 EQU1509:EQU1521 FAQ1509:FAQ1521 FKM1509:FKM1521 FUI1509:FUI1521 GEE1509:GEE1521 GOA1509:GOA1521 GXW1509:GXW1521 HHS1509:HHS1521 HRO1509:HRO1521 IBK1509:IBK1521 ILG1509:ILG1521 IVC1509:IVC1521 JEY1509:JEY1521 JOU1509:JOU1521 JYQ1509:JYQ1521 KIM1509:KIM1521 KSI1509:KSI1521 LCE1509:LCE1521 LMA1509:LMA1521 LVW1509:LVW1521 MFS1509:MFS1521 MPO1509:MPO1521 MZK1509:MZK1521 NJG1509:NJG1521 NTC1509:NTC1521 OCY1509:OCY1521 OMU1509:OMU1521 OWQ1509:OWQ1521 PGM1509:PGM1521 PQI1509:PQI1521 QAE1509:QAE1521 QKA1509:QKA1521 QTW1509:QTW1521 RDS1509:RDS1521 RNO1509:RNO1521 RXK1509:RXK1521 SHG1509:SHG1521 SRC1509:SRC1521 TAY1509:TAY1521 TKU1509:TKU1521 TUQ1509:TUQ1521 UEM1509:UEM1521 UOI1509:UOI1521 UYE1509:UYE1521 VIA1509:VIA1521 VRW1509:VRW1521 WBS1509:WBS1521 WLO1509:WLO1521 WVK1657 WLO1657 WBS1657 VRW1657 VIA1657 UYE1657 UOI1657 UEM1657 TUQ1657 TKU1657 TAY1657 SRC1657 SHG1657 RXK1657 RNO1657 RDS1657 QTW1657 QKA1657 QAE1657 PQI1657 PGM1657 OWQ1657 OMU1657 OCY1657 NTC1657 NJG1657 MZK1657 MPO1657 MFS1657 LVW1657 LMA1657 LCE1657 KSI1657 KIM1657 JYQ1657 JOU1657 JEY1657 IVC1657 ILG1657 IBK1657 HRO1657 HHS1657 GXW1657 GOA1657 GEE1657 FUI1657 FKM1657 FAQ1657 EQU1657 EGY1657 DXC1657 DNG1657 DDK1657 CTO1657 CJS1657 BZW1657 BQA1657 BGE1657 AWI1657 AMM1657 ACQ1657 SU1657 IY1657 C1651:C1660 WVK1509:WVK1521 IY1523:IY1527 SU1523:SU1527 ACQ1523:ACQ1527 AMM1523:AMM1527 AWI1523:AWI1527 BGE1523:BGE1527 BQA1523:BQA1527 BZW1523:BZW1527 CJS1523:CJS1527 CTO1523:CTO1527 DDK1523:DDK1527 DNG1523:DNG1527 DXC1523:DXC1527 EGY1523:EGY1527 EQU1523:EQU1527 FAQ1523:FAQ1527 FKM1523:FKM1527 FUI1523:FUI1527 GEE1523:GEE1527 GOA1523:GOA1527 GXW1523:GXW1527 HHS1523:HHS1527 HRO1523:HRO1527 IBK1523:IBK1527 ILG1523:ILG1527 IVC1523:IVC1527 JEY1523:JEY1527 JOU1523:JOU1527 JYQ1523:JYQ1527 KIM1523:KIM1527 KSI1523:KSI1527 LCE1523:LCE1527 LMA1523:LMA1527 LVW1523:LVW1527 MFS1523:MFS1527 MPO1523:MPO1527 MZK1523:MZK1527 NJG1523:NJG1527 NTC1523:NTC1527 OCY1523:OCY1527 OMU1523:OMU1527 OWQ1523:OWQ1527 PGM1523:PGM1527 PQI1523:PQI1527 QAE1523:QAE1527 QKA1523:QKA1527 QTW1523:QTW1527 RDS1523:RDS1527 RNO1523:RNO1527 RXK1523:RXK1527 SHG1523:SHG1527 SRC1523:SRC1527 TAY1523:TAY1527 TKU1523:TKU1527 TUQ1523:TUQ1527 UEM1523:UEM1527 UOI1523:UOI1527 UYE1523:UYE1527 VIA1523:VIA1527 VRW1523:VRW1527 WBS1523:WBS1527 WLO1523:WLO1527 WVK1523:WVK1527 IY1531:IY1533 SU1531:SU1533 ACQ1531:ACQ1533 AMM1531:AMM1533 AWI1531:AWI1533 BGE1531:BGE1533 BQA1531:BQA1533 BZW1531:BZW1533 CJS1531:CJS1533 CTO1531:CTO1533 DDK1531:DDK1533 DNG1531:DNG1533 DXC1531:DXC1533 EGY1531:EGY1533 EQU1531:EQU1533 FAQ1531:FAQ1533 FKM1531:FKM1533 FUI1531:FUI1533 GEE1531:GEE1533 GOA1531:GOA1533 GXW1531:GXW1533 HHS1531:HHS1533 HRO1531:HRO1533 IBK1531:IBK1533 ILG1531:ILG1533 IVC1531:IVC1533 JEY1531:JEY1533 JOU1531:JOU1533 JYQ1531:JYQ1533 KIM1531:KIM1533 KSI1531:KSI1533 LCE1531:LCE1533 LMA1531:LMA1533 LVW1531:LVW1533 MFS1531:MFS1533 MPO1531:MPO1533 MZK1531:MZK1533 NJG1531:NJG1533 NTC1531:NTC1533 OCY1531:OCY1533 OMU1531:OMU1533 OWQ1531:OWQ1533 PGM1531:PGM1533 PQI1531:PQI1533 QAE1531:QAE1533 QKA1531:QKA1533 QTW1531:QTW1533 RDS1531:RDS1533 RNO1531:RNO1533 RXK1531:RXK1533 SHG1531:SHG1533 SRC1531:SRC1533 TAY1531:TAY1533 TKU1531:TKU1533 TUQ1531:TUQ1533 UEM1531:UEM1533 UOI1531:UOI1533 UYE1531:UYE1533 VIA1531:VIA1533 VRW1531:VRW1533 WBS1531:WBS1533 WLO1531:WLO1533 WVK1531:WVK1533 C1544:C1546 IY1544:IY1546 SU1544:SU1546 ACQ1544:ACQ1546 AMM1544:AMM1546 AWI1544:AWI1546 BGE1544:BGE1546 BQA1544:BQA1546 BZW1544:BZW1546 CJS1544:CJS1546 CTO1544:CTO1546 DDK1544:DDK1546 DNG1544:DNG1546 DXC1544:DXC1546 EGY1544:EGY1546 EQU1544:EQU1546 FAQ1544:FAQ1546 FKM1544:FKM1546 FUI1544:FUI1546 GEE1544:GEE1546 GOA1544:GOA1546 GXW1544:GXW1546 HHS1544:HHS1546 HRO1544:HRO1546 IBK1544:IBK1546 ILG1544:ILG1546 IVC1544:IVC1546 JEY1544:JEY1546 JOU1544:JOU1546 JYQ1544:JYQ1546 KIM1544:KIM1546 KSI1544:KSI1546 LCE1544:LCE1546 LMA1544:LMA1546 LVW1544:LVW1546 MFS1544:MFS1546 MPO1544:MPO1546 MZK1544:MZK1546 NJG1544:NJG1546 NTC1544:NTC1546 OCY1544:OCY1546 OMU1544:OMU1546 OWQ1544:OWQ1546 PGM1544:PGM1546 PQI1544:PQI1546 QAE1544:QAE1546 QKA1544:QKA1546 QTW1544:QTW1546 RDS1544:RDS1546 RNO1544:RNO1546 RXK1544:RXK1546 SHG1544:SHG1546 SRC1544:SRC1546 TAY1544:TAY1546 TKU1544:TKU1546 TUQ1544:TUQ1546 UEM1544:UEM1546 UOI1544:UOI1546 UYE1544:UYE1546 VIA1544:VIA1546 VRW1544:VRW1546 WBS1544:WBS1546 WLO1544:WLO1546 WVK1544:WVK1546 IY1562:IY1576 SU1562:SU1576 ACQ1562:ACQ1576 AMM1562:AMM1576 AWI1562:AWI1576 BGE1562:BGE1576 BQA1562:BQA1576 BZW1562:BZW1576 CJS1562:CJS1576 CTO1562:CTO1576 DDK1562:DDK1576 DNG1562:DNG1576 DXC1562:DXC1576 EGY1562:EGY1576 EQU1562:EQU1576 FAQ1562:FAQ1576 FKM1562:FKM1576 FUI1562:FUI1576 GEE1562:GEE1576 GOA1562:GOA1576 GXW1562:GXW1576 HHS1562:HHS1576 HRO1562:HRO1576 IBK1562:IBK1576 ILG1562:ILG1576 IVC1562:IVC1576 JEY1562:JEY1576 JOU1562:JOU1576 JYQ1562:JYQ1576 KIM1562:KIM1576 KSI1562:KSI1576 LCE1562:LCE1576 LMA1562:LMA1576 LVW1562:LVW1576 MFS1562:MFS1576 MPO1562:MPO1576 MZK1562:MZK1576 NJG1562:NJG1576 NTC1562:NTC1576 OCY1562:OCY1576 OMU1562:OMU1576 OWQ1562:OWQ1576 PGM1562:PGM1576 PQI1562:PQI1576 QAE1562:QAE1576 QKA1562:QKA1576 QTW1562:QTW1576 RDS1562:RDS1576 RNO1562:RNO1576 RXK1562:RXK1576 SHG1562:SHG1576 SRC1562:SRC1576 TAY1562:TAY1576 TKU1562:TKU1576 TUQ1562:TUQ1576 UEM1562:UEM1576 UOI1562:UOI1576 UYE1562:UYE1576 VIA1562:VIA1576 VRW1562:VRW1576 WBS1562:WBS1576 WLO1562:WLO1576 WVK1562:WVK1576 C1415:C1422 C1424 IY1424 SU1424 ACQ1424 AMM1424 AWI1424 BGE1424 BQA1424 BZW1424 CJS1424 CTO1424 DDK1424 DNG1424 DXC1424 EGY1424 EQU1424 FAQ1424 FKM1424 FUI1424 GEE1424 GOA1424 GXW1424 HHS1424 HRO1424 IBK1424 ILG1424 IVC1424 JEY1424 JOU1424 JYQ1424 KIM1424 KSI1424 LCE1424 LMA1424 LVW1424 MFS1424 MPO1424 MZK1424 NJG1424 NTC1424 OCY1424 OMU1424 OWQ1424 PGM1424 PQI1424 QAE1424 QKA1424 QTW1424 RDS1424 RNO1424 RXK1424 SHG1424 SRC1424 TAY1424 TKU1424 TUQ1424 UEM1424 UOI1424 UYE1424 VIA1424 VRW1424 WBS1424 WLO1424 WVK1424 C1426 IY1426 SU1426 ACQ1426 AMM1426 AWI1426 BGE1426 BQA1426 BZW1426 CJS1426 CTO1426 DDK1426 DNG1426 DXC1426 EGY1426 EQU1426 FAQ1426 FKM1426 FUI1426 GEE1426 GOA1426 GXW1426 HHS1426 HRO1426 IBK1426 ILG1426 IVC1426 JEY1426 JOU1426 JYQ1426 KIM1426 KSI1426 LCE1426 LMA1426 LVW1426 MFS1426 MPO1426 MZK1426 NJG1426 NTC1426 OCY1426 OMU1426 OWQ1426 PGM1426 PQI1426 QAE1426 QKA1426 QTW1426 RDS1426 RNO1426 RXK1426 SHG1426 SRC1426 TAY1426 TKU1426 TUQ1426 UEM1426 UOI1426 UYE1426 VIA1426 VRW1426 WBS1426 WLO1426 WVK1426 C1428:C1446 IY1431:IY1438 SU1431:SU1438 ACQ1431:ACQ1438 AMM1431:AMM1438 AWI1431:AWI1438 BGE1431:BGE1438 BQA1431:BQA1438 BZW1431:BZW1438 CJS1431:CJS1438 CTO1431:CTO1438 DDK1431:DDK1438 DNG1431:DNG1438 DXC1431:DXC1438 EGY1431:EGY1438 EQU1431:EQU1438 FAQ1431:FAQ1438 FKM1431:FKM1438 FUI1431:FUI1438 GEE1431:GEE1438 GOA1431:GOA1438 GXW1431:GXW1438 HHS1431:HHS1438 HRO1431:HRO1438 IBK1431:IBK1438 ILG1431:ILG1438 IVC1431:IVC1438 JEY1431:JEY1438 JOU1431:JOU1438 JYQ1431:JYQ1438 KIM1431:KIM1438 KSI1431:KSI1438 LCE1431:LCE1438 LMA1431:LMA1438 LVW1431:LVW1438 MFS1431:MFS1438 MPO1431:MPO1438 MZK1431:MZK1438 NJG1431:NJG1438 NTC1431:NTC1438 OCY1431:OCY1438 OMU1431:OMU1438 OWQ1431:OWQ1438 PGM1431:PGM1438 PQI1431:PQI1438 QAE1431:QAE1438 QKA1431:QKA1438 QTW1431:QTW1438 RDS1431:RDS1438 RNO1431:RNO1438 RXK1431:RXK1438 SHG1431:SHG1438 SRC1431:SRC1438 TAY1431:TAY1438 TKU1431:TKU1438 TUQ1431:TUQ1438 UEM1431:UEM1438 UOI1431:UOI1438 UYE1431:UYE1438 VIA1431:VIA1438 VRW1431:VRW1438 WBS1431:WBS1438 WLO1431:WLO1438 WVK1431:WVK1438 IY1443:IY1446 SU1443:SU1446 ACQ1443:ACQ1446 AMM1443:AMM1446 AWI1443:AWI1446 BGE1443:BGE1446 BQA1443:BQA1446 BZW1443:BZW1446 CJS1443:CJS1446 CTO1443:CTO1446 DDK1443:DDK1446 DNG1443:DNG1446 DXC1443:DXC1446 EGY1443:EGY1446 EQU1443:EQU1446 FAQ1443:FAQ1446 FKM1443:FKM1446 FUI1443:FUI1446 GEE1443:GEE1446 GOA1443:GOA1446 GXW1443:GXW1446 HHS1443:HHS1446 HRO1443:HRO1446 IBK1443:IBK1446 ILG1443:ILG1446 IVC1443:IVC1446 JEY1443:JEY1446 JOU1443:JOU1446 JYQ1443:JYQ1446 KIM1443:KIM1446 KSI1443:KSI1446 LCE1443:LCE1446 LMA1443:LMA1446 LVW1443:LVW1446 MFS1443:MFS1446 MPO1443:MPO1446 MZK1443:MZK1446 NJG1443:NJG1446 NTC1443:NTC1446 OCY1443:OCY1446 OMU1443:OMU1446 OWQ1443:OWQ1446 PGM1443:PGM1446 PQI1443:PQI1446 QAE1443:QAE1446 QKA1443:QKA1446 QTW1443:QTW1446 RDS1443:RDS1446 RNO1443:RNO1446 RXK1443:RXK1446 SHG1443:SHG1446 SRC1443:SRC1446 TAY1443:TAY1446 TKU1443:TKU1446 TUQ1443:TUQ1446 UEM1443:UEM1446 UOI1443:UOI1446 UYE1443:UYE1446 VIA1443:VIA1446 VRW1443:VRW1446 WBS1443:WBS1446 WLO1443:WLO1446 WVK1443:WVK1446 C1467:C1474 IY1467:IY1474 SU1467:SU1474 ACQ1467:ACQ1474 AMM1467:AMM1474 AWI1467:AWI1474 BGE1467:BGE1474 BQA1467:BQA1474 BZW1467:BZW1474 CJS1467:CJS1474 CTO1467:CTO1474 DDK1467:DDK1474 DNG1467:DNG1474 DXC1467:DXC1474 EGY1467:EGY1474 EQU1467:EQU1474 FAQ1467:FAQ1474 FKM1467:FKM1474 FUI1467:FUI1474 GEE1467:GEE1474 GOA1467:GOA1474 GXW1467:GXW1474 HHS1467:HHS1474 HRO1467:HRO1474 IBK1467:IBK1474 ILG1467:ILG1474 IVC1467:IVC1474 JEY1467:JEY1474 JOU1467:JOU1474 JYQ1467:JYQ1474 KIM1467:KIM1474 KSI1467:KSI1474 LCE1467:LCE1474 LMA1467:LMA1474 LVW1467:LVW1474 MFS1467:MFS1474 MPO1467:MPO1474 MZK1467:MZK1474 NJG1467:NJG1474 NTC1467:NTC1474 OCY1467:OCY1474 OMU1467:OMU1474 OWQ1467:OWQ1474 PGM1467:PGM1474 PQI1467:PQI1474 QAE1467:QAE1474 QKA1467:QKA1474 QTW1467:QTW1474 RDS1467:RDS1474 RNO1467:RNO1474 RXK1467:RXK1474 SHG1467:SHG1474 SRC1467:SRC1474 TAY1467:TAY1474 TKU1467:TKU1474 TUQ1467:TUQ1474 UEM1467:UEM1474 UOI1467:UOI1474 UYE1467:UYE1474 VIA1467:VIA1474 VRW1467:VRW1474 WBS1467:WBS1474 WLO1467:WLO1474 WVK1467:WVK1474 WVK1809:WVK1837 C1662:C1706 IY1662:IY1702 SU1662:SU1702 ACQ1662:ACQ1702 AMM1662:AMM1702 AWI1662:AWI1702 BGE1662:BGE1702 BQA1662:BQA1702 BZW1662:BZW1702 CJS1662:CJS1702 CTO1662:CTO1702 DDK1662:DDK1702 DNG1662:DNG1702 DXC1662:DXC1702 EGY1662:EGY1702 EQU1662:EQU1702 FAQ1662:FAQ1702 FKM1662:FKM1702 FUI1662:FUI1702 GEE1662:GEE1702 GOA1662:GOA1702 GXW1662:GXW1702 HHS1662:HHS1702 HRO1662:HRO1702 IBK1662:IBK1702 ILG1662:ILG1702 IVC1662:IVC1702 JEY1662:JEY1702 JOU1662:JOU1702 JYQ1662:JYQ1702 KIM1662:KIM1702 KSI1662:KSI1702 LCE1662:LCE1702 LMA1662:LMA1702 LVW1662:LVW1702 MFS1662:MFS1702 MPO1662:MPO1702 MZK1662:MZK1702 NJG1662:NJG1702 NTC1662:NTC1702 OCY1662:OCY1702 OMU1662:OMU1702 OWQ1662:OWQ1702 PGM1662:PGM1702 PQI1662:PQI1702 QAE1662:QAE1702 QKA1662:QKA1702 QTW1662:QTW1702 RDS1662:RDS1702 RNO1662:RNO1702 RXK1662:RXK1702 SHG1662:SHG1702 SRC1662:SRC1702 TAY1662:TAY1702 TKU1662:TKU1702 TUQ1662:TUQ1702 UEM1662:UEM1702 UOI1662:UOI1702 UYE1662:UYE1702 VIA1662:VIA1702 VRW1662:VRW1702 WBS1662:WBS1702 WLO1662:WLO1702 WVK1662:WVK1702 C1715:C1718 IY1715:IY1718 SU1715:SU1718 ACQ1715:ACQ1718 AMM1715:AMM1718 AWI1715:AWI1718 BGE1715:BGE1718 BQA1715:BQA1718 BZW1715:BZW1718 CJS1715:CJS1718 CTO1715:CTO1718 DDK1715:DDK1718 DNG1715:DNG1718 DXC1715:DXC1718 EGY1715:EGY1718 EQU1715:EQU1718 FAQ1715:FAQ1718 FKM1715:FKM1718 FUI1715:FUI1718 GEE1715:GEE1718 GOA1715:GOA1718 GXW1715:GXW1718 HHS1715:HHS1718 HRO1715:HRO1718 IBK1715:IBK1718 ILG1715:ILG1718 IVC1715:IVC1718 JEY1715:JEY1718 JOU1715:JOU1718 JYQ1715:JYQ1718 KIM1715:KIM1718 KSI1715:KSI1718 LCE1715:LCE1718 LMA1715:LMA1718 LVW1715:LVW1718 MFS1715:MFS1718 MPO1715:MPO1718 MZK1715:MZK1718 NJG1715:NJG1718 NTC1715:NTC1718 OCY1715:OCY1718 OMU1715:OMU1718 OWQ1715:OWQ1718 PGM1715:PGM1718 PQI1715:PQI1718 QAE1715:QAE1718 QKA1715:QKA1718 QTW1715:QTW1718 RDS1715:RDS1718 RNO1715:RNO1718 RXK1715:RXK1718 SHG1715:SHG1718 SRC1715:SRC1718 TAY1715:TAY1718 TKU1715:TKU1718 TUQ1715:TUQ1718 UEM1715:UEM1718 UOI1715:UOI1718 UYE1715:UYE1718 VIA1715:VIA1718 VRW1715:VRW1718 WBS1715:WBS1718 WLO1715:WLO1718 WVK1715:WVK1718 C1589:C1592 IY1760:IY1762 SU1760:SU1762 ACQ1760:ACQ1762 AMM1760:AMM1762 AWI1760:AWI1762 BGE1760:BGE1762 BQA1760:BQA1762 BZW1760:BZW1762 CJS1760:CJS1762 CTO1760:CTO1762 DDK1760:DDK1762 DNG1760:DNG1762 DXC1760:DXC1762 EGY1760:EGY1762 EQU1760:EQU1762 FAQ1760:FAQ1762 FKM1760:FKM1762 FUI1760:FUI1762 GEE1760:GEE1762 GOA1760:GOA1762 GXW1760:GXW1762 HHS1760:HHS1762 HRO1760:HRO1762 IBK1760:IBK1762 ILG1760:ILG1762 IVC1760:IVC1762 JEY1760:JEY1762 JOU1760:JOU1762 JYQ1760:JYQ1762 KIM1760:KIM1762 KSI1760:KSI1762 LCE1760:LCE1762 LMA1760:LMA1762 LVW1760:LVW1762 MFS1760:MFS1762 MPO1760:MPO1762 MZK1760:MZK1762 NJG1760:NJG1762 NTC1760:NTC1762 OCY1760:OCY1762 OMU1760:OMU1762 OWQ1760:OWQ1762 PGM1760:PGM1762 PQI1760:PQI1762 QAE1760:QAE1762 QKA1760:QKA1762 QTW1760:QTW1762 RDS1760:RDS1762 RNO1760:RNO1762 RXK1760:RXK1762 SHG1760:SHG1762 SRC1760:SRC1762 TAY1760:TAY1762 TKU1760:TKU1762 TUQ1760:TUQ1762 UEM1760:UEM1762 UOI1760:UOI1762 UYE1760:UYE1762 VIA1760:VIA1762 VRW1760:VRW1762 WBS1760:WBS1762 WLO1760:WLO1762 WVK1760:WVK1762 IY1767:IY1769 SU1767:SU1769 ACQ1767:ACQ1769 AMM1767:AMM1769 AWI1767:AWI1769 BGE1767:BGE1769 BQA1767:BQA1769 BZW1767:BZW1769 CJS1767:CJS1769 CTO1767:CTO1769 DDK1767:DDK1769 DNG1767:DNG1769 DXC1767:DXC1769 EGY1767:EGY1769 EQU1767:EQU1769 FAQ1767:FAQ1769 FKM1767:FKM1769 FUI1767:FUI1769 GEE1767:GEE1769 GOA1767:GOA1769 GXW1767:GXW1769 HHS1767:HHS1769 HRO1767:HRO1769 IBK1767:IBK1769 ILG1767:ILG1769 IVC1767:IVC1769 JEY1767:JEY1769 JOU1767:JOU1769 JYQ1767:JYQ1769 KIM1767:KIM1769 KSI1767:KSI1769 LCE1767:LCE1769 LMA1767:LMA1769 LVW1767:LVW1769 MFS1767:MFS1769 MPO1767:MPO1769 MZK1767:MZK1769 NJG1767:NJG1769 NTC1767:NTC1769 OCY1767:OCY1769 OMU1767:OMU1769 OWQ1767:OWQ1769 PGM1767:PGM1769 PQI1767:PQI1769 QAE1767:QAE1769 QKA1767:QKA1769 QTW1767:QTW1769 RDS1767:RDS1769 RNO1767:RNO1769 RXK1767:RXK1769 SHG1767:SHG1769 SRC1767:SRC1769 TAY1767:TAY1769 TKU1767:TKU1769 TUQ1767:TUQ1769 UEM1767:UEM1769 UOI1767:UOI1769 UYE1767:UYE1769 VIA1767:VIA1769 VRW1767:VRW1769 WBS1767:WBS1769 WLO1767:WLO1769 WVK1767:WVK1769 IY1775:IY1777 SU1775:SU1777 ACQ1775:ACQ1777 AMM1775:AMM1777 AWI1775:AWI1777 BGE1775:BGE1777 BQA1775:BQA1777 BZW1775:BZW1777 CJS1775:CJS1777 CTO1775:CTO1777 DDK1775:DDK1777 DNG1775:DNG1777 DXC1775:DXC1777 EGY1775:EGY1777 EQU1775:EQU1777 FAQ1775:FAQ1777 FKM1775:FKM1777 FUI1775:FUI1777 GEE1775:GEE1777 GOA1775:GOA1777 GXW1775:GXW1777 HHS1775:HHS1777 HRO1775:HRO1777 IBK1775:IBK1777 ILG1775:ILG1777 IVC1775:IVC1777 JEY1775:JEY1777 JOU1775:JOU1777 JYQ1775:JYQ1777 KIM1775:KIM1777 KSI1775:KSI1777 LCE1775:LCE1777 LMA1775:LMA1777 LVW1775:LVW1777 MFS1775:MFS1777 MPO1775:MPO1777 MZK1775:MZK1777 NJG1775:NJG1777 NTC1775:NTC1777 OCY1775:OCY1777 OMU1775:OMU1777 OWQ1775:OWQ1777 PGM1775:PGM1777 PQI1775:PQI1777 QAE1775:QAE1777 QKA1775:QKA1777 QTW1775:QTW1777 RDS1775:RDS1777 RNO1775:RNO1777 RXK1775:RXK1777 SHG1775:SHG1777 SRC1775:SRC1777 TAY1775:TAY1777 TKU1775:TKU1777 TUQ1775:TUQ1777 UEM1775:UEM1777 UOI1775:UOI1777 UYE1775:UYE1777 VIA1775:VIA1777 VRW1775:VRW1777 WBS1775:WBS1777 WLO1775:WLO1777 WVK1775:WVK1777 C1784:C1786 IY1784:IY1786 SU1784:SU1786 ACQ1784:ACQ1786 AMM1784:AMM1786 AWI1784:AWI1786 BGE1784:BGE1786 BQA1784:BQA1786 BZW1784:BZW1786 CJS1784:CJS1786 CTO1784:CTO1786 DDK1784:DDK1786 DNG1784:DNG1786 DXC1784:DXC1786 EGY1784:EGY1786 EQU1784:EQU1786 FAQ1784:FAQ1786 FKM1784:FKM1786 FUI1784:FUI1786 GEE1784:GEE1786 GOA1784:GOA1786 GXW1784:GXW1786 HHS1784:HHS1786 HRO1784:HRO1786 IBK1784:IBK1786 ILG1784:ILG1786 IVC1784:IVC1786 JEY1784:JEY1786 JOU1784:JOU1786 JYQ1784:JYQ1786 KIM1784:KIM1786 KSI1784:KSI1786 LCE1784:LCE1786 LMA1784:LMA1786 LVW1784:LVW1786 MFS1784:MFS1786 MPO1784:MPO1786 MZK1784:MZK1786 NJG1784:NJG1786 NTC1784:NTC1786 OCY1784:OCY1786 OMU1784:OMU1786 OWQ1784:OWQ1786 PGM1784:PGM1786 PQI1784:PQI1786 QAE1784:QAE1786 QKA1784:QKA1786 QTW1784:QTW1786 RDS1784:RDS1786 RNO1784:RNO1786 RXK1784:RXK1786 SHG1784:SHG1786 SRC1784:SRC1786 TAY1784:TAY1786 TKU1784:TKU1786 TUQ1784:TUQ1786 UEM1784:UEM1786 UOI1784:UOI1786 UYE1784:UYE1786 VIA1784:VIA1786 VRW1784:VRW1786 WBS1784:WBS1786 WLO1784:WLO1786 WVK1784:WVK1786 C1792:C1803 IY1799:IY1800 SU1799:SU1800 ACQ1799:ACQ1800 AMM1799:AMM1800 AWI1799:AWI1800 BGE1799:BGE1800 BQA1799:BQA1800 BZW1799:BZW1800 CJS1799:CJS1800 CTO1799:CTO1800 DDK1799:DDK1800 DNG1799:DNG1800 DXC1799:DXC1800 EGY1799:EGY1800 EQU1799:EQU1800 FAQ1799:FAQ1800 FKM1799:FKM1800 FUI1799:FUI1800 GEE1799:GEE1800 GOA1799:GOA1800 GXW1799:GXW1800 HHS1799:HHS1800 HRO1799:HRO1800 IBK1799:IBK1800 ILG1799:ILG1800 IVC1799:IVC1800 JEY1799:JEY1800 JOU1799:JOU1800 JYQ1799:JYQ1800 KIM1799:KIM1800 KSI1799:KSI1800 LCE1799:LCE1800 LMA1799:LMA1800 LVW1799:LVW1800 MFS1799:MFS1800 MPO1799:MPO1800 MZK1799:MZK1800 NJG1799:NJG1800 NTC1799:NTC1800 OCY1799:OCY1800 OMU1799:OMU1800 OWQ1799:OWQ1800 PGM1799:PGM1800 PQI1799:PQI1800 QAE1799:QAE1800 QKA1799:QKA1800 QTW1799:QTW1800 RDS1799:RDS1800 RNO1799:RNO1800 RXK1799:RXK1800 SHG1799:SHG1800 SRC1799:SRC1800 TAY1799:TAY1800 TKU1799:TKU1800 TUQ1799:TUQ1800 UEM1799:UEM1800 UOI1799:UOI1800 UYE1799:UYE1800 VIA1799:VIA1800 VRW1799:VRW1800 WBS1799:WBS1800 WLO1799:WLO1800 WVK1799:WVK1800 C1809:C1841 IY1809:IY1837 SU1809:SU1837 ACQ1809:ACQ1837 AMM1809:AMM1837 AWI1809:AWI1837 BGE1809:BGE1837 BQA1809:BQA1837 BZW1809:BZW1837 CJS1809:CJS1837 CTO1809:CTO1837 DDK1809:DDK1837 DNG1809:DNG1837 DXC1809:DXC1837 EGY1809:EGY1837 EQU1809:EQU1837 FAQ1809:FAQ1837 FKM1809:FKM1837 FUI1809:FUI1837 GEE1809:GEE1837 GOA1809:GOA1837 GXW1809:GXW1837 HHS1809:HHS1837 HRO1809:HRO1837 IBK1809:IBK1837 ILG1809:ILG1837 IVC1809:IVC1837 JEY1809:JEY1837 JOU1809:JOU1837 JYQ1809:JYQ1837 KIM1809:KIM1837 KSI1809:KSI1837 LCE1809:LCE1837 LMA1809:LMA1837 LVW1809:LVW1837 MFS1809:MFS1837 MPO1809:MPO1837 MZK1809:MZK1837 NJG1809:NJG1837 NTC1809:NTC1837 OCY1809:OCY1837 OMU1809:OMU1837 OWQ1809:OWQ1837 PGM1809:PGM1837 PQI1809:PQI1837 QAE1809:QAE1837 QKA1809:QKA1837 QTW1809:QTW1837 RDS1809:RDS1837 RNO1809:RNO1837 RXK1809:RXK1837 SHG1809:SHG1837 SRC1809:SRC1837 TAY1809:TAY1837 TKU1809:TKU1837 TUQ1809:TUQ1837 UEM1809:UEM1837 UOI1809:UOI1837 UYE1809:UYE1837 VIA1809:VIA1837 VRW1809:VRW1837 WBS1809:WBS1837 WLO1809:WLO1837 C1555:C1581 WVK1380:WVK1389 C1172:C1180 C1194:C1199 WVK1231:WVK1242 WLO1231:WLO1242 WBS1231:WBS1242 VRW1231:VRW1242 VIA1231:VIA1242 UYE1231:UYE1242 UOI1231:UOI1242 UEM1231:UEM1242 TUQ1231:TUQ1242 TKU1231:TKU1242 TAY1231:TAY1242 SRC1231:SRC1242 SHG1231:SHG1242 RXK1231:RXK1242 RNO1231:RNO1242 RDS1231:RDS1242 QTW1231:QTW1242 QKA1231:QKA1242 QAE1231:QAE1242 PQI1231:PQI1242 PGM1231:PGM1242 OWQ1231:OWQ1242 OMU1231:OMU1242 OCY1231:OCY1242 NTC1231:NTC1242 NJG1231:NJG1242 MZK1231:MZK1242 MPO1231:MPO1242 MFS1231:MFS1242 LVW1231:LVW1242 LMA1231:LMA1242 LCE1231:LCE1242 KSI1231:KSI1242 KIM1231:KIM1242 JYQ1231:JYQ1242 JOU1231:JOU1242 JEY1231:JEY1242 IVC1231:IVC1242 ILG1231:ILG1242 IBK1231:IBK1242 HRO1231:HRO1242 HHS1231:HHS1242 GXW1231:GXW1242 GOA1231:GOA1242 GEE1231:GEE1242 FUI1231:FUI1242 FKM1231:FKM1242 FAQ1231:FAQ1242 EQU1231:EQU1242 EGY1231:EGY1242 DXC1231:DXC1242 DNG1231:DNG1242 DDK1231:DDK1242 CTO1231:CTO1242 CJS1231:CJS1242 BZW1231:BZW1242 BQA1231:BQA1242 BGE1231:BGE1242 AWI1231:AWI1242 AMM1231:AMM1242 ACQ1231:ACQ1242 SU1231:SU1242 IY1231:IY1242 IY1253:IY1282 SU1253:SU1282 ACQ1253:ACQ1282 AMM1253:AMM1282 AWI1253:AWI1282 BGE1253:BGE1282 BQA1253:BQA1282 BZW1253:BZW1282 CJS1253:CJS1282 CTO1253:CTO1282 DDK1253:DDK1282 DNG1253:DNG1282 DXC1253:DXC1282 EGY1253:EGY1282 EQU1253:EQU1282 FAQ1253:FAQ1282 FKM1253:FKM1282 FUI1253:FUI1282 GEE1253:GEE1282 GOA1253:GOA1282 GXW1253:GXW1282 HHS1253:HHS1282 HRO1253:HRO1282 IBK1253:IBK1282 ILG1253:ILG1282 IVC1253:IVC1282 JEY1253:JEY1282 JOU1253:JOU1282 JYQ1253:JYQ1282 KIM1253:KIM1282 KSI1253:KSI1282 LCE1253:LCE1282 LMA1253:LMA1282 LVW1253:LVW1282 MFS1253:MFS1282 MPO1253:MPO1282 MZK1253:MZK1282 NJG1253:NJG1282 NTC1253:NTC1282 OCY1253:OCY1282 OMU1253:OMU1282 OWQ1253:OWQ1282 PGM1253:PGM1282 PQI1253:PQI1282 QAE1253:QAE1282 QKA1253:QKA1282 QTW1253:QTW1282 RDS1253:RDS1282 RNO1253:RNO1282 RXK1253:RXK1282 SHG1253:SHG1282 SRC1253:SRC1282 TAY1253:TAY1282 TKU1253:TKU1282 TUQ1253:TUQ1282 UEM1253:UEM1282 UOI1253:UOI1282 UYE1253:UYE1282 VIA1253:VIA1282 VRW1253:VRW1282 WBS1253:WBS1282 WLO1253:WLO1282 WVK1253:WVK1282 WVK1341:WVK1348 C1296:C1326 IY1311 SU1311 ACQ1311 AMM1311 AWI1311 BGE1311 BQA1311 BZW1311 CJS1311 CTO1311 DDK1311 DNG1311 DXC1311 EGY1311 EQU1311 FAQ1311 FKM1311 FUI1311 GEE1311 GOA1311 GXW1311 HHS1311 HRO1311 IBK1311 ILG1311 IVC1311 JEY1311 JOU1311 JYQ1311 KIM1311 KSI1311 LCE1311 LMA1311 LVW1311 MFS1311 MPO1311 MZK1311 NJG1311 NTC1311 OCY1311 OMU1311 OWQ1311 PGM1311 PQI1311 QAE1311 QKA1311 QTW1311 RDS1311 RNO1311 RXK1311 SHG1311 SRC1311 TAY1311 TKU1311 TUQ1311 UEM1311 UOI1311 UYE1311 VIA1311 VRW1311 WBS1311 WLO1311 WVK1311 IY1330:IY1337 SU1330:SU1337 ACQ1330:ACQ1337 AMM1330:AMM1337 AWI1330:AWI1337 BGE1330:BGE1337 BQA1330:BQA1337 BZW1330:BZW1337 CJS1330:CJS1337 CTO1330:CTO1337 DDK1330:DDK1337 DNG1330:DNG1337 DXC1330:DXC1337 EGY1330:EGY1337 EQU1330:EQU1337 FAQ1330:FAQ1337 FKM1330:FKM1337 FUI1330:FUI1337 GEE1330:GEE1337 GOA1330:GOA1337 GXW1330:GXW1337 HHS1330:HHS1337 HRO1330:HRO1337 IBK1330:IBK1337 ILG1330:ILG1337 IVC1330:IVC1337 JEY1330:JEY1337 JOU1330:JOU1337 JYQ1330:JYQ1337 KIM1330:KIM1337 KSI1330:KSI1337 LCE1330:LCE1337 LMA1330:LMA1337 LVW1330:LVW1337 MFS1330:MFS1337 MPO1330:MPO1337 MZK1330:MZK1337 NJG1330:NJG1337 NTC1330:NTC1337 OCY1330:OCY1337 OMU1330:OMU1337 OWQ1330:OWQ1337 PGM1330:PGM1337 PQI1330:PQI1337 QAE1330:QAE1337 QKA1330:QKA1337 QTW1330:QTW1337 RDS1330:RDS1337 RNO1330:RNO1337 RXK1330:RXK1337 SHG1330:SHG1337 SRC1330:SRC1337 TAY1330:TAY1337 TKU1330:TKU1337 TUQ1330:TUQ1337 UEM1330:UEM1337 UOI1330:UOI1337 UYE1330:UYE1337 VIA1330:VIA1337 VRW1330:VRW1337 WBS1330:WBS1337 WLO1330:WLO1337 WVK1330:WVK1337 IY1341:IY1348 SU1341:SU1348 ACQ1341:ACQ1348 AMM1341:AMM1348 AWI1341:AWI1348 BGE1341:BGE1348 BQA1341:BQA1348 BZW1341:BZW1348 CJS1341:CJS1348 CTO1341:CTO1348 DDK1341:DDK1348 DNG1341:DNG1348 DXC1341:DXC1348 EGY1341:EGY1348 EQU1341:EQU1348 FAQ1341:FAQ1348 FKM1341:FKM1348 FUI1341:FUI1348 GEE1341:GEE1348 GOA1341:GOA1348 GXW1341:GXW1348 HHS1341:HHS1348 HRO1341:HRO1348 IBK1341:IBK1348 ILG1341:ILG1348 IVC1341:IVC1348 JEY1341:JEY1348 JOU1341:JOU1348 JYQ1341:JYQ1348 KIM1341:KIM1348 KSI1341:KSI1348 LCE1341:LCE1348 LMA1341:LMA1348 LVW1341:LVW1348 MFS1341:MFS1348 MPO1341:MPO1348 MZK1341:MZK1348 NJG1341:NJG1348 NTC1341:NTC1348 OCY1341:OCY1348 OMU1341:OMU1348 OWQ1341:OWQ1348 PGM1341:PGM1348 PQI1341:PQI1348 QAE1341:QAE1348 QKA1341:QKA1348 QTW1341:QTW1348 RDS1341:RDS1348 RNO1341:RNO1348 RXK1341:RXK1348 SHG1341:SHG1348 SRC1341:SRC1348 TAY1341:TAY1348 TKU1341:TKU1348 TUQ1341:TUQ1348 UEM1341:UEM1348 UOI1341:UOI1348 UYE1341:UYE1348 VIA1341:VIA1348 VRW1341:VRW1348 WBS1341:WBS1348 WLO1341:WLO1348 C1328:C1348 C1356:C1362 C1367:C1389 IY1370:IY1376 SU1370:SU1376 ACQ1370:ACQ1376 AMM1370:AMM1376 AWI1370:AWI1376 BGE1370:BGE1376 BQA1370:BQA1376 BZW1370:BZW1376 CJS1370:CJS1376 CTO1370:CTO1376 DDK1370:DDK1376 DNG1370:DNG1376 DXC1370:DXC1376 EGY1370:EGY1376 EQU1370:EQU1376 FAQ1370:FAQ1376 FKM1370:FKM1376 FUI1370:FUI1376 GEE1370:GEE1376 GOA1370:GOA1376 GXW1370:GXW1376 HHS1370:HHS1376 HRO1370:HRO1376 IBK1370:IBK1376 ILG1370:ILG1376 IVC1370:IVC1376 JEY1370:JEY1376 JOU1370:JOU1376 JYQ1370:JYQ1376 KIM1370:KIM1376 KSI1370:KSI1376 LCE1370:LCE1376 LMA1370:LMA1376 LVW1370:LVW1376 MFS1370:MFS1376 MPO1370:MPO1376 MZK1370:MZK1376 NJG1370:NJG1376 NTC1370:NTC1376 OCY1370:OCY1376 OMU1370:OMU1376 OWQ1370:OWQ1376 PGM1370:PGM1376 PQI1370:PQI1376 QAE1370:QAE1376 QKA1370:QKA1376 QTW1370:QTW1376 RDS1370:RDS1376 RNO1370:RNO1376 RXK1370:RXK1376 SHG1370:SHG1376 SRC1370:SRC1376 TAY1370:TAY1376 TKU1370:TKU1376 TUQ1370:TUQ1376 UEM1370:UEM1376 UOI1370:UOI1376 UYE1370:UYE1376 VIA1370:VIA1376 VRW1370:VRW1376 WBS1370:WBS1376 WLO1370:WLO1376 WVK1370:WVK1376 IY1380:IY1389 SU1380:SU1389 ACQ1380:ACQ1389 AMM1380:AMM1389 AWI1380:AWI1389 BGE1380:BGE1389 BQA1380:BQA1389 BZW1380:BZW1389 CJS1380:CJS1389 CTO1380:CTO1389 DDK1380:DDK1389 DNG1380:DNG1389 DXC1380:DXC1389 EGY1380:EGY1389 EQU1380:EQU1389 FAQ1380:FAQ1389 FKM1380:FKM1389 FUI1380:FUI1389 GEE1380:GEE1389 GOA1380:GOA1389 GXW1380:GXW1389 HHS1380:HHS1389 HRO1380:HRO1389 IBK1380:IBK1389 ILG1380:ILG1389 IVC1380:IVC1389 JEY1380:JEY1389 JOU1380:JOU1389 JYQ1380:JYQ1389 KIM1380:KIM1389 KSI1380:KSI1389 LCE1380:LCE1389 LMA1380:LMA1389 LVW1380:LVW1389 MFS1380:MFS1389 MPO1380:MPO1389 MZK1380:MZK1389 NJG1380:NJG1389 NTC1380:NTC1389 OCY1380:OCY1389 OMU1380:OMU1389 OWQ1380:OWQ1389 PGM1380:PGM1389 PQI1380:PQI1389 QAE1380:QAE1389 QKA1380:QKA1389 QTW1380:QTW1389 RDS1380:RDS1389 RNO1380:RNO1389 RXK1380:RXK1389 SHG1380:SHG1389 SRC1380:SRC1389 TAY1380:TAY1389 TKU1380:TKU1389 TUQ1380:TUQ1389 UEM1380:UEM1389 UOI1380:UOI1389 UYE1380:UYE1389 VIA1380:VIA1389 VRW1380:VRW1389 WBS1380:WBS1389 WLO1380:WLO1389 C1737:C1777 C1851:C1853 IY1851:IY1853 SU1851:SU1853 ACQ1851:ACQ1853 AMM1851:AMM1853 AWI1851:AWI1853 BGE1851:BGE1853 BQA1851:BQA1853 BZW1851:BZW1853 CJS1851:CJS1853 CTO1851:CTO1853 DDK1851:DDK1853 DNG1851:DNG1853 DXC1851:DXC1853 EGY1851:EGY1853 EQU1851:EQU1853 FAQ1851:FAQ1853 FKM1851:FKM1853 FUI1851:FUI1853 GEE1851:GEE1853 GOA1851:GOA1853 GXW1851:GXW1853 HHS1851:HHS1853 HRO1851:HRO1853 IBK1851:IBK1853 ILG1851:ILG1853 IVC1851:IVC1853 JEY1851:JEY1853 JOU1851:JOU1853 JYQ1851:JYQ1853 KIM1851:KIM1853 KSI1851:KSI1853 LCE1851:LCE1853 LMA1851:LMA1853 LVW1851:LVW1853 MFS1851:MFS1853 MPO1851:MPO1853 MZK1851:MZK1853 NJG1851:NJG1853 NTC1851:NTC1853 OCY1851:OCY1853 OMU1851:OMU1853 OWQ1851:OWQ1853 PGM1851:PGM1853 PQI1851:PQI1853 QAE1851:QAE1853 QKA1851:QKA1853 QTW1851:QTW1853 RDS1851:RDS1853 RNO1851:RNO1853 RXK1851:RXK1853 SHG1851:SHG1853 SRC1851:SRC1853 TAY1851:TAY1853 TKU1851:TKU1853 TUQ1851:TUQ1853 UEM1851:UEM1853 UOI1851:UOI1853 UYE1851:UYE1853 VIA1851:VIA1853 VRW1851:VRW1853 WBS1851:WBS1853 WLO1851:WLO1853 WVK1851:WVK1853 C1922:C1970 IY1922:IY1930 SU1922:SU1930 ACQ1922:ACQ1930 AMM1922:AMM1930 AWI1922:AWI1930 BGE1922:BGE1930 BQA1922:BQA1930 BZW1922:BZW1930 CJS1922:CJS1930 CTO1922:CTO1930 DDK1922:DDK1930 DNG1922:DNG1930 DXC1922:DXC1930 EGY1922:EGY1930 EQU1922:EQU1930 FAQ1922:FAQ1930 FKM1922:FKM1930 FUI1922:FUI1930 GEE1922:GEE1930 GOA1922:GOA1930 GXW1922:GXW1930 HHS1922:HHS1930 HRO1922:HRO1930 IBK1922:IBK1930 ILG1922:ILG1930 IVC1922:IVC1930 JEY1922:JEY1930 JOU1922:JOU1930 JYQ1922:JYQ1930 KIM1922:KIM1930 KSI1922:KSI1930 LCE1922:LCE1930 LMA1922:LMA1930 LVW1922:LVW1930 MFS1922:MFS1930 MPO1922:MPO1930 MZK1922:MZK1930 NJG1922:NJG1930 NTC1922:NTC1930 OCY1922:OCY1930 OMU1922:OMU1930 OWQ1922:OWQ1930 PGM1922:PGM1930 PQI1922:PQI1930 QAE1922:QAE1930 QKA1922:QKA1930 QTW1922:QTW1930 RDS1922:RDS1930 RNO1922:RNO1930 RXK1922:RXK1930 SHG1922:SHG1930 SRC1922:SRC1930 TAY1922:TAY1930 TKU1922:TKU1930 TUQ1922:TUQ1930 UEM1922:UEM1930 UOI1922:UOI1930 UYE1922:UYE1930 VIA1922:VIA1930 VRW1922:VRW1930 WBS1922:WBS1930 WLO1922:WLO1930 WVK1922:WVK1930 C1906:C1920 IY1906:IY1920 SU1906:SU1920 ACQ1906:ACQ1920 AMM1906:AMM1920 AWI1906:AWI1920 BGE1906:BGE1920 BQA1906:BQA1920 BZW1906:BZW1920 CJS1906:CJS1920 CTO1906:CTO1920 DDK1906:DDK1920 DNG1906:DNG1920 DXC1906:DXC1920 EGY1906:EGY1920 EQU1906:EQU1920 FAQ1906:FAQ1920 FKM1906:FKM1920 FUI1906:FUI1920 GEE1906:GEE1920 GOA1906:GOA1920 GXW1906:GXW1920 HHS1906:HHS1920 HRO1906:HRO1920 IBK1906:IBK1920 ILG1906:ILG1920 IVC1906:IVC1920 JEY1906:JEY1920 JOU1906:JOU1920 JYQ1906:JYQ1920 KIM1906:KIM1920 KSI1906:KSI1920 LCE1906:LCE1920 LMA1906:LMA1920 LVW1906:LVW1920 MFS1906:MFS1920 MPO1906:MPO1920 MZK1906:MZK1920 NJG1906:NJG1920 NTC1906:NTC1920 OCY1906:OCY1920 OMU1906:OMU1920 OWQ1906:OWQ1920 PGM1906:PGM1920 PQI1906:PQI1920 QAE1906:QAE1920 QKA1906:QKA1920 QTW1906:QTW1920 RDS1906:RDS1920 RNO1906:RNO1920 RXK1906:RXK1920 SHG1906:SHG1920 SRC1906:SRC1920 TAY1906:TAY1920 TKU1906:TKU1920 TUQ1906:TUQ1920 UEM1906:UEM1920 UOI1906:UOI1920 UYE1906:UYE1920 VIA1906:VIA1920 VRW1906:VRW1920 WBS1906:WBS1920 WLO1906:WLO1920 WVK1906:WVK1920 IY1955:IY1970 SU1955:SU1970 ACQ1955:ACQ1970 AMM1955:AMM1970 AWI1955:AWI1970 BGE1955:BGE1970 BQA1955:BQA1970 BZW1955:BZW1970 CJS1955:CJS1970 CTO1955:CTO1970 DDK1955:DDK1970 DNG1955:DNG1970 DXC1955:DXC1970 EGY1955:EGY1970 EQU1955:EQU1970 FAQ1955:FAQ1970 FKM1955:FKM1970 FUI1955:FUI1970 GEE1955:GEE1970 GOA1955:GOA1970 GXW1955:GXW1970 HHS1955:HHS1970 HRO1955:HRO1970 IBK1955:IBK1970 ILG1955:ILG1970 IVC1955:IVC1970 JEY1955:JEY1970 JOU1955:JOU1970 JYQ1955:JYQ1970 KIM1955:KIM1970 KSI1955:KSI1970 LCE1955:LCE1970 LMA1955:LMA1970 LVW1955:LVW1970 MFS1955:MFS1970 MPO1955:MPO1970 MZK1955:MZK1970 NJG1955:NJG1970 NTC1955:NTC1970 OCY1955:OCY1970 OMU1955:OMU1970 OWQ1955:OWQ1970 PGM1955:PGM1970 PQI1955:PQI1970 QAE1955:QAE1970 QKA1955:QKA1970 QTW1955:QTW1970 RDS1955:RDS1970 RNO1955:RNO1970 RXK1955:RXK1970 SHG1955:SHG1970 SRC1955:SRC1970 TAY1955:TAY1970 TKU1955:TKU1970 TUQ1955:TUQ1970 UEM1955:UEM1970 UOI1955:UOI1970 UYE1955:UYE1970 VIA1955:VIA1970 VRW1955:VRW1970 WBS1955:WBS1970 WLO1955:WLO1970 WVK1955:WVK1970 C1973:C1994 IY1162:IY1167 SU1162:SU1167 ACQ1162:ACQ1167 AMM1162:AMM1167 AWI1162:AWI1167 BGE1162:BGE1167 BQA1162:BQA1167 BZW1162:BZW1167 CJS1162:CJS1167 CTO1162:CTO1167 DDK1162:DDK1167 DNG1162:DNG1167 DXC1162:DXC1167 EGY1162:EGY1167 EQU1162:EQU1167 FAQ1162:FAQ1167 FKM1162:FKM1167 FUI1162:FUI1167 GEE1162:GEE1167 GOA1162:GOA1167 GXW1162:GXW1167 HHS1162:HHS1167 HRO1162:HRO1167 IBK1162:IBK1167 ILG1162:ILG1167 IVC1162:IVC1167 JEY1162:JEY1167 JOU1162:JOU1167 JYQ1162:JYQ1167 KIM1162:KIM1167 KSI1162:KSI1167 LCE1162:LCE1167 LMA1162:LMA1167 LVW1162:LVW1167 MFS1162:MFS1167 MPO1162:MPO1167 MZK1162:MZK1167 NJG1162:NJG1167 NTC1162:NTC1167 OCY1162:OCY1167 OMU1162:OMU1167 OWQ1162:OWQ1167 PGM1162:PGM1167 PQI1162:PQI1167 QAE1162:QAE1167 QKA1162:QKA1167 QTW1162:QTW1167 RDS1162:RDS1167 RNO1162:RNO1167 RXK1162:RXK1167 SHG1162:SHG1167 SRC1162:SRC1167 TAY1162:TAY1167 TKU1162:TKU1167 TUQ1162:TUQ1167 UEM1162:UEM1167 UOI1162:UOI1167 UYE1162:UYE1167 VIA1162:VIA1167 VRW1162:VRW1167 WBS1162:WBS1167 WLO1162:WLO1167 WVK1162:WVK1167 WVK2100:WVK2102 IY1980:IY1990 SU1980:SU1990 ACQ1980:ACQ1990 AMM1980:AMM1990 AWI1980:AWI1990 BGE1980:BGE1990 BQA1980:BQA1990 BZW1980:BZW1990 CJS1980:CJS1990 CTO1980:CTO1990 DDK1980:DDK1990 DNG1980:DNG1990 DXC1980:DXC1990 EGY1980:EGY1990 EQU1980:EQU1990 FAQ1980:FAQ1990 FKM1980:FKM1990 FUI1980:FUI1990 GEE1980:GEE1990 GOA1980:GOA1990 GXW1980:GXW1990 HHS1980:HHS1990 HRO1980:HRO1990 IBK1980:IBK1990 ILG1980:ILG1990 IVC1980:IVC1990 JEY1980:JEY1990 JOU1980:JOU1990 JYQ1980:JYQ1990 KIM1980:KIM1990 KSI1980:KSI1990 LCE1980:LCE1990 LMA1980:LMA1990 LVW1980:LVW1990 MFS1980:MFS1990 MPO1980:MPO1990 MZK1980:MZK1990 NJG1980:NJG1990 NTC1980:NTC1990 OCY1980:OCY1990 OMU1980:OMU1990 OWQ1980:OWQ1990 PGM1980:PGM1990 PQI1980:PQI1990 QAE1980:QAE1990 QKA1980:QKA1990 QTW1980:QTW1990 RDS1980:RDS1990 RNO1980:RNO1990 RXK1980:RXK1990 SHG1980:SHG1990 SRC1980:SRC1990 TAY1980:TAY1990 TKU1980:TKU1990 TUQ1980:TUQ1990 UEM1980:UEM1990 UOI1980:UOI1990 UYE1980:UYE1990 VIA1980:VIA1990 VRW1980:VRW1990 WBS1980:WBS1990 WLO1980:WLO1990 WVK1980:WVK1990 C1996 IY1996 SU1996 ACQ1996 AMM1996 AWI1996 BGE1996 BQA1996 BZW1996 CJS1996 CTO1996 DDK1996 DNG1996 DXC1996 EGY1996 EQU1996 FAQ1996 FKM1996 FUI1996 GEE1996 GOA1996 GXW1996 HHS1996 HRO1996 IBK1996 ILG1996 IVC1996 JEY1996 JOU1996 JYQ1996 KIM1996 KSI1996 LCE1996 LMA1996 LVW1996 MFS1996 MPO1996 MZK1996 NJG1996 NTC1996 OCY1996 OMU1996 OWQ1996 PGM1996 PQI1996 QAE1996 QKA1996 QTW1996 RDS1996 RNO1996 RXK1996 SHG1996 SRC1996 TAY1996 TKU1996 TUQ1996 UEM1996 UOI1996 UYE1996 VIA1996 VRW1996 WBS1996 WLO1996 WVK1996 C2001:C2004 IY2001:IY2004 SU2001:SU2004 ACQ2001:ACQ2004 AMM2001:AMM2004 AWI2001:AWI2004 BGE2001:BGE2004 BQA2001:BQA2004 BZW2001:BZW2004 CJS2001:CJS2004 CTO2001:CTO2004 DDK2001:DDK2004 DNG2001:DNG2004 DXC2001:DXC2004 EGY2001:EGY2004 EQU2001:EQU2004 FAQ2001:FAQ2004 FKM2001:FKM2004 FUI2001:FUI2004 GEE2001:GEE2004 GOA2001:GOA2004 GXW2001:GXW2004 HHS2001:HHS2004 HRO2001:HRO2004 IBK2001:IBK2004 ILG2001:ILG2004 IVC2001:IVC2004 JEY2001:JEY2004 JOU2001:JOU2004 JYQ2001:JYQ2004 KIM2001:KIM2004 KSI2001:KSI2004 LCE2001:LCE2004 LMA2001:LMA2004 LVW2001:LVW2004 MFS2001:MFS2004 MPO2001:MPO2004 MZK2001:MZK2004 NJG2001:NJG2004 NTC2001:NTC2004 OCY2001:OCY2004 OMU2001:OMU2004 OWQ2001:OWQ2004 PGM2001:PGM2004 PQI2001:PQI2004 QAE2001:QAE2004 QKA2001:QKA2004 QTW2001:QTW2004 RDS2001:RDS2004 RNO2001:RNO2004 RXK2001:RXK2004 SHG2001:SHG2004 SRC2001:SRC2004 TAY2001:TAY2004 TKU2001:TKU2004 TUQ2001:TUQ2004 UEM2001:UEM2004 UOI2001:UOI2004 UYE2001:UYE2004 VIA2001:VIA2004 VRW2001:VRW2004 WBS2001:WBS2004 WLO2001:WLO2004 WVK2001:WVK2004 C2016:C2059 IY2016:IY2018 SU2016:SU2018 ACQ2016:ACQ2018 AMM2016:AMM2018 AWI2016:AWI2018 BGE2016:BGE2018 BQA2016:BQA2018 BZW2016:BZW2018 CJS2016:CJS2018 CTO2016:CTO2018 DDK2016:DDK2018 DNG2016:DNG2018 DXC2016:DXC2018 EGY2016:EGY2018 EQU2016:EQU2018 FAQ2016:FAQ2018 FKM2016:FKM2018 FUI2016:FUI2018 GEE2016:GEE2018 GOA2016:GOA2018 GXW2016:GXW2018 HHS2016:HHS2018 HRO2016:HRO2018 IBK2016:IBK2018 ILG2016:ILG2018 IVC2016:IVC2018 JEY2016:JEY2018 JOU2016:JOU2018 JYQ2016:JYQ2018 KIM2016:KIM2018 KSI2016:KSI2018 LCE2016:LCE2018 LMA2016:LMA2018 LVW2016:LVW2018 MFS2016:MFS2018 MPO2016:MPO2018 MZK2016:MZK2018 NJG2016:NJG2018 NTC2016:NTC2018 OCY2016:OCY2018 OMU2016:OMU2018 OWQ2016:OWQ2018 PGM2016:PGM2018 PQI2016:PQI2018 QAE2016:QAE2018 QKA2016:QKA2018 QTW2016:QTW2018 RDS2016:RDS2018 RNO2016:RNO2018 RXK2016:RXK2018 SHG2016:SHG2018 SRC2016:SRC2018 TAY2016:TAY2018 TKU2016:TKU2018 TUQ2016:TUQ2018 UEM2016:UEM2018 UOI2016:UOI2018 UYE2016:UYE2018 VIA2016:VIA2018 VRW2016:VRW2018 WBS2016:WBS2018 WLO2016:WLO2018 WVK2016:WVK2018 IY2025 SU2025 ACQ2025 AMM2025 AWI2025 BGE2025 BQA2025 BZW2025 CJS2025 CTO2025 DDK2025 DNG2025 DXC2025 EGY2025 EQU2025 FAQ2025 FKM2025 FUI2025 GEE2025 GOA2025 GXW2025 HHS2025 HRO2025 IBK2025 ILG2025 IVC2025 JEY2025 JOU2025 JYQ2025 KIM2025 KSI2025 LCE2025 LMA2025 LVW2025 MFS2025 MPO2025 MZK2025 NJG2025 NTC2025 OCY2025 OMU2025 OWQ2025 PGM2025 PQI2025 QAE2025 QKA2025 QTW2025 RDS2025 RNO2025 RXK2025 SHG2025 SRC2025 TAY2025 TKU2025 TUQ2025 UEM2025 UOI2025 UYE2025 VIA2025 VRW2025 WBS2025 WLO2025 WVK2025 IY2045:IY2055 SU2045:SU2055 ACQ2045:ACQ2055 AMM2045:AMM2055 AWI2045:AWI2055 BGE2045:BGE2055 BQA2045:BQA2055 BZW2045:BZW2055 CJS2045:CJS2055 CTO2045:CTO2055 DDK2045:DDK2055 DNG2045:DNG2055 DXC2045:DXC2055 EGY2045:EGY2055 EQU2045:EQU2055 FAQ2045:FAQ2055 FKM2045:FKM2055 FUI2045:FUI2055 GEE2045:GEE2055 GOA2045:GOA2055 GXW2045:GXW2055 HHS2045:HHS2055 HRO2045:HRO2055 IBK2045:IBK2055 ILG2045:ILG2055 IVC2045:IVC2055 JEY2045:JEY2055 JOU2045:JOU2055 JYQ2045:JYQ2055 KIM2045:KIM2055 KSI2045:KSI2055 LCE2045:LCE2055 LMA2045:LMA2055 LVW2045:LVW2055 MFS2045:MFS2055 MPO2045:MPO2055 MZK2045:MZK2055 NJG2045:NJG2055 NTC2045:NTC2055 OCY2045:OCY2055 OMU2045:OMU2055 OWQ2045:OWQ2055 PGM2045:PGM2055 PQI2045:PQI2055 QAE2045:QAE2055 QKA2045:QKA2055 QTW2045:QTW2055 RDS2045:RDS2055 RNO2045:RNO2055 RXK2045:RXK2055 SHG2045:SHG2055 SRC2045:SRC2055 TAY2045:TAY2055 TKU2045:TKU2055 TUQ2045:TUQ2055 UEM2045:UEM2055 UOI2045:UOI2055 UYE2045:UYE2055 VIA2045:VIA2055 VRW2045:VRW2055 WBS2045:WBS2055 WLO2045:WLO2055 WVK2045:WVK2055 C2068:C2071 IY2068:IY2071 SU2068:SU2071 ACQ2068:ACQ2071 AMM2068:AMM2071 AWI2068:AWI2071 BGE2068:BGE2071 BQA2068:BQA2071 BZW2068:BZW2071 CJS2068:CJS2071 CTO2068:CTO2071 DDK2068:DDK2071 DNG2068:DNG2071 DXC2068:DXC2071 EGY2068:EGY2071 EQU2068:EQU2071 FAQ2068:FAQ2071 FKM2068:FKM2071 FUI2068:FUI2071 GEE2068:GEE2071 GOA2068:GOA2071 GXW2068:GXW2071 HHS2068:HHS2071 HRO2068:HRO2071 IBK2068:IBK2071 ILG2068:ILG2071 IVC2068:IVC2071 JEY2068:JEY2071 JOU2068:JOU2071 JYQ2068:JYQ2071 KIM2068:KIM2071 KSI2068:KSI2071 LCE2068:LCE2071 LMA2068:LMA2071 LVW2068:LVW2071 MFS2068:MFS2071 MPO2068:MPO2071 MZK2068:MZK2071 NJG2068:NJG2071 NTC2068:NTC2071 OCY2068:OCY2071 OMU2068:OMU2071 OWQ2068:OWQ2071 PGM2068:PGM2071 PQI2068:PQI2071 QAE2068:QAE2071 QKA2068:QKA2071 QTW2068:QTW2071 RDS2068:RDS2071 RNO2068:RNO2071 RXK2068:RXK2071 SHG2068:SHG2071 SRC2068:SRC2071 TAY2068:TAY2071 TKU2068:TKU2071 TUQ2068:TUQ2071 UEM2068:UEM2071 UOI2068:UOI2071 UYE2068:UYE2071 VIA2068:VIA2071 VRW2068:VRW2071 WBS2068:WBS2071 WLO2068:WLO2071 WVK2068:WVK2071 C2085:C2098 IY2091:IY2094 SU2091:SU2094 ACQ2091:ACQ2094 AMM2091:AMM2094 AWI2091:AWI2094 BGE2091:BGE2094 BQA2091:BQA2094 BZW2091:BZW2094 CJS2091:CJS2094 CTO2091:CTO2094 DDK2091:DDK2094 DNG2091:DNG2094 DXC2091:DXC2094 EGY2091:EGY2094 EQU2091:EQU2094 FAQ2091:FAQ2094 FKM2091:FKM2094 FUI2091:FUI2094 GEE2091:GEE2094 GOA2091:GOA2094 GXW2091:GXW2094 HHS2091:HHS2094 HRO2091:HRO2094 IBK2091:IBK2094 ILG2091:ILG2094 IVC2091:IVC2094 JEY2091:JEY2094 JOU2091:JOU2094 JYQ2091:JYQ2094 KIM2091:KIM2094 KSI2091:KSI2094 LCE2091:LCE2094 LMA2091:LMA2094 LVW2091:LVW2094 MFS2091:MFS2094 MPO2091:MPO2094 MZK2091:MZK2094 NJG2091:NJG2094 NTC2091:NTC2094 OCY2091:OCY2094 OMU2091:OMU2094 OWQ2091:OWQ2094 PGM2091:PGM2094 PQI2091:PQI2094 QAE2091:QAE2094 QKA2091:QKA2094 QTW2091:QTW2094 RDS2091:RDS2094 RNO2091:RNO2094 RXK2091:RXK2094 SHG2091:SHG2094 SRC2091:SRC2094 TAY2091:TAY2094 TKU2091:TKU2094 TUQ2091:TUQ2094 UEM2091:UEM2094 UOI2091:UOI2094 UYE2091:UYE2094 VIA2091:VIA2094 VRW2091:VRW2094 WBS2091:WBS2094 WLO2091:WLO2094 WVK2091:WVK2094 C2100:C2109 IY2100:IY2102 SU2100:SU2102 ACQ2100:ACQ2102 AMM2100:AMM2102 AWI2100:AWI2102 BGE2100:BGE2102 BQA2100:BQA2102 BZW2100:BZW2102 CJS2100:CJS2102 CTO2100:CTO2102 DDK2100:DDK2102 DNG2100:DNG2102 DXC2100:DXC2102 EGY2100:EGY2102 EQU2100:EQU2102 FAQ2100:FAQ2102 FKM2100:FKM2102 FUI2100:FUI2102 GEE2100:GEE2102 GOA2100:GOA2102 GXW2100:GXW2102 HHS2100:HHS2102 HRO2100:HRO2102 IBK2100:IBK2102 ILG2100:ILG2102 IVC2100:IVC2102 JEY2100:JEY2102 JOU2100:JOU2102 JYQ2100:JYQ2102 KIM2100:KIM2102 KSI2100:KSI2102 LCE2100:LCE2102 LMA2100:LMA2102 LVW2100:LVW2102 MFS2100:MFS2102 MPO2100:MPO2102 MZK2100:MZK2102 NJG2100:NJG2102 NTC2100:NTC2102 OCY2100:OCY2102 OMU2100:OMU2102 OWQ2100:OWQ2102 PGM2100:PGM2102 PQI2100:PQI2102 QAE2100:QAE2102 QKA2100:QKA2102 QTW2100:QTW2102 RDS2100:RDS2102 RNO2100:RNO2102 RXK2100:RXK2102 SHG2100:SHG2102 SRC2100:SRC2102 TAY2100:TAY2102 TKU2100:TKU2102 TUQ2100:TUQ2102 UEM2100:UEM2102 UOI2100:UOI2102 UYE2100:UYE2102 VIA2100:VIA2102 VRW2100:VRW2102 WBS2100:WBS2102 WLO2100:WLO2102 IY2106:IY2109 SU2106:SU2109 ACQ2106:ACQ2109 AMM2106:AMM2109 AWI2106:AWI2109 BGE2106:BGE2109 BQA2106:BQA2109 BZW2106:BZW2109 CJS2106:CJS2109 CTO2106:CTO2109 DDK2106:DDK2109 DNG2106:DNG2109 DXC2106:DXC2109 EGY2106:EGY2109 EQU2106:EQU2109 FAQ2106:FAQ2109 FKM2106:FKM2109 FUI2106:FUI2109 GEE2106:GEE2109 GOA2106:GOA2109 GXW2106:GXW2109 HHS2106:HHS2109 HRO2106:HRO2109 IBK2106:IBK2109 ILG2106:ILG2109 IVC2106:IVC2109 JEY2106:JEY2109 JOU2106:JOU2109 JYQ2106:JYQ2109 KIM2106:KIM2109 KSI2106:KSI2109 LCE2106:LCE2109 LMA2106:LMA2109 LVW2106:LVW2109 MFS2106:MFS2109 MPO2106:MPO2109 MZK2106:MZK2109 NJG2106:NJG2109 NTC2106:NTC2109 OCY2106:OCY2109 OMU2106:OMU2109 OWQ2106:OWQ2109 PGM2106:PGM2109 PQI2106:PQI2109 QAE2106:QAE2109 QKA2106:QKA2109 QTW2106:QTW2109 RDS2106:RDS2109 RNO2106:RNO2109 RXK2106:RXK2109 SHG2106:SHG2109 SRC2106:SRC2109 TAY2106:TAY2109 TKU2106:TKU2109 TUQ2106:TUQ2109 UEM2106:UEM2109 UOI2106:UOI2109 UYE2106:UYE2109 VIA2106:VIA2109 VRW2106:VRW2109 WBS2106:WBS2109 WLO2106:WLO2109 WVK2106:WVK2109 C2116:C2117 IY2116:IY2117 SU2116:SU2117 ACQ2116:ACQ2117 AMM2116:AMM2117 AWI2116:AWI2117 BGE2116:BGE2117 BQA2116:BQA2117 BZW2116:BZW2117 CJS2116:CJS2117 CTO2116:CTO2117 DDK2116:DDK2117 DNG2116:DNG2117 DXC2116:DXC2117 EGY2116:EGY2117 EQU2116:EQU2117 FAQ2116:FAQ2117 FKM2116:FKM2117 FUI2116:FUI2117 GEE2116:GEE2117 GOA2116:GOA2117 GXW2116:GXW2117 HHS2116:HHS2117 HRO2116:HRO2117 IBK2116:IBK2117 ILG2116:ILG2117 IVC2116:IVC2117 JEY2116:JEY2117 JOU2116:JOU2117 JYQ2116:JYQ2117 KIM2116:KIM2117 KSI2116:KSI2117 LCE2116:LCE2117 LMA2116:LMA2117 LVW2116:LVW2117 MFS2116:MFS2117 MPO2116:MPO2117 MZK2116:MZK2117 NJG2116:NJG2117 NTC2116:NTC2117 OCY2116:OCY2117 OMU2116:OMU2117 OWQ2116:OWQ2117 PGM2116:PGM2117 PQI2116:PQI2117 QAE2116:QAE2117 QKA2116:QKA2117 QTW2116:QTW2117 RDS2116:RDS2117 RNO2116:RNO2117 RXK2116:RXK2117 SHG2116:SHG2117 SRC2116:SRC2117 TAY2116:TAY2117 TKU2116:TKU2117 TUQ2116:TUQ2117 UEM2116:UEM2117 UOI2116:UOI2117 UYE2116:UYE2117 VIA2116:VIA2117 VRW2116:VRW2117 WBS2116:WBS2117 WLO2116:WLO2117 WVK2116:WVK2117 C2127:C2167 IY2135:IY2138 SU2135:SU2138 ACQ2135:ACQ2138 AMM2135:AMM2138 AWI2135:AWI2138 BGE2135:BGE2138 BQA2135:BQA2138 BZW2135:BZW2138 CJS2135:CJS2138 CTO2135:CTO2138 DDK2135:DDK2138 DNG2135:DNG2138 DXC2135:DXC2138 EGY2135:EGY2138 EQU2135:EQU2138 FAQ2135:FAQ2138 FKM2135:FKM2138 FUI2135:FUI2138 GEE2135:GEE2138 GOA2135:GOA2138 GXW2135:GXW2138 HHS2135:HHS2138 HRO2135:HRO2138 IBK2135:IBK2138 ILG2135:ILG2138 IVC2135:IVC2138 JEY2135:JEY2138 JOU2135:JOU2138 JYQ2135:JYQ2138 KIM2135:KIM2138 KSI2135:KSI2138 LCE2135:LCE2138 LMA2135:LMA2138 LVW2135:LVW2138 MFS2135:MFS2138 MPO2135:MPO2138 MZK2135:MZK2138 NJG2135:NJG2138 NTC2135:NTC2138 OCY2135:OCY2138 OMU2135:OMU2138 OWQ2135:OWQ2138 PGM2135:PGM2138 PQI2135:PQI2138 QAE2135:QAE2138 QKA2135:QKA2138 QTW2135:QTW2138 RDS2135:RDS2138 RNO2135:RNO2138 RXK2135:RXK2138 SHG2135:SHG2138 SRC2135:SRC2138 TAY2135:TAY2138 TKU2135:TKU2138 TUQ2135:TUQ2138 UEM2135:UEM2138 UOI2135:UOI2138 UYE2135:UYE2138 VIA2135:VIA2138 VRW2135:VRW2138 WBS2135:WBS2138 WLO2135:WLO2138 WVK2135:WVK2138 IY2143:IY2159 SU2143:SU2159 ACQ2143:ACQ2159 AMM2143:AMM2159 AWI2143:AWI2159 BGE2143:BGE2159 BQA2143:BQA2159 BZW2143:BZW2159 CJS2143:CJS2159 CTO2143:CTO2159 DDK2143:DDK2159 DNG2143:DNG2159 DXC2143:DXC2159 EGY2143:EGY2159 EQU2143:EQU2159 FAQ2143:FAQ2159 FKM2143:FKM2159 FUI2143:FUI2159 GEE2143:GEE2159 GOA2143:GOA2159 GXW2143:GXW2159 HHS2143:HHS2159 HRO2143:HRO2159 IBK2143:IBK2159 ILG2143:ILG2159 IVC2143:IVC2159 JEY2143:JEY2159 JOU2143:JOU2159 JYQ2143:JYQ2159 KIM2143:KIM2159 KSI2143:KSI2159 LCE2143:LCE2159 LMA2143:LMA2159 LVW2143:LVW2159 MFS2143:MFS2159 MPO2143:MPO2159 MZK2143:MZK2159 NJG2143:NJG2159 NTC2143:NTC2159 OCY2143:OCY2159 OMU2143:OMU2159 OWQ2143:OWQ2159 PGM2143:PGM2159 PQI2143:PQI2159 QAE2143:QAE2159 QKA2143:QKA2159 QTW2143:QTW2159 RDS2143:RDS2159 RNO2143:RNO2159 RXK2143:RXK2159 SHG2143:SHG2159 SRC2143:SRC2159 TAY2143:TAY2159 TKU2143:TKU2159 TUQ2143:TUQ2159 UEM2143:UEM2159 UOI2143:UOI2159 UYE2143:UYE2159 VIA2143:VIA2159 VRW2143:VRW2159 WBS2143:WBS2159 WLO2143:WLO2159 WVK2143:WVK2159 C2223:C2326 IY2224:IY2320 SU2224:SU2320 ACQ2224:ACQ2320 AMM2224:AMM2320 AWI2224:AWI2320 BGE2224:BGE2320 BQA2224:BQA2320 BZW2224:BZW2320 CJS2224:CJS2320 CTO2224:CTO2320 DDK2224:DDK2320 DNG2224:DNG2320 DXC2224:DXC2320 EGY2224:EGY2320 EQU2224:EQU2320 FAQ2224:FAQ2320 FKM2224:FKM2320 FUI2224:FUI2320 GEE2224:GEE2320 GOA2224:GOA2320 GXW2224:GXW2320 HHS2224:HHS2320 HRO2224:HRO2320 IBK2224:IBK2320 ILG2224:ILG2320 IVC2224:IVC2320 JEY2224:JEY2320 JOU2224:JOU2320 JYQ2224:JYQ2320 KIM2224:KIM2320 KSI2224:KSI2320 LCE2224:LCE2320 LMA2224:LMA2320 LVW2224:LVW2320 MFS2224:MFS2320 MPO2224:MPO2320 MZK2224:MZK2320 NJG2224:NJG2320 NTC2224:NTC2320 OCY2224:OCY2320 OMU2224:OMU2320 OWQ2224:OWQ2320 PGM2224:PGM2320 PQI2224:PQI2320 QAE2224:QAE2320 QKA2224:QKA2320 QTW2224:QTW2320 RDS2224:RDS2320 RNO2224:RNO2320 RXK2224:RXK2320 SHG2224:SHG2320 SRC2224:SRC2320 TAY2224:TAY2320 TKU2224:TKU2320 TUQ2224:TUQ2320 UEM2224:UEM2320 UOI2224:UOI2320 UYE2224:UYE2320 VIA2224:VIA2320 VRW2224:VRW2320 WBS2224:WBS2320 WLO2224:WLO2320 WVK2224:WVK2320 C2328:C2339 IY2333:IY2339 SU2333:SU2339 ACQ2333:ACQ2339 AMM2333:AMM2339 AWI2333:AWI2339 BGE2333:BGE2339 BQA2333:BQA2339 BZW2333:BZW2339 CJS2333:CJS2339 CTO2333:CTO2339 DDK2333:DDK2339 DNG2333:DNG2339 DXC2333:DXC2339 EGY2333:EGY2339 EQU2333:EQU2339 FAQ2333:FAQ2339 FKM2333:FKM2339 FUI2333:FUI2339 GEE2333:GEE2339 GOA2333:GOA2339 GXW2333:GXW2339 HHS2333:HHS2339 HRO2333:HRO2339 IBK2333:IBK2339 ILG2333:ILG2339 IVC2333:IVC2339 JEY2333:JEY2339 JOU2333:JOU2339 JYQ2333:JYQ2339 KIM2333:KIM2339 KSI2333:KSI2339 LCE2333:LCE2339 LMA2333:LMA2339 LVW2333:LVW2339 MFS2333:MFS2339 MPO2333:MPO2339 MZK2333:MZK2339 NJG2333:NJG2339 NTC2333:NTC2339 OCY2333:OCY2339 OMU2333:OMU2339 OWQ2333:OWQ2339 PGM2333:PGM2339 PQI2333:PQI2339 QAE2333:QAE2339 QKA2333:QKA2339 QTW2333:QTW2339 RDS2333:RDS2339 RNO2333:RNO2339 RXK2333:RXK2339 SHG2333:SHG2339 SRC2333:SRC2339 TAY2333:TAY2339 TKU2333:TKU2339 TUQ2333:TUQ2339 UEM2333:UEM2339 UOI2333:UOI2339 UYE2333:UYE2339 VIA2333:VIA2339 VRW2333:VRW2339 WBS2333:WBS2339 WLO2333:WLO2339 WVK2333:WVK2339 C2341:C2349 IY2345:IY2349 SU2345:SU2349 ACQ2345:ACQ2349 AMM2345:AMM2349 AWI2345:AWI2349 BGE2345:BGE2349 BQA2345:BQA2349 BZW2345:BZW2349 CJS2345:CJS2349 CTO2345:CTO2349 DDK2345:DDK2349 DNG2345:DNG2349 DXC2345:DXC2349 EGY2345:EGY2349 EQU2345:EQU2349 FAQ2345:FAQ2349 FKM2345:FKM2349 FUI2345:FUI2349 GEE2345:GEE2349 GOA2345:GOA2349 GXW2345:GXW2349 HHS2345:HHS2349 HRO2345:HRO2349 IBK2345:IBK2349 ILG2345:ILG2349 IVC2345:IVC2349 JEY2345:JEY2349 JOU2345:JOU2349 JYQ2345:JYQ2349 KIM2345:KIM2349 KSI2345:KSI2349 LCE2345:LCE2349 LMA2345:LMA2349 LVW2345:LVW2349 MFS2345:MFS2349 MPO2345:MPO2349 MZK2345:MZK2349 NJG2345:NJG2349 NTC2345:NTC2349 OCY2345:OCY2349 OMU2345:OMU2349 OWQ2345:OWQ2349 PGM2345:PGM2349 PQI2345:PQI2349 QAE2345:QAE2349 QKA2345:QKA2349 QTW2345:QTW2349 RDS2345:RDS2349 RNO2345:RNO2349 RXK2345:RXK2349 SHG2345:SHG2349 SRC2345:SRC2349 TAY2345:TAY2349 TKU2345:TKU2349 TUQ2345:TUQ2349 UEM2345:UEM2349 UOI2345:UOI2349 UYE2345:UYE2349 VIA2345:VIA2349 VRW2345:VRW2349 WBS2345:WBS2349 WLO2345:WLO2349 WVK2345:WVK2349 DDK7822:DDK7826 DNG7822:DNG7826 DXC7822:DXC7826 EGY7822:EGY7826 EQU7822:EQU7826 FAQ7822:FAQ7826 FKM7822:FKM7826 FUI7822:FUI7826 GEE7822:GEE7826 GOA7822:GOA7826 GXW7822:GXW7826 HHS7822:HHS7826 HRO7822:HRO7826 IBK7822:IBK7826 ILG7822:ILG7826 IVC7822:IVC7826 JEY7822:JEY7826 JOU7822:JOU7826 JYQ7822:JYQ7826 KIM7822:KIM7826 KSI7822:KSI7826 LCE7822:LCE7826 LMA7822:LMA7826 LVW7822:LVW7826 MFS7822:MFS7826 MPO7822:MPO7826 MZK7822:MZK7826 NJG7822:NJG7826 NTC7822:NTC7826 OCY7822:OCY7826 OMU7822:OMU7826 OWQ7822:OWQ7826 PGM7822:PGM7826 PQI7822:PQI7826 QAE7822:QAE7826 QKA7822:QKA7826 QTW7822:QTW7826 RDS7822:RDS7826 RNO7822:RNO7826 RXK7822:RXK7826 SHG7822:SHG7826 SRC7822:SRC7826 TAY7822:TAY7826 TKU7822:TKU7826 TUQ7822:TUQ7826 UEM7822:UEM7826 UOI7822:UOI7826 UYE7822:UYE7826 VIA7822:VIA7826 VRW7822:VRW7826 WBS7822:WBS7826 WLO7822:WLO7826 WVK7886:WVK7888 C7837 IY7837 SU7837 ACQ7837 AMM7837 AWI7837 BGE7837 BQA7837 C7240:C7242 C7257:C7258 C4807:C4820 EGY7791:EGY7792 EQU7791:EQU7792 FAQ7791:FAQ7792 FKM7791:FKM7792 FUI7791:FUI7792 GEE7791:GEE7792 GOA7791:GOA7792 GXW7791:GXW7792 HHS7791:HHS7792 HRO7791:HRO7792 IBK7791:IBK7792 ILG7791:ILG7792 IVC7791:IVC7792 JEY7791:JEY7792 JOU7791:JOU7792 JYQ7791:JYQ7792 KIM7791:KIM7792 KSI7791:KSI7792 LCE7791:LCE7792 LMA7791:LMA7792 LVW7791:LVW7792 MFS7791:MFS7792 MPO7791:MPO7792 MZK7791:MZK7792 NJG7791:NJG7792 NTC7791:NTC7792 OCY7791:OCY7792 OMU7791:OMU7792 OWQ7791:OWQ7792 PGM7791:PGM7792 PQI7791:PQI7792 QAE7791:QAE7792 QKA7791:QKA7792 QTW7791:QTW7792 RDS7791:RDS7792 RNO7791:RNO7792 RXK7791:RXK7792 SHG7791:SHG7792 SRC7791:SRC7792 TAY7791:TAY7792 TKU7791:TKU7792 TUQ7791:TUQ7792 UEM7791:UEM7792 UOI7791:UOI7792 UYE7791:UYE7792 VIA7791:VIA7792 VRW7791:VRW7792 WBS7791:WBS7792 WLO7791:WLO7792 WVK7791:WVK7792 C7797:C7801 IY7797:IY7798 SU7797:SU7798 ACQ7797:ACQ7798 AMM7797:AMM7798 AWI7797:AWI7798 BGE7797:BGE7798 BQA7797:BQA7798 BZW7797:BZW7798 CJS7797:CJS7798 CTO7797:CTO7798 DDK7797:DDK7798 DNG7797:DNG7798 DXC7797:DXC7798 EGY7797:EGY7798 EQU7797:EQU7798 FAQ7797:FAQ7798 FKM7797:FKM7798 FUI7797:FUI7798 GEE7797:GEE7798 GOA7797:GOA7798 GXW7797:GXW7798 HHS7797:HHS7798 HRO7797:HRO7798 IBK7797:IBK7798 ILG7797:ILG7798 IVC7797:IVC7798 JEY7797:JEY7798 JOU7797:JOU7798 JYQ7797:JYQ7798 KIM7797:KIM7798 KSI7797:KSI7798 LCE7797:LCE7798 LMA7797:LMA7798 LVW7797:LVW7798 MFS7797:MFS7798 MPO7797:MPO7798 MZK7797:MZK7798 NJG7797:NJG7798 NTC7797:NTC7798 OCY7797:OCY7798 OMU7797:OMU7798 OWQ7797:OWQ7798 PGM7797:PGM7798 PQI7797:PQI7798 QAE7797:QAE7798 QKA7797:QKA7798 QTW7797:QTW7798 RDS7797:RDS7798 RNO7797:RNO7798 RXK7797:RXK7798 SHG7797:SHG7798 SRC7797:SRC7798 TAY7797:TAY7798 TKU7797:TKU7798 TUQ7797:TUQ7798 UEM7797:UEM7798 UOI7797:UOI7798 UYE7797:UYE7798 VIA7797:VIA7798 VRW7797:VRW7798 WBS7797:WBS7798 WLO7797:WLO7798 WVK7797:WVK7798 C7807:C7809 IY7807:IY7809 C7990:C7993 C7574:C7577 IY7574:IY7577 SU7574:SU7577 ACQ7574:ACQ7577 AMM7574:AMM7577 AWI7574:AWI7577 BGE7574:BGE7577 BQA7574:BQA7577 BZW7574:BZW7577 CJS7574:CJS7577 CTO7574:CTO7577 DDK7574:DDK7577 DNG7574:DNG7577 DXC7574:DXC7577 EGY7574:EGY7577 EQU7574:EQU7577 FAQ7574:FAQ7577 FKM7574:FKM7577 FUI7574:FUI7577 GEE7574:GEE7577 GOA7574:GOA7577 GXW7574:GXW7577 HHS7574:HHS7577 HRO7574:HRO7577 IBK7574:IBK7577 ILG7574:ILG7577 IVC7574:IVC7577 JEY7574:JEY7577 JOU7574:JOU7577 JYQ7574:JYQ7577 KIM7574:KIM7577 KSI7574:KSI7577 LCE7574:LCE7577 LMA7574:LMA7577 LVW7574:LVW7577 MFS7574:MFS7577 MPO7574:MPO7577 MZK7574:MZK7577 NJG7574:NJG7577 NTC7574:NTC7577 OCY7574:OCY7577 OMU7574:OMU7577 OWQ7574:OWQ7577 PGM7574:PGM7577 PQI7574:PQI7577 QAE7574:QAE7577 QKA7574:QKA7577 QTW7574:QTW7577 RDS7574:RDS7577 RNO7574:RNO7577 RXK7574:RXK7577 SHG7574:SHG7577 SRC7574:SRC7577 TAY7574:TAY7577 TKU7574:TKU7577 TUQ7574:TUQ7577 UEM7574:UEM7577 UOI7574:UOI7577 UYE7574:UYE7577 VIA7574:VIA7577 VRW7574:VRW7577 WBS7574:WBS7577 WLO7574:WLO7577 WVK7574:WVK7577 C7822:C7830 IY7822:IY7826 SU7822:SU7826 ACQ7822:ACQ7826 AMM7822:AMM7826 AWI7822:AWI7826 BGE7822:BGE7826 BQA7822:BQA7826 BZW7822:BZW7826 CJS7822:CJS7826 CTO7822:CTO7826 C2378 FKM7715:FKM7720 FUI7715:FUI7720 GEE7715:GEE7720 GOA7715:GOA7720 GXW7715:GXW7720 HHS7715:HHS7720 HRO7715:HRO7720 IBK7715:IBK7720 ILG7715:ILG7720 IVC7715:IVC7720 JEY7715:JEY7720 JOU7715:JOU7720 JYQ7715:JYQ7720 KIM7715:KIM7720 KSI7715:KSI7720 LCE7715:LCE7720 LMA7715:LMA7720 LVW7715:LVW7720 MFS7715:MFS7720 MPO7715:MPO7720 MZK7715:MZK7720 NJG7715:NJG7720 NTC7715:NTC7720 OCY7715:OCY7720 OMU7715:OMU7720 OWQ7715:OWQ7720 PGM7715:PGM7720 PQI7715:PQI7720 QAE7715:QAE7720 QKA7715:QKA7720 QTW7715:QTW7720 RDS7715:RDS7720 RNO7715:RNO7720 RXK7715:RXK7720 SHG7715:SHG7720 SRC7715:SRC7720 TAY7715:TAY7720 TKU7715:TKU7720 TUQ7715:TUQ7720 UEM7715:UEM7720 UOI7715:UOI7720 UYE7715:UYE7720 VIA7715:VIA7720 VRW7715:VRW7720 WBS7715:WBS7720 WLO7715:WLO7720 C7781:C7792 C7748:C7751 C7758:C7766 IY7758:IY7766 SU7758:SU7766 ACQ7758:ACQ7766 AMM7758:AMM7766 AWI7758:AWI7766 BGE7758:BGE7766 BQA7758:BQA7766 BZW7758:BZW7766 CJS7758:CJS7766 CTO7758:CTO7766 DDK7758:DDK7766 DNG7758:DNG7766 DXC7758:DXC7766 EGY7758:EGY7766 C1872 EQU7758:EQU7766 FAQ7758:FAQ7766 FKM7758:FKM7766 FUI7758:FUI7766 GEE7758:GEE7766 GOA7758:GOA7766 GXW7758:GXW7766 HHS7758:HHS7766 HRO7758:HRO7766 IBK7758:IBK7766 ILG7758:ILG7766 IVC7758:IVC7766 JEY7758:JEY7766 JOU7758:JOU7766 JYQ7758:JYQ7766 KIM7758:KIM7766 KSI7758:KSI7766 LCE7758:LCE7766 LMA7758:LMA7766 LVW7758:LVW7766 MFS7758:MFS7766 MPO7758:MPO7766 MZK7758:MZK7766 NJG7758:NJG7766 NTC7758:NTC7766 OCY7758:OCY7766 OMU7758:OMU7766 OWQ7758:OWQ7766 PGM7758:PGM7766 PQI7758:PQI7766 QAE7758:QAE7766 QKA7758:QKA7766 QTW7758:QTW7766 RDS7758:RDS7766 RNO7758:RNO7766 RXK7758:RXK7766 SHG7758:SHG7766 SRC7758:SRC7766 TAY7758:TAY7766 TKU7758:TKU7766 TUQ7758:TUQ7766 UEM7758:UEM7766 UOI7758:UOI7766 UYE7758:UYE7766 VIA7758:VIA7766 VRW7758:VRW7766 WBS7758:WBS7766 WLO7758:WLO7766 WVK7758:WVK7766 C7818:C7820 IY7791:IY7792 SU7791:SU7792 ACQ7791:ACQ7792 AMM7791:AMM7792 AWI7791:AWI7792 BGE7791:BGE7792 BQA7791:BQA7792 BZW7791:BZW7792 CJS7791:CJS7792 CTO7791:CTO7792 DDK7791:DDK7792 DNG7791:DNG7792 FUI7682:FUI7683 GEE7682:GEE7683 GOA7682:GOA7683 GXW7682:GXW7683 HHS7682:HHS7683 HRO7682:HRO7683 IBK7682:IBK7683 ILG7682:ILG7683 IVC7682:IVC7683 JEY7682:JEY7683 JOU7682:JOU7683 JYQ7682:JYQ7683 KIM7682:KIM7683 KSI7682:KSI7683 LCE7682:LCE7683 LMA7682:LMA7683 LVW7682:LVW7683 MFS7682:MFS7683 MPO7682:MPO7683 MZK7682:MZK7683 NJG7682:NJG7683 NTC7682:NTC7683 OCY7682:OCY7683 OMU7682:OMU7683 OWQ7682:OWQ7683 PGM7682:PGM7683 PQI7682:PQI7683 QAE7682:QAE7683 QKA7682:QKA7683 QTW7682:QTW7683 RDS7682:RDS7683 RNO7682:RNO7683 RXK7682:RXK7683 SHG7682:SHG7683 SRC7682:SRC7683 TAY7682:TAY7683 TKU7682:TKU7683 TUQ7682:TUQ7683 UEM7682:UEM7683 UOI7682:UOI7683 UYE7682:UYE7683 VIA7682:VIA7683 VRW7682:VRW7683 WBS7682:WBS7683 WLO7682:WLO7683 WVK7687:WVK7690 C7705:C7707 C7712:C7720 IY7715:IY7720 SU7715:SU7720 ACQ7715:ACQ7720 AMM7715:AMM7720 AWI7715:AWI7720 BGE7715:BGE7720 BQA7715:BQA7720 BZW7715:BZW7720 CJS7715:CJS7720 CTO7715:CTO7720 DDK7715:DDK7720 DNG7715:DNG7720 DXC7715:DXC7720 EGY7715:EGY7720 EQU7715:EQU7720 FAQ7715:FAQ7720 WVK2631:WVK2644 C2398 IY2611:IY2615 SU2611:SU2615 ACQ2611:ACQ2615 AMM2611:AMM2615 AWI2611:AWI2615 BGE2611:BGE2615 BQA2611:BQA2615 BZW2611:BZW2615 CJS2611:CJS2615 CTO2611:CTO2615 DDK2611:DDK2615 DNG2611:DNG2615 DXC2611:DXC2615 EGY2611:EGY2615 EQU2611:EQU2615 FAQ2611:FAQ2615 FKM2611:FKM2615 FUI2611:FUI2615 GEE2611:GEE2615 GOA2611:GOA2615 GXW2611:GXW2615 HHS2611:HHS2615 HRO2611:HRO2615 IBK2611:IBK2615 ILG2611:ILG2615 IVC2611:IVC2615 JEY2611:JEY2615 JOU2611:JOU2615 JYQ2611:JYQ2615 KIM2611:KIM2615 KSI2611:KSI2615 LCE2611:LCE2615 LMA2611:LMA2615 LVW2611:LVW2615 MFS2611:MFS2615 MPO2611:MPO2615 MZK2611:MZK2615 NJG2611:NJG2615 NTC2611:NTC2615 OCY2611:OCY2615 OMU2611:OMU2615 OWQ2611:OWQ2615 PGM2611:PGM2615 PQI2611:PQI2615 QAE2611:QAE2615 QKA2611:QKA2615 QTW2611:QTW2615 RDS2611:RDS2615 RNO2611:RNO2615 RXK2611:RXK2615 SHG2611:SHG2615 SRC2611:SRC2615 TAY2611:TAY2615 TKU2611:TKU2615 TUQ2611:TUQ2615 UEM2611:UEM2615 UOI2611:UOI2615 UYE2611:UYE2615 VIA2611:VIA2615 VRW2611:VRW2615 WBS2611:WBS2615 WLO2611:WLO2615 WVK2611:WVK2615 IY2625:IY2627 SU2625:SU2627 ACQ2625:ACQ2627 AMM2625:AMM2627 AWI2625:AWI2627 BGE2625:BGE2627 BQA2625:BQA2627 BZW2625:BZW2627 CJS2625:CJS2627 CTO2625:CTO2627 DDK2625:DDK2627 DNG2625:DNG2627 DXC2625:DXC2627 EGY2625:EGY2627 EQU2625:EQU2627 FAQ2625:FAQ2627 FKM2625:FKM2627 FUI2625:FUI2627 GEE2625:GEE2627 GOA2625:GOA2627 GXW2625:GXW2627 HHS2625:HHS2627 HRO2625:HRO2627 IBK2625:IBK2627 ILG2625:ILG2627 IVC2625:IVC2627 JEY2625:JEY2627 JOU2625:JOU2627 JYQ2625:JYQ2627 KIM2625:KIM2627 KSI2625:KSI2627 LCE2625:LCE2627 LMA2625:LMA2627 LVW2625:LVW2627 MFS2625:MFS2627 MPO2625:MPO2627 MZK2625:MZK2627 NJG2625:NJG2627 NTC2625:NTC2627 OCY2625:OCY2627 OMU2625:OMU2627 OWQ2625:OWQ2627 PGM2625:PGM2627 PQI2625:PQI2627 QAE2625:QAE2627 QKA2625:QKA2627 QTW2625:QTW2627 RDS2625:RDS2627 RNO2625:RNO2627 RXK2625:RXK2627 SHG2625:SHG2627 SRC2625:SRC2627 TAY2625:TAY2627 TKU2625:TKU2627 TUQ2625:TUQ2627 UEM2625:UEM2627 UOI2625:UOI2627 UYE2625:UYE2627 VIA2625:VIA2627 VRW2625:VRW2627 WBS2625:WBS2627 WLO2625:WLO2627 WVK2625:WVK2627 IY2631:IY2644 SU2631:SU2644 ACQ2631:ACQ2644 AMM2631:AMM2644 AWI2631:AWI2644 BGE2631:BGE2644 BQA2631:BQA2644 BZW2631:BZW2644 CJS2631:CJS2644 CTO2631:CTO2644 DDK2631:DDK2644 DNG2631:DNG2644 DXC2631:DXC2644 EGY2631:EGY2644 EQU2631:EQU2644 FAQ2631:FAQ2644 FKM2631:FKM2644 FUI2631:FUI2644 GEE2631:GEE2644 GOA2631:GOA2644 GXW2631:GXW2644 HHS2631:HHS2644 HRO2631:HRO2644 IBK2631:IBK2644 ILG2631:ILG2644 IVC2631:IVC2644 JEY2631:JEY2644 JOU2631:JOU2644 JYQ2631:JYQ2644 KIM2631:KIM2644 KSI2631:KSI2644 LCE2631:LCE2644 LMA2631:LMA2644 LVW2631:LVW2644 MFS2631:MFS2644 MPO2631:MPO2644 MZK2631:MZK2644 NJG2631:NJG2644 NTC2631:NTC2644 OCY2631:OCY2644 OMU2631:OMU2644 OWQ2631:OWQ2644 PGM2631:PGM2644 PQI2631:PQI2644 QAE2631:QAE2644 QKA2631:QKA2644 QTW2631:QTW2644 RDS2631:RDS2644 RNO2631:RNO2644 RXK2631:RXK2644 SHG2631:SHG2644 SRC2631:SRC2644 TAY2631:TAY2644 TKU2631:TKU2644 TUQ2631:TUQ2644 UEM2631:UEM2644 UOI2631:UOI2644 UYE2631:UYE2644 VIA2631:VIA2644 VRW2631:VRW2644 WBS2631:WBS2644 WLO2631:WLO2644 DXC7791:DXC7792 IY2687:IY2697 IY2672:IY2677 SU2672:SU2677 ACQ2672:ACQ2677 AMM2672:AMM2677 AWI2672:AWI2677 BGE2672:BGE2677 BQA2672:BQA2677 BZW2672:BZW2677 CJS2672:CJS2677 CTO2672:CTO2677 DDK2672:DDK2677 DNG2672:DNG2677 DXC2672:DXC2677 EGY2672:EGY2677 EQU2672:EQU2677 FAQ2672:FAQ2677 FKM2672:FKM2677 FUI2672:FUI2677 GEE2672:GEE2677 GOA2672:GOA2677 GXW2672:GXW2677 HHS2672:HHS2677 HRO2672:HRO2677 IBK2672:IBK2677 ILG2672:ILG2677 IVC2672:IVC2677 JEY2672:JEY2677 JOU2672:JOU2677 JYQ2672:JYQ2677 KIM2672:KIM2677 KSI2672:KSI2677 LCE2672:LCE2677 LMA2672:LMA2677 LVW2672:LVW2677 MFS2672:MFS2677 MPO2672:MPO2677 MZK2672:MZK2677 NJG2672:NJG2677 NTC2672:NTC2677 OCY2672:OCY2677 OMU2672:OMU2677 OWQ2672:OWQ2677 PGM2672:PGM2677 PQI2672:PQI2677 QAE2672:QAE2677 QKA2672:QKA2677 QTW2672:QTW2677 RDS2672:RDS2677 RNO2672:RNO2677 RXK2672:RXK2677 SHG2672:SHG2677 SRC2672:SRC2677 TAY2672:TAY2677 TKU2672:TKU2677 TUQ2672:TUQ2677 UEM2672:UEM2677 UOI2672:UOI2677 UYE2672:UYE2677 VIA2672:VIA2677 VRW2672:VRW2677 WBS2672:WBS2677 WLO2672:WLO2677 WVK2672:WVK2677 SU2687:SU2697 ACQ2687:ACQ2697 AMM2687:AMM2697 AWI2687:AWI2697 BGE2687:BGE2697 BQA2687:BQA2697 BZW2687:BZW2697 CJS2687:CJS2697 CTO2687:CTO2697 DDK2687:DDK2697 DNG2687:DNG2697 DXC2687:DXC2697 EGY2687:EGY2697 EQU2687:EQU2697 FAQ2687:FAQ2697 FKM2687:FKM2697 FUI2687:FUI2697 GEE2687:GEE2697 GOA2687:GOA2697 GXW2687:GXW2697 HHS2687:HHS2697 HRO2687:HRO2697 IBK2687:IBK2697 ILG2687:ILG2697 IVC2687:IVC2697 JEY2687:JEY2697 JOU2687:JOU2697 JYQ2687:JYQ2697 KIM2687:KIM2697 KSI2687:KSI2697 LCE2687:LCE2697 LMA2687:LMA2697 LVW2687:LVW2697 MFS2687:MFS2697 MPO2687:MPO2697 MZK2687:MZK2697 NJG2687:NJG2697 NTC2687:NTC2697 OCY2687:OCY2697 OMU2687:OMU2697 OWQ2687:OWQ2697 PGM2687:PGM2697 PQI2687:PQI2697 QAE2687:QAE2697 QKA2687:QKA2697 QTW2687:QTW2697 RDS2687:RDS2697 RNO2687:RNO2697 RXK2687:RXK2697 SHG2687:SHG2697 SRC2687:SRC2697 TAY2687:TAY2697 TKU2687:TKU2697 TUQ2687:TUQ2697 UEM2687:UEM2697 UOI2687:UOI2697 UYE2687:UYE2697 VIA2687:VIA2697 VRW2687:VRW2697 WBS2687:WBS2697 WLO2687:WLO2697 WVK2687:WVK2697 C2672:C2719 IY2704:IY2715 SU2704:SU2715 ACQ2704:ACQ2715 AMM2704:AMM2715 AWI2704:AWI2715 BGE2704:BGE2715 BQA2704:BQA2715 BZW2704:BZW2715 CJS2704:CJS2715 CTO2704:CTO2715 DDK2704:DDK2715 DNG2704:DNG2715 DXC2704:DXC2715 EGY2704:EGY2715 EQU2704:EQU2715 FAQ2704:FAQ2715 FKM2704:FKM2715 FUI2704:FUI2715 GEE2704:GEE2715 GOA2704:GOA2715 GXW2704:GXW2715 HHS2704:HHS2715 HRO2704:HRO2715 IBK2704:IBK2715 ILG2704:ILG2715 IVC2704:IVC2715 JEY2704:JEY2715 JOU2704:JOU2715 JYQ2704:JYQ2715 KIM2704:KIM2715 KSI2704:KSI2715 LCE2704:LCE2715 LMA2704:LMA2715 LVW2704:LVW2715 MFS2704:MFS2715 MPO2704:MPO2715 MZK2704:MZK2715 NJG2704:NJG2715 NTC2704:NTC2715 OCY2704:OCY2715 OMU2704:OMU2715 OWQ2704:OWQ2715 PGM2704:PGM2715 PQI2704:PQI2715 QAE2704:QAE2715 QKA2704:QKA2715 QTW2704:QTW2715 RDS2704:RDS2715 RNO2704:RNO2715 RXK2704:RXK2715 SHG2704:SHG2715 SRC2704:SRC2715 TAY2704:TAY2715 TKU2704:TKU2715 TUQ2704:TUQ2715 UEM2704:UEM2715 UOI2704:UOI2715 UYE2704:UYE2715 VIA2704:VIA2715 VRW2704:VRW2715 WBS2704:WBS2715 WLO2704:WLO2715 WVK2704:WVK2715 C2747:C2788 IY2747:IY2748 SU2747:SU2748 ACQ2747:ACQ2748 AMM2747:AMM2748 AWI2747:AWI2748 BGE2747:BGE2748 BQA2747:BQA2748 BZW2747:BZW2748 CJS2747:CJS2748 CTO2747:CTO2748 DDK2747:DDK2748 DNG2747:DNG2748 DXC2747:DXC2748 EGY2747:EGY2748 EQU2747:EQU2748 FAQ2747:FAQ2748 FKM2747:FKM2748 FUI2747:FUI2748 GEE2747:GEE2748 GOA2747:GOA2748 GXW2747:GXW2748 HHS2747:HHS2748 HRO2747:HRO2748 IBK2747:IBK2748 ILG2747:ILG2748 IVC2747:IVC2748 JEY2747:JEY2748 JOU2747:JOU2748 JYQ2747:JYQ2748 KIM2747:KIM2748 KSI2747:KSI2748 LCE2747:LCE2748 LMA2747:LMA2748 LVW2747:LVW2748 MFS2747:MFS2748 MPO2747:MPO2748 MZK2747:MZK2748 NJG2747:NJG2748 NTC2747:NTC2748 OCY2747:OCY2748 OMU2747:OMU2748 OWQ2747:OWQ2748 PGM2747:PGM2748 PQI2747:PQI2748 QAE2747:QAE2748 QKA2747:QKA2748 QTW2747:QTW2748 RDS2747:RDS2748 RNO2747:RNO2748 RXK2747:RXK2748 SHG2747:SHG2748 SRC2747:SRC2748 TAY2747:TAY2748 TKU2747:TKU2748 TUQ2747:TUQ2748 UEM2747:UEM2748 UOI2747:UOI2748 UYE2747:UYE2748 VIA2747:VIA2748 VRW2747:VRW2748 WBS2747:WBS2748 WLO2747:WLO2748 WVK2747:WVK2748 IY2758:IY2762 SU2758:SU2762 ACQ2758:ACQ2762 AMM2758:AMM2762 AWI2758:AWI2762 BGE2758:BGE2762 BQA2758:BQA2762 BZW2758:BZW2762 CJS2758:CJS2762 CTO2758:CTO2762 DDK2758:DDK2762 DNG2758:DNG2762 DXC2758:DXC2762 EGY2758:EGY2762 EQU2758:EQU2762 FAQ2758:FAQ2762 FKM2758:FKM2762 FUI2758:FUI2762 GEE2758:GEE2762 GOA2758:GOA2762 GXW2758:GXW2762 HHS2758:HHS2762 HRO2758:HRO2762 IBK2758:IBK2762 ILG2758:ILG2762 IVC2758:IVC2762 JEY2758:JEY2762 JOU2758:JOU2762 JYQ2758:JYQ2762 KIM2758:KIM2762 KSI2758:KSI2762 LCE2758:LCE2762 LMA2758:LMA2762 LVW2758:LVW2762 MFS2758:MFS2762 MPO2758:MPO2762 MZK2758:MZK2762 NJG2758:NJG2762 NTC2758:NTC2762 OCY2758:OCY2762 OMU2758:OMU2762 OWQ2758:OWQ2762 PGM2758:PGM2762 PQI2758:PQI2762 QAE2758:QAE2762 QKA2758:QKA2762 QTW2758:QTW2762 RDS2758:RDS2762 RNO2758:RNO2762 RXK2758:RXK2762 SHG2758:SHG2762 SRC2758:SRC2762 TAY2758:TAY2762 TKU2758:TKU2762 TUQ2758:TUQ2762 UEM2758:UEM2762 UOI2758:UOI2762 UYE2758:UYE2762 VIA2758:VIA2762 VRW2758:VRW2762 WBS2758:WBS2762 WLO2758:WLO2762 WVK2758:WVK2762 IY2772:IY2778 SU2772:SU2778 ACQ2772:ACQ2778 AMM2772:AMM2778 AWI2772:AWI2778 BGE2772:BGE2778 BQA2772:BQA2778 BZW2772:BZW2778 CJS2772:CJS2778 CTO2772:CTO2778 DDK2772:DDK2778 DNG2772:DNG2778 DXC2772:DXC2778 EGY2772:EGY2778 EQU2772:EQU2778 FAQ2772:FAQ2778 FKM2772:FKM2778 FUI2772:FUI2778 GEE2772:GEE2778 GOA2772:GOA2778 GXW2772:GXW2778 HHS2772:HHS2778 HRO2772:HRO2778 IBK2772:IBK2778 ILG2772:ILG2778 IVC2772:IVC2778 JEY2772:JEY2778 JOU2772:JOU2778 JYQ2772:JYQ2778 KIM2772:KIM2778 KSI2772:KSI2778 LCE2772:LCE2778 LMA2772:LMA2778 LVW2772:LVW2778 MFS2772:MFS2778 MPO2772:MPO2778 MZK2772:MZK2778 NJG2772:NJG2778 NTC2772:NTC2778 OCY2772:OCY2778 OMU2772:OMU2778 OWQ2772:OWQ2778 PGM2772:PGM2778 PQI2772:PQI2778 QAE2772:QAE2778 QKA2772:QKA2778 QTW2772:QTW2778 RDS2772:RDS2778 RNO2772:RNO2778 RXK2772:RXK2778 SHG2772:SHG2778 SRC2772:SRC2778 TAY2772:TAY2778 TKU2772:TKU2778 TUQ2772:TUQ2778 UEM2772:UEM2778 UOI2772:UOI2778 UYE2772:UYE2778 VIA2772:VIA2778 VRW2772:VRW2778 WBS2772:WBS2778 WLO2772:WLO2778 WVK2772:WVK2778 C2903:C2908 C2809:C2813 C2821:C2823 C2828:C2831 C2836:C2839 C2798 C2849 C2842:C2843 C2870:C2872 C2874:C2877 AMM3560:AMM3581 WVK2926:WVK2928 C2910 C2916:C2928 IY2926:IY2928 SU2926:SU2928 ACQ2926:ACQ2928 AMM2926:AMM2928 AWI2926:AWI2928 BGE2926:BGE2928 BQA2926:BQA2928 BZW2926:BZW2928 CJS2926:CJS2928 CTO2926:CTO2928 DDK2926:DDK2928 DNG2926:DNG2928 DXC2926:DXC2928 EGY2926:EGY2928 EQU2926:EQU2928 FAQ2926:FAQ2928 FKM2926:FKM2928 FUI2926:FUI2928 GEE2926:GEE2928 GOA2926:GOA2928 GXW2926:GXW2928 HHS2926:HHS2928 HRO2926:HRO2928 IBK2926:IBK2928 ILG2926:ILG2928 IVC2926:IVC2928 JEY2926:JEY2928 JOU2926:JOU2928 JYQ2926:JYQ2928 KIM2926:KIM2928 KSI2926:KSI2928 LCE2926:LCE2928 LMA2926:LMA2928 LVW2926:LVW2928 MFS2926:MFS2928 MPO2926:MPO2928 MZK2926:MZK2928 NJG2926:NJG2928 NTC2926:NTC2928 OCY2926:OCY2928 OMU2926:OMU2928 OWQ2926:OWQ2928 PGM2926:PGM2928 PQI2926:PQI2928 QAE2926:QAE2928 QKA2926:QKA2928 QTW2926:QTW2928 RDS2926:RDS2928 RNO2926:RNO2928 RXK2926:RXK2928 SHG2926:SHG2928 SRC2926:SRC2928 TAY2926:TAY2928 TKU2926:TKU2928 TUQ2926:TUQ2928 UEM2926:UEM2928 UOI2926:UOI2928 UYE2926:UYE2928 VIA2926:VIA2928 VRW2926:VRW2928 WBS2926:WBS2928 WLO2926:WLO2928 C2960:C2967 IY2962:IY2964 SU2962:SU2964 ACQ2962:ACQ2964 AMM2962:AMM2964 AWI2962:AWI2964 BGE2962:BGE2964 BQA2962:BQA2964 BZW2962:BZW2964 CJS2962:CJS2964 CTO2962:CTO2964 DDK2962:DDK2964 DNG2962:DNG2964 DXC2962:DXC2964 EGY2962:EGY2964 EQU2962:EQU2964 FAQ2962:FAQ2964 FKM2962:FKM2964 FUI2962:FUI2964 GEE2962:GEE2964 GOA2962:GOA2964 GXW2962:GXW2964 HHS2962:HHS2964 HRO2962:HRO2964 IBK2962:IBK2964 ILG2962:ILG2964 IVC2962:IVC2964 JEY2962:JEY2964 JOU2962:JOU2964 JYQ2962:JYQ2964 KIM2962:KIM2964 KSI2962:KSI2964 LCE2962:LCE2964 LMA2962:LMA2964 LVW2962:LVW2964 MFS2962:MFS2964 MPO2962:MPO2964 MZK2962:MZK2964 NJG2962:NJG2964 NTC2962:NTC2964 OCY2962:OCY2964 OMU2962:OMU2964 OWQ2962:OWQ2964 PGM2962:PGM2964 PQI2962:PQI2964 QAE2962:QAE2964 QKA2962:QKA2964 QTW2962:QTW2964 RDS2962:RDS2964 RNO2962:RNO2964 RXK2962:RXK2964 SHG2962:SHG2964 SRC2962:SRC2964 TAY2962:TAY2964 TKU2962:TKU2964 TUQ2962:TUQ2964 UEM2962:UEM2964 UOI2962:UOI2964 UYE2962:UYE2964 VIA2962:VIA2964 VRW2962:VRW2964 WBS2962:WBS2964 WLO2962:WLO2964 WVK2962:WVK2964 WLO2984:WLO2997 WBS2984:WBS2997 VRW2984:VRW2997 VIA2984:VIA2997 UYE2984:UYE2997 UOI2984:UOI2997 UEM2984:UEM2997 TUQ2984:TUQ2997 TKU2984:TKU2997 TAY2984:TAY2997 SRC2984:SRC2997 SHG2984:SHG2997 RXK2984:RXK2997 RNO2984:RNO2997 RDS2984:RDS2997 QTW2984:QTW2997 QKA2984:QKA2997 QAE2984:QAE2997 PQI2984:PQI2997 PGM2984:PGM2997 OWQ2984:OWQ2997 OMU2984:OMU2997 OCY2984:OCY2997 NTC2984:NTC2997 NJG2984:NJG2997 MZK2984:MZK2997 MPO2984:MPO2997 MFS2984:MFS2997 LVW2984:LVW2997 LMA2984:LMA2997 LCE2984:LCE2997 KSI2984:KSI2997 KIM2984:KIM2997 JYQ2984:JYQ2997 JOU2984:JOU2997 JEY2984:JEY2997 IVC2984:IVC2997 ILG2984:ILG2997 IBK2984:IBK2997 HRO2984:HRO2997 HHS2984:HHS2997 GXW2984:GXW2997 GOA2984:GOA2997 GEE2984:GEE2997 FUI2984:FUI2997 FKM2984:FKM2997 FAQ2984:FAQ2997 EQU2984:EQU2997 EGY2984:EGY2997 DXC2984:DXC2997 DNG2984:DNG2997 DDK2984:DDK2997 CTO2984:CTO2997 CJS2984:CJS2997 BZW2984:BZW2997 BQA2984:BQA2997 BGE2984:BGE2997 AWI2984:AWI2997 AMM2984:AMM2997 ACQ2984:ACQ2997 SU2984:SU2997 IY2984:IY2997 C2970:C3002 WVK2984:WVK2997 C3203:C3206 C2864 IY3048:IY3057 SU3048:SU3057 ACQ3048:ACQ3057 AMM3048:AMM3057 AWI3048:AWI3057 BGE3048:BGE3057 BQA3048:BQA3057 BZW3048:BZW3057 CJS3048:CJS3057 CTO3048:CTO3057 DDK3048:DDK3057 DNG3048:DNG3057 DXC3048:DXC3057 EGY3048:EGY3057 EQU3048:EQU3057 FAQ3048:FAQ3057 FKM3048:FKM3057 FUI3048:FUI3057 GEE3048:GEE3057 GOA3048:GOA3057 GXW3048:GXW3057 HHS3048:HHS3057 HRO3048:HRO3057 IBK3048:IBK3057 ILG3048:ILG3057 IVC3048:IVC3057 JEY3048:JEY3057 JOU3048:JOU3057 JYQ3048:JYQ3057 KIM3048:KIM3057 KSI3048:KSI3057 LCE3048:LCE3057 LMA3048:LMA3057 LVW3048:LVW3057 MFS3048:MFS3057 MPO3048:MPO3057 MZK3048:MZK3057 NJG3048:NJG3057 NTC3048:NTC3057 OCY3048:OCY3057 OMU3048:OMU3057 OWQ3048:OWQ3057 PGM3048:PGM3057 PQI3048:PQI3057 QAE3048:QAE3057 QKA3048:QKA3057 QTW3048:QTW3057 RDS3048:RDS3057 RNO3048:RNO3057 RXK3048:RXK3057 SHG3048:SHG3057 SRC3048:SRC3057 TAY3048:TAY3057 TKU3048:TKU3057 TUQ3048:TUQ3057 UEM3048:UEM3057 UOI3048:UOI3057 UYE3048:UYE3057 VIA3048:VIA3057 VRW3048:VRW3057 WBS3048:WBS3057 WLO3048:WLO3057 WVK3048:WVK3057 C3060 C3062:C3075 IY3066:IY3075 SU3066:SU3075 ACQ3066:ACQ3075 AMM3066:AMM3075 AWI3066:AWI3075 BGE3066:BGE3075 BQA3066:BQA3075 BZW3066:BZW3075 CJS3066:CJS3075 CTO3066:CTO3075 DDK3066:DDK3075 DNG3066:DNG3075 DXC3066:DXC3075 EGY3066:EGY3075 EQU3066:EQU3075 FAQ3066:FAQ3075 FKM3066:FKM3075 FUI3066:FUI3075 GEE3066:GEE3075 GOA3066:GOA3075 GXW3066:GXW3075 HHS3066:HHS3075 HRO3066:HRO3075 IBK3066:IBK3075 ILG3066:ILG3075 IVC3066:IVC3075 JEY3066:JEY3075 JOU3066:JOU3075 JYQ3066:JYQ3075 KIM3066:KIM3075 KSI3066:KSI3075 LCE3066:LCE3075 LMA3066:LMA3075 LVW3066:LVW3075 MFS3066:MFS3075 MPO3066:MPO3075 MZK3066:MZK3075 NJG3066:NJG3075 NTC3066:NTC3075 OCY3066:OCY3075 OMU3066:OMU3075 OWQ3066:OWQ3075 PGM3066:PGM3075 PQI3066:PQI3075 QAE3066:QAE3075 QKA3066:QKA3075 QTW3066:QTW3075 RDS3066:RDS3075 RNO3066:RNO3075 RXK3066:RXK3075 SHG3066:SHG3075 SRC3066:SRC3075 TAY3066:TAY3075 TKU3066:TKU3075 TUQ3066:TUQ3075 UEM3066:UEM3075 UOI3066:UOI3075 UYE3066:UYE3075 VIA3066:VIA3075 VRW3066:VRW3075 WBS3066:WBS3075 WLO3066:WLO3075 WVK3066:WVK3075 ACQ3560:ACQ3581 IY3098:IY3106 SU3098:SU3106 ACQ3098:ACQ3106 AMM3098:AMM3106 AWI3098:AWI3106 BGE3098:BGE3106 BQA3098:BQA3106 BZW3098:BZW3106 CJS3098:CJS3106 CTO3098:CTO3106 DDK3098:DDK3106 DNG3098:DNG3106 DXC3098:DXC3106 EGY3098:EGY3106 EQU3098:EQU3106 FAQ3098:FAQ3106 FKM3098:FKM3106 FUI3098:FUI3106 GEE3098:GEE3106 GOA3098:GOA3106 GXW3098:GXW3106 HHS3098:HHS3106 HRO3098:HRO3106 IBK3098:IBK3106 ILG3098:ILG3106 IVC3098:IVC3106 JEY3098:JEY3106 JOU3098:JOU3106 JYQ3098:JYQ3106 KIM3098:KIM3106 KSI3098:KSI3106 LCE3098:LCE3106 LMA3098:LMA3106 LVW3098:LVW3106 MFS3098:MFS3106 MPO3098:MPO3106 MZK3098:MZK3106 NJG3098:NJG3106 NTC3098:NTC3106 OCY3098:OCY3106 OMU3098:OMU3106 OWQ3098:OWQ3106 PGM3098:PGM3106 PQI3098:PQI3106 QAE3098:QAE3106 QKA3098:QKA3106 QTW3098:QTW3106 RDS3098:RDS3106 RNO3098:RNO3106 RXK3098:RXK3106 SHG3098:SHG3106 SRC3098:SRC3106 TAY3098:TAY3106 TKU3098:TKU3106 TUQ3098:TUQ3106 UEM3098:UEM3106 UOI3098:UOI3106 UYE3098:UYE3106 VIA3098:VIA3106 VRW3098:VRW3106 WBS3098:WBS3106 WLO3098:WLO3106 WVK3098:WVK3106 C3038:C3039 C3133:C3136 C3043:C3057 IY3138:IY3140 SU3138:SU3140 ACQ3138:ACQ3140 AMM3138:AMM3140 AWI3138:AWI3140 BGE3138:BGE3140 BQA3138:BQA3140 BZW3138:BZW3140 CJS3138:CJS3140 CTO3138:CTO3140 DDK3138:DDK3140 DNG3138:DNG3140 DXC3138:DXC3140 EGY3138:EGY3140 EQU3138:EQU3140 FAQ3138:FAQ3140 FKM3138:FKM3140 FUI3138:FUI3140 GEE3138:GEE3140 GOA3138:GOA3140 GXW3138:GXW3140 HHS3138:HHS3140 HRO3138:HRO3140 IBK3138:IBK3140 ILG3138:ILG3140 IVC3138:IVC3140 JEY3138:JEY3140 JOU3138:JOU3140 JYQ3138:JYQ3140 KIM3138:KIM3140 KSI3138:KSI3140 LCE3138:LCE3140 LMA3138:LMA3140 LVW3138:LVW3140 MFS3138:MFS3140 MPO3138:MPO3140 MZK3138:MZK3140 NJG3138:NJG3140 NTC3138:NTC3140 OCY3138:OCY3140 OMU3138:OMU3140 OWQ3138:OWQ3140 PGM3138:PGM3140 PQI3138:PQI3140 QAE3138:QAE3140 QKA3138:QKA3140 QTW3138:QTW3140 RDS3138:RDS3140 RNO3138:RNO3140 RXK3138:RXK3140 SHG3138:SHG3140 SRC3138:SRC3140 TAY3138:TAY3140 TKU3138:TKU3140 TUQ3138:TUQ3140 UEM3138:UEM3140 UOI3138:UOI3140 UYE3138:UYE3140 VIA3138:VIA3140 VRW3138:VRW3140 WBS3138:WBS3140 WLO3138:WLO3140 WVK3138:WVK3140 IY3147:IY3148 SU3147:SU3148 ACQ3147:ACQ3148 AMM3147:AMM3148 AWI3147:AWI3148 BGE3147:BGE3148 BQA3147:BQA3148 BZW3147:BZW3148 CJS3147:CJS3148 CTO3147:CTO3148 DDK3147:DDK3148 DNG3147:DNG3148 DXC3147:DXC3148 EGY3147:EGY3148 EQU3147:EQU3148 FAQ3147:FAQ3148 FKM3147:FKM3148 FUI3147:FUI3148 GEE3147:GEE3148 GOA3147:GOA3148 GXW3147:GXW3148 HHS3147:HHS3148 HRO3147:HRO3148 IBK3147:IBK3148 ILG3147:ILG3148 IVC3147:IVC3148 JEY3147:JEY3148 JOU3147:JOU3148 JYQ3147:JYQ3148 KIM3147:KIM3148 KSI3147:KSI3148 LCE3147:LCE3148 LMA3147:LMA3148 LVW3147:LVW3148 MFS3147:MFS3148 MPO3147:MPO3148 MZK3147:MZK3148 NJG3147:NJG3148 NTC3147:NTC3148 OCY3147:OCY3148 OMU3147:OMU3148 OWQ3147:OWQ3148 PGM3147:PGM3148 PQI3147:PQI3148 QAE3147:QAE3148 QKA3147:QKA3148 QTW3147:QTW3148 RDS3147:RDS3148 RNO3147:RNO3148 RXK3147:RXK3148 SHG3147:SHG3148 SRC3147:SRC3148 TAY3147:TAY3148 TKU3147:TKU3148 TUQ3147:TUQ3148 UEM3147:UEM3148 UOI3147:UOI3148 UYE3147:UYE3148 VIA3147:VIA3148 VRW3147:VRW3148 WBS3147:WBS3148 WLO3147:WLO3148 WVK3147:WVK3148 C3154:C3177 IY3154:IY3169 SU3154:SU3169 ACQ3154:ACQ3169 AMM3154:AMM3169 AWI3154:AWI3169 BGE3154:BGE3169 BQA3154:BQA3169 BZW3154:BZW3169 CJS3154:CJS3169 CTO3154:CTO3169 DDK3154:DDK3169 DNG3154:DNG3169 DXC3154:DXC3169 EGY3154:EGY3169 EQU3154:EQU3169 FAQ3154:FAQ3169 FKM3154:FKM3169 FUI3154:FUI3169 GEE3154:GEE3169 GOA3154:GOA3169 GXW3154:GXW3169 HHS3154:HHS3169 HRO3154:HRO3169 IBK3154:IBK3169 ILG3154:ILG3169 IVC3154:IVC3169 JEY3154:JEY3169 JOU3154:JOU3169 JYQ3154:JYQ3169 KIM3154:KIM3169 KSI3154:KSI3169 LCE3154:LCE3169 LMA3154:LMA3169 LVW3154:LVW3169 MFS3154:MFS3169 MPO3154:MPO3169 MZK3154:MZK3169 NJG3154:NJG3169 NTC3154:NTC3169 OCY3154:OCY3169 OMU3154:OMU3169 OWQ3154:OWQ3169 PGM3154:PGM3169 PQI3154:PQI3169 QAE3154:QAE3169 QKA3154:QKA3169 QTW3154:QTW3169 RDS3154:RDS3169 RNO3154:RNO3169 RXK3154:RXK3169 SHG3154:SHG3169 SRC3154:SRC3169 TAY3154:TAY3169 TKU3154:TKU3169 TUQ3154:TUQ3169 UEM3154:UEM3169 UOI3154:UOI3169 UYE3154:UYE3169 VIA3154:VIA3169 VRW3154:VRW3169 WBS3154:WBS3169 WLO3154:WLO3169 WVK3154:WVK3169 C3196 IY3196 SU3196 ACQ3196 AMM3196 AWI3196 BGE3196 BQA3196 BZW3196 CJS3196 CTO3196 DDK3196 DNG3196 DXC3196 EGY3196 EQU3196 FAQ3196 FKM3196 FUI3196 GEE3196 GOA3196 GXW3196 HHS3196 HRO3196 IBK3196 ILG3196 IVC3196 JEY3196 JOU3196 JYQ3196 KIM3196 KSI3196 LCE3196 LMA3196 LVW3196 MFS3196 MPO3196 MZK3196 NJG3196 NTC3196 OCY3196 OMU3196 OWQ3196 PGM3196 PQI3196 QAE3196 QKA3196 QTW3196 RDS3196 RNO3196 RXK3196 SHG3196 SRC3196 TAY3196 TKU3196 TUQ3196 UEM3196 UOI3196 UYE3196 VIA3196 VRW3196 WBS3196 WLO3196 WVK3196 C3130:C3131 C3240:C3273 IY3258:IY3265 SU3258:SU3265 ACQ3258:ACQ3265 AMM3258:AMM3265 AWI3258:AWI3265 BGE3258:BGE3265 BQA3258:BQA3265 BZW3258:BZW3265 CJS3258:CJS3265 CTO3258:CTO3265 DDK3258:DDK3265 DNG3258:DNG3265 DXC3258:DXC3265 EGY3258:EGY3265 EQU3258:EQU3265 FAQ3258:FAQ3265 FKM3258:FKM3265 FUI3258:FUI3265 GEE3258:GEE3265 GOA3258:GOA3265 GXW3258:GXW3265 HHS3258:HHS3265 HRO3258:HRO3265 IBK3258:IBK3265 ILG3258:ILG3265 IVC3258:IVC3265 JEY3258:JEY3265 JOU3258:JOU3265 JYQ3258:JYQ3265 KIM3258:KIM3265 KSI3258:KSI3265 LCE3258:LCE3265 LMA3258:LMA3265 LVW3258:LVW3265 MFS3258:MFS3265 MPO3258:MPO3265 MZK3258:MZK3265 NJG3258:NJG3265 NTC3258:NTC3265 OCY3258:OCY3265 OMU3258:OMU3265 OWQ3258:OWQ3265 PGM3258:PGM3265 PQI3258:PQI3265 QAE3258:QAE3265 QKA3258:QKA3265 QTW3258:QTW3265 RDS3258:RDS3265 RNO3258:RNO3265 RXK3258:RXK3265 SHG3258:SHG3265 SRC3258:SRC3265 TAY3258:TAY3265 TKU3258:TKU3265 TUQ3258:TUQ3265 UEM3258:UEM3265 UOI3258:UOI3265 UYE3258:UYE3265 VIA3258:VIA3265 VRW3258:VRW3265 WBS3258:WBS3265 WLO3258:WLO3265 WVK3258:WVK3265 C3276:C3339 IY3276:IY3339 SU3276:SU3339 ACQ3276:ACQ3339 AMM3276:AMM3339 AWI3276:AWI3339 BGE3276:BGE3339 BQA3276:BQA3339 BZW3276:BZW3339 CJS3276:CJS3339 CTO3276:CTO3339 DDK3276:DDK3339 DNG3276:DNG3339 DXC3276:DXC3339 EGY3276:EGY3339 EQU3276:EQU3339 FAQ3276:FAQ3339 FKM3276:FKM3339 FUI3276:FUI3339 GEE3276:GEE3339 GOA3276:GOA3339 GXW3276:GXW3339 HHS3276:HHS3339 HRO3276:HRO3339 IBK3276:IBK3339 ILG3276:ILG3339 IVC3276:IVC3339 JEY3276:JEY3339 JOU3276:JOU3339 JYQ3276:JYQ3339 KIM3276:KIM3339 KSI3276:KSI3339 LCE3276:LCE3339 LMA3276:LMA3339 LVW3276:LVW3339 MFS3276:MFS3339 MPO3276:MPO3339 MZK3276:MZK3339 NJG3276:NJG3339 NTC3276:NTC3339 OCY3276:OCY3339 OMU3276:OMU3339 OWQ3276:OWQ3339 PGM3276:PGM3339 PQI3276:PQI3339 QAE3276:QAE3339 QKA3276:QKA3339 QTW3276:QTW3339 RDS3276:RDS3339 RNO3276:RNO3339 RXK3276:RXK3339 SHG3276:SHG3339 SRC3276:SRC3339 TAY3276:TAY3339 TKU3276:TKU3339 TUQ3276:TUQ3339 UEM3276:UEM3339 UOI3276:UOI3339 UYE3276:UYE3339 VIA3276:VIA3339 VRW3276:VRW3339 WBS3276:WBS3339 WLO3276:WLO3339 WVK3276:WVK3339 C3341:C3342 C3344:C3387 IY3351:IY3383 SU3351:SU3383 ACQ3351:ACQ3383 AMM3351:AMM3383 AWI3351:AWI3383 BGE3351:BGE3383 BQA3351:BQA3383 BZW3351:BZW3383 CJS3351:CJS3383 CTO3351:CTO3383 DDK3351:DDK3383 DNG3351:DNG3383 DXC3351:DXC3383 EGY3351:EGY3383 EQU3351:EQU3383 FAQ3351:FAQ3383 FKM3351:FKM3383 FUI3351:FUI3383 GEE3351:GEE3383 GOA3351:GOA3383 GXW3351:GXW3383 HHS3351:HHS3383 HRO3351:HRO3383 IBK3351:IBK3383 ILG3351:ILG3383 IVC3351:IVC3383 JEY3351:JEY3383 JOU3351:JOU3383 JYQ3351:JYQ3383 KIM3351:KIM3383 KSI3351:KSI3383 LCE3351:LCE3383 LMA3351:LMA3383 LVW3351:LVW3383 MFS3351:MFS3383 MPO3351:MPO3383 MZK3351:MZK3383 NJG3351:NJG3383 NTC3351:NTC3383 OCY3351:OCY3383 OMU3351:OMU3383 OWQ3351:OWQ3383 PGM3351:PGM3383 PQI3351:PQI3383 QAE3351:QAE3383 QKA3351:QKA3383 QTW3351:QTW3383 RDS3351:RDS3383 RNO3351:RNO3383 RXK3351:RXK3383 SHG3351:SHG3383 SRC3351:SRC3383 TAY3351:TAY3383 TKU3351:TKU3383 TUQ3351:TUQ3383 UEM3351:UEM3383 UOI3351:UOI3383 UYE3351:UYE3383 VIA3351:VIA3383 VRW3351:VRW3383 WBS3351:WBS3383 WLO3351:WLO3383 WVK3351:WVK3383 C3411 IY3411 SU3411 ACQ3411 AMM3411 AWI3411 BGE3411 BQA3411 BZW3411 CJS3411 CTO3411 DDK3411 DNG3411 DXC3411 EGY3411 EQU3411 FAQ3411 FKM3411 FUI3411 GEE3411 GOA3411 GXW3411 HHS3411 HRO3411 IBK3411 ILG3411 IVC3411 JEY3411 JOU3411 JYQ3411 KIM3411 KSI3411 LCE3411 LMA3411 LVW3411 MFS3411 MPO3411 MZK3411 NJG3411 NTC3411 OCY3411 OMU3411 OWQ3411 PGM3411 PQI3411 QAE3411 QKA3411 QTW3411 RDS3411 RNO3411 RXK3411 SHG3411 SRC3411 TAY3411 TKU3411 TUQ3411 UEM3411 UOI3411 UYE3411 VIA3411 VRW3411 WBS3411 WLO3411 WVK3411 C3421:C3422 C3427:C3438 IY3429:IY3433 SU3429:SU3433 ACQ3429:ACQ3433 AMM3429:AMM3433 AWI3429:AWI3433 BGE3429:BGE3433 BQA3429:BQA3433 BZW3429:BZW3433 CJS3429:CJS3433 CTO3429:CTO3433 DDK3429:DDK3433 DNG3429:DNG3433 DXC3429:DXC3433 EGY3429:EGY3433 EQU3429:EQU3433 FAQ3429:FAQ3433 FKM3429:FKM3433 FUI3429:FUI3433 GEE3429:GEE3433 GOA3429:GOA3433 GXW3429:GXW3433 HHS3429:HHS3433 HRO3429:HRO3433 IBK3429:IBK3433 ILG3429:ILG3433 IVC3429:IVC3433 JEY3429:JEY3433 JOU3429:JOU3433 JYQ3429:JYQ3433 KIM3429:KIM3433 KSI3429:KSI3433 LCE3429:LCE3433 LMA3429:LMA3433 LVW3429:LVW3433 MFS3429:MFS3433 MPO3429:MPO3433 MZK3429:MZK3433 NJG3429:NJG3433 NTC3429:NTC3433 OCY3429:OCY3433 OMU3429:OMU3433 OWQ3429:OWQ3433 PGM3429:PGM3433 PQI3429:PQI3433 QAE3429:QAE3433 QKA3429:QKA3433 QTW3429:QTW3433 RDS3429:RDS3433 RNO3429:RNO3433 RXK3429:RXK3433 SHG3429:SHG3433 SRC3429:SRC3433 TAY3429:TAY3433 TKU3429:TKU3433 TUQ3429:TUQ3433 UEM3429:UEM3433 UOI3429:UOI3433 UYE3429:UYE3433 VIA3429:VIA3433 VRW3429:VRW3433 WBS3429:WBS3433 WLO3429:WLO3433 WVK3429:WVK3433 C3445:C3467 IY3445:IY3455 SU3445:SU3455 ACQ3445:ACQ3455 AMM3445:AMM3455 AWI3445:AWI3455 BGE3445:BGE3455 BQA3445:BQA3455 BZW3445:BZW3455 CJS3445:CJS3455 CTO3445:CTO3455 DDK3445:DDK3455 DNG3445:DNG3455 DXC3445:DXC3455 EGY3445:EGY3455 EQU3445:EQU3455 FAQ3445:FAQ3455 FKM3445:FKM3455 FUI3445:FUI3455 GEE3445:GEE3455 GOA3445:GOA3455 GXW3445:GXW3455 HHS3445:HHS3455 HRO3445:HRO3455 IBK3445:IBK3455 ILG3445:ILG3455 IVC3445:IVC3455 JEY3445:JEY3455 JOU3445:JOU3455 JYQ3445:JYQ3455 KIM3445:KIM3455 KSI3445:KSI3455 LCE3445:LCE3455 LMA3445:LMA3455 LVW3445:LVW3455 MFS3445:MFS3455 MPO3445:MPO3455 MZK3445:MZK3455 NJG3445:NJG3455 NTC3445:NTC3455 OCY3445:OCY3455 OMU3445:OMU3455 OWQ3445:OWQ3455 PGM3445:PGM3455 PQI3445:PQI3455 QAE3445:QAE3455 QKA3445:QKA3455 QTW3445:QTW3455 RDS3445:RDS3455 RNO3445:RNO3455 RXK3445:RXK3455 SHG3445:SHG3455 SRC3445:SRC3455 TAY3445:TAY3455 TKU3445:TKU3455 TUQ3445:TUQ3455 UEM3445:UEM3455 UOI3445:UOI3455 UYE3445:UYE3455 VIA3445:VIA3455 VRW3445:VRW3455 WBS3445:WBS3455 WLO3445:WLO3455 WVK3445:WVK3455 IY3457:IY3461 SU3457:SU3461 ACQ3457:ACQ3461 AMM3457:AMM3461 AWI3457:AWI3461 BGE3457:BGE3461 BQA3457:BQA3461 BZW3457:BZW3461 CJS3457:CJS3461 CTO3457:CTO3461 DDK3457:DDK3461 DNG3457:DNG3461 DXC3457:DXC3461 EGY3457:EGY3461 EQU3457:EQU3461 FAQ3457:FAQ3461 FKM3457:FKM3461 FUI3457:FUI3461 GEE3457:GEE3461 GOA3457:GOA3461 GXW3457:GXW3461 HHS3457:HHS3461 HRO3457:HRO3461 IBK3457:IBK3461 ILG3457:ILG3461 IVC3457:IVC3461 JEY3457:JEY3461 JOU3457:JOU3461 JYQ3457:JYQ3461 KIM3457:KIM3461 KSI3457:KSI3461 LCE3457:LCE3461 LMA3457:LMA3461 LVW3457:LVW3461 MFS3457:MFS3461 MPO3457:MPO3461 MZK3457:MZK3461 NJG3457:NJG3461 NTC3457:NTC3461 OCY3457:OCY3461 OMU3457:OMU3461 OWQ3457:OWQ3461 PGM3457:PGM3461 PQI3457:PQI3461 QAE3457:QAE3461 QKA3457:QKA3461 QTW3457:QTW3461 RDS3457:RDS3461 RNO3457:RNO3461 RXK3457:RXK3461 SHG3457:SHG3461 SRC3457:SRC3461 TAY3457:TAY3461 TKU3457:TKU3461 TUQ3457:TUQ3461 UEM3457:UEM3461 UOI3457:UOI3461 UYE3457:UYE3461 VIA3457:VIA3461 VRW3457:VRW3461 WBS3457:WBS3461 WLO3457:WLO3461 WVK3457:WVK3461 C3474 IY3474 SU3474 ACQ3474 AMM3474 AWI3474 BGE3474 BQA3474 BZW3474 CJS3474 CTO3474 DDK3474 DNG3474 DXC3474 EGY3474 EQU3474 FAQ3474 FKM3474 FUI3474 GEE3474 GOA3474 GXW3474 HHS3474 HRO3474 IBK3474 ILG3474 IVC3474 JEY3474 JOU3474 JYQ3474 KIM3474 KSI3474 LCE3474 LMA3474 LVW3474 MFS3474 MPO3474 MZK3474 NJG3474 NTC3474 OCY3474 OMU3474 OWQ3474 PGM3474 PQI3474 QAE3474 QKA3474 QTW3474 RDS3474 RNO3474 RXK3474 SHG3474 SRC3474 TAY3474 TKU3474 TUQ3474 UEM3474 UOI3474 UYE3474 VIA3474 VRW3474 WBS3474 WLO3474 WVK3474 C3686:C3689 C3483:C3488 IY3483:IY3485 SU3483:SU3485 ACQ3483:ACQ3485 AMM3483:AMM3485 AWI3483:AWI3485 BGE3483:BGE3485 BQA3483:BQA3485 BZW3483:BZW3485 CJS3483:CJS3485 CTO3483:CTO3485 DDK3483:DDK3485 DNG3483:DNG3485 DXC3483:DXC3485 EGY3483:EGY3485 EQU3483:EQU3485 FAQ3483:FAQ3485 FKM3483:FKM3485 FUI3483:FUI3485 GEE3483:GEE3485 GOA3483:GOA3485 GXW3483:GXW3485 HHS3483:HHS3485 HRO3483:HRO3485 IBK3483:IBK3485 ILG3483:ILG3485 IVC3483:IVC3485 JEY3483:JEY3485 JOU3483:JOU3485 JYQ3483:JYQ3485 KIM3483:KIM3485 KSI3483:KSI3485 LCE3483:LCE3485 LMA3483:LMA3485 LVW3483:LVW3485 MFS3483:MFS3485 MPO3483:MPO3485 MZK3483:MZK3485 NJG3483:NJG3485 NTC3483:NTC3485 OCY3483:OCY3485 OMU3483:OMU3485 OWQ3483:OWQ3485 PGM3483:PGM3485 PQI3483:PQI3485 QAE3483:QAE3485 QKA3483:QKA3485 QTW3483:QTW3485 RDS3483:RDS3485 RNO3483:RNO3485 RXK3483:RXK3485 SHG3483:SHG3485 SRC3483:SRC3485 TAY3483:TAY3485 TKU3483:TKU3485 TUQ3483:TUQ3485 UEM3483:UEM3485 UOI3483:UOI3485 UYE3483:UYE3485 VIA3483:VIA3485 VRW3483:VRW3485 WBS3483:WBS3485 WLO3483:WLO3485 WVK3483:WVK3485 FKM7682:FKM7683 GEE7665:GEE7666 GOA7665:GOA7666 GXW7665:GXW7666 HHS7665:HHS7666 HRO7665:HRO7666 IBK7665:IBK7666 ILG7665:ILG7666 IVC7665:IVC7666 JEY7665:JEY7666 JOU7665:JOU7666 JYQ7665:JYQ7666 KIM7665:KIM7666 KSI7665:KSI7666 LCE7665:LCE7666 LMA7665:LMA7666 LVW7665:LVW7666 MFS7665:MFS7666 MPO7665:MPO7666 MZK7665:MZK7666 NJG7665:NJG7666 NTC7665:NTC7666 OCY7665:OCY7666 OMU7665:OMU7666 OWQ7665:OWQ7666 PGM7665:PGM7666 PQI7665:PQI7666 QAE7665:QAE7666 QKA7665:QKA7666 QTW7665:QTW7666 RDS7665:RDS7666 RNO7665:RNO7666 RXK7665:RXK7666 SHG7665:SHG7666 SRC7665:SRC7666 TAY7665:TAY7666 TKU7665:TKU7666 TUQ7665:TUQ7666 UEM7665:UEM7666 UOI7665:UOI7666 UYE7665:UYE7666 VIA7665:VIA7666 VRW7665:VRW7666 WBS7665:WBS7666 WLO7665:WLO7666 WVK7731:WVK7735 C7677 WVK8148 IY7682:IY7683 SU7682:SU7683 ACQ7682:ACQ7683 AMM7682:AMM7683 AWI7682:AWI7683 BGE7682:BGE7683 BQA7682:BQA7683 BZW7682:BZW7683 CJS7682:CJS7683 CTO7682:CTO7683 DDK7682:DDK7683 DNG7682:DNG7683 DXC7682:DXC7683 EGY7682:EGY7683 EQU7682:EQU7683 FAQ7682:FAQ7683 AWI3560:AWI3581 BGE3560:BGE3581 BQA3560:BQA3581 BZW3560:BZW3581 CJS3560:CJS3581 CTO3560:CTO3581 DDK3560:DDK3581 DNG3560:DNG3581 DXC3560:DXC3581 EGY3560:EGY3581 EQU3560:EQU3581 FAQ3560:FAQ3581 FKM3560:FKM3581 FUI3560:FUI3581 GEE3560:GEE3581 GOA3560:GOA3581 GXW3560:GXW3581 HHS3560:HHS3581 HRO3560:HRO3581 IBK3560:IBK3581 ILG3560:ILG3581 IVC3560:IVC3581 JEY3560:JEY3581 JOU3560:JOU3581 JYQ3560:JYQ3581 KIM3560:KIM3581 KSI3560:KSI3581 LCE3560:LCE3581 LMA3560:LMA3581 LVW3560:LVW3581 MFS3560:MFS3581 MPO3560:MPO3581 MZK3560:MZK3581 NJG3560:NJG3581 NTC3560:NTC3581 OCY3560:OCY3581 OMU3560:OMU3581 OWQ3560:OWQ3581 PGM3560:PGM3581 PQI3560:PQI3581 QAE3560:QAE3581 QKA3560:QKA3581 QTW3560:QTW3581 RDS3560:RDS3581 RNO3560:RNO3581 RXK3560:RXK3581 SHG3560:SHG3581 SRC3560:SRC3581 TAY3560:TAY3581 TKU3560:TKU3581 TUQ3560:TUQ3581 UEM3560:UEM3581 UOI3560:UOI3581 UYE3560:UYE3581 VIA3560:VIA3581 VRW3560:VRW3581 WBS3560:WBS3581 WLO3560:WLO3581 WVK3560:WVK3581 IY3560:IY3581 FAQ7633:FAQ7637 C3564:C3587 SU3560:SU3581 FKM7633:FKM7637 FUI7633:FUI7637 C3596 IY3596 SU3596 ACQ3596 AMM3596 AWI3596 BGE3596 BQA3596 BZW3596 CJS3596 CTO3596 DDK3596 DNG3596 DXC3596 EGY3596 EQU3596 FAQ3596 FKM3596 FUI3596 GEE3596 GOA3596 GXW3596 HHS3596 HRO3596 IBK3596 ILG3596 IVC3596 JEY3596 JOU3596 JYQ3596 KIM3596 KSI3596 LCE3596 LMA3596 LVW3596 MFS3596 MPO3596 MZK3596 NJG3596 NTC3596 OCY3596 OMU3596 OWQ3596 PGM3596 PQI3596 QAE3596 QKA3596 QTW3596 RDS3596 RNO3596 RXK3596 SHG3596 SRC3596 TAY3596 TKU3596 TUQ3596 UEM3596 UOI3596 UYE3596 VIA3596 VRW3596 WBS3596 WLO3596 WVK3596 C3603:C3619 IY3610:IY3617 SU3610:SU3617 ACQ3610:ACQ3617 AMM3610:AMM3617 AWI3610:AWI3617 BGE3610:BGE3617 BQA3610:BQA3617 BZW3610:BZW3617 CJS3610:CJS3617 CTO3610:CTO3617 DDK3610:DDK3617 DNG3610:DNG3617 DXC3610:DXC3617 EGY3610:EGY3617 EQU3610:EQU3617 FAQ3610:FAQ3617 FKM3610:FKM3617 FUI3610:FUI3617 GEE3610:GEE3617 GOA3610:GOA3617 GXW3610:GXW3617 HHS3610:HHS3617 HRO3610:HRO3617 IBK3610:IBK3617 ILG3610:ILG3617 IVC3610:IVC3617 JEY3610:JEY3617 JOU3610:JOU3617 JYQ3610:JYQ3617 KIM3610:KIM3617 KSI3610:KSI3617 LCE3610:LCE3617 LMA3610:LMA3617 LVW3610:LVW3617 MFS3610:MFS3617 MPO3610:MPO3617 MZK3610:MZK3617 NJG3610:NJG3617 NTC3610:NTC3617 OCY3610:OCY3617 OMU3610:OMU3617 OWQ3610:OWQ3617 PGM3610:PGM3617 PQI3610:PQI3617 QAE3610:QAE3617 QKA3610:QKA3617 QTW3610:QTW3617 RDS3610:RDS3617 RNO3610:RNO3617 RXK3610:RXK3617 SHG3610:SHG3617 SRC3610:SRC3617 TAY3610:TAY3617 TKU3610:TKU3617 TUQ3610:TUQ3617 UEM3610:UEM3617 UOI3610:UOI3617 UYE3610:UYE3617 VIA3610:VIA3617 VRW3610:VRW3617 WBS3610:WBS3617 WLO3610:WLO3617 WVK3610:WVK3617 C3624:C3625 C3643 IY3643 SU3643 ACQ3643 AMM3643 AWI3643 BGE3643 BQA3643 BZW3643 CJS3643 CTO3643 DDK3643 DNG3643 DXC3643 EGY3643 EQU3643 FAQ3643 FKM3643 FUI3643 GEE3643 GOA3643 GXW3643 HHS3643 HRO3643 IBK3643 ILG3643 IVC3643 JEY3643 JOU3643 JYQ3643 KIM3643 KSI3643 LCE3643 LMA3643 LVW3643 MFS3643 MPO3643 MZK3643 NJG3643 NTC3643 OCY3643 OMU3643 OWQ3643 PGM3643 PQI3643 QAE3643 QKA3643 QTW3643 RDS3643 RNO3643 RXK3643 SHG3643 SRC3643 TAY3643 TKU3643 TUQ3643 UEM3643 UOI3643 UYE3643 VIA3643 VRW3643 WBS3643 WLO3643 WVK3643 C3630:C3635 IY3630:IY3635 SU3630:SU3635 ACQ3630:ACQ3635 AMM3630:AMM3635 AWI3630:AWI3635 BGE3630:BGE3635 BQA3630:BQA3635 BZW3630:BZW3635 CJS3630:CJS3635 CTO3630:CTO3635 DDK3630:DDK3635 DNG3630:DNG3635 DXC3630:DXC3635 EGY3630:EGY3635 EQU3630:EQU3635 FAQ3630:FAQ3635 FKM3630:FKM3635 FUI3630:FUI3635 GEE3630:GEE3635 GOA3630:GOA3635 GXW3630:GXW3635 HHS3630:HHS3635 HRO3630:HRO3635 IBK3630:IBK3635 ILG3630:ILG3635 IVC3630:IVC3635 JEY3630:JEY3635 JOU3630:JOU3635 JYQ3630:JYQ3635 KIM3630:KIM3635 KSI3630:KSI3635 LCE3630:LCE3635 LMA3630:LMA3635 LVW3630:LVW3635 MFS3630:MFS3635 MPO3630:MPO3635 MZK3630:MZK3635 NJG3630:NJG3635 NTC3630:NTC3635 OCY3630:OCY3635 OMU3630:OMU3635 OWQ3630:OWQ3635 PGM3630:PGM3635 PQI3630:PQI3635 QAE3630:QAE3635 QKA3630:QKA3635 QTW3630:QTW3635 RDS3630:RDS3635 RNO3630:RNO3635 RXK3630:RXK3635 SHG3630:SHG3635 SRC3630:SRC3635 TAY3630:TAY3635 TKU3630:TKU3635 TUQ3630:TUQ3635 UEM3630:UEM3635 UOI3630:UOI3635 UYE3630:UYE3635 VIA3630:VIA3635 VRW3630:VRW3635 WBS3630:WBS3635 WLO3630:WLO3635 WVK3630:WVK3635 C3647:C3650 C3667:C3682 IY3667:IY3682 SU3667:SU3682 ACQ3667:ACQ3682 AMM3667:AMM3682 AWI3667:AWI3682 BGE3667:BGE3682 BQA3667:BQA3682 BZW3667:BZW3682 CJS3667:CJS3682 CTO3667:CTO3682 DDK3667:DDK3682 DNG3667:DNG3682 DXC3667:DXC3682 EGY3667:EGY3682 EQU3667:EQU3682 FAQ3667:FAQ3682 FKM3667:FKM3682 FUI3667:FUI3682 GEE3667:GEE3682 GOA3667:GOA3682 GXW3667:GXW3682 HHS3667:HHS3682 HRO3667:HRO3682 IBK3667:IBK3682 ILG3667:ILG3682 IVC3667:IVC3682 JEY3667:JEY3682 JOU3667:JOU3682 JYQ3667:JYQ3682 KIM3667:KIM3682 KSI3667:KSI3682 LCE3667:LCE3682 LMA3667:LMA3682 LVW3667:LVW3682 MFS3667:MFS3682 MPO3667:MPO3682 MZK3667:MZK3682 NJG3667:NJG3682 NTC3667:NTC3682 OCY3667:OCY3682 OMU3667:OMU3682 OWQ3667:OWQ3682 PGM3667:PGM3682 PQI3667:PQI3682 QAE3667:QAE3682 QKA3667:QKA3682 QTW3667:QTW3682 RDS3667:RDS3682 RNO3667:RNO3682 RXK3667:RXK3682 SHG3667:SHG3682 SRC3667:SRC3682 TAY3667:TAY3682 TKU3667:TKU3682 TUQ3667:TUQ3682 UEM3667:UEM3682 UOI3667:UOI3682 UYE3667:UYE3682 VIA3667:VIA3682 VRW3667:VRW3682 WBS3667:WBS3682 WLO3667:WLO3682 WVK3667:WVK3682 C3707:C3713 IY3708:IY3710 SU3708:SU3710 ACQ3708:ACQ3710 AMM3708:AMM3710 AWI3708:AWI3710 BGE3708:BGE3710 BQA3708:BQA3710 BZW3708:BZW3710 CJS3708:CJS3710 CTO3708:CTO3710 DDK3708:DDK3710 DNG3708:DNG3710 DXC3708:DXC3710 EGY3708:EGY3710 EQU3708:EQU3710 FAQ3708:FAQ3710 FKM3708:FKM3710 FUI3708:FUI3710 GEE3708:GEE3710 GOA3708:GOA3710 GXW3708:GXW3710 HHS3708:HHS3710 HRO3708:HRO3710 IBK3708:IBK3710 ILG3708:ILG3710 IVC3708:IVC3710 JEY3708:JEY3710 JOU3708:JOU3710 JYQ3708:JYQ3710 KIM3708:KIM3710 KSI3708:KSI3710 LCE3708:LCE3710 LMA3708:LMA3710 LVW3708:LVW3710 MFS3708:MFS3710 MPO3708:MPO3710 MZK3708:MZK3710 NJG3708:NJG3710 NTC3708:NTC3710 OCY3708:OCY3710 OMU3708:OMU3710 OWQ3708:OWQ3710 PGM3708:PGM3710 PQI3708:PQI3710 QAE3708:QAE3710 QKA3708:QKA3710 QTW3708:QTW3710 RDS3708:RDS3710 RNO3708:RNO3710 RXK3708:RXK3710 SHG3708:SHG3710 SRC3708:SRC3710 TAY3708:TAY3710 TKU3708:TKU3710 TUQ3708:TUQ3710 UEM3708:UEM3710 UOI3708:UOI3710 UYE3708:UYE3710 VIA3708:VIA3710 VRW3708:VRW3710 WBS3708:WBS3710 WLO3708:WLO3710 WVK3708:WVK3710 C3717:C3718 IY3717:IY3718 SU3717:SU3718 ACQ3717:ACQ3718 AMM3717:AMM3718 AWI3717:AWI3718 BGE3717:BGE3718 BQA3717:BQA3718 BZW3717:BZW3718 CJS3717:CJS3718 CTO3717:CTO3718 DDK3717:DDK3718 DNG3717:DNG3718 DXC3717:DXC3718 EGY3717:EGY3718 EQU3717:EQU3718 FAQ3717:FAQ3718 FKM3717:FKM3718 FUI3717:FUI3718 GEE3717:GEE3718 GOA3717:GOA3718 GXW3717:GXW3718 HHS3717:HHS3718 HRO3717:HRO3718 IBK3717:IBK3718 ILG3717:ILG3718 IVC3717:IVC3718 JEY3717:JEY3718 JOU3717:JOU3718 JYQ3717:JYQ3718 KIM3717:KIM3718 KSI3717:KSI3718 LCE3717:LCE3718 LMA3717:LMA3718 LVW3717:LVW3718 MFS3717:MFS3718 MPO3717:MPO3718 MZK3717:MZK3718 NJG3717:NJG3718 NTC3717:NTC3718 OCY3717:OCY3718 OMU3717:OMU3718 OWQ3717:OWQ3718 PGM3717:PGM3718 PQI3717:PQI3718 QAE3717:QAE3718 QKA3717:QKA3718 QTW3717:QTW3718 RDS3717:RDS3718 RNO3717:RNO3718 RXK3717:RXK3718 SHG3717:SHG3718 SRC3717:SRC3718 TAY3717:TAY3718 TKU3717:TKU3718 TUQ3717:TUQ3718 UEM3717:UEM3718 UOI3717:UOI3718 UYE3717:UYE3718 VIA3717:VIA3718 VRW3717:VRW3718 WBS3717:WBS3718 WLO3717:WLO3718 WVK3717:WVK3718 C3720:C3726 IY3720:IY3723 SU3720:SU3723 ACQ3720:ACQ3723 AMM3720:AMM3723 AWI3720:AWI3723 BGE3720:BGE3723 BQA3720:BQA3723 BZW3720:BZW3723 CJS3720:CJS3723 CTO3720:CTO3723 DDK3720:DDK3723 DNG3720:DNG3723 DXC3720:DXC3723 EGY3720:EGY3723 EQU3720:EQU3723 FAQ3720:FAQ3723 FKM3720:FKM3723 FUI3720:FUI3723 GEE3720:GEE3723 GOA3720:GOA3723 GXW3720:GXW3723 HHS3720:HHS3723 HRO3720:HRO3723 IBK3720:IBK3723 ILG3720:ILG3723 IVC3720:IVC3723 JEY3720:JEY3723 JOU3720:JOU3723 JYQ3720:JYQ3723 KIM3720:KIM3723 KSI3720:KSI3723 LCE3720:LCE3723 LMA3720:LMA3723 LVW3720:LVW3723 MFS3720:MFS3723 MPO3720:MPO3723 MZK3720:MZK3723 NJG3720:NJG3723 NTC3720:NTC3723 OCY3720:OCY3723 OMU3720:OMU3723 OWQ3720:OWQ3723 PGM3720:PGM3723 PQI3720:PQI3723 QAE3720:QAE3723 QKA3720:QKA3723 QTW3720:QTW3723 RDS3720:RDS3723 RNO3720:RNO3723 RXK3720:RXK3723 SHG3720:SHG3723 SRC3720:SRC3723 TAY3720:TAY3723 TKU3720:TKU3723 TUQ3720:TUQ3723 UEM3720:UEM3723 UOI3720:UOI3723 UYE3720:UYE3723 VIA3720:VIA3723 VRW3720:VRW3723 WBS3720:WBS3723 WLO3720:WLO3723 WVK3720:WVK3723 C3732:C3740 IY3732:IY3735 SU3732:SU3735 ACQ3732:ACQ3735 AMM3732:AMM3735 AWI3732:AWI3735 BGE3732:BGE3735 BQA3732:BQA3735 BZW3732:BZW3735 CJS3732:CJS3735 CTO3732:CTO3735 DDK3732:DDK3735 DNG3732:DNG3735 DXC3732:DXC3735 EGY3732:EGY3735 EQU3732:EQU3735 FAQ3732:FAQ3735 FKM3732:FKM3735 FUI3732:FUI3735 GEE3732:GEE3735 GOA3732:GOA3735 GXW3732:GXW3735 HHS3732:HHS3735 HRO3732:HRO3735 IBK3732:IBK3735 ILG3732:ILG3735 IVC3732:IVC3735 JEY3732:JEY3735 JOU3732:JOU3735 JYQ3732:JYQ3735 KIM3732:KIM3735 KSI3732:KSI3735 LCE3732:LCE3735 LMA3732:LMA3735 LVW3732:LVW3735 MFS3732:MFS3735 MPO3732:MPO3735 MZK3732:MZK3735 NJG3732:NJG3735 NTC3732:NTC3735 OCY3732:OCY3735 OMU3732:OMU3735 OWQ3732:OWQ3735 PGM3732:PGM3735 PQI3732:PQI3735 QAE3732:QAE3735 QKA3732:QKA3735 QTW3732:QTW3735 RDS3732:RDS3735 RNO3732:RNO3735 RXK3732:RXK3735 SHG3732:SHG3735 SRC3732:SRC3735 TAY3732:TAY3735 TKU3732:TKU3735 TUQ3732:TUQ3735 UEM3732:UEM3735 UOI3732:UOI3735 UYE3732:UYE3735 VIA3732:VIA3735 VRW3732:VRW3735 WBS3732:WBS3735 WLO3732:WLO3735 WVK3732:WVK3735 C3759:C3767 IY3764:IY3767 SU3764:SU3767 ACQ3764:ACQ3767 AMM3764:AMM3767 AWI3764:AWI3767 BGE3764:BGE3767 BQA3764:BQA3767 BZW3764:BZW3767 CJS3764:CJS3767 CTO3764:CTO3767 DDK3764:DDK3767 DNG3764:DNG3767 DXC3764:DXC3767 EGY3764:EGY3767 EQU3764:EQU3767 FAQ3764:FAQ3767 FKM3764:FKM3767 FUI3764:FUI3767 GEE3764:GEE3767 GOA3764:GOA3767 GXW3764:GXW3767 HHS3764:HHS3767 HRO3764:HRO3767 IBK3764:IBK3767 ILG3764:ILG3767 IVC3764:IVC3767 JEY3764:JEY3767 JOU3764:JOU3767 JYQ3764:JYQ3767 KIM3764:KIM3767 KSI3764:KSI3767 LCE3764:LCE3767 LMA3764:LMA3767 LVW3764:LVW3767 MFS3764:MFS3767 MPO3764:MPO3767 MZK3764:MZK3767 NJG3764:NJG3767 NTC3764:NTC3767 OCY3764:OCY3767 OMU3764:OMU3767 OWQ3764:OWQ3767 PGM3764:PGM3767 PQI3764:PQI3767 QAE3764:QAE3767 QKA3764:QKA3767 QTW3764:QTW3767 RDS3764:RDS3767 RNO3764:RNO3767 RXK3764:RXK3767 SHG3764:SHG3767 SRC3764:SRC3767 TAY3764:TAY3767 TKU3764:TKU3767 TUQ3764:TUQ3767 UEM3764:UEM3767 UOI3764:UOI3767 UYE3764:UYE3767 VIA3764:VIA3767 VRW3764:VRW3767 WBS3764:WBS3767 WLO3764:WLO3767 WVK3764:WVK3767 C3773:C3777 IY3773:IY3777 SU3773:SU3777 ACQ3773:ACQ3777 AMM3773:AMM3777 AWI3773:AWI3777 BGE3773:BGE3777 BQA3773:BQA3777 BZW3773:BZW3777 CJS3773:CJS3777 CTO3773:CTO3777 DDK3773:DDK3777 DNG3773:DNG3777 DXC3773:DXC3777 EGY3773:EGY3777 EQU3773:EQU3777 FAQ3773:FAQ3777 FKM3773:FKM3777 FUI3773:FUI3777 GEE3773:GEE3777 GOA3773:GOA3777 GXW3773:GXW3777 HHS3773:HHS3777 HRO3773:HRO3777 IBK3773:IBK3777 ILG3773:ILG3777 IVC3773:IVC3777 JEY3773:JEY3777 JOU3773:JOU3777 JYQ3773:JYQ3777 KIM3773:KIM3777 KSI3773:KSI3777 LCE3773:LCE3777 LMA3773:LMA3777 LVW3773:LVW3777 MFS3773:MFS3777 MPO3773:MPO3777 MZK3773:MZK3777 NJG3773:NJG3777 NTC3773:NTC3777 OCY3773:OCY3777 OMU3773:OMU3777 OWQ3773:OWQ3777 PGM3773:PGM3777 PQI3773:PQI3777 QAE3773:QAE3777 QKA3773:QKA3777 QTW3773:QTW3777 RDS3773:RDS3777 RNO3773:RNO3777 RXK3773:RXK3777 SHG3773:SHG3777 SRC3773:SRC3777 TAY3773:TAY3777 TKU3773:TKU3777 TUQ3773:TUQ3777 UEM3773:UEM3777 UOI3773:UOI3777 UYE3773:UYE3777 VIA3773:VIA3777 VRW3773:VRW3777 WBS3773:WBS3777 WLO3773:WLO3777 WVK3773:WVK3777 WVK4559:WVK4565 IY3792:IY3804 SU3792:SU3804 ACQ3792:ACQ3804 AMM3792:AMM3804 AWI3792:AWI3804 BGE3792:BGE3804 BQA3792:BQA3804 BZW3792:BZW3804 CJS3792:CJS3804 CTO3792:CTO3804 DDK3792:DDK3804 DNG3792:DNG3804 DXC3792:DXC3804 EGY3792:EGY3804 EQU3792:EQU3804 FAQ3792:FAQ3804 FKM3792:FKM3804 FUI3792:FUI3804 GEE3792:GEE3804 GOA3792:GOA3804 GXW3792:GXW3804 HHS3792:HHS3804 HRO3792:HRO3804 IBK3792:IBK3804 ILG3792:ILG3804 IVC3792:IVC3804 JEY3792:JEY3804 JOU3792:JOU3804 JYQ3792:JYQ3804 KIM3792:KIM3804 KSI3792:KSI3804 LCE3792:LCE3804 LMA3792:LMA3804 LVW3792:LVW3804 MFS3792:MFS3804 MPO3792:MPO3804 MZK3792:MZK3804 NJG3792:NJG3804 NTC3792:NTC3804 OCY3792:OCY3804 OMU3792:OMU3804 OWQ3792:OWQ3804 PGM3792:PGM3804 PQI3792:PQI3804 QAE3792:QAE3804 QKA3792:QKA3804 QTW3792:QTW3804 RDS3792:RDS3804 RNO3792:RNO3804 RXK3792:RXK3804 SHG3792:SHG3804 SRC3792:SRC3804 TAY3792:TAY3804 TKU3792:TKU3804 TUQ3792:TUQ3804 UEM3792:UEM3804 UOI3792:UOI3804 UYE3792:UYE3804 VIA3792:VIA3804 VRW3792:VRW3804 WBS3792:WBS3804 WLO3792:WLO3804 WVK3792:WVK3804 C3844:C3877 IY3852:IY3854 SU3852:SU3854 ACQ3852:ACQ3854 AMM3852:AMM3854 AWI3852:AWI3854 BGE3852:BGE3854 BQA3852:BQA3854 BZW3852:BZW3854 CJS3852:CJS3854 CTO3852:CTO3854 DDK3852:DDK3854 DNG3852:DNG3854 DXC3852:DXC3854 EGY3852:EGY3854 EQU3852:EQU3854 FAQ3852:FAQ3854 FKM3852:FKM3854 FUI3852:FUI3854 GEE3852:GEE3854 GOA3852:GOA3854 GXW3852:GXW3854 HHS3852:HHS3854 HRO3852:HRO3854 IBK3852:IBK3854 ILG3852:ILG3854 IVC3852:IVC3854 JEY3852:JEY3854 JOU3852:JOU3854 JYQ3852:JYQ3854 KIM3852:KIM3854 KSI3852:KSI3854 LCE3852:LCE3854 LMA3852:LMA3854 LVW3852:LVW3854 MFS3852:MFS3854 MPO3852:MPO3854 MZK3852:MZK3854 NJG3852:NJG3854 NTC3852:NTC3854 OCY3852:OCY3854 OMU3852:OMU3854 OWQ3852:OWQ3854 PGM3852:PGM3854 PQI3852:PQI3854 QAE3852:QAE3854 QKA3852:QKA3854 QTW3852:QTW3854 RDS3852:RDS3854 RNO3852:RNO3854 RXK3852:RXK3854 SHG3852:SHG3854 SRC3852:SRC3854 TAY3852:TAY3854 TKU3852:TKU3854 TUQ3852:TUQ3854 UEM3852:UEM3854 UOI3852:UOI3854 UYE3852:UYE3854 VIA3852:VIA3854 VRW3852:VRW3854 WBS3852:WBS3854 WLO3852:WLO3854 WVK3852:WVK3854 C3879:C3885 IY3879:IY3885 SU3879:SU3885 ACQ3879:ACQ3885 AMM3879:AMM3885 AWI3879:AWI3885 BGE3879:BGE3885 BQA3879:BQA3885 BZW3879:BZW3885 CJS3879:CJS3885 CTO3879:CTO3885 DDK3879:DDK3885 DNG3879:DNG3885 DXC3879:DXC3885 EGY3879:EGY3885 EQU3879:EQU3885 FAQ3879:FAQ3885 FKM3879:FKM3885 FUI3879:FUI3885 GEE3879:GEE3885 GOA3879:GOA3885 GXW3879:GXW3885 HHS3879:HHS3885 HRO3879:HRO3885 IBK3879:IBK3885 ILG3879:ILG3885 IVC3879:IVC3885 JEY3879:JEY3885 JOU3879:JOU3885 JYQ3879:JYQ3885 KIM3879:KIM3885 KSI3879:KSI3885 LCE3879:LCE3885 LMA3879:LMA3885 LVW3879:LVW3885 MFS3879:MFS3885 MPO3879:MPO3885 MZK3879:MZK3885 NJG3879:NJG3885 NTC3879:NTC3885 OCY3879:OCY3885 OMU3879:OMU3885 OWQ3879:OWQ3885 PGM3879:PGM3885 PQI3879:PQI3885 QAE3879:QAE3885 QKA3879:QKA3885 QTW3879:QTW3885 RDS3879:RDS3885 RNO3879:RNO3885 RXK3879:RXK3885 SHG3879:SHG3885 SRC3879:SRC3885 TAY3879:TAY3885 TKU3879:TKU3885 TUQ3879:TUQ3885 UEM3879:UEM3885 UOI3879:UOI3885 UYE3879:UYE3885 VIA3879:VIA3885 VRW3879:VRW3885 WBS3879:WBS3885 WLO3879:WLO3885 WVK3879:WVK3885 IY3858:IY3877 SU3858:SU3877 ACQ3858:ACQ3877 AMM3858:AMM3877 AWI3858:AWI3877 BGE3858:BGE3877 BQA3858:BQA3877 BZW3858:BZW3877 CJS3858:CJS3877 CTO3858:CTO3877 DDK3858:DDK3877 DNG3858:DNG3877 DXC3858:DXC3877 EGY3858:EGY3877 EQU3858:EQU3877 FAQ3858:FAQ3877 FKM3858:FKM3877 FUI3858:FUI3877 GEE3858:GEE3877 GOA3858:GOA3877 GXW3858:GXW3877 HHS3858:HHS3877 HRO3858:HRO3877 IBK3858:IBK3877 ILG3858:ILG3877 IVC3858:IVC3877 JEY3858:JEY3877 JOU3858:JOU3877 JYQ3858:JYQ3877 KIM3858:KIM3877 KSI3858:KSI3877 LCE3858:LCE3877 LMA3858:LMA3877 LVW3858:LVW3877 MFS3858:MFS3877 MPO3858:MPO3877 MZK3858:MZK3877 NJG3858:NJG3877 NTC3858:NTC3877 OCY3858:OCY3877 OMU3858:OMU3877 OWQ3858:OWQ3877 PGM3858:PGM3877 PQI3858:PQI3877 QAE3858:QAE3877 QKA3858:QKA3877 QTW3858:QTW3877 RDS3858:RDS3877 RNO3858:RNO3877 RXK3858:RXK3877 SHG3858:SHG3877 SRC3858:SRC3877 TAY3858:TAY3877 TKU3858:TKU3877 TUQ3858:TUQ3877 UEM3858:UEM3877 UOI3858:UOI3877 UYE3858:UYE3877 VIA3858:VIA3877 VRW3858:VRW3877 WBS3858:WBS3877 WLO3858:WLO3877 WVK3858:WVK3877 C3887:C3889 C3902:C3908 IY3902:IY3908 SU3902:SU3908 ACQ3902:ACQ3908 AMM3902:AMM3908 AWI3902:AWI3908 BGE3902:BGE3908 BQA3902:BQA3908 BZW3902:BZW3908 CJS3902:CJS3908 CTO3902:CTO3908 DDK3902:DDK3908 DNG3902:DNG3908 DXC3902:DXC3908 EGY3902:EGY3908 EQU3902:EQU3908 FAQ3902:FAQ3908 FKM3902:FKM3908 FUI3902:FUI3908 GEE3902:GEE3908 GOA3902:GOA3908 GXW3902:GXW3908 HHS3902:HHS3908 HRO3902:HRO3908 IBK3902:IBK3908 ILG3902:ILG3908 IVC3902:IVC3908 JEY3902:JEY3908 JOU3902:JOU3908 JYQ3902:JYQ3908 KIM3902:KIM3908 KSI3902:KSI3908 LCE3902:LCE3908 LMA3902:LMA3908 LVW3902:LVW3908 MFS3902:MFS3908 MPO3902:MPO3908 MZK3902:MZK3908 NJG3902:NJG3908 NTC3902:NTC3908 OCY3902:OCY3908 OMU3902:OMU3908 OWQ3902:OWQ3908 PGM3902:PGM3908 PQI3902:PQI3908 QAE3902:QAE3908 QKA3902:QKA3908 QTW3902:QTW3908 RDS3902:RDS3908 RNO3902:RNO3908 RXK3902:RXK3908 SHG3902:SHG3908 SRC3902:SRC3908 TAY3902:TAY3908 TKU3902:TKU3908 TUQ3902:TUQ3908 UEM3902:UEM3908 UOI3902:UOI3908 UYE3902:UYE3908 VIA3902:VIA3908 VRW3902:VRW3908 WBS3902:WBS3908 WLO3902:WLO3908 WVK3902:WVK3908 C3910:C3912 IY3910:IY3912 SU3910:SU3912 ACQ3910:ACQ3912 AMM3910:AMM3912 AWI3910:AWI3912 BGE3910:BGE3912 BQA3910:BQA3912 BZW3910:BZW3912 CJS3910:CJS3912 CTO3910:CTO3912 DDK3910:DDK3912 DNG3910:DNG3912 DXC3910:DXC3912 EGY3910:EGY3912 EQU3910:EQU3912 FAQ3910:FAQ3912 FKM3910:FKM3912 FUI3910:FUI3912 GEE3910:GEE3912 GOA3910:GOA3912 GXW3910:GXW3912 HHS3910:HHS3912 HRO3910:HRO3912 IBK3910:IBK3912 ILG3910:ILG3912 IVC3910:IVC3912 JEY3910:JEY3912 JOU3910:JOU3912 JYQ3910:JYQ3912 KIM3910:KIM3912 KSI3910:KSI3912 LCE3910:LCE3912 LMA3910:LMA3912 LVW3910:LVW3912 MFS3910:MFS3912 MPO3910:MPO3912 MZK3910:MZK3912 NJG3910:NJG3912 NTC3910:NTC3912 OCY3910:OCY3912 OMU3910:OMU3912 OWQ3910:OWQ3912 PGM3910:PGM3912 PQI3910:PQI3912 QAE3910:QAE3912 QKA3910:QKA3912 QTW3910:QTW3912 RDS3910:RDS3912 RNO3910:RNO3912 RXK3910:RXK3912 SHG3910:SHG3912 SRC3910:SRC3912 TAY3910:TAY3912 TKU3910:TKU3912 TUQ3910:TUQ3912 UEM3910:UEM3912 UOI3910:UOI3912 UYE3910:UYE3912 VIA3910:VIA3912 VRW3910:VRW3912 WBS3910:WBS3912 WLO3910:WLO3912 WVK3910:WVK3912 C3914:C3924 IY3914:IY3916 SU3914:SU3916 ACQ3914:ACQ3916 AMM3914:AMM3916 AWI3914:AWI3916 BGE3914:BGE3916 BQA3914:BQA3916 BZW3914:BZW3916 CJS3914:CJS3916 CTO3914:CTO3916 DDK3914:DDK3916 DNG3914:DNG3916 DXC3914:DXC3916 EGY3914:EGY3916 EQU3914:EQU3916 FAQ3914:FAQ3916 FKM3914:FKM3916 FUI3914:FUI3916 GEE3914:GEE3916 GOA3914:GOA3916 GXW3914:GXW3916 HHS3914:HHS3916 HRO3914:HRO3916 IBK3914:IBK3916 ILG3914:ILG3916 IVC3914:IVC3916 JEY3914:JEY3916 JOU3914:JOU3916 JYQ3914:JYQ3916 KIM3914:KIM3916 KSI3914:KSI3916 LCE3914:LCE3916 LMA3914:LMA3916 LVW3914:LVW3916 MFS3914:MFS3916 MPO3914:MPO3916 MZK3914:MZK3916 NJG3914:NJG3916 NTC3914:NTC3916 OCY3914:OCY3916 OMU3914:OMU3916 OWQ3914:OWQ3916 PGM3914:PGM3916 PQI3914:PQI3916 QAE3914:QAE3916 QKA3914:QKA3916 QTW3914:QTW3916 RDS3914:RDS3916 RNO3914:RNO3916 RXK3914:RXK3916 SHG3914:SHG3916 SRC3914:SRC3916 TAY3914:TAY3916 TKU3914:TKU3916 TUQ3914:TUQ3916 UEM3914:UEM3916 UOI3914:UOI3916 UYE3914:UYE3916 VIA3914:VIA3916 VRW3914:VRW3916 WBS3914:WBS3916 WLO3914:WLO3916 WVK3914:WVK3916 WLO3966:WLO3969 WBS3966:WBS3969 VRW3966:VRW3969 VIA3966:VIA3969 UYE3966:UYE3969 UOI3966:UOI3969 UEM3966:UEM3969 TUQ3966:TUQ3969 TKU3966:TKU3969 TAY3966:TAY3969 SRC3966:SRC3969 SHG3966:SHG3969 RXK3966:RXK3969 RNO3966:RNO3969 RDS3966:RDS3969 QTW3966:QTW3969 QKA3966:QKA3969 QAE3966:QAE3969 PQI3966:PQI3969 PGM3966:PGM3969 OWQ3966:OWQ3969 OMU3966:OMU3969 OCY3966:OCY3969 NTC3966:NTC3969 NJG3966:NJG3969 MZK3966:MZK3969 MPO3966:MPO3969 MFS3966:MFS3969 LVW3966:LVW3969 LMA3966:LMA3969 LCE3966:LCE3969 KSI3966:KSI3969 KIM3966:KIM3969 JYQ3966:JYQ3969 JOU3966:JOU3969 JEY3966:JEY3969 IVC3966:IVC3969 ILG3966:ILG3969 IBK3966:IBK3969 HRO3966:HRO3969 HHS3966:HHS3969 GXW3966:GXW3969 GOA3966:GOA3969 GEE3966:GEE3969 FUI3966:FUI3969 FKM3966:FKM3969 FAQ3966:FAQ3969 EQU3966:EQU3969 EGY3966:EGY3969 DXC3966:DXC3969 DNG3966:DNG3969 DDK3966:DDK3969 CTO3966:CTO3969 CJS3966:CJS3969 BZW3966:BZW3969 BQA3966:BQA3969 BGE3966:BGE3969 AWI3966:AWI3969 AMM3966:AMM3969 ACQ3966:ACQ3969 SU3966:SU3969 IY3966:IY3969 C3961:C3972 WVK5180:WVK5204 C3974:C3976 C3979:C3986 C3991:C4001 IY3991:IY4001 SU3991:SU4001 ACQ3991:ACQ4001 AMM3991:AMM4001 AWI3991:AWI4001 BGE3991:BGE4001 BQA3991:BQA4001 BZW3991:BZW4001 CJS3991:CJS4001 CTO3991:CTO4001 DDK3991:DDK4001 DNG3991:DNG4001 DXC3991:DXC4001 EGY3991:EGY4001 EQU3991:EQU4001 FAQ3991:FAQ4001 FKM3991:FKM4001 FUI3991:FUI4001 GEE3991:GEE4001 GOA3991:GOA4001 GXW3991:GXW4001 HHS3991:HHS4001 HRO3991:HRO4001 IBK3991:IBK4001 ILG3991:ILG4001 IVC3991:IVC4001 JEY3991:JEY4001 JOU3991:JOU4001 JYQ3991:JYQ4001 KIM3991:KIM4001 KSI3991:KSI4001 LCE3991:LCE4001 LMA3991:LMA4001 LVW3991:LVW4001 MFS3991:MFS4001 MPO3991:MPO4001 MZK3991:MZK4001 NJG3991:NJG4001 NTC3991:NTC4001 OCY3991:OCY4001 OMU3991:OMU4001 OWQ3991:OWQ4001 PGM3991:PGM4001 PQI3991:PQI4001 QAE3991:QAE4001 QKA3991:QKA4001 QTW3991:QTW4001 RDS3991:RDS4001 RNO3991:RNO4001 RXK3991:RXK4001 SHG3991:SHG4001 SRC3991:SRC4001 TAY3991:TAY4001 TKU3991:TKU4001 TUQ3991:TUQ4001 UEM3991:UEM4001 UOI3991:UOI4001 UYE3991:UYE4001 VIA3991:VIA4001 VRW3991:VRW4001 WBS3991:WBS4001 WLO3991:WLO4001 WVK3991:WVK4001 C4003:C4046 IY4007:IY4043 SU4007:SU4043 ACQ4007:ACQ4043 AMM4007:AMM4043 AWI4007:AWI4043 BGE4007:BGE4043 BQA4007:BQA4043 BZW4007:BZW4043 CJS4007:CJS4043 CTO4007:CTO4043 DDK4007:DDK4043 DNG4007:DNG4043 DXC4007:DXC4043 EGY4007:EGY4043 EQU4007:EQU4043 FAQ4007:FAQ4043 FKM4007:FKM4043 FUI4007:FUI4043 GEE4007:GEE4043 GOA4007:GOA4043 GXW4007:GXW4043 HHS4007:HHS4043 HRO4007:HRO4043 IBK4007:IBK4043 ILG4007:ILG4043 IVC4007:IVC4043 JEY4007:JEY4043 JOU4007:JOU4043 JYQ4007:JYQ4043 KIM4007:KIM4043 KSI4007:KSI4043 LCE4007:LCE4043 LMA4007:LMA4043 LVW4007:LVW4043 MFS4007:MFS4043 MPO4007:MPO4043 MZK4007:MZK4043 NJG4007:NJG4043 NTC4007:NTC4043 OCY4007:OCY4043 OMU4007:OMU4043 OWQ4007:OWQ4043 PGM4007:PGM4043 PQI4007:PQI4043 QAE4007:QAE4043 QKA4007:QKA4043 QTW4007:QTW4043 RDS4007:RDS4043 RNO4007:RNO4043 RXK4007:RXK4043 SHG4007:SHG4043 SRC4007:SRC4043 TAY4007:TAY4043 TKU4007:TKU4043 TUQ4007:TUQ4043 UEM4007:UEM4043 UOI4007:UOI4043 UYE4007:UYE4043 VIA4007:VIA4043 VRW4007:VRW4043 WBS4007:WBS4043 WLO4007:WLO4043 WVK4007:WVK4043 C4056:C4059 C4054 C4065:C4066 IY4069:IY4086 SU4069:SU4086 ACQ4069:ACQ4086 AMM4069:AMM4086 AWI4069:AWI4086 BGE4069:BGE4086 BQA4069:BQA4086 BZW4069:BZW4086 CJS4069:CJS4086 CTO4069:CTO4086 DDK4069:DDK4086 DNG4069:DNG4086 DXC4069:DXC4086 EGY4069:EGY4086 EQU4069:EQU4086 FAQ4069:FAQ4086 FKM4069:FKM4086 FUI4069:FUI4086 GEE4069:GEE4086 GOA4069:GOA4086 GXW4069:GXW4086 HHS4069:HHS4086 HRO4069:HRO4086 IBK4069:IBK4086 ILG4069:ILG4086 IVC4069:IVC4086 JEY4069:JEY4086 JOU4069:JOU4086 JYQ4069:JYQ4086 KIM4069:KIM4086 KSI4069:KSI4086 LCE4069:LCE4086 LMA4069:LMA4086 LVW4069:LVW4086 MFS4069:MFS4086 MPO4069:MPO4086 MZK4069:MZK4086 NJG4069:NJG4086 NTC4069:NTC4086 OCY4069:OCY4086 OMU4069:OMU4086 OWQ4069:OWQ4086 PGM4069:PGM4086 PQI4069:PQI4086 QAE4069:QAE4086 QKA4069:QKA4086 QTW4069:QTW4086 RDS4069:RDS4086 RNO4069:RNO4086 RXK4069:RXK4086 SHG4069:SHG4086 SRC4069:SRC4086 TAY4069:TAY4086 TKU4069:TKU4086 TUQ4069:TUQ4086 UEM4069:UEM4086 UOI4069:UOI4086 UYE4069:UYE4086 VIA4069:VIA4086 VRW4069:VRW4086 WBS4069:WBS4086 WLO4069:WLO4086 WVK4069:WVK4086 C4097:C4108 IY4097:IY4102 SU4097:SU4102 ACQ4097:ACQ4102 AMM4097:AMM4102 AWI4097:AWI4102 BGE4097:BGE4102 BQA4097:BQA4102 BZW4097:BZW4102 CJS4097:CJS4102 CTO4097:CTO4102 DDK4097:DDK4102 DNG4097:DNG4102 DXC4097:DXC4102 EGY4097:EGY4102 EQU4097:EQU4102 FAQ4097:FAQ4102 FKM4097:FKM4102 FUI4097:FUI4102 GEE4097:GEE4102 GOA4097:GOA4102 GXW4097:GXW4102 HHS4097:HHS4102 HRO4097:HRO4102 IBK4097:IBK4102 ILG4097:ILG4102 IVC4097:IVC4102 JEY4097:JEY4102 JOU4097:JOU4102 JYQ4097:JYQ4102 KIM4097:KIM4102 KSI4097:KSI4102 LCE4097:LCE4102 LMA4097:LMA4102 LVW4097:LVW4102 MFS4097:MFS4102 MPO4097:MPO4102 MZK4097:MZK4102 NJG4097:NJG4102 NTC4097:NTC4102 OCY4097:OCY4102 OMU4097:OMU4102 OWQ4097:OWQ4102 PGM4097:PGM4102 PQI4097:PQI4102 QAE4097:QAE4102 QKA4097:QKA4102 QTW4097:QTW4102 RDS4097:RDS4102 RNO4097:RNO4102 RXK4097:RXK4102 SHG4097:SHG4102 SRC4097:SRC4102 TAY4097:TAY4102 TKU4097:TKU4102 TUQ4097:TUQ4102 UEM4097:UEM4102 UOI4097:UOI4102 UYE4097:UYE4102 VIA4097:VIA4102 VRW4097:VRW4102 WBS4097:WBS4102 WLO4097:WLO4102 WVK4097:WVK4102 GEE7633:GEE7637 GOA7633:GOA7637 GXW7633:GXW7637 HHS7633:HHS7637 HRO7633:HRO7637 IBK7633:IBK7637 ILG7633:ILG7637 IVC7633:IVC7637 JEY7633:JEY7637 JOU7633:JOU7637 JYQ7633:JYQ7637 KIM7633:KIM7637 KSI7633:KSI7637 LCE7633:LCE7637 LMA7633:LMA7637 LVW7633:LVW7637 MFS7633:MFS7637 MPO7633:MPO7637 MZK7633:MZK7637 NJG7633:NJG7637 NTC7633:NTC7637 OCY7633:OCY7637 OMU7633:OMU7637 OWQ7633:OWQ7637 PGM7633:PGM7637 PQI7633:PQI7637 QAE7633:QAE7637 QKA7633:QKA7637 QTW7633:QTW7637 RDS7633:RDS7637 RNO7633:RNO7637 RXK7633:RXK7637 SHG7633:SHG7637 SRC7633:SRC7637 TAY7633:TAY7637 TKU7633:TKU7637 TUQ7633:TUQ7637 UEM7633:UEM7637 UOI7633:UOI7637 UYE7633:UYE7637 VIA7633:VIA7637 VRW7633:VRW7637 WBS7633:WBS7637 WLO7633:WLO7637 C7665:C7666 IY7665:IY7666 SU7665:SU7666 ACQ7665:ACQ7666 AMM7665:AMM7666 AWI7665:AWI7666 BGE7665:BGE7666 BQA7665:BQA7666 BZW7665:BZW7666 CJS7665:CJS7666 CTO7665:CTO7666 DDK7665:DDK7666 DNG7665:DNG7666 DXC7665:DXC7666 EGY7665:EGY7666 EQU7665:EQU7666 FAQ7665:FAQ7666 FKM7665:FKM7666 FUI7665:FUI7666 C1604:C1619 C2611:C2618 C2620:C2648 C2658 C3138:C3152 C2741 C3440 C3470 C3472 IY4114:IY4119 SU4114:SU4119 ACQ4114:ACQ4119 AMM4114:AMM4119 AWI4114:AWI4119 BGE4114:BGE4119 BQA4114:BQA4119 BZW4114:BZW4119 CJS4114:CJS4119 CTO4114:CTO4119 DDK4114:DDK4119 DNG4114:DNG4119 DXC4114:DXC4119 EGY4114:EGY4119 EQU4114:EQU4119 FAQ4114:FAQ4119 FKM4114:FKM4119 FUI4114:FUI4119 GEE4114:GEE4119 GOA4114:GOA4119 GXW4114:GXW4119 HHS4114:HHS4119 HRO4114:HRO4119 IBK4114:IBK4119 ILG4114:ILG4119 IVC4114:IVC4119 JEY4114:JEY4119 JOU4114:JOU4119 JYQ4114:JYQ4119 KIM4114:KIM4119 KSI4114:KSI4119 LCE4114:LCE4119 LMA4114:LMA4119 LVW4114:LVW4119 MFS4114:MFS4119 MPO4114:MPO4119 MZK4114:MZK4119 NJG4114:NJG4119 NTC4114:NTC4119 OCY4114:OCY4119 OMU4114:OMU4119 OWQ4114:OWQ4119 PGM4114:PGM4119 PQI4114:PQI4119 QAE4114:QAE4119 QKA4114:QKA4119 QTW4114:QTW4119 RDS4114:RDS4119 RNO4114:RNO4119 RXK4114:RXK4119 SHG4114:SHG4119 SRC4114:SRC4119 TAY4114:TAY4119 TKU4114:TKU4119 TUQ4114:TUQ4119 UEM4114:UEM4119 UOI4114:UOI4119 UYE4114:UYE4119 VIA4114:VIA4119 VRW4114:VRW4119 WBS4114:WBS4119 WLO4114:WLO4119 WVK4114:WVK4119 C1059:C1064 BGE1059:BGE1154 AMM1059:AMM1154 AWI1059:AWI1154 BQA1059:BQA1154 BZW1059:BZW1154 CJS1059:CJS1154 CTO1059:CTO1154 DDK1059:DDK1154 DNG1059:DNG1154 DXC1059:DXC1154 EGY1059:EGY1154 EQU1059:EQU1154 FAQ1059:FAQ1154 FKM1059:FKM1154 FUI1059:FUI1154 GEE1059:GEE1154 GOA1059:GOA1154 GXW1059:GXW1154 HHS1059:HHS1154 HRO1059:HRO1154 IBK1059:IBK1154 ILG1059:ILG1154 IVC1059:IVC1154 JEY1059:JEY1154 JOU1059:JOU1154 JYQ1059:JYQ1154 KIM1059:KIM1154 KSI1059:KSI1154 LCE1059:LCE1154 LMA1059:LMA1154 LVW1059:LVW1154 MFS1059:MFS1154 MPO1059:MPO1154 MZK1059:MZK1154 NJG1059:NJG1154 NTC1059:NTC1154 OCY1059:OCY1154 OMU1059:OMU1154 OWQ1059:OWQ1154 PGM1059:PGM1154 PQI1059:PQI1154 QAE1059:QAE1154 QKA1059:QKA1154 QTW1059:QTW1154 RDS1059:RDS1154 RNO1059:RNO1154 RXK1059:RXK1154 SHG1059:SHG1154 SRC1059:SRC1154 TAY1059:TAY1154 TKU1059:TKU1154 TUQ1059:TUQ1154 UEM1059:UEM1154 UOI1059:UOI1154 UYE1059:UYE1154 VIA1059:VIA1154 VRW1059:VRW1154 WBS1059:WBS1154 WLO1059:WLO1154 WVK1059:WVK1154 IY1059:IY1154 SU1059:SU1154 ACQ1059:ACQ1154 C990:C991 C197:C238 C247:C256 WVE223:WVE234 WLI223:WLI234 WBM223:WBM234 VRQ223:VRQ234 VHU223:VHU234 UXY223:UXY234 UOC223:UOC234 UEG223:UEG234 TUK223:TUK234 TKO223:TKO234 TAS223:TAS234 SQW223:SQW234 SHA223:SHA234 RXE223:RXE234 RNI223:RNI234 RDM223:RDM234 QTQ223:QTQ234 QJU223:QJU234 PZY223:PZY234 PQC223:PQC234 PGG223:PGG234 OWK223:OWK234 OMO223:OMO234 OCS223:OCS234 NSW223:NSW234 NJA223:NJA234 MZE223:MZE234 MPI223:MPI234 MFM223:MFM234 LVQ223:LVQ234 LLU223:LLU234 LBY223:LBY234 KSC223:KSC234 KIG223:KIG234 JYK223:JYK234 JOO223:JOO234 JES223:JES234 IUW223:IUW234 ILA223:ILA234 IBE223:IBE234 HRI223:HRI234 HHM223:HHM234 GXQ223:GXQ234 GNU223:GNU234 GDY223:GDY234 FUC223:FUC234 FKG223:FKG234 FAK223:FAK234 EQO223:EQO234 EGS223:EGS234 DWW223:DWW234 DNA223:DNA234 DDE223:DDE234 CTI223:CTI234 CJM223:CJM234 BZQ223:BZQ234 BPU223:BPU234 BFY223:BFY234 AWC223:AWC234 AMG223:AMG234 ACK223:ACK234 SO223:SO234 IS223:IS234 C174:C195 C169:C172 WLO42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IS36:IS41 C36:C114 WLI91:WLI102 WBM91:WBM102 VRQ91:VRQ102 VHU91:VHU102 UXY91:UXY102 UOC91:UOC102 UEG91:UEG102 TUK91:TUK102 TKO91:TKO102 TAS91:TAS102 SQW91:SQW102 SHA91:SHA102 RXE91:RXE102 RNI91:RNI102 RDM91:RDM102 QTQ91:QTQ102 QJU91:QJU102 PZY91:PZY102 PQC91:PQC102 PGG91:PGG102 OWK91:OWK102 OMO91:OMO102 OCS91:OCS102 NSW91:NSW102 NJA91:NJA102 MZE91:MZE102 MPI91:MPI102 MFM91:MFM102 LVQ91:LVQ102 LLU91:LLU102 LBY91:LBY102 KSC91:KSC102 KIG91:KIG102 JYK91:JYK102 JOO91:JOO102 JES91:JES102 IUW91:IUW102 ILA91:ILA102 IBE91:IBE102 HRI91:HRI102 HHM91:HHM102 GXQ91:GXQ102 GNU91:GNU102 GDY91:GDY102 FUC91:FUC102 FKG91:FKG102 FAK91:FAK102 EQO91:EQO102 EGS91:EGS102 DWW91:DWW102 DNA91:DNA102 DDE91:DDE102 CTI91:CTI102 CJM91:CJM102 BZQ91:BZQ102 BPU91:BPU102 BFY91:BFY102 AWC91:AWC102 AMG91:AMG102 ACK91:ACK102 SO91:SO102 IS91:IS102 WVE91:WVE102 WLI67:WLI78 WBM67:WBM78 VRQ67:VRQ78 VHU67:VHU78 UXY67:UXY78 UOC67:UOC78 UEG67:UEG78 TUK67:TUK78 TKO67:TKO78 TAS67:TAS78 SQW67:SQW78 SHA67:SHA78 RXE67:RXE78 RNI67:RNI78 RDM67:RDM78 QTQ67:QTQ78 QJU67:QJU78 PZY67:PZY78 PQC67:PQC78 PGG67:PGG78 OWK67:OWK78 OMO67:OMO78 OCS67:OCS78 NSW67:NSW78 NJA67:NJA78 MZE67:MZE78 MPI67:MPI78 MFM67:MFM78 LVQ67:LVQ78 LLU67:LLU78 LBY67:LBY78 KSC67:KSC78 KIG67:KIG78 JYK67:JYK78 JOO67:JOO78 JES67:JES78 IUW67:IUW78 ILA67:ILA78 IBE67:IBE78 HRI67:HRI78 HHM67:HHM78 GXQ67:GXQ78 GNU67:GNU78 GDY67:GDY78 FUC67:FUC78 FKG67:FKG78 FAK67:FAK78 EQO67:EQO78 EGS67:EGS78 DWW67:DWW78 DNA67:DNA78 DDE67:DDE78 CTI67:CTI78 CJM67:CJM78 BZQ67:BZQ78 BPU67:BPU78 BFY67:BFY78 AWC67:AWC78 AMG67:AMG78 ACK67:ACK78 SO67:SO78 IS67:IS78 WVE67:WVE78 WVE36:WVE41 SO36:SO41 ACK36:ACK41 AMG36:AMG41 AWC36:AWC41 BFY36:BFY41 BPU36:BPU41 BZQ36:BZQ41 CJM36:CJM41 CTI36:CTI41 DDE36:DDE41 DNA36:DNA41 DWW36:DWW41 EGS36:EGS41 EQO36:EQO41 FAK36:FAK41 FKG36:FKG41 FUC36:FUC41 GDY36:GDY41 GNU36:GNU41 GXQ36:GXQ41 HHM36:HHM41 HRI36:HRI41 IBE36:IBE41 ILA36:ILA41 IUW36:IUW41 JES36:JES41 JOO36:JOO41 JYK36:JYK41 KIG36:KIG41 KSC36:KSC41 LBY36:LBY41 LLU36:LLU41 LVQ36:LVQ41 MFM36:MFM41 MPI36:MPI41 MZE36:MZE41 NJA36:NJA41 NSW36:NSW41 OCS36:OCS41 OMO36:OMO41 OWK36:OWK41 PGG36:PGG41 PQC36:PQC41 PZY36:PZY41 QJU36:QJU41 QTQ36:QTQ41 RDM36:RDM41 RNI36:RNI41 RXE36:RXE41 SHA36:SHA41 SQW36:SQW41 TAS36:TAS41 TKO36:TKO41 TUK36:TUK41 UEG36:UEG41 UOC36:UOC41 UXY36:UXY41 VHU36:VHU41 VRQ36:VRQ41 WBM36:WBM41 WLI36:WLI41 WVK42 C592:C602 AWI1031:AWI1035 AMM1027 BGE1027 ACQ1027 SU1027 IY1027 WVK1027 WLO1027 WBS1027 VRW1027 VIA1027 UYE1027 UOI1027 UEM1027 TUQ1027 TKU1027 TAY1027 SRC1027 SHG1027 RXK1027 RNO1027 RDS1027 QTW1027 QKA1027 QAE1027 PQI1027 PGM1027 OWQ1027 OMU1027 OCY1027 NTC1027 NJG1027 MZK1027 MPO1027 MFS1027 LVW1027 LMA1027 LCE1027 KSI1027 KIM1027 JYQ1027 JOU1027 JEY1027 IVC1027 ILG1027 IBK1027 HRO1027 HHS1027 GXW1027 GOA1027 GEE1027 FUI1027 FKM1027 FAQ1027 EQU1027 EGY1027 DXC1027 DNG1027 DDK1027 CTO1027 CJS1027 BZW1027 BQA1027 C1027 C1038:C1047 C1008:C1025 AMM1018:AMM1024 AWI1018:AWI1024 BGE1018:BGE1024 BQA1018:BQA1024 BZW1018:BZW1024 CJS1018:CJS1024 CTO1018:CTO1024 DDK1018:DDK1024 DNG1018:DNG1024 DXC1018:DXC1024 EGY1018:EGY1024 EQU1018:EQU1024 FAQ1018:FAQ1024 FKM1018:FKM1024 FUI1018:FUI1024 GEE1018:GEE1024 GOA1018:GOA1024 GXW1018:GXW1024 HHS1018:HHS1024 HRO1018:HRO1024 IBK1018:IBK1024 ILG1018:ILG1024 IVC1018:IVC1024 JEY1018:JEY1024 JOU1018:JOU1024 JYQ1018:JYQ1024 KIM1018:KIM1024 KSI1018:KSI1024 LCE1018:LCE1024 LMA1018:LMA1024 LVW1018:LVW1024 MFS1018:MFS1024 MPO1018:MPO1024 MZK1018:MZK1024 NJG1018:NJG1024 NTC1018:NTC1024 OCY1018:OCY1024 OMU1018:OMU1024 OWQ1018:OWQ1024 PGM1018:PGM1024 PQI1018:PQI1024 QAE1018:QAE1024 QKA1018:QKA1024 QTW1018:QTW1024 RDS1018:RDS1024 RNO1018:RNO1024 RXK1018:RXK1024 SHG1018:SHG1024 SRC1018:SRC1024 TAY1018:TAY1024 TKU1018:TKU1024 TUQ1018:TUQ1024 UEM1018:UEM1024 UOI1018:UOI1024 UYE1018:UYE1024 VIA1018:VIA1024 VRW1018:VRW1024 WBS1018:WBS1024 WLO1018:WLO1024 WVK1018:WVK1024 IY1018:IY1024 SU1018:SU1024 ACQ1018:ACQ1024 SU1008:SU1010 ACQ1008:ACQ1010 AMM1008:AMM1010 AWI1008:AWI1010 BGE1008:BGE1010 BQA1008:BQA1010 BZW1008:BZW1010 CJS1008:CJS1010 CTO1008:CTO1010 DDK1008:DDK1010 DNG1008:DNG1010 DXC1008:DXC1010 EGY1008:EGY1010 EQU1008:EQU1010 FAQ1008:FAQ1010 FKM1008:FKM1010 FUI1008:FUI1010 GEE1008:GEE1010 GOA1008:GOA1010 GXW1008:GXW1010 HHS1008:HHS1010 HRO1008:HRO1010 IBK1008:IBK1010 ILG1008:ILG1010 IVC1008:IVC1010 JEY1008:JEY1010 JOU1008:JOU1010 JYQ1008:JYQ1010 KIM1008:KIM1010 KSI1008:KSI1010 LCE1008:LCE1010 LMA1008:LMA1010 LVW1008:LVW1010 MFS1008:MFS1010 MPO1008:MPO1010 MZK1008:MZK1010 NJG1008:NJG1010 NTC1008:NTC1010 OCY1008:OCY1010 OMU1008:OMU1010 OWQ1008:OWQ1010 PGM1008:PGM1010 PQI1008:PQI1010 QAE1008:QAE1010 QKA1008:QKA1010 QTW1008:QTW1010 RDS1008:RDS1010 RNO1008:RNO1010 RXK1008:RXK1010 SHG1008:SHG1010 SRC1008:SRC1010 TAY1008:TAY1010 TKU1008:TKU1010 TUQ1008:TUQ1010 UEM1008:UEM1010 UOI1008:UOI1010 UYE1008:UYE1010 VIA1008:VIA1010 VRW1008:VRW1010 WBS1008:WBS1010 WLO1008:WLO1010 WVK1008:WVK1010 IY1008:IY1010 C993:C1004 BQA1031:BQA1035 BZW1031:BZW1035 CJS1031:CJS1035 CTO1031:CTO1035 DDK1031:DDK1035 DNG1031:DNG1035 DXC1031:DXC1035 EGY1031:EGY1035 EQU1031:EQU1035 FAQ1031:FAQ1035 FKM1031:FKM1035 FUI1031:FUI1035 GEE1031:GEE1035 GOA1031:GOA1035 GXW1031:GXW1035 HHS1031:HHS1035 HRO1031:HRO1035 IBK1031:IBK1035 ILG1031:ILG1035 IVC1031:IVC1035 JEY1031:JEY1035 JOU1031:JOU1035 JYQ1031:JYQ1035 KIM1031:KIM1035 KSI1031:KSI1035 LCE1031:LCE1035 LMA1031:LMA1035 LVW1031:LVW1035 MFS1031:MFS1035 MPO1031:MPO1035 MZK1031:MZK1035 NJG1031:NJG1035 NTC1031:NTC1035 OCY1031:OCY1035 OMU1031:OMU1035 OWQ1031:OWQ1035 PGM1031:PGM1035 PQI1031:PQI1035 QAE1031:QAE1035 QKA1031:QKA1035 QTW1031:QTW1035 RDS1031:RDS1035 RNO1031:RNO1035 RXK1031:RXK1035 SHG1031:SHG1035 SRC1031:SRC1035 TAY1031:TAY1035 TKU1031:TKU1035 TUQ1031:TUQ1035 UEM1031:UEM1035 UOI1031:UOI1035 UYE1031:UYE1035 VIA1031:VIA1035 VRW1031:VRW1035 WBS1031:WBS1035 WLO1031:WLO1035 WVK1031:WVK1035 IY1031:IY1035 SU1031:SU1035 ACQ1031:ACQ1035 BGE1031:BGE1035 AMM1031:AMM1035 AMM1038:AMM1044 AWI1038:AWI1044 BQA1038:BQA1044 BZW1038:BZW1044 CJS1038:CJS1044 CTO1038:CTO1044 DDK1038:DDK1044 DNG1038:DNG1044 DXC1038:DXC1044 EGY1038:EGY1044 EQU1038:EQU1044 FAQ1038:FAQ1044 FKM1038:FKM1044 FUI1038:FUI1044 GEE1038:GEE1044 GOA1038:GOA1044 GXW1038:GXW1044 HHS1038:HHS1044 HRO1038:HRO1044 IBK1038:IBK1044 ILG1038:ILG1044 IVC1038:IVC1044 JEY1038:JEY1044 JOU1038:JOU1044 JYQ1038:JYQ1044 KIM1038:KIM1044 KSI1038:KSI1044 LCE1038:LCE1044 LMA1038:LMA1044 LVW1038:LVW1044 MFS1038:MFS1044 MPO1038:MPO1044 MZK1038:MZK1044 NJG1038:NJG1044 NTC1038:NTC1044 OCY1038:OCY1044 OMU1038:OMU1044 OWQ1038:OWQ1044 PGM1038:PGM1044 PQI1038:PQI1044 QAE1038:QAE1044 QKA1038:QKA1044 QTW1038:QTW1044 RDS1038:RDS1044 RNO1038:RNO1044 RXK1038:RXK1044 SHG1038:SHG1044 SRC1038:SRC1044 TAY1038:TAY1044 TKU1038:TKU1044 TUQ1038:TUQ1044 UEM1038:UEM1044 UOI1038:UOI1044 UYE1038:UYE1044 VIA1038:VIA1044 VRW1038:VRW1044 WBS1038:WBS1044 WLO1038:WLO1044 WVK1038:WVK1044 IY1038:IY1044 SU1038:SU1044 ACQ1038:ACQ1044 BGE1038:BGE1044 C1036 AWI1027 C839:C873 C879 WVK858:WVK873 WLO858:WLO873 WBS858:WBS873 VRW858:VRW873 VIA858:VIA873 UYE858:UYE873 UOI858:UOI873 UEM858:UEM873 TUQ858:TUQ873 TKU858:TKU873 TAY858:TAY873 SRC858:SRC873 SHG858:SHG873 RXK858:RXK873 RNO858:RNO873 RDS858:RDS873 QTW858:QTW873 QKA858:QKA873 QAE858:QAE873 PQI858:PQI873 PGM858:PGM873 OWQ858:OWQ873 OMU858:OMU873 OCY858:OCY873 NTC858:NTC873 NJG858:NJG873 MZK858:MZK873 MPO858:MPO873 MFS858:MFS873 LVW858:LVW873 LMA858:LMA873 LCE858:LCE873 KSI858:KSI873 KIM858:KIM873 JYQ858:JYQ873 JOU858:JOU873 JEY858:JEY873 IVC858:IVC873 ILG858:ILG873 IBK858:IBK873 HRO858:HRO873 HHS858:HHS873 GXW858:GXW873 GOA858:GOA873 GEE858:GEE873 FUI858:FUI873 FKM858:FKM873 FAQ858:FAQ873 EQU858:EQU873 EGY858:EGY873 DXC858:DXC873 DNG858:DNG873 DDK858:DDK873 CTO858:CTO873 CJS858:CJS873 BZW858:BZW873 BQA858:BQA873 BGE858:BGE873 AWI858:AWI873 AMM858:AMM873 ACQ858:ACQ873 SU858:SU873 IY858:IY873 WVK846:WVK851 WLO846:WLO851 WBS846:WBS851 VRW846:VRW851 VIA846:VIA851 UYE846:UYE851 UOI846:UOI851 UEM846:UEM851 TUQ846:TUQ851 TKU846:TKU851 TAY846:TAY851 SRC846:SRC851 SHG846:SHG851 RXK846:RXK851 RNO846:RNO851 RDS846:RDS851 QTW846:QTW851 QKA846:QKA851 QAE846:QAE851 PQI846:PQI851 PGM846:PGM851 OWQ846:OWQ851 OMU846:OMU851 OCY846:OCY851 NTC846:NTC851 NJG846:NJG851 MZK846:MZK851 MPO846:MPO851 MFS846:MFS851 LVW846:LVW851 LMA846:LMA851 LCE846:LCE851 KSI846:KSI851 KIM846:KIM851 JYQ846:JYQ851 JOU846:JOU851 JEY846:JEY851 IVC846:IVC851 ILG846:ILG851 IBK846:IBK851 HRO846:HRO851 HHS846:HHS851 GXW846:GXW851 GOA846:GOA851 GEE846:GEE851 FUI846:FUI851 FKM846:FKM851 FAQ846:FAQ851 EQU846:EQU851 EGY846:EGY851 DXC846:DXC851 DNG846:DNG851 DDK846:DDK851 CTO846:CTO851 CJS846:CJS851 BZW846:BZW851 BQA846:BQA851 BGE846:BGE851 AWI846:AWI851 AMM846:AMM851 ACQ846:ACQ851 SU846:SU851 IY846:IY851 WVK712:WVK716 C797:C824 WVK807:WVK812 WLO807:WLO812 WBS807:WBS812 VRW807:VRW812 VIA807:VIA812 UYE807:UYE812 UOI807:UOI812 UEM807:UEM812 TUQ807:TUQ812 TKU807:TKU812 TAY807:TAY812 SRC807:SRC812 SHG807:SHG812 RXK807:RXK812 RNO807:RNO812 RDS807:RDS812 QTW807:QTW812 QKA807:QKA812 QAE807:QAE812 PQI807:PQI812 PGM807:PGM812 OWQ807:OWQ812 OMU807:OMU812 OCY807:OCY812 NTC807:NTC812 NJG807:NJG812 MZK807:MZK812 MPO807:MPO812 MFS807:MFS812 LVW807:LVW812 LMA807:LMA812 LCE807:LCE812 KSI807:KSI812 KIM807:KIM812 JYQ807:JYQ812 JOU807:JOU812 JEY807:JEY812 IVC807:IVC812 ILG807:ILG812 IBK807:IBK812 HRO807:HRO812 HHS807:HHS812 GXW807:GXW812 GOA807:GOA812 GEE807:GEE812 FUI807:FUI812 FKM807:FKM812 FAQ807:FAQ812 EQU807:EQU812 EGY807:EGY812 DXC807:DXC812 DNG807:DNG812 DDK807:DDK812 CTO807:CTO812 CJS807:CJS812 BZW807:BZW812 BQA807:BQA812 BGE807:BGE812 AWI807:AWI812 AMM807:AMM812 ACQ807:ACQ812 SU807:SU812 IY807:IY812 C774:C786 C712:C764 WLO752:WLO764 WBS752:WBS764 VRW752:VRW764 VIA752:VIA764 UYE752:UYE764 UOI752:UOI764 UEM752:UEM764 TUQ752:TUQ764 TKU752:TKU764 TAY752:TAY764 SRC752:SRC764 SHG752:SHG764 RXK752:RXK764 RNO752:RNO764 RDS752:RDS764 QTW752:QTW764 QKA752:QKA764 QAE752:QAE764 PQI752:PQI764 PGM752:PGM764 OWQ752:OWQ764 OMU752:OMU764 OCY752:OCY764 NTC752:NTC764 NJG752:NJG764 MZK752:MZK764 MPO752:MPO764 MFS752:MFS764 LVW752:LVW764 LMA752:LMA764 LCE752:LCE764 KSI752:KSI764 KIM752:KIM764 JYQ752:JYQ764 JOU752:JOU764 JEY752:JEY764 IVC752:IVC764 ILG752:ILG764 IBK752:IBK764 HRO752:HRO764 HHS752:HHS764 GXW752:GXW764 GOA752:GOA764 GEE752:GEE764 FUI752:FUI764 FKM752:FKM764 FAQ752:FAQ764 EQU752:EQU764 EGY752:EGY764 DXC752:DXC764 DNG752:DNG764 DDK752:DDK764 CTO752:CTO764 CJS752:CJS764 BZW752:BZW764 BQA752:BQA764 BGE752:BGE764 AWI752:AWI764 AMM752:AMM764 ACQ752:ACQ764 SU752:SU764 IY752:IY764 WVK752:WVK764 WVK682:WVK693 IY682:IY693 SU682:SU693 ACQ682:ACQ693 AMM682:AMM693 AWI682:AWI693 BGE682:BGE693 BQA682:BQA693 BZW682:BZW693 CJS682:CJS693 CTO682:CTO693 DDK682:DDK693 DNG682:DNG693 DXC682:DXC693 EGY682:EGY693 EQU682:EQU693 FAQ682:FAQ693 FKM682:FKM693 FUI682:FUI693 GEE682:GEE693 GOA682:GOA693 GXW682:GXW693 HHS682:HHS693 HRO682:HRO693 IBK682:IBK693 ILG682:ILG693 IVC682:IVC693 JEY682:JEY693 JOU682:JOU693 JYQ682:JYQ693 KIM682:KIM693 KSI682:KSI693 LCE682:LCE693 LMA682:LMA693 LVW682:LVW693 MFS682:MFS693 MPO682:MPO693 MZK682:MZK693 NJG682:NJG693 NTC682:NTC693 OCY682:OCY693 OMU682:OMU693 OWQ682:OWQ693 PGM682:PGM693 PQI682:PQI693 QAE682:QAE693 QKA682:QKA693 QTW682:QTW693 RDS682:RDS693 RNO682:RNO693 RXK682:RXK693 SHG682:SHG693 SRC682:SRC693 TAY682:TAY693 TKU682:TKU693 TUQ682:TUQ693 UEM682:UEM693 UOI682:UOI693 UYE682:UYE693 VIA682:VIA693 VRW682:VRW693 WBS682:WBS693 WLO682:WLO693 C698:C709 IY712:IY716 SU712:SU716 ACQ712:ACQ716 AMM712:AMM716 AWI712:AWI716 BGE712:BGE716 BQA712:BQA716 BZW712:BZW716 CJS712:CJS716 CTO712:CTO716 DDK712:DDK716 DNG712:DNG716 DXC712:DXC716 EGY712:EGY716 EQU712:EQU716 FAQ712:FAQ716 FKM712:FKM716 FUI712:FUI716 GEE712:GEE716 GOA712:GOA716 GXW712:GXW716 HHS712:HHS716 HRO712:HRO716 IBK712:IBK716 ILG712:ILG716 IVC712:IVC716 JEY712:JEY716 JOU712:JOU716 JYQ712:JYQ716 KIM712:KIM716 KSI712:KSI716 LCE712:LCE716 LMA712:LMA716 LVW712:LVW716 MFS712:MFS716 MPO712:MPO716 MZK712:MZK716 NJG712:NJG716 NTC712:NTC716 OCY712:OCY716 OMU712:OMU716 OWQ712:OWQ716 PGM712:PGM716 PQI712:PQI716 QAE712:QAE716 QKA712:QKA716 QTW712:QTW716 RDS712:RDS716 RNO712:RNO716 RXK712:RXK716 SHG712:SHG716 SRC712:SRC716 TAY712:TAY716 TKU712:TKU716 TUQ712:TUQ716 UEM712:UEM716 UOI712:UOI716 UYE712:UYE716 VIA712:VIA716 VRW712:VRW716 WBS712:WBS716 WLO712:WLO716 WVK818:WVK824 IY818:IY824 SU818:SU824 ACQ818:ACQ824 AMM818:AMM824 AWI818:AWI824 BGE818:BGE824 BQA818:BQA824 BZW818:BZW824 CJS818:CJS824 CTO818:CTO824 DDK818:DDK824 DNG818:DNG824 DXC818:DXC824 EGY818:EGY824 EQU818:EQU824 FAQ818:FAQ824 FKM818:FKM824 FUI818:FUI824 GEE818:GEE824 GOA818:GOA824 GXW818:GXW824 HHS818:HHS824 HRO818:HRO824 IBK818:IBK824 ILG818:ILG824 IVC818:IVC824 JEY818:JEY824 JOU818:JOU824 JYQ818:JYQ824 KIM818:KIM824 KSI818:KSI824 LCE818:LCE824 LMA818:LMA824 LVW818:LVW824 MFS818:MFS824 MPO818:MPO824 MZK818:MZK824 NJG818:NJG824 NTC818:NTC824 OCY818:OCY824 OMU818:OMU824 OWQ818:OWQ824 PGM818:PGM824 PQI818:PQI824 QAE818:QAE824 QKA818:QKA824 QTW818:QTW824 RDS818:RDS824 RNO818:RNO824 RXK818:RXK824 SHG818:SHG824 SRC818:SRC824 TAY818:TAY824 TKU818:TKU824 TUQ818:TUQ824 UEM818:UEM824 UOI818:UOI824 UYE818:UYE824 VIA818:VIA824 VRW818:VRW824 WBS818:WBS824 WLO818:WLO824 C828:C835 C670:C693 IS298:IS299 SO298:SO299 ACK298:ACK299 AMG298:AMG299 AWC298:AWC299 BFY298:BFY299 BPU298:BPU299 BZQ298:BZQ299 CJM298:CJM299 CTI298:CTI299 DDE298:DDE299 DNA298:DNA299 DWW298:DWW299 EGS298:EGS299 EQO298:EQO299 FAK298:FAK299 FKG298:FKG299 FUC298:FUC299 GDY298:GDY299 GNU298:GNU299 GXQ298:GXQ299 HHM298:HHM299 HRI298:HRI299 IBE298:IBE299 ILA298:ILA299 IUW298:IUW299 JES298:JES299 JOO298:JOO299 JYK298:JYK299 KIG298:KIG299 KSC298:KSC299 LBY298:LBY299 LLU298:LLU299 LVQ298:LVQ299 MFM298:MFM299 MPI298:MPI299 MZE298:MZE299 NJA298:NJA299 NSW298:NSW299 OCS298:OCS299 OMO298:OMO299 OWK298:OWK299 PGG298:PGG299 PQC298:PQC299 PZY298:PZY299 QJU298:QJU299 QTQ298:QTQ299 RDM298:RDM299 RNI298:RNI299 RXE298:RXE299 SHA298:SHA299 SQW298:SQW299 TAS298:TAS299 TKO298:TKO299 TUK298:TUK299 UEG298:UEG299 UOC298:UOC299 UXY298:UXY299 VHU298:VHU299 VRQ298:VRQ299 WBM298:WBM299 WLI298:WLI299 WVE298:WVE299 WBM579:WBM587 VRQ579:VRQ587 VHU579:VHU587 UXY579:UXY587 UOC579:UOC587 UEG579:UEG587 TUK579:TUK587 TKO579:TKO587 TAS579:TAS587 SQW579:SQW587 SHA579:SHA587 RXE579:RXE587 RNI579:RNI587 RDM579:RDM587 QTQ579:QTQ587 QJU579:QJU587 PZY579:PZY587 PQC579:PQC587 PGG579:PGG587 OWK579:OWK587 OMO579:OMO587 OCS579:OCS587 NSW579:NSW587 NJA579:NJA587 MZE579:MZE587 MPI579:MPI587 MFM579:MFM587 LVQ579:LVQ587 LLU579:LLU587 LBY579:LBY587 KSC579:KSC587 KIG579:KIG587 JYK579:JYK587 JOO579:JOO587 JES579:JES587 IUW579:IUW587 ILA579:ILA587 IBE579:IBE587 HRI579:HRI587 HHM579:HHM587 GXQ579:GXQ587 GNU579:GNU587 GDY579:GDY587 FUC579:FUC587 FKG579:FKG587 FAK579:FAK587 EQO579:EQO587 EGS579:EGS587 DWW579:DWW587 DNA579:DNA587 DDE579:DDE587 CTI579:CTI587 CJM579:CJM587 BZQ579:BZQ587 BPU579:BPU587 BFY579:BFY587 AWC579:AWC587 AMG579:AMG587 ACK579:ACK587 SO579:SO587 IS579:IS587 WVE579:WVE587 WLI567:WLI573 WBM567:WBM573 VRQ567:VRQ573 VHU567:VHU573 UXY567:UXY573 UOC567:UOC573 UEG567:UEG573 TUK567:TUK573 TKO567:TKO573 TAS567:TAS573 SQW567:SQW573 SHA567:SHA573 RXE567:RXE573 RNI567:RNI573 RDM567:RDM573 QTQ567:QTQ573 QJU567:QJU573 PZY567:PZY573 PQC567:PQC573 PGG567:PGG573 OWK567:OWK573 OMO567:OMO573 OCS567:OCS573 NSW567:NSW573 NJA567:NJA573 MZE567:MZE573 MPI567:MPI573 MFM567:MFM573 LVQ567:LVQ573 LLU567:LLU573 LBY567:LBY573 KSC567:KSC573 KIG567:KIG573 JYK567:JYK573 JOO567:JOO573 JES567:JES573 IUW567:IUW573 ILA567:ILA573 IBE567:IBE573 HRI567:HRI573 HHM567:HHM573 GXQ567:GXQ573 GNU567:GNU573 GDY567:GDY573 FUC567:FUC573 FKG567:FKG573 FAK567:FAK573 EQO567:EQO573 EGS567:EGS573 DWW567:DWW573 DNA567:DNA573 DDE567:DDE573 CTI567:CTI573 CJM567:CJM573 BZQ567:BZQ573 BPU567:BPU573 BFY567:BFY573 AWC567:AWC573 AMG567:AMG573 ACK567:ACK573 SO567:SO573 IS567:IS573 WVE567:WVE573 WLI544:WLI560 WBM544:WBM560 VRQ544:VRQ560 VHU544:VHU560 UXY544:UXY560 UOC544:UOC560 UEG544:UEG560 TUK544:TUK560 TKO544:TKO560 TAS544:TAS560 SQW544:SQW560 SHA544:SHA560 RXE544:RXE560 RNI544:RNI560 RDM544:RDM560 QTQ544:QTQ560 QJU544:QJU560 PZY544:PZY560 PQC544:PQC560 PGG544:PGG560 OWK544:OWK560 OMO544:OMO560 OCS544:OCS560 NSW544:NSW560 NJA544:NJA560 MZE544:MZE560 MPI544:MPI560 MFM544:MFM560 LVQ544:LVQ560 LLU544:LLU560 LBY544:LBY560 KSC544:KSC560 KIG544:KIG560 JYK544:JYK560 JOO544:JOO560 JES544:JES560 IUW544:IUW560 ILA544:ILA560 IBE544:IBE560 HRI544:HRI560 HHM544:HHM560 GXQ544:GXQ560 GNU544:GNU560 GDY544:GDY560 FUC544:FUC560 FKG544:FKG560 FAK544:FAK560 EQO544:EQO560 EGS544:EGS560 DWW544:DWW560 DNA544:DNA560 DDE544:DDE560 CTI544:CTI560 CJM544:CJM560 BZQ544:BZQ560 BPU544:BPU560 BFY544:BFY560 AWC544:AWC560 AMG544:AMG560 ACK544:ACK560 SO544:SO560 IS544:IS560 WBM395:WBM402 VRQ395:VRQ402 VHU395:VHU402 UXY395:UXY402 UOC395:UOC402 UEG395:UEG402 TUK395:TUK402 TKO395:TKO402 TAS395:TAS402 SQW395:SQW402 SHA395:SHA402 RXE395:RXE402 RNI395:RNI402 RDM395:RDM402 QTQ395:QTQ402 QJU395:QJU402 PZY395:PZY402 PQC395:PQC402 PGG395:PGG402 OWK395:OWK402 OMO395:OMO402 OCS395:OCS402 NSW395:NSW402 NJA395:NJA402 MZE395:MZE402 MPI395:MPI402 MFM395:MFM402 LVQ395:LVQ402 LLU395:LLU402 LBY395:LBY402 KSC395:KSC402 KIG395:KIG402 JYK395:JYK402 JOO395:JOO402 JES395:JES402 IUW395:IUW402 ILA395:ILA402 IBE395:IBE402 HRI395:HRI402 HHM395:HHM402 GXQ395:GXQ402 GNU395:GNU402 GDY395:GDY402 FUC395:FUC402 FKG395:FKG402 FAK395:FAK402 EQO395:EQO402 EGS395:EGS402 DWW395:DWW402 DNA395:DNA402 DDE395:DDE402 CTI395:CTI402 CJM395:CJM402 BZQ395:BZQ402 BPU395:BPU402 BFY395:BFY402 AWC395:AWC402 AMG395:AMG402 ACK395:ACK402 SO395:SO402 IS395:IS402 WVE395:WVE402 WLI361:WLI367 WBM361:WBM367 VRQ361:VRQ367 VHU361:VHU367 UXY361:UXY367 UOC361:UOC367 UEG361:UEG367 TUK361:TUK367 TKO361:TKO367 TAS361:TAS367 SQW361:SQW367 SHA361:SHA367 RXE361:RXE367 RNI361:RNI367 RDM361:RDM367 QTQ361:QTQ367 QJU361:QJU367 PZY361:PZY367 PQC361:PQC367 PGG361:PGG367 OWK361:OWK367 OMO361:OMO367 OCS361:OCS367 NSW361:NSW367 NJA361:NJA367 MZE361:MZE367 MPI361:MPI367 MFM361:MFM367 LVQ361:LVQ367 LLU361:LLU367 LBY361:LBY367 KSC361:KSC367 KIG361:KIG367 JYK361:JYK367 JOO361:JOO367 JES361:JES367 IUW361:IUW367 ILA361:ILA367 IBE361:IBE367 HRI361:HRI367 HHM361:HHM367 GXQ361:GXQ367 GNU361:GNU367 GDY361:GDY367 FUC361:FUC367 FKG361:FKG367 FAK361:FAK367 EQO361:EQO367 EGS361:EGS367 DWW361:DWW367 DNA361:DNA367 DDE361:DDE367 CTI361:CTI367 CJM361:CJM367 BZQ361:BZQ367 BPU361:BPU367 BFY361:BFY367 AWC361:AWC367 AMG361:AMG367 ACK361:ACK367 SO361:SO367 IS361:IS367 WVE361:WVE367 WLI329:WLI331 WBM329:WBM331 VRQ329:VRQ331 VHU329:VHU331 UXY329:UXY331 UOC329:UOC331 UEG329:UEG331 TUK329:TUK331 TKO329:TKO331 TAS329:TAS331 SQW329:SQW331 SHA329:SHA331 RXE329:RXE331 RNI329:RNI331 RDM329:RDM331 QTQ329:QTQ331 QJU329:QJU331 PZY329:PZY331 PQC329:PQC331 PGG329:PGG331 OWK329:OWK331 OMO329:OMO331 OCS329:OCS331 NSW329:NSW331 NJA329:NJA331 MZE329:MZE331 MPI329:MPI331 MFM329:MFM331 LVQ329:LVQ331 LLU329:LLU331 LBY329:LBY331 KSC329:KSC331 KIG329:KIG331 JYK329:JYK331 JOO329:JOO331 JES329:JES331 IUW329:IUW331 ILA329:ILA331 IBE329:IBE331 HRI329:HRI331 HHM329:HHM331 GXQ329:GXQ331 GNU329:GNU331 GDY329:GDY331 FUC329:FUC331 FKG329:FKG331 FAK329:FAK331 EQO329:EQO331 EGS329:EGS331 DWW329:DWW331 DNA329:DNA331 DDE329:DDE331 CTI329:CTI331 CJM329:CJM331 BZQ329:BZQ331 BPU329:BPU331 BFY329:BFY331 AWC329:AWC331 AMG329:AMG331 ACK329:ACK331 SO329:SO331 IS329:IS331 WLI323:WLI325 WBM323:WBM325 VRQ323:VRQ325 VHU323:VHU325 UXY323:UXY325 UOC323:UOC325 UEG323:UEG325 TUK323:TUK325 TKO323:TKO325 TAS323:TAS325 SQW323:SQW325 SHA323:SHA325 RXE323:RXE325 RNI323:RNI325 RDM323:RDM325 QTQ323:QTQ325 QJU323:QJU325 PZY323:PZY325 PQC323:PQC325 PGG323:PGG325 OWK323:OWK325 OMO323:OMO325 OCS323:OCS325 NSW323:NSW325 NJA323:NJA325 MZE323:MZE325 MPI323:MPI325 MFM323:MFM325 LVQ323:LVQ325 LLU323:LLU325 LBY323:LBY325 KSC323:KSC325 KIG323:KIG325 JYK323:JYK325 JOO323:JOO325 JES323:JES325 IUW323:IUW325 ILA323:ILA325 IBE323:IBE325 HRI323:HRI325 HHM323:HHM325 GXQ323:GXQ325 GNU323:GNU325 GDY323:GDY325 FUC323:FUC325 FKG323:FKG325 FAK323:FAK325 EQO323:EQO325 EGS323:EGS325 DWW323:DWW325 DNA323:DNA325 DDE323:DDE325 CTI323:CTI325 CJM323:CJM325 BZQ323:BZQ325 BPU323:BPU325 BFY323:BFY325 AWC323:AWC325 AMG323:AMG325 ACK323:ACK325 SO323:SO325 IS323:IS325 WVE323:WVE325 WVE329:WVE331 WLI307:WLI309 WBM307:WBM309 VRQ307:VRQ309 VHU307:VHU309 UXY307:UXY309 UOC307:UOC309 UEG307:UEG309 TUK307:TUK309 TKO307:TKO309 TAS307:TAS309 SQW307:SQW309 SHA307:SHA309 RXE307:RXE309 RNI307:RNI309 RDM307:RDM309 QTQ307:QTQ309 QJU307:QJU309 PZY307:PZY309 PQC307:PQC309 PGG307:PGG309 OWK307:OWK309 OMO307:OMO309 OCS307:OCS309 NSW307:NSW309 NJA307:NJA309 MZE307:MZE309 MPI307:MPI309 MFM307:MFM309 LVQ307:LVQ309 LLU307:LLU309 LBY307:LBY309 KSC307:KSC309 KIG307:KIG309 JYK307:JYK309 JOO307:JOO309 JES307:JES309 IUW307:IUW309 ILA307:ILA309 IBE307:IBE309 HRI307:HRI309 HHM307:HHM309 GXQ307:GXQ309 GNU307:GNU309 GDY307:GDY309 FUC307:FUC309 FKG307:FKG309 FAK307:FAK309 EQO307:EQO309 EGS307:EGS309 DWW307:DWW309 DNA307:DNA309 DDE307:DDE309 CTI307:CTI309 CJM307:CJM309 BZQ307:BZQ309 BPU307:BPU309 BFY307:BFY309 AWC307:AWC309 AMG307:AMG309 ACK307:ACK309 SO307:SO309 IS307:IS309 WVE307:WVE309 C408:C421 C318:C334 C567:C587 IY619 SU619 ACQ619 AMM619 AWI619 BGE619 BQA619 BZW619 CJS619 CTO619 DDK619 DNG619 DXC619 EGY619 EQU619 FAQ619 FKM619 FUI619 GEE619 GOA619 GXW619 HHS619 HRO619 IBK619 ILG619 IVC619 JEY619 JOU619 JYQ619 KIM619 KSI619 LCE619 LMA619 LVW619 MFS619 MPO619 MZK619 NJG619 NTC619 OCY619 OMU619 OWQ619 PGM619 PQI619 QAE619 QKA619 QTW619 RDS619 RNO619 RXK619 SHG619 SRC619 TAY619 TKU619 TUQ619 UEM619 UOI619 UYE619 VIA619 VRW619 WBS619 WLO619 WVK619 IY624:IY625 SU624:SU625 ACQ624:ACQ625 AMM624:AMM625 AWI624:AWI625 BGE624:BGE625 BQA624:BQA625 BZW624:BZW625 CJS624:CJS625 CTO624:CTO625 DDK624:DDK625 DNG624:DNG625 DXC624:DXC625 EGY624:EGY625 EQU624:EQU625 FAQ624:FAQ625 FKM624:FKM625 FUI624:FUI625 GEE624:GEE625 GOA624:GOA625 GXW624:GXW625 HHS624:HHS625 HRO624:HRO625 IBK624:IBK625 ILG624:ILG625 IVC624:IVC625 JEY624:JEY625 JOU624:JOU625 JYQ624:JYQ625 KIM624:KIM625 KSI624:KSI625 LCE624:LCE625 LMA624:LMA625 LVW624:LVW625 MFS624:MFS625 MPO624:MPO625 MZK624:MZK625 NJG624:NJG625 NTC624:NTC625 OCY624:OCY625 OMU624:OMU625 OWQ624:OWQ625 PGM624:PGM625 PQI624:PQI625 QAE624:QAE625 QKA624:QKA625 QTW624:QTW625 RDS624:RDS625 RNO624:RNO625 RXK624:RXK625 SHG624:SHG625 SRC624:SRC625 TAY624:TAY625 TKU624:TKU625 TUQ624:TUQ625 UEM624:UEM625 UOI624:UOI625 UYE624:UYE625 VIA624:VIA625 VRW624:VRW625 WBS624:WBS625 WLO624:WLO625 WVK624:WVK625 IY628:IY630 SU628:SU630 ACQ628:ACQ630 AMM628:AMM630 AWI628:AWI630 BGE628:BGE630 BQA628:BQA630 BZW628:BZW630 CJS628:CJS630 CTO628:CTO630 DDK628:DDK630 DNG628:DNG630 DXC628:DXC630 EGY628:EGY630 EQU628:EQU630 FAQ628:FAQ630 FKM628:FKM630 FUI628:FUI630 GEE628:GEE630 GOA628:GOA630 GXW628:GXW630 HHS628:HHS630 HRO628:HRO630 IBK628:IBK630 ILG628:ILG630 IVC628:IVC630 JEY628:JEY630 JOU628:JOU630 JYQ628:JYQ630 KIM628:KIM630 KSI628:KSI630 LCE628:LCE630 LMA628:LMA630 LVW628:LVW630 MFS628:MFS630 MPO628:MPO630 MZK628:MZK630 NJG628:NJG630 NTC628:NTC630 OCY628:OCY630 OMU628:OMU630 OWQ628:OWQ630 PGM628:PGM630 PQI628:PQI630 QAE628:QAE630 QKA628:QKA630 QTW628:QTW630 RDS628:RDS630 RNO628:RNO630 RXK628:RXK630 SHG628:SHG630 SRC628:SRC630 TAY628:TAY630 TKU628:TKU630 TUQ628:TUQ630 UEM628:UEM630 UOI628:UOI630 UYE628:UYE630 VIA628:VIA630 VRW628:VRW630 WBS628:WBS630 WLO628:WLO630 WVK628:WVK630 WLI579:WLI587 WVK543 C426:C560 IS430:IS542 SO430:SO542 ACK430:ACK542 AMG430:AMG542 AWC430:AWC542 BFY430:BFY542 BPU430:BPU542 BZQ430:BZQ542 CJM430:CJM542 CTI430:CTI542 DDE430:DDE542 DNA430:DNA542 DWW430:DWW542 EGS430:EGS542 EQO430:EQO542 FAK430:FAK542 FKG430:FKG542 FUC430:FUC542 GDY430:GDY542 GNU430:GNU542 GXQ430:GXQ542 HHM430:HHM542 HRI430:HRI542 IBE430:IBE542 ILA430:ILA542 IUW430:IUW542 JES430:JES542 JOO430:JOO542 JYK430:JYK542 KIG430:KIG542 KSC430:KSC542 LBY430:LBY542 LLU430:LLU542 LVQ430:LVQ542 MFM430:MFM542 MPI430:MPI542 MZE430:MZE542 NJA430:NJA542 NSW430:NSW542 OCS430:OCS542 OMO430:OMO542 OWK430:OWK542 PGG430:PGG542 PQC430:PQC542 PZY430:PZY542 QJU430:QJU542 QTQ430:QTQ542 RDM430:RDM542 RNI430:RNI542 RXE430:RXE542 SHA430:SHA542 SQW430:SQW542 TAS430:TAS542 TKO430:TKO542 TUK430:TUK542 UEG430:UEG542 UOC430:UOC542 UXY430:UXY542 VHU430:VHU542 VRQ430:VRQ542 WBM430:WBM542 WLI430:WLI542 WVE430:WVE542 WVE544:WVE560 IY543 SU543 ACQ543 AMM543 AWI543 BGE543 BQA543 BZW543 CJS543 CTO543 DDK543 DNG543 DXC543 EGY543 EQU543 FAQ543 FKM543 FUI543 GEE543 GOA543 GXW543 HHS543 HRO543 IBK543 ILG543 IVC543 JEY543 JOU543 JYQ543 KIM543 KSI543 LCE543 LMA543 LVW543 MFS543 MPO543 MZK543 NJG543 NTC543 OCY543 OMU543 OWQ543 PGM543 PQI543 QAE543 QKA543 QTW543 RDS543 RNO543 RXK543 SHG543 SRC543 TAY543 TKU543 TUQ543 UEM543 UOI543 UYE543 VIA543 VRW543 WBS543 C609:C630 WLO543 WLO674:WLO678 WBS674:WBS678 VRW674:VRW678 VIA674:VIA678 UYE674:UYE678 UOI674:UOI678 UEM674:UEM678 TUQ674:TUQ678 TKU674:TKU678 TAY674:TAY678 SRC674:SRC678 SHG674:SHG678 RXK674:RXK678 RNO674:RNO678 RDS674:RDS678 QTW674:QTW678 QKA674:QKA678 QAE674:QAE678 PQI674:PQI678 PGM674:PGM678 OWQ674:OWQ678 OMU674:OMU678 OCY674:OCY678 NTC674:NTC678 NJG674:NJG678 MZK674:MZK678 MPO674:MPO678 MFS674:MFS678 LVW674:LVW678 LMA674:LMA678 LCE674:LCE678 KSI674:KSI678 KIM674:KIM678 JYQ674:JYQ678 JOU674:JOU678 JEY674:JEY678 IVC674:IVC678 ILG674:ILG678 IBK674:IBK678 HRO674:HRO678 HHS674:HHS678 GXW674:GXW678 GOA674:GOA678 GEE674:GEE678 FUI674:FUI678 FKM674:FKM678 FAQ674:FAQ678 EQU674:EQU678 EGY674:EGY678 DXC674:DXC678 DNG674:DNG678 DDK674:DDK678 CTO674:CTO678 CJS674:CJS678 BZW674:BZW678 BQA674:BQA678 BGE674:BGE678 AWI674:AWI678 AMM674:AMM678 ACQ674:ACQ678 SU674:SU678 IY674:IY678 C642:C654 WVK647:WVK654 WLO647:WLO654 WBS647:WBS654 VRW647:VRW654 VIA647:VIA654 UYE647:UYE654 UOI647:UOI654 UEM647:UEM654 TUQ647:TUQ654 TKU647:TKU654 TAY647:TAY654 SRC647:SRC654 SHG647:SHG654 RXK647:RXK654 RNO647:RNO654 RDS647:RDS654 QTW647:QTW654 QKA647:QKA654 QAE647:QAE654 PQI647:PQI654 PGM647:PGM654 OWQ647:OWQ654 OMU647:OMU654 OCY647:OCY654 NTC647:NTC654 NJG647:NJG654 MZK647:MZK654 MPO647:MPO654 MFS647:MFS654 LVW647:LVW654 LMA647:LMA654 LCE647:LCE654 KSI647:KSI654 KIM647:KIM654 JYQ647:JYQ654 JOU647:JOU654 JEY647:JEY654 IVC647:IVC654 ILG647:ILG654 IBK647:IBK654 HRO647:HRO654 HHS647:HHS654 GXW647:GXW654 GOA647:GOA654 GEE647:GEE654 FUI647:FUI654 FKM647:FKM654 FAQ647:FAQ654 EQU647:EQU654 EGY647:EGY654 DXC647:DXC654 DNG647:DNG654 DDK647:DDK654 CTO647:CTO654 CJS647:CJS654 BZW647:BZW654 BQA647:BQA654 BGE647:BGE654 AWI647:AWI654 AMM647:AMM654 ACQ647:ACQ654 SU647:SU654 IY647:IY654 WVK642:WVK644 WLO642:WLO644 WBS642:WBS644 VRW642:VRW644 VIA642:VIA644 UYE642:UYE644 UOI642:UOI644 UEM642:UEM644 TUQ642:TUQ644 TKU642:TKU644 TAY642:TAY644 SRC642:SRC644 SHG642:SHG644 RXK642:RXK644 RNO642:RNO644 RDS642:RDS644 QTW642:QTW644 QKA642:QKA644 QAE642:QAE644 PQI642:PQI644 PGM642:PGM644 OWQ642:OWQ644 OMU642:OMU644 OCY642:OCY644 NTC642:NTC644 NJG642:NJG644 MZK642:MZK644 MPO642:MPO644 MFS642:MFS644 LVW642:LVW644 LMA642:LMA644 LCE642:LCE644 KSI642:KSI644 KIM642:KIM644 JYQ642:JYQ644 JOU642:JOU644 JEY642:JEY644 IVC642:IVC644 ILG642:ILG644 IBK642:IBK644 HRO642:HRO644 HHS642:HHS644 GXW642:GXW644 GOA642:GOA644 GEE642:GEE644 FUI642:FUI644 FKM642:FKM644 FAQ642:FAQ644 EQU642:EQU644 EGY642:EGY644 DXC642:DXC644 DNG642:DNG644 DDK642:DDK644 CTO642:CTO644 CJS642:CJS644 BZW642:BZW644 BQA642:BQA644 BGE642:BGE644 AWI642:AWI644 AMM642:AMM644 ACQ642:ACQ644 SU642:SU644 IY642:IY644 WVK674:WVK678 C659:C665 C916:C929 C953:C984 WLO973:WLO984 WBS973:WBS984 VRW973:VRW984 VIA973:VIA984 UYE973:UYE984 UOI973:UOI984 UEM973:UEM984 TUQ973:TUQ984 TKU973:TKU984 TAY973:TAY984 SRC973:SRC984 SHG973:SHG984 RXK973:RXK984 RNO973:RNO984 RDS973:RDS984 QTW973:QTW984 QKA973:QKA984 QAE973:QAE984 PQI973:PQI984 PGM973:PGM984 OWQ973:OWQ984 OMU973:OMU984 OCY973:OCY984 NTC973:NTC984 NJG973:NJG984 MZK973:MZK984 MPO973:MPO984 MFS973:MFS984 LVW973:LVW984 LMA973:LMA984 LCE973:LCE984 KSI973:KSI984 KIM973:KIM984 JYQ973:JYQ984 JOU973:JOU984 JEY973:JEY984 IVC973:IVC984 ILG973:ILG984 IBK973:IBK984 HRO973:HRO984 HHS973:HHS984 GXW973:GXW984 GOA973:GOA984 GEE973:GEE984 FUI973:FUI984 FKM973:FKM984 FAQ973:FAQ984 EQU973:EQU984 EGY973:EGY984 DXC973:DXC984 DNG973:DNG984 DDK973:DDK984 CTO973:CTO984 CJS973:CJS984 BZW973:BZW984 BQA973:BQA984 BGE973:BGE984 AWI973:AWI984 AMM973:AMM984 ACQ973:ACQ984 SU973:SU984 IY973:IY984 WVK956:WVK968 WLO956:WLO968 WBS956:WBS968 VRW956:VRW968 VIA956:VIA968 UYE956:UYE968 UOI956:UOI968 UEM956:UEM968 TUQ956:TUQ968 TKU956:TKU968 TAY956:TAY968 SRC956:SRC968 SHG956:SHG968 RXK956:RXK968 RNO956:RNO968 RDS956:RDS968 QTW956:QTW968 QKA956:QKA968 QAE956:QAE968 PQI956:PQI968 PGM956:PGM968 OWQ956:OWQ968 OMU956:OMU968 OCY956:OCY968 NTC956:NTC968 NJG956:NJG968 MZK956:MZK968 MPO956:MPO968 MFS956:MFS968 LVW956:LVW968 LMA956:LMA968 LCE956:LCE968 KSI956:KSI968 KIM956:KIM968 JYQ956:JYQ968 JOU956:JOU968 JEY956:JEY968 IVC956:IVC968 ILG956:ILG968 IBK956:IBK968 HRO956:HRO968 HHS956:HHS968 GXW956:GXW968 GOA956:GOA968 GEE956:GEE968 FUI956:FUI968 FKM956:FKM968 FAQ956:FAQ968 EQU956:EQU968 EGY956:EGY968 DXC956:DXC968 DNG956:DNG968 DDK956:DDK968 CTO956:CTO968 CJS956:CJS968 BZW956:BZW968 BQA956:BQA968 BGE956:BGE968 AWI956:AWI968 AMM956:AMM968 ACQ956:ACQ968 SU956:SU968 IY956:IY968 WVK973:WVK984 C942:C947 C882:C898 IY891:IY898 SU891:SU898 ACQ891:ACQ898 AMM891:AMM898 AWI891:AWI898 BGE891:BGE898 BQA891:BQA898 BZW891:BZW898 CJS891:CJS898 CTO891:CTO898 DDK891:DDK898 DNG891:DNG898 DXC891:DXC898 EGY891:EGY898 EQU891:EQU898 FAQ891:FAQ898 FKM891:FKM898 FUI891:FUI898 GEE891:GEE898 GOA891:GOA898 GXW891:GXW898 HHS891:HHS898 HRO891:HRO898 IBK891:IBK898 ILG891:ILG898 IVC891:IVC898 JEY891:JEY898 JOU891:JOU898 JYQ891:JYQ898 KIM891:KIM898 KSI891:KSI898 LCE891:LCE898 LMA891:LMA898 LVW891:LVW898 MFS891:MFS898 MPO891:MPO898 MZK891:MZK898 NJG891:NJG898 NTC891:NTC898 OCY891:OCY898 OMU891:OMU898 OWQ891:OWQ898 PGM891:PGM898 PQI891:PQI898 QAE891:QAE898 QKA891:QKA898 QTW891:QTW898 RDS891:RDS898 RNO891:RNO898 RXK891:RXK898 SHG891:SHG898 SRC891:SRC898 TAY891:TAY898 TKU891:TKU898 TUQ891:TUQ898 UEM891:UEM898 UOI891:UOI898 UYE891:UYE898 VIA891:VIA898 VRW891:VRW898 WBS891:WBS898 WLO891:WLO898 WVK891:WVK898 C900:C907 IY900:IY903 SU900:SU903 ACQ900:ACQ903 AMM900:AMM903 AWI900:AWI903 BGE900:BGE903 BQA900:BQA903 BZW900:BZW903 CJS900:CJS903 CTO900:CTO903 DDK900:DDK903 DNG900:DNG903 DXC900:DXC903 EGY900:EGY903 EQU900:EQU903 FAQ900:FAQ903 FKM900:FKM903 FUI900:FUI903 GEE900:GEE903 GOA900:GOA903 GXW900:GXW903 HHS900:HHS903 HRO900:HRO903 IBK900:IBK903 ILG900:ILG903 IVC900:IVC903 JEY900:JEY903 JOU900:JOU903 JYQ900:JYQ903 KIM900:KIM903 KSI900:KSI903 LCE900:LCE903 LMA900:LMA903 LVW900:LVW903 MFS900:MFS903 MPO900:MPO903 MZK900:MZK903 NJG900:NJG903 NTC900:NTC903 OCY900:OCY903 OMU900:OMU903 OWQ900:OWQ903 PGM900:PGM903 PQI900:PQI903 QAE900:QAE903 QKA900:QKA903 QTW900:QTW903 RDS900:RDS903 RNO900:RNO903 RXK900:RXK903 SHG900:SHG903 SRC900:SRC903 TAY900:TAY903 TKU900:TKU903 TUQ900:TUQ903 UEM900:UEM903 UOI900:UOI903 UYE900:UYE903 VIA900:VIA903 VRW900:VRW903 WBS900:WBS903 WLO900:WLO903 WVK900:WVK903 IY916:IY918 SU916:SU918 ACQ916:ACQ918 AMM916:AMM918 AWI916:AWI918 BGE916:BGE918 BQA916:BQA918 BZW916:BZW918 CJS916:CJS918 CTO916:CTO918 DDK916:DDK918 DNG916:DNG918 DXC916:DXC918 EGY916:EGY918 EQU916:EQU918 FAQ916:FAQ918 FKM916:FKM918 FUI916:FUI918 GEE916:GEE918 GOA916:GOA918 GXW916:GXW918 HHS916:HHS918 HRO916:HRO918 IBK916:IBK918 ILG916:ILG918 IVC916:IVC918 JEY916:JEY918 JOU916:JOU918 JYQ916:JYQ918 KIM916:KIM918 KSI916:KSI918 LCE916:LCE918 LMA916:LMA918 LVW916:LVW918 MFS916:MFS918 MPO916:MPO918 MZK916:MZK918 NJG916:NJG918 NTC916:NTC918 OCY916:OCY918 OMU916:OMU918 OWQ916:OWQ918 PGM916:PGM918 PQI916:PQI918 QAE916:QAE918 QKA916:QKA918 QTW916:QTW918 RDS916:RDS918 RNO916:RNO918 RXK916:RXK918 SHG916:SHG918 SRC916:SRC918 TAY916:TAY918 TKU916:TKU918 TUQ916:TUQ918 UEM916:UEM918 UOI916:UOI918 UYE916:UYE918 VIA916:VIA918 VRW916:VRW918 WBS916:WBS918 WLO916:WLO918 WVK916:WVK918 IY921:IY929 SU921:SU929 ACQ921:ACQ929 AMM921:AMM929 AWI921:AWI929 BGE921:BGE929 BQA921:BQA929 BZW921:BZW929 CJS921:CJS929 CTO921:CTO929 DDK921:DDK929 DNG921:DNG929 DXC921:DXC929 EGY921:EGY929 EQU921:EQU929 FAQ921:FAQ929 FKM921:FKM929 FUI921:FUI929 GEE921:GEE929 GOA921:GOA929 GXW921:GXW929 HHS921:HHS929 HRO921:HRO929 IBK921:IBK929 ILG921:ILG929 IVC921:IVC929 JEY921:JEY929 JOU921:JOU929 JYQ921:JYQ929 KIM921:KIM929 KSI921:KSI929 LCE921:LCE929 LMA921:LMA929 LVW921:LVW929 MFS921:MFS929 MPO921:MPO929 MZK921:MZK929 NJG921:NJG929 NTC921:NTC929 OCY921:OCY929 OMU921:OMU929 OWQ921:OWQ929 PGM921:PGM929 PQI921:PQI929 QAE921:QAE929 QKA921:QKA929 QTW921:QTW929 RDS921:RDS929 RNO921:RNO929 RXK921:RXK929 SHG921:SHG929 SRC921:SRC929 TAY921:TAY929 TKU921:TKU929 TUQ921:TUQ929 UEM921:UEM929 UOI921:UOI929 UYE921:UYE929 VIA921:VIA929 VRW921:VRW929 WBS921:WBS929 WLO921:WLO929 WVK921:WVK929 C354:C402 WVE372:WVE382 IS372:IS382 SO372:SO382 ACK372:ACK382 AMG372:AMG382 AWC372:AWC382 BFY372:BFY382 BPU372:BPU382 BZQ372:BZQ382 CJM372:CJM382 CTI372:CTI382 DDE372:DDE382 DNA372:DNA382 DWW372:DWW382 EGS372:EGS382 EQO372:EQO382 FAK372:FAK382 FKG372:FKG382 FUC372:FUC382 GDY372:GDY382 GNU372:GNU382 GXQ372:GXQ382 HHM372:HHM382 HRI372:HRI382 IBE372:IBE382 ILA372:ILA382 IUW372:IUW382 JES372:JES382 JOO372:JOO382 JYK372:JYK382 KIG372:KIG382 KSC372:KSC382 LBY372:LBY382 LLU372:LLU382 LVQ372:LVQ382 MFM372:MFM382 MPI372:MPI382 MZE372:MZE382 NJA372:NJA382 NSW372:NSW382 OCS372:OCS382 OMO372:OMO382 OWK372:OWK382 PGG372:PGG382 PQC372:PQC382 PZY372:PZY382 QJU372:QJU382 QTQ372:QTQ382 RDM372:RDM382 RNI372:RNI382 RXE372:RXE382 SHA372:SHA382 SQW372:SQW382 TAS372:TAS382 TKO372:TKO382 TUK372:TUK382 UEG372:UEG382 UOC372:UOC382 UXY372:UXY382 VHU372:VHU382 VRQ372:VRQ382 WBM372:WBM382 WLI372:WLI382 WLI395:WLI402 IY383:IY394 SU383:SU394 ACQ383:ACQ394 AMM383:AMM394 AWI383:AWI394 BGE383:BGE394 BQA383:BQA394 BZW383:BZW394 CJS383:CJS394 CTO383:CTO394 DDK383:DDK394 DNG383:DNG394 DXC383:DXC394 EGY383:EGY394 EQU383:EQU394 FAQ383:FAQ394 FKM383:FKM394 FUI383:FUI394 GEE383:GEE394 GOA383:GOA394 GXW383:GXW394 HHS383:HHS394 HRO383:HRO394 IBK383:IBK394 ILG383:ILG394 IVC383:IVC394 JEY383:JEY394 JOU383:JOU394 JYQ383:JYQ394 KIM383:KIM394 KSI383:KSI394 LCE383:LCE394 LMA383:LMA394 LVW383:LVW394 MFS383:MFS394 MPO383:MPO394 MZK383:MZK394 NJG383:NJG394 NTC383:NTC394 OCY383:OCY394 OMU383:OMU394 OWQ383:OWQ394 PGM383:PGM394 PQI383:PQI394 QAE383:QAE394 QKA383:QKA394 QTW383:QTW394 RDS383:RDS394 RNO383:RNO394 RXK383:RXK394 SHG383:SHG394 SRC383:SRC394 TAY383:TAY394 TKU383:TKU394 TUQ383:TUQ394 UEM383:UEM394 UOI383:UOI394 UYE383:UYE394 VIA383:VIA394 VRW383:VRW394 WBS383:WBS394 WLO383:WLO394 WVK383:WVK394 C273:C309 C1053 C1524:C1533 C1124:C1167 IY4121:IY4125 SU4121:SU4125 ACQ4121:ACQ4125 AMM4121:AMM4125 AWI4121:AWI4125 BGE4121:BGE4125 BQA4121:BQA4125 BZW4121:BZW4125 CJS4121:CJS4125 CTO4121:CTO4125 DDK4121:DDK4125 DNG4121:DNG4125 DXC4121:DXC4125 EGY4121:EGY4125 EQU4121:EQU4125 FAQ4121:FAQ4125 FKM4121:FKM4125 FUI4121:FUI4125 GEE4121:GEE4125 GOA4121:GOA4125 GXW4121:GXW4125 HHS4121:HHS4125 HRO4121:HRO4125 IBK4121:IBK4125 ILG4121:ILG4125 IVC4121:IVC4125 JEY4121:JEY4125 JOU4121:JOU4125 JYQ4121:JYQ4125 KIM4121:KIM4125 KSI4121:KSI4125 LCE4121:LCE4125 LMA4121:LMA4125 LVW4121:LVW4125 MFS4121:MFS4125 MPO4121:MPO4125 MZK4121:MZK4125 NJG4121:NJG4125 NTC4121:NTC4125 OCY4121:OCY4125 OMU4121:OMU4125 OWQ4121:OWQ4125 PGM4121:PGM4125 PQI4121:PQI4125 QAE4121:QAE4125 QKA4121:QKA4125 QTW4121:QTW4125 RDS4121:RDS4125 RNO4121:RNO4125 RXK4121:RXK4125 SHG4121:SHG4125 SRC4121:SRC4125 TAY4121:TAY4125 TKU4121:TKU4125 TUQ4121:TUQ4125 UEM4121:UEM4125 UOI4121:UOI4125 UYE4121:UYE4125 VIA4121:VIA4125 VRW4121:VRW4125 WBS4121:WBS4125 WLO4121:WLO4125 WVK4121:WVK4125 C4157 IY4157 SU4157 ACQ4157 AMM4157 AWI4157 BGE4157 BQA4157 BZW4157 CJS4157 CTO4157 DDK4157 DNG4157 DXC4157 EGY4157 EQU4157 FAQ4157 FKM4157 FUI4157 GEE4157 GOA4157 GXW4157 HHS4157 HRO4157 IBK4157 ILG4157 IVC4157 JEY4157 JOU4157 JYQ4157 KIM4157 KSI4157 LCE4157 LMA4157 LVW4157 MFS4157 MPO4157 MZK4157 NJG4157 NTC4157 OCY4157 OMU4157 OWQ4157 PGM4157 PQI4157 QAE4157 QKA4157 QTW4157 RDS4157 RNO4157 RXK4157 SHG4157 SRC4157 TAY4157 TKU4157 TUQ4157 UEM4157 UOI4157 UYE4157 VIA4157 VRW4157 WBS4157 WLO4157 WVK4157 C4153 IY4153 SU4153 ACQ4153 AMM4153 AWI4153 BGE4153 BQA4153 BZW4153 CJS4153 CTO4153 DDK4153 DNG4153 DXC4153 EGY4153 EQU4153 FAQ4153 FKM4153 FUI4153 GEE4153 GOA4153 GXW4153 HHS4153 HRO4153 IBK4153 ILG4153 IVC4153 JEY4153 JOU4153 JYQ4153 KIM4153 KSI4153 LCE4153 LMA4153 LVW4153 MFS4153 MPO4153 MZK4153 NJG4153 NTC4153 OCY4153 OMU4153 OWQ4153 PGM4153 PQI4153 QAE4153 QKA4153 QTW4153 RDS4153 RNO4153 RXK4153 SHG4153 SRC4153 TAY4153 TKU4153 TUQ4153 UEM4153 UOI4153 UYE4153 VIA4153 VRW4153 WBS4153 WLO4153 WVK4153 C4159:C4165 C4179 C4187:C4201 IY4187:IY4194 SU4187:SU4194 ACQ4187:ACQ4194 AMM4187:AMM4194 AWI4187:AWI4194 BGE4187:BGE4194 BQA4187:BQA4194 BZW4187:BZW4194 CJS4187:CJS4194 CTO4187:CTO4194 DDK4187:DDK4194 DNG4187:DNG4194 DXC4187:DXC4194 EGY4187:EGY4194 EQU4187:EQU4194 FAQ4187:FAQ4194 FKM4187:FKM4194 FUI4187:FUI4194 GEE4187:GEE4194 GOA4187:GOA4194 GXW4187:GXW4194 HHS4187:HHS4194 HRO4187:HRO4194 IBK4187:IBK4194 ILG4187:ILG4194 IVC4187:IVC4194 JEY4187:JEY4194 JOU4187:JOU4194 JYQ4187:JYQ4194 KIM4187:KIM4194 KSI4187:KSI4194 LCE4187:LCE4194 LMA4187:LMA4194 LVW4187:LVW4194 MFS4187:MFS4194 MPO4187:MPO4194 MZK4187:MZK4194 NJG4187:NJG4194 NTC4187:NTC4194 OCY4187:OCY4194 OMU4187:OMU4194 OWQ4187:OWQ4194 PGM4187:PGM4194 PQI4187:PQI4194 QAE4187:QAE4194 QKA4187:QKA4194 QTW4187:QTW4194 RDS4187:RDS4194 RNO4187:RNO4194 RXK4187:RXK4194 SHG4187:SHG4194 SRC4187:SRC4194 TAY4187:TAY4194 TKU4187:TKU4194 TUQ4187:TUQ4194 UEM4187:UEM4194 UOI4187:UOI4194 UYE4187:UYE4194 VIA4187:VIA4194 VRW4187:VRW4194 WBS4187:WBS4194 WLO4187:WLO4194 WVK4187:WVK4194 C4209:C4241 IY4209:IY4241 SU4209:SU4241 ACQ4209:ACQ4241 AMM4209:AMM4241 AWI4209:AWI4241 BGE4209:BGE4241 BQA4209:BQA4241 BZW4209:BZW4241 CJS4209:CJS4241 CTO4209:CTO4241 DDK4209:DDK4241 DNG4209:DNG4241 DXC4209:DXC4241 EGY4209:EGY4241 EQU4209:EQU4241 FAQ4209:FAQ4241 FKM4209:FKM4241 FUI4209:FUI4241 GEE4209:GEE4241 GOA4209:GOA4241 GXW4209:GXW4241 HHS4209:HHS4241 HRO4209:HRO4241 IBK4209:IBK4241 ILG4209:ILG4241 IVC4209:IVC4241 JEY4209:JEY4241 JOU4209:JOU4241 JYQ4209:JYQ4241 KIM4209:KIM4241 KSI4209:KSI4241 LCE4209:LCE4241 LMA4209:LMA4241 LVW4209:LVW4241 MFS4209:MFS4241 MPO4209:MPO4241 MZK4209:MZK4241 NJG4209:NJG4241 NTC4209:NTC4241 OCY4209:OCY4241 OMU4209:OMU4241 OWQ4209:OWQ4241 PGM4209:PGM4241 PQI4209:PQI4241 QAE4209:QAE4241 QKA4209:QKA4241 QTW4209:QTW4241 RDS4209:RDS4241 RNO4209:RNO4241 RXK4209:RXK4241 SHG4209:SHG4241 SRC4209:SRC4241 TAY4209:TAY4241 TKU4209:TKU4241 TUQ4209:TUQ4241 UEM4209:UEM4241 UOI4209:UOI4241 UYE4209:UYE4241 VIA4209:VIA4241 VRW4209:VRW4241 WBS4209:WBS4241 WLO4209:WLO4241 WVK4209:WVK4241 C4249:C4251 C4277:C4288 IY4277:IY4288 SU4277:SU4288 ACQ4277:ACQ4288 AMM4277:AMM4288 AWI4277:AWI4288 BGE4277:BGE4288 BQA4277:BQA4288 BZW4277:BZW4288 CJS4277:CJS4288 CTO4277:CTO4288 DDK4277:DDK4288 DNG4277:DNG4288 DXC4277:DXC4288 EGY4277:EGY4288 EQU4277:EQU4288 FAQ4277:FAQ4288 FKM4277:FKM4288 FUI4277:FUI4288 GEE4277:GEE4288 GOA4277:GOA4288 GXW4277:GXW4288 HHS4277:HHS4288 HRO4277:HRO4288 IBK4277:IBK4288 ILG4277:ILG4288 IVC4277:IVC4288 JEY4277:JEY4288 JOU4277:JOU4288 JYQ4277:JYQ4288 KIM4277:KIM4288 KSI4277:KSI4288 LCE4277:LCE4288 LMA4277:LMA4288 LVW4277:LVW4288 MFS4277:MFS4288 MPO4277:MPO4288 MZK4277:MZK4288 NJG4277:NJG4288 NTC4277:NTC4288 OCY4277:OCY4288 OMU4277:OMU4288 OWQ4277:OWQ4288 PGM4277:PGM4288 PQI4277:PQI4288 QAE4277:QAE4288 QKA4277:QKA4288 QTW4277:QTW4288 RDS4277:RDS4288 RNO4277:RNO4288 RXK4277:RXK4288 SHG4277:SHG4288 SRC4277:SRC4288 TAY4277:TAY4288 TKU4277:TKU4288 TUQ4277:TUQ4288 UEM4277:UEM4288 UOI4277:UOI4288 UYE4277:UYE4288 VIA4277:VIA4288 VRW4277:VRW4288 WBS4277:WBS4288 WLO4277:WLO4288 WVK4277:WVK4288 C4263:C4275 IY4263:IY4275 SU4263:SU4275 ACQ4263:ACQ4275 AMM4263:AMM4275 AWI4263:AWI4275 BGE4263:BGE4275 BQA4263:BQA4275 BZW4263:BZW4275 CJS4263:CJS4275 CTO4263:CTO4275 DDK4263:DDK4275 DNG4263:DNG4275 DXC4263:DXC4275 EGY4263:EGY4275 EQU4263:EQU4275 FAQ4263:FAQ4275 FKM4263:FKM4275 FUI4263:FUI4275 GEE4263:GEE4275 GOA4263:GOA4275 GXW4263:GXW4275 HHS4263:HHS4275 HRO4263:HRO4275 IBK4263:IBK4275 ILG4263:ILG4275 IVC4263:IVC4275 JEY4263:JEY4275 JOU4263:JOU4275 JYQ4263:JYQ4275 KIM4263:KIM4275 KSI4263:KSI4275 LCE4263:LCE4275 LMA4263:LMA4275 LVW4263:LVW4275 MFS4263:MFS4275 MPO4263:MPO4275 MZK4263:MZK4275 NJG4263:NJG4275 NTC4263:NTC4275 OCY4263:OCY4275 OMU4263:OMU4275 OWQ4263:OWQ4275 PGM4263:PGM4275 PQI4263:PQI4275 QAE4263:QAE4275 QKA4263:QKA4275 QTW4263:QTW4275 RDS4263:RDS4275 RNO4263:RNO4275 RXK4263:RXK4275 SHG4263:SHG4275 SRC4263:SRC4275 TAY4263:TAY4275 TKU4263:TKU4275 TUQ4263:TUQ4275 UEM4263:UEM4275 UOI4263:UOI4275 UYE4263:UYE4275 VIA4263:VIA4275 VRW4263:VRW4275 WBS4263:WBS4275 WLO4263:WLO4275 WVK4263:WVK4275 C4290:C4302 IY4290:IY4295 SU4290:SU4295 ACQ4290:ACQ4295 AMM4290:AMM4295 AWI4290:AWI4295 BGE4290:BGE4295 BQA4290:BQA4295 BZW4290:BZW4295 CJS4290:CJS4295 CTO4290:CTO4295 DDK4290:DDK4295 DNG4290:DNG4295 DXC4290:DXC4295 EGY4290:EGY4295 EQU4290:EQU4295 FAQ4290:FAQ4295 FKM4290:FKM4295 FUI4290:FUI4295 GEE4290:GEE4295 GOA4290:GOA4295 GXW4290:GXW4295 HHS4290:HHS4295 HRO4290:HRO4295 IBK4290:IBK4295 ILG4290:ILG4295 IVC4290:IVC4295 JEY4290:JEY4295 JOU4290:JOU4295 JYQ4290:JYQ4295 KIM4290:KIM4295 KSI4290:KSI4295 LCE4290:LCE4295 LMA4290:LMA4295 LVW4290:LVW4295 MFS4290:MFS4295 MPO4290:MPO4295 MZK4290:MZK4295 NJG4290:NJG4295 NTC4290:NTC4295 OCY4290:OCY4295 OMU4290:OMU4295 OWQ4290:OWQ4295 PGM4290:PGM4295 PQI4290:PQI4295 QAE4290:QAE4295 QKA4290:QKA4295 QTW4290:QTW4295 RDS4290:RDS4295 RNO4290:RNO4295 RXK4290:RXK4295 SHG4290:SHG4295 SRC4290:SRC4295 TAY4290:TAY4295 TKU4290:TKU4295 TUQ4290:TUQ4295 UEM4290:UEM4295 UOI4290:UOI4295 UYE4290:UYE4295 VIA4290:VIA4295 VRW4290:VRW4295 WBS4290:WBS4295 WLO4290:WLO4295 WVK4290:WVK4295 C4311 IY4311 SU4311 ACQ4311 AMM4311 AWI4311 BGE4311 BQA4311 BZW4311 CJS4311 CTO4311 DDK4311 DNG4311 DXC4311 EGY4311 EQU4311 FAQ4311 FKM4311 FUI4311 GEE4311 GOA4311 GXW4311 HHS4311 HRO4311 IBK4311 ILG4311 IVC4311 JEY4311 JOU4311 JYQ4311 KIM4311 KSI4311 LCE4311 LMA4311 LVW4311 MFS4311 MPO4311 MZK4311 NJG4311 NTC4311 OCY4311 OMU4311 OWQ4311 PGM4311 PQI4311 QAE4311 QKA4311 QTW4311 RDS4311 RNO4311 RXK4311 SHG4311 SRC4311 TAY4311 TKU4311 TUQ4311 UEM4311 UOI4311 UYE4311 VIA4311 VRW4311 WBS4311 WLO4311 WVK4311 C4314 IY4314 SU4314 ACQ4314 AMM4314 AWI4314 BGE4314 BQA4314 BZW4314 CJS4314 CTO4314 DDK4314 DNG4314 DXC4314 EGY4314 EQU4314 FAQ4314 FKM4314 FUI4314 GEE4314 GOA4314 GXW4314 HHS4314 HRO4314 IBK4314 ILG4314 IVC4314 JEY4314 JOU4314 JYQ4314 KIM4314 KSI4314 LCE4314 LMA4314 LVW4314 MFS4314 MPO4314 MZK4314 NJG4314 NTC4314 OCY4314 OMU4314 OWQ4314 PGM4314 PQI4314 QAE4314 QKA4314 QTW4314 RDS4314 RNO4314 RXK4314 SHG4314 SRC4314 TAY4314 TKU4314 TUQ4314 UEM4314 UOI4314 UYE4314 VIA4314 VRW4314 WBS4314 WLO4314 WVK4314 C4317:C4320 C4341:C4366 IY4350:IY4360 SU4350:SU4360 ACQ4350:ACQ4360 AMM4350:AMM4360 AWI4350:AWI4360 BGE4350:BGE4360 BQA4350:BQA4360 BZW4350:BZW4360 CJS4350:CJS4360 CTO4350:CTO4360 DDK4350:DDK4360 DNG4350:DNG4360 DXC4350:DXC4360 EGY4350:EGY4360 EQU4350:EQU4360 FAQ4350:FAQ4360 FKM4350:FKM4360 FUI4350:FUI4360 GEE4350:GEE4360 GOA4350:GOA4360 GXW4350:GXW4360 HHS4350:HHS4360 HRO4350:HRO4360 IBK4350:IBK4360 ILG4350:ILG4360 IVC4350:IVC4360 JEY4350:JEY4360 JOU4350:JOU4360 JYQ4350:JYQ4360 KIM4350:KIM4360 KSI4350:KSI4360 LCE4350:LCE4360 LMA4350:LMA4360 LVW4350:LVW4360 MFS4350:MFS4360 MPO4350:MPO4360 MZK4350:MZK4360 NJG4350:NJG4360 NTC4350:NTC4360 OCY4350:OCY4360 OMU4350:OMU4360 OWQ4350:OWQ4360 PGM4350:PGM4360 PQI4350:PQI4360 QAE4350:QAE4360 QKA4350:QKA4360 QTW4350:QTW4360 RDS4350:RDS4360 RNO4350:RNO4360 RXK4350:RXK4360 SHG4350:SHG4360 SRC4350:SRC4360 TAY4350:TAY4360 TKU4350:TKU4360 TUQ4350:TUQ4360 UEM4350:UEM4360 UOI4350:UOI4360 UYE4350:UYE4360 VIA4350:VIA4360 VRW4350:VRW4360 WBS4350:WBS4360 WLO4350:WLO4360 WVK4350:WVK4360 C4377:C4392 IY4377:IY4387 SU4377:SU4387 ACQ4377:ACQ4387 AMM4377:AMM4387 AWI4377:AWI4387 BGE4377:BGE4387 BQA4377:BQA4387 BZW4377:BZW4387 CJS4377:CJS4387 CTO4377:CTO4387 DDK4377:DDK4387 DNG4377:DNG4387 DXC4377:DXC4387 EGY4377:EGY4387 EQU4377:EQU4387 FAQ4377:FAQ4387 FKM4377:FKM4387 FUI4377:FUI4387 GEE4377:GEE4387 GOA4377:GOA4387 GXW4377:GXW4387 HHS4377:HHS4387 HRO4377:HRO4387 IBK4377:IBK4387 ILG4377:ILG4387 IVC4377:IVC4387 JEY4377:JEY4387 JOU4377:JOU4387 JYQ4377:JYQ4387 KIM4377:KIM4387 KSI4377:KSI4387 LCE4377:LCE4387 LMA4377:LMA4387 LVW4377:LVW4387 MFS4377:MFS4387 MPO4377:MPO4387 MZK4377:MZK4387 NJG4377:NJG4387 NTC4377:NTC4387 OCY4377:OCY4387 OMU4377:OMU4387 OWQ4377:OWQ4387 PGM4377:PGM4387 PQI4377:PQI4387 QAE4377:QAE4387 QKA4377:QKA4387 QTW4377:QTW4387 RDS4377:RDS4387 RNO4377:RNO4387 RXK4377:RXK4387 SHG4377:SHG4387 SRC4377:SRC4387 TAY4377:TAY4387 TKU4377:TKU4387 TUQ4377:TUQ4387 UEM4377:UEM4387 UOI4377:UOI4387 UYE4377:UYE4387 VIA4377:VIA4387 VRW4377:VRW4387 WBS4377:WBS4387 WLO4377:WLO4387 WVK4377:WVK4387 C4410:C4414 IY4410:IY4411 SU4410:SU4411 ACQ4410:ACQ4411 AMM4410:AMM4411 AWI4410:AWI4411 BGE4410:BGE4411 BQA4410:BQA4411 BZW4410:BZW4411 CJS4410:CJS4411 CTO4410:CTO4411 DDK4410:DDK4411 DNG4410:DNG4411 DXC4410:DXC4411 EGY4410:EGY4411 EQU4410:EQU4411 FAQ4410:FAQ4411 FKM4410:FKM4411 FUI4410:FUI4411 GEE4410:GEE4411 GOA4410:GOA4411 GXW4410:GXW4411 HHS4410:HHS4411 HRO4410:HRO4411 IBK4410:IBK4411 ILG4410:ILG4411 IVC4410:IVC4411 JEY4410:JEY4411 JOU4410:JOU4411 JYQ4410:JYQ4411 KIM4410:KIM4411 KSI4410:KSI4411 LCE4410:LCE4411 LMA4410:LMA4411 LVW4410:LVW4411 MFS4410:MFS4411 MPO4410:MPO4411 MZK4410:MZK4411 NJG4410:NJG4411 NTC4410:NTC4411 OCY4410:OCY4411 OMU4410:OMU4411 OWQ4410:OWQ4411 PGM4410:PGM4411 PQI4410:PQI4411 QAE4410:QAE4411 QKA4410:QKA4411 QTW4410:QTW4411 RDS4410:RDS4411 RNO4410:RNO4411 RXK4410:RXK4411 SHG4410:SHG4411 SRC4410:SRC4411 TAY4410:TAY4411 TKU4410:TKU4411 TUQ4410:TUQ4411 UEM4410:UEM4411 UOI4410:UOI4411 UYE4410:UYE4411 VIA4410:VIA4411 VRW4410:VRW4411 WBS4410:WBS4411 WLO4410:WLO4411 WVK4410:WVK4411 C4420:C4426 IY4420:IY4426 SU4420:SU4426 ACQ4420:ACQ4426 AMM4420:AMM4426 AWI4420:AWI4426 BGE4420:BGE4426 BQA4420:BQA4426 BZW4420:BZW4426 CJS4420:CJS4426 CTO4420:CTO4426 DDK4420:DDK4426 DNG4420:DNG4426 DXC4420:DXC4426 EGY4420:EGY4426 EQU4420:EQU4426 FAQ4420:FAQ4426 FKM4420:FKM4426 FUI4420:FUI4426 GEE4420:GEE4426 GOA4420:GOA4426 GXW4420:GXW4426 HHS4420:HHS4426 HRO4420:HRO4426 IBK4420:IBK4426 ILG4420:ILG4426 IVC4420:IVC4426 JEY4420:JEY4426 JOU4420:JOU4426 JYQ4420:JYQ4426 KIM4420:KIM4426 KSI4420:KSI4426 LCE4420:LCE4426 LMA4420:LMA4426 LVW4420:LVW4426 MFS4420:MFS4426 MPO4420:MPO4426 MZK4420:MZK4426 NJG4420:NJG4426 NTC4420:NTC4426 OCY4420:OCY4426 OMU4420:OMU4426 OWQ4420:OWQ4426 PGM4420:PGM4426 PQI4420:PQI4426 QAE4420:QAE4426 QKA4420:QKA4426 QTW4420:QTW4426 RDS4420:RDS4426 RNO4420:RNO4426 RXK4420:RXK4426 SHG4420:SHG4426 SRC4420:SRC4426 TAY4420:TAY4426 TKU4420:TKU4426 TUQ4420:TUQ4426 UEM4420:UEM4426 UOI4420:UOI4426 UYE4420:UYE4426 VIA4420:VIA4426 VRW4420:VRW4426 WBS4420:WBS4426 WLO4420:WLO4426 WVK4420:WVK4426 C4428:C4438 C4443 C4449:C4462 IY4449:IY4459 SU4449:SU4459 ACQ4449:ACQ4459 AMM4449:AMM4459 AWI4449:AWI4459 BGE4449:BGE4459 BQA4449:BQA4459 BZW4449:BZW4459 CJS4449:CJS4459 CTO4449:CTO4459 DDK4449:DDK4459 DNG4449:DNG4459 DXC4449:DXC4459 EGY4449:EGY4459 EQU4449:EQU4459 FAQ4449:FAQ4459 FKM4449:FKM4459 FUI4449:FUI4459 GEE4449:GEE4459 GOA4449:GOA4459 GXW4449:GXW4459 HHS4449:HHS4459 HRO4449:HRO4459 IBK4449:IBK4459 ILG4449:ILG4459 IVC4449:IVC4459 JEY4449:JEY4459 JOU4449:JOU4459 JYQ4449:JYQ4459 KIM4449:KIM4459 KSI4449:KSI4459 LCE4449:LCE4459 LMA4449:LMA4459 LVW4449:LVW4459 MFS4449:MFS4459 MPO4449:MPO4459 MZK4449:MZK4459 NJG4449:NJG4459 NTC4449:NTC4459 OCY4449:OCY4459 OMU4449:OMU4459 OWQ4449:OWQ4459 PGM4449:PGM4459 PQI4449:PQI4459 QAE4449:QAE4459 QKA4449:QKA4459 QTW4449:QTW4459 RDS4449:RDS4459 RNO4449:RNO4459 RXK4449:RXK4459 SHG4449:SHG4459 SRC4449:SRC4459 TAY4449:TAY4459 TKU4449:TKU4459 TUQ4449:TUQ4459 UEM4449:UEM4459 UOI4449:UOI4459 UYE4449:UYE4459 VIA4449:VIA4459 VRW4449:VRW4459 WBS4449:WBS4459 WLO4449:WLO4459 WVK4449:WVK4459 C4475:C4481 C4485:C4492 IY4485:IY4492 SU4485:SU4492 ACQ4485:ACQ4492 AMM4485:AMM4492 AWI4485:AWI4492 BGE4485:BGE4492 BQA4485:BQA4492 BZW4485:BZW4492 CJS4485:CJS4492 CTO4485:CTO4492 DDK4485:DDK4492 DNG4485:DNG4492 DXC4485:DXC4492 EGY4485:EGY4492 EQU4485:EQU4492 FAQ4485:FAQ4492 FKM4485:FKM4492 FUI4485:FUI4492 GEE4485:GEE4492 GOA4485:GOA4492 GXW4485:GXW4492 HHS4485:HHS4492 HRO4485:HRO4492 IBK4485:IBK4492 ILG4485:ILG4492 IVC4485:IVC4492 JEY4485:JEY4492 JOU4485:JOU4492 JYQ4485:JYQ4492 KIM4485:KIM4492 KSI4485:KSI4492 LCE4485:LCE4492 LMA4485:LMA4492 LVW4485:LVW4492 MFS4485:MFS4492 MPO4485:MPO4492 MZK4485:MZK4492 NJG4485:NJG4492 NTC4485:NTC4492 OCY4485:OCY4492 OMU4485:OMU4492 OWQ4485:OWQ4492 PGM4485:PGM4492 PQI4485:PQI4492 QAE4485:QAE4492 QKA4485:QKA4492 QTW4485:QTW4492 RDS4485:RDS4492 RNO4485:RNO4492 RXK4485:RXK4492 SHG4485:SHG4492 SRC4485:SRC4492 TAY4485:TAY4492 TKU4485:TKU4492 TUQ4485:TUQ4492 UEM4485:UEM4492 UOI4485:UOI4492 UYE4485:UYE4492 VIA4485:VIA4492 VRW4485:VRW4492 WBS4485:WBS4492 WLO4485:WLO4492 WVK4485:WVK4492 C4498:C4511 IY4498:IY4511 SU4498:SU4511 ACQ4498:ACQ4511 AMM4498:AMM4511 AWI4498:AWI4511 BGE4498:BGE4511 BQA4498:BQA4511 BZW4498:BZW4511 CJS4498:CJS4511 CTO4498:CTO4511 DDK4498:DDK4511 DNG4498:DNG4511 DXC4498:DXC4511 EGY4498:EGY4511 EQU4498:EQU4511 FAQ4498:FAQ4511 FKM4498:FKM4511 FUI4498:FUI4511 GEE4498:GEE4511 GOA4498:GOA4511 GXW4498:GXW4511 HHS4498:HHS4511 HRO4498:HRO4511 IBK4498:IBK4511 ILG4498:ILG4511 IVC4498:IVC4511 JEY4498:JEY4511 JOU4498:JOU4511 JYQ4498:JYQ4511 KIM4498:KIM4511 KSI4498:KSI4511 LCE4498:LCE4511 LMA4498:LMA4511 LVW4498:LVW4511 MFS4498:MFS4511 MPO4498:MPO4511 MZK4498:MZK4511 NJG4498:NJG4511 NTC4498:NTC4511 OCY4498:OCY4511 OMU4498:OMU4511 OWQ4498:OWQ4511 PGM4498:PGM4511 PQI4498:PQI4511 QAE4498:QAE4511 QKA4498:QKA4511 QTW4498:QTW4511 RDS4498:RDS4511 RNO4498:RNO4511 RXK4498:RXK4511 SHG4498:SHG4511 SRC4498:SRC4511 TAY4498:TAY4511 TKU4498:TKU4511 TUQ4498:TUQ4511 UEM4498:UEM4511 UOI4498:UOI4511 UYE4498:UYE4511 VIA4498:VIA4511 VRW4498:VRW4511 WBS4498:WBS4511 WLO4498:WLO4511 WVK4498:WVK4511 C4513:C4519 IY4517:IY4519 SU4517:SU4519 ACQ4517:ACQ4519 AMM4517:AMM4519 AWI4517:AWI4519 BGE4517:BGE4519 BQA4517:BQA4519 BZW4517:BZW4519 CJS4517:CJS4519 CTO4517:CTO4519 DDK4517:DDK4519 DNG4517:DNG4519 DXC4517:DXC4519 EGY4517:EGY4519 EQU4517:EQU4519 FAQ4517:FAQ4519 FKM4517:FKM4519 FUI4517:FUI4519 GEE4517:GEE4519 GOA4517:GOA4519 GXW4517:GXW4519 HHS4517:HHS4519 HRO4517:HRO4519 IBK4517:IBK4519 ILG4517:ILG4519 IVC4517:IVC4519 JEY4517:JEY4519 JOU4517:JOU4519 JYQ4517:JYQ4519 KIM4517:KIM4519 KSI4517:KSI4519 LCE4517:LCE4519 LMA4517:LMA4519 LVW4517:LVW4519 MFS4517:MFS4519 MPO4517:MPO4519 MZK4517:MZK4519 NJG4517:NJG4519 NTC4517:NTC4519 OCY4517:OCY4519 OMU4517:OMU4519 OWQ4517:OWQ4519 PGM4517:PGM4519 PQI4517:PQI4519 QAE4517:QAE4519 QKA4517:QKA4519 QTW4517:QTW4519 RDS4517:RDS4519 RNO4517:RNO4519 RXK4517:RXK4519 SHG4517:SHG4519 SRC4517:SRC4519 TAY4517:TAY4519 TKU4517:TKU4519 TUQ4517:TUQ4519 UEM4517:UEM4519 UOI4517:UOI4519 UYE4517:UYE4519 VIA4517:VIA4519 VRW4517:VRW4519 WBS4517:WBS4519 WLO4517:WLO4519 WVK4517:WVK4519 C4529:C4531 C4545:C4556 IY4545:IY4556 SU4545:SU4556 ACQ4545:ACQ4556 AMM4545:AMM4556 AWI4545:AWI4556 BGE4545:BGE4556 BQA4545:BQA4556 BZW4545:BZW4556 CJS4545:CJS4556 CTO4545:CTO4556 DDK4545:DDK4556 DNG4545:DNG4556 DXC4545:DXC4556 EGY4545:EGY4556 EQU4545:EQU4556 FAQ4545:FAQ4556 FKM4545:FKM4556 FUI4545:FUI4556 GEE4545:GEE4556 GOA4545:GOA4556 GXW4545:GXW4556 HHS4545:HHS4556 HRO4545:HRO4556 IBK4545:IBK4556 ILG4545:ILG4556 IVC4545:IVC4556 JEY4545:JEY4556 JOU4545:JOU4556 JYQ4545:JYQ4556 KIM4545:KIM4556 KSI4545:KSI4556 LCE4545:LCE4556 LMA4545:LMA4556 LVW4545:LVW4556 MFS4545:MFS4556 MPO4545:MPO4556 MZK4545:MZK4556 NJG4545:NJG4556 NTC4545:NTC4556 OCY4545:OCY4556 OMU4545:OMU4556 OWQ4545:OWQ4556 PGM4545:PGM4556 PQI4545:PQI4556 QAE4545:QAE4556 QKA4545:QKA4556 QTW4545:QTW4556 RDS4545:RDS4556 RNO4545:RNO4556 RXK4545:RXK4556 SHG4545:SHG4556 SRC4545:SRC4556 TAY4545:TAY4556 TKU4545:TKU4556 TUQ4545:TUQ4556 UEM4545:UEM4556 UOI4545:UOI4556 UYE4545:UYE4556 VIA4545:VIA4556 VRW4545:VRW4556 WBS4545:WBS4556 WLO4545:WLO4556 WVK4545:WVK4556 IY4559:IY4565 SU4559:SU4565 ACQ4559:ACQ4565 AMM4559:AMM4565 AWI4559:AWI4565 BGE4559:BGE4565 BQA4559:BQA4565 BZW4559:BZW4565 CJS4559:CJS4565 CTO4559:CTO4565 DDK4559:DDK4565 DNG4559:DNG4565 DXC4559:DXC4565 EGY4559:EGY4565 EQU4559:EQU4565 FAQ4559:FAQ4565 FKM4559:FKM4565 FUI4559:FUI4565 GEE4559:GEE4565 GOA4559:GOA4565 GXW4559:GXW4565 HHS4559:HHS4565 HRO4559:HRO4565 IBK4559:IBK4565 ILG4559:ILG4565 IVC4559:IVC4565 JEY4559:JEY4565 JOU4559:JOU4565 JYQ4559:JYQ4565 KIM4559:KIM4565 KSI4559:KSI4565 LCE4559:LCE4565 LMA4559:LMA4565 LVW4559:LVW4565 MFS4559:MFS4565 MPO4559:MPO4565 MZK4559:MZK4565 NJG4559:NJG4565 NTC4559:NTC4565 OCY4559:OCY4565 OMU4559:OMU4565 OWQ4559:OWQ4565 PGM4559:PGM4565 PQI4559:PQI4565 QAE4559:QAE4565 QKA4559:QKA4565 QTW4559:QTW4565 RDS4559:RDS4565 RNO4559:RNO4565 RXK4559:RXK4565 SHG4559:SHG4565 SRC4559:SRC4565 TAY4559:TAY4565 TKU4559:TKU4565 TUQ4559:TUQ4565 UEM4559:UEM4565 UOI4559:UOI4565 UYE4559:UYE4565 VIA4559:VIA4565 VRW4559:VRW4565 WBS4559:WBS4565 WLO4559:WLO4565 C3784:C3807 C8172:C8449 IY4569 SU4569 ACQ4569 AMM4569 AWI4569 BGE4569 BQA4569 BZW4569 CJS4569 CTO4569 DDK4569 DNG4569 DXC4569 EGY4569 EQU4569 FAQ4569 FKM4569 FUI4569 GEE4569 GOA4569 GXW4569 HHS4569 HRO4569 IBK4569 ILG4569 IVC4569 JEY4569 JOU4569 JYQ4569 KIM4569 KSI4569 LCE4569 LMA4569 LVW4569 MFS4569 MPO4569 MZK4569 NJG4569 NTC4569 OCY4569 OMU4569 OWQ4569 PGM4569 PQI4569 QAE4569 QKA4569 QTW4569 RDS4569 RNO4569 RXK4569 SHG4569 SRC4569 TAY4569 TKU4569 TUQ4569 UEM4569 UOI4569 UYE4569 VIA4569 VRW4569 WBS4569 WLO4569 WVK4569 IY4577:IY4578 SU4577:SU4578 ACQ4577:ACQ4578 AMM4577:AMM4578 AWI4577:AWI4578 BGE4577:BGE4578 BQA4577:BQA4578 BZW4577:BZW4578 CJS4577:CJS4578 CTO4577:CTO4578 DDK4577:DDK4578 DNG4577:DNG4578 DXC4577:DXC4578 EGY4577:EGY4578 EQU4577:EQU4578 FAQ4577:FAQ4578 FKM4577:FKM4578 FUI4577:FUI4578 GEE4577:GEE4578 GOA4577:GOA4578 GXW4577:GXW4578 HHS4577:HHS4578 HRO4577:HRO4578 IBK4577:IBK4578 ILG4577:ILG4578 IVC4577:IVC4578 JEY4577:JEY4578 JOU4577:JOU4578 JYQ4577:JYQ4578 KIM4577:KIM4578 KSI4577:KSI4578 LCE4577:LCE4578 LMA4577:LMA4578 LVW4577:LVW4578 MFS4577:MFS4578 MPO4577:MPO4578 MZK4577:MZK4578 NJG4577:NJG4578 NTC4577:NTC4578 OCY4577:OCY4578 OMU4577:OMU4578 OWQ4577:OWQ4578 PGM4577:PGM4578 PQI4577:PQI4578 QAE4577:QAE4578 QKA4577:QKA4578 QTW4577:QTW4578 RDS4577:RDS4578 RNO4577:RNO4578 RXK4577:RXK4578 SHG4577:SHG4578 SRC4577:SRC4578 TAY4577:TAY4578 TKU4577:TKU4578 TUQ4577:TUQ4578 UEM4577:UEM4578 UOI4577:UOI4578 UYE4577:UYE4578 VIA4577:VIA4578 VRW4577:VRW4578 WBS4577:WBS4578 WLO4577:WLO4578 WVK4577:WVK4578 C4581:C4594 IY4581:IY4594 SU4581:SU4594 ACQ4581:ACQ4594 AMM4581:AMM4594 AWI4581:AWI4594 BGE4581:BGE4594 BQA4581:BQA4594 BZW4581:BZW4594 CJS4581:CJS4594 CTO4581:CTO4594 DDK4581:DDK4594 DNG4581:DNG4594 DXC4581:DXC4594 EGY4581:EGY4594 EQU4581:EQU4594 FAQ4581:FAQ4594 FKM4581:FKM4594 FUI4581:FUI4594 GEE4581:GEE4594 GOA4581:GOA4594 GXW4581:GXW4594 HHS4581:HHS4594 HRO4581:HRO4594 IBK4581:IBK4594 ILG4581:ILG4594 IVC4581:IVC4594 JEY4581:JEY4594 JOU4581:JOU4594 JYQ4581:JYQ4594 KIM4581:KIM4594 KSI4581:KSI4594 LCE4581:LCE4594 LMA4581:LMA4594 LVW4581:LVW4594 MFS4581:MFS4594 MPO4581:MPO4594 MZK4581:MZK4594 NJG4581:NJG4594 NTC4581:NTC4594 OCY4581:OCY4594 OMU4581:OMU4594 OWQ4581:OWQ4594 PGM4581:PGM4594 PQI4581:PQI4594 QAE4581:QAE4594 QKA4581:QKA4594 QTW4581:QTW4594 RDS4581:RDS4594 RNO4581:RNO4594 RXK4581:RXK4594 SHG4581:SHG4594 SRC4581:SRC4594 TAY4581:TAY4594 TKU4581:TKU4594 TUQ4581:TUQ4594 UEM4581:UEM4594 UOI4581:UOI4594 UYE4581:UYE4594 VIA4581:VIA4594 VRW4581:VRW4594 WBS4581:WBS4594 WLO4581:WLO4594 WVK4581:WVK4594 C4596:C4608 IY4596:IY4602 SU4596:SU4602 ACQ4596:ACQ4602 AMM4596:AMM4602 AWI4596:AWI4602 BGE4596:BGE4602 BQA4596:BQA4602 BZW4596:BZW4602 CJS4596:CJS4602 CTO4596:CTO4602 DDK4596:DDK4602 DNG4596:DNG4602 DXC4596:DXC4602 EGY4596:EGY4602 EQU4596:EQU4602 FAQ4596:FAQ4602 FKM4596:FKM4602 FUI4596:FUI4602 GEE4596:GEE4602 GOA4596:GOA4602 GXW4596:GXW4602 HHS4596:HHS4602 HRO4596:HRO4602 IBK4596:IBK4602 ILG4596:ILG4602 IVC4596:IVC4602 JEY4596:JEY4602 JOU4596:JOU4602 JYQ4596:JYQ4602 KIM4596:KIM4602 KSI4596:KSI4602 LCE4596:LCE4602 LMA4596:LMA4602 LVW4596:LVW4602 MFS4596:MFS4602 MPO4596:MPO4602 MZK4596:MZK4602 NJG4596:NJG4602 NTC4596:NTC4602 OCY4596:OCY4602 OMU4596:OMU4602 OWQ4596:OWQ4602 PGM4596:PGM4602 PQI4596:PQI4602 QAE4596:QAE4602 QKA4596:QKA4602 QTW4596:QTW4602 RDS4596:RDS4602 RNO4596:RNO4602 RXK4596:RXK4602 SHG4596:SHG4602 SRC4596:SRC4602 TAY4596:TAY4602 TKU4596:TKU4602 TUQ4596:TUQ4602 UEM4596:UEM4602 UOI4596:UOI4602 UYE4596:UYE4602 VIA4596:VIA4602 VRW4596:VRW4602 WBS4596:WBS4602 WLO4596:WLO4602 WVK4596:WVK4602 IY4647:IY4655 SU4647:SU4655 ACQ4647:ACQ4655 AMM4647:AMM4655 AWI4647:AWI4655 BGE4647:BGE4655 BQA4647:BQA4655 BZW4647:BZW4655 CJS4647:CJS4655 CTO4647:CTO4655 DDK4647:DDK4655 DNG4647:DNG4655 DXC4647:DXC4655 EGY4647:EGY4655 EQU4647:EQU4655 FAQ4647:FAQ4655 FKM4647:FKM4655 FUI4647:FUI4655 GEE4647:GEE4655 GOA4647:GOA4655 GXW4647:GXW4655 HHS4647:HHS4655 HRO4647:HRO4655 IBK4647:IBK4655 ILG4647:ILG4655 IVC4647:IVC4655 JEY4647:JEY4655 JOU4647:JOU4655 JYQ4647:JYQ4655 KIM4647:KIM4655 KSI4647:KSI4655 LCE4647:LCE4655 LMA4647:LMA4655 LVW4647:LVW4655 MFS4647:MFS4655 MPO4647:MPO4655 MZK4647:MZK4655 NJG4647:NJG4655 NTC4647:NTC4655 OCY4647:OCY4655 OMU4647:OMU4655 OWQ4647:OWQ4655 PGM4647:PGM4655 PQI4647:PQI4655 QAE4647:QAE4655 QKA4647:QKA4655 QTW4647:QTW4655 RDS4647:RDS4655 RNO4647:RNO4655 RXK4647:RXK4655 SHG4647:SHG4655 SRC4647:SRC4655 TAY4647:TAY4655 TKU4647:TKU4655 TUQ4647:TUQ4655 UEM4647:UEM4655 UOI4647:UOI4655 UYE4647:UYE4655 VIA4647:VIA4655 VRW4647:VRW4655 WBS4647:WBS4655 WLO4647:WLO4655 C4647:C4655 WVK4647:WVK4655 C4663:C4702 IY4663:IY4702 SU4663:SU4702 ACQ4663:ACQ4702 AMM4663:AMM4702 AWI4663:AWI4702 BGE4663:BGE4702 BQA4663:BQA4702 BZW4663:BZW4702 CJS4663:CJS4702 CTO4663:CTO4702 DDK4663:DDK4702 DNG4663:DNG4702 DXC4663:DXC4702 EGY4663:EGY4702 EQU4663:EQU4702 FAQ4663:FAQ4702 FKM4663:FKM4702 FUI4663:FUI4702 GEE4663:GEE4702 GOA4663:GOA4702 GXW4663:GXW4702 HHS4663:HHS4702 HRO4663:HRO4702 IBK4663:IBK4702 ILG4663:ILG4702 IVC4663:IVC4702 JEY4663:JEY4702 JOU4663:JOU4702 JYQ4663:JYQ4702 KIM4663:KIM4702 KSI4663:KSI4702 LCE4663:LCE4702 LMA4663:LMA4702 LVW4663:LVW4702 MFS4663:MFS4702 MPO4663:MPO4702 MZK4663:MZK4702 NJG4663:NJG4702 NTC4663:NTC4702 OCY4663:OCY4702 OMU4663:OMU4702 OWQ4663:OWQ4702 PGM4663:PGM4702 PQI4663:PQI4702 QAE4663:QAE4702 QKA4663:QKA4702 QTW4663:QTW4702 RDS4663:RDS4702 RNO4663:RNO4702 RXK4663:RXK4702 SHG4663:SHG4702 SRC4663:SRC4702 TAY4663:TAY4702 TKU4663:TKU4702 TUQ4663:TUQ4702 UEM4663:UEM4702 UOI4663:UOI4702 UYE4663:UYE4702 VIA4663:VIA4702 VRW4663:VRW4702 WBS4663:WBS4702 WLO4663:WLO4702 WVK4663:WVK4702 C4704:C4720 IY4704:IY4720 SU4704:SU4720 ACQ4704:ACQ4720 AMM4704:AMM4720 AWI4704:AWI4720 BGE4704:BGE4720 BQA4704:BQA4720 BZW4704:BZW4720 CJS4704:CJS4720 CTO4704:CTO4720 DDK4704:DDK4720 DNG4704:DNG4720 DXC4704:DXC4720 EGY4704:EGY4720 EQU4704:EQU4720 FAQ4704:FAQ4720 FKM4704:FKM4720 FUI4704:FUI4720 GEE4704:GEE4720 GOA4704:GOA4720 GXW4704:GXW4720 HHS4704:HHS4720 HRO4704:HRO4720 IBK4704:IBK4720 ILG4704:ILG4720 IVC4704:IVC4720 JEY4704:JEY4720 JOU4704:JOU4720 JYQ4704:JYQ4720 KIM4704:KIM4720 KSI4704:KSI4720 LCE4704:LCE4720 LMA4704:LMA4720 LVW4704:LVW4720 MFS4704:MFS4720 MPO4704:MPO4720 MZK4704:MZK4720 NJG4704:NJG4720 NTC4704:NTC4720 OCY4704:OCY4720 OMU4704:OMU4720 OWQ4704:OWQ4720 PGM4704:PGM4720 PQI4704:PQI4720 QAE4704:QAE4720 QKA4704:QKA4720 QTW4704:QTW4720 RDS4704:RDS4720 RNO4704:RNO4720 RXK4704:RXK4720 SHG4704:SHG4720 SRC4704:SRC4720 TAY4704:TAY4720 TKU4704:TKU4720 TUQ4704:TUQ4720 UEM4704:UEM4720 UOI4704:UOI4720 UYE4704:UYE4720 VIA4704:VIA4720 VRW4704:VRW4720 WBS4704:WBS4720 WLO4704:WLO4720 WVK4704:WVK4720 C4731:C4733 C4737:C4744 C4763:C4780 IY4763:IY4780 SU4763:SU4780 ACQ4763:ACQ4780 AMM4763:AMM4780 AWI4763:AWI4780 BGE4763:BGE4780 BQA4763:BQA4780 BZW4763:BZW4780 CJS4763:CJS4780 CTO4763:CTO4780 DDK4763:DDK4780 DNG4763:DNG4780 DXC4763:DXC4780 EGY4763:EGY4780 EQU4763:EQU4780 FAQ4763:FAQ4780 FKM4763:FKM4780 FUI4763:FUI4780 GEE4763:GEE4780 GOA4763:GOA4780 GXW4763:GXW4780 HHS4763:HHS4780 HRO4763:HRO4780 IBK4763:IBK4780 ILG4763:ILG4780 IVC4763:IVC4780 JEY4763:JEY4780 JOU4763:JOU4780 JYQ4763:JYQ4780 KIM4763:KIM4780 KSI4763:KSI4780 LCE4763:LCE4780 LMA4763:LMA4780 LVW4763:LVW4780 MFS4763:MFS4780 MPO4763:MPO4780 MZK4763:MZK4780 NJG4763:NJG4780 NTC4763:NTC4780 OCY4763:OCY4780 OMU4763:OMU4780 OWQ4763:OWQ4780 PGM4763:PGM4780 PQI4763:PQI4780 QAE4763:QAE4780 QKA4763:QKA4780 QTW4763:QTW4780 RDS4763:RDS4780 RNO4763:RNO4780 RXK4763:RXK4780 SHG4763:SHG4780 SRC4763:SRC4780 TAY4763:TAY4780 TKU4763:TKU4780 TUQ4763:TUQ4780 UEM4763:UEM4780 UOI4763:UOI4780 UYE4763:UYE4780 VIA4763:VIA4780 VRW4763:VRW4780 WBS4763:WBS4780 WLO4763:WLO4780 WVK4763:WVK4780 C4783:C4785 C4793:C4803 IY4793:IY4803 SU4793:SU4803 ACQ4793:ACQ4803 AMM4793:AMM4803 AWI4793:AWI4803 BGE4793:BGE4803 BQA4793:BQA4803 BZW4793:BZW4803 CJS4793:CJS4803 CTO4793:CTO4803 DDK4793:DDK4803 DNG4793:DNG4803 DXC4793:DXC4803 EGY4793:EGY4803 EQU4793:EQU4803 FAQ4793:FAQ4803 FKM4793:FKM4803 FUI4793:FUI4803 GEE4793:GEE4803 GOA4793:GOA4803 GXW4793:GXW4803 HHS4793:HHS4803 HRO4793:HRO4803 IBK4793:IBK4803 ILG4793:ILG4803 IVC4793:IVC4803 JEY4793:JEY4803 JOU4793:JOU4803 JYQ4793:JYQ4803 KIM4793:KIM4803 KSI4793:KSI4803 LCE4793:LCE4803 LMA4793:LMA4803 LVW4793:LVW4803 MFS4793:MFS4803 MPO4793:MPO4803 MZK4793:MZK4803 NJG4793:NJG4803 NTC4793:NTC4803 OCY4793:OCY4803 OMU4793:OMU4803 OWQ4793:OWQ4803 PGM4793:PGM4803 PQI4793:PQI4803 QAE4793:QAE4803 QKA4793:QKA4803 QTW4793:QTW4803 RDS4793:RDS4803 RNO4793:RNO4803 RXK4793:RXK4803 SHG4793:SHG4803 SRC4793:SRC4803 TAY4793:TAY4803 TKU4793:TKU4803 TUQ4793:TUQ4803 UEM4793:UEM4803 UOI4793:UOI4803 UYE4793:UYE4803 VIA4793:VIA4803 VRW4793:VRW4803 WBS4793:WBS4803 WLO4793:WLO4803 WVK4793:WVK4803 C4559:C4578 IY4807:IY4822 SU4807:SU4822 ACQ4807:ACQ4822 AMM4807:AMM4822 AWI4807:AWI4822 BGE4807:BGE4822 BQA4807:BQA4822 BZW4807:BZW4822 CJS4807:CJS4822 CTO4807:CTO4822 DDK4807:DDK4822 DNG4807:DNG4822 DXC4807:DXC4822 EGY4807:EGY4822 EQU4807:EQU4822 FAQ4807:FAQ4822 FKM4807:FKM4822 FUI4807:FUI4822 GEE4807:GEE4822 GOA4807:GOA4822 GXW4807:GXW4822 HHS4807:HHS4822 HRO4807:HRO4822 IBK4807:IBK4822 ILG4807:ILG4822 IVC4807:IVC4822 JEY4807:JEY4822 JOU4807:JOU4822 JYQ4807:JYQ4822 KIM4807:KIM4822 KSI4807:KSI4822 LCE4807:LCE4822 LMA4807:LMA4822 LVW4807:LVW4822 MFS4807:MFS4822 MPO4807:MPO4822 MZK4807:MZK4822 NJG4807:NJG4822 NTC4807:NTC4822 OCY4807:OCY4822 OMU4807:OMU4822 OWQ4807:OWQ4822 PGM4807:PGM4822 PQI4807:PQI4822 QAE4807:QAE4822 QKA4807:QKA4822 QTW4807:QTW4822 RDS4807:RDS4822 RNO4807:RNO4822 RXK4807:RXK4822 SHG4807:SHG4822 SRC4807:SRC4822 TAY4807:TAY4822 TKU4807:TKU4822 TUQ4807:TUQ4822 UEM4807:UEM4822 UOI4807:UOI4822 UYE4807:UYE4822 VIA4807:VIA4822 VRW4807:VRW4822 WBS4807:WBS4822 WLO4807:WLO4822 WVK4807:WVK4822 C4824:C4829 IY4824 SU4824 ACQ4824 AMM4824 AWI4824 BGE4824 BQA4824 BZW4824 CJS4824 CTO4824 DDK4824 DNG4824 DXC4824 EGY4824 EQU4824 FAQ4824 FKM4824 FUI4824 GEE4824 GOA4824 GXW4824 HHS4824 HRO4824 IBK4824 ILG4824 IVC4824 JEY4824 JOU4824 JYQ4824 KIM4824 KSI4824 LCE4824 LMA4824 LVW4824 MFS4824 MPO4824 MZK4824 NJG4824 NTC4824 OCY4824 OMU4824 OWQ4824 PGM4824 PQI4824 QAE4824 QKA4824 QTW4824 RDS4824 RNO4824 RXK4824 SHG4824 SRC4824 TAY4824 TKU4824 TUQ4824 UEM4824 UOI4824 UYE4824 VIA4824 VRW4824 WBS4824 WLO4824 WVK4824 C4842:C4844 C4857:C4863 IY4857:IY4863 SU4857:SU4863 ACQ4857:ACQ4863 AMM4857:AMM4863 AWI4857:AWI4863 BGE4857:BGE4863 BQA4857:BQA4863 BZW4857:BZW4863 CJS4857:CJS4863 CTO4857:CTO4863 DDK4857:DDK4863 DNG4857:DNG4863 DXC4857:DXC4863 EGY4857:EGY4863 EQU4857:EQU4863 FAQ4857:FAQ4863 FKM4857:FKM4863 FUI4857:FUI4863 GEE4857:GEE4863 GOA4857:GOA4863 GXW4857:GXW4863 HHS4857:HHS4863 HRO4857:HRO4863 IBK4857:IBK4863 ILG4857:ILG4863 IVC4857:IVC4863 JEY4857:JEY4863 JOU4857:JOU4863 JYQ4857:JYQ4863 KIM4857:KIM4863 KSI4857:KSI4863 LCE4857:LCE4863 LMA4857:LMA4863 LVW4857:LVW4863 MFS4857:MFS4863 MPO4857:MPO4863 MZK4857:MZK4863 NJG4857:NJG4863 NTC4857:NTC4863 OCY4857:OCY4863 OMU4857:OMU4863 OWQ4857:OWQ4863 PGM4857:PGM4863 PQI4857:PQI4863 QAE4857:QAE4863 QKA4857:QKA4863 QTW4857:QTW4863 RDS4857:RDS4863 RNO4857:RNO4863 RXK4857:RXK4863 SHG4857:SHG4863 SRC4857:SRC4863 TAY4857:TAY4863 TKU4857:TKU4863 TUQ4857:TUQ4863 UEM4857:UEM4863 UOI4857:UOI4863 UYE4857:UYE4863 VIA4857:VIA4863 VRW4857:VRW4863 WBS4857:WBS4863 WLO4857:WLO4863 WVK4857:WVK4863 C4869:C4877 IY4869:IY4877 SU4869:SU4877 ACQ4869:ACQ4877 AMM4869:AMM4877 AWI4869:AWI4877 BGE4869:BGE4877 BQA4869:BQA4877 BZW4869:BZW4877 CJS4869:CJS4877 CTO4869:CTO4877 DDK4869:DDK4877 DNG4869:DNG4877 DXC4869:DXC4877 EGY4869:EGY4877 EQU4869:EQU4877 FAQ4869:FAQ4877 FKM4869:FKM4877 FUI4869:FUI4877 GEE4869:GEE4877 GOA4869:GOA4877 GXW4869:GXW4877 HHS4869:HHS4877 HRO4869:HRO4877 IBK4869:IBK4877 ILG4869:ILG4877 IVC4869:IVC4877 JEY4869:JEY4877 JOU4869:JOU4877 JYQ4869:JYQ4877 KIM4869:KIM4877 KSI4869:KSI4877 LCE4869:LCE4877 LMA4869:LMA4877 LVW4869:LVW4877 MFS4869:MFS4877 MPO4869:MPO4877 MZK4869:MZK4877 NJG4869:NJG4877 NTC4869:NTC4877 OCY4869:OCY4877 OMU4869:OMU4877 OWQ4869:OWQ4877 PGM4869:PGM4877 PQI4869:PQI4877 QAE4869:QAE4877 QKA4869:QKA4877 QTW4869:QTW4877 RDS4869:RDS4877 RNO4869:RNO4877 RXK4869:RXK4877 SHG4869:SHG4877 SRC4869:SRC4877 TAY4869:TAY4877 TKU4869:TKU4877 TUQ4869:TUQ4877 UEM4869:UEM4877 UOI4869:UOI4877 UYE4869:UYE4877 VIA4869:VIA4877 VRW4869:VRW4877 WBS4869:WBS4877 WLO4869:WLO4877 WVK4869:WVK4877 C4880:C4885 IY4880:IY4884 SU4880:SU4884 ACQ4880:ACQ4884 AMM4880:AMM4884 AWI4880:AWI4884 BGE4880:BGE4884 BQA4880:BQA4884 BZW4880:BZW4884 CJS4880:CJS4884 CTO4880:CTO4884 DDK4880:DDK4884 DNG4880:DNG4884 DXC4880:DXC4884 EGY4880:EGY4884 EQU4880:EQU4884 FAQ4880:FAQ4884 FKM4880:FKM4884 FUI4880:FUI4884 GEE4880:GEE4884 GOA4880:GOA4884 GXW4880:GXW4884 HHS4880:HHS4884 HRO4880:HRO4884 IBK4880:IBK4884 ILG4880:ILG4884 IVC4880:IVC4884 JEY4880:JEY4884 JOU4880:JOU4884 JYQ4880:JYQ4884 KIM4880:KIM4884 KSI4880:KSI4884 LCE4880:LCE4884 LMA4880:LMA4884 LVW4880:LVW4884 MFS4880:MFS4884 MPO4880:MPO4884 MZK4880:MZK4884 NJG4880:NJG4884 NTC4880:NTC4884 OCY4880:OCY4884 OMU4880:OMU4884 OWQ4880:OWQ4884 PGM4880:PGM4884 PQI4880:PQI4884 QAE4880:QAE4884 QKA4880:QKA4884 QTW4880:QTW4884 RDS4880:RDS4884 RNO4880:RNO4884 RXK4880:RXK4884 SHG4880:SHG4884 SRC4880:SRC4884 TAY4880:TAY4884 TKU4880:TKU4884 TUQ4880:TUQ4884 UEM4880:UEM4884 UOI4880:UOI4884 UYE4880:UYE4884 VIA4880:VIA4884 VRW4880:VRW4884 WBS4880:WBS4884 WLO4880:WLO4884 WVK4880:WVK4884 C4888 C4892:C4893 IY4892:IY4893 SU4892:SU4893 ACQ4892:ACQ4893 AMM4892:AMM4893 AWI4892:AWI4893 BGE4892:BGE4893 BQA4892:BQA4893 BZW4892:BZW4893 CJS4892:CJS4893 CTO4892:CTO4893 DDK4892:DDK4893 DNG4892:DNG4893 DXC4892:DXC4893 EGY4892:EGY4893 EQU4892:EQU4893 FAQ4892:FAQ4893 FKM4892:FKM4893 FUI4892:FUI4893 GEE4892:GEE4893 GOA4892:GOA4893 GXW4892:GXW4893 HHS4892:HHS4893 HRO4892:HRO4893 IBK4892:IBK4893 ILG4892:ILG4893 IVC4892:IVC4893 JEY4892:JEY4893 JOU4892:JOU4893 JYQ4892:JYQ4893 KIM4892:KIM4893 KSI4892:KSI4893 LCE4892:LCE4893 LMA4892:LMA4893 LVW4892:LVW4893 MFS4892:MFS4893 MPO4892:MPO4893 MZK4892:MZK4893 NJG4892:NJG4893 NTC4892:NTC4893 OCY4892:OCY4893 OMU4892:OMU4893 OWQ4892:OWQ4893 PGM4892:PGM4893 PQI4892:PQI4893 QAE4892:QAE4893 QKA4892:QKA4893 QTW4892:QTW4893 RDS4892:RDS4893 RNO4892:RNO4893 RXK4892:RXK4893 SHG4892:SHG4893 SRC4892:SRC4893 TAY4892:TAY4893 TKU4892:TKU4893 TUQ4892:TUQ4893 UEM4892:UEM4893 UOI4892:UOI4893 UYE4892:UYE4893 VIA4892:VIA4893 VRW4892:VRW4893 WBS4892:WBS4893 WLO4892:WLO4893 WVK4892:WVK4893 WVK4995:WVK5028 C4963:C4969 IY4963:IY4965 SU4963:SU4965 ACQ4963:ACQ4965 AMM4963:AMM4965 AWI4963:AWI4965 BGE4963:BGE4965 BQA4963:BQA4965 BZW4963:BZW4965 CJS4963:CJS4965 CTO4963:CTO4965 DDK4963:DDK4965 DNG4963:DNG4965 DXC4963:DXC4965 EGY4963:EGY4965 EQU4963:EQU4965 FAQ4963:FAQ4965 FKM4963:FKM4965 FUI4963:FUI4965 GEE4963:GEE4965 GOA4963:GOA4965 GXW4963:GXW4965 HHS4963:HHS4965 HRO4963:HRO4965 IBK4963:IBK4965 ILG4963:ILG4965 IVC4963:IVC4965 JEY4963:JEY4965 JOU4963:JOU4965 JYQ4963:JYQ4965 KIM4963:KIM4965 KSI4963:KSI4965 LCE4963:LCE4965 LMA4963:LMA4965 LVW4963:LVW4965 MFS4963:MFS4965 MPO4963:MPO4965 MZK4963:MZK4965 NJG4963:NJG4965 NTC4963:NTC4965 OCY4963:OCY4965 OMU4963:OMU4965 OWQ4963:OWQ4965 PGM4963:PGM4965 PQI4963:PQI4965 QAE4963:QAE4965 QKA4963:QKA4965 QTW4963:QTW4965 RDS4963:RDS4965 RNO4963:RNO4965 RXK4963:RXK4965 SHG4963:SHG4965 SRC4963:SRC4965 TAY4963:TAY4965 TKU4963:TKU4965 TUQ4963:TUQ4965 UEM4963:UEM4965 UOI4963:UOI4965 UYE4963:UYE4965 VIA4963:VIA4965 VRW4963:VRW4965 WBS4963:WBS4965 WLO4963:WLO4965 WVK4963:WVK4965 C4989:C4991 IY4989:IY4991 SU4989:SU4991 ACQ4989:ACQ4991 AMM4989:AMM4991 AWI4989:AWI4991 BGE4989:BGE4991 BQA4989:BQA4991 BZW4989:BZW4991 CJS4989:CJS4991 CTO4989:CTO4991 DDK4989:DDK4991 DNG4989:DNG4991 DXC4989:DXC4991 EGY4989:EGY4991 EQU4989:EQU4991 FAQ4989:FAQ4991 FKM4989:FKM4991 FUI4989:FUI4991 GEE4989:GEE4991 GOA4989:GOA4991 GXW4989:GXW4991 HHS4989:HHS4991 HRO4989:HRO4991 IBK4989:IBK4991 ILG4989:ILG4991 IVC4989:IVC4991 JEY4989:JEY4991 JOU4989:JOU4991 JYQ4989:JYQ4991 KIM4989:KIM4991 KSI4989:KSI4991 LCE4989:LCE4991 LMA4989:LMA4991 LVW4989:LVW4991 MFS4989:MFS4991 MPO4989:MPO4991 MZK4989:MZK4991 NJG4989:NJG4991 NTC4989:NTC4991 OCY4989:OCY4991 OMU4989:OMU4991 OWQ4989:OWQ4991 PGM4989:PGM4991 PQI4989:PQI4991 QAE4989:QAE4991 QKA4989:QKA4991 QTW4989:QTW4991 RDS4989:RDS4991 RNO4989:RNO4991 RXK4989:RXK4991 SHG4989:SHG4991 SRC4989:SRC4991 TAY4989:TAY4991 TKU4989:TKU4991 TUQ4989:TUQ4991 UEM4989:UEM4991 UOI4989:UOI4991 UYE4989:UYE4991 VIA4989:VIA4991 VRW4989:VRW4991 WBS4989:WBS4991 WLO4989:WLO4991 WVK4989:WVK4991 C4995:C5028 IY4995:IY5028 SU4995:SU5028 ACQ4995:ACQ5028 AMM4995:AMM5028 AWI4995:AWI5028 BGE4995:BGE5028 BQA4995:BQA5028 BZW4995:BZW5028 CJS4995:CJS5028 CTO4995:CTO5028 DDK4995:DDK5028 DNG4995:DNG5028 DXC4995:DXC5028 EGY4995:EGY5028 EQU4995:EQU5028 FAQ4995:FAQ5028 FKM4995:FKM5028 FUI4995:FUI5028 GEE4995:GEE5028 GOA4995:GOA5028 GXW4995:GXW5028 HHS4995:HHS5028 HRO4995:HRO5028 IBK4995:IBK5028 ILG4995:ILG5028 IVC4995:IVC5028 JEY4995:JEY5028 JOU4995:JOU5028 JYQ4995:JYQ5028 KIM4995:KIM5028 KSI4995:KSI5028 LCE4995:LCE5028 LMA4995:LMA5028 LVW4995:LVW5028 MFS4995:MFS5028 MPO4995:MPO5028 MZK4995:MZK5028 NJG4995:NJG5028 NTC4995:NTC5028 OCY4995:OCY5028 OMU4995:OMU5028 OWQ4995:OWQ5028 PGM4995:PGM5028 PQI4995:PQI5028 QAE4995:QAE5028 QKA4995:QKA5028 QTW4995:QTW5028 RDS4995:RDS5028 RNO4995:RNO5028 RXK4995:RXK5028 SHG4995:SHG5028 SRC4995:SRC5028 TAY4995:TAY5028 TKU4995:TKU5028 TUQ4995:TUQ5028 UEM4995:UEM5028 UOI4995:UOI5028 UYE4995:UYE5028 VIA4995:VIA5028 VRW4995:VRW5028 WBS4995:WBS5028 WLO4995:WLO5028 C4897:C4955 WVK4897:WVK4951 WLO4897:WLO4951 WBS4897:WBS4951 VRW4897:VRW4951 VIA4897:VIA4951 UYE4897:UYE4951 UOI4897:UOI4951 UEM4897:UEM4951 TUQ4897:TUQ4951 TKU4897:TKU4951 TAY4897:TAY4951 SRC4897:SRC4951 SHG4897:SHG4951 RXK4897:RXK4951 RNO4897:RNO4951 RDS4897:RDS4951 QTW4897:QTW4951 QKA4897:QKA4951 QAE4897:QAE4951 PQI4897:PQI4951 PGM4897:PGM4951 OWQ4897:OWQ4951 OMU4897:OMU4951 OCY4897:OCY4951 NTC4897:NTC4951 NJG4897:NJG4951 MZK4897:MZK4951 MPO4897:MPO4951 MFS4897:MFS4951 LVW4897:LVW4951 LMA4897:LMA4951 LCE4897:LCE4951 KSI4897:KSI4951 KIM4897:KIM4951 JYQ4897:JYQ4951 JOU4897:JOU4951 JEY4897:JEY4951 IVC4897:IVC4951 ILG4897:ILG4951 IBK4897:IBK4951 HRO4897:HRO4951 HHS4897:HHS4951 GXW4897:GXW4951 GOA4897:GOA4951 GEE4897:GEE4951 FUI4897:FUI4951 FKM4897:FKM4951 FAQ4897:FAQ4951 EQU4897:EQU4951 EGY4897:EGY4951 DXC4897:DXC4951 DNG4897:DNG4951 DDK4897:DDK4951 CTO4897:CTO4951 CJS4897:CJS4951 BZW4897:BZW4951 BQA4897:BQA4951 BGE4897:BGE4951 AWI4897:AWI4951 AMM4897:AMM4951 ACQ4897:ACQ4951 SU4897:SU4951 IY4897:IY4951 C5031:C5036 IY5031 SU5031 ACQ5031 AMM5031 AWI5031 BGE5031 BQA5031 BZW5031 CJS5031 CTO5031 DDK5031 DNG5031 DXC5031 EGY5031 EQU5031 FAQ5031 FKM5031 FUI5031 GEE5031 GOA5031 GXW5031 HHS5031 HRO5031 IBK5031 ILG5031 IVC5031 JEY5031 JOU5031 JYQ5031 KIM5031 KSI5031 LCE5031 LMA5031 LVW5031 MFS5031 MPO5031 MZK5031 NJG5031 NTC5031 OCY5031 OMU5031 OWQ5031 PGM5031 PQI5031 QAE5031 QKA5031 QTW5031 RDS5031 RNO5031 RXK5031 SHG5031 SRC5031 TAY5031 TKU5031 TUQ5031 UEM5031 UOI5031 UYE5031 VIA5031 VRW5031 WBS5031 WLO5031 WVK5031 C5047:C5050 IY5047 SU5047 ACQ5047 AMM5047 AWI5047 BGE5047 BQA5047 BZW5047 CJS5047 CTO5047 DDK5047 DNG5047 DXC5047 EGY5047 EQU5047 FAQ5047 FKM5047 FUI5047 GEE5047 GOA5047 GXW5047 HHS5047 HRO5047 IBK5047 ILG5047 IVC5047 JEY5047 JOU5047 JYQ5047 KIM5047 KSI5047 LCE5047 LMA5047 LVW5047 MFS5047 MPO5047 MZK5047 NJG5047 NTC5047 OCY5047 OMU5047 OWQ5047 PGM5047 PQI5047 QAE5047 QKA5047 QTW5047 RDS5047 RNO5047 RXK5047 SHG5047 SRC5047 TAY5047 TKU5047 TUQ5047 UEM5047 UOI5047 UYE5047 VIA5047 VRW5047 WBS5047 WLO5047 WVK5047 C5045 IY5045 SU5045 ACQ5045 AMM5045 AWI5045 BGE5045 BQA5045 BZW5045 CJS5045 CTO5045 DDK5045 DNG5045 DXC5045 EGY5045 EQU5045 FAQ5045 FKM5045 FUI5045 GEE5045 GOA5045 GXW5045 HHS5045 HRO5045 IBK5045 ILG5045 IVC5045 JEY5045 JOU5045 JYQ5045 KIM5045 KSI5045 LCE5045 LMA5045 LVW5045 MFS5045 MPO5045 MZK5045 NJG5045 NTC5045 OCY5045 OMU5045 OWQ5045 PGM5045 PQI5045 QAE5045 QKA5045 QTW5045 RDS5045 RNO5045 RXK5045 SHG5045 SRC5045 TAY5045 TKU5045 TUQ5045 UEM5045 UOI5045 UYE5045 VIA5045 VRW5045 WBS5045 WLO5045 WVK5045 C5057:C5063 IY5057:IY5062 SU5057:SU5062 ACQ5057:ACQ5062 AMM5057:AMM5062 AWI5057:AWI5062 BGE5057:BGE5062 BQA5057:BQA5062 BZW5057:BZW5062 CJS5057:CJS5062 CTO5057:CTO5062 DDK5057:DDK5062 DNG5057:DNG5062 DXC5057:DXC5062 EGY5057:EGY5062 EQU5057:EQU5062 FAQ5057:FAQ5062 FKM5057:FKM5062 FUI5057:FUI5062 GEE5057:GEE5062 GOA5057:GOA5062 GXW5057:GXW5062 HHS5057:HHS5062 HRO5057:HRO5062 IBK5057:IBK5062 ILG5057:ILG5062 IVC5057:IVC5062 JEY5057:JEY5062 JOU5057:JOU5062 JYQ5057:JYQ5062 KIM5057:KIM5062 KSI5057:KSI5062 LCE5057:LCE5062 LMA5057:LMA5062 LVW5057:LVW5062 MFS5057:MFS5062 MPO5057:MPO5062 MZK5057:MZK5062 NJG5057:NJG5062 NTC5057:NTC5062 OCY5057:OCY5062 OMU5057:OMU5062 OWQ5057:OWQ5062 PGM5057:PGM5062 PQI5057:PQI5062 QAE5057:QAE5062 QKA5057:QKA5062 QTW5057:QTW5062 RDS5057:RDS5062 RNO5057:RNO5062 RXK5057:RXK5062 SHG5057:SHG5062 SRC5057:SRC5062 TAY5057:TAY5062 TKU5057:TKU5062 TUQ5057:TUQ5062 UEM5057:UEM5062 UOI5057:UOI5062 UYE5057:UYE5062 VIA5057:VIA5062 VRW5057:VRW5062 WBS5057:WBS5062 WLO5057:WLO5062 WVK5057:WVK5062 C5066:C5071 C5075:C5091 IY5075:IY5089 SU5075:SU5089 ACQ5075:ACQ5089 AMM5075:AMM5089 AWI5075:AWI5089 BGE5075:BGE5089 BQA5075:BQA5089 BZW5075:BZW5089 CJS5075:CJS5089 CTO5075:CTO5089 DDK5075:DDK5089 DNG5075:DNG5089 DXC5075:DXC5089 EGY5075:EGY5089 EQU5075:EQU5089 FAQ5075:FAQ5089 FKM5075:FKM5089 FUI5075:FUI5089 GEE5075:GEE5089 GOA5075:GOA5089 GXW5075:GXW5089 HHS5075:HHS5089 HRO5075:HRO5089 IBK5075:IBK5089 ILG5075:ILG5089 IVC5075:IVC5089 JEY5075:JEY5089 JOU5075:JOU5089 JYQ5075:JYQ5089 KIM5075:KIM5089 KSI5075:KSI5089 LCE5075:LCE5089 LMA5075:LMA5089 LVW5075:LVW5089 MFS5075:MFS5089 MPO5075:MPO5089 MZK5075:MZK5089 NJG5075:NJG5089 NTC5075:NTC5089 OCY5075:OCY5089 OMU5075:OMU5089 OWQ5075:OWQ5089 PGM5075:PGM5089 PQI5075:PQI5089 QAE5075:QAE5089 QKA5075:QKA5089 QTW5075:QTW5089 RDS5075:RDS5089 RNO5075:RNO5089 RXK5075:RXK5089 SHG5075:SHG5089 SRC5075:SRC5089 TAY5075:TAY5089 TKU5075:TKU5089 TUQ5075:TUQ5089 UEM5075:UEM5089 UOI5075:UOI5089 UYE5075:UYE5089 VIA5075:VIA5089 VRW5075:VRW5089 WBS5075:WBS5089 WLO5075:WLO5089 WVK5075:WVK5089 C5095 C5099:C5100 IY5099:IY5100 SU5099:SU5100 ACQ5099:ACQ5100 AMM5099:AMM5100 AWI5099:AWI5100 BGE5099:BGE5100 BQA5099:BQA5100 BZW5099:BZW5100 CJS5099:CJS5100 CTO5099:CTO5100 DDK5099:DDK5100 DNG5099:DNG5100 DXC5099:DXC5100 EGY5099:EGY5100 EQU5099:EQU5100 FAQ5099:FAQ5100 FKM5099:FKM5100 FUI5099:FUI5100 GEE5099:GEE5100 GOA5099:GOA5100 GXW5099:GXW5100 HHS5099:HHS5100 HRO5099:HRO5100 IBK5099:IBK5100 ILG5099:ILG5100 IVC5099:IVC5100 JEY5099:JEY5100 JOU5099:JOU5100 JYQ5099:JYQ5100 KIM5099:KIM5100 KSI5099:KSI5100 LCE5099:LCE5100 LMA5099:LMA5100 LVW5099:LVW5100 MFS5099:MFS5100 MPO5099:MPO5100 MZK5099:MZK5100 NJG5099:NJG5100 NTC5099:NTC5100 OCY5099:OCY5100 OMU5099:OMU5100 OWQ5099:OWQ5100 PGM5099:PGM5100 PQI5099:PQI5100 QAE5099:QAE5100 QKA5099:QKA5100 QTW5099:QTW5100 RDS5099:RDS5100 RNO5099:RNO5100 RXK5099:RXK5100 SHG5099:SHG5100 SRC5099:SRC5100 TAY5099:TAY5100 TKU5099:TKU5100 TUQ5099:TUQ5100 UEM5099:UEM5100 UOI5099:UOI5100 UYE5099:UYE5100 VIA5099:VIA5100 VRW5099:VRW5100 WBS5099:WBS5100 WLO5099:WLO5100 WVK5099:WVK5100 C5102:C5108 IY5102:IY5108 SU5102:SU5108 ACQ5102:ACQ5108 AMM5102:AMM5108 AWI5102:AWI5108 BGE5102:BGE5108 BQA5102:BQA5108 BZW5102:BZW5108 CJS5102:CJS5108 CTO5102:CTO5108 DDK5102:DDK5108 DNG5102:DNG5108 DXC5102:DXC5108 EGY5102:EGY5108 EQU5102:EQU5108 FAQ5102:FAQ5108 FKM5102:FKM5108 FUI5102:FUI5108 GEE5102:GEE5108 GOA5102:GOA5108 GXW5102:GXW5108 HHS5102:HHS5108 HRO5102:HRO5108 IBK5102:IBK5108 ILG5102:ILG5108 IVC5102:IVC5108 JEY5102:JEY5108 JOU5102:JOU5108 JYQ5102:JYQ5108 KIM5102:KIM5108 KSI5102:KSI5108 LCE5102:LCE5108 LMA5102:LMA5108 LVW5102:LVW5108 MFS5102:MFS5108 MPO5102:MPO5108 MZK5102:MZK5108 NJG5102:NJG5108 NTC5102:NTC5108 OCY5102:OCY5108 OMU5102:OMU5108 OWQ5102:OWQ5108 PGM5102:PGM5108 PQI5102:PQI5108 QAE5102:QAE5108 QKA5102:QKA5108 QTW5102:QTW5108 RDS5102:RDS5108 RNO5102:RNO5108 RXK5102:RXK5108 SHG5102:SHG5108 SRC5102:SRC5108 TAY5102:TAY5108 TKU5102:TKU5108 TUQ5102:TUQ5108 UEM5102:UEM5108 UOI5102:UOI5108 UYE5102:UYE5108 VIA5102:VIA5108 VRW5102:VRW5108 WBS5102:WBS5108 WLO5102:WLO5108 WVK5102:WVK5108 C5115:C5117 IY5115:IY5117 SU5115:SU5117 ACQ5115:ACQ5117 AMM5115:AMM5117 AWI5115:AWI5117 BGE5115:BGE5117 BQA5115:BQA5117 BZW5115:BZW5117 CJS5115:CJS5117 CTO5115:CTO5117 DDK5115:DDK5117 DNG5115:DNG5117 DXC5115:DXC5117 EGY5115:EGY5117 EQU5115:EQU5117 FAQ5115:FAQ5117 FKM5115:FKM5117 FUI5115:FUI5117 GEE5115:GEE5117 GOA5115:GOA5117 GXW5115:GXW5117 HHS5115:HHS5117 HRO5115:HRO5117 IBK5115:IBK5117 ILG5115:ILG5117 IVC5115:IVC5117 JEY5115:JEY5117 JOU5115:JOU5117 JYQ5115:JYQ5117 KIM5115:KIM5117 KSI5115:KSI5117 LCE5115:LCE5117 LMA5115:LMA5117 LVW5115:LVW5117 MFS5115:MFS5117 MPO5115:MPO5117 MZK5115:MZK5117 NJG5115:NJG5117 NTC5115:NTC5117 OCY5115:OCY5117 OMU5115:OMU5117 OWQ5115:OWQ5117 PGM5115:PGM5117 PQI5115:PQI5117 QAE5115:QAE5117 QKA5115:QKA5117 QTW5115:QTW5117 RDS5115:RDS5117 RNO5115:RNO5117 RXK5115:RXK5117 SHG5115:SHG5117 SRC5115:SRC5117 TAY5115:TAY5117 TKU5115:TKU5117 TUQ5115:TUQ5117 UEM5115:UEM5117 UOI5115:UOI5117 UYE5115:UYE5117 VIA5115:VIA5117 VRW5115:VRW5117 WBS5115:WBS5117 WLO5115:WLO5117 WVK5115:WVK5117 C5119 IY5119 SU5119 ACQ5119 AMM5119 AWI5119 BGE5119 BQA5119 BZW5119 CJS5119 CTO5119 DDK5119 DNG5119 DXC5119 EGY5119 EQU5119 FAQ5119 FKM5119 FUI5119 GEE5119 GOA5119 GXW5119 HHS5119 HRO5119 IBK5119 ILG5119 IVC5119 JEY5119 JOU5119 JYQ5119 KIM5119 KSI5119 LCE5119 LMA5119 LVW5119 MFS5119 MPO5119 MZK5119 NJG5119 NTC5119 OCY5119 OMU5119 OWQ5119 PGM5119 PQI5119 QAE5119 QKA5119 QTW5119 RDS5119 RNO5119 RXK5119 SHG5119 SRC5119 TAY5119 TKU5119 TUQ5119 UEM5119 UOI5119 UYE5119 VIA5119 VRW5119 WBS5119 WLO5119 WVK5119 C5121:C5124 IY5121 SU5121 ACQ5121 AMM5121 AWI5121 BGE5121 BQA5121 BZW5121 CJS5121 CTO5121 DDK5121 DNG5121 DXC5121 EGY5121 EQU5121 FAQ5121 FKM5121 FUI5121 GEE5121 GOA5121 GXW5121 HHS5121 HRO5121 IBK5121 ILG5121 IVC5121 JEY5121 JOU5121 JYQ5121 KIM5121 KSI5121 LCE5121 LMA5121 LVW5121 MFS5121 MPO5121 MZK5121 NJG5121 NTC5121 OCY5121 OMU5121 OWQ5121 PGM5121 PQI5121 QAE5121 QKA5121 QTW5121 RDS5121 RNO5121 RXK5121 SHG5121 SRC5121 TAY5121 TKU5121 TUQ5121 UEM5121 UOI5121 UYE5121 VIA5121 VRW5121 WBS5121 WLO5121 WVK5121 C5132 IY5132 SU5132 ACQ5132 AMM5132 AWI5132 BGE5132 BQA5132 BZW5132 CJS5132 CTO5132 DDK5132 DNG5132 DXC5132 EGY5132 EQU5132 FAQ5132 FKM5132 FUI5132 GEE5132 GOA5132 GXW5132 HHS5132 HRO5132 IBK5132 ILG5132 IVC5132 JEY5132 JOU5132 JYQ5132 KIM5132 KSI5132 LCE5132 LMA5132 LVW5132 MFS5132 MPO5132 MZK5132 NJG5132 NTC5132 OCY5132 OMU5132 OWQ5132 PGM5132 PQI5132 QAE5132 QKA5132 QTW5132 RDS5132 RNO5132 RXK5132 SHG5132 SRC5132 TAY5132 TKU5132 TUQ5132 UEM5132 UOI5132 UYE5132 VIA5132 VRW5132 WBS5132 WLO5132 WVK5132 C5134:C5136 C5151:C5153 C5157:C5176 IY5157:IY5176 SU5157:SU5176 ACQ5157:ACQ5176 AMM5157:AMM5176 AWI5157:AWI5176 BGE5157:BGE5176 BQA5157:BQA5176 BZW5157:BZW5176 CJS5157:CJS5176 CTO5157:CTO5176 DDK5157:DDK5176 DNG5157:DNG5176 DXC5157:DXC5176 EGY5157:EGY5176 EQU5157:EQU5176 FAQ5157:FAQ5176 FKM5157:FKM5176 FUI5157:FUI5176 GEE5157:GEE5176 GOA5157:GOA5176 GXW5157:GXW5176 HHS5157:HHS5176 HRO5157:HRO5176 IBK5157:IBK5176 ILG5157:ILG5176 IVC5157:IVC5176 JEY5157:JEY5176 JOU5157:JOU5176 JYQ5157:JYQ5176 KIM5157:KIM5176 KSI5157:KSI5176 LCE5157:LCE5176 LMA5157:LMA5176 LVW5157:LVW5176 MFS5157:MFS5176 MPO5157:MPO5176 MZK5157:MZK5176 NJG5157:NJG5176 NTC5157:NTC5176 OCY5157:OCY5176 OMU5157:OMU5176 OWQ5157:OWQ5176 PGM5157:PGM5176 PQI5157:PQI5176 QAE5157:QAE5176 QKA5157:QKA5176 QTW5157:QTW5176 RDS5157:RDS5176 RNO5157:RNO5176 RXK5157:RXK5176 SHG5157:SHG5176 SRC5157:SRC5176 TAY5157:TAY5176 TKU5157:TKU5176 TUQ5157:TUQ5176 UEM5157:UEM5176 UOI5157:UOI5176 UYE5157:UYE5176 VIA5157:VIA5176 VRW5157:VRW5176 WBS5157:WBS5176 WLO5157:WLO5176 WVK5157:WVK5176 C5180:C5207 IY5180:IY5204 SU5180:SU5204 ACQ5180:ACQ5204 AMM5180:AMM5204 AWI5180:AWI5204 BGE5180:BGE5204 BQA5180:BQA5204 BZW5180:BZW5204 CJS5180:CJS5204 CTO5180:CTO5204 DDK5180:DDK5204 DNG5180:DNG5204 DXC5180:DXC5204 EGY5180:EGY5204 EQU5180:EQU5204 FAQ5180:FAQ5204 FKM5180:FKM5204 FUI5180:FUI5204 GEE5180:GEE5204 GOA5180:GOA5204 GXW5180:GXW5204 HHS5180:HHS5204 HRO5180:HRO5204 IBK5180:IBK5204 ILG5180:ILG5204 IVC5180:IVC5204 JEY5180:JEY5204 JOU5180:JOU5204 JYQ5180:JYQ5204 KIM5180:KIM5204 KSI5180:KSI5204 LCE5180:LCE5204 LMA5180:LMA5204 LVW5180:LVW5204 MFS5180:MFS5204 MPO5180:MPO5204 MZK5180:MZK5204 NJG5180:NJG5204 NTC5180:NTC5204 OCY5180:OCY5204 OMU5180:OMU5204 OWQ5180:OWQ5204 PGM5180:PGM5204 PQI5180:PQI5204 QAE5180:QAE5204 QKA5180:QKA5204 QTW5180:QTW5204 RDS5180:RDS5204 RNO5180:RNO5204 RXK5180:RXK5204 SHG5180:SHG5204 SRC5180:SRC5204 TAY5180:TAY5204 TKU5180:TKU5204 TUQ5180:TUQ5204 UEM5180:UEM5204 UOI5180:UOI5204 UYE5180:UYE5204 VIA5180:VIA5204 VRW5180:VRW5204 WBS5180:WBS5204 WLO5180:WLO5204 WVK3966:WVK3969 WVK5275:WVK5288 C5235:C5243 IY5235:IY5242 SU5235:SU5242 ACQ5235:ACQ5242 AMM5235:AMM5242 AWI5235:AWI5242 BGE5235:BGE5242 BQA5235:BQA5242 BZW5235:BZW5242 CJS5235:CJS5242 CTO5235:CTO5242 DDK5235:DDK5242 DNG5235:DNG5242 DXC5235:DXC5242 EGY5235:EGY5242 EQU5235:EQU5242 FAQ5235:FAQ5242 FKM5235:FKM5242 FUI5235:FUI5242 GEE5235:GEE5242 GOA5235:GOA5242 GXW5235:GXW5242 HHS5235:HHS5242 HRO5235:HRO5242 IBK5235:IBK5242 ILG5235:ILG5242 IVC5235:IVC5242 JEY5235:JEY5242 JOU5235:JOU5242 JYQ5235:JYQ5242 KIM5235:KIM5242 KSI5235:KSI5242 LCE5235:LCE5242 LMA5235:LMA5242 LVW5235:LVW5242 MFS5235:MFS5242 MPO5235:MPO5242 MZK5235:MZK5242 NJG5235:NJG5242 NTC5235:NTC5242 OCY5235:OCY5242 OMU5235:OMU5242 OWQ5235:OWQ5242 PGM5235:PGM5242 PQI5235:PQI5242 QAE5235:QAE5242 QKA5235:QKA5242 QTW5235:QTW5242 RDS5235:RDS5242 RNO5235:RNO5242 RXK5235:RXK5242 SHG5235:SHG5242 SRC5235:SRC5242 TAY5235:TAY5242 TKU5235:TKU5242 TUQ5235:TUQ5242 UEM5235:UEM5242 UOI5235:UOI5242 UYE5235:UYE5242 VIA5235:VIA5242 VRW5235:VRW5242 WBS5235:WBS5242 WLO5235:WLO5242 WVK5235:WVK5242 C5250:C5262 IY5250:IY5262 SU5250:SU5262 ACQ5250:ACQ5262 AMM5250:AMM5262 AWI5250:AWI5262 BGE5250:BGE5262 BQA5250:BQA5262 BZW5250:BZW5262 CJS5250:CJS5262 CTO5250:CTO5262 DDK5250:DDK5262 DNG5250:DNG5262 DXC5250:DXC5262 EGY5250:EGY5262 EQU5250:EQU5262 FAQ5250:FAQ5262 FKM5250:FKM5262 FUI5250:FUI5262 GEE5250:GEE5262 GOA5250:GOA5262 GXW5250:GXW5262 HHS5250:HHS5262 HRO5250:HRO5262 IBK5250:IBK5262 ILG5250:ILG5262 IVC5250:IVC5262 JEY5250:JEY5262 JOU5250:JOU5262 JYQ5250:JYQ5262 KIM5250:KIM5262 KSI5250:KSI5262 LCE5250:LCE5262 LMA5250:LMA5262 LVW5250:LVW5262 MFS5250:MFS5262 MPO5250:MPO5262 MZK5250:MZK5262 NJG5250:NJG5262 NTC5250:NTC5262 OCY5250:OCY5262 OMU5250:OMU5262 OWQ5250:OWQ5262 PGM5250:PGM5262 PQI5250:PQI5262 QAE5250:QAE5262 QKA5250:QKA5262 QTW5250:QTW5262 RDS5250:RDS5262 RNO5250:RNO5262 RXK5250:RXK5262 SHG5250:SHG5262 SRC5250:SRC5262 TAY5250:TAY5262 TKU5250:TKU5262 TUQ5250:TUQ5262 UEM5250:UEM5262 UOI5250:UOI5262 UYE5250:UYE5262 VIA5250:VIA5262 VRW5250:VRW5262 WBS5250:WBS5262 WLO5250:WLO5262 WVK5250:WVK5262 WLO5275:WLO5288 WBS5275:WBS5288 VRW5275:VRW5288 VIA5275:VIA5288 UYE5275:UYE5288 UOI5275:UOI5288 UEM5275:UEM5288 TUQ5275:TUQ5288 TKU5275:TKU5288 TAY5275:TAY5288 SRC5275:SRC5288 SHG5275:SHG5288 RXK5275:RXK5288 RNO5275:RNO5288 RDS5275:RDS5288 QTW5275:QTW5288 QKA5275:QKA5288 QAE5275:QAE5288 PQI5275:PQI5288 PGM5275:PGM5288 OWQ5275:OWQ5288 OMU5275:OMU5288 OCY5275:OCY5288 NTC5275:NTC5288 NJG5275:NJG5288 MZK5275:MZK5288 MPO5275:MPO5288 MFS5275:MFS5288 LVW5275:LVW5288 LMA5275:LMA5288 LCE5275:LCE5288 KSI5275:KSI5288 KIM5275:KIM5288 JYQ5275:JYQ5288 JOU5275:JOU5288 JEY5275:JEY5288 IVC5275:IVC5288 ILG5275:ILG5288 IBK5275:IBK5288 HRO5275:HRO5288 HHS5275:HHS5288 GXW5275:GXW5288 GOA5275:GOA5288 GEE5275:GEE5288 FUI5275:FUI5288 FKM5275:FKM5288 FAQ5275:FAQ5288 EQU5275:EQU5288 EGY5275:EGY5288 DXC5275:DXC5288 DNG5275:DNG5288 DDK5275:DDK5288 CTO5275:CTO5288 CJS5275:CJS5288 BZW5275:BZW5288 BQA5275:BQA5288 BGE5275:BGE5288 AWI5275:AWI5288 AMM5275:AMM5288 ACQ5275:ACQ5288 SU5275:SU5288 IY5275:IY5288 C5275:C5291 C5220:C5227 C5301:C5302 C5326 WVK5493:WVK5502 C5372:C5383 IY5372:IY5373 SU5372:SU5373 ACQ5372:ACQ5373 AMM5372:AMM5373 AWI5372:AWI5373 BGE5372:BGE5373 BQA5372:BQA5373 BZW5372:BZW5373 CJS5372:CJS5373 CTO5372:CTO5373 DDK5372:DDK5373 DNG5372:DNG5373 DXC5372:DXC5373 EGY5372:EGY5373 EQU5372:EQU5373 FAQ5372:FAQ5373 FKM5372:FKM5373 FUI5372:FUI5373 GEE5372:GEE5373 GOA5372:GOA5373 GXW5372:GXW5373 HHS5372:HHS5373 HRO5372:HRO5373 IBK5372:IBK5373 ILG5372:ILG5373 IVC5372:IVC5373 JEY5372:JEY5373 JOU5372:JOU5373 JYQ5372:JYQ5373 KIM5372:KIM5373 KSI5372:KSI5373 LCE5372:LCE5373 LMA5372:LMA5373 LVW5372:LVW5373 MFS5372:MFS5373 MPO5372:MPO5373 MZK5372:MZK5373 NJG5372:NJG5373 NTC5372:NTC5373 OCY5372:OCY5373 OMU5372:OMU5373 OWQ5372:OWQ5373 PGM5372:PGM5373 PQI5372:PQI5373 QAE5372:QAE5373 QKA5372:QKA5373 QTW5372:QTW5373 RDS5372:RDS5373 RNO5372:RNO5373 RXK5372:RXK5373 SHG5372:SHG5373 SRC5372:SRC5373 TAY5372:TAY5373 TKU5372:TKU5373 TUQ5372:TUQ5373 UEM5372:UEM5373 UOI5372:UOI5373 UYE5372:UYE5373 VIA5372:VIA5373 VRW5372:VRW5373 WBS5372:WBS5373 WLO5372:WLO5373 WVK5372:WVK5373 C5411:C5419 IY5412:IY5419 SU5412:SU5419 ACQ5412:ACQ5419 AMM5412:AMM5419 AWI5412:AWI5419 BGE5412:BGE5419 BQA5412:BQA5419 BZW5412:BZW5419 CJS5412:CJS5419 CTO5412:CTO5419 DDK5412:DDK5419 DNG5412:DNG5419 DXC5412:DXC5419 EGY5412:EGY5419 EQU5412:EQU5419 FAQ5412:FAQ5419 FKM5412:FKM5419 FUI5412:FUI5419 GEE5412:GEE5419 GOA5412:GOA5419 GXW5412:GXW5419 HHS5412:HHS5419 HRO5412:HRO5419 IBK5412:IBK5419 ILG5412:ILG5419 IVC5412:IVC5419 JEY5412:JEY5419 JOU5412:JOU5419 JYQ5412:JYQ5419 KIM5412:KIM5419 KSI5412:KSI5419 LCE5412:LCE5419 LMA5412:LMA5419 LVW5412:LVW5419 MFS5412:MFS5419 MPO5412:MPO5419 MZK5412:MZK5419 NJG5412:NJG5419 NTC5412:NTC5419 OCY5412:OCY5419 OMU5412:OMU5419 OWQ5412:OWQ5419 PGM5412:PGM5419 PQI5412:PQI5419 QAE5412:QAE5419 QKA5412:QKA5419 QTW5412:QTW5419 RDS5412:RDS5419 RNO5412:RNO5419 RXK5412:RXK5419 SHG5412:SHG5419 SRC5412:SRC5419 TAY5412:TAY5419 TKU5412:TKU5419 TUQ5412:TUQ5419 UEM5412:UEM5419 UOI5412:UOI5419 UYE5412:UYE5419 VIA5412:VIA5419 VRW5412:VRW5419 WBS5412:WBS5419 WLO5412:WLO5419 WVK5412:WVK5419 C5428:C5447 IY5428:IY5447 SU5428:SU5447 ACQ5428:ACQ5447 AMM5428:AMM5447 AWI5428:AWI5447 BGE5428:BGE5447 BQA5428:BQA5447 BZW5428:BZW5447 CJS5428:CJS5447 CTO5428:CTO5447 DDK5428:DDK5447 DNG5428:DNG5447 DXC5428:DXC5447 EGY5428:EGY5447 EQU5428:EQU5447 FAQ5428:FAQ5447 FKM5428:FKM5447 FUI5428:FUI5447 GEE5428:GEE5447 GOA5428:GOA5447 GXW5428:GXW5447 HHS5428:HHS5447 HRO5428:HRO5447 IBK5428:IBK5447 ILG5428:ILG5447 IVC5428:IVC5447 JEY5428:JEY5447 JOU5428:JOU5447 JYQ5428:JYQ5447 KIM5428:KIM5447 KSI5428:KSI5447 LCE5428:LCE5447 LMA5428:LMA5447 LVW5428:LVW5447 MFS5428:MFS5447 MPO5428:MPO5447 MZK5428:MZK5447 NJG5428:NJG5447 NTC5428:NTC5447 OCY5428:OCY5447 OMU5428:OMU5447 OWQ5428:OWQ5447 PGM5428:PGM5447 PQI5428:PQI5447 QAE5428:QAE5447 QKA5428:QKA5447 QTW5428:QTW5447 RDS5428:RDS5447 RNO5428:RNO5447 RXK5428:RXK5447 SHG5428:SHG5447 SRC5428:SRC5447 TAY5428:TAY5447 TKU5428:TKU5447 TUQ5428:TUQ5447 UEM5428:UEM5447 UOI5428:UOI5447 UYE5428:UYE5447 VIA5428:VIA5447 VRW5428:VRW5447 WBS5428:WBS5447 WLO5428:WLO5447 WVK5428:WVK5447 C5464:C5470 IY5464:IY5469 SU5464:SU5469 ACQ5464:ACQ5469 AMM5464:AMM5469 AWI5464:AWI5469 BGE5464:BGE5469 BQA5464:BQA5469 BZW5464:BZW5469 CJS5464:CJS5469 CTO5464:CTO5469 DDK5464:DDK5469 DNG5464:DNG5469 DXC5464:DXC5469 EGY5464:EGY5469 EQU5464:EQU5469 FAQ5464:FAQ5469 FKM5464:FKM5469 FUI5464:FUI5469 GEE5464:GEE5469 GOA5464:GOA5469 GXW5464:GXW5469 HHS5464:HHS5469 HRO5464:HRO5469 IBK5464:IBK5469 ILG5464:ILG5469 IVC5464:IVC5469 JEY5464:JEY5469 JOU5464:JOU5469 JYQ5464:JYQ5469 KIM5464:KIM5469 KSI5464:KSI5469 LCE5464:LCE5469 LMA5464:LMA5469 LVW5464:LVW5469 MFS5464:MFS5469 MPO5464:MPO5469 MZK5464:MZK5469 NJG5464:NJG5469 NTC5464:NTC5469 OCY5464:OCY5469 OMU5464:OMU5469 OWQ5464:OWQ5469 PGM5464:PGM5469 PQI5464:PQI5469 QAE5464:QAE5469 QKA5464:QKA5469 QTW5464:QTW5469 RDS5464:RDS5469 RNO5464:RNO5469 RXK5464:RXK5469 SHG5464:SHG5469 SRC5464:SRC5469 TAY5464:TAY5469 TKU5464:TKU5469 TUQ5464:TUQ5469 UEM5464:UEM5469 UOI5464:UOI5469 UYE5464:UYE5469 VIA5464:VIA5469 VRW5464:VRW5469 WBS5464:WBS5469 WLO5464:WLO5469 WVK5464:WVK5469 C5480:C5488 IY5480:IY5488 SU5480:SU5488 ACQ5480:ACQ5488 AMM5480:AMM5488 AWI5480:AWI5488 BGE5480:BGE5488 BQA5480:BQA5488 BZW5480:BZW5488 CJS5480:CJS5488 CTO5480:CTO5488 DDK5480:DDK5488 DNG5480:DNG5488 DXC5480:DXC5488 EGY5480:EGY5488 EQU5480:EQU5488 FAQ5480:FAQ5488 FKM5480:FKM5488 FUI5480:FUI5488 GEE5480:GEE5488 GOA5480:GOA5488 GXW5480:GXW5488 HHS5480:HHS5488 HRO5480:HRO5488 IBK5480:IBK5488 ILG5480:ILG5488 IVC5480:IVC5488 JEY5480:JEY5488 JOU5480:JOU5488 JYQ5480:JYQ5488 KIM5480:KIM5488 KSI5480:KSI5488 LCE5480:LCE5488 LMA5480:LMA5488 LVW5480:LVW5488 MFS5480:MFS5488 MPO5480:MPO5488 MZK5480:MZK5488 NJG5480:NJG5488 NTC5480:NTC5488 OCY5480:OCY5488 OMU5480:OMU5488 OWQ5480:OWQ5488 PGM5480:PGM5488 PQI5480:PQI5488 QAE5480:QAE5488 QKA5480:QKA5488 QTW5480:QTW5488 RDS5480:RDS5488 RNO5480:RNO5488 RXK5480:RXK5488 SHG5480:SHG5488 SRC5480:SRC5488 TAY5480:TAY5488 TKU5480:TKU5488 TUQ5480:TUQ5488 UEM5480:UEM5488 UOI5480:UOI5488 UYE5480:UYE5488 VIA5480:VIA5488 VRW5480:VRW5488 WBS5480:WBS5488 WLO5480:WLO5488 WVK5480:WVK5488 C5493:C5511 IY5493:IY5502 SU5493:SU5502 ACQ5493:ACQ5502 AMM5493:AMM5502 AWI5493:AWI5502 BGE5493:BGE5502 BQA5493:BQA5502 BZW5493:BZW5502 CJS5493:CJS5502 CTO5493:CTO5502 DDK5493:DDK5502 DNG5493:DNG5502 DXC5493:DXC5502 EGY5493:EGY5502 EQU5493:EQU5502 FAQ5493:FAQ5502 FKM5493:FKM5502 FUI5493:FUI5502 GEE5493:GEE5502 GOA5493:GOA5502 GXW5493:GXW5502 HHS5493:HHS5502 HRO5493:HRO5502 IBK5493:IBK5502 ILG5493:ILG5502 IVC5493:IVC5502 JEY5493:JEY5502 JOU5493:JOU5502 JYQ5493:JYQ5502 KIM5493:KIM5502 KSI5493:KSI5502 LCE5493:LCE5502 LMA5493:LMA5502 LVW5493:LVW5502 MFS5493:MFS5502 MPO5493:MPO5502 MZK5493:MZK5502 NJG5493:NJG5502 NTC5493:NTC5502 OCY5493:OCY5502 OMU5493:OMU5502 OWQ5493:OWQ5502 PGM5493:PGM5502 PQI5493:PQI5502 QAE5493:QAE5502 QKA5493:QKA5502 QTW5493:QTW5502 RDS5493:RDS5502 RNO5493:RNO5502 RXK5493:RXK5502 SHG5493:SHG5502 SRC5493:SRC5502 TAY5493:TAY5502 TKU5493:TKU5502 TUQ5493:TUQ5502 UEM5493:UEM5502 UOI5493:UOI5502 UYE5493:UYE5502 VIA5493:VIA5502 VRW5493:VRW5502 WBS5493:WBS5502 WLO5493:WLO5502 C5335:C5370 IY5335:IY5370 SU5335:SU5370 ACQ5335:ACQ5370 AMM5335:AMM5370 AWI5335:AWI5370 BGE5335:BGE5370 BQA5335:BQA5370 BZW5335:BZW5370 CJS5335:CJS5370 CTO5335:CTO5370 DDK5335:DDK5370 DNG5335:DNG5370 DXC5335:DXC5370 EGY5335:EGY5370 EQU5335:EQU5370 FAQ5335:FAQ5370 FKM5335:FKM5370 FUI5335:FUI5370 GEE5335:GEE5370 GOA5335:GOA5370 GXW5335:GXW5370 HHS5335:HHS5370 HRO5335:HRO5370 IBK5335:IBK5370 ILG5335:ILG5370 IVC5335:IVC5370 JEY5335:JEY5370 JOU5335:JOU5370 JYQ5335:JYQ5370 KIM5335:KIM5370 KSI5335:KSI5370 LCE5335:LCE5370 LMA5335:LMA5370 LVW5335:LVW5370 MFS5335:MFS5370 MPO5335:MPO5370 MZK5335:MZK5370 NJG5335:NJG5370 NTC5335:NTC5370 OCY5335:OCY5370 OMU5335:OMU5370 OWQ5335:OWQ5370 PGM5335:PGM5370 PQI5335:PQI5370 QAE5335:QAE5370 QKA5335:QKA5370 QTW5335:QTW5370 RDS5335:RDS5370 RNO5335:RNO5370 RXK5335:RXK5370 SHG5335:SHG5370 SRC5335:SRC5370 TAY5335:TAY5370 TKU5335:TKU5370 TUQ5335:TUQ5370 UEM5335:UEM5370 UOI5335:UOI5370 UYE5335:UYE5370 VIA5335:VIA5370 VRW5335:VRW5370 WBS5335:WBS5370 WLO5335:WLO5370 WVK5335:WVK5370 C5542:C5550 IY5542:IY5549 SU5542:SU5549 ACQ5542:ACQ5549 AMM5542:AMM5549 AWI5542:AWI5549 BGE5542:BGE5549 BQA5542:BQA5549 BZW5542:BZW5549 CJS5542:CJS5549 CTO5542:CTO5549 DDK5542:DDK5549 DNG5542:DNG5549 DXC5542:DXC5549 EGY5542:EGY5549 EQU5542:EQU5549 FAQ5542:FAQ5549 FKM5542:FKM5549 FUI5542:FUI5549 GEE5542:GEE5549 GOA5542:GOA5549 GXW5542:GXW5549 HHS5542:HHS5549 HRO5542:HRO5549 IBK5542:IBK5549 ILG5542:ILG5549 IVC5542:IVC5549 JEY5542:JEY5549 JOU5542:JOU5549 JYQ5542:JYQ5549 KIM5542:KIM5549 KSI5542:KSI5549 LCE5542:LCE5549 LMA5542:LMA5549 LVW5542:LVW5549 MFS5542:MFS5549 MPO5542:MPO5549 MZK5542:MZK5549 NJG5542:NJG5549 NTC5542:NTC5549 OCY5542:OCY5549 OMU5542:OMU5549 OWQ5542:OWQ5549 PGM5542:PGM5549 PQI5542:PQI5549 QAE5542:QAE5549 QKA5542:QKA5549 QTW5542:QTW5549 RDS5542:RDS5549 RNO5542:RNO5549 RXK5542:RXK5549 SHG5542:SHG5549 SRC5542:SRC5549 TAY5542:TAY5549 TKU5542:TKU5549 TUQ5542:TUQ5549 UEM5542:UEM5549 UOI5542:UOI5549 UYE5542:UYE5549 VIA5542:VIA5549 VRW5542:VRW5549 WBS5542:WBS5549 WLO5542:WLO5549 WVK5542:WVK5549 WLO5558:WLO5611 C5558:C5638 WBS5558:WBS5611 VRW5558:VRW5611 VIA5558:VIA5611 UYE5558:UYE5611 UOI5558:UOI5611 UEM5558:UEM5611 TUQ5558:TUQ5611 TKU5558:TKU5611 TAY5558:TAY5611 SRC5558:SRC5611 SHG5558:SHG5611 RXK5558:RXK5611 RNO5558:RNO5611 RDS5558:RDS5611 QTW5558:QTW5611 QKA5558:QKA5611 QAE5558:QAE5611 PQI5558:PQI5611 PGM5558:PGM5611 OWQ5558:OWQ5611 OMU5558:OMU5611 OCY5558:OCY5611 NTC5558:NTC5611 NJG5558:NJG5611 MZK5558:MZK5611 MPO5558:MPO5611 MFS5558:MFS5611 LVW5558:LVW5611 LMA5558:LMA5611 LCE5558:LCE5611 KSI5558:KSI5611 KIM5558:KIM5611 JYQ5558:JYQ5611 JOU5558:JOU5611 JEY5558:JEY5611 IVC5558:IVC5611 ILG5558:ILG5611 IBK5558:IBK5611 HRO5558:HRO5611 HHS5558:HHS5611 GXW5558:GXW5611 GOA5558:GOA5611 GEE5558:GEE5611 FUI5558:FUI5611 FKM5558:FKM5611 FAQ5558:FAQ5611 EQU5558:EQU5611 EGY5558:EGY5611 DXC5558:DXC5611 DNG5558:DNG5611 DDK5558:DDK5611 CTO5558:CTO5611 CJS5558:CJS5611 BZW5558:BZW5611 BQA5558:BQA5611 BGE5558:BGE5611 AWI5558:AWI5611 AMM5558:AMM5611 ACQ5558:ACQ5611 SU5558:SU5611 IY5558:IY5611 WVK5558:WVK5611 IY5614:IY5638 SU5614:SU5638 ACQ5614:ACQ5638 AMM5614:AMM5638 AWI5614:AWI5638 BGE5614:BGE5638 BQA5614:BQA5638 BZW5614:BZW5638 CJS5614:CJS5638 CTO5614:CTO5638 DDK5614:DDK5638 DNG5614:DNG5638 DXC5614:DXC5638 EGY5614:EGY5638 EQU5614:EQU5638 FAQ5614:FAQ5638 FKM5614:FKM5638 FUI5614:FUI5638 GEE5614:GEE5638 GOA5614:GOA5638 GXW5614:GXW5638 HHS5614:HHS5638 HRO5614:HRO5638 IBK5614:IBK5638 ILG5614:ILG5638 IVC5614:IVC5638 JEY5614:JEY5638 JOU5614:JOU5638 JYQ5614:JYQ5638 KIM5614:KIM5638 KSI5614:KSI5638 LCE5614:LCE5638 LMA5614:LMA5638 LVW5614:LVW5638 MFS5614:MFS5638 MPO5614:MPO5638 MZK5614:MZK5638 NJG5614:NJG5638 NTC5614:NTC5638 OCY5614:OCY5638 OMU5614:OMU5638 OWQ5614:OWQ5638 PGM5614:PGM5638 PQI5614:PQI5638 QAE5614:QAE5638 QKA5614:QKA5638 QTW5614:QTW5638 RDS5614:RDS5638 RNO5614:RNO5638 RXK5614:RXK5638 SHG5614:SHG5638 SRC5614:SRC5638 TAY5614:TAY5638 TKU5614:TKU5638 TUQ5614:TUQ5638 UEM5614:UEM5638 UOI5614:UOI5638 UYE5614:UYE5638 VIA5614:VIA5638 VRW5614:VRW5638 WBS5614:WBS5638 WLO5614:WLO5638 WVK5614:WVK5638 C5644:C5698 IY5644:IY5661 SU5644:SU5661 ACQ5644:ACQ5661 AMM5644:AMM5661 AWI5644:AWI5661 BGE5644:BGE5661 BQA5644:BQA5661 BZW5644:BZW5661 CJS5644:CJS5661 CTO5644:CTO5661 DDK5644:DDK5661 DNG5644:DNG5661 DXC5644:DXC5661 EGY5644:EGY5661 EQU5644:EQU5661 FAQ5644:FAQ5661 FKM5644:FKM5661 FUI5644:FUI5661 GEE5644:GEE5661 GOA5644:GOA5661 GXW5644:GXW5661 HHS5644:HHS5661 HRO5644:HRO5661 IBK5644:IBK5661 ILG5644:ILG5661 IVC5644:IVC5661 JEY5644:JEY5661 JOU5644:JOU5661 JYQ5644:JYQ5661 KIM5644:KIM5661 KSI5644:KSI5661 LCE5644:LCE5661 LMA5644:LMA5661 LVW5644:LVW5661 MFS5644:MFS5661 MPO5644:MPO5661 MZK5644:MZK5661 NJG5644:NJG5661 NTC5644:NTC5661 OCY5644:OCY5661 OMU5644:OMU5661 OWQ5644:OWQ5661 PGM5644:PGM5661 PQI5644:PQI5661 QAE5644:QAE5661 QKA5644:QKA5661 QTW5644:QTW5661 RDS5644:RDS5661 RNO5644:RNO5661 RXK5644:RXK5661 SHG5644:SHG5661 SRC5644:SRC5661 TAY5644:TAY5661 TKU5644:TKU5661 TUQ5644:TUQ5661 UEM5644:UEM5661 UOI5644:UOI5661 UYE5644:UYE5661 VIA5644:VIA5661 VRW5644:VRW5661 WBS5644:WBS5661 WLO5644:WLO5661 WVK5644:WVK5661 BQA7835 ACQ7900 ACQ7579:ACQ7586 AMM7579:AMM7586 AWI7579:AWI7586 BGE7579:BGE7586 BQA7579:BQA7586 BZW7579:BZW7586 CJS7579:CJS7586 CTO7579:CTO7586 DDK7579:DDK7586 DNG7579:DNG7586 DXC7579:DXC7586 EGY7579:EGY7586 EQU7579:EQU7586 FAQ7579:FAQ7586 FKM7579:FKM7586 FUI7579:FUI7586 GEE7579:GEE7586 GOA7579:GOA7586 GXW7579:GXW7586 HHS7579:HHS7586 HRO7579:HRO7586 IBK7579:IBK7586 ILG7579:ILG7586 IVC7579:IVC7586 JEY7579:JEY7586 JOU7579:JOU7586 JYQ7579:JYQ7586 KIM7579:KIM7586 KSI7579:KSI7586 LCE7579:LCE7586 LMA7579:LMA7586 LVW7579:LVW7586 MFS7579:MFS7586 MPO7579:MPO7586 MZK7579:MZK7586 NJG7579:NJG7586 NTC7579:NTC7586 OCY7579:OCY7586 OMU7579:OMU7586 OWQ7579:OWQ7586 PGM7579:PGM7586 PQI7579:PQI7586 QAE7579:QAE7586 QKA7579:QKA7586 QTW7579:QTW7586 RDS7579:RDS7586 RNO7579:RNO7586 RXK7579:RXK7586 SHG7579:SHG7586 SRC7579:SRC7586 TAY7579:TAY7586 TKU7579:TKU7586 TUQ7579:TUQ7586 UEM7579:UEM7586 UOI7579:UOI7586 UYE7579:UYE7586 VIA7579:VIA7586 VRW7579:VRW7586 WBS7579:WBS7586 WLO7579:WLO7586 WVK7579:WVK7586 C7579:C7599 BZW7835 CJS7835 CTO7835 DDK7835 DNG7835 DXC7835 EGY7835 EQU7835 FAQ7835 FKM7835 FUI7835 GEE7835 GOA7835 GXW7835 HHS7835 HRO7835 IBK7835 ILG7835 IVC7835 JEY7835 JOU7835 JYQ7835 KIM7835 KSI7835 LCE7835 LMA7835 LVW7835 MFS7835 MPO7835 MZK7835 NJG7835 NTC7835 OCY7835 OMU7835 OWQ7835 PGM7835 PQI7835 QAE7835 QKA7835 QTW7835 RDS7835 RNO7835 RXK7835 SHG7835 SRC7835 TAY7835 TKU7835 TUQ7835 UEM7835 UOI7835 UYE7835 VIA7835 VRW7835 WBS7835 WLO7835 WVK7835 C7839:C7842 C7847:C7855 IY7848:IY7855 SU7848:SU7855 ACQ7848:ACQ7855 AMM7848:AMM7855 AWI7848:AWI7855 ACQ7554:ACQ7561 AMM7554:AMM7561 AWI7554:AWI7561 BGE7554:BGE7561 BQA7554:BQA7561 BZW7554:BZW7561 CJS7554:CJS7561 CTO7554:CTO7561 DDK7554:DDK7561 DNG7554:DNG7561 DXC7554:DXC7561 EGY7554:EGY7561 EQU7554:EQU7561 FAQ7554:FAQ7561 FKM7554:FKM7561 FUI7554:FUI7561 GEE7554:GEE7561 GOA7554:GOA7561 GXW7554:GXW7561 HHS7554:HHS7561 HRO7554:HRO7561 IBK7554:IBK7561 ILG7554:ILG7561 IVC7554:IVC7561 JEY7554:JEY7561 JOU7554:JOU7561 JYQ7554:JYQ7561 KIM7554:KIM7561 KSI7554:KSI7561 LCE7554:LCE7561 LMA7554:LMA7561 LVW7554:LVW7561 MFS7554:MFS7561 MPO7554:MPO7561 MZK7554:MZK7561 NJG7554:NJG7561 NTC7554:NTC7561 OCY7554:OCY7561 OMU7554:OMU7561 OWQ7554:OWQ7561 PGM7554:PGM7561 PQI7554:PQI7561 QAE7554:QAE7561 QKA7554:QKA7561 QTW7554:QTW7561 RDS7554:RDS7561 RNO7554:RNO7561 RXK7554:RXK7561 SHG7554:SHG7561 SRC7554:SRC7561 TAY7554:TAY7561 TKU7554:TKU7561 TUQ7554:TUQ7561 UEM7554:UEM7561 UOI7554:UOI7561 UYE7554:UYE7561 VIA7554:VIA7561 VRW7554:VRW7561 WBS7554:WBS7561 WLO7554:WLO7561 WVK7554:WVK7561 IY7579:IY7586 WVK7671 CJS7837 CTO7837 DDK7837 DNG7837 DXC7837 EGY7837 EQU7837 FAQ7837 FKM7837 FUI7837 GEE7837 GOA7837 GXW7837 HHS7837 HRO7837 IBK7837 ILG7837 IVC7837 JEY7837 JOU7837 JYQ7837 KIM7837 KSI7837 LCE7837 LMA7837 LVW7837 MFS7837 MPO7837 MZK7837 NJG7837 NTC7837 OCY7837 OMU7837 OWQ7837 PGM7837 PQI7837 QAE7837 QKA7837 QTW7837 RDS7837 RNO7837 RXK7837 SHG7837 SRC7837 TAY7837 TKU7837 TUQ7837 UEM7837 UOI7837 UYE7837 VIA7837 VRW7837 WBS7837 WLO7837 WVK7837 C7835 IY7835 SU7835 ACQ7835 AMM7835 AWI7835 BZW7837 SU7554:SU7561 C7687:C7698 IY7687:IY7690 SU7687:SU7690 ACQ7687:ACQ7690 AMM7687:AMM7690 AWI7687:AWI7690 BGE7687:BGE7690 BQA7687:BQA7690 BZW7687:BZW7690 CJS7687:CJS7690 CTO7687:CTO7690 DDK7687:DDK7690 DNG7687:DNG7690 DXC7687:DXC7690 EGY7687:EGY7690 EQU7687:EQU7690 FAQ7687:FAQ7690 FKM7687:FKM7690 FUI7687:FUI7690 GEE7687:GEE7690 GOA7687:GOA7690 GXW7687:GXW7690 HHS7687:HHS7690 HRO7687:HRO7690 IBK7687:IBK7690 ILG7687:ILG7690 IVC7687:IVC7690 JEY7687:JEY7690 JOU7687:JOU7690 JYQ7687:JYQ7690 KIM7687:KIM7690 KSI7687:KSI7690 LCE7687:LCE7690 LMA7687:LMA7690 LVW7687:LVW7690 MFS7687:MFS7690 MPO7687:MPO7690 MZK7687:MZK7690 NJG7687:NJG7690 NTC7687:NTC7690 OCY7687:OCY7690 OMU7687:OMU7690 OWQ7687:OWQ7690 PGM7687:PGM7690 PQI7687:PQI7690 QAE7687:QAE7690 QKA7687:QKA7690 QTW7687:QTW7690 RDS7687:RDS7690 RNO7687:RNO7690 RXK7687:RXK7690 SHG7687:SHG7690 SRC7687:SRC7690 TAY7687:TAY7690 TKU7687:TKU7690 TUQ7687:TUQ7690 UEM7687:UEM7690 UOI7687:UOI7690 UYE7687:UYE7690 VIA7687:VIA7690 VRW7687:VRW7690 WBS7687:WBS7690 C7671:C7672 IY7671 SU7671 ACQ7671 AMM7671 AWI7671 BGE7671 BQA7671 BZW7671 CJS7671 CTO7671 DDK7671 DNG7671 DXC7671 EGY7671 EQU7671 FAQ7671 FKM7671 FUI7671 GEE7671 GOA7671 GXW7671 HHS7671 HRO7671 IBK7671 ILG7671 IVC7671 JEY7671 JOU7671 JYQ7671 KIM7671 KSI7671 LCE7671 LMA7671 LVW7671 MFS7671 MPO7671 MZK7671 NJG7671 NTC7671 OCY7671 OMU7671 OWQ7671 PGM7671 PQI7671 QAE7671 QKA7671 QTW7671 RDS7671 RNO7671 RXK7671 SHG7671 SRC7671 TAY7671 TKU7671 TUQ7671 UEM7671 UOI7671 UYE7671 VIA7671 VRW7671 WBS7671 WLO7671 WLO7687:WLO7690 WVK7665:WVK7666 WVK7682:WVK7683 WVK7715:WVK7720 C7731:C7739 IY7731:IY7735 SU7731:SU7735 ACQ7731:ACQ7735 AMM7731:AMM7735 AWI7731:AWI7735 BGE7731:BGE7735 BQA7731:BQA7735 BZW7731:BZW7735 CJS7731:CJS7735 CTO7731:CTO7735 DDK7731:DDK7735 DNG7731:DNG7735 DXC7731:DXC7735 EGY7731:EGY7735 EQU7731:EQU7735 FAQ7731:FAQ7735 FKM7731:FKM7735 FUI7731:FUI7735 GEE7731:GEE7735 GOA7731:GOA7735 GXW7731:GXW7735 HHS7731:HHS7735 HRO7731:HRO7735 IBK7731:IBK7735 ILG7731:ILG7735 IVC7731:IVC7735 JEY7731:JEY7735 JOU7731:JOU7735 JYQ7731:JYQ7735 KIM7731:KIM7735 KSI7731:KSI7735 LCE7731:LCE7735 LMA7731:LMA7735 LVW7731:LVW7735 MFS7731:MFS7735 MPO7731:MPO7735 MZK7731:MZK7735 NJG7731:NJG7735 NTC7731:NTC7735 OCY7731:OCY7735 OMU7731:OMU7735 OWQ7731:OWQ7735 PGM7731:PGM7735 PQI7731:PQI7735 QAE7731:QAE7735 QKA7731:QKA7735 QTW7731:QTW7735 RDS7731:RDS7735 RNO7731:RNO7735 RXK7731:RXK7735 SHG7731:SHG7735 SRC7731:SRC7735 TAY7731:TAY7735 TKU7731:TKU7735 TUQ7731:TUQ7735 UEM7731:UEM7735 UOI7731:UOI7735 UYE7731:UYE7735 VIA7731:VIA7735 VRW7731:VRW7735 WBS7731:WBS7735 WLO7731:WLO7735 SU7807:SU7809 ACQ7807:ACQ7809 AMM7807:AMM7809 AWI7807:AWI7809 BGE7807:BGE7809 BQA7807:BQA7809 BZW7807:BZW7809 CJS7807:CJS7809 CTO7807:CTO7809 DDK7807:DDK7809 DNG7807:DNG7809 DXC7807:DXC7809 EGY7807:EGY7809 EQU7807:EQU7809 FAQ7807:FAQ7809 FKM7807:FKM7809 FUI7807:FUI7809 GEE7807:GEE7809 GOA7807:GOA7809 GXW7807:GXW7809 HHS7807:HHS7809 HRO7807:HRO7809 IBK7807:IBK7809 ILG7807:ILG7809 IVC7807:IVC7809 JEY7807:JEY7809 JOU7807:JOU7809 JYQ7807:JYQ7809 KIM7807:KIM7809 KSI7807:KSI7809 LCE7807:LCE7809 LMA7807:LMA7809 LVW7807:LVW7809 MFS7807:MFS7809 MPO7807:MPO7809 MZK7807:MZK7809 NJG7807:NJG7809 NTC7807:NTC7809 OCY7807:OCY7809 OMU7807:OMU7809 OWQ7807:OWQ7809 PGM7807:PGM7809 PQI7807:PQI7809 QAE7807:QAE7809 QKA7807:QKA7809 QTW7807:QTW7809 RDS7807:RDS7809 RNO7807:RNO7809 RXK7807:RXK7809 SHG7807:SHG7809 SRC7807:SRC7809 TAY7807:TAY7809 TKU7807:TKU7809 TUQ7807:TUQ7809 UEM7807:UEM7809 UOI7807:UOI7809 UYE7807:UYE7809 VIA7807:VIA7809 VRW7807:VRW7809 WBS7807:WBS7809 WLO7807:WLO7809 WVK7822:WVK7826 WVK7807:WVK7809 SU7963:SU7970 ACQ7963:ACQ7970 AMM7963:AMM7970 AWI7963:AWI7970 BGE7963:BGE7970 BQA7963:BQA7970 BZW7963:BZW7970 CJS7963:CJS7970 CTO7963:CTO7970 DDK7963:DDK7970 DNG7963:DNG7970 DXC7963:DXC7970 EGY7963:EGY7970 EQU7963:EQU7970 FAQ7963:FAQ7970 FKM7963:FKM7970 FUI7963:FUI7970 GEE7963:GEE7970 GOA7963:GOA7970 GXW7963:GXW7970 HHS7963:HHS7970 HRO7963:HRO7970 IBK7963:IBK7970 ILG7963:ILG7970 IVC7963:IVC7970 JEY7963:JEY7970 JOU7963:JOU7970 JYQ7963:JYQ7970 KIM7963:KIM7970 KSI7963:KSI7970 LCE7963:LCE7970 LMA7963:LMA7970 LVW7963:LVW7970 MFS7963:MFS7970 MPO7963:MPO7970 MZK7963:MZK7970 NJG7963:NJG7970 NTC7963:NTC7970 OCY7963:OCY7970 OMU7963:OMU7970 OWQ7963:OWQ7970 PGM7963:PGM7970 PQI7963:PQI7970 QAE7963:QAE7970 QKA7963:QKA7970 QTW7963:QTW7970 RDS7963:RDS7970 RNO7963:RNO7970 RXK7963:RXK7970 SHG7963:SHG7970 SRC7963:SRC7970 TAY7963:TAY7970 TKU7963:TKU7970 TUQ7963:TUQ7970 UEM7963:UEM7970 UOI7963:UOI7970 UYE7963:UYE7970 VIA7963:VIA7970 VRW7963:VRW7970 WBS7963:WBS7970 WLO7963:WLO7970 C7886:C7891 IY7886:IY7888 SU7886:SU7888 ACQ7886:ACQ7888 AMM7886:AMM7888 AWI7886:AWI7888 BGE7886:BGE7888 BQA7886:BQA7888 BZW7886:BZW7888 CJS7886:CJS7888 CTO7886:CTO7888 DDK7886:DDK7888 DNG7886:DNG7888 DXC7886:DXC7888 EGY7886:EGY7888 EQU7886:EQU7888 FAQ7886:FAQ7888 FKM7886:FKM7888 FUI7886:FUI7888 GEE7886:GEE7888 GOA7886:GOA7888 GXW7886:GXW7888 HHS7886:HHS7888 HRO7886:HRO7888 IBK7886:IBK7888 ILG7886:ILG7888 IVC7886:IVC7888 JEY7886:JEY7888 JOU7886:JOU7888 JYQ7886:JYQ7888 KIM7886:KIM7888 KSI7886:KSI7888 LCE7886:LCE7888 LMA7886:LMA7888 LVW7886:LVW7888 MFS7886:MFS7888 MPO7886:MPO7888 MZK7886:MZK7888 NJG7886:NJG7888 NTC7886:NTC7888 OCY7886:OCY7888 OMU7886:OMU7888 OWQ7886:OWQ7888 PGM7886:PGM7888 PQI7886:PQI7888 QAE7886:QAE7888 QKA7886:QKA7888 QTW7886:QTW7888 RDS7886:RDS7888 RNO7886:RNO7888 RXK7886:RXK7888 SHG7886:SHG7888 SRC7886:SRC7888 TAY7886:TAY7888 TKU7886:TKU7888 TUQ7886:TUQ7888 UEM7886:UEM7888 UOI7886:UOI7888 UYE7886:UYE7888 VIA7886:VIA7888 VRW7886:VRW7888 WBS7886:WBS7888 WLO7886:WLO7888 IY7931:IY7933 SU7931:SU7933 ACQ7931:ACQ7933 AMM7931:AMM7933 AWI7931:AWI7933 BGE7931:BGE7933 BQA7931:BQA7933 BZW7931:BZW7933 CJS7931:CJS7933 CTO7931:CTO7933 DDK7931:DDK7933 DNG7931:DNG7933 DXC7931:DXC7933 EGY7931:EGY7933 EQU7931:EQU7933 FAQ7931:FAQ7933 FKM7931:FKM7933 FUI7931:FUI7933 GEE7931:GEE7933 GOA7931:GOA7933 GXW7931:GXW7933 HHS7931:HHS7933 HRO7931:HRO7933 IBK7931:IBK7933 ILG7931:ILG7933 IVC7931:IVC7933 JEY7931:JEY7933 JOU7931:JOU7933 JYQ7931:JYQ7933 KIM7931:KIM7933 KSI7931:KSI7933 LCE7931:LCE7933 LMA7931:LMA7933 LVW7931:LVW7933 MFS7931:MFS7933 MPO7931:MPO7933 MZK7931:MZK7933 NJG7931:NJG7933 NTC7931:NTC7933 OCY7931:OCY7933 OMU7931:OMU7933 OWQ7931:OWQ7933 PGM7931:PGM7933 PQI7931:PQI7933 QAE7931:QAE7933 QKA7931:QKA7933 QTW7931:QTW7933 RDS7931:RDS7933 RNO7931:RNO7933 RXK7931:RXK7933 SHG7931:SHG7933 SRC7931:SRC7933 TAY7931:TAY7933 TKU7931:TKU7933 TUQ7931:TUQ7933 UEM7931:UEM7933 UOI7931:UOI7933 UYE7931:UYE7933 VIA7931:VIA7933 VRW7931:VRW7933 WBS7931:WBS7933 WLO7931:WLO7933 WVK7963:WVK7970 WVK7990:WVK7993 IY7963:IY7970 BGE7835 C1499:C1521 IY8148 SU8148 ACQ8148 AMM8148 AWI8148 BGE8148 BQA8148 BZW8148 CJS8148 CTO8148 DDK8148 DNG8148 DXC8148 EGY8148 EQU8148 FAQ8148 FKM8148 FUI8148 GEE8148 GOA8148 GXW8148 HHS8148 HRO8148 IBK8148 ILG8148 IVC8148 JEY8148 JOU8148 JYQ8148 KIM8148 KSI8148 LCE8148 LMA8148 LVW8148 MFS8148 MPO8148 MZK8148 NJG8148 NTC8148 OCY8148 OMU8148 OWQ8148 PGM8148 PQI8148 QAE8148 QKA8148 QTW8148 RDS8148 RNO8148 RXK8148 SHG8148 SRC8148 TAY8148 TKU8148 TUQ8148 UEM8148 UOI8148 UYE8148 VIA8148 VRW8148 WBS8148 C7275 WLO7958:WLO7961 WVK7958:WVK7961 AMM7900 AWI7900 BGE7900 BQA7900 BZW7900 CJS7900 CTO7900 DDK7900 DNG7900 DXC7900 EGY7900 EQU7900 FAQ7900 FKM7900 FUI7900 GEE7900 GOA7900 GXW7900 HHS7900 HRO7900 IBK7900 ILG7900 IVC7900 JEY7900 JOU7900 JYQ7900 KIM7900 KSI7900 LCE7900 LMA7900 LVW7900 MFS7900 MPO7900 MZK7900 NJG7900 NTC7900 OCY7900 OMU7900 OWQ7900 PGM7900 PQI7900 QAE7900 QKA7900 QTW7900 RDS7900 RNO7900 RXK7900 SHG7900 SRC7900 TAY7900 TKU7900 TUQ7900 UEM7900 UOI7900 UYE7900 VIA7900 VRW7900 WBS7900 WLO7900 WVK7900 C7903:C7905 C7927:C7940 IY7936:IY7939 C7963:C7970 SU7936:SU7939 ACQ7936:ACQ7939 AMM7936:AMM7939 AWI7936:AWI7939 BGE7936:BGE7939 BQA7936:BQA7939 BZW7936:BZW7939 CJS7936:CJS7939 CTO7936:CTO7939 DDK7936:DDK7939 DNG7936:DNG7939 DXC7936:DXC7939 EGY7936:EGY7939 EQU7936:EQU7939 FAQ7936:FAQ7939 FKM7936:FKM7939 FUI7936:FUI7939 GEE7936:GEE7939 GOA7936:GOA7939 GXW7936:GXW7939 HHS7936:HHS7939 HRO7936:HRO7939 IBK7936:IBK7939 ILG7936:ILG7939 IVC7936:IVC7939 JEY7936:JEY7939 JOU7936:JOU7939 JYQ7936:JYQ7939 KIM7936:KIM7939 KSI7936:KSI7939 LCE7936:LCE7939 LMA7936:LMA7939 LVW7936:LVW7939 MFS7936:MFS7939 MPO7936:MPO7939 MZK7936:MZK7939 NJG7936:NJG7939 NTC7936:NTC7939 OCY7936:OCY7939 OMU7936:OMU7939 OWQ7936:OWQ7939 PGM7936:PGM7939 PQI7936:PQI7939 QAE7936:QAE7939 QKA7936:QKA7939 QTW7936:QTW7939 RDS7936:RDS7939 RNO7936:RNO7939 RXK7936:RXK7939 SHG7936:SHG7939 SRC7936:SRC7939 TAY7936:TAY7939 TKU7936:TKU7939 TUQ7936:TUQ7939 UEM7936:UEM7939 UOI7936:UOI7939 UYE7936:UYE7939 VIA7936:VIA7939 VRW7936:VRW7939 WBS7936:WBS7939 WLO7936:WLO7939 WVK7936:WVK7939 C7943:C7947 IY7947 SU7947 ACQ7947 AMM7947 AWI7947 BGE7947 BQA7947 BZW7947 CJS7947 CTO7947 DDK7947 DNG7947 DXC7947 EGY7947 EQU7947 FAQ7947 FKM7947 FUI7947 GEE7947 GOA7947 GXW7947 HHS7947 HRO7947 IBK7947 ILG7947 IVC7947 JEY7947 JOU7947 JYQ7947 KIM7947 KSI7947 LCE7947 LMA7947 LVW7947 MFS7947 MPO7947 MZK7947 NJG7947 NTC7947 OCY7947 OMU7947 OWQ7947 PGM7947 PQI7947 QAE7947 QKA7947 QTW7947 RDS7947 RNO7947 RXK7947 SHG7947 SRC7947 TAY7947 TKU7947 TUQ7947 UEM7947 UOI7947 UYE7947 VIA7947 VRW7947 WBS7947 WLO7947 WVK7947 C7958:C7961 IY7958:IY7961 SU7958:SU7961 ACQ7958:ACQ7961 AMM7958:AMM7961 AWI7958:AWI7961 BGE7958:BGE7961 BQA7958:BQA7961 BZW7958:BZW7961 CJS7958:CJS7961 CTO7958:CTO7961 DDK7958:DDK7961 DNG7958:DNG7961 DXC7958:DXC7961 EGY7958:EGY7961 EQU7958:EQU7961 FAQ7958:FAQ7961 FKM7958:FKM7961 FUI7958:FUI7961 GEE7958:GEE7961 GOA7958:GOA7961 GXW7958:GXW7961 HHS7958:HHS7961 HRO7958:HRO7961 IBK7958:IBK7961 ILG7958:ILG7961 IVC7958:IVC7961 JEY7958:JEY7961 JOU7958:JOU7961 JYQ7958:JYQ7961 KIM7958:KIM7961 KSI7958:KSI7961 LCE7958:LCE7961 LMA7958:LMA7961 LVW7958:LVW7961 MFS7958:MFS7961 MPO7958:MPO7961 MZK7958:MZK7961 NJG7958:NJG7961 NTC7958:NTC7961 OCY7958:OCY7961 OMU7958:OMU7961 OWQ7958:OWQ7961 PGM7958:PGM7961 PQI7958:PQI7961 QAE7958:QAE7961 QKA7958:QKA7961 QTW7958:QTW7961 RDS7958:RDS7961 RNO7958:RNO7961 RXK7958:RXK7961 SHG7958:SHG7961 SRC7958:SRC7961 TAY7958:TAY7961 TKU7958:TKU7961 TUQ7958:TUQ7961 UEM7958:UEM7961 UOI7958:UOI7961 UYE7958:UYE7961 VIA7958:VIA7961 VRW7958:VRW7961 BGE7848:BGE7855 BQA7848:BQA7855 BZW7848:BZW7855 CJS7848:CJS7855 CTO7848:CTO7855 DDK7848:DDK7855 DNG7848:DNG7855 DXC7848:DXC7855 EGY7848:EGY7855 EQU7848:EQU7855 FAQ7848:FAQ7855 FKM7848:FKM7855 FUI7848:FUI7855 GEE7848:GEE7855 GOA7848:GOA7855 GXW7848:GXW7855 HHS7848:HHS7855 HRO7848:HRO7855 IBK7848:IBK7855 ILG7848:ILG7855 IVC7848:IVC7855 JEY7848:JEY7855 JOU7848:JOU7855 JYQ7848:JYQ7855 KIM7848:KIM7855 KSI7848:KSI7855 LCE7848:LCE7855 LMA7848:LMA7855 LVW7848:LVW7855 MFS7848:MFS7855 MPO7848:MPO7855 MZK7848:MZK7855 NJG7848:NJG7855 NTC7848:NTC7855 OCY7848:OCY7855 OMU7848:OMU7855 OWQ7848:OWQ7855 PGM7848:PGM7855 PQI7848:PQI7855 QAE7848:QAE7855 QKA7848:QKA7855 QTW7848:QTW7855 RDS7848:RDS7855 RNO7848:RNO7855 RXK7848:RXK7855 SHG7848:SHG7855 SRC7848:SRC7855 TAY7848:TAY7855 TKU7848:TKU7855 TUQ7848:TUQ7855 UEM7848:UEM7855 UOI7848:UOI7855 UYE7848:UYE7855 VIA7848:VIA7855 VRW7848:VRW7855 WBS7848:WBS7855 WLO7848:WLO7855 WVK7848:WVK7855 C7867:C7869 WVK7931:WVK7933 C7900 IY7900 WBS7958:WBS7961 SU7900 ACQ7990:ACQ7993 AMM7990:AMM7993 AWI7990:AWI7993 BGE7990:BGE7993 BQA7990:BQA7993 BZW7990:BZW7993 CJS7990:CJS7993 CTO7990:CTO7993 DDK7990:DDK7993 DNG7990:DNG7993 DXC7990:DXC7993 EGY7990:EGY7993 EQU7990:EQU7993 FAQ7990:FAQ7993 FKM7990:FKM7993 FUI7990:FUI7993 GEE7990:GEE7993 GOA7990:GOA7993 GXW7990:GXW7993 HHS7990:HHS7993 HRO7990:HRO7993 IBK7990:IBK7993 ILG7990:ILG7993 IVC7990:IVC7993 JEY7990:JEY7993 JOU7990:JOU7993 JYQ7990:JYQ7993 KIM7990:KIM7993 KSI7990:KSI7993 LCE7990:LCE7993 LMA7990:LMA7993 LVW7990:LVW7993 MFS7990:MFS7993 MPO7990:MPO7993 MZK7990:MZK7993 NJG7990:NJG7993 NTC7990:NTC7993 OCY7990:OCY7993 OMU7990:OMU7993 OWQ7990:OWQ7993 PGM7990:PGM7993 PQI7990:PQI7993 QAE7990:QAE7993 QKA7990:QKA7993 QTW7990:QTW7993 RDS7990:RDS7993 RNO7990:RNO7993 RXK7990:RXK7993 SHG7990:SHG7993 SRC7990:SRC7993 TAY7990:TAY7993 TKU7990:TKU7993 TUQ7990:TUQ7993 UEM7990:UEM7993 UOI7990:UOI7993 UYE7990:UYE7993 VIA7990:VIA7993 VRW7990:VRW7993 WBS7990:WBS7993 WLO7990:WLO7993 C8133:C8134 IY8133:IY8134 SU8133:SU8134 ACQ8133:ACQ8134 AMM8133:AMM8134 AWI8133:AWI8134 BGE8133:BGE8134 BQA8133:BQA8134 BZW8133:BZW8134 CJS8133:CJS8134 CTO8133:CTO8134 DDK8133:DDK8134 DNG8133:DNG8134 DXC8133:DXC8134 EGY8133:EGY8134 EQU8133:EQU8134 FAQ8133:FAQ8134 FKM8133:FKM8134 FUI8133:FUI8134 GEE8133:GEE8134 GOA8133:GOA8134 GXW8133:GXW8134 HHS8133:HHS8134 HRO8133:HRO8134 IBK8133:IBK8134 ILG8133:ILG8134 IVC8133:IVC8134 JEY8133:JEY8134 JOU8133:JOU8134 JYQ8133:JYQ8134 KIM8133:KIM8134 KSI8133:KSI8134 LCE8133:LCE8134 LMA8133:LMA8134 LVW8133:LVW8134 MFS8133:MFS8134 MPO8133:MPO8134 MZK8133:MZK8134 NJG8133:NJG8134 NTC8133:NTC8134 OCY8133:OCY8134 OMU8133:OMU8134 OWQ8133:OWQ8134 PGM8133:PGM8134 PQI8133:PQI8134 QAE8133:QAE8134 QKA8133:QKA8134 QTW8133:QTW8134 RDS8133:RDS8134 RNO8133:RNO8134 RXK8133:RXK8134 SHG8133:SHG8134 SRC8133:SRC8134 TAY8133:TAY8134 TKU8133:TKU8134 TUQ8133:TUQ8134 UEM8133:UEM8134 UOI8133:UOI8134 UYE8133:UYE8134 VIA8133:VIA8134 VRW8133:VRW8134 WBS8133:WBS8134 WLO8133:WLO8134 WLO8148 WVK8133:WVK8134 C7682:C7683 IY7990:IY7993 SU7990:SU7993 C5721:C5735 C5876:C5927 IY5877:IY5927 SU5877:SU5927 ACQ5877:ACQ5927 AMM5877:AMM5927 AWI5877:AWI5927 BGE5877:BGE5927 BQA5877:BQA5927 BZW5877:BZW5927 CJS5877:CJS5927 CTO5877:CTO5927 DDK5877:DDK5927 DNG5877:DNG5927 DXC5877:DXC5927 EGY5877:EGY5927 EQU5877:EQU5927 FAQ5877:FAQ5927 FKM5877:FKM5927 FUI5877:FUI5927 GEE5877:GEE5927 GOA5877:GOA5927 GXW5877:GXW5927 HHS5877:HHS5927 HRO5877:HRO5927 IBK5877:IBK5927 ILG5877:ILG5927 IVC5877:IVC5927 JEY5877:JEY5927 JOU5877:JOU5927 JYQ5877:JYQ5927 KIM5877:KIM5927 KSI5877:KSI5927 LCE5877:LCE5927 LMA5877:LMA5927 LVW5877:LVW5927 MFS5877:MFS5927 MPO5877:MPO5927 MZK5877:MZK5927 NJG5877:NJG5927 NTC5877:NTC5927 OCY5877:OCY5927 OMU5877:OMU5927 OWQ5877:OWQ5927 PGM5877:PGM5927 PQI5877:PQI5927 QAE5877:QAE5927 QKA5877:QKA5927 QTW5877:QTW5927 RDS5877:RDS5927 RNO5877:RNO5927 RXK5877:RXK5927 SHG5877:SHG5927 SRC5877:SRC5927 TAY5877:TAY5927 TKU5877:TKU5927 TUQ5877:TUQ5927 UEM5877:UEM5927 UOI5877:UOI5927 UYE5877:UYE5927 VIA5877:VIA5927 VRW5877:VRW5927 WBS5877:WBS5927 WLO5877:WLO5927 WVK5877:WVK5927 C5982 C5987:C6018 IY5987:IY6018 SU5987:SU6018 ACQ5987:ACQ6018 AMM5987:AMM6018 AWI5987:AWI6018 BGE5987:BGE6018 BQA5987:BQA6018 BZW5987:BZW6018 CJS5987:CJS6018 CTO5987:CTO6018 DDK5987:DDK6018 DNG5987:DNG6018 DXC5987:DXC6018 EGY5987:EGY6018 EQU5987:EQU6018 FAQ5987:FAQ6018 FKM5987:FKM6018 FUI5987:FUI6018 GEE5987:GEE6018 GOA5987:GOA6018 GXW5987:GXW6018 HHS5987:HHS6018 HRO5987:HRO6018 IBK5987:IBK6018 ILG5987:ILG6018 IVC5987:IVC6018 JEY5987:JEY6018 JOU5987:JOU6018 JYQ5987:JYQ6018 KIM5987:KIM6018 KSI5987:KSI6018 LCE5987:LCE6018 LMA5987:LMA6018 LVW5987:LVW6018 MFS5987:MFS6018 MPO5987:MPO6018 MZK5987:MZK6018 NJG5987:NJG6018 NTC5987:NTC6018 OCY5987:OCY6018 OMU5987:OMU6018 OWQ5987:OWQ6018 PGM5987:PGM6018 PQI5987:PQI6018 QAE5987:QAE6018 QKA5987:QKA6018 QTW5987:QTW6018 RDS5987:RDS6018 RNO5987:RNO6018 RXK5987:RXK6018 SHG5987:SHG6018 SRC5987:SRC6018 TAY5987:TAY6018 TKU5987:TKU6018 TUQ5987:TUQ6018 UEM5987:UEM6018 UOI5987:UOI6018 UYE5987:UYE6018 VIA5987:VIA6018 VRW5987:VRW6018 WBS5987:WBS6018 WLO5987:WLO6018 WVK5987:WVK6018 WLO6045:WLO6071 C6045:C6077 WBS6045:WBS6071 VRW6045:VRW6071 VIA6045:VIA6071 UYE6045:UYE6071 UOI6045:UOI6071 UEM6045:UEM6071 TUQ6045:TUQ6071 TKU6045:TKU6071 TAY6045:TAY6071 SRC6045:SRC6071 SHG6045:SHG6071 RXK6045:RXK6071 RNO6045:RNO6071 RDS6045:RDS6071 QTW6045:QTW6071 QKA6045:QKA6071 QAE6045:QAE6071 PQI6045:PQI6071 PGM6045:PGM6071 OWQ6045:OWQ6071 OMU6045:OMU6071 OCY6045:OCY6071 NTC6045:NTC6071 NJG6045:NJG6071 MZK6045:MZK6071 MPO6045:MPO6071 MFS6045:MFS6071 LVW6045:LVW6071 LMA6045:LMA6071 LCE6045:LCE6071 KSI6045:KSI6071 KIM6045:KIM6071 JYQ6045:JYQ6071 JOU6045:JOU6071 JEY6045:JEY6071 IVC6045:IVC6071 ILG6045:ILG6071 IBK6045:IBK6071 HRO6045:HRO6071 HHS6045:HHS6071 GXW6045:GXW6071 GOA6045:GOA6071 GEE6045:GEE6071 FUI6045:FUI6071 FKM6045:FKM6071 FAQ6045:FAQ6071 EQU6045:EQU6071 EGY6045:EGY6071 DXC6045:DXC6071 DNG6045:DNG6071 DDK6045:DDK6071 CTO6045:CTO6071 CJS6045:CJS6071 BZW6045:BZW6071 BQA6045:BQA6071 BGE6045:BGE6071 AWI6045:AWI6071 AMM6045:AMM6071 ACQ6045:ACQ6071 SU6045:SU6071 IY6045:IY6071 WVK6045:WVK6071 C7156:C7161 IY7156:IY7161 SU7156:SU7161 ACQ7156:ACQ7161 AMM7156:AMM7161 AWI7156:AWI7161 BGE7156:BGE7161 BQA7156:BQA7161 BZW7156:BZW7161 CJS7156:CJS7161 CTO7156:CTO7161 DDK7156:DDK7161 DNG7156:DNG7161 DXC7156:DXC7161 EGY7156:EGY7161 EQU7156:EQU7161 FAQ7156:FAQ7161 FKM7156:FKM7161 FUI7156:FUI7161 GEE7156:GEE7161 GOA7156:GOA7161 GXW7156:GXW7161 HHS7156:HHS7161 HRO7156:HRO7161 IBK7156:IBK7161 ILG7156:ILG7161 IVC7156:IVC7161 JEY7156:JEY7161 JOU7156:JOU7161 JYQ7156:JYQ7161 KIM7156:KIM7161 KSI7156:KSI7161 LCE7156:LCE7161 LMA7156:LMA7161 LVW7156:LVW7161 MFS7156:MFS7161 MPO7156:MPO7161 MZK7156:MZK7161 NJG7156:NJG7161 NTC7156:NTC7161 OCY7156:OCY7161 OMU7156:OMU7161 OWQ7156:OWQ7161 PGM7156:PGM7161 PQI7156:PQI7161 QAE7156:QAE7161 QKA7156:QKA7161 QTW7156:QTW7161 RDS7156:RDS7161 RNO7156:RNO7161 RXK7156:RXK7161 SHG7156:SHG7161 SRC7156:SRC7161 TAY7156:TAY7161 TKU7156:TKU7161 TUQ7156:TUQ7161 UEM7156:UEM7161 UOI7156:UOI7161 UYE7156:UYE7161 VIA7156:VIA7161 VRW7156:VRW7161 WBS7156:WBS7161 WLO7156:WLO7161 WVK7156:WVK7161 C7186:C7187 IY7186 SU7186 ACQ7186 AMM7186 AWI7186 BGE7186 BQA7186 BZW7186 CJS7186 CTO7186 DDK7186 DNG7186 DXC7186 EGY7186 EQU7186 FAQ7186 FKM7186 FUI7186 GEE7186 GOA7186 GXW7186 HHS7186 HRO7186 IBK7186 ILG7186 IVC7186 JEY7186 JOU7186 JYQ7186 KIM7186 KSI7186 LCE7186 LMA7186 LVW7186 MFS7186 MPO7186 MZK7186 NJG7186 NTC7186 OCY7186 OMU7186 OWQ7186 PGM7186 PQI7186 QAE7186 QKA7186 QTW7186 RDS7186 RNO7186 RXK7186 SHG7186 SRC7186 TAY7186 TKU7186 TUQ7186 UEM7186 UOI7186 UYE7186 VIA7186 VRW7186 WBS7186 WLO7186 WVK7186 C7193:C7194 IY7193:IY7194 SU7193:SU7194 ACQ7193:ACQ7194 AMM7193:AMM7194 AWI7193:AWI7194 BGE7193:BGE7194 BQA7193:BQA7194 BZW7193:BZW7194 CJS7193:CJS7194 CTO7193:CTO7194 DDK7193:DDK7194 DNG7193:DNG7194 DXC7193:DXC7194 EGY7193:EGY7194 EQU7193:EQU7194 FAQ7193:FAQ7194 FKM7193:FKM7194 FUI7193:FUI7194 GEE7193:GEE7194 GOA7193:GOA7194 GXW7193:GXW7194 HHS7193:HHS7194 HRO7193:HRO7194 IBK7193:IBK7194 ILG7193:ILG7194 IVC7193:IVC7194 JEY7193:JEY7194 JOU7193:JOU7194 JYQ7193:JYQ7194 KIM7193:KIM7194 KSI7193:KSI7194 LCE7193:LCE7194 LMA7193:LMA7194 LVW7193:LVW7194 MFS7193:MFS7194 MPO7193:MPO7194 MZK7193:MZK7194 NJG7193:NJG7194 NTC7193:NTC7194 OCY7193:OCY7194 OMU7193:OMU7194 OWQ7193:OWQ7194 PGM7193:PGM7194 PQI7193:PQI7194 QAE7193:QAE7194 QKA7193:QKA7194 QTW7193:QTW7194 RDS7193:RDS7194 RNO7193:RNO7194 RXK7193:RXK7194 SHG7193:SHG7194 SRC7193:SRC7194 TAY7193:TAY7194 TKU7193:TKU7194 TUQ7193:TUQ7194 UEM7193:UEM7194 UOI7193:UOI7194 UYE7193:UYE7194 VIA7193:VIA7194 VRW7193:VRW7194 WBS7193:WBS7194 WLO7193:WLO7194 WVK7193:WVK7194 C7201:C7213 IY7201:IY7205 SU7201:SU7205 ACQ7201:ACQ7205 AMM7201:AMM7205 AWI7201:AWI7205 BGE7201:BGE7205 BQA7201:BQA7205 BZW7201:BZW7205 CJS7201:CJS7205 CTO7201:CTO7205 DDK7201:DDK7205 DNG7201:DNG7205 DXC7201:DXC7205 EGY7201:EGY7205 EQU7201:EQU7205 FAQ7201:FAQ7205 FKM7201:FKM7205 FUI7201:FUI7205 GEE7201:GEE7205 GOA7201:GOA7205 GXW7201:GXW7205 HHS7201:HHS7205 HRO7201:HRO7205 IBK7201:IBK7205 ILG7201:ILG7205 IVC7201:IVC7205 JEY7201:JEY7205 JOU7201:JOU7205 JYQ7201:JYQ7205 KIM7201:KIM7205 KSI7201:KSI7205 LCE7201:LCE7205 LMA7201:LMA7205 LVW7201:LVW7205 MFS7201:MFS7205 MPO7201:MPO7205 MZK7201:MZK7205 NJG7201:NJG7205 NTC7201:NTC7205 OCY7201:OCY7205 OMU7201:OMU7205 OWQ7201:OWQ7205 PGM7201:PGM7205 PQI7201:PQI7205 QAE7201:QAE7205 QKA7201:QKA7205 QTW7201:QTW7205 RDS7201:RDS7205 RNO7201:RNO7205 RXK7201:RXK7205 SHG7201:SHG7205 SRC7201:SRC7205 TAY7201:TAY7205 TKU7201:TKU7205 TUQ7201:TUQ7205 UEM7201:UEM7205 UOI7201:UOI7205 UYE7201:UYE7205 VIA7201:VIA7205 VRW7201:VRW7205 WBS7201:WBS7205 WLO7201:WLO7205 WVK7201:WVK7205 SU7239:SU7242 ACQ7239:ACQ7242 AMM7239:AMM7242 AWI7239:AWI7242 BGE7239:BGE7242 BQA7239:BQA7242 BZW7239:BZW7242 CJS7239:CJS7242 CTO7239:CTO7242 DDK7239:DDK7242 DNG7239:DNG7242 DXC7239:DXC7242 EGY7239:EGY7242 EQU7239:EQU7242 FAQ7239:FAQ7242 FKM7239:FKM7242 FUI7239:FUI7242 GEE7239:GEE7242 GOA7239:GOA7242 GXW7239:GXW7242 HHS7239:HHS7242 HRO7239:HRO7242 IBK7239:IBK7242 ILG7239:ILG7242 IVC7239:IVC7242 JEY7239:JEY7242 JOU7239:JOU7242 JYQ7239:JYQ7242 KIM7239:KIM7242 KSI7239:KSI7242 LCE7239:LCE7242 LMA7239:LMA7242 LVW7239:LVW7242 MFS7239:MFS7242 MPO7239:MPO7242 MZK7239:MZK7242 NJG7239:NJG7242 NTC7239:NTC7242 OCY7239:OCY7242 OMU7239:OMU7242 OWQ7239:OWQ7242 PGM7239:PGM7242 PQI7239:PQI7242 QAE7239:QAE7242 QKA7239:QKA7242 QTW7239:QTW7242 RDS7239:RDS7242 RNO7239:RNO7242 RXK7239:RXK7242 SHG7239:SHG7242 SRC7239:SRC7242 TAY7239:TAY7242 TKU7239:TKU7242 TUQ7239:TUQ7242 UEM7239:UEM7242 UOI7239:UOI7242 UYE7239:UYE7242 VIA7239:VIA7242 VRW7239:VRW7242 WBS7239:WBS7242 WLO7239:WLO7242 WVK7239:WVK7242 C7650:C7658 IY7239:IY7242 IY7654 SU7654 ACQ7654 AMM7654 AWI7654 BGE7654 BQA7654 BZW7654 CJS7654 CTO7654 DDK7654 DNG7654 DXC7654 EGY7654 EQU7654 FAQ7654 FKM7654 FUI7654 GEE7654 GOA7654 GXW7654 HHS7654 HRO7654 IBK7654 ILG7654 IVC7654 JEY7654 JOU7654 JYQ7654 KIM7654 KSI7654 LCE7654 LMA7654 LVW7654 MFS7654 MPO7654 MZK7654 NJG7654 NTC7654 OCY7654 OMU7654 OWQ7654 PGM7654 PQI7654 QAE7654 QKA7654 QTW7654 RDS7654 RNO7654 RXK7654 SHG7654 SRC7654 TAY7654 TKU7654 TUQ7654 UEM7654 UOI7654 UYE7654 VIA7654 VRW7654 WBS7654 WLO7654 WVK7633:WVK7637 WVK7654 C7278 IY7278 SU7278 ACQ7278 AMM7278 AWI7278 BGE7278 BQA7278 BZW7278 CJS7278 CTO7278 DDK7278 DNG7278 DXC7278 EGY7278 EQU7278 FAQ7278 FKM7278 FUI7278 GEE7278 GOA7278 GXW7278 HHS7278 HRO7278 IBK7278 ILG7278 IVC7278 JEY7278 JOU7278 JYQ7278 KIM7278 KSI7278 LCE7278 LMA7278 LVW7278 MFS7278 MPO7278 MZK7278 NJG7278 NTC7278 OCY7278 OMU7278 OWQ7278 PGM7278 PQI7278 QAE7278 QKA7278 QTW7278 RDS7278 RNO7278 RXK7278 SHG7278 SRC7278 TAY7278 TKU7278 TUQ7278 UEM7278 UOI7278 UYE7278 VIA7278 VRW7278 WBS7278 WLO7278 WVK7278 C7285:C7291 IY7286:IY7291 SU7286:SU7291 ACQ7286:ACQ7291 AMM7286:AMM7291 AWI7286:AWI7291 BGE7286:BGE7291 BQA7286:BQA7291 BZW7286:BZW7291 CJS7286:CJS7291 CTO7286:CTO7291 DDK7286:DDK7291 DNG7286:DNG7291 DXC7286:DXC7291 EGY7286:EGY7291 EQU7286:EQU7291 FAQ7286:FAQ7291 FKM7286:FKM7291 FUI7286:FUI7291 GEE7286:GEE7291 GOA7286:GOA7291 GXW7286:GXW7291 HHS7286:HHS7291 HRO7286:HRO7291 IBK7286:IBK7291 ILG7286:ILG7291 IVC7286:IVC7291 JEY7286:JEY7291 JOU7286:JOU7291 JYQ7286:JYQ7291 KIM7286:KIM7291 KSI7286:KSI7291 LCE7286:LCE7291 LMA7286:LMA7291 LVW7286:LVW7291 MFS7286:MFS7291 MPO7286:MPO7291 MZK7286:MZK7291 NJG7286:NJG7291 NTC7286:NTC7291 OCY7286:OCY7291 OMU7286:OMU7291 OWQ7286:OWQ7291 PGM7286:PGM7291 PQI7286:PQI7291 QAE7286:QAE7291 QKA7286:QKA7291 QTW7286:QTW7291 RDS7286:RDS7291 RNO7286:RNO7291 RXK7286:RXK7291 SHG7286:SHG7291 SRC7286:SRC7291 TAY7286:TAY7291 TKU7286:TKU7291 TUQ7286:TUQ7291 UEM7286:UEM7291 UOI7286:UOI7291 UYE7286:UYE7291 VIA7286:VIA7291 VRW7286:VRW7291 WBS7286:WBS7291 WLO7286:WLO7291 WVK7286:WVK7291 C7299:C7306 IY7302:IY7303 SU7302:SU7303 ACQ7302:ACQ7303 AMM7302:AMM7303 AWI7302:AWI7303 BGE7302:BGE7303 BQA7302:BQA7303 BZW7302:BZW7303 CJS7302:CJS7303 CTO7302:CTO7303 DDK7302:DDK7303 DNG7302:DNG7303 DXC7302:DXC7303 EGY7302:EGY7303 EQU7302:EQU7303 FAQ7302:FAQ7303 FKM7302:FKM7303 FUI7302:FUI7303 GEE7302:GEE7303 GOA7302:GOA7303 GXW7302:GXW7303 HHS7302:HHS7303 HRO7302:HRO7303 IBK7302:IBK7303 ILG7302:ILG7303 IVC7302:IVC7303 JEY7302:JEY7303 JOU7302:JOU7303 JYQ7302:JYQ7303 KIM7302:KIM7303 KSI7302:KSI7303 LCE7302:LCE7303 LMA7302:LMA7303 LVW7302:LVW7303 MFS7302:MFS7303 MPO7302:MPO7303 MZK7302:MZK7303 NJG7302:NJG7303 NTC7302:NTC7303 OCY7302:OCY7303 OMU7302:OMU7303 OWQ7302:OWQ7303 PGM7302:PGM7303 PQI7302:PQI7303 QAE7302:QAE7303 QKA7302:QKA7303 QTW7302:QTW7303 RDS7302:RDS7303 RNO7302:RNO7303 RXK7302:RXK7303 SHG7302:SHG7303 SRC7302:SRC7303 TAY7302:TAY7303 TKU7302:TKU7303 TUQ7302:TUQ7303 UEM7302:UEM7303 UOI7302:UOI7303 UYE7302:UYE7303 VIA7302:VIA7303 VRW7302:VRW7303 WBS7302:WBS7303 WLO7302:WLO7303 WVK7302:WVK7303 C7309 IY7309 SU7309 ACQ7309 AMM7309 AWI7309 BGE7309 BQA7309 BZW7309 CJS7309 CTO7309 DDK7309 DNG7309 DXC7309 EGY7309 EQU7309 FAQ7309 FKM7309 FUI7309 GEE7309 GOA7309 GXW7309 HHS7309 HRO7309 IBK7309 ILG7309 IVC7309 JEY7309 JOU7309 JYQ7309 KIM7309 KSI7309 LCE7309 LMA7309 LVW7309 MFS7309 MPO7309 MZK7309 NJG7309 NTC7309 OCY7309 OMU7309 OWQ7309 PGM7309 PQI7309 QAE7309 QKA7309 QTW7309 RDS7309 RNO7309 RXK7309 SHG7309 SRC7309 TAY7309 TKU7309 TUQ7309 UEM7309 UOI7309 UYE7309 VIA7309 VRW7309 WBS7309 WLO7309 WVK7309 C7312:C7313 IY7312:IY7313 SU7312:SU7313 ACQ7312:ACQ7313 AMM7312:AMM7313 AWI7312:AWI7313 BGE7312:BGE7313 BQA7312:BQA7313 BZW7312:BZW7313 CJS7312:CJS7313 CTO7312:CTO7313 DDK7312:DDK7313 DNG7312:DNG7313 DXC7312:DXC7313 EGY7312:EGY7313 EQU7312:EQU7313 FAQ7312:FAQ7313 FKM7312:FKM7313 FUI7312:FUI7313 GEE7312:GEE7313 GOA7312:GOA7313 GXW7312:GXW7313 HHS7312:HHS7313 HRO7312:HRO7313 IBK7312:IBK7313 ILG7312:ILG7313 IVC7312:IVC7313 JEY7312:JEY7313 JOU7312:JOU7313 JYQ7312:JYQ7313 KIM7312:KIM7313 KSI7312:KSI7313 LCE7312:LCE7313 LMA7312:LMA7313 LVW7312:LVW7313 MFS7312:MFS7313 MPO7312:MPO7313 MZK7312:MZK7313 NJG7312:NJG7313 NTC7312:NTC7313 OCY7312:OCY7313 OMU7312:OMU7313 OWQ7312:OWQ7313 PGM7312:PGM7313 PQI7312:PQI7313 QAE7312:QAE7313 QKA7312:QKA7313 QTW7312:QTW7313 RDS7312:RDS7313 RNO7312:RNO7313 RXK7312:RXK7313 SHG7312:SHG7313 SRC7312:SRC7313 TAY7312:TAY7313 TKU7312:TKU7313 TUQ7312:TUQ7313 UEM7312:UEM7313 UOI7312:UOI7313 UYE7312:UYE7313 VIA7312:VIA7313 VRW7312:VRW7313 WBS7312:WBS7313 WLO7312:WLO7313 WVK7312:WVK7313 C7318:C7329 IY7319:IY7325 SU7319:SU7325 ACQ7319:ACQ7325 AMM7319:AMM7325 AWI7319:AWI7325 BGE7319:BGE7325 BQA7319:BQA7325 BZW7319:BZW7325 CJS7319:CJS7325 CTO7319:CTO7325 DDK7319:DDK7325 DNG7319:DNG7325 DXC7319:DXC7325 EGY7319:EGY7325 EQU7319:EQU7325 FAQ7319:FAQ7325 FKM7319:FKM7325 FUI7319:FUI7325 GEE7319:GEE7325 GOA7319:GOA7325 GXW7319:GXW7325 HHS7319:HHS7325 HRO7319:HRO7325 IBK7319:IBK7325 ILG7319:ILG7325 IVC7319:IVC7325 JEY7319:JEY7325 JOU7319:JOU7325 JYQ7319:JYQ7325 KIM7319:KIM7325 KSI7319:KSI7325 LCE7319:LCE7325 LMA7319:LMA7325 LVW7319:LVW7325 MFS7319:MFS7325 MPO7319:MPO7325 MZK7319:MZK7325 NJG7319:NJG7325 NTC7319:NTC7325 OCY7319:OCY7325 OMU7319:OMU7325 OWQ7319:OWQ7325 PGM7319:PGM7325 PQI7319:PQI7325 QAE7319:QAE7325 QKA7319:QKA7325 QTW7319:QTW7325 RDS7319:RDS7325 RNO7319:RNO7325 RXK7319:RXK7325 SHG7319:SHG7325 SRC7319:SRC7325 TAY7319:TAY7325 TKU7319:TKU7325 TUQ7319:TUQ7325 UEM7319:UEM7325 UOI7319:UOI7325 UYE7319:UYE7325 VIA7319:VIA7325 VRW7319:VRW7325 WBS7319:WBS7325 WLO7319:WLO7325 WVK7319:WVK7325 C7338 IY7338 SU7338 ACQ7338 AMM7338 AWI7338 BGE7338 BQA7338 BZW7338 CJS7338 CTO7338 DDK7338 DNG7338 DXC7338 EGY7338 EQU7338 FAQ7338 FKM7338 FUI7338 GEE7338 GOA7338 GXW7338 HHS7338 HRO7338 IBK7338 ILG7338 IVC7338 JEY7338 JOU7338 JYQ7338 KIM7338 KSI7338 LCE7338 LMA7338 LVW7338 MFS7338 MPO7338 MZK7338 NJG7338 NTC7338 OCY7338 OMU7338 OWQ7338 PGM7338 PQI7338 QAE7338 QKA7338 QTW7338 RDS7338 RNO7338 RXK7338 SHG7338 SRC7338 TAY7338 TKU7338 TUQ7338 UEM7338 UOI7338 UYE7338 VIA7338 VRW7338 WBS7338 WLO7338 WVK7338 C7336 IY7336 SU7336 ACQ7336 AMM7336 AWI7336 BGE7336 BQA7336 BZW7336 CJS7336 CTO7336 DDK7336 DNG7336 DXC7336 EGY7336 EQU7336 FAQ7336 FKM7336 FUI7336 GEE7336 GOA7336 GXW7336 HHS7336 HRO7336 IBK7336 ILG7336 IVC7336 JEY7336 JOU7336 JYQ7336 KIM7336 KSI7336 LCE7336 LMA7336 LVW7336 MFS7336 MPO7336 MZK7336 NJG7336 NTC7336 OCY7336 OMU7336 OWQ7336 PGM7336 PQI7336 QAE7336 QKA7336 QTW7336 RDS7336 RNO7336 RXK7336 SHG7336 SRC7336 TAY7336 TKU7336 TUQ7336 UEM7336 UOI7336 UYE7336 VIA7336 VRW7336 WBS7336 WLO7336 WVK7336 C7349:C7355 IY7349:IY7355 SU7349:SU7355 ACQ7349:ACQ7355 AMM7349:AMM7355 AWI7349:AWI7355 BGE7349:BGE7355 BQA7349:BQA7355 BZW7349:BZW7355 CJS7349:CJS7355 CTO7349:CTO7355 DDK7349:DDK7355 DNG7349:DNG7355 DXC7349:DXC7355 EGY7349:EGY7355 EQU7349:EQU7355 FAQ7349:FAQ7355 FKM7349:FKM7355 FUI7349:FUI7355 GEE7349:GEE7355 GOA7349:GOA7355 GXW7349:GXW7355 HHS7349:HHS7355 HRO7349:HRO7355 IBK7349:IBK7355 ILG7349:ILG7355 IVC7349:IVC7355 JEY7349:JEY7355 JOU7349:JOU7355 JYQ7349:JYQ7355 KIM7349:KIM7355 KSI7349:KSI7355 LCE7349:LCE7355 LMA7349:LMA7355 LVW7349:LVW7355 MFS7349:MFS7355 MPO7349:MPO7355 MZK7349:MZK7355 NJG7349:NJG7355 NTC7349:NTC7355 OCY7349:OCY7355 OMU7349:OMU7355 OWQ7349:OWQ7355 PGM7349:PGM7355 PQI7349:PQI7355 QAE7349:QAE7355 QKA7349:QKA7355 QTW7349:QTW7355 RDS7349:RDS7355 RNO7349:RNO7355 RXK7349:RXK7355 SHG7349:SHG7355 SRC7349:SRC7355 TAY7349:TAY7355 TKU7349:TKU7355 TUQ7349:TUQ7355 UEM7349:UEM7355 UOI7349:UOI7355 UYE7349:UYE7355 VIA7349:VIA7355 VRW7349:VRW7355 WBS7349:WBS7355 WLO7349:WLO7355 WVK7349:WVK7355 C7359 C7365:C7374 IY7369:IY7374 SU7369:SU7374 ACQ7369:ACQ7374 AMM7369:AMM7374 AWI7369:AWI7374 BGE7369:BGE7374 BQA7369:BQA7374 BZW7369:BZW7374 CJS7369:CJS7374 CTO7369:CTO7374 DDK7369:DDK7374 DNG7369:DNG7374 DXC7369:DXC7374 EGY7369:EGY7374 EQU7369:EQU7374 FAQ7369:FAQ7374 FKM7369:FKM7374 FUI7369:FUI7374 GEE7369:GEE7374 GOA7369:GOA7374 GXW7369:GXW7374 HHS7369:HHS7374 HRO7369:HRO7374 IBK7369:IBK7374 ILG7369:ILG7374 IVC7369:IVC7374 JEY7369:JEY7374 JOU7369:JOU7374 JYQ7369:JYQ7374 KIM7369:KIM7374 KSI7369:KSI7374 LCE7369:LCE7374 LMA7369:LMA7374 LVW7369:LVW7374 MFS7369:MFS7374 MPO7369:MPO7374 MZK7369:MZK7374 NJG7369:NJG7374 NTC7369:NTC7374 OCY7369:OCY7374 OMU7369:OMU7374 OWQ7369:OWQ7374 PGM7369:PGM7374 PQI7369:PQI7374 QAE7369:QAE7374 QKA7369:QKA7374 QTW7369:QTW7374 RDS7369:RDS7374 RNO7369:RNO7374 RXK7369:RXK7374 SHG7369:SHG7374 SRC7369:SRC7374 TAY7369:TAY7374 TKU7369:TKU7374 TUQ7369:TUQ7374 UEM7369:UEM7374 UOI7369:UOI7374 UYE7369:UYE7374 VIA7369:VIA7374 VRW7369:VRW7374 WBS7369:WBS7374 WLO7369:WLO7374 WVK7369:WVK7374 WVK7377:WVK7380 IY7377:IY7380 SU7377:SU7380 ACQ7377:ACQ7380 AMM7377:AMM7380 AWI7377:AWI7380 BGE7377:BGE7380 BQA7377:BQA7380 BZW7377:BZW7380 CJS7377:CJS7380 CTO7377:CTO7380 DDK7377:DDK7380 DNG7377:DNG7380 DXC7377:DXC7380 EGY7377:EGY7380 EQU7377:EQU7380 FAQ7377:FAQ7380 FKM7377:FKM7380 FUI7377:FUI7380 GEE7377:GEE7380 GOA7377:GOA7380 GXW7377:GXW7380 HHS7377:HHS7380 HRO7377:HRO7380 IBK7377:IBK7380 ILG7377:ILG7380 IVC7377:IVC7380 JEY7377:JEY7380 JOU7377:JOU7380 JYQ7377:JYQ7380 KIM7377:KIM7380 KSI7377:KSI7380 LCE7377:LCE7380 LMA7377:LMA7380 LVW7377:LVW7380 MFS7377:MFS7380 MPO7377:MPO7380 MZK7377:MZK7380 NJG7377:NJG7380 NTC7377:NTC7380 OCY7377:OCY7380 OMU7377:OMU7380 OWQ7377:OWQ7380 PGM7377:PGM7380 PQI7377:PQI7380 QAE7377:QAE7380 QKA7377:QKA7380 QTW7377:QTW7380 RDS7377:RDS7380 RNO7377:RNO7380 RXK7377:RXK7380 SHG7377:SHG7380 SRC7377:SRC7380 TAY7377:TAY7380 TKU7377:TKU7380 TUQ7377:TUQ7380 UEM7377:UEM7380 UOI7377:UOI7380 UYE7377:UYE7380 VIA7377:VIA7380 VRW7377:VRW7380 WBS7377:WBS7380 WLO7377:WLO7380 C7377:C7388 C7397 IY7397 SU7397 ACQ7397 AMM7397 AWI7397 BGE7397 BQA7397 BZW7397 CJS7397 CTO7397 DDK7397 DNG7397 DXC7397 EGY7397 EQU7397 FAQ7397 FKM7397 FUI7397 GEE7397 GOA7397 GXW7397 HHS7397 HRO7397 IBK7397 ILG7397 IVC7397 JEY7397 JOU7397 JYQ7397 KIM7397 KSI7397 LCE7397 LMA7397 LVW7397 MFS7397 MPO7397 MZK7397 NJG7397 NTC7397 OCY7397 OMU7397 OWQ7397 PGM7397 PQI7397 QAE7397 QKA7397 QTW7397 RDS7397 RNO7397 RXK7397 SHG7397 SRC7397 TAY7397 TKU7397 TUQ7397 UEM7397 UOI7397 UYE7397 VIA7397 VRW7397 WBS7397 WLO7397 WVK7397 C7400 IY7400 SU7400 ACQ7400 AMM7400 AWI7400 BGE7400 BQA7400 BZW7400 CJS7400 CTO7400 DDK7400 DNG7400 DXC7400 EGY7400 EQU7400 FAQ7400 FKM7400 FUI7400 GEE7400 GOA7400 GXW7400 HHS7400 HRO7400 IBK7400 ILG7400 IVC7400 JEY7400 JOU7400 JYQ7400 KIM7400 KSI7400 LCE7400 LMA7400 LVW7400 MFS7400 MPO7400 MZK7400 NJG7400 NTC7400 OCY7400 OMU7400 OWQ7400 PGM7400 PQI7400 QAE7400 QKA7400 QTW7400 RDS7400 RNO7400 RXK7400 SHG7400 SRC7400 TAY7400 TKU7400 TUQ7400 UEM7400 UOI7400 UYE7400 VIA7400 VRW7400 WBS7400 WLO7400 WVK7400 C7415:C7422 IY7415:IY7422 SU7415:SU7422 ACQ7415:ACQ7422 AMM7415:AMM7422 AWI7415:AWI7422 BGE7415:BGE7422 BQA7415:BQA7422 BZW7415:BZW7422 CJS7415:CJS7422 CTO7415:CTO7422 DDK7415:DDK7422 DNG7415:DNG7422 DXC7415:DXC7422 EGY7415:EGY7422 EQU7415:EQU7422 FAQ7415:FAQ7422 FKM7415:FKM7422 FUI7415:FUI7422 GEE7415:GEE7422 GOA7415:GOA7422 GXW7415:GXW7422 HHS7415:HHS7422 HRO7415:HRO7422 IBK7415:IBK7422 ILG7415:ILG7422 IVC7415:IVC7422 JEY7415:JEY7422 JOU7415:JOU7422 JYQ7415:JYQ7422 KIM7415:KIM7422 KSI7415:KSI7422 LCE7415:LCE7422 LMA7415:LMA7422 LVW7415:LVW7422 MFS7415:MFS7422 MPO7415:MPO7422 MZK7415:MZK7422 NJG7415:NJG7422 NTC7415:NTC7422 OCY7415:OCY7422 OMU7415:OMU7422 OWQ7415:OWQ7422 PGM7415:PGM7422 PQI7415:PQI7422 QAE7415:QAE7422 QKA7415:QKA7422 QTW7415:QTW7422 RDS7415:RDS7422 RNO7415:RNO7422 RXK7415:RXK7422 SHG7415:SHG7422 SRC7415:SRC7422 TAY7415:TAY7422 TKU7415:TKU7422 TUQ7415:TUQ7422 UEM7415:UEM7422 UOI7415:UOI7422 UYE7415:UYE7422 VIA7415:VIA7422 VRW7415:VRW7422 WBS7415:WBS7422 WLO7415:WLO7422 WVK7415:WVK7422 WLO7437:WLO7447 C7437:C7447 WBS7437:WBS7447 VRW7437:VRW7447 VIA7437:VIA7447 UYE7437:UYE7447 UOI7437:UOI7447 UEM7437:UEM7447 TUQ7437:TUQ7447 TKU7437:TKU7447 TAY7437:TAY7447 SRC7437:SRC7447 SHG7437:SHG7447 RXK7437:RXK7447 RNO7437:RNO7447 RDS7437:RDS7447 QTW7437:QTW7447 QKA7437:QKA7447 QAE7437:QAE7447 PQI7437:PQI7447 PGM7437:PGM7447 OWQ7437:OWQ7447 OMU7437:OMU7447 OCY7437:OCY7447 NTC7437:NTC7447 NJG7437:NJG7447 MZK7437:MZK7447 MPO7437:MPO7447 MFS7437:MFS7447 LVW7437:LVW7447 LMA7437:LMA7447 LCE7437:LCE7447 KSI7437:KSI7447 KIM7437:KIM7447 JYQ7437:JYQ7447 JOU7437:JOU7447 JEY7437:JEY7447 IVC7437:IVC7447 ILG7437:ILG7447 IBK7437:IBK7447 HRO7437:HRO7447 HHS7437:HHS7447 GXW7437:GXW7447 GOA7437:GOA7447 GEE7437:GEE7447 FUI7437:FUI7447 FKM7437:FKM7447 FAQ7437:FAQ7447 EQU7437:EQU7447 EGY7437:EGY7447 DXC7437:DXC7447 DNG7437:DNG7447 DDK7437:DDK7447 CTO7437:CTO7447 CJS7437:CJS7447 BZW7437:BZW7447 BQA7437:BQA7447 BGE7437:BGE7447 AWI7437:AWI7447 AMM7437:AMM7447 ACQ7437:ACQ7447 SU7437:SU7447 IY7437:IY7447 WVK7437:WVK7447 WLO7467:WLO7469 C7467:C7469 WBS7467:WBS7469 VRW7467:VRW7469 VIA7467:VIA7469 UYE7467:UYE7469 UOI7467:UOI7469 UEM7467:UEM7469 TUQ7467:TUQ7469 TKU7467:TKU7469 TAY7467:TAY7469 SRC7467:SRC7469 SHG7467:SHG7469 RXK7467:RXK7469 RNO7467:RNO7469 RDS7467:RDS7469 QTW7467:QTW7469 QKA7467:QKA7469 QAE7467:QAE7469 PQI7467:PQI7469 PGM7467:PGM7469 OWQ7467:OWQ7469 OMU7467:OMU7469 OCY7467:OCY7469 NTC7467:NTC7469 NJG7467:NJG7469 MZK7467:MZK7469 MPO7467:MPO7469 MFS7467:MFS7469 LVW7467:LVW7469 LMA7467:LMA7469 LCE7467:LCE7469 KSI7467:KSI7469 KIM7467:KIM7469 JYQ7467:JYQ7469 JOU7467:JOU7469 JEY7467:JEY7469 IVC7467:IVC7469 ILG7467:ILG7469 IBK7467:IBK7469 HRO7467:HRO7469 HHS7467:HHS7469 GXW7467:GXW7469 GOA7467:GOA7469 GEE7467:GEE7469 FUI7467:FUI7469 FKM7467:FKM7469 FAQ7467:FAQ7469 EQU7467:EQU7469 EGY7467:EGY7469 DXC7467:DXC7469 DNG7467:DNG7469 DDK7467:DDK7469 CTO7467:CTO7469 CJS7467:CJS7469 BZW7467:BZW7469 BQA7467:BQA7469 BGE7467:BGE7469 AWI7467:AWI7469 AMM7467:AMM7469 ACQ7467:ACQ7469 SU7467:SU7469 IY7467:IY7469 WVK7467:WVK7469 IY7473:IY7477 SU7473:SU7477 ACQ7473:ACQ7477 AMM7473:AMM7477 AWI7473:AWI7477 BGE7473:BGE7477 BQA7473:BQA7477 BZW7473:BZW7477 CJS7473:CJS7477 CTO7473:CTO7477 DDK7473:DDK7477 DNG7473:DNG7477 DXC7473:DXC7477 EGY7473:EGY7477 EQU7473:EQU7477 FAQ7473:FAQ7477 FKM7473:FKM7477 FUI7473:FUI7477 GEE7473:GEE7477 GOA7473:GOA7477 GXW7473:GXW7477 HHS7473:HHS7477 HRO7473:HRO7477 IBK7473:IBK7477 ILG7473:ILG7477 IVC7473:IVC7477 JEY7473:JEY7477 JOU7473:JOU7477 JYQ7473:JYQ7477 KIM7473:KIM7477 KSI7473:KSI7477 LCE7473:LCE7477 LMA7473:LMA7477 LVW7473:LVW7477 MFS7473:MFS7477 MPO7473:MPO7477 MZK7473:MZK7477 NJG7473:NJG7477 NTC7473:NTC7477 OCY7473:OCY7477 OMU7473:OMU7477 OWQ7473:OWQ7477 PGM7473:PGM7477 PQI7473:PQI7477 QAE7473:QAE7477 QKA7473:QKA7477 QTW7473:QTW7477 RDS7473:RDS7477 RNO7473:RNO7477 RXK7473:RXK7477 SHG7473:SHG7477 SRC7473:SRC7477 TAY7473:TAY7477 TKU7473:TKU7477 TUQ7473:TUQ7477 UEM7473:UEM7477 UOI7473:UOI7477 UYE7473:UYE7477 VIA7473:VIA7477 VRW7473:VRW7477 WBS7473:WBS7477 WLO7473:WLO7477 WVK7473:WVK7477 C7473:C7524 IY7524 SU7524 ACQ7524 AMM7524 AWI7524 BGE7524 BQA7524 BZW7524 CJS7524 CTO7524 DDK7524 DNG7524 DXC7524 EGY7524 EQU7524 FAQ7524 FKM7524 FUI7524 GEE7524 GOA7524 GXW7524 HHS7524 HRO7524 IBK7524 ILG7524 IVC7524 JEY7524 JOU7524 JYQ7524 KIM7524 KSI7524 LCE7524 LMA7524 LVW7524 MFS7524 MPO7524 MZK7524 NJG7524 NTC7524 OCY7524 OMU7524 OWQ7524 PGM7524 PQI7524 QAE7524 QKA7524 QTW7524 RDS7524 RNO7524 RXK7524 SHG7524 SRC7524 TAY7524 TKU7524 TUQ7524 UEM7524 UOI7524 UYE7524 VIA7524 VRW7524 WBS7524 WLO7524 WVK7524 C7526:C7527 IY7526:IY7527 SU7526:SU7527 ACQ7526:ACQ7527 AMM7526:AMM7527 AWI7526:AWI7527 BGE7526:BGE7527 BQA7526:BQA7527 BZW7526:BZW7527 CJS7526:CJS7527 CTO7526:CTO7527 DDK7526:DDK7527 DNG7526:DNG7527 DXC7526:DXC7527 EGY7526:EGY7527 EQU7526:EQU7527 FAQ7526:FAQ7527 FKM7526:FKM7527 FUI7526:FUI7527 GEE7526:GEE7527 GOA7526:GOA7527 GXW7526:GXW7527 HHS7526:HHS7527 HRO7526:HRO7527 IBK7526:IBK7527 ILG7526:ILG7527 IVC7526:IVC7527 JEY7526:JEY7527 JOU7526:JOU7527 JYQ7526:JYQ7527 KIM7526:KIM7527 KSI7526:KSI7527 LCE7526:LCE7527 LMA7526:LMA7527 LVW7526:LVW7527 MFS7526:MFS7527 MPO7526:MPO7527 MZK7526:MZK7527 NJG7526:NJG7527 NTC7526:NTC7527 OCY7526:OCY7527 OMU7526:OMU7527 OWQ7526:OWQ7527 PGM7526:PGM7527 PQI7526:PQI7527 QAE7526:QAE7527 QKA7526:QKA7527 QTW7526:QTW7527 RDS7526:RDS7527 RNO7526:RNO7527 RXK7526:RXK7527 SHG7526:SHG7527 SRC7526:SRC7527 TAY7526:TAY7527 TKU7526:TKU7527 TUQ7526:TUQ7527 UEM7526:UEM7527 UOI7526:UOI7527 UYE7526:UYE7527 VIA7526:VIA7527 VRW7526:VRW7527 WBS7526:WBS7527 WLO7526:WLO7527 WVK7526:WVK7527 WVK7529 IY7529 SU7529 ACQ7529 AMM7529 AWI7529 BGE7529 BQA7529 BZW7529 CJS7529 CTO7529 DDK7529 DNG7529 DXC7529 EGY7529 EQU7529 FAQ7529 FKM7529 FUI7529 GEE7529 GOA7529 GXW7529 HHS7529 HRO7529 IBK7529 ILG7529 IVC7529 JEY7529 JOU7529 JYQ7529 KIM7529 KSI7529 LCE7529 LMA7529 LVW7529 MFS7529 MPO7529 MZK7529 NJG7529 NTC7529 OCY7529 OMU7529 OWQ7529 PGM7529 PQI7529 QAE7529 QKA7529 QTW7529 RDS7529 RNO7529 RXK7529 SHG7529 SRC7529 TAY7529 TKU7529 TUQ7529 UEM7529 UOI7529 UYE7529 VIA7529 VRW7529 WBS7529 WLO7529 C7529:C7534 C7554:C7561 IY7554:IY7561 SU7579:SU7586 C7622:C7626 C7632:C7637 IY7633:IY7637 SU7633:SU7637 ACQ7633:ACQ7637 AMM7633:AMM7637 AWI7633:AWI7637 BGE7633:BGE7637 BQA7633:BQA7637 BZW7633:BZW7637 CJS7633:CJS7637 CTO7633:CTO7637 DDK7633:DDK7637 DNG7633:DNG7637 DXC7633:DXC7637 EGY7633:EGY7637 EQU7633:EQU7637 C3102:C3111 C3077:C3079 C8141:C8166 C8169:C8170 C7261 C7263:C7273 C1067:C1122 C4121:C4137 C4068:C4093 C4114:C4119</xm:sqref>
        </x14:dataValidation>
        <x14:dataValidation type="list" errorStyle="warning" allowBlank="1" showInputMessage="1" showErrorMessage="1" errorTitle="Внимание" error="Введенное значение отсутсвует в справочнике" xr:uid="{00000000-0002-0000-0300-0000B2000000}">
          <x14:formula1>
            <xm:f>$N$3:$N$8</xm:f>
          </x14:formula1>
          <xm:sqref>WVV8205 WVV8248 WLZ8248 WCD8248 VSH8248 VIL8248 UYP8248 UOT8248 UEX8248 TVB8248 TLF8248 TBJ8248 SRN8248 SHR8248 RXV8248 RNZ8248 RED8248 QUH8248 QKL8248 QAP8248 PQT8248 PGX8248 OXB8248 ONF8248 ODJ8248 NTN8248 NJR8248 MZV8248 MPZ8248 MGD8248 LWH8248 LML8248 LCP8248 KST8248 KIX8248 JZB8248 JPF8248 JFJ8248 IVN8248 ILR8248 IBV8248 HRZ8248 HID8248 GYH8248 GOL8248 GEP8248 FUT8248 FKX8248 FBB8248 ERF8248 EHJ8248 DXN8248 DNR8248 DDV8248 CTZ8248 CKD8248 CAH8248 BQL8248 BGP8248 AWT8248 AMX8248 ADB8248 TF8248 JJ8248 JJ8210:JJ8229 WVV8210:WVV8229 WLZ8210:WLZ8229 WCD8210:WCD8229 VSH8210:VSH8229 VIL8210:VIL8229 UYP8210:UYP8229 UOT8210:UOT8229 UEX8210:UEX8229 TVB8210:TVB8229 TLF8210:TLF8229 TBJ8210:TBJ8229 SRN8210:SRN8229 SHR8210:SHR8229 RXV8210:RXV8229 RNZ8210:RNZ8229 RED8210:RED8229 QUH8210:QUH8229 QKL8210:QKL8229 QAP8210:QAP8229 PQT8210:PQT8229 PGX8210:PGX8229 OXB8210:OXB8229 ONF8210:ONF8229 ODJ8210:ODJ8229 NTN8210:NTN8229 NJR8210:NJR8229 MZV8210:MZV8229 MPZ8210:MPZ8229 MGD8210:MGD8229 LWH8210:LWH8229 LML8210:LML8229 LCP8210:LCP8229 KST8210:KST8229 KIX8210:KIX8229 JZB8210:JZB8229 JPF8210:JPF8229 JFJ8210:JFJ8229 IVN8210:IVN8229 ILR8210:ILR8229 IBV8210:IBV8229 HRZ8210:HRZ8229 HID8210:HID8229 GYH8210:GYH8229 GOL8210:GOL8229 GEP8210:GEP8229 FUT8210:FUT8229 FKX8210:FKX8229 FBB8210:FBB8229 ERF8210:ERF8229 EHJ8210:EHJ8229 DXN8210:DXN8229 DNR8210:DNR8229 DDV8210:DDV8229 CTZ8210:CTZ8229 CKD8210:CKD8229 CAH8210:CAH8229 BQL8210:BQL8229 BGP8210:BGP8229 AWT8210:AWT8229 AMX8210:AMX8229 ADB8210:ADB8229 TF8210:TF8229 WLZ8205 WCD8205 VSH8205 VIL8205 UYP8205 UOT8205 UEX8205 TVB8205 TLF8205 TBJ8205 SRN8205 SHR8205 RXV8205 RNZ8205 RED8205 QUH8205 QKL8205 QAP8205 PQT8205 PGX8205 OXB8205 ONF8205 ODJ8205 NTN8205 NJR8205 MZV8205 MPZ8205 MGD8205 LWH8205 LML8205 LCP8205 KST8205 KIX8205 JZB8205 JPF8205 JFJ8205 IVN8205 ILR8205 IBV8205 HRZ8205 HID8205 GYH8205 GOL8205 GEP8205 FUT8205 FKX8205 FBB8205 ERF8205 EHJ8205 DXN8205 DNR8205 DDV8205 CTZ8205 CKD8205 CAH8205 BQL8205 BGP8205 AWT8205 AMX8205 ADB8205 TF8205 JJ8205 N1589:N1598 JJ1589:JJ1592 TF1589:TF1592 ADB1589:ADB1592 AMX1589:AMX1592 AWT1589:AWT1592 BGP1589:BGP1592 BQL1589:BQL1592 CAH1589:CAH1592 CKD1589:CKD1592 CTZ1589:CTZ1592 DDV1589:DDV1592 DNR1589:DNR1592 DXN1589:DXN1592 EHJ1589:EHJ1592 ERF1589:ERF1592 FBB1589:FBB1592 FKX1589:FKX1592 FUT1589:FUT1592 GEP1589:GEP1592 GOL1589:GOL1592 GYH1589:GYH1592 HID1589:HID1592 HRZ1589:HRZ1592 IBV1589:IBV1592 ILR1589:ILR1592 IVN1589:IVN1592 JFJ1589:JFJ1592 JPF1589:JPF1592 JZB1589:JZB1592 KIX1589:KIX1592 KST1589:KST1592 LCP1589:LCP1592 LML1589:LML1592 LWH1589:LWH1592 MGD1589:MGD1592 MPZ1589:MPZ1592 MZV1589:MZV1592 NJR1589:NJR1592 NTN1589:NTN1592 ODJ1589:ODJ1592 ONF1589:ONF1592 OXB1589:OXB1592 PGX1589:PGX1592 PQT1589:PQT1592 QAP1589:QAP1592 QKL1589:QKL1592 QUH1589:QUH1592 RED1589:RED1592 RNZ1589:RNZ1592 RXV1589:RXV1592 SHR1589:SHR1592 SRN1589:SRN1592 TBJ1589:TBJ1592 TLF1589:TLF1592 TVB1589:TVB1592 UEX1589:UEX1592 UOT1589:UOT1592 UYP1589:UYP1592 VIL1589:VIL1592 VSH1589:VSH1592 WCD1589:WCD1592 WLZ1589:WLZ1592 WVV1589:WVV1592 JJ1597:JJ1598 TF1597:TF1598 ADB1597:ADB1598 AMX1597:AMX1598 AWT1597:AWT1598 BGP1597:BGP1598 BQL1597:BQL1598 CAH1597:CAH1598 CKD1597:CKD1598 CTZ1597:CTZ1598 DDV1597:DDV1598 DNR1597:DNR1598 DXN1597:DXN1598 EHJ1597:EHJ1598 ERF1597:ERF1598 FBB1597:FBB1598 FKX1597:FKX1598 FUT1597:FUT1598 GEP1597:GEP1598 GOL1597:GOL1598 GYH1597:GYH1598 HID1597:HID1598 HRZ1597:HRZ1598 IBV1597:IBV1598 ILR1597:ILR1598 IVN1597:IVN1598 JFJ1597:JFJ1598 JPF1597:JPF1598 JZB1597:JZB1598 KIX1597:KIX1598 KST1597:KST1598 LCP1597:LCP1598 LML1597:LML1598 LWH1597:LWH1598 MGD1597:MGD1598 MPZ1597:MPZ1598 MZV1597:MZV1598 NJR1597:NJR1598 NTN1597:NTN1598 ODJ1597:ODJ1598 ONF1597:ONF1598 OXB1597:OXB1598 PGX1597:PGX1598 PQT1597:PQT1598 QAP1597:QAP1598 QKL1597:QKL1598 QUH1597:QUH1598 RED1597:RED1598 RNZ1597:RNZ1598 RXV1597:RXV1598 SHR1597:SHR1598 SRN1597:SRN1598 TBJ1597:TBJ1598 TLF1597:TLF1598 TVB1597:TVB1598 UEX1597:UEX1598 UOT1597:UOT1598 UYP1597:UYP1598 VIL1597:VIL1598 VSH1597:VSH1598 WCD1597:WCD1598 WLZ1597:WLZ1598 WVV1597:WVV1598 N1616 JJ1616 TF1616 ADB1616 AMX1616 AWT1616 BGP1616 BQL1616 CAH1616 CKD1616 CTZ1616 DDV1616 DNR1616 DXN1616 EHJ1616 ERF1616 FBB1616 FKX1616 FUT1616 GEP1616 GOL1616 GYH1616 HID1616 HRZ1616 IBV1616 ILR1616 IVN1616 JFJ1616 JPF1616 JZB1616 KIX1616 KST1616 LCP1616 LML1616 LWH1616 MGD1616 MPZ1616 MZV1616 NJR1616 NTN1616 ODJ1616 ONF1616 OXB1616 PGX1616 PQT1616 QAP1616 QKL1616 QUH1616 RED1616 RNZ1616 RXV1616 SHR1616 SRN1616 TBJ1616 TLF1616 TVB1616 UEX1616 UOT1616 UYP1616 VIL1616 VSH1616 WCD1616 WLZ1616 WVV1616 N1620:N1633 JJ1620:JJ1621 TF1620:TF1621 ADB1620:ADB1621 AMX1620:AMX1621 AWT1620:AWT1621 BGP1620:BGP1621 BQL1620:BQL1621 CAH1620:CAH1621 CKD1620:CKD1621 CTZ1620:CTZ1621 DDV1620:DDV1621 DNR1620:DNR1621 DXN1620:DXN1621 EHJ1620:EHJ1621 ERF1620:ERF1621 FBB1620:FBB1621 FKX1620:FKX1621 FUT1620:FUT1621 GEP1620:GEP1621 GOL1620:GOL1621 GYH1620:GYH1621 HID1620:HID1621 HRZ1620:HRZ1621 IBV1620:IBV1621 ILR1620:ILR1621 IVN1620:IVN1621 JFJ1620:JFJ1621 JPF1620:JPF1621 JZB1620:JZB1621 KIX1620:KIX1621 KST1620:KST1621 LCP1620:LCP1621 LML1620:LML1621 LWH1620:LWH1621 MGD1620:MGD1621 MPZ1620:MPZ1621 MZV1620:MZV1621 NJR1620:NJR1621 NTN1620:NTN1621 ODJ1620:ODJ1621 ONF1620:ONF1621 OXB1620:OXB1621 PGX1620:PGX1621 PQT1620:PQT1621 QAP1620:QAP1621 QKL1620:QKL1621 QUH1620:QUH1621 RED1620:RED1621 RNZ1620:RNZ1621 RXV1620:RXV1621 SHR1620:SHR1621 SRN1620:SRN1621 TBJ1620:TBJ1621 TLF1620:TLF1621 TVB1620:TVB1621 UEX1620:UEX1621 UOT1620:UOT1621 UYP1620:UYP1621 VIL1620:VIL1621 VSH1620:VSH1621 WCD1620:WCD1621 WLZ1620:WLZ1621 WVV1620:WVV1621 JJ1626:JJ1629 TF1626:TF1629 ADB1626:ADB1629 AMX1626:AMX1629 AWT1626:AWT1629 BGP1626:BGP1629 BQL1626:BQL1629 CAH1626:CAH1629 CKD1626:CKD1629 CTZ1626:CTZ1629 DDV1626:DDV1629 DNR1626:DNR1629 DXN1626:DXN1629 EHJ1626:EHJ1629 ERF1626:ERF1629 FBB1626:FBB1629 FKX1626:FKX1629 FUT1626:FUT1629 GEP1626:GEP1629 GOL1626:GOL1629 GYH1626:GYH1629 HID1626:HID1629 HRZ1626:HRZ1629 IBV1626:IBV1629 ILR1626:ILR1629 IVN1626:IVN1629 JFJ1626:JFJ1629 JPF1626:JPF1629 JZB1626:JZB1629 KIX1626:KIX1629 KST1626:KST1629 LCP1626:LCP1629 LML1626:LML1629 LWH1626:LWH1629 MGD1626:MGD1629 MPZ1626:MPZ1629 MZV1626:MZV1629 NJR1626:NJR1629 NTN1626:NTN1629 ODJ1626:ODJ1629 ONF1626:ONF1629 OXB1626:OXB1629 PGX1626:PGX1629 PQT1626:PQT1629 QAP1626:QAP1629 QKL1626:QKL1629 QUH1626:QUH1629 RED1626:RED1629 RNZ1626:RNZ1629 RXV1626:RXV1629 SHR1626:SHR1629 SRN1626:SRN1629 TBJ1626:TBJ1629 TLF1626:TLF1629 TVB1626:TVB1629 UEX1626:UEX1629 UOT1626:UOT1629 UYP1626:UYP1629 VIL1626:VIL1629 VSH1626:VSH1629 WCD1626:WCD1629 WLZ1626:WLZ1629 WVV1626:WVV1629 WVV1567:WVV1576 WLZ1567:WLZ1576 WCD1567:WCD1576 VSH1567:VSH1576 VIL1567:VIL1576 UYP1567:UYP1576 UOT1567:UOT1576 UEX1567:UEX1576 TVB1567:TVB1576 TLF1567:TLF1576 TBJ1567:TBJ1576 SRN1567:SRN1576 SHR1567:SHR1576 RXV1567:RXV1576 RNZ1567:RNZ1576 RED1567:RED1576 QUH1567:QUH1576 QKL1567:QKL1576 QAP1567:QAP1576 PQT1567:PQT1576 PGX1567:PGX1576 OXB1567:OXB1576 ONF1567:ONF1576 ODJ1567:ODJ1576 NTN1567:NTN1576 NJR1567:NJR1576 MZV1567:MZV1576 MPZ1567:MPZ1576 MGD1567:MGD1576 LWH1567:LWH1576 LML1567:LML1576 LCP1567:LCP1576 KST1567:KST1576 KIX1567:KIX1576 JZB1567:JZB1576 JPF1567:JPF1576 JFJ1567:JFJ1576 IVN1567:IVN1576 ILR1567:ILR1576 IBV1567:IBV1576 HRZ1567:HRZ1576 HID1567:HID1576 GYH1567:GYH1576 GOL1567:GOL1576 GEP1567:GEP1576 FUT1567:FUT1576 FKX1567:FKX1576 FBB1567:FBB1576 ERF1567:ERF1576 EHJ1567:EHJ1576 DXN1567:DXN1576 DNR1567:DNR1576 DDV1567:DDV1576 CTZ1567:CTZ1576 CKD1567:CKD1576 CAH1567:CAH1576 BQL1567:BQL1576 BGP1567:BGP1576 AWT1567:AWT1576 AMX1567:AMX1576 ADB1567:ADB1576 TF1567:TF1576 JJ1567:JJ1576 JJ1633 TF1633 ADB1633 AMX1633 AWT1633 BGP1633 BQL1633 CAH1633 CKD1633 CTZ1633 DDV1633 DNR1633 DXN1633 EHJ1633 ERF1633 FBB1633 FKX1633 FUT1633 GEP1633 GOL1633 GYH1633 HID1633 HRZ1633 IBV1633 ILR1633 IVN1633 JFJ1633 JPF1633 JZB1633 KIX1633 KST1633 LCP1633 LML1633 LWH1633 MGD1633 MPZ1633 MZV1633 NJR1633 NTN1633 ODJ1633 ONF1633 OXB1633 PGX1633 PQT1633 QAP1633 QKL1633 QUH1633 RED1633 RNZ1633 RXV1633 SHR1633 SRN1633 TBJ1633 TLF1633 TVB1633 UEX1633 UOT1633 UYP1633 VIL1633 VSH1633 WCD1633 WLZ1633 WVV1633 N1639:N1647 JJ1639:JJ1641 TF1639:TF1641 ADB1639:ADB1641 AMX1639:AMX1641 AWT1639:AWT1641 BGP1639:BGP1641 BQL1639:BQL1641 CAH1639:CAH1641 CKD1639:CKD1641 CTZ1639:CTZ1641 DDV1639:DDV1641 DNR1639:DNR1641 DXN1639:DXN1641 EHJ1639:EHJ1641 ERF1639:ERF1641 FBB1639:FBB1641 FKX1639:FKX1641 FUT1639:FUT1641 GEP1639:GEP1641 GOL1639:GOL1641 GYH1639:GYH1641 HID1639:HID1641 HRZ1639:HRZ1641 IBV1639:IBV1641 ILR1639:ILR1641 IVN1639:IVN1641 JFJ1639:JFJ1641 JPF1639:JPF1641 JZB1639:JZB1641 KIX1639:KIX1641 KST1639:KST1641 LCP1639:LCP1641 LML1639:LML1641 LWH1639:LWH1641 MGD1639:MGD1641 MPZ1639:MPZ1641 MZV1639:MZV1641 NJR1639:NJR1641 NTN1639:NTN1641 ODJ1639:ODJ1641 ONF1639:ONF1641 OXB1639:OXB1641 PGX1639:PGX1641 PQT1639:PQT1641 QAP1639:QAP1641 QKL1639:QKL1641 QUH1639:QUH1641 RED1639:RED1641 RNZ1639:RNZ1641 RXV1639:RXV1641 SHR1639:SHR1641 SRN1639:SRN1641 TBJ1639:TBJ1641 TLF1639:TLF1641 TVB1639:TVB1641 UEX1639:UEX1641 UOT1639:UOT1641 UYP1639:UYP1641 VIL1639:VIL1641 VSH1639:VSH1641 WCD1639:WCD1641 WLZ1639:WLZ1641 WVV1639:WVV1641 JJ1645:JJ1647 TF1645:TF1647 ADB1645:ADB1647 AMX1645:AMX1647 AWT1645:AWT1647 BGP1645:BGP1647 BQL1645:BQL1647 CAH1645:CAH1647 CKD1645:CKD1647 CTZ1645:CTZ1647 DDV1645:DDV1647 DNR1645:DNR1647 DXN1645:DXN1647 EHJ1645:EHJ1647 ERF1645:ERF1647 FBB1645:FBB1647 FKX1645:FKX1647 FUT1645:FUT1647 GEP1645:GEP1647 GOL1645:GOL1647 GYH1645:GYH1647 HID1645:HID1647 HRZ1645:HRZ1647 IBV1645:IBV1647 ILR1645:ILR1647 IVN1645:IVN1647 JFJ1645:JFJ1647 JPF1645:JPF1647 JZB1645:JZB1647 KIX1645:KIX1647 KST1645:KST1647 LCP1645:LCP1647 LML1645:LML1647 LWH1645:LWH1647 MGD1645:MGD1647 MPZ1645:MPZ1647 MZV1645:MZV1647 NJR1645:NJR1647 NTN1645:NTN1647 ODJ1645:ODJ1647 ONF1645:ONF1647 OXB1645:OXB1647 PGX1645:PGX1647 PQT1645:PQT1647 QAP1645:QAP1647 QKL1645:QKL1647 QUH1645:QUH1647 RED1645:RED1647 RNZ1645:RNZ1647 RXV1645:RXV1647 SHR1645:SHR1647 SRN1645:SRN1647 TBJ1645:TBJ1647 TLF1645:TLF1647 TVB1645:TVB1647 UEX1645:UEX1647 UOT1645:UOT1647 UYP1645:UYP1647 VIL1645:VIL1647 VSH1645:VSH1647 WCD1645:WCD1647 WLZ1645:WLZ1647 WVV1645:WVV1647 N1650:N1653 N1658:N1660 JJ1523:JJ1527 TF1523:TF1527 ADB1523:ADB1527 AMX1523:AMX1527 AWT1523:AWT1527 BGP1523:BGP1527 BQL1523:BQL1527 CAH1523:CAH1527 CKD1523:CKD1527 CTZ1523:CTZ1527 DDV1523:DDV1527 DNR1523:DNR1527 DXN1523:DXN1527 EHJ1523:EHJ1527 ERF1523:ERF1527 FBB1523:FBB1527 FKX1523:FKX1527 FUT1523:FUT1527 GEP1523:GEP1527 GOL1523:GOL1527 GYH1523:GYH1527 HID1523:HID1527 HRZ1523:HRZ1527 IBV1523:IBV1527 ILR1523:ILR1527 IVN1523:IVN1527 JFJ1523:JFJ1527 JPF1523:JPF1527 JZB1523:JZB1527 KIX1523:KIX1527 KST1523:KST1527 LCP1523:LCP1527 LML1523:LML1527 LWH1523:LWH1527 MGD1523:MGD1527 MPZ1523:MPZ1527 MZV1523:MZV1527 NJR1523:NJR1527 NTN1523:NTN1527 ODJ1523:ODJ1527 ONF1523:ONF1527 OXB1523:OXB1527 PGX1523:PGX1527 PQT1523:PQT1527 QAP1523:QAP1527 QKL1523:QKL1527 QUH1523:QUH1527 RED1523:RED1527 RNZ1523:RNZ1527 RXV1523:RXV1527 SHR1523:SHR1527 SRN1523:SRN1527 TBJ1523:TBJ1527 TLF1523:TLF1527 TVB1523:TVB1527 UEX1523:UEX1527 UOT1523:UOT1527 UYP1523:UYP1527 VIL1523:VIL1527 VSH1523:VSH1527 WCD1523:WCD1527 WLZ1523:WLZ1527 WVV1523:WVV1527 N1544:N1551 JJ1544:JJ1546 TF1544:TF1546 ADB1544:ADB1546 AMX1544:AMX1546 AWT1544:AWT1546 BGP1544:BGP1546 BQL1544:BQL1546 CAH1544:CAH1546 CKD1544:CKD1546 CTZ1544:CTZ1546 DDV1544:DDV1546 DNR1544:DNR1546 DXN1544:DXN1546 EHJ1544:EHJ1546 ERF1544:ERF1546 FBB1544:FBB1546 FKX1544:FKX1546 FUT1544:FUT1546 GEP1544:GEP1546 GOL1544:GOL1546 GYH1544:GYH1546 HID1544:HID1546 HRZ1544:HRZ1546 IBV1544:IBV1546 ILR1544:ILR1546 IVN1544:IVN1546 JFJ1544:JFJ1546 JPF1544:JPF1546 JZB1544:JZB1546 KIX1544:KIX1546 KST1544:KST1546 LCP1544:LCP1546 LML1544:LML1546 LWH1544:LWH1546 MGD1544:MGD1546 MPZ1544:MPZ1546 MZV1544:MZV1546 NJR1544:NJR1546 NTN1544:NTN1546 ODJ1544:ODJ1546 ONF1544:ONF1546 OXB1544:OXB1546 PGX1544:PGX1546 PQT1544:PQT1546 QAP1544:QAP1546 QKL1544:QKL1546 QUH1544:QUH1546 RED1544:RED1546 RNZ1544:RNZ1546 RXV1544:RXV1546 SHR1544:SHR1546 SRN1544:SRN1546 TBJ1544:TBJ1546 TLF1544:TLF1546 TVB1544:TVB1546 UEX1544:UEX1546 UOT1544:UOT1546 UYP1544:UYP1546 VIL1544:VIL1546 VSH1544:VSH1546 WCD1544:WCD1546 WLZ1544:WLZ1546 WVV1544:WVV1546 JJ1550:JJ1551 TF1550:TF1551 ADB1550:ADB1551 AMX1550:AMX1551 AWT1550:AWT1551 BGP1550:BGP1551 BQL1550:BQL1551 CAH1550:CAH1551 CKD1550:CKD1551 CTZ1550:CTZ1551 DDV1550:DDV1551 DNR1550:DNR1551 DXN1550:DXN1551 EHJ1550:EHJ1551 ERF1550:ERF1551 FBB1550:FBB1551 FKX1550:FKX1551 FUT1550:FUT1551 GEP1550:GEP1551 GOL1550:GOL1551 GYH1550:GYH1551 HID1550:HID1551 HRZ1550:HRZ1551 IBV1550:IBV1551 ILR1550:ILR1551 IVN1550:IVN1551 JFJ1550:JFJ1551 JPF1550:JPF1551 JZB1550:JZB1551 KIX1550:KIX1551 KST1550:KST1551 LCP1550:LCP1551 LML1550:LML1551 LWH1550:LWH1551 MGD1550:MGD1551 MPZ1550:MPZ1551 MZV1550:MZV1551 NJR1550:NJR1551 NTN1550:NTN1551 ODJ1550:ODJ1551 ONF1550:ONF1551 OXB1550:OXB1551 PGX1550:PGX1551 PQT1550:PQT1551 QAP1550:QAP1551 QKL1550:QKL1551 QUH1550:QUH1551 RED1550:RED1551 RNZ1550:RNZ1551 RXV1550:RXV1551 SHR1550:SHR1551 SRN1550:SRN1551 TBJ1550:TBJ1551 TLF1550:TLF1551 TVB1550:TVB1551 UEX1550:UEX1551 UOT1550:UOT1551 UYP1550:UYP1551 VIL1550:VIL1551 VSH1550:VSH1551 WCD1550:WCD1551 WLZ1550:WLZ1551 WVV1550:WVV1551 N1567:N1580 N1562:N1564 JJ1562:JJ1564 TF1562:TF1564 ADB1562:ADB1564 AMX1562:AMX1564 AWT1562:AWT1564 BGP1562:BGP1564 BQL1562:BQL1564 CAH1562:CAH1564 CKD1562:CKD1564 CTZ1562:CTZ1564 DDV1562:DDV1564 DNR1562:DNR1564 DXN1562:DXN1564 EHJ1562:EHJ1564 ERF1562:ERF1564 FBB1562:FBB1564 FKX1562:FKX1564 FUT1562:FUT1564 GEP1562:GEP1564 GOL1562:GOL1564 GYH1562:GYH1564 HID1562:HID1564 HRZ1562:HRZ1564 IBV1562:IBV1564 ILR1562:ILR1564 IVN1562:IVN1564 JFJ1562:JFJ1564 JPF1562:JPF1564 JZB1562:JZB1564 KIX1562:KIX1564 KST1562:KST1564 LCP1562:LCP1564 LML1562:LML1564 LWH1562:LWH1564 MGD1562:MGD1564 MPZ1562:MPZ1564 MZV1562:MZV1564 NJR1562:NJR1564 NTN1562:NTN1564 ODJ1562:ODJ1564 ONF1562:ONF1564 OXB1562:OXB1564 PGX1562:PGX1564 PQT1562:PQT1564 QAP1562:QAP1564 QKL1562:QKL1564 QUH1562:QUH1564 RED1562:RED1564 RNZ1562:RNZ1564 RXV1562:RXV1564 SHR1562:SHR1564 SRN1562:SRN1564 TBJ1562:TBJ1564 TLF1562:TLF1564 TVB1562:TVB1564 UEX1562:UEX1564 UOT1562:UOT1564 UYP1562:UYP1564 VIL1562:VIL1564 VSH1562:VSH1564 WCD1562:WCD1564 WLZ1562:WLZ1564 WVV1562:WVV1564 N1556:N1558 WVV1427 N1415:N1419 N1427:N1444 JJ1427 TF1427 ADB1427 AMX1427 AWT1427 BGP1427 BQL1427 CAH1427 CKD1427 CTZ1427 DDV1427 DNR1427 DXN1427 EHJ1427 ERF1427 FBB1427 FKX1427 FUT1427 GEP1427 GOL1427 GYH1427 HID1427 HRZ1427 IBV1427 ILR1427 IVN1427 JFJ1427 JPF1427 JZB1427 KIX1427 KST1427 LCP1427 LML1427 LWH1427 MGD1427 MPZ1427 MZV1427 NJR1427 NTN1427 ODJ1427 ONF1427 OXB1427 PGX1427 PQT1427 QAP1427 QKL1427 QUH1427 RED1427 RNZ1427 RXV1427 SHR1427 SRN1427 TBJ1427 TLF1427 TVB1427 UEX1427 UOT1427 UYP1427 VIL1427 VSH1427 WCD1427 WLZ1427 JJ1431:JJ1438 TF1431:TF1438 ADB1431:ADB1438 AMX1431:AMX1438 AWT1431:AWT1438 BGP1431:BGP1438 BQL1431:BQL1438 CAH1431:CAH1438 CKD1431:CKD1438 CTZ1431:CTZ1438 DDV1431:DDV1438 DNR1431:DNR1438 DXN1431:DXN1438 EHJ1431:EHJ1438 ERF1431:ERF1438 FBB1431:FBB1438 FKX1431:FKX1438 FUT1431:FUT1438 GEP1431:GEP1438 GOL1431:GOL1438 GYH1431:GYH1438 HID1431:HID1438 HRZ1431:HRZ1438 IBV1431:IBV1438 ILR1431:ILR1438 IVN1431:IVN1438 JFJ1431:JFJ1438 JPF1431:JPF1438 JZB1431:JZB1438 KIX1431:KIX1438 KST1431:KST1438 LCP1431:LCP1438 LML1431:LML1438 LWH1431:LWH1438 MGD1431:MGD1438 MPZ1431:MPZ1438 MZV1431:MZV1438 NJR1431:NJR1438 NTN1431:NTN1438 ODJ1431:ODJ1438 ONF1431:ONF1438 OXB1431:OXB1438 PGX1431:PGX1438 PQT1431:PQT1438 QAP1431:QAP1438 QKL1431:QKL1438 QUH1431:QUH1438 RED1431:RED1438 RNZ1431:RNZ1438 RXV1431:RXV1438 SHR1431:SHR1438 SRN1431:SRN1438 TBJ1431:TBJ1438 TLF1431:TLF1438 TVB1431:TVB1438 UEX1431:UEX1438 UOT1431:UOT1438 UYP1431:UYP1438 VIL1431:VIL1438 VSH1431:VSH1438 WCD1431:WCD1438 WLZ1431:WLZ1438 WVV1431:WVV1438 JJ1443:JJ1444 TF1443:TF1444 ADB1443:ADB1444 AMX1443:AMX1444 AWT1443:AWT1444 BGP1443:BGP1444 BQL1443:BQL1444 CAH1443:CAH1444 CKD1443:CKD1444 CTZ1443:CTZ1444 DDV1443:DDV1444 DNR1443:DNR1444 DXN1443:DXN1444 EHJ1443:EHJ1444 ERF1443:ERF1444 FBB1443:FBB1444 FKX1443:FKX1444 FUT1443:FUT1444 GEP1443:GEP1444 GOL1443:GOL1444 GYH1443:GYH1444 HID1443:HID1444 HRZ1443:HRZ1444 IBV1443:IBV1444 ILR1443:ILR1444 IVN1443:IVN1444 JFJ1443:JFJ1444 JPF1443:JPF1444 JZB1443:JZB1444 KIX1443:KIX1444 KST1443:KST1444 LCP1443:LCP1444 LML1443:LML1444 LWH1443:LWH1444 MGD1443:MGD1444 MPZ1443:MPZ1444 MZV1443:MZV1444 NJR1443:NJR1444 NTN1443:NTN1444 ODJ1443:ODJ1444 ONF1443:ONF1444 OXB1443:OXB1444 PGX1443:PGX1444 PQT1443:PQT1444 QAP1443:QAP1444 QKL1443:QKL1444 QUH1443:QUH1444 RED1443:RED1444 RNZ1443:RNZ1444 RXV1443:RXV1444 SHR1443:SHR1444 SRN1443:SRN1444 TBJ1443:TBJ1444 TLF1443:TLF1444 TVB1443:TVB1444 UEX1443:UEX1444 UOT1443:UOT1444 UYP1443:UYP1444 VIL1443:VIL1444 VSH1443:VSH1444 WCD1443:WCD1444 WLZ1443:WLZ1444 WVV1443:WVV1444 N1391:N1404 JJ1467:JJ1474 TF1467:TF1474 ADB1467:ADB1474 AMX1467:AMX1474 AWT1467:AWT1474 BGP1467:BGP1474 BQL1467:BQL1474 CAH1467:CAH1474 CKD1467:CKD1474 CTZ1467:CTZ1474 DDV1467:DDV1474 DNR1467:DNR1474 DXN1467:DXN1474 EHJ1467:EHJ1474 ERF1467:ERF1474 FBB1467:FBB1474 FKX1467:FKX1474 FUT1467:FUT1474 GEP1467:GEP1474 GOL1467:GOL1474 GYH1467:GYH1474 HID1467:HID1474 HRZ1467:HRZ1474 IBV1467:IBV1474 ILR1467:ILR1474 IVN1467:IVN1474 JFJ1467:JFJ1474 JPF1467:JPF1474 JZB1467:JZB1474 KIX1467:KIX1474 KST1467:KST1474 LCP1467:LCP1474 LML1467:LML1474 LWH1467:LWH1474 MGD1467:MGD1474 MPZ1467:MPZ1474 MZV1467:MZV1474 NJR1467:NJR1474 NTN1467:NTN1474 ODJ1467:ODJ1474 ONF1467:ONF1474 OXB1467:OXB1474 PGX1467:PGX1474 PQT1467:PQT1474 QAP1467:QAP1474 QKL1467:QKL1474 QUH1467:QUH1474 RED1467:RED1474 RNZ1467:RNZ1474 RXV1467:RXV1474 SHR1467:SHR1474 SRN1467:SRN1474 TBJ1467:TBJ1474 TLF1467:TLF1474 TVB1467:TVB1474 UEX1467:UEX1474 UOT1467:UOT1474 UYP1467:UYP1474 VIL1467:VIL1474 VSH1467:VSH1474 WCD1467:WCD1474 WLZ1467:WLZ1474 WVV1467:WVV1474 WVV1809:WVV1837 N3076:N3111 JJ1480:JJ1491 TF1480:TF1491 ADB1480:ADB1491 AMX1480:AMX1491 AWT1480:AWT1491 BGP1480:BGP1491 BQL1480:BQL1491 CAH1480:CAH1491 CKD1480:CKD1491 CTZ1480:CTZ1491 DDV1480:DDV1491 DNR1480:DNR1491 DXN1480:DXN1491 EHJ1480:EHJ1491 ERF1480:ERF1491 FBB1480:FBB1491 FKX1480:FKX1491 FUT1480:FUT1491 GEP1480:GEP1491 GOL1480:GOL1491 GYH1480:GYH1491 HID1480:HID1491 HRZ1480:HRZ1491 IBV1480:IBV1491 ILR1480:ILR1491 IVN1480:IVN1491 JFJ1480:JFJ1491 JPF1480:JPF1491 JZB1480:JZB1491 KIX1480:KIX1491 KST1480:KST1491 LCP1480:LCP1491 LML1480:LML1491 LWH1480:LWH1491 MGD1480:MGD1491 MPZ1480:MPZ1491 MZV1480:MZV1491 NJR1480:NJR1491 NTN1480:NTN1491 ODJ1480:ODJ1491 ONF1480:ONF1491 OXB1480:OXB1491 PGX1480:PGX1491 PQT1480:PQT1491 QAP1480:QAP1491 QKL1480:QKL1491 QUH1480:QUH1491 RED1480:RED1491 RNZ1480:RNZ1491 RXV1480:RXV1491 SHR1480:SHR1491 SRN1480:SRN1491 TBJ1480:TBJ1491 TLF1480:TLF1491 TVB1480:TVB1491 UEX1480:UEX1491 UOT1480:UOT1491 UYP1480:UYP1491 VIL1480:VIL1491 VSH1480:VSH1491 WCD1480:WCD1491 WLZ1480:WLZ1491 WVV1480:WVV1491 N1499:N1505 N1509:N1511 JJ1509:JJ1511 TF1509:TF1511 ADB1509:ADB1511 AMX1509:AMX1511 AWT1509:AWT1511 BGP1509:BGP1511 BQL1509:BQL1511 CAH1509:CAH1511 CKD1509:CKD1511 CTZ1509:CTZ1511 DDV1509:DDV1511 DNR1509:DNR1511 DXN1509:DXN1511 EHJ1509:EHJ1511 ERF1509:ERF1511 FBB1509:FBB1511 FKX1509:FKX1511 FUT1509:FUT1511 GEP1509:GEP1511 GOL1509:GOL1511 GYH1509:GYH1511 HID1509:HID1511 HRZ1509:HRZ1511 IBV1509:IBV1511 ILR1509:ILR1511 IVN1509:IVN1511 JFJ1509:JFJ1511 JPF1509:JPF1511 JZB1509:JZB1511 KIX1509:KIX1511 KST1509:KST1511 LCP1509:LCP1511 LML1509:LML1511 LWH1509:LWH1511 MGD1509:MGD1511 MPZ1509:MPZ1511 MZV1509:MZV1511 NJR1509:NJR1511 NTN1509:NTN1511 ODJ1509:ODJ1511 ONF1509:ONF1511 OXB1509:OXB1511 PGX1509:PGX1511 PQT1509:PQT1511 QAP1509:QAP1511 QKL1509:QKL1511 QUH1509:QUH1511 RED1509:RED1511 RNZ1509:RNZ1511 RXV1509:RXV1511 SHR1509:SHR1511 SRN1509:SRN1511 TBJ1509:TBJ1511 TLF1509:TLF1511 TVB1509:TVB1511 UEX1509:UEX1511 UOT1509:UOT1511 UYP1509:UYP1511 VIL1509:VIL1511 VSH1509:VSH1511 WCD1509:WCD1511 WLZ1509:WLZ1511 WVV1509:WVV1511 N1662:N1706 JJ1662:JJ1702 TF1662:TF1702 ADB1662:ADB1702 AMX1662:AMX1702 AWT1662:AWT1702 BGP1662:BGP1702 BQL1662:BQL1702 CAH1662:CAH1702 CKD1662:CKD1702 CTZ1662:CTZ1702 DDV1662:DDV1702 DNR1662:DNR1702 DXN1662:DXN1702 EHJ1662:EHJ1702 ERF1662:ERF1702 FBB1662:FBB1702 FKX1662:FKX1702 FUT1662:FUT1702 GEP1662:GEP1702 GOL1662:GOL1702 GYH1662:GYH1702 HID1662:HID1702 HRZ1662:HRZ1702 IBV1662:IBV1702 ILR1662:ILR1702 IVN1662:IVN1702 JFJ1662:JFJ1702 JPF1662:JPF1702 JZB1662:JZB1702 KIX1662:KIX1702 KST1662:KST1702 LCP1662:LCP1702 LML1662:LML1702 LWH1662:LWH1702 MGD1662:MGD1702 MPZ1662:MPZ1702 MZV1662:MZV1702 NJR1662:NJR1702 NTN1662:NTN1702 ODJ1662:ODJ1702 ONF1662:ONF1702 OXB1662:OXB1702 PGX1662:PGX1702 PQT1662:PQT1702 QAP1662:QAP1702 QKL1662:QKL1702 QUH1662:QUH1702 RED1662:RED1702 RNZ1662:RNZ1702 RXV1662:RXV1702 SHR1662:SHR1702 SRN1662:SRN1702 TBJ1662:TBJ1702 TLF1662:TLF1702 TVB1662:TVB1702 UEX1662:UEX1702 UOT1662:UOT1702 UYP1662:UYP1702 VIL1662:VIL1702 VSH1662:VSH1702 WCD1662:WCD1702 WLZ1662:WLZ1702 WVV1662:WVV1702 N1715:N1726 JJ1715:JJ1718 TF1715:TF1718 ADB1715:ADB1718 AMX1715:AMX1718 AWT1715:AWT1718 BGP1715:BGP1718 BQL1715:BQL1718 CAH1715:CAH1718 CKD1715:CKD1718 CTZ1715:CTZ1718 DDV1715:DDV1718 DNR1715:DNR1718 DXN1715:DXN1718 EHJ1715:EHJ1718 ERF1715:ERF1718 FBB1715:FBB1718 FKX1715:FKX1718 FUT1715:FUT1718 GEP1715:GEP1718 GOL1715:GOL1718 GYH1715:GYH1718 HID1715:HID1718 HRZ1715:HRZ1718 IBV1715:IBV1718 ILR1715:ILR1718 IVN1715:IVN1718 JFJ1715:JFJ1718 JPF1715:JPF1718 JZB1715:JZB1718 KIX1715:KIX1718 KST1715:KST1718 LCP1715:LCP1718 LML1715:LML1718 LWH1715:LWH1718 MGD1715:MGD1718 MPZ1715:MPZ1718 MZV1715:MZV1718 NJR1715:NJR1718 NTN1715:NTN1718 ODJ1715:ODJ1718 ONF1715:ONF1718 OXB1715:OXB1718 PGX1715:PGX1718 PQT1715:PQT1718 QAP1715:QAP1718 QKL1715:QKL1718 QUH1715:QUH1718 RED1715:RED1718 RNZ1715:RNZ1718 RXV1715:RXV1718 SHR1715:SHR1718 SRN1715:SRN1718 TBJ1715:TBJ1718 TLF1715:TLF1718 TVB1715:TVB1718 UEX1715:UEX1718 UOT1715:UOT1718 UYP1715:UYP1718 VIL1715:VIL1718 VSH1715:VSH1718 WCD1715:WCD1718 WLZ1715:WLZ1718 WVV1715:WVV1718 JJ1723:JJ1726 TF1723:TF1726 ADB1723:ADB1726 AMX1723:AMX1726 AWT1723:AWT1726 BGP1723:BGP1726 BQL1723:BQL1726 CAH1723:CAH1726 CKD1723:CKD1726 CTZ1723:CTZ1726 DDV1723:DDV1726 DNR1723:DNR1726 DXN1723:DXN1726 EHJ1723:EHJ1726 ERF1723:ERF1726 FBB1723:FBB1726 FKX1723:FKX1726 FUT1723:FUT1726 GEP1723:GEP1726 GOL1723:GOL1726 GYH1723:GYH1726 HID1723:HID1726 HRZ1723:HRZ1726 IBV1723:IBV1726 ILR1723:ILR1726 IVN1723:IVN1726 JFJ1723:JFJ1726 JPF1723:JPF1726 JZB1723:JZB1726 KIX1723:KIX1726 KST1723:KST1726 LCP1723:LCP1726 LML1723:LML1726 LWH1723:LWH1726 MGD1723:MGD1726 MPZ1723:MPZ1726 MZV1723:MZV1726 NJR1723:NJR1726 NTN1723:NTN1726 ODJ1723:ODJ1726 ONF1723:ONF1726 OXB1723:OXB1726 PGX1723:PGX1726 PQT1723:PQT1726 QAP1723:QAP1726 QKL1723:QKL1726 QUH1723:QUH1726 RED1723:RED1726 RNZ1723:RNZ1726 RXV1723:RXV1726 SHR1723:SHR1726 SRN1723:SRN1726 TBJ1723:TBJ1726 TLF1723:TLF1726 TVB1723:TVB1726 UEX1723:UEX1726 UOT1723:UOT1726 UYP1723:UYP1726 VIL1723:VIL1726 VSH1723:VSH1726 WCD1723:WCD1726 WLZ1723:WLZ1726 WVV1723:WVV1726 N1604:N1610 N1762:N1777 JJ1762 TF1762 ADB1762 AMX1762 AWT1762 BGP1762 BQL1762 CAH1762 CKD1762 CTZ1762 DDV1762 DNR1762 DXN1762 EHJ1762 ERF1762 FBB1762 FKX1762 FUT1762 GEP1762 GOL1762 GYH1762 HID1762 HRZ1762 IBV1762 ILR1762 IVN1762 JFJ1762 JPF1762 JZB1762 KIX1762 KST1762 LCP1762 LML1762 LWH1762 MGD1762 MPZ1762 MZV1762 NJR1762 NTN1762 ODJ1762 ONF1762 OXB1762 PGX1762 PQT1762 QAP1762 QKL1762 QUH1762 RED1762 RNZ1762 RXV1762 SHR1762 SRN1762 TBJ1762 TLF1762 TVB1762 UEX1762 UOT1762 UYP1762 VIL1762 VSH1762 WCD1762 WLZ1762 WVV1762 N1712 JJ1767:JJ1769 TF1767:TF1769 ADB1767:ADB1769 AMX1767:AMX1769 AWT1767:AWT1769 BGP1767:BGP1769 BQL1767:BQL1769 CAH1767:CAH1769 CKD1767:CKD1769 CTZ1767:CTZ1769 DDV1767:DDV1769 DNR1767:DNR1769 DXN1767:DXN1769 EHJ1767:EHJ1769 ERF1767:ERF1769 FBB1767:FBB1769 FKX1767:FKX1769 FUT1767:FUT1769 GEP1767:GEP1769 GOL1767:GOL1769 GYH1767:GYH1769 HID1767:HID1769 HRZ1767:HRZ1769 IBV1767:IBV1769 ILR1767:ILR1769 IVN1767:IVN1769 JFJ1767:JFJ1769 JPF1767:JPF1769 JZB1767:JZB1769 KIX1767:KIX1769 KST1767:KST1769 LCP1767:LCP1769 LML1767:LML1769 LWH1767:LWH1769 MGD1767:MGD1769 MPZ1767:MPZ1769 MZV1767:MZV1769 NJR1767:NJR1769 NTN1767:NTN1769 ODJ1767:ODJ1769 ONF1767:ONF1769 OXB1767:OXB1769 PGX1767:PGX1769 PQT1767:PQT1769 QAP1767:QAP1769 QKL1767:QKL1769 QUH1767:QUH1769 RED1767:RED1769 RNZ1767:RNZ1769 RXV1767:RXV1769 SHR1767:SHR1769 SRN1767:SRN1769 TBJ1767:TBJ1769 TLF1767:TLF1769 TVB1767:TVB1769 UEX1767:UEX1769 UOT1767:UOT1769 UYP1767:UYP1769 VIL1767:VIL1769 VSH1767:VSH1769 WCD1767:WCD1769 WLZ1767:WLZ1769 WVV1767:WVV1769 JJ1775:JJ1777 TF1775:TF1777 ADB1775:ADB1777 AMX1775:AMX1777 AWT1775:AWT1777 BGP1775:BGP1777 BQL1775:BQL1777 CAH1775:CAH1777 CKD1775:CKD1777 CTZ1775:CTZ1777 DDV1775:DDV1777 DNR1775:DNR1777 DXN1775:DXN1777 EHJ1775:EHJ1777 ERF1775:ERF1777 FBB1775:FBB1777 FKX1775:FKX1777 FUT1775:FUT1777 GEP1775:GEP1777 GOL1775:GOL1777 GYH1775:GYH1777 HID1775:HID1777 HRZ1775:HRZ1777 IBV1775:IBV1777 ILR1775:ILR1777 IVN1775:IVN1777 JFJ1775:JFJ1777 JPF1775:JPF1777 JZB1775:JZB1777 KIX1775:KIX1777 KST1775:KST1777 LCP1775:LCP1777 LML1775:LML1777 LWH1775:LWH1777 MGD1775:MGD1777 MPZ1775:MPZ1777 MZV1775:MZV1777 NJR1775:NJR1777 NTN1775:NTN1777 ODJ1775:ODJ1777 ONF1775:ONF1777 OXB1775:OXB1777 PGX1775:PGX1777 PQT1775:PQT1777 QAP1775:QAP1777 QKL1775:QKL1777 QUH1775:QUH1777 RED1775:RED1777 RNZ1775:RNZ1777 RXV1775:RXV1777 SHR1775:SHR1777 SRN1775:SRN1777 TBJ1775:TBJ1777 TLF1775:TLF1777 TVB1775:TVB1777 UEX1775:UEX1777 UOT1775:UOT1777 UYP1775:UYP1777 VIL1775:VIL1777 VSH1775:VSH1777 WCD1775:WCD1777 WLZ1775:WLZ1777 WVV1775:WVV1777 N1784:N1795 JJ1784:JJ1786 TF1784:TF1786 ADB1784:ADB1786 AMX1784:AMX1786 AWT1784:AWT1786 BGP1784:BGP1786 BQL1784:BQL1786 CAH1784:CAH1786 CKD1784:CKD1786 CTZ1784:CTZ1786 DDV1784:DDV1786 DNR1784:DNR1786 DXN1784:DXN1786 EHJ1784:EHJ1786 ERF1784:ERF1786 FBB1784:FBB1786 FKX1784:FKX1786 FUT1784:FUT1786 GEP1784:GEP1786 GOL1784:GOL1786 GYH1784:GYH1786 HID1784:HID1786 HRZ1784:HRZ1786 IBV1784:IBV1786 ILR1784:ILR1786 IVN1784:IVN1786 JFJ1784:JFJ1786 JPF1784:JPF1786 JZB1784:JZB1786 KIX1784:KIX1786 KST1784:KST1786 LCP1784:LCP1786 LML1784:LML1786 LWH1784:LWH1786 MGD1784:MGD1786 MPZ1784:MPZ1786 MZV1784:MZV1786 NJR1784:NJR1786 NTN1784:NTN1786 ODJ1784:ODJ1786 ONF1784:ONF1786 OXB1784:OXB1786 PGX1784:PGX1786 PQT1784:PQT1786 QAP1784:QAP1786 QKL1784:QKL1786 QUH1784:QUH1786 RED1784:RED1786 RNZ1784:RNZ1786 RXV1784:RXV1786 SHR1784:SHR1786 SRN1784:SRN1786 TBJ1784:TBJ1786 TLF1784:TLF1786 TVB1784:TVB1786 UEX1784:UEX1786 UOT1784:UOT1786 UYP1784:UYP1786 VIL1784:VIL1786 VSH1784:VSH1786 WCD1784:WCD1786 WLZ1784:WLZ1786 WVV1784:WVV1786 JJ1790:JJ1791 TF1790:TF1791 ADB1790:ADB1791 AMX1790:AMX1791 AWT1790:AWT1791 BGP1790:BGP1791 BQL1790:BQL1791 CAH1790:CAH1791 CKD1790:CKD1791 CTZ1790:CTZ1791 DDV1790:DDV1791 DNR1790:DNR1791 DXN1790:DXN1791 EHJ1790:EHJ1791 ERF1790:ERF1791 FBB1790:FBB1791 FKX1790:FKX1791 FUT1790:FUT1791 GEP1790:GEP1791 GOL1790:GOL1791 GYH1790:GYH1791 HID1790:HID1791 HRZ1790:HRZ1791 IBV1790:IBV1791 ILR1790:ILR1791 IVN1790:IVN1791 JFJ1790:JFJ1791 JPF1790:JPF1791 JZB1790:JZB1791 KIX1790:KIX1791 KST1790:KST1791 LCP1790:LCP1791 LML1790:LML1791 LWH1790:LWH1791 MGD1790:MGD1791 MPZ1790:MPZ1791 MZV1790:MZV1791 NJR1790:NJR1791 NTN1790:NTN1791 ODJ1790:ODJ1791 ONF1790:ONF1791 OXB1790:OXB1791 PGX1790:PGX1791 PQT1790:PQT1791 QAP1790:QAP1791 QKL1790:QKL1791 QUH1790:QUH1791 RED1790:RED1791 RNZ1790:RNZ1791 RXV1790:RXV1791 SHR1790:SHR1791 SRN1790:SRN1791 TBJ1790:TBJ1791 TLF1790:TLF1791 TVB1790:TVB1791 UEX1790:UEX1791 UOT1790:UOT1791 UYP1790:UYP1791 VIL1790:VIL1791 VSH1790:VSH1791 WCD1790:WCD1791 WLZ1790:WLZ1791 WVV1790:WVV1791 N1800:N1803 JJ1800 TF1800 ADB1800 AMX1800 AWT1800 BGP1800 BQL1800 CAH1800 CKD1800 CTZ1800 DDV1800 DNR1800 DXN1800 EHJ1800 ERF1800 FBB1800 FKX1800 FUT1800 GEP1800 GOL1800 GYH1800 HID1800 HRZ1800 IBV1800 ILR1800 IVN1800 JFJ1800 JPF1800 JZB1800 KIX1800 KST1800 LCP1800 LML1800 LWH1800 MGD1800 MPZ1800 MZV1800 NJR1800 NTN1800 ODJ1800 ONF1800 OXB1800 PGX1800 PQT1800 QAP1800 QKL1800 QUH1800 RED1800 RNZ1800 RXV1800 SHR1800 SRN1800 TBJ1800 TLF1800 TVB1800 UEX1800 UOT1800 UYP1800 VIL1800 VSH1800 WCD1800 WLZ1800 WVV1800 N1809:N1841 JJ1809:JJ1837 TF1809:TF1837 ADB1809:ADB1837 AMX1809:AMX1837 AWT1809:AWT1837 BGP1809:BGP1837 BQL1809:BQL1837 CAH1809:CAH1837 CKD1809:CKD1837 CTZ1809:CTZ1837 DDV1809:DDV1837 DNR1809:DNR1837 DXN1809:DXN1837 EHJ1809:EHJ1837 ERF1809:ERF1837 FBB1809:FBB1837 FKX1809:FKX1837 FUT1809:FUT1837 GEP1809:GEP1837 GOL1809:GOL1837 GYH1809:GYH1837 HID1809:HID1837 HRZ1809:HRZ1837 IBV1809:IBV1837 ILR1809:ILR1837 IVN1809:IVN1837 JFJ1809:JFJ1837 JPF1809:JPF1837 JZB1809:JZB1837 KIX1809:KIX1837 KST1809:KST1837 LCP1809:LCP1837 LML1809:LML1837 LWH1809:LWH1837 MGD1809:MGD1837 MPZ1809:MPZ1837 MZV1809:MZV1837 NJR1809:NJR1837 NTN1809:NTN1837 ODJ1809:ODJ1837 ONF1809:ONF1837 OXB1809:OXB1837 PGX1809:PGX1837 PQT1809:PQT1837 QAP1809:QAP1837 QKL1809:QKL1837 QUH1809:QUH1837 RED1809:RED1837 RNZ1809:RNZ1837 RXV1809:RXV1837 SHR1809:SHR1837 SRN1809:SRN1837 TBJ1809:TBJ1837 TLF1809:TLF1837 TVB1809:TVB1837 UEX1809:UEX1837 UOT1809:UOT1837 UYP1809:UYP1837 VIL1809:VIL1837 VSH1809:VSH1837 WCD1809:WCD1837 WLZ1809:WLZ1837 N1467:N1491 N1204:N1287 WVV1231:WVV1242 WLZ1231:WLZ1242 WCD1231:WCD1242 VSH1231:VSH1242 VIL1231:VIL1242 UYP1231:UYP1242 UOT1231:UOT1242 UEX1231:UEX1242 TVB1231:TVB1242 TLF1231:TLF1242 TBJ1231:TBJ1242 SRN1231:SRN1242 SHR1231:SHR1242 RXV1231:RXV1242 RNZ1231:RNZ1242 RED1231:RED1242 QUH1231:QUH1242 QKL1231:QKL1242 QAP1231:QAP1242 PQT1231:PQT1242 PGX1231:PGX1242 OXB1231:OXB1242 ONF1231:ONF1242 ODJ1231:ODJ1242 NTN1231:NTN1242 NJR1231:NJR1242 MZV1231:MZV1242 MPZ1231:MPZ1242 MGD1231:MGD1242 LWH1231:LWH1242 LML1231:LML1242 LCP1231:LCP1242 KST1231:KST1242 KIX1231:KIX1242 JZB1231:JZB1242 JPF1231:JPF1242 JFJ1231:JFJ1242 IVN1231:IVN1242 ILR1231:ILR1242 IBV1231:IBV1242 HRZ1231:HRZ1242 HID1231:HID1242 GYH1231:GYH1242 GOL1231:GOL1242 GEP1231:GEP1242 FUT1231:FUT1242 FKX1231:FKX1242 FBB1231:FBB1242 ERF1231:ERF1242 EHJ1231:EHJ1242 DXN1231:DXN1242 DNR1231:DNR1242 DDV1231:DDV1242 CTZ1231:CTZ1242 CKD1231:CKD1242 CAH1231:CAH1242 BQL1231:BQL1242 BGP1231:BGP1242 AWT1231:AWT1242 AMX1231:AMX1242 ADB1231:ADB1242 TF1231:TF1242 JJ1231:JJ1242 N1192:N1199 JJ1253:JJ1282 TF1253:TF1282 ADB1253:ADB1282 AMX1253:AMX1282 AWT1253:AWT1282 BGP1253:BGP1282 BQL1253:BQL1282 CAH1253:CAH1282 CKD1253:CKD1282 CTZ1253:CTZ1282 DDV1253:DDV1282 DNR1253:DNR1282 DXN1253:DXN1282 EHJ1253:EHJ1282 ERF1253:ERF1282 FBB1253:FBB1282 FKX1253:FKX1282 FUT1253:FUT1282 GEP1253:GEP1282 GOL1253:GOL1282 GYH1253:GYH1282 HID1253:HID1282 HRZ1253:HRZ1282 IBV1253:IBV1282 ILR1253:ILR1282 IVN1253:IVN1282 JFJ1253:JFJ1282 JPF1253:JPF1282 JZB1253:JZB1282 KIX1253:KIX1282 KST1253:KST1282 LCP1253:LCP1282 LML1253:LML1282 LWH1253:LWH1282 MGD1253:MGD1282 MPZ1253:MPZ1282 MZV1253:MZV1282 NJR1253:NJR1282 NTN1253:NTN1282 ODJ1253:ODJ1282 ONF1253:ONF1282 OXB1253:OXB1282 PGX1253:PGX1282 PQT1253:PQT1282 QAP1253:QAP1282 QKL1253:QKL1282 QUH1253:QUH1282 RED1253:RED1282 RNZ1253:RNZ1282 RXV1253:RXV1282 SHR1253:SHR1282 SRN1253:SRN1282 TBJ1253:TBJ1282 TLF1253:TLF1282 TVB1253:TVB1282 UEX1253:UEX1282 UOT1253:UOT1282 UYP1253:UYP1282 VIL1253:VIL1282 VSH1253:VSH1282 WCD1253:WCD1282 WLZ1253:WLZ1282 WVV1253:WVV1282 WVV1327 N1296:N1300 N1310 N1312:N1351 JJ1327 TF1327 ADB1327 AMX1327 AWT1327 BGP1327 BQL1327 CAH1327 CKD1327 CTZ1327 DDV1327 DNR1327 DXN1327 EHJ1327 ERF1327 FBB1327 FKX1327 FUT1327 GEP1327 GOL1327 GYH1327 HID1327 HRZ1327 IBV1327 ILR1327 IVN1327 JFJ1327 JPF1327 JZB1327 KIX1327 KST1327 LCP1327 LML1327 LWH1327 MGD1327 MPZ1327 MZV1327 NJR1327 NTN1327 ODJ1327 ONF1327 OXB1327 PGX1327 PQT1327 QAP1327 QKL1327 QUH1327 RED1327 RNZ1327 RXV1327 SHR1327 SRN1327 TBJ1327 TLF1327 TVB1327 UEX1327 UOT1327 UYP1327 VIL1327 VSH1327 WCD1327 WLZ1327 JJ1330:JJ1337 TF1330:TF1337 ADB1330:ADB1337 AMX1330:AMX1337 AWT1330:AWT1337 BGP1330:BGP1337 BQL1330:BQL1337 CAH1330:CAH1337 CKD1330:CKD1337 CTZ1330:CTZ1337 DDV1330:DDV1337 DNR1330:DNR1337 DXN1330:DXN1337 EHJ1330:EHJ1337 ERF1330:ERF1337 FBB1330:FBB1337 FKX1330:FKX1337 FUT1330:FUT1337 GEP1330:GEP1337 GOL1330:GOL1337 GYH1330:GYH1337 HID1330:HID1337 HRZ1330:HRZ1337 IBV1330:IBV1337 ILR1330:ILR1337 IVN1330:IVN1337 JFJ1330:JFJ1337 JPF1330:JPF1337 JZB1330:JZB1337 KIX1330:KIX1337 KST1330:KST1337 LCP1330:LCP1337 LML1330:LML1337 LWH1330:LWH1337 MGD1330:MGD1337 MPZ1330:MPZ1337 MZV1330:MZV1337 NJR1330:NJR1337 NTN1330:NTN1337 ODJ1330:ODJ1337 ONF1330:ONF1337 OXB1330:OXB1337 PGX1330:PGX1337 PQT1330:PQT1337 QAP1330:QAP1337 QKL1330:QKL1337 QUH1330:QUH1337 RED1330:RED1337 RNZ1330:RNZ1337 RXV1330:RXV1337 SHR1330:SHR1337 SRN1330:SRN1337 TBJ1330:TBJ1337 TLF1330:TLF1337 TVB1330:TVB1337 UEX1330:UEX1337 UOT1330:UOT1337 UYP1330:UYP1337 VIL1330:VIL1337 VSH1330:VSH1337 WCD1330:WCD1337 WLZ1330:WLZ1337 WVV1330:WVV1337 JJ1341:JJ1348 TF1341:TF1348 ADB1341:ADB1348 AMX1341:AMX1348 AWT1341:AWT1348 BGP1341:BGP1348 BQL1341:BQL1348 CAH1341:CAH1348 CKD1341:CKD1348 CTZ1341:CTZ1348 DDV1341:DDV1348 DNR1341:DNR1348 DXN1341:DXN1348 EHJ1341:EHJ1348 ERF1341:ERF1348 FBB1341:FBB1348 FKX1341:FKX1348 FUT1341:FUT1348 GEP1341:GEP1348 GOL1341:GOL1348 GYH1341:GYH1348 HID1341:HID1348 HRZ1341:HRZ1348 IBV1341:IBV1348 ILR1341:ILR1348 IVN1341:IVN1348 JFJ1341:JFJ1348 JPF1341:JPF1348 JZB1341:JZB1348 KIX1341:KIX1348 KST1341:KST1348 LCP1341:LCP1348 LML1341:LML1348 LWH1341:LWH1348 MGD1341:MGD1348 MPZ1341:MPZ1348 MZV1341:MZV1348 NJR1341:NJR1348 NTN1341:NTN1348 ODJ1341:ODJ1348 ONF1341:ONF1348 OXB1341:OXB1348 PGX1341:PGX1348 PQT1341:PQT1348 QAP1341:QAP1348 QKL1341:QKL1348 QUH1341:QUH1348 RED1341:RED1348 RNZ1341:RNZ1348 RXV1341:RXV1348 SHR1341:SHR1348 SRN1341:SRN1348 TBJ1341:TBJ1348 TLF1341:TLF1348 TVB1341:TVB1348 UEX1341:UEX1348 UOT1341:UOT1348 UYP1341:UYP1348 VIL1341:VIL1348 VSH1341:VSH1348 WCD1341:WCD1348 WLZ1341:WLZ1348 WVV1341:WVV1348 N1356:N1359 JJ1365:JJ1366 TF1365:TF1366 ADB1365:ADB1366 AMX1365:AMX1366 AWT1365:AWT1366 BGP1365:BGP1366 BQL1365:BQL1366 CAH1365:CAH1366 CKD1365:CKD1366 CTZ1365:CTZ1366 DDV1365:DDV1366 DNR1365:DNR1366 DXN1365:DXN1366 EHJ1365:EHJ1366 ERF1365:ERF1366 FBB1365:FBB1366 FKX1365:FKX1366 FUT1365:FUT1366 GEP1365:GEP1366 GOL1365:GOL1366 GYH1365:GYH1366 HID1365:HID1366 HRZ1365:HRZ1366 IBV1365:IBV1366 ILR1365:ILR1366 IVN1365:IVN1366 JFJ1365:JFJ1366 JPF1365:JPF1366 JZB1365:JZB1366 KIX1365:KIX1366 KST1365:KST1366 LCP1365:LCP1366 LML1365:LML1366 LWH1365:LWH1366 MGD1365:MGD1366 MPZ1365:MPZ1366 MZV1365:MZV1366 NJR1365:NJR1366 NTN1365:NTN1366 ODJ1365:ODJ1366 ONF1365:ONF1366 OXB1365:OXB1366 PGX1365:PGX1366 PQT1365:PQT1366 QAP1365:QAP1366 QKL1365:QKL1366 QUH1365:QUH1366 RED1365:RED1366 RNZ1365:RNZ1366 RXV1365:RXV1366 SHR1365:SHR1366 SRN1365:SRN1366 TBJ1365:TBJ1366 TLF1365:TLF1366 TVB1365:TVB1366 UEX1365:UEX1366 UOT1365:UOT1366 UYP1365:UYP1366 VIL1365:VIL1366 VSH1365:VSH1366 WCD1365:WCD1366 WLZ1365:WLZ1366 WVV1365:WVV1366 JJ1370:JJ1376 TF1370:TF1376 ADB1370:ADB1376 AMX1370:AMX1376 AWT1370:AWT1376 BGP1370:BGP1376 BQL1370:BQL1376 CAH1370:CAH1376 CKD1370:CKD1376 CTZ1370:CTZ1376 DDV1370:DDV1376 DNR1370:DNR1376 DXN1370:DXN1376 EHJ1370:EHJ1376 ERF1370:ERF1376 FBB1370:FBB1376 FKX1370:FKX1376 FUT1370:FUT1376 GEP1370:GEP1376 GOL1370:GOL1376 GYH1370:GYH1376 HID1370:HID1376 HRZ1370:HRZ1376 IBV1370:IBV1376 ILR1370:ILR1376 IVN1370:IVN1376 JFJ1370:JFJ1376 JPF1370:JPF1376 JZB1370:JZB1376 KIX1370:KIX1376 KST1370:KST1376 LCP1370:LCP1376 LML1370:LML1376 LWH1370:LWH1376 MGD1370:MGD1376 MPZ1370:MPZ1376 MZV1370:MZV1376 NJR1370:NJR1376 NTN1370:NTN1376 ODJ1370:ODJ1376 ONF1370:ONF1376 OXB1370:OXB1376 PGX1370:PGX1376 PQT1370:PQT1376 QAP1370:QAP1376 QKL1370:QKL1376 QUH1370:QUH1376 RED1370:RED1376 RNZ1370:RNZ1376 RXV1370:RXV1376 SHR1370:SHR1376 SRN1370:SRN1376 TBJ1370:TBJ1376 TLF1370:TLF1376 TVB1370:TVB1376 UEX1370:UEX1376 UOT1370:UOT1376 UYP1370:UYP1376 VIL1370:VIL1376 VSH1370:VSH1376 WCD1370:WCD1376 WLZ1370:WLZ1376 WVV1370:WVV1376 JJ1380:JJ1389 TF1380:TF1389 ADB1380:ADB1389 AMX1380:AMX1389 AWT1380:AWT1389 BGP1380:BGP1389 BQL1380:BQL1389 CAH1380:CAH1389 CKD1380:CKD1389 CTZ1380:CTZ1389 DDV1380:DDV1389 DNR1380:DNR1389 DXN1380:DXN1389 EHJ1380:EHJ1389 ERF1380:ERF1389 FBB1380:FBB1389 FKX1380:FKX1389 FUT1380:FUT1389 GEP1380:GEP1389 GOL1380:GOL1389 GYH1380:GYH1389 HID1380:HID1389 HRZ1380:HRZ1389 IBV1380:IBV1389 ILR1380:ILR1389 IVN1380:IVN1389 JFJ1380:JFJ1389 JPF1380:JPF1389 JZB1380:JZB1389 KIX1380:KIX1389 KST1380:KST1389 LCP1380:LCP1389 LML1380:LML1389 LWH1380:LWH1389 MGD1380:MGD1389 MPZ1380:MPZ1389 MZV1380:MZV1389 NJR1380:NJR1389 NTN1380:NTN1389 ODJ1380:ODJ1389 ONF1380:ONF1389 OXB1380:OXB1389 PGX1380:PGX1389 PQT1380:PQT1389 QAP1380:QAP1389 QKL1380:QKL1389 QUH1380:QUH1389 RED1380:RED1389 RNZ1380:RNZ1389 RXV1380:RXV1389 SHR1380:SHR1389 SRN1380:SRN1389 TBJ1380:TBJ1389 TLF1380:TLF1389 TVB1380:TVB1389 UEX1380:UEX1389 UOT1380:UOT1389 UYP1380:UYP1389 VIL1380:VIL1389 VSH1380:VSH1389 WCD1380:WCD1389 WLZ1380:WLZ1389 WVV1380:WVV1389 N1365:N1389 JJ1394:JJ1404 TF1394:TF1404 ADB1394:ADB1404 AMX1394:AMX1404 AWT1394:AWT1404 BGP1394:BGP1404 BQL1394:BQL1404 CAH1394:CAH1404 CKD1394:CKD1404 CTZ1394:CTZ1404 DDV1394:DDV1404 DNR1394:DNR1404 DXN1394:DXN1404 EHJ1394:EHJ1404 ERF1394:ERF1404 FBB1394:FBB1404 FKX1394:FKX1404 FUT1394:FUT1404 GEP1394:GEP1404 GOL1394:GOL1404 GYH1394:GYH1404 HID1394:HID1404 HRZ1394:HRZ1404 IBV1394:IBV1404 ILR1394:ILR1404 IVN1394:IVN1404 JFJ1394:JFJ1404 JPF1394:JPF1404 JZB1394:JZB1404 KIX1394:KIX1404 KST1394:KST1404 LCP1394:LCP1404 LML1394:LML1404 LWH1394:LWH1404 MGD1394:MGD1404 MPZ1394:MPZ1404 MZV1394:MZV1404 NJR1394:NJR1404 NTN1394:NTN1404 ODJ1394:ODJ1404 ONF1394:ONF1404 OXB1394:OXB1404 PGX1394:PGX1404 PQT1394:PQT1404 QAP1394:QAP1404 QKL1394:QKL1404 QUH1394:QUH1404 RED1394:RED1404 RNZ1394:RNZ1404 RXV1394:RXV1404 SHR1394:SHR1404 SRN1394:SRN1404 TBJ1394:TBJ1404 TLF1394:TLF1404 TVB1394:TVB1404 UEX1394:UEX1404 UOT1394:UOT1404 UYP1394:UYP1404 VIL1394:VIL1404 VSH1394:VSH1404 WCD1394:WCD1404 WLZ1394:WLZ1404 WVV1394:WVV1404 WVV2012 N1906:N1950 JJ1906:JJ1930 TF1906:TF1930 ADB1906:ADB1930 AMX1906:AMX1930 AWT1906:AWT1930 BGP1906:BGP1930 BQL1906:BQL1930 CAH1906:CAH1930 CKD1906:CKD1930 CTZ1906:CTZ1930 DDV1906:DDV1930 DNR1906:DNR1930 DXN1906:DXN1930 EHJ1906:EHJ1930 ERF1906:ERF1930 FBB1906:FBB1930 FKX1906:FKX1930 FUT1906:FUT1930 GEP1906:GEP1930 GOL1906:GOL1930 GYH1906:GYH1930 HID1906:HID1930 HRZ1906:HRZ1930 IBV1906:IBV1930 ILR1906:ILR1930 IVN1906:IVN1930 JFJ1906:JFJ1930 JPF1906:JPF1930 JZB1906:JZB1930 KIX1906:KIX1930 KST1906:KST1930 LCP1906:LCP1930 LML1906:LML1930 LWH1906:LWH1930 MGD1906:MGD1930 MPZ1906:MPZ1930 MZV1906:MZV1930 NJR1906:NJR1930 NTN1906:NTN1930 ODJ1906:ODJ1930 ONF1906:ONF1930 OXB1906:OXB1930 PGX1906:PGX1930 PQT1906:PQT1930 QAP1906:QAP1930 QKL1906:QKL1930 QUH1906:QUH1930 RED1906:RED1930 RNZ1906:RNZ1930 RXV1906:RXV1930 SHR1906:SHR1930 SRN1906:SRN1930 TBJ1906:TBJ1930 TLF1906:TLF1930 TVB1906:TVB1930 UEX1906:UEX1930 UOT1906:UOT1930 UYP1906:UYP1930 VIL1906:VIL1930 VSH1906:VSH1930 WCD1906:WCD1930 WLZ1906:WLZ1930 WVV1906:WVV1930 N1971:N1994 JJ1971:JJ1972 TF1971:TF1972 ADB1971:ADB1972 AMX1971:AMX1972 AWT1971:AWT1972 BGP1971:BGP1972 BQL1971:BQL1972 CAH1971:CAH1972 CKD1971:CKD1972 CTZ1971:CTZ1972 DDV1971:DDV1972 DNR1971:DNR1972 DXN1971:DXN1972 EHJ1971:EHJ1972 ERF1971:ERF1972 FBB1971:FBB1972 FKX1971:FKX1972 FUT1971:FUT1972 GEP1971:GEP1972 GOL1971:GOL1972 GYH1971:GYH1972 HID1971:HID1972 HRZ1971:HRZ1972 IBV1971:IBV1972 ILR1971:ILR1972 IVN1971:IVN1972 JFJ1971:JFJ1972 JPF1971:JPF1972 JZB1971:JZB1972 KIX1971:KIX1972 KST1971:KST1972 LCP1971:LCP1972 LML1971:LML1972 LWH1971:LWH1972 MGD1971:MGD1972 MPZ1971:MPZ1972 MZV1971:MZV1972 NJR1971:NJR1972 NTN1971:NTN1972 ODJ1971:ODJ1972 ONF1971:ONF1972 OXB1971:OXB1972 PGX1971:PGX1972 PQT1971:PQT1972 QAP1971:QAP1972 QKL1971:QKL1972 QUH1971:QUH1972 RED1971:RED1972 RNZ1971:RNZ1972 RXV1971:RXV1972 SHR1971:SHR1972 SRN1971:SRN1972 TBJ1971:TBJ1972 TLF1971:TLF1972 TVB1971:TVB1972 UEX1971:UEX1972 UOT1971:UOT1972 UYP1971:UYP1972 VIL1971:VIL1972 VSH1971:VSH1972 WCD1971:WCD1972 WLZ1971:WLZ1972 WVV1971:WVV1972 N1737:N1755 JJ1162:JJ1167 TF1162:TF1167 ADB1162:ADB1167 AMX1162:AMX1167 AWT1162:AWT1167 BGP1162:BGP1167 BQL1162:BQL1167 CAH1162:CAH1167 CKD1162:CKD1167 CTZ1162:CTZ1167 DDV1162:DDV1167 DNR1162:DNR1167 DXN1162:DXN1167 EHJ1162:EHJ1167 ERF1162:ERF1167 FBB1162:FBB1167 FKX1162:FKX1167 FUT1162:FUT1167 GEP1162:GEP1167 GOL1162:GOL1167 GYH1162:GYH1167 HID1162:HID1167 HRZ1162:HRZ1167 IBV1162:IBV1167 ILR1162:ILR1167 IVN1162:IVN1167 JFJ1162:JFJ1167 JPF1162:JPF1167 JZB1162:JZB1167 KIX1162:KIX1167 KST1162:KST1167 LCP1162:LCP1167 LML1162:LML1167 LWH1162:LWH1167 MGD1162:MGD1167 MPZ1162:MPZ1167 MZV1162:MZV1167 NJR1162:NJR1167 NTN1162:NTN1167 ODJ1162:ODJ1167 ONF1162:ONF1167 OXB1162:OXB1167 PGX1162:PGX1167 PQT1162:PQT1167 QAP1162:QAP1167 QKL1162:QKL1167 QUH1162:QUH1167 RED1162:RED1167 RNZ1162:RNZ1167 RXV1162:RXV1167 SHR1162:SHR1167 SRN1162:SRN1167 TBJ1162:TBJ1167 TLF1162:TLF1167 TVB1162:TVB1167 UEX1162:UEX1167 UOT1162:UOT1167 UYP1162:UYP1167 VIL1162:VIL1167 VSH1162:VSH1167 WCD1162:WCD1167 WLZ1162:WLZ1167 WVV1162:WVV1167 N2103:N2109 JJ1980:JJ1990 TF1980:TF1990 ADB1980:ADB1990 AMX1980:AMX1990 AWT1980:AWT1990 BGP1980:BGP1990 BQL1980:BQL1990 CAH1980:CAH1990 CKD1980:CKD1990 CTZ1980:CTZ1990 DDV1980:DDV1990 DNR1980:DNR1990 DXN1980:DXN1990 EHJ1980:EHJ1990 ERF1980:ERF1990 FBB1980:FBB1990 FKX1980:FKX1990 FUT1980:FUT1990 GEP1980:GEP1990 GOL1980:GOL1990 GYH1980:GYH1990 HID1980:HID1990 HRZ1980:HRZ1990 IBV1980:IBV1990 ILR1980:ILR1990 IVN1980:IVN1990 JFJ1980:JFJ1990 JPF1980:JPF1990 JZB1980:JZB1990 KIX1980:KIX1990 KST1980:KST1990 LCP1980:LCP1990 LML1980:LML1990 LWH1980:LWH1990 MGD1980:MGD1990 MPZ1980:MPZ1990 MZV1980:MZV1990 NJR1980:NJR1990 NTN1980:NTN1990 ODJ1980:ODJ1990 ONF1980:ONF1990 OXB1980:OXB1990 PGX1980:PGX1990 PQT1980:PQT1990 QAP1980:QAP1990 QKL1980:QKL1990 QUH1980:QUH1990 RED1980:RED1990 RNZ1980:RNZ1990 RXV1980:RXV1990 SHR1980:SHR1990 SRN1980:SRN1990 TBJ1980:TBJ1990 TLF1980:TLF1990 TVB1980:TVB1990 UEX1980:UEX1990 UOT1980:UOT1990 UYP1980:UYP1990 VIL1980:VIL1990 VSH1980:VSH1990 WCD1980:WCD1990 WLZ1980:WLZ1990 WVV1980:WVV1990 N1996 JJ1996 TF1996 ADB1996 AMX1996 AWT1996 BGP1996 BQL1996 CAH1996 CKD1996 CTZ1996 DDV1996 DNR1996 DXN1996 EHJ1996 ERF1996 FBB1996 FKX1996 FUT1996 GEP1996 GOL1996 GYH1996 HID1996 HRZ1996 IBV1996 ILR1996 IVN1996 JFJ1996 JPF1996 JZB1996 KIX1996 KST1996 LCP1996 LML1996 LWH1996 MGD1996 MPZ1996 MZV1996 NJR1996 NTN1996 ODJ1996 ONF1996 OXB1996 PGX1996 PQT1996 QAP1996 QKL1996 QUH1996 RED1996 RNZ1996 RXV1996 SHR1996 SRN1996 TBJ1996 TLF1996 TVB1996 UEX1996 UOT1996 UYP1996 VIL1996 VSH1996 WCD1996 WLZ1996 WVV1996 N2001:N2012 JJ2001:JJ2004 TF2001:TF2004 ADB2001:ADB2004 AMX2001:AMX2004 AWT2001:AWT2004 BGP2001:BGP2004 BQL2001:BQL2004 CAH2001:CAH2004 CKD2001:CKD2004 CTZ2001:CTZ2004 DDV2001:DDV2004 DNR2001:DNR2004 DXN2001:DXN2004 EHJ2001:EHJ2004 ERF2001:ERF2004 FBB2001:FBB2004 FKX2001:FKX2004 FUT2001:FUT2004 GEP2001:GEP2004 GOL2001:GOL2004 GYH2001:GYH2004 HID2001:HID2004 HRZ2001:HRZ2004 IBV2001:IBV2004 ILR2001:ILR2004 IVN2001:IVN2004 JFJ2001:JFJ2004 JPF2001:JPF2004 JZB2001:JZB2004 KIX2001:KIX2004 KST2001:KST2004 LCP2001:LCP2004 LML2001:LML2004 LWH2001:LWH2004 MGD2001:MGD2004 MPZ2001:MPZ2004 MZV2001:MZV2004 NJR2001:NJR2004 NTN2001:NTN2004 ODJ2001:ODJ2004 ONF2001:ONF2004 OXB2001:OXB2004 PGX2001:PGX2004 PQT2001:PQT2004 QAP2001:QAP2004 QKL2001:QKL2004 QUH2001:QUH2004 RED2001:RED2004 RNZ2001:RNZ2004 RXV2001:RXV2004 SHR2001:SHR2004 SRN2001:SRN2004 TBJ2001:TBJ2004 TLF2001:TLF2004 TVB2001:TVB2004 UEX2001:UEX2004 UOT2001:UOT2004 UYP2001:UYP2004 VIL2001:VIL2004 VSH2001:VSH2004 WCD2001:WCD2004 WLZ2001:WLZ2004 WVV2001:WVV2004 JJ2012 TF2012 ADB2012 AMX2012 AWT2012 BGP2012 BQL2012 CAH2012 CKD2012 CTZ2012 DDV2012 DNR2012 DXN2012 EHJ2012 ERF2012 FBB2012 FKX2012 FUT2012 GEP2012 GOL2012 GYH2012 HID2012 HRZ2012 IBV2012 ILR2012 IVN2012 JFJ2012 JPF2012 JZB2012 KIX2012 KST2012 LCP2012 LML2012 LWH2012 MGD2012 MPZ2012 MZV2012 NJR2012 NTN2012 ODJ2012 ONF2012 OXB2012 PGX2012 PQT2012 QAP2012 QKL2012 QUH2012 RED2012 RNZ2012 RXV2012 SHR2012 SRN2012 TBJ2012 TLF2012 TVB2012 UEX2012 UOT2012 UYP2012 VIL2012 VSH2012 WCD2012 WLZ2012 WVV1851:WVV1859 WLZ1851:WLZ1859 WCD1851:WCD1859 VSH1851:VSH1859 VIL1851:VIL1859 UYP1851:UYP1859 UOT1851:UOT1859 UEX1851:UEX1859 TVB1851:TVB1859 TLF1851:TLF1859 TBJ1851:TBJ1859 SRN1851:SRN1859 SHR1851:SHR1859 RXV1851:RXV1859 RNZ1851:RNZ1859 RED1851:RED1859 QUH1851:QUH1859 QKL1851:QKL1859 QAP1851:QAP1859 PQT1851:PQT1859 PGX1851:PGX1859 OXB1851:OXB1859 ONF1851:ONF1859 ODJ1851:ODJ1859 NTN1851:NTN1859 NJR1851:NJR1859 MZV1851:MZV1859 MPZ1851:MPZ1859 MGD1851:MGD1859 LWH1851:LWH1859 LML1851:LML1859 LCP1851:LCP1859 KST1851:KST1859 KIX1851:KIX1859 JZB1851:JZB1859 JPF1851:JPF1859 JFJ1851:JFJ1859 IVN1851:IVN1859 ILR1851:ILR1859 IBV1851:IBV1859 HRZ1851:HRZ1859 HID1851:HID1859 GYH1851:GYH1859 GOL1851:GOL1859 GEP1851:GEP1859 FUT1851:FUT1859 FKX1851:FKX1859 FBB1851:FBB1859 ERF1851:ERF1859 EHJ1851:EHJ1859 DXN1851:DXN1859 DNR1851:DNR1859 DDV1851:DDV1859 CTZ1851:CTZ1859 CKD1851:CKD1859 CAH1851:CAH1859 BQL1851:BQL1859 BGP1851:BGP1859 AWT1851:AWT1859 AMX1851:AMX1859 ADB1851:ADB1859 TF1851:TF1859 JJ1851:JJ1859 N1851:N1859 N2016:N2021 JJ2016:JJ2018 TF2016:TF2018 ADB2016:ADB2018 AMX2016:AMX2018 AWT2016:AWT2018 BGP2016:BGP2018 BQL2016:BQL2018 CAH2016:CAH2018 CKD2016:CKD2018 CTZ2016:CTZ2018 DDV2016:DDV2018 DNR2016:DNR2018 DXN2016:DXN2018 EHJ2016:EHJ2018 ERF2016:ERF2018 FBB2016:FBB2018 FKX2016:FKX2018 FUT2016:FUT2018 GEP2016:GEP2018 GOL2016:GOL2018 GYH2016:GYH2018 HID2016:HID2018 HRZ2016:HRZ2018 IBV2016:IBV2018 ILR2016:ILR2018 IVN2016:IVN2018 JFJ2016:JFJ2018 JPF2016:JPF2018 JZB2016:JZB2018 KIX2016:KIX2018 KST2016:KST2018 LCP2016:LCP2018 LML2016:LML2018 LWH2016:LWH2018 MGD2016:MGD2018 MPZ2016:MPZ2018 MZV2016:MZV2018 NJR2016:NJR2018 NTN2016:NTN2018 ODJ2016:ODJ2018 ONF2016:ONF2018 OXB2016:OXB2018 PGX2016:PGX2018 PQT2016:PQT2018 QAP2016:QAP2018 QKL2016:QKL2018 QUH2016:QUH2018 RED2016:RED2018 RNZ2016:RNZ2018 RXV2016:RXV2018 SHR2016:SHR2018 SRN2016:SRN2018 TBJ2016:TBJ2018 TLF2016:TLF2018 TVB2016:TVB2018 UEX2016:UEX2018 UOT2016:UOT2018 UYP2016:UYP2018 VIL2016:VIL2018 VSH2016:VSH2018 WCD2016:WCD2018 WLZ2016:WLZ2018 WVV2016:WVV2018 N2026:N2059 JJ2045:JJ2055 TF2045:TF2055 ADB2045:ADB2055 AMX2045:AMX2055 AWT2045:AWT2055 BGP2045:BGP2055 BQL2045:BQL2055 CAH2045:CAH2055 CKD2045:CKD2055 CTZ2045:CTZ2055 DDV2045:DDV2055 DNR2045:DNR2055 DXN2045:DXN2055 EHJ2045:EHJ2055 ERF2045:ERF2055 FBB2045:FBB2055 FKX2045:FKX2055 FUT2045:FUT2055 GEP2045:GEP2055 GOL2045:GOL2055 GYH2045:GYH2055 HID2045:HID2055 HRZ2045:HRZ2055 IBV2045:IBV2055 ILR2045:ILR2055 IVN2045:IVN2055 JFJ2045:JFJ2055 JPF2045:JPF2055 JZB2045:JZB2055 KIX2045:KIX2055 KST2045:KST2055 LCP2045:LCP2055 LML2045:LML2055 LWH2045:LWH2055 MGD2045:MGD2055 MPZ2045:MPZ2055 MZV2045:MZV2055 NJR2045:NJR2055 NTN2045:NTN2055 ODJ2045:ODJ2055 ONF2045:ONF2055 OXB2045:OXB2055 PGX2045:PGX2055 PQT2045:PQT2055 QAP2045:QAP2055 QKL2045:QKL2055 QUH2045:QUH2055 RED2045:RED2055 RNZ2045:RNZ2055 RXV2045:RXV2055 SHR2045:SHR2055 SRN2045:SRN2055 TBJ2045:TBJ2055 TLF2045:TLF2055 TVB2045:TVB2055 UEX2045:UEX2055 UOT2045:UOT2055 UYP2045:UYP2055 VIL2045:VIL2055 VSH2045:VSH2055 WCD2045:WCD2055 WLZ2045:WLZ2055 WVV2045:WVV2055 N2068:N2077 JJ2068:JJ2071 TF2068:TF2071 ADB2068:ADB2071 AMX2068:AMX2071 AWT2068:AWT2071 BGP2068:BGP2071 BQL2068:BQL2071 CAH2068:CAH2071 CKD2068:CKD2071 CTZ2068:CTZ2071 DDV2068:DDV2071 DNR2068:DNR2071 DXN2068:DXN2071 EHJ2068:EHJ2071 ERF2068:ERF2071 FBB2068:FBB2071 FKX2068:FKX2071 FUT2068:FUT2071 GEP2068:GEP2071 GOL2068:GOL2071 GYH2068:GYH2071 HID2068:HID2071 HRZ2068:HRZ2071 IBV2068:IBV2071 ILR2068:ILR2071 IVN2068:IVN2071 JFJ2068:JFJ2071 JPF2068:JPF2071 JZB2068:JZB2071 KIX2068:KIX2071 KST2068:KST2071 LCP2068:LCP2071 LML2068:LML2071 LWH2068:LWH2071 MGD2068:MGD2071 MPZ2068:MPZ2071 MZV2068:MZV2071 NJR2068:NJR2071 NTN2068:NTN2071 ODJ2068:ODJ2071 ONF2068:ONF2071 OXB2068:OXB2071 PGX2068:PGX2071 PQT2068:PQT2071 QAP2068:QAP2071 QKL2068:QKL2071 QUH2068:QUH2071 RED2068:RED2071 RNZ2068:RNZ2071 RXV2068:RXV2071 SHR2068:SHR2071 SRN2068:SRN2071 TBJ2068:TBJ2071 TLF2068:TLF2071 TVB2068:TVB2071 UEX2068:UEX2071 UOT2068:UOT2071 UYP2068:UYP2071 VIL2068:VIL2071 VSH2068:VSH2071 WCD2068:WCD2071 WLZ2068:WLZ2071 WVV2068:WVV2071 JJ2076:JJ2077 TF2076:TF2077 ADB2076:ADB2077 AMX2076:AMX2077 AWT2076:AWT2077 BGP2076:BGP2077 BQL2076:BQL2077 CAH2076:CAH2077 CKD2076:CKD2077 CTZ2076:CTZ2077 DDV2076:DDV2077 DNR2076:DNR2077 DXN2076:DXN2077 EHJ2076:EHJ2077 ERF2076:ERF2077 FBB2076:FBB2077 FKX2076:FKX2077 FUT2076:FUT2077 GEP2076:GEP2077 GOL2076:GOL2077 GYH2076:GYH2077 HID2076:HID2077 HRZ2076:HRZ2077 IBV2076:IBV2077 ILR2076:ILR2077 IVN2076:IVN2077 JFJ2076:JFJ2077 JPF2076:JPF2077 JZB2076:JZB2077 KIX2076:KIX2077 KST2076:KST2077 LCP2076:LCP2077 LML2076:LML2077 LWH2076:LWH2077 MGD2076:MGD2077 MPZ2076:MPZ2077 MZV2076:MZV2077 NJR2076:NJR2077 NTN2076:NTN2077 ODJ2076:ODJ2077 ONF2076:ONF2077 OXB2076:OXB2077 PGX2076:PGX2077 PQT2076:PQT2077 QAP2076:QAP2077 QKL2076:QKL2077 QUH2076:QUH2077 RED2076:RED2077 RNZ2076:RNZ2077 RXV2076:RXV2077 SHR2076:SHR2077 SRN2076:SRN2077 TBJ2076:TBJ2077 TLF2076:TLF2077 TVB2076:TVB2077 UEX2076:UEX2077 UOT2076:UOT2077 UYP2076:UYP2077 VIL2076:VIL2077 VSH2076:VSH2077 WCD2076:WCD2077 WLZ2076:WLZ2077 WVV2076:WVV2077 N2085:N2094 JJ2091:JJ2094 TF2091:TF2094 ADB2091:ADB2094 AMX2091:AMX2094 AWT2091:AWT2094 BGP2091:BGP2094 BQL2091:BQL2094 CAH2091:CAH2094 CKD2091:CKD2094 CTZ2091:CTZ2094 DDV2091:DDV2094 DNR2091:DNR2094 DXN2091:DXN2094 EHJ2091:EHJ2094 ERF2091:ERF2094 FBB2091:FBB2094 FKX2091:FKX2094 FUT2091:FUT2094 GEP2091:GEP2094 GOL2091:GOL2094 GYH2091:GYH2094 HID2091:HID2094 HRZ2091:HRZ2094 IBV2091:IBV2094 ILR2091:ILR2094 IVN2091:IVN2094 JFJ2091:JFJ2094 JPF2091:JPF2094 JZB2091:JZB2094 KIX2091:KIX2094 KST2091:KST2094 LCP2091:LCP2094 LML2091:LML2094 LWH2091:LWH2094 MGD2091:MGD2094 MPZ2091:MPZ2094 MZV2091:MZV2094 NJR2091:NJR2094 NTN2091:NTN2094 ODJ2091:ODJ2094 ONF2091:ONF2094 OXB2091:OXB2094 PGX2091:PGX2094 PQT2091:PQT2094 QAP2091:QAP2094 QKL2091:QKL2094 QUH2091:QUH2094 RED2091:RED2094 RNZ2091:RNZ2094 RXV2091:RXV2094 SHR2091:SHR2094 SRN2091:SRN2094 TBJ2091:TBJ2094 TLF2091:TLF2094 TVB2091:TVB2094 UEX2091:UEX2094 UOT2091:UOT2094 UYP2091:UYP2094 VIL2091:VIL2094 VSH2091:VSH2094 WCD2091:WCD2094 WLZ2091:WLZ2094 WVV2091:WVV2094 N2101 JJ2101 TF2101 ADB2101 AMX2101 AWT2101 BGP2101 BQL2101 CAH2101 CKD2101 CTZ2101 DDV2101 DNR2101 DXN2101 EHJ2101 ERF2101 FBB2101 FKX2101 FUT2101 GEP2101 GOL2101 GYH2101 HID2101 HRZ2101 IBV2101 ILR2101 IVN2101 JFJ2101 JPF2101 JZB2101 KIX2101 KST2101 LCP2101 LML2101 LWH2101 MGD2101 MPZ2101 MZV2101 NJR2101 NTN2101 ODJ2101 ONF2101 OXB2101 PGX2101 PQT2101 QAP2101 QKL2101 QUH2101 RED2101 RNZ2101 RXV2101 SHR2101 SRN2101 TBJ2101 TLF2101 TVB2101 UEX2101 UOT2101 UYP2101 VIL2101 VSH2101 WCD2101 WLZ2101 WVV2101 JJ2106:JJ2109 TF2106:TF2109 ADB2106:ADB2109 AMX2106:AMX2109 AWT2106:AWT2109 BGP2106:BGP2109 BQL2106:BQL2109 CAH2106:CAH2109 CKD2106:CKD2109 CTZ2106:CTZ2109 DDV2106:DDV2109 DNR2106:DNR2109 DXN2106:DXN2109 EHJ2106:EHJ2109 ERF2106:ERF2109 FBB2106:FBB2109 FKX2106:FKX2109 FUT2106:FUT2109 GEP2106:GEP2109 GOL2106:GOL2109 GYH2106:GYH2109 HID2106:HID2109 HRZ2106:HRZ2109 IBV2106:IBV2109 ILR2106:ILR2109 IVN2106:IVN2109 JFJ2106:JFJ2109 JPF2106:JPF2109 JZB2106:JZB2109 KIX2106:KIX2109 KST2106:KST2109 LCP2106:LCP2109 LML2106:LML2109 LWH2106:LWH2109 MGD2106:MGD2109 MPZ2106:MPZ2109 MZV2106:MZV2109 NJR2106:NJR2109 NTN2106:NTN2109 ODJ2106:ODJ2109 ONF2106:ONF2109 OXB2106:OXB2109 PGX2106:PGX2109 PQT2106:PQT2109 QAP2106:QAP2109 QKL2106:QKL2109 QUH2106:QUH2109 RED2106:RED2109 RNZ2106:RNZ2109 RXV2106:RXV2109 SHR2106:SHR2109 SRN2106:SRN2109 TBJ2106:TBJ2109 TLF2106:TLF2109 TVB2106:TVB2109 UEX2106:UEX2109 UOT2106:UOT2109 UYP2106:UYP2109 VIL2106:VIL2109 VSH2106:VSH2109 WCD2106:WCD2109 WLZ2106:WLZ2109 WVV2106:WVV2109 N2116:N2117 JJ2116:JJ2117 TF2116:TF2117 ADB2116:ADB2117 AMX2116:AMX2117 AWT2116:AWT2117 BGP2116:BGP2117 BQL2116:BQL2117 CAH2116:CAH2117 CKD2116:CKD2117 CTZ2116:CTZ2117 DDV2116:DDV2117 DNR2116:DNR2117 DXN2116:DXN2117 EHJ2116:EHJ2117 ERF2116:ERF2117 FBB2116:FBB2117 FKX2116:FKX2117 FUT2116:FUT2117 GEP2116:GEP2117 GOL2116:GOL2117 GYH2116:GYH2117 HID2116:HID2117 HRZ2116:HRZ2117 IBV2116:IBV2117 ILR2116:ILR2117 IVN2116:IVN2117 JFJ2116:JFJ2117 JPF2116:JPF2117 JZB2116:JZB2117 KIX2116:KIX2117 KST2116:KST2117 LCP2116:LCP2117 LML2116:LML2117 LWH2116:LWH2117 MGD2116:MGD2117 MPZ2116:MPZ2117 MZV2116:MZV2117 NJR2116:NJR2117 NTN2116:NTN2117 ODJ2116:ODJ2117 ONF2116:ONF2117 OXB2116:OXB2117 PGX2116:PGX2117 PQT2116:PQT2117 QAP2116:QAP2117 QKL2116:QKL2117 QUH2116:QUH2117 RED2116:RED2117 RNZ2116:RNZ2117 RXV2116:RXV2117 SHR2116:SHR2117 SRN2116:SRN2117 TBJ2116:TBJ2117 TLF2116:TLF2117 TVB2116:TVB2117 UEX2116:UEX2117 UOT2116:UOT2117 UYP2116:UYP2117 VIL2116:VIL2117 VSH2116:VSH2117 WCD2116:WCD2117 WLZ2116:WLZ2117 WVV2116:WVV2117 N2119:N2122 JJ2122 TF2122 ADB2122 AMX2122 AWT2122 BGP2122 BQL2122 CAH2122 CKD2122 CTZ2122 DDV2122 DNR2122 DXN2122 EHJ2122 ERF2122 FBB2122 FKX2122 FUT2122 GEP2122 GOL2122 GYH2122 HID2122 HRZ2122 IBV2122 ILR2122 IVN2122 JFJ2122 JPF2122 JZB2122 KIX2122 KST2122 LCP2122 LML2122 LWH2122 MGD2122 MPZ2122 MZV2122 NJR2122 NTN2122 ODJ2122 ONF2122 OXB2122 PGX2122 PQT2122 QAP2122 QKL2122 QUH2122 RED2122 RNZ2122 RXV2122 SHR2122 SRN2122 TBJ2122 TLF2122 TVB2122 UEX2122 UOT2122 UYP2122 VIL2122 VSH2122 WCD2122 WLZ2122 WVV2122 N2127:N2131 N2139:N2167 JJ2143:JJ2159 TF2143:TF2159 ADB2143:ADB2159 AMX2143:AMX2159 AWT2143:AWT2159 BGP2143:BGP2159 BQL2143:BQL2159 CAH2143:CAH2159 CKD2143:CKD2159 CTZ2143:CTZ2159 DDV2143:DDV2159 DNR2143:DNR2159 DXN2143:DXN2159 EHJ2143:EHJ2159 ERF2143:ERF2159 FBB2143:FBB2159 FKX2143:FKX2159 FUT2143:FUT2159 GEP2143:GEP2159 GOL2143:GOL2159 GYH2143:GYH2159 HID2143:HID2159 HRZ2143:HRZ2159 IBV2143:IBV2159 ILR2143:ILR2159 IVN2143:IVN2159 JFJ2143:JFJ2159 JPF2143:JPF2159 JZB2143:JZB2159 KIX2143:KIX2159 KST2143:KST2159 LCP2143:LCP2159 LML2143:LML2159 LWH2143:LWH2159 MGD2143:MGD2159 MPZ2143:MPZ2159 MZV2143:MZV2159 NJR2143:NJR2159 NTN2143:NTN2159 ODJ2143:ODJ2159 ONF2143:ONF2159 OXB2143:OXB2159 PGX2143:PGX2159 PQT2143:PQT2159 QAP2143:QAP2159 QKL2143:QKL2159 QUH2143:QUH2159 RED2143:RED2159 RNZ2143:RNZ2159 RXV2143:RXV2159 SHR2143:SHR2159 SRN2143:SRN2159 TBJ2143:TBJ2159 TLF2143:TLF2159 TVB2143:TVB2159 UEX2143:UEX2159 UOT2143:UOT2159 UYP2143:UYP2159 VIL2143:VIL2159 VSH2143:VSH2159 WCD2143:WCD2159 WLZ2143:WLZ2159 WVV2143:WVV2159 JJ2197:JJ2205 TF2197:TF2205 ADB2197:ADB2205 AMX2197:AMX2205 AWT2197:AWT2205 BGP2197:BGP2205 BQL2197:BQL2205 CAH2197:CAH2205 CKD2197:CKD2205 CTZ2197:CTZ2205 DDV2197:DDV2205 DNR2197:DNR2205 DXN2197:DXN2205 EHJ2197:EHJ2205 ERF2197:ERF2205 FBB2197:FBB2205 FKX2197:FKX2205 FUT2197:FUT2205 GEP2197:GEP2205 GOL2197:GOL2205 GYH2197:GYH2205 HID2197:HID2205 HRZ2197:HRZ2205 IBV2197:IBV2205 ILR2197:ILR2205 IVN2197:IVN2205 JFJ2197:JFJ2205 JPF2197:JPF2205 JZB2197:JZB2205 KIX2197:KIX2205 KST2197:KST2205 LCP2197:LCP2205 LML2197:LML2205 LWH2197:LWH2205 MGD2197:MGD2205 MPZ2197:MPZ2205 MZV2197:MZV2205 NJR2197:NJR2205 NTN2197:NTN2205 ODJ2197:ODJ2205 ONF2197:ONF2205 OXB2197:OXB2205 PGX2197:PGX2205 PQT2197:PQT2205 QAP2197:QAP2205 QKL2197:QKL2205 QUH2197:QUH2205 RED2197:RED2205 RNZ2197:RNZ2205 RXV2197:RXV2205 SHR2197:SHR2205 SRN2197:SRN2205 TBJ2197:TBJ2205 TLF2197:TLF2205 TVB2197:TVB2205 UEX2197:UEX2205 UOT2197:UOT2205 UYP2197:UYP2205 VIL2197:VIL2205 VSH2197:VSH2205 WCD2197:WCD2205 WLZ2197:WLZ2205 WVV2197:WVV2205 N2193:N2205 N2223:N2326 JJ2224:JJ2320 TF2224:TF2320 ADB2224:ADB2320 AMX2224:AMX2320 AWT2224:AWT2320 BGP2224:BGP2320 BQL2224:BQL2320 CAH2224:CAH2320 CKD2224:CKD2320 CTZ2224:CTZ2320 DDV2224:DDV2320 DNR2224:DNR2320 DXN2224:DXN2320 EHJ2224:EHJ2320 ERF2224:ERF2320 FBB2224:FBB2320 FKX2224:FKX2320 FUT2224:FUT2320 GEP2224:GEP2320 GOL2224:GOL2320 GYH2224:GYH2320 HID2224:HID2320 HRZ2224:HRZ2320 IBV2224:IBV2320 ILR2224:ILR2320 IVN2224:IVN2320 JFJ2224:JFJ2320 JPF2224:JPF2320 JZB2224:JZB2320 KIX2224:KIX2320 KST2224:KST2320 LCP2224:LCP2320 LML2224:LML2320 LWH2224:LWH2320 MGD2224:MGD2320 MPZ2224:MPZ2320 MZV2224:MZV2320 NJR2224:NJR2320 NTN2224:NTN2320 ODJ2224:ODJ2320 ONF2224:ONF2320 OXB2224:OXB2320 PGX2224:PGX2320 PQT2224:PQT2320 QAP2224:QAP2320 QKL2224:QKL2320 QUH2224:QUH2320 RED2224:RED2320 RNZ2224:RNZ2320 RXV2224:RXV2320 SHR2224:SHR2320 SRN2224:SRN2320 TBJ2224:TBJ2320 TLF2224:TLF2320 TVB2224:TVB2320 UEX2224:UEX2320 UOT2224:UOT2320 UYP2224:UYP2320 VIL2224:VIL2320 VSH2224:VSH2320 WCD2224:WCD2320 WLZ2224:WLZ2320 WVV2224:WVV2320 N2328 N2340:N2349 JJ2340 TF2340 ADB2340 AMX2340 AWT2340 BGP2340 BQL2340 CAH2340 CKD2340 CTZ2340 DDV2340 DNR2340 DXN2340 EHJ2340 ERF2340 FBB2340 FKX2340 FUT2340 GEP2340 GOL2340 GYH2340 HID2340 HRZ2340 IBV2340 ILR2340 IVN2340 JFJ2340 JPF2340 JZB2340 KIX2340 KST2340 LCP2340 LML2340 LWH2340 MGD2340 MPZ2340 MZV2340 NJR2340 NTN2340 ODJ2340 ONF2340 OXB2340 PGX2340 PQT2340 QAP2340 QKL2340 QUH2340 RED2340 RNZ2340 RXV2340 SHR2340 SRN2340 TBJ2340 TLF2340 TVB2340 UEX2340 UOT2340 UYP2340 VIL2340 VSH2340 WCD2340 WLZ2340 WVV2340 JJ2345:JJ2349 TF2345:TF2349 ADB2345:ADB2349 AMX2345:AMX2349 AWT2345:AWT2349 BGP2345:BGP2349 BQL2345:BQL2349 CAH2345:CAH2349 CKD2345:CKD2349 CTZ2345:CTZ2349 DDV2345:DDV2349 DNR2345:DNR2349 DXN2345:DXN2349 EHJ2345:EHJ2349 ERF2345:ERF2349 FBB2345:FBB2349 FKX2345:FKX2349 FUT2345:FUT2349 GEP2345:GEP2349 GOL2345:GOL2349 GYH2345:GYH2349 HID2345:HID2349 HRZ2345:HRZ2349 IBV2345:IBV2349 ILR2345:ILR2349 IVN2345:IVN2349 JFJ2345:JFJ2349 JPF2345:JPF2349 JZB2345:JZB2349 KIX2345:KIX2349 KST2345:KST2349 LCP2345:LCP2349 LML2345:LML2349 LWH2345:LWH2349 MGD2345:MGD2349 MPZ2345:MPZ2349 MZV2345:MZV2349 NJR2345:NJR2349 NTN2345:NTN2349 ODJ2345:ODJ2349 ONF2345:ONF2349 OXB2345:OXB2349 PGX2345:PGX2349 PQT2345:PQT2349 QAP2345:QAP2349 QKL2345:QKL2349 QUH2345:QUH2349 RED2345:RED2349 RNZ2345:RNZ2349 RXV2345:RXV2349 SHR2345:SHR2349 SRN2345:SRN2349 TBJ2345:TBJ2349 TLF2345:TLF2349 TVB2345:TVB2349 UEX2345:UEX2349 UOT2345:UOT2349 UYP2345:UYP2349 VIL2345:VIL2349 VSH2345:VSH2349 WCD2345:WCD2349 WLZ2345:WLZ2349 WVV2345:WVV2349 GOL7925:GOL7926 GYH7925:GYH7926 HID7925:HID7926 HRZ7925:HRZ7926 IBV7925:IBV7926 ILR7925:ILR7926 IVN7925:IVN7926 JFJ7925:JFJ7926 JPF7925:JPF7926 JZB7925:JZB7926 KIX7925:KIX7926 KST7925:KST7926 LCP7925:LCP7926 LML7925:LML7926 LWH7925:LWH7926 MGD7925:MGD7926 MPZ7925:MPZ7926 MZV7925:MZV7926 NJR7925:NJR7926 NTN7925:NTN7926 ODJ7925:ODJ7926 ONF7925:ONF7926 OXB7925:OXB7926 PGX7925:PGX7926 PQT7925:PQT7926 QAP7925:QAP7926 QKL7925:QKL7926 QUH7925:QUH7926 RED7925:RED7926 RNZ7925:RNZ7926 RXV7925:RXV7926 SHR7925:SHR7926 SRN7925:SRN7926 TBJ7925:TBJ7926 TLF7925:TLF7926 TVB7925:TVB7926 UEX7925:UEX7926 UOT7925:UOT7926 UYP7925:UYP7926 VIL7925:VIL7926 VSH7925:VSH7926 WCD7925:WCD7926 WLZ7925:WLZ7926 WVV7925:WVV7926 N7935:N7940 JJ7936:JJ7939 TF7936:TF7939 ADB7936:ADB7939 AMX7936:AMX7939 AWT7936:AWT7939 BGP7936:BGP7939 BQL7936:BQL7939 CAH7936:CAH7939 CKD7936:CKD7939 CTZ7936:CTZ7939 DDV7936:DDV7939 DNR7936:DNR7939 DXN7936:DXN7939 EHJ7936:EHJ7939 ERF7936:ERF7939 FBB7936:FBB7939 FKX7936:FKX7939 FUT7936:FUT7939 GEP7936:GEP7939 GOL7936:GOL7939 GYH7936:GYH7939 HID7936:HID7939 HRZ7936:HRZ7939 IBV7936:IBV7939 ILR7936:ILR7939 IVN7936:IVN7939 JFJ7936:JFJ7939 JPF7936:JPF7939 JZB7936:JZB7939 KIX7936:KIX7939 KST7936:KST7939 LCP7936:LCP7939 LML7936:LML7939 LWH7936:LWH7939 MGD7936:MGD7939 MPZ7936:MPZ7939 MZV7936:MZV7939 NJR7936:NJR7939 NTN7936:NTN7939 ODJ7936:ODJ7939 ONF7936:ONF7939 OXB7936:OXB7939 PGX7936:PGX7939 PQT7936:PQT7939 QAP7936:QAP7939 QKL7936:QKL7939 QUH7936:QUH7939 RED7936:RED7939 RNZ7936:RNZ7939 RXV7936:RXV7939 SHR7936:SHR7939 SRN7936:SRN7939 TBJ7936:TBJ7939 TLF7936:TLF7939 TVB7936:TVB7939 UEX7936:UEX7939 UOT7936:UOT7939 UYP7936:UYP7939 VIL7936:VIL7939 VSH7936:VSH7939 WCD7936:WCD7939 WLZ7936:WLZ7939 WVV7936:WVV7939 N7942 N7947 JJ7947 TF7947 ADB7947 AMX7947 AWT7947 BGP7947 BQL7947 CAH7947 CKD7947 CTZ7947 DDV7947 DNR7947 N5721:N5735 N7648:N7658 N7257:N7258 N4810:N4820 N4822:N4829 IBV8133:IBV8134 ILR8133:ILR8134 IVN8133:IVN8134 JFJ8133:JFJ8134 JPF8133:JPF8134 JZB8133:JZB8134 KIX8133:KIX8134 KST8133:KST8134 LCP8133:LCP8134 LML8133:LML8134 LWH8133:LWH8134 MGD8133:MGD8134 MPZ8133:MPZ8134 MZV8133:MZV8134 NJR8133:NJR8134 NTN8133:NTN8134 ODJ8133:ODJ8134 ONF8133:ONF8134 OXB8133:OXB8134 PGX8133:PGX8134 PQT8133:PQT8134 QAP8133:QAP8134 QKL8133:QKL8134 QUH8133:QUH8134 RED8133:RED8134 RNZ8133:RNZ8134 RXV8133:RXV8134 SHR8133:SHR8134 SRN8133:SRN8134 TBJ8133:TBJ8134 TLF8133:TLF8134 TVB8133:TVB8134 UEX8133:UEX8134 UOT8133:UOT8134 UYP8133:UYP8134 VIL8133:VIL8134 VSH8133:VSH8134 WVV8133:WVV8134 WCD8133:WCD8134 WLZ8133:WLZ8134 N7998 DXN8133:DXN8134 WVV7931:WVV7933 N7984:N7993 N7903:N7909 JJ7906:JJ7909 TF7906:TF7909 ADB7906:ADB7909 AMX7906:AMX7909 AWT7906:AWT7909 BGP7906:BGP7909 BQL7906:BQL7909 CAH7906:CAH7909 CKD7906:CKD7909 CTZ7906:CTZ7909 DDV7906:DDV7909 DNR7906:DNR7909 DXN7906:DXN7909 EHJ7906:EHJ7909 ERF7906:ERF7909 FBB7906:FBB7909 FKX7906:FKX7909 FUT7906:FUT7909 GEP7906:GEP7909 GOL7906:GOL7909 GYH7906:GYH7909 HID7906:HID7909 HRZ7906:HRZ7909 IBV7906:IBV7909 ILR7906:ILR7909 IVN7906:IVN7909 JFJ7906:JFJ7909 JPF7906:JPF7909 JZB7906:JZB7909 KIX7906:KIX7909 KST7906:KST7909 LCP7906:LCP7909 LML7906:LML7909 LWH7906:LWH7909 MGD7906:MGD7909 MPZ7906:MPZ7909 MZV7906:MZV7909 NJR7906:NJR7909 NTN7906:NTN7909 ODJ7906:ODJ7909 ONF7906:ONF7909 OXB7906:OXB7909 PGX7906:PGX7909 PQT7906:PQT7909 QAP7906:QAP7909 QKL7906:QKL7909 QUH7906:QUH7909 RED7906:RED7909 RNZ7906:RNZ7909 RXV7906:RXV7909 SHR7906:SHR7909 SRN7906:SRN7909 TBJ7906:TBJ7909 TLF7906:TLF7909 TVB7906:TVB7909 UEX7906:UEX7909 UOT7906:UOT7909 UYP7906:UYP7909 VIL7906:VIL7909 VSH7906:VSH7909 WCD7906:WCD7909 WLZ7906:WLZ7909 WVV7906:WVV7909 N7925:N7933 JJ7925:JJ7926 TF7925:TF7926 ADB7925:ADB7926 AMX7925:AMX7926 AWT7925:AWT7926 BGP7925:BGP7926 BQL7925:BQL7926 CAH7925:CAH7926 CKD7925:CKD7926 CTZ7925:CTZ7926 DDV7925:DDV7926 DNR7925:DNR7926 DXN7925:DXN7926 EHJ7925:EHJ7926 ERF7925:ERF7926 FBB7925:FBB7926 FKX7925:FKX7926 FUT7925:FUT7926 GEP7925:GEP7926 CTZ7886:CTZ7888 DDV7886:DDV7888 DNR7886:DNR7888 DXN7886:DXN7888 EHJ7886:EHJ7888 ERF7886:ERF7888 FBB7886:FBB7888 FKX7886:FKX7888 FUT7886:FUT7888 GEP7886:GEP7888 GOL7886:GOL7888 GYH7886:GYH7888 HID7886:HID7888 HRZ7886:HRZ7888 IBV7886:IBV7888 ILR7886:ILR7888 IVN7886:IVN7888 JFJ7886:JFJ7888 JPF7886:JPF7888 JZB7886:JZB7888 KIX7886:KIX7888 KST7886:KST7888 LCP7886:LCP7888 LML7886:LML7888 LWH7886:LWH7888 MGD7886:MGD7888 MPZ7886:MPZ7888 MZV7886:MZV7888 NJR7886:NJR7888 NTN7886:NTN7888 ODJ7886:ODJ7888 ONF7886:ONF7888 OXB7886:OXB7888 PGX7886:PGX7888 PQT7886:PQT7888 QAP7886:QAP7888 QKL7886:QKL7888 QUH7886:QUH7888 RED7886:RED7888 RNZ7886:RNZ7888 RXV7886:RXV7888 SHR7886:SHR7888 SRN7886:SRN7888 TBJ7886:TBJ7888 TLF7886:TLF7888 TVB7886:TVB7888 UEX7886:UEX7888 UOT7886:UOT7888 UYP7886:UYP7888 VIL7886:VIL7888 VSH7886:VSH7888 WCD7886:WCD7888 WLZ7886:WLZ7888 EHJ8133:EHJ8134 WVV7990:WVV7993 ERF8133:ERF8134 FBB8133:FBB8134 FKX8133:FKX8134 FUT8133:FUT8134 GEP8133:GEP8134 GOL8133:GOL8134 GYH8133:GYH8134 HID8133:HID8134 HRZ8133:HRZ8134 DXN7821:DXN7826 EHJ7821:EHJ7826 ERF7821:ERF7826 FBB7821:FBB7826 FKX7821:FKX7826 FUT7821:FUT7826 GEP7821:GEP7826 GOL7821:GOL7826 GYH7821:GYH7826 HID7821:HID7826 HRZ7821:HRZ7826 IBV7821:IBV7826 ILR7821:ILR7826 IVN7821:IVN7826 JFJ7821:JFJ7826 JPF7821:JPF7826 JZB7821:JZB7826 KIX7821:KIX7826 KST7821:KST7826 LCP7821:LCP7826 LML7821:LML7826 LWH7821:LWH7826 MGD7821:MGD7826 MPZ7821:MPZ7826 MZV7821:MZV7826 NJR7821:NJR7826 NTN7821:NTN7826 ODJ7821:ODJ7826 ONF7821:ONF7826 OXB7821:OXB7826 PGX7821:PGX7826 PQT7821:PQT7826 QAP7821:QAP7826 QKL7821:QKL7826 QUH7821:QUH7826 RED7821:RED7826 RNZ7821:RNZ7826 RXV7821:RXV7826 SHR7821:SHR7826 SRN7821:SRN7826 TBJ7821:TBJ7826 TLF7821:TLF7826 TVB7821:TVB7826 UEX7821:UEX7826 UOT7821:UOT7826 UYP7821:UYP7826 VIL7821:VIL7826 VSH7821:VSH7826 WCD7821:WCD7826 WLZ7821:WLZ7826 WVV7886:WVV7888 N7835 JJ7835 TF7835 ADB7835 AMX7835 AWT7835 BGP7835 BQL7835 CAH7835 CKD7835 CTZ7835 DDV7835 CKD7886:CKD7888 DNR7835 DXN7835 EHJ7835 ERF7835 FBB7835 FKX7835 FUT7835 GEP7835 GOL7835 GYH7835 HID7835 HRZ7835 IBV7835 ILR7835 IVN7835 JFJ7835 JPF7835 JZB7835 KIX7835 KST7835 LCP7835 LML7835 LWH7835 MGD7835 MPZ7835 MZV7835 NJR7835 NTN7835 ODJ7835 ONF7835 OXB7835 PGX7835 PQT7835 QAP7835 QKL7835 QUH7835 RED7835 RNZ7835 RXV7835 SHR7835 SRN7835 TBJ7835 TLF7835 TVB7835 UEX7835 UOT7835 UYP7835 VIL7835 VSH7835 WCD7835 WLZ7835 WVV7835 N7839:N7842 N7847:N7855 JJ7848:JJ7855 TF7848:TF7855 ADB7848:ADB7855 AMX7848:AMX7855 AWT7848:AWT7855 BGP7848:BGP7855 BQL7848:BQL7855 CAH7848:CAH7855 CKD7848:CKD7855 CTZ7848:CTZ7855 DDV7848:DDV7855 DNR7848:DNR7855 DXN7848:DXN7855 EHJ7848:EHJ7855 ERF7848:ERF7855 FBB7848:FBB7855 FKX7848:FKX7855 FUT7848:FUT7855 GEP7848:GEP7855 GOL7848:GOL7855 GYH7848:GYH7855 HID7848:HID7855 HRZ7848:HRZ7855 IBV7848:IBV7855 ILR7848:ILR7855 IVN7848:IVN7855 JFJ7848:JFJ7855 JPF7848:JPF7855 JZB7848:JZB7855 KIX7848:KIX7855 KST7848:KST7855 LCP7848:LCP7855 LML7848:LML7855 LWH7848:LWH7855 MGD7848:MGD7855 MPZ7848:MPZ7855 MZV7848:MZV7855 NJR7848:NJR7855 NTN7848:NTN7855 ODJ7848:ODJ7855 ONF7848:ONF7855 OXB7848:OXB7855 PGX7848:PGX7855 PQT7848:PQT7855 QAP7848:QAP7855 QKL7848:QKL7855 QUH7848:QUH7855 RED7848:RED7855 RNZ7848:RNZ7855 RXV7848:RXV7855 SHR7848:SHR7855 SRN7848:SRN7855 TBJ7848:TBJ7855 TLF7848:TLF7855 TVB7848:TVB7855 UEX7848:UEX7855 UOT7848:UOT7855 UYP7848:UYP7855 VIL7848:VIL7855 VSH7848:VSH7855 WCD7848:WCD7855 WLZ7848:WLZ7855 WVV7848:WVV7855 N7858 N7865 JJ7865 TF7865 ADB7865 AMX7865 AWT7865 BGP7865 BQL7865 CAH7865 CKD7865 CTZ7865 DXN7807:DXN7809 DDV7865 DNR7865 DXN7865 EHJ7865 ERF7865 FBB7865 FKX7865 FUT7865 GEP7865 GOL7865 GYH7865 HID7865 HRZ7865 IBV7865 ILR7865 IVN7865 JFJ7865 JPF7865 JZB7865 KIX7865 KST7865 LCP7865 LML7865 LWH7865 MGD7865 MPZ7865 MZV7865 NJR7865 NTN7865 ODJ7865 ONF7865 OXB7865 PGX7865 PQT7865 QAP7865 QKL7865 QUH7865 RED7865 RNZ7865 RXV7865 SHR7865 SRN7865 TBJ7865 TLF7865 TVB7865 UEX7865 UOT7865 UYP7865 VIL7865 VSH7865 WCD7865 WLZ7865 WVV7865 N7867:N7869 N7886:N7891 JJ7886:JJ7888 TF7886:TF7888 ADB7886:ADB7888 AMX7886:AMX7888 AWT7886:AWT7888 BGP7886:BGP7888 BQL7886:BQL7888 EHJ7807:EHJ7809 ERF7807:ERF7809 FBB7807:FBB7809 FKX7807:FKX7809 FUT7807:FUT7809 GEP7807:GEP7809 GOL7807:GOL7809 GYH7807:GYH7809 HID7807:HID7809 HRZ7807:HRZ7809 IBV7807:IBV7809 ILR7807:ILR7809 IVN7807:IVN7809 JFJ7807:JFJ7809 JPF7807:JPF7809 JZB7807:JZB7809 KIX7807:KIX7809 KST7807:KST7809 LCP7807:LCP7809 LML7807:LML7809 LWH7807:LWH7809 MGD7807:MGD7809 MPZ7807:MPZ7809 MZV7807:MZV7809 NJR7807:NJR7809 NTN7807:NTN7809 ODJ7807:ODJ7809 ONF7807:ONF7809 OXB7807:OXB7809 PGX7807:PGX7809 PQT7807:PQT7809 QAP7807:QAP7809 QKL7807:QKL7809 QUH7807:QUH7809 RED7807:RED7809 RNZ7807:RNZ7809 RXV7807:RXV7809 SHR7807:SHR7809 SRN7807:SRN7809 TBJ7807:TBJ7809 TLF7807:TLF7809 TVB7807:TVB7809 UEX7807:UEX7809 UOT7807:UOT7809 UYP7807:UYP7809 VIL7807:VIL7809 VSH7807:VSH7809 WCD7807:WCD7809 WLZ7807:WLZ7809 WVV7807:WVV7809 WVV7573:WVV7577 JJ7821:JJ7826 TF7821:TF7826 ADB7821:ADB7826 AMX7821:AMX7826 AWT7821:AWT7826 BGP7821:BGP7826 BQL7821:BQL7826 CAH7821:CAH7826 CKD7821:CKD7826 CTZ7821:CTZ7826 DDV7821:DDV7826 DNR7821:DNR7826 WVV2631:WVV2644 N2596:N2599 JJ2599 TF2599 ADB2599 AMX2599 AWT2599 BGP2599 BQL2599 CAH2599 CKD2599 CTZ2599 DDV2599 DNR2599 DXN2599 EHJ2599 ERF2599 FBB2599 FKX2599 FUT2599 GEP2599 GOL2599 GYH2599 HID2599 HRZ2599 IBV2599 ILR2599 IVN2599 JFJ2599 JPF2599 JZB2599 KIX2599 KST2599 LCP2599 LML2599 LWH2599 MGD2599 MPZ2599 MZV2599 NJR2599 NTN2599 ODJ2599 ONF2599 OXB2599 PGX2599 PQT2599 QAP2599 QKL2599 QUH2599 RED2599 RNZ2599 RXV2599 SHR2599 SRN2599 TBJ2599 TLF2599 TVB2599 UEX2599 UOT2599 UYP2599 VIL2599 VSH2599 WCD2599 WLZ2599 WVV2599 N2611:N2621 JJ2611:JJ2615 TF2611:TF2615 ADB2611:ADB2615 AMX2611:AMX2615 AWT2611:AWT2615 BGP2611:BGP2615 BQL2611:BQL2615 CAH2611:CAH2615 CKD2611:CKD2615 CTZ2611:CTZ2615 DDV2611:DDV2615 DNR2611:DNR2615 DXN2611:DXN2615 EHJ2611:EHJ2615 ERF2611:ERF2615 FBB2611:FBB2615 FKX2611:FKX2615 FUT2611:FUT2615 GEP2611:GEP2615 GOL2611:GOL2615 GYH2611:GYH2615 HID2611:HID2615 HRZ2611:HRZ2615 IBV2611:IBV2615 ILR2611:ILR2615 IVN2611:IVN2615 JFJ2611:JFJ2615 JPF2611:JPF2615 JZB2611:JZB2615 KIX2611:KIX2615 KST2611:KST2615 LCP2611:LCP2615 LML2611:LML2615 LWH2611:LWH2615 MGD2611:MGD2615 MPZ2611:MPZ2615 MZV2611:MZV2615 NJR2611:NJR2615 NTN2611:NTN2615 ODJ2611:ODJ2615 ONF2611:ONF2615 OXB2611:OXB2615 PGX2611:PGX2615 PQT2611:PQT2615 QAP2611:QAP2615 QKL2611:QKL2615 QUH2611:QUH2615 RED2611:RED2615 RNZ2611:RNZ2615 RXV2611:RXV2615 SHR2611:SHR2615 SRN2611:SRN2615 TBJ2611:TBJ2615 TLF2611:TLF2615 TVB2611:TVB2615 UEX2611:UEX2615 UOT2611:UOT2615 UYP2611:UYP2615 VIL2611:VIL2615 VSH2611:VSH2615 WCD2611:WCD2615 WLZ2611:WLZ2615 WVV2611:WVV2615 N2628:N2648 JJ2631:JJ2644 TF2631:TF2644 ADB2631:ADB2644 AMX2631:AMX2644 AWT2631:AWT2644 BGP2631:BGP2644 BQL2631:BQL2644 CAH2631:CAH2644 CKD2631:CKD2644 CTZ2631:CTZ2644 DDV2631:DDV2644 DNR2631:DNR2644 DXN2631:DXN2644 EHJ2631:EHJ2644 ERF2631:ERF2644 FBB2631:FBB2644 FKX2631:FKX2644 FUT2631:FUT2644 GEP2631:GEP2644 GOL2631:GOL2644 GYH2631:GYH2644 HID2631:HID2644 HRZ2631:HRZ2644 IBV2631:IBV2644 ILR2631:ILR2644 IVN2631:IVN2644 JFJ2631:JFJ2644 JPF2631:JPF2644 JZB2631:JZB2644 KIX2631:KIX2644 KST2631:KST2644 LCP2631:LCP2644 LML2631:LML2644 LWH2631:LWH2644 MGD2631:MGD2644 MPZ2631:MPZ2644 MZV2631:MZV2644 NJR2631:NJR2644 NTN2631:NTN2644 ODJ2631:ODJ2644 ONF2631:ONF2644 OXB2631:OXB2644 PGX2631:PGX2644 PQT2631:PQT2644 QAP2631:QAP2644 QKL2631:QKL2644 QUH2631:QUH2644 RED2631:RED2644 RNZ2631:RNZ2644 RXV2631:RXV2644 SHR2631:SHR2644 SRN2631:SRN2644 TBJ2631:TBJ2644 TLF2631:TLF2644 TVB2631:TVB2644 UEX2631:UEX2644 UOT2631:UOT2644 UYP2631:UYP2644 VIL2631:VIL2644 VSH2631:VSH2644 WCD2631:WCD2644 WLZ2631:WLZ2644 CAH7886:CAH7888 N2661:N2666 JJ2665:JJ2666 TF2665:TF2666 ADB2665:ADB2666 AMX2665:AMX2666 AWT2665:AWT2666 BGP2665:BGP2666 BQL2665:BQL2666 CAH2665:CAH2666 CKD2665:CKD2666 CTZ2665:CTZ2666 DDV2665:DDV2666 DNR2665:DNR2666 DXN2665:DXN2666 EHJ2665:EHJ2666 ERF2665:ERF2666 FBB2665:FBB2666 FKX2665:FKX2666 FUT2665:FUT2666 GEP2665:GEP2666 GOL2665:GOL2666 GYH2665:GYH2666 HID2665:HID2666 HRZ2665:HRZ2666 IBV2665:IBV2666 ILR2665:ILR2666 IVN2665:IVN2666 JFJ2665:JFJ2666 JPF2665:JPF2666 JZB2665:JZB2666 KIX2665:KIX2666 KST2665:KST2666 LCP2665:LCP2666 LML2665:LML2666 LWH2665:LWH2666 MGD2665:MGD2666 MPZ2665:MPZ2666 MZV2665:MZV2666 NJR2665:NJR2666 NTN2665:NTN2666 ODJ2665:ODJ2666 ONF2665:ONF2666 OXB2665:OXB2666 PGX2665:PGX2666 PQT2665:PQT2666 QAP2665:QAP2666 QKL2665:QKL2666 QUH2665:QUH2666 RED2665:RED2666 RNZ2665:RNZ2666 RXV2665:RXV2666 SHR2665:SHR2666 SRN2665:SRN2666 TBJ2665:TBJ2666 TLF2665:TLF2666 TVB2665:TVB2666 UEX2665:UEX2666 UOT2665:UOT2666 UYP2665:UYP2666 VIL2665:VIL2666 VSH2665:VSH2666 WCD2665:WCD2666 WLZ2665:WLZ2666 WVV2665:WVV2666 N2672:N2683 JJ2672:JJ2677 TF2672:TF2677 ADB2672:ADB2677 AMX2672:AMX2677 AWT2672:AWT2677 BGP2672:BGP2677 BQL2672:BQL2677 CAH2672:CAH2677 CKD2672:CKD2677 CTZ2672:CTZ2677 DDV2672:DDV2677 DNR2672:DNR2677 DXN2672:DXN2677 EHJ2672:EHJ2677 ERF2672:ERF2677 FBB2672:FBB2677 FKX2672:FKX2677 FUT2672:FUT2677 GEP2672:GEP2677 GOL2672:GOL2677 GYH2672:GYH2677 HID2672:HID2677 HRZ2672:HRZ2677 IBV2672:IBV2677 ILR2672:ILR2677 IVN2672:IVN2677 JFJ2672:JFJ2677 JPF2672:JPF2677 JZB2672:JZB2677 KIX2672:KIX2677 KST2672:KST2677 LCP2672:LCP2677 LML2672:LML2677 LWH2672:LWH2677 MGD2672:MGD2677 MPZ2672:MPZ2677 MZV2672:MZV2677 NJR2672:NJR2677 NTN2672:NTN2677 ODJ2672:ODJ2677 ONF2672:ONF2677 OXB2672:OXB2677 PGX2672:PGX2677 PQT2672:PQT2677 QAP2672:QAP2677 QKL2672:QKL2677 QUH2672:QUH2677 RED2672:RED2677 RNZ2672:RNZ2677 RXV2672:RXV2677 SHR2672:SHR2677 SRN2672:SRN2677 TBJ2672:TBJ2677 TLF2672:TLF2677 TVB2672:TVB2677 UEX2672:UEX2677 UOT2672:UOT2677 UYP2672:UYP2677 VIL2672:VIL2677 VSH2672:VSH2677 WCD2672:WCD2677 WLZ2672:WLZ2677 WVV2672:WVV2677 N2685 N2687:N2690 JJ2687:JJ2690 TF2687:TF2690 ADB2687:ADB2690 AMX2687:AMX2690 AWT2687:AWT2690 BGP2687:BGP2690 BQL2687:BQL2690 CAH2687:CAH2690 CKD2687:CKD2690 CTZ2687:CTZ2690 DDV2687:DDV2690 DNR2687:DNR2690 DXN2687:DXN2690 EHJ2687:EHJ2690 ERF2687:ERF2690 FBB2687:FBB2690 FKX2687:FKX2690 FUT2687:FUT2690 GEP2687:GEP2690 GOL2687:GOL2690 GYH2687:GYH2690 HID2687:HID2690 HRZ2687:HRZ2690 IBV2687:IBV2690 ILR2687:ILR2690 IVN2687:IVN2690 JFJ2687:JFJ2690 JPF2687:JPF2690 JZB2687:JZB2690 KIX2687:KIX2690 KST2687:KST2690 LCP2687:LCP2690 LML2687:LML2690 LWH2687:LWH2690 MGD2687:MGD2690 MPZ2687:MPZ2690 MZV2687:MZV2690 NJR2687:NJR2690 NTN2687:NTN2690 ODJ2687:ODJ2690 ONF2687:ONF2690 OXB2687:OXB2690 PGX2687:PGX2690 PQT2687:PQT2690 QAP2687:QAP2690 QKL2687:QKL2690 QUH2687:QUH2690 RED2687:RED2690 RNZ2687:RNZ2690 RXV2687:RXV2690 SHR2687:SHR2690 SRN2687:SRN2690 TBJ2687:TBJ2690 TLF2687:TLF2690 TVB2687:TVB2690 UEX2687:UEX2690 UOT2687:UOT2690 UYP2687:UYP2690 VIL2687:VIL2690 VSH2687:VSH2690 WCD2687:WCD2690 WLZ2687:WLZ2690 WVV2687:WVV2690 N2698:N2719 JJ2704:JJ2715 TF2704:TF2715 ADB2704:ADB2715 AMX2704:AMX2715 AWT2704:AWT2715 BGP2704:BGP2715 BQL2704:BQL2715 CAH2704:CAH2715 CKD2704:CKD2715 CTZ2704:CTZ2715 DDV2704:DDV2715 DNR2704:DNR2715 DXN2704:DXN2715 EHJ2704:EHJ2715 ERF2704:ERF2715 FBB2704:FBB2715 FKX2704:FKX2715 FUT2704:FUT2715 GEP2704:GEP2715 GOL2704:GOL2715 GYH2704:GYH2715 HID2704:HID2715 HRZ2704:HRZ2715 IBV2704:IBV2715 ILR2704:ILR2715 IVN2704:IVN2715 JFJ2704:JFJ2715 JPF2704:JPF2715 JZB2704:JZB2715 KIX2704:KIX2715 KST2704:KST2715 LCP2704:LCP2715 LML2704:LML2715 LWH2704:LWH2715 MGD2704:MGD2715 MPZ2704:MPZ2715 MZV2704:MZV2715 NJR2704:NJR2715 NTN2704:NTN2715 ODJ2704:ODJ2715 ONF2704:ONF2715 OXB2704:OXB2715 PGX2704:PGX2715 PQT2704:PQT2715 QAP2704:QAP2715 QKL2704:QKL2715 QUH2704:QUH2715 RED2704:RED2715 RNZ2704:RNZ2715 RXV2704:RXV2715 SHR2704:SHR2715 SRN2704:SRN2715 TBJ2704:TBJ2715 TLF2704:TLF2715 TVB2704:TVB2715 UEX2704:UEX2715 UOT2704:UOT2715 UYP2704:UYP2715 VIL2704:VIL2715 VSH2704:VSH2715 WCD2704:WCD2715 WLZ2704:WLZ2715 WVV2704:WVV2715 N2732:N2739 JJ2736:JJ2739 TF2736:TF2739 ADB2736:ADB2739 AMX2736:AMX2739 AWT2736:AWT2739 BGP2736:BGP2739 BQL2736:BQL2739 CAH2736:CAH2739 CKD2736:CKD2739 CTZ2736:CTZ2739 DDV2736:DDV2739 DNR2736:DNR2739 DXN2736:DXN2739 EHJ2736:EHJ2739 ERF2736:ERF2739 FBB2736:FBB2739 FKX2736:FKX2739 FUT2736:FUT2739 GEP2736:GEP2739 GOL2736:GOL2739 GYH2736:GYH2739 HID2736:HID2739 HRZ2736:HRZ2739 IBV2736:IBV2739 ILR2736:ILR2739 IVN2736:IVN2739 JFJ2736:JFJ2739 JPF2736:JPF2739 JZB2736:JZB2739 KIX2736:KIX2739 KST2736:KST2739 LCP2736:LCP2739 LML2736:LML2739 LWH2736:LWH2739 MGD2736:MGD2739 MPZ2736:MPZ2739 MZV2736:MZV2739 NJR2736:NJR2739 NTN2736:NTN2739 ODJ2736:ODJ2739 ONF2736:ONF2739 OXB2736:OXB2739 PGX2736:PGX2739 PQT2736:PQT2739 QAP2736:QAP2739 QKL2736:QKL2739 QUH2736:QUH2739 RED2736:RED2739 RNZ2736:RNZ2739 RXV2736:RXV2739 SHR2736:SHR2739 SRN2736:SRN2739 TBJ2736:TBJ2739 TLF2736:TLF2739 TVB2736:TVB2739 UEX2736:UEX2739 UOT2736:UOT2739 UYP2736:UYP2739 VIL2736:VIL2739 VSH2736:VSH2739 WCD2736:WCD2739 WLZ2736:WLZ2739 WVV2736:WVV2739 N2745:N2768 JJ2745:JJ2748 TF2745:TF2748 ADB2745:ADB2748 AMX2745:AMX2748 AWT2745:AWT2748 BGP2745:BGP2748 BQL2745:BQL2748 CAH2745:CAH2748 CKD2745:CKD2748 CTZ2745:CTZ2748 DDV2745:DDV2748 DNR2745:DNR2748 DXN2745:DXN2748 EHJ2745:EHJ2748 ERF2745:ERF2748 FBB2745:FBB2748 FKX2745:FKX2748 FUT2745:FUT2748 GEP2745:GEP2748 GOL2745:GOL2748 GYH2745:GYH2748 HID2745:HID2748 HRZ2745:HRZ2748 IBV2745:IBV2748 ILR2745:ILR2748 IVN2745:IVN2748 JFJ2745:JFJ2748 JPF2745:JPF2748 JZB2745:JZB2748 KIX2745:KIX2748 KST2745:KST2748 LCP2745:LCP2748 LML2745:LML2748 LWH2745:LWH2748 MGD2745:MGD2748 MPZ2745:MPZ2748 MZV2745:MZV2748 NJR2745:NJR2748 NTN2745:NTN2748 ODJ2745:ODJ2748 ONF2745:ONF2748 OXB2745:OXB2748 PGX2745:PGX2748 PQT2745:PQT2748 QAP2745:QAP2748 QKL2745:QKL2748 QUH2745:QUH2748 RED2745:RED2748 RNZ2745:RNZ2748 RXV2745:RXV2748 SHR2745:SHR2748 SRN2745:SRN2748 TBJ2745:TBJ2748 TLF2745:TLF2748 TVB2745:TVB2748 UEX2745:UEX2748 UOT2745:UOT2748 UYP2745:UYP2748 VIL2745:VIL2748 VSH2745:VSH2748 WCD2745:WCD2748 WLZ2745:WLZ2748 WVV2745:WVV2748 JJ2758:JJ2762 TF2758:TF2762 ADB2758:ADB2762 AMX2758:AMX2762 AWT2758:AWT2762 BGP2758:BGP2762 BQL2758:BQL2762 CAH2758:CAH2762 CKD2758:CKD2762 CTZ2758:CTZ2762 DDV2758:DDV2762 DNR2758:DNR2762 DXN2758:DXN2762 EHJ2758:EHJ2762 ERF2758:ERF2762 FBB2758:FBB2762 FKX2758:FKX2762 FUT2758:FUT2762 GEP2758:GEP2762 GOL2758:GOL2762 GYH2758:GYH2762 HID2758:HID2762 HRZ2758:HRZ2762 IBV2758:IBV2762 ILR2758:ILR2762 IVN2758:IVN2762 JFJ2758:JFJ2762 JPF2758:JPF2762 JZB2758:JZB2762 KIX2758:KIX2762 KST2758:KST2762 LCP2758:LCP2762 LML2758:LML2762 LWH2758:LWH2762 MGD2758:MGD2762 MPZ2758:MPZ2762 MZV2758:MZV2762 NJR2758:NJR2762 NTN2758:NTN2762 ODJ2758:ODJ2762 ONF2758:ONF2762 OXB2758:OXB2762 PGX2758:PGX2762 PQT2758:PQT2762 QAP2758:QAP2762 QKL2758:QKL2762 QUH2758:QUH2762 RED2758:RED2762 RNZ2758:RNZ2762 RXV2758:RXV2762 SHR2758:SHR2762 SRN2758:SRN2762 TBJ2758:TBJ2762 TLF2758:TLF2762 TVB2758:TVB2762 UEX2758:UEX2762 UOT2758:UOT2762 UYP2758:UYP2762 VIL2758:VIL2762 VSH2758:VSH2762 WCD2758:WCD2762 WLZ2758:WLZ2762 WVV2758:WVV2762 N2771:N2773 JJ2772:JJ2773 TF2772:TF2773 ADB2772:ADB2773 AMX2772:AMX2773 AWT2772:AWT2773 BGP2772:BGP2773 BQL2772:BQL2773 CAH2772:CAH2773 CKD2772:CKD2773 CTZ2772:CTZ2773 DDV2772:DDV2773 DNR2772:DNR2773 DXN2772:DXN2773 EHJ2772:EHJ2773 ERF2772:ERF2773 FBB2772:FBB2773 FKX2772:FKX2773 FUT2772:FUT2773 GEP2772:GEP2773 GOL2772:GOL2773 GYH2772:GYH2773 HID2772:HID2773 HRZ2772:HRZ2773 IBV2772:IBV2773 ILR2772:ILR2773 IVN2772:IVN2773 JFJ2772:JFJ2773 JPF2772:JPF2773 JZB2772:JZB2773 KIX2772:KIX2773 KST2772:KST2773 LCP2772:LCP2773 LML2772:LML2773 LWH2772:LWH2773 MGD2772:MGD2773 MPZ2772:MPZ2773 MZV2772:MZV2773 NJR2772:NJR2773 NTN2772:NTN2773 ODJ2772:ODJ2773 ONF2772:ONF2773 OXB2772:OXB2773 PGX2772:PGX2773 PQT2772:PQT2773 QAP2772:QAP2773 QKL2772:QKL2773 QUH2772:QUH2773 RED2772:RED2773 RNZ2772:RNZ2773 RXV2772:RXV2773 SHR2772:SHR2773 SRN2772:SRN2773 TBJ2772:TBJ2773 TLF2772:TLF2773 TVB2772:TVB2773 UEX2772:UEX2773 UOT2772:UOT2773 UYP2772:UYP2773 VIL2772:VIL2773 VSH2772:VSH2773 WCD2772:WCD2773 WLZ2772:WLZ2773 WVV2772:WVV2773 N2778:N2786 JJ2778 TF2778 ADB2778 AMX2778 AWT2778 BGP2778 BQL2778 CAH2778 CKD2778 CTZ2778 DDV2778 DNR2778 DXN2778 EHJ2778 ERF2778 FBB2778 FKX2778 FUT2778 GEP2778 GOL2778 GYH2778 HID2778 HRZ2778 IBV2778 ILR2778 IVN2778 JFJ2778 JPF2778 JZB2778 KIX2778 KST2778 LCP2778 LML2778 LWH2778 MGD2778 MPZ2778 MZV2778 NJR2778 NTN2778 ODJ2778 ONF2778 OXB2778 PGX2778 PQT2778 QAP2778 QKL2778 QUH2778 RED2778 RNZ2778 RXV2778 SHR2778 SRN2778 TBJ2778 TLF2778 TVB2778 UEX2778 UOT2778 UYP2778 VIL2778 VSH2778 WCD2778 WLZ2778 WVV2778 N2788:N2797 N2809:N2813 N2819:N2831 N2836:N2838 N2842:N2845 N2849 N2854:N2864 N2870:N2872 N2874:N2877 N2891:N2910 N2916:N2928 JJ2926:JJ2928 TF2926:TF2928 ADB2926:ADB2928 AMX2926:AMX2928 AWT2926:AWT2928 BGP2926:BGP2928 BQL2926:BQL2928 CAH2926:CAH2928 CKD2926:CKD2928 CTZ2926:CTZ2928 DDV2926:DDV2928 DNR2926:DNR2928 DXN2926:DXN2928 EHJ2926:EHJ2928 ERF2926:ERF2928 FBB2926:FBB2928 FKX2926:FKX2928 FUT2926:FUT2928 GEP2926:GEP2928 GOL2926:GOL2928 GYH2926:GYH2928 HID2926:HID2928 HRZ2926:HRZ2928 IBV2926:IBV2928 ILR2926:ILR2928 IVN2926:IVN2928 JFJ2926:JFJ2928 JPF2926:JPF2928 JZB2926:JZB2928 KIX2926:KIX2928 KST2926:KST2928 LCP2926:LCP2928 LML2926:LML2928 LWH2926:LWH2928 MGD2926:MGD2928 MPZ2926:MPZ2928 MZV2926:MZV2928 NJR2926:NJR2928 NTN2926:NTN2928 ODJ2926:ODJ2928 ONF2926:ONF2928 OXB2926:OXB2928 PGX2926:PGX2928 PQT2926:PQT2928 QAP2926:QAP2928 QKL2926:QKL2928 QUH2926:QUH2928 RED2926:RED2928 RNZ2926:RNZ2928 RXV2926:RXV2928 SHR2926:SHR2928 SRN2926:SRN2928 TBJ2926:TBJ2928 TLF2926:TLF2928 TVB2926:TVB2928 UEX2926:UEX2928 UOT2926:UOT2928 UYP2926:UYP2928 VIL2926:VIL2928 VSH2926:VSH2928 WCD2926:WCD2928 WLZ2926:WLZ2928 WVV2926:WVV2928 N2955:N2970 JJ2959 TF2959 ADB2959 AMX2959 AWT2959 BGP2959 BQL2959 CAH2959 CKD2959 CTZ2959 DDV2959 DNR2959 DXN2959 EHJ2959 ERF2959 FBB2959 FKX2959 FUT2959 GEP2959 GOL2959 GYH2959 HID2959 HRZ2959 IBV2959 ILR2959 IVN2959 JFJ2959 JPF2959 JZB2959 KIX2959 KST2959 LCP2959 LML2959 LWH2959 MGD2959 MPZ2959 MZV2959 NJR2959 NTN2959 ODJ2959 ONF2959 OXB2959 PGX2959 PQT2959 QAP2959 QKL2959 QUH2959 RED2959 RNZ2959 RXV2959 SHR2959 SRN2959 TBJ2959 TLF2959 TVB2959 UEX2959 UOT2959 UYP2959 VIL2959 VSH2959 WCD2959 WLZ2959 WVV2959 JJ2962:JJ2964 TF2962:TF2964 ADB2962:ADB2964 AMX2962:AMX2964 AWT2962:AWT2964 BGP2962:BGP2964 BQL2962:BQL2964 CAH2962:CAH2964 CKD2962:CKD2964 CTZ2962:CTZ2964 DDV2962:DDV2964 DNR2962:DNR2964 DXN2962:DXN2964 EHJ2962:EHJ2964 ERF2962:ERF2964 FBB2962:FBB2964 FKX2962:FKX2964 FUT2962:FUT2964 GEP2962:GEP2964 GOL2962:GOL2964 GYH2962:GYH2964 HID2962:HID2964 HRZ2962:HRZ2964 IBV2962:IBV2964 ILR2962:ILR2964 IVN2962:IVN2964 JFJ2962:JFJ2964 JPF2962:JPF2964 JZB2962:JZB2964 KIX2962:KIX2964 KST2962:KST2964 LCP2962:LCP2964 LML2962:LML2964 LWH2962:LWH2964 MGD2962:MGD2964 MPZ2962:MPZ2964 MZV2962:MZV2964 NJR2962:NJR2964 NTN2962:NTN2964 ODJ2962:ODJ2964 ONF2962:ONF2964 OXB2962:OXB2964 PGX2962:PGX2964 PQT2962:PQT2964 QAP2962:QAP2964 QKL2962:QKL2964 QUH2962:QUH2964 RED2962:RED2964 RNZ2962:RNZ2964 RXV2962:RXV2964 SHR2962:SHR2964 SRN2962:SRN2964 TBJ2962:TBJ2964 TLF2962:TLF2964 TVB2962:TVB2964 UEX2962:UEX2964 UOT2962:UOT2964 UYP2962:UYP2964 VIL2962:VIL2964 VSH2962:VSH2964 WCD2962:WCD2964 WLZ2962:WLZ2964 WVV2962:WVV2964 N2986:N3002 JJ2987:JJ2997 TF2987:TF2997 ADB2987:ADB2997 AMX2987:AMX2997 AWT2987:AWT2997 BGP2987:BGP2997 BQL2987:BQL2997 CAH2987:CAH2997 CKD2987:CKD2997 CTZ2987:CTZ2997 DDV2987:DDV2997 DNR2987:DNR2997 DXN2987:DXN2997 EHJ2987:EHJ2997 ERF2987:ERF2997 FBB2987:FBB2997 FKX2987:FKX2997 FUT2987:FUT2997 GEP2987:GEP2997 GOL2987:GOL2997 GYH2987:GYH2997 HID2987:HID2997 HRZ2987:HRZ2997 IBV2987:IBV2997 ILR2987:ILR2997 IVN2987:IVN2997 JFJ2987:JFJ2997 JPF2987:JPF2997 JZB2987:JZB2997 KIX2987:KIX2997 KST2987:KST2997 LCP2987:LCP2997 LML2987:LML2997 LWH2987:LWH2997 MGD2987:MGD2997 MPZ2987:MPZ2997 MZV2987:MZV2997 NJR2987:NJR2997 NTN2987:NTN2997 ODJ2987:ODJ2997 ONF2987:ONF2997 OXB2987:OXB2997 PGX2987:PGX2997 PQT2987:PQT2997 QAP2987:QAP2997 QKL2987:QKL2997 QUH2987:QUH2997 RED2987:RED2997 RNZ2987:RNZ2997 RXV2987:RXV2997 SHR2987:SHR2997 SRN2987:SRN2997 TBJ2987:TBJ2997 TLF2987:TLF2997 TVB2987:TVB2997 UEX2987:UEX2997 UOT2987:UOT2997 UYP2987:UYP2997 VIL2987:VIL2997 VSH2987:VSH2997 WCD2987:WCD2997 WLZ2987:WLZ2997 WVV2987:WVV2997 N3004 JJ3004 TF3004 ADB3004 AMX3004 AWT3004 BGP3004 BQL3004 CAH3004 CKD3004 CTZ3004 DDV3004 DNR3004 DXN3004 EHJ3004 ERF3004 FBB3004 FKX3004 FUT3004 GEP3004 GOL3004 GYH3004 HID3004 HRZ3004 IBV3004 ILR3004 IVN3004 JFJ3004 JPF3004 JZB3004 KIX3004 KST3004 LCP3004 LML3004 LWH3004 MGD3004 MPZ3004 MZV3004 NJR3004 NTN3004 ODJ3004 ONF3004 OXB3004 PGX3004 PQT3004 QAP3004 QKL3004 QUH3004 RED3004 RNZ3004 RXV3004 SHR3004 SRN3004 TBJ3004 TLF3004 TVB3004 UEX3004 UOT3004 UYP3004 VIL3004 VSH3004 WCD3004 WLZ3004 WVV3004 N3036:N3046 JJ3040:JJ3042 TF3040:TF3042 ADB3040:ADB3042 AMX3040:AMX3042 AWT3040:AWT3042 BGP3040:BGP3042 BQL3040:BQL3042 CAH3040:CAH3042 CKD3040:CKD3042 CTZ3040:CTZ3042 DDV3040:DDV3042 DNR3040:DNR3042 DXN3040:DXN3042 EHJ3040:EHJ3042 ERF3040:ERF3042 FBB3040:FBB3042 FKX3040:FKX3042 FUT3040:FUT3042 GEP3040:GEP3042 GOL3040:GOL3042 GYH3040:GYH3042 HID3040:HID3042 HRZ3040:HRZ3042 IBV3040:IBV3042 ILR3040:ILR3042 IVN3040:IVN3042 JFJ3040:JFJ3042 JPF3040:JPF3042 JZB3040:JZB3042 KIX3040:KIX3042 KST3040:KST3042 LCP3040:LCP3042 LML3040:LML3042 LWH3040:LWH3042 MGD3040:MGD3042 MPZ3040:MPZ3042 MZV3040:MZV3042 NJR3040:NJR3042 NTN3040:NTN3042 ODJ3040:ODJ3042 ONF3040:ONF3042 OXB3040:OXB3042 PGX3040:PGX3042 PQT3040:PQT3042 QAP3040:QAP3042 QKL3040:QKL3042 QUH3040:QUH3042 RED3040:RED3042 RNZ3040:RNZ3042 RXV3040:RXV3042 SHR3040:SHR3042 SRN3040:SRN3042 TBJ3040:TBJ3042 TLF3040:TLF3042 TVB3040:TVB3042 UEX3040:UEX3042 UOT3040:UOT3042 UYP3040:UYP3042 VIL3040:VIL3042 VSH3040:VSH3042 WCD3040:WCD3042 WLZ3040:WLZ3042 WVV3040:WVV3042 N3048:N3061 JJ3048:JJ3057 TF3048:TF3057 ADB3048:ADB3057 AMX3048:AMX3057 AWT3048:AWT3057 BGP3048:BGP3057 BQL3048:BQL3057 CAH3048:CAH3057 CKD3048:CKD3057 CTZ3048:CTZ3057 DDV3048:DDV3057 DNR3048:DNR3057 DXN3048:DXN3057 EHJ3048:EHJ3057 ERF3048:ERF3057 FBB3048:FBB3057 FKX3048:FKX3057 FUT3048:FUT3057 GEP3048:GEP3057 GOL3048:GOL3057 GYH3048:GYH3057 HID3048:HID3057 HRZ3048:HRZ3057 IBV3048:IBV3057 ILR3048:ILR3057 IVN3048:IVN3057 JFJ3048:JFJ3057 JPF3048:JPF3057 JZB3048:JZB3057 KIX3048:KIX3057 KST3048:KST3057 LCP3048:LCP3057 LML3048:LML3057 LWH3048:LWH3057 MGD3048:MGD3057 MPZ3048:MPZ3057 MZV3048:MZV3057 NJR3048:NJR3057 NTN3048:NTN3057 ODJ3048:ODJ3057 ONF3048:ONF3057 OXB3048:OXB3057 PGX3048:PGX3057 PQT3048:PQT3057 QAP3048:QAP3057 QKL3048:QKL3057 QUH3048:QUH3057 RED3048:RED3057 RNZ3048:RNZ3057 RXV3048:RXV3057 SHR3048:SHR3057 SRN3048:SRN3057 TBJ3048:TBJ3057 TLF3048:TLF3057 TVB3048:TVB3057 UEX3048:UEX3057 UOT3048:UOT3057 UYP3048:UYP3057 VIL3048:VIL3057 VSH3048:VSH3057 WCD3048:WCD3057 WLZ3048:WLZ3057 WVV3048:WVV3057 WVV3076 JJ3076 TF3076 ADB3076 AMX3076 AWT3076 BGP3076 BQL3076 CAH3076 CKD3076 CTZ3076 DDV3076 DNR3076 DXN3076 EHJ3076 ERF3076 FBB3076 FKX3076 FUT3076 GEP3076 GOL3076 GYH3076 HID3076 HRZ3076 IBV3076 ILR3076 IVN3076 JFJ3076 JPF3076 JZB3076 KIX3076 KST3076 LCP3076 LML3076 LWH3076 MGD3076 MPZ3076 MZV3076 NJR3076 NTN3076 ODJ3076 ONF3076 OXB3076 PGX3076 PQT3076 QAP3076 QKL3076 QUH3076 RED3076 RNZ3076 RXV3076 SHR3076 SRN3076 TBJ3076 TLF3076 TVB3076 UEX3076 UOT3076 UYP3076 VIL3076 VSH3076 WCD3076 WLZ3076 TF3491:TF3581 JJ3098:JJ3106 TF3098:TF3106 ADB3098:ADB3106 AMX3098:AMX3106 AWT3098:AWT3106 BGP3098:BGP3106 BQL3098:BQL3106 CAH3098:CAH3106 CKD3098:CKD3106 CTZ3098:CTZ3106 DDV3098:DDV3106 DNR3098:DNR3106 DXN3098:DXN3106 EHJ3098:EHJ3106 ERF3098:ERF3106 FBB3098:FBB3106 FKX3098:FKX3106 FUT3098:FUT3106 GEP3098:GEP3106 GOL3098:GOL3106 GYH3098:GYH3106 HID3098:HID3106 HRZ3098:HRZ3106 IBV3098:IBV3106 ILR3098:ILR3106 IVN3098:IVN3106 JFJ3098:JFJ3106 JPF3098:JPF3106 JZB3098:JZB3106 KIX3098:KIX3106 KST3098:KST3106 LCP3098:LCP3106 LML3098:LML3106 LWH3098:LWH3106 MGD3098:MGD3106 MPZ3098:MPZ3106 MZV3098:MZV3106 NJR3098:NJR3106 NTN3098:NTN3106 ODJ3098:ODJ3106 ONF3098:ONF3106 OXB3098:OXB3106 PGX3098:PGX3106 PQT3098:PQT3106 QAP3098:QAP3106 QKL3098:QKL3106 QUH3098:QUH3106 RED3098:RED3106 RNZ3098:RNZ3106 RXV3098:RXV3106 SHR3098:SHR3106 SRN3098:SRN3106 TBJ3098:TBJ3106 TLF3098:TLF3106 TVB3098:TVB3106 UEX3098:UEX3106 UOT3098:UOT3106 UYP3098:UYP3106 VIL3098:VIL3106 VSH3098:VSH3106 WCD3098:WCD3106 WLZ3098:WLZ3106 WVV3098:WVV3106 N3129:N3136 JJ3132 TF3132 ADB3132 AMX3132 AWT3132 BGP3132 BQL3132 CAH3132 CKD3132 CTZ3132 DDV3132 DNR3132 DXN3132 EHJ3132 ERF3132 FBB3132 FKX3132 FUT3132 GEP3132 GOL3132 GYH3132 HID3132 HRZ3132 IBV3132 ILR3132 IVN3132 JFJ3132 JPF3132 JZB3132 KIX3132 KST3132 LCP3132 LML3132 LWH3132 MGD3132 MPZ3132 MZV3132 NJR3132 NTN3132 ODJ3132 ONF3132 OXB3132 PGX3132 PQT3132 QAP3132 QKL3132 QUH3132 RED3132 RNZ3132 RXV3132 SHR3132 SRN3132 TBJ3132 TLF3132 TVB3132 UEX3132 UOT3132 UYP3132 VIL3132 VSH3132 WCD3132 WLZ3132 WVV3132 N3138:N3143 JJ3138:JJ3140 TF3138:TF3140 ADB3138:ADB3140 AMX3138:AMX3140 AWT3138:AWT3140 BGP3138:BGP3140 BQL3138:BQL3140 CAH3138:CAH3140 CKD3138:CKD3140 CTZ3138:CTZ3140 DDV3138:DDV3140 DNR3138:DNR3140 DXN3138:DXN3140 EHJ3138:EHJ3140 ERF3138:ERF3140 FBB3138:FBB3140 FKX3138:FKX3140 FUT3138:FUT3140 GEP3138:GEP3140 GOL3138:GOL3140 GYH3138:GYH3140 HID3138:HID3140 HRZ3138:HRZ3140 IBV3138:IBV3140 ILR3138:ILR3140 IVN3138:IVN3140 JFJ3138:JFJ3140 JPF3138:JPF3140 JZB3138:JZB3140 KIX3138:KIX3140 KST3138:KST3140 LCP3138:LCP3140 LML3138:LML3140 LWH3138:LWH3140 MGD3138:MGD3140 MPZ3138:MPZ3140 MZV3138:MZV3140 NJR3138:NJR3140 NTN3138:NTN3140 ODJ3138:ODJ3140 ONF3138:ONF3140 OXB3138:OXB3140 PGX3138:PGX3140 PQT3138:PQT3140 QAP3138:QAP3140 QKL3138:QKL3140 QUH3138:QUH3140 RED3138:RED3140 RNZ3138:RNZ3140 RXV3138:RXV3140 SHR3138:SHR3140 SRN3138:SRN3140 TBJ3138:TBJ3140 TLF3138:TLF3140 TVB3138:TVB3140 UEX3138:UEX3140 UOT3138:UOT3140 UYP3138:UYP3140 VIL3138:VIL3140 VSH3138:VSH3140 WCD3138:WCD3140 WLZ3138:WLZ3140 WVV3138:WVV3140 N3149:N3177 JJ3153:JJ3169 TF3153:TF3169 ADB3153:ADB3169 AMX3153:AMX3169 AWT3153:AWT3169 BGP3153:BGP3169 BQL3153:BQL3169 CAH3153:CAH3169 CKD3153:CKD3169 CTZ3153:CTZ3169 DDV3153:DDV3169 DNR3153:DNR3169 DXN3153:DXN3169 EHJ3153:EHJ3169 ERF3153:ERF3169 FBB3153:FBB3169 FKX3153:FKX3169 FUT3153:FUT3169 GEP3153:GEP3169 GOL3153:GOL3169 GYH3153:GYH3169 HID3153:HID3169 HRZ3153:HRZ3169 IBV3153:IBV3169 ILR3153:ILR3169 IVN3153:IVN3169 JFJ3153:JFJ3169 JPF3153:JPF3169 JZB3153:JZB3169 KIX3153:KIX3169 KST3153:KST3169 LCP3153:LCP3169 LML3153:LML3169 LWH3153:LWH3169 MGD3153:MGD3169 MPZ3153:MPZ3169 MZV3153:MZV3169 NJR3153:NJR3169 NTN3153:NTN3169 ODJ3153:ODJ3169 ONF3153:ONF3169 OXB3153:OXB3169 PGX3153:PGX3169 PQT3153:PQT3169 QAP3153:QAP3169 QKL3153:QKL3169 QUH3153:QUH3169 RED3153:RED3169 RNZ3153:RNZ3169 RXV3153:RXV3169 SHR3153:SHR3169 SRN3153:SRN3169 TBJ3153:TBJ3169 TLF3153:TLF3169 TVB3153:TVB3169 UEX3153:UEX3169 UOT3153:UOT3169 UYP3153:UYP3169 VIL3153:VIL3169 VSH3153:VSH3169 WCD3153:WCD3169 WLZ3153:WLZ3169 WVV3153:WVV3169 N3196 JJ3196 TF3196 ADB3196 AMX3196 AWT3196 BGP3196 BQL3196 CAH3196 CKD3196 CTZ3196 DDV3196 DNR3196 DXN3196 EHJ3196 ERF3196 FBB3196 FKX3196 FUT3196 GEP3196 GOL3196 GYH3196 HID3196 HRZ3196 IBV3196 ILR3196 IVN3196 JFJ3196 JPF3196 JZB3196 KIX3196 KST3196 LCP3196 LML3196 LWH3196 MGD3196 MPZ3196 MZV3196 NJR3196 NTN3196 ODJ3196 ONF3196 OXB3196 PGX3196 PQT3196 QAP3196 QKL3196 QUH3196 RED3196 RNZ3196 RXV3196 SHR3196 SRN3196 TBJ3196 TLF3196 TVB3196 UEX3196 UOT3196 UYP3196 VIL3196 VSH3196 WCD3196 WLZ3196 WVV3196 N3198:N3251 JJ3207:JJ3239 TF3207:TF3239 ADB3207:ADB3239 AMX3207:AMX3239 AWT3207:AWT3239 BGP3207:BGP3239 BQL3207:BQL3239 CAH3207:CAH3239 CKD3207:CKD3239 CTZ3207:CTZ3239 DDV3207:DDV3239 DNR3207:DNR3239 DXN3207:DXN3239 EHJ3207:EHJ3239 ERF3207:ERF3239 FBB3207:FBB3239 FKX3207:FKX3239 FUT3207:FUT3239 GEP3207:GEP3239 GOL3207:GOL3239 GYH3207:GYH3239 HID3207:HID3239 HRZ3207:HRZ3239 IBV3207:IBV3239 ILR3207:ILR3239 IVN3207:IVN3239 JFJ3207:JFJ3239 JPF3207:JPF3239 JZB3207:JZB3239 KIX3207:KIX3239 KST3207:KST3239 LCP3207:LCP3239 LML3207:LML3239 LWH3207:LWH3239 MGD3207:MGD3239 MPZ3207:MPZ3239 MZV3207:MZV3239 NJR3207:NJR3239 NTN3207:NTN3239 ODJ3207:ODJ3239 ONF3207:ONF3239 OXB3207:OXB3239 PGX3207:PGX3239 PQT3207:PQT3239 QAP3207:QAP3239 QKL3207:QKL3239 QUH3207:QUH3239 RED3207:RED3239 RNZ3207:RNZ3239 RXV3207:RXV3239 SHR3207:SHR3239 SRN3207:SRN3239 TBJ3207:TBJ3239 TLF3207:TLF3239 TVB3207:TVB3239 UEX3207:UEX3239 UOT3207:UOT3239 UYP3207:UYP3239 VIL3207:VIL3239 VSH3207:VSH3239 WCD3207:WCD3239 WLZ3207:WLZ3239 WVV3207:WVV3239 N3253:N3267 S3252 JJ3258:JJ3265 TF3258:TF3265 ADB3258:ADB3265 AMX3258:AMX3265 AWT3258:AWT3265 BGP3258:BGP3265 BQL3258:BQL3265 CAH3258:CAH3265 CKD3258:CKD3265 CTZ3258:CTZ3265 DDV3258:DDV3265 DNR3258:DNR3265 DXN3258:DXN3265 EHJ3258:EHJ3265 ERF3258:ERF3265 FBB3258:FBB3265 FKX3258:FKX3265 FUT3258:FUT3265 GEP3258:GEP3265 GOL3258:GOL3265 GYH3258:GYH3265 HID3258:HID3265 HRZ3258:HRZ3265 IBV3258:IBV3265 ILR3258:ILR3265 IVN3258:IVN3265 JFJ3258:JFJ3265 JPF3258:JPF3265 JZB3258:JZB3265 KIX3258:KIX3265 KST3258:KST3265 LCP3258:LCP3265 LML3258:LML3265 LWH3258:LWH3265 MGD3258:MGD3265 MPZ3258:MPZ3265 MZV3258:MZV3265 NJR3258:NJR3265 NTN3258:NTN3265 ODJ3258:ODJ3265 ONF3258:ONF3265 OXB3258:OXB3265 PGX3258:PGX3265 PQT3258:PQT3265 QAP3258:QAP3265 QKL3258:QKL3265 QUH3258:QUH3265 RED3258:RED3265 RNZ3258:RNZ3265 RXV3258:RXV3265 SHR3258:SHR3265 SRN3258:SRN3265 TBJ3258:TBJ3265 TLF3258:TLF3265 TVB3258:TVB3265 UEX3258:UEX3265 UOT3258:UOT3265 UYP3258:UYP3265 VIL3258:VIL3265 VSH3258:VSH3265 WCD3258:WCD3265 WLZ3258:WLZ3265 WVV3258:WVV3265 N3340:N3387 JJ3343 TF3343 ADB3343 AMX3343 AWT3343 BGP3343 BQL3343 CAH3343 CKD3343 CTZ3343 DDV3343 DNR3343 DXN3343 EHJ3343 ERF3343 FBB3343 FKX3343 FUT3343 GEP3343 GOL3343 GYH3343 HID3343 HRZ3343 IBV3343 ILR3343 IVN3343 JFJ3343 JPF3343 JZB3343 KIX3343 KST3343 LCP3343 LML3343 LWH3343 MGD3343 MPZ3343 MZV3343 NJR3343 NTN3343 ODJ3343 ONF3343 OXB3343 PGX3343 PQT3343 QAP3343 QKL3343 QUH3343 RED3343 RNZ3343 RXV3343 SHR3343 SRN3343 TBJ3343 TLF3343 TVB3343 UEX3343 UOT3343 UYP3343 VIL3343 VSH3343 WCD3343 WLZ3343 WVV3343 JJ3351:JJ3383 TF3351:TF3383 ADB3351:ADB3383 AMX3351:AMX3383 AWT3351:AWT3383 BGP3351:BGP3383 BQL3351:BQL3383 CAH3351:CAH3383 CKD3351:CKD3383 CTZ3351:CTZ3383 DDV3351:DDV3383 DNR3351:DNR3383 DXN3351:DXN3383 EHJ3351:EHJ3383 ERF3351:ERF3383 FBB3351:FBB3383 FKX3351:FKX3383 FUT3351:FUT3383 GEP3351:GEP3383 GOL3351:GOL3383 GYH3351:GYH3383 HID3351:HID3383 HRZ3351:HRZ3383 IBV3351:IBV3383 ILR3351:ILR3383 IVN3351:IVN3383 JFJ3351:JFJ3383 JPF3351:JPF3383 JZB3351:JZB3383 KIX3351:KIX3383 KST3351:KST3383 LCP3351:LCP3383 LML3351:LML3383 LWH3351:LWH3383 MGD3351:MGD3383 MPZ3351:MPZ3383 MZV3351:MZV3383 NJR3351:NJR3383 NTN3351:NTN3383 ODJ3351:ODJ3383 ONF3351:ONF3383 OXB3351:OXB3383 PGX3351:PGX3383 PQT3351:PQT3383 QAP3351:QAP3383 QKL3351:QKL3383 QUH3351:QUH3383 RED3351:RED3383 RNZ3351:RNZ3383 RXV3351:RXV3383 SHR3351:SHR3383 SRN3351:SRN3383 TBJ3351:TBJ3383 TLF3351:TLF3383 TVB3351:TVB3383 UEX3351:UEX3383 UOT3351:UOT3383 UYP3351:UYP3383 VIL3351:VIL3383 VSH3351:VSH3383 WCD3351:WCD3383 WLZ3351:WLZ3383 WVV3351:WVV3383 N3413:N3422 JJ3417:JJ3420 TF3417:TF3420 ADB3417:ADB3420 AMX3417:AMX3420 AWT3417:AWT3420 BGP3417:BGP3420 BQL3417:BQL3420 CAH3417:CAH3420 CKD3417:CKD3420 CTZ3417:CTZ3420 DDV3417:DDV3420 DNR3417:DNR3420 DXN3417:DXN3420 EHJ3417:EHJ3420 ERF3417:ERF3420 FBB3417:FBB3420 FKX3417:FKX3420 FUT3417:FUT3420 GEP3417:GEP3420 GOL3417:GOL3420 GYH3417:GYH3420 HID3417:HID3420 HRZ3417:HRZ3420 IBV3417:IBV3420 ILR3417:ILR3420 IVN3417:IVN3420 JFJ3417:JFJ3420 JPF3417:JPF3420 JZB3417:JZB3420 KIX3417:KIX3420 KST3417:KST3420 LCP3417:LCP3420 LML3417:LML3420 LWH3417:LWH3420 MGD3417:MGD3420 MPZ3417:MPZ3420 MZV3417:MZV3420 NJR3417:NJR3420 NTN3417:NTN3420 ODJ3417:ODJ3420 ONF3417:ONF3420 OXB3417:OXB3420 PGX3417:PGX3420 PQT3417:PQT3420 QAP3417:QAP3420 QKL3417:QKL3420 QUH3417:QUH3420 RED3417:RED3420 RNZ3417:RNZ3420 RXV3417:RXV3420 SHR3417:SHR3420 SRN3417:SRN3420 TBJ3417:TBJ3420 TLF3417:TLF3420 TVB3417:TVB3420 UEX3417:UEX3420 UOT3417:UOT3420 UYP3417:UYP3420 VIL3417:VIL3420 VSH3417:VSH3420 WCD3417:WCD3420 WLZ3417:WLZ3420 WVV3417:WVV3420 N3427:N3441 JJ3429:JJ3433 TF3429:TF3433 ADB3429:ADB3433 AMX3429:AMX3433 AWT3429:AWT3433 BGP3429:BGP3433 BQL3429:BQL3433 CAH3429:CAH3433 CKD3429:CKD3433 CTZ3429:CTZ3433 DDV3429:DDV3433 DNR3429:DNR3433 DXN3429:DXN3433 EHJ3429:EHJ3433 ERF3429:ERF3433 FBB3429:FBB3433 FKX3429:FKX3433 FUT3429:FUT3433 GEP3429:GEP3433 GOL3429:GOL3433 GYH3429:GYH3433 HID3429:HID3433 HRZ3429:HRZ3433 IBV3429:IBV3433 ILR3429:ILR3433 IVN3429:IVN3433 JFJ3429:JFJ3433 JPF3429:JPF3433 JZB3429:JZB3433 KIX3429:KIX3433 KST3429:KST3433 LCP3429:LCP3433 LML3429:LML3433 LWH3429:LWH3433 MGD3429:MGD3433 MPZ3429:MPZ3433 MZV3429:MZV3433 NJR3429:NJR3433 NTN3429:NTN3433 ODJ3429:ODJ3433 ONF3429:ONF3433 OXB3429:OXB3433 PGX3429:PGX3433 PQT3429:PQT3433 QAP3429:QAP3433 QKL3429:QKL3433 QUH3429:QUH3433 RED3429:RED3433 RNZ3429:RNZ3433 RXV3429:RXV3433 SHR3429:SHR3433 SRN3429:SRN3433 TBJ3429:TBJ3433 TLF3429:TLF3433 TVB3429:TVB3433 UEX3429:UEX3433 UOT3429:UOT3433 UYP3429:UYP3433 VIL3429:VIL3433 VSH3429:VSH3433 WCD3429:WCD3433 WLZ3429:WLZ3433 WVV3429:WVV3433 N3456:N3467 JJ3457:JJ3461 TF3457:TF3461 ADB3457:ADB3461 AMX3457:AMX3461 AWT3457:AWT3461 BGP3457:BGP3461 BQL3457:BQL3461 CAH3457:CAH3461 CKD3457:CKD3461 CTZ3457:CTZ3461 DDV3457:DDV3461 DNR3457:DNR3461 DXN3457:DXN3461 EHJ3457:EHJ3461 ERF3457:ERF3461 FBB3457:FBB3461 FKX3457:FKX3461 FUT3457:FUT3461 GEP3457:GEP3461 GOL3457:GOL3461 GYH3457:GYH3461 HID3457:HID3461 HRZ3457:HRZ3461 IBV3457:IBV3461 ILR3457:ILR3461 IVN3457:IVN3461 JFJ3457:JFJ3461 JPF3457:JPF3461 JZB3457:JZB3461 KIX3457:KIX3461 KST3457:KST3461 LCP3457:LCP3461 LML3457:LML3461 LWH3457:LWH3461 MGD3457:MGD3461 MPZ3457:MPZ3461 MZV3457:MZV3461 NJR3457:NJR3461 NTN3457:NTN3461 ODJ3457:ODJ3461 ONF3457:ONF3461 OXB3457:OXB3461 PGX3457:PGX3461 PQT3457:PQT3461 QAP3457:QAP3461 QKL3457:QKL3461 QUH3457:QUH3461 RED3457:RED3461 RNZ3457:RNZ3461 RXV3457:RXV3461 SHR3457:SHR3461 SRN3457:SRN3461 TBJ3457:TBJ3461 TLF3457:TLF3461 TVB3457:TVB3461 UEX3457:UEX3461 UOT3457:UOT3461 UYP3457:UYP3461 VIL3457:VIL3461 VSH3457:VSH3461 WCD3457:WCD3461 WLZ3457:WLZ3461 WVV3457:WVV3461 N3476:N3488 JJ3479:JJ3485 TF3479:TF3485 ADB3479:ADB3485 AMX3479:AMX3485 AWT3479:AWT3485 BGP3479:BGP3485 BQL3479:BQL3485 CAH3479:CAH3485 CKD3479:CKD3485 CTZ3479:CTZ3485 DDV3479:DDV3485 DNR3479:DNR3485 DXN3479:DXN3485 EHJ3479:EHJ3485 ERF3479:ERF3485 FBB3479:FBB3485 FKX3479:FKX3485 FUT3479:FUT3485 GEP3479:GEP3485 GOL3479:GOL3485 GYH3479:GYH3485 HID3479:HID3485 HRZ3479:HRZ3485 IBV3479:IBV3485 ILR3479:ILR3485 IVN3479:IVN3485 JFJ3479:JFJ3485 JPF3479:JPF3485 JZB3479:JZB3485 KIX3479:KIX3485 KST3479:KST3485 LCP3479:LCP3485 LML3479:LML3485 LWH3479:LWH3485 MGD3479:MGD3485 MPZ3479:MPZ3485 MZV3479:MZV3485 NJR3479:NJR3485 NTN3479:NTN3485 ODJ3479:ODJ3485 ONF3479:ONF3485 OXB3479:OXB3485 PGX3479:PGX3485 PQT3479:PQT3485 QAP3479:QAP3485 QKL3479:QKL3485 QUH3479:QUH3485 RED3479:RED3485 RNZ3479:RNZ3485 RXV3479:RXV3485 SHR3479:SHR3485 SRN3479:SRN3485 TBJ3479:TBJ3485 TLF3479:TLF3485 TVB3479:TVB3485 UEX3479:UEX3485 UOT3479:UOT3485 UYP3479:UYP3485 VIL3479:VIL3485 VSH3479:VSH3485 WCD3479:WCD3485 WLZ3479:WLZ3485 WVV3479:WVV3485 DNR7807:DNR7809 N3564:N3587 DDV7807:DDV7809 N3596 JJ3596 TF3596 ADB3596 AMX3596 AWT3596 BGP3596 BQL3596 CAH3596 CKD3596 CTZ3596 DDV3596 DNR3596 DXN3596 EHJ3596 ERF3596 FBB3596 FKX3596 FUT3596 GEP3596 GOL3596 GYH3596 HID3596 HRZ3596 IBV3596 ILR3596 IVN3596 JFJ3596 JPF3596 JZB3596 KIX3596 KST3596 LCP3596 LML3596 LWH3596 MGD3596 MPZ3596 MZV3596 NJR3596 NTN3596 ODJ3596 ONF3596 OXB3596 PGX3596 PQT3596 QAP3596 QKL3596 QUH3596 RED3596 RNZ3596 RXV3596 SHR3596 SRN3596 TBJ3596 TLF3596 TVB3596 UEX3596 UOT3596 UYP3596 VIL3596 VSH3596 WCD3596 WLZ3596 WVV3596 N3600:N3625 JJ3600:JJ3602 TF3600:TF3602 ADB3600:ADB3602 AMX3600:AMX3602 AWT3600:AWT3602 BGP3600:BGP3602 BQL3600:BQL3602 CAH3600:CAH3602 CKD3600:CKD3602 CTZ3600:CTZ3602 DDV3600:DDV3602 DNR3600:DNR3602 DXN3600:DXN3602 EHJ3600:EHJ3602 ERF3600:ERF3602 FBB3600:FBB3602 FKX3600:FKX3602 FUT3600:FUT3602 GEP3600:GEP3602 GOL3600:GOL3602 GYH3600:GYH3602 HID3600:HID3602 HRZ3600:HRZ3602 IBV3600:IBV3602 ILR3600:ILR3602 IVN3600:IVN3602 JFJ3600:JFJ3602 JPF3600:JPF3602 JZB3600:JZB3602 KIX3600:KIX3602 KST3600:KST3602 LCP3600:LCP3602 LML3600:LML3602 LWH3600:LWH3602 MGD3600:MGD3602 MPZ3600:MPZ3602 MZV3600:MZV3602 NJR3600:NJR3602 NTN3600:NTN3602 ODJ3600:ODJ3602 ONF3600:ONF3602 OXB3600:OXB3602 PGX3600:PGX3602 PQT3600:PQT3602 QAP3600:QAP3602 QKL3600:QKL3602 QUH3600:QUH3602 RED3600:RED3602 RNZ3600:RNZ3602 RXV3600:RXV3602 SHR3600:SHR3602 SRN3600:SRN3602 TBJ3600:TBJ3602 TLF3600:TLF3602 TVB3600:TVB3602 UEX3600:UEX3602 UOT3600:UOT3602 UYP3600:UYP3602 VIL3600:VIL3602 VSH3600:VSH3602 WCD3600:WCD3602 WLZ3600:WLZ3602 WVV3600:WVV3602 JJ3610:JJ3617 TF3610:TF3617 ADB3610:ADB3617 AMX3610:AMX3617 AWT3610:AWT3617 BGP3610:BGP3617 BQL3610:BQL3617 CAH3610:CAH3617 CKD3610:CKD3617 CTZ3610:CTZ3617 DDV3610:DDV3617 DNR3610:DNR3617 DXN3610:DXN3617 EHJ3610:EHJ3617 ERF3610:ERF3617 FBB3610:FBB3617 FKX3610:FKX3617 FUT3610:FUT3617 GEP3610:GEP3617 GOL3610:GOL3617 GYH3610:GYH3617 HID3610:HID3617 HRZ3610:HRZ3617 IBV3610:IBV3617 ILR3610:ILR3617 IVN3610:IVN3617 JFJ3610:JFJ3617 JPF3610:JPF3617 JZB3610:JZB3617 KIX3610:KIX3617 KST3610:KST3617 LCP3610:LCP3617 LML3610:LML3617 LWH3610:LWH3617 MGD3610:MGD3617 MPZ3610:MPZ3617 MZV3610:MZV3617 NJR3610:NJR3617 NTN3610:NTN3617 ODJ3610:ODJ3617 ONF3610:ONF3617 OXB3610:OXB3617 PGX3610:PGX3617 PQT3610:PQT3617 QAP3610:QAP3617 QKL3610:QKL3617 QUH3610:QUH3617 RED3610:RED3617 RNZ3610:RNZ3617 RXV3610:RXV3617 SHR3610:SHR3617 SRN3610:SRN3617 TBJ3610:TBJ3617 TLF3610:TLF3617 TVB3610:TVB3617 UEX3610:UEX3617 UOT3610:UOT3617 UYP3610:UYP3617 VIL3610:VIL3617 VSH3610:VSH3617 WCD3610:WCD3617 WLZ3610:WLZ3617 WVV3610:WVV3617 N3644:N3650 JJ3644:JJ3646 TF3644:TF3646 ADB3644:ADB3646 AMX3644:AMX3646 AWT3644:AWT3646 BGP3644:BGP3646 BQL3644:BQL3646 CAH3644:CAH3646 CKD3644:CKD3646 CTZ3644:CTZ3646 DDV3644:DDV3646 DNR3644:DNR3646 DXN3644:DXN3646 EHJ3644:EHJ3646 ERF3644:ERF3646 FBB3644:FBB3646 FKX3644:FKX3646 FUT3644:FUT3646 GEP3644:GEP3646 GOL3644:GOL3646 GYH3644:GYH3646 HID3644:HID3646 HRZ3644:HRZ3646 IBV3644:IBV3646 ILR3644:ILR3646 IVN3644:IVN3646 JFJ3644:JFJ3646 JPF3644:JPF3646 JZB3644:JZB3646 KIX3644:KIX3646 KST3644:KST3646 LCP3644:LCP3646 LML3644:LML3646 LWH3644:LWH3646 MGD3644:MGD3646 MPZ3644:MPZ3646 MZV3644:MZV3646 NJR3644:NJR3646 NTN3644:NTN3646 ODJ3644:ODJ3646 ONF3644:ONF3646 OXB3644:OXB3646 PGX3644:PGX3646 PQT3644:PQT3646 QAP3644:QAP3646 QKL3644:QKL3646 QUH3644:QUH3646 RED3644:RED3646 RNZ3644:RNZ3646 RXV3644:RXV3646 SHR3644:SHR3646 SRN3644:SRN3646 TBJ3644:TBJ3646 TLF3644:TLF3646 TVB3644:TVB3646 UEX3644:UEX3646 UOT3644:UOT3646 UYP3644:UYP3646 VIL3644:VIL3646 VSH3644:VSH3646 WCD3644:WCD3646 WLZ3644:WLZ3646 WVV3644:WVV3646 N3667:N3682 JJ3667:JJ3682 TF3667:TF3682 ADB3667:ADB3682 AMX3667:AMX3682 AWT3667:AWT3682 BGP3667:BGP3682 BQL3667:BQL3682 CAH3667:CAH3682 CKD3667:CKD3682 CTZ3667:CTZ3682 DDV3667:DDV3682 DNR3667:DNR3682 DXN3667:DXN3682 EHJ3667:EHJ3682 ERF3667:ERF3682 FBB3667:FBB3682 FKX3667:FKX3682 FUT3667:FUT3682 GEP3667:GEP3682 GOL3667:GOL3682 GYH3667:GYH3682 HID3667:HID3682 HRZ3667:HRZ3682 IBV3667:IBV3682 ILR3667:ILR3682 IVN3667:IVN3682 JFJ3667:JFJ3682 JPF3667:JPF3682 JZB3667:JZB3682 KIX3667:KIX3682 KST3667:KST3682 LCP3667:LCP3682 LML3667:LML3682 LWH3667:LWH3682 MGD3667:MGD3682 MPZ3667:MPZ3682 MZV3667:MZV3682 NJR3667:NJR3682 NTN3667:NTN3682 ODJ3667:ODJ3682 ONF3667:ONF3682 OXB3667:OXB3682 PGX3667:PGX3682 PQT3667:PQT3682 QAP3667:QAP3682 QKL3667:QKL3682 QUH3667:QUH3682 RED3667:RED3682 RNZ3667:RNZ3682 RXV3667:RXV3682 SHR3667:SHR3682 SRN3667:SRN3682 TBJ3667:TBJ3682 TLF3667:TLF3682 TVB3667:TVB3682 UEX3667:UEX3682 UOT3667:UOT3682 UYP3667:UYP3682 VIL3667:VIL3682 VSH3667:VSH3682 WCD3667:WCD3682 WLZ3667:WLZ3682 WVV3667:WVV3682 N3686:N3689 N3696:N3713 JJ3706:JJ3710 TF3706:TF3710 ADB3706:ADB3710 AMX3706:AMX3710 AWT3706:AWT3710 BGP3706:BGP3710 BQL3706:BQL3710 CAH3706:CAH3710 CKD3706:CKD3710 CTZ3706:CTZ3710 DDV3706:DDV3710 DNR3706:DNR3710 DXN3706:DXN3710 EHJ3706:EHJ3710 ERF3706:ERF3710 FBB3706:FBB3710 FKX3706:FKX3710 FUT3706:FUT3710 GEP3706:GEP3710 GOL3706:GOL3710 GYH3706:GYH3710 HID3706:HID3710 HRZ3706:HRZ3710 IBV3706:IBV3710 ILR3706:ILR3710 IVN3706:IVN3710 JFJ3706:JFJ3710 JPF3706:JPF3710 JZB3706:JZB3710 KIX3706:KIX3710 KST3706:KST3710 LCP3706:LCP3710 LML3706:LML3710 LWH3706:LWH3710 MGD3706:MGD3710 MPZ3706:MPZ3710 MZV3706:MZV3710 NJR3706:NJR3710 NTN3706:NTN3710 ODJ3706:ODJ3710 ONF3706:ONF3710 OXB3706:OXB3710 PGX3706:PGX3710 PQT3706:PQT3710 QAP3706:QAP3710 QKL3706:QKL3710 QUH3706:QUH3710 RED3706:RED3710 RNZ3706:RNZ3710 RXV3706:RXV3710 SHR3706:SHR3710 SRN3706:SRN3710 TBJ3706:TBJ3710 TLF3706:TLF3710 TVB3706:TVB3710 UEX3706:UEX3710 UOT3706:UOT3710 UYP3706:UYP3710 VIL3706:VIL3710 VSH3706:VSH3710 WCD3706:WCD3710 WLZ3706:WLZ3710 WVV3706:WVV3710 N3724:N3726 N3732:N3740 JJ3732:JJ3735 TF3732:TF3735 ADB3732:ADB3735 AMX3732:AMX3735 AWT3732:AWT3735 BGP3732:BGP3735 BQL3732:BQL3735 CAH3732:CAH3735 CKD3732:CKD3735 CTZ3732:CTZ3735 DDV3732:DDV3735 DNR3732:DNR3735 DXN3732:DXN3735 EHJ3732:EHJ3735 ERF3732:ERF3735 FBB3732:FBB3735 FKX3732:FKX3735 FUT3732:FUT3735 GEP3732:GEP3735 GOL3732:GOL3735 GYH3732:GYH3735 HID3732:HID3735 HRZ3732:HRZ3735 IBV3732:IBV3735 ILR3732:ILR3735 IVN3732:IVN3735 JFJ3732:JFJ3735 JPF3732:JPF3735 JZB3732:JZB3735 KIX3732:KIX3735 KST3732:KST3735 LCP3732:LCP3735 LML3732:LML3735 LWH3732:LWH3735 MGD3732:MGD3735 MPZ3732:MPZ3735 MZV3732:MZV3735 NJR3732:NJR3735 NTN3732:NTN3735 ODJ3732:ODJ3735 ONF3732:ONF3735 OXB3732:OXB3735 PGX3732:PGX3735 PQT3732:PQT3735 QAP3732:QAP3735 QKL3732:QKL3735 QUH3732:QUH3735 RED3732:RED3735 RNZ3732:RNZ3735 RXV3732:RXV3735 SHR3732:SHR3735 SRN3732:SRN3735 TBJ3732:TBJ3735 TLF3732:TLF3735 TVB3732:TVB3735 UEX3732:UEX3735 UOT3732:UOT3735 UYP3732:UYP3735 VIL3732:VIL3735 VSH3732:VSH3735 WCD3732:WCD3735 WLZ3732:WLZ3735 WVV3732:WVV3735 N3753:N3767 JJ3757:JJ3758 TF3757:TF3758 ADB3757:ADB3758 AMX3757:AMX3758 AWT3757:AWT3758 BGP3757:BGP3758 BQL3757:BQL3758 CAH3757:CAH3758 CKD3757:CKD3758 CTZ3757:CTZ3758 DDV3757:DDV3758 DNR3757:DNR3758 DXN3757:DXN3758 EHJ3757:EHJ3758 ERF3757:ERF3758 FBB3757:FBB3758 FKX3757:FKX3758 FUT3757:FUT3758 GEP3757:GEP3758 GOL3757:GOL3758 GYH3757:GYH3758 HID3757:HID3758 HRZ3757:HRZ3758 IBV3757:IBV3758 ILR3757:ILR3758 IVN3757:IVN3758 JFJ3757:JFJ3758 JPF3757:JPF3758 JZB3757:JZB3758 KIX3757:KIX3758 KST3757:KST3758 LCP3757:LCP3758 LML3757:LML3758 LWH3757:LWH3758 MGD3757:MGD3758 MPZ3757:MPZ3758 MZV3757:MZV3758 NJR3757:NJR3758 NTN3757:NTN3758 ODJ3757:ODJ3758 ONF3757:ONF3758 OXB3757:OXB3758 PGX3757:PGX3758 PQT3757:PQT3758 QAP3757:QAP3758 QKL3757:QKL3758 QUH3757:QUH3758 RED3757:RED3758 RNZ3757:RNZ3758 RXV3757:RXV3758 SHR3757:SHR3758 SRN3757:SRN3758 TBJ3757:TBJ3758 TLF3757:TLF3758 TVB3757:TVB3758 UEX3757:UEX3758 UOT3757:UOT3758 UYP3757:UYP3758 VIL3757:VIL3758 VSH3757:VSH3758 WCD3757:WCD3758 WLZ3757:WLZ3758 WVV3757:WVV3758 JJ3764:JJ3767 TF3764:TF3767 ADB3764:ADB3767 AMX3764:AMX3767 AWT3764:AWT3767 BGP3764:BGP3767 BQL3764:BQL3767 CAH3764:CAH3767 CKD3764:CKD3767 CTZ3764:CTZ3767 DDV3764:DDV3767 DNR3764:DNR3767 DXN3764:DXN3767 EHJ3764:EHJ3767 ERF3764:ERF3767 FBB3764:FBB3767 FKX3764:FKX3767 FUT3764:FUT3767 GEP3764:GEP3767 GOL3764:GOL3767 GYH3764:GYH3767 HID3764:HID3767 HRZ3764:HRZ3767 IBV3764:IBV3767 ILR3764:ILR3767 IVN3764:IVN3767 JFJ3764:JFJ3767 JPF3764:JPF3767 JZB3764:JZB3767 KIX3764:KIX3767 KST3764:KST3767 LCP3764:LCP3767 LML3764:LML3767 LWH3764:LWH3767 MGD3764:MGD3767 MPZ3764:MPZ3767 MZV3764:MZV3767 NJR3764:NJR3767 NTN3764:NTN3767 ODJ3764:ODJ3767 ONF3764:ONF3767 OXB3764:OXB3767 PGX3764:PGX3767 PQT3764:PQT3767 QAP3764:QAP3767 QKL3764:QKL3767 QUH3764:QUH3767 RED3764:RED3767 RNZ3764:RNZ3767 RXV3764:RXV3767 SHR3764:SHR3767 SRN3764:SRN3767 TBJ3764:TBJ3767 TLF3764:TLF3767 TVB3764:TVB3767 UEX3764:UEX3767 UOT3764:UOT3767 UYP3764:UYP3767 VIL3764:VIL3767 VSH3764:VSH3767 WCD3764:WCD3767 WLZ3764:WLZ3767 WVV3764:WVV3767 N3770 WVV4557:WVV4569 JJ3783 TF3783 ADB3783 AMX3783 AWT3783 BGP3783 BQL3783 CAH3783 CKD3783 CTZ3783 DDV3783 DNR3783 DXN3783 EHJ3783 ERF3783 FBB3783 FKX3783 FUT3783 GEP3783 GOL3783 GYH3783 HID3783 HRZ3783 IBV3783 ILR3783 IVN3783 JFJ3783 JPF3783 JZB3783 KIX3783 KST3783 LCP3783 LML3783 LWH3783 MGD3783 MPZ3783 MZV3783 NJR3783 NTN3783 ODJ3783 ONF3783 OXB3783 PGX3783 PQT3783 QAP3783 QKL3783 QUH3783 RED3783 RNZ3783 RXV3783 SHR3783 SRN3783 TBJ3783 TLF3783 TVB3783 UEX3783 UOT3783 UYP3783 VIL3783 VSH3783 WCD3783 WLZ3783 WVV3783 JJ3792:JJ3804 TF3792:TF3804 ADB3792:ADB3804 AMX3792:AMX3804 AWT3792:AWT3804 BGP3792:BGP3804 BQL3792:BQL3804 CAH3792:CAH3804 CKD3792:CKD3804 CTZ3792:CTZ3804 DDV3792:DDV3804 DNR3792:DNR3804 DXN3792:DXN3804 EHJ3792:EHJ3804 ERF3792:ERF3804 FBB3792:FBB3804 FKX3792:FKX3804 FUT3792:FUT3804 GEP3792:GEP3804 GOL3792:GOL3804 GYH3792:GYH3804 HID3792:HID3804 HRZ3792:HRZ3804 IBV3792:IBV3804 ILR3792:ILR3804 IVN3792:IVN3804 JFJ3792:JFJ3804 JPF3792:JPF3804 JZB3792:JZB3804 KIX3792:KIX3804 KST3792:KST3804 LCP3792:LCP3804 LML3792:LML3804 LWH3792:LWH3804 MGD3792:MGD3804 MPZ3792:MPZ3804 MZV3792:MZV3804 NJR3792:NJR3804 NTN3792:NTN3804 ODJ3792:ODJ3804 ONF3792:ONF3804 OXB3792:OXB3804 PGX3792:PGX3804 PQT3792:PQT3804 QAP3792:QAP3804 QKL3792:QKL3804 QUH3792:QUH3804 RED3792:RED3804 RNZ3792:RNZ3804 RXV3792:RXV3804 SHR3792:SHR3804 SRN3792:SRN3804 TBJ3792:TBJ3804 TLF3792:TLF3804 TVB3792:TVB3804 UEX3792:UEX3804 UOT3792:UOT3804 UYP3792:UYP3804 VIL3792:VIL3804 VSH3792:VSH3804 WCD3792:WCD3804 WLZ3792:WLZ3804 WVV3792:WVV3804 N3818:N3857 JJ3822:JJ3843 TF3822:TF3843 ADB3822:ADB3843 AMX3822:AMX3843 AWT3822:AWT3843 BGP3822:BGP3843 BQL3822:BQL3843 CAH3822:CAH3843 CKD3822:CKD3843 CTZ3822:CTZ3843 DDV3822:DDV3843 DNR3822:DNR3843 DXN3822:DXN3843 EHJ3822:EHJ3843 ERF3822:ERF3843 FBB3822:FBB3843 FKX3822:FKX3843 FUT3822:FUT3843 GEP3822:GEP3843 GOL3822:GOL3843 GYH3822:GYH3843 HID3822:HID3843 HRZ3822:HRZ3843 IBV3822:IBV3843 ILR3822:ILR3843 IVN3822:IVN3843 JFJ3822:JFJ3843 JPF3822:JPF3843 JZB3822:JZB3843 KIX3822:KIX3843 KST3822:KST3843 LCP3822:LCP3843 LML3822:LML3843 LWH3822:LWH3843 MGD3822:MGD3843 MPZ3822:MPZ3843 MZV3822:MZV3843 NJR3822:NJR3843 NTN3822:NTN3843 ODJ3822:ODJ3843 ONF3822:ONF3843 OXB3822:OXB3843 PGX3822:PGX3843 PQT3822:PQT3843 QAP3822:QAP3843 QKL3822:QKL3843 QUH3822:QUH3843 RED3822:RED3843 RNZ3822:RNZ3843 RXV3822:RXV3843 SHR3822:SHR3843 SRN3822:SRN3843 TBJ3822:TBJ3843 TLF3822:TLF3843 TVB3822:TVB3843 UEX3822:UEX3843 UOT3822:UOT3843 UYP3822:UYP3843 VIL3822:VIL3843 VSH3822:VSH3843 WCD3822:WCD3843 WLZ3822:WLZ3843 WVV3822:WVV3843 JJ3852:JJ3854 TF3852:TF3854 ADB3852:ADB3854 AMX3852:AMX3854 AWT3852:AWT3854 BGP3852:BGP3854 BQL3852:BQL3854 CAH3852:CAH3854 CKD3852:CKD3854 CTZ3852:CTZ3854 DDV3852:DDV3854 DNR3852:DNR3854 DXN3852:DXN3854 EHJ3852:EHJ3854 ERF3852:ERF3854 FBB3852:FBB3854 FKX3852:FKX3854 FUT3852:FUT3854 GEP3852:GEP3854 GOL3852:GOL3854 GYH3852:GYH3854 HID3852:HID3854 HRZ3852:HRZ3854 IBV3852:IBV3854 ILR3852:ILR3854 IVN3852:IVN3854 JFJ3852:JFJ3854 JPF3852:JPF3854 JZB3852:JZB3854 KIX3852:KIX3854 KST3852:KST3854 LCP3852:LCP3854 LML3852:LML3854 LWH3852:LWH3854 MGD3852:MGD3854 MPZ3852:MPZ3854 MZV3852:MZV3854 NJR3852:NJR3854 NTN3852:NTN3854 ODJ3852:ODJ3854 ONF3852:ONF3854 OXB3852:OXB3854 PGX3852:PGX3854 PQT3852:PQT3854 QAP3852:QAP3854 QKL3852:QKL3854 QUH3852:QUH3854 RED3852:RED3854 RNZ3852:RNZ3854 RXV3852:RXV3854 SHR3852:SHR3854 SRN3852:SRN3854 TBJ3852:TBJ3854 TLF3852:TLF3854 TVB3852:TVB3854 UEX3852:UEX3854 UOT3852:UOT3854 UYP3852:UYP3854 VIL3852:VIL3854 VSH3852:VSH3854 WCD3852:WCD3854 WLZ3852:WLZ3854 WVV3852:WVV3854 N3783:N3807 JJ3886 TF3886 ADB3886 AMX3886 AWT3886 BGP3886 BQL3886 CAH3886 CKD3886 CTZ3886 DDV3886 DNR3886 DXN3886 EHJ3886 ERF3886 FBB3886 FKX3886 FUT3886 GEP3886 GOL3886 GYH3886 HID3886 HRZ3886 IBV3886 ILR3886 IVN3886 JFJ3886 JPF3886 JZB3886 KIX3886 KST3886 LCP3886 LML3886 LWH3886 MGD3886 MPZ3886 MZV3886 NJR3886 NTN3886 ODJ3886 ONF3886 OXB3886 PGX3886 PQT3886 QAP3886 QKL3886 QUH3886 RED3886 RNZ3886 RXV3886 SHR3886 SRN3886 TBJ3886 TLF3886 TVB3886 UEX3886 UOT3886 UYP3886 VIL3886 VSH3886 WCD3886 WLZ3886 WVV3886 N3892:N3924 JJ3902:JJ3916 TF3902:TF3916 ADB3902:ADB3916 AMX3902:AMX3916 AWT3902:AWT3916 BGP3902:BGP3916 BQL3902:BQL3916 CAH3902:CAH3916 CKD3902:CKD3916 CTZ3902:CTZ3916 DDV3902:DDV3916 DNR3902:DNR3916 DXN3902:DXN3916 EHJ3902:EHJ3916 ERF3902:ERF3916 FBB3902:FBB3916 FKX3902:FKX3916 FUT3902:FUT3916 GEP3902:GEP3916 GOL3902:GOL3916 GYH3902:GYH3916 HID3902:HID3916 HRZ3902:HRZ3916 IBV3902:IBV3916 ILR3902:ILR3916 IVN3902:IVN3916 JFJ3902:JFJ3916 JPF3902:JPF3916 JZB3902:JZB3916 KIX3902:KIX3916 KST3902:KST3916 LCP3902:LCP3916 LML3902:LML3916 LWH3902:LWH3916 MGD3902:MGD3916 MPZ3902:MPZ3916 MZV3902:MZV3916 NJR3902:NJR3916 NTN3902:NTN3916 ODJ3902:ODJ3916 ONF3902:ONF3916 OXB3902:OXB3916 PGX3902:PGX3916 PQT3902:PQT3916 QAP3902:QAP3916 QKL3902:QKL3916 QUH3902:QUH3916 RED3902:RED3916 RNZ3902:RNZ3916 RXV3902:RXV3916 SHR3902:SHR3916 SRN3902:SRN3916 TBJ3902:TBJ3916 TLF3902:TLF3916 TVB3902:TVB3916 UEX3902:UEX3916 UOT3902:UOT3916 UYP3902:UYP3916 VIL3902:VIL3916 VSH3902:VSH3916 WCD3902:WCD3916 WLZ3902:WLZ3916 WVV3902:WVV3916 N3938:N3942 WCD3966:WCD3969 VSH3966:VSH3969 VIL3966:VIL3969 UYP3966:UYP3969 UOT3966:UOT3969 UEX3966:UEX3969 TVB3966:TVB3969 TLF3966:TLF3969 TBJ3966:TBJ3969 SRN3966:SRN3969 SHR3966:SHR3969 RXV3966:RXV3969 RNZ3966:RNZ3969 RED3966:RED3969 QUH3966:QUH3969 QKL3966:QKL3969 QAP3966:QAP3969 PQT3966:PQT3969 PGX3966:PGX3969 OXB3966:OXB3969 ONF3966:ONF3969 ODJ3966:ODJ3969 NTN3966:NTN3969 NJR3966:NJR3969 MZV3966:MZV3969 MPZ3966:MPZ3969 MGD3966:MGD3969 LWH3966:LWH3969 LML3966:LML3969 LCP3966:LCP3969 KST3966:KST3969 KIX3966:KIX3969 JZB3966:JZB3969 JPF3966:JPF3969 JFJ3966:JFJ3969 IVN3966:IVN3969 ILR3966:ILR3969 IBV3966:IBV3969 HRZ3966:HRZ3969 HID3966:HID3969 GYH3966:GYH3969 GOL3966:GOL3969 GEP3966:GEP3969 FUT3966:FUT3969 FKX3966:FKX3969 FBB3966:FBB3969 ERF3966:ERF3969 EHJ3966:EHJ3969 DXN3966:DXN3969 DNR3966:DNR3969 DDV3966:DDV3969 CTZ3966:CTZ3969 CKD3966:CKD3969 CAH3966:CAH3969 BQL3966:BQL3969 BGP3966:BGP3969 AWT3966:AWT3969 AMX3966:AMX3969 ADB3966:ADB3969 TF3966:TF3969 JJ3966:JJ3969 N3961:N3987 WVV5177:WVV5204 N4002:N4046 JJ4002 TF4002 ADB4002 AMX4002 AWT4002 BGP4002 BQL4002 CAH4002 CKD4002 CTZ4002 DDV4002 DNR4002 DXN4002 EHJ4002 ERF4002 FBB4002 FKX4002 FUT4002 GEP4002 GOL4002 GYH4002 HID4002 HRZ4002 IBV4002 ILR4002 IVN4002 JFJ4002 JPF4002 JZB4002 KIX4002 KST4002 LCP4002 LML4002 LWH4002 MGD4002 MPZ4002 MZV4002 NJR4002 NTN4002 ODJ4002 ONF4002 OXB4002 PGX4002 PQT4002 QAP4002 QKL4002 QUH4002 RED4002 RNZ4002 RXV4002 SHR4002 SRN4002 TBJ4002 TLF4002 TVB4002 UEX4002 UOT4002 UYP4002 VIL4002 VSH4002 WCD4002 WLZ4002 WVV4002 JJ4007:JJ4043 TF4007:TF4043 ADB4007:ADB4043 AMX4007:AMX4043 AWT4007:AWT4043 BGP4007:BGP4043 BQL4007:BQL4043 CAH4007:CAH4043 CKD4007:CKD4043 CTZ4007:CTZ4043 DDV4007:DDV4043 DNR4007:DNR4043 DXN4007:DXN4043 EHJ4007:EHJ4043 ERF4007:ERF4043 FBB4007:FBB4043 FKX4007:FKX4043 FUT4007:FUT4043 GEP4007:GEP4043 GOL4007:GOL4043 GYH4007:GYH4043 HID4007:HID4043 HRZ4007:HRZ4043 IBV4007:IBV4043 ILR4007:ILR4043 IVN4007:IVN4043 JFJ4007:JFJ4043 JPF4007:JPF4043 JZB4007:JZB4043 KIX4007:KIX4043 KST4007:KST4043 LCP4007:LCP4043 LML4007:LML4043 LWH4007:LWH4043 MGD4007:MGD4043 MPZ4007:MPZ4043 MZV4007:MZV4043 NJR4007:NJR4043 NTN4007:NTN4043 ODJ4007:ODJ4043 ONF4007:ONF4043 OXB4007:OXB4043 PGX4007:PGX4043 PQT4007:PQT4043 QAP4007:QAP4043 QKL4007:QKL4043 QUH4007:QUH4043 RED4007:RED4043 RNZ4007:RNZ4043 RXV4007:RXV4043 SHR4007:SHR4043 SRN4007:SRN4043 TBJ4007:TBJ4043 TLF4007:TLF4043 TVB4007:TVB4043 UEX4007:UEX4043 UOT4007:UOT4043 UYP4007:UYP4043 VIL4007:VIL4043 VSH4007:VSH4043 WCD4007:WCD4043 WLZ4007:WLZ4043 WVV4007:WVV4043 N4054 JJ4060:JJ4064 TF4060:TF4064 ADB4060:ADB4064 AMX4060:AMX4064 AWT4060:AWT4064 BGP4060:BGP4064 BQL4060:BQL4064 CAH4060:CAH4064 CKD4060:CKD4064 CTZ4060:CTZ4064 DDV4060:DDV4064 DNR4060:DNR4064 DXN4060:DXN4064 EHJ4060:EHJ4064 ERF4060:ERF4064 FBB4060:FBB4064 FKX4060:FKX4064 FUT4060:FUT4064 GEP4060:GEP4064 GOL4060:GOL4064 GYH4060:GYH4064 HID4060:HID4064 HRZ4060:HRZ4064 IBV4060:IBV4064 ILR4060:ILR4064 IVN4060:IVN4064 JFJ4060:JFJ4064 JPF4060:JPF4064 JZB4060:JZB4064 KIX4060:KIX4064 KST4060:KST4064 LCP4060:LCP4064 LML4060:LML4064 LWH4060:LWH4064 MGD4060:MGD4064 MPZ4060:MPZ4064 MZV4060:MZV4064 NJR4060:NJR4064 NTN4060:NTN4064 ODJ4060:ODJ4064 ONF4060:ONF4064 OXB4060:OXB4064 PGX4060:PGX4064 PQT4060:PQT4064 QAP4060:QAP4064 QKL4060:QKL4064 QUH4060:QUH4064 RED4060:RED4064 RNZ4060:RNZ4064 RXV4060:RXV4064 SHR4060:SHR4064 SRN4060:SRN4064 TBJ4060:TBJ4064 TLF4060:TLF4064 TVB4060:TVB4064 UEX4060:UEX4064 UOT4060:UOT4064 UYP4060:UYP4064 VIL4060:VIL4064 VSH4060:VSH4064 WCD4060:WCD4064 WLZ4060:WLZ4064 WVV4060:WVV4064 JJ4069:JJ4086 TF4069:TF4086 ADB4069:ADB4086 AMX4069:AMX4086 AWT4069:AWT4086 BGP4069:BGP4086 BQL4069:BQL4086 CAH4069:CAH4086 CKD4069:CKD4086 CTZ4069:CTZ4086 DDV4069:DDV4086 DNR4069:DNR4086 DXN4069:DXN4086 EHJ4069:EHJ4086 ERF4069:ERF4086 FBB4069:FBB4086 FKX4069:FKX4086 FUT4069:FUT4086 GEP4069:GEP4086 GOL4069:GOL4086 GYH4069:GYH4086 HID4069:HID4086 HRZ4069:HRZ4086 IBV4069:IBV4086 ILR4069:ILR4086 IVN4069:IVN4086 JFJ4069:JFJ4086 JPF4069:JPF4086 JZB4069:JZB4086 KIX4069:KIX4086 KST4069:KST4086 LCP4069:LCP4086 LML4069:LML4086 LWH4069:LWH4086 MGD4069:MGD4086 MPZ4069:MPZ4086 MZV4069:MZV4086 NJR4069:NJR4086 NTN4069:NTN4086 ODJ4069:ODJ4086 ONF4069:ONF4086 OXB4069:OXB4086 PGX4069:PGX4086 PQT4069:PQT4086 QAP4069:QAP4086 QKL4069:QKL4086 QUH4069:QUH4086 RED4069:RED4086 RNZ4069:RNZ4086 RXV4069:RXV4086 SHR4069:SHR4086 SRN4069:SRN4086 TBJ4069:TBJ4086 TLF4069:TLF4086 TVB4069:TVB4086 UEX4069:UEX4086 UOT4069:UOT4086 UYP4069:UYP4086 VIL4069:VIL4086 VSH4069:VSH4086 WCD4069:WCD4086 WLZ4069:WLZ4086 WVV4069:WVV4086 N4095:N4096 N4103:N4108 N3491:N3559 N1124:N1180 JJ4114:JJ4125 TF4114:TF4125 ADB4114:ADB4125 AMX4114:AMX4125 AWT4114:AWT4125 BGP4114:BGP4125 BQL4114:BQL4125 CAH4114:CAH4125 CKD4114:CKD4125 CTZ4114:CTZ4125 DDV4114:DDV4125 DNR4114:DNR4125 DXN4114:DXN4125 EHJ4114:EHJ4125 ERF4114:ERF4125 FBB4114:FBB4125 FKX4114:FKX4125 FUT4114:FUT4125 GEP4114:GEP4125 GOL4114:GOL4125 GYH4114:GYH4125 HID4114:HID4125 HRZ4114:HRZ4125 IBV4114:IBV4125 ILR4114:ILR4125 IVN4114:IVN4125 JFJ4114:JFJ4125 JPF4114:JPF4125 JZB4114:JZB4125 KIX4114:KIX4125 KST4114:KST4125 LCP4114:LCP4125 LML4114:LML4125 LWH4114:LWH4125 MGD4114:MGD4125 MPZ4114:MPZ4125 MZV4114:MZV4125 NJR4114:NJR4125 NTN4114:NTN4125 ODJ4114:ODJ4125 ONF4114:ONF4125 OXB4114:OXB4125 PGX4114:PGX4125 PQT4114:PQT4125 QAP4114:QAP4125 QKL4114:QKL4125 QUH4114:QUH4125 RED4114:RED4125 RNZ4114:RNZ4125 RXV4114:RXV4125 SHR4114:SHR4125 SRN4114:SRN4125 TBJ4114:TBJ4125 TLF4114:TLF4125 TVB4114:TVB4125 UEX4114:UEX4125 UOT4114:UOT4125 UYP4114:UYP4125 VIL4114:VIL4125 VSH4114:VSH4125 WCD4114:WCD4125 WLZ4114:WLZ4125 WVV4114:WVV4125 N1059:N1064 BQL1059:BQL1154 BGP1059:BGP1154 AWT1059:AWT1154 ADB1059:ADB1154 AMX1059:AMX1154 TF1059:TF1154 JJ1059:JJ1154 WVV1059:WVV1154 WLZ1059:WLZ1154 WCD1059:WCD1154 VSH1059:VSH1154 VIL1059:VIL1154 UYP1059:UYP1154 UOT1059:UOT1154 UEX1059:UEX1154 TVB1059:TVB1154 TLF1059:TLF1154 TBJ1059:TBJ1154 SRN1059:SRN1154 SHR1059:SHR1154 RXV1059:RXV1154 RNZ1059:RNZ1154 RED1059:RED1154 QUH1059:QUH1154 QKL1059:QKL1154 QAP1059:QAP1154 PQT1059:PQT1154 PGX1059:PGX1154 OXB1059:OXB1154 ONF1059:ONF1154 ODJ1059:ODJ1154 NTN1059:NTN1154 NJR1059:NJR1154 MZV1059:MZV1154 MPZ1059:MPZ1154 MGD1059:MGD1154 LWH1059:LWH1154 LML1059:LML1154 LCP1059:LCP1154 KST1059:KST1154 KIX1059:KIX1154 JZB1059:JZB1154 JPF1059:JPF1154 JFJ1059:JFJ1154 IVN1059:IVN1154 ILR1059:ILR1154 IBV1059:IBV1154 HRZ1059:HRZ1154 HID1059:HID1154 GYH1059:GYH1154 GOL1059:GOL1154 GEP1059:GEP1154 FUT1059:FUT1154 FKX1059:FKX1154 FBB1059:FBB1154 ERF1059:ERF1154 EHJ1059:EHJ1154 DXN1059:DXN1154 DNR1059:DNR1154 DDV1059:DDV1154 CTZ1059:CTZ1154 CKD1059:CKD1154 CAH1059:CAH1154 N239:N246 N185:N234 N179:N183 N176 N294:N309 N260:N292 WVP239:WVP246 WLT239:WLT246 WBX239:WBX246 VSB239:VSB246 VIF239:VIF246 UYJ239:UYJ246 UON239:UON246 UER239:UER246 TUV239:TUV246 TKZ239:TKZ246 TBD239:TBD246 SRH239:SRH246 SHL239:SHL246 RXP239:RXP246 RNT239:RNT246 RDX239:RDX246 QUB239:QUB246 QKF239:QKF246 QAJ239:QAJ246 PQN239:PQN246 PGR239:PGR246 OWV239:OWV246 OMZ239:OMZ246 ODD239:ODD246 NTH239:NTH246 NJL239:NJL246 MZP239:MZP246 MPT239:MPT246 MFX239:MFX246 LWB239:LWB246 LMF239:LMF246 LCJ239:LCJ246 KSN239:KSN246 KIR239:KIR246 JYV239:JYV246 JOZ239:JOZ246 JFD239:JFD246 IVH239:IVH246 ILL239:ILL246 IBP239:IBP246 HRT239:HRT246 HHX239:HHX246 GYB239:GYB246 GOF239:GOF246 GEJ239:GEJ246 FUN239:FUN246 FKR239:FKR246 FAV239:FAV246 EQZ239:EQZ246 EHD239:EHD246 DXH239:DXH246 DNL239:DNL246 DDP239:DDP246 CTT239:CTT246 CJX239:CJX246 CAB239:CAB246 BQF239:BQF246 BGJ239:BGJ246 AWN239:AWN246 AMR239:AMR246 ACV239:ACV246 SZ239:SZ246 JD239:JD246 WVP223:WVP234 WLT223:WLT234 WBX223:WBX234 VSB223:VSB234 VIF223:VIF234 UYJ223:UYJ234 UON223:UON234 UER223:UER234 TUV223:TUV234 TKZ223:TKZ234 TBD223:TBD234 SRH223:SRH234 SHL223:SHL234 RXP223:RXP234 RNT223:RNT234 RDX223:RDX234 QUB223:QUB234 QKF223:QKF234 QAJ223:QAJ234 PQN223:PQN234 PGR223:PGR234 OWV223:OWV234 OMZ223:OMZ234 ODD223:ODD234 NTH223:NTH234 NJL223:NJL234 MZP223:MZP234 MPT223:MPT234 MFX223:MFX234 LWB223:LWB234 LMF223:LMF234 LCJ223:LCJ234 KSN223:KSN234 KIR223:KIR234 JYV223:JYV234 JOZ223:JOZ234 JFD223:JFD234 IVH223:IVH234 ILL223:ILL234 IBP223:IBP234 HRT223:HRT234 HHX223:HHX234 GYB223:GYB234 GOF223:GOF234 GEJ223:GEJ234 FUN223:FUN234 FKR223:FKR234 FAV223:FAV234 EQZ223:EQZ234 EHD223:EHD234 DXH223:DXH234 DNL223:DNL234 DDP223:DDP234 CTT223:CTT234 CJX223:CJX234 CAB223:CAB234 BQF223:BQF234 BGJ223:BGJ234 AWN223:AWN234 AMR223:AMR234 ACV223:ACV234 SZ223:SZ234 JD223:JD234 N174 N114:N171 VSH42 VIL42 UYP42 UOT42 UEX42 TVB42 TLF42 TBJ42 SRN42 SHR42 RXV42 RNZ42 RED42 QUH42 QKL42 QAP42 PQT42 PGX42 OXB42 ONF42 ODJ42 NTN42 NJR42 MZV42 MPZ42 MGD42 LWH42 LML42 LCP42 KST42 KIX42 JZB42 JPF42 JFJ42 IVN42 ILR42 IBV42 HRZ42 HID42 GYH42 GOL42 GEP42 FUT42 FKX42 FBB42 ERF42 EHJ42 DXN42 DNR42 DDV42 CTZ42 CKD42 CAH42 BQL42 BGP42 AWT42 AMX42 ADB42 TF42 JJ42 JD36:JD41 N36:N103 N105 N109 WLT122:WLT168 WBX122:WBX168 VSB122:VSB168 VIF122:VIF168 UYJ122:UYJ168 UON122:UON168 UER122:UER168 TUV122:TUV168 TKZ122:TKZ168 TBD122:TBD168 SRH122:SRH168 SHL122:SHL168 RXP122:RXP168 RNT122:RNT168 RDX122:RDX168 QUB122:QUB168 QKF122:QKF168 QAJ122:QAJ168 PQN122:PQN168 PGR122:PGR168 OWV122:OWV168 OMZ122:OMZ168 ODD122:ODD168 NTH122:NTH168 NJL122:NJL168 MZP122:MZP168 MPT122:MPT168 MFX122:MFX168 LWB122:LWB168 LMF122:LMF168 LCJ122:LCJ168 KSN122:KSN168 KIR122:KIR168 JYV122:JYV168 JOZ122:JOZ168 JFD122:JFD168 IVH122:IVH168 ILL122:ILL168 IBP122:IBP168 HRT122:HRT168 HHX122:HHX168 GYB122:GYB168 GOF122:GOF168 GEJ122:GEJ168 FUN122:FUN168 FKR122:FKR168 FAV122:FAV168 EQZ122:EQZ168 EHD122:EHD168 DXH122:DXH168 DNL122:DNL168 DDP122:DDP168 CTT122:CTT168 CJX122:CJX168 CAB122:CAB168 BQF122:BQF168 BGJ122:BGJ168 AWN122:AWN168 AMR122:AMR168 ACV122:ACV168 SZ122:SZ168 JD122:JD168 WVP91:WVP102 WLT91:WLT102 WBX91:WBX102 VSB91:VSB102 VIF91:VIF102 UYJ91:UYJ102 UON91:UON102 UER91:UER102 TUV91:TUV102 TKZ91:TKZ102 TBD91:TBD102 SRH91:SRH102 SHL91:SHL102 RXP91:RXP102 RNT91:RNT102 RDX91:RDX102 QUB91:QUB102 QKF91:QKF102 QAJ91:QAJ102 PQN91:PQN102 PGR91:PGR102 OWV91:OWV102 OMZ91:OMZ102 ODD91:ODD102 NTH91:NTH102 NJL91:NJL102 MZP91:MZP102 MPT91:MPT102 MFX91:MFX102 LWB91:LWB102 LMF91:LMF102 LCJ91:LCJ102 KSN91:KSN102 KIR91:KIR102 JYV91:JYV102 JOZ91:JOZ102 JFD91:JFD102 IVH91:IVH102 ILL91:ILL102 IBP91:IBP102 HRT91:HRT102 HHX91:HHX102 GYB91:GYB102 GOF91:GOF102 GEJ91:GEJ102 FUN91:FUN102 FKR91:FKR102 FAV91:FAV102 EQZ91:EQZ102 EHD91:EHD102 DXH91:DXH102 DNL91:DNL102 DDP91:DDP102 CTT91:CTT102 CJX91:CJX102 CAB91:CAB102 BQF91:BQF102 BGJ91:BGJ102 AWN91:AWN102 AMR91:AMR102 ACV91:ACV102 SZ91:SZ102 JD91:JD102 WLT67:WLT78 WBX67:WBX78 VSB67:VSB78 VIF67:VIF78 UYJ67:UYJ78 UON67:UON78 UER67:UER78 TUV67:TUV78 TKZ67:TKZ78 TBD67:TBD78 SRH67:SRH78 SHL67:SHL78 RXP67:RXP78 RNT67:RNT78 RDX67:RDX78 QUB67:QUB78 QKF67:QKF78 QAJ67:QAJ78 PQN67:PQN78 PGR67:PGR78 OWV67:OWV78 OMZ67:OMZ78 ODD67:ODD78 NTH67:NTH78 NJL67:NJL78 MZP67:MZP78 MPT67:MPT78 MFX67:MFX78 LWB67:LWB78 LMF67:LMF78 LCJ67:LCJ78 KSN67:KSN78 KIR67:KIR78 JYV67:JYV78 JOZ67:JOZ78 JFD67:JFD78 IVH67:IVH78 ILL67:ILL78 IBP67:IBP78 HRT67:HRT78 HHX67:HHX78 GYB67:GYB78 GOF67:GOF78 GEJ67:GEJ78 FUN67:FUN78 FKR67:FKR78 FAV67:FAV78 EQZ67:EQZ78 EHD67:EHD78 DXH67:DXH78 DNL67:DNL78 DDP67:DDP78 CTT67:CTT78 CJX67:CJX78 CAB67:CAB78 BQF67:BQF78 BGJ67:BGJ78 AWN67:AWN78 AMR67:AMR78 ACV67:ACV78 SZ67:SZ78 JD67:JD78 WVP67:WVP78 WVP36:WVP41 SZ36:SZ41 ACV36:ACV41 AMR36:AMR41 AWN36:AWN41 BGJ36:BGJ41 BQF36:BQF41 CAB36:CAB41 CJX36:CJX41 CTT36:CTT41 DDP36:DDP41 DNL36:DNL41 DXH36:DXH41 EHD36:EHD41 EQZ36:EQZ41 FAV36:FAV41 FKR36:FKR41 FUN36:FUN41 GEJ36:GEJ41 GOF36:GOF41 GYB36:GYB41 HHX36:HHX41 HRT36:HRT41 IBP36:IBP41 ILL36:ILL41 IVH36:IVH41 JFD36:JFD41 JOZ36:JOZ41 JYV36:JYV41 KIR36:KIR41 KSN36:KSN41 LCJ36:LCJ41 LMF36:LMF41 LWB36:LWB41 MFX36:MFX41 MPT36:MPT41 MZP36:MZP41 NJL36:NJL41 NTH36:NTH41 ODD36:ODD41 OMZ36:OMZ41 OWV36:OWV41 PGR36:PGR41 PQN36:PQN41 QAJ36:QAJ41 QKF36:QKF41 QUB36:QUB41 RDX36:RDX41 RNT36:RNT41 RXP36:RXP41 SHL36:SHL41 SRH36:SRH41 TBD36:TBD41 TKZ36:TKZ41 TUV36:TUV41 UER36:UER41 UON36:UON41 UYJ36:UYJ41 VIF36:VIF41 VSB36:VSB41 WBX36:WBX41 WLT36:WLT41 WVV42 WLZ42 JD115 SZ115 ACV115 AMR115 AWN115 BGJ115 BQF115 CAB115 CJX115 CTT115 DDP115 DNL115 DXH115 EHD115 EQZ115 FAV115 FKR115 FUN115 GEJ115 GOF115 GYB115 HHX115 HRT115 IBP115 ILL115 IVH115 JFD115 JOZ115 JYV115 KIR115 KSN115 LCJ115 LMF115 LWB115 MFX115 MPT115 MZP115 NJL115 NTH115 ODD115 OMZ115 OWV115 PGR115 PQN115 QAJ115 QKF115 QUB115 RDX115 RNT115 RXP115 SHL115 SRH115 TBD115 TKZ115 TUV115 UER115 UON115 UYJ115 VIF115 VSB115 WBX115 WLT115 WVP115 WVV116 JJ116 TF116 ADB116 AMX116 AWT116 BGP116 BQL116 CAH116 CKD116 CTZ116 DDV116 DNR116 DXN116 EHJ116 ERF116 FBB116 FKX116 FUT116 GEP116 GOL116 GYH116 HID116 HRZ116 IBV116 ILR116 IVN116 JFJ116 JPF116 JZB116 KIX116 KST116 LCP116 LML116 LWH116 MGD116 MPZ116 MZV116 NJR116 NTN116 ODJ116 ONF116 OXB116 PGX116 PQT116 QAP116 QKL116 QUH116 RED116 RNZ116 RXV116 SHR116 SRN116 TBJ116 TLF116 TVB116 UEX116 UOT116 UYP116 VIL116 VSH116 WCD116 WLZ116 WVV120:WVV121 JD117:JD119 SZ117:SZ119 ACV117:ACV119 AMR117:AMR119 AWN117:AWN119 BGJ117:BGJ119 BQF117:BQF119 CAB117:CAB119 CJX117:CJX119 CTT117:CTT119 DDP117:DDP119 DNL117:DNL119 DXH117:DXH119 EHD117:EHD119 EQZ117:EQZ119 FAV117:FAV119 FKR117:FKR119 FUN117:FUN119 GEJ117:GEJ119 GOF117:GOF119 GYB117:GYB119 HHX117:HHX119 HRT117:HRT119 IBP117:IBP119 ILL117:ILL119 IVH117:IVH119 JFD117:JFD119 JOZ117:JOZ119 JYV117:JYV119 KIR117:KIR119 KSN117:KSN119 LCJ117:LCJ119 LMF117:LMF119 LWB117:LWB119 MFX117:MFX119 MPT117:MPT119 MZP117:MZP119 NJL117:NJL119 NTH117:NTH119 ODD117:ODD119 OMZ117:OMZ119 OWV117:OWV119 PGR117:PGR119 PQN117:PQN119 QAJ117:QAJ119 QKF117:QKF119 QUB117:QUB119 RDX117:RDX119 RNT117:RNT119 RXP117:RXP119 SHL117:SHL119 SRH117:SRH119 TBD117:TBD119 TKZ117:TKZ119 TUV117:TUV119 UER117:UER119 UON117:UON119 UYJ117:UYJ119 VIF117:VIF119 VSB117:VSB119 WBX117:WBX119 WLT117:WLT119 WVP117:WVP119 WVP122:WVP168 JJ120:JJ121 TF120:TF121 ADB120:ADB121 AMX120:AMX121 AWT120:AWT121 BGP120:BGP121 BQL120:BQL121 CAH120:CAH121 CKD120:CKD121 CTZ120:CTZ121 DDV120:DDV121 DNR120:DNR121 DXN120:DXN121 EHJ120:EHJ121 ERF120:ERF121 FBB120:FBB121 FKX120:FKX121 FUT120:FUT121 GEP120:GEP121 GOL120:GOL121 GYH120:GYH121 HID120:HID121 HRZ120:HRZ121 IBV120:IBV121 ILR120:ILR121 IVN120:IVN121 JFJ120:JFJ121 JPF120:JPF121 JZB120:JZB121 KIX120:KIX121 KST120:KST121 LCP120:LCP121 LML120:LML121 LWH120:LWH121 MGD120:MGD121 MPZ120:MPZ121 MZV120:MZV121 NJR120:NJR121 NTN120:NTN121 ODJ120:ODJ121 ONF120:ONF121 OXB120:OXB121 PGX120:PGX121 PQT120:PQT121 QAP120:QAP121 QKL120:QKL121 QUH120:QUH121 RED120:RED121 RNZ120:RNZ121 RXV120:RXV121 SHR120:SHR121 SRN120:SRN121 TBJ120:TBJ121 TLF120:TLF121 TVB120:TVB121 UEX120:UEX121 UOT120:UOT121 UYP120:UYP121 VIL120:VIL121 VSH120:VSH121 WCD120:WCD121 WLZ120:WLZ121 WCD42 N597:N602 AWT1031:AWT1035 BGP1026:BGP1027 BQL1026:BQL1027 CAH1026:CAH1027 CKD1026:CKD1027 CTZ1026:CTZ1027 DDV1026:DDV1027 DNR1026:DNR1027 DXN1026:DXN1027 EHJ1026:EHJ1027 ERF1026:ERF1027 FBB1026:FBB1027 FKX1026:FKX1027 FUT1026:FUT1027 GEP1026:GEP1027 GOL1026:GOL1027 GYH1026:GYH1027 HID1026:HID1027 HRZ1026:HRZ1027 IBV1026:IBV1027 ILR1026:ILR1027 IVN1026:IVN1027 JFJ1026:JFJ1027 JPF1026:JPF1027 JZB1026:JZB1027 KIX1026:KIX1027 KST1026:KST1027 LCP1026:LCP1027 LML1026:LML1027 LWH1026:LWH1027 MGD1026:MGD1027 MPZ1026:MPZ1027 MZV1026:MZV1027 NJR1026:NJR1027 NTN1026:NTN1027 ODJ1026:ODJ1027 ONF1026:ONF1027 OXB1026:OXB1027 PGX1026:PGX1027 PQT1026:PQT1027 QAP1026:QAP1027 QKL1026:QKL1027 QUH1026:QUH1027 RED1026:RED1027 RNZ1026:RNZ1027 RXV1026:RXV1027 SHR1026:SHR1027 SRN1026:SRN1027 TBJ1026:TBJ1027 TLF1026:TLF1027 TVB1026:TVB1027 UEX1026:UEX1027 UOT1026:UOT1027 UYP1026:UYP1027 VIL1026:VIL1027 VSH1026:VSH1027 WCD1026:WCD1027 WLZ1026:WLZ1027 WVV1026:WVV1027 JJ1026:JJ1027 TF1026:TF1027 AMX1026:AMX1027 ADB1026:ADB1027 N1015:N1027 TF1018:TF1024 ADB1018:ADB1024 AMX1018:AMX1024 AWT1018:AWT1024 BGP1018:BGP1024 BQL1018:BQL1024 CAH1018:CAH1024 CKD1018:CKD1024 CTZ1018:CTZ1024 DDV1018:DDV1024 DNR1018:DNR1024 DXN1018:DXN1024 EHJ1018:EHJ1024 ERF1018:ERF1024 FBB1018:FBB1024 FKX1018:FKX1024 FUT1018:FUT1024 GEP1018:GEP1024 GOL1018:GOL1024 GYH1018:GYH1024 HID1018:HID1024 HRZ1018:HRZ1024 IBV1018:IBV1024 ILR1018:ILR1024 IVN1018:IVN1024 JFJ1018:JFJ1024 JPF1018:JPF1024 JZB1018:JZB1024 KIX1018:KIX1024 KST1018:KST1024 LCP1018:LCP1024 LML1018:LML1024 LWH1018:LWH1024 MGD1018:MGD1024 MPZ1018:MPZ1024 MZV1018:MZV1024 NJR1018:NJR1024 NTN1018:NTN1024 ODJ1018:ODJ1024 ONF1018:ONF1024 OXB1018:OXB1024 PGX1018:PGX1024 PQT1018:PQT1024 QAP1018:QAP1024 QKL1018:QKL1024 QUH1018:QUH1024 RED1018:RED1024 RNZ1018:RNZ1024 RXV1018:RXV1024 SHR1018:SHR1024 SRN1018:SRN1024 TBJ1018:TBJ1024 TLF1018:TLF1024 TVB1018:TVB1024 UEX1018:UEX1024 UOT1018:UOT1024 UYP1018:UYP1024 VIL1018:VIL1024 VSH1018:VSH1024 WCD1018:WCD1024 WLZ1018:WLZ1024 WVV1018:WVV1024 JJ1018:JJ1024 N1005:N1010 JJ1005:JJ1010 TF1005:TF1010 ADB1005:ADB1010 AMX1005:AMX1010 AWT1005:AWT1010 BGP1005:BGP1010 BQL1005:BQL1010 CAH1005:CAH1010 CKD1005:CKD1010 CTZ1005:CTZ1010 DDV1005:DDV1010 DNR1005:DNR1010 DXN1005:DXN1010 EHJ1005:EHJ1010 ERF1005:ERF1010 FBB1005:FBB1010 FKX1005:FKX1010 FUT1005:FUT1010 GEP1005:GEP1010 GOL1005:GOL1010 GYH1005:GYH1010 HID1005:HID1010 HRZ1005:HRZ1010 IBV1005:IBV1010 ILR1005:ILR1010 IVN1005:IVN1010 JFJ1005:JFJ1010 JPF1005:JPF1010 JZB1005:JZB1010 KIX1005:KIX1010 KST1005:KST1010 LCP1005:LCP1010 LML1005:LML1010 LWH1005:LWH1010 MGD1005:MGD1010 MPZ1005:MPZ1010 MZV1005:MZV1010 NJR1005:NJR1010 NTN1005:NTN1010 ODJ1005:ODJ1010 ONF1005:ONF1010 OXB1005:OXB1010 PGX1005:PGX1010 PQT1005:PQT1010 QAP1005:QAP1010 QKL1005:QKL1010 QUH1005:QUH1010 RED1005:RED1010 RNZ1005:RNZ1010 RXV1005:RXV1010 SHR1005:SHR1010 SRN1005:SRN1010 TBJ1005:TBJ1010 TLF1005:TLF1010 TVB1005:TVB1010 UEX1005:UEX1010 UOT1005:UOT1010 UYP1005:UYP1010 VIL1005:VIL1010 VSH1005:VSH1010 WCD1005:WCD1010 WLZ1005:WLZ1010 WVV1005:WVV1010 N993:N1002 ADB1031:ADB1035 AMX1031:AMX1035 TF1031:TF1035 JJ1031:JJ1035 WVV1031:WVV1035 WLZ1031:WLZ1035 WCD1031:WCD1035 VSH1031:VSH1035 VIL1031:VIL1035 UYP1031:UYP1035 UOT1031:UOT1035 UEX1031:UEX1035 TVB1031:TVB1035 TLF1031:TLF1035 TBJ1031:TBJ1035 SRN1031:SRN1035 SHR1031:SHR1035 RXV1031:RXV1035 RNZ1031:RNZ1035 RED1031:RED1035 QUH1031:QUH1035 QKL1031:QKL1035 QAP1031:QAP1035 PQT1031:PQT1035 PGX1031:PGX1035 OXB1031:OXB1035 ONF1031:ONF1035 ODJ1031:ODJ1035 NTN1031:NTN1035 NJR1031:NJR1035 MZV1031:MZV1035 MPZ1031:MPZ1035 MGD1031:MGD1035 LWH1031:LWH1035 LML1031:LML1035 LCP1031:LCP1035 KST1031:KST1035 KIX1031:KIX1035 JZB1031:JZB1035 JPF1031:JPF1035 JFJ1031:JFJ1035 IVN1031:IVN1035 ILR1031:ILR1035 IBV1031:IBV1035 HRZ1031:HRZ1035 HID1031:HID1035 GYH1031:GYH1035 GOL1031:GOL1035 GEP1031:GEP1035 FUT1031:FUT1035 FKX1031:FKX1035 FBB1031:FBB1035 ERF1031:ERF1035 EHJ1031:EHJ1035 DXN1031:DXN1035 DNR1031:DNR1035 DDV1031:DDV1035 CTZ1031:CTZ1035 CKD1031:CKD1035 CAH1031:CAH1035 BQL1031:BQL1035 BGP1031:BGP1035 BGP1038:BGP1044 AWT1038:AWT1044 ADB1038:ADB1044 AMX1038:AMX1044 TF1038:TF1044 JJ1038:JJ1044 WVV1038:WVV1044 WLZ1038:WLZ1044 WCD1038:WCD1044 VSH1038:VSH1044 VIL1038:VIL1044 UYP1038:UYP1044 UOT1038:UOT1044 UEX1038:UEX1044 TVB1038:TVB1044 TLF1038:TLF1044 TBJ1038:TBJ1044 SRN1038:SRN1044 SHR1038:SHR1044 RXV1038:RXV1044 RNZ1038:RNZ1044 RED1038:RED1044 QUH1038:QUH1044 QKL1038:QKL1044 QAP1038:QAP1044 PQT1038:PQT1044 PGX1038:PGX1044 OXB1038:OXB1044 ONF1038:ONF1044 ODJ1038:ODJ1044 NTN1038:NTN1044 NJR1038:NJR1044 MZV1038:MZV1044 MPZ1038:MPZ1044 MGD1038:MGD1044 LWH1038:LWH1044 LML1038:LML1044 LCP1038:LCP1044 KST1038:KST1044 KIX1038:KIX1044 JZB1038:JZB1044 JPF1038:JPF1044 JFJ1038:JFJ1044 IVN1038:IVN1044 ILR1038:ILR1044 IBV1038:IBV1044 HRZ1038:HRZ1044 HID1038:HID1044 GYH1038:GYH1044 GOL1038:GOL1044 GEP1038:GEP1044 FUT1038:FUT1044 FKX1038:FKX1044 FBB1038:FBB1044 ERF1038:ERF1044 EHJ1038:EHJ1044 DXN1038:DXN1044 DNR1038:DNR1044 DDV1038:DDV1044 CTZ1038:CTZ1044 CKD1038:CKD1044 CAH1038:CAH1044 BQL1038:BQL1044 N1036:N1047 AWT1026:AWT1027 N879 WVV858:WVV876 WLZ858:WLZ876 WCD858:WCD876 VSH858:VSH876 VIL858:VIL876 UYP858:UYP876 UOT858:UOT876 UEX858:UEX876 TVB858:TVB876 TLF858:TLF876 TBJ858:TBJ876 SRN858:SRN876 SHR858:SHR876 RXV858:RXV876 RNZ858:RNZ876 RED858:RED876 QUH858:QUH876 QKL858:QKL876 QAP858:QAP876 PQT858:PQT876 PGX858:PGX876 OXB858:OXB876 ONF858:ONF876 ODJ858:ODJ876 NTN858:NTN876 NJR858:NJR876 MZV858:MZV876 MPZ858:MPZ876 MGD858:MGD876 LWH858:LWH876 LML858:LML876 LCP858:LCP876 KST858:KST876 KIX858:KIX876 JZB858:JZB876 JPF858:JPF876 JFJ858:JFJ876 IVN858:IVN876 ILR858:ILR876 IBV858:IBV876 HRZ858:HRZ876 HID858:HID876 GYH858:GYH876 GOL858:GOL876 GEP858:GEP876 FUT858:FUT876 FKX858:FKX876 FBB858:FBB876 ERF858:ERF876 EHJ858:EHJ876 DXN858:DXN876 DNR858:DNR876 DDV858:DDV876 CTZ858:CTZ876 CKD858:CKD876 CAH858:CAH876 BQL858:BQL876 BGP858:BGP876 AWT858:AWT876 AMX858:AMX876 ADB858:ADB876 TF858:TF876 JJ858:JJ876 WVV846:WVV851 WLZ846:WLZ851 WCD846:WCD851 VSH846:VSH851 VIL846:VIL851 UYP846:UYP851 UOT846:UOT851 UEX846:UEX851 TVB846:TVB851 TLF846:TLF851 TBJ846:TBJ851 SRN846:SRN851 SHR846:SHR851 RXV846:RXV851 RNZ846:RNZ851 RED846:RED851 QUH846:QUH851 QKL846:QKL851 QAP846:QAP851 PQT846:PQT851 PGX846:PGX851 OXB846:OXB851 ONF846:ONF851 ODJ846:ODJ851 NTN846:NTN851 NJR846:NJR851 MZV846:MZV851 MPZ846:MPZ851 MGD846:MGD851 LWH846:LWH851 LML846:LML851 LCP846:LCP851 KST846:KST851 KIX846:KIX851 JZB846:JZB851 JPF846:JPF851 JFJ846:JFJ851 IVN846:IVN851 ILR846:ILR851 IBV846:IBV851 HRZ846:HRZ851 HID846:HID851 GYH846:GYH851 GOL846:GOL851 GEP846:GEP851 FUT846:FUT851 FKX846:FKX851 FBB846:FBB851 ERF846:ERF851 EHJ846:EHJ851 DXN846:DXN851 DNR846:DNR851 DDV846:DDV851 CTZ846:CTZ851 CKD846:CKD851 CAH846:CAH851 BQL846:BQL851 BGP846:BGP851 AWT846:AWT851 AMX846:AMX851 ADB846:ADB851 TF846:TF851 JJ846:JJ851 WVV712:WVV716 WVV807:WVV812 WLZ807:WLZ812 WCD807:WCD812 VSH807:VSH812 VIL807:VIL812 UYP807:UYP812 UOT807:UOT812 UEX807:UEX812 TVB807:TVB812 TLF807:TLF812 TBJ807:TBJ812 SRN807:SRN812 SHR807:SHR812 RXV807:RXV812 RNZ807:RNZ812 RED807:RED812 QUH807:QUH812 QKL807:QKL812 QAP807:QAP812 PQT807:PQT812 PGX807:PGX812 OXB807:OXB812 ONF807:ONF812 ODJ807:ODJ812 NTN807:NTN812 NJR807:NJR812 MZV807:MZV812 MPZ807:MPZ812 MGD807:MGD812 LWH807:LWH812 LML807:LML812 LCP807:LCP812 KST807:KST812 KIX807:KIX812 JZB807:JZB812 JPF807:JPF812 JFJ807:JFJ812 IVN807:IVN812 ILR807:ILR812 IBV807:IBV812 HRZ807:HRZ812 HID807:HID812 GYH807:GYH812 GOL807:GOL812 GEP807:GEP812 FUT807:FUT812 FKX807:FKX812 FBB807:FBB812 ERF807:ERF812 EHJ807:EHJ812 DXN807:DXN812 DNR807:DNR812 DDV807:DDV812 CTZ807:CTZ812 CKD807:CKD812 CAH807:CAH812 BQL807:BQL812 BGP807:BGP812 AWT807:AWT812 AMX807:AMX812 ADB807:ADB812 TF807:TF812 JJ807:JJ812 N712:N731 WLZ794:WLZ796 WCD794:WCD796 VSH794:VSH796 VIL794:VIL796 UYP794:UYP796 UOT794:UOT796 UEX794:UEX796 TVB794:TVB796 TLF794:TLF796 TBJ794:TBJ796 SRN794:SRN796 SHR794:SHR796 RXV794:RXV796 RNZ794:RNZ796 RED794:RED796 QUH794:QUH796 QKL794:QKL796 QAP794:QAP796 PQT794:PQT796 PGX794:PGX796 OXB794:OXB796 ONF794:ONF796 ODJ794:ODJ796 NTN794:NTN796 NJR794:NJR796 MZV794:MZV796 MPZ794:MPZ796 MGD794:MGD796 LWH794:LWH796 LML794:LML796 LCP794:LCP796 KST794:KST796 KIX794:KIX796 JZB794:JZB796 JPF794:JPF796 JFJ794:JFJ796 IVN794:IVN796 ILR794:ILR796 IBV794:IBV796 HRZ794:HRZ796 HID794:HID796 GYH794:GYH796 GOL794:GOL796 GEP794:GEP796 FUT794:FUT796 FKX794:FKX796 FBB794:FBB796 ERF794:ERF796 EHJ794:EHJ796 DXN794:DXN796 DNR794:DNR796 DDV794:DDV796 CTZ794:CTZ796 CKD794:CKD796 CAH794:CAH796 BQL794:BQL796 BGP794:BGP796 AWT794:AWT796 AMX794:AMX796 ADB794:ADB796 TF794:TF796 JJ794:JJ796 WVV769:WVV773 WLZ769:WLZ773 WCD769:WCD773 VSH769:VSH773 VIL769:VIL773 UYP769:UYP773 UOT769:UOT773 UEX769:UEX773 TVB769:TVB773 TLF769:TLF773 TBJ769:TBJ773 SRN769:SRN773 SHR769:SHR773 RXV769:RXV773 RNZ769:RNZ773 RED769:RED773 QUH769:QUH773 QKL769:QKL773 QAP769:QAP773 PQT769:PQT773 PGX769:PGX773 OXB769:OXB773 ONF769:ONF773 ODJ769:ODJ773 NTN769:NTN773 NJR769:NJR773 MZV769:MZV773 MPZ769:MPZ773 MGD769:MGD773 LWH769:LWH773 LML769:LML773 LCP769:LCP773 KST769:KST773 KIX769:KIX773 JZB769:JZB773 JPF769:JPF773 JFJ769:JFJ773 IVN769:IVN773 ILR769:ILR773 IBV769:IBV773 HRZ769:HRZ773 HID769:HID773 GYH769:GYH773 GOL769:GOL773 GEP769:GEP773 FUT769:FUT773 FKX769:FKX773 FBB769:FBB773 ERF769:ERF773 EHJ769:EHJ773 DXN769:DXN773 DNR769:DNR773 DDV769:DDV773 CTZ769:CTZ773 CKD769:CKD773 CAH769:CAH773 BQL769:BQL773 BGP769:BGP773 AWT769:AWT773 AMX769:AMX773 ADB769:ADB773 TF769:TF773 JJ769:JJ773 N766:N876 WVV752:WVV764 WLZ752:WLZ764 WCD752:WCD764 VSH752:VSH764 VIL752:VIL764 UYP752:UYP764 UOT752:UOT764 UEX752:UEX764 TVB752:TVB764 TLF752:TLF764 TBJ752:TBJ764 SRN752:SRN764 SHR752:SHR764 RXV752:RXV764 RNZ752:RNZ764 RED752:RED764 QUH752:QUH764 QKL752:QKL764 QAP752:QAP764 PQT752:PQT764 PGX752:PGX764 OXB752:OXB764 ONF752:ONF764 ODJ752:ODJ764 NTN752:NTN764 NJR752:NJR764 MZV752:MZV764 MPZ752:MPZ764 MGD752:MGD764 LWH752:LWH764 LML752:LML764 LCP752:LCP764 KST752:KST764 KIX752:KIX764 JZB752:JZB764 JPF752:JPF764 JFJ752:JFJ764 IVN752:IVN764 ILR752:ILR764 IBV752:IBV764 HRZ752:HRZ764 HID752:HID764 GYH752:GYH764 GOL752:GOL764 GEP752:GEP764 FUT752:FUT764 FKX752:FKX764 FBB752:FBB764 ERF752:ERF764 EHJ752:EHJ764 DXN752:DXN764 DNR752:DNR764 DDV752:DDV764 CTZ752:CTZ764 CKD752:CKD764 CAH752:CAH764 BQL752:BQL764 BGP752:BGP764 AWT752:AWT764 AMX752:AMX764 ADB752:ADB764 TF752:TF764 JJ752:JJ764 N733:N764 WVV697 JJ682:JJ693 TF682:TF693 ADB682:ADB693 AMX682:AMX693 AWT682:AWT693 BGP682:BGP693 BQL682:BQL693 CAH682:CAH693 CKD682:CKD693 CTZ682:CTZ693 DDV682:DDV693 DNR682:DNR693 DXN682:DXN693 EHJ682:EHJ693 ERF682:ERF693 FBB682:FBB693 FKX682:FKX693 FUT682:FUT693 GEP682:GEP693 GOL682:GOL693 GYH682:GYH693 HID682:HID693 HRZ682:HRZ693 IBV682:IBV693 ILR682:ILR693 IVN682:IVN693 JFJ682:JFJ693 JPF682:JPF693 JZB682:JZB693 KIX682:KIX693 KST682:KST693 LCP682:LCP693 LML682:LML693 LWH682:LWH693 MGD682:MGD693 MPZ682:MPZ693 MZV682:MZV693 NJR682:NJR693 NTN682:NTN693 ODJ682:ODJ693 ONF682:ONF693 OXB682:OXB693 PGX682:PGX693 PQT682:PQT693 QAP682:QAP693 QKL682:QKL693 QUH682:QUH693 RED682:RED693 RNZ682:RNZ693 RXV682:RXV693 SHR682:SHR693 SRN682:SRN693 TBJ682:TBJ693 TLF682:TLF693 TVB682:TVB693 UEX682:UEX693 UOT682:UOT693 UYP682:UYP693 VIL682:VIL693 VSH682:VSH693 WCD682:WCD693 WLZ682:WLZ693 WVV682:WVV693 N697:N709 JJ697 TF697 ADB697 AMX697 AWT697 BGP697 BQL697 CAH697 CKD697 CTZ697 DDV697 DNR697 DXN697 EHJ697 ERF697 FBB697 FKX697 FUT697 GEP697 GOL697 GYH697 HID697 HRZ697 IBV697 ILR697 IVN697 JFJ697 JPF697 JZB697 KIX697 KST697 LCP697 LML697 LWH697 MGD697 MPZ697 MZV697 NJR697 NTN697 ODJ697 ONF697 OXB697 PGX697 PQT697 QAP697 QKL697 QUH697 RED697 RNZ697 RXV697 SHR697 SRN697 TBJ697 TLF697 TVB697 UEX697 UOT697 UYP697 VIL697 VSH697 WCD697 WLZ697 WVV794:WVV796 JJ712:JJ716 TF712:TF716 ADB712:ADB716 AMX712:AMX716 AWT712:AWT716 BGP712:BGP716 BQL712:BQL716 CAH712:CAH716 CKD712:CKD716 CTZ712:CTZ716 DDV712:DDV716 DNR712:DNR716 DXN712:DXN716 EHJ712:EHJ716 ERF712:ERF716 FBB712:FBB716 FKX712:FKX716 FUT712:FUT716 GEP712:GEP716 GOL712:GOL716 GYH712:GYH716 HID712:HID716 HRZ712:HRZ716 IBV712:IBV716 ILR712:ILR716 IVN712:IVN716 JFJ712:JFJ716 JPF712:JPF716 JZB712:JZB716 KIX712:KIX716 KST712:KST716 LCP712:LCP716 LML712:LML716 LWH712:LWH716 MGD712:MGD716 MPZ712:MPZ716 MZV712:MZV716 NJR712:NJR716 NTN712:NTN716 ODJ712:ODJ716 ONF712:ONF716 OXB712:OXB716 PGX712:PGX716 PQT712:PQT716 QAP712:QAP716 QKL712:QKL716 QUH712:QUH716 RED712:RED716 RNZ712:RNZ716 RXV712:RXV716 SHR712:SHR716 SRN712:SRN716 TBJ712:TBJ716 TLF712:TLF716 TVB712:TVB716 UEX712:UEX716 UOT712:UOT716 UYP712:UYP716 VIL712:VIL716 VSH712:VSH716 WCD712:WCD716 WLZ712:WLZ716 JJ818:JJ824 TF818:TF824 ADB818:ADB824 AMX818:AMX824 AWT818:AWT824 BGP818:BGP824 BQL818:BQL824 CAH818:CAH824 CKD818:CKD824 CTZ818:CTZ824 DDV818:DDV824 DNR818:DNR824 DXN818:DXN824 EHJ818:EHJ824 ERF818:ERF824 FBB818:FBB824 FKX818:FKX824 FUT818:FUT824 GEP818:GEP824 GOL818:GOL824 GYH818:GYH824 HID818:HID824 HRZ818:HRZ824 IBV818:IBV824 ILR818:ILR824 IVN818:IVN824 JFJ818:JFJ824 JPF818:JPF824 JZB818:JZB824 KIX818:KIX824 KST818:KST824 LCP818:LCP824 LML818:LML824 LWH818:LWH824 MGD818:MGD824 MPZ818:MPZ824 MZV818:MZV824 NJR818:NJR824 NTN818:NTN824 ODJ818:ODJ824 ONF818:ONF824 OXB818:OXB824 PGX818:PGX824 PQT818:PQT824 QAP818:QAP824 QKL818:QKL824 QUH818:QUH824 RED818:RED824 RNZ818:RNZ824 RXV818:RXV824 SHR818:SHR824 SRN818:SRN824 TBJ818:TBJ824 TLF818:TLF824 TVB818:TVB824 UEX818:UEX824 UOT818:UOT824 UYP818:UYP824 VIL818:VIL824 VSH818:VSH824 WCD818:WCD824 WLZ818:WLZ824 WVV818:WVV824 N658:N693 JD298:JD299 SZ298:SZ299 ACV298:ACV299 AMR298:AMR299 AWN298:AWN299 BGJ298:BGJ299 BQF298:BQF299 CAB298:CAB299 CJX298:CJX299 CTT298:CTT299 DDP298:DDP299 DNL298:DNL299 DXH298:DXH299 EHD298:EHD299 EQZ298:EQZ299 FAV298:FAV299 FKR298:FKR299 FUN298:FUN299 GEJ298:GEJ299 GOF298:GOF299 GYB298:GYB299 HHX298:HHX299 HRT298:HRT299 IBP298:IBP299 ILL298:ILL299 IVH298:IVH299 JFD298:JFD299 JOZ298:JOZ299 JYV298:JYV299 KIR298:KIR299 KSN298:KSN299 LCJ298:LCJ299 LMF298:LMF299 LWB298:LWB299 MFX298:MFX299 MPT298:MPT299 MZP298:MZP299 NJL298:NJL299 NTH298:NTH299 ODD298:ODD299 OMZ298:OMZ299 OWV298:OWV299 PGR298:PGR299 PQN298:PQN299 QAJ298:QAJ299 QKF298:QKF299 QUB298:QUB299 RDX298:RDX299 RNT298:RNT299 RXP298:RXP299 SHL298:SHL299 SRH298:SRH299 TBD298:TBD299 TKZ298:TKZ299 TUV298:TUV299 UER298:UER299 UON298:UON299 UYJ298:UYJ299 VIF298:VIF299 VSB298:VSB299 WBX298:WBX299 WLT298:WLT299 WVP298:WVP299 JJ641:JJ644 WVP591 WLT591 WBX591 VSB591 VIF591 UYJ591 UON591 UER591 TUV591 TKZ591 TBD591 SRH591 SHL591 RXP591 RNT591 RDX591 QUB591 QKF591 QAJ591 PQN591 PGR591 OWV591 OMZ591 ODD591 NTH591 NJL591 MZP591 MPT591 MFX591 LWB591 LMF591 LCJ591 KSN591 KIR591 JYV591 JOZ591 JFD591 IVH591 ILL591 IBP591 HRT591 HHX591 GYB591 GOF591 GEJ591 FUN591 FKR591 FAV591 EQZ591 EHD591 DXH591 DNL591 DDP591 CTT591 CJX591 CAB591 BQF591 BGJ591 AWN591 AMR591 ACV591 SZ591 JD591 WVP579:WVP587 WLT579:WLT587 WBX579:WBX587 VSB579:VSB587 VIF579:VIF587 UYJ579:UYJ587 UON579:UON587 UER579:UER587 TUV579:TUV587 TKZ579:TKZ587 TBD579:TBD587 SRH579:SRH587 SHL579:SHL587 RXP579:RXP587 RNT579:RNT587 RDX579:RDX587 QUB579:QUB587 QKF579:QKF587 QAJ579:QAJ587 PQN579:PQN587 PGR579:PGR587 OWV579:OWV587 OMZ579:OMZ587 ODD579:ODD587 NTH579:NTH587 NJL579:NJL587 MZP579:MZP587 MPT579:MPT587 MFX579:MFX587 LWB579:LWB587 LMF579:LMF587 LCJ579:LCJ587 KSN579:KSN587 KIR579:KIR587 JYV579:JYV587 JOZ579:JOZ587 JFD579:JFD587 IVH579:IVH587 ILL579:ILL587 IBP579:IBP587 HRT579:HRT587 HHX579:HHX587 GYB579:GYB587 GOF579:GOF587 GEJ579:GEJ587 FUN579:FUN587 FKR579:FKR587 FAV579:FAV587 EQZ579:EQZ587 EHD579:EHD587 DXH579:DXH587 DNL579:DNL587 DDP579:DDP587 CTT579:CTT587 CJX579:CJX587 CAB579:CAB587 BQF579:BQF587 BGJ579:BGJ587 AWN579:AWN587 AMR579:AMR587 ACV579:ACV587 SZ579:SZ587 JD579:JD587 WVP567:WVP573 WLT567:WLT573 WBX567:WBX573 VSB567:VSB573 VIF567:VIF573 UYJ567:UYJ573 UON567:UON573 UER567:UER573 TUV567:TUV573 TKZ567:TKZ573 TBD567:TBD573 SRH567:SRH573 SHL567:SHL573 RXP567:RXP573 RNT567:RNT573 RDX567:RDX573 QUB567:QUB573 QKF567:QKF573 QAJ567:QAJ573 PQN567:PQN573 PGR567:PGR573 OWV567:OWV573 OMZ567:OMZ573 ODD567:ODD573 NTH567:NTH573 NJL567:NJL573 MZP567:MZP573 MPT567:MPT573 MFX567:MFX573 LWB567:LWB573 LMF567:LMF573 LCJ567:LCJ573 KSN567:KSN573 KIR567:KIR573 JYV567:JYV573 JOZ567:JOZ573 JFD567:JFD573 IVH567:IVH573 ILL567:ILL573 IBP567:IBP573 HRT567:HRT573 HHX567:HHX573 GYB567:GYB573 GOF567:GOF573 GEJ567:GEJ573 FUN567:FUN573 FKR567:FKR573 FAV567:FAV573 EQZ567:EQZ573 EHD567:EHD573 DXH567:DXH573 DNL567:DNL573 DDP567:DDP573 CTT567:CTT573 CJX567:CJX573 CAB567:CAB573 BQF567:BQF573 BGJ567:BGJ573 AWN567:AWN573 AMR567:AMR573 ACV567:ACV573 SZ567:SZ573 JD567:JD573 WLT544:WLT560 WBX544:WBX560 VSB544:VSB560 VIF544:VIF560 UYJ544:UYJ560 UON544:UON560 UER544:UER560 TUV544:TUV560 TKZ544:TKZ560 TBD544:TBD560 SRH544:SRH560 SHL544:SHL560 RXP544:RXP560 RNT544:RNT560 RDX544:RDX560 QUB544:QUB560 QKF544:QKF560 QAJ544:QAJ560 PQN544:PQN560 PGR544:PGR560 OWV544:OWV560 OMZ544:OMZ560 ODD544:ODD560 NTH544:NTH560 NJL544:NJL560 MZP544:MZP560 MPT544:MPT560 MFX544:MFX560 LWB544:LWB560 LMF544:LMF560 LCJ544:LCJ560 KSN544:KSN560 KIR544:KIR560 JYV544:JYV560 JOZ544:JOZ560 JFD544:JFD560 IVH544:IVH560 ILL544:ILL560 IBP544:IBP560 HRT544:HRT560 HHX544:HHX560 GYB544:GYB560 GOF544:GOF560 GEJ544:GEJ560 FUN544:FUN560 FKR544:FKR560 FAV544:FAV560 EQZ544:EQZ560 EHD544:EHD560 DXH544:DXH560 DNL544:DNL560 DDP544:DDP560 CTT544:CTT560 CJX544:CJX560 CAB544:CAB560 BQF544:BQF560 BGJ544:BGJ560 AWN544:AWN560 AMR544:AMR560 ACV544:ACV560 SZ544:SZ560 JD544:JD560 WVP407 WLT407 WBX407 VSB407 VIF407 UYJ407 UON407 UER407 TUV407 TKZ407 TBD407 SRH407 SHL407 RXP407 RNT407 RDX407 QUB407 QKF407 QAJ407 PQN407 PGR407 OWV407 OMZ407 ODD407 NTH407 NJL407 MZP407 MPT407 MFX407 LWB407 LMF407 LCJ407 KSN407 KIR407 JYV407 JOZ407 JFD407 IVH407 ILL407 IBP407 HRT407 HHX407 GYB407 GOF407 GEJ407 FUN407 FKR407 FAV407 EQZ407 EHD407 DXH407 DNL407 DDP407 CTT407 CJX407 CAB407 BQF407 BGJ407 AWN407 AMR407 ACV407 SZ407 JD407 WLT395:WLT402 WBX395:WBX402 VSB395:VSB402 VIF395:VIF402 UYJ395:UYJ402 UON395:UON402 UER395:UER402 TUV395:TUV402 TKZ395:TKZ402 TBD395:TBD402 SRH395:SRH402 SHL395:SHL402 RXP395:RXP402 RNT395:RNT402 RDX395:RDX402 QUB395:QUB402 QKF395:QKF402 QAJ395:QAJ402 PQN395:PQN402 PGR395:PGR402 OWV395:OWV402 OMZ395:OMZ402 ODD395:ODD402 NTH395:NTH402 NJL395:NJL402 MZP395:MZP402 MPT395:MPT402 MFX395:MFX402 LWB395:LWB402 LMF395:LMF402 LCJ395:LCJ402 KSN395:KSN402 KIR395:KIR402 JYV395:JYV402 JOZ395:JOZ402 JFD395:JFD402 IVH395:IVH402 ILL395:ILL402 IBP395:IBP402 HRT395:HRT402 HHX395:HHX402 GYB395:GYB402 GOF395:GOF402 GEJ395:GEJ402 FUN395:FUN402 FKR395:FKR402 FAV395:FAV402 EQZ395:EQZ402 EHD395:EHD402 DXH395:DXH402 DNL395:DNL402 DDP395:DDP402 CTT395:CTT402 CJX395:CJX402 CAB395:CAB402 BQF395:BQF402 BGJ395:BGJ402 AWN395:AWN402 AMR395:AMR402 ACV395:ACV402 SZ395:SZ402 JD395:JD402 WVP361:WVP367 WLT361:WLT367 WBX361:WBX367 VSB361:VSB367 VIF361:VIF367 UYJ361:UYJ367 UON361:UON367 UER361:UER367 TUV361:TUV367 TKZ361:TKZ367 TBD361:TBD367 SRH361:SRH367 SHL361:SHL367 RXP361:RXP367 RNT361:RNT367 RDX361:RDX367 QUB361:QUB367 QKF361:QKF367 QAJ361:QAJ367 PQN361:PQN367 PGR361:PGR367 OWV361:OWV367 OMZ361:OMZ367 ODD361:ODD367 NTH361:NTH367 NJL361:NJL367 MZP361:MZP367 MPT361:MPT367 MFX361:MFX367 LWB361:LWB367 LMF361:LMF367 LCJ361:LCJ367 KSN361:KSN367 KIR361:KIR367 JYV361:JYV367 JOZ361:JOZ367 JFD361:JFD367 IVH361:IVH367 ILL361:ILL367 IBP361:IBP367 HRT361:HRT367 HHX361:HHX367 GYB361:GYB367 GOF361:GOF367 GEJ361:GEJ367 FUN361:FUN367 FKR361:FKR367 FAV361:FAV367 EQZ361:EQZ367 EHD361:EHD367 DXH361:DXH367 DNL361:DNL367 DDP361:DDP367 CTT361:CTT367 CJX361:CJX367 CAB361:CAB367 BQF361:BQF367 BGJ361:BGJ367 AWN361:AWN367 AMR361:AMR367 ACV361:ACV367 SZ361:SZ367 JD361:JD367 WVP329:WVP331 WLT329:WLT331 WBX329:WBX331 VSB329:VSB331 VIF329:VIF331 UYJ329:UYJ331 UON329:UON331 UER329:UER331 TUV329:TUV331 TKZ329:TKZ331 TBD329:TBD331 SRH329:SRH331 SHL329:SHL331 RXP329:RXP331 RNT329:RNT331 RDX329:RDX331 QUB329:QUB331 QKF329:QKF331 QAJ329:QAJ331 PQN329:PQN331 PGR329:PGR331 OWV329:OWV331 OMZ329:OMZ331 ODD329:ODD331 NTH329:NTH331 NJL329:NJL331 MZP329:MZP331 MPT329:MPT331 MFX329:MFX331 LWB329:LWB331 LMF329:LMF331 LCJ329:LCJ331 KSN329:KSN331 KIR329:KIR331 JYV329:JYV331 JOZ329:JOZ331 JFD329:JFD331 IVH329:IVH331 ILL329:ILL331 IBP329:IBP331 HRT329:HRT331 HHX329:HHX331 GYB329:GYB331 GOF329:GOF331 GEJ329:GEJ331 FUN329:FUN331 FKR329:FKR331 FAV329:FAV331 EQZ329:EQZ331 EHD329:EHD331 DXH329:DXH331 DNL329:DNL331 DDP329:DDP331 CTT329:CTT331 CJX329:CJX331 CAB329:CAB331 BQF329:BQF331 BGJ329:BGJ331 AWN329:AWN331 AMR329:AMR331 ACV329:ACV331 SZ329:SZ331 JD329:JD331 WVP323:WVP325 WLT323:WLT325 WBX323:WBX325 VSB323:VSB325 VIF323:VIF325 UYJ323:UYJ325 UON323:UON325 UER323:UER325 TUV323:TUV325 TKZ323:TKZ325 TBD323:TBD325 SRH323:SRH325 SHL323:SHL325 RXP323:RXP325 RNT323:RNT325 RDX323:RDX325 QUB323:QUB325 QKF323:QKF325 QAJ323:QAJ325 PQN323:PQN325 PGR323:PGR325 OWV323:OWV325 OMZ323:OMZ325 ODD323:ODD325 NTH323:NTH325 NJL323:NJL325 MZP323:MZP325 MPT323:MPT325 MFX323:MFX325 LWB323:LWB325 LMF323:LMF325 LCJ323:LCJ325 KSN323:KSN325 KIR323:KIR325 JYV323:JYV325 JOZ323:JOZ325 JFD323:JFD325 IVH323:IVH325 ILL323:ILL325 IBP323:IBP325 HRT323:HRT325 HHX323:HHX325 GYB323:GYB325 GOF323:GOF325 GEJ323:GEJ325 FUN323:FUN325 FKR323:FKR325 FAV323:FAV325 EQZ323:EQZ325 EHD323:EHD325 DXH323:DXH325 DNL323:DNL325 DDP323:DDP325 CTT323:CTT325 CJX323:CJX325 CAB323:CAB325 BQF323:BQF325 BGJ323:BGJ325 AWN323:AWN325 AMR323:AMR325 ACV323:ACV325 SZ323:SZ325 JD323:JD325 WVP313:WVP317 WLT313:WLT317 WBX313:WBX317 VSB313:VSB317 VIF313:VIF317 UYJ313:UYJ317 UON313:UON317 UER313:UER317 TUV313:TUV317 TKZ313:TKZ317 TBD313:TBD317 SRH313:SRH317 SHL313:SHL317 RXP313:RXP317 RNT313:RNT317 RDX313:RDX317 QUB313:QUB317 QKF313:QKF317 QAJ313:QAJ317 PQN313:PQN317 PGR313:PGR317 OWV313:OWV317 OMZ313:OMZ317 ODD313:ODD317 NTH313:NTH317 NJL313:NJL317 MZP313:MZP317 MPT313:MPT317 MFX313:MFX317 LWB313:LWB317 LMF313:LMF317 LCJ313:LCJ317 KSN313:KSN317 KIR313:KIR317 JYV313:JYV317 JOZ313:JOZ317 JFD313:JFD317 IVH313:IVH317 ILL313:ILL317 IBP313:IBP317 HRT313:HRT317 HHX313:HHX317 GYB313:GYB317 GOF313:GOF317 GEJ313:GEJ317 FUN313:FUN317 FKR313:FKR317 FAV313:FAV317 EQZ313:EQZ317 EHD313:EHD317 DXH313:DXH317 DNL313:DNL317 DDP313:DDP317 CTT313:CTT317 CJX313:CJX317 CAB313:CAB317 BQF313:BQF317 BGJ313:BGJ317 AWN313:AWN317 AMR313:AMR317 ACV313:ACV317 SZ313:SZ317 JD313:JD317 WVP307:WVP309 WLT307:WLT309 WBX307:WBX309 VSB307:VSB309 VIF307:VIF309 UYJ307:UYJ309 UON307:UON309 UER307:UER309 TUV307:TUV309 TKZ307:TKZ309 TBD307:TBD309 SRH307:SRH309 SHL307:SHL309 RXP307:RXP309 RNT307:RNT309 RDX307:RDX309 QUB307:QUB309 QKF307:QKF309 QAJ307:QAJ309 PQN307:PQN309 PGR307:PGR309 OWV307:OWV309 OMZ307:OMZ309 ODD307:ODD309 NTH307:NTH309 NJL307:NJL309 MZP307:MZP309 MPT307:MPT309 MFX307:MFX309 LWB307:LWB309 LMF307:LMF309 LCJ307:LCJ309 KSN307:KSN309 KIR307:KIR309 JYV307:JYV309 JOZ307:JOZ309 JFD307:JFD309 IVH307:IVH309 ILL307:ILL309 IBP307:IBP309 HRT307:HRT309 HHX307:HHX309 GYB307:GYB309 GOF307:GOF309 GEJ307:GEJ309 FUN307:FUN309 FKR307:FKR309 FAV307:FAV309 EQZ307:EQZ309 EHD307:EHD309 DXH307:DXH309 DNL307:DNL309 DDP307:DDP309 CTT307:CTT309 CJX307:CJX309 CAB307:CAB309 BQF307:BQF309 BGJ307:BGJ309 AWN307:AWN309 AMR307:AMR309 ACV307:ACV309 SZ307:SZ309 JD307:JD309 N248:N256 N313:N319 N322:N334 N407 N409 N413:N429 N567:N587 N591:N595 WLZ543 JJ619 TF619 ADB619 AMX619 AWT619 BGP619 BQL619 CAH619 CKD619 CTZ619 DDV619 DNR619 DXN619 EHJ619 ERF619 FBB619 FKX619 FUT619 GEP619 GOL619 GYH619 HID619 HRZ619 IBV619 ILR619 IVN619 JFJ619 JPF619 JZB619 KIX619 KST619 LCP619 LML619 LWH619 MGD619 MPZ619 MZV619 NJR619 NTN619 ODJ619 ONF619 OXB619 PGX619 PQT619 QAP619 QKL619 QUH619 RED619 RNZ619 RXV619 SHR619 SRN619 TBJ619 TLF619 TVB619 UEX619 UOT619 UYP619 VIL619 VSH619 WCD619 WLZ619 WVV619 N504:N509 N495:N496 N485:N493 N477:N483 N475 N468:N472 N464:N465 N462 N456 N447 N443:N444 N436:N437 JJ624:JJ625 TF624:TF625 ADB624:ADB625 AMX624:AMX625 AWT624:AWT625 BGP624:BGP625 BQL624:BQL625 CAH624:CAH625 CKD624:CKD625 CTZ624:CTZ625 DDV624:DDV625 DNR624:DNR625 DXN624:DXN625 EHJ624:EHJ625 ERF624:ERF625 FBB624:FBB625 FKX624:FKX625 FUT624:FUT625 GEP624:GEP625 GOL624:GOL625 GYH624:GYH625 HID624:HID625 HRZ624:HRZ625 IBV624:IBV625 ILR624:ILR625 IVN624:IVN625 JFJ624:JFJ625 JPF624:JPF625 JZB624:JZB625 KIX624:KIX625 KST624:KST625 LCP624:LCP625 LML624:LML625 LWH624:LWH625 MGD624:MGD625 MPZ624:MPZ625 MZV624:MZV625 NJR624:NJR625 NTN624:NTN625 ODJ624:ODJ625 ONF624:ONF625 OXB624:OXB625 PGX624:PGX625 PQT624:PQT625 QAP624:QAP625 QKL624:QKL625 QUH624:QUH625 RED624:RED625 RNZ624:RNZ625 RXV624:RXV625 SHR624:SHR625 SRN624:SRN625 TBJ624:TBJ625 TLF624:TLF625 TVB624:TVB625 UEX624:UEX625 UOT624:UOT625 UYP624:UYP625 VIL624:VIL625 VSH624:VSH625 WCD624:WCD625 WLZ624:WLZ625 WVV624:WVV625 JJ628:JJ630 TF628:TF630 ADB628:ADB630 AMX628:AMX630 AWT628:AWT630 BGP628:BGP630 BQL628:BQL630 CAH628:CAH630 CKD628:CKD630 CTZ628:CTZ630 DDV628:DDV630 DNR628:DNR630 DXN628:DXN630 EHJ628:EHJ630 ERF628:ERF630 FBB628:FBB630 FKX628:FKX630 FUT628:FUT630 GEP628:GEP630 GOL628:GOL630 GYH628:GYH630 HID628:HID630 HRZ628:HRZ630 IBV628:IBV630 ILR628:ILR630 IVN628:IVN630 JFJ628:JFJ630 JPF628:JPF630 JZB628:JZB630 KIX628:KIX630 KST628:KST630 LCP628:LCP630 LML628:LML630 LWH628:LWH630 MGD628:MGD630 MPZ628:MPZ630 MZV628:MZV630 NJR628:NJR630 NTN628:NTN630 ODJ628:ODJ630 ONF628:ONF630 OXB628:OXB630 PGX628:PGX630 PQT628:PQT630 QAP628:QAP630 QKL628:QKL630 QUH628:QUH630 RED628:RED630 RNZ628:RNZ630 RXV628:RXV630 SHR628:SHR630 SRN628:SRN630 TBJ628:TBJ630 TLF628:TLF630 TVB628:TVB630 UEX628:UEX630 UOT628:UOT630 UYP628:UYP630 VIL628:VIL630 VSH628:VSH630 WCD628:WCD630 WLZ628:WLZ630 WVV628:WVV630 WVV543 N511:N560 JD518:JD542 SZ518:SZ542 ACV518:ACV542 AMR518:AMR542 AWN518:AWN542 BGJ518:BGJ542 BQF518:BQF542 CAB518:CAB542 CJX518:CJX542 CTT518:CTT542 DDP518:DDP542 DNL518:DNL542 DXH518:DXH542 EHD518:EHD542 EQZ518:EQZ542 FAV518:FAV542 FKR518:FKR542 FUN518:FUN542 GEJ518:GEJ542 GOF518:GOF542 GYB518:GYB542 HHX518:HHX542 HRT518:HRT542 IBP518:IBP542 ILL518:ILL542 IVH518:IVH542 JFD518:JFD542 JOZ518:JOZ542 JYV518:JYV542 KIR518:KIR542 KSN518:KSN542 LCJ518:LCJ542 LMF518:LMF542 LWB518:LWB542 MFX518:MFX542 MPT518:MPT542 MZP518:MZP542 NJL518:NJL542 NTH518:NTH542 ODD518:ODD542 OMZ518:OMZ542 OWV518:OWV542 PGR518:PGR542 PQN518:PQN542 QAJ518:QAJ542 QKF518:QKF542 QUB518:QUB542 RDX518:RDX542 RNT518:RNT542 RXP518:RXP542 SHL518:SHL542 SRH518:SRH542 TBD518:TBD542 TKZ518:TKZ542 TUV518:TUV542 UER518:UER542 UON518:UON542 UYJ518:UYJ542 VIF518:VIF542 VSB518:VSB542 WBX518:WBX542 WLT518:WLT542 WVP518:WVP542 WVP544:WVP560 JJ543 TF543 ADB543 AMX543 AWT543 BGP543 BQL543 CAH543 CKD543 CTZ543 DDV543 DNR543 DXN543 EHJ543 ERF543 FBB543 FKX543 FUT543 GEP543 GOL543 GYH543 HID543 HRZ543 IBV543 ILR543 IVN543 JFJ543 JPF543 JZB543 KIX543 KST543 LCP543 LML543 LWH543 MGD543 MPZ543 MZV543 NJR543 NTN543 ODJ543 ONF543 OXB543 PGX543 PQT543 QAP543 QKL543 QUH543 RED543 RNZ543 RXV543 SHR543 SRN543 TBJ543 TLF543 TVB543 UEX543 UOT543 UYP543 VIL543 VSH543 WCD543 N606:N630 N641:N654 WVV674:WVV678 WLZ674:WLZ678 WCD674:WCD678 VSH674:VSH678 VIL674:VIL678 UYP674:UYP678 UOT674:UOT678 UEX674:UEX678 TVB674:TVB678 TLF674:TLF678 TBJ674:TBJ678 SRN674:SRN678 SHR674:SHR678 RXV674:RXV678 RNZ674:RNZ678 RED674:RED678 QUH674:QUH678 QKL674:QKL678 QAP674:QAP678 PQT674:PQT678 PGX674:PGX678 OXB674:OXB678 ONF674:ONF678 ODJ674:ODJ678 NTN674:NTN678 NJR674:NJR678 MZV674:MZV678 MPZ674:MPZ678 MGD674:MGD678 LWH674:LWH678 LML674:LML678 LCP674:LCP678 KST674:KST678 KIX674:KIX678 JZB674:JZB678 JPF674:JPF678 JFJ674:JFJ678 IVN674:IVN678 ILR674:ILR678 IBV674:IBV678 HRZ674:HRZ678 HID674:HID678 GYH674:GYH678 GOL674:GOL678 GEP674:GEP678 FUT674:FUT678 FKX674:FKX678 FBB674:FBB678 ERF674:ERF678 EHJ674:EHJ678 DXN674:DXN678 DNR674:DNR678 DDV674:DDV678 CTZ674:CTZ678 CKD674:CKD678 CAH674:CAH678 BQL674:BQL678 BGP674:BGP678 AWT674:AWT678 AMX674:AMX678 ADB674:ADB678 TF674:TF678 JJ674:JJ678 WVV658 WLZ658 WCD658 VSH658 VIL658 UYP658 UOT658 UEX658 TVB658 TLF658 TBJ658 SRN658 SHR658 RXV658 RNZ658 RED658 QUH658 QKL658 QAP658 PQT658 PGX658 OXB658 ONF658 ODJ658 NTN658 NJR658 MZV658 MPZ658 MGD658 LWH658 LML658 LCP658 KST658 KIX658 JZB658 JPF658 JFJ658 IVN658 ILR658 IBV658 HRZ658 HID658 GYH658 GOL658 GEP658 FUT658 FKX658 FBB658 ERF658 EHJ658 DXN658 DNR658 DDV658 CTZ658 CKD658 CAH658 BQL658 BGP658 AWT658 AMX658 ADB658 TF658 JJ658 WVV647:WVV654 WLZ647:WLZ654 WCD647:WCD654 VSH647:VSH654 VIL647:VIL654 UYP647:UYP654 UOT647:UOT654 UEX647:UEX654 TVB647:TVB654 TLF647:TLF654 TBJ647:TBJ654 SRN647:SRN654 SHR647:SHR654 RXV647:RXV654 RNZ647:RNZ654 RED647:RED654 QUH647:QUH654 QKL647:QKL654 QAP647:QAP654 PQT647:PQT654 PGX647:PGX654 OXB647:OXB654 ONF647:ONF654 ODJ647:ODJ654 NTN647:NTN654 NJR647:NJR654 MZV647:MZV654 MPZ647:MPZ654 MGD647:MGD654 LWH647:LWH654 LML647:LML654 LCP647:LCP654 KST647:KST654 KIX647:KIX654 JZB647:JZB654 JPF647:JPF654 JFJ647:JFJ654 IVN647:IVN654 ILR647:ILR654 IBV647:IBV654 HRZ647:HRZ654 HID647:HID654 GYH647:GYH654 GOL647:GOL654 GEP647:GEP654 FUT647:FUT654 FKX647:FKX654 FBB647:FBB654 ERF647:ERF654 EHJ647:EHJ654 DXN647:DXN654 DNR647:DNR654 DDV647:DDV654 CTZ647:CTZ654 CKD647:CKD654 CAH647:CAH654 BQL647:BQL654 BGP647:BGP654 AWT647:AWT654 AMX647:AMX654 ADB647:ADB654 TF647:TF654 JJ647:JJ654 WVV641:WVV644 WLZ641:WLZ644 WCD641:WCD644 VSH641:VSH644 VIL641:VIL644 UYP641:UYP644 UOT641:UOT644 UEX641:UEX644 TVB641:TVB644 TLF641:TLF644 TBJ641:TBJ644 SRN641:SRN644 SHR641:SHR644 RXV641:RXV644 RNZ641:RNZ644 RED641:RED644 QUH641:QUH644 QKL641:QKL644 QAP641:QAP644 PQT641:PQT644 PGX641:PGX644 OXB641:OXB644 ONF641:ONF644 ODJ641:ODJ644 NTN641:NTN644 NJR641:NJR644 MZV641:MZV644 MPZ641:MPZ644 MGD641:MGD644 LWH641:LWH644 LML641:LML644 LCP641:LCP644 KST641:KST644 KIX641:KIX644 JZB641:JZB644 JPF641:JPF644 JFJ641:JFJ644 IVN641:IVN644 ILR641:ILR644 IBV641:IBV644 HRZ641:HRZ644 HID641:HID644 GYH641:GYH644 GOL641:GOL644 GEP641:GEP644 FUT641:FUT644 FKX641:FKX644 FBB641:FBB644 ERF641:ERF644 EHJ641:EHJ644 DXN641:DXN644 DNR641:DNR644 DDV641:DDV644 CTZ641:CTZ644 CKD641:CKD644 CAH641:CAH644 BQL641:BQL644 BGP641:BGP644 AWT641:AWT644 AMX641:AMX644 ADB641:ADB644 TF641:TF644 WVV989 WLZ989 WCD989 VSH989 VIL989 UYP989 UOT989 UEX989 TVB989 TLF989 TBJ989 SRN989 SHR989 RXV989 RNZ989 RED989 QUH989 QKL989 QAP989 PQT989 PGX989 OXB989 ONF989 ODJ989 NTN989 NJR989 MZV989 MPZ989 MGD989 LWH989 LML989 LCP989 KST989 KIX989 JZB989 JPF989 JFJ989 IVN989 ILR989 IBV989 HRZ989 HID989 GYH989 GOL989 GEP989 FUT989 FKX989 FBB989 ERF989 EHJ989 DXN989 DNR989 DDV989 CTZ989 CKD989 CAH989 BQL989 BGP989 AWT989 AMX989 ADB989 TF989 JJ989 WVV973:WVV984 WLZ973:WLZ984 WCD973:WCD984 VSH973:VSH984 VIL973:VIL984 UYP973:UYP984 UOT973:UOT984 UEX973:UEX984 TVB973:TVB984 TLF973:TLF984 TBJ973:TBJ984 SRN973:SRN984 SHR973:SHR984 RXV973:RXV984 RNZ973:RNZ984 RED973:RED984 QUH973:QUH984 QKL973:QKL984 QAP973:QAP984 PQT973:PQT984 PGX973:PGX984 OXB973:OXB984 ONF973:ONF984 ODJ973:ODJ984 NTN973:NTN984 NJR973:NJR984 MZV973:MZV984 MPZ973:MPZ984 MGD973:MGD984 LWH973:LWH984 LML973:LML984 LCP973:LCP984 KST973:KST984 KIX973:KIX984 JZB973:JZB984 JPF973:JPF984 JFJ973:JFJ984 IVN973:IVN984 ILR973:ILR984 IBV973:IBV984 HRZ973:HRZ984 HID973:HID984 GYH973:GYH984 GOL973:GOL984 GEP973:GEP984 FUT973:FUT984 FKX973:FKX984 FBB973:FBB984 ERF973:ERF984 EHJ973:EHJ984 DXN973:DXN984 DNR973:DNR984 DDV973:DDV984 CTZ973:CTZ984 CKD973:CKD984 CAH973:CAH984 BQL973:BQL984 BGP973:BGP984 AWT973:AWT984 AMX973:AMX984 ADB973:ADB984 TF973:TF984 JJ973:JJ984 WVV956:WVV968 WLZ956:WLZ968 WCD956:WCD968 VSH956:VSH968 VIL956:VIL968 UYP956:UYP968 UOT956:UOT968 UEX956:UEX968 TVB956:TVB968 TLF956:TLF968 TBJ956:TBJ968 SRN956:SRN968 SHR956:SHR968 RXV956:RXV968 RNZ956:RNZ968 RED956:RED968 QUH956:QUH968 QKL956:QKL968 QAP956:QAP968 PQT956:PQT968 PGX956:PGX968 OXB956:OXB968 ONF956:ONF968 ODJ956:ODJ968 NTN956:NTN968 NJR956:NJR968 MZV956:MZV968 MPZ956:MPZ968 MGD956:MGD968 LWH956:LWH968 LML956:LML968 LCP956:LCP968 KST956:KST968 KIX956:KIX968 JZB956:JZB968 JPF956:JPF968 JFJ956:JFJ968 IVN956:IVN968 ILR956:ILR968 IBV956:IBV968 HRZ956:HRZ968 HID956:HID968 GYH956:GYH968 GOL956:GOL968 GEP956:GEP968 FUT956:FUT968 FKX956:FKX968 FBB956:FBB968 ERF956:ERF968 EHJ956:EHJ968 DXN956:DXN968 DNR956:DNR968 DDV956:DDV968 CTZ956:CTZ968 CKD956:CKD968 CAH956:CAH968 BQL956:BQL968 BGP956:BGP968 AWT956:AWT968 AMX956:AMX968 ADB956:ADB968 TF956:TF968 JJ956:JJ968 N942:N947 N953:N989 JJ891:JJ902 TF891:TF902 ADB891:ADB902 AMX891:AMX902 AWT891:AWT902 BGP891:BGP902 BQL891:BQL902 CAH891:CAH902 CKD891:CKD902 CTZ891:CTZ902 DDV891:DDV902 DNR891:DNR902 DXN891:DXN902 EHJ891:EHJ902 ERF891:ERF902 FBB891:FBB902 FKX891:FKX902 FUT891:FUT902 GEP891:GEP902 GOL891:GOL902 GYH891:GYH902 HID891:HID902 HRZ891:HRZ902 IBV891:IBV902 ILR891:ILR902 IVN891:IVN902 JFJ891:JFJ902 JPF891:JPF902 JZB891:JZB902 KIX891:KIX902 KST891:KST902 LCP891:LCP902 LML891:LML902 LWH891:LWH902 MGD891:MGD902 MPZ891:MPZ902 MZV891:MZV902 NJR891:NJR902 NTN891:NTN902 ODJ891:ODJ902 ONF891:ONF902 OXB891:OXB902 PGX891:PGX902 PQT891:PQT902 QAP891:QAP902 QKL891:QKL902 QUH891:QUH902 RED891:RED902 RNZ891:RNZ902 RXV891:RXV902 SHR891:SHR902 SRN891:SRN902 TBJ891:TBJ902 TLF891:TLF902 TVB891:TVB902 UEX891:UEX902 UOT891:UOT902 UYP891:UYP902 VIL891:VIL902 VSH891:VSH902 WCD891:WCD902 WLZ891:WLZ902 WVV891:WVV902 JJ916:JJ918 TF916:TF918 ADB916:ADB918 AMX916:AMX918 AWT916:AWT918 BGP916:BGP918 BQL916:BQL918 CAH916:CAH918 CKD916:CKD918 CTZ916:CTZ918 DDV916:DDV918 DNR916:DNR918 DXN916:DXN918 EHJ916:EHJ918 ERF916:ERF918 FBB916:FBB918 FKX916:FKX918 FUT916:FUT918 GEP916:GEP918 GOL916:GOL918 GYH916:GYH918 HID916:HID918 HRZ916:HRZ918 IBV916:IBV918 ILR916:ILR918 IVN916:IVN918 JFJ916:JFJ918 JPF916:JPF918 JZB916:JZB918 KIX916:KIX918 KST916:KST918 LCP916:LCP918 LML916:LML918 LWH916:LWH918 MGD916:MGD918 MPZ916:MPZ918 MZV916:MZV918 NJR916:NJR918 NTN916:NTN918 ODJ916:ODJ918 ONF916:ONF918 OXB916:OXB918 PGX916:PGX918 PQT916:PQT918 QAP916:QAP918 QKL916:QKL918 QUH916:QUH918 RED916:RED918 RNZ916:RNZ918 RXV916:RXV918 SHR916:SHR918 SRN916:SRN918 TBJ916:TBJ918 TLF916:TLF918 TVB916:TVB918 UEX916:UEX918 UOT916:UOT918 UYP916:UYP918 VIL916:VIL918 VSH916:VSH918 WCD916:WCD918 WLZ916:WLZ918 WVV916:WVV918 JJ921:JJ929 TF921:TF929 ADB921:ADB929 AMX921:AMX929 AWT921:AWT929 BGP921:BGP929 BQL921:BQL929 CAH921:CAH929 CKD921:CKD929 CTZ921:CTZ929 DDV921:DDV929 DNR921:DNR929 DXN921:DXN929 EHJ921:EHJ929 ERF921:ERF929 FBB921:FBB929 FKX921:FKX929 FUT921:FUT929 GEP921:GEP929 GOL921:GOL929 GYH921:GYH929 HID921:HID929 HRZ921:HRZ929 IBV921:IBV929 ILR921:ILR929 IVN921:IVN929 JFJ921:JFJ929 JPF921:JPF929 JZB921:JZB929 KIX921:KIX929 KST921:KST929 LCP921:LCP929 LML921:LML929 LWH921:LWH929 MGD921:MGD929 MPZ921:MPZ929 MZV921:MZV929 NJR921:NJR929 NTN921:NTN929 ODJ921:ODJ929 ONF921:ONF929 OXB921:OXB929 PGX921:PGX929 PQT921:PQT929 QAP921:QAP929 QKL921:QKL929 QUH921:QUH929 RED921:RED929 RNZ921:RNZ929 RXV921:RXV929 SHR921:SHR929 SRN921:SRN929 TBJ921:TBJ929 TLF921:TLF929 TVB921:TVB929 UEX921:UEX929 UOT921:UOT929 UYP921:UYP929 VIL921:VIL929 VSH921:VSH929 WCD921:WCD929 WLZ921:WLZ929 WVV921:WVV929 JJ933:JJ934 TF933:TF934 ADB933:ADB934 AMX933:AMX934 AWT933:AWT934 BGP933:BGP934 BQL933:BQL934 CAH933:CAH934 CKD933:CKD934 CTZ933:CTZ934 DDV933:DDV934 DNR933:DNR934 DXN933:DXN934 EHJ933:EHJ934 ERF933:ERF934 FBB933:FBB934 FKX933:FKX934 FUT933:FUT934 GEP933:GEP934 GOL933:GOL934 GYH933:GYH934 HID933:HID934 HRZ933:HRZ934 IBV933:IBV934 ILR933:ILR934 IVN933:IVN934 JFJ933:JFJ934 JPF933:JPF934 JZB933:JZB934 KIX933:KIX934 KST933:KST934 LCP933:LCP934 LML933:LML934 LWH933:LWH934 MGD933:MGD934 MPZ933:MPZ934 MZV933:MZV934 NJR933:NJR934 NTN933:NTN934 ODJ933:ODJ934 ONF933:ONF934 OXB933:OXB934 PGX933:PGX934 PQT933:PQT934 QAP933:QAP934 QKL933:QKL934 QUH933:QUH934 RED933:RED934 RNZ933:RNZ934 RXV933:RXV934 SHR933:SHR934 SRN933:SRN934 TBJ933:TBJ934 TLF933:TLF934 TVB933:TVB934 UEX933:UEX934 UOT933:UOT934 UYP933:UYP934 VIL933:VIL934 VSH933:VSH934 WCD933:WCD934 WLZ933:WLZ934 WVV933:WVV934 N882:N934 N338:N402 JD372:JD382 SZ372:SZ382 ACV372:ACV382 AMR372:AMR382 AWN372:AWN382 BGJ372:BGJ382 BQF372:BQF382 CAB372:CAB382 CJX372:CJX382 CTT372:CTT382 DDP372:DDP382 DNL372:DNL382 DXH372:DXH382 EHD372:EHD382 EQZ372:EQZ382 FAV372:FAV382 FKR372:FKR382 FUN372:FUN382 GEJ372:GEJ382 GOF372:GOF382 GYB372:GYB382 HHX372:HHX382 HRT372:HRT382 IBP372:IBP382 ILL372:ILL382 IVH372:IVH382 JFD372:JFD382 JOZ372:JOZ382 JYV372:JYV382 KIR372:KIR382 KSN372:KSN382 LCJ372:LCJ382 LMF372:LMF382 LWB372:LWB382 MFX372:MFX382 MPT372:MPT382 MZP372:MZP382 NJL372:NJL382 NTH372:NTH382 ODD372:ODD382 OMZ372:OMZ382 OWV372:OWV382 PGR372:PGR382 PQN372:PQN382 QAJ372:QAJ382 QKF372:QKF382 QUB372:QUB382 RDX372:RDX382 RNT372:RNT382 RXP372:RXP382 SHL372:SHL382 SRH372:SRH382 TBD372:TBD382 TKZ372:TKZ382 TUV372:TUV382 UER372:UER382 UON372:UON382 UYJ372:UYJ382 VIF372:VIF382 VSB372:VSB382 WBX372:WBX382 WLT372:WLT382 WVP372:WVP382 WVP395:WVP402 JJ383:JJ394 TF383:TF394 ADB383:ADB394 AMX383:AMX394 AWT383:AWT394 BGP383:BGP394 BQL383:BQL394 CAH383:CAH394 CKD383:CKD394 CTZ383:CTZ394 DDV383:DDV394 DNR383:DNR394 DXN383:DXN394 EHJ383:EHJ394 ERF383:ERF394 FBB383:FBB394 FKX383:FKX394 FUT383:FUT394 GEP383:GEP394 GOL383:GOL394 GYH383:GYH394 HID383:HID394 HRZ383:HRZ394 IBV383:IBV394 ILR383:ILR394 IVN383:IVN394 JFJ383:JFJ394 JPF383:JPF394 JZB383:JZB394 KIX383:KIX394 KST383:KST394 LCP383:LCP394 LML383:LML394 LWH383:LWH394 MGD383:MGD394 MPZ383:MPZ394 MZV383:MZV394 NJR383:NJR394 NTN383:NTN394 ODJ383:ODJ394 ONF383:ONF394 OXB383:OXB394 PGX383:PGX394 PQT383:PQT394 QAP383:QAP394 QKL383:QKL394 QUH383:QUH394 RED383:RED394 RNZ383:RNZ394 RXV383:RXV394 SHR383:SHR394 SRN383:SRN394 TBJ383:TBJ394 TLF383:TLF394 TVB383:TVB394 UEX383:UEX394 UOT383:UOT394 UYP383:UYP394 VIL383:VIL394 VSH383:VSH394 WCD383:WCD394 WLZ383:WLZ394 WVV383:WVV394 N236 N1524:N1530 N4153 JJ4153 TF4153 ADB4153 AMX4153 AWT4153 BGP4153 BQL4153 CAH4153 CKD4153 CTZ4153 DDV4153 DNR4153 DXN4153 EHJ4153 ERF4153 FBB4153 FKX4153 FUT4153 GEP4153 GOL4153 GYH4153 HID4153 HRZ4153 IBV4153 ILR4153 IVN4153 JFJ4153 JPF4153 JZB4153 KIX4153 KST4153 LCP4153 LML4153 LWH4153 MGD4153 MPZ4153 MZV4153 NJR4153 NTN4153 ODJ4153 ONF4153 OXB4153 PGX4153 PQT4153 QAP4153 QKL4153 QUH4153 RED4153 RNZ4153 RXV4153 SHR4153 SRN4153 TBJ4153 TLF4153 TVB4153 UEX4153 UOT4153 UYP4153 VIL4153 VSH4153 WCD4153 WLZ4153 WVV4153 N4159:N4173 JJ4166:JJ4173 TF4166:TF4173 ADB4166:ADB4173 AMX4166:AMX4173 AWT4166:AWT4173 BGP4166:BGP4173 BQL4166:BQL4173 CAH4166:CAH4173 CKD4166:CKD4173 CTZ4166:CTZ4173 DDV4166:DDV4173 DNR4166:DNR4173 DXN4166:DXN4173 EHJ4166:EHJ4173 ERF4166:ERF4173 FBB4166:FBB4173 FKX4166:FKX4173 FUT4166:FUT4173 GEP4166:GEP4173 GOL4166:GOL4173 GYH4166:GYH4173 HID4166:HID4173 HRZ4166:HRZ4173 IBV4166:IBV4173 ILR4166:ILR4173 IVN4166:IVN4173 JFJ4166:JFJ4173 JPF4166:JPF4173 JZB4166:JZB4173 KIX4166:KIX4173 KST4166:KST4173 LCP4166:LCP4173 LML4166:LML4173 LWH4166:LWH4173 MGD4166:MGD4173 MPZ4166:MPZ4173 MZV4166:MZV4173 NJR4166:NJR4173 NTN4166:NTN4173 ODJ4166:ODJ4173 ONF4166:ONF4173 OXB4166:OXB4173 PGX4166:PGX4173 PQT4166:PQT4173 QAP4166:QAP4173 QKL4166:QKL4173 QUH4166:QUH4173 RED4166:RED4173 RNZ4166:RNZ4173 RXV4166:RXV4173 SHR4166:SHR4173 SRN4166:SRN4173 TBJ4166:TBJ4173 TLF4166:TLF4173 TVB4166:TVB4173 UEX4166:UEX4173 UOT4166:UOT4173 UYP4166:UYP4173 VIL4166:VIL4173 VSH4166:VSH4173 WCD4166:WCD4173 WLZ4166:WLZ4173 WVV4166:WVV4173 N4179 N4187:N4201 JJ4187:JJ4194 TF4187:TF4194 ADB4187:ADB4194 AMX4187:AMX4194 AWT4187:AWT4194 BGP4187:BGP4194 BQL4187:BQL4194 CAH4187:CAH4194 CKD4187:CKD4194 CTZ4187:CTZ4194 DDV4187:DDV4194 DNR4187:DNR4194 DXN4187:DXN4194 EHJ4187:EHJ4194 ERF4187:ERF4194 FBB4187:FBB4194 FKX4187:FKX4194 FUT4187:FUT4194 GEP4187:GEP4194 GOL4187:GOL4194 GYH4187:GYH4194 HID4187:HID4194 HRZ4187:HRZ4194 IBV4187:IBV4194 ILR4187:ILR4194 IVN4187:IVN4194 JFJ4187:JFJ4194 JPF4187:JPF4194 JZB4187:JZB4194 KIX4187:KIX4194 KST4187:KST4194 LCP4187:LCP4194 LML4187:LML4194 LWH4187:LWH4194 MGD4187:MGD4194 MPZ4187:MPZ4194 MZV4187:MZV4194 NJR4187:NJR4194 NTN4187:NTN4194 ODJ4187:ODJ4194 ONF4187:ONF4194 OXB4187:OXB4194 PGX4187:PGX4194 PQT4187:PQT4194 QAP4187:QAP4194 QKL4187:QKL4194 QUH4187:QUH4194 RED4187:RED4194 RNZ4187:RNZ4194 RXV4187:RXV4194 SHR4187:SHR4194 SRN4187:SRN4194 TBJ4187:TBJ4194 TLF4187:TLF4194 TVB4187:TVB4194 UEX4187:UEX4194 UOT4187:UOT4194 UYP4187:UYP4194 VIL4187:VIL4194 VSH4187:VSH4194 WCD4187:WCD4194 WLZ4187:WLZ4194 WVV4187:WVV4194 N4205 N4208 N4242:N4251 N4263:N4302 JJ4263:JJ4295 TF4263:TF4295 ADB4263:ADB4295 AMX4263:AMX4295 AWT4263:AWT4295 BGP4263:BGP4295 BQL4263:BQL4295 CAH4263:CAH4295 CKD4263:CKD4295 CTZ4263:CTZ4295 DDV4263:DDV4295 DNR4263:DNR4295 DXN4263:DXN4295 EHJ4263:EHJ4295 ERF4263:ERF4295 FBB4263:FBB4295 FKX4263:FKX4295 FUT4263:FUT4295 GEP4263:GEP4295 GOL4263:GOL4295 GYH4263:GYH4295 HID4263:HID4295 HRZ4263:HRZ4295 IBV4263:IBV4295 ILR4263:ILR4295 IVN4263:IVN4295 JFJ4263:JFJ4295 JPF4263:JPF4295 JZB4263:JZB4295 KIX4263:KIX4295 KST4263:KST4295 LCP4263:LCP4295 LML4263:LML4295 LWH4263:LWH4295 MGD4263:MGD4295 MPZ4263:MPZ4295 MZV4263:MZV4295 NJR4263:NJR4295 NTN4263:NTN4295 ODJ4263:ODJ4295 ONF4263:ONF4295 OXB4263:OXB4295 PGX4263:PGX4295 PQT4263:PQT4295 QAP4263:QAP4295 QKL4263:QKL4295 QUH4263:QUH4295 RED4263:RED4295 RNZ4263:RNZ4295 RXV4263:RXV4295 SHR4263:SHR4295 SRN4263:SRN4295 TBJ4263:TBJ4295 TLF4263:TLF4295 TVB4263:TVB4295 UEX4263:UEX4295 UOT4263:UOT4295 UYP4263:UYP4295 VIL4263:VIL4295 VSH4263:VSH4295 WCD4263:WCD4295 WLZ4263:WLZ4295 WVV4263:WVV4295 N4314 JJ4314 TF4314 ADB4314 AMX4314 AWT4314 BGP4314 BQL4314 CAH4314 CKD4314 CTZ4314 DDV4314 DNR4314 DXN4314 EHJ4314 ERF4314 FBB4314 FKX4314 FUT4314 GEP4314 GOL4314 GYH4314 HID4314 HRZ4314 IBV4314 ILR4314 IVN4314 JFJ4314 JPF4314 JZB4314 KIX4314 KST4314 LCP4314 LML4314 LWH4314 MGD4314 MPZ4314 MZV4314 NJR4314 NTN4314 ODJ4314 ONF4314 OXB4314 PGX4314 PQT4314 QAP4314 QKL4314 QUH4314 RED4314 RNZ4314 RXV4314 SHR4314 SRN4314 TBJ4314 TLF4314 TVB4314 UEX4314 UOT4314 UYP4314 VIL4314 VSH4314 WCD4314 WLZ4314 WVV4314 JJ4321 TF4321 ADB4321 AMX4321 AWT4321 BGP4321 BQL4321 CAH4321 CKD4321 CTZ4321 DDV4321 DNR4321 DXN4321 EHJ4321 ERF4321 FBB4321 FKX4321 FUT4321 GEP4321 GOL4321 GYH4321 HID4321 HRZ4321 IBV4321 ILR4321 IVN4321 JFJ4321 JPF4321 JZB4321 KIX4321 KST4321 LCP4321 LML4321 LWH4321 MGD4321 MPZ4321 MZV4321 NJR4321 NTN4321 ODJ4321 ONF4321 OXB4321 PGX4321 PQT4321 QAP4321 QKL4321 QUH4321 RED4321 RNZ4321 RXV4321 SHR4321 SRN4321 TBJ4321 TLF4321 TVB4321 UEX4321 UOT4321 UYP4321 VIL4321 VSH4321 WCD4321 WLZ4321 WVV4321 N4317:N4321 N4341:N4369 JJ4350:JJ4360 TF4350:TF4360 ADB4350:ADB4360 AMX4350:AMX4360 AWT4350:AWT4360 BGP4350:BGP4360 BQL4350:BQL4360 CAH4350:CAH4360 CKD4350:CKD4360 CTZ4350:CTZ4360 DDV4350:DDV4360 DNR4350:DNR4360 DXN4350:DXN4360 EHJ4350:EHJ4360 ERF4350:ERF4360 FBB4350:FBB4360 FKX4350:FKX4360 FUT4350:FUT4360 GEP4350:GEP4360 GOL4350:GOL4360 GYH4350:GYH4360 HID4350:HID4360 HRZ4350:HRZ4360 IBV4350:IBV4360 ILR4350:ILR4360 IVN4350:IVN4360 JFJ4350:JFJ4360 JPF4350:JPF4360 JZB4350:JZB4360 KIX4350:KIX4360 KST4350:KST4360 LCP4350:LCP4360 LML4350:LML4360 LWH4350:LWH4360 MGD4350:MGD4360 MPZ4350:MPZ4360 MZV4350:MZV4360 NJR4350:NJR4360 NTN4350:NTN4360 ODJ4350:ODJ4360 ONF4350:ONF4360 OXB4350:OXB4360 PGX4350:PGX4360 PQT4350:PQT4360 QAP4350:QAP4360 QKL4350:QKL4360 QUH4350:QUH4360 RED4350:RED4360 RNZ4350:RNZ4360 RXV4350:RXV4360 SHR4350:SHR4360 SRN4350:SRN4360 TBJ4350:TBJ4360 TLF4350:TLF4360 TVB4350:TVB4360 UEX4350:UEX4360 UOT4350:UOT4360 UYP4350:UYP4360 VIL4350:VIL4360 VSH4350:VSH4360 WCD4350:WCD4360 WLZ4350:WLZ4360 WVV4350:WVV4360 N4382:N4392 JJ4382:JJ4387 TF4382:TF4387 ADB4382:ADB4387 AMX4382:AMX4387 AWT4382:AWT4387 BGP4382:BGP4387 BQL4382:BQL4387 CAH4382:CAH4387 CKD4382:CKD4387 CTZ4382:CTZ4387 DDV4382:DDV4387 DNR4382:DNR4387 DXN4382:DXN4387 EHJ4382:EHJ4387 ERF4382:ERF4387 FBB4382:FBB4387 FKX4382:FKX4387 FUT4382:FUT4387 GEP4382:GEP4387 GOL4382:GOL4387 GYH4382:GYH4387 HID4382:HID4387 HRZ4382:HRZ4387 IBV4382:IBV4387 ILR4382:ILR4387 IVN4382:IVN4387 JFJ4382:JFJ4387 JPF4382:JPF4387 JZB4382:JZB4387 KIX4382:KIX4387 KST4382:KST4387 LCP4382:LCP4387 LML4382:LML4387 LWH4382:LWH4387 MGD4382:MGD4387 MPZ4382:MPZ4387 MZV4382:MZV4387 NJR4382:NJR4387 NTN4382:NTN4387 ODJ4382:ODJ4387 ONF4382:ONF4387 OXB4382:OXB4387 PGX4382:PGX4387 PQT4382:PQT4387 QAP4382:QAP4387 QKL4382:QKL4387 QUH4382:QUH4387 RED4382:RED4387 RNZ4382:RNZ4387 RXV4382:RXV4387 SHR4382:SHR4387 SRN4382:SRN4387 TBJ4382:TBJ4387 TLF4382:TLF4387 TVB4382:TVB4387 UEX4382:UEX4387 UOT4382:UOT4387 UYP4382:UYP4387 VIL4382:VIL4387 VSH4382:VSH4387 WCD4382:WCD4387 WLZ4382:WLZ4387 WVV4382:WVV4387 N4404:N4405 JJ4404:JJ4405 TF4404:TF4405 ADB4404:ADB4405 AMX4404:AMX4405 AWT4404:AWT4405 BGP4404:BGP4405 BQL4404:BQL4405 CAH4404:CAH4405 CKD4404:CKD4405 CTZ4404:CTZ4405 DDV4404:DDV4405 DNR4404:DNR4405 DXN4404:DXN4405 EHJ4404:EHJ4405 ERF4404:ERF4405 FBB4404:FBB4405 FKX4404:FKX4405 FUT4404:FUT4405 GEP4404:GEP4405 GOL4404:GOL4405 GYH4404:GYH4405 HID4404:HID4405 HRZ4404:HRZ4405 IBV4404:IBV4405 ILR4404:ILR4405 IVN4404:IVN4405 JFJ4404:JFJ4405 JPF4404:JPF4405 JZB4404:JZB4405 KIX4404:KIX4405 KST4404:KST4405 LCP4404:LCP4405 LML4404:LML4405 LWH4404:LWH4405 MGD4404:MGD4405 MPZ4404:MPZ4405 MZV4404:MZV4405 NJR4404:NJR4405 NTN4404:NTN4405 ODJ4404:ODJ4405 ONF4404:ONF4405 OXB4404:OXB4405 PGX4404:PGX4405 PQT4404:PQT4405 QAP4404:QAP4405 QKL4404:QKL4405 QUH4404:QUH4405 RED4404:RED4405 RNZ4404:RNZ4405 RXV4404:RXV4405 SHR4404:SHR4405 SRN4404:SRN4405 TBJ4404:TBJ4405 TLF4404:TLF4405 TVB4404:TVB4405 UEX4404:UEX4405 UOT4404:UOT4405 UYP4404:UYP4405 VIL4404:VIL4405 VSH4404:VSH4405 WCD4404:WCD4405 WLZ4404:WLZ4405 WVV4404:WVV4405 N4410:N4414 JJ4410:JJ4411 TF4410:TF4411 ADB4410:ADB4411 AMX4410:AMX4411 AWT4410:AWT4411 BGP4410:BGP4411 BQL4410:BQL4411 CAH4410:CAH4411 CKD4410:CKD4411 CTZ4410:CTZ4411 DDV4410:DDV4411 DNR4410:DNR4411 DXN4410:DXN4411 EHJ4410:EHJ4411 ERF4410:ERF4411 FBB4410:FBB4411 FKX4410:FKX4411 FUT4410:FUT4411 GEP4410:GEP4411 GOL4410:GOL4411 GYH4410:GYH4411 HID4410:HID4411 HRZ4410:HRZ4411 IBV4410:IBV4411 ILR4410:ILR4411 IVN4410:IVN4411 JFJ4410:JFJ4411 JPF4410:JPF4411 JZB4410:JZB4411 KIX4410:KIX4411 KST4410:KST4411 LCP4410:LCP4411 LML4410:LML4411 LWH4410:LWH4411 MGD4410:MGD4411 MPZ4410:MPZ4411 MZV4410:MZV4411 NJR4410:NJR4411 NTN4410:NTN4411 ODJ4410:ODJ4411 ONF4410:ONF4411 OXB4410:OXB4411 PGX4410:PGX4411 PQT4410:PQT4411 QAP4410:QAP4411 QKL4410:QKL4411 QUH4410:QUH4411 RED4410:RED4411 RNZ4410:RNZ4411 RXV4410:RXV4411 SHR4410:SHR4411 SRN4410:SRN4411 TBJ4410:TBJ4411 TLF4410:TLF4411 TVB4410:TVB4411 UEX4410:UEX4411 UOT4410:UOT4411 UYP4410:UYP4411 VIL4410:VIL4411 VSH4410:VSH4411 WCD4410:WCD4411 WLZ4410:WLZ4411 WVV4410:WVV4411 N4427:N4438 JJ4427 TF4427 ADB4427 AMX4427 AWT4427 BGP4427 BQL4427 CAH4427 CKD4427 CTZ4427 DDV4427 DNR4427 DXN4427 EHJ4427 ERF4427 FBB4427 FKX4427 FUT4427 GEP4427 GOL4427 GYH4427 HID4427 HRZ4427 IBV4427 ILR4427 IVN4427 JFJ4427 JPF4427 JZB4427 KIX4427 KST4427 LCP4427 LML4427 LWH4427 MGD4427 MPZ4427 MZV4427 NJR4427 NTN4427 ODJ4427 ONF4427 OXB4427 PGX4427 PQT4427 QAP4427 QKL4427 QUH4427 RED4427 RNZ4427 RXV4427 SHR4427 SRN4427 TBJ4427 TLF4427 TVB4427 UEX4427 UOT4427 UYP4427 VIL4427 VSH4427 WCD4427 WLZ4427 WVV4427 N4441:N4462 JJ4441 TF4441 ADB4441 AMX4441 AWT4441 BGP4441 BQL4441 CAH4441 CKD4441 CTZ4441 DDV4441 DNR4441 DXN4441 EHJ4441 ERF4441 FBB4441 FKX4441 FUT4441 GEP4441 GOL4441 GYH4441 HID4441 HRZ4441 IBV4441 ILR4441 IVN4441 JFJ4441 JPF4441 JZB4441 KIX4441 KST4441 LCP4441 LML4441 LWH4441 MGD4441 MPZ4441 MZV4441 NJR4441 NTN4441 ODJ4441 ONF4441 OXB4441 PGX4441 PQT4441 QAP4441 QKL4441 QUH4441 RED4441 RNZ4441 RXV4441 SHR4441 SRN4441 TBJ4441 TLF4441 TVB4441 UEX4441 UOT4441 UYP4441 VIL4441 VSH4441 WCD4441 WLZ4441 WVV4441 JJ4449:JJ4459 TF4449:TF4459 ADB4449:ADB4459 AMX4449:AMX4459 AWT4449:AWT4459 BGP4449:BGP4459 BQL4449:BQL4459 CAH4449:CAH4459 CKD4449:CKD4459 CTZ4449:CTZ4459 DDV4449:DDV4459 DNR4449:DNR4459 DXN4449:DXN4459 EHJ4449:EHJ4459 ERF4449:ERF4459 FBB4449:FBB4459 FKX4449:FKX4459 FUT4449:FUT4459 GEP4449:GEP4459 GOL4449:GOL4459 GYH4449:GYH4459 HID4449:HID4459 HRZ4449:HRZ4459 IBV4449:IBV4459 ILR4449:ILR4459 IVN4449:IVN4459 JFJ4449:JFJ4459 JPF4449:JPF4459 JZB4449:JZB4459 KIX4449:KIX4459 KST4449:KST4459 LCP4449:LCP4459 LML4449:LML4459 LWH4449:LWH4459 MGD4449:MGD4459 MPZ4449:MPZ4459 MZV4449:MZV4459 NJR4449:NJR4459 NTN4449:NTN4459 ODJ4449:ODJ4459 ONF4449:ONF4459 OXB4449:OXB4459 PGX4449:PGX4459 PQT4449:PQT4459 QAP4449:QAP4459 QKL4449:QKL4459 QUH4449:QUH4459 RED4449:RED4459 RNZ4449:RNZ4459 RXV4449:RXV4459 SHR4449:SHR4459 SRN4449:SRN4459 TBJ4449:TBJ4459 TLF4449:TLF4459 TVB4449:TVB4459 UEX4449:UEX4459 UOT4449:UOT4459 UYP4449:UYP4459 VIL4449:VIL4459 VSH4449:VSH4459 WCD4449:WCD4459 WLZ4449:WLZ4459 WVV4449:WVV4459 N4475:N4493 JJ4482:JJ4492 TF4482:TF4492 ADB4482:ADB4492 AMX4482:AMX4492 AWT4482:AWT4492 BGP4482:BGP4492 BQL4482:BQL4492 CAH4482:CAH4492 CKD4482:CKD4492 CTZ4482:CTZ4492 DDV4482:DDV4492 DNR4482:DNR4492 DXN4482:DXN4492 EHJ4482:EHJ4492 ERF4482:ERF4492 FBB4482:FBB4492 FKX4482:FKX4492 FUT4482:FUT4492 GEP4482:GEP4492 GOL4482:GOL4492 GYH4482:GYH4492 HID4482:HID4492 HRZ4482:HRZ4492 IBV4482:IBV4492 ILR4482:ILR4492 IVN4482:IVN4492 JFJ4482:JFJ4492 JPF4482:JPF4492 JZB4482:JZB4492 KIX4482:KIX4492 KST4482:KST4492 LCP4482:LCP4492 LML4482:LML4492 LWH4482:LWH4492 MGD4482:MGD4492 MPZ4482:MPZ4492 MZV4482:MZV4492 NJR4482:NJR4492 NTN4482:NTN4492 ODJ4482:ODJ4492 ONF4482:ONF4492 OXB4482:OXB4492 PGX4482:PGX4492 PQT4482:PQT4492 QAP4482:QAP4492 QKL4482:QKL4492 QUH4482:QUH4492 RED4482:RED4492 RNZ4482:RNZ4492 RXV4482:RXV4492 SHR4482:SHR4492 SRN4482:SRN4492 TBJ4482:TBJ4492 TLF4482:TLF4492 TVB4482:TVB4492 UEX4482:UEX4492 UOT4482:UOT4492 UYP4482:UYP4492 VIL4482:VIL4492 VSH4482:VSH4492 WCD4482:WCD4492 WLZ4482:WLZ4492 WVV4482:WVV4492 N4512:N4519 JJ4512 TF4512 ADB4512 AMX4512 AWT4512 BGP4512 BQL4512 CAH4512 CKD4512 CTZ4512 DDV4512 DNR4512 DXN4512 EHJ4512 ERF4512 FBB4512 FKX4512 FUT4512 GEP4512 GOL4512 GYH4512 HID4512 HRZ4512 IBV4512 ILR4512 IVN4512 JFJ4512 JPF4512 JZB4512 KIX4512 KST4512 LCP4512 LML4512 LWH4512 MGD4512 MPZ4512 MZV4512 NJR4512 NTN4512 ODJ4512 ONF4512 OXB4512 PGX4512 PQT4512 QAP4512 QKL4512 QUH4512 RED4512 RNZ4512 RXV4512 SHR4512 SRN4512 TBJ4512 TLF4512 TVB4512 UEX4512 UOT4512 UYP4512 VIL4512 VSH4512 WCD4512 WLZ4512 WVV4512 JJ4517:JJ4519 TF4517:TF4519 ADB4517:ADB4519 AMX4517:AMX4519 AWT4517:AWT4519 BGP4517:BGP4519 BQL4517:BQL4519 CAH4517:CAH4519 CKD4517:CKD4519 CTZ4517:CTZ4519 DDV4517:DDV4519 DNR4517:DNR4519 DXN4517:DXN4519 EHJ4517:EHJ4519 ERF4517:ERF4519 FBB4517:FBB4519 FKX4517:FKX4519 FUT4517:FUT4519 GEP4517:GEP4519 GOL4517:GOL4519 GYH4517:GYH4519 HID4517:HID4519 HRZ4517:HRZ4519 IBV4517:IBV4519 ILR4517:ILR4519 IVN4517:IVN4519 JFJ4517:JFJ4519 JPF4517:JPF4519 JZB4517:JZB4519 KIX4517:KIX4519 KST4517:KST4519 LCP4517:LCP4519 LML4517:LML4519 LWH4517:LWH4519 MGD4517:MGD4519 MPZ4517:MPZ4519 MZV4517:MZV4519 NJR4517:NJR4519 NTN4517:NTN4519 ODJ4517:ODJ4519 ONF4517:ONF4519 OXB4517:OXB4519 PGX4517:PGX4519 PQT4517:PQT4519 QAP4517:QAP4519 QKL4517:QKL4519 QUH4517:QUH4519 RED4517:RED4519 RNZ4517:RNZ4519 RXV4517:RXV4519 SHR4517:SHR4519 SRN4517:SRN4519 TBJ4517:TBJ4519 TLF4517:TLF4519 TVB4517:TVB4519 UEX4517:UEX4519 UOT4517:UOT4519 UYP4517:UYP4519 VIL4517:VIL4519 VSH4517:VSH4519 WCD4517:WCD4519 WLZ4517:WLZ4519 WVV4517:WVV4519 N4529:N4531 N4538:N4541 N8172:N8449 JJ4557:JJ4569 TF4557:TF4569 ADB4557:ADB4569 AMX4557:AMX4569 AWT4557:AWT4569 BGP4557:BGP4569 BQL4557:BQL4569 CAH4557:CAH4569 CKD4557:CKD4569 CTZ4557:CTZ4569 DDV4557:DDV4569 DNR4557:DNR4569 DXN4557:DXN4569 EHJ4557:EHJ4569 ERF4557:ERF4569 FBB4557:FBB4569 FKX4557:FKX4569 FUT4557:FUT4569 GEP4557:GEP4569 GOL4557:GOL4569 GYH4557:GYH4569 HID4557:HID4569 HRZ4557:HRZ4569 IBV4557:IBV4569 ILR4557:ILR4569 IVN4557:IVN4569 JFJ4557:JFJ4569 JPF4557:JPF4569 JZB4557:JZB4569 KIX4557:KIX4569 KST4557:KST4569 LCP4557:LCP4569 LML4557:LML4569 LWH4557:LWH4569 MGD4557:MGD4569 MPZ4557:MPZ4569 MZV4557:MZV4569 NJR4557:NJR4569 NTN4557:NTN4569 ODJ4557:ODJ4569 ONF4557:ONF4569 OXB4557:OXB4569 PGX4557:PGX4569 PQT4557:PQT4569 QAP4557:QAP4569 QKL4557:QKL4569 QUH4557:QUH4569 RED4557:RED4569 RNZ4557:RNZ4569 RXV4557:RXV4569 SHR4557:SHR4569 SRN4557:SRN4569 TBJ4557:TBJ4569 TLF4557:TLF4569 TVB4557:TVB4569 UEX4557:UEX4569 UOT4557:UOT4569 UYP4557:UYP4569 VIL4557:VIL4569 VSH4557:VSH4569 WCD4557:WCD4569 WLZ4557:WLZ4569 N3886:N3890 JJ4577:JJ4578 TF4577:TF4578 ADB4577:ADB4578 AMX4577:AMX4578 AWT4577:AWT4578 BGP4577:BGP4578 BQL4577:BQL4578 CAH4577:CAH4578 CKD4577:CKD4578 CTZ4577:CTZ4578 DDV4577:DDV4578 DNR4577:DNR4578 DXN4577:DXN4578 EHJ4577:EHJ4578 ERF4577:ERF4578 FBB4577:FBB4578 FKX4577:FKX4578 FUT4577:FUT4578 GEP4577:GEP4578 GOL4577:GOL4578 GYH4577:GYH4578 HID4577:HID4578 HRZ4577:HRZ4578 IBV4577:IBV4578 ILR4577:ILR4578 IVN4577:IVN4578 JFJ4577:JFJ4578 JPF4577:JPF4578 JZB4577:JZB4578 KIX4577:KIX4578 KST4577:KST4578 LCP4577:LCP4578 LML4577:LML4578 LWH4577:LWH4578 MGD4577:MGD4578 MPZ4577:MPZ4578 MZV4577:MZV4578 NJR4577:NJR4578 NTN4577:NTN4578 ODJ4577:ODJ4578 ONF4577:ONF4578 OXB4577:OXB4578 PGX4577:PGX4578 PQT4577:PQT4578 QAP4577:QAP4578 QKL4577:QKL4578 QUH4577:QUH4578 RED4577:RED4578 RNZ4577:RNZ4578 RXV4577:RXV4578 SHR4577:SHR4578 SRN4577:SRN4578 TBJ4577:TBJ4578 TLF4577:TLF4578 TVB4577:TVB4578 UEX4577:UEX4578 UOT4577:UOT4578 UYP4577:UYP4578 VIL4577:VIL4578 VSH4577:VSH4578 WCD4577:WCD4578 WLZ4577:WLZ4578 WVV4577:WVV4578 N4581:N4608 JJ4581:JJ4602 TF4581:TF4602 ADB4581:ADB4602 AMX4581:AMX4602 AWT4581:AWT4602 BGP4581:BGP4602 BQL4581:BQL4602 CAH4581:CAH4602 CKD4581:CKD4602 CTZ4581:CTZ4602 DDV4581:DDV4602 DNR4581:DNR4602 DXN4581:DXN4602 EHJ4581:EHJ4602 ERF4581:ERF4602 FBB4581:FBB4602 FKX4581:FKX4602 FUT4581:FUT4602 GEP4581:GEP4602 GOL4581:GOL4602 GYH4581:GYH4602 HID4581:HID4602 HRZ4581:HRZ4602 IBV4581:IBV4602 ILR4581:ILR4602 IVN4581:IVN4602 JFJ4581:JFJ4602 JPF4581:JPF4602 JZB4581:JZB4602 KIX4581:KIX4602 KST4581:KST4602 LCP4581:LCP4602 LML4581:LML4602 LWH4581:LWH4602 MGD4581:MGD4602 MPZ4581:MPZ4602 MZV4581:MZV4602 NJR4581:NJR4602 NTN4581:NTN4602 ODJ4581:ODJ4602 ONF4581:ONF4602 OXB4581:OXB4602 PGX4581:PGX4602 PQT4581:PQT4602 QAP4581:QAP4602 QKL4581:QKL4602 QUH4581:QUH4602 RED4581:RED4602 RNZ4581:RNZ4602 RXV4581:RXV4602 SHR4581:SHR4602 SRN4581:SRN4602 TBJ4581:TBJ4602 TLF4581:TLF4602 TVB4581:TVB4602 UEX4581:UEX4602 UOT4581:UOT4602 UYP4581:UYP4602 VIL4581:VIL4602 VSH4581:VSH4602 WCD4581:WCD4602 WLZ4581:WLZ4602 WVV4581:WVV4602 N4618:N4642 JJ4618:JJ4642 TF4618:TF4642 ADB4618:ADB4642 AMX4618:AMX4642 AWT4618:AWT4642 BGP4618:BGP4642 BQL4618:BQL4642 CAH4618:CAH4642 CKD4618:CKD4642 CTZ4618:CTZ4642 DDV4618:DDV4642 DNR4618:DNR4642 DXN4618:DXN4642 EHJ4618:EHJ4642 ERF4618:ERF4642 FBB4618:FBB4642 FKX4618:FKX4642 FUT4618:FUT4642 GEP4618:GEP4642 GOL4618:GOL4642 GYH4618:GYH4642 HID4618:HID4642 HRZ4618:HRZ4642 IBV4618:IBV4642 ILR4618:ILR4642 IVN4618:IVN4642 JFJ4618:JFJ4642 JPF4618:JPF4642 JZB4618:JZB4642 KIX4618:KIX4642 KST4618:KST4642 LCP4618:LCP4642 LML4618:LML4642 LWH4618:LWH4642 MGD4618:MGD4642 MPZ4618:MPZ4642 MZV4618:MZV4642 NJR4618:NJR4642 NTN4618:NTN4642 ODJ4618:ODJ4642 ONF4618:ONF4642 OXB4618:OXB4642 PGX4618:PGX4642 PQT4618:PQT4642 QAP4618:QAP4642 QKL4618:QKL4642 QUH4618:QUH4642 RED4618:RED4642 RNZ4618:RNZ4642 RXV4618:RXV4642 SHR4618:SHR4642 SRN4618:SRN4642 TBJ4618:TBJ4642 TLF4618:TLF4642 TVB4618:TVB4642 UEX4618:UEX4642 UOT4618:UOT4642 UYP4618:UYP4642 VIL4618:VIL4642 VSH4618:VSH4642 WCD4618:WCD4642 WLZ4618:WLZ4642 WVV4618:WVV4642 JJ4647:JJ4655 TF4647:TF4655 ADB4647:ADB4655 AMX4647:AMX4655 AWT4647:AWT4655 BGP4647:BGP4655 BQL4647:BQL4655 CAH4647:CAH4655 CKD4647:CKD4655 CTZ4647:CTZ4655 DDV4647:DDV4655 DNR4647:DNR4655 DXN4647:DXN4655 EHJ4647:EHJ4655 ERF4647:ERF4655 FBB4647:FBB4655 FKX4647:FKX4655 FUT4647:FUT4655 GEP4647:GEP4655 GOL4647:GOL4655 GYH4647:GYH4655 HID4647:HID4655 HRZ4647:HRZ4655 IBV4647:IBV4655 ILR4647:ILR4655 IVN4647:IVN4655 JFJ4647:JFJ4655 JPF4647:JPF4655 JZB4647:JZB4655 KIX4647:KIX4655 KST4647:KST4655 LCP4647:LCP4655 LML4647:LML4655 LWH4647:LWH4655 MGD4647:MGD4655 MPZ4647:MPZ4655 MZV4647:MZV4655 NJR4647:NJR4655 NTN4647:NTN4655 ODJ4647:ODJ4655 ONF4647:ONF4655 OXB4647:OXB4655 PGX4647:PGX4655 PQT4647:PQT4655 QAP4647:QAP4655 QKL4647:QKL4655 QUH4647:QUH4655 RED4647:RED4655 RNZ4647:RNZ4655 RXV4647:RXV4655 SHR4647:SHR4655 SRN4647:SRN4655 TBJ4647:TBJ4655 TLF4647:TLF4655 TVB4647:TVB4655 UEX4647:UEX4655 UOT4647:UOT4655 UYP4647:UYP4655 VIL4647:VIL4655 VSH4647:VSH4655 WCD4647:WCD4655 WLZ4647:WLZ4655 N4647:N4655 WVV4647:WVV4655 N4703 JJ4703 TF4703 ADB4703 AMX4703 AWT4703 BGP4703 BQL4703 CAH4703 CKD4703 CTZ4703 DDV4703 DNR4703 DXN4703 EHJ4703 ERF4703 FBB4703 FKX4703 FUT4703 GEP4703 GOL4703 GYH4703 HID4703 HRZ4703 IBV4703 ILR4703 IVN4703 JFJ4703 JPF4703 JZB4703 KIX4703 KST4703 LCP4703 LML4703 LWH4703 MGD4703 MPZ4703 MZV4703 NJR4703 NTN4703 ODJ4703 ONF4703 OXB4703 PGX4703 PQT4703 QAP4703 QKL4703 QUH4703 RED4703 RNZ4703 RXV4703 SHR4703 SRN4703 TBJ4703 TLF4703 TVB4703 UEX4703 UOT4703 UYP4703 VIL4703 VSH4703 WCD4703 WLZ4703 WVV4703 N4708:N4721 JJ4708:JJ4721 TF4708:TF4721 ADB4708:ADB4721 AMX4708:AMX4721 AWT4708:AWT4721 BGP4708:BGP4721 BQL4708:BQL4721 CAH4708:CAH4721 CKD4708:CKD4721 CTZ4708:CTZ4721 DDV4708:DDV4721 DNR4708:DNR4721 DXN4708:DXN4721 EHJ4708:EHJ4721 ERF4708:ERF4721 FBB4708:FBB4721 FKX4708:FKX4721 FUT4708:FUT4721 GEP4708:GEP4721 GOL4708:GOL4721 GYH4708:GYH4721 HID4708:HID4721 HRZ4708:HRZ4721 IBV4708:IBV4721 ILR4708:ILR4721 IVN4708:IVN4721 JFJ4708:JFJ4721 JPF4708:JPF4721 JZB4708:JZB4721 KIX4708:KIX4721 KST4708:KST4721 LCP4708:LCP4721 LML4708:LML4721 LWH4708:LWH4721 MGD4708:MGD4721 MPZ4708:MPZ4721 MZV4708:MZV4721 NJR4708:NJR4721 NTN4708:NTN4721 ODJ4708:ODJ4721 ONF4708:ONF4721 OXB4708:OXB4721 PGX4708:PGX4721 PQT4708:PQT4721 QAP4708:QAP4721 QKL4708:QKL4721 QUH4708:QUH4721 RED4708:RED4721 RNZ4708:RNZ4721 RXV4708:RXV4721 SHR4708:SHR4721 SRN4708:SRN4721 TBJ4708:TBJ4721 TLF4708:TLF4721 TVB4708:TVB4721 UEX4708:UEX4721 UOT4708:UOT4721 UYP4708:UYP4721 VIL4708:VIL4721 VSH4708:VSH4721 WCD4708:WCD4721 WLZ4708:WLZ4721 WVV4708:WVV4721 N4731:N4733 N4737:N4754 JJ4745:JJ4754 TF4745:TF4754 ADB4745:ADB4754 AMX4745:AMX4754 AWT4745:AWT4754 BGP4745:BGP4754 BQL4745:BQL4754 CAH4745:CAH4754 CKD4745:CKD4754 CTZ4745:CTZ4754 DDV4745:DDV4754 DNR4745:DNR4754 DXN4745:DXN4754 EHJ4745:EHJ4754 ERF4745:ERF4754 FBB4745:FBB4754 FKX4745:FKX4754 FUT4745:FUT4754 GEP4745:GEP4754 GOL4745:GOL4754 GYH4745:GYH4754 HID4745:HID4754 HRZ4745:HRZ4754 IBV4745:IBV4754 ILR4745:ILR4754 IVN4745:IVN4754 JFJ4745:JFJ4754 JPF4745:JPF4754 JZB4745:JZB4754 KIX4745:KIX4754 KST4745:KST4754 LCP4745:LCP4754 LML4745:LML4754 LWH4745:LWH4754 MGD4745:MGD4754 MPZ4745:MPZ4754 MZV4745:MZV4754 NJR4745:NJR4754 NTN4745:NTN4754 ODJ4745:ODJ4754 ONF4745:ONF4754 OXB4745:OXB4754 PGX4745:PGX4754 PQT4745:PQT4754 QAP4745:QAP4754 QKL4745:QKL4754 QUH4745:QUH4754 RED4745:RED4754 RNZ4745:RNZ4754 RXV4745:RXV4754 SHR4745:SHR4754 SRN4745:SRN4754 TBJ4745:TBJ4754 TLF4745:TLF4754 TVB4745:TVB4754 UEX4745:UEX4754 UOT4745:UOT4754 UYP4745:UYP4754 VIL4745:VIL4754 VSH4745:VSH4754 WCD4745:WCD4754 WLZ4745:WLZ4754 WVV4745:WVV4754 N4763:N4780 JJ4763:JJ4780 TF4763:TF4780 ADB4763:ADB4780 AMX4763:AMX4780 AWT4763:AWT4780 BGP4763:BGP4780 BQL4763:BQL4780 CAH4763:CAH4780 CKD4763:CKD4780 CTZ4763:CTZ4780 DDV4763:DDV4780 DNR4763:DNR4780 DXN4763:DXN4780 EHJ4763:EHJ4780 ERF4763:ERF4780 FBB4763:FBB4780 FKX4763:FKX4780 FUT4763:FUT4780 GEP4763:GEP4780 GOL4763:GOL4780 GYH4763:GYH4780 HID4763:HID4780 HRZ4763:HRZ4780 IBV4763:IBV4780 ILR4763:ILR4780 IVN4763:IVN4780 JFJ4763:JFJ4780 JPF4763:JPF4780 JZB4763:JZB4780 KIX4763:KIX4780 KST4763:KST4780 LCP4763:LCP4780 LML4763:LML4780 LWH4763:LWH4780 MGD4763:MGD4780 MPZ4763:MPZ4780 MZV4763:MZV4780 NJR4763:NJR4780 NTN4763:NTN4780 ODJ4763:ODJ4780 ONF4763:ONF4780 OXB4763:OXB4780 PGX4763:PGX4780 PQT4763:PQT4780 QAP4763:QAP4780 QKL4763:QKL4780 QUH4763:QUH4780 RED4763:RED4780 RNZ4763:RNZ4780 RXV4763:RXV4780 SHR4763:SHR4780 SRN4763:SRN4780 TBJ4763:TBJ4780 TLF4763:TLF4780 TVB4763:TVB4780 UEX4763:UEX4780 UOT4763:UOT4780 UYP4763:UYP4780 VIL4763:VIL4780 VSH4763:VSH4780 WCD4763:WCD4780 WLZ4763:WLZ4780 WVV4763:WVV4780 N4783:N4785 WVV4857:WVV4863 N4557:N4578 JJ4810:JJ4824 TF4810:TF4824 ADB4810:ADB4824 AMX4810:AMX4824 AWT4810:AWT4824 BGP4810:BGP4824 BQL4810:BQL4824 CAH4810:CAH4824 CKD4810:CKD4824 CTZ4810:CTZ4824 DDV4810:DDV4824 DNR4810:DNR4824 DXN4810:DXN4824 EHJ4810:EHJ4824 ERF4810:ERF4824 FBB4810:FBB4824 FKX4810:FKX4824 FUT4810:FUT4824 GEP4810:GEP4824 GOL4810:GOL4824 GYH4810:GYH4824 HID4810:HID4824 HRZ4810:HRZ4824 IBV4810:IBV4824 ILR4810:ILR4824 IVN4810:IVN4824 JFJ4810:JFJ4824 JPF4810:JPF4824 JZB4810:JZB4824 KIX4810:KIX4824 KST4810:KST4824 LCP4810:LCP4824 LML4810:LML4824 LWH4810:LWH4824 MGD4810:MGD4824 MPZ4810:MPZ4824 MZV4810:MZV4824 NJR4810:NJR4824 NTN4810:NTN4824 ODJ4810:ODJ4824 ONF4810:ONF4824 OXB4810:OXB4824 PGX4810:PGX4824 PQT4810:PQT4824 QAP4810:QAP4824 QKL4810:QKL4824 QUH4810:QUH4824 RED4810:RED4824 RNZ4810:RNZ4824 RXV4810:RXV4824 SHR4810:SHR4824 SRN4810:SRN4824 TBJ4810:TBJ4824 TLF4810:TLF4824 TVB4810:TVB4824 UEX4810:UEX4824 UOT4810:UOT4824 UYP4810:UYP4824 VIL4810:VIL4824 VSH4810:VSH4824 WCD4810:WCD4824 WLZ4810:WLZ4824 WVV4810:WVV4824 N4842:N4849 JJ4845:JJ4849 TF4845:TF4849 ADB4845:ADB4849 AMX4845:AMX4849 AWT4845:AWT4849 BGP4845:BGP4849 BQL4845:BQL4849 CAH4845:CAH4849 CKD4845:CKD4849 CTZ4845:CTZ4849 DDV4845:DDV4849 DNR4845:DNR4849 DXN4845:DXN4849 EHJ4845:EHJ4849 ERF4845:ERF4849 FBB4845:FBB4849 FKX4845:FKX4849 FUT4845:FUT4849 GEP4845:GEP4849 GOL4845:GOL4849 GYH4845:GYH4849 HID4845:HID4849 HRZ4845:HRZ4849 IBV4845:IBV4849 ILR4845:ILR4849 IVN4845:IVN4849 JFJ4845:JFJ4849 JPF4845:JPF4849 JZB4845:JZB4849 KIX4845:KIX4849 KST4845:KST4849 LCP4845:LCP4849 LML4845:LML4849 LWH4845:LWH4849 MGD4845:MGD4849 MPZ4845:MPZ4849 MZV4845:MZV4849 NJR4845:NJR4849 NTN4845:NTN4849 ODJ4845:ODJ4849 ONF4845:ONF4849 OXB4845:OXB4849 PGX4845:PGX4849 PQT4845:PQT4849 QAP4845:QAP4849 QKL4845:QKL4849 QUH4845:QUH4849 RED4845:RED4849 RNZ4845:RNZ4849 RXV4845:RXV4849 SHR4845:SHR4849 SRN4845:SRN4849 TBJ4845:TBJ4849 TLF4845:TLF4849 TVB4845:TVB4849 UEX4845:UEX4849 UOT4845:UOT4849 UYP4845:UYP4849 VIL4845:VIL4849 VSH4845:VSH4849 WCD4845:WCD4849 WLZ4845:WLZ4849 WVV4845:WVV4849 N4857:N4863 JJ4857:JJ4863 TF4857:TF4863 ADB4857:ADB4863 AMX4857:AMX4863 AWT4857:AWT4863 BGP4857:BGP4863 BQL4857:BQL4863 CAH4857:CAH4863 CKD4857:CKD4863 CTZ4857:CTZ4863 DDV4857:DDV4863 DNR4857:DNR4863 DXN4857:DXN4863 EHJ4857:EHJ4863 ERF4857:ERF4863 FBB4857:FBB4863 FKX4857:FKX4863 FUT4857:FUT4863 GEP4857:GEP4863 GOL4857:GOL4863 GYH4857:GYH4863 HID4857:HID4863 HRZ4857:HRZ4863 IBV4857:IBV4863 ILR4857:ILR4863 IVN4857:IVN4863 JFJ4857:JFJ4863 JPF4857:JPF4863 JZB4857:JZB4863 KIX4857:KIX4863 KST4857:KST4863 LCP4857:LCP4863 LML4857:LML4863 LWH4857:LWH4863 MGD4857:MGD4863 MPZ4857:MPZ4863 MZV4857:MZV4863 NJR4857:NJR4863 NTN4857:NTN4863 ODJ4857:ODJ4863 ONF4857:ONF4863 OXB4857:OXB4863 PGX4857:PGX4863 PQT4857:PQT4863 QAP4857:QAP4863 QKL4857:QKL4863 QUH4857:QUH4863 RED4857:RED4863 RNZ4857:RNZ4863 RXV4857:RXV4863 SHR4857:SHR4863 SRN4857:SRN4863 TBJ4857:TBJ4863 TLF4857:TLF4863 TVB4857:TVB4863 UEX4857:UEX4863 UOT4857:UOT4863 UYP4857:UYP4863 VIL4857:VIL4863 VSH4857:VSH4863 WCD4857:WCD4863 WLZ4857:WLZ4863 WLZ4804:WLZ4806 WCD4804:WCD4806 VSH4804:VSH4806 VIL4804:VIL4806 UYP4804:UYP4806 UOT4804:UOT4806 UEX4804:UEX4806 TVB4804:TVB4806 TLF4804:TLF4806 TBJ4804:TBJ4806 SRN4804:SRN4806 SHR4804:SHR4806 RXV4804:RXV4806 RNZ4804:RNZ4806 RED4804:RED4806 QUH4804:QUH4806 QKL4804:QKL4806 QAP4804:QAP4806 PQT4804:PQT4806 PGX4804:PGX4806 OXB4804:OXB4806 ONF4804:ONF4806 ODJ4804:ODJ4806 NTN4804:NTN4806 NJR4804:NJR4806 MZV4804:MZV4806 MPZ4804:MPZ4806 MGD4804:MGD4806 LWH4804:LWH4806 LML4804:LML4806 LCP4804:LCP4806 KST4804:KST4806 KIX4804:KIX4806 JZB4804:JZB4806 JPF4804:JPF4806 JFJ4804:JFJ4806 IVN4804:IVN4806 ILR4804:ILR4806 IBV4804:IBV4806 HRZ4804:HRZ4806 HID4804:HID4806 GYH4804:GYH4806 GOL4804:GOL4806 GEP4804:GEP4806 FUT4804:FUT4806 FKX4804:FKX4806 FBB4804:FBB4806 ERF4804:ERF4806 EHJ4804:EHJ4806 DXN4804:DXN4806 DNR4804:DNR4806 DDV4804:DDV4806 CTZ4804:CTZ4806 CKD4804:CKD4806 CAH4804:CAH4806 BQL4804:BQL4806 BGP4804:BGP4806 AWT4804:AWT4806 AMX4804:AMX4806 ADB4804:ADB4806 TF4804:TF4806 JJ4804:JJ4806 N4804:N4806 WVV4804:WVV4806 N4878:N4879 JJ4878:JJ4879 TF4878:TF4879 ADB4878:ADB4879 AMX4878:AMX4879 AWT4878:AWT4879 BGP4878:BGP4879 BQL4878:BQL4879 CAH4878:CAH4879 CKD4878:CKD4879 CTZ4878:CTZ4879 DDV4878:DDV4879 DNR4878:DNR4879 DXN4878:DXN4879 EHJ4878:EHJ4879 ERF4878:ERF4879 FBB4878:FBB4879 FKX4878:FKX4879 FUT4878:FUT4879 GEP4878:GEP4879 GOL4878:GOL4879 GYH4878:GYH4879 HID4878:HID4879 HRZ4878:HRZ4879 IBV4878:IBV4879 ILR4878:ILR4879 IVN4878:IVN4879 JFJ4878:JFJ4879 JPF4878:JPF4879 JZB4878:JZB4879 KIX4878:KIX4879 KST4878:KST4879 LCP4878:LCP4879 LML4878:LML4879 LWH4878:LWH4879 MGD4878:MGD4879 MPZ4878:MPZ4879 MZV4878:MZV4879 NJR4878:NJR4879 NTN4878:NTN4879 ODJ4878:ODJ4879 ONF4878:ONF4879 OXB4878:OXB4879 PGX4878:PGX4879 PQT4878:PQT4879 QAP4878:QAP4879 QKL4878:QKL4879 QUH4878:QUH4879 RED4878:RED4879 RNZ4878:RNZ4879 RXV4878:RXV4879 SHR4878:SHR4879 SRN4878:SRN4879 TBJ4878:TBJ4879 TLF4878:TLF4879 TVB4878:TVB4879 UEX4878:UEX4879 UOT4878:UOT4879 UYP4878:UYP4879 VIL4878:VIL4879 VSH4878:VSH4879 WCD4878:WCD4879 WLZ4878:WLZ4879 WVV4878:WVV4879 N4883:N4885 JJ4883:JJ4884 TF4883:TF4884 ADB4883:ADB4884 AMX4883:AMX4884 AWT4883:AWT4884 BGP4883:BGP4884 BQL4883:BQL4884 CAH4883:CAH4884 CKD4883:CKD4884 CTZ4883:CTZ4884 DDV4883:DDV4884 DNR4883:DNR4884 DXN4883:DXN4884 EHJ4883:EHJ4884 ERF4883:ERF4884 FBB4883:FBB4884 FKX4883:FKX4884 FUT4883:FUT4884 GEP4883:GEP4884 GOL4883:GOL4884 GYH4883:GYH4884 HID4883:HID4884 HRZ4883:HRZ4884 IBV4883:IBV4884 ILR4883:ILR4884 IVN4883:IVN4884 JFJ4883:JFJ4884 JPF4883:JPF4884 JZB4883:JZB4884 KIX4883:KIX4884 KST4883:KST4884 LCP4883:LCP4884 LML4883:LML4884 LWH4883:LWH4884 MGD4883:MGD4884 MPZ4883:MPZ4884 MZV4883:MZV4884 NJR4883:NJR4884 NTN4883:NTN4884 ODJ4883:ODJ4884 ONF4883:ONF4884 OXB4883:OXB4884 PGX4883:PGX4884 PQT4883:PQT4884 QAP4883:QAP4884 QKL4883:QKL4884 QUH4883:QUH4884 RED4883:RED4884 RNZ4883:RNZ4884 RXV4883:RXV4884 SHR4883:SHR4884 SRN4883:SRN4884 TBJ4883:TBJ4884 TLF4883:TLF4884 TVB4883:TVB4884 UEX4883:UEX4884 UOT4883:UOT4884 UYP4883:UYP4884 VIL4883:VIL4884 VSH4883:VSH4884 WCD4883:WCD4884 WLZ4883:WLZ4884 WVV4883:WVV4884 N4888:N4889 JJ4889 TF4889 ADB4889 AMX4889 AWT4889 BGP4889 BQL4889 CAH4889 CKD4889 CTZ4889 DDV4889 DNR4889 DXN4889 EHJ4889 ERF4889 FBB4889 FKX4889 FUT4889 GEP4889 GOL4889 GYH4889 HID4889 HRZ4889 IBV4889 ILR4889 IVN4889 JFJ4889 JPF4889 JZB4889 KIX4889 KST4889 LCP4889 LML4889 LWH4889 MGD4889 MPZ4889 MZV4889 NJR4889 NTN4889 ODJ4889 ONF4889 OXB4889 PGX4889 PQT4889 QAP4889 QKL4889 QUH4889 RED4889 RNZ4889 RXV4889 SHR4889 SRN4889 TBJ4889 TLF4889 TVB4889 UEX4889 UOT4889 UYP4889 VIL4889 VSH4889 WCD4889 WLZ4889 WVV4889 N4892:N4893 JJ4892:JJ4893 TF4892:TF4893 ADB4892:ADB4893 AMX4892:AMX4893 AWT4892:AWT4893 BGP4892:BGP4893 BQL4892:BQL4893 CAH4892:CAH4893 CKD4892:CKD4893 CTZ4892:CTZ4893 DDV4892:DDV4893 DNR4892:DNR4893 DXN4892:DXN4893 EHJ4892:EHJ4893 ERF4892:ERF4893 FBB4892:FBB4893 FKX4892:FKX4893 FUT4892:FUT4893 GEP4892:GEP4893 GOL4892:GOL4893 GYH4892:GYH4893 HID4892:HID4893 HRZ4892:HRZ4893 IBV4892:IBV4893 ILR4892:ILR4893 IVN4892:IVN4893 JFJ4892:JFJ4893 JPF4892:JPF4893 JZB4892:JZB4893 KIX4892:KIX4893 KST4892:KST4893 LCP4892:LCP4893 LML4892:LML4893 LWH4892:LWH4893 MGD4892:MGD4893 MPZ4892:MPZ4893 MZV4892:MZV4893 NJR4892:NJR4893 NTN4892:NTN4893 ODJ4892:ODJ4893 ONF4892:ONF4893 OXB4892:OXB4893 PGX4892:PGX4893 PQT4892:PQT4893 QAP4892:QAP4893 QKL4892:QKL4893 QUH4892:QUH4893 RED4892:RED4893 RNZ4892:RNZ4893 RXV4892:RXV4893 SHR4892:SHR4893 SRN4892:SRN4893 TBJ4892:TBJ4893 TLF4892:TLF4893 TVB4892:TVB4893 UEX4892:UEX4893 UOT4892:UOT4893 UYP4892:UYP4893 VIL4892:VIL4893 VSH4892:VSH4893 WCD4892:WCD4893 WLZ4892:WLZ4893 WVV4892:WVV4893 WVV5012:WVV5031 N4963:N4976 JJ4963:JJ4965 TF4963:TF4965 ADB4963:ADB4965 AMX4963:AMX4965 AWT4963:AWT4965 BGP4963:BGP4965 BQL4963:BQL4965 CAH4963:CAH4965 CKD4963:CKD4965 CTZ4963:CTZ4965 DDV4963:DDV4965 DNR4963:DNR4965 DXN4963:DXN4965 EHJ4963:EHJ4965 ERF4963:ERF4965 FBB4963:FBB4965 FKX4963:FKX4965 FUT4963:FUT4965 GEP4963:GEP4965 GOL4963:GOL4965 GYH4963:GYH4965 HID4963:HID4965 HRZ4963:HRZ4965 IBV4963:IBV4965 ILR4963:ILR4965 IVN4963:IVN4965 JFJ4963:JFJ4965 JPF4963:JPF4965 JZB4963:JZB4965 KIX4963:KIX4965 KST4963:KST4965 LCP4963:LCP4965 LML4963:LML4965 LWH4963:LWH4965 MGD4963:MGD4965 MPZ4963:MPZ4965 MZV4963:MZV4965 NJR4963:NJR4965 NTN4963:NTN4965 ODJ4963:ODJ4965 ONF4963:ONF4965 OXB4963:OXB4965 PGX4963:PGX4965 PQT4963:PQT4965 QAP4963:QAP4965 QKL4963:QKL4965 QUH4963:QUH4965 RED4963:RED4965 RNZ4963:RNZ4965 RXV4963:RXV4965 SHR4963:SHR4965 SRN4963:SRN4965 TBJ4963:TBJ4965 TLF4963:TLF4965 TVB4963:TVB4965 UEX4963:UEX4965 UOT4963:UOT4965 UYP4963:UYP4965 VIL4963:VIL4965 VSH4963:VSH4965 WCD4963:WCD4965 WLZ4963:WLZ4965 WVV4963:WVV4965 JJ4970:JJ4976 TF4970:TF4976 ADB4970:ADB4976 AMX4970:AMX4976 AWT4970:AWT4976 BGP4970:BGP4976 BQL4970:BQL4976 CAH4970:CAH4976 CKD4970:CKD4976 CTZ4970:CTZ4976 DDV4970:DDV4976 DNR4970:DNR4976 DXN4970:DXN4976 EHJ4970:EHJ4976 ERF4970:ERF4976 FBB4970:FBB4976 FKX4970:FKX4976 FUT4970:FUT4976 GEP4970:GEP4976 GOL4970:GOL4976 GYH4970:GYH4976 HID4970:HID4976 HRZ4970:HRZ4976 IBV4970:IBV4976 ILR4970:ILR4976 IVN4970:IVN4976 JFJ4970:JFJ4976 JPF4970:JPF4976 JZB4970:JZB4976 KIX4970:KIX4976 KST4970:KST4976 LCP4970:LCP4976 LML4970:LML4976 LWH4970:LWH4976 MGD4970:MGD4976 MPZ4970:MPZ4976 MZV4970:MZV4976 NJR4970:NJR4976 NTN4970:NTN4976 ODJ4970:ODJ4976 ONF4970:ONF4976 OXB4970:OXB4976 PGX4970:PGX4976 PQT4970:PQT4976 QAP4970:QAP4976 QKL4970:QKL4976 QUH4970:QUH4976 RED4970:RED4976 RNZ4970:RNZ4976 RXV4970:RXV4976 SHR4970:SHR4976 SRN4970:SRN4976 TBJ4970:TBJ4976 TLF4970:TLF4976 TVB4970:TVB4976 UEX4970:UEX4976 UOT4970:UOT4976 UYP4970:UYP4976 VIL4970:VIL4976 VSH4970:VSH4976 WCD4970:WCD4976 WLZ4970:WLZ4976 WVV4970:WVV4976 N4989:N4991 JJ4989:JJ4991 TF4989:TF4991 ADB4989:ADB4991 AMX4989:AMX4991 AWT4989:AWT4991 BGP4989:BGP4991 BQL4989:BQL4991 CAH4989:CAH4991 CKD4989:CKD4991 CTZ4989:CTZ4991 DDV4989:DDV4991 DNR4989:DNR4991 DXN4989:DXN4991 EHJ4989:EHJ4991 ERF4989:ERF4991 FBB4989:FBB4991 FKX4989:FKX4991 FUT4989:FUT4991 GEP4989:GEP4991 GOL4989:GOL4991 GYH4989:GYH4991 HID4989:HID4991 HRZ4989:HRZ4991 IBV4989:IBV4991 ILR4989:ILR4991 IVN4989:IVN4991 JFJ4989:JFJ4991 JPF4989:JPF4991 JZB4989:JZB4991 KIX4989:KIX4991 KST4989:KST4991 LCP4989:LCP4991 LML4989:LML4991 LWH4989:LWH4991 MGD4989:MGD4991 MPZ4989:MPZ4991 MZV4989:MZV4991 NJR4989:NJR4991 NTN4989:NTN4991 ODJ4989:ODJ4991 ONF4989:ONF4991 OXB4989:OXB4991 PGX4989:PGX4991 PQT4989:PQT4991 QAP4989:QAP4991 QKL4989:QKL4991 QUH4989:QUH4991 RED4989:RED4991 RNZ4989:RNZ4991 RXV4989:RXV4991 SHR4989:SHR4991 SRN4989:SRN4991 TBJ4989:TBJ4991 TLF4989:TLF4991 TVB4989:TVB4991 UEX4989:UEX4991 UOT4989:UOT4991 UYP4989:UYP4991 VIL4989:VIL4991 VSH4989:VSH4991 WCD4989:WCD4991 WLZ4989:WLZ4991 WVV4989:WVV4991 N5012:N5036 JJ5012:JJ5031 TF5012:TF5031 ADB5012:ADB5031 AMX5012:AMX5031 AWT5012:AWT5031 BGP5012:BGP5031 BQL5012:BQL5031 CAH5012:CAH5031 CKD5012:CKD5031 CTZ5012:CTZ5031 DDV5012:DDV5031 DNR5012:DNR5031 DXN5012:DXN5031 EHJ5012:EHJ5031 ERF5012:ERF5031 FBB5012:FBB5031 FKX5012:FKX5031 FUT5012:FUT5031 GEP5012:GEP5031 GOL5012:GOL5031 GYH5012:GYH5031 HID5012:HID5031 HRZ5012:HRZ5031 IBV5012:IBV5031 ILR5012:ILR5031 IVN5012:IVN5031 JFJ5012:JFJ5031 JPF5012:JPF5031 JZB5012:JZB5031 KIX5012:KIX5031 KST5012:KST5031 LCP5012:LCP5031 LML5012:LML5031 LWH5012:LWH5031 MGD5012:MGD5031 MPZ5012:MPZ5031 MZV5012:MZV5031 NJR5012:NJR5031 NTN5012:NTN5031 ODJ5012:ODJ5031 ONF5012:ONF5031 OXB5012:OXB5031 PGX5012:PGX5031 PQT5012:PQT5031 QAP5012:QAP5031 QKL5012:QKL5031 QUH5012:QUH5031 RED5012:RED5031 RNZ5012:RNZ5031 RXV5012:RXV5031 SHR5012:SHR5031 SRN5012:SRN5031 TBJ5012:TBJ5031 TLF5012:TLF5031 TVB5012:TVB5031 UEX5012:UEX5031 UOT5012:UOT5031 UYP5012:UYP5031 VIL5012:VIL5031 VSH5012:VSH5031 WCD5012:WCD5031 WLZ5012:WLZ5031 WVV4904:WVV4951 WLZ4904:WLZ4951 WCD4904:WCD4951 VSH4904:VSH4951 VIL4904:VIL4951 UYP4904:UYP4951 UOT4904:UOT4951 UEX4904:UEX4951 TVB4904:TVB4951 TLF4904:TLF4951 TBJ4904:TBJ4951 SRN4904:SRN4951 SHR4904:SHR4951 RXV4904:RXV4951 RNZ4904:RNZ4951 RED4904:RED4951 QUH4904:QUH4951 QKL4904:QKL4951 QAP4904:QAP4951 PQT4904:PQT4951 PGX4904:PGX4951 OXB4904:OXB4951 ONF4904:ONF4951 ODJ4904:ODJ4951 NTN4904:NTN4951 NJR4904:NJR4951 MZV4904:MZV4951 MPZ4904:MPZ4951 MGD4904:MGD4951 LWH4904:LWH4951 LML4904:LML4951 LCP4904:LCP4951 KST4904:KST4951 KIX4904:KIX4951 JZB4904:JZB4951 JPF4904:JPF4951 JFJ4904:JFJ4951 IVN4904:IVN4951 ILR4904:ILR4951 IBV4904:IBV4951 HRZ4904:HRZ4951 HID4904:HID4951 GYH4904:GYH4951 GOL4904:GOL4951 GEP4904:GEP4951 FUT4904:FUT4951 FKX4904:FKX4951 FBB4904:FBB4951 ERF4904:ERF4951 EHJ4904:EHJ4951 DXN4904:DXN4951 DNR4904:DNR4951 DDV4904:DDV4951 CTZ4904:CTZ4951 CKD4904:CKD4951 CAH4904:CAH4951 BQL4904:BQL4951 BGP4904:BGP4951 AWT4904:AWT4951 AMX4904:AMX4951 ADB4904:ADB4951 TF4904:TF4951 JJ4904:JJ4951 N4904:N4955 N5048:N5053 JJ5051:JJ5053 TF5051:TF5053 ADB5051:ADB5053 AMX5051:AMX5053 AWT5051:AWT5053 BGP5051:BGP5053 BQL5051:BQL5053 CAH5051:CAH5053 CKD5051:CKD5053 CTZ5051:CTZ5053 DDV5051:DDV5053 DNR5051:DNR5053 DXN5051:DXN5053 EHJ5051:EHJ5053 ERF5051:ERF5053 FBB5051:FBB5053 FKX5051:FKX5053 FUT5051:FUT5053 GEP5051:GEP5053 GOL5051:GOL5053 GYH5051:GYH5053 HID5051:HID5053 HRZ5051:HRZ5053 IBV5051:IBV5053 ILR5051:ILR5053 IVN5051:IVN5053 JFJ5051:JFJ5053 JPF5051:JPF5053 JZB5051:JZB5053 KIX5051:KIX5053 KST5051:KST5053 LCP5051:LCP5053 LML5051:LML5053 LWH5051:LWH5053 MGD5051:MGD5053 MPZ5051:MPZ5053 MZV5051:MZV5053 NJR5051:NJR5053 NTN5051:NTN5053 ODJ5051:ODJ5053 ONF5051:ONF5053 OXB5051:OXB5053 PGX5051:PGX5053 PQT5051:PQT5053 QAP5051:QAP5053 QKL5051:QKL5053 QUH5051:QUH5053 RED5051:RED5053 RNZ5051:RNZ5053 RXV5051:RXV5053 SHR5051:SHR5053 SRN5051:SRN5053 TBJ5051:TBJ5053 TLF5051:TLF5053 TVB5051:TVB5053 UEX5051:UEX5053 UOT5051:UOT5053 UYP5051:UYP5053 VIL5051:VIL5053 VSH5051:VSH5053 WCD5051:WCD5053 WLZ5051:WLZ5053 WVV5051:WVV5053 N5057:N5071 JJ5057:JJ5062 TF5057:TF5062 ADB5057:ADB5062 AMX5057:AMX5062 AWT5057:AWT5062 BGP5057:BGP5062 BQL5057:BQL5062 CAH5057:CAH5062 CKD5057:CKD5062 CTZ5057:CTZ5062 DDV5057:DDV5062 DNR5057:DNR5062 DXN5057:DXN5062 EHJ5057:EHJ5062 ERF5057:ERF5062 FBB5057:FBB5062 FKX5057:FKX5062 FUT5057:FUT5062 GEP5057:GEP5062 GOL5057:GOL5062 GYH5057:GYH5062 HID5057:HID5062 HRZ5057:HRZ5062 IBV5057:IBV5062 ILR5057:ILR5062 IVN5057:IVN5062 JFJ5057:JFJ5062 JPF5057:JPF5062 JZB5057:JZB5062 KIX5057:KIX5062 KST5057:KST5062 LCP5057:LCP5062 LML5057:LML5062 LWH5057:LWH5062 MGD5057:MGD5062 MPZ5057:MPZ5062 MZV5057:MZV5062 NJR5057:NJR5062 NTN5057:NTN5062 ODJ5057:ODJ5062 ONF5057:ONF5062 OXB5057:OXB5062 PGX5057:PGX5062 PQT5057:PQT5062 QAP5057:QAP5062 QKL5057:QKL5062 QUH5057:QUH5062 RED5057:RED5062 RNZ5057:RNZ5062 RXV5057:RXV5062 SHR5057:SHR5062 SRN5057:SRN5062 TBJ5057:TBJ5062 TLF5057:TLF5062 TVB5057:TVB5062 UEX5057:UEX5062 UOT5057:UOT5062 UYP5057:UYP5062 VIL5057:VIL5062 VSH5057:VSH5062 WCD5057:WCD5062 WLZ5057:WLZ5062 WVV5057:WVV5062 N5087:N5091 JJ5087:JJ5089 TF5087:TF5089 ADB5087:ADB5089 AMX5087:AMX5089 AWT5087:AWT5089 BGP5087:BGP5089 BQL5087:BQL5089 CAH5087:CAH5089 CKD5087:CKD5089 CTZ5087:CTZ5089 DDV5087:DDV5089 DNR5087:DNR5089 DXN5087:DXN5089 EHJ5087:EHJ5089 ERF5087:ERF5089 FBB5087:FBB5089 FKX5087:FKX5089 FUT5087:FUT5089 GEP5087:GEP5089 GOL5087:GOL5089 GYH5087:GYH5089 HID5087:HID5089 HRZ5087:HRZ5089 IBV5087:IBV5089 ILR5087:ILR5089 IVN5087:IVN5089 JFJ5087:JFJ5089 JPF5087:JPF5089 JZB5087:JZB5089 KIX5087:KIX5089 KST5087:KST5089 LCP5087:LCP5089 LML5087:LML5089 LWH5087:LWH5089 MGD5087:MGD5089 MPZ5087:MPZ5089 MZV5087:MZV5089 NJR5087:NJR5089 NTN5087:NTN5089 ODJ5087:ODJ5089 ONF5087:ONF5089 OXB5087:OXB5089 PGX5087:PGX5089 PQT5087:PQT5089 QAP5087:QAP5089 QKL5087:QKL5089 QUH5087:QUH5089 RED5087:RED5089 RNZ5087:RNZ5089 RXV5087:RXV5089 SHR5087:SHR5089 SRN5087:SRN5089 TBJ5087:TBJ5089 TLF5087:TLF5089 TVB5087:TVB5089 UEX5087:UEX5089 UOT5087:UOT5089 UYP5087:UYP5089 VIL5087:VIL5089 VSH5087:VSH5089 WCD5087:WCD5089 WLZ5087:WLZ5089 WVV5087:WVV5089 N5095 N5099:N5100 JJ5099:JJ5100 TF5099:TF5100 ADB5099:ADB5100 AMX5099:AMX5100 AWT5099:AWT5100 BGP5099:BGP5100 BQL5099:BQL5100 CAH5099:CAH5100 CKD5099:CKD5100 CTZ5099:CTZ5100 DDV5099:DDV5100 DNR5099:DNR5100 DXN5099:DXN5100 EHJ5099:EHJ5100 ERF5099:ERF5100 FBB5099:FBB5100 FKX5099:FKX5100 FUT5099:FUT5100 GEP5099:GEP5100 GOL5099:GOL5100 GYH5099:GYH5100 HID5099:HID5100 HRZ5099:HRZ5100 IBV5099:IBV5100 ILR5099:ILR5100 IVN5099:IVN5100 JFJ5099:JFJ5100 JPF5099:JPF5100 JZB5099:JZB5100 KIX5099:KIX5100 KST5099:KST5100 LCP5099:LCP5100 LML5099:LML5100 LWH5099:LWH5100 MGD5099:MGD5100 MPZ5099:MPZ5100 MZV5099:MZV5100 NJR5099:NJR5100 NTN5099:NTN5100 ODJ5099:ODJ5100 ONF5099:ONF5100 OXB5099:OXB5100 PGX5099:PGX5100 PQT5099:PQT5100 QAP5099:QAP5100 QKL5099:QKL5100 QUH5099:QUH5100 RED5099:RED5100 RNZ5099:RNZ5100 RXV5099:RXV5100 SHR5099:SHR5100 SRN5099:SRN5100 TBJ5099:TBJ5100 TLF5099:TLF5100 TVB5099:TVB5100 UEX5099:UEX5100 UOT5099:UOT5100 UYP5099:UYP5100 VIL5099:VIL5100 VSH5099:VSH5100 WCD5099:WCD5100 WLZ5099:WLZ5100 WVV5099:WVV5100 N5109:N5112 JJ5109:JJ5112 TF5109:TF5112 ADB5109:ADB5112 AMX5109:AMX5112 AWT5109:AWT5112 BGP5109:BGP5112 BQL5109:BQL5112 CAH5109:CAH5112 CKD5109:CKD5112 CTZ5109:CTZ5112 DDV5109:DDV5112 DNR5109:DNR5112 DXN5109:DXN5112 EHJ5109:EHJ5112 ERF5109:ERF5112 FBB5109:FBB5112 FKX5109:FKX5112 FUT5109:FUT5112 GEP5109:GEP5112 GOL5109:GOL5112 GYH5109:GYH5112 HID5109:HID5112 HRZ5109:HRZ5112 IBV5109:IBV5112 ILR5109:ILR5112 IVN5109:IVN5112 JFJ5109:JFJ5112 JPF5109:JPF5112 JZB5109:JZB5112 KIX5109:KIX5112 KST5109:KST5112 LCP5109:LCP5112 LML5109:LML5112 LWH5109:LWH5112 MGD5109:MGD5112 MPZ5109:MPZ5112 MZV5109:MZV5112 NJR5109:NJR5112 NTN5109:NTN5112 ODJ5109:ODJ5112 ONF5109:ONF5112 OXB5109:OXB5112 PGX5109:PGX5112 PQT5109:PQT5112 QAP5109:QAP5112 QKL5109:QKL5112 QUH5109:QUH5112 RED5109:RED5112 RNZ5109:RNZ5112 RXV5109:RXV5112 SHR5109:SHR5112 SRN5109:SRN5112 TBJ5109:TBJ5112 TLF5109:TLF5112 TVB5109:TVB5112 UEX5109:UEX5112 UOT5109:UOT5112 UYP5109:UYP5112 VIL5109:VIL5112 VSH5109:VSH5112 WCD5109:WCD5112 WLZ5109:WLZ5112 WVV5109:WVV5112 N5115:N5125 JJ5115:JJ5121 TF5115:TF5121 ADB5115:ADB5121 AMX5115:AMX5121 AWT5115:AWT5121 BGP5115:BGP5121 BQL5115:BQL5121 CAH5115:CAH5121 CKD5115:CKD5121 CTZ5115:CTZ5121 DDV5115:DDV5121 DNR5115:DNR5121 DXN5115:DXN5121 EHJ5115:EHJ5121 ERF5115:ERF5121 FBB5115:FBB5121 FKX5115:FKX5121 FUT5115:FUT5121 GEP5115:GEP5121 GOL5115:GOL5121 GYH5115:GYH5121 HID5115:HID5121 HRZ5115:HRZ5121 IBV5115:IBV5121 ILR5115:ILR5121 IVN5115:IVN5121 JFJ5115:JFJ5121 JPF5115:JPF5121 JZB5115:JZB5121 KIX5115:KIX5121 KST5115:KST5121 LCP5115:LCP5121 LML5115:LML5121 LWH5115:LWH5121 MGD5115:MGD5121 MPZ5115:MPZ5121 MZV5115:MZV5121 NJR5115:NJR5121 NTN5115:NTN5121 ODJ5115:ODJ5121 ONF5115:ONF5121 OXB5115:OXB5121 PGX5115:PGX5121 PQT5115:PQT5121 QAP5115:QAP5121 QKL5115:QKL5121 QUH5115:QUH5121 RED5115:RED5121 RNZ5115:RNZ5121 RXV5115:RXV5121 SHR5115:SHR5121 SRN5115:SRN5121 TBJ5115:TBJ5121 TLF5115:TLF5121 TVB5115:TVB5121 UEX5115:UEX5121 UOT5115:UOT5121 UYP5115:UYP5121 VIL5115:VIL5121 VSH5115:VSH5121 WCD5115:WCD5121 WLZ5115:WLZ5121 WVV5115:WVV5121 N5132 JJ5132 TF5132 ADB5132 AMX5132 AWT5132 BGP5132 BQL5132 CAH5132 CKD5132 CTZ5132 DDV5132 DNR5132 DXN5132 EHJ5132 ERF5132 FBB5132 FKX5132 FUT5132 GEP5132 GOL5132 GYH5132 HID5132 HRZ5132 IBV5132 ILR5132 IVN5132 JFJ5132 JPF5132 JZB5132 KIX5132 KST5132 LCP5132 LML5132 LWH5132 MGD5132 MPZ5132 MZV5132 NJR5132 NTN5132 ODJ5132 ONF5132 OXB5132 PGX5132 PQT5132 QAP5132 QKL5132 QUH5132 RED5132 RNZ5132 RXV5132 SHR5132 SRN5132 TBJ5132 TLF5132 TVB5132 UEX5132 UOT5132 UYP5132 VIL5132 VSH5132 WCD5132 WLZ5132 WVV5132 N5134:N5144 JJ5137:JJ5144 TF5137:TF5144 ADB5137:ADB5144 AMX5137:AMX5144 AWT5137:AWT5144 BGP5137:BGP5144 BQL5137:BQL5144 CAH5137:CAH5144 CKD5137:CKD5144 CTZ5137:CTZ5144 DDV5137:DDV5144 DNR5137:DNR5144 DXN5137:DXN5144 EHJ5137:EHJ5144 ERF5137:ERF5144 FBB5137:FBB5144 FKX5137:FKX5144 FUT5137:FUT5144 GEP5137:GEP5144 GOL5137:GOL5144 GYH5137:GYH5144 HID5137:HID5144 HRZ5137:HRZ5144 IBV5137:IBV5144 ILR5137:ILR5144 IVN5137:IVN5144 JFJ5137:JFJ5144 JPF5137:JPF5144 JZB5137:JZB5144 KIX5137:KIX5144 KST5137:KST5144 LCP5137:LCP5144 LML5137:LML5144 LWH5137:LWH5144 MGD5137:MGD5144 MPZ5137:MPZ5144 MZV5137:MZV5144 NJR5137:NJR5144 NTN5137:NTN5144 ODJ5137:ODJ5144 ONF5137:ONF5144 OXB5137:OXB5144 PGX5137:PGX5144 PQT5137:PQT5144 QAP5137:QAP5144 QKL5137:QKL5144 QUH5137:QUH5144 RED5137:RED5144 RNZ5137:RNZ5144 RXV5137:RXV5144 SHR5137:SHR5144 SRN5137:SRN5144 TBJ5137:TBJ5144 TLF5137:TLF5144 TVB5137:TVB5144 UEX5137:UEX5144 UOT5137:UOT5144 UYP5137:UYP5144 VIL5137:VIL5144 VSH5137:VSH5144 WCD5137:WCD5144 WLZ5137:WLZ5144 WVV5137:WVV5144 N5151:N5153 N5177:N5207 JJ5177:JJ5204 TF5177:TF5204 ADB5177:ADB5204 AMX5177:AMX5204 AWT5177:AWT5204 BGP5177:BGP5204 BQL5177:BQL5204 CAH5177:CAH5204 CKD5177:CKD5204 CTZ5177:CTZ5204 DDV5177:DDV5204 DNR5177:DNR5204 DXN5177:DXN5204 EHJ5177:EHJ5204 ERF5177:ERF5204 FBB5177:FBB5204 FKX5177:FKX5204 FUT5177:FUT5204 GEP5177:GEP5204 GOL5177:GOL5204 GYH5177:GYH5204 HID5177:HID5204 HRZ5177:HRZ5204 IBV5177:IBV5204 ILR5177:ILR5204 IVN5177:IVN5204 JFJ5177:JFJ5204 JPF5177:JPF5204 JZB5177:JZB5204 KIX5177:KIX5204 KST5177:KST5204 LCP5177:LCP5204 LML5177:LML5204 LWH5177:LWH5204 MGD5177:MGD5204 MPZ5177:MPZ5204 MZV5177:MZV5204 NJR5177:NJR5204 NTN5177:NTN5204 ODJ5177:ODJ5204 ONF5177:ONF5204 OXB5177:OXB5204 PGX5177:PGX5204 PQT5177:PQT5204 QAP5177:QAP5204 QKL5177:QKL5204 QUH5177:QUH5204 RED5177:RED5204 RNZ5177:RNZ5204 RXV5177:RXV5204 SHR5177:SHR5204 SRN5177:SRN5204 TBJ5177:TBJ5204 TLF5177:TLF5204 TVB5177:TVB5204 UEX5177:UEX5204 UOT5177:UOT5204 UYP5177:UYP5204 VIL5177:VIL5204 VSH5177:VSH5204 WCD5177:WCD5204 WLZ5177:WLZ5204 WVV3966:WVV3969 WLZ3966:WLZ3969 WVV5275:WVV5288 JJ5228:JJ5242 TF5228:TF5242 ADB5228:ADB5242 AMX5228:AMX5242 AWT5228:AWT5242 BGP5228:BGP5242 BQL5228:BQL5242 CAH5228:CAH5242 CKD5228:CKD5242 CTZ5228:CTZ5242 DDV5228:DDV5242 DNR5228:DNR5242 DXN5228:DXN5242 EHJ5228:EHJ5242 ERF5228:ERF5242 FBB5228:FBB5242 FKX5228:FKX5242 FUT5228:FUT5242 GEP5228:GEP5242 GOL5228:GOL5242 GYH5228:GYH5242 HID5228:HID5242 HRZ5228:HRZ5242 IBV5228:IBV5242 ILR5228:ILR5242 IVN5228:IVN5242 JFJ5228:JFJ5242 JPF5228:JPF5242 JZB5228:JZB5242 KIX5228:KIX5242 KST5228:KST5242 LCP5228:LCP5242 LML5228:LML5242 LWH5228:LWH5242 MGD5228:MGD5242 MPZ5228:MPZ5242 MZV5228:MZV5242 NJR5228:NJR5242 NTN5228:NTN5242 ODJ5228:ODJ5242 ONF5228:ONF5242 OXB5228:OXB5242 PGX5228:PGX5242 PQT5228:PQT5242 QAP5228:QAP5242 QKL5228:QKL5242 QUH5228:QUH5242 RED5228:RED5242 RNZ5228:RNZ5242 RXV5228:RXV5242 SHR5228:SHR5242 SRN5228:SRN5242 TBJ5228:TBJ5242 TLF5228:TLF5242 TVB5228:TVB5242 UEX5228:UEX5242 UOT5228:UOT5242 UYP5228:UYP5242 VIL5228:VIL5242 VSH5228:VSH5242 WCD5228:WCD5242 WLZ5228:WLZ5242 WVV5228:WVV5242 WLZ5275:WLZ5288 WCD5275:WCD5288 VSH5275:VSH5288 VIL5275:VIL5288 UYP5275:UYP5288 UOT5275:UOT5288 UEX5275:UEX5288 TVB5275:TVB5288 TLF5275:TLF5288 TBJ5275:TBJ5288 SRN5275:SRN5288 SHR5275:SHR5288 RXV5275:RXV5288 RNZ5275:RNZ5288 RED5275:RED5288 QUH5275:QUH5288 QKL5275:QKL5288 QAP5275:QAP5288 PQT5275:PQT5288 PGX5275:PGX5288 OXB5275:OXB5288 ONF5275:ONF5288 ODJ5275:ODJ5288 NTN5275:NTN5288 NJR5275:NJR5288 MZV5275:MZV5288 MPZ5275:MPZ5288 MGD5275:MGD5288 LWH5275:LWH5288 LML5275:LML5288 LCP5275:LCP5288 KST5275:KST5288 KIX5275:KIX5288 JZB5275:JZB5288 JPF5275:JPF5288 JFJ5275:JFJ5288 IVN5275:IVN5288 ILR5275:ILR5288 IBV5275:IBV5288 HRZ5275:HRZ5288 HID5275:HID5288 GYH5275:GYH5288 GOL5275:GOL5288 GEP5275:GEP5288 FUT5275:FUT5288 FKX5275:FKX5288 FBB5275:FBB5288 ERF5275:ERF5288 EHJ5275:EHJ5288 DXN5275:DXN5288 DNR5275:DNR5288 DDV5275:DDV5288 CTZ5275:CTZ5288 CKD5275:CKD5288 CAH5275:CAH5288 BQL5275:BQL5288 BGP5275:BGP5288 AWT5275:AWT5288 AMX5275:AMX5288 ADB5275:ADB5288 TF5275:TF5288 JJ5275:JJ5288 N5275:N5291 N5220:N5243 N5301:N5319 JJ5303:JJ5319 TF5303:TF5319 ADB5303:ADB5319 AMX5303:AMX5319 AWT5303:AWT5319 BGP5303:BGP5319 BQL5303:BQL5319 CAH5303:CAH5319 CKD5303:CKD5319 CTZ5303:CTZ5319 DDV5303:DDV5319 DNR5303:DNR5319 DXN5303:DXN5319 EHJ5303:EHJ5319 ERF5303:ERF5319 FBB5303:FBB5319 FKX5303:FKX5319 FUT5303:FUT5319 GEP5303:GEP5319 GOL5303:GOL5319 GYH5303:GYH5319 HID5303:HID5319 HRZ5303:HRZ5319 IBV5303:IBV5319 ILR5303:ILR5319 IVN5303:IVN5319 JFJ5303:JFJ5319 JPF5303:JPF5319 JZB5303:JZB5319 KIX5303:KIX5319 KST5303:KST5319 LCP5303:LCP5319 LML5303:LML5319 LWH5303:LWH5319 MGD5303:MGD5319 MPZ5303:MPZ5319 MZV5303:MZV5319 NJR5303:NJR5319 NTN5303:NTN5319 ODJ5303:ODJ5319 ONF5303:ONF5319 OXB5303:OXB5319 PGX5303:PGX5319 PQT5303:PQT5319 QAP5303:QAP5319 QKL5303:QKL5319 QUH5303:QUH5319 RED5303:RED5319 RNZ5303:RNZ5319 RXV5303:RXV5319 SHR5303:SHR5319 SRN5303:SRN5319 TBJ5303:TBJ5319 TLF5303:TLF5319 TVB5303:TVB5319 UEX5303:UEX5319 UOT5303:UOT5319 UYP5303:UYP5319 VIL5303:VIL5319 VSH5303:VSH5319 WCD5303:WCD5319 WLZ5303:WLZ5319 WVV5303:WVV5319 N5326:N5327 WVV5493:WVV5502 N5397:N5404 JJ5401:JJ5404 TF5401:TF5404 ADB5401:ADB5404 AMX5401:AMX5404 AWT5401:AWT5404 BGP5401:BGP5404 BQL5401:BQL5404 CAH5401:CAH5404 CKD5401:CKD5404 CTZ5401:CTZ5404 DDV5401:DDV5404 DNR5401:DNR5404 DXN5401:DXN5404 EHJ5401:EHJ5404 ERF5401:ERF5404 FBB5401:FBB5404 FKX5401:FKX5404 FUT5401:FUT5404 GEP5401:GEP5404 GOL5401:GOL5404 GYH5401:GYH5404 HID5401:HID5404 HRZ5401:HRZ5404 IBV5401:IBV5404 ILR5401:ILR5404 IVN5401:IVN5404 JFJ5401:JFJ5404 JPF5401:JPF5404 JZB5401:JZB5404 KIX5401:KIX5404 KST5401:KST5404 LCP5401:LCP5404 LML5401:LML5404 LWH5401:LWH5404 MGD5401:MGD5404 MPZ5401:MPZ5404 MZV5401:MZV5404 NJR5401:NJR5404 NTN5401:NTN5404 ODJ5401:ODJ5404 ONF5401:ONF5404 OXB5401:OXB5404 PGX5401:PGX5404 PQT5401:PQT5404 QAP5401:QAP5404 QKL5401:QKL5404 QUH5401:QUH5404 RED5401:RED5404 RNZ5401:RNZ5404 RXV5401:RXV5404 SHR5401:SHR5404 SRN5401:SRN5404 TBJ5401:TBJ5404 TLF5401:TLF5404 TVB5401:TVB5404 UEX5401:UEX5404 UOT5401:UOT5404 UYP5401:UYP5404 VIL5401:VIL5404 VSH5401:VSH5404 WCD5401:WCD5404 WLZ5401:WLZ5404 WVV5401:WVV5404 N5411:N5419 JJ5412:JJ5419 TF5412:TF5419 ADB5412:ADB5419 AMX5412:AMX5419 AWT5412:AWT5419 BGP5412:BGP5419 BQL5412:BQL5419 CAH5412:CAH5419 CKD5412:CKD5419 CTZ5412:CTZ5419 DDV5412:DDV5419 DNR5412:DNR5419 DXN5412:DXN5419 EHJ5412:EHJ5419 ERF5412:ERF5419 FBB5412:FBB5419 FKX5412:FKX5419 FUT5412:FUT5419 GEP5412:GEP5419 GOL5412:GOL5419 GYH5412:GYH5419 HID5412:HID5419 HRZ5412:HRZ5419 IBV5412:IBV5419 ILR5412:ILR5419 IVN5412:IVN5419 JFJ5412:JFJ5419 JPF5412:JPF5419 JZB5412:JZB5419 KIX5412:KIX5419 KST5412:KST5419 LCP5412:LCP5419 LML5412:LML5419 LWH5412:LWH5419 MGD5412:MGD5419 MPZ5412:MPZ5419 MZV5412:MZV5419 NJR5412:NJR5419 NTN5412:NTN5419 ODJ5412:ODJ5419 ONF5412:ONF5419 OXB5412:OXB5419 PGX5412:PGX5419 PQT5412:PQT5419 QAP5412:QAP5419 QKL5412:QKL5419 QUH5412:QUH5419 RED5412:RED5419 RNZ5412:RNZ5419 RXV5412:RXV5419 SHR5412:SHR5419 SRN5412:SRN5419 TBJ5412:TBJ5419 TLF5412:TLF5419 TVB5412:TVB5419 UEX5412:UEX5419 UOT5412:UOT5419 UYP5412:UYP5419 VIL5412:VIL5419 VSH5412:VSH5419 WCD5412:WCD5419 WLZ5412:WLZ5419 WVV5412:WVV5419 N5422 N5424:N5427 N5441:N5447 JJ5441:JJ5447 TF5441:TF5447 ADB5441:ADB5447 AMX5441:AMX5447 AWT5441:AWT5447 BGP5441:BGP5447 BQL5441:BQL5447 CAH5441:CAH5447 CKD5441:CKD5447 CTZ5441:CTZ5447 DDV5441:DDV5447 DNR5441:DNR5447 DXN5441:DXN5447 EHJ5441:EHJ5447 ERF5441:ERF5447 FBB5441:FBB5447 FKX5441:FKX5447 FUT5441:FUT5447 GEP5441:GEP5447 GOL5441:GOL5447 GYH5441:GYH5447 HID5441:HID5447 HRZ5441:HRZ5447 IBV5441:IBV5447 ILR5441:ILR5447 IVN5441:IVN5447 JFJ5441:JFJ5447 JPF5441:JPF5447 JZB5441:JZB5447 KIX5441:KIX5447 KST5441:KST5447 LCP5441:LCP5447 LML5441:LML5447 LWH5441:LWH5447 MGD5441:MGD5447 MPZ5441:MPZ5447 MZV5441:MZV5447 NJR5441:NJR5447 NTN5441:NTN5447 ODJ5441:ODJ5447 ONF5441:ONF5447 OXB5441:OXB5447 PGX5441:PGX5447 PQT5441:PQT5447 QAP5441:QAP5447 QKL5441:QKL5447 QUH5441:QUH5447 RED5441:RED5447 RNZ5441:RNZ5447 RXV5441:RXV5447 SHR5441:SHR5447 SRN5441:SRN5447 TBJ5441:TBJ5447 TLF5441:TLF5447 TVB5441:TVB5447 UEX5441:UEX5447 UOT5441:UOT5447 UYP5441:UYP5447 VIL5441:VIL5447 VSH5441:VSH5447 WCD5441:WCD5447 WLZ5441:WLZ5447 WVV5441:WVV5447 N5457:N5470 JJ5460:JJ5469 TF5460:TF5469 ADB5460:ADB5469 AMX5460:AMX5469 AWT5460:AWT5469 BGP5460:BGP5469 BQL5460:BQL5469 CAH5460:CAH5469 CKD5460:CKD5469 CTZ5460:CTZ5469 DDV5460:DDV5469 DNR5460:DNR5469 DXN5460:DXN5469 EHJ5460:EHJ5469 ERF5460:ERF5469 FBB5460:FBB5469 FKX5460:FKX5469 FUT5460:FUT5469 GEP5460:GEP5469 GOL5460:GOL5469 GYH5460:GYH5469 HID5460:HID5469 HRZ5460:HRZ5469 IBV5460:IBV5469 ILR5460:ILR5469 IVN5460:IVN5469 JFJ5460:JFJ5469 JPF5460:JPF5469 JZB5460:JZB5469 KIX5460:KIX5469 KST5460:KST5469 LCP5460:LCP5469 LML5460:LML5469 LWH5460:LWH5469 MGD5460:MGD5469 MPZ5460:MPZ5469 MZV5460:MZV5469 NJR5460:NJR5469 NTN5460:NTN5469 ODJ5460:ODJ5469 ONF5460:ONF5469 OXB5460:OXB5469 PGX5460:PGX5469 PQT5460:PQT5469 QAP5460:QAP5469 QKL5460:QKL5469 QUH5460:QUH5469 RED5460:RED5469 RNZ5460:RNZ5469 RXV5460:RXV5469 SHR5460:SHR5469 SRN5460:SRN5469 TBJ5460:TBJ5469 TLF5460:TLF5469 TVB5460:TVB5469 UEX5460:UEX5469 UOT5460:UOT5469 UYP5460:UYP5469 VIL5460:VIL5469 VSH5460:VSH5469 WCD5460:WCD5469 WLZ5460:WLZ5469 WVV5460:WVV5469 N5473:N5479 N5493:N5511 JJ5493:JJ5502 TF5493:TF5502 ADB5493:ADB5502 AMX5493:AMX5502 AWT5493:AWT5502 BGP5493:BGP5502 BQL5493:BQL5502 CAH5493:CAH5502 CKD5493:CKD5502 CTZ5493:CTZ5502 DDV5493:DDV5502 DNR5493:DNR5502 DXN5493:DXN5502 EHJ5493:EHJ5502 ERF5493:ERF5502 FBB5493:FBB5502 FKX5493:FKX5502 FUT5493:FUT5502 GEP5493:GEP5502 GOL5493:GOL5502 GYH5493:GYH5502 HID5493:HID5502 HRZ5493:HRZ5502 IBV5493:IBV5502 ILR5493:ILR5502 IVN5493:IVN5502 JFJ5493:JFJ5502 JPF5493:JPF5502 JZB5493:JZB5502 KIX5493:KIX5502 KST5493:KST5502 LCP5493:LCP5502 LML5493:LML5502 LWH5493:LWH5502 MGD5493:MGD5502 MPZ5493:MPZ5502 MZV5493:MZV5502 NJR5493:NJR5502 NTN5493:NTN5502 ODJ5493:ODJ5502 ONF5493:ONF5502 OXB5493:OXB5502 PGX5493:PGX5502 PQT5493:PQT5502 QAP5493:QAP5502 QKL5493:QKL5502 QUH5493:QUH5502 RED5493:RED5502 RNZ5493:RNZ5502 RXV5493:RXV5502 SHR5493:SHR5502 SRN5493:SRN5502 TBJ5493:TBJ5502 TLF5493:TLF5502 TVB5493:TVB5502 UEX5493:UEX5502 UOT5493:UOT5502 UYP5493:UYP5502 VIL5493:VIL5502 VSH5493:VSH5502 WCD5493:WCD5502 WLZ5493:WLZ5502 WVV5356:WVV5373 WLZ5356:WLZ5373 WCD5356:WCD5373 VSH5356:VSH5373 VIL5356:VIL5373 UYP5356:UYP5373 UOT5356:UOT5373 UEX5356:UEX5373 TVB5356:TVB5373 TLF5356:TLF5373 TBJ5356:TBJ5373 SRN5356:SRN5373 SHR5356:SHR5373 RXV5356:RXV5373 RNZ5356:RNZ5373 RED5356:RED5373 QUH5356:QUH5373 QKL5356:QKL5373 QAP5356:QAP5373 PQT5356:PQT5373 PGX5356:PGX5373 OXB5356:OXB5373 ONF5356:ONF5373 ODJ5356:ODJ5373 NTN5356:NTN5373 NJR5356:NJR5373 MZV5356:MZV5373 MPZ5356:MPZ5373 MGD5356:MGD5373 LWH5356:LWH5373 LML5356:LML5373 LCP5356:LCP5373 KST5356:KST5373 KIX5356:KIX5373 JZB5356:JZB5373 JPF5356:JPF5373 JFJ5356:JFJ5373 IVN5356:IVN5373 ILR5356:ILR5373 IBV5356:IBV5373 HRZ5356:HRZ5373 HID5356:HID5373 GYH5356:GYH5373 GOL5356:GOL5373 GEP5356:GEP5373 FUT5356:FUT5373 FKX5356:FKX5373 FBB5356:FBB5373 ERF5356:ERF5373 EHJ5356:EHJ5373 DXN5356:DXN5373 DNR5356:DNR5373 DDV5356:DDV5373 CTZ5356:CTZ5373 CKD5356:CKD5373 CAH5356:CAH5373 BQL5356:BQL5373 BGP5356:BGP5373 AWT5356:AWT5373 AMX5356:AMX5373 ADB5356:ADB5373 TF5356:TF5373 JJ5356:JJ5373 N5356:N5383 N5526:N5537 JJ5530:JJ5537 TF5530:TF5537 ADB5530:ADB5537 AMX5530:AMX5537 AWT5530:AWT5537 BGP5530:BGP5537 BQL5530:BQL5537 CAH5530:CAH5537 CKD5530:CKD5537 CTZ5530:CTZ5537 DDV5530:DDV5537 DNR5530:DNR5537 DXN5530:DXN5537 EHJ5530:EHJ5537 ERF5530:ERF5537 FBB5530:FBB5537 FKX5530:FKX5537 FUT5530:FUT5537 GEP5530:GEP5537 GOL5530:GOL5537 GYH5530:GYH5537 HID5530:HID5537 HRZ5530:HRZ5537 IBV5530:IBV5537 ILR5530:ILR5537 IVN5530:IVN5537 JFJ5530:JFJ5537 JPF5530:JPF5537 JZB5530:JZB5537 KIX5530:KIX5537 KST5530:KST5537 LCP5530:LCP5537 LML5530:LML5537 LWH5530:LWH5537 MGD5530:MGD5537 MPZ5530:MPZ5537 MZV5530:MZV5537 NJR5530:NJR5537 NTN5530:NTN5537 ODJ5530:ODJ5537 ONF5530:ONF5537 OXB5530:OXB5537 PGX5530:PGX5537 PQT5530:PQT5537 QAP5530:QAP5537 QKL5530:QKL5537 QUH5530:QUH5537 RED5530:RED5537 RNZ5530:RNZ5537 RXV5530:RXV5537 SHR5530:SHR5537 SRN5530:SRN5537 TBJ5530:TBJ5537 TLF5530:TLF5537 TVB5530:TVB5537 UEX5530:UEX5537 UOT5530:UOT5537 UYP5530:UYP5537 VIL5530:VIL5537 VSH5530:VSH5537 WCD5530:WCD5537 WLZ5530:WLZ5537 WVV5530:WVV5537 N5542:N5550 JJ5542:JJ5549 TF5542:TF5549 ADB5542:ADB5549 AMX5542:AMX5549 AWT5542:AWT5549 BGP5542:BGP5549 BQL5542:BQL5549 CAH5542:CAH5549 CKD5542:CKD5549 CTZ5542:CTZ5549 DDV5542:DDV5549 DNR5542:DNR5549 DXN5542:DXN5549 EHJ5542:EHJ5549 ERF5542:ERF5549 FBB5542:FBB5549 FKX5542:FKX5549 FUT5542:FUT5549 GEP5542:GEP5549 GOL5542:GOL5549 GYH5542:GYH5549 HID5542:HID5549 HRZ5542:HRZ5549 IBV5542:IBV5549 ILR5542:ILR5549 IVN5542:IVN5549 JFJ5542:JFJ5549 JPF5542:JPF5549 JZB5542:JZB5549 KIX5542:KIX5549 KST5542:KST5549 LCP5542:LCP5549 LML5542:LML5549 LWH5542:LWH5549 MGD5542:MGD5549 MPZ5542:MPZ5549 MZV5542:MZV5549 NJR5542:NJR5549 NTN5542:NTN5549 ODJ5542:ODJ5549 ONF5542:ONF5549 OXB5542:OXB5549 PGX5542:PGX5549 PQT5542:PQT5549 QAP5542:QAP5549 QKL5542:QKL5549 QUH5542:QUH5549 RED5542:RED5549 RNZ5542:RNZ5549 RXV5542:RXV5549 SHR5542:SHR5549 SRN5542:SRN5549 TBJ5542:TBJ5549 TLF5542:TLF5549 TVB5542:TVB5549 UEX5542:UEX5549 UOT5542:UOT5549 UYP5542:UYP5549 VIL5542:VIL5549 VSH5542:VSH5549 WCD5542:WCD5549 WLZ5542:WLZ5549 WVV5542:WVV5549 N5554:N5557 WVV5610:WVV5611 N5610:N5698 JJ5610:JJ5611 TF5610:TF5611 ADB5610:ADB5611 AMX5610:AMX5611 AWT5610:AWT5611 BGP5610:BGP5611 BQL5610:BQL5611 CAH5610:CAH5611 CKD5610:CKD5611 CTZ5610:CTZ5611 DDV5610:DDV5611 DNR5610:DNR5611 DXN5610:DXN5611 EHJ5610:EHJ5611 ERF5610:ERF5611 FBB5610:FBB5611 FKX5610:FKX5611 FUT5610:FUT5611 GEP5610:GEP5611 GOL5610:GOL5611 GYH5610:GYH5611 HID5610:HID5611 HRZ5610:HRZ5611 IBV5610:IBV5611 ILR5610:ILR5611 IVN5610:IVN5611 JFJ5610:JFJ5611 JPF5610:JPF5611 JZB5610:JZB5611 KIX5610:KIX5611 KST5610:KST5611 LCP5610:LCP5611 LML5610:LML5611 LWH5610:LWH5611 MGD5610:MGD5611 MPZ5610:MPZ5611 MZV5610:MZV5611 NJR5610:NJR5611 NTN5610:NTN5611 ODJ5610:ODJ5611 ONF5610:ONF5611 OXB5610:OXB5611 PGX5610:PGX5611 PQT5610:PQT5611 QAP5610:QAP5611 QKL5610:QKL5611 QUH5610:QUH5611 RED5610:RED5611 RNZ5610:RNZ5611 RXV5610:RXV5611 SHR5610:SHR5611 SRN5610:SRN5611 TBJ5610:TBJ5611 TLF5610:TLF5611 TVB5610:TVB5611 UEX5610:UEX5611 UOT5610:UOT5611 UYP5610:UYP5611 VIL5610:VIL5611 VSH5610:VSH5611 WCD5610:WCD5611 WLZ5610:WLZ5611 JJ5614:JJ5661 TF5614:TF5661 ADB5614:ADB5661 AMX5614:AMX5661 AWT5614:AWT5661 BGP5614:BGP5661 BQL5614:BQL5661 CAH5614:CAH5661 CKD5614:CKD5661 CTZ5614:CTZ5661 DDV5614:DDV5661 DNR5614:DNR5661 DXN5614:DXN5661 EHJ5614:EHJ5661 ERF5614:ERF5661 FBB5614:FBB5661 FKX5614:FKX5661 FUT5614:FUT5661 GEP5614:GEP5661 GOL5614:GOL5661 GYH5614:GYH5661 HID5614:HID5661 HRZ5614:HRZ5661 IBV5614:IBV5661 ILR5614:ILR5661 IVN5614:IVN5661 JFJ5614:JFJ5661 JPF5614:JPF5661 JZB5614:JZB5661 KIX5614:KIX5661 KST5614:KST5661 LCP5614:LCP5661 LML5614:LML5661 LWH5614:LWH5661 MGD5614:MGD5661 MPZ5614:MPZ5661 MZV5614:MZV5661 NJR5614:NJR5661 NTN5614:NTN5661 ODJ5614:ODJ5661 ONF5614:ONF5661 OXB5614:OXB5661 PGX5614:PGX5661 PQT5614:PQT5661 QAP5614:QAP5661 QKL5614:QKL5661 QUH5614:QUH5661 RED5614:RED5661 RNZ5614:RNZ5661 RXV5614:RXV5661 SHR5614:SHR5661 SRN5614:SRN5661 TBJ5614:TBJ5661 TLF5614:TLF5661 TVB5614:TVB5661 UEX5614:UEX5661 UOT5614:UOT5661 UYP5614:UYP5661 VIL5614:VIL5661 VSH5614:VSH5661 WCD5614:WCD5661 WLZ5614:WLZ5661 WVV5614:WVV5661 DDV7958:DDV7970 DDV7984:DDV7985 WVV7579:WVV7586 N7579:N7599 DNR7958:DNR7970 DXN7958:DXN7970 EHJ7958:EHJ7970 ERF7958:ERF7970 FBB7958:FBB7970 FKX7958:FKX7970 FUT7958:FUT7970 GEP7958:GEP7970 GOL7958:GOL7970 GYH7958:GYH7970 HID7958:HID7970 HRZ7958:HRZ7970 IBV7958:IBV7970 ILR7958:ILR7970 IVN7958:IVN7970 JFJ7958:JFJ7970 JPF7958:JPF7970 JZB7958:JZB7970 KIX7958:KIX7970 KST7958:KST7970 LCP7958:LCP7970 LML7958:LML7970 LWH7958:LWH7970 MGD7958:MGD7970 MPZ7958:MPZ7970 MZV7958:MZV7970 NJR7958:NJR7970 NTN7958:NTN7970 ODJ7958:ODJ7970 ONF7958:ONF7970 OXB7958:OXB7970 PGX7958:PGX7970 PQT7958:PQT7970 QAP7958:QAP7970 QKL7958:QKL7970 QUH7958:QUH7970 RED7958:RED7970 RNZ7958:RNZ7970 RXV7958:RXV7970 SHR7958:SHR7970 SRN7958:SRN7970 TBJ7958:TBJ7970 TLF7958:TLF7970 TVB7958:TVB7970 UEX7958:UEX7970 UOT7958:UOT7970 UYP7958:UYP7970 VIL7958:VIL7970 VSH7958:VSH7970 WCD7958:WCD7970 WLZ7958:WLZ7970 WVV7958:WVV7970 VSH3491:VSH3581 JJ7984:JJ7985 TF7984:TF7985 ADB7984:ADB7985 AMX7984:AMX7985 AWT7984:AWT7985 BGP7984:BGP7985 BQL7984:BQL7985 CAH7984:CAH7985 CKD7984:CKD7985 DXN7947 EHJ7947 ERF7947 FBB7947 FKX7947 FUT7947 GEP7947 GOL7947 GYH7947 HID7947 HRZ7947 IBV7947 ILR7947 IVN7947 JFJ7947 JPF7947 JZB7947 KIX7947 KST7947 LCP7947 LML7947 LWH7947 MGD7947 MPZ7947 MZV7947 NJR7947 NTN7947 ODJ7947 ONF7947 OXB7947 PGX7947 PQT7947 QAP7947 QKL7947 QUH7947 RED7947 RNZ7947 RXV7947 SHR7947 SRN7947 TBJ7947 TLF7947 TVB7947 UEX7947 UOT7947 UYP7947 VIL7947 VSH7947 WCD7947 WLZ7947 WVV7947 N7958:N7970 JJ7958:JJ7970 TF7958:TF7970 ADB7958:ADB7970 AMX7958:AMX7970 AWT7958:AWT7970 BGP7958:BGP7970 BQL7958:BQL7970 CAH7958:CAH7970 N7671:N7672 JJ7671 TF7671 ADB7671 AMX7671 AWT7671 BGP7671 BQL7671 CAH7671 CKD7671 CTZ7671 DDV7671 DNR7671 DXN7671 EHJ7671 ERF7671 FBB7671 FKX7671 FUT7671 GEP7671 GOL7671 GYH7671 HID7671 HRZ7671 IBV7671 ILR7671 IVN7671 JFJ7671 JPF7671 JZB7671 KIX7671 KST7671 LCP7671 LML7671 LWH7671 MGD7671 MPZ7671 MZV7671 NJR7671 NTN7671 ODJ7671 ONF7671 OXB7671 PGX7671 PQT7671 QAP7671 QKL7671 QUH7671 RED7671 RNZ7671 RXV7671 SHR7671 SRN7671 TBJ7671 TLF7671 TVB7671 UEX7671 UOT7671 UYP7671 VIL7671 VSH7671 WCD7671 WLZ7671 TF7726:TF7727 ADB7726:ADB7727 AMX7726:AMX7727 AWT7726:AWT7727 BGP7726:BGP7727 BQL7726:BQL7727 CAH7726:CAH7727 CKD7726:CKD7727 CTZ7726:CTZ7727 DDV7726:DDV7727 DNR7726:DNR7727 DXN7726:DXN7727 EHJ7726:EHJ7727 ERF7726:ERF7727 FBB7726:FBB7727 FKX7726:FKX7727 FUT7726:FUT7727 GEP7726:GEP7727 GOL7726:GOL7727 GYH7726:GYH7727 HID7726:HID7727 HRZ7726:HRZ7727 IBV7726:IBV7727 ILR7726:ILR7727 IVN7726:IVN7727 JFJ7726:JFJ7727 JPF7726:JPF7727 JZB7726:JZB7727 KIX7726:KIX7727 KST7726:KST7727 LCP7726:LCP7727 LML7726:LML7727 LWH7726:LWH7727 MGD7726:MGD7727 MPZ7726:MPZ7727 MZV7726:MZV7727 NJR7726:NJR7727 NTN7726:NTN7727 ODJ7726:ODJ7727 ONF7726:ONF7727 OXB7726:OXB7727 PGX7726:PGX7727 PQT7726:PQT7727 QAP7726:QAP7727 QKL7726:QKL7727 QUH7726:QUH7727 RED7726:RED7727 RNZ7726:RNZ7727 RXV7726:RXV7727 SHR7726:SHR7727 SRN7726:SRN7727 TBJ7726:TBJ7727 TLF7726:TLF7727 TVB7726:TVB7727 UEX7726:UEX7727 UOT7726:UOT7727 UYP7726:UYP7727 VIL7726:VIL7727 VSH7726:VSH7727 WCD7726:WCD7727 WLZ7726:WLZ7727 WLZ7687:WLZ7690 WVV7665:WVV7666 N7726:N7727 WVV7726:WVV7727 N7729:N7739 JJ7729:JJ7735 TF7729:TF7735 ADB7729:ADB7735 AMX7729:AMX7735 AWT7729:AWT7735 BGP7729:BGP7735 BQL7729:BQL7735 CAH7729:CAH7735 CKD7729:CKD7735 CTZ7729:CTZ7735 DDV7729:DDV7735 DNR7729:DNR7735 DXN7729:DXN7735 EHJ7729:EHJ7735 ERF7729:ERF7735 FBB7729:FBB7735 FKX7729:FKX7735 FUT7729:FUT7735 GEP7729:GEP7735 GOL7729:GOL7735 GYH7729:GYH7735 HID7729:HID7735 HRZ7729:HRZ7735 IBV7729:IBV7735 ILR7729:ILR7735 IVN7729:IVN7735 JFJ7729:JFJ7735 JPF7729:JPF7735 JZB7729:JZB7735 KIX7729:KIX7735 KST7729:KST7735 LCP7729:LCP7735 LML7729:LML7735 LWH7729:LWH7735 MGD7729:MGD7735 MPZ7729:MPZ7735 MZV7729:MZV7735 NJR7729:NJR7735 NTN7729:NTN7735 ODJ7729:ODJ7735 ONF7729:ONF7735 OXB7729:OXB7735 PGX7729:PGX7735 PQT7729:PQT7735 QAP7729:QAP7735 QKL7729:QKL7735 QUH7729:QUH7735 RED7729:RED7735 RNZ7729:RNZ7735 RXV7729:RXV7735 SHR7729:SHR7735 SRN7729:SRN7735 TBJ7729:TBJ7735 TLF7729:TLF7735 TVB7729:TVB7735 UEX7729:UEX7735 UOT7729:UOT7735 UYP7729:UYP7735 VIL7729:VIL7735 VSH7729:VSH7735 WCD7729:WCD7735 WLZ7729:WLZ7735 JJ7726:JJ7727 N7818:N7830 TF7931:TF7933 ADB7931:ADB7933 AMX7931:AMX7933 AWT7931:AWT7933 BGP7931:BGP7933 BQL7931:BQL7933 CAH7931:CAH7933 CKD7931:CKD7933 CTZ7931:CTZ7933 DDV7931:DDV7933 DNR7931:DNR7933 DXN7931:DXN7933 EHJ7931:EHJ7933 ERF7931:ERF7933 FBB7931:FBB7933 FKX7931:FKX7933 FUT7931:FUT7933 GEP7931:GEP7933 GOL7931:GOL7933 GYH7931:GYH7933 HID7931:HID7933 HRZ7931:HRZ7933 IBV7931:IBV7933 ILR7931:ILR7933 IVN7931:IVN7933 JFJ7931:JFJ7933 JPF7931:JPF7933 JZB7931:JZB7933 KIX7931:KIX7933 KST7931:KST7933 LCP7931:LCP7933 LML7931:LML7933 LWH7931:LWH7933 MGD7931:MGD7933 MPZ7931:MPZ7933 MZV7931:MZV7933 NJR7931:NJR7933 NTN7931:NTN7933 ODJ7931:ODJ7933 ONF7931:ONF7933 OXB7931:OXB7933 PGX7931:PGX7933 PQT7931:PQT7933 QAP7931:QAP7933 QKL7931:QKL7933 QUH7931:QUH7933 RED7931:RED7933 RNZ7931:RNZ7933 RXV7931:RXV7933 SHR7931:SHR7933 SRN7931:SRN7933 TBJ7931:TBJ7933 TLF7931:TLF7933 TVB7931:TVB7933 UEX7931:UEX7933 UOT7931:UOT7933 UYP7931:UYP7933 VIL7931:VIL7933 VSH7931:VSH7933 WCD7931:WCD7933 WLZ7931:WLZ7933 JJ7931:JJ7933 AMX8148 AWT8148 BGP8148 BQL8148 CAH8148 CKD8148 CTZ8148 DDV8148 DNR8148 DXN8148 EHJ8148 ERF8148 FBB8148 FKX8148 FUT8148 GEP8148 GOL8148 GYH8148 HID8148 HRZ8148 IBV8148 ILR8148 IVN8148 JFJ8148 JPF8148 JZB8148 KIX8148 KST8148 LCP8148 LML8148 LWH8148 MGD8148 MPZ8148 MZV8148 NJR8148 NTN8148 ODJ8148 ONF8148 OXB8148 PGX8148 PQT8148 QAP8148 QKL8148 QUH8148 RED8148 RNZ8148 RXV8148 SHR8148 SRN8148 TBJ8148 TLF8148 TVB8148 UEX8148 UOT8148 UYP8148 VIL8148 VSH8148 WCD8148 WLZ8148 WVV8148 WCD3491:WCD3581 WVV8128:WVV8129 WLZ3491:WLZ3581 DDV8133:DDV8134 DNR8133:DNR8134 CTZ7984:CTZ7985 DNR7984:DNR7985 DXN7984:DXN7985 EHJ7984:EHJ7985 ERF7984:ERF7985 FBB7984:FBB7985 FKX7984:FKX7985 FUT7984:FUT7985 GEP7984:GEP7985 GOL7984:GOL7985 GYH7984:GYH7985 HID7984:HID7985 HRZ7984:HRZ7985 IBV7984:IBV7985 ILR7984:ILR7985 IVN7984:IVN7985 JFJ7984:JFJ7985 JPF7984:JPF7985 JZB7984:JZB7985 KIX7984:KIX7985 KST7984:KST7985 LCP7984:LCP7985 LML7984:LML7985 LWH7984:LWH7985 MGD7984:MGD7985 MPZ7984:MPZ7985 MZV7984:MZV7985 NJR7984:NJR7985 NTN7984:NTN7985 ODJ7984:ODJ7985 ONF7984:ONF7985 OXB7984:OXB7985 PGX7984:PGX7985 PQT7984:PQT7985 QAP7984:QAP7985 QKL7984:QKL7985 QUH7984:QUH7985 RED7984:RED7985 RNZ7984:RNZ7985 RXV7984:RXV7985 SHR7984:SHR7985 SRN7984:SRN7985 TBJ7984:TBJ7985 TLF7984:TLF7985 TVB7984:TVB7985 UEX7984:UEX7985 UOT7984:UOT7985 UYP7984:UYP7985 VIL7984:VIL7985 VSH7984:VSH7985 WCD7984:WCD7985 WLZ7984:WLZ7985 WVV7984:WVV7985 JJ7990:JJ7993 TF7990:TF7993 ADB7990:ADB7993 AMX7990:AMX7993 AWT7990:AWT7993 BGP7990:BGP7993 BQL7990:BQL7993 CAH7990:CAH7993 CKD7990:CKD7993 CTZ7990:CTZ7993 DDV7990:DDV7993 DNR7990:DNR7993 DXN7990:DXN7993 EHJ7990:EHJ7993 ERF7990:ERF7993 FBB7990:FBB7993 FKX7990:FKX7993 FUT7990:FUT7993 GEP7990:GEP7993 GOL7990:GOL7993 GYH7990:GYH7993 HID7990:HID7993 HRZ7990:HRZ7993 IBV7990:IBV7993 ILR7990:ILR7993 IVN7990:IVN7993 JFJ7990:JFJ7993 JPF7990:JPF7993 JZB7990:JZB7993 KIX7990:KIX7993 KST7990:KST7993 LCP7990:LCP7993 LML7990:LML7993 LWH7990:LWH7993 MGD7990:MGD7993 MPZ7990:MPZ7993 MZV7990:MZV7993 NJR7990:NJR7993 NTN7990:NTN7993 ODJ7990:ODJ7993 ONF7990:ONF7993 OXB7990:OXB7993 PGX7990:PGX7993 PQT7990:PQT7993 QAP7990:QAP7993 QKL7990:QKL7993 QUH7990:QUH7993 RED7990:RED7993 RNZ7990:RNZ7993 RXV7990:RXV7993 SHR7990:SHR7993 SRN7990:SRN7993 TBJ7990:TBJ7993 TLF7990:TLF7993 TVB7990:TVB7993 UEX7990:UEX7993 UOT7990:UOT7993 UYP7990:UYP7993 VIL7990:VIL7993 VSH7990:VSH7993 WCD7990:WCD7993 WLZ7990:WLZ7993 N8133:N8134 JJ8133:JJ8134 TF8133:TF8134 ADB8133:ADB8134 AMX8133:AMX8134 AWT8133:AWT8134 BGP8133:BGP8134 BQL8133:BQL8134 CAH8133:CAH8134 CKD8133:CKD8134 CTZ8133:CTZ8134 N8019:N8115 N8128:N8129 JJ8128:JJ8129 TF8128:TF8129 ADB8128:ADB8129 AMX8128:AMX8129 AWT8128:AWT8129 BGP8128:BGP8129 BQL8128:BQL8129 CAH8128:CAH8129 CKD8128:CKD8129 N7275 CTZ8128:CTZ8129 DDV8128:DDV8129 DNR8128:DNR8129 DXN8128:DXN8129 EHJ8128:EHJ8129 ERF8128:ERF8129 FBB8128:FBB8129 FKX8128:FKX8129 FUT8128:FUT8129 GEP8128:GEP8129 GOL8128:GOL8129 GYH8128:GYH8129 HID8128:HID8129 HRZ8128:HRZ8129 IBV8128:IBV8129 ILR8128:ILR8129 IVN8128:IVN8129 JFJ8128:JFJ8129 JPF8128:JPF8129 JZB8128:JZB8129 KIX8128:KIX8129 KST8128:KST8129 LCP8128:LCP8129 LML8128:LML8129 LWH8128:LWH8129 MGD8128:MGD8129 MPZ8128:MPZ8129 MZV8128:MZV8129 NJR8128:NJR8129 NTN8128:NTN8129 ODJ8128:ODJ8129 ONF8128:ONF8129 OXB8128:OXB8129 PGX8128:PGX8129 PQT8128:PQT8129 QAP8128:QAP8129 QKL8128:QKL8129 QUH8128:QUH8129 RED8128:RED8129 RNZ8128:RNZ8129 RXV8128:RXV8129 SHR8128:SHR8129 SRN8128:SRN8129 TBJ8128:TBJ8129 TLF8128:TLF8129 TVB8128:TVB8129 UEX8128:UEX8129 UOT8128:UOT8129 UYP8128:UYP8129 VIL8128:VIL8129 VSH8128:VSH8129 WCD8128:WCD8129 WLZ8128:WLZ8129 CKD7958:CKD7970 JJ8148 TF8148 ADB8148 N5781 JJ5781 TF5781 ADB5781 AMX5781 AWT5781 BGP5781 BQL5781 CAH5781 CKD5781 CTZ5781 DDV5781 DNR5781 DXN5781 EHJ5781 ERF5781 FBB5781 FKX5781 FUT5781 GEP5781 GOL5781 GYH5781 HID5781 HRZ5781 IBV5781 ILR5781 IVN5781 JFJ5781 JPF5781 JZB5781 KIX5781 KST5781 LCP5781 LML5781 LWH5781 MGD5781 MPZ5781 MZV5781 NJR5781 NTN5781 ODJ5781 ONF5781 OXB5781 PGX5781 PQT5781 QAP5781 QKL5781 QUH5781 RED5781 RNZ5781 RXV5781 SHR5781 SRN5781 TBJ5781 TLF5781 TVB5781 UEX5781 UOT5781 UYP5781 VIL5781 VSH5781 WCD5781 WLZ5781 WVV5781 N5787 JJ5787 TF5787 ADB5787 AMX5787 AWT5787 BGP5787 BQL5787 CAH5787 CKD5787 CTZ5787 DDV5787 DNR5787 DXN5787 EHJ5787 ERF5787 FBB5787 FKX5787 FUT5787 GEP5787 GOL5787 GYH5787 HID5787 HRZ5787 IBV5787 ILR5787 IVN5787 JFJ5787 JPF5787 JZB5787 KIX5787 KST5787 LCP5787 LML5787 LWH5787 MGD5787 MPZ5787 MZV5787 NJR5787 NTN5787 ODJ5787 ONF5787 OXB5787 PGX5787 PQT5787 QAP5787 QKL5787 QUH5787 RED5787 RNZ5787 RXV5787 SHR5787 SRN5787 TBJ5787 TLF5787 TVB5787 UEX5787 UOT5787 UYP5787 VIL5787 VSH5787 WCD5787 WLZ5787 WVV5787 N5807:N5842 JJ5831:JJ5842 TF5831:TF5842 ADB5831:ADB5842 AMX5831:AMX5842 AWT5831:AWT5842 BGP5831:BGP5842 BQL5831:BQL5842 CAH5831:CAH5842 CKD5831:CKD5842 CTZ5831:CTZ5842 DDV5831:DDV5842 DNR5831:DNR5842 DXN5831:DXN5842 EHJ5831:EHJ5842 ERF5831:ERF5842 FBB5831:FBB5842 FKX5831:FKX5842 FUT5831:FUT5842 GEP5831:GEP5842 GOL5831:GOL5842 GYH5831:GYH5842 HID5831:HID5842 HRZ5831:HRZ5842 IBV5831:IBV5842 ILR5831:ILR5842 IVN5831:IVN5842 JFJ5831:JFJ5842 JPF5831:JPF5842 JZB5831:JZB5842 KIX5831:KIX5842 KST5831:KST5842 LCP5831:LCP5842 LML5831:LML5842 LWH5831:LWH5842 MGD5831:MGD5842 MPZ5831:MPZ5842 MZV5831:MZV5842 NJR5831:NJR5842 NTN5831:NTN5842 ODJ5831:ODJ5842 ONF5831:ONF5842 OXB5831:OXB5842 PGX5831:PGX5842 PQT5831:PQT5842 QAP5831:QAP5842 QKL5831:QKL5842 QUH5831:QUH5842 RED5831:RED5842 RNZ5831:RNZ5842 RXV5831:RXV5842 SHR5831:SHR5842 SRN5831:SRN5842 TBJ5831:TBJ5842 TLF5831:TLF5842 TVB5831:TVB5842 UEX5831:UEX5842 UOT5831:UOT5842 UYP5831:UYP5842 VIL5831:VIL5842 VSH5831:VSH5842 WCD5831:WCD5842 WLZ5831:WLZ5842 WVV5831:WVV5842 JJ5877:JJ5927 TF5877:TF5927 ADB5877:ADB5927 AMX5877:AMX5927 AWT5877:AWT5927 BGP5877:BGP5927 BQL5877:BQL5927 CAH5877:CAH5927 CKD5877:CKD5927 CTZ5877:CTZ5927 DDV5877:DDV5927 DNR5877:DNR5927 DXN5877:DXN5927 EHJ5877:EHJ5927 ERF5877:ERF5927 FBB5877:FBB5927 FKX5877:FKX5927 FUT5877:FUT5927 GEP5877:GEP5927 GOL5877:GOL5927 GYH5877:GYH5927 HID5877:HID5927 HRZ5877:HRZ5927 IBV5877:IBV5927 ILR5877:ILR5927 IVN5877:IVN5927 JFJ5877:JFJ5927 JPF5877:JPF5927 JZB5877:JZB5927 KIX5877:KIX5927 KST5877:KST5927 LCP5877:LCP5927 LML5877:LML5927 LWH5877:LWH5927 MGD5877:MGD5927 MPZ5877:MPZ5927 MZV5877:MZV5927 NJR5877:NJR5927 NTN5877:NTN5927 ODJ5877:ODJ5927 ONF5877:ONF5927 OXB5877:OXB5927 PGX5877:PGX5927 PQT5877:PQT5927 QAP5877:QAP5927 QKL5877:QKL5927 QUH5877:QUH5927 RED5877:RED5927 RNZ5877:RNZ5927 RXV5877:RXV5927 SHR5877:SHR5927 SRN5877:SRN5927 TBJ5877:TBJ5927 TLF5877:TLF5927 TVB5877:TVB5927 UEX5877:UEX5927 UOT5877:UOT5927 UYP5877:UYP5927 VIL5877:VIL5927 VSH5877:VSH5927 WCD5877:WCD5927 WLZ5877:WLZ5927 WVV5877:WVV5927 N5952:N5958 N6043:N6044 JJ6043:JJ6044 TF6043:TF6044 ADB6043:ADB6044 AMX6043:AMX6044 AWT6043:AWT6044 BGP6043:BGP6044 BQL6043:BQL6044 CAH6043:CAH6044 CKD6043:CKD6044 CTZ6043:CTZ6044 DDV6043:DDV6044 DNR6043:DNR6044 DXN6043:DXN6044 EHJ6043:EHJ6044 ERF6043:ERF6044 FBB6043:FBB6044 FKX6043:FKX6044 FUT6043:FUT6044 GEP6043:GEP6044 GOL6043:GOL6044 GYH6043:GYH6044 HID6043:HID6044 HRZ6043:HRZ6044 IBV6043:IBV6044 ILR6043:ILR6044 IVN6043:IVN6044 JFJ6043:JFJ6044 JPF6043:JPF6044 JZB6043:JZB6044 KIX6043:KIX6044 KST6043:KST6044 LCP6043:LCP6044 LML6043:LML6044 LWH6043:LWH6044 MGD6043:MGD6044 MPZ6043:MPZ6044 MZV6043:MZV6044 NJR6043:NJR6044 NTN6043:NTN6044 ODJ6043:ODJ6044 ONF6043:ONF6044 OXB6043:OXB6044 PGX6043:PGX6044 PQT6043:PQT6044 QAP6043:QAP6044 QKL6043:QKL6044 QUH6043:QUH6044 RED6043:RED6044 RNZ6043:RNZ6044 RXV6043:RXV6044 SHR6043:SHR6044 SRN6043:SRN6044 TBJ6043:TBJ6044 TLF6043:TLF6044 TVB6043:TVB6044 UEX6043:UEX6044 UOT6043:UOT6044 UYP6043:UYP6044 VIL6043:VIL6044 VSH6043:VSH6044 WCD6043:WCD6044 WLZ6043:WLZ6044 WVV6043:WVV6044 N5853 N5960:N5968 N5983 N6069:N6077 JJ6069:JJ6071 TF6069:TF6071 ADB6069:ADB6071 AMX6069:AMX6071 AWT6069:AWT6071 BGP6069:BGP6071 BQL6069:BQL6071 CAH6069:CAH6071 CKD6069:CKD6071 CTZ6069:CTZ6071 DDV6069:DDV6071 DNR6069:DNR6071 DXN6069:DXN6071 EHJ6069:EHJ6071 ERF6069:ERF6071 FBB6069:FBB6071 FKX6069:FKX6071 FUT6069:FUT6071 GEP6069:GEP6071 GOL6069:GOL6071 GYH6069:GYH6071 HID6069:HID6071 HRZ6069:HRZ6071 IBV6069:IBV6071 ILR6069:ILR6071 IVN6069:IVN6071 JFJ6069:JFJ6071 JPF6069:JPF6071 JZB6069:JZB6071 KIX6069:KIX6071 KST6069:KST6071 LCP6069:LCP6071 LML6069:LML6071 LWH6069:LWH6071 MGD6069:MGD6071 MPZ6069:MPZ6071 MZV6069:MZV6071 NJR6069:NJR6071 NTN6069:NTN6071 ODJ6069:ODJ6071 ONF6069:ONF6071 OXB6069:OXB6071 PGX6069:PGX6071 PQT6069:PQT6071 QAP6069:QAP6071 QKL6069:QKL6071 QUH6069:QUH6071 RED6069:RED6071 RNZ6069:RNZ6071 RXV6069:RXV6071 SHR6069:SHR6071 SRN6069:SRN6071 TBJ6069:TBJ6071 TLF6069:TLF6071 TVB6069:TVB6071 UEX6069:UEX6071 UOT6069:UOT6071 UYP6069:UYP6071 VIL6069:VIL6071 VSH6069:VSH6071 WCD6069:WCD6071 WLZ6069:WLZ6071 WVV6069:WVV6071 N7145:N7147 N7156:N7164 JJ7156:JJ7164 TF7156:TF7164 ADB7156:ADB7164 AMX7156:AMX7164 AWT7156:AWT7164 BGP7156:BGP7164 BQL7156:BQL7164 CAH7156:CAH7164 CKD7156:CKD7164 CTZ7156:CTZ7164 DDV7156:DDV7164 DNR7156:DNR7164 DXN7156:DXN7164 EHJ7156:EHJ7164 ERF7156:ERF7164 FBB7156:FBB7164 FKX7156:FKX7164 FUT7156:FUT7164 GEP7156:GEP7164 GOL7156:GOL7164 GYH7156:GYH7164 HID7156:HID7164 HRZ7156:HRZ7164 IBV7156:IBV7164 ILR7156:ILR7164 IVN7156:IVN7164 JFJ7156:JFJ7164 JPF7156:JPF7164 JZB7156:JZB7164 KIX7156:KIX7164 KST7156:KST7164 LCP7156:LCP7164 LML7156:LML7164 LWH7156:LWH7164 MGD7156:MGD7164 MPZ7156:MPZ7164 MZV7156:MZV7164 NJR7156:NJR7164 NTN7156:NTN7164 ODJ7156:ODJ7164 ONF7156:ONF7164 OXB7156:OXB7164 PGX7156:PGX7164 PQT7156:PQT7164 QAP7156:QAP7164 QKL7156:QKL7164 QUH7156:QUH7164 RED7156:RED7164 RNZ7156:RNZ7164 RXV7156:RXV7164 SHR7156:SHR7164 SRN7156:SRN7164 TBJ7156:TBJ7164 TLF7156:TLF7164 TVB7156:TVB7164 UEX7156:UEX7164 UOT7156:UOT7164 UYP7156:UYP7164 VIL7156:VIL7164 VSH7156:VSH7164 WCD7156:WCD7164 WLZ7156:WLZ7164 WVV7156:WVV7164 N7180:N7182 JJ7180:JJ7182 TF7180:TF7182 ADB7180:ADB7182 AMX7180:AMX7182 AWT7180:AWT7182 BGP7180:BGP7182 BQL7180:BQL7182 CAH7180:CAH7182 CKD7180:CKD7182 CTZ7180:CTZ7182 DDV7180:DDV7182 DNR7180:DNR7182 DXN7180:DXN7182 EHJ7180:EHJ7182 ERF7180:ERF7182 FBB7180:FBB7182 FKX7180:FKX7182 FUT7180:FUT7182 GEP7180:GEP7182 GOL7180:GOL7182 GYH7180:GYH7182 HID7180:HID7182 HRZ7180:HRZ7182 IBV7180:IBV7182 ILR7180:ILR7182 IVN7180:IVN7182 JFJ7180:JFJ7182 JPF7180:JPF7182 JZB7180:JZB7182 KIX7180:KIX7182 KST7180:KST7182 LCP7180:LCP7182 LML7180:LML7182 LWH7180:LWH7182 MGD7180:MGD7182 MPZ7180:MPZ7182 MZV7180:MZV7182 NJR7180:NJR7182 NTN7180:NTN7182 ODJ7180:ODJ7182 ONF7180:ONF7182 OXB7180:OXB7182 PGX7180:PGX7182 PQT7180:PQT7182 QAP7180:QAP7182 QKL7180:QKL7182 QUH7180:QUH7182 RED7180:RED7182 RNZ7180:RNZ7182 RXV7180:RXV7182 SHR7180:SHR7182 SRN7180:SRN7182 TBJ7180:TBJ7182 TLF7180:TLF7182 TVB7180:TVB7182 UEX7180:UEX7182 UOT7180:UOT7182 UYP7180:UYP7182 VIL7180:VIL7182 VSH7180:VSH7182 WCD7180:WCD7182 WLZ7180:WLZ7182 WVV7180:WVV7182 N7186:N7187 JJ7186 TF7186 ADB7186 AMX7186 AWT7186 BGP7186 BQL7186 CAH7186 CKD7186 CTZ7186 DDV7186 DNR7186 DXN7186 EHJ7186 ERF7186 FBB7186 FKX7186 FUT7186 GEP7186 GOL7186 GYH7186 HID7186 HRZ7186 IBV7186 ILR7186 IVN7186 JFJ7186 JPF7186 JZB7186 KIX7186 KST7186 LCP7186 LML7186 LWH7186 MGD7186 MPZ7186 MZV7186 NJR7186 NTN7186 ODJ7186 ONF7186 OXB7186 PGX7186 PQT7186 QAP7186 QKL7186 QUH7186 RED7186 RNZ7186 RXV7186 SHR7186 SRN7186 TBJ7186 TLF7186 TVB7186 UEX7186 UOT7186 UYP7186 VIL7186 VSH7186 WCD7186 WLZ7186 WVV7186 N7191 N7193:N7195 JJ7193:JJ7194 TF7193:TF7194 ADB7193:ADB7194 AMX7193:AMX7194 AWT7193:AWT7194 BGP7193:BGP7194 BQL7193:BQL7194 CAH7193:CAH7194 CKD7193:CKD7194 CTZ7193:CTZ7194 DDV7193:DDV7194 DNR7193:DNR7194 DXN7193:DXN7194 EHJ7193:EHJ7194 ERF7193:ERF7194 FBB7193:FBB7194 FKX7193:FKX7194 FUT7193:FUT7194 GEP7193:GEP7194 GOL7193:GOL7194 GYH7193:GYH7194 HID7193:HID7194 HRZ7193:HRZ7194 IBV7193:IBV7194 ILR7193:ILR7194 IVN7193:IVN7194 JFJ7193:JFJ7194 JPF7193:JPF7194 JZB7193:JZB7194 KIX7193:KIX7194 KST7193:KST7194 LCP7193:LCP7194 LML7193:LML7194 LWH7193:LWH7194 MGD7193:MGD7194 MPZ7193:MPZ7194 MZV7193:MZV7194 NJR7193:NJR7194 NTN7193:NTN7194 ODJ7193:ODJ7194 ONF7193:ONF7194 OXB7193:OXB7194 PGX7193:PGX7194 PQT7193:PQT7194 QAP7193:QAP7194 QKL7193:QKL7194 QUH7193:QUH7194 RED7193:RED7194 RNZ7193:RNZ7194 RXV7193:RXV7194 SHR7193:SHR7194 SRN7193:SRN7194 TBJ7193:TBJ7194 TLF7193:TLF7194 TVB7193:TVB7194 UEX7193:UEX7194 UOT7193:UOT7194 UYP7193:UYP7194 VIL7193:VIL7194 VSH7193:VSH7194 WCD7193:WCD7194 WLZ7193:WLZ7194 WVV7193:WVV7194 N7198 JJ7198 TF7198 ADB7198 AMX7198 AWT7198 BGP7198 BQL7198 CAH7198 CKD7198 CTZ7198 DDV7198 DNR7198 DXN7198 EHJ7198 ERF7198 FBB7198 FKX7198 FUT7198 GEP7198 GOL7198 GYH7198 HID7198 HRZ7198 IBV7198 ILR7198 IVN7198 JFJ7198 JPF7198 JZB7198 KIX7198 KST7198 LCP7198 LML7198 LWH7198 MGD7198 MPZ7198 MZV7198 NJR7198 NTN7198 ODJ7198 ONF7198 OXB7198 PGX7198 PQT7198 QAP7198 QKL7198 QUH7198 RED7198 RNZ7198 RXV7198 SHR7198 SRN7198 TBJ7198 TLF7198 TVB7198 UEX7198 UOT7198 UYP7198 VIL7198 VSH7198 WCD7198 WLZ7198 WVV7198 N7573:N7577 JJ7201:JJ7205 TF7201:TF7205 ADB7201:ADB7205 AMX7201:AMX7205 AWT7201:AWT7205 BGP7201:BGP7205 BQL7201:BQL7205 CAH7201:CAH7205 CKD7201:CKD7205 CTZ7201:CTZ7205 DDV7201:DDV7205 DNR7201:DNR7205 DXN7201:DXN7205 EHJ7201:EHJ7205 ERF7201:ERF7205 FBB7201:FBB7205 FKX7201:FKX7205 FUT7201:FUT7205 GEP7201:GEP7205 GOL7201:GOL7205 GYH7201:GYH7205 HID7201:HID7205 HRZ7201:HRZ7205 IBV7201:IBV7205 ILR7201:ILR7205 IVN7201:IVN7205 JFJ7201:JFJ7205 JPF7201:JPF7205 JZB7201:JZB7205 KIX7201:KIX7205 KST7201:KST7205 LCP7201:LCP7205 LML7201:LML7205 LWH7201:LWH7205 MGD7201:MGD7205 MPZ7201:MPZ7205 MZV7201:MZV7205 NJR7201:NJR7205 NTN7201:NTN7205 ODJ7201:ODJ7205 ONF7201:ONF7205 OXB7201:OXB7205 PGX7201:PGX7205 PQT7201:PQT7205 QAP7201:QAP7205 QKL7201:QKL7205 QUH7201:QUH7205 RED7201:RED7205 RNZ7201:RNZ7205 RXV7201:RXV7205 SHR7201:SHR7205 SRN7201:SRN7205 TBJ7201:TBJ7205 TLF7201:TLF7205 TVB7201:TVB7205 UEX7201:UEX7205 UOT7201:UOT7205 UYP7201:UYP7205 VIL7201:VIL7205 VSH7201:VSH7205 WCD7201:WCD7205 WLZ7201:WLZ7205 WVV7201:WVV7205 N7223:N7225 TF7236:TF7242 ADB7236:ADB7242 AMX7236:AMX7242 AWT7236:AWT7242 BGP7236:BGP7242 BQL7236:BQL7242 CAH7236:CAH7242 CKD7236:CKD7242 CTZ7236:CTZ7242 DDV7236:DDV7242 DNR7236:DNR7242 DXN7236:DXN7242 EHJ7236:EHJ7242 ERF7236:ERF7242 FBB7236:FBB7242 FKX7236:FKX7242 FUT7236:FUT7242 GEP7236:GEP7242 GOL7236:GOL7242 GYH7236:GYH7242 HID7236:HID7242 HRZ7236:HRZ7242 IBV7236:IBV7242 ILR7236:ILR7242 IVN7236:IVN7242 JFJ7236:JFJ7242 JPF7236:JPF7242 JZB7236:JZB7242 KIX7236:KIX7242 KST7236:KST7242 LCP7236:LCP7242 LML7236:LML7242 LWH7236:LWH7242 MGD7236:MGD7242 MPZ7236:MPZ7242 MZV7236:MZV7242 NJR7236:NJR7242 NTN7236:NTN7242 ODJ7236:ODJ7242 ONF7236:ONF7242 OXB7236:OXB7242 PGX7236:PGX7242 PQT7236:PQT7242 QAP7236:QAP7242 QKL7236:QKL7242 QUH7236:QUH7242 RED7236:RED7242 RNZ7236:RNZ7242 RXV7236:RXV7242 SHR7236:SHR7242 SRN7236:SRN7242 TBJ7236:TBJ7242 TLF7236:TLF7242 TVB7236:TVB7242 UEX7236:UEX7242 UOT7236:UOT7242 UYP7236:UYP7242 VIL7236:VIL7242 VSH7236:VSH7242 WCD7236:WCD7242 WLZ7236:WLZ7242 WVV7236:WVV7242 WVV7633:WVV7637 N5876:N5927 JJ7236:JJ7242 JJ7654 TF7654 ADB7654 AMX7654 AWT7654 BGP7654 BQL7654 CAH7654 CKD7654 CTZ7654 DDV7654 DNR7654 DXN7654 EHJ7654 ERF7654 FBB7654 FKX7654 FUT7654 GEP7654 GOL7654 GYH7654 HID7654 HRZ7654 IBV7654 ILR7654 IVN7654 JFJ7654 JPF7654 JZB7654 KIX7654 KST7654 LCP7654 LML7654 LWH7654 MGD7654 MPZ7654 MZV7654 NJR7654 NTN7654 ODJ7654 ONF7654 OXB7654 PGX7654 PQT7654 QAP7654 QKL7654 QUH7654 RED7654 RNZ7654 RXV7654 SHR7654 SRN7654 TBJ7654 TLF7654 TVB7654 UEX7654 UOT7654 UYP7654 VIL7654 VSH7654 WCD7654 WLZ7654 WVV7654 N7278:N7281 JJ7278 TF7278 ADB7278 AMX7278 AWT7278 BGP7278 BQL7278 CAH7278 CKD7278 CTZ7278 DDV7278 DNR7278 DXN7278 EHJ7278 ERF7278 FBB7278 FKX7278 FUT7278 GEP7278 GOL7278 GYH7278 HID7278 HRZ7278 IBV7278 ILR7278 IVN7278 JFJ7278 JPF7278 JZB7278 KIX7278 KST7278 LCP7278 LML7278 LWH7278 MGD7278 MPZ7278 MZV7278 NJR7278 NTN7278 ODJ7278 ONF7278 OXB7278 PGX7278 PQT7278 QAP7278 QKL7278 QUH7278 RED7278 RNZ7278 RXV7278 SHR7278 SRN7278 TBJ7278 TLF7278 TVB7278 UEX7278 UOT7278 UYP7278 VIL7278 VSH7278 WCD7278 WLZ7278 WVV7278 N7285:N7291 JJ7286:JJ7291 TF7286:TF7291 ADB7286:ADB7291 AMX7286:AMX7291 AWT7286:AWT7291 BGP7286:BGP7291 BQL7286:BQL7291 CAH7286:CAH7291 CKD7286:CKD7291 CTZ7286:CTZ7291 DDV7286:DDV7291 DNR7286:DNR7291 DXN7286:DXN7291 EHJ7286:EHJ7291 ERF7286:ERF7291 FBB7286:FBB7291 FKX7286:FKX7291 FUT7286:FUT7291 GEP7286:GEP7291 GOL7286:GOL7291 GYH7286:GYH7291 HID7286:HID7291 HRZ7286:HRZ7291 IBV7286:IBV7291 ILR7286:ILR7291 IVN7286:IVN7291 JFJ7286:JFJ7291 JPF7286:JPF7291 JZB7286:JZB7291 KIX7286:KIX7291 KST7286:KST7291 LCP7286:LCP7291 LML7286:LML7291 LWH7286:LWH7291 MGD7286:MGD7291 MPZ7286:MPZ7291 MZV7286:MZV7291 NJR7286:NJR7291 NTN7286:NTN7291 ODJ7286:ODJ7291 ONF7286:ONF7291 OXB7286:OXB7291 PGX7286:PGX7291 PQT7286:PQT7291 QAP7286:QAP7291 QKL7286:QKL7291 QUH7286:QUH7291 RED7286:RED7291 RNZ7286:RNZ7291 RXV7286:RXV7291 SHR7286:SHR7291 SRN7286:SRN7291 TBJ7286:TBJ7291 TLF7286:TLF7291 TVB7286:TVB7291 UEX7286:UEX7291 UOT7286:UOT7291 UYP7286:UYP7291 VIL7286:VIL7291 VSH7286:VSH7291 WCD7286:WCD7291 WLZ7286:WLZ7291 WVV7286:WVV7291 N7294 N7299:N7306 JJ7302:JJ7303 TF7302:TF7303 ADB7302:ADB7303 AMX7302:AMX7303 AWT7302:AWT7303 BGP7302:BGP7303 BQL7302:BQL7303 CAH7302:CAH7303 CKD7302:CKD7303 CTZ7302:CTZ7303 DDV7302:DDV7303 DNR7302:DNR7303 DXN7302:DXN7303 EHJ7302:EHJ7303 ERF7302:ERF7303 FBB7302:FBB7303 FKX7302:FKX7303 FUT7302:FUT7303 GEP7302:GEP7303 GOL7302:GOL7303 GYH7302:GYH7303 HID7302:HID7303 HRZ7302:HRZ7303 IBV7302:IBV7303 ILR7302:ILR7303 IVN7302:IVN7303 JFJ7302:JFJ7303 JPF7302:JPF7303 JZB7302:JZB7303 KIX7302:KIX7303 KST7302:KST7303 LCP7302:LCP7303 LML7302:LML7303 LWH7302:LWH7303 MGD7302:MGD7303 MPZ7302:MPZ7303 MZV7302:MZV7303 NJR7302:NJR7303 NTN7302:NTN7303 ODJ7302:ODJ7303 ONF7302:ONF7303 OXB7302:OXB7303 PGX7302:PGX7303 PQT7302:PQT7303 QAP7302:QAP7303 QKL7302:QKL7303 QUH7302:QUH7303 RED7302:RED7303 RNZ7302:RNZ7303 RXV7302:RXV7303 SHR7302:SHR7303 SRN7302:SRN7303 TBJ7302:TBJ7303 TLF7302:TLF7303 TVB7302:TVB7303 UEX7302:UEX7303 UOT7302:UOT7303 UYP7302:UYP7303 VIL7302:VIL7303 VSH7302:VSH7303 WCD7302:WCD7303 WLZ7302:WLZ7303 WVV7302:WVV7303 N7309:N7310 JJ7309 TF7309 ADB7309 AMX7309 AWT7309 BGP7309 BQL7309 CAH7309 CKD7309 CTZ7309 DDV7309 DNR7309 DXN7309 EHJ7309 ERF7309 FBB7309 FKX7309 FUT7309 GEP7309 GOL7309 GYH7309 HID7309 HRZ7309 IBV7309 ILR7309 IVN7309 JFJ7309 JPF7309 JZB7309 KIX7309 KST7309 LCP7309 LML7309 LWH7309 MGD7309 MPZ7309 MZV7309 NJR7309 NTN7309 ODJ7309 ONF7309 OXB7309 PGX7309 PQT7309 QAP7309 QKL7309 QUH7309 RED7309 RNZ7309 RXV7309 SHR7309 SRN7309 TBJ7309 TLF7309 TVB7309 UEX7309 UOT7309 UYP7309 VIL7309 VSH7309 WCD7309 WLZ7309 WVV7309 N7312:N7313 JJ7312:JJ7313 TF7312:TF7313 ADB7312:ADB7313 AMX7312:AMX7313 AWT7312:AWT7313 BGP7312:BGP7313 BQL7312:BQL7313 CAH7312:CAH7313 CKD7312:CKD7313 CTZ7312:CTZ7313 DDV7312:DDV7313 DNR7312:DNR7313 DXN7312:DXN7313 EHJ7312:EHJ7313 ERF7312:ERF7313 FBB7312:FBB7313 FKX7312:FKX7313 FUT7312:FUT7313 GEP7312:GEP7313 GOL7312:GOL7313 GYH7312:GYH7313 HID7312:HID7313 HRZ7312:HRZ7313 IBV7312:IBV7313 ILR7312:ILR7313 IVN7312:IVN7313 JFJ7312:JFJ7313 JPF7312:JPF7313 JZB7312:JZB7313 KIX7312:KIX7313 KST7312:KST7313 LCP7312:LCP7313 LML7312:LML7313 LWH7312:LWH7313 MGD7312:MGD7313 MPZ7312:MPZ7313 MZV7312:MZV7313 NJR7312:NJR7313 NTN7312:NTN7313 ODJ7312:ODJ7313 ONF7312:ONF7313 OXB7312:OXB7313 PGX7312:PGX7313 PQT7312:PQT7313 QAP7312:QAP7313 QKL7312:QKL7313 QUH7312:QUH7313 RED7312:RED7313 RNZ7312:RNZ7313 RXV7312:RXV7313 SHR7312:SHR7313 SRN7312:SRN7313 TBJ7312:TBJ7313 TLF7312:TLF7313 TVB7312:TVB7313 UEX7312:UEX7313 UOT7312:UOT7313 UYP7312:UYP7313 VIL7312:VIL7313 VSH7312:VSH7313 WCD7312:WCD7313 WLZ7312:WLZ7313 WVV7312:WVV7313 N7318:N7329 JJ7319:JJ7325 TF7319:TF7325 ADB7319:ADB7325 AMX7319:AMX7325 AWT7319:AWT7325 BGP7319:BGP7325 BQL7319:BQL7325 CAH7319:CAH7325 CKD7319:CKD7325 CTZ7319:CTZ7325 DDV7319:DDV7325 DNR7319:DNR7325 DXN7319:DXN7325 EHJ7319:EHJ7325 ERF7319:ERF7325 FBB7319:FBB7325 FKX7319:FKX7325 FUT7319:FUT7325 GEP7319:GEP7325 GOL7319:GOL7325 GYH7319:GYH7325 HID7319:HID7325 HRZ7319:HRZ7325 IBV7319:IBV7325 ILR7319:ILR7325 IVN7319:IVN7325 JFJ7319:JFJ7325 JPF7319:JPF7325 JZB7319:JZB7325 KIX7319:KIX7325 KST7319:KST7325 LCP7319:LCP7325 LML7319:LML7325 LWH7319:LWH7325 MGD7319:MGD7325 MPZ7319:MPZ7325 MZV7319:MZV7325 NJR7319:NJR7325 NTN7319:NTN7325 ODJ7319:ODJ7325 ONF7319:ONF7325 OXB7319:OXB7325 PGX7319:PGX7325 PQT7319:PQT7325 QAP7319:QAP7325 QKL7319:QKL7325 QUH7319:QUH7325 RED7319:RED7325 RNZ7319:RNZ7325 RXV7319:RXV7325 SHR7319:SHR7325 SRN7319:SRN7325 TBJ7319:TBJ7325 TLF7319:TLF7325 TVB7319:TVB7325 UEX7319:UEX7325 UOT7319:UOT7325 UYP7319:UYP7325 VIL7319:VIL7325 VSH7319:VSH7325 WCD7319:WCD7325 WLZ7319:WLZ7325 WVV7319:WVV7325 N7336 JJ7336 TF7336 ADB7336 AMX7336 AWT7336 BGP7336 BQL7336 CAH7336 CKD7336 CTZ7336 DDV7336 DNR7336 DXN7336 EHJ7336 ERF7336 FBB7336 FKX7336 FUT7336 GEP7336 GOL7336 GYH7336 HID7336 HRZ7336 IBV7336 ILR7336 IVN7336 JFJ7336 JPF7336 JZB7336 KIX7336 KST7336 LCP7336 LML7336 LWH7336 MGD7336 MPZ7336 MZV7336 NJR7336 NTN7336 ODJ7336 ONF7336 OXB7336 PGX7336 PQT7336 QAP7336 QKL7336 QUH7336 RED7336 RNZ7336 RXV7336 SHR7336 SRN7336 TBJ7336 TLF7336 TVB7336 UEX7336 UOT7336 UYP7336 VIL7336 VSH7336 WCD7336 WLZ7336 WVV7336 N7340:N7342 N7349:N7355 JJ7349:JJ7355 TF7349:TF7355 ADB7349:ADB7355 AMX7349:AMX7355 AWT7349:AWT7355 BGP7349:BGP7355 BQL7349:BQL7355 CAH7349:CAH7355 CKD7349:CKD7355 CTZ7349:CTZ7355 DDV7349:DDV7355 DNR7349:DNR7355 DXN7349:DXN7355 EHJ7349:EHJ7355 ERF7349:ERF7355 FBB7349:FBB7355 FKX7349:FKX7355 FUT7349:FUT7355 GEP7349:GEP7355 GOL7349:GOL7355 GYH7349:GYH7355 HID7349:HID7355 HRZ7349:HRZ7355 IBV7349:IBV7355 ILR7349:ILR7355 IVN7349:IVN7355 JFJ7349:JFJ7355 JPF7349:JPF7355 JZB7349:JZB7355 KIX7349:KIX7355 KST7349:KST7355 LCP7349:LCP7355 LML7349:LML7355 LWH7349:LWH7355 MGD7349:MGD7355 MPZ7349:MPZ7355 MZV7349:MZV7355 NJR7349:NJR7355 NTN7349:NTN7355 ODJ7349:ODJ7355 ONF7349:ONF7355 OXB7349:OXB7355 PGX7349:PGX7355 PQT7349:PQT7355 QAP7349:QAP7355 QKL7349:QKL7355 QUH7349:QUH7355 RED7349:RED7355 RNZ7349:RNZ7355 RXV7349:RXV7355 SHR7349:SHR7355 SRN7349:SRN7355 TBJ7349:TBJ7355 TLF7349:TLF7355 TVB7349:TVB7355 UEX7349:UEX7355 UOT7349:UOT7355 UYP7349:UYP7355 VIL7349:VIL7355 VSH7349:VSH7355 WCD7349:WCD7355 WLZ7349:WLZ7355 WVV7349:WVV7355 N7365:N7374 JJ7369:JJ7374 TF7369:TF7374 ADB7369:ADB7374 AMX7369:AMX7374 AWT7369:AWT7374 BGP7369:BGP7374 BQL7369:BQL7374 CAH7369:CAH7374 CKD7369:CKD7374 CTZ7369:CTZ7374 DDV7369:DDV7374 DNR7369:DNR7374 DXN7369:DXN7374 EHJ7369:EHJ7374 ERF7369:ERF7374 FBB7369:FBB7374 FKX7369:FKX7374 FUT7369:FUT7374 GEP7369:GEP7374 GOL7369:GOL7374 GYH7369:GYH7374 HID7369:HID7374 HRZ7369:HRZ7374 IBV7369:IBV7374 ILR7369:ILR7374 IVN7369:IVN7374 JFJ7369:JFJ7374 JPF7369:JPF7374 JZB7369:JZB7374 KIX7369:KIX7374 KST7369:KST7374 LCP7369:LCP7374 LML7369:LML7374 LWH7369:LWH7374 MGD7369:MGD7374 MPZ7369:MPZ7374 MZV7369:MZV7374 NJR7369:NJR7374 NTN7369:NTN7374 ODJ7369:ODJ7374 ONF7369:ONF7374 OXB7369:OXB7374 PGX7369:PGX7374 PQT7369:PQT7374 QAP7369:QAP7374 QKL7369:QKL7374 QUH7369:QUH7374 RED7369:RED7374 RNZ7369:RNZ7374 RXV7369:RXV7374 SHR7369:SHR7374 SRN7369:SRN7374 TBJ7369:TBJ7374 TLF7369:TLF7374 TVB7369:TVB7374 UEX7369:UEX7374 UOT7369:UOT7374 UYP7369:UYP7374 VIL7369:VIL7374 VSH7369:VSH7374 WCD7369:WCD7374 WLZ7369:WLZ7374 WVV7369:WVV7374 WVV7377:WVV7380 JJ7377:JJ7380 TF7377:TF7380 ADB7377:ADB7380 AMX7377:AMX7380 AWT7377:AWT7380 BGP7377:BGP7380 BQL7377:BQL7380 CAH7377:CAH7380 CKD7377:CKD7380 CTZ7377:CTZ7380 DDV7377:DDV7380 DNR7377:DNR7380 DXN7377:DXN7380 EHJ7377:EHJ7380 ERF7377:ERF7380 FBB7377:FBB7380 FKX7377:FKX7380 FUT7377:FUT7380 GEP7377:GEP7380 GOL7377:GOL7380 GYH7377:GYH7380 HID7377:HID7380 HRZ7377:HRZ7380 IBV7377:IBV7380 ILR7377:ILR7380 IVN7377:IVN7380 JFJ7377:JFJ7380 JPF7377:JPF7380 JZB7377:JZB7380 KIX7377:KIX7380 KST7377:KST7380 LCP7377:LCP7380 LML7377:LML7380 LWH7377:LWH7380 MGD7377:MGD7380 MPZ7377:MPZ7380 MZV7377:MZV7380 NJR7377:NJR7380 NTN7377:NTN7380 ODJ7377:ODJ7380 ONF7377:ONF7380 OXB7377:OXB7380 PGX7377:PGX7380 PQT7377:PQT7380 QAP7377:QAP7380 QKL7377:QKL7380 QUH7377:QUH7380 RED7377:RED7380 RNZ7377:RNZ7380 RXV7377:RXV7380 SHR7377:SHR7380 SRN7377:SRN7380 TBJ7377:TBJ7380 TLF7377:TLF7380 TVB7377:TVB7380 UEX7377:UEX7380 UOT7377:UOT7380 UYP7377:UYP7380 VIL7377:VIL7380 VSH7377:VSH7380 WCD7377:WCD7380 WLZ7377:WLZ7380 N7377:N7388 N7400:N7406 JJ7400 TF7400 ADB7400 AMX7400 AWT7400 BGP7400 BQL7400 CAH7400 CKD7400 CTZ7400 DDV7400 DNR7400 DXN7400 EHJ7400 ERF7400 FBB7400 FKX7400 FUT7400 GEP7400 GOL7400 GYH7400 HID7400 HRZ7400 IBV7400 ILR7400 IVN7400 JFJ7400 JPF7400 JZB7400 KIX7400 KST7400 LCP7400 LML7400 LWH7400 MGD7400 MPZ7400 MZV7400 NJR7400 NTN7400 ODJ7400 ONF7400 OXB7400 PGX7400 PQT7400 QAP7400 QKL7400 QUH7400 RED7400 RNZ7400 RXV7400 SHR7400 SRN7400 TBJ7400 TLF7400 TVB7400 UEX7400 UOT7400 UYP7400 VIL7400 VSH7400 WCD7400 WLZ7400 WVV7400 JJ7405:JJ7406 TF7405:TF7406 ADB7405:ADB7406 AMX7405:AMX7406 AWT7405:AWT7406 BGP7405:BGP7406 BQL7405:BQL7406 CAH7405:CAH7406 CKD7405:CKD7406 CTZ7405:CTZ7406 DDV7405:DDV7406 DNR7405:DNR7406 DXN7405:DXN7406 EHJ7405:EHJ7406 ERF7405:ERF7406 FBB7405:FBB7406 FKX7405:FKX7406 FUT7405:FUT7406 GEP7405:GEP7406 GOL7405:GOL7406 GYH7405:GYH7406 HID7405:HID7406 HRZ7405:HRZ7406 IBV7405:IBV7406 ILR7405:ILR7406 IVN7405:IVN7406 JFJ7405:JFJ7406 JPF7405:JPF7406 JZB7405:JZB7406 KIX7405:KIX7406 KST7405:KST7406 LCP7405:LCP7406 LML7405:LML7406 LWH7405:LWH7406 MGD7405:MGD7406 MPZ7405:MPZ7406 MZV7405:MZV7406 NJR7405:NJR7406 NTN7405:NTN7406 ODJ7405:ODJ7406 ONF7405:ONF7406 OXB7405:OXB7406 PGX7405:PGX7406 PQT7405:PQT7406 QAP7405:QAP7406 QKL7405:QKL7406 QUH7405:QUH7406 RED7405:RED7406 RNZ7405:RNZ7406 RXV7405:RXV7406 SHR7405:SHR7406 SRN7405:SRN7406 TBJ7405:TBJ7406 TLF7405:TLF7406 TVB7405:TVB7406 UEX7405:UEX7406 UOT7405:UOT7406 UYP7405:UYP7406 VIL7405:VIL7406 VSH7405:VSH7406 WCD7405:WCD7406 WLZ7405:WLZ7406 WVV7405:WVV7406 N7415:N7422 JJ7415:JJ7422 TF7415:TF7422 ADB7415:ADB7422 AMX7415:AMX7422 AWT7415:AWT7422 BGP7415:BGP7422 BQL7415:BQL7422 CAH7415:CAH7422 CKD7415:CKD7422 CTZ7415:CTZ7422 DDV7415:DDV7422 DNR7415:DNR7422 DXN7415:DXN7422 EHJ7415:EHJ7422 ERF7415:ERF7422 FBB7415:FBB7422 FKX7415:FKX7422 FUT7415:FUT7422 GEP7415:GEP7422 GOL7415:GOL7422 GYH7415:GYH7422 HID7415:HID7422 HRZ7415:HRZ7422 IBV7415:IBV7422 ILR7415:ILR7422 IVN7415:IVN7422 JFJ7415:JFJ7422 JPF7415:JPF7422 JZB7415:JZB7422 KIX7415:KIX7422 KST7415:KST7422 LCP7415:LCP7422 LML7415:LML7422 LWH7415:LWH7422 MGD7415:MGD7422 MPZ7415:MPZ7422 MZV7415:MZV7422 NJR7415:NJR7422 NTN7415:NTN7422 ODJ7415:ODJ7422 ONF7415:ONF7422 OXB7415:OXB7422 PGX7415:PGX7422 PQT7415:PQT7422 QAP7415:QAP7422 QKL7415:QKL7422 QUH7415:QUH7422 RED7415:RED7422 RNZ7415:RNZ7422 RXV7415:RXV7422 SHR7415:SHR7422 SRN7415:SRN7422 TBJ7415:TBJ7422 TLF7415:TLF7422 TVB7415:TVB7422 UEX7415:UEX7422 UOT7415:UOT7422 UYP7415:UYP7422 VIL7415:VIL7422 VSH7415:VSH7422 WCD7415:WCD7422 WLZ7415:WLZ7422 WVV7415:WVV7422 N7441:N7447 JJ7441:JJ7447 TF7441:TF7447 ADB7441:ADB7447 AMX7441:AMX7447 AWT7441:AWT7447 BGP7441:BGP7447 BQL7441:BQL7447 CAH7441:CAH7447 CKD7441:CKD7447 CTZ7441:CTZ7447 DDV7441:DDV7447 DNR7441:DNR7447 DXN7441:DXN7447 EHJ7441:EHJ7447 ERF7441:ERF7447 FBB7441:FBB7447 FKX7441:FKX7447 FUT7441:FUT7447 GEP7441:GEP7447 GOL7441:GOL7447 GYH7441:GYH7447 HID7441:HID7447 HRZ7441:HRZ7447 IBV7441:IBV7447 ILR7441:ILR7447 IVN7441:IVN7447 JFJ7441:JFJ7447 JPF7441:JPF7447 JZB7441:JZB7447 KIX7441:KIX7447 KST7441:KST7447 LCP7441:LCP7447 LML7441:LML7447 LWH7441:LWH7447 MGD7441:MGD7447 MPZ7441:MPZ7447 MZV7441:MZV7447 NJR7441:NJR7447 NTN7441:NTN7447 ODJ7441:ODJ7447 ONF7441:ONF7447 OXB7441:OXB7447 PGX7441:PGX7447 PQT7441:PQT7447 QAP7441:QAP7447 QKL7441:QKL7447 QUH7441:QUH7447 RED7441:RED7447 RNZ7441:RNZ7447 RXV7441:RXV7447 SHR7441:SHR7447 SRN7441:SRN7447 TBJ7441:TBJ7447 TLF7441:TLF7447 TVB7441:TVB7447 UEX7441:UEX7447 UOT7441:UOT7447 UYP7441:UYP7447 VIL7441:VIL7447 VSH7441:VSH7447 WCD7441:WCD7447 WLZ7441:WLZ7447 WVV7441:WVV7447 N7457:N7459 JJ7473:JJ7477 TF7473:TF7477 ADB7473:ADB7477 AMX7473:AMX7477 AWT7473:AWT7477 BGP7473:BGP7477 BQL7473:BQL7477 CAH7473:CAH7477 CKD7473:CKD7477 CTZ7473:CTZ7477 DDV7473:DDV7477 DNR7473:DNR7477 DXN7473:DXN7477 EHJ7473:EHJ7477 ERF7473:ERF7477 FBB7473:FBB7477 FKX7473:FKX7477 FUT7473:FUT7477 GEP7473:GEP7477 GOL7473:GOL7477 GYH7473:GYH7477 HID7473:HID7477 HRZ7473:HRZ7477 IBV7473:IBV7477 ILR7473:ILR7477 IVN7473:IVN7477 JFJ7473:JFJ7477 JPF7473:JPF7477 JZB7473:JZB7477 KIX7473:KIX7477 KST7473:KST7477 LCP7473:LCP7477 LML7473:LML7477 LWH7473:LWH7477 MGD7473:MGD7477 MPZ7473:MPZ7477 MZV7473:MZV7477 NJR7473:NJR7477 NTN7473:NTN7477 ODJ7473:ODJ7477 ONF7473:ONF7477 OXB7473:OXB7477 PGX7473:PGX7477 PQT7473:PQT7477 QAP7473:QAP7477 QKL7473:QKL7477 QUH7473:QUH7477 RED7473:RED7477 RNZ7473:RNZ7477 RXV7473:RXV7477 SHR7473:SHR7477 SRN7473:SRN7477 TBJ7473:TBJ7477 TLF7473:TLF7477 TVB7473:TVB7477 UEX7473:UEX7477 UOT7473:UOT7477 UYP7473:UYP7477 VIL7473:VIL7477 VSH7473:VSH7477 WCD7473:WCD7477 WLZ7473:WLZ7477 WVV7473:WVV7477 N7473:N7527 JJ7524:JJ7527 TF7524:TF7527 ADB7524:ADB7527 AMX7524:AMX7527 AWT7524:AWT7527 BGP7524:BGP7527 BQL7524:BQL7527 CAH7524:CAH7527 CKD7524:CKD7527 CTZ7524:CTZ7527 DDV7524:DDV7527 DNR7524:DNR7527 DXN7524:DXN7527 EHJ7524:EHJ7527 ERF7524:ERF7527 FBB7524:FBB7527 FKX7524:FKX7527 FUT7524:FUT7527 GEP7524:GEP7527 GOL7524:GOL7527 GYH7524:GYH7527 HID7524:HID7527 HRZ7524:HRZ7527 IBV7524:IBV7527 ILR7524:ILR7527 IVN7524:IVN7527 JFJ7524:JFJ7527 JPF7524:JPF7527 JZB7524:JZB7527 KIX7524:KIX7527 KST7524:KST7527 LCP7524:LCP7527 LML7524:LML7527 LWH7524:LWH7527 MGD7524:MGD7527 MPZ7524:MPZ7527 MZV7524:MZV7527 NJR7524:NJR7527 NTN7524:NTN7527 ODJ7524:ODJ7527 ONF7524:ONF7527 OXB7524:OXB7527 PGX7524:PGX7527 PQT7524:PQT7527 QAP7524:QAP7527 QKL7524:QKL7527 QUH7524:QUH7527 RED7524:RED7527 RNZ7524:RNZ7527 RXV7524:RXV7527 SHR7524:SHR7527 SRN7524:SRN7527 TBJ7524:TBJ7527 TLF7524:TLF7527 TVB7524:TVB7527 UEX7524:UEX7527 UOT7524:UOT7527 UYP7524:UYP7527 VIL7524:VIL7527 VSH7524:VSH7527 WCD7524:WCD7527 WLZ7524:WLZ7527 WVV7524:WVV7527 WVV7529 JJ7529 TF7529 ADB7529 AMX7529 AWT7529 BGP7529 BQL7529 CAH7529 CKD7529 CTZ7529 DDV7529 DNR7529 DXN7529 EHJ7529 ERF7529 FBB7529 FKX7529 FUT7529 GEP7529 GOL7529 GYH7529 HID7529 HRZ7529 IBV7529 ILR7529 IVN7529 JFJ7529 JPF7529 JZB7529 KIX7529 KST7529 LCP7529 LML7529 LWH7529 MGD7529 MPZ7529 MZV7529 NJR7529 NTN7529 ODJ7529 ONF7529 OXB7529 PGX7529 PQT7529 QAP7529 QKL7529 QUH7529 RED7529 RNZ7529 RXV7529 SHR7529 SRN7529 TBJ7529 TLF7529 TVB7529 UEX7529 UOT7529 UYP7529 VIL7529 VSH7529 WCD7529 WLZ7529 N7529:N7534 N7543:N7549 JJ7548:JJ7549 TF7548:TF7549 ADB7548:ADB7549 AMX7548:AMX7549 AWT7548:AWT7549 BGP7548:BGP7549 BQL7548:BQL7549 CAH7548:CAH7549 CKD7548:CKD7549 CTZ7548:CTZ7549 DDV7548:DDV7549 DNR7548:DNR7549 DXN7548:DXN7549 EHJ7548:EHJ7549 ERF7548:ERF7549 FBB7548:FBB7549 FKX7548:FKX7549 FUT7548:FUT7549 GEP7548:GEP7549 GOL7548:GOL7549 GYH7548:GYH7549 HID7548:HID7549 HRZ7548:HRZ7549 IBV7548:IBV7549 ILR7548:ILR7549 IVN7548:IVN7549 JFJ7548:JFJ7549 JPF7548:JPF7549 JZB7548:JZB7549 KIX7548:KIX7549 KST7548:KST7549 LCP7548:LCP7549 LML7548:LML7549 LWH7548:LWH7549 MGD7548:MGD7549 MPZ7548:MPZ7549 MZV7548:MZV7549 NJR7548:NJR7549 NTN7548:NTN7549 ODJ7548:ODJ7549 ONF7548:ONF7549 OXB7548:OXB7549 PGX7548:PGX7549 PQT7548:PQT7549 QAP7548:QAP7549 QKL7548:QKL7549 QUH7548:QUH7549 RED7548:RED7549 RNZ7548:RNZ7549 RXV7548:RXV7549 SHR7548:SHR7549 SRN7548:SRN7549 TBJ7548:TBJ7549 TLF7548:TLF7549 TVB7548:TVB7549 UEX7548:UEX7549 UOT7548:UOT7549 UYP7548:UYP7549 VIL7548:VIL7549 VSH7548:VSH7549 WCD7548:WCD7549 WLZ7548:WLZ7549 WVV7548:WVV7549 N7554:N7561 JJ7554:JJ7561 TF7554:TF7561 ADB7554:ADB7561 AMX7554:AMX7561 AWT7554:AWT7561 BGP7554:BGP7561 BQL7554:BQL7561 CAH7554:CAH7561 CKD7554:CKD7561 CTZ7554:CTZ7561 DDV7554:DDV7561 DNR7554:DNR7561 DXN7554:DXN7561 EHJ7554:EHJ7561 ERF7554:ERF7561 FBB7554:FBB7561 FKX7554:FKX7561 FUT7554:FUT7561 GEP7554:GEP7561 GOL7554:GOL7561 GYH7554:GYH7561 HID7554:HID7561 HRZ7554:HRZ7561 IBV7554:IBV7561 ILR7554:ILR7561 IVN7554:IVN7561 JFJ7554:JFJ7561 JPF7554:JPF7561 JZB7554:JZB7561 KIX7554:KIX7561 KST7554:KST7561 LCP7554:LCP7561 LML7554:LML7561 LWH7554:LWH7561 MGD7554:MGD7561 MPZ7554:MPZ7561 MZV7554:MZV7561 NJR7554:NJR7561 NTN7554:NTN7561 ODJ7554:ODJ7561 ONF7554:ONF7561 OXB7554:OXB7561 PGX7554:PGX7561 PQT7554:PQT7561 QAP7554:QAP7561 QKL7554:QKL7561 QUH7554:QUH7561 RED7554:RED7561 RNZ7554:RNZ7561 RXV7554:RXV7561 SHR7554:SHR7561 SRN7554:SRN7561 TBJ7554:TBJ7561 TLF7554:TLF7561 TVB7554:TVB7561 UEX7554:UEX7561 UOT7554:UOT7561 UYP7554:UYP7561 VIL7554:VIL7561 VSH7554:VSH7561 WCD7554:WCD7561 WLZ7554:WLZ7561 WVV7554:WVV7561 JJ7573:JJ7577 TF7573:TF7577 ADB7573:ADB7577 AMX7573:AMX7577 AWT7573:AWT7577 BGP7573:BGP7577 BQL7573:BQL7577 CAH7573:CAH7577 CKD7573:CKD7577 CTZ7573:CTZ7577 DDV7573:DDV7577 DNR7573:DNR7577 DXN7573:DXN7577 EHJ7573:EHJ7577 ERF7573:ERF7577 FBB7573:FBB7577 FKX7573:FKX7577 FUT7573:FUT7577 GEP7573:GEP7577 GOL7573:GOL7577 GYH7573:GYH7577 HID7573:HID7577 HRZ7573:HRZ7577 IBV7573:IBV7577 ILR7573:ILR7577 IVN7573:IVN7577 JFJ7573:JFJ7577 JPF7573:JPF7577 JZB7573:JZB7577 KIX7573:KIX7577 KST7573:KST7577 LCP7573:LCP7577 LML7573:LML7577 LWH7573:LWH7577 MGD7573:MGD7577 MPZ7573:MPZ7577 MZV7573:MZV7577 NJR7573:NJR7577 NTN7573:NTN7577 ODJ7573:ODJ7577 ONF7573:ONF7577 OXB7573:OXB7577 PGX7573:PGX7577 PQT7573:PQT7577 QAP7573:QAP7577 QKL7573:QKL7577 QUH7573:QUH7577 RED7573:RED7577 RNZ7573:RNZ7577 RXV7573:RXV7577 SHR7573:SHR7577 SRN7573:SRN7577 TBJ7573:TBJ7577 TLF7573:TLF7577 TVB7573:TVB7577 UEX7573:UEX7577 UOT7573:UOT7577 UYP7573:UYP7577 VIL7573:VIL7577 VSH7573:VSH7577 WCD7573:WCD7577 WLZ7573:WLZ7577 WVV7821:WVV7826 N7201:N7208 N7211:N7213 JJ7579:JJ7586 TF7579:TF7586 ADB7579:ADB7586 AMX7579:AMX7586 AWT7579:AWT7586 BGP7579:BGP7586 BQL7579:BQL7586 CAH7579:CAH7586 CKD7579:CKD7586 CTZ7579:CTZ7586 DDV7579:DDV7586 DNR7579:DNR7586 DXN7579:DXN7586 EHJ7579:EHJ7586 ERF7579:ERF7586 FBB7579:FBB7586 FKX7579:FKX7586 FUT7579:FUT7586 GEP7579:GEP7586 GOL7579:GOL7586 GYH7579:GYH7586 HID7579:HID7586 HRZ7579:HRZ7586 IBV7579:IBV7586 ILR7579:ILR7586 IVN7579:IVN7586 JFJ7579:JFJ7586 JPF7579:JPF7586 JZB7579:JZB7586 KIX7579:KIX7586 KST7579:KST7586 LCP7579:LCP7586 LML7579:LML7586 LWH7579:LWH7586 MGD7579:MGD7586 MPZ7579:MPZ7586 MZV7579:MZV7586 NJR7579:NJR7586 NTN7579:NTN7586 ODJ7579:ODJ7586 ONF7579:ONF7586 OXB7579:OXB7586 PGX7579:PGX7586 PQT7579:PQT7586 QAP7579:QAP7586 QKL7579:QKL7586 QUH7579:QUH7586 RED7579:RED7586 RNZ7579:RNZ7586 RXV7579:RXV7586 SHR7579:SHR7586 SRN7579:SRN7586 TBJ7579:TBJ7586 TLF7579:TLF7586 TVB7579:TVB7586 UEX7579:UEX7586 UOT7579:UOT7586 UYP7579:UYP7586 VIL7579:VIL7586 VSH7579:VSH7586 WCD7579:WCD7586 WVV7671 CTZ7958:CTZ7970 WLZ7579:WLZ7586 N7622:N7626 N7632:N7637 JJ7633:JJ7637 TF7633:TF7637 ADB7633:ADB7637 AMX7633:AMX7637 AWT7633:AWT7637 BGP7633:BGP7637 BQL7633:BQL7637 CAH7633:CAH7637 CKD7633:CKD7637 CTZ7633:CTZ7637 DDV7633:DDV7637 DNR7633:DNR7637 DXN7633:DXN7637 EHJ7633:EHJ7637 ERF7633:ERF7637 FBB7633:FBB7637 FKX7633:FKX7637 FUT7633:FUT7637 GEP7633:GEP7637 GOL7633:GOL7637 GYH7633:GYH7637 HID7633:HID7637 HRZ7633:HRZ7637 IBV7633:IBV7637 ILR7633:ILR7637 IVN7633:IVN7637 JFJ7633:JFJ7637 JPF7633:JPF7637 JZB7633:JZB7637 KIX7633:KIX7637 KST7633:KST7637 LCP7633:LCP7637 LML7633:LML7637 LWH7633:LWH7637 MGD7633:MGD7637 MPZ7633:MPZ7637 MZV7633:MZV7637 NJR7633:NJR7637 NTN7633:NTN7637 ODJ7633:ODJ7637 ONF7633:ONF7637 OXB7633:OXB7637 PGX7633:PGX7637 PQT7633:PQT7637 QAP7633:QAP7637 QKL7633:QKL7637 QUH7633:QUH7637 RED7633:RED7637 RNZ7633:RNZ7637 RXV7633:RXV7637 SHR7633:SHR7637 SRN7633:SRN7637 TBJ7633:TBJ7637 TLF7633:TLF7637 TVB7633:TVB7637 UEX7633:UEX7637 UOT7633:UOT7637 UYP7633:UYP7637 VIL7633:VIL7637 VSH7633:VSH7637 WCD7633:WCD7637 WLZ7633:WLZ7637 N7663 N7665:N7666 JJ7665:JJ7666 TF7665:TF7666 ADB7665:ADB7666 AMX7665:AMX7666 AWT7665:AWT7666 BGP7665:BGP7666 BQL7665:BQL7666 CAH7665:CAH7666 CKD7665:CKD7666 CTZ7665:CTZ7666 DDV7665:DDV7666 DNR7665:DNR7666 DXN7665:DXN7666 EHJ7665:EHJ7666 ERF7665:ERF7666 FBB7665:FBB7666 FKX7665:FKX7666 FUT7665:FUT7666 GEP7665:GEP7666 GOL7665:GOL7666 GYH7665:GYH7666 HID7665:HID7666 HRZ7665:HRZ7666 IBV7665:IBV7666 ILR7665:ILR7666 IVN7665:IVN7666 JFJ7665:JFJ7666 JPF7665:JPF7666 JZB7665:JZB7666 KIX7665:KIX7666 KST7665:KST7666 LCP7665:LCP7666 LML7665:LML7666 LWH7665:LWH7666 MGD7665:MGD7666 MPZ7665:MPZ7666 MZV7665:MZV7666 NJR7665:NJR7666 NTN7665:NTN7666 ODJ7665:ODJ7666 ONF7665:ONF7666 OXB7665:OXB7666 PGX7665:PGX7666 PQT7665:PQT7666 QAP7665:QAP7666 QKL7665:QKL7666 QUH7665:QUH7666 RED7665:RED7666 RNZ7665:RNZ7666 RXV7665:RXV7666 SHR7665:SHR7666 SRN7665:SRN7666 TBJ7665:TBJ7666 TLF7665:TLF7666 TVB7665:TVB7666 UEX7665:UEX7666 UOT7665:UOT7666 UYP7665:UYP7666 VIL7665:VIL7666 VSH7665:VSH7666 WCD7665:WCD7666 WLZ7665:WLZ7666 WVV7687:WVV7690 N7677:N7678 JJ7678 TF7678 ADB7678 AMX7678 AWT7678 BGP7678 BQL7678 CAH7678 CKD7678 CTZ7678 DDV7678 DNR7678 DXN7678 EHJ7678 ERF7678 FBB7678 FKX7678 FUT7678 GEP7678 GOL7678 GYH7678 HID7678 HRZ7678 IBV7678 ILR7678 IVN7678 JFJ7678 JPF7678 JZB7678 KIX7678 KST7678 LCP7678 LML7678 LWH7678 MGD7678 MPZ7678 MZV7678 NJR7678 NTN7678 ODJ7678 ONF7678 OXB7678 PGX7678 PQT7678 QAP7678 QKL7678 QUH7678 RED7678 RNZ7678 RXV7678 SHR7678 SRN7678 TBJ7678 TLF7678 TVB7678 UEX7678 UOT7678 UYP7678 VIL7678 VSH7678 WCD7678 WLZ7678 WVV7678 N7682:N7683 JJ7682:JJ7683 TF7682:TF7683 ADB7682:ADB7683 AMX7682:AMX7683 AWT7682:AWT7683 BGP7682:BGP7683 BQL7682:BQL7683 CAH7682:CAH7683 CKD7682:CKD7683 CTZ7682:CTZ7683 DDV7682:DDV7683 DNR7682:DNR7683 DXN7682:DXN7683 EHJ7682:EHJ7683 ERF7682:ERF7683 FBB7682:FBB7683 FKX7682:FKX7683 FUT7682:FUT7683 GEP7682:GEP7683 GOL7682:GOL7683 GYH7682:GYH7683 HID7682:HID7683 HRZ7682:HRZ7683 IBV7682:IBV7683 ILR7682:ILR7683 IVN7682:IVN7683 JFJ7682:JFJ7683 JPF7682:JPF7683 JZB7682:JZB7683 KIX7682:KIX7683 KST7682:KST7683 LCP7682:LCP7683 LML7682:LML7683 LWH7682:LWH7683 MGD7682:MGD7683 MPZ7682:MPZ7683 MZV7682:MZV7683 NJR7682:NJR7683 NTN7682:NTN7683 ODJ7682:ODJ7683 ONF7682:ONF7683 OXB7682:OXB7683 PGX7682:PGX7683 PQT7682:PQT7683 QAP7682:QAP7683 QKL7682:QKL7683 QUH7682:QUH7683 RED7682:RED7683 RNZ7682:RNZ7683 RXV7682:RXV7683 SHR7682:SHR7683 SRN7682:SRN7683 TBJ7682:TBJ7683 TLF7682:TLF7683 TVB7682:TVB7683 UEX7682:UEX7683 UOT7682:UOT7683 UYP7682:UYP7683 VIL7682:VIL7683 VSH7682:VSH7683 WCD7682:WCD7683 WLZ7682:WLZ7683 WVV7682:WVV7683 N7687:N7698 JJ7687:JJ7690 TF7687:TF7690 ADB7687:ADB7690 AMX7687:AMX7690 AWT7687:AWT7690 BGP7687:BGP7690 BQL7687:BQL7690 CAH7687:CAH7690 CKD7687:CKD7690 CTZ7687:CTZ7690 DDV7687:DDV7690 DNR7687:DNR7690 DXN7687:DXN7690 EHJ7687:EHJ7690 ERF7687:ERF7690 FBB7687:FBB7690 FKX7687:FKX7690 FUT7687:FUT7690 GEP7687:GEP7690 GOL7687:GOL7690 GYH7687:GYH7690 HID7687:HID7690 HRZ7687:HRZ7690 IBV7687:IBV7690 ILR7687:ILR7690 IVN7687:IVN7690 JFJ7687:JFJ7690 JPF7687:JPF7690 JZB7687:JZB7690 KIX7687:KIX7690 KST7687:KST7690 LCP7687:LCP7690 LML7687:LML7690 LWH7687:LWH7690 MGD7687:MGD7690 MPZ7687:MPZ7690 MZV7687:MZV7690 NJR7687:NJR7690 NTN7687:NTN7690 ODJ7687:ODJ7690 ONF7687:ONF7690 OXB7687:OXB7690 PGX7687:PGX7690 PQT7687:PQT7690 QAP7687:QAP7690 QKL7687:QKL7690 QUH7687:QUH7690 RED7687:RED7690 RNZ7687:RNZ7690 RXV7687:RXV7690 SHR7687:SHR7690 SRN7687:SRN7690 TBJ7687:TBJ7690 TLF7687:TLF7690 TVB7687:TVB7690 UEX7687:UEX7690 UOT7687:UOT7690 UYP7687:UYP7690 VIL7687:VIL7690 VSH7687:VSH7690 WVV7729:WVV7735 WCD7687:WCD7690 N7705:N7708 JJ7708 TF7708 ADB7708 AMX7708 AWT7708 BGP7708 BQL7708 CAH7708 CKD7708 CTZ7708 DDV7708 DNR7708 DXN7708 EHJ7708 ERF7708 FBB7708 FKX7708 FUT7708 GEP7708 GOL7708 GYH7708 HID7708 HRZ7708 IBV7708 ILR7708 IVN7708 JFJ7708 JPF7708 JZB7708 KIX7708 KST7708 LCP7708 LML7708 LWH7708 MGD7708 MPZ7708 MZV7708 NJR7708 NTN7708 ODJ7708 ONF7708 OXB7708 PGX7708 PQT7708 QAP7708 QKL7708 QUH7708 RED7708 RNZ7708 RXV7708 SHR7708 SRN7708 TBJ7708 TLF7708 TVB7708 UEX7708 UOT7708 UYP7708 VIL7708 VSH7708 WCD7708 WLZ7708 WVV7708 N7712:N7720 JJ7715:JJ7720 TF7715:TF7720 ADB7715:ADB7720 AMX7715:AMX7720 AWT7715:AWT7720 BGP7715:BGP7720 BQL7715:BQL7720 CAH7715:CAH7720 CKD7715:CKD7720 CTZ7715:CTZ7720 DDV7715:DDV7720 DNR7715:DNR7720 DXN7715:DXN7720 EHJ7715:EHJ7720 ERF7715:ERF7720 FBB7715:FBB7720 FKX7715:FKX7720 FUT7715:FUT7720 GEP7715:GEP7720 GOL7715:GOL7720 GYH7715:GYH7720 HID7715:HID7720 HRZ7715:HRZ7720 IBV7715:IBV7720 ILR7715:ILR7720 IVN7715:IVN7720 JFJ7715:JFJ7720 JPF7715:JPF7720 JZB7715:JZB7720 KIX7715:KIX7720 KST7715:KST7720 LCP7715:LCP7720 LML7715:LML7720 LWH7715:LWH7720 MGD7715:MGD7720 MPZ7715:MPZ7720 MZV7715:MZV7720 NJR7715:NJR7720 NTN7715:NTN7720 ODJ7715:ODJ7720 ONF7715:ONF7720 OXB7715:OXB7720 PGX7715:PGX7720 PQT7715:PQT7720 QAP7715:QAP7720 QKL7715:QKL7720 QUH7715:QUH7720 RED7715:RED7720 RNZ7715:RNZ7720 RXV7715:RXV7720 SHR7715:SHR7720 SRN7715:SRN7720 TBJ7715:TBJ7720 TLF7715:TLF7720 TVB7715:TVB7720 UEX7715:UEX7720 UOT7715:UOT7720 UYP7715:UYP7720 VIL7715:VIL7720 VSH7715:VSH7720 WCD7715:WCD7720 WLZ7715:WLZ7720 WVV7715:WVV7720 WVV7780 N7748:N7753 JJ7752:JJ7753 TF7752:TF7753 ADB7752:ADB7753 AMX7752:AMX7753 AWT7752:AWT7753 BGP7752:BGP7753 BQL7752:BQL7753 CAH7752:CAH7753 CKD7752:CKD7753 CTZ7752:CTZ7753 DDV7752:DDV7753 DNR7752:DNR7753 DXN7752:DXN7753 EHJ7752:EHJ7753 ERF7752:ERF7753 FBB7752:FBB7753 FKX7752:FKX7753 FUT7752:FUT7753 GEP7752:GEP7753 GOL7752:GOL7753 GYH7752:GYH7753 HID7752:HID7753 HRZ7752:HRZ7753 IBV7752:IBV7753 ILR7752:ILR7753 IVN7752:IVN7753 JFJ7752:JFJ7753 JPF7752:JPF7753 JZB7752:JZB7753 KIX7752:KIX7753 KST7752:KST7753 LCP7752:LCP7753 LML7752:LML7753 LWH7752:LWH7753 MGD7752:MGD7753 MPZ7752:MPZ7753 MZV7752:MZV7753 NJR7752:NJR7753 NTN7752:NTN7753 ODJ7752:ODJ7753 ONF7752:ONF7753 OXB7752:OXB7753 PGX7752:PGX7753 PQT7752:PQT7753 QAP7752:QAP7753 QKL7752:QKL7753 QUH7752:QUH7753 RED7752:RED7753 RNZ7752:RNZ7753 RXV7752:RXV7753 SHR7752:SHR7753 SRN7752:SRN7753 TBJ7752:TBJ7753 TLF7752:TLF7753 TVB7752:TVB7753 UEX7752:UEX7753 UOT7752:UOT7753 UYP7752:UYP7753 VIL7752:VIL7753 VSH7752:VSH7753 WCD7752:WCD7753 WLZ7752:WLZ7753 WVV7752:WVV7753 N7758:N7766 JJ7758:JJ7766 TF7758:TF7766 ADB7758:ADB7766 AMX7758:AMX7766 AWT7758:AWT7766 BGP7758:BGP7766 BQL7758:BQL7766 CAH7758:CAH7766 CKD7758:CKD7766 CTZ7758:CTZ7766 DDV7758:DDV7766 DNR7758:DNR7766 DXN7758:DXN7766 EHJ7758:EHJ7766 ERF7758:ERF7766 FBB7758:FBB7766 FKX7758:FKX7766 FUT7758:FUT7766 GEP7758:GEP7766 GOL7758:GOL7766 GYH7758:GYH7766 HID7758:HID7766 HRZ7758:HRZ7766 IBV7758:IBV7766 ILR7758:ILR7766 IVN7758:IVN7766 JFJ7758:JFJ7766 JPF7758:JPF7766 JZB7758:JZB7766 KIX7758:KIX7766 KST7758:KST7766 LCP7758:LCP7766 LML7758:LML7766 LWH7758:LWH7766 MGD7758:MGD7766 MPZ7758:MPZ7766 MZV7758:MZV7766 NJR7758:NJR7766 NTN7758:NTN7766 ODJ7758:ODJ7766 ONF7758:ONF7766 OXB7758:OXB7766 PGX7758:PGX7766 PQT7758:PQT7766 QAP7758:QAP7766 QKL7758:QKL7766 QUH7758:QUH7766 RED7758:RED7766 RNZ7758:RNZ7766 RXV7758:RXV7766 SHR7758:SHR7766 SRN7758:SRN7766 TBJ7758:TBJ7766 TLF7758:TLF7766 TVB7758:TVB7766 UEX7758:UEX7766 UOT7758:UOT7766 UYP7758:UYP7766 VIL7758:VIL7766 VSH7758:VSH7766 WCD7758:WCD7766 WLZ7758:WLZ7766 WVV7758:WVV7766 N7778 JJ7778 TF7778 ADB7778 AMX7778 AWT7778 BGP7778 BQL7778 CAH7778 CKD7778 CTZ7778 DDV7778 DNR7778 DXN7778 EHJ7778 ERF7778 FBB7778 FKX7778 FUT7778 GEP7778 GOL7778 GYH7778 HID7778 HRZ7778 IBV7778 ILR7778 IVN7778 JFJ7778 JPF7778 JZB7778 KIX7778 KST7778 LCP7778 LML7778 LWH7778 MGD7778 MPZ7778 MZV7778 NJR7778 NTN7778 ODJ7778 ONF7778 OXB7778 PGX7778 PQT7778 QAP7778 QKL7778 QUH7778 RED7778 RNZ7778 RXV7778 SHR7778 SRN7778 TBJ7778 TLF7778 TVB7778 UEX7778 UOT7778 UYP7778 VIL7778 VSH7778 WCD7778 WLZ7778 WVV7778 N7780:N7792 JJ7780 TF7780 ADB7780 AMX7780 AWT7780 BGP7780 BQL7780 CAH7780 CKD7780 CTZ7780 DDV7780 DNR7780 DXN7780 EHJ7780 ERF7780 FBB7780 FKX7780 FUT7780 GEP7780 GOL7780 GYH7780 HID7780 HRZ7780 IBV7780 ILR7780 IVN7780 JFJ7780 JPF7780 JZB7780 KIX7780 KST7780 LCP7780 LML7780 LWH7780 MGD7780 MPZ7780 MZV7780 NJR7780 NTN7780 ODJ7780 ONF7780 OXB7780 PGX7780 PQT7780 QAP7780 QKL7780 QUH7780 RED7780 RNZ7780 RXV7780 SHR7780 SRN7780 TBJ7780 TLF7780 TVB7780 UEX7780 UOT7780 UYP7780 VIL7780 VSH7780 WCD7780 WLZ7780 JJ7791:JJ7792 TF7791:TF7792 ADB7791:ADB7792 AMX7791:AMX7792 AWT7791:AWT7792 BGP7791:BGP7792 BQL7791:BQL7792 CAH7791:CAH7792 CKD7791:CKD7792 CTZ7791:CTZ7792 DDV7791:DDV7792 DNR7791:DNR7792 DXN7791:DXN7792 EHJ7791:EHJ7792 ERF7791:ERF7792 FBB7791:FBB7792 FKX7791:FKX7792 FUT7791:FUT7792 GEP7791:GEP7792 GOL7791:GOL7792 GYH7791:GYH7792 HID7791:HID7792 HRZ7791:HRZ7792 IBV7791:IBV7792 ILR7791:ILR7792 IVN7791:IVN7792 JFJ7791:JFJ7792 JPF7791:JPF7792 JZB7791:JZB7792 KIX7791:KIX7792 KST7791:KST7792 LCP7791:LCP7792 LML7791:LML7792 LWH7791:LWH7792 MGD7791:MGD7792 MPZ7791:MPZ7792 MZV7791:MZV7792 NJR7791:NJR7792 NTN7791:NTN7792 ODJ7791:ODJ7792 ONF7791:ONF7792 OXB7791:OXB7792 PGX7791:PGX7792 PQT7791:PQT7792 QAP7791:QAP7792 QKL7791:QKL7792 QUH7791:QUH7792 RED7791:RED7792 RNZ7791:RNZ7792 RXV7791:RXV7792 SHR7791:SHR7792 SRN7791:SRN7792 TBJ7791:TBJ7792 TLF7791:TLF7792 TVB7791:TVB7792 UEX7791:UEX7792 UOT7791:UOT7792 UYP7791:UYP7792 VIL7791:VIL7792 VSH7791:VSH7792 WCD7791:WCD7792 WLZ7791:WLZ7792 WVV7791:WVV7792 N7797:N7802 JJ7797:JJ7798 TF7797:TF7798 ADB7797:ADB7798 AMX7797:AMX7798 AWT7797:AWT7798 BGP7797:BGP7798 BQL7797:BQL7798 CAH7797:CAH7798 CKD7797:CKD7798 CTZ7797:CTZ7798 DDV7797:DDV7798 DNR7797:DNR7798 DXN7797:DXN7798 EHJ7797:EHJ7798 ERF7797:ERF7798 FBB7797:FBB7798 FKX7797:FKX7798 FUT7797:FUT7798 GEP7797:GEP7798 GOL7797:GOL7798 GYH7797:GYH7798 HID7797:HID7798 HRZ7797:HRZ7798 IBV7797:IBV7798 ILR7797:ILR7798 IVN7797:IVN7798 JFJ7797:JFJ7798 JPF7797:JPF7798 JZB7797:JZB7798 KIX7797:KIX7798 KST7797:KST7798 LCP7797:LCP7798 LML7797:LML7798 LWH7797:LWH7798 MGD7797:MGD7798 MPZ7797:MPZ7798 MZV7797:MZV7798 NJR7797:NJR7798 NTN7797:NTN7798 ODJ7797:ODJ7798 ONF7797:ONF7798 OXB7797:OXB7798 PGX7797:PGX7798 PQT7797:PQT7798 QAP7797:QAP7798 QKL7797:QKL7798 QUH7797:QUH7798 RED7797:RED7798 RNZ7797:RNZ7798 RXV7797:RXV7798 SHR7797:SHR7798 SRN7797:SRN7798 TBJ7797:TBJ7798 TLF7797:TLF7798 TVB7797:TVB7798 UEX7797:UEX7798 UOT7797:UOT7798 UYP7797:UYP7798 VIL7797:VIL7798 VSH7797:VSH7798 WCD7797:WCD7798 WLZ7797:WLZ7798 WVV7797:WVV7798 JJ7802 TF7802 ADB7802 AMX7802 AWT7802 BGP7802 BQL7802 CAH7802 CKD7802 CTZ7802 DDV7802 DNR7802 DXN7802 EHJ7802 ERF7802 FBB7802 FKX7802 FUT7802 GEP7802 GOL7802 GYH7802 HID7802 HRZ7802 IBV7802 ILR7802 IVN7802 JFJ7802 JPF7802 JZB7802 KIX7802 KST7802 LCP7802 LML7802 LWH7802 MGD7802 MPZ7802 MZV7802 NJR7802 NTN7802 ODJ7802 ONF7802 OXB7802 PGX7802 PQT7802 QAP7802 QKL7802 QUH7802 RED7802 RNZ7802 RXV7802 SHR7802 SRN7802 TBJ7802 TLF7802 TVB7802 UEX7802 UOT7802 UYP7802 VIL7802 VSH7802 WCD7802 WLZ7802 WVV7802 N7807:N7809 JJ7807:JJ7809 TF7807:TF7809 ADB7807:ADB7809 AMX7807:AMX7809 AWT7807:AWT7809 BGP7807:BGP7809 BQL7807:BQL7809 CAH7807:CAH7809 CKD7807:CKD7809 CTZ7807:CTZ7809 WVV3491:WVV3581 JJ3491:JJ3581 ADB3491:ADB3581 AMX3491:AMX3581 AWT3491:AWT3581 BGP3491:BGP3581 BQL3491:BQL3581 CAH3491:CAH3581 CKD3491:CKD3581 CTZ3491:CTZ3581 DDV3491:DDV3581 DNR3491:DNR3581 DXN3491:DXN3581 EHJ3491:EHJ3581 ERF3491:ERF3581 FBB3491:FBB3581 FKX3491:FKX3581 FUT3491:FUT3581 GEP3491:GEP3581 GOL3491:GOL3581 GYH3491:GYH3581 HID3491:HID3581 HRZ3491:HRZ3581 IBV3491:IBV3581 ILR3491:ILR3581 IVN3491:IVN3581 JFJ3491:JFJ3581 JPF3491:JPF3581 JZB3491:JZB3581 KIX3491:KIX3581 KST3491:KST3581 LCP3491:LCP3581 LML3491:LML3581 LWH3491:LWH3581 MGD3491:MGD3581 MPZ3491:MPZ3581 MZV3491:MZV3581 NJR3491:NJR3581 NTN3491:NTN3581 ODJ3491:ODJ3581 ONF3491:ONF3581 OXB3491:OXB3581 PGX3491:PGX3581 PQT3491:PQT3581 QAP3491:QAP3581 QKL3491:QKL3581 QUH3491:QUH3581 RED3491:RED3581 RNZ3491:RNZ3581 RXV3491:RXV3581 SHR3491:SHR3581 SRN3491:SRN3581 TBJ3491:TBJ3581 TLF3491:TLF3581 TVB3491:TVB3581 UEX3491:UEX3581 UOT3491:UOT3581 UYP3491:UYP3581 VIL3491:VIL3581 N8141:N8166 N8169:N8170 N7261 N7236:N7238 N7240:N7255 N7263:N7273 N1067:N1122 N4056:N4066 N4068:N4093 N4114:N4137 N7011:N7017 N7019</xm:sqref>
        </x14:dataValidation>
        <x14:dataValidation type="list" allowBlank="1" showInputMessage="1" showErrorMessage="1" errorTitle="Внимание" error="Введено недопустимое значение" xr:uid="{00000000-0002-0000-0300-0000B3000000}">
          <x14:formula1>
            <xm:f>$AF$3:$AF$11</xm:f>
          </x14:formula1>
          <xm:sqref>AF8230:AF8449 WWN8248 WMR8248 WCV8248 VSZ8248 VJD8248 UZH8248 UPL8248 UFP8248 TVT8248 TLX8248 TCB8248 SSF8248 SIJ8248 RYN8248 ROR8248 REV8248 QUZ8248 QLD8248 QBH8248 PRL8248 PHP8248 OXT8248 ONX8248 OEB8248 NUF8248 NKJ8248 NAN8248 MQR8248 MGV8248 LWZ8248 LND8248 LDH8248 KTL8248 KJP8248 JZT8248 JPX8248 JGB8248 IWF8248 IMJ8248 ICN8248 HSR8248 HIV8248 GYZ8248 GPD8248 GFH8248 FVL8248 FLP8248 FBT8248 ERX8248 EIB8248 DYF8248 DOJ8248 DEN8248 CUR8248 CKV8248 CAZ8248 BRD8248 BHH8248 AXL8248 ANP8248 ADT8248 TX8248 KB8248 AF8206:AF8209 AF2928:AF3003 KB1589:KB1592 TX1589:TX1592 ADT1589:ADT1592 ANP1589:ANP1592 AXL1589:AXL1592 BHH1589:BHH1592 BRD1589:BRD1592 CAZ1589:CAZ1592 CKV1589:CKV1592 CUR1589:CUR1592 DEN1589:DEN1592 DOJ1589:DOJ1592 DYF1589:DYF1592 EIB1589:EIB1592 ERX1589:ERX1592 FBT1589:FBT1592 FLP1589:FLP1592 FVL1589:FVL1592 GFH1589:GFH1592 GPD1589:GPD1592 GYZ1589:GYZ1592 HIV1589:HIV1592 HSR1589:HSR1592 ICN1589:ICN1592 IMJ1589:IMJ1592 IWF1589:IWF1592 JGB1589:JGB1592 JPX1589:JPX1592 JZT1589:JZT1592 KJP1589:KJP1592 KTL1589:KTL1592 LDH1589:LDH1592 LND1589:LND1592 LWZ1589:LWZ1592 MGV1589:MGV1592 MQR1589:MQR1592 NAN1589:NAN1592 NKJ1589:NKJ1592 NUF1589:NUF1592 OEB1589:OEB1592 ONX1589:ONX1592 OXT1589:OXT1592 PHP1589:PHP1592 PRL1589:PRL1592 QBH1589:QBH1592 QLD1589:QLD1592 QUZ1589:QUZ1592 REV1589:REV1592 ROR1589:ROR1592 RYN1589:RYN1592 SIJ1589:SIJ1592 SSF1589:SSF1592 TCB1589:TCB1592 TLX1589:TLX1592 TVT1589:TVT1592 UFP1589:UFP1592 UPL1589:UPL1592 UZH1589:UZH1592 VJD1589:VJD1592 VSZ1589:VSZ1592 WCV1589:WCV1592 WMR1589:WMR1592 WWN1589:WWN1592 KB1597:KB1598 TX1597:TX1598 ADT1597:ADT1598 ANP1597:ANP1598 AXL1597:AXL1598 BHH1597:BHH1598 BRD1597:BRD1598 CAZ1597:CAZ1598 CKV1597:CKV1598 CUR1597:CUR1598 DEN1597:DEN1598 DOJ1597:DOJ1598 DYF1597:DYF1598 EIB1597:EIB1598 ERX1597:ERX1598 FBT1597:FBT1598 FLP1597:FLP1598 FVL1597:FVL1598 GFH1597:GFH1598 GPD1597:GPD1598 GYZ1597:GYZ1598 HIV1597:HIV1598 HSR1597:HSR1598 ICN1597:ICN1598 IMJ1597:IMJ1598 IWF1597:IWF1598 JGB1597:JGB1598 JPX1597:JPX1598 JZT1597:JZT1598 KJP1597:KJP1598 KTL1597:KTL1598 LDH1597:LDH1598 LND1597:LND1598 LWZ1597:LWZ1598 MGV1597:MGV1598 MQR1597:MQR1598 NAN1597:NAN1598 NKJ1597:NKJ1598 NUF1597:NUF1598 OEB1597:OEB1598 ONX1597:ONX1598 OXT1597:OXT1598 PHP1597:PHP1598 PRL1597:PRL1598 QBH1597:QBH1598 QLD1597:QLD1598 QUZ1597:QUZ1598 REV1597:REV1598 ROR1597:ROR1598 RYN1597:RYN1598 SIJ1597:SIJ1598 SSF1597:SSF1598 TCB1597:TCB1598 TLX1597:TLX1598 TVT1597:TVT1598 UFP1597:UFP1598 UPL1597:UPL1598 UZH1597:UZH1598 VJD1597:VJD1598 VSZ1597:VSZ1598 WCV1597:WCV1598 WMR1597:WMR1598 WWN1597:WWN1598 AF1204:AF1206 AF1427:AF1438 KB1620:KB1621 TX1620:TX1621 ADT1620:ADT1621 ANP1620:ANP1621 AXL1620:AXL1621 BHH1620:BHH1621 BRD1620:BRD1621 CAZ1620:CAZ1621 CKV1620:CKV1621 CUR1620:CUR1621 DEN1620:DEN1621 DOJ1620:DOJ1621 DYF1620:DYF1621 EIB1620:EIB1621 ERX1620:ERX1621 FBT1620:FBT1621 FLP1620:FLP1621 FVL1620:FVL1621 GFH1620:GFH1621 GPD1620:GPD1621 GYZ1620:GYZ1621 HIV1620:HIV1621 HSR1620:HSR1621 ICN1620:ICN1621 IMJ1620:IMJ1621 IWF1620:IWF1621 JGB1620:JGB1621 JPX1620:JPX1621 JZT1620:JZT1621 KJP1620:KJP1621 KTL1620:KTL1621 LDH1620:LDH1621 LND1620:LND1621 LWZ1620:LWZ1621 MGV1620:MGV1621 MQR1620:MQR1621 NAN1620:NAN1621 NKJ1620:NKJ1621 NUF1620:NUF1621 OEB1620:OEB1621 ONX1620:ONX1621 OXT1620:OXT1621 PHP1620:PHP1621 PRL1620:PRL1621 QBH1620:QBH1621 QLD1620:QLD1621 QUZ1620:QUZ1621 REV1620:REV1621 ROR1620:ROR1621 RYN1620:RYN1621 SIJ1620:SIJ1621 SSF1620:SSF1621 TCB1620:TCB1621 TLX1620:TLX1621 TVT1620:TVT1621 UFP1620:UFP1621 UPL1620:UPL1621 UZH1620:UZH1621 VJD1620:VJD1621 VSZ1620:VSZ1621 WCV1620:WCV1621 WMR1620:WMR1621 WWN1620:WWN1621 KB1626:KB1629 TX1626:TX1629 ADT1626:ADT1629 ANP1626:ANP1629 AXL1626:AXL1629 BHH1626:BHH1629 BRD1626:BRD1629 CAZ1626:CAZ1629 CKV1626:CKV1629 CUR1626:CUR1629 DEN1626:DEN1629 DOJ1626:DOJ1629 DYF1626:DYF1629 EIB1626:EIB1629 ERX1626:ERX1629 FBT1626:FBT1629 FLP1626:FLP1629 FVL1626:FVL1629 GFH1626:GFH1629 GPD1626:GPD1629 GYZ1626:GYZ1629 HIV1626:HIV1629 HSR1626:HSR1629 ICN1626:ICN1629 IMJ1626:IMJ1629 IWF1626:IWF1629 JGB1626:JGB1629 JPX1626:JPX1629 JZT1626:JZT1629 KJP1626:KJP1629 KTL1626:KTL1629 LDH1626:LDH1629 LND1626:LND1629 LWZ1626:LWZ1629 MGV1626:MGV1629 MQR1626:MQR1629 NAN1626:NAN1629 NKJ1626:NKJ1629 NUF1626:NUF1629 OEB1626:OEB1629 ONX1626:ONX1629 OXT1626:OXT1629 PHP1626:PHP1629 PRL1626:PRL1629 QBH1626:QBH1629 QLD1626:QLD1629 QUZ1626:QUZ1629 REV1626:REV1629 ROR1626:ROR1629 RYN1626:RYN1629 SIJ1626:SIJ1629 SSF1626:SSF1629 TCB1626:TCB1629 TLX1626:TLX1629 TVT1626:TVT1629 UFP1626:UFP1629 UPL1626:UPL1629 UZH1626:UZH1629 VJD1626:VJD1629 VSZ1626:VSZ1629 WCV1626:WCV1629 WMR1626:WMR1629 WWN1626:WWN1629 WWN1567:WWN1576 WMR1567:WMR1576 WCV1567:WCV1576 VSZ1567:VSZ1576 VJD1567:VJD1576 UZH1567:UZH1576 UPL1567:UPL1576 UFP1567:UFP1576 TVT1567:TVT1576 TLX1567:TLX1576 TCB1567:TCB1576 SSF1567:SSF1576 SIJ1567:SIJ1576 RYN1567:RYN1576 ROR1567:ROR1576 REV1567:REV1576 QUZ1567:QUZ1576 QLD1567:QLD1576 QBH1567:QBH1576 PRL1567:PRL1576 PHP1567:PHP1576 OXT1567:OXT1576 ONX1567:ONX1576 OEB1567:OEB1576 NUF1567:NUF1576 NKJ1567:NKJ1576 NAN1567:NAN1576 MQR1567:MQR1576 MGV1567:MGV1576 LWZ1567:LWZ1576 LND1567:LND1576 LDH1567:LDH1576 KTL1567:KTL1576 KJP1567:KJP1576 JZT1567:JZT1576 JPX1567:JPX1576 JGB1567:JGB1576 IWF1567:IWF1576 IMJ1567:IMJ1576 ICN1567:ICN1576 HSR1567:HSR1576 HIV1567:HIV1576 GYZ1567:GYZ1576 GPD1567:GPD1576 GFH1567:GFH1576 FVL1567:FVL1576 FLP1567:FLP1576 FBT1567:FBT1576 ERX1567:ERX1576 EIB1567:EIB1576 DYF1567:DYF1576 DOJ1567:DOJ1576 DEN1567:DEN1576 CUR1567:CUR1576 CKV1567:CKV1576 CAZ1567:CAZ1576 BRD1567:BRD1576 BHH1567:BHH1576 AXL1567:AXL1576 ANP1567:ANP1576 ADT1567:ADT1576 TX1567:TX1576 KB1567:KB1576 AF1443:AF1444 KB1633 TX1633 ADT1633 ANP1633 AXL1633 BHH1633 BRD1633 CAZ1633 CKV1633 CUR1633 DEN1633 DOJ1633 DYF1633 EIB1633 ERX1633 FBT1633 FLP1633 FVL1633 GFH1633 GPD1633 GYZ1633 HIV1633 HSR1633 ICN1633 IMJ1633 IWF1633 JGB1633 JPX1633 JZT1633 KJP1633 KTL1633 LDH1633 LND1633 LWZ1633 MGV1633 MQR1633 NAN1633 NKJ1633 NUF1633 OEB1633 ONX1633 OXT1633 PHP1633 PRL1633 QBH1633 QLD1633 QUZ1633 REV1633 ROR1633 RYN1633 SIJ1633 SSF1633 TCB1633 TLX1633 TVT1633 UFP1633 UPL1633 UZH1633 VJD1633 VSZ1633 WCV1633 WMR1633 WWN1633 KB1639:KB1641 TX1639:TX1641 ADT1639:ADT1641 ANP1639:ANP1641 AXL1639:AXL1641 BHH1639:BHH1641 BRD1639:BRD1641 CAZ1639:CAZ1641 CKV1639:CKV1641 CUR1639:CUR1641 DEN1639:DEN1641 DOJ1639:DOJ1641 DYF1639:DYF1641 EIB1639:EIB1641 ERX1639:ERX1641 FBT1639:FBT1641 FLP1639:FLP1641 FVL1639:FVL1641 GFH1639:GFH1641 GPD1639:GPD1641 GYZ1639:GYZ1641 HIV1639:HIV1641 HSR1639:HSR1641 ICN1639:ICN1641 IMJ1639:IMJ1641 IWF1639:IWF1641 JGB1639:JGB1641 JPX1639:JPX1641 JZT1639:JZT1641 KJP1639:KJP1641 KTL1639:KTL1641 LDH1639:LDH1641 LND1639:LND1641 LWZ1639:LWZ1641 MGV1639:MGV1641 MQR1639:MQR1641 NAN1639:NAN1641 NKJ1639:NKJ1641 NUF1639:NUF1641 OEB1639:OEB1641 ONX1639:ONX1641 OXT1639:OXT1641 PHP1639:PHP1641 PRL1639:PRL1641 QBH1639:QBH1641 QLD1639:QLD1641 QUZ1639:QUZ1641 REV1639:REV1641 ROR1639:ROR1641 RYN1639:RYN1641 SIJ1639:SIJ1641 SSF1639:SSF1641 TCB1639:TCB1641 TLX1639:TLX1641 TVT1639:TVT1641 UFP1639:UFP1641 UPL1639:UPL1641 UZH1639:UZH1641 VJD1639:VJD1641 VSZ1639:VSZ1641 WCV1639:WCV1641 WMR1639:WMR1641 WWN1639:WWN1641 KB1645:KB1647 TX1645:TX1647 ADT1645:ADT1647 ANP1645:ANP1647 AXL1645:AXL1647 BHH1645:BHH1647 BRD1645:BRD1647 CAZ1645:CAZ1647 CKV1645:CKV1647 CUR1645:CUR1647 DEN1645:DEN1647 DOJ1645:DOJ1647 DYF1645:DYF1647 EIB1645:EIB1647 ERX1645:ERX1647 FBT1645:FBT1647 FLP1645:FLP1647 FVL1645:FVL1647 GFH1645:GFH1647 GPD1645:GPD1647 GYZ1645:GYZ1647 HIV1645:HIV1647 HSR1645:HSR1647 ICN1645:ICN1647 IMJ1645:IMJ1647 IWF1645:IWF1647 JGB1645:JGB1647 JPX1645:JPX1647 JZT1645:JZT1647 KJP1645:KJP1647 KTL1645:KTL1647 LDH1645:LDH1647 LND1645:LND1647 LWZ1645:LWZ1647 MGV1645:MGV1647 MQR1645:MQR1647 NAN1645:NAN1647 NKJ1645:NKJ1647 NUF1645:NUF1647 OEB1645:OEB1647 ONX1645:ONX1647 OXT1645:OXT1647 PHP1645:PHP1647 PRL1645:PRL1647 QBH1645:QBH1647 QLD1645:QLD1647 QUZ1645:QUZ1647 REV1645:REV1647 ROR1645:ROR1647 RYN1645:RYN1647 SIJ1645:SIJ1647 SSF1645:SSF1647 TCB1645:TCB1647 TLX1645:TLX1647 TVT1645:TVT1647 UFP1645:UFP1647 UPL1645:UPL1647 UZH1645:UZH1647 VJD1645:VJD1647 VSZ1645:VSZ1647 WCV1645:WCV1647 WMR1645:WMR1647 WWN1645:WWN1647 AF1651:AF1654 AF1658:AF1660 KB1523:KB1527 TX1523:TX1527 ADT1523:ADT1527 ANP1523:ANP1527 AXL1523:AXL1527 BHH1523:BHH1527 BRD1523:BRD1527 CAZ1523:CAZ1527 CKV1523:CKV1527 CUR1523:CUR1527 DEN1523:DEN1527 DOJ1523:DOJ1527 DYF1523:DYF1527 EIB1523:EIB1527 ERX1523:ERX1527 FBT1523:FBT1527 FLP1523:FLP1527 FVL1523:FVL1527 GFH1523:GFH1527 GPD1523:GPD1527 GYZ1523:GYZ1527 HIV1523:HIV1527 HSR1523:HSR1527 ICN1523:ICN1527 IMJ1523:IMJ1527 IWF1523:IWF1527 JGB1523:JGB1527 JPX1523:JPX1527 JZT1523:JZT1527 KJP1523:KJP1527 KTL1523:KTL1527 LDH1523:LDH1527 LND1523:LND1527 LWZ1523:LWZ1527 MGV1523:MGV1527 MQR1523:MQR1527 NAN1523:NAN1527 NKJ1523:NKJ1527 NUF1523:NUF1527 OEB1523:OEB1527 ONX1523:ONX1527 OXT1523:OXT1527 PHP1523:PHP1527 PRL1523:PRL1527 QBH1523:QBH1527 QLD1523:QLD1527 QUZ1523:QUZ1527 REV1523:REV1527 ROR1523:ROR1527 RYN1523:RYN1527 SIJ1523:SIJ1527 SSF1523:SSF1527 TCB1523:TCB1527 TLX1523:TLX1527 TVT1523:TVT1527 UFP1523:UFP1527 UPL1523:UPL1527 UZH1523:UZH1527 VJD1523:VJD1527 VSZ1523:VSZ1527 WCV1523:WCV1527 WMR1523:WMR1527 WWN1523:WWN1527 AF1513:AF1514 KB1544:KB1546 TX1544:TX1546 ADT1544:ADT1546 ANP1544:ANP1546 AXL1544:AXL1546 BHH1544:BHH1546 BRD1544:BRD1546 CAZ1544:CAZ1546 CKV1544:CKV1546 CUR1544:CUR1546 DEN1544:DEN1546 DOJ1544:DOJ1546 DYF1544:DYF1546 EIB1544:EIB1546 ERX1544:ERX1546 FBT1544:FBT1546 FLP1544:FLP1546 FVL1544:FVL1546 GFH1544:GFH1546 GPD1544:GPD1546 GYZ1544:GYZ1546 HIV1544:HIV1546 HSR1544:HSR1546 ICN1544:ICN1546 IMJ1544:IMJ1546 IWF1544:IWF1546 JGB1544:JGB1546 JPX1544:JPX1546 JZT1544:JZT1546 KJP1544:KJP1546 KTL1544:KTL1546 LDH1544:LDH1546 LND1544:LND1546 LWZ1544:LWZ1546 MGV1544:MGV1546 MQR1544:MQR1546 NAN1544:NAN1546 NKJ1544:NKJ1546 NUF1544:NUF1546 OEB1544:OEB1546 ONX1544:ONX1546 OXT1544:OXT1546 PHP1544:PHP1546 PRL1544:PRL1546 QBH1544:QBH1546 QLD1544:QLD1546 QUZ1544:QUZ1546 REV1544:REV1546 ROR1544:ROR1546 RYN1544:RYN1546 SIJ1544:SIJ1546 SSF1544:SSF1546 TCB1544:TCB1546 TLX1544:TLX1546 TVT1544:TVT1546 UFP1544:UFP1546 UPL1544:UPL1546 UZH1544:UZH1546 VJD1544:VJD1546 VSZ1544:VSZ1546 WCV1544:WCV1546 WMR1544:WMR1546 WWN1544:WWN1546 KB1550:KB1551 TX1550:TX1551 ADT1550:ADT1551 ANP1550:ANP1551 AXL1550:AXL1551 BHH1550:BHH1551 BRD1550:BRD1551 CAZ1550:CAZ1551 CKV1550:CKV1551 CUR1550:CUR1551 DEN1550:DEN1551 DOJ1550:DOJ1551 DYF1550:DYF1551 EIB1550:EIB1551 ERX1550:ERX1551 FBT1550:FBT1551 FLP1550:FLP1551 FVL1550:FVL1551 GFH1550:GFH1551 GPD1550:GPD1551 GYZ1550:GYZ1551 HIV1550:HIV1551 HSR1550:HSR1551 ICN1550:ICN1551 IMJ1550:IMJ1551 IWF1550:IWF1551 JGB1550:JGB1551 JPX1550:JPX1551 JZT1550:JZT1551 KJP1550:KJP1551 KTL1550:KTL1551 LDH1550:LDH1551 LND1550:LND1551 LWZ1550:LWZ1551 MGV1550:MGV1551 MQR1550:MQR1551 NAN1550:NAN1551 NKJ1550:NKJ1551 NUF1550:NUF1551 OEB1550:OEB1551 ONX1550:ONX1551 OXT1550:OXT1551 PHP1550:PHP1551 PRL1550:PRL1551 QBH1550:QBH1551 QLD1550:QLD1551 QUZ1550:QUZ1551 REV1550:REV1551 ROR1550:ROR1551 RYN1550:RYN1551 SIJ1550:SIJ1551 SSF1550:SSF1551 TCB1550:TCB1551 TLX1550:TLX1551 TVT1550:TVT1551 UFP1550:UFP1551 UPL1550:UPL1551 UZH1550:UZH1551 VJD1550:VJD1551 VSZ1550:VSZ1551 WCV1550:WCV1551 WMR1550:WMR1551 WWN1550:WWN1551 AF1556:AF1558 AF1544:AF1551 KB1427 TX1427 ADT1427 ANP1427 AXL1427 BHH1427 BRD1427 CAZ1427 CKV1427 CUR1427 DEN1427 DOJ1427 DYF1427 EIB1427 ERX1427 FBT1427 FLP1427 FVL1427 GFH1427 GPD1427 GYZ1427 HIV1427 HSR1427 ICN1427 IMJ1427 IWF1427 JGB1427 JPX1427 JZT1427 KJP1427 KTL1427 LDH1427 LND1427 LWZ1427 MGV1427 MQR1427 NAN1427 NKJ1427 NUF1427 OEB1427 ONX1427 OXT1427 PHP1427 PRL1427 QBH1427 QLD1427 QUZ1427 REV1427 ROR1427 RYN1427 SIJ1427 SSF1427 TCB1427 TLX1427 TVT1427 UFP1427 UPL1427 UZH1427 VJD1427 VSZ1427 WCV1427 WMR1427 WWN1427 KB1431:KB1438 TX1431:TX1438 ADT1431:ADT1438 ANP1431:ANP1438 AXL1431:AXL1438 BHH1431:BHH1438 BRD1431:BRD1438 CAZ1431:CAZ1438 CKV1431:CKV1438 CUR1431:CUR1438 DEN1431:DEN1438 DOJ1431:DOJ1438 DYF1431:DYF1438 EIB1431:EIB1438 ERX1431:ERX1438 FBT1431:FBT1438 FLP1431:FLP1438 FVL1431:FVL1438 GFH1431:GFH1438 GPD1431:GPD1438 GYZ1431:GYZ1438 HIV1431:HIV1438 HSR1431:HSR1438 ICN1431:ICN1438 IMJ1431:IMJ1438 IWF1431:IWF1438 JGB1431:JGB1438 JPX1431:JPX1438 JZT1431:JZT1438 KJP1431:KJP1438 KTL1431:KTL1438 LDH1431:LDH1438 LND1431:LND1438 LWZ1431:LWZ1438 MGV1431:MGV1438 MQR1431:MQR1438 NAN1431:NAN1438 NKJ1431:NKJ1438 NUF1431:NUF1438 OEB1431:OEB1438 ONX1431:ONX1438 OXT1431:OXT1438 PHP1431:PHP1438 PRL1431:PRL1438 QBH1431:QBH1438 QLD1431:QLD1438 QUZ1431:QUZ1438 REV1431:REV1438 ROR1431:ROR1438 RYN1431:RYN1438 SIJ1431:SIJ1438 SSF1431:SSF1438 TCB1431:TCB1438 TLX1431:TLX1438 TVT1431:TVT1438 UFP1431:UFP1438 UPL1431:UPL1438 UZH1431:UZH1438 VJD1431:VJD1438 VSZ1431:VSZ1438 WCV1431:WCV1438 WMR1431:WMR1438 WWN1431:WWN1438 KB1443:KB1444 TX1443:TX1444 ADT1443:ADT1444 ANP1443:ANP1444 AXL1443:AXL1444 BHH1443:BHH1444 BRD1443:BRD1444 CAZ1443:CAZ1444 CKV1443:CKV1444 CUR1443:CUR1444 DEN1443:DEN1444 DOJ1443:DOJ1444 DYF1443:DYF1444 EIB1443:EIB1444 ERX1443:ERX1444 FBT1443:FBT1444 FLP1443:FLP1444 FVL1443:FVL1444 GFH1443:GFH1444 GPD1443:GPD1444 GYZ1443:GYZ1444 HIV1443:HIV1444 HSR1443:HSR1444 ICN1443:ICN1444 IMJ1443:IMJ1444 IWF1443:IWF1444 JGB1443:JGB1444 JPX1443:JPX1444 JZT1443:JZT1444 KJP1443:KJP1444 KTL1443:KTL1444 LDH1443:LDH1444 LND1443:LND1444 LWZ1443:LWZ1444 MGV1443:MGV1444 MQR1443:MQR1444 NAN1443:NAN1444 NKJ1443:NKJ1444 NUF1443:NUF1444 OEB1443:OEB1444 ONX1443:ONX1444 OXT1443:OXT1444 PHP1443:PHP1444 PRL1443:PRL1444 QBH1443:QBH1444 QLD1443:QLD1444 QUZ1443:QUZ1444 REV1443:REV1444 ROR1443:ROR1444 RYN1443:RYN1444 SIJ1443:SIJ1444 SSF1443:SSF1444 TCB1443:TCB1444 TLX1443:TLX1444 TVT1443:TVT1444 UFP1443:UFP1444 UPL1443:UPL1444 UZH1443:UZH1444 VJD1443:VJD1444 VSZ1443:VSZ1444 WCV1443:WCV1444 WMR1443:WMR1444 WWN1443:WWN1444 AF1364:AF1376 KB1467:KB1474 TX1467:TX1474 ADT1467:ADT1474 ANP1467:ANP1474 AXL1467:AXL1474 BHH1467:BHH1474 BRD1467:BRD1474 CAZ1467:CAZ1474 CKV1467:CKV1474 CUR1467:CUR1474 DEN1467:DEN1474 DOJ1467:DOJ1474 DYF1467:DYF1474 EIB1467:EIB1474 ERX1467:ERX1474 FBT1467:FBT1474 FLP1467:FLP1474 FVL1467:FVL1474 GFH1467:GFH1474 GPD1467:GPD1474 GYZ1467:GYZ1474 HIV1467:HIV1474 HSR1467:HSR1474 ICN1467:ICN1474 IMJ1467:IMJ1474 IWF1467:IWF1474 JGB1467:JGB1474 JPX1467:JPX1474 JZT1467:JZT1474 KJP1467:KJP1474 KTL1467:KTL1474 LDH1467:LDH1474 LND1467:LND1474 LWZ1467:LWZ1474 MGV1467:MGV1474 MQR1467:MQR1474 NAN1467:NAN1474 NKJ1467:NKJ1474 NUF1467:NUF1474 OEB1467:OEB1474 ONX1467:ONX1474 OXT1467:OXT1474 PHP1467:PHP1474 PRL1467:PRL1474 QBH1467:QBH1474 QLD1467:QLD1474 QUZ1467:QUZ1474 REV1467:REV1474 ROR1467:ROR1474 RYN1467:RYN1474 SIJ1467:SIJ1474 SSF1467:SSF1474 TCB1467:TCB1474 TLX1467:TLX1474 TVT1467:TVT1474 UFP1467:UFP1474 UPL1467:UPL1474 UZH1467:UZH1474 VJD1467:VJD1474 VSZ1467:VSZ1474 WCV1467:WCV1474 WMR1467:WMR1474 WWN1467:WWN1474 WWN1809:WWN1837 KB1480:KB1491 TX1480:TX1491 ADT1480:ADT1491 ANP1480:ANP1491 AXL1480:AXL1491 BHH1480:BHH1491 BRD1480:BRD1491 CAZ1480:CAZ1491 CKV1480:CKV1491 CUR1480:CUR1491 DEN1480:DEN1491 DOJ1480:DOJ1491 DYF1480:DYF1491 EIB1480:EIB1491 ERX1480:ERX1491 FBT1480:FBT1491 FLP1480:FLP1491 FVL1480:FVL1491 GFH1480:GFH1491 GPD1480:GPD1491 GYZ1480:GYZ1491 HIV1480:HIV1491 HSR1480:HSR1491 ICN1480:ICN1491 IMJ1480:IMJ1491 IWF1480:IWF1491 JGB1480:JGB1491 JPX1480:JPX1491 JZT1480:JZT1491 KJP1480:KJP1491 KTL1480:KTL1491 LDH1480:LDH1491 LND1480:LND1491 LWZ1480:LWZ1491 MGV1480:MGV1491 MQR1480:MQR1491 NAN1480:NAN1491 NKJ1480:NKJ1491 NUF1480:NUF1491 OEB1480:OEB1491 ONX1480:ONX1491 OXT1480:OXT1491 PHP1480:PHP1491 PRL1480:PRL1491 QBH1480:QBH1491 QLD1480:QLD1491 QUZ1480:QUZ1491 REV1480:REV1491 ROR1480:ROR1491 RYN1480:RYN1491 SIJ1480:SIJ1491 SSF1480:SSF1491 TCB1480:TCB1491 TLX1480:TLX1491 TVT1480:TVT1491 UFP1480:UFP1491 UPL1480:UPL1491 UZH1480:UZH1491 VJD1480:VJD1491 VSZ1480:VSZ1491 WCV1480:WCV1491 WMR1480:WMR1491 WWN1480:WWN1491 AF1499:AF1503 AF1234:AF1242 AF1620:AF1624 KB1662:KB1702 TX1662:TX1702 ADT1662:ADT1702 ANP1662:ANP1702 AXL1662:AXL1702 BHH1662:BHH1702 BRD1662:BRD1702 CAZ1662:CAZ1702 CKV1662:CKV1702 CUR1662:CUR1702 DEN1662:DEN1702 DOJ1662:DOJ1702 DYF1662:DYF1702 EIB1662:EIB1702 ERX1662:ERX1702 FBT1662:FBT1702 FLP1662:FLP1702 FVL1662:FVL1702 GFH1662:GFH1702 GPD1662:GPD1702 GYZ1662:GYZ1702 HIV1662:HIV1702 HSR1662:HSR1702 ICN1662:ICN1702 IMJ1662:IMJ1702 IWF1662:IWF1702 JGB1662:JGB1702 JPX1662:JPX1702 JZT1662:JZT1702 KJP1662:KJP1702 KTL1662:KTL1702 LDH1662:LDH1702 LND1662:LND1702 LWZ1662:LWZ1702 MGV1662:MGV1702 MQR1662:MQR1702 NAN1662:NAN1702 NKJ1662:NKJ1702 NUF1662:NUF1702 OEB1662:OEB1702 ONX1662:ONX1702 OXT1662:OXT1702 PHP1662:PHP1702 PRL1662:PRL1702 QBH1662:QBH1702 QLD1662:QLD1702 QUZ1662:QUZ1702 REV1662:REV1702 ROR1662:ROR1702 RYN1662:RYN1702 SIJ1662:SIJ1702 SSF1662:SSF1702 TCB1662:TCB1702 TLX1662:TLX1702 TVT1662:TVT1702 UFP1662:UFP1702 UPL1662:UPL1702 UZH1662:UZH1702 VJD1662:VJD1702 VSZ1662:VSZ1702 WCV1662:WCV1702 WMR1662:WMR1702 WWN1662:WWN1702 AF2681:AF2682 AF1708 KB1715:KB1718 TX1715:TX1718 ADT1715:ADT1718 ANP1715:ANP1718 AXL1715:AXL1718 BHH1715:BHH1718 BRD1715:BRD1718 CAZ1715:CAZ1718 CKV1715:CKV1718 CUR1715:CUR1718 DEN1715:DEN1718 DOJ1715:DOJ1718 DYF1715:DYF1718 EIB1715:EIB1718 ERX1715:ERX1718 FBT1715:FBT1718 FLP1715:FLP1718 FVL1715:FVL1718 GFH1715:GFH1718 GPD1715:GPD1718 GYZ1715:GYZ1718 HIV1715:HIV1718 HSR1715:HSR1718 ICN1715:ICN1718 IMJ1715:IMJ1718 IWF1715:IWF1718 JGB1715:JGB1718 JPX1715:JPX1718 JZT1715:JZT1718 KJP1715:KJP1718 KTL1715:KTL1718 LDH1715:LDH1718 LND1715:LND1718 LWZ1715:LWZ1718 MGV1715:MGV1718 MQR1715:MQR1718 NAN1715:NAN1718 NKJ1715:NKJ1718 NUF1715:NUF1718 OEB1715:OEB1718 ONX1715:ONX1718 OXT1715:OXT1718 PHP1715:PHP1718 PRL1715:PRL1718 QBH1715:QBH1718 QLD1715:QLD1718 QUZ1715:QUZ1718 REV1715:REV1718 ROR1715:ROR1718 RYN1715:RYN1718 SIJ1715:SIJ1718 SSF1715:SSF1718 TCB1715:TCB1718 TLX1715:TLX1718 TVT1715:TVT1718 UFP1715:UFP1718 UPL1715:UPL1718 UZH1715:UZH1718 VJD1715:VJD1718 VSZ1715:VSZ1718 WCV1715:WCV1718 WMR1715:WMR1718 WWN1715:WWN1718 KB1723:KB1726 TX1723:TX1726 ADT1723:ADT1726 ANP1723:ANP1726 AXL1723:AXL1726 BHH1723:BHH1726 BRD1723:BRD1726 CAZ1723:CAZ1726 CKV1723:CKV1726 CUR1723:CUR1726 DEN1723:DEN1726 DOJ1723:DOJ1726 DYF1723:DYF1726 EIB1723:EIB1726 ERX1723:ERX1726 FBT1723:FBT1726 FLP1723:FLP1726 FVL1723:FVL1726 GFH1723:GFH1726 GPD1723:GPD1726 GYZ1723:GYZ1726 HIV1723:HIV1726 HSR1723:HSR1726 ICN1723:ICN1726 IMJ1723:IMJ1726 IWF1723:IWF1726 JGB1723:JGB1726 JPX1723:JPX1726 JZT1723:JZT1726 KJP1723:KJP1726 KTL1723:KTL1726 LDH1723:LDH1726 LND1723:LND1726 LWZ1723:LWZ1726 MGV1723:MGV1726 MQR1723:MQR1726 NAN1723:NAN1726 NKJ1723:NKJ1726 NUF1723:NUF1726 OEB1723:OEB1726 ONX1723:ONX1726 OXT1723:OXT1726 PHP1723:PHP1726 PRL1723:PRL1726 QBH1723:QBH1726 QLD1723:QLD1726 QUZ1723:QUZ1726 REV1723:REV1726 ROR1723:ROR1726 RYN1723:RYN1726 SIJ1723:SIJ1726 SSF1723:SSF1726 TCB1723:TCB1726 TLX1723:TLX1726 TVT1723:TVT1726 UFP1723:UFP1726 UPL1723:UPL1726 UZH1723:UZH1726 VJD1723:VJD1726 VSZ1723:VSZ1726 WCV1723:WCV1726 WMR1723:WMR1726 WWN1723:WWN1726 AF1386:AF1405 AF1715:AF1726 KB1767:KB1769 TX1767:TX1769 ADT1767:ADT1769 ANP1767:ANP1769 AXL1767:AXL1769 BHH1767:BHH1769 BRD1767:BRD1769 CAZ1767:CAZ1769 CKV1767:CKV1769 CUR1767:CUR1769 DEN1767:DEN1769 DOJ1767:DOJ1769 DYF1767:DYF1769 EIB1767:EIB1769 ERX1767:ERX1769 FBT1767:FBT1769 FLP1767:FLP1769 FVL1767:FVL1769 GFH1767:GFH1769 GPD1767:GPD1769 GYZ1767:GYZ1769 HIV1767:HIV1769 HSR1767:HSR1769 ICN1767:ICN1769 IMJ1767:IMJ1769 IWF1767:IWF1769 JGB1767:JGB1769 JPX1767:JPX1769 JZT1767:JZT1769 KJP1767:KJP1769 KTL1767:KTL1769 LDH1767:LDH1769 LND1767:LND1769 LWZ1767:LWZ1769 MGV1767:MGV1769 MQR1767:MQR1769 NAN1767:NAN1769 NKJ1767:NKJ1769 NUF1767:NUF1769 OEB1767:OEB1769 ONX1767:ONX1769 OXT1767:OXT1769 PHP1767:PHP1769 PRL1767:PRL1769 QBH1767:QBH1769 QLD1767:QLD1769 QUZ1767:QUZ1769 REV1767:REV1769 ROR1767:ROR1769 RYN1767:RYN1769 SIJ1767:SIJ1769 SSF1767:SSF1769 TCB1767:TCB1769 TLX1767:TLX1769 TVT1767:TVT1769 UFP1767:UFP1769 UPL1767:UPL1769 UZH1767:UZH1769 VJD1767:VJD1769 VSZ1767:VSZ1769 WCV1767:WCV1769 WMR1767:WMR1769 WWN1767:WWN1769 KB1775:KB1777 TX1775:TX1777 ADT1775:ADT1777 ANP1775:ANP1777 AXL1775:AXL1777 BHH1775:BHH1777 BRD1775:BRD1777 CAZ1775:CAZ1777 CKV1775:CKV1777 CUR1775:CUR1777 DEN1775:DEN1777 DOJ1775:DOJ1777 DYF1775:DYF1777 EIB1775:EIB1777 ERX1775:ERX1777 FBT1775:FBT1777 FLP1775:FLP1777 FVL1775:FVL1777 GFH1775:GFH1777 GPD1775:GPD1777 GYZ1775:GYZ1777 HIV1775:HIV1777 HSR1775:HSR1777 ICN1775:ICN1777 IMJ1775:IMJ1777 IWF1775:IWF1777 JGB1775:JGB1777 JPX1775:JPX1777 JZT1775:JZT1777 KJP1775:KJP1777 KTL1775:KTL1777 LDH1775:LDH1777 LND1775:LND1777 LWZ1775:LWZ1777 MGV1775:MGV1777 MQR1775:MQR1777 NAN1775:NAN1777 NKJ1775:NKJ1777 NUF1775:NUF1777 OEB1775:OEB1777 ONX1775:ONX1777 OXT1775:OXT1777 PHP1775:PHP1777 PRL1775:PRL1777 QBH1775:QBH1777 QLD1775:QLD1777 QUZ1775:QUZ1777 REV1775:REV1777 ROR1775:ROR1777 RYN1775:RYN1777 SIJ1775:SIJ1777 SSF1775:SSF1777 TCB1775:TCB1777 TLX1775:TLX1777 TVT1775:TVT1777 UFP1775:UFP1777 UPL1775:UPL1777 UZH1775:UZH1777 VJD1775:VJD1777 VSZ1775:VSZ1777 WCV1775:WCV1777 WMR1775:WMR1777 WWN1775:WWN1777 AF1697:AF1702 KB1784:KB1786 TX1784:TX1786 ADT1784:ADT1786 ANP1784:ANP1786 AXL1784:AXL1786 BHH1784:BHH1786 BRD1784:BRD1786 CAZ1784:CAZ1786 CKV1784:CKV1786 CUR1784:CUR1786 DEN1784:DEN1786 DOJ1784:DOJ1786 DYF1784:DYF1786 EIB1784:EIB1786 ERX1784:ERX1786 FBT1784:FBT1786 FLP1784:FLP1786 FVL1784:FVL1786 GFH1784:GFH1786 GPD1784:GPD1786 GYZ1784:GYZ1786 HIV1784:HIV1786 HSR1784:HSR1786 ICN1784:ICN1786 IMJ1784:IMJ1786 IWF1784:IWF1786 JGB1784:JGB1786 JPX1784:JPX1786 JZT1784:JZT1786 KJP1784:KJP1786 KTL1784:KTL1786 LDH1784:LDH1786 LND1784:LND1786 LWZ1784:LWZ1786 MGV1784:MGV1786 MQR1784:MQR1786 NAN1784:NAN1786 NKJ1784:NKJ1786 NUF1784:NUF1786 OEB1784:OEB1786 ONX1784:ONX1786 OXT1784:OXT1786 PHP1784:PHP1786 PRL1784:PRL1786 QBH1784:QBH1786 QLD1784:QLD1786 QUZ1784:QUZ1786 REV1784:REV1786 ROR1784:ROR1786 RYN1784:RYN1786 SIJ1784:SIJ1786 SSF1784:SSF1786 TCB1784:TCB1786 TLX1784:TLX1786 TVT1784:TVT1786 UFP1784:UFP1786 UPL1784:UPL1786 UZH1784:UZH1786 VJD1784:VJD1786 VSZ1784:VSZ1786 WCV1784:WCV1786 WMR1784:WMR1786 WWN1784:WWN1786 KB1790:KB1791 TX1790:TX1791 ADT1790:ADT1791 ANP1790:ANP1791 AXL1790:AXL1791 BHH1790:BHH1791 BRD1790:BRD1791 CAZ1790:CAZ1791 CKV1790:CKV1791 CUR1790:CUR1791 DEN1790:DEN1791 DOJ1790:DOJ1791 DYF1790:DYF1791 EIB1790:EIB1791 ERX1790:ERX1791 FBT1790:FBT1791 FLP1790:FLP1791 FVL1790:FVL1791 GFH1790:GFH1791 GPD1790:GPD1791 GYZ1790:GYZ1791 HIV1790:HIV1791 HSR1790:HSR1791 ICN1790:ICN1791 IMJ1790:IMJ1791 IWF1790:IWF1791 JGB1790:JGB1791 JPX1790:JPX1791 JZT1790:JZT1791 KJP1790:KJP1791 KTL1790:KTL1791 LDH1790:LDH1791 LND1790:LND1791 LWZ1790:LWZ1791 MGV1790:MGV1791 MQR1790:MQR1791 NAN1790:NAN1791 NKJ1790:NKJ1791 NUF1790:NUF1791 OEB1790:OEB1791 ONX1790:ONX1791 OXT1790:OXT1791 PHP1790:PHP1791 PRL1790:PRL1791 QBH1790:QBH1791 QLD1790:QLD1791 QUZ1790:QUZ1791 REV1790:REV1791 ROR1790:ROR1791 RYN1790:RYN1791 SIJ1790:SIJ1791 SSF1790:SSF1791 TCB1790:TCB1791 TLX1790:TLX1791 TVT1790:TVT1791 UFP1790:UFP1791 UPL1790:UPL1791 UZH1790:UZH1791 VJD1790:VJD1791 VSZ1790:VSZ1791 WCV1790:WCV1791 WMR1790:WMR1791 WWN1790:WWN1791 AF1771:AF1777 AF1763:AF1768 KB1809:KB1837 TX1809:TX1837 ADT1809:ADT1837 ANP1809:ANP1837 AXL1809:AXL1837 BHH1809:BHH1837 BRD1809:BRD1837 CAZ1809:CAZ1837 CKV1809:CKV1837 CUR1809:CUR1837 DEN1809:DEN1837 DOJ1809:DOJ1837 DYF1809:DYF1837 EIB1809:EIB1837 ERX1809:ERX1837 FBT1809:FBT1837 FLP1809:FLP1837 FVL1809:FVL1837 GFH1809:GFH1837 GPD1809:GPD1837 GYZ1809:GYZ1837 HIV1809:HIV1837 HSR1809:HSR1837 ICN1809:ICN1837 IMJ1809:IMJ1837 IWF1809:IWF1837 JGB1809:JGB1837 JPX1809:JPX1837 JZT1809:JZT1837 KJP1809:KJP1837 KTL1809:KTL1837 LDH1809:LDH1837 LND1809:LND1837 LWZ1809:LWZ1837 MGV1809:MGV1837 MQR1809:MQR1837 NAN1809:NAN1837 NKJ1809:NKJ1837 NUF1809:NUF1837 OEB1809:OEB1837 ONX1809:ONX1837 OXT1809:OXT1837 PHP1809:PHP1837 PRL1809:PRL1837 QBH1809:QBH1837 QLD1809:QLD1837 QUZ1809:QUZ1837 REV1809:REV1837 ROR1809:ROR1837 RYN1809:RYN1837 SIJ1809:SIJ1837 SSF1809:SSF1837 TCB1809:TCB1837 TLX1809:TLX1837 TVT1809:TVT1837 UFP1809:UFP1837 UPL1809:UPL1837 UZH1809:UZH1837 VJD1809:VJD1837 VSZ1809:VSZ1837 WCV1809:WCV1837 WMR1809:WMR1837 WWN1231:WWN1232 WMR1231:WMR1232 WCV1231:WCV1232 VSZ1231:VSZ1232 VJD1231:VJD1232 UZH1231:UZH1232 UPL1231:UPL1232 UFP1231:UFP1232 TVT1231:TVT1232 TLX1231:TLX1232 TCB1231:TCB1232 SSF1231:SSF1232 SIJ1231:SIJ1232 RYN1231:RYN1232 ROR1231:ROR1232 REV1231:REV1232 QUZ1231:QUZ1232 QLD1231:QLD1232 QBH1231:QBH1232 PRL1231:PRL1232 PHP1231:PHP1232 OXT1231:OXT1232 ONX1231:ONX1232 OEB1231:OEB1232 NUF1231:NUF1232 NKJ1231:NKJ1232 NAN1231:NAN1232 MQR1231:MQR1232 MGV1231:MGV1232 LWZ1231:LWZ1232 LND1231:LND1232 LDH1231:LDH1232 KTL1231:KTL1232 KJP1231:KJP1232 JZT1231:JZT1232 JPX1231:JPX1232 JGB1231:JGB1232 IWF1231:IWF1232 IMJ1231:IMJ1232 ICN1231:ICN1232 HSR1231:HSR1232 HIV1231:HIV1232 GYZ1231:GYZ1232 GPD1231:GPD1232 GFH1231:GFH1232 FVL1231:FVL1232 FLP1231:FLP1232 FBT1231:FBT1232 ERX1231:ERX1232 EIB1231:EIB1232 DYF1231:DYF1232 DOJ1231:DOJ1232 DEN1231:DEN1232 CUR1231:CUR1232 CKV1231:CKV1232 CAZ1231:CAZ1232 BRD1231:BRD1232 BHH1231:BHH1232 AXL1231:AXL1232 ANP1231:ANP1232 ADT1231:ADT1232 TX1231:TX1232 KB1231:KB1232 AF1231:AF1232 KB1234:KB1242 TX1234:TX1242 ADT1234:ADT1242 ANP1234:ANP1242 AXL1234:AXL1242 BHH1234:BHH1242 BRD1234:BRD1242 CAZ1234:CAZ1242 CKV1234:CKV1242 CUR1234:CUR1242 DEN1234:DEN1242 DOJ1234:DOJ1242 DYF1234:DYF1242 EIB1234:EIB1242 ERX1234:ERX1242 FBT1234:FBT1242 FLP1234:FLP1242 FVL1234:FVL1242 GFH1234:GFH1242 GPD1234:GPD1242 GYZ1234:GYZ1242 HIV1234:HIV1242 HSR1234:HSR1242 ICN1234:ICN1242 IMJ1234:IMJ1242 IWF1234:IWF1242 JGB1234:JGB1242 JPX1234:JPX1242 JZT1234:JZT1242 KJP1234:KJP1242 KTL1234:KTL1242 LDH1234:LDH1242 LND1234:LND1242 LWZ1234:LWZ1242 MGV1234:MGV1242 MQR1234:MQR1242 NAN1234:NAN1242 NKJ1234:NKJ1242 NUF1234:NUF1242 OEB1234:OEB1242 ONX1234:ONX1242 OXT1234:OXT1242 PHP1234:PHP1242 PRL1234:PRL1242 QBH1234:QBH1242 QLD1234:QLD1242 QUZ1234:QUZ1242 REV1234:REV1242 ROR1234:ROR1242 RYN1234:RYN1242 SIJ1234:SIJ1242 SSF1234:SSF1242 TCB1234:TCB1242 TLX1234:TLX1242 TVT1234:TVT1242 UFP1234:UFP1242 UPL1234:UPL1242 UZH1234:UZH1242 VJD1234:VJD1242 VSZ1234:VSZ1242 WCV1234:WCV1242 WMR1234:WMR1242 WWN1234:WWN1242 AF1253:AF1265 KB1253:KB1265 TX1253:TX1265 ADT1253:ADT1265 ANP1253:ANP1265 AXL1253:AXL1265 BHH1253:BHH1265 BRD1253:BRD1265 CAZ1253:CAZ1265 CKV1253:CKV1265 CUR1253:CUR1265 DEN1253:DEN1265 DOJ1253:DOJ1265 DYF1253:DYF1265 EIB1253:EIB1265 ERX1253:ERX1265 FBT1253:FBT1265 FLP1253:FLP1265 FVL1253:FVL1265 GFH1253:GFH1265 GPD1253:GPD1265 GYZ1253:GYZ1265 HIV1253:HIV1265 HSR1253:HSR1265 ICN1253:ICN1265 IMJ1253:IMJ1265 IWF1253:IWF1265 JGB1253:JGB1265 JPX1253:JPX1265 JZT1253:JZT1265 KJP1253:KJP1265 KTL1253:KTL1265 LDH1253:LDH1265 LND1253:LND1265 LWZ1253:LWZ1265 MGV1253:MGV1265 MQR1253:MQR1265 NAN1253:NAN1265 NKJ1253:NKJ1265 NUF1253:NUF1265 OEB1253:OEB1265 ONX1253:ONX1265 OXT1253:OXT1265 PHP1253:PHP1265 PRL1253:PRL1265 QBH1253:QBH1265 QLD1253:QLD1265 QUZ1253:QUZ1265 REV1253:REV1265 ROR1253:ROR1265 RYN1253:RYN1265 SIJ1253:SIJ1265 SSF1253:SSF1265 TCB1253:TCB1265 TLX1253:TLX1265 TVT1253:TVT1265 UFP1253:UFP1265 UPL1253:UPL1265 UZH1253:UZH1265 VJD1253:VJD1265 VSZ1253:VSZ1265 WCV1253:WCV1265 WMR1253:WMR1265 WWN1253:WWN1265 WWN1327 AF1279:AF1287 KB1279:KB1282 TX1279:TX1282 ADT1279:ADT1282 ANP1279:ANP1282 AXL1279:AXL1282 BHH1279:BHH1282 BRD1279:BRD1282 CAZ1279:CAZ1282 CKV1279:CKV1282 CUR1279:CUR1282 DEN1279:DEN1282 DOJ1279:DOJ1282 DYF1279:DYF1282 EIB1279:EIB1282 ERX1279:ERX1282 FBT1279:FBT1282 FLP1279:FLP1282 FVL1279:FVL1282 GFH1279:GFH1282 GPD1279:GPD1282 GYZ1279:GYZ1282 HIV1279:HIV1282 HSR1279:HSR1282 ICN1279:ICN1282 IMJ1279:IMJ1282 IWF1279:IWF1282 JGB1279:JGB1282 JPX1279:JPX1282 JZT1279:JZT1282 KJP1279:KJP1282 KTL1279:KTL1282 LDH1279:LDH1282 LND1279:LND1282 LWZ1279:LWZ1282 MGV1279:MGV1282 MQR1279:MQR1282 NAN1279:NAN1282 NKJ1279:NKJ1282 NUF1279:NUF1282 OEB1279:OEB1282 ONX1279:ONX1282 OXT1279:OXT1282 PHP1279:PHP1282 PRL1279:PRL1282 QBH1279:QBH1282 QLD1279:QLD1282 QUZ1279:QUZ1282 REV1279:REV1282 ROR1279:ROR1282 RYN1279:RYN1282 SIJ1279:SIJ1282 SSF1279:SSF1282 TCB1279:TCB1282 TLX1279:TLX1282 TVT1279:TVT1282 UFP1279:UFP1282 UPL1279:UPL1282 UZH1279:UZH1282 VJD1279:VJD1282 VSZ1279:VSZ1282 WCV1279:WCV1282 WMR1279:WMR1282 WWN1279:WWN1282 AF1197:AF1199 KB1327 TX1327 ADT1327 ANP1327 AXL1327 BHH1327 BRD1327 CAZ1327 CKV1327 CUR1327 DEN1327 DOJ1327 DYF1327 EIB1327 ERX1327 FBT1327 FLP1327 FVL1327 GFH1327 GPD1327 GYZ1327 HIV1327 HSR1327 ICN1327 IMJ1327 IWF1327 JGB1327 JPX1327 JZT1327 KJP1327 KTL1327 LDH1327 LND1327 LWZ1327 MGV1327 MQR1327 NAN1327 NKJ1327 NUF1327 OEB1327 ONX1327 OXT1327 PHP1327 PRL1327 QBH1327 QLD1327 QUZ1327 REV1327 ROR1327 RYN1327 SIJ1327 SSF1327 TCB1327 TLX1327 TVT1327 UFP1327 UPL1327 UZH1327 VJD1327 VSZ1327 WCV1327 WMR1327 KB1330:KB1337 TX1330:TX1337 ADT1330:ADT1337 ANP1330:ANP1337 AXL1330:AXL1337 BHH1330:BHH1337 BRD1330:BRD1337 CAZ1330:CAZ1337 CKV1330:CKV1337 CUR1330:CUR1337 DEN1330:DEN1337 DOJ1330:DOJ1337 DYF1330:DYF1337 EIB1330:EIB1337 ERX1330:ERX1337 FBT1330:FBT1337 FLP1330:FLP1337 FVL1330:FVL1337 GFH1330:GFH1337 GPD1330:GPD1337 GYZ1330:GYZ1337 HIV1330:HIV1337 HSR1330:HSR1337 ICN1330:ICN1337 IMJ1330:IMJ1337 IWF1330:IWF1337 JGB1330:JGB1337 JPX1330:JPX1337 JZT1330:JZT1337 KJP1330:KJP1337 KTL1330:KTL1337 LDH1330:LDH1337 LND1330:LND1337 LWZ1330:LWZ1337 MGV1330:MGV1337 MQR1330:MQR1337 NAN1330:NAN1337 NKJ1330:NKJ1337 NUF1330:NUF1337 OEB1330:OEB1337 ONX1330:ONX1337 OXT1330:OXT1337 PHP1330:PHP1337 PRL1330:PRL1337 QBH1330:QBH1337 QLD1330:QLD1337 QUZ1330:QUZ1337 REV1330:REV1337 ROR1330:ROR1337 RYN1330:RYN1337 SIJ1330:SIJ1337 SSF1330:SSF1337 TCB1330:TCB1337 TLX1330:TLX1337 TVT1330:TVT1337 UFP1330:UFP1337 UPL1330:UPL1337 UZH1330:UZH1337 VJD1330:VJD1337 VSZ1330:VSZ1337 WCV1330:WCV1337 WMR1330:WMR1337 WWN1330:WWN1337 AF1312:AF1337 KB1341:KB1343 TX1341:TX1343 ADT1341:ADT1343 ANP1341:ANP1343 AXL1341:AXL1343 BHH1341:BHH1343 BRD1341:BRD1343 CAZ1341:CAZ1343 CKV1341:CKV1343 CUR1341:CUR1343 DEN1341:DEN1343 DOJ1341:DOJ1343 DYF1341:DYF1343 EIB1341:EIB1343 ERX1341:ERX1343 FBT1341:FBT1343 FLP1341:FLP1343 FVL1341:FVL1343 GFH1341:GFH1343 GPD1341:GPD1343 GYZ1341:GYZ1343 HIV1341:HIV1343 HSR1341:HSR1343 ICN1341:ICN1343 IMJ1341:IMJ1343 IWF1341:IWF1343 JGB1341:JGB1343 JPX1341:JPX1343 JZT1341:JZT1343 KJP1341:KJP1343 KTL1341:KTL1343 LDH1341:LDH1343 LND1341:LND1343 LWZ1341:LWZ1343 MGV1341:MGV1343 MQR1341:MQR1343 NAN1341:NAN1343 NKJ1341:NKJ1343 NUF1341:NUF1343 OEB1341:OEB1343 ONX1341:ONX1343 OXT1341:OXT1343 PHP1341:PHP1343 PRL1341:PRL1343 QBH1341:QBH1343 QLD1341:QLD1343 QUZ1341:QUZ1343 REV1341:REV1343 ROR1341:ROR1343 RYN1341:RYN1343 SIJ1341:SIJ1343 SSF1341:SSF1343 TCB1341:TCB1343 TLX1341:TLX1343 TVT1341:TVT1343 UFP1341:UFP1343 UPL1341:UPL1343 UZH1341:UZH1343 VJD1341:VJD1343 VSZ1341:VSZ1343 WCV1341:WCV1343 WMR1341:WMR1343 WWN1341:WWN1343 AF1345:AF1351 KB1346:KB1348 TX1346:TX1348 ADT1346:ADT1348 ANP1346:ANP1348 AXL1346:AXL1348 BHH1346:BHH1348 BRD1346:BRD1348 CAZ1346:CAZ1348 CKV1346:CKV1348 CUR1346:CUR1348 DEN1346:DEN1348 DOJ1346:DOJ1348 DYF1346:DYF1348 EIB1346:EIB1348 ERX1346:ERX1348 FBT1346:FBT1348 FLP1346:FLP1348 FVL1346:FVL1348 GFH1346:GFH1348 GPD1346:GPD1348 GYZ1346:GYZ1348 HIV1346:HIV1348 HSR1346:HSR1348 ICN1346:ICN1348 IMJ1346:IMJ1348 IWF1346:IWF1348 JGB1346:JGB1348 JPX1346:JPX1348 JZT1346:JZT1348 KJP1346:KJP1348 KTL1346:KTL1348 LDH1346:LDH1348 LND1346:LND1348 LWZ1346:LWZ1348 MGV1346:MGV1348 MQR1346:MQR1348 NAN1346:NAN1348 NKJ1346:NKJ1348 NUF1346:NUF1348 OEB1346:OEB1348 ONX1346:ONX1348 OXT1346:OXT1348 PHP1346:PHP1348 PRL1346:PRL1348 QBH1346:QBH1348 QLD1346:QLD1348 QUZ1346:QUZ1348 REV1346:REV1348 ROR1346:ROR1348 RYN1346:RYN1348 SIJ1346:SIJ1348 SSF1346:SSF1348 TCB1346:TCB1348 TLX1346:TLX1348 TVT1346:TVT1348 UFP1346:UFP1348 UPL1346:UPL1348 UZH1346:UZH1348 VJD1346:VJD1348 VSZ1346:VSZ1348 WCV1346:WCV1348 WMR1346:WMR1348 WWN1346:WWN1348 AF1356:AF1359 KB1366 TX1366 ADT1366 ANP1366 AXL1366 BHH1366 BRD1366 CAZ1366 CKV1366 CUR1366 DEN1366 DOJ1366 DYF1366 EIB1366 ERX1366 FBT1366 FLP1366 FVL1366 GFH1366 GPD1366 GYZ1366 HIV1366 HSR1366 ICN1366 IMJ1366 IWF1366 JGB1366 JPX1366 JZT1366 KJP1366 KTL1366 LDH1366 LND1366 LWZ1366 MGV1366 MQR1366 NAN1366 NKJ1366 NUF1366 OEB1366 ONX1366 OXT1366 PHP1366 PRL1366 QBH1366 QLD1366 QUZ1366 REV1366 ROR1366 RYN1366 SIJ1366 SSF1366 TCB1366 TLX1366 TVT1366 UFP1366 UPL1366 UZH1366 VJD1366 VSZ1366 WCV1366 WMR1366 WWN1366 AF1341:AF1343 KB1370:KB1376 TX1370:TX1376 ADT1370:ADT1376 ANP1370:ANP1376 AXL1370:AXL1376 BHH1370:BHH1376 BRD1370:BRD1376 CAZ1370:CAZ1376 CKV1370:CKV1376 CUR1370:CUR1376 DEN1370:DEN1376 DOJ1370:DOJ1376 DYF1370:DYF1376 EIB1370:EIB1376 ERX1370:ERX1376 FBT1370:FBT1376 FLP1370:FLP1376 FVL1370:FVL1376 GFH1370:GFH1376 GPD1370:GPD1376 GYZ1370:GYZ1376 HIV1370:HIV1376 HSR1370:HSR1376 ICN1370:ICN1376 IMJ1370:IMJ1376 IWF1370:IWF1376 JGB1370:JGB1376 JPX1370:JPX1376 JZT1370:JZT1376 KJP1370:KJP1376 KTL1370:KTL1376 LDH1370:LDH1376 LND1370:LND1376 LWZ1370:LWZ1376 MGV1370:MGV1376 MQR1370:MQR1376 NAN1370:NAN1376 NKJ1370:NKJ1376 NUF1370:NUF1376 OEB1370:OEB1376 ONX1370:ONX1376 OXT1370:OXT1376 PHP1370:PHP1376 PRL1370:PRL1376 QBH1370:QBH1376 QLD1370:QLD1376 QUZ1370:QUZ1376 REV1370:REV1376 ROR1370:ROR1376 RYN1370:RYN1376 SIJ1370:SIJ1376 SSF1370:SSF1376 TCB1370:TCB1376 TLX1370:TLX1376 TVT1370:TVT1376 UFP1370:UFP1376 UPL1370:UPL1376 UZH1370:UZH1376 VJD1370:VJD1376 VSZ1370:VSZ1376 WCV1370:WCV1376 WMR1370:WMR1376 WWN1370:WWN1376 AF1380:AF1382 KB1380:KB1382 TX1380:TX1382 ADT1380:ADT1382 ANP1380:ANP1382 AXL1380:AXL1382 BHH1380:BHH1382 BRD1380:BRD1382 CAZ1380:CAZ1382 CKV1380:CKV1382 CUR1380:CUR1382 DEN1380:DEN1382 DOJ1380:DOJ1382 DYF1380:DYF1382 EIB1380:EIB1382 ERX1380:ERX1382 FBT1380:FBT1382 FLP1380:FLP1382 FVL1380:FVL1382 GFH1380:GFH1382 GPD1380:GPD1382 GYZ1380:GYZ1382 HIV1380:HIV1382 HSR1380:HSR1382 ICN1380:ICN1382 IMJ1380:IMJ1382 IWF1380:IWF1382 JGB1380:JGB1382 JPX1380:JPX1382 JZT1380:JZT1382 KJP1380:KJP1382 KTL1380:KTL1382 LDH1380:LDH1382 LND1380:LND1382 LWZ1380:LWZ1382 MGV1380:MGV1382 MQR1380:MQR1382 NAN1380:NAN1382 NKJ1380:NKJ1382 NUF1380:NUF1382 OEB1380:OEB1382 ONX1380:ONX1382 OXT1380:OXT1382 PHP1380:PHP1382 PRL1380:PRL1382 QBH1380:QBH1382 QLD1380:QLD1382 QUZ1380:QUZ1382 REV1380:REV1382 ROR1380:ROR1382 RYN1380:RYN1382 SIJ1380:SIJ1382 SSF1380:SSF1382 TCB1380:TCB1382 TLX1380:TLX1382 TVT1380:TVT1382 UFP1380:UFP1382 UPL1380:UPL1382 UZH1380:UZH1382 VJD1380:VJD1382 VSZ1380:VSZ1382 WCV1380:WCV1382 WMR1380:WMR1382 WWN1380:WWN1382 KB1386:KB1389 TX1386:TX1389 ADT1386:ADT1389 ANP1386:ANP1389 AXL1386:AXL1389 BHH1386:BHH1389 BRD1386:BRD1389 CAZ1386:CAZ1389 CKV1386:CKV1389 CUR1386:CUR1389 DEN1386:DEN1389 DOJ1386:DOJ1389 DYF1386:DYF1389 EIB1386:EIB1389 ERX1386:ERX1389 FBT1386:FBT1389 FLP1386:FLP1389 FVL1386:FVL1389 GFH1386:GFH1389 GPD1386:GPD1389 GYZ1386:GYZ1389 HIV1386:HIV1389 HSR1386:HSR1389 ICN1386:ICN1389 IMJ1386:IMJ1389 IWF1386:IWF1389 JGB1386:JGB1389 JPX1386:JPX1389 JZT1386:JZT1389 KJP1386:KJP1389 KTL1386:KTL1389 LDH1386:LDH1389 LND1386:LND1389 LWZ1386:LWZ1389 MGV1386:MGV1389 MQR1386:MQR1389 NAN1386:NAN1389 NKJ1386:NKJ1389 NUF1386:NUF1389 OEB1386:OEB1389 ONX1386:ONX1389 OXT1386:OXT1389 PHP1386:PHP1389 PRL1386:PRL1389 QBH1386:QBH1389 QLD1386:QLD1389 QUZ1386:QUZ1389 REV1386:REV1389 ROR1386:ROR1389 RYN1386:RYN1389 SIJ1386:SIJ1389 SSF1386:SSF1389 TCB1386:TCB1389 TLX1386:TLX1389 TVT1386:TVT1389 UFP1386:UFP1389 UPL1386:UPL1389 UZH1386:UZH1389 VJD1386:VJD1389 VSZ1386:VSZ1389 WCV1386:WCV1389 WMR1386:WMR1389 WWN1386:WWN1389 KB1394:KB1404 TX1394:TX1404 ADT1394:ADT1404 ANP1394:ANP1404 AXL1394:AXL1404 BHH1394:BHH1404 BRD1394:BRD1404 CAZ1394:CAZ1404 CKV1394:CKV1404 CUR1394:CUR1404 DEN1394:DEN1404 DOJ1394:DOJ1404 DYF1394:DYF1404 EIB1394:EIB1404 ERX1394:ERX1404 FBT1394:FBT1404 FLP1394:FLP1404 FVL1394:FVL1404 GFH1394:GFH1404 GPD1394:GPD1404 GYZ1394:GYZ1404 HIV1394:HIV1404 HSR1394:HSR1404 ICN1394:ICN1404 IMJ1394:IMJ1404 IWF1394:IWF1404 JGB1394:JGB1404 JPX1394:JPX1404 JZT1394:JZT1404 KJP1394:KJP1404 KTL1394:KTL1404 LDH1394:LDH1404 LND1394:LND1404 LWZ1394:LWZ1404 MGV1394:MGV1404 MQR1394:MQR1404 NAN1394:NAN1404 NKJ1394:NKJ1404 NUF1394:NUF1404 OEB1394:OEB1404 ONX1394:ONX1404 OXT1394:OXT1404 PHP1394:PHP1404 PRL1394:PRL1404 QBH1394:QBH1404 QLD1394:QLD1404 QUZ1394:QUZ1404 REV1394:REV1404 ROR1394:ROR1404 RYN1394:RYN1404 SIJ1394:SIJ1404 SSF1394:SSF1404 TCB1394:TCB1404 TLX1394:TLX1404 TVT1394:TVT1404 UFP1394:UFP1404 UPL1394:UPL1404 UZH1394:UZH1404 VJD1394:VJD1404 VSZ1394:VSZ1404 WCV1394:WCV1404 WMR1394:WMR1404 WWN1394:WWN1404 AF1604:AF1610 WWN2012 UZH7886:UZH7888 KB1906:KB1930 TX1906:TX1930 ADT1906:ADT1930 ANP1906:ANP1930 AXL1906:AXL1930 BHH1906:BHH1930 BRD1906:BRD1930 CAZ1906:CAZ1930 CKV1906:CKV1930 CUR1906:CUR1930 DEN1906:DEN1930 DOJ1906:DOJ1930 DYF1906:DYF1930 EIB1906:EIB1930 ERX1906:ERX1930 FBT1906:FBT1930 FLP1906:FLP1930 FVL1906:FVL1930 GFH1906:GFH1930 GPD1906:GPD1930 GYZ1906:GYZ1930 HIV1906:HIV1930 HSR1906:HSR1930 ICN1906:ICN1930 IMJ1906:IMJ1930 IWF1906:IWF1930 JGB1906:JGB1930 JPX1906:JPX1930 JZT1906:JZT1930 KJP1906:KJP1930 KTL1906:KTL1930 LDH1906:LDH1930 LND1906:LND1930 LWZ1906:LWZ1930 MGV1906:MGV1930 MQR1906:MQR1930 NAN1906:NAN1930 NKJ1906:NKJ1930 NUF1906:NUF1930 OEB1906:OEB1930 ONX1906:ONX1930 OXT1906:OXT1930 PHP1906:PHP1930 PRL1906:PRL1930 QBH1906:QBH1930 QLD1906:QLD1930 QUZ1906:QUZ1930 REV1906:REV1930 ROR1906:ROR1930 RYN1906:RYN1930 SIJ1906:SIJ1930 SSF1906:SSF1930 TCB1906:TCB1930 TLX1906:TLX1930 TVT1906:TVT1930 UFP1906:UFP1930 UPL1906:UPL1930 UZH1906:UZH1930 VJD1906:VJD1930 VSZ1906:VSZ1930 WCV1906:WCV1930 WMR1906:WMR1930 WWN1906:WWN1930 AF1971:AF1994 KB1971:KB1972 TX1971:TX1972 ADT1971:ADT1972 ANP1971:ANP1972 AXL1971:AXL1972 BHH1971:BHH1972 BRD1971:BRD1972 CAZ1971:CAZ1972 CKV1971:CKV1972 CUR1971:CUR1972 DEN1971:DEN1972 DOJ1971:DOJ1972 DYF1971:DYF1972 EIB1971:EIB1972 ERX1971:ERX1972 FBT1971:FBT1972 FLP1971:FLP1972 FVL1971:FVL1972 GFH1971:GFH1972 GPD1971:GPD1972 GYZ1971:GYZ1972 HIV1971:HIV1972 HSR1971:HSR1972 ICN1971:ICN1972 IMJ1971:IMJ1972 IWF1971:IWF1972 JGB1971:JGB1972 JPX1971:JPX1972 JZT1971:JZT1972 KJP1971:KJP1972 KTL1971:KTL1972 LDH1971:LDH1972 LND1971:LND1972 LWZ1971:LWZ1972 MGV1971:MGV1972 MQR1971:MQR1972 NAN1971:NAN1972 NKJ1971:NKJ1972 NUF1971:NUF1972 OEB1971:OEB1972 ONX1971:ONX1972 OXT1971:OXT1972 PHP1971:PHP1972 PRL1971:PRL1972 QBH1971:QBH1972 QLD1971:QLD1972 QUZ1971:QUZ1972 REV1971:REV1972 ROR1971:ROR1972 RYN1971:RYN1972 SIJ1971:SIJ1972 SSF1971:SSF1972 TCB1971:TCB1972 TLX1971:TLX1972 TVT1971:TVT1972 UFP1971:UFP1972 UPL1971:UPL1972 UZH1971:UZH1972 VJD1971:VJD1972 VSZ1971:VSZ1972 WCV1971:WCV1972 WMR1971:WMR1972 WWN1971:WWN1972 AF1751 AF1162:AF1179 KB1162:KB1167 TX1162:TX1167 ADT1162:ADT1167 ANP1162:ANP1167 AXL1162:AXL1167 BHH1162:BHH1167 BRD1162:BRD1167 CAZ1162:CAZ1167 CKV1162:CKV1167 CUR1162:CUR1167 DEN1162:DEN1167 DOJ1162:DOJ1167 DYF1162:DYF1167 EIB1162:EIB1167 ERX1162:ERX1167 FBT1162:FBT1167 FLP1162:FLP1167 FVL1162:FVL1167 GFH1162:GFH1167 GPD1162:GPD1167 GYZ1162:GYZ1167 HIV1162:HIV1167 HSR1162:HSR1167 ICN1162:ICN1167 IMJ1162:IMJ1167 IWF1162:IWF1167 JGB1162:JGB1167 JPX1162:JPX1167 JZT1162:JZT1167 KJP1162:KJP1167 KTL1162:KTL1167 LDH1162:LDH1167 LND1162:LND1167 LWZ1162:LWZ1167 MGV1162:MGV1167 MQR1162:MQR1167 NAN1162:NAN1167 NKJ1162:NKJ1167 NUF1162:NUF1167 OEB1162:OEB1167 ONX1162:ONX1167 OXT1162:OXT1167 PHP1162:PHP1167 PRL1162:PRL1167 QBH1162:QBH1167 QLD1162:QLD1167 QUZ1162:QUZ1167 REV1162:REV1167 ROR1162:ROR1167 RYN1162:RYN1167 SIJ1162:SIJ1167 SSF1162:SSF1167 TCB1162:TCB1167 TLX1162:TLX1167 TVT1162:TVT1167 UFP1162:UFP1167 UPL1162:UPL1167 UZH1162:UZH1167 VJD1162:VJD1167 VSZ1162:VSZ1167 WCV1162:WCV1167 WMR1162:WMR1167 WWN1162:WWN1167 AF1155:AF1158 AF1580 AF1612:AF1617 AF1310 AF1296:AF1300 KB1980:KB1990 TX1980:TX1990 ADT1980:ADT1990 ANP1980:ANP1990 AXL1980:AXL1990 BHH1980:BHH1990 BRD1980:BRD1990 CAZ1980:CAZ1990 CKV1980:CKV1990 CUR1980:CUR1990 DEN1980:DEN1990 DOJ1980:DOJ1990 DYF1980:DYF1990 EIB1980:EIB1990 ERX1980:ERX1990 FBT1980:FBT1990 FLP1980:FLP1990 FVL1980:FVL1990 GFH1980:GFH1990 GPD1980:GPD1990 GYZ1980:GYZ1990 HIV1980:HIV1990 HSR1980:HSR1990 ICN1980:ICN1990 IMJ1980:IMJ1990 IWF1980:IWF1990 JGB1980:JGB1990 JPX1980:JPX1990 JZT1980:JZT1990 KJP1980:KJP1990 KTL1980:KTL1990 LDH1980:LDH1990 LND1980:LND1990 LWZ1980:LWZ1990 MGV1980:MGV1990 MQR1980:MQR1990 NAN1980:NAN1990 NKJ1980:NKJ1990 NUF1980:NUF1990 OEB1980:OEB1990 ONX1980:ONX1990 OXT1980:OXT1990 PHP1980:PHP1990 PRL1980:PRL1990 QBH1980:QBH1990 QLD1980:QLD1990 QUZ1980:QUZ1990 REV1980:REV1990 ROR1980:ROR1990 RYN1980:RYN1990 SIJ1980:SIJ1990 SSF1980:SSF1990 TCB1980:TCB1990 TLX1980:TLX1990 TVT1980:TVT1990 UFP1980:UFP1990 UPL1980:UPL1990 UZH1980:UZH1990 VJD1980:VJD1990 VSZ1980:VSZ1990 WCV1980:WCV1990 WMR1980:WMR1990 WWN1980:WWN1990 AF2001:AF2012 KB2001:KB2004 TX2001:TX2004 ADT2001:ADT2004 ANP2001:ANP2004 AXL2001:AXL2004 BHH2001:BHH2004 BRD2001:BRD2004 CAZ2001:CAZ2004 CKV2001:CKV2004 CUR2001:CUR2004 DEN2001:DEN2004 DOJ2001:DOJ2004 DYF2001:DYF2004 EIB2001:EIB2004 ERX2001:ERX2004 FBT2001:FBT2004 FLP2001:FLP2004 FVL2001:FVL2004 GFH2001:GFH2004 GPD2001:GPD2004 GYZ2001:GYZ2004 HIV2001:HIV2004 HSR2001:HSR2004 ICN2001:ICN2004 IMJ2001:IMJ2004 IWF2001:IWF2004 JGB2001:JGB2004 JPX2001:JPX2004 JZT2001:JZT2004 KJP2001:KJP2004 KTL2001:KTL2004 LDH2001:LDH2004 LND2001:LND2004 LWZ2001:LWZ2004 MGV2001:MGV2004 MQR2001:MQR2004 NAN2001:NAN2004 NKJ2001:NKJ2004 NUF2001:NUF2004 OEB2001:OEB2004 ONX2001:ONX2004 OXT2001:OXT2004 PHP2001:PHP2004 PRL2001:PRL2004 QBH2001:QBH2004 QLD2001:QLD2004 QUZ2001:QUZ2004 REV2001:REV2004 ROR2001:ROR2004 RYN2001:RYN2004 SIJ2001:SIJ2004 SSF2001:SSF2004 TCB2001:TCB2004 TLX2001:TLX2004 TVT2001:TVT2004 UFP2001:UFP2004 UPL2001:UPL2004 UZH2001:UZH2004 VJD2001:VJD2004 VSZ2001:VSZ2004 WCV2001:WCV2004 WMR2001:WMR2004 WWN2001:WWN2004 KB2012 TX2012 ADT2012 ANP2012 AXL2012 BHH2012 BRD2012 CAZ2012 CKV2012 CUR2012 DEN2012 DOJ2012 DYF2012 EIB2012 ERX2012 FBT2012 FLP2012 FVL2012 GFH2012 GPD2012 GYZ2012 HIV2012 HSR2012 ICN2012 IMJ2012 IWF2012 JGB2012 JPX2012 JZT2012 KJP2012 KTL2012 LDH2012 LND2012 LWZ2012 MGV2012 MQR2012 NAN2012 NKJ2012 NUF2012 OEB2012 ONX2012 OXT2012 PHP2012 PRL2012 QBH2012 QLD2012 QUZ2012 REV2012 ROR2012 RYN2012 SIJ2012 SSF2012 TCB2012 TLX2012 TVT2012 UFP2012 UPL2012 UZH2012 VJD2012 VSZ2012 WCV2012 WMR2012 WWN1851:WWN1859 WMR1851:WMR1859 WCV1851:WCV1859 VSZ1851:VSZ1859 VJD1851:VJD1859 UZH1851:UZH1859 UPL1851:UPL1859 UFP1851:UFP1859 TVT1851:TVT1859 TLX1851:TLX1859 TCB1851:TCB1859 SSF1851:SSF1859 SIJ1851:SIJ1859 RYN1851:RYN1859 ROR1851:ROR1859 REV1851:REV1859 QUZ1851:QUZ1859 QLD1851:QLD1859 QBH1851:QBH1859 PRL1851:PRL1859 PHP1851:PHP1859 OXT1851:OXT1859 ONX1851:ONX1859 OEB1851:OEB1859 NUF1851:NUF1859 NKJ1851:NKJ1859 NAN1851:NAN1859 MQR1851:MQR1859 MGV1851:MGV1859 LWZ1851:LWZ1859 LND1851:LND1859 LDH1851:LDH1859 KTL1851:KTL1859 KJP1851:KJP1859 JZT1851:JZT1859 JPX1851:JPX1859 JGB1851:JGB1859 IWF1851:IWF1859 IMJ1851:IMJ1859 ICN1851:ICN1859 HSR1851:HSR1859 HIV1851:HIV1859 GYZ1851:GYZ1859 GPD1851:GPD1859 GFH1851:GFH1859 FVL1851:FVL1859 FLP1851:FLP1859 FBT1851:FBT1859 ERX1851:ERX1859 EIB1851:EIB1859 DYF1851:DYF1859 DOJ1851:DOJ1859 DEN1851:DEN1859 CUR1851:CUR1859 CKV1851:CKV1859 CAZ1851:CAZ1859 BRD1851:BRD1859 BHH1851:BHH1859 AXL1851:AXL1859 ANP1851:ANP1859 ADT1851:ADT1859 TX1851:TX1859 KB1851:KB1859 AF1851:AF1859 AF2016:AF2021 KB2016:KB2018 TX2016:TX2018 ADT2016:ADT2018 ANP2016:ANP2018 AXL2016:AXL2018 BHH2016:BHH2018 BRD2016:BRD2018 CAZ2016:CAZ2018 CKV2016:CKV2018 CUR2016:CUR2018 DEN2016:DEN2018 DOJ2016:DOJ2018 DYF2016:DYF2018 EIB2016:EIB2018 ERX2016:ERX2018 FBT2016:FBT2018 FLP2016:FLP2018 FVL2016:FVL2018 GFH2016:GFH2018 GPD2016:GPD2018 GYZ2016:GYZ2018 HIV2016:HIV2018 HSR2016:HSR2018 ICN2016:ICN2018 IMJ2016:IMJ2018 IWF2016:IWF2018 JGB2016:JGB2018 JPX2016:JPX2018 JZT2016:JZT2018 KJP2016:KJP2018 KTL2016:KTL2018 LDH2016:LDH2018 LND2016:LND2018 LWZ2016:LWZ2018 MGV2016:MGV2018 MQR2016:MQR2018 NAN2016:NAN2018 NKJ2016:NKJ2018 NUF2016:NUF2018 OEB2016:OEB2018 ONX2016:ONX2018 OXT2016:OXT2018 PHP2016:PHP2018 PRL2016:PRL2018 QBH2016:QBH2018 QLD2016:QLD2018 QUZ2016:QUZ2018 REV2016:REV2018 ROR2016:ROR2018 RYN2016:RYN2018 SIJ2016:SIJ2018 SSF2016:SSF2018 TCB2016:TCB2018 TLX2016:TLX2018 TVT2016:TVT2018 UFP2016:UFP2018 UPL2016:UPL2018 UZH2016:UZH2018 VJD2016:VJD2018 VSZ2016:VSZ2018 WCV2016:WCV2018 WMR2016:WMR2018 WWN2016:WWN2018 AF1588:AF1598 KB2045:KB2055 TX2045:TX2055 ADT2045:ADT2055 ANP2045:ANP2055 AXL2045:AXL2055 BHH2045:BHH2055 BRD2045:BRD2055 CAZ2045:CAZ2055 CKV2045:CKV2055 CUR2045:CUR2055 DEN2045:DEN2055 DOJ2045:DOJ2055 DYF2045:DYF2055 EIB2045:EIB2055 ERX2045:ERX2055 FBT2045:FBT2055 FLP2045:FLP2055 FVL2045:FVL2055 GFH2045:GFH2055 GPD2045:GPD2055 GYZ2045:GYZ2055 HIV2045:HIV2055 HSR2045:HSR2055 ICN2045:ICN2055 IMJ2045:IMJ2055 IWF2045:IWF2055 JGB2045:JGB2055 JPX2045:JPX2055 JZT2045:JZT2055 KJP2045:KJP2055 KTL2045:KTL2055 LDH2045:LDH2055 LND2045:LND2055 LWZ2045:LWZ2055 MGV2045:MGV2055 MQR2045:MQR2055 NAN2045:NAN2055 NKJ2045:NKJ2055 NUF2045:NUF2055 OEB2045:OEB2055 ONX2045:ONX2055 OXT2045:OXT2055 PHP2045:PHP2055 PRL2045:PRL2055 QBH2045:QBH2055 QLD2045:QLD2055 QUZ2045:QUZ2055 REV2045:REV2055 ROR2045:ROR2055 RYN2045:RYN2055 SIJ2045:SIJ2055 SSF2045:SSF2055 TCB2045:TCB2055 TLX2045:TLX2055 TVT2045:TVT2055 UFP2045:UFP2055 UPL2045:UPL2055 UZH2045:UZH2055 VJD2045:VJD2055 VSZ2045:VSZ2055 WCV2045:WCV2055 WMR2045:WMR2055 WWN2045:WWN2055 AF1824:AF1841 KB2068:KB2071 TX2068:TX2071 ADT2068:ADT2071 ANP2068:ANP2071 AXL2068:AXL2071 BHH2068:BHH2071 BRD2068:BRD2071 CAZ2068:CAZ2071 CKV2068:CKV2071 CUR2068:CUR2071 DEN2068:DEN2071 DOJ2068:DOJ2071 DYF2068:DYF2071 EIB2068:EIB2071 ERX2068:ERX2071 FBT2068:FBT2071 FLP2068:FLP2071 FVL2068:FVL2071 GFH2068:GFH2071 GPD2068:GPD2071 GYZ2068:GYZ2071 HIV2068:HIV2071 HSR2068:HSR2071 ICN2068:ICN2071 IMJ2068:IMJ2071 IWF2068:IWF2071 JGB2068:JGB2071 JPX2068:JPX2071 JZT2068:JZT2071 KJP2068:KJP2071 KTL2068:KTL2071 LDH2068:LDH2071 LND2068:LND2071 LWZ2068:LWZ2071 MGV2068:MGV2071 MQR2068:MQR2071 NAN2068:NAN2071 NKJ2068:NKJ2071 NUF2068:NUF2071 OEB2068:OEB2071 ONX2068:ONX2071 OXT2068:OXT2071 PHP2068:PHP2071 PRL2068:PRL2071 QBH2068:QBH2071 QLD2068:QLD2071 QUZ2068:QUZ2071 REV2068:REV2071 ROR2068:ROR2071 RYN2068:RYN2071 SIJ2068:SIJ2071 SSF2068:SSF2071 TCB2068:TCB2071 TLX2068:TLX2071 TVT2068:TVT2071 UFP2068:UFP2071 UPL2068:UPL2071 UZH2068:UZH2071 VJD2068:VJD2071 VSZ2068:VSZ2071 WCV2068:WCV2071 WMR2068:WMR2071 WWN2068:WWN2071 KB2076:KB2077 TX2076:TX2077 ADT2076:ADT2077 ANP2076:ANP2077 AXL2076:AXL2077 BHH2076:BHH2077 BRD2076:BRD2077 CAZ2076:CAZ2077 CKV2076:CKV2077 CUR2076:CUR2077 DEN2076:DEN2077 DOJ2076:DOJ2077 DYF2076:DYF2077 EIB2076:EIB2077 ERX2076:ERX2077 FBT2076:FBT2077 FLP2076:FLP2077 FVL2076:FVL2077 GFH2076:GFH2077 GPD2076:GPD2077 GYZ2076:GYZ2077 HIV2076:HIV2077 HSR2076:HSR2077 ICN2076:ICN2077 IMJ2076:IMJ2077 IWF2076:IWF2077 JGB2076:JGB2077 JPX2076:JPX2077 JZT2076:JZT2077 KJP2076:KJP2077 KTL2076:KTL2077 LDH2076:LDH2077 LND2076:LND2077 LWZ2076:LWZ2077 MGV2076:MGV2077 MQR2076:MQR2077 NAN2076:NAN2077 NKJ2076:NKJ2077 NUF2076:NUF2077 OEB2076:OEB2077 ONX2076:ONX2077 OXT2076:OXT2077 PHP2076:PHP2077 PRL2076:PRL2077 QBH2076:QBH2077 QLD2076:QLD2077 QUZ2076:QUZ2077 REV2076:REV2077 ROR2076:ROR2077 RYN2076:RYN2077 SIJ2076:SIJ2077 SSF2076:SSF2077 TCB2076:TCB2077 TLX2076:TLX2077 TVT2076:TVT2077 UFP2076:UFP2077 UPL2076:UPL2077 UZH2076:UZH2077 VJD2076:VJD2077 VSZ2076:VSZ2077 WCV2076:WCV2077 WMR2076:WMR2077 WWN2076:WWN2077 AF2193 KB2091:KB2094 TX2091:TX2094 ADT2091:ADT2094 ANP2091:ANP2094 AXL2091:AXL2094 BHH2091:BHH2094 BRD2091:BRD2094 CAZ2091:CAZ2094 CKV2091:CKV2094 CUR2091:CUR2094 DEN2091:DEN2094 DOJ2091:DOJ2094 DYF2091:DYF2094 EIB2091:EIB2094 ERX2091:ERX2094 FBT2091:FBT2094 FLP2091:FLP2094 FVL2091:FVL2094 GFH2091:GFH2094 GPD2091:GPD2094 GYZ2091:GYZ2094 HIV2091:HIV2094 HSR2091:HSR2094 ICN2091:ICN2094 IMJ2091:IMJ2094 IWF2091:IWF2094 JGB2091:JGB2094 JPX2091:JPX2094 JZT2091:JZT2094 KJP2091:KJP2094 KTL2091:KTL2094 LDH2091:LDH2094 LND2091:LND2094 LWZ2091:LWZ2094 MGV2091:MGV2094 MQR2091:MQR2094 NAN2091:NAN2094 NKJ2091:NKJ2094 NUF2091:NUF2094 OEB2091:OEB2094 ONX2091:ONX2094 OXT2091:OXT2094 PHP2091:PHP2094 PRL2091:PRL2094 QBH2091:QBH2094 QLD2091:QLD2094 QUZ2091:QUZ2094 REV2091:REV2094 ROR2091:ROR2094 RYN2091:RYN2094 SIJ2091:SIJ2094 SSF2091:SSF2094 TCB2091:TCB2094 TLX2091:TLX2094 TVT2091:TVT2094 UFP2091:UFP2094 UPL2091:UPL2094 UZH2091:UZH2094 VJD2091:VJD2094 VSZ2091:VSZ2094 WCV2091:WCV2094 WMR2091:WMR2094 WWN2091:WWN2094 KB2106:KB2109 TX2106:TX2109 ADT2106:ADT2109 ANP2106:ANP2109 AXL2106:AXL2109 BHH2106:BHH2109 BRD2106:BRD2109 CAZ2106:CAZ2109 CKV2106:CKV2109 CUR2106:CUR2109 DEN2106:DEN2109 DOJ2106:DOJ2109 DYF2106:DYF2109 EIB2106:EIB2109 ERX2106:ERX2109 FBT2106:FBT2109 FLP2106:FLP2109 FVL2106:FVL2109 GFH2106:GFH2109 GPD2106:GPD2109 GYZ2106:GYZ2109 HIV2106:HIV2109 HSR2106:HSR2109 ICN2106:ICN2109 IMJ2106:IMJ2109 IWF2106:IWF2109 JGB2106:JGB2109 JPX2106:JPX2109 JZT2106:JZT2109 KJP2106:KJP2109 KTL2106:KTL2109 LDH2106:LDH2109 LND2106:LND2109 LWZ2106:LWZ2109 MGV2106:MGV2109 MQR2106:MQR2109 NAN2106:NAN2109 NKJ2106:NKJ2109 NUF2106:NUF2109 OEB2106:OEB2109 ONX2106:ONX2109 OXT2106:OXT2109 PHP2106:PHP2109 PRL2106:PRL2109 QBH2106:QBH2109 QLD2106:QLD2109 QUZ2106:QUZ2109 REV2106:REV2109 ROR2106:ROR2109 RYN2106:RYN2109 SIJ2106:SIJ2109 SSF2106:SSF2109 TCB2106:TCB2109 TLX2106:TLX2109 TVT2106:TVT2109 UFP2106:UFP2109 UPL2106:UPL2109 UZH2106:UZH2109 VJD2106:VJD2109 VSZ2106:VSZ2109 WCV2106:WCV2109 WMR2106:WMR2109 WWN2106:WWN2109 AF8133:AF8134 KB2116:KB2117 TX2116:TX2117 ADT2116:ADT2117 ANP2116:ANP2117 AXL2116:AXL2117 BHH2116:BHH2117 BRD2116:BRD2117 CAZ2116:CAZ2117 CKV2116:CKV2117 CUR2116:CUR2117 DEN2116:DEN2117 DOJ2116:DOJ2117 DYF2116:DYF2117 EIB2116:EIB2117 ERX2116:ERX2117 FBT2116:FBT2117 FLP2116:FLP2117 FVL2116:FVL2117 GFH2116:GFH2117 GPD2116:GPD2117 GYZ2116:GYZ2117 HIV2116:HIV2117 HSR2116:HSR2117 ICN2116:ICN2117 IMJ2116:IMJ2117 IWF2116:IWF2117 JGB2116:JGB2117 JPX2116:JPX2117 JZT2116:JZT2117 KJP2116:KJP2117 KTL2116:KTL2117 LDH2116:LDH2117 LND2116:LND2117 LWZ2116:LWZ2117 MGV2116:MGV2117 MQR2116:MQR2117 NAN2116:NAN2117 NKJ2116:NKJ2117 NUF2116:NUF2117 OEB2116:OEB2117 ONX2116:ONX2117 OXT2116:OXT2117 PHP2116:PHP2117 PRL2116:PRL2117 QBH2116:QBH2117 QLD2116:QLD2117 QUZ2116:QUZ2117 REV2116:REV2117 ROR2116:ROR2117 RYN2116:RYN2117 SIJ2116:SIJ2117 SSF2116:SSF2117 TCB2116:TCB2117 TLX2116:TLX2117 TVT2116:TVT2117 UFP2116:UFP2117 UPL2116:UPL2117 UZH2116:UZH2117 VJD2116:VJD2117 VSZ2116:VSZ2117 WCV2116:WCV2117 WMR2116:WMR2117 WWN2116:WWN2117 AF2752:AF2756 KB2122 TX2122 ADT2122 ANP2122 AXL2122 BHH2122 BRD2122 CAZ2122 CKV2122 CUR2122 DEN2122 DOJ2122 DYF2122 EIB2122 ERX2122 FBT2122 FLP2122 FVL2122 GFH2122 GPD2122 GYZ2122 HIV2122 HSR2122 ICN2122 IMJ2122 IWF2122 JGB2122 JPX2122 JZT2122 KJP2122 KTL2122 LDH2122 LND2122 LWZ2122 MGV2122 MQR2122 NAN2122 NKJ2122 NUF2122 OEB2122 ONX2122 OXT2122 PHP2122 PRL2122 QBH2122 QLD2122 QUZ2122 REV2122 ROR2122 RYN2122 SIJ2122 SSF2122 TCB2122 TLX2122 TVT2122 UFP2122 UPL2122 UZH2122 VJD2122 VSZ2122 WCV2122 WMR2122 WWN2122 AF3197:AF3241 AF2049:AF2059 AF2926 KB2143:KB2159 TX2143:TX2159 ADT2143:ADT2159 ANP2143:ANP2159 AXL2143:AXL2159 BHH2143:BHH2159 BRD2143:BRD2159 CAZ2143:CAZ2159 CKV2143:CKV2159 CUR2143:CUR2159 DEN2143:DEN2159 DOJ2143:DOJ2159 DYF2143:DYF2159 EIB2143:EIB2159 ERX2143:ERX2159 FBT2143:FBT2159 FLP2143:FLP2159 FVL2143:FVL2159 GFH2143:GFH2159 GPD2143:GPD2159 GYZ2143:GYZ2159 HIV2143:HIV2159 HSR2143:HSR2159 ICN2143:ICN2159 IMJ2143:IMJ2159 IWF2143:IWF2159 JGB2143:JGB2159 JPX2143:JPX2159 JZT2143:JZT2159 KJP2143:KJP2159 KTL2143:KTL2159 LDH2143:LDH2159 LND2143:LND2159 LWZ2143:LWZ2159 MGV2143:MGV2159 MQR2143:MQR2159 NAN2143:NAN2159 NKJ2143:NKJ2159 NUF2143:NUF2159 OEB2143:OEB2159 ONX2143:ONX2159 OXT2143:OXT2159 PHP2143:PHP2159 PRL2143:PRL2159 QBH2143:QBH2159 QLD2143:QLD2159 QUZ2143:QUZ2159 REV2143:REV2159 ROR2143:ROR2159 RYN2143:RYN2159 SIJ2143:SIJ2159 SSF2143:SSF2159 TCB2143:TCB2159 TLX2143:TLX2159 TVT2143:TVT2159 UFP2143:UFP2159 UPL2143:UPL2159 UZH2143:UZH2159 VJD2143:VJD2159 VSZ2143:VSZ2159 WCV2143:WCV2159 WMR2143:WMR2159 WWN2143:WWN2159 KB2197:KB2205 TX2197:TX2205 ADT2197:ADT2205 ANP2197:ANP2205 AXL2197:AXL2205 BHH2197:BHH2205 BRD2197:BRD2205 CAZ2197:CAZ2205 CKV2197:CKV2205 CUR2197:CUR2205 DEN2197:DEN2205 DOJ2197:DOJ2205 DYF2197:DYF2205 EIB2197:EIB2205 ERX2197:ERX2205 FBT2197:FBT2205 FLP2197:FLP2205 FVL2197:FVL2205 GFH2197:GFH2205 GPD2197:GPD2205 GYZ2197:GYZ2205 HIV2197:HIV2205 HSR2197:HSR2205 ICN2197:ICN2205 IMJ2197:IMJ2205 IWF2197:IWF2205 JGB2197:JGB2205 JPX2197:JPX2205 JZT2197:JZT2205 KJP2197:KJP2205 KTL2197:KTL2205 LDH2197:LDH2205 LND2197:LND2205 LWZ2197:LWZ2205 MGV2197:MGV2205 MQR2197:MQR2205 NAN2197:NAN2205 NKJ2197:NKJ2205 NUF2197:NUF2205 OEB2197:OEB2205 ONX2197:ONX2205 OXT2197:OXT2205 PHP2197:PHP2205 PRL2197:PRL2205 QBH2197:QBH2205 QLD2197:QLD2205 QUZ2197:QUZ2205 REV2197:REV2205 ROR2197:ROR2205 RYN2197:RYN2205 SIJ2197:SIJ2205 SSF2197:SSF2205 TCB2197:TCB2205 TLX2197:TLX2205 TVT2197:TVT2205 UFP2197:UFP2205 UPL2197:UPL2205 UZH2197:UZH2205 VJD2197:VJD2205 VSZ2197:VSZ2205 WCV2197:WCV2205 WMR2197:WMR2205 WWN2197:WWN2205 AF1931:AF1950 KB2224:KB2320 TX2224:TX2320 ADT2224:ADT2320 ANP2224:ANP2320 AXL2224:AXL2320 BHH2224:BHH2320 BRD2224:BRD2320 CAZ2224:CAZ2320 CKV2224:CKV2320 CUR2224:CUR2320 DEN2224:DEN2320 DOJ2224:DOJ2320 DYF2224:DYF2320 EIB2224:EIB2320 ERX2224:ERX2320 FBT2224:FBT2320 FLP2224:FLP2320 FVL2224:FVL2320 GFH2224:GFH2320 GPD2224:GPD2320 GYZ2224:GYZ2320 HIV2224:HIV2320 HSR2224:HSR2320 ICN2224:ICN2320 IMJ2224:IMJ2320 IWF2224:IWF2320 JGB2224:JGB2320 JPX2224:JPX2320 JZT2224:JZT2320 KJP2224:KJP2320 KTL2224:KTL2320 LDH2224:LDH2320 LND2224:LND2320 LWZ2224:LWZ2320 MGV2224:MGV2320 MQR2224:MQR2320 NAN2224:NAN2320 NKJ2224:NKJ2320 NUF2224:NUF2320 OEB2224:OEB2320 ONX2224:ONX2320 OXT2224:OXT2320 PHP2224:PHP2320 PRL2224:PRL2320 QBH2224:QBH2320 QLD2224:QLD2320 QUZ2224:QUZ2320 REV2224:REV2320 ROR2224:ROR2320 RYN2224:RYN2320 SIJ2224:SIJ2320 SSF2224:SSF2320 TCB2224:TCB2320 TLX2224:TLX2320 TVT2224:TVT2320 UFP2224:UFP2320 UPL2224:UPL2320 UZH2224:UZH2320 VJD2224:VJD2320 VSZ2224:VSZ2320 WCV2224:WCV2320 WMR2224:WMR2320 WWN2224:WWN2320 AF2340:AF2349 KB2340 TX2340 ADT2340 ANP2340 AXL2340 BHH2340 BRD2340 CAZ2340 CKV2340 CUR2340 DEN2340 DOJ2340 DYF2340 EIB2340 ERX2340 FBT2340 FLP2340 FVL2340 GFH2340 GPD2340 GYZ2340 HIV2340 HSR2340 ICN2340 IMJ2340 IWF2340 JGB2340 JPX2340 JZT2340 KJP2340 KTL2340 LDH2340 LND2340 LWZ2340 MGV2340 MQR2340 NAN2340 NKJ2340 NUF2340 OEB2340 ONX2340 OXT2340 PHP2340 PRL2340 QBH2340 QLD2340 QUZ2340 REV2340 ROR2340 RYN2340 SIJ2340 SSF2340 TCB2340 TLX2340 TVT2340 UFP2340 UPL2340 UZH2340 VJD2340 VSZ2340 WCV2340 WMR2340 WWN2340 KB2345:KB2349 TX2345:TX2349 ADT2345:ADT2349 ANP2345:ANP2349 AXL2345:AXL2349 BHH2345:BHH2349 BRD2345:BRD2349 CAZ2345:CAZ2349 CKV2345:CKV2349 CUR2345:CUR2349 DEN2345:DEN2349 DOJ2345:DOJ2349 DYF2345:DYF2349 EIB2345:EIB2349 ERX2345:ERX2349 FBT2345:FBT2349 FLP2345:FLP2349 FVL2345:FVL2349 GFH2345:GFH2349 GPD2345:GPD2349 GYZ2345:GYZ2349 HIV2345:HIV2349 HSR2345:HSR2349 ICN2345:ICN2349 IMJ2345:IMJ2349 IWF2345:IWF2349 JGB2345:JGB2349 JPX2345:JPX2349 JZT2345:JZT2349 KJP2345:KJP2349 KTL2345:KTL2349 LDH2345:LDH2349 LND2345:LND2349 LWZ2345:LWZ2349 MGV2345:MGV2349 MQR2345:MQR2349 NAN2345:NAN2349 NKJ2345:NKJ2349 NUF2345:NUF2349 OEB2345:OEB2349 ONX2345:ONX2349 OXT2345:OXT2349 PHP2345:PHP2349 PRL2345:PRL2349 QBH2345:QBH2349 QLD2345:QLD2349 QUZ2345:QUZ2349 REV2345:REV2349 ROR2345:ROR2349 RYN2345:RYN2349 SIJ2345:SIJ2349 SSF2345:SSF2349 TCB2345:TCB2349 TLX2345:TLX2349 TVT2345:TVT2349 UFP2345:UFP2349 UPL2345:UPL2349 UZH2345:UZH2349 VJD2345:VJD2349 VSZ2345:VSZ2349 WCV2345:WCV2349 WMR2345:WMR2349 WWN2345:WWN2349 WMR7931:WMR7933 WWN7931:WWN7933 AF7903:AF7909 KB7906:KB7909 TX7906:TX7909 ADT7906:ADT7909 ANP7906:ANP7909 AXL7906:AXL7909 BHH7906:BHH7909 BRD7906:BRD7909 CAZ7906:CAZ7909 CKV7906:CKV7909 CUR7906:CUR7909 DEN7906:DEN7909 DOJ7906:DOJ7909 DYF7906:DYF7909 EIB7906:EIB7909 ERX7906:ERX7909 FBT7906:FBT7909 FLP7906:FLP7909 FVL7906:FVL7909 GFH7906:GFH7909 GPD7906:GPD7909 GYZ7906:GYZ7909 HIV7906:HIV7909 HSR7906:HSR7909 ICN7906:ICN7909 IMJ7906:IMJ7909 IWF7906:IWF7909 JGB7906:JGB7909 JPX7906:JPX7909 JZT7906:JZT7909 KJP7906:KJP7909 KTL7906:KTL7909 LDH7906:LDH7909 LND7906:LND7909 LWZ7906:LWZ7909 MGV7906:MGV7909 MQR7906:MQR7909 NAN7906:NAN7909 NKJ7906:NKJ7909 NUF7906:NUF7909 OEB7906:OEB7909 ONX7906:ONX7909 OXT7906:OXT7909 PHP7906:PHP7909 PRL7906:PRL7909 QBH7906:QBH7909 QLD7906:QLD7909 QUZ7906:QUZ7909 REV7906:REV7909 ROR7906:ROR7909 RYN7906:RYN7909 SIJ7906:SIJ7909 SSF7906:SSF7909 TCB7906:TCB7909 TLX7906:TLX7909 TVT7906:TVT7909 UFP7906:UFP7909 UPL7906:UPL7909 UZH7906:UZH7909 VJD7906:VJD7909 VSZ7906:VSZ7909 WCV7906:WCV7909 AF2078:AF2167 WMR7906:WMR7909 WWN7906:WWN7909 AF7936:AF7939 KB7936:KB7939 TX7936:TX7939 ADT7936:ADT7939 ANP7936:ANP7939 AXL7936:AXL7939 BHH7936:BHH7939 BRD7936:BRD7939 CAZ7936:CAZ7939 CKV7936:CKV7939 CUR7936:CUR7939 DEN7936:DEN7939 DOJ7936:DOJ7939 DYF7936:DYF7939 EIB7936:EIB7939 ERX7936:ERX7939 FBT7936:FBT7939 FLP7936:FLP7939 FVL7936:FVL7939 GFH7936:GFH7939 GPD7936:GPD7939 GYZ7936:GYZ7939 HIV7936:HIV7939 HSR7936:HSR7939 ICN7936:ICN7939 IMJ7936:IMJ7939 IWF7936:IWF7939 JGB7936:JGB7939 JPX7936:JPX7939 JZT7936:JZT7939 KJP7936:KJP7939 KTL7936:KTL7939 LDH7936:LDH7939 LND7936:LND7939 LWZ7936:LWZ7939 MGV7936:MGV7939 MQR7936:MQR7939 NAN7936:NAN7939 NKJ7936:NKJ7939 NUF7936:NUF7939 OEB7936:OEB7939 ONX7936:ONX7939 OXT7936:OXT7939 PHP7936:PHP7939 PRL7936:PRL7939 QBH7936:QBH7939 QLD7936:QLD7939 QUZ7936:QUZ7939 REV7936:REV7939 ROR7936:ROR7939 RYN7936:RYN7939 SIJ7936:SIJ7939 SSF7936:SSF7939 TCB7936:TCB7939 TLX7936:TLX7939 TVT7936:TVT7939 UFP7936:UFP7939 UPL7936:UPL7939 UZH7936:UZH7939 VJD7936:VJD7939 VSZ7936:VSZ7939 VJD7886:VJD7888 VSZ7886:VSZ7888 WCV7886:WCV7888 WMR7886:WMR7888 ADT8128 ANP8128 AXL8128 BHH8128 BRD8128 CAZ8128 CKV8128 CUR8128 DEN8128 DOJ8128 DYF8128 EIB8128 ERX8128 FBT8128 FLP8128 FVL8128 GFH8128 GPD8128 GYZ8128 HIV8128 HSR8128 ICN8128 IMJ8128 IWF8128 JGB8128 JPX8128 JZT8128 KJP8128 KTL8128 LDH8128 LND8128 LWZ8128 MGV8128 MQR8128 NAN8128 NKJ8128 NUF8128 OEB8128 ONX8128 OXT8128 PHP8128 PRL8128 QBH8128 QLD8128 QUZ8128 REV8128 ROR8128 RYN8128 SIJ8128 SSF8128 TCB8128 TLX8128 TVT8128 UFP8128 UPL8128 UZH8128 VJD8128 VSZ8128 WCV8128 AF2295:AF2322 AF2327 UPL7848:UPL7855 UZH7848:UZH7855 VJD7848:VJD7855 VSZ7848:VSZ7855 WCV7848:WCV7855 WMR7848:WMR7855 WWN7848:WWN7855 AF7867:AF7869 AF7886:AF7888 KB7886:KB7888 TX7886:TX7888 ADT7886:ADT7888 ANP7886:ANP7888 AXL7886:AXL7888 BHH7886:BHH7888 BRD7886:BRD7888 CAZ7886:CAZ7888 CKV7886:CKV7888 CUR7886:CUR7888 DEN7886:DEN7888 DOJ7886:DOJ7888 DYF7886:DYF7888 EIB7886:EIB7888 ERX7886:ERX7888 FBT7886:FBT7888 FLP7886:FLP7888 FVL7886:FVL7888 GFH7886:GFH7888 GPD7886:GPD7888 GYZ7886:GYZ7888 HIV7886:HIV7888 HSR7886:HSR7888 ICN7886:ICN7888 IMJ7886:IMJ7888 IWF7886:IWF7888 JGB7886:JGB7888 JPX7886:JPX7888 JZT7886:JZT7888 KJP7886:KJP7888 KTL7886:KTL7888 LDH7886:LDH7888 LND7886:LND7888 LWZ7886:LWZ7888 MGV7886:MGV7888 MQR7886:MQR7888 NAN7886:NAN7888 NKJ7886:NKJ7888 NUF7886:NUF7888 OEB7886:OEB7888 ONX7886:ONX7888 OXT7886:OXT7888 PHP7886:PHP7888 PRL7886:PRL7888 QBH7886:QBH7888 QLD7886:QLD7888 QUZ7886:QUZ7888 REV7886:REV7888 ROR7886:ROR7888 RYN7886:RYN7888 SIJ7886:SIJ7888 SSF7886:SSF7888 TCB7886:TCB7888 TLX7886:TLX7888 UZH7807:UZH7809 VJD7807:VJD7809 VSZ7807:VSZ7809 WCV7807:WCV7809 WMR7807:WMR7809 AF7573:AF7577 AF7821:AF7826 KB7821:KB7826 TX7821:TX7826 ADT7821:ADT7826 ANP7821:ANP7826 AXL7821:AXL7826 BHH7821:BHH7826 BRD7821:BRD7826 CAZ7821:CAZ7826 CKV7821:CKV7826 CUR7821:CUR7826 DEN7821:DEN7826 DOJ7821:DOJ7826 DYF7821:DYF7826 EIB7821:EIB7826 ERX7821:ERX7826 FBT7821:FBT7826 FLP7821:FLP7826 FVL7821:FVL7826 GFH7821:GFH7826 GPD7821:GPD7826 GYZ7821:GYZ7826 HIV7821:HIV7826 HSR7821:HSR7826 ICN7821:ICN7826 IMJ7821:IMJ7826 IWF7821:IWF7826 JGB7821:JGB7826 JPX7821:JPX7826 JZT7821:JZT7826 KJP7821:KJP7826 KTL7821:KTL7826 LDH7821:LDH7826 LND7821:LND7826 LWZ7821:LWZ7826 MGV7821:MGV7826 MQR7821:MQR7826 NAN7821:NAN7826 NKJ7821:NKJ7826 NUF7821:NUF7826 OEB7821:OEB7826 ONX7821:ONX7826 OXT7821:OXT7826 PHP7821:PHP7826 PRL7821:PRL7826 QBH7821:QBH7826 QLD7821:QLD7826 QUZ7821:QUZ7826 REV7821:REV7826 ROR7821:ROR7826 RYN7821:RYN7826 SIJ7821:SIJ7826 SSF7821:SSF7826 TCB7821:TCB7826 TLX7821:TLX7826 TVT7821:TVT7826 UFP7821:UFP7826 TVT7886:TVT7888 UZH7802 UPL7821:UPL7826 UZH7821:UZH7826 VJD7821:VJD7826 VSZ7821:VSZ7826 WCV7821:WCV7826 WMR7821:WMR7826 AF7839:AF7842 AF7847:AF7855 KB7848:KB7855 TX7848:TX7855 ADT7848:ADT7855 ANP7848:ANP7855 AXL7848:AXL7855 BHH7848:BHH7855 BRD7848:BRD7855 CAZ7848:CAZ7855 CKV7848:CKV7855 CUR7848:CUR7855 DEN7848:DEN7855 DOJ7848:DOJ7855 DYF7848:DYF7855 EIB7848:EIB7855 ERX7848:ERX7855 FBT7848:FBT7855 FLP7848:FLP7855 FVL7848:FVL7855 GFH7848:GFH7855 GPD7848:GPD7855 GYZ7848:GYZ7855 HIV7848:HIV7855 HSR7848:HSR7855 ICN7848:ICN7855 IMJ7848:IMJ7855 IWF7848:IWF7855 JGB7848:JGB7855 JPX7848:JPX7855 JZT7848:JZT7855 KJP7848:KJP7855 KTL7848:KTL7855 LDH7848:LDH7855 LND7848:LND7855 LWZ7848:LWZ7855 MGV7848:MGV7855 MQR7848:MQR7855 NAN7848:NAN7855 NKJ7848:NKJ7855 NUF7848:NUF7855 OEB7848:OEB7855 ONX7848:ONX7855 OXT7848:OXT7855 PHP7848:PHP7855 PRL7848:PRL7855 QBH7848:QBH7855 QLD7848:QLD7855 QUZ7848:QUZ7855 REV7848:REV7855 ROR7848:ROR7855 RYN7848:RYN7855 SIJ7848:SIJ7855 SSF7848:SSF7855 TCB7848:TCB7855 TLX7848:TLX7855 VJD7802 VSZ7802 WCV7802 WMR7802 WWN7802 AF7807:AF7809 KB7807:KB7809 TX7807:TX7809 ADT7807:ADT7809 ANP7807:ANP7809 AXL7807:AXL7809 BHH7807:BHH7809 BRD7807:BRD7809 CAZ7807:CAZ7809 CKV7807:CKV7809 CUR7807:CUR7809 DEN7807:DEN7809 DOJ7807:DOJ7809 DYF7807:DYF7809 EIB7807:EIB7809 ERX7807:ERX7809 FBT7807:FBT7809 FLP7807:FLP7809 FVL7807:FVL7809 GFH7807:GFH7809 GPD7807:GPD7809 GYZ7807:GYZ7809 HIV7807:HIV7809 HSR7807:HSR7809 ICN7807:ICN7809 IMJ7807:IMJ7809 IWF7807:IWF7809 JGB7807:JGB7809 JPX7807:JPX7809 JZT7807:JZT7809 KJP7807:KJP7809 KTL7807:KTL7809 LDH7807:LDH7809 LND7807:LND7809 LWZ7807:LWZ7809 MGV7807:MGV7809 MQR7807:MQR7809 NAN7807:NAN7809 NKJ7807:NKJ7809 NUF7807:NUF7809 OEB7807:OEB7809 ONX7807:ONX7809 OXT7807:OXT7809 PHP7807:PHP7809 PRL7807:PRL7809 QBH7807:QBH7809 QLD7807:QLD7809 QUZ7807:QUZ7809 REV7807:REV7809 ROR7807:ROR7809 RYN7807:RYN7809 SIJ7807:SIJ7809 SSF7807:SSF7809 TCB7807:TCB7809 TLX7807:TLX7809 TVT7807:TVT7809 UFP7807:UFP7809 UPL7807:UPL7809 WWN2631:WWN2644 AF2596:AF2599 KB2599 TX2599 ADT2599 ANP2599 AXL2599 BHH2599 BRD2599 CAZ2599 CKV2599 CUR2599 DEN2599 DOJ2599 DYF2599 EIB2599 ERX2599 FBT2599 FLP2599 FVL2599 GFH2599 GPD2599 GYZ2599 HIV2599 HSR2599 ICN2599 IMJ2599 IWF2599 JGB2599 JPX2599 JZT2599 KJP2599 KTL2599 LDH2599 LND2599 LWZ2599 MGV2599 MQR2599 NAN2599 NKJ2599 NUF2599 OEB2599 ONX2599 OXT2599 PHP2599 PRL2599 QBH2599 QLD2599 QUZ2599 REV2599 ROR2599 RYN2599 SIJ2599 SSF2599 TCB2599 TLX2599 TVT2599 UFP2599 UPL2599 UZH2599 VJD2599 VSZ2599 WCV2599 WMR2599 WWN2599 UFP7848:UFP7855 KB2611:KB2615 TX2611:TX2615 ADT2611:ADT2615 ANP2611:ANP2615 AXL2611:AXL2615 BHH2611:BHH2615 BRD2611:BRD2615 CAZ2611:CAZ2615 CKV2611:CKV2615 CUR2611:CUR2615 DEN2611:DEN2615 DOJ2611:DOJ2615 DYF2611:DYF2615 EIB2611:EIB2615 ERX2611:ERX2615 FBT2611:FBT2615 FLP2611:FLP2615 FVL2611:FVL2615 GFH2611:GFH2615 GPD2611:GPD2615 GYZ2611:GYZ2615 HIV2611:HIV2615 HSR2611:HSR2615 ICN2611:ICN2615 IMJ2611:IMJ2615 IWF2611:IWF2615 JGB2611:JGB2615 JPX2611:JPX2615 JZT2611:JZT2615 KJP2611:KJP2615 KTL2611:KTL2615 LDH2611:LDH2615 LND2611:LND2615 LWZ2611:LWZ2615 MGV2611:MGV2615 MQR2611:MQR2615 NAN2611:NAN2615 NKJ2611:NKJ2615 NUF2611:NUF2615 OEB2611:OEB2615 ONX2611:ONX2615 OXT2611:OXT2615 PHP2611:PHP2615 PRL2611:PRL2615 QBH2611:QBH2615 QLD2611:QLD2615 QUZ2611:QUZ2615 REV2611:REV2615 ROR2611:ROR2615 RYN2611:RYN2615 SIJ2611:SIJ2615 SSF2611:SSF2615 TCB2611:TCB2615 TLX2611:TLX2615 TVT2611:TVT2615 UFP2611:UFP2615 UPL2611:UPL2615 UZH2611:UZH2615 VJD2611:VJD2615 VSZ2611:VSZ2615 WCV2611:WCV2615 WMR2611:WMR2615 WWN2611:WWN2615 AF2214:AF2215 KB2631:KB2644 TX2631:TX2644 ADT2631:ADT2644 ANP2631:ANP2644 AXL2631:AXL2644 BHH2631:BHH2644 BRD2631:BRD2644 CAZ2631:CAZ2644 CKV2631:CKV2644 CUR2631:CUR2644 DEN2631:DEN2644 DOJ2631:DOJ2644 DYF2631:DYF2644 EIB2631:EIB2644 ERX2631:ERX2644 FBT2631:FBT2644 FLP2631:FLP2644 FVL2631:FVL2644 GFH2631:GFH2644 GPD2631:GPD2644 GYZ2631:GYZ2644 HIV2631:HIV2644 HSR2631:HSR2644 ICN2631:ICN2644 IMJ2631:IMJ2644 IWF2631:IWF2644 JGB2631:JGB2644 JPX2631:JPX2644 JZT2631:JZT2644 KJP2631:KJP2644 KTL2631:KTL2644 LDH2631:LDH2644 LND2631:LND2644 LWZ2631:LWZ2644 MGV2631:MGV2644 MQR2631:MQR2644 NAN2631:NAN2644 NKJ2631:NKJ2644 NUF2631:NUF2644 OEB2631:OEB2644 ONX2631:ONX2644 OXT2631:OXT2644 PHP2631:PHP2644 PRL2631:PRL2644 QBH2631:QBH2644 QLD2631:QLD2644 QUZ2631:QUZ2644 REV2631:REV2644 ROR2631:ROR2644 RYN2631:RYN2644 SIJ2631:SIJ2644 SSF2631:SSF2644 TCB2631:TCB2644 TLX2631:TLX2644 TVT2631:TVT2644 UFP2631:UFP2644 UPL2631:UPL2644 UZH2631:UZH2644 VJD2631:VJD2644 VSZ2631:VSZ2644 WCV2631:WCV2644 WMR2631:WMR2644 AF3402 AF2611:AF2621 KB2665:KB2666 TX2665:TX2666 ADT2665:ADT2666 ANP2665:ANP2666 AXL2665:AXL2666 BHH2665:BHH2666 BRD2665:BRD2666 CAZ2665:CAZ2666 CKV2665:CKV2666 CUR2665:CUR2666 DEN2665:DEN2666 DOJ2665:DOJ2666 DYF2665:DYF2666 EIB2665:EIB2666 ERX2665:ERX2666 FBT2665:FBT2666 FLP2665:FLP2666 FVL2665:FVL2666 GFH2665:GFH2666 GPD2665:GPD2666 GYZ2665:GYZ2666 HIV2665:HIV2666 HSR2665:HSR2666 ICN2665:ICN2666 IMJ2665:IMJ2666 IWF2665:IWF2666 JGB2665:JGB2666 JPX2665:JPX2666 JZT2665:JZT2666 KJP2665:KJP2666 KTL2665:KTL2666 LDH2665:LDH2666 LND2665:LND2666 LWZ2665:LWZ2666 MGV2665:MGV2666 MQR2665:MQR2666 NAN2665:NAN2666 NKJ2665:NKJ2666 NUF2665:NUF2666 OEB2665:OEB2666 ONX2665:ONX2666 OXT2665:OXT2666 PHP2665:PHP2666 PRL2665:PRL2666 QBH2665:QBH2666 QLD2665:QLD2666 QUZ2665:QUZ2666 REV2665:REV2666 ROR2665:ROR2666 RYN2665:RYN2666 SIJ2665:SIJ2666 SSF2665:SSF2666 TCB2665:TCB2666 TLX2665:TLX2666 TVT2665:TVT2666 UFP2665:UFP2666 UPL2665:UPL2666 UZH2665:UZH2666 VJD2665:VJD2666 VSZ2665:VSZ2666 WCV2665:WCV2666 WMR2665:WMR2666 WWN2665:WWN2666 AF1893:AF1894 KB2672:KB2677 TX2672:TX2677 ADT2672:ADT2677 ANP2672:ANP2677 AXL2672:AXL2677 BHH2672:BHH2677 BRD2672:BRD2677 CAZ2672:CAZ2677 CKV2672:CKV2677 CUR2672:CUR2677 DEN2672:DEN2677 DOJ2672:DOJ2677 DYF2672:DYF2677 EIB2672:EIB2677 ERX2672:ERX2677 FBT2672:FBT2677 FLP2672:FLP2677 FVL2672:FVL2677 GFH2672:GFH2677 GPD2672:GPD2677 GYZ2672:GYZ2677 HIV2672:HIV2677 HSR2672:HSR2677 ICN2672:ICN2677 IMJ2672:IMJ2677 IWF2672:IWF2677 JGB2672:JGB2677 JPX2672:JPX2677 JZT2672:JZT2677 KJP2672:KJP2677 KTL2672:KTL2677 LDH2672:LDH2677 LND2672:LND2677 LWZ2672:LWZ2677 MGV2672:MGV2677 MQR2672:MQR2677 NAN2672:NAN2677 NKJ2672:NKJ2677 NUF2672:NUF2677 OEB2672:OEB2677 ONX2672:ONX2677 OXT2672:OXT2677 PHP2672:PHP2677 PRL2672:PRL2677 QBH2672:QBH2677 QLD2672:QLD2677 QUZ2672:QUZ2677 REV2672:REV2677 ROR2672:ROR2677 RYN2672:RYN2677 SIJ2672:SIJ2677 SSF2672:SSF2677 TCB2672:TCB2677 TLX2672:TLX2677 TVT2672:TVT2677 UFP2672:UFP2677 UPL2672:UPL2677 UZH2672:UZH2677 VJD2672:VJD2677 VSZ2672:VSZ2677 WCV2672:WCV2677 WMR2672:WMR2677 WWN2672:WWN2677 AF2686:AF2690 KB2704:KB2715 TX2704:TX2715 ADT2704:ADT2715 ANP2704:ANP2715 AXL2704:AXL2715 BHH2704:BHH2715 BRD2704:BRD2715 CAZ2704:CAZ2715 CKV2704:CKV2715 CUR2704:CUR2715 DEN2704:DEN2715 DOJ2704:DOJ2715 DYF2704:DYF2715 EIB2704:EIB2715 ERX2704:ERX2715 FBT2704:FBT2715 FLP2704:FLP2715 FVL2704:FVL2715 GFH2704:GFH2715 GPD2704:GPD2715 GYZ2704:GYZ2715 HIV2704:HIV2715 HSR2704:HSR2715 ICN2704:ICN2715 IMJ2704:IMJ2715 IWF2704:IWF2715 JGB2704:JGB2715 JPX2704:JPX2715 JZT2704:JZT2715 KJP2704:KJP2715 KTL2704:KTL2715 LDH2704:LDH2715 LND2704:LND2715 LWZ2704:LWZ2715 MGV2704:MGV2715 MQR2704:MQR2715 NAN2704:NAN2715 NKJ2704:NKJ2715 NUF2704:NUF2715 OEB2704:OEB2715 ONX2704:ONX2715 OXT2704:OXT2715 PHP2704:PHP2715 PRL2704:PRL2715 QBH2704:QBH2715 QLD2704:QLD2715 QUZ2704:QUZ2715 REV2704:REV2715 ROR2704:ROR2715 RYN2704:RYN2715 SIJ2704:SIJ2715 SSF2704:SSF2715 TCB2704:TCB2715 TLX2704:TLX2715 TVT2704:TVT2715 UFP2704:UFP2715 UPL2704:UPL2715 UZH2704:UZH2715 VJD2704:VJD2715 VSZ2704:VSZ2715 WCV2704:WCV2715 WMR2704:WMR2715 WWN2704:WWN2715 AF2732:AF2733 AF2735:AF2739 KB2736:KB2739 TX2736:TX2739 ADT2736:ADT2739 ANP2736:ANP2739 AXL2736:AXL2739 BHH2736:BHH2739 BRD2736:BRD2739 CAZ2736:CAZ2739 CKV2736:CKV2739 CUR2736:CUR2739 DEN2736:DEN2739 DOJ2736:DOJ2739 DYF2736:DYF2739 EIB2736:EIB2739 ERX2736:ERX2739 FBT2736:FBT2739 FLP2736:FLP2739 FVL2736:FVL2739 GFH2736:GFH2739 GPD2736:GPD2739 GYZ2736:GYZ2739 HIV2736:HIV2739 HSR2736:HSR2739 ICN2736:ICN2739 IMJ2736:IMJ2739 IWF2736:IWF2739 JGB2736:JGB2739 JPX2736:JPX2739 JZT2736:JZT2739 KJP2736:KJP2739 KTL2736:KTL2739 LDH2736:LDH2739 LND2736:LND2739 LWZ2736:LWZ2739 MGV2736:MGV2739 MQR2736:MQR2739 NAN2736:NAN2739 NKJ2736:NKJ2739 NUF2736:NUF2739 OEB2736:OEB2739 ONX2736:ONX2739 OXT2736:OXT2739 PHP2736:PHP2739 PRL2736:PRL2739 QBH2736:QBH2739 QLD2736:QLD2739 QUZ2736:QUZ2739 REV2736:REV2739 ROR2736:ROR2739 RYN2736:RYN2739 SIJ2736:SIJ2739 SSF2736:SSF2739 TCB2736:TCB2739 TLX2736:TLX2739 TVT2736:TVT2739 UFP2736:UFP2739 UPL2736:UPL2739 UZH2736:UZH2739 VJD2736:VJD2739 VSZ2736:VSZ2739 WCV2736:WCV2739 WMR2736:WMR2739 WWN2736:WWN2739 AF2730 KB2745:KB2748 TX2745:TX2748 ADT2745:ADT2748 ANP2745:ANP2748 AXL2745:AXL2748 BHH2745:BHH2748 BRD2745:BRD2748 CAZ2745:CAZ2748 CKV2745:CKV2748 CUR2745:CUR2748 DEN2745:DEN2748 DOJ2745:DOJ2748 DYF2745:DYF2748 EIB2745:EIB2748 ERX2745:ERX2748 FBT2745:FBT2748 FLP2745:FLP2748 FVL2745:FVL2748 GFH2745:GFH2748 GPD2745:GPD2748 GYZ2745:GYZ2748 HIV2745:HIV2748 HSR2745:HSR2748 ICN2745:ICN2748 IMJ2745:IMJ2748 IWF2745:IWF2748 JGB2745:JGB2748 JPX2745:JPX2748 JZT2745:JZT2748 KJP2745:KJP2748 KTL2745:KTL2748 LDH2745:LDH2748 LND2745:LND2748 LWZ2745:LWZ2748 MGV2745:MGV2748 MQR2745:MQR2748 NAN2745:NAN2748 NKJ2745:NKJ2748 NUF2745:NUF2748 OEB2745:OEB2748 ONX2745:ONX2748 OXT2745:OXT2748 PHP2745:PHP2748 PRL2745:PRL2748 QBH2745:QBH2748 QLD2745:QLD2748 QUZ2745:QUZ2748 REV2745:REV2748 ROR2745:ROR2748 RYN2745:RYN2748 SIJ2745:SIJ2748 SSF2745:SSF2748 TCB2745:TCB2748 TLX2745:TLX2748 TVT2745:TVT2748 UFP2745:UFP2748 UPL2745:UPL2748 UZH2745:UZH2748 VJD2745:VJD2748 VSZ2745:VSZ2748 WCV2745:WCV2748 WMR2745:WMR2748 WWN2745:WWN2748 AF2630:AF2648 KB2758:KB2762 TX2758:TX2762 ADT2758:ADT2762 ANP2758:ANP2762 AXL2758:AXL2762 BHH2758:BHH2762 BRD2758:BRD2762 CAZ2758:CAZ2762 CKV2758:CKV2762 CUR2758:CUR2762 DEN2758:DEN2762 DOJ2758:DOJ2762 DYF2758:DYF2762 EIB2758:EIB2762 ERX2758:ERX2762 FBT2758:FBT2762 FLP2758:FLP2762 FVL2758:FVL2762 GFH2758:GFH2762 GPD2758:GPD2762 GYZ2758:GYZ2762 HIV2758:HIV2762 HSR2758:HSR2762 ICN2758:ICN2762 IMJ2758:IMJ2762 IWF2758:IWF2762 JGB2758:JGB2762 JPX2758:JPX2762 JZT2758:JZT2762 KJP2758:KJP2762 KTL2758:KTL2762 LDH2758:LDH2762 LND2758:LND2762 LWZ2758:LWZ2762 MGV2758:MGV2762 MQR2758:MQR2762 NAN2758:NAN2762 NKJ2758:NKJ2762 NUF2758:NUF2762 OEB2758:OEB2762 ONX2758:ONX2762 OXT2758:OXT2762 PHP2758:PHP2762 PRL2758:PRL2762 QBH2758:QBH2762 QLD2758:QLD2762 QUZ2758:QUZ2762 REV2758:REV2762 ROR2758:ROR2762 RYN2758:RYN2762 SIJ2758:SIJ2762 SSF2758:SSF2762 TCB2758:TCB2762 TLX2758:TLX2762 TVT2758:TVT2762 UFP2758:UFP2762 UPL2758:UPL2762 UZH2758:UZH2762 VJD2758:VJD2762 VSZ2758:VSZ2762 WCV2758:WCV2762 WMR2758:WMR2762 WWN2758:WWN2762 WCV7936:WCV7939 AF7650:AF7654 AF2779:AF2784 AF2661:AF2666 KB2926:KB2928 TX2926:TX2928 ADT2926:ADT2928 ANP2926:ANP2928 AXL2926:AXL2928 BHH2926:BHH2928 BRD2926:BRD2928 CAZ2926:CAZ2928 CKV2926:CKV2928 CUR2926:CUR2928 DEN2926:DEN2928 DOJ2926:DOJ2928 DYF2926:DYF2928 EIB2926:EIB2928 ERX2926:ERX2928 FBT2926:FBT2928 FLP2926:FLP2928 FVL2926:FVL2928 GFH2926:GFH2928 GPD2926:GPD2928 GYZ2926:GYZ2928 HIV2926:HIV2928 HSR2926:HSR2928 ICN2926:ICN2928 IMJ2926:IMJ2928 IWF2926:IWF2928 JGB2926:JGB2928 JPX2926:JPX2928 JZT2926:JZT2928 KJP2926:KJP2928 KTL2926:KTL2928 LDH2926:LDH2928 LND2926:LND2928 LWZ2926:LWZ2928 MGV2926:MGV2928 MQR2926:MQR2928 NAN2926:NAN2928 NKJ2926:NKJ2928 NUF2926:NUF2928 OEB2926:OEB2928 ONX2926:ONX2928 OXT2926:OXT2928 PHP2926:PHP2928 PRL2926:PRL2928 QBH2926:QBH2928 QLD2926:QLD2928 QUZ2926:QUZ2928 REV2926:REV2928 ROR2926:ROR2928 RYN2926:RYN2928 SIJ2926:SIJ2928 SSF2926:SSF2928 TCB2926:TCB2928 TLX2926:TLX2928 TVT2926:TVT2928 UFP2926:UFP2928 UPL2926:UPL2928 UZH2926:UZH2928 VJD2926:VJD2928 VSZ2926:VSZ2928 WCV2926:WCV2928 WMR2926:WMR2928 WWN2926:WWN2928 KB2959 TX2959 ADT2959 ANP2959 AXL2959 BHH2959 BRD2959 CAZ2959 CKV2959 CUR2959 DEN2959 DOJ2959 DYF2959 EIB2959 ERX2959 FBT2959 FLP2959 FVL2959 GFH2959 GPD2959 GYZ2959 HIV2959 HSR2959 ICN2959 IMJ2959 IWF2959 JGB2959 JPX2959 JZT2959 KJP2959 KTL2959 LDH2959 LND2959 LWZ2959 MGV2959 MQR2959 NAN2959 NKJ2959 NUF2959 OEB2959 ONX2959 OXT2959 PHP2959 PRL2959 QBH2959 QLD2959 QUZ2959 REV2959 ROR2959 RYN2959 SIJ2959 SSF2959 TCB2959 TLX2959 TVT2959 UFP2959 UPL2959 UZH2959 VJD2959 VSZ2959 WCV2959 WMR2959 WWN2959 KB2962:KB2964 TX2962:TX2964 ADT2962:ADT2964 ANP2962:ANP2964 AXL2962:AXL2964 BHH2962:BHH2964 BRD2962:BRD2964 CAZ2962:CAZ2964 CKV2962:CKV2964 CUR2962:CUR2964 DEN2962:DEN2964 DOJ2962:DOJ2964 DYF2962:DYF2964 EIB2962:EIB2964 ERX2962:ERX2964 FBT2962:FBT2964 FLP2962:FLP2964 FVL2962:FVL2964 GFH2962:GFH2964 GPD2962:GPD2964 GYZ2962:GYZ2964 HIV2962:HIV2964 HSR2962:HSR2964 ICN2962:ICN2964 IMJ2962:IMJ2964 IWF2962:IWF2964 JGB2962:JGB2964 JPX2962:JPX2964 JZT2962:JZT2964 KJP2962:KJP2964 KTL2962:KTL2964 LDH2962:LDH2964 LND2962:LND2964 LWZ2962:LWZ2964 MGV2962:MGV2964 MQR2962:MQR2964 NAN2962:NAN2964 NKJ2962:NKJ2964 NUF2962:NUF2964 OEB2962:OEB2964 ONX2962:ONX2964 OXT2962:OXT2964 PHP2962:PHP2964 PRL2962:PRL2964 QBH2962:QBH2964 QLD2962:QLD2964 QUZ2962:QUZ2964 REV2962:REV2964 ROR2962:ROR2964 RYN2962:RYN2964 SIJ2962:SIJ2964 SSF2962:SSF2964 TCB2962:TCB2964 TLX2962:TLX2964 TVT2962:TVT2964 UFP2962:UFP2964 UPL2962:UPL2964 UZH2962:UZH2964 VJD2962:VJD2964 VSZ2962:VSZ2964 WCV2962:WCV2964 WMR2962:WMR2964 WWN2962:WWN2964 AF3005:AF3042 KB2987:KB2997 TX2987:TX2997 ADT2987:ADT2997 ANP2987:ANP2997 AXL2987:AXL2997 BHH2987:BHH2997 BRD2987:BRD2997 CAZ2987:CAZ2997 CKV2987:CKV2997 CUR2987:CUR2997 DEN2987:DEN2997 DOJ2987:DOJ2997 DYF2987:DYF2997 EIB2987:EIB2997 ERX2987:ERX2997 FBT2987:FBT2997 FLP2987:FLP2997 FVL2987:FVL2997 GFH2987:GFH2997 GPD2987:GPD2997 GYZ2987:GYZ2997 HIV2987:HIV2997 HSR2987:HSR2997 ICN2987:ICN2997 IMJ2987:IMJ2997 IWF2987:IWF2997 JGB2987:JGB2997 JPX2987:JPX2997 JZT2987:JZT2997 KJP2987:KJP2997 KTL2987:KTL2997 LDH2987:LDH2997 LND2987:LND2997 LWZ2987:LWZ2997 MGV2987:MGV2997 MQR2987:MQR2997 NAN2987:NAN2997 NKJ2987:NKJ2997 NUF2987:NUF2997 OEB2987:OEB2997 ONX2987:ONX2997 OXT2987:OXT2997 PHP2987:PHP2997 PRL2987:PRL2997 QBH2987:QBH2997 QLD2987:QLD2997 QUZ2987:QUZ2997 REV2987:REV2997 ROR2987:ROR2997 RYN2987:RYN2997 SIJ2987:SIJ2997 SSF2987:SSF2997 TCB2987:TCB2997 TLX2987:TLX2997 TVT2987:TVT2997 UFP2987:UFP2997 UPL2987:UPL2997 UZH2987:UZH2997 VJD2987:VJD2997 VSZ2987:VSZ2997 WCV2987:WCV2997 WMR2987:WMR2997 WWN2987:WWN2997 AF4451:AF4455 KB3040:KB3042 TX3040:TX3042 ADT3040:ADT3042 ANP3040:ANP3042 AXL3040:AXL3042 BHH3040:BHH3042 BRD3040:BRD3042 CAZ3040:CAZ3042 CKV3040:CKV3042 CUR3040:CUR3042 DEN3040:DEN3042 DOJ3040:DOJ3042 DYF3040:DYF3042 EIB3040:EIB3042 ERX3040:ERX3042 FBT3040:FBT3042 FLP3040:FLP3042 FVL3040:FVL3042 GFH3040:GFH3042 GPD3040:GPD3042 GYZ3040:GYZ3042 HIV3040:HIV3042 HSR3040:HSR3042 ICN3040:ICN3042 IMJ3040:IMJ3042 IWF3040:IWF3042 JGB3040:JGB3042 JPX3040:JPX3042 JZT3040:JZT3042 KJP3040:KJP3042 KTL3040:KTL3042 LDH3040:LDH3042 LND3040:LND3042 LWZ3040:LWZ3042 MGV3040:MGV3042 MQR3040:MQR3042 NAN3040:NAN3042 NKJ3040:NKJ3042 NUF3040:NUF3042 OEB3040:OEB3042 ONX3040:ONX3042 OXT3040:OXT3042 PHP3040:PHP3042 PRL3040:PRL3042 QBH3040:QBH3042 QLD3040:QLD3042 QUZ3040:QUZ3042 REV3040:REV3042 ROR3040:ROR3042 RYN3040:RYN3042 SIJ3040:SIJ3042 SSF3040:SSF3042 TCB3040:TCB3042 TLX3040:TLX3042 TVT3040:TVT3042 UFP3040:UFP3042 UPL3040:UPL3042 UZH3040:UZH3042 VJD3040:VJD3042 VSZ3040:VSZ3042 WCV3040:WCV3042 WMR3040:WMR3042 WWN3040:WWN3042 AF3046 AF3048:AF3061 KB3048:KB3057 TX3048:TX3057 ADT3048:ADT3057 ANP3048:ANP3057 AXL3048:AXL3057 BHH3048:BHH3057 BRD3048:BRD3057 CAZ3048:CAZ3057 CKV3048:CKV3057 CUR3048:CUR3057 DEN3048:DEN3057 DOJ3048:DOJ3057 DYF3048:DYF3057 EIB3048:EIB3057 ERX3048:ERX3057 FBT3048:FBT3057 FLP3048:FLP3057 FVL3048:FVL3057 GFH3048:GFH3057 GPD3048:GPD3057 GYZ3048:GYZ3057 HIV3048:HIV3057 HSR3048:HSR3057 ICN3048:ICN3057 IMJ3048:IMJ3057 IWF3048:IWF3057 JGB3048:JGB3057 JPX3048:JPX3057 JZT3048:JZT3057 KJP3048:KJP3057 KTL3048:KTL3057 LDH3048:LDH3057 LND3048:LND3057 LWZ3048:LWZ3057 MGV3048:MGV3057 MQR3048:MQR3057 NAN3048:NAN3057 NKJ3048:NKJ3057 NUF3048:NUF3057 OEB3048:OEB3057 ONX3048:ONX3057 OXT3048:OXT3057 PHP3048:PHP3057 PRL3048:PRL3057 QBH3048:QBH3057 QLD3048:QLD3057 QUZ3048:QUZ3057 REV3048:REV3057 ROR3048:ROR3057 RYN3048:RYN3057 SIJ3048:SIJ3057 SSF3048:SSF3057 TCB3048:TCB3057 TLX3048:TLX3057 TVT3048:TVT3057 UFP3048:UFP3057 UPL3048:UPL3057 UZH3048:UZH3057 VJD3048:VJD3057 VSZ3048:VSZ3057 WCV3048:WCV3057 WMR3048:WMR3057 WWN3048:WWN3057 WWN3076 KB3076 TX3076 ADT3076 ANP3076 AXL3076 BHH3076 BRD3076 CAZ3076 CKV3076 CUR3076 DEN3076 DOJ3076 DYF3076 EIB3076 ERX3076 FBT3076 FLP3076 FVL3076 GFH3076 GPD3076 GYZ3076 HIV3076 HSR3076 ICN3076 IMJ3076 IWF3076 JGB3076 JPX3076 JZT3076 KJP3076 KTL3076 LDH3076 LND3076 LWZ3076 MGV3076 MQR3076 NAN3076 NKJ3076 NUF3076 OEB3076 ONX3076 OXT3076 PHP3076 PRL3076 QBH3076 QLD3076 QUZ3076 REV3076 ROR3076 RYN3076 SIJ3076 SSF3076 TCB3076 TLX3076 TVT3076 UFP3076 UPL3076 UZH3076 VJD3076 VSZ3076 WCV3076 WMR3076 AF2870 KB3098:KB3106 TX3098:TX3106 ADT3098:ADT3106 ANP3098:ANP3106 AXL3098:AXL3106 BHH3098:BHH3106 BRD3098:BRD3106 CAZ3098:CAZ3106 CKV3098:CKV3106 CUR3098:CUR3106 DEN3098:DEN3106 DOJ3098:DOJ3106 DYF3098:DYF3106 EIB3098:EIB3106 ERX3098:ERX3106 FBT3098:FBT3106 FLP3098:FLP3106 FVL3098:FVL3106 GFH3098:GFH3106 GPD3098:GPD3106 GYZ3098:GYZ3106 HIV3098:HIV3106 HSR3098:HSR3106 ICN3098:ICN3106 IMJ3098:IMJ3106 IWF3098:IWF3106 JGB3098:JGB3106 JPX3098:JPX3106 JZT3098:JZT3106 KJP3098:KJP3106 KTL3098:KTL3106 LDH3098:LDH3106 LND3098:LND3106 LWZ3098:LWZ3106 MGV3098:MGV3106 MQR3098:MQR3106 NAN3098:NAN3106 NKJ3098:NKJ3106 NUF3098:NUF3106 OEB3098:OEB3106 ONX3098:ONX3106 OXT3098:OXT3106 PHP3098:PHP3106 PRL3098:PRL3106 QBH3098:QBH3106 QLD3098:QLD3106 QUZ3098:QUZ3106 REV3098:REV3106 ROR3098:ROR3106 RYN3098:RYN3106 SIJ3098:SIJ3106 SSF3098:SSF3106 TCB3098:TCB3106 TLX3098:TLX3106 TVT3098:TVT3106 UFP3098:UFP3106 UPL3098:UPL3106 UZH3098:UZH3106 VJD3098:VJD3106 VSZ3098:VSZ3106 WCV3098:WCV3106 WMR3098:WMR3106 WWN3098:WWN3106 AF2758:AF2769 KB3132 TX3132 ADT3132 ANP3132 AXL3132 BHH3132 BRD3132 CAZ3132 CKV3132 CUR3132 DEN3132 DOJ3132 DYF3132 EIB3132 ERX3132 FBT3132 FLP3132 FVL3132 GFH3132 GPD3132 GYZ3132 HIV3132 HSR3132 ICN3132 IMJ3132 IWF3132 JGB3132 JPX3132 JZT3132 KJP3132 KTL3132 LDH3132 LND3132 LWZ3132 MGV3132 MQR3132 NAN3132 NKJ3132 NUF3132 OEB3132 ONX3132 OXT3132 PHP3132 PRL3132 QBH3132 QLD3132 QUZ3132 REV3132 ROR3132 RYN3132 SIJ3132 SSF3132 TCB3132 TLX3132 TVT3132 UFP3132 UPL3132 UZH3132 VJD3132 VSZ3132 WCV3132 WMR3132 WWN3132 KB3138:KB3140 TX3138:TX3140 ADT3138:ADT3140 ANP3138:ANP3140 AXL3138:AXL3140 BHH3138:BHH3140 BRD3138:BRD3140 CAZ3138:CAZ3140 CKV3138:CKV3140 CUR3138:CUR3140 DEN3138:DEN3140 DOJ3138:DOJ3140 DYF3138:DYF3140 EIB3138:EIB3140 ERX3138:ERX3140 FBT3138:FBT3140 FLP3138:FLP3140 FVL3138:FVL3140 GFH3138:GFH3140 GPD3138:GPD3140 GYZ3138:GYZ3140 HIV3138:HIV3140 HSR3138:HSR3140 ICN3138:ICN3140 IMJ3138:IMJ3140 IWF3138:IWF3140 JGB3138:JGB3140 JPX3138:JPX3140 JZT3138:JZT3140 KJP3138:KJP3140 KTL3138:KTL3140 LDH3138:LDH3140 LND3138:LND3140 LWZ3138:LWZ3140 MGV3138:MGV3140 MQR3138:MQR3140 NAN3138:NAN3140 NKJ3138:NKJ3140 NUF3138:NUF3140 OEB3138:OEB3140 ONX3138:ONX3140 OXT3138:OXT3140 PHP3138:PHP3140 PRL3138:PRL3140 QBH3138:QBH3140 QLD3138:QLD3140 QUZ3138:QUZ3140 REV3138:REV3140 ROR3138:ROR3140 RYN3138:RYN3140 SIJ3138:SIJ3140 SSF3138:SSF3140 TCB3138:TCB3140 TLX3138:TLX3140 TVT3138:TVT3140 UFP3138:UFP3140 UPL3138:UPL3140 UZH3138:UZH3140 VJD3138:VJD3140 VSZ3138:VSZ3140 WCV3138:WCV3140 WMR3138:WMR3140 WWN3138:WWN3140 AF3134 AF3153:AF3169 KB3153:KB3169 TX3153:TX3169 ADT3153:ADT3169 ANP3153:ANP3169 AXL3153:AXL3169 BHH3153:BHH3169 BRD3153:BRD3169 CAZ3153:CAZ3169 CKV3153:CKV3169 CUR3153:CUR3169 DEN3153:DEN3169 DOJ3153:DOJ3169 DYF3153:DYF3169 EIB3153:EIB3169 ERX3153:ERX3169 FBT3153:FBT3169 FLP3153:FLP3169 FVL3153:FVL3169 GFH3153:GFH3169 GPD3153:GPD3169 GYZ3153:GYZ3169 HIV3153:HIV3169 HSR3153:HSR3169 ICN3153:ICN3169 IMJ3153:IMJ3169 IWF3153:IWF3169 JGB3153:JGB3169 JPX3153:JPX3169 JZT3153:JZT3169 KJP3153:KJP3169 KTL3153:KTL3169 LDH3153:LDH3169 LND3153:LND3169 LWZ3153:LWZ3169 MGV3153:MGV3169 MQR3153:MQR3169 NAN3153:NAN3169 NKJ3153:NKJ3169 NUF3153:NUF3169 OEB3153:OEB3169 ONX3153:ONX3169 OXT3153:OXT3169 PHP3153:PHP3169 PRL3153:PRL3169 QBH3153:QBH3169 QLD3153:QLD3169 QUZ3153:QUZ3169 REV3153:REV3169 ROR3153:ROR3169 RYN3153:RYN3169 SIJ3153:SIJ3169 SSF3153:SSF3169 TCB3153:TCB3169 TLX3153:TLX3169 TVT3153:TVT3169 UFP3153:UFP3169 UPL3153:UPL3169 UZH3153:UZH3169 VJD3153:VJD3169 VSZ3153:VSZ3169 WCV3153:WCV3169 WMR3153:WMR3169 WWN3153:WWN3169 AF3172:AF3175 KB3197 TX3197 ADT3197 ANP3197 AXL3197 BHH3197 BRD3197 CAZ3197 CKV3197 CUR3197 DEN3197 DOJ3197 DYF3197 EIB3197 ERX3197 FBT3197 FLP3197 FVL3197 GFH3197 GPD3197 GYZ3197 HIV3197 HSR3197 ICN3197 IMJ3197 IWF3197 JGB3197 JPX3197 JZT3197 KJP3197 KTL3197 LDH3197 LND3197 LWZ3197 MGV3197 MQR3197 NAN3197 NKJ3197 NUF3197 OEB3197 ONX3197 OXT3197 PHP3197 PRL3197 QBH3197 QLD3197 QUZ3197 REV3197 ROR3197 RYN3197 SIJ3197 SSF3197 TCB3197 TLX3197 TVT3197 UFP3197 UPL3197 UZH3197 VJD3197 VSZ3197 WCV3197 WMR3197 WWN3197 KB3207:KB3239 TX3207:TX3239 ADT3207:ADT3239 ANP3207:ANP3239 AXL3207:AXL3239 BHH3207:BHH3239 BRD3207:BRD3239 CAZ3207:CAZ3239 CKV3207:CKV3239 CUR3207:CUR3239 DEN3207:DEN3239 DOJ3207:DOJ3239 DYF3207:DYF3239 EIB3207:EIB3239 ERX3207:ERX3239 FBT3207:FBT3239 FLP3207:FLP3239 FVL3207:FVL3239 GFH3207:GFH3239 GPD3207:GPD3239 GYZ3207:GYZ3239 HIV3207:HIV3239 HSR3207:HSR3239 ICN3207:ICN3239 IMJ3207:IMJ3239 IWF3207:IWF3239 JGB3207:JGB3239 JPX3207:JPX3239 JZT3207:JZT3239 KJP3207:KJP3239 KTL3207:KTL3239 LDH3207:LDH3239 LND3207:LND3239 LWZ3207:LWZ3239 MGV3207:MGV3239 MQR3207:MQR3239 NAN3207:NAN3239 NKJ3207:NKJ3239 NUF3207:NUF3239 OEB3207:OEB3239 ONX3207:ONX3239 OXT3207:OXT3239 PHP3207:PHP3239 PRL3207:PRL3239 QBH3207:QBH3239 QLD3207:QLD3239 QUZ3207:QUZ3239 REV3207:REV3239 ROR3207:ROR3239 RYN3207:RYN3239 SIJ3207:SIJ3239 SSF3207:SSF3239 TCB3207:TCB3239 TLX3207:TLX3239 TVT3207:TVT3239 UFP3207:UFP3239 UPL3207:UPL3239 UZH3207:UZH3239 VJD3207:VJD3239 VSZ3207:VSZ3239 WCV3207:WCV3239 WMR3207:WMR3239 WWN3207:WWN3239 AF3258:AF3265 KB3258:KB3265 TX3258:TX3265 ADT3258:ADT3265 ANP3258:ANP3265 AXL3258:AXL3265 BHH3258:BHH3265 BRD3258:BRD3265 CAZ3258:CAZ3265 CKV3258:CKV3265 CUR3258:CUR3265 DEN3258:DEN3265 DOJ3258:DOJ3265 DYF3258:DYF3265 EIB3258:EIB3265 ERX3258:ERX3265 FBT3258:FBT3265 FLP3258:FLP3265 FVL3258:FVL3265 GFH3258:GFH3265 GPD3258:GPD3265 GYZ3258:GYZ3265 HIV3258:HIV3265 HSR3258:HSR3265 ICN3258:ICN3265 IMJ3258:IMJ3265 IWF3258:IWF3265 JGB3258:JGB3265 JPX3258:JPX3265 JZT3258:JZT3265 KJP3258:KJP3265 KTL3258:KTL3265 LDH3258:LDH3265 LND3258:LND3265 LWZ3258:LWZ3265 MGV3258:MGV3265 MQR3258:MQR3265 NAN3258:NAN3265 NKJ3258:NKJ3265 NUF3258:NUF3265 OEB3258:OEB3265 ONX3258:ONX3265 OXT3258:OXT3265 PHP3258:PHP3265 PRL3258:PRL3265 QBH3258:QBH3265 QLD3258:QLD3265 QUZ3258:QUZ3265 REV3258:REV3265 ROR3258:ROR3265 RYN3258:RYN3265 SIJ3258:SIJ3265 SSF3258:SSF3265 TCB3258:TCB3265 TLX3258:TLX3265 TVT3258:TVT3265 UFP3258:UFP3265 UPL3258:UPL3265 UZH3258:UZH3265 VJD3258:VJD3265 VSZ3258:VSZ3265 WCV3258:WCV3265 WMR3258:WMR3265 WWN3258:WWN3265 AF3335:AF3336 KB3343 TX3343 ADT3343 ANP3343 AXL3343 BHH3343 BRD3343 CAZ3343 CKV3343 CUR3343 DEN3343 DOJ3343 DYF3343 EIB3343 ERX3343 FBT3343 FLP3343 FVL3343 GFH3343 GPD3343 GYZ3343 HIV3343 HSR3343 ICN3343 IMJ3343 IWF3343 JGB3343 JPX3343 JZT3343 KJP3343 KTL3343 LDH3343 LND3343 LWZ3343 MGV3343 MQR3343 NAN3343 NKJ3343 NUF3343 OEB3343 ONX3343 OXT3343 PHP3343 PRL3343 QBH3343 QLD3343 QUZ3343 REV3343 ROR3343 RYN3343 SIJ3343 SSF3343 TCB3343 TLX3343 TVT3343 UFP3343 UPL3343 UZH3343 VJD3343 VSZ3343 WCV3343 WMR3343 WWN3343 KB3351:KB3383 TX3351:TX3383 ADT3351:ADT3383 ANP3351:ANP3383 AXL3351:AXL3383 BHH3351:BHH3383 BRD3351:BRD3383 CAZ3351:CAZ3383 CKV3351:CKV3383 CUR3351:CUR3383 DEN3351:DEN3383 DOJ3351:DOJ3383 DYF3351:DYF3383 EIB3351:EIB3383 ERX3351:ERX3383 FBT3351:FBT3383 FLP3351:FLP3383 FVL3351:FVL3383 GFH3351:GFH3383 GPD3351:GPD3383 GYZ3351:GYZ3383 HIV3351:HIV3383 HSR3351:HSR3383 ICN3351:ICN3383 IMJ3351:IMJ3383 IWF3351:IWF3383 JGB3351:JGB3383 JPX3351:JPX3383 JZT3351:JZT3383 KJP3351:KJP3383 KTL3351:KTL3383 LDH3351:LDH3383 LND3351:LND3383 LWZ3351:LWZ3383 MGV3351:MGV3383 MQR3351:MQR3383 NAN3351:NAN3383 NKJ3351:NKJ3383 NUF3351:NUF3383 OEB3351:OEB3383 ONX3351:ONX3383 OXT3351:OXT3383 PHP3351:PHP3383 PRL3351:PRL3383 QBH3351:QBH3383 QLD3351:QLD3383 QUZ3351:QUZ3383 REV3351:REV3383 ROR3351:ROR3383 RYN3351:RYN3383 SIJ3351:SIJ3383 SSF3351:SSF3383 TCB3351:TCB3383 TLX3351:TLX3383 TVT3351:TVT3383 UFP3351:UFP3383 UPL3351:UPL3383 UZH3351:UZH3383 VJD3351:VJD3383 VSZ3351:VSZ3383 WCV3351:WCV3383 WMR3351:WMR3383 WWN3351:WWN3383 AF3413:AF3420 KB3417:KB3420 TX3417:TX3420 ADT3417:ADT3420 ANP3417:ANP3420 AXL3417:AXL3420 BHH3417:BHH3420 BRD3417:BRD3420 CAZ3417:CAZ3420 CKV3417:CKV3420 CUR3417:CUR3420 DEN3417:DEN3420 DOJ3417:DOJ3420 DYF3417:DYF3420 EIB3417:EIB3420 ERX3417:ERX3420 FBT3417:FBT3420 FLP3417:FLP3420 FVL3417:FVL3420 GFH3417:GFH3420 GPD3417:GPD3420 GYZ3417:GYZ3420 HIV3417:HIV3420 HSR3417:HSR3420 ICN3417:ICN3420 IMJ3417:IMJ3420 IWF3417:IWF3420 JGB3417:JGB3420 JPX3417:JPX3420 JZT3417:JZT3420 KJP3417:KJP3420 KTL3417:KTL3420 LDH3417:LDH3420 LND3417:LND3420 LWZ3417:LWZ3420 MGV3417:MGV3420 MQR3417:MQR3420 NAN3417:NAN3420 NKJ3417:NKJ3420 NUF3417:NUF3420 OEB3417:OEB3420 ONX3417:ONX3420 OXT3417:OXT3420 PHP3417:PHP3420 PRL3417:PRL3420 QBH3417:QBH3420 QLD3417:QLD3420 QUZ3417:QUZ3420 REV3417:REV3420 ROR3417:ROR3420 RYN3417:RYN3420 SIJ3417:SIJ3420 SSF3417:SSF3420 TCB3417:TCB3420 TLX3417:TLX3420 TVT3417:TVT3420 UFP3417:UFP3420 UPL3417:UPL3420 UZH3417:UZH3420 VJD3417:VJD3420 VSZ3417:VSZ3420 WCV3417:WCV3420 WMR3417:WMR3420 WWN3417:WWN3420 AF3429:AF3438 KB3429:KB3433 TX3429:TX3433 ADT3429:ADT3433 ANP3429:ANP3433 AXL3429:AXL3433 BHH3429:BHH3433 BRD3429:BRD3433 CAZ3429:CAZ3433 CKV3429:CKV3433 CUR3429:CUR3433 DEN3429:DEN3433 DOJ3429:DOJ3433 DYF3429:DYF3433 EIB3429:EIB3433 ERX3429:ERX3433 FBT3429:FBT3433 FLP3429:FLP3433 FVL3429:FVL3433 GFH3429:GFH3433 GPD3429:GPD3433 GYZ3429:GYZ3433 HIV3429:HIV3433 HSR3429:HSR3433 ICN3429:ICN3433 IMJ3429:IMJ3433 IWF3429:IWF3433 JGB3429:JGB3433 JPX3429:JPX3433 JZT3429:JZT3433 KJP3429:KJP3433 KTL3429:KTL3433 LDH3429:LDH3433 LND3429:LND3433 LWZ3429:LWZ3433 MGV3429:MGV3433 MQR3429:MQR3433 NAN3429:NAN3433 NKJ3429:NKJ3433 NUF3429:NUF3433 OEB3429:OEB3433 ONX3429:ONX3433 OXT3429:OXT3433 PHP3429:PHP3433 PRL3429:PRL3433 QBH3429:QBH3433 QLD3429:QLD3433 QUZ3429:QUZ3433 REV3429:REV3433 ROR3429:ROR3433 RYN3429:RYN3433 SIJ3429:SIJ3433 SSF3429:SSF3433 TCB3429:TCB3433 TLX3429:TLX3433 TVT3429:TVT3433 UFP3429:UFP3433 UPL3429:UPL3433 UZH3429:UZH3433 VJD3429:VJD3433 VSZ3429:VSZ3433 WCV3429:WCV3433 WMR3429:WMR3433 WWN3429:WWN3433 AF3456:AF3461 KB3457:KB3461 TX3457:TX3461 ADT3457:ADT3461 ANP3457:ANP3461 AXL3457:AXL3461 BHH3457:BHH3461 BRD3457:BRD3461 CAZ3457:CAZ3461 CKV3457:CKV3461 CUR3457:CUR3461 DEN3457:DEN3461 DOJ3457:DOJ3461 DYF3457:DYF3461 EIB3457:EIB3461 ERX3457:ERX3461 FBT3457:FBT3461 FLP3457:FLP3461 FVL3457:FVL3461 GFH3457:GFH3461 GPD3457:GPD3461 GYZ3457:GYZ3461 HIV3457:HIV3461 HSR3457:HSR3461 ICN3457:ICN3461 IMJ3457:IMJ3461 IWF3457:IWF3461 JGB3457:JGB3461 JPX3457:JPX3461 JZT3457:JZT3461 KJP3457:KJP3461 KTL3457:KTL3461 LDH3457:LDH3461 LND3457:LND3461 LWZ3457:LWZ3461 MGV3457:MGV3461 MQR3457:MQR3461 NAN3457:NAN3461 NKJ3457:NKJ3461 NUF3457:NUF3461 OEB3457:OEB3461 ONX3457:ONX3461 OXT3457:OXT3461 PHP3457:PHP3461 PRL3457:PRL3461 QBH3457:QBH3461 QLD3457:QLD3461 QUZ3457:QUZ3461 REV3457:REV3461 ROR3457:ROR3461 RYN3457:RYN3461 SIJ3457:SIJ3461 SSF3457:SSF3461 TCB3457:TCB3461 TLX3457:TLX3461 TVT3457:TVT3461 UFP3457:UFP3461 UPL3457:UPL3461 UZH3457:UZH3461 VJD3457:VJD3461 VSZ3457:VSZ3461 WCV3457:WCV3461 WMR3457:WMR3461 WWN3457:WWN3461 AF3449 KB3479:KB3485 TX3479:TX3485 ADT3479:ADT3485 ANP3479:ANP3485 AXL3479:AXL3485 BHH3479:BHH3485 BRD3479:BRD3485 CAZ3479:CAZ3485 CKV3479:CKV3485 CUR3479:CUR3485 DEN3479:DEN3485 DOJ3479:DOJ3485 DYF3479:DYF3485 EIB3479:EIB3485 ERX3479:ERX3485 FBT3479:FBT3485 FLP3479:FLP3485 FVL3479:FVL3485 GFH3479:GFH3485 GPD3479:GPD3485 GYZ3479:GYZ3485 HIV3479:HIV3485 HSR3479:HSR3485 ICN3479:ICN3485 IMJ3479:IMJ3485 IWF3479:IWF3485 JGB3479:JGB3485 JPX3479:JPX3485 JZT3479:JZT3485 KJP3479:KJP3485 KTL3479:KTL3485 LDH3479:LDH3485 LND3479:LND3485 LWZ3479:LWZ3485 MGV3479:MGV3485 MQR3479:MQR3485 NAN3479:NAN3485 NKJ3479:NKJ3485 NUF3479:NUF3485 OEB3479:OEB3485 ONX3479:ONX3485 OXT3479:OXT3485 PHP3479:PHP3485 PRL3479:PRL3485 QBH3479:QBH3485 QLD3479:QLD3485 QUZ3479:QUZ3485 REV3479:REV3485 ROR3479:ROR3485 RYN3479:RYN3485 SIJ3479:SIJ3485 SSF3479:SSF3485 TCB3479:TCB3485 TLX3479:TLX3485 TVT3479:TVT3485 UFP3479:UFP3485 UPL3479:UPL3485 UZH3479:UZH3485 VJD3479:VJD3485 VSZ3479:VSZ3485 WCV3479:WCV3485 WMR3479:WMR3485 WWN3479:WWN3485 UPL7802 AF3485:AF3488 AF3491:AF3559 AF3600:AF3602 KB3600:KB3602 TX3600:TX3602 ADT3600:ADT3602 ANP3600:ANP3602 AXL3600:AXL3602 BHH3600:BHH3602 BRD3600:BRD3602 CAZ3600:CAZ3602 CKV3600:CKV3602 CUR3600:CUR3602 DEN3600:DEN3602 DOJ3600:DOJ3602 DYF3600:DYF3602 EIB3600:EIB3602 ERX3600:ERX3602 FBT3600:FBT3602 FLP3600:FLP3602 FVL3600:FVL3602 GFH3600:GFH3602 GPD3600:GPD3602 GYZ3600:GYZ3602 HIV3600:HIV3602 HSR3600:HSR3602 ICN3600:ICN3602 IMJ3600:IMJ3602 IWF3600:IWF3602 JGB3600:JGB3602 JPX3600:JPX3602 JZT3600:JZT3602 KJP3600:KJP3602 KTL3600:KTL3602 LDH3600:LDH3602 LND3600:LND3602 LWZ3600:LWZ3602 MGV3600:MGV3602 MQR3600:MQR3602 NAN3600:NAN3602 NKJ3600:NKJ3602 NUF3600:NUF3602 OEB3600:OEB3602 ONX3600:ONX3602 OXT3600:OXT3602 PHP3600:PHP3602 PRL3600:PRL3602 QBH3600:QBH3602 QLD3600:QLD3602 QUZ3600:QUZ3602 REV3600:REV3602 ROR3600:ROR3602 RYN3600:RYN3602 SIJ3600:SIJ3602 SSF3600:SSF3602 TCB3600:TCB3602 TLX3600:TLX3602 TVT3600:TVT3602 UFP3600:UFP3602 UPL3600:UPL3602 UZH3600:UZH3602 VJD3600:VJD3602 VSZ3600:VSZ3602 WCV3600:WCV3602 WMR3600:WMR3602 WWN3600:WWN3602 AF3610:AF3625 KB3610:KB3617 TX3610:TX3617 ADT3610:ADT3617 ANP3610:ANP3617 AXL3610:AXL3617 BHH3610:BHH3617 BRD3610:BRD3617 CAZ3610:CAZ3617 CKV3610:CKV3617 CUR3610:CUR3617 DEN3610:DEN3617 DOJ3610:DOJ3617 DYF3610:DYF3617 EIB3610:EIB3617 ERX3610:ERX3617 FBT3610:FBT3617 FLP3610:FLP3617 FVL3610:FVL3617 GFH3610:GFH3617 GPD3610:GPD3617 GYZ3610:GYZ3617 HIV3610:HIV3617 HSR3610:HSR3617 ICN3610:ICN3617 IMJ3610:IMJ3617 IWF3610:IWF3617 JGB3610:JGB3617 JPX3610:JPX3617 JZT3610:JZT3617 KJP3610:KJP3617 KTL3610:KTL3617 LDH3610:LDH3617 LND3610:LND3617 LWZ3610:LWZ3617 MGV3610:MGV3617 MQR3610:MQR3617 NAN3610:NAN3617 NKJ3610:NKJ3617 NUF3610:NUF3617 OEB3610:OEB3617 ONX3610:ONX3617 OXT3610:OXT3617 PHP3610:PHP3617 PRL3610:PRL3617 QBH3610:QBH3617 QLD3610:QLD3617 QUZ3610:QUZ3617 REV3610:REV3617 ROR3610:ROR3617 RYN3610:RYN3617 SIJ3610:SIJ3617 SSF3610:SSF3617 TCB3610:TCB3617 TLX3610:TLX3617 TVT3610:TVT3617 UFP3610:UFP3617 UPL3610:UPL3617 UZH3610:UZH3617 VJD3610:VJD3617 VSZ3610:VSZ3617 WCV3610:WCV3617 WMR3610:WMR3617 WWN3610:WWN3617 AF3644:AF3650 KB3644:KB3646 TX3644:TX3646 ADT3644:ADT3646 ANP3644:ANP3646 AXL3644:AXL3646 BHH3644:BHH3646 BRD3644:BRD3646 CAZ3644:CAZ3646 CKV3644:CKV3646 CUR3644:CUR3646 DEN3644:DEN3646 DOJ3644:DOJ3646 DYF3644:DYF3646 EIB3644:EIB3646 ERX3644:ERX3646 FBT3644:FBT3646 FLP3644:FLP3646 FVL3644:FVL3646 GFH3644:GFH3646 GPD3644:GPD3646 GYZ3644:GYZ3646 HIV3644:HIV3646 HSR3644:HSR3646 ICN3644:ICN3646 IMJ3644:IMJ3646 IWF3644:IWF3646 JGB3644:JGB3646 JPX3644:JPX3646 JZT3644:JZT3646 KJP3644:KJP3646 KTL3644:KTL3646 LDH3644:LDH3646 LND3644:LND3646 LWZ3644:LWZ3646 MGV3644:MGV3646 MQR3644:MQR3646 NAN3644:NAN3646 NKJ3644:NKJ3646 NUF3644:NUF3646 OEB3644:OEB3646 ONX3644:ONX3646 OXT3644:OXT3646 PHP3644:PHP3646 PRL3644:PRL3646 QBH3644:QBH3646 QLD3644:QLD3646 QUZ3644:QUZ3646 REV3644:REV3646 ROR3644:ROR3646 RYN3644:RYN3646 SIJ3644:SIJ3646 SSF3644:SSF3646 TCB3644:TCB3646 TLX3644:TLX3646 TVT3644:TVT3646 UFP3644:UFP3646 UPL3644:UPL3646 UZH3644:UZH3646 VJD3644:VJD3646 VSZ3644:VSZ3646 WCV3644:WCV3646 WMR3644:WMR3646 WWN3644:WWN3646 AF3667:AF3682 KB3667:KB3682 TX3667:TX3682 ADT3667:ADT3682 ANP3667:ANP3682 AXL3667:AXL3682 BHH3667:BHH3682 BRD3667:BRD3682 CAZ3667:CAZ3682 CKV3667:CKV3682 CUR3667:CUR3682 DEN3667:DEN3682 DOJ3667:DOJ3682 DYF3667:DYF3682 EIB3667:EIB3682 ERX3667:ERX3682 FBT3667:FBT3682 FLP3667:FLP3682 FVL3667:FVL3682 GFH3667:GFH3682 GPD3667:GPD3682 GYZ3667:GYZ3682 HIV3667:HIV3682 HSR3667:HSR3682 ICN3667:ICN3682 IMJ3667:IMJ3682 IWF3667:IWF3682 JGB3667:JGB3682 JPX3667:JPX3682 JZT3667:JZT3682 KJP3667:KJP3682 KTL3667:KTL3682 LDH3667:LDH3682 LND3667:LND3682 LWZ3667:LWZ3682 MGV3667:MGV3682 MQR3667:MQR3682 NAN3667:NAN3682 NKJ3667:NKJ3682 NUF3667:NUF3682 OEB3667:OEB3682 ONX3667:ONX3682 OXT3667:OXT3682 PHP3667:PHP3682 PRL3667:PRL3682 QBH3667:QBH3682 QLD3667:QLD3682 QUZ3667:QUZ3682 REV3667:REV3682 ROR3667:ROR3682 RYN3667:RYN3682 SIJ3667:SIJ3682 SSF3667:SSF3682 TCB3667:TCB3682 TLX3667:TLX3682 TVT3667:TVT3682 UFP3667:UFP3682 UPL3667:UPL3682 UZH3667:UZH3682 VJD3667:VJD3682 VSZ3667:VSZ3682 WCV3667:WCV3682 WMR3667:WMR3682 WWN3667:WWN3682 AF3696:AF3713 KB3706:KB3710 TX3706:TX3710 ADT3706:ADT3710 ANP3706:ANP3710 AXL3706:AXL3710 BHH3706:BHH3710 BRD3706:BRD3710 CAZ3706:CAZ3710 CKV3706:CKV3710 CUR3706:CUR3710 DEN3706:DEN3710 DOJ3706:DOJ3710 DYF3706:DYF3710 EIB3706:EIB3710 ERX3706:ERX3710 FBT3706:FBT3710 FLP3706:FLP3710 FVL3706:FVL3710 GFH3706:GFH3710 GPD3706:GPD3710 GYZ3706:GYZ3710 HIV3706:HIV3710 HSR3706:HSR3710 ICN3706:ICN3710 IMJ3706:IMJ3710 IWF3706:IWF3710 JGB3706:JGB3710 JPX3706:JPX3710 JZT3706:JZT3710 KJP3706:KJP3710 KTL3706:KTL3710 LDH3706:LDH3710 LND3706:LND3710 LWZ3706:LWZ3710 MGV3706:MGV3710 MQR3706:MQR3710 NAN3706:NAN3710 NKJ3706:NKJ3710 NUF3706:NUF3710 OEB3706:OEB3710 ONX3706:ONX3710 OXT3706:OXT3710 PHP3706:PHP3710 PRL3706:PRL3710 QBH3706:QBH3710 QLD3706:QLD3710 QUZ3706:QUZ3710 REV3706:REV3710 ROR3706:ROR3710 RYN3706:RYN3710 SIJ3706:SIJ3710 SSF3706:SSF3710 TCB3706:TCB3710 TLX3706:TLX3710 TVT3706:TVT3710 UFP3706:UFP3710 UPL3706:UPL3710 UZH3706:UZH3710 VJD3706:VJD3710 VSZ3706:VSZ3710 WCV3706:WCV3710 WMR3706:WMR3710 WWN3706:WWN3710 AF3724:AF3726 AF3732:AF3740 KB3732:KB3735 TX3732:TX3735 ADT3732:ADT3735 ANP3732:ANP3735 AXL3732:AXL3735 BHH3732:BHH3735 BRD3732:BRD3735 CAZ3732:CAZ3735 CKV3732:CKV3735 CUR3732:CUR3735 DEN3732:DEN3735 DOJ3732:DOJ3735 DYF3732:DYF3735 EIB3732:EIB3735 ERX3732:ERX3735 FBT3732:FBT3735 FLP3732:FLP3735 FVL3732:FVL3735 GFH3732:GFH3735 GPD3732:GPD3735 GYZ3732:GYZ3735 HIV3732:HIV3735 HSR3732:HSR3735 ICN3732:ICN3735 IMJ3732:IMJ3735 IWF3732:IWF3735 JGB3732:JGB3735 JPX3732:JPX3735 JZT3732:JZT3735 KJP3732:KJP3735 KTL3732:KTL3735 LDH3732:LDH3735 LND3732:LND3735 LWZ3732:LWZ3735 MGV3732:MGV3735 MQR3732:MQR3735 NAN3732:NAN3735 NKJ3732:NKJ3735 NUF3732:NUF3735 OEB3732:OEB3735 ONX3732:ONX3735 OXT3732:OXT3735 PHP3732:PHP3735 PRL3732:PRL3735 QBH3732:QBH3735 QLD3732:QLD3735 QUZ3732:QUZ3735 REV3732:REV3735 ROR3732:ROR3735 RYN3732:RYN3735 SIJ3732:SIJ3735 SSF3732:SSF3735 TCB3732:TCB3735 TLX3732:TLX3735 TVT3732:TVT3735 UFP3732:UFP3735 UPL3732:UPL3735 UZH3732:UZH3735 VJD3732:VJD3735 VSZ3732:VSZ3735 WCV3732:WCV3735 WMR3732:WMR3735 WWN3732:WWN3735 AF3753:AF3758 KB3757:KB3758 TX3757:TX3758 ADT3757:ADT3758 ANP3757:ANP3758 AXL3757:AXL3758 BHH3757:BHH3758 BRD3757:BRD3758 CAZ3757:CAZ3758 CKV3757:CKV3758 CUR3757:CUR3758 DEN3757:DEN3758 DOJ3757:DOJ3758 DYF3757:DYF3758 EIB3757:EIB3758 ERX3757:ERX3758 FBT3757:FBT3758 FLP3757:FLP3758 FVL3757:FVL3758 GFH3757:GFH3758 GPD3757:GPD3758 GYZ3757:GYZ3758 HIV3757:HIV3758 HSR3757:HSR3758 ICN3757:ICN3758 IMJ3757:IMJ3758 IWF3757:IWF3758 JGB3757:JGB3758 JPX3757:JPX3758 JZT3757:JZT3758 KJP3757:KJP3758 KTL3757:KTL3758 LDH3757:LDH3758 LND3757:LND3758 LWZ3757:LWZ3758 MGV3757:MGV3758 MQR3757:MQR3758 NAN3757:NAN3758 NKJ3757:NKJ3758 NUF3757:NUF3758 OEB3757:OEB3758 ONX3757:ONX3758 OXT3757:OXT3758 PHP3757:PHP3758 PRL3757:PRL3758 QBH3757:QBH3758 QLD3757:QLD3758 QUZ3757:QUZ3758 REV3757:REV3758 ROR3757:ROR3758 RYN3757:RYN3758 SIJ3757:SIJ3758 SSF3757:SSF3758 TCB3757:TCB3758 TLX3757:TLX3758 TVT3757:TVT3758 UFP3757:UFP3758 UPL3757:UPL3758 UZH3757:UZH3758 VJD3757:VJD3758 VSZ3757:VSZ3758 WCV3757:WCV3758 WMR3757:WMR3758 WWN3757:WWN3758 AF3763:AF3767 KB3764:KB3767 TX3764:TX3767 ADT3764:ADT3767 ANP3764:ANP3767 AXL3764:AXL3767 BHH3764:BHH3767 BRD3764:BRD3767 CAZ3764:CAZ3767 CKV3764:CKV3767 CUR3764:CUR3767 DEN3764:DEN3767 DOJ3764:DOJ3767 DYF3764:DYF3767 EIB3764:EIB3767 ERX3764:ERX3767 FBT3764:FBT3767 FLP3764:FLP3767 FVL3764:FVL3767 GFH3764:GFH3767 GPD3764:GPD3767 GYZ3764:GYZ3767 HIV3764:HIV3767 HSR3764:HSR3767 ICN3764:ICN3767 IMJ3764:IMJ3767 IWF3764:IWF3767 JGB3764:JGB3767 JPX3764:JPX3767 JZT3764:JZT3767 KJP3764:KJP3767 KTL3764:KTL3767 LDH3764:LDH3767 LND3764:LND3767 LWZ3764:LWZ3767 MGV3764:MGV3767 MQR3764:MQR3767 NAN3764:NAN3767 NKJ3764:NKJ3767 NUF3764:NUF3767 OEB3764:OEB3767 ONX3764:ONX3767 OXT3764:OXT3767 PHP3764:PHP3767 PRL3764:PRL3767 QBH3764:QBH3767 QLD3764:QLD3767 QUZ3764:QUZ3767 REV3764:REV3767 ROR3764:ROR3767 RYN3764:RYN3767 SIJ3764:SIJ3767 SSF3764:SSF3767 TCB3764:TCB3767 TLX3764:TLX3767 TVT3764:TVT3767 UFP3764:UFP3767 UPL3764:UPL3767 UZH3764:UZH3767 VJD3764:VJD3767 VSZ3764:VSZ3767 WCV3764:WCV3767 WMR3764:WMR3767 WWN3764:WWN3767 AF3783:AF3807 KB3783 TX3783 ADT3783 ANP3783 AXL3783 BHH3783 BRD3783 CAZ3783 CKV3783 CUR3783 DEN3783 DOJ3783 DYF3783 EIB3783 ERX3783 FBT3783 FLP3783 FVL3783 GFH3783 GPD3783 GYZ3783 HIV3783 HSR3783 ICN3783 IMJ3783 IWF3783 JGB3783 JPX3783 JZT3783 KJP3783 KTL3783 LDH3783 LND3783 LWZ3783 MGV3783 MQR3783 NAN3783 NKJ3783 NUF3783 OEB3783 ONX3783 OXT3783 PHP3783 PRL3783 QBH3783 QLD3783 QUZ3783 REV3783 ROR3783 RYN3783 SIJ3783 SSF3783 TCB3783 TLX3783 TVT3783 UFP3783 UPL3783 UZH3783 VJD3783 VSZ3783 WCV3783 WMR3783 WWN3783 KB3792:KB3804 TX3792:TX3804 ADT3792:ADT3804 ANP3792:ANP3804 AXL3792:AXL3804 BHH3792:BHH3804 BRD3792:BRD3804 CAZ3792:CAZ3804 CKV3792:CKV3804 CUR3792:CUR3804 DEN3792:DEN3804 DOJ3792:DOJ3804 DYF3792:DYF3804 EIB3792:EIB3804 ERX3792:ERX3804 FBT3792:FBT3804 FLP3792:FLP3804 FVL3792:FVL3804 GFH3792:GFH3804 GPD3792:GPD3804 GYZ3792:GYZ3804 HIV3792:HIV3804 HSR3792:HSR3804 ICN3792:ICN3804 IMJ3792:IMJ3804 IWF3792:IWF3804 JGB3792:JGB3804 JPX3792:JPX3804 JZT3792:JZT3804 KJP3792:KJP3804 KTL3792:KTL3804 LDH3792:LDH3804 LND3792:LND3804 LWZ3792:LWZ3804 MGV3792:MGV3804 MQR3792:MQR3804 NAN3792:NAN3804 NKJ3792:NKJ3804 NUF3792:NUF3804 OEB3792:OEB3804 ONX3792:ONX3804 OXT3792:OXT3804 PHP3792:PHP3804 PRL3792:PRL3804 QBH3792:QBH3804 QLD3792:QLD3804 QUZ3792:QUZ3804 REV3792:REV3804 ROR3792:ROR3804 RYN3792:RYN3804 SIJ3792:SIJ3804 SSF3792:SSF3804 TCB3792:TCB3804 TLX3792:TLX3804 TVT3792:TVT3804 UFP3792:UFP3804 UPL3792:UPL3804 UZH3792:UZH3804 VJD3792:VJD3804 VSZ3792:VSZ3804 WCV3792:WCV3804 WMR3792:WMR3804 WWN3792:WWN3804 AF3818:AF3843 KB3822:KB3843 TX3822:TX3843 ADT3822:ADT3843 ANP3822:ANP3843 AXL3822:AXL3843 BHH3822:BHH3843 BRD3822:BRD3843 CAZ3822:CAZ3843 CKV3822:CKV3843 CUR3822:CUR3843 DEN3822:DEN3843 DOJ3822:DOJ3843 DYF3822:DYF3843 EIB3822:EIB3843 ERX3822:ERX3843 FBT3822:FBT3843 FLP3822:FLP3843 FVL3822:FVL3843 GFH3822:GFH3843 GPD3822:GPD3843 GYZ3822:GYZ3843 HIV3822:HIV3843 HSR3822:HSR3843 ICN3822:ICN3843 IMJ3822:IMJ3843 IWF3822:IWF3843 JGB3822:JGB3843 JPX3822:JPX3843 JZT3822:JZT3843 KJP3822:KJP3843 KTL3822:KTL3843 LDH3822:LDH3843 LND3822:LND3843 LWZ3822:LWZ3843 MGV3822:MGV3843 MQR3822:MQR3843 NAN3822:NAN3843 NKJ3822:NKJ3843 NUF3822:NUF3843 OEB3822:OEB3843 ONX3822:ONX3843 OXT3822:OXT3843 PHP3822:PHP3843 PRL3822:PRL3843 QBH3822:QBH3843 QLD3822:QLD3843 QUZ3822:QUZ3843 REV3822:REV3843 ROR3822:ROR3843 RYN3822:RYN3843 SIJ3822:SIJ3843 SSF3822:SSF3843 TCB3822:TCB3843 TLX3822:TLX3843 TVT3822:TVT3843 UFP3822:UFP3843 UPL3822:UPL3843 UZH3822:UZH3843 VJD3822:VJD3843 VSZ3822:VSZ3843 WCV3822:WCV3843 WMR3822:WMR3843 WWN3822:WWN3843 AF3852:AF3857 KB3852:KB3854 TX3852:TX3854 ADT3852:ADT3854 ANP3852:ANP3854 AXL3852:AXL3854 BHH3852:BHH3854 BRD3852:BRD3854 CAZ3852:CAZ3854 CKV3852:CKV3854 CUR3852:CUR3854 DEN3852:DEN3854 DOJ3852:DOJ3854 DYF3852:DYF3854 EIB3852:EIB3854 ERX3852:ERX3854 FBT3852:FBT3854 FLP3852:FLP3854 FVL3852:FVL3854 GFH3852:GFH3854 GPD3852:GPD3854 GYZ3852:GYZ3854 HIV3852:HIV3854 HSR3852:HSR3854 ICN3852:ICN3854 IMJ3852:IMJ3854 IWF3852:IWF3854 JGB3852:JGB3854 JPX3852:JPX3854 JZT3852:JZT3854 KJP3852:KJP3854 KTL3852:KTL3854 LDH3852:LDH3854 LND3852:LND3854 LWZ3852:LWZ3854 MGV3852:MGV3854 MQR3852:MQR3854 NAN3852:NAN3854 NKJ3852:NKJ3854 NUF3852:NUF3854 OEB3852:OEB3854 ONX3852:ONX3854 OXT3852:OXT3854 PHP3852:PHP3854 PRL3852:PRL3854 QBH3852:QBH3854 QLD3852:QLD3854 QUZ3852:QUZ3854 REV3852:REV3854 ROR3852:ROR3854 RYN3852:RYN3854 SIJ3852:SIJ3854 SSF3852:SSF3854 TCB3852:TCB3854 TLX3852:TLX3854 TVT3852:TVT3854 UFP3852:UFP3854 UPL3852:UPL3854 UZH3852:UZH3854 VJD3852:VJD3854 VSZ3852:VSZ3854 WCV3852:WCV3854 WMR3852:WMR3854 WWN3852:WWN3854 AF3886:AF3890 KB3886 TX3886 ADT3886 ANP3886 AXL3886 BHH3886 BRD3886 CAZ3886 CKV3886 CUR3886 DEN3886 DOJ3886 DYF3886 EIB3886 ERX3886 FBT3886 FLP3886 FVL3886 GFH3886 GPD3886 GYZ3886 HIV3886 HSR3886 ICN3886 IMJ3886 IWF3886 JGB3886 JPX3886 JZT3886 KJP3886 KTL3886 LDH3886 LND3886 LWZ3886 MGV3886 MQR3886 NAN3886 NKJ3886 NUF3886 OEB3886 ONX3886 OXT3886 PHP3886 PRL3886 QBH3886 QLD3886 QUZ3886 REV3886 ROR3886 RYN3886 SIJ3886 SSF3886 TCB3886 TLX3886 TVT3886 UFP3886 UPL3886 UZH3886 VJD3886 VSZ3886 WCV3886 WMR3886 WWN3886 AF3902:AF3924 KB3902:KB3916 TX3902:TX3916 ADT3902:ADT3916 ANP3902:ANP3916 AXL3902:AXL3916 BHH3902:BHH3916 BRD3902:BRD3916 CAZ3902:CAZ3916 CKV3902:CKV3916 CUR3902:CUR3916 DEN3902:DEN3916 DOJ3902:DOJ3916 DYF3902:DYF3916 EIB3902:EIB3916 ERX3902:ERX3916 FBT3902:FBT3916 FLP3902:FLP3916 FVL3902:FVL3916 GFH3902:GFH3916 GPD3902:GPD3916 GYZ3902:GYZ3916 HIV3902:HIV3916 HSR3902:HSR3916 ICN3902:ICN3916 IMJ3902:IMJ3916 IWF3902:IWF3916 JGB3902:JGB3916 JPX3902:JPX3916 JZT3902:JZT3916 KJP3902:KJP3916 KTL3902:KTL3916 LDH3902:LDH3916 LND3902:LND3916 LWZ3902:LWZ3916 MGV3902:MGV3916 MQR3902:MQR3916 NAN3902:NAN3916 NKJ3902:NKJ3916 NUF3902:NUF3916 OEB3902:OEB3916 ONX3902:ONX3916 OXT3902:OXT3916 PHP3902:PHP3916 PRL3902:PRL3916 QBH3902:QBH3916 QLD3902:QLD3916 QUZ3902:QUZ3916 REV3902:REV3916 ROR3902:ROR3916 RYN3902:RYN3916 SIJ3902:SIJ3916 SSF3902:SSF3916 TCB3902:TCB3916 TLX3902:TLX3916 TVT3902:TVT3916 UFP3902:UFP3916 UPL3902:UPL3916 UZH3902:UZH3916 VJD3902:VJD3916 VSZ3902:VSZ3916 WCV3902:WCV3916 WMR3902:WMR3916 WWN3902:WWN3916 AF3938:AF3942 WCV3966:WCV3969 VSZ3966:VSZ3969 VJD3966:VJD3969 UZH3966:UZH3969 UPL3966:UPL3969 UFP3966:UFP3969 TVT3966:TVT3969 TLX3966:TLX3969 TCB3966:TCB3969 SSF3966:SSF3969 SIJ3966:SIJ3969 RYN3966:RYN3969 ROR3966:ROR3969 REV3966:REV3969 QUZ3966:QUZ3969 QLD3966:QLD3969 QBH3966:QBH3969 PRL3966:PRL3969 PHP3966:PHP3969 OXT3966:OXT3969 ONX3966:ONX3969 OEB3966:OEB3969 NUF3966:NUF3969 NKJ3966:NKJ3969 NAN3966:NAN3969 MQR3966:MQR3969 MGV3966:MGV3969 LWZ3966:LWZ3969 LND3966:LND3969 LDH3966:LDH3969 KTL3966:KTL3969 KJP3966:KJP3969 JZT3966:JZT3969 JPX3966:JPX3969 JGB3966:JGB3969 IWF3966:IWF3969 IMJ3966:IMJ3969 ICN3966:ICN3969 HSR3966:HSR3969 HIV3966:HIV3969 GYZ3966:GYZ3969 GPD3966:GPD3969 GFH3966:GFH3969 FVL3966:FVL3969 FLP3966:FLP3969 FBT3966:FBT3969 ERX3966:ERX3969 EIB3966:EIB3969 DYF3966:DYF3969 DOJ3966:DOJ3969 DEN3966:DEN3969 CUR3966:CUR3969 CKV3966:CKV3969 CAZ3966:CAZ3969 BRD3966:BRD3969 BHH3966:BHH3969 AXL3966:AXL3969 ANP3966:ANP3969 ADT3966:ADT3969 TX3966:TX3969 KB3966:KB3969 AF3966:AF3986 WWN5190:WWN5191 AF4002:AF4046 KB4002 TX4002 ADT4002 ANP4002 AXL4002 BHH4002 BRD4002 CAZ4002 CKV4002 CUR4002 DEN4002 DOJ4002 DYF4002 EIB4002 ERX4002 FBT4002 FLP4002 FVL4002 GFH4002 GPD4002 GYZ4002 HIV4002 HSR4002 ICN4002 IMJ4002 IWF4002 JGB4002 JPX4002 JZT4002 KJP4002 KTL4002 LDH4002 LND4002 LWZ4002 MGV4002 MQR4002 NAN4002 NKJ4002 NUF4002 OEB4002 ONX4002 OXT4002 PHP4002 PRL4002 QBH4002 QLD4002 QUZ4002 REV4002 ROR4002 RYN4002 SIJ4002 SSF4002 TCB4002 TLX4002 TVT4002 UFP4002 UPL4002 UZH4002 VJD4002 VSZ4002 WCV4002 WMR4002 WWN4002 KB4007:KB4043 TX4007:TX4043 ADT4007:ADT4043 ANP4007:ANP4043 AXL4007:AXL4043 BHH4007:BHH4043 BRD4007:BRD4043 CAZ4007:CAZ4043 CKV4007:CKV4043 CUR4007:CUR4043 DEN4007:DEN4043 DOJ4007:DOJ4043 DYF4007:DYF4043 EIB4007:EIB4043 ERX4007:ERX4043 FBT4007:FBT4043 FLP4007:FLP4043 FVL4007:FVL4043 GFH4007:GFH4043 GPD4007:GPD4043 GYZ4007:GYZ4043 HIV4007:HIV4043 HSR4007:HSR4043 ICN4007:ICN4043 IMJ4007:IMJ4043 IWF4007:IWF4043 JGB4007:JGB4043 JPX4007:JPX4043 JZT4007:JZT4043 KJP4007:KJP4043 KTL4007:KTL4043 LDH4007:LDH4043 LND4007:LND4043 LWZ4007:LWZ4043 MGV4007:MGV4043 MQR4007:MQR4043 NAN4007:NAN4043 NKJ4007:NKJ4043 NUF4007:NUF4043 OEB4007:OEB4043 ONX4007:ONX4043 OXT4007:OXT4043 PHP4007:PHP4043 PRL4007:PRL4043 QBH4007:QBH4043 QLD4007:QLD4043 QUZ4007:QUZ4043 REV4007:REV4043 ROR4007:ROR4043 RYN4007:RYN4043 SIJ4007:SIJ4043 SSF4007:SSF4043 TCB4007:TCB4043 TLX4007:TLX4043 TVT4007:TVT4043 UFP4007:UFP4043 UPL4007:UPL4043 UZH4007:UZH4043 VJD4007:VJD4043 VSZ4007:VSZ4043 WCV4007:WCV4043 WMR4007:WMR4043 WWN4007:WWN4043 AF4056:AF4065 KB4060:KB4064 TX4060:TX4064 ADT4060:ADT4064 ANP4060:ANP4064 AXL4060:AXL4064 BHH4060:BHH4064 BRD4060:BRD4064 CAZ4060:CAZ4064 CKV4060:CKV4064 CUR4060:CUR4064 DEN4060:DEN4064 DOJ4060:DOJ4064 DYF4060:DYF4064 EIB4060:EIB4064 ERX4060:ERX4064 FBT4060:FBT4064 FLP4060:FLP4064 FVL4060:FVL4064 GFH4060:GFH4064 GPD4060:GPD4064 GYZ4060:GYZ4064 HIV4060:HIV4064 HSR4060:HSR4064 ICN4060:ICN4064 IMJ4060:IMJ4064 IWF4060:IWF4064 JGB4060:JGB4064 JPX4060:JPX4064 JZT4060:JZT4064 KJP4060:KJP4064 KTL4060:KTL4064 LDH4060:LDH4064 LND4060:LND4064 LWZ4060:LWZ4064 MGV4060:MGV4064 MQR4060:MQR4064 NAN4060:NAN4064 NKJ4060:NKJ4064 NUF4060:NUF4064 OEB4060:OEB4064 ONX4060:ONX4064 OXT4060:OXT4064 PHP4060:PHP4064 PRL4060:PRL4064 QBH4060:QBH4064 QLD4060:QLD4064 QUZ4060:QUZ4064 REV4060:REV4064 ROR4060:ROR4064 RYN4060:RYN4064 SIJ4060:SIJ4064 SSF4060:SSF4064 TCB4060:TCB4064 TLX4060:TLX4064 TVT4060:TVT4064 UFP4060:UFP4064 UPL4060:UPL4064 UZH4060:UZH4064 VJD4060:VJD4064 VSZ4060:VSZ4064 WCV4060:WCV4064 WMR4060:WMR4064 WWN4060:WWN4064 AF4054 KB4069:KB4086 TX4069:TX4086 ADT4069:ADT4086 ANP4069:ANP4086 AXL4069:AXL4086 BHH4069:BHH4086 BRD4069:BRD4086 CAZ4069:CAZ4086 CKV4069:CKV4086 CUR4069:CUR4086 DEN4069:DEN4086 DOJ4069:DOJ4086 DYF4069:DYF4086 EIB4069:EIB4086 ERX4069:ERX4086 FBT4069:FBT4086 FLP4069:FLP4086 FVL4069:FVL4086 GFH4069:GFH4086 GPD4069:GPD4086 GYZ4069:GYZ4086 HIV4069:HIV4086 HSR4069:HSR4086 ICN4069:ICN4086 IMJ4069:IMJ4086 IWF4069:IWF4086 JGB4069:JGB4086 JPX4069:JPX4086 JZT4069:JZT4086 KJP4069:KJP4086 KTL4069:KTL4086 LDH4069:LDH4086 LND4069:LND4086 LWZ4069:LWZ4086 MGV4069:MGV4086 MQR4069:MQR4086 NAN4069:NAN4086 NKJ4069:NKJ4086 NUF4069:NUF4086 OEB4069:OEB4086 ONX4069:ONX4086 OXT4069:OXT4086 PHP4069:PHP4086 PRL4069:PRL4086 QBH4069:QBH4086 QLD4069:QLD4086 QUZ4069:QUZ4086 REV4069:REV4086 ROR4069:ROR4086 RYN4069:RYN4086 SIJ4069:SIJ4086 SSF4069:SSF4086 TCB4069:TCB4086 TLX4069:TLX4086 TVT4069:TVT4086 UFP4069:UFP4086 UPL4069:UPL4086 UZH4069:UZH4086 VJD4069:VJD4086 VSZ4069:VSZ4086 WCV4069:WCV4086 WMR4069:WMR4086 WWN4069:WWN4086 AF4131:AF4137 UFP7802 AF1483:AF1491 AF1706 AF1906:AF1929 AF2671:AF2678 AF2223:AF2230 AF2191 WMR8128 AF1414:AF1419 AF1447:AF1448 AF1566:AF1576 AF3564:AF3581 AF1784:AF1795 AF2066 AF2221 AF2026:AF2047 UFP7886:UFP7888 AF2698:AF2717 AF2745:AF2748 AF2799:AF2800 AF2809 AF2819:AF2820 AF2834:AF2836 AF2846:AF2847 WMR3491:WMR3581 AF3138:AF3151 AF3128:AF3131 AF3244:AF3245 AF3267:AF3268 AF3340:AF3383 AF3387:AF3388 AF3399 AF3476:AF3483 AF1662:AF1694 AF1737:AF1745 AF1814 AF2242:AF2268 AF2270:AF2288 AF2291 UPL7886:UPL7888 AF2628 AF2195:AF2205 WWN8128 AF2789:AF2797 AF1637:AF1647 AF4159:AF4170 KB4114:KB4125 TX4114:TX4125 ADT4114:ADT4125 ANP4114:ANP4125 AXL4114:AXL4125 BHH4114:BHH4125 BRD4114:BRD4125 CAZ4114:CAZ4125 CKV4114:CKV4125 CUR4114:CUR4125 DEN4114:DEN4125 DOJ4114:DOJ4125 DYF4114:DYF4125 EIB4114:EIB4125 ERX4114:ERX4125 FBT4114:FBT4125 FLP4114:FLP4125 FVL4114:FVL4125 GFH4114:GFH4125 GPD4114:GPD4125 GYZ4114:GYZ4125 HIV4114:HIV4125 HSR4114:HSR4125 ICN4114:ICN4125 IMJ4114:IMJ4125 IWF4114:IWF4125 JGB4114:JGB4125 JPX4114:JPX4125 JZT4114:JZT4125 KJP4114:KJP4125 KTL4114:KTL4125 LDH4114:LDH4125 LND4114:LND4125 LWZ4114:LWZ4125 MGV4114:MGV4125 MQR4114:MQR4125 NAN4114:NAN4125 NKJ4114:NKJ4125 NUF4114:NUF4125 OEB4114:OEB4125 ONX4114:ONX4125 OXT4114:OXT4125 PHP4114:PHP4125 PRL4114:PRL4125 QBH4114:QBH4125 QLD4114:QLD4125 QUZ4114:QUZ4125 REV4114:REV4125 ROR4114:ROR4125 RYN4114:RYN4125 SIJ4114:SIJ4125 SSF4114:SSF4125 TCB4114:TCB4125 TLX4114:TLX4125 TVT4114:TVT4125 UFP4114:UFP4125 UPL4114:UPL4125 UZH4114:UZH4125 VJD4114:VJD4125 VSZ4114:VSZ4125 WCV4114:WCV4125 WMR4114:WMR4125 WWN4114:WWN4125 WWN1064 AF1064 KB1064 TX1064 ADT1064 ANP1064 AXL1064 BHH1064 BRD1064 CAZ1064 CKV1064 CUR1064 DEN1064 DOJ1064 DYF1064 EIB1064 ERX1064 FBT1064 FLP1064 FVL1064 GFH1064 GPD1064 GYZ1064 HIV1064 HSR1064 ICN1064 IMJ1064 IWF1064 JGB1064 JPX1064 JZT1064 KJP1064 KTL1064 LDH1064 LND1064 LWZ1064 MGV1064 MQR1064 NAN1064 NKJ1064 NUF1064 OEB1064 ONX1064 OXT1064 PHP1064 PRL1064 QBH1064 QLD1064 QUZ1064 REV1064 ROR1064 RYN1064 SIJ1064 SSF1064 TCB1064 TLX1064 TVT1064 UFP1064 UPL1064 UZH1064 VJD1064 VSZ1064 WCV1064 WMR1064 AF981:AF989 AF239:AF246 AF692:AF709 AF479 AF474 AF76:AF168 AF895 AF797:AF812 AF951:AF955 AF992:AF1000 WWH239:WWH246 WML239:WML246 WCP239:WCP246 VST239:VST246 VIX239:VIX246 UZB239:UZB246 UPF239:UPF246 UFJ239:UFJ246 TVN239:TVN246 TLR239:TLR246 TBV239:TBV246 SRZ239:SRZ246 SID239:SID246 RYH239:RYH246 ROL239:ROL246 REP239:REP246 QUT239:QUT246 QKX239:QKX246 QBB239:QBB246 PRF239:PRF246 PHJ239:PHJ246 OXN239:OXN246 ONR239:ONR246 ODV239:ODV246 NTZ239:NTZ246 NKD239:NKD246 NAH239:NAH246 MQL239:MQL246 MGP239:MGP246 LWT239:LWT246 LMX239:LMX246 LDB239:LDB246 KTF239:KTF246 KJJ239:KJJ246 JZN239:JZN246 JPR239:JPR246 JFV239:JFV246 IVZ239:IVZ246 IMD239:IMD246 ICH239:ICH246 HSL239:HSL246 HIP239:HIP246 GYT239:GYT246 GOX239:GOX246 GFB239:GFB246 FVF239:FVF246 FLJ239:FLJ246 FBN239:FBN246 ERR239:ERR246 EHV239:EHV246 DXZ239:DXZ246 DOD239:DOD246 DEH239:DEH246 CUL239:CUL246 CKP239:CKP246 CAT239:CAT246 BQX239:BQX246 BHB239:BHB246 AXF239:AXF246 ANJ239:ANJ246 ADN239:ADN246 TR239:TR246 JV239:JV246 WWH223:WWH234 WML223:WML234 WCP223:WCP234 VST223:VST234 VIX223:VIX234 UZB223:UZB234 UPF223:UPF234 UFJ223:UFJ234 TVN223:TVN234 TLR223:TLR234 TBV223:TBV234 SRZ223:SRZ234 SID223:SID234 RYH223:RYH234 ROL223:ROL234 REP223:REP234 QUT223:QUT234 QKX223:QKX234 QBB223:QBB234 PRF223:PRF234 PHJ223:PHJ234 OXN223:OXN234 ONR223:ONR234 ODV223:ODV234 NTZ223:NTZ234 NKD223:NKD234 NAH223:NAH234 MQL223:MQL234 MGP223:MGP234 LWT223:LWT234 LMX223:LMX234 LDB223:LDB234 KTF223:KTF234 KJJ223:KJJ234 JZN223:JZN234 JPR223:JPR234 JFV223:JFV234 IVZ223:IVZ234 IMD223:IMD234 ICH223:ICH234 HSL223:HSL234 HIP223:HIP234 GYT223:GYT234 GOX223:GOX234 GFB223:GFB234 FVF223:FVF234 FLJ223:FLJ234 FBN223:FBN234 ERR223:ERR234 EHV223:EHV234 DXZ223:DXZ234 DOD223:DOD234 DEH223:DEH234 CUL223:CUL234 CKP223:CKP234 CAT223:CAT234 BQX223:BQX234 BHB223:BHB234 AXF223:AXF234 ANJ223:ANJ234 ADN223:ADN234 TR223:TR234 JV223:JV234 WCV42 VSZ42 VJD42 UZH42 UPL42 UFP42 TVT42 TLX42 TCB42 SSF42 SIJ42 RYN42 ROR42 REV42 QUZ42 QLD42 QBH42 PRL42 PHP42 OXT42 ONX42 OEB42 NUF42 NKJ42 NAN42 MQR42 MGV42 LWZ42 LND42 LDH42 KTL42 KJP42 JZT42 JPX42 JGB42 IWF42 IMJ42 ICN42 HSR42 HIV42 GYZ42 GPD42 GFH42 FVL42 FLP42 FBT42 ERX42 EIB42 DYF42 DOJ42 DEN42 CUR42 CKV42 CAZ42 BRD42 BHH42 AXL42 ANP42 ADT42 TX42 KB42 JV36:JV41 WML122:WML168 WCP122:WCP168 VST122:VST168 VIX122:VIX168 UZB122:UZB168 UPF122:UPF168 UFJ122:UFJ168 TVN122:TVN168 TLR122:TLR168 TBV122:TBV168 SRZ122:SRZ168 SID122:SID168 RYH122:RYH168 ROL122:ROL168 REP122:REP168 QUT122:QUT168 QKX122:QKX168 QBB122:QBB168 PRF122:PRF168 PHJ122:PHJ168 OXN122:OXN168 ONR122:ONR168 ODV122:ODV168 NTZ122:NTZ168 NKD122:NKD168 NAH122:NAH168 MQL122:MQL168 MGP122:MGP168 LWT122:LWT168 LMX122:LMX168 LDB122:LDB168 KTF122:KTF168 KJJ122:KJJ168 JZN122:JZN168 JPR122:JPR168 JFV122:JFV168 IVZ122:IVZ168 IMD122:IMD168 ICH122:ICH168 HSL122:HSL168 HIP122:HIP168 GYT122:GYT168 GOX122:GOX168 GFB122:GFB168 FVF122:FVF168 FLJ122:FLJ168 FBN122:FBN168 ERR122:ERR168 EHV122:EHV168 DXZ122:DXZ168 DOD122:DOD168 DEH122:DEH168 CUL122:CUL168 CKP122:CKP168 CAT122:CAT168 BQX122:BQX168 BHB122:BHB168 AXF122:AXF168 ANJ122:ANJ168 ADN122:ADN168 TR122:TR168 JV122:JV168 WWH91:WWH102 WML91:WML102 WCP91:WCP102 VST91:VST102 VIX91:VIX102 UZB91:UZB102 UPF91:UPF102 UFJ91:UFJ102 TVN91:TVN102 TLR91:TLR102 TBV91:TBV102 SRZ91:SRZ102 SID91:SID102 RYH91:RYH102 ROL91:ROL102 REP91:REP102 QUT91:QUT102 QKX91:QKX102 QBB91:QBB102 PRF91:PRF102 PHJ91:PHJ102 OXN91:OXN102 ONR91:ONR102 ODV91:ODV102 NTZ91:NTZ102 NKD91:NKD102 NAH91:NAH102 MQL91:MQL102 MGP91:MGP102 LWT91:LWT102 LMX91:LMX102 LDB91:LDB102 KTF91:KTF102 KJJ91:KJJ102 JZN91:JZN102 JPR91:JPR102 JFV91:JFV102 IVZ91:IVZ102 IMD91:IMD102 ICH91:ICH102 HSL91:HSL102 HIP91:HIP102 GYT91:GYT102 GOX91:GOX102 GFB91:GFB102 FVF91:FVF102 FLJ91:FLJ102 FBN91:FBN102 ERR91:ERR102 EHV91:EHV102 DXZ91:DXZ102 DOD91:DOD102 DEH91:DEH102 CUL91:CUL102 CKP91:CKP102 CAT91:CAT102 BQX91:BQX102 BHB91:BHB102 AXF91:AXF102 ANJ91:ANJ102 ADN91:ADN102 TR91:TR102 JV91:JV102 WML67:WML78 WCP67:WCP78 VST67:VST78 VIX67:VIX78 UZB67:UZB78 UPF67:UPF78 UFJ67:UFJ78 TVN67:TVN78 TLR67:TLR78 TBV67:TBV78 SRZ67:SRZ78 SID67:SID78 RYH67:RYH78 ROL67:ROL78 REP67:REP78 QUT67:QUT78 QKX67:QKX78 QBB67:QBB78 PRF67:PRF78 PHJ67:PHJ78 OXN67:OXN78 ONR67:ONR78 ODV67:ODV78 NTZ67:NTZ78 NKD67:NKD78 NAH67:NAH78 MQL67:MQL78 MGP67:MGP78 LWT67:LWT78 LMX67:LMX78 LDB67:LDB78 KTF67:KTF78 KJJ67:KJJ78 JZN67:JZN78 JPR67:JPR78 JFV67:JFV78 IVZ67:IVZ78 IMD67:IMD78 ICH67:ICH78 HSL67:HSL78 HIP67:HIP78 GYT67:GYT78 GOX67:GOX78 GFB67:GFB78 FVF67:FVF78 FLJ67:FLJ78 FBN67:FBN78 ERR67:ERR78 EHV67:EHV78 DXZ67:DXZ78 DOD67:DOD78 DEH67:DEH78 CUL67:CUL78 CKP67:CKP78 CAT67:CAT78 BQX67:BQX78 BHB67:BHB78 AXF67:AXF78 ANJ67:ANJ78 ADN67:ADN78 TR67:TR78 JV67:JV78 WWH67:WWH78 WWH36:WWH41 TR36:TR41 ADN36:ADN41 ANJ36:ANJ41 AXF36:AXF41 BHB36:BHB41 BQX36:BQX41 CAT36:CAT41 CKP36:CKP41 CUL36:CUL41 DEH36:DEH41 DOD36:DOD41 DXZ36:DXZ41 EHV36:EHV41 ERR36:ERR41 FBN36:FBN41 FLJ36:FLJ41 FVF36:FVF41 GFB36:GFB41 GOX36:GOX41 GYT36:GYT41 HIP36:HIP41 HSL36:HSL41 ICH36:ICH41 IMD36:IMD41 IVZ36:IVZ41 JFV36:JFV41 JPR36:JPR41 JZN36:JZN41 KJJ36:KJJ41 KTF36:KTF41 LDB36:LDB41 LMX36:LMX41 LWT36:LWT41 MGP36:MGP41 MQL36:MQL41 NAH36:NAH41 NKD36:NKD41 NTZ36:NTZ41 ODV36:ODV41 ONR36:ONR41 OXN36:OXN41 PHJ36:PHJ41 PRF36:PRF41 QBB36:QBB41 QKX36:QKX41 QUT36:QUT41 REP36:REP41 ROL36:ROL41 RYH36:RYH41 SID36:SID41 SRZ36:SRZ41 TBV36:TBV41 TLR36:TLR41 TVN36:TVN41 UFJ36:UFJ41 UPF36:UPF41 UZB36:UZB41 VIX36:VIX41 VST36:VST41 WCP36:WCP41 WML36:WML41 WWN42 WMR42 JV115 TR115 ADN115 ANJ115 AXF115 BHB115 BQX115 CAT115 CKP115 CUL115 DEH115 DOD115 DXZ115 EHV115 ERR115 FBN115 FLJ115 FVF115 GFB115 GOX115 GYT115 HIP115 HSL115 ICH115 IMD115 IVZ115 JFV115 JPR115 JZN115 KJJ115 KTF115 LDB115 LMX115 LWT115 MGP115 MQL115 NAH115 NKD115 NTZ115 ODV115 ONR115 OXN115 PHJ115 PRF115 QBB115 QKX115 QUT115 REP115 ROL115 RYH115 SID115 SRZ115 TBV115 TLR115 TVN115 UFJ115 UPF115 UZB115 VIX115 VST115 WCP115 WML115 WWH115 WWN116 KB116 TX116 ADT116 ANP116 AXL116 BHH116 BRD116 CAZ116 CKV116 CUR116 DEN116 DOJ116 DYF116 EIB116 ERX116 FBT116 FLP116 FVL116 GFH116 GPD116 GYZ116 HIV116 HSR116 ICN116 IMJ116 IWF116 JGB116 JPX116 JZT116 KJP116 KTL116 LDH116 LND116 LWZ116 MGV116 MQR116 NAN116 NKJ116 NUF116 OEB116 ONX116 OXT116 PHP116 PRL116 QBH116 QLD116 QUZ116 REV116 ROR116 RYN116 SIJ116 SSF116 TCB116 TLX116 TVT116 UFP116 UPL116 UZH116 VJD116 VSZ116 WCV116 WMR116 JV117:JV119 TR117:TR119 ADN117:ADN119 ANJ117:ANJ119 AXF117:AXF119 BHB117:BHB119 BQX117:BQX119 CAT117:CAT119 CKP117:CKP119 CUL117:CUL119 DEH117:DEH119 DOD117:DOD119 DXZ117:DXZ119 EHV117:EHV119 ERR117:ERR119 FBN117:FBN119 FLJ117:FLJ119 FVF117:FVF119 GFB117:GFB119 GOX117:GOX119 GYT117:GYT119 HIP117:HIP119 HSL117:HSL119 ICH117:ICH119 IMD117:IMD119 IVZ117:IVZ119 JFV117:JFV119 JPR117:JPR119 JZN117:JZN119 KJJ117:KJJ119 KTF117:KTF119 LDB117:LDB119 LMX117:LMX119 LWT117:LWT119 MGP117:MGP119 MQL117:MQL119 NAH117:NAH119 NKD117:NKD119 NTZ117:NTZ119 ODV117:ODV119 ONR117:ONR119 OXN117:OXN119 PHJ117:PHJ119 PRF117:PRF119 QBB117:QBB119 QKX117:QKX119 QUT117:QUT119 REP117:REP119 ROL117:ROL119 RYH117:RYH119 SID117:SID119 SRZ117:SRZ119 TBV117:TBV119 TLR117:TLR119 TVN117:TVN119 UFJ117:UFJ119 UPF117:UPF119 UZB117:UZB119 VIX117:VIX119 VST117:VST119 WCP117:WCP119 WML117:WML119 WWH117:WWH119 WWH122:WWH168 KB120:KB121 TX120:TX121 ADT120:ADT121 ANP120:ANP121 AXL120:AXL121 BHH120:BHH121 BRD120:BRD121 CAZ120:CAZ121 CKV120:CKV121 CUR120:CUR121 DEN120:DEN121 DOJ120:DOJ121 DYF120:DYF121 EIB120:EIB121 ERX120:ERX121 FBT120:FBT121 FLP120:FLP121 FVL120:FVL121 GFH120:GFH121 GPD120:GPD121 GYZ120:GYZ121 HIV120:HIV121 HSR120:HSR121 ICN120:ICN121 IMJ120:IMJ121 IWF120:IWF121 JGB120:JGB121 JPX120:JPX121 JZT120:JZT121 KJP120:KJP121 KTL120:KTL121 LDH120:LDH121 LND120:LND121 LWZ120:LWZ121 MGV120:MGV121 MQR120:MQR121 NAN120:NAN121 NKJ120:NKJ121 NUF120:NUF121 OEB120:OEB121 ONX120:ONX121 OXT120:OXT121 PHP120:PHP121 PRL120:PRL121 QBH120:QBH121 QLD120:QLD121 QUZ120:QUZ121 REV120:REV121 ROR120:ROR121 RYN120:RYN121 SIJ120:SIJ121 SSF120:SSF121 TCB120:TCB121 TLX120:TLX121 TVT120:TVT121 UFP120:UFP121 UPL120:UPL121 UZH120:UZH121 VJD120:VJD121 VSZ120:VSZ121 WCV120:WCV121 WMR120:WMR121 WWN120:WWN121 AF2895:AF2896 WWN1026:WWN1027 WMR1026:WMR1027 WCV1026:WCV1027 VSZ1026:VSZ1027 VJD1026:VJD1027 UZH1026:UZH1027 UPL1026:UPL1027 UFP1026:UFP1027 TVT1026:TVT1027 TLX1026:TLX1027 TCB1026:TCB1027 SSF1026:SSF1027 SIJ1026:SIJ1027 RYN1026:RYN1027 ROR1026:ROR1027 REV1026:REV1027 QUZ1026:QUZ1027 QLD1026:QLD1027 QBH1026:QBH1027 PRL1026:PRL1027 PHP1026:PHP1027 OXT1026:OXT1027 ONX1026:ONX1027 OEB1026:OEB1027 NUF1026:NUF1027 NKJ1026:NKJ1027 NAN1026:NAN1027 MQR1026:MQR1027 MGV1026:MGV1027 LWZ1026:LWZ1027 LND1026:LND1027 LDH1026:LDH1027 KTL1026:KTL1027 KJP1026:KJP1027 JZT1026:JZT1027 JPX1026:JPX1027 JGB1026:JGB1027 IWF1026:IWF1027 IMJ1026:IMJ1027 ICN1026:ICN1027 HSR1026:HSR1027 HIV1026:HIV1027 GYZ1026:GYZ1027 GPD1026:GPD1027 GFH1026:GFH1027 FVL1026:FVL1027 FLP1026:FLP1027 FBT1026:FBT1027 ERX1026:ERX1027 EIB1026:EIB1027 DYF1026:DYF1027 DOJ1026:DOJ1027 DEN1026:DEN1027 CUR1026:CUR1027 CKV1026:CKV1027 CAZ1026:CAZ1027 BRD1026:BRD1027 BHH1026:BHH1027 AXL1026:AXL1027 ANP1026:ANP1027 ADT1026:ADT1027 TX1026:TX1027 KB1026:KB1027 WWN1018:WWN1024 WMR1018:WMR1024 WCV1018:WCV1024 VSZ1018:VSZ1024 VJD1018:VJD1024 UZH1018:UZH1024 UPL1018:UPL1024 UFP1018:UFP1024 TVT1018:TVT1024 TLX1018:TLX1024 TCB1018:TCB1024 SSF1018:SSF1024 SIJ1018:SIJ1024 RYN1018:RYN1024 ROR1018:ROR1024 REV1018:REV1024 QUZ1018:QUZ1024 QLD1018:QLD1024 QBH1018:QBH1024 PRL1018:PRL1024 PHP1018:PHP1024 OXT1018:OXT1024 ONX1018:ONX1024 OEB1018:OEB1024 NUF1018:NUF1024 NKJ1018:NKJ1024 NAN1018:NAN1024 MQR1018:MQR1024 MGV1018:MGV1024 LWZ1018:LWZ1024 LND1018:LND1024 LDH1018:LDH1024 KTL1018:KTL1024 KJP1018:KJP1024 JZT1018:JZT1024 JPX1018:JPX1024 JGB1018:JGB1024 IWF1018:IWF1024 IMJ1018:IMJ1024 ICN1018:ICN1024 HSR1018:HSR1024 HIV1018:HIV1024 GYZ1018:GYZ1024 GPD1018:GPD1024 GFH1018:GFH1024 FVL1018:FVL1024 FLP1018:FLP1024 FBT1018:FBT1024 ERX1018:ERX1024 EIB1018:EIB1024 DYF1018:DYF1024 DOJ1018:DOJ1024 DEN1018:DEN1024 CUR1018:CUR1024 CKV1018:CKV1024 CAZ1018:CAZ1024 BRD1018:BRD1024 BHH1018:BHH1024 AXL1018:AXL1024 ANP1018:ANP1024 ADT1018:ADT1024 TX1018:TX1024 KB1018:KB1024 WWN1007 WMR1007 WCV1007 VSZ1007 VJD1007 UZH1007 UPL1007 UFP1007 TVT1007 TLX1007 TCB1007 SSF1007 SIJ1007 RYN1007 ROR1007 REV1007 QUZ1007 QLD1007 QBH1007 PRL1007 PHP1007 OXT1007 ONX1007 OEB1007 NUF1007 NKJ1007 NAN1007 MQR1007 MGV1007 LWZ1007 LND1007 LDH1007 KTL1007 KJP1007 JZT1007 JPX1007 JGB1007 IWF1007 IMJ1007 ICN1007 HSR1007 HIV1007 GYZ1007 GPD1007 GFH1007 FVL1007 FLP1007 FBT1007 ERX1007 EIB1007 DYF1007 DOJ1007 DEN1007 CUR1007 CKV1007 CAZ1007 BRD1007 BHH1007 AXL1007 ANP1007 ADT1007 TX1007 KB1007 AF1007 AF1036:AF1037 AF858:AF862 WWN869:WWN876 WMR869:WMR876 WCV869:WCV876 VSZ869:VSZ876 VJD869:VJD876 UZH869:UZH876 UPL869:UPL876 UFP869:UFP876 TVT869:TVT876 TLX869:TLX876 TCB869:TCB876 SSF869:SSF876 SIJ869:SIJ876 RYN869:RYN876 ROR869:ROR876 REV869:REV876 QUZ869:QUZ876 QLD869:QLD876 QBH869:QBH876 PRL869:PRL876 PHP869:PHP876 OXT869:OXT876 ONX869:ONX876 OEB869:OEB876 NUF869:NUF876 NKJ869:NKJ876 NAN869:NAN876 MQR869:MQR876 MGV869:MGV876 LWZ869:LWZ876 LND869:LND876 LDH869:LDH876 KTL869:KTL876 KJP869:KJP876 JZT869:JZT876 JPX869:JPX876 JGB869:JGB876 IWF869:IWF876 IMJ869:IMJ876 ICN869:ICN876 HSR869:HSR876 HIV869:HIV876 GYZ869:GYZ876 GPD869:GPD876 GFH869:GFH876 FVL869:FVL876 FLP869:FLP876 FBT869:FBT876 ERX869:ERX876 EIB869:EIB876 DYF869:DYF876 DOJ869:DOJ876 DEN869:DEN876 CUR869:CUR876 CKV869:CKV876 CAZ869:CAZ876 BRD869:BRD876 BHH869:BHH876 AXL869:AXL876 ANP869:ANP876 ADT869:ADT876 TX869:TX876 KB869:KB876 AF868:AF881 WWN858:WWN862 WMR858:WMR862 WCV858:WCV862 VSZ858:VSZ862 VJD858:VJD862 UZH858:UZH862 UPL858:UPL862 UFP858:UFP862 TVT858:TVT862 TLX858:TLX862 TCB858:TCB862 SSF858:SSF862 SIJ858:SIJ862 RYN858:RYN862 ROR858:ROR862 REV858:REV862 QUZ858:QUZ862 QLD858:QLD862 QBH858:QBH862 PRL858:PRL862 PHP858:PHP862 OXT858:OXT862 ONX858:ONX862 OEB858:OEB862 NUF858:NUF862 NKJ858:NKJ862 NAN858:NAN862 MQR858:MQR862 MGV858:MGV862 LWZ858:LWZ862 LND858:LND862 LDH858:LDH862 KTL858:KTL862 KJP858:KJP862 JZT858:JZT862 JPX858:JPX862 JGB858:JGB862 IWF858:IWF862 IMJ858:IMJ862 ICN858:ICN862 HSR858:HSR862 HIV858:HIV862 GYZ858:GYZ862 GPD858:GPD862 GFH858:GFH862 FVL858:FVL862 FLP858:FLP862 FBT858:FBT862 ERX858:ERX862 EIB858:EIB862 DYF858:DYF862 DOJ858:DOJ862 DEN858:DEN862 CUR858:CUR862 CKV858:CKV862 CAZ858:CAZ862 BRD858:BRD862 BHH858:BHH862 AXL858:AXL862 ANP858:ANP862 ADT858:ADT862 TX858:TX862 KB858:KB862 WWN846:WWN851 WMR846:WMR851 WCV846:WCV851 VSZ846:VSZ851 VJD846:VJD851 UZH846:UZH851 UPL846:UPL851 UFP846:UFP851 TVT846:TVT851 TLX846:TLX851 TCB846:TCB851 SSF846:SSF851 SIJ846:SIJ851 RYN846:RYN851 ROR846:ROR851 REV846:REV851 QUZ846:QUZ851 QLD846:QLD851 QBH846:QBH851 PRL846:PRL851 PHP846:PHP851 OXT846:OXT851 ONX846:ONX851 OEB846:OEB851 NUF846:NUF851 NKJ846:NKJ851 NAN846:NAN851 MQR846:MQR851 MGV846:MGV851 LWZ846:LWZ851 LND846:LND851 LDH846:LDH851 KTL846:KTL851 KJP846:KJP851 JZT846:JZT851 JPX846:JPX851 JGB846:JGB851 IWF846:IWF851 IMJ846:IMJ851 ICN846:ICN851 HSR846:HSR851 HIV846:HIV851 GYZ846:GYZ851 GPD846:GPD851 GFH846:GFH851 FVL846:FVL851 FLP846:FLP851 FBT846:FBT851 ERX846:ERX851 EIB846:EIB851 DYF846:DYF851 DOJ846:DOJ851 DEN846:DEN851 CUR846:CUR851 CKV846:CKV851 CAZ846:CAZ851 BRD846:BRD851 BHH846:BHH851 AXL846:AXL851 ANP846:ANP851 ADT846:ADT851 TX846:TX851 KB846:KB851 WWN807:WWN812 WMR807:WMR812 WCV807:WCV812 VSZ807:VSZ812 VJD807:VJD812 UZH807:UZH812 UPL807:UPL812 UFP807:UFP812 TVT807:TVT812 TLX807:TLX812 TCB807:TCB812 SSF807:SSF812 SIJ807:SIJ812 RYN807:RYN812 ROR807:ROR812 REV807:REV812 QUZ807:QUZ812 QLD807:QLD812 QBH807:QBH812 PRL807:PRL812 PHP807:PHP812 OXT807:OXT812 ONX807:ONX812 OEB807:OEB812 NUF807:NUF812 NKJ807:NKJ812 NAN807:NAN812 MQR807:MQR812 MGV807:MGV812 LWZ807:LWZ812 LND807:LND812 LDH807:LDH812 KTL807:KTL812 KJP807:KJP812 JZT807:JZT812 JPX807:JPX812 JGB807:JGB812 IWF807:IWF812 IMJ807:IMJ812 ICN807:ICN812 HSR807:HSR812 HIV807:HIV812 GYZ807:GYZ812 GPD807:GPD812 GFH807:GFH812 FVL807:FVL812 FLP807:FLP812 FBT807:FBT812 ERX807:ERX812 EIB807:EIB812 DYF807:DYF812 DOJ807:DOJ812 DEN807:DEN812 CUR807:CUR812 CKV807:CKV812 CAZ807:CAZ812 BRD807:BRD812 BHH807:BHH812 AXL807:AXL812 ANP807:ANP812 ADT807:ADT812 TX807:TX812 KB807:KB812 AF606:AF630 WWN769:WWN773 WMR769:WMR773 WCV769:WCV773 VSZ769:VSZ773 VJD769:VJD773 UZH769:UZH773 UPL769:UPL773 UFP769:UFP773 TVT769:TVT773 TLX769:TLX773 TCB769:TCB773 SSF769:SSF773 SIJ769:SIJ773 RYN769:RYN773 ROR769:ROR773 REV769:REV773 QUZ769:QUZ773 QLD769:QLD773 QBH769:QBH773 PRL769:PRL773 PHP769:PHP773 OXT769:OXT773 ONX769:ONX773 OEB769:OEB773 NUF769:NUF773 NKJ769:NKJ773 NAN769:NAN773 MQR769:MQR773 MGV769:MGV773 LWZ769:LWZ773 LND769:LND773 LDH769:LDH773 KTL769:KTL773 KJP769:KJP773 JZT769:JZT773 JPX769:JPX773 JGB769:JGB773 IWF769:IWF773 IMJ769:IMJ773 ICN769:ICN773 HSR769:HSR773 HIV769:HIV773 GYZ769:GYZ773 GPD769:GPD773 GFH769:GFH773 FVL769:FVL773 FLP769:FLP773 FBT769:FBT773 ERX769:ERX773 EIB769:EIB773 DYF769:DYF773 DOJ769:DOJ773 DEN769:DEN773 CUR769:CUR773 CKV769:CKV773 CAZ769:CAZ773 BRD769:BRD773 BHH769:BHH773 AXL769:AXL773 ANP769:ANP773 ADT769:ADT773 TX769:TX773 KB769:KB773 WWN761:WWN764 WMR761:WMR764 WCV761:WCV764 VSZ761:VSZ764 VJD761:VJD764 UZH761:UZH764 UPL761:UPL764 UFP761:UFP764 TVT761:TVT764 TLX761:TLX764 TCB761:TCB764 SSF761:SSF764 SIJ761:SIJ764 RYN761:RYN764 ROR761:ROR764 REV761:REV764 QUZ761:QUZ764 QLD761:QLD764 QBH761:QBH764 PRL761:PRL764 PHP761:PHP764 OXT761:OXT764 ONX761:ONX764 OEB761:OEB764 NUF761:NUF764 NKJ761:NKJ764 NAN761:NAN764 MQR761:MQR764 MGV761:MGV764 LWZ761:LWZ764 LND761:LND764 LDH761:LDH764 KTL761:KTL764 KJP761:KJP764 JZT761:JZT764 JPX761:JPX764 JGB761:JGB764 IWF761:IWF764 IMJ761:IMJ764 ICN761:ICN764 HSR761:HSR764 HIV761:HIV764 GYZ761:GYZ764 GPD761:GPD764 GFH761:GFH764 FVL761:FVL764 FLP761:FLP764 FBT761:FBT764 ERX761:ERX764 EIB761:EIB764 DYF761:DYF764 DOJ761:DOJ764 DEN761:DEN764 CUR761:CUR764 CKV761:CKV764 CAZ761:CAZ764 BRD761:BRD764 BHH761:BHH764 AXL761:AXL764 ANP761:ANP764 ADT761:ADT764 TX761:TX764 KB761:KB764 AF740:AF741 WWN752:WWN755 WMR752:WMR755 WCV752:WCV755 VSZ752:VSZ755 VJD752:VJD755 UZH752:UZH755 UPL752:UPL755 UFP752:UFP755 TVT752:TVT755 TLX752:TLX755 TCB752:TCB755 SSF752:SSF755 SIJ752:SIJ755 RYN752:RYN755 ROR752:ROR755 REV752:REV755 QUZ752:QUZ755 QLD752:QLD755 QBH752:QBH755 PRL752:PRL755 PHP752:PHP755 OXT752:OXT755 ONX752:ONX755 OEB752:OEB755 NUF752:NUF755 NKJ752:NKJ755 NAN752:NAN755 MQR752:MQR755 MGV752:MGV755 LWZ752:LWZ755 LND752:LND755 LDH752:LDH755 KTL752:KTL755 KJP752:KJP755 JZT752:JZT755 JPX752:JPX755 JGB752:JGB755 IWF752:IWF755 IMJ752:IMJ755 ICN752:ICN755 HSR752:HSR755 HIV752:HIV755 GYZ752:GYZ755 GPD752:GPD755 GFH752:GFH755 FVL752:FVL755 FLP752:FLP755 FBT752:FBT755 ERX752:ERX755 EIB752:EIB755 DYF752:DYF755 DOJ752:DOJ755 DEN752:DEN755 CUR752:CUR755 CKV752:CKV755 CAZ752:CAZ755 BRD752:BRD755 BHH752:BHH755 AXL752:AXL755 ANP752:ANP755 ADT752:ADT755 TX752:TX755 KB752:KB755 AF752:AF755 KB682:KB688 TX682:TX688 ADT682:ADT688 ANP682:ANP688 AXL682:AXL688 BHH682:BHH688 BRD682:BRD688 CAZ682:CAZ688 CKV682:CKV688 CUR682:CUR688 DEN682:DEN688 DOJ682:DOJ688 DYF682:DYF688 EIB682:EIB688 ERX682:ERX688 FBT682:FBT688 FLP682:FLP688 FVL682:FVL688 GFH682:GFH688 GPD682:GPD688 GYZ682:GYZ688 HIV682:HIV688 HSR682:HSR688 ICN682:ICN688 IMJ682:IMJ688 IWF682:IWF688 JGB682:JGB688 JPX682:JPX688 JZT682:JZT688 KJP682:KJP688 KTL682:KTL688 LDH682:LDH688 LND682:LND688 LWZ682:LWZ688 MGV682:MGV688 MQR682:MQR688 NAN682:NAN688 NKJ682:NKJ688 NUF682:NUF688 OEB682:OEB688 ONX682:ONX688 OXT682:OXT688 PHP682:PHP688 PRL682:PRL688 QBH682:QBH688 QLD682:QLD688 QUZ682:QUZ688 REV682:REV688 ROR682:ROR688 RYN682:RYN688 SIJ682:SIJ688 SSF682:SSF688 TCB682:TCB688 TLX682:TLX688 TVT682:TVT688 UFP682:UFP688 UPL682:UPL688 UZH682:UZH688 VJD682:VJD688 VSZ682:VSZ688 WCV682:WCV688 WMR682:WMR688 WWN682:WWN688 AF495 KB692:KB693 TX692:TX693 ADT692:ADT693 ANP692:ANP693 AXL692:AXL693 BHH692:BHH693 BRD692:BRD693 CAZ692:CAZ693 CKV692:CKV693 CUR692:CUR693 DEN692:DEN693 DOJ692:DOJ693 DYF692:DYF693 EIB692:EIB693 ERX692:ERX693 FBT692:FBT693 FLP692:FLP693 FVL692:FVL693 GFH692:GFH693 GPD692:GPD693 GYZ692:GYZ693 HIV692:HIV693 HSR692:HSR693 ICN692:ICN693 IMJ692:IMJ693 IWF692:IWF693 JGB692:JGB693 JPX692:JPX693 JZT692:JZT693 KJP692:KJP693 KTL692:KTL693 LDH692:LDH693 LND692:LND693 LWZ692:LWZ693 MGV692:MGV693 MQR692:MQR693 NAN692:NAN693 NKJ692:NKJ693 NUF692:NUF693 OEB692:OEB693 ONX692:ONX693 OXT692:OXT693 PHP692:PHP693 PRL692:PRL693 QBH692:QBH693 QLD692:QLD693 QUZ692:QUZ693 REV692:REV693 ROR692:ROR693 RYN692:RYN693 SIJ692:SIJ693 SSF692:SSF693 TCB692:TCB693 TLX692:TLX693 TVT692:TVT693 UFP692:UFP693 UPL692:UPL693 UZH692:UZH693 VJD692:VJD693 VSZ692:VSZ693 WCV692:WCV693 WMR692:WMR693 WWN692:WWN693 KB697 TX697 ADT697 ANP697 AXL697 BHH697 BRD697 CAZ697 CKV697 CUR697 DEN697 DOJ697 DYF697 EIB697 ERX697 FBT697 FLP697 FVL697 GFH697 GPD697 GYZ697 HIV697 HSR697 ICN697 IMJ697 IWF697 JGB697 JPX697 JZT697 KJP697 KTL697 LDH697 LND697 LWZ697 MGV697 MQR697 NAN697 NKJ697 NUF697 OEB697 ONX697 OXT697 PHP697 PRL697 QBH697 QLD697 QUZ697 REV697 ROR697 RYN697 SIJ697 SSF697 TCB697 TLX697 TVT697 UFP697 UPL697 UZH697 VJD697 VSZ697 WCV697 WMR697 WWN697 AF713:AF730 KB713:KB716 TX713:TX716 ADT713:ADT716 ANP713:ANP716 AXL713:AXL716 BHH713:BHH716 BRD713:BRD716 CAZ713:CAZ716 CKV713:CKV716 CUR713:CUR716 DEN713:DEN716 DOJ713:DOJ716 DYF713:DYF716 EIB713:EIB716 ERX713:ERX716 FBT713:FBT716 FLP713:FLP716 FVL713:FVL716 GFH713:GFH716 GPD713:GPD716 GYZ713:GYZ716 HIV713:HIV716 HSR713:HSR716 ICN713:ICN716 IMJ713:IMJ716 IWF713:IWF716 JGB713:JGB716 JPX713:JPX716 JZT713:JZT716 KJP713:KJP716 KTL713:KTL716 LDH713:LDH716 LND713:LND716 LWZ713:LWZ716 MGV713:MGV716 MQR713:MQR716 NAN713:NAN716 NKJ713:NKJ716 NUF713:NUF716 OEB713:OEB716 ONX713:ONX716 OXT713:OXT716 PHP713:PHP716 PRL713:PRL716 QBH713:QBH716 QLD713:QLD716 QUZ713:QUZ716 REV713:REV716 ROR713:ROR716 RYN713:RYN716 SIJ713:SIJ716 SSF713:SSF716 TCB713:TCB716 TLX713:TLX716 TVT713:TVT716 UFP713:UFP716 UPL713:UPL716 UZH713:UZH716 VJD713:VJD716 VSZ713:VSZ716 WCV713:WCV716 WMR713:WMR716 WWN713:WWN716 AF818:AF820 KB818:KB820 TX818:TX820 ADT818:ADT820 ANP818:ANP820 AXL818:AXL820 BHH818:BHH820 BRD818:BRD820 CAZ818:CAZ820 CKV818:CKV820 CUR818:CUR820 DEN818:DEN820 DOJ818:DOJ820 DYF818:DYF820 EIB818:EIB820 ERX818:ERX820 FBT818:FBT820 FLP818:FLP820 FVL818:FVL820 GFH818:GFH820 GPD818:GPD820 GYZ818:GYZ820 HIV818:HIV820 HSR818:HSR820 ICN818:ICN820 IMJ818:IMJ820 IWF818:IWF820 JGB818:JGB820 JPX818:JPX820 JZT818:JZT820 KJP818:KJP820 KTL818:KTL820 LDH818:LDH820 LND818:LND820 LWZ818:LWZ820 MGV818:MGV820 MQR818:MQR820 NAN818:NAN820 NKJ818:NKJ820 NUF818:NUF820 OEB818:OEB820 ONX818:ONX820 OXT818:OXT820 PHP818:PHP820 PRL818:PRL820 QBH818:QBH820 QLD818:QLD820 QUZ818:QUZ820 REV818:REV820 ROR818:ROR820 RYN818:RYN820 SIJ818:SIJ820 SSF818:SSF820 TCB818:TCB820 TLX818:TLX820 TVT818:TVT820 UFP818:UFP820 UPL818:UPL820 UZH818:UZH820 VJD818:VJD820 VSZ818:VSZ820 WCV818:WCV820 WMR818:WMR820 WWN818:WWN820 AF823:AF851 KB823:KB824 TX823:TX824 ADT823:ADT824 ANP823:ANP824 AXL823:AXL824 BHH823:BHH824 BRD823:BRD824 CAZ823:CAZ824 CKV823:CKV824 CUR823:CUR824 DEN823:DEN824 DOJ823:DOJ824 DYF823:DYF824 EIB823:EIB824 ERX823:ERX824 FBT823:FBT824 FLP823:FLP824 FVL823:FVL824 GFH823:GFH824 GPD823:GPD824 GYZ823:GYZ824 HIV823:HIV824 HSR823:HSR824 ICN823:ICN824 IMJ823:IMJ824 IWF823:IWF824 JGB823:JGB824 JPX823:JPX824 JZT823:JZT824 KJP823:KJP824 KTL823:KTL824 LDH823:LDH824 LND823:LND824 LWZ823:LWZ824 MGV823:MGV824 MQR823:MQR824 NAN823:NAN824 NKJ823:NKJ824 NUF823:NUF824 OEB823:OEB824 ONX823:ONX824 OXT823:OXT824 PHP823:PHP824 PRL823:PRL824 QBH823:QBH824 QLD823:QLD824 QUZ823:QUZ824 REV823:REV824 ROR823:ROR824 RYN823:RYN824 SIJ823:SIJ824 SSF823:SSF824 TCB823:TCB824 TLX823:TLX824 TVT823:TVT824 UFP823:UFP824 UPL823:UPL824 UZH823:UZH824 VJD823:VJD824 VSZ823:VSZ824 WCV823:WCV824 WMR823:WMR824 WWN823:WWN824 AF585:AF602 JV298:JV299 TR298:TR299 ADN298:ADN299 ANJ298:ANJ299 AXF298:AXF299 BHB298:BHB299 BQX298:BQX299 CAT298:CAT299 CKP298:CKP299 CUL298:CUL299 DEH298:DEH299 DOD298:DOD299 DXZ298:DXZ299 EHV298:EHV299 ERR298:ERR299 FBN298:FBN299 FLJ298:FLJ299 FVF298:FVF299 GFB298:GFB299 GOX298:GOX299 GYT298:GYT299 HIP298:HIP299 HSL298:HSL299 ICH298:ICH299 IMD298:IMD299 IVZ298:IVZ299 JFV298:JFV299 JPR298:JPR299 JZN298:JZN299 KJJ298:KJJ299 KTF298:KTF299 LDB298:LDB299 LMX298:LMX299 LWT298:LWT299 MGP298:MGP299 MQL298:MQL299 NAH298:NAH299 NKD298:NKD299 NTZ298:NTZ299 ODV298:ODV299 ONR298:ONR299 OXN298:OXN299 PHJ298:PHJ299 PRF298:PRF299 QBB298:QBB299 QKX298:QKX299 QUT298:QUT299 REP298:REP299 ROL298:ROL299 RYH298:RYH299 SID298:SID299 SRZ298:SRZ299 TBV298:TBV299 TLR298:TLR299 TVN298:TVN299 UFJ298:UFJ299 UPF298:UPF299 UZB298:UZB299 VIX298:VIX299 VST298:VST299 WCP298:WCP299 WML298:WML299 WWH298:WWH299 AF641:AF646 WWH591 WML591 WCP591 VST591 VIX591 UZB591 UPF591 UFJ591 TVN591 TLR591 TBV591 SRZ591 SID591 RYH591 ROL591 REP591 QUT591 QKX591 QBB591 PRF591 PHJ591 OXN591 ONR591 ODV591 NTZ591 NKD591 NAH591 MQL591 MGP591 LWT591 LMX591 LDB591 KTF591 KJJ591 JZN591 JPR591 JFV591 IVZ591 IMD591 ICH591 HSL591 HIP591 GYT591 GOX591 GFB591 FVF591 FLJ591 FBN591 ERR591 EHV591 DXZ591 DOD591 DEH591 CUL591 CKP591 CAT591 BQX591 BHB591 AXF591 ANJ591 ADN591 TR591 JV591 WWH585:WWH587 WML585:WML587 WCP585:WCP587 VST585:VST587 VIX585:VIX587 UZB585:UZB587 UPF585:UPF587 UFJ585:UFJ587 TVN585:TVN587 TLR585:TLR587 TBV585:TBV587 SRZ585:SRZ587 SID585:SID587 RYH585:RYH587 ROL585:ROL587 REP585:REP587 QUT585:QUT587 QKX585:QKX587 QBB585:QBB587 PRF585:PRF587 PHJ585:PHJ587 OXN585:OXN587 ONR585:ONR587 ODV585:ODV587 NTZ585:NTZ587 NKD585:NKD587 NAH585:NAH587 MQL585:MQL587 MGP585:MGP587 LWT585:LWT587 LMX585:LMX587 LDB585:LDB587 KTF585:KTF587 KJJ585:KJJ587 JZN585:JZN587 JPR585:JPR587 JFV585:JFV587 IVZ585:IVZ587 IMD585:IMD587 ICH585:ICH587 HSL585:HSL587 HIP585:HIP587 GYT585:GYT587 GOX585:GOX587 GFB585:GFB587 FVF585:FVF587 FLJ585:FLJ587 FBN585:FBN587 ERR585:ERR587 EHV585:EHV587 DXZ585:DXZ587 DOD585:DOD587 DEH585:DEH587 CUL585:CUL587 CKP585:CKP587 CAT585:CAT587 BQX585:BQX587 BHB585:BHB587 AXF585:AXF587 ANJ585:ANJ587 ADN585:ADN587 TR585:TR587 JV585:JV587 WWH579:WWH581 WML579:WML581 WCP579:WCP581 VST579:VST581 VIX579:VIX581 UZB579:UZB581 UPF579:UPF581 UFJ579:UFJ581 TVN579:TVN581 TLR579:TLR581 TBV579:TBV581 SRZ579:SRZ581 SID579:SID581 RYH579:RYH581 ROL579:ROL581 REP579:REP581 QUT579:QUT581 QKX579:QKX581 QBB579:QBB581 PRF579:PRF581 PHJ579:PHJ581 OXN579:OXN581 ONR579:ONR581 ODV579:ODV581 NTZ579:NTZ581 NKD579:NKD581 NAH579:NAH581 MQL579:MQL581 MGP579:MGP581 LWT579:LWT581 LMX579:LMX581 LDB579:LDB581 KTF579:KTF581 KJJ579:KJJ581 JZN579:JZN581 JPR579:JPR581 JFV579:JFV581 IVZ579:IVZ581 IMD579:IMD581 ICH579:ICH581 HSL579:HSL581 HIP579:HIP581 GYT579:GYT581 GOX579:GOX581 GFB579:GFB581 FVF579:FVF581 FLJ579:FLJ581 FBN579:FBN581 ERR579:ERR581 EHV579:EHV581 DXZ579:DXZ581 DOD579:DOD581 DEH579:DEH581 CUL579:CUL581 CKP579:CKP581 CAT579:CAT581 BQX579:BQX581 BHB579:BHB581 AXF579:AXF581 ANJ579:ANJ581 ADN579:ADN581 TR579:TR581 JV579:JV581 WWH567:WWH573 WML567:WML573 WCP567:WCP573 VST567:VST573 VIX567:VIX573 UZB567:UZB573 UPF567:UPF573 UFJ567:UFJ573 TVN567:TVN573 TLR567:TLR573 TBV567:TBV573 SRZ567:SRZ573 SID567:SID573 RYH567:RYH573 ROL567:ROL573 REP567:REP573 QUT567:QUT573 QKX567:QKX573 QBB567:QBB573 PRF567:PRF573 PHJ567:PHJ573 OXN567:OXN573 ONR567:ONR573 ODV567:ODV573 NTZ567:NTZ573 NKD567:NKD573 NAH567:NAH573 MQL567:MQL573 MGP567:MGP573 LWT567:LWT573 LMX567:LMX573 LDB567:LDB573 KTF567:KTF573 KJJ567:KJJ573 JZN567:JZN573 JPR567:JPR573 JFV567:JFV573 IVZ567:IVZ573 IMD567:IMD573 ICH567:ICH573 HSL567:HSL573 HIP567:HIP573 GYT567:GYT573 GOX567:GOX573 GFB567:GFB573 FVF567:FVF573 FLJ567:FLJ573 FBN567:FBN573 ERR567:ERR573 EHV567:EHV573 DXZ567:DXZ573 DOD567:DOD573 DEH567:DEH573 CUL567:CUL573 CKP567:CKP573 CAT567:CAT573 BQX567:BQX573 BHB567:BHB573 AXF567:AXF573 ANJ567:ANJ573 ADN567:ADN573 TR567:TR573 JV567:JV573 WWH407 WML407 WCP407 VST407 VIX407 UZB407 UPF407 UFJ407 TVN407 TLR407 TBV407 SRZ407 SID407 RYH407 ROL407 REP407 QUT407 QKX407 QBB407 PRF407 PHJ407 OXN407 ONR407 ODV407 NTZ407 NKD407 NAH407 MQL407 MGP407 LWT407 LMX407 LDB407 KTF407 KJJ407 JZN407 JPR407 JFV407 IVZ407 IMD407 ICH407 HSL407 HIP407 GYT407 GOX407 GFB407 FVF407 FLJ407 FBN407 ERR407 EHV407 DXZ407 DOD407 DEH407 CUL407 CKP407 CAT407 BQX407 BHB407 AXF407 ANJ407 ADN407 TR407 JV407 WML395:WML402 WCP395:WCP402 VST395:VST402 VIX395:VIX402 UZB395:UZB402 UPF395:UPF402 UFJ395:UFJ402 TVN395:TVN402 TLR395:TLR402 TBV395:TBV402 SRZ395:SRZ402 SID395:SID402 RYH395:RYH402 ROL395:ROL402 REP395:REP402 QUT395:QUT402 QKX395:QKX402 QBB395:QBB402 PRF395:PRF402 PHJ395:PHJ402 OXN395:OXN402 ONR395:ONR402 ODV395:ODV402 NTZ395:NTZ402 NKD395:NKD402 NAH395:NAH402 MQL395:MQL402 MGP395:MGP402 LWT395:LWT402 LMX395:LMX402 LDB395:LDB402 KTF395:KTF402 KJJ395:KJJ402 JZN395:JZN402 JPR395:JPR402 JFV395:JFV402 IVZ395:IVZ402 IMD395:IMD402 ICH395:ICH402 HSL395:HSL402 HIP395:HIP402 GYT395:GYT402 GOX395:GOX402 GFB395:GFB402 FVF395:FVF402 FLJ395:FLJ402 FBN395:FBN402 ERR395:ERR402 EHV395:EHV402 DXZ395:DXZ402 DOD395:DOD402 DEH395:DEH402 CUL395:CUL402 CKP395:CKP402 CAT395:CAT402 BQX395:BQX402 BHB395:BHB402 AXF395:AXF402 ANJ395:ANJ402 ADN395:ADN402 TR395:TR402 JV395:JV402 AF382 WWH372:WWH375 WML372:WML375 WCP372:WCP375 VST372:VST375 VIX372:VIX375 UZB372:UZB375 UPF372:UPF375 UFJ372:UFJ375 TVN372:TVN375 TLR372:TLR375 TBV372:TBV375 SRZ372:SRZ375 SID372:SID375 RYH372:RYH375 ROL372:ROL375 REP372:REP375 QUT372:QUT375 QKX372:QKX375 QBB372:QBB375 PRF372:PRF375 PHJ372:PHJ375 OXN372:OXN375 ONR372:ONR375 ODV372:ODV375 NTZ372:NTZ375 NKD372:NKD375 NAH372:NAH375 MQL372:MQL375 MGP372:MGP375 LWT372:LWT375 LMX372:LMX375 LDB372:LDB375 KTF372:KTF375 KJJ372:KJJ375 JZN372:JZN375 JPR372:JPR375 JFV372:JFV375 IVZ372:IVZ375 IMD372:IMD375 ICH372:ICH375 HSL372:HSL375 HIP372:HIP375 GYT372:GYT375 GOX372:GOX375 GFB372:GFB375 FVF372:FVF375 FLJ372:FLJ375 FBN372:FBN375 ERR372:ERR375 EHV372:EHV375 DXZ372:DXZ375 DOD372:DOD375 DEH372:DEH375 CUL372:CUL375 CKP372:CKP375 CAT372:CAT375 BQX372:BQX375 BHB372:BHB375 AXF372:AXF375 ANJ372:ANJ375 ADN372:ADN375 TR372:TR375 JV372:JV375 WWH361:WWH367 WML361:WML367 WCP361:WCP367 VST361:VST367 VIX361:VIX367 UZB361:UZB367 UPF361:UPF367 UFJ361:UFJ367 TVN361:TVN367 TLR361:TLR367 TBV361:TBV367 SRZ361:SRZ367 SID361:SID367 RYH361:RYH367 ROL361:ROL367 REP361:REP367 QUT361:QUT367 QKX361:QKX367 QBB361:QBB367 PRF361:PRF367 PHJ361:PHJ367 OXN361:OXN367 ONR361:ONR367 ODV361:ODV367 NTZ361:NTZ367 NKD361:NKD367 NAH361:NAH367 MQL361:MQL367 MGP361:MGP367 LWT361:LWT367 LMX361:LMX367 LDB361:LDB367 KTF361:KTF367 KJJ361:KJJ367 JZN361:JZN367 JPR361:JPR367 JFV361:JFV367 IVZ361:IVZ367 IMD361:IMD367 ICH361:ICH367 HSL361:HSL367 HIP361:HIP367 GYT361:GYT367 GOX361:GOX367 GFB361:GFB367 FVF361:FVF367 FLJ361:FLJ367 FBN361:FBN367 ERR361:ERR367 EHV361:EHV367 DXZ361:DXZ367 DOD361:DOD367 DEH361:DEH367 CUL361:CUL367 CKP361:CKP367 CAT361:CAT367 BQX361:BQX367 BHB361:BHB367 AXF361:AXF367 ANJ361:ANJ367 ADN361:ADN367 TR361:TR367 JV361:JV367 WWH329:WWH331 WML329:WML331 WCP329:WCP331 VST329:VST331 VIX329:VIX331 UZB329:UZB331 UPF329:UPF331 UFJ329:UFJ331 TVN329:TVN331 TLR329:TLR331 TBV329:TBV331 SRZ329:SRZ331 SID329:SID331 RYH329:RYH331 ROL329:ROL331 REP329:REP331 QUT329:QUT331 QKX329:QKX331 QBB329:QBB331 PRF329:PRF331 PHJ329:PHJ331 OXN329:OXN331 ONR329:ONR331 ODV329:ODV331 NTZ329:NTZ331 NKD329:NKD331 NAH329:NAH331 MQL329:MQL331 MGP329:MGP331 LWT329:LWT331 LMX329:LMX331 LDB329:LDB331 KTF329:KTF331 KJJ329:KJJ331 JZN329:JZN331 JPR329:JPR331 JFV329:JFV331 IVZ329:IVZ331 IMD329:IMD331 ICH329:ICH331 HSL329:HSL331 HIP329:HIP331 GYT329:GYT331 GOX329:GOX331 GFB329:GFB331 FVF329:FVF331 FLJ329:FLJ331 FBN329:FBN331 ERR329:ERR331 EHV329:EHV331 DXZ329:DXZ331 DOD329:DOD331 DEH329:DEH331 CUL329:CUL331 CKP329:CKP331 CAT329:CAT331 BQX329:BQX331 BHB329:BHB331 AXF329:AXF331 ANJ329:ANJ331 ADN329:ADN331 TR329:TR331 JV329:JV331 WWH313:WWH317 WML313:WML317 WCP313:WCP317 VST313:VST317 VIX313:VIX317 UZB313:UZB317 UPF313:UPF317 UFJ313:UFJ317 TVN313:TVN317 TLR313:TLR317 TBV313:TBV317 SRZ313:SRZ317 SID313:SID317 RYH313:RYH317 ROL313:ROL317 REP313:REP317 QUT313:QUT317 QKX313:QKX317 QBB313:QBB317 PRF313:PRF317 PHJ313:PHJ317 OXN313:OXN317 ONR313:ONR317 ODV313:ODV317 NTZ313:NTZ317 NKD313:NKD317 NAH313:NAH317 MQL313:MQL317 MGP313:MGP317 LWT313:LWT317 LMX313:LMX317 LDB313:LDB317 KTF313:KTF317 KJJ313:KJJ317 JZN313:JZN317 JPR313:JPR317 JFV313:JFV317 IVZ313:IVZ317 IMD313:IMD317 ICH313:ICH317 HSL313:HSL317 HIP313:HIP317 GYT313:GYT317 GOX313:GOX317 GFB313:GFB317 FVF313:FVF317 FLJ313:FLJ317 FBN313:FBN317 ERR313:ERR317 EHV313:EHV317 DXZ313:DXZ317 DOD313:DOD317 DEH313:DEH317 CUL313:CUL317 CKP313:CKP317 CAT313:CAT317 BQX313:BQX317 BHB313:BHB317 AXF313:AXF317 ANJ313:ANJ317 ADN313:ADN317 TR313:TR317 JV313:JV317 WWH307:WWH309 WML307:WML309 WCP307:WCP309 VST307:VST309 VIX307:VIX309 UZB307:UZB309 UPF307:UPF309 UFJ307:UFJ309 TVN307:TVN309 TLR307:TLR309 TBV307:TBV309 SRZ307:SRZ309 SID307:SID309 RYH307:RYH309 ROL307:ROL309 REP307:REP309 QUT307:QUT309 QKX307:QKX309 QBB307:QBB309 PRF307:PRF309 PHJ307:PHJ309 OXN307:OXN309 ONR307:ONR309 ODV307:ODV309 NTZ307:NTZ309 NKD307:NKD309 NAH307:NAH309 MQL307:MQL309 MGP307:MGP309 LWT307:LWT309 LMX307:LMX309 LDB307:LDB309 KTF307:KTF309 KJJ307:KJJ309 JZN307:JZN309 JPR307:JPR309 JFV307:JFV309 IVZ307:IVZ309 IMD307:IMD309 ICH307:ICH309 HSL307:HSL309 HIP307:HIP309 GYT307:GYT309 GOX307:GOX309 GFB307:GFB309 FVF307:FVF309 FLJ307:FLJ309 FBN307:FBN309 ERR307:ERR309 EHV307:EHV309 DXZ307:DXZ309 DOD307:DOD309 DEH307:DEH309 CUL307:CUL309 CKP307:CKP309 CAT307:CAT309 BQX307:BQX309 BHB307:BHB309 AXF307:AXF309 ANJ307:ANJ309 ADN307:ADN309 TR307:TR309 JV307:JV309 AF322 AF252:AF317 AF326:AF375 KB619 TX619 ADT619 ANP619 AXL619 BHH619 BRD619 CAZ619 CKV619 CUR619 DEN619 DOJ619 DYF619 EIB619 ERX619 FBT619 FLP619 FVL619 GFH619 GPD619 GYZ619 HIV619 HSR619 ICN619 IMJ619 IWF619 JGB619 JPX619 JZT619 KJP619 KTL619 LDH619 LND619 LWZ619 MGV619 MQR619 NAN619 NKJ619 NUF619 OEB619 ONX619 OXT619 PHP619 PRL619 QBH619 QLD619 QUZ619 REV619 ROR619 RYN619 SIJ619 SSF619 TCB619 TLX619 TVT619 UFP619 UPL619 UZH619 VJD619 VSZ619 WCV619 WMR619 WWN619 KB624:KB625 TX624:TX625 ADT624:ADT625 ANP624:ANP625 AXL624:AXL625 BHH624:BHH625 BRD624:BRD625 CAZ624:CAZ625 CKV624:CKV625 CUR624:CUR625 DEN624:DEN625 DOJ624:DOJ625 DYF624:DYF625 EIB624:EIB625 ERX624:ERX625 FBT624:FBT625 FLP624:FLP625 FVL624:FVL625 GFH624:GFH625 GPD624:GPD625 GYZ624:GYZ625 HIV624:HIV625 HSR624:HSR625 ICN624:ICN625 IMJ624:IMJ625 IWF624:IWF625 JGB624:JGB625 JPX624:JPX625 JZT624:JZT625 KJP624:KJP625 KTL624:KTL625 LDH624:LDH625 LND624:LND625 LWZ624:LWZ625 MGV624:MGV625 MQR624:MQR625 NAN624:NAN625 NKJ624:NKJ625 NUF624:NUF625 OEB624:OEB625 ONX624:ONX625 OXT624:OXT625 PHP624:PHP625 PRL624:PRL625 QBH624:QBH625 QLD624:QLD625 QUZ624:QUZ625 REV624:REV625 ROR624:ROR625 RYN624:RYN625 SIJ624:SIJ625 SSF624:SSF625 TCB624:TCB625 TLX624:TLX625 TVT624:TVT625 UFP624:UFP625 UPL624:UPL625 UZH624:UZH625 VJD624:VJD625 VSZ624:VSZ625 WCV624:WCV625 WMR624:WMR625 WWN624:WWN625 KB628:KB630 TX628:TX630 ADT628:ADT630 ANP628:ANP630 AXL628:AXL630 BHH628:BHH630 BRD628:BRD630 CAZ628:CAZ630 CKV628:CKV630 CUR628:CUR630 DEN628:DEN630 DOJ628:DOJ630 DYF628:DYF630 EIB628:EIB630 ERX628:ERX630 FBT628:FBT630 FLP628:FLP630 FVL628:FVL630 GFH628:GFH630 GPD628:GPD630 GYZ628:GYZ630 HIV628:HIV630 HSR628:HSR630 ICN628:ICN630 IMJ628:IMJ630 IWF628:IWF630 JGB628:JGB630 JPX628:JPX630 JZT628:JZT630 KJP628:KJP630 KTL628:KTL630 LDH628:LDH630 LND628:LND630 LWZ628:LWZ630 MGV628:MGV630 MQR628:MQR630 NAN628:NAN630 NKJ628:NKJ630 NUF628:NUF630 OEB628:OEB630 ONX628:ONX630 OXT628:OXT630 PHP628:PHP630 PRL628:PRL630 QBH628:QBH630 QLD628:QLD630 QUZ628:QUZ630 REV628:REV630 ROR628:ROR630 RYN628:RYN630 SIJ628:SIJ630 SSF628:SSF630 TCB628:TCB630 TLX628:TLX630 TVT628:TVT630 UFP628:UFP630 UPL628:UPL630 UZH628:UZH630 VJD628:VJD630 VSZ628:VSZ630 WCV628:WCV630 WMR628:WMR630 WWN628:WWN630 AF402:AF407 WWN674:WWN678 WMR674:WMR678 WCV674:WCV678 VSZ674:VSZ678 VJD674:VJD678 UZH674:UZH678 UPL674:UPL678 UFP674:UFP678 TVT674:TVT678 TLX674:TLX678 TCB674:TCB678 SSF674:SSF678 SIJ674:SIJ678 RYN674:RYN678 ROR674:ROR678 REV674:REV678 QUZ674:QUZ678 QLD674:QLD678 QBH674:QBH678 PRL674:PRL678 PHP674:PHP678 OXT674:OXT678 ONX674:ONX678 OEB674:OEB678 NUF674:NUF678 NKJ674:NKJ678 NAN674:NAN678 MQR674:MQR678 MGV674:MGV678 LWZ674:LWZ678 LND674:LND678 LDH674:LDH678 KTL674:KTL678 KJP674:KJP678 JZT674:JZT678 JPX674:JPX678 JGB674:JGB678 IWF674:IWF678 IMJ674:IMJ678 ICN674:ICN678 HSR674:HSR678 HIV674:HIV678 GYZ674:GYZ678 GPD674:GPD678 GFH674:GFH678 FVL674:FVL678 FLP674:FLP678 FBT674:FBT678 ERX674:ERX678 EIB674:EIB678 DYF674:DYF678 DOJ674:DOJ678 DEN674:DEN678 CUR674:CUR678 CKV674:CKV678 CAZ674:CAZ678 BRD674:BRD678 BHH674:BHH678 AXL674:AXL678 ANP674:ANP678 ADT674:ADT678 TX674:TX678 KB674:KB678 WWN658 WMR658 WCV658 VSZ658 VJD658 UZH658 UPL658 UFP658 TVT658 TLX658 TCB658 SSF658 SIJ658 RYN658 ROR658 REV658 QUZ658 QLD658 QBH658 PRL658 PHP658 OXT658 ONX658 OEB658 NUF658 NKJ658 NAN658 MQR658 MGV658 LWZ658 LND658 LDH658 KTL658 KJP658 JZT658 JPX658 JGB658 IWF658 IMJ658 ICN658 HSR658 HIV658 GYZ658 GPD658 GFH658 FVL658 FLP658 FBT658 ERX658 EIB658 DYF658 DOJ658 DEN658 CUR658 CKV658 CAZ658 BRD658 BHH658 AXL658 ANP658 ADT658 TX658 KB658 WWN649:WWN654 WMR649:WMR654 WCV649:WCV654 VSZ649:VSZ654 VJD649:VJD654 UZH649:UZH654 UPL649:UPL654 UFP649:UFP654 TVT649:TVT654 TLX649:TLX654 TCB649:TCB654 SSF649:SSF654 SIJ649:SIJ654 RYN649:RYN654 ROR649:ROR654 REV649:REV654 QUZ649:QUZ654 QLD649:QLD654 QBH649:QBH654 PRL649:PRL654 PHP649:PHP654 OXT649:OXT654 ONX649:ONX654 OEB649:OEB654 NUF649:NUF654 NKJ649:NKJ654 NAN649:NAN654 MQR649:MQR654 MGV649:MGV654 LWZ649:LWZ654 LND649:LND654 LDH649:LDH654 KTL649:KTL654 KJP649:KJP654 JZT649:JZT654 JPX649:JPX654 JGB649:JGB654 IWF649:IWF654 IMJ649:IMJ654 ICN649:ICN654 HSR649:HSR654 HIV649:HIV654 GYZ649:GYZ654 GPD649:GPD654 GFH649:GFH654 FVL649:FVL654 FLP649:FLP654 FBT649:FBT654 ERX649:ERX654 EIB649:EIB654 DYF649:DYF654 DOJ649:DOJ654 DEN649:DEN654 CUR649:CUR654 CKV649:CKV654 CAZ649:CAZ654 BRD649:BRD654 BHH649:BHH654 AXL649:AXL654 ANP649:ANP654 ADT649:ADT654 TX649:TX654 KB649:KB654 WWN641:WWN644 WMR641:WMR644 WCV641:WCV644 VSZ641:VSZ644 VJD641:VJD644 UZH641:UZH644 UPL641:UPL644 UFP641:UFP644 TVT641:TVT644 TLX641:TLX644 TCB641:TCB644 SSF641:SSF644 SIJ641:SIJ644 RYN641:RYN644 ROR641:ROR644 REV641:REV644 QUZ641:QUZ644 QLD641:QLD644 QBH641:QBH644 PRL641:PRL644 PHP641:PHP644 OXT641:OXT644 ONX641:ONX644 OEB641:OEB644 NUF641:NUF644 NKJ641:NKJ644 NAN641:NAN644 MQR641:MQR644 MGV641:MGV644 LWZ641:LWZ644 LND641:LND644 LDH641:LDH644 KTL641:KTL644 KJP641:KJP644 JZT641:JZT644 JPX641:JPX644 JGB641:JGB644 IWF641:IWF644 IMJ641:IMJ644 ICN641:ICN644 HSR641:HSR644 HIV641:HIV644 GYZ641:GYZ644 GPD641:GPD644 GFH641:GFH644 FVL641:FVL644 FLP641:FLP644 FBT641:FBT644 ERX641:ERX644 EIB641:EIB644 DYF641:DYF644 DOJ641:DOJ644 DEN641:DEN644 CUR641:CUR644 CKV641:CKV644 CAZ641:CAZ644 BRD641:BRD644 BHH641:BHH644 AXL641:AXL644 ANP641:ANP644 ADT641:ADT644 TX641:TX644 KB641:KB644 WWN989 WMR989 WCV989 VSZ989 VJD989 UZH989 UPL989 UFP989 TVT989 TLX989 TCB989 SSF989 SIJ989 RYN989 ROR989 REV989 QUZ989 QLD989 QBH989 PRL989 PHP989 OXT989 ONX989 OEB989 NUF989 NKJ989 NAN989 MQR989 MGV989 LWZ989 LND989 LDH989 KTL989 KJP989 JZT989 JPX989 JGB989 IWF989 IMJ989 ICN989 HSR989 HIV989 GYZ989 GPD989 GFH989 FVL989 FLP989 FBT989 ERX989 EIB989 DYF989 DOJ989 DEN989 CUR989 CKV989 CAZ989 BRD989 BHH989 AXL989 ANP989 ADT989 TX989 KB989 WWN981:WWN984 WMR981:WMR984 WCV981:WCV984 VSZ981:VSZ984 VJD981:VJD984 UZH981:UZH984 UPL981:UPL984 UFP981:UFP984 TVT981:TVT984 TLX981:TLX984 TCB981:TCB984 SSF981:SSF984 SIJ981:SIJ984 RYN981:RYN984 ROR981:ROR984 REV981:REV984 QUZ981:QUZ984 QLD981:QLD984 QBH981:QBH984 PRL981:PRL984 PHP981:PHP984 OXT981:OXT984 ONX981:ONX984 OEB981:OEB984 NUF981:NUF984 NKJ981:NKJ984 NAN981:NAN984 MQR981:MQR984 MGV981:MGV984 LWZ981:LWZ984 LND981:LND984 LDH981:LDH984 KTL981:KTL984 KJP981:KJP984 JZT981:JZT984 JPX981:JPX984 JGB981:JGB984 IWF981:IWF984 IMJ981:IMJ984 ICN981:ICN984 HSR981:HSR984 HIV981:HIV984 GYZ981:GYZ984 GPD981:GPD984 GFH981:GFH984 FVL981:FVL984 FLP981:FLP984 FBT981:FBT984 ERX981:ERX984 EIB981:EIB984 DYF981:DYF984 DOJ981:DOJ984 DEN981:DEN984 CUR981:CUR984 CKV981:CKV984 CAZ981:CAZ984 BRD981:BRD984 BHH981:BHH984 AXL981:AXL984 ANP981:ANP984 ADT981:ADT984 TX981:TX984 KB981:KB984 AF649:AF688 WWN973:WWN976 WMR973:WMR976 WCV973:WCV976 VSZ973:VSZ976 VJD973:VJD976 UZH973:UZH976 UPL973:UPL976 UFP973:UFP976 TVT973:TVT976 TLX973:TLX976 TCB973:TCB976 SSF973:SSF976 SIJ973:SIJ976 RYN973:RYN976 ROR973:ROR976 REV973:REV976 QUZ973:QUZ976 QLD973:QLD976 QBH973:QBH976 PRL973:PRL976 PHP973:PHP976 OXT973:OXT976 ONX973:ONX976 OEB973:OEB976 NUF973:NUF976 NKJ973:NKJ976 NAN973:NAN976 MQR973:MQR976 MGV973:MGV976 LWZ973:LWZ976 LND973:LND976 LDH973:LDH976 KTL973:KTL976 KJP973:KJP976 JZT973:JZT976 JPX973:JPX976 JGB973:JGB976 IWF973:IWF976 IMJ973:IMJ976 ICN973:ICN976 HSR973:HSR976 HIV973:HIV976 GYZ973:GYZ976 GPD973:GPD976 GFH973:GFH976 FVL973:FVL976 FLP973:FLP976 FBT973:FBT976 ERX973:ERX976 EIB973:EIB976 DYF973:DYF976 DOJ973:DOJ976 DEN973:DEN976 CUR973:CUR976 CKV973:CKV976 CAZ973:CAZ976 BRD973:BRD976 BHH973:BHH976 AXL973:AXL976 ANP973:ANP976 ADT973:ADT976 TX973:TX976 KB973:KB976 AF972:AF976 WWN963:WWN968 WMR963:WMR968 WCV963:WCV968 VSZ963:VSZ968 VJD963:VJD968 UZH963:UZH968 UPL963:UPL968 UFP963:UFP968 TVT963:TVT968 TLX963:TLX968 TCB963:TCB968 SSF963:SSF968 SIJ963:SIJ968 RYN963:RYN968 ROR963:ROR968 REV963:REV968 QUZ963:QUZ968 QLD963:QLD968 QBH963:QBH968 PRL963:PRL968 PHP963:PHP968 OXT963:OXT968 ONX963:ONX968 OEB963:OEB968 NUF963:NUF968 NKJ963:NKJ968 NAN963:NAN968 MQR963:MQR968 MGV963:MGV968 LWZ963:LWZ968 LND963:LND968 LDH963:LDH968 KTL963:KTL968 KJP963:KJP968 JZT963:JZT968 JPX963:JPX968 JGB963:JGB968 IWF963:IWF968 IMJ963:IMJ968 ICN963:ICN968 HSR963:HSR968 HIV963:HIV968 GYZ963:GYZ968 GPD963:GPD968 GFH963:GFH968 FVL963:FVL968 FLP963:FLP968 FBT963:FBT968 ERX963:ERX968 EIB963:EIB968 DYF963:DYF968 DOJ963:DOJ968 DEN963:DEN968 CUR963:CUR968 CKV963:CKV968 CAZ963:CAZ968 BRD963:BRD968 BHH963:BHH968 AXL963:AXL968 ANP963:ANP968 ADT963:ADT968 TX963:TX968 KB963:KB968 AF963:AF968 AF904:AF918 AF942:AF947 AF883:AF890 KB916:KB918 TX916:TX918 ADT916:ADT918 ANP916:ANP918 AXL916:AXL918 BHH916:BHH918 BRD916:BRD918 CAZ916:CAZ918 CKV916:CKV918 CUR916:CUR918 DEN916:DEN918 DOJ916:DOJ918 DYF916:DYF918 EIB916:EIB918 ERX916:ERX918 FBT916:FBT918 FLP916:FLP918 FVL916:FVL918 GFH916:GFH918 GPD916:GPD918 GYZ916:GYZ918 HIV916:HIV918 HSR916:HSR918 ICN916:ICN918 IMJ916:IMJ918 IWF916:IWF918 JGB916:JGB918 JPX916:JPX918 JZT916:JZT918 KJP916:KJP918 KTL916:KTL918 LDH916:LDH918 LND916:LND918 LWZ916:LWZ918 MGV916:MGV918 MQR916:MQR918 NAN916:NAN918 NKJ916:NKJ918 NUF916:NUF918 OEB916:OEB918 ONX916:ONX918 OXT916:OXT918 PHP916:PHP918 PRL916:PRL918 QBH916:QBH918 QLD916:QLD918 QUZ916:QUZ918 REV916:REV918 ROR916:ROR918 RYN916:RYN918 SIJ916:SIJ918 SSF916:SSF918 TCB916:TCB918 TLX916:TLX918 TVT916:TVT918 UFP916:UFP918 UPL916:UPL918 UZH916:UZH918 VJD916:VJD918 VSZ916:VSZ918 WCV916:WCV918 WMR916:WMR918 WWN916:WWN918 AF921:AF923 KB921:KB923 TX921:TX923 ADT921:ADT923 ANP921:ANP923 AXL921:AXL923 BHH921:BHH923 BRD921:BRD923 CAZ921:CAZ923 CKV921:CKV923 CUR921:CUR923 DEN921:DEN923 DOJ921:DOJ923 DYF921:DYF923 EIB921:EIB923 ERX921:ERX923 FBT921:FBT923 FLP921:FLP923 FVL921:FVL923 GFH921:GFH923 GPD921:GPD923 GYZ921:GYZ923 HIV921:HIV923 HSR921:HSR923 ICN921:ICN923 IMJ921:IMJ923 IWF921:IWF923 JGB921:JGB923 JPX921:JPX923 JZT921:JZT923 KJP921:KJP923 KTL921:KTL923 LDH921:LDH923 LND921:LND923 LWZ921:LWZ923 MGV921:MGV923 MQR921:MQR923 NAN921:NAN923 NKJ921:NKJ923 NUF921:NUF923 OEB921:OEB923 ONX921:ONX923 OXT921:OXT923 PHP921:PHP923 PRL921:PRL923 QBH921:QBH923 QLD921:QLD923 QUZ921:QUZ923 REV921:REV923 ROR921:ROR923 RYN921:RYN923 SIJ921:SIJ923 SSF921:SSF923 TCB921:TCB923 TLX921:TLX923 TVT921:TVT923 UFP921:UFP923 UPL921:UPL923 UZH921:UZH923 VJD921:VJD923 VSZ921:VSZ923 WCV921:WCV923 WMR921:WMR923 WWN921:WWN923 AF927:AF934 KB927:KB929 TX927:TX929 ADT927:ADT929 ANP927:ANP929 AXL927:AXL929 BHH927:BHH929 BRD927:BRD929 CAZ927:CAZ929 CKV927:CKV929 CUR927:CUR929 DEN927:DEN929 DOJ927:DOJ929 DYF927:DYF929 EIB927:EIB929 ERX927:ERX929 FBT927:FBT929 FLP927:FLP929 FVL927:FVL929 GFH927:GFH929 GPD927:GPD929 GYZ927:GYZ929 HIV927:HIV929 HSR927:HSR929 ICN927:ICN929 IMJ927:IMJ929 IWF927:IWF929 JGB927:JGB929 JPX927:JPX929 JZT927:JZT929 KJP927:KJP929 KTL927:KTL929 LDH927:LDH929 LND927:LND929 LWZ927:LWZ929 MGV927:MGV929 MQR927:MQR929 NAN927:NAN929 NKJ927:NKJ929 NUF927:NUF929 OEB927:OEB929 ONX927:ONX929 OXT927:OXT929 PHP927:PHP929 PRL927:PRL929 QBH927:QBH929 QLD927:QLD929 QUZ927:QUZ929 REV927:REV929 ROR927:ROR929 RYN927:RYN929 SIJ927:SIJ929 SSF927:SSF929 TCB927:TCB929 TLX927:TLX929 TVT927:TVT929 UFP927:UFP929 UPL927:UPL929 UZH927:UZH929 VJD927:VJD929 VSZ927:VSZ929 WCV927:WCV929 WMR927:WMR929 WWN927:WWN929 KB933:KB934 TX933:TX934 ADT933:ADT934 ANP933:ANP934 AXL933:AXL934 BHH933:BHH934 BRD933:BRD934 CAZ933:CAZ934 CKV933:CKV934 CUR933:CUR934 DEN933:DEN934 DOJ933:DOJ934 DYF933:DYF934 EIB933:EIB934 ERX933:ERX934 FBT933:FBT934 FLP933:FLP934 FVL933:FVL934 GFH933:GFH934 GPD933:GPD934 GYZ933:GYZ934 HIV933:HIV934 HSR933:HSR934 ICN933:ICN934 IMJ933:IMJ934 IWF933:IWF934 JGB933:JGB934 JPX933:JPX934 JZT933:JZT934 KJP933:KJP934 KTL933:KTL934 LDH933:LDH934 LND933:LND934 LWZ933:LWZ934 MGV933:MGV934 MQR933:MQR934 NAN933:NAN934 NKJ933:NKJ934 NUF933:NUF934 OEB933:OEB934 ONX933:ONX934 OXT933:OXT934 PHP933:PHP934 PRL933:PRL934 QBH933:QBH934 QLD933:QLD934 QUZ933:QUZ934 REV933:REV934 ROR933:ROR934 RYN933:RYN934 SIJ933:SIJ934 SSF933:SSF934 TCB933:TCB934 TLX933:TLX934 TVT933:TVT934 UFP933:UFP934 UPL933:UPL934 UZH933:UZH934 VJD933:VJD934 VSZ933:VSZ934 WCV933:WCV934 WMR933:WMR934 WWN933:WWN934 AF1018:AF1027 AF171:AF174 JV382 TR382 ADN382 ANJ382 AXF382 BHB382 BQX382 CAT382 CKP382 CUL382 DEH382 DOD382 DXZ382 EHV382 ERR382 FBN382 FLJ382 FVF382 GFB382 GOX382 GYT382 HIP382 HSL382 ICH382 IMD382 IVZ382 JFV382 JPR382 JZN382 KJJ382 KTF382 LDB382 LMX382 LWT382 MGP382 MQL382 NAH382 NKD382 NTZ382 ODV382 ONR382 OXN382 PHJ382 PRF382 QBB382 QKX382 QUT382 REP382 ROL382 RYH382 SID382 SRZ382 TBV382 TLR382 TVN382 UFJ382 UPF382 UZB382 VIX382 VST382 WCP382 WML382 WWH382 WWH395:WWH402 AF761:AF777 AF187:AF237 AF779:AF793 AF567:AF582 AF1071 AF4172:AF4173 KB4154 TX4154 ADT4154 ANP4154 AXL4154 BHH4154 BRD4154 CAZ4154 CKV4154 CUR4154 DEN4154 DOJ4154 DYF4154 EIB4154 ERX4154 FBT4154 FLP4154 FVL4154 GFH4154 GPD4154 GYZ4154 HIV4154 HSR4154 ICN4154 IMJ4154 IWF4154 JGB4154 JPX4154 JZT4154 KJP4154 KTL4154 LDH4154 LND4154 LWZ4154 MGV4154 MQR4154 NAN4154 NKJ4154 NUF4154 OEB4154 ONX4154 OXT4154 PHP4154 PRL4154 QBH4154 QLD4154 QUZ4154 REV4154 ROR4154 RYN4154 SIJ4154 SSF4154 TCB4154 TLX4154 TVT4154 UFP4154 UPL4154 UZH4154 VJD4154 VSZ4154 WCV4154 WMR4154 WWN4154 AF7240:AF7242 KB4166:KB4173 TX4166:TX4173 ADT4166:ADT4173 ANP4166:ANP4173 AXL4166:AXL4173 BHH4166:BHH4173 BRD4166:BRD4173 CAZ4166:CAZ4173 CKV4166:CKV4173 CUR4166:CUR4173 DEN4166:DEN4173 DOJ4166:DOJ4173 DYF4166:DYF4173 EIB4166:EIB4173 ERX4166:ERX4173 FBT4166:FBT4173 FLP4166:FLP4173 FVL4166:FVL4173 GFH4166:GFH4173 GPD4166:GPD4173 GYZ4166:GYZ4173 HIV4166:HIV4173 HSR4166:HSR4173 ICN4166:ICN4173 IMJ4166:IMJ4173 IWF4166:IWF4173 JGB4166:JGB4173 JPX4166:JPX4173 JZT4166:JZT4173 KJP4166:KJP4173 KTL4166:KTL4173 LDH4166:LDH4173 LND4166:LND4173 LWZ4166:LWZ4173 MGV4166:MGV4173 MQR4166:MQR4173 NAN4166:NAN4173 NKJ4166:NKJ4173 NUF4166:NUF4173 OEB4166:OEB4173 ONX4166:ONX4173 OXT4166:OXT4173 PHP4166:PHP4173 PRL4166:PRL4173 QBH4166:QBH4173 QLD4166:QLD4173 QUZ4166:QUZ4173 REV4166:REV4173 ROR4166:ROR4173 RYN4166:RYN4173 SIJ4166:SIJ4173 SSF4166:SSF4173 TCB4166:TCB4173 TLX4166:TLX4173 TVT4166:TVT4173 UFP4166:UFP4173 UPL4166:UPL4173 UZH4166:UZH4173 VJD4166:VJD4173 VSZ4166:VSZ4173 WCV4166:WCV4173 WMR4166:WMR4173 WWN4166:WWN4173 AF4187:AF4201 KB4187:KB4194 TX4187:TX4194 ADT4187:ADT4194 ANP4187:ANP4194 AXL4187:AXL4194 BHH4187:BHH4194 BRD4187:BRD4194 CAZ4187:CAZ4194 CKV4187:CKV4194 CUR4187:CUR4194 DEN4187:DEN4194 DOJ4187:DOJ4194 DYF4187:DYF4194 EIB4187:EIB4194 ERX4187:ERX4194 FBT4187:FBT4194 FLP4187:FLP4194 FVL4187:FVL4194 GFH4187:GFH4194 GPD4187:GPD4194 GYZ4187:GYZ4194 HIV4187:HIV4194 HSR4187:HSR4194 ICN4187:ICN4194 IMJ4187:IMJ4194 IWF4187:IWF4194 JGB4187:JGB4194 JPX4187:JPX4194 JZT4187:JZT4194 KJP4187:KJP4194 KTL4187:KTL4194 LDH4187:LDH4194 LND4187:LND4194 LWZ4187:LWZ4194 MGV4187:MGV4194 MQR4187:MQR4194 NAN4187:NAN4194 NKJ4187:NKJ4194 NUF4187:NUF4194 OEB4187:OEB4194 ONX4187:ONX4194 OXT4187:OXT4194 PHP4187:PHP4194 PRL4187:PRL4194 QBH4187:QBH4194 QLD4187:QLD4194 QUZ4187:QUZ4194 REV4187:REV4194 ROR4187:ROR4194 RYN4187:RYN4194 SIJ4187:SIJ4194 SSF4187:SSF4194 TCB4187:TCB4194 TLX4187:TLX4194 TVT4187:TVT4194 UFP4187:UFP4194 UPL4187:UPL4194 UZH4187:UZH4194 VJD4187:VJD4194 VSZ4187:VSZ4194 WCV4187:WCV4194 WMR4187:WMR4194 WWN4187:WWN4194 AF4242:AF4251 AF4263:AF4302 KB4263:KB4295 TX4263:TX4295 ADT4263:ADT4295 ANP4263:ANP4295 AXL4263:AXL4295 BHH4263:BHH4295 BRD4263:BRD4295 CAZ4263:CAZ4295 CKV4263:CKV4295 CUR4263:CUR4295 DEN4263:DEN4295 DOJ4263:DOJ4295 DYF4263:DYF4295 EIB4263:EIB4295 ERX4263:ERX4295 FBT4263:FBT4295 FLP4263:FLP4295 FVL4263:FVL4295 GFH4263:GFH4295 GPD4263:GPD4295 GYZ4263:GYZ4295 HIV4263:HIV4295 HSR4263:HSR4295 ICN4263:ICN4295 IMJ4263:IMJ4295 IWF4263:IWF4295 JGB4263:JGB4295 JPX4263:JPX4295 JZT4263:JZT4295 KJP4263:KJP4295 KTL4263:KTL4295 LDH4263:LDH4295 LND4263:LND4295 LWZ4263:LWZ4295 MGV4263:MGV4295 MQR4263:MQR4295 NAN4263:NAN4295 NKJ4263:NKJ4295 NUF4263:NUF4295 OEB4263:OEB4295 ONX4263:ONX4295 OXT4263:OXT4295 PHP4263:PHP4295 PRL4263:PRL4295 QBH4263:QBH4295 QLD4263:QLD4295 QUZ4263:QUZ4295 REV4263:REV4295 ROR4263:ROR4295 RYN4263:RYN4295 SIJ4263:SIJ4295 SSF4263:SSF4295 TCB4263:TCB4295 TLX4263:TLX4295 TVT4263:TVT4295 UFP4263:UFP4295 UPL4263:UPL4295 UZH4263:UZH4295 VJD4263:VJD4295 VSZ4263:VSZ4295 WCV4263:WCV4295 WMR4263:WMR4295 WWN4263:WWN4295 KB4321 TX4321 ADT4321 ANP4321 AXL4321 BHH4321 BRD4321 CAZ4321 CKV4321 CUR4321 DEN4321 DOJ4321 DYF4321 EIB4321 ERX4321 FBT4321 FLP4321 FVL4321 GFH4321 GPD4321 GYZ4321 HIV4321 HSR4321 ICN4321 IMJ4321 IWF4321 JGB4321 JPX4321 JZT4321 KJP4321 KTL4321 LDH4321 LND4321 LWZ4321 MGV4321 MQR4321 NAN4321 NKJ4321 NUF4321 OEB4321 ONX4321 OXT4321 PHP4321 PRL4321 QBH4321 QLD4321 QUZ4321 REV4321 ROR4321 RYN4321 SIJ4321 SSF4321 TCB4321 TLX4321 TVT4321 UFP4321 UPL4321 UZH4321 VJD4321 VSZ4321 WCV4321 WMR4321 WWN4321 AF4317:AF4321 AF4350:AF4369 KB4350:KB4360 TX4350:TX4360 ADT4350:ADT4360 ANP4350:ANP4360 AXL4350:AXL4360 BHH4350:BHH4360 BRD4350:BRD4360 CAZ4350:CAZ4360 CKV4350:CKV4360 CUR4350:CUR4360 DEN4350:DEN4360 DOJ4350:DOJ4360 DYF4350:DYF4360 EIB4350:EIB4360 ERX4350:ERX4360 FBT4350:FBT4360 FLP4350:FLP4360 FVL4350:FVL4360 GFH4350:GFH4360 GPD4350:GPD4360 GYZ4350:GYZ4360 HIV4350:HIV4360 HSR4350:HSR4360 ICN4350:ICN4360 IMJ4350:IMJ4360 IWF4350:IWF4360 JGB4350:JGB4360 JPX4350:JPX4360 JZT4350:JZT4360 KJP4350:KJP4360 KTL4350:KTL4360 LDH4350:LDH4360 LND4350:LND4360 LWZ4350:LWZ4360 MGV4350:MGV4360 MQR4350:MQR4360 NAN4350:NAN4360 NKJ4350:NKJ4360 NUF4350:NUF4360 OEB4350:OEB4360 ONX4350:ONX4360 OXT4350:OXT4360 PHP4350:PHP4360 PRL4350:PRL4360 QBH4350:QBH4360 QLD4350:QLD4360 QUZ4350:QUZ4360 REV4350:REV4360 ROR4350:ROR4360 RYN4350:RYN4360 SIJ4350:SIJ4360 SSF4350:SSF4360 TCB4350:TCB4360 TLX4350:TLX4360 TVT4350:TVT4360 UFP4350:UFP4360 UPL4350:UPL4360 UZH4350:UZH4360 VJD4350:VJD4360 VSZ4350:VSZ4360 WCV4350:WCV4360 WMR4350:WMR4360 WWN4350:WWN4360 AF4382:AF4392 KB4382:KB4387 TX4382:TX4387 ADT4382:ADT4387 ANP4382:ANP4387 AXL4382:AXL4387 BHH4382:BHH4387 BRD4382:BRD4387 CAZ4382:CAZ4387 CKV4382:CKV4387 CUR4382:CUR4387 DEN4382:DEN4387 DOJ4382:DOJ4387 DYF4382:DYF4387 EIB4382:EIB4387 ERX4382:ERX4387 FBT4382:FBT4387 FLP4382:FLP4387 FVL4382:FVL4387 GFH4382:GFH4387 GPD4382:GPD4387 GYZ4382:GYZ4387 HIV4382:HIV4387 HSR4382:HSR4387 ICN4382:ICN4387 IMJ4382:IMJ4387 IWF4382:IWF4387 JGB4382:JGB4387 JPX4382:JPX4387 JZT4382:JZT4387 KJP4382:KJP4387 KTL4382:KTL4387 LDH4382:LDH4387 LND4382:LND4387 LWZ4382:LWZ4387 MGV4382:MGV4387 MQR4382:MQR4387 NAN4382:NAN4387 NKJ4382:NKJ4387 NUF4382:NUF4387 OEB4382:OEB4387 ONX4382:ONX4387 OXT4382:OXT4387 PHP4382:PHP4387 PRL4382:PRL4387 QBH4382:QBH4387 QLD4382:QLD4387 QUZ4382:QUZ4387 REV4382:REV4387 ROR4382:ROR4387 RYN4382:RYN4387 SIJ4382:SIJ4387 SSF4382:SSF4387 TCB4382:TCB4387 TLX4382:TLX4387 TVT4382:TVT4387 UFP4382:UFP4387 UPL4382:UPL4387 UZH4382:UZH4387 VJD4382:VJD4387 VSZ4382:VSZ4387 WCV4382:WCV4387 WMR4382:WMR4387 WWN4382:WWN4387 AF4404:AF4405 KB4404:KB4405 TX4404:TX4405 ADT4404:ADT4405 ANP4404:ANP4405 AXL4404:AXL4405 BHH4404:BHH4405 BRD4404:BRD4405 CAZ4404:CAZ4405 CKV4404:CKV4405 CUR4404:CUR4405 DEN4404:DEN4405 DOJ4404:DOJ4405 DYF4404:DYF4405 EIB4404:EIB4405 ERX4404:ERX4405 FBT4404:FBT4405 FLP4404:FLP4405 FVL4404:FVL4405 GFH4404:GFH4405 GPD4404:GPD4405 GYZ4404:GYZ4405 HIV4404:HIV4405 HSR4404:HSR4405 ICN4404:ICN4405 IMJ4404:IMJ4405 IWF4404:IWF4405 JGB4404:JGB4405 JPX4404:JPX4405 JZT4404:JZT4405 KJP4404:KJP4405 KTL4404:KTL4405 LDH4404:LDH4405 LND4404:LND4405 LWZ4404:LWZ4405 MGV4404:MGV4405 MQR4404:MQR4405 NAN4404:NAN4405 NKJ4404:NKJ4405 NUF4404:NUF4405 OEB4404:OEB4405 ONX4404:ONX4405 OXT4404:OXT4405 PHP4404:PHP4405 PRL4404:PRL4405 QBH4404:QBH4405 QLD4404:QLD4405 QUZ4404:QUZ4405 REV4404:REV4405 ROR4404:ROR4405 RYN4404:RYN4405 SIJ4404:SIJ4405 SSF4404:SSF4405 TCB4404:TCB4405 TLX4404:TLX4405 TVT4404:TVT4405 UFP4404:UFP4405 UPL4404:UPL4405 UZH4404:UZH4405 VJD4404:VJD4405 VSZ4404:VSZ4405 WCV4404:WCV4405 WMR4404:WMR4405 WWN4404:WWN4405 AF4410:AF4414 KB4410:KB4411 TX4410:TX4411 ADT4410:ADT4411 ANP4410:ANP4411 AXL4410:AXL4411 BHH4410:BHH4411 BRD4410:BRD4411 CAZ4410:CAZ4411 CKV4410:CKV4411 CUR4410:CUR4411 DEN4410:DEN4411 DOJ4410:DOJ4411 DYF4410:DYF4411 EIB4410:EIB4411 ERX4410:ERX4411 FBT4410:FBT4411 FLP4410:FLP4411 FVL4410:FVL4411 GFH4410:GFH4411 GPD4410:GPD4411 GYZ4410:GYZ4411 HIV4410:HIV4411 HSR4410:HSR4411 ICN4410:ICN4411 IMJ4410:IMJ4411 IWF4410:IWF4411 JGB4410:JGB4411 JPX4410:JPX4411 JZT4410:JZT4411 KJP4410:KJP4411 KTL4410:KTL4411 LDH4410:LDH4411 LND4410:LND4411 LWZ4410:LWZ4411 MGV4410:MGV4411 MQR4410:MQR4411 NAN4410:NAN4411 NKJ4410:NKJ4411 NUF4410:NUF4411 OEB4410:OEB4411 ONX4410:ONX4411 OXT4410:OXT4411 PHP4410:PHP4411 PRL4410:PRL4411 QBH4410:QBH4411 QLD4410:QLD4411 QUZ4410:QUZ4411 REV4410:REV4411 ROR4410:ROR4411 RYN4410:RYN4411 SIJ4410:SIJ4411 SSF4410:SSF4411 TCB4410:TCB4411 TLX4410:TLX4411 TVT4410:TVT4411 UFP4410:UFP4411 UPL4410:UPL4411 UZH4410:UZH4411 VJD4410:VJD4411 VSZ4410:VSZ4411 WCV4410:WCV4411 WMR4410:WMR4411 WWN4410:WWN4411 AF4427 KB4427 TX4427 ADT4427 ANP4427 AXL4427 BHH4427 BRD4427 CAZ4427 CKV4427 CUR4427 DEN4427 DOJ4427 DYF4427 EIB4427 ERX4427 FBT4427 FLP4427 FVL4427 GFH4427 GPD4427 GYZ4427 HIV4427 HSR4427 ICN4427 IMJ4427 IWF4427 JGB4427 JPX4427 JZT4427 KJP4427 KTL4427 LDH4427 LND4427 LWZ4427 MGV4427 MQR4427 NAN4427 NKJ4427 NUF4427 OEB4427 ONX4427 OXT4427 PHP4427 PRL4427 QBH4427 QLD4427 QUZ4427 REV4427 ROR4427 RYN4427 SIJ4427 SSF4427 TCB4427 TLX4427 TVT4427 UFP4427 UPL4427 UZH4427 VJD4427 VSZ4427 WCV4427 WMR4427 WWN4427 AF4435:AF4436 AF4498:AF4502 KB4441 TX4441 ADT4441 ANP4441 AXL4441 BHH4441 BRD4441 CAZ4441 CKV4441 CUR4441 DEN4441 DOJ4441 DYF4441 EIB4441 ERX4441 FBT4441 FLP4441 FVL4441 GFH4441 GPD4441 GYZ4441 HIV4441 HSR4441 ICN4441 IMJ4441 IWF4441 JGB4441 JPX4441 JZT4441 KJP4441 KTL4441 LDH4441 LND4441 LWZ4441 MGV4441 MQR4441 NAN4441 NKJ4441 NUF4441 OEB4441 ONX4441 OXT4441 PHP4441 PRL4441 QBH4441 QLD4441 QUZ4441 REV4441 ROR4441 RYN4441 SIJ4441 SSF4441 TCB4441 TLX4441 TVT4441 UFP4441 UPL4441 UZH4441 VJD4441 VSZ4441 WCV4441 WMR4441 WWN4441 KB4449:KB4459 TX4449:TX4459 ADT4449:ADT4459 ANP4449:ANP4459 AXL4449:AXL4459 BHH4449:BHH4459 BRD4449:BRD4459 CAZ4449:CAZ4459 CKV4449:CKV4459 CUR4449:CUR4459 DEN4449:DEN4459 DOJ4449:DOJ4459 DYF4449:DYF4459 EIB4449:EIB4459 ERX4449:ERX4459 FBT4449:FBT4459 FLP4449:FLP4459 FVL4449:FVL4459 GFH4449:GFH4459 GPD4449:GPD4459 GYZ4449:GYZ4459 HIV4449:HIV4459 HSR4449:HSR4459 ICN4449:ICN4459 IMJ4449:IMJ4459 IWF4449:IWF4459 JGB4449:JGB4459 JPX4449:JPX4459 JZT4449:JZT4459 KJP4449:KJP4459 KTL4449:KTL4459 LDH4449:LDH4459 LND4449:LND4459 LWZ4449:LWZ4459 MGV4449:MGV4459 MQR4449:MQR4459 NAN4449:NAN4459 NKJ4449:NKJ4459 NUF4449:NUF4459 OEB4449:OEB4459 ONX4449:ONX4459 OXT4449:OXT4459 PHP4449:PHP4459 PRL4449:PRL4459 QBH4449:QBH4459 QLD4449:QLD4459 QUZ4449:QUZ4459 REV4449:REV4459 ROR4449:ROR4459 RYN4449:RYN4459 SIJ4449:SIJ4459 SSF4449:SSF4459 TCB4449:TCB4459 TLX4449:TLX4459 TVT4449:TVT4459 UFP4449:UFP4459 UPL4449:UPL4459 UZH4449:UZH4459 VJD4449:VJD4459 VSZ4449:VSZ4459 WCV4449:WCV4459 WMR4449:WMR4459 WWN4449:WWN4459 AF4475:AF4493 KB4482:KB4492 TX4482:TX4492 ADT4482:ADT4492 ANP4482:ANP4492 AXL4482:AXL4492 BHH4482:BHH4492 BRD4482:BRD4492 CAZ4482:CAZ4492 CKV4482:CKV4492 CUR4482:CUR4492 DEN4482:DEN4492 DOJ4482:DOJ4492 DYF4482:DYF4492 EIB4482:EIB4492 ERX4482:ERX4492 FBT4482:FBT4492 FLP4482:FLP4492 FVL4482:FVL4492 GFH4482:GFH4492 GPD4482:GPD4492 GYZ4482:GYZ4492 HIV4482:HIV4492 HSR4482:HSR4492 ICN4482:ICN4492 IMJ4482:IMJ4492 IWF4482:IWF4492 JGB4482:JGB4492 JPX4482:JPX4492 JZT4482:JZT4492 KJP4482:KJP4492 KTL4482:KTL4492 LDH4482:LDH4492 LND4482:LND4492 LWZ4482:LWZ4492 MGV4482:MGV4492 MQR4482:MQR4492 NAN4482:NAN4492 NKJ4482:NKJ4492 NUF4482:NUF4492 OEB4482:OEB4492 ONX4482:ONX4492 OXT4482:OXT4492 PHP4482:PHP4492 PRL4482:PRL4492 QBH4482:QBH4492 QLD4482:QLD4492 QUZ4482:QUZ4492 REV4482:REV4492 ROR4482:ROR4492 RYN4482:RYN4492 SIJ4482:SIJ4492 SSF4482:SSF4492 TCB4482:TCB4492 TLX4482:TLX4492 TVT4482:TVT4492 UFP4482:UFP4492 UPL4482:UPL4492 UZH4482:UZH4492 VJD4482:VJD4492 VSZ4482:VSZ4492 WCV4482:WCV4492 WMR4482:WMR4492 WWN4482:WWN4492 AF4512 KB4512 TX4512 ADT4512 ANP4512 AXL4512 BHH4512 BRD4512 CAZ4512 CKV4512 CUR4512 DEN4512 DOJ4512 DYF4512 EIB4512 ERX4512 FBT4512 FLP4512 FVL4512 GFH4512 GPD4512 GYZ4512 HIV4512 HSR4512 ICN4512 IMJ4512 IWF4512 JGB4512 JPX4512 JZT4512 KJP4512 KTL4512 LDH4512 LND4512 LWZ4512 MGV4512 MQR4512 NAN4512 NKJ4512 NUF4512 OEB4512 ONX4512 OXT4512 PHP4512 PRL4512 QBH4512 QLD4512 QUZ4512 REV4512 ROR4512 RYN4512 SIJ4512 SSF4512 TCB4512 TLX4512 TVT4512 UFP4512 UPL4512 UZH4512 VJD4512 VSZ4512 WCV4512 WMR4512 WWN4512 AF4517:AF4519 KB4517:KB4519 TX4517:TX4519 ADT4517:ADT4519 ANP4517:ANP4519 AXL4517:AXL4519 BHH4517:BHH4519 BRD4517:BRD4519 CAZ4517:CAZ4519 CKV4517:CKV4519 CUR4517:CUR4519 DEN4517:DEN4519 DOJ4517:DOJ4519 DYF4517:DYF4519 EIB4517:EIB4519 ERX4517:ERX4519 FBT4517:FBT4519 FLP4517:FLP4519 FVL4517:FVL4519 GFH4517:GFH4519 GPD4517:GPD4519 GYZ4517:GYZ4519 HIV4517:HIV4519 HSR4517:HSR4519 ICN4517:ICN4519 IMJ4517:IMJ4519 IWF4517:IWF4519 JGB4517:JGB4519 JPX4517:JPX4519 JZT4517:JZT4519 KJP4517:KJP4519 KTL4517:KTL4519 LDH4517:LDH4519 LND4517:LND4519 LWZ4517:LWZ4519 MGV4517:MGV4519 MQR4517:MQR4519 NAN4517:NAN4519 NKJ4517:NKJ4519 NUF4517:NUF4519 OEB4517:OEB4519 ONX4517:ONX4519 OXT4517:OXT4519 PHP4517:PHP4519 PRL4517:PRL4519 QBH4517:QBH4519 QLD4517:QLD4519 QUZ4517:QUZ4519 REV4517:REV4519 ROR4517:ROR4519 RYN4517:RYN4519 SIJ4517:SIJ4519 SSF4517:SSF4519 TCB4517:TCB4519 TLX4517:TLX4519 TVT4517:TVT4519 UFP4517:UFP4519 UPL4517:UPL4519 UZH4517:UZH4519 VJD4517:VJD4519 VSZ4517:VSZ4519 WCV4517:WCV4519 WMR4517:WMR4519 WWN4517:WWN4519 AF4529:AF4531 AF4538:AF4541 AF4557:AF4569 KB4557:KB4569 TX4557:TX4569 ADT4557:ADT4569 ANP4557:ANP4569 AXL4557:AXL4569 BHH4557:BHH4569 BRD4557:BRD4569 CAZ4557:CAZ4569 CKV4557:CKV4569 CUR4557:CUR4569 DEN4557:DEN4569 DOJ4557:DOJ4569 DYF4557:DYF4569 EIB4557:EIB4569 ERX4557:ERX4569 FBT4557:FBT4569 FLP4557:FLP4569 FVL4557:FVL4569 GFH4557:GFH4569 GPD4557:GPD4569 GYZ4557:GYZ4569 HIV4557:HIV4569 HSR4557:HSR4569 ICN4557:ICN4569 IMJ4557:IMJ4569 IWF4557:IWF4569 JGB4557:JGB4569 JPX4557:JPX4569 JZT4557:JZT4569 KJP4557:KJP4569 KTL4557:KTL4569 LDH4557:LDH4569 LND4557:LND4569 LWZ4557:LWZ4569 MGV4557:MGV4569 MQR4557:MQR4569 NAN4557:NAN4569 NKJ4557:NKJ4569 NUF4557:NUF4569 OEB4557:OEB4569 ONX4557:ONX4569 OXT4557:OXT4569 PHP4557:PHP4569 PRL4557:PRL4569 QBH4557:QBH4569 QLD4557:QLD4569 QUZ4557:QUZ4569 REV4557:REV4569 ROR4557:ROR4569 RYN4557:RYN4569 SIJ4557:SIJ4569 SSF4557:SSF4569 TCB4557:TCB4569 TLX4557:TLX4569 TVT4557:TVT4569 UFP4557:UFP4569 UPL4557:UPL4569 UZH4557:UZH4569 VJD4557:VJD4569 VSZ4557:VSZ4569 WCV4557:WCV4569 WMR4557:WMR4569 WWN4557:WWN4569 AF4577:AF4578 KB4577:KB4578 TX4577:TX4578 ADT4577:ADT4578 ANP4577:ANP4578 AXL4577:AXL4578 BHH4577:BHH4578 BRD4577:BRD4578 CAZ4577:CAZ4578 CKV4577:CKV4578 CUR4577:CUR4578 DEN4577:DEN4578 DOJ4577:DOJ4578 DYF4577:DYF4578 EIB4577:EIB4578 ERX4577:ERX4578 FBT4577:FBT4578 FLP4577:FLP4578 FVL4577:FVL4578 GFH4577:GFH4578 GPD4577:GPD4578 GYZ4577:GYZ4578 HIV4577:HIV4578 HSR4577:HSR4578 ICN4577:ICN4578 IMJ4577:IMJ4578 IWF4577:IWF4578 JGB4577:JGB4578 JPX4577:JPX4578 JZT4577:JZT4578 KJP4577:KJP4578 KTL4577:KTL4578 LDH4577:LDH4578 LND4577:LND4578 LWZ4577:LWZ4578 MGV4577:MGV4578 MQR4577:MQR4578 NAN4577:NAN4578 NKJ4577:NKJ4578 NUF4577:NUF4578 OEB4577:OEB4578 ONX4577:ONX4578 OXT4577:OXT4578 PHP4577:PHP4578 PRL4577:PRL4578 QBH4577:QBH4578 QLD4577:QLD4578 QUZ4577:QUZ4578 REV4577:REV4578 ROR4577:ROR4578 RYN4577:RYN4578 SIJ4577:SIJ4578 SSF4577:SSF4578 TCB4577:TCB4578 TLX4577:TLX4578 TVT4577:TVT4578 UFP4577:UFP4578 UPL4577:UPL4578 UZH4577:UZH4578 VJD4577:VJD4578 VSZ4577:VSZ4578 WCV4577:WCV4578 WMR4577:WMR4578 WWN4577:WWN4578 AF4581:AF4602 KB4581:KB4602 TX4581:TX4602 ADT4581:ADT4602 ANP4581:ANP4602 AXL4581:AXL4602 BHH4581:BHH4602 BRD4581:BRD4602 CAZ4581:CAZ4602 CKV4581:CKV4602 CUR4581:CUR4602 DEN4581:DEN4602 DOJ4581:DOJ4602 DYF4581:DYF4602 EIB4581:EIB4602 ERX4581:ERX4602 FBT4581:FBT4602 FLP4581:FLP4602 FVL4581:FVL4602 GFH4581:GFH4602 GPD4581:GPD4602 GYZ4581:GYZ4602 HIV4581:HIV4602 HSR4581:HSR4602 ICN4581:ICN4602 IMJ4581:IMJ4602 IWF4581:IWF4602 JGB4581:JGB4602 JPX4581:JPX4602 JZT4581:JZT4602 KJP4581:KJP4602 KTL4581:KTL4602 LDH4581:LDH4602 LND4581:LND4602 LWZ4581:LWZ4602 MGV4581:MGV4602 MQR4581:MQR4602 NAN4581:NAN4602 NKJ4581:NKJ4602 NUF4581:NUF4602 OEB4581:OEB4602 ONX4581:ONX4602 OXT4581:OXT4602 PHP4581:PHP4602 PRL4581:PRL4602 QBH4581:QBH4602 QLD4581:QLD4602 QUZ4581:QUZ4602 REV4581:REV4602 ROR4581:ROR4602 RYN4581:RYN4602 SIJ4581:SIJ4602 SSF4581:SSF4602 TCB4581:TCB4602 TLX4581:TLX4602 TVT4581:TVT4602 UFP4581:UFP4602 UPL4581:UPL4602 UZH4581:UZH4602 VJD4581:VJD4602 VSZ4581:VSZ4602 WCV4581:WCV4602 WMR4581:WMR4602 WWN4581:WWN4602 AF4618:AF4642 KB4618:KB4642 TX4618:TX4642 ADT4618:ADT4642 ANP4618:ANP4642 AXL4618:AXL4642 BHH4618:BHH4642 BRD4618:BRD4642 CAZ4618:CAZ4642 CKV4618:CKV4642 CUR4618:CUR4642 DEN4618:DEN4642 DOJ4618:DOJ4642 DYF4618:DYF4642 EIB4618:EIB4642 ERX4618:ERX4642 FBT4618:FBT4642 FLP4618:FLP4642 FVL4618:FVL4642 GFH4618:GFH4642 GPD4618:GPD4642 GYZ4618:GYZ4642 HIV4618:HIV4642 HSR4618:HSR4642 ICN4618:ICN4642 IMJ4618:IMJ4642 IWF4618:IWF4642 JGB4618:JGB4642 JPX4618:JPX4642 JZT4618:JZT4642 KJP4618:KJP4642 KTL4618:KTL4642 LDH4618:LDH4642 LND4618:LND4642 LWZ4618:LWZ4642 MGV4618:MGV4642 MQR4618:MQR4642 NAN4618:NAN4642 NKJ4618:NKJ4642 NUF4618:NUF4642 OEB4618:OEB4642 ONX4618:ONX4642 OXT4618:OXT4642 PHP4618:PHP4642 PRL4618:PRL4642 QBH4618:QBH4642 QLD4618:QLD4642 QUZ4618:QUZ4642 REV4618:REV4642 ROR4618:ROR4642 RYN4618:RYN4642 SIJ4618:SIJ4642 SSF4618:SSF4642 TCB4618:TCB4642 TLX4618:TLX4642 TVT4618:TVT4642 UFP4618:UFP4642 UPL4618:UPL4642 UZH4618:UZH4642 VJD4618:VJD4642 VSZ4618:VSZ4642 WCV4618:WCV4642 WMR4618:WMR4642 WWN4618:WWN4642 KB4647:KB4655 TX4647:TX4655 ADT4647:ADT4655 ANP4647:ANP4655 AXL4647:AXL4655 BHH4647:BHH4655 BRD4647:BRD4655 CAZ4647:CAZ4655 CKV4647:CKV4655 CUR4647:CUR4655 DEN4647:DEN4655 DOJ4647:DOJ4655 DYF4647:DYF4655 EIB4647:EIB4655 ERX4647:ERX4655 FBT4647:FBT4655 FLP4647:FLP4655 FVL4647:FVL4655 GFH4647:GFH4655 GPD4647:GPD4655 GYZ4647:GYZ4655 HIV4647:HIV4655 HSR4647:HSR4655 ICN4647:ICN4655 IMJ4647:IMJ4655 IWF4647:IWF4655 JGB4647:JGB4655 JPX4647:JPX4655 JZT4647:JZT4655 KJP4647:KJP4655 KTL4647:KTL4655 LDH4647:LDH4655 LND4647:LND4655 LWZ4647:LWZ4655 MGV4647:MGV4655 MQR4647:MQR4655 NAN4647:NAN4655 NKJ4647:NKJ4655 NUF4647:NUF4655 OEB4647:OEB4655 ONX4647:ONX4655 OXT4647:OXT4655 PHP4647:PHP4655 PRL4647:PRL4655 QBH4647:QBH4655 QLD4647:QLD4655 QUZ4647:QUZ4655 REV4647:REV4655 ROR4647:ROR4655 RYN4647:RYN4655 SIJ4647:SIJ4655 SSF4647:SSF4655 TCB4647:TCB4655 TLX4647:TLX4655 TVT4647:TVT4655 UFP4647:UFP4655 UPL4647:UPL4655 UZH4647:UZH4655 VJD4647:VJD4655 VSZ4647:VSZ4655 WCV4647:WCV4655 WMR4647:WMR4655 AF4647:AF4655 WWN4647:WWN4655 AF4703 KB4703 TX4703 ADT4703 ANP4703 AXL4703 BHH4703 BRD4703 CAZ4703 CKV4703 CUR4703 DEN4703 DOJ4703 DYF4703 EIB4703 ERX4703 FBT4703 FLP4703 FVL4703 GFH4703 GPD4703 GYZ4703 HIV4703 HSR4703 ICN4703 IMJ4703 IWF4703 JGB4703 JPX4703 JZT4703 KJP4703 KTL4703 LDH4703 LND4703 LWZ4703 MGV4703 MQR4703 NAN4703 NKJ4703 NUF4703 OEB4703 ONX4703 OXT4703 PHP4703 PRL4703 QBH4703 QLD4703 QUZ4703 REV4703 ROR4703 RYN4703 SIJ4703 SSF4703 TCB4703 TLX4703 TVT4703 UFP4703 UPL4703 UZH4703 VJD4703 VSZ4703 WCV4703 WMR4703 WWN4703 AF4708:AF4721 KB4708:KB4721 TX4708:TX4721 ADT4708:ADT4721 ANP4708:ANP4721 AXL4708:AXL4721 BHH4708:BHH4721 BRD4708:BRD4721 CAZ4708:CAZ4721 CKV4708:CKV4721 CUR4708:CUR4721 DEN4708:DEN4721 DOJ4708:DOJ4721 DYF4708:DYF4721 EIB4708:EIB4721 ERX4708:ERX4721 FBT4708:FBT4721 FLP4708:FLP4721 FVL4708:FVL4721 GFH4708:GFH4721 GPD4708:GPD4721 GYZ4708:GYZ4721 HIV4708:HIV4721 HSR4708:HSR4721 ICN4708:ICN4721 IMJ4708:IMJ4721 IWF4708:IWF4721 JGB4708:JGB4721 JPX4708:JPX4721 JZT4708:JZT4721 KJP4708:KJP4721 KTL4708:KTL4721 LDH4708:LDH4721 LND4708:LND4721 LWZ4708:LWZ4721 MGV4708:MGV4721 MQR4708:MQR4721 NAN4708:NAN4721 NKJ4708:NKJ4721 NUF4708:NUF4721 OEB4708:OEB4721 ONX4708:ONX4721 OXT4708:OXT4721 PHP4708:PHP4721 PRL4708:PRL4721 QBH4708:QBH4721 QLD4708:QLD4721 QUZ4708:QUZ4721 REV4708:REV4721 ROR4708:ROR4721 RYN4708:RYN4721 SIJ4708:SIJ4721 SSF4708:SSF4721 TCB4708:TCB4721 TLX4708:TLX4721 TVT4708:TVT4721 UFP4708:UFP4721 UPL4708:UPL4721 UZH4708:UZH4721 VJD4708:VJD4721 VSZ4708:VSZ4721 WCV4708:WCV4721 WMR4708:WMR4721 WWN4708:WWN4721 AF4737:AF4754 KB4745:KB4754 TX4745:TX4754 ADT4745:ADT4754 ANP4745:ANP4754 AXL4745:AXL4754 BHH4745:BHH4754 BRD4745:BRD4754 CAZ4745:CAZ4754 CKV4745:CKV4754 CUR4745:CUR4754 DEN4745:DEN4754 DOJ4745:DOJ4754 DYF4745:DYF4754 EIB4745:EIB4754 ERX4745:ERX4754 FBT4745:FBT4754 FLP4745:FLP4754 FVL4745:FVL4754 GFH4745:GFH4754 GPD4745:GPD4754 GYZ4745:GYZ4754 HIV4745:HIV4754 HSR4745:HSR4754 ICN4745:ICN4754 IMJ4745:IMJ4754 IWF4745:IWF4754 JGB4745:JGB4754 JPX4745:JPX4754 JZT4745:JZT4754 KJP4745:KJP4754 KTL4745:KTL4754 LDH4745:LDH4754 LND4745:LND4754 LWZ4745:LWZ4754 MGV4745:MGV4754 MQR4745:MQR4754 NAN4745:NAN4754 NKJ4745:NKJ4754 NUF4745:NUF4754 OEB4745:OEB4754 ONX4745:ONX4754 OXT4745:OXT4754 PHP4745:PHP4754 PRL4745:PRL4754 QBH4745:QBH4754 QLD4745:QLD4754 QUZ4745:QUZ4754 REV4745:REV4754 ROR4745:ROR4754 RYN4745:RYN4754 SIJ4745:SIJ4754 SSF4745:SSF4754 TCB4745:TCB4754 TLX4745:TLX4754 TVT4745:TVT4754 UFP4745:UFP4754 UPL4745:UPL4754 UZH4745:UZH4754 VJD4745:VJD4754 VSZ4745:VSZ4754 WCV4745:WCV4754 WMR4745:WMR4754 WWN4745:WWN4754 AF4763:AF4780 KB4763:KB4780 TX4763:TX4780 ADT4763:ADT4780 ANP4763:ANP4780 AXL4763:AXL4780 BHH4763:BHH4780 BRD4763:BRD4780 CAZ4763:CAZ4780 CKV4763:CKV4780 CUR4763:CUR4780 DEN4763:DEN4780 DOJ4763:DOJ4780 DYF4763:DYF4780 EIB4763:EIB4780 ERX4763:ERX4780 FBT4763:FBT4780 FLP4763:FLP4780 FVL4763:FVL4780 GFH4763:GFH4780 GPD4763:GPD4780 GYZ4763:GYZ4780 HIV4763:HIV4780 HSR4763:HSR4780 ICN4763:ICN4780 IMJ4763:IMJ4780 IWF4763:IWF4780 JGB4763:JGB4780 JPX4763:JPX4780 JZT4763:JZT4780 KJP4763:KJP4780 KTL4763:KTL4780 LDH4763:LDH4780 LND4763:LND4780 LWZ4763:LWZ4780 MGV4763:MGV4780 MQR4763:MQR4780 NAN4763:NAN4780 NKJ4763:NKJ4780 NUF4763:NUF4780 OEB4763:OEB4780 ONX4763:ONX4780 OXT4763:OXT4780 PHP4763:PHP4780 PRL4763:PRL4780 QBH4763:QBH4780 QLD4763:QLD4780 QUZ4763:QUZ4780 REV4763:REV4780 ROR4763:ROR4780 RYN4763:RYN4780 SIJ4763:SIJ4780 SSF4763:SSF4780 TCB4763:TCB4780 TLX4763:TLX4780 TVT4763:TVT4780 UFP4763:UFP4780 UPL4763:UPL4780 UZH4763:UZH4780 VJD4763:VJD4780 VSZ4763:VSZ4780 WCV4763:WCV4780 WMR4763:WMR4780 WWN4763:WWN4780 WWN4857:WWN4863 AF4810:AF4824 KB4810:KB4824 TX4810:TX4824 ADT4810:ADT4824 ANP4810:ANP4824 AXL4810:AXL4824 BHH4810:BHH4824 BRD4810:BRD4824 CAZ4810:CAZ4824 CKV4810:CKV4824 CUR4810:CUR4824 DEN4810:DEN4824 DOJ4810:DOJ4824 DYF4810:DYF4824 EIB4810:EIB4824 ERX4810:ERX4824 FBT4810:FBT4824 FLP4810:FLP4824 FVL4810:FVL4824 GFH4810:GFH4824 GPD4810:GPD4824 GYZ4810:GYZ4824 HIV4810:HIV4824 HSR4810:HSR4824 ICN4810:ICN4824 IMJ4810:IMJ4824 IWF4810:IWF4824 JGB4810:JGB4824 JPX4810:JPX4824 JZT4810:JZT4824 KJP4810:KJP4824 KTL4810:KTL4824 LDH4810:LDH4824 LND4810:LND4824 LWZ4810:LWZ4824 MGV4810:MGV4824 MQR4810:MQR4824 NAN4810:NAN4824 NKJ4810:NKJ4824 NUF4810:NUF4824 OEB4810:OEB4824 ONX4810:ONX4824 OXT4810:OXT4824 PHP4810:PHP4824 PRL4810:PRL4824 QBH4810:QBH4824 QLD4810:QLD4824 QUZ4810:QUZ4824 REV4810:REV4824 ROR4810:ROR4824 RYN4810:RYN4824 SIJ4810:SIJ4824 SSF4810:SSF4824 TCB4810:TCB4824 TLX4810:TLX4824 TVT4810:TVT4824 UFP4810:UFP4824 UPL4810:UPL4824 UZH4810:UZH4824 VJD4810:VJD4824 VSZ4810:VSZ4824 WCV4810:WCV4824 WMR4810:WMR4824 WWN4810:WWN4824 AF4842:AF4849 KB4845:KB4849 TX4845:TX4849 ADT4845:ADT4849 ANP4845:ANP4849 AXL4845:AXL4849 BHH4845:BHH4849 BRD4845:BRD4849 CAZ4845:CAZ4849 CKV4845:CKV4849 CUR4845:CUR4849 DEN4845:DEN4849 DOJ4845:DOJ4849 DYF4845:DYF4849 EIB4845:EIB4849 ERX4845:ERX4849 FBT4845:FBT4849 FLP4845:FLP4849 FVL4845:FVL4849 GFH4845:GFH4849 GPD4845:GPD4849 GYZ4845:GYZ4849 HIV4845:HIV4849 HSR4845:HSR4849 ICN4845:ICN4849 IMJ4845:IMJ4849 IWF4845:IWF4849 JGB4845:JGB4849 JPX4845:JPX4849 JZT4845:JZT4849 KJP4845:KJP4849 KTL4845:KTL4849 LDH4845:LDH4849 LND4845:LND4849 LWZ4845:LWZ4849 MGV4845:MGV4849 MQR4845:MQR4849 NAN4845:NAN4849 NKJ4845:NKJ4849 NUF4845:NUF4849 OEB4845:OEB4849 ONX4845:ONX4849 OXT4845:OXT4849 PHP4845:PHP4849 PRL4845:PRL4849 QBH4845:QBH4849 QLD4845:QLD4849 QUZ4845:QUZ4849 REV4845:REV4849 ROR4845:ROR4849 RYN4845:RYN4849 SIJ4845:SIJ4849 SSF4845:SSF4849 TCB4845:TCB4849 TLX4845:TLX4849 TVT4845:TVT4849 UFP4845:UFP4849 UPL4845:UPL4849 UZH4845:UZH4849 VJD4845:VJD4849 VSZ4845:VSZ4849 WCV4845:WCV4849 WMR4845:WMR4849 WWN4845:WWN4849 AF4857:AF4863 KB4857:KB4863 TX4857:TX4863 ADT4857:ADT4863 ANP4857:ANP4863 AXL4857:AXL4863 BHH4857:BHH4863 BRD4857:BRD4863 CAZ4857:CAZ4863 CKV4857:CKV4863 CUR4857:CUR4863 DEN4857:DEN4863 DOJ4857:DOJ4863 DYF4857:DYF4863 EIB4857:EIB4863 ERX4857:ERX4863 FBT4857:FBT4863 FLP4857:FLP4863 FVL4857:FVL4863 GFH4857:GFH4863 GPD4857:GPD4863 GYZ4857:GYZ4863 HIV4857:HIV4863 HSR4857:HSR4863 ICN4857:ICN4863 IMJ4857:IMJ4863 IWF4857:IWF4863 JGB4857:JGB4863 JPX4857:JPX4863 JZT4857:JZT4863 KJP4857:KJP4863 KTL4857:KTL4863 LDH4857:LDH4863 LND4857:LND4863 LWZ4857:LWZ4863 MGV4857:MGV4863 MQR4857:MQR4863 NAN4857:NAN4863 NKJ4857:NKJ4863 NUF4857:NUF4863 OEB4857:OEB4863 ONX4857:ONX4863 OXT4857:OXT4863 PHP4857:PHP4863 PRL4857:PRL4863 QBH4857:QBH4863 QLD4857:QLD4863 QUZ4857:QUZ4863 REV4857:REV4863 ROR4857:ROR4863 RYN4857:RYN4863 SIJ4857:SIJ4863 SSF4857:SSF4863 TCB4857:TCB4863 TLX4857:TLX4863 TVT4857:TVT4863 UFP4857:UFP4863 UPL4857:UPL4863 UZH4857:UZH4863 VJD4857:VJD4863 VSZ4857:VSZ4863 WCV4857:WCV4863 WMR4857:WMR4863 WMR4804:WMR4806 WCV4804:WCV4806 VSZ4804:VSZ4806 VJD4804:VJD4806 UZH4804:UZH4806 UPL4804:UPL4806 UFP4804:UFP4806 TVT4804:TVT4806 TLX4804:TLX4806 TCB4804:TCB4806 SSF4804:SSF4806 SIJ4804:SIJ4806 RYN4804:RYN4806 ROR4804:ROR4806 REV4804:REV4806 QUZ4804:QUZ4806 QLD4804:QLD4806 QBH4804:QBH4806 PRL4804:PRL4806 PHP4804:PHP4806 OXT4804:OXT4806 ONX4804:ONX4806 OEB4804:OEB4806 NUF4804:NUF4806 NKJ4804:NKJ4806 NAN4804:NAN4806 MQR4804:MQR4806 MGV4804:MGV4806 LWZ4804:LWZ4806 LND4804:LND4806 LDH4804:LDH4806 KTL4804:KTL4806 KJP4804:KJP4806 JZT4804:JZT4806 JPX4804:JPX4806 JGB4804:JGB4806 IWF4804:IWF4806 IMJ4804:IMJ4806 ICN4804:ICN4806 HSR4804:HSR4806 HIV4804:HIV4806 GYZ4804:GYZ4806 GPD4804:GPD4806 GFH4804:GFH4806 FVL4804:FVL4806 FLP4804:FLP4806 FBT4804:FBT4806 ERX4804:ERX4806 EIB4804:EIB4806 DYF4804:DYF4806 DOJ4804:DOJ4806 DEN4804:DEN4806 CUR4804:CUR4806 CKV4804:CKV4806 CAZ4804:CAZ4806 BRD4804:BRD4806 BHH4804:BHH4806 AXL4804:AXL4806 ANP4804:ANP4806 ADT4804:ADT4806 TX4804:TX4806 KB4804:KB4806 AF4804:AF4806 WWN4804:WWN4806 AF4878:AF4879 KB4878:KB4879 TX4878:TX4879 ADT4878:ADT4879 ANP4878:ANP4879 AXL4878:AXL4879 BHH4878:BHH4879 BRD4878:BRD4879 CAZ4878:CAZ4879 CKV4878:CKV4879 CUR4878:CUR4879 DEN4878:DEN4879 DOJ4878:DOJ4879 DYF4878:DYF4879 EIB4878:EIB4879 ERX4878:ERX4879 FBT4878:FBT4879 FLP4878:FLP4879 FVL4878:FVL4879 GFH4878:GFH4879 GPD4878:GPD4879 GYZ4878:GYZ4879 HIV4878:HIV4879 HSR4878:HSR4879 ICN4878:ICN4879 IMJ4878:IMJ4879 IWF4878:IWF4879 JGB4878:JGB4879 JPX4878:JPX4879 JZT4878:JZT4879 KJP4878:KJP4879 KTL4878:KTL4879 LDH4878:LDH4879 LND4878:LND4879 LWZ4878:LWZ4879 MGV4878:MGV4879 MQR4878:MQR4879 NAN4878:NAN4879 NKJ4878:NKJ4879 NUF4878:NUF4879 OEB4878:OEB4879 ONX4878:ONX4879 OXT4878:OXT4879 PHP4878:PHP4879 PRL4878:PRL4879 QBH4878:QBH4879 QLD4878:QLD4879 QUZ4878:QUZ4879 REV4878:REV4879 ROR4878:ROR4879 RYN4878:RYN4879 SIJ4878:SIJ4879 SSF4878:SSF4879 TCB4878:TCB4879 TLX4878:TLX4879 TVT4878:TVT4879 UFP4878:UFP4879 UPL4878:UPL4879 UZH4878:UZH4879 VJD4878:VJD4879 VSZ4878:VSZ4879 WCV4878:WCV4879 WMR4878:WMR4879 WWN4878:WWN4879 AF4883:AF4884 KB4883:KB4884 TX4883:TX4884 ADT4883:ADT4884 ANP4883:ANP4884 AXL4883:AXL4884 BHH4883:BHH4884 BRD4883:BRD4884 CAZ4883:CAZ4884 CKV4883:CKV4884 CUR4883:CUR4884 DEN4883:DEN4884 DOJ4883:DOJ4884 DYF4883:DYF4884 EIB4883:EIB4884 ERX4883:ERX4884 FBT4883:FBT4884 FLP4883:FLP4884 FVL4883:FVL4884 GFH4883:GFH4884 GPD4883:GPD4884 GYZ4883:GYZ4884 HIV4883:HIV4884 HSR4883:HSR4884 ICN4883:ICN4884 IMJ4883:IMJ4884 IWF4883:IWF4884 JGB4883:JGB4884 JPX4883:JPX4884 JZT4883:JZT4884 KJP4883:KJP4884 KTL4883:KTL4884 LDH4883:LDH4884 LND4883:LND4884 LWZ4883:LWZ4884 MGV4883:MGV4884 MQR4883:MQR4884 NAN4883:NAN4884 NKJ4883:NKJ4884 NUF4883:NUF4884 OEB4883:OEB4884 ONX4883:ONX4884 OXT4883:OXT4884 PHP4883:PHP4884 PRL4883:PRL4884 QBH4883:QBH4884 QLD4883:QLD4884 QUZ4883:QUZ4884 REV4883:REV4884 ROR4883:ROR4884 RYN4883:RYN4884 SIJ4883:SIJ4884 SSF4883:SSF4884 TCB4883:TCB4884 TLX4883:TLX4884 TVT4883:TVT4884 UFP4883:UFP4884 UPL4883:UPL4884 UZH4883:UZH4884 VJD4883:VJD4884 VSZ4883:VSZ4884 WCV4883:WCV4884 WMR4883:WMR4884 WWN4883:WWN4884 AF4888:AF4889 KB4889 TX4889 ADT4889 ANP4889 AXL4889 BHH4889 BRD4889 CAZ4889 CKV4889 CUR4889 DEN4889 DOJ4889 DYF4889 EIB4889 ERX4889 FBT4889 FLP4889 FVL4889 GFH4889 GPD4889 GYZ4889 HIV4889 HSR4889 ICN4889 IMJ4889 IWF4889 JGB4889 JPX4889 JZT4889 KJP4889 KTL4889 LDH4889 LND4889 LWZ4889 MGV4889 MQR4889 NAN4889 NKJ4889 NUF4889 OEB4889 ONX4889 OXT4889 PHP4889 PRL4889 QBH4889 QLD4889 QUZ4889 REV4889 ROR4889 RYN4889 SIJ4889 SSF4889 TCB4889 TLX4889 TVT4889 UFP4889 UPL4889 UZH4889 VJD4889 VSZ4889 WCV4889 WMR4889 WWN4889 AF4892:AF4893 KB4892:KB4893 TX4892:TX4893 ADT4892:ADT4893 ANP4892:ANP4893 AXL4892:AXL4893 BHH4892:BHH4893 BRD4892:BRD4893 CAZ4892:CAZ4893 CKV4892:CKV4893 CUR4892:CUR4893 DEN4892:DEN4893 DOJ4892:DOJ4893 DYF4892:DYF4893 EIB4892:EIB4893 ERX4892:ERX4893 FBT4892:FBT4893 FLP4892:FLP4893 FVL4892:FVL4893 GFH4892:GFH4893 GPD4892:GPD4893 GYZ4892:GYZ4893 HIV4892:HIV4893 HSR4892:HSR4893 ICN4892:ICN4893 IMJ4892:IMJ4893 IWF4892:IWF4893 JGB4892:JGB4893 JPX4892:JPX4893 JZT4892:JZT4893 KJP4892:KJP4893 KTL4892:KTL4893 LDH4892:LDH4893 LND4892:LND4893 LWZ4892:LWZ4893 MGV4892:MGV4893 MQR4892:MQR4893 NAN4892:NAN4893 NKJ4892:NKJ4893 NUF4892:NUF4893 OEB4892:OEB4893 ONX4892:ONX4893 OXT4892:OXT4893 PHP4892:PHP4893 PRL4892:PRL4893 QBH4892:QBH4893 QLD4892:QLD4893 QUZ4892:QUZ4893 REV4892:REV4893 ROR4892:ROR4893 RYN4892:RYN4893 SIJ4892:SIJ4893 SSF4892:SSF4893 TCB4892:TCB4893 TLX4892:TLX4893 TVT4892:TVT4893 UFP4892:UFP4893 UPL4892:UPL4893 UZH4892:UZH4893 VJD4892:VJD4893 VSZ4892:VSZ4893 WCV4892:WCV4893 WMR4892:WMR4893 WWN4892:WWN4893 WWN5012:WWN5031 AF4966:AF4976 KB4970:KB4976 TX4970:TX4976 ADT4970:ADT4976 ANP4970:ANP4976 AXL4970:AXL4976 BHH4970:BHH4976 BRD4970:BRD4976 CAZ4970:CAZ4976 CKV4970:CKV4976 CUR4970:CUR4976 DEN4970:DEN4976 DOJ4970:DOJ4976 DYF4970:DYF4976 EIB4970:EIB4976 ERX4970:ERX4976 FBT4970:FBT4976 FLP4970:FLP4976 FVL4970:FVL4976 GFH4970:GFH4976 GPD4970:GPD4976 GYZ4970:GYZ4976 HIV4970:HIV4976 HSR4970:HSR4976 ICN4970:ICN4976 IMJ4970:IMJ4976 IWF4970:IWF4976 JGB4970:JGB4976 JPX4970:JPX4976 JZT4970:JZT4976 KJP4970:KJP4976 KTL4970:KTL4976 LDH4970:LDH4976 LND4970:LND4976 LWZ4970:LWZ4976 MGV4970:MGV4976 MQR4970:MQR4976 NAN4970:NAN4976 NKJ4970:NKJ4976 NUF4970:NUF4976 OEB4970:OEB4976 ONX4970:ONX4976 OXT4970:OXT4976 PHP4970:PHP4976 PRL4970:PRL4976 QBH4970:QBH4976 QLD4970:QLD4976 QUZ4970:QUZ4976 REV4970:REV4976 ROR4970:ROR4976 RYN4970:RYN4976 SIJ4970:SIJ4976 SSF4970:SSF4976 TCB4970:TCB4976 TLX4970:TLX4976 TVT4970:TVT4976 UFP4970:UFP4976 UPL4970:UPL4976 UZH4970:UZH4976 VJD4970:VJD4976 VSZ4970:VSZ4976 WCV4970:WCV4976 WMR4970:WMR4976 WWN4970:WWN4976 AF4989:AF4991 KB4989:KB4991 TX4989:TX4991 ADT4989:ADT4991 ANP4989:ANP4991 AXL4989:AXL4991 BHH4989:BHH4991 BRD4989:BRD4991 CAZ4989:CAZ4991 CKV4989:CKV4991 CUR4989:CUR4991 DEN4989:DEN4991 DOJ4989:DOJ4991 DYF4989:DYF4991 EIB4989:EIB4991 ERX4989:ERX4991 FBT4989:FBT4991 FLP4989:FLP4991 FVL4989:FVL4991 GFH4989:GFH4991 GPD4989:GPD4991 GYZ4989:GYZ4991 HIV4989:HIV4991 HSR4989:HSR4991 ICN4989:ICN4991 IMJ4989:IMJ4991 IWF4989:IWF4991 JGB4989:JGB4991 JPX4989:JPX4991 JZT4989:JZT4991 KJP4989:KJP4991 KTL4989:KTL4991 LDH4989:LDH4991 LND4989:LND4991 LWZ4989:LWZ4991 MGV4989:MGV4991 MQR4989:MQR4991 NAN4989:NAN4991 NKJ4989:NKJ4991 NUF4989:NUF4991 OEB4989:OEB4991 ONX4989:ONX4991 OXT4989:OXT4991 PHP4989:PHP4991 PRL4989:PRL4991 QBH4989:QBH4991 QLD4989:QLD4991 QUZ4989:QUZ4991 REV4989:REV4991 ROR4989:ROR4991 RYN4989:RYN4991 SIJ4989:SIJ4991 SSF4989:SSF4991 TCB4989:TCB4991 TLX4989:TLX4991 TVT4989:TVT4991 UFP4989:UFP4991 UPL4989:UPL4991 UZH4989:UZH4991 VJD4989:VJD4991 VSZ4989:VSZ4991 WCV4989:WCV4991 WMR4989:WMR4991 WWN4989:WWN4991 AF5012:AF5031 KB5012:KB5031 TX5012:TX5031 ADT5012:ADT5031 ANP5012:ANP5031 AXL5012:AXL5031 BHH5012:BHH5031 BRD5012:BRD5031 CAZ5012:CAZ5031 CKV5012:CKV5031 CUR5012:CUR5031 DEN5012:DEN5031 DOJ5012:DOJ5031 DYF5012:DYF5031 EIB5012:EIB5031 ERX5012:ERX5031 FBT5012:FBT5031 FLP5012:FLP5031 FVL5012:FVL5031 GFH5012:GFH5031 GPD5012:GPD5031 GYZ5012:GYZ5031 HIV5012:HIV5031 HSR5012:HSR5031 ICN5012:ICN5031 IMJ5012:IMJ5031 IWF5012:IWF5031 JGB5012:JGB5031 JPX5012:JPX5031 JZT5012:JZT5031 KJP5012:KJP5031 KTL5012:KTL5031 LDH5012:LDH5031 LND5012:LND5031 LWZ5012:LWZ5031 MGV5012:MGV5031 MQR5012:MQR5031 NAN5012:NAN5031 NKJ5012:NKJ5031 NUF5012:NUF5031 OEB5012:OEB5031 ONX5012:ONX5031 OXT5012:OXT5031 PHP5012:PHP5031 PRL5012:PRL5031 QBH5012:QBH5031 QLD5012:QLD5031 QUZ5012:QUZ5031 REV5012:REV5031 ROR5012:ROR5031 RYN5012:RYN5031 SIJ5012:SIJ5031 SSF5012:SSF5031 TCB5012:TCB5031 TLX5012:TLX5031 TVT5012:TVT5031 UFP5012:UFP5031 UPL5012:UPL5031 UZH5012:UZH5031 VJD5012:VJD5031 VSZ5012:VSZ5031 WCV5012:WCV5031 WMR5012:WMR5031 WWN4904:WWN4951 WMR4904:WMR4951 WCV4904:WCV4951 VSZ4904:VSZ4951 VJD4904:VJD4951 UZH4904:UZH4951 UPL4904:UPL4951 UFP4904:UFP4951 TVT4904:TVT4951 TLX4904:TLX4951 TCB4904:TCB4951 SSF4904:SSF4951 SIJ4904:SIJ4951 RYN4904:RYN4951 ROR4904:ROR4951 REV4904:REV4951 QUZ4904:QUZ4951 QLD4904:QLD4951 QBH4904:QBH4951 PRL4904:PRL4951 PHP4904:PHP4951 OXT4904:OXT4951 ONX4904:ONX4951 OEB4904:OEB4951 NUF4904:NUF4951 NKJ4904:NKJ4951 NAN4904:NAN4951 MQR4904:MQR4951 MGV4904:MGV4951 LWZ4904:LWZ4951 LND4904:LND4951 LDH4904:LDH4951 KTL4904:KTL4951 KJP4904:KJP4951 JZT4904:JZT4951 JPX4904:JPX4951 JGB4904:JGB4951 IWF4904:IWF4951 IMJ4904:IMJ4951 ICN4904:ICN4951 HSR4904:HSR4951 HIV4904:HIV4951 GYZ4904:GYZ4951 GPD4904:GPD4951 GFH4904:GFH4951 FVL4904:FVL4951 FLP4904:FLP4951 FBT4904:FBT4951 ERX4904:ERX4951 EIB4904:EIB4951 DYF4904:DYF4951 DOJ4904:DOJ4951 DEN4904:DEN4951 CUR4904:CUR4951 CKV4904:CKV4951 CAZ4904:CAZ4951 BRD4904:BRD4951 BHH4904:BHH4951 AXL4904:AXL4951 ANP4904:ANP4951 ADT4904:ADT4951 TX4904:TX4951 KB4904:KB4951 AF4904:AF4951 AF5048:AF5053 KB5051:KB5053 TX5051:TX5053 ADT5051:ADT5053 ANP5051:ANP5053 AXL5051:AXL5053 BHH5051:BHH5053 BRD5051:BRD5053 CAZ5051:CAZ5053 CKV5051:CKV5053 CUR5051:CUR5053 DEN5051:DEN5053 DOJ5051:DOJ5053 DYF5051:DYF5053 EIB5051:EIB5053 ERX5051:ERX5053 FBT5051:FBT5053 FLP5051:FLP5053 FVL5051:FVL5053 GFH5051:GFH5053 GPD5051:GPD5053 GYZ5051:GYZ5053 HIV5051:HIV5053 HSR5051:HSR5053 ICN5051:ICN5053 IMJ5051:IMJ5053 IWF5051:IWF5053 JGB5051:JGB5053 JPX5051:JPX5053 JZT5051:JZT5053 KJP5051:KJP5053 KTL5051:KTL5053 LDH5051:LDH5053 LND5051:LND5053 LWZ5051:LWZ5053 MGV5051:MGV5053 MQR5051:MQR5053 NAN5051:NAN5053 NKJ5051:NKJ5053 NUF5051:NUF5053 OEB5051:OEB5053 ONX5051:ONX5053 OXT5051:OXT5053 PHP5051:PHP5053 PRL5051:PRL5053 QBH5051:QBH5053 QLD5051:QLD5053 QUZ5051:QUZ5053 REV5051:REV5053 ROR5051:ROR5053 RYN5051:RYN5053 SIJ5051:SIJ5053 SSF5051:SSF5053 TCB5051:TCB5053 TLX5051:TLX5053 TVT5051:TVT5053 UFP5051:UFP5053 UPL5051:UPL5053 UZH5051:UZH5053 VJD5051:VJD5053 VSZ5051:VSZ5053 WCV5051:WCV5053 WMR5051:WMR5053 WWN5051:WWN5053 AF5057:AF5063 KB5057:KB5062 TX5057:TX5062 ADT5057:ADT5062 ANP5057:ANP5062 AXL5057:AXL5062 BHH5057:BHH5062 BRD5057:BRD5062 CAZ5057:CAZ5062 CKV5057:CKV5062 CUR5057:CUR5062 DEN5057:DEN5062 DOJ5057:DOJ5062 DYF5057:DYF5062 EIB5057:EIB5062 ERX5057:ERX5062 FBT5057:FBT5062 FLP5057:FLP5062 FVL5057:FVL5062 GFH5057:GFH5062 GPD5057:GPD5062 GYZ5057:GYZ5062 HIV5057:HIV5062 HSR5057:HSR5062 ICN5057:ICN5062 IMJ5057:IMJ5062 IWF5057:IWF5062 JGB5057:JGB5062 JPX5057:JPX5062 JZT5057:JZT5062 KJP5057:KJP5062 KTL5057:KTL5062 LDH5057:LDH5062 LND5057:LND5062 LWZ5057:LWZ5062 MGV5057:MGV5062 MQR5057:MQR5062 NAN5057:NAN5062 NKJ5057:NKJ5062 NUF5057:NUF5062 OEB5057:OEB5062 ONX5057:ONX5062 OXT5057:OXT5062 PHP5057:PHP5062 PRL5057:PRL5062 QBH5057:QBH5062 QLD5057:QLD5062 QUZ5057:QUZ5062 REV5057:REV5062 ROR5057:ROR5062 RYN5057:RYN5062 SIJ5057:SIJ5062 SSF5057:SSF5062 TCB5057:TCB5062 TLX5057:TLX5062 TVT5057:TVT5062 UFP5057:UFP5062 UPL5057:UPL5062 UZH5057:UZH5062 VJD5057:VJD5062 VSZ5057:VSZ5062 WCV5057:WCV5062 WMR5057:WMR5062 WWN5057:WWN5062 AF5087:AF5089 KB5087:KB5089 TX5087:TX5089 ADT5087:ADT5089 ANP5087:ANP5089 AXL5087:AXL5089 BHH5087:BHH5089 BRD5087:BRD5089 CAZ5087:CAZ5089 CKV5087:CKV5089 CUR5087:CUR5089 DEN5087:DEN5089 DOJ5087:DOJ5089 DYF5087:DYF5089 EIB5087:EIB5089 ERX5087:ERX5089 FBT5087:FBT5089 FLP5087:FLP5089 FVL5087:FVL5089 GFH5087:GFH5089 GPD5087:GPD5089 GYZ5087:GYZ5089 HIV5087:HIV5089 HSR5087:HSR5089 ICN5087:ICN5089 IMJ5087:IMJ5089 IWF5087:IWF5089 JGB5087:JGB5089 JPX5087:JPX5089 JZT5087:JZT5089 KJP5087:KJP5089 KTL5087:KTL5089 LDH5087:LDH5089 LND5087:LND5089 LWZ5087:LWZ5089 MGV5087:MGV5089 MQR5087:MQR5089 NAN5087:NAN5089 NKJ5087:NKJ5089 NUF5087:NUF5089 OEB5087:OEB5089 ONX5087:ONX5089 OXT5087:OXT5089 PHP5087:PHP5089 PRL5087:PRL5089 QBH5087:QBH5089 QLD5087:QLD5089 QUZ5087:QUZ5089 REV5087:REV5089 ROR5087:ROR5089 RYN5087:RYN5089 SIJ5087:SIJ5089 SSF5087:SSF5089 TCB5087:TCB5089 TLX5087:TLX5089 TVT5087:TVT5089 UFP5087:UFP5089 UPL5087:UPL5089 UZH5087:UZH5089 VJD5087:VJD5089 VSZ5087:VSZ5089 WCV5087:WCV5089 WMR5087:WMR5089 WWN5087:WWN5089 AF5095 AF5099:AF5100 KB5099:KB5100 TX5099:TX5100 ADT5099:ADT5100 ANP5099:ANP5100 AXL5099:AXL5100 BHH5099:BHH5100 BRD5099:BRD5100 CAZ5099:CAZ5100 CKV5099:CKV5100 CUR5099:CUR5100 DEN5099:DEN5100 DOJ5099:DOJ5100 DYF5099:DYF5100 EIB5099:EIB5100 ERX5099:ERX5100 FBT5099:FBT5100 FLP5099:FLP5100 FVL5099:FVL5100 GFH5099:GFH5100 GPD5099:GPD5100 GYZ5099:GYZ5100 HIV5099:HIV5100 HSR5099:HSR5100 ICN5099:ICN5100 IMJ5099:IMJ5100 IWF5099:IWF5100 JGB5099:JGB5100 JPX5099:JPX5100 JZT5099:JZT5100 KJP5099:KJP5100 KTL5099:KTL5100 LDH5099:LDH5100 LND5099:LND5100 LWZ5099:LWZ5100 MGV5099:MGV5100 MQR5099:MQR5100 NAN5099:NAN5100 NKJ5099:NKJ5100 NUF5099:NUF5100 OEB5099:OEB5100 ONX5099:ONX5100 OXT5099:OXT5100 PHP5099:PHP5100 PRL5099:PRL5100 QBH5099:QBH5100 QLD5099:QLD5100 QUZ5099:QUZ5100 REV5099:REV5100 ROR5099:ROR5100 RYN5099:RYN5100 SIJ5099:SIJ5100 SSF5099:SSF5100 TCB5099:TCB5100 TLX5099:TLX5100 TVT5099:TVT5100 UFP5099:UFP5100 UPL5099:UPL5100 UZH5099:UZH5100 VJD5099:VJD5100 VSZ5099:VSZ5100 WCV5099:WCV5100 WMR5099:WMR5100 WWN5099:WWN5100 AF5109:AF5112 KB5109:KB5112 TX5109:TX5112 ADT5109:ADT5112 ANP5109:ANP5112 AXL5109:AXL5112 BHH5109:BHH5112 BRD5109:BRD5112 CAZ5109:CAZ5112 CKV5109:CKV5112 CUR5109:CUR5112 DEN5109:DEN5112 DOJ5109:DOJ5112 DYF5109:DYF5112 EIB5109:EIB5112 ERX5109:ERX5112 FBT5109:FBT5112 FLP5109:FLP5112 FVL5109:FVL5112 GFH5109:GFH5112 GPD5109:GPD5112 GYZ5109:GYZ5112 HIV5109:HIV5112 HSR5109:HSR5112 ICN5109:ICN5112 IMJ5109:IMJ5112 IWF5109:IWF5112 JGB5109:JGB5112 JPX5109:JPX5112 JZT5109:JZT5112 KJP5109:KJP5112 KTL5109:KTL5112 LDH5109:LDH5112 LND5109:LND5112 LWZ5109:LWZ5112 MGV5109:MGV5112 MQR5109:MQR5112 NAN5109:NAN5112 NKJ5109:NKJ5112 NUF5109:NUF5112 OEB5109:OEB5112 ONX5109:ONX5112 OXT5109:OXT5112 PHP5109:PHP5112 PRL5109:PRL5112 QBH5109:QBH5112 QLD5109:QLD5112 QUZ5109:QUZ5112 REV5109:REV5112 ROR5109:ROR5112 RYN5109:RYN5112 SIJ5109:SIJ5112 SSF5109:SSF5112 TCB5109:TCB5112 TLX5109:TLX5112 TVT5109:TVT5112 UFP5109:UFP5112 UPL5109:UPL5112 UZH5109:UZH5112 VJD5109:VJD5112 VSZ5109:VSZ5112 WCV5109:WCV5112 WMR5109:WMR5112 WWN5109:WWN5112 AF5115:AF5121 KB5115:KB5121 TX5115:TX5121 ADT5115:ADT5121 ANP5115:ANP5121 AXL5115:AXL5121 BHH5115:BHH5121 BRD5115:BRD5121 CAZ5115:CAZ5121 CKV5115:CKV5121 CUR5115:CUR5121 DEN5115:DEN5121 DOJ5115:DOJ5121 DYF5115:DYF5121 EIB5115:EIB5121 ERX5115:ERX5121 FBT5115:FBT5121 FLP5115:FLP5121 FVL5115:FVL5121 GFH5115:GFH5121 GPD5115:GPD5121 GYZ5115:GYZ5121 HIV5115:HIV5121 HSR5115:HSR5121 ICN5115:ICN5121 IMJ5115:IMJ5121 IWF5115:IWF5121 JGB5115:JGB5121 JPX5115:JPX5121 JZT5115:JZT5121 KJP5115:KJP5121 KTL5115:KTL5121 LDH5115:LDH5121 LND5115:LND5121 LWZ5115:LWZ5121 MGV5115:MGV5121 MQR5115:MQR5121 NAN5115:NAN5121 NKJ5115:NKJ5121 NUF5115:NUF5121 OEB5115:OEB5121 ONX5115:ONX5121 OXT5115:OXT5121 PHP5115:PHP5121 PRL5115:PRL5121 QBH5115:QBH5121 QLD5115:QLD5121 QUZ5115:QUZ5121 REV5115:REV5121 ROR5115:ROR5121 RYN5115:RYN5121 SIJ5115:SIJ5121 SSF5115:SSF5121 TCB5115:TCB5121 TLX5115:TLX5121 TVT5115:TVT5121 UFP5115:UFP5121 UPL5115:UPL5121 UZH5115:UZH5121 VJD5115:VJD5121 VSZ5115:VSZ5121 WCV5115:WCV5121 WMR5115:WMR5121 WWN5115:WWN5121 AF5134:AF5144 KB5137:KB5144 TX5137:TX5144 ADT5137:ADT5144 ANP5137:ANP5144 AXL5137:AXL5144 BHH5137:BHH5144 BRD5137:BRD5144 CAZ5137:CAZ5144 CKV5137:CKV5144 CUR5137:CUR5144 DEN5137:DEN5144 DOJ5137:DOJ5144 DYF5137:DYF5144 EIB5137:EIB5144 ERX5137:ERX5144 FBT5137:FBT5144 FLP5137:FLP5144 FVL5137:FVL5144 GFH5137:GFH5144 GPD5137:GPD5144 GYZ5137:GYZ5144 HIV5137:HIV5144 HSR5137:HSR5144 ICN5137:ICN5144 IMJ5137:IMJ5144 IWF5137:IWF5144 JGB5137:JGB5144 JPX5137:JPX5144 JZT5137:JZT5144 KJP5137:KJP5144 KTL5137:KTL5144 LDH5137:LDH5144 LND5137:LND5144 LWZ5137:LWZ5144 MGV5137:MGV5144 MQR5137:MQR5144 NAN5137:NAN5144 NKJ5137:NKJ5144 NUF5137:NUF5144 OEB5137:OEB5144 ONX5137:ONX5144 OXT5137:OXT5144 PHP5137:PHP5144 PRL5137:PRL5144 QBH5137:QBH5144 QLD5137:QLD5144 QUZ5137:QUZ5144 REV5137:REV5144 ROR5137:ROR5144 RYN5137:RYN5144 SIJ5137:SIJ5144 SSF5137:SSF5144 TCB5137:TCB5144 TLX5137:TLX5144 TVT5137:TVT5144 UFP5137:UFP5144 UPL5137:UPL5144 UZH5137:UZH5144 VJD5137:VJD5144 VSZ5137:VSZ5144 WCV5137:WCV5144 WMR5137:WMR5144 WWN5137:WWN5144 KB5177:KB5188 TX5177:TX5188 ADT5177:ADT5188 ANP5177:ANP5188 AXL5177:AXL5188 BHH5177:BHH5188 BRD5177:BRD5188 CAZ5177:CAZ5188 CKV5177:CKV5188 CUR5177:CUR5188 DEN5177:DEN5188 DOJ5177:DOJ5188 DYF5177:DYF5188 EIB5177:EIB5188 ERX5177:ERX5188 FBT5177:FBT5188 FLP5177:FLP5188 FVL5177:FVL5188 GFH5177:GFH5188 GPD5177:GPD5188 GYZ5177:GYZ5188 HIV5177:HIV5188 HSR5177:HSR5188 ICN5177:ICN5188 IMJ5177:IMJ5188 IWF5177:IWF5188 JGB5177:JGB5188 JPX5177:JPX5188 JZT5177:JZT5188 KJP5177:KJP5188 KTL5177:KTL5188 LDH5177:LDH5188 LND5177:LND5188 LWZ5177:LWZ5188 MGV5177:MGV5188 MQR5177:MQR5188 NAN5177:NAN5188 NKJ5177:NKJ5188 NUF5177:NUF5188 OEB5177:OEB5188 ONX5177:ONX5188 OXT5177:OXT5188 PHP5177:PHP5188 PRL5177:PRL5188 QBH5177:QBH5188 QLD5177:QLD5188 QUZ5177:QUZ5188 REV5177:REV5188 ROR5177:ROR5188 RYN5177:RYN5188 SIJ5177:SIJ5188 SSF5177:SSF5188 TCB5177:TCB5188 TLX5177:TLX5188 TVT5177:TVT5188 UFP5177:UFP5188 UPL5177:UPL5188 UZH5177:UZH5188 VJD5177:VJD5188 VSZ5177:VSZ5188 WCV5177:WCV5188 WMR5177:WMR5188 WWN5177:WWN5188 AF5190:AF5191 KB5190:KB5191 TX5190:TX5191 ADT5190:ADT5191 ANP5190:ANP5191 AXL5190:AXL5191 BHH5190:BHH5191 BRD5190:BRD5191 CAZ5190:CAZ5191 CKV5190:CKV5191 CUR5190:CUR5191 DEN5190:DEN5191 DOJ5190:DOJ5191 DYF5190:DYF5191 EIB5190:EIB5191 ERX5190:ERX5191 FBT5190:FBT5191 FLP5190:FLP5191 FVL5190:FVL5191 GFH5190:GFH5191 GPD5190:GPD5191 GYZ5190:GYZ5191 HIV5190:HIV5191 HSR5190:HSR5191 ICN5190:ICN5191 IMJ5190:IMJ5191 IWF5190:IWF5191 JGB5190:JGB5191 JPX5190:JPX5191 JZT5190:JZT5191 KJP5190:KJP5191 KTL5190:KTL5191 LDH5190:LDH5191 LND5190:LND5191 LWZ5190:LWZ5191 MGV5190:MGV5191 MQR5190:MQR5191 NAN5190:NAN5191 NKJ5190:NKJ5191 NUF5190:NUF5191 OEB5190:OEB5191 ONX5190:ONX5191 OXT5190:OXT5191 PHP5190:PHP5191 PRL5190:PRL5191 QBH5190:QBH5191 QLD5190:QLD5191 QUZ5190:QUZ5191 REV5190:REV5191 ROR5190:ROR5191 RYN5190:RYN5191 SIJ5190:SIJ5191 SSF5190:SSF5191 TCB5190:TCB5191 TLX5190:TLX5191 TVT5190:TVT5191 UFP5190:UFP5191 UPL5190:UPL5191 UZH5190:UZH5191 VJD5190:VJD5191 VSZ5190:VSZ5191 WCV5190:WCV5191 WMR5190:WMR5191 WWN3966:WWN3969 WMR3966:WMR3969 AF5193:AF5204 KB5193:KB5204 TX5193:TX5204 ADT5193:ADT5204 ANP5193:ANP5204 AXL5193:AXL5204 BHH5193:BHH5204 BRD5193:BRD5204 CAZ5193:CAZ5204 CKV5193:CKV5204 CUR5193:CUR5204 DEN5193:DEN5204 DOJ5193:DOJ5204 DYF5193:DYF5204 EIB5193:EIB5204 ERX5193:ERX5204 FBT5193:FBT5204 FLP5193:FLP5204 FVL5193:FVL5204 GFH5193:GFH5204 GPD5193:GPD5204 GYZ5193:GYZ5204 HIV5193:HIV5204 HSR5193:HSR5204 ICN5193:ICN5204 IMJ5193:IMJ5204 IWF5193:IWF5204 JGB5193:JGB5204 JPX5193:JPX5204 JZT5193:JZT5204 KJP5193:KJP5204 KTL5193:KTL5204 LDH5193:LDH5204 LND5193:LND5204 LWZ5193:LWZ5204 MGV5193:MGV5204 MQR5193:MQR5204 NAN5193:NAN5204 NKJ5193:NKJ5204 NUF5193:NUF5204 OEB5193:OEB5204 ONX5193:ONX5204 OXT5193:OXT5204 PHP5193:PHP5204 PRL5193:PRL5204 QBH5193:QBH5204 QLD5193:QLD5204 QUZ5193:QUZ5204 REV5193:REV5204 ROR5193:ROR5204 RYN5193:RYN5204 SIJ5193:SIJ5204 SSF5193:SSF5204 TCB5193:TCB5204 TLX5193:TLX5204 TVT5193:TVT5204 UFP5193:UFP5204 UPL5193:UPL5204 UZH5193:UZH5204 VJD5193:VJD5204 VSZ5193:VSZ5204 WCV5193:WCV5204 WMR5193:WMR5204 WWN5193:WWN5204 WWN5279:WWN5288 AF5228:AF5242 KB5228:KB5242 TX5228:TX5242 ADT5228:ADT5242 ANP5228:ANP5242 AXL5228:AXL5242 BHH5228:BHH5242 BRD5228:BRD5242 CAZ5228:CAZ5242 CKV5228:CKV5242 CUR5228:CUR5242 DEN5228:DEN5242 DOJ5228:DOJ5242 DYF5228:DYF5242 EIB5228:EIB5242 ERX5228:ERX5242 FBT5228:FBT5242 FLP5228:FLP5242 FVL5228:FVL5242 GFH5228:GFH5242 GPD5228:GPD5242 GYZ5228:GYZ5242 HIV5228:HIV5242 HSR5228:HSR5242 ICN5228:ICN5242 IMJ5228:IMJ5242 IWF5228:IWF5242 JGB5228:JGB5242 JPX5228:JPX5242 JZT5228:JZT5242 KJP5228:KJP5242 KTL5228:KTL5242 LDH5228:LDH5242 LND5228:LND5242 LWZ5228:LWZ5242 MGV5228:MGV5242 MQR5228:MQR5242 NAN5228:NAN5242 NKJ5228:NKJ5242 NUF5228:NUF5242 OEB5228:OEB5242 ONX5228:ONX5242 OXT5228:OXT5242 PHP5228:PHP5242 PRL5228:PRL5242 QBH5228:QBH5242 QLD5228:QLD5242 QUZ5228:QUZ5242 REV5228:REV5242 ROR5228:ROR5242 RYN5228:RYN5242 SIJ5228:SIJ5242 SSF5228:SSF5242 TCB5228:TCB5242 TLX5228:TLX5242 TVT5228:TVT5242 UFP5228:UFP5242 UPL5228:UPL5242 UZH5228:UZH5242 VJD5228:VJD5242 VSZ5228:VSZ5242 WCV5228:WCV5242 WMR5228:WMR5242 WWN5228:WWN5242 AF5279:AF5288 KB5279:KB5288 TX5279:TX5288 ADT5279:ADT5288 ANP5279:ANP5288 AXL5279:AXL5288 BHH5279:BHH5288 BRD5279:BRD5288 CAZ5279:CAZ5288 CKV5279:CKV5288 CUR5279:CUR5288 DEN5279:DEN5288 DOJ5279:DOJ5288 DYF5279:DYF5288 EIB5279:EIB5288 ERX5279:ERX5288 FBT5279:FBT5288 FLP5279:FLP5288 FVL5279:FVL5288 GFH5279:GFH5288 GPD5279:GPD5288 GYZ5279:GYZ5288 HIV5279:HIV5288 HSR5279:HSR5288 ICN5279:ICN5288 IMJ5279:IMJ5288 IWF5279:IWF5288 JGB5279:JGB5288 JPX5279:JPX5288 JZT5279:JZT5288 KJP5279:KJP5288 KTL5279:KTL5288 LDH5279:LDH5288 LND5279:LND5288 LWZ5279:LWZ5288 MGV5279:MGV5288 MQR5279:MQR5288 NAN5279:NAN5288 NKJ5279:NKJ5288 NUF5279:NUF5288 OEB5279:OEB5288 ONX5279:ONX5288 OXT5279:OXT5288 PHP5279:PHP5288 PRL5279:PRL5288 QBH5279:QBH5288 QLD5279:QLD5288 QUZ5279:QUZ5288 REV5279:REV5288 ROR5279:ROR5288 RYN5279:RYN5288 SIJ5279:SIJ5288 SSF5279:SSF5288 TCB5279:TCB5288 TLX5279:TLX5288 TVT5279:TVT5288 UFP5279:UFP5288 UPL5279:UPL5288 UZH5279:UZH5288 VJD5279:VJD5288 VSZ5279:VSZ5288 WCV5279:WCV5288 WMR5279:WMR5288 AF5220:AF5224 AF5301:AF5319 KB5303:KB5319 TX5303:TX5319 ADT5303:ADT5319 ANP5303:ANP5319 AXL5303:AXL5319 BHH5303:BHH5319 BRD5303:BRD5319 CAZ5303:CAZ5319 CKV5303:CKV5319 CUR5303:CUR5319 DEN5303:DEN5319 DOJ5303:DOJ5319 DYF5303:DYF5319 EIB5303:EIB5319 ERX5303:ERX5319 FBT5303:FBT5319 FLP5303:FLP5319 FVL5303:FVL5319 GFH5303:GFH5319 GPD5303:GPD5319 GYZ5303:GYZ5319 HIV5303:HIV5319 HSR5303:HSR5319 ICN5303:ICN5319 IMJ5303:IMJ5319 IWF5303:IWF5319 JGB5303:JGB5319 JPX5303:JPX5319 JZT5303:JZT5319 KJP5303:KJP5319 KTL5303:KTL5319 LDH5303:LDH5319 LND5303:LND5319 LWZ5303:LWZ5319 MGV5303:MGV5319 MQR5303:MQR5319 NAN5303:NAN5319 NKJ5303:NKJ5319 NUF5303:NUF5319 OEB5303:OEB5319 ONX5303:ONX5319 OXT5303:OXT5319 PHP5303:PHP5319 PRL5303:PRL5319 QBH5303:QBH5319 QLD5303:QLD5319 QUZ5303:QUZ5319 REV5303:REV5319 ROR5303:ROR5319 RYN5303:RYN5319 SIJ5303:SIJ5319 SSF5303:SSF5319 TCB5303:TCB5319 TLX5303:TLX5319 TVT5303:TVT5319 UFP5303:UFP5319 UPL5303:UPL5319 UZH5303:UZH5319 VJD5303:VJD5319 VSZ5303:VSZ5319 WCV5303:WCV5319 WMR5303:WMR5319 WWN5303:WWN5319 TX5370:TX5373 ADT5370:ADT5373 ANP5370:ANP5373 AXL5370:AXL5373 BHH5370:BHH5373 BRD5370:BRD5373 CAZ5370:CAZ5373 CKV5370:CKV5373 CUR5370:CUR5373 DEN5370:DEN5373 DOJ5370:DOJ5373 DYF5370:DYF5373 EIB5370:EIB5373 ERX5370:ERX5373 FBT5370:FBT5373 FLP5370:FLP5373 FVL5370:FVL5373 GFH5370:GFH5373 GPD5370:GPD5373 GYZ5370:GYZ5373 HIV5370:HIV5373 HSR5370:HSR5373 ICN5370:ICN5373 IMJ5370:IMJ5373 IWF5370:IWF5373 JGB5370:JGB5373 JPX5370:JPX5373 JZT5370:JZT5373 KJP5370:KJP5373 KTL5370:KTL5373 LDH5370:LDH5373 LND5370:LND5373 LWZ5370:LWZ5373 MGV5370:MGV5373 MQR5370:MQR5373 NAN5370:NAN5373 NKJ5370:NKJ5373 NUF5370:NUF5373 OEB5370:OEB5373 ONX5370:ONX5373 OXT5370:OXT5373 PHP5370:PHP5373 PRL5370:PRL5373 QBH5370:QBH5373 QLD5370:QLD5373 QUZ5370:QUZ5373 REV5370:REV5373 ROR5370:ROR5373 RYN5370:RYN5373 SIJ5370:SIJ5373 SSF5370:SSF5373 TCB5370:TCB5373 TLX5370:TLX5373 TVT5370:TVT5373 UFP5370:UFP5373 UPL5370:UPL5373 UZH5370:UZH5373 VJD5370:VJD5373 VSZ5370:VSZ5373 WCV5370:WCV5373 WMR5370:WMR5373 WWN5370:WWN5373 AF5370:AF5373 WWN5464:WWN5469 AF5397:AF5400 AF5411:AF5419 KB5412:KB5419 TX5412:TX5419 ADT5412:ADT5419 ANP5412:ANP5419 AXL5412:AXL5419 BHH5412:BHH5419 BRD5412:BRD5419 CAZ5412:CAZ5419 CKV5412:CKV5419 CUR5412:CUR5419 DEN5412:DEN5419 DOJ5412:DOJ5419 DYF5412:DYF5419 EIB5412:EIB5419 ERX5412:ERX5419 FBT5412:FBT5419 FLP5412:FLP5419 FVL5412:FVL5419 GFH5412:GFH5419 GPD5412:GPD5419 GYZ5412:GYZ5419 HIV5412:HIV5419 HSR5412:HSR5419 ICN5412:ICN5419 IMJ5412:IMJ5419 IWF5412:IWF5419 JGB5412:JGB5419 JPX5412:JPX5419 JZT5412:JZT5419 KJP5412:KJP5419 KTL5412:KTL5419 LDH5412:LDH5419 LND5412:LND5419 LWZ5412:LWZ5419 MGV5412:MGV5419 MQR5412:MQR5419 NAN5412:NAN5419 NKJ5412:NKJ5419 NUF5412:NUF5419 OEB5412:OEB5419 ONX5412:ONX5419 OXT5412:OXT5419 PHP5412:PHP5419 PRL5412:PRL5419 QBH5412:QBH5419 QLD5412:QLD5419 QUZ5412:QUZ5419 REV5412:REV5419 ROR5412:ROR5419 RYN5412:RYN5419 SIJ5412:SIJ5419 SSF5412:SSF5419 TCB5412:TCB5419 TLX5412:TLX5419 TVT5412:TVT5419 UFP5412:UFP5419 UPL5412:UPL5419 UZH5412:UZH5419 VJD5412:VJD5419 VSZ5412:VSZ5419 WCV5412:WCV5419 WMR5412:WMR5419 WWN5412:WWN5419 AF5445:AF5447 KB5445:KB5447 TX5445:TX5447 ADT5445:ADT5447 ANP5445:ANP5447 AXL5445:AXL5447 BHH5445:BHH5447 BRD5445:BRD5447 CAZ5445:CAZ5447 CKV5445:CKV5447 CUR5445:CUR5447 DEN5445:DEN5447 DOJ5445:DOJ5447 DYF5445:DYF5447 EIB5445:EIB5447 ERX5445:ERX5447 FBT5445:FBT5447 FLP5445:FLP5447 FVL5445:FVL5447 GFH5445:GFH5447 GPD5445:GPD5447 GYZ5445:GYZ5447 HIV5445:HIV5447 HSR5445:HSR5447 ICN5445:ICN5447 IMJ5445:IMJ5447 IWF5445:IWF5447 JGB5445:JGB5447 JPX5445:JPX5447 JZT5445:JZT5447 KJP5445:KJP5447 KTL5445:KTL5447 LDH5445:LDH5447 LND5445:LND5447 LWZ5445:LWZ5447 MGV5445:MGV5447 MQR5445:MQR5447 NAN5445:NAN5447 NKJ5445:NKJ5447 NUF5445:NUF5447 OEB5445:OEB5447 ONX5445:ONX5447 OXT5445:OXT5447 PHP5445:PHP5447 PRL5445:PRL5447 QBH5445:QBH5447 QLD5445:QLD5447 QUZ5445:QUZ5447 REV5445:REV5447 ROR5445:ROR5447 RYN5445:RYN5447 SIJ5445:SIJ5447 SSF5445:SSF5447 TCB5445:TCB5447 TLX5445:TLX5447 TVT5445:TVT5447 UFP5445:UFP5447 UPL5445:UPL5447 UZH5445:UZH5447 VJD5445:VJD5447 VSZ5445:VSZ5447 WCV5445:WCV5447 WMR5445:WMR5447 WWN5445:WWN5447 AF5457:AF5459 AF5464:AF5469 KB5464:KB5469 TX5464:TX5469 ADT5464:ADT5469 ANP5464:ANP5469 AXL5464:AXL5469 BHH5464:BHH5469 BRD5464:BRD5469 CAZ5464:CAZ5469 CKV5464:CKV5469 CUR5464:CUR5469 DEN5464:DEN5469 DOJ5464:DOJ5469 DYF5464:DYF5469 EIB5464:EIB5469 ERX5464:ERX5469 FBT5464:FBT5469 FLP5464:FLP5469 FVL5464:FVL5469 GFH5464:GFH5469 GPD5464:GPD5469 GYZ5464:GYZ5469 HIV5464:HIV5469 HSR5464:HSR5469 ICN5464:ICN5469 IMJ5464:IMJ5469 IWF5464:IWF5469 JGB5464:JGB5469 JPX5464:JPX5469 JZT5464:JZT5469 KJP5464:KJP5469 KTL5464:KTL5469 LDH5464:LDH5469 LND5464:LND5469 LWZ5464:LWZ5469 MGV5464:MGV5469 MQR5464:MQR5469 NAN5464:NAN5469 NKJ5464:NKJ5469 NUF5464:NUF5469 OEB5464:OEB5469 ONX5464:ONX5469 OXT5464:OXT5469 PHP5464:PHP5469 PRL5464:PRL5469 QBH5464:QBH5469 QLD5464:QLD5469 QUZ5464:QUZ5469 REV5464:REV5469 ROR5464:ROR5469 RYN5464:RYN5469 SIJ5464:SIJ5469 SSF5464:SSF5469 TCB5464:TCB5469 TLX5464:TLX5469 TVT5464:TVT5469 UFP5464:UFP5469 UPL5464:UPL5469 UZH5464:UZH5469 VJD5464:VJD5469 VSZ5464:VSZ5469 WCV5464:WCV5469 WMR5464:WMR5469 AF5359:AF5368 WWN5359:WWN5368 WMR5359:WMR5368 WCV5359:WCV5368 VSZ5359:VSZ5368 VJD5359:VJD5368 UZH5359:UZH5368 UPL5359:UPL5368 UFP5359:UFP5368 TVT5359:TVT5368 TLX5359:TLX5368 TCB5359:TCB5368 SSF5359:SSF5368 SIJ5359:SIJ5368 RYN5359:RYN5368 ROR5359:ROR5368 REV5359:REV5368 QUZ5359:QUZ5368 QLD5359:QLD5368 QBH5359:QBH5368 PRL5359:PRL5368 PHP5359:PHP5368 OXT5359:OXT5368 ONX5359:ONX5368 OEB5359:OEB5368 NUF5359:NUF5368 NKJ5359:NKJ5368 NAN5359:NAN5368 MQR5359:MQR5368 MGV5359:MGV5368 LWZ5359:LWZ5368 LND5359:LND5368 LDH5359:LDH5368 KTL5359:KTL5368 KJP5359:KJP5368 JZT5359:JZT5368 JPX5359:JPX5368 JGB5359:JGB5368 IWF5359:IWF5368 IMJ5359:IMJ5368 ICN5359:ICN5368 HSR5359:HSR5368 HIV5359:HIV5368 GYZ5359:GYZ5368 GPD5359:GPD5368 GFH5359:GFH5368 FVL5359:FVL5368 FLP5359:FLP5368 FBT5359:FBT5368 ERX5359:ERX5368 EIB5359:EIB5368 DYF5359:DYF5368 DOJ5359:DOJ5368 DEN5359:DEN5368 CUR5359:CUR5368 CKV5359:CKV5368 CAZ5359:CAZ5368 BRD5359:BRD5368 BHH5359:BHH5368 AXL5359:AXL5368 ANP5359:ANP5368 ADT5359:ADT5368 TX5359:TX5368 KB5359:KB5368 KB5370:KB5373 AF5497:AF5502 KB5497:KB5502 TX5497:TX5502 ADT5497:ADT5502 ANP5497:ANP5502 AXL5497:AXL5502 BHH5497:BHH5502 BRD5497:BRD5502 CAZ5497:CAZ5502 CKV5497:CKV5502 CUR5497:CUR5502 DEN5497:DEN5502 DOJ5497:DOJ5502 DYF5497:DYF5502 EIB5497:EIB5502 ERX5497:ERX5502 FBT5497:FBT5502 FLP5497:FLP5502 FVL5497:FVL5502 GFH5497:GFH5502 GPD5497:GPD5502 GYZ5497:GYZ5502 HIV5497:HIV5502 HSR5497:HSR5502 ICN5497:ICN5502 IMJ5497:IMJ5502 IWF5497:IWF5502 JGB5497:JGB5502 JPX5497:JPX5502 JZT5497:JZT5502 KJP5497:KJP5502 KTL5497:KTL5502 LDH5497:LDH5502 LND5497:LND5502 LWZ5497:LWZ5502 MGV5497:MGV5502 MQR5497:MQR5502 NAN5497:NAN5502 NKJ5497:NKJ5502 NUF5497:NUF5502 OEB5497:OEB5502 ONX5497:ONX5502 OXT5497:OXT5502 PHP5497:PHP5502 PRL5497:PRL5502 QBH5497:QBH5502 QLD5497:QLD5502 QUZ5497:QUZ5502 REV5497:REV5502 ROR5497:ROR5502 RYN5497:RYN5502 SIJ5497:SIJ5502 SSF5497:SSF5502 TCB5497:TCB5502 TLX5497:TLX5502 TVT5497:TVT5502 UFP5497:UFP5502 UPL5497:UPL5502 UZH5497:UZH5502 VJD5497:VJD5502 VSZ5497:VSZ5502 WCV5497:WCV5502 WMR5497:WMR5502 WWN5497:WWN5502 AF5526:AF5529 AF5542:AF5549 KB5542:KB5549 TX5542:TX5549 ADT5542:ADT5549 ANP5542:ANP5549 AXL5542:AXL5549 BHH5542:BHH5549 BRD5542:BRD5549 CAZ5542:CAZ5549 CKV5542:CKV5549 CUR5542:CUR5549 DEN5542:DEN5549 DOJ5542:DOJ5549 DYF5542:DYF5549 EIB5542:EIB5549 ERX5542:ERX5549 FBT5542:FBT5549 FLP5542:FLP5549 FVL5542:FVL5549 GFH5542:GFH5549 GPD5542:GPD5549 GYZ5542:GYZ5549 HIV5542:HIV5549 HSR5542:HSR5549 ICN5542:ICN5549 IMJ5542:IMJ5549 IWF5542:IWF5549 JGB5542:JGB5549 JPX5542:JPX5549 JZT5542:JZT5549 KJP5542:KJP5549 KTL5542:KTL5549 LDH5542:LDH5549 LND5542:LND5549 LWZ5542:LWZ5549 MGV5542:MGV5549 MQR5542:MQR5549 NAN5542:NAN5549 NKJ5542:NKJ5549 NUF5542:NUF5549 OEB5542:OEB5549 ONX5542:ONX5549 OXT5542:OXT5549 PHP5542:PHP5549 PRL5542:PRL5549 QBH5542:QBH5549 QLD5542:QLD5549 QUZ5542:QUZ5549 REV5542:REV5549 ROR5542:ROR5549 RYN5542:RYN5549 SIJ5542:SIJ5549 SSF5542:SSF5549 TCB5542:TCB5549 TLX5542:TLX5549 TVT5542:TVT5549 UFP5542:UFP5549 UPL5542:UPL5549 UZH5542:UZH5549 VJD5542:VJD5549 VSZ5542:VSZ5549 WCV5542:WCV5549 WMR5542:WMR5549 WWN5542:WWN5549 AF5612:AF5661 KB5614:KB5661 TX5614:TX5661 ADT5614:ADT5661 ANP5614:ANP5661 AXL5614:AXL5661 BHH5614:BHH5661 BRD5614:BRD5661 CAZ5614:CAZ5661 CKV5614:CKV5661 CUR5614:CUR5661 DEN5614:DEN5661 DOJ5614:DOJ5661 DYF5614:DYF5661 EIB5614:EIB5661 ERX5614:ERX5661 FBT5614:FBT5661 FLP5614:FLP5661 FVL5614:FVL5661 GFH5614:GFH5661 GPD5614:GPD5661 GYZ5614:GYZ5661 HIV5614:HIV5661 HSR5614:HSR5661 ICN5614:ICN5661 IMJ5614:IMJ5661 IWF5614:IWF5661 JGB5614:JGB5661 JPX5614:JPX5661 JZT5614:JZT5661 KJP5614:KJP5661 KTL5614:KTL5661 LDH5614:LDH5661 LND5614:LND5661 LWZ5614:LWZ5661 MGV5614:MGV5661 MQR5614:MQR5661 NAN5614:NAN5661 NKJ5614:NKJ5661 NUF5614:NUF5661 OEB5614:OEB5661 ONX5614:ONX5661 OXT5614:OXT5661 PHP5614:PHP5661 PRL5614:PRL5661 QBH5614:QBH5661 QLD5614:QLD5661 QUZ5614:QUZ5661 REV5614:REV5661 ROR5614:ROR5661 RYN5614:RYN5661 SIJ5614:SIJ5661 SSF5614:SSF5661 TCB5614:TCB5661 TLX5614:TLX5661 TVT5614:TVT5661 UFP5614:UFP5661 UPL5614:UPL5661 UZH5614:UZH5661 VJD5614:VJD5661 VSZ5614:VSZ5661 WCV5614:WCV5661 WMR5614:WMR5661 WWN5614:WWN5661 AF4103:AF4104 AF4459 AF4441:AF4449 AF427 AF2902:AF2923 AF2900 AF5186:AF5188 AF36:AF58 AF61 AF3454 TVT7848:TVT7855 WMR7958:WMR7961 WWN7958:WWN7961 WMR7579:WMR7586 WWN7671 AF7963:AF7970 KB7963:KB7970 TX7963:TX7970 ADT7963:ADT7970 ANP7963:ANP7970 AXL7963:AXL7970 BHH7963:BHH7970 BRD7963:BRD7970 CAZ7963:CAZ7970 CKV7963:CKV7970 CUR7963:CUR7970 DEN7963:DEN7970 DOJ7963:DOJ7970 DYF7963:DYF7970 EIB7963:EIB7970 ERX7963:ERX7970 FBT7963:FBT7970 FLP7963:FLP7970 FVL7963:FVL7970 GFH7963:GFH7970 GPD7963:GPD7970 GYZ7963:GYZ7970 HIV7963:HIV7970 HSR7963:HSR7970 ICN7963:ICN7970 IMJ7963:IMJ7970 IWF7963:IWF7970 JGB7963:JGB7970 JPX7963:JPX7970 JZT7963:JZT7970 KJP7963:KJP7970 KTL7963:KTL7970 LDH7963:LDH7970 LND7963:LND7970 LWZ7963:LWZ7970 MGV7963:MGV7970 MQR7963:MQR7970 NAN7963:NAN7970 NKJ7963:NKJ7970 NUF7963:NUF7970 OEB7963:OEB7970 ONX7963:ONX7970 OXT7963:OXT7970 PHP7963:PHP7970 PRL7963:PRL7970 QBH7963:QBH7970 QLD7963:QLD7970 QUZ7963:QUZ7970 REV7963:REV7970 ROR7963:ROR7970 RYN7963:RYN7970 SIJ7963:SIJ7970 SSF7963:SSF7970 TCB7963:TCB7970 TLX7963:TLX7970 TVT7963:TVT7970 UFP7963:UFP7970 UPL7963:UPL7970 UZH7963:UZH7970 VJD7963:VJD7970 VSZ7963:VSZ7970 WCV7963:WCV7970 WWN7687:WWN7690 WMR7936:WMR7939 WWN7936:WWN7939 AF7958:AF7961 KB7958:KB7961 TX7958:TX7961 ADT7958:ADT7961 ANP7958:ANP7961 AXL7958:AXL7961 BHH7958:BHH7961 BRD7958:BRD7961 CAZ7958:CAZ7961 CKV7958:CKV7961 CUR7958:CUR7961 DEN7958:DEN7961 DOJ7958:DOJ7961 DYF7958:DYF7961 EIB7958:EIB7961 ERX7958:ERX7961 FBT7958:FBT7961 FLP7958:FLP7961 FVL7958:FVL7961 GFH7958:GFH7961 GPD7958:GPD7961 GYZ7958:GYZ7961 HIV7958:HIV7961 HSR7958:HSR7961 ICN7958:ICN7961 IMJ7958:IMJ7961 IWF7958:IWF7961 JGB7958:JGB7961 JPX7958:JPX7961 JZT7958:JZT7961 KJP7958:KJP7961 KTL7958:KTL7961 LDH7958:LDH7961 LND7958:LND7961 LWZ7958:LWZ7961 MGV7958:MGV7961 MQR7958:MQR7961 NAN7958:NAN7961 NKJ7958:NKJ7961 NUF7958:NUF7961 OEB7958:OEB7961 ONX7958:ONX7961 OXT7958:OXT7961 PHP7958:PHP7961 PRL7958:PRL7961 QBH7958:QBH7961 QLD7958:QLD7961 QUZ7958:QUZ7961 REV7958:REV7961 ROR7958:ROR7961 RYN7958:RYN7961 SIJ7958:SIJ7961 SSF7958:SSF7961 TCB7958:TCB7961 TLX7958:TLX7961 TVT7958:TVT7961 UFP7958:UFP7961 UPL7958:UPL7961 UZH7958:UZH7961 VJD7958:VJD7961 VSZ7958:VSZ7961 KB7715:KB7720 AF7671 KB7671 TX7671 ADT7671 ANP7671 AXL7671 BHH7671 BRD7671 CAZ7671 CKV7671 CUR7671 DEN7671 DOJ7671 DYF7671 EIB7671 ERX7671 FBT7671 FLP7671 FVL7671 GFH7671 GPD7671 GYZ7671 HIV7671 HSR7671 ICN7671 IMJ7671 IWF7671 JGB7671 JPX7671 JZT7671 KJP7671 KTL7671 LDH7671 LND7671 LWZ7671 MGV7671 MQR7671 NAN7671 NKJ7671 NUF7671 OEB7671 ONX7671 OXT7671 PHP7671 PRL7671 QBH7671 QLD7671 QUZ7671 REV7671 ROR7671 RYN7671 SIJ7671 SSF7671 TCB7671 TLX7671 TVT7671 UFP7671 UPL7671 UZH7671 VJD7671 VSZ7671 WCV7671 WMR7671 KB7239:KB7242 TX7715:TX7720 ADT7715:ADT7720 ANP7715:ANP7720 AXL7715:AXL7720 BHH7715:BHH7720 BRD7715:BRD7720 CAZ7715:CAZ7720 CKV7715:CKV7720 CUR7715:CUR7720 DEN7715:DEN7720 DOJ7715:DOJ7720 DYF7715:DYF7720 EIB7715:EIB7720 ERX7715:ERX7720 FBT7715:FBT7720 FLP7715:FLP7720 FVL7715:FVL7720 GFH7715:GFH7720 GPD7715:GPD7720 GYZ7715:GYZ7720 HIV7715:HIV7720 HSR7715:HSR7720 ICN7715:ICN7720 IMJ7715:IMJ7720 IWF7715:IWF7720 JGB7715:JGB7720 JPX7715:JPX7720 JZT7715:JZT7720 KJP7715:KJP7720 KTL7715:KTL7720 LDH7715:LDH7720 LND7715:LND7720 LWZ7715:LWZ7720 MGV7715:MGV7720 MQR7715:MQR7720 NAN7715:NAN7720 NKJ7715:NKJ7720 NUF7715:NUF7720 OEB7715:OEB7720 ONX7715:ONX7720 OXT7715:OXT7720 PHP7715:PHP7720 PRL7715:PRL7720 QBH7715:QBH7720 QLD7715:QLD7720 QUZ7715:QUZ7720 REV7715:REV7720 ROR7715:ROR7720 RYN7715:RYN7720 SIJ7715:SIJ7720 SSF7715:SSF7720 TCB7715:TCB7720 TLX7715:TLX7720 TVT7715:TVT7720 UFP7715:UFP7720 UPL7715:UPL7720 UZH7715:UZH7720 VJD7715:VJD7720 VSZ7715:VSZ7720 WCV7715:WCV7720 WMR7715:WMR7720 AF7712:AF7720 WWN7665:WWN7666 WWN7715:WWN7720 AF7729:AF7735 KB7729:KB7735 TX7729:TX7735 ADT7729:ADT7735 ANP7729:ANP7735 AXL7729:AXL7735 BHH7729:BHH7735 BRD7729:BRD7735 CAZ7729:CAZ7735 CKV7729:CKV7735 CUR7729:CUR7735 DEN7729:DEN7735 DOJ7729:DOJ7735 DYF7729:DYF7735 EIB7729:EIB7735 ERX7729:ERX7735 FBT7729:FBT7735 FLP7729:FLP7735 FVL7729:FVL7735 GFH7729:GFH7735 GPD7729:GPD7735 GYZ7729:GYZ7735 HIV7729:HIV7735 HSR7729:HSR7735 ICN7729:ICN7735 IMJ7729:IMJ7735 IWF7729:IWF7735 JGB7729:JGB7735 JPX7729:JPX7735 JZT7729:JZT7735 KJP7729:KJP7735 KTL7729:KTL7735 LDH7729:LDH7735 LND7729:LND7735 LWZ7729:LWZ7735 MGV7729:MGV7735 MQR7729:MQR7735 NAN7729:NAN7735 NKJ7729:NKJ7735 NUF7729:NUF7735 OEB7729:OEB7735 ONX7729:ONX7735 OXT7729:OXT7735 PHP7729:PHP7735 PRL7729:PRL7735 QBH7729:QBH7735 QLD7729:QLD7735 QUZ7729:QUZ7735 REV7729:REV7735 ROR7729:ROR7735 RYN7729:RYN7735 SIJ7729:SIJ7735 SSF7729:SSF7735 TCB7729:TCB7735 TLX7729:TLX7735 TVT7729:TVT7735 UFP7729:UFP7735 UPL7729:UPL7735 UZH7729:UZH7735 VJD7729:VJD7735 VSZ7729:VSZ7735 WCV7729:WCV7735 WMR7729:WMR7735 WWN7807:WWN7809 AF7931:AF7933 KB7931:KB7933 TX7931:TX7933 ADT7931:ADT7933 ANP7931:ANP7933 AXL7931:AXL7933 BHH7931:BHH7933 BRD7931:BRD7933 CAZ7931:CAZ7933 CKV7931:CKV7933 CUR7931:CUR7933 DEN7931:DEN7933 DOJ7931:DOJ7933 DYF7931:DYF7933 EIB7931:EIB7933 ERX7931:ERX7933 FBT7931:FBT7933 FLP7931:FLP7933 FVL7931:FVL7933 GFH7931:GFH7933 GPD7931:GPD7933 GYZ7931:GYZ7933 HIV7931:HIV7933 HSR7931:HSR7933 ICN7931:ICN7933 IMJ7931:IMJ7933 IWF7931:IWF7933 JGB7931:JGB7933 JPX7931:JPX7933 JZT7931:JZT7933 KJP7931:KJP7933 KTL7931:KTL7933 LDH7931:LDH7933 LND7931:LND7933 LWZ7931:LWZ7933 MGV7931:MGV7933 MQR7931:MQR7933 NAN7931:NAN7933 NKJ7931:NKJ7933 NUF7931:NUF7933 OEB7931:OEB7933 ONX7931:ONX7933 OXT7931:OXT7933 PHP7931:PHP7933 PRL7931:PRL7933 QBH7931:QBH7933 QLD7931:QLD7933 QUZ7931:QUZ7933 REV7931:REV7933 ROR7931:ROR7933 RYN7931:RYN7933 SIJ7931:SIJ7933 SSF7931:SSF7933 TCB7931:TCB7933 TLX7931:TLX7933 TVT7931:TVT7933 UFP7931:UFP7933 UPL7931:UPL7933 UZH7931:UZH7933 VJD7931:VJD7933 VSZ7931:VSZ7933 WCV7931:WCV7933 TX8128 WWN7886:WWN7888 KB8148 TX8148 ADT8148 ANP8148 AXL8148 BHH8148 BRD8148 CAZ8148 CKV8148 CUR8148 DEN8148 DOJ8148 DYF8148 EIB8148 ERX8148 FBT8148 FLP8148 FVL8148 GFH8148 GPD8148 GYZ8148 HIV8148 HSR8148 ICN8148 IMJ8148 IWF8148 JGB8148 JPX8148 JZT8148 KJP8148 KTL8148 LDH8148 LND8148 LWZ8148 MGV8148 MQR8148 NAN8148 NKJ8148 NUF8148 OEB8148 ONX8148 OXT8148 PHP8148 PRL8148 QBH8148 QLD8148 QUZ8148 REV8148 ROR8148 RYN8148 SIJ8148 SSF8148 TCB8148 TLX8148 TVT8148 UFP8148 UPL8148 UZH8148 VJD8148 VSZ8148 WCV8148 WMR8148 WWN8148 WWN7963:WWN7970 AF7984:AF7993 KB7984:KB7985 TX7984:TX7985 ADT7984:ADT7985 ANP7984:ANP7985 AXL7984:AXL7985 BHH7984:BHH7985 BRD7984:BRD7985 CAZ7984:CAZ7985 CKV7984:CKV7985 CUR7984:CUR7985 DEN7984:DEN7985 DOJ7984:DOJ7985 DYF7984:DYF7985 EIB7984:EIB7985 ERX7984:ERX7985 FBT7984:FBT7985 FLP7984:FLP7985 FVL7984:FVL7985 GFH7984:GFH7985 GPD7984:GPD7985 GYZ7984:GYZ7985 HIV7984:HIV7985 HSR7984:HSR7985 ICN7984:ICN7985 IMJ7984:IMJ7985 IWF7984:IWF7985 JGB7984:JGB7985 JPX7984:JPX7985 JZT7984:JZT7985 KJP7984:KJP7985 KTL7984:KTL7985 LDH7984:LDH7985 LND7984:LND7985 LWZ7984:LWZ7985 MGV7984:MGV7985 MQR7984:MQR7985 NAN7984:NAN7985 NKJ7984:NKJ7985 NUF7984:NUF7985 OEB7984:OEB7985 ONX7984:ONX7985 OXT7984:OXT7985 PHP7984:PHP7985 PRL7984:PRL7985 QBH7984:QBH7985 QLD7984:QLD7985 QUZ7984:QUZ7985 REV7984:REV7985 ROR7984:ROR7985 RYN7984:RYN7985 SIJ7984:SIJ7985 SSF7984:SSF7985 TCB7984:TCB7985 TLX7984:TLX7985 TVT7984:TVT7985 UFP7984:UFP7985 UPL7984:UPL7985 UZH7984:UZH7985 VJD7984:VJD7985 VSZ7984:VSZ7985 WCV7984:WCV7985 WMR7984:WMR7985 WWN7984:WWN7985 KB7990:KB7993 TX7990:TX7993 ADT7990:ADT7993 ANP7990:ANP7993 AXL7990:AXL7993 BHH7990:BHH7993 BRD7990:BRD7993 CAZ7990:CAZ7993 CKV7990:CKV7993 CUR7990:CUR7993 DEN7990:DEN7993 DOJ7990:DOJ7993 DYF7990:DYF7993 EIB7990:EIB7993 ERX7990:ERX7993 FBT7990:FBT7993 FLP7990:FLP7993 FVL7990:FVL7993 GFH7990:GFH7993 GPD7990:GPD7993 GYZ7990:GYZ7993 HIV7990:HIV7993 HSR7990:HSR7993 ICN7990:ICN7993 IMJ7990:IMJ7993 IWF7990:IWF7993 JGB7990:JGB7993 JPX7990:JPX7993 JZT7990:JZT7993 KJP7990:KJP7993 KTL7990:KTL7993 LDH7990:LDH7993 LND7990:LND7993 LWZ7990:LWZ7993 MGV7990:MGV7993 MQR7990:MQR7993 NAN7990:NAN7993 NKJ7990:NKJ7993 NUF7990:NUF7993 OEB7990:OEB7993 ONX7990:ONX7993 OXT7990:OXT7993 PHP7990:PHP7993 PRL7990:PRL7993 QBH7990:QBH7993 QLD7990:QLD7993 QUZ7990:QUZ7993 REV7990:REV7993 ROR7990:ROR7993 RYN7990:RYN7993 SIJ7990:SIJ7993 SSF7990:SSF7993 TCB7990:TCB7993 TLX7990:TLX7993 TVT7990:TVT7993 UFP7990:UFP7993 UPL7990:UPL7993 UZH7990:UZH7993 VJD7990:VJD7993 VSZ7990:VSZ7993 WCV7990:WCV7993 WMR7990:WMR7993 WWN7990:WWN7993 AF8128 WMR7963:WMR7970 KB8128 KB8133:KB8134 TX8133:TX8134 ADT8133:ADT8134 ANP8133:ANP8134 AXL8133:AXL8134 BHH8133:BHH8134 BRD8133:BRD8134 CAZ8133:CAZ8134 CKV8133:CKV8134 CUR8133:CUR8134 DEN8133:DEN8134 DOJ8133:DOJ8134 DYF8133:DYF8134 EIB8133:EIB8134 ERX8133:ERX8134 FBT8133:FBT8134 FLP8133:FLP8134 FVL8133:FVL8134 GFH8133:GFH8134 GPD8133:GPD8134 GYZ8133:GYZ8134 HIV8133:HIV8134 HSR8133:HSR8134 ICN8133:ICN8134 IMJ8133:IMJ8134 IWF8133:IWF8134 JGB8133:JGB8134 JPX8133:JPX8134 JZT8133:JZT8134 KJP8133:KJP8134 KTL8133:KTL8134 LDH8133:LDH8134 LND8133:LND8134 LWZ8133:LWZ8134 MGV8133:MGV8134 MQR8133:MQR8134 NAN8133:NAN8134 NKJ8133:NKJ8134 NUF8133:NUF8134 OEB8133:OEB8134 ONX8133:ONX8134 OXT8133:OXT8134 PHP8133:PHP8134 PRL8133:PRL8134 QBH8133:QBH8134 QLD8133:QLD8134 QUZ8133:QUZ8134 REV8133:REV8134 ROR8133:ROR8134 RYN8133:RYN8134 SIJ8133:SIJ8134 SSF8133:SSF8134 TCB8133:TCB8134 TLX8133:TLX8134 TVT8133:TVT8134 UFP8133:UFP8134 UPL8133:UPL8134 UZH8133:UZH8134 VJD8133:VJD8134 VSZ8133:VSZ8134 WCV8133:WCV8134 WMR8133:WMR8134 WWN8133:WWN8134 AF1118 AF1120:AF1122 AF1124:AF1128 AF5807:AF5830 AF5877:AF5927 KB5877:KB5927 TX5877:TX5927 ADT5877:ADT5927 ANP5877:ANP5927 AXL5877:AXL5927 BHH5877:BHH5927 BRD5877:BRD5927 CAZ5877:CAZ5927 CKV5877:CKV5927 CUR5877:CUR5927 DEN5877:DEN5927 DOJ5877:DOJ5927 DYF5877:DYF5927 EIB5877:EIB5927 ERX5877:ERX5927 FBT5877:FBT5927 FLP5877:FLP5927 FVL5877:FVL5927 GFH5877:GFH5927 GPD5877:GPD5927 GYZ5877:GYZ5927 HIV5877:HIV5927 HSR5877:HSR5927 ICN5877:ICN5927 IMJ5877:IMJ5927 IWF5877:IWF5927 JGB5877:JGB5927 JPX5877:JPX5927 JZT5877:JZT5927 KJP5877:KJP5927 KTL5877:KTL5927 LDH5877:LDH5927 LND5877:LND5927 LWZ5877:LWZ5927 MGV5877:MGV5927 MQR5877:MQR5927 NAN5877:NAN5927 NKJ5877:NKJ5927 NUF5877:NUF5927 OEB5877:OEB5927 ONX5877:ONX5927 OXT5877:OXT5927 PHP5877:PHP5927 PRL5877:PRL5927 QBH5877:QBH5927 QLD5877:QLD5927 QUZ5877:QUZ5927 REV5877:REV5927 ROR5877:ROR5927 RYN5877:RYN5927 SIJ5877:SIJ5927 SSF5877:SSF5927 TCB5877:TCB5927 TLX5877:TLX5927 TVT5877:TVT5927 UFP5877:UFP5927 UPL5877:UPL5927 UZH5877:UZH5927 VJD5877:VJD5927 VSZ5877:VSZ5927 WCV5877:WCV5927 WMR5877:WMR5927 WWN5877:WWN5927 AF6043:AF6044 KB6043:KB6044 TX6043:TX6044 ADT6043:ADT6044 ANP6043:ANP6044 AXL6043:AXL6044 BHH6043:BHH6044 BRD6043:BRD6044 CAZ6043:CAZ6044 CKV6043:CKV6044 CUR6043:CUR6044 DEN6043:DEN6044 DOJ6043:DOJ6044 DYF6043:DYF6044 EIB6043:EIB6044 ERX6043:ERX6044 FBT6043:FBT6044 FLP6043:FLP6044 FVL6043:FVL6044 GFH6043:GFH6044 GPD6043:GPD6044 GYZ6043:GYZ6044 HIV6043:HIV6044 HSR6043:HSR6044 ICN6043:ICN6044 IMJ6043:IMJ6044 IWF6043:IWF6044 JGB6043:JGB6044 JPX6043:JPX6044 JZT6043:JZT6044 KJP6043:KJP6044 KTL6043:KTL6044 LDH6043:LDH6044 LND6043:LND6044 LWZ6043:LWZ6044 MGV6043:MGV6044 MQR6043:MQR6044 NAN6043:NAN6044 NKJ6043:NKJ6044 NUF6043:NUF6044 OEB6043:OEB6044 ONX6043:ONX6044 OXT6043:OXT6044 PHP6043:PHP6044 PRL6043:PRL6044 QBH6043:QBH6044 QLD6043:QLD6044 QUZ6043:QUZ6044 REV6043:REV6044 ROR6043:ROR6044 RYN6043:RYN6044 SIJ6043:SIJ6044 SSF6043:SSF6044 TCB6043:TCB6044 TLX6043:TLX6044 TVT6043:TVT6044 UFP6043:UFP6044 UPL6043:UPL6044 UZH6043:UZH6044 VJD6043:VJD6044 VSZ6043:VSZ6044 WCV6043:WCV6044 WMR6043:WMR6044 WWN6043:WWN6044 AF6069:AF6071 KB6069:KB6071 TX6069:TX6071 ADT6069:ADT6071 ANP6069:ANP6071 AXL6069:AXL6071 BHH6069:BHH6071 BRD6069:BRD6071 CAZ6069:CAZ6071 CKV6069:CKV6071 CUR6069:CUR6071 DEN6069:DEN6071 DOJ6069:DOJ6071 DYF6069:DYF6071 EIB6069:EIB6071 ERX6069:ERX6071 FBT6069:FBT6071 FLP6069:FLP6071 FVL6069:FVL6071 GFH6069:GFH6071 GPD6069:GPD6071 GYZ6069:GYZ6071 HIV6069:HIV6071 HSR6069:HSR6071 ICN6069:ICN6071 IMJ6069:IMJ6071 IWF6069:IWF6071 JGB6069:JGB6071 JPX6069:JPX6071 JZT6069:JZT6071 KJP6069:KJP6071 KTL6069:KTL6071 LDH6069:LDH6071 LND6069:LND6071 LWZ6069:LWZ6071 MGV6069:MGV6071 MQR6069:MQR6071 NAN6069:NAN6071 NKJ6069:NKJ6071 NUF6069:NUF6071 OEB6069:OEB6071 ONX6069:ONX6071 OXT6069:OXT6071 PHP6069:PHP6071 PRL6069:PRL6071 QBH6069:QBH6071 QLD6069:QLD6071 QUZ6069:QUZ6071 REV6069:REV6071 ROR6069:ROR6071 RYN6069:RYN6071 SIJ6069:SIJ6071 SSF6069:SSF6071 TCB6069:TCB6071 TLX6069:TLX6071 TVT6069:TVT6071 UFP6069:UFP6071 UPL6069:UPL6071 UZH6069:UZH6071 VJD6069:VJD6071 VSZ6069:VSZ6071 WCV6069:WCV6071 WMR6069:WMR6071 WWN6069:WWN6071 AF7145:AF7147 AF7156:AF7161 KB7156:KB7161 TX7156:TX7161 ADT7156:ADT7161 ANP7156:ANP7161 AXL7156:AXL7161 BHH7156:BHH7161 BRD7156:BRD7161 CAZ7156:CAZ7161 CKV7156:CKV7161 CUR7156:CUR7161 DEN7156:DEN7161 DOJ7156:DOJ7161 DYF7156:DYF7161 EIB7156:EIB7161 ERX7156:ERX7161 FBT7156:FBT7161 FLP7156:FLP7161 FVL7156:FVL7161 GFH7156:GFH7161 GPD7156:GPD7161 GYZ7156:GYZ7161 HIV7156:HIV7161 HSR7156:HSR7161 ICN7156:ICN7161 IMJ7156:IMJ7161 IWF7156:IWF7161 JGB7156:JGB7161 JPX7156:JPX7161 JZT7156:JZT7161 KJP7156:KJP7161 KTL7156:KTL7161 LDH7156:LDH7161 LND7156:LND7161 LWZ7156:LWZ7161 MGV7156:MGV7161 MQR7156:MQR7161 NAN7156:NAN7161 NKJ7156:NKJ7161 NUF7156:NUF7161 OEB7156:OEB7161 ONX7156:ONX7161 OXT7156:OXT7161 PHP7156:PHP7161 PRL7156:PRL7161 QBH7156:QBH7161 QLD7156:QLD7161 QUZ7156:QUZ7161 REV7156:REV7161 ROR7156:ROR7161 RYN7156:RYN7161 SIJ7156:SIJ7161 SSF7156:SSF7161 TCB7156:TCB7161 TLX7156:TLX7161 TVT7156:TVT7161 UFP7156:UFP7161 UPL7156:UPL7161 UZH7156:UZH7161 VJD7156:VJD7161 VSZ7156:VSZ7161 WCV7156:WCV7161 WMR7156:WMR7161 WWN7156:WWN7161 AF7186 KB7186 TX7186 ADT7186 ANP7186 AXL7186 BHH7186 BRD7186 CAZ7186 CKV7186 CUR7186 DEN7186 DOJ7186 DYF7186 EIB7186 ERX7186 FBT7186 FLP7186 FVL7186 GFH7186 GPD7186 GYZ7186 HIV7186 HSR7186 ICN7186 IMJ7186 IWF7186 JGB7186 JPX7186 JZT7186 KJP7186 KTL7186 LDH7186 LND7186 LWZ7186 MGV7186 MQR7186 NAN7186 NKJ7186 NUF7186 OEB7186 ONX7186 OXT7186 PHP7186 PRL7186 QBH7186 QLD7186 QUZ7186 REV7186 ROR7186 RYN7186 SIJ7186 SSF7186 TCB7186 TLX7186 TVT7186 UFP7186 UPL7186 UZH7186 VJD7186 VSZ7186 WCV7186 WMR7186 WWN7186 AF7191 AF7193:AF7194 KB7193:KB7194 TX7193:TX7194 ADT7193:ADT7194 ANP7193:ANP7194 AXL7193:AXL7194 BHH7193:BHH7194 BRD7193:BRD7194 CAZ7193:CAZ7194 CKV7193:CKV7194 CUR7193:CUR7194 DEN7193:DEN7194 DOJ7193:DOJ7194 DYF7193:DYF7194 EIB7193:EIB7194 ERX7193:ERX7194 FBT7193:FBT7194 FLP7193:FLP7194 FVL7193:FVL7194 GFH7193:GFH7194 GPD7193:GPD7194 GYZ7193:GYZ7194 HIV7193:HIV7194 HSR7193:HSR7194 ICN7193:ICN7194 IMJ7193:IMJ7194 IWF7193:IWF7194 JGB7193:JGB7194 JPX7193:JPX7194 JZT7193:JZT7194 KJP7193:KJP7194 KTL7193:KTL7194 LDH7193:LDH7194 LND7193:LND7194 LWZ7193:LWZ7194 MGV7193:MGV7194 MQR7193:MQR7194 NAN7193:NAN7194 NKJ7193:NKJ7194 NUF7193:NUF7194 OEB7193:OEB7194 ONX7193:ONX7194 OXT7193:OXT7194 PHP7193:PHP7194 PRL7193:PRL7194 QBH7193:QBH7194 QLD7193:QLD7194 QUZ7193:QUZ7194 REV7193:REV7194 ROR7193:ROR7194 RYN7193:RYN7194 SIJ7193:SIJ7194 SSF7193:SSF7194 TCB7193:TCB7194 TLX7193:TLX7194 TVT7193:TVT7194 UFP7193:UFP7194 UPL7193:UPL7194 UZH7193:UZH7194 VJD7193:VJD7194 VSZ7193:VSZ7194 WCV7193:WCV7194 WMR7193:WMR7194 WWN7193:WWN7194 AF7201:AF7205 KB7201:KB7205 TX7201:TX7205 ADT7201:ADT7205 ANP7201:ANP7205 AXL7201:AXL7205 BHH7201:BHH7205 BRD7201:BRD7205 CAZ7201:CAZ7205 CKV7201:CKV7205 CUR7201:CUR7205 DEN7201:DEN7205 DOJ7201:DOJ7205 DYF7201:DYF7205 EIB7201:EIB7205 ERX7201:ERX7205 FBT7201:FBT7205 FLP7201:FLP7205 FVL7201:FVL7205 GFH7201:GFH7205 GPD7201:GPD7205 GYZ7201:GYZ7205 HIV7201:HIV7205 HSR7201:HSR7205 ICN7201:ICN7205 IMJ7201:IMJ7205 IWF7201:IWF7205 JGB7201:JGB7205 JPX7201:JPX7205 JZT7201:JZT7205 KJP7201:KJP7205 KTL7201:KTL7205 LDH7201:LDH7205 LND7201:LND7205 LWZ7201:LWZ7205 MGV7201:MGV7205 MQR7201:MQR7205 NAN7201:NAN7205 NKJ7201:NKJ7205 NUF7201:NUF7205 OEB7201:OEB7205 ONX7201:ONX7205 OXT7201:OXT7205 PHP7201:PHP7205 PRL7201:PRL7205 QBH7201:QBH7205 QLD7201:QLD7205 QUZ7201:QUZ7205 REV7201:REV7205 ROR7201:ROR7205 RYN7201:RYN7205 SIJ7201:SIJ7205 SSF7201:SSF7205 TCB7201:TCB7205 TLX7201:TLX7205 TVT7201:TVT7205 UFP7201:UFP7205 UPL7201:UPL7205 UZH7201:UZH7205 VJD7201:VJD7205 VSZ7201:VSZ7205 WCV7201:WCV7205 WMR7201:WMR7205 WWN7201:WWN7205 AF7223:AF7225 TX7239:TX7242 ADT7239:ADT7242 ANP7239:ANP7242 AXL7239:AXL7242 BHH7239:BHH7242 BRD7239:BRD7242 CAZ7239:CAZ7242 CKV7239:CKV7242 CUR7239:CUR7242 DEN7239:DEN7242 DOJ7239:DOJ7242 DYF7239:DYF7242 EIB7239:EIB7242 ERX7239:ERX7242 FBT7239:FBT7242 FLP7239:FLP7242 FVL7239:FVL7242 GFH7239:GFH7242 GPD7239:GPD7242 GYZ7239:GYZ7242 HIV7239:HIV7242 HSR7239:HSR7242 ICN7239:ICN7242 IMJ7239:IMJ7242 IWF7239:IWF7242 JGB7239:JGB7242 JPX7239:JPX7242 JZT7239:JZT7242 KJP7239:KJP7242 KTL7239:KTL7242 LDH7239:LDH7242 LND7239:LND7242 LWZ7239:LWZ7242 MGV7239:MGV7242 MQR7239:MQR7242 NAN7239:NAN7242 NKJ7239:NKJ7242 NUF7239:NUF7242 OEB7239:OEB7242 ONX7239:ONX7242 OXT7239:OXT7242 PHP7239:PHP7242 PRL7239:PRL7242 QBH7239:QBH7242 QLD7239:QLD7242 QUZ7239:QUZ7242 REV7239:REV7242 ROR7239:ROR7242 RYN7239:RYN7242 SIJ7239:SIJ7242 SSF7239:SSF7242 TCB7239:TCB7242 TLX7239:TLX7242 TVT7239:TVT7242 UFP7239:UFP7242 UPL7239:UPL7242 UZH7239:UZH7242 VJD7239:VJD7242 VSZ7239:VSZ7242 WCV7239:WCV7242 WMR7239:WMR7242 WWN7239:WWN7242 WWN7633:WWN7637 AF7579:AF7586 AF8172:AF8204 KB7654 TX7654 ADT7654 ANP7654 AXL7654 BHH7654 BRD7654 CAZ7654 CKV7654 CUR7654 DEN7654 DOJ7654 DYF7654 EIB7654 ERX7654 FBT7654 FLP7654 FVL7654 GFH7654 GPD7654 GYZ7654 HIV7654 HSR7654 ICN7654 IMJ7654 IWF7654 JGB7654 JPX7654 JZT7654 KJP7654 KTL7654 LDH7654 LND7654 LWZ7654 MGV7654 MQR7654 NAN7654 NKJ7654 NUF7654 OEB7654 ONX7654 OXT7654 PHP7654 PRL7654 QBH7654 QLD7654 QUZ7654 REV7654 ROR7654 RYN7654 SIJ7654 SSF7654 TCB7654 TLX7654 TVT7654 UFP7654 UPL7654 UZH7654 VJD7654 VSZ7654 WCV7654 WMR7654 WWN7654 AF7279:AF7281 AF7285:AF7291 KB7286:KB7291 TX7286:TX7291 ADT7286:ADT7291 ANP7286:ANP7291 AXL7286:AXL7291 BHH7286:BHH7291 BRD7286:BRD7291 CAZ7286:CAZ7291 CKV7286:CKV7291 CUR7286:CUR7291 DEN7286:DEN7291 DOJ7286:DOJ7291 DYF7286:DYF7291 EIB7286:EIB7291 ERX7286:ERX7291 FBT7286:FBT7291 FLP7286:FLP7291 FVL7286:FVL7291 GFH7286:GFH7291 GPD7286:GPD7291 GYZ7286:GYZ7291 HIV7286:HIV7291 HSR7286:HSR7291 ICN7286:ICN7291 IMJ7286:IMJ7291 IWF7286:IWF7291 JGB7286:JGB7291 JPX7286:JPX7291 JZT7286:JZT7291 KJP7286:KJP7291 KTL7286:KTL7291 LDH7286:LDH7291 LND7286:LND7291 LWZ7286:LWZ7291 MGV7286:MGV7291 MQR7286:MQR7291 NAN7286:NAN7291 NKJ7286:NKJ7291 NUF7286:NUF7291 OEB7286:OEB7291 ONX7286:ONX7291 OXT7286:OXT7291 PHP7286:PHP7291 PRL7286:PRL7291 QBH7286:QBH7291 QLD7286:QLD7291 QUZ7286:QUZ7291 REV7286:REV7291 ROR7286:ROR7291 RYN7286:RYN7291 SIJ7286:SIJ7291 SSF7286:SSF7291 TCB7286:TCB7291 TLX7286:TLX7291 TVT7286:TVT7291 UFP7286:UFP7291 UPL7286:UPL7291 UZH7286:UZH7291 VJD7286:VJD7291 VSZ7286:VSZ7291 WCV7286:WCV7291 WMR7286:WMR7291 WWN7286:WWN7291 AF7299:AF7303 KB7302:KB7303 TX7302:TX7303 ADT7302:ADT7303 ANP7302:ANP7303 AXL7302:AXL7303 BHH7302:BHH7303 BRD7302:BRD7303 CAZ7302:CAZ7303 CKV7302:CKV7303 CUR7302:CUR7303 DEN7302:DEN7303 DOJ7302:DOJ7303 DYF7302:DYF7303 EIB7302:EIB7303 ERX7302:ERX7303 FBT7302:FBT7303 FLP7302:FLP7303 FVL7302:FVL7303 GFH7302:GFH7303 GPD7302:GPD7303 GYZ7302:GYZ7303 HIV7302:HIV7303 HSR7302:HSR7303 ICN7302:ICN7303 IMJ7302:IMJ7303 IWF7302:IWF7303 JGB7302:JGB7303 JPX7302:JPX7303 JZT7302:JZT7303 KJP7302:KJP7303 KTL7302:KTL7303 LDH7302:LDH7303 LND7302:LND7303 LWZ7302:LWZ7303 MGV7302:MGV7303 MQR7302:MQR7303 NAN7302:NAN7303 NKJ7302:NKJ7303 NUF7302:NUF7303 OEB7302:OEB7303 ONX7302:ONX7303 OXT7302:OXT7303 PHP7302:PHP7303 PRL7302:PRL7303 QBH7302:QBH7303 QLD7302:QLD7303 QUZ7302:QUZ7303 REV7302:REV7303 ROR7302:ROR7303 RYN7302:RYN7303 SIJ7302:SIJ7303 SSF7302:SSF7303 TCB7302:TCB7303 TLX7302:TLX7303 TVT7302:TVT7303 UFP7302:UFP7303 UPL7302:UPL7303 UZH7302:UZH7303 VJD7302:VJD7303 VSZ7302:VSZ7303 WCV7302:WCV7303 WMR7302:WMR7303 WWN7302:WWN7303 AF7310 AF7312:AF7313 KB7312:KB7313 TX7312:TX7313 ADT7312:ADT7313 ANP7312:ANP7313 AXL7312:AXL7313 BHH7312:BHH7313 BRD7312:BRD7313 CAZ7312:CAZ7313 CKV7312:CKV7313 CUR7312:CUR7313 DEN7312:DEN7313 DOJ7312:DOJ7313 DYF7312:DYF7313 EIB7312:EIB7313 ERX7312:ERX7313 FBT7312:FBT7313 FLP7312:FLP7313 FVL7312:FVL7313 GFH7312:GFH7313 GPD7312:GPD7313 GYZ7312:GYZ7313 HIV7312:HIV7313 HSR7312:HSR7313 ICN7312:ICN7313 IMJ7312:IMJ7313 IWF7312:IWF7313 JGB7312:JGB7313 JPX7312:JPX7313 JZT7312:JZT7313 KJP7312:KJP7313 KTL7312:KTL7313 LDH7312:LDH7313 LND7312:LND7313 LWZ7312:LWZ7313 MGV7312:MGV7313 MQR7312:MQR7313 NAN7312:NAN7313 NKJ7312:NKJ7313 NUF7312:NUF7313 OEB7312:OEB7313 ONX7312:ONX7313 OXT7312:OXT7313 PHP7312:PHP7313 PRL7312:PRL7313 QBH7312:QBH7313 QLD7312:QLD7313 QUZ7312:QUZ7313 REV7312:REV7313 ROR7312:ROR7313 RYN7312:RYN7313 SIJ7312:SIJ7313 SSF7312:SSF7313 TCB7312:TCB7313 TLX7312:TLX7313 TVT7312:TVT7313 UFP7312:UFP7313 UPL7312:UPL7313 UZH7312:UZH7313 VJD7312:VJD7313 VSZ7312:VSZ7313 WCV7312:WCV7313 WMR7312:WMR7313 WWN7312:WWN7313 AF7318 AF7323:AF7325 KB7323:KB7325 TX7323:TX7325 ADT7323:ADT7325 ANP7323:ANP7325 AXL7323:AXL7325 BHH7323:BHH7325 BRD7323:BRD7325 CAZ7323:CAZ7325 CKV7323:CKV7325 CUR7323:CUR7325 DEN7323:DEN7325 DOJ7323:DOJ7325 DYF7323:DYF7325 EIB7323:EIB7325 ERX7323:ERX7325 FBT7323:FBT7325 FLP7323:FLP7325 FVL7323:FVL7325 GFH7323:GFH7325 GPD7323:GPD7325 GYZ7323:GYZ7325 HIV7323:HIV7325 HSR7323:HSR7325 ICN7323:ICN7325 IMJ7323:IMJ7325 IWF7323:IWF7325 JGB7323:JGB7325 JPX7323:JPX7325 JZT7323:JZT7325 KJP7323:KJP7325 KTL7323:KTL7325 LDH7323:LDH7325 LND7323:LND7325 LWZ7323:LWZ7325 MGV7323:MGV7325 MQR7323:MQR7325 NAN7323:NAN7325 NKJ7323:NKJ7325 NUF7323:NUF7325 OEB7323:OEB7325 ONX7323:ONX7325 OXT7323:OXT7325 PHP7323:PHP7325 PRL7323:PRL7325 QBH7323:QBH7325 QLD7323:QLD7325 QUZ7323:QUZ7325 REV7323:REV7325 ROR7323:ROR7325 RYN7323:RYN7325 SIJ7323:SIJ7325 SSF7323:SSF7325 TCB7323:TCB7325 TLX7323:TLX7325 TVT7323:TVT7325 UFP7323:UFP7325 UPL7323:UPL7325 UZH7323:UZH7325 VJD7323:VJD7325 VSZ7323:VSZ7325 WCV7323:WCV7325 WMR7323:WMR7325 WWN7323:WWN7325 AF7340:AF7342 AF7349:AF7355 KB7349:KB7355 TX7349:TX7355 ADT7349:ADT7355 ANP7349:ANP7355 AXL7349:AXL7355 BHH7349:BHH7355 BRD7349:BRD7355 CAZ7349:CAZ7355 CKV7349:CKV7355 CUR7349:CUR7355 DEN7349:DEN7355 DOJ7349:DOJ7355 DYF7349:DYF7355 EIB7349:EIB7355 ERX7349:ERX7355 FBT7349:FBT7355 FLP7349:FLP7355 FVL7349:FVL7355 GFH7349:GFH7355 GPD7349:GPD7355 GYZ7349:GYZ7355 HIV7349:HIV7355 HSR7349:HSR7355 ICN7349:ICN7355 IMJ7349:IMJ7355 IWF7349:IWF7355 JGB7349:JGB7355 JPX7349:JPX7355 JZT7349:JZT7355 KJP7349:KJP7355 KTL7349:KTL7355 LDH7349:LDH7355 LND7349:LND7355 LWZ7349:LWZ7355 MGV7349:MGV7355 MQR7349:MQR7355 NAN7349:NAN7355 NKJ7349:NKJ7355 NUF7349:NUF7355 OEB7349:OEB7355 ONX7349:ONX7355 OXT7349:OXT7355 PHP7349:PHP7355 PRL7349:PRL7355 QBH7349:QBH7355 QLD7349:QLD7355 QUZ7349:QUZ7355 REV7349:REV7355 ROR7349:ROR7355 RYN7349:RYN7355 SIJ7349:SIJ7355 SSF7349:SSF7355 TCB7349:TCB7355 TLX7349:TLX7355 TVT7349:TVT7355 UFP7349:UFP7355 UPL7349:UPL7355 UZH7349:UZH7355 VJD7349:VJD7355 VSZ7349:VSZ7355 WCV7349:WCV7355 WMR7349:WMR7355 WWN7349:WWN7355 AF7365:AF7374 KB7369:KB7374 TX7369:TX7374 ADT7369:ADT7374 ANP7369:ANP7374 AXL7369:AXL7374 BHH7369:BHH7374 BRD7369:BRD7374 CAZ7369:CAZ7374 CKV7369:CKV7374 CUR7369:CUR7374 DEN7369:DEN7374 DOJ7369:DOJ7374 DYF7369:DYF7374 EIB7369:EIB7374 ERX7369:ERX7374 FBT7369:FBT7374 FLP7369:FLP7374 FVL7369:FVL7374 GFH7369:GFH7374 GPD7369:GPD7374 GYZ7369:GYZ7374 HIV7369:HIV7374 HSR7369:HSR7374 ICN7369:ICN7374 IMJ7369:IMJ7374 IWF7369:IWF7374 JGB7369:JGB7374 JPX7369:JPX7374 JZT7369:JZT7374 KJP7369:KJP7374 KTL7369:KTL7374 LDH7369:LDH7374 LND7369:LND7374 LWZ7369:LWZ7374 MGV7369:MGV7374 MQR7369:MQR7374 NAN7369:NAN7374 NKJ7369:NKJ7374 NUF7369:NUF7374 OEB7369:OEB7374 ONX7369:ONX7374 OXT7369:OXT7374 PHP7369:PHP7374 PRL7369:PRL7374 QBH7369:QBH7374 QLD7369:QLD7374 QUZ7369:QUZ7374 REV7369:REV7374 ROR7369:ROR7374 RYN7369:RYN7374 SIJ7369:SIJ7374 SSF7369:SSF7374 TCB7369:TCB7374 TLX7369:TLX7374 TVT7369:TVT7374 UFP7369:UFP7374 UPL7369:UPL7374 UZH7369:UZH7374 VJD7369:VJD7374 VSZ7369:VSZ7374 WCV7369:WCV7374 WMR7369:WMR7374 WWN7369:WWN7374 AF7377:AF7380 KB7377:KB7380 TX7377:TX7380 ADT7377:ADT7380 ANP7377:ANP7380 AXL7377:AXL7380 BHH7377:BHH7380 BRD7377:BRD7380 CAZ7377:CAZ7380 CKV7377:CKV7380 CUR7377:CUR7380 DEN7377:DEN7380 DOJ7377:DOJ7380 DYF7377:DYF7380 EIB7377:EIB7380 ERX7377:ERX7380 FBT7377:FBT7380 FLP7377:FLP7380 FVL7377:FVL7380 GFH7377:GFH7380 GPD7377:GPD7380 GYZ7377:GYZ7380 HIV7377:HIV7380 HSR7377:HSR7380 ICN7377:ICN7380 IMJ7377:IMJ7380 IWF7377:IWF7380 JGB7377:JGB7380 JPX7377:JPX7380 JZT7377:JZT7380 KJP7377:KJP7380 KTL7377:KTL7380 LDH7377:LDH7380 LND7377:LND7380 LWZ7377:LWZ7380 MGV7377:MGV7380 MQR7377:MQR7380 NAN7377:NAN7380 NKJ7377:NKJ7380 NUF7377:NUF7380 OEB7377:OEB7380 ONX7377:ONX7380 OXT7377:OXT7380 PHP7377:PHP7380 PRL7377:PRL7380 QBH7377:QBH7380 QLD7377:QLD7380 QUZ7377:QUZ7380 REV7377:REV7380 ROR7377:ROR7380 RYN7377:RYN7380 SIJ7377:SIJ7380 SSF7377:SSF7380 TCB7377:TCB7380 TLX7377:TLX7380 TVT7377:TVT7380 UFP7377:UFP7380 UPL7377:UPL7380 UZH7377:UZH7380 VJD7377:VJD7380 VSZ7377:VSZ7380 WCV7377:WCV7380 WMR7377:WMR7380 WWN7377:WWN7380 AF7401:AF7404 AF7415:AF7422 KB7415:KB7422 TX7415:TX7422 ADT7415:ADT7422 ANP7415:ANP7422 AXL7415:AXL7422 BHH7415:BHH7422 BRD7415:BRD7422 CAZ7415:CAZ7422 CKV7415:CKV7422 CUR7415:CUR7422 DEN7415:DEN7422 DOJ7415:DOJ7422 DYF7415:DYF7422 EIB7415:EIB7422 ERX7415:ERX7422 FBT7415:FBT7422 FLP7415:FLP7422 FVL7415:FVL7422 GFH7415:GFH7422 GPD7415:GPD7422 GYZ7415:GYZ7422 HIV7415:HIV7422 HSR7415:HSR7422 ICN7415:ICN7422 IMJ7415:IMJ7422 IWF7415:IWF7422 JGB7415:JGB7422 JPX7415:JPX7422 JZT7415:JZT7422 KJP7415:KJP7422 KTL7415:KTL7422 LDH7415:LDH7422 LND7415:LND7422 LWZ7415:LWZ7422 MGV7415:MGV7422 MQR7415:MQR7422 NAN7415:NAN7422 NKJ7415:NKJ7422 NUF7415:NUF7422 OEB7415:OEB7422 ONX7415:ONX7422 OXT7415:OXT7422 PHP7415:PHP7422 PRL7415:PRL7422 QBH7415:QBH7422 QLD7415:QLD7422 QUZ7415:QUZ7422 REV7415:REV7422 ROR7415:ROR7422 RYN7415:RYN7422 SIJ7415:SIJ7422 SSF7415:SSF7422 TCB7415:TCB7422 TLX7415:TLX7422 TVT7415:TVT7422 UFP7415:UFP7422 UPL7415:UPL7422 UZH7415:UZH7422 VJD7415:VJD7422 VSZ7415:VSZ7422 WCV7415:WCV7422 WMR7415:WMR7422 WWN7415:WWN7422 AF7441:AF7447 KB7441:KB7447 TX7441:TX7447 ADT7441:ADT7447 ANP7441:ANP7447 AXL7441:AXL7447 BHH7441:BHH7447 BRD7441:BRD7447 CAZ7441:CAZ7447 CKV7441:CKV7447 CUR7441:CUR7447 DEN7441:DEN7447 DOJ7441:DOJ7447 DYF7441:DYF7447 EIB7441:EIB7447 ERX7441:ERX7447 FBT7441:FBT7447 FLP7441:FLP7447 FVL7441:FVL7447 GFH7441:GFH7447 GPD7441:GPD7447 GYZ7441:GYZ7447 HIV7441:HIV7447 HSR7441:HSR7447 ICN7441:ICN7447 IMJ7441:IMJ7447 IWF7441:IWF7447 JGB7441:JGB7447 JPX7441:JPX7447 JZT7441:JZT7447 KJP7441:KJP7447 KTL7441:KTL7447 LDH7441:LDH7447 LND7441:LND7447 LWZ7441:LWZ7447 MGV7441:MGV7447 MQR7441:MQR7447 NAN7441:NAN7447 NKJ7441:NKJ7447 NUF7441:NUF7447 OEB7441:OEB7447 ONX7441:ONX7447 OXT7441:OXT7447 PHP7441:PHP7447 PRL7441:PRL7447 QBH7441:QBH7447 QLD7441:QLD7447 QUZ7441:QUZ7447 REV7441:REV7447 ROR7441:ROR7447 RYN7441:RYN7447 SIJ7441:SIJ7447 SSF7441:SSF7447 TCB7441:TCB7447 TLX7441:TLX7447 TVT7441:TVT7447 UFP7441:UFP7447 UPL7441:UPL7447 UZH7441:UZH7447 VJD7441:VJD7447 VSZ7441:VSZ7447 WCV7441:WCV7447 WMR7441:WMR7447 WWN7441:WWN7447 AF7457:AF7459 KB7473:KB7477 TX7473:TX7477 ADT7473:ADT7477 ANP7473:ANP7477 AXL7473:AXL7477 BHH7473:BHH7477 BRD7473:BRD7477 CAZ7473:CAZ7477 CKV7473:CKV7477 CUR7473:CUR7477 DEN7473:DEN7477 DOJ7473:DOJ7477 DYF7473:DYF7477 EIB7473:EIB7477 ERX7473:ERX7477 FBT7473:FBT7477 FLP7473:FLP7477 FVL7473:FVL7477 GFH7473:GFH7477 GPD7473:GPD7477 GYZ7473:GYZ7477 HIV7473:HIV7477 HSR7473:HSR7477 ICN7473:ICN7477 IMJ7473:IMJ7477 IWF7473:IWF7477 JGB7473:JGB7477 JPX7473:JPX7477 JZT7473:JZT7477 KJP7473:KJP7477 KTL7473:KTL7477 LDH7473:LDH7477 LND7473:LND7477 LWZ7473:LWZ7477 MGV7473:MGV7477 MQR7473:MQR7477 NAN7473:NAN7477 NKJ7473:NKJ7477 NUF7473:NUF7477 OEB7473:OEB7477 ONX7473:ONX7477 OXT7473:OXT7477 PHP7473:PHP7477 PRL7473:PRL7477 QBH7473:QBH7477 QLD7473:QLD7477 QUZ7473:QUZ7477 REV7473:REV7477 ROR7473:ROR7477 RYN7473:RYN7477 SIJ7473:SIJ7477 SSF7473:SSF7477 TCB7473:TCB7477 TLX7473:TLX7477 TVT7473:TVT7477 UFP7473:UFP7477 UPL7473:UPL7477 UZH7473:UZH7477 VJD7473:VJD7477 VSZ7473:VSZ7477 WCV7473:WCV7477 WMR7473:WMR7477 WWN7473:WWN7477 AF7473:AF7477 AF7524:AF7527 KB7524:KB7527 TX7524:TX7527 ADT7524:ADT7527 ANP7524:ANP7527 AXL7524:AXL7527 BHH7524:BHH7527 BRD7524:BRD7527 CAZ7524:CAZ7527 CKV7524:CKV7527 CUR7524:CUR7527 DEN7524:DEN7527 DOJ7524:DOJ7527 DYF7524:DYF7527 EIB7524:EIB7527 ERX7524:ERX7527 FBT7524:FBT7527 FLP7524:FLP7527 FVL7524:FVL7527 GFH7524:GFH7527 GPD7524:GPD7527 GYZ7524:GYZ7527 HIV7524:HIV7527 HSR7524:HSR7527 ICN7524:ICN7527 IMJ7524:IMJ7527 IWF7524:IWF7527 JGB7524:JGB7527 JPX7524:JPX7527 JZT7524:JZT7527 KJP7524:KJP7527 KTL7524:KTL7527 LDH7524:LDH7527 LND7524:LND7527 LWZ7524:LWZ7527 MGV7524:MGV7527 MQR7524:MQR7527 NAN7524:NAN7527 NKJ7524:NKJ7527 NUF7524:NUF7527 OEB7524:OEB7527 ONX7524:ONX7527 OXT7524:OXT7527 PHP7524:PHP7527 PRL7524:PRL7527 QBH7524:QBH7527 QLD7524:QLD7527 QUZ7524:QUZ7527 REV7524:REV7527 ROR7524:ROR7527 RYN7524:RYN7527 SIJ7524:SIJ7527 SSF7524:SSF7527 TCB7524:TCB7527 TLX7524:TLX7527 TVT7524:TVT7527 UFP7524:UFP7527 UPL7524:UPL7527 UZH7524:UZH7527 VJD7524:VJD7527 VSZ7524:VSZ7527 WCV7524:WCV7527 WMR7524:WMR7527 WWN7524:WWN7527 AF7529 KB7529 TX7529 ADT7529 ANP7529 AXL7529 BHH7529 BRD7529 CAZ7529 CKV7529 CUR7529 DEN7529 DOJ7529 DYF7529 EIB7529 ERX7529 FBT7529 FLP7529 FVL7529 GFH7529 GPD7529 GYZ7529 HIV7529 HSR7529 ICN7529 IMJ7529 IWF7529 JGB7529 JPX7529 JZT7529 KJP7529 KTL7529 LDH7529 LND7529 LWZ7529 MGV7529 MQR7529 NAN7529 NKJ7529 NUF7529 OEB7529 ONX7529 OXT7529 PHP7529 PRL7529 QBH7529 QLD7529 QUZ7529 REV7529 ROR7529 RYN7529 SIJ7529 SSF7529 TCB7529 TLX7529 TVT7529 UFP7529 UPL7529 UZH7529 VJD7529 VSZ7529 WCV7529 WMR7529 WWN7529 AF7543:AF7547 AF7554:AF7561 KB7554:KB7561 TX7554:TX7561 ADT7554:ADT7561 ANP7554:ANP7561 AXL7554:AXL7561 BHH7554:BHH7561 BRD7554:BRD7561 CAZ7554:CAZ7561 CKV7554:CKV7561 CUR7554:CUR7561 DEN7554:DEN7561 DOJ7554:DOJ7561 DYF7554:DYF7561 EIB7554:EIB7561 ERX7554:ERX7561 FBT7554:FBT7561 FLP7554:FLP7561 FVL7554:FVL7561 GFH7554:GFH7561 GPD7554:GPD7561 GYZ7554:GYZ7561 HIV7554:HIV7561 HSR7554:HSR7561 ICN7554:ICN7561 IMJ7554:IMJ7561 IWF7554:IWF7561 JGB7554:JGB7561 JPX7554:JPX7561 JZT7554:JZT7561 KJP7554:KJP7561 KTL7554:KTL7561 LDH7554:LDH7561 LND7554:LND7561 LWZ7554:LWZ7561 MGV7554:MGV7561 MQR7554:MQR7561 NAN7554:NAN7561 NKJ7554:NKJ7561 NUF7554:NUF7561 OEB7554:OEB7561 ONX7554:ONX7561 OXT7554:OXT7561 PHP7554:PHP7561 PRL7554:PRL7561 QBH7554:QBH7561 QLD7554:QLD7561 QUZ7554:QUZ7561 REV7554:REV7561 ROR7554:ROR7561 RYN7554:RYN7561 SIJ7554:SIJ7561 SSF7554:SSF7561 TCB7554:TCB7561 TLX7554:TLX7561 TVT7554:TVT7561 UFP7554:UFP7561 UPL7554:UPL7561 UZH7554:UZH7561 VJD7554:VJD7561 VSZ7554:VSZ7561 WCV7554:WCV7561 WMR7554:WMR7561 WWN7554:WWN7561 KB7573:KB7577 TX7573:TX7577 ADT7573:ADT7577 ANP7573:ANP7577 AXL7573:AXL7577 BHH7573:BHH7577 BRD7573:BRD7577 CAZ7573:CAZ7577 CKV7573:CKV7577 CUR7573:CUR7577 DEN7573:DEN7577 DOJ7573:DOJ7577 DYF7573:DYF7577 EIB7573:EIB7577 ERX7573:ERX7577 FBT7573:FBT7577 FLP7573:FLP7577 FVL7573:FVL7577 GFH7573:GFH7577 GPD7573:GPD7577 GYZ7573:GYZ7577 HIV7573:HIV7577 HSR7573:HSR7577 ICN7573:ICN7577 IMJ7573:IMJ7577 IWF7573:IWF7577 JGB7573:JGB7577 JPX7573:JPX7577 JZT7573:JZT7577 KJP7573:KJP7577 KTL7573:KTL7577 LDH7573:LDH7577 LND7573:LND7577 LWZ7573:LWZ7577 MGV7573:MGV7577 MQR7573:MQR7577 NAN7573:NAN7577 NKJ7573:NKJ7577 NUF7573:NUF7577 OEB7573:OEB7577 ONX7573:ONX7577 OXT7573:OXT7577 PHP7573:PHP7577 PRL7573:PRL7577 QBH7573:QBH7577 QLD7573:QLD7577 QUZ7573:QUZ7577 REV7573:REV7577 ROR7573:ROR7577 RYN7573:RYN7577 SIJ7573:SIJ7577 SSF7573:SSF7577 TCB7573:TCB7577 TLX7573:TLX7577 TVT7573:TVT7577 UFP7573:UFP7577 UPL7573:UPL7577 UZH7573:UZH7577 VJD7573:VJD7577 VSZ7573:VSZ7577 WCV7573:WCV7577 WMR7573:WMR7577 WWN7573:WWN7577 WWN7821:WWN7826 KB7579:KB7586 TX7579:TX7586 ADT7579:ADT7586 ANP7579:ANP7586 AXL7579:AXL7586 BHH7579:BHH7586 BRD7579:BRD7586 CAZ7579:CAZ7586 CKV7579:CKV7586 CUR7579:CUR7586 DEN7579:DEN7586 DOJ7579:DOJ7586 DYF7579:DYF7586 EIB7579:EIB7586 ERX7579:ERX7586 FBT7579:FBT7586 FLP7579:FLP7586 FVL7579:FVL7586 GFH7579:GFH7586 GPD7579:GPD7586 GYZ7579:GYZ7586 HIV7579:HIV7586 HSR7579:HSR7586 ICN7579:ICN7586 IMJ7579:IMJ7586 IWF7579:IWF7586 JGB7579:JGB7586 JPX7579:JPX7586 JZT7579:JZT7586 KJP7579:KJP7586 KTL7579:KTL7586 LDH7579:LDH7586 LND7579:LND7586 LWZ7579:LWZ7586 MGV7579:MGV7586 MQR7579:MQR7586 NAN7579:NAN7586 NKJ7579:NKJ7586 NUF7579:NUF7586 OEB7579:OEB7586 ONX7579:ONX7586 OXT7579:OXT7586 PHP7579:PHP7586 PRL7579:PRL7586 QBH7579:QBH7586 QLD7579:QLD7586 QUZ7579:QUZ7586 REV7579:REV7586 ROR7579:ROR7586 RYN7579:RYN7586 SIJ7579:SIJ7586 SSF7579:SSF7586 TCB7579:TCB7586 TLX7579:TLX7586 TVT7579:TVT7586 UFP7579:UFP7586 UPL7579:UPL7586 UZH7579:UZH7586 VJD7579:VJD7586 VSZ7579:VSZ7586 WCV7579:WCV7586 WCV7958:WCV7961 WWN7579:WWN7586 AF7622:AF7626 AF7632:AF7637 KB7633:KB7637 TX7633:TX7637 ADT7633:ADT7637 ANP7633:ANP7637 AXL7633:AXL7637 BHH7633:BHH7637 BRD7633:BRD7637 CAZ7633:CAZ7637 CKV7633:CKV7637 CUR7633:CUR7637 DEN7633:DEN7637 DOJ7633:DOJ7637 DYF7633:DYF7637 EIB7633:EIB7637 ERX7633:ERX7637 FBT7633:FBT7637 FLP7633:FLP7637 FVL7633:FVL7637 GFH7633:GFH7637 GPD7633:GPD7637 GYZ7633:GYZ7637 HIV7633:HIV7637 HSR7633:HSR7637 ICN7633:ICN7637 IMJ7633:IMJ7637 IWF7633:IWF7637 JGB7633:JGB7637 JPX7633:JPX7637 JZT7633:JZT7637 KJP7633:KJP7637 KTL7633:KTL7637 LDH7633:LDH7637 LND7633:LND7637 LWZ7633:LWZ7637 MGV7633:MGV7637 MQR7633:MQR7637 NAN7633:NAN7637 NKJ7633:NKJ7637 NUF7633:NUF7637 OEB7633:OEB7637 ONX7633:ONX7637 OXT7633:OXT7637 PHP7633:PHP7637 PRL7633:PRL7637 QBH7633:QBH7637 QLD7633:QLD7637 QUZ7633:QUZ7637 REV7633:REV7637 ROR7633:ROR7637 RYN7633:RYN7637 SIJ7633:SIJ7637 SSF7633:SSF7637 TCB7633:TCB7637 TLX7633:TLX7637 TVT7633:TVT7637 UFP7633:UFP7637 UPL7633:UPL7637 UZH7633:UZH7637 VJD7633:VJD7637 VSZ7633:VSZ7637 WCV7633:WCV7637 WMR7633:WMR7637 AF7663 AF7665:AF7666 KB7665:KB7666 TX7665:TX7666 ADT7665:ADT7666 ANP7665:ANP7666 AXL7665:AXL7666 BHH7665:BHH7666 BRD7665:BRD7666 CAZ7665:CAZ7666 CKV7665:CKV7666 CUR7665:CUR7666 DEN7665:DEN7666 DOJ7665:DOJ7666 DYF7665:DYF7666 EIB7665:EIB7666 ERX7665:ERX7666 FBT7665:FBT7666 FLP7665:FLP7666 FVL7665:FVL7666 GFH7665:GFH7666 GPD7665:GPD7666 GYZ7665:GYZ7666 HIV7665:HIV7666 HSR7665:HSR7666 ICN7665:ICN7666 IMJ7665:IMJ7666 IWF7665:IWF7666 JGB7665:JGB7666 JPX7665:JPX7666 JZT7665:JZT7666 KJP7665:KJP7666 KTL7665:KTL7666 LDH7665:LDH7666 LND7665:LND7666 LWZ7665:LWZ7666 MGV7665:MGV7666 MQR7665:MQR7666 NAN7665:NAN7666 NKJ7665:NKJ7666 NUF7665:NUF7666 OEB7665:OEB7666 ONX7665:ONX7666 OXT7665:OXT7666 PHP7665:PHP7666 PRL7665:PRL7666 QBH7665:QBH7666 QLD7665:QLD7666 QUZ7665:QUZ7666 REV7665:REV7666 ROR7665:ROR7666 RYN7665:RYN7666 SIJ7665:SIJ7666 SSF7665:SSF7666 TCB7665:TCB7666 TLX7665:TLX7666 TVT7665:TVT7666 UFP7665:UFP7666 UPL7665:UPL7666 UZH7665:UZH7666 VJD7665:VJD7666 VSZ7665:VSZ7666 WCV7665:WCV7666 WMR7665:WMR7666 AF7687:AF7690 AF7677 AF7682:AF7683 KB7682:KB7683 TX7682:TX7683 ADT7682:ADT7683 ANP7682:ANP7683 AXL7682:AXL7683 BHH7682:BHH7683 BRD7682:BRD7683 CAZ7682:CAZ7683 CKV7682:CKV7683 CUR7682:CUR7683 DEN7682:DEN7683 DOJ7682:DOJ7683 DYF7682:DYF7683 EIB7682:EIB7683 ERX7682:ERX7683 FBT7682:FBT7683 FLP7682:FLP7683 FVL7682:FVL7683 GFH7682:GFH7683 GPD7682:GPD7683 GYZ7682:GYZ7683 HIV7682:HIV7683 HSR7682:HSR7683 ICN7682:ICN7683 IMJ7682:IMJ7683 IWF7682:IWF7683 JGB7682:JGB7683 JPX7682:JPX7683 JZT7682:JZT7683 KJP7682:KJP7683 KTL7682:KTL7683 LDH7682:LDH7683 LND7682:LND7683 LWZ7682:LWZ7683 MGV7682:MGV7683 MQR7682:MQR7683 NAN7682:NAN7683 NKJ7682:NKJ7683 NUF7682:NUF7683 OEB7682:OEB7683 ONX7682:ONX7683 OXT7682:OXT7683 PHP7682:PHP7683 PRL7682:PRL7683 QBH7682:QBH7683 QLD7682:QLD7683 QUZ7682:QUZ7683 REV7682:REV7683 ROR7682:ROR7683 RYN7682:RYN7683 SIJ7682:SIJ7683 SSF7682:SSF7683 TCB7682:TCB7683 TLX7682:TLX7683 TVT7682:TVT7683 UFP7682:UFP7683 UPL7682:UPL7683 UZH7682:UZH7683 VJD7682:VJD7683 VSZ7682:VSZ7683 WCV7682:WCV7683 WMR7682:WMR7683 WWN7682:WWN7683 KB7687:KB7690 TX7687:TX7690 ADT7687:ADT7690 ANP7687:ANP7690 AXL7687:AXL7690 BHH7687:BHH7690 BRD7687:BRD7690 CAZ7687:CAZ7690 CKV7687:CKV7690 CUR7687:CUR7690 DEN7687:DEN7690 DOJ7687:DOJ7690 DYF7687:DYF7690 EIB7687:EIB7690 ERX7687:ERX7690 FBT7687:FBT7690 FLP7687:FLP7690 FVL7687:FVL7690 GFH7687:GFH7690 GPD7687:GPD7690 GYZ7687:GYZ7690 HIV7687:HIV7690 HSR7687:HSR7690 ICN7687:ICN7690 IMJ7687:IMJ7690 IWF7687:IWF7690 JGB7687:JGB7690 JPX7687:JPX7690 JZT7687:JZT7690 KJP7687:KJP7690 KTL7687:KTL7690 LDH7687:LDH7690 LND7687:LND7690 LWZ7687:LWZ7690 MGV7687:MGV7690 MQR7687:MQR7690 NAN7687:NAN7690 NKJ7687:NKJ7690 NUF7687:NUF7690 OEB7687:OEB7690 ONX7687:ONX7690 OXT7687:OXT7690 PHP7687:PHP7690 PRL7687:PRL7690 QBH7687:QBH7690 QLD7687:QLD7690 QUZ7687:QUZ7690 REV7687:REV7690 ROR7687:ROR7690 RYN7687:RYN7690 SIJ7687:SIJ7690 SSF7687:SSF7690 TCB7687:TCB7690 TLX7687:TLX7690 TVT7687:TVT7690 UFP7687:UFP7690 UPL7687:UPL7690 UZH7687:UZH7690 VJD7687:VJD7690 VSZ7687:VSZ7690 WCV7687:WCV7690 WWN7729:WWN7735 WMR7687:WMR7690 AF7705:AF7708 KB7708 TX7708 ADT7708 ANP7708 AXL7708 BHH7708 BRD7708 CAZ7708 CKV7708 CUR7708 DEN7708 DOJ7708 DYF7708 EIB7708 ERX7708 FBT7708 FLP7708 FVL7708 GFH7708 GPD7708 GYZ7708 HIV7708 HSR7708 ICN7708 IMJ7708 IWF7708 JGB7708 JPX7708 JZT7708 KJP7708 KTL7708 LDH7708 LND7708 LWZ7708 MGV7708 MQR7708 NAN7708 NKJ7708 NUF7708 OEB7708 ONX7708 OXT7708 PHP7708 PRL7708 QBH7708 QLD7708 QUZ7708 REV7708 ROR7708 RYN7708 SIJ7708 SSF7708 TCB7708 TLX7708 TVT7708 UFP7708 UPL7708 UZH7708 VJD7708 VSZ7708 WCV7708 WMR7708 WWN7708 AF7748:AF7753 KB7752:KB7753 TX7752:TX7753 ADT7752:ADT7753 ANP7752:ANP7753 AXL7752:AXL7753 BHH7752:BHH7753 BRD7752:BRD7753 CAZ7752:CAZ7753 CKV7752:CKV7753 CUR7752:CUR7753 DEN7752:DEN7753 DOJ7752:DOJ7753 DYF7752:DYF7753 EIB7752:EIB7753 ERX7752:ERX7753 FBT7752:FBT7753 FLP7752:FLP7753 FVL7752:FVL7753 GFH7752:GFH7753 GPD7752:GPD7753 GYZ7752:GYZ7753 HIV7752:HIV7753 HSR7752:HSR7753 ICN7752:ICN7753 IMJ7752:IMJ7753 IWF7752:IWF7753 JGB7752:JGB7753 JPX7752:JPX7753 JZT7752:JZT7753 KJP7752:KJP7753 KTL7752:KTL7753 LDH7752:LDH7753 LND7752:LND7753 LWZ7752:LWZ7753 MGV7752:MGV7753 MQR7752:MQR7753 NAN7752:NAN7753 NKJ7752:NKJ7753 NUF7752:NUF7753 OEB7752:OEB7753 ONX7752:ONX7753 OXT7752:OXT7753 PHP7752:PHP7753 PRL7752:PRL7753 QBH7752:QBH7753 QLD7752:QLD7753 QUZ7752:QUZ7753 REV7752:REV7753 ROR7752:ROR7753 RYN7752:RYN7753 SIJ7752:SIJ7753 SSF7752:SSF7753 TCB7752:TCB7753 TLX7752:TLX7753 TVT7752:TVT7753 UFP7752:UFP7753 UPL7752:UPL7753 UZH7752:UZH7753 VJD7752:VJD7753 VSZ7752:VSZ7753 WCV7752:WCV7753 WMR7752:WMR7753 WWN7752:WWN7753 AF7758:AF7766 KB7758:KB7766 TX7758:TX7766 ADT7758:ADT7766 ANP7758:ANP7766 AXL7758:AXL7766 BHH7758:BHH7766 BRD7758:BRD7766 CAZ7758:CAZ7766 CKV7758:CKV7766 CUR7758:CUR7766 DEN7758:DEN7766 DOJ7758:DOJ7766 DYF7758:DYF7766 EIB7758:EIB7766 ERX7758:ERX7766 FBT7758:FBT7766 FLP7758:FLP7766 FVL7758:FVL7766 GFH7758:GFH7766 GPD7758:GPD7766 GYZ7758:GYZ7766 HIV7758:HIV7766 HSR7758:HSR7766 ICN7758:ICN7766 IMJ7758:IMJ7766 IWF7758:IWF7766 JGB7758:JGB7766 JPX7758:JPX7766 JZT7758:JZT7766 KJP7758:KJP7766 KTL7758:KTL7766 LDH7758:LDH7766 LND7758:LND7766 LWZ7758:LWZ7766 MGV7758:MGV7766 MQR7758:MQR7766 NAN7758:NAN7766 NKJ7758:NKJ7766 NUF7758:NUF7766 OEB7758:OEB7766 ONX7758:ONX7766 OXT7758:OXT7766 PHP7758:PHP7766 PRL7758:PRL7766 QBH7758:QBH7766 QLD7758:QLD7766 QUZ7758:QUZ7766 REV7758:REV7766 ROR7758:ROR7766 RYN7758:RYN7766 SIJ7758:SIJ7766 SSF7758:SSF7766 TCB7758:TCB7766 TLX7758:TLX7766 TVT7758:TVT7766 UFP7758:UFP7766 UPL7758:UPL7766 UZH7758:UZH7766 VJD7758:VJD7766 VSZ7758:VSZ7766 WCV7758:WCV7766 WMR7758:WMR7766 WWN7758:WWN7766 AF7780:AF7787 KB7780 TX7780 ADT7780 ANP7780 AXL7780 BHH7780 BRD7780 CAZ7780 CKV7780 CUR7780 DEN7780 DOJ7780 DYF7780 EIB7780 ERX7780 FBT7780 FLP7780 FVL7780 GFH7780 GPD7780 GYZ7780 HIV7780 HSR7780 ICN7780 IMJ7780 IWF7780 JGB7780 JPX7780 JZT7780 KJP7780 KTL7780 LDH7780 LND7780 LWZ7780 MGV7780 MQR7780 NAN7780 NKJ7780 NUF7780 OEB7780 ONX7780 OXT7780 PHP7780 PRL7780 QBH7780 QLD7780 QUZ7780 REV7780 ROR7780 RYN7780 SIJ7780 SSF7780 TCB7780 TLX7780 TVT7780 UFP7780 UPL7780 UZH7780 VJD7780 VSZ7780 WCV7780 WMR7780 WWN7780 AF7791:AF7792 KB7791:KB7792 TX7791:TX7792 ADT7791:ADT7792 ANP7791:ANP7792 AXL7791:AXL7792 BHH7791:BHH7792 BRD7791:BRD7792 CAZ7791:CAZ7792 CKV7791:CKV7792 CUR7791:CUR7792 DEN7791:DEN7792 DOJ7791:DOJ7792 DYF7791:DYF7792 EIB7791:EIB7792 ERX7791:ERX7792 FBT7791:FBT7792 FLP7791:FLP7792 FVL7791:FVL7792 GFH7791:GFH7792 GPD7791:GPD7792 GYZ7791:GYZ7792 HIV7791:HIV7792 HSR7791:HSR7792 ICN7791:ICN7792 IMJ7791:IMJ7792 IWF7791:IWF7792 JGB7791:JGB7792 JPX7791:JPX7792 JZT7791:JZT7792 KJP7791:KJP7792 KTL7791:KTL7792 LDH7791:LDH7792 LND7791:LND7792 LWZ7791:LWZ7792 MGV7791:MGV7792 MQR7791:MQR7792 NAN7791:NAN7792 NKJ7791:NKJ7792 NUF7791:NUF7792 OEB7791:OEB7792 ONX7791:ONX7792 OXT7791:OXT7792 PHP7791:PHP7792 PRL7791:PRL7792 QBH7791:QBH7792 QLD7791:QLD7792 QUZ7791:QUZ7792 REV7791:REV7792 ROR7791:ROR7792 RYN7791:RYN7792 SIJ7791:SIJ7792 SSF7791:SSF7792 TCB7791:TCB7792 TLX7791:TLX7792 TVT7791:TVT7792 UFP7791:UFP7792 UPL7791:UPL7792 UZH7791:UZH7792 VJD7791:VJD7792 VSZ7791:VSZ7792 WCV7791:WCV7792 WMR7791:WMR7792 WWN7791:WWN7792 AF7799:AF7802 KB7802 TX7802 ADT7802 ANP7802 AXL7802 BHH7802 BRD7802 CAZ7802 CKV7802 CUR7802 DEN7802 DOJ7802 DYF7802 EIB7802 ERX7802 FBT7802 FLP7802 FVL7802 GFH7802 GPD7802 GYZ7802 HIV7802 HSR7802 ICN7802 IMJ7802 IWF7802 JGB7802 JPX7802 JZT7802 KJP7802 KTL7802 LDH7802 LND7802 LWZ7802 MGV7802 MQR7802 NAN7802 NKJ7802 NUF7802 OEB7802 ONX7802 OXT7802 PHP7802 PRL7802 QBH7802 QLD7802 QUZ7802 REV7802 ROR7802 RYN7802 SIJ7802 SSF7802 TCB7802 TLX7802 TVT7802 WWN3491:WWN3581 KB3491:KB3581 TX3491:TX3581 ADT3491:ADT3581 ANP3491:ANP3581 AXL3491:AXL3581 BHH3491:BHH3581 BRD3491:BRD3581 CAZ3491:CAZ3581 CKV3491:CKV3581 CUR3491:CUR3581 DEN3491:DEN3581 DOJ3491:DOJ3581 DYF3491:DYF3581 EIB3491:EIB3581 ERX3491:ERX3581 FBT3491:FBT3581 FLP3491:FLP3581 FVL3491:FVL3581 GFH3491:GFH3581 GPD3491:GPD3581 GYZ3491:GYZ3581 HIV3491:HIV3581 HSR3491:HSR3581 ICN3491:ICN3581 IMJ3491:IMJ3581 IWF3491:IWF3581 JGB3491:JGB3581 JPX3491:JPX3581 JZT3491:JZT3581 KJP3491:KJP3581 KTL3491:KTL3581 LDH3491:LDH3581 LND3491:LND3581 LWZ3491:LWZ3581 MGV3491:MGV3581 MQR3491:MQR3581 NAN3491:NAN3581 NKJ3491:NKJ3581 NUF3491:NUF3581 OEB3491:OEB3581 ONX3491:ONX3581 OXT3491:OXT3581 PHP3491:PHP3581 PRL3491:PRL3581 QBH3491:QBH3581 QLD3491:QLD3581 QUZ3491:QUZ3581 REV3491:REV3581 ROR3491:ROR3581 RYN3491:RYN3581 SIJ3491:SIJ3581 SSF3491:SSF3581 TCB3491:TCB3581 TLX3491:TLX3581 TVT3491:TVT3581 UFP3491:UFP3581 UPL3491:UPL3581 UZH3491:UZH3581 VJD3491:VJD3581 VSZ3491:VSZ3581 WCV3491:WCV3581 AF3076:AF3110 AF5177:AF5182 AF68 AF410:AF425 AF1467:AF1480 AF1524:AF1527 AF1075 AF1079:AF1080 AF1085 AF1088 AF1093 AF1097 AF8141:AF8144 AF8148:AF8166 AF8169:AF8170 AF4069:AF4093 AF4114:AF4129 AF7011:AF7013 AF7019</xm:sqref>
        </x14:dataValidation>
        <x14:dataValidation type="list" allowBlank="1" showInputMessage="1" showErrorMessage="1" errorTitle="Внимание" error="Введено недопустимое значение" xr:uid="{00000000-0002-0000-0300-0000B4000000}">
          <x14:formula1>
            <xm:f>$AE$3:$AE$11</xm:f>
          </x14:formula1>
          <xm:sqref>WWM8205 WWM8248 WMQ8248 WCU8248 VSY8248 VJC8248 UZG8248 UPK8248 UFO8248 TVS8248 TLW8248 TCA8248 SSE8248 SII8248 RYM8248 ROQ8248 REU8248 QUY8248 QLC8248 QBG8248 PRK8248 PHO8248 OXS8248 ONW8248 OEA8248 NUE8248 NKI8248 NAM8248 MQQ8248 MGU8248 LWY8248 LNC8248 LDG8248 KTK8248 KJO8248 JZS8248 JPW8248 JGA8248 IWE8248 IMI8248 ICM8248 HSQ8248 HIU8248 GYY8248 GPC8248 GFG8248 FVK8248 FLO8248 FBS8248 ERW8248 EIA8248 DYE8248 DOI8248 DEM8248 CUQ8248 CKU8248 CAY8248 BRC8248 BHG8248 AXK8248 ANO8248 ADS8248 TW8248 KA8248 WMR8225 WCV8225 VSZ8225 VJD8225 UZH8225 UPL8225 UFP8225 TVT8225 TLX8225 TCB8225 SSF8225 SIJ8225 RYN8225 ROR8225 REV8225 QUZ8225 QLD8225 QBH8225 PRL8225 PHP8225 OXT8225 ONX8225 OEB8225 NUF8225 NKJ8225 NAN8225 MQR8225 MGV8225 LWZ8225 LND8225 LDH8225 KTL8225 KJP8225 JZT8225 JPX8225 JGB8225 IWF8225 IMJ8225 ICN8225 HSR8225 HIV8225 GYZ8225 GPD8225 GFH8225 FVL8225 FLP8225 FBT8225 ERX8225 EIB8225 DYF8225 DOJ8225 DEN8225 CUR8225 CKV8225 CAZ8225 BRD8225 BHH8225 AXL8225 ANP8225 ADT8225 TX8225 KB8225 AF8225 WWN8221:WWN8222 WMR8221:WMR8222 WCV8221:WCV8222 VSZ8221:VSZ8222 VJD8221:VJD8222 UZH8221:UZH8222 UPL8221:UPL8222 UFP8221:UFP8222 TVT8221:TVT8222 TLX8221:TLX8222 TCB8221:TCB8222 SSF8221:SSF8222 SIJ8221:SIJ8222 RYN8221:RYN8222 ROR8221:ROR8222 REV8221:REV8222 QUZ8221:QUZ8222 QLD8221:QLD8222 QBH8221:QBH8222 PRL8221:PRL8222 PHP8221:PHP8222 OXT8221:OXT8222 ONX8221:ONX8222 OEB8221:OEB8222 NUF8221:NUF8222 NKJ8221:NKJ8222 NAN8221:NAN8222 MQR8221:MQR8222 MGV8221:MGV8222 LWZ8221:LWZ8222 LND8221:LND8222 LDH8221:LDH8222 KTL8221:KTL8222 KJP8221:KJP8222 JZT8221:JZT8222 JPX8221:JPX8222 JGB8221:JGB8222 IWF8221:IWF8222 IMJ8221:IMJ8222 ICN8221:ICN8222 HSR8221:HSR8222 HIV8221:HIV8222 GYZ8221:GYZ8222 GPD8221:GPD8222 GFH8221:GFH8222 FVL8221:FVL8222 FLP8221:FLP8222 FBT8221:FBT8222 ERX8221:ERX8222 EIB8221:EIB8222 DYF8221:DYF8222 DOJ8221:DOJ8222 DEN8221:DEN8222 CUR8221:CUR8222 CKV8221:CKV8222 CAZ8221:CAZ8222 BRD8221:BRD8222 BHH8221:BHH8222 AXL8221:AXL8222 ANP8221:ANP8222 ADT8221:ADT8222 TX8221:TX8222 KB8221:KB8222 AF8221:AF8222 WWN8218 WMR8218 WCV8218 VSZ8218 VJD8218 UZH8218 UPL8218 UFP8218 TVT8218 TLX8218 TCB8218 SSF8218 SIJ8218 RYN8218 ROR8218 REV8218 QUZ8218 QLD8218 QBH8218 PRL8218 PHP8218 OXT8218 ONX8218 OEB8218 NUF8218 NKJ8218 NAN8218 MQR8218 MGV8218 LWZ8218 LND8218 LDH8218 KTL8218 KJP8218 JZT8218 JPX8218 JGB8218 IWF8218 IMJ8218 ICN8218 HSR8218 HIV8218 GYZ8218 GPD8218 GFH8218 FVL8218 FLP8218 FBT8218 ERX8218 EIB8218 DYF8218 DOJ8218 DEN8218 CUR8218 CKV8218 CAZ8218 BRD8218 BHH8218 AXL8218 ANP8218 ADT8218 TX8218 KB8218 AF8218 WWN8228 WMR8228 WCV8228 VSZ8228 VJD8228 UZH8228 UPL8228 UFP8228 TVT8228 TLX8228 TCB8228 SSF8228 SIJ8228 RYN8228 ROR8228 REV8228 QUZ8228 QLD8228 QBH8228 PRL8228 PHP8228 OXT8228 ONX8228 OEB8228 NUF8228 NKJ8228 NAN8228 MQR8228 MGV8228 LWZ8228 LND8228 LDH8228 KTL8228 KJP8228 JZT8228 JPX8228 JGB8228 IWF8228 IMJ8228 ICN8228 HSR8228 HIV8228 GYZ8228 GPD8228 GFH8228 FVL8228 FLP8228 FBT8228 ERX8228 EIB8228 DYF8228 DOJ8228 DEN8228 CUR8228 CKV8228 CAZ8228 BRD8228 BHH8228 AXL8228 ANP8228 ADT8228 TX8228 KB8228 AF8228 WWN8214:WWN8216 WMR8214:WMR8216 WCV8214:WCV8216 VSZ8214:VSZ8216 VJD8214:VJD8216 UZH8214:UZH8216 UPL8214:UPL8216 UFP8214:UFP8216 TVT8214:TVT8216 TLX8214:TLX8216 TCB8214:TCB8216 SSF8214:SSF8216 SIJ8214:SIJ8216 RYN8214:RYN8216 ROR8214:ROR8216 REV8214:REV8216 QUZ8214:QUZ8216 QLD8214:QLD8216 QBH8214:QBH8216 PRL8214:PRL8216 PHP8214:PHP8216 OXT8214:OXT8216 ONX8214:ONX8216 OEB8214:OEB8216 NUF8214:NUF8216 NKJ8214:NKJ8216 NAN8214:NAN8216 MQR8214:MQR8216 MGV8214:MGV8216 LWZ8214:LWZ8216 LND8214:LND8216 LDH8214:LDH8216 KTL8214:KTL8216 KJP8214:KJP8216 JZT8214:JZT8216 JPX8214:JPX8216 JGB8214:JGB8216 IWF8214:IWF8216 IMJ8214:IMJ8216 ICN8214:ICN8216 HSR8214:HSR8216 HIV8214:HIV8216 GYZ8214:GYZ8216 GPD8214:GPD8216 GFH8214:GFH8216 FVL8214:FVL8216 FLP8214:FLP8216 FBT8214:FBT8216 ERX8214:ERX8216 EIB8214:EIB8216 DYF8214:DYF8216 DOJ8214:DOJ8216 DEN8214:DEN8216 CUR8214:CUR8216 CKV8214:CKV8216 CAZ8214:CAZ8216 BRD8214:BRD8216 BHH8214:BHH8216 AXL8214:AXL8216 ANP8214:ANP8216 ADT8214:ADT8216 TX8214:TX8216 KB8214:KB8216 AF8214:AF8216 WWN8225 WWM8211:WWM8229 WMQ8211:WMQ8229 WCU8211:WCU8229 VSY8211:VSY8229 VJC8211:VJC8229 UZG8211:UZG8229 UPK8211:UPK8229 UFO8211:UFO8229 TVS8211:TVS8229 TLW8211:TLW8229 TCA8211:TCA8229 SSE8211:SSE8229 SII8211:SII8229 RYM8211:RYM8229 ROQ8211:ROQ8229 REU8211:REU8229 QUY8211:QUY8229 QLC8211:QLC8229 QBG8211:QBG8229 PRK8211:PRK8229 PHO8211:PHO8229 OXS8211:OXS8229 ONW8211:ONW8229 OEA8211:OEA8229 NUE8211:NUE8229 NKI8211:NKI8229 NAM8211:NAM8229 MQQ8211:MQQ8229 MGU8211:MGU8229 LWY8211:LWY8229 LNC8211:LNC8229 LDG8211:LDG8229 KTK8211:KTK8229 KJO8211:KJO8229 JZS8211:JZS8229 JPW8211:JPW8229 JGA8211:JGA8229 IWE8211:IWE8229 IMI8211:IMI8229 ICM8211:ICM8229 HSQ8211:HSQ8229 HIU8211:HIU8229 GYY8211:GYY8229 GPC8211:GPC8229 GFG8211:GFG8229 FVK8211:FVK8229 FLO8211:FLO8229 FBS8211:FBS8229 ERW8211:ERW8229 EIA8211:EIA8229 DYE8211:DYE8229 DOI8211:DOI8229 DEM8211:DEM8229 CUQ8211:CUQ8229 CKU8211:CKU8229 CAY8211:CAY8229 BRC8211:BRC8229 BHG8211:BHG8229 AXK8211:AXK8229 ANO8211:ANO8229 ADS8211:ADS8229 TW8211:TW8229 KA8211:KA8229 AF8210 WWM8210:WWN8210 WMQ8210:WMR8210 WCU8210:WCV8210 VSY8210:VSZ8210 VJC8210:VJD8210 UZG8210:UZH8210 UPK8210:UPL8210 UFO8210:UFP8210 TVS8210:TVT8210 TLW8210:TLX8210 TCA8210:TCB8210 SSE8210:SSF8210 SII8210:SIJ8210 RYM8210:RYN8210 ROQ8210:ROR8210 REU8210:REV8210 QUY8210:QUZ8210 QLC8210:QLD8210 QBG8210:QBH8210 PRK8210:PRL8210 PHO8210:PHP8210 OXS8210:OXT8210 ONW8210:ONX8210 OEA8210:OEB8210 NUE8210:NUF8210 NKI8210:NKJ8210 NAM8210:NAN8210 MQQ8210:MQR8210 MGU8210:MGV8210 LWY8210:LWZ8210 LNC8210:LND8210 LDG8210:LDH8210 KTK8210:KTL8210 KJO8210:KJP8210 JZS8210:JZT8210 JPW8210:JPX8210 JGA8210:JGB8210 IWE8210:IWF8210 IMI8210:IMJ8210 ICM8210:ICN8210 HSQ8210:HSR8210 HIU8210:HIV8210 GYY8210:GYZ8210 GPC8210:GPD8210 GFG8210:GFH8210 FVK8210:FVL8210 FLO8210:FLP8210 FBS8210:FBT8210 ERW8210:ERX8210 EIA8210:EIB8210 DYE8210:DYF8210 DOI8210:DOJ8210 DEM8210:DEN8210 CUQ8210:CUR8210 CKU8210:CKV8210 CAY8210:CAZ8210 BRC8210:BRD8210 BHG8210:BHH8210 AXK8210:AXL8210 ANO8210:ANP8210 ADS8210:ADT8210 TW8210:TX8210 KA8210:KB8210 WMQ8205 WCU8205 VSY8205 VJC8205 UZG8205 UPK8205 UFO8205 TVS8205 TLW8205 TCA8205 SSE8205 SII8205 RYM8205 ROQ8205 REU8205 QUY8205 QLC8205 QBG8205 PRK8205 PHO8205 OXS8205 ONW8205 OEA8205 NUE8205 NKI8205 NAM8205 MQQ8205 MGU8205 LWY8205 LNC8205 LDG8205 KTK8205 KJO8205 JZS8205 JPW8205 JGA8205 IWE8205 IMI8205 ICM8205 HSQ8205 HIU8205 GYY8205 GPC8205 GFG8205 FVK8205 FLO8205 FBS8205 ERW8205 EIA8205 DYE8205 DOI8205 DEM8205 CUQ8205 CKU8205 CAY8205 BRC8205 BHG8205 AXK8205 ANO8205 ADS8205 TW8205 KA8205 AE2928:AE3003 KA1589:KA1592 TW1589:TW1592 ADS1589:ADS1592 ANO1589:ANO1592 AXK1589:AXK1592 BHG1589:BHG1592 BRC1589:BRC1592 CAY1589:CAY1592 CKU1589:CKU1592 CUQ1589:CUQ1592 DEM1589:DEM1592 DOI1589:DOI1592 DYE1589:DYE1592 EIA1589:EIA1592 ERW1589:ERW1592 FBS1589:FBS1592 FLO1589:FLO1592 FVK1589:FVK1592 GFG1589:GFG1592 GPC1589:GPC1592 GYY1589:GYY1592 HIU1589:HIU1592 HSQ1589:HSQ1592 ICM1589:ICM1592 IMI1589:IMI1592 IWE1589:IWE1592 JGA1589:JGA1592 JPW1589:JPW1592 JZS1589:JZS1592 KJO1589:KJO1592 KTK1589:KTK1592 LDG1589:LDG1592 LNC1589:LNC1592 LWY1589:LWY1592 MGU1589:MGU1592 MQQ1589:MQQ1592 NAM1589:NAM1592 NKI1589:NKI1592 NUE1589:NUE1592 OEA1589:OEA1592 ONW1589:ONW1592 OXS1589:OXS1592 PHO1589:PHO1592 PRK1589:PRK1592 QBG1589:QBG1592 QLC1589:QLC1592 QUY1589:QUY1592 REU1589:REU1592 ROQ1589:ROQ1592 RYM1589:RYM1592 SII1589:SII1592 SSE1589:SSE1592 TCA1589:TCA1592 TLW1589:TLW1592 TVS1589:TVS1592 UFO1589:UFO1592 UPK1589:UPK1592 UZG1589:UZG1592 VJC1589:VJC1592 VSY1589:VSY1592 WCU1589:WCU1592 WMQ1589:WMQ1592 WWM1589:WWM1592 KA1597:KA1598 TW1597:TW1598 ADS1597:ADS1598 ANO1597:ANO1598 AXK1597:AXK1598 BHG1597:BHG1598 BRC1597:BRC1598 CAY1597:CAY1598 CKU1597:CKU1598 CUQ1597:CUQ1598 DEM1597:DEM1598 DOI1597:DOI1598 DYE1597:DYE1598 EIA1597:EIA1598 ERW1597:ERW1598 FBS1597:FBS1598 FLO1597:FLO1598 FVK1597:FVK1598 GFG1597:GFG1598 GPC1597:GPC1598 GYY1597:GYY1598 HIU1597:HIU1598 HSQ1597:HSQ1598 ICM1597:ICM1598 IMI1597:IMI1598 IWE1597:IWE1598 JGA1597:JGA1598 JPW1597:JPW1598 JZS1597:JZS1598 KJO1597:KJO1598 KTK1597:KTK1598 LDG1597:LDG1598 LNC1597:LNC1598 LWY1597:LWY1598 MGU1597:MGU1598 MQQ1597:MQQ1598 NAM1597:NAM1598 NKI1597:NKI1598 NUE1597:NUE1598 OEA1597:OEA1598 ONW1597:ONW1598 OXS1597:OXS1598 PHO1597:PHO1598 PRK1597:PRK1598 QBG1597:QBG1598 QLC1597:QLC1598 QUY1597:QUY1598 REU1597:REU1598 ROQ1597:ROQ1598 RYM1597:RYM1598 SII1597:SII1598 SSE1597:SSE1598 TCA1597:TCA1598 TLW1597:TLW1598 TVS1597:TVS1598 UFO1597:UFO1598 UPK1597:UPK1598 UZG1597:UZG1598 VJC1597:VJC1598 VSY1597:VSY1598 WCU1597:WCU1598 WMQ1597:WMQ1598 WWM1597:WWM1598 AE1204:AE1206 AE1427:AE1438 KA1620:KA1621 TW1620:TW1621 ADS1620:ADS1621 ANO1620:ANO1621 AXK1620:AXK1621 BHG1620:BHG1621 BRC1620:BRC1621 CAY1620:CAY1621 CKU1620:CKU1621 CUQ1620:CUQ1621 DEM1620:DEM1621 DOI1620:DOI1621 DYE1620:DYE1621 EIA1620:EIA1621 ERW1620:ERW1621 FBS1620:FBS1621 FLO1620:FLO1621 FVK1620:FVK1621 GFG1620:GFG1621 GPC1620:GPC1621 GYY1620:GYY1621 HIU1620:HIU1621 HSQ1620:HSQ1621 ICM1620:ICM1621 IMI1620:IMI1621 IWE1620:IWE1621 JGA1620:JGA1621 JPW1620:JPW1621 JZS1620:JZS1621 KJO1620:KJO1621 KTK1620:KTK1621 LDG1620:LDG1621 LNC1620:LNC1621 LWY1620:LWY1621 MGU1620:MGU1621 MQQ1620:MQQ1621 NAM1620:NAM1621 NKI1620:NKI1621 NUE1620:NUE1621 OEA1620:OEA1621 ONW1620:ONW1621 OXS1620:OXS1621 PHO1620:PHO1621 PRK1620:PRK1621 QBG1620:QBG1621 QLC1620:QLC1621 QUY1620:QUY1621 REU1620:REU1621 ROQ1620:ROQ1621 RYM1620:RYM1621 SII1620:SII1621 SSE1620:SSE1621 TCA1620:TCA1621 TLW1620:TLW1621 TVS1620:TVS1621 UFO1620:UFO1621 UPK1620:UPK1621 UZG1620:UZG1621 VJC1620:VJC1621 VSY1620:VSY1621 WCU1620:WCU1621 WMQ1620:WMQ1621 WWM1620:WWM1621 KA1626:KA1629 TW1626:TW1629 ADS1626:ADS1629 ANO1626:ANO1629 AXK1626:AXK1629 BHG1626:BHG1629 BRC1626:BRC1629 CAY1626:CAY1629 CKU1626:CKU1629 CUQ1626:CUQ1629 DEM1626:DEM1629 DOI1626:DOI1629 DYE1626:DYE1629 EIA1626:EIA1629 ERW1626:ERW1629 FBS1626:FBS1629 FLO1626:FLO1629 FVK1626:FVK1629 GFG1626:GFG1629 GPC1626:GPC1629 GYY1626:GYY1629 HIU1626:HIU1629 HSQ1626:HSQ1629 ICM1626:ICM1629 IMI1626:IMI1629 IWE1626:IWE1629 JGA1626:JGA1629 JPW1626:JPW1629 JZS1626:JZS1629 KJO1626:KJO1629 KTK1626:KTK1629 LDG1626:LDG1629 LNC1626:LNC1629 LWY1626:LWY1629 MGU1626:MGU1629 MQQ1626:MQQ1629 NAM1626:NAM1629 NKI1626:NKI1629 NUE1626:NUE1629 OEA1626:OEA1629 ONW1626:ONW1629 OXS1626:OXS1629 PHO1626:PHO1629 PRK1626:PRK1629 QBG1626:QBG1629 QLC1626:QLC1629 QUY1626:QUY1629 REU1626:REU1629 ROQ1626:ROQ1629 RYM1626:RYM1629 SII1626:SII1629 SSE1626:SSE1629 TCA1626:TCA1629 TLW1626:TLW1629 TVS1626:TVS1629 UFO1626:UFO1629 UPK1626:UPK1629 UZG1626:UZG1629 VJC1626:VJC1629 VSY1626:VSY1629 WCU1626:WCU1629 WMQ1626:WMQ1629 WWM1626:WWM1629 WWM1567:WWM1576 WMQ1567:WMQ1576 WCU1567:WCU1576 VSY1567:VSY1576 VJC1567:VJC1576 UZG1567:UZG1576 UPK1567:UPK1576 UFO1567:UFO1576 TVS1567:TVS1576 TLW1567:TLW1576 TCA1567:TCA1576 SSE1567:SSE1576 SII1567:SII1576 RYM1567:RYM1576 ROQ1567:ROQ1576 REU1567:REU1576 QUY1567:QUY1576 QLC1567:QLC1576 QBG1567:QBG1576 PRK1567:PRK1576 PHO1567:PHO1576 OXS1567:OXS1576 ONW1567:ONW1576 OEA1567:OEA1576 NUE1567:NUE1576 NKI1567:NKI1576 NAM1567:NAM1576 MQQ1567:MQQ1576 MGU1567:MGU1576 LWY1567:LWY1576 LNC1567:LNC1576 LDG1567:LDG1576 KTK1567:KTK1576 KJO1567:KJO1576 JZS1567:JZS1576 JPW1567:JPW1576 JGA1567:JGA1576 IWE1567:IWE1576 IMI1567:IMI1576 ICM1567:ICM1576 HSQ1567:HSQ1576 HIU1567:HIU1576 GYY1567:GYY1576 GPC1567:GPC1576 GFG1567:GFG1576 FVK1567:FVK1576 FLO1567:FLO1576 FBS1567:FBS1576 ERW1567:ERW1576 EIA1567:EIA1576 DYE1567:DYE1576 DOI1567:DOI1576 DEM1567:DEM1576 CUQ1567:CUQ1576 CKU1567:CKU1576 CAY1567:CAY1576 BRC1567:BRC1576 BHG1567:BHG1576 AXK1567:AXK1576 ANO1567:ANO1576 ADS1567:ADS1576 TW1567:TW1576 KA1567:KA1576 AE1443:AE1444 KA1633 TW1633 ADS1633 ANO1633 AXK1633 BHG1633 BRC1633 CAY1633 CKU1633 CUQ1633 DEM1633 DOI1633 DYE1633 EIA1633 ERW1633 FBS1633 FLO1633 FVK1633 GFG1633 GPC1633 GYY1633 HIU1633 HSQ1633 ICM1633 IMI1633 IWE1633 JGA1633 JPW1633 JZS1633 KJO1633 KTK1633 LDG1633 LNC1633 LWY1633 MGU1633 MQQ1633 NAM1633 NKI1633 NUE1633 OEA1633 ONW1633 OXS1633 PHO1633 PRK1633 QBG1633 QLC1633 QUY1633 REU1633 ROQ1633 RYM1633 SII1633 SSE1633 TCA1633 TLW1633 TVS1633 UFO1633 UPK1633 UZG1633 VJC1633 VSY1633 WCU1633 WMQ1633 WWM1633 KA1639:KA1641 TW1639:TW1641 ADS1639:ADS1641 ANO1639:ANO1641 AXK1639:AXK1641 BHG1639:BHG1641 BRC1639:BRC1641 CAY1639:CAY1641 CKU1639:CKU1641 CUQ1639:CUQ1641 DEM1639:DEM1641 DOI1639:DOI1641 DYE1639:DYE1641 EIA1639:EIA1641 ERW1639:ERW1641 FBS1639:FBS1641 FLO1639:FLO1641 FVK1639:FVK1641 GFG1639:GFG1641 GPC1639:GPC1641 GYY1639:GYY1641 HIU1639:HIU1641 HSQ1639:HSQ1641 ICM1639:ICM1641 IMI1639:IMI1641 IWE1639:IWE1641 JGA1639:JGA1641 JPW1639:JPW1641 JZS1639:JZS1641 KJO1639:KJO1641 KTK1639:KTK1641 LDG1639:LDG1641 LNC1639:LNC1641 LWY1639:LWY1641 MGU1639:MGU1641 MQQ1639:MQQ1641 NAM1639:NAM1641 NKI1639:NKI1641 NUE1639:NUE1641 OEA1639:OEA1641 ONW1639:ONW1641 OXS1639:OXS1641 PHO1639:PHO1641 PRK1639:PRK1641 QBG1639:QBG1641 QLC1639:QLC1641 QUY1639:QUY1641 REU1639:REU1641 ROQ1639:ROQ1641 RYM1639:RYM1641 SII1639:SII1641 SSE1639:SSE1641 TCA1639:TCA1641 TLW1639:TLW1641 TVS1639:TVS1641 UFO1639:UFO1641 UPK1639:UPK1641 UZG1639:UZG1641 VJC1639:VJC1641 VSY1639:VSY1641 WCU1639:WCU1641 WMQ1639:WMQ1641 WWM1639:WWM1641 KA1645:KA1647 TW1645:TW1647 ADS1645:ADS1647 ANO1645:ANO1647 AXK1645:AXK1647 BHG1645:BHG1647 BRC1645:BRC1647 CAY1645:CAY1647 CKU1645:CKU1647 CUQ1645:CUQ1647 DEM1645:DEM1647 DOI1645:DOI1647 DYE1645:DYE1647 EIA1645:EIA1647 ERW1645:ERW1647 FBS1645:FBS1647 FLO1645:FLO1647 FVK1645:FVK1647 GFG1645:GFG1647 GPC1645:GPC1647 GYY1645:GYY1647 HIU1645:HIU1647 HSQ1645:HSQ1647 ICM1645:ICM1647 IMI1645:IMI1647 IWE1645:IWE1647 JGA1645:JGA1647 JPW1645:JPW1647 JZS1645:JZS1647 KJO1645:KJO1647 KTK1645:KTK1647 LDG1645:LDG1647 LNC1645:LNC1647 LWY1645:LWY1647 MGU1645:MGU1647 MQQ1645:MQQ1647 NAM1645:NAM1647 NKI1645:NKI1647 NUE1645:NUE1647 OEA1645:OEA1647 ONW1645:ONW1647 OXS1645:OXS1647 PHO1645:PHO1647 PRK1645:PRK1647 QBG1645:QBG1647 QLC1645:QLC1647 QUY1645:QUY1647 REU1645:REU1647 ROQ1645:ROQ1647 RYM1645:RYM1647 SII1645:SII1647 SSE1645:SSE1647 TCA1645:TCA1647 TLW1645:TLW1647 TVS1645:TVS1647 UFO1645:UFO1647 UPK1645:UPK1647 UZG1645:UZG1647 VJC1645:VJC1647 VSY1645:VSY1647 WCU1645:WCU1647 WMQ1645:WMQ1647 WWM1645:WWM1647 AE1651:AE1654 AE1658:AE1660 KA1523:KA1527 TW1523:TW1527 ADS1523:ADS1527 ANO1523:ANO1527 AXK1523:AXK1527 BHG1523:BHG1527 BRC1523:BRC1527 CAY1523:CAY1527 CKU1523:CKU1527 CUQ1523:CUQ1527 DEM1523:DEM1527 DOI1523:DOI1527 DYE1523:DYE1527 EIA1523:EIA1527 ERW1523:ERW1527 FBS1523:FBS1527 FLO1523:FLO1527 FVK1523:FVK1527 GFG1523:GFG1527 GPC1523:GPC1527 GYY1523:GYY1527 HIU1523:HIU1527 HSQ1523:HSQ1527 ICM1523:ICM1527 IMI1523:IMI1527 IWE1523:IWE1527 JGA1523:JGA1527 JPW1523:JPW1527 JZS1523:JZS1527 KJO1523:KJO1527 KTK1523:KTK1527 LDG1523:LDG1527 LNC1523:LNC1527 LWY1523:LWY1527 MGU1523:MGU1527 MQQ1523:MQQ1527 NAM1523:NAM1527 NKI1523:NKI1527 NUE1523:NUE1527 OEA1523:OEA1527 ONW1523:ONW1527 OXS1523:OXS1527 PHO1523:PHO1527 PRK1523:PRK1527 QBG1523:QBG1527 QLC1523:QLC1527 QUY1523:QUY1527 REU1523:REU1527 ROQ1523:ROQ1527 RYM1523:RYM1527 SII1523:SII1527 SSE1523:SSE1527 TCA1523:TCA1527 TLW1523:TLW1527 TVS1523:TVS1527 UFO1523:UFO1527 UPK1523:UPK1527 UZG1523:UZG1527 VJC1523:VJC1527 VSY1523:VSY1527 WCU1523:WCU1527 WMQ1523:WMQ1527 WWM1523:WWM1527 AE1513:AE1514 KA1544:KA1546 TW1544:TW1546 ADS1544:ADS1546 ANO1544:ANO1546 AXK1544:AXK1546 BHG1544:BHG1546 BRC1544:BRC1546 CAY1544:CAY1546 CKU1544:CKU1546 CUQ1544:CUQ1546 DEM1544:DEM1546 DOI1544:DOI1546 DYE1544:DYE1546 EIA1544:EIA1546 ERW1544:ERW1546 FBS1544:FBS1546 FLO1544:FLO1546 FVK1544:FVK1546 GFG1544:GFG1546 GPC1544:GPC1546 GYY1544:GYY1546 HIU1544:HIU1546 HSQ1544:HSQ1546 ICM1544:ICM1546 IMI1544:IMI1546 IWE1544:IWE1546 JGA1544:JGA1546 JPW1544:JPW1546 JZS1544:JZS1546 KJO1544:KJO1546 KTK1544:KTK1546 LDG1544:LDG1546 LNC1544:LNC1546 LWY1544:LWY1546 MGU1544:MGU1546 MQQ1544:MQQ1546 NAM1544:NAM1546 NKI1544:NKI1546 NUE1544:NUE1546 OEA1544:OEA1546 ONW1544:ONW1546 OXS1544:OXS1546 PHO1544:PHO1546 PRK1544:PRK1546 QBG1544:QBG1546 QLC1544:QLC1546 QUY1544:QUY1546 REU1544:REU1546 ROQ1544:ROQ1546 RYM1544:RYM1546 SII1544:SII1546 SSE1544:SSE1546 TCA1544:TCA1546 TLW1544:TLW1546 TVS1544:TVS1546 UFO1544:UFO1546 UPK1544:UPK1546 UZG1544:UZG1546 VJC1544:VJC1546 VSY1544:VSY1546 WCU1544:WCU1546 WMQ1544:WMQ1546 WWM1544:WWM1546 KA1550:KA1551 TW1550:TW1551 ADS1550:ADS1551 ANO1550:ANO1551 AXK1550:AXK1551 BHG1550:BHG1551 BRC1550:BRC1551 CAY1550:CAY1551 CKU1550:CKU1551 CUQ1550:CUQ1551 DEM1550:DEM1551 DOI1550:DOI1551 DYE1550:DYE1551 EIA1550:EIA1551 ERW1550:ERW1551 FBS1550:FBS1551 FLO1550:FLO1551 FVK1550:FVK1551 GFG1550:GFG1551 GPC1550:GPC1551 GYY1550:GYY1551 HIU1550:HIU1551 HSQ1550:HSQ1551 ICM1550:ICM1551 IMI1550:IMI1551 IWE1550:IWE1551 JGA1550:JGA1551 JPW1550:JPW1551 JZS1550:JZS1551 KJO1550:KJO1551 KTK1550:KTK1551 LDG1550:LDG1551 LNC1550:LNC1551 LWY1550:LWY1551 MGU1550:MGU1551 MQQ1550:MQQ1551 NAM1550:NAM1551 NKI1550:NKI1551 NUE1550:NUE1551 OEA1550:OEA1551 ONW1550:ONW1551 OXS1550:OXS1551 PHO1550:PHO1551 PRK1550:PRK1551 QBG1550:QBG1551 QLC1550:QLC1551 QUY1550:QUY1551 REU1550:REU1551 ROQ1550:ROQ1551 RYM1550:RYM1551 SII1550:SII1551 SSE1550:SSE1551 TCA1550:TCA1551 TLW1550:TLW1551 TVS1550:TVS1551 UFO1550:UFO1551 UPK1550:UPK1551 UZG1550:UZG1551 VJC1550:VJC1551 VSY1550:VSY1551 WCU1550:WCU1551 WMQ1550:WMQ1551 WWM1550:WWM1551 AE1556:AE1558 AE1544:AE1551 KA1427 TW1427 ADS1427 ANO1427 AXK1427 BHG1427 BRC1427 CAY1427 CKU1427 CUQ1427 DEM1427 DOI1427 DYE1427 EIA1427 ERW1427 FBS1427 FLO1427 FVK1427 GFG1427 GPC1427 GYY1427 HIU1427 HSQ1427 ICM1427 IMI1427 IWE1427 JGA1427 JPW1427 JZS1427 KJO1427 KTK1427 LDG1427 LNC1427 LWY1427 MGU1427 MQQ1427 NAM1427 NKI1427 NUE1427 OEA1427 ONW1427 OXS1427 PHO1427 PRK1427 QBG1427 QLC1427 QUY1427 REU1427 ROQ1427 RYM1427 SII1427 SSE1427 TCA1427 TLW1427 TVS1427 UFO1427 UPK1427 UZG1427 VJC1427 VSY1427 WCU1427 WMQ1427 WWM1427 KA1431:KA1438 TW1431:TW1438 ADS1431:ADS1438 ANO1431:ANO1438 AXK1431:AXK1438 BHG1431:BHG1438 BRC1431:BRC1438 CAY1431:CAY1438 CKU1431:CKU1438 CUQ1431:CUQ1438 DEM1431:DEM1438 DOI1431:DOI1438 DYE1431:DYE1438 EIA1431:EIA1438 ERW1431:ERW1438 FBS1431:FBS1438 FLO1431:FLO1438 FVK1431:FVK1438 GFG1431:GFG1438 GPC1431:GPC1438 GYY1431:GYY1438 HIU1431:HIU1438 HSQ1431:HSQ1438 ICM1431:ICM1438 IMI1431:IMI1438 IWE1431:IWE1438 JGA1431:JGA1438 JPW1431:JPW1438 JZS1431:JZS1438 KJO1431:KJO1438 KTK1431:KTK1438 LDG1431:LDG1438 LNC1431:LNC1438 LWY1431:LWY1438 MGU1431:MGU1438 MQQ1431:MQQ1438 NAM1431:NAM1438 NKI1431:NKI1438 NUE1431:NUE1438 OEA1431:OEA1438 ONW1431:ONW1438 OXS1431:OXS1438 PHO1431:PHO1438 PRK1431:PRK1438 QBG1431:QBG1438 QLC1431:QLC1438 QUY1431:QUY1438 REU1431:REU1438 ROQ1431:ROQ1438 RYM1431:RYM1438 SII1431:SII1438 SSE1431:SSE1438 TCA1431:TCA1438 TLW1431:TLW1438 TVS1431:TVS1438 UFO1431:UFO1438 UPK1431:UPK1438 UZG1431:UZG1438 VJC1431:VJC1438 VSY1431:VSY1438 WCU1431:WCU1438 WMQ1431:WMQ1438 WWM1431:WWM1438 KA1443:KA1444 TW1443:TW1444 ADS1443:ADS1444 ANO1443:ANO1444 AXK1443:AXK1444 BHG1443:BHG1444 BRC1443:BRC1444 CAY1443:CAY1444 CKU1443:CKU1444 CUQ1443:CUQ1444 DEM1443:DEM1444 DOI1443:DOI1444 DYE1443:DYE1444 EIA1443:EIA1444 ERW1443:ERW1444 FBS1443:FBS1444 FLO1443:FLO1444 FVK1443:FVK1444 GFG1443:GFG1444 GPC1443:GPC1444 GYY1443:GYY1444 HIU1443:HIU1444 HSQ1443:HSQ1444 ICM1443:ICM1444 IMI1443:IMI1444 IWE1443:IWE1444 JGA1443:JGA1444 JPW1443:JPW1444 JZS1443:JZS1444 KJO1443:KJO1444 KTK1443:KTK1444 LDG1443:LDG1444 LNC1443:LNC1444 LWY1443:LWY1444 MGU1443:MGU1444 MQQ1443:MQQ1444 NAM1443:NAM1444 NKI1443:NKI1444 NUE1443:NUE1444 OEA1443:OEA1444 ONW1443:ONW1444 OXS1443:OXS1444 PHO1443:PHO1444 PRK1443:PRK1444 QBG1443:QBG1444 QLC1443:QLC1444 QUY1443:QUY1444 REU1443:REU1444 ROQ1443:ROQ1444 RYM1443:RYM1444 SII1443:SII1444 SSE1443:SSE1444 TCA1443:TCA1444 TLW1443:TLW1444 TVS1443:TVS1444 UFO1443:UFO1444 UPK1443:UPK1444 UZG1443:UZG1444 VJC1443:VJC1444 VSY1443:VSY1444 WCU1443:WCU1444 WMQ1443:WMQ1444 WWM1443:WWM1444 AE1364:AE1376 KA1467:KA1474 TW1467:TW1474 ADS1467:ADS1474 ANO1467:ANO1474 AXK1467:AXK1474 BHG1467:BHG1474 BRC1467:BRC1474 CAY1467:CAY1474 CKU1467:CKU1474 CUQ1467:CUQ1474 DEM1467:DEM1474 DOI1467:DOI1474 DYE1467:DYE1474 EIA1467:EIA1474 ERW1467:ERW1474 FBS1467:FBS1474 FLO1467:FLO1474 FVK1467:FVK1474 GFG1467:GFG1474 GPC1467:GPC1474 GYY1467:GYY1474 HIU1467:HIU1474 HSQ1467:HSQ1474 ICM1467:ICM1474 IMI1467:IMI1474 IWE1467:IWE1474 JGA1467:JGA1474 JPW1467:JPW1474 JZS1467:JZS1474 KJO1467:KJO1474 KTK1467:KTK1474 LDG1467:LDG1474 LNC1467:LNC1474 LWY1467:LWY1474 MGU1467:MGU1474 MQQ1467:MQQ1474 NAM1467:NAM1474 NKI1467:NKI1474 NUE1467:NUE1474 OEA1467:OEA1474 ONW1467:ONW1474 OXS1467:OXS1474 PHO1467:PHO1474 PRK1467:PRK1474 QBG1467:QBG1474 QLC1467:QLC1474 QUY1467:QUY1474 REU1467:REU1474 ROQ1467:ROQ1474 RYM1467:RYM1474 SII1467:SII1474 SSE1467:SSE1474 TCA1467:TCA1474 TLW1467:TLW1474 TVS1467:TVS1474 UFO1467:UFO1474 UPK1467:UPK1474 UZG1467:UZG1474 VJC1467:VJC1474 VSY1467:VSY1474 WCU1467:WCU1474 WMQ1467:WMQ1474 WWM1467:WWM1474 WWM1809:WWM1837 KA1480:KA1491 TW1480:TW1491 ADS1480:ADS1491 ANO1480:ANO1491 AXK1480:AXK1491 BHG1480:BHG1491 BRC1480:BRC1491 CAY1480:CAY1491 CKU1480:CKU1491 CUQ1480:CUQ1491 DEM1480:DEM1491 DOI1480:DOI1491 DYE1480:DYE1491 EIA1480:EIA1491 ERW1480:ERW1491 FBS1480:FBS1491 FLO1480:FLO1491 FVK1480:FVK1491 GFG1480:GFG1491 GPC1480:GPC1491 GYY1480:GYY1491 HIU1480:HIU1491 HSQ1480:HSQ1491 ICM1480:ICM1491 IMI1480:IMI1491 IWE1480:IWE1491 JGA1480:JGA1491 JPW1480:JPW1491 JZS1480:JZS1491 KJO1480:KJO1491 KTK1480:KTK1491 LDG1480:LDG1491 LNC1480:LNC1491 LWY1480:LWY1491 MGU1480:MGU1491 MQQ1480:MQQ1491 NAM1480:NAM1491 NKI1480:NKI1491 NUE1480:NUE1491 OEA1480:OEA1491 ONW1480:ONW1491 OXS1480:OXS1491 PHO1480:PHO1491 PRK1480:PRK1491 QBG1480:QBG1491 QLC1480:QLC1491 QUY1480:QUY1491 REU1480:REU1491 ROQ1480:ROQ1491 RYM1480:RYM1491 SII1480:SII1491 SSE1480:SSE1491 TCA1480:TCA1491 TLW1480:TLW1491 TVS1480:TVS1491 UFO1480:UFO1491 UPK1480:UPK1491 UZG1480:UZG1491 VJC1480:VJC1491 VSY1480:VSY1491 WCU1480:WCU1491 WMQ1480:WMQ1491 WWM1480:WWM1491 AE1499:AE1503 AE1234:AE1242 AE4131:AE4137 KA1662:KA1702 TW1662:TW1702 ADS1662:ADS1702 ANO1662:ANO1702 AXK1662:AXK1702 BHG1662:BHG1702 BRC1662:BRC1702 CAY1662:CAY1702 CKU1662:CKU1702 CUQ1662:CUQ1702 DEM1662:DEM1702 DOI1662:DOI1702 DYE1662:DYE1702 EIA1662:EIA1702 ERW1662:ERW1702 FBS1662:FBS1702 FLO1662:FLO1702 FVK1662:FVK1702 GFG1662:GFG1702 GPC1662:GPC1702 GYY1662:GYY1702 HIU1662:HIU1702 HSQ1662:HSQ1702 ICM1662:ICM1702 IMI1662:IMI1702 IWE1662:IWE1702 JGA1662:JGA1702 JPW1662:JPW1702 JZS1662:JZS1702 KJO1662:KJO1702 KTK1662:KTK1702 LDG1662:LDG1702 LNC1662:LNC1702 LWY1662:LWY1702 MGU1662:MGU1702 MQQ1662:MQQ1702 NAM1662:NAM1702 NKI1662:NKI1702 NUE1662:NUE1702 OEA1662:OEA1702 ONW1662:ONW1702 OXS1662:OXS1702 PHO1662:PHO1702 PRK1662:PRK1702 QBG1662:QBG1702 QLC1662:QLC1702 QUY1662:QUY1702 REU1662:REU1702 ROQ1662:ROQ1702 RYM1662:RYM1702 SII1662:SII1702 SSE1662:SSE1702 TCA1662:TCA1702 TLW1662:TLW1702 TVS1662:TVS1702 UFO1662:UFO1702 UPK1662:UPK1702 UZG1662:UZG1702 VJC1662:VJC1702 VSY1662:VSY1702 WCU1662:WCU1702 WMQ1662:WMQ1702 WWM1662:WWM1702 AE2681:AE2682 AE1708 KA1715:KA1718 TW1715:TW1718 ADS1715:ADS1718 ANO1715:ANO1718 AXK1715:AXK1718 BHG1715:BHG1718 BRC1715:BRC1718 CAY1715:CAY1718 CKU1715:CKU1718 CUQ1715:CUQ1718 DEM1715:DEM1718 DOI1715:DOI1718 DYE1715:DYE1718 EIA1715:EIA1718 ERW1715:ERW1718 FBS1715:FBS1718 FLO1715:FLO1718 FVK1715:FVK1718 GFG1715:GFG1718 GPC1715:GPC1718 GYY1715:GYY1718 HIU1715:HIU1718 HSQ1715:HSQ1718 ICM1715:ICM1718 IMI1715:IMI1718 IWE1715:IWE1718 JGA1715:JGA1718 JPW1715:JPW1718 JZS1715:JZS1718 KJO1715:KJO1718 KTK1715:KTK1718 LDG1715:LDG1718 LNC1715:LNC1718 LWY1715:LWY1718 MGU1715:MGU1718 MQQ1715:MQQ1718 NAM1715:NAM1718 NKI1715:NKI1718 NUE1715:NUE1718 OEA1715:OEA1718 ONW1715:ONW1718 OXS1715:OXS1718 PHO1715:PHO1718 PRK1715:PRK1718 QBG1715:QBG1718 QLC1715:QLC1718 QUY1715:QUY1718 REU1715:REU1718 ROQ1715:ROQ1718 RYM1715:RYM1718 SII1715:SII1718 SSE1715:SSE1718 TCA1715:TCA1718 TLW1715:TLW1718 TVS1715:TVS1718 UFO1715:UFO1718 UPK1715:UPK1718 UZG1715:UZG1718 VJC1715:VJC1718 VSY1715:VSY1718 WCU1715:WCU1718 WMQ1715:WMQ1718 WWM1715:WWM1718 KA1723:KA1726 TW1723:TW1726 ADS1723:ADS1726 ANO1723:ANO1726 AXK1723:AXK1726 BHG1723:BHG1726 BRC1723:BRC1726 CAY1723:CAY1726 CKU1723:CKU1726 CUQ1723:CUQ1726 DEM1723:DEM1726 DOI1723:DOI1726 DYE1723:DYE1726 EIA1723:EIA1726 ERW1723:ERW1726 FBS1723:FBS1726 FLO1723:FLO1726 FVK1723:FVK1726 GFG1723:GFG1726 GPC1723:GPC1726 GYY1723:GYY1726 HIU1723:HIU1726 HSQ1723:HSQ1726 ICM1723:ICM1726 IMI1723:IMI1726 IWE1723:IWE1726 JGA1723:JGA1726 JPW1723:JPW1726 JZS1723:JZS1726 KJO1723:KJO1726 KTK1723:KTK1726 LDG1723:LDG1726 LNC1723:LNC1726 LWY1723:LWY1726 MGU1723:MGU1726 MQQ1723:MQQ1726 NAM1723:NAM1726 NKI1723:NKI1726 NUE1723:NUE1726 OEA1723:OEA1726 ONW1723:ONW1726 OXS1723:OXS1726 PHO1723:PHO1726 PRK1723:PRK1726 QBG1723:QBG1726 QLC1723:QLC1726 QUY1723:QUY1726 REU1723:REU1726 ROQ1723:ROQ1726 RYM1723:RYM1726 SII1723:SII1726 SSE1723:SSE1726 TCA1723:TCA1726 TLW1723:TLW1726 TVS1723:TVS1726 UFO1723:UFO1726 UPK1723:UPK1726 UZG1723:UZG1726 VJC1723:VJC1726 VSY1723:VSY1726 WCU1723:WCU1726 WMQ1723:WMQ1726 WWM1723:WWM1726 AE1386:AE1405 AE1715:AE1726 KA1767:KA1769 TW1767:TW1769 ADS1767:ADS1769 ANO1767:ANO1769 AXK1767:AXK1769 BHG1767:BHG1769 BRC1767:BRC1769 CAY1767:CAY1769 CKU1767:CKU1769 CUQ1767:CUQ1769 DEM1767:DEM1769 DOI1767:DOI1769 DYE1767:DYE1769 EIA1767:EIA1769 ERW1767:ERW1769 FBS1767:FBS1769 FLO1767:FLO1769 FVK1767:FVK1769 GFG1767:GFG1769 GPC1767:GPC1769 GYY1767:GYY1769 HIU1767:HIU1769 HSQ1767:HSQ1769 ICM1767:ICM1769 IMI1767:IMI1769 IWE1767:IWE1769 JGA1767:JGA1769 JPW1767:JPW1769 JZS1767:JZS1769 KJO1767:KJO1769 KTK1767:KTK1769 LDG1767:LDG1769 LNC1767:LNC1769 LWY1767:LWY1769 MGU1767:MGU1769 MQQ1767:MQQ1769 NAM1767:NAM1769 NKI1767:NKI1769 NUE1767:NUE1769 OEA1767:OEA1769 ONW1767:ONW1769 OXS1767:OXS1769 PHO1767:PHO1769 PRK1767:PRK1769 QBG1767:QBG1769 QLC1767:QLC1769 QUY1767:QUY1769 REU1767:REU1769 ROQ1767:ROQ1769 RYM1767:RYM1769 SII1767:SII1769 SSE1767:SSE1769 TCA1767:TCA1769 TLW1767:TLW1769 TVS1767:TVS1769 UFO1767:UFO1769 UPK1767:UPK1769 UZG1767:UZG1769 VJC1767:VJC1769 VSY1767:VSY1769 WCU1767:WCU1769 WMQ1767:WMQ1769 WWM1767:WWM1769 KA1775:KA1777 TW1775:TW1777 ADS1775:ADS1777 ANO1775:ANO1777 AXK1775:AXK1777 BHG1775:BHG1777 BRC1775:BRC1777 CAY1775:CAY1777 CKU1775:CKU1777 CUQ1775:CUQ1777 DEM1775:DEM1777 DOI1775:DOI1777 DYE1775:DYE1777 EIA1775:EIA1777 ERW1775:ERW1777 FBS1775:FBS1777 FLO1775:FLO1777 FVK1775:FVK1777 GFG1775:GFG1777 GPC1775:GPC1777 GYY1775:GYY1777 HIU1775:HIU1777 HSQ1775:HSQ1777 ICM1775:ICM1777 IMI1775:IMI1777 IWE1775:IWE1777 JGA1775:JGA1777 JPW1775:JPW1777 JZS1775:JZS1777 KJO1775:KJO1777 KTK1775:KTK1777 LDG1775:LDG1777 LNC1775:LNC1777 LWY1775:LWY1777 MGU1775:MGU1777 MQQ1775:MQQ1777 NAM1775:NAM1777 NKI1775:NKI1777 NUE1775:NUE1777 OEA1775:OEA1777 ONW1775:ONW1777 OXS1775:OXS1777 PHO1775:PHO1777 PRK1775:PRK1777 QBG1775:QBG1777 QLC1775:QLC1777 QUY1775:QUY1777 REU1775:REU1777 ROQ1775:ROQ1777 RYM1775:RYM1777 SII1775:SII1777 SSE1775:SSE1777 TCA1775:TCA1777 TLW1775:TLW1777 TVS1775:TVS1777 UFO1775:UFO1777 UPK1775:UPK1777 UZG1775:UZG1777 VJC1775:VJC1777 VSY1775:VSY1777 WCU1775:WCU1777 WMQ1775:WMQ1777 WWM1775:WWM1777 AE1697:AE1702 KA1784:KA1786 TW1784:TW1786 ADS1784:ADS1786 ANO1784:ANO1786 AXK1784:AXK1786 BHG1784:BHG1786 BRC1784:BRC1786 CAY1784:CAY1786 CKU1784:CKU1786 CUQ1784:CUQ1786 DEM1784:DEM1786 DOI1784:DOI1786 DYE1784:DYE1786 EIA1784:EIA1786 ERW1784:ERW1786 FBS1784:FBS1786 FLO1784:FLO1786 FVK1784:FVK1786 GFG1784:GFG1786 GPC1784:GPC1786 GYY1784:GYY1786 HIU1784:HIU1786 HSQ1784:HSQ1786 ICM1784:ICM1786 IMI1784:IMI1786 IWE1784:IWE1786 JGA1784:JGA1786 JPW1784:JPW1786 JZS1784:JZS1786 KJO1784:KJO1786 KTK1784:KTK1786 LDG1784:LDG1786 LNC1784:LNC1786 LWY1784:LWY1786 MGU1784:MGU1786 MQQ1784:MQQ1786 NAM1784:NAM1786 NKI1784:NKI1786 NUE1784:NUE1786 OEA1784:OEA1786 ONW1784:ONW1786 OXS1784:OXS1786 PHO1784:PHO1786 PRK1784:PRK1786 QBG1784:QBG1786 QLC1784:QLC1786 QUY1784:QUY1786 REU1784:REU1786 ROQ1784:ROQ1786 RYM1784:RYM1786 SII1784:SII1786 SSE1784:SSE1786 TCA1784:TCA1786 TLW1784:TLW1786 TVS1784:TVS1786 UFO1784:UFO1786 UPK1784:UPK1786 UZG1784:UZG1786 VJC1784:VJC1786 VSY1784:VSY1786 WCU1784:WCU1786 WMQ1784:WMQ1786 WWM1784:WWM1786 KA1790:KA1791 TW1790:TW1791 ADS1790:ADS1791 ANO1790:ANO1791 AXK1790:AXK1791 BHG1790:BHG1791 BRC1790:BRC1791 CAY1790:CAY1791 CKU1790:CKU1791 CUQ1790:CUQ1791 DEM1790:DEM1791 DOI1790:DOI1791 DYE1790:DYE1791 EIA1790:EIA1791 ERW1790:ERW1791 FBS1790:FBS1791 FLO1790:FLO1791 FVK1790:FVK1791 GFG1790:GFG1791 GPC1790:GPC1791 GYY1790:GYY1791 HIU1790:HIU1791 HSQ1790:HSQ1791 ICM1790:ICM1791 IMI1790:IMI1791 IWE1790:IWE1791 JGA1790:JGA1791 JPW1790:JPW1791 JZS1790:JZS1791 KJO1790:KJO1791 KTK1790:KTK1791 LDG1790:LDG1791 LNC1790:LNC1791 LWY1790:LWY1791 MGU1790:MGU1791 MQQ1790:MQQ1791 NAM1790:NAM1791 NKI1790:NKI1791 NUE1790:NUE1791 OEA1790:OEA1791 ONW1790:ONW1791 OXS1790:OXS1791 PHO1790:PHO1791 PRK1790:PRK1791 QBG1790:QBG1791 QLC1790:QLC1791 QUY1790:QUY1791 REU1790:REU1791 ROQ1790:ROQ1791 RYM1790:RYM1791 SII1790:SII1791 SSE1790:SSE1791 TCA1790:TCA1791 TLW1790:TLW1791 TVS1790:TVS1791 UFO1790:UFO1791 UPK1790:UPK1791 UZG1790:UZG1791 VJC1790:VJC1791 VSY1790:VSY1791 WCU1790:WCU1791 WMQ1790:WMQ1791 WWM1790:WWM1791 AE1771:AE1777 AE1763:AE1768 KA1809:KA1837 TW1809:TW1837 ADS1809:ADS1837 ANO1809:ANO1837 AXK1809:AXK1837 BHG1809:BHG1837 BRC1809:BRC1837 CAY1809:CAY1837 CKU1809:CKU1837 CUQ1809:CUQ1837 DEM1809:DEM1837 DOI1809:DOI1837 DYE1809:DYE1837 EIA1809:EIA1837 ERW1809:ERW1837 FBS1809:FBS1837 FLO1809:FLO1837 FVK1809:FVK1837 GFG1809:GFG1837 GPC1809:GPC1837 GYY1809:GYY1837 HIU1809:HIU1837 HSQ1809:HSQ1837 ICM1809:ICM1837 IMI1809:IMI1837 IWE1809:IWE1837 JGA1809:JGA1837 JPW1809:JPW1837 JZS1809:JZS1837 KJO1809:KJO1837 KTK1809:KTK1837 LDG1809:LDG1837 LNC1809:LNC1837 LWY1809:LWY1837 MGU1809:MGU1837 MQQ1809:MQQ1837 NAM1809:NAM1837 NKI1809:NKI1837 NUE1809:NUE1837 OEA1809:OEA1837 ONW1809:ONW1837 OXS1809:OXS1837 PHO1809:PHO1837 PRK1809:PRK1837 QBG1809:QBG1837 QLC1809:QLC1837 QUY1809:QUY1837 REU1809:REU1837 ROQ1809:ROQ1837 RYM1809:RYM1837 SII1809:SII1837 SSE1809:SSE1837 TCA1809:TCA1837 TLW1809:TLW1837 TVS1809:TVS1837 UFO1809:UFO1837 UPK1809:UPK1837 UZG1809:UZG1837 VJC1809:VJC1837 VSY1809:VSY1837 WCU1809:WCU1837 WMQ1809:WMQ1837 WWM1231:WWM1232 WMQ1231:WMQ1232 WCU1231:WCU1232 VSY1231:VSY1232 VJC1231:VJC1232 UZG1231:UZG1232 UPK1231:UPK1232 UFO1231:UFO1232 TVS1231:TVS1232 TLW1231:TLW1232 TCA1231:TCA1232 SSE1231:SSE1232 SII1231:SII1232 RYM1231:RYM1232 ROQ1231:ROQ1232 REU1231:REU1232 QUY1231:QUY1232 QLC1231:QLC1232 QBG1231:QBG1232 PRK1231:PRK1232 PHO1231:PHO1232 OXS1231:OXS1232 ONW1231:ONW1232 OEA1231:OEA1232 NUE1231:NUE1232 NKI1231:NKI1232 NAM1231:NAM1232 MQQ1231:MQQ1232 MGU1231:MGU1232 LWY1231:LWY1232 LNC1231:LNC1232 LDG1231:LDG1232 KTK1231:KTK1232 KJO1231:KJO1232 JZS1231:JZS1232 JPW1231:JPW1232 JGA1231:JGA1232 IWE1231:IWE1232 IMI1231:IMI1232 ICM1231:ICM1232 HSQ1231:HSQ1232 HIU1231:HIU1232 GYY1231:GYY1232 GPC1231:GPC1232 GFG1231:GFG1232 FVK1231:FVK1232 FLO1231:FLO1232 FBS1231:FBS1232 ERW1231:ERW1232 EIA1231:EIA1232 DYE1231:DYE1232 DOI1231:DOI1232 DEM1231:DEM1232 CUQ1231:CUQ1232 CKU1231:CKU1232 CAY1231:CAY1232 BRC1231:BRC1232 BHG1231:BHG1232 AXK1231:AXK1232 ANO1231:ANO1232 ADS1231:ADS1232 TW1231:TW1232 KA1231:KA1232 AE1231:AE1232 KA1234:KA1242 TW1234:TW1242 ADS1234:ADS1242 ANO1234:ANO1242 AXK1234:AXK1242 BHG1234:BHG1242 BRC1234:BRC1242 CAY1234:CAY1242 CKU1234:CKU1242 CUQ1234:CUQ1242 DEM1234:DEM1242 DOI1234:DOI1242 DYE1234:DYE1242 EIA1234:EIA1242 ERW1234:ERW1242 FBS1234:FBS1242 FLO1234:FLO1242 FVK1234:FVK1242 GFG1234:GFG1242 GPC1234:GPC1242 GYY1234:GYY1242 HIU1234:HIU1242 HSQ1234:HSQ1242 ICM1234:ICM1242 IMI1234:IMI1242 IWE1234:IWE1242 JGA1234:JGA1242 JPW1234:JPW1242 JZS1234:JZS1242 KJO1234:KJO1242 KTK1234:KTK1242 LDG1234:LDG1242 LNC1234:LNC1242 LWY1234:LWY1242 MGU1234:MGU1242 MQQ1234:MQQ1242 NAM1234:NAM1242 NKI1234:NKI1242 NUE1234:NUE1242 OEA1234:OEA1242 ONW1234:ONW1242 OXS1234:OXS1242 PHO1234:PHO1242 PRK1234:PRK1242 QBG1234:QBG1242 QLC1234:QLC1242 QUY1234:QUY1242 REU1234:REU1242 ROQ1234:ROQ1242 RYM1234:RYM1242 SII1234:SII1242 SSE1234:SSE1242 TCA1234:TCA1242 TLW1234:TLW1242 TVS1234:TVS1242 UFO1234:UFO1242 UPK1234:UPK1242 UZG1234:UZG1242 VJC1234:VJC1242 VSY1234:VSY1242 WCU1234:WCU1242 WMQ1234:WMQ1242 WWM1234:WWM1242 KA1253:KA1282 TW1253:TW1282 ADS1253:ADS1282 ANO1253:ANO1282 AXK1253:AXK1282 BHG1253:BHG1282 BRC1253:BRC1282 CAY1253:CAY1282 CKU1253:CKU1282 CUQ1253:CUQ1282 DEM1253:DEM1282 DOI1253:DOI1282 DYE1253:DYE1282 EIA1253:EIA1282 ERW1253:ERW1282 FBS1253:FBS1282 FLO1253:FLO1282 FVK1253:FVK1282 GFG1253:GFG1282 GPC1253:GPC1282 GYY1253:GYY1282 HIU1253:HIU1282 HSQ1253:HSQ1282 ICM1253:ICM1282 IMI1253:IMI1282 IWE1253:IWE1282 JGA1253:JGA1282 JPW1253:JPW1282 JZS1253:JZS1282 KJO1253:KJO1282 KTK1253:KTK1282 LDG1253:LDG1282 LNC1253:LNC1282 LWY1253:LWY1282 MGU1253:MGU1282 MQQ1253:MQQ1282 NAM1253:NAM1282 NKI1253:NKI1282 NUE1253:NUE1282 OEA1253:OEA1282 ONW1253:ONW1282 OXS1253:OXS1282 PHO1253:PHO1282 PRK1253:PRK1282 QBG1253:QBG1282 QLC1253:QLC1282 QUY1253:QUY1282 REU1253:REU1282 ROQ1253:ROQ1282 RYM1253:RYM1282 SII1253:SII1282 SSE1253:SSE1282 TCA1253:TCA1282 TLW1253:TLW1282 TVS1253:TVS1282 UFO1253:UFO1282 UPK1253:UPK1282 UZG1253:UZG1282 VJC1253:VJC1282 VSY1253:VSY1282 WCU1253:WCU1282 WMQ1253:WMQ1282 WWM1253:WWM1282 WWM1327 AE1197:AE1199 KA1327 TW1327 ADS1327 ANO1327 AXK1327 BHG1327 BRC1327 CAY1327 CKU1327 CUQ1327 DEM1327 DOI1327 DYE1327 EIA1327 ERW1327 FBS1327 FLO1327 FVK1327 GFG1327 GPC1327 GYY1327 HIU1327 HSQ1327 ICM1327 IMI1327 IWE1327 JGA1327 JPW1327 JZS1327 KJO1327 KTK1327 LDG1327 LNC1327 LWY1327 MGU1327 MQQ1327 NAM1327 NKI1327 NUE1327 OEA1327 ONW1327 OXS1327 PHO1327 PRK1327 QBG1327 QLC1327 QUY1327 REU1327 ROQ1327 RYM1327 SII1327 SSE1327 TCA1327 TLW1327 TVS1327 UFO1327 UPK1327 UZG1327 VJC1327 VSY1327 WCU1327 WMQ1327 KA1330:KA1337 TW1330:TW1337 ADS1330:ADS1337 ANO1330:ANO1337 AXK1330:AXK1337 BHG1330:BHG1337 BRC1330:BRC1337 CAY1330:CAY1337 CKU1330:CKU1337 CUQ1330:CUQ1337 DEM1330:DEM1337 DOI1330:DOI1337 DYE1330:DYE1337 EIA1330:EIA1337 ERW1330:ERW1337 FBS1330:FBS1337 FLO1330:FLO1337 FVK1330:FVK1337 GFG1330:GFG1337 GPC1330:GPC1337 GYY1330:GYY1337 HIU1330:HIU1337 HSQ1330:HSQ1337 ICM1330:ICM1337 IMI1330:IMI1337 IWE1330:IWE1337 JGA1330:JGA1337 JPW1330:JPW1337 JZS1330:JZS1337 KJO1330:KJO1337 KTK1330:KTK1337 LDG1330:LDG1337 LNC1330:LNC1337 LWY1330:LWY1337 MGU1330:MGU1337 MQQ1330:MQQ1337 NAM1330:NAM1337 NKI1330:NKI1337 NUE1330:NUE1337 OEA1330:OEA1337 ONW1330:ONW1337 OXS1330:OXS1337 PHO1330:PHO1337 PRK1330:PRK1337 QBG1330:QBG1337 QLC1330:QLC1337 QUY1330:QUY1337 REU1330:REU1337 ROQ1330:ROQ1337 RYM1330:RYM1337 SII1330:SII1337 SSE1330:SSE1337 TCA1330:TCA1337 TLW1330:TLW1337 TVS1330:TVS1337 UFO1330:UFO1337 UPK1330:UPK1337 UZG1330:UZG1337 VJC1330:VJC1337 VSY1330:VSY1337 WCU1330:WCU1337 WMQ1330:WMQ1337 WWM1330:WWM1337 AE1278:AE1287 KA1341:KA1348 TW1341:TW1348 ADS1341:ADS1348 ANO1341:ANO1348 AXK1341:AXK1348 BHG1341:BHG1348 BRC1341:BRC1348 CAY1341:CAY1348 CKU1341:CKU1348 CUQ1341:CUQ1348 DEM1341:DEM1348 DOI1341:DOI1348 DYE1341:DYE1348 EIA1341:EIA1348 ERW1341:ERW1348 FBS1341:FBS1348 FLO1341:FLO1348 FVK1341:FVK1348 GFG1341:GFG1348 GPC1341:GPC1348 GYY1341:GYY1348 HIU1341:HIU1348 HSQ1341:HSQ1348 ICM1341:ICM1348 IMI1341:IMI1348 IWE1341:IWE1348 JGA1341:JGA1348 JPW1341:JPW1348 JZS1341:JZS1348 KJO1341:KJO1348 KTK1341:KTK1348 LDG1341:LDG1348 LNC1341:LNC1348 LWY1341:LWY1348 MGU1341:MGU1348 MQQ1341:MQQ1348 NAM1341:NAM1348 NKI1341:NKI1348 NUE1341:NUE1348 OEA1341:OEA1348 ONW1341:ONW1348 OXS1341:OXS1348 PHO1341:PHO1348 PRK1341:PRK1348 QBG1341:QBG1348 QLC1341:QLC1348 QUY1341:QUY1348 REU1341:REU1348 ROQ1341:ROQ1348 RYM1341:RYM1348 SII1341:SII1348 SSE1341:SSE1348 TCA1341:TCA1348 TLW1341:TLW1348 TVS1341:TVS1348 UFO1341:UFO1348 UPK1341:UPK1348 UZG1341:UZG1348 VJC1341:VJC1348 VSY1341:VSY1348 WCU1341:WCU1348 WMQ1341:WMQ1348 WWM1341:WWM1348 AE1356:AE1359 KA1366 TW1366 ADS1366 ANO1366 AXK1366 BHG1366 BRC1366 CAY1366 CKU1366 CUQ1366 DEM1366 DOI1366 DYE1366 EIA1366 ERW1366 FBS1366 FLO1366 FVK1366 GFG1366 GPC1366 GYY1366 HIU1366 HSQ1366 ICM1366 IMI1366 IWE1366 JGA1366 JPW1366 JZS1366 KJO1366 KTK1366 LDG1366 LNC1366 LWY1366 MGU1366 MQQ1366 NAM1366 NKI1366 NUE1366 OEA1366 ONW1366 OXS1366 PHO1366 PRK1366 QBG1366 QLC1366 QUY1366 REU1366 ROQ1366 RYM1366 SII1366 SSE1366 TCA1366 TLW1366 TVS1366 UFO1366 UPK1366 UZG1366 VJC1366 VSY1366 WCU1366 WMQ1366 WWM1366 AE1341:AE1343 KA1370:KA1376 TW1370:TW1376 ADS1370:ADS1376 ANO1370:ANO1376 AXK1370:AXK1376 BHG1370:BHG1376 BRC1370:BRC1376 CAY1370:CAY1376 CKU1370:CKU1376 CUQ1370:CUQ1376 DEM1370:DEM1376 DOI1370:DOI1376 DYE1370:DYE1376 EIA1370:EIA1376 ERW1370:ERW1376 FBS1370:FBS1376 FLO1370:FLO1376 FVK1370:FVK1376 GFG1370:GFG1376 GPC1370:GPC1376 GYY1370:GYY1376 HIU1370:HIU1376 HSQ1370:HSQ1376 ICM1370:ICM1376 IMI1370:IMI1376 IWE1370:IWE1376 JGA1370:JGA1376 JPW1370:JPW1376 JZS1370:JZS1376 KJO1370:KJO1376 KTK1370:KTK1376 LDG1370:LDG1376 LNC1370:LNC1376 LWY1370:LWY1376 MGU1370:MGU1376 MQQ1370:MQQ1376 NAM1370:NAM1376 NKI1370:NKI1376 NUE1370:NUE1376 OEA1370:OEA1376 ONW1370:ONW1376 OXS1370:OXS1376 PHO1370:PHO1376 PRK1370:PRK1376 QBG1370:QBG1376 QLC1370:QLC1376 QUY1370:QUY1376 REU1370:REU1376 ROQ1370:ROQ1376 RYM1370:RYM1376 SII1370:SII1376 SSE1370:SSE1376 TCA1370:TCA1376 TLW1370:TLW1376 TVS1370:TVS1376 UFO1370:UFO1376 UPK1370:UPK1376 UZG1370:UZG1376 VJC1370:VJC1376 VSY1370:VSY1376 WCU1370:WCU1376 WMQ1370:WMQ1376 WWM1370:WWM1376 AE1345:AE1351 KA1380:KA1389 TW1380:TW1389 ADS1380:ADS1389 ANO1380:ANO1389 AXK1380:AXK1389 BHG1380:BHG1389 BRC1380:BRC1389 CAY1380:CAY1389 CKU1380:CKU1389 CUQ1380:CUQ1389 DEM1380:DEM1389 DOI1380:DOI1389 DYE1380:DYE1389 EIA1380:EIA1389 ERW1380:ERW1389 FBS1380:FBS1389 FLO1380:FLO1389 FVK1380:FVK1389 GFG1380:GFG1389 GPC1380:GPC1389 GYY1380:GYY1389 HIU1380:HIU1389 HSQ1380:HSQ1389 ICM1380:ICM1389 IMI1380:IMI1389 IWE1380:IWE1389 JGA1380:JGA1389 JPW1380:JPW1389 JZS1380:JZS1389 KJO1380:KJO1389 KTK1380:KTK1389 LDG1380:LDG1389 LNC1380:LNC1389 LWY1380:LWY1389 MGU1380:MGU1389 MQQ1380:MQQ1389 NAM1380:NAM1389 NKI1380:NKI1389 NUE1380:NUE1389 OEA1380:OEA1389 ONW1380:ONW1389 OXS1380:OXS1389 PHO1380:PHO1389 PRK1380:PRK1389 QBG1380:QBG1389 QLC1380:QLC1389 QUY1380:QUY1389 REU1380:REU1389 ROQ1380:ROQ1389 RYM1380:RYM1389 SII1380:SII1389 SSE1380:SSE1389 TCA1380:TCA1389 TLW1380:TLW1389 TVS1380:TVS1389 UFO1380:UFO1389 UPK1380:UPK1389 UZG1380:UZG1389 VJC1380:VJC1389 VSY1380:VSY1389 WCU1380:WCU1389 WMQ1380:WMQ1389 WWM1380:WWM1389 KA1394:KA1404 TW1394:TW1404 ADS1394:ADS1404 ANO1394:ANO1404 AXK1394:AXK1404 BHG1394:BHG1404 BRC1394:BRC1404 CAY1394:CAY1404 CKU1394:CKU1404 CUQ1394:CUQ1404 DEM1394:DEM1404 DOI1394:DOI1404 DYE1394:DYE1404 EIA1394:EIA1404 ERW1394:ERW1404 FBS1394:FBS1404 FLO1394:FLO1404 FVK1394:FVK1404 GFG1394:GFG1404 GPC1394:GPC1404 GYY1394:GYY1404 HIU1394:HIU1404 HSQ1394:HSQ1404 ICM1394:ICM1404 IMI1394:IMI1404 IWE1394:IWE1404 JGA1394:JGA1404 JPW1394:JPW1404 JZS1394:JZS1404 KJO1394:KJO1404 KTK1394:KTK1404 LDG1394:LDG1404 LNC1394:LNC1404 LWY1394:LWY1404 MGU1394:MGU1404 MQQ1394:MQQ1404 NAM1394:NAM1404 NKI1394:NKI1404 NUE1394:NUE1404 OEA1394:OEA1404 ONW1394:ONW1404 OXS1394:OXS1404 PHO1394:PHO1404 PRK1394:PRK1404 QBG1394:QBG1404 QLC1394:QLC1404 QUY1394:QUY1404 REU1394:REU1404 ROQ1394:ROQ1404 RYM1394:RYM1404 SII1394:SII1404 SSE1394:SSE1404 TCA1394:TCA1404 TLW1394:TLW1404 TVS1394:TVS1404 UFO1394:UFO1404 UPK1394:UPK1404 UZG1394:UZG1404 VJC1394:VJC1404 VSY1394:VSY1404 WCU1394:WCU1404 WMQ1394:WMQ1404 WWM1394:WWM1404 AE1604:AE1610 WWM2012 AE3476:AE3488 KA1906:KA1930 TW1906:TW1930 ADS1906:ADS1930 ANO1906:ANO1930 AXK1906:AXK1930 BHG1906:BHG1930 BRC1906:BRC1930 CAY1906:CAY1930 CKU1906:CKU1930 CUQ1906:CUQ1930 DEM1906:DEM1930 DOI1906:DOI1930 DYE1906:DYE1930 EIA1906:EIA1930 ERW1906:ERW1930 FBS1906:FBS1930 FLO1906:FLO1930 FVK1906:FVK1930 GFG1906:GFG1930 GPC1906:GPC1930 GYY1906:GYY1930 HIU1906:HIU1930 HSQ1906:HSQ1930 ICM1906:ICM1930 IMI1906:IMI1930 IWE1906:IWE1930 JGA1906:JGA1930 JPW1906:JPW1930 JZS1906:JZS1930 KJO1906:KJO1930 KTK1906:KTK1930 LDG1906:LDG1930 LNC1906:LNC1930 LWY1906:LWY1930 MGU1906:MGU1930 MQQ1906:MQQ1930 NAM1906:NAM1930 NKI1906:NKI1930 NUE1906:NUE1930 OEA1906:OEA1930 ONW1906:ONW1930 OXS1906:OXS1930 PHO1906:PHO1930 PRK1906:PRK1930 QBG1906:QBG1930 QLC1906:QLC1930 QUY1906:QUY1930 REU1906:REU1930 ROQ1906:ROQ1930 RYM1906:RYM1930 SII1906:SII1930 SSE1906:SSE1930 TCA1906:TCA1930 TLW1906:TLW1930 TVS1906:TVS1930 UFO1906:UFO1930 UPK1906:UPK1930 UZG1906:UZG1930 VJC1906:VJC1930 VSY1906:VSY1930 WCU1906:WCU1930 WMQ1906:WMQ1930 WWM1906:WWM1930 AE1971:AE1994 KA1971:KA1972 TW1971:TW1972 ADS1971:ADS1972 ANO1971:ANO1972 AXK1971:AXK1972 BHG1971:BHG1972 BRC1971:BRC1972 CAY1971:CAY1972 CKU1971:CKU1972 CUQ1971:CUQ1972 DEM1971:DEM1972 DOI1971:DOI1972 DYE1971:DYE1972 EIA1971:EIA1972 ERW1971:ERW1972 FBS1971:FBS1972 FLO1971:FLO1972 FVK1971:FVK1972 GFG1971:GFG1972 GPC1971:GPC1972 GYY1971:GYY1972 HIU1971:HIU1972 HSQ1971:HSQ1972 ICM1971:ICM1972 IMI1971:IMI1972 IWE1971:IWE1972 JGA1971:JGA1972 JPW1971:JPW1972 JZS1971:JZS1972 KJO1971:KJO1972 KTK1971:KTK1972 LDG1971:LDG1972 LNC1971:LNC1972 LWY1971:LWY1972 MGU1971:MGU1972 MQQ1971:MQQ1972 NAM1971:NAM1972 NKI1971:NKI1972 NUE1971:NUE1972 OEA1971:OEA1972 ONW1971:ONW1972 OXS1971:OXS1972 PHO1971:PHO1972 PRK1971:PRK1972 QBG1971:QBG1972 QLC1971:QLC1972 QUY1971:QUY1972 REU1971:REU1972 ROQ1971:ROQ1972 RYM1971:RYM1972 SII1971:SII1972 SSE1971:SSE1972 TCA1971:TCA1972 TLW1971:TLW1972 TVS1971:TVS1972 UFO1971:UFO1972 UPK1971:UPK1972 UZG1971:UZG1972 VJC1971:VJC1972 VSY1971:VSY1972 WCU1971:WCU1972 WMQ1971:WMQ1972 WWM1971:WWM1972 AE1751 AE1162:AE1179 KA1162:KA1167 TW1162:TW1167 ADS1162:ADS1167 ANO1162:ANO1167 AXK1162:AXK1167 BHG1162:BHG1167 BRC1162:BRC1167 CAY1162:CAY1167 CKU1162:CKU1167 CUQ1162:CUQ1167 DEM1162:DEM1167 DOI1162:DOI1167 DYE1162:DYE1167 EIA1162:EIA1167 ERW1162:ERW1167 FBS1162:FBS1167 FLO1162:FLO1167 FVK1162:FVK1167 GFG1162:GFG1167 GPC1162:GPC1167 GYY1162:GYY1167 HIU1162:HIU1167 HSQ1162:HSQ1167 ICM1162:ICM1167 IMI1162:IMI1167 IWE1162:IWE1167 JGA1162:JGA1167 JPW1162:JPW1167 JZS1162:JZS1167 KJO1162:KJO1167 KTK1162:KTK1167 LDG1162:LDG1167 LNC1162:LNC1167 LWY1162:LWY1167 MGU1162:MGU1167 MQQ1162:MQQ1167 NAM1162:NAM1167 NKI1162:NKI1167 NUE1162:NUE1167 OEA1162:OEA1167 ONW1162:ONW1167 OXS1162:OXS1167 PHO1162:PHO1167 PRK1162:PRK1167 QBG1162:QBG1167 QLC1162:QLC1167 QUY1162:QUY1167 REU1162:REU1167 ROQ1162:ROQ1167 RYM1162:RYM1167 SII1162:SII1167 SSE1162:SSE1167 TCA1162:TCA1167 TLW1162:TLW1167 TVS1162:TVS1167 UFO1162:UFO1167 UPK1162:UPK1167 UZG1162:UZG1167 VJC1162:VJC1167 VSY1162:VSY1167 WCU1162:WCU1167 WMQ1162:WMQ1167 WWM1162:WWM1167 AE1155:AE1158 AE1612:AE1617 AE1580 AE1296:AE1300 VJC7886:VJC7888 AE1310 AE1253:AE1276 AE1312:AE1337 AE1380:AE1382 AE1384 KA1980:KA1990 TW1980:TW1990 ADS1980:ADS1990 ANO1980:ANO1990 AXK1980:AXK1990 BHG1980:BHG1990 BRC1980:BRC1990 CAY1980:CAY1990 CKU1980:CKU1990 CUQ1980:CUQ1990 DEM1980:DEM1990 DOI1980:DOI1990 DYE1980:DYE1990 EIA1980:EIA1990 ERW1980:ERW1990 FBS1980:FBS1990 FLO1980:FLO1990 FVK1980:FVK1990 GFG1980:GFG1990 GPC1980:GPC1990 GYY1980:GYY1990 HIU1980:HIU1990 HSQ1980:HSQ1990 ICM1980:ICM1990 IMI1980:IMI1990 IWE1980:IWE1990 JGA1980:JGA1990 JPW1980:JPW1990 JZS1980:JZS1990 KJO1980:KJO1990 KTK1980:KTK1990 LDG1980:LDG1990 LNC1980:LNC1990 LWY1980:LWY1990 MGU1980:MGU1990 MQQ1980:MQQ1990 NAM1980:NAM1990 NKI1980:NKI1990 NUE1980:NUE1990 OEA1980:OEA1990 ONW1980:ONW1990 OXS1980:OXS1990 PHO1980:PHO1990 PRK1980:PRK1990 QBG1980:QBG1990 QLC1980:QLC1990 QUY1980:QUY1990 REU1980:REU1990 ROQ1980:ROQ1990 RYM1980:RYM1990 SII1980:SII1990 SSE1980:SSE1990 TCA1980:TCA1990 TLW1980:TLW1990 TVS1980:TVS1990 UFO1980:UFO1990 UPK1980:UPK1990 UZG1980:UZG1990 VJC1980:VJC1990 VSY1980:VSY1990 WCU1980:WCU1990 WMQ1980:WMQ1990 WWM1980:WWM1990 AE2001:AE2012 KA2001:KA2004 TW2001:TW2004 ADS2001:ADS2004 ANO2001:ANO2004 AXK2001:AXK2004 BHG2001:BHG2004 BRC2001:BRC2004 CAY2001:CAY2004 CKU2001:CKU2004 CUQ2001:CUQ2004 DEM2001:DEM2004 DOI2001:DOI2004 DYE2001:DYE2004 EIA2001:EIA2004 ERW2001:ERW2004 FBS2001:FBS2004 FLO2001:FLO2004 FVK2001:FVK2004 GFG2001:GFG2004 GPC2001:GPC2004 GYY2001:GYY2004 HIU2001:HIU2004 HSQ2001:HSQ2004 ICM2001:ICM2004 IMI2001:IMI2004 IWE2001:IWE2004 JGA2001:JGA2004 JPW2001:JPW2004 JZS2001:JZS2004 KJO2001:KJO2004 KTK2001:KTK2004 LDG2001:LDG2004 LNC2001:LNC2004 LWY2001:LWY2004 MGU2001:MGU2004 MQQ2001:MQQ2004 NAM2001:NAM2004 NKI2001:NKI2004 NUE2001:NUE2004 OEA2001:OEA2004 ONW2001:ONW2004 OXS2001:OXS2004 PHO2001:PHO2004 PRK2001:PRK2004 QBG2001:QBG2004 QLC2001:QLC2004 QUY2001:QUY2004 REU2001:REU2004 ROQ2001:ROQ2004 RYM2001:RYM2004 SII2001:SII2004 SSE2001:SSE2004 TCA2001:TCA2004 TLW2001:TLW2004 TVS2001:TVS2004 UFO2001:UFO2004 UPK2001:UPK2004 UZG2001:UZG2004 VJC2001:VJC2004 VSY2001:VSY2004 WCU2001:WCU2004 WMQ2001:WMQ2004 WWM2001:WWM2004 KA2012 TW2012 ADS2012 ANO2012 AXK2012 BHG2012 BRC2012 CAY2012 CKU2012 CUQ2012 DEM2012 DOI2012 DYE2012 EIA2012 ERW2012 FBS2012 FLO2012 FVK2012 GFG2012 GPC2012 GYY2012 HIU2012 HSQ2012 ICM2012 IMI2012 IWE2012 JGA2012 JPW2012 JZS2012 KJO2012 KTK2012 LDG2012 LNC2012 LWY2012 MGU2012 MQQ2012 NAM2012 NKI2012 NUE2012 OEA2012 ONW2012 OXS2012 PHO2012 PRK2012 QBG2012 QLC2012 QUY2012 REU2012 ROQ2012 RYM2012 SII2012 SSE2012 TCA2012 TLW2012 TVS2012 UFO2012 UPK2012 UZG2012 VJC2012 VSY2012 WCU2012 WMQ2012 WWM1851:WWM1859 WMQ1851:WMQ1859 WCU1851:WCU1859 VSY1851:VSY1859 VJC1851:VJC1859 UZG1851:UZG1859 UPK1851:UPK1859 UFO1851:UFO1859 TVS1851:TVS1859 TLW1851:TLW1859 TCA1851:TCA1859 SSE1851:SSE1859 SII1851:SII1859 RYM1851:RYM1859 ROQ1851:ROQ1859 REU1851:REU1859 QUY1851:QUY1859 QLC1851:QLC1859 QBG1851:QBG1859 PRK1851:PRK1859 PHO1851:PHO1859 OXS1851:OXS1859 ONW1851:ONW1859 OEA1851:OEA1859 NUE1851:NUE1859 NKI1851:NKI1859 NAM1851:NAM1859 MQQ1851:MQQ1859 MGU1851:MGU1859 LWY1851:LWY1859 LNC1851:LNC1859 LDG1851:LDG1859 KTK1851:KTK1859 KJO1851:KJO1859 JZS1851:JZS1859 JPW1851:JPW1859 JGA1851:JGA1859 IWE1851:IWE1859 IMI1851:IMI1859 ICM1851:ICM1859 HSQ1851:HSQ1859 HIU1851:HIU1859 GYY1851:GYY1859 GPC1851:GPC1859 GFG1851:GFG1859 FVK1851:FVK1859 FLO1851:FLO1859 FBS1851:FBS1859 ERW1851:ERW1859 EIA1851:EIA1859 DYE1851:DYE1859 DOI1851:DOI1859 DEM1851:DEM1859 CUQ1851:CUQ1859 CKU1851:CKU1859 CAY1851:CAY1859 BRC1851:BRC1859 BHG1851:BHG1859 AXK1851:AXK1859 ANO1851:ANO1859 ADS1851:ADS1859 TW1851:TW1859 KA1851:KA1859 AE1851:AE1859 AE2016:AE2021 KA2016:KA2018 TW2016:TW2018 ADS2016:ADS2018 ANO2016:ANO2018 AXK2016:AXK2018 BHG2016:BHG2018 BRC2016:BRC2018 CAY2016:CAY2018 CKU2016:CKU2018 CUQ2016:CUQ2018 DEM2016:DEM2018 DOI2016:DOI2018 DYE2016:DYE2018 EIA2016:EIA2018 ERW2016:ERW2018 FBS2016:FBS2018 FLO2016:FLO2018 FVK2016:FVK2018 GFG2016:GFG2018 GPC2016:GPC2018 GYY2016:GYY2018 HIU2016:HIU2018 HSQ2016:HSQ2018 ICM2016:ICM2018 IMI2016:IMI2018 IWE2016:IWE2018 JGA2016:JGA2018 JPW2016:JPW2018 JZS2016:JZS2018 KJO2016:KJO2018 KTK2016:KTK2018 LDG2016:LDG2018 LNC2016:LNC2018 LWY2016:LWY2018 MGU2016:MGU2018 MQQ2016:MQQ2018 NAM2016:NAM2018 NKI2016:NKI2018 NUE2016:NUE2018 OEA2016:OEA2018 ONW2016:ONW2018 OXS2016:OXS2018 PHO2016:PHO2018 PRK2016:PRK2018 QBG2016:QBG2018 QLC2016:QLC2018 QUY2016:QUY2018 REU2016:REU2018 ROQ2016:ROQ2018 RYM2016:RYM2018 SII2016:SII2018 SSE2016:SSE2018 TCA2016:TCA2018 TLW2016:TLW2018 TVS2016:TVS2018 UFO2016:UFO2018 UPK2016:UPK2018 UZG2016:UZG2018 VJC2016:VJC2018 VSY2016:VSY2018 WCU2016:WCU2018 WMQ2016:WMQ2018 WWM2016:WWM2018 AE1588:AE1598 KA2045:KA2055 TW2045:TW2055 ADS2045:ADS2055 ANO2045:ANO2055 AXK2045:AXK2055 BHG2045:BHG2055 BRC2045:BRC2055 CAY2045:CAY2055 CKU2045:CKU2055 CUQ2045:CUQ2055 DEM2045:DEM2055 DOI2045:DOI2055 DYE2045:DYE2055 EIA2045:EIA2055 ERW2045:ERW2055 FBS2045:FBS2055 FLO2045:FLO2055 FVK2045:FVK2055 GFG2045:GFG2055 GPC2045:GPC2055 GYY2045:GYY2055 HIU2045:HIU2055 HSQ2045:HSQ2055 ICM2045:ICM2055 IMI2045:IMI2055 IWE2045:IWE2055 JGA2045:JGA2055 JPW2045:JPW2055 JZS2045:JZS2055 KJO2045:KJO2055 KTK2045:KTK2055 LDG2045:LDG2055 LNC2045:LNC2055 LWY2045:LWY2055 MGU2045:MGU2055 MQQ2045:MQQ2055 NAM2045:NAM2055 NKI2045:NKI2055 NUE2045:NUE2055 OEA2045:OEA2055 ONW2045:ONW2055 OXS2045:OXS2055 PHO2045:PHO2055 PRK2045:PRK2055 QBG2045:QBG2055 QLC2045:QLC2055 QUY2045:QUY2055 REU2045:REU2055 ROQ2045:ROQ2055 RYM2045:RYM2055 SII2045:SII2055 SSE2045:SSE2055 TCA2045:TCA2055 TLW2045:TLW2055 TVS2045:TVS2055 UFO2045:UFO2055 UPK2045:UPK2055 UZG2045:UZG2055 VJC2045:VJC2055 VSY2045:VSY2055 WCU2045:WCU2055 WMQ2045:WMQ2055 WWM2045:WWM2055 AE1824:AE1841 KA2068:KA2071 TW2068:TW2071 ADS2068:ADS2071 ANO2068:ANO2071 AXK2068:AXK2071 BHG2068:BHG2071 BRC2068:BRC2071 CAY2068:CAY2071 CKU2068:CKU2071 CUQ2068:CUQ2071 DEM2068:DEM2071 DOI2068:DOI2071 DYE2068:DYE2071 EIA2068:EIA2071 ERW2068:ERW2071 FBS2068:FBS2071 FLO2068:FLO2071 FVK2068:FVK2071 GFG2068:GFG2071 GPC2068:GPC2071 GYY2068:GYY2071 HIU2068:HIU2071 HSQ2068:HSQ2071 ICM2068:ICM2071 IMI2068:IMI2071 IWE2068:IWE2071 JGA2068:JGA2071 JPW2068:JPW2071 JZS2068:JZS2071 KJO2068:KJO2071 KTK2068:KTK2071 LDG2068:LDG2071 LNC2068:LNC2071 LWY2068:LWY2071 MGU2068:MGU2071 MQQ2068:MQQ2071 NAM2068:NAM2071 NKI2068:NKI2071 NUE2068:NUE2071 OEA2068:OEA2071 ONW2068:ONW2071 OXS2068:OXS2071 PHO2068:PHO2071 PRK2068:PRK2071 QBG2068:QBG2071 QLC2068:QLC2071 QUY2068:QUY2071 REU2068:REU2071 ROQ2068:ROQ2071 RYM2068:RYM2071 SII2068:SII2071 SSE2068:SSE2071 TCA2068:TCA2071 TLW2068:TLW2071 TVS2068:TVS2071 UFO2068:UFO2071 UPK2068:UPK2071 UZG2068:UZG2071 VJC2068:VJC2071 VSY2068:VSY2071 WCU2068:WCU2071 WMQ2068:WMQ2071 WWM2068:WWM2071 KA2076:KA2077 TW2076:TW2077 ADS2076:ADS2077 ANO2076:ANO2077 AXK2076:AXK2077 BHG2076:BHG2077 BRC2076:BRC2077 CAY2076:CAY2077 CKU2076:CKU2077 CUQ2076:CUQ2077 DEM2076:DEM2077 DOI2076:DOI2077 DYE2076:DYE2077 EIA2076:EIA2077 ERW2076:ERW2077 FBS2076:FBS2077 FLO2076:FLO2077 FVK2076:FVK2077 GFG2076:GFG2077 GPC2076:GPC2077 GYY2076:GYY2077 HIU2076:HIU2077 HSQ2076:HSQ2077 ICM2076:ICM2077 IMI2076:IMI2077 IWE2076:IWE2077 JGA2076:JGA2077 JPW2076:JPW2077 JZS2076:JZS2077 KJO2076:KJO2077 KTK2076:KTK2077 LDG2076:LDG2077 LNC2076:LNC2077 LWY2076:LWY2077 MGU2076:MGU2077 MQQ2076:MQQ2077 NAM2076:NAM2077 NKI2076:NKI2077 NUE2076:NUE2077 OEA2076:OEA2077 ONW2076:ONW2077 OXS2076:OXS2077 PHO2076:PHO2077 PRK2076:PRK2077 QBG2076:QBG2077 QLC2076:QLC2077 QUY2076:QUY2077 REU2076:REU2077 ROQ2076:ROQ2077 RYM2076:RYM2077 SII2076:SII2077 SSE2076:SSE2077 TCA2076:TCA2077 TLW2076:TLW2077 TVS2076:TVS2077 UFO2076:UFO2077 UPK2076:UPK2077 UZG2076:UZG2077 VJC2076:VJC2077 VSY2076:VSY2077 WCU2076:WCU2077 WMQ2076:WMQ2077 WWM2076:WWM2077 VSY7886:VSY7888 KA2091:KA2094 TW2091:TW2094 ADS2091:ADS2094 ANO2091:ANO2094 AXK2091:AXK2094 BHG2091:BHG2094 BRC2091:BRC2094 CAY2091:CAY2094 CKU2091:CKU2094 CUQ2091:CUQ2094 DEM2091:DEM2094 DOI2091:DOI2094 DYE2091:DYE2094 EIA2091:EIA2094 ERW2091:ERW2094 FBS2091:FBS2094 FLO2091:FLO2094 FVK2091:FVK2094 GFG2091:GFG2094 GPC2091:GPC2094 GYY2091:GYY2094 HIU2091:HIU2094 HSQ2091:HSQ2094 ICM2091:ICM2094 IMI2091:IMI2094 IWE2091:IWE2094 JGA2091:JGA2094 JPW2091:JPW2094 JZS2091:JZS2094 KJO2091:KJO2094 KTK2091:KTK2094 LDG2091:LDG2094 LNC2091:LNC2094 LWY2091:LWY2094 MGU2091:MGU2094 MQQ2091:MQQ2094 NAM2091:NAM2094 NKI2091:NKI2094 NUE2091:NUE2094 OEA2091:OEA2094 ONW2091:ONW2094 OXS2091:OXS2094 PHO2091:PHO2094 PRK2091:PRK2094 QBG2091:QBG2094 QLC2091:QLC2094 QUY2091:QUY2094 REU2091:REU2094 ROQ2091:ROQ2094 RYM2091:RYM2094 SII2091:SII2094 SSE2091:SSE2094 TCA2091:TCA2094 TLW2091:TLW2094 TVS2091:TVS2094 UFO2091:UFO2094 UPK2091:UPK2094 UZG2091:UZG2094 VJC2091:VJC2094 VSY2091:VSY2094 WCU2091:WCU2094 WMQ2091:WMQ2094 WWM2091:WWM2094 KA2106:KA2109 TW2106:TW2109 ADS2106:ADS2109 ANO2106:ANO2109 AXK2106:AXK2109 BHG2106:BHG2109 BRC2106:BRC2109 CAY2106:CAY2109 CKU2106:CKU2109 CUQ2106:CUQ2109 DEM2106:DEM2109 DOI2106:DOI2109 DYE2106:DYE2109 EIA2106:EIA2109 ERW2106:ERW2109 FBS2106:FBS2109 FLO2106:FLO2109 FVK2106:FVK2109 GFG2106:GFG2109 GPC2106:GPC2109 GYY2106:GYY2109 HIU2106:HIU2109 HSQ2106:HSQ2109 ICM2106:ICM2109 IMI2106:IMI2109 IWE2106:IWE2109 JGA2106:JGA2109 JPW2106:JPW2109 JZS2106:JZS2109 KJO2106:KJO2109 KTK2106:KTK2109 LDG2106:LDG2109 LNC2106:LNC2109 LWY2106:LWY2109 MGU2106:MGU2109 MQQ2106:MQQ2109 NAM2106:NAM2109 NKI2106:NKI2109 NUE2106:NUE2109 OEA2106:OEA2109 ONW2106:ONW2109 OXS2106:OXS2109 PHO2106:PHO2109 PRK2106:PRK2109 QBG2106:QBG2109 QLC2106:QLC2109 QUY2106:QUY2109 REU2106:REU2109 ROQ2106:ROQ2109 RYM2106:RYM2109 SII2106:SII2109 SSE2106:SSE2109 TCA2106:TCA2109 TLW2106:TLW2109 TVS2106:TVS2109 UFO2106:UFO2109 UPK2106:UPK2109 UZG2106:UZG2109 VJC2106:VJC2109 VSY2106:VSY2109 WCU2106:WCU2109 WMQ2106:WMQ2109 WWM2106:WWM2109 AE2752:AE2756 KA2116:KA2117 TW2116:TW2117 ADS2116:ADS2117 ANO2116:ANO2117 AXK2116:AXK2117 BHG2116:BHG2117 BRC2116:BRC2117 CAY2116:CAY2117 CKU2116:CKU2117 CUQ2116:CUQ2117 DEM2116:DEM2117 DOI2116:DOI2117 DYE2116:DYE2117 EIA2116:EIA2117 ERW2116:ERW2117 FBS2116:FBS2117 FLO2116:FLO2117 FVK2116:FVK2117 GFG2116:GFG2117 GPC2116:GPC2117 GYY2116:GYY2117 HIU2116:HIU2117 HSQ2116:HSQ2117 ICM2116:ICM2117 IMI2116:IMI2117 IWE2116:IWE2117 JGA2116:JGA2117 JPW2116:JPW2117 JZS2116:JZS2117 KJO2116:KJO2117 KTK2116:KTK2117 LDG2116:LDG2117 LNC2116:LNC2117 LWY2116:LWY2117 MGU2116:MGU2117 MQQ2116:MQQ2117 NAM2116:NAM2117 NKI2116:NKI2117 NUE2116:NUE2117 OEA2116:OEA2117 ONW2116:ONW2117 OXS2116:OXS2117 PHO2116:PHO2117 PRK2116:PRK2117 QBG2116:QBG2117 QLC2116:QLC2117 QUY2116:QUY2117 REU2116:REU2117 ROQ2116:ROQ2117 RYM2116:RYM2117 SII2116:SII2117 SSE2116:SSE2117 TCA2116:TCA2117 TLW2116:TLW2117 TVS2116:TVS2117 UFO2116:UFO2117 UPK2116:UPK2117 UZG2116:UZG2117 VJC2116:VJC2117 VSY2116:VSY2117 WCU2116:WCU2117 WMQ2116:WMQ2117 WWM2116:WWM2117 AE2758:AE2769 KA2122 TW2122 ADS2122 ANO2122 AXK2122 BHG2122 BRC2122 CAY2122 CKU2122 CUQ2122 DEM2122 DOI2122 DYE2122 EIA2122 ERW2122 FBS2122 FLO2122 FVK2122 GFG2122 GPC2122 GYY2122 HIU2122 HSQ2122 ICM2122 IMI2122 IWE2122 JGA2122 JPW2122 JZS2122 KJO2122 KTK2122 LDG2122 LNC2122 LWY2122 MGU2122 MQQ2122 NAM2122 NKI2122 NUE2122 OEA2122 ONW2122 OXS2122 PHO2122 PRK2122 QBG2122 QLC2122 QUY2122 REU2122 ROQ2122 RYM2122 SII2122 SSE2122 TCA2122 TLW2122 TVS2122 UFO2122 UPK2122 UZG2122 VJC2122 VSY2122 WCU2122 WMQ2122 WWM2122 AE3197:AE3241 AE2049:AE2059 WCU7886:WCU7888 KA2143:KA2159 TW2143:TW2159 ADS2143:ADS2159 ANO2143:ANO2159 AXK2143:AXK2159 BHG2143:BHG2159 BRC2143:BRC2159 CAY2143:CAY2159 CKU2143:CKU2159 CUQ2143:CUQ2159 DEM2143:DEM2159 DOI2143:DOI2159 DYE2143:DYE2159 EIA2143:EIA2159 ERW2143:ERW2159 FBS2143:FBS2159 FLO2143:FLO2159 FVK2143:FVK2159 GFG2143:GFG2159 GPC2143:GPC2159 GYY2143:GYY2159 HIU2143:HIU2159 HSQ2143:HSQ2159 ICM2143:ICM2159 IMI2143:IMI2159 IWE2143:IWE2159 JGA2143:JGA2159 JPW2143:JPW2159 JZS2143:JZS2159 KJO2143:KJO2159 KTK2143:KTK2159 LDG2143:LDG2159 LNC2143:LNC2159 LWY2143:LWY2159 MGU2143:MGU2159 MQQ2143:MQQ2159 NAM2143:NAM2159 NKI2143:NKI2159 NUE2143:NUE2159 OEA2143:OEA2159 ONW2143:ONW2159 OXS2143:OXS2159 PHO2143:PHO2159 PRK2143:PRK2159 QBG2143:QBG2159 QLC2143:QLC2159 QUY2143:QUY2159 REU2143:REU2159 ROQ2143:ROQ2159 RYM2143:RYM2159 SII2143:SII2159 SSE2143:SSE2159 TCA2143:TCA2159 TLW2143:TLW2159 TVS2143:TVS2159 UFO2143:UFO2159 UPK2143:UPK2159 UZG2143:UZG2159 VJC2143:VJC2159 VSY2143:VSY2159 WCU2143:WCU2159 WMQ2143:WMQ2159 WWM2143:WWM2159 KA2197:KA2205 TW2197:TW2205 ADS2197:ADS2205 ANO2197:ANO2205 AXK2197:AXK2205 BHG2197:BHG2205 BRC2197:BRC2205 CAY2197:CAY2205 CKU2197:CKU2205 CUQ2197:CUQ2205 DEM2197:DEM2205 DOI2197:DOI2205 DYE2197:DYE2205 EIA2197:EIA2205 ERW2197:ERW2205 FBS2197:FBS2205 FLO2197:FLO2205 FVK2197:FVK2205 GFG2197:GFG2205 GPC2197:GPC2205 GYY2197:GYY2205 HIU2197:HIU2205 HSQ2197:HSQ2205 ICM2197:ICM2205 IMI2197:IMI2205 IWE2197:IWE2205 JGA2197:JGA2205 JPW2197:JPW2205 JZS2197:JZS2205 KJO2197:KJO2205 KTK2197:KTK2205 LDG2197:LDG2205 LNC2197:LNC2205 LWY2197:LWY2205 MGU2197:MGU2205 MQQ2197:MQQ2205 NAM2197:NAM2205 NKI2197:NKI2205 NUE2197:NUE2205 OEA2197:OEA2205 ONW2197:ONW2205 OXS2197:OXS2205 PHO2197:PHO2205 PRK2197:PRK2205 QBG2197:QBG2205 QLC2197:QLC2205 QUY2197:QUY2205 REU2197:REU2205 ROQ2197:ROQ2205 RYM2197:RYM2205 SII2197:SII2205 SSE2197:SSE2205 TCA2197:TCA2205 TLW2197:TLW2205 TVS2197:TVS2205 UFO2197:UFO2205 UPK2197:UPK2205 UZG2197:UZG2205 VJC2197:VJC2205 VSY2197:VSY2205 WCU2197:WCU2205 WMQ2197:WMQ2205 WWM2197:WWM2205 AE1931:AE1950 KA2224:KA2320 TW2224:TW2320 ADS2224:ADS2320 ANO2224:ANO2320 AXK2224:AXK2320 BHG2224:BHG2320 BRC2224:BRC2320 CAY2224:CAY2320 CKU2224:CKU2320 CUQ2224:CUQ2320 DEM2224:DEM2320 DOI2224:DOI2320 DYE2224:DYE2320 EIA2224:EIA2320 ERW2224:ERW2320 FBS2224:FBS2320 FLO2224:FLO2320 FVK2224:FVK2320 GFG2224:GFG2320 GPC2224:GPC2320 GYY2224:GYY2320 HIU2224:HIU2320 HSQ2224:HSQ2320 ICM2224:ICM2320 IMI2224:IMI2320 IWE2224:IWE2320 JGA2224:JGA2320 JPW2224:JPW2320 JZS2224:JZS2320 KJO2224:KJO2320 KTK2224:KTK2320 LDG2224:LDG2320 LNC2224:LNC2320 LWY2224:LWY2320 MGU2224:MGU2320 MQQ2224:MQQ2320 NAM2224:NAM2320 NKI2224:NKI2320 NUE2224:NUE2320 OEA2224:OEA2320 ONW2224:ONW2320 OXS2224:OXS2320 PHO2224:PHO2320 PRK2224:PRK2320 QBG2224:QBG2320 QLC2224:QLC2320 QUY2224:QUY2320 REU2224:REU2320 ROQ2224:ROQ2320 RYM2224:RYM2320 SII2224:SII2320 SSE2224:SSE2320 TCA2224:TCA2320 TLW2224:TLW2320 TVS2224:TVS2320 UFO2224:UFO2320 UPK2224:UPK2320 UZG2224:UZG2320 VJC2224:VJC2320 VSY2224:VSY2320 WCU2224:WCU2320 WMQ2224:WMQ2320 WWM2224:WWM2320 AE2340:AE2349 KA2340 TW2340 ADS2340 ANO2340 AXK2340 BHG2340 BRC2340 CAY2340 CKU2340 CUQ2340 DEM2340 DOI2340 DYE2340 EIA2340 ERW2340 FBS2340 FLO2340 FVK2340 GFG2340 GPC2340 GYY2340 HIU2340 HSQ2340 ICM2340 IMI2340 IWE2340 JGA2340 JPW2340 JZS2340 KJO2340 KTK2340 LDG2340 LNC2340 LWY2340 MGU2340 MQQ2340 NAM2340 NKI2340 NUE2340 OEA2340 ONW2340 OXS2340 PHO2340 PRK2340 QBG2340 QLC2340 QUY2340 REU2340 ROQ2340 RYM2340 SII2340 SSE2340 TCA2340 TLW2340 TVS2340 UFO2340 UPK2340 UZG2340 VJC2340 VSY2340 WCU2340 WMQ2340 WWM2340 KA2345:KA2349 TW2345:TW2349 ADS2345:ADS2349 ANO2345:ANO2349 AXK2345:AXK2349 BHG2345:BHG2349 BRC2345:BRC2349 CAY2345:CAY2349 CKU2345:CKU2349 CUQ2345:CUQ2349 DEM2345:DEM2349 DOI2345:DOI2349 DYE2345:DYE2349 EIA2345:EIA2349 ERW2345:ERW2349 FBS2345:FBS2349 FLO2345:FLO2349 FVK2345:FVK2349 GFG2345:GFG2349 GPC2345:GPC2349 GYY2345:GYY2349 HIU2345:HIU2349 HSQ2345:HSQ2349 ICM2345:ICM2349 IMI2345:IMI2349 IWE2345:IWE2349 JGA2345:JGA2349 JPW2345:JPW2349 JZS2345:JZS2349 KJO2345:KJO2349 KTK2345:KTK2349 LDG2345:LDG2349 LNC2345:LNC2349 LWY2345:LWY2349 MGU2345:MGU2349 MQQ2345:MQQ2349 NAM2345:NAM2349 NKI2345:NKI2349 NUE2345:NUE2349 OEA2345:OEA2349 ONW2345:ONW2349 OXS2345:OXS2349 PHO2345:PHO2349 PRK2345:PRK2349 QBG2345:QBG2349 QLC2345:QLC2349 QUY2345:QUY2349 REU2345:REU2349 ROQ2345:ROQ2349 RYM2345:RYM2349 SII2345:SII2349 SSE2345:SSE2349 TCA2345:TCA2349 TLW2345:TLW2349 TVS2345:TVS2349 UFO2345:UFO2349 UPK2345:UPK2349 UZG2345:UZG2349 VJC2345:VJC2349 VSY2345:VSY2349 WCU2345:WCU2349 WMQ2345:WMQ2349 WWM2345:WWM2349 WMQ7886:WMQ7888 ADS8128 ANO8128 AXK8128 BHG8128 BRC8128 CAY8128 CKU8128 CUQ8128 DEM8128 DOI8128 DYE8128 EIA8128 ERW8128 FBS8128 FLO8128 FVK8128 GFG8128 GPC8128 GYY8128 HIU8128 HSQ8128 ICM8128 IMI8128 IWE8128 JGA8128 JPW8128 JZS8128 KJO8128 KTK8128 LDG8128 LNC8128 LWY8128 MGU8128 MQQ8128 NAM8128 NKI8128 NUE8128 OEA8128 ONW8128 OXS8128 PHO8128 PRK8128 QBG8128 QLC8128 QUY8128 REU8128 ROQ8128 RYM8128 SII8128 SSE8128 TCA8128 TLW8128 TVS8128 UFO8128 UPK8128 UZG8128 VJC8128 VSY8128 WCU8128 WMQ8128 WWM8128 AE8133:AE8134 WMQ7931:WMQ7933 AE2078:AE2167 WWM7931:WWM7933 AE7903:AE7909 KA7906:KA7909 TW7906:TW7909 ADS7906:ADS7909 ANO7906:ANO7909 AXK7906:AXK7909 BHG7906:BHG7909 BRC7906:BRC7909 CAY7906:CAY7909 CKU7906:CKU7909 CUQ7906:CUQ7909 DEM7906:DEM7909 DOI7906:DOI7909 DYE7906:DYE7909 EIA7906:EIA7909 ERW7906:ERW7909 FBS7906:FBS7909 FLO7906:FLO7909 FVK7906:FVK7909 GFG7906:GFG7909 GPC7906:GPC7909 GYY7906:GYY7909 HIU7906:HIU7909 HSQ7906:HSQ7909 ICM7906:ICM7909 IMI7906:IMI7909 IWE7906:IWE7909 JGA7906:JGA7909 JPW7906:JPW7909 JZS7906:JZS7909 KJO7906:KJO7909 KTK7906:KTK7909 LDG7906:LDG7909 LNC7906:LNC7909 LWY7906:LWY7909 MGU7906:MGU7909 MQQ7906:MQQ7909 NAM7906:NAM7909 NKI7906:NKI7909 NUE7906:NUE7909 OEA7906:OEA7909 ONW7906:ONW7909 OXS7906:OXS7909 PHO7906:PHO7909 PRK7906:PRK7909 QBG7906:QBG7909 QLC7906:QLC7909 QUY7906:QUY7909 REU7906:REU7909 ROQ7906:ROQ7909 RYM7906:RYM7909 SII7906:SII7909 SSE7906:SSE7909 TCA7906:TCA7909 TLW7906:TLW7909 TVS7906:TVS7909 UFO7906:UFO7909 UPK7906:UPK7909 UZG7906:UZG7909 VJC7906:VJC7909 VSY7906:VSY7909 WCU7906:WCU7909 UPK7848:UPK7855 UZG7848:UZG7855 VJC7848:VJC7855 VSY7848:VSY7855 WCU7848:WCU7855 WMQ7848:WMQ7855 WWM7848:WWM7855 AE7867:AE7869 AE7886:AE7888 KA7886:KA7888 TW7886:TW7888 ADS7886:ADS7888 ANO7886:ANO7888 AXK7886:AXK7888 BHG7886:BHG7888 BRC7886:BRC7888 CAY7886:CAY7888 CKU7886:CKU7888 CUQ7886:CUQ7888 DEM7886:DEM7888 DOI7886:DOI7888 DYE7886:DYE7888 EIA7886:EIA7888 ERW7886:ERW7888 FBS7886:FBS7888 FLO7886:FLO7888 FVK7886:FVK7888 GFG7886:GFG7888 GPC7886:GPC7888 GYY7886:GYY7888 HIU7886:HIU7888 HSQ7886:HSQ7888 ICM7886:ICM7888 IMI7886:IMI7888 IWE7886:IWE7888 JGA7886:JGA7888 JPW7886:JPW7888 JZS7886:JZS7888 KJO7886:KJO7888 KTK7886:KTK7888 LDG7886:LDG7888 LNC7886:LNC7888 LWY7886:LWY7888 MGU7886:MGU7888 MQQ7886:MQQ7888 NAM7886:NAM7888 NKI7886:NKI7888 NUE7886:NUE7888 OEA7886:OEA7888 ONW7886:ONW7888 OXS7886:OXS7888 PHO7886:PHO7888 PRK7886:PRK7888 QBG7886:QBG7888 QLC7886:QLC7888 QUY7886:QUY7888 REU7886:REU7888 ROQ7886:ROQ7888 RYM7886:RYM7888 SII7886:SII7888 SSE7886:SSE7888 TCA7886:TCA7888 TLW7886:TLW7888 AE2295:AE2322 AE2327 TVS7821:TVS7826 UFO7821:UFO7826 UPK7821:UPK7826 UZG7821:UZG7826 VJC7821:VJC7826 VSY7821:VSY7826 WCU7821:WCU7826 WMQ7821:WMQ7826 AE7839:AE7842 AE7847:AE7855 KA7848:KA7855 TW7848:TW7855 ADS7848:ADS7855 ANO7848:ANO7855 AXK7848:AXK7855 BHG7848:BHG7855 BRC7848:BRC7855 CAY7848:CAY7855 CKU7848:CKU7855 CUQ7848:CUQ7855 DEM7848:DEM7855 DOI7848:DOI7855 DYE7848:DYE7855 EIA7848:EIA7855 ERW7848:ERW7855 FBS7848:FBS7855 FLO7848:FLO7855 FVK7848:FVK7855 GFG7848:GFG7855 GPC7848:GPC7855 GYY7848:GYY7855 HIU7848:HIU7855 HSQ7848:HSQ7855 ICM7848:ICM7855 IMI7848:IMI7855 IWE7848:IWE7855 JGA7848:JGA7855 JPW7848:JPW7855 JZS7848:JZS7855 KJO7848:KJO7855 KTK7848:KTK7855 LDG7848:LDG7855 LNC7848:LNC7855 LWY7848:LWY7855 MGU7848:MGU7855 MQQ7848:MQQ7855 NAM7848:NAM7855 NKI7848:NKI7855 NUE7848:NUE7855 OEA7848:OEA7855 ONW7848:ONW7855 OXS7848:OXS7855 PHO7848:PHO7855 PRK7848:PRK7855 QBG7848:QBG7855 QLC7848:QLC7855 QUY7848:QUY7855 REU7848:REU7855 ROQ7848:ROQ7855 RYM7848:RYM7855 SII7848:SII7855 SSE7848:SSE7855 TCA7848:TCA7855 UFO7802 UPK7802 UZG7802 VJC7802 VSY7802 WCU7802 WMQ7802 WWM7802 AE7807:AE7809 KA7807:KA7809 TW7807:TW7809 ADS7807:ADS7809 ANO7807:ANO7809 AXK7807:AXK7809 BHG7807:BHG7809 BRC7807:BRC7809 CAY7807:CAY7809 CKU7807:CKU7809 CUQ7807:CUQ7809 DEM7807:DEM7809 DOI7807:DOI7809 DYE7807:DYE7809 EIA7807:EIA7809 ERW7807:ERW7809 FBS7807:FBS7809 FLO7807:FLO7809 FVK7807:FVK7809 GFG7807:GFG7809 GPC7807:GPC7809 GYY7807:GYY7809 HIU7807:HIU7809 HSQ7807:HSQ7809 ICM7807:ICM7809 IMI7807:IMI7809 IWE7807:IWE7809 JGA7807:JGA7809 JPW7807:JPW7809 JZS7807:JZS7809 KJO7807:KJO7809 KTK7807:KTK7809 LDG7807:LDG7809 LNC7807:LNC7809 LWY7807:LWY7809 MGU7807:MGU7809 MQQ7807:MQQ7809 NAM7807:NAM7809 NKI7807:NKI7809 NUE7807:NUE7809 OEA7807:OEA7809 ONW7807:ONW7809 OXS7807:OXS7809 PHO7807:PHO7809 PRK7807:PRK7809 QBG7807:QBG7809 QLC7807:QLC7809 QUY7807:QUY7809 REU7807:REU7809 ROQ7807:ROQ7809 RYM7807:RYM7809 SII7807:SII7809 SSE7807:SSE7809 TCA7807:TCA7809 TLW7807:TLW7809 TLW7848:TLW7855 UFO7791:UFO7792 TVS7807:TVS7809 UFO7807:UFO7809 UPK7807:UPK7809 UZG7807:UZG7809 VJC7807:VJC7809 VSY7807:VSY7809 WCU7807:WCU7809 WMQ7807:WMQ7809 AE7573:AE7577 AE7821:AE7826 KA7821:KA7826 TW7821:TW7826 ADS7821:ADS7826 ANO7821:ANO7826 AXK7821:AXK7826 BHG7821:BHG7826 BRC7821:BRC7826 CAY7821:CAY7826 CKU7821:CKU7826 CUQ7821:CUQ7826 DEM7821:DEM7826 DOI7821:DOI7826 DYE7821:DYE7826 EIA7821:EIA7826 ERW7821:ERW7826 FBS7821:FBS7826 FLO7821:FLO7826 FVK7821:FVK7826 GFG7821:GFG7826 GPC7821:GPC7826 GYY7821:GYY7826 HIU7821:HIU7826 HSQ7821:HSQ7826 ICM7821:ICM7826 IMI7821:IMI7826 IWE7821:IWE7826 JGA7821:JGA7826 JPW7821:JPW7826 JZS7821:JZS7826 KJO7821:KJO7826 KTK7821:KTK7826 LDG7821:LDG7826 LNC7821:LNC7826 LWY7821:LWY7826 MGU7821:MGU7826 MQQ7821:MQQ7826 NAM7821:NAM7826 NKI7821:NKI7826 NUE7821:NUE7826 OEA7821:OEA7826 ONW7821:ONW7826 OXS7821:OXS7826 PHO7821:PHO7826 PRK7821:PRK7826 QBG7821:QBG7826 QLC7821:QLC7826 QUY7821:QUY7826 REU7821:REU7826 ROQ7821:ROQ7826 RYM7821:RYM7826 SII7821:SII7826 SSE7821:SSE7826 UPK7791:UPK7792 UZG7791:UZG7792 VJC7791:VJC7792 VSY7791:VSY7792 WCU7791:WCU7792 WMQ7791:WMQ7792 WWM7791:WWM7792 AE7799:AE7802 KA7802 TW7802 ADS7802 ANO7802 AXK7802 BHG7802 BRC7802 CAY7802 CKU7802 CUQ7802 DEM7802 DOI7802 DYE7802 EIA7802 ERW7802 FBS7802 FLO7802 FVK7802 GFG7802 GPC7802 GYY7802 HIU7802 HSQ7802 ICM7802 IMI7802 IWE7802 JGA7802 JPW7802 JZS7802 KJO7802 KTK7802 LDG7802 LNC7802 LWY7802 MGU7802 MQQ7802 NAM7802 NKI7802 NUE7802 OEA7802 ONW7802 OXS7802 PHO7802 PRK7802 QBG7802 QLC7802 QUY7802 REU7802 ROQ7802 RYM7802 SII7802 SSE7802 TCA7802 TLW7802 TVS7802 WWM2631:WWM2644 AE2596:AE2599 KA2599 TW2599 ADS2599 ANO2599 AXK2599 BHG2599 BRC2599 CAY2599 CKU2599 CUQ2599 DEM2599 DOI2599 DYE2599 EIA2599 ERW2599 FBS2599 FLO2599 FVK2599 GFG2599 GPC2599 GYY2599 HIU2599 HSQ2599 ICM2599 IMI2599 IWE2599 JGA2599 JPW2599 JZS2599 KJO2599 KTK2599 LDG2599 LNC2599 LWY2599 MGU2599 MQQ2599 NAM2599 NKI2599 NUE2599 OEA2599 ONW2599 OXS2599 PHO2599 PRK2599 QBG2599 QLC2599 QUY2599 REU2599 ROQ2599 RYM2599 SII2599 SSE2599 TCA2599 TLW2599 TVS2599 UFO2599 UPK2599 UZG2599 VJC2599 VSY2599 WCU2599 WMQ2599 WWM2599 TLW7821:TLW7826 KA2611:KA2615 TW2611:TW2615 ADS2611:ADS2615 ANO2611:ANO2615 AXK2611:AXK2615 BHG2611:BHG2615 BRC2611:BRC2615 CAY2611:CAY2615 CKU2611:CKU2615 CUQ2611:CUQ2615 DEM2611:DEM2615 DOI2611:DOI2615 DYE2611:DYE2615 EIA2611:EIA2615 ERW2611:ERW2615 FBS2611:FBS2615 FLO2611:FLO2615 FVK2611:FVK2615 GFG2611:GFG2615 GPC2611:GPC2615 GYY2611:GYY2615 HIU2611:HIU2615 HSQ2611:HSQ2615 ICM2611:ICM2615 IMI2611:IMI2615 IWE2611:IWE2615 JGA2611:JGA2615 JPW2611:JPW2615 JZS2611:JZS2615 KJO2611:KJO2615 KTK2611:KTK2615 LDG2611:LDG2615 LNC2611:LNC2615 LWY2611:LWY2615 MGU2611:MGU2615 MQQ2611:MQQ2615 NAM2611:NAM2615 NKI2611:NKI2615 NUE2611:NUE2615 OEA2611:OEA2615 ONW2611:ONW2615 OXS2611:OXS2615 PHO2611:PHO2615 PRK2611:PRK2615 QBG2611:QBG2615 QLC2611:QLC2615 QUY2611:QUY2615 REU2611:REU2615 ROQ2611:ROQ2615 RYM2611:RYM2615 SII2611:SII2615 SSE2611:SSE2615 TCA2611:TCA2615 TLW2611:TLW2615 TVS2611:TVS2615 UFO2611:UFO2615 UPK2611:UPK2615 UZG2611:UZG2615 VJC2611:VJC2615 VSY2611:VSY2615 WCU2611:WCU2615 WMQ2611:WMQ2615 WWM2611:WWM2615 AE2214:AE2215 KA2631:KA2644 TW2631:TW2644 ADS2631:ADS2644 ANO2631:ANO2644 AXK2631:AXK2644 BHG2631:BHG2644 BRC2631:BRC2644 CAY2631:CAY2644 CKU2631:CKU2644 CUQ2631:CUQ2644 DEM2631:DEM2644 DOI2631:DOI2644 DYE2631:DYE2644 EIA2631:EIA2644 ERW2631:ERW2644 FBS2631:FBS2644 FLO2631:FLO2644 FVK2631:FVK2644 GFG2631:GFG2644 GPC2631:GPC2644 GYY2631:GYY2644 HIU2631:HIU2644 HSQ2631:HSQ2644 ICM2631:ICM2644 IMI2631:IMI2644 IWE2631:IWE2644 JGA2631:JGA2644 JPW2631:JPW2644 JZS2631:JZS2644 KJO2631:KJO2644 KTK2631:KTK2644 LDG2631:LDG2644 LNC2631:LNC2644 LWY2631:LWY2644 MGU2631:MGU2644 MQQ2631:MQQ2644 NAM2631:NAM2644 NKI2631:NKI2644 NUE2631:NUE2644 OEA2631:OEA2644 ONW2631:ONW2644 OXS2631:OXS2644 PHO2631:PHO2644 PRK2631:PRK2644 QBG2631:QBG2644 QLC2631:QLC2644 QUY2631:QUY2644 REU2631:REU2644 ROQ2631:ROQ2644 RYM2631:RYM2644 SII2631:SII2644 SSE2631:SSE2644 TCA2631:TCA2644 TLW2631:TLW2644 TVS2631:TVS2644 UFO2631:UFO2644 UPK2631:UPK2644 UZG2631:UZG2644 VJC2631:VJC2644 VSY2631:VSY2644 WCU2631:WCU2644 WMQ2631:WMQ2644 AE3402 AE2611:AE2621 KA2665:KA2666 TW2665:TW2666 ADS2665:ADS2666 ANO2665:ANO2666 AXK2665:AXK2666 BHG2665:BHG2666 BRC2665:BRC2666 CAY2665:CAY2666 CKU2665:CKU2666 CUQ2665:CUQ2666 DEM2665:DEM2666 DOI2665:DOI2666 DYE2665:DYE2666 EIA2665:EIA2666 ERW2665:ERW2666 FBS2665:FBS2666 FLO2665:FLO2666 FVK2665:FVK2666 GFG2665:GFG2666 GPC2665:GPC2666 GYY2665:GYY2666 HIU2665:HIU2666 HSQ2665:HSQ2666 ICM2665:ICM2666 IMI2665:IMI2666 IWE2665:IWE2666 JGA2665:JGA2666 JPW2665:JPW2666 JZS2665:JZS2666 KJO2665:KJO2666 KTK2665:KTK2666 LDG2665:LDG2666 LNC2665:LNC2666 LWY2665:LWY2666 MGU2665:MGU2666 MQQ2665:MQQ2666 NAM2665:NAM2666 NKI2665:NKI2666 NUE2665:NUE2666 OEA2665:OEA2666 ONW2665:ONW2666 OXS2665:OXS2666 PHO2665:PHO2666 PRK2665:PRK2666 QBG2665:QBG2666 QLC2665:QLC2666 QUY2665:QUY2666 REU2665:REU2666 ROQ2665:ROQ2666 RYM2665:RYM2666 SII2665:SII2666 SSE2665:SSE2666 TCA2665:TCA2666 TLW2665:TLW2666 TVS2665:TVS2666 UFO2665:UFO2666 UPK2665:UPK2666 UZG2665:UZG2666 VJC2665:VJC2666 VSY2665:VSY2666 WCU2665:WCU2666 WMQ2665:WMQ2666 WWM2665:WWM2666 AE1893:AE1894 KA2672:KA2677 TW2672:TW2677 ADS2672:ADS2677 ANO2672:ANO2677 AXK2672:AXK2677 BHG2672:BHG2677 BRC2672:BRC2677 CAY2672:CAY2677 CKU2672:CKU2677 CUQ2672:CUQ2677 DEM2672:DEM2677 DOI2672:DOI2677 DYE2672:DYE2677 EIA2672:EIA2677 ERW2672:ERW2677 FBS2672:FBS2677 FLO2672:FLO2677 FVK2672:FVK2677 GFG2672:GFG2677 GPC2672:GPC2677 GYY2672:GYY2677 HIU2672:HIU2677 HSQ2672:HSQ2677 ICM2672:ICM2677 IMI2672:IMI2677 IWE2672:IWE2677 JGA2672:JGA2677 JPW2672:JPW2677 JZS2672:JZS2677 KJO2672:KJO2677 KTK2672:KTK2677 LDG2672:LDG2677 LNC2672:LNC2677 LWY2672:LWY2677 MGU2672:MGU2677 MQQ2672:MQQ2677 NAM2672:NAM2677 NKI2672:NKI2677 NUE2672:NUE2677 OEA2672:OEA2677 ONW2672:ONW2677 OXS2672:OXS2677 PHO2672:PHO2677 PRK2672:PRK2677 QBG2672:QBG2677 QLC2672:QLC2677 QUY2672:QUY2677 REU2672:REU2677 ROQ2672:ROQ2677 RYM2672:RYM2677 SII2672:SII2677 SSE2672:SSE2677 TCA2672:TCA2677 TLW2672:TLW2677 TVS2672:TVS2677 UFO2672:UFO2677 UPK2672:UPK2677 UZG2672:UZG2677 VJC2672:VJC2677 VSY2672:VSY2677 WCU2672:WCU2677 WMQ2672:WMQ2677 WWM2672:WWM2677 AE2686:AE2690 KA2704:KA2715 TW2704:TW2715 ADS2704:ADS2715 ANO2704:ANO2715 AXK2704:AXK2715 BHG2704:BHG2715 BRC2704:BRC2715 CAY2704:CAY2715 CKU2704:CKU2715 CUQ2704:CUQ2715 DEM2704:DEM2715 DOI2704:DOI2715 DYE2704:DYE2715 EIA2704:EIA2715 ERW2704:ERW2715 FBS2704:FBS2715 FLO2704:FLO2715 FVK2704:FVK2715 GFG2704:GFG2715 GPC2704:GPC2715 GYY2704:GYY2715 HIU2704:HIU2715 HSQ2704:HSQ2715 ICM2704:ICM2715 IMI2704:IMI2715 IWE2704:IWE2715 JGA2704:JGA2715 JPW2704:JPW2715 JZS2704:JZS2715 KJO2704:KJO2715 KTK2704:KTK2715 LDG2704:LDG2715 LNC2704:LNC2715 LWY2704:LWY2715 MGU2704:MGU2715 MQQ2704:MQQ2715 NAM2704:NAM2715 NKI2704:NKI2715 NUE2704:NUE2715 OEA2704:OEA2715 ONW2704:ONW2715 OXS2704:OXS2715 PHO2704:PHO2715 PRK2704:PRK2715 QBG2704:QBG2715 QLC2704:QLC2715 QUY2704:QUY2715 REU2704:REU2715 ROQ2704:ROQ2715 RYM2704:RYM2715 SII2704:SII2715 SSE2704:SSE2715 TCA2704:TCA2715 TLW2704:TLW2715 TVS2704:TVS2715 UFO2704:UFO2715 UPK2704:UPK2715 UZG2704:UZG2715 VJC2704:VJC2715 VSY2704:VSY2715 WCU2704:WCU2715 WMQ2704:WMQ2715 WWM2704:WWM2715 AE2732:AE2733 AE2735:AE2739 KA2736:KA2739 TW2736:TW2739 ADS2736:ADS2739 ANO2736:ANO2739 AXK2736:AXK2739 BHG2736:BHG2739 BRC2736:BRC2739 CAY2736:CAY2739 CKU2736:CKU2739 CUQ2736:CUQ2739 DEM2736:DEM2739 DOI2736:DOI2739 DYE2736:DYE2739 EIA2736:EIA2739 ERW2736:ERW2739 FBS2736:FBS2739 FLO2736:FLO2739 FVK2736:FVK2739 GFG2736:GFG2739 GPC2736:GPC2739 GYY2736:GYY2739 HIU2736:HIU2739 HSQ2736:HSQ2739 ICM2736:ICM2739 IMI2736:IMI2739 IWE2736:IWE2739 JGA2736:JGA2739 JPW2736:JPW2739 JZS2736:JZS2739 KJO2736:KJO2739 KTK2736:KTK2739 LDG2736:LDG2739 LNC2736:LNC2739 LWY2736:LWY2739 MGU2736:MGU2739 MQQ2736:MQQ2739 NAM2736:NAM2739 NKI2736:NKI2739 NUE2736:NUE2739 OEA2736:OEA2739 ONW2736:ONW2739 OXS2736:OXS2739 PHO2736:PHO2739 PRK2736:PRK2739 QBG2736:QBG2739 QLC2736:QLC2739 QUY2736:QUY2739 REU2736:REU2739 ROQ2736:ROQ2739 RYM2736:RYM2739 SII2736:SII2739 SSE2736:SSE2739 TCA2736:TCA2739 TLW2736:TLW2739 TVS2736:TVS2739 UFO2736:UFO2739 UPK2736:UPK2739 UZG2736:UZG2739 VJC2736:VJC2739 VSY2736:VSY2739 WCU2736:WCU2739 WMQ2736:WMQ2739 WWM2736:WWM2739 AE2730 KA2745:KA2748 TW2745:TW2748 ADS2745:ADS2748 ANO2745:ANO2748 AXK2745:AXK2748 BHG2745:BHG2748 BRC2745:BRC2748 CAY2745:CAY2748 CKU2745:CKU2748 CUQ2745:CUQ2748 DEM2745:DEM2748 DOI2745:DOI2748 DYE2745:DYE2748 EIA2745:EIA2748 ERW2745:ERW2748 FBS2745:FBS2748 FLO2745:FLO2748 FVK2745:FVK2748 GFG2745:GFG2748 GPC2745:GPC2748 GYY2745:GYY2748 HIU2745:HIU2748 HSQ2745:HSQ2748 ICM2745:ICM2748 IMI2745:IMI2748 IWE2745:IWE2748 JGA2745:JGA2748 JPW2745:JPW2748 JZS2745:JZS2748 KJO2745:KJO2748 KTK2745:KTK2748 LDG2745:LDG2748 LNC2745:LNC2748 LWY2745:LWY2748 MGU2745:MGU2748 MQQ2745:MQQ2748 NAM2745:NAM2748 NKI2745:NKI2748 NUE2745:NUE2748 OEA2745:OEA2748 ONW2745:ONW2748 OXS2745:OXS2748 PHO2745:PHO2748 PRK2745:PRK2748 QBG2745:QBG2748 QLC2745:QLC2748 QUY2745:QUY2748 REU2745:REU2748 ROQ2745:ROQ2748 RYM2745:RYM2748 SII2745:SII2748 SSE2745:SSE2748 TCA2745:TCA2748 TLW2745:TLW2748 TVS2745:TVS2748 UFO2745:UFO2748 UPK2745:UPK2748 UZG2745:UZG2748 VJC2745:VJC2748 VSY2745:VSY2748 WCU2745:WCU2748 WMQ2745:WMQ2748 WWM2745:WWM2748 AE2630:AE2648 KA2758:KA2762 TW2758:TW2762 ADS2758:ADS2762 ANO2758:ANO2762 AXK2758:AXK2762 BHG2758:BHG2762 BRC2758:BRC2762 CAY2758:CAY2762 CKU2758:CKU2762 CUQ2758:CUQ2762 DEM2758:DEM2762 DOI2758:DOI2762 DYE2758:DYE2762 EIA2758:EIA2762 ERW2758:ERW2762 FBS2758:FBS2762 FLO2758:FLO2762 FVK2758:FVK2762 GFG2758:GFG2762 GPC2758:GPC2762 GYY2758:GYY2762 HIU2758:HIU2762 HSQ2758:HSQ2762 ICM2758:ICM2762 IMI2758:IMI2762 IWE2758:IWE2762 JGA2758:JGA2762 JPW2758:JPW2762 JZS2758:JZS2762 KJO2758:KJO2762 KTK2758:KTK2762 LDG2758:LDG2762 LNC2758:LNC2762 LWY2758:LWY2762 MGU2758:MGU2762 MQQ2758:MQQ2762 NAM2758:NAM2762 NKI2758:NKI2762 NUE2758:NUE2762 OEA2758:OEA2762 ONW2758:ONW2762 OXS2758:OXS2762 PHO2758:PHO2762 PRK2758:PRK2762 QBG2758:QBG2762 QLC2758:QLC2762 QUY2758:QUY2762 REU2758:REU2762 ROQ2758:ROQ2762 RYM2758:RYM2762 SII2758:SII2762 SSE2758:SSE2762 TCA2758:TCA2762 TLW2758:TLW2762 TVS2758:TVS2762 UFO2758:UFO2762 UPK2758:UPK2762 UZG2758:UZG2762 VJC2758:VJC2762 VSY2758:VSY2762 WCU2758:WCU2762 WMQ2758:WMQ2762 WWM2758:WWM2762 AE7650:AE7654 TVS7886:TVS7888 AE2779:AE2784 AE2661:AE2666 KA2926:KA2928 TW2926:TW2928 ADS2926:ADS2928 ANO2926:ANO2928 AXK2926:AXK2928 BHG2926:BHG2928 BRC2926:BRC2928 CAY2926:CAY2928 CKU2926:CKU2928 CUQ2926:CUQ2928 DEM2926:DEM2928 DOI2926:DOI2928 DYE2926:DYE2928 EIA2926:EIA2928 ERW2926:ERW2928 FBS2926:FBS2928 FLO2926:FLO2928 FVK2926:FVK2928 GFG2926:GFG2928 GPC2926:GPC2928 GYY2926:GYY2928 HIU2926:HIU2928 HSQ2926:HSQ2928 ICM2926:ICM2928 IMI2926:IMI2928 IWE2926:IWE2928 JGA2926:JGA2928 JPW2926:JPW2928 JZS2926:JZS2928 KJO2926:KJO2928 KTK2926:KTK2928 LDG2926:LDG2928 LNC2926:LNC2928 LWY2926:LWY2928 MGU2926:MGU2928 MQQ2926:MQQ2928 NAM2926:NAM2928 NKI2926:NKI2928 NUE2926:NUE2928 OEA2926:OEA2928 ONW2926:ONW2928 OXS2926:OXS2928 PHO2926:PHO2928 PRK2926:PRK2928 QBG2926:QBG2928 QLC2926:QLC2928 QUY2926:QUY2928 REU2926:REU2928 ROQ2926:ROQ2928 RYM2926:RYM2928 SII2926:SII2928 SSE2926:SSE2928 TCA2926:TCA2928 TLW2926:TLW2928 TVS2926:TVS2928 UFO2926:UFO2928 UPK2926:UPK2928 UZG2926:UZG2928 VJC2926:VJC2928 VSY2926:VSY2928 WCU2926:WCU2928 WMQ2926:WMQ2928 WWM2926:WWM2928 KA2959 TW2959 ADS2959 ANO2959 AXK2959 BHG2959 BRC2959 CAY2959 CKU2959 CUQ2959 DEM2959 DOI2959 DYE2959 EIA2959 ERW2959 FBS2959 FLO2959 FVK2959 GFG2959 GPC2959 GYY2959 HIU2959 HSQ2959 ICM2959 IMI2959 IWE2959 JGA2959 JPW2959 JZS2959 KJO2959 KTK2959 LDG2959 LNC2959 LWY2959 MGU2959 MQQ2959 NAM2959 NKI2959 NUE2959 OEA2959 ONW2959 OXS2959 PHO2959 PRK2959 QBG2959 QLC2959 QUY2959 REU2959 ROQ2959 RYM2959 SII2959 SSE2959 TCA2959 TLW2959 TVS2959 UFO2959 UPK2959 UZG2959 VJC2959 VSY2959 WCU2959 WMQ2959 WWM2959 KA2962:KA2964 TW2962:TW2964 ADS2962:ADS2964 ANO2962:ANO2964 AXK2962:AXK2964 BHG2962:BHG2964 BRC2962:BRC2964 CAY2962:CAY2964 CKU2962:CKU2964 CUQ2962:CUQ2964 DEM2962:DEM2964 DOI2962:DOI2964 DYE2962:DYE2964 EIA2962:EIA2964 ERW2962:ERW2964 FBS2962:FBS2964 FLO2962:FLO2964 FVK2962:FVK2964 GFG2962:GFG2964 GPC2962:GPC2964 GYY2962:GYY2964 HIU2962:HIU2964 HSQ2962:HSQ2964 ICM2962:ICM2964 IMI2962:IMI2964 IWE2962:IWE2964 JGA2962:JGA2964 JPW2962:JPW2964 JZS2962:JZS2964 KJO2962:KJO2964 KTK2962:KTK2964 LDG2962:LDG2964 LNC2962:LNC2964 LWY2962:LWY2964 MGU2962:MGU2964 MQQ2962:MQQ2964 NAM2962:NAM2964 NKI2962:NKI2964 NUE2962:NUE2964 OEA2962:OEA2964 ONW2962:ONW2964 OXS2962:OXS2964 PHO2962:PHO2964 PRK2962:PRK2964 QBG2962:QBG2964 QLC2962:QLC2964 QUY2962:QUY2964 REU2962:REU2964 ROQ2962:ROQ2964 RYM2962:RYM2964 SII2962:SII2964 SSE2962:SSE2964 TCA2962:TCA2964 TLW2962:TLW2964 TVS2962:TVS2964 UFO2962:UFO2964 UPK2962:UPK2964 UZG2962:UZG2964 VJC2962:VJC2964 VSY2962:VSY2964 WCU2962:WCU2964 WMQ2962:WMQ2964 WWM2962:WWM2964 AE3005:AE3042 KA2987:KA2997 TW2987:TW2997 ADS2987:ADS2997 ANO2987:ANO2997 AXK2987:AXK2997 BHG2987:BHG2997 BRC2987:BRC2997 CAY2987:CAY2997 CKU2987:CKU2997 CUQ2987:CUQ2997 DEM2987:DEM2997 DOI2987:DOI2997 DYE2987:DYE2997 EIA2987:EIA2997 ERW2987:ERW2997 FBS2987:FBS2997 FLO2987:FLO2997 FVK2987:FVK2997 GFG2987:GFG2997 GPC2987:GPC2997 GYY2987:GYY2997 HIU2987:HIU2997 HSQ2987:HSQ2997 ICM2987:ICM2997 IMI2987:IMI2997 IWE2987:IWE2997 JGA2987:JGA2997 JPW2987:JPW2997 JZS2987:JZS2997 KJO2987:KJO2997 KTK2987:KTK2997 LDG2987:LDG2997 LNC2987:LNC2997 LWY2987:LWY2997 MGU2987:MGU2997 MQQ2987:MQQ2997 NAM2987:NAM2997 NKI2987:NKI2997 NUE2987:NUE2997 OEA2987:OEA2997 ONW2987:ONW2997 OXS2987:OXS2997 PHO2987:PHO2997 PRK2987:PRK2997 QBG2987:QBG2997 QLC2987:QLC2997 QUY2987:QUY2997 REU2987:REU2997 ROQ2987:ROQ2997 RYM2987:RYM2997 SII2987:SII2997 SSE2987:SSE2997 TCA2987:TCA2997 TLW2987:TLW2997 TVS2987:TVS2997 UFO2987:UFO2997 UPK2987:UPK2997 UZG2987:UZG2997 VJC2987:VJC2997 VSY2987:VSY2997 WCU2987:WCU2997 WMQ2987:WMQ2997 WWM2987:WWM2997 AE858:AE866 KA3040:KA3042 TW3040:TW3042 ADS3040:ADS3042 ANO3040:ANO3042 AXK3040:AXK3042 BHG3040:BHG3042 BRC3040:BRC3042 CAY3040:CAY3042 CKU3040:CKU3042 CUQ3040:CUQ3042 DEM3040:DEM3042 DOI3040:DOI3042 DYE3040:DYE3042 EIA3040:EIA3042 ERW3040:ERW3042 FBS3040:FBS3042 FLO3040:FLO3042 FVK3040:FVK3042 GFG3040:GFG3042 GPC3040:GPC3042 GYY3040:GYY3042 HIU3040:HIU3042 HSQ3040:HSQ3042 ICM3040:ICM3042 IMI3040:IMI3042 IWE3040:IWE3042 JGA3040:JGA3042 JPW3040:JPW3042 JZS3040:JZS3042 KJO3040:KJO3042 KTK3040:KTK3042 LDG3040:LDG3042 LNC3040:LNC3042 LWY3040:LWY3042 MGU3040:MGU3042 MQQ3040:MQQ3042 NAM3040:NAM3042 NKI3040:NKI3042 NUE3040:NUE3042 OEA3040:OEA3042 ONW3040:ONW3042 OXS3040:OXS3042 PHO3040:PHO3042 PRK3040:PRK3042 QBG3040:QBG3042 QLC3040:QLC3042 QUY3040:QUY3042 REU3040:REU3042 ROQ3040:ROQ3042 RYM3040:RYM3042 SII3040:SII3042 SSE3040:SSE3042 TCA3040:TCA3042 TLW3040:TLW3042 TVS3040:TVS3042 UFO3040:UFO3042 UPK3040:UPK3042 UZG3040:UZG3042 VJC3040:VJC3042 VSY3040:VSY3042 WCU3040:WCU3042 WMQ3040:WMQ3042 WWM3040:WWM3042 AE3046 AE3048:AE3061 KA3048:KA3057 TW3048:TW3057 ADS3048:ADS3057 ANO3048:ANO3057 AXK3048:AXK3057 BHG3048:BHG3057 BRC3048:BRC3057 CAY3048:CAY3057 CKU3048:CKU3057 CUQ3048:CUQ3057 DEM3048:DEM3057 DOI3048:DOI3057 DYE3048:DYE3057 EIA3048:EIA3057 ERW3048:ERW3057 FBS3048:FBS3057 FLO3048:FLO3057 FVK3048:FVK3057 GFG3048:GFG3057 GPC3048:GPC3057 GYY3048:GYY3057 HIU3048:HIU3057 HSQ3048:HSQ3057 ICM3048:ICM3057 IMI3048:IMI3057 IWE3048:IWE3057 JGA3048:JGA3057 JPW3048:JPW3057 JZS3048:JZS3057 KJO3048:KJO3057 KTK3048:KTK3057 LDG3048:LDG3057 LNC3048:LNC3057 LWY3048:LWY3057 MGU3048:MGU3057 MQQ3048:MQQ3057 NAM3048:NAM3057 NKI3048:NKI3057 NUE3048:NUE3057 OEA3048:OEA3057 ONW3048:ONW3057 OXS3048:OXS3057 PHO3048:PHO3057 PRK3048:PRK3057 QBG3048:QBG3057 QLC3048:QLC3057 QUY3048:QUY3057 REU3048:REU3057 ROQ3048:ROQ3057 RYM3048:RYM3057 SII3048:SII3057 SSE3048:SSE3057 TCA3048:TCA3057 TLW3048:TLW3057 TVS3048:TVS3057 UFO3048:UFO3057 UPK3048:UPK3057 UZG3048:UZG3057 VJC3048:VJC3057 VSY3048:VSY3057 WCU3048:WCU3057 WMQ3048:WMQ3057 WWM3048:WWM3057 WWM3076 KA3076 TW3076 ADS3076 ANO3076 AXK3076 BHG3076 BRC3076 CAY3076 CKU3076 CUQ3076 DEM3076 DOI3076 DYE3076 EIA3076 ERW3076 FBS3076 FLO3076 FVK3076 GFG3076 GPC3076 GYY3076 HIU3076 HSQ3076 ICM3076 IMI3076 IWE3076 JGA3076 JPW3076 JZS3076 KJO3076 KTK3076 LDG3076 LNC3076 LWY3076 MGU3076 MQQ3076 NAM3076 NKI3076 NUE3076 OEA3076 ONW3076 OXS3076 PHO3076 PRK3076 QBG3076 QLC3076 QUY3076 REU3076 ROQ3076 RYM3076 SII3076 SSE3076 TCA3076 TLW3076 TVS3076 UFO3076 UPK3076 UZG3076 VJC3076 VSY3076 WCU3076 WMQ3076 AE2870 KA3098:KA3106 TW3098:TW3106 ADS3098:ADS3106 ANO3098:ANO3106 AXK3098:AXK3106 BHG3098:BHG3106 BRC3098:BRC3106 CAY3098:CAY3106 CKU3098:CKU3106 CUQ3098:CUQ3106 DEM3098:DEM3106 DOI3098:DOI3106 DYE3098:DYE3106 EIA3098:EIA3106 ERW3098:ERW3106 FBS3098:FBS3106 FLO3098:FLO3106 FVK3098:FVK3106 GFG3098:GFG3106 GPC3098:GPC3106 GYY3098:GYY3106 HIU3098:HIU3106 HSQ3098:HSQ3106 ICM3098:ICM3106 IMI3098:IMI3106 IWE3098:IWE3106 JGA3098:JGA3106 JPW3098:JPW3106 JZS3098:JZS3106 KJO3098:KJO3106 KTK3098:KTK3106 LDG3098:LDG3106 LNC3098:LNC3106 LWY3098:LWY3106 MGU3098:MGU3106 MQQ3098:MQQ3106 NAM3098:NAM3106 NKI3098:NKI3106 NUE3098:NUE3106 OEA3098:OEA3106 ONW3098:ONW3106 OXS3098:OXS3106 PHO3098:PHO3106 PRK3098:PRK3106 QBG3098:QBG3106 QLC3098:QLC3106 QUY3098:QUY3106 REU3098:REU3106 ROQ3098:ROQ3106 RYM3098:RYM3106 SII3098:SII3106 SSE3098:SSE3106 TCA3098:TCA3106 TLW3098:TLW3106 TVS3098:TVS3106 UFO3098:UFO3106 UPK3098:UPK3106 UZG3098:UZG3106 VJC3098:VJC3106 VSY3098:VSY3106 WCU3098:WCU3106 WMQ3098:WMQ3106 WWM3098:WWM3106 AE2757:AF2757 KA3132 TW3132 ADS3132 ANO3132 AXK3132 BHG3132 BRC3132 CAY3132 CKU3132 CUQ3132 DEM3132 DOI3132 DYE3132 EIA3132 ERW3132 FBS3132 FLO3132 FVK3132 GFG3132 GPC3132 GYY3132 HIU3132 HSQ3132 ICM3132 IMI3132 IWE3132 JGA3132 JPW3132 JZS3132 KJO3132 KTK3132 LDG3132 LNC3132 LWY3132 MGU3132 MQQ3132 NAM3132 NKI3132 NUE3132 OEA3132 ONW3132 OXS3132 PHO3132 PRK3132 QBG3132 QLC3132 QUY3132 REU3132 ROQ3132 RYM3132 SII3132 SSE3132 TCA3132 TLW3132 TVS3132 UFO3132 UPK3132 UZG3132 VJC3132 VSY3132 WCU3132 WMQ3132 WWM3132 KA3138:KA3140 TW3138:TW3140 ADS3138:ADS3140 ANO3138:ANO3140 AXK3138:AXK3140 BHG3138:BHG3140 BRC3138:BRC3140 CAY3138:CAY3140 CKU3138:CKU3140 CUQ3138:CUQ3140 DEM3138:DEM3140 DOI3138:DOI3140 DYE3138:DYE3140 EIA3138:EIA3140 ERW3138:ERW3140 FBS3138:FBS3140 FLO3138:FLO3140 FVK3138:FVK3140 GFG3138:GFG3140 GPC3138:GPC3140 GYY3138:GYY3140 HIU3138:HIU3140 HSQ3138:HSQ3140 ICM3138:ICM3140 IMI3138:IMI3140 IWE3138:IWE3140 JGA3138:JGA3140 JPW3138:JPW3140 JZS3138:JZS3140 KJO3138:KJO3140 KTK3138:KTK3140 LDG3138:LDG3140 LNC3138:LNC3140 LWY3138:LWY3140 MGU3138:MGU3140 MQQ3138:MQQ3140 NAM3138:NAM3140 NKI3138:NKI3140 NUE3138:NUE3140 OEA3138:OEA3140 ONW3138:ONW3140 OXS3138:OXS3140 PHO3138:PHO3140 PRK3138:PRK3140 QBG3138:QBG3140 QLC3138:QLC3140 QUY3138:QUY3140 REU3138:REU3140 ROQ3138:ROQ3140 RYM3138:RYM3140 SII3138:SII3140 SSE3138:SSE3140 TCA3138:TCA3140 TLW3138:TLW3140 TVS3138:TVS3140 UFO3138:UFO3140 UPK3138:UPK3140 UZG3138:UZG3140 VJC3138:VJC3140 VSY3138:VSY3140 WCU3138:WCU3140 WMQ3138:WMQ3140 WWM3138:WWM3140 AE3134 AE3153:AE3169 KA3153:KA3169 TW3153:TW3169 ADS3153:ADS3169 ANO3153:ANO3169 AXK3153:AXK3169 BHG3153:BHG3169 BRC3153:BRC3169 CAY3153:CAY3169 CKU3153:CKU3169 CUQ3153:CUQ3169 DEM3153:DEM3169 DOI3153:DOI3169 DYE3153:DYE3169 EIA3153:EIA3169 ERW3153:ERW3169 FBS3153:FBS3169 FLO3153:FLO3169 FVK3153:FVK3169 GFG3153:GFG3169 GPC3153:GPC3169 GYY3153:GYY3169 HIU3153:HIU3169 HSQ3153:HSQ3169 ICM3153:ICM3169 IMI3153:IMI3169 IWE3153:IWE3169 JGA3153:JGA3169 JPW3153:JPW3169 JZS3153:JZS3169 KJO3153:KJO3169 KTK3153:KTK3169 LDG3153:LDG3169 LNC3153:LNC3169 LWY3153:LWY3169 MGU3153:MGU3169 MQQ3153:MQQ3169 NAM3153:NAM3169 NKI3153:NKI3169 NUE3153:NUE3169 OEA3153:OEA3169 ONW3153:ONW3169 OXS3153:OXS3169 PHO3153:PHO3169 PRK3153:PRK3169 QBG3153:QBG3169 QLC3153:QLC3169 QUY3153:QUY3169 REU3153:REU3169 ROQ3153:ROQ3169 RYM3153:RYM3169 SII3153:SII3169 SSE3153:SSE3169 TCA3153:TCA3169 TLW3153:TLW3169 TVS3153:TVS3169 UFO3153:UFO3169 UPK3153:UPK3169 UZG3153:UZG3169 VJC3153:VJC3169 VSY3153:VSY3169 WCU3153:WCU3169 WMQ3153:WMQ3169 WWM3153:WWM3169 AE3172:AE3175 KA3197 TW3197 ADS3197 ANO3197 AXK3197 BHG3197 BRC3197 CAY3197 CKU3197 CUQ3197 DEM3197 DOI3197 DYE3197 EIA3197 ERW3197 FBS3197 FLO3197 FVK3197 GFG3197 GPC3197 GYY3197 HIU3197 HSQ3197 ICM3197 IMI3197 IWE3197 JGA3197 JPW3197 JZS3197 KJO3197 KTK3197 LDG3197 LNC3197 LWY3197 MGU3197 MQQ3197 NAM3197 NKI3197 NUE3197 OEA3197 ONW3197 OXS3197 PHO3197 PRK3197 QBG3197 QLC3197 QUY3197 REU3197 ROQ3197 RYM3197 SII3197 SSE3197 TCA3197 TLW3197 TVS3197 UFO3197 UPK3197 UZG3197 VJC3197 VSY3197 WCU3197 WMQ3197 WWM3197 KA3207:KA3239 TW3207:TW3239 ADS3207:ADS3239 ANO3207:ANO3239 AXK3207:AXK3239 BHG3207:BHG3239 BRC3207:BRC3239 CAY3207:CAY3239 CKU3207:CKU3239 CUQ3207:CUQ3239 DEM3207:DEM3239 DOI3207:DOI3239 DYE3207:DYE3239 EIA3207:EIA3239 ERW3207:ERW3239 FBS3207:FBS3239 FLO3207:FLO3239 FVK3207:FVK3239 GFG3207:GFG3239 GPC3207:GPC3239 GYY3207:GYY3239 HIU3207:HIU3239 HSQ3207:HSQ3239 ICM3207:ICM3239 IMI3207:IMI3239 IWE3207:IWE3239 JGA3207:JGA3239 JPW3207:JPW3239 JZS3207:JZS3239 KJO3207:KJO3239 KTK3207:KTK3239 LDG3207:LDG3239 LNC3207:LNC3239 LWY3207:LWY3239 MGU3207:MGU3239 MQQ3207:MQQ3239 NAM3207:NAM3239 NKI3207:NKI3239 NUE3207:NUE3239 OEA3207:OEA3239 ONW3207:ONW3239 OXS3207:OXS3239 PHO3207:PHO3239 PRK3207:PRK3239 QBG3207:QBG3239 QLC3207:QLC3239 QUY3207:QUY3239 REU3207:REU3239 ROQ3207:ROQ3239 RYM3207:RYM3239 SII3207:SII3239 SSE3207:SSE3239 TCA3207:TCA3239 TLW3207:TLW3239 TVS3207:TVS3239 UFO3207:UFO3239 UPK3207:UPK3239 UZG3207:UZG3239 VJC3207:VJC3239 VSY3207:VSY3239 WCU3207:WCU3239 WMQ3207:WMQ3239 WWM3207:WWM3239 AE3258:AE3265 KA3258:KA3265 TW3258:TW3265 ADS3258:ADS3265 ANO3258:ANO3265 AXK3258:AXK3265 BHG3258:BHG3265 BRC3258:BRC3265 CAY3258:CAY3265 CKU3258:CKU3265 CUQ3258:CUQ3265 DEM3258:DEM3265 DOI3258:DOI3265 DYE3258:DYE3265 EIA3258:EIA3265 ERW3258:ERW3265 FBS3258:FBS3265 FLO3258:FLO3265 FVK3258:FVK3265 GFG3258:GFG3265 GPC3258:GPC3265 GYY3258:GYY3265 HIU3258:HIU3265 HSQ3258:HSQ3265 ICM3258:ICM3265 IMI3258:IMI3265 IWE3258:IWE3265 JGA3258:JGA3265 JPW3258:JPW3265 JZS3258:JZS3265 KJO3258:KJO3265 KTK3258:KTK3265 LDG3258:LDG3265 LNC3258:LNC3265 LWY3258:LWY3265 MGU3258:MGU3265 MQQ3258:MQQ3265 NAM3258:NAM3265 NKI3258:NKI3265 NUE3258:NUE3265 OEA3258:OEA3265 ONW3258:ONW3265 OXS3258:OXS3265 PHO3258:PHO3265 PRK3258:PRK3265 QBG3258:QBG3265 QLC3258:QLC3265 QUY3258:QUY3265 REU3258:REU3265 ROQ3258:ROQ3265 RYM3258:RYM3265 SII3258:SII3265 SSE3258:SSE3265 TCA3258:TCA3265 TLW3258:TLW3265 TVS3258:TVS3265 UFO3258:UFO3265 UPK3258:UPK3265 UZG3258:UZG3265 VJC3258:VJC3265 VSY3258:VSY3265 WCU3258:WCU3265 WMQ3258:WMQ3265 WWM3258:WWM3265 AE3335:AE3336 KA3343 TW3343 ADS3343 ANO3343 AXK3343 BHG3343 BRC3343 CAY3343 CKU3343 CUQ3343 DEM3343 DOI3343 DYE3343 EIA3343 ERW3343 FBS3343 FLO3343 FVK3343 GFG3343 GPC3343 GYY3343 HIU3343 HSQ3343 ICM3343 IMI3343 IWE3343 JGA3343 JPW3343 JZS3343 KJO3343 KTK3343 LDG3343 LNC3343 LWY3343 MGU3343 MQQ3343 NAM3343 NKI3343 NUE3343 OEA3343 ONW3343 OXS3343 PHO3343 PRK3343 QBG3343 QLC3343 QUY3343 REU3343 ROQ3343 RYM3343 SII3343 SSE3343 TCA3343 TLW3343 TVS3343 UFO3343 UPK3343 UZG3343 VJC3343 VSY3343 WCU3343 WMQ3343 WWM3343 KA3351:KA3383 TW3351:TW3383 ADS3351:ADS3383 ANO3351:ANO3383 AXK3351:AXK3383 BHG3351:BHG3383 BRC3351:BRC3383 CAY3351:CAY3383 CKU3351:CKU3383 CUQ3351:CUQ3383 DEM3351:DEM3383 DOI3351:DOI3383 DYE3351:DYE3383 EIA3351:EIA3383 ERW3351:ERW3383 FBS3351:FBS3383 FLO3351:FLO3383 FVK3351:FVK3383 GFG3351:GFG3383 GPC3351:GPC3383 GYY3351:GYY3383 HIU3351:HIU3383 HSQ3351:HSQ3383 ICM3351:ICM3383 IMI3351:IMI3383 IWE3351:IWE3383 JGA3351:JGA3383 JPW3351:JPW3383 JZS3351:JZS3383 KJO3351:KJO3383 KTK3351:KTK3383 LDG3351:LDG3383 LNC3351:LNC3383 LWY3351:LWY3383 MGU3351:MGU3383 MQQ3351:MQQ3383 NAM3351:NAM3383 NKI3351:NKI3383 NUE3351:NUE3383 OEA3351:OEA3383 ONW3351:ONW3383 OXS3351:OXS3383 PHO3351:PHO3383 PRK3351:PRK3383 QBG3351:QBG3383 QLC3351:QLC3383 QUY3351:QUY3383 REU3351:REU3383 ROQ3351:ROQ3383 RYM3351:RYM3383 SII3351:SII3383 SSE3351:SSE3383 TCA3351:TCA3383 TLW3351:TLW3383 TVS3351:TVS3383 UFO3351:UFO3383 UPK3351:UPK3383 UZG3351:UZG3383 VJC3351:VJC3383 VSY3351:VSY3383 WCU3351:WCU3383 WMQ3351:WMQ3383 WWM3351:WWM3383 AE3413:AE3420 KA3417:KA3420 TW3417:TW3420 ADS3417:ADS3420 ANO3417:ANO3420 AXK3417:AXK3420 BHG3417:BHG3420 BRC3417:BRC3420 CAY3417:CAY3420 CKU3417:CKU3420 CUQ3417:CUQ3420 DEM3417:DEM3420 DOI3417:DOI3420 DYE3417:DYE3420 EIA3417:EIA3420 ERW3417:ERW3420 FBS3417:FBS3420 FLO3417:FLO3420 FVK3417:FVK3420 GFG3417:GFG3420 GPC3417:GPC3420 GYY3417:GYY3420 HIU3417:HIU3420 HSQ3417:HSQ3420 ICM3417:ICM3420 IMI3417:IMI3420 IWE3417:IWE3420 JGA3417:JGA3420 JPW3417:JPW3420 JZS3417:JZS3420 KJO3417:KJO3420 KTK3417:KTK3420 LDG3417:LDG3420 LNC3417:LNC3420 LWY3417:LWY3420 MGU3417:MGU3420 MQQ3417:MQQ3420 NAM3417:NAM3420 NKI3417:NKI3420 NUE3417:NUE3420 OEA3417:OEA3420 ONW3417:ONW3420 OXS3417:OXS3420 PHO3417:PHO3420 PRK3417:PRK3420 QBG3417:QBG3420 QLC3417:QLC3420 QUY3417:QUY3420 REU3417:REU3420 ROQ3417:ROQ3420 RYM3417:RYM3420 SII3417:SII3420 SSE3417:SSE3420 TCA3417:TCA3420 TLW3417:TLW3420 TVS3417:TVS3420 UFO3417:UFO3420 UPK3417:UPK3420 UZG3417:UZG3420 VJC3417:VJC3420 VSY3417:VSY3420 WCU3417:WCU3420 WMQ3417:WMQ3420 WWM3417:WWM3420 AE3429:AE3438 KA3429:KA3433 TW3429:TW3433 ADS3429:ADS3433 ANO3429:ANO3433 AXK3429:AXK3433 BHG3429:BHG3433 BRC3429:BRC3433 CAY3429:CAY3433 CKU3429:CKU3433 CUQ3429:CUQ3433 DEM3429:DEM3433 DOI3429:DOI3433 DYE3429:DYE3433 EIA3429:EIA3433 ERW3429:ERW3433 FBS3429:FBS3433 FLO3429:FLO3433 FVK3429:FVK3433 GFG3429:GFG3433 GPC3429:GPC3433 GYY3429:GYY3433 HIU3429:HIU3433 HSQ3429:HSQ3433 ICM3429:ICM3433 IMI3429:IMI3433 IWE3429:IWE3433 JGA3429:JGA3433 JPW3429:JPW3433 JZS3429:JZS3433 KJO3429:KJO3433 KTK3429:KTK3433 LDG3429:LDG3433 LNC3429:LNC3433 LWY3429:LWY3433 MGU3429:MGU3433 MQQ3429:MQQ3433 NAM3429:NAM3433 NKI3429:NKI3433 NUE3429:NUE3433 OEA3429:OEA3433 ONW3429:ONW3433 OXS3429:OXS3433 PHO3429:PHO3433 PRK3429:PRK3433 QBG3429:QBG3433 QLC3429:QLC3433 QUY3429:QUY3433 REU3429:REU3433 ROQ3429:ROQ3433 RYM3429:RYM3433 SII3429:SII3433 SSE3429:SSE3433 TCA3429:TCA3433 TLW3429:TLW3433 TVS3429:TVS3433 UFO3429:UFO3433 UPK3429:UPK3433 UZG3429:UZG3433 VJC3429:VJC3433 VSY3429:VSY3433 WCU3429:WCU3433 WMQ3429:WMQ3433 WWM3429:WWM3433 AE3456:AE3461 KA3457:KA3461 TW3457:TW3461 ADS3457:ADS3461 ANO3457:ANO3461 AXK3457:AXK3461 BHG3457:BHG3461 BRC3457:BRC3461 CAY3457:CAY3461 CKU3457:CKU3461 CUQ3457:CUQ3461 DEM3457:DEM3461 DOI3457:DOI3461 DYE3457:DYE3461 EIA3457:EIA3461 ERW3457:ERW3461 FBS3457:FBS3461 FLO3457:FLO3461 FVK3457:FVK3461 GFG3457:GFG3461 GPC3457:GPC3461 GYY3457:GYY3461 HIU3457:HIU3461 HSQ3457:HSQ3461 ICM3457:ICM3461 IMI3457:IMI3461 IWE3457:IWE3461 JGA3457:JGA3461 JPW3457:JPW3461 JZS3457:JZS3461 KJO3457:KJO3461 KTK3457:KTK3461 LDG3457:LDG3461 LNC3457:LNC3461 LWY3457:LWY3461 MGU3457:MGU3461 MQQ3457:MQQ3461 NAM3457:NAM3461 NKI3457:NKI3461 NUE3457:NUE3461 OEA3457:OEA3461 ONW3457:ONW3461 OXS3457:OXS3461 PHO3457:PHO3461 PRK3457:PRK3461 QBG3457:QBG3461 QLC3457:QLC3461 QUY3457:QUY3461 REU3457:REU3461 ROQ3457:ROQ3461 RYM3457:RYM3461 SII3457:SII3461 SSE3457:SSE3461 TCA3457:TCA3461 TLW3457:TLW3461 TVS3457:TVS3461 UFO3457:UFO3461 UPK3457:UPK3461 UZG3457:UZG3461 VJC3457:VJC3461 VSY3457:VSY3461 WCU3457:WCU3461 WMQ3457:WMQ3461 WWM3457:WWM3461 AE3449 KA3479:KA3485 TW3479:TW3485 ADS3479:ADS3485 ANO3479:ANO3485 AXK3479:AXK3485 BHG3479:BHG3485 BRC3479:BRC3485 CAY3479:CAY3485 CKU3479:CKU3485 CUQ3479:CUQ3485 DEM3479:DEM3485 DOI3479:DOI3485 DYE3479:DYE3485 EIA3479:EIA3485 ERW3479:ERW3485 FBS3479:FBS3485 FLO3479:FLO3485 FVK3479:FVK3485 GFG3479:GFG3485 GPC3479:GPC3485 GYY3479:GYY3485 HIU3479:HIU3485 HSQ3479:HSQ3485 ICM3479:ICM3485 IMI3479:IMI3485 IWE3479:IWE3485 JGA3479:JGA3485 JPW3479:JPW3485 JZS3479:JZS3485 KJO3479:KJO3485 KTK3479:KTK3485 LDG3479:LDG3485 LNC3479:LNC3485 LWY3479:LWY3485 MGU3479:MGU3485 MQQ3479:MQQ3485 NAM3479:NAM3485 NKI3479:NKI3485 NUE3479:NUE3485 OEA3479:OEA3485 ONW3479:ONW3485 OXS3479:OXS3485 PHO3479:PHO3485 PRK3479:PRK3485 QBG3479:QBG3485 QLC3479:QLC3485 QUY3479:QUY3485 REU3479:REU3485 ROQ3479:ROQ3485 RYM3479:RYM3485 SII3479:SII3485 SSE3479:SSE3485 TCA3479:TCA3485 TLW3479:TLW3485 TVS3479:TVS3485 UFO3479:UFO3485 UPK3479:UPK3485 UZG3479:UZG3485 VJC3479:VJC3485 VSY3479:VSY3485 WCU3479:WCU3485 WMQ3479:WMQ3485 WWM3479:WWM3485 TVS7791:TVS7792 UFO7886:UFO7888 AE3491:AE3559 AE3600:AE3602 KA3600:KA3602 TW3600:TW3602 ADS3600:ADS3602 ANO3600:ANO3602 AXK3600:AXK3602 BHG3600:BHG3602 BRC3600:BRC3602 CAY3600:CAY3602 CKU3600:CKU3602 CUQ3600:CUQ3602 DEM3600:DEM3602 DOI3600:DOI3602 DYE3600:DYE3602 EIA3600:EIA3602 ERW3600:ERW3602 FBS3600:FBS3602 FLO3600:FLO3602 FVK3600:FVK3602 GFG3600:GFG3602 GPC3600:GPC3602 GYY3600:GYY3602 HIU3600:HIU3602 HSQ3600:HSQ3602 ICM3600:ICM3602 IMI3600:IMI3602 IWE3600:IWE3602 JGA3600:JGA3602 JPW3600:JPW3602 JZS3600:JZS3602 KJO3600:KJO3602 KTK3600:KTK3602 LDG3600:LDG3602 LNC3600:LNC3602 LWY3600:LWY3602 MGU3600:MGU3602 MQQ3600:MQQ3602 NAM3600:NAM3602 NKI3600:NKI3602 NUE3600:NUE3602 OEA3600:OEA3602 ONW3600:ONW3602 OXS3600:OXS3602 PHO3600:PHO3602 PRK3600:PRK3602 QBG3600:QBG3602 QLC3600:QLC3602 QUY3600:QUY3602 REU3600:REU3602 ROQ3600:ROQ3602 RYM3600:RYM3602 SII3600:SII3602 SSE3600:SSE3602 TCA3600:TCA3602 TLW3600:TLW3602 TVS3600:TVS3602 UFO3600:UFO3602 UPK3600:UPK3602 UZG3600:UZG3602 VJC3600:VJC3602 VSY3600:VSY3602 WCU3600:WCU3602 WMQ3600:WMQ3602 WWM3600:WWM3602 AE3610:AE3625 KA3610:KA3617 TW3610:TW3617 ADS3610:ADS3617 ANO3610:ANO3617 AXK3610:AXK3617 BHG3610:BHG3617 BRC3610:BRC3617 CAY3610:CAY3617 CKU3610:CKU3617 CUQ3610:CUQ3617 DEM3610:DEM3617 DOI3610:DOI3617 DYE3610:DYE3617 EIA3610:EIA3617 ERW3610:ERW3617 FBS3610:FBS3617 FLO3610:FLO3617 FVK3610:FVK3617 GFG3610:GFG3617 GPC3610:GPC3617 GYY3610:GYY3617 HIU3610:HIU3617 HSQ3610:HSQ3617 ICM3610:ICM3617 IMI3610:IMI3617 IWE3610:IWE3617 JGA3610:JGA3617 JPW3610:JPW3617 JZS3610:JZS3617 KJO3610:KJO3617 KTK3610:KTK3617 LDG3610:LDG3617 LNC3610:LNC3617 LWY3610:LWY3617 MGU3610:MGU3617 MQQ3610:MQQ3617 NAM3610:NAM3617 NKI3610:NKI3617 NUE3610:NUE3617 OEA3610:OEA3617 ONW3610:ONW3617 OXS3610:OXS3617 PHO3610:PHO3617 PRK3610:PRK3617 QBG3610:QBG3617 QLC3610:QLC3617 QUY3610:QUY3617 REU3610:REU3617 ROQ3610:ROQ3617 RYM3610:RYM3617 SII3610:SII3617 SSE3610:SSE3617 TCA3610:TCA3617 TLW3610:TLW3617 TVS3610:TVS3617 UFO3610:UFO3617 UPK3610:UPK3617 UZG3610:UZG3617 VJC3610:VJC3617 VSY3610:VSY3617 WCU3610:WCU3617 WMQ3610:WMQ3617 WWM3610:WWM3617 AE3644:AE3650 KA3644:KA3646 TW3644:TW3646 ADS3644:ADS3646 ANO3644:ANO3646 AXK3644:AXK3646 BHG3644:BHG3646 BRC3644:BRC3646 CAY3644:CAY3646 CKU3644:CKU3646 CUQ3644:CUQ3646 DEM3644:DEM3646 DOI3644:DOI3646 DYE3644:DYE3646 EIA3644:EIA3646 ERW3644:ERW3646 FBS3644:FBS3646 FLO3644:FLO3646 FVK3644:FVK3646 GFG3644:GFG3646 GPC3644:GPC3646 GYY3644:GYY3646 HIU3644:HIU3646 HSQ3644:HSQ3646 ICM3644:ICM3646 IMI3644:IMI3646 IWE3644:IWE3646 JGA3644:JGA3646 JPW3644:JPW3646 JZS3644:JZS3646 KJO3644:KJO3646 KTK3644:KTK3646 LDG3644:LDG3646 LNC3644:LNC3646 LWY3644:LWY3646 MGU3644:MGU3646 MQQ3644:MQQ3646 NAM3644:NAM3646 NKI3644:NKI3646 NUE3644:NUE3646 OEA3644:OEA3646 ONW3644:ONW3646 OXS3644:OXS3646 PHO3644:PHO3646 PRK3644:PRK3646 QBG3644:QBG3646 QLC3644:QLC3646 QUY3644:QUY3646 REU3644:REU3646 ROQ3644:ROQ3646 RYM3644:RYM3646 SII3644:SII3646 SSE3644:SSE3646 TCA3644:TCA3646 TLW3644:TLW3646 TVS3644:TVS3646 UFO3644:UFO3646 UPK3644:UPK3646 UZG3644:UZG3646 VJC3644:VJC3646 VSY3644:VSY3646 WCU3644:WCU3646 WMQ3644:WMQ3646 WWM3644:WWM3646 AE3667:AE3682 KA3667:KA3682 TW3667:TW3682 ADS3667:ADS3682 ANO3667:ANO3682 AXK3667:AXK3682 BHG3667:BHG3682 BRC3667:BRC3682 CAY3667:CAY3682 CKU3667:CKU3682 CUQ3667:CUQ3682 DEM3667:DEM3682 DOI3667:DOI3682 DYE3667:DYE3682 EIA3667:EIA3682 ERW3667:ERW3682 FBS3667:FBS3682 FLO3667:FLO3682 FVK3667:FVK3682 GFG3667:GFG3682 GPC3667:GPC3682 GYY3667:GYY3682 HIU3667:HIU3682 HSQ3667:HSQ3682 ICM3667:ICM3682 IMI3667:IMI3682 IWE3667:IWE3682 JGA3667:JGA3682 JPW3667:JPW3682 JZS3667:JZS3682 KJO3667:KJO3682 KTK3667:KTK3682 LDG3667:LDG3682 LNC3667:LNC3682 LWY3667:LWY3682 MGU3667:MGU3682 MQQ3667:MQQ3682 NAM3667:NAM3682 NKI3667:NKI3682 NUE3667:NUE3682 OEA3667:OEA3682 ONW3667:ONW3682 OXS3667:OXS3682 PHO3667:PHO3682 PRK3667:PRK3682 QBG3667:QBG3682 QLC3667:QLC3682 QUY3667:QUY3682 REU3667:REU3682 ROQ3667:ROQ3682 RYM3667:RYM3682 SII3667:SII3682 SSE3667:SSE3682 TCA3667:TCA3682 TLW3667:TLW3682 TVS3667:TVS3682 UFO3667:UFO3682 UPK3667:UPK3682 UZG3667:UZG3682 VJC3667:VJC3682 VSY3667:VSY3682 WCU3667:WCU3682 WMQ3667:WMQ3682 WWM3667:WWM3682 AE3696:AE3713 KA3706:KA3710 TW3706:TW3710 ADS3706:ADS3710 ANO3706:ANO3710 AXK3706:AXK3710 BHG3706:BHG3710 BRC3706:BRC3710 CAY3706:CAY3710 CKU3706:CKU3710 CUQ3706:CUQ3710 DEM3706:DEM3710 DOI3706:DOI3710 DYE3706:DYE3710 EIA3706:EIA3710 ERW3706:ERW3710 FBS3706:FBS3710 FLO3706:FLO3710 FVK3706:FVK3710 GFG3706:GFG3710 GPC3706:GPC3710 GYY3706:GYY3710 HIU3706:HIU3710 HSQ3706:HSQ3710 ICM3706:ICM3710 IMI3706:IMI3710 IWE3706:IWE3710 JGA3706:JGA3710 JPW3706:JPW3710 JZS3706:JZS3710 KJO3706:KJO3710 KTK3706:KTK3710 LDG3706:LDG3710 LNC3706:LNC3710 LWY3706:LWY3710 MGU3706:MGU3710 MQQ3706:MQQ3710 NAM3706:NAM3710 NKI3706:NKI3710 NUE3706:NUE3710 OEA3706:OEA3710 ONW3706:ONW3710 OXS3706:OXS3710 PHO3706:PHO3710 PRK3706:PRK3710 QBG3706:QBG3710 QLC3706:QLC3710 QUY3706:QUY3710 REU3706:REU3710 ROQ3706:ROQ3710 RYM3706:RYM3710 SII3706:SII3710 SSE3706:SSE3710 TCA3706:TCA3710 TLW3706:TLW3710 TVS3706:TVS3710 UFO3706:UFO3710 UPK3706:UPK3710 UZG3706:UZG3710 VJC3706:VJC3710 VSY3706:VSY3710 WCU3706:WCU3710 WMQ3706:WMQ3710 WWM3706:WWM3710 AE3724:AE3726 AE3732:AE3740 KA3732:KA3735 TW3732:TW3735 ADS3732:ADS3735 ANO3732:ANO3735 AXK3732:AXK3735 BHG3732:BHG3735 BRC3732:BRC3735 CAY3732:CAY3735 CKU3732:CKU3735 CUQ3732:CUQ3735 DEM3732:DEM3735 DOI3732:DOI3735 DYE3732:DYE3735 EIA3732:EIA3735 ERW3732:ERW3735 FBS3732:FBS3735 FLO3732:FLO3735 FVK3732:FVK3735 GFG3732:GFG3735 GPC3732:GPC3735 GYY3732:GYY3735 HIU3732:HIU3735 HSQ3732:HSQ3735 ICM3732:ICM3735 IMI3732:IMI3735 IWE3732:IWE3735 JGA3732:JGA3735 JPW3732:JPW3735 JZS3732:JZS3735 KJO3732:KJO3735 KTK3732:KTK3735 LDG3732:LDG3735 LNC3732:LNC3735 LWY3732:LWY3735 MGU3732:MGU3735 MQQ3732:MQQ3735 NAM3732:NAM3735 NKI3732:NKI3735 NUE3732:NUE3735 OEA3732:OEA3735 ONW3732:ONW3735 OXS3732:OXS3735 PHO3732:PHO3735 PRK3732:PRK3735 QBG3732:QBG3735 QLC3732:QLC3735 QUY3732:QUY3735 REU3732:REU3735 ROQ3732:ROQ3735 RYM3732:RYM3735 SII3732:SII3735 SSE3732:SSE3735 TCA3732:TCA3735 TLW3732:TLW3735 TVS3732:TVS3735 UFO3732:UFO3735 UPK3732:UPK3735 UZG3732:UZG3735 VJC3732:VJC3735 VSY3732:VSY3735 WCU3732:WCU3735 WMQ3732:WMQ3735 WWM3732:WWM3735 AE3753:AE3758 KA3757:KA3758 TW3757:TW3758 ADS3757:ADS3758 ANO3757:ANO3758 AXK3757:AXK3758 BHG3757:BHG3758 BRC3757:BRC3758 CAY3757:CAY3758 CKU3757:CKU3758 CUQ3757:CUQ3758 DEM3757:DEM3758 DOI3757:DOI3758 DYE3757:DYE3758 EIA3757:EIA3758 ERW3757:ERW3758 FBS3757:FBS3758 FLO3757:FLO3758 FVK3757:FVK3758 GFG3757:GFG3758 GPC3757:GPC3758 GYY3757:GYY3758 HIU3757:HIU3758 HSQ3757:HSQ3758 ICM3757:ICM3758 IMI3757:IMI3758 IWE3757:IWE3758 JGA3757:JGA3758 JPW3757:JPW3758 JZS3757:JZS3758 KJO3757:KJO3758 KTK3757:KTK3758 LDG3757:LDG3758 LNC3757:LNC3758 LWY3757:LWY3758 MGU3757:MGU3758 MQQ3757:MQQ3758 NAM3757:NAM3758 NKI3757:NKI3758 NUE3757:NUE3758 OEA3757:OEA3758 ONW3757:ONW3758 OXS3757:OXS3758 PHO3757:PHO3758 PRK3757:PRK3758 QBG3757:QBG3758 QLC3757:QLC3758 QUY3757:QUY3758 REU3757:REU3758 ROQ3757:ROQ3758 RYM3757:RYM3758 SII3757:SII3758 SSE3757:SSE3758 TCA3757:TCA3758 TLW3757:TLW3758 TVS3757:TVS3758 UFO3757:UFO3758 UPK3757:UPK3758 UZG3757:UZG3758 VJC3757:VJC3758 VSY3757:VSY3758 WCU3757:WCU3758 WMQ3757:WMQ3758 WWM3757:WWM3758 AE3763:AE3767 KA3764:KA3767 TW3764:TW3767 ADS3764:ADS3767 ANO3764:ANO3767 AXK3764:AXK3767 BHG3764:BHG3767 BRC3764:BRC3767 CAY3764:CAY3767 CKU3764:CKU3767 CUQ3764:CUQ3767 DEM3764:DEM3767 DOI3764:DOI3767 DYE3764:DYE3767 EIA3764:EIA3767 ERW3764:ERW3767 FBS3764:FBS3767 FLO3764:FLO3767 FVK3764:FVK3767 GFG3764:GFG3767 GPC3764:GPC3767 GYY3764:GYY3767 HIU3764:HIU3767 HSQ3764:HSQ3767 ICM3764:ICM3767 IMI3764:IMI3767 IWE3764:IWE3767 JGA3764:JGA3767 JPW3764:JPW3767 JZS3764:JZS3767 KJO3764:KJO3767 KTK3764:KTK3767 LDG3764:LDG3767 LNC3764:LNC3767 LWY3764:LWY3767 MGU3764:MGU3767 MQQ3764:MQQ3767 NAM3764:NAM3767 NKI3764:NKI3767 NUE3764:NUE3767 OEA3764:OEA3767 ONW3764:ONW3767 OXS3764:OXS3767 PHO3764:PHO3767 PRK3764:PRK3767 QBG3764:QBG3767 QLC3764:QLC3767 QUY3764:QUY3767 REU3764:REU3767 ROQ3764:ROQ3767 RYM3764:RYM3767 SII3764:SII3767 SSE3764:SSE3767 TCA3764:TCA3767 TLW3764:TLW3767 TVS3764:TVS3767 UFO3764:UFO3767 UPK3764:UPK3767 UZG3764:UZG3767 VJC3764:VJC3767 VSY3764:VSY3767 WCU3764:WCU3767 WMQ3764:WMQ3767 WWM3764:WWM3767 AE3783:AE3807 KA3783 TW3783 ADS3783 ANO3783 AXK3783 BHG3783 BRC3783 CAY3783 CKU3783 CUQ3783 DEM3783 DOI3783 DYE3783 EIA3783 ERW3783 FBS3783 FLO3783 FVK3783 GFG3783 GPC3783 GYY3783 HIU3783 HSQ3783 ICM3783 IMI3783 IWE3783 JGA3783 JPW3783 JZS3783 KJO3783 KTK3783 LDG3783 LNC3783 LWY3783 MGU3783 MQQ3783 NAM3783 NKI3783 NUE3783 OEA3783 ONW3783 OXS3783 PHO3783 PRK3783 QBG3783 QLC3783 QUY3783 REU3783 ROQ3783 RYM3783 SII3783 SSE3783 TCA3783 TLW3783 TVS3783 UFO3783 UPK3783 UZG3783 VJC3783 VSY3783 WCU3783 WMQ3783 WWM3783 KA3792:KA3804 TW3792:TW3804 ADS3792:ADS3804 ANO3792:ANO3804 AXK3792:AXK3804 BHG3792:BHG3804 BRC3792:BRC3804 CAY3792:CAY3804 CKU3792:CKU3804 CUQ3792:CUQ3804 DEM3792:DEM3804 DOI3792:DOI3804 DYE3792:DYE3804 EIA3792:EIA3804 ERW3792:ERW3804 FBS3792:FBS3804 FLO3792:FLO3804 FVK3792:FVK3804 GFG3792:GFG3804 GPC3792:GPC3804 GYY3792:GYY3804 HIU3792:HIU3804 HSQ3792:HSQ3804 ICM3792:ICM3804 IMI3792:IMI3804 IWE3792:IWE3804 JGA3792:JGA3804 JPW3792:JPW3804 JZS3792:JZS3804 KJO3792:KJO3804 KTK3792:KTK3804 LDG3792:LDG3804 LNC3792:LNC3804 LWY3792:LWY3804 MGU3792:MGU3804 MQQ3792:MQQ3804 NAM3792:NAM3804 NKI3792:NKI3804 NUE3792:NUE3804 OEA3792:OEA3804 ONW3792:ONW3804 OXS3792:OXS3804 PHO3792:PHO3804 PRK3792:PRK3804 QBG3792:QBG3804 QLC3792:QLC3804 QUY3792:QUY3804 REU3792:REU3804 ROQ3792:ROQ3804 RYM3792:RYM3804 SII3792:SII3804 SSE3792:SSE3804 TCA3792:TCA3804 TLW3792:TLW3804 TVS3792:TVS3804 UFO3792:UFO3804 UPK3792:UPK3804 UZG3792:UZG3804 VJC3792:VJC3804 VSY3792:VSY3804 WCU3792:WCU3804 WMQ3792:WMQ3804 WWM3792:WWM3804 AE3818:AE3843 KA3822:KA3843 TW3822:TW3843 ADS3822:ADS3843 ANO3822:ANO3843 AXK3822:AXK3843 BHG3822:BHG3843 BRC3822:BRC3843 CAY3822:CAY3843 CKU3822:CKU3843 CUQ3822:CUQ3843 DEM3822:DEM3843 DOI3822:DOI3843 DYE3822:DYE3843 EIA3822:EIA3843 ERW3822:ERW3843 FBS3822:FBS3843 FLO3822:FLO3843 FVK3822:FVK3843 GFG3822:GFG3843 GPC3822:GPC3843 GYY3822:GYY3843 HIU3822:HIU3843 HSQ3822:HSQ3843 ICM3822:ICM3843 IMI3822:IMI3843 IWE3822:IWE3843 JGA3822:JGA3843 JPW3822:JPW3843 JZS3822:JZS3843 KJO3822:KJO3843 KTK3822:KTK3843 LDG3822:LDG3843 LNC3822:LNC3843 LWY3822:LWY3843 MGU3822:MGU3843 MQQ3822:MQQ3843 NAM3822:NAM3843 NKI3822:NKI3843 NUE3822:NUE3843 OEA3822:OEA3843 ONW3822:ONW3843 OXS3822:OXS3843 PHO3822:PHO3843 PRK3822:PRK3843 QBG3822:QBG3843 QLC3822:QLC3843 QUY3822:QUY3843 REU3822:REU3843 ROQ3822:ROQ3843 RYM3822:RYM3843 SII3822:SII3843 SSE3822:SSE3843 TCA3822:TCA3843 TLW3822:TLW3843 TVS3822:TVS3843 UFO3822:UFO3843 UPK3822:UPK3843 UZG3822:UZG3843 VJC3822:VJC3843 VSY3822:VSY3843 WCU3822:WCU3843 WMQ3822:WMQ3843 WWM3822:WWM3843 AE3852:AE3857 KA3852:KA3854 TW3852:TW3854 ADS3852:ADS3854 ANO3852:ANO3854 AXK3852:AXK3854 BHG3852:BHG3854 BRC3852:BRC3854 CAY3852:CAY3854 CKU3852:CKU3854 CUQ3852:CUQ3854 DEM3852:DEM3854 DOI3852:DOI3854 DYE3852:DYE3854 EIA3852:EIA3854 ERW3852:ERW3854 FBS3852:FBS3854 FLO3852:FLO3854 FVK3852:FVK3854 GFG3852:GFG3854 GPC3852:GPC3854 GYY3852:GYY3854 HIU3852:HIU3854 HSQ3852:HSQ3854 ICM3852:ICM3854 IMI3852:IMI3854 IWE3852:IWE3854 JGA3852:JGA3854 JPW3852:JPW3854 JZS3852:JZS3854 KJO3852:KJO3854 KTK3852:KTK3854 LDG3852:LDG3854 LNC3852:LNC3854 LWY3852:LWY3854 MGU3852:MGU3854 MQQ3852:MQQ3854 NAM3852:NAM3854 NKI3852:NKI3854 NUE3852:NUE3854 OEA3852:OEA3854 ONW3852:ONW3854 OXS3852:OXS3854 PHO3852:PHO3854 PRK3852:PRK3854 QBG3852:QBG3854 QLC3852:QLC3854 QUY3852:QUY3854 REU3852:REU3854 ROQ3852:ROQ3854 RYM3852:RYM3854 SII3852:SII3854 SSE3852:SSE3854 TCA3852:TCA3854 TLW3852:TLW3854 TVS3852:TVS3854 UFO3852:UFO3854 UPK3852:UPK3854 UZG3852:UZG3854 VJC3852:VJC3854 VSY3852:VSY3854 WCU3852:WCU3854 WMQ3852:WMQ3854 WWM3852:WWM3854 AE3886:AE3890 KA3886 TW3886 ADS3886 ANO3886 AXK3886 BHG3886 BRC3886 CAY3886 CKU3886 CUQ3886 DEM3886 DOI3886 DYE3886 EIA3886 ERW3886 FBS3886 FLO3886 FVK3886 GFG3886 GPC3886 GYY3886 HIU3886 HSQ3886 ICM3886 IMI3886 IWE3886 JGA3886 JPW3886 JZS3886 KJO3886 KTK3886 LDG3886 LNC3886 LWY3886 MGU3886 MQQ3886 NAM3886 NKI3886 NUE3886 OEA3886 ONW3886 OXS3886 PHO3886 PRK3886 QBG3886 QLC3886 QUY3886 REU3886 ROQ3886 RYM3886 SII3886 SSE3886 TCA3886 TLW3886 TVS3886 UFO3886 UPK3886 UZG3886 VJC3886 VSY3886 WCU3886 WMQ3886 WWM3886 AE3902:AE3924 KA3902:KA3916 TW3902:TW3916 ADS3902:ADS3916 ANO3902:ANO3916 AXK3902:AXK3916 BHG3902:BHG3916 BRC3902:BRC3916 CAY3902:CAY3916 CKU3902:CKU3916 CUQ3902:CUQ3916 DEM3902:DEM3916 DOI3902:DOI3916 DYE3902:DYE3916 EIA3902:EIA3916 ERW3902:ERW3916 FBS3902:FBS3916 FLO3902:FLO3916 FVK3902:FVK3916 GFG3902:GFG3916 GPC3902:GPC3916 GYY3902:GYY3916 HIU3902:HIU3916 HSQ3902:HSQ3916 ICM3902:ICM3916 IMI3902:IMI3916 IWE3902:IWE3916 JGA3902:JGA3916 JPW3902:JPW3916 JZS3902:JZS3916 KJO3902:KJO3916 KTK3902:KTK3916 LDG3902:LDG3916 LNC3902:LNC3916 LWY3902:LWY3916 MGU3902:MGU3916 MQQ3902:MQQ3916 NAM3902:NAM3916 NKI3902:NKI3916 NUE3902:NUE3916 OEA3902:OEA3916 ONW3902:ONW3916 OXS3902:OXS3916 PHO3902:PHO3916 PRK3902:PRK3916 QBG3902:QBG3916 QLC3902:QLC3916 QUY3902:QUY3916 REU3902:REU3916 ROQ3902:ROQ3916 RYM3902:RYM3916 SII3902:SII3916 SSE3902:SSE3916 TCA3902:TCA3916 TLW3902:TLW3916 TVS3902:TVS3916 UFO3902:UFO3916 UPK3902:UPK3916 UZG3902:UZG3916 VJC3902:VJC3916 VSY3902:VSY3916 WCU3902:WCU3916 WMQ3902:WMQ3916 WWM3902:WWM3916 AE3938:AE3942 WCU3966:WCU3969 VSY3966:VSY3969 VJC3966:VJC3969 UZG3966:UZG3969 UPK3966:UPK3969 UFO3966:UFO3969 TVS3966:TVS3969 TLW3966:TLW3969 TCA3966:TCA3969 SSE3966:SSE3969 SII3966:SII3969 RYM3966:RYM3969 ROQ3966:ROQ3969 REU3966:REU3969 QUY3966:QUY3969 QLC3966:QLC3969 QBG3966:QBG3969 PRK3966:PRK3969 PHO3966:PHO3969 OXS3966:OXS3969 ONW3966:ONW3969 OEA3966:OEA3969 NUE3966:NUE3969 NKI3966:NKI3969 NAM3966:NAM3969 MQQ3966:MQQ3969 MGU3966:MGU3969 LWY3966:LWY3969 LNC3966:LNC3969 LDG3966:LDG3969 KTK3966:KTK3969 KJO3966:KJO3969 JZS3966:JZS3969 JPW3966:JPW3969 JGA3966:JGA3969 IWE3966:IWE3969 IMI3966:IMI3969 ICM3966:ICM3969 HSQ3966:HSQ3969 HIU3966:HIU3969 GYY3966:GYY3969 GPC3966:GPC3969 GFG3966:GFG3969 FVK3966:FVK3969 FLO3966:FLO3969 FBS3966:FBS3969 ERW3966:ERW3969 EIA3966:EIA3969 DYE3966:DYE3969 DOI3966:DOI3969 DEM3966:DEM3969 CUQ3966:CUQ3969 CKU3966:CKU3969 CAY3966:CAY3969 BRC3966:BRC3969 BHG3966:BHG3969 AXK3966:AXK3969 ANO3966:ANO3969 ADS3966:ADS3969 TW3966:TW3969 KA3966:KA3969 AE3966:AE3986 WWM5190:WWM5191 AE4002:AE4046 KA4002 TW4002 ADS4002 ANO4002 AXK4002 BHG4002 BRC4002 CAY4002 CKU4002 CUQ4002 DEM4002 DOI4002 DYE4002 EIA4002 ERW4002 FBS4002 FLO4002 FVK4002 GFG4002 GPC4002 GYY4002 HIU4002 HSQ4002 ICM4002 IMI4002 IWE4002 JGA4002 JPW4002 JZS4002 KJO4002 KTK4002 LDG4002 LNC4002 LWY4002 MGU4002 MQQ4002 NAM4002 NKI4002 NUE4002 OEA4002 ONW4002 OXS4002 PHO4002 PRK4002 QBG4002 QLC4002 QUY4002 REU4002 ROQ4002 RYM4002 SII4002 SSE4002 TCA4002 TLW4002 TVS4002 UFO4002 UPK4002 UZG4002 VJC4002 VSY4002 WCU4002 WMQ4002 WWM4002 KA4007:KA4043 TW4007:TW4043 ADS4007:ADS4043 ANO4007:ANO4043 AXK4007:AXK4043 BHG4007:BHG4043 BRC4007:BRC4043 CAY4007:CAY4043 CKU4007:CKU4043 CUQ4007:CUQ4043 DEM4007:DEM4043 DOI4007:DOI4043 DYE4007:DYE4043 EIA4007:EIA4043 ERW4007:ERW4043 FBS4007:FBS4043 FLO4007:FLO4043 FVK4007:FVK4043 GFG4007:GFG4043 GPC4007:GPC4043 GYY4007:GYY4043 HIU4007:HIU4043 HSQ4007:HSQ4043 ICM4007:ICM4043 IMI4007:IMI4043 IWE4007:IWE4043 JGA4007:JGA4043 JPW4007:JPW4043 JZS4007:JZS4043 KJO4007:KJO4043 KTK4007:KTK4043 LDG4007:LDG4043 LNC4007:LNC4043 LWY4007:LWY4043 MGU4007:MGU4043 MQQ4007:MQQ4043 NAM4007:NAM4043 NKI4007:NKI4043 NUE4007:NUE4043 OEA4007:OEA4043 ONW4007:ONW4043 OXS4007:OXS4043 PHO4007:PHO4043 PRK4007:PRK4043 QBG4007:QBG4043 QLC4007:QLC4043 QUY4007:QUY4043 REU4007:REU4043 ROQ4007:ROQ4043 RYM4007:RYM4043 SII4007:SII4043 SSE4007:SSE4043 TCA4007:TCA4043 TLW4007:TLW4043 TVS4007:TVS4043 UFO4007:UFO4043 UPK4007:UPK4043 UZG4007:UZG4043 VJC4007:VJC4043 VSY4007:VSY4043 WCU4007:WCU4043 WMQ4007:WMQ4043 WWM4007:WWM4043 AE4056:AE4065 KA4060:KA4064 TW4060:TW4064 ADS4060:ADS4064 ANO4060:ANO4064 AXK4060:AXK4064 BHG4060:BHG4064 BRC4060:BRC4064 CAY4060:CAY4064 CKU4060:CKU4064 CUQ4060:CUQ4064 DEM4060:DEM4064 DOI4060:DOI4064 DYE4060:DYE4064 EIA4060:EIA4064 ERW4060:ERW4064 FBS4060:FBS4064 FLO4060:FLO4064 FVK4060:FVK4064 GFG4060:GFG4064 GPC4060:GPC4064 GYY4060:GYY4064 HIU4060:HIU4064 HSQ4060:HSQ4064 ICM4060:ICM4064 IMI4060:IMI4064 IWE4060:IWE4064 JGA4060:JGA4064 JPW4060:JPW4064 JZS4060:JZS4064 KJO4060:KJO4064 KTK4060:KTK4064 LDG4060:LDG4064 LNC4060:LNC4064 LWY4060:LWY4064 MGU4060:MGU4064 MQQ4060:MQQ4064 NAM4060:NAM4064 NKI4060:NKI4064 NUE4060:NUE4064 OEA4060:OEA4064 ONW4060:ONW4064 OXS4060:OXS4064 PHO4060:PHO4064 PRK4060:PRK4064 QBG4060:QBG4064 QLC4060:QLC4064 QUY4060:QUY4064 REU4060:REU4064 ROQ4060:ROQ4064 RYM4060:RYM4064 SII4060:SII4064 SSE4060:SSE4064 TCA4060:TCA4064 TLW4060:TLW4064 TVS4060:TVS4064 UFO4060:UFO4064 UPK4060:UPK4064 UZG4060:UZG4064 VJC4060:VJC4064 VSY4060:VSY4064 WCU4060:WCU4064 WMQ4060:WMQ4064 WWM4060:WWM4064 AE4054 KA4069:KA4086 TW4069:TW4086 ADS4069:ADS4086 ANO4069:ANO4086 AXK4069:AXK4086 BHG4069:BHG4086 BRC4069:BRC4086 CAY4069:CAY4086 CKU4069:CKU4086 CUQ4069:CUQ4086 DEM4069:DEM4086 DOI4069:DOI4086 DYE4069:DYE4086 EIA4069:EIA4086 ERW4069:ERW4086 FBS4069:FBS4086 FLO4069:FLO4086 FVK4069:FVK4086 GFG4069:GFG4086 GPC4069:GPC4086 GYY4069:GYY4086 HIU4069:HIU4086 HSQ4069:HSQ4086 ICM4069:ICM4086 IMI4069:IMI4086 IWE4069:IWE4086 JGA4069:JGA4086 JPW4069:JPW4086 JZS4069:JZS4086 KJO4069:KJO4086 KTK4069:KTK4086 LDG4069:LDG4086 LNC4069:LNC4086 LWY4069:LWY4086 MGU4069:MGU4086 MQQ4069:MQQ4086 NAM4069:NAM4086 NKI4069:NKI4086 NUE4069:NUE4086 OEA4069:OEA4086 ONW4069:ONW4086 OXS4069:OXS4086 PHO4069:PHO4086 PRK4069:PRK4086 QBG4069:QBG4086 QLC4069:QLC4086 QUY4069:QUY4086 REU4069:REU4086 ROQ4069:ROQ4086 RYM4069:RYM4086 SII4069:SII4086 SSE4069:SSE4086 TCA4069:TCA4086 TLW4069:TLW4086 TVS4069:TVS4086 UFO4069:UFO4086 UPK4069:UPK4086 UZG4069:UZG4086 VJC4069:VJC4086 VSY4069:VSY4086 WCU4069:WCU4086 WMQ4069:WMQ4086 WWM4069:WWM4086 AE1662:AE1677 AE1620:AE1624 TLW7791:TLW7792 AE1483:AE1491 AE1706 AE1906:AE1929 AE2671:AE2678 AE2223:AE2230 AE2191 UPK7886:UPK7888 AE1414:AE1419 AE1447:AE1448 AE1566:AE1576 AE3564:AE3581 AE1784:AE1795 AE2066 AE2221 AE2026:AE2047 TVS7848:TVS7855 AE2698:AE2717 AE2745:AE2748 AE2799:AE2800 AE2809 AE2819:AE2820 AE2834:AE2836 AE2846:AE2847 WMQ3491:WMQ3581 AE3138:AE3151 AE3128:AE3131 AE3244:AE3245 AE3267:AE3268 AE3340:AE3383 AE3387:AE3388 AE3399 AE1679:AE1694 AE1737:AE1745 AE1814 AE2242:AE2268 AE2270:AE2288 AE2291 UFO7848:UFO7855 AE2628 AE2926 AE2193 AE2195:AE2205 AE940 AE2789:AE2797 AE1637:AE1647 AE4159:AE4170 KA4114:KA4125 TW4114:TW4125 ADS4114:ADS4125 ANO4114:ANO4125 AXK4114:AXK4125 BHG4114:BHG4125 BRC4114:BRC4125 CAY4114:CAY4125 CKU4114:CKU4125 CUQ4114:CUQ4125 DEM4114:DEM4125 DOI4114:DOI4125 DYE4114:DYE4125 EIA4114:EIA4125 ERW4114:ERW4125 FBS4114:FBS4125 FLO4114:FLO4125 FVK4114:FVK4125 GFG4114:GFG4125 GPC4114:GPC4125 GYY4114:GYY4125 HIU4114:HIU4125 HSQ4114:HSQ4125 ICM4114:ICM4125 IMI4114:IMI4125 IWE4114:IWE4125 JGA4114:JGA4125 JPW4114:JPW4125 JZS4114:JZS4125 KJO4114:KJO4125 KTK4114:KTK4125 LDG4114:LDG4125 LNC4114:LNC4125 LWY4114:LWY4125 MGU4114:MGU4125 MQQ4114:MQQ4125 NAM4114:NAM4125 NKI4114:NKI4125 NUE4114:NUE4125 OEA4114:OEA4125 ONW4114:ONW4125 OXS4114:OXS4125 PHO4114:PHO4125 PRK4114:PRK4125 QBG4114:QBG4125 QLC4114:QLC4125 QUY4114:QUY4125 REU4114:REU4125 ROQ4114:ROQ4125 RYM4114:RYM4125 SII4114:SII4125 SSE4114:SSE4125 TCA4114:TCA4125 TLW4114:TLW4125 TVS4114:TVS4125 UFO4114:UFO4125 UPK4114:UPK4125 UZG4114:UZG4125 VJC4114:VJC4125 VSY4114:VSY4125 WCU4114:WCU4125 WMQ4114:WMQ4125 WWM4114:WWM4125 WWM1064 AE1064 KA1064 TW1064 ADS1064 ANO1064 AXK1064 BHG1064 BRC1064 CAY1064 CKU1064 CUQ1064 DEM1064 DOI1064 DYE1064 EIA1064 ERW1064 FBS1064 FLO1064 FVK1064 GFG1064 GPC1064 GYY1064 HIU1064 HSQ1064 ICM1064 IMI1064 IWE1064 JGA1064 JPW1064 JZS1064 KJO1064 KTK1064 LDG1064 LNC1064 LWY1064 MGU1064 MQQ1064 NAM1064 NKI1064 NUE1064 OEA1064 ONW1064 OXS1064 PHO1064 PRK1064 QBG1064 QLC1064 QUY1064 REU1064 ROQ1064 RYM1064 SII1064 SSE1064 TCA1064 TLW1064 TVS1064 UFO1064 UPK1064 UZG1064 VJC1064 VSY1064 WCU1064 WMQ1064 AE187:AE237 AE978:AE989 AE239:AE246 AE691:AE709 AE479 AE474 AE392:AE407 AE1007 AE797:AE812 AE992:AE1000 WWG239:WWG246 WMK239:WMK246 WCO239:WCO246 VSS239:VSS246 VIW239:VIW246 UZA239:UZA246 UPE239:UPE246 UFI239:UFI246 TVM239:TVM246 TLQ239:TLQ246 TBU239:TBU246 SRY239:SRY246 SIC239:SIC246 RYG239:RYG246 ROK239:ROK246 REO239:REO246 QUS239:QUS246 QKW239:QKW246 QBA239:QBA246 PRE239:PRE246 PHI239:PHI246 OXM239:OXM246 ONQ239:ONQ246 ODU239:ODU246 NTY239:NTY246 NKC239:NKC246 NAG239:NAG246 MQK239:MQK246 MGO239:MGO246 LWS239:LWS246 LMW239:LMW246 LDA239:LDA246 KTE239:KTE246 KJI239:KJI246 JZM239:JZM246 JPQ239:JPQ246 JFU239:JFU246 IVY239:IVY246 IMC239:IMC246 ICG239:ICG246 HSK239:HSK246 HIO239:HIO246 GYS239:GYS246 GOW239:GOW246 GFA239:GFA246 FVE239:FVE246 FLI239:FLI246 FBM239:FBM246 ERQ239:ERQ246 EHU239:EHU246 DXY239:DXY246 DOC239:DOC246 DEG239:DEG246 CUK239:CUK246 CKO239:CKO246 CAS239:CAS246 BQW239:BQW246 BHA239:BHA246 AXE239:AXE246 ANI239:ANI246 ADM239:ADM246 TQ239:TQ246 JU239:JU246 WWG223:WWG234 WMK223:WMK234 WCO223:WCO234 VSS223:VSS234 VIW223:VIW234 UZA223:UZA234 UPE223:UPE234 UFI223:UFI234 TVM223:TVM234 TLQ223:TLQ234 TBU223:TBU234 SRY223:SRY234 SIC223:SIC234 RYG223:RYG234 ROK223:ROK234 REO223:REO234 QUS223:QUS234 QKW223:QKW234 QBA223:QBA234 PRE223:PRE234 PHI223:PHI234 OXM223:OXM234 ONQ223:ONQ234 ODU223:ODU234 NTY223:NTY234 NKC223:NKC234 NAG223:NAG234 MQK223:MQK234 MGO223:MGO234 LWS223:LWS234 LMW223:LMW234 LDA223:LDA234 KTE223:KTE234 KJI223:KJI234 JZM223:JZM234 JPQ223:JPQ234 JFU223:JFU234 IVY223:IVY234 IMC223:IMC234 ICG223:ICG234 HSK223:HSK234 HIO223:HIO234 GYS223:GYS234 GOW223:GOW234 GFA223:GFA234 FVE223:FVE234 FLI223:FLI234 FBM223:FBM234 ERQ223:ERQ234 EHU223:EHU234 DXY223:DXY234 DOC223:DOC234 DEG223:DEG234 CUK223:CUK234 CKO223:CKO234 CAS223:CAS234 BQW223:BQW234 BHA223:BHA234 AXE223:AXE234 ANI223:ANI234 ADM223:ADM234 TQ223:TQ234 JU223:JU234 WCU42 VSY42 VJC42 UZG42 UPK42 UFO42 TVS42 TLW42 TCA42 SSE42 SII42 RYM42 ROQ42 REU42 QUY42 QLC42 QBG42 PRK42 PHO42 OXS42 ONW42 OEA42 NUE42 NKI42 NAM42 MQQ42 MGU42 LWY42 LNC42 LDG42 KTK42 KJO42 JZS42 JPW42 JGA42 IWE42 IMI42 ICM42 HSQ42 HIU42 GYY42 GPC42 GFG42 FVK42 FLO42 FBS42 ERW42 EIA42 DYE42 DOI42 DEM42 CUQ42 CKU42 CAY42 BRC42 BHG42 AXK42 ANO42 ADS42 TW42 KA42 JU36:JU41 WMK122:WMK168 WCO122:WCO168 VSS122:VSS168 VIW122:VIW168 UZA122:UZA168 UPE122:UPE168 UFI122:UFI168 TVM122:TVM168 TLQ122:TLQ168 TBU122:TBU168 SRY122:SRY168 SIC122:SIC168 RYG122:RYG168 ROK122:ROK168 REO122:REO168 QUS122:QUS168 QKW122:QKW168 QBA122:QBA168 PRE122:PRE168 PHI122:PHI168 OXM122:OXM168 ONQ122:ONQ168 ODU122:ODU168 NTY122:NTY168 NKC122:NKC168 NAG122:NAG168 MQK122:MQK168 MGO122:MGO168 LWS122:LWS168 LMW122:LMW168 LDA122:LDA168 KTE122:KTE168 KJI122:KJI168 JZM122:JZM168 JPQ122:JPQ168 JFU122:JFU168 IVY122:IVY168 IMC122:IMC168 ICG122:ICG168 HSK122:HSK168 HIO122:HIO168 GYS122:GYS168 GOW122:GOW168 GFA122:GFA168 FVE122:FVE168 FLI122:FLI168 FBM122:FBM168 ERQ122:ERQ168 EHU122:EHU168 DXY122:DXY168 DOC122:DOC168 DEG122:DEG168 CUK122:CUK168 CKO122:CKO168 CAS122:CAS168 BQW122:BQW168 BHA122:BHA168 AXE122:AXE168 ANI122:ANI168 ADM122:ADM168 TQ122:TQ168 JU122:JU168 WMQ42 WWG91:WWG102 WMK91:WMK102 WCO91:WCO102 VSS91:VSS102 VIW91:VIW102 UZA91:UZA102 UPE91:UPE102 UFI91:UFI102 TVM91:TVM102 TLQ91:TLQ102 TBU91:TBU102 SRY91:SRY102 SIC91:SIC102 RYG91:RYG102 ROK91:ROK102 REO91:REO102 QUS91:QUS102 QKW91:QKW102 QBA91:QBA102 PRE91:PRE102 PHI91:PHI102 OXM91:OXM102 ONQ91:ONQ102 ODU91:ODU102 NTY91:NTY102 NKC91:NKC102 NAG91:NAG102 MQK91:MQK102 MGO91:MGO102 LWS91:LWS102 LMW91:LMW102 LDA91:LDA102 KTE91:KTE102 KJI91:KJI102 JZM91:JZM102 JPQ91:JPQ102 JFU91:JFU102 IVY91:IVY102 IMC91:IMC102 ICG91:ICG102 HSK91:HSK102 HIO91:HIO102 GYS91:GYS102 GOW91:GOW102 GFA91:GFA102 FVE91:FVE102 FLI91:FLI102 FBM91:FBM102 ERQ91:ERQ102 EHU91:EHU102 DXY91:DXY102 DOC91:DOC102 DEG91:DEG102 CUK91:CUK102 CKO91:CKO102 CAS91:CAS102 BQW91:BQW102 BHA91:BHA102 AXE91:AXE102 ANI91:ANI102 ADM91:ADM102 TQ91:TQ102 JU91:JU102 WMK67:WMK78 WCO67:WCO78 VSS67:VSS78 VIW67:VIW78 UZA67:UZA78 UPE67:UPE78 UFI67:UFI78 TVM67:TVM78 TLQ67:TLQ78 TBU67:TBU78 SRY67:SRY78 SIC67:SIC78 RYG67:RYG78 ROK67:ROK78 REO67:REO78 QUS67:QUS78 QKW67:QKW78 QBA67:QBA78 PRE67:PRE78 PHI67:PHI78 OXM67:OXM78 ONQ67:ONQ78 ODU67:ODU78 NTY67:NTY78 NKC67:NKC78 NAG67:NAG78 MQK67:MQK78 MGO67:MGO78 LWS67:LWS78 LMW67:LMW78 LDA67:LDA78 KTE67:KTE78 KJI67:KJI78 JZM67:JZM78 JPQ67:JPQ78 JFU67:JFU78 IVY67:IVY78 IMC67:IMC78 ICG67:ICG78 HSK67:HSK78 HIO67:HIO78 GYS67:GYS78 GOW67:GOW78 GFA67:GFA78 FVE67:FVE78 FLI67:FLI78 FBM67:FBM78 ERQ67:ERQ78 EHU67:EHU78 DXY67:DXY78 DOC67:DOC78 DEG67:DEG78 CUK67:CUK78 CKO67:CKO78 CAS67:CAS78 BQW67:BQW78 BHA67:BHA78 AXE67:AXE78 ANI67:ANI78 ADM67:ADM78 TQ67:TQ78 JU67:JU78 WWG67:WWG78 WWG36:WWG41 TQ36:TQ41 ADM36:ADM41 ANI36:ANI41 AXE36:AXE41 BHA36:BHA41 BQW36:BQW41 CAS36:CAS41 CKO36:CKO41 CUK36:CUK41 DEG36:DEG41 DOC36:DOC41 DXY36:DXY41 EHU36:EHU41 ERQ36:ERQ41 FBM36:FBM41 FLI36:FLI41 FVE36:FVE41 GFA36:GFA41 GOW36:GOW41 GYS36:GYS41 HIO36:HIO41 HSK36:HSK41 ICG36:ICG41 IMC36:IMC41 IVY36:IVY41 JFU36:JFU41 JPQ36:JPQ41 JZM36:JZM41 KJI36:KJI41 KTE36:KTE41 LDA36:LDA41 LMW36:LMW41 LWS36:LWS41 MGO36:MGO41 MQK36:MQK41 NAG36:NAG41 NKC36:NKC41 NTY36:NTY41 ODU36:ODU41 ONQ36:ONQ41 OXM36:OXM41 PHI36:PHI41 PRE36:PRE41 QBA36:QBA41 QKW36:QKW41 QUS36:QUS41 REO36:REO41 ROK36:ROK41 RYG36:RYG41 SIC36:SIC41 SRY36:SRY41 TBU36:TBU41 TLQ36:TLQ41 TVM36:TVM41 UFI36:UFI41 UPE36:UPE41 UZA36:UZA41 VIW36:VIW41 VSS36:VSS41 WCO36:WCO41 WMK36:WMK41 WWM42 JU115 TQ115 ADM115 ANI115 AXE115 BHA115 BQW115 CAS115 CKO115 CUK115 DEG115 DOC115 DXY115 EHU115 ERQ115 FBM115 FLI115 FVE115 GFA115 GOW115 GYS115 HIO115 HSK115 ICG115 IMC115 IVY115 JFU115 JPQ115 JZM115 KJI115 KTE115 LDA115 LMW115 LWS115 MGO115 MQK115 NAG115 NKC115 NTY115 ODU115 ONQ115 OXM115 PHI115 PRE115 QBA115 QKW115 QUS115 REO115 ROK115 RYG115 SIC115 SRY115 TBU115 TLQ115 TVM115 UFI115 UPE115 UZA115 VIW115 VSS115 WCO115 WMK115 WWG115 WWM116 KA116 TW116 ADS116 ANO116 AXK116 BHG116 BRC116 CAY116 CKU116 CUQ116 DEM116 DOI116 DYE116 EIA116 ERW116 FBS116 FLO116 FVK116 GFG116 GPC116 GYY116 HIU116 HSQ116 ICM116 IMI116 IWE116 JGA116 JPW116 JZS116 KJO116 KTK116 LDG116 LNC116 LWY116 MGU116 MQQ116 NAM116 NKI116 NUE116 OEA116 ONW116 OXS116 PHO116 PRK116 QBG116 QLC116 QUY116 REU116 ROQ116 RYM116 SII116 SSE116 TCA116 TLW116 TVS116 UFO116 UPK116 UZG116 VJC116 VSY116 WCU116 WMQ116 JU117:JU119 TQ117:TQ119 ADM117:ADM119 ANI117:ANI119 AXE117:AXE119 BHA117:BHA119 BQW117:BQW119 CAS117:CAS119 CKO117:CKO119 CUK117:CUK119 DEG117:DEG119 DOC117:DOC119 DXY117:DXY119 EHU117:EHU119 ERQ117:ERQ119 FBM117:FBM119 FLI117:FLI119 FVE117:FVE119 GFA117:GFA119 GOW117:GOW119 GYS117:GYS119 HIO117:HIO119 HSK117:HSK119 ICG117:ICG119 IMC117:IMC119 IVY117:IVY119 JFU117:JFU119 JPQ117:JPQ119 JZM117:JZM119 KJI117:KJI119 KTE117:KTE119 LDA117:LDA119 LMW117:LMW119 LWS117:LWS119 MGO117:MGO119 MQK117:MQK119 NAG117:NAG119 NKC117:NKC119 NTY117:NTY119 ODU117:ODU119 ONQ117:ONQ119 OXM117:OXM119 PHI117:PHI119 PRE117:PRE119 QBA117:QBA119 QKW117:QKW119 QUS117:QUS119 REO117:REO119 ROK117:ROK119 RYG117:RYG119 SIC117:SIC119 SRY117:SRY119 TBU117:TBU119 TLQ117:TLQ119 TVM117:TVM119 UFI117:UFI119 UPE117:UPE119 UZA117:UZA119 VIW117:VIW119 VSS117:VSS119 WCO117:WCO119 WMK117:WMK119 WWG117:WWG119 WWG122:WWG168 KA120:KA121 TW120:TW121 ADS120:ADS121 ANO120:ANO121 AXK120:AXK121 BHG120:BHG121 BRC120:BRC121 CAY120:CAY121 CKU120:CKU121 CUQ120:CUQ121 DEM120:DEM121 DOI120:DOI121 DYE120:DYE121 EIA120:EIA121 ERW120:ERW121 FBS120:FBS121 FLO120:FLO121 FVK120:FVK121 GFG120:GFG121 GPC120:GPC121 GYY120:GYY121 HIU120:HIU121 HSQ120:HSQ121 ICM120:ICM121 IMI120:IMI121 IWE120:IWE121 JGA120:JGA121 JPW120:JPW121 JZS120:JZS121 KJO120:KJO121 KTK120:KTK121 LDG120:LDG121 LNC120:LNC121 LWY120:LWY121 MGU120:MGU121 MQQ120:MQQ121 NAM120:NAM121 NKI120:NKI121 NUE120:NUE121 OEA120:OEA121 ONW120:ONW121 OXS120:OXS121 PHO120:PHO121 PRK120:PRK121 QBG120:QBG121 QLC120:QLC121 QUY120:QUY121 REU120:REU121 ROQ120:ROQ121 RYM120:RYM121 SII120:SII121 SSE120:SSE121 TCA120:TCA121 TLW120:TLW121 TVS120:TVS121 UFO120:UFO121 UPK120:UPK121 UZG120:UZG121 VJC120:VJC121 VSY120:VSY121 WCU120:WCU121 WMQ120:WMQ121 WWM120:WWM121 AE4939:AE4951 WWM1026:WWM1027 WMQ1026:WMQ1027 WCU1026:WCU1027 VSY1026:VSY1027 VJC1026:VJC1027 UZG1026:UZG1027 UPK1026:UPK1027 UFO1026:UFO1027 TVS1026:TVS1027 TLW1026:TLW1027 TCA1026:TCA1027 SSE1026:SSE1027 SII1026:SII1027 RYM1026:RYM1027 ROQ1026:ROQ1027 REU1026:REU1027 QUY1026:QUY1027 QLC1026:QLC1027 QBG1026:QBG1027 PRK1026:PRK1027 PHO1026:PHO1027 OXS1026:OXS1027 ONW1026:ONW1027 OEA1026:OEA1027 NUE1026:NUE1027 NKI1026:NKI1027 NAM1026:NAM1027 MQQ1026:MQQ1027 MGU1026:MGU1027 LWY1026:LWY1027 LNC1026:LNC1027 LDG1026:LDG1027 KTK1026:KTK1027 KJO1026:KJO1027 JZS1026:JZS1027 JPW1026:JPW1027 JGA1026:JGA1027 IWE1026:IWE1027 IMI1026:IMI1027 ICM1026:ICM1027 HSQ1026:HSQ1027 HIU1026:HIU1027 GYY1026:GYY1027 GPC1026:GPC1027 GFG1026:GFG1027 FVK1026:FVK1027 FLO1026:FLO1027 FBS1026:FBS1027 ERW1026:ERW1027 EIA1026:EIA1027 DYE1026:DYE1027 DOI1026:DOI1027 DEM1026:DEM1027 CUQ1026:CUQ1027 CKU1026:CKU1027 CAY1026:CAY1027 BRC1026:BRC1027 BHG1026:BHG1027 AXK1026:AXK1027 ANO1026:ANO1027 ADS1026:ADS1027 TW1026:TW1027 KA1026:KA1027 WWM1018:WWM1024 WMQ1018:WMQ1024 WCU1018:WCU1024 VSY1018:VSY1024 VJC1018:VJC1024 UZG1018:UZG1024 UPK1018:UPK1024 UFO1018:UFO1024 TVS1018:TVS1024 TLW1018:TLW1024 TCA1018:TCA1024 SSE1018:SSE1024 SII1018:SII1024 RYM1018:RYM1024 ROQ1018:ROQ1024 REU1018:REU1024 QUY1018:QUY1024 QLC1018:QLC1024 QBG1018:QBG1024 PRK1018:PRK1024 PHO1018:PHO1024 OXS1018:OXS1024 ONW1018:ONW1024 OEA1018:OEA1024 NUE1018:NUE1024 NKI1018:NKI1024 NAM1018:NAM1024 MQQ1018:MQQ1024 MGU1018:MGU1024 LWY1018:LWY1024 LNC1018:LNC1024 LDG1018:LDG1024 KTK1018:KTK1024 KJO1018:KJO1024 JZS1018:JZS1024 JPW1018:JPW1024 JGA1018:JGA1024 IWE1018:IWE1024 IMI1018:IMI1024 ICM1018:ICM1024 HSQ1018:HSQ1024 HIU1018:HIU1024 GYY1018:GYY1024 GPC1018:GPC1024 GFG1018:GFG1024 FVK1018:FVK1024 FLO1018:FLO1024 FBS1018:FBS1024 ERW1018:ERW1024 EIA1018:EIA1024 DYE1018:DYE1024 DOI1018:DOI1024 DEM1018:DEM1024 CUQ1018:CUQ1024 CKU1018:CKU1024 CAY1018:CAY1024 BRC1018:BRC1024 BHG1018:BHG1024 AXK1018:AXK1024 ANO1018:ANO1024 ADS1018:ADS1024 TW1018:TW1024 KA1018:KA1024 WWM1007 WMQ1007 WCU1007 VSY1007 VJC1007 UZG1007 UPK1007 UFO1007 TVS1007 TLW1007 TCA1007 SSE1007 SII1007 RYM1007 ROQ1007 REU1007 QUY1007 QLC1007 QBG1007 PRK1007 PHO1007 OXS1007 ONW1007 OEA1007 NUE1007 NKI1007 NAM1007 MQQ1007 MGU1007 LWY1007 LNC1007 LDG1007 KTK1007 KJO1007 JZS1007 JPW1007 JGA1007 IWE1007 IMI1007 ICM1007 HSQ1007 HIU1007 GYY1007 GPC1007 GFG1007 FVK1007 FLO1007 FBS1007 ERW1007 EIA1007 DYE1007 DOI1007 DEM1007 CUQ1007 CKU1007 CAY1007 BRC1007 BHG1007 AXK1007 ANO1007 ADS1007 TW1007 KA1007 AE895 AE649:AE689 KA1038:KA1044 TW1038:TW1044 ADS1038:ADS1044 ANO1038:ANO1044 AXK1038:AXK1044 BHG1038:BHG1044 BRC1038:BRC1044 CAY1038:CAY1044 CKU1038:CKU1044 CUQ1038:CUQ1044 DEM1038:DEM1044 DOI1038:DOI1044 DYE1038:DYE1044 EIA1038:EIA1044 ERW1038:ERW1044 FBS1038:FBS1044 FLO1038:FLO1044 FVK1038:FVK1044 GFG1038:GFG1044 GPC1038:GPC1044 GYY1038:GYY1044 HIU1038:HIU1044 HSQ1038:HSQ1044 ICM1038:ICM1044 IMI1038:IMI1044 IWE1038:IWE1044 JGA1038:JGA1044 JPW1038:JPW1044 JZS1038:JZS1044 KJO1038:KJO1044 KTK1038:KTK1044 LDG1038:LDG1044 LNC1038:LNC1044 LWY1038:LWY1044 MGU1038:MGU1044 MQQ1038:MQQ1044 NAM1038:NAM1044 NKI1038:NKI1044 NUE1038:NUE1044 OEA1038:OEA1044 ONW1038:ONW1044 OXS1038:OXS1044 PHO1038:PHO1044 PRK1038:PRK1044 QBG1038:QBG1044 QLC1038:QLC1044 QUY1038:QUY1044 REU1038:REU1044 ROQ1038:ROQ1044 RYM1038:RYM1044 SII1038:SII1044 SSE1038:SSE1044 TCA1038:TCA1044 TLW1038:TLW1044 TVS1038:TVS1044 UFO1038:UFO1044 UPK1038:UPK1044 UZG1038:UZG1044 VJC1038:VJC1044 VSY1038:VSY1044 WCU1038:WCU1044 WMQ1038:WMQ1044 WWM1038:WWM1044 AE740:AE741 WWM858:WWM876 WMQ858:WMQ876 WCU858:WCU876 VSY858:VSY876 VJC858:VJC876 UZG858:UZG876 UPK858:UPK876 UFO858:UFO876 TVS858:TVS876 TLW858:TLW876 TCA858:TCA876 SSE858:SSE876 SII858:SII876 RYM858:RYM876 ROQ858:ROQ876 REU858:REU876 QUY858:QUY876 QLC858:QLC876 QBG858:QBG876 PRK858:PRK876 PHO858:PHO876 OXS858:OXS876 ONW858:ONW876 OEA858:OEA876 NUE858:NUE876 NKI858:NKI876 NAM858:NAM876 MQQ858:MQQ876 MGU858:MGU876 LWY858:LWY876 LNC858:LNC876 LDG858:LDG876 KTK858:KTK876 KJO858:KJO876 JZS858:JZS876 JPW858:JPW876 JGA858:JGA876 IWE858:IWE876 IMI858:IMI876 ICM858:ICM876 HSQ858:HSQ876 HIU858:HIU876 GYY858:GYY876 GPC858:GPC876 GFG858:GFG876 FVK858:FVK876 FLO858:FLO876 FBS858:FBS876 ERW858:ERW876 EIA858:EIA876 DYE858:DYE876 DOI858:DOI876 DEM858:DEM876 CUQ858:CUQ876 CKU858:CKU876 CAY858:CAY876 BRC858:BRC876 BHG858:BHG876 AXK858:AXK876 ANO858:ANO876 ADS858:ADS876 TW858:TW876 KA858:KA876 WWM846:WWM851 WMQ846:WMQ851 WCU846:WCU851 VSY846:VSY851 VJC846:VJC851 UZG846:UZG851 UPK846:UPK851 UFO846:UFO851 TVS846:TVS851 TLW846:TLW851 TCA846:TCA851 SSE846:SSE851 SII846:SII851 RYM846:RYM851 ROQ846:ROQ851 REU846:REU851 QUY846:QUY851 QLC846:QLC851 QBG846:QBG851 PRK846:PRK851 PHO846:PHO851 OXS846:OXS851 ONW846:ONW851 OEA846:OEA851 NUE846:NUE851 NKI846:NKI851 NAM846:NAM851 MQQ846:MQQ851 MGU846:MGU851 LWY846:LWY851 LNC846:LNC851 LDG846:LDG851 KTK846:KTK851 KJO846:KJO851 JZS846:JZS851 JPW846:JPW851 JGA846:JGA851 IWE846:IWE851 IMI846:IMI851 ICM846:ICM851 HSQ846:HSQ851 HIU846:HIU851 GYY846:GYY851 GPC846:GPC851 GFG846:GFG851 FVK846:FVK851 FLO846:FLO851 FBS846:FBS851 ERW846:ERW851 EIA846:EIA851 DYE846:DYE851 DOI846:DOI851 DEM846:DEM851 CUQ846:CUQ851 CKU846:CKU851 CAY846:CAY851 BRC846:BRC851 BHG846:BHG851 AXK846:AXK851 ANO846:ANO851 ADS846:ADS851 TW846:TW851 KA846:KA851 WWM807:WWM812 WMQ807:WMQ812 WCU807:WCU812 VSY807:VSY812 VJC807:VJC812 UZG807:UZG812 UPK807:UPK812 UFO807:UFO812 TVS807:TVS812 TLW807:TLW812 TCA807:TCA812 SSE807:SSE812 SII807:SII812 RYM807:RYM812 ROQ807:ROQ812 REU807:REU812 QUY807:QUY812 QLC807:QLC812 QBG807:QBG812 PRK807:PRK812 PHO807:PHO812 OXS807:OXS812 ONW807:ONW812 OEA807:OEA812 NUE807:NUE812 NKI807:NKI812 NAM807:NAM812 MQQ807:MQQ812 MGU807:MGU812 LWY807:LWY812 LNC807:LNC812 LDG807:LDG812 KTK807:KTK812 KJO807:KJO812 JZS807:JZS812 JPW807:JPW812 JGA807:JGA812 IWE807:IWE812 IMI807:IMI812 ICM807:ICM812 HSQ807:HSQ812 HIU807:HIU812 GYY807:GYY812 GPC807:GPC812 GFG807:GFG812 FVK807:FVK812 FLO807:FLO812 FBS807:FBS812 ERW807:ERW812 EIA807:EIA812 DYE807:DYE812 DOI807:DOI812 DEM807:DEM812 CUQ807:CUQ812 CKU807:CKU812 CAY807:CAY812 BRC807:BRC812 BHG807:BHG812 AXK807:AXK812 ANO807:ANO812 ADS807:ADS812 TW807:TW812 KA807:KA812 WWM769:WWM773 WMQ769:WMQ773 WCU769:WCU773 VSY769:VSY773 VJC769:VJC773 UZG769:UZG773 UPK769:UPK773 UFO769:UFO773 TVS769:TVS773 TLW769:TLW773 TCA769:TCA773 SSE769:SSE773 SII769:SII773 RYM769:RYM773 ROQ769:ROQ773 REU769:REU773 QUY769:QUY773 QLC769:QLC773 QBG769:QBG773 PRK769:PRK773 PHO769:PHO773 OXS769:OXS773 ONW769:ONW773 OEA769:OEA773 NUE769:NUE773 NKI769:NKI773 NAM769:NAM773 MQQ769:MQQ773 MGU769:MGU773 LWY769:LWY773 LNC769:LNC773 LDG769:LDG773 KTK769:KTK773 KJO769:KJO773 JZS769:JZS773 JPW769:JPW773 JGA769:JGA773 IWE769:IWE773 IMI769:IMI773 ICM769:ICM773 HSQ769:HSQ773 HIU769:HIU773 GYY769:GYY773 GPC769:GPC773 GFG769:GFG773 FVK769:FVK773 FLO769:FLO773 FBS769:FBS773 ERW769:ERW773 EIA769:EIA773 DYE769:DYE773 DOI769:DOI773 DEM769:DEM773 CUQ769:CUQ773 CKU769:CKU773 CAY769:CAY773 BRC769:BRC773 BHG769:BHG773 AXK769:AXK773 ANO769:ANO773 ADS769:ADS773 TW769:TW773 KA769:KA773 WWM752:WWM764 WMQ752:WMQ764 WCU752:WCU764 VSY752:VSY764 VJC752:VJC764 UZG752:UZG764 UPK752:UPK764 UFO752:UFO764 TVS752:TVS764 TLW752:TLW764 TCA752:TCA764 SSE752:SSE764 SII752:SII764 RYM752:RYM764 ROQ752:ROQ764 REU752:REU764 QUY752:QUY764 QLC752:QLC764 QBG752:QBG764 PRK752:PRK764 PHO752:PHO764 OXS752:OXS764 ONW752:ONW764 OEA752:OEA764 NUE752:NUE764 NKI752:NKI764 NAM752:NAM764 MQQ752:MQQ764 MGU752:MGU764 LWY752:LWY764 LNC752:LNC764 LDG752:LDG764 KTK752:KTK764 KJO752:KJO764 JZS752:JZS764 JPW752:JPW764 JGA752:JGA764 IWE752:IWE764 IMI752:IMI764 ICM752:ICM764 HSQ752:HSQ764 HIU752:HIU764 GYY752:GYY764 GPC752:GPC764 GFG752:GFG764 FVK752:FVK764 FLO752:FLO764 FBS752:FBS764 ERW752:ERW764 EIA752:EIA764 DYE752:DYE764 DOI752:DOI764 DEM752:DEM764 CUQ752:CUQ764 CKU752:CKU764 CAY752:CAY764 BRC752:BRC764 BHG752:BHG764 AXK752:AXK764 ANO752:ANO764 ADS752:ADS764 TW752:TW764 KA752:KA764 AE567:AE602 KA682:KA693 TW682:TW693 ADS682:ADS693 ANO682:ANO693 AXK682:AXK693 BHG682:BHG693 BRC682:BRC693 CAY682:CAY693 CKU682:CKU693 CUQ682:CUQ693 DEM682:DEM693 DOI682:DOI693 DYE682:DYE693 EIA682:EIA693 ERW682:ERW693 FBS682:FBS693 FLO682:FLO693 FVK682:FVK693 GFG682:GFG693 GPC682:GPC693 GYY682:GYY693 HIU682:HIU693 HSQ682:HSQ693 ICM682:ICM693 IMI682:IMI693 IWE682:IWE693 JGA682:JGA693 JPW682:JPW693 JZS682:JZS693 KJO682:KJO693 KTK682:KTK693 LDG682:LDG693 LNC682:LNC693 LWY682:LWY693 MGU682:MGU693 MQQ682:MQQ693 NAM682:NAM693 NKI682:NKI693 NUE682:NUE693 OEA682:OEA693 ONW682:ONW693 OXS682:OXS693 PHO682:PHO693 PRK682:PRK693 QBG682:QBG693 QLC682:QLC693 QUY682:QUY693 REU682:REU693 ROQ682:ROQ693 RYM682:RYM693 SII682:SII693 SSE682:SSE693 TCA682:TCA693 TLW682:TLW693 TVS682:TVS693 UFO682:UFO693 UPK682:UPK693 UZG682:UZG693 VJC682:VJC693 VSY682:VSY693 WCU682:WCU693 WMQ682:WMQ693 WWM682:WWM693 KA697 TW697 ADS697 ANO697 AXK697 BHG697 BRC697 CAY697 CKU697 CUQ697 DEM697 DOI697 DYE697 EIA697 ERW697 FBS697 FLO697 FVK697 GFG697 GPC697 GYY697 HIU697 HSQ697 ICM697 IMI697 IWE697 JGA697 JPW697 JZS697 KJO697 KTK697 LDG697 LNC697 LWY697 MGU697 MQQ697 NAM697 NKI697 NUE697 OEA697 ONW697 OXS697 PHO697 PRK697 QBG697 QLC697 QUY697 REU697 ROQ697 RYM697 SII697 SSE697 TCA697 TLW697 TVS697 UFO697 UPK697 UZG697 VJC697 VSY697 WCU697 WMQ697 WWM697 AE713:AE730 KA713:KA716 TW713:TW716 ADS713:ADS716 ANO713:ANO716 AXK713:AXK716 BHG713:BHG716 BRC713:BRC716 CAY713:CAY716 CKU713:CKU716 CUQ713:CUQ716 DEM713:DEM716 DOI713:DOI716 DYE713:DYE716 EIA713:EIA716 ERW713:ERW716 FBS713:FBS716 FLO713:FLO716 FVK713:FVK716 GFG713:GFG716 GPC713:GPC716 GYY713:GYY716 HIU713:HIU716 HSQ713:HSQ716 ICM713:ICM716 IMI713:IMI716 IWE713:IWE716 JGA713:JGA716 JPW713:JPW716 JZS713:JZS716 KJO713:KJO716 KTK713:KTK716 LDG713:LDG716 LNC713:LNC716 LWY713:LWY716 MGU713:MGU716 MQQ713:MQQ716 NAM713:NAM716 NKI713:NKI716 NUE713:NUE716 OEA713:OEA716 ONW713:ONW716 OXS713:OXS716 PHO713:PHO716 PRK713:PRK716 QBG713:QBG716 QLC713:QLC716 QUY713:QUY716 REU713:REU716 ROQ713:ROQ716 RYM713:RYM716 SII713:SII716 SSE713:SSE716 TCA713:TCA716 TLW713:TLW716 TVS713:TVS716 UFO713:UFO716 UPK713:UPK716 UZG713:UZG716 VJC713:VJC716 VSY713:VSY716 WCU713:WCU716 WMQ713:WMQ716 WWM713:WWM716 AE818:AE851 KA818:KA824 TW818:TW824 ADS818:ADS824 ANO818:ANO824 AXK818:AXK824 BHG818:BHG824 BRC818:BRC824 CAY818:CAY824 CKU818:CKU824 CUQ818:CUQ824 DEM818:DEM824 DOI818:DOI824 DYE818:DYE824 EIA818:EIA824 ERW818:ERW824 FBS818:FBS824 FLO818:FLO824 FVK818:FVK824 GFG818:GFG824 GPC818:GPC824 GYY818:GYY824 HIU818:HIU824 HSQ818:HSQ824 ICM818:ICM824 IMI818:IMI824 IWE818:IWE824 JGA818:JGA824 JPW818:JPW824 JZS818:JZS824 KJO818:KJO824 KTK818:KTK824 LDG818:LDG824 LNC818:LNC824 LWY818:LWY824 MGU818:MGU824 MQQ818:MQQ824 NAM818:NAM824 NKI818:NKI824 NUE818:NUE824 OEA818:OEA824 ONW818:ONW824 OXS818:OXS824 PHO818:PHO824 PRK818:PRK824 QBG818:QBG824 QLC818:QLC824 QUY818:QUY824 REU818:REU824 ROQ818:ROQ824 RYM818:RYM824 SII818:SII824 SSE818:SSE824 TCA818:TCA824 TLW818:TLW824 TVS818:TVS824 UFO818:UFO824 UPK818:UPK824 UZG818:UZG824 VJC818:VJC824 VSY818:VSY824 WCU818:WCU824 WMQ818:WMQ824 WWM818:WWM824 JU298:JU299 TQ298:TQ299 ADM298:ADM299 ANI298:ANI299 AXE298:AXE299 BHA298:BHA299 BQW298:BQW299 CAS298:CAS299 CKO298:CKO299 CUK298:CUK299 DEG298:DEG299 DOC298:DOC299 DXY298:DXY299 EHU298:EHU299 ERQ298:ERQ299 FBM298:FBM299 FLI298:FLI299 FVE298:FVE299 GFA298:GFA299 GOW298:GOW299 GYS298:GYS299 HIO298:HIO299 HSK298:HSK299 ICG298:ICG299 IMC298:IMC299 IVY298:IVY299 JFU298:JFU299 JPQ298:JPQ299 JZM298:JZM299 KJI298:KJI299 KTE298:KTE299 LDA298:LDA299 LMW298:LMW299 LWS298:LWS299 MGO298:MGO299 MQK298:MQK299 NAG298:NAG299 NKC298:NKC299 NTY298:NTY299 ODU298:ODU299 ONQ298:ONQ299 OXM298:OXM299 PHI298:PHI299 PRE298:PRE299 QBA298:QBA299 QKW298:QKW299 QUS298:QUS299 REO298:REO299 ROK298:ROK299 RYG298:RYG299 SIC298:SIC299 SRY298:SRY299 TBU298:TBU299 TLQ298:TLQ299 TVM298:TVM299 UFI298:UFI299 UPE298:UPE299 UZA298:UZA299 VIW298:VIW299 VSS298:VSS299 WCO298:WCO299 WMK298:WMK299 WWG298:WWG299 WWG591 WMK591 WCO591 VSS591 VIW591 UZA591 UPE591 UFI591 TVM591 TLQ591 TBU591 SRY591 SIC591 RYG591 ROK591 REO591 QUS591 QKW591 QBA591 PRE591 PHI591 OXM591 ONQ591 ODU591 NTY591 NKC591 NAG591 MQK591 MGO591 LWS591 LMW591 LDA591 KTE591 KJI591 JZM591 JPQ591 JFU591 IVY591 IMC591 ICG591 HSK591 HIO591 GYS591 GOW591 GFA591 FVE591 FLI591 FBM591 ERQ591 EHU591 DXY591 DOC591 DEG591 CUK591 CKO591 CAS591 BQW591 BHA591 AXE591 ANI591 ADM591 TQ591 JU591 WWG579:WWG587 WMK579:WMK587 WCO579:WCO587 VSS579:VSS587 VIW579:VIW587 UZA579:UZA587 UPE579:UPE587 UFI579:UFI587 TVM579:TVM587 TLQ579:TLQ587 TBU579:TBU587 SRY579:SRY587 SIC579:SIC587 RYG579:RYG587 ROK579:ROK587 REO579:REO587 QUS579:QUS587 QKW579:QKW587 QBA579:QBA587 PRE579:PRE587 PHI579:PHI587 OXM579:OXM587 ONQ579:ONQ587 ODU579:ODU587 NTY579:NTY587 NKC579:NKC587 NAG579:NAG587 MQK579:MQK587 MGO579:MGO587 LWS579:LWS587 LMW579:LMW587 LDA579:LDA587 KTE579:KTE587 KJI579:KJI587 JZM579:JZM587 JPQ579:JPQ587 JFU579:JFU587 IVY579:IVY587 IMC579:IMC587 ICG579:ICG587 HSK579:HSK587 HIO579:HIO587 GYS579:GYS587 GOW579:GOW587 GFA579:GFA587 FVE579:FVE587 FLI579:FLI587 FBM579:FBM587 ERQ579:ERQ587 EHU579:EHU587 DXY579:DXY587 DOC579:DOC587 DEG579:DEG587 CUK579:CUK587 CKO579:CKO587 CAS579:CAS587 BQW579:BQW587 BHA579:BHA587 AXE579:AXE587 ANI579:ANI587 ADM579:ADM587 TQ579:TQ587 JU579:JU587 WWG567:WWG573 WMK567:WMK573 WCO567:WCO573 VSS567:VSS573 VIW567:VIW573 UZA567:UZA573 UPE567:UPE573 UFI567:UFI573 TVM567:TVM573 TLQ567:TLQ573 TBU567:TBU573 SRY567:SRY573 SIC567:SIC573 RYG567:RYG573 ROK567:ROK573 REO567:REO573 QUS567:QUS573 QKW567:QKW573 QBA567:QBA573 PRE567:PRE573 PHI567:PHI573 OXM567:OXM573 ONQ567:ONQ573 ODU567:ODU573 NTY567:NTY573 NKC567:NKC573 NAG567:NAG573 MQK567:MQK573 MGO567:MGO573 LWS567:LWS573 LMW567:LMW573 LDA567:LDA573 KTE567:KTE573 KJI567:KJI573 JZM567:JZM573 JPQ567:JPQ573 JFU567:JFU573 IVY567:IVY573 IMC567:IMC573 ICG567:ICG573 HSK567:HSK573 HIO567:HIO573 GYS567:GYS573 GOW567:GOW573 GFA567:GFA573 FVE567:FVE573 FLI567:FLI573 FBM567:FBM573 ERQ567:ERQ573 EHU567:EHU573 DXY567:DXY573 DOC567:DOC573 DEG567:DEG573 CUK567:CUK573 CKO567:CKO573 CAS567:CAS573 BQW567:BQW573 BHA567:BHA573 AXE567:AXE573 ANI567:ANI573 ADM567:ADM573 TQ567:TQ573 JU567:JU573 WWG407 WMK407 WCO407 VSS407 VIW407 UZA407 UPE407 UFI407 TVM407 TLQ407 TBU407 SRY407 SIC407 RYG407 ROK407 REO407 QUS407 QKW407 QBA407 PRE407 PHI407 OXM407 ONQ407 ODU407 NTY407 NKC407 NAG407 MQK407 MGO407 LWS407 LMW407 LDA407 KTE407 KJI407 JZM407 JPQ407 JFU407 IVY407 IMC407 ICG407 HSK407 HIO407 GYS407 GOW407 GFA407 FVE407 FLI407 FBM407 ERQ407 EHU407 DXY407 DOC407 DEG407 CUK407 CKO407 CAS407 BQW407 BHA407 AXE407 ANI407 ADM407 TQ407 JU407 WMK395:WMK402 WCO395:WCO402 VSS395:VSS402 VIW395:VIW402 UZA395:UZA402 UPE395:UPE402 UFI395:UFI402 TVM395:TVM402 TLQ395:TLQ402 TBU395:TBU402 SRY395:SRY402 SIC395:SIC402 RYG395:RYG402 ROK395:ROK402 REO395:REO402 QUS395:QUS402 QKW395:QKW402 QBA395:QBA402 PRE395:PRE402 PHI395:PHI402 OXM395:OXM402 ONQ395:ONQ402 ODU395:ODU402 NTY395:NTY402 NKC395:NKC402 NAG395:NAG402 MQK395:MQK402 MGO395:MGO402 LWS395:LWS402 LMW395:LMW402 LDA395:LDA402 KTE395:KTE402 KJI395:KJI402 JZM395:JZM402 JPQ395:JPQ402 JFU395:JFU402 IVY395:IVY402 IMC395:IMC402 ICG395:ICG402 HSK395:HSK402 HIO395:HIO402 GYS395:GYS402 GOW395:GOW402 GFA395:GFA402 FVE395:FVE402 FLI395:FLI402 FBM395:FBM402 ERQ395:ERQ402 EHU395:EHU402 DXY395:DXY402 DOC395:DOC402 DEG395:DEG402 CUK395:CUK402 CKO395:CKO402 CAS395:CAS402 BQW395:BQW402 BHA395:BHA402 AXE395:AXE402 ANI395:ANI402 ADM395:ADM402 TQ395:TQ402 JU395:JU402 WWG361:WWG367 WMK361:WMK367 WCO361:WCO367 VSS361:VSS367 VIW361:VIW367 UZA361:UZA367 UPE361:UPE367 UFI361:UFI367 TVM361:TVM367 TLQ361:TLQ367 TBU361:TBU367 SRY361:SRY367 SIC361:SIC367 RYG361:RYG367 ROK361:ROK367 REO361:REO367 QUS361:QUS367 QKW361:QKW367 QBA361:QBA367 PRE361:PRE367 PHI361:PHI367 OXM361:OXM367 ONQ361:ONQ367 ODU361:ODU367 NTY361:NTY367 NKC361:NKC367 NAG361:NAG367 MQK361:MQK367 MGO361:MGO367 LWS361:LWS367 LMW361:LMW367 LDA361:LDA367 KTE361:KTE367 KJI361:KJI367 JZM361:JZM367 JPQ361:JPQ367 JFU361:JFU367 IVY361:IVY367 IMC361:IMC367 ICG361:ICG367 HSK361:HSK367 HIO361:HIO367 GYS361:GYS367 GOW361:GOW367 GFA361:GFA367 FVE361:FVE367 FLI361:FLI367 FBM361:FBM367 ERQ361:ERQ367 EHU361:EHU367 DXY361:DXY367 DOC361:DOC367 DEG361:DEG367 CUK361:CUK367 CKO361:CKO367 CAS361:CAS367 BQW361:BQW367 BHA361:BHA367 AXE361:AXE367 ANI361:ANI367 ADM361:ADM367 TQ361:TQ367 JU361:JU367 WWG329:WWG331 WMK329:WMK331 WCO329:WCO331 VSS329:VSS331 VIW329:VIW331 UZA329:UZA331 UPE329:UPE331 UFI329:UFI331 TVM329:TVM331 TLQ329:TLQ331 TBU329:TBU331 SRY329:SRY331 SIC329:SIC331 RYG329:RYG331 ROK329:ROK331 REO329:REO331 QUS329:QUS331 QKW329:QKW331 QBA329:QBA331 PRE329:PRE331 PHI329:PHI331 OXM329:OXM331 ONQ329:ONQ331 ODU329:ODU331 NTY329:NTY331 NKC329:NKC331 NAG329:NAG331 MQK329:MQK331 MGO329:MGO331 LWS329:LWS331 LMW329:LMW331 LDA329:LDA331 KTE329:KTE331 KJI329:KJI331 JZM329:JZM331 JPQ329:JPQ331 JFU329:JFU331 IVY329:IVY331 IMC329:IMC331 ICG329:ICG331 HSK329:HSK331 HIO329:HIO331 GYS329:GYS331 GOW329:GOW331 GFA329:GFA331 FVE329:FVE331 FLI329:FLI331 FBM329:FBM331 ERQ329:ERQ331 EHU329:EHU331 DXY329:DXY331 DOC329:DOC331 DEG329:DEG331 CUK329:CUK331 CKO329:CKO331 CAS329:CAS331 BQW329:BQW331 BHA329:BHA331 AXE329:AXE331 ANI329:ANI331 ADM329:ADM331 TQ329:TQ331 JU329:JU331 WWG323:WWG325 WMK323:WMK325 WCO323:WCO325 VSS323:VSS325 VIW323:VIW325 UZA323:UZA325 UPE323:UPE325 UFI323:UFI325 TVM323:TVM325 TLQ323:TLQ325 TBU323:TBU325 SRY323:SRY325 SIC323:SIC325 RYG323:RYG325 ROK323:ROK325 REO323:REO325 QUS323:QUS325 QKW323:QKW325 QBA323:QBA325 PRE323:PRE325 PHI323:PHI325 OXM323:OXM325 ONQ323:ONQ325 ODU323:ODU325 NTY323:NTY325 NKC323:NKC325 NAG323:NAG325 MQK323:MQK325 MGO323:MGO325 LWS323:LWS325 LMW323:LMW325 LDA323:LDA325 KTE323:KTE325 KJI323:KJI325 JZM323:JZM325 JPQ323:JPQ325 JFU323:JFU325 IVY323:IVY325 IMC323:IMC325 ICG323:ICG325 HSK323:HSK325 HIO323:HIO325 GYS323:GYS325 GOW323:GOW325 GFA323:GFA325 FVE323:FVE325 FLI323:FLI325 FBM323:FBM325 ERQ323:ERQ325 EHU323:EHU325 DXY323:DXY325 DOC323:DOC325 DEG323:DEG325 CUK323:CUK325 CKO323:CKO325 CAS323:CAS325 BQW323:BQW325 BHA323:BHA325 AXE323:AXE325 ANI323:ANI325 ADM323:ADM325 TQ323:TQ325 JU323:JU325 WWG313:WWG317 WMK313:WMK317 WCO313:WCO317 VSS313:VSS317 VIW313:VIW317 UZA313:UZA317 UPE313:UPE317 UFI313:UFI317 TVM313:TVM317 TLQ313:TLQ317 TBU313:TBU317 SRY313:SRY317 SIC313:SIC317 RYG313:RYG317 ROK313:ROK317 REO313:REO317 QUS313:QUS317 QKW313:QKW317 QBA313:QBA317 PRE313:PRE317 PHI313:PHI317 OXM313:OXM317 ONQ313:ONQ317 ODU313:ODU317 NTY313:NTY317 NKC313:NKC317 NAG313:NAG317 MQK313:MQK317 MGO313:MGO317 LWS313:LWS317 LMW313:LMW317 LDA313:LDA317 KTE313:KTE317 KJI313:KJI317 JZM313:JZM317 JPQ313:JPQ317 JFU313:JFU317 IVY313:IVY317 IMC313:IMC317 ICG313:ICG317 HSK313:HSK317 HIO313:HIO317 GYS313:GYS317 GOW313:GOW317 GFA313:GFA317 FVE313:FVE317 FLI313:FLI317 FBM313:FBM317 ERQ313:ERQ317 EHU313:EHU317 DXY313:DXY317 DOC313:DOC317 DEG313:DEG317 CUK313:CUK317 CKO313:CKO317 CAS313:CAS317 BQW313:BQW317 BHA313:BHA317 AXE313:AXE317 ANI313:ANI317 ADM313:ADM317 TQ313:TQ317 JU313:JU317 WWG307:WWG309 WMK307:WMK309 WCO307:WCO309 VSS307:VSS309 VIW307:VIW309 UZA307:UZA309 UPE307:UPE309 UFI307:UFI309 TVM307:TVM309 TLQ307:TLQ309 TBU307:TBU309 SRY307:SRY309 SIC307:SIC309 RYG307:RYG309 ROK307:ROK309 REO307:REO309 QUS307:QUS309 QKW307:QKW309 QBA307:QBA309 PRE307:PRE309 PHI307:PHI309 OXM307:OXM309 ONQ307:ONQ309 ODU307:ODU309 NTY307:NTY309 NKC307:NKC309 NAG307:NAG309 MQK307:MQK309 MGO307:MGO309 LWS307:LWS309 LMW307:LMW309 LDA307:LDA309 KTE307:KTE309 KJI307:KJI309 JZM307:JZM309 JPQ307:JPQ309 JFU307:JFU309 IVY307:IVY309 IMC307:IMC309 ICG307:ICG309 HSK307:HSK309 HIO307:HIO309 GYS307:GYS309 GOW307:GOW309 GFA307:GFA309 FVE307:FVE309 FLI307:FLI309 FBM307:FBM309 ERQ307:ERQ309 EHU307:EHU309 DXY307:DXY309 DOC307:DOC309 DEG307:DEG309 CUK307:CUK309 CKO307:CKO309 CAS307:CAS309 BQW307:BQW309 BHA307:BHA309 AXE307:AXE309 ANI307:ANI309 ADM307:ADM309 TQ307:TQ309 JU307:JU309 AE326:AE377 KA619 TW619 ADS619 ANO619 AXK619 BHG619 BRC619 CAY619 CKU619 CUQ619 DEM619 DOI619 DYE619 EIA619 ERW619 FBS619 FLO619 FVK619 GFG619 GPC619 GYY619 HIU619 HSQ619 ICM619 IMI619 IWE619 JGA619 JPW619 JZS619 KJO619 KTK619 LDG619 LNC619 LWY619 MGU619 MQQ619 NAM619 NKI619 NUE619 OEA619 ONW619 OXS619 PHO619 PRK619 QBG619 QLC619 QUY619 REU619 ROQ619 RYM619 SII619 SSE619 TCA619 TLW619 TVS619 UFO619 UPK619 UZG619 VJC619 VSY619 WCU619 WMQ619 WWM619 KA624:KA625 TW624:TW625 ADS624:ADS625 ANO624:ANO625 AXK624:AXK625 BHG624:BHG625 BRC624:BRC625 CAY624:CAY625 CKU624:CKU625 CUQ624:CUQ625 DEM624:DEM625 DOI624:DOI625 DYE624:DYE625 EIA624:EIA625 ERW624:ERW625 FBS624:FBS625 FLO624:FLO625 FVK624:FVK625 GFG624:GFG625 GPC624:GPC625 GYY624:GYY625 HIU624:HIU625 HSQ624:HSQ625 ICM624:ICM625 IMI624:IMI625 IWE624:IWE625 JGA624:JGA625 JPW624:JPW625 JZS624:JZS625 KJO624:KJO625 KTK624:KTK625 LDG624:LDG625 LNC624:LNC625 LWY624:LWY625 MGU624:MGU625 MQQ624:MQQ625 NAM624:NAM625 NKI624:NKI625 NUE624:NUE625 OEA624:OEA625 ONW624:ONW625 OXS624:OXS625 PHO624:PHO625 PRK624:PRK625 QBG624:QBG625 QLC624:QLC625 QUY624:QUY625 REU624:REU625 ROQ624:ROQ625 RYM624:RYM625 SII624:SII625 SSE624:SSE625 TCA624:TCA625 TLW624:TLW625 TVS624:TVS625 UFO624:UFO625 UPK624:UPK625 UZG624:UZG625 VJC624:VJC625 VSY624:VSY625 WCU624:WCU625 WMQ624:WMQ625 WWM624:WWM625 KA628:KA630 TW628:TW630 ADS628:ADS630 ANO628:ANO630 AXK628:AXK630 BHG628:BHG630 BRC628:BRC630 CAY628:CAY630 CKU628:CKU630 CUQ628:CUQ630 DEM628:DEM630 DOI628:DOI630 DYE628:DYE630 EIA628:EIA630 ERW628:ERW630 FBS628:FBS630 FLO628:FLO630 FVK628:FVK630 GFG628:GFG630 GPC628:GPC630 GYY628:GYY630 HIU628:HIU630 HSQ628:HSQ630 ICM628:ICM630 IMI628:IMI630 IWE628:IWE630 JGA628:JGA630 JPW628:JPW630 JZS628:JZS630 KJO628:KJO630 KTK628:KTK630 LDG628:LDG630 LNC628:LNC630 LWY628:LWY630 MGU628:MGU630 MQQ628:MQQ630 NAM628:NAM630 NKI628:NKI630 NUE628:NUE630 OEA628:OEA630 ONW628:ONW630 OXS628:OXS630 PHO628:PHO630 PRK628:PRK630 QBG628:QBG630 QLC628:QLC630 QUY628:QUY630 REU628:REU630 ROQ628:ROQ630 RYM628:RYM630 SII628:SII630 SSE628:SSE630 TCA628:TCA630 TLW628:TLW630 TVS628:TVS630 UFO628:UFO630 UPK628:UPK630 UZG628:UZG630 VJC628:VJC630 VSY628:VSY630 WCU628:WCU630 WMQ628:WMQ630 WWM628:WWM630 WWM674:WWM678 WMQ674:WMQ678 WCU674:WCU678 VSY674:VSY678 VJC674:VJC678 UZG674:UZG678 UPK674:UPK678 UFO674:UFO678 TVS674:TVS678 TLW674:TLW678 TCA674:TCA678 SSE674:SSE678 SII674:SII678 RYM674:RYM678 ROQ674:ROQ678 REU674:REU678 QUY674:QUY678 QLC674:QLC678 QBG674:QBG678 PRK674:PRK678 PHO674:PHO678 OXS674:OXS678 ONW674:ONW678 OEA674:OEA678 NUE674:NUE678 NKI674:NKI678 NAM674:NAM678 MQQ674:MQQ678 MGU674:MGU678 LWY674:LWY678 LNC674:LNC678 LDG674:LDG678 KTK674:KTK678 KJO674:KJO678 JZS674:JZS678 JPW674:JPW678 JGA674:JGA678 IWE674:IWE678 IMI674:IMI678 ICM674:ICM678 HSQ674:HSQ678 HIU674:HIU678 GYY674:GYY678 GPC674:GPC678 GFG674:GFG678 FVK674:FVK678 FLO674:FLO678 FBS674:FBS678 ERW674:ERW678 EIA674:EIA678 DYE674:DYE678 DOI674:DOI678 DEM674:DEM678 CUQ674:CUQ678 CKU674:CKU678 CAY674:CAY678 BRC674:BRC678 BHG674:BHG678 AXK674:AXK678 ANO674:ANO678 ADS674:ADS678 TW674:TW678 KA674:KA678 WWM658 WMQ658 WCU658 VSY658 VJC658 UZG658 UPK658 UFO658 TVS658 TLW658 TCA658 SSE658 SII658 RYM658 ROQ658 REU658 QUY658 QLC658 QBG658 PRK658 PHO658 OXS658 ONW658 OEA658 NUE658 NKI658 NAM658 MQQ658 MGU658 LWY658 LNC658 LDG658 KTK658 KJO658 JZS658 JPW658 JGA658 IWE658 IMI658 ICM658 HSQ658 HIU658 GYY658 GPC658 GFG658 FVK658 FLO658 FBS658 ERW658 EIA658 DYE658 DOI658 DEM658 CUQ658 CKU658 CAY658 BRC658 BHG658 AXK658 ANO658 ADS658 TW658 KA658 WWM647:WWM654 WMQ647:WMQ654 WCU647:WCU654 VSY647:VSY654 VJC647:VJC654 UZG647:UZG654 UPK647:UPK654 UFO647:UFO654 TVS647:TVS654 TLW647:TLW654 TCA647:TCA654 SSE647:SSE654 SII647:SII654 RYM647:RYM654 ROQ647:ROQ654 REU647:REU654 QUY647:QUY654 QLC647:QLC654 QBG647:QBG654 PRK647:PRK654 PHO647:PHO654 OXS647:OXS654 ONW647:ONW654 OEA647:OEA654 NUE647:NUE654 NKI647:NKI654 NAM647:NAM654 MQQ647:MQQ654 MGU647:MGU654 LWY647:LWY654 LNC647:LNC654 LDG647:LDG654 KTK647:KTK654 KJO647:KJO654 JZS647:JZS654 JPW647:JPW654 JGA647:JGA654 IWE647:IWE654 IMI647:IMI654 ICM647:ICM654 HSQ647:HSQ654 HIU647:HIU654 GYY647:GYY654 GPC647:GPC654 GFG647:GFG654 FVK647:FVK654 FLO647:FLO654 FBS647:FBS654 ERW647:ERW654 EIA647:EIA654 DYE647:DYE654 DOI647:DOI654 DEM647:DEM654 CUQ647:CUQ654 CKU647:CKU654 CAY647:CAY654 BRC647:BRC654 BHG647:BHG654 AXK647:AXK654 ANO647:ANO654 ADS647:ADS654 TW647:TW654 KA647:KA654 WWM641:WWM644 WMQ641:WMQ644 WCU641:WCU644 VSY641:VSY644 VJC641:VJC644 UZG641:UZG644 UPK641:UPK644 UFO641:UFO644 TVS641:TVS644 TLW641:TLW644 TCA641:TCA644 SSE641:SSE644 SII641:SII644 RYM641:RYM644 ROQ641:ROQ644 REU641:REU644 QUY641:QUY644 QLC641:QLC644 QBG641:QBG644 PRK641:PRK644 PHO641:PHO644 OXS641:OXS644 ONW641:ONW644 OEA641:OEA644 NUE641:NUE644 NKI641:NKI644 NAM641:NAM644 MQQ641:MQQ644 MGU641:MGU644 LWY641:LWY644 LNC641:LNC644 LDG641:LDG644 KTK641:KTK644 KJO641:KJO644 JZS641:JZS644 JPW641:JPW644 JGA641:JGA644 IWE641:IWE644 IMI641:IMI644 ICM641:ICM644 HSQ641:HSQ644 HIU641:HIU644 GYY641:GYY644 GPC641:GPC644 GFG641:GFG644 FVK641:FVK644 FLO641:FLO644 FBS641:FBS644 ERW641:ERW644 EIA641:EIA644 DYE641:DYE644 DOI641:DOI644 DEM641:DEM644 CUQ641:CUQ644 CKU641:CKU644 CAY641:CAY644 BRC641:BRC644 BHG641:BHG644 AXK641:AXK644 ANO641:ANO644 ADS641:ADS644 TW641:TW644 KA641:KA644 WWM989 WMQ989 WCU989 VSY989 VJC989 UZG989 UPK989 UFO989 TVS989 TLW989 TCA989 SSE989 SII989 RYM989 ROQ989 REU989 QUY989 QLC989 QBG989 PRK989 PHO989 OXS989 ONW989 OEA989 NUE989 NKI989 NAM989 MQQ989 MGU989 LWY989 LNC989 LDG989 KTK989 KJO989 JZS989 JPW989 JGA989 IWE989 IMI989 ICM989 HSQ989 HIU989 GYY989 GPC989 GFG989 FVK989 FLO989 FBS989 ERW989 EIA989 DYE989 DOI989 DEM989 CUQ989 CKU989 CAY989 BRC989 BHG989 AXK989 ANO989 ADS989 TW989 KA989 WWM973:WWM984 WMQ973:WMQ984 WCU973:WCU984 VSY973:VSY984 VJC973:VJC984 UZG973:UZG984 UPK973:UPK984 UFO973:UFO984 TVS973:TVS984 TLW973:TLW984 TCA973:TCA984 SSE973:SSE984 SII973:SII984 RYM973:RYM984 ROQ973:ROQ984 REU973:REU984 QUY973:QUY984 QLC973:QLC984 QBG973:QBG984 PRK973:PRK984 PHO973:PHO984 OXS973:OXS984 ONW973:ONW984 OEA973:OEA984 NUE973:NUE984 NKI973:NKI984 NAM973:NAM984 MQQ973:MQQ984 MGU973:MGU984 LWY973:LWY984 LNC973:LNC984 LDG973:LDG984 KTK973:KTK984 KJO973:KJO984 JZS973:JZS984 JPW973:JPW984 JGA973:JGA984 IWE973:IWE984 IMI973:IMI984 ICM973:ICM984 HSQ973:HSQ984 HIU973:HIU984 GYY973:GYY984 GPC973:GPC984 GFG973:GFG984 FVK973:FVK984 FLO973:FLO984 FBS973:FBS984 ERW973:ERW984 EIA973:EIA984 DYE973:DYE984 DOI973:DOI984 DEM973:DEM984 CUQ973:CUQ984 CKU973:CKU984 CAY973:CAY984 BRC973:BRC984 BHG973:BHG984 AXK973:AXK984 ANO973:ANO984 ADS973:ADS984 TW973:TW984 KA973:KA984 AE883:AE890 WWM963:WWM968 WMQ963:WMQ968 WCU963:WCU968 VSY963:VSY968 VJC963:VJC968 UZG963:UZG968 UPK963:UPK968 UFO963:UFO968 TVS963:TVS968 TLW963:TLW968 TCA963:TCA968 SSE963:SSE968 SII963:SII968 RYM963:RYM968 ROQ963:ROQ968 REU963:REU968 QUY963:QUY968 QLC963:QLC968 QBG963:QBG968 PRK963:PRK968 PHO963:PHO968 OXS963:OXS968 ONW963:ONW968 OEA963:OEA968 NUE963:NUE968 NKI963:NKI968 NAM963:NAM968 MQQ963:MQQ968 MGU963:MGU968 LWY963:LWY968 LNC963:LNC968 LDG963:LDG968 KTK963:KTK968 KJO963:KJO968 JZS963:JZS968 JPW963:JPW968 JGA963:JGA968 IWE963:IWE968 IMI963:IMI968 ICM963:ICM968 HSQ963:HSQ968 HIU963:HIU968 GYY963:GYY968 GPC963:GPC968 GFG963:GFG968 FVK963:FVK968 FLO963:FLO968 FBS963:FBS968 ERW963:ERW968 EIA963:EIA968 DYE963:DYE968 DOI963:DOI968 DEM963:DEM968 CUQ963:CUQ968 CKU963:CKU968 CAY963:CAY968 BRC963:BRC968 BHG963:BHG968 AXK963:AXK968 ANO963:ANO968 ADS963:ADS968 TW963:TW968 KA963:KA968 AE963:AE968 AE936 AE4451:AE4455 AE899 KA916:KA918 TW916:TW918 ADS916:ADS918 ANO916:ANO918 AXK916:AXK918 BHG916:BHG918 BRC916:BRC918 CAY916:CAY918 CKU916:CKU918 CUQ916:CUQ918 DEM916:DEM918 DOI916:DOI918 DYE916:DYE918 EIA916:EIA918 ERW916:ERW918 FBS916:FBS918 FLO916:FLO918 FVK916:FVK918 GFG916:GFG918 GPC916:GPC918 GYY916:GYY918 HIU916:HIU918 HSQ916:HSQ918 ICM916:ICM918 IMI916:IMI918 IWE916:IWE918 JGA916:JGA918 JPW916:JPW918 JZS916:JZS918 KJO916:KJO918 KTK916:KTK918 LDG916:LDG918 LNC916:LNC918 LWY916:LWY918 MGU916:MGU918 MQQ916:MQQ918 NAM916:NAM918 NKI916:NKI918 NUE916:NUE918 OEA916:OEA918 ONW916:ONW918 OXS916:OXS918 PHO916:PHO918 PRK916:PRK918 QBG916:QBG918 QLC916:QLC918 QUY916:QUY918 REU916:REU918 ROQ916:ROQ918 RYM916:RYM918 SII916:SII918 SSE916:SSE918 TCA916:TCA918 TLW916:TLW918 TVS916:TVS918 UFO916:UFO918 UPK916:UPK918 UZG916:UZG918 VJC916:VJC918 VSY916:VSY918 WCU916:WCU918 WMQ916:WMQ918 WWM916:WWM918 AE942:AE948 KA921:KA929 TW921:TW929 ADS921:ADS929 ANO921:ANO929 AXK921:AXK929 BHG921:BHG929 BRC921:BRC929 CAY921:CAY929 CKU921:CKU929 CUQ921:CUQ929 DEM921:DEM929 DOI921:DOI929 DYE921:DYE929 EIA921:EIA929 ERW921:ERW929 FBS921:FBS929 FLO921:FLO929 FVK921:FVK929 GFG921:GFG929 GPC921:GPC929 GYY921:GYY929 HIU921:HIU929 HSQ921:HSQ929 ICM921:ICM929 IMI921:IMI929 IWE921:IWE929 JGA921:JGA929 JPW921:JPW929 JZS921:JZS929 KJO921:KJO929 KTK921:KTK929 LDG921:LDG929 LNC921:LNC929 LWY921:LWY929 MGU921:MGU929 MQQ921:MQQ929 NAM921:NAM929 NKI921:NKI929 NUE921:NUE929 OEA921:OEA929 ONW921:ONW929 OXS921:OXS929 PHO921:PHO929 PRK921:PRK929 QBG921:QBG929 QLC921:QLC929 QUY921:QUY929 REU921:REU929 ROQ921:ROQ929 RYM921:RYM929 SII921:SII929 SSE921:SSE929 TCA921:TCA929 TLW921:TLW929 TVS921:TVS929 UFO921:UFO929 UPK921:UPK929 UZG921:UZG929 VJC921:VJC929 VSY921:VSY929 WCU921:WCU929 WMQ921:WMQ929 WWM921:WWM929 KA933:KA934 TW933:TW934 ADS933:ADS934 ANO933:ANO934 AXK933:AXK934 BHG933:BHG934 BRC933:BRC934 CAY933:CAY934 CKU933:CKU934 CUQ933:CUQ934 DEM933:DEM934 DOI933:DOI934 DYE933:DYE934 EIA933:EIA934 ERW933:ERW934 FBS933:FBS934 FLO933:FLO934 FVK933:FVK934 GFG933:GFG934 GPC933:GPC934 GYY933:GYY934 HIU933:HIU934 HSQ933:HSQ934 ICM933:ICM934 IMI933:IMI934 IWE933:IWE934 JGA933:JGA934 JPW933:JPW934 JZS933:JZS934 KJO933:KJO934 KTK933:KTK934 LDG933:LDG934 LNC933:LNC934 LWY933:LWY934 MGU933:MGU934 MQQ933:MQQ934 NAM933:NAM934 NKI933:NKI934 NUE933:NUE934 OEA933:OEA934 ONW933:ONW934 OXS933:OXS934 PHO933:PHO934 PRK933:PRK934 QBG933:QBG934 QLC933:QLC934 QUY933:QUY934 REU933:REU934 ROQ933:ROQ934 RYM933:RYM934 SII933:SII934 SSE933:SSE934 TCA933:TCA934 TLW933:TLW934 TVS933:TVS934 UFO933:UFO934 UPK933:UPK934 UZG933:UZG934 VJC933:VJC934 VSY933:VSY934 WCU933:WCU934 WMQ933:WMQ934 WWM933:WWM934 AE1018:AE1027 AE171:AE174 AE322 AE324 AE252:AE317 AE641:AE647 AE606:AE630 AE752:AE756 AE868:AE881 AE972:AE976 AE1036:AE1037 AE1041 AE951:AE955 AF397 AF400 AE76:AE168 JU372:JU382 TQ372:TQ382 ADM372:ADM382 ANI372:ANI382 AXE372:AXE382 BHA372:BHA382 BQW372:BQW382 CAS372:CAS382 CKO372:CKO382 CUK372:CUK382 DEG372:DEG382 DOC372:DOC382 DXY372:DXY382 EHU372:EHU382 ERQ372:ERQ382 FBM372:FBM382 FLI372:FLI382 FVE372:FVE382 GFA372:GFA382 GOW372:GOW382 GYS372:GYS382 HIO372:HIO382 HSK372:HSK382 ICG372:ICG382 IMC372:IMC382 IVY372:IVY382 JFU372:JFU382 JPQ372:JPQ382 JZM372:JZM382 KJI372:KJI382 KTE372:KTE382 LDA372:LDA382 LMW372:LMW382 LWS372:LWS382 MGO372:MGO382 MQK372:MQK382 NAG372:NAG382 NKC372:NKC382 NTY372:NTY382 ODU372:ODU382 ONQ372:ONQ382 OXM372:OXM382 PHI372:PHI382 PRE372:PRE382 QBA372:QBA382 QKW372:QKW382 QUS372:QUS382 REO372:REO382 ROK372:ROK382 RYG372:RYG382 SIC372:SIC382 SRY372:SRY382 TBU372:TBU382 TLQ372:TLQ382 TVM372:TVM382 UFI372:UFI382 UPE372:UPE382 UZA372:UZA382 VIW372:VIW382 VSS372:VSS382 WCO372:WCO382 WMK372:WMK382 WWG372:WWG382 WWG395:WWG402 AF386:AF388 KB386:KB388 TX386:TX388 ADT386:ADT388 ANP386:ANP388 AXL386:AXL388 BHH386:BHH388 BRD386:BRD388 CAZ386:CAZ388 CKV386:CKV388 CUR386:CUR388 DEN386:DEN388 DOJ386:DOJ388 DYF386:DYF388 EIB386:EIB388 ERX386:ERX388 FBT386:FBT388 FLP386:FLP388 FVL386:FVL388 GFH386:GFH388 GPD386:GPD388 GYZ386:GYZ388 HIV386:HIV388 HSR386:HSR388 ICN386:ICN388 IMJ386:IMJ388 IWF386:IWF388 JGB386:JGB388 JPX386:JPX388 JZT386:JZT388 KJP386:KJP388 KTL386:KTL388 LDH386:LDH388 LND386:LND388 LWZ386:LWZ388 MGV386:MGV388 MQR386:MQR388 NAN386:NAN388 NKJ386:NKJ388 NUF386:NUF388 OEB386:OEB388 ONX386:ONX388 OXT386:OXT388 PHP386:PHP388 PRL386:PRL388 QBH386:QBH388 QLD386:QLD388 QUZ386:QUZ388 REV386:REV388 ROR386:ROR388 RYN386:RYN388 SIJ386:SIJ388 SSF386:SSF388 TCB386:TCB388 TLX386:TLX388 TVT386:TVT388 UFP386:UFP388 UPL386:UPL388 UZH386:UZH388 VJD386:VJD388 VSZ386:VSZ388 WCV386:WCV388 WMR386:WMR388 WWN386:WWN388 KA383:KA394 TW383:TW394 ADS383:ADS394 ANO383:ANO394 AXK383:AXK394 BHG383:BHG394 BRC383:BRC394 CAY383:CAY394 CKU383:CKU394 CUQ383:CUQ394 DEM383:DEM394 DOI383:DOI394 DYE383:DYE394 EIA383:EIA394 ERW383:ERW394 FBS383:FBS394 FLO383:FLO394 FVK383:FVK394 GFG383:GFG394 GPC383:GPC394 GYY383:GYY394 HIU383:HIU394 HSQ383:HSQ394 ICM383:ICM394 IMI383:IMI394 IWE383:IWE394 JGA383:JGA394 JPW383:JPW394 JZS383:JZS394 KJO383:KJO394 KTK383:KTK394 LDG383:LDG394 LNC383:LNC394 LWY383:LWY394 MGU383:MGU394 MQQ383:MQQ394 NAM383:NAM394 NKI383:NKI394 NUE383:NUE394 OEA383:OEA394 ONW383:ONW394 OXS383:OXS394 PHO383:PHO394 PRK383:PRK394 QBG383:QBG394 QLC383:QLC394 QUY383:QUY394 REU383:REU394 ROQ383:ROQ394 RYM383:RYM394 SII383:SII394 SSE383:SSE394 TCA383:TCA394 TLW383:TLW394 TVS383:TVS394 UFO383:UFO394 UPK383:UPK394 UZG383:UZG394 VJC383:VJC394 VSY383:VSY394 WCU383:WCU394 WMQ383:WMQ394 WWM383:WWM394 AF390 KB390 TX390 ADT390 ANP390 AXL390 BHH390 BRD390 CAZ390 CKV390 CUR390 DEN390 DOJ390 DYF390 EIB390 ERX390 FBT390 FLP390 FVL390 GFH390 GPD390 GYZ390 HIV390 HSR390 ICN390 IMJ390 IWF390 JGB390 JPX390 JZT390 KJP390 KTL390 LDH390 LND390 LWZ390 MGV390 MQR390 NAN390 NKJ390 NUF390 OEB390 ONX390 OXT390 PHP390 PRL390 QBH390 QLD390 QUZ390 REV390 ROR390 RYN390 SIJ390 SSF390 TCB390 TLX390 TVT390 UFP390 UPL390 UZH390 VJD390 VSZ390 WCV390 WMR390 WWN390 AF393:AF394 KB393:KB394 TX393:TX394 ADT393:ADT394 ANP393:ANP394 AXL393:AXL394 BHH393:BHH394 BRD393:BRD394 CAZ393:CAZ394 CKV393:CKV394 CUR393:CUR394 DEN393:DEN394 DOJ393:DOJ394 DYF393:DYF394 EIB393:EIB394 ERX393:ERX394 FBT393:FBT394 FLP393:FLP394 FVL393:FVL394 GFH393:GFH394 GPD393:GPD394 GYZ393:GYZ394 HIV393:HIV394 HSR393:HSR394 ICN393:ICN394 IMJ393:IMJ394 IWF393:IWF394 JGB393:JGB394 JPX393:JPX394 JZT393:JZT394 KJP393:KJP394 KTL393:KTL394 LDH393:LDH394 LND393:LND394 LWZ393:LWZ394 MGV393:MGV394 MQR393:MQR394 NAN393:NAN394 NKJ393:NKJ394 NUF393:NUF394 OEB393:OEB394 ONX393:ONX394 OXT393:OXT394 PHP393:PHP394 PRL393:PRL394 QBH393:QBH394 QLD393:QLD394 QUZ393:QUZ394 REV393:REV394 ROR393:ROR394 RYN393:RYN394 SIJ393:SIJ394 SSF393:SSF394 TCB393:TCB394 TLX393:TLX394 TVT393:TVT394 UFP393:UFP394 UPL393:UPL394 UZH393:UZH394 VJD393:VJD394 VSZ393:VSZ394 WCV393:WCV394 WMR393:WMR394 WWN393:WWN394 AE760:AE777 AE779:AE793 AE495 AE1071 AE4172:AE4173 KA4154 TW4154 ADS4154 ANO4154 AXK4154 BHG4154 BRC4154 CAY4154 CKU4154 CUQ4154 DEM4154 DOI4154 DYE4154 EIA4154 ERW4154 FBS4154 FLO4154 FVK4154 GFG4154 GPC4154 GYY4154 HIU4154 HSQ4154 ICM4154 IMI4154 IWE4154 JGA4154 JPW4154 JZS4154 KJO4154 KTK4154 LDG4154 LNC4154 LWY4154 MGU4154 MQQ4154 NAM4154 NKI4154 NUE4154 OEA4154 ONW4154 OXS4154 PHO4154 PRK4154 QBG4154 QLC4154 QUY4154 REU4154 ROQ4154 RYM4154 SII4154 SSE4154 TCA4154 TLW4154 TVS4154 UFO4154 UPK4154 UZG4154 VJC4154 VSY4154 WCU4154 WMQ4154 WWM4154 UZG7886:UZG7888 KA4166:KA4173 TW4166:TW4173 ADS4166:ADS4173 ANO4166:ANO4173 AXK4166:AXK4173 BHG4166:BHG4173 BRC4166:BRC4173 CAY4166:CAY4173 CKU4166:CKU4173 CUQ4166:CUQ4173 DEM4166:DEM4173 DOI4166:DOI4173 DYE4166:DYE4173 EIA4166:EIA4173 ERW4166:ERW4173 FBS4166:FBS4173 FLO4166:FLO4173 FVK4166:FVK4173 GFG4166:GFG4173 GPC4166:GPC4173 GYY4166:GYY4173 HIU4166:HIU4173 HSQ4166:HSQ4173 ICM4166:ICM4173 IMI4166:IMI4173 IWE4166:IWE4173 JGA4166:JGA4173 JPW4166:JPW4173 JZS4166:JZS4173 KJO4166:KJO4173 KTK4166:KTK4173 LDG4166:LDG4173 LNC4166:LNC4173 LWY4166:LWY4173 MGU4166:MGU4173 MQQ4166:MQQ4173 NAM4166:NAM4173 NKI4166:NKI4173 NUE4166:NUE4173 OEA4166:OEA4173 ONW4166:ONW4173 OXS4166:OXS4173 PHO4166:PHO4173 PRK4166:PRK4173 QBG4166:QBG4173 QLC4166:QLC4173 QUY4166:QUY4173 REU4166:REU4173 ROQ4166:ROQ4173 RYM4166:RYM4173 SII4166:SII4173 SSE4166:SSE4173 TCA4166:TCA4173 TLW4166:TLW4173 TVS4166:TVS4173 UFO4166:UFO4173 UPK4166:UPK4173 UZG4166:UZG4173 VJC4166:VJC4173 VSY4166:VSY4173 WCU4166:WCU4173 WMQ4166:WMQ4173 WWM4166:WWM4173 AE4187:AE4201 KA4187:KA4194 TW4187:TW4194 ADS4187:ADS4194 ANO4187:ANO4194 AXK4187:AXK4194 BHG4187:BHG4194 BRC4187:BRC4194 CAY4187:CAY4194 CKU4187:CKU4194 CUQ4187:CUQ4194 DEM4187:DEM4194 DOI4187:DOI4194 DYE4187:DYE4194 EIA4187:EIA4194 ERW4187:ERW4194 FBS4187:FBS4194 FLO4187:FLO4194 FVK4187:FVK4194 GFG4187:GFG4194 GPC4187:GPC4194 GYY4187:GYY4194 HIU4187:HIU4194 HSQ4187:HSQ4194 ICM4187:ICM4194 IMI4187:IMI4194 IWE4187:IWE4194 JGA4187:JGA4194 JPW4187:JPW4194 JZS4187:JZS4194 KJO4187:KJO4194 KTK4187:KTK4194 LDG4187:LDG4194 LNC4187:LNC4194 LWY4187:LWY4194 MGU4187:MGU4194 MQQ4187:MQQ4194 NAM4187:NAM4194 NKI4187:NKI4194 NUE4187:NUE4194 OEA4187:OEA4194 ONW4187:ONW4194 OXS4187:OXS4194 PHO4187:PHO4194 PRK4187:PRK4194 QBG4187:QBG4194 QLC4187:QLC4194 QUY4187:QUY4194 REU4187:REU4194 ROQ4187:ROQ4194 RYM4187:RYM4194 SII4187:SII4194 SSE4187:SSE4194 TCA4187:TCA4194 TLW4187:TLW4194 TVS4187:TVS4194 UFO4187:UFO4194 UPK4187:UPK4194 UZG4187:UZG4194 VJC4187:VJC4194 VSY4187:VSY4194 WCU4187:WCU4194 WMQ4187:WMQ4194 WWM4187:WWM4194 AE4242:AE4251 AE4263:AE4302 KA4263:KA4295 TW4263:TW4295 ADS4263:ADS4295 ANO4263:ANO4295 AXK4263:AXK4295 BHG4263:BHG4295 BRC4263:BRC4295 CAY4263:CAY4295 CKU4263:CKU4295 CUQ4263:CUQ4295 DEM4263:DEM4295 DOI4263:DOI4295 DYE4263:DYE4295 EIA4263:EIA4295 ERW4263:ERW4295 FBS4263:FBS4295 FLO4263:FLO4295 FVK4263:FVK4295 GFG4263:GFG4295 GPC4263:GPC4295 GYY4263:GYY4295 HIU4263:HIU4295 HSQ4263:HSQ4295 ICM4263:ICM4295 IMI4263:IMI4295 IWE4263:IWE4295 JGA4263:JGA4295 JPW4263:JPW4295 JZS4263:JZS4295 KJO4263:KJO4295 KTK4263:KTK4295 LDG4263:LDG4295 LNC4263:LNC4295 LWY4263:LWY4295 MGU4263:MGU4295 MQQ4263:MQQ4295 NAM4263:NAM4295 NKI4263:NKI4295 NUE4263:NUE4295 OEA4263:OEA4295 ONW4263:ONW4295 OXS4263:OXS4295 PHO4263:PHO4295 PRK4263:PRK4295 QBG4263:QBG4295 QLC4263:QLC4295 QUY4263:QUY4295 REU4263:REU4295 ROQ4263:ROQ4295 RYM4263:RYM4295 SII4263:SII4295 SSE4263:SSE4295 TCA4263:TCA4295 TLW4263:TLW4295 TVS4263:TVS4295 UFO4263:UFO4295 UPK4263:UPK4295 UZG4263:UZG4295 VJC4263:VJC4295 VSY4263:VSY4295 WCU4263:WCU4295 WMQ4263:WMQ4295 WWM4263:WWM4295 KA4321 TW4321 ADS4321 ANO4321 AXK4321 BHG4321 BRC4321 CAY4321 CKU4321 CUQ4321 DEM4321 DOI4321 DYE4321 EIA4321 ERW4321 FBS4321 FLO4321 FVK4321 GFG4321 GPC4321 GYY4321 HIU4321 HSQ4321 ICM4321 IMI4321 IWE4321 JGA4321 JPW4321 JZS4321 KJO4321 KTK4321 LDG4321 LNC4321 LWY4321 MGU4321 MQQ4321 NAM4321 NKI4321 NUE4321 OEA4321 ONW4321 OXS4321 PHO4321 PRK4321 QBG4321 QLC4321 QUY4321 REU4321 ROQ4321 RYM4321 SII4321 SSE4321 TCA4321 TLW4321 TVS4321 UFO4321 UPK4321 UZG4321 VJC4321 VSY4321 WCU4321 WMQ4321 WWM4321 AE4317:AE4321 AE4350:AE4369 KA4350:KA4360 TW4350:TW4360 ADS4350:ADS4360 ANO4350:ANO4360 AXK4350:AXK4360 BHG4350:BHG4360 BRC4350:BRC4360 CAY4350:CAY4360 CKU4350:CKU4360 CUQ4350:CUQ4360 DEM4350:DEM4360 DOI4350:DOI4360 DYE4350:DYE4360 EIA4350:EIA4360 ERW4350:ERW4360 FBS4350:FBS4360 FLO4350:FLO4360 FVK4350:FVK4360 GFG4350:GFG4360 GPC4350:GPC4360 GYY4350:GYY4360 HIU4350:HIU4360 HSQ4350:HSQ4360 ICM4350:ICM4360 IMI4350:IMI4360 IWE4350:IWE4360 JGA4350:JGA4360 JPW4350:JPW4360 JZS4350:JZS4360 KJO4350:KJO4360 KTK4350:KTK4360 LDG4350:LDG4360 LNC4350:LNC4360 LWY4350:LWY4360 MGU4350:MGU4360 MQQ4350:MQQ4360 NAM4350:NAM4360 NKI4350:NKI4360 NUE4350:NUE4360 OEA4350:OEA4360 ONW4350:ONW4360 OXS4350:OXS4360 PHO4350:PHO4360 PRK4350:PRK4360 QBG4350:QBG4360 QLC4350:QLC4360 QUY4350:QUY4360 REU4350:REU4360 ROQ4350:ROQ4360 RYM4350:RYM4360 SII4350:SII4360 SSE4350:SSE4360 TCA4350:TCA4360 TLW4350:TLW4360 TVS4350:TVS4360 UFO4350:UFO4360 UPK4350:UPK4360 UZG4350:UZG4360 VJC4350:VJC4360 VSY4350:VSY4360 WCU4350:WCU4360 WMQ4350:WMQ4360 WWM4350:WWM4360 AE4382:AE4392 KA4382:KA4387 TW4382:TW4387 ADS4382:ADS4387 ANO4382:ANO4387 AXK4382:AXK4387 BHG4382:BHG4387 BRC4382:BRC4387 CAY4382:CAY4387 CKU4382:CKU4387 CUQ4382:CUQ4387 DEM4382:DEM4387 DOI4382:DOI4387 DYE4382:DYE4387 EIA4382:EIA4387 ERW4382:ERW4387 FBS4382:FBS4387 FLO4382:FLO4387 FVK4382:FVK4387 GFG4382:GFG4387 GPC4382:GPC4387 GYY4382:GYY4387 HIU4382:HIU4387 HSQ4382:HSQ4387 ICM4382:ICM4387 IMI4382:IMI4387 IWE4382:IWE4387 JGA4382:JGA4387 JPW4382:JPW4387 JZS4382:JZS4387 KJO4382:KJO4387 KTK4382:KTK4387 LDG4382:LDG4387 LNC4382:LNC4387 LWY4382:LWY4387 MGU4382:MGU4387 MQQ4382:MQQ4387 NAM4382:NAM4387 NKI4382:NKI4387 NUE4382:NUE4387 OEA4382:OEA4387 ONW4382:ONW4387 OXS4382:OXS4387 PHO4382:PHO4387 PRK4382:PRK4387 QBG4382:QBG4387 QLC4382:QLC4387 QUY4382:QUY4387 REU4382:REU4387 ROQ4382:ROQ4387 RYM4382:RYM4387 SII4382:SII4387 SSE4382:SSE4387 TCA4382:TCA4387 TLW4382:TLW4387 TVS4382:TVS4387 UFO4382:UFO4387 UPK4382:UPK4387 UZG4382:UZG4387 VJC4382:VJC4387 VSY4382:VSY4387 WCU4382:WCU4387 WMQ4382:WMQ4387 WWM4382:WWM4387 AE4404:AE4405 KA4404:KA4405 TW4404:TW4405 ADS4404:ADS4405 ANO4404:ANO4405 AXK4404:AXK4405 BHG4404:BHG4405 BRC4404:BRC4405 CAY4404:CAY4405 CKU4404:CKU4405 CUQ4404:CUQ4405 DEM4404:DEM4405 DOI4404:DOI4405 DYE4404:DYE4405 EIA4404:EIA4405 ERW4404:ERW4405 FBS4404:FBS4405 FLO4404:FLO4405 FVK4404:FVK4405 GFG4404:GFG4405 GPC4404:GPC4405 GYY4404:GYY4405 HIU4404:HIU4405 HSQ4404:HSQ4405 ICM4404:ICM4405 IMI4404:IMI4405 IWE4404:IWE4405 JGA4404:JGA4405 JPW4404:JPW4405 JZS4404:JZS4405 KJO4404:KJO4405 KTK4404:KTK4405 LDG4404:LDG4405 LNC4404:LNC4405 LWY4404:LWY4405 MGU4404:MGU4405 MQQ4404:MQQ4405 NAM4404:NAM4405 NKI4404:NKI4405 NUE4404:NUE4405 OEA4404:OEA4405 ONW4404:ONW4405 OXS4404:OXS4405 PHO4404:PHO4405 PRK4404:PRK4405 QBG4404:QBG4405 QLC4404:QLC4405 QUY4404:QUY4405 REU4404:REU4405 ROQ4404:ROQ4405 RYM4404:RYM4405 SII4404:SII4405 SSE4404:SSE4405 TCA4404:TCA4405 TLW4404:TLW4405 TVS4404:TVS4405 UFO4404:UFO4405 UPK4404:UPK4405 UZG4404:UZG4405 VJC4404:VJC4405 VSY4404:VSY4405 WCU4404:WCU4405 WMQ4404:WMQ4405 WWM4404:WWM4405 AE4410:AE4414 KA4410:KA4411 TW4410:TW4411 ADS4410:ADS4411 ANO4410:ANO4411 AXK4410:AXK4411 BHG4410:BHG4411 BRC4410:BRC4411 CAY4410:CAY4411 CKU4410:CKU4411 CUQ4410:CUQ4411 DEM4410:DEM4411 DOI4410:DOI4411 DYE4410:DYE4411 EIA4410:EIA4411 ERW4410:ERW4411 FBS4410:FBS4411 FLO4410:FLO4411 FVK4410:FVK4411 GFG4410:GFG4411 GPC4410:GPC4411 GYY4410:GYY4411 HIU4410:HIU4411 HSQ4410:HSQ4411 ICM4410:ICM4411 IMI4410:IMI4411 IWE4410:IWE4411 JGA4410:JGA4411 JPW4410:JPW4411 JZS4410:JZS4411 KJO4410:KJO4411 KTK4410:KTK4411 LDG4410:LDG4411 LNC4410:LNC4411 LWY4410:LWY4411 MGU4410:MGU4411 MQQ4410:MQQ4411 NAM4410:NAM4411 NKI4410:NKI4411 NUE4410:NUE4411 OEA4410:OEA4411 ONW4410:ONW4411 OXS4410:OXS4411 PHO4410:PHO4411 PRK4410:PRK4411 QBG4410:QBG4411 QLC4410:QLC4411 QUY4410:QUY4411 REU4410:REU4411 ROQ4410:ROQ4411 RYM4410:RYM4411 SII4410:SII4411 SSE4410:SSE4411 TCA4410:TCA4411 TLW4410:TLW4411 TVS4410:TVS4411 UFO4410:UFO4411 UPK4410:UPK4411 UZG4410:UZG4411 VJC4410:VJC4411 VSY4410:VSY4411 WCU4410:WCU4411 WMQ4410:WMQ4411 WWM4410:WWM4411 AE4427 KA4427 TW4427 ADS4427 ANO4427 AXK4427 BHG4427 BRC4427 CAY4427 CKU4427 CUQ4427 DEM4427 DOI4427 DYE4427 EIA4427 ERW4427 FBS4427 FLO4427 FVK4427 GFG4427 GPC4427 GYY4427 HIU4427 HSQ4427 ICM4427 IMI4427 IWE4427 JGA4427 JPW4427 JZS4427 KJO4427 KTK4427 LDG4427 LNC4427 LWY4427 MGU4427 MQQ4427 NAM4427 NKI4427 NUE4427 OEA4427 ONW4427 OXS4427 PHO4427 PRK4427 QBG4427 QLC4427 QUY4427 REU4427 ROQ4427 RYM4427 SII4427 SSE4427 TCA4427 TLW4427 TVS4427 UFO4427 UPK4427 UZG4427 VJC4427 VSY4427 WCU4427 WMQ4427 WWM4427 AE4435:AE4436 AE4498:AE4502 KA4441 TW4441 ADS4441 ANO4441 AXK4441 BHG4441 BRC4441 CAY4441 CKU4441 CUQ4441 DEM4441 DOI4441 DYE4441 EIA4441 ERW4441 FBS4441 FLO4441 FVK4441 GFG4441 GPC4441 GYY4441 HIU4441 HSQ4441 ICM4441 IMI4441 IWE4441 JGA4441 JPW4441 JZS4441 KJO4441 KTK4441 LDG4441 LNC4441 LWY4441 MGU4441 MQQ4441 NAM4441 NKI4441 NUE4441 OEA4441 ONW4441 OXS4441 PHO4441 PRK4441 QBG4441 QLC4441 QUY4441 REU4441 ROQ4441 RYM4441 SII4441 SSE4441 TCA4441 TLW4441 TVS4441 UFO4441 UPK4441 UZG4441 VJC4441 VSY4441 WCU4441 WMQ4441 WWM4441 KA4449:KA4459 TW4449:TW4459 ADS4449:ADS4459 ANO4449:ANO4459 AXK4449:AXK4459 BHG4449:BHG4459 BRC4449:BRC4459 CAY4449:CAY4459 CKU4449:CKU4459 CUQ4449:CUQ4459 DEM4449:DEM4459 DOI4449:DOI4459 DYE4449:DYE4459 EIA4449:EIA4459 ERW4449:ERW4459 FBS4449:FBS4459 FLO4449:FLO4459 FVK4449:FVK4459 GFG4449:GFG4459 GPC4449:GPC4459 GYY4449:GYY4459 HIU4449:HIU4459 HSQ4449:HSQ4459 ICM4449:ICM4459 IMI4449:IMI4459 IWE4449:IWE4459 JGA4449:JGA4459 JPW4449:JPW4459 JZS4449:JZS4459 KJO4449:KJO4459 KTK4449:KTK4459 LDG4449:LDG4459 LNC4449:LNC4459 LWY4449:LWY4459 MGU4449:MGU4459 MQQ4449:MQQ4459 NAM4449:NAM4459 NKI4449:NKI4459 NUE4449:NUE4459 OEA4449:OEA4459 ONW4449:ONW4459 OXS4449:OXS4459 PHO4449:PHO4459 PRK4449:PRK4459 QBG4449:QBG4459 QLC4449:QLC4459 QUY4449:QUY4459 REU4449:REU4459 ROQ4449:ROQ4459 RYM4449:RYM4459 SII4449:SII4459 SSE4449:SSE4459 TCA4449:TCA4459 TLW4449:TLW4459 TVS4449:TVS4459 UFO4449:UFO4459 UPK4449:UPK4459 UZG4449:UZG4459 VJC4449:VJC4459 VSY4449:VSY4459 WCU4449:WCU4459 WMQ4449:WMQ4459 WWM4449:WWM4459 AE4475:AE4493 KA4482:KA4492 TW4482:TW4492 ADS4482:ADS4492 ANO4482:ANO4492 AXK4482:AXK4492 BHG4482:BHG4492 BRC4482:BRC4492 CAY4482:CAY4492 CKU4482:CKU4492 CUQ4482:CUQ4492 DEM4482:DEM4492 DOI4482:DOI4492 DYE4482:DYE4492 EIA4482:EIA4492 ERW4482:ERW4492 FBS4482:FBS4492 FLO4482:FLO4492 FVK4482:FVK4492 GFG4482:GFG4492 GPC4482:GPC4492 GYY4482:GYY4492 HIU4482:HIU4492 HSQ4482:HSQ4492 ICM4482:ICM4492 IMI4482:IMI4492 IWE4482:IWE4492 JGA4482:JGA4492 JPW4482:JPW4492 JZS4482:JZS4492 KJO4482:KJO4492 KTK4482:KTK4492 LDG4482:LDG4492 LNC4482:LNC4492 LWY4482:LWY4492 MGU4482:MGU4492 MQQ4482:MQQ4492 NAM4482:NAM4492 NKI4482:NKI4492 NUE4482:NUE4492 OEA4482:OEA4492 ONW4482:ONW4492 OXS4482:OXS4492 PHO4482:PHO4492 PRK4482:PRK4492 QBG4482:QBG4492 QLC4482:QLC4492 QUY4482:QUY4492 REU4482:REU4492 ROQ4482:ROQ4492 RYM4482:RYM4492 SII4482:SII4492 SSE4482:SSE4492 TCA4482:TCA4492 TLW4482:TLW4492 TVS4482:TVS4492 UFO4482:UFO4492 UPK4482:UPK4492 UZG4482:UZG4492 VJC4482:VJC4492 VSY4482:VSY4492 WCU4482:WCU4492 WMQ4482:WMQ4492 WWM4482:WWM4492 AE4512 KA4512 TW4512 ADS4512 ANO4512 AXK4512 BHG4512 BRC4512 CAY4512 CKU4512 CUQ4512 DEM4512 DOI4512 DYE4512 EIA4512 ERW4512 FBS4512 FLO4512 FVK4512 GFG4512 GPC4512 GYY4512 HIU4512 HSQ4512 ICM4512 IMI4512 IWE4512 JGA4512 JPW4512 JZS4512 KJO4512 KTK4512 LDG4512 LNC4512 LWY4512 MGU4512 MQQ4512 NAM4512 NKI4512 NUE4512 OEA4512 ONW4512 OXS4512 PHO4512 PRK4512 QBG4512 QLC4512 QUY4512 REU4512 ROQ4512 RYM4512 SII4512 SSE4512 TCA4512 TLW4512 TVS4512 UFO4512 UPK4512 UZG4512 VJC4512 VSY4512 WCU4512 WMQ4512 WWM4512 AE4517:AE4519 KA4517:KA4519 TW4517:TW4519 ADS4517:ADS4519 ANO4517:ANO4519 AXK4517:AXK4519 BHG4517:BHG4519 BRC4517:BRC4519 CAY4517:CAY4519 CKU4517:CKU4519 CUQ4517:CUQ4519 DEM4517:DEM4519 DOI4517:DOI4519 DYE4517:DYE4519 EIA4517:EIA4519 ERW4517:ERW4519 FBS4517:FBS4519 FLO4517:FLO4519 FVK4517:FVK4519 GFG4517:GFG4519 GPC4517:GPC4519 GYY4517:GYY4519 HIU4517:HIU4519 HSQ4517:HSQ4519 ICM4517:ICM4519 IMI4517:IMI4519 IWE4517:IWE4519 JGA4517:JGA4519 JPW4517:JPW4519 JZS4517:JZS4519 KJO4517:KJO4519 KTK4517:KTK4519 LDG4517:LDG4519 LNC4517:LNC4519 LWY4517:LWY4519 MGU4517:MGU4519 MQQ4517:MQQ4519 NAM4517:NAM4519 NKI4517:NKI4519 NUE4517:NUE4519 OEA4517:OEA4519 ONW4517:ONW4519 OXS4517:OXS4519 PHO4517:PHO4519 PRK4517:PRK4519 QBG4517:QBG4519 QLC4517:QLC4519 QUY4517:QUY4519 REU4517:REU4519 ROQ4517:ROQ4519 RYM4517:RYM4519 SII4517:SII4519 SSE4517:SSE4519 TCA4517:TCA4519 TLW4517:TLW4519 TVS4517:TVS4519 UFO4517:UFO4519 UPK4517:UPK4519 UZG4517:UZG4519 VJC4517:VJC4519 VSY4517:VSY4519 WCU4517:WCU4519 WMQ4517:WMQ4519 WWM4517:WWM4519 AE4529:AE4531 AE4538:AE4541 AE4557:AE4569 KA4557:KA4569 TW4557:TW4569 ADS4557:ADS4569 ANO4557:ANO4569 AXK4557:AXK4569 BHG4557:BHG4569 BRC4557:BRC4569 CAY4557:CAY4569 CKU4557:CKU4569 CUQ4557:CUQ4569 DEM4557:DEM4569 DOI4557:DOI4569 DYE4557:DYE4569 EIA4557:EIA4569 ERW4557:ERW4569 FBS4557:FBS4569 FLO4557:FLO4569 FVK4557:FVK4569 GFG4557:GFG4569 GPC4557:GPC4569 GYY4557:GYY4569 HIU4557:HIU4569 HSQ4557:HSQ4569 ICM4557:ICM4569 IMI4557:IMI4569 IWE4557:IWE4569 JGA4557:JGA4569 JPW4557:JPW4569 JZS4557:JZS4569 KJO4557:KJO4569 KTK4557:KTK4569 LDG4557:LDG4569 LNC4557:LNC4569 LWY4557:LWY4569 MGU4557:MGU4569 MQQ4557:MQQ4569 NAM4557:NAM4569 NKI4557:NKI4569 NUE4557:NUE4569 OEA4557:OEA4569 ONW4557:ONW4569 OXS4557:OXS4569 PHO4557:PHO4569 PRK4557:PRK4569 QBG4557:QBG4569 QLC4557:QLC4569 QUY4557:QUY4569 REU4557:REU4569 ROQ4557:ROQ4569 RYM4557:RYM4569 SII4557:SII4569 SSE4557:SSE4569 TCA4557:TCA4569 TLW4557:TLW4569 TVS4557:TVS4569 UFO4557:UFO4569 UPK4557:UPK4569 UZG4557:UZG4569 VJC4557:VJC4569 VSY4557:VSY4569 WCU4557:WCU4569 WMQ4557:WMQ4569 WWM4557:WWM4569 AE4577:AE4578 KA4577:KA4578 TW4577:TW4578 ADS4577:ADS4578 ANO4577:ANO4578 AXK4577:AXK4578 BHG4577:BHG4578 BRC4577:BRC4578 CAY4577:CAY4578 CKU4577:CKU4578 CUQ4577:CUQ4578 DEM4577:DEM4578 DOI4577:DOI4578 DYE4577:DYE4578 EIA4577:EIA4578 ERW4577:ERW4578 FBS4577:FBS4578 FLO4577:FLO4578 FVK4577:FVK4578 GFG4577:GFG4578 GPC4577:GPC4578 GYY4577:GYY4578 HIU4577:HIU4578 HSQ4577:HSQ4578 ICM4577:ICM4578 IMI4577:IMI4578 IWE4577:IWE4578 JGA4577:JGA4578 JPW4577:JPW4578 JZS4577:JZS4578 KJO4577:KJO4578 KTK4577:KTK4578 LDG4577:LDG4578 LNC4577:LNC4578 LWY4577:LWY4578 MGU4577:MGU4578 MQQ4577:MQQ4578 NAM4577:NAM4578 NKI4577:NKI4578 NUE4577:NUE4578 OEA4577:OEA4578 ONW4577:ONW4578 OXS4577:OXS4578 PHO4577:PHO4578 PRK4577:PRK4578 QBG4577:QBG4578 QLC4577:QLC4578 QUY4577:QUY4578 REU4577:REU4578 ROQ4577:ROQ4578 RYM4577:RYM4578 SII4577:SII4578 SSE4577:SSE4578 TCA4577:TCA4578 TLW4577:TLW4578 TVS4577:TVS4578 UFO4577:UFO4578 UPK4577:UPK4578 UZG4577:UZG4578 VJC4577:VJC4578 VSY4577:VSY4578 WCU4577:WCU4578 WMQ4577:WMQ4578 WWM4577:WWM4578 AE4581:AE4592 KA4581:KA4592 TW4581:TW4592 ADS4581:ADS4592 ANO4581:ANO4592 AXK4581:AXK4592 BHG4581:BHG4592 BRC4581:BRC4592 CAY4581:CAY4592 CKU4581:CKU4592 CUQ4581:CUQ4592 DEM4581:DEM4592 DOI4581:DOI4592 DYE4581:DYE4592 EIA4581:EIA4592 ERW4581:ERW4592 FBS4581:FBS4592 FLO4581:FLO4592 FVK4581:FVK4592 GFG4581:GFG4592 GPC4581:GPC4592 GYY4581:GYY4592 HIU4581:HIU4592 HSQ4581:HSQ4592 ICM4581:ICM4592 IMI4581:IMI4592 IWE4581:IWE4592 JGA4581:JGA4592 JPW4581:JPW4592 JZS4581:JZS4592 KJO4581:KJO4592 KTK4581:KTK4592 LDG4581:LDG4592 LNC4581:LNC4592 LWY4581:LWY4592 MGU4581:MGU4592 MQQ4581:MQQ4592 NAM4581:NAM4592 NKI4581:NKI4592 NUE4581:NUE4592 OEA4581:OEA4592 ONW4581:ONW4592 OXS4581:OXS4592 PHO4581:PHO4592 PRK4581:PRK4592 QBG4581:QBG4592 QLC4581:QLC4592 QUY4581:QUY4592 REU4581:REU4592 ROQ4581:ROQ4592 RYM4581:RYM4592 SII4581:SII4592 SSE4581:SSE4592 TCA4581:TCA4592 TLW4581:TLW4592 TVS4581:TVS4592 UFO4581:UFO4592 UPK4581:UPK4592 UZG4581:UZG4592 VJC4581:VJC4592 VSY4581:VSY4592 WCU4581:WCU4592 WMQ4581:WMQ4592 WWM4581:WWM4592 AE4594:AE4602 KA4594:KA4602 TW4594:TW4602 ADS4594:ADS4602 ANO4594:ANO4602 AXK4594:AXK4602 BHG4594:BHG4602 BRC4594:BRC4602 CAY4594:CAY4602 CKU4594:CKU4602 CUQ4594:CUQ4602 DEM4594:DEM4602 DOI4594:DOI4602 DYE4594:DYE4602 EIA4594:EIA4602 ERW4594:ERW4602 FBS4594:FBS4602 FLO4594:FLO4602 FVK4594:FVK4602 GFG4594:GFG4602 GPC4594:GPC4602 GYY4594:GYY4602 HIU4594:HIU4602 HSQ4594:HSQ4602 ICM4594:ICM4602 IMI4594:IMI4602 IWE4594:IWE4602 JGA4594:JGA4602 JPW4594:JPW4602 JZS4594:JZS4602 KJO4594:KJO4602 KTK4594:KTK4602 LDG4594:LDG4602 LNC4594:LNC4602 LWY4594:LWY4602 MGU4594:MGU4602 MQQ4594:MQQ4602 NAM4594:NAM4602 NKI4594:NKI4602 NUE4594:NUE4602 OEA4594:OEA4602 ONW4594:ONW4602 OXS4594:OXS4602 PHO4594:PHO4602 PRK4594:PRK4602 QBG4594:QBG4602 QLC4594:QLC4602 QUY4594:QUY4602 REU4594:REU4602 ROQ4594:ROQ4602 RYM4594:RYM4602 SII4594:SII4602 SSE4594:SSE4602 TCA4594:TCA4602 TLW4594:TLW4602 TVS4594:TVS4602 UFO4594:UFO4602 UPK4594:UPK4602 UZG4594:UZG4602 VJC4594:VJC4602 VSY4594:VSY4602 WCU4594:WCU4602 WMQ4594:WMQ4602 WWM4594:WWM4602 AE4618:AE4642 KA4618:KA4642 TW4618:TW4642 ADS4618:ADS4642 ANO4618:ANO4642 AXK4618:AXK4642 BHG4618:BHG4642 BRC4618:BRC4642 CAY4618:CAY4642 CKU4618:CKU4642 CUQ4618:CUQ4642 DEM4618:DEM4642 DOI4618:DOI4642 DYE4618:DYE4642 EIA4618:EIA4642 ERW4618:ERW4642 FBS4618:FBS4642 FLO4618:FLO4642 FVK4618:FVK4642 GFG4618:GFG4642 GPC4618:GPC4642 GYY4618:GYY4642 HIU4618:HIU4642 HSQ4618:HSQ4642 ICM4618:ICM4642 IMI4618:IMI4642 IWE4618:IWE4642 JGA4618:JGA4642 JPW4618:JPW4642 JZS4618:JZS4642 KJO4618:KJO4642 KTK4618:KTK4642 LDG4618:LDG4642 LNC4618:LNC4642 LWY4618:LWY4642 MGU4618:MGU4642 MQQ4618:MQQ4642 NAM4618:NAM4642 NKI4618:NKI4642 NUE4618:NUE4642 OEA4618:OEA4642 ONW4618:ONW4642 OXS4618:OXS4642 PHO4618:PHO4642 PRK4618:PRK4642 QBG4618:QBG4642 QLC4618:QLC4642 QUY4618:QUY4642 REU4618:REU4642 ROQ4618:ROQ4642 RYM4618:RYM4642 SII4618:SII4642 SSE4618:SSE4642 TCA4618:TCA4642 TLW4618:TLW4642 TVS4618:TVS4642 UFO4618:UFO4642 UPK4618:UPK4642 UZG4618:UZG4642 VJC4618:VJC4642 VSY4618:VSY4642 WCU4618:WCU4642 WMQ4618:WMQ4642 WWM4618:WWM4642 KA4647:KA4655 TW4647:TW4655 ADS4647:ADS4655 ANO4647:ANO4655 AXK4647:AXK4655 BHG4647:BHG4655 BRC4647:BRC4655 CAY4647:CAY4655 CKU4647:CKU4655 CUQ4647:CUQ4655 DEM4647:DEM4655 DOI4647:DOI4655 DYE4647:DYE4655 EIA4647:EIA4655 ERW4647:ERW4655 FBS4647:FBS4655 FLO4647:FLO4655 FVK4647:FVK4655 GFG4647:GFG4655 GPC4647:GPC4655 GYY4647:GYY4655 HIU4647:HIU4655 HSQ4647:HSQ4655 ICM4647:ICM4655 IMI4647:IMI4655 IWE4647:IWE4655 JGA4647:JGA4655 JPW4647:JPW4655 JZS4647:JZS4655 KJO4647:KJO4655 KTK4647:KTK4655 LDG4647:LDG4655 LNC4647:LNC4655 LWY4647:LWY4655 MGU4647:MGU4655 MQQ4647:MQQ4655 NAM4647:NAM4655 NKI4647:NKI4655 NUE4647:NUE4655 OEA4647:OEA4655 ONW4647:ONW4655 OXS4647:OXS4655 PHO4647:PHO4655 PRK4647:PRK4655 QBG4647:QBG4655 QLC4647:QLC4655 QUY4647:QUY4655 REU4647:REU4655 ROQ4647:ROQ4655 RYM4647:RYM4655 SII4647:SII4655 SSE4647:SSE4655 TCA4647:TCA4655 TLW4647:TLW4655 TVS4647:TVS4655 UFO4647:UFO4655 UPK4647:UPK4655 UZG4647:UZG4655 VJC4647:VJC4655 VSY4647:VSY4655 WCU4647:WCU4655 WMQ4647:WMQ4655 AE4647:AE4655 WWM4647:WWM4655 AE4703 KA4703 TW4703 ADS4703 ANO4703 AXK4703 BHG4703 BRC4703 CAY4703 CKU4703 CUQ4703 DEM4703 DOI4703 DYE4703 EIA4703 ERW4703 FBS4703 FLO4703 FVK4703 GFG4703 GPC4703 GYY4703 HIU4703 HSQ4703 ICM4703 IMI4703 IWE4703 JGA4703 JPW4703 JZS4703 KJO4703 KTK4703 LDG4703 LNC4703 LWY4703 MGU4703 MQQ4703 NAM4703 NKI4703 NUE4703 OEA4703 ONW4703 OXS4703 PHO4703 PRK4703 QBG4703 QLC4703 QUY4703 REU4703 ROQ4703 RYM4703 SII4703 SSE4703 TCA4703 TLW4703 TVS4703 UFO4703 UPK4703 UZG4703 VJC4703 VSY4703 WCU4703 WMQ4703 WWM4703 AE4708:AE4721 KA4708:KA4721 TW4708:TW4721 ADS4708:ADS4721 ANO4708:ANO4721 AXK4708:AXK4721 BHG4708:BHG4721 BRC4708:BRC4721 CAY4708:CAY4721 CKU4708:CKU4721 CUQ4708:CUQ4721 DEM4708:DEM4721 DOI4708:DOI4721 DYE4708:DYE4721 EIA4708:EIA4721 ERW4708:ERW4721 FBS4708:FBS4721 FLO4708:FLO4721 FVK4708:FVK4721 GFG4708:GFG4721 GPC4708:GPC4721 GYY4708:GYY4721 HIU4708:HIU4721 HSQ4708:HSQ4721 ICM4708:ICM4721 IMI4708:IMI4721 IWE4708:IWE4721 JGA4708:JGA4721 JPW4708:JPW4721 JZS4708:JZS4721 KJO4708:KJO4721 KTK4708:KTK4721 LDG4708:LDG4721 LNC4708:LNC4721 LWY4708:LWY4721 MGU4708:MGU4721 MQQ4708:MQQ4721 NAM4708:NAM4721 NKI4708:NKI4721 NUE4708:NUE4721 OEA4708:OEA4721 ONW4708:ONW4721 OXS4708:OXS4721 PHO4708:PHO4721 PRK4708:PRK4721 QBG4708:QBG4721 QLC4708:QLC4721 QUY4708:QUY4721 REU4708:REU4721 ROQ4708:ROQ4721 RYM4708:RYM4721 SII4708:SII4721 SSE4708:SSE4721 TCA4708:TCA4721 TLW4708:TLW4721 TVS4708:TVS4721 UFO4708:UFO4721 UPK4708:UPK4721 UZG4708:UZG4721 VJC4708:VJC4721 VSY4708:VSY4721 WCU4708:WCU4721 WMQ4708:WMQ4721 WWM4708:WWM4721 AE4737:AE4754 KA4745:KA4754 TW4745:TW4754 ADS4745:ADS4754 ANO4745:ANO4754 AXK4745:AXK4754 BHG4745:BHG4754 BRC4745:BRC4754 CAY4745:CAY4754 CKU4745:CKU4754 CUQ4745:CUQ4754 DEM4745:DEM4754 DOI4745:DOI4754 DYE4745:DYE4754 EIA4745:EIA4754 ERW4745:ERW4754 FBS4745:FBS4754 FLO4745:FLO4754 FVK4745:FVK4754 GFG4745:GFG4754 GPC4745:GPC4754 GYY4745:GYY4754 HIU4745:HIU4754 HSQ4745:HSQ4754 ICM4745:ICM4754 IMI4745:IMI4754 IWE4745:IWE4754 JGA4745:JGA4754 JPW4745:JPW4754 JZS4745:JZS4754 KJO4745:KJO4754 KTK4745:KTK4754 LDG4745:LDG4754 LNC4745:LNC4754 LWY4745:LWY4754 MGU4745:MGU4754 MQQ4745:MQQ4754 NAM4745:NAM4754 NKI4745:NKI4754 NUE4745:NUE4754 OEA4745:OEA4754 ONW4745:ONW4754 OXS4745:OXS4754 PHO4745:PHO4754 PRK4745:PRK4754 QBG4745:QBG4754 QLC4745:QLC4754 QUY4745:QUY4754 REU4745:REU4754 ROQ4745:ROQ4754 RYM4745:RYM4754 SII4745:SII4754 SSE4745:SSE4754 TCA4745:TCA4754 TLW4745:TLW4754 TVS4745:TVS4754 UFO4745:UFO4754 UPK4745:UPK4754 UZG4745:UZG4754 VJC4745:VJC4754 VSY4745:VSY4754 WCU4745:WCU4754 WMQ4745:WMQ4754 WWM4745:WWM4754 AE4763:AE4780 KA4763:KA4780 TW4763:TW4780 ADS4763:ADS4780 ANO4763:ANO4780 AXK4763:AXK4780 BHG4763:BHG4780 BRC4763:BRC4780 CAY4763:CAY4780 CKU4763:CKU4780 CUQ4763:CUQ4780 DEM4763:DEM4780 DOI4763:DOI4780 DYE4763:DYE4780 EIA4763:EIA4780 ERW4763:ERW4780 FBS4763:FBS4780 FLO4763:FLO4780 FVK4763:FVK4780 GFG4763:GFG4780 GPC4763:GPC4780 GYY4763:GYY4780 HIU4763:HIU4780 HSQ4763:HSQ4780 ICM4763:ICM4780 IMI4763:IMI4780 IWE4763:IWE4780 JGA4763:JGA4780 JPW4763:JPW4780 JZS4763:JZS4780 KJO4763:KJO4780 KTK4763:KTK4780 LDG4763:LDG4780 LNC4763:LNC4780 LWY4763:LWY4780 MGU4763:MGU4780 MQQ4763:MQQ4780 NAM4763:NAM4780 NKI4763:NKI4780 NUE4763:NUE4780 OEA4763:OEA4780 ONW4763:ONW4780 OXS4763:OXS4780 PHO4763:PHO4780 PRK4763:PRK4780 QBG4763:QBG4780 QLC4763:QLC4780 QUY4763:QUY4780 REU4763:REU4780 ROQ4763:ROQ4780 RYM4763:RYM4780 SII4763:SII4780 SSE4763:SSE4780 TCA4763:TCA4780 TLW4763:TLW4780 TVS4763:TVS4780 UFO4763:UFO4780 UPK4763:UPK4780 UZG4763:UZG4780 VJC4763:VJC4780 VSY4763:VSY4780 WCU4763:WCU4780 WMQ4763:WMQ4780 WWM4763:WWM4780 WWM4857:WWM4863 AE4810:AE4824 KA4810:KA4824 TW4810:TW4824 ADS4810:ADS4824 ANO4810:ANO4824 AXK4810:AXK4824 BHG4810:BHG4824 BRC4810:BRC4824 CAY4810:CAY4824 CKU4810:CKU4824 CUQ4810:CUQ4824 DEM4810:DEM4824 DOI4810:DOI4824 DYE4810:DYE4824 EIA4810:EIA4824 ERW4810:ERW4824 FBS4810:FBS4824 FLO4810:FLO4824 FVK4810:FVK4824 GFG4810:GFG4824 GPC4810:GPC4824 GYY4810:GYY4824 HIU4810:HIU4824 HSQ4810:HSQ4824 ICM4810:ICM4824 IMI4810:IMI4824 IWE4810:IWE4824 JGA4810:JGA4824 JPW4810:JPW4824 JZS4810:JZS4824 KJO4810:KJO4824 KTK4810:KTK4824 LDG4810:LDG4824 LNC4810:LNC4824 LWY4810:LWY4824 MGU4810:MGU4824 MQQ4810:MQQ4824 NAM4810:NAM4824 NKI4810:NKI4824 NUE4810:NUE4824 OEA4810:OEA4824 ONW4810:ONW4824 OXS4810:OXS4824 PHO4810:PHO4824 PRK4810:PRK4824 QBG4810:QBG4824 QLC4810:QLC4824 QUY4810:QUY4824 REU4810:REU4824 ROQ4810:ROQ4824 RYM4810:RYM4824 SII4810:SII4824 SSE4810:SSE4824 TCA4810:TCA4824 TLW4810:TLW4824 TVS4810:TVS4824 UFO4810:UFO4824 UPK4810:UPK4824 UZG4810:UZG4824 VJC4810:VJC4824 VSY4810:VSY4824 WCU4810:WCU4824 WMQ4810:WMQ4824 WWM4810:WWM4824 AE4842:AE4849 KA4845:KA4849 TW4845:TW4849 ADS4845:ADS4849 ANO4845:ANO4849 AXK4845:AXK4849 BHG4845:BHG4849 BRC4845:BRC4849 CAY4845:CAY4849 CKU4845:CKU4849 CUQ4845:CUQ4849 DEM4845:DEM4849 DOI4845:DOI4849 DYE4845:DYE4849 EIA4845:EIA4849 ERW4845:ERW4849 FBS4845:FBS4849 FLO4845:FLO4849 FVK4845:FVK4849 GFG4845:GFG4849 GPC4845:GPC4849 GYY4845:GYY4849 HIU4845:HIU4849 HSQ4845:HSQ4849 ICM4845:ICM4849 IMI4845:IMI4849 IWE4845:IWE4849 JGA4845:JGA4849 JPW4845:JPW4849 JZS4845:JZS4849 KJO4845:KJO4849 KTK4845:KTK4849 LDG4845:LDG4849 LNC4845:LNC4849 LWY4845:LWY4849 MGU4845:MGU4849 MQQ4845:MQQ4849 NAM4845:NAM4849 NKI4845:NKI4849 NUE4845:NUE4849 OEA4845:OEA4849 ONW4845:ONW4849 OXS4845:OXS4849 PHO4845:PHO4849 PRK4845:PRK4849 QBG4845:QBG4849 QLC4845:QLC4849 QUY4845:QUY4849 REU4845:REU4849 ROQ4845:ROQ4849 RYM4845:RYM4849 SII4845:SII4849 SSE4845:SSE4849 TCA4845:TCA4849 TLW4845:TLW4849 TVS4845:TVS4849 UFO4845:UFO4849 UPK4845:UPK4849 UZG4845:UZG4849 VJC4845:VJC4849 VSY4845:VSY4849 WCU4845:WCU4849 WMQ4845:WMQ4849 WWM4845:WWM4849 AE4857:AE4863 KA4857:KA4863 TW4857:TW4863 ADS4857:ADS4863 ANO4857:ANO4863 AXK4857:AXK4863 BHG4857:BHG4863 BRC4857:BRC4863 CAY4857:CAY4863 CKU4857:CKU4863 CUQ4857:CUQ4863 DEM4857:DEM4863 DOI4857:DOI4863 DYE4857:DYE4863 EIA4857:EIA4863 ERW4857:ERW4863 FBS4857:FBS4863 FLO4857:FLO4863 FVK4857:FVK4863 GFG4857:GFG4863 GPC4857:GPC4863 GYY4857:GYY4863 HIU4857:HIU4863 HSQ4857:HSQ4863 ICM4857:ICM4863 IMI4857:IMI4863 IWE4857:IWE4863 JGA4857:JGA4863 JPW4857:JPW4863 JZS4857:JZS4863 KJO4857:KJO4863 KTK4857:KTK4863 LDG4857:LDG4863 LNC4857:LNC4863 LWY4857:LWY4863 MGU4857:MGU4863 MQQ4857:MQQ4863 NAM4857:NAM4863 NKI4857:NKI4863 NUE4857:NUE4863 OEA4857:OEA4863 ONW4857:ONW4863 OXS4857:OXS4863 PHO4857:PHO4863 PRK4857:PRK4863 QBG4857:QBG4863 QLC4857:QLC4863 QUY4857:QUY4863 REU4857:REU4863 ROQ4857:ROQ4863 RYM4857:RYM4863 SII4857:SII4863 SSE4857:SSE4863 TCA4857:TCA4863 TLW4857:TLW4863 TVS4857:TVS4863 UFO4857:UFO4863 UPK4857:UPK4863 UZG4857:UZG4863 VJC4857:VJC4863 VSY4857:VSY4863 WCU4857:WCU4863 WMQ4857:WMQ4863 WMQ4804:WMQ4806 WCU4804:WCU4806 VSY4804:VSY4806 VJC4804:VJC4806 UZG4804:UZG4806 UPK4804:UPK4806 UFO4804:UFO4806 TVS4804:TVS4806 TLW4804:TLW4806 TCA4804:TCA4806 SSE4804:SSE4806 SII4804:SII4806 RYM4804:RYM4806 ROQ4804:ROQ4806 REU4804:REU4806 QUY4804:QUY4806 QLC4804:QLC4806 QBG4804:QBG4806 PRK4804:PRK4806 PHO4804:PHO4806 OXS4804:OXS4806 ONW4804:ONW4806 OEA4804:OEA4806 NUE4804:NUE4806 NKI4804:NKI4806 NAM4804:NAM4806 MQQ4804:MQQ4806 MGU4804:MGU4806 LWY4804:LWY4806 LNC4804:LNC4806 LDG4804:LDG4806 KTK4804:KTK4806 KJO4804:KJO4806 JZS4804:JZS4806 JPW4804:JPW4806 JGA4804:JGA4806 IWE4804:IWE4806 IMI4804:IMI4806 ICM4804:ICM4806 HSQ4804:HSQ4806 HIU4804:HIU4806 GYY4804:GYY4806 GPC4804:GPC4806 GFG4804:GFG4806 FVK4804:FVK4806 FLO4804:FLO4806 FBS4804:FBS4806 ERW4804:ERW4806 EIA4804:EIA4806 DYE4804:DYE4806 DOI4804:DOI4806 DEM4804:DEM4806 CUQ4804:CUQ4806 CKU4804:CKU4806 CAY4804:CAY4806 BRC4804:BRC4806 BHG4804:BHG4806 AXK4804:AXK4806 ANO4804:ANO4806 ADS4804:ADS4806 TW4804:TW4806 KA4804:KA4806 AE4804:AE4806 WWM4804:WWM4806 AE4878:AE4879 KA4878:KA4879 TW4878:TW4879 ADS4878:ADS4879 ANO4878:ANO4879 AXK4878:AXK4879 BHG4878:BHG4879 BRC4878:BRC4879 CAY4878:CAY4879 CKU4878:CKU4879 CUQ4878:CUQ4879 DEM4878:DEM4879 DOI4878:DOI4879 DYE4878:DYE4879 EIA4878:EIA4879 ERW4878:ERW4879 FBS4878:FBS4879 FLO4878:FLO4879 FVK4878:FVK4879 GFG4878:GFG4879 GPC4878:GPC4879 GYY4878:GYY4879 HIU4878:HIU4879 HSQ4878:HSQ4879 ICM4878:ICM4879 IMI4878:IMI4879 IWE4878:IWE4879 JGA4878:JGA4879 JPW4878:JPW4879 JZS4878:JZS4879 KJO4878:KJO4879 KTK4878:KTK4879 LDG4878:LDG4879 LNC4878:LNC4879 LWY4878:LWY4879 MGU4878:MGU4879 MQQ4878:MQQ4879 NAM4878:NAM4879 NKI4878:NKI4879 NUE4878:NUE4879 OEA4878:OEA4879 ONW4878:ONW4879 OXS4878:OXS4879 PHO4878:PHO4879 PRK4878:PRK4879 QBG4878:QBG4879 QLC4878:QLC4879 QUY4878:QUY4879 REU4878:REU4879 ROQ4878:ROQ4879 RYM4878:RYM4879 SII4878:SII4879 SSE4878:SSE4879 TCA4878:TCA4879 TLW4878:TLW4879 TVS4878:TVS4879 UFO4878:UFO4879 UPK4878:UPK4879 UZG4878:UZG4879 VJC4878:VJC4879 VSY4878:VSY4879 WCU4878:WCU4879 WMQ4878:WMQ4879 WWM4878:WWM4879 AE4883:AE4884 KA4883:KA4884 TW4883:TW4884 ADS4883:ADS4884 ANO4883:ANO4884 AXK4883:AXK4884 BHG4883:BHG4884 BRC4883:BRC4884 CAY4883:CAY4884 CKU4883:CKU4884 CUQ4883:CUQ4884 DEM4883:DEM4884 DOI4883:DOI4884 DYE4883:DYE4884 EIA4883:EIA4884 ERW4883:ERW4884 FBS4883:FBS4884 FLO4883:FLO4884 FVK4883:FVK4884 GFG4883:GFG4884 GPC4883:GPC4884 GYY4883:GYY4884 HIU4883:HIU4884 HSQ4883:HSQ4884 ICM4883:ICM4884 IMI4883:IMI4884 IWE4883:IWE4884 JGA4883:JGA4884 JPW4883:JPW4884 JZS4883:JZS4884 KJO4883:KJO4884 KTK4883:KTK4884 LDG4883:LDG4884 LNC4883:LNC4884 LWY4883:LWY4884 MGU4883:MGU4884 MQQ4883:MQQ4884 NAM4883:NAM4884 NKI4883:NKI4884 NUE4883:NUE4884 OEA4883:OEA4884 ONW4883:ONW4884 OXS4883:OXS4884 PHO4883:PHO4884 PRK4883:PRK4884 QBG4883:QBG4884 QLC4883:QLC4884 QUY4883:QUY4884 REU4883:REU4884 ROQ4883:ROQ4884 RYM4883:RYM4884 SII4883:SII4884 SSE4883:SSE4884 TCA4883:TCA4884 TLW4883:TLW4884 TVS4883:TVS4884 UFO4883:UFO4884 UPK4883:UPK4884 UZG4883:UZG4884 VJC4883:VJC4884 VSY4883:VSY4884 WCU4883:WCU4884 WMQ4883:WMQ4884 WWM4883:WWM4884 AE4888:AE4889 KA4889 TW4889 ADS4889 ANO4889 AXK4889 BHG4889 BRC4889 CAY4889 CKU4889 CUQ4889 DEM4889 DOI4889 DYE4889 EIA4889 ERW4889 FBS4889 FLO4889 FVK4889 GFG4889 GPC4889 GYY4889 HIU4889 HSQ4889 ICM4889 IMI4889 IWE4889 JGA4889 JPW4889 JZS4889 KJO4889 KTK4889 LDG4889 LNC4889 LWY4889 MGU4889 MQQ4889 NAM4889 NKI4889 NUE4889 OEA4889 ONW4889 OXS4889 PHO4889 PRK4889 QBG4889 QLC4889 QUY4889 REU4889 ROQ4889 RYM4889 SII4889 SSE4889 TCA4889 TLW4889 TVS4889 UFO4889 UPK4889 UZG4889 VJC4889 VSY4889 WCU4889 WMQ4889 WWM4889 AE4892:AE4893 KA4892:KA4893 TW4892:TW4893 ADS4892:ADS4893 ANO4892:ANO4893 AXK4892:AXK4893 BHG4892:BHG4893 BRC4892:BRC4893 CAY4892:CAY4893 CKU4892:CKU4893 CUQ4892:CUQ4893 DEM4892:DEM4893 DOI4892:DOI4893 DYE4892:DYE4893 EIA4892:EIA4893 ERW4892:ERW4893 FBS4892:FBS4893 FLO4892:FLO4893 FVK4892:FVK4893 GFG4892:GFG4893 GPC4892:GPC4893 GYY4892:GYY4893 HIU4892:HIU4893 HSQ4892:HSQ4893 ICM4892:ICM4893 IMI4892:IMI4893 IWE4892:IWE4893 JGA4892:JGA4893 JPW4892:JPW4893 JZS4892:JZS4893 KJO4892:KJO4893 KTK4892:KTK4893 LDG4892:LDG4893 LNC4892:LNC4893 LWY4892:LWY4893 MGU4892:MGU4893 MQQ4892:MQQ4893 NAM4892:NAM4893 NKI4892:NKI4893 NUE4892:NUE4893 OEA4892:OEA4893 ONW4892:ONW4893 OXS4892:OXS4893 PHO4892:PHO4893 PRK4892:PRK4893 QBG4892:QBG4893 QLC4892:QLC4893 QUY4892:QUY4893 REU4892:REU4893 ROQ4892:ROQ4893 RYM4892:RYM4893 SII4892:SII4893 SSE4892:SSE4893 TCA4892:TCA4893 TLW4892:TLW4893 TVS4892:TVS4893 UFO4892:UFO4893 UPK4892:UPK4893 UZG4892:UZG4893 VJC4892:VJC4893 VSY4892:VSY4893 WCU4892:WCU4893 WMQ4892:WMQ4893 WWM4892:WWM4893 WWM5012:WWM5031 AE4966:AE4976 KA4970:KA4976 TW4970:TW4976 ADS4970:ADS4976 ANO4970:ANO4976 AXK4970:AXK4976 BHG4970:BHG4976 BRC4970:BRC4976 CAY4970:CAY4976 CKU4970:CKU4976 CUQ4970:CUQ4976 DEM4970:DEM4976 DOI4970:DOI4976 DYE4970:DYE4976 EIA4970:EIA4976 ERW4970:ERW4976 FBS4970:FBS4976 FLO4970:FLO4976 FVK4970:FVK4976 GFG4970:GFG4976 GPC4970:GPC4976 GYY4970:GYY4976 HIU4970:HIU4976 HSQ4970:HSQ4976 ICM4970:ICM4976 IMI4970:IMI4976 IWE4970:IWE4976 JGA4970:JGA4976 JPW4970:JPW4976 JZS4970:JZS4976 KJO4970:KJO4976 KTK4970:KTK4976 LDG4970:LDG4976 LNC4970:LNC4976 LWY4970:LWY4976 MGU4970:MGU4976 MQQ4970:MQQ4976 NAM4970:NAM4976 NKI4970:NKI4976 NUE4970:NUE4976 OEA4970:OEA4976 ONW4970:ONW4976 OXS4970:OXS4976 PHO4970:PHO4976 PRK4970:PRK4976 QBG4970:QBG4976 QLC4970:QLC4976 QUY4970:QUY4976 REU4970:REU4976 ROQ4970:ROQ4976 RYM4970:RYM4976 SII4970:SII4976 SSE4970:SSE4976 TCA4970:TCA4976 TLW4970:TLW4976 TVS4970:TVS4976 UFO4970:UFO4976 UPK4970:UPK4976 UZG4970:UZG4976 VJC4970:VJC4976 VSY4970:VSY4976 WCU4970:WCU4976 WMQ4970:WMQ4976 WWM4970:WWM4976 AE4989:AE4991 KA4989:KA4991 TW4989:TW4991 ADS4989:ADS4991 ANO4989:ANO4991 AXK4989:AXK4991 BHG4989:BHG4991 BRC4989:BRC4991 CAY4989:CAY4991 CKU4989:CKU4991 CUQ4989:CUQ4991 DEM4989:DEM4991 DOI4989:DOI4991 DYE4989:DYE4991 EIA4989:EIA4991 ERW4989:ERW4991 FBS4989:FBS4991 FLO4989:FLO4991 FVK4989:FVK4991 GFG4989:GFG4991 GPC4989:GPC4991 GYY4989:GYY4991 HIU4989:HIU4991 HSQ4989:HSQ4991 ICM4989:ICM4991 IMI4989:IMI4991 IWE4989:IWE4991 JGA4989:JGA4991 JPW4989:JPW4991 JZS4989:JZS4991 KJO4989:KJO4991 KTK4989:KTK4991 LDG4989:LDG4991 LNC4989:LNC4991 LWY4989:LWY4991 MGU4989:MGU4991 MQQ4989:MQQ4991 NAM4989:NAM4991 NKI4989:NKI4991 NUE4989:NUE4991 OEA4989:OEA4991 ONW4989:ONW4991 OXS4989:OXS4991 PHO4989:PHO4991 PRK4989:PRK4991 QBG4989:QBG4991 QLC4989:QLC4991 QUY4989:QUY4991 REU4989:REU4991 ROQ4989:ROQ4991 RYM4989:RYM4991 SII4989:SII4991 SSE4989:SSE4991 TCA4989:TCA4991 TLW4989:TLW4991 TVS4989:TVS4991 UFO4989:UFO4991 UPK4989:UPK4991 UZG4989:UZG4991 VJC4989:VJC4991 VSY4989:VSY4991 WCU4989:WCU4991 WMQ4989:WMQ4991 WWM4989:WWM4991 AE2895:AE2896 KA5012:KA5031 TW5012:TW5031 ADS5012:ADS5031 ANO5012:ANO5031 AXK5012:AXK5031 BHG5012:BHG5031 BRC5012:BRC5031 CAY5012:CAY5031 CKU5012:CKU5031 CUQ5012:CUQ5031 DEM5012:DEM5031 DOI5012:DOI5031 DYE5012:DYE5031 EIA5012:EIA5031 ERW5012:ERW5031 FBS5012:FBS5031 FLO5012:FLO5031 FVK5012:FVK5031 GFG5012:GFG5031 GPC5012:GPC5031 GYY5012:GYY5031 HIU5012:HIU5031 HSQ5012:HSQ5031 ICM5012:ICM5031 IMI5012:IMI5031 IWE5012:IWE5031 JGA5012:JGA5031 JPW5012:JPW5031 JZS5012:JZS5031 KJO5012:KJO5031 KTK5012:KTK5031 LDG5012:LDG5031 LNC5012:LNC5031 LWY5012:LWY5031 MGU5012:MGU5031 MQQ5012:MQQ5031 NAM5012:NAM5031 NKI5012:NKI5031 NUE5012:NUE5031 OEA5012:OEA5031 ONW5012:ONW5031 OXS5012:OXS5031 PHO5012:PHO5031 PRK5012:PRK5031 QBG5012:QBG5031 QLC5012:QLC5031 QUY5012:QUY5031 REU5012:REU5031 ROQ5012:ROQ5031 RYM5012:RYM5031 SII5012:SII5031 SSE5012:SSE5031 TCA5012:TCA5031 TLW5012:TLW5031 TVS5012:TVS5031 UFO5012:UFO5031 UPK5012:UPK5031 UZG5012:UZG5031 VJC5012:VJC5031 VSY5012:VSY5031 WCU5012:WCU5031 WMQ5012:WMQ5031 WWM4904:WWM4951 WMQ4904:WMQ4951 WCU4904:WCU4951 VSY4904:VSY4951 VJC4904:VJC4951 UZG4904:UZG4951 UPK4904:UPK4951 UFO4904:UFO4951 TVS4904:TVS4951 TLW4904:TLW4951 TCA4904:TCA4951 SSE4904:SSE4951 SII4904:SII4951 RYM4904:RYM4951 ROQ4904:ROQ4951 REU4904:REU4951 QUY4904:QUY4951 QLC4904:QLC4951 QBG4904:QBG4951 PRK4904:PRK4951 PHO4904:PHO4951 OXS4904:OXS4951 ONW4904:ONW4951 OEA4904:OEA4951 NUE4904:NUE4951 NKI4904:NKI4951 NAM4904:NAM4951 MQQ4904:MQQ4951 MGU4904:MGU4951 LWY4904:LWY4951 LNC4904:LNC4951 LDG4904:LDG4951 KTK4904:KTK4951 KJO4904:KJO4951 JZS4904:JZS4951 JPW4904:JPW4951 JGA4904:JGA4951 IWE4904:IWE4951 IMI4904:IMI4951 ICM4904:ICM4951 HSQ4904:HSQ4951 HIU4904:HIU4951 GYY4904:GYY4951 GPC4904:GPC4951 GFG4904:GFG4951 FVK4904:FVK4951 FLO4904:FLO4951 FBS4904:FBS4951 ERW4904:ERW4951 EIA4904:EIA4951 DYE4904:DYE4951 DOI4904:DOI4951 DEM4904:DEM4951 CUQ4904:CUQ4951 CKU4904:CKU4951 CAY4904:CAY4951 BRC4904:BRC4951 BHG4904:BHG4951 AXK4904:AXK4951 ANO4904:ANO4951 ADS4904:ADS4951 TW4904:TW4951 KA4904:KA4951 AE5025 AE5048:AE5053 KA5051:KA5053 TW5051:TW5053 ADS5051:ADS5053 ANO5051:ANO5053 AXK5051:AXK5053 BHG5051:BHG5053 BRC5051:BRC5053 CAY5051:CAY5053 CKU5051:CKU5053 CUQ5051:CUQ5053 DEM5051:DEM5053 DOI5051:DOI5053 DYE5051:DYE5053 EIA5051:EIA5053 ERW5051:ERW5053 FBS5051:FBS5053 FLO5051:FLO5053 FVK5051:FVK5053 GFG5051:GFG5053 GPC5051:GPC5053 GYY5051:GYY5053 HIU5051:HIU5053 HSQ5051:HSQ5053 ICM5051:ICM5053 IMI5051:IMI5053 IWE5051:IWE5053 JGA5051:JGA5053 JPW5051:JPW5053 JZS5051:JZS5053 KJO5051:KJO5053 KTK5051:KTK5053 LDG5051:LDG5053 LNC5051:LNC5053 LWY5051:LWY5053 MGU5051:MGU5053 MQQ5051:MQQ5053 NAM5051:NAM5053 NKI5051:NKI5053 NUE5051:NUE5053 OEA5051:OEA5053 ONW5051:ONW5053 OXS5051:OXS5053 PHO5051:PHO5053 PRK5051:PRK5053 QBG5051:QBG5053 QLC5051:QLC5053 QUY5051:QUY5053 REU5051:REU5053 ROQ5051:ROQ5053 RYM5051:RYM5053 SII5051:SII5053 SSE5051:SSE5053 TCA5051:TCA5053 TLW5051:TLW5053 TVS5051:TVS5053 UFO5051:UFO5053 UPK5051:UPK5053 UZG5051:UZG5053 VJC5051:VJC5053 VSY5051:VSY5053 WCU5051:WCU5053 WMQ5051:WMQ5053 WWM5051:WWM5053 AE5057:AE5063 KA5057:KA5062 TW5057:TW5062 ADS5057:ADS5062 ANO5057:ANO5062 AXK5057:AXK5062 BHG5057:BHG5062 BRC5057:BRC5062 CAY5057:CAY5062 CKU5057:CKU5062 CUQ5057:CUQ5062 DEM5057:DEM5062 DOI5057:DOI5062 DYE5057:DYE5062 EIA5057:EIA5062 ERW5057:ERW5062 FBS5057:FBS5062 FLO5057:FLO5062 FVK5057:FVK5062 GFG5057:GFG5062 GPC5057:GPC5062 GYY5057:GYY5062 HIU5057:HIU5062 HSQ5057:HSQ5062 ICM5057:ICM5062 IMI5057:IMI5062 IWE5057:IWE5062 JGA5057:JGA5062 JPW5057:JPW5062 JZS5057:JZS5062 KJO5057:KJO5062 KTK5057:KTK5062 LDG5057:LDG5062 LNC5057:LNC5062 LWY5057:LWY5062 MGU5057:MGU5062 MQQ5057:MQQ5062 NAM5057:NAM5062 NKI5057:NKI5062 NUE5057:NUE5062 OEA5057:OEA5062 ONW5057:ONW5062 OXS5057:OXS5062 PHO5057:PHO5062 PRK5057:PRK5062 QBG5057:QBG5062 QLC5057:QLC5062 QUY5057:QUY5062 REU5057:REU5062 ROQ5057:ROQ5062 RYM5057:RYM5062 SII5057:SII5062 SSE5057:SSE5062 TCA5057:TCA5062 TLW5057:TLW5062 TVS5057:TVS5062 UFO5057:UFO5062 UPK5057:UPK5062 UZG5057:UZG5062 VJC5057:VJC5062 VSY5057:VSY5062 WCU5057:WCU5062 WMQ5057:WMQ5062 WWM5057:WWM5062 AE5087:AE5089 KA5087:KA5089 TW5087:TW5089 ADS5087:ADS5089 ANO5087:ANO5089 AXK5087:AXK5089 BHG5087:BHG5089 BRC5087:BRC5089 CAY5087:CAY5089 CKU5087:CKU5089 CUQ5087:CUQ5089 DEM5087:DEM5089 DOI5087:DOI5089 DYE5087:DYE5089 EIA5087:EIA5089 ERW5087:ERW5089 FBS5087:FBS5089 FLO5087:FLO5089 FVK5087:FVK5089 GFG5087:GFG5089 GPC5087:GPC5089 GYY5087:GYY5089 HIU5087:HIU5089 HSQ5087:HSQ5089 ICM5087:ICM5089 IMI5087:IMI5089 IWE5087:IWE5089 JGA5087:JGA5089 JPW5087:JPW5089 JZS5087:JZS5089 KJO5087:KJO5089 KTK5087:KTK5089 LDG5087:LDG5089 LNC5087:LNC5089 LWY5087:LWY5089 MGU5087:MGU5089 MQQ5087:MQQ5089 NAM5087:NAM5089 NKI5087:NKI5089 NUE5087:NUE5089 OEA5087:OEA5089 ONW5087:ONW5089 OXS5087:OXS5089 PHO5087:PHO5089 PRK5087:PRK5089 QBG5087:QBG5089 QLC5087:QLC5089 QUY5087:QUY5089 REU5087:REU5089 ROQ5087:ROQ5089 RYM5087:RYM5089 SII5087:SII5089 SSE5087:SSE5089 TCA5087:TCA5089 TLW5087:TLW5089 TVS5087:TVS5089 UFO5087:UFO5089 UPK5087:UPK5089 UZG5087:UZG5089 VJC5087:VJC5089 VSY5087:VSY5089 WCU5087:WCU5089 WMQ5087:WMQ5089 WWM5087:WWM5089 AE5095 AE5099:AE5100 KA5099:KA5100 TW5099:TW5100 ADS5099:ADS5100 ANO5099:ANO5100 AXK5099:AXK5100 BHG5099:BHG5100 BRC5099:BRC5100 CAY5099:CAY5100 CKU5099:CKU5100 CUQ5099:CUQ5100 DEM5099:DEM5100 DOI5099:DOI5100 DYE5099:DYE5100 EIA5099:EIA5100 ERW5099:ERW5100 FBS5099:FBS5100 FLO5099:FLO5100 FVK5099:FVK5100 GFG5099:GFG5100 GPC5099:GPC5100 GYY5099:GYY5100 HIU5099:HIU5100 HSQ5099:HSQ5100 ICM5099:ICM5100 IMI5099:IMI5100 IWE5099:IWE5100 JGA5099:JGA5100 JPW5099:JPW5100 JZS5099:JZS5100 KJO5099:KJO5100 KTK5099:KTK5100 LDG5099:LDG5100 LNC5099:LNC5100 LWY5099:LWY5100 MGU5099:MGU5100 MQQ5099:MQQ5100 NAM5099:NAM5100 NKI5099:NKI5100 NUE5099:NUE5100 OEA5099:OEA5100 ONW5099:ONW5100 OXS5099:OXS5100 PHO5099:PHO5100 PRK5099:PRK5100 QBG5099:QBG5100 QLC5099:QLC5100 QUY5099:QUY5100 REU5099:REU5100 ROQ5099:ROQ5100 RYM5099:RYM5100 SII5099:SII5100 SSE5099:SSE5100 TCA5099:TCA5100 TLW5099:TLW5100 TVS5099:TVS5100 UFO5099:UFO5100 UPK5099:UPK5100 UZG5099:UZG5100 VJC5099:VJC5100 VSY5099:VSY5100 WCU5099:WCU5100 WMQ5099:WMQ5100 WWM5099:WWM5100 AE5109:AE5112 KA5109:KA5112 TW5109:TW5112 ADS5109:ADS5112 ANO5109:ANO5112 AXK5109:AXK5112 BHG5109:BHG5112 BRC5109:BRC5112 CAY5109:CAY5112 CKU5109:CKU5112 CUQ5109:CUQ5112 DEM5109:DEM5112 DOI5109:DOI5112 DYE5109:DYE5112 EIA5109:EIA5112 ERW5109:ERW5112 FBS5109:FBS5112 FLO5109:FLO5112 FVK5109:FVK5112 GFG5109:GFG5112 GPC5109:GPC5112 GYY5109:GYY5112 HIU5109:HIU5112 HSQ5109:HSQ5112 ICM5109:ICM5112 IMI5109:IMI5112 IWE5109:IWE5112 JGA5109:JGA5112 JPW5109:JPW5112 JZS5109:JZS5112 KJO5109:KJO5112 KTK5109:KTK5112 LDG5109:LDG5112 LNC5109:LNC5112 LWY5109:LWY5112 MGU5109:MGU5112 MQQ5109:MQQ5112 NAM5109:NAM5112 NKI5109:NKI5112 NUE5109:NUE5112 OEA5109:OEA5112 ONW5109:ONW5112 OXS5109:OXS5112 PHO5109:PHO5112 PRK5109:PRK5112 QBG5109:QBG5112 QLC5109:QLC5112 QUY5109:QUY5112 REU5109:REU5112 ROQ5109:ROQ5112 RYM5109:RYM5112 SII5109:SII5112 SSE5109:SSE5112 TCA5109:TCA5112 TLW5109:TLW5112 TVS5109:TVS5112 UFO5109:UFO5112 UPK5109:UPK5112 UZG5109:UZG5112 VJC5109:VJC5112 VSY5109:VSY5112 WCU5109:WCU5112 WMQ5109:WMQ5112 WWM5109:WWM5112 AE5115:AE5121 KA5115:KA5121 TW5115:TW5121 ADS5115:ADS5121 ANO5115:ANO5121 AXK5115:AXK5121 BHG5115:BHG5121 BRC5115:BRC5121 CAY5115:CAY5121 CKU5115:CKU5121 CUQ5115:CUQ5121 DEM5115:DEM5121 DOI5115:DOI5121 DYE5115:DYE5121 EIA5115:EIA5121 ERW5115:ERW5121 FBS5115:FBS5121 FLO5115:FLO5121 FVK5115:FVK5121 GFG5115:GFG5121 GPC5115:GPC5121 GYY5115:GYY5121 HIU5115:HIU5121 HSQ5115:HSQ5121 ICM5115:ICM5121 IMI5115:IMI5121 IWE5115:IWE5121 JGA5115:JGA5121 JPW5115:JPW5121 JZS5115:JZS5121 KJO5115:KJO5121 KTK5115:KTK5121 LDG5115:LDG5121 LNC5115:LNC5121 LWY5115:LWY5121 MGU5115:MGU5121 MQQ5115:MQQ5121 NAM5115:NAM5121 NKI5115:NKI5121 NUE5115:NUE5121 OEA5115:OEA5121 ONW5115:ONW5121 OXS5115:OXS5121 PHO5115:PHO5121 PRK5115:PRK5121 QBG5115:QBG5121 QLC5115:QLC5121 QUY5115:QUY5121 REU5115:REU5121 ROQ5115:ROQ5121 RYM5115:RYM5121 SII5115:SII5121 SSE5115:SSE5121 TCA5115:TCA5121 TLW5115:TLW5121 TVS5115:TVS5121 UFO5115:UFO5121 UPK5115:UPK5121 UZG5115:UZG5121 VJC5115:VJC5121 VSY5115:VSY5121 WCU5115:WCU5121 WMQ5115:WMQ5121 WWM5115:WWM5121 AE5134:AE5144 KA5137:KA5144 TW5137:TW5144 ADS5137:ADS5144 ANO5137:ANO5144 AXK5137:AXK5144 BHG5137:BHG5144 BRC5137:BRC5144 CAY5137:CAY5144 CKU5137:CKU5144 CUQ5137:CUQ5144 DEM5137:DEM5144 DOI5137:DOI5144 DYE5137:DYE5144 EIA5137:EIA5144 ERW5137:ERW5144 FBS5137:FBS5144 FLO5137:FLO5144 FVK5137:FVK5144 GFG5137:GFG5144 GPC5137:GPC5144 GYY5137:GYY5144 HIU5137:HIU5144 HSQ5137:HSQ5144 ICM5137:ICM5144 IMI5137:IMI5144 IWE5137:IWE5144 JGA5137:JGA5144 JPW5137:JPW5144 JZS5137:JZS5144 KJO5137:KJO5144 KTK5137:KTK5144 LDG5137:LDG5144 LNC5137:LNC5144 LWY5137:LWY5144 MGU5137:MGU5144 MQQ5137:MQQ5144 NAM5137:NAM5144 NKI5137:NKI5144 NUE5137:NUE5144 OEA5137:OEA5144 ONW5137:ONW5144 OXS5137:OXS5144 PHO5137:PHO5144 PRK5137:PRK5144 QBG5137:QBG5144 QLC5137:QLC5144 QUY5137:QUY5144 REU5137:REU5144 ROQ5137:ROQ5144 RYM5137:RYM5144 SII5137:SII5144 SSE5137:SSE5144 TCA5137:TCA5144 TLW5137:TLW5144 TVS5137:TVS5144 UFO5137:UFO5144 UPK5137:UPK5144 UZG5137:UZG5144 VJC5137:VJC5144 VSY5137:VSY5144 WCU5137:WCU5144 WMQ5137:WMQ5144 WWM5137:WWM5144 AE5177:AE5179 KA5177:KA5179 TW5177:TW5179 ADS5177:ADS5179 ANO5177:ANO5179 AXK5177:AXK5179 BHG5177:BHG5179 BRC5177:BRC5179 CAY5177:CAY5179 CKU5177:CKU5179 CUQ5177:CUQ5179 DEM5177:DEM5179 DOI5177:DOI5179 DYE5177:DYE5179 EIA5177:EIA5179 ERW5177:ERW5179 FBS5177:FBS5179 FLO5177:FLO5179 FVK5177:FVK5179 GFG5177:GFG5179 GPC5177:GPC5179 GYY5177:GYY5179 HIU5177:HIU5179 HSQ5177:HSQ5179 ICM5177:ICM5179 IMI5177:IMI5179 IWE5177:IWE5179 JGA5177:JGA5179 JPW5177:JPW5179 JZS5177:JZS5179 KJO5177:KJO5179 KTK5177:KTK5179 LDG5177:LDG5179 LNC5177:LNC5179 LWY5177:LWY5179 MGU5177:MGU5179 MQQ5177:MQQ5179 NAM5177:NAM5179 NKI5177:NKI5179 NUE5177:NUE5179 OEA5177:OEA5179 ONW5177:ONW5179 OXS5177:OXS5179 PHO5177:PHO5179 PRK5177:PRK5179 QBG5177:QBG5179 QLC5177:QLC5179 QUY5177:QUY5179 REU5177:REU5179 ROQ5177:ROQ5179 RYM5177:RYM5179 SII5177:SII5179 SSE5177:SSE5179 TCA5177:TCA5179 TLW5177:TLW5179 TVS5177:TVS5179 UFO5177:UFO5179 UPK5177:UPK5179 UZG5177:UZG5179 VJC5177:VJC5179 VSY5177:VSY5179 WCU5177:WCU5179 WMQ5177:WMQ5179 WWM5177:WWM5179 KA5185:KA5188 TW5185:TW5188 ADS5185:ADS5188 ANO5185:ANO5188 AXK5185:AXK5188 BHG5185:BHG5188 BRC5185:BRC5188 CAY5185:CAY5188 CKU5185:CKU5188 CUQ5185:CUQ5188 DEM5185:DEM5188 DOI5185:DOI5188 DYE5185:DYE5188 EIA5185:EIA5188 ERW5185:ERW5188 FBS5185:FBS5188 FLO5185:FLO5188 FVK5185:FVK5188 GFG5185:GFG5188 GPC5185:GPC5188 GYY5185:GYY5188 HIU5185:HIU5188 HSQ5185:HSQ5188 ICM5185:ICM5188 IMI5185:IMI5188 IWE5185:IWE5188 JGA5185:JGA5188 JPW5185:JPW5188 JZS5185:JZS5188 KJO5185:KJO5188 KTK5185:KTK5188 LDG5185:LDG5188 LNC5185:LNC5188 LWY5185:LWY5188 MGU5185:MGU5188 MQQ5185:MQQ5188 NAM5185:NAM5188 NKI5185:NKI5188 NUE5185:NUE5188 OEA5185:OEA5188 ONW5185:ONW5188 OXS5185:OXS5188 PHO5185:PHO5188 PRK5185:PRK5188 QBG5185:QBG5188 QLC5185:QLC5188 QUY5185:QUY5188 REU5185:REU5188 ROQ5185:ROQ5188 RYM5185:RYM5188 SII5185:SII5188 SSE5185:SSE5188 TCA5185:TCA5188 TLW5185:TLW5188 TVS5185:TVS5188 UFO5185:UFO5188 UPK5185:UPK5188 UZG5185:UZG5188 VJC5185:VJC5188 VSY5185:VSY5188 WCU5185:WCU5188 WMQ5185:WMQ5188 WWM5185:WWM5188 AE5181 KA5181 TW5181 ADS5181 ANO5181 AXK5181 BHG5181 BRC5181 CAY5181 CKU5181 CUQ5181 DEM5181 DOI5181 DYE5181 EIA5181 ERW5181 FBS5181 FLO5181 FVK5181 GFG5181 GPC5181 GYY5181 HIU5181 HSQ5181 ICM5181 IMI5181 IWE5181 JGA5181 JPW5181 JZS5181 KJO5181 KTK5181 LDG5181 LNC5181 LWY5181 MGU5181 MQQ5181 NAM5181 NKI5181 NUE5181 OEA5181 ONW5181 OXS5181 PHO5181 PRK5181 QBG5181 QLC5181 QUY5181 REU5181 ROQ5181 RYM5181 SII5181 SSE5181 TCA5181 TLW5181 TVS5181 UFO5181 UPK5181 UZG5181 VJC5181 VSY5181 WCU5181 WMQ5181 WWM5181 AE5190:AE5191 KA5190:KA5191 TW5190:TW5191 ADS5190:ADS5191 ANO5190:ANO5191 AXK5190:AXK5191 BHG5190:BHG5191 BRC5190:BRC5191 CAY5190:CAY5191 CKU5190:CKU5191 CUQ5190:CUQ5191 DEM5190:DEM5191 DOI5190:DOI5191 DYE5190:DYE5191 EIA5190:EIA5191 ERW5190:ERW5191 FBS5190:FBS5191 FLO5190:FLO5191 FVK5190:FVK5191 GFG5190:GFG5191 GPC5190:GPC5191 GYY5190:GYY5191 HIU5190:HIU5191 HSQ5190:HSQ5191 ICM5190:ICM5191 IMI5190:IMI5191 IWE5190:IWE5191 JGA5190:JGA5191 JPW5190:JPW5191 JZS5190:JZS5191 KJO5190:KJO5191 KTK5190:KTK5191 LDG5190:LDG5191 LNC5190:LNC5191 LWY5190:LWY5191 MGU5190:MGU5191 MQQ5190:MQQ5191 NAM5190:NAM5191 NKI5190:NKI5191 NUE5190:NUE5191 OEA5190:OEA5191 ONW5190:ONW5191 OXS5190:OXS5191 PHO5190:PHO5191 PRK5190:PRK5191 QBG5190:QBG5191 QLC5190:QLC5191 QUY5190:QUY5191 REU5190:REU5191 ROQ5190:ROQ5191 RYM5190:RYM5191 SII5190:SII5191 SSE5190:SSE5191 TCA5190:TCA5191 TLW5190:TLW5191 TVS5190:TVS5191 UFO5190:UFO5191 UPK5190:UPK5191 UZG5190:UZG5191 VJC5190:VJC5191 VSY5190:VSY5191 WCU5190:WCU5191 WMQ5190:WMQ5191 WWM3966:WWM3969 WMQ3966:WMQ3969 AE5193:AE5204 KA5193:KA5204 TW5193:TW5204 ADS5193:ADS5204 ANO5193:ANO5204 AXK5193:AXK5204 BHG5193:BHG5204 BRC5193:BRC5204 CAY5193:CAY5204 CKU5193:CKU5204 CUQ5193:CUQ5204 DEM5193:DEM5204 DOI5193:DOI5204 DYE5193:DYE5204 EIA5193:EIA5204 ERW5193:ERW5204 FBS5193:FBS5204 FLO5193:FLO5204 FVK5193:FVK5204 GFG5193:GFG5204 GPC5193:GPC5204 GYY5193:GYY5204 HIU5193:HIU5204 HSQ5193:HSQ5204 ICM5193:ICM5204 IMI5193:IMI5204 IWE5193:IWE5204 JGA5193:JGA5204 JPW5193:JPW5204 JZS5193:JZS5204 KJO5193:KJO5204 KTK5193:KTK5204 LDG5193:LDG5204 LNC5193:LNC5204 LWY5193:LWY5204 MGU5193:MGU5204 MQQ5193:MQQ5204 NAM5193:NAM5204 NKI5193:NKI5204 NUE5193:NUE5204 OEA5193:OEA5204 ONW5193:ONW5204 OXS5193:OXS5204 PHO5193:PHO5204 PRK5193:PRK5204 QBG5193:QBG5204 QLC5193:QLC5204 QUY5193:QUY5204 REU5193:REU5204 ROQ5193:ROQ5204 RYM5193:RYM5204 SII5193:SII5204 SSE5193:SSE5204 TCA5193:TCA5204 TLW5193:TLW5204 TVS5193:TVS5204 UFO5193:UFO5204 UPK5193:UPK5204 UZG5193:UZG5204 VJC5193:VJC5204 VSY5193:VSY5204 WCU5193:WCU5204 WMQ5193:WMQ5204 WWM5193:WWM5204 WWM5286:WWM5288 AE5228:AE5242 KA5228:KA5242 TW5228:TW5242 ADS5228:ADS5242 ANO5228:ANO5242 AXK5228:AXK5242 BHG5228:BHG5242 BRC5228:BRC5242 CAY5228:CAY5242 CKU5228:CKU5242 CUQ5228:CUQ5242 DEM5228:DEM5242 DOI5228:DOI5242 DYE5228:DYE5242 EIA5228:EIA5242 ERW5228:ERW5242 FBS5228:FBS5242 FLO5228:FLO5242 FVK5228:FVK5242 GFG5228:GFG5242 GPC5228:GPC5242 GYY5228:GYY5242 HIU5228:HIU5242 HSQ5228:HSQ5242 ICM5228:ICM5242 IMI5228:IMI5242 IWE5228:IWE5242 JGA5228:JGA5242 JPW5228:JPW5242 JZS5228:JZS5242 KJO5228:KJO5242 KTK5228:KTK5242 LDG5228:LDG5242 LNC5228:LNC5242 LWY5228:LWY5242 MGU5228:MGU5242 MQQ5228:MQQ5242 NAM5228:NAM5242 NKI5228:NKI5242 NUE5228:NUE5242 OEA5228:OEA5242 ONW5228:ONW5242 OXS5228:OXS5242 PHO5228:PHO5242 PRK5228:PRK5242 QBG5228:QBG5242 QLC5228:QLC5242 QUY5228:QUY5242 REU5228:REU5242 ROQ5228:ROQ5242 RYM5228:RYM5242 SII5228:SII5242 SSE5228:SSE5242 TCA5228:TCA5242 TLW5228:TLW5242 TVS5228:TVS5242 UFO5228:UFO5242 UPK5228:UPK5242 UZG5228:UZG5242 VJC5228:VJC5242 VSY5228:VSY5242 WCU5228:WCU5242 WMQ5228:WMQ5242 WWM5228:WWM5242 AE5279:AE5284 KA5279:KA5284 TW5279:TW5284 ADS5279:ADS5284 ANO5279:ANO5284 AXK5279:AXK5284 BHG5279:BHG5284 BRC5279:BRC5284 CAY5279:CAY5284 CKU5279:CKU5284 CUQ5279:CUQ5284 DEM5279:DEM5284 DOI5279:DOI5284 DYE5279:DYE5284 EIA5279:EIA5284 ERW5279:ERW5284 FBS5279:FBS5284 FLO5279:FLO5284 FVK5279:FVK5284 GFG5279:GFG5284 GPC5279:GPC5284 GYY5279:GYY5284 HIU5279:HIU5284 HSQ5279:HSQ5284 ICM5279:ICM5284 IMI5279:IMI5284 IWE5279:IWE5284 JGA5279:JGA5284 JPW5279:JPW5284 JZS5279:JZS5284 KJO5279:KJO5284 KTK5279:KTK5284 LDG5279:LDG5284 LNC5279:LNC5284 LWY5279:LWY5284 MGU5279:MGU5284 MQQ5279:MQQ5284 NAM5279:NAM5284 NKI5279:NKI5284 NUE5279:NUE5284 OEA5279:OEA5284 ONW5279:ONW5284 OXS5279:OXS5284 PHO5279:PHO5284 PRK5279:PRK5284 QBG5279:QBG5284 QLC5279:QLC5284 QUY5279:QUY5284 REU5279:REU5284 ROQ5279:ROQ5284 RYM5279:RYM5284 SII5279:SII5284 SSE5279:SSE5284 TCA5279:TCA5284 TLW5279:TLW5284 TVS5279:TVS5284 UFO5279:UFO5284 UPK5279:UPK5284 UZG5279:UZG5284 VJC5279:VJC5284 VSY5279:VSY5284 WCU5279:WCU5284 WMQ5279:WMQ5284 WWM5279:WWM5284 AE5286:AE5288 KA5286:KA5288 TW5286:TW5288 ADS5286:ADS5288 ANO5286:ANO5288 AXK5286:AXK5288 BHG5286:BHG5288 BRC5286:BRC5288 CAY5286:CAY5288 CKU5286:CKU5288 CUQ5286:CUQ5288 DEM5286:DEM5288 DOI5286:DOI5288 DYE5286:DYE5288 EIA5286:EIA5288 ERW5286:ERW5288 FBS5286:FBS5288 FLO5286:FLO5288 FVK5286:FVK5288 GFG5286:GFG5288 GPC5286:GPC5288 GYY5286:GYY5288 HIU5286:HIU5288 HSQ5286:HSQ5288 ICM5286:ICM5288 IMI5286:IMI5288 IWE5286:IWE5288 JGA5286:JGA5288 JPW5286:JPW5288 JZS5286:JZS5288 KJO5286:KJO5288 KTK5286:KTK5288 LDG5286:LDG5288 LNC5286:LNC5288 LWY5286:LWY5288 MGU5286:MGU5288 MQQ5286:MQQ5288 NAM5286:NAM5288 NKI5286:NKI5288 NUE5286:NUE5288 OEA5286:OEA5288 ONW5286:ONW5288 OXS5286:OXS5288 PHO5286:PHO5288 PRK5286:PRK5288 QBG5286:QBG5288 QLC5286:QLC5288 QUY5286:QUY5288 REU5286:REU5288 ROQ5286:ROQ5288 RYM5286:RYM5288 SII5286:SII5288 SSE5286:SSE5288 TCA5286:TCA5288 TLW5286:TLW5288 TVS5286:TVS5288 UFO5286:UFO5288 UPK5286:UPK5288 UZG5286:UZG5288 VJC5286:VJC5288 VSY5286:VSY5288 WCU5286:WCU5288 WMQ5286:WMQ5288 AE5220:AE5224 AE5301:AE5319 KA5303:KA5319 TW5303:TW5319 ADS5303:ADS5319 ANO5303:ANO5319 AXK5303:AXK5319 BHG5303:BHG5319 BRC5303:BRC5319 CAY5303:CAY5319 CKU5303:CKU5319 CUQ5303:CUQ5319 DEM5303:DEM5319 DOI5303:DOI5319 DYE5303:DYE5319 EIA5303:EIA5319 ERW5303:ERW5319 FBS5303:FBS5319 FLO5303:FLO5319 FVK5303:FVK5319 GFG5303:GFG5319 GPC5303:GPC5319 GYY5303:GYY5319 HIU5303:HIU5319 HSQ5303:HSQ5319 ICM5303:ICM5319 IMI5303:IMI5319 IWE5303:IWE5319 JGA5303:JGA5319 JPW5303:JPW5319 JZS5303:JZS5319 KJO5303:KJO5319 KTK5303:KTK5319 LDG5303:LDG5319 LNC5303:LNC5319 LWY5303:LWY5319 MGU5303:MGU5319 MQQ5303:MQQ5319 NAM5303:NAM5319 NKI5303:NKI5319 NUE5303:NUE5319 OEA5303:OEA5319 ONW5303:ONW5319 OXS5303:OXS5319 PHO5303:PHO5319 PRK5303:PRK5319 QBG5303:QBG5319 QLC5303:QLC5319 QUY5303:QUY5319 REU5303:REU5319 ROQ5303:ROQ5319 RYM5303:RYM5319 SII5303:SII5319 SSE5303:SSE5319 TCA5303:TCA5319 TLW5303:TLW5319 TVS5303:TVS5319 UFO5303:UFO5319 UPK5303:UPK5319 UZG5303:UZG5319 VJC5303:VJC5319 VSY5303:VSY5319 WCU5303:WCU5319 WMQ5303:WMQ5319 WWM5303:WWM5319 TW5370:TW5373 ADS5370:ADS5373 ANO5370:ANO5373 AXK5370:AXK5373 BHG5370:BHG5373 BRC5370:BRC5373 CAY5370:CAY5373 CKU5370:CKU5373 CUQ5370:CUQ5373 DEM5370:DEM5373 DOI5370:DOI5373 DYE5370:DYE5373 EIA5370:EIA5373 ERW5370:ERW5373 FBS5370:FBS5373 FLO5370:FLO5373 FVK5370:FVK5373 GFG5370:GFG5373 GPC5370:GPC5373 GYY5370:GYY5373 HIU5370:HIU5373 HSQ5370:HSQ5373 ICM5370:ICM5373 IMI5370:IMI5373 IWE5370:IWE5373 JGA5370:JGA5373 JPW5370:JPW5373 JZS5370:JZS5373 KJO5370:KJO5373 KTK5370:KTK5373 LDG5370:LDG5373 LNC5370:LNC5373 LWY5370:LWY5373 MGU5370:MGU5373 MQQ5370:MQQ5373 NAM5370:NAM5373 NKI5370:NKI5373 NUE5370:NUE5373 OEA5370:OEA5373 ONW5370:ONW5373 OXS5370:OXS5373 PHO5370:PHO5373 PRK5370:PRK5373 QBG5370:QBG5373 QLC5370:QLC5373 QUY5370:QUY5373 REU5370:REU5373 ROQ5370:ROQ5373 RYM5370:RYM5373 SII5370:SII5373 SSE5370:SSE5373 TCA5370:TCA5373 TLW5370:TLW5373 TVS5370:TVS5373 UFO5370:UFO5373 UPK5370:UPK5373 UZG5370:UZG5373 VJC5370:VJC5373 VSY5370:VSY5373 WCU5370:WCU5373 WMQ5370:WMQ5373 WWM5370:WWM5373 AE5370:AE5373 WWM5464:WWM5469 AE5397:AE5400 AE5411:AE5419 KA5412:KA5419 TW5412:TW5419 ADS5412:ADS5419 ANO5412:ANO5419 AXK5412:AXK5419 BHG5412:BHG5419 BRC5412:BRC5419 CAY5412:CAY5419 CKU5412:CKU5419 CUQ5412:CUQ5419 DEM5412:DEM5419 DOI5412:DOI5419 DYE5412:DYE5419 EIA5412:EIA5419 ERW5412:ERW5419 FBS5412:FBS5419 FLO5412:FLO5419 FVK5412:FVK5419 GFG5412:GFG5419 GPC5412:GPC5419 GYY5412:GYY5419 HIU5412:HIU5419 HSQ5412:HSQ5419 ICM5412:ICM5419 IMI5412:IMI5419 IWE5412:IWE5419 JGA5412:JGA5419 JPW5412:JPW5419 JZS5412:JZS5419 KJO5412:KJO5419 KTK5412:KTK5419 LDG5412:LDG5419 LNC5412:LNC5419 LWY5412:LWY5419 MGU5412:MGU5419 MQQ5412:MQQ5419 NAM5412:NAM5419 NKI5412:NKI5419 NUE5412:NUE5419 OEA5412:OEA5419 ONW5412:ONW5419 OXS5412:OXS5419 PHO5412:PHO5419 PRK5412:PRK5419 QBG5412:QBG5419 QLC5412:QLC5419 QUY5412:QUY5419 REU5412:REU5419 ROQ5412:ROQ5419 RYM5412:RYM5419 SII5412:SII5419 SSE5412:SSE5419 TCA5412:TCA5419 TLW5412:TLW5419 TVS5412:TVS5419 UFO5412:UFO5419 UPK5412:UPK5419 UZG5412:UZG5419 VJC5412:VJC5419 VSY5412:VSY5419 WCU5412:WCU5419 WMQ5412:WMQ5419 WWM5412:WWM5419 AE5445:AE5447 KA5445:KA5447 TW5445:TW5447 ADS5445:ADS5447 ANO5445:ANO5447 AXK5445:AXK5447 BHG5445:BHG5447 BRC5445:BRC5447 CAY5445:CAY5447 CKU5445:CKU5447 CUQ5445:CUQ5447 DEM5445:DEM5447 DOI5445:DOI5447 DYE5445:DYE5447 EIA5445:EIA5447 ERW5445:ERW5447 FBS5445:FBS5447 FLO5445:FLO5447 FVK5445:FVK5447 GFG5445:GFG5447 GPC5445:GPC5447 GYY5445:GYY5447 HIU5445:HIU5447 HSQ5445:HSQ5447 ICM5445:ICM5447 IMI5445:IMI5447 IWE5445:IWE5447 JGA5445:JGA5447 JPW5445:JPW5447 JZS5445:JZS5447 KJO5445:KJO5447 KTK5445:KTK5447 LDG5445:LDG5447 LNC5445:LNC5447 LWY5445:LWY5447 MGU5445:MGU5447 MQQ5445:MQQ5447 NAM5445:NAM5447 NKI5445:NKI5447 NUE5445:NUE5447 OEA5445:OEA5447 ONW5445:ONW5447 OXS5445:OXS5447 PHO5445:PHO5447 PRK5445:PRK5447 QBG5445:QBG5447 QLC5445:QLC5447 QUY5445:QUY5447 REU5445:REU5447 ROQ5445:ROQ5447 RYM5445:RYM5447 SII5445:SII5447 SSE5445:SSE5447 TCA5445:TCA5447 TLW5445:TLW5447 TVS5445:TVS5447 UFO5445:UFO5447 UPK5445:UPK5447 UZG5445:UZG5447 VJC5445:VJC5447 VSY5445:VSY5447 WCU5445:WCU5447 WMQ5445:WMQ5447 WWM5445:WWM5447 AE5457:AE5459 AE5464:AE5469 KA5464:KA5469 TW5464:TW5469 ADS5464:ADS5469 ANO5464:ANO5469 AXK5464:AXK5469 BHG5464:BHG5469 BRC5464:BRC5469 CAY5464:CAY5469 CKU5464:CKU5469 CUQ5464:CUQ5469 DEM5464:DEM5469 DOI5464:DOI5469 DYE5464:DYE5469 EIA5464:EIA5469 ERW5464:ERW5469 FBS5464:FBS5469 FLO5464:FLO5469 FVK5464:FVK5469 GFG5464:GFG5469 GPC5464:GPC5469 GYY5464:GYY5469 HIU5464:HIU5469 HSQ5464:HSQ5469 ICM5464:ICM5469 IMI5464:IMI5469 IWE5464:IWE5469 JGA5464:JGA5469 JPW5464:JPW5469 JZS5464:JZS5469 KJO5464:KJO5469 KTK5464:KTK5469 LDG5464:LDG5469 LNC5464:LNC5469 LWY5464:LWY5469 MGU5464:MGU5469 MQQ5464:MQQ5469 NAM5464:NAM5469 NKI5464:NKI5469 NUE5464:NUE5469 OEA5464:OEA5469 ONW5464:ONW5469 OXS5464:OXS5469 PHO5464:PHO5469 PRK5464:PRK5469 QBG5464:QBG5469 QLC5464:QLC5469 QUY5464:QUY5469 REU5464:REU5469 ROQ5464:ROQ5469 RYM5464:RYM5469 SII5464:SII5469 SSE5464:SSE5469 TCA5464:TCA5469 TLW5464:TLW5469 TVS5464:TVS5469 UFO5464:UFO5469 UPK5464:UPK5469 UZG5464:UZG5469 VJC5464:VJC5469 VSY5464:VSY5469 WCU5464:WCU5469 WMQ5464:WMQ5469 AE5359:AE5368 WWM5359:WWM5368 WMQ5359:WMQ5368 WCU5359:WCU5368 VSY5359:VSY5368 VJC5359:VJC5368 UZG5359:UZG5368 UPK5359:UPK5368 UFO5359:UFO5368 TVS5359:TVS5368 TLW5359:TLW5368 TCA5359:TCA5368 SSE5359:SSE5368 SII5359:SII5368 RYM5359:RYM5368 ROQ5359:ROQ5368 REU5359:REU5368 QUY5359:QUY5368 QLC5359:QLC5368 QBG5359:QBG5368 PRK5359:PRK5368 PHO5359:PHO5368 OXS5359:OXS5368 ONW5359:ONW5368 OEA5359:OEA5368 NUE5359:NUE5368 NKI5359:NKI5368 NAM5359:NAM5368 MQQ5359:MQQ5368 MGU5359:MGU5368 LWY5359:LWY5368 LNC5359:LNC5368 LDG5359:LDG5368 KTK5359:KTK5368 KJO5359:KJO5368 JZS5359:JZS5368 JPW5359:JPW5368 JGA5359:JGA5368 IWE5359:IWE5368 IMI5359:IMI5368 ICM5359:ICM5368 HSQ5359:HSQ5368 HIU5359:HIU5368 GYY5359:GYY5368 GPC5359:GPC5368 GFG5359:GFG5368 FVK5359:FVK5368 FLO5359:FLO5368 FBS5359:FBS5368 ERW5359:ERW5368 EIA5359:EIA5368 DYE5359:DYE5368 DOI5359:DOI5368 DEM5359:DEM5368 CUQ5359:CUQ5368 CKU5359:CKU5368 CAY5359:CAY5368 BRC5359:BRC5368 BHG5359:BHG5368 AXK5359:AXK5368 ANO5359:ANO5368 ADS5359:ADS5368 TW5359:TW5368 KA5359:KA5368 KA5370:KA5373 AE5497:AE5502 KA5497:KA5502 TW5497:TW5502 ADS5497:ADS5502 ANO5497:ANO5502 AXK5497:AXK5502 BHG5497:BHG5502 BRC5497:BRC5502 CAY5497:CAY5502 CKU5497:CKU5502 CUQ5497:CUQ5502 DEM5497:DEM5502 DOI5497:DOI5502 DYE5497:DYE5502 EIA5497:EIA5502 ERW5497:ERW5502 FBS5497:FBS5502 FLO5497:FLO5502 FVK5497:FVK5502 GFG5497:GFG5502 GPC5497:GPC5502 GYY5497:GYY5502 HIU5497:HIU5502 HSQ5497:HSQ5502 ICM5497:ICM5502 IMI5497:IMI5502 IWE5497:IWE5502 JGA5497:JGA5502 JPW5497:JPW5502 JZS5497:JZS5502 KJO5497:KJO5502 KTK5497:KTK5502 LDG5497:LDG5502 LNC5497:LNC5502 LWY5497:LWY5502 MGU5497:MGU5502 MQQ5497:MQQ5502 NAM5497:NAM5502 NKI5497:NKI5502 NUE5497:NUE5502 OEA5497:OEA5502 ONW5497:ONW5502 OXS5497:OXS5502 PHO5497:PHO5502 PRK5497:PRK5502 QBG5497:QBG5502 QLC5497:QLC5502 QUY5497:QUY5502 REU5497:REU5502 ROQ5497:ROQ5502 RYM5497:RYM5502 SII5497:SII5502 SSE5497:SSE5502 TCA5497:TCA5502 TLW5497:TLW5502 TVS5497:TVS5502 UFO5497:UFO5502 UPK5497:UPK5502 UZG5497:UZG5502 VJC5497:VJC5502 VSY5497:VSY5502 WCU5497:WCU5502 WMQ5497:WMQ5502 WWM5497:WWM5502 AE5526:AE5529 AE5542:AE5549 KA5542:KA5549 TW5542:TW5549 ADS5542:ADS5549 ANO5542:ANO5549 AXK5542:AXK5549 BHG5542:BHG5549 BRC5542:BRC5549 CAY5542:CAY5549 CKU5542:CKU5549 CUQ5542:CUQ5549 DEM5542:DEM5549 DOI5542:DOI5549 DYE5542:DYE5549 EIA5542:EIA5549 ERW5542:ERW5549 FBS5542:FBS5549 FLO5542:FLO5549 FVK5542:FVK5549 GFG5542:GFG5549 GPC5542:GPC5549 GYY5542:GYY5549 HIU5542:HIU5549 HSQ5542:HSQ5549 ICM5542:ICM5549 IMI5542:IMI5549 IWE5542:IWE5549 JGA5542:JGA5549 JPW5542:JPW5549 JZS5542:JZS5549 KJO5542:KJO5549 KTK5542:KTK5549 LDG5542:LDG5549 LNC5542:LNC5549 LWY5542:LWY5549 MGU5542:MGU5549 MQQ5542:MQQ5549 NAM5542:NAM5549 NKI5542:NKI5549 NUE5542:NUE5549 OEA5542:OEA5549 ONW5542:ONW5549 OXS5542:OXS5549 PHO5542:PHO5549 PRK5542:PRK5549 QBG5542:QBG5549 QLC5542:QLC5549 QUY5542:QUY5549 REU5542:REU5549 ROQ5542:ROQ5549 RYM5542:RYM5549 SII5542:SII5549 SSE5542:SSE5549 TCA5542:TCA5549 TLW5542:TLW5549 TVS5542:TVS5549 UFO5542:UFO5549 UPK5542:UPK5549 UZG5542:UZG5549 VJC5542:VJC5549 VSY5542:VSY5549 WCU5542:WCU5549 WMQ5542:WMQ5549 WWM5542:WWM5549 AE5612:AE5661 KA5614:KA5661 TW5614:TW5661 ADS5614:ADS5661 ANO5614:ANO5661 AXK5614:AXK5661 BHG5614:BHG5661 BRC5614:BRC5661 CAY5614:CAY5661 CKU5614:CKU5661 CUQ5614:CUQ5661 DEM5614:DEM5661 DOI5614:DOI5661 DYE5614:DYE5661 EIA5614:EIA5661 ERW5614:ERW5661 FBS5614:FBS5661 FLO5614:FLO5661 FVK5614:FVK5661 GFG5614:GFG5661 GPC5614:GPC5661 GYY5614:GYY5661 HIU5614:HIU5661 HSQ5614:HSQ5661 ICM5614:ICM5661 IMI5614:IMI5661 IWE5614:IWE5661 JGA5614:JGA5661 JPW5614:JPW5661 JZS5614:JZS5661 KJO5614:KJO5661 KTK5614:KTK5661 LDG5614:LDG5661 LNC5614:LNC5661 LWY5614:LWY5661 MGU5614:MGU5661 MQQ5614:MQQ5661 NAM5614:NAM5661 NKI5614:NKI5661 NUE5614:NUE5661 OEA5614:OEA5661 ONW5614:ONW5661 OXS5614:OXS5661 PHO5614:PHO5661 PRK5614:PRK5661 QBG5614:QBG5661 QLC5614:QLC5661 QUY5614:QUY5661 REU5614:REU5661 ROQ5614:ROQ5661 RYM5614:RYM5661 SII5614:SII5661 SSE5614:SSE5661 TCA5614:TCA5661 TLW5614:TLW5661 TVS5614:TVS5661 UFO5614:UFO5661 UPK5614:UPK5661 UZG5614:UZG5661 VJC5614:VJC5661 VSY5614:VSY5661 WCU5614:WCU5661 WMQ5614:WMQ5661 WWM5614:WWM5661 AE921:AE934 AE903:AE918 AE427 AE2902:AE2923 AE2900 AE5031 AE5027 AE5012:AE5018 AE4904:AE4932 AE5186:AE5188 AE36:AE58 AE61 AE3454 TCA7821:TCA7826 AE632 AE7240:AE7242 AE4103:AE4104 AE4459 AE4441:AE4449 WWM7671 WMQ7936:WMQ7939 WWM7936:WWM7939 WMQ7579:WMQ7586 AE7958:AE7961 KA7958:KA7961 TW7958:TW7961 ADS7958:ADS7961 ANO7958:ANO7961 AXK7958:AXK7961 BHG7958:BHG7961 BRC7958:BRC7961 CAY7958:CAY7961 CKU7958:CKU7961 CUQ7958:CUQ7961 DEM7958:DEM7961 DOI7958:DOI7961 DYE7958:DYE7961 EIA7958:EIA7961 ERW7958:ERW7961 FBS7958:FBS7961 FLO7958:FLO7961 FVK7958:FVK7961 GFG7958:GFG7961 GPC7958:GPC7961 GYY7958:GYY7961 HIU7958:HIU7961 HSQ7958:HSQ7961 ICM7958:ICM7961 IMI7958:IMI7961 IWE7958:IWE7961 JGA7958:JGA7961 JPW7958:JPW7961 JZS7958:JZS7961 KJO7958:KJO7961 KTK7958:KTK7961 LDG7958:LDG7961 LNC7958:LNC7961 LWY7958:LWY7961 MGU7958:MGU7961 MQQ7958:MQQ7961 NAM7958:NAM7961 NKI7958:NKI7961 NUE7958:NUE7961 OEA7958:OEA7961 ONW7958:ONW7961 OXS7958:OXS7961 PHO7958:PHO7961 PRK7958:PRK7961 QBG7958:QBG7961 QLC7958:QLC7961 QUY7958:QUY7961 REU7958:REU7961 ROQ7958:ROQ7961 RYM7958:RYM7961 SII7958:SII7961 SSE7958:SSE7961 TCA7958:TCA7961 TLW7958:TLW7961 TVS7958:TVS7961 UFO7958:UFO7961 UPK7958:UPK7961 UZG7958:UZG7961 VJC7958:VJC7961 VSY7958:VSY7961 WCU7958:WCU7961 WMQ7958:WMQ7961 KA7239:KA7242 WWM7687:WWM7690 WMQ7906:WMQ7909 WWM7906:WWM7909 AE7936:AE7939 KA7936:KA7939 TW7936:TW7939 ADS7936:ADS7939 ANO7936:ANO7939 AXK7936:AXK7939 BHG7936:BHG7939 BRC7936:BRC7939 CAY7936:CAY7939 CKU7936:CKU7939 CUQ7936:CUQ7939 DEM7936:DEM7939 DOI7936:DOI7939 DYE7936:DYE7939 EIA7936:EIA7939 ERW7936:ERW7939 FBS7936:FBS7939 FLO7936:FLO7939 FVK7936:FVK7939 GFG7936:GFG7939 GPC7936:GPC7939 GYY7936:GYY7939 HIU7936:HIU7939 HSQ7936:HSQ7939 ICM7936:ICM7939 IMI7936:IMI7939 IWE7936:IWE7939 JGA7936:JGA7939 JPW7936:JPW7939 JZS7936:JZS7939 KJO7936:KJO7939 KTK7936:KTK7939 LDG7936:LDG7939 LNC7936:LNC7939 LWY7936:LWY7939 MGU7936:MGU7939 MQQ7936:MQQ7939 NAM7936:NAM7939 NKI7936:NKI7939 NUE7936:NUE7939 OEA7936:OEA7939 ONW7936:ONW7939 OXS7936:OXS7939 PHO7936:PHO7939 PRK7936:PRK7939 QBG7936:QBG7939 QLC7936:QLC7939 QUY7936:QUY7939 REU7936:REU7939 ROQ7936:ROQ7939 RYM7936:RYM7939 SII7936:SII7939 SSE7936:SSE7939 TCA7936:TCA7939 TLW7936:TLW7939 TVS7936:TVS7939 UFO7936:UFO7939 UPK7936:UPK7939 UZG7936:UZG7939 VJC7936:VJC7939 VSY7936:VSY7939 KA7715:KA7720 AE7671 KA7671 TW7671 ADS7671 ANO7671 AXK7671 BHG7671 BRC7671 CAY7671 CKU7671 CUQ7671 DEM7671 DOI7671 DYE7671 EIA7671 ERW7671 FBS7671 FLO7671 FVK7671 GFG7671 GPC7671 GYY7671 HIU7671 HSQ7671 ICM7671 IMI7671 IWE7671 JGA7671 JPW7671 JZS7671 KJO7671 KTK7671 LDG7671 LNC7671 LWY7671 MGU7671 MQQ7671 NAM7671 NKI7671 NUE7671 OEA7671 ONW7671 OXS7671 PHO7671 PRK7671 QBG7671 QLC7671 QUY7671 REU7671 ROQ7671 RYM7671 SII7671 SSE7671 TCA7671 TLW7671 TVS7671 UFO7671 UPK7671 UZG7671 VJC7671 VSY7671 WCU7671 WMQ7671 TW7715:TW7720 ADS7715:ADS7720 ANO7715:ANO7720 AXK7715:AXK7720 BHG7715:BHG7720 BRC7715:BRC7720 CAY7715:CAY7720 CKU7715:CKU7720 CUQ7715:CUQ7720 DEM7715:DEM7720 DOI7715:DOI7720 DYE7715:DYE7720 EIA7715:EIA7720 ERW7715:ERW7720 FBS7715:FBS7720 FLO7715:FLO7720 FVK7715:FVK7720 GFG7715:GFG7720 GPC7715:GPC7720 GYY7715:GYY7720 HIU7715:HIU7720 HSQ7715:HSQ7720 ICM7715:ICM7720 IMI7715:IMI7720 IWE7715:IWE7720 JGA7715:JGA7720 JPW7715:JPW7720 JZS7715:JZS7720 KJO7715:KJO7720 KTK7715:KTK7720 LDG7715:LDG7720 LNC7715:LNC7720 LWY7715:LWY7720 MGU7715:MGU7720 MQQ7715:MQQ7720 NAM7715:NAM7720 NKI7715:NKI7720 NUE7715:NUE7720 OEA7715:OEA7720 ONW7715:ONW7720 OXS7715:OXS7720 PHO7715:PHO7720 PRK7715:PRK7720 QBG7715:QBG7720 QLC7715:QLC7720 QUY7715:QUY7720 REU7715:REU7720 ROQ7715:ROQ7720 RYM7715:RYM7720 SII7715:SII7720 SSE7715:SSE7720 TCA7715:TCA7720 TLW7715:TLW7720 TVS7715:TVS7720 UFO7715:UFO7720 UPK7715:UPK7720 UZG7715:UZG7720 VJC7715:VJC7720 VSY7715:VSY7720 WCU7715:WCU7720 WMQ7715:WMQ7720 AE7712:AE7720 WWM7665:WWM7666 WWM7715:WWM7720 AE7729:AE7735 KA7729:KA7735 TW7729:TW7735 ADS7729:ADS7735 ANO7729:ANO7735 AXK7729:AXK7735 BHG7729:BHG7735 BRC7729:BRC7735 CAY7729:CAY7735 CKU7729:CKU7735 CUQ7729:CUQ7735 DEM7729:DEM7735 DOI7729:DOI7735 DYE7729:DYE7735 EIA7729:EIA7735 ERW7729:ERW7735 FBS7729:FBS7735 FLO7729:FLO7735 FVK7729:FVK7735 GFG7729:GFG7735 GPC7729:GPC7735 GYY7729:GYY7735 HIU7729:HIU7735 HSQ7729:HSQ7735 ICM7729:ICM7735 IMI7729:IMI7735 IWE7729:IWE7735 JGA7729:JGA7735 JPW7729:JPW7735 JZS7729:JZS7735 KJO7729:KJO7735 KTK7729:KTK7735 LDG7729:LDG7735 LNC7729:LNC7735 LWY7729:LWY7735 MGU7729:MGU7735 MQQ7729:MQQ7735 NAM7729:NAM7735 NKI7729:NKI7735 NUE7729:NUE7735 OEA7729:OEA7735 ONW7729:ONW7735 OXS7729:OXS7735 PHO7729:PHO7735 PRK7729:PRK7735 QBG7729:QBG7735 QLC7729:QLC7735 QUY7729:QUY7735 REU7729:REU7735 ROQ7729:ROQ7735 RYM7729:RYM7735 SII7729:SII7735 SSE7729:SSE7735 TCA7729:TCA7735 TLW7729:TLW7735 TVS7729:TVS7735 UFO7729:UFO7735 UPK7729:UPK7735 UZG7729:UZG7735 VJC7729:VJC7735 VSY7729:VSY7735 WCU7729:WCU7735 WMQ7729:WMQ7735 WWM7807:WWM7809 AE7931:AE7933 KA7931:KA7933 TW7931:TW7933 ADS7931:ADS7933 ANO7931:ANO7933 AXK7931:AXK7933 BHG7931:BHG7933 BRC7931:BRC7933 CAY7931:CAY7933 CKU7931:CKU7933 CUQ7931:CUQ7933 DEM7931:DEM7933 DOI7931:DOI7933 DYE7931:DYE7933 EIA7931:EIA7933 ERW7931:ERW7933 FBS7931:FBS7933 FLO7931:FLO7933 FVK7931:FVK7933 GFG7931:GFG7933 GPC7931:GPC7933 GYY7931:GYY7933 HIU7931:HIU7933 HSQ7931:HSQ7933 ICM7931:ICM7933 IMI7931:IMI7933 IWE7931:IWE7933 JGA7931:JGA7933 JPW7931:JPW7933 JZS7931:JZS7933 KJO7931:KJO7933 KTK7931:KTK7933 LDG7931:LDG7933 LNC7931:LNC7933 LWY7931:LWY7933 MGU7931:MGU7933 MQQ7931:MQQ7933 NAM7931:NAM7933 NKI7931:NKI7933 NUE7931:NUE7933 OEA7931:OEA7933 ONW7931:ONW7933 OXS7931:OXS7933 PHO7931:PHO7933 PRK7931:PRK7933 QBG7931:QBG7933 QLC7931:QLC7933 QUY7931:QUY7933 REU7931:REU7933 ROQ7931:ROQ7933 RYM7931:RYM7933 SII7931:SII7933 SSE7931:SSE7933 TCA7931:TCA7933 TLW7931:TLW7933 TVS7931:TVS7933 UFO7931:UFO7933 UPK7931:UPK7933 UZG7931:UZG7933 VJC7931:VJC7933 VSY7931:VSY7933 WCU7931:WCU7933 TW8128 WWM7886:WWM7888 KA8148 TW8148 ADS8148 ANO8148 AXK8148 BHG8148 BRC8148 CAY8148 CKU8148 CUQ8148 DEM8148 DOI8148 DYE8148 EIA8148 ERW8148 FBS8148 FLO8148 FVK8148 GFG8148 GPC8148 GYY8148 HIU8148 HSQ8148 ICM8148 IMI8148 IWE8148 JGA8148 JPW8148 JZS8148 KJO8148 KTK8148 LDG8148 LNC8148 LWY8148 MGU8148 MQQ8148 NAM8148 NKI8148 NUE8148 OEA8148 ONW8148 OXS8148 PHO8148 PRK8148 QBG8148 QLC8148 QUY8148 REU8148 ROQ8148 RYM8148 SII8148 SSE8148 TCA8148 TLW8148 TVS8148 UFO8148 UPK8148 UZG8148 VJC8148 VSY8148 WCU8148 WMQ8148 WWM8148 WWM7963:WWM7970 AE7984:AE7993 KA7984:KA7985 TW7984:TW7985 ADS7984:ADS7985 ANO7984:ANO7985 AXK7984:AXK7985 BHG7984:BHG7985 BRC7984:BRC7985 CAY7984:CAY7985 CKU7984:CKU7985 CUQ7984:CUQ7985 DEM7984:DEM7985 DOI7984:DOI7985 DYE7984:DYE7985 EIA7984:EIA7985 ERW7984:ERW7985 FBS7984:FBS7985 FLO7984:FLO7985 FVK7984:FVK7985 GFG7984:GFG7985 GPC7984:GPC7985 GYY7984:GYY7985 HIU7984:HIU7985 HSQ7984:HSQ7985 ICM7984:ICM7985 IMI7984:IMI7985 IWE7984:IWE7985 JGA7984:JGA7985 JPW7984:JPW7985 JZS7984:JZS7985 KJO7984:KJO7985 KTK7984:KTK7985 LDG7984:LDG7985 LNC7984:LNC7985 LWY7984:LWY7985 MGU7984:MGU7985 MQQ7984:MQQ7985 NAM7984:NAM7985 NKI7984:NKI7985 NUE7984:NUE7985 OEA7984:OEA7985 ONW7984:ONW7985 OXS7984:OXS7985 PHO7984:PHO7985 PRK7984:PRK7985 QBG7984:QBG7985 QLC7984:QLC7985 QUY7984:QUY7985 REU7984:REU7985 ROQ7984:ROQ7985 RYM7984:RYM7985 SII7984:SII7985 SSE7984:SSE7985 TCA7984:TCA7985 TLW7984:TLW7985 TVS7984:TVS7985 UFO7984:UFO7985 UPK7984:UPK7985 UZG7984:UZG7985 VJC7984:VJC7985 VSY7984:VSY7985 WCU7984:WCU7985 WMQ7984:WMQ7985 WWM7984:WWM7985 KA7990:KA7993 TW7990:TW7993 ADS7990:ADS7993 ANO7990:ANO7993 AXK7990:AXK7993 BHG7990:BHG7993 BRC7990:BRC7993 CAY7990:CAY7993 CKU7990:CKU7993 CUQ7990:CUQ7993 DEM7990:DEM7993 DOI7990:DOI7993 DYE7990:DYE7993 EIA7990:EIA7993 ERW7990:ERW7993 FBS7990:FBS7993 FLO7990:FLO7993 FVK7990:FVK7993 GFG7990:GFG7993 GPC7990:GPC7993 GYY7990:GYY7993 HIU7990:HIU7993 HSQ7990:HSQ7993 ICM7990:ICM7993 IMI7990:IMI7993 IWE7990:IWE7993 JGA7990:JGA7993 JPW7990:JPW7993 JZS7990:JZS7993 KJO7990:KJO7993 KTK7990:KTK7993 LDG7990:LDG7993 LNC7990:LNC7993 LWY7990:LWY7993 MGU7990:MGU7993 MQQ7990:MQQ7993 NAM7990:NAM7993 NKI7990:NKI7993 NUE7990:NUE7993 OEA7990:OEA7993 ONW7990:ONW7993 OXS7990:OXS7993 PHO7990:PHO7993 PRK7990:PRK7993 QBG7990:QBG7993 QLC7990:QLC7993 QUY7990:QUY7993 REU7990:REU7993 ROQ7990:ROQ7993 RYM7990:RYM7993 SII7990:SII7993 SSE7990:SSE7993 TCA7990:TCA7993 TLW7990:TLW7993 TVS7990:TVS7993 UFO7990:UFO7993 UPK7990:UPK7993 UZG7990:UZG7993 VJC7990:VJC7993 VSY7990:VSY7993 WCU7990:WCU7993 WMQ7990:WMQ7993 WWM7990:WWM7993 AE8128 WWM7958:WWM7961 AE7963:AE7970 KA7963:KA7970 TW7963:TW7970 ADS7963:ADS7970 ANO7963:ANO7970 AXK7963:AXK7970 BHG7963:BHG7970 BRC7963:BRC7970 CAY7963:CAY7970 CKU7963:CKU7970 CUQ7963:CUQ7970 DEM7963:DEM7970 DOI7963:DOI7970 DYE7963:DYE7970 EIA7963:EIA7970 ERW7963:ERW7970 FBS7963:FBS7970 FLO7963:FLO7970 FVK7963:FVK7970 GFG7963:GFG7970 GPC7963:GPC7970 GYY7963:GYY7970 HIU7963:HIU7970 HSQ7963:HSQ7970 ICM7963:ICM7970 IMI7963:IMI7970 IWE7963:IWE7970 JGA7963:JGA7970 JPW7963:JPW7970 JZS7963:JZS7970 KJO7963:KJO7970 KTK7963:KTK7970 LDG7963:LDG7970 LNC7963:LNC7970 LWY7963:LWY7970 MGU7963:MGU7970 MQQ7963:MQQ7970 NAM7963:NAM7970 NKI7963:NKI7970 NUE7963:NUE7970 OEA7963:OEA7970 ONW7963:ONW7970 OXS7963:OXS7970 PHO7963:PHO7970 PRK7963:PRK7970 QBG7963:QBG7970 QLC7963:QLC7970 QUY7963:QUY7970 REU7963:REU7970 ROQ7963:ROQ7970 RYM7963:RYM7970 SII7963:SII7970 SSE7963:SSE7970 TCA7963:TCA7970 TLW7963:TLW7970 TVS7963:TVS7970 UFO7963:UFO7970 UPK7963:UPK7970 UZG7963:UZG7970 VJC7963:VJC7970 VSY7963:VSY7970 WCU7963:WCU7970 KA8128 WMQ7963:WMQ7970 KA8133:KA8134 TW8133:TW8134 ADS8133:ADS8134 ANO8133:ANO8134 AXK8133:AXK8134 BHG8133:BHG8134 BRC8133:BRC8134 CAY8133:CAY8134 CKU8133:CKU8134 CUQ8133:CUQ8134 DEM8133:DEM8134 DOI8133:DOI8134 DYE8133:DYE8134 EIA8133:EIA8134 ERW8133:ERW8134 FBS8133:FBS8134 FLO8133:FLO8134 FVK8133:FVK8134 GFG8133:GFG8134 GPC8133:GPC8134 GYY8133:GYY8134 HIU8133:HIU8134 HSQ8133:HSQ8134 ICM8133:ICM8134 IMI8133:IMI8134 IWE8133:IWE8134 JGA8133:JGA8134 JPW8133:JPW8134 JZS8133:JZS8134 KJO8133:KJO8134 KTK8133:KTK8134 LDG8133:LDG8134 LNC8133:LNC8134 LWY8133:LWY8134 MGU8133:MGU8134 MQQ8133:MQQ8134 NAM8133:NAM8134 NKI8133:NKI8134 NUE8133:NUE8134 OEA8133:OEA8134 ONW8133:ONW8134 OXS8133:OXS8134 PHO8133:PHO8134 PRK8133:PRK8134 QBG8133:QBG8134 QLC8133:QLC8134 QUY8133:QUY8134 REU8133:REU8134 ROQ8133:ROQ8134 RYM8133:RYM8134 SII8133:SII8134 SSE8133:SSE8134 TCA8133:TCA8134 TLW8133:TLW8134 TVS8133:TVS8134 UFO8133:UFO8134 UPK8133:UPK8134 UZG8133:UZG8134 VJC8133:VJC8134 VSY8133:VSY8134 WCU8133:WCU8134 WMQ8133:WMQ8134 WWM8133:WWM8134 AE1097 AE1120:AE1122 AE1124:AE1128 AE5807:AE5830 AE5876:AE5927 KA5877:KA5927 TW5877:TW5927 ADS5877:ADS5927 ANO5877:ANO5927 AXK5877:AXK5927 BHG5877:BHG5927 BRC5877:BRC5927 CAY5877:CAY5927 CKU5877:CKU5927 CUQ5877:CUQ5927 DEM5877:DEM5927 DOI5877:DOI5927 DYE5877:DYE5927 EIA5877:EIA5927 ERW5877:ERW5927 FBS5877:FBS5927 FLO5877:FLO5927 FVK5877:FVK5927 GFG5877:GFG5927 GPC5877:GPC5927 GYY5877:GYY5927 HIU5877:HIU5927 HSQ5877:HSQ5927 ICM5877:ICM5927 IMI5877:IMI5927 IWE5877:IWE5927 JGA5877:JGA5927 JPW5877:JPW5927 JZS5877:JZS5927 KJO5877:KJO5927 KTK5877:KTK5927 LDG5877:LDG5927 LNC5877:LNC5927 LWY5877:LWY5927 MGU5877:MGU5927 MQQ5877:MQQ5927 NAM5877:NAM5927 NKI5877:NKI5927 NUE5877:NUE5927 OEA5877:OEA5927 ONW5877:ONW5927 OXS5877:OXS5927 PHO5877:PHO5927 PRK5877:PRK5927 QBG5877:QBG5927 QLC5877:QLC5927 QUY5877:QUY5927 REU5877:REU5927 ROQ5877:ROQ5927 RYM5877:RYM5927 SII5877:SII5927 SSE5877:SSE5927 TCA5877:TCA5927 TLW5877:TLW5927 TVS5877:TVS5927 UFO5877:UFO5927 UPK5877:UPK5927 UZG5877:UZG5927 VJC5877:VJC5927 VSY5877:VSY5927 WCU5877:WCU5927 WMQ5877:WMQ5927 WWM5877:WWM5927 AE6043:AE6044 KA6043:KA6044 TW6043:TW6044 ADS6043:ADS6044 ANO6043:ANO6044 AXK6043:AXK6044 BHG6043:BHG6044 BRC6043:BRC6044 CAY6043:CAY6044 CKU6043:CKU6044 CUQ6043:CUQ6044 DEM6043:DEM6044 DOI6043:DOI6044 DYE6043:DYE6044 EIA6043:EIA6044 ERW6043:ERW6044 FBS6043:FBS6044 FLO6043:FLO6044 FVK6043:FVK6044 GFG6043:GFG6044 GPC6043:GPC6044 GYY6043:GYY6044 HIU6043:HIU6044 HSQ6043:HSQ6044 ICM6043:ICM6044 IMI6043:IMI6044 IWE6043:IWE6044 JGA6043:JGA6044 JPW6043:JPW6044 JZS6043:JZS6044 KJO6043:KJO6044 KTK6043:KTK6044 LDG6043:LDG6044 LNC6043:LNC6044 LWY6043:LWY6044 MGU6043:MGU6044 MQQ6043:MQQ6044 NAM6043:NAM6044 NKI6043:NKI6044 NUE6043:NUE6044 OEA6043:OEA6044 ONW6043:ONW6044 OXS6043:OXS6044 PHO6043:PHO6044 PRK6043:PRK6044 QBG6043:QBG6044 QLC6043:QLC6044 QUY6043:QUY6044 REU6043:REU6044 ROQ6043:ROQ6044 RYM6043:RYM6044 SII6043:SII6044 SSE6043:SSE6044 TCA6043:TCA6044 TLW6043:TLW6044 TVS6043:TVS6044 UFO6043:UFO6044 UPK6043:UPK6044 UZG6043:UZG6044 VJC6043:VJC6044 VSY6043:VSY6044 WCU6043:WCU6044 WMQ6043:WMQ6044 WWM6043:WWM6044 AE6069:AE6071 KA6069:KA6071 TW6069:TW6071 ADS6069:ADS6071 ANO6069:ANO6071 AXK6069:AXK6071 BHG6069:BHG6071 BRC6069:BRC6071 CAY6069:CAY6071 CKU6069:CKU6071 CUQ6069:CUQ6071 DEM6069:DEM6071 DOI6069:DOI6071 DYE6069:DYE6071 EIA6069:EIA6071 ERW6069:ERW6071 FBS6069:FBS6071 FLO6069:FLO6071 FVK6069:FVK6071 GFG6069:GFG6071 GPC6069:GPC6071 GYY6069:GYY6071 HIU6069:HIU6071 HSQ6069:HSQ6071 ICM6069:ICM6071 IMI6069:IMI6071 IWE6069:IWE6071 JGA6069:JGA6071 JPW6069:JPW6071 JZS6069:JZS6071 KJO6069:KJO6071 KTK6069:KTK6071 LDG6069:LDG6071 LNC6069:LNC6071 LWY6069:LWY6071 MGU6069:MGU6071 MQQ6069:MQQ6071 NAM6069:NAM6071 NKI6069:NKI6071 NUE6069:NUE6071 OEA6069:OEA6071 ONW6069:ONW6071 OXS6069:OXS6071 PHO6069:PHO6071 PRK6069:PRK6071 QBG6069:QBG6071 QLC6069:QLC6071 QUY6069:QUY6071 REU6069:REU6071 ROQ6069:ROQ6071 RYM6069:RYM6071 SII6069:SII6071 SSE6069:SSE6071 TCA6069:TCA6071 TLW6069:TLW6071 TVS6069:TVS6071 UFO6069:UFO6071 UPK6069:UPK6071 UZG6069:UZG6071 VJC6069:VJC6071 VSY6069:VSY6071 WCU6069:WCU6071 WMQ6069:WMQ6071 WWM6069:WWM6071 AE7145:AE7147 AE7156:AE7161 KA7156:KA7161 TW7156:TW7161 ADS7156:ADS7161 ANO7156:ANO7161 AXK7156:AXK7161 BHG7156:BHG7161 BRC7156:BRC7161 CAY7156:CAY7161 CKU7156:CKU7161 CUQ7156:CUQ7161 DEM7156:DEM7161 DOI7156:DOI7161 DYE7156:DYE7161 EIA7156:EIA7161 ERW7156:ERW7161 FBS7156:FBS7161 FLO7156:FLO7161 FVK7156:FVK7161 GFG7156:GFG7161 GPC7156:GPC7161 GYY7156:GYY7161 HIU7156:HIU7161 HSQ7156:HSQ7161 ICM7156:ICM7161 IMI7156:IMI7161 IWE7156:IWE7161 JGA7156:JGA7161 JPW7156:JPW7161 JZS7156:JZS7161 KJO7156:KJO7161 KTK7156:KTK7161 LDG7156:LDG7161 LNC7156:LNC7161 LWY7156:LWY7161 MGU7156:MGU7161 MQQ7156:MQQ7161 NAM7156:NAM7161 NKI7156:NKI7161 NUE7156:NUE7161 OEA7156:OEA7161 ONW7156:ONW7161 OXS7156:OXS7161 PHO7156:PHO7161 PRK7156:PRK7161 QBG7156:QBG7161 QLC7156:QLC7161 QUY7156:QUY7161 REU7156:REU7161 ROQ7156:ROQ7161 RYM7156:RYM7161 SII7156:SII7161 SSE7156:SSE7161 TCA7156:TCA7161 TLW7156:TLW7161 TVS7156:TVS7161 UFO7156:UFO7161 UPK7156:UPK7161 UZG7156:UZG7161 VJC7156:VJC7161 VSY7156:VSY7161 WCU7156:WCU7161 WMQ7156:WMQ7161 WWM7156:WWM7161 AE7186 KA7186 TW7186 ADS7186 ANO7186 AXK7186 BHG7186 BRC7186 CAY7186 CKU7186 CUQ7186 DEM7186 DOI7186 DYE7186 EIA7186 ERW7186 FBS7186 FLO7186 FVK7186 GFG7186 GPC7186 GYY7186 HIU7186 HSQ7186 ICM7186 IMI7186 IWE7186 JGA7186 JPW7186 JZS7186 KJO7186 KTK7186 LDG7186 LNC7186 LWY7186 MGU7186 MQQ7186 NAM7186 NKI7186 NUE7186 OEA7186 ONW7186 OXS7186 PHO7186 PRK7186 QBG7186 QLC7186 QUY7186 REU7186 ROQ7186 RYM7186 SII7186 SSE7186 TCA7186 TLW7186 TVS7186 UFO7186 UPK7186 UZG7186 VJC7186 VSY7186 WCU7186 WMQ7186 WWM7186 AE7191 AE7193:AE7194 KA7193:KA7194 TW7193:TW7194 ADS7193:ADS7194 ANO7193:ANO7194 AXK7193:AXK7194 BHG7193:BHG7194 BRC7193:BRC7194 CAY7193:CAY7194 CKU7193:CKU7194 CUQ7193:CUQ7194 DEM7193:DEM7194 DOI7193:DOI7194 DYE7193:DYE7194 EIA7193:EIA7194 ERW7193:ERW7194 FBS7193:FBS7194 FLO7193:FLO7194 FVK7193:FVK7194 GFG7193:GFG7194 GPC7193:GPC7194 GYY7193:GYY7194 HIU7193:HIU7194 HSQ7193:HSQ7194 ICM7193:ICM7194 IMI7193:IMI7194 IWE7193:IWE7194 JGA7193:JGA7194 JPW7193:JPW7194 JZS7193:JZS7194 KJO7193:KJO7194 KTK7193:KTK7194 LDG7193:LDG7194 LNC7193:LNC7194 LWY7193:LWY7194 MGU7193:MGU7194 MQQ7193:MQQ7194 NAM7193:NAM7194 NKI7193:NKI7194 NUE7193:NUE7194 OEA7193:OEA7194 ONW7193:ONW7194 OXS7193:OXS7194 PHO7193:PHO7194 PRK7193:PRK7194 QBG7193:QBG7194 QLC7193:QLC7194 QUY7193:QUY7194 REU7193:REU7194 ROQ7193:ROQ7194 RYM7193:RYM7194 SII7193:SII7194 SSE7193:SSE7194 TCA7193:TCA7194 TLW7193:TLW7194 TVS7193:TVS7194 UFO7193:UFO7194 UPK7193:UPK7194 UZG7193:UZG7194 VJC7193:VJC7194 VSY7193:VSY7194 WCU7193:WCU7194 WMQ7193:WMQ7194 WWM7193:WWM7194 AE7201:AE7205 KA7201:KA7205 TW7201:TW7205 ADS7201:ADS7205 ANO7201:ANO7205 AXK7201:AXK7205 BHG7201:BHG7205 BRC7201:BRC7205 CAY7201:CAY7205 CKU7201:CKU7205 CUQ7201:CUQ7205 DEM7201:DEM7205 DOI7201:DOI7205 DYE7201:DYE7205 EIA7201:EIA7205 ERW7201:ERW7205 FBS7201:FBS7205 FLO7201:FLO7205 FVK7201:FVK7205 GFG7201:GFG7205 GPC7201:GPC7205 GYY7201:GYY7205 HIU7201:HIU7205 HSQ7201:HSQ7205 ICM7201:ICM7205 IMI7201:IMI7205 IWE7201:IWE7205 JGA7201:JGA7205 JPW7201:JPW7205 JZS7201:JZS7205 KJO7201:KJO7205 KTK7201:KTK7205 LDG7201:LDG7205 LNC7201:LNC7205 LWY7201:LWY7205 MGU7201:MGU7205 MQQ7201:MQQ7205 NAM7201:NAM7205 NKI7201:NKI7205 NUE7201:NUE7205 OEA7201:OEA7205 ONW7201:ONW7205 OXS7201:OXS7205 PHO7201:PHO7205 PRK7201:PRK7205 QBG7201:QBG7205 QLC7201:QLC7205 QUY7201:QUY7205 REU7201:REU7205 ROQ7201:ROQ7205 RYM7201:RYM7205 SII7201:SII7205 SSE7201:SSE7205 TCA7201:TCA7205 TLW7201:TLW7205 TVS7201:TVS7205 UFO7201:UFO7205 UPK7201:UPK7205 UZG7201:UZG7205 VJC7201:VJC7205 VSY7201:VSY7205 WCU7201:WCU7205 WMQ7201:WMQ7205 WWM7201:WWM7205 AE7223:AE7225 TW7239:TW7242 ADS7239:ADS7242 ANO7239:ANO7242 AXK7239:AXK7242 BHG7239:BHG7242 BRC7239:BRC7242 CAY7239:CAY7242 CKU7239:CKU7242 CUQ7239:CUQ7242 DEM7239:DEM7242 DOI7239:DOI7242 DYE7239:DYE7242 EIA7239:EIA7242 ERW7239:ERW7242 FBS7239:FBS7242 FLO7239:FLO7242 FVK7239:FVK7242 GFG7239:GFG7242 GPC7239:GPC7242 GYY7239:GYY7242 HIU7239:HIU7242 HSQ7239:HSQ7242 ICM7239:ICM7242 IMI7239:IMI7242 IWE7239:IWE7242 JGA7239:JGA7242 JPW7239:JPW7242 JZS7239:JZS7242 KJO7239:KJO7242 KTK7239:KTK7242 LDG7239:LDG7242 LNC7239:LNC7242 LWY7239:LWY7242 MGU7239:MGU7242 MQQ7239:MQQ7242 NAM7239:NAM7242 NKI7239:NKI7242 NUE7239:NUE7242 OEA7239:OEA7242 ONW7239:ONW7242 OXS7239:OXS7242 PHO7239:PHO7242 PRK7239:PRK7242 QBG7239:QBG7242 QLC7239:QLC7242 QUY7239:QUY7242 REU7239:REU7242 ROQ7239:ROQ7242 RYM7239:RYM7242 SII7239:SII7242 SSE7239:SSE7242 TCA7239:TCA7242 TLW7239:TLW7242 TVS7239:TVS7242 UFO7239:UFO7242 UPK7239:UPK7242 UZG7239:UZG7242 VJC7239:VJC7242 VSY7239:VSY7242 WCU7239:WCU7242 WMQ7239:WMQ7242 WWM7239:WWM7242 WWM7633:WWM7637 AE7579:AE7586 AE8172:AE8449 KA7654 TW7654 ADS7654 ANO7654 AXK7654 BHG7654 BRC7654 CAY7654 CKU7654 CUQ7654 DEM7654 DOI7654 DYE7654 EIA7654 ERW7654 FBS7654 FLO7654 FVK7654 GFG7654 GPC7654 GYY7654 HIU7654 HSQ7654 ICM7654 IMI7654 IWE7654 JGA7654 JPW7654 JZS7654 KJO7654 KTK7654 LDG7654 LNC7654 LWY7654 MGU7654 MQQ7654 NAM7654 NKI7654 NUE7654 OEA7654 ONW7654 OXS7654 PHO7654 PRK7654 QBG7654 QLC7654 QUY7654 REU7654 ROQ7654 RYM7654 SII7654 SSE7654 TCA7654 TLW7654 TVS7654 UFO7654 UPK7654 UZG7654 VJC7654 VSY7654 WCU7654 WMQ7654 WWM7654 AE7279:AE7281 AE7285:AE7291 KA7286:KA7291 TW7286:TW7291 ADS7286:ADS7291 ANO7286:ANO7291 AXK7286:AXK7291 BHG7286:BHG7291 BRC7286:BRC7291 CAY7286:CAY7291 CKU7286:CKU7291 CUQ7286:CUQ7291 DEM7286:DEM7291 DOI7286:DOI7291 DYE7286:DYE7291 EIA7286:EIA7291 ERW7286:ERW7291 FBS7286:FBS7291 FLO7286:FLO7291 FVK7286:FVK7291 GFG7286:GFG7291 GPC7286:GPC7291 GYY7286:GYY7291 HIU7286:HIU7291 HSQ7286:HSQ7291 ICM7286:ICM7291 IMI7286:IMI7291 IWE7286:IWE7291 JGA7286:JGA7291 JPW7286:JPW7291 JZS7286:JZS7291 KJO7286:KJO7291 KTK7286:KTK7291 LDG7286:LDG7291 LNC7286:LNC7291 LWY7286:LWY7291 MGU7286:MGU7291 MQQ7286:MQQ7291 NAM7286:NAM7291 NKI7286:NKI7291 NUE7286:NUE7291 OEA7286:OEA7291 ONW7286:ONW7291 OXS7286:OXS7291 PHO7286:PHO7291 PRK7286:PRK7291 QBG7286:QBG7291 QLC7286:QLC7291 QUY7286:QUY7291 REU7286:REU7291 ROQ7286:ROQ7291 RYM7286:RYM7291 SII7286:SII7291 SSE7286:SSE7291 TCA7286:TCA7291 TLW7286:TLW7291 TVS7286:TVS7291 UFO7286:UFO7291 UPK7286:UPK7291 UZG7286:UZG7291 VJC7286:VJC7291 VSY7286:VSY7291 WCU7286:WCU7291 WMQ7286:WMQ7291 WWM7286:WWM7291 AE7299:AE7303 KA7302:KA7303 TW7302:TW7303 ADS7302:ADS7303 ANO7302:ANO7303 AXK7302:AXK7303 BHG7302:BHG7303 BRC7302:BRC7303 CAY7302:CAY7303 CKU7302:CKU7303 CUQ7302:CUQ7303 DEM7302:DEM7303 DOI7302:DOI7303 DYE7302:DYE7303 EIA7302:EIA7303 ERW7302:ERW7303 FBS7302:FBS7303 FLO7302:FLO7303 FVK7302:FVK7303 GFG7302:GFG7303 GPC7302:GPC7303 GYY7302:GYY7303 HIU7302:HIU7303 HSQ7302:HSQ7303 ICM7302:ICM7303 IMI7302:IMI7303 IWE7302:IWE7303 JGA7302:JGA7303 JPW7302:JPW7303 JZS7302:JZS7303 KJO7302:KJO7303 KTK7302:KTK7303 LDG7302:LDG7303 LNC7302:LNC7303 LWY7302:LWY7303 MGU7302:MGU7303 MQQ7302:MQQ7303 NAM7302:NAM7303 NKI7302:NKI7303 NUE7302:NUE7303 OEA7302:OEA7303 ONW7302:ONW7303 OXS7302:OXS7303 PHO7302:PHO7303 PRK7302:PRK7303 QBG7302:QBG7303 QLC7302:QLC7303 QUY7302:QUY7303 REU7302:REU7303 ROQ7302:ROQ7303 RYM7302:RYM7303 SII7302:SII7303 SSE7302:SSE7303 TCA7302:TCA7303 TLW7302:TLW7303 TVS7302:TVS7303 UFO7302:UFO7303 UPK7302:UPK7303 UZG7302:UZG7303 VJC7302:VJC7303 VSY7302:VSY7303 WCU7302:WCU7303 WMQ7302:WMQ7303 WWM7302:WWM7303 AE7310 AE7312:AE7313 KA7312:KA7313 TW7312:TW7313 ADS7312:ADS7313 ANO7312:ANO7313 AXK7312:AXK7313 BHG7312:BHG7313 BRC7312:BRC7313 CAY7312:CAY7313 CKU7312:CKU7313 CUQ7312:CUQ7313 DEM7312:DEM7313 DOI7312:DOI7313 DYE7312:DYE7313 EIA7312:EIA7313 ERW7312:ERW7313 FBS7312:FBS7313 FLO7312:FLO7313 FVK7312:FVK7313 GFG7312:GFG7313 GPC7312:GPC7313 GYY7312:GYY7313 HIU7312:HIU7313 HSQ7312:HSQ7313 ICM7312:ICM7313 IMI7312:IMI7313 IWE7312:IWE7313 JGA7312:JGA7313 JPW7312:JPW7313 JZS7312:JZS7313 KJO7312:KJO7313 KTK7312:KTK7313 LDG7312:LDG7313 LNC7312:LNC7313 LWY7312:LWY7313 MGU7312:MGU7313 MQQ7312:MQQ7313 NAM7312:NAM7313 NKI7312:NKI7313 NUE7312:NUE7313 OEA7312:OEA7313 ONW7312:ONW7313 OXS7312:OXS7313 PHO7312:PHO7313 PRK7312:PRK7313 QBG7312:QBG7313 QLC7312:QLC7313 QUY7312:QUY7313 REU7312:REU7313 ROQ7312:ROQ7313 RYM7312:RYM7313 SII7312:SII7313 SSE7312:SSE7313 TCA7312:TCA7313 TLW7312:TLW7313 TVS7312:TVS7313 UFO7312:UFO7313 UPK7312:UPK7313 UZG7312:UZG7313 VJC7312:VJC7313 VSY7312:VSY7313 WCU7312:WCU7313 WMQ7312:WMQ7313 WWM7312:WWM7313 AE7318 AE7323:AE7325 KA7323:KA7325 TW7323:TW7325 ADS7323:ADS7325 ANO7323:ANO7325 AXK7323:AXK7325 BHG7323:BHG7325 BRC7323:BRC7325 CAY7323:CAY7325 CKU7323:CKU7325 CUQ7323:CUQ7325 DEM7323:DEM7325 DOI7323:DOI7325 DYE7323:DYE7325 EIA7323:EIA7325 ERW7323:ERW7325 FBS7323:FBS7325 FLO7323:FLO7325 FVK7323:FVK7325 GFG7323:GFG7325 GPC7323:GPC7325 GYY7323:GYY7325 HIU7323:HIU7325 HSQ7323:HSQ7325 ICM7323:ICM7325 IMI7323:IMI7325 IWE7323:IWE7325 JGA7323:JGA7325 JPW7323:JPW7325 JZS7323:JZS7325 KJO7323:KJO7325 KTK7323:KTK7325 LDG7323:LDG7325 LNC7323:LNC7325 LWY7323:LWY7325 MGU7323:MGU7325 MQQ7323:MQQ7325 NAM7323:NAM7325 NKI7323:NKI7325 NUE7323:NUE7325 OEA7323:OEA7325 ONW7323:ONW7325 OXS7323:OXS7325 PHO7323:PHO7325 PRK7323:PRK7325 QBG7323:QBG7325 QLC7323:QLC7325 QUY7323:QUY7325 REU7323:REU7325 ROQ7323:ROQ7325 RYM7323:RYM7325 SII7323:SII7325 SSE7323:SSE7325 TCA7323:TCA7325 TLW7323:TLW7325 TVS7323:TVS7325 UFO7323:UFO7325 UPK7323:UPK7325 UZG7323:UZG7325 VJC7323:VJC7325 VSY7323:VSY7325 WCU7323:WCU7325 WMQ7323:WMQ7325 WWM7323:WWM7325 AE7340:AE7342 AE7349:AE7355 KA7349:KA7355 TW7349:TW7355 ADS7349:ADS7355 ANO7349:ANO7355 AXK7349:AXK7355 BHG7349:BHG7355 BRC7349:BRC7355 CAY7349:CAY7355 CKU7349:CKU7355 CUQ7349:CUQ7355 DEM7349:DEM7355 DOI7349:DOI7355 DYE7349:DYE7355 EIA7349:EIA7355 ERW7349:ERW7355 FBS7349:FBS7355 FLO7349:FLO7355 FVK7349:FVK7355 GFG7349:GFG7355 GPC7349:GPC7355 GYY7349:GYY7355 HIU7349:HIU7355 HSQ7349:HSQ7355 ICM7349:ICM7355 IMI7349:IMI7355 IWE7349:IWE7355 JGA7349:JGA7355 JPW7349:JPW7355 JZS7349:JZS7355 KJO7349:KJO7355 KTK7349:KTK7355 LDG7349:LDG7355 LNC7349:LNC7355 LWY7349:LWY7355 MGU7349:MGU7355 MQQ7349:MQQ7355 NAM7349:NAM7355 NKI7349:NKI7355 NUE7349:NUE7355 OEA7349:OEA7355 ONW7349:ONW7355 OXS7349:OXS7355 PHO7349:PHO7355 PRK7349:PRK7355 QBG7349:QBG7355 QLC7349:QLC7355 QUY7349:QUY7355 REU7349:REU7355 ROQ7349:ROQ7355 RYM7349:RYM7355 SII7349:SII7355 SSE7349:SSE7355 TCA7349:TCA7355 TLW7349:TLW7355 TVS7349:TVS7355 UFO7349:UFO7355 UPK7349:UPK7355 UZG7349:UZG7355 VJC7349:VJC7355 VSY7349:VSY7355 WCU7349:WCU7355 WMQ7349:WMQ7355 WWM7349:WWM7355 AE7365:AE7374 KA7369:KA7374 TW7369:TW7374 ADS7369:ADS7374 ANO7369:ANO7374 AXK7369:AXK7374 BHG7369:BHG7374 BRC7369:BRC7374 CAY7369:CAY7374 CKU7369:CKU7374 CUQ7369:CUQ7374 DEM7369:DEM7374 DOI7369:DOI7374 DYE7369:DYE7374 EIA7369:EIA7374 ERW7369:ERW7374 FBS7369:FBS7374 FLO7369:FLO7374 FVK7369:FVK7374 GFG7369:GFG7374 GPC7369:GPC7374 GYY7369:GYY7374 HIU7369:HIU7374 HSQ7369:HSQ7374 ICM7369:ICM7374 IMI7369:IMI7374 IWE7369:IWE7374 JGA7369:JGA7374 JPW7369:JPW7374 JZS7369:JZS7374 KJO7369:KJO7374 KTK7369:KTK7374 LDG7369:LDG7374 LNC7369:LNC7374 LWY7369:LWY7374 MGU7369:MGU7374 MQQ7369:MQQ7374 NAM7369:NAM7374 NKI7369:NKI7374 NUE7369:NUE7374 OEA7369:OEA7374 ONW7369:ONW7374 OXS7369:OXS7374 PHO7369:PHO7374 PRK7369:PRK7374 QBG7369:QBG7374 QLC7369:QLC7374 QUY7369:QUY7374 REU7369:REU7374 ROQ7369:ROQ7374 RYM7369:RYM7374 SII7369:SII7374 SSE7369:SSE7374 TCA7369:TCA7374 TLW7369:TLW7374 TVS7369:TVS7374 UFO7369:UFO7374 UPK7369:UPK7374 UZG7369:UZG7374 VJC7369:VJC7374 VSY7369:VSY7374 WCU7369:WCU7374 WMQ7369:WMQ7374 WWM7369:WWM7374 AE7377:AE7380 KA7377:KA7380 TW7377:TW7380 ADS7377:ADS7380 ANO7377:ANO7380 AXK7377:AXK7380 BHG7377:BHG7380 BRC7377:BRC7380 CAY7377:CAY7380 CKU7377:CKU7380 CUQ7377:CUQ7380 DEM7377:DEM7380 DOI7377:DOI7380 DYE7377:DYE7380 EIA7377:EIA7380 ERW7377:ERW7380 FBS7377:FBS7380 FLO7377:FLO7380 FVK7377:FVK7380 GFG7377:GFG7380 GPC7377:GPC7380 GYY7377:GYY7380 HIU7377:HIU7380 HSQ7377:HSQ7380 ICM7377:ICM7380 IMI7377:IMI7380 IWE7377:IWE7380 JGA7377:JGA7380 JPW7377:JPW7380 JZS7377:JZS7380 KJO7377:KJO7380 KTK7377:KTK7380 LDG7377:LDG7380 LNC7377:LNC7380 LWY7377:LWY7380 MGU7377:MGU7380 MQQ7377:MQQ7380 NAM7377:NAM7380 NKI7377:NKI7380 NUE7377:NUE7380 OEA7377:OEA7380 ONW7377:ONW7380 OXS7377:OXS7380 PHO7377:PHO7380 PRK7377:PRK7380 QBG7377:QBG7380 QLC7377:QLC7380 QUY7377:QUY7380 REU7377:REU7380 ROQ7377:ROQ7380 RYM7377:RYM7380 SII7377:SII7380 SSE7377:SSE7380 TCA7377:TCA7380 TLW7377:TLW7380 TVS7377:TVS7380 UFO7377:UFO7380 UPK7377:UPK7380 UZG7377:UZG7380 VJC7377:VJC7380 VSY7377:VSY7380 WCU7377:WCU7380 WMQ7377:WMQ7380 WWM7377:WWM7380 AE7401:AE7404 AE7415:AE7422 KA7415:KA7422 TW7415:TW7422 ADS7415:ADS7422 ANO7415:ANO7422 AXK7415:AXK7422 BHG7415:BHG7422 BRC7415:BRC7422 CAY7415:CAY7422 CKU7415:CKU7422 CUQ7415:CUQ7422 DEM7415:DEM7422 DOI7415:DOI7422 DYE7415:DYE7422 EIA7415:EIA7422 ERW7415:ERW7422 FBS7415:FBS7422 FLO7415:FLO7422 FVK7415:FVK7422 GFG7415:GFG7422 GPC7415:GPC7422 GYY7415:GYY7422 HIU7415:HIU7422 HSQ7415:HSQ7422 ICM7415:ICM7422 IMI7415:IMI7422 IWE7415:IWE7422 JGA7415:JGA7422 JPW7415:JPW7422 JZS7415:JZS7422 KJO7415:KJO7422 KTK7415:KTK7422 LDG7415:LDG7422 LNC7415:LNC7422 LWY7415:LWY7422 MGU7415:MGU7422 MQQ7415:MQQ7422 NAM7415:NAM7422 NKI7415:NKI7422 NUE7415:NUE7422 OEA7415:OEA7422 ONW7415:ONW7422 OXS7415:OXS7422 PHO7415:PHO7422 PRK7415:PRK7422 QBG7415:QBG7422 QLC7415:QLC7422 QUY7415:QUY7422 REU7415:REU7422 ROQ7415:ROQ7422 RYM7415:RYM7422 SII7415:SII7422 SSE7415:SSE7422 TCA7415:TCA7422 TLW7415:TLW7422 TVS7415:TVS7422 UFO7415:UFO7422 UPK7415:UPK7422 UZG7415:UZG7422 VJC7415:VJC7422 VSY7415:VSY7422 WCU7415:WCU7422 WMQ7415:WMQ7422 WWM7415:WWM7422 AE7441:AE7447 KA7441:KA7447 TW7441:TW7447 ADS7441:ADS7447 ANO7441:ANO7447 AXK7441:AXK7447 BHG7441:BHG7447 BRC7441:BRC7447 CAY7441:CAY7447 CKU7441:CKU7447 CUQ7441:CUQ7447 DEM7441:DEM7447 DOI7441:DOI7447 DYE7441:DYE7447 EIA7441:EIA7447 ERW7441:ERW7447 FBS7441:FBS7447 FLO7441:FLO7447 FVK7441:FVK7447 GFG7441:GFG7447 GPC7441:GPC7447 GYY7441:GYY7447 HIU7441:HIU7447 HSQ7441:HSQ7447 ICM7441:ICM7447 IMI7441:IMI7447 IWE7441:IWE7447 JGA7441:JGA7447 JPW7441:JPW7447 JZS7441:JZS7447 KJO7441:KJO7447 KTK7441:KTK7447 LDG7441:LDG7447 LNC7441:LNC7447 LWY7441:LWY7447 MGU7441:MGU7447 MQQ7441:MQQ7447 NAM7441:NAM7447 NKI7441:NKI7447 NUE7441:NUE7447 OEA7441:OEA7447 ONW7441:ONW7447 OXS7441:OXS7447 PHO7441:PHO7447 PRK7441:PRK7447 QBG7441:QBG7447 QLC7441:QLC7447 QUY7441:QUY7447 REU7441:REU7447 ROQ7441:ROQ7447 RYM7441:RYM7447 SII7441:SII7447 SSE7441:SSE7447 TCA7441:TCA7447 TLW7441:TLW7447 TVS7441:TVS7447 UFO7441:UFO7447 UPK7441:UPK7447 UZG7441:UZG7447 VJC7441:VJC7447 VSY7441:VSY7447 WCU7441:WCU7447 WMQ7441:WMQ7447 WWM7441:WWM7447 AE7457:AE7459 KA7473:KA7477 TW7473:TW7477 ADS7473:ADS7477 ANO7473:ANO7477 AXK7473:AXK7477 BHG7473:BHG7477 BRC7473:BRC7477 CAY7473:CAY7477 CKU7473:CKU7477 CUQ7473:CUQ7477 DEM7473:DEM7477 DOI7473:DOI7477 DYE7473:DYE7477 EIA7473:EIA7477 ERW7473:ERW7477 FBS7473:FBS7477 FLO7473:FLO7477 FVK7473:FVK7477 GFG7473:GFG7477 GPC7473:GPC7477 GYY7473:GYY7477 HIU7473:HIU7477 HSQ7473:HSQ7477 ICM7473:ICM7477 IMI7473:IMI7477 IWE7473:IWE7477 JGA7473:JGA7477 JPW7473:JPW7477 JZS7473:JZS7477 KJO7473:KJO7477 KTK7473:KTK7477 LDG7473:LDG7477 LNC7473:LNC7477 LWY7473:LWY7477 MGU7473:MGU7477 MQQ7473:MQQ7477 NAM7473:NAM7477 NKI7473:NKI7477 NUE7473:NUE7477 OEA7473:OEA7477 ONW7473:ONW7477 OXS7473:OXS7477 PHO7473:PHO7477 PRK7473:PRK7477 QBG7473:QBG7477 QLC7473:QLC7477 QUY7473:QUY7477 REU7473:REU7477 ROQ7473:ROQ7477 RYM7473:RYM7477 SII7473:SII7477 SSE7473:SSE7477 TCA7473:TCA7477 TLW7473:TLW7477 TVS7473:TVS7477 UFO7473:UFO7477 UPK7473:UPK7477 UZG7473:UZG7477 VJC7473:VJC7477 VSY7473:VSY7477 WCU7473:WCU7477 WMQ7473:WMQ7477 WWM7473:WWM7477 AE7473:AE7477 AE7524:AE7527 KA7524:KA7527 TW7524:TW7527 ADS7524:ADS7527 ANO7524:ANO7527 AXK7524:AXK7527 BHG7524:BHG7527 BRC7524:BRC7527 CAY7524:CAY7527 CKU7524:CKU7527 CUQ7524:CUQ7527 DEM7524:DEM7527 DOI7524:DOI7527 DYE7524:DYE7527 EIA7524:EIA7527 ERW7524:ERW7527 FBS7524:FBS7527 FLO7524:FLO7527 FVK7524:FVK7527 GFG7524:GFG7527 GPC7524:GPC7527 GYY7524:GYY7527 HIU7524:HIU7527 HSQ7524:HSQ7527 ICM7524:ICM7527 IMI7524:IMI7527 IWE7524:IWE7527 JGA7524:JGA7527 JPW7524:JPW7527 JZS7524:JZS7527 KJO7524:KJO7527 KTK7524:KTK7527 LDG7524:LDG7527 LNC7524:LNC7527 LWY7524:LWY7527 MGU7524:MGU7527 MQQ7524:MQQ7527 NAM7524:NAM7527 NKI7524:NKI7527 NUE7524:NUE7527 OEA7524:OEA7527 ONW7524:ONW7527 OXS7524:OXS7527 PHO7524:PHO7527 PRK7524:PRK7527 QBG7524:QBG7527 QLC7524:QLC7527 QUY7524:QUY7527 REU7524:REU7527 ROQ7524:ROQ7527 RYM7524:RYM7527 SII7524:SII7527 SSE7524:SSE7527 TCA7524:TCA7527 TLW7524:TLW7527 TVS7524:TVS7527 UFO7524:UFO7527 UPK7524:UPK7527 UZG7524:UZG7527 VJC7524:VJC7527 VSY7524:VSY7527 WCU7524:WCU7527 WMQ7524:WMQ7527 WWM7524:WWM7527 AE7529 KA7529 TW7529 ADS7529 ANO7529 AXK7529 BHG7529 BRC7529 CAY7529 CKU7529 CUQ7529 DEM7529 DOI7529 DYE7529 EIA7529 ERW7529 FBS7529 FLO7529 FVK7529 GFG7529 GPC7529 GYY7529 HIU7529 HSQ7529 ICM7529 IMI7529 IWE7529 JGA7529 JPW7529 JZS7529 KJO7529 KTK7529 LDG7529 LNC7529 LWY7529 MGU7529 MQQ7529 NAM7529 NKI7529 NUE7529 OEA7529 ONW7529 OXS7529 PHO7529 PRK7529 QBG7529 QLC7529 QUY7529 REU7529 ROQ7529 RYM7529 SII7529 SSE7529 TCA7529 TLW7529 TVS7529 UFO7529 UPK7529 UZG7529 VJC7529 VSY7529 WCU7529 WMQ7529 WWM7529 AE7543:AE7547 AE7554:AE7561 KA7554:KA7561 TW7554:TW7561 ADS7554:ADS7561 ANO7554:ANO7561 AXK7554:AXK7561 BHG7554:BHG7561 BRC7554:BRC7561 CAY7554:CAY7561 CKU7554:CKU7561 CUQ7554:CUQ7561 DEM7554:DEM7561 DOI7554:DOI7561 DYE7554:DYE7561 EIA7554:EIA7561 ERW7554:ERW7561 FBS7554:FBS7561 FLO7554:FLO7561 FVK7554:FVK7561 GFG7554:GFG7561 GPC7554:GPC7561 GYY7554:GYY7561 HIU7554:HIU7561 HSQ7554:HSQ7561 ICM7554:ICM7561 IMI7554:IMI7561 IWE7554:IWE7561 JGA7554:JGA7561 JPW7554:JPW7561 JZS7554:JZS7561 KJO7554:KJO7561 KTK7554:KTK7561 LDG7554:LDG7561 LNC7554:LNC7561 LWY7554:LWY7561 MGU7554:MGU7561 MQQ7554:MQQ7561 NAM7554:NAM7561 NKI7554:NKI7561 NUE7554:NUE7561 OEA7554:OEA7561 ONW7554:ONW7561 OXS7554:OXS7561 PHO7554:PHO7561 PRK7554:PRK7561 QBG7554:QBG7561 QLC7554:QLC7561 QUY7554:QUY7561 REU7554:REU7561 ROQ7554:ROQ7561 RYM7554:RYM7561 SII7554:SII7561 SSE7554:SSE7561 TCA7554:TCA7561 TLW7554:TLW7561 TVS7554:TVS7561 UFO7554:UFO7561 UPK7554:UPK7561 UZG7554:UZG7561 VJC7554:VJC7561 VSY7554:VSY7561 WCU7554:WCU7561 WMQ7554:WMQ7561 WWM7554:WWM7561 KA7573:KA7577 TW7573:TW7577 ADS7573:ADS7577 ANO7573:ANO7577 AXK7573:AXK7577 BHG7573:BHG7577 BRC7573:BRC7577 CAY7573:CAY7577 CKU7573:CKU7577 CUQ7573:CUQ7577 DEM7573:DEM7577 DOI7573:DOI7577 DYE7573:DYE7577 EIA7573:EIA7577 ERW7573:ERW7577 FBS7573:FBS7577 FLO7573:FLO7577 FVK7573:FVK7577 GFG7573:GFG7577 GPC7573:GPC7577 GYY7573:GYY7577 HIU7573:HIU7577 HSQ7573:HSQ7577 ICM7573:ICM7577 IMI7573:IMI7577 IWE7573:IWE7577 JGA7573:JGA7577 JPW7573:JPW7577 JZS7573:JZS7577 KJO7573:KJO7577 KTK7573:KTK7577 LDG7573:LDG7577 LNC7573:LNC7577 LWY7573:LWY7577 MGU7573:MGU7577 MQQ7573:MQQ7577 NAM7573:NAM7577 NKI7573:NKI7577 NUE7573:NUE7577 OEA7573:OEA7577 ONW7573:ONW7577 OXS7573:OXS7577 PHO7573:PHO7577 PRK7573:PRK7577 QBG7573:QBG7577 QLC7573:QLC7577 QUY7573:QUY7577 REU7573:REU7577 ROQ7573:ROQ7577 RYM7573:RYM7577 SII7573:SII7577 SSE7573:SSE7577 TCA7573:TCA7577 TLW7573:TLW7577 TVS7573:TVS7577 UFO7573:UFO7577 UPK7573:UPK7577 UZG7573:UZG7577 VJC7573:VJC7577 VSY7573:VSY7577 WCU7573:WCU7577 WMQ7573:WMQ7577 WWM7573:WWM7577 WWM7821:WWM7826 KA7579:KA7586 TW7579:TW7586 ADS7579:ADS7586 ANO7579:ANO7586 AXK7579:AXK7586 BHG7579:BHG7586 BRC7579:BRC7586 CAY7579:CAY7586 CKU7579:CKU7586 CUQ7579:CUQ7586 DEM7579:DEM7586 DOI7579:DOI7586 DYE7579:DYE7586 EIA7579:EIA7586 ERW7579:ERW7586 FBS7579:FBS7586 FLO7579:FLO7586 FVK7579:FVK7586 GFG7579:GFG7586 GPC7579:GPC7586 GYY7579:GYY7586 HIU7579:HIU7586 HSQ7579:HSQ7586 ICM7579:ICM7586 IMI7579:IMI7586 IWE7579:IWE7586 JGA7579:JGA7586 JPW7579:JPW7586 JZS7579:JZS7586 KJO7579:KJO7586 KTK7579:KTK7586 LDG7579:LDG7586 LNC7579:LNC7586 LWY7579:LWY7586 MGU7579:MGU7586 MQQ7579:MQQ7586 NAM7579:NAM7586 NKI7579:NKI7586 NUE7579:NUE7586 OEA7579:OEA7586 ONW7579:ONW7586 OXS7579:OXS7586 PHO7579:PHO7586 PRK7579:PRK7586 QBG7579:QBG7586 QLC7579:QLC7586 QUY7579:QUY7586 REU7579:REU7586 ROQ7579:ROQ7586 RYM7579:RYM7586 SII7579:SII7586 SSE7579:SSE7586 TCA7579:TCA7586 TLW7579:TLW7586 TVS7579:TVS7586 UFO7579:UFO7586 UPK7579:UPK7586 UZG7579:UZG7586 VJC7579:VJC7586 VSY7579:VSY7586 WCU7579:WCU7586 WCU7936:WCU7939 WWM7579:WWM7586 AE7622:AE7626 AE7632:AE7637 KA7633:KA7637 TW7633:TW7637 ADS7633:ADS7637 ANO7633:ANO7637 AXK7633:AXK7637 BHG7633:BHG7637 BRC7633:BRC7637 CAY7633:CAY7637 CKU7633:CKU7637 CUQ7633:CUQ7637 DEM7633:DEM7637 DOI7633:DOI7637 DYE7633:DYE7637 EIA7633:EIA7637 ERW7633:ERW7637 FBS7633:FBS7637 FLO7633:FLO7637 FVK7633:FVK7637 GFG7633:GFG7637 GPC7633:GPC7637 GYY7633:GYY7637 HIU7633:HIU7637 HSQ7633:HSQ7637 ICM7633:ICM7637 IMI7633:IMI7637 IWE7633:IWE7637 JGA7633:JGA7637 JPW7633:JPW7637 JZS7633:JZS7637 KJO7633:KJO7637 KTK7633:KTK7637 LDG7633:LDG7637 LNC7633:LNC7637 LWY7633:LWY7637 MGU7633:MGU7637 MQQ7633:MQQ7637 NAM7633:NAM7637 NKI7633:NKI7637 NUE7633:NUE7637 OEA7633:OEA7637 ONW7633:ONW7637 OXS7633:OXS7637 PHO7633:PHO7637 PRK7633:PRK7637 QBG7633:QBG7637 QLC7633:QLC7637 QUY7633:QUY7637 REU7633:REU7637 ROQ7633:ROQ7637 RYM7633:RYM7637 SII7633:SII7637 SSE7633:SSE7637 TCA7633:TCA7637 TLW7633:TLW7637 TVS7633:TVS7637 UFO7633:UFO7637 UPK7633:UPK7637 UZG7633:UZG7637 VJC7633:VJC7637 VSY7633:VSY7637 WCU7633:WCU7637 WMQ7633:WMQ7637 AE7663 AE7665:AE7666 KA7665:KA7666 TW7665:TW7666 ADS7665:ADS7666 ANO7665:ANO7666 AXK7665:AXK7666 BHG7665:BHG7666 BRC7665:BRC7666 CAY7665:CAY7666 CKU7665:CKU7666 CUQ7665:CUQ7666 DEM7665:DEM7666 DOI7665:DOI7666 DYE7665:DYE7666 EIA7665:EIA7666 ERW7665:ERW7666 FBS7665:FBS7666 FLO7665:FLO7666 FVK7665:FVK7666 GFG7665:GFG7666 GPC7665:GPC7666 GYY7665:GYY7666 HIU7665:HIU7666 HSQ7665:HSQ7666 ICM7665:ICM7666 IMI7665:IMI7666 IWE7665:IWE7666 JGA7665:JGA7666 JPW7665:JPW7666 JZS7665:JZS7666 KJO7665:KJO7666 KTK7665:KTK7666 LDG7665:LDG7666 LNC7665:LNC7666 LWY7665:LWY7666 MGU7665:MGU7666 MQQ7665:MQQ7666 NAM7665:NAM7666 NKI7665:NKI7666 NUE7665:NUE7666 OEA7665:OEA7666 ONW7665:ONW7666 OXS7665:OXS7666 PHO7665:PHO7666 PRK7665:PRK7666 QBG7665:QBG7666 QLC7665:QLC7666 QUY7665:QUY7666 REU7665:REU7666 ROQ7665:ROQ7666 RYM7665:RYM7666 SII7665:SII7666 SSE7665:SSE7666 TCA7665:TCA7666 TLW7665:TLW7666 TVS7665:TVS7666 UFO7665:UFO7666 UPK7665:UPK7666 UZG7665:UZG7666 VJC7665:VJC7666 VSY7665:VSY7666 WCU7665:WCU7666 WMQ7665:WMQ7666 AE7687:AE7690 AE7677 AE7682:AE7683 KA7682:KA7683 TW7682:TW7683 ADS7682:ADS7683 ANO7682:ANO7683 AXK7682:AXK7683 BHG7682:BHG7683 BRC7682:BRC7683 CAY7682:CAY7683 CKU7682:CKU7683 CUQ7682:CUQ7683 DEM7682:DEM7683 DOI7682:DOI7683 DYE7682:DYE7683 EIA7682:EIA7683 ERW7682:ERW7683 FBS7682:FBS7683 FLO7682:FLO7683 FVK7682:FVK7683 GFG7682:GFG7683 GPC7682:GPC7683 GYY7682:GYY7683 HIU7682:HIU7683 HSQ7682:HSQ7683 ICM7682:ICM7683 IMI7682:IMI7683 IWE7682:IWE7683 JGA7682:JGA7683 JPW7682:JPW7683 JZS7682:JZS7683 KJO7682:KJO7683 KTK7682:KTK7683 LDG7682:LDG7683 LNC7682:LNC7683 LWY7682:LWY7683 MGU7682:MGU7683 MQQ7682:MQQ7683 NAM7682:NAM7683 NKI7682:NKI7683 NUE7682:NUE7683 OEA7682:OEA7683 ONW7682:ONW7683 OXS7682:OXS7683 PHO7682:PHO7683 PRK7682:PRK7683 QBG7682:QBG7683 QLC7682:QLC7683 QUY7682:QUY7683 REU7682:REU7683 ROQ7682:ROQ7683 RYM7682:RYM7683 SII7682:SII7683 SSE7682:SSE7683 TCA7682:TCA7683 TLW7682:TLW7683 TVS7682:TVS7683 UFO7682:UFO7683 UPK7682:UPK7683 UZG7682:UZG7683 VJC7682:VJC7683 VSY7682:VSY7683 WCU7682:WCU7683 WMQ7682:WMQ7683 WWM7682:WWM7683 KA7687:KA7690 TW7687:TW7690 ADS7687:ADS7690 ANO7687:ANO7690 AXK7687:AXK7690 BHG7687:BHG7690 BRC7687:BRC7690 CAY7687:CAY7690 CKU7687:CKU7690 CUQ7687:CUQ7690 DEM7687:DEM7690 DOI7687:DOI7690 DYE7687:DYE7690 EIA7687:EIA7690 ERW7687:ERW7690 FBS7687:FBS7690 FLO7687:FLO7690 FVK7687:FVK7690 GFG7687:GFG7690 GPC7687:GPC7690 GYY7687:GYY7690 HIU7687:HIU7690 HSQ7687:HSQ7690 ICM7687:ICM7690 IMI7687:IMI7690 IWE7687:IWE7690 JGA7687:JGA7690 JPW7687:JPW7690 JZS7687:JZS7690 KJO7687:KJO7690 KTK7687:KTK7690 LDG7687:LDG7690 LNC7687:LNC7690 LWY7687:LWY7690 MGU7687:MGU7690 MQQ7687:MQQ7690 NAM7687:NAM7690 NKI7687:NKI7690 NUE7687:NUE7690 OEA7687:OEA7690 ONW7687:ONW7690 OXS7687:OXS7690 PHO7687:PHO7690 PRK7687:PRK7690 QBG7687:QBG7690 QLC7687:QLC7690 QUY7687:QUY7690 REU7687:REU7690 ROQ7687:ROQ7690 RYM7687:RYM7690 SII7687:SII7690 SSE7687:SSE7690 TCA7687:TCA7690 TLW7687:TLW7690 TVS7687:TVS7690 UFO7687:UFO7690 UPK7687:UPK7690 UZG7687:UZG7690 VJC7687:VJC7690 VSY7687:VSY7690 WCU7687:WCU7690 WWM7729:WWM7735 WMQ7687:WMQ7690 AE7705:AE7708 KA7708 TW7708 ADS7708 ANO7708 AXK7708 BHG7708 BRC7708 CAY7708 CKU7708 CUQ7708 DEM7708 DOI7708 DYE7708 EIA7708 ERW7708 FBS7708 FLO7708 FVK7708 GFG7708 GPC7708 GYY7708 HIU7708 HSQ7708 ICM7708 IMI7708 IWE7708 JGA7708 JPW7708 JZS7708 KJO7708 KTK7708 LDG7708 LNC7708 LWY7708 MGU7708 MQQ7708 NAM7708 NKI7708 NUE7708 OEA7708 ONW7708 OXS7708 PHO7708 PRK7708 QBG7708 QLC7708 QUY7708 REU7708 ROQ7708 RYM7708 SII7708 SSE7708 TCA7708 TLW7708 TVS7708 UFO7708 UPK7708 UZG7708 VJC7708 VSY7708 WCU7708 WMQ7708 WWM7708 AE7748:AE7753 KA7752:KA7753 TW7752:TW7753 ADS7752:ADS7753 ANO7752:ANO7753 AXK7752:AXK7753 BHG7752:BHG7753 BRC7752:BRC7753 CAY7752:CAY7753 CKU7752:CKU7753 CUQ7752:CUQ7753 DEM7752:DEM7753 DOI7752:DOI7753 DYE7752:DYE7753 EIA7752:EIA7753 ERW7752:ERW7753 FBS7752:FBS7753 FLO7752:FLO7753 FVK7752:FVK7753 GFG7752:GFG7753 GPC7752:GPC7753 GYY7752:GYY7753 HIU7752:HIU7753 HSQ7752:HSQ7753 ICM7752:ICM7753 IMI7752:IMI7753 IWE7752:IWE7753 JGA7752:JGA7753 JPW7752:JPW7753 JZS7752:JZS7753 KJO7752:KJO7753 KTK7752:KTK7753 LDG7752:LDG7753 LNC7752:LNC7753 LWY7752:LWY7753 MGU7752:MGU7753 MQQ7752:MQQ7753 NAM7752:NAM7753 NKI7752:NKI7753 NUE7752:NUE7753 OEA7752:OEA7753 ONW7752:ONW7753 OXS7752:OXS7753 PHO7752:PHO7753 PRK7752:PRK7753 QBG7752:QBG7753 QLC7752:QLC7753 QUY7752:QUY7753 REU7752:REU7753 ROQ7752:ROQ7753 RYM7752:RYM7753 SII7752:SII7753 SSE7752:SSE7753 TCA7752:TCA7753 TLW7752:TLW7753 TVS7752:TVS7753 UFO7752:UFO7753 UPK7752:UPK7753 UZG7752:UZG7753 VJC7752:VJC7753 VSY7752:VSY7753 WCU7752:WCU7753 WMQ7752:WMQ7753 WWM7752:WWM7753 AE7758:AE7766 KA7758:KA7766 TW7758:TW7766 ADS7758:ADS7766 ANO7758:ANO7766 AXK7758:AXK7766 BHG7758:BHG7766 BRC7758:BRC7766 CAY7758:CAY7766 CKU7758:CKU7766 CUQ7758:CUQ7766 DEM7758:DEM7766 DOI7758:DOI7766 DYE7758:DYE7766 EIA7758:EIA7766 ERW7758:ERW7766 FBS7758:FBS7766 FLO7758:FLO7766 FVK7758:FVK7766 GFG7758:GFG7766 GPC7758:GPC7766 GYY7758:GYY7766 HIU7758:HIU7766 HSQ7758:HSQ7766 ICM7758:ICM7766 IMI7758:IMI7766 IWE7758:IWE7766 JGA7758:JGA7766 JPW7758:JPW7766 JZS7758:JZS7766 KJO7758:KJO7766 KTK7758:KTK7766 LDG7758:LDG7766 LNC7758:LNC7766 LWY7758:LWY7766 MGU7758:MGU7766 MQQ7758:MQQ7766 NAM7758:NAM7766 NKI7758:NKI7766 NUE7758:NUE7766 OEA7758:OEA7766 ONW7758:ONW7766 OXS7758:OXS7766 PHO7758:PHO7766 PRK7758:PRK7766 QBG7758:QBG7766 QLC7758:QLC7766 QUY7758:QUY7766 REU7758:REU7766 ROQ7758:ROQ7766 RYM7758:RYM7766 SII7758:SII7766 SSE7758:SSE7766 TCA7758:TCA7766 TLW7758:TLW7766 TVS7758:TVS7766 UFO7758:UFO7766 UPK7758:UPK7766 UZG7758:UZG7766 VJC7758:VJC7766 VSY7758:VSY7766 WCU7758:WCU7766 WMQ7758:WMQ7766 WWM7758:WWM7766 AE7780:AE7787 KA7780 TW7780 ADS7780 ANO7780 AXK7780 BHG7780 BRC7780 CAY7780 CKU7780 CUQ7780 DEM7780 DOI7780 DYE7780 EIA7780 ERW7780 FBS7780 FLO7780 FVK7780 GFG7780 GPC7780 GYY7780 HIU7780 HSQ7780 ICM7780 IMI7780 IWE7780 JGA7780 JPW7780 JZS7780 KJO7780 KTK7780 LDG7780 LNC7780 LWY7780 MGU7780 MQQ7780 NAM7780 NKI7780 NUE7780 OEA7780 ONW7780 OXS7780 PHO7780 PRK7780 QBG7780 QLC7780 QUY7780 REU7780 ROQ7780 RYM7780 SII7780 SSE7780 TCA7780 TLW7780 TVS7780 UFO7780 UPK7780 UZG7780 VJC7780 VSY7780 WCU7780 WMQ7780 WWM7780 AE7791:AE7792 KA7791:KA7792 TW7791:TW7792 ADS7791:ADS7792 ANO7791:ANO7792 AXK7791:AXK7792 BHG7791:BHG7792 BRC7791:BRC7792 CAY7791:CAY7792 CKU7791:CKU7792 CUQ7791:CUQ7792 DEM7791:DEM7792 DOI7791:DOI7792 DYE7791:DYE7792 EIA7791:EIA7792 ERW7791:ERW7792 FBS7791:FBS7792 FLO7791:FLO7792 FVK7791:FVK7792 GFG7791:GFG7792 GPC7791:GPC7792 GYY7791:GYY7792 HIU7791:HIU7792 HSQ7791:HSQ7792 ICM7791:ICM7792 IMI7791:IMI7792 IWE7791:IWE7792 JGA7791:JGA7792 JPW7791:JPW7792 JZS7791:JZS7792 KJO7791:KJO7792 KTK7791:KTK7792 LDG7791:LDG7792 LNC7791:LNC7792 LWY7791:LWY7792 MGU7791:MGU7792 MQQ7791:MQQ7792 NAM7791:NAM7792 NKI7791:NKI7792 NUE7791:NUE7792 OEA7791:OEA7792 ONW7791:ONW7792 OXS7791:OXS7792 PHO7791:PHO7792 PRK7791:PRK7792 QBG7791:QBG7792 QLC7791:QLC7792 QUY7791:QUY7792 REU7791:REU7792 ROQ7791:ROQ7792 RYM7791:RYM7792 SII7791:SII7792 SSE7791:SSE7792 TCA7791:TCA7792 WWM3491:WWM3581 KA3491:KA3581 TW3491:TW3581 ADS3491:ADS3581 ANO3491:ANO3581 AXK3491:AXK3581 BHG3491:BHG3581 BRC3491:BRC3581 CAY3491:CAY3581 CKU3491:CKU3581 CUQ3491:CUQ3581 DEM3491:DEM3581 DOI3491:DOI3581 DYE3491:DYE3581 EIA3491:EIA3581 ERW3491:ERW3581 FBS3491:FBS3581 FLO3491:FLO3581 FVK3491:FVK3581 GFG3491:GFG3581 GPC3491:GPC3581 GYY3491:GYY3581 HIU3491:HIU3581 HSQ3491:HSQ3581 ICM3491:ICM3581 IMI3491:IMI3581 IWE3491:IWE3581 JGA3491:JGA3581 JPW3491:JPW3581 JZS3491:JZS3581 KJO3491:KJO3581 KTK3491:KTK3581 LDG3491:LDG3581 LNC3491:LNC3581 LWY3491:LWY3581 MGU3491:MGU3581 MQQ3491:MQQ3581 NAM3491:NAM3581 NKI3491:NKI3581 NUE3491:NUE3581 OEA3491:OEA3581 ONW3491:ONW3581 OXS3491:OXS3581 PHO3491:PHO3581 PRK3491:PRK3581 QBG3491:QBG3581 QLC3491:QLC3581 QUY3491:QUY3581 REU3491:REU3581 ROQ3491:ROQ3581 RYM3491:RYM3581 SII3491:SII3581 SSE3491:SSE3581 TCA3491:TCA3581 TLW3491:TLW3581 TVS3491:TVS3581 UFO3491:UFO3581 UPK3491:UPK3581 UZG3491:UZG3581 VJC3491:VJC3581 VSY3491:VSY3581 WCU3491:WCU3581 AE3076:AE3110 AE68:AE69 AE381:AE384 AE386:AE390 AE410:AE425 AE1467:AE1480 AE1524:AE1527 AE1118 AE1075 AE1079:AE1080 AE1085:AE1086 AE1088 AE1093 AE8141:AE8144 AE8148:AE8166 AE8169:AE8170 AE4069:AE4093 AE4114:AE4129 AE7011:AE7013 AE7019</xm:sqref>
        </x14:dataValidation>
        <x14:dataValidation type="list" allowBlank="1" showInputMessage="1" showErrorMessage="1" errorTitle="Внимание" error="Введено недопустимое значение" xr:uid="{00000000-0002-0000-0300-0000B5000000}">
          <x14:formula1>
            <xm:f>$U$3:$U$23</xm:f>
          </x14:formula1>
          <xm:sqref>WWC8205 WWC8248 WMG8248 WCK8248 VSO8248 VIS8248 UYW8248 UPA8248 UFE8248 TVI8248 TLM8248 TBQ8248 SRU8248 SHY8248 RYC8248 ROG8248 REK8248 QUO8248 QKS8248 QAW8248 PRA8248 PHE8248 OXI8248 ONM8248 ODQ8248 NTU8248 NJY8248 NAC8248 MQG8248 MGK8248 LWO8248 LMS8248 LCW8248 KTA8248 KJE8248 JZI8248 JPM8248 JFQ8248 IVU8248 ILY8248 ICC8248 HSG8248 HIK8248 GYO8248 GOS8248 GEW8248 FVA8248 FLE8248 FBI8248 ERM8248 EHQ8248 DXU8248 DNY8248 DEC8248 CUG8248 CKK8248 CAO8248 BQS8248 BGW8248 AXA8248 ANE8248 ADI8248 TM8248 JQ8248 JQ8210:JQ8229 WWC8210:WWC8229 WMG8210:WMG8229 WCK8210:WCK8229 VSO8210:VSO8229 VIS8210:VIS8229 UYW8210:UYW8229 UPA8210:UPA8229 UFE8210:UFE8229 TVI8210:TVI8229 TLM8210:TLM8229 TBQ8210:TBQ8229 SRU8210:SRU8229 SHY8210:SHY8229 RYC8210:RYC8229 ROG8210:ROG8229 REK8210:REK8229 QUO8210:QUO8229 QKS8210:QKS8229 QAW8210:QAW8229 PRA8210:PRA8229 PHE8210:PHE8229 OXI8210:OXI8229 ONM8210:ONM8229 ODQ8210:ODQ8229 NTU8210:NTU8229 NJY8210:NJY8229 NAC8210:NAC8229 MQG8210:MQG8229 MGK8210:MGK8229 LWO8210:LWO8229 LMS8210:LMS8229 LCW8210:LCW8229 KTA8210:KTA8229 KJE8210:KJE8229 JZI8210:JZI8229 JPM8210:JPM8229 JFQ8210:JFQ8229 IVU8210:IVU8229 ILY8210:ILY8229 ICC8210:ICC8229 HSG8210:HSG8229 HIK8210:HIK8229 GYO8210:GYO8229 GOS8210:GOS8229 GEW8210:GEW8229 FVA8210:FVA8229 FLE8210:FLE8229 FBI8210:FBI8229 ERM8210:ERM8229 EHQ8210:EHQ8229 DXU8210:DXU8229 DNY8210:DNY8229 DEC8210:DEC8229 CUG8210:CUG8229 CKK8210:CKK8229 CAO8210:CAO8229 BQS8210:BQS8229 BGW8210:BGW8229 AXA8210:AXA8229 ANE8210:ANE8229 ADI8210:ADI8229 TM8210:TM8229 WMG8205 WCK8205 VSO8205 VIS8205 UYW8205 UPA8205 UFE8205 TVI8205 TLM8205 TBQ8205 SRU8205 SHY8205 RYC8205 ROG8205 REK8205 QUO8205 QKS8205 QAW8205 PRA8205 PHE8205 OXI8205 ONM8205 ODQ8205 NTU8205 NJY8205 NAC8205 MQG8205 MGK8205 LWO8205 LMS8205 LCW8205 KTA8205 KJE8205 JZI8205 JPM8205 JFQ8205 IVU8205 ILY8205 ICC8205 HSG8205 HIK8205 GYO8205 GOS8205 GEW8205 FVA8205 FLE8205 FBI8205 ERM8205 EHQ8205 DXU8205 DNY8205 DEC8205 CUG8205 CKK8205 CAO8205 BQS8205 BGW8205 AXA8205 ANE8205 ADI8205 TM8205 JQ8205 U1364:U1376 JQ1589:JQ1592 TM1589:TM1592 ADI1589:ADI1592 ANE1589:ANE1592 AXA1589:AXA1592 BGW1589:BGW1592 BQS1589:BQS1592 CAO1589:CAO1592 CKK1589:CKK1592 CUG1589:CUG1592 DEC1589:DEC1592 DNY1589:DNY1592 DXU1589:DXU1592 EHQ1589:EHQ1592 ERM1589:ERM1592 FBI1589:FBI1592 FLE1589:FLE1592 FVA1589:FVA1592 GEW1589:GEW1592 GOS1589:GOS1592 GYO1589:GYO1592 HIK1589:HIK1592 HSG1589:HSG1592 ICC1589:ICC1592 ILY1589:ILY1592 IVU1589:IVU1592 JFQ1589:JFQ1592 JPM1589:JPM1592 JZI1589:JZI1592 KJE1589:KJE1592 KTA1589:KTA1592 LCW1589:LCW1592 LMS1589:LMS1592 LWO1589:LWO1592 MGK1589:MGK1592 MQG1589:MQG1592 NAC1589:NAC1592 NJY1589:NJY1592 NTU1589:NTU1592 ODQ1589:ODQ1592 ONM1589:ONM1592 OXI1589:OXI1592 PHE1589:PHE1592 PRA1589:PRA1592 QAW1589:QAW1592 QKS1589:QKS1592 QUO1589:QUO1592 REK1589:REK1592 ROG1589:ROG1592 RYC1589:RYC1592 SHY1589:SHY1592 SRU1589:SRU1592 TBQ1589:TBQ1592 TLM1589:TLM1592 TVI1589:TVI1592 UFE1589:UFE1592 UPA1589:UPA1592 UYW1589:UYW1592 VIS1589:VIS1592 VSO1589:VSO1592 WCK1589:WCK1592 WMG1589:WMG1592 WWC1589:WWC1592 JQ1597:JQ1598 TM1597:TM1598 ADI1597:ADI1598 ANE1597:ANE1598 AXA1597:AXA1598 BGW1597:BGW1598 BQS1597:BQS1598 CAO1597:CAO1598 CKK1597:CKK1598 CUG1597:CUG1598 DEC1597:DEC1598 DNY1597:DNY1598 DXU1597:DXU1598 EHQ1597:EHQ1598 ERM1597:ERM1598 FBI1597:FBI1598 FLE1597:FLE1598 FVA1597:FVA1598 GEW1597:GEW1598 GOS1597:GOS1598 GYO1597:GYO1598 HIK1597:HIK1598 HSG1597:HSG1598 ICC1597:ICC1598 ILY1597:ILY1598 IVU1597:IVU1598 JFQ1597:JFQ1598 JPM1597:JPM1598 JZI1597:JZI1598 KJE1597:KJE1598 KTA1597:KTA1598 LCW1597:LCW1598 LMS1597:LMS1598 LWO1597:LWO1598 MGK1597:MGK1598 MQG1597:MQG1598 NAC1597:NAC1598 NJY1597:NJY1598 NTU1597:NTU1598 ODQ1597:ODQ1598 ONM1597:ONM1598 OXI1597:OXI1598 PHE1597:PHE1598 PRA1597:PRA1598 QAW1597:QAW1598 QKS1597:QKS1598 QUO1597:QUO1598 REK1597:REK1598 ROG1597:ROG1598 RYC1597:RYC1598 SHY1597:SHY1598 SRU1597:SRU1598 TBQ1597:TBQ1598 TLM1597:TLM1598 TVI1597:TVI1598 UFE1597:UFE1598 UPA1597:UPA1598 UYW1597:UYW1598 VIS1597:VIS1598 VSO1597:VSO1598 WCK1597:WCK1598 WMG1597:WMG1598 WWC1597:WWC1598 U1234:U1240 U1427:U1438 JQ1620:JQ1621 TM1620:TM1621 ADI1620:ADI1621 ANE1620:ANE1621 AXA1620:AXA1621 BGW1620:BGW1621 BQS1620:BQS1621 CAO1620:CAO1621 CKK1620:CKK1621 CUG1620:CUG1621 DEC1620:DEC1621 DNY1620:DNY1621 DXU1620:DXU1621 EHQ1620:EHQ1621 ERM1620:ERM1621 FBI1620:FBI1621 FLE1620:FLE1621 FVA1620:FVA1621 GEW1620:GEW1621 GOS1620:GOS1621 GYO1620:GYO1621 HIK1620:HIK1621 HSG1620:HSG1621 ICC1620:ICC1621 ILY1620:ILY1621 IVU1620:IVU1621 JFQ1620:JFQ1621 JPM1620:JPM1621 JZI1620:JZI1621 KJE1620:KJE1621 KTA1620:KTA1621 LCW1620:LCW1621 LMS1620:LMS1621 LWO1620:LWO1621 MGK1620:MGK1621 MQG1620:MQG1621 NAC1620:NAC1621 NJY1620:NJY1621 NTU1620:NTU1621 ODQ1620:ODQ1621 ONM1620:ONM1621 OXI1620:OXI1621 PHE1620:PHE1621 PRA1620:PRA1621 QAW1620:QAW1621 QKS1620:QKS1621 QUO1620:QUO1621 REK1620:REK1621 ROG1620:ROG1621 RYC1620:RYC1621 SHY1620:SHY1621 SRU1620:SRU1621 TBQ1620:TBQ1621 TLM1620:TLM1621 TVI1620:TVI1621 UFE1620:UFE1621 UPA1620:UPA1621 UYW1620:UYW1621 VIS1620:VIS1621 VSO1620:VSO1621 WCK1620:WCK1621 WMG1620:WMG1621 WWC1620:WWC1621 JQ1626:JQ1629 TM1626:TM1629 ADI1626:ADI1629 ANE1626:ANE1629 AXA1626:AXA1629 BGW1626:BGW1629 BQS1626:BQS1629 CAO1626:CAO1629 CKK1626:CKK1629 CUG1626:CUG1629 DEC1626:DEC1629 DNY1626:DNY1629 DXU1626:DXU1629 EHQ1626:EHQ1629 ERM1626:ERM1629 FBI1626:FBI1629 FLE1626:FLE1629 FVA1626:FVA1629 GEW1626:GEW1629 GOS1626:GOS1629 GYO1626:GYO1629 HIK1626:HIK1629 HSG1626:HSG1629 ICC1626:ICC1629 ILY1626:ILY1629 IVU1626:IVU1629 JFQ1626:JFQ1629 JPM1626:JPM1629 JZI1626:JZI1629 KJE1626:KJE1629 KTA1626:KTA1629 LCW1626:LCW1629 LMS1626:LMS1629 LWO1626:LWO1629 MGK1626:MGK1629 MQG1626:MQG1629 NAC1626:NAC1629 NJY1626:NJY1629 NTU1626:NTU1629 ODQ1626:ODQ1629 ONM1626:ONM1629 OXI1626:OXI1629 PHE1626:PHE1629 PRA1626:PRA1629 QAW1626:QAW1629 QKS1626:QKS1629 QUO1626:QUO1629 REK1626:REK1629 ROG1626:ROG1629 RYC1626:RYC1629 SHY1626:SHY1629 SRU1626:SRU1629 TBQ1626:TBQ1629 TLM1626:TLM1629 TVI1626:TVI1629 UFE1626:UFE1629 UPA1626:UPA1629 UYW1626:UYW1629 VIS1626:VIS1629 VSO1626:VSO1629 WCK1626:WCK1629 WMG1626:WMG1629 WWC1626:WWC1629 WWC1567:WWC1576 WMG1567:WMG1576 WCK1567:WCK1576 VSO1567:VSO1576 VIS1567:VIS1576 UYW1567:UYW1576 UPA1567:UPA1576 UFE1567:UFE1576 TVI1567:TVI1576 TLM1567:TLM1576 TBQ1567:TBQ1576 SRU1567:SRU1576 SHY1567:SHY1576 RYC1567:RYC1576 ROG1567:ROG1576 REK1567:REK1576 QUO1567:QUO1576 QKS1567:QKS1576 QAW1567:QAW1576 PRA1567:PRA1576 PHE1567:PHE1576 OXI1567:OXI1576 ONM1567:ONM1576 ODQ1567:ODQ1576 NTU1567:NTU1576 NJY1567:NJY1576 NAC1567:NAC1576 MQG1567:MQG1576 MGK1567:MGK1576 LWO1567:LWO1576 LMS1567:LMS1576 LCW1567:LCW1576 KTA1567:KTA1576 KJE1567:KJE1576 JZI1567:JZI1576 JPM1567:JPM1576 JFQ1567:JFQ1576 IVU1567:IVU1576 ILY1567:ILY1576 ICC1567:ICC1576 HSG1567:HSG1576 HIK1567:HIK1576 GYO1567:GYO1576 GOS1567:GOS1576 GEW1567:GEW1576 FVA1567:FVA1576 FLE1567:FLE1576 FBI1567:FBI1576 ERM1567:ERM1576 EHQ1567:EHQ1576 DXU1567:DXU1576 DNY1567:DNY1576 DEC1567:DEC1576 CUG1567:CUG1576 CKK1567:CKK1576 CAO1567:CAO1576 BQS1567:BQS1576 BGW1567:BGW1576 AXA1567:AXA1576 ANE1567:ANE1576 ADI1567:ADI1576 TM1567:TM1576 JQ1567:JQ1576 U1443:U1444 JQ1633 TM1633 ADI1633 ANE1633 AXA1633 BGW1633 BQS1633 CAO1633 CKK1633 CUG1633 DEC1633 DNY1633 DXU1633 EHQ1633 ERM1633 FBI1633 FLE1633 FVA1633 GEW1633 GOS1633 GYO1633 HIK1633 HSG1633 ICC1633 ILY1633 IVU1633 JFQ1633 JPM1633 JZI1633 KJE1633 KTA1633 LCW1633 LMS1633 LWO1633 MGK1633 MQG1633 NAC1633 NJY1633 NTU1633 ODQ1633 ONM1633 OXI1633 PHE1633 PRA1633 QAW1633 QKS1633 QUO1633 REK1633 ROG1633 RYC1633 SHY1633 SRU1633 TBQ1633 TLM1633 TVI1633 UFE1633 UPA1633 UYW1633 VIS1633 VSO1633 WCK1633 WMG1633 WWC1633 JQ1639:JQ1641 TM1639:TM1641 ADI1639:ADI1641 ANE1639:ANE1641 AXA1639:AXA1641 BGW1639:BGW1641 BQS1639:BQS1641 CAO1639:CAO1641 CKK1639:CKK1641 CUG1639:CUG1641 DEC1639:DEC1641 DNY1639:DNY1641 DXU1639:DXU1641 EHQ1639:EHQ1641 ERM1639:ERM1641 FBI1639:FBI1641 FLE1639:FLE1641 FVA1639:FVA1641 GEW1639:GEW1641 GOS1639:GOS1641 GYO1639:GYO1641 HIK1639:HIK1641 HSG1639:HSG1641 ICC1639:ICC1641 ILY1639:ILY1641 IVU1639:IVU1641 JFQ1639:JFQ1641 JPM1639:JPM1641 JZI1639:JZI1641 KJE1639:KJE1641 KTA1639:KTA1641 LCW1639:LCW1641 LMS1639:LMS1641 LWO1639:LWO1641 MGK1639:MGK1641 MQG1639:MQG1641 NAC1639:NAC1641 NJY1639:NJY1641 NTU1639:NTU1641 ODQ1639:ODQ1641 ONM1639:ONM1641 OXI1639:OXI1641 PHE1639:PHE1641 PRA1639:PRA1641 QAW1639:QAW1641 QKS1639:QKS1641 QUO1639:QUO1641 REK1639:REK1641 ROG1639:ROG1641 RYC1639:RYC1641 SHY1639:SHY1641 SRU1639:SRU1641 TBQ1639:TBQ1641 TLM1639:TLM1641 TVI1639:TVI1641 UFE1639:UFE1641 UPA1639:UPA1641 UYW1639:UYW1641 VIS1639:VIS1641 VSO1639:VSO1641 WCK1639:WCK1641 WMG1639:WMG1641 WWC1639:WWC1641 JQ1645:JQ1647 TM1645:TM1647 ADI1645:ADI1647 ANE1645:ANE1647 AXA1645:AXA1647 BGW1645:BGW1647 BQS1645:BQS1647 CAO1645:CAO1647 CKK1645:CKK1647 CUG1645:CUG1647 DEC1645:DEC1647 DNY1645:DNY1647 DXU1645:DXU1647 EHQ1645:EHQ1647 ERM1645:ERM1647 FBI1645:FBI1647 FLE1645:FLE1647 FVA1645:FVA1647 GEW1645:GEW1647 GOS1645:GOS1647 GYO1645:GYO1647 HIK1645:HIK1647 HSG1645:HSG1647 ICC1645:ICC1647 ILY1645:ILY1647 IVU1645:IVU1647 JFQ1645:JFQ1647 JPM1645:JPM1647 JZI1645:JZI1647 KJE1645:KJE1647 KTA1645:KTA1647 LCW1645:LCW1647 LMS1645:LMS1647 LWO1645:LWO1647 MGK1645:MGK1647 MQG1645:MQG1647 NAC1645:NAC1647 NJY1645:NJY1647 NTU1645:NTU1647 ODQ1645:ODQ1647 ONM1645:ONM1647 OXI1645:OXI1647 PHE1645:PHE1647 PRA1645:PRA1647 QAW1645:QAW1647 QKS1645:QKS1647 QUO1645:QUO1647 REK1645:REK1647 ROG1645:ROG1647 RYC1645:RYC1647 SHY1645:SHY1647 SRU1645:SRU1647 TBQ1645:TBQ1647 TLM1645:TLM1647 TVI1645:TVI1647 UFE1645:UFE1647 UPA1645:UPA1647 UYW1645:UYW1647 VIS1645:VIS1647 VSO1645:VSO1647 WCK1645:WCK1647 WMG1645:WMG1647 WWC1645:WWC1647 U1651:U1654 U1658:U1660 JQ1523:JQ1527 TM1523:TM1527 ADI1523:ADI1527 ANE1523:ANE1527 AXA1523:AXA1527 BGW1523:BGW1527 BQS1523:BQS1527 CAO1523:CAO1527 CKK1523:CKK1527 CUG1523:CUG1527 DEC1523:DEC1527 DNY1523:DNY1527 DXU1523:DXU1527 EHQ1523:EHQ1527 ERM1523:ERM1527 FBI1523:FBI1527 FLE1523:FLE1527 FVA1523:FVA1527 GEW1523:GEW1527 GOS1523:GOS1527 GYO1523:GYO1527 HIK1523:HIK1527 HSG1523:HSG1527 ICC1523:ICC1527 ILY1523:ILY1527 IVU1523:IVU1527 JFQ1523:JFQ1527 JPM1523:JPM1527 JZI1523:JZI1527 KJE1523:KJE1527 KTA1523:KTA1527 LCW1523:LCW1527 LMS1523:LMS1527 LWO1523:LWO1527 MGK1523:MGK1527 MQG1523:MQG1527 NAC1523:NAC1527 NJY1523:NJY1527 NTU1523:NTU1527 ODQ1523:ODQ1527 ONM1523:ONM1527 OXI1523:OXI1527 PHE1523:PHE1527 PRA1523:PRA1527 QAW1523:QAW1527 QKS1523:QKS1527 QUO1523:QUO1527 REK1523:REK1527 ROG1523:ROG1527 RYC1523:RYC1527 SHY1523:SHY1527 SRU1523:SRU1527 TBQ1523:TBQ1527 TLM1523:TLM1527 TVI1523:TVI1527 UFE1523:UFE1527 UPA1523:UPA1527 UYW1523:UYW1527 VIS1523:VIS1527 VSO1523:VSO1527 WCK1523:WCK1527 WMG1523:WMG1527 WWC1523:WWC1527 U1514 JQ1544:JQ1546 TM1544:TM1546 ADI1544:ADI1546 ANE1544:ANE1546 AXA1544:AXA1546 BGW1544:BGW1546 BQS1544:BQS1546 CAO1544:CAO1546 CKK1544:CKK1546 CUG1544:CUG1546 DEC1544:DEC1546 DNY1544:DNY1546 DXU1544:DXU1546 EHQ1544:EHQ1546 ERM1544:ERM1546 FBI1544:FBI1546 FLE1544:FLE1546 FVA1544:FVA1546 GEW1544:GEW1546 GOS1544:GOS1546 GYO1544:GYO1546 HIK1544:HIK1546 HSG1544:HSG1546 ICC1544:ICC1546 ILY1544:ILY1546 IVU1544:IVU1546 JFQ1544:JFQ1546 JPM1544:JPM1546 JZI1544:JZI1546 KJE1544:KJE1546 KTA1544:KTA1546 LCW1544:LCW1546 LMS1544:LMS1546 LWO1544:LWO1546 MGK1544:MGK1546 MQG1544:MQG1546 NAC1544:NAC1546 NJY1544:NJY1546 NTU1544:NTU1546 ODQ1544:ODQ1546 ONM1544:ONM1546 OXI1544:OXI1546 PHE1544:PHE1546 PRA1544:PRA1546 QAW1544:QAW1546 QKS1544:QKS1546 QUO1544:QUO1546 REK1544:REK1546 ROG1544:ROG1546 RYC1544:RYC1546 SHY1544:SHY1546 SRU1544:SRU1546 TBQ1544:TBQ1546 TLM1544:TLM1546 TVI1544:TVI1546 UFE1544:UFE1546 UPA1544:UPA1546 UYW1544:UYW1546 VIS1544:VIS1546 VSO1544:VSO1546 WCK1544:WCK1546 WMG1544:WMG1546 WWC1544:WWC1546 JQ1550:JQ1551 TM1550:TM1551 ADI1550:ADI1551 ANE1550:ANE1551 AXA1550:AXA1551 BGW1550:BGW1551 BQS1550:BQS1551 CAO1550:CAO1551 CKK1550:CKK1551 CUG1550:CUG1551 DEC1550:DEC1551 DNY1550:DNY1551 DXU1550:DXU1551 EHQ1550:EHQ1551 ERM1550:ERM1551 FBI1550:FBI1551 FLE1550:FLE1551 FVA1550:FVA1551 GEW1550:GEW1551 GOS1550:GOS1551 GYO1550:GYO1551 HIK1550:HIK1551 HSG1550:HSG1551 ICC1550:ICC1551 ILY1550:ILY1551 IVU1550:IVU1551 JFQ1550:JFQ1551 JPM1550:JPM1551 JZI1550:JZI1551 KJE1550:KJE1551 KTA1550:KTA1551 LCW1550:LCW1551 LMS1550:LMS1551 LWO1550:LWO1551 MGK1550:MGK1551 MQG1550:MQG1551 NAC1550:NAC1551 NJY1550:NJY1551 NTU1550:NTU1551 ODQ1550:ODQ1551 ONM1550:ONM1551 OXI1550:OXI1551 PHE1550:PHE1551 PRA1550:PRA1551 QAW1550:QAW1551 QKS1550:QKS1551 QUO1550:QUO1551 REK1550:REK1551 ROG1550:ROG1551 RYC1550:RYC1551 SHY1550:SHY1551 SRU1550:SRU1551 TBQ1550:TBQ1551 TLM1550:TLM1551 TVI1550:TVI1551 UFE1550:UFE1551 UPA1550:UPA1551 UYW1550:UYW1551 VIS1550:VIS1551 VSO1550:VSO1551 WCK1550:WCK1551 WMG1550:WMG1551 WWC1550:WWC1551 U1555:U1558 U1341:U1343 JQ1427 TM1427 ADI1427 ANE1427 AXA1427 BGW1427 BQS1427 CAO1427 CKK1427 CUG1427 DEC1427 DNY1427 DXU1427 EHQ1427 ERM1427 FBI1427 FLE1427 FVA1427 GEW1427 GOS1427 GYO1427 HIK1427 HSG1427 ICC1427 ILY1427 IVU1427 JFQ1427 JPM1427 JZI1427 KJE1427 KTA1427 LCW1427 LMS1427 LWO1427 MGK1427 MQG1427 NAC1427 NJY1427 NTU1427 ODQ1427 ONM1427 OXI1427 PHE1427 PRA1427 QAW1427 QKS1427 QUO1427 REK1427 ROG1427 RYC1427 SHY1427 SRU1427 TBQ1427 TLM1427 TVI1427 UFE1427 UPA1427 UYW1427 VIS1427 VSO1427 WCK1427 WMG1427 WWC1427 JQ1431:JQ1438 TM1431:TM1438 ADI1431:ADI1438 ANE1431:ANE1438 AXA1431:AXA1438 BGW1431:BGW1438 BQS1431:BQS1438 CAO1431:CAO1438 CKK1431:CKK1438 CUG1431:CUG1438 DEC1431:DEC1438 DNY1431:DNY1438 DXU1431:DXU1438 EHQ1431:EHQ1438 ERM1431:ERM1438 FBI1431:FBI1438 FLE1431:FLE1438 FVA1431:FVA1438 GEW1431:GEW1438 GOS1431:GOS1438 GYO1431:GYO1438 HIK1431:HIK1438 HSG1431:HSG1438 ICC1431:ICC1438 ILY1431:ILY1438 IVU1431:IVU1438 JFQ1431:JFQ1438 JPM1431:JPM1438 JZI1431:JZI1438 KJE1431:KJE1438 KTA1431:KTA1438 LCW1431:LCW1438 LMS1431:LMS1438 LWO1431:LWO1438 MGK1431:MGK1438 MQG1431:MQG1438 NAC1431:NAC1438 NJY1431:NJY1438 NTU1431:NTU1438 ODQ1431:ODQ1438 ONM1431:ONM1438 OXI1431:OXI1438 PHE1431:PHE1438 PRA1431:PRA1438 QAW1431:QAW1438 QKS1431:QKS1438 QUO1431:QUO1438 REK1431:REK1438 ROG1431:ROG1438 RYC1431:RYC1438 SHY1431:SHY1438 SRU1431:SRU1438 TBQ1431:TBQ1438 TLM1431:TLM1438 TVI1431:TVI1438 UFE1431:UFE1438 UPA1431:UPA1438 UYW1431:UYW1438 VIS1431:VIS1438 VSO1431:VSO1438 WCK1431:WCK1438 WMG1431:WMG1438 WWC1431:WWC1438 JQ1443:JQ1444 TM1443:TM1444 ADI1443:ADI1444 ANE1443:ANE1444 AXA1443:AXA1444 BGW1443:BGW1444 BQS1443:BQS1444 CAO1443:CAO1444 CKK1443:CKK1444 CUG1443:CUG1444 DEC1443:DEC1444 DNY1443:DNY1444 DXU1443:DXU1444 EHQ1443:EHQ1444 ERM1443:ERM1444 FBI1443:FBI1444 FLE1443:FLE1444 FVA1443:FVA1444 GEW1443:GEW1444 GOS1443:GOS1444 GYO1443:GYO1444 HIK1443:HIK1444 HSG1443:HSG1444 ICC1443:ICC1444 ILY1443:ILY1444 IVU1443:IVU1444 JFQ1443:JFQ1444 JPM1443:JPM1444 JZI1443:JZI1444 KJE1443:KJE1444 KTA1443:KTA1444 LCW1443:LCW1444 LMS1443:LMS1444 LWO1443:LWO1444 MGK1443:MGK1444 MQG1443:MQG1444 NAC1443:NAC1444 NJY1443:NJY1444 NTU1443:NTU1444 ODQ1443:ODQ1444 ONM1443:ONM1444 OXI1443:OXI1444 PHE1443:PHE1444 PRA1443:PRA1444 QAW1443:QAW1444 QKS1443:QKS1444 QUO1443:QUO1444 REK1443:REK1444 ROG1443:ROG1444 RYC1443:RYC1444 SHY1443:SHY1444 SRU1443:SRU1444 TBQ1443:TBQ1444 TLM1443:TLM1444 TVI1443:TVI1444 UFE1443:UFE1444 UPA1443:UPA1444 UYW1443:UYW1444 VIS1443:VIS1444 VSO1443:VSO1444 WCK1443:WCK1444 WMG1443:WMG1444 WWC1443:WWC1444 U3454 JQ1467:JQ1474 TM1467:TM1474 ADI1467:ADI1474 ANE1467:ANE1474 AXA1467:AXA1474 BGW1467:BGW1474 BQS1467:BQS1474 CAO1467:CAO1474 CKK1467:CKK1474 CUG1467:CUG1474 DEC1467:DEC1474 DNY1467:DNY1474 DXU1467:DXU1474 EHQ1467:EHQ1474 ERM1467:ERM1474 FBI1467:FBI1474 FLE1467:FLE1474 FVA1467:FVA1474 GEW1467:GEW1474 GOS1467:GOS1474 GYO1467:GYO1474 HIK1467:HIK1474 HSG1467:HSG1474 ICC1467:ICC1474 ILY1467:ILY1474 IVU1467:IVU1474 JFQ1467:JFQ1474 JPM1467:JPM1474 JZI1467:JZI1474 KJE1467:KJE1474 KTA1467:KTA1474 LCW1467:LCW1474 LMS1467:LMS1474 LWO1467:LWO1474 MGK1467:MGK1474 MQG1467:MQG1474 NAC1467:NAC1474 NJY1467:NJY1474 NTU1467:NTU1474 ODQ1467:ODQ1474 ONM1467:ONM1474 OXI1467:OXI1474 PHE1467:PHE1474 PRA1467:PRA1474 QAW1467:QAW1474 QKS1467:QKS1474 QUO1467:QUO1474 REK1467:REK1474 ROG1467:ROG1474 RYC1467:RYC1474 SHY1467:SHY1474 SRU1467:SRU1474 TBQ1467:TBQ1474 TLM1467:TLM1474 TVI1467:TVI1474 UFE1467:UFE1474 UPA1467:UPA1474 UYW1467:UYW1474 VIS1467:VIS1474 VSO1467:VSO1474 WCK1467:WCK1474 WMG1467:WMG1474 WWC1467:WWC1474 WWC1809:WWC1837 JQ1480:JQ1491 TM1480:TM1491 ADI1480:ADI1491 ANE1480:ANE1491 AXA1480:AXA1491 BGW1480:BGW1491 BQS1480:BQS1491 CAO1480:CAO1491 CKK1480:CKK1491 CUG1480:CUG1491 DEC1480:DEC1491 DNY1480:DNY1491 DXU1480:DXU1491 EHQ1480:EHQ1491 ERM1480:ERM1491 FBI1480:FBI1491 FLE1480:FLE1491 FVA1480:FVA1491 GEW1480:GEW1491 GOS1480:GOS1491 GYO1480:GYO1491 HIK1480:HIK1491 HSG1480:HSG1491 ICC1480:ICC1491 ILY1480:ILY1491 IVU1480:IVU1491 JFQ1480:JFQ1491 JPM1480:JPM1491 JZI1480:JZI1491 KJE1480:KJE1491 KTA1480:KTA1491 LCW1480:LCW1491 LMS1480:LMS1491 LWO1480:LWO1491 MGK1480:MGK1491 MQG1480:MQG1491 NAC1480:NAC1491 NJY1480:NJY1491 NTU1480:NTU1491 ODQ1480:ODQ1491 ONM1480:ONM1491 OXI1480:OXI1491 PHE1480:PHE1491 PRA1480:PRA1491 QAW1480:QAW1491 QKS1480:QKS1491 QUO1480:QUO1491 REK1480:REK1491 ROG1480:ROG1491 RYC1480:RYC1491 SHY1480:SHY1491 SRU1480:SRU1491 TBQ1480:TBQ1491 TLM1480:TLM1491 TVI1480:TVI1491 UFE1480:UFE1491 UPA1480:UPA1491 UYW1480:UYW1491 VIS1480:VIS1491 VSO1480:VSO1491 WCK1480:WCK1491 WMG1480:WMG1491 WWC1480:WWC1491 U1345:U1351 U4131:U4137 JQ1662:JQ1702 TM1662:TM1702 ADI1662:ADI1702 ANE1662:ANE1702 AXA1662:AXA1702 BGW1662:BGW1702 BQS1662:BQS1702 CAO1662:CAO1702 CKK1662:CKK1702 CUG1662:CUG1702 DEC1662:DEC1702 DNY1662:DNY1702 DXU1662:DXU1702 EHQ1662:EHQ1702 ERM1662:ERM1702 FBI1662:FBI1702 FLE1662:FLE1702 FVA1662:FVA1702 GEW1662:GEW1702 GOS1662:GOS1702 GYO1662:GYO1702 HIK1662:HIK1702 HSG1662:HSG1702 ICC1662:ICC1702 ILY1662:ILY1702 IVU1662:IVU1702 JFQ1662:JFQ1702 JPM1662:JPM1702 JZI1662:JZI1702 KJE1662:KJE1702 KTA1662:KTA1702 LCW1662:LCW1702 LMS1662:LMS1702 LWO1662:LWO1702 MGK1662:MGK1702 MQG1662:MQG1702 NAC1662:NAC1702 NJY1662:NJY1702 NTU1662:NTU1702 ODQ1662:ODQ1702 ONM1662:ONM1702 OXI1662:OXI1702 PHE1662:PHE1702 PRA1662:PRA1702 QAW1662:QAW1702 QKS1662:QKS1702 QUO1662:QUO1702 REK1662:REK1702 ROG1662:ROG1702 RYC1662:RYC1702 SHY1662:SHY1702 SRU1662:SRU1702 TBQ1662:TBQ1702 TLM1662:TLM1702 TVI1662:TVI1702 UFE1662:UFE1702 UPA1662:UPA1702 UYW1662:UYW1702 VIS1662:VIS1702 VSO1662:VSO1702 WCK1662:WCK1702 WMG1662:WMG1702 WWC1662:WWC1702 U2668 U1708 JQ1715:JQ1718 TM1715:TM1718 ADI1715:ADI1718 ANE1715:ANE1718 AXA1715:AXA1718 BGW1715:BGW1718 BQS1715:BQS1718 CAO1715:CAO1718 CKK1715:CKK1718 CUG1715:CUG1718 DEC1715:DEC1718 DNY1715:DNY1718 DXU1715:DXU1718 EHQ1715:EHQ1718 ERM1715:ERM1718 FBI1715:FBI1718 FLE1715:FLE1718 FVA1715:FVA1718 GEW1715:GEW1718 GOS1715:GOS1718 GYO1715:GYO1718 HIK1715:HIK1718 HSG1715:HSG1718 ICC1715:ICC1718 ILY1715:ILY1718 IVU1715:IVU1718 JFQ1715:JFQ1718 JPM1715:JPM1718 JZI1715:JZI1718 KJE1715:KJE1718 KTA1715:KTA1718 LCW1715:LCW1718 LMS1715:LMS1718 LWO1715:LWO1718 MGK1715:MGK1718 MQG1715:MQG1718 NAC1715:NAC1718 NJY1715:NJY1718 NTU1715:NTU1718 ODQ1715:ODQ1718 ONM1715:ONM1718 OXI1715:OXI1718 PHE1715:PHE1718 PRA1715:PRA1718 QAW1715:QAW1718 QKS1715:QKS1718 QUO1715:QUO1718 REK1715:REK1718 ROG1715:ROG1718 RYC1715:RYC1718 SHY1715:SHY1718 SRU1715:SRU1718 TBQ1715:TBQ1718 TLM1715:TLM1718 TVI1715:TVI1718 UFE1715:UFE1718 UPA1715:UPA1718 UYW1715:UYW1718 VIS1715:VIS1718 VSO1715:VSO1718 WCK1715:WCK1718 WMG1715:WMG1718 WWC1715:WWC1718 JQ1723:JQ1726 TM1723:TM1726 ADI1723:ADI1726 ANE1723:ANE1726 AXA1723:AXA1726 BGW1723:BGW1726 BQS1723:BQS1726 CAO1723:CAO1726 CKK1723:CKK1726 CUG1723:CUG1726 DEC1723:DEC1726 DNY1723:DNY1726 DXU1723:DXU1726 EHQ1723:EHQ1726 ERM1723:ERM1726 FBI1723:FBI1726 FLE1723:FLE1726 FVA1723:FVA1726 GEW1723:GEW1726 GOS1723:GOS1726 GYO1723:GYO1726 HIK1723:HIK1726 HSG1723:HSG1726 ICC1723:ICC1726 ILY1723:ILY1726 IVU1723:IVU1726 JFQ1723:JFQ1726 JPM1723:JPM1726 JZI1723:JZI1726 KJE1723:KJE1726 KTA1723:KTA1726 LCW1723:LCW1726 LMS1723:LMS1726 LWO1723:LWO1726 MGK1723:MGK1726 MQG1723:MQG1726 NAC1723:NAC1726 NJY1723:NJY1726 NTU1723:NTU1726 ODQ1723:ODQ1726 ONM1723:ONM1726 OXI1723:OXI1726 PHE1723:PHE1726 PRA1723:PRA1726 QAW1723:QAW1726 QKS1723:QKS1726 QUO1723:QUO1726 REK1723:REK1726 ROG1723:ROG1726 RYC1723:RYC1726 SHY1723:SHY1726 SRU1723:SRU1726 TBQ1723:TBQ1726 TLM1723:TLM1726 TVI1723:TVI1726 UFE1723:UFE1726 UPA1723:UPA1726 UYW1723:UYW1726 VIS1723:VIS1726 VSO1723:VSO1726 WCK1723:WCK1726 WMG1723:WMG1726 WWC1723:WWC1726 U1499:U1503 U1604:U1624 JQ1767:JQ1769 TM1767:TM1769 ADI1767:ADI1769 ANE1767:ANE1769 AXA1767:AXA1769 BGW1767:BGW1769 BQS1767:BQS1769 CAO1767:CAO1769 CKK1767:CKK1769 CUG1767:CUG1769 DEC1767:DEC1769 DNY1767:DNY1769 DXU1767:DXU1769 EHQ1767:EHQ1769 ERM1767:ERM1769 FBI1767:FBI1769 FLE1767:FLE1769 FVA1767:FVA1769 GEW1767:GEW1769 GOS1767:GOS1769 GYO1767:GYO1769 HIK1767:HIK1769 HSG1767:HSG1769 ICC1767:ICC1769 ILY1767:ILY1769 IVU1767:IVU1769 JFQ1767:JFQ1769 JPM1767:JPM1769 JZI1767:JZI1769 KJE1767:KJE1769 KTA1767:KTA1769 LCW1767:LCW1769 LMS1767:LMS1769 LWO1767:LWO1769 MGK1767:MGK1769 MQG1767:MQG1769 NAC1767:NAC1769 NJY1767:NJY1769 NTU1767:NTU1769 ODQ1767:ODQ1769 ONM1767:ONM1769 OXI1767:OXI1769 PHE1767:PHE1769 PRA1767:PRA1769 QAW1767:QAW1769 QKS1767:QKS1769 QUO1767:QUO1769 REK1767:REK1769 ROG1767:ROG1769 RYC1767:RYC1769 SHY1767:SHY1769 SRU1767:SRU1769 TBQ1767:TBQ1769 TLM1767:TLM1769 TVI1767:TVI1769 UFE1767:UFE1769 UPA1767:UPA1769 UYW1767:UYW1769 VIS1767:VIS1769 VSO1767:VSO1769 WCK1767:WCK1769 WMG1767:WMG1769 WWC1767:WWC1769 JQ1775:JQ1777 TM1775:TM1777 ADI1775:ADI1777 ANE1775:ANE1777 AXA1775:AXA1777 BGW1775:BGW1777 BQS1775:BQS1777 CAO1775:CAO1777 CKK1775:CKK1777 CUG1775:CUG1777 DEC1775:DEC1777 DNY1775:DNY1777 DXU1775:DXU1777 EHQ1775:EHQ1777 ERM1775:ERM1777 FBI1775:FBI1777 FLE1775:FLE1777 FVA1775:FVA1777 GEW1775:GEW1777 GOS1775:GOS1777 GYO1775:GYO1777 HIK1775:HIK1777 HSG1775:HSG1777 ICC1775:ICC1777 ILY1775:ILY1777 IVU1775:IVU1777 JFQ1775:JFQ1777 JPM1775:JPM1777 JZI1775:JZI1777 KJE1775:KJE1777 KTA1775:KTA1777 LCW1775:LCW1777 LMS1775:LMS1777 LWO1775:LWO1777 MGK1775:MGK1777 MQG1775:MQG1777 NAC1775:NAC1777 NJY1775:NJY1777 NTU1775:NTU1777 ODQ1775:ODQ1777 ONM1775:ONM1777 OXI1775:OXI1777 PHE1775:PHE1777 PRA1775:PRA1777 QAW1775:QAW1777 QKS1775:QKS1777 QUO1775:QUO1777 REK1775:REK1777 ROG1775:ROG1777 RYC1775:RYC1777 SHY1775:SHY1777 SRU1775:SRU1777 TBQ1775:TBQ1777 TLM1775:TLM1777 TVI1775:TVI1777 UFE1775:UFE1777 UPA1775:UPA1777 UYW1775:UYW1777 VIS1775:VIS1777 VSO1775:VSO1777 WCK1775:WCK1777 WMG1775:WMG1777 WWC1775:WWC1777 U1697:U1702 JQ1784:JQ1786 TM1784:TM1786 ADI1784:ADI1786 ANE1784:ANE1786 AXA1784:AXA1786 BGW1784:BGW1786 BQS1784:BQS1786 CAO1784:CAO1786 CKK1784:CKK1786 CUG1784:CUG1786 DEC1784:DEC1786 DNY1784:DNY1786 DXU1784:DXU1786 EHQ1784:EHQ1786 ERM1784:ERM1786 FBI1784:FBI1786 FLE1784:FLE1786 FVA1784:FVA1786 GEW1784:GEW1786 GOS1784:GOS1786 GYO1784:GYO1786 HIK1784:HIK1786 HSG1784:HSG1786 ICC1784:ICC1786 ILY1784:ILY1786 IVU1784:IVU1786 JFQ1784:JFQ1786 JPM1784:JPM1786 JZI1784:JZI1786 KJE1784:KJE1786 KTA1784:KTA1786 LCW1784:LCW1786 LMS1784:LMS1786 LWO1784:LWO1786 MGK1784:MGK1786 MQG1784:MQG1786 NAC1784:NAC1786 NJY1784:NJY1786 NTU1784:NTU1786 ODQ1784:ODQ1786 ONM1784:ONM1786 OXI1784:OXI1786 PHE1784:PHE1786 PRA1784:PRA1786 QAW1784:QAW1786 QKS1784:QKS1786 QUO1784:QUO1786 REK1784:REK1786 ROG1784:ROG1786 RYC1784:RYC1786 SHY1784:SHY1786 SRU1784:SRU1786 TBQ1784:TBQ1786 TLM1784:TLM1786 TVI1784:TVI1786 UFE1784:UFE1786 UPA1784:UPA1786 UYW1784:UYW1786 VIS1784:VIS1786 VSO1784:VSO1786 WCK1784:WCK1786 WMG1784:WMG1786 WWC1784:WWC1786 JQ1790:JQ1791 TM1790:TM1791 ADI1790:ADI1791 ANE1790:ANE1791 AXA1790:AXA1791 BGW1790:BGW1791 BQS1790:BQS1791 CAO1790:CAO1791 CKK1790:CKK1791 CUG1790:CUG1791 DEC1790:DEC1791 DNY1790:DNY1791 DXU1790:DXU1791 EHQ1790:EHQ1791 ERM1790:ERM1791 FBI1790:FBI1791 FLE1790:FLE1791 FVA1790:FVA1791 GEW1790:GEW1791 GOS1790:GOS1791 GYO1790:GYO1791 HIK1790:HIK1791 HSG1790:HSG1791 ICC1790:ICC1791 ILY1790:ILY1791 IVU1790:IVU1791 JFQ1790:JFQ1791 JPM1790:JPM1791 JZI1790:JZI1791 KJE1790:KJE1791 KTA1790:KTA1791 LCW1790:LCW1791 LMS1790:LMS1791 LWO1790:LWO1791 MGK1790:MGK1791 MQG1790:MQG1791 NAC1790:NAC1791 NJY1790:NJY1791 NTU1790:NTU1791 ODQ1790:ODQ1791 ONM1790:ONM1791 OXI1790:OXI1791 PHE1790:PHE1791 PRA1790:PRA1791 QAW1790:QAW1791 QKS1790:QKS1791 QUO1790:QUO1791 REK1790:REK1791 ROG1790:ROG1791 RYC1790:RYC1791 SHY1790:SHY1791 SRU1790:SRU1791 TBQ1790:TBQ1791 TLM1790:TLM1791 TVI1790:TVI1791 UFE1790:UFE1791 UPA1790:UPA1791 UYW1790:UYW1791 VIS1790:VIS1791 VSO1790:VSO1791 WCK1790:WCK1791 WMG1790:WMG1791 WWC1790:WWC1791 U1771:U1777 U3600:U3602 JQ1809:JQ1837 TM1809:TM1837 ADI1809:ADI1837 ANE1809:ANE1837 AXA1809:AXA1837 BGW1809:BGW1837 BQS1809:BQS1837 CAO1809:CAO1837 CKK1809:CKK1837 CUG1809:CUG1837 DEC1809:DEC1837 DNY1809:DNY1837 DXU1809:DXU1837 EHQ1809:EHQ1837 ERM1809:ERM1837 FBI1809:FBI1837 FLE1809:FLE1837 FVA1809:FVA1837 GEW1809:GEW1837 GOS1809:GOS1837 GYO1809:GYO1837 HIK1809:HIK1837 HSG1809:HSG1837 ICC1809:ICC1837 ILY1809:ILY1837 IVU1809:IVU1837 JFQ1809:JFQ1837 JPM1809:JPM1837 JZI1809:JZI1837 KJE1809:KJE1837 KTA1809:KTA1837 LCW1809:LCW1837 LMS1809:LMS1837 LWO1809:LWO1837 MGK1809:MGK1837 MQG1809:MQG1837 NAC1809:NAC1837 NJY1809:NJY1837 NTU1809:NTU1837 ODQ1809:ODQ1837 ONM1809:ONM1837 OXI1809:OXI1837 PHE1809:PHE1837 PRA1809:PRA1837 QAW1809:QAW1837 QKS1809:QKS1837 QUO1809:QUO1837 REK1809:REK1837 ROG1809:ROG1837 RYC1809:RYC1837 SHY1809:SHY1837 SRU1809:SRU1837 TBQ1809:TBQ1837 TLM1809:TLM1837 TVI1809:TVI1837 UFE1809:UFE1837 UPA1809:UPA1837 UYW1809:UYW1837 VIS1809:VIS1837 VSO1809:VSO1837 WCK1809:WCK1837 WMG1809:WMG1837 U1544:U1551 WWC1231:WWC1242 WMG1231:WMG1242 WCK1231:WCK1242 VSO1231:VSO1242 VIS1231:VIS1242 UYW1231:UYW1242 UPA1231:UPA1242 UFE1231:UFE1242 TVI1231:TVI1242 TLM1231:TLM1242 TBQ1231:TBQ1242 SRU1231:SRU1242 SHY1231:SHY1242 RYC1231:RYC1242 ROG1231:ROG1242 REK1231:REK1242 QUO1231:QUO1242 QKS1231:QKS1242 QAW1231:QAW1242 PRA1231:PRA1242 PHE1231:PHE1242 OXI1231:OXI1242 ONM1231:ONM1242 ODQ1231:ODQ1242 NTU1231:NTU1242 NJY1231:NJY1242 NAC1231:NAC1242 MQG1231:MQG1242 MGK1231:MGK1242 LWO1231:LWO1242 LMS1231:LMS1242 LCW1231:LCW1242 KTA1231:KTA1242 KJE1231:KJE1242 JZI1231:JZI1242 JPM1231:JPM1242 JFQ1231:JFQ1242 IVU1231:IVU1242 ILY1231:ILY1242 ICC1231:ICC1242 HSG1231:HSG1242 HIK1231:HIK1242 GYO1231:GYO1242 GOS1231:GOS1242 GEW1231:GEW1242 FVA1231:FVA1242 FLE1231:FLE1242 FBI1231:FBI1242 ERM1231:ERM1242 EHQ1231:EHQ1242 DXU1231:DXU1242 DNY1231:DNY1242 DEC1231:DEC1242 CUG1231:CUG1242 CKK1231:CKK1242 CAO1231:CAO1242 BQS1231:BQS1242 BGW1231:BGW1242 AXA1231:AXA1242 ANE1231:ANE1242 ADI1231:ADI1242 TM1231:TM1242 JQ1231:JQ1242 U1186 JQ1253:JQ1282 TM1253:TM1282 ADI1253:ADI1282 ANE1253:ANE1282 AXA1253:AXA1282 BGW1253:BGW1282 BQS1253:BQS1282 CAO1253:CAO1282 CKK1253:CKK1282 CUG1253:CUG1282 DEC1253:DEC1282 DNY1253:DNY1282 DXU1253:DXU1282 EHQ1253:EHQ1282 ERM1253:ERM1282 FBI1253:FBI1282 FLE1253:FLE1282 FVA1253:FVA1282 GEW1253:GEW1282 GOS1253:GOS1282 GYO1253:GYO1282 HIK1253:HIK1282 HSG1253:HSG1282 ICC1253:ICC1282 ILY1253:ILY1282 IVU1253:IVU1282 JFQ1253:JFQ1282 JPM1253:JPM1282 JZI1253:JZI1282 KJE1253:KJE1282 KTA1253:KTA1282 LCW1253:LCW1282 LMS1253:LMS1282 LWO1253:LWO1282 MGK1253:MGK1282 MQG1253:MQG1282 NAC1253:NAC1282 NJY1253:NJY1282 NTU1253:NTU1282 ODQ1253:ODQ1282 ONM1253:ONM1282 OXI1253:OXI1282 PHE1253:PHE1282 PRA1253:PRA1282 QAW1253:QAW1282 QKS1253:QKS1282 QUO1253:QUO1282 REK1253:REK1282 ROG1253:ROG1282 RYC1253:RYC1282 SHY1253:SHY1282 SRU1253:SRU1282 TBQ1253:TBQ1282 TLM1253:TLM1282 TVI1253:TVI1282 UFE1253:UFE1282 UPA1253:UPA1282 UYW1253:UYW1282 VIS1253:VIS1282 VSO1253:VSO1282 WCK1253:WCK1282 WMG1253:WMG1282 WWC1253:WWC1282 WWC1327 U1296:U1300 JQ1327 TM1327 ADI1327 ANE1327 AXA1327 BGW1327 BQS1327 CAO1327 CKK1327 CUG1327 DEC1327 DNY1327 DXU1327 EHQ1327 ERM1327 FBI1327 FLE1327 FVA1327 GEW1327 GOS1327 GYO1327 HIK1327 HSG1327 ICC1327 ILY1327 IVU1327 JFQ1327 JPM1327 JZI1327 KJE1327 KTA1327 LCW1327 LMS1327 LWO1327 MGK1327 MQG1327 NAC1327 NJY1327 NTU1327 ODQ1327 ONM1327 OXI1327 PHE1327 PRA1327 QAW1327 QKS1327 QUO1327 REK1327 ROG1327 RYC1327 SHY1327 SRU1327 TBQ1327 TLM1327 TVI1327 UFE1327 UPA1327 UYW1327 VIS1327 VSO1327 WCK1327 WMG1327 JQ1330:JQ1337 TM1330:TM1337 ADI1330:ADI1337 ANE1330:ANE1337 AXA1330:AXA1337 BGW1330:BGW1337 BQS1330:BQS1337 CAO1330:CAO1337 CKK1330:CKK1337 CUG1330:CUG1337 DEC1330:DEC1337 DNY1330:DNY1337 DXU1330:DXU1337 EHQ1330:EHQ1337 ERM1330:ERM1337 FBI1330:FBI1337 FLE1330:FLE1337 FVA1330:FVA1337 GEW1330:GEW1337 GOS1330:GOS1337 GYO1330:GYO1337 HIK1330:HIK1337 HSG1330:HSG1337 ICC1330:ICC1337 ILY1330:ILY1337 IVU1330:IVU1337 JFQ1330:JFQ1337 JPM1330:JPM1337 JZI1330:JZI1337 KJE1330:KJE1337 KTA1330:KTA1337 LCW1330:LCW1337 LMS1330:LMS1337 LWO1330:LWO1337 MGK1330:MGK1337 MQG1330:MQG1337 NAC1330:NAC1337 NJY1330:NJY1337 NTU1330:NTU1337 ODQ1330:ODQ1337 ONM1330:ONM1337 OXI1330:OXI1337 PHE1330:PHE1337 PRA1330:PRA1337 QAW1330:QAW1337 QKS1330:QKS1337 QUO1330:QUO1337 REK1330:REK1337 ROG1330:ROG1337 RYC1330:RYC1337 SHY1330:SHY1337 SRU1330:SRU1337 TBQ1330:TBQ1337 TLM1330:TLM1337 TVI1330:TVI1337 UFE1330:UFE1337 UPA1330:UPA1337 UYW1330:UYW1337 VIS1330:VIS1337 VSO1330:VSO1337 WCK1330:WCK1337 WMG1330:WMG1337 WWC1330:WWC1337 U1183:U1184 JQ1341:JQ1348 TM1341:TM1348 ADI1341:ADI1348 ANE1341:ANE1348 AXA1341:AXA1348 BGW1341:BGW1348 BQS1341:BQS1348 CAO1341:CAO1348 CKK1341:CKK1348 CUG1341:CUG1348 DEC1341:DEC1348 DNY1341:DNY1348 DXU1341:DXU1348 EHQ1341:EHQ1348 ERM1341:ERM1348 FBI1341:FBI1348 FLE1341:FLE1348 FVA1341:FVA1348 GEW1341:GEW1348 GOS1341:GOS1348 GYO1341:GYO1348 HIK1341:HIK1348 HSG1341:HSG1348 ICC1341:ICC1348 ILY1341:ILY1348 IVU1341:IVU1348 JFQ1341:JFQ1348 JPM1341:JPM1348 JZI1341:JZI1348 KJE1341:KJE1348 KTA1341:KTA1348 LCW1341:LCW1348 LMS1341:LMS1348 LWO1341:LWO1348 MGK1341:MGK1348 MQG1341:MQG1348 NAC1341:NAC1348 NJY1341:NJY1348 NTU1341:NTU1348 ODQ1341:ODQ1348 ONM1341:ONM1348 OXI1341:OXI1348 PHE1341:PHE1348 PRA1341:PRA1348 QAW1341:QAW1348 QKS1341:QKS1348 QUO1341:QUO1348 REK1341:REK1348 ROG1341:ROG1348 RYC1341:RYC1348 SHY1341:SHY1348 SRU1341:SRU1348 TBQ1341:TBQ1348 TLM1341:TLM1348 TVI1341:TVI1348 UFE1341:UFE1348 UPA1341:UPA1348 UYW1341:UYW1348 VIS1341:VIS1348 VSO1341:VSO1348 WCK1341:WCK1348 WMG1341:WMG1348 WWC1341:WWC1348 U1356:U1359 JQ1366 TM1366 ADI1366 ANE1366 AXA1366 BGW1366 BQS1366 CAO1366 CKK1366 CUG1366 DEC1366 DNY1366 DXU1366 EHQ1366 ERM1366 FBI1366 FLE1366 FVA1366 GEW1366 GOS1366 GYO1366 HIK1366 HSG1366 ICC1366 ILY1366 IVU1366 JFQ1366 JPM1366 JZI1366 KJE1366 KTA1366 LCW1366 LMS1366 LWO1366 MGK1366 MQG1366 NAC1366 NJY1366 NTU1366 ODQ1366 ONM1366 OXI1366 PHE1366 PRA1366 QAW1366 QKS1366 QUO1366 REK1366 ROG1366 RYC1366 SHY1366 SRU1366 TBQ1366 TLM1366 TVI1366 UFE1366 UPA1366 UYW1366 VIS1366 VSO1366 WCK1366 WMG1366 WWC1366 JQ1370:JQ1376 TM1370:TM1376 ADI1370:ADI1376 ANE1370:ANE1376 AXA1370:AXA1376 BGW1370:BGW1376 BQS1370:BQS1376 CAO1370:CAO1376 CKK1370:CKK1376 CUG1370:CUG1376 DEC1370:DEC1376 DNY1370:DNY1376 DXU1370:DXU1376 EHQ1370:EHQ1376 ERM1370:ERM1376 FBI1370:FBI1376 FLE1370:FLE1376 FVA1370:FVA1376 GEW1370:GEW1376 GOS1370:GOS1376 GYO1370:GYO1376 HIK1370:HIK1376 HSG1370:HSG1376 ICC1370:ICC1376 ILY1370:ILY1376 IVU1370:IVU1376 JFQ1370:JFQ1376 JPM1370:JPM1376 JZI1370:JZI1376 KJE1370:KJE1376 KTA1370:KTA1376 LCW1370:LCW1376 LMS1370:LMS1376 LWO1370:LWO1376 MGK1370:MGK1376 MQG1370:MQG1376 NAC1370:NAC1376 NJY1370:NJY1376 NTU1370:NTU1376 ODQ1370:ODQ1376 ONM1370:ONM1376 OXI1370:OXI1376 PHE1370:PHE1376 PRA1370:PRA1376 QAW1370:QAW1376 QKS1370:QKS1376 QUO1370:QUO1376 REK1370:REK1376 ROG1370:ROG1376 RYC1370:RYC1376 SHY1370:SHY1376 SRU1370:SRU1376 TBQ1370:TBQ1376 TLM1370:TLM1376 TVI1370:TVI1376 UFE1370:UFE1376 UPA1370:UPA1376 UYW1370:UYW1376 VIS1370:VIS1376 VSO1370:VSO1376 WCK1370:WCK1376 WMG1370:WMG1376 WWC1370:WWC1376 U1204 JQ1380:JQ1389 TM1380:TM1389 ADI1380:ADI1389 ANE1380:ANE1389 AXA1380:AXA1389 BGW1380:BGW1389 BQS1380:BQS1389 CAO1380:CAO1389 CKK1380:CKK1389 CUG1380:CUG1389 DEC1380:DEC1389 DNY1380:DNY1389 DXU1380:DXU1389 EHQ1380:EHQ1389 ERM1380:ERM1389 FBI1380:FBI1389 FLE1380:FLE1389 FVA1380:FVA1389 GEW1380:GEW1389 GOS1380:GOS1389 GYO1380:GYO1389 HIK1380:HIK1389 HSG1380:HSG1389 ICC1380:ICC1389 ILY1380:ILY1389 IVU1380:IVU1389 JFQ1380:JFQ1389 JPM1380:JPM1389 JZI1380:JZI1389 KJE1380:KJE1389 KTA1380:KTA1389 LCW1380:LCW1389 LMS1380:LMS1389 LWO1380:LWO1389 MGK1380:MGK1389 MQG1380:MQG1389 NAC1380:NAC1389 NJY1380:NJY1389 NTU1380:NTU1389 ODQ1380:ODQ1389 ONM1380:ONM1389 OXI1380:OXI1389 PHE1380:PHE1389 PRA1380:PRA1389 QAW1380:QAW1389 QKS1380:QKS1389 QUO1380:QUO1389 REK1380:REK1389 ROG1380:ROG1389 RYC1380:RYC1389 SHY1380:SHY1389 SRU1380:SRU1389 TBQ1380:TBQ1389 TLM1380:TLM1389 TVI1380:TVI1389 UFE1380:UFE1389 UPA1380:UPA1389 UYW1380:UYW1389 VIS1380:VIS1389 VSO1380:VSO1389 WCK1380:WCK1389 WMG1380:WMG1389 WWC1380:WWC1389 JQ1394:JQ1404 TM1394:TM1404 ADI1394:ADI1404 ANE1394:ANE1404 AXA1394:AXA1404 BGW1394:BGW1404 BQS1394:BQS1404 CAO1394:CAO1404 CKK1394:CKK1404 CUG1394:CUG1404 DEC1394:DEC1404 DNY1394:DNY1404 DXU1394:DXU1404 EHQ1394:EHQ1404 ERM1394:ERM1404 FBI1394:FBI1404 FLE1394:FLE1404 FVA1394:FVA1404 GEW1394:GEW1404 GOS1394:GOS1404 GYO1394:GYO1404 HIK1394:HIK1404 HSG1394:HSG1404 ICC1394:ICC1404 ILY1394:ILY1404 IVU1394:IVU1404 JFQ1394:JFQ1404 JPM1394:JPM1404 JZI1394:JZI1404 KJE1394:KJE1404 KTA1394:KTA1404 LCW1394:LCW1404 LMS1394:LMS1404 LWO1394:LWO1404 MGK1394:MGK1404 MQG1394:MQG1404 NAC1394:NAC1404 NJY1394:NJY1404 NTU1394:NTU1404 ODQ1394:ODQ1404 ONM1394:ONM1404 OXI1394:OXI1404 PHE1394:PHE1404 PRA1394:PRA1404 QAW1394:QAW1404 QKS1394:QKS1404 QUO1394:QUO1404 REK1394:REK1404 ROG1394:ROG1404 RYC1394:RYC1404 SHY1394:SHY1404 SRU1394:SRU1404 TBQ1394:TBQ1404 TLM1394:TLM1404 TVI1394:TVI1404 UFE1394:UFE1404 UPA1394:UPA1404 UYW1394:UYW1404 VIS1394:VIS1404 VSO1394:VSO1404 WCK1394:WCK1404 WMG1394:WMG1404 WWC1394:WWC1404 U1386:U1405 U1493 JR1825:JR1826 TN1825:TN1826 ADJ1825:ADJ1826 ANF1825:ANF1826 AXB1825:AXB1826 BGX1825:BGX1826 BQT1825:BQT1826 CAP1825:CAP1826 CKL1825:CKL1826 CUH1825:CUH1826 DED1825:DED1826 DNZ1825:DNZ1826 DXV1825:DXV1826 EHR1825:EHR1826 ERN1825:ERN1826 FBJ1825:FBJ1826 FLF1825:FLF1826 FVB1825:FVB1826 GEX1825:GEX1826 GOT1825:GOT1826 GYP1825:GYP1826 HIL1825:HIL1826 HSH1825:HSH1826 ICD1825:ICD1826 ILZ1825:ILZ1826 IVV1825:IVV1826 JFR1825:JFR1826 JPN1825:JPN1826 JZJ1825:JZJ1826 KJF1825:KJF1826 KTB1825:KTB1826 LCX1825:LCX1826 LMT1825:LMT1826 LWP1825:LWP1826 MGL1825:MGL1826 MQH1825:MQH1826 NAD1825:NAD1826 NJZ1825:NJZ1826 NTV1825:NTV1826 ODR1825:ODR1826 ONN1825:ONN1826 OXJ1825:OXJ1826 PHF1825:PHF1826 PRB1825:PRB1826 QAX1825:QAX1826 QKT1825:QKT1826 QUP1825:QUP1826 REL1825:REL1826 ROH1825:ROH1826 RYD1825:RYD1826 SHZ1825:SHZ1826 SRV1825:SRV1826 TBR1825:TBR1826 TLN1825:TLN1826 TVJ1825:TVJ1826 UFF1825:UFF1826 UPB1825:UPB1826 UYX1825:UYX1826 VIT1825:VIT1826 VSP1825:VSP1826 WCL1825:WCL1826 WMH1825:WMH1826 WWD1825:WWD1826 WWC2012 U1874 JQ1906:JQ1930 TM1906:TM1930 ADI1906:ADI1930 ANE1906:ANE1930 AXA1906:AXA1930 BGW1906:BGW1930 BQS1906:BQS1930 CAO1906:CAO1930 CKK1906:CKK1930 CUG1906:CUG1930 DEC1906:DEC1930 DNY1906:DNY1930 DXU1906:DXU1930 EHQ1906:EHQ1930 ERM1906:ERM1930 FBI1906:FBI1930 FLE1906:FLE1930 FVA1906:FVA1930 GEW1906:GEW1930 GOS1906:GOS1930 GYO1906:GYO1930 HIK1906:HIK1930 HSG1906:HSG1930 ICC1906:ICC1930 ILY1906:ILY1930 IVU1906:IVU1930 JFQ1906:JFQ1930 JPM1906:JPM1930 JZI1906:JZI1930 KJE1906:KJE1930 KTA1906:KTA1930 LCW1906:LCW1930 LMS1906:LMS1930 LWO1906:LWO1930 MGK1906:MGK1930 MQG1906:MQG1930 NAC1906:NAC1930 NJY1906:NJY1930 NTU1906:NTU1930 ODQ1906:ODQ1930 ONM1906:ONM1930 OXI1906:OXI1930 PHE1906:PHE1930 PRA1906:PRA1930 QAW1906:QAW1930 QKS1906:QKS1930 QUO1906:QUO1930 REK1906:REK1930 ROG1906:ROG1930 RYC1906:RYC1930 SHY1906:SHY1930 SRU1906:SRU1930 TBQ1906:TBQ1930 TLM1906:TLM1930 TVI1906:TVI1930 UFE1906:UFE1930 UPA1906:UPA1930 UYW1906:UYW1930 VIS1906:VIS1930 VSO1906:VSO1930 WCK1906:WCK1930 WMG1906:WMG1930 WWC1906:WWC1930 U3158:U3169 JQ1971:JQ1972 TM1971:TM1972 ADI1971:ADI1972 ANE1971:ANE1972 AXA1971:AXA1972 BGW1971:BGW1972 BQS1971:BQS1972 CAO1971:CAO1972 CKK1971:CKK1972 CUG1971:CUG1972 DEC1971:DEC1972 DNY1971:DNY1972 DXU1971:DXU1972 EHQ1971:EHQ1972 ERM1971:ERM1972 FBI1971:FBI1972 FLE1971:FLE1972 FVA1971:FVA1972 GEW1971:GEW1972 GOS1971:GOS1972 GYO1971:GYO1972 HIK1971:HIK1972 HSG1971:HSG1972 ICC1971:ICC1972 ILY1971:ILY1972 IVU1971:IVU1972 JFQ1971:JFQ1972 JPM1971:JPM1972 JZI1971:JZI1972 KJE1971:KJE1972 KTA1971:KTA1972 LCW1971:LCW1972 LMS1971:LMS1972 LWO1971:LWO1972 MGK1971:MGK1972 MQG1971:MQG1972 NAC1971:NAC1972 NJY1971:NJY1972 NTU1971:NTU1972 ODQ1971:ODQ1972 ONM1971:ONM1972 OXI1971:OXI1972 PHE1971:PHE1972 PRA1971:PRA1972 QAW1971:QAW1972 QKS1971:QKS1972 QUO1971:QUO1972 REK1971:REK1972 ROG1971:ROG1972 RYC1971:RYC1972 SHY1971:SHY1972 SRU1971:SRU1972 TBQ1971:TBQ1972 TLM1971:TLM1972 TVI1971:TVI1972 UFE1971:UFE1972 UPA1971:UPA1972 UYW1971:UYW1972 VIS1971:VIS1972 VSO1971:VSO1972 WCK1971:WCK1972 WMG1971:WMG1972 WWC1971:WWC1972 U1751 JQ1162:JQ1167 TM1162:TM1167 ADI1162:ADI1167 ANE1162:ANE1167 AXA1162:AXA1167 BGW1162:BGW1167 BQS1162:BQS1167 CAO1162:CAO1167 CKK1162:CKK1167 CUG1162:CUG1167 DEC1162:DEC1167 DNY1162:DNY1167 DXU1162:DXU1167 EHQ1162:EHQ1167 ERM1162:ERM1167 FBI1162:FBI1167 FLE1162:FLE1167 FVA1162:FVA1167 GEW1162:GEW1167 GOS1162:GOS1167 GYO1162:GYO1167 HIK1162:HIK1167 HSG1162:HSG1167 ICC1162:ICC1167 ILY1162:ILY1167 IVU1162:IVU1167 JFQ1162:JFQ1167 JPM1162:JPM1167 JZI1162:JZI1167 KJE1162:KJE1167 KTA1162:KTA1167 LCW1162:LCW1167 LMS1162:LMS1167 LWO1162:LWO1167 MGK1162:MGK1167 MQG1162:MQG1167 NAC1162:NAC1167 NJY1162:NJY1167 NTU1162:NTU1167 ODQ1162:ODQ1167 ONM1162:ONM1167 OXI1162:OXI1167 PHE1162:PHE1167 PRA1162:PRA1167 QAW1162:QAW1167 QKS1162:QKS1167 QUO1162:QUO1167 REK1162:REK1167 ROG1162:ROG1167 RYC1162:RYC1167 SHY1162:SHY1167 SRU1162:SRU1167 TBQ1162:TBQ1167 TLM1162:TLM1167 TVI1162:TVI1167 UFE1162:UFE1167 UPA1162:UPA1167 UYW1162:UYW1167 VIS1162:VIS1167 VSO1162:VSO1167 WCK1162:WCK1167 WMG1162:WMG1167 WWC1162:WWC1167 U1155:U1158 ANE8128 U1580 U1310 U1312:U1326 U1278:U1283 U1328:U1337 U1380:U1382 U1384 JQ1980:JQ1990 TM1980:TM1990 ADI1980:ADI1990 ANE1980:ANE1990 AXA1980:AXA1990 BGW1980:BGW1990 BQS1980:BQS1990 CAO1980:CAO1990 CKK1980:CKK1990 CUG1980:CUG1990 DEC1980:DEC1990 DNY1980:DNY1990 DXU1980:DXU1990 EHQ1980:EHQ1990 ERM1980:ERM1990 FBI1980:FBI1990 FLE1980:FLE1990 FVA1980:FVA1990 GEW1980:GEW1990 GOS1980:GOS1990 GYO1980:GYO1990 HIK1980:HIK1990 HSG1980:HSG1990 ICC1980:ICC1990 ILY1980:ILY1990 IVU1980:IVU1990 JFQ1980:JFQ1990 JPM1980:JPM1990 JZI1980:JZI1990 KJE1980:KJE1990 KTA1980:KTA1990 LCW1980:LCW1990 LMS1980:LMS1990 LWO1980:LWO1990 MGK1980:MGK1990 MQG1980:MQG1990 NAC1980:NAC1990 NJY1980:NJY1990 NTU1980:NTU1990 ODQ1980:ODQ1990 ONM1980:ONM1990 OXI1980:OXI1990 PHE1980:PHE1990 PRA1980:PRA1990 QAW1980:QAW1990 QKS1980:QKS1990 QUO1980:QUO1990 REK1980:REK1990 ROG1980:ROG1990 RYC1980:RYC1990 SHY1980:SHY1990 SRU1980:SRU1990 TBQ1980:TBQ1990 TLM1980:TLM1990 TVI1980:TVI1990 UFE1980:UFE1990 UPA1980:UPA1990 UYW1980:UYW1990 VIS1980:VIS1990 VSO1980:VSO1990 WCK1980:WCK1990 WMG1980:WMG1990 WWC1980:WWC1990 U2001:U2012 JQ2001:JQ2004 TM2001:TM2004 ADI2001:ADI2004 ANE2001:ANE2004 AXA2001:AXA2004 BGW2001:BGW2004 BQS2001:BQS2004 CAO2001:CAO2004 CKK2001:CKK2004 CUG2001:CUG2004 DEC2001:DEC2004 DNY2001:DNY2004 DXU2001:DXU2004 EHQ2001:EHQ2004 ERM2001:ERM2004 FBI2001:FBI2004 FLE2001:FLE2004 FVA2001:FVA2004 GEW2001:GEW2004 GOS2001:GOS2004 GYO2001:GYO2004 HIK2001:HIK2004 HSG2001:HSG2004 ICC2001:ICC2004 ILY2001:ILY2004 IVU2001:IVU2004 JFQ2001:JFQ2004 JPM2001:JPM2004 JZI2001:JZI2004 KJE2001:KJE2004 KTA2001:KTA2004 LCW2001:LCW2004 LMS2001:LMS2004 LWO2001:LWO2004 MGK2001:MGK2004 MQG2001:MQG2004 NAC2001:NAC2004 NJY2001:NJY2004 NTU2001:NTU2004 ODQ2001:ODQ2004 ONM2001:ONM2004 OXI2001:OXI2004 PHE2001:PHE2004 PRA2001:PRA2004 QAW2001:QAW2004 QKS2001:QKS2004 QUO2001:QUO2004 REK2001:REK2004 ROG2001:ROG2004 RYC2001:RYC2004 SHY2001:SHY2004 SRU2001:SRU2004 TBQ2001:TBQ2004 TLM2001:TLM2004 TVI2001:TVI2004 UFE2001:UFE2004 UPA2001:UPA2004 UYW2001:UYW2004 VIS2001:VIS2004 VSO2001:VSO2004 WCK2001:WCK2004 WMG2001:WMG2004 WWC2001:WWC2004 JQ2012 TM2012 ADI2012 ANE2012 AXA2012 BGW2012 BQS2012 CAO2012 CKK2012 CUG2012 DEC2012 DNY2012 DXU2012 EHQ2012 ERM2012 FBI2012 FLE2012 FVA2012 GEW2012 GOS2012 GYO2012 HIK2012 HSG2012 ICC2012 ILY2012 IVU2012 JFQ2012 JPM2012 JZI2012 KJE2012 KTA2012 LCW2012 LMS2012 LWO2012 MGK2012 MQG2012 NAC2012 NJY2012 NTU2012 ODQ2012 ONM2012 OXI2012 PHE2012 PRA2012 QAW2012 QKS2012 QUO2012 REK2012 ROG2012 RYC2012 SHY2012 SRU2012 TBQ2012 TLM2012 TVI2012 UFE2012 UPA2012 UYW2012 VIS2012 VSO2012 WCK2012 WMG2012 WWC1851:WWC1859 WMG1851:WMG1859 WCK1851:WCK1859 VSO1851:VSO1859 VIS1851:VIS1859 UYW1851:UYW1859 UPA1851:UPA1859 UFE1851:UFE1859 TVI1851:TVI1859 TLM1851:TLM1859 TBQ1851:TBQ1859 SRU1851:SRU1859 SHY1851:SHY1859 RYC1851:RYC1859 ROG1851:ROG1859 REK1851:REK1859 QUO1851:QUO1859 QKS1851:QKS1859 QAW1851:QAW1859 PRA1851:PRA1859 PHE1851:PHE1859 OXI1851:OXI1859 ONM1851:ONM1859 ODQ1851:ODQ1859 NTU1851:NTU1859 NJY1851:NJY1859 NAC1851:NAC1859 MQG1851:MQG1859 MGK1851:MGK1859 LWO1851:LWO1859 LMS1851:LMS1859 LCW1851:LCW1859 KTA1851:KTA1859 KJE1851:KJE1859 JZI1851:JZI1859 JPM1851:JPM1859 JFQ1851:JFQ1859 IVU1851:IVU1859 ILY1851:ILY1859 ICC1851:ICC1859 HSG1851:HSG1859 HIK1851:HIK1859 GYO1851:GYO1859 GOS1851:GOS1859 GEW1851:GEW1859 FVA1851:FVA1859 FLE1851:FLE1859 FBI1851:FBI1859 ERM1851:ERM1859 EHQ1851:EHQ1859 DXU1851:DXU1859 DNY1851:DNY1859 DEC1851:DEC1859 CUG1851:CUG1859 CKK1851:CKK1859 CAO1851:CAO1859 BQS1851:BQS1859 BGW1851:BGW1859 AXA1851:AXA1859 ANE1851:ANE1859 ADI1851:ADI1859 TM1851:TM1859 JQ1851:JQ1859 U1851:U1859 U2016:U2021 JQ2016:JQ2018 TM2016:TM2018 ADI2016:ADI2018 ANE2016:ANE2018 AXA2016:AXA2018 BGW2016:BGW2018 BQS2016:BQS2018 CAO2016:CAO2018 CKK2016:CKK2018 CUG2016:CUG2018 DEC2016:DEC2018 DNY2016:DNY2018 DXU2016:DXU2018 EHQ2016:EHQ2018 ERM2016:ERM2018 FBI2016:FBI2018 FLE2016:FLE2018 FVA2016:FVA2018 GEW2016:GEW2018 GOS2016:GOS2018 GYO2016:GYO2018 HIK2016:HIK2018 HSG2016:HSG2018 ICC2016:ICC2018 ILY2016:ILY2018 IVU2016:IVU2018 JFQ2016:JFQ2018 JPM2016:JPM2018 JZI2016:JZI2018 KJE2016:KJE2018 KTA2016:KTA2018 LCW2016:LCW2018 LMS2016:LMS2018 LWO2016:LWO2018 MGK2016:MGK2018 MQG2016:MQG2018 NAC2016:NAC2018 NJY2016:NJY2018 NTU2016:NTU2018 ODQ2016:ODQ2018 ONM2016:ONM2018 OXI2016:OXI2018 PHE2016:PHE2018 PRA2016:PRA2018 QAW2016:QAW2018 QKS2016:QKS2018 QUO2016:QUO2018 REK2016:REK2018 ROG2016:ROG2018 RYC2016:RYC2018 SHY2016:SHY2018 SRU2016:SRU2018 TBQ2016:TBQ2018 TLM2016:TLM2018 TVI2016:TVI2018 UFE2016:UFE2018 UPA2016:UPA2018 UYW2016:UYW2018 VIS2016:VIS2018 VSO2016:VSO2018 WCK2016:WCK2018 WMG2016:WMG2018 WWC2016:WWC2018 U1588:U1598 JQ2045:JQ2055 TM2045:TM2055 ADI2045:ADI2055 ANE2045:ANE2055 AXA2045:AXA2055 BGW2045:BGW2055 BQS2045:BQS2055 CAO2045:CAO2055 CKK2045:CKK2055 CUG2045:CUG2055 DEC2045:DEC2055 DNY2045:DNY2055 DXU2045:DXU2055 EHQ2045:EHQ2055 ERM2045:ERM2055 FBI2045:FBI2055 FLE2045:FLE2055 FVA2045:FVA2055 GEW2045:GEW2055 GOS2045:GOS2055 GYO2045:GYO2055 HIK2045:HIK2055 HSG2045:HSG2055 ICC2045:ICC2055 ILY2045:ILY2055 IVU2045:IVU2055 JFQ2045:JFQ2055 JPM2045:JPM2055 JZI2045:JZI2055 KJE2045:KJE2055 KTA2045:KTA2055 LCW2045:LCW2055 LMS2045:LMS2055 LWO2045:LWO2055 MGK2045:MGK2055 MQG2045:MQG2055 NAC2045:NAC2055 NJY2045:NJY2055 NTU2045:NTU2055 ODQ2045:ODQ2055 ONM2045:ONM2055 OXI2045:OXI2055 PHE2045:PHE2055 PRA2045:PRA2055 QAW2045:QAW2055 QKS2045:QKS2055 QUO2045:QUO2055 REK2045:REK2055 ROG2045:ROG2055 RYC2045:RYC2055 SHY2045:SHY2055 SRU2045:SRU2055 TBQ2045:TBQ2055 TLM2045:TLM2055 TVI2045:TVI2055 UFE2045:UFE2055 UPA2045:UPA2055 UYW2045:UYW2055 VIS2045:VIS2055 VSO2045:VSO2055 WCK2045:WCK2055 WMG2045:WMG2055 WWC2045:WWC2055 JQ2068:JQ2071 TM2068:TM2071 ADI2068:ADI2071 ANE2068:ANE2071 AXA2068:AXA2071 BGW2068:BGW2071 BQS2068:BQS2071 CAO2068:CAO2071 CKK2068:CKK2071 CUG2068:CUG2071 DEC2068:DEC2071 DNY2068:DNY2071 DXU2068:DXU2071 EHQ2068:EHQ2071 ERM2068:ERM2071 FBI2068:FBI2071 FLE2068:FLE2071 FVA2068:FVA2071 GEW2068:GEW2071 GOS2068:GOS2071 GYO2068:GYO2071 HIK2068:HIK2071 HSG2068:HSG2071 ICC2068:ICC2071 ILY2068:ILY2071 IVU2068:IVU2071 JFQ2068:JFQ2071 JPM2068:JPM2071 JZI2068:JZI2071 KJE2068:KJE2071 KTA2068:KTA2071 LCW2068:LCW2071 LMS2068:LMS2071 LWO2068:LWO2071 MGK2068:MGK2071 MQG2068:MQG2071 NAC2068:NAC2071 NJY2068:NJY2071 NTU2068:NTU2071 ODQ2068:ODQ2071 ONM2068:ONM2071 OXI2068:OXI2071 PHE2068:PHE2071 PRA2068:PRA2071 QAW2068:QAW2071 QKS2068:QKS2071 QUO2068:QUO2071 REK2068:REK2071 ROG2068:ROG2071 RYC2068:RYC2071 SHY2068:SHY2071 SRU2068:SRU2071 TBQ2068:TBQ2071 TLM2068:TLM2071 TVI2068:TVI2071 UFE2068:UFE2071 UPA2068:UPA2071 UYW2068:UYW2071 VIS2068:VIS2071 VSO2068:VSO2071 WCK2068:WCK2071 WMG2068:WMG2071 WWC2068:WWC2071 JQ2076:JQ2077 TM2076:TM2077 ADI2076:ADI2077 ANE2076:ANE2077 AXA2076:AXA2077 BGW2076:BGW2077 BQS2076:BQS2077 CAO2076:CAO2077 CKK2076:CKK2077 CUG2076:CUG2077 DEC2076:DEC2077 DNY2076:DNY2077 DXU2076:DXU2077 EHQ2076:EHQ2077 ERM2076:ERM2077 FBI2076:FBI2077 FLE2076:FLE2077 FVA2076:FVA2077 GEW2076:GEW2077 GOS2076:GOS2077 GYO2076:GYO2077 HIK2076:HIK2077 HSG2076:HSG2077 ICC2076:ICC2077 ILY2076:ILY2077 IVU2076:IVU2077 JFQ2076:JFQ2077 JPM2076:JPM2077 JZI2076:JZI2077 KJE2076:KJE2077 KTA2076:KTA2077 LCW2076:LCW2077 LMS2076:LMS2077 LWO2076:LWO2077 MGK2076:MGK2077 MQG2076:MQG2077 NAC2076:NAC2077 NJY2076:NJY2077 NTU2076:NTU2077 ODQ2076:ODQ2077 ONM2076:ONM2077 OXI2076:OXI2077 PHE2076:PHE2077 PRA2076:PRA2077 QAW2076:QAW2077 QKS2076:QKS2077 QUO2076:QUO2077 REK2076:REK2077 ROG2076:ROG2077 RYC2076:RYC2077 SHY2076:SHY2077 SRU2076:SRU2077 TBQ2076:TBQ2077 TLM2076:TLM2077 TVI2076:TVI2077 UFE2076:UFE2077 UPA2076:UPA2077 UYW2076:UYW2077 VIS2076:VIS2077 VSO2076:VSO2077 WCK2076:WCK2077 WMG2076:WMG2077 WWC2076:WWC2077 U1463 JQ2091:JQ2094 TM2091:TM2094 ADI2091:ADI2094 ANE2091:ANE2094 AXA2091:AXA2094 BGW2091:BGW2094 BQS2091:BQS2094 CAO2091:CAO2094 CKK2091:CKK2094 CUG2091:CUG2094 DEC2091:DEC2094 DNY2091:DNY2094 DXU2091:DXU2094 EHQ2091:EHQ2094 ERM2091:ERM2094 FBI2091:FBI2094 FLE2091:FLE2094 FVA2091:FVA2094 GEW2091:GEW2094 GOS2091:GOS2094 GYO2091:GYO2094 HIK2091:HIK2094 HSG2091:HSG2094 ICC2091:ICC2094 ILY2091:ILY2094 IVU2091:IVU2094 JFQ2091:JFQ2094 JPM2091:JPM2094 JZI2091:JZI2094 KJE2091:KJE2094 KTA2091:KTA2094 LCW2091:LCW2094 LMS2091:LMS2094 LWO2091:LWO2094 MGK2091:MGK2094 MQG2091:MQG2094 NAC2091:NAC2094 NJY2091:NJY2094 NTU2091:NTU2094 ODQ2091:ODQ2094 ONM2091:ONM2094 OXI2091:OXI2094 PHE2091:PHE2094 PRA2091:PRA2094 QAW2091:QAW2094 QKS2091:QKS2094 QUO2091:QUO2094 REK2091:REK2094 ROG2091:ROG2094 RYC2091:RYC2094 SHY2091:SHY2094 SRU2091:SRU2094 TBQ2091:TBQ2094 TLM2091:TLM2094 TVI2091:TVI2094 UFE2091:UFE2094 UPA2091:UPA2094 UYW2091:UYW2094 VIS2091:VIS2094 VSO2091:VSO2094 WCK2091:WCK2094 WMG2091:WMG2094 WWC2091:WWC2094 JQ2106:JQ2109 TM2106:TM2109 ADI2106:ADI2109 ANE2106:ANE2109 AXA2106:AXA2109 BGW2106:BGW2109 BQS2106:BQS2109 CAO2106:CAO2109 CKK2106:CKK2109 CUG2106:CUG2109 DEC2106:DEC2109 DNY2106:DNY2109 DXU2106:DXU2109 EHQ2106:EHQ2109 ERM2106:ERM2109 FBI2106:FBI2109 FLE2106:FLE2109 FVA2106:FVA2109 GEW2106:GEW2109 GOS2106:GOS2109 GYO2106:GYO2109 HIK2106:HIK2109 HSG2106:HSG2109 ICC2106:ICC2109 ILY2106:ILY2109 IVU2106:IVU2109 JFQ2106:JFQ2109 JPM2106:JPM2109 JZI2106:JZI2109 KJE2106:KJE2109 KTA2106:KTA2109 LCW2106:LCW2109 LMS2106:LMS2109 LWO2106:LWO2109 MGK2106:MGK2109 MQG2106:MQG2109 NAC2106:NAC2109 NJY2106:NJY2109 NTU2106:NTU2109 ODQ2106:ODQ2109 ONM2106:ONM2109 OXI2106:OXI2109 PHE2106:PHE2109 PRA2106:PRA2109 QAW2106:QAW2109 QKS2106:QKS2109 QUO2106:QUO2109 REK2106:REK2109 ROG2106:ROG2109 RYC2106:RYC2109 SHY2106:SHY2109 SRU2106:SRU2109 TBQ2106:TBQ2109 TLM2106:TLM2109 TVI2106:TVI2109 UFE2106:UFE2109 UPA2106:UPA2109 UYW2106:UYW2109 VIS2106:VIS2109 VSO2106:VSO2109 WCK2106:WCK2109 WMG2106:WMG2109 WWC2106:WWC2109 U1633 JQ2116:JQ2117 TM2116:TM2117 ADI2116:ADI2117 ANE2116:ANE2117 AXA2116:AXA2117 BGW2116:BGW2117 BQS2116:BQS2117 CAO2116:CAO2117 CKK2116:CKK2117 CUG2116:CUG2117 DEC2116:DEC2117 DNY2116:DNY2117 DXU2116:DXU2117 EHQ2116:EHQ2117 ERM2116:ERM2117 FBI2116:FBI2117 FLE2116:FLE2117 FVA2116:FVA2117 GEW2116:GEW2117 GOS2116:GOS2117 GYO2116:GYO2117 HIK2116:HIK2117 HSG2116:HSG2117 ICC2116:ICC2117 ILY2116:ILY2117 IVU2116:IVU2117 JFQ2116:JFQ2117 JPM2116:JPM2117 JZI2116:JZI2117 KJE2116:KJE2117 KTA2116:KTA2117 LCW2116:LCW2117 LMS2116:LMS2117 LWO2116:LWO2117 MGK2116:MGK2117 MQG2116:MQG2117 NAC2116:NAC2117 NJY2116:NJY2117 NTU2116:NTU2117 ODQ2116:ODQ2117 ONM2116:ONM2117 OXI2116:OXI2117 PHE2116:PHE2117 PRA2116:PRA2117 QAW2116:QAW2117 QKS2116:QKS2117 QUO2116:QUO2117 REK2116:REK2117 ROG2116:ROG2117 RYC2116:RYC2117 SHY2116:SHY2117 SRU2116:SRU2117 TBQ2116:TBQ2117 TLM2116:TLM2117 TVI2116:TVI2117 UFE2116:UFE2117 UPA2116:UPA2117 UYW2116:UYW2117 VIS2116:VIS2117 VSO2116:VSO2117 WCK2116:WCK2117 WMG2116:WMG2117 WWC2116:WWC2117 U1566:U1570 JQ2122 TM2122 ADI2122 ANE2122 AXA2122 BGW2122 BQS2122 CAO2122 CKK2122 CUG2122 DEC2122 DNY2122 DXU2122 EHQ2122 ERM2122 FBI2122 FLE2122 FVA2122 GEW2122 GOS2122 GYO2122 HIK2122 HSG2122 ICC2122 ILY2122 IVU2122 JFQ2122 JPM2122 JZI2122 KJE2122 KTA2122 LCW2122 LMS2122 LWO2122 MGK2122 MQG2122 NAC2122 NJY2122 NTU2122 ODQ2122 ONM2122 OXI2122 PHE2122 PRA2122 QAW2122 QKS2122 QUO2122 REK2122 ROG2122 RYC2122 SHY2122 SRU2122 TBQ2122 TLM2122 TVI2122 UFE2122 UPA2122 UYW2122 VIS2122 VSO2122 WCK2122 WMG2122 WWC2122 U1572:U1576 U3777:U3779 JQ2143:JQ2159 TM2143:TM2159 ADI2143:ADI2159 ANE2143:ANE2159 AXA2143:AXA2159 BGW2143:BGW2159 BQS2143:BQS2159 CAO2143:CAO2159 CKK2143:CKK2159 CUG2143:CUG2159 DEC2143:DEC2159 DNY2143:DNY2159 DXU2143:DXU2159 EHQ2143:EHQ2159 ERM2143:ERM2159 FBI2143:FBI2159 FLE2143:FLE2159 FVA2143:FVA2159 GEW2143:GEW2159 GOS2143:GOS2159 GYO2143:GYO2159 HIK2143:HIK2159 HSG2143:HSG2159 ICC2143:ICC2159 ILY2143:ILY2159 IVU2143:IVU2159 JFQ2143:JFQ2159 JPM2143:JPM2159 JZI2143:JZI2159 KJE2143:KJE2159 KTA2143:KTA2159 LCW2143:LCW2159 LMS2143:LMS2159 LWO2143:LWO2159 MGK2143:MGK2159 MQG2143:MQG2159 NAC2143:NAC2159 NJY2143:NJY2159 NTU2143:NTU2159 ODQ2143:ODQ2159 ONM2143:ONM2159 OXI2143:OXI2159 PHE2143:PHE2159 PRA2143:PRA2159 QAW2143:QAW2159 QKS2143:QKS2159 QUO2143:QUO2159 REK2143:REK2159 ROG2143:ROG2159 RYC2143:RYC2159 SHY2143:SHY2159 SRU2143:SRU2159 TBQ2143:TBQ2159 TLM2143:TLM2159 TVI2143:TVI2159 UFE2143:UFE2159 UPA2143:UPA2159 UYW2143:UYW2159 VIS2143:VIS2159 VSO2143:VSO2159 WCK2143:WCK2159 WMG2143:WMG2159 WWC2143:WWC2159 JQ2197:JQ2205 TM2197:TM2205 ADI2197:ADI2205 ANE2197:ANE2205 AXA2197:AXA2205 BGW2197:BGW2205 BQS2197:BQS2205 CAO2197:CAO2205 CKK2197:CKK2205 CUG2197:CUG2205 DEC2197:DEC2205 DNY2197:DNY2205 DXU2197:DXU2205 EHQ2197:EHQ2205 ERM2197:ERM2205 FBI2197:FBI2205 FLE2197:FLE2205 FVA2197:FVA2205 GEW2197:GEW2205 GOS2197:GOS2205 GYO2197:GYO2205 HIK2197:HIK2205 HSG2197:HSG2205 ICC2197:ICC2205 ILY2197:ILY2205 IVU2197:IVU2205 JFQ2197:JFQ2205 JPM2197:JPM2205 JZI2197:JZI2205 KJE2197:KJE2205 KTA2197:KTA2205 LCW2197:LCW2205 LMS2197:LMS2205 LWO2197:LWO2205 MGK2197:MGK2205 MQG2197:MQG2205 NAC2197:NAC2205 NJY2197:NJY2205 NTU2197:NTU2205 ODQ2197:ODQ2205 ONM2197:ONM2205 OXI2197:OXI2205 PHE2197:PHE2205 PRA2197:PRA2205 QAW2197:QAW2205 QKS2197:QKS2205 QUO2197:QUO2205 REK2197:REK2205 ROG2197:ROG2205 RYC2197:RYC2205 SHY2197:SHY2205 SRU2197:SRU2205 TBQ2197:TBQ2205 TLM2197:TLM2205 TVI2197:TVI2205 UFE2197:UFE2205 UPA2197:UPA2205 UYW2197:UYW2205 VIS2197:VIS2205 VSO2197:VSO2205 WCK2197:WCK2205 WMG2197:WMG2205 WWC2197:WWC2205 U1931:U1950 U1965 JQ2224:JQ2320 TM2224:TM2320 ADI2224:ADI2320 ANE2224:ANE2320 AXA2224:AXA2320 BGW2224:BGW2320 BQS2224:BQS2320 CAO2224:CAO2320 CKK2224:CKK2320 CUG2224:CUG2320 DEC2224:DEC2320 DNY2224:DNY2320 DXU2224:DXU2320 EHQ2224:EHQ2320 ERM2224:ERM2320 FBI2224:FBI2320 FLE2224:FLE2320 FVA2224:FVA2320 GEW2224:GEW2320 GOS2224:GOS2320 GYO2224:GYO2320 HIK2224:HIK2320 HSG2224:HSG2320 ICC2224:ICC2320 ILY2224:ILY2320 IVU2224:IVU2320 JFQ2224:JFQ2320 JPM2224:JPM2320 JZI2224:JZI2320 KJE2224:KJE2320 KTA2224:KTA2320 LCW2224:LCW2320 LMS2224:LMS2320 LWO2224:LWO2320 MGK2224:MGK2320 MQG2224:MQG2320 NAC2224:NAC2320 NJY2224:NJY2320 NTU2224:NTU2320 ODQ2224:ODQ2320 ONM2224:ONM2320 OXI2224:OXI2320 PHE2224:PHE2320 PRA2224:PRA2320 QAW2224:QAW2320 QKS2224:QKS2320 QUO2224:QUO2320 REK2224:REK2320 ROG2224:ROG2320 RYC2224:RYC2320 SHY2224:SHY2320 SRU2224:SRU2320 TBQ2224:TBQ2320 TLM2224:TLM2320 TVI2224:TVI2320 UFE2224:UFE2320 UPA2224:UPA2320 UYW2224:UYW2320 VIS2224:VIS2320 VSO2224:VSO2320 WCK2224:WCK2320 WMG2224:WMG2320 WWC2224:WWC2320 U2049:U2059 U3429:U3444 JQ2340 TM2340 ADI2340 ANE2340 AXA2340 BGW2340 BQS2340 CAO2340 CKK2340 CUG2340 DEC2340 DNY2340 DXU2340 EHQ2340 ERM2340 FBI2340 FLE2340 FVA2340 GEW2340 GOS2340 GYO2340 HIK2340 HSG2340 ICC2340 ILY2340 IVU2340 JFQ2340 JPM2340 JZI2340 KJE2340 KTA2340 LCW2340 LMS2340 LWO2340 MGK2340 MQG2340 NAC2340 NJY2340 NTU2340 ODQ2340 ONM2340 OXI2340 PHE2340 PRA2340 QAW2340 QKS2340 QUO2340 REK2340 ROG2340 RYC2340 SHY2340 SRU2340 TBQ2340 TLM2340 TVI2340 UFE2340 UPA2340 UYW2340 VIS2340 VSO2340 WCK2340 WMG2340 WWC2340 JQ2345:JQ2349 TM2345:TM2349 ADI2345:ADI2349 ANE2345:ANE2349 AXA2345:AXA2349 BGW2345:BGW2349 BQS2345:BQS2349 CAO2345:CAO2349 CKK2345:CKK2349 CUG2345:CUG2349 DEC2345:DEC2349 DNY2345:DNY2349 DXU2345:DXU2349 EHQ2345:EHQ2349 ERM2345:ERM2349 FBI2345:FBI2349 FLE2345:FLE2349 FVA2345:FVA2349 GEW2345:GEW2349 GOS2345:GOS2349 GYO2345:GYO2349 HIK2345:HIK2349 HSG2345:HSG2349 ICC2345:ICC2349 ILY2345:ILY2349 IVU2345:IVU2349 JFQ2345:JFQ2349 JPM2345:JPM2349 JZI2345:JZI2349 KJE2345:KJE2349 KTA2345:KTA2349 LCW2345:LCW2349 LMS2345:LMS2349 LWO2345:LWO2349 MGK2345:MGK2349 MQG2345:MQG2349 NAC2345:NAC2349 NJY2345:NJY2349 NTU2345:NTU2349 ODQ2345:ODQ2349 ONM2345:ONM2349 OXI2345:OXI2349 PHE2345:PHE2349 PRA2345:PRA2349 QAW2345:QAW2349 QKS2345:QKS2349 QUO2345:QUO2349 REK2345:REK2349 ROG2345:ROG2349 RYC2345:RYC2349 SHY2345:SHY2349 SRU2345:SRU2349 TBQ2345:TBQ2349 TLM2345:TLM2349 TVI2345:TVI2349 UFE2345:UFE2349 UPA2345:UPA2349 UYW2345:UYW2349 VIS2345:VIS2349 VSO2345:VSO2349 WCK2345:WCK2349 WMG2345:WMG2349 WWC2345:WWC2349 AXA8128 BGW8128 BQS8128 CAO8128 CKK8128 CUG8128 DEC8128 DNY8128 DXU8128 EHQ8128 ERM8128 FBI8128 FLE8128 FVA8128 GEW8128 GOS8128 GYO8128 HIK8128 HSG8128 ICC8128 ILY8128 IVU8128 JFQ8128 JPM8128 JZI8128 KJE8128 KTA8128 LCW8128 LMS8128 LWO8128 MGK8128 MQG8128 NAC8128 NJY8128 NTU8128 ODQ8128 ONM8128 OXI8128 PHE8128 PRA8128 QAW8128 QKS8128 QUO8128 REK8128 ROG8128 RYC8128 SHY8128 SRU8128 TBQ8128 TLM8128 TVI8128 UFE8128 UPA8128 UYW8128 VIS8128 VSO8128 WCK8128 WMG8128 WWC8128 U8133:U8134 WMG7931:WMG7933 WWC7931:WWC7933 U7903:U7909 JQ7906:JQ7909 U2078:U2167 TM7906:TM7909 ADI7906:ADI7909 ANE7906:ANE7909 AXA7906:AXA7909 BGW7906:BGW7909 BQS7906:BQS7909 CAO7906:CAO7909 CKK7906:CKK7909 CUG7906:CUG7909 DEC7906:DEC7909 DNY7906:DNY7909 DXU7906:DXU7909 EHQ7906:EHQ7909 ERM7906:ERM7909 FBI7906:FBI7909 FLE7906:FLE7909 FVA7906:FVA7909 GEW7906:GEW7909 GOS7906:GOS7909 GYO7906:GYO7909 HIK7906:HIK7909 HSG7906:HSG7909 ICC7906:ICC7909 ILY7906:ILY7909 IVU7906:IVU7909 JFQ7906:JFQ7909 JPM7906:JPM7909 JZI7906:JZI7909 KJE7906:KJE7909 KTA7906:KTA7909 LCW7906:LCW7909 LMS7906:LMS7909 LWO7906:LWO7909 MGK7906:MGK7909 MQG7906:MQG7909 NAC7906:NAC7909 NJY7906:NJY7909 NTU7906:NTU7909 ODQ7906:ODQ7909 ONM7906:ONM7909 OXI7906:OXI7909 PHE7906:PHE7909 PRA7906:PRA7909 QAW7906:QAW7909 QKS7906:QKS7909 QUO7906:QUO7909 REK7906:REK7909 ROG7906:ROG7909 RYC7906:RYC7909 SHY7906:SHY7909 SRU7906:SRU7909 TBQ7906:TBQ7909 TLM7906:TLM7909 TVI7906:TVI7909 UFE7906:UFE7909 UPA7906:UPA7909 UYW7906:UYW7909 U4763:U4775 AD4703 U8141:U8166 U8169:U8170 U8198:U8449 U8172:U8196 VIS7848:VIS7855 VSO7848:VSO7855 WCK7848:WCK7855 WMG7848:WMG7855 WWC7848:WWC7855 U7867:U7869 U7886:U7888 JQ7886:JQ7888 TM7886:TM7888 ADI7886:ADI7888 ANE7886:ANE7888 AXA7886:AXA7888 BGW7886:BGW7888 BQS7886:BQS7888 CAO7886:CAO7888 CKK7886:CKK7888 CUG7886:CUG7888 DEC7886:DEC7888 DNY7886:DNY7888 DXU7886:DXU7888 EHQ7886:EHQ7888 ERM7886:ERM7888 FBI7886:FBI7888 FLE7886:FLE7888 FVA7886:FVA7888 GEW7886:GEW7888 GOS7886:GOS7888 GYO7886:GYO7888 HIK7886:HIK7888 HSG7886:HSG7888 ICC7886:ICC7888 ILY7886:ILY7888 IVU7886:IVU7888 JFQ7886:JFQ7888 JPM7886:JPM7888 JZI7886:JZI7888 KJE7886:KJE7888 KTA7886:KTA7888 LCW7886:LCW7888 LMS7886:LMS7888 LWO7886:LWO7888 MGK7886:MGK7888 MQG7886:MQG7888 NAC7886:NAC7888 NJY7886:NJY7888 NTU7886:NTU7888 ODQ7886:ODQ7888 ONM7886:ONM7888 OXI7886:OXI7888 PHE7886:PHE7888 PRA7886:PRA7888 QAW7886:QAW7888 QKS7886:QKS7888 QUO7886:QUO7888 REK7886:REK7888 ROG7886:ROG7888 RYC7886:RYC7888 SHY7886:SHY7888 SRU7886:SRU7888 TBQ7886:TBQ7888 TLM7886:TLM7888 TVI7886:TVI7888 UFE7886:UFE7888 U2190:U2191 UPA7886:UPA7888 UPA7821:UPA7826 UYW7821:UYW7826 VIS7821:VIS7826 VSO7821:VSO7826 WCK7821:WCK7826 WMG7821:WMG7826 U7839:U7842 U7847:U7855 JQ7848:JQ7855 TM7848:TM7855 ADI7848:ADI7855 ANE7848:ANE7855 AXA7848:AXA7855 BGW7848:BGW7855 BQS7848:BQS7855 CAO7848:CAO7855 CKK7848:CKK7855 CUG7848:CUG7855 DEC7848:DEC7855 DNY7848:DNY7855 DXU7848:DXU7855 EHQ7848:EHQ7855 ERM7848:ERM7855 FBI7848:FBI7855 FLE7848:FLE7855 FVA7848:FVA7855 GEW7848:GEW7855 GOS7848:GOS7855 GYO7848:GYO7855 HIK7848:HIK7855 HSG7848:HSG7855 ICC7848:ICC7855 ILY7848:ILY7855 IVU7848:IVU7855 JFQ7848:JFQ7855 JPM7848:JPM7855 JZI7848:JZI7855 KJE7848:KJE7855 KTA7848:KTA7855 LCW7848:LCW7855 LMS7848:LMS7855 LWO7848:LWO7855 MGK7848:MGK7855 MQG7848:MQG7855 NAC7848:NAC7855 NJY7848:NJY7855 NTU7848:NTU7855 ODQ7848:ODQ7855 ONM7848:ONM7855 OXI7848:OXI7855 PHE7848:PHE7855 PRA7848:PRA7855 QAW7848:QAW7855 QKS7848:QKS7855 QUO7848:QUO7855 REK7848:REK7855 ROG7848:ROG7855 RYC7848:RYC7855 SHY7848:SHY7855 SRU7848:SRU7855 TBQ7848:TBQ7855 TLM7848:TLM7855 TVI7848:TVI7855 SRU7802 TBQ7802 TLM7802 TVI7802 UFE7802 UPA7802 UYW7802 VIS7802 VSO7802 WCK7802 WMG7802 WWC7802 U7807:U7809 JQ7807:JQ7809 TM7807:TM7809 ADI7807:ADI7809 ANE7807:ANE7809 AXA7807:AXA7809 BGW7807:BGW7809 BQS7807:BQS7809 CAO7807:CAO7809 CKK7807:CKK7809 CUG7807:CUG7809 DEC7807:DEC7809 DNY7807:DNY7809 DXU7807:DXU7809 EHQ7807:EHQ7809 ERM7807:ERM7809 FBI7807:FBI7809 FLE7807:FLE7809 FVA7807:FVA7809 GEW7807:GEW7809 GOS7807:GOS7809 GYO7807:GYO7809 HIK7807:HIK7809 HSG7807:HSG7809 ICC7807:ICC7809 ILY7807:ILY7809 IVU7807:IVU7809 JFQ7807:JFQ7809 JPM7807:JPM7809 JZI7807:JZI7809 KJE7807:KJE7809 KTA7807:KTA7809 LCW7807:LCW7809 LMS7807:LMS7809 LWO7807:LWO7809 MGK7807:MGK7809 MQG7807:MQG7809 NAC7807:NAC7809 NJY7807:NJY7809 NTU7807:NTU7809 ODQ7807:ODQ7809 ONM7807:ONM7809 OXI7807:OXI7809 PHE7807:PHE7809 PRA7807:PRA7809 QAW7807:QAW7809 QKS7807:QKS7809 QUO7807:QUO7809 REK7807:REK7809 ROG7807:ROG7809 TBQ7821:TBQ7826 U2301:U2322 SHY7791:SHY7792 RYC7807:RYC7809 SHY7807:SHY7809 SRU7807:SRU7809 TBQ7807:TBQ7809 TLM7807:TLM7809 TVI7807:TVI7809 UFE7807:UFE7809 UPA7807:UPA7809 UYW7807:UYW7809 VIS7807:VIS7809 VSO7807:VSO7809 WCK7807:WCK7809 WMG7807:WMG7809 WWC7573:WWC7577 U7821:U7826 JQ7821:JQ7826 TM7821:TM7826 ADI7821:ADI7826 ANE7821:ANE7826 AXA7821:AXA7826 BGW7821:BGW7826 BQS7821:BQS7826 CAO7821:CAO7826 CKK7821:CKK7826 CUG7821:CUG7826 DEC7821:DEC7826 DNY7821:DNY7826 DXU7821:DXU7826 EHQ7821:EHQ7826 ERM7821:ERM7826 FBI7821:FBI7826 FLE7821:FLE7826 FVA7821:FVA7826 GEW7821:GEW7826 GOS7821:GOS7826 GYO7821:GYO7826 HIK7821:HIK7826 HSG7821:HSG7826 ICC7821:ICC7826 ILY7821:ILY7826 IVU7821:IVU7826 JFQ7821:JFQ7826 JPM7821:JPM7826 JZI7821:JZI7826 KJE7821:KJE7826 KTA7821:KTA7826 LCW7821:LCW7826 LMS7821:LMS7826 LWO7821:LWO7826 MGK7821:MGK7826 MQG7821:MQG7826 NAC7821:NAC7826 NJY7821:NJY7826 NTU7821:NTU7826 ODQ7821:ODQ7826 ONM7821:ONM7826 OXI7821:OXI7826 PHE7821:PHE7826 PRA7821:PRA7826 QAW7821:QAW7826 QKS7821:QKS7826 QUO7821:QUO7826 REK7821:REK7826 SRU7791:SRU7792 TBQ7791:TBQ7792 TLM7791:TLM7792 TVI7791:TVI7792 UFE7791:UFE7792 UPA7791:UPA7792 UYW7791:UYW7792 VIS7791:VIS7792 VSO7791:VSO7792 WCK7791:WCK7792 WMG7791:WMG7792 WWC7791:WWC7792 U7799:U7802 JQ7802 TM7802 ADI7802 ANE7802 AXA7802 BGW7802 BQS7802 CAO7802 CKK7802 CUG7802 DEC7802 DNY7802 DXU7802 EHQ7802 ERM7802 FBI7802 FLE7802 FVA7802 GEW7802 GOS7802 GYO7802 HIK7802 HSG7802 ICC7802 ILY7802 IVU7802 JFQ7802 JPM7802 JZI7802 KJE7802 KTA7802 LCW7802 LMS7802 LWO7802 MGK7802 MQG7802 NAC7802 NJY7802 NTU7802 ODQ7802 ONM7802 OXI7802 PHE7802 PRA7802 QAW7802 QKS7802 QUO7802 REK7802 ROG7802 WWC2631:WWC2644 U2596:U2599 JQ2599 TM2599 ADI2599 ANE2599 AXA2599 BGW2599 BQS2599 CAO2599 CKK2599 CUG2599 DEC2599 DNY2599 DXU2599 EHQ2599 ERM2599 FBI2599 FLE2599 FVA2599 GEW2599 GOS2599 GYO2599 HIK2599 HSG2599 ICC2599 ILY2599 IVU2599 JFQ2599 JPM2599 JZI2599 KJE2599 KTA2599 LCW2599 LMS2599 LWO2599 MGK2599 MQG2599 NAC2599 NJY2599 NTU2599 ODQ2599 ONM2599 OXI2599 PHE2599 PRA2599 QAW2599 QKS2599 QUO2599 REK2599 ROG2599 RYC2599 SHY2599 SRU2599 TBQ2599 TLM2599 TVI2599 UFE2599 UPA2599 UYW2599 VIS2599 VSO2599 WCK2599 WMG2599 WWC2599 JQ2611:JQ2615 TM2611:TM2615 ADI2611:ADI2615 ANE2611:ANE2615 AXA2611:AXA2615 BGW2611:BGW2615 BQS2611:BQS2615 CAO2611:CAO2615 CKK2611:CKK2615 CUG2611:CUG2615 DEC2611:DEC2615 DNY2611:DNY2615 DXU2611:DXU2615 EHQ2611:EHQ2615 ERM2611:ERM2615 FBI2611:FBI2615 FLE2611:FLE2615 FVA2611:FVA2615 GEW2611:GEW2615 GOS2611:GOS2615 GYO2611:GYO2615 HIK2611:HIK2615 HSG2611:HSG2615 ICC2611:ICC2615 ILY2611:ILY2615 IVU2611:IVU2615 JFQ2611:JFQ2615 JPM2611:JPM2615 JZI2611:JZI2615 KJE2611:KJE2615 KTA2611:KTA2615 LCW2611:LCW2615 LMS2611:LMS2615 LWO2611:LWO2615 MGK2611:MGK2615 MQG2611:MQG2615 NAC2611:NAC2615 NJY2611:NJY2615 NTU2611:NTU2615 ODQ2611:ODQ2615 ONM2611:ONM2615 OXI2611:OXI2615 PHE2611:PHE2615 PRA2611:PRA2615 QAW2611:QAW2615 QKS2611:QKS2615 QUO2611:QUO2615 REK2611:REK2615 ROG2611:ROG2615 RYC2611:RYC2615 SHY2611:SHY2615 SRU2611:SRU2615 TBQ2611:TBQ2615 TLM2611:TLM2615 TVI2611:TVI2615 UFE2611:UFE2615 UPA2611:UPA2615 UYW2611:UYW2615 VIS2611:VIS2615 VSO2611:VSO2615 WCK2611:WCK2615 WMG2611:WMG2615 WWC2611:WWC2615 ROG7821:ROG7826 JQ2631:JQ2644 TM2631:TM2644 ADI2631:ADI2644 ANE2631:ANE2644 AXA2631:AXA2644 BGW2631:BGW2644 BQS2631:BQS2644 CAO2631:CAO2644 CKK2631:CKK2644 CUG2631:CUG2644 DEC2631:DEC2644 DNY2631:DNY2644 DXU2631:DXU2644 EHQ2631:EHQ2644 ERM2631:ERM2644 FBI2631:FBI2644 FLE2631:FLE2644 FVA2631:FVA2644 GEW2631:GEW2644 GOS2631:GOS2644 GYO2631:GYO2644 HIK2631:HIK2644 HSG2631:HSG2644 ICC2631:ICC2644 ILY2631:ILY2644 IVU2631:IVU2644 JFQ2631:JFQ2644 JPM2631:JPM2644 JZI2631:JZI2644 KJE2631:KJE2644 KTA2631:KTA2644 LCW2631:LCW2644 LMS2631:LMS2644 LWO2631:LWO2644 MGK2631:MGK2644 MQG2631:MQG2644 NAC2631:NAC2644 NJY2631:NJY2644 NTU2631:NTU2644 ODQ2631:ODQ2644 ONM2631:ONM2644 OXI2631:OXI2644 PHE2631:PHE2644 PRA2631:PRA2644 QAW2631:QAW2644 QKS2631:QKS2644 QUO2631:QUO2644 REK2631:REK2644 ROG2631:ROG2644 RYC2631:RYC2644 SHY2631:SHY2644 SRU2631:SRU2644 TBQ2631:TBQ2644 TLM2631:TLM2644 TVI2631:TVI2644 UFE2631:UFE2644 UPA2631:UPA2644 UYW2631:UYW2644 VIS2631:VIS2644 VSO2631:VSO2644 WCK2631:WCK2644 WMG2631:WMG2644 TLM7821:TLM7826 U2610:U2621 JQ2665:JQ2666 TM2665:TM2666 ADI2665:ADI2666 ANE2665:ANE2666 AXA2665:AXA2666 BGW2665:BGW2666 BQS2665:BQS2666 CAO2665:CAO2666 CKK2665:CKK2666 CUG2665:CUG2666 DEC2665:DEC2666 DNY2665:DNY2666 DXU2665:DXU2666 EHQ2665:EHQ2666 ERM2665:ERM2666 FBI2665:FBI2666 FLE2665:FLE2666 FVA2665:FVA2666 GEW2665:GEW2666 GOS2665:GOS2666 GYO2665:GYO2666 HIK2665:HIK2666 HSG2665:HSG2666 ICC2665:ICC2666 ILY2665:ILY2666 IVU2665:IVU2666 JFQ2665:JFQ2666 JPM2665:JPM2666 JZI2665:JZI2666 KJE2665:KJE2666 KTA2665:KTA2666 LCW2665:LCW2666 LMS2665:LMS2666 LWO2665:LWO2666 MGK2665:MGK2666 MQG2665:MQG2666 NAC2665:NAC2666 NJY2665:NJY2666 NTU2665:NTU2666 ODQ2665:ODQ2666 ONM2665:ONM2666 OXI2665:OXI2666 PHE2665:PHE2666 PRA2665:PRA2666 QAW2665:QAW2666 QKS2665:QKS2666 QUO2665:QUO2666 REK2665:REK2666 ROG2665:ROG2666 RYC2665:RYC2666 SHY2665:SHY2666 SRU2665:SRU2666 TBQ2665:TBQ2666 TLM2665:TLM2666 TVI2665:TVI2666 UFE2665:UFE2666 UPA2665:UPA2666 UYW2665:UYW2666 VIS2665:VIS2666 VSO2665:VSO2666 WCK2665:WCK2666 WMG2665:WMG2666 WWC2665:WWC2666 U1893:U1894 JQ2672:JQ2677 TM2672:TM2677 ADI2672:ADI2677 ANE2672:ANE2677 AXA2672:AXA2677 BGW2672:BGW2677 BQS2672:BQS2677 CAO2672:CAO2677 CKK2672:CKK2677 CUG2672:CUG2677 DEC2672:DEC2677 DNY2672:DNY2677 DXU2672:DXU2677 EHQ2672:EHQ2677 ERM2672:ERM2677 FBI2672:FBI2677 FLE2672:FLE2677 FVA2672:FVA2677 GEW2672:GEW2677 GOS2672:GOS2677 GYO2672:GYO2677 HIK2672:HIK2677 HSG2672:HSG2677 ICC2672:ICC2677 ILY2672:ILY2677 IVU2672:IVU2677 JFQ2672:JFQ2677 JPM2672:JPM2677 JZI2672:JZI2677 KJE2672:KJE2677 KTA2672:KTA2677 LCW2672:LCW2677 LMS2672:LMS2677 LWO2672:LWO2677 MGK2672:MGK2677 MQG2672:MQG2677 NAC2672:NAC2677 NJY2672:NJY2677 NTU2672:NTU2677 ODQ2672:ODQ2677 ONM2672:ONM2677 OXI2672:OXI2677 PHE2672:PHE2677 PRA2672:PRA2677 QAW2672:QAW2677 QKS2672:QKS2677 QUO2672:QUO2677 REK2672:REK2677 ROG2672:ROG2677 RYC2672:RYC2677 SHY2672:SHY2677 SRU2672:SRU2677 TBQ2672:TBQ2677 TLM2672:TLM2677 TVI2672:TVI2677 UFE2672:UFE2677 UPA2672:UPA2677 UYW2672:UYW2677 VIS2672:VIS2677 VSO2672:VSO2677 WCK2672:WCK2677 WMG2672:WMG2677 WWC2672:WWC2677 U2685:U2690 TVI7821:TVI7826 JQ2704:JQ2715 TM2704:TM2715 ADI2704:ADI2715 ANE2704:ANE2715 AXA2704:AXA2715 BGW2704:BGW2715 BQS2704:BQS2715 CAO2704:CAO2715 CKK2704:CKK2715 CUG2704:CUG2715 DEC2704:DEC2715 DNY2704:DNY2715 DXU2704:DXU2715 EHQ2704:EHQ2715 ERM2704:ERM2715 FBI2704:FBI2715 FLE2704:FLE2715 FVA2704:FVA2715 GEW2704:GEW2715 GOS2704:GOS2715 GYO2704:GYO2715 HIK2704:HIK2715 HSG2704:HSG2715 ICC2704:ICC2715 ILY2704:ILY2715 IVU2704:IVU2715 JFQ2704:JFQ2715 JPM2704:JPM2715 JZI2704:JZI2715 KJE2704:KJE2715 KTA2704:KTA2715 LCW2704:LCW2715 LMS2704:LMS2715 LWO2704:LWO2715 MGK2704:MGK2715 MQG2704:MQG2715 NAC2704:NAC2715 NJY2704:NJY2715 NTU2704:NTU2715 ODQ2704:ODQ2715 ONM2704:ONM2715 OXI2704:OXI2715 PHE2704:PHE2715 PRA2704:PRA2715 QAW2704:QAW2715 QKS2704:QKS2715 QUO2704:QUO2715 REK2704:REK2715 ROG2704:ROG2715 RYC2704:RYC2715 SHY2704:SHY2715 SRU2704:SRU2715 TBQ2704:TBQ2715 TLM2704:TLM2715 TVI2704:TVI2715 UFE2704:UFE2715 UPA2704:UPA2715 UYW2704:UYW2715 VIS2704:VIS2715 VSO2704:VSO2715 WCK2704:WCK2715 WMG2704:WMG2715 WWC2704:WWC2715 U2653 JQ2736:JQ2739 TM2736:TM2739 ADI2736:ADI2739 ANE2736:ANE2739 AXA2736:AXA2739 BGW2736:BGW2739 BQS2736:BQS2739 CAO2736:CAO2739 CKK2736:CKK2739 CUG2736:CUG2739 DEC2736:DEC2739 DNY2736:DNY2739 DXU2736:DXU2739 EHQ2736:EHQ2739 ERM2736:ERM2739 FBI2736:FBI2739 FLE2736:FLE2739 FVA2736:FVA2739 GEW2736:GEW2739 GOS2736:GOS2739 GYO2736:GYO2739 HIK2736:HIK2739 HSG2736:HSG2739 ICC2736:ICC2739 ILY2736:ILY2739 IVU2736:IVU2739 JFQ2736:JFQ2739 JPM2736:JPM2739 JZI2736:JZI2739 KJE2736:KJE2739 KTA2736:KTA2739 LCW2736:LCW2739 LMS2736:LMS2739 LWO2736:LWO2739 MGK2736:MGK2739 MQG2736:MQG2739 NAC2736:NAC2739 NJY2736:NJY2739 NTU2736:NTU2739 ODQ2736:ODQ2739 ONM2736:ONM2739 OXI2736:OXI2739 PHE2736:PHE2739 PRA2736:PRA2739 QAW2736:QAW2739 QKS2736:QKS2739 QUO2736:QUO2739 REK2736:REK2739 ROG2736:ROG2739 RYC2736:RYC2739 SHY2736:SHY2739 SRU2736:SRU2739 TBQ2736:TBQ2739 TLM2736:TLM2739 TVI2736:TVI2739 UFE2736:UFE2739 UPA2736:UPA2739 UYW2736:UYW2739 VIS2736:VIS2739 VSO2736:VSO2739 WCK2736:WCK2739 WMG2736:WMG2739 WWC2736:WWC2739 U2730 JQ2745:JQ2748 TM2745:TM2748 ADI2745:ADI2748 ANE2745:ANE2748 AXA2745:AXA2748 BGW2745:BGW2748 BQS2745:BQS2748 CAO2745:CAO2748 CKK2745:CKK2748 CUG2745:CUG2748 DEC2745:DEC2748 DNY2745:DNY2748 DXU2745:DXU2748 EHQ2745:EHQ2748 ERM2745:ERM2748 FBI2745:FBI2748 FLE2745:FLE2748 FVA2745:FVA2748 GEW2745:GEW2748 GOS2745:GOS2748 GYO2745:GYO2748 HIK2745:HIK2748 HSG2745:HSG2748 ICC2745:ICC2748 ILY2745:ILY2748 IVU2745:IVU2748 JFQ2745:JFQ2748 JPM2745:JPM2748 JZI2745:JZI2748 KJE2745:KJE2748 KTA2745:KTA2748 LCW2745:LCW2748 LMS2745:LMS2748 LWO2745:LWO2748 MGK2745:MGK2748 MQG2745:MQG2748 NAC2745:NAC2748 NJY2745:NJY2748 NTU2745:NTU2748 ODQ2745:ODQ2748 ONM2745:ONM2748 OXI2745:OXI2748 PHE2745:PHE2748 PRA2745:PRA2748 QAW2745:QAW2748 QKS2745:QKS2748 QUO2745:QUO2748 REK2745:REK2748 ROG2745:ROG2748 RYC2745:RYC2748 SHY2745:SHY2748 SRU2745:SRU2748 TBQ2745:TBQ2748 TLM2745:TLM2748 TVI2745:TVI2748 UFE2745:UFE2748 UPA2745:UPA2748 UYW2745:UYW2748 VIS2745:VIS2748 VSO2745:VSO2748 WCK2745:WCK2748 WMG2745:WMG2748 WWC2745:WWC2748 RYC7802 JQ2758:JQ2762 TM2758:TM2762 ADI2758:ADI2762 ANE2758:ANE2762 AXA2758:AXA2762 BGW2758:BGW2762 BQS2758:BQS2762 CAO2758:CAO2762 CKK2758:CKK2762 CUG2758:CUG2762 DEC2758:DEC2762 DNY2758:DNY2762 DXU2758:DXU2762 EHQ2758:EHQ2762 ERM2758:ERM2762 FBI2758:FBI2762 FLE2758:FLE2762 FVA2758:FVA2762 GEW2758:GEW2762 GOS2758:GOS2762 GYO2758:GYO2762 HIK2758:HIK2762 HSG2758:HSG2762 ICC2758:ICC2762 ILY2758:ILY2762 IVU2758:IVU2762 JFQ2758:JFQ2762 JPM2758:JPM2762 JZI2758:JZI2762 KJE2758:KJE2762 KTA2758:KTA2762 LCW2758:LCW2762 LMS2758:LMS2762 LWO2758:LWO2762 MGK2758:MGK2762 MQG2758:MQG2762 NAC2758:NAC2762 NJY2758:NJY2762 NTU2758:NTU2762 ODQ2758:ODQ2762 ONM2758:ONM2762 OXI2758:OXI2762 PHE2758:PHE2762 PRA2758:PRA2762 QAW2758:QAW2762 QKS2758:QKS2762 QUO2758:QUO2762 REK2758:REK2762 ROG2758:ROG2762 RYC2758:RYC2762 SHY2758:SHY2762 SRU2758:SRU2762 TBQ2758:TBQ2762 TLM2758:TLM2762 TVI2758:TVI2762 UFE2758:UFE2762 UPA2758:UPA2762 UYW2758:UYW2762 VIS2758:VIS2762 VSO2758:VSO2762 WCK2758:WCK2762 WMG2758:WMG2762 WWC2758:WWC2762 U2778:U2784 U2337 UYW7886:UYW7888 U2829:U2831 U2861:U2864 U2870:U2872 U3753:U3759 WWC4114:WWC4125 U439 U2661:U2666 JQ2926:JQ2928 TM2926:TM2928 ADI2926:ADI2928 ANE2926:ANE2928 AXA2926:AXA2928 BGW2926:BGW2928 BQS2926:BQS2928 CAO2926:CAO2928 CKK2926:CKK2928 CUG2926:CUG2928 DEC2926:DEC2928 DNY2926:DNY2928 DXU2926:DXU2928 EHQ2926:EHQ2928 ERM2926:ERM2928 FBI2926:FBI2928 FLE2926:FLE2928 FVA2926:FVA2928 GEW2926:GEW2928 GOS2926:GOS2928 GYO2926:GYO2928 HIK2926:HIK2928 HSG2926:HSG2928 ICC2926:ICC2928 ILY2926:ILY2928 IVU2926:IVU2928 JFQ2926:JFQ2928 JPM2926:JPM2928 JZI2926:JZI2928 KJE2926:KJE2928 KTA2926:KTA2928 LCW2926:LCW2928 LMS2926:LMS2928 LWO2926:LWO2928 MGK2926:MGK2928 MQG2926:MQG2928 NAC2926:NAC2928 NJY2926:NJY2928 NTU2926:NTU2928 ODQ2926:ODQ2928 ONM2926:ONM2928 OXI2926:OXI2928 PHE2926:PHE2928 PRA2926:PRA2928 QAW2926:QAW2928 QKS2926:QKS2928 QUO2926:QUO2928 REK2926:REK2928 ROG2926:ROG2928 RYC2926:RYC2928 SHY2926:SHY2928 SRU2926:SRU2928 TBQ2926:TBQ2928 TLM2926:TLM2928 TVI2926:TVI2928 UFE2926:UFE2928 UPA2926:UPA2928 UYW2926:UYW2928 VIS2926:VIS2928 VSO2926:VSO2928 WCK2926:WCK2928 WMG2926:WMG2928 WWC2926:WWC2928 JQ2959 TM2959 ADI2959 ANE2959 AXA2959 BGW2959 BQS2959 CAO2959 CKK2959 CUG2959 DEC2959 DNY2959 DXU2959 EHQ2959 ERM2959 FBI2959 FLE2959 FVA2959 GEW2959 GOS2959 GYO2959 HIK2959 HSG2959 ICC2959 ILY2959 IVU2959 JFQ2959 JPM2959 JZI2959 KJE2959 KTA2959 LCW2959 LMS2959 LWO2959 MGK2959 MQG2959 NAC2959 NJY2959 NTU2959 ODQ2959 ONM2959 OXI2959 PHE2959 PRA2959 QAW2959 QKS2959 QUO2959 REK2959 ROG2959 RYC2959 SHY2959 SRU2959 TBQ2959 TLM2959 TVI2959 UFE2959 UPA2959 UYW2959 VIS2959 VSO2959 WCK2959 WMG2959 WWC2959 JQ2962:JQ2964 TM2962:TM2964 ADI2962:ADI2964 ANE2962:ANE2964 AXA2962:AXA2964 BGW2962:BGW2964 BQS2962:BQS2964 CAO2962:CAO2964 CKK2962:CKK2964 CUG2962:CUG2964 DEC2962:DEC2964 DNY2962:DNY2964 DXU2962:DXU2964 EHQ2962:EHQ2964 ERM2962:ERM2964 FBI2962:FBI2964 FLE2962:FLE2964 FVA2962:FVA2964 GEW2962:GEW2964 GOS2962:GOS2964 GYO2962:GYO2964 HIK2962:HIK2964 HSG2962:HSG2964 ICC2962:ICC2964 ILY2962:ILY2964 IVU2962:IVU2964 JFQ2962:JFQ2964 JPM2962:JPM2964 JZI2962:JZI2964 KJE2962:KJE2964 KTA2962:KTA2964 LCW2962:LCW2964 LMS2962:LMS2964 LWO2962:LWO2964 MGK2962:MGK2964 MQG2962:MQG2964 NAC2962:NAC2964 NJY2962:NJY2964 NTU2962:NTU2964 ODQ2962:ODQ2964 ONM2962:ONM2964 OXI2962:OXI2964 PHE2962:PHE2964 PRA2962:PRA2964 QAW2962:QAW2964 QKS2962:QKS2964 QUO2962:QUO2964 REK2962:REK2964 ROG2962:ROG2964 RYC2962:RYC2964 SHY2962:SHY2964 SRU2962:SRU2964 TBQ2962:TBQ2964 TLM2962:TLM2964 TVI2962:TVI2964 UFE2962:UFE2964 UPA2962:UPA2964 UYW2962:UYW2964 VIS2962:VIS2964 VSO2962:VSO2964 WCK2962:WCK2964 WMG2962:WMG2964 WWC2962:WWC2964 U5339 JQ2987:JQ2997 TM2987:TM2997 ADI2987:ADI2997 ANE2987:ANE2997 AXA2987:AXA2997 BGW2987:BGW2997 BQS2987:BQS2997 CAO2987:CAO2997 CKK2987:CKK2997 CUG2987:CUG2997 DEC2987:DEC2997 DNY2987:DNY2997 DXU2987:DXU2997 EHQ2987:EHQ2997 ERM2987:ERM2997 FBI2987:FBI2997 FLE2987:FLE2997 FVA2987:FVA2997 GEW2987:GEW2997 GOS2987:GOS2997 GYO2987:GYO2997 HIK2987:HIK2997 HSG2987:HSG2997 ICC2987:ICC2997 ILY2987:ILY2997 IVU2987:IVU2997 JFQ2987:JFQ2997 JPM2987:JPM2997 JZI2987:JZI2997 KJE2987:KJE2997 KTA2987:KTA2997 LCW2987:LCW2997 LMS2987:LMS2997 LWO2987:LWO2997 MGK2987:MGK2997 MQG2987:MQG2997 NAC2987:NAC2997 NJY2987:NJY2997 NTU2987:NTU2997 ODQ2987:ODQ2997 ONM2987:ONM2997 OXI2987:OXI2997 PHE2987:PHE2997 PRA2987:PRA2997 QAW2987:QAW2997 QKS2987:QKS2997 QUO2987:QUO2997 REK2987:REK2997 ROG2987:ROG2997 RYC2987:RYC2997 SHY2987:SHY2997 SRU2987:SRU2997 TBQ2987:TBQ2997 TLM2987:TLM2997 TVI2987:TVI2997 UFE2987:UFE2997 UPA2987:UPA2997 UYW2987:UYW2997 VIS2987:VIS2997 VSO2987:VSO2997 WCK2987:WCK2997 WMG2987:WMG2997 WWC2987:WWC2997 U5301:U5319 JQ3040:JQ3042 TM3040:TM3042 ADI3040:ADI3042 ANE3040:ANE3042 AXA3040:AXA3042 BGW3040:BGW3042 BQS3040:BQS3042 CAO3040:CAO3042 CKK3040:CKK3042 CUG3040:CUG3042 DEC3040:DEC3042 DNY3040:DNY3042 DXU3040:DXU3042 EHQ3040:EHQ3042 ERM3040:ERM3042 FBI3040:FBI3042 FLE3040:FLE3042 FVA3040:FVA3042 GEW3040:GEW3042 GOS3040:GOS3042 GYO3040:GYO3042 HIK3040:HIK3042 HSG3040:HSG3042 ICC3040:ICC3042 ILY3040:ILY3042 IVU3040:IVU3042 JFQ3040:JFQ3042 JPM3040:JPM3042 JZI3040:JZI3042 KJE3040:KJE3042 KTA3040:KTA3042 LCW3040:LCW3042 LMS3040:LMS3042 LWO3040:LWO3042 MGK3040:MGK3042 MQG3040:MQG3042 NAC3040:NAC3042 NJY3040:NJY3042 NTU3040:NTU3042 ODQ3040:ODQ3042 ONM3040:ONM3042 OXI3040:OXI3042 PHE3040:PHE3042 PRA3040:PRA3042 QAW3040:QAW3042 QKS3040:QKS3042 QUO3040:QUO3042 REK3040:REK3042 ROG3040:ROG3042 RYC3040:RYC3042 SHY3040:SHY3042 SRU3040:SRU3042 TBQ3040:TBQ3042 TLM3040:TLM3042 TVI3040:TVI3042 UFE3040:UFE3042 UPA3040:UPA3042 UYW3040:UYW3042 VIS3040:VIS3042 VSO3040:VSO3042 WCK3040:WCK3042 WMG3040:WMG3042 WWC3040:WWC3042 JQ3048:JQ3057 TM3048:TM3057 ADI3048:ADI3057 ANE3048:ANE3057 AXA3048:AXA3057 BGW3048:BGW3057 BQS3048:BQS3057 CAO3048:CAO3057 CKK3048:CKK3057 CUG3048:CUG3057 DEC3048:DEC3057 DNY3048:DNY3057 DXU3048:DXU3057 EHQ3048:EHQ3057 ERM3048:ERM3057 FBI3048:FBI3057 FLE3048:FLE3057 FVA3048:FVA3057 GEW3048:GEW3057 GOS3048:GOS3057 GYO3048:GYO3057 HIK3048:HIK3057 HSG3048:HSG3057 ICC3048:ICC3057 ILY3048:ILY3057 IVU3048:IVU3057 JFQ3048:JFQ3057 JPM3048:JPM3057 JZI3048:JZI3057 KJE3048:KJE3057 KTA3048:KTA3057 LCW3048:LCW3057 LMS3048:LMS3057 LWO3048:LWO3057 MGK3048:MGK3057 MQG3048:MQG3057 NAC3048:NAC3057 NJY3048:NJY3057 NTU3048:NTU3057 ODQ3048:ODQ3057 ONM3048:ONM3057 OXI3048:OXI3057 PHE3048:PHE3057 PRA3048:PRA3057 QAW3048:QAW3057 QKS3048:QKS3057 QUO3048:QUO3057 REK3048:REK3057 ROG3048:ROG3057 RYC3048:RYC3057 SHY3048:SHY3057 SRU3048:SRU3057 TBQ3048:TBQ3057 TLM3048:TLM3057 TVI3048:TVI3057 UFE3048:UFE3057 UPA3048:UPA3057 UYW3048:UYW3057 VIS3048:VIS3057 VSO3048:VSO3057 WCK3048:WCK3057 WMG3048:WMG3057 WWC3048:WWC3057 WWC3076 JQ3076 TM3076 ADI3076 ANE3076 AXA3076 BGW3076 BQS3076 CAO3076 CKK3076 CUG3076 DEC3076 DNY3076 DXU3076 EHQ3076 ERM3076 FBI3076 FLE3076 FVA3076 GEW3076 GOS3076 GYO3076 HIK3076 HSG3076 ICC3076 ILY3076 IVU3076 JFQ3076 JPM3076 JZI3076 KJE3076 KTA3076 LCW3076 LMS3076 LWO3076 MGK3076 MQG3076 NAC3076 NJY3076 NTU3076 ODQ3076 ONM3076 OXI3076 PHE3076 PRA3076 QAW3076 QKS3076 QUO3076 REK3076 ROG3076 RYC3076 SHY3076 SRU3076 TBQ3076 TLM3076 TVI3076 UFE3076 UPA3076 UYW3076 VIS3076 VSO3076 WCK3076 WMG3076 U3065:U3066 JQ3098:JQ3106 TM3098:TM3106 ADI3098:ADI3106 ANE3098:ANE3106 AXA3098:AXA3106 BGW3098:BGW3106 BQS3098:BQS3106 CAO3098:CAO3106 CKK3098:CKK3106 CUG3098:CUG3106 DEC3098:DEC3106 DNY3098:DNY3106 DXU3098:DXU3106 EHQ3098:EHQ3106 ERM3098:ERM3106 FBI3098:FBI3106 FLE3098:FLE3106 FVA3098:FVA3106 GEW3098:GEW3106 GOS3098:GOS3106 GYO3098:GYO3106 HIK3098:HIK3106 HSG3098:HSG3106 ICC3098:ICC3106 ILY3098:ILY3106 IVU3098:IVU3106 JFQ3098:JFQ3106 JPM3098:JPM3106 JZI3098:JZI3106 KJE3098:KJE3106 KTA3098:KTA3106 LCW3098:LCW3106 LMS3098:LMS3106 LWO3098:LWO3106 MGK3098:MGK3106 MQG3098:MQG3106 NAC3098:NAC3106 NJY3098:NJY3106 NTU3098:NTU3106 ODQ3098:ODQ3106 ONM3098:ONM3106 OXI3098:OXI3106 PHE3098:PHE3106 PRA3098:PRA3106 QAW3098:QAW3106 QKS3098:QKS3106 QUO3098:QUO3106 REK3098:REK3106 ROG3098:ROG3106 RYC3098:RYC3106 SHY3098:SHY3106 SRU3098:SRU3106 TBQ3098:TBQ3106 TLM3098:TLM3106 TVI3098:TVI3106 UFE3098:UFE3106 UPA3098:UPA3106 UYW3098:UYW3106 VIS3098:VIS3106 VSO3098:VSO3106 WCK3098:WCK3106 WMG3098:WMG3106 WWC3098:WWC3106 U3053:U3061 JQ3132 TM3132 ADI3132 ANE3132 AXA3132 BGW3132 BQS3132 CAO3132 CKK3132 CUG3132 DEC3132 DNY3132 DXU3132 EHQ3132 ERM3132 FBI3132 FLE3132 FVA3132 GEW3132 GOS3132 GYO3132 HIK3132 HSG3132 ICC3132 ILY3132 IVU3132 JFQ3132 JPM3132 JZI3132 KJE3132 KTA3132 LCW3132 LMS3132 LWO3132 MGK3132 MQG3132 NAC3132 NJY3132 NTU3132 ODQ3132 ONM3132 OXI3132 PHE3132 PRA3132 QAW3132 QKS3132 QUO3132 REK3132 ROG3132 RYC3132 SHY3132 SRU3132 TBQ3132 TLM3132 TVI3132 UFE3132 UPA3132 UYW3132 VIS3132 VSO3132 WCK3132 WMG3132 WWC3132 JQ3138:JQ3140 TM3138:TM3140 ADI3138:ADI3140 ANE3138:ANE3140 AXA3138:AXA3140 BGW3138:BGW3140 BQS3138:BQS3140 CAO3138:CAO3140 CKK3138:CKK3140 CUG3138:CUG3140 DEC3138:DEC3140 DNY3138:DNY3140 DXU3138:DXU3140 EHQ3138:EHQ3140 ERM3138:ERM3140 FBI3138:FBI3140 FLE3138:FLE3140 FVA3138:FVA3140 GEW3138:GEW3140 GOS3138:GOS3140 GYO3138:GYO3140 HIK3138:HIK3140 HSG3138:HSG3140 ICC3138:ICC3140 ILY3138:ILY3140 IVU3138:IVU3140 JFQ3138:JFQ3140 JPM3138:JPM3140 JZI3138:JZI3140 KJE3138:KJE3140 KTA3138:KTA3140 LCW3138:LCW3140 LMS3138:LMS3140 LWO3138:LWO3140 MGK3138:MGK3140 MQG3138:MQG3140 NAC3138:NAC3140 NJY3138:NJY3140 NTU3138:NTU3140 ODQ3138:ODQ3140 ONM3138:ONM3140 OXI3138:OXI3140 PHE3138:PHE3140 PRA3138:PRA3140 QAW3138:QAW3140 QKS3138:QKS3140 QUO3138:QUO3140 REK3138:REK3140 ROG3138:ROG3140 RYC3138:RYC3140 SHY3138:SHY3140 SRU3138:SRU3140 TBQ3138:TBQ3140 TLM3138:TLM3140 TVI3138:TVI3140 UFE3138:UFE3140 UPA3138:UPA3140 UYW3138:UYW3140 VIS3138:VIS3140 VSO3138:VSO3140 WCK3138:WCK3140 WMG3138:WMG3140 WWC3138:WWC3140 U2752:U2769 JQ3153:JQ3169 TM3153:TM3169 ADI3153:ADI3169 ANE3153:ANE3169 AXA3153:AXA3169 BGW3153:BGW3169 BQS3153:BQS3169 CAO3153:CAO3169 CKK3153:CKK3169 CUG3153:CUG3169 DEC3153:DEC3169 DNY3153:DNY3169 DXU3153:DXU3169 EHQ3153:EHQ3169 ERM3153:ERM3169 FBI3153:FBI3169 FLE3153:FLE3169 FVA3153:FVA3169 GEW3153:GEW3169 GOS3153:GOS3169 GYO3153:GYO3169 HIK3153:HIK3169 HSG3153:HSG3169 ICC3153:ICC3169 ILY3153:ILY3169 IVU3153:IVU3169 JFQ3153:JFQ3169 JPM3153:JPM3169 JZI3153:JZI3169 KJE3153:KJE3169 KTA3153:KTA3169 LCW3153:LCW3169 LMS3153:LMS3169 LWO3153:LWO3169 MGK3153:MGK3169 MQG3153:MQG3169 NAC3153:NAC3169 NJY3153:NJY3169 NTU3153:NTU3169 ODQ3153:ODQ3169 ONM3153:ONM3169 OXI3153:OXI3169 PHE3153:PHE3169 PRA3153:PRA3169 QAW3153:QAW3169 QKS3153:QKS3169 QUO3153:QUO3169 REK3153:REK3169 ROG3153:ROG3169 RYC3153:RYC3169 SHY3153:SHY3169 SRU3153:SRU3169 TBQ3153:TBQ3169 TLM3153:TLM3169 TVI3153:TVI3169 UFE3153:UFE3169 UPA3153:UPA3169 UYW3153:UYW3169 VIS3153:VIS3169 VSO3153:VSO3169 WCK3153:WCK3169 WMG3153:WMG3169 WWC3153:WWC3169 U5342 JQ3197 TM3197 ADI3197 ANE3197 AXA3197 BGW3197 BQS3197 CAO3197 CKK3197 CUG3197 DEC3197 DNY3197 DXU3197 EHQ3197 ERM3197 FBI3197 FLE3197 FVA3197 GEW3197 GOS3197 GYO3197 HIK3197 HSG3197 ICC3197 ILY3197 IVU3197 JFQ3197 JPM3197 JZI3197 KJE3197 KTA3197 LCW3197 LMS3197 LWO3197 MGK3197 MQG3197 NAC3197 NJY3197 NTU3197 ODQ3197 ONM3197 OXI3197 PHE3197 PRA3197 QAW3197 QKS3197 QUO3197 REK3197 ROG3197 RYC3197 SHY3197 SRU3197 TBQ3197 TLM3197 TVI3197 UFE3197 UPA3197 UYW3197 VIS3197 VSO3197 WCK3197 WMG3197 WWC3197 JQ3207:JQ3239 TM3207:TM3239 ADI3207:ADI3239 ANE3207:ANE3239 AXA3207:AXA3239 BGW3207:BGW3239 BQS3207:BQS3239 CAO3207:CAO3239 CKK3207:CKK3239 CUG3207:CUG3239 DEC3207:DEC3239 DNY3207:DNY3239 DXU3207:DXU3239 EHQ3207:EHQ3239 ERM3207:ERM3239 FBI3207:FBI3239 FLE3207:FLE3239 FVA3207:FVA3239 GEW3207:GEW3239 GOS3207:GOS3239 GYO3207:GYO3239 HIK3207:HIK3239 HSG3207:HSG3239 ICC3207:ICC3239 ILY3207:ILY3239 IVU3207:IVU3239 JFQ3207:JFQ3239 JPM3207:JPM3239 JZI3207:JZI3239 KJE3207:KJE3239 KTA3207:KTA3239 LCW3207:LCW3239 LMS3207:LMS3239 LWO3207:LWO3239 MGK3207:MGK3239 MQG3207:MQG3239 NAC3207:NAC3239 NJY3207:NJY3239 NTU3207:NTU3239 ODQ3207:ODQ3239 ONM3207:ONM3239 OXI3207:OXI3239 PHE3207:PHE3239 PRA3207:PRA3239 QAW3207:QAW3239 QKS3207:QKS3239 QUO3207:QUO3239 REK3207:REK3239 ROG3207:ROG3239 RYC3207:RYC3239 SHY3207:SHY3239 SRU3207:SRU3239 TBQ3207:TBQ3239 TLM3207:TLM3239 TVI3207:TVI3239 UFE3207:UFE3239 UPA3207:UPA3239 UYW3207:UYW3239 VIS3207:VIS3239 VSO3207:VSO3239 WCK3207:WCK3239 WMG3207:WMG3239 WWC3207:WWC3239 U3253:U3265 Z3252 JQ3258:JQ3265 TM3258:TM3265 ADI3258:ADI3265 ANE3258:ANE3265 AXA3258:AXA3265 BGW3258:BGW3265 BQS3258:BQS3265 CAO3258:CAO3265 CKK3258:CKK3265 CUG3258:CUG3265 DEC3258:DEC3265 DNY3258:DNY3265 DXU3258:DXU3265 EHQ3258:EHQ3265 ERM3258:ERM3265 FBI3258:FBI3265 FLE3258:FLE3265 FVA3258:FVA3265 GEW3258:GEW3265 GOS3258:GOS3265 GYO3258:GYO3265 HIK3258:HIK3265 HSG3258:HSG3265 ICC3258:ICC3265 ILY3258:ILY3265 IVU3258:IVU3265 JFQ3258:JFQ3265 JPM3258:JPM3265 JZI3258:JZI3265 KJE3258:KJE3265 KTA3258:KTA3265 LCW3258:LCW3265 LMS3258:LMS3265 LWO3258:LWO3265 MGK3258:MGK3265 MQG3258:MQG3265 NAC3258:NAC3265 NJY3258:NJY3265 NTU3258:NTU3265 ODQ3258:ODQ3265 ONM3258:ONM3265 OXI3258:OXI3265 PHE3258:PHE3265 PRA3258:PRA3265 QAW3258:QAW3265 QKS3258:QKS3265 QUO3258:QUO3265 REK3258:REK3265 ROG3258:ROG3265 RYC3258:RYC3265 SHY3258:SHY3265 SRU3258:SRU3265 TBQ3258:TBQ3265 TLM3258:TLM3265 TVI3258:TVI3265 UFE3258:UFE3265 UPA3258:UPA3265 UYW3258:UYW3265 VIS3258:VIS3265 VSO3258:VSO3265 WCK3258:WCK3265 WMG3258:WMG3265 WWC3258:WWC3265 U3327:U3328 JQ3343 TM3343 ADI3343 ANE3343 AXA3343 BGW3343 BQS3343 CAO3343 CKK3343 CUG3343 DEC3343 DNY3343 DXU3343 EHQ3343 ERM3343 FBI3343 FLE3343 FVA3343 GEW3343 GOS3343 GYO3343 HIK3343 HSG3343 ICC3343 ILY3343 IVU3343 JFQ3343 JPM3343 JZI3343 KJE3343 KTA3343 LCW3343 LMS3343 LWO3343 MGK3343 MQG3343 NAC3343 NJY3343 NTU3343 ODQ3343 ONM3343 OXI3343 PHE3343 PRA3343 QAW3343 QKS3343 QUO3343 REK3343 ROG3343 RYC3343 SHY3343 SRU3343 TBQ3343 TLM3343 TVI3343 UFE3343 UPA3343 UYW3343 VIS3343 VSO3343 WCK3343 WMG3343 WWC3343 JQ3351:JQ3383 TM3351:TM3383 ADI3351:ADI3383 ANE3351:ANE3383 AXA3351:AXA3383 BGW3351:BGW3383 BQS3351:BQS3383 CAO3351:CAO3383 CKK3351:CKK3383 CUG3351:CUG3383 DEC3351:DEC3383 DNY3351:DNY3383 DXU3351:DXU3383 EHQ3351:EHQ3383 ERM3351:ERM3383 FBI3351:FBI3383 FLE3351:FLE3383 FVA3351:FVA3383 GEW3351:GEW3383 GOS3351:GOS3383 GYO3351:GYO3383 HIK3351:HIK3383 HSG3351:HSG3383 ICC3351:ICC3383 ILY3351:ILY3383 IVU3351:IVU3383 JFQ3351:JFQ3383 JPM3351:JPM3383 JZI3351:JZI3383 KJE3351:KJE3383 KTA3351:KTA3383 LCW3351:LCW3383 LMS3351:LMS3383 LWO3351:LWO3383 MGK3351:MGK3383 MQG3351:MQG3383 NAC3351:NAC3383 NJY3351:NJY3383 NTU3351:NTU3383 ODQ3351:ODQ3383 ONM3351:ONM3383 OXI3351:OXI3383 PHE3351:PHE3383 PRA3351:PRA3383 QAW3351:QAW3383 QKS3351:QKS3383 QUO3351:QUO3383 REK3351:REK3383 ROG3351:ROG3383 RYC3351:RYC3383 SHY3351:SHY3383 SRU3351:SRU3383 TBQ3351:TBQ3383 TLM3351:TLM3383 TVI3351:TVI3383 UFE3351:UFE3383 UPA3351:UPA3383 UYW3351:UYW3383 VIS3351:VIS3383 VSO3351:VSO3383 WCK3351:WCK3383 WMG3351:WMG3383 WWC3351:WWC3383 U2683 JQ3417:JQ3420 TM3417:TM3420 ADI3417:ADI3420 ANE3417:ANE3420 AXA3417:AXA3420 BGW3417:BGW3420 BQS3417:BQS3420 CAO3417:CAO3420 CKK3417:CKK3420 CUG3417:CUG3420 DEC3417:DEC3420 DNY3417:DNY3420 DXU3417:DXU3420 EHQ3417:EHQ3420 ERM3417:ERM3420 FBI3417:FBI3420 FLE3417:FLE3420 FVA3417:FVA3420 GEW3417:GEW3420 GOS3417:GOS3420 GYO3417:GYO3420 HIK3417:HIK3420 HSG3417:HSG3420 ICC3417:ICC3420 ILY3417:ILY3420 IVU3417:IVU3420 JFQ3417:JFQ3420 JPM3417:JPM3420 JZI3417:JZI3420 KJE3417:KJE3420 KTA3417:KTA3420 LCW3417:LCW3420 LMS3417:LMS3420 LWO3417:LWO3420 MGK3417:MGK3420 MQG3417:MQG3420 NAC3417:NAC3420 NJY3417:NJY3420 NTU3417:NTU3420 ODQ3417:ODQ3420 ONM3417:ONM3420 OXI3417:OXI3420 PHE3417:PHE3420 PRA3417:PRA3420 QAW3417:QAW3420 QKS3417:QKS3420 QUO3417:QUO3420 REK3417:REK3420 ROG3417:ROG3420 RYC3417:RYC3420 SHY3417:SHY3420 SRU3417:SRU3420 TBQ3417:TBQ3420 TLM3417:TLM3420 TVI3417:TVI3420 UFE3417:UFE3420 UPA3417:UPA3420 UYW3417:UYW3420 VIS3417:VIS3420 VSO3417:VSO3420 WCK3417:WCK3420 WMG3417:WMG3420 WWC3417:WWC3420 U2630:U2636 JQ3429:JQ3433 TM3429:TM3433 ADI3429:ADI3433 ANE3429:ANE3433 AXA3429:AXA3433 BGW3429:BGW3433 BQS3429:BQS3433 CAO3429:CAO3433 CKK3429:CKK3433 CUG3429:CUG3433 DEC3429:DEC3433 DNY3429:DNY3433 DXU3429:DXU3433 EHQ3429:EHQ3433 ERM3429:ERM3433 FBI3429:FBI3433 FLE3429:FLE3433 FVA3429:FVA3433 GEW3429:GEW3433 GOS3429:GOS3433 GYO3429:GYO3433 HIK3429:HIK3433 HSG3429:HSG3433 ICC3429:ICC3433 ILY3429:ILY3433 IVU3429:IVU3433 JFQ3429:JFQ3433 JPM3429:JPM3433 JZI3429:JZI3433 KJE3429:KJE3433 KTA3429:KTA3433 LCW3429:LCW3433 LMS3429:LMS3433 LWO3429:LWO3433 MGK3429:MGK3433 MQG3429:MQG3433 NAC3429:NAC3433 NJY3429:NJY3433 NTU3429:NTU3433 ODQ3429:ODQ3433 ONM3429:ONM3433 OXI3429:OXI3433 PHE3429:PHE3433 PRA3429:PRA3433 QAW3429:QAW3433 QKS3429:QKS3433 QUO3429:QUO3433 REK3429:REK3433 ROG3429:ROG3433 RYC3429:RYC3433 SHY3429:SHY3433 SRU3429:SRU3433 TBQ3429:TBQ3433 TLM3429:TLM3433 TVI3429:TVI3433 UFE3429:UFE3433 UPA3429:UPA3433 UYW3429:UYW3433 VIS3429:VIS3433 VSO3429:VSO3433 WCK3429:WCK3433 WMG3429:WMG3433 WWC3429:WWC3433 U3465:U3488 JQ3457:JQ3461 TM3457:TM3461 ADI3457:ADI3461 ANE3457:ANE3461 AXA3457:AXA3461 BGW3457:BGW3461 BQS3457:BQS3461 CAO3457:CAO3461 CKK3457:CKK3461 CUG3457:CUG3461 DEC3457:DEC3461 DNY3457:DNY3461 DXU3457:DXU3461 EHQ3457:EHQ3461 ERM3457:ERM3461 FBI3457:FBI3461 FLE3457:FLE3461 FVA3457:FVA3461 GEW3457:GEW3461 GOS3457:GOS3461 GYO3457:GYO3461 HIK3457:HIK3461 HSG3457:HSG3461 ICC3457:ICC3461 ILY3457:ILY3461 IVU3457:IVU3461 JFQ3457:JFQ3461 JPM3457:JPM3461 JZI3457:JZI3461 KJE3457:KJE3461 KTA3457:KTA3461 LCW3457:LCW3461 LMS3457:LMS3461 LWO3457:LWO3461 MGK3457:MGK3461 MQG3457:MQG3461 NAC3457:NAC3461 NJY3457:NJY3461 NTU3457:NTU3461 ODQ3457:ODQ3461 ONM3457:ONM3461 OXI3457:OXI3461 PHE3457:PHE3461 PRA3457:PRA3461 QAW3457:QAW3461 QKS3457:QKS3461 QUO3457:QUO3461 REK3457:REK3461 ROG3457:ROG3461 RYC3457:RYC3461 SHY3457:SHY3461 SRU3457:SRU3461 TBQ3457:TBQ3461 TLM3457:TLM3461 TVI3457:TVI3461 UFE3457:UFE3461 UPA3457:UPA3461 UYW3457:UYW3461 VIS3457:VIS3461 VSO3457:VSO3461 WCK3457:WCK3461 WMG3457:WMG3461 WWC3457:WWC3461 JQ3479:JQ3485 TM3479:TM3485 ADI3479:ADI3485 ANE3479:ANE3485 AXA3479:AXA3485 BGW3479:BGW3485 BQS3479:BQS3485 CAO3479:CAO3485 CKK3479:CKK3485 CUG3479:CUG3485 DEC3479:DEC3485 DNY3479:DNY3485 DXU3479:DXU3485 EHQ3479:EHQ3485 ERM3479:ERM3485 FBI3479:FBI3485 FLE3479:FLE3485 FVA3479:FVA3485 GEW3479:GEW3485 GOS3479:GOS3485 GYO3479:GYO3485 HIK3479:HIK3485 HSG3479:HSG3485 ICC3479:ICC3485 ILY3479:ILY3485 IVU3479:IVU3485 JFQ3479:JFQ3485 JPM3479:JPM3485 JZI3479:JZI3485 KJE3479:KJE3485 KTA3479:KTA3485 LCW3479:LCW3485 LMS3479:LMS3485 LWO3479:LWO3485 MGK3479:MGK3485 MQG3479:MQG3485 NAC3479:NAC3485 NJY3479:NJY3485 NTU3479:NTU3485 ODQ3479:ODQ3485 ONM3479:ONM3485 OXI3479:OXI3485 PHE3479:PHE3485 PRA3479:PRA3485 QAW3479:QAW3485 QKS3479:QKS3485 QUO3479:QUO3485 REK3479:REK3485 ROG3479:ROG3485 RYC3479:RYC3485 SHY3479:SHY3485 SRU3479:SRU3485 TBQ3479:TBQ3485 TLM3479:TLM3485 TVI3479:TVI3485 UFE3479:UFE3485 UPA3479:UPA3485 UYW3479:UYW3485 VIS3479:VIS3485 VSO3479:VSO3485 WCK3479:WCK3485 WMG3479:WMG3485 WWC3479:WWC3485 U36:U67 U3449 QUO7791:QUO7792 U3583 JQ3600:JQ3602 TM3600:TM3602 ADI3600:ADI3602 ANE3600:ANE3602 AXA3600:AXA3602 BGW3600:BGW3602 BQS3600:BQS3602 CAO3600:CAO3602 CKK3600:CKK3602 CUG3600:CUG3602 DEC3600:DEC3602 DNY3600:DNY3602 DXU3600:DXU3602 EHQ3600:EHQ3602 ERM3600:ERM3602 FBI3600:FBI3602 FLE3600:FLE3602 FVA3600:FVA3602 GEW3600:GEW3602 GOS3600:GOS3602 GYO3600:GYO3602 HIK3600:HIK3602 HSG3600:HSG3602 ICC3600:ICC3602 ILY3600:ILY3602 IVU3600:IVU3602 JFQ3600:JFQ3602 JPM3600:JPM3602 JZI3600:JZI3602 KJE3600:KJE3602 KTA3600:KTA3602 LCW3600:LCW3602 LMS3600:LMS3602 LWO3600:LWO3602 MGK3600:MGK3602 MQG3600:MQG3602 NAC3600:NAC3602 NJY3600:NJY3602 NTU3600:NTU3602 ODQ3600:ODQ3602 ONM3600:ONM3602 OXI3600:OXI3602 PHE3600:PHE3602 PRA3600:PRA3602 QAW3600:QAW3602 QKS3600:QKS3602 QUO3600:QUO3602 REK3600:REK3602 ROG3600:ROG3602 RYC3600:RYC3602 SHY3600:SHY3602 SRU3600:SRU3602 TBQ3600:TBQ3602 TLM3600:TLM3602 TVI3600:TVI3602 UFE3600:UFE3602 UPA3600:UPA3602 UYW3600:UYW3602 VIS3600:VIS3602 VSO3600:VSO3602 WCK3600:WCK3602 WMG3600:WMG3602 WWC3600:WWC3602 U3590 JQ3610:JQ3617 TM3610:TM3617 ADI3610:ADI3617 ANE3610:ANE3617 AXA3610:AXA3617 BGW3610:BGW3617 BQS3610:BQS3617 CAO3610:CAO3617 CKK3610:CKK3617 CUG3610:CUG3617 DEC3610:DEC3617 DNY3610:DNY3617 DXU3610:DXU3617 EHQ3610:EHQ3617 ERM3610:ERM3617 FBI3610:FBI3617 FLE3610:FLE3617 FVA3610:FVA3617 GEW3610:GEW3617 GOS3610:GOS3617 GYO3610:GYO3617 HIK3610:HIK3617 HSG3610:HSG3617 ICC3610:ICC3617 ILY3610:ILY3617 IVU3610:IVU3617 JFQ3610:JFQ3617 JPM3610:JPM3617 JZI3610:JZI3617 KJE3610:KJE3617 KTA3610:KTA3617 LCW3610:LCW3617 LMS3610:LMS3617 LWO3610:LWO3617 MGK3610:MGK3617 MQG3610:MQG3617 NAC3610:NAC3617 NJY3610:NJY3617 NTU3610:NTU3617 ODQ3610:ODQ3617 ONM3610:ONM3617 OXI3610:OXI3617 PHE3610:PHE3617 PRA3610:PRA3617 QAW3610:QAW3617 QKS3610:QKS3617 QUO3610:QUO3617 REK3610:REK3617 ROG3610:ROG3617 RYC3610:RYC3617 SHY3610:SHY3617 SRU3610:SRU3617 TBQ3610:TBQ3617 TLM3610:TLM3617 TVI3610:TVI3617 UFE3610:UFE3617 UPA3610:UPA3617 UYW3610:UYW3617 VIS3610:VIS3617 VSO3610:VSO3617 WCK3610:WCK3617 WMG3610:WMG3617 WWC3610:WWC3617 U3644:U3650 JQ3644:JQ3646 TM3644:TM3646 ADI3644:ADI3646 ANE3644:ANE3646 AXA3644:AXA3646 BGW3644:BGW3646 BQS3644:BQS3646 CAO3644:CAO3646 CKK3644:CKK3646 CUG3644:CUG3646 DEC3644:DEC3646 DNY3644:DNY3646 DXU3644:DXU3646 EHQ3644:EHQ3646 ERM3644:ERM3646 FBI3644:FBI3646 FLE3644:FLE3646 FVA3644:FVA3646 GEW3644:GEW3646 GOS3644:GOS3646 GYO3644:GYO3646 HIK3644:HIK3646 HSG3644:HSG3646 ICC3644:ICC3646 ILY3644:ILY3646 IVU3644:IVU3646 JFQ3644:JFQ3646 JPM3644:JPM3646 JZI3644:JZI3646 KJE3644:KJE3646 KTA3644:KTA3646 LCW3644:LCW3646 LMS3644:LMS3646 LWO3644:LWO3646 MGK3644:MGK3646 MQG3644:MQG3646 NAC3644:NAC3646 NJY3644:NJY3646 NTU3644:NTU3646 ODQ3644:ODQ3646 ONM3644:ONM3646 OXI3644:OXI3646 PHE3644:PHE3646 PRA3644:PRA3646 QAW3644:QAW3646 QKS3644:QKS3646 QUO3644:QUO3646 REK3644:REK3646 ROG3644:ROG3646 RYC3644:RYC3646 SHY3644:SHY3646 SRU3644:SRU3646 TBQ3644:TBQ3646 TLM3644:TLM3646 TVI3644:TVI3646 UFE3644:UFE3646 UPA3644:UPA3646 UYW3644:UYW3646 VIS3644:VIS3646 VSO3644:VSO3646 WCK3644:WCK3646 WMG3644:WMG3646 WWC3644:WWC3646 U3413:U3422 JQ3667:JQ3682 TM3667:TM3682 ADI3667:ADI3682 ANE3667:ANE3682 AXA3667:AXA3682 BGW3667:BGW3682 BQS3667:BQS3682 CAO3667:CAO3682 CKK3667:CKK3682 CUG3667:CUG3682 DEC3667:DEC3682 DNY3667:DNY3682 DXU3667:DXU3682 EHQ3667:EHQ3682 ERM3667:ERM3682 FBI3667:FBI3682 FLE3667:FLE3682 FVA3667:FVA3682 GEW3667:GEW3682 GOS3667:GOS3682 GYO3667:GYO3682 HIK3667:HIK3682 HSG3667:HSG3682 ICC3667:ICC3682 ILY3667:ILY3682 IVU3667:IVU3682 JFQ3667:JFQ3682 JPM3667:JPM3682 JZI3667:JZI3682 KJE3667:KJE3682 KTA3667:KTA3682 LCW3667:LCW3682 LMS3667:LMS3682 LWO3667:LWO3682 MGK3667:MGK3682 MQG3667:MQG3682 NAC3667:NAC3682 NJY3667:NJY3682 NTU3667:NTU3682 ODQ3667:ODQ3682 ONM3667:ONM3682 OXI3667:OXI3682 PHE3667:PHE3682 PRA3667:PRA3682 QAW3667:QAW3682 QKS3667:QKS3682 QUO3667:QUO3682 REK3667:REK3682 ROG3667:ROG3682 RYC3667:RYC3682 SHY3667:SHY3682 SRU3667:SRU3682 TBQ3667:TBQ3682 TLM3667:TLM3682 TVI3667:TVI3682 UFE3667:UFE3682 UPA3667:UPA3682 UYW3667:UYW3682 VIS3667:VIS3682 VSO3667:VSO3682 WCK3667:WCK3682 WMG3667:WMG3682 WWC3667:WWC3682 U3638 JQ3706:JQ3710 TM3706:TM3710 ADI3706:ADI3710 ANE3706:ANE3710 AXA3706:AXA3710 BGW3706:BGW3710 BQS3706:BQS3710 CAO3706:CAO3710 CKK3706:CKK3710 CUG3706:CUG3710 DEC3706:DEC3710 DNY3706:DNY3710 DXU3706:DXU3710 EHQ3706:EHQ3710 ERM3706:ERM3710 FBI3706:FBI3710 FLE3706:FLE3710 FVA3706:FVA3710 GEW3706:GEW3710 GOS3706:GOS3710 GYO3706:GYO3710 HIK3706:HIK3710 HSG3706:HSG3710 ICC3706:ICC3710 ILY3706:ILY3710 IVU3706:IVU3710 JFQ3706:JFQ3710 JPM3706:JPM3710 JZI3706:JZI3710 KJE3706:KJE3710 KTA3706:KTA3710 LCW3706:LCW3710 LMS3706:LMS3710 LWO3706:LWO3710 MGK3706:MGK3710 MQG3706:MQG3710 NAC3706:NAC3710 NJY3706:NJY3710 NTU3706:NTU3710 ODQ3706:ODQ3710 ONM3706:ONM3710 OXI3706:OXI3710 PHE3706:PHE3710 PRA3706:PRA3710 QAW3706:QAW3710 QKS3706:QKS3710 QUO3706:QUO3710 REK3706:REK3710 ROG3706:ROG3710 RYC3706:RYC3710 SHY3706:SHY3710 SRU3706:SRU3710 TBQ3706:TBQ3710 TLM3706:TLM3710 TVI3706:TVI3710 UFE3706:UFE3710 UPA3706:UPA3710 UYW3706:UYW3710 VIS3706:VIS3710 VSO3706:VSO3710 WCK3706:WCK3710 WMG3706:WMG3710 WWC3706:WWC3710 U3724:U3726 U3732:U3740 JQ3732:JQ3735 TM3732:TM3735 ADI3732:ADI3735 ANE3732:ANE3735 AXA3732:AXA3735 BGW3732:BGW3735 BQS3732:BQS3735 CAO3732:CAO3735 CKK3732:CKK3735 CUG3732:CUG3735 DEC3732:DEC3735 DNY3732:DNY3735 DXU3732:DXU3735 EHQ3732:EHQ3735 ERM3732:ERM3735 FBI3732:FBI3735 FLE3732:FLE3735 FVA3732:FVA3735 GEW3732:GEW3735 GOS3732:GOS3735 GYO3732:GYO3735 HIK3732:HIK3735 HSG3732:HSG3735 ICC3732:ICC3735 ILY3732:ILY3735 IVU3732:IVU3735 JFQ3732:JFQ3735 JPM3732:JPM3735 JZI3732:JZI3735 KJE3732:KJE3735 KTA3732:KTA3735 LCW3732:LCW3735 LMS3732:LMS3735 LWO3732:LWO3735 MGK3732:MGK3735 MQG3732:MQG3735 NAC3732:NAC3735 NJY3732:NJY3735 NTU3732:NTU3735 ODQ3732:ODQ3735 ONM3732:ONM3735 OXI3732:OXI3735 PHE3732:PHE3735 PRA3732:PRA3735 QAW3732:QAW3735 QKS3732:QKS3735 QUO3732:QUO3735 REK3732:REK3735 ROG3732:ROG3735 RYC3732:RYC3735 SHY3732:SHY3735 SRU3732:SRU3735 TBQ3732:TBQ3735 TLM3732:TLM3735 TVI3732:TVI3735 UFE3732:UFE3735 UPA3732:UPA3735 UYW3732:UYW3735 VIS3732:VIS3735 VSO3732:VSO3735 WCK3732:WCK3735 WMG3732:WMG3735 WWC3732:WWC3735 U3696:U3713 JQ3757:JQ3758 TM3757:TM3758 ADI3757:ADI3758 ANE3757:ANE3758 AXA3757:AXA3758 BGW3757:BGW3758 BQS3757:BQS3758 CAO3757:CAO3758 CKK3757:CKK3758 CUG3757:CUG3758 DEC3757:DEC3758 DNY3757:DNY3758 DXU3757:DXU3758 EHQ3757:EHQ3758 ERM3757:ERM3758 FBI3757:FBI3758 FLE3757:FLE3758 FVA3757:FVA3758 GEW3757:GEW3758 GOS3757:GOS3758 GYO3757:GYO3758 HIK3757:HIK3758 HSG3757:HSG3758 ICC3757:ICC3758 ILY3757:ILY3758 IVU3757:IVU3758 JFQ3757:JFQ3758 JPM3757:JPM3758 JZI3757:JZI3758 KJE3757:KJE3758 KTA3757:KTA3758 LCW3757:LCW3758 LMS3757:LMS3758 LWO3757:LWO3758 MGK3757:MGK3758 MQG3757:MQG3758 NAC3757:NAC3758 NJY3757:NJY3758 NTU3757:NTU3758 ODQ3757:ODQ3758 ONM3757:ONM3758 OXI3757:OXI3758 PHE3757:PHE3758 PRA3757:PRA3758 QAW3757:QAW3758 QKS3757:QKS3758 QUO3757:QUO3758 REK3757:REK3758 ROG3757:ROG3758 RYC3757:RYC3758 SHY3757:SHY3758 SRU3757:SRU3758 TBQ3757:TBQ3758 TLM3757:TLM3758 TVI3757:TVI3758 UFE3757:UFE3758 UPA3757:UPA3758 UYW3757:UYW3758 VIS3757:VIS3758 VSO3757:VSO3758 WCK3757:WCK3758 WMG3757:WMG3758 WWC3757:WWC3758 U3763:U3767 JQ3764:JQ3767 TM3764:TM3767 ADI3764:ADI3767 ANE3764:ANE3767 AXA3764:AXA3767 BGW3764:BGW3767 BQS3764:BQS3767 CAO3764:CAO3767 CKK3764:CKK3767 CUG3764:CUG3767 DEC3764:DEC3767 DNY3764:DNY3767 DXU3764:DXU3767 EHQ3764:EHQ3767 ERM3764:ERM3767 FBI3764:FBI3767 FLE3764:FLE3767 FVA3764:FVA3767 GEW3764:GEW3767 GOS3764:GOS3767 GYO3764:GYO3767 HIK3764:HIK3767 HSG3764:HSG3767 ICC3764:ICC3767 ILY3764:ILY3767 IVU3764:IVU3767 JFQ3764:JFQ3767 JPM3764:JPM3767 JZI3764:JZI3767 KJE3764:KJE3767 KTA3764:KTA3767 LCW3764:LCW3767 LMS3764:LMS3767 LWO3764:LWO3767 MGK3764:MGK3767 MQG3764:MQG3767 NAC3764:NAC3767 NJY3764:NJY3767 NTU3764:NTU3767 ODQ3764:ODQ3767 ONM3764:ONM3767 OXI3764:OXI3767 PHE3764:PHE3767 PRA3764:PRA3767 QAW3764:QAW3767 QKS3764:QKS3767 QUO3764:QUO3767 REK3764:REK3767 ROG3764:ROG3767 RYC3764:RYC3767 SHY3764:SHY3767 SRU3764:SRU3767 TBQ3764:TBQ3767 TLM3764:TLM3767 TVI3764:TVI3767 UFE3764:UFE3767 UPA3764:UPA3767 UYW3764:UYW3767 VIS3764:VIS3767 VSO3764:VSO3767 WCK3764:WCK3767 WMG3764:WMG3767 WWC3764:WWC3767 RYC7791:RYC7792 JQ3783 TM3783 ADI3783 ANE3783 AXA3783 BGW3783 BQS3783 CAO3783 CKK3783 CUG3783 DEC3783 DNY3783 DXU3783 EHQ3783 ERM3783 FBI3783 FLE3783 FVA3783 GEW3783 GOS3783 GYO3783 HIK3783 HSG3783 ICC3783 ILY3783 IVU3783 JFQ3783 JPM3783 JZI3783 KJE3783 KTA3783 LCW3783 LMS3783 LWO3783 MGK3783 MQG3783 NAC3783 NJY3783 NTU3783 ODQ3783 ONM3783 OXI3783 PHE3783 PRA3783 QAW3783 QKS3783 QUO3783 REK3783 ROG3783 RYC3783 SHY3783 SRU3783 TBQ3783 TLM3783 TVI3783 UFE3783 UPA3783 UYW3783 VIS3783 VSO3783 WCK3783 WMG3783 WWC3783 JQ3792:JQ3804 TM3792:TM3804 ADI3792:ADI3804 ANE3792:ANE3804 AXA3792:AXA3804 BGW3792:BGW3804 BQS3792:BQS3804 CAO3792:CAO3804 CKK3792:CKK3804 CUG3792:CUG3804 DEC3792:DEC3804 DNY3792:DNY3804 DXU3792:DXU3804 EHQ3792:EHQ3804 ERM3792:ERM3804 FBI3792:FBI3804 FLE3792:FLE3804 FVA3792:FVA3804 GEW3792:GEW3804 GOS3792:GOS3804 GYO3792:GYO3804 HIK3792:HIK3804 HSG3792:HSG3804 ICC3792:ICC3804 ILY3792:ILY3804 IVU3792:IVU3804 JFQ3792:JFQ3804 JPM3792:JPM3804 JZI3792:JZI3804 KJE3792:KJE3804 KTA3792:KTA3804 LCW3792:LCW3804 LMS3792:LMS3804 LWO3792:LWO3804 MGK3792:MGK3804 MQG3792:MQG3804 NAC3792:NAC3804 NJY3792:NJY3804 NTU3792:NTU3804 ODQ3792:ODQ3804 ONM3792:ONM3804 OXI3792:OXI3804 PHE3792:PHE3804 PRA3792:PRA3804 QAW3792:QAW3804 QKS3792:QKS3804 QUO3792:QUO3804 REK3792:REK3804 ROG3792:ROG3804 RYC3792:RYC3804 SHY3792:SHY3804 SRU3792:SRU3804 TBQ3792:TBQ3804 TLM3792:TLM3804 TVI3792:TVI3804 UFE3792:UFE3804 UPA3792:UPA3804 UYW3792:UYW3804 VIS3792:VIS3804 VSO3792:VSO3804 WCK3792:WCK3804 WMG3792:WMG3804 WWC3792:WWC3804 U3662:U3664 JQ3822:JQ3843 TM3822:TM3843 ADI3822:ADI3843 ANE3822:ANE3843 AXA3822:AXA3843 BGW3822:BGW3843 BQS3822:BQS3843 CAO3822:CAO3843 CKK3822:CKK3843 CUG3822:CUG3843 DEC3822:DEC3843 DNY3822:DNY3843 DXU3822:DXU3843 EHQ3822:EHQ3843 ERM3822:ERM3843 FBI3822:FBI3843 FLE3822:FLE3843 FVA3822:FVA3843 GEW3822:GEW3843 GOS3822:GOS3843 GYO3822:GYO3843 HIK3822:HIK3843 HSG3822:HSG3843 ICC3822:ICC3843 ILY3822:ILY3843 IVU3822:IVU3843 JFQ3822:JFQ3843 JPM3822:JPM3843 JZI3822:JZI3843 KJE3822:KJE3843 KTA3822:KTA3843 LCW3822:LCW3843 LMS3822:LMS3843 LWO3822:LWO3843 MGK3822:MGK3843 MQG3822:MQG3843 NAC3822:NAC3843 NJY3822:NJY3843 NTU3822:NTU3843 ODQ3822:ODQ3843 ONM3822:ONM3843 OXI3822:OXI3843 PHE3822:PHE3843 PRA3822:PRA3843 QAW3822:QAW3843 QKS3822:QKS3843 QUO3822:QUO3843 REK3822:REK3843 ROG3822:ROG3843 RYC3822:RYC3843 SHY3822:SHY3843 SRU3822:SRU3843 TBQ3822:TBQ3843 TLM3822:TLM3843 TVI3822:TVI3843 UFE3822:UFE3843 UPA3822:UPA3843 UYW3822:UYW3843 VIS3822:VIS3843 VSO3822:VSO3843 WCK3822:WCK3843 WMG3822:WMG3843 WWC3822:WWC3843 U3852:U3857 JQ3852:JQ3854 TM3852:TM3854 ADI3852:ADI3854 ANE3852:ANE3854 AXA3852:AXA3854 BGW3852:BGW3854 BQS3852:BQS3854 CAO3852:CAO3854 CKK3852:CKK3854 CUG3852:CUG3854 DEC3852:DEC3854 DNY3852:DNY3854 DXU3852:DXU3854 EHQ3852:EHQ3854 ERM3852:ERM3854 FBI3852:FBI3854 FLE3852:FLE3854 FVA3852:FVA3854 GEW3852:GEW3854 GOS3852:GOS3854 GYO3852:GYO3854 HIK3852:HIK3854 HSG3852:HSG3854 ICC3852:ICC3854 ILY3852:ILY3854 IVU3852:IVU3854 JFQ3852:JFQ3854 JPM3852:JPM3854 JZI3852:JZI3854 KJE3852:KJE3854 KTA3852:KTA3854 LCW3852:LCW3854 LMS3852:LMS3854 LWO3852:LWO3854 MGK3852:MGK3854 MQG3852:MQG3854 NAC3852:NAC3854 NJY3852:NJY3854 NTU3852:NTU3854 ODQ3852:ODQ3854 ONM3852:ONM3854 OXI3852:OXI3854 PHE3852:PHE3854 PRA3852:PRA3854 QAW3852:QAW3854 QKS3852:QKS3854 QUO3852:QUO3854 REK3852:REK3854 ROG3852:ROG3854 RYC3852:RYC3854 SHY3852:SHY3854 SRU3852:SRU3854 TBQ3852:TBQ3854 TLM3852:TLM3854 TVI3852:TVI3854 UFE3852:UFE3854 UPA3852:UPA3854 UYW3852:UYW3854 VIS3852:VIS3854 VSO3852:VSO3854 WCK3852:WCK3854 WMG3852:WMG3854 WWC3852:WWC3854 U3865 JQ3886 TM3886 ADI3886 ANE3886 AXA3886 BGW3886 BQS3886 CAO3886 CKK3886 CUG3886 DEC3886 DNY3886 DXU3886 EHQ3886 ERM3886 FBI3886 FLE3886 FVA3886 GEW3886 GOS3886 GYO3886 HIK3886 HSG3886 ICC3886 ILY3886 IVU3886 JFQ3886 JPM3886 JZI3886 KJE3886 KTA3886 LCW3886 LMS3886 LWO3886 MGK3886 MQG3886 NAC3886 NJY3886 NTU3886 ODQ3886 ONM3886 OXI3886 PHE3886 PRA3886 QAW3886 QKS3886 QUO3886 REK3886 ROG3886 RYC3886 SHY3886 SRU3886 TBQ3886 TLM3886 TVI3886 UFE3886 UPA3886 UYW3886 VIS3886 VSO3886 WCK3886 WMG3886 WWC3886 U3818:U3843 JQ3902:JQ3905 TM3902:TM3905 ADI3902:ADI3905 ANE3902:ANE3905 AXA3902:AXA3905 BGW3902:BGW3905 BQS3902:BQS3905 CAO3902:CAO3905 CKK3902:CKK3905 CUG3902:CUG3905 DEC3902:DEC3905 DNY3902:DNY3905 DXU3902:DXU3905 EHQ3902:EHQ3905 ERM3902:ERM3905 FBI3902:FBI3905 FLE3902:FLE3905 FVA3902:FVA3905 GEW3902:GEW3905 GOS3902:GOS3905 GYO3902:GYO3905 HIK3902:HIK3905 HSG3902:HSG3905 ICC3902:ICC3905 ILY3902:ILY3905 IVU3902:IVU3905 JFQ3902:JFQ3905 JPM3902:JPM3905 JZI3902:JZI3905 KJE3902:KJE3905 KTA3902:KTA3905 LCW3902:LCW3905 LMS3902:LMS3905 LWO3902:LWO3905 MGK3902:MGK3905 MQG3902:MQG3905 NAC3902:NAC3905 NJY3902:NJY3905 NTU3902:NTU3905 ODQ3902:ODQ3905 ONM3902:ONM3905 OXI3902:OXI3905 PHE3902:PHE3905 PRA3902:PRA3905 QAW3902:QAW3905 QKS3902:QKS3905 QUO3902:QUO3905 REK3902:REK3905 ROG3902:ROG3905 RYC3902:RYC3905 SHY3902:SHY3905 SRU3902:SRU3905 TBQ3902:TBQ3905 TLM3902:TLM3905 TVI3902:TVI3905 UFE3902:UFE3905 UPA3902:UPA3905 UYW3902:UYW3905 VIS3902:VIS3905 VSO3902:VSO3905 WCK3902:WCK3905 WMG3902:WMG3905 WWC3902:WWC3905 JQ3907:JQ3916 TM3907:TM3916 ADI3907:ADI3916 ANE3907:ANE3916 AXA3907:AXA3916 BGW3907:BGW3916 BQS3907:BQS3916 CAO3907:CAO3916 CKK3907:CKK3916 CUG3907:CUG3916 DEC3907:DEC3916 DNY3907:DNY3916 DXU3907:DXU3916 EHQ3907:EHQ3916 ERM3907:ERM3916 FBI3907:FBI3916 FLE3907:FLE3916 FVA3907:FVA3916 GEW3907:GEW3916 GOS3907:GOS3916 GYO3907:GYO3916 HIK3907:HIK3916 HSG3907:HSG3916 ICC3907:ICC3916 ILY3907:ILY3916 IVU3907:IVU3916 JFQ3907:JFQ3916 JPM3907:JPM3916 JZI3907:JZI3916 KJE3907:KJE3916 KTA3907:KTA3916 LCW3907:LCW3916 LMS3907:LMS3916 LWO3907:LWO3916 MGK3907:MGK3916 MQG3907:MQG3916 NAC3907:NAC3916 NJY3907:NJY3916 NTU3907:NTU3916 ODQ3907:ODQ3916 ONM3907:ONM3916 OXI3907:OXI3916 PHE3907:PHE3916 PRA3907:PRA3916 QAW3907:QAW3916 QKS3907:QKS3916 QUO3907:QUO3916 REK3907:REK3916 ROG3907:ROG3916 RYC3907:RYC3916 SHY3907:SHY3916 SRU3907:SRU3916 TBQ3907:TBQ3916 TLM3907:TLM3916 TVI3907:TVI3916 UFE3907:UFE3916 UPA3907:UPA3916 UYW3907:UYW3916 VIS3907:VIS3916 VSO3907:VSO3916 WCK3907:WCK3916 WMG3907:WMG3916 WWC3907:WWC3916 U3938:U3942 WCK3966:WCK3969 VSO3966:VSO3969 VIS3966:VIS3969 UYW3966:UYW3969 UPA3966:UPA3969 UFE3966:UFE3969 TVI3966:TVI3969 TLM3966:TLM3969 TBQ3966:TBQ3969 SRU3966:SRU3969 SHY3966:SHY3969 RYC3966:RYC3969 ROG3966:ROG3969 REK3966:REK3969 QUO3966:QUO3969 QKS3966:QKS3969 QAW3966:QAW3969 PRA3966:PRA3969 PHE3966:PHE3969 OXI3966:OXI3969 ONM3966:ONM3969 ODQ3966:ODQ3969 NTU3966:NTU3969 NJY3966:NJY3969 NAC3966:NAC3969 MQG3966:MQG3969 MGK3966:MGK3969 LWO3966:LWO3969 LMS3966:LMS3969 LCW3966:LCW3969 KTA3966:KTA3969 KJE3966:KJE3969 JZI3966:JZI3969 JPM3966:JPM3969 JFQ3966:JFQ3969 IVU3966:IVU3969 ILY3966:ILY3969 ICC3966:ICC3969 HSG3966:HSG3969 HIK3966:HIK3969 GYO3966:GYO3969 GOS3966:GOS3969 GEW3966:GEW3969 FVA3966:FVA3969 FLE3966:FLE3969 FBI3966:FBI3969 ERM3966:ERM3969 EHQ3966:EHQ3969 DXU3966:DXU3969 DNY3966:DNY3969 DEC3966:DEC3969 CUG3966:CUG3969 CKK3966:CKK3969 CAO3966:CAO3969 BQS3966:BQS3969 BGW3966:BGW3969 AXA3966:AXA3969 ANE3966:ANE3969 ADI3966:ADI3969 TM3966:TM3969 JQ3966:JQ3969 U3966:U3986 WWD5182:WWD5184 U4002:U4046 JQ4002 TM4002 ADI4002 ANE4002 AXA4002 BGW4002 BQS4002 CAO4002 CKK4002 CUG4002 DEC4002 DNY4002 DXU4002 EHQ4002 ERM4002 FBI4002 FLE4002 FVA4002 GEW4002 GOS4002 GYO4002 HIK4002 HSG4002 ICC4002 ILY4002 IVU4002 JFQ4002 JPM4002 JZI4002 KJE4002 KTA4002 LCW4002 LMS4002 LWO4002 MGK4002 MQG4002 NAC4002 NJY4002 NTU4002 ODQ4002 ONM4002 OXI4002 PHE4002 PRA4002 QAW4002 QKS4002 QUO4002 REK4002 ROG4002 RYC4002 SHY4002 SRU4002 TBQ4002 TLM4002 TVI4002 UFE4002 UPA4002 UYW4002 VIS4002 VSO4002 WCK4002 WMG4002 WWC4002 JQ4007:JQ4043 TM4007:TM4043 ADI4007:ADI4043 ANE4007:ANE4043 AXA4007:AXA4043 BGW4007:BGW4043 BQS4007:BQS4043 CAO4007:CAO4043 CKK4007:CKK4043 CUG4007:CUG4043 DEC4007:DEC4043 DNY4007:DNY4043 DXU4007:DXU4043 EHQ4007:EHQ4043 ERM4007:ERM4043 FBI4007:FBI4043 FLE4007:FLE4043 FVA4007:FVA4043 GEW4007:GEW4043 GOS4007:GOS4043 GYO4007:GYO4043 HIK4007:HIK4043 HSG4007:HSG4043 ICC4007:ICC4043 ILY4007:ILY4043 IVU4007:IVU4043 JFQ4007:JFQ4043 JPM4007:JPM4043 JZI4007:JZI4043 KJE4007:KJE4043 KTA4007:KTA4043 LCW4007:LCW4043 LMS4007:LMS4043 LWO4007:LWO4043 MGK4007:MGK4043 MQG4007:MQG4043 NAC4007:NAC4043 NJY4007:NJY4043 NTU4007:NTU4043 ODQ4007:ODQ4043 ONM4007:ONM4043 OXI4007:OXI4043 PHE4007:PHE4043 PRA4007:PRA4043 QAW4007:QAW4043 QKS4007:QKS4043 QUO4007:QUO4043 REK4007:REK4043 ROG4007:ROG4043 RYC4007:RYC4043 SHY4007:SHY4043 SRU4007:SRU4043 TBQ4007:TBQ4043 TLM4007:TLM4043 TVI4007:TVI4043 UFE4007:UFE4043 UPA4007:UPA4043 UYW4007:UYW4043 VIS4007:VIS4043 VSO4007:VSO4043 WCK4007:WCK4043 WMG4007:WMG4043 WWC4007:WWC4043 U4056:U4065 JQ4060:JQ4064 TM4060:TM4064 ADI4060:ADI4064 ANE4060:ANE4064 AXA4060:AXA4064 BGW4060:BGW4064 BQS4060:BQS4064 CAO4060:CAO4064 CKK4060:CKK4064 CUG4060:CUG4064 DEC4060:DEC4064 DNY4060:DNY4064 DXU4060:DXU4064 EHQ4060:EHQ4064 ERM4060:ERM4064 FBI4060:FBI4064 FLE4060:FLE4064 FVA4060:FVA4064 GEW4060:GEW4064 GOS4060:GOS4064 GYO4060:GYO4064 HIK4060:HIK4064 HSG4060:HSG4064 ICC4060:ICC4064 ILY4060:ILY4064 IVU4060:IVU4064 JFQ4060:JFQ4064 JPM4060:JPM4064 JZI4060:JZI4064 KJE4060:KJE4064 KTA4060:KTA4064 LCW4060:LCW4064 LMS4060:LMS4064 LWO4060:LWO4064 MGK4060:MGK4064 MQG4060:MQG4064 NAC4060:NAC4064 NJY4060:NJY4064 NTU4060:NTU4064 ODQ4060:ODQ4064 ONM4060:ONM4064 OXI4060:OXI4064 PHE4060:PHE4064 PRA4060:PRA4064 QAW4060:QAW4064 QKS4060:QKS4064 QUO4060:QUO4064 REK4060:REK4064 ROG4060:ROG4064 RYC4060:RYC4064 SHY4060:SHY4064 SRU4060:SRU4064 TBQ4060:TBQ4064 TLM4060:TLM4064 TVI4060:TVI4064 UFE4060:UFE4064 UPA4060:UPA4064 UYW4060:UYW4064 VIS4060:VIS4064 VSO4060:VSO4064 WCK4060:WCK4064 WMG4060:WMG4064 WWC4060:WWC4064 U4054 JQ4069:JQ4086 TM4069:TM4086 ADI4069:ADI4086 ANE4069:ANE4086 AXA4069:AXA4086 BGW4069:BGW4086 BQS4069:BQS4086 CAO4069:CAO4086 CKK4069:CKK4086 CUG4069:CUG4086 DEC4069:DEC4086 DNY4069:DNY4086 DXU4069:DXU4086 EHQ4069:EHQ4086 ERM4069:ERM4086 FBI4069:FBI4086 FLE4069:FLE4086 FVA4069:FVA4086 GEW4069:GEW4086 GOS4069:GOS4086 GYO4069:GYO4086 HIK4069:HIK4086 HSG4069:HSG4086 ICC4069:ICC4086 ILY4069:ILY4086 IVU4069:IVU4086 JFQ4069:JFQ4086 JPM4069:JPM4086 JZI4069:JZI4086 KJE4069:KJE4086 KTA4069:KTA4086 LCW4069:LCW4086 LMS4069:LMS4086 LWO4069:LWO4086 MGK4069:MGK4086 MQG4069:MQG4086 NAC4069:NAC4086 NJY4069:NJY4086 NTU4069:NTU4086 ODQ4069:ODQ4086 ONM4069:ONM4086 OXI4069:OXI4086 PHE4069:PHE4086 PRA4069:PRA4086 QAW4069:QAW4086 QKS4069:QKS4086 QUO4069:QUO4086 REK4069:REK4086 ROG4069:ROG4086 RYC4069:RYC4086 SHY4069:SHY4086 SRU4069:SRU4086 TBQ4069:TBQ4086 TLM4069:TLM4086 TVI4069:TVI4086 UFE4069:UFE4086 UPA4069:UPA4086 UYW4069:UYW4086 VIS4069:VIS4086 VSO4069:VSO4086 WCK4069:WCK4086 WMG4069:WMG4086 WWC4069:WWC4086 U4095:U4096 V1678 U3197:U3245 U2340:U2349 U1824:U1841 U2066 U2638:U2648 U3270:U3286 U5333:U5334 U3306:U3308 U3392:U3393 U3401:U3402 REK7791:REK7792 ROG7791:ROG7792 U1257:U1265 U1483:U1489 U1706 VIS7886:VIS7888 U5027 RYC7821:RYC7826 U1763:U1768 U2802:U2803 U3172:U3175 U3405 U3667:U3682 U1906:U1929 U2270:U2288 U2223:U2230 VSO7886:VSO7888 U2771 UFE7848:UFE7855 U2671:U2678 U2725 U2776 U2834:U2836 U2844:U2847 U3005:U3046 U3335:U3336 WWC4557:WWC4569 U1414:U1419 U1447:U1448 U1267:U1276 WMG3491:WMG3581 U1784:U1795 U1637:U1647 U2221 U2026:U2047 U2698:U2717 U2745:U2748 U2799:U2800 U2809 U2819:U2823 U3138:U3151 U3267:U3268 U3340:U3383 U3387:U3388 U3399 U1662:U1694 U1737:U1745 U1814 U1986:U1994 U2214:U2215 UPA7848:UPA7855 SHY7821:SHY7826 U2627 U2790:U2797 U3290 U2193:U2205 U2253:U2268 U3456:U3461 U3564:U3581 U1715:U1724 U2296:U2298 SHY7802 U2681 U2750 U3248:U3251 U1285:U1287 WCK7886:WCK7888 U1971:U1984 U2242:U2251 WMG7886:WMG7888 UFE7821:UFE7826 U1163:U1180 U3048:U3051 U7661 U3153:U3156 UYW7848:UYW7855 U2732:U2740 U3128:U3136 U3451:U3452 U3607 U4159:U4170 JQ4114:JQ4125 TM4114:TM4125 ADI4114:ADI4125 ANE4114:ANE4125 AXA4114:AXA4125 BGW4114:BGW4125 BQS4114:BQS4125 CAO4114:CAO4125 CKK4114:CKK4125 CUG4114:CUG4125 DEC4114:DEC4125 DNY4114:DNY4125 DXU4114:DXU4125 EHQ4114:EHQ4125 ERM4114:ERM4125 FBI4114:FBI4125 FLE4114:FLE4125 FVA4114:FVA4125 GEW4114:GEW4125 GOS4114:GOS4125 GYO4114:GYO4125 HIK4114:HIK4125 HSG4114:HSG4125 ICC4114:ICC4125 ILY4114:ILY4125 IVU4114:IVU4125 JFQ4114:JFQ4125 JPM4114:JPM4125 JZI4114:JZI4125 KJE4114:KJE4125 KTA4114:KTA4125 LCW4114:LCW4125 LMS4114:LMS4125 LWO4114:LWO4125 MGK4114:MGK4125 MQG4114:MQG4125 NAC4114:NAC4125 NJY4114:NJY4125 NTU4114:NTU4125 ODQ4114:ODQ4125 ONM4114:ONM4125 OXI4114:OXI4125 PHE4114:PHE4125 PRA4114:PRA4125 QAW4114:QAW4125 QKS4114:QKS4125 QUO4114:QUO4125 REK4114:REK4125 ROG4114:ROG4125 RYC4114:RYC4125 SHY4114:SHY4125 SRU4114:SRU4125 TBQ4114:TBQ4125 TLM4114:TLM4125 TVI4114:TVI4125 UFE4114:UFE4125 UPA4114:UPA4125 UYW4114:UYW4125 VIS4114:VIS4125 VSO4114:VSO4125 WCK4114:WCK4125 WMG4114:WMG4125 U3610:U3625 U3886:U3890 U3902:U3924 U3961:U3962 WWC1059:WWC1064 WMG1059:WMG1064 WCK1059:WCK1064 VSO1059:VSO1064 VIS1059:VIS1064 UYW1059:UYW1064 UPA1059:UPA1064 UFE1059:UFE1064 TVI1059:TVI1064 TLM1059:TLM1064 TBQ1059:TBQ1064 SRU1059:SRU1064 SHY1059:SHY1064 RYC1059:RYC1064 ROG1059:ROG1064 REK1059:REK1064 QUO1059:QUO1064 QKS1059:QKS1064 QAW1059:QAW1064 PRA1059:PRA1064 PHE1059:PHE1064 OXI1059:OXI1064 ONM1059:ONM1064 ODQ1059:ODQ1064 NTU1059:NTU1064 NJY1059:NJY1064 NAC1059:NAC1064 MQG1059:MQG1064 MGK1059:MGK1064 LWO1059:LWO1064 LMS1059:LMS1064 LCW1059:LCW1064 KTA1059:KTA1064 KJE1059:KJE1064 JZI1059:JZI1064 JPM1059:JPM1064 JFQ1059:JFQ1064 IVU1059:IVU1064 ILY1059:ILY1064 ICC1059:ICC1064 HSG1059:HSG1064 HIK1059:HIK1064 GYO1059:GYO1064 GOS1059:GOS1064 GEW1059:GEW1064 FVA1059:FVA1064 FLE1059:FLE1064 FBI1059:FBI1064 ERM1059:ERM1064 EHQ1059:EHQ1064 DXU1059:DXU1064 DNY1059:DNY1064 DEC1059:DEC1064 CUG1059:CUG1064 CKK1059:CKK1064 CAO1059:CAO1064 BQS1059:BQS1064 BGW1059:BGW1064 AXA1059:AXA1064 ANE1059:ANE1064 ADI1059:ADI1064 TM1059:TM1064 JQ1059:JQ1064 U1059:U1064 U912:U916 U918 U766:U772 U567:U585 U302:U305 U260:U300 U4904:U4927 U978:U989 U697:U709 U479 U474 U993:U1002 U114:U174 U495 U942:U948 WWC120:WWC121 U251:U256 U238:U246 U185 U180:U181 U248 WVW239:WVW246 WMA239:WMA246 WCE239:WCE246 VSI239:VSI246 VIM239:VIM246 UYQ239:UYQ246 UOU239:UOU246 UEY239:UEY246 TVC239:TVC246 TLG239:TLG246 TBK239:TBK246 SRO239:SRO246 SHS239:SHS246 RXW239:RXW246 ROA239:ROA246 REE239:REE246 QUI239:QUI246 QKM239:QKM246 QAQ239:QAQ246 PQU239:PQU246 PGY239:PGY246 OXC239:OXC246 ONG239:ONG246 ODK239:ODK246 NTO239:NTO246 NJS239:NJS246 MZW239:MZW246 MQA239:MQA246 MGE239:MGE246 LWI239:LWI246 LMM239:LMM246 LCQ239:LCQ246 KSU239:KSU246 KIY239:KIY246 JZC239:JZC246 JPG239:JPG246 JFK239:JFK246 IVO239:IVO246 ILS239:ILS246 IBW239:IBW246 HSA239:HSA246 HIE239:HIE246 GYI239:GYI246 GOM239:GOM246 GEQ239:GEQ246 FUU239:FUU246 FKY239:FKY246 FBC239:FBC246 ERG239:ERG246 EHK239:EHK246 DXO239:DXO246 DNS239:DNS246 DDW239:DDW246 CUA239:CUA246 CKE239:CKE246 CAI239:CAI246 BQM239:BQM246 BGQ239:BGQ246 AWU239:AWU246 AMY239:AMY246 ADC239:ADC246 TG239:TG246 JK239:JK246 WVW223:WVW234 WMA223:WMA234 WCE223:WCE234 VSI223:VSI234 VIM223:VIM234 UYQ223:UYQ234 UOU223:UOU234 UEY223:UEY234 TVC223:TVC234 TLG223:TLG234 TBK223:TBK234 SRO223:SRO234 SHS223:SHS234 RXW223:RXW234 ROA223:ROA234 REE223:REE234 QUI223:QUI234 QKM223:QKM234 QAQ223:QAQ234 PQU223:PQU234 PGY223:PGY234 OXC223:OXC234 ONG223:ONG234 ODK223:ODK234 NTO223:NTO234 NJS223:NJS234 MZW223:MZW234 MQA223:MQA234 MGE223:MGE234 LWI223:LWI234 LMM223:LMM234 LCQ223:LCQ234 KSU223:KSU234 KIY223:KIY234 JZC223:JZC234 JPG223:JPG234 JFK223:JFK234 IVO223:IVO234 ILS223:ILS234 IBW223:IBW234 HSA223:HSA234 HIE223:HIE234 GYI223:GYI234 GOM223:GOM234 GEQ223:GEQ234 FUU223:FUU234 FKY223:FKY234 FBC223:FBC234 ERG223:ERG234 EHK223:EHK234 DXO223:DXO234 DNS223:DNS234 DDW223:DDW234 CUA223:CUA234 CKE223:CKE234 CAI223:CAI234 BQM223:BQM234 BGQ223:BGQ234 AWU223:AWU234 AMY223:AMY234 ADC223:ADC234 TG223:TG234 JK223:JK234 U111 VSO42 VIS42 UYW42 UPA42 UFE42 TVI42 TLM42 TBQ42 SRU42 SHY42 RYC42 ROG42 REK42 QUO42 QKS42 QAW42 PRA42 PHE42 OXI42 ONM42 ODQ42 NTU42 NJY42 NAC42 MQG42 MGK42 LWO42 LMS42 LCW42 KTA42 KJE42 JZI42 JPM42 JFQ42 IVU42 ILY42 ICC42 HSG42 HIK42 GYO42 GOS42 GEW42 FVA42 FLE42 FBI42 ERM42 EHQ42 DXU42 DNY42 DEC42 CUG42 CKK42 CAO42 BQS42 BGW42 AXA42 ANE42 ADI42 TM42 JQ42 JK36:JK41 U109 WMA122:WMA168 WWC42 WCE122:WCE168 VSI122:VSI168 VIM122:VIM168 UYQ122:UYQ168 UOU122:UOU168 UEY122:UEY168 TVC122:TVC168 TLG122:TLG168 TBK122:TBK168 SRO122:SRO168 SHS122:SHS168 RXW122:RXW168 ROA122:ROA168 REE122:REE168 QUI122:QUI168 QKM122:QKM168 QAQ122:QAQ168 PQU122:PQU168 PGY122:PGY168 OXC122:OXC168 ONG122:ONG168 ODK122:ODK168 NTO122:NTO168 NJS122:NJS168 MZW122:MZW168 MQA122:MQA168 MGE122:MGE168 LWI122:LWI168 LMM122:LMM168 LCQ122:LCQ168 KSU122:KSU168 KIY122:KIY168 JZC122:JZC168 JPG122:JPG168 JFK122:JFK168 IVO122:IVO168 ILS122:ILS168 IBW122:IBW168 HSA122:HSA168 HIE122:HIE168 GYI122:GYI168 GOM122:GOM168 GEQ122:GEQ168 FUU122:FUU168 FKY122:FKY168 FBC122:FBC168 ERG122:ERG168 EHK122:EHK168 DXO122:DXO168 DNS122:DNS168 DDW122:DDW168 CUA122:CUA168 CKE122:CKE168 CAI122:CAI168 BQM122:BQM168 BGQ122:BGQ168 AWU122:AWU168 AMY122:AMY168 ADC122:ADC168 TG122:TG168 JK122:JK168 WVW91:WVW102 WMA91:WMA102 WCE91:WCE102 VSI91:VSI102 VIM91:VIM102 UYQ91:UYQ102 UOU91:UOU102 UEY91:UEY102 TVC91:TVC102 TLG91:TLG102 TBK91:TBK102 SRO91:SRO102 SHS91:SHS102 RXW91:RXW102 ROA91:ROA102 REE91:REE102 QUI91:QUI102 QKM91:QKM102 QAQ91:QAQ102 PQU91:PQU102 PGY91:PGY102 OXC91:OXC102 ONG91:ONG102 ODK91:ODK102 NTO91:NTO102 NJS91:NJS102 MZW91:MZW102 MQA91:MQA102 MGE91:MGE102 LWI91:LWI102 LMM91:LMM102 LCQ91:LCQ102 KSU91:KSU102 KIY91:KIY102 JZC91:JZC102 JPG91:JPG102 JFK91:JFK102 IVO91:IVO102 ILS91:ILS102 IBW91:IBW102 HSA91:HSA102 HIE91:HIE102 GYI91:GYI102 GOM91:GOM102 GEQ91:GEQ102 FUU91:FUU102 FKY91:FKY102 FBC91:FBC102 ERG91:ERG102 EHK91:EHK102 DXO91:DXO102 DNS91:DNS102 DDW91:DDW102 CUA91:CUA102 CKE91:CKE102 CAI91:CAI102 BQM91:BQM102 BGQ91:BGQ102 AWU91:AWU102 AMY91:AMY102 ADC91:ADC102 TG91:TG102 JK91:JK102 WMA67:WMA78 WCE67:WCE78 VSI67:VSI78 VIM67:VIM78 UYQ67:UYQ78 UOU67:UOU78 UEY67:UEY78 TVC67:TVC78 TLG67:TLG78 TBK67:TBK78 SRO67:SRO78 SHS67:SHS78 RXW67:RXW78 ROA67:ROA78 REE67:REE78 QUI67:QUI78 QKM67:QKM78 QAQ67:QAQ78 PQU67:PQU78 PGY67:PGY78 OXC67:OXC78 ONG67:ONG78 ODK67:ODK78 NTO67:NTO78 NJS67:NJS78 MZW67:MZW78 MQA67:MQA78 MGE67:MGE78 LWI67:LWI78 LMM67:LMM78 LCQ67:LCQ78 KSU67:KSU78 KIY67:KIY78 JZC67:JZC78 JPG67:JPG78 JFK67:JFK78 IVO67:IVO78 ILS67:ILS78 IBW67:IBW78 HSA67:HSA78 HIE67:HIE78 GYI67:GYI78 GOM67:GOM78 GEQ67:GEQ78 FUU67:FUU78 FKY67:FKY78 FBC67:FBC78 ERG67:ERG78 EHK67:EHK78 DXO67:DXO78 DNS67:DNS78 DDW67:DDW78 CUA67:CUA78 CKE67:CKE78 CAI67:CAI78 BQM67:BQM78 BGQ67:BGQ78 AWU67:AWU78 AMY67:AMY78 ADC67:ADC78 TG67:TG78 JK67:JK78 WVW67:WVW78 WVW36:WVW41 TG36:TG41 ADC36:ADC41 AMY36:AMY41 AWU36:AWU41 BGQ36:BGQ41 BQM36:BQM41 CAI36:CAI41 CKE36:CKE41 CUA36:CUA41 DDW36:DDW41 DNS36:DNS41 DXO36:DXO41 EHK36:EHK41 ERG36:ERG41 FBC36:FBC41 FKY36:FKY41 FUU36:FUU41 GEQ36:GEQ41 GOM36:GOM41 GYI36:GYI41 HIE36:HIE41 HSA36:HSA41 IBW36:IBW41 ILS36:ILS41 IVO36:IVO41 JFK36:JFK41 JPG36:JPG41 JZC36:JZC41 KIY36:KIY41 KSU36:KSU41 LCQ36:LCQ41 LMM36:LMM41 LWI36:LWI41 MGE36:MGE41 MQA36:MQA41 MZW36:MZW41 NJS36:NJS41 NTO36:NTO41 ODK36:ODK41 ONG36:ONG41 OXC36:OXC41 PGY36:PGY41 PQU36:PQU41 QAQ36:QAQ41 QKM36:QKM41 QUI36:QUI41 REE36:REE41 ROA36:ROA41 RXW36:RXW41 SHS36:SHS41 SRO36:SRO41 TBK36:TBK41 TLG36:TLG41 TVC36:TVC41 UEY36:UEY41 UOU36:UOU41 UYQ36:UYQ41 VIM36:VIM41 VSI36:VSI41 WCE36:WCE41 WMA36:WMA41 WMG42 WCK42 JK115 TG115 ADC115 AMY115 AWU115 BGQ115 BQM115 CAI115 CKE115 CUA115 DDW115 DNS115 DXO115 EHK115 ERG115 FBC115 FKY115 FUU115 GEQ115 GOM115 GYI115 HIE115 HSA115 IBW115 ILS115 IVO115 JFK115 JPG115 JZC115 KIY115 KSU115 LCQ115 LMM115 LWI115 MGE115 MQA115 MZW115 NJS115 NTO115 ODK115 ONG115 OXC115 PGY115 PQU115 QAQ115 QKM115 QUI115 REE115 ROA115 RXW115 SHS115 SRO115 TBK115 TLG115 TVC115 UEY115 UOU115 UYQ115 VIM115 VSI115 WCE115 WMA115 WVW115 WWC116 JQ116 TM116 ADI116 ANE116 AXA116 BGW116 BQS116 CAO116 CKK116 CUG116 DEC116 DNY116 DXU116 EHQ116 ERM116 FBI116 FLE116 FVA116 GEW116 GOS116 GYO116 HIK116 HSG116 ICC116 ILY116 IVU116 JFQ116 JPM116 JZI116 KJE116 KTA116 LCW116 LMS116 LWO116 MGK116 MQG116 NAC116 NJY116 NTU116 ODQ116 ONM116 OXI116 PHE116 PRA116 QAW116 QKS116 QUO116 REK116 ROG116 RYC116 SHY116 SRU116 TBQ116 TLM116 TVI116 UFE116 UPA116 UYW116 VIS116 VSO116 WCK116 WMG116 JK117:JK119 TG117:TG119 ADC117:ADC119 AMY117:AMY119 AWU117:AWU119 BGQ117:BGQ119 BQM117:BQM119 CAI117:CAI119 CKE117:CKE119 CUA117:CUA119 DDW117:DDW119 DNS117:DNS119 DXO117:DXO119 EHK117:EHK119 ERG117:ERG119 FBC117:FBC119 FKY117:FKY119 FUU117:FUU119 GEQ117:GEQ119 GOM117:GOM119 GYI117:GYI119 HIE117:HIE119 HSA117:HSA119 IBW117:IBW119 ILS117:ILS119 IVO117:IVO119 JFK117:JFK119 JPG117:JPG119 JZC117:JZC119 KIY117:KIY119 KSU117:KSU119 LCQ117:LCQ119 LMM117:LMM119 LWI117:LWI119 MGE117:MGE119 MQA117:MQA119 MZW117:MZW119 NJS117:NJS119 NTO117:NTO119 ODK117:ODK119 ONG117:ONG119 OXC117:OXC119 PGY117:PGY119 PQU117:PQU119 QAQ117:QAQ119 QKM117:QKM119 QUI117:QUI119 REE117:REE119 ROA117:ROA119 RXW117:RXW119 SHS117:SHS119 SRO117:SRO119 TBK117:TBK119 TLG117:TLG119 TVC117:TVC119 UEY117:UEY119 UOU117:UOU119 UYQ117:UYQ119 VIM117:VIM119 VSI117:VSI119 WCE117:WCE119 WMA117:WMA119 WVW117:WVW119 WVW122:WVW168 JQ120:JQ121 TM120:TM121 ADI120:ADI121 ANE120:ANE121 AXA120:AXA121 BGW120:BGW121 BQS120:BQS121 CAO120:CAO121 CKK120:CKK121 CUG120:CUG121 DEC120:DEC121 DNY120:DNY121 DXU120:DXU121 EHQ120:EHQ121 ERM120:ERM121 FBI120:FBI121 FLE120:FLE121 FVA120:FVA121 GEW120:GEW121 GOS120:GOS121 GYO120:GYO121 HIK120:HIK121 HSG120:HSG121 ICC120:ICC121 ILY120:ILY121 IVU120:IVU121 JFQ120:JFQ121 JPM120:JPM121 JZI120:JZI121 KJE120:KJE121 KTA120:KTA121 LCW120:LCW121 LMS120:LMS121 LWO120:LWO121 MGK120:MGK121 MQG120:MQG121 NAC120:NAC121 NJY120:NJY121 NTU120:NTU121 ODQ120:ODQ121 ONM120:ONM121 OXI120:OXI121 PHE120:PHE121 PRA120:PRA121 QAW120:QAW121 QKS120:QKS121 QUO120:QUO121 REK120:REK121 ROG120:ROG121 RYC120:RYC121 SHY120:SHY121 SRU120:SRU121 TBQ120:TBQ121 TLM120:TLM121 TVI120:TVI121 UFE120:UFE121 UPA120:UPA121 UYW120:UYW121 VIS120:VIS121 VSO120:VSO121 WCK120:WCK121 WMG120:WMG121 U187:U236 WWC1026:WWC1027 WMG1026:WMG1027 WCK1026:WCK1027 VSO1026:VSO1027 VIS1026:VIS1027 UYW1026:UYW1027 UPA1026:UPA1027 UFE1026:UFE1027 TVI1026:TVI1027 TLM1026:TLM1027 TBQ1026:TBQ1027 SRU1026:SRU1027 SHY1026:SHY1027 RYC1026:RYC1027 ROG1026:ROG1027 REK1026:REK1027 QUO1026:QUO1027 QKS1026:QKS1027 QAW1026:QAW1027 PRA1026:PRA1027 PHE1026:PHE1027 OXI1026:OXI1027 ONM1026:ONM1027 ODQ1026:ODQ1027 NTU1026:NTU1027 NJY1026:NJY1027 NAC1026:NAC1027 MQG1026:MQG1027 MGK1026:MGK1027 LWO1026:LWO1027 LMS1026:LMS1027 LCW1026:LCW1027 KTA1026:KTA1027 KJE1026:KJE1027 JZI1026:JZI1027 JPM1026:JPM1027 JFQ1026:JFQ1027 IVU1026:IVU1027 ILY1026:ILY1027 ICC1026:ICC1027 HSG1026:HSG1027 HIK1026:HIK1027 GYO1026:GYO1027 GOS1026:GOS1027 GEW1026:GEW1027 FVA1026:FVA1027 FLE1026:FLE1027 FBI1026:FBI1027 ERM1026:ERM1027 EHQ1026:EHQ1027 DXU1026:DXU1027 DNY1026:DNY1027 DEC1026:DEC1027 CUG1026:CUG1027 CKK1026:CKK1027 CAO1026:CAO1027 BQS1026:BQS1027 BGW1026:BGW1027 AXA1026:AXA1027 ANE1026:ANE1027 ADI1026:ADI1027 TM1026:TM1027 JQ1026:JQ1027 WWC1018:WWC1024 WMG1018:WMG1024 WCK1018:WCK1024 VSO1018:VSO1024 VIS1018:VIS1024 UYW1018:UYW1024 UPA1018:UPA1024 UFE1018:UFE1024 TVI1018:TVI1024 TLM1018:TLM1024 TBQ1018:TBQ1024 SRU1018:SRU1024 SHY1018:SHY1024 RYC1018:RYC1024 ROG1018:ROG1024 REK1018:REK1024 QUO1018:QUO1024 QKS1018:QKS1024 QAW1018:QAW1024 PRA1018:PRA1024 PHE1018:PHE1024 OXI1018:OXI1024 ONM1018:ONM1024 ODQ1018:ODQ1024 NTU1018:NTU1024 NJY1018:NJY1024 NAC1018:NAC1024 MQG1018:MQG1024 MGK1018:MGK1024 LWO1018:LWO1024 LMS1018:LMS1024 LCW1018:LCW1024 KTA1018:KTA1024 KJE1018:KJE1024 JZI1018:JZI1024 JPM1018:JPM1024 JFQ1018:JFQ1024 IVU1018:IVU1024 ILY1018:ILY1024 ICC1018:ICC1024 HSG1018:HSG1024 HIK1018:HIK1024 GYO1018:GYO1024 GOS1018:GOS1024 GEW1018:GEW1024 FVA1018:FVA1024 FLE1018:FLE1024 FBI1018:FBI1024 ERM1018:ERM1024 EHQ1018:EHQ1024 DXU1018:DXU1024 DNY1018:DNY1024 DEC1018:DEC1024 CUG1018:CUG1024 CKK1018:CKK1024 CAO1018:CAO1024 BQS1018:BQS1024 BGW1018:BGW1024 AXA1018:AXA1024 ANE1018:ANE1024 ADI1018:ADI1024 TM1018:TM1024 JQ1018:JQ1024 WWC1007:WWC1010 WMG1007:WMG1010 WCK1007:WCK1010 VSO1007:VSO1010 VIS1007:VIS1010 UYW1007:UYW1010 UPA1007:UPA1010 UFE1007:UFE1010 TVI1007:TVI1010 TLM1007:TLM1010 TBQ1007:TBQ1010 SRU1007:SRU1010 SHY1007:SHY1010 RYC1007:RYC1010 ROG1007:ROG1010 REK1007:REK1010 QUO1007:QUO1010 QKS1007:QKS1010 QAW1007:QAW1010 PRA1007:PRA1010 PHE1007:PHE1010 OXI1007:OXI1010 ONM1007:ONM1010 ODQ1007:ODQ1010 NTU1007:NTU1010 NJY1007:NJY1010 NAC1007:NAC1010 MQG1007:MQG1010 MGK1007:MGK1010 LWO1007:LWO1010 LMS1007:LMS1010 LCW1007:LCW1010 KTA1007:KTA1010 KJE1007:KJE1010 JZI1007:JZI1010 JPM1007:JPM1010 JFQ1007:JFQ1010 IVU1007:IVU1010 ILY1007:ILY1010 ICC1007:ICC1010 HSG1007:HSG1010 HIK1007:HIK1010 GYO1007:GYO1010 GOS1007:GOS1010 GEW1007:GEW1010 FVA1007:FVA1010 FLE1007:FLE1010 FBI1007:FBI1010 ERM1007:ERM1010 EHQ1007:EHQ1010 DXU1007:DXU1010 DNY1007:DNY1010 DEC1007:DEC1010 CUG1007:CUG1010 CKK1007:CKK1010 CAO1007:CAO1010 BQS1007:BQS1010 BGW1007:BGW1010 AXA1007:AXA1010 ANE1007:ANE1010 ADI1007:ADI1010 TM1007:TM1010 JQ1007:JQ1010 U774:U793 U895 JQ1038:JQ1044 TM1038:TM1044 ADI1038:ADI1044 ANE1038:ANE1044 AXA1038:AXA1044 BGW1038:BGW1044 BQS1038:BQS1044 CAO1038:CAO1044 CKK1038:CKK1044 CUG1038:CUG1044 DEC1038:DEC1044 DNY1038:DNY1044 DXU1038:DXU1044 EHQ1038:EHQ1044 ERM1038:ERM1044 FBI1038:FBI1044 FLE1038:FLE1044 FVA1038:FVA1044 GEW1038:GEW1044 GOS1038:GOS1044 GYO1038:GYO1044 HIK1038:HIK1044 HSG1038:HSG1044 ICC1038:ICC1044 ILY1038:ILY1044 IVU1038:IVU1044 JFQ1038:JFQ1044 JPM1038:JPM1044 JZI1038:JZI1044 KJE1038:KJE1044 KTA1038:KTA1044 LCW1038:LCW1044 LMS1038:LMS1044 LWO1038:LWO1044 MGK1038:MGK1044 MQG1038:MQG1044 NAC1038:NAC1044 NJY1038:NJY1044 NTU1038:NTU1044 ODQ1038:ODQ1044 ONM1038:ONM1044 OXI1038:OXI1044 PHE1038:PHE1044 PRA1038:PRA1044 QAW1038:QAW1044 QKS1038:QKS1044 QUO1038:QUO1044 REK1038:REK1044 ROG1038:ROG1044 RYC1038:RYC1044 SHY1038:SHY1044 SRU1038:SRU1044 TBQ1038:TBQ1044 TLM1038:TLM1044 TVI1038:TVI1044 UFE1038:UFE1044 UPA1038:UPA1044 UYW1038:UYW1044 VIS1038:VIS1044 VSO1038:VSO1044 WCK1038:WCK1044 WMG1038:WMG1044 WWC1038:WWC1044 U760:U764 U878:U890 WWC858:WWC876 WMG858:WMG876 WCK858:WCK876 VSO858:VSO876 VIS858:VIS876 UYW858:UYW876 UPA858:UPA876 UFE858:UFE876 TVI858:TVI876 TLM858:TLM876 TBQ858:TBQ876 SRU858:SRU876 SHY858:SHY876 RYC858:RYC876 ROG858:ROG876 REK858:REK876 QUO858:QUO876 QKS858:QKS876 QAW858:QAW876 PRA858:PRA876 PHE858:PHE876 OXI858:OXI876 ONM858:ONM876 ODQ858:ODQ876 NTU858:NTU876 NJY858:NJY876 NAC858:NAC876 MQG858:MQG876 MGK858:MGK876 LWO858:LWO876 LMS858:LMS876 LCW858:LCW876 KTA858:KTA876 KJE858:KJE876 JZI858:JZI876 JPM858:JPM876 JFQ858:JFQ876 IVU858:IVU876 ILY858:ILY876 ICC858:ICC876 HSG858:HSG876 HIK858:HIK876 GYO858:GYO876 GOS858:GOS876 GEW858:GEW876 FVA858:FVA876 FLE858:FLE876 FBI858:FBI876 ERM858:ERM876 EHQ858:EHQ876 DXU858:DXU876 DNY858:DNY876 DEC858:DEC876 CUG858:CUG876 CKK858:CKK876 CAO858:CAO876 BQS858:BQS876 BGW858:BGW876 AXA858:AXA876 ANE858:ANE876 ADI858:ADI876 TM858:TM876 JQ858:JQ876 WWC846:WWC851 WMG846:WMG851 WCK846:WCK851 VSO846:VSO851 VIS846:VIS851 UYW846:UYW851 UPA846:UPA851 UFE846:UFE851 TVI846:TVI851 TLM846:TLM851 TBQ846:TBQ851 SRU846:SRU851 SHY846:SHY851 RYC846:RYC851 ROG846:ROG851 REK846:REK851 QUO846:QUO851 QKS846:QKS851 QAW846:QAW851 PRA846:PRA851 PHE846:PHE851 OXI846:OXI851 ONM846:ONM851 ODQ846:ODQ851 NTU846:NTU851 NJY846:NJY851 NAC846:NAC851 MQG846:MQG851 MGK846:MGK851 LWO846:LWO851 LMS846:LMS851 LCW846:LCW851 KTA846:KTA851 KJE846:KJE851 JZI846:JZI851 JPM846:JPM851 JFQ846:JFQ851 IVU846:IVU851 ILY846:ILY851 ICC846:ICC851 HSG846:HSG851 HIK846:HIK851 GYO846:GYO851 GOS846:GOS851 GEW846:GEW851 FVA846:FVA851 FLE846:FLE851 FBI846:FBI851 ERM846:ERM851 EHQ846:EHQ851 DXU846:DXU851 DNY846:DNY851 DEC846:DEC851 CUG846:CUG851 CKK846:CKK851 CAO846:CAO851 BQS846:BQS851 BGW846:BGW851 AXA846:AXA851 ANE846:ANE851 ADI846:ADI851 TM846:TM851 JQ846:JQ851 WWC807:WWC812 WMG807:WMG812 WCK807:WCK812 VSO807:VSO812 VIS807:VIS812 UYW807:UYW812 UPA807:UPA812 UFE807:UFE812 TVI807:TVI812 TLM807:TLM812 TBQ807:TBQ812 SRU807:SRU812 SHY807:SHY812 RYC807:RYC812 ROG807:ROG812 REK807:REK812 QUO807:QUO812 QKS807:QKS812 QAW807:QAW812 PRA807:PRA812 PHE807:PHE812 OXI807:OXI812 ONM807:ONM812 ODQ807:ODQ812 NTU807:NTU812 NJY807:NJY812 NAC807:NAC812 MQG807:MQG812 MGK807:MGK812 LWO807:LWO812 LMS807:LMS812 LCW807:LCW812 KTA807:KTA812 KJE807:KJE812 JZI807:JZI812 JPM807:JPM812 JFQ807:JFQ812 IVU807:IVU812 ILY807:ILY812 ICC807:ICC812 HSG807:HSG812 HIK807:HIK812 GYO807:GYO812 GOS807:GOS812 GEW807:GEW812 FVA807:FVA812 FLE807:FLE812 FBI807:FBI812 ERM807:ERM812 EHQ807:EHQ812 DXU807:DXU812 DNY807:DNY812 DEC807:DEC812 CUG807:CUG812 CKK807:CKK812 CAO807:CAO812 BQS807:BQS812 BGW807:BGW812 AXA807:AXA812 ANE807:ANE812 ADI807:ADI812 TM807:TM812 JQ807:JQ812 U606:U630 WWC769:WWC773 WMG769:WMG773 WCK769:WCK773 VSO769:VSO773 VIS769:VIS773 UYW769:UYW773 UPA769:UPA773 UFE769:UFE773 TVI769:TVI773 TLM769:TLM773 TBQ769:TBQ773 SRU769:SRU773 SHY769:SHY773 RYC769:RYC773 ROG769:ROG773 REK769:REK773 QUO769:QUO773 QKS769:QKS773 QAW769:QAW773 PRA769:PRA773 PHE769:PHE773 OXI769:OXI773 ONM769:ONM773 ODQ769:ODQ773 NTU769:NTU773 NJY769:NJY773 NAC769:NAC773 MQG769:MQG773 MGK769:MGK773 LWO769:LWO773 LMS769:LMS773 LCW769:LCW773 KTA769:KTA773 KJE769:KJE773 JZI769:JZI773 JPM769:JPM773 JFQ769:JFQ773 IVU769:IVU773 ILY769:ILY773 ICC769:ICC773 HSG769:HSG773 HIK769:HIK773 GYO769:GYO773 GOS769:GOS773 GEW769:GEW773 FVA769:FVA773 FLE769:FLE773 FBI769:FBI773 ERM769:ERM773 EHQ769:EHQ773 DXU769:DXU773 DNY769:DNY773 DEC769:DEC773 CUG769:CUG773 CKK769:CKK773 CAO769:CAO773 BQS769:BQS773 BGW769:BGW773 AXA769:AXA773 ANE769:ANE773 ADI769:ADI773 TM769:TM773 JQ769:JQ773 WWC752:WWC764 WMG752:WMG764 WCK752:WCK764 VSO752:VSO764 VIS752:VIS764 UYW752:UYW764 UPA752:UPA764 UFE752:UFE764 TVI752:TVI764 TLM752:TLM764 TBQ752:TBQ764 SRU752:SRU764 SHY752:SHY764 RYC752:RYC764 ROG752:ROG764 REK752:REK764 QUO752:QUO764 QKS752:QKS764 QAW752:QAW764 PRA752:PRA764 PHE752:PHE764 OXI752:OXI764 ONM752:ONM764 ODQ752:ODQ764 NTU752:NTU764 NJY752:NJY764 NAC752:NAC764 MQG752:MQG764 MGK752:MGK764 LWO752:LWO764 LMS752:LMS764 LCW752:LCW764 KTA752:KTA764 KJE752:KJE764 JZI752:JZI764 JPM752:JPM764 JFQ752:JFQ764 IVU752:IVU764 ILY752:ILY764 ICC752:ICC764 HSG752:HSG764 HIK752:HIK764 GYO752:GYO764 GOS752:GOS764 GEW752:GEW764 FVA752:FVA764 FLE752:FLE764 FBI752:FBI764 ERM752:ERM764 EHQ752:EHQ764 DXU752:DXU764 DNY752:DNY764 DEC752:DEC764 CUG752:CUG764 CKK752:CKK764 CAO752:CAO764 BQS752:BQS764 BGW752:BGW764 AXA752:AXA764 ANE752:ANE764 ADI752:ADI764 TM752:TM764 JQ752:JQ764 U649:U654 JQ682:JQ693 TM682:TM693 ADI682:ADI693 ANE682:ANE693 AXA682:AXA693 BGW682:BGW693 BQS682:BQS693 CAO682:CAO693 CKK682:CKK693 CUG682:CUG693 DEC682:DEC693 DNY682:DNY693 DXU682:DXU693 EHQ682:EHQ693 ERM682:ERM693 FBI682:FBI693 FLE682:FLE693 FVA682:FVA693 GEW682:GEW693 GOS682:GOS693 GYO682:GYO693 HIK682:HIK693 HSG682:HSG693 ICC682:ICC693 ILY682:ILY693 IVU682:IVU693 JFQ682:JFQ693 JPM682:JPM693 JZI682:JZI693 KJE682:KJE693 KTA682:KTA693 LCW682:LCW693 LMS682:LMS693 LWO682:LWO693 MGK682:MGK693 MQG682:MQG693 NAC682:NAC693 NJY682:NJY693 NTU682:NTU693 ODQ682:ODQ693 ONM682:ONM693 OXI682:OXI693 PHE682:PHE693 PRA682:PRA693 QAW682:QAW693 QKS682:QKS693 QUO682:QUO693 REK682:REK693 ROG682:ROG693 RYC682:RYC693 SHY682:SHY693 SRU682:SRU693 TBQ682:TBQ693 TLM682:TLM693 TVI682:TVI693 UFE682:UFE693 UPA682:UPA693 UYW682:UYW693 VIS682:VIS693 VSO682:VSO693 WCK682:WCK693 WMG682:WMG693 WWC682:WWC693 U658:U689 JQ697 TM697 ADI697 ANE697 AXA697 BGW697 BQS697 CAO697 CKK697 CUG697 DEC697 DNY697 DXU697 EHQ697 ERM697 FBI697 FLE697 FVA697 GEW697 GOS697 GYO697 HIK697 HSG697 ICC697 ILY697 IVU697 JFQ697 JPM697 JZI697 KJE697 KTA697 LCW697 LMS697 LWO697 MGK697 MQG697 NAC697 NJY697 NTU697 ODQ697 ONM697 OXI697 PHE697 PRA697 QAW697 QKS697 QUO697 REK697 ROG697 RYC697 SHY697 SRU697 TBQ697 TLM697 TVI697 UFE697 UPA697 UYW697 VIS697 VSO697 WCK697 WMG697 WWC697 U712:U730 JQ712:JQ716 TM712:TM716 ADI712:ADI716 ANE712:ANE716 AXA712:AXA716 BGW712:BGW716 BQS712:BQS716 CAO712:CAO716 CKK712:CKK716 CUG712:CUG716 DEC712:DEC716 DNY712:DNY716 DXU712:DXU716 EHQ712:EHQ716 ERM712:ERM716 FBI712:FBI716 FLE712:FLE716 FVA712:FVA716 GEW712:GEW716 GOS712:GOS716 GYO712:GYO716 HIK712:HIK716 HSG712:HSG716 ICC712:ICC716 ILY712:ILY716 IVU712:IVU716 JFQ712:JFQ716 JPM712:JPM716 JZI712:JZI716 KJE712:KJE716 KTA712:KTA716 LCW712:LCW716 LMS712:LMS716 LWO712:LWO716 MGK712:MGK716 MQG712:MQG716 NAC712:NAC716 NJY712:NJY716 NTU712:NTU716 ODQ712:ODQ716 ONM712:ONM716 OXI712:OXI716 PHE712:PHE716 PRA712:PRA716 QAW712:QAW716 QKS712:QKS716 QUO712:QUO716 REK712:REK716 ROG712:ROG716 RYC712:RYC716 SHY712:SHY716 SRU712:SRU716 TBQ712:TBQ716 TLM712:TLM716 TVI712:TVI716 UFE712:UFE716 UPA712:UPA716 UYW712:UYW716 VIS712:VIS716 VSO712:VSO716 WCK712:WCK716 WMG712:WMG716 WWC712:WWC716 JQ818:JQ824 TM818:TM824 ADI818:ADI824 ANE818:ANE824 AXA818:AXA824 BGW818:BGW824 BQS818:BQS824 CAO818:CAO824 CKK818:CKK824 CUG818:CUG824 DEC818:DEC824 DNY818:DNY824 DXU818:DXU824 EHQ818:EHQ824 ERM818:ERM824 FBI818:FBI824 FLE818:FLE824 FVA818:FVA824 GEW818:GEW824 GOS818:GOS824 GYO818:GYO824 HIK818:HIK824 HSG818:HSG824 ICC818:ICC824 ILY818:ILY824 IVU818:IVU824 JFQ818:JFQ824 JPM818:JPM824 JZI818:JZI824 KJE818:KJE824 KTA818:KTA824 LCW818:LCW824 LMS818:LMS824 LWO818:LWO824 MGK818:MGK824 MQG818:MQG824 NAC818:NAC824 NJY818:NJY824 NTU818:NTU824 ODQ818:ODQ824 ONM818:ONM824 OXI818:OXI824 PHE818:PHE824 PRA818:PRA824 QAW818:QAW824 QKS818:QKS824 QUO818:QUO824 REK818:REK824 ROG818:ROG824 RYC818:RYC824 SHY818:SHY824 SRU818:SRU824 TBQ818:TBQ824 TLM818:TLM824 TVI818:TVI824 UFE818:UFE824 UPA818:UPA824 UYW818:UYW824 VIS818:VIS824 VSO818:VSO824 WCK818:WCK824 WMG818:WMG824 WWC818:WWC824 U591:U602 JK298:JK299 TG298:TG299 ADC298:ADC299 AMY298:AMY299 AWU298:AWU299 BGQ298:BGQ299 BQM298:BQM299 CAI298:CAI299 CKE298:CKE299 CUA298:CUA299 DDW298:DDW299 DNS298:DNS299 DXO298:DXO299 EHK298:EHK299 ERG298:ERG299 FBC298:FBC299 FKY298:FKY299 FUU298:FUU299 GEQ298:GEQ299 GOM298:GOM299 GYI298:GYI299 HIE298:HIE299 HSA298:HSA299 IBW298:IBW299 ILS298:ILS299 IVO298:IVO299 JFK298:JFK299 JPG298:JPG299 JZC298:JZC299 KIY298:KIY299 KSU298:KSU299 LCQ298:LCQ299 LMM298:LMM299 LWI298:LWI299 MGE298:MGE299 MQA298:MQA299 MZW298:MZW299 NJS298:NJS299 NTO298:NTO299 ODK298:ODK299 ONG298:ONG299 OXC298:OXC299 PGY298:PGY299 PQU298:PQU299 QAQ298:QAQ299 QKM298:QKM299 QUI298:QUI299 REE298:REE299 ROA298:ROA299 RXW298:RXW299 SHS298:SHS299 SRO298:SRO299 TBK298:TBK299 TLG298:TLG299 TVC298:TVC299 UEY298:UEY299 UOU298:UOU299 UYQ298:UYQ299 VIM298:VIM299 VSI298:VSI299 WCE298:WCE299 WMA298:WMA299 WVW298:WVW299 WVW591 WMA591 WCE591 VSI591 VIM591 UYQ591 UOU591 UEY591 TVC591 TLG591 TBK591 SRO591 SHS591 RXW591 ROA591 REE591 QUI591 QKM591 QAQ591 PQU591 PGY591 OXC591 ONG591 ODK591 NTO591 NJS591 MZW591 MQA591 MGE591 LWI591 LMM591 LCQ591 KSU591 KIY591 JZC591 JPG591 JFK591 IVO591 ILS591 IBW591 HSA591 HIE591 GYI591 GOM591 GEQ591 FUU591 FKY591 FBC591 ERG591 EHK591 DXO591 DNS591 DDW591 CUA591 CKE591 CAI591 BQM591 BGQ591 AWU591 AMY591 ADC591 TG591 JK591 WVW579:WVW587 WMA579:WMA587 WCE579:WCE587 VSI579:VSI587 VIM579:VIM587 UYQ579:UYQ587 UOU579:UOU587 UEY579:UEY587 TVC579:TVC587 TLG579:TLG587 TBK579:TBK587 SRO579:SRO587 SHS579:SHS587 RXW579:RXW587 ROA579:ROA587 REE579:REE587 QUI579:QUI587 QKM579:QKM587 QAQ579:QAQ587 PQU579:PQU587 PGY579:PGY587 OXC579:OXC587 ONG579:ONG587 ODK579:ODK587 NTO579:NTO587 NJS579:NJS587 MZW579:MZW587 MQA579:MQA587 MGE579:MGE587 LWI579:LWI587 LMM579:LMM587 LCQ579:LCQ587 KSU579:KSU587 KIY579:KIY587 JZC579:JZC587 JPG579:JPG587 JFK579:JFK587 IVO579:IVO587 ILS579:ILS587 IBW579:IBW587 HSA579:HSA587 HIE579:HIE587 GYI579:GYI587 GOM579:GOM587 GEQ579:GEQ587 FUU579:FUU587 FKY579:FKY587 FBC579:FBC587 ERG579:ERG587 EHK579:EHK587 DXO579:DXO587 DNS579:DNS587 DDW579:DDW587 CUA579:CUA587 CKE579:CKE587 CAI579:CAI587 BQM579:BQM587 BGQ579:BGQ587 AWU579:AWU587 AMY579:AMY587 ADC579:ADC587 TG579:TG587 JK579:JK587 WVW567:WVW573 WMA567:WMA573 WCE567:WCE573 VSI567:VSI573 VIM567:VIM573 UYQ567:UYQ573 UOU567:UOU573 UEY567:UEY573 TVC567:TVC573 TLG567:TLG573 TBK567:TBK573 SRO567:SRO573 SHS567:SHS573 RXW567:RXW573 ROA567:ROA573 REE567:REE573 QUI567:QUI573 QKM567:QKM573 QAQ567:QAQ573 PQU567:PQU573 PGY567:PGY573 OXC567:OXC573 ONG567:ONG573 ODK567:ODK573 NTO567:NTO573 NJS567:NJS573 MZW567:MZW573 MQA567:MQA573 MGE567:MGE573 LWI567:LWI573 LMM567:LMM573 LCQ567:LCQ573 KSU567:KSU573 KIY567:KIY573 JZC567:JZC573 JPG567:JPG573 JFK567:JFK573 IVO567:IVO573 ILS567:ILS573 IBW567:IBW573 HSA567:HSA573 HIE567:HIE573 GYI567:GYI573 GOM567:GOM573 GEQ567:GEQ573 FUU567:FUU573 FKY567:FKY573 FBC567:FBC573 ERG567:ERG573 EHK567:EHK573 DXO567:DXO573 DNS567:DNS573 DDW567:DDW573 CUA567:CUA573 CKE567:CKE573 CAI567:CAI573 BQM567:BQM573 BGQ567:BGQ573 AWU567:AWU573 AMY567:AMY573 ADC567:ADC573 TG567:TG573 JK567:JK573 WVW407 WMA407 WCE407 VSI407 VIM407 UYQ407 UOU407 UEY407 TVC407 TLG407 TBK407 SRO407 SHS407 RXW407 ROA407 REE407 QUI407 QKM407 QAQ407 PQU407 PGY407 OXC407 ONG407 ODK407 NTO407 NJS407 MZW407 MQA407 MGE407 LWI407 LMM407 LCQ407 KSU407 KIY407 JZC407 JPG407 JFK407 IVO407 ILS407 IBW407 HSA407 HIE407 GYI407 GOM407 GEQ407 FUU407 FKY407 FBC407 ERG407 EHK407 DXO407 DNS407 DDW407 CUA407 CKE407 CAI407 BQM407 BGQ407 AWU407 AMY407 ADC407 TG407 JK407 WMA395:WMA402 WCE395:WCE402 VSI395:VSI402 VIM395:VIM402 UYQ395:UYQ402 UOU395:UOU402 UEY395:UEY402 TVC395:TVC402 TLG395:TLG402 TBK395:TBK402 SRO395:SRO402 SHS395:SHS402 RXW395:RXW402 ROA395:ROA402 REE395:REE402 QUI395:QUI402 QKM395:QKM402 QAQ395:QAQ402 PQU395:PQU402 PGY395:PGY402 OXC395:OXC402 ONG395:ONG402 ODK395:ODK402 NTO395:NTO402 NJS395:NJS402 MZW395:MZW402 MQA395:MQA402 MGE395:MGE402 LWI395:LWI402 LMM395:LMM402 LCQ395:LCQ402 KSU395:KSU402 KIY395:KIY402 JZC395:JZC402 JPG395:JPG402 JFK395:JFK402 IVO395:IVO402 ILS395:ILS402 IBW395:IBW402 HSA395:HSA402 HIE395:HIE402 GYI395:GYI402 GOM395:GOM402 GEQ395:GEQ402 FUU395:FUU402 FKY395:FKY402 FBC395:FBC402 ERG395:ERG402 EHK395:EHK402 DXO395:DXO402 DNS395:DNS402 DDW395:DDW402 CUA395:CUA402 CKE395:CKE402 CAI395:CAI402 BQM395:BQM402 BGQ395:BGQ402 AWU395:AWU402 AMY395:AMY402 ADC395:ADC402 TG395:TG402 JK395:JK402 WVW361:WVW367 WMA361:WMA367 WCE361:WCE367 VSI361:VSI367 VIM361:VIM367 UYQ361:UYQ367 UOU361:UOU367 UEY361:UEY367 TVC361:TVC367 TLG361:TLG367 TBK361:TBK367 SRO361:SRO367 SHS361:SHS367 RXW361:RXW367 ROA361:ROA367 REE361:REE367 QUI361:QUI367 QKM361:QKM367 QAQ361:QAQ367 PQU361:PQU367 PGY361:PGY367 OXC361:OXC367 ONG361:ONG367 ODK361:ODK367 NTO361:NTO367 NJS361:NJS367 MZW361:MZW367 MQA361:MQA367 MGE361:MGE367 LWI361:LWI367 LMM361:LMM367 LCQ361:LCQ367 KSU361:KSU367 KIY361:KIY367 JZC361:JZC367 JPG361:JPG367 JFK361:JFK367 IVO361:IVO367 ILS361:ILS367 IBW361:IBW367 HSA361:HSA367 HIE361:HIE367 GYI361:GYI367 GOM361:GOM367 GEQ361:GEQ367 FUU361:FUU367 FKY361:FKY367 FBC361:FBC367 ERG361:ERG367 EHK361:EHK367 DXO361:DXO367 DNS361:DNS367 DDW361:DDW367 CUA361:CUA367 CKE361:CKE367 CAI361:CAI367 BQM361:BQM367 BGQ361:BGQ367 AWU361:AWU367 AMY361:AMY367 ADC361:ADC367 TG361:TG367 JK361:JK367 WVW329:WVW331 WMA329:WMA331 WCE329:WCE331 VSI329:VSI331 VIM329:VIM331 UYQ329:UYQ331 UOU329:UOU331 UEY329:UEY331 TVC329:TVC331 TLG329:TLG331 TBK329:TBK331 SRO329:SRO331 SHS329:SHS331 RXW329:RXW331 ROA329:ROA331 REE329:REE331 QUI329:QUI331 QKM329:QKM331 QAQ329:QAQ331 PQU329:PQU331 PGY329:PGY331 OXC329:OXC331 ONG329:ONG331 ODK329:ODK331 NTO329:NTO331 NJS329:NJS331 MZW329:MZW331 MQA329:MQA331 MGE329:MGE331 LWI329:LWI331 LMM329:LMM331 LCQ329:LCQ331 KSU329:KSU331 KIY329:KIY331 JZC329:JZC331 JPG329:JPG331 JFK329:JFK331 IVO329:IVO331 ILS329:ILS331 IBW329:IBW331 HSA329:HSA331 HIE329:HIE331 GYI329:GYI331 GOM329:GOM331 GEQ329:GEQ331 FUU329:FUU331 FKY329:FKY331 FBC329:FBC331 ERG329:ERG331 EHK329:EHK331 DXO329:DXO331 DNS329:DNS331 DDW329:DDW331 CUA329:CUA331 CKE329:CKE331 CAI329:CAI331 BQM329:BQM331 BGQ329:BGQ331 AWU329:AWU331 AMY329:AMY331 ADC329:ADC331 TG329:TG331 JK329:JK331 WVW323:WVW325 WMA323:WMA325 WCE323:WCE325 VSI323:VSI325 VIM323:VIM325 UYQ323:UYQ325 UOU323:UOU325 UEY323:UEY325 TVC323:TVC325 TLG323:TLG325 TBK323:TBK325 SRO323:SRO325 SHS323:SHS325 RXW323:RXW325 ROA323:ROA325 REE323:REE325 QUI323:QUI325 QKM323:QKM325 QAQ323:QAQ325 PQU323:PQU325 PGY323:PGY325 OXC323:OXC325 ONG323:ONG325 ODK323:ODK325 NTO323:NTO325 NJS323:NJS325 MZW323:MZW325 MQA323:MQA325 MGE323:MGE325 LWI323:LWI325 LMM323:LMM325 LCQ323:LCQ325 KSU323:KSU325 KIY323:KIY325 JZC323:JZC325 JPG323:JPG325 JFK323:JFK325 IVO323:IVO325 ILS323:ILS325 IBW323:IBW325 HSA323:HSA325 HIE323:HIE325 GYI323:GYI325 GOM323:GOM325 GEQ323:GEQ325 FUU323:FUU325 FKY323:FKY325 FBC323:FBC325 ERG323:ERG325 EHK323:EHK325 DXO323:DXO325 DNS323:DNS325 DDW323:DDW325 CUA323:CUA325 CKE323:CKE325 CAI323:CAI325 BQM323:BQM325 BGQ323:BGQ325 AWU323:AWU325 AMY323:AMY325 ADC323:ADC325 TG323:TG325 JK323:JK325 WVW313:WVW317 WMA313:WMA317 WCE313:WCE317 VSI313:VSI317 VIM313:VIM317 UYQ313:UYQ317 UOU313:UOU317 UEY313:UEY317 TVC313:TVC317 TLG313:TLG317 TBK313:TBK317 SRO313:SRO317 SHS313:SHS317 RXW313:RXW317 ROA313:ROA317 REE313:REE317 QUI313:QUI317 QKM313:QKM317 QAQ313:QAQ317 PQU313:PQU317 PGY313:PGY317 OXC313:OXC317 ONG313:ONG317 ODK313:ODK317 NTO313:NTO317 NJS313:NJS317 MZW313:MZW317 MQA313:MQA317 MGE313:MGE317 LWI313:LWI317 LMM313:LMM317 LCQ313:LCQ317 KSU313:KSU317 KIY313:KIY317 JZC313:JZC317 JPG313:JPG317 JFK313:JFK317 IVO313:IVO317 ILS313:ILS317 IBW313:IBW317 HSA313:HSA317 HIE313:HIE317 GYI313:GYI317 GOM313:GOM317 GEQ313:GEQ317 FUU313:FUU317 FKY313:FKY317 FBC313:FBC317 ERG313:ERG317 EHK313:EHK317 DXO313:DXO317 DNS313:DNS317 DDW313:DDW317 CUA313:CUA317 CKE313:CKE317 CAI313:CAI317 BQM313:BQM317 BGQ313:BGQ317 AWU313:AWU317 AMY313:AMY317 ADC313:ADC317 TG313:TG317 JK313:JK317 WVW307:WVW309 WMA307:WMA309 WCE307:WCE309 VSI307:VSI309 VIM307:VIM309 UYQ307:UYQ309 UOU307:UOU309 UEY307:UEY309 TVC307:TVC309 TLG307:TLG309 TBK307:TBK309 SRO307:SRO309 SHS307:SHS309 RXW307:RXW309 ROA307:ROA309 REE307:REE309 QUI307:QUI309 QKM307:QKM309 QAQ307:QAQ309 PQU307:PQU309 PGY307:PGY309 OXC307:OXC309 ONG307:ONG309 ODK307:ODK309 NTO307:NTO309 NJS307:NJS309 MZW307:MZW309 MQA307:MQA309 MGE307:MGE309 LWI307:LWI309 LMM307:LMM309 LCQ307:LCQ309 KSU307:KSU309 KIY307:KIY309 JZC307:JZC309 JPG307:JPG309 JFK307:JFK309 IVO307:IVO309 ILS307:ILS309 IBW307:IBW309 HSA307:HSA309 HIE307:HIE309 GYI307:GYI309 GOM307:GOM309 GEQ307:GEQ309 FUU307:FUU309 FKY307:FKY309 FBC307:FBC309 ERG307:ERG309 EHK307:EHK309 DXO307:DXO309 DNS307:DNS309 DDW307:DDW309 CUA307:CUA309 CKE307:CKE309 CAI307:CAI309 BQM307:BQM309 BGQ307:BGQ309 AWU307:AWU309 AMY307:AMY309 ADC307:ADC309 TG307:TG309 JK307:JK309 U313:U318 U407 U338:U377 U3076:U3110 JQ619 TM619 ADI619 ANE619 AXA619 BGW619 BQS619 CAO619 CKK619 CUG619 DEC619 DNY619 DXU619 EHQ619 ERM619 FBI619 FLE619 FVA619 GEW619 GOS619 GYO619 HIK619 HSG619 ICC619 ILY619 IVU619 JFQ619 JPM619 JZI619 KJE619 KTA619 LCW619 LMS619 LWO619 MGK619 MQG619 NAC619 NJY619 NTU619 ODQ619 ONM619 OXI619 PHE619 PRA619 QAW619 QKS619 QUO619 REK619 ROG619 RYC619 SHY619 SRU619 TBQ619 TLM619 TVI619 UFE619 UPA619 UYW619 VIS619 VSO619 WCK619 WMG619 WWC619 JQ624:JQ625 TM624:TM625 ADI624:ADI625 ANE624:ANE625 AXA624:AXA625 BGW624:BGW625 BQS624:BQS625 CAO624:CAO625 CKK624:CKK625 CUG624:CUG625 DEC624:DEC625 DNY624:DNY625 DXU624:DXU625 EHQ624:EHQ625 ERM624:ERM625 FBI624:FBI625 FLE624:FLE625 FVA624:FVA625 GEW624:GEW625 GOS624:GOS625 GYO624:GYO625 HIK624:HIK625 HSG624:HSG625 ICC624:ICC625 ILY624:ILY625 IVU624:IVU625 JFQ624:JFQ625 JPM624:JPM625 JZI624:JZI625 KJE624:KJE625 KTA624:KTA625 LCW624:LCW625 LMS624:LMS625 LWO624:LWO625 MGK624:MGK625 MQG624:MQG625 NAC624:NAC625 NJY624:NJY625 NTU624:NTU625 ODQ624:ODQ625 ONM624:ONM625 OXI624:OXI625 PHE624:PHE625 PRA624:PRA625 QAW624:QAW625 QKS624:QKS625 QUO624:QUO625 REK624:REK625 ROG624:ROG625 RYC624:RYC625 SHY624:SHY625 SRU624:SRU625 TBQ624:TBQ625 TLM624:TLM625 TVI624:TVI625 UFE624:UFE625 UPA624:UPA625 UYW624:UYW625 VIS624:VIS625 VSO624:VSO625 WCK624:WCK625 WMG624:WMG625 WWC624:WWC625 JQ628:JQ630 TM628:TM630 ADI628:ADI630 ANE628:ANE630 AXA628:AXA630 BGW628:BGW630 BQS628:BQS630 CAO628:CAO630 CKK628:CKK630 CUG628:CUG630 DEC628:DEC630 DNY628:DNY630 DXU628:DXU630 EHQ628:EHQ630 ERM628:ERM630 FBI628:FBI630 FLE628:FLE630 FVA628:FVA630 GEW628:GEW630 GOS628:GOS630 GYO628:GYO630 HIK628:HIK630 HSG628:HSG630 ICC628:ICC630 ILY628:ILY630 IVU628:IVU630 JFQ628:JFQ630 JPM628:JPM630 JZI628:JZI630 KJE628:KJE630 KTA628:KTA630 LCW628:LCW630 LMS628:LMS630 LWO628:LWO630 MGK628:MGK630 MQG628:MQG630 NAC628:NAC630 NJY628:NJY630 NTU628:NTU630 ODQ628:ODQ630 ONM628:ONM630 OXI628:OXI630 PHE628:PHE630 PRA628:PRA630 QAW628:QAW630 QKS628:QKS630 QUO628:QUO630 REK628:REK630 ROG628:ROG630 RYC628:RYC630 SHY628:SHY630 SRU628:SRU630 TBQ628:TBQ630 TLM628:TLM630 TVI628:TVI630 UFE628:UFE630 UPA628:UPA630 UYW628:UYW630 VIS628:VIS630 VSO628:VSO630 WCK628:WCK630 WMG628:WMG630 WWC628:WWC630 WWC674:WWC678 WMG674:WMG678 WCK674:WCK678 VSO674:VSO678 VIS674:VIS678 UYW674:UYW678 UPA674:UPA678 UFE674:UFE678 TVI674:TVI678 TLM674:TLM678 TBQ674:TBQ678 SRU674:SRU678 SHY674:SHY678 RYC674:RYC678 ROG674:ROG678 REK674:REK678 QUO674:QUO678 QKS674:QKS678 QAW674:QAW678 PRA674:PRA678 PHE674:PHE678 OXI674:OXI678 ONM674:ONM678 ODQ674:ODQ678 NTU674:NTU678 NJY674:NJY678 NAC674:NAC678 MQG674:MQG678 MGK674:MGK678 LWO674:LWO678 LMS674:LMS678 LCW674:LCW678 KTA674:KTA678 KJE674:KJE678 JZI674:JZI678 JPM674:JPM678 JFQ674:JFQ678 IVU674:IVU678 ILY674:ILY678 ICC674:ICC678 HSG674:HSG678 HIK674:HIK678 GYO674:GYO678 GOS674:GOS678 GEW674:GEW678 FVA674:FVA678 FLE674:FLE678 FBI674:FBI678 ERM674:ERM678 EHQ674:EHQ678 DXU674:DXU678 DNY674:DNY678 DEC674:DEC678 CUG674:CUG678 CKK674:CKK678 CAO674:CAO678 BQS674:BQS678 BGW674:BGW678 AXA674:AXA678 ANE674:ANE678 ADI674:ADI678 TM674:TM678 JQ674:JQ678 WWC658 WMG658 WCK658 VSO658 VIS658 UYW658 UPA658 UFE658 TVI658 TLM658 TBQ658 SRU658 SHY658 RYC658 ROG658 REK658 QUO658 QKS658 QAW658 PRA658 PHE658 OXI658 ONM658 ODQ658 NTU658 NJY658 NAC658 MQG658 MGK658 LWO658 LMS658 LCW658 KTA658 KJE658 JZI658 JPM658 JFQ658 IVU658 ILY658 ICC658 HSG658 HIK658 GYO658 GOS658 GEW658 FVA658 FLE658 FBI658 ERM658 EHQ658 DXU658 DNY658 DEC658 CUG658 CKK658 CAO658 BQS658 BGW658 AXA658 ANE658 ADI658 TM658 JQ658 WWC647:WWC654 WMG647:WMG654 WCK647:WCK654 VSO647:VSO654 VIS647:VIS654 UYW647:UYW654 UPA647:UPA654 UFE647:UFE654 TVI647:TVI654 TLM647:TLM654 TBQ647:TBQ654 SRU647:SRU654 SHY647:SHY654 RYC647:RYC654 ROG647:ROG654 REK647:REK654 QUO647:QUO654 QKS647:QKS654 QAW647:QAW654 PRA647:PRA654 PHE647:PHE654 OXI647:OXI654 ONM647:ONM654 ODQ647:ODQ654 NTU647:NTU654 NJY647:NJY654 NAC647:NAC654 MQG647:MQG654 MGK647:MGK654 LWO647:LWO654 LMS647:LMS654 LCW647:LCW654 KTA647:KTA654 KJE647:KJE654 JZI647:JZI654 JPM647:JPM654 JFQ647:JFQ654 IVU647:IVU654 ILY647:ILY654 ICC647:ICC654 HSG647:HSG654 HIK647:HIK654 GYO647:GYO654 GOS647:GOS654 GEW647:GEW654 FVA647:FVA654 FLE647:FLE654 FBI647:FBI654 ERM647:ERM654 EHQ647:EHQ654 DXU647:DXU654 DNY647:DNY654 DEC647:DEC654 CUG647:CUG654 CKK647:CKK654 CAO647:CAO654 BQS647:BQS654 BGW647:BGW654 AXA647:AXA654 ANE647:ANE654 ADI647:ADI654 TM647:TM654 JQ647:JQ654 WWC641:WWC644 WMG641:WMG644 WCK641:WCK644 VSO641:VSO644 VIS641:VIS644 UYW641:UYW644 UPA641:UPA644 UFE641:UFE644 TVI641:TVI644 TLM641:TLM644 TBQ641:TBQ644 SRU641:SRU644 SHY641:SHY644 RYC641:RYC644 ROG641:ROG644 REK641:REK644 QUO641:QUO644 QKS641:QKS644 QAW641:QAW644 PRA641:PRA644 PHE641:PHE644 OXI641:OXI644 ONM641:ONM644 ODQ641:ODQ644 NTU641:NTU644 NJY641:NJY644 NAC641:NAC644 MQG641:MQG644 MGK641:MGK644 LWO641:LWO644 LMS641:LMS644 LCW641:LCW644 KTA641:KTA644 KJE641:KJE644 JZI641:JZI644 JPM641:JPM644 JFQ641:JFQ644 IVU641:IVU644 ILY641:ILY644 ICC641:ICC644 HSG641:HSG644 HIK641:HIK644 GYO641:GYO644 GOS641:GOS644 GEW641:GEW644 FVA641:FVA644 FLE641:FLE644 FBI641:FBI644 ERM641:ERM644 EHQ641:EHQ644 DXU641:DXU644 DNY641:DNY644 DEC641:DEC644 CUG641:CUG644 CKK641:CKK644 CAO641:CAO644 BQS641:BQS644 BGW641:BGW644 AXA641:AXA644 ANE641:ANE644 ADI641:ADI644 TM641:TM644 JQ641:JQ644 U818:U829 U832:U851 WWC989 WMG989 WCK989 VSO989 VIS989 UYW989 UPA989 UFE989 TVI989 TLM989 TBQ989 SRU989 SHY989 RYC989 ROG989 REK989 QUO989 QKS989 QAW989 PRA989 PHE989 OXI989 ONM989 ODQ989 NTU989 NJY989 NAC989 MQG989 MGK989 LWO989 LMS989 LCW989 KTA989 KJE989 JZI989 JPM989 JFQ989 IVU989 ILY989 ICC989 HSG989 HIK989 GYO989 GOS989 GEW989 FVA989 FLE989 FBI989 ERM989 EHQ989 DXU989 DNY989 DEC989 CUG989 CKK989 CAO989 BQS989 BGW989 AXA989 ANE989 ADI989 TM989 JQ989 WWC973:WWC984 WMG973:WMG984 WCK973:WCK984 VSO973:VSO984 VIS973:VIS984 UYW973:UYW984 UPA973:UPA984 UFE973:UFE984 TVI973:TVI984 TLM973:TLM984 TBQ973:TBQ984 SRU973:SRU984 SHY973:SHY984 RYC973:RYC984 ROG973:ROG984 REK973:REK984 QUO973:QUO984 QKS973:QKS984 QAW973:QAW984 PRA973:PRA984 PHE973:PHE984 OXI973:OXI984 ONM973:ONM984 ODQ973:ODQ984 NTU973:NTU984 NJY973:NJY984 NAC973:NAC984 MQG973:MQG984 MGK973:MGK984 LWO973:LWO984 LMS973:LMS984 LCW973:LCW984 KTA973:KTA984 KJE973:KJE984 JZI973:JZI984 JPM973:JPM984 JFQ973:JFQ984 IVU973:IVU984 ILY973:ILY984 ICC973:ICC984 HSG973:HSG984 HIK973:HIK984 GYO973:GYO984 GOS973:GOS984 GEW973:GEW984 FVA973:FVA984 FLE973:FLE984 FBI973:FBI984 ERM973:ERM984 EHQ973:EHQ984 DXU973:DXU984 DNY973:DNY984 DEC973:DEC984 CUG973:CUG984 CKK973:CKK984 CAO973:CAO984 BQS973:BQS984 BGW973:BGW984 AXA973:AXA984 ANE973:ANE984 ADI973:ADI984 TM973:TM984 JQ973:JQ984 U903:U910 WWC956:WWC968 WMG956:WMG968 WCK956:WCK968 VSO956:VSO968 VIS956:VIS968 UYW956:UYW968 UPA956:UPA968 UFE956:UFE968 TVI956:TVI968 TLM956:TLM968 TBQ956:TBQ968 SRU956:SRU968 SHY956:SHY968 RYC956:RYC968 ROG956:ROG968 REK956:REK968 QUO956:QUO968 QKS956:QKS968 QAW956:QAW968 PRA956:PRA968 PHE956:PHE968 OXI956:OXI968 ONM956:ONM968 ODQ956:ODQ968 NTU956:NTU968 NJY956:NJY968 NAC956:NAC968 MQG956:MQG968 MGK956:MGK968 LWO956:LWO968 LMS956:LMS968 LCW956:LCW968 KTA956:KTA968 KJE956:KJE968 JZI956:JZI968 JPM956:JPM968 JFQ956:JFQ968 IVU956:IVU968 ILY956:ILY968 ICC956:ICC968 HSG956:HSG968 HIK956:HIK968 GYO956:GYO968 GOS956:GOS968 GEW956:GEW968 FVA956:FVA968 FLE956:FLE968 FBI956:FBI968 ERM956:ERM968 EHQ956:EHQ968 DXU956:DXU968 DNY956:DNY968 DEC956:DEC968 CUG956:CUG968 CKK956:CKK968 CAO956:CAO968 BQS956:BQS968 BGW956:BGW968 AXA956:AXA968 ANE956:ANE968 ADI956:ADI968 TM956:TM968 JQ956:JQ968 U797:U812 U4451:U4455 U899 JQ916:JQ918 TM916:TM918 ADI916:ADI918 ANE916:ANE918 AXA916:AXA918 BGW916:BGW918 BQS916:BQS918 CAO916:CAO918 CKK916:CKK918 CUG916:CUG918 DEC916:DEC918 DNY916:DNY918 DXU916:DXU918 EHQ916:EHQ918 ERM916:ERM918 FBI916:FBI918 FLE916:FLE918 FVA916:FVA918 GEW916:GEW918 GOS916:GOS918 GYO916:GYO918 HIK916:HIK918 HSG916:HSG918 ICC916:ICC918 ILY916:ILY918 IVU916:IVU918 JFQ916:JFQ918 JPM916:JPM918 JZI916:JZI918 KJE916:KJE918 KTA916:KTA918 LCW916:LCW918 LMS916:LMS918 LWO916:LWO918 MGK916:MGK918 MQG916:MQG918 NAC916:NAC918 NJY916:NJY918 NTU916:NTU918 ODQ916:ODQ918 ONM916:ONM918 OXI916:OXI918 PHE916:PHE918 PRA916:PRA918 QAW916:QAW918 QKS916:QKS918 QUO916:QUO918 REK916:REK918 ROG916:ROG918 RYC916:RYC918 SHY916:SHY918 SRU916:SRU918 TBQ916:TBQ918 TLM916:TLM918 TVI916:TVI918 UFE916:UFE918 UPA916:UPA918 UYW916:UYW918 VIS916:VIS918 VSO916:VSO918 WCK916:WCK918 WMG916:WMG918 WWC916:WWC918 U740:U741 JQ921:JQ929 TM921:TM929 ADI921:ADI929 ANE921:ANE929 AXA921:AXA929 BGW921:BGW929 BQS921:BQS929 CAO921:CAO929 CKK921:CKK929 CUG921:CUG929 DEC921:DEC929 DNY921:DNY929 DXU921:DXU929 EHQ921:EHQ929 ERM921:ERM929 FBI921:FBI929 FLE921:FLE929 FVA921:FVA929 GEW921:GEW929 GOS921:GOS929 GYO921:GYO929 HIK921:HIK929 HSG921:HSG929 ICC921:ICC929 ILY921:ILY929 IVU921:IVU929 JFQ921:JFQ929 JPM921:JPM929 JZI921:JZI929 KJE921:KJE929 KTA921:KTA929 LCW921:LCW929 LMS921:LMS929 LWO921:LWO929 MGK921:MGK929 MQG921:MQG929 NAC921:NAC929 NJY921:NJY929 NTU921:NTU929 ODQ921:ODQ929 ONM921:ONM929 OXI921:OXI929 PHE921:PHE929 PRA921:PRA929 QAW921:QAW929 QKS921:QKS929 QUO921:QUO929 REK921:REK929 ROG921:ROG929 RYC921:RYC929 SHY921:SHY929 SRU921:SRU929 TBQ921:TBQ929 TLM921:TLM929 TVI921:TVI929 UFE921:UFE929 UPA921:UPA929 UYW921:UYW929 VIS921:VIS929 VSO921:VSO929 WCK921:WCK929 WMG921:WMG929 WWC921:WWC929 JQ933:JQ934 TM933:TM934 ADI933:ADI934 ANE933:ANE934 AXA933:AXA934 BGW933:BGW934 BQS933:BQS934 CAO933:CAO934 CKK933:CKK934 CUG933:CUG934 DEC933:DEC934 DNY933:DNY934 DXU933:DXU934 EHQ933:EHQ934 ERM933:ERM934 FBI933:FBI934 FLE933:FLE934 FVA933:FVA934 GEW933:GEW934 GOS933:GOS934 GYO933:GYO934 HIK933:HIK934 HSG933:HSG934 ICC933:ICC934 ILY933:ILY934 IVU933:IVU934 JFQ933:JFQ934 JPM933:JPM934 JZI933:JZI934 KJE933:KJE934 KTA933:KTA934 LCW933:LCW934 LMS933:LMS934 LWO933:LWO934 MGK933:MGK934 MQG933:MQG934 NAC933:NAC934 NJY933:NJY934 NTU933:NTU934 ODQ933:ODQ934 ONM933:ONM934 OXI933:OXI934 PHE933:PHE934 PRA933:PRA934 QAW933:QAW934 QKS933:QKS934 QUO933:QUO934 REK933:REK934 ROG933:ROG934 RYC933:RYC934 SHY933:SHY934 SRU933:SRU934 TBQ933:TBQ934 TLM933:TLM934 TVI933:TVI934 UFE933:UFE934 UPA933:UPA934 UYW933:UYW934 VIS933:VIS934 VSO933:VSO934 WCK933:WCK934 WMG933:WMG934 WWC933:WWC934 U1015:U1027 U691:U693 U322 U324 U326:U334 U641:U647 U308:U310 U752:U756 U868:U876 U972:U976 U1036:U1037 U1041 U951:U968 JK372:JK382 TG372:TG382 ADC372:ADC382 AMY372:AMY382 AWU372:AWU382 BGQ372:BGQ382 BQM372:BQM382 CAI372:CAI382 CKE372:CKE382 CUA372:CUA382 DDW372:DDW382 DNS372:DNS382 DXO372:DXO382 EHK372:EHK382 ERG372:ERG382 FBC372:FBC382 FKY372:FKY382 FUU372:FUU382 GEQ372:GEQ382 GOM372:GOM382 GYI372:GYI382 HIE372:HIE382 HSA372:HSA382 IBW372:IBW382 ILS372:ILS382 IVO372:IVO382 JFK372:JFK382 JPG372:JPG382 JZC372:JZC382 KIY372:KIY382 KSU372:KSU382 LCQ372:LCQ382 LMM372:LMM382 LWI372:LWI382 MGE372:MGE382 MQA372:MQA382 MZW372:MZW382 NJS372:NJS382 NTO372:NTO382 ODK372:ODK382 ONG372:ONG382 OXC372:OXC382 PGY372:PGY382 PQU372:PQU382 QAQ372:QAQ382 QKM372:QKM382 QUI372:QUI382 REE372:REE382 ROA372:ROA382 RXW372:RXW382 SHS372:SHS382 SRO372:SRO382 TBK372:TBK382 TLG372:TLG382 TVC372:TVC382 UEY372:UEY382 UOU372:UOU382 UYQ372:UYQ382 VIM372:VIM382 VSI372:VSI382 WCE372:WCE382 WMA372:WMA382 WVW372:WVW382 WVW395:WVW402 JQ383:JQ394 TM383:TM394 ADI383:ADI394 ANE383:ANE394 AXA383:AXA394 BGW383:BGW394 BQS383:BQS394 CAO383:CAO394 CKK383:CKK394 CUG383:CUG394 DEC383:DEC394 DNY383:DNY394 DXU383:DXU394 EHQ383:EHQ394 ERM383:ERM394 FBI383:FBI394 FLE383:FLE394 FVA383:FVA394 GEW383:GEW394 GOS383:GOS394 GYO383:GYO394 HIK383:HIK394 HSG383:HSG394 ICC383:ICC394 ILY383:ILY394 IVU383:IVU394 JFQ383:JFQ394 JPM383:JPM394 JZI383:JZI394 KJE383:KJE394 KTA383:KTA394 LCW383:LCW394 LMS383:LMS394 LWO383:LWO394 MGK383:MGK394 MQG383:MQG394 NAC383:NAC394 NJY383:NJY394 NTU383:NTU394 ODQ383:ODQ394 ONM383:ONM394 OXI383:OXI394 PHE383:PHE394 PRA383:PRA394 QAW383:QAW394 QKS383:QKS394 QUO383:QUO394 REK383:REK394 ROG383:ROG394 RYC383:RYC394 SHY383:SHY394 SRU383:SRU394 TBQ383:TBQ394 TLM383:TLM394 TVI383:TVI394 UFE383:UFE394 UPA383:UPA394 UYW383:UYW394 VIS383:VIS394 VSO383:VSO394 WCK383:WCK394 WMG383:WMG394 WWC383:WWC394 U1007:U1010 U587 U936 U1071 U4172:U4173 JQ4154 TM4154 ADI4154 ANE4154 AXA4154 BGW4154 BQS4154 CAO4154 CKK4154 CUG4154 DEC4154 DNY4154 DXU4154 EHQ4154 ERM4154 FBI4154 FLE4154 FVA4154 GEW4154 GOS4154 GYO4154 HIK4154 HSG4154 ICC4154 ILY4154 IVU4154 JFQ4154 JPM4154 JZI4154 KJE4154 KTA4154 LCW4154 LMS4154 LWO4154 MGK4154 MQG4154 NAC4154 NJY4154 NTU4154 ODQ4154 ONM4154 OXI4154 PHE4154 PRA4154 QAW4154 QKS4154 QUO4154 REK4154 ROG4154 RYC4154 SHY4154 SRU4154 TBQ4154 TLM4154 TVI4154 UFE4154 UPA4154 UYW4154 VIS4154 VSO4154 WCK4154 WMG4154 WWC4154 AD4620:AD4621 JQ4166:JQ4173 TM4166:TM4173 ADI4166:ADI4173 ANE4166:ANE4173 AXA4166:AXA4173 BGW4166:BGW4173 BQS4166:BQS4173 CAO4166:CAO4173 CKK4166:CKK4173 CUG4166:CUG4173 DEC4166:DEC4173 DNY4166:DNY4173 DXU4166:DXU4173 EHQ4166:EHQ4173 ERM4166:ERM4173 FBI4166:FBI4173 FLE4166:FLE4173 FVA4166:FVA4173 GEW4166:GEW4173 GOS4166:GOS4173 GYO4166:GYO4173 HIK4166:HIK4173 HSG4166:HSG4173 ICC4166:ICC4173 ILY4166:ILY4173 IVU4166:IVU4173 JFQ4166:JFQ4173 JPM4166:JPM4173 JZI4166:JZI4173 KJE4166:KJE4173 KTA4166:KTA4173 LCW4166:LCW4173 LMS4166:LMS4173 LWO4166:LWO4173 MGK4166:MGK4173 MQG4166:MQG4173 NAC4166:NAC4173 NJY4166:NJY4173 NTU4166:NTU4173 ODQ4166:ODQ4173 ONM4166:ONM4173 OXI4166:OXI4173 PHE4166:PHE4173 PRA4166:PRA4173 QAW4166:QAW4173 QKS4166:QKS4173 QUO4166:QUO4173 REK4166:REK4173 ROG4166:ROG4173 RYC4166:RYC4173 SHY4166:SHY4173 SRU4166:SRU4173 TBQ4166:TBQ4173 TLM4166:TLM4173 TVI4166:TVI4173 UFE4166:UFE4173 UPA4166:UPA4173 UYW4166:UYW4173 VIS4166:VIS4173 VSO4166:VSO4173 WCK4166:WCK4173 WMG4166:WMG4173 WWC4166:WWC4173 U4179 U4187:U4201 JQ4187:JQ4194 TM4187:TM4194 ADI4187:ADI4194 ANE4187:ANE4194 AXA4187:AXA4194 BGW4187:BGW4194 BQS4187:BQS4194 CAO4187:CAO4194 CKK4187:CKK4194 CUG4187:CUG4194 DEC4187:DEC4194 DNY4187:DNY4194 DXU4187:DXU4194 EHQ4187:EHQ4194 ERM4187:ERM4194 FBI4187:FBI4194 FLE4187:FLE4194 FVA4187:FVA4194 GEW4187:GEW4194 GOS4187:GOS4194 GYO4187:GYO4194 HIK4187:HIK4194 HSG4187:HSG4194 ICC4187:ICC4194 ILY4187:ILY4194 IVU4187:IVU4194 JFQ4187:JFQ4194 JPM4187:JPM4194 JZI4187:JZI4194 KJE4187:KJE4194 KTA4187:KTA4194 LCW4187:LCW4194 LMS4187:LMS4194 LWO4187:LWO4194 MGK4187:MGK4194 MQG4187:MQG4194 NAC4187:NAC4194 NJY4187:NJY4194 NTU4187:NTU4194 ODQ4187:ODQ4194 ONM4187:ONM4194 OXI4187:OXI4194 PHE4187:PHE4194 PRA4187:PRA4194 QAW4187:QAW4194 QKS4187:QKS4194 QUO4187:QUO4194 REK4187:REK4194 ROG4187:ROG4194 RYC4187:RYC4194 SHY4187:SHY4194 SRU4187:SRU4194 TBQ4187:TBQ4194 TLM4187:TLM4194 TVI4187:TVI4194 UFE4187:UFE4194 UPA4187:UPA4194 UYW4187:UYW4194 VIS4187:VIS4194 VSO4187:VSO4194 WCK4187:WCK4194 WMG4187:WMG4194 WWC4187:WWC4194 U4242:U4251 U4109 JQ4263:JQ4295 TM4263:TM4295 ADI4263:ADI4295 ANE4263:ANE4295 AXA4263:AXA4295 BGW4263:BGW4295 BQS4263:BQS4295 CAO4263:CAO4295 CKK4263:CKK4295 CUG4263:CUG4295 DEC4263:DEC4295 DNY4263:DNY4295 DXU4263:DXU4295 EHQ4263:EHQ4295 ERM4263:ERM4295 FBI4263:FBI4295 FLE4263:FLE4295 FVA4263:FVA4295 GEW4263:GEW4295 GOS4263:GOS4295 GYO4263:GYO4295 HIK4263:HIK4295 HSG4263:HSG4295 ICC4263:ICC4295 ILY4263:ILY4295 IVU4263:IVU4295 JFQ4263:JFQ4295 JPM4263:JPM4295 JZI4263:JZI4295 KJE4263:KJE4295 KTA4263:KTA4295 LCW4263:LCW4295 LMS4263:LMS4295 LWO4263:LWO4295 MGK4263:MGK4295 MQG4263:MQG4295 NAC4263:NAC4295 NJY4263:NJY4295 NTU4263:NTU4295 ODQ4263:ODQ4295 ONM4263:ONM4295 OXI4263:OXI4295 PHE4263:PHE4295 PRA4263:PRA4295 QAW4263:QAW4295 QKS4263:QKS4295 QUO4263:QUO4295 REK4263:REK4295 ROG4263:ROG4295 RYC4263:RYC4295 SHY4263:SHY4295 SRU4263:SRU4295 TBQ4263:TBQ4295 TLM4263:TLM4295 TVI4263:TVI4295 UFE4263:UFE4295 UPA4263:UPA4295 UYW4263:UYW4295 VIS4263:VIS4295 VSO4263:VSO4295 WCK4263:WCK4295 WMG4263:WMG4295 WWC4263:WWC4295 JQ4321 TM4321 ADI4321 ANE4321 AXA4321 BGW4321 BQS4321 CAO4321 CKK4321 CUG4321 DEC4321 DNY4321 DXU4321 EHQ4321 ERM4321 FBI4321 FLE4321 FVA4321 GEW4321 GOS4321 GYO4321 HIK4321 HSG4321 ICC4321 ILY4321 IVU4321 JFQ4321 JPM4321 JZI4321 KJE4321 KTA4321 LCW4321 LMS4321 LWO4321 MGK4321 MQG4321 NAC4321 NJY4321 NTU4321 ODQ4321 ONM4321 OXI4321 PHE4321 PRA4321 QAW4321 QKS4321 QUO4321 REK4321 ROG4321 RYC4321 SHY4321 SRU4321 TBQ4321 TLM4321 TVI4321 UFE4321 UPA4321 UYW4321 VIS4321 VSO4321 WCK4321 WMG4321 WWC4321 U4317:U4321 U4344 U4350:U4369 JQ4350:JQ4360 TM4350:TM4360 ADI4350:ADI4360 ANE4350:ANE4360 AXA4350:AXA4360 BGW4350:BGW4360 BQS4350:BQS4360 CAO4350:CAO4360 CKK4350:CKK4360 CUG4350:CUG4360 DEC4350:DEC4360 DNY4350:DNY4360 DXU4350:DXU4360 EHQ4350:EHQ4360 ERM4350:ERM4360 FBI4350:FBI4360 FLE4350:FLE4360 FVA4350:FVA4360 GEW4350:GEW4360 GOS4350:GOS4360 GYO4350:GYO4360 HIK4350:HIK4360 HSG4350:HSG4360 ICC4350:ICC4360 ILY4350:ILY4360 IVU4350:IVU4360 JFQ4350:JFQ4360 JPM4350:JPM4360 JZI4350:JZI4360 KJE4350:KJE4360 KTA4350:KTA4360 LCW4350:LCW4360 LMS4350:LMS4360 LWO4350:LWO4360 MGK4350:MGK4360 MQG4350:MQG4360 NAC4350:NAC4360 NJY4350:NJY4360 NTU4350:NTU4360 ODQ4350:ODQ4360 ONM4350:ONM4360 OXI4350:OXI4360 PHE4350:PHE4360 PRA4350:PRA4360 QAW4350:QAW4360 QKS4350:QKS4360 QUO4350:QUO4360 REK4350:REK4360 ROG4350:ROG4360 RYC4350:RYC4360 SHY4350:SHY4360 SRU4350:SRU4360 TBQ4350:TBQ4360 TLM4350:TLM4360 TVI4350:TVI4360 UFE4350:UFE4360 UPA4350:UPA4360 UYW4350:UYW4360 VIS4350:VIS4360 VSO4350:VSO4360 WCK4350:WCK4360 WMG4350:WMG4360 WWC4350:WWC4360 U4382:U4392 JQ4382:JQ4387 TM4382:TM4387 ADI4382:ADI4387 ANE4382:ANE4387 AXA4382:AXA4387 BGW4382:BGW4387 BQS4382:BQS4387 CAO4382:CAO4387 CKK4382:CKK4387 CUG4382:CUG4387 DEC4382:DEC4387 DNY4382:DNY4387 DXU4382:DXU4387 EHQ4382:EHQ4387 ERM4382:ERM4387 FBI4382:FBI4387 FLE4382:FLE4387 FVA4382:FVA4387 GEW4382:GEW4387 GOS4382:GOS4387 GYO4382:GYO4387 HIK4382:HIK4387 HSG4382:HSG4387 ICC4382:ICC4387 ILY4382:ILY4387 IVU4382:IVU4387 JFQ4382:JFQ4387 JPM4382:JPM4387 JZI4382:JZI4387 KJE4382:KJE4387 KTA4382:KTA4387 LCW4382:LCW4387 LMS4382:LMS4387 LWO4382:LWO4387 MGK4382:MGK4387 MQG4382:MQG4387 NAC4382:NAC4387 NJY4382:NJY4387 NTU4382:NTU4387 ODQ4382:ODQ4387 ONM4382:ONM4387 OXI4382:OXI4387 PHE4382:PHE4387 PRA4382:PRA4387 QAW4382:QAW4387 QKS4382:QKS4387 QUO4382:QUO4387 REK4382:REK4387 ROG4382:ROG4387 RYC4382:RYC4387 SHY4382:SHY4387 SRU4382:SRU4387 TBQ4382:TBQ4387 TLM4382:TLM4387 TVI4382:TVI4387 UFE4382:UFE4387 UPA4382:UPA4387 UYW4382:UYW4387 VIS4382:VIS4387 VSO4382:VSO4387 WCK4382:WCK4387 WMG4382:WMG4387 WWC4382:WWC4387 U4404:U4405 JQ4404:JQ4405 TM4404:TM4405 ADI4404:ADI4405 ANE4404:ANE4405 AXA4404:AXA4405 BGW4404:BGW4405 BQS4404:BQS4405 CAO4404:CAO4405 CKK4404:CKK4405 CUG4404:CUG4405 DEC4404:DEC4405 DNY4404:DNY4405 DXU4404:DXU4405 EHQ4404:EHQ4405 ERM4404:ERM4405 FBI4404:FBI4405 FLE4404:FLE4405 FVA4404:FVA4405 GEW4404:GEW4405 GOS4404:GOS4405 GYO4404:GYO4405 HIK4404:HIK4405 HSG4404:HSG4405 ICC4404:ICC4405 ILY4404:ILY4405 IVU4404:IVU4405 JFQ4404:JFQ4405 JPM4404:JPM4405 JZI4404:JZI4405 KJE4404:KJE4405 KTA4404:KTA4405 LCW4404:LCW4405 LMS4404:LMS4405 LWO4404:LWO4405 MGK4404:MGK4405 MQG4404:MQG4405 NAC4404:NAC4405 NJY4404:NJY4405 NTU4404:NTU4405 ODQ4404:ODQ4405 ONM4404:ONM4405 OXI4404:OXI4405 PHE4404:PHE4405 PRA4404:PRA4405 QAW4404:QAW4405 QKS4404:QKS4405 QUO4404:QUO4405 REK4404:REK4405 ROG4404:ROG4405 RYC4404:RYC4405 SHY4404:SHY4405 SRU4404:SRU4405 TBQ4404:TBQ4405 TLM4404:TLM4405 TVI4404:TVI4405 UFE4404:UFE4405 UPA4404:UPA4405 UYW4404:UYW4405 VIS4404:VIS4405 VSO4404:VSO4405 WCK4404:WCK4405 WMG4404:WMG4405 WWC4404:WWC4405 U4410:U4414 JQ4410:JQ4411 TM4410:TM4411 ADI4410:ADI4411 ANE4410:ANE4411 AXA4410:AXA4411 BGW4410:BGW4411 BQS4410:BQS4411 CAO4410:CAO4411 CKK4410:CKK4411 CUG4410:CUG4411 DEC4410:DEC4411 DNY4410:DNY4411 DXU4410:DXU4411 EHQ4410:EHQ4411 ERM4410:ERM4411 FBI4410:FBI4411 FLE4410:FLE4411 FVA4410:FVA4411 GEW4410:GEW4411 GOS4410:GOS4411 GYO4410:GYO4411 HIK4410:HIK4411 HSG4410:HSG4411 ICC4410:ICC4411 ILY4410:ILY4411 IVU4410:IVU4411 JFQ4410:JFQ4411 JPM4410:JPM4411 JZI4410:JZI4411 KJE4410:KJE4411 KTA4410:KTA4411 LCW4410:LCW4411 LMS4410:LMS4411 LWO4410:LWO4411 MGK4410:MGK4411 MQG4410:MQG4411 NAC4410:NAC4411 NJY4410:NJY4411 NTU4410:NTU4411 ODQ4410:ODQ4411 ONM4410:ONM4411 OXI4410:OXI4411 PHE4410:PHE4411 PRA4410:PRA4411 QAW4410:QAW4411 QKS4410:QKS4411 QUO4410:QUO4411 REK4410:REK4411 ROG4410:ROG4411 RYC4410:RYC4411 SHY4410:SHY4411 SRU4410:SRU4411 TBQ4410:TBQ4411 TLM4410:TLM4411 TVI4410:TVI4411 UFE4410:UFE4411 UPA4410:UPA4411 UYW4410:UYW4411 VIS4410:VIS4411 VSO4410:VSO4411 WCK4410:WCK4411 WMG4410:WMG4411 WWC4410:WWC4411 U4427 JQ4427 TM4427 ADI4427 ANE4427 AXA4427 BGW4427 BQS4427 CAO4427 CKK4427 CUG4427 DEC4427 DNY4427 DXU4427 EHQ4427 ERM4427 FBI4427 FLE4427 FVA4427 GEW4427 GOS4427 GYO4427 HIK4427 HSG4427 ICC4427 ILY4427 IVU4427 JFQ4427 JPM4427 JZI4427 KJE4427 KTA4427 LCW4427 LMS4427 LWO4427 MGK4427 MQG4427 NAC4427 NJY4427 NTU4427 ODQ4427 ONM4427 OXI4427 PHE4427 PRA4427 QAW4427 QKS4427 QUO4427 REK4427 ROG4427 RYC4427 SHY4427 SRU4427 TBQ4427 TLM4427 TVI4427 UFE4427 UPA4427 UYW4427 VIS4427 VSO4427 WCK4427 WMG4427 WWC4427 U4435:U4436 U4263:U4302 JQ4441 TM4441 ADI4441 ANE4441 AXA4441 BGW4441 BQS4441 CAO4441 CKK4441 CUG4441 DEC4441 DNY4441 DXU4441 EHQ4441 ERM4441 FBI4441 FLE4441 FVA4441 GEW4441 GOS4441 GYO4441 HIK4441 HSG4441 ICC4441 ILY4441 IVU4441 JFQ4441 JPM4441 JZI4441 KJE4441 KTA4441 LCW4441 LMS4441 LWO4441 MGK4441 MQG4441 NAC4441 NJY4441 NTU4441 ODQ4441 ONM4441 OXI4441 PHE4441 PRA4441 QAW4441 QKS4441 QUO4441 REK4441 ROG4441 RYC4441 SHY4441 SRU4441 TBQ4441 TLM4441 TVI4441 UFE4441 UPA4441 UYW4441 VIS4441 VSO4441 WCK4441 WMG4441 WWC4441 JQ4449:JQ4459 TM4449:TM4459 ADI4449:ADI4459 ANE4449:ANE4459 AXA4449:AXA4459 BGW4449:BGW4459 BQS4449:BQS4459 CAO4449:CAO4459 CKK4449:CKK4459 CUG4449:CUG4459 DEC4449:DEC4459 DNY4449:DNY4459 DXU4449:DXU4459 EHQ4449:EHQ4459 ERM4449:ERM4459 FBI4449:FBI4459 FLE4449:FLE4459 FVA4449:FVA4459 GEW4449:GEW4459 GOS4449:GOS4459 GYO4449:GYO4459 HIK4449:HIK4459 HSG4449:HSG4459 ICC4449:ICC4459 ILY4449:ILY4459 IVU4449:IVU4459 JFQ4449:JFQ4459 JPM4449:JPM4459 JZI4449:JZI4459 KJE4449:KJE4459 KTA4449:KTA4459 LCW4449:LCW4459 LMS4449:LMS4459 LWO4449:LWO4459 MGK4449:MGK4459 MQG4449:MQG4459 NAC4449:NAC4459 NJY4449:NJY4459 NTU4449:NTU4459 ODQ4449:ODQ4459 ONM4449:ONM4459 OXI4449:OXI4459 PHE4449:PHE4459 PRA4449:PRA4459 QAW4449:QAW4459 QKS4449:QKS4459 QUO4449:QUO4459 REK4449:REK4459 ROG4449:ROG4459 RYC4449:RYC4459 SHY4449:SHY4459 SRU4449:SRU4459 TBQ4449:TBQ4459 TLM4449:TLM4459 TVI4449:TVI4459 UFE4449:UFE4459 UPA4449:UPA4459 UYW4449:UYW4459 VIS4449:VIS4459 VSO4449:VSO4459 WCK4449:WCK4459 WMG4449:WMG4459 WWC4449:WWC4459 U4475:U4493 JQ4482:JQ4492 TM4482:TM4492 ADI4482:ADI4492 ANE4482:ANE4492 AXA4482:AXA4492 BGW4482:BGW4492 BQS4482:BQS4492 CAO4482:CAO4492 CKK4482:CKK4492 CUG4482:CUG4492 DEC4482:DEC4492 DNY4482:DNY4492 DXU4482:DXU4492 EHQ4482:EHQ4492 ERM4482:ERM4492 FBI4482:FBI4492 FLE4482:FLE4492 FVA4482:FVA4492 GEW4482:GEW4492 GOS4482:GOS4492 GYO4482:GYO4492 HIK4482:HIK4492 HSG4482:HSG4492 ICC4482:ICC4492 ILY4482:ILY4492 IVU4482:IVU4492 JFQ4482:JFQ4492 JPM4482:JPM4492 JZI4482:JZI4492 KJE4482:KJE4492 KTA4482:KTA4492 LCW4482:LCW4492 LMS4482:LMS4492 LWO4482:LWO4492 MGK4482:MGK4492 MQG4482:MQG4492 NAC4482:NAC4492 NJY4482:NJY4492 NTU4482:NTU4492 ODQ4482:ODQ4492 ONM4482:ONM4492 OXI4482:OXI4492 PHE4482:PHE4492 PRA4482:PRA4492 QAW4482:QAW4492 QKS4482:QKS4492 QUO4482:QUO4492 REK4482:REK4492 ROG4482:ROG4492 RYC4482:RYC4492 SHY4482:SHY4492 SRU4482:SRU4492 TBQ4482:TBQ4492 TLM4482:TLM4492 TVI4482:TVI4492 UFE4482:UFE4492 UPA4482:UPA4492 UYW4482:UYW4492 VIS4482:VIS4492 VSO4482:VSO4492 WCK4482:WCK4492 WMG4482:WMG4492 WWC4482:WWC4492 U4512 JQ4512 TM4512 ADI4512 ANE4512 AXA4512 BGW4512 BQS4512 CAO4512 CKK4512 CUG4512 DEC4512 DNY4512 DXU4512 EHQ4512 ERM4512 FBI4512 FLE4512 FVA4512 GEW4512 GOS4512 GYO4512 HIK4512 HSG4512 ICC4512 ILY4512 IVU4512 JFQ4512 JPM4512 JZI4512 KJE4512 KTA4512 LCW4512 LMS4512 LWO4512 MGK4512 MQG4512 NAC4512 NJY4512 NTU4512 ODQ4512 ONM4512 OXI4512 PHE4512 PRA4512 QAW4512 QKS4512 QUO4512 REK4512 ROG4512 RYC4512 SHY4512 SRU4512 TBQ4512 TLM4512 TVI4512 UFE4512 UPA4512 UYW4512 VIS4512 VSO4512 WCK4512 WMG4512 WWC4512 U4517:U4519 JQ4517:JQ4519 TM4517:TM4519 ADI4517:ADI4519 ANE4517:ANE4519 AXA4517:AXA4519 BGW4517:BGW4519 BQS4517:BQS4519 CAO4517:CAO4519 CKK4517:CKK4519 CUG4517:CUG4519 DEC4517:DEC4519 DNY4517:DNY4519 DXU4517:DXU4519 EHQ4517:EHQ4519 ERM4517:ERM4519 FBI4517:FBI4519 FLE4517:FLE4519 FVA4517:FVA4519 GEW4517:GEW4519 GOS4517:GOS4519 GYO4517:GYO4519 HIK4517:HIK4519 HSG4517:HSG4519 ICC4517:ICC4519 ILY4517:ILY4519 IVU4517:IVU4519 JFQ4517:JFQ4519 JPM4517:JPM4519 JZI4517:JZI4519 KJE4517:KJE4519 KTA4517:KTA4519 LCW4517:LCW4519 LMS4517:LMS4519 LWO4517:LWO4519 MGK4517:MGK4519 MQG4517:MQG4519 NAC4517:NAC4519 NJY4517:NJY4519 NTU4517:NTU4519 ODQ4517:ODQ4519 ONM4517:ONM4519 OXI4517:OXI4519 PHE4517:PHE4519 PRA4517:PRA4519 QAW4517:QAW4519 QKS4517:QKS4519 QUO4517:QUO4519 REK4517:REK4519 ROG4517:ROG4519 RYC4517:RYC4519 SHY4517:SHY4519 SRU4517:SRU4519 TBQ4517:TBQ4519 TLM4517:TLM4519 TVI4517:TVI4519 UFE4517:UFE4519 UPA4517:UPA4519 UYW4517:UYW4519 VIS4517:VIS4519 VSO4517:VSO4519 WCK4517:WCK4519 WMG4517:WMG4519 WWC4517:WWC4519 U4529:U4531 U4538:U4541 AD4708 JQ4557:JQ4569 TM4557:TM4569 ADI4557:ADI4569 ANE4557:ANE4569 AXA4557:AXA4569 BGW4557:BGW4569 BQS4557:BQS4569 CAO4557:CAO4569 CKK4557:CKK4569 CUG4557:CUG4569 DEC4557:DEC4569 DNY4557:DNY4569 DXU4557:DXU4569 EHQ4557:EHQ4569 ERM4557:ERM4569 FBI4557:FBI4569 FLE4557:FLE4569 FVA4557:FVA4569 GEW4557:GEW4569 GOS4557:GOS4569 GYO4557:GYO4569 HIK4557:HIK4569 HSG4557:HSG4569 ICC4557:ICC4569 ILY4557:ILY4569 IVU4557:IVU4569 JFQ4557:JFQ4569 JPM4557:JPM4569 JZI4557:JZI4569 KJE4557:KJE4569 KTA4557:KTA4569 LCW4557:LCW4569 LMS4557:LMS4569 LWO4557:LWO4569 MGK4557:MGK4569 MQG4557:MQG4569 NAC4557:NAC4569 NJY4557:NJY4569 NTU4557:NTU4569 ODQ4557:ODQ4569 ONM4557:ONM4569 OXI4557:OXI4569 PHE4557:PHE4569 PRA4557:PRA4569 QAW4557:QAW4569 QKS4557:QKS4569 QUO4557:QUO4569 REK4557:REK4569 ROG4557:ROG4569 RYC4557:RYC4569 SHY4557:SHY4569 SRU4557:SRU4569 TBQ4557:TBQ4569 TLM4557:TLM4569 TVI4557:TVI4569 UFE4557:UFE4569 UPA4557:UPA4569 UYW4557:UYW4569 VIS4557:VIS4569 VSO4557:VSO4569 WCK4557:WCK4569 WMG4557:WMG4569 U3790:U3799 U3801:U3807 U3892:U3900 U4498 U4577:U4578 JQ4577:JQ4578 TM4577:TM4578 ADI4577:ADI4578 ANE4577:ANE4578 AXA4577:AXA4578 BGW4577:BGW4578 BQS4577:BQS4578 CAO4577:CAO4578 CKK4577:CKK4578 CUG4577:CUG4578 DEC4577:DEC4578 DNY4577:DNY4578 DXU4577:DXU4578 EHQ4577:EHQ4578 ERM4577:ERM4578 FBI4577:FBI4578 FLE4577:FLE4578 FVA4577:FVA4578 GEW4577:GEW4578 GOS4577:GOS4578 GYO4577:GYO4578 HIK4577:HIK4578 HSG4577:HSG4578 ICC4577:ICC4578 ILY4577:ILY4578 IVU4577:IVU4578 JFQ4577:JFQ4578 JPM4577:JPM4578 JZI4577:JZI4578 KJE4577:KJE4578 KTA4577:KTA4578 LCW4577:LCW4578 LMS4577:LMS4578 LWO4577:LWO4578 MGK4577:MGK4578 MQG4577:MQG4578 NAC4577:NAC4578 NJY4577:NJY4578 NTU4577:NTU4578 ODQ4577:ODQ4578 ONM4577:ONM4578 OXI4577:OXI4578 PHE4577:PHE4578 PRA4577:PRA4578 QAW4577:QAW4578 QKS4577:QKS4578 QUO4577:QUO4578 REK4577:REK4578 ROG4577:ROG4578 RYC4577:RYC4578 SHY4577:SHY4578 SRU4577:SRU4578 TBQ4577:TBQ4578 TLM4577:TLM4578 TVI4577:TVI4578 UFE4577:UFE4578 UPA4577:UPA4578 UYW4577:UYW4578 VIS4577:VIS4578 VSO4577:VSO4578 WCK4577:WCK4578 WMG4577:WMG4578 WWC4577:WWC4578 U4581:U4602 JQ4581:JQ4602 TM4581:TM4602 ADI4581:ADI4602 ANE4581:ANE4602 AXA4581:AXA4602 BGW4581:BGW4602 BQS4581:BQS4602 CAO4581:CAO4602 CKK4581:CKK4602 CUG4581:CUG4602 DEC4581:DEC4602 DNY4581:DNY4602 DXU4581:DXU4602 EHQ4581:EHQ4602 ERM4581:ERM4602 FBI4581:FBI4602 FLE4581:FLE4602 FVA4581:FVA4602 GEW4581:GEW4602 GOS4581:GOS4602 GYO4581:GYO4602 HIK4581:HIK4602 HSG4581:HSG4602 ICC4581:ICC4602 ILY4581:ILY4602 IVU4581:IVU4602 JFQ4581:JFQ4602 JPM4581:JPM4602 JZI4581:JZI4602 KJE4581:KJE4602 KTA4581:KTA4602 LCW4581:LCW4602 LMS4581:LMS4602 LWO4581:LWO4602 MGK4581:MGK4602 MQG4581:MQG4602 NAC4581:NAC4602 NJY4581:NJY4602 NTU4581:NTU4602 ODQ4581:ODQ4602 ONM4581:ONM4602 OXI4581:OXI4602 PHE4581:PHE4602 PRA4581:PRA4602 QAW4581:QAW4602 QKS4581:QKS4602 QUO4581:QUO4602 REK4581:REK4602 ROG4581:ROG4602 RYC4581:RYC4602 SHY4581:SHY4602 SRU4581:SRU4602 TBQ4581:TBQ4602 TLM4581:TLM4602 TVI4581:TVI4602 UFE4581:UFE4602 UPA4581:UPA4602 UYW4581:UYW4602 VIS4581:VIS4602 VSO4581:VSO4602 WCK4581:WCK4602 WMG4581:WMG4602 WWC4581:WWC4602 V4593 JR4593 TN4593 ADJ4593 ANF4593 AXB4593 BGX4593 BQT4593 CAP4593 CKL4593 CUH4593 DED4593 DNZ4593 DXV4593 EHR4593 ERN4593 FBJ4593 FLF4593 FVB4593 GEX4593 GOT4593 GYP4593 HIL4593 HSH4593 ICD4593 ILZ4593 IVV4593 JFR4593 JPN4593 JZJ4593 KJF4593 KTB4593 LCX4593 LMT4593 LWP4593 MGL4593 MQH4593 NAD4593 NJZ4593 NTV4593 ODR4593 ONN4593 OXJ4593 PHF4593 PRB4593 QAX4593 QKT4593 QUP4593 REL4593 ROH4593 RYD4593 SHZ4593 SRV4593 TBR4593 TLN4593 TVJ4593 UFF4593 UPB4593 UYX4593 VIT4593 VSP4593 WCL4593 WMH4593 WWD4593 U4618:U4642 JQ4618:JQ4642 TM4618:TM4642 ADI4618:ADI4642 ANE4618:ANE4642 AXA4618:AXA4642 BGW4618:BGW4642 BQS4618:BQS4642 CAO4618:CAO4642 CKK4618:CKK4642 CUG4618:CUG4642 DEC4618:DEC4642 DNY4618:DNY4642 DXU4618:DXU4642 EHQ4618:EHQ4642 ERM4618:ERM4642 FBI4618:FBI4642 FLE4618:FLE4642 FVA4618:FVA4642 GEW4618:GEW4642 GOS4618:GOS4642 GYO4618:GYO4642 HIK4618:HIK4642 HSG4618:HSG4642 ICC4618:ICC4642 ILY4618:ILY4642 IVU4618:IVU4642 JFQ4618:JFQ4642 JPM4618:JPM4642 JZI4618:JZI4642 KJE4618:KJE4642 KTA4618:KTA4642 LCW4618:LCW4642 LMS4618:LMS4642 LWO4618:LWO4642 MGK4618:MGK4642 MQG4618:MQG4642 NAC4618:NAC4642 NJY4618:NJY4642 NTU4618:NTU4642 ODQ4618:ODQ4642 ONM4618:ONM4642 OXI4618:OXI4642 PHE4618:PHE4642 PRA4618:PRA4642 QAW4618:QAW4642 QKS4618:QKS4642 QUO4618:QUO4642 REK4618:REK4642 ROG4618:ROG4642 RYC4618:RYC4642 SHY4618:SHY4642 SRU4618:SRU4642 TBQ4618:TBQ4642 TLM4618:TLM4642 TVI4618:TVI4642 UFE4618:UFE4642 UPA4618:UPA4642 UYW4618:UYW4642 VIS4618:VIS4642 VSO4618:VSO4642 WCK4618:WCK4642 WMG4618:WMG4642 WWC4618:WWC4642 JQ4647:JQ4655 TM4647:TM4655 ADI4647:ADI4655 ANE4647:ANE4655 AXA4647:AXA4655 BGW4647:BGW4655 BQS4647:BQS4655 CAO4647:CAO4655 CKK4647:CKK4655 CUG4647:CUG4655 DEC4647:DEC4655 DNY4647:DNY4655 DXU4647:DXU4655 EHQ4647:EHQ4655 ERM4647:ERM4655 FBI4647:FBI4655 FLE4647:FLE4655 FVA4647:FVA4655 GEW4647:GEW4655 GOS4647:GOS4655 GYO4647:GYO4655 HIK4647:HIK4655 HSG4647:HSG4655 ICC4647:ICC4655 ILY4647:ILY4655 IVU4647:IVU4655 JFQ4647:JFQ4655 JPM4647:JPM4655 JZI4647:JZI4655 KJE4647:KJE4655 KTA4647:KTA4655 LCW4647:LCW4655 LMS4647:LMS4655 LWO4647:LWO4655 MGK4647:MGK4655 MQG4647:MQG4655 NAC4647:NAC4655 NJY4647:NJY4655 NTU4647:NTU4655 ODQ4647:ODQ4655 ONM4647:ONM4655 OXI4647:OXI4655 PHE4647:PHE4655 PRA4647:PRA4655 QAW4647:QAW4655 QKS4647:QKS4655 QUO4647:QUO4655 REK4647:REK4655 ROG4647:ROG4655 RYC4647:RYC4655 SHY4647:SHY4655 SRU4647:SRU4655 TBQ4647:TBQ4655 TLM4647:TLM4655 TVI4647:TVI4655 UFE4647:UFE4655 UPA4647:UPA4655 UYW4647:UYW4655 VIS4647:VIS4655 VSO4647:VSO4655 WCK4647:WCK4655 WMG4647:WMG4655 U4647:U4655 WWC4647:WWC4655 U4703 JQ4703 TM4703 ADI4703 ANE4703 AXA4703 BGW4703 BQS4703 CAO4703 CKK4703 CUG4703 DEC4703 DNY4703 DXU4703 EHQ4703 ERM4703 FBI4703 FLE4703 FVA4703 GEW4703 GOS4703 GYO4703 HIK4703 HSG4703 ICC4703 ILY4703 IVU4703 JFQ4703 JPM4703 JZI4703 KJE4703 KTA4703 LCW4703 LMS4703 LWO4703 MGK4703 MQG4703 NAC4703 NJY4703 NTU4703 ODQ4703 ONM4703 OXI4703 PHE4703 PRA4703 QAW4703 QKS4703 QUO4703 REK4703 ROG4703 RYC4703 SHY4703 SRU4703 TBQ4703 TLM4703 TVI4703 UFE4703 UPA4703 UYW4703 VIS4703 VSO4703 WCK4703 WMG4703 WWC4703 U4708:U4721 JQ4708:JQ4721 TM4708:TM4721 ADI4708:ADI4721 ANE4708:ANE4721 AXA4708:AXA4721 BGW4708:BGW4721 BQS4708:BQS4721 CAO4708:CAO4721 CKK4708:CKK4721 CUG4708:CUG4721 DEC4708:DEC4721 DNY4708:DNY4721 DXU4708:DXU4721 EHQ4708:EHQ4721 ERM4708:ERM4721 FBI4708:FBI4721 FLE4708:FLE4721 FVA4708:FVA4721 GEW4708:GEW4721 GOS4708:GOS4721 GYO4708:GYO4721 HIK4708:HIK4721 HSG4708:HSG4721 ICC4708:ICC4721 ILY4708:ILY4721 IVU4708:IVU4721 JFQ4708:JFQ4721 JPM4708:JPM4721 JZI4708:JZI4721 KJE4708:KJE4721 KTA4708:KTA4721 LCW4708:LCW4721 LMS4708:LMS4721 LWO4708:LWO4721 MGK4708:MGK4721 MQG4708:MQG4721 NAC4708:NAC4721 NJY4708:NJY4721 NTU4708:NTU4721 ODQ4708:ODQ4721 ONM4708:ONM4721 OXI4708:OXI4721 PHE4708:PHE4721 PRA4708:PRA4721 QAW4708:QAW4721 QKS4708:QKS4721 QUO4708:QUO4721 REK4708:REK4721 ROG4708:ROG4721 RYC4708:RYC4721 SHY4708:SHY4721 SRU4708:SRU4721 TBQ4708:TBQ4721 TLM4708:TLM4721 TVI4708:TVI4721 UFE4708:UFE4721 UPA4708:UPA4721 UYW4708:UYW4721 VIS4708:VIS4721 VSO4708:VSO4721 WCK4708:WCK4721 WMG4708:WMG4721 WWC4708:WWC4721 U4737:U4754 JQ4745:JQ4754 TM4745:TM4754 ADI4745:ADI4754 ANE4745:ANE4754 AXA4745:AXA4754 BGW4745:BGW4754 BQS4745:BQS4754 CAO4745:CAO4754 CKK4745:CKK4754 CUG4745:CUG4754 DEC4745:DEC4754 DNY4745:DNY4754 DXU4745:DXU4754 EHQ4745:EHQ4754 ERM4745:ERM4754 FBI4745:FBI4754 FLE4745:FLE4754 FVA4745:FVA4754 GEW4745:GEW4754 GOS4745:GOS4754 GYO4745:GYO4754 HIK4745:HIK4754 HSG4745:HSG4754 ICC4745:ICC4754 ILY4745:ILY4754 IVU4745:IVU4754 JFQ4745:JFQ4754 JPM4745:JPM4754 JZI4745:JZI4754 KJE4745:KJE4754 KTA4745:KTA4754 LCW4745:LCW4754 LMS4745:LMS4754 LWO4745:LWO4754 MGK4745:MGK4754 MQG4745:MQG4754 NAC4745:NAC4754 NJY4745:NJY4754 NTU4745:NTU4754 ODQ4745:ODQ4754 ONM4745:ONM4754 OXI4745:OXI4754 PHE4745:PHE4754 PRA4745:PRA4754 QAW4745:QAW4754 QKS4745:QKS4754 QUO4745:QUO4754 REK4745:REK4754 ROG4745:ROG4754 RYC4745:RYC4754 SHY4745:SHY4754 SRU4745:SRU4754 TBQ4745:TBQ4754 TLM4745:TLM4754 TVI4745:TVI4754 UFE4745:UFE4754 UPA4745:UPA4754 UYW4745:UYW4754 VIS4745:VIS4754 VSO4745:VSO4754 WCK4745:WCK4754 WMG4745:WMG4754 WWC4745:WWC4754 VIS7906:VIS7909 JQ4763:JQ4780 TM4763:TM4780 ADI4763:ADI4780 ANE4763:ANE4780 AXA4763:AXA4780 BGW4763:BGW4780 BQS4763:BQS4780 CAO4763:CAO4780 CKK4763:CKK4780 CUG4763:CUG4780 DEC4763:DEC4780 DNY4763:DNY4780 DXU4763:DXU4780 EHQ4763:EHQ4780 ERM4763:ERM4780 FBI4763:FBI4780 FLE4763:FLE4780 FVA4763:FVA4780 GEW4763:GEW4780 GOS4763:GOS4780 GYO4763:GYO4780 HIK4763:HIK4780 HSG4763:HSG4780 ICC4763:ICC4780 ILY4763:ILY4780 IVU4763:IVU4780 JFQ4763:JFQ4780 JPM4763:JPM4780 JZI4763:JZI4780 KJE4763:KJE4780 KTA4763:KTA4780 LCW4763:LCW4780 LMS4763:LMS4780 LWO4763:LWO4780 MGK4763:MGK4780 MQG4763:MQG4780 NAC4763:NAC4780 NJY4763:NJY4780 NTU4763:NTU4780 ODQ4763:ODQ4780 ONM4763:ONM4780 OXI4763:OXI4780 PHE4763:PHE4780 PRA4763:PRA4780 QAW4763:QAW4780 QKS4763:QKS4780 QUO4763:QUO4780 REK4763:REK4780 ROG4763:ROG4780 RYC4763:RYC4780 SHY4763:SHY4780 SRU4763:SRU4780 TBQ4763:TBQ4780 TLM4763:TLM4780 TVI4763:TVI4780 UFE4763:UFE4780 UPA4763:UPA4780 UYW4763:UYW4780 VIS4763:VIS4780 VSO4763:VSO4780 WCK4763:WCK4780 WMG4763:WMG4780 WWC4763:WWC4780 WWC4857:WWC4863 U7279:U7280 JQ4810:JQ4824 TM4810:TM4824 ADI4810:ADI4824 ANE4810:ANE4824 AXA4810:AXA4824 BGW4810:BGW4824 BQS4810:BQS4824 CAO4810:CAO4824 CKK4810:CKK4824 CUG4810:CUG4824 DEC4810:DEC4824 DNY4810:DNY4824 DXU4810:DXU4824 EHQ4810:EHQ4824 ERM4810:ERM4824 FBI4810:FBI4824 FLE4810:FLE4824 FVA4810:FVA4824 GEW4810:GEW4824 GOS4810:GOS4824 GYO4810:GYO4824 HIK4810:HIK4824 HSG4810:HSG4824 ICC4810:ICC4824 ILY4810:ILY4824 IVU4810:IVU4824 JFQ4810:JFQ4824 JPM4810:JPM4824 JZI4810:JZI4824 KJE4810:KJE4824 KTA4810:KTA4824 LCW4810:LCW4824 LMS4810:LMS4824 LWO4810:LWO4824 MGK4810:MGK4824 MQG4810:MQG4824 NAC4810:NAC4824 NJY4810:NJY4824 NTU4810:NTU4824 ODQ4810:ODQ4824 ONM4810:ONM4824 OXI4810:OXI4824 PHE4810:PHE4824 PRA4810:PRA4824 QAW4810:QAW4824 QKS4810:QKS4824 QUO4810:QUO4824 REK4810:REK4824 ROG4810:ROG4824 RYC4810:RYC4824 SHY4810:SHY4824 SRU4810:SRU4824 TBQ4810:TBQ4824 TLM4810:TLM4824 TVI4810:TVI4824 UFE4810:UFE4824 UPA4810:UPA4824 UYW4810:UYW4824 VIS4810:VIS4824 VSO4810:VSO4824 WCK4810:WCK4824 WMG4810:WMG4824 WWC4810:WWC4824 U4842:U4849 JQ4845:JQ4849 TM4845:TM4849 ADI4845:ADI4849 ANE4845:ANE4849 AXA4845:AXA4849 BGW4845:BGW4849 BQS4845:BQS4849 CAO4845:CAO4849 CKK4845:CKK4849 CUG4845:CUG4849 DEC4845:DEC4849 DNY4845:DNY4849 DXU4845:DXU4849 EHQ4845:EHQ4849 ERM4845:ERM4849 FBI4845:FBI4849 FLE4845:FLE4849 FVA4845:FVA4849 GEW4845:GEW4849 GOS4845:GOS4849 GYO4845:GYO4849 HIK4845:HIK4849 HSG4845:HSG4849 ICC4845:ICC4849 ILY4845:ILY4849 IVU4845:IVU4849 JFQ4845:JFQ4849 JPM4845:JPM4849 JZI4845:JZI4849 KJE4845:KJE4849 KTA4845:KTA4849 LCW4845:LCW4849 LMS4845:LMS4849 LWO4845:LWO4849 MGK4845:MGK4849 MQG4845:MQG4849 NAC4845:NAC4849 NJY4845:NJY4849 NTU4845:NTU4849 ODQ4845:ODQ4849 ONM4845:ONM4849 OXI4845:OXI4849 PHE4845:PHE4849 PRA4845:PRA4849 QAW4845:QAW4849 QKS4845:QKS4849 QUO4845:QUO4849 REK4845:REK4849 ROG4845:ROG4849 RYC4845:RYC4849 SHY4845:SHY4849 SRU4845:SRU4849 TBQ4845:TBQ4849 TLM4845:TLM4849 TVI4845:TVI4849 UFE4845:UFE4849 UPA4845:UPA4849 UYW4845:UYW4849 VIS4845:VIS4849 VSO4845:VSO4849 WCK4845:WCK4849 WMG4845:WMG4849 WWC4845:WWC4849 U4857:U4863 JQ4857:JQ4863 TM4857:TM4863 ADI4857:ADI4863 ANE4857:ANE4863 AXA4857:AXA4863 BGW4857:BGW4863 BQS4857:BQS4863 CAO4857:CAO4863 CKK4857:CKK4863 CUG4857:CUG4863 DEC4857:DEC4863 DNY4857:DNY4863 DXU4857:DXU4863 EHQ4857:EHQ4863 ERM4857:ERM4863 FBI4857:FBI4863 FLE4857:FLE4863 FVA4857:FVA4863 GEW4857:GEW4863 GOS4857:GOS4863 GYO4857:GYO4863 HIK4857:HIK4863 HSG4857:HSG4863 ICC4857:ICC4863 ILY4857:ILY4863 IVU4857:IVU4863 JFQ4857:JFQ4863 JPM4857:JPM4863 JZI4857:JZI4863 KJE4857:KJE4863 KTA4857:KTA4863 LCW4857:LCW4863 LMS4857:LMS4863 LWO4857:LWO4863 MGK4857:MGK4863 MQG4857:MQG4863 NAC4857:NAC4863 NJY4857:NJY4863 NTU4857:NTU4863 ODQ4857:ODQ4863 ONM4857:ONM4863 OXI4857:OXI4863 PHE4857:PHE4863 PRA4857:PRA4863 QAW4857:QAW4863 QKS4857:QKS4863 QUO4857:QUO4863 REK4857:REK4863 ROG4857:ROG4863 RYC4857:RYC4863 SHY4857:SHY4863 SRU4857:SRU4863 TBQ4857:TBQ4863 TLM4857:TLM4863 TVI4857:TVI4863 UFE4857:UFE4863 UPA4857:UPA4863 UYW4857:UYW4863 VIS4857:VIS4863 VSO4857:VSO4863 WCK4857:WCK4863 WMG4857:WMG4863 WMG4804:WMG4806 WCK4804:WCK4806 VSO4804:VSO4806 VIS4804:VIS4806 UYW4804:UYW4806 UPA4804:UPA4806 UFE4804:UFE4806 TVI4804:TVI4806 TLM4804:TLM4806 TBQ4804:TBQ4806 SRU4804:SRU4806 SHY4804:SHY4806 RYC4804:RYC4806 ROG4804:ROG4806 REK4804:REK4806 QUO4804:QUO4806 QKS4804:QKS4806 QAW4804:QAW4806 PRA4804:PRA4806 PHE4804:PHE4806 OXI4804:OXI4806 ONM4804:ONM4806 ODQ4804:ODQ4806 NTU4804:NTU4806 NJY4804:NJY4806 NAC4804:NAC4806 MQG4804:MQG4806 MGK4804:MGK4806 LWO4804:LWO4806 LMS4804:LMS4806 LCW4804:LCW4806 KTA4804:KTA4806 KJE4804:KJE4806 JZI4804:JZI4806 JPM4804:JPM4806 JFQ4804:JFQ4806 IVU4804:IVU4806 ILY4804:ILY4806 ICC4804:ICC4806 HSG4804:HSG4806 HIK4804:HIK4806 GYO4804:GYO4806 GOS4804:GOS4806 GEW4804:GEW4806 FVA4804:FVA4806 FLE4804:FLE4806 FBI4804:FBI4806 ERM4804:ERM4806 EHQ4804:EHQ4806 DXU4804:DXU4806 DNY4804:DNY4806 DEC4804:DEC4806 CUG4804:CUG4806 CKK4804:CKK4806 CAO4804:CAO4806 BQS4804:BQS4806 BGW4804:BGW4806 AXA4804:AXA4806 ANE4804:ANE4806 ADI4804:ADI4806 TM4804:TM4806 JQ4804:JQ4806 U4823:U4824 WWC4804:WWC4806 U4878:U4879 JQ4878:JQ4879 TM4878:TM4879 ADI4878:ADI4879 ANE4878:ANE4879 AXA4878:AXA4879 BGW4878:BGW4879 BQS4878:BQS4879 CAO4878:CAO4879 CKK4878:CKK4879 CUG4878:CUG4879 DEC4878:DEC4879 DNY4878:DNY4879 DXU4878:DXU4879 EHQ4878:EHQ4879 ERM4878:ERM4879 FBI4878:FBI4879 FLE4878:FLE4879 FVA4878:FVA4879 GEW4878:GEW4879 GOS4878:GOS4879 GYO4878:GYO4879 HIK4878:HIK4879 HSG4878:HSG4879 ICC4878:ICC4879 ILY4878:ILY4879 IVU4878:IVU4879 JFQ4878:JFQ4879 JPM4878:JPM4879 JZI4878:JZI4879 KJE4878:KJE4879 KTA4878:KTA4879 LCW4878:LCW4879 LMS4878:LMS4879 LWO4878:LWO4879 MGK4878:MGK4879 MQG4878:MQG4879 NAC4878:NAC4879 NJY4878:NJY4879 NTU4878:NTU4879 ODQ4878:ODQ4879 ONM4878:ONM4879 OXI4878:OXI4879 PHE4878:PHE4879 PRA4878:PRA4879 QAW4878:QAW4879 QKS4878:QKS4879 QUO4878:QUO4879 REK4878:REK4879 ROG4878:ROG4879 RYC4878:RYC4879 SHY4878:SHY4879 SRU4878:SRU4879 TBQ4878:TBQ4879 TLM4878:TLM4879 TVI4878:TVI4879 UFE4878:UFE4879 UPA4878:UPA4879 UYW4878:UYW4879 VIS4878:VIS4879 VSO4878:VSO4879 WCK4878:WCK4879 WMG4878:WMG4879 WWC4878:WWC4879 U4883:U4884 JQ4883:JQ4884 TM4883:TM4884 ADI4883:ADI4884 ANE4883:ANE4884 AXA4883:AXA4884 BGW4883:BGW4884 BQS4883:BQS4884 CAO4883:CAO4884 CKK4883:CKK4884 CUG4883:CUG4884 DEC4883:DEC4884 DNY4883:DNY4884 DXU4883:DXU4884 EHQ4883:EHQ4884 ERM4883:ERM4884 FBI4883:FBI4884 FLE4883:FLE4884 FVA4883:FVA4884 GEW4883:GEW4884 GOS4883:GOS4884 GYO4883:GYO4884 HIK4883:HIK4884 HSG4883:HSG4884 ICC4883:ICC4884 ILY4883:ILY4884 IVU4883:IVU4884 JFQ4883:JFQ4884 JPM4883:JPM4884 JZI4883:JZI4884 KJE4883:KJE4884 KTA4883:KTA4884 LCW4883:LCW4884 LMS4883:LMS4884 LWO4883:LWO4884 MGK4883:MGK4884 MQG4883:MQG4884 NAC4883:NAC4884 NJY4883:NJY4884 NTU4883:NTU4884 ODQ4883:ODQ4884 ONM4883:ONM4884 OXI4883:OXI4884 PHE4883:PHE4884 PRA4883:PRA4884 QAW4883:QAW4884 QKS4883:QKS4884 QUO4883:QUO4884 REK4883:REK4884 ROG4883:ROG4884 RYC4883:RYC4884 SHY4883:SHY4884 SRU4883:SRU4884 TBQ4883:TBQ4884 TLM4883:TLM4884 TVI4883:TVI4884 UFE4883:UFE4884 UPA4883:UPA4884 UYW4883:UYW4884 VIS4883:VIS4884 VSO4883:VSO4884 WCK4883:WCK4884 WMG4883:WMG4884 WWC4883:WWC4884 U4888:U4889 JQ4889 TM4889 ADI4889 ANE4889 AXA4889 BGW4889 BQS4889 CAO4889 CKK4889 CUG4889 DEC4889 DNY4889 DXU4889 EHQ4889 ERM4889 FBI4889 FLE4889 FVA4889 GEW4889 GOS4889 GYO4889 HIK4889 HSG4889 ICC4889 ILY4889 IVU4889 JFQ4889 JPM4889 JZI4889 KJE4889 KTA4889 LCW4889 LMS4889 LWO4889 MGK4889 MQG4889 NAC4889 NJY4889 NTU4889 ODQ4889 ONM4889 OXI4889 PHE4889 PRA4889 QAW4889 QKS4889 QUO4889 REK4889 ROG4889 RYC4889 SHY4889 SRU4889 TBQ4889 TLM4889 TVI4889 UFE4889 UPA4889 UYW4889 VIS4889 VSO4889 WCK4889 WMG4889 WWC4889 U4892:U4893 JQ4892:JQ4893 TM4892:TM4893 ADI4892:ADI4893 ANE4892:ANE4893 AXA4892:AXA4893 BGW4892:BGW4893 BQS4892:BQS4893 CAO4892:CAO4893 CKK4892:CKK4893 CUG4892:CUG4893 DEC4892:DEC4893 DNY4892:DNY4893 DXU4892:DXU4893 EHQ4892:EHQ4893 ERM4892:ERM4893 FBI4892:FBI4893 FLE4892:FLE4893 FVA4892:FVA4893 GEW4892:GEW4893 GOS4892:GOS4893 GYO4892:GYO4893 HIK4892:HIK4893 HSG4892:HSG4893 ICC4892:ICC4893 ILY4892:ILY4893 IVU4892:IVU4893 JFQ4892:JFQ4893 JPM4892:JPM4893 JZI4892:JZI4893 KJE4892:KJE4893 KTA4892:KTA4893 LCW4892:LCW4893 LMS4892:LMS4893 LWO4892:LWO4893 MGK4892:MGK4893 MQG4892:MQG4893 NAC4892:NAC4893 NJY4892:NJY4893 NTU4892:NTU4893 ODQ4892:ODQ4893 ONM4892:ONM4893 OXI4892:OXI4893 PHE4892:PHE4893 PRA4892:PRA4893 QAW4892:QAW4893 QKS4892:QKS4893 QUO4892:QUO4893 REK4892:REK4893 ROG4892:ROG4893 RYC4892:RYC4893 SHY4892:SHY4893 SRU4892:SRU4893 TBQ4892:TBQ4893 TLM4892:TLM4893 TVI4892:TVI4893 UFE4892:UFE4893 UPA4892:UPA4893 UYW4892:UYW4893 VIS4892:VIS4893 VSO4892:VSO4893 WCK4892:WCK4893 WMG4892:WMG4893 WWC4892:WWC4893 WWC5012:WWC5031 U5025 JQ4970:JQ4976 TM4970:TM4976 ADI4970:ADI4976 ANE4970:ANE4976 AXA4970:AXA4976 BGW4970:BGW4976 BQS4970:BQS4976 CAO4970:CAO4976 CKK4970:CKK4976 CUG4970:CUG4976 DEC4970:DEC4976 DNY4970:DNY4976 DXU4970:DXU4976 EHQ4970:EHQ4976 ERM4970:ERM4976 FBI4970:FBI4976 FLE4970:FLE4976 FVA4970:FVA4976 GEW4970:GEW4976 GOS4970:GOS4976 GYO4970:GYO4976 HIK4970:HIK4976 HSG4970:HSG4976 ICC4970:ICC4976 ILY4970:ILY4976 IVU4970:IVU4976 JFQ4970:JFQ4976 JPM4970:JPM4976 JZI4970:JZI4976 KJE4970:KJE4976 KTA4970:KTA4976 LCW4970:LCW4976 LMS4970:LMS4976 LWO4970:LWO4976 MGK4970:MGK4976 MQG4970:MQG4976 NAC4970:NAC4976 NJY4970:NJY4976 NTU4970:NTU4976 ODQ4970:ODQ4976 ONM4970:ONM4976 OXI4970:OXI4976 PHE4970:PHE4976 PRA4970:PRA4976 QAW4970:QAW4976 QKS4970:QKS4976 QUO4970:QUO4976 REK4970:REK4976 ROG4970:ROG4976 RYC4970:RYC4976 SHY4970:SHY4976 SRU4970:SRU4976 TBQ4970:TBQ4976 TLM4970:TLM4976 TVI4970:TVI4976 UFE4970:UFE4976 UPA4970:UPA4976 UYW4970:UYW4976 VIS4970:VIS4976 VSO4970:VSO4976 WCK4970:WCK4976 WMG4970:WMG4976 WWC4970:WWC4976 U5016:U5017 JQ4989:JQ4991 TM4989:TM4991 ADI4989:ADI4991 ANE4989:ANE4991 AXA4989:AXA4991 BGW4989:BGW4991 BQS4989:BQS4991 CAO4989:CAO4991 CKK4989:CKK4991 CUG4989:CUG4991 DEC4989:DEC4991 DNY4989:DNY4991 DXU4989:DXU4991 EHQ4989:EHQ4991 ERM4989:ERM4991 FBI4989:FBI4991 FLE4989:FLE4991 FVA4989:FVA4991 GEW4989:GEW4991 GOS4989:GOS4991 GYO4989:GYO4991 HIK4989:HIK4991 HSG4989:HSG4991 ICC4989:ICC4991 ILY4989:ILY4991 IVU4989:IVU4991 JFQ4989:JFQ4991 JPM4989:JPM4991 JZI4989:JZI4991 KJE4989:KJE4991 KTA4989:KTA4991 LCW4989:LCW4991 LMS4989:LMS4991 LWO4989:LWO4991 MGK4989:MGK4991 MQG4989:MQG4991 NAC4989:NAC4991 NJY4989:NJY4991 NTU4989:NTU4991 ODQ4989:ODQ4991 ONM4989:ONM4991 OXI4989:OXI4991 PHE4989:PHE4991 PRA4989:PRA4991 QAW4989:QAW4991 QKS4989:QKS4991 QUO4989:QUO4991 REK4989:REK4991 ROG4989:ROG4991 RYC4989:RYC4991 SHY4989:SHY4991 SRU4989:SRU4991 TBQ4989:TBQ4991 TLM4989:TLM4991 TVI4989:TVI4991 UFE4989:UFE4991 UPA4989:UPA4991 UYW4989:UYW4991 VIS4989:VIS4991 VSO4989:VSO4991 WCK4989:WCK4991 WMG4989:WMG4991 WWC4989:WWC4991 U5053 JQ5012:JQ5031 TM5012:TM5031 ADI5012:ADI5031 ANE5012:ANE5031 AXA5012:AXA5031 BGW5012:BGW5031 BQS5012:BQS5031 CAO5012:CAO5031 CKK5012:CKK5031 CUG5012:CUG5031 DEC5012:DEC5031 DNY5012:DNY5031 DXU5012:DXU5031 EHQ5012:EHQ5031 ERM5012:ERM5031 FBI5012:FBI5031 FLE5012:FLE5031 FVA5012:FVA5031 GEW5012:GEW5031 GOS5012:GOS5031 GYO5012:GYO5031 HIK5012:HIK5031 HSG5012:HSG5031 ICC5012:ICC5031 ILY5012:ILY5031 IVU5012:IVU5031 JFQ5012:JFQ5031 JPM5012:JPM5031 JZI5012:JZI5031 KJE5012:KJE5031 KTA5012:KTA5031 LCW5012:LCW5031 LMS5012:LMS5031 LWO5012:LWO5031 MGK5012:MGK5031 MQG5012:MQG5031 NAC5012:NAC5031 NJY5012:NJY5031 NTU5012:NTU5031 ODQ5012:ODQ5031 ONM5012:ONM5031 OXI5012:OXI5031 PHE5012:PHE5031 PRA5012:PRA5031 QAW5012:QAW5031 QKS5012:QKS5031 QUO5012:QUO5031 REK5012:REK5031 ROG5012:ROG5031 RYC5012:RYC5031 SHY5012:SHY5031 SRU5012:SRU5031 TBQ5012:TBQ5031 TLM5012:TLM5031 TVI5012:TVI5031 UFE5012:UFE5031 UPA5012:UPA5031 UYW5012:UYW5031 VIS5012:VIS5031 VSO5012:VSO5031 WCK5012:WCK5031 WMG5012:WMG5031 WWC4904:WWC4951 WMG4904:WMG4951 WCK4904:WCK4951 VSO4904:VSO4951 VIS4904:VIS4951 UYW4904:UYW4951 UPA4904:UPA4951 UFE4904:UFE4951 TVI4904:TVI4951 TLM4904:TLM4951 TBQ4904:TBQ4951 SRU4904:SRU4951 SHY4904:SHY4951 RYC4904:RYC4951 ROG4904:ROG4951 REK4904:REK4951 QUO4904:QUO4951 QKS4904:QKS4951 QAW4904:QAW4951 PRA4904:PRA4951 PHE4904:PHE4951 OXI4904:OXI4951 ONM4904:ONM4951 ODQ4904:ODQ4951 NTU4904:NTU4951 NJY4904:NJY4951 NAC4904:NAC4951 MQG4904:MQG4951 MGK4904:MGK4951 LWO4904:LWO4951 LMS4904:LMS4951 LCW4904:LCW4951 KTA4904:KTA4951 KJE4904:KJE4951 JZI4904:JZI4951 JPM4904:JPM4951 JFQ4904:JFQ4951 IVU4904:IVU4951 ILY4904:ILY4951 ICC4904:ICC4951 HSG4904:HSG4951 HIK4904:HIK4951 GYO4904:GYO4951 GOS4904:GOS4951 GEW4904:GEW4951 FVA4904:FVA4951 FLE4904:FLE4951 FBI4904:FBI4951 ERM4904:ERM4951 EHQ4904:EHQ4951 DXU4904:DXU4951 DNY4904:DNY4951 DEC4904:DEC4951 CUG4904:CUG4951 CKK4904:CKK4951 CAO4904:CAO4951 BQS4904:BQS4951 BGW4904:BGW4951 AXA4904:AXA4951 ANE4904:ANE4951 ADI4904:ADI4951 TM4904:TM4951 JQ4904:JQ4951 U4966 U2895:U2896 JQ5051:JQ5053 TM5051:TM5053 ADI5051:ADI5053 ANE5051:ANE5053 AXA5051:AXA5053 BGW5051:BGW5053 BQS5051:BQS5053 CAO5051:CAO5053 CKK5051:CKK5053 CUG5051:CUG5053 DEC5051:DEC5053 DNY5051:DNY5053 DXU5051:DXU5053 EHQ5051:EHQ5053 ERM5051:ERM5053 FBI5051:FBI5053 FLE5051:FLE5053 FVA5051:FVA5053 GEW5051:GEW5053 GOS5051:GOS5053 GYO5051:GYO5053 HIK5051:HIK5053 HSG5051:HSG5053 ICC5051:ICC5053 ILY5051:ILY5053 IVU5051:IVU5053 JFQ5051:JFQ5053 JPM5051:JPM5053 JZI5051:JZI5053 KJE5051:KJE5053 KTA5051:KTA5053 LCW5051:LCW5053 LMS5051:LMS5053 LWO5051:LWO5053 MGK5051:MGK5053 MQG5051:MQG5053 NAC5051:NAC5053 NJY5051:NJY5053 NTU5051:NTU5053 ODQ5051:ODQ5053 ONM5051:ONM5053 OXI5051:OXI5053 PHE5051:PHE5053 PRA5051:PRA5053 QAW5051:QAW5053 QKS5051:QKS5053 QUO5051:QUO5053 REK5051:REK5053 ROG5051:ROG5053 RYC5051:RYC5053 SHY5051:SHY5053 SRU5051:SRU5053 TBQ5051:TBQ5053 TLM5051:TLM5053 TVI5051:TVI5053 UFE5051:UFE5053 UPA5051:UPA5053 UYW5051:UYW5053 VIS5051:VIS5053 VSO5051:VSO5053 WCK5051:WCK5053 WMG5051:WMG5053 WWC5051:WWC5053 U5057:U5063 JQ5057:JQ5062 TM5057:TM5062 ADI5057:ADI5062 ANE5057:ANE5062 AXA5057:AXA5062 BGW5057:BGW5062 BQS5057:BQS5062 CAO5057:CAO5062 CKK5057:CKK5062 CUG5057:CUG5062 DEC5057:DEC5062 DNY5057:DNY5062 DXU5057:DXU5062 EHQ5057:EHQ5062 ERM5057:ERM5062 FBI5057:FBI5062 FLE5057:FLE5062 FVA5057:FVA5062 GEW5057:GEW5062 GOS5057:GOS5062 GYO5057:GYO5062 HIK5057:HIK5062 HSG5057:HSG5062 ICC5057:ICC5062 ILY5057:ILY5062 IVU5057:IVU5062 JFQ5057:JFQ5062 JPM5057:JPM5062 JZI5057:JZI5062 KJE5057:KJE5062 KTA5057:KTA5062 LCW5057:LCW5062 LMS5057:LMS5062 LWO5057:LWO5062 MGK5057:MGK5062 MQG5057:MQG5062 NAC5057:NAC5062 NJY5057:NJY5062 NTU5057:NTU5062 ODQ5057:ODQ5062 ONM5057:ONM5062 OXI5057:OXI5062 PHE5057:PHE5062 PRA5057:PRA5062 QAW5057:QAW5062 QKS5057:QKS5062 QUO5057:QUO5062 REK5057:REK5062 ROG5057:ROG5062 RYC5057:RYC5062 SHY5057:SHY5062 SRU5057:SRU5062 TBQ5057:TBQ5062 TLM5057:TLM5062 TVI5057:TVI5062 UFE5057:UFE5062 UPA5057:UPA5062 UYW5057:UYW5062 VIS5057:VIS5062 VSO5057:VSO5062 WCK5057:WCK5062 WMG5057:WMG5062 WWC5057:WWC5062 U5087:U5089 JQ5087:JQ5089 TM5087:TM5089 ADI5087:ADI5089 ANE5087:ANE5089 AXA5087:AXA5089 BGW5087:BGW5089 BQS5087:BQS5089 CAO5087:CAO5089 CKK5087:CKK5089 CUG5087:CUG5089 DEC5087:DEC5089 DNY5087:DNY5089 DXU5087:DXU5089 EHQ5087:EHQ5089 ERM5087:ERM5089 FBI5087:FBI5089 FLE5087:FLE5089 FVA5087:FVA5089 GEW5087:GEW5089 GOS5087:GOS5089 GYO5087:GYO5089 HIK5087:HIK5089 HSG5087:HSG5089 ICC5087:ICC5089 ILY5087:ILY5089 IVU5087:IVU5089 JFQ5087:JFQ5089 JPM5087:JPM5089 JZI5087:JZI5089 KJE5087:KJE5089 KTA5087:KTA5089 LCW5087:LCW5089 LMS5087:LMS5089 LWO5087:LWO5089 MGK5087:MGK5089 MQG5087:MQG5089 NAC5087:NAC5089 NJY5087:NJY5089 NTU5087:NTU5089 ODQ5087:ODQ5089 ONM5087:ONM5089 OXI5087:OXI5089 PHE5087:PHE5089 PRA5087:PRA5089 QAW5087:QAW5089 QKS5087:QKS5089 QUO5087:QUO5089 REK5087:REK5089 ROG5087:ROG5089 RYC5087:RYC5089 SHY5087:SHY5089 SRU5087:SRU5089 TBQ5087:TBQ5089 TLM5087:TLM5089 TVI5087:TVI5089 UFE5087:UFE5089 UPA5087:UPA5089 UYW5087:UYW5089 VIS5087:VIS5089 VSO5087:VSO5089 WCK5087:WCK5089 WMG5087:WMG5089 WWC5087:WWC5089 U5095 U5099:U5100 JQ5099:JQ5100 TM5099:TM5100 ADI5099:ADI5100 ANE5099:ANE5100 AXA5099:AXA5100 BGW5099:BGW5100 BQS5099:BQS5100 CAO5099:CAO5100 CKK5099:CKK5100 CUG5099:CUG5100 DEC5099:DEC5100 DNY5099:DNY5100 DXU5099:DXU5100 EHQ5099:EHQ5100 ERM5099:ERM5100 FBI5099:FBI5100 FLE5099:FLE5100 FVA5099:FVA5100 GEW5099:GEW5100 GOS5099:GOS5100 GYO5099:GYO5100 HIK5099:HIK5100 HSG5099:HSG5100 ICC5099:ICC5100 ILY5099:ILY5100 IVU5099:IVU5100 JFQ5099:JFQ5100 JPM5099:JPM5100 JZI5099:JZI5100 KJE5099:KJE5100 KTA5099:KTA5100 LCW5099:LCW5100 LMS5099:LMS5100 LWO5099:LWO5100 MGK5099:MGK5100 MQG5099:MQG5100 NAC5099:NAC5100 NJY5099:NJY5100 NTU5099:NTU5100 ODQ5099:ODQ5100 ONM5099:ONM5100 OXI5099:OXI5100 PHE5099:PHE5100 PRA5099:PRA5100 QAW5099:QAW5100 QKS5099:QKS5100 QUO5099:QUO5100 REK5099:REK5100 ROG5099:ROG5100 RYC5099:RYC5100 SHY5099:SHY5100 SRU5099:SRU5100 TBQ5099:TBQ5100 TLM5099:TLM5100 TVI5099:TVI5100 UFE5099:UFE5100 UPA5099:UPA5100 UYW5099:UYW5100 VIS5099:VIS5100 VSO5099:VSO5100 WCK5099:WCK5100 WMG5099:WMG5100 WWC5099:WWC5100 U5109:U5112 JQ5109:JQ5112 TM5109:TM5112 ADI5109:ADI5112 ANE5109:ANE5112 AXA5109:AXA5112 BGW5109:BGW5112 BQS5109:BQS5112 CAO5109:CAO5112 CKK5109:CKK5112 CUG5109:CUG5112 DEC5109:DEC5112 DNY5109:DNY5112 DXU5109:DXU5112 EHQ5109:EHQ5112 ERM5109:ERM5112 FBI5109:FBI5112 FLE5109:FLE5112 FVA5109:FVA5112 GEW5109:GEW5112 GOS5109:GOS5112 GYO5109:GYO5112 HIK5109:HIK5112 HSG5109:HSG5112 ICC5109:ICC5112 ILY5109:ILY5112 IVU5109:IVU5112 JFQ5109:JFQ5112 JPM5109:JPM5112 JZI5109:JZI5112 KJE5109:KJE5112 KTA5109:KTA5112 LCW5109:LCW5112 LMS5109:LMS5112 LWO5109:LWO5112 MGK5109:MGK5112 MQG5109:MQG5112 NAC5109:NAC5112 NJY5109:NJY5112 NTU5109:NTU5112 ODQ5109:ODQ5112 ONM5109:ONM5112 OXI5109:OXI5112 PHE5109:PHE5112 PRA5109:PRA5112 QAW5109:QAW5112 QKS5109:QKS5112 QUO5109:QUO5112 REK5109:REK5112 ROG5109:ROG5112 RYC5109:RYC5112 SHY5109:SHY5112 SRU5109:SRU5112 TBQ5109:TBQ5112 TLM5109:TLM5112 TVI5109:TVI5112 UFE5109:UFE5112 UPA5109:UPA5112 UYW5109:UYW5112 VIS5109:VIS5112 VSO5109:VSO5112 WCK5109:WCK5112 WMG5109:WMG5112 WWC5109:WWC5112 U5115:U5121 JQ5115:JQ5121 TM5115:TM5121 ADI5115:ADI5121 ANE5115:ANE5121 AXA5115:AXA5121 BGW5115:BGW5121 BQS5115:BQS5121 CAO5115:CAO5121 CKK5115:CKK5121 CUG5115:CUG5121 DEC5115:DEC5121 DNY5115:DNY5121 DXU5115:DXU5121 EHQ5115:EHQ5121 ERM5115:ERM5121 FBI5115:FBI5121 FLE5115:FLE5121 FVA5115:FVA5121 GEW5115:GEW5121 GOS5115:GOS5121 GYO5115:GYO5121 HIK5115:HIK5121 HSG5115:HSG5121 ICC5115:ICC5121 ILY5115:ILY5121 IVU5115:IVU5121 JFQ5115:JFQ5121 JPM5115:JPM5121 JZI5115:JZI5121 KJE5115:KJE5121 KTA5115:KTA5121 LCW5115:LCW5121 LMS5115:LMS5121 LWO5115:LWO5121 MGK5115:MGK5121 MQG5115:MQG5121 NAC5115:NAC5121 NJY5115:NJY5121 NTU5115:NTU5121 ODQ5115:ODQ5121 ONM5115:ONM5121 OXI5115:OXI5121 PHE5115:PHE5121 PRA5115:PRA5121 QAW5115:QAW5121 QKS5115:QKS5121 QUO5115:QUO5121 REK5115:REK5121 ROG5115:ROG5121 RYC5115:RYC5121 SHY5115:SHY5121 SRU5115:SRU5121 TBQ5115:TBQ5121 TLM5115:TLM5121 TVI5115:TVI5121 UFE5115:UFE5121 UPA5115:UPA5121 UYW5115:UYW5121 VIS5115:VIS5121 VSO5115:VSO5121 WCK5115:WCK5121 WMG5115:WMG5121 WWC5115:WWC5121 U5134:U5144 JQ5137:JQ5144 TM5137:TM5144 ADI5137:ADI5144 ANE5137:ANE5144 AXA5137:AXA5144 BGW5137:BGW5144 BQS5137:BQS5144 CAO5137:CAO5144 CKK5137:CKK5144 CUG5137:CUG5144 DEC5137:DEC5144 DNY5137:DNY5144 DXU5137:DXU5144 EHQ5137:EHQ5144 ERM5137:ERM5144 FBI5137:FBI5144 FLE5137:FLE5144 FVA5137:FVA5144 GEW5137:GEW5144 GOS5137:GOS5144 GYO5137:GYO5144 HIK5137:HIK5144 HSG5137:HSG5144 ICC5137:ICC5144 ILY5137:ILY5144 IVU5137:IVU5144 JFQ5137:JFQ5144 JPM5137:JPM5144 JZI5137:JZI5144 KJE5137:KJE5144 KTA5137:KTA5144 LCW5137:LCW5144 LMS5137:LMS5144 LWO5137:LWO5144 MGK5137:MGK5144 MQG5137:MQG5144 NAC5137:NAC5144 NJY5137:NJY5144 NTU5137:NTU5144 ODQ5137:ODQ5144 ONM5137:ONM5144 OXI5137:OXI5144 PHE5137:PHE5144 PRA5137:PRA5144 QAW5137:QAW5144 QKS5137:QKS5144 QUO5137:QUO5144 REK5137:REK5144 ROG5137:ROG5144 RYC5137:RYC5144 SHY5137:SHY5144 SRU5137:SRU5144 TBQ5137:TBQ5144 TLM5137:TLM5144 TVI5137:TVI5144 UFE5137:UFE5144 UPA5137:UPA5144 UYW5137:UYW5144 VIS5137:VIS5144 VSO5137:VSO5144 WCK5137:WCK5144 WMG5137:WMG5144 WWC5137:WWC5144 U5177:U5191 JQ5177:JQ5191 TM5177:TM5191 ADI5177:ADI5191 ANE5177:ANE5191 AXA5177:AXA5191 BGW5177:BGW5191 BQS5177:BQS5191 CAO5177:CAO5191 CKK5177:CKK5191 CUG5177:CUG5191 DEC5177:DEC5191 DNY5177:DNY5191 DXU5177:DXU5191 EHQ5177:EHQ5191 ERM5177:ERM5191 FBI5177:FBI5191 FLE5177:FLE5191 FVA5177:FVA5191 GEW5177:GEW5191 GOS5177:GOS5191 GYO5177:GYO5191 HIK5177:HIK5191 HSG5177:HSG5191 ICC5177:ICC5191 ILY5177:ILY5191 IVU5177:IVU5191 JFQ5177:JFQ5191 JPM5177:JPM5191 JZI5177:JZI5191 KJE5177:KJE5191 KTA5177:KTA5191 LCW5177:LCW5191 LMS5177:LMS5191 LWO5177:LWO5191 MGK5177:MGK5191 MQG5177:MQG5191 NAC5177:NAC5191 NJY5177:NJY5191 NTU5177:NTU5191 ODQ5177:ODQ5191 ONM5177:ONM5191 OXI5177:OXI5191 PHE5177:PHE5191 PRA5177:PRA5191 QAW5177:QAW5191 QKS5177:QKS5191 QUO5177:QUO5191 REK5177:REK5191 ROG5177:ROG5191 RYC5177:RYC5191 SHY5177:SHY5191 SRU5177:SRU5191 TBQ5177:TBQ5191 TLM5177:TLM5191 TVI5177:TVI5191 UFE5177:UFE5191 UPA5177:UPA5191 UYW5177:UYW5191 VIS5177:VIS5191 VSO5177:VSO5191 WCK5177:WCK5191 WMG5177:WMG5191 WWC5177:WWC5191 V5180 JR5180 TN5180 ADJ5180 ANF5180 AXB5180 BGX5180 BQT5180 CAP5180 CKL5180 CUH5180 DED5180 DNZ5180 DXV5180 EHR5180 ERN5180 FBJ5180 FLF5180 FVB5180 GEX5180 GOT5180 GYP5180 HIL5180 HSH5180 ICD5180 ILZ5180 IVV5180 JFR5180 JPN5180 JZJ5180 KJF5180 KTB5180 LCX5180 LMT5180 LWP5180 MGL5180 MQH5180 NAD5180 NJZ5180 NTV5180 ODR5180 ONN5180 OXJ5180 PHF5180 PRB5180 QAX5180 QKT5180 QUP5180 REL5180 ROH5180 RYD5180 SHZ5180 SRV5180 TBR5180 TLN5180 TVJ5180 UFF5180 UPB5180 UYX5180 VIT5180 VSP5180 WCL5180 WMH5180 WWD5180 V5182:V5184 JR5182:JR5184 TN5182:TN5184 ADJ5182:ADJ5184 ANF5182:ANF5184 AXB5182:AXB5184 BGX5182:BGX5184 BQT5182:BQT5184 CAP5182:CAP5184 CKL5182:CKL5184 CUH5182:CUH5184 DED5182:DED5184 DNZ5182:DNZ5184 DXV5182:DXV5184 EHR5182:EHR5184 ERN5182:ERN5184 FBJ5182:FBJ5184 FLF5182:FLF5184 FVB5182:FVB5184 GEX5182:GEX5184 GOT5182:GOT5184 GYP5182:GYP5184 HIL5182:HIL5184 HSH5182:HSH5184 ICD5182:ICD5184 ILZ5182:ILZ5184 IVV5182:IVV5184 JFR5182:JFR5184 JPN5182:JPN5184 JZJ5182:JZJ5184 KJF5182:KJF5184 KTB5182:KTB5184 LCX5182:LCX5184 LMT5182:LMT5184 LWP5182:LWP5184 MGL5182:MGL5184 MQH5182:MQH5184 NAD5182:NAD5184 NJZ5182:NJZ5184 NTV5182:NTV5184 ODR5182:ODR5184 ONN5182:ONN5184 OXJ5182:OXJ5184 PHF5182:PHF5184 PRB5182:PRB5184 QAX5182:QAX5184 QKT5182:QKT5184 QUP5182:QUP5184 REL5182:REL5184 ROH5182:ROH5184 RYD5182:RYD5184 SHZ5182:SHZ5184 SRV5182:SRV5184 TBR5182:TBR5184 TLN5182:TLN5184 TVJ5182:TVJ5184 UFF5182:UFF5184 UPB5182:UPB5184 UYX5182:UYX5184 VIT5182:VIT5184 VSP5182:VSP5184 WCL5182:WCL5184 WMH5182:WMH5184 WWC3966:WWC3969 WMG3966:WMG3969 U5193:U5204 JQ5193:JQ5204 TM5193:TM5204 ADI5193:ADI5204 ANE5193:ANE5204 AXA5193:AXA5204 BGW5193:BGW5204 BQS5193:BQS5204 CAO5193:CAO5204 CKK5193:CKK5204 CUG5193:CUG5204 DEC5193:DEC5204 DNY5193:DNY5204 DXU5193:DXU5204 EHQ5193:EHQ5204 ERM5193:ERM5204 FBI5193:FBI5204 FLE5193:FLE5204 FVA5193:FVA5204 GEW5193:GEW5204 GOS5193:GOS5204 GYO5193:GYO5204 HIK5193:HIK5204 HSG5193:HSG5204 ICC5193:ICC5204 ILY5193:ILY5204 IVU5193:IVU5204 JFQ5193:JFQ5204 JPM5193:JPM5204 JZI5193:JZI5204 KJE5193:KJE5204 KTA5193:KTA5204 LCW5193:LCW5204 LMS5193:LMS5204 LWO5193:LWO5204 MGK5193:MGK5204 MQG5193:MQG5204 NAC5193:NAC5204 NJY5193:NJY5204 NTU5193:NTU5204 ODQ5193:ODQ5204 ONM5193:ONM5204 OXI5193:OXI5204 PHE5193:PHE5204 PRA5193:PRA5204 QAW5193:QAW5204 QKS5193:QKS5204 QUO5193:QUO5204 REK5193:REK5204 ROG5193:ROG5204 RYC5193:RYC5204 SHY5193:SHY5204 SRU5193:SRU5204 TBQ5193:TBQ5204 TLM5193:TLM5204 TVI5193:TVI5204 UFE5193:UFE5204 UPA5193:UPA5204 UYW5193:UYW5204 VIS5193:VIS5204 VSO5193:VSO5204 WCK5193:WCK5204 WMG5193:WMG5204 WWC5193:WWC5204 WWC5279:WWC5288 U5228:U5242 JQ5228:JQ5242 TM5228:TM5242 ADI5228:ADI5242 ANE5228:ANE5242 AXA5228:AXA5242 BGW5228:BGW5242 BQS5228:BQS5242 CAO5228:CAO5242 CKK5228:CKK5242 CUG5228:CUG5242 DEC5228:DEC5242 DNY5228:DNY5242 DXU5228:DXU5242 EHQ5228:EHQ5242 ERM5228:ERM5242 FBI5228:FBI5242 FLE5228:FLE5242 FVA5228:FVA5242 GEW5228:GEW5242 GOS5228:GOS5242 GYO5228:GYO5242 HIK5228:HIK5242 HSG5228:HSG5242 ICC5228:ICC5242 ILY5228:ILY5242 IVU5228:IVU5242 JFQ5228:JFQ5242 JPM5228:JPM5242 JZI5228:JZI5242 KJE5228:KJE5242 KTA5228:KTA5242 LCW5228:LCW5242 LMS5228:LMS5242 LWO5228:LWO5242 MGK5228:MGK5242 MQG5228:MQG5242 NAC5228:NAC5242 NJY5228:NJY5242 NTU5228:NTU5242 ODQ5228:ODQ5242 ONM5228:ONM5242 OXI5228:OXI5242 PHE5228:PHE5242 PRA5228:PRA5242 QAW5228:QAW5242 QKS5228:QKS5242 QUO5228:QUO5242 REK5228:REK5242 ROG5228:ROG5242 RYC5228:RYC5242 SHY5228:SHY5242 SRU5228:SRU5242 TBQ5228:TBQ5242 TLM5228:TLM5242 TVI5228:TVI5242 UFE5228:UFE5242 UPA5228:UPA5242 UYW5228:UYW5242 VIS5228:VIS5242 VSO5228:VSO5242 WCK5228:WCK5242 WMG5228:WMG5242 WWC5228:WWC5242 V5285 JR5285 TN5285 ADJ5285 ANF5285 AXB5285 BGX5285 BQT5285 CAP5285 CKL5285 CUH5285 DED5285 DNZ5285 DXV5285 EHR5285 ERN5285 FBJ5285 FLF5285 FVB5285 GEX5285 GOT5285 GYP5285 HIL5285 HSH5285 ICD5285 ILZ5285 IVV5285 JFR5285 JPN5285 JZJ5285 KJF5285 KTB5285 LCX5285 LMT5285 LWP5285 MGL5285 MQH5285 NAD5285 NJZ5285 NTV5285 ODR5285 ONN5285 OXJ5285 PHF5285 PRB5285 QAX5285 QKT5285 QUP5285 REL5285 ROH5285 RYD5285 SHZ5285 SRV5285 TBR5285 TLN5285 TVJ5285 UFF5285 UPB5285 UYX5285 VIT5285 VSP5285 WCL5285 WMH5285 WWD5285 U5279:U5288 JQ5279:JQ5288 TM5279:TM5288 ADI5279:ADI5288 ANE5279:ANE5288 AXA5279:AXA5288 BGW5279:BGW5288 BQS5279:BQS5288 CAO5279:CAO5288 CKK5279:CKK5288 CUG5279:CUG5288 DEC5279:DEC5288 DNY5279:DNY5288 DXU5279:DXU5288 EHQ5279:EHQ5288 ERM5279:ERM5288 FBI5279:FBI5288 FLE5279:FLE5288 FVA5279:FVA5288 GEW5279:GEW5288 GOS5279:GOS5288 GYO5279:GYO5288 HIK5279:HIK5288 HSG5279:HSG5288 ICC5279:ICC5288 ILY5279:ILY5288 IVU5279:IVU5288 JFQ5279:JFQ5288 JPM5279:JPM5288 JZI5279:JZI5288 KJE5279:KJE5288 KTA5279:KTA5288 LCW5279:LCW5288 LMS5279:LMS5288 LWO5279:LWO5288 MGK5279:MGK5288 MQG5279:MQG5288 NAC5279:NAC5288 NJY5279:NJY5288 NTU5279:NTU5288 ODQ5279:ODQ5288 ONM5279:ONM5288 OXI5279:OXI5288 PHE5279:PHE5288 PRA5279:PRA5288 QAW5279:QAW5288 QKS5279:QKS5288 QUO5279:QUO5288 REK5279:REK5288 ROG5279:ROG5288 RYC5279:RYC5288 SHY5279:SHY5288 SRU5279:SRU5288 TBQ5279:TBQ5288 TLM5279:TLM5288 TVI5279:TVI5288 UFE5279:UFE5288 UPA5279:UPA5288 UYW5279:UYW5288 VIS5279:VIS5288 VSO5279:VSO5288 WCK5279:WCK5288 WMG5279:WMG5288 U5220:U5224 U5327:U5331 JQ5303:JQ5319 TM5303:TM5319 ADI5303:ADI5319 ANE5303:ANE5319 AXA5303:AXA5319 BGW5303:BGW5319 BQS5303:BQS5319 CAO5303:CAO5319 CKK5303:CKK5319 CUG5303:CUG5319 DEC5303:DEC5319 DNY5303:DNY5319 DXU5303:DXU5319 EHQ5303:EHQ5319 ERM5303:ERM5319 FBI5303:FBI5319 FLE5303:FLE5319 FVA5303:FVA5319 GEW5303:GEW5319 GOS5303:GOS5319 GYO5303:GYO5319 HIK5303:HIK5319 HSG5303:HSG5319 ICC5303:ICC5319 ILY5303:ILY5319 IVU5303:IVU5319 JFQ5303:JFQ5319 JPM5303:JPM5319 JZI5303:JZI5319 KJE5303:KJE5319 KTA5303:KTA5319 LCW5303:LCW5319 LMS5303:LMS5319 LWO5303:LWO5319 MGK5303:MGK5319 MQG5303:MQG5319 NAC5303:NAC5319 NJY5303:NJY5319 NTU5303:NTU5319 ODQ5303:ODQ5319 ONM5303:ONM5319 OXI5303:OXI5319 PHE5303:PHE5319 PRA5303:PRA5319 QAW5303:QAW5319 QKS5303:QKS5319 QUO5303:QUO5319 REK5303:REK5319 ROG5303:ROG5319 RYC5303:RYC5319 SHY5303:SHY5319 SRU5303:SRU5319 TBQ5303:TBQ5319 TLM5303:TLM5319 TVI5303:TVI5319 UFE5303:UFE5319 UPA5303:UPA5319 UYW5303:UYW5319 VIS5303:VIS5319 VSO5303:VSO5319 WCK5303:WCK5319 WMG5303:WMG5319 WWC5303:WWC5319 TM5370:TM5373 ADI5370:ADI5373 ANE5370:ANE5373 AXA5370:AXA5373 BGW5370:BGW5373 BQS5370:BQS5373 CAO5370:CAO5373 CKK5370:CKK5373 CUG5370:CUG5373 DEC5370:DEC5373 DNY5370:DNY5373 DXU5370:DXU5373 EHQ5370:EHQ5373 ERM5370:ERM5373 FBI5370:FBI5373 FLE5370:FLE5373 FVA5370:FVA5373 GEW5370:GEW5373 GOS5370:GOS5373 GYO5370:GYO5373 HIK5370:HIK5373 HSG5370:HSG5373 ICC5370:ICC5373 ILY5370:ILY5373 IVU5370:IVU5373 JFQ5370:JFQ5373 JPM5370:JPM5373 JZI5370:JZI5373 KJE5370:KJE5373 KTA5370:KTA5373 LCW5370:LCW5373 LMS5370:LMS5373 LWO5370:LWO5373 MGK5370:MGK5373 MQG5370:MQG5373 NAC5370:NAC5373 NJY5370:NJY5373 NTU5370:NTU5373 ODQ5370:ODQ5373 ONM5370:ONM5373 OXI5370:OXI5373 PHE5370:PHE5373 PRA5370:PRA5373 QAW5370:QAW5373 QKS5370:QKS5373 QUO5370:QUO5373 REK5370:REK5373 ROG5370:ROG5373 RYC5370:RYC5373 SHY5370:SHY5373 SRU5370:SRU5373 TBQ5370:TBQ5373 TLM5370:TLM5373 TVI5370:TVI5373 UFE5370:UFE5373 UPA5370:UPA5373 UYW5370:UYW5373 VIS5370:VIS5373 VSO5370:VSO5373 WCK5370:WCK5373 WMG5370:WMG5373 WWC5370:WWC5373 U5370:U5374 WWC5464:WWC5469 U5396:U5400 U858:U866 JQ5412:JQ5419 TM5412:TM5419 ADI5412:ADI5419 ANE5412:ANE5419 AXA5412:AXA5419 BGW5412:BGW5419 BQS5412:BQS5419 CAO5412:CAO5419 CKK5412:CKK5419 CUG5412:CUG5419 DEC5412:DEC5419 DNY5412:DNY5419 DXU5412:DXU5419 EHQ5412:EHQ5419 ERM5412:ERM5419 FBI5412:FBI5419 FLE5412:FLE5419 FVA5412:FVA5419 GEW5412:GEW5419 GOS5412:GOS5419 GYO5412:GYO5419 HIK5412:HIK5419 HSG5412:HSG5419 ICC5412:ICC5419 ILY5412:ILY5419 IVU5412:IVU5419 JFQ5412:JFQ5419 JPM5412:JPM5419 JZI5412:JZI5419 KJE5412:KJE5419 KTA5412:KTA5419 LCW5412:LCW5419 LMS5412:LMS5419 LWO5412:LWO5419 MGK5412:MGK5419 MQG5412:MQG5419 NAC5412:NAC5419 NJY5412:NJY5419 NTU5412:NTU5419 ODQ5412:ODQ5419 ONM5412:ONM5419 OXI5412:OXI5419 PHE5412:PHE5419 PRA5412:PRA5419 QAW5412:QAW5419 QKS5412:QKS5419 QUO5412:QUO5419 REK5412:REK5419 ROG5412:ROG5419 RYC5412:RYC5419 SHY5412:SHY5419 SRU5412:SRU5419 TBQ5412:TBQ5419 TLM5412:TLM5419 TVI5412:TVI5419 UFE5412:UFE5419 UPA5412:UPA5419 UYW5412:UYW5419 VIS5412:VIS5419 VSO5412:VSO5419 WCK5412:WCK5419 WMG5412:WMG5419 WWC5412:WWC5419 U5445:U5447 JQ5445:JQ5447 TM5445:TM5447 ADI5445:ADI5447 ANE5445:ANE5447 AXA5445:AXA5447 BGW5445:BGW5447 BQS5445:BQS5447 CAO5445:CAO5447 CKK5445:CKK5447 CUG5445:CUG5447 DEC5445:DEC5447 DNY5445:DNY5447 DXU5445:DXU5447 EHQ5445:EHQ5447 ERM5445:ERM5447 FBI5445:FBI5447 FLE5445:FLE5447 FVA5445:FVA5447 GEW5445:GEW5447 GOS5445:GOS5447 GYO5445:GYO5447 HIK5445:HIK5447 HSG5445:HSG5447 ICC5445:ICC5447 ILY5445:ILY5447 IVU5445:IVU5447 JFQ5445:JFQ5447 JPM5445:JPM5447 JZI5445:JZI5447 KJE5445:KJE5447 KTA5445:KTA5447 LCW5445:LCW5447 LMS5445:LMS5447 LWO5445:LWO5447 MGK5445:MGK5447 MQG5445:MQG5447 NAC5445:NAC5447 NJY5445:NJY5447 NTU5445:NTU5447 ODQ5445:ODQ5447 ONM5445:ONM5447 OXI5445:OXI5447 PHE5445:PHE5447 PRA5445:PRA5447 QAW5445:QAW5447 QKS5445:QKS5447 QUO5445:QUO5447 REK5445:REK5447 ROG5445:ROG5447 RYC5445:RYC5447 SHY5445:SHY5447 SRU5445:SRU5447 TBQ5445:TBQ5447 TLM5445:TLM5447 TVI5445:TVI5447 UFE5445:UFE5447 UPA5445:UPA5447 UYW5445:UYW5447 VIS5445:VIS5447 VSO5445:VSO5447 WCK5445:WCK5447 WMG5445:WMG5447 WWC5445:WWC5447 U5457:U5459 U5464:U5469 JQ5464:JQ5469 TM5464:TM5469 ADI5464:ADI5469 ANE5464:ANE5469 AXA5464:AXA5469 BGW5464:BGW5469 BQS5464:BQS5469 CAO5464:CAO5469 CKK5464:CKK5469 CUG5464:CUG5469 DEC5464:DEC5469 DNY5464:DNY5469 DXU5464:DXU5469 EHQ5464:EHQ5469 ERM5464:ERM5469 FBI5464:FBI5469 FLE5464:FLE5469 FVA5464:FVA5469 GEW5464:GEW5469 GOS5464:GOS5469 GYO5464:GYO5469 HIK5464:HIK5469 HSG5464:HSG5469 ICC5464:ICC5469 ILY5464:ILY5469 IVU5464:IVU5469 JFQ5464:JFQ5469 JPM5464:JPM5469 JZI5464:JZI5469 KJE5464:KJE5469 KTA5464:KTA5469 LCW5464:LCW5469 LMS5464:LMS5469 LWO5464:LWO5469 MGK5464:MGK5469 MQG5464:MQG5469 NAC5464:NAC5469 NJY5464:NJY5469 NTU5464:NTU5469 ODQ5464:ODQ5469 ONM5464:ONM5469 OXI5464:OXI5469 PHE5464:PHE5469 PRA5464:PRA5469 QAW5464:QAW5469 QKS5464:QKS5469 QUO5464:QUO5469 REK5464:REK5469 ROG5464:ROG5469 RYC5464:RYC5469 SHY5464:SHY5469 SRU5464:SRU5469 TBQ5464:TBQ5469 TLM5464:TLM5469 TVI5464:TVI5469 UFE5464:UFE5469 UPA5464:UPA5469 UYW5464:UYW5469 VIS5464:VIS5469 VSO5464:VSO5469 WCK5464:WCK5469 WMG5464:WMG5469 U5379 WWC5359:WWC5368 WMG5359:WMG5368 WCK5359:WCK5368 VSO5359:VSO5368 VIS5359:VIS5368 UYW5359:UYW5368 UPA5359:UPA5368 UFE5359:UFE5368 TVI5359:TVI5368 TLM5359:TLM5368 TBQ5359:TBQ5368 SRU5359:SRU5368 SHY5359:SHY5368 RYC5359:RYC5368 ROG5359:ROG5368 REK5359:REK5368 QUO5359:QUO5368 QKS5359:QKS5368 QAW5359:QAW5368 PRA5359:PRA5368 PHE5359:PHE5368 OXI5359:OXI5368 ONM5359:ONM5368 ODQ5359:ODQ5368 NTU5359:NTU5368 NJY5359:NJY5368 NAC5359:NAC5368 MQG5359:MQG5368 MGK5359:MGK5368 LWO5359:LWO5368 LMS5359:LMS5368 LCW5359:LCW5368 KTA5359:KTA5368 KJE5359:KJE5368 JZI5359:JZI5368 JPM5359:JPM5368 JFQ5359:JFQ5368 IVU5359:IVU5368 ILY5359:ILY5368 ICC5359:ICC5368 HSG5359:HSG5368 HIK5359:HIK5368 GYO5359:GYO5368 GOS5359:GOS5368 GEW5359:GEW5368 FVA5359:FVA5368 FLE5359:FLE5368 FBI5359:FBI5368 ERM5359:ERM5368 EHQ5359:EHQ5368 DXU5359:DXU5368 DNY5359:DNY5368 DEC5359:DEC5368 CUG5359:CUG5368 CKK5359:CKK5368 CAO5359:CAO5368 BQS5359:BQS5368 BGW5359:BGW5368 AXA5359:AXA5368 ANE5359:ANE5368 ADI5359:ADI5368 TM5359:TM5368 JQ5359:JQ5368 JQ5370:JQ5373 U5498:U5502 JQ5498:JQ5502 TM5498:TM5502 ADI5498:ADI5502 ANE5498:ANE5502 AXA5498:AXA5502 BGW5498:BGW5502 BQS5498:BQS5502 CAO5498:CAO5502 CKK5498:CKK5502 CUG5498:CUG5502 DEC5498:DEC5502 DNY5498:DNY5502 DXU5498:DXU5502 EHQ5498:EHQ5502 ERM5498:ERM5502 FBI5498:FBI5502 FLE5498:FLE5502 FVA5498:FVA5502 GEW5498:GEW5502 GOS5498:GOS5502 GYO5498:GYO5502 HIK5498:HIK5502 HSG5498:HSG5502 ICC5498:ICC5502 ILY5498:ILY5502 IVU5498:IVU5502 JFQ5498:JFQ5502 JPM5498:JPM5502 JZI5498:JZI5502 KJE5498:KJE5502 KTA5498:KTA5502 LCW5498:LCW5502 LMS5498:LMS5502 LWO5498:LWO5502 MGK5498:MGK5502 MQG5498:MQG5502 NAC5498:NAC5502 NJY5498:NJY5502 NTU5498:NTU5502 ODQ5498:ODQ5502 ONM5498:ONM5502 OXI5498:OXI5502 PHE5498:PHE5502 PRA5498:PRA5502 QAW5498:QAW5502 QKS5498:QKS5502 QUO5498:QUO5502 REK5498:REK5502 ROG5498:ROG5502 RYC5498:RYC5502 SHY5498:SHY5502 SRU5498:SRU5502 TBQ5498:TBQ5502 TLM5498:TLM5502 TVI5498:TVI5502 UFE5498:UFE5502 UPA5498:UPA5502 UYW5498:UYW5502 VIS5498:VIS5502 VSO5498:VSO5502 WCK5498:WCK5502 WMG5498:WMG5502 WWC5498:WWC5502 U5526:U5529 U5542:U5549 JQ5542:JQ5549 TM5542:TM5549 ADI5542:ADI5549 ANE5542:ANE5549 AXA5542:AXA5549 BGW5542:BGW5549 BQS5542:BQS5549 CAO5542:CAO5549 CKK5542:CKK5549 CUG5542:CUG5549 DEC5542:DEC5549 DNY5542:DNY5549 DXU5542:DXU5549 EHQ5542:EHQ5549 ERM5542:ERM5549 FBI5542:FBI5549 FLE5542:FLE5549 FVA5542:FVA5549 GEW5542:GEW5549 GOS5542:GOS5549 GYO5542:GYO5549 HIK5542:HIK5549 HSG5542:HSG5549 ICC5542:ICC5549 ILY5542:ILY5549 IVU5542:IVU5549 JFQ5542:JFQ5549 JPM5542:JPM5549 JZI5542:JZI5549 KJE5542:KJE5549 KTA5542:KTA5549 LCW5542:LCW5549 LMS5542:LMS5549 LWO5542:LWO5549 MGK5542:MGK5549 MQG5542:MQG5549 NAC5542:NAC5549 NJY5542:NJY5549 NTU5542:NTU5549 ODQ5542:ODQ5549 ONM5542:ONM5549 OXI5542:OXI5549 PHE5542:PHE5549 PRA5542:PRA5549 QAW5542:QAW5549 QKS5542:QKS5549 QUO5542:QUO5549 REK5542:REK5549 ROG5542:ROG5549 RYC5542:RYC5549 SHY5542:SHY5549 SRU5542:SRU5549 TBQ5542:TBQ5549 TLM5542:TLM5549 TVI5542:TVI5549 UFE5542:UFE5549 UPA5542:UPA5549 UYW5542:UYW5549 VIS5542:VIS5549 VSO5542:VSO5549 WCK5542:WCK5549 WMG5542:WMG5549 WWC5542:WWC5549 U5612:U5661 JQ5614:JQ5661 TM5614:TM5661 ADI5614:ADI5661 ANE5614:ANE5661 AXA5614:AXA5661 BGW5614:BGW5661 BQS5614:BQS5661 CAO5614:CAO5661 CKK5614:CKK5661 CUG5614:CUG5661 DEC5614:DEC5661 DNY5614:DNY5661 DXU5614:DXU5661 EHQ5614:EHQ5661 ERM5614:ERM5661 FBI5614:FBI5661 FLE5614:FLE5661 FVA5614:FVA5661 GEW5614:GEW5661 GOS5614:GOS5661 GYO5614:GYO5661 HIK5614:HIK5661 HSG5614:HSG5661 ICC5614:ICC5661 ILY5614:ILY5661 IVU5614:IVU5661 JFQ5614:JFQ5661 JPM5614:JPM5661 JZI5614:JZI5661 KJE5614:KJE5661 KTA5614:KTA5661 LCW5614:LCW5661 LMS5614:LMS5661 LWO5614:LWO5661 MGK5614:MGK5661 MQG5614:MQG5661 NAC5614:NAC5661 NJY5614:NJY5661 NTU5614:NTU5661 ODQ5614:ODQ5661 ONM5614:ONM5661 OXI5614:OXI5661 PHE5614:PHE5661 PRA5614:PRA5661 QAW5614:QAW5661 QKS5614:QKS5661 QUO5614:QUO5661 REK5614:REK5661 ROG5614:ROG5661 RYC5614:RYC5661 SHY5614:SHY5661 SRU5614:SRU5661 TBQ5614:TBQ5661 TLM5614:TLM5661 TVI5614:TVI5661 UFE5614:UFE5661 UPA5614:UPA5661 UYW5614:UYW5661 VIS5614:VIS5661 VSO5614:VSO5661 WCK5614:WCK5661 WMG5614:WMG5661 WWC5614:WWC5661 U4969:U4976 U1231:U1232 U1198:U1199 SRU7821:SRU7826 U632 ADI8128 U7240:U7242 U4103:U4104 U4459 U4441:U4449 U940 U921:U934 U5411:U5419 U5388:U5389 U5385 U5478:U5480 U5475 U5485:U5486 U5488:U5493 U5496 U5359:U5368 U2900:U2923 U5048:U5051 U5031 WWC7671 VSO7906:VSO7909 VIS7936:VIS7939 VSO7936:VSO7939 WWC7579:WWC7586 VSO7579:VSO7586 WCK7936:WCK7939 WMG7936:WMG7939 WWC7936:WWC7939 U7958:U7961 JQ7958:JQ7961 TM7958:TM7961 ADI7958:ADI7961 ANE7958:ANE7961 AXA7958:AXA7961 BGW7958:BGW7961 BQS7958:BQS7961 CAO7958:CAO7961 CKK7958:CKK7961 CUG7958:CUG7961 DEC7958:DEC7961 DNY7958:DNY7961 DXU7958:DXU7961 EHQ7958:EHQ7961 ERM7958:ERM7961 FBI7958:FBI7961 FLE7958:FLE7961 FVA7958:FVA7961 GEW7958:GEW7961 GOS7958:GOS7961 GYO7958:GYO7961 HIK7958:HIK7961 HSG7958:HSG7961 ICC7958:ICC7961 ILY7958:ILY7961 IVU7958:IVU7961 JFQ7958:JFQ7961 JPM7958:JPM7961 JZI7958:JZI7961 KJE7958:KJE7961 KTA7958:KTA7961 LCW7958:LCW7961 LMS7958:LMS7961 LWO7958:LWO7961 MGK7958:MGK7961 MQG7958:MQG7961 NAC7958:NAC7961 NJY7958:NJY7961 NTU7958:NTU7961 ODQ7958:ODQ7961 ONM7958:ONM7961 OXI7958:OXI7961 PHE7958:PHE7961 PRA7958:PRA7961 QAW7958:QAW7961 QKS7958:QKS7961 QUO7958:QUO7961 REK7958:REK7961 ROG7958:ROG7961 RYC7958:RYC7961 SHY7958:SHY7961 SRU7958:SRU7961 TBQ7958:TBQ7961 TLM7958:TLM7961 TVI7958:TVI7961 UFE7958:UFE7961 UPA7958:UPA7961 UYW7958:UYW7961 VIS7958:VIS7961 VSO7958:VSO7961 U5865:U5911 WMG7963:WMG7970 WMG7689:WMG7690 WCK7906:WCK7909 WMG7906:WMG7909 WWC7906:WWC7909 U7936:U7939 JQ7936:JQ7939 TM7936:TM7939 ADI7936:ADI7939 ANE7936:ANE7939 AXA7936:AXA7939 BGW7936:BGW7939 BQS7936:BQS7939 CAO7936:CAO7939 CKK7936:CKK7939 CUG7936:CUG7939 DEC7936:DEC7939 DNY7936:DNY7939 DXU7936:DXU7939 EHQ7936:EHQ7939 ERM7936:ERM7939 FBI7936:FBI7939 FLE7936:FLE7939 FVA7936:FVA7939 GEW7936:GEW7939 GOS7936:GOS7939 GYO7936:GYO7939 HIK7936:HIK7939 HSG7936:HSG7939 ICC7936:ICC7939 ILY7936:ILY7939 IVU7936:IVU7939 JFQ7936:JFQ7939 JPM7936:JPM7939 JZI7936:JZI7939 KJE7936:KJE7939 KTA7936:KTA7939 LCW7936:LCW7939 LMS7936:LMS7939 LWO7936:LWO7939 MGK7936:MGK7939 MQG7936:MQG7939 NAC7936:NAC7939 NJY7936:NJY7939 NTU7936:NTU7939 ODQ7936:ODQ7939 ONM7936:ONM7939 OXI7936:OXI7939 PHE7936:PHE7939 PRA7936:PRA7939 QAW7936:QAW7939 QKS7936:QKS7939 QUO7936:QUO7939 REK7936:REK7939 ROG7936:ROG7939 RYC7936:RYC7939 SHY7936:SHY7939 SRU7936:SRU7939 TBQ7936:TBQ7939 TLM7936:TLM7939 TVI7936:TVI7939 UFE7936:UFE7939 UPA7936:UPA7939 WCK7579:WCK7586 JQ7715:JQ7720 U7671 JQ7671 TM7671 ADI7671 ANE7671 AXA7671 BGW7671 BQS7671 CAO7671 CKK7671 CUG7671 DEC7671 DNY7671 DXU7671 EHQ7671 ERM7671 FBI7671 FLE7671 FVA7671 GEW7671 GOS7671 GYO7671 HIK7671 HSG7671 ICC7671 ILY7671 IVU7671 JFQ7671 JPM7671 JZI7671 KJE7671 KTA7671 LCW7671 LMS7671 LWO7671 MGK7671 MQG7671 NAC7671 NJY7671 NTU7671 ODQ7671 ONM7671 OXI7671 PHE7671 PRA7671 QAW7671 QKS7671 QUO7671 REK7671 ROG7671 RYC7671 SHY7671 SRU7671 TBQ7671 TLM7671 TVI7671 UFE7671 UPA7671 UYW7671 VIS7671 VSO7671 WCK7671 WMG7671 TM7715:TM7720 ADI7715:ADI7720 ANE7715:ANE7720 AXA7715:AXA7720 BGW7715:BGW7720 BQS7715:BQS7720 CAO7715:CAO7720 CKK7715:CKK7720 CUG7715:CUG7720 DEC7715:DEC7720 DNY7715:DNY7720 DXU7715:DXU7720 EHQ7715:EHQ7720 ERM7715:ERM7720 FBI7715:FBI7720 FLE7715:FLE7720 FVA7715:FVA7720 GEW7715:GEW7720 GOS7715:GOS7720 GYO7715:GYO7720 HIK7715:HIK7720 HSG7715:HSG7720 ICC7715:ICC7720 ILY7715:ILY7720 IVU7715:IVU7720 JFQ7715:JFQ7720 JPM7715:JPM7720 JZI7715:JZI7720 KJE7715:KJE7720 KTA7715:KTA7720 LCW7715:LCW7720 LMS7715:LMS7720 LWO7715:LWO7720 MGK7715:MGK7720 MQG7715:MQG7720 NAC7715:NAC7720 NJY7715:NJY7720 NTU7715:NTU7720 ODQ7715:ODQ7720 ONM7715:ONM7720 OXI7715:OXI7720 PHE7715:PHE7720 PRA7715:PRA7720 QAW7715:QAW7720 QKS7715:QKS7720 QUO7715:QUO7720 REK7715:REK7720 ROG7715:ROG7720 RYC7715:RYC7720 SHY7715:SHY7720 SRU7715:SRU7720 TBQ7715:TBQ7720 TLM7715:TLM7720 TVI7715:TVI7720 UFE7715:UFE7720 UPA7715:UPA7720 UYW7715:UYW7720 VIS7715:VIS7720 VSO7715:VSO7720 WCK7715:WCK7720 WWC7689:WWC7690 WMG7715:WMG7720 WWC7665:WWC7666 U7712:U7720 WWC7715:WWC7720 U7729:U7735 JQ7729:JQ7735 TM7729:TM7735 ADI7729:ADI7735 ANE7729:ANE7735 AXA7729:AXA7735 BGW7729:BGW7735 BQS7729:BQS7735 CAO7729:CAO7735 CKK7729:CKK7735 CUG7729:CUG7735 DEC7729:DEC7735 DNY7729:DNY7735 DXU7729:DXU7735 EHQ7729:EHQ7735 ERM7729:ERM7735 FBI7729:FBI7735 FLE7729:FLE7735 FVA7729:FVA7735 GEW7729:GEW7735 GOS7729:GOS7735 GYO7729:GYO7735 HIK7729:HIK7735 HSG7729:HSG7735 ICC7729:ICC7735 ILY7729:ILY7735 IVU7729:IVU7735 JFQ7729:JFQ7735 JPM7729:JPM7735 JZI7729:JZI7735 KJE7729:KJE7735 KTA7729:KTA7735 LCW7729:LCW7735 LMS7729:LMS7735 LWO7729:LWO7735 MGK7729:MGK7735 MQG7729:MQG7735 NAC7729:NAC7735 NJY7729:NJY7735 NTU7729:NTU7735 ODQ7729:ODQ7735 ONM7729:ONM7735 OXI7729:OXI7735 PHE7729:PHE7735 PRA7729:PRA7735 QAW7729:QAW7735 QKS7729:QKS7735 QUO7729:QUO7735 REK7729:REK7735 ROG7729:ROG7735 RYC7729:RYC7735 SHY7729:SHY7735 SRU7729:SRU7735 TBQ7729:TBQ7735 TLM7729:TLM7735 TVI7729:TVI7735 UFE7729:UFE7735 UPA7729:UPA7735 UYW7729:UYW7735 VIS7729:VIS7735 VSO7729:VSO7735 WCK7729:WCK7735 WMG7729:WMG7735 WWC7807:WWC7809 UYW7936:UYW7939 U7931:U7933 JQ7931:JQ7933 TM7931:TM7933 ADI7931:ADI7933 ANE7931:ANE7933 AXA7931:AXA7933 BGW7931:BGW7933 BQS7931:BQS7933 CAO7931:CAO7933 CKK7931:CKK7933 CUG7931:CUG7933 DEC7931:DEC7933 DNY7931:DNY7933 DXU7931:DXU7933 EHQ7931:EHQ7933 ERM7931:ERM7933 FBI7931:FBI7933 FLE7931:FLE7933 FVA7931:FVA7933 GEW7931:GEW7933 GOS7931:GOS7933 GYO7931:GYO7933 HIK7931:HIK7933 HSG7931:HSG7933 ICC7931:ICC7933 ILY7931:ILY7933 IVU7931:IVU7933 JFQ7931:JFQ7933 JPM7931:JPM7933 JZI7931:JZI7933 KJE7931:KJE7933 KTA7931:KTA7933 LCW7931:LCW7933 LMS7931:LMS7933 LWO7931:LWO7933 MGK7931:MGK7933 MQG7931:MQG7933 NAC7931:NAC7933 NJY7931:NJY7933 NTU7931:NTU7933 ODQ7931:ODQ7933 ONM7931:ONM7933 OXI7931:OXI7933 PHE7931:PHE7933 PRA7931:PRA7933 QAW7931:QAW7933 QKS7931:QKS7933 QUO7931:QUO7933 REK7931:REK7933 ROG7931:ROG7933 RYC7931:RYC7933 SHY7931:SHY7933 SRU7931:SRU7933 TBQ7931:TBQ7933 TLM7931:TLM7933 TVI7931:TVI7933 UFE7931:UFE7933 UPA7931:UPA7933 UYW7931:UYW7933 VIS7931:VIS7933 VSO7931:VSO7933 WCK7931:WCK7933 TM8128 JQ8148 TM8148 ADI8148 ANE8148 AXA8148 BGW8148 BQS8148 CAO8148 CKK8148 CUG8148 DEC8148 DNY8148 DXU8148 EHQ8148 ERM8148 FBI8148 FLE8148 FVA8148 GEW8148 GOS8148 GYO8148 HIK8148 HSG8148 ICC8148 ILY8148 IVU8148 JFQ8148 JPM8148 JZI8148 KJE8148 KTA8148 LCW8148 LMS8148 LWO8148 MGK8148 MQG8148 NAC8148 NJY8148 NTU8148 ODQ8148 ONM8148 OXI8148 PHE8148 PRA8148 QAW8148 QKS8148 QUO8148 REK8148 ROG8148 RYC8148 SHY8148 SRU8148 TBQ8148 TLM8148 TVI8148 UFE8148 UPA8148 UYW8148 VIS8148 VSO8148 WCK8148 WMG8148 U8128 WWC7886:WWC7888 WWC7963:WWC7970 U7984:U7993 JQ7984:JQ7985 TM7984:TM7985 ADI7984:ADI7985 ANE7984:ANE7985 AXA7984:AXA7985 BGW7984:BGW7985 BQS7984:BQS7985 CAO7984:CAO7985 CKK7984:CKK7985 CUG7984:CUG7985 DEC7984:DEC7985 DNY7984:DNY7985 DXU7984:DXU7985 EHQ7984:EHQ7985 ERM7984:ERM7985 FBI7984:FBI7985 FLE7984:FLE7985 FVA7984:FVA7985 GEW7984:GEW7985 GOS7984:GOS7985 GYO7984:GYO7985 HIK7984:HIK7985 HSG7984:HSG7985 ICC7984:ICC7985 ILY7984:ILY7985 IVU7984:IVU7985 JFQ7984:JFQ7985 JPM7984:JPM7985 JZI7984:JZI7985 KJE7984:KJE7985 KTA7984:KTA7985 LCW7984:LCW7985 LMS7984:LMS7985 LWO7984:LWO7985 MGK7984:MGK7985 MQG7984:MQG7985 NAC7984:NAC7985 NJY7984:NJY7985 NTU7984:NTU7985 ODQ7984:ODQ7985 ONM7984:ONM7985 OXI7984:OXI7985 PHE7984:PHE7985 PRA7984:PRA7985 QAW7984:QAW7985 QKS7984:QKS7985 QUO7984:QUO7985 REK7984:REK7985 ROG7984:ROG7985 RYC7984:RYC7985 SHY7984:SHY7985 SRU7984:SRU7985 TBQ7984:TBQ7985 TLM7984:TLM7985 TVI7984:TVI7985 UFE7984:UFE7985 UPA7984:UPA7985 UYW7984:UYW7985 VIS7984:VIS7985 VSO7984:VSO7985 WCK7984:WCK7985 WMG7984:WMG7985 WWC7984:WWC7985 JQ7990:JQ7993 TM7990:TM7993 ADI7990:ADI7993 ANE7990:ANE7993 AXA7990:AXA7993 BGW7990:BGW7993 BQS7990:BQS7993 CAO7990:CAO7993 CKK7990:CKK7993 CUG7990:CUG7993 DEC7990:DEC7993 DNY7990:DNY7993 DXU7990:DXU7993 EHQ7990:EHQ7993 ERM7990:ERM7993 FBI7990:FBI7993 FLE7990:FLE7993 FVA7990:FVA7993 GEW7990:GEW7993 GOS7990:GOS7993 GYO7990:GYO7993 HIK7990:HIK7993 HSG7990:HSG7993 ICC7990:ICC7993 ILY7990:ILY7993 IVU7990:IVU7993 JFQ7990:JFQ7993 JPM7990:JPM7993 JZI7990:JZI7993 KJE7990:KJE7993 KTA7990:KTA7993 LCW7990:LCW7993 LMS7990:LMS7993 LWO7990:LWO7993 MGK7990:MGK7993 MQG7990:MQG7993 NAC7990:NAC7993 NJY7990:NJY7993 NTU7990:NTU7993 ODQ7990:ODQ7993 ONM7990:ONM7993 OXI7990:OXI7993 PHE7990:PHE7993 PRA7990:PRA7993 QAW7990:QAW7993 QKS7990:QKS7993 QUO7990:QUO7993 REK7990:REK7993 ROG7990:ROG7993 RYC7990:RYC7993 SHY7990:SHY7993 SRU7990:SRU7993 TBQ7990:TBQ7993 TLM7990:TLM7993 TVI7990:TVI7993 UFE7990:UFE7993 UPA7990:UPA7993 UYW7990:UYW7993 VIS7990:VIS7993 VSO7990:VSO7993 WCK7990:WCK7993 WMG7990:WMG7993 WWC7990:WWC7993 WCK7958:WCK7961 JQ8128 WMG7958:WMG7961 WWC7958:WWC7961 U7963:U7970 JQ7963:JQ7970 TM7963:TM7970 ADI7963:ADI7970 ANE7963:ANE7970 AXA7963:AXA7970 BGW7963:BGW7970 BQS7963:BQS7970 CAO7963:CAO7970 CKK7963:CKK7970 CUG7963:CUG7970 DEC7963:DEC7970 DNY7963:DNY7970 DXU7963:DXU7970 EHQ7963:EHQ7970 ERM7963:ERM7970 FBI7963:FBI7970 FLE7963:FLE7970 FVA7963:FVA7970 GEW7963:GEW7970 GOS7963:GOS7970 GYO7963:GYO7970 HIK7963:HIK7970 HSG7963:HSG7970 ICC7963:ICC7970 ILY7963:ILY7970 IVU7963:IVU7970 JFQ7963:JFQ7970 JPM7963:JPM7970 JZI7963:JZI7970 KJE7963:KJE7970 KTA7963:KTA7970 LCW7963:LCW7970 LMS7963:LMS7970 LWO7963:LWO7970 MGK7963:MGK7970 MQG7963:MQG7970 NAC7963:NAC7970 NJY7963:NJY7970 NTU7963:NTU7970 ODQ7963:ODQ7970 ONM7963:ONM7970 OXI7963:OXI7970 PHE7963:PHE7970 PRA7963:PRA7970 QAW7963:QAW7970 QKS7963:QKS7970 QUO7963:QUO7970 REK7963:REK7970 ROG7963:ROG7970 RYC7963:RYC7970 SHY7963:SHY7970 SRU7963:SRU7970 TBQ7963:TBQ7970 TLM7963:TLM7970 TVI7963:TVI7970 UFE7963:UFE7970 UPA7963:UPA7970 UYW7963:UYW7970 VIS7963:VIS7970 VSO7963:VSO7970 WCK7963:WCK7970 JQ8133:JQ8134 TM8133:TM8134 ADI8133:ADI8134 ANE8133:ANE8134 AXA8133:AXA8134 BGW8133:BGW8134 BQS8133:BQS8134 CAO8133:CAO8134 CKK8133:CKK8134 CUG8133:CUG8134 DEC8133:DEC8134 DNY8133:DNY8134 DXU8133:DXU8134 EHQ8133:EHQ8134 ERM8133:ERM8134 FBI8133:FBI8134 FLE8133:FLE8134 FVA8133:FVA8134 GEW8133:GEW8134 GOS8133:GOS8134 GYO8133:GYO8134 HIK8133:HIK8134 HSG8133:HSG8134 ICC8133:ICC8134 ILY8133:ILY8134 IVU8133:IVU8134 JFQ8133:JFQ8134 JPM8133:JPM8134 JZI8133:JZI8134 KJE8133:KJE8134 KTA8133:KTA8134 LCW8133:LCW8134 LMS8133:LMS8134 LWO8133:LWO8134 MGK8133:MGK8134 MQG8133:MQG8134 NAC8133:NAC8134 NJY8133:NJY8134 NTU8133:NTU8134 ODQ8133:ODQ8134 ONM8133:ONM8134 OXI8133:OXI8134 PHE8133:PHE8134 PRA8133:PRA8134 QAW8133:QAW8134 QKS8133:QKS8134 QUO8133:QUO8134 REK8133:REK8134 ROG8133:ROG8134 RYC8133:RYC8134 SHY8133:SHY8134 SRU8133:SRU8134 TBQ8133:TBQ8134 TLM8133:TLM8134 TVI8133:TVI8134 UFE8133:UFE8134 UPA8133:UPA8134 UYW8133:UYW8134 VIS8133:VIS8134 VSO8133:VSO8134 WCK8133:WCK8134 WMG8133:WMG8134 WWC8133:WWC8134 WWC8148 U1097 U1120:U1122 U1124:U1128 U5838 JQ5877:JQ5927 TM5877:TM5927 ADI5877:ADI5927 ANE5877:ANE5927 AXA5877:AXA5927 BGW5877:BGW5927 BQS5877:BQS5927 CAO5877:CAO5927 CKK5877:CKK5927 CUG5877:CUG5927 DEC5877:DEC5927 DNY5877:DNY5927 DXU5877:DXU5927 EHQ5877:EHQ5927 ERM5877:ERM5927 FBI5877:FBI5927 FLE5877:FLE5927 FVA5877:FVA5927 GEW5877:GEW5927 GOS5877:GOS5927 GYO5877:GYO5927 HIK5877:HIK5927 HSG5877:HSG5927 ICC5877:ICC5927 ILY5877:ILY5927 IVU5877:IVU5927 JFQ5877:JFQ5927 JPM5877:JPM5927 JZI5877:JZI5927 KJE5877:KJE5927 KTA5877:KTA5927 LCW5877:LCW5927 LMS5877:LMS5927 LWO5877:LWO5927 MGK5877:MGK5927 MQG5877:MQG5927 NAC5877:NAC5927 NJY5877:NJY5927 NTU5877:NTU5927 ODQ5877:ODQ5927 ONM5877:ONM5927 OXI5877:OXI5927 PHE5877:PHE5927 PRA5877:PRA5927 QAW5877:QAW5927 QKS5877:QKS5927 QUO5877:QUO5927 REK5877:REK5927 ROG5877:ROG5927 RYC5877:RYC5927 SHY5877:SHY5927 SRU5877:SRU5927 TBQ5877:TBQ5927 TLM5877:TLM5927 TVI5877:TVI5927 UFE5877:UFE5927 UPA5877:UPA5927 UYW5877:UYW5927 VIS5877:VIS5927 VSO5877:VSO5927 WCK5877:WCK5927 WMG5877:WMG5927 WWC5877:WWC5927 U6043:U6044 JQ6043:JQ6044 TM6043:TM6044 ADI6043:ADI6044 ANE6043:ANE6044 AXA6043:AXA6044 BGW6043:BGW6044 BQS6043:BQS6044 CAO6043:CAO6044 CKK6043:CKK6044 CUG6043:CUG6044 DEC6043:DEC6044 DNY6043:DNY6044 DXU6043:DXU6044 EHQ6043:EHQ6044 ERM6043:ERM6044 FBI6043:FBI6044 FLE6043:FLE6044 FVA6043:FVA6044 GEW6043:GEW6044 GOS6043:GOS6044 GYO6043:GYO6044 HIK6043:HIK6044 HSG6043:HSG6044 ICC6043:ICC6044 ILY6043:ILY6044 IVU6043:IVU6044 JFQ6043:JFQ6044 JPM6043:JPM6044 JZI6043:JZI6044 KJE6043:KJE6044 KTA6043:KTA6044 LCW6043:LCW6044 LMS6043:LMS6044 LWO6043:LWO6044 MGK6043:MGK6044 MQG6043:MQG6044 NAC6043:NAC6044 NJY6043:NJY6044 NTU6043:NTU6044 ODQ6043:ODQ6044 ONM6043:ONM6044 OXI6043:OXI6044 PHE6043:PHE6044 PRA6043:PRA6044 QAW6043:QAW6044 QKS6043:QKS6044 QUO6043:QUO6044 REK6043:REK6044 ROG6043:ROG6044 RYC6043:RYC6044 SHY6043:SHY6044 SRU6043:SRU6044 TBQ6043:TBQ6044 TLM6043:TLM6044 TVI6043:TVI6044 UFE6043:UFE6044 UPA6043:UPA6044 UYW6043:UYW6044 VIS6043:VIS6044 VSO6043:VSO6044 WCK6043:WCK6044 WMG6043:WMG6044 WWC6043:WWC6044 U6069:U6071 JQ6069:JQ6071 TM6069:TM6071 ADI6069:ADI6071 ANE6069:ANE6071 AXA6069:AXA6071 BGW6069:BGW6071 BQS6069:BQS6071 CAO6069:CAO6071 CKK6069:CKK6071 CUG6069:CUG6071 DEC6069:DEC6071 DNY6069:DNY6071 DXU6069:DXU6071 EHQ6069:EHQ6071 ERM6069:ERM6071 FBI6069:FBI6071 FLE6069:FLE6071 FVA6069:FVA6071 GEW6069:GEW6071 GOS6069:GOS6071 GYO6069:GYO6071 HIK6069:HIK6071 HSG6069:HSG6071 ICC6069:ICC6071 ILY6069:ILY6071 IVU6069:IVU6071 JFQ6069:JFQ6071 JPM6069:JPM6071 JZI6069:JZI6071 KJE6069:KJE6071 KTA6069:KTA6071 LCW6069:LCW6071 LMS6069:LMS6071 LWO6069:LWO6071 MGK6069:MGK6071 MQG6069:MQG6071 NAC6069:NAC6071 NJY6069:NJY6071 NTU6069:NTU6071 ODQ6069:ODQ6071 ONM6069:ONM6071 OXI6069:OXI6071 PHE6069:PHE6071 PRA6069:PRA6071 QAW6069:QAW6071 QKS6069:QKS6071 QUO6069:QUO6071 REK6069:REK6071 ROG6069:ROG6071 RYC6069:RYC6071 SHY6069:SHY6071 SRU6069:SRU6071 TBQ6069:TBQ6071 TLM6069:TLM6071 TVI6069:TVI6071 UFE6069:UFE6071 UPA6069:UPA6071 UYW6069:UYW6071 VIS6069:VIS6071 VSO6069:VSO6071 WCK6069:WCK6071 WMG6069:WMG6071 WWC6069:WWC6071 U7145:U7147 U7156:U7161 JQ7156:JQ7161 TM7156:TM7161 ADI7156:ADI7161 ANE7156:ANE7161 AXA7156:AXA7161 BGW7156:BGW7161 BQS7156:BQS7161 CAO7156:CAO7161 CKK7156:CKK7161 CUG7156:CUG7161 DEC7156:DEC7161 DNY7156:DNY7161 DXU7156:DXU7161 EHQ7156:EHQ7161 ERM7156:ERM7161 FBI7156:FBI7161 FLE7156:FLE7161 FVA7156:FVA7161 GEW7156:GEW7161 GOS7156:GOS7161 GYO7156:GYO7161 HIK7156:HIK7161 HSG7156:HSG7161 ICC7156:ICC7161 ILY7156:ILY7161 IVU7156:IVU7161 JFQ7156:JFQ7161 JPM7156:JPM7161 JZI7156:JZI7161 KJE7156:KJE7161 KTA7156:KTA7161 LCW7156:LCW7161 LMS7156:LMS7161 LWO7156:LWO7161 MGK7156:MGK7161 MQG7156:MQG7161 NAC7156:NAC7161 NJY7156:NJY7161 NTU7156:NTU7161 ODQ7156:ODQ7161 ONM7156:ONM7161 OXI7156:OXI7161 PHE7156:PHE7161 PRA7156:PRA7161 QAW7156:QAW7161 QKS7156:QKS7161 QUO7156:QUO7161 REK7156:REK7161 ROG7156:ROG7161 RYC7156:RYC7161 SHY7156:SHY7161 SRU7156:SRU7161 TBQ7156:TBQ7161 TLM7156:TLM7161 TVI7156:TVI7161 UFE7156:UFE7161 UPA7156:UPA7161 UYW7156:UYW7161 VIS7156:VIS7161 VSO7156:VSO7161 WCK7156:WCK7161 WMG7156:WMG7161 WWC7156:WWC7161 U7186 JQ7186 TM7186 ADI7186 ANE7186 AXA7186 BGW7186 BQS7186 CAO7186 CKK7186 CUG7186 DEC7186 DNY7186 DXU7186 EHQ7186 ERM7186 FBI7186 FLE7186 FVA7186 GEW7186 GOS7186 GYO7186 HIK7186 HSG7186 ICC7186 ILY7186 IVU7186 JFQ7186 JPM7186 JZI7186 KJE7186 KTA7186 LCW7186 LMS7186 LWO7186 MGK7186 MQG7186 NAC7186 NJY7186 NTU7186 ODQ7186 ONM7186 OXI7186 PHE7186 PRA7186 QAW7186 QKS7186 QUO7186 REK7186 ROG7186 RYC7186 SHY7186 SRU7186 TBQ7186 TLM7186 TVI7186 UFE7186 UPA7186 UYW7186 VIS7186 VSO7186 WCK7186 WMG7186 WWC7186 U7191 U7193:U7194 JQ7193:JQ7194 TM7193:TM7194 ADI7193:ADI7194 ANE7193:ANE7194 AXA7193:AXA7194 BGW7193:BGW7194 BQS7193:BQS7194 CAO7193:CAO7194 CKK7193:CKK7194 CUG7193:CUG7194 DEC7193:DEC7194 DNY7193:DNY7194 DXU7193:DXU7194 EHQ7193:EHQ7194 ERM7193:ERM7194 FBI7193:FBI7194 FLE7193:FLE7194 FVA7193:FVA7194 GEW7193:GEW7194 GOS7193:GOS7194 GYO7193:GYO7194 HIK7193:HIK7194 HSG7193:HSG7194 ICC7193:ICC7194 ILY7193:ILY7194 IVU7193:IVU7194 JFQ7193:JFQ7194 JPM7193:JPM7194 JZI7193:JZI7194 KJE7193:KJE7194 KTA7193:KTA7194 LCW7193:LCW7194 LMS7193:LMS7194 LWO7193:LWO7194 MGK7193:MGK7194 MQG7193:MQG7194 NAC7193:NAC7194 NJY7193:NJY7194 NTU7193:NTU7194 ODQ7193:ODQ7194 ONM7193:ONM7194 OXI7193:OXI7194 PHE7193:PHE7194 PRA7193:PRA7194 QAW7193:QAW7194 QKS7193:QKS7194 QUO7193:QUO7194 REK7193:REK7194 ROG7193:ROG7194 RYC7193:RYC7194 SHY7193:SHY7194 SRU7193:SRU7194 TBQ7193:TBQ7194 TLM7193:TLM7194 TVI7193:TVI7194 UFE7193:UFE7194 UPA7193:UPA7194 UYW7193:UYW7194 VIS7193:VIS7194 VSO7193:VSO7194 WCK7193:WCK7194 WMG7193:WMG7194 WWC7193:WWC7194 U7201:U7205 JQ7201:JQ7205 TM7201:TM7205 ADI7201:ADI7205 ANE7201:ANE7205 AXA7201:AXA7205 BGW7201:BGW7205 BQS7201:BQS7205 CAO7201:CAO7205 CKK7201:CKK7205 CUG7201:CUG7205 DEC7201:DEC7205 DNY7201:DNY7205 DXU7201:DXU7205 EHQ7201:EHQ7205 ERM7201:ERM7205 FBI7201:FBI7205 FLE7201:FLE7205 FVA7201:FVA7205 GEW7201:GEW7205 GOS7201:GOS7205 GYO7201:GYO7205 HIK7201:HIK7205 HSG7201:HSG7205 ICC7201:ICC7205 ILY7201:ILY7205 IVU7201:IVU7205 JFQ7201:JFQ7205 JPM7201:JPM7205 JZI7201:JZI7205 KJE7201:KJE7205 KTA7201:KTA7205 LCW7201:LCW7205 LMS7201:LMS7205 LWO7201:LWO7205 MGK7201:MGK7205 MQG7201:MQG7205 NAC7201:NAC7205 NJY7201:NJY7205 NTU7201:NTU7205 ODQ7201:ODQ7205 ONM7201:ONM7205 OXI7201:OXI7205 PHE7201:PHE7205 PRA7201:PRA7205 QAW7201:QAW7205 QKS7201:QKS7205 QUO7201:QUO7205 REK7201:REK7205 ROG7201:ROG7205 RYC7201:RYC7205 SHY7201:SHY7205 SRU7201:SRU7205 TBQ7201:TBQ7205 TLM7201:TLM7205 TVI7201:TVI7205 UFE7201:UFE7205 UPA7201:UPA7205 UYW7201:UYW7205 VIS7201:VIS7205 VSO7201:VSO7205 WCK7201:WCK7205 WMG7201:WMG7205 WWC7201:WWC7205 U7223:U7225 TM7239:TM7242 ADI7239:ADI7242 ANE7239:ANE7242 AXA7239:AXA7242 BGW7239:BGW7242 BQS7239:BQS7242 CAO7239:CAO7242 CKK7239:CKK7242 CUG7239:CUG7242 DEC7239:DEC7242 DNY7239:DNY7242 DXU7239:DXU7242 EHQ7239:EHQ7242 ERM7239:ERM7242 FBI7239:FBI7242 FLE7239:FLE7242 FVA7239:FVA7242 GEW7239:GEW7242 GOS7239:GOS7242 GYO7239:GYO7242 HIK7239:HIK7242 HSG7239:HSG7242 ICC7239:ICC7242 ILY7239:ILY7242 IVU7239:IVU7242 JFQ7239:JFQ7242 JPM7239:JPM7242 JZI7239:JZI7242 KJE7239:KJE7242 KTA7239:KTA7242 LCW7239:LCW7242 LMS7239:LMS7242 LWO7239:LWO7242 MGK7239:MGK7242 MQG7239:MQG7242 NAC7239:NAC7242 NJY7239:NJY7242 NTU7239:NTU7242 ODQ7239:ODQ7242 ONM7239:ONM7242 OXI7239:OXI7242 PHE7239:PHE7242 PRA7239:PRA7242 QAW7239:QAW7242 QKS7239:QKS7242 QUO7239:QUO7242 REK7239:REK7242 ROG7239:ROG7242 RYC7239:RYC7242 SHY7239:SHY7242 SRU7239:SRU7242 TBQ7239:TBQ7242 TLM7239:TLM7242 TVI7239:TVI7242 UFE7239:UFE7242 UPA7239:UPA7242 UYW7239:UYW7242 VIS7239:VIS7242 VSO7239:VSO7242 WCK7239:WCK7242 WMG7239:WMG7242 WWC7239:WWC7242 U4557:U4565 WWC7633:WWC7637 V5928 V5918 U5913:U5929 V5901 V5897 V5894 V5890 U5783 U5843:U5858 U5807:U5831 U7579:U7586 JQ7239:JQ7242 JQ7654 TM7654 ADI7654 ANE7654 AXA7654 BGW7654 BQS7654 CAO7654 CKK7654 CUG7654 DEC7654 DNY7654 DXU7654 EHQ7654 ERM7654 FBI7654 FLE7654 FVA7654 GEW7654 GOS7654 GYO7654 HIK7654 HSG7654 ICC7654 ILY7654 IVU7654 JFQ7654 JPM7654 JZI7654 KJE7654 KTA7654 LCW7654 LMS7654 LWO7654 MGK7654 MQG7654 NAC7654 NJY7654 NTU7654 ODQ7654 ONM7654 OXI7654 PHE7654 PRA7654 QAW7654 QKS7654 QUO7654 REK7654 ROG7654 RYC7654 SHY7654 SRU7654 TBQ7654 TLM7654 TVI7654 UFE7654 UPA7654 UYW7654 VIS7654 VSO7654 WCK7654 WMG7654 WWC7654 U7650:U7654 U7285:U7291 JQ7286:JQ7291 TM7286:TM7291 ADI7286:ADI7291 ANE7286:ANE7291 AXA7286:AXA7291 BGW7286:BGW7291 BQS7286:BQS7291 CAO7286:CAO7291 CKK7286:CKK7291 CUG7286:CUG7291 DEC7286:DEC7291 DNY7286:DNY7291 DXU7286:DXU7291 EHQ7286:EHQ7291 ERM7286:ERM7291 FBI7286:FBI7291 FLE7286:FLE7291 FVA7286:FVA7291 GEW7286:GEW7291 GOS7286:GOS7291 GYO7286:GYO7291 HIK7286:HIK7291 HSG7286:HSG7291 ICC7286:ICC7291 ILY7286:ILY7291 IVU7286:IVU7291 JFQ7286:JFQ7291 JPM7286:JPM7291 JZI7286:JZI7291 KJE7286:KJE7291 KTA7286:KTA7291 LCW7286:LCW7291 LMS7286:LMS7291 LWO7286:LWO7291 MGK7286:MGK7291 MQG7286:MQG7291 NAC7286:NAC7291 NJY7286:NJY7291 NTU7286:NTU7291 ODQ7286:ODQ7291 ONM7286:ONM7291 OXI7286:OXI7291 PHE7286:PHE7291 PRA7286:PRA7291 QAW7286:QAW7291 QKS7286:QKS7291 QUO7286:QUO7291 REK7286:REK7291 ROG7286:ROG7291 RYC7286:RYC7291 SHY7286:SHY7291 SRU7286:SRU7291 TBQ7286:TBQ7291 TLM7286:TLM7291 TVI7286:TVI7291 UFE7286:UFE7291 UPA7286:UPA7291 UYW7286:UYW7291 VIS7286:VIS7291 VSO7286:VSO7291 WCK7286:WCK7291 WMG7286:WMG7291 WWC7286:WWC7291 U7299:U7303 JQ7302:JQ7303 TM7302:TM7303 ADI7302:ADI7303 ANE7302:ANE7303 AXA7302:AXA7303 BGW7302:BGW7303 BQS7302:BQS7303 CAO7302:CAO7303 CKK7302:CKK7303 CUG7302:CUG7303 DEC7302:DEC7303 DNY7302:DNY7303 DXU7302:DXU7303 EHQ7302:EHQ7303 ERM7302:ERM7303 FBI7302:FBI7303 FLE7302:FLE7303 FVA7302:FVA7303 GEW7302:GEW7303 GOS7302:GOS7303 GYO7302:GYO7303 HIK7302:HIK7303 HSG7302:HSG7303 ICC7302:ICC7303 ILY7302:ILY7303 IVU7302:IVU7303 JFQ7302:JFQ7303 JPM7302:JPM7303 JZI7302:JZI7303 KJE7302:KJE7303 KTA7302:KTA7303 LCW7302:LCW7303 LMS7302:LMS7303 LWO7302:LWO7303 MGK7302:MGK7303 MQG7302:MQG7303 NAC7302:NAC7303 NJY7302:NJY7303 NTU7302:NTU7303 ODQ7302:ODQ7303 ONM7302:ONM7303 OXI7302:OXI7303 PHE7302:PHE7303 PRA7302:PRA7303 QAW7302:QAW7303 QKS7302:QKS7303 QUO7302:QUO7303 REK7302:REK7303 ROG7302:ROG7303 RYC7302:RYC7303 SHY7302:SHY7303 SRU7302:SRU7303 TBQ7302:TBQ7303 TLM7302:TLM7303 TVI7302:TVI7303 UFE7302:UFE7303 UPA7302:UPA7303 UYW7302:UYW7303 VIS7302:VIS7303 VSO7302:VSO7303 WCK7302:WCK7303 WMG7302:WMG7303 WWC7302:WWC7303 U7310 U7312:U7313 JQ7312:JQ7313 TM7312:TM7313 ADI7312:ADI7313 ANE7312:ANE7313 AXA7312:AXA7313 BGW7312:BGW7313 BQS7312:BQS7313 CAO7312:CAO7313 CKK7312:CKK7313 CUG7312:CUG7313 DEC7312:DEC7313 DNY7312:DNY7313 DXU7312:DXU7313 EHQ7312:EHQ7313 ERM7312:ERM7313 FBI7312:FBI7313 FLE7312:FLE7313 FVA7312:FVA7313 GEW7312:GEW7313 GOS7312:GOS7313 GYO7312:GYO7313 HIK7312:HIK7313 HSG7312:HSG7313 ICC7312:ICC7313 ILY7312:ILY7313 IVU7312:IVU7313 JFQ7312:JFQ7313 JPM7312:JPM7313 JZI7312:JZI7313 KJE7312:KJE7313 KTA7312:KTA7313 LCW7312:LCW7313 LMS7312:LMS7313 LWO7312:LWO7313 MGK7312:MGK7313 MQG7312:MQG7313 NAC7312:NAC7313 NJY7312:NJY7313 NTU7312:NTU7313 ODQ7312:ODQ7313 ONM7312:ONM7313 OXI7312:OXI7313 PHE7312:PHE7313 PRA7312:PRA7313 QAW7312:QAW7313 QKS7312:QKS7313 QUO7312:QUO7313 REK7312:REK7313 ROG7312:ROG7313 RYC7312:RYC7313 SHY7312:SHY7313 SRU7312:SRU7313 TBQ7312:TBQ7313 TLM7312:TLM7313 TVI7312:TVI7313 UFE7312:UFE7313 UPA7312:UPA7313 UYW7312:UYW7313 VIS7312:VIS7313 VSO7312:VSO7313 WCK7312:WCK7313 WMG7312:WMG7313 WWC7312:WWC7313 U7573:U7577 JQ7319:JQ7325 TM7319:TM7325 ADI7319:ADI7325 ANE7319:ANE7325 AXA7319:AXA7325 BGW7319:BGW7325 BQS7319:BQS7325 CAO7319:CAO7325 CKK7319:CKK7325 CUG7319:CUG7325 DEC7319:DEC7325 DNY7319:DNY7325 DXU7319:DXU7325 EHQ7319:EHQ7325 ERM7319:ERM7325 FBI7319:FBI7325 FLE7319:FLE7325 FVA7319:FVA7325 GEW7319:GEW7325 GOS7319:GOS7325 GYO7319:GYO7325 HIK7319:HIK7325 HSG7319:HSG7325 ICC7319:ICC7325 ILY7319:ILY7325 IVU7319:IVU7325 JFQ7319:JFQ7325 JPM7319:JPM7325 JZI7319:JZI7325 KJE7319:KJE7325 KTA7319:KTA7325 LCW7319:LCW7325 LMS7319:LMS7325 LWO7319:LWO7325 MGK7319:MGK7325 MQG7319:MQG7325 NAC7319:NAC7325 NJY7319:NJY7325 NTU7319:NTU7325 ODQ7319:ODQ7325 ONM7319:ONM7325 OXI7319:OXI7325 PHE7319:PHE7325 PRA7319:PRA7325 QAW7319:QAW7325 QKS7319:QKS7325 QUO7319:QUO7325 REK7319:REK7325 ROG7319:ROG7325 RYC7319:RYC7325 SHY7319:SHY7325 SRU7319:SRU7325 TBQ7319:TBQ7325 TLM7319:TLM7325 TVI7319:TVI7325 UFE7319:UFE7325 UPA7319:UPA7325 UYW7319:UYW7325 VIS7319:VIS7325 VSO7319:VSO7325 WCK7319:WCK7325 WMG7319:WMG7325 WWC7319:WWC7325 U7349:U7355 JQ7349:JQ7355 TM7349:TM7355 ADI7349:ADI7355 ANE7349:ANE7355 AXA7349:AXA7355 BGW7349:BGW7355 BQS7349:BQS7355 CAO7349:CAO7355 CKK7349:CKK7355 CUG7349:CUG7355 DEC7349:DEC7355 DNY7349:DNY7355 DXU7349:DXU7355 EHQ7349:EHQ7355 ERM7349:ERM7355 FBI7349:FBI7355 FLE7349:FLE7355 FVA7349:FVA7355 GEW7349:GEW7355 GOS7349:GOS7355 GYO7349:GYO7355 HIK7349:HIK7355 HSG7349:HSG7355 ICC7349:ICC7355 ILY7349:ILY7355 IVU7349:IVU7355 JFQ7349:JFQ7355 JPM7349:JPM7355 JZI7349:JZI7355 KJE7349:KJE7355 KTA7349:KTA7355 LCW7349:LCW7355 LMS7349:LMS7355 LWO7349:LWO7355 MGK7349:MGK7355 MQG7349:MQG7355 NAC7349:NAC7355 NJY7349:NJY7355 NTU7349:NTU7355 ODQ7349:ODQ7355 ONM7349:ONM7355 OXI7349:OXI7355 PHE7349:PHE7355 PRA7349:PRA7355 QAW7349:QAW7355 QKS7349:QKS7355 QUO7349:QUO7355 REK7349:REK7355 ROG7349:ROG7355 RYC7349:RYC7355 SHY7349:SHY7355 SRU7349:SRU7355 TBQ7349:TBQ7355 TLM7349:TLM7355 TVI7349:TVI7355 UFE7349:UFE7355 UPA7349:UPA7355 UYW7349:UYW7355 VIS7349:VIS7355 VSO7349:VSO7355 WCK7349:WCK7355 WMG7349:WMG7355 WWC7349:WWC7355 U7365:U7374 JQ7369:JQ7374 TM7369:TM7374 ADI7369:ADI7374 ANE7369:ANE7374 AXA7369:AXA7374 BGW7369:BGW7374 BQS7369:BQS7374 CAO7369:CAO7374 CKK7369:CKK7374 CUG7369:CUG7374 DEC7369:DEC7374 DNY7369:DNY7374 DXU7369:DXU7374 EHQ7369:EHQ7374 ERM7369:ERM7374 FBI7369:FBI7374 FLE7369:FLE7374 FVA7369:FVA7374 GEW7369:GEW7374 GOS7369:GOS7374 GYO7369:GYO7374 HIK7369:HIK7374 HSG7369:HSG7374 ICC7369:ICC7374 ILY7369:ILY7374 IVU7369:IVU7374 JFQ7369:JFQ7374 JPM7369:JPM7374 JZI7369:JZI7374 KJE7369:KJE7374 KTA7369:KTA7374 LCW7369:LCW7374 LMS7369:LMS7374 LWO7369:LWO7374 MGK7369:MGK7374 MQG7369:MQG7374 NAC7369:NAC7374 NJY7369:NJY7374 NTU7369:NTU7374 ODQ7369:ODQ7374 ONM7369:ONM7374 OXI7369:OXI7374 PHE7369:PHE7374 PRA7369:PRA7374 QAW7369:QAW7374 QKS7369:QKS7374 QUO7369:QUO7374 REK7369:REK7374 ROG7369:ROG7374 RYC7369:RYC7374 SHY7369:SHY7374 SRU7369:SRU7374 TBQ7369:TBQ7374 TLM7369:TLM7374 TVI7369:TVI7374 UFE7369:UFE7374 UPA7369:UPA7374 UYW7369:UYW7374 VIS7369:VIS7374 VSO7369:VSO7374 WCK7369:WCK7374 WMG7369:WMG7374 WWC7369:WWC7374 U7377:U7380 JQ7377:JQ7380 TM7377:TM7380 ADI7377:ADI7380 ANE7377:ANE7380 AXA7377:AXA7380 BGW7377:BGW7380 BQS7377:BQS7380 CAO7377:CAO7380 CKK7377:CKK7380 CUG7377:CUG7380 DEC7377:DEC7380 DNY7377:DNY7380 DXU7377:DXU7380 EHQ7377:EHQ7380 ERM7377:ERM7380 FBI7377:FBI7380 FLE7377:FLE7380 FVA7377:FVA7380 GEW7377:GEW7380 GOS7377:GOS7380 GYO7377:GYO7380 HIK7377:HIK7380 HSG7377:HSG7380 ICC7377:ICC7380 ILY7377:ILY7380 IVU7377:IVU7380 JFQ7377:JFQ7380 JPM7377:JPM7380 JZI7377:JZI7380 KJE7377:KJE7380 KTA7377:KTA7380 LCW7377:LCW7380 LMS7377:LMS7380 LWO7377:LWO7380 MGK7377:MGK7380 MQG7377:MQG7380 NAC7377:NAC7380 NJY7377:NJY7380 NTU7377:NTU7380 ODQ7377:ODQ7380 ONM7377:ONM7380 OXI7377:OXI7380 PHE7377:PHE7380 PRA7377:PRA7380 QAW7377:QAW7380 QKS7377:QKS7380 QUO7377:QUO7380 REK7377:REK7380 ROG7377:ROG7380 RYC7377:RYC7380 SHY7377:SHY7380 SRU7377:SRU7380 TBQ7377:TBQ7380 TLM7377:TLM7380 TVI7377:TVI7380 UFE7377:UFE7380 UPA7377:UPA7380 UYW7377:UYW7380 VIS7377:VIS7380 VSO7377:VSO7380 WCK7377:WCK7380 WMG7377:WMG7380 WWC7377:WWC7380 U7401:U7404 U7415:U7422 JQ7415:JQ7422 TM7415:TM7422 ADI7415:ADI7422 ANE7415:ANE7422 AXA7415:AXA7422 BGW7415:BGW7422 BQS7415:BQS7422 CAO7415:CAO7422 CKK7415:CKK7422 CUG7415:CUG7422 DEC7415:DEC7422 DNY7415:DNY7422 DXU7415:DXU7422 EHQ7415:EHQ7422 ERM7415:ERM7422 FBI7415:FBI7422 FLE7415:FLE7422 FVA7415:FVA7422 GEW7415:GEW7422 GOS7415:GOS7422 GYO7415:GYO7422 HIK7415:HIK7422 HSG7415:HSG7422 ICC7415:ICC7422 ILY7415:ILY7422 IVU7415:IVU7422 JFQ7415:JFQ7422 JPM7415:JPM7422 JZI7415:JZI7422 KJE7415:KJE7422 KTA7415:KTA7422 LCW7415:LCW7422 LMS7415:LMS7422 LWO7415:LWO7422 MGK7415:MGK7422 MQG7415:MQG7422 NAC7415:NAC7422 NJY7415:NJY7422 NTU7415:NTU7422 ODQ7415:ODQ7422 ONM7415:ONM7422 OXI7415:OXI7422 PHE7415:PHE7422 PRA7415:PRA7422 QAW7415:QAW7422 QKS7415:QKS7422 QUO7415:QUO7422 REK7415:REK7422 ROG7415:ROG7422 RYC7415:RYC7422 SHY7415:SHY7422 SRU7415:SRU7422 TBQ7415:TBQ7422 TLM7415:TLM7422 TVI7415:TVI7422 UFE7415:UFE7422 UPA7415:UPA7422 UYW7415:UYW7422 VIS7415:VIS7422 VSO7415:VSO7422 WCK7415:WCK7422 WMG7415:WMG7422 WWC7415:WWC7422 U7441:U7447 JQ7441:JQ7447 TM7441:TM7447 ADI7441:ADI7447 ANE7441:ANE7447 AXA7441:AXA7447 BGW7441:BGW7447 BQS7441:BQS7447 CAO7441:CAO7447 CKK7441:CKK7447 CUG7441:CUG7447 DEC7441:DEC7447 DNY7441:DNY7447 DXU7441:DXU7447 EHQ7441:EHQ7447 ERM7441:ERM7447 FBI7441:FBI7447 FLE7441:FLE7447 FVA7441:FVA7447 GEW7441:GEW7447 GOS7441:GOS7447 GYO7441:GYO7447 HIK7441:HIK7447 HSG7441:HSG7447 ICC7441:ICC7447 ILY7441:ILY7447 IVU7441:IVU7447 JFQ7441:JFQ7447 JPM7441:JPM7447 JZI7441:JZI7447 KJE7441:KJE7447 KTA7441:KTA7447 LCW7441:LCW7447 LMS7441:LMS7447 LWO7441:LWO7447 MGK7441:MGK7447 MQG7441:MQG7447 NAC7441:NAC7447 NJY7441:NJY7447 NTU7441:NTU7447 ODQ7441:ODQ7447 ONM7441:ONM7447 OXI7441:OXI7447 PHE7441:PHE7447 PRA7441:PRA7447 QAW7441:QAW7447 QKS7441:QKS7447 QUO7441:QUO7447 REK7441:REK7447 ROG7441:ROG7447 RYC7441:RYC7447 SHY7441:SHY7447 SRU7441:SRU7447 TBQ7441:TBQ7447 TLM7441:TLM7447 TVI7441:TVI7447 UFE7441:UFE7447 UPA7441:UPA7447 UYW7441:UYW7447 VIS7441:VIS7447 VSO7441:VSO7447 WCK7441:WCK7447 WMG7441:WMG7447 WWC7441:WWC7447 U7457:U7459 JQ7473:JQ7477 TM7473:TM7477 ADI7473:ADI7477 ANE7473:ANE7477 AXA7473:AXA7477 BGW7473:BGW7477 BQS7473:BQS7477 CAO7473:CAO7477 CKK7473:CKK7477 CUG7473:CUG7477 DEC7473:DEC7477 DNY7473:DNY7477 DXU7473:DXU7477 EHQ7473:EHQ7477 ERM7473:ERM7477 FBI7473:FBI7477 FLE7473:FLE7477 FVA7473:FVA7477 GEW7473:GEW7477 GOS7473:GOS7477 GYO7473:GYO7477 HIK7473:HIK7477 HSG7473:HSG7477 ICC7473:ICC7477 ILY7473:ILY7477 IVU7473:IVU7477 JFQ7473:JFQ7477 JPM7473:JPM7477 JZI7473:JZI7477 KJE7473:KJE7477 KTA7473:KTA7477 LCW7473:LCW7477 LMS7473:LMS7477 LWO7473:LWO7477 MGK7473:MGK7477 MQG7473:MQG7477 NAC7473:NAC7477 NJY7473:NJY7477 NTU7473:NTU7477 ODQ7473:ODQ7477 ONM7473:ONM7477 OXI7473:OXI7477 PHE7473:PHE7477 PRA7473:PRA7477 QAW7473:QAW7477 QKS7473:QKS7477 QUO7473:QUO7477 REK7473:REK7477 ROG7473:ROG7477 RYC7473:RYC7477 SHY7473:SHY7477 SRU7473:SRU7477 TBQ7473:TBQ7477 TLM7473:TLM7477 TVI7473:TVI7477 UFE7473:UFE7477 UPA7473:UPA7477 UYW7473:UYW7477 VIS7473:VIS7477 VSO7473:VSO7477 WCK7473:WCK7477 WMG7473:WMG7477 WWC7473:WWC7477 U7473:U7477 U7524:U7527 JQ7524:JQ7527 TM7524:TM7527 ADI7524:ADI7527 ANE7524:ANE7527 AXA7524:AXA7527 BGW7524:BGW7527 BQS7524:BQS7527 CAO7524:CAO7527 CKK7524:CKK7527 CUG7524:CUG7527 DEC7524:DEC7527 DNY7524:DNY7527 DXU7524:DXU7527 EHQ7524:EHQ7527 ERM7524:ERM7527 FBI7524:FBI7527 FLE7524:FLE7527 FVA7524:FVA7527 GEW7524:GEW7527 GOS7524:GOS7527 GYO7524:GYO7527 HIK7524:HIK7527 HSG7524:HSG7527 ICC7524:ICC7527 ILY7524:ILY7527 IVU7524:IVU7527 JFQ7524:JFQ7527 JPM7524:JPM7527 JZI7524:JZI7527 KJE7524:KJE7527 KTA7524:KTA7527 LCW7524:LCW7527 LMS7524:LMS7527 LWO7524:LWO7527 MGK7524:MGK7527 MQG7524:MQG7527 NAC7524:NAC7527 NJY7524:NJY7527 NTU7524:NTU7527 ODQ7524:ODQ7527 ONM7524:ONM7527 OXI7524:OXI7527 PHE7524:PHE7527 PRA7524:PRA7527 QAW7524:QAW7527 QKS7524:QKS7527 QUO7524:QUO7527 REK7524:REK7527 ROG7524:ROG7527 RYC7524:RYC7527 SHY7524:SHY7527 SRU7524:SRU7527 TBQ7524:TBQ7527 TLM7524:TLM7527 TVI7524:TVI7527 UFE7524:UFE7527 UPA7524:UPA7527 UYW7524:UYW7527 VIS7524:VIS7527 VSO7524:VSO7527 WCK7524:WCK7527 WMG7524:WMG7527 WWC7524:WWC7527 U7529 JQ7529 TM7529 ADI7529 ANE7529 AXA7529 BGW7529 BQS7529 CAO7529 CKK7529 CUG7529 DEC7529 DNY7529 DXU7529 EHQ7529 ERM7529 FBI7529 FLE7529 FVA7529 GEW7529 GOS7529 GYO7529 HIK7529 HSG7529 ICC7529 ILY7529 IVU7529 JFQ7529 JPM7529 JZI7529 KJE7529 KTA7529 LCW7529 LMS7529 LWO7529 MGK7529 MQG7529 NAC7529 NJY7529 NTU7529 ODQ7529 ONM7529 OXI7529 PHE7529 PRA7529 QAW7529 QKS7529 QUO7529 REK7529 ROG7529 RYC7529 SHY7529 SRU7529 TBQ7529 TLM7529 TVI7529 UFE7529 UPA7529 UYW7529 VIS7529 VSO7529 WCK7529 WMG7529 WWC7529 U7543:U7547 U7554:U7561 JQ7554:JQ7561 TM7554:TM7561 ADI7554:ADI7561 ANE7554:ANE7561 AXA7554:AXA7561 BGW7554:BGW7561 BQS7554:BQS7561 CAO7554:CAO7561 CKK7554:CKK7561 CUG7554:CUG7561 DEC7554:DEC7561 DNY7554:DNY7561 DXU7554:DXU7561 EHQ7554:EHQ7561 ERM7554:ERM7561 FBI7554:FBI7561 FLE7554:FLE7561 FVA7554:FVA7561 GEW7554:GEW7561 GOS7554:GOS7561 GYO7554:GYO7561 HIK7554:HIK7561 HSG7554:HSG7561 ICC7554:ICC7561 ILY7554:ILY7561 IVU7554:IVU7561 JFQ7554:JFQ7561 JPM7554:JPM7561 JZI7554:JZI7561 KJE7554:KJE7561 KTA7554:KTA7561 LCW7554:LCW7561 LMS7554:LMS7561 LWO7554:LWO7561 MGK7554:MGK7561 MQG7554:MQG7561 NAC7554:NAC7561 NJY7554:NJY7561 NTU7554:NTU7561 ODQ7554:ODQ7561 ONM7554:ONM7561 OXI7554:OXI7561 PHE7554:PHE7561 PRA7554:PRA7561 QAW7554:QAW7561 QKS7554:QKS7561 QUO7554:QUO7561 REK7554:REK7561 ROG7554:ROG7561 RYC7554:RYC7561 SHY7554:SHY7561 SRU7554:SRU7561 TBQ7554:TBQ7561 TLM7554:TLM7561 TVI7554:TVI7561 UFE7554:UFE7561 UPA7554:UPA7561 UYW7554:UYW7561 VIS7554:VIS7561 VSO7554:VSO7561 WCK7554:WCK7561 WMG7554:WMG7561 WWC7554:WWC7561 JQ7573:JQ7577 TM7573:TM7577 ADI7573:ADI7577 ANE7573:ANE7577 AXA7573:AXA7577 BGW7573:BGW7577 BQS7573:BQS7577 CAO7573:CAO7577 CKK7573:CKK7577 CUG7573:CUG7577 DEC7573:DEC7577 DNY7573:DNY7577 DXU7573:DXU7577 EHQ7573:EHQ7577 ERM7573:ERM7577 FBI7573:FBI7577 FLE7573:FLE7577 FVA7573:FVA7577 GEW7573:GEW7577 GOS7573:GOS7577 GYO7573:GYO7577 HIK7573:HIK7577 HSG7573:HSG7577 ICC7573:ICC7577 ILY7573:ILY7577 IVU7573:IVU7577 JFQ7573:JFQ7577 JPM7573:JPM7577 JZI7573:JZI7577 KJE7573:KJE7577 KTA7573:KTA7577 LCW7573:LCW7577 LMS7573:LMS7577 LWO7573:LWO7577 MGK7573:MGK7577 MQG7573:MQG7577 NAC7573:NAC7577 NJY7573:NJY7577 NTU7573:NTU7577 ODQ7573:ODQ7577 ONM7573:ONM7577 OXI7573:OXI7577 PHE7573:PHE7577 PRA7573:PRA7577 QAW7573:QAW7577 QKS7573:QKS7577 QUO7573:QUO7577 REK7573:REK7577 ROG7573:ROG7577 RYC7573:RYC7577 SHY7573:SHY7577 SRU7573:SRU7577 TBQ7573:TBQ7577 TLM7573:TLM7577 TVI7573:TVI7577 UFE7573:UFE7577 UPA7573:UPA7577 UYW7573:UYW7577 VIS7573:VIS7577 VSO7573:VSO7577 WCK7573:WCK7577 WMG7573:WMG7577 WWC7821:WWC7826 U7317:U7327 U7329:U7343 JQ7579:JQ7586 TM7579:TM7586 ADI7579:ADI7586 ANE7579:ANE7586 AXA7579:AXA7586 BGW7579:BGW7586 BQS7579:BQS7586 CAO7579:CAO7586 CKK7579:CKK7586 CUG7579:CUG7586 DEC7579:DEC7586 DNY7579:DNY7586 DXU7579:DXU7586 EHQ7579:EHQ7586 ERM7579:ERM7586 FBI7579:FBI7586 FLE7579:FLE7586 FVA7579:FVA7586 GEW7579:GEW7586 GOS7579:GOS7586 GYO7579:GYO7586 HIK7579:HIK7586 HSG7579:HSG7586 ICC7579:ICC7586 ILY7579:ILY7586 IVU7579:IVU7586 JFQ7579:JFQ7586 JPM7579:JPM7586 JZI7579:JZI7586 KJE7579:KJE7586 KTA7579:KTA7586 LCW7579:LCW7586 LMS7579:LMS7586 LWO7579:LWO7586 MGK7579:MGK7586 MQG7579:MQG7586 NAC7579:NAC7586 NJY7579:NJY7586 NTU7579:NTU7586 ODQ7579:ODQ7586 ONM7579:ONM7586 OXI7579:OXI7586 PHE7579:PHE7586 PRA7579:PRA7586 QAW7579:QAW7586 QKS7579:QKS7586 QUO7579:QUO7586 REK7579:REK7586 ROG7579:ROG7586 RYC7579:RYC7586 SHY7579:SHY7586 SRU7579:SRU7586 TBQ7579:TBQ7586 TLM7579:TLM7586 TVI7579:TVI7586 UFE7579:UFE7586 UPA7579:UPA7586 UYW7579:UYW7586 VIS7579:VIS7586 WMG7579:WMG7586 U7622:U7626 U7632:U7637 JQ7633:JQ7637 TM7633:TM7637 ADI7633:ADI7637 ANE7633:ANE7637 AXA7633:AXA7637 BGW7633:BGW7637 BQS7633:BQS7637 CAO7633:CAO7637 CKK7633:CKK7637 CUG7633:CUG7637 DEC7633:DEC7637 DNY7633:DNY7637 DXU7633:DXU7637 EHQ7633:EHQ7637 ERM7633:ERM7637 FBI7633:FBI7637 FLE7633:FLE7637 FVA7633:FVA7637 GEW7633:GEW7637 GOS7633:GOS7637 GYO7633:GYO7637 HIK7633:HIK7637 HSG7633:HSG7637 ICC7633:ICC7637 ILY7633:ILY7637 IVU7633:IVU7637 JFQ7633:JFQ7637 JPM7633:JPM7637 JZI7633:JZI7637 KJE7633:KJE7637 KTA7633:KTA7637 LCW7633:LCW7637 LMS7633:LMS7637 LWO7633:LWO7637 MGK7633:MGK7637 MQG7633:MQG7637 NAC7633:NAC7637 NJY7633:NJY7637 NTU7633:NTU7637 ODQ7633:ODQ7637 ONM7633:ONM7637 OXI7633:OXI7637 PHE7633:PHE7637 PRA7633:PRA7637 QAW7633:QAW7637 QKS7633:QKS7637 QUO7633:QUO7637 REK7633:REK7637 ROG7633:ROG7637 RYC7633:RYC7637 SHY7633:SHY7637 SRU7633:SRU7637 TBQ7633:TBQ7637 TLM7633:TLM7637 TVI7633:TVI7637 UFE7633:UFE7637 UPA7633:UPA7637 UYW7633:UYW7637 VIS7633:VIS7637 VSO7633:VSO7637 WCK7633:WCK7637 WMG7633:WMG7637 U7663 U7665:U7666 JQ7665:JQ7666 TM7665:TM7666 ADI7665:ADI7666 ANE7665:ANE7666 AXA7665:AXA7666 BGW7665:BGW7666 BQS7665:BQS7666 CAO7665:CAO7666 CKK7665:CKK7666 CUG7665:CUG7666 DEC7665:DEC7666 DNY7665:DNY7666 DXU7665:DXU7666 EHQ7665:EHQ7666 ERM7665:ERM7666 FBI7665:FBI7666 FLE7665:FLE7666 FVA7665:FVA7666 GEW7665:GEW7666 GOS7665:GOS7666 GYO7665:GYO7666 HIK7665:HIK7666 HSG7665:HSG7666 ICC7665:ICC7666 ILY7665:ILY7666 IVU7665:IVU7666 JFQ7665:JFQ7666 JPM7665:JPM7666 JZI7665:JZI7666 KJE7665:KJE7666 KTA7665:KTA7666 LCW7665:LCW7666 LMS7665:LMS7666 LWO7665:LWO7666 MGK7665:MGK7666 MQG7665:MQG7666 NAC7665:NAC7666 NJY7665:NJY7666 NTU7665:NTU7666 ODQ7665:ODQ7666 ONM7665:ONM7666 OXI7665:OXI7666 PHE7665:PHE7666 PRA7665:PRA7666 QAW7665:QAW7666 QKS7665:QKS7666 QUO7665:QUO7666 REK7665:REK7666 ROG7665:ROG7666 RYC7665:RYC7666 SHY7665:SHY7666 SRU7665:SRU7666 TBQ7665:TBQ7666 TLM7665:TLM7666 TVI7665:TVI7666 UFE7665:UFE7666 UPA7665:UPA7666 UYW7665:UYW7666 VIS7665:VIS7666 VSO7665:VSO7666 WCK7665:WCK7666 WMG7665:WMG7666 U7689:U7690 U7677 U7682:U7683 JQ7682:JQ7683 TM7682:TM7683 ADI7682:ADI7683 ANE7682:ANE7683 AXA7682:AXA7683 BGW7682:BGW7683 BQS7682:BQS7683 CAO7682:CAO7683 CKK7682:CKK7683 CUG7682:CUG7683 DEC7682:DEC7683 DNY7682:DNY7683 DXU7682:DXU7683 EHQ7682:EHQ7683 ERM7682:ERM7683 FBI7682:FBI7683 FLE7682:FLE7683 FVA7682:FVA7683 GEW7682:GEW7683 GOS7682:GOS7683 GYO7682:GYO7683 HIK7682:HIK7683 HSG7682:HSG7683 ICC7682:ICC7683 ILY7682:ILY7683 IVU7682:IVU7683 JFQ7682:JFQ7683 JPM7682:JPM7683 JZI7682:JZI7683 KJE7682:KJE7683 KTA7682:KTA7683 LCW7682:LCW7683 LMS7682:LMS7683 LWO7682:LWO7683 MGK7682:MGK7683 MQG7682:MQG7683 NAC7682:NAC7683 NJY7682:NJY7683 NTU7682:NTU7683 ODQ7682:ODQ7683 ONM7682:ONM7683 OXI7682:OXI7683 PHE7682:PHE7683 PRA7682:PRA7683 QAW7682:QAW7683 QKS7682:QKS7683 QUO7682:QUO7683 REK7682:REK7683 ROG7682:ROG7683 RYC7682:RYC7683 SHY7682:SHY7683 SRU7682:SRU7683 TBQ7682:TBQ7683 TLM7682:TLM7683 TVI7682:TVI7683 UFE7682:UFE7683 UPA7682:UPA7683 UYW7682:UYW7683 VIS7682:VIS7683 VSO7682:VSO7683 WCK7682:WCK7683 WMG7682:WMG7683 WWC7682:WWC7683 U7687 JQ7687 TM7687 ADI7687 ANE7687 AXA7687 BGW7687 BQS7687 CAO7687 CKK7687 CUG7687 DEC7687 DNY7687 DXU7687 EHQ7687 ERM7687 FBI7687 FLE7687 FVA7687 GEW7687 GOS7687 GYO7687 HIK7687 HSG7687 ICC7687 ILY7687 IVU7687 JFQ7687 JPM7687 JZI7687 KJE7687 KTA7687 LCW7687 LMS7687 LWO7687 MGK7687 MQG7687 NAC7687 NJY7687 NTU7687 ODQ7687 ONM7687 OXI7687 PHE7687 PRA7687 QAW7687 QKS7687 QUO7687 REK7687 ROG7687 RYC7687 SHY7687 SRU7687 TBQ7687 TLM7687 TVI7687 UFE7687 UPA7687 UYW7687 VIS7687 VSO7687 WCK7687 WMG7687 WWC7687 JQ7689:JQ7690 TM7689:TM7690 ADI7689:ADI7690 ANE7689:ANE7690 AXA7689:AXA7690 BGW7689:BGW7690 BQS7689:BQS7690 CAO7689:CAO7690 CKK7689:CKK7690 CUG7689:CUG7690 DEC7689:DEC7690 DNY7689:DNY7690 DXU7689:DXU7690 EHQ7689:EHQ7690 ERM7689:ERM7690 FBI7689:FBI7690 FLE7689:FLE7690 FVA7689:FVA7690 GEW7689:GEW7690 GOS7689:GOS7690 GYO7689:GYO7690 HIK7689:HIK7690 HSG7689:HSG7690 ICC7689:ICC7690 ILY7689:ILY7690 IVU7689:IVU7690 JFQ7689:JFQ7690 JPM7689:JPM7690 JZI7689:JZI7690 KJE7689:KJE7690 KTA7689:KTA7690 LCW7689:LCW7690 LMS7689:LMS7690 LWO7689:LWO7690 MGK7689:MGK7690 MQG7689:MQG7690 NAC7689:NAC7690 NJY7689:NJY7690 NTU7689:NTU7690 ODQ7689:ODQ7690 ONM7689:ONM7690 OXI7689:OXI7690 PHE7689:PHE7690 PRA7689:PRA7690 QAW7689:QAW7690 QKS7689:QKS7690 QUO7689:QUO7690 REK7689:REK7690 ROG7689:ROG7690 RYC7689:RYC7690 SHY7689:SHY7690 SRU7689:SRU7690 TBQ7689:TBQ7690 TLM7689:TLM7690 TVI7689:TVI7690 UFE7689:UFE7690 UPA7689:UPA7690 UYW7689:UYW7690 VIS7689:VIS7690 VSO7689:VSO7690 WWC7729:WWC7735 WCK7689:WCK7690 U7705:U7708 JQ7708 TM7708 ADI7708 ANE7708 AXA7708 BGW7708 BQS7708 CAO7708 CKK7708 CUG7708 DEC7708 DNY7708 DXU7708 EHQ7708 ERM7708 FBI7708 FLE7708 FVA7708 GEW7708 GOS7708 GYO7708 HIK7708 HSG7708 ICC7708 ILY7708 IVU7708 JFQ7708 JPM7708 JZI7708 KJE7708 KTA7708 LCW7708 LMS7708 LWO7708 MGK7708 MQG7708 NAC7708 NJY7708 NTU7708 ODQ7708 ONM7708 OXI7708 PHE7708 PRA7708 QAW7708 QKS7708 QUO7708 REK7708 ROG7708 RYC7708 SHY7708 SRU7708 TBQ7708 TLM7708 TVI7708 UFE7708 UPA7708 UYW7708 VIS7708 VSO7708 WCK7708 WMG7708 WWC7708 U7748:U7753 JQ7752:JQ7753 TM7752:TM7753 ADI7752:ADI7753 ANE7752:ANE7753 AXA7752:AXA7753 BGW7752:BGW7753 BQS7752:BQS7753 CAO7752:CAO7753 CKK7752:CKK7753 CUG7752:CUG7753 DEC7752:DEC7753 DNY7752:DNY7753 DXU7752:DXU7753 EHQ7752:EHQ7753 ERM7752:ERM7753 FBI7752:FBI7753 FLE7752:FLE7753 FVA7752:FVA7753 GEW7752:GEW7753 GOS7752:GOS7753 GYO7752:GYO7753 HIK7752:HIK7753 HSG7752:HSG7753 ICC7752:ICC7753 ILY7752:ILY7753 IVU7752:IVU7753 JFQ7752:JFQ7753 JPM7752:JPM7753 JZI7752:JZI7753 KJE7752:KJE7753 KTA7752:KTA7753 LCW7752:LCW7753 LMS7752:LMS7753 LWO7752:LWO7753 MGK7752:MGK7753 MQG7752:MQG7753 NAC7752:NAC7753 NJY7752:NJY7753 NTU7752:NTU7753 ODQ7752:ODQ7753 ONM7752:ONM7753 OXI7752:OXI7753 PHE7752:PHE7753 PRA7752:PRA7753 QAW7752:QAW7753 QKS7752:QKS7753 QUO7752:QUO7753 REK7752:REK7753 ROG7752:ROG7753 RYC7752:RYC7753 SHY7752:SHY7753 SRU7752:SRU7753 TBQ7752:TBQ7753 TLM7752:TLM7753 TVI7752:TVI7753 UFE7752:UFE7753 UPA7752:UPA7753 UYW7752:UYW7753 VIS7752:VIS7753 VSO7752:VSO7753 WCK7752:WCK7753 WMG7752:WMG7753 WWC7752:WWC7753 U7758:U7766 JQ7758:JQ7766 TM7758:TM7766 ADI7758:ADI7766 ANE7758:ANE7766 AXA7758:AXA7766 BGW7758:BGW7766 BQS7758:BQS7766 CAO7758:CAO7766 CKK7758:CKK7766 CUG7758:CUG7766 DEC7758:DEC7766 DNY7758:DNY7766 DXU7758:DXU7766 EHQ7758:EHQ7766 ERM7758:ERM7766 FBI7758:FBI7766 FLE7758:FLE7766 FVA7758:FVA7766 GEW7758:GEW7766 GOS7758:GOS7766 GYO7758:GYO7766 HIK7758:HIK7766 HSG7758:HSG7766 ICC7758:ICC7766 ILY7758:ILY7766 IVU7758:IVU7766 JFQ7758:JFQ7766 JPM7758:JPM7766 JZI7758:JZI7766 KJE7758:KJE7766 KTA7758:KTA7766 LCW7758:LCW7766 LMS7758:LMS7766 LWO7758:LWO7766 MGK7758:MGK7766 MQG7758:MQG7766 NAC7758:NAC7766 NJY7758:NJY7766 NTU7758:NTU7766 ODQ7758:ODQ7766 ONM7758:ONM7766 OXI7758:OXI7766 PHE7758:PHE7766 PRA7758:PRA7766 QAW7758:QAW7766 QKS7758:QKS7766 QUO7758:QUO7766 REK7758:REK7766 ROG7758:ROG7766 RYC7758:RYC7766 SHY7758:SHY7766 SRU7758:SRU7766 TBQ7758:TBQ7766 TLM7758:TLM7766 TVI7758:TVI7766 UFE7758:UFE7766 UPA7758:UPA7766 UYW7758:UYW7766 VIS7758:VIS7766 VSO7758:VSO7766 WCK7758:WCK7766 WMG7758:WMG7766 WWC7758:WWC7766 U7780:U7787 JQ7780 TM7780 ADI7780 ANE7780 AXA7780 BGW7780 BQS7780 CAO7780 CKK7780 CUG7780 DEC7780 DNY7780 DXU7780 EHQ7780 ERM7780 FBI7780 FLE7780 FVA7780 GEW7780 GOS7780 GYO7780 HIK7780 HSG7780 ICC7780 ILY7780 IVU7780 JFQ7780 JPM7780 JZI7780 KJE7780 KTA7780 LCW7780 LMS7780 LWO7780 MGK7780 MQG7780 NAC7780 NJY7780 NTU7780 ODQ7780 ONM7780 OXI7780 PHE7780 PRA7780 QAW7780 QKS7780 QUO7780 REK7780 ROG7780 RYC7780 SHY7780 SRU7780 TBQ7780 TLM7780 TVI7780 UFE7780 UPA7780 UYW7780 VIS7780 VSO7780 WCK7780 WMG7780 WWC7780 U7791:U7792 JQ7791:JQ7792 TM7791:TM7792 ADI7791:ADI7792 ANE7791:ANE7792 AXA7791:AXA7792 BGW7791:BGW7792 BQS7791:BQS7792 CAO7791:CAO7792 CKK7791:CKK7792 CUG7791:CUG7792 DEC7791:DEC7792 DNY7791:DNY7792 DXU7791:DXU7792 EHQ7791:EHQ7792 ERM7791:ERM7792 FBI7791:FBI7792 FLE7791:FLE7792 FVA7791:FVA7792 GEW7791:GEW7792 GOS7791:GOS7792 GYO7791:GYO7792 HIK7791:HIK7792 HSG7791:HSG7792 ICC7791:ICC7792 ILY7791:ILY7792 IVU7791:IVU7792 JFQ7791:JFQ7792 JPM7791:JPM7792 JZI7791:JZI7792 KJE7791:KJE7792 KTA7791:KTA7792 LCW7791:LCW7792 LMS7791:LMS7792 LWO7791:LWO7792 MGK7791:MGK7792 MQG7791:MQG7792 NAC7791:NAC7792 NJY7791:NJY7792 NTU7791:NTU7792 ODQ7791:ODQ7792 ONM7791:ONM7792 OXI7791:OXI7792 PHE7791:PHE7792 PRA7791:PRA7792 QAW7791:QAW7792 QKS7791:QKS7792 U3491:U3559 WWC3491:WWC3581 JQ3491:JQ3581 TM3491:TM3581 ADI3491:ADI3581 ANE3491:ANE3581 AXA3491:AXA3581 BGW3491:BGW3581 BQS3491:BQS3581 CAO3491:CAO3581 CKK3491:CKK3581 CUG3491:CUG3581 DEC3491:DEC3581 DNY3491:DNY3581 DXU3491:DXU3581 EHQ3491:EHQ3581 ERM3491:ERM3581 FBI3491:FBI3581 FLE3491:FLE3581 FVA3491:FVA3581 GEW3491:GEW3581 GOS3491:GOS3581 GYO3491:GYO3581 HIK3491:HIK3581 HSG3491:HSG3581 ICC3491:ICC3581 ILY3491:ILY3581 IVU3491:IVU3581 JFQ3491:JFQ3581 JPM3491:JPM3581 JZI3491:JZI3581 KJE3491:KJE3581 KTA3491:KTA3581 LCW3491:LCW3581 LMS3491:LMS3581 LWO3491:LWO3581 MGK3491:MGK3581 MQG3491:MQG3581 NAC3491:NAC3581 NJY3491:NJY3581 NTU3491:NTU3581 ODQ3491:ODQ3581 ONM3491:ONM3581 OXI3491:OXI3581 PHE3491:PHE3581 PRA3491:PRA3581 QAW3491:QAW3581 QKS3491:QKS3581 QUO3491:QUO3581 REK3491:REK3581 ROG3491:ROG3581 RYC3491:RYC3581 SHY3491:SHY3581 SRU3491:SRU3581 TBQ3491:TBQ3581 TLM3491:TLM3581 TVI3491:TVI3581 UFE3491:UFE3581 UPA3491:UPA3581 UYW3491:UYW3581 VIS3491:VIS3581 VSO3491:VSO3581 WCK3491:WCK3581 U7598 U7657 U69:U105 U381:U402 U410:U430 U432:U433 U435 U2926:U3003 U1467:U1468 U1479:U1480 U1524:U1527 U1118 U1075 U1079:U1080 U1085:U1086 U1088 U1093 U4068:U4093 U4114:U4129 U7011:U7013 U7019</xm:sqref>
        </x14:dataValidation>
        <x14:dataValidation type="list" allowBlank="1" showInputMessage="1" showErrorMessage="1" errorTitle="Внимание" error="Введено недопустимое значение" xr:uid="{00000000-0002-0000-0300-0000B6000000}">
          <x14:formula1>
            <xm:f>$O$3:$O$12</xm:f>
          </x14:formula1>
          <xm:sqref>WVW8205 WVW8248 WMA8248 WCE8248 VSI8248 VIM8248 UYQ8248 UOU8248 UEY8248 TVC8248 TLG8248 TBK8248 SRO8248 SHS8248 RXW8248 ROA8248 REE8248 QUI8248 QKM8248 QAQ8248 PQU8248 PGY8248 OXC8248 ONG8248 ODK8248 NTO8248 NJS8248 MZW8248 MQA8248 MGE8248 LWI8248 LMM8248 LCQ8248 KSU8248 KIY8248 JZC8248 JPG8248 JFK8248 IVO8248 ILS8248 IBW8248 HSA8248 HIE8248 GYI8248 GOM8248 GEQ8248 FUU8248 FKY8248 FBC8248 ERG8248 EHK8248 DXO8248 DNS8248 DDW8248 CUA8248 CKE8248 CAI8248 BQM8248 BGQ8248 AWU8248 AMY8248 ADC8248 TG8248 JK8248 JK8210:JK8229 WVW8210:WVW8229 WMA8210:WMA8229 WCE8210:WCE8229 VSI8210:VSI8229 VIM8210:VIM8229 UYQ8210:UYQ8229 UOU8210:UOU8229 UEY8210:UEY8229 TVC8210:TVC8229 TLG8210:TLG8229 TBK8210:TBK8229 SRO8210:SRO8229 SHS8210:SHS8229 RXW8210:RXW8229 ROA8210:ROA8229 REE8210:REE8229 QUI8210:QUI8229 QKM8210:QKM8229 QAQ8210:QAQ8229 PQU8210:PQU8229 PGY8210:PGY8229 OXC8210:OXC8229 ONG8210:ONG8229 ODK8210:ODK8229 NTO8210:NTO8229 NJS8210:NJS8229 MZW8210:MZW8229 MQA8210:MQA8229 MGE8210:MGE8229 LWI8210:LWI8229 LMM8210:LMM8229 LCQ8210:LCQ8229 KSU8210:KSU8229 KIY8210:KIY8229 JZC8210:JZC8229 JPG8210:JPG8229 JFK8210:JFK8229 IVO8210:IVO8229 ILS8210:ILS8229 IBW8210:IBW8229 HSA8210:HSA8229 HIE8210:HIE8229 GYI8210:GYI8229 GOM8210:GOM8229 GEQ8210:GEQ8229 FUU8210:FUU8229 FKY8210:FKY8229 FBC8210:FBC8229 ERG8210:ERG8229 EHK8210:EHK8229 DXO8210:DXO8229 DNS8210:DNS8229 DDW8210:DDW8229 CUA8210:CUA8229 CKE8210:CKE8229 CAI8210:CAI8229 BQM8210:BQM8229 BGQ8210:BGQ8229 AWU8210:AWU8229 AMY8210:AMY8229 ADC8210:ADC8229 TG8210:TG8229 WMA8205 WCE8205 VSI8205 VIM8205 UYQ8205 UOU8205 UEY8205 TVC8205 TLG8205 TBK8205 SRO8205 SHS8205 RXW8205 ROA8205 REE8205 QUI8205 QKM8205 QAQ8205 PQU8205 PGY8205 OXC8205 ONG8205 ODK8205 NTO8205 NJS8205 MZW8205 MQA8205 MGE8205 LWI8205 LMM8205 LCQ8205 KSU8205 KIY8205 JZC8205 JPG8205 JFK8205 IVO8205 ILS8205 IBW8205 HSA8205 HIE8205 GYI8205 GOM8205 GEQ8205 FUU8205 FKY8205 FBC8205 ERG8205 EHK8205 DXO8205 DNS8205 DDW8205 CUA8205 CKE8205 CAI8205 BQM8205 BGQ8205 AWU8205 AMY8205 ADC8205 TG8205 JK8205 WVW1620:WVW1621 O1589:O1598 JK1589:JK1592 TG1589:TG1592 ADC1589:ADC1592 AMY1589:AMY1592 AWU1589:AWU1592 BGQ1589:BGQ1592 BQM1589:BQM1592 CAI1589:CAI1592 CKE1589:CKE1592 CUA1589:CUA1592 DDW1589:DDW1592 DNS1589:DNS1592 DXO1589:DXO1592 EHK1589:EHK1592 ERG1589:ERG1592 FBC1589:FBC1592 FKY1589:FKY1592 FUU1589:FUU1592 GEQ1589:GEQ1592 GOM1589:GOM1592 GYI1589:GYI1592 HIE1589:HIE1592 HSA1589:HSA1592 IBW1589:IBW1592 ILS1589:ILS1592 IVO1589:IVO1592 JFK1589:JFK1592 JPG1589:JPG1592 JZC1589:JZC1592 KIY1589:KIY1592 KSU1589:KSU1592 LCQ1589:LCQ1592 LMM1589:LMM1592 LWI1589:LWI1592 MGE1589:MGE1592 MQA1589:MQA1592 MZW1589:MZW1592 NJS1589:NJS1592 NTO1589:NTO1592 ODK1589:ODK1592 ONG1589:ONG1592 OXC1589:OXC1592 PGY1589:PGY1592 PQU1589:PQU1592 QAQ1589:QAQ1592 QKM1589:QKM1592 QUI1589:QUI1592 REE1589:REE1592 ROA1589:ROA1592 RXW1589:RXW1592 SHS1589:SHS1592 SRO1589:SRO1592 TBK1589:TBK1592 TLG1589:TLG1592 TVC1589:TVC1592 UEY1589:UEY1592 UOU1589:UOU1592 UYQ1589:UYQ1592 VIM1589:VIM1592 VSI1589:VSI1592 WCE1589:WCE1592 WMA1589:WMA1592 WVW1589:WVW1592 JK1597:JK1598 TG1597:TG1598 ADC1597:ADC1598 AMY1597:AMY1598 AWU1597:AWU1598 BGQ1597:BGQ1598 BQM1597:BQM1598 CAI1597:CAI1598 CKE1597:CKE1598 CUA1597:CUA1598 DDW1597:DDW1598 DNS1597:DNS1598 DXO1597:DXO1598 EHK1597:EHK1598 ERG1597:ERG1598 FBC1597:FBC1598 FKY1597:FKY1598 FUU1597:FUU1598 GEQ1597:GEQ1598 GOM1597:GOM1598 GYI1597:GYI1598 HIE1597:HIE1598 HSA1597:HSA1598 IBW1597:IBW1598 ILS1597:ILS1598 IVO1597:IVO1598 JFK1597:JFK1598 JPG1597:JPG1598 JZC1597:JZC1598 KIY1597:KIY1598 KSU1597:KSU1598 LCQ1597:LCQ1598 LMM1597:LMM1598 LWI1597:LWI1598 MGE1597:MGE1598 MQA1597:MQA1598 MZW1597:MZW1598 NJS1597:NJS1598 NTO1597:NTO1598 ODK1597:ODK1598 ONG1597:ONG1598 OXC1597:OXC1598 PGY1597:PGY1598 PQU1597:PQU1598 QAQ1597:QAQ1598 QKM1597:QKM1598 QUI1597:QUI1598 REE1597:REE1598 ROA1597:ROA1598 RXW1597:RXW1598 SHS1597:SHS1598 SRO1597:SRO1598 TBK1597:TBK1598 TLG1597:TLG1598 TVC1597:TVC1598 UEY1597:UEY1598 UOU1597:UOU1598 UYQ1597:UYQ1598 VIM1597:VIM1598 VSI1597:VSI1598 WCE1597:WCE1598 WMA1597:WMA1598 WVW1597:WVW1598 O1310 JK1620:JK1621 TG1620:TG1621 ADC1620:ADC1621 AMY1620:AMY1621 AWU1620:AWU1621 BGQ1620:BGQ1621 BQM1620:BQM1621 CAI1620:CAI1621 CKE1620:CKE1621 CUA1620:CUA1621 DDW1620:DDW1621 DNS1620:DNS1621 DXO1620:DXO1621 EHK1620:EHK1621 ERG1620:ERG1621 FBC1620:FBC1621 FKY1620:FKY1621 FUU1620:FUU1621 GEQ1620:GEQ1621 GOM1620:GOM1621 GYI1620:GYI1621 HIE1620:HIE1621 HSA1620:HSA1621 IBW1620:IBW1621 ILS1620:ILS1621 IVO1620:IVO1621 JFK1620:JFK1621 JPG1620:JPG1621 JZC1620:JZC1621 KIY1620:KIY1621 KSU1620:KSU1621 LCQ1620:LCQ1621 LMM1620:LMM1621 LWI1620:LWI1621 MGE1620:MGE1621 MQA1620:MQA1621 MZW1620:MZW1621 NJS1620:NJS1621 NTO1620:NTO1621 ODK1620:ODK1621 ONG1620:ONG1621 OXC1620:OXC1621 PGY1620:PGY1621 PQU1620:PQU1621 QAQ1620:QAQ1621 QKM1620:QKM1621 QUI1620:QUI1621 REE1620:REE1621 ROA1620:ROA1621 RXW1620:RXW1621 SHS1620:SHS1621 SRO1620:SRO1621 TBK1620:TBK1621 TLG1620:TLG1621 TVC1620:TVC1621 UEY1620:UEY1621 UOU1620:UOU1621 UYQ1620:UYQ1621 VIM1620:VIM1621 VSI1620:VSI1621 WCE1620:WCE1621 WMA1620:WMA1621 JK1626:JK1629 TG1626:TG1629 ADC1626:ADC1629 AMY1626:AMY1629 AWU1626:AWU1629 BGQ1626:BGQ1629 BQM1626:BQM1629 CAI1626:CAI1629 CKE1626:CKE1629 CUA1626:CUA1629 DDW1626:DDW1629 DNS1626:DNS1629 DXO1626:DXO1629 EHK1626:EHK1629 ERG1626:ERG1629 FBC1626:FBC1629 FKY1626:FKY1629 FUU1626:FUU1629 GEQ1626:GEQ1629 GOM1626:GOM1629 GYI1626:GYI1629 HIE1626:HIE1629 HSA1626:HSA1629 IBW1626:IBW1629 ILS1626:ILS1629 IVO1626:IVO1629 JFK1626:JFK1629 JPG1626:JPG1629 JZC1626:JZC1629 KIY1626:KIY1629 KSU1626:KSU1629 LCQ1626:LCQ1629 LMM1626:LMM1629 LWI1626:LWI1629 MGE1626:MGE1629 MQA1626:MQA1629 MZW1626:MZW1629 NJS1626:NJS1629 NTO1626:NTO1629 ODK1626:ODK1629 ONG1626:ONG1629 OXC1626:OXC1629 PGY1626:PGY1629 PQU1626:PQU1629 QAQ1626:QAQ1629 QKM1626:QKM1629 QUI1626:QUI1629 REE1626:REE1629 ROA1626:ROA1629 RXW1626:RXW1629 SHS1626:SHS1629 SRO1626:SRO1629 TBK1626:TBK1629 TLG1626:TLG1629 TVC1626:TVC1629 UEY1626:UEY1629 UOU1626:UOU1629 UYQ1626:UYQ1629 VIM1626:VIM1629 VSI1626:VSI1629 WCE1626:WCE1629 WMA1626:WMA1629 WVW1626:WVW1629 WVW1567:WVW1576 WMA1567:WMA1576 WCE1567:WCE1576 VSI1567:VSI1576 VIM1567:VIM1576 UYQ1567:UYQ1576 UOU1567:UOU1576 UEY1567:UEY1576 TVC1567:TVC1576 TLG1567:TLG1576 TBK1567:TBK1576 SRO1567:SRO1576 SHS1567:SHS1576 RXW1567:RXW1576 ROA1567:ROA1576 REE1567:REE1576 QUI1567:QUI1576 QKM1567:QKM1576 QAQ1567:QAQ1576 PQU1567:PQU1576 PGY1567:PGY1576 OXC1567:OXC1576 ONG1567:ONG1576 ODK1567:ODK1576 NTO1567:NTO1576 NJS1567:NJS1576 MZW1567:MZW1576 MQA1567:MQA1576 MGE1567:MGE1576 LWI1567:LWI1576 LMM1567:LMM1576 LCQ1567:LCQ1576 KSU1567:KSU1576 KIY1567:KIY1576 JZC1567:JZC1576 JPG1567:JPG1576 JFK1567:JFK1576 IVO1567:IVO1576 ILS1567:ILS1576 IBW1567:IBW1576 HSA1567:HSA1576 HIE1567:HIE1576 GYI1567:GYI1576 GOM1567:GOM1576 GEQ1567:GEQ1576 FUU1567:FUU1576 FKY1567:FKY1576 FBC1567:FBC1576 ERG1567:ERG1576 EHK1567:EHK1576 DXO1567:DXO1576 DNS1567:DNS1576 DDW1567:DDW1576 CUA1567:CUA1576 CKE1567:CKE1576 CAI1567:CAI1576 BQM1567:BQM1576 BGQ1567:BGQ1576 AWU1567:AWU1576 AMY1567:AMY1576 ADC1567:ADC1576 TG1567:TG1576 JK1567:JK1576 JK1633 TG1633 ADC1633 AMY1633 AWU1633 BGQ1633 BQM1633 CAI1633 CKE1633 CUA1633 DDW1633 DNS1633 DXO1633 EHK1633 ERG1633 FBC1633 FKY1633 FUU1633 GEQ1633 GOM1633 GYI1633 HIE1633 HSA1633 IBW1633 ILS1633 IVO1633 JFK1633 JPG1633 JZC1633 KIY1633 KSU1633 LCQ1633 LMM1633 LWI1633 MGE1633 MQA1633 MZW1633 NJS1633 NTO1633 ODK1633 ONG1633 OXC1633 PGY1633 PQU1633 QAQ1633 QKM1633 QUI1633 REE1633 ROA1633 RXW1633 SHS1633 SRO1633 TBK1633 TLG1633 TVC1633 UEY1633 UOU1633 UYQ1633 VIM1633 VSI1633 WCE1633 WMA1633 WVW1633 O1639:O1647 JK1639:JK1641 TG1639:TG1641 ADC1639:ADC1641 AMY1639:AMY1641 AWU1639:AWU1641 BGQ1639:BGQ1641 BQM1639:BQM1641 CAI1639:CAI1641 CKE1639:CKE1641 CUA1639:CUA1641 DDW1639:DDW1641 DNS1639:DNS1641 DXO1639:DXO1641 EHK1639:EHK1641 ERG1639:ERG1641 FBC1639:FBC1641 FKY1639:FKY1641 FUU1639:FUU1641 GEQ1639:GEQ1641 GOM1639:GOM1641 GYI1639:GYI1641 HIE1639:HIE1641 HSA1639:HSA1641 IBW1639:IBW1641 ILS1639:ILS1641 IVO1639:IVO1641 JFK1639:JFK1641 JPG1639:JPG1641 JZC1639:JZC1641 KIY1639:KIY1641 KSU1639:KSU1641 LCQ1639:LCQ1641 LMM1639:LMM1641 LWI1639:LWI1641 MGE1639:MGE1641 MQA1639:MQA1641 MZW1639:MZW1641 NJS1639:NJS1641 NTO1639:NTO1641 ODK1639:ODK1641 ONG1639:ONG1641 OXC1639:OXC1641 PGY1639:PGY1641 PQU1639:PQU1641 QAQ1639:QAQ1641 QKM1639:QKM1641 QUI1639:QUI1641 REE1639:REE1641 ROA1639:ROA1641 RXW1639:RXW1641 SHS1639:SHS1641 SRO1639:SRO1641 TBK1639:TBK1641 TLG1639:TLG1641 TVC1639:TVC1641 UEY1639:UEY1641 UOU1639:UOU1641 UYQ1639:UYQ1641 VIM1639:VIM1641 VSI1639:VSI1641 WCE1639:WCE1641 WMA1639:WMA1641 WVW1639:WVW1641 JK1645:JK1647 TG1645:TG1647 ADC1645:ADC1647 AMY1645:AMY1647 AWU1645:AWU1647 BGQ1645:BGQ1647 BQM1645:BQM1647 CAI1645:CAI1647 CKE1645:CKE1647 CUA1645:CUA1647 DDW1645:DDW1647 DNS1645:DNS1647 DXO1645:DXO1647 EHK1645:EHK1647 ERG1645:ERG1647 FBC1645:FBC1647 FKY1645:FKY1647 FUU1645:FUU1647 GEQ1645:GEQ1647 GOM1645:GOM1647 GYI1645:GYI1647 HIE1645:HIE1647 HSA1645:HSA1647 IBW1645:IBW1647 ILS1645:ILS1647 IVO1645:IVO1647 JFK1645:JFK1647 JPG1645:JPG1647 JZC1645:JZC1647 KIY1645:KIY1647 KSU1645:KSU1647 LCQ1645:LCQ1647 LMM1645:LMM1647 LWI1645:LWI1647 MGE1645:MGE1647 MQA1645:MQA1647 MZW1645:MZW1647 NJS1645:NJS1647 NTO1645:NTO1647 ODK1645:ODK1647 ONG1645:ONG1647 OXC1645:OXC1647 PGY1645:PGY1647 PQU1645:PQU1647 QAQ1645:QAQ1647 QKM1645:QKM1647 QUI1645:QUI1647 REE1645:REE1647 ROA1645:ROA1647 RXW1645:RXW1647 SHS1645:SHS1647 SRO1645:SRO1647 TBK1645:TBK1647 TLG1645:TLG1647 TVC1645:TVC1647 UEY1645:UEY1647 UOU1645:UOU1647 UYQ1645:UYQ1647 VIM1645:VIM1647 VSI1645:VSI1647 WCE1645:WCE1647 WMA1645:WMA1647 WVW1645:WVW1647 O1651:O1653 O1658:O1660 JK1523:JK1527 TG1523:TG1527 ADC1523:ADC1527 AMY1523:AMY1527 AWU1523:AWU1527 BGQ1523:BGQ1527 BQM1523:BQM1527 CAI1523:CAI1527 CKE1523:CKE1527 CUA1523:CUA1527 DDW1523:DDW1527 DNS1523:DNS1527 DXO1523:DXO1527 EHK1523:EHK1527 ERG1523:ERG1527 FBC1523:FBC1527 FKY1523:FKY1527 FUU1523:FUU1527 GEQ1523:GEQ1527 GOM1523:GOM1527 GYI1523:GYI1527 HIE1523:HIE1527 HSA1523:HSA1527 IBW1523:IBW1527 ILS1523:ILS1527 IVO1523:IVO1527 JFK1523:JFK1527 JPG1523:JPG1527 JZC1523:JZC1527 KIY1523:KIY1527 KSU1523:KSU1527 LCQ1523:LCQ1527 LMM1523:LMM1527 LWI1523:LWI1527 MGE1523:MGE1527 MQA1523:MQA1527 MZW1523:MZW1527 NJS1523:NJS1527 NTO1523:NTO1527 ODK1523:ODK1527 ONG1523:ONG1527 OXC1523:OXC1527 PGY1523:PGY1527 PQU1523:PQU1527 QAQ1523:QAQ1527 QKM1523:QKM1527 QUI1523:QUI1527 REE1523:REE1527 ROA1523:ROA1527 RXW1523:RXW1527 SHS1523:SHS1527 SRO1523:SRO1527 TBK1523:TBK1527 TLG1523:TLG1527 TVC1523:TVC1527 UEY1523:UEY1527 UOU1523:UOU1527 UYQ1523:UYQ1527 VIM1523:VIM1527 VSI1523:VSI1527 WCE1523:WCE1527 WMA1523:WMA1527 WVW1523:WVW1527 O1544:O1551 JK1544:JK1546 TG1544:TG1546 ADC1544:ADC1546 AMY1544:AMY1546 AWU1544:AWU1546 BGQ1544:BGQ1546 BQM1544:BQM1546 CAI1544:CAI1546 CKE1544:CKE1546 CUA1544:CUA1546 DDW1544:DDW1546 DNS1544:DNS1546 DXO1544:DXO1546 EHK1544:EHK1546 ERG1544:ERG1546 FBC1544:FBC1546 FKY1544:FKY1546 FUU1544:FUU1546 GEQ1544:GEQ1546 GOM1544:GOM1546 GYI1544:GYI1546 HIE1544:HIE1546 HSA1544:HSA1546 IBW1544:IBW1546 ILS1544:ILS1546 IVO1544:IVO1546 JFK1544:JFK1546 JPG1544:JPG1546 JZC1544:JZC1546 KIY1544:KIY1546 KSU1544:KSU1546 LCQ1544:LCQ1546 LMM1544:LMM1546 LWI1544:LWI1546 MGE1544:MGE1546 MQA1544:MQA1546 MZW1544:MZW1546 NJS1544:NJS1546 NTO1544:NTO1546 ODK1544:ODK1546 ONG1544:ONG1546 OXC1544:OXC1546 PGY1544:PGY1546 PQU1544:PQU1546 QAQ1544:QAQ1546 QKM1544:QKM1546 QUI1544:QUI1546 REE1544:REE1546 ROA1544:ROA1546 RXW1544:RXW1546 SHS1544:SHS1546 SRO1544:SRO1546 TBK1544:TBK1546 TLG1544:TLG1546 TVC1544:TVC1546 UEY1544:UEY1546 UOU1544:UOU1546 UYQ1544:UYQ1546 VIM1544:VIM1546 VSI1544:VSI1546 WCE1544:WCE1546 WMA1544:WMA1546 WVW1544:WVW1546 JK1550:JK1551 TG1550:TG1551 ADC1550:ADC1551 AMY1550:AMY1551 AWU1550:AWU1551 BGQ1550:BGQ1551 BQM1550:BQM1551 CAI1550:CAI1551 CKE1550:CKE1551 CUA1550:CUA1551 DDW1550:DDW1551 DNS1550:DNS1551 DXO1550:DXO1551 EHK1550:EHK1551 ERG1550:ERG1551 FBC1550:FBC1551 FKY1550:FKY1551 FUU1550:FUU1551 GEQ1550:GEQ1551 GOM1550:GOM1551 GYI1550:GYI1551 HIE1550:HIE1551 HSA1550:HSA1551 IBW1550:IBW1551 ILS1550:ILS1551 IVO1550:IVO1551 JFK1550:JFK1551 JPG1550:JPG1551 JZC1550:JZC1551 KIY1550:KIY1551 KSU1550:KSU1551 LCQ1550:LCQ1551 LMM1550:LMM1551 LWI1550:LWI1551 MGE1550:MGE1551 MQA1550:MQA1551 MZW1550:MZW1551 NJS1550:NJS1551 NTO1550:NTO1551 ODK1550:ODK1551 ONG1550:ONG1551 OXC1550:OXC1551 PGY1550:PGY1551 PQU1550:PQU1551 QAQ1550:QAQ1551 QKM1550:QKM1551 QUI1550:QUI1551 REE1550:REE1551 ROA1550:ROA1551 RXW1550:RXW1551 SHS1550:SHS1551 SRO1550:SRO1551 TBK1550:TBK1551 TLG1550:TLG1551 TVC1550:TVC1551 UEY1550:UEY1551 UOU1550:UOU1551 UYQ1550:UYQ1551 VIM1550:VIM1551 VSI1550:VSI1551 WCE1550:WCE1551 WMA1550:WMA1551 WVW1550:WVW1551 O1555:O1558 O1567:O1580 O1415:O1419 O1427:O1444 JK1427 TG1427 ADC1427 AMY1427 AWU1427 BGQ1427 BQM1427 CAI1427 CKE1427 CUA1427 DDW1427 DNS1427 DXO1427 EHK1427 ERG1427 FBC1427 FKY1427 FUU1427 GEQ1427 GOM1427 GYI1427 HIE1427 HSA1427 IBW1427 ILS1427 IVO1427 JFK1427 JPG1427 JZC1427 KIY1427 KSU1427 LCQ1427 LMM1427 LWI1427 MGE1427 MQA1427 MZW1427 NJS1427 NTO1427 ODK1427 ONG1427 OXC1427 PGY1427 PQU1427 QAQ1427 QKM1427 QUI1427 REE1427 ROA1427 RXW1427 SHS1427 SRO1427 TBK1427 TLG1427 TVC1427 UEY1427 UOU1427 UYQ1427 VIM1427 VSI1427 WCE1427 WMA1427 WVW1427 JK1431:JK1438 TG1431:TG1438 ADC1431:ADC1438 AMY1431:AMY1438 AWU1431:AWU1438 BGQ1431:BGQ1438 BQM1431:BQM1438 CAI1431:CAI1438 CKE1431:CKE1438 CUA1431:CUA1438 DDW1431:DDW1438 DNS1431:DNS1438 DXO1431:DXO1438 EHK1431:EHK1438 ERG1431:ERG1438 FBC1431:FBC1438 FKY1431:FKY1438 FUU1431:FUU1438 GEQ1431:GEQ1438 GOM1431:GOM1438 GYI1431:GYI1438 HIE1431:HIE1438 HSA1431:HSA1438 IBW1431:IBW1438 ILS1431:ILS1438 IVO1431:IVO1438 JFK1431:JFK1438 JPG1431:JPG1438 JZC1431:JZC1438 KIY1431:KIY1438 KSU1431:KSU1438 LCQ1431:LCQ1438 LMM1431:LMM1438 LWI1431:LWI1438 MGE1431:MGE1438 MQA1431:MQA1438 MZW1431:MZW1438 NJS1431:NJS1438 NTO1431:NTO1438 ODK1431:ODK1438 ONG1431:ONG1438 OXC1431:OXC1438 PGY1431:PGY1438 PQU1431:PQU1438 QAQ1431:QAQ1438 QKM1431:QKM1438 QUI1431:QUI1438 REE1431:REE1438 ROA1431:ROA1438 RXW1431:RXW1438 SHS1431:SHS1438 SRO1431:SRO1438 TBK1431:TBK1438 TLG1431:TLG1438 TVC1431:TVC1438 UEY1431:UEY1438 UOU1431:UOU1438 UYQ1431:UYQ1438 VIM1431:VIM1438 VSI1431:VSI1438 WCE1431:WCE1438 WMA1431:WMA1438 WVW1431:WVW1438 JK1443:JK1444 TG1443:TG1444 ADC1443:ADC1444 AMY1443:AMY1444 AWU1443:AWU1444 BGQ1443:BGQ1444 BQM1443:BQM1444 CAI1443:CAI1444 CKE1443:CKE1444 CUA1443:CUA1444 DDW1443:DDW1444 DNS1443:DNS1444 DXO1443:DXO1444 EHK1443:EHK1444 ERG1443:ERG1444 FBC1443:FBC1444 FKY1443:FKY1444 FUU1443:FUU1444 GEQ1443:GEQ1444 GOM1443:GOM1444 GYI1443:GYI1444 HIE1443:HIE1444 HSA1443:HSA1444 IBW1443:IBW1444 ILS1443:ILS1444 IVO1443:IVO1444 JFK1443:JFK1444 JPG1443:JPG1444 JZC1443:JZC1444 KIY1443:KIY1444 KSU1443:KSU1444 LCQ1443:LCQ1444 LMM1443:LMM1444 LWI1443:LWI1444 MGE1443:MGE1444 MQA1443:MQA1444 MZW1443:MZW1444 NJS1443:NJS1444 NTO1443:NTO1444 ODK1443:ODK1444 ONG1443:ONG1444 OXC1443:OXC1444 PGY1443:PGY1444 PQU1443:PQU1444 QAQ1443:QAQ1444 QKM1443:QKM1444 QUI1443:QUI1444 REE1443:REE1444 ROA1443:ROA1444 RXW1443:RXW1444 SHS1443:SHS1444 SRO1443:SRO1444 TBK1443:TBK1444 TLG1443:TLG1444 TVC1443:TVC1444 UEY1443:UEY1444 UOU1443:UOU1444 UYQ1443:UYQ1444 VIM1443:VIM1444 VSI1443:VSI1444 WCE1443:WCE1444 WMA1443:WMA1444 WVW1443:WVW1444 WVW1394:WVW1404 JK1467:JK1474 TG1467:TG1474 ADC1467:ADC1474 AMY1467:AMY1474 AWU1467:AWU1474 BGQ1467:BGQ1474 BQM1467:BQM1474 CAI1467:CAI1474 CKE1467:CKE1474 CUA1467:CUA1474 DDW1467:DDW1474 DNS1467:DNS1474 DXO1467:DXO1474 EHK1467:EHK1474 ERG1467:ERG1474 FBC1467:FBC1474 FKY1467:FKY1474 FUU1467:FUU1474 GEQ1467:GEQ1474 GOM1467:GOM1474 GYI1467:GYI1474 HIE1467:HIE1474 HSA1467:HSA1474 IBW1467:IBW1474 ILS1467:ILS1474 IVO1467:IVO1474 JFK1467:JFK1474 JPG1467:JPG1474 JZC1467:JZC1474 KIY1467:KIY1474 KSU1467:KSU1474 LCQ1467:LCQ1474 LMM1467:LMM1474 LWI1467:LWI1474 MGE1467:MGE1474 MQA1467:MQA1474 MZW1467:MZW1474 NJS1467:NJS1474 NTO1467:NTO1474 ODK1467:ODK1474 ONG1467:ONG1474 OXC1467:OXC1474 PGY1467:PGY1474 PQU1467:PQU1474 QAQ1467:QAQ1474 QKM1467:QKM1474 QUI1467:QUI1474 REE1467:REE1474 ROA1467:ROA1474 RXW1467:RXW1474 SHS1467:SHS1474 SRO1467:SRO1474 TBK1467:TBK1474 TLG1467:TLG1474 TVC1467:TVC1474 UEY1467:UEY1474 UOU1467:UOU1474 UYQ1467:UYQ1474 VIM1467:VIM1474 VSI1467:VSI1474 WCE1467:WCE1474 WMA1467:WMA1474 WVW1467:WVW1474 WVW1809:WVW1837 JK1480:JK1491 TG1480:TG1491 ADC1480:ADC1491 AMY1480:AMY1491 AWU1480:AWU1491 BGQ1480:BGQ1491 BQM1480:BQM1491 CAI1480:CAI1491 CKE1480:CKE1491 CUA1480:CUA1491 DDW1480:DDW1491 DNS1480:DNS1491 DXO1480:DXO1491 EHK1480:EHK1491 ERG1480:ERG1491 FBC1480:FBC1491 FKY1480:FKY1491 FUU1480:FUU1491 GEQ1480:GEQ1491 GOM1480:GOM1491 GYI1480:GYI1491 HIE1480:HIE1491 HSA1480:HSA1491 IBW1480:IBW1491 ILS1480:ILS1491 IVO1480:IVO1491 JFK1480:JFK1491 JPG1480:JPG1491 JZC1480:JZC1491 KIY1480:KIY1491 KSU1480:KSU1491 LCQ1480:LCQ1491 LMM1480:LMM1491 LWI1480:LWI1491 MGE1480:MGE1491 MQA1480:MQA1491 MZW1480:MZW1491 NJS1480:NJS1491 NTO1480:NTO1491 ODK1480:ODK1491 ONG1480:ONG1491 OXC1480:OXC1491 PGY1480:PGY1491 PQU1480:PQU1491 QAQ1480:QAQ1491 QKM1480:QKM1491 QUI1480:QUI1491 REE1480:REE1491 ROA1480:ROA1491 RXW1480:RXW1491 SHS1480:SHS1491 SRO1480:SRO1491 TBK1480:TBK1491 TLG1480:TLG1491 TVC1480:TVC1491 UEY1480:UEY1491 UOU1480:UOU1491 UYQ1480:UYQ1491 VIM1480:VIM1491 VSI1480:VSI1491 WCE1480:WCE1491 WMA1480:WMA1491 WVW1480:WVW1491 O1499:O1505 O3076:O3111 O1662:O1703 JK1662:JK1702 TG1662:TG1702 ADC1662:ADC1702 AMY1662:AMY1702 AWU1662:AWU1702 BGQ1662:BGQ1702 BQM1662:BQM1702 CAI1662:CAI1702 CKE1662:CKE1702 CUA1662:CUA1702 DDW1662:DDW1702 DNS1662:DNS1702 DXO1662:DXO1702 EHK1662:EHK1702 ERG1662:ERG1702 FBC1662:FBC1702 FKY1662:FKY1702 FUU1662:FUU1702 GEQ1662:GEQ1702 GOM1662:GOM1702 GYI1662:GYI1702 HIE1662:HIE1702 HSA1662:HSA1702 IBW1662:IBW1702 ILS1662:ILS1702 IVO1662:IVO1702 JFK1662:JFK1702 JPG1662:JPG1702 JZC1662:JZC1702 KIY1662:KIY1702 KSU1662:KSU1702 LCQ1662:LCQ1702 LMM1662:LMM1702 LWI1662:LWI1702 MGE1662:MGE1702 MQA1662:MQA1702 MZW1662:MZW1702 NJS1662:NJS1702 NTO1662:NTO1702 ODK1662:ODK1702 ONG1662:ONG1702 OXC1662:OXC1702 PGY1662:PGY1702 PQU1662:PQU1702 QAQ1662:QAQ1702 QKM1662:QKM1702 QUI1662:QUI1702 REE1662:REE1702 ROA1662:ROA1702 RXW1662:RXW1702 SHS1662:SHS1702 SRO1662:SRO1702 TBK1662:TBK1702 TLG1662:TLG1702 TVC1662:TVC1702 UEY1662:UEY1702 UOU1662:UOU1702 UYQ1662:UYQ1702 VIM1662:VIM1702 VSI1662:VSI1702 WCE1662:WCE1702 WMA1662:WMA1702 WVW1662:WVW1702 O1705:O1706 O1715:O1726 JK1715:JK1718 TG1715:TG1718 ADC1715:ADC1718 AMY1715:AMY1718 AWU1715:AWU1718 BGQ1715:BGQ1718 BQM1715:BQM1718 CAI1715:CAI1718 CKE1715:CKE1718 CUA1715:CUA1718 DDW1715:DDW1718 DNS1715:DNS1718 DXO1715:DXO1718 EHK1715:EHK1718 ERG1715:ERG1718 FBC1715:FBC1718 FKY1715:FKY1718 FUU1715:FUU1718 GEQ1715:GEQ1718 GOM1715:GOM1718 GYI1715:GYI1718 HIE1715:HIE1718 HSA1715:HSA1718 IBW1715:IBW1718 ILS1715:ILS1718 IVO1715:IVO1718 JFK1715:JFK1718 JPG1715:JPG1718 JZC1715:JZC1718 KIY1715:KIY1718 KSU1715:KSU1718 LCQ1715:LCQ1718 LMM1715:LMM1718 LWI1715:LWI1718 MGE1715:MGE1718 MQA1715:MQA1718 MZW1715:MZW1718 NJS1715:NJS1718 NTO1715:NTO1718 ODK1715:ODK1718 ONG1715:ONG1718 OXC1715:OXC1718 PGY1715:PGY1718 PQU1715:PQU1718 QAQ1715:QAQ1718 QKM1715:QKM1718 QUI1715:QUI1718 REE1715:REE1718 ROA1715:ROA1718 RXW1715:RXW1718 SHS1715:SHS1718 SRO1715:SRO1718 TBK1715:TBK1718 TLG1715:TLG1718 TVC1715:TVC1718 UEY1715:UEY1718 UOU1715:UOU1718 UYQ1715:UYQ1718 VIM1715:VIM1718 VSI1715:VSI1718 WCE1715:WCE1718 WMA1715:WMA1718 WVW1715:WVW1718 JK1723:JK1726 TG1723:TG1726 ADC1723:ADC1726 AMY1723:AMY1726 AWU1723:AWU1726 BGQ1723:BGQ1726 BQM1723:BQM1726 CAI1723:CAI1726 CKE1723:CKE1726 CUA1723:CUA1726 DDW1723:DDW1726 DNS1723:DNS1726 DXO1723:DXO1726 EHK1723:EHK1726 ERG1723:ERG1726 FBC1723:FBC1726 FKY1723:FKY1726 FUU1723:FUU1726 GEQ1723:GEQ1726 GOM1723:GOM1726 GYI1723:GYI1726 HIE1723:HIE1726 HSA1723:HSA1726 IBW1723:IBW1726 ILS1723:ILS1726 IVO1723:IVO1726 JFK1723:JFK1726 JPG1723:JPG1726 JZC1723:JZC1726 KIY1723:KIY1726 KSU1723:KSU1726 LCQ1723:LCQ1726 LMM1723:LMM1726 LWI1723:LWI1726 MGE1723:MGE1726 MQA1723:MQA1726 MZW1723:MZW1726 NJS1723:NJS1726 NTO1723:NTO1726 ODK1723:ODK1726 ONG1723:ONG1726 OXC1723:OXC1726 PGY1723:PGY1726 PQU1723:PQU1726 QAQ1723:QAQ1726 QKM1723:QKM1726 QUI1723:QUI1726 REE1723:REE1726 ROA1723:ROA1726 RXW1723:RXW1726 SHS1723:SHS1726 SRO1723:SRO1726 TBK1723:TBK1726 TLG1723:TLG1726 TVC1723:TVC1726 UEY1723:UEY1726 UOU1723:UOU1726 UYQ1723:UYQ1726 VIM1723:VIM1726 VSI1723:VSI1726 WCE1723:WCE1726 WMA1723:WMA1726 WVW1723:WVW1726 O1604:O1610 O1763:O1777 JK1767:JK1769 TG1767:TG1769 ADC1767:ADC1769 AMY1767:AMY1769 AWU1767:AWU1769 BGQ1767:BGQ1769 BQM1767:BQM1769 CAI1767:CAI1769 CKE1767:CKE1769 CUA1767:CUA1769 DDW1767:DDW1769 DNS1767:DNS1769 DXO1767:DXO1769 EHK1767:EHK1769 ERG1767:ERG1769 FBC1767:FBC1769 FKY1767:FKY1769 FUU1767:FUU1769 GEQ1767:GEQ1769 GOM1767:GOM1769 GYI1767:GYI1769 HIE1767:HIE1769 HSA1767:HSA1769 IBW1767:IBW1769 ILS1767:ILS1769 IVO1767:IVO1769 JFK1767:JFK1769 JPG1767:JPG1769 JZC1767:JZC1769 KIY1767:KIY1769 KSU1767:KSU1769 LCQ1767:LCQ1769 LMM1767:LMM1769 LWI1767:LWI1769 MGE1767:MGE1769 MQA1767:MQA1769 MZW1767:MZW1769 NJS1767:NJS1769 NTO1767:NTO1769 ODK1767:ODK1769 ONG1767:ONG1769 OXC1767:OXC1769 PGY1767:PGY1769 PQU1767:PQU1769 QAQ1767:QAQ1769 QKM1767:QKM1769 QUI1767:QUI1769 REE1767:REE1769 ROA1767:ROA1769 RXW1767:RXW1769 SHS1767:SHS1769 SRO1767:SRO1769 TBK1767:TBK1769 TLG1767:TLG1769 TVC1767:TVC1769 UEY1767:UEY1769 UOU1767:UOU1769 UYQ1767:UYQ1769 VIM1767:VIM1769 VSI1767:VSI1769 WCE1767:WCE1769 WMA1767:WMA1769 WVW1767:WVW1769 JK1775:JK1777 TG1775:TG1777 ADC1775:ADC1777 AMY1775:AMY1777 AWU1775:AWU1777 BGQ1775:BGQ1777 BQM1775:BQM1777 CAI1775:CAI1777 CKE1775:CKE1777 CUA1775:CUA1777 DDW1775:DDW1777 DNS1775:DNS1777 DXO1775:DXO1777 EHK1775:EHK1777 ERG1775:ERG1777 FBC1775:FBC1777 FKY1775:FKY1777 FUU1775:FUU1777 GEQ1775:GEQ1777 GOM1775:GOM1777 GYI1775:GYI1777 HIE1775:HIE1777 HSA1775:HSA1777 IBW1775:IBW1777 ILS1775:ILS1777 IVO1775:IVO1777 JFK1775:JFK1777 JPG1775:JPG1777 JZC1775:JZC1777 KIY1775:KIY1777 KSU1775:KSU1777 LCQ1775:LCQ1777 LMM1775:LMM1777 LWI1775:LWI1777 MGE1775:MGE1777 MQA1775:MQA1777 MZW1775:MZW1777 NJS1775:NJS1777 NTO1775:NTO1777 ODK1775:ODK1777 ONG1775:ONG1777 OXC1775:OXC1777 PGY1775:PGY1777 PQU1775:PQU1777 QAQ1775:QAQ1777 QKM1775:QKM1777 QUI1775:QUI1777 REE1775:REE1777 ROA1775:ROA1777 RXW1775:RXW1777 SHS1775:SHS1777 SRO1775:SRO1777 TBK1775:TBK1777 TLG1775:TLG1777 TVC1775:TVC1777 UEY1775:UEY1777 UOU1775:UOU1777 UYQ1775:UYQ1777 VIM1775:VIM1777 VSI1775:VSI1777 WCE1775:WCE1777 WMA1775:WMA1777 WVW1775:WVW1777 O1784:O1795 JK1784:JK1786 TG1784:TG1786 ADC1784:ADC1786 AMY1784:AMY1786 AWU1784:AWU1786 BGQ1784:BGQ1786 BQM1784:BQM1786 CAI1784:CAI1786 CKE1784:CKE1786 CUA1784:CUA1786 DDW1784:DDW1786 DNS1784:DNS1786 DXO1784:DXO1786 EHK1784:EHK1786 ERG1784:ERG1786 FBC1784:FBC1786 FKY1784:FKY1786 FUU1784:FUU1786 GEQ1784:GEQ1786 GOM1784:GOM1786 GYI1784:GYI1786 HIE1784:HIE1786 HSA1784:HSA1786 IBW1784:IBW1786 ILS1784:ILS1786 IVO1784:IVO1786 JFK1784:JFK1786 JPG1784:JPG1786 JZC1784:JZC1786 KIY1784:KIY1786 KSU1784:KSU1786 LCQ1784:LCQ1786 LMM1784:LMM1786 LWI1784:LWI1786 MGE1784:MGE1786 MQA1784:MQA1786 MZW1784:MZW1786 NJS1784:NJS1786 NTO1784:NTO1786 ODK1784:ODK1786 ONG1784:ONG1786 OXC1784:OXC1786 PGY1784:PGY1786 PQU1784:PQU1786 QAQ1784:QAQ1786 QKM1784:QKM1786 QUI1784:QUI1786 REE1784:REE1786 ROA1784:ROA1786 RXW1784:RXW1786 SHS1784:SHS1786 SRO1784:SRO1786 TBK1784:TBK1786 TLG1784:TLG1786 TVC1784:TVC1786 UEY1784:UEY1786 UOU1784:UOU1786 UYQ1784:UYQ1786 VIM1784:VIM1786 VSI1784:VSI1786 WCE1784:WCE1786 WMA1784:WMA1786 WVW1784:WVW1786 JK1790:JK1791 TG1790:TG1791 ADC1790:ADC1791 AMY1790:AMY1791 AWU1790:AWU1791 BGQ1790:BGQ1791 BQM1790:BQM1791 CAI1790:CAI1791 CKE1790:CKE1791 CUA1790:CUA1791 DDW1790:DDW1791 DNS1790:DNS1791 DXO1790:DXO1791 EHK1790:EHK1791 ERG1790:ERG1791 FBC1790:FBC1791 FKY1790:FKY1791 FUU1790:FUU1791 GEQ1790:GEQ1791 GOM1790:GOM1791 GYI1790:GYI1791 HIE1790:HIE1791 HSA1790:HSA1791 IBW1790:IBW1791 ILS1790:ILS1791 IVO1790:IVO1791 JFK1790:JFK1791 JPG1790:JPG1791 JZC1790:JZC1791 KIY1790:KIY1791 KSU1790:KSU1791 LCQ1790:LCQ1791 LMM1790:LMM1791 LWI1790:LWI1791 MGE1790:MGE1791 MQA1790:MQA1791 MZW1790:MZW1791 NJS1790:NJS1791 NTO1790:NTO1791 ODK1790:ODK1791 ONG1790:ONG1791 OXC1790:OXC1791 PGY1790:PGY1791 PQU1790:PQU1791 QAQ1790:QAQ1791 QKM1790:QKM1791 QUI1790:QUI1791 REE1790:REE1791 ROA1790:ROA1791 RXW1790:RXW1791 SHS1790:SHS1791 SRO1790:SRO1791 TBK1790:TBK1791 TLG1790:TLG1791 TVC1790:TVC1791 UEY1790:UEY1791 UOU1790:UOU1791 UYQ1790:UYQ1791 VIM1790:VIM1791 VSI1790:VSI1791 WCE1790:WCE1791 WMA1790:WMA1791 WVW1790:WVW1791 O1801:O1803 O1809:O1837 JK1809:JK1837 TG1809:TG1837 ADC1809:ADC1837 AMY1809:AMY1837 AWU1809:AWU1837 BGQ1809:BGQ1837 BQM1809:BQM1837 CAI1809:CAI1837 CKE1809:CKE1837 CUA1809:CUA1837 DDW1809:DDW1837 DNS1809:DNS1837 DXO1809:DXO1837 EHK1809:EHK1837 ERG1809:ERG1837 FBC1809:FBC1837 FKY1809:FKY1837 FUU1809:FUU1837 GEQ1809:GEQ1837 GOM1809:GOM1837 GYI1809:GYI1837 HIE1809:HIE1837 HSA1809:HSA1837 IBW1809:IBW1837 ILS1809:ILS1837 IVO1809:IVO1837 JFK1809:JFK1837 JPG1809:JPG1837 JZC1809:JZC1837 KIY1809:KIY1837 KSU1809:KSU1837 LCQ1809:LCQ1837 LMM1809:LMM1837 LWI1809:LWI1837 MGE1809:MGE1837 MQA1809:MQA1837 MZW1809:MZW1837 NJS1809:NJS1837 NTO1809:NTO1837 ODK1809:ODK1837 ONG1809:ONG1837 OXC1809:OXC1837 PGY1809:PGY1837 PQU1809:PQU1837 QAQ1809:QAQ1837 QKM1809:QKM1837 QUI1809:QUI1837 REE1809:REE1837 ROA1809:ROA1837 RXW1809:RXW1837 SHS1809:SHS1837 SRO1809:SRO1837 TBK1809:TBK1837 TLG1809:TLG1837 TVC1809:TVC1837 UEY1809:UEY1837 UOU1809:UOU1837 UYQ1809:UYQ1837 VIM1809:VIM1837 VSI1809:VSI1837 WCE1809:WCE1837 WMA1809:WMA1837 O1467:O1491 O1186:O1187 O1192 O1194:O1199 WVW1231:WVW1242 WMA1231:WMA1242 WCE1231:WCE1242 VSI1231:VSI1242 VIM1231:VIM1242 UYQ1231:UYQ1242 UOU1231:UOU1242 UEY1231:UEY1242 TVC1231:TVC1242 TLG1231:TLG1242 TBK1231:TBK1242 SRO1231:SRO1242 SHS1231:SHS1242 RXW1231:RXW1242 ROA1231:ROA1242 REE1231:REE1242 QUI1231:QUI1242 QKM1231:QKM1242 QAQ1231:QAQ1242 PQU1231:PQU1242 PGY1231:PGY1242 OXC1231:OXC1242 ONG1231:ONG1242 ODK1231:ODK1242 NTO1231:NTO1242 NJS1231:NJS1242 MZW1231:MZW1242 MQA1231:MQA1242 MGE1231:MGE1242 LWI1231:LWI1242 LMM1231:LMM1242 LCQ1231:LCQ1242 KSU1231:KSU1242 KIY1231:KIY1242 JZC1231:JZC1242 JPG1231:JPG1242 JFK1231:JFK1242 IVO1231:IVO1242 ILS1231:ILS1242 IBW1231:IBW1242 HSA1231:HSA1242 HIE1231:HIE1242 GYI1231:GYI1242 GOM1231:GOM1242 GEQ1231:GEQ1242 FUU1231:FUU1242 FKY1231:FKY1242 FBC1231:FBC1242 ERG1231:ERG1242 EHK1231:EHK1242 DXO1231:DXO1242 DNS1231:DNS1242 DDW1231:DDW1242 CUA1231:CUA1242 CKE1231:CKE1242 CAI1231:CAI1242 BQM1231:BQM1242 BGQ1231:BGQ1242 AWU1231:AWU1242 AMY1231:AMY1242 ADC1231:ADC1242 TG1231:TG1242 JK1231:JK1242 O1056:O1064 JK1253:JK1282 TG1253:TG1282 ADC1253:ADC1282 AMY1253:AMY1282 AWU1253:AWU1282 BGQ1253:BGQ1282 BQM1253:BQM1282 CAI1253:CAI1282 CKE1253:CKE1282 CUA1253:CUA1282 DDW1253:DDW1282 DNS1253:DNS1282 DXO1253:DXO1282 EHK1253:EHK1282 ERG1253:ERG1282 FBC1253:FBC1282 FKY1253:FKY1282 FUU1253:FUU1282 GEQ1253:GEQ1282 GOM1253:GOM1282 GYI1253:GYI1282 HIE1253:HIE1282 HSA1253:HSA1282 IBW1253:IBW1282 ILS1253:ILS1282 IVO1253:IVO1282 JFK1253:JFK1282 JPG1253:JPG1282 JZC1253:JZC1282 KIY1253:KIY1282 KSU1253:KSU1282 LCQ1253:LCQ1282 LMM1253:LMM1282 LWI1253:LWI1282 MGE1253:MGE1282 MQA1253:MQA1282 MZW1253:MZW1282 NJS1253:NJS1282 NTO1253:NTO1282 ODK1253:ODK1282 ONG1253:ONG1282 OXC1253:OXC1282 PGY1253:PGY1282 PQU1253:PQU1282 QAQ1253:QAQ1282 QKM1253:QKM1282 QUI1253:QUI1282 REE1253:REE1282 ROA1253:ROA1282 RXW1253:RXW1282 SHS1253:SHS1282 SRO1253:SRO1282 TBK1253:TBK1282 TLG1253:TLG1282 TVC1253:TVC1282 UEY1253:UEY1282 UOU1253:UOU1282 UYQ1253:UYQ1282 VIM1253:VIM1282 VSI1253:VSI1282 WCE1253:WCE1282 WMA1253:WMA1282 WVW1253:WVW1282 O1296:O1300 O1204:O1287 O1312:O1351 JK1327 TG1327 ADC1327 AMY1327 AWU1327 BGQ1327 BQM1327 CAI1327 CKE1327 CUA1327 DDW1327 DNS1327 DXO1327 EHK1327 ERG1327 FBC1327 FKY1327 FUU1327 GEQ1327 GOM1327 GYI1327 HIE1327 HSA1327 IBW1327 ILS1327 IVO1327 JFK1327 JPG1327 JZC1327 KIY1327 KSU1327 LCQ1327 LMM1327 LWI1327 MGE1327 MQA1327 MZW1327 NJS1327 NTO1327 ODK1327 ONG1327 OXC1327 PGY1327 PQU1327 QAQ1327 QKM1327 QUI1327 REE1327 ROA1327 RXW1327 SHS1327 SRO1327 TBK1327 TLG1327 TVC1327 UEY1327 UOU1327 UYQ1327 VIM1327 VSI1327 WCE1327 WMA1327 WVW1327 JK1330:JK1337 TG1330:TG1337 ADC1330:ADC1337 AMY1330:AMY1337 AWU1330:AWU1337 BGQ1330:BGQ1337 BQM1330:BQM1337 CAI1330:CAI1337 CKE1330:CKE1337 CUA1330:CUA1337 DDW1330:DDW1337 DNS1330:DNS1337 DXO1330:DXO1337 EHK1330:EHK1337 ERG1330:ERG1337 FBC1330:FBC1337 FKY1330:FKY1337 FUU1330:FUU1337 GEQ1330:GEQ1337 GOM1330:GOM1337 GYI1330:GYI1337 HIE1330:HIE1337 HSA1330:HSA1337 IBW1330:IBW1337 ILS1330:ILS1337 IVO1330:IVO1337 JFK1330:JFK1337 JPG1330:JPG1337 JZC1330:JZC1337 KIY1330:KIY1337 KSU1330:KSU1337 LCQ1330:LCQ1337 LMM1330:LMM1337 LWI1330:LWI1337 MGE1330:MGE1337 MQA1330:MQA1337 MZW1330:MZW1337 NJS1330:NJS1337 NTO1330:NTO1337 ODK1330:ODK1337 ONG1330:ONG1337 OXC1330:OXC1337 PGY1330:PGY1337 PQU1330:PQU1337 QAQ1330:QAQ1337 QKM1330:QKM1337 QUI1330:QUI1337 REE1330:REE1337 ROA1330:ROA1337 RXW1330:RXW1337 SHS1330:SHS1337 SRO1330:SRO1337 TBK1330:TBK1337 TLG1330:TLG1337 TVC1330:TVC1337 UEY1330:UEY1337 UOU1330:UOU1337 UYQ1330:UYQ1337 VIM1330:VIM1337 VSI1330:VSI1337 WCE1330:WCE1337 WMA1330:WMA1337 WVW1330:WVW1337 JK1341:JK1348 TG1341:TG1348 ADC1341:ADC1348 AMY1341:AMY1348 AWU1341:AWU1348 BGQ1341:BGQ1348 BQM1341:BQM1348 CAI1341:CAI1348 CKE1341:CKE1348 CUA1341:CUA1348 DDW1341:DDW1348 DNS1341:DNS1348 DXO1341:DXO1348 EHK1341:EHK1348 ERG1341:ERG1348 FBC1341:FBC1348 FKY1341:FKY1348 FUU1341:FUU1348 GEQ1341:GEQ1348 GOM1341:GOM1348 GYI1341:GYI1348 HIE1341:HIE1348 HSA1341:HSA1348 IBW1341:IBW1348 ILS1341:ILS1348 IVO1341:IVO1348 JFK1341:JFK1348 JPG1341:JPG1348 JZC1341:JZC1348 KIY1341:KIY1348 KSU1341:KSU1348 LCQ1341:LCQ1348 LMM1341:LMM1348 LWI1341:LWI1348 MGE1341:MGE1348 MQA1341:MQA1348 MZW1341:MZW1348 NJS1341:NJS1348 NTO1341:NTO1348 ODK1341:ODK1348 ONG1341:ONG1348 OXC1341:OXC1348 PGY1341:PGY1348 PQU1341:PQU1348 QAQ1341:QAQ1348 QKM1341:QKM1348 QUI1341:QUI1348 REE1341:REE1348 ROA1341:ROA1348 RXW1341:RXW1348 SHS1341:SHS1348 SRO1341:SRO1348 TBK1341:TBK1348 TLG1341:TLG1348 TVC1341:TVC1348 UEY1341:UEY1348 UOU1341:UOU1348 UYQ1341:UYQ1348 VIM1341:VIM1348 VSI1341:VSI1348 WCE1341:WCE1348 WMA1341:WMA1348 WVW1341:WVW1348 O1356:O1359 JK1366 TG1366 ADC1366 AMY1366 AWU1366 BGQ1366 BQM1366 CAI1366 CKE1366 CUA1366 DDW1366 DNS1366 DXO1366 EHK1366 ERG1366 FBC1366 FKY1366 FUU1366 GEQ1366 GOM1366 GYI1366 HIE1366 HSA1366 IBW1366 ILS1366 IVO1366 JFK1366 JPG1366 JZC1366 KIY1366 KSU1366 LCQ1366 LMM1366 LWI1366 MGE1366 MQA1366 MZW1366 NJS1366 NTO1366 ODK1366 ONG1366 OXC1366 PGY1366 PQU1366 QAQ1366 QKM1366 QUI1366 REE1366 ROA1366 RXW1366 SHS1366 SRO1366 TBK1366 TLG1366 TVC1366 UEY1366 UOU1366 UYQ1366 VIM1366 VSI1366 WCE1366 WMA1366 WVW1366 O1366:O1389 JK1370:JK1376 TG1370:TG1376 ADC1370:ADC1376 AMY1370:AMY1376 AWU1370:AWU1376 BGQ1370:BGQ1376 BQM1370:BQM1376 CAI1370:CAI1376 CKE1370:CKE1376 CUA1370:CUA1376 DDW1370:DDW1376 DNS1370:DNS1376 DXO1370:DXO1376 EHK1370:EHK1376 ERG1370:ERG1376 FBC1370:FBC1376 FKY1370:FKY1376 FUU1370:FUU1376 GEQ1370:GEQ1376 GOM1370:GOM1376 GYI1370:GYI1376 HIE1370:HIE1376 HSA1370:HSA1376 IBW1370:IBW1376 ILS1370:ILS1376 IVO1370:IVO1376 JFK1370:JFK1376 JPG1370:JPG1376 JZC1370:JZC1376 KIY1370:KIY1376 KSU1370:KSU1376 LCQ1370:LCQ1376 LMM1370:LMM1376 LWI1370:LWI1376 MGE1370:MGE1376 MQA1370:MQA1376 MZW1370:MZW1376 NJS1370:NJS1376 NTO1370:NTO1376 ODK1370:ODK1376 ONG1370:ONG1376 OXC1370:OXC1376 PGY1370:PGY1376 PQU1370:PQU1376 QAQ1370:QAQ1376 QKM1370:QKM1376 QUI1370:QUI1376 REE1370:REE1376 ROA1370:ROA1376 RXW1370:RXW1376 SHS1370:SHS1376 SRO1370:SRO1376 TBK1370:TBK1376 TLG1370:TLG1376 TVC1370:TVC1376 UEY1370:UEY1376 UOU1370:UOU1376 UYQ1370:UYQ1376 VIM1370:VIM1376 VSI1370:VSI1376 WCE1370:WCE1376 WMA1370:WMA1376 WVW1370:WVW1376 JK1380:JK1389 TG1380:TG1389 ADC1380:ADC1389 AMY1380:AMY1389 AWU1380:AWU1389 BGQ1380:BGQ1389 BQM1380:BQM1389 CAI1380:CAI1389 CKE1380:CKE1389 CUA1380:CUA1389 DDW1380:DDW1389 DNS1380:DNS1389 DXO1380:DXO1389 EHK1380:EHK1389 ERG1380:ERG1389 FBC1380:FBC1389 FKY1380:FKY1389 FUU1380:FUU1389 GEQ1380:GEQ1389 GOM1380:GOM1389 GYI1380:GYI1389 HIE1380:HIE1389 HSA1380:HSA1389 IBW1380:IBW1389 ILS1380:ILS1389 IVO1380:IVO1389 JFK1380:JFK1389 JPG1380:JPG1389 JZC1380:JZC1389 KIY1380:KIY1389 KSU1380:KSU1389 LCQ1380:LCQ1389 LMM1380:LMM1389 LWI1380:LWI1389 MGE1380:MGE1389 MQA1380:MQA1389 MZW1380:MZW1389 NJS1380:NJS1389 NTO1380:NTO1389 ODK1380:ODK1389 ONG1380:ONG1389 OXC1380:OXC1389 PGY1380:PGY1389 PQU1380:PQU1389 QAQ1380:QAQ1389 QKM1380:QKM1389 QUI1380:QUI1389 REE1380:REE1389 ROA1380:ROA1389 RXW1380:RXW1389 SHS1380:SHS1389 SRO1380:SRO1389 TBK1380:TBK1389 TLG1380:TLG1389 TVC1380:TVC1389 UEY1380:UEY1389 UOU1380:UOU1389 UYQ1380:UYQ1389 VIM1380:VIM1389 VSI1380:VSI1389 WCE1380:WCE1389 WMA1380:WMA1389 WVW1380:WVW1389 O1391:O1404 JK1394:JK1404 TG1394:TG1404 ADC1394:ADC1404 AMY1394:AMY1404 AWU1394:AWU1404 BGQ1394:BGQ1404 BQM1394:BQM1404 CAI1394:CAI1404 CKE1394:CKE1404 CUA1394:CUA1404 DDW1394:DDW1404 DNS1394:DNS1404 DXO1394:DXO1404 EHK1394:EHK1404 ERG1394:ERG1404 FBC1394:FBC1404 FKY1394:FKY1404 FUU1394:FUU1404 GEQ1394:GEQ1404 GOM1394:GOM1404 GYI1394:GYI1404 HIE1394:HIE1404 HSA1394:HSA1404 IBW1394:IBW1404 ILS1394:ILS1404 IVO1394:IVO1404 JFK1394:JFK1404 JPG1394:JPG1404 JZC1394:JZC1404 KIY1394:KIY1404 KSU1394:KSU1404 LCQ1394:LCQ1404 LMM1394:LMM1404 LWI1394:LWI1404 MGE1394:MGE1404 MQA1394:MQA1404 MZW1394:MZW1404 NJS1394:NJS1404 NTO1394:NTO1404 ODK1394:ODK1404 ONG1394:ONG1404 OXC1394:OXC1404 PGY1394:PGY1404 PQU1394:PQU1404 QAQ1394:QAQ1404 QKM1394:QKM1404 QUI1394:QUI1404 REE1394:REE1404 ROA1394:ROA1404 RXW1394:RXW1404 SHS1394:SHS1404 SRO1394:SRO1404 TBK1394:TBK1404 TLG1394:TLG1404 TVC1394:TVC1404 UEY1394:UEY1404 UOU1394:UOU1404 UYQ1394:UYQ1404 VIM1394:VIM1404 VSI1394:VSI1404 WCE1394:WCE1404 WMA1394:WMA1404 O1839:O1841 WVW2012 O1620:O1633 JK1906:JK1930 TG1906:TG1930 ADC1906:ADC1930 AMY1906:AMY1930 AWU1906:AWU1930 BGQ1906:BGQ1930 BQM1906:BQM1930 CAI1906:CAI1930 CKE1906:CKE1930 CUA1906:CUA1930 DDW1906:DDW1930 DNS1906:DNS1930 DXO1906:DXO1930 EHK1906:EHK1930 ERG1906:ERG1930 FBC1906:FBC1930 FKY1906:FKY1930 FUU1906:FUU1930 GEQ1906:GEQ1930 GOM1906:GOM1930 GYI1906:GYI1930 HIE1906:HIE1930 HSA1906:HSA1930 IBW1906:IBW1930 ILS1906:ILS1930 IVO1906:IVO1930 JFK1906:JFK1930 JPG1906:JPG1930 JZC1906:JZC1930 KIY1906:KIY1930 KSU1906:KSU1930 LCQ1906:LCQ1930 LMM1906:LMM1930 LWI1906:LWI1930 MGE1906:MGE1930 MQA1906:MQA1930 MZW1906:MZW1930 NJS1906:NJS1930 NTO1906:NTO1930 ODK1906:ODK1930 ONG1906:ONG1930 OXC1906:OXC1930 PGY1906:PGY1930 PQU1906:PQU1930 QAQ1906:QAQ1930 QKM1906:QKM1930 QUI1906:QUI1930 REE1906:REE1930 ROA1906:ROA1930 RXW1906:RXW1930 SHS1906:SHS1930 SRO1906:SRO1930 TBK1906:TBK1930 TLG1906:TLG1930 TVC1906:TVC1930 UEY1906:UEY1930 UOU1906:UOU1930 UYQ1906:UYQ1930 VIM1906:VIM1930 VSI1906:VSI1930 WCE1906:WCE1930 WMA1906:WMA1930 WVW1906:WVW1930 O1971:O1992 JK1971:JK1972 TG1971:TG1972 ADC1971:ADC1972 AMY1971:AMY1972 AWU1971:AWU1972 BGQ1971:BGQ1972 BQM1971:BQM1972 CAI1971:CAI1972 CKE1971:CKE1972 CUA1971:CUA1972 DDW1971:DDW1972 DNS1971:DNS1972 DXO1971:DXO1972 EHK1971:EHK1972 ERG1971:ERG1972 FBC1971:FBC1972 FKY1971:FKY1972 FUU1971:FUU1972 GEQ1971:GEQ1972 GOM1971:GOM1972 GYI1971:GYI1972 HIE1971:HIE1972 HSA1971:HSA1972 IBW1971:IBW1972 ILS1971:ILS1972 IVO1971:IVO1972 JFK1971:JFK1972 JPG1971:JPG1972 JZC1971:JZC1972 KIY1971:KIY1972 KSU1971:KSU1972 LCQ1971:LCQ1972 LMM1971:LMM1972 LWI1971:LWI1972 MGE1971:MGE1972 MQA1971:MQA1972 MZW1971:MZW1972 NJS1971:NJS1972 NTO1971:NTO1972 ODK1971:ODK1972 ONG1971:ONG1972 OXC1971:OXC1972 PGY1971:PGY1972 PQU1971:PQU1972 QAQ1971:QAQ1972 QKM1971:QKM1972 QUI1971:QUI1972 REE1971:REE1972 ROA1971:ROA1972 RXW1971:RXW1972 SHS1971:SHS1972 SRO1971:SRO1972 TBK1971:TBK1972 TLG1971:TLG1972 TVC1971:TVC1972 UEY1971:UEY1972 UOU1971:UOU1972 UYQ1971:UYQ1972 VIM1971:VIM1972 VSI1971:VSI1972 WCE1971:WCE1972 WMA1971:WMA1972 WVW1971:WVW1972 O1737:O1755 JK1162:JK1167 TG1162:TG1167 ADC1162:ADC1167 AMY1162:AMY1167 AWU1162:AWU1167 BGQ1162:BGQ1167 BQM1162:BQM1167 CAI1162:CAI1167 CKE1162:CKE1167 CUA1162:CUA1167 DDW1162:DDW1167 DNS1162:DNS1167 DXO1162:DXO1167 EHK1162:EHK1167 ERG1162:ERG1167 FBC1162:FBC1167 FKY1162:FKY1167 FUU1162:FUU1167 GEQ1162:GEQ1167 GOM1162:GOM1167 GYI1162:GYI1167 HIE1162:HIE1167 HSA1162:HSA1167 IBW1162:IBW1167 ILS1162:ILS1167 IVO1162:IVO1167 JFK1162:JFK1167 JPG1162:JPG1167 JZC1162:JZC1167 KIY1162:KIY1167 KSU1162:KSU1167 LCQ1162:LCQ1167 LMM1162:LMM1167 LWI1162:LWI1167 MGE1162:MGE1167 MQA1162:MQA1167 MZW1162:MZW1167 NJS1162:NJS1167 NTO1162:NTO1167 ODK1162:ODK1167 ONG1162:ONG1167 OXC1162:OXC1167 PGY1162:PGY1167 PQU1162:PQU1167 QAQ1162:QAQ1167 QKM1162:QKM1167 QUI1162:QUI1167 REE1162:REE1167 ROA1162:ROA1167 RXW1162:RXW1167 SHS1162:SHS1167 SRO1162:SRO1167 TBK1162:TBK1167 TLG1162:TLG1167 TVC1162:TVC1167 UEY1162:UEY1167 UOU1162:UOU1167 UYQ1162:UYQ1167 VIM1162:VIM1167 VSI1162:VSI1167 WCE1162:WCE1167 WMA1162:WMA1167 WVW1162:WVW1167 O1155:O1180 O2103:O2109 JK1980:JK1990 TG1980:TG1990 ADC1980:ADC1990 AMY1980:AMY1990 AWU1980:AWU1990 BGQ1980:BGQ1990 BQM1980:BQM1990 CAI1980:CAI1990 CKE1980:CKE1990 CUA1980:CUA1990 DDW1980:DDW1990 DNS1980:DNS1990 DXO1980:DXO1990 EHK1980:EHK1990 ERG1980:ERG1990 FBC1980:FBC1990 FKY1980:FKY1990 FUU1980:FUU1990 GEQ1980:GEQ1990 GOM1980:GOM1990 GYI1980:GYI1990 HIE1980:HIE1990 HSA1980:HSA1990 IBW1980:IBW1990 ILS1980:ILS1990 IVO1980:IVO1990 JFK1980:JFK1990 JPG1980:JPG1990 JZC1980:JZC1990 KIY1980:KIY1990 KSU1980:KSU1990 LCQ1980:LCQ1990 LMM1980:LMM1990 LWI1980:LWI1990 MGE1980:MGE1990 MQA1980:MQA1990 MZW1980:MZW1990 NJS1980:NJS1990 NTO1980:NTO1990 ODK1980:ODK1990 ONG1980:ONG1990 OXC1980:OXC1990 PGY1980:PGY1990 PQU1980:PQU1990 QAQ1980:QAQ1990 QKM1980:QKM1990 QUI1980:QUI1990 REE1980:REE1990 ROA1980:ROA1990 RXW1980:RXW1990 SHS1980:SHS1990 SRO1980:SRO1990 TBK1980:TBK1990 TLG1980:TLG1990 TVC1980:TVC1990 UEY1980:UEY1990 UOU1980:UOU1990 UYQ1980:UYQ1990 VIM1980:VIM1990 VSI1980:VSI1990 WCE1980:WCE1990 WMA1980:WMA1990 WVW1980:WVW1990 O1994 O1996 JK1996 TG1996 ADC1996 AMY1996 AWU1996 BGQ1996 BQM1996 CAI1996 CKE1996 CUA1996 DDW1996 DNS1996 DXO1996 EHK1996 ERG1996 FBC1996 FKY1996 FUU1996 GEQ1996 GOM1996 GYI1996 HIE1996 HSA1996 IBW1996 ILS1996 IVO1996 JFK1996 JPG1996 JZC1996 KIY1996 KSU1996 LCQ1996 LMM1996 LWI1996 MGE1996 MQA1996 MZW1996 NJS1996 NTO1996 ODK1996 ONG1996 OXC1996 PGY1996 PQU1996 QAQ1996 QKM1996 QUI1996 REE1996 ROA1996 RXW1996 SHS1996 SRO1996 TBK1996 TLG1996 TVC1996 UEY1996 UOU1996 UYQ1996 VIM1996 VSI1996 WCE1996 WMA1996 WVW1996 O2001:O2012 JK2001:JK2004 TG2001:TG2004 ADC2001:ADC2004 AMY2001:AMY2004 AWU2001:AWU2004 BGQ2001:BGQ2004 BQM2001:BQM2004 CAI2001:CAI2004 CKE2001:CKE2004 CUA2001:CUA2004 DDW2001:DDW2004 DNS2001:DNS2004 DXO2001:DXO2004 EHK2001:EHK2004 ERG2001:ERG2004 FBC2001:FBC2004 FKY2001:FKY2004 FUU2001:FUU2004 GEQ2001:GEQ2004 GOM2001:GOM2004 GYI2001:GYI2004 HIE2001:HIE2004 HSA2001:HSA2004 IBW2001:IBW2004 ILS2001:ILS2004 IVO2001:IVO2004 JFK2001:JFK2004 JPG2001:JPG2004 JZC2001:JZC2004 KIY2001:KIY2004 KSU2001:KSU2004 LCQ2001:LCQ2004 LMM2001:LMM2004 LWI2001:LWI2004 MGE2001:MGE2004 MQA2001:MQA2004 MZW2001:MZW2004 NJS2001:NJS2004 NTO2001:NTO2004 ODK2001:ODK2004 ONG2001:ONG2004 OXC2001:OXC2004 PGY2001:PGY2004 PQU2001:PQU2004 QAQ2001:QAQ2004 QKM2001:QKM2004 QUI2001:QUI2004 REE2001:REE2004 ROA2001:ROA2004 RXW2001:RXW2004 SHS2001:SHS2004 SRO2001:SRO2004 TBK2001:TBK2004 TLG2001:TLG2004 TVC2001:TVC2004 UEY2001:UEY2004 UOU2001:UOU2004 UYQ2001:UYQ2004 VIM2001:VIM2004 VSI2001:VSI2004 WCE2001:WCE2004 WMA2001:WMA2004 WVW2001:WVW2004 JK2012 TG2012 ADC2012 AMY2012 AWU2012 BGQ2012 BQM2012 CAI2012 CKE2012 CUA2012 DDW2012 DNS2012 DXO2012 EHK2012 ERG2012 FBC2012 FKY2012 FUU2012 GEQ2012 GOM2012 GYI2012 HIE2012 HSA2012 IBW2012 ILS2012 IVO2012 JFK2012 JPG2012 JZC2012 KIY2012 KSU2012 LCQ2012 LMM2012 LWI2012 MGE2012 MQA2012 MZW2012 NJS2012 NTO2012 ODK2012 ONG2012 OXC2012 PGY2012 PQU2012 QAQ2012 QKM2012 QUI2012 REE2012 ROA2012 RXW2012 SHS2012 SRO2012 TBK2012 TLG2012 TVC2012 UEY2012 UOU2012 UYQ2012 VIM2012 VSI2012 WCE2012 WMA2012 WVW1851:WVW1859 WMA1851:WMA1859 WCE1851:WCE1859 VSI1851:VSI1859 VIM1851:VIM1859 UYQ1851:UYQ1859 UOU1851:UOU1859 UEY1851:UEY1859 TVC1851:TVC1859 TLG1851:TLG1859 TBK1851:TBK1859 SRO1851:SRO1859 SHS1851:SHS1859 RXW1851:RXW1859 ROA1851:ROA1859 REE1851:REE1859 QUI1851:QUI1859 QKM1851:QKM1859 QAQ1851:QAQ1859 PQU1851:PQU1859 PGY1851:PGY1859 OXC1851:OXC1859 ONG1851:ONG1859 ODK1851:ODK1859 NTO1851:NTO1859 NJS1851:NJS1859 MZW1851:MZW1859 MQA1851:MQA1859 MGE1851:MGE1859 LWI1851:LWI1859 LMM1851:LMM1859 LCQ1851:LCQ1859 KSU1851:KSU1859 KIY1851:KIY1859 JZC1851:JZC1859 JPG1851:JPG1859 JFK1851:JFK1859 IVO1851:IVO1859 ILS1851:ILS1859 IBW1851:IBW1859 HSA1851:HSA1859 HIE1851:HIE1859 GYI1851:GYI1859 GOM1851:GOM1859 GEQ1851:GEQ1859 FUU1851:FUU1859 FKY1851:FKY1859 FBC1851:FBC1859 ERG1851:ERG1859 EHK1851:EHK1859 DXO1851:DXO1859 DNS1851:DNS1859 DDW1851:DDW1859 CUA1851:CUA1859 CKE1851:CKE1859 CAI1851:CAI1859 BQM1851:BQM1859 BGQ1851:BGQ1859 AWU1851:AWU1859 AMY1851:AMY1859 ADC1851:ADC1859 TG1851:TG1859 JK1851:JK1859 O4159:O4173 O1906:O1950 JK2016:JK2018 TG2016:TG2018 ADC2016:ADC2018 AMY2016:AMY2018 AWU2016:AWU2018 BGQ2016:BGQ2018 BQM2016:BQM2018 CAI2016:CAI2018 CKE2016:CKE2018 CUA2016:CUA2018 DDW2016:DDW2018 DNS2016:DNS2018 DXO2016:DXO2018 EHK2016:EHK2018 ERG2016:ERG2018 FBC2016:FBC2018 FKY2016:FKY2018 FUU2016:FUU2018 GEQ2016:GEQ2018 GOM2016:GOM2018 GYI2016:GYI2018 HIE2016:HIE2018 HSA2016:HSA2018 IBW2016:IBW2018 ILS2016:ILS2018 IVO2016:IVO2018 JFK2016:JFK2018 JPG2016:JPG2018 JZC2016:JZC2018 KIY2016:KIY2018 KSU2016:KSU2018 LCQ2016:LCQ2018 LMM2016:LMM2018 LWI2016:LWI2018 MGE2016:MGE2018 MQA2016:MQA2018 MZW2016:MZW2018 NJS2016:NJS2018 NTO2016:NTO2018 ODK2016:ODK2018 ONG2016:ONG2018 OXC2016:OXC2018 PGY2016:PGY2018 PQU2016:PQU2018 QAQ2016:QAQ2018 QKM2016:QKM2018 QUI2016:QUI2018 REE2016:REE2018 ROA2016:ROA2018 RXW2016:RXW2018 SHS2016:SHS2018 SRO2016:SRO2018 TBK2016:TBK2018 TLG2016:TLG2018 TVC2016:TVC2018 UEY2016:UEY2018 UOU2016:UOU2018 UYQ2016:UYQ2018 VIM2016:VIM2018 VSI2016:VSI2018 WCE2016:WCE2018 WMA2016:WMA2018 WVW2016:WVW2018 O2026:O2059 JK2045:JK2055 TG2045:TG2055 ADC2045:ADC2055 AMY2045:AMY2055 AWU2045:AWU2055 BGQ2045:BGQ2055 BQM2045:BQM2055 CAI2045:CAI2055 CKE2045:CKE2055 CUA2045:CUA2055 DDW2045:DDW2055 DNS2045:DNS2055 DXO2045:DXO2055 EHK2045:EHK2055 ERG2045:ERG2055 FBC2045:FBC2055 FKY2045:FKY2055 FUU2045:FUU2055 GEQ2045:GEQ2055 GOM2045:GOM2055 GYI2045:GYI2055 HIE2045:HIE2055 HSA2045:HSA2055 IBW2045:IBW2055 ILS2045:ILS2055 IVO2045:IVO2055 JFK2045:JFK2055 JPG2045:JPG2055 JZC2045:JZC2055 KIY2045:KIY2055 KSU2045:KSU2055 LCQ2045:LCQ2055 LMM2045:LMM2055 LWI2045:LWI2055 MGE2045:MGE2055 MQA2045:MQA2055 MZW2045:MZW2055 NJS2045:NJS2055 NTO2045:NTO2055 ODK2045:ODK2055 ONG2045:ONG2055 OXC2045:OXC2055 PGY2045:PGY2055 PQU2045:PQU2055 QAQ2045:QAQ2055 QKM2045:QKM2055 QUI2045:QUI2055 REE2045:REE2055 ROA2045:ROA2055 RXW2045:RXW2055 SHS2045:SHS2055 SRO2045:SRO2055 TBK2045:TBK2055 TLG2045:TLG2055 TVC2045:TVC2055 UEY2045:UEY2055 UOU2045:UOU2055 UYQ2045:UYQ2055 VIM2045:VIM2055 VSI2045:VSI2055 WCE2045:WCE2055 WMA2045:WMA2055 WVW2045:WVW2055 O2068:O2081 JK2068:JK2071 TG2068:TG2071 ADC2068:ADC2071 AMY2068:AMY2071 AWU2068:AWU2071 BGQ2068:BGQ2071 BQM2068:BQM2071 CAI2068:CAI2071 CKE2068:CKE2071 CUA2068:CUA2071 DDW2068:DDW2071 DNS2068:DNS2071 DXO2068:DXO2071 EHK2068:EHK2071 ERG2068:ERG2071 FBC2068:FBC2071 FKY2068:FKY2071 FUU2068:FUU2071 GEQ2068:GEQ2071 GOM2068:GOM2071 GYI2068:GYI2071 HIE2068:HIE2071 HSA2068:HSA2071 IBW2068:IBW2071 ILS2068:ILS2071 IVO2068:IVO2071 JFK2068:JFK2071 JPG2068:JPG2071 JZC2068:JZC2071 KIY2068:KIY2071 KSU2068:KSU2071 LCQ2068:LCQ2071 LMM2068:LMM2071 LWI2068:LWI2071 MGE2068:MGE2071 MQA2068:MQA2071 MZW2068:MZW2071 NJS2068:NJS2071 NTO2068:NTO2071 ODK2068:ODK2071 ONG2068:ONG2071 OXC2068:OXC2071 PGY2068:PGY2071 PQU2068:PQU2071 QAQ2068:QAQ2071 QKM2068:QKM2071 QUI2068:QUI2071 REE2068:REE2071 ROA2068:ROA2071 RXW2068:RXW2071 SHS2068:SHS2071 SRO2068:SRO2071 TBK2068:TBK2071 TLG2068:TLG2071 TVC2068:TVC2071 UEY2068:UEY2071 UOU2068:UOU2071 UYQ2068:UYQ2071 VIM2068:VIM2071 VSI2068:VSI2071 WCE2068:WCE2071 WMA2068:WMA2071 WVW2068:WVW2071 JK2076:JK2077 TG2076:TG2077 ADC2076:ADC2077 AMY2076:AMY2077 AWU2076:AWU2077 BGQ2076:BGQ2077 BQM2076:BQM2077 CAI2076:CAI2077 CKE2076:CKE2077 CUA2076:CUA2077 DDW2076:DDW2077 DNS2076:DNS2077 DXO2076:DXO2077 EHK2076:EHK2077 ERG2076:ERG2077 FBC2076:FBC2077 FKY2076:FKY2077 FUU2076:FUU2077 GEQ2076:GEQ2077 GOM2076:GOM2077 GYI2076:GYI2077 HIE2076:HIE2077 HSA2076:HSA2077 IBW2076:IBW2077 ILS2076:ILS2077 IVO2076:IVO2077 JFK2076:JFK2077 JPG2076:JPG2077 JZC2076:JZC2077 KIY2076:KIY2077 KSU2076:KSU2077 LCQ2076:LCQ2077 LMM2076:LMM2077 LWI2076:LWI2077 MGE2076:MGE2077 MQA2076:MQA2077 MZW2076:MZW2077 NJS2076:NJS2077 NTO2076:NTO2077 ODK2076:ODK2077 ONG2076:ONG2077 OXC2076:OXC2077 PGY2076:PGY2077 PQU2076:PQU2077 QAQ2076:QAQ2077 QKM2076:QKM2077 QUI2076:QUI2077 REE2076:REE2077 ROA2076:ROA2077 RXW2076:RXW2077 SHS2076:SHS2077 SRO2076:SRO2077 TBK2076:TBK2077 TLG2076:TLG2077 TVC2076:TVC2077 UEY2076:UEY2077 UOU2076:UOU2077 UYQ2076:UYQ2077 VIM2076:VIM2077 VSI2076:VSI2077 WCE2076:WCE2077 WMA2076:WMA2077 WVW2076:WVW2077 O2085:O2094 JK2091:JK2094 TG2091:TG2094 ADC2091:ADC2094 AMY2091:AMY2094 AWU2091:AWU2094 BGQ2091:BGQ2094 BQM2091:BQM2094 CAI2091:CAI2094 CKE2091:CKE2094 CUA2091:CUA2094 DDW2091:DDW2094 DNS2091:DNS2094 DXO2091:DXO2094 EHK2091:EHK2094 ERG2091:ERG2094 FBC2091:FBC2094 FKY2091:FKY2094 FUU2091:FUU2094 GEQ2091:GEQ2094 GOM2091:GOM2094 GYI2091:GYI2094 HIE2091:HIE2094 HSA2091:HSA2094 IBW2091:IBW2094 ILS2091:ILS2094 IVO2091:IVO2094 JFK2091:JFK2094 JPG2091:JPG2094 JZC2091:JZC2094 KIY2091:KIY2094 KSU2091:KSU2094 LCQ2091:LCQ2094 LMM2091:LMM2094 LWI2091:LWI2094 MGE2091:MGE2094 MQA2091:MQA2094 MZW2091:MZW2094 NJS2091:NJS2094 NTO2091:NTO2094 ODK2091:ODK2094 ONG2091:ONG2094 OXC2091:OXC2094 PGY2091:PGY2094 PQU2091:PQU2094 QAQ2091:QAQ2094 QKM2091:QKM2094 QUI2091:QUI2094 REE2091:REE2094 ROA2091:ROA2094 RXW2091:RXW2094 SHS2091:SHS2094 SRO2091:SRO2094 TBK2091:TBK2094 TLG2091:TLG2094 TVC2091:TVC2094 UEY2091:UEY2094 UOU2091:UOU2094 UYQ2091:UYQ2094 VIM2091:VIM2094 VSI2091:VSI2094 WCE2091:WCE2094 WMA2091:WMA2094 WVW2091:WVW2094 JK2106:JK2109 TG2106:TG2109 ADC2106:ADC2109 AMY2106:AMY2109 AWU2106:AWU2109 BGQ2106:BGQ2109 BQM2106:BQM2109 CAI2106:CAI2109 CKE2106:CKE2109 CUA2106:CUA2109 DDW2106:DDW2109 DNS2106:DNS2109 DXO2106:DXO2109 EHK2106:EHK2109 ERG2106:ERG2109 FBC2106:FBC2109 FKY2106:FKY2109 FUU2106:FUU2109 GEQ2106:GEQ2109 GOM2106:GOM2109 GYI2106:GYI2109 HIE2106:HIE2109 HSA2106:HSA2109 IBW2106:IBW2109 ILS2106:ILS2109 IVO2106:IVO2109 JFK2106:JFK2109 JPG2106:JPG2109 JZC2106:JZC2109 KIY2106:KIY2109 KSU2106:KSU2109 LCQ2106:LCQ2109 LMM2106:LMM2109 LWI2106:LWI2109 MGE2106:MGE2109 MQA2106:MQA2109 MZW2106:MZW2109 NJS2106:NJS2109 NTO2106:NTO2109 ODK2106:ODK2109 ONG2106:ONG2109 OXC2106:OXC2109 PGY2106:PGY2109 PQU2106:PQU2109 QAQ2106:QAQ2109 QKM2106:QKM2109 QUI2106:QUI2109 REE2106:REE2109 ROA2106:ROA2109 RXW2106:RXW2109 SHS2106:SHS2109 SRO2106:SRO2109 TBK2106:TBK2109 TLG2106:TLG2109 TVC2106:TVC2109 UEY2106:UEY2109 UOU2106:UOU2109 UYQ2106:UYQ2109 VIM2106:VIM2109 VSI2106:VSI2109 WCE2106:WCE2109 WMA2106:WMA2109 WVW2106:WVW2109 O2116:O2117 JK2116:JK2117 TG2116:TG2117 ADC2116:ADC2117 AMY2116:AMY2117 AWU2116:AWU2117 BGQ2116:BGQ2117 BQM2116:BQM2117 CAI2116:CAI2117 CKE2116:CKE2117 CUA2116:CUA2117 DDW2116:DDW2117 DNS2116:DNS2117 DXO2116:DXO2117 EHK2116:EHK2117 ERG2116:ERG2117 FBC2116:FBC2117 FKY2116:FKY2117 FUU2116:FUU2117 GEQ2116:GEQ2117 GOM2116:GOM2117 GYI2116:GYI2117 HIE2116:HIE2117 HSA2116:HSA2117 IBW2116:IBW2117 ILS2116:ILS2117 IVO2116:IVO2117 JFK2116:JFK2117 JPG2116:JPG2117 JZC2116:JZC2117 KIY2116:KIY2117 KSU2116:KSU2117 LCQ2116:LCQ2117 LMM2116:LMM2117 LWI2116:LWI2117 MGE2116:MGE2117 MQA2116:MQA2117 MZW2116:MZW2117 NJS2116:NJS2117 NTO2116:NTO2117 ODK2116:ODK2117 ONG2116:ONG2117 OXC2116:OXC2117 PGY2116:PGY2117 PQU2116:PQU2117 QAQ2116:QAQ2117 QKM2116:QKM2117 QUI2116:QUI2117 REE2116:REE2117 ROA2116:ROA2117 RXW2116:RXW2117 SHS2116:SHS2117 SRO2116:SRO2117 TBK2116:TBK2117 TLG2116:TLG2117 TVC2116:TVC2117 UEY2116:UEY2117 UOU2116:UOU2117 UYQ2116:UYQ2117 VIM2116:VIM2117 VSI2116:VSI2117 WCE2116:WCE2117 WMA2116:WMA2117 WVW2116:WVW2117 O2119:O2122 JK2122 TG2122 ADC2122 AMY2122 AWU2122 BGQ2122 BQM2122 CAI2122 CKE2122 CUA2122 DDW2122 DNS2122 DXO2122 EHK2122 ERG2122 FBC2122 FKY2122 FUU2122 GEQ2122 GOM2122 GYI2122 HIE2122 HSA2122 IBW2122 ILS2122 IVO2122 JFK2122 JPG2122 JZC2122 KIY2122 KSU2122 LCQ2122 LMM2122 LWI2122 MGE2122 MQA2122 MZW2122 NJS2122 NTO2122 ODK2122 ONG2122 OXC2122 PGY2122 PQU2122 QAQ2122 QKM2122 QUI2122 REE2122 ROA2122 RXW2122 SHS2122 SRO2122 TBK2122 TLG2122 TVC2122 UEY2122 UOU2122 UYQ2122 VIM2122 VSI2122 WCE2122 WMA2122 WVW2122 O2127:O2131 O2139:O2167 JK2143:JK2159 TG2143:TG2159 ADC2143:ADC2159 AMY2143:AMY2159 AWU2143:AWU2159 BGQ2143:BGQ2159 BQM2143:BQM2159 CAI2143:CAI2159 CKE2143:CKE2159 CUA2143:CUA2159 DDW2143:DDW2159 DNS2143:DNS2159 DXO2143:DXO2159 EHK2143:EHK2159 ERG2143:ERG2159 FBC2143:FBC2159 FKY2143:FKY2159 FUU2143:FUU2159 GEQ2143:GEQ2159 GOM2143:GOM2159 GYI2143:GYI2159 HIE2143:HIE2159 HSA2143:HSA2159 IBW2143:IBW2159 ILS2143:ILS2159 IVO2143:IVO2159 JFK2143:JFK2159 JPG2143:JPG2159 JZC2143:JZC2159 KIY2143:KIY2159 KSU2143:KSU2159 LCQ2143:LCQ2159 LMM2143:LMM2159 LWI2143:LWI2159 MGE2143:MGE2159 MQA2143:MQA2159 MZW2143:MZW2159 NJS2143:NJS2159 NTO2143:NTO2159 ODK2143:ODK2159 ONG2143:ONG2159 OXC2143:OXC2159 PGY2143:PGY2159 PQU2143:PQU2159 QAQ2143:QAQ2159 QKM2143:QKM2159 QUI2143:QUI2159 REE2143:REE2159 ROA2143:ROA2159 RXW2143:RXW2159 SHS2143:SHS2159 SRO2143:SRO2159 TBK2143:TBK2159 TLG2143:TLG2159 TVC2143:TVC2159 UEY2143:UEY2159 UOU2143:UOU2159 UYQ2143:UYQ2159 VIM2143:VIM2159 VSI2143:VSI2159 WCE2143:WCE2159 WMA2143:WMA2159 WVW2143:WVW2159 JK2197:JK2205 TG2197:TG2205 ADC2197:ADC2205 AMY2197:AMY2205 AWU2197:AWU2205 BGQ2197:BGQ2205 BQM2197:BQM2205 CAI2197:CAI2205 CKE2197:CKE2205 CUA2197:CUA2205 DDW2197:DDW2205 DNS2197:DNS2205 DXO2197:DXO2205 EHK2197:EHK2205 ERG2197:ERG2205 FBC2197:FBC2205 FKY2197:FKY2205 FUU2197:FUU2205 GEQ2197:GEQ2205 GOM2197:GOM2205 GYI2197:GYI2205 HIE2197:HIE2205 HSA2197:HSA2205 IBW2197:IBW2205 ILS2197:ILS2205 IVO2197:IVO2205 JFK2197:JFK2205 JPG2197:JPG2205 JZC2197:JZC2205 KIY2197:KIY2205 KSU2197:KSU2205 LCQ2197:LCQ2205 LMM2197:LMM2205 LWI2197:LWI2205 MGE2197:MGE2205 MQA2197:MQA2205 MZW2197:MZW2205 NJS2197:NJS2205 NTO2197:NTO2205 ODK2197:ODK2205 ONG2197:ONG2205 OXC2197:OXC2205 PGY2197:PGY2205 PQU2197:PQU2205 QAQ2197:QAQ2205 QKM2197:QKM2205 QUI2197:QUI2205 REE2197:REE2205 ROA2197:ROA2205 RXW2197:RXW2205 SHS2197:SHS2205 SRO2197:SRO2205 TBK2197:TBK2205 TLG2197:TLG2205 TVC2197:TVC2205 UEY2197:UEY2205 UOU2197:UOU2205 UYQ2197:UYQ2205 VIM2197:VIM2205 VSI2197:VSI2205 WCE2197:WCE2205 WMA2197:WMA2205 WVW2197:WVW2205 O2193:O2216 O2223:O2326 JK2224:JK2320 TG2224:TG2320 ADC2224:ADC2320 AMY2224:AMY2320 AWU2224:AWU2320 BGQ2224:BGQ2320 BQM2224:BQM2320 CAI2224:CAI2320 CKE2224:CKE2320 CUA2224:CUA2320 DDW2224:DDW2320 DNS2224:DNS2320 DXO2224:DXO2320 EHK2224:EHK2320 ERG2224:ERG2320 FBC2224:FBC2320 FKY2224:FKY2320 FUU2224:FUU2320 GEQ2224:GEQ2320 GOM2224:GOM2320 GYI2224:GYI2320 HIE2224:HIE2320 HSA2224:HSA2320 IBW2224:IBW2320 ILS2224:ILS2320 IVO2224:IVO2320 JFK2224:JFK2320 JPG2224:JPG2320 JZC2224:JZC2320 KIY2224:KIY2320 KSU2224:KSU2320 LCQ2224:LCQ2320 LMM2224:LMM2320 LWI2224:LWI2320 MGE2224:MGE2320 MQA2224:MQA2320 MZW2224:MZW2320 NJS2224:NJS2320 NTO2224:NTO2320 ODK2224:ODK2320 ONG2224:ONG2320 OXC2224:OXC2320 PGY2224:PGY2320 PQU2224:PQU2320 QAQ2224:QAQ2320 QKM2224:QKM2320 QUI2224:QUI2320 REE2224:REE2320 ROA2224:ROA2320 RXW2224:RXW2320 SHS2224:SHS2320 SRO2224:SRO2320 TBK2224:TBK2320 TLG2224:TLG2320 TVC2224:TVC2320 UEY2224:UEY2320 UOU2224:UOU2320 UYQ2224:UYQ2320 VIM2224:VIM2320 VSI2224:VSI2320 WCE2224:WCE2320 WMA2224:WMA2320 WVW2224:WVW2320 O2190 JK2340 TG2340 ADC2340 AMY2340 AWU2340 BGQ2340 BQM2340 CAI2340 CKE2340 CUA2340 DDW2340 DNS2340 DXO2340 EHK2340 ERG2340 FBC2340 FKY2340 FUU2340 GEQ2340 GOM2340 GYI2340 HIE2340 HSA2340 IBW2340 ILS2340 IVO2340 JFK2340 JPG2340 JZC2340 KIY2340 KSU2340 LCQ2340 LMM2340 LWI2340 MGE2340 MQA2340 MZW2340 NJS2340 NTO2340 ODK2340 ONG2340 OXC2340 PGY2340 PQU2340 QAQ2340 QKM2340 QUI2340 REE2340 ROA2340 RXW2340 SHS2340 SRO2340 TBK2340 TLG2340 TVC2340 UEY2340 UOU2340 UYQ2340 VIM2340 VSI2340 WCE2340 WMA2340 WVW2340 JK2345:JK2349 TG2345:TG2349 ADC2345:ADC2349 AMY2345:AMY2349 AWU2345:AWU2349 BGQ2345:BGQ2349 BQM2345:BQM2349 CAI2345:CAI2349 CKE2345:CKE2349 CUA2345:CUA2349 DDW2345:DDW2349 DNS2345:DNS2349 DXO2345:DXO2349 EHK2345:EHK2349 ERG2345:ERG2349 FBC2345:FBC2349 FKY2345:FKY2349 FUU2345:FUU2349 GEQ2345:GEQ2349 GOM2345:GOM2349 GYI2345:GYI2349 HIE2345:HIE2349 HSA2345:HSA2349 IBW2345:IBW2349 ILS2345:ILS2349 IVO2345:IVO2349 JFK2345:JFK2349 JPG2345:JPG2349 JZC2345:JZC2349 KIY2345:KIY2349 KSU2345:KSU2349 LCQ2345:LCQ2349 LMM2345:LMM2349 LWI2345:LWI2349 MGE2345:MGE2349 MQA2345:MQA2349 MZW2345:MZW2349 NJS2345:NJS2349 NTO2345:NTO2349 ODK2345:ODK2349 ONG2345:ONG2349 OXC2345:OXC2349 PGY2345:PGY2349 PQU2345:PQU2349 QAQ2345:QAQ2349 QKM2345:QKM2349 QUI2345:QUI2349 REE2345:REE2349 ROA2345:ROA2349 RXW2345:RXW2349 SHS2345:SHS2349 SRO2345:SRO2349 TBK2345:TBK2349 TLG2345:TLG2349 TVC2345:TVC2349 UEY2345:UEY2349 UOU2345:UOU2349 UYQ2345:UYQ2349 VIM2345:VIM2349 VSI2345:VSI2349 WCE2345:WCE2349 WMA2345:WMA2349 WVW2345:WVW2349 IBW7906:IBW7909 ILS7906:ILS7909 IVO7906:IVO7909 JFK7906:JFK7909 JPG7906:JPG7909 JZC7906:JZC7909 KIY7906:KIY7909 KSU7906:KSU7909 LCQ7906:LCQ7909 LMM7906:LMM7909 LWI7906:LWI7909 MGE7906:MGE7909 MQA7906:MQA7909 MZW7906:MZW7909 NJS7906:NJS7909 NTO7906:NTO7909 ODK7906:ODK7909 ONG7906:ONG7909 OXC7906:OXC7909 PGY7906:PGY7909 PQU7906:PQU7909 QAQ7906:QAQ7909 QKM7906:QKM7909 QUI7906:QUI7909 REE7906:REE7909 ROA7906:ROA7909 RXW7906:RXW7909 SHS7906:SHS7909 SRO7906:SRO7909 TBK7906:TBK7909 TLG7906:TLG7909 TVC7906:TVC7909 UEY7906:UEY7909 UOU7906:UOU7909 UYQ7906:UYQ7909 VIM7906:VIM7909 VSI7906:VSI7909 WCE7906:WCE7909 WMA7906:WMA7909 WVW7906:WVW7909 O7990:O7993 O7927:O7940 JK7936:JK7939 TG7936:TG7939 ADC7936:ADC7939 AMY7936:AMY7939 AWU7936:AWU7939 BGQ7936:BGQ7939 BQM7936:BQM7939 CAI7936:CAI7939 CKE7936:CKE7939 CUA7936:CUA7939 DDW7936:DDW7939 DNS7936:DNS7939 DXO7936:DXO7939 EHK7936:EHK7939 ERG7936:ERG7939 FBC7936:FBC7939 FKY7936:FKY7939 FUU7936:FUU7939 GEQ7936:GEQ7939 GOM7936:GOM7939 GYI7936:GYI7939 HIE7936:HIE7939 HSA7936:HSA7939 IBW7936:IBW7939 ILS7936:ILS7939 IVO7936:IVO7939 JFK7936:JFK7939 JPG7936:JPG7939 JZC7936:JZC7939 KIY7936:KIY7939 KSU7936:KSU7939 LCQ7936:LCQ7939 LMM7936:LMM7939 LWI7936:LWI7939 MGE7936:MGE7939 MQA7936:MQA7939 MZW7936:MZW7939 NJS7936:NJS7939 NTO7936:NTO7939 ODK7936:ODK7939 ONG7936:ONG7939 OXC7936:OXC7939 PGY7936:PGY7939 PQU7936:PQU7939 QAQ7936:QAQ7939 QKM7936:QKM7939 QUI7936:QUI7939 REE7936:REE7939 ROA7936:ROA7939 RXW7936:RXW7939 SHS7936:SHS7939 SRO7936:SRO7939 TBK7936:TBK7939 TLG7936:TLG7939 TVC7936:TVC7939 UEY7936:UEY7939 UOU7936:UOU7939 UYQ7936:UYQ7939 VIM7936:VIM7939 VSI7936:VSI7939 WCE7936:WCE7939 WMA7936:WMA7939 WVW7936:WVW7939 O7942 O7947 JK7947 TG7947 ADC7947 AMY7947 AWU7947 BGQ7947 BQM7947 CAI7947 CKE7947 CUA7947 DDW7947 DNS7947 DXO7947 EHK7947 ERG7947 FBC7947 O5721:O5735 O7648:O7658 O7257:O7258 O4810:O4820 O4822:O4824 CUA7886:CUA7888 DDW7886:DDW7888 DNS7886:DNS7888 DXO7886:DXO7888 EHK7886:EHK7888 ERG7886:ERG7888 FBC7886:FBC7888 FKY7886:FKY7888 FUU7886:FUU7888 GEQ7886:GEQ7888 GOM7886:GOM7888 GYI7886:GYI7888 HIE7886:HIE7888 HSA7886:HSA7888 IBW7886:IBW7888 ILS7886:ILS7888 IVO7886:IVO7888 JFK7886:JFK7888 JPG7886:JPG7888 JZC7886:JZC7888 KIY7886:KIY7888 KSU7886:KSU7888 LCQ7886:LCQ7888 LMM7886:LMM7888 LWI7886:LWI7888 MGE7886:MGE7888 MQA7886:MQA7888 MZW7886:MZW7888 NJS7886:NJS7888 NTO7886:NTO7888 ODK7886:ODK7888 ONG7886:ONG7888 OXC7886:OXC7888 PGY7886:PGY7888 PQU7886:PQU7888 QAQ7886:QAQ7888 QKM7886:QKM7888 QUI7886:QUI7888 REE7886:REE7888 ROA7886:ROA7888 RXW7886:RXW7888 SHS7886:SHS7888 SRO7886:SRO7888 TBK7886:TBK7888 TLG7886:TLG7888 TVC7886:TVC7888 UEY7886:UEY7888 UOU7886:UOU7888 UYQ7886:UYQ7888 VIM7886:VIM7888 VSI7886:VSI7888 WCE7886:WCE7888 WMA7886:WMA7888 FUU8133:FUU8134 WVW7990:WVW7993 GEQ8133:GEQ8134 GOM8133:GOM8134 GYI8133:GYI8134 HIE8133:HIE8134 HSA8133:HSA8134 IBW8133:IBW8134 ILS8133:ILS8134 IVO8133:IVO8134 JFK8133:JFK8134 JPG8133:JPG8134 JZC8133:JZC8134 KIY8133:KIY8134 KSU8133:KSU8134 LCQ8133:LCQ8134 LMM8133:LMM8134 LWI8133:LWI8134 MGE8133:MGE8134 MQA8133:MQA8134 MZW8133:MZW8134 NJS8133:NJS8134 NTO8133:NTO8134 ODK8133:ODK8134 ONG8133:ONG8134 OXC8133:OXC8134 PGY8133:PGY8134 PQU8133:PQU8134 QAQ8133:QAQ8134 QKM8133:QKM8134 QUI8133:QUI8134 REE8133:REE8134 ROA8133:ROA8134 RXW8133:RXW8134 SHS8133:SHS8134 SRO8133:SRO8134 TBK8133:TBK8134 TLG8133:TLG8134 TVC8133:TVC8134 UEY8133:UEY8134 UOU8133:UOU8134 UYQ8133:UYQ8134 VIM8133:VIM8134 VSI8133:VSI8134 WCE8133:WCE8134 WMA8133:WMA8134 WVW8133:WVW8134 WVW8128:WVW8129 O7998 FKY8133:FKY8134 WMA7931:WMA7933 WVW7931:WVW7933 O7903:O7909 JK7906:JK7909 TG7906:TG7909 ADC7906:ADC7909 AMY7906:AMY7909 AWU7906:AWU7909 BGQ7906:BGQ7909 BQM7906:BQM7909 CAI7906:CAI7909 CKE7906:CKE7909 CUA7906:CUA7909 DDW7906:DDW7909 DNS7906:DNS7909 DXO7906:DXO7909 EHK7906:EHK7909 ERG7906:ERG7909 FBC7906:FBC7909 FKY7906:FKY7909 FUU7906:FUU7909 GEQ7906:GEQ7909 GOM7906:GOM7909 GYI7906:GYI7909 HIE7906:HIE7909 DNS7848:DNS7855 DXO7848:DXO7855 EHK7848:EHK7855 ERG7848:ERG7855 FBC7848:FBC7855 FKY7848:FKY7855 FUU7848:FUU7855 GEQ7848:GEQ7855 GOM7848:GOM7855 GYI7848:GYI7855 HIE7848:HIE7855 HSA7848:HSA7855 IBW7848:IBW7855 ILS7848:ILS7855 IVO7848:IVO7855 JFK7848:JFK7855 JPG7848:JPG7855 JZC7848:JZC7855 KIY7848:KIY7855 KSU7848:KSU7855 LCQ7848:LCQ7855 LMM7848:LMM7855 LWI7848:LWI7855 MGE7848:MGE7855 MQA7848:MQA7855 MZW7848:MZW7855 NJS7848:NJS7855 NTO7848:NTO7855 ODK7848:ODK7855 ONG7848:ONG7855 OXC7848:OXC7855 PGY7848:PGY7855 PQU7848:PQU7855 QAQ7848:QAQ7855 QKM7848:QKM7855 QUI7848:QUI7855 REE7848:REE7855 ROA7848:ROA7855 RXW7848:RXW7855 SHS7848:SHS7855 SRO7848:SRO7855 TBK7848:TBK7855 TLG7848:TLG7855 TVC7848:TVC7855 UEY7848:UEY7855 UOU7848:UOU7855 UYQ7848:UYQ7855 VIM7848:VIM7855 VSI7848:VSI7855 WCE7848:WCE7855 WMA7848:WMA7855 WVW7848:WVW7855 O7858 O7867:O7869 O7886:O7891 JK7886:JK7888 TG7886:TG7888 ADC7886:ADC7888 AMY7886:AMY7888 AWU7886:AWU7888 BGQ7886:BGQ7888 BQM7886:BQM7888 CAI7886:CAI7888 CKE7886:CKE7888 DNS7821:DNS7826 DXO7821:DXO7826 EHK7821:EHK7826 ERG7821:ERG7826 FBC7821:FBC7826 FKY7821:FKY7826 FUU7821:FUU7826 GEQ7821:GEQ7826 GOM7821:GOM7826 GYI7821:GYI7826 HIE7821:HIE7826 HSA7821:HSA7826 IBW7821:IBW7826 ILS7821:ILS7826 IVO7821:IVO7826 JFK7821:JFK7826 JPG7821:JPG7826 JZC7821:JZC7826 KIY7821:KIY7826 KSU7821:KSU7826 LCQ7821:LCQ7826 LMM7821:LMM7826 LWI7821:LWI7826 MGE7821:MGE7826 MQA7821:MQA7826 MZW7821:MZW7826 NJS7821:NJS7826 NTO7821:NTO7826 ODK7821:ODK7826 ONG7821:ONG7826 OXC7821:OXC7826 PGY7821:PGY7826 PQU7821:PQU7826 QAQ7821:QAQ7826 QKM7821:QKM7826 QUI7821:QUI7826 REE7821:REE7826 ROA7821:ROA7826 RXW7821:RXW7826 SHS7821:SHS7826 SRO7821:SRO7826 TBK7821:TBK7826 TLG7821:TLG7826 TVC7821:TVC7826 UEY7821:UEY7826 UOU7821:UOU7826 UYQ7821:UYQ7826 VIM7821:VIM7826 VSI7821:VSI7826 WCE7821:WCE7826 WMA7821:WMA7826 WVW7886:WVW7888 O7835 JK7835 TG7835 ADC7835 AMY7835 AWU7835 BGQ7835 BQM7835 CAI7835 CKE7835 CUA7835 DDW7848:DDW7855 DDW7835 DNS7835 DXO7835 EHK7835 ERG7835 FBC7835 FKY7835 FUU7835 GEQ7835 GOM7835 GYI7835 HIE7835 HSA7835 IBW7835 ILS7835 IVO7835 JFK7835 JPG7835 JZC7835 KIY7835 KSU7835 LCQ7835 LMM7835 LWI7835 MGE7835 MQA7835 MZW7835 NJS7835 NTO7835 ODK7835 ONG7835 OXC7835 PGY7835 PQU7835 QAQ7835 QKM7835 QUI7835 REE7835 ROA7835 RXW7835 SHS7835 SRO7835 TBK7835 TLG7835 TVC7835 UEY7835 UOU7835 UYQ7835 VIM7835 VSI7835 WCE7835 WMA7835 WVW7835 O7839:O7842 O7847:O7855 JK7848:JK7855 TG7848:TG7855 ADC7848:ADC7855 AMY7848:AMY7855 AWU7848:AWU7855 BGQ7848:BGQ7855 BQM7848:BQM7855 CAI7848:CAI7855 CKE7848:CKE7855 DNS7807:DNS7809 DXO7807:DXO7809 EHK7807:EHK7809 ERG7807:ERG7809 FBC7807:FBC7809 FKY7807:FKY7809 FUU7807:FUU7809 GEQ7807:GEQ7809 GOM7807:GOM7809 GYI7807:GYI7809 HIE7807:HIE7809 HSA7807:HSA7809 IBW7807:IBW7809 ILS7807:ILS7809 IVO7807:IVO7809 JFK7807:JFK7809 JPG7807:JPG7809 JZC7807:JZC7809 KIY7807:KIY7809 KSU7807:KSU7809 LCQ7807:LCQ7809 LMM7807:LMM7809 LWI7807:LWI7809 MGE7807:MGE7809 MQA7807:MQA7809 MZW7807:MZW7809 NJS7807:NJS7809 NTO7807:NTO7809 ODK7807:ODK7809 ONG7807:ONG7809 OXC7807:OXC7809 PGY7807:PGY7809 PQU7807:PQU7809 QAQ7807:QAQ7809 QKM7807:QKM7809 QUI7807:QUI7809 REE7807:REE7809 ROA7807:ROA7809 RXW7807:RXW7809 SHS7807:SHS7809 SRO7807:SRO7809 TBK7807:TBK7809 TLG7807:TLG7809 TVC7807:TVC7809 UEY7807:UEY7809 UOU7807:UOU7809 UYQ7807:UYQ7809 VIM7807:VIM7809 VSI7807:VSI7809 WCE7807:WCE7809 WMA7807:WMA7809 WVW7807:WVW7809 O7573:O7577 JK7821:JK7826 TG7821:TG7826 ADC7821:ADC7826 AMY7821:AMY7826 AWU7821:AWU7826 BGQ7821:BGQ7826 BQM7821:BQM7826 CAI7821:CAI7826 CKE7821:CKE7826 CUA7821:CUA7826 DDW7821:DDW7826 WVW2631:WVW2644 O2596:O2599 JK2599 TG2599 ADC2599 AMY2599 AWU2599 BGQ2599 BQM2599 CAI2599 CKE2599 CUA2599 DDW2599 DNS2599 DXO2599 EHK2599 ERG2599 FBC2599 FKY2599 FUU2599 GEQ2599 GOM2599 GYI2599 HIE2599 HSA2599 IBW2599 ILS2599 IVO2599 JFK2599 JPG2599 JZC2599 KIY2599 KSU2599 LCQ2599 LMM2599 LWI2599 MGE2599 MQA2599 MZW2599 NJS2599 NTO2599 ODK2599 ONG2599 OXC2599 PGY2599 PQU2599 QAQ2599 QKM2599 QUI2599 REE2599 ROA2599 RXW2599 SHS2599 SRO2599 TBK2599 TLG2599 TVC2599 UEY2599 UOU2599 UYQ2599 VIM2599 VSI2599 WCE2599 WMA2599 WVW2599 O2611:O2616 JK2611:JK2615 TG2611:TG2615 ADC2611:ADC2615 AMY2611:AMY2615 AWU2611:AWU2615 BGQ2611:BGQ2615 BQM2611:BQM2615 CAI2611:CAI2615 CKE2611:CKE2615 CUA2611:CUA2615 DDW2611:DDW2615 DNS2611:DNS2615 DXO2611:DXO2615 EHK2611:EHK2615 ERG2611:ERG2615 FBC2611:FBC2615 FKY2611:FKY2615 FUU2611:FUU2615 GEQ2611:GEQ2615 GOM2611:GOM2615 GYI2611:GYI2615 HIE2611:HIE2615 HSA2611:HSA2615 IBW2611:IBW2615 ILS2611:ILS2615 IVO2611:IVO2615 JFK2611:JFK2615 JPG2611:JPG2615 JZC2611:JZC2615 KIY2611:KIY2615 KSU2611:KSU2615 LCQ2611:LCQ2615 LMM2611:LMM2615 LWI2611:LWI2615 MGE2611:MGE2615 MQA2611:MQA2615 MZW2611:MZW2615 NJS2611:NJS2615 NTO2611:NTO2615 ODK2611:ODK2615 ONG2611:ONG2615 OXC2611:OXC2615 PGY2611:PGY2615 PQU2611:PQU2615 QAQ2611:QAQ2615 QKM2611:QKM2615 QUI2611:QUI2615 REE2611:REE2615 ROA2611:ROA2615 RXW2611:RXW2615 SHS2611:SHS2615 SRO2611:SRO2615 TBK2611:TBK2615 TLG2611:TLG2615 TVC2611:TVC2615 UEY2611:UEY2615 UOU2611:UOU2615 UYQ2611:UYQ2615 VIM2611:VIM2615 VSI2611:VSI2615 WCE2611:WCE2615 WMA2611:WMA2615 WVW2611:WVW2615 O2620:O2621 O2628:O2648 JK2631:JK2644 TG2631:TG2644 ADC2631:ADC2644 AMY2631:AMY2644 AWU2631:AWU2644 BGQ2631:BGQ2644 BQM2631:BQM2644 CAI2631:CAI2644 CKE2631:CKE2644 CUA2631:CUA2644 DDW2631:DDW2644 DNS2631:DNS2644 DXO2631:DXO2644 EHK2631:EHK2644 ERG2631:ERG2644 FBC2631:FBC2644 FKY2631:FKY2644 FUU2631:FUU2644 GEQ2631:GEQ2644 GOM2631:GOM2644 GYI2631:GYI2644 HIE2631:HIE2644 HSA2631:HSA2644 IBW2631:IBW2644 ILS2631:ILS2644 IVO2631:IVO2644 JFK2631:JFK2644 JPG2631:JPG2644 JZC2631:JZC2644 KIY2631:KIY2644 KSU2631:KSU2644 LCQ2631:LCQ2644 LMM2631:LMM2644 LWI2631:LWI2644 MGE2631:MGE2644 MQA2631:MQA2644 MZW2631:MZW2644 NJS2631:NJS2644 NTO2631:NTO2644 ODK2631:ODK2644 ONG2631:ONG2644 OXC2631:OXC2644 PGY2631:PGY2644 PQU2631:PQU2644 QAQ2631:QAQ2644 QKM2631:QKM2644 QUI2631:QUI2644 REE2631:REE2644 ROA2631:ROA2644 RXW2631:RXW2644 SHS2631:SHS2644 SRO2631:SRO2644 TBK2631:TBK2644 TLG2631:TLG2644 TVC2631:TVC2644 UEY2631:UEY2644 UOU2631:UOU2644 UYQ2631:UYQ2644 VIM2631:VIM2644 VSI2631:VSI2644 WCE2631:WCE2644 WMA2631:WMA2644 O2340:O2349 O2661:O2666 JK2665:JK2666 TG2665:TG2666 ADC2665:ADC2666 AMY2665:AMY2666 AWU2665:AWU2666 BGQ2665:BGQ2666 BQM2665:BQM2666 CAI2665:CAI2666 CKE2665:CKE2666 CUA2665:CUA2666 DDW2665:DDW2666 DNS2665:DNS2666 DXO2665:DXO2666 EHK2665:EHK2666 ERG2665:ERG2666 FBC2665:FBC2666 FKY2665:FKY2666 FUU2665:FUU2666 GEQ2665:GEQ2666 GOM2665:GOM2666 GYI2665:GYI2666 HIE2665:HIE2666 HSA2665:HSA2666 IBW2665:IBW2666 ILS2665:ILS2666 IVO2665:IVO2666 JFK2665:JFK2666 JPG2665:JPG2666 JZC2665:JZC2666 KIY2665:KIY2666 KSU2665:KSU2666 LCQ2665:LCQ2666 LMM2665:LMM2666 LWI2665:LWI2666 MGE2665:MGE2666 MQA2665:MQA2666 MZW2665:MZW2666 NJS2665:NJS2666 NTO2665:NTO2666 ODK2665:ODK2666 ONG2665:ONG2666 OXC2665:OXC2666 PGY2665:PGY2666 PQU2665:PQU2666 QAQ2665:QAQ2666 QKM2665:QKM2666 QUI2665:QUI2666 REE2665:REE2666 ROA2665:ROA2666 RXW2665:RXW2666 SHS2665:SHS2666 SRO2665:SRO2666 TBK2665:TBK2666 TLG2665:TLG2666 TVC2665:TVC2666 UEY2665:UEY2666 UOU2665:UOU2666 UYQ2665:UYQ2666 VIM2665:VIM2666 VSI2665:VSI2666 WCE2665:WCE2666 WMA2665:WMA2666 WVW2665:WVW2666 O2672:O2683 JK2672:JK2677 TG2672:TG2677 ADC2672:ADC2677 AMY2672:AMY2677 AWU2672:AWU2677 BGQ2672:BGQ2677 BQM2672:BQM2677 CAI2672:CAI2677 CKE2672:CKE2677 CUA2672:CUA2677 DDW2672:DDW2677 DNS2672:DNS2677 DXO2672:DXO2677 EHK2672:EHK2677 ERG2672:ERG2677 FBC2672:FBC2677 FKY2672:FKY2677 FUU2672:FUU2677 GEQ2672:GEQ2677 GOM2672:GOM2677 GYI2672:GYI2677 HIE2672:HIE2677 HSA2672:HSA2677 IBW2672:IBW2677 ILS2672:ILS2677 IVO2672:IVO2677 JFK2672:JFK2677 JPG2672:JPG2677 JZC2672:JZC2677 KIY2672:KIY2677 KSU2672:KSU2677 LCQ2672:LCQ2677 LMM2672:LMM2677 LWI2672:LWI2677 MGE2672:MGE2677 MQA2672:MQA2677 MZW2672:MZW2677 NJS2672:NJS2677 NTO2672:NTO2677 ODK2672:ODK2677 ONG2672:ONG2677 OXC2672:OXC2677 PGY2672:PGY2677 PQU2672:PQU2677 QAQ2672:QAQ2677 QKM2672:QKM2677 QUI2672:QUI2677 REE2672:REE2677 ROA2672:ROA2677 RXW2672:RXW2677 SHS2672:SHS2677 SRO2672:SRO2677 TBK2672:TBK2677 TLG2672:TLG2677 TVC2672:TVC2677 UEY2672:UEY2677 UOU2672:UOU2677 UYQ2672:UYQ2677 VIM2672:VIM2677 VSI2672:VSI2677 WCE2672:WCE2677 WMA2672:WMA2677 WVW2672:WVW2677 O2685 O2698:O2717 JK2704:JK2715 TG2704:TG2715 ADC2704:ADC2715 AMY2704:AMY2715 AWU2704:AWU2715 BGQ2704:BGQ2715 BQM2704:BQM2715 CAI2704:CAI2715 CKE2704:CKE2715 CUA2704:CUA2715 DDW2704:DDW2715 DNS2704:DNS2715 DXO2704:DXO2715 EHK2704:EHK2715 ERG2704:ERG2715 FBC2704:FBC2715 FKY2704:FKY2715 FUU2704:FUU2715 GEQ2704:GEQ2715 GOM2704:GOM2715 GYI2704:GYI2715 HIE2704:HIE2715 HSA2704:HSA2715 IBW2704:IBW2715 ILS2704:ILS2715 IVO2704:IVO2715 JFK2704:JFK2715 JPG2704:JPG2715 JZC2704:JZC2715 KIY2704:KIY2715 KSU2704:KSU2715 LCQ2704:LCQ2715 LMM2704:LMM2715 LWI2704:LWI2715 MGE2704:MGE2715 MQA2704:MQA2715 MZW2704:MZW2715 NJS2704:NJS2715 NTO2704:NTO2715 ODK2704:ODK2715 ONG2704:ONG2715 OXC2704:OXC2715 PGY2704:PGY2715 PQU2704:PQU2715 QAQ2704:QAQ2715 QKM2704:QKM2715 QUI2704:QUI2715 REE2704:REE2715 ROA2704:ROA2715 RXW2704:RXW2715 SHS2704:SHS2715 SRO2704:SRO2715 TBK2704:TBK2715 TLG2704:TLG2715 TVC2704:TVC2715 UEY2704:UEY2715 UOU2704:UOU2715 UYQ2704:UYQ2715 VIM2704:VIM2715 VSI2704:VSI2715 WCE2704:WCE2715 WMA2704:WMA2715 WVW2704:WVW2715 O2732:O2739 JK2736:JK2739 TG2736:TG2739 ADC2736:ADC2739 AMY2736:AMY2739 AWU2736:AWU2739 BGQ2736:BGQ2739 BQM2736:BQM2739 CAI2736:CAI2739 CKE2736:CKE2739 CUA2736:CUA2739 DDW2736:DDW2739 DNS2736:DNS2739 DXO2736:DXO2739 EHK2736:EHK2739 ERG2736:ERG2739 FBC2736:FBC2739 FKY2736:FKY2739 FUU2736:FUU2739 GEQ2736:GEQ2739 GOM2736:GOM2739 GYI2736:GYI2739 HIE2736:HIE2739 HSA2736:HSA2739 IBW2736:IBW2739 ILS2736:ILS2739 IVO2736:IVO2739 JFK2736:JFK2739 JPG2736:JPG2739 JZC2736:JZC2739 KIY2736:KIY2739 KSU2736:KSU2739 LCQ2736:LCQ2739 LMM2736:LMM2739 LWI2736:LWI2739 MGE2736:MGE2739 MQA2736:MQA2739 MZW2736:MZW2739 NJS2736:NJS2739 NTO2736:NTO2739 ODK2736:ODK2739 ONG2736:ONG2739 OXC2736:OXC2739 PGY2736:PGY2739 PQU2736:PQU2739 QAQ2736:QAQ2739 QKM2736:QKM2739 QUI2736:QUI2739 REE2736:REE2739 ROA2736:ROA2739 RXW2736:RXW2739 SHS2736:SHS2739 SRO2736:SRO2739 TBK2736:TBK2739 TLG2736:TLG2739 TVC2736:TVC2739 UEY2736:UEY2739 UOU2736:UOU2739 UYQ2736:UYQ2739 VIM2736:VIM2739 VSI2736:VSI2739 WCE2736:WCE2739 WMA2736:WMA2739 WVW2736:WVW2739 O2745:O2768 JK2745:JK2748 TG2745:TG2748 ADC2745:ADC2748 AMY2745:AMY2748 AWU2745:AWU2748 BGQ2745:BGQ2748 BQM2745:BQM2748 CAI2745:CAI2748 CKE2745:CKE2748 CUA2745:CUA2748 DDW2745:DDW2748 DNS2745:DNS2748 DXO2745:DXO2748 EHK2745:EHK2748 ERG2745:ERG2748 FBC2745:FBC2748 FKY2745:FKY2748 FUU2745:FUU2748 GEQ2745:GEQ2748 GOM2745:GOM2748 GYI2745:GYI2748 HIE2745:HIE2748 HSA2745:HSA2748 IBW2745:IBW2748 ILS2745:ILS2748 IVO2745:IVO2748 JFK2745:JFK2748 JPG2745:JPG2748 JZC2745:JZC2748 KIY2745:KIY2748 KSU2745:KSU2748 LCQ2745:LCQ2748 LMM2745:LMM2748 LWI2745:LWI2748 MGE2745:MGE2748 MQA2745:MQA2748 MZW2745:MZW2748 NJS2745:NJS2748 NTO2745:NTO2748 ODK2745:ODK2748 ONG2745:ONG2748 OXC2745:OXC2748 PGY2745:PGY2748 PQU2745:PQU2748 QAQ2745:QAQ2748 QKM2745:QKM2748 QUI2745:QUI2748 REE2745:REE2748 ROA2745:ROA2748 RXW2745:RXW2748 SHS2745:SHS2748 SRO2745:SRO2748 TBK2745:TBK2748 TLG2745:TLG2748 TVC2745:TVC2748 UEY2745:UEY2748 UOU2745:UOU2748 UYQ2745:UYQ2748 VIM2745:VIM2748 VSI2745:VSI2748 WCE2745:WCE2748 WMA2745:WMA2748 WVW2745:WVW2748 JK2758:JK2762 TG2758:TG2762 ADC2758:ADC2762 AMY2758:AMY2762 AWU2758:AWU2762 BGQ2758:BGQ2762 BQM2758:BQM2762 CAI2758:CAI2762 CKE2758:CKE2762 CUA2758:CUA2762 DDW2758:DDW2762 DNS2758:DNS2762 DXO2758:DXO2762 EHK2758:EHK2762 ERG2758:ERG2762 FBC2758:FBC2762 FKY2758:FKY2762 FUU2758:FUU2762 GEQ2758:GEQ2762 GOM2758:GOM2762 GYI2758:GYI2762 HIE2758:HIE2762 HSA2758:HSA2762 IBW2758:IBW2762 ILS2758:ILS2762 IVO2758:IVO2762 JFK2758:JFK2762 JPG2758:JPG2762 JZC2758:JZC2762 KIY2758:KIY2762 KSU2758:KSU2762 LCQ2758:LCQ2762 LMM2758:LMM2762 LWI2758:LWI2762 MGE2758:MGE2762 MQA2758:MQA2762 MZW2758:MZW2762 NJS2758:NJS2762 NTO2758:NTO2762 ODK2758:ODK2762 ONG2758:ONG2762 OXC2758:OXC2762 PGY2758:PGY2762 PQU2758:PQU2762 QAQ2758:QAQ2762 QKM2758:QKM2762 QUI2758:QUI2762 REE2758:REE2762 ROA2758:ROA2762 RXW2758:RXW2762 SHS2758:SHS2762 SRO2758:SRO2762 TBK2758:TBK2762 TLG2758:TLG2762 TVC2758:TVC2762 UEY2758:UEY2762 UOU2758:UOU2762 UYQ2758:UYQ2762 VIM2758:VIM2762 VSI2758:VSI2762 WCE2758:WCE2762 WMA2758:WMA2762 WVW2758:WVW2762 O2771 CUA7848:CUA7855 JK2778 TG2778 ADC2778 AMY2778 AWU2778 BGQ2778 BQM2778 CAI2778 CKE2778 CUA2778 DDW2778 DNS2778 DXO2778 EHK2778 ERG2778 FBC2778 FKY2778 FUU2778 GEQ2778 GOM2778 GYI2778 HIE2778 HSA2778 IBW2778 ILS2778 IVO2778 JFK2778 JPG2778 JZC2778 KIY2778 KSU2778 LCQ2778 LMM2778 LWI2778 MGE2778 MQA2778 MZW2778 NJS2778 NTO2778 ODK2778 ONG2778 OXC2778 PGY2778 PQU2778 QAQ2778 QKM2778 QUI2778 REE2778 ROA2778 RXW2778 SHS2778 SRO2778 TBK2778 TLG2778 TVC2778 UEY2778 UOU2778 UYQ2778 VIM2778 VSI2778 WCE2778 WMA2778 WVW2778 O2788:O2798 O2809:O2813 O2819:O2832 O2836:O2838 O2842:O2845 O2849 O2854:O2864 O2870:O2872 O2874:O2877 O2891:O2910 O2914:O2928 WVW5614:WVW5661 JK2926:JK2928 TG2926:TG2928 ADC2926:ADC2928 AMY2926:AMY2928 AWU2926:AWU2928 BGQ2926:BGQ2928 BQM2926:BQM2928 CAI2926:CAI2928 CKE2926:CKE2928 CUA2926:CUA2928 DDW2926:DDW2928 DNS2926:DNS2928 DXO2926:DXO2928 EHK2926:EHK2928 ERG2926:ERG2928 FBC2926:FBC2928 FKY2926:FKY2928 FUU2926:FUU2928 GEQ2926:GEQ2928 GOM2926:GOM2928 GYI2926:GYI2928 HIE2926:HIE2928 HSA2926:HSA2928 IBW2926:IBW2928 ILS2926:ILS2928 IVO2926:IVO2928 JFK2926:JFK2928 JPG2926:JPG2928 JZC2926:JZC2928 KIY2926:KIY2928 KSU2926:KSU2928 LCQ2926:LCQ2928 LMM2926:LMM2928 LWI2926:LWI2928 MGE2926:MGE2928 MQA2926:MQA2928 MZW2926:MZW2928 NJS2926:NJS2928 NTO2926:NTO2928 ODK2926:ODK2928 ONG2926:ONG2928 OXC2926:OXC2928 PGY2926:PGY2928 PQU2926:PQU2928 QAQ2926:QAQ2928 QKM2926:QKM2928 QUI2926:QUI2928 REE2926:REE2928 ROA2926:ROA2928 RXW2926:RXW2928 SHS2926:SHS2928 SRO2926:SRO2928 TBK2926:TBK2928 TLG2926:TLG2928 TVC2926:TVC2928 UEY2926:UEY2928 UOU2926:UOU2928 UYQ2926:UYQ2928 VIM2926:VIM2928 VSI2926:VSI2928 WCE2926:WCE2928 WMA2926:WMA2928 WVW2926:WVW2928 O2778:O2786 JK2959 TG2959 ADC2959 AMY2959 AWU2959 BGQ2959 BQM2959 CAI2959 CKE2959 CUA2959 DDW2959 DNS2959 DXO2959 EHK2959 ERG2959 FBC2959 FKY2959 FUU2959 GEQ2959 GOM2959 GYI2959 HIE2959 HSA2959 IBW2959 ILS2959 IVO2959 JFK2959 JPG2959 JZC2959 KIY2959 KSU2959 LCQ2959 LMM2959 LWI2959 MGE2959 MQA2959 MZW2959 NJS2959 NTO2959 ODK2959 ONG2959 OXC2959 PGY2959 PQU2959 QAQ2959 QKM2959 QUI2959 REE2959 ROA2959 RXW2959 SHS2959 SRO2959 TBK2959 TLG2959 TVC2959 UEY2959 UOU2959 UYQ2959 VIM2959 VSI2959 WCE2959 WMA2959 WVW2959 JK2962:JK2964 TG2962:TG2964 ADC2962:ADC2964 AMY2962:AMY2964 AWU2962:AWU2964 BGQ2962:BGQ2964 BQM2962:BQM2964 CAI2962:CAI2964 CKE2962:CKE2964 CUA2962:CUA2964 DDW2962:DDW2964 DNS2962:DNS2964 DXO2962:DXO2964 EHK2962:EHK2964 ERG2962:ERG2964 FBC2962:FBC2964 FKY2962:FKY2964 FUU2962:FUU2964 GEQ2962:GEQ2964 GOM2962:GOM2964 GYI2962:GYI2964 HIE2962:HIE2964 HSA2962:HSA2964 IBW2962:IBW2964 ILS2962:ILS2964 IVO2962:IVO2964 JFK2962:JFK2964 JPG2962:JPG2964 JZC2962:JZC2964 KIY2962:KIY2964 KSU2962:KSU2964 LCQ2962:LCQ2964 LMM2962:LMM2964 LWI2962:LWI2964 MGE2962:MGE2964 MQA2962:MQA2964 MZW2962:MZW2964 NJS2962:NJS2964 NTO2962:NTO2964 ODK2962:ODK2964 ONG2962:ONG2964 OXC2962:OXC2964 PGY2962:PGY2964 PQU2962:PQU2964 QAQ2962:QAQ2964 QKM2962:QKM2964 QUI2962:QUI2964 REE2962:REE2964 ROA2962:ROA2964 RXW2962:RXW2964 SHS2962:SHS2964 SRO2962:SRO2964 TBK2962:TBK2964 TLG2962:TLG2964 TVC2962:TVC2964 UEY2962:UEY2964 UOU2962:UOU2964 UYQ2962:UYQ2964 VIM2962:VIM2964 VSI2962:VSI2964 WCE2962:WCE2964 WMA2962:WMA2964 WVW2962:WVW2964 O2986:O2998 JK2987:JK2997 TG2987:TG2997 ADC2987:ADC2997 AMY2987:AMY2997 AWU2987:AWU2997 BGQ2987:BGQ2997 BQM2987:BQM2997 CAI2987:CAI2997 CKE2987:CKE2997 CUA2987:CUA2997 DDW2987:DDW2997 DNS2987:DNS2997 DXO2987:DXO2997 EHK2987:EHK2997 ERG2987:ERG2997 FBC2987:FBC2997 FKY2987:FKY2997 FUU2987:FUU2997 GEQ2987:GEQ2997 GOM2987:GOM2997 GYI2987:GYI2997 HIE2987:HIE2997 HSA2987:HSA2997 IBW2987:IBW2997 ILS2987:ILS2997 IVO2987:IVO2997 JFK2987:JFK2997 JPG2987:JPG2997 JZC2987:JZC2997 KIY2987:KIY2997 KSU2987:KSU2997 LCQ2987:LCQ2997 LMM2987:LMM2997 LWI2987:LWI2997 MGE2987:MGE2997 MQA2987:MQA2997 MZW2987:MZW2997 NJS2987:NJS2997 NTO2987:NTO2997 ODK2987:ODK2997 ONG2987:ONG2997 OXC2987:OXC2997 PGY2987:PGY2997 PQU2987:PQU2997 QAQ2987:QAQ2997 QKM2987:QKM2997 QUI2987:QUI2997 REE2987:REE2997 ROA2987:ROA2997 RXW2987:RXW2997 SHS2987:SHS2997 SRO2987:SRO2997 TBK2987:TBK2997 TLG2987:TLG2997 TVC2987:TVC2997 UEY2987:UEY2997 UOU2987:UOU2997 UYQ2987:UYQ2997 VIM2987:VIM2997 VSI2987:VSI2997 WCE2987:WCE2997 WMA2987:WMA2997 WVW2987:WVW2997 O3000 O3002 O2955:O2970 JK3040:JK3042 TG3040:TG3042 ADC3040:ADC3042 AMY3040:AMY3042 AWU3040:AWU3042 BGQ3040:BGQ3042 BQM3040:BQM3042 CAI3040:CAI3042 CKE3040:CKE3042 CUA3040:CUA3042 DDW3040:DDW3042 DNS3040:DNS3042 DXO3040:DXO3042 EHK3040:EHK3042 ERG3040:ERG3042 FBC3040:FBC3042 FKY3040:FKY3042 FUU3040:FUU3042 GEQ3040:GEQ3042 GOM3040:GOM3042 GYI3040:GYI3042 HIE3040:HIE3042 HSA3040:HSA3042 IBW3040:IBW3042 ILS3040:ILS3042 IVO3040:IVO3042 JFK3040:JFK3042 JPG3040:JPG3042 JZC3040:JZC3042 KIY3040:KIY3042 KSU3040:KSU3042 LCQ3040:LCQ3042 LMM3040:LMM3042 LWI3040:LWI3042 MGE3040:MGE3042 MQA3040:MQA3042 MZW3040:MZW3042 NJS3040:NJS3042 NTO3040:NTO3042 ODK3040:ODK3042 ONG3040:ONG3042 OXC3040:OXC3042 PGY3040:PGY3042 PQU3040:PQU3042 QAQ3040:QAQ3042 QKM3040:QKM3042 QUI3040:QUI3042 REE3040:REE3042 ROA3040:ROA3042 RXW3040:RXW3042 SHS3040:SHS3042 SRO3040:SRO3042 TBK3040:TBK3042 TLG3040:TLG3042 TVC3040:TVC3042 UEY3040:UEY3042 UOU3040:UOU3042 UYQ3040:UYQ3042 VIM3040:VIM3042 VSI3040:VSI3042 WCE3040:WCE3042 WMA3040:WMA3042 WVW3040:WVW3042 O3048:O3061 JK3048:JK3057 TG3048:TG3057 ADC3048:ADC3057 AMY3048:AMY3057 AWU3048:AWU3057 BGQ3048:BGQ3057 BQM3048:BQM3057 CAI3048:CAI3057 CKE3048:CKE3057 CUA3048:CUA3057 DDW3048:DDW3057 DNS3048:DNS3057 DXO3048:DXO3057 EHK3048:EHK3057 ERG3048:ERG3057 FBC3048:FBC3057 FKY3048:FKY3057 FUU3048:FUU3057 GEQ3048:GEQ3057 GOM3048:GOM3057 GYI3048:GYI3057 HIE3048:HIE3057 HSA3048:HSA3057 IBW3048:IBW3057 ILS3048:ILS3057 IVO3048:IVO3057 JFK3048:JFK3057 JPG3048:JPG3057 JZC3048:JZC3057 KIY3048:KIY3057 KSU3048:KSU3057 LCQ3048:LCQ3057 LMM3048:LMM3057 LWI3048:LWI3057 MGE3048:MGE3057 MQA3048:MQA3057 MZW3048:MZW3057 NJS3048:NJS3057 NTO3048:NTO3057 ODK3048:ODK3057 ONG3048:ONG3057 OXC3048:OXC3057 PGY3048:PGY3057 PQU3048:PQU3057 QAQ3048:QAQ3057 QKM3048:QKM3057 QUI3048:QUI3057 REE3048:REE3057 ROA3048:ROA3057 RXW3048:RXW3057 SHS3048:SHS3057 SRO3048:SRO3057 TBK3048:TBK3057 TLG3048:TLG3057 TVC3048:TVC3057 UEY3048:UEY3057 UOU3048:UOU3057 UYQ3048:UYQ3057 VIM3048:VIM3057 VSI3048:VSI3057 WCE3048:WCE3057 WMA3048:WMA3057 WVW3048:WVW3057 O3004 JK3076 TG3076 ADC3076 AMY3076 AWU3076 BGQ3076 BQM3076 CAI3076 CKE3076 CUA3076 DDW3076 DNS3076 DXO3076 EHK3076 ERG3076 FBC3076 FKY3076 FUU3076 GEQ3076 GOM3076 GYI3076 HIE3076 HSA3076 IBW3076 ILS3076 IVO3076 JFK3076 JPG3076 JZC3076 KIY3076 KSU3076 LCQ3076 LMM3076 LWI3076 MGE3076 MQA3076 MZW3076 NJS3076 NTO3076 ODK3076 ONG3076 OXC3076 PGY3076 PQU3076 QAQ3076 QKM3076 QUI3076 REE3076 ROA3076 RXW3076 SHS3076 SRO3076 TBK3076 TLG3076 TVC3076 UEY3076 UOU3076 UYQ3076 VIM3076 VSI3076 WCE3076 WMA3076 WVW3076 WMA3491:WMA3581 JK3098:JK3106 TG3098:TG3106 ADC3098:ADC3106 AMY3098:AMY3106 AWU3098:AWU3106 BGQ3098:BGQ3106 BQM3098:BQM3106 CAI3098:CAI3106 CKE3098:CKE3106 CUA3098:CUA3106 DDW3098:DDW3106 DNS3098:DNS3106 DXO3098:DXO3106 EHK3098:EHK3106 ERG3098:ERG3106 FBC3098:FBC3106 FKY3098:FKY3106 FUU3098:FUU3106 GEQ3098:GEQ3106 GOM3098:GOM3106 GYI3098:GYI3106 HIE3098:HIE3106 HSA3098:HSA3106 IBW3098:IBW3106 ILS3098:ILS3106 IVO3098:IVO3106 JFK3098:JFK3106 JPG3098:JPG3106 JZC3098:JZC3106 KIY3098:KIY3106 KSU3098:KSU3106 LCQ3098:LCQ3106 LMM3098:LMM3106 LWI3098:LWI3106 MGE3098:MGE3106 MQA3098:MQA3106 MZW3098:MZW3106 NJS3098:NJS3106 NTO3098:NTO3106 ODK3098:ODK3106 ONG3098:ONG3106 OXC3098:OXC3106 PGY3098:PGY3106 PQU3098:PQU3106 QAQ3098:QAQ3106 QKM3098:QKM3106 QUI3098:QUI3106 REE3098:REE3106 ROA3098:ROA3106 RXW3098:RXW3106 SHS3098:SHS3106 SRO3098:SRO3106 TBK3098:TBK3106 TLG3098:TLG3106 TVC3098:TVC3106 UEY3098:UEY3106 UOU3098:UOU3106 UYQ3098:UYQ3106 VIM3098:VIM3106 VSI3098:VSI3106 WCE3098:WCE3106 WMA3098:WMA3106 WVW3098:WVW3106 JK3132 TG3132 ADC3132 AMY3132 AWU3132 BGQ3132 BQM3132 CAI3132 CKE3132 CUA3132 DDW3132 DNS3132 DXO3132 EHK3132 ERG3132 FBC3132 FKY3132 FUU3132 GEQ3132 GOM3132 GYI3132 HIE3132 HSA3132 IBW3132 ILS3132 IVO3132 JFK3132 JPG3132 JZC3132 KIY3132 KSU3132 LCQ3132 LMM3132 LWI3132 MGE3132 MQA3132 MZW3132 NJS3132 NTO3132 ODK3132 ONG3132 OXC3132 PGY3132 PQU3132 QAQ3132 QKM3132 QUI3132 REE3132 ROA3132 RXW3132 SHS3132 SRO3132 TBK3132 TLG3132 TVC3132 UEY3132 UOU3132 UYQ3132 VIM3132 VSI3132 WCE3132 WMA3132 WVW3132 O3138:O3143 JK3138:JK3140 TG3138:TG3140 ADC3138:ADC3140 AMY3138:AMY3140 AWU3138:AWU3140 BGQ3138:BGQ3140 BQM3138:BQM3140 CAI3138:CAI3140 CKE3138:CKE3140 CUA3138:CUA3140 DDW3138:DDW3140 DNS3138:DNS3140 DXO3138:DXO3140 EHK3138:EHK3140 ERG3138:ERG3140 FBC3138:FBC3140 FKY3138:FKY3140 FUU3138:FUU3140 GEQ3138:GEQ3140 GOM3138:GOM3140 GYI3138:GYI3140 HIE3138:HIE3140 HSA3138:HSA3140 IBW3138:IBW3140 ILS3138:ILS3140 IVO3138:IVO3140 JFK3138:JFK3140 JPG3138:JPG3140 JZC3138:JZC3140 KIY3138:KIY3140 KSU3138:KSU3140 LCQ3138:LCQ3140 LMM3138:LMM3140 LWI3138:LWI3140 MGE3138:MGE3140 MQA3138:MQA3140 MZW3138:MZW3140 NJS3138:NJS3140 NTO3138:NTO3140 ODK3138:ODK3140 ONG3138:ONG3140 OXC3138:OXC3140 PGY3138:PGY3140 PQU3138:PQU3140 QAQ3138:QAQ3140 QKM3138:QKM3140 QUI3138:QUI3140 REE3138:REE3140 ROA3138:ROA3140 RXW3138:RXW3140 SHS3138:SHS3140 SRO3138:SRO3140 TBK3138:TBK3140 TLG3138:TLG3140 TVC3138:TVC3140 UEY3138:UEY3140 UOU3138:UOU3140 UYQ3138:UYQ3140 VIM3138:VIM3140 VSI3138:VSI3140 WCE3138:WCE3140 WMA3138:WMA3140 WVW3138:WVW3140 O3149:O3177 JK3153:JK3169 TG3153:TG3169 ADC3153:ADC3169 AMY3153:AMY3169 AWU3153:AWU3169 BGQ3153:BGQ3169 BQM3153:BQM3169 CAI3153:CAI3169 CKE3153:CKE3169 CUA3153:CUA3169 DDW3153:DDW3169 DNS3153:DNS3169 DXO3153:DXO3169 EHK3153:EHK3169 ERG3153:ERG3169 FBC3153:FBC3169 FKY3153:FKY3169 FUU3153:FUU3169 GEQ3153:GEQ3169 GOM3153:GOM3169 GYI3153:GYI3169 HIE3153:HIE3169 HSA3153:HSA3169 IBW3153:IBW3169 ILS3153:ILS3169 IVO3153:IVO3169 JFK3153:JFK3169 JPG3153:JPG3169 JZC3153:JZC3169 KIY3153:KIY3169 KSU3153:KSU3169 LCQ3153:LCQ3169 LMM3153:LMM3169 LWI3153:LWI3169 MGE3153:MGE3169 MQA3153:MQA3169 MZW3153:MZW3169 NJS3153:NJS3169 NTO3153:NTO3169 ODK3153:ODK3169 ONG3153:ONG3169 OXC3153:OXC3169 PGY3153:PGY3169 PQU3153:PQU3169 QAQ3153:QAQ3169 QKM3153:QKM3169 QUI3153:QUI3169 REE3153:REE3169 ROA3153:ROA3169 RXW3153:RXW3169 SHS3153:SHS3169 SRO3153:SRO3169 TBK3153:TBK3169 TLG3153:TLG3169 TVC3153:TVC3169 UEY3153:UEY3169 UOU3153:UOU3169 UYQ3153:UYQ3169 VIM3153:VIM3169 VSI3153:VSI3169 WCE3153:WCE3169 WMA3153:WMA3169 WVW3153:WVW3169 O3196 JK3196 TG3196 ADC3196 AMY3196 AWU3196 BGQ3196 BQM3196 CAI3196 CKE3196 CUA3196 DDW3196 DNS3196 DXO3196 EHK3196 ERG3196 FBC3196 FKY3196 FUU3196 GEQ3196 GOM3196 GYI3196 HIE3196 HSA3196 IBW3196 ILS3196 IVO3196 JFK3196 JPG3196 JZC3196 KIY3196 KSU3196 LCQ3196 LMM3196 LWI3196 MGE3196 MQA3196 MZW3196 NJS3196 NTO3196 ODK3196 ONG3196 OXC3196 PGY3196 PQU3196 QAQ3196 QKM3196 QUI3196 REE3196 ROA3196 RXW3196 SHS3196 SRO3196 TBK3196 TLG3196 TVC3196 UEY3196 UOU3196 UYQ3196 VIM3196 VSI3196 WCE3196 WMA3196 WVW3196 O3036:O3046 JK3207:JK3239 TG3207:TG3239 ADC3207:ADC3239 AMY3207:AMY3239 AWU3207:AWU3239 BGQ3207:BGQ3239 BQM3207:BQM3239 CAI3207:CAI3239 CKE3207:CKE3239 CUA3207:CUA3239 DDW3207:DDW3239 DNS3207:DNS3239 DXO3207:DXO3239 EHK3207:EHK3239 ERG3207:ERG3239 FBC3207:FBC3239 FKY3207:FKY3239 FUU3207:FUU3239 GEQ3207:GEQ3239 GOM3207:GOM3239 GYI3207:GYI3239 HIE3207:HIE3239 HSA3207:HSA3239 IBW3207:IBW3239 ILS3207:ILS3239 IVO3207:IVO3239 JFK3207:JFK3239 JPG3207:JPG3239 JZC3207:JZC3239 KIY3207:KIY3239 KSU3207:KSU3239 LCQ3207:LCQ3239 LMM3207:LMM3239 LWI3207:LWI3239 MGE3207:MGE3239 MQA3207:MQA3239 MZW3207:MZW3239 NJS3207:NJS3239 NTO3207:NTO3239 ODK3207:ODK3239 ONG3207:ONG3239 OXC3207:OXC3239 PGY3207:PGY3239 PQU3207:PQU3239 QAQ3207:QAQ3239 QKM3207:QKM3239 QUI3207:QUI3239 REE3207:REE3239 ROA3207:ROA3239 RXW3207:RXW3239 SHS3207:SHS3239 SRO3207:SRO3239 TBK3207:TBK3239 TLG3207:TLG3239 TVC3207:TVC3239 UEY3207:UEY3239 UOU3207:UOU3239 UYQ3207:UYQ3239 VIM3207:VIM3239 VSI3207:VSI3239 WCE3207:WCE3239 WMA3207:WMA3239 WVW3207:WVW3239 T3252 O3253:O3267 JK3258:JK3265 TG3258:TG3265 ADC3258:ADC3265 AMY3258:AMY3265 AWU3258:AWU3265 BGQ3258:BGQ3265 BQM3258:BQM3265 CAI3258:CAI3265 CKE3258:CKE3265 CUA3258:CUA3265 DDW3258:DDW3265 DNS3258:DNS3265 DXO3258:DXO3265 EHK3258:EHK3265 ERG3258:ERG3265 FBC3258:FBC3265 FKY3258:FKY3265 FUU3258:FUU3265 GEQ3258:GEQ3265 GOM3258:GOM3265 GYI3258:GYI3265 HIE3258:HIE3265 HSA3258:HSA3265 IBW3258:IBW3265 ILS3258:ILS3265 IVO3258:IVO3265 JFK3258:JFK3265 JPG3258:JPG3265 JZC3258:JZC3265 KIY3258:KIY3265 KSU3258:KSU3265 LCQ3258:LCQ3265 LMM3258:LMM3265 LWI3258:LWI3265 MGE3258:MGE3265 MQA3258:MQA3265 MZW3258:MZW3265 NJS3258:NJS3265 NTO3258:NTO3265 ODK3258:ODK3265 ONG3258:ONG3265 OXC3258:OXC3265 PGY3258:PGY3265 PQU3258:PQU3265 QAQ3258:QAQ3265 QKM3258:QKM3265 QUI3258:QUI3265 REE3258:REE3265 ROA3258:ROA3265 RXW3258:RXW3265 SHS3258:SHS3265 SRO3258:SRO3265 TBK3258:TBK3265 TLG3258:TLG3265 TVC3258:TVC3265 UEY3258:UEY3265 UOU3258:UOU3265 UYQ3258:UYQ3265 VIM3258:VIM3265 VSI3258:VSI3265 WCE3258:WCE3265 WMA3258:WMA3265 WVW3258:WVW3265 O3340:O3387 JK3343 TG3343 ADC3343 AMY3343 AWU3343 BGQ3343 BQM3343 CAI3343 CKE3343 CUA3343 DDW3343 DNS3343 DXO3343 EHK3343 ERG3343 FBC3343 FKY3343 FUU3343 GEQ3343 GOM3343 GYI3343 HIE3343 HSA3343 IBW3343 ILS3343 IVO3343 JFK3343 JPG3343 JZC3343 KIY3343 KSU3343 LCQ3343 LMM3343 LWI3343 MGE3343 MQA3343 MZW3343 NJS3343 NTO3343 ODK3343 ONG3343 OXC3343 PGY3343 PQU3343 QAQ3343 QKM3343 QUI3343 REE3343 ROA3343 RXW3343 SHS3343 SRO3343 TBK3343 TLG3343 TVC3343 UEY3343 UOU3343 UYQ3343 VIM3343 VSI3343 WCE3343 WMA3343 WVW3343 JK3351:JK3383 TG3351:TG3383 ADC3351:ADC3383 AMY3351:AMY3383 AWU3351:AWU3383 BGQ3351:BGQ3383 BQM3351:BQM3383 CAI3351:CAI3383 CKE3351:CKE3383 CUA3351:CUA3383 DDW3351:DDW3383 DNS3351:DNS3383 DXO3351:DXO3383 EHK3351:EHK3383 ERG3351:ERG3383 FBC3351:FBC3383 FKY3351:FKY3383 FUU3351:FUU3383 GEQ3351:GEQ3383 GOM3351:GOM3383 GYI3351:GYI3383 HIE3351:HIE3383 HSA3351:HSA3383 IBW3351:IBW3383 ILS3351:ILS3383 IVO3351:IVO3383 JFK3351:JFK3383 JPG3351:JPG3383 JZC3351:JZC3383 KIY3351:KIY3383 KSU3351:KSU3383 LCQ3351:LCQ3383 LMM3351:LMM3383 LWI3351:LWI3383 MGE3351:MGE3383 MQA3351:MQA3383 MZW3351:MZW3383 NJS3351:NJS3383 NTO3351:NTO3383 ODK3351:ODK3383 ONG3351:ONG3383 OXC3351:OXC3383 PGY3351:PGY3383 PQU3351:PQU3383 QAQ3351:QAQ3383 QKM3351:QKM3383 QUI3351:QUI3383 REE3351:REE3383 ROA3351:ROA3383 RXW3351:RXW3383 SHS3351:SHS3383 SRO3351:SRO3383 TBK3351:TBK3383 TLG3351:TLG3383 TVC3351:TVC3383 UEY3351:UEY3383 UOU3351:UOU3383 UYQ3351:UYQ3383 VIM3351:VIM3383 VSI3351:VSI3383 WCE3351:WCE3383 WMA3351:WMA3383 WVW3351:WVW3383 O3413:O3422 JK3417:JK3420 TG3417:TG3420 ADC3417:ADC3420 AMY3417:AMY3420 AWU3417:AWU3420 BGQ3417:BGQ3420 BQM3417:BQM3420 CAI3417:CAI3420 CKE3417:CKE3420 CUA3417:CUA3420 DDW3417:DDW3420 DNS3417:DNS3420 DXO3417:DXO3420 EHK3417:EHK3420 ERG3417:ERG3420 FBC3417:FBC3420 FKY3417:FKY3420 FUU3417:FUU3420 GEQ3417:GEQ3420 GOM3417:GOM3420 GYI3417:GYI3420 HIE3417:HIE3420 HSA3417:HSA3420 IBW3417:IBW3420 ILS3417:ILS3420 IVO3417:IVO3420 JFK3417:JFK3420 JPG3417:JPG3420 JZC3417:JZC3420 KIY3417:KIY3420 KSU3417:KSU3420 LCQ3417:LCQ3420 LMM3417:LMM3420 LWI3417:LWI3420 MGE3417:MGE3420 MQA3417:MQA3420 MZW3417:MZW3420 NJS3417:NJS3420 NTO3417:NTO3420 ODK3417:ODK3420 ONG3417:ONG3420 OXC3417:OXC3420 PGY3417:PGY3420 PQU3417:PQU3420 QAQ3417:QAQ3420 QKM3417:QKM3420 QUI3417:QUI3420 REE3417:REE3420 ROA3417:ROA3420 RXW3417:RXW3420 SHS3417:SHS3420 SRO3417:SRO3420 TBK3417:TBK3420 TLG3417:TLG3420 TVC3417:TVC3420 UEY3417:UEY3420 UOU3417:UOU3420 UYQ3417:UYQ3420 VIM3417:VIM3420 VSI3417:VSI3420 WCE3417:WCE3420 WMA3417:WMA3420 WVW3417:WVW3420 O3427:O3441 JK3429:JK3433 TG3429:TG3433 ADC3429:ADC3433 AMY3429:AMY3433 AWU3429:AWU3433 BGQ3429:BGQ3433 BQM3429:BQM3433 CAI3429:CAI3433 CKE3429:CKE3433 CUA3429:CUA3433 DDW3429:DDW3433 DNS3429:DNS3433 DXO3429:DXO3433 EHK3429:EHK3433 ERG3429:ERG3433 FBC3429:FBC3433 FKY3429:FKY3433 FUU3429:FUU3433 GEQ3429:GEQ3433 GOM3429:GOM3433 GYI3429:GYI3433 HIE3429:HIE3433 HSA3429:HSA3433 IBW3429:IBW3433 ILS3429:ILS3433 IVO3429:IVO3433 JFK3429:JFK3433 JPG3429:JPG3433 JZC3429:JZC3433 KIY3429:KIY3433 KSU3429:KSU3433 LCQ3429:LCQ3433 LMM3429:LMM3433 LWI3429:LWI3433 MGE3429:MGE3433 MQA3429:MQA3433 MZW3429:MZW3433 NJS3429:NJS3433 NTO3429:NTO3433 ODK3429:ODK3433 ONG3429:ONG3433 OXC3429:OXC3433 PGY3429:PGY3433 PQU3429:PQU3433 QAQ3429:QAQ3433 QKM3429:QKM3433 QUI3429:QUI3433 REE3429:REE3433 ROA3429:ROA3433 RXW3429:RXW3433 SHS3429:SHS3433 SRO3429:SRO3433 TBK3429:TBK3433 TLG3429:TLG3433 TVC3429:TVC3433 UEY3429:UEY3433 UOU3429:UOU3433 UYQ3429:UYQ3433 VIM3429:VIM3433 VSI3429:VSI3433 WCE3429:WCE3433 WMA3429:WMA3433 WVW3429:WVW3433 O3456:O3467 JK3457:JK3461 TG3457:TG3461 ADC3457:ADC3461 AMY3457:AMY3461 AWU3457:AWU3461 BGQ3457:BGQ3461 BQM3457:BQM3461 CAI3457:CAI3461 CKE3457:CKE3461 CUA3457:CUA3461 DDW3457:DDW3461 DNS3457:DNS3461 DXO3457:DXO3461 EHK3457:EHK3461 ERG3457:ERG3461 FBC3457:FBC3461 FKY3457:FKY3461 FUU3457:FUU3461 GEQ3457:GEQ3461 GOM3457:GOM3461 GYI3457:GYI3461 HIE3457:HIE3461 HSA3457:HSA3461 IBW3457:IBW3461 ILS3457:ILS3461 IVO3457:IVO3461 JFK3457:JFK3461 JPG3457:JPG3461 JZC3457:JZC3461 KIY3457:KIY3461 KSU3457:KSU3461 LCQ3457:LCQ3461 LMM3457:LMM3461 LWI3457:LWI3461 MGE3457:MGE3461 MQA3457:MQA3461 MZW3457:MZW3461 NJS3457:NJS3461 NTO3457:NTO3461 ODK3457:ODK3461 ONG3457:ONG3461 OXC3457:OXC3461 PGY3457:PGY3461 PQU3457:PQU3461 QAQ3457:QAQ3461 QKM3457:QKM3461 QUI3457:QUI3461 REE3457:REE3461 ROA3457:ROA3461 RXW3457:RXW3461 SHS3457:SHS3461 SRO3457:SRO3461 TBK3457:TBK3461 TLG3457:TLG3461 TVC3457:TVC3461 UEY3457:UEY3461 UOU3457:UOU3461 UYQ3457:UYQ3461 VIM3457:VIM3461 VSI3457:VSI3461 WCE3457:WCE3461 WMA3457:WMA3461 WVW3457:WVW3461 O3198:O3251 JK3479:JK3485 TG3479:TG3485 ADC3479:ADC3485 AMY3479:AMY3485 AWU3479:AWU3485 BGQ3479:BGQ3485 BQM3479:BQM3485 CAI3479:CAI3485 CKE3479:CKE3485 CUA3479:CUA3485 DDW3479:DDW3485 DNS3479:DNS3485 DXO3479:DXO3485 EHK3479:EHK3485 ERG3479:ERG3485 FBC3479:FBC3485 FKY3479:FKY3485 FUU3479:FUU3485 GEQ3479:GEQ3485 GOM3479:GOM3485 GYI3479:GYI3485 HIE3479:HIE3485 HSA3479:HSA3485 IBW3479:IBW3485 ILS3479:ILS3485 IVO3479:IVO3485 JFK3479:JFK3485 JPG3479:JPG3485 JZC3479:JZC3485 KIY3479:KIY3485 KSU3479:KSU3485 LCQ3479:LCQ3485 LMM3479:LMM3485 LWI3479:LWI3485 MGE3479:MGE3485 MQA3479:MQA3485 MZW3479:MZW3485 NJS3479:NJS3485 NTO3479:NTO3485 ODK3479:ODK3485 ONG3479:ONG3485 OXC3479:OXC3485 PGY3479:PGY3485 PQU3479:PQU3485 QAQ3479:QAQ3485 QKM3479:QKM3485 QUI3479:QUI3485 REE3479:REE3485 ROA3479:ROA3485 RXW3479:RXW3485 SHS3479:SHS3485 SRO3479:SRO3485 TBK3479:TBK3485 TLG3479:TLG3485 TVC3479:TVC3485 UEY3479:UEY3485 UOU3479:UOU3485 UYQ3479:UYQ3485 VIM3479:VIM3485 VSI3479:VSI3485 WCE3479:WCE3485 WMA3479:WMA3485 WVW3479:WVW3485 DDW7807:DDW7809 O3564:O3587 O3476:O3488 O3596 JK3596 TG3596 ADC3596 AMY3596 AWU3596 BGQ3596 BQM3596 CAI3596 CKE3596 CUA3596 DDW3596 DNS3596 DXO3596 EHK3596 ERG3596 FBC3596 FKY3596 FUU3596 GEQ3596 GOM3596 GYI3596 HIE3596 HSA3596 IBW3596 ILS3596 IVO3596 JFK3596 JPG3596 JZC3596 KIY3596 KSU3596 LCQ3596 LMM3596 LWI3596 MGE3596 MQA3596 MZW3596 NJS3596 NTO3596 ODK3596 ONG3596 OXC3596 PGY3596 PQU3596 QAQ3596 QKM3596 QUI3596 REE3596 ROA3596 RXW3596 SHS3596 SRO3596 TBK3596 TLG3596 TVC3596 UEY3596 UOU3596 UYQ3596 VIM3596 VSI3596 WCE3596 WMA3596 WVW3596 O3491:O3559 JK3600:JK3602 TG3600:TG3602 ADC3600:ADC3602 AMY3600:AMY3602 AWU3600:AWU3602 BGQ3600:BGQ3602 BQM3600:BQM3602 CAI3600:CAI3602 CKE3600:CKE3602 CUA3600:CUA3602 DDW3600:DDW3602 DNS3600:DNS3602 DXO3600:DXO3602 EHK3600:EHK3602 ERG3600:ERG3602 FBC3600:FBC3602 FKY3600:FKY3602 FUU3600:FUU3602 GEQ3600:GEQ3602 GOM3600:GOM3602 GYI3600:GYI3602 HIE3600:HIE3602 HSA3600:HSA3602 IBW3600:IBW3602 ILS3600:ILS3602 IVO3600:IVO3602 JFK3600:JFK3602 JPG3600:JPG3602 JZC3600:JZC3602 KIY3600:KIY3602 KSU3600:KSU3602 LCQ3600:LCQ3602 LMM3600:LMM3602 LWI3600:LWI3602 MGE3600:MGE3602 MQA3600:MQA3602 MZW3600:MZW3602 NJS3600:NJS3602 NTO3600:NTO3602 ODK3600:ODK3602 ONG3600:ONG3602 OXC3600:OXC3602 PGY3600:PGY3602 PQU3600:PQU3602 QAQ3600:QAQ3602 QKM3600:QKM3602 QUI3600:QUI3602 REE3600:REE3602 ROA3600:ROA3602 RXW3600:RXW3602 SHS3600:SHS3602 SRO3600:SRO3602 TBK3600:TBK3602 TLG3600:TLG3602 TVC3600:TVC3602 UEY3600:UEY3602 UOU3600:UOU3602 UYQ3600:UYQ3602 VIM3600:VIM3602 VSI3600:VSI3602 WCE3600:WCE3602 WMA3600:WMA3602 WVW3600:WVW3602 JK3610:JK3617 TG3610:TG3617 ADC3610:ADC3617 AMY3610:AMY3617 AWU3610:AWU3617 BGQ3610:BGQ3617 BQM3610:BQM3617 CAI3610:CAI3617 CKE3610:CKE3617 CUA3610:CUA3617 DDW3610:DDW3617 DNS3610:DNS3617 DXO3610:DXO3617 EHK3610:EHK3617 ERG3610:ERG3617 FBC3610:FBC3617 FKY3610:FKY3617 FUU3610:FUU3617 GEQ3610:GEQ3617 GOM3610:GOM3617 GYI3610:GYI3617 HIE3610:HIE3617 HSA3610:HSA3617 IBW3610:IBW3617 ILS3610:ILS3617 IVO3610:IVO3617 JFK3610:JFK3617 JPG3610:JPG3617 JZC3610:JZC3617 KIY3610:KIY3617 KSU3610:KSU3617 LCQ3610:LCQ3617 LMM3610:LMM3617 LWI3610:LWI3617 MGE3610:MGE3617 MQA3610:MQA3617 MZW3610:MZW3617 NJS3610:NJS3617 NTO3610:NTO3617 ODK3610:ODK3617 ONG3610:ONG3617 OXC3610:OXC3617 PGY3610:PGY3617 PQU3610:PQU3617 QAQ3610:QAQ3617 QKM3610:QKM3617 QUI3610:QUI3617 REE3610:REE3617 ROA3610:ROA3617 RXW3610:RXW3617 SHS3610:SHS3617 SRO3610:SRO3617 TBK3610:TBK3617 TLG3610:TLG3617 TVC3610:TVC3617 UEY3610:UEY3617 UOU3610:UOU3617 UYQ3610:UYQ3617 VIM3610:VIM3617 VSI3610:VSI3617 WCE3610:WCE3617 WMA3610:WMA3617 WVW3610:WVW3617 O3644:O3650 JK3644:JK3646 TG3644:TG3646 ADC3644:ADC3646 AMY3644:AMY3646 AWU3644:AWU3646 BGQ3644:BGQ3646 BQM3644:BQM3646 CAI3644:CAI3646 CKE3644:CKE3646 CUA3644:CUA3646 DDW3644:DDW3646 DNS3644:DNS3646 DXO3644:DXO3646 EHK3644:EHK3646 ERG3644:ERG3646 FBC3644:FBC3646 FKY3644:FKY3646 FUU3644:FUU3646 GEQ3644:GEQ3646 GOM3644:GOM3646 GYI3644:GYI3646 HIE3644:HIE3646 HSA3644:HSA3646 IBW3644:IBW3646 ILS3644:ILS3646 IVO3644:IVO3646 JFK3644:JFK3646 JPG3644:JPG3646 JZC3644:JZC3646 KIY3644:KIY3646 KSU3644:KSU3646 LCQ3644:LCQ3646 LMM3644:LMM3646 LWI3644:LWI3646 MGE3644:MGE3646 MQA3644:MQA3646 MZW3644:MZW3646 NJS3644:NJS3646 NTO3644:NTO3646 ODK3644:ODK3646 ONG3644:ONG3646 OXC3644:OXC3646 PGY3644:PGY3646 PQU3644:PQU3646 QAQ3644:QAQ3646 QKM3644:QKM3646 QUI3644:QUI3646 REE3644:REE3646 ROA3644:ROA3646 RXW3644:RXW3646 SHS3644:SHS3646 SRO3644:SRO3646 TBK3644:TBK3646 TLG3644:TLG3646 TVC3644:TVC3646 UEY3644:UEY3646 UOU3644:UOU3646 UYQ3644:UYQ3646 VIM3644:VIM3646 VSI3644:VSI3646 WCE3644:WCE3646 WMA3644:WMA3646 WVW3644:WVW3646 O3667:O3682 JK3667:JK3682 TG3667:TG3682 ADC3667:ADC3682 AMY3667:AMY3682 AWU3667:AWU3682 BGQ3667:BGQ3682 BQM3667:BQM3682 CAI3667:CAI3682 CKE3667:CKE3682 CUA3667:CUA3682 DDW3667:DDW3682 DNS3667:DNS3682 DXO3667:DXO3682 EHK3667:EHK3682 ERG3667:ERG3682 FBC3667:FBC3682 FKY3667:FKY3682 FUU3667:FUU3682 GEQ3667:GEQ3682 GOM3667:GOM3682 GYI3667:GYI3682 HIE3667:HIE3682 HSA3667:HSA3682 IBW3667:IBW3682 ILS3667:ILS3682 IVO3667:IVO3682 JFK3667:JFK3682 JPG3667:JPG3682 JZC3667:JZC3682 KIY3667:KIY3682 KSU3667:KSU3682 LCQ3667:LCQ3682 LMM3667:LMM3682 LWI3667:LWI3682 MGE3667:MGE3682 MQA3667:MQA3682 MZW3667:MZW3682 NJS3667:NJS3682 NTO3667:NTO3682 ODK3667:ODK3682 ONG3667:ONG3682 OXC3667:OXC3682 PGY3667:PGY3682 PQU3667:PQU3682 QAQ3667:QAQ3682 QKM3667:QKM3682 QUI3667:QUI3682 REE3667:REE3682 ROA3667:ROA3682 RXW3667:RXW3682 SHS3667:SHS3682 SRO3667:SRO3682 TBK3667:TBK3682 TLG3667:TLG3682 TVC3667:TVC3682 UEY3667:UEY3682 UOU3667:UOU3682 UYQ3667:UYQ3682 VIM3667:VIM3682 VSI3667:VSI3682 WCE3667:WCE3682 WMA3667:WMA3682 WVW3667:WVW3682 O3686:O3689 O3696:O3713 JK3706:JK3710 TG3706:TG3710 ADC3706:ADC3710 AMY3706:AMY3710 AWU3706:AWU3710 BGQ3706:BGQ3710 BQM3706:BQM3710 CAI3706:CAI3710 CKE3706:CKE3710 CUA3706:CUA3710 DDW3706:DDW3710 DNS3706:DNS3710 DXO3706:DXO3710 EHK3706:EHK3710 ERG3706:ERG3710 FBC3706:FBC3710 FKY3706:FKY3710 FUU3706:FUU3710 GEQ3706:GEQ3710 GOM3706:GOM3710 GYI3706:GYI3710 HIE3706:HIE3710 HSA3706:HSA3710 IBW3706:IBW3710 ILS3706:ILS3710 IVO3706:IVO3710 JFK3706:JFK3710 JPG3706:JPG3710 JZC3706:JZC3710 KIY3706:KIY3710 KSU3706:KSU3710 LCQ3706:LCQ3710 LMM3706:LMM3710 LWI3706:LWI3710 MGE3706:MGE3710 MQA3706:MQA3710 MZW3706:MZW3710 NJS3706:NJS3710 NTO3706:NTO3710 ODK3706:ODK3710 ONG3706:ONG3710 OXC3706:OXC3710 PGY3706:PGY3710 PQU3706:PQU3710 QAQ3706:QAQ3710 QKM3706:QKM3710 QUI3706:QUI3710 REE3706:REE3710 ROA3706:ROA3710 RXW3706:RXW3710 SHS3706:SHS3710 SRO3706:SRO3710 TBK3706:TBK3710 TLG3706:TLG3710 TVC3706:TVC3710 UEY3706:UEY3710 UOU3706:UOU3710 UYQ3706:UYQ3710 VIM3706:VIM3710 VSI3706:VSI3710 WCE3706:WCE3710 WMA3706:WMA3710 WVW3706:WVW3710 O3724:O3726 O3732:O3735 JK3732:JK3735 TG3732:TG3735 ADC3732:ADC3735 AMY3732:AMY3735 AWU3732:AWU3735 BGQ3732:BGQ3735 BQM3732:BQM3735 CAI3732:CAI3735 CKE3732:CKE3735 CUA3732:CUA3735 DDW3732:DDW3735 DNS3732:DNS3735 DXO3732:DXO3735 EHK3732:EHK3735 ERG3732:ERG3735 FBC3732:FBC3735 FKY3732:FKY3735 FUU3732:FUU3735 GEQ3732:GEQ3735 GOM3732:GOM3735 GYI3732:GYI3735 HIE3732:HIE3735 HSA3732:HSA3735 IBW3732:IBW3735 ILS3732:ILS3735 IVO3732:IVO3735 JFK3732:JFK3735 JPG3732:JPG3735 JZC3732:JZC3735 KIY3732:KIY3735 KSU3732:KSU3735 LCQ3732:LCQ3735 LMM3732:LMM3735 LWI3732:LWI3735 MGE3732:MGE3735 MQA3732:MQA3735 MZW3732:MZW3735 NJS3732:NJS3735 NTO3732:NTO3735 ODK3732:ODK3735 ONG3732:ONG3735 OXC3732:OXC3735 PGY3732:PGY3735 PQU3732:PQU3735 QAQ3732:QAQ3735 QKM3732:QKM3735 QUI3732:QUI3735 REE3732:REE3735 ROA3732:ROA3735 RXW3732:RXW3735 SHS3732:SHS3735 SRO3732:SRO3735 TBK3732:TBK3735 TLG3732:TLG3735 TVC3732:TVC3735 UEY3732:UEY3735 UOU3732:UOU3735 UYQ3732:UYQ3735 VIM3732:VIM3735 VSI3732:VSI3735 WCE3732:WCE3735 WMA3732:WMA3735 WVW3732:WVW3735 O3600:O3625 O3753:O3767 JK3757:JK3758 TG3757:TG3758 ADC3757:ADC3758 AMY3757:AMY3758 AWU3757:AWU3758 BGQ3757:BGQ3758 BQM3757:BQM3758 CAI3757:CAI3758 CKE3757:CKE3758 CUA3757:CUA3758 DDW3757:DDW3758 DNS3757:DNS3758 DXO3757:DXO3758 EHK3757:EHK3758 ERG3757:ERG3758 FBC3757:FBC3758 FKY3757:FKY3758 FUU3757:FUU3758 GEQ3757:GEQ3758 GOM3757:GOM3758 GYI3757:GYI3758 HIE3757:HIE3758 HSA3757:HSA3758 IBW3757:IBW3758 ILS3757:ILS3758 IVO3757:IVO3758 JFK3757:JFK3758 JPG3757:JPG3758 JZC3757:JZC3758 KIY3757:KIY3758 KSU3757:KSU3758 LCQ3757:LCQ3758 LMM3757:LMM3758 LWI3757:LWI3758 MGE3757:MGE3758 MQA3757:MQA3758 MZW3757:MZW3758 NJS3757:NJS3758 NTO3757:NTO3758 ODK3757:ODK3758 ONG3757:ONG3758 OXC3757:OXC3758 PGY3757:PGY3758 PQU3757:PQU3758 QAQ3757:QAQ3758 QKM3757:QKM3758 QUI3757:QUI3758 REE3757:REE3758 ROA3757:ROA3758 RXW3757:RXW3758 SHS3757:SHS3758 SRO3757:SRO3758 TBK3757:TBK3758 TLG3757:TLG3758 TVC3757:TVC3758 UEY3757:UEY3758 UOU3757:UOU3758 UYQ3757:UYQ3758 VIM3757:VIM3758 VSI3757:VSI3758 WCE3757:WCE3758 WMA3757:WMA3758 WVW3757:WVW3758 JK3764:JK3767 TG3764:TG3767 ADC3764:ADC3767 AMY3764:AMY3767 AWU3764:AWU3767 BGQ3764:BGQ3767 BQM3764:BQM3767 CAI3764:CAI3767 CKE3764:CKE3767 CUA3764:CUA3767 DDW3764:DDW3767 DNS3764:DNS3767 DXO3764:DXO3767 EHK3764:EHK3767 ERG3764:ERG3767 FBC3764:FBC3767 FKY3764:FKY3767 FUU3764:FUU3767 GEQ3764:GEQ3767 GOM3764:GOM3767 GYI3764:GYI3767 HIE3764:HIE3767 HSA3764:HSA3767 IBW3764:IBW3767 ILS3764:ILS3767 IVO3764:IVO3767 JFK3764:JFK3767 JPG3764:JPG3767 JZC3764:JZC3767 KIY3764:KIY3767 KSU3764:KSU3767 LCQ3764:LCQ3767 LMM3764:LMM3767 LWI3764:LWI3767 MGE3764:MGE3767 MQA3764:MQA3767 MZW3764:MZW3767 NJS3764:NJS3767 NTO3764:NTO3767 ODK3764:ODK3767 ONG3764:ONG3767 OXC3764:OXC3767 PGY3764:PGY3767 PQU3764:PQU3767 QAQ3764:QAQ3767 QKM3764:QKM3767 QUI3764:QUI3767 REE3764:REE3767 ROA3764:ROA3767 RXW3764:RXW3767 SHS3764:SHS3767 SRO3764:SRO3767 TBK3764:TBK3767 TLG3764:TLG3767 TVC3764:TVC3767 UEY3764:UEY3767 UOU3764:UOU3767 UYQ3764:UYQ3767 VIM3764:VIM3767 VSI3764:VSI3767 WCE3764:WCE3767 WMA3764:WMA3767 WVW3764:WVW3767 O3770 WVW4557:WVW4569 JK3783 TG3783 ADC3783 AMY3783 AWU3783 BGQ3783 BQM3783 CAI3783 CKE3783 CUA3783 DDW3783 DNS3783 DXO3783 EHK3783 ERG3783 FBC3783 FKY3783 FUU3783 GEQ3783 GOM3783 GYI3783 HIE3783 HSA3783 IBW3783 ILS3783 IVO3783 JFK3783 JPG3783 JZC3783 KIY3783 KSU3783 LCQ3783 LMM3783 LWI3783 MGE3783 MQA3783 MZW3783 NJS3783 NTO3783 ODK3783 ONG3783 OXC3783 PGY3783 PQU3783 QAQ3783 QKM3783 QUI3783 REE3783 ROA3783 RXW3783 SHS3783 SRO3783 TBK3783 TLG3783 TVC3783 UEY3783 UOU3783 UYQ3783 VIM3783 VSI3783 WCE3783 WMA3783 WVW3783 P3795 JL3795 TH3795 ADD3795 AMZ3795 AWV3795 BGR3795 BQN3795 CAJ3795 CKF3795 CUB3795 DDX3795 DNT3795 DXP3795 EHL3795 ERH3795 FBD3795 FKZ3795 FUV3795 GER3795 GON3795 GYJ3795 HIF3795 HSB3795 IBX3795 ILT3795 IVP3795 JFL3795 JPH3795 JZD3795 KIZ3795 KSV3795 LCR3795 LMN3795 LWJ3795 MGF3795 MQB3795 MZX3795 NJT3795 NTP3795 ODL3795 ONH3795 OXD3795 PGZ3795 PQV3795 QAR3795 QKN3795 QUJ3795 REF3795 ROB3795 RXX3795 SHT3795 SRP3795 TBL3795 TLH3795 TVD3795 UEZ3795 UOV3795 UYR3795 VIN3795 VSJ3795 WCF3795 WMB3795 WVX3795 JK3792:JK3804 TG3792:TG3804 ADC3792:ADC3804 AMY3792:AMY3804 AWU3792:AWU3804 BGQ3792:BGQ3804 BQM3792:BQM3804 CAI3792:CAI3804 CKE3792:CKE3804 CUA3792:CUA3804 DDW3792:DDW3804 DNS3792:DNS3804 DXO3792:DXO3804 EHK3792:EHK3804 ERG3792:ERG3804 FBC3792:FBC3804 FKY3792:FKY3804 FUU3792:FUU3804 GEQ3792:GEQ3804 GOM3792:GOM3804 GYI3792:GYI3804 HIE3792:HIE3804 HSA3792:HSA3804 IBW3792:IBW3804 ILS3792:ILS3804 IVO3792:IVO3804 JFK3792:JFK3804 JPG3792:JPG3804 JZC3792:JZC3804 KIY3792:KIY3804 KSU3792:KSU3804 LCQ3792:LCQ3804 LMM3792:LMM3804 LWI3792:LWI3804 MGE3792:MGE3804 MQA3792:MQA3804 MZW3792:MZW3804 NJS3792:NJS3804 NTO3792:NTO3804 ODK3792:ODK3804 ONG3792:ONG3804 OXC3792:OXC3804 PGY3792:PGY3804 PQU3792:PQU3804 QAQ3792:QAQ3804 QKM3792:QKM3804 QUI3792:QUI3804 REE3792:REE3804 ROA3792:ROA3804 RXW3792:RXW3804 SHS3792:SHS3804 SRO3792:SRO3804 TBK3792:TBK3804 TLG3792:TLG3804 TVC3792:TVC3804 UEY3792:UEY3804 UOU3792:UOU3804 UYQ3792:UYQ3804 VIM3792:VIM3804 VSI3792:VSI3804 WCE3792:WCE3804 WMA3792:WMA3804 WVW3792:WVW3804 O3818:O3857 JK3822:JK3843 TG3822:TG3843 ADC3822:ADC3843 AMY3822:AMY3843 AWU3822:AWU3843 BGQ3822:BGQ3843 BQM3822:BQM3843 CAI3822:CAI3843 CKE3822:CKE3843 CUA3822:CUA3843 DDW3822:DDW3843 DNS3822:DNS3843 DXO3822:DXO3843 EHK3822:EHK3843 ERG3822:ERG3843 FBC3822:FBC3843 FKY3822:FKY3843 FUU3822:FUU3843 GEQ3822:GEQ3843 GOM3822:GOM3843 GYI3822:GYI3843 HIE3822:HIE3843 HSA3822:HSA3843 IBW3822:IBW3843 ILS3822:ILS3843 IVO3822:IVO3843 JFK3822:JFK3843 JPG3822:JPG3843 JZC3822:JZC3843 KIY3822:KIY3843 KSU3822:KSU3843 LCQ3822:LCQ3843 LMM3822:LMM3843 LWI3822:LWI3843 MGE3822:MGE3843 MQA3822:MQA3843 MZW3822:MZW3843 NJS3822:NJS3843 NTO3822:NTO3843 ODK3822:ODK3843 ONG3822:ONG3843 OXC3822:OXC3843 PGY3822:PGY3843 PQU3822:PQU3843 QAQ3822:QAQ3843 QKM3822:QKM3843 QUI3822:QUI3843 REE3822:REE3843 ROA3822:ROA3843 RXW3822:RXW3843 SHS3822:SHS3843 SRO3822:SRO3843 TBK3822:TBK3843 TLG3822:TLG3843 TVC3822:TVC3843 UEY3822:UEY3843 UOU3822:UOU3843 UYQ3822:UYQ3843 VIM3822:VIM3843 VSI3822:VSI3843 WCE3822:WCE3843 WMA3822:WMA3843 WVW3822:WVW3843 JK3852:JK3854 TG3852:TG3854 ADC3852:ADC3854 AMY3852:AMY3854 AWU3852:AWU3854 BGQ3852:BGQ3854 BQM3852:BQM3854 CAI3852:CAI3854 CKE3852:CKE3854 CUA3852:CUA3854 DDW3852:DDW3854 DNS3852:DNS3854 DXO3852:DXO3854 EHK3852:EHK3854 ERG3852:ERG3854 FBC3852:FBC3854 FKY3852:FKY3854 FUU3852:FUU3854 GEQ3852:GEQ3854 GOM3852:GOM3854 GYI3852:GYI3854 HIE3852:HIE3854 HSA3852:HSA3854 IBW3852:IBW3854 ILS3852:ILS3854 IVO3852:IVO3854 JFK3852:JFK3854 JPG3852:JPG3854 JZC3852:JZC3854 KIY3852:KIY3854 KSU3852:KSU3854 LCQ3852:LCQ3854 LMM3852:LMM3854 LWI3852:LWI3854 MGE3852:MGE3854 MQA3852:MQA3854 MZW3852:MZW3854 NJS3852:NJS3854 NTO3852:NTO3854 ODK3852:ODK3854 ONG3852:ONG3854 OXC3852:OXC3854 PGY3852:PGY3854 PQU3852:PQU3854 QAQ3852:QAQ3854 QKM3852:QKM3854 QUI3852:QUI3854 REE3852:REE3854 ROA3852:ROA3854 RXW3852:RXW3854 SHS3852:SHS3854 SRO3852:SRO3854 TBK3852:TBK3854 TLG3852:TLG3854 TVC3852:TVC3854 UEY3852:UEY3854 UOU3852:UOU3854 UYQ3852:UYQ3854 VIM3852:VIM3854 VSI3852:VSI3854 WCE3852:WCE3854 WMA3852:WMA3854 WVW3852:WVW3854 O3783:O3807 JK3886 TG3886 ADC3886 AMY3886 AWU3886 BGQ3886 BQM3886 CAI3886 CKE3886 CUA3886 DDW3886 DNS3886 DXO3886 EHK3886 ERG3886 FBC3886 FKY3886 FUU3886 GEQ3886 GOM3886 GYI3886 HIE3886 HSA3886 IBW3886 ILS3886 IVO3886 JFK3886 JPG3886 JZC3886 KIY3886 KSU3886 LCQ3886 LMM3886 LWI3886 MGE3886 MQA3886 MZW3886 NJS3886 NTO3886 ODK3886 ONG3886 OXC3886 PGY3886 PQU3886 QAQ3886 QKM3886 QUI3886 REE3886 ROA3886 RXW3886 SHS3886 SRO3886 TBK3886 TLG3886 TVC3886 UEY3886 UOU3886 UYQ3886 VIM3886 VSI3886 WCE3886 WMA3886 WVW3886 O3892:O3924 JK3902:JK3916 TG3902:TG3916 ADC3902:ADC3916 AMY3902:AMY3916 AWU3902:AWU3916 BGQ3902:BGQ3916 BQM3902:BQM3916 CAI3902:CAI3916 CKE3902:CKE3916 CUA3902:CUA3916 DDW3902:DDW3916 DNS3902:DNS3916 DXO3902:DXO3916 EHK3902:EHK3916 ERG3902:ERG3916 FBC3902:FBC3916 FKY3902:FKY3916 FUU3902:FUU3916 GEQ3902:GEQ3916 GOM3902:GOM3916 GYI3902:GYI3916 HIE3902:HIE3916 HSA3902:HSA3916 IBW3902:IBW3916 ILS3902:ILS3916 IVO3902:IVO3916 JFK3902:JFK3916 JPG3902:JPG3916 JZC3902:JZC3916 KIY3902:KIY3916 KSU3902:KSU3916 LCQ3902:LCQ3916 LMM3902:LMM3916 LWI3902:LWI3916 MGE3902:MGE3916 MQA3902:MQA3916 MZW3902:MZW3916 NJS3902:NJS3916 NTO3902:NTO3916 ODK3902:ODK3916 ONG3902:ONG3916 OXC3902:OXC3916 PGY3902:PGY3916 PQU3902:PQU3916 QAQ3902:QAQ3916 QKM3902:QKM3916 QUI3902:QUI3916 REE3902:REE3916 ROA3902:ROA3916 RXW3902:RXW3916 SHS3902:SHS3916 SRO3902:SRO3916 TBK3902:TBK3916 TLG3902:TLG3916 TVC3902:TVC3916 UEY3902:UEY3916 UOU3902:UOU3916 UYQ3902:UYQ3916 VIM3902:VIM3916 VSI3902:VSI3916 WCE3902:WCE3916 WMA3902:WMA3916 WVW3902:WVW3916 O3938:O3942 WCE3966:WCE3969 VSI3966:VSI3969 VIM3966:VIM3969 UYQ3966:UYQ3969 UOU3966:UOU3969 UEY3966:UEY3969 TVC3966:TVC3969 TLG3966:TLG3969 TBK3966:TBK3969 SRO3966:SRO3969 SHS3966:SHS3969 RXW3966:RXW3969 ROA3966:ROA3969 REE3966:REE3969 QUI3966:QUI3969 QKM3966:QKM3969 QAQ3966:QAQ3969 PQU3966:PQU3969 PGY3966:PGY3969 OXC3966:OXC3969 ONG3966:ONG3969 ODK3966:ODK3969 NTO3966:NTO3969 NJS3966:NJS3969 MZW3966:MZW3969 MQA3966:MQA3969 MGE3966:MGE3969 LWI3966:LWI3969 LMM3966:LMM3969 LCQ3966:LCQ3969 KSU3966:KSU3969 KIY3966:KIY3969 JZC3966:JZC3969 JPG3966:JPG3969 JFK3966:JFK3969 IVO3966:IVO3969 ILS3966:ILS3969 IBW3966:IBW3969 HSA3966:HSA3969 HIE3966:HIE3969 GYI3966:GYI3969 GOM3966:GOM3969 GEQ3966:GEQ3969 FUU3966:FUU3969 FKY3966:FKY3969 FBC3966:FBC3969 ERG3966:ERG3969 EHK3966:EHK3969 DXO3966:DXO3969 DNS3966:DNS3969 DDW3966:DDW3969 CUA3966:CUA3969 CKE3966:CKE3969 CAI3966:CAI3969 BQM3966:BQM3969 BGQ3966:BGQ3969 AWU3966:AWU3969 AMY3966:AMY3969 ADC3966:ADC3969 TG3966:TG3969 JK3966:JK3969 O3961:O3987 WVW5177:WVW5204 O4002:O4046 JK4002 TG4002 ADC4002 AMY4002 AWU4002 BGQ4002 BQM4002 CAI4002 CKE4002 CUA4002 DDW4002 DNS4002 DXO4002 EHK4002 ERG4002 FBC4002 FKY4002 FUU4002 GEQ4002 GOM4002 GYI4002 HIE4002 HSA4002 IBW4002 ILS4002 IVO4002 JFK4002 JPG4002 JZC4002 KIY4002 KSU4002 LCQ4002 LMM4002 LWI4002 MGE4002 MQA4002 MZW4002 NJS4002 NTO4002 ODK4002 ONG4002 OXC4002 PGY4002 PQU4002 QAQ4002 QKM4002 QUI4002 REE4002 ROA4002 RXW4002 SHS4002 SRO4002 TBK4002 TLG4002 TVC4002 UEY4002 UOU4002 UYQ4002 VIM4002 VSI4002 WCE4002 WMA4002 WVW4002 JK4007:JK4043 TG4007:TG4043 ADC4007:ADC4043 AMY4007:AMY4043 AWU4007:AWU4043 BGQ4007:BGQ4043 BQM4007:BQM4043 CAI4007:CAI4043 CKE4007:CKE4043 CUA4007:CUA4043 DDW4007:DDW4043 DNS4007:DNS4043 DXO4007:DXO4043 EHK4007:EHK4043 ERG4007:ERG4043 FBC4007:FBC4043 FKY4007:FKY4043 FUU4007:FUU4043 GEQ4007:GEQ4043 GOM4007:GOM4043 GYI4007:GYI4043 HIE4007:HIE4043 HSA4007:HSA4043 IBW4007:IBW4043 ILS4007:ILS4043 IVO4007:IVO4043 JFK4007:JFK4043 JPG4007:JPG4043 JZC4007:JZC4043 KIY4007:KIY4043 KSU4007:KSU4043 LCQ4007:LCQ4043 LMM4007:LMM4043 LWI4007:LWI4043 MGE4007:MGE4043 MQA4007:MQA4043 MZW4007:MZW4043 NJS4007:NJS4043 NTO4007:NTO4043 ODK4007:ODK4043 ONG4007:ONG4043 OXC4007:OXC4043 PGY4007:PGY4043 PQU4007:PQU4043 QAQ4007:QAQ4043 QKM4007:QKM4043 QUI4007:QUI4043 REE4007:REE4043 ROA4007:ROA4043 RXW4007:RXW4043 SHS4007:SHS4043 SRO4007:SRO4043 TBK4007:TBK4043 TLG4007:TLG4043 TVC4007:TVC4043 UEY4007:UEY4043 UOU4007:UOU4043 UYQ4007:UYQ4043 VIM4007:VIM4043 VSI4007:VSI4043 WCE4007:WCE4043 WMA4007:WMA4043 WVW4007:WVW4043 O4054 JK4060:JK4064 TG4060:TG4064 ADC4060:ADC4064 AMY4060:AMY4064 AWU4060:AWU4064 BGQ4060:BGQ4064 BQM4060:BQM4064 CAI4060:CAI4064 CKE4060:CKE4064 CUA4060:CUA4064 DDW4060:DDW4064 DNS4060:DNS4064 DXO4060:DXO4064 EHK4060:EHK4064 ERG4060:ERG4064 FBC4060:FBC4064 FKY4060:FKY4064 FUU4060:FUU4064 GEQ4060:GEQ4064 GOM4060:GOM4064 GYI4060:GYI4064 HIE4060:HIE4064 HSA4060:HSA4064 IBW4060:IBW4064 ILS4060:ILS4064 IVO4060:IVO4064 JFK4060:JFK4064 JPG4060:JPG4064 JZC4060:JZC4064 KIY4060:KIY4064 KSU4060:KSU4064 LCQ4060:LCQ4064 LMM4060:LMM4064 LWI4060:LWI4064 MGE4060:MGE4064 MQA4060:MQA4064 MZW4060:MZW4064 NJS4060:NJS4064 NTO4060:NTO4064 ODK4060:ODK4064 ONG4060:ONG4064 OXC4060:OXC4064 PGY4060:PGY4064 PQU4060:PQU4064 QAQ4060:QAQ4064 QKM4060:QKM4064 QUI4060:QUI4064 REE4060:REE4064 ROA4060:ROA4064 RXW4060:RXW4064 SHS4060:SHS4064 SRO4060:SRO4064 TBK4060:TBK4064 TLG4060:TLG4064 TVC4060:TVC4064 UEY4060:UEY4064 UOU4060:UOU4064 UYQ4060:UYQ4064 VIM4060:VIM4064 VSI4060:VSI4064 WCE4060:WCE4064 WMA4060:WMA4064 WVW4060:WVW4064 JK4069:JK4086 TG4069:TG4086 ADC4069:ADC4086 AMY4069:AMY4086 AWU4069:AWU4086 BGQ4069:BGQ4086 BQM4069:BQM4086 CAI4069:CAI4086 CKE4069:CKE4086 CUA4069:CUA4086 DDW4069:DDW4086 DNS4069:DNS4086 DXO4069:DXO4086 EHK4069:EHK4086 ERG4069:ERG4086 FBC4069:FBC4086 FKY4069:FKY4086 FUU4069:FUU4086 GEQ4069:GEQ4086 GOM4069:GOM4086 GYI4069:GYI4086 HIE4069:HIE4086 HSA4069:HSA4086 IBW4069:IBW4086 ILS4069:ILS4086 IVO4069:IVO4086 JFK4069:JFK4086 JPG4069:JPG4086 JZC4069:JZC4086 KIY4069:KIY4086 KSU4069:KSU4086 LCQ4069:LCQ4086 LMM4069:LMM4086 LWI4069:LWI4086 MGE4069:MGE4086 MQA4069:MQA4086 MZW4069:MZW4086 NJS4069:NJS4086 NTO4069:NTO4086 ODK4069:ODK4086 ONG4069:ONG4086 OXC4069:OXC4086 PGY4069:PGY4086 PQU4069:PQU4086 QAQ4069:QAQ4086 QKM4069:QKM4086 QUI4069:QUI4086 REE4069:REE4086 ROA4069:ROA4086 RXW4069:RXW4086 SHS4069:SHS4086 SRO4069:SRO4086 TBK4069:TBK4086 TLG4069:TLG4086 TVC4069:TVC4086 UEY4069:UEY4086 UOU4069:UOU4086 UYQ4069:UYQ4086 VIM4069:VIM4086 VSI4069:VSI4086 WCE4069:WCE4086 WMA4069:WMA4086 WVW4069:WVW4086 O4095:O4096 O4103:O4108 CUA7807:CUA7809 O3129:O3136 HSA7906:HSA7909 O7275 JK4114:JK4125 TG4114:TG4125 ADC4114:ADC4125 AMY4114:AMY4125 AWU4114:AWU4125 BGQ4114:BGQ4125 BQM4114:BQM4125 CAI4114:CAI4125 CKE4114:CKE4125 CUA4114:CUA4125 DDW4114:DDW4125 DNS4114:DNS4125 DXO4114:DXO4125 EHK4114:EHK4125 ERG4114:ERG4125 FBC4114:FBC4125 FKY4114:FKY4125 FUU4114:FUU4125 GEQ4114:GEQ4125 GOM4114:GOM4125 GYI4114:GYI4125 HIE4114:HIE4125 HSA4114:HSA4125 IBW4114:IBW4125 ILS4114:ILS4125 IVO4114:IVO4125 JFK4114:JFK4125 JPG4114:JPG4125 JZC4114:JZC4125 KIY4114:KIY4125 KSU4114:KSU4125 LCQ4114:LCQ4125 LMM4114:LMM4125 LWI4114:LWI4125 MGE4114:MGE4125 MQA4114:MQA4125 MZW4114:MZW4125 NJS4114:NJS4125 NTO4114:NTO4125 ODK4114:ODK4125 ONG4114:ONG4125 OXC4114:OXC4125 PGY4114:PGY4125 PQU4114:PQU4125 QAQ4114:QAQ4125 QKM4114:QKM4125 QUI4114:QUI4125 REE4114:REE4125 ROA4114:ROA4125 RXW4114:RXW4125 SHS4114:SHS4125 SRO4114:SRO4125 TBK4114:TBK4125 TLG4114:TLG4125 TVC4114:TVC4125 UEY4114:UEY4125 UOU4114:UOU4125 UYQ4114:UYQ4125 VIM4114:VIM4125 VSI4114:VSI4125 WCE4114:WCE4125 WMA4114:WMA4125 WVW4114:WVW4125 WVW1059:WVW1064 WMA1059:WMA1064 WCE1059:WCE1064 VSI1059:VSI1064 VIM1059:VIM1064 UYQ1059:UYQ1064 UOU1059:UOU1064 UEY1059:UEY1064 TVC1059:TVC1064 TLG1059:TLG1064 TBK1059:TBK1064 SRO1059:SRO1064 SHS1059:SHS1064 RXW1059:RXW1064 ROA1059:ROA1064 REE1059:REE1064 QUI1059:QUI1064 QKM1059:QKM1064 QAQ1059:QAQ1064 PQU1059:PQU1064 PGY1059:PGY1064 OXC1059:OXC1064 ONG1059:ONG1064 ODK1059:ODK1064 NTO1059:NTO1064 NJS1059:NJS1064 MZW1059:MZW1064 MQA1059:MQA1064 MGE1059:MGE1064 LWI1059:LWI1064 LMM1059:LMM1064 LCQ1059:LCQ1064 KSU1059:KSU1064 KIY1059:KIY1064 JZC1059:JZC1064 JPG1059:JPG1064 JFK1059:JFK1064 IVO1059:IVO1064 ILS1059:ILS1064 IBW1059:IBW1064 HSA1059:HSA1064 HIE1059:HIE1064 GYI1059:GYI1064 GOM1059:GOM1064 GEQ1059:GEQ1064 FUU1059:FUU1064 FKY1059:FKY1064 FBC1059:FBC1064 ERG1059:ERG1064 EHK1059:EHK1064 DXO1059:DXO1064 DNS1059:DNS1064 DDW1059:DDW1064 CUA1059:CUA1064 CKE1059:CKE1064 CAI1059:CAI1064 BQM1059:BQM1064 BGQ1059:BGQ1064 AWU1059:AWU1064 AMY1059:AMY1064 ADC1059:ADC1064 TG1059:TG1064 JK1059:JK1064 O1038:O1047 O260:O292 O239:O246 O185:O234 O179:O183 O176 WVQ239:WVQ246 WLU239:WLU246 WBY239:WBY246 VSC239:VSC246 VIG239:VIG246 UYK239:UYK246 UOO239:UOO246 UES239:UES246 TUW239:TUW246 TLA239:TLA246 TBE239:TBE246 SRI239:SRI246 SHM239:SHM246 RXQ239:RXQ246 RNU239:RNU246 RDY239:RDY246 QUC239:QUC246 QKG239:QKG246 QAK239:QAK246 PQO239:PQO246 PGS239:PGS246 OWW239:OWW246 ONA239:ONA246 ODE239:ODE246 NTI239:NTI246 NJM239:NJM246 MZQ239:MZQ246 MPU239:MPU246 MFY239:MFY246 LWC239:LWC246 LMG239:LMG246 LCK239:LCK246 KSO239:KSO246 KIS239:KIS246 JYW239:JYW246 JPA239:JPA246 JFE239:JFE246 IVI239:IVI246 ILM239:ILM246 IBQ239:IBQ246 HRU239:HRU246 HHY239:HHY246 GYC239:GYC246 GOG239:GOG246 GEK239:GEK246 FUO239:FUO246 FKS239:FKS246 FAW239:FAW246 ERA239:ERA246 EHE239:EHE246 DXI239:DXI246 DNM239:DNM246 DDQ239:DDQ246 CTU239:CTU246 CJY239:CJY246 CAC239:CAC246 BQG239:BQG246 BGK239:BGK246 AWO239:AWO246 AMS239:AMS246 ACW239:ACW246 TA239:TA246 JE239:JE246 WVQ223:WVQ234 WLU223:WLU234 WBY223:WBY234 VSC223:VSC234 VIG223:VIG234 UYK223:UYK234 UOO223:UOO234 UES223:UES234 TUW223:TUW234 TLA223:TLA234 TBE223:TBE234 SRI223:SRI234 SHM223:SHM234 RXQ223:RXQ234 RNU223:RNU234 RDY223:RDY234 QUC223:QUC234 QKG223:QKG234 QAK223:QAK234 PQO223:PQO234 PGS223:PGS234 OWW223:OWW234 ONA223:ONA234 ODE223:ODE234 NTI223:NTI234 NJM223:NJM234 MZQ223:MZQ234 MPU223:MPU234 MFY223:MFY234 LWC223:LWC234 LMG223:LMG234 LCK223:LCK234 KSO223:KSO234 KIS223:KIS234 JYW223:JYW234 JPA223:JPA234 JFE223:JFE234 IVI223:IVI234 ILM223:ILM234 IBQ223:IBQ234 HRU223:HRU234 HHY223:HHY234 GYC223:GYC234 GOG223:GOG234 GEK223:GEK234 FUO223:FUO234 FKS223:FKS234 FAW223:FAW234 ERA223:ERA234 EHE223:EHE234 DXI223:DXI234 DNM223:DNM234 DDQ223:DDQ234 CTU223:CTU234 CJY223:CJY234 CAC223:CAC234 BQG223:BQG234 BGK223:BGK234 AWO223:AWO234 AMS223:AMS234 ACW223:ACW234 TA223:TA234 JE223:JE234 O174 O114:O171 VSI42 VIM42 UYQ42 UOU42 UEY42 TVC42 TLG42 TBK42 SRO42 SHS42 RXW42 ROA42 REE42 QUI42 QKM42 QAQ42 PQU42 PGY42 OXC42 ONG42 ODK42 NTO42 NJS42 MZW42 MQA42 MGE42 LWI42 LMM42 LCQ42 KSU42 KIY42 JZC42 JPG42 JFK42 IVO42 ILS42 IBW42 HSA42 HIE42 GYI42 GOM42 GEQ42 FUU42 FKY42 FBC42 ERG42 EHK42 DXO42 DNS42 DDW42 CUA42 CKE42 CAI42 BQM42 BGQ42 AWU42 AMY42 ADC42 TG42 JK42 JE36:JE41 O36:O103 O105 O109 WLU122:WLU168 WBY122:WBY168 VSC122:VSC168 VIG122:VIG168 UYK122:UYK168 UOO122:UOO168 UES122:UES168 TUW122:TUW168 TLA122:TLA168 TBE122:TBE168 SRI122:SRI168 SHM122:SHM168 RXQ122:RXQ168 RNU122:RNU168 RDY122:RDY168 QUC122:QUC168 QKG122:QKG168 QAK122:QAK168 PQO122:PQO168 PGS122:PGS168 OWW122:OWW168 ONA122:ONA168 ODE122:ODE168 NTI122:NTI168 NJM122:NJM168 MZQ122:MZQ168 MPU122:MPU168 MFY122:MFY168 LWC122:LWC168 LMG122:LMG168 LCK122:LCK168 KSO122:KSO168 KIS122:KIS168 JYW122:JYW168 JPA122:JPA168 JFE122:JFE168 IVI122:IVI168 ILM122:ILM168 IBQ122:IBQ168 HRU122:HRU168 HHY122:HHY168 GYC122:GYC168 GOG122:GOG168 GEK122:GEK168 FUO122:FUO168 FKS122:FKS168 FAW122:FAW168 ERA122:ERA168 EHE122:EHE168 DXI122:DXI168 DNM122:DNM168 DDQ122:DDQ168 CTU122:CTU168 CJY122:CJY168 CAC122:CAC168 BQG122:BQG168 BGK122:BGK168 AWO122:AWO168 AMS122:AMS168 ACW122:ACW168 TA122:TA168 JE122:JE168 WVQ91:WVQ102 WLU91:WLU102 WBY91:WBY102 VSC91:VSC102 VIG91:VIG102 UYK91:UYK102 UOO91:UOO102 UES91:UES102 TUW91:TUW102 TLA91:TLA102 TBE91:TBE102 SRI91:SRI102 SHM91:SHM102 RXQ91:RXQ102 RNU91:RNU102 RDY91:RDY102 QUC91:QUC102 QKG91:QKG102 QAK91:QAK102 PQO91:PQO102 PGS91:PGS102 OWW91:OWW102 ONA91:ONA102 ODE91:ODE102 NTI91:NTI102 NJM91:NJM102 MZQ91:MZQ102 MPU91:MPU102 MFY91:MFY102 LWC91:LWC102 LMG91:LMG102 LCK91:LCK102 KSO91:KSO102 KIS91:KIS102 JYW91:JYW102 JPA91:JPA102 JFE91:JFE102 IVI91:IVI102 ILM91:ILM102 IBQ91:IBQ102 HRU91:HRU102 HHY91:HHY102 GYC91:GYC102 GOG91:GOG102 GEK91:GEK102 FUO91:FUO102 FKS91:FKS102 FAW91:FAW102 ERA91:ERA102 EHE91:EHE102 DXI91:DXI102 DNM91:DNM102 DDQ91:DDQ102 CTU91:CTU102 CJY91:CJY102 CAC91:CAC102 BQG91:BQG102 BGK91:BGK102 AWO91:AWO102 AMS91:AMS102 ACW91:ACW102 TA91:TA102 JE91:JE102 WLU67:WLU78 WBY67:WBY78 VSC67:VSC78 VIG67:VIG78 UYK67:UYK78 UOO67:UOO78 UES67:UES78 TUW67:TUW78 TLA67:TLA78 TBE67:TBE78 SRI67:SRI78 SHM67:SHM78 RXQ67:RXQ78 RNU67:RNU78 RDY67:RDY78 QUC67:QUC78 QKG67:QKG78 QAK67:QAK78 PQO67:PQO78 PGS67:PGS78 OWW67:OWW78 ONA67:ONA78 ODE67:ODE78 NTI67:NTI78 NJM67:NJM78 MZQ67:MZQ78 MPU67:MPU78 MFY67:MFY78 LWC67:LWC78 LMG67:LMG78 LCK67:LCK78 KSO67:KSO78 KIS67:KIS78 JYW67:JYW78 JPA67:JPA78 JFE67:JFE78 IVI67:IVI78 ILM67:ILM78 IBQ67:IBQ78 HRU67:HRU78 HHY67:HHY78 GYC67:GYC78 GOG67:GOG78 GEK67:GEK78 FUO67:FUO78 FKS67:FKS78 FAW67:FAW78 ERA67:ERA78 EHE67:EHE78 DXI67:DXI78 DNM67:DNM78 DDQ67:DDQ78 CTU67:CTU78 CJY67:CJY78 CAC67:CAC78 BQG67:BQG78 BGK67:BGK78 AWO67:AWO78 AMS67:AMS78 ACW67:ACW78 TA67:TA78 JE67:JE78 WVQ67:WVQ78 WVQ36:WVQ41 TA36:TA41 ACW36:ACW41 AMS36:AMS41 AWO36:AWO41 BGK36:BGK41 BQG36:BQG41 CAC36:CAC41 CJY36:CJY41 CTU36:CTU41 DDQ36:DDQ41 DNM36:DNM41 DXI36:DXI41 EHE36:EHE41 ERA36:ERA41 FAW36:FAW41 FKS36:FKS41 FUO36:FUO41 GEK36:GEK41 GOG36:GOG41 GYC36:GYC41 HHY36:HHY41 HRU36:HRU41 IBQ36:IBQ41 ILM36:ILM41 IVI36:IVI41 JFE36:JFE41 JPA36:JPA41 JYW36:JYW41 KIS36:KIS41 KSO36:KSO41 LCK36:LCK41 LMG36:LMG41 LWC36:LWC41 MFY36:MFY41 MPU36:MPU41 MZQ36:MZQ41 NJM36:NJM41 NTI36:NTI41 ODE36:ODE41 ONA36:ONA41 OWW36:OWW41 PGS36:PGS41 PQO36:PQO41 QAK36:QAK41 QKG36:QKG41 QUC36:QUC41 RDY36:RDY41 RNU36:RNU41 RXQ36:RXQ41 SHM36:SHM41 SRI36:SRI41 TBE36:TBE41 TLA36:TLA41 TUW36:TUW41 UES36:UES41 UOO36:UOO41 UYK36:UYK41 VIG36:VIG41 VSC36:VSC41 WBY36:WBY41 WLU36:WLU41 WVW42 WMA42 JE115 TA115 ACW115 AMS115 AWO115 BGK115 BQG115 CAC115 CJY115 CTU115 DDQ115 DNM115 DXI115 EHE115 ERA115 FAW115 FKS115 FUO115 GEK115 GOG115 GYC115 HHY115 HRU115 IBQ115 ILM115 IVI115 JFE115 JPA115 JYW115 KIS115 KSO115 LCK115 LMG115 LWC115 MFY115 MPU115 MZQ115 NJM115 NTI115 ODE115 ONA115 OWW115 PGS115 PQO115 QAK115 QKG115 QUC115 RDY115 RNU115 RXQ115 SHM115 SRI115 TBE115 TLA115 TUW115 UES115 UOO115 UYK115 VIG115 VSC115 WBY115 WLU115 WVQ115 WVW116 JK116 TG116 ADC116 AMY116 AWU116 BGQ116 BQM116 CAI116 CKE116 CUA116 DDW116 DNS116 DXO116 EHK116 ERG116 FBC116 FKY116 FUU116 GEQ116 GOM116 GYI116 HIE116 HSA116 IBW116 ILS116 IVO116 JFK116 JPG116 JZC116 KIY116 KSU116 LCQ116 LMM116 LWI116 MGE116 MQA116 MZW116 NJS116 NTO116 ODK116 ONG116 OXC116 PGY116 PQU116 QAQ116 QKM116 QUI116 REE116 ROA116 RXW116 SHS116 SRO116 TBK116 TLG116 TVC116 UEY116 UOU116 UYQ116 VIM116 VSI116 WCE116 WMA116 WVW120:WVW121 JE117:JE119 TA117:TA119 ACW117:ACW119 AMS117:AMS119 AWO117:AWO119 BGK117:BGK119 BQG117:BQG119 CAC117:CAC119 CJY117:CJY119 CTU117:CTU119 DDQ117:DDQ119 DNM117:DNM119 DXI117:DXI119 EHE117:EHE119 ERA117:ERA119 FAW117:FAW119 FKS117:FKS119 FUO117:FUO119 GEK117:GEK119 GOG117:GOG119 GYC117:GYC119 HHY117:HHY119 HRU117:HRU119 IBQ117:IBQ119 ILM117:ILM119 IVI117:IVI119 JFE117:JFE119 JPA117:JPA119 JYW117:JYW119 KIS117:KIS119 KSO117:KSO119 LCK117:LCK119 LMG117:LMG119 LWC117:LWC119 MFY117:MFY119 MPU117:MPU119 MZQ117:MZQ119 NJM117:NJM119 NTI117:NTI119 ODE117:ODE119 ONA117:ONA119 OWW117:OWW119 PGS117:PGS119 PQO117:PQO119 QAK117:QAK119 QKG117:QKG119 QUC117:QUC119 RDY117:RDY119 RNU117:RNU119 RXQ117:RXQ119 SHM117:SHM119 SRI117:SRI119 TBE117:TBE119 TLA117:TLA119 TUW117:TUW119 UES117:UES119 UOO117:UOO119 UYK117:UYK119 VIG117:VIG119 VSC117:VSC119 WBY117:WBY119 WLU117:WLU119 WVQ117:WVQ119 WVQ122:WVQ168 JK120:JK121 TG120:TG121 ADC120:ADC121 AMY120:AMY121 AWU120:AWU121 BGQ120:BGQ121 BQM120:BQM121 CAI120:CAI121 CKE120:CKE121 CUA120:CUA121 DDW120:DDW121 DNS120:DNS121 DXO120:DXO121 EHK120:EHK121 ERG120:ERG121 FBC120:FBC121 FKY120:FKY121 FUU120:FUU121 GEQ120:GEQ121 GOM120:GOM121 GYI120:GYI121 HIE120:HIE121 HSA120:HSA121 IBW120:IBW121 ILS120:ILS121 IVO120:IVO121 JFK120:JFK121 JPG120:JPG121 JZC120:JZC121 KIY120:KIY121 KSU120:KSU121 LCQ120:LCQ121 LMM120:LMM121 LWI120:LWI121 MGE120:MGE121 MQA120:MQA121 MZW120:MZW121 NJS120:NJS121 NTO120:NTO121 ODK120:ODK121 ONG120:ONG121 OXC120:OXC121 PGY120:PGY121 PQU120:PQU121 QAQ120:QAQ121 QKM120:QKM121 QUI120:QUI121 REE120:REE121 ROA120:ROA121 RXW120:RXW121 SHS120:SHS121 SRO120:SRO121 TBK120:TBK121 TLG120:TLG121 TVC120:TVC121 UEY120:UEY121 UOU120:UOU121 UYQ120:UYQ121 VIM120:VIM121 VSI120:VSI121 WCE120:WCE121 WMA120:WMA121 WCE42 O597:O602 WVW1026:WVW1027 WMA1026:WMA1027 WCE1026:WCE1027 VSI1026:VSI1027 VIM1026:VIM1027 UYQ1026:UYQ1027 UOU1026:UOU1027 UEY1026:UEY1027 TVC1026:TVC1027 TLG1026:TLG1027 TBK1026:TBK1027 SRO1026:SRO1027 SHS1026:SHS1027 RXW1026:RXW1027 ROA1026:ROA1027 REE1026:REE1027 QUI1026:QUI1027 QKM1026:QKM1027 QAQ1026:QAQ1027 PQU1026:PQU1027 PGY1026:PGY1027 OXC1026:OXC1027 ONG1026:ONG1027 ODK1026:ODK1027 NTO1026:NTO1027 NJS1026:NJS1027 MZW1026:MZW1027 MQA1026:MQA1027 MGE1026:MGE1027 LWI1026:LWI1027 LMM1026:LMM1027 LCQ1026:LCQ1027 KSU1026:KSU1027 KIY1026:KIY1027 JZC1026:JZC1027 JPG1026:JPG1027 JFK1026:JFK1027 IVO1026:IVO1027 ILS1026:ILS1027 IBW1026:IBW1027 HSA1026:HSA1027 HIE1026:HIE1027 GYI1026:GYI1027 GOM1026:GOM1027 GEQ1026:GEQ1027 FUU1026:FUU1027 FKY1026:FKY1027 FBC1026:FBC1027 ERG1026:ERG1027 EHK1026:EHK1027 DXO1026:DXO1027 DNS1026:DNS1027 DDW1026:DDW1027 CUA1026:CUA1027 CKE1026:CKE1027 CAI1026:CAI1027 BQM1026:BQM1027 BGQ1026:BGQ1027 AWU1026:AWU1027 AMY1026:AMY1027 ADC1026:ADC1027 TG1026:TG1027 JK1026:JK1027 WVW1018:WVW1024 WMA1018:WMA1024 WCE1018:WCE1024 VSI1018:VSI1024 VIM1018:VIM1024 UYQ1018:UYQ1024 UOU1018:UOU1024 UEY1018:UEY1024 TVC1018:TVC1024 TLG1018:TLG1024 TBK1018:TBK1024 SRO1018:SRO1024 SHS1018:SHS1024 RXW1018:RXW1024 ROA1018:ROA1024 REE1018:REE1024 QUI1018:QUI1024 QKM1018:QKM1024 QAQ1018:QAQ1024 PQU1018:PQU1024 PGY1018:PGY1024 OXC1018:OXC1024 ONG1018:ONG1024 ODK1018:ODK1024 NTO1018:NTO1024 NJS1018:NJS1024 MZW1018:MZW1024 MQA1018:MQA1024 MGE1018:MGE1024 LWI1018:LWI1024 LMM1018:LMM1024 LCQ1018:LCQ1024 KSU1018:KSU1024 KIY1018:KIY1024 JZC1018:JZC1024 JPG1018:JPG1024 JFK1018:JFK1024 IVO1018:IVO1024 ILS1018:ILS1024 IBW1018:IBW1024 HSA1018:HSA1024 HIE1018:HIE1024 GYI1018:GYI1024 GOM1018:GOM1024 GEQ1018:GEQ1024 FUU1018:FUU1024 FKY1018:FKY1024 FBC1018:FBC1024 ERG1018:ERG1024 EHK1018:EHK1024 DXO1018:DXO1024 DNS1018:DNS1024 DDW1018:DDW1024 CUA1018:CUA1024 CKE1018:CKE1024 CAI1018:CAI1024 BQM1018:BQM1024 BGQ1018:BGQ1024 AWU1018:AWU1024 AMY1018:AMY1024 ADC1018:ADC1024 TG1018:TG1024 JK1018:JK1024 WVW1007:WVW1010 WMA1007:WMA1010 WCE1007:WCE1010 VSI1007:VSI1010 VIM1007:VIM1010 UYQ1007:UYQ1010 UOU1007:UOU1010 UEY1007:UEY1010 TVC1007:TVC1010 TLG1007:TLG1010 TBK1007:TBK1010 SRO1007:SRO1010 SHS1007:SHS1010 RXW1007:RXW1010 ROA1007:ROA1010 REE1007:REE1010 QUI1007:QUI1010 QKM1007:QKM1010 QAQ1007:QAQ1010 PQU1007:PQU1010 PGY1007:PGY1010 OXC1007:OXC1010 ONG1007:ONG1010 ODK1007:ODK1010 NTO1007:NTO1010 NJS1007:NJS1010 MZW1007:MZW1010 MQA1007:MQA1010 MGE1007:MGE1010 LWI1007:LWI1010 LMM1007:LMM1010 LCQ1007:LCQ1010 KSU1007:KSU1010 KIY1007:KIY1010 JZC1007:JZC1010 JPG1007:JPG1010 JFK1007:JFK1010 IVO1007:IVO1010 ILS1007:ILS1010 IBW1007:IBW1010 HSA1007:HSA1010 HIE1007:HIE1010 GYI1007:GYI1010 GOM1007:GOM1010 GEQ1007:GEQ1010 FUU1007:FUU1010 FKY1007:FKY1010 FBC1007:FBC1010 ERG1007:ERG1010 EHK1007:EHK1010 DXO1007:DXO1010 DNS1007:DNS1010 DDW1007:DDW1010 CUA1007:CUA1010 CKE1007:CKE1010 CAI1007:CAI1010 BQM1007:BQM1010 BGQ1007:BGQ1010 AWU1007:AWU1010 AMY1007:AMY1010 ADC1007:ADC1010 TG1007:TG1010 JK1007:JK1010 O1007:O1010 O993:O1002 O1036 O797:O876 JK1038:JK1044 TG1038:TG1044 ADC1038:ADC1044 AMY1038:AMY1044 AWU1038:AWU1044 BGQ1038:BGQ1044 BQM1038:BQM1044 CAI1038:CAI1044 CKE1038:CKE1044 CUA1038:CUA1044 DDW1038:DDW1044 DNS1038:DNS1044 DXO1038:DXO1044 EHK1038:EHK1044 ERG1038:ERG1044 FBC1038:FBC1044 FKY1038:FKY1044 FUU1038:FUU1044 GEQ1038:GEQ1044 GOM1038:GOM1044 GYI1038:GYI1044 HIE1038:HIE1044 HSA1038:HSA1044 IBW1038:IBW1044 ILS1038:ILS1044 IVO1038:IVO1044 JFK1038:JFK1044 JPG1038:JPG1044 JZC1038:JZC1044 KIY1038:KIY1044 KSU1038:KSU1044 LCQ1038:LCQ1044 LMM1038:LMM1044 LWI1038:LWI1044 MGE1038:MGE1044 MQA1038:MQA1044 MZW1038:MZW1044 NJS1038:NJS1044 NTO1038:NTO1044 ODK1038:ODK1044 ONG1038:ONG1044 OXC1038:OXC1044 PGY1038:PGY1044 PQU1038:PQU1044 QAQ1038:QAQ1044 QKM1038:QKM1044 QUI1038:QUI1044 REE1038:REE1044 ROA1038:ROA1044 RXW1038:RXW1044 SHS1038:SHS1044 SRO1038:SRO1044 TBK1038:TBK1044 TLG1038:TLG1044 TVC1038:TVC1044 UEY1038:UEY1044 UOU1038:UOU1044 UYQ1038:UYQ1044 VIM1038:VIM1044 VSI1038:VSI1044 WCE1038:WCE1044 WMA1038:WMA1044 WVW1038:WVW1044 O1015:O1027 O879 WVW858:WVW876 WMA858:WMA876 WCE858:WCE876 VSI858:VSI876 VIM858:VIM876 UYQ858:UYQ876 UOU858:UOU876 UEY858:UEY876 TVC858:TVC876 TLG858:TLG876 TBK858:TBK876 SRO858:SRO876 SHS858:SHS876 RXW858:RXW876 ROA858:ROA876 REE858:REE876 QUI858:QUI876 QKM858:QKM876 QAQ858:QAQ876 PQU858:PQU876 PGY858:PGY876 OXC858:OXC876 ONG858:ONG876 ODK858:ODK876 NTO858:NTO876 NJS858:NJS876 MZW858:MZW876 MQA858:MQA876 MGE858:MGE876 LWI858:LWI876 LMM858:LMM876 LCQ858:LCQ876 KSU858:KSU876 KIY858:KIY876 JZC858:JZC876 JPG858:JPG876 JFK858:JFK876 IVO858:IVO876 ILS858:ILS876 IBW858:IBW876 HSA858:HSA876 HIE858:HIE876 GYI858:GYI876 GOM858:GOM876 GEQ858:GEQ876 FUU858:FUU876 FKY858:FKY876 FBC858:FBC876 ERG858:ERG876 EHK858:EHK876 DXO858:DXO876 DNS858:DNS876 DDW858:DDW876 CUA858:CUA876 CKE858:CKE876 CAI858:CAI876 BQM858:BQM876 BGQ858:BGQ876 AWU858:AWU876 AMY858:AMY876 ADC858:ADC876 TG858:TG876 JK858:JK876 WVW846:WVW851 WMA846:WMA851 WCE846:WCE851 VSI846:VSI851 VIM846:VIM851 UYQ846:UYQ851 UOU846:UOU851 UEY846:UEY851 TVC846:TVC851 TLG846:TLG851 TBK846:TBK851 SRO846:SRO851 SHS846:SHS851 RXW846:RXW851 ROA846:ROA851 REE846:REE851 QUI846:QUI851 QKM846:QKM851 QAQ846:QAQ851 PQU846:PQU851 PGY846:PGY851 OXC846:OXC851 ONG846:ONG851 ODK846:ODK851 NTO846:NTO851 NJS846:NJS851 MZW846:MZW851 MQA846:MQA851 MGE846:MGE851 LWI846:LWI851 LMM846:LMM851 LCQ846:LCQ851 KSU846:KSU851 KIY846:KIY851 JZC846:JZC851 JPG846:JPG851 JFK846:JFK851 IVO846:IVO851 ILS846:ILS851 IBW846:IBW851 HSA846:HSA851 HIE846:HIE851 GYI846:GYI851 GOM846:GOM851 GEQ846:GEQ851 FUU846:FUU851 FKY846:FKY851 FBC846:FBC851 ERG846:ERG851 EHK846:EHK851 DXO846:DXO851 DNS846:DNS851 DDW846:DDW851 CUA846:CUA851 CKE846:CKE851 CAI846:CAI851 BQM846:BQM851 BGQ846:BGQ851 AWU846:AWU851 AMY846:AMY851 ADC846:ADC851 TG846:TG851 JK846:JK851 O733:O764 WVW807:WVW812 WMA807:WMA812 WCE807:WCE812 VSI807:VSI812 VIM807:VIM812 UYQ807:UYQ812 UOU807:UOU812 UEY807:UEY812 TVC807:TVC812 TLG807:TLG812 TBK807:TBK812 SRO807:SRO812 SHS807:SHS812 RXW807:RXW812 ROA807:ROA812 REE807:REE812 QUI807:QUI812 QKM807:QKM812 QAQ807:QAQ812 PQU807:PQU812 PGY807:PGY812 OXC807:OXC812 ONG807:ONG812 ODK807:ODK812 NTO807:NTO812 NJS807:NJS812 MZW807:MZW812 MQA807:MQA812 MGE807:MGE812 LWI807:LWI812 LMM807:LMM812 LCQ807:LCQ812 KSU807:KSU812 KIY807:KIY812 JZC807:JZC812 JPG807:JPG812 JFK807:JFK812 IVO807:IVO812 ILS807:ILS812 IBW807:IBW812 HSA807:HSA812 HIE807:HIE812 GYI807:GYI812 GOM807:GOM812 GEQ807:GEQ812 FUU807:FUU812 FKY807:FKY812 FBC807:FBC812 ERG807:ERG812 EHK807:EHK812 DXO807:DXO812 DNS807:DNS812 DDW807:DDW812 CUA807:CUA812 CKE807:CKE812 CAI807:CAI812 BQM807:BQM812 BGQ807:BGQ812 AWU807:AWU812 AMY807:AMY812 ADC807:ADC812 TG807:TG812 JK807:JK812 WVW769:WVW773 WMA769:WMA773 WCE769:WCE773 VSI769:VSI773 VIM769:VIM773 UYQ769:UYQ773 UOU769:UOU773 UEY769:UEY773 TVC769:TVC773 TLG769:TLG773 TBK769:TBK773 SRO769:SRO773 SHS769:SHS773 RXW769:RXW773 ROA769:ROA773 REE769:REE773 QUI769:QUI773 QKM769:QKM773 QAQ769:QAQ773 PQU769:PQU773 PGY769:PGY773 OXC769:OXC773 ONG769:ONG773 ODK769:ODK773 NTO769:NTO773 NJS769:NJS773 MZW769:MZW773 MQA769:MQA773 MGE769:MGE773 LWI769:LWI773 LMM769:LMM773 LCQ769:LCQ773 KSU769:KSU773 KIY769:KIY773 JZC769:JZC773 JPG769:JPG773 JFK769:JFK773 IVO769:IVO773 ILS769:ILS773 IBW769:IBW773 HSA769:HSA773 HIE769:HIE773 GYI769:GYI773 GOM769:GOM773 GEQ769:GEQ773 FUU769:FUU773 FKY769:FKY773 FBC769:FBC773 ERG769:ERG773 EHK769:EHK773 DXO769:DXO773 DNS769:DNS773 DDW769:DDW773 CUA769:CUA773 CKE769:CKE773 CAI769:CAI773 BQM769:BQM773 BGQ769:BGQ773 AWU769:AWU773 AMY769:AMY773 ADC769:ADC773 TG769:TG773 JK769:JK773 O767:O793 WVW752:WVW764 WMA752:WMA764 WCE752:WCE764 VSI752:VSI764 VIM752:VIM764 UYQ752:UYQ764 UOU752:UOU764 UEY752:UEY764 TVC752:TVC764 TLG752:TLG764 TBK752:TBK764 SRO752:SRO764 SHS752:SHS764 RXW752:RXW764 ROA752:ROA764 REE752:REE764 QUI752:QUI764 QKM752:QKM764 QAQ752:QAQ764 PQU752:PQU764 PGY752:PGY764 OXC752:OXC764 ONG752:ONG764 ODK752:ODK764 NTO752:NTO764 NJS752:NJS764 MZW752:MZW764 MQA752:MQA764 MGE752:MGE764 LWI752:LWI764 LMM752:LMM764 LCQ752:LCQ764 KSU752:KSU764 KIY752:KIY764 JZC752:JZC764 JPG752:JPG764 JFK752:JFK764 IVO752:IVO764 ILS752:ILS764 IBW752:IBW764 HSA752:HSA764 HIE752:HIE764 GYI752:GYI764 GOM752:GOM764 GEQ752:GEQ764 FUU752:FUU764 FKY752:FKY764 FBC752:FBC764 ERG752:ERG764 EHK752:EHK764 DXO752:DXO764 DNS752:DNS764 DDW752:DDW764 CUA752:CUA764 CKE752:CKE764 CAI752:CAI764 BQM752:BQM764 BGQ752:BGQ764 AWU752:AWU764 AMY752:AMY764 ADC752:ADC764 TG752:TG764 JK752:JK764 O712:O731 WVW697 JK682:JK693 TG682:TG693 ADC682:ADC693 AMY682:AMY693 AWU682:AWU693 BGQ682:BGQ693 BQM682:BQM693 CAI682:CAI693 CKE682:CKE693 CUA682:CUA693 DDW682:DDW693 DNS682:DNS693 DXO682:DXO693 EHK682:EHK693 ERG682:ERG693 FBC682:FBC693 FKY682:FKY693 FUU682:FUU693 GEQ682:GEQ693 GOM682:GOM693 GYI682:GYI693 HIE682:HIE693 HSA682:HSA693 IBW682:IBW693 ILS682:ILS693 IVO682:IVO693 JFK682:JFK693 JPG682:JPG693 JZC682:JZC693 KIY682:KIY693 KSU682:KSU693 LCQ682:LCQ693 LMM682:LMM693 LWI682:LWI693 MGE682:MGE693 MQA682:MQA693 MZW682:MZW693 NJS682:NJS693 NTO682:NTO693 ODK682:ODK693 ONG682:ONG693 OXC682:OXC693 PGY682:PGY693 PQU682:PQU693 QAQ682:QAQ693 QKM682:QKM693 QUI682:QUI693 REE682:REE693 ROA682:ROA693 RXW682:RXW693 SHS682:SHS693 SRO682:SRO693 TBK682:TBK693 TLG682:TLG693 TVC682:TVC693 UEY682:UEY693 UOU682:UOU693 UYQ682:UYQ693 VIM682:VIM693 VSI682:VSI693 WCE682:WCE693 WMA682:WMA693 WVW682:WVW693 O697:O709 JK697 TG697 ADC697 AMY697 AWU697 BGQ697 BQM697 CAI697 CKE697 CUA697 DDW697 DNS697 DXO697 EHK697 ERG697 FBC697 FKY697 FUU697 GEQ697 GOM697 GYI697 HIE697 HSA697 IBW697 ILS697 IVO697 JFK697 JPG697 JZC697 KIY697 KSU697 LCQ697 LMM697 LWI697 MGE697 MQA697 MZW697 NJS697 NTO697 ODK697 ONG697 OXC697 PGY697 PQU697 QAQ697 QKM697 QUI697 REE697 ROA697 RXW697 SHS697 SRO697 TBK697 TLG697 TVC697 UEY697 UOU697 UYQ697 VIM697 VSI697 WCE697 WMA697 O567:O587 JK712:JK716 TG712:TG716 ADC712:ADC716 AMY712:AMY716 AWU712:AWU716 BGQ712:BGQ716 BQM712:BQM716 CAI712:CAI716 CKE712:CKE716 CUA712:CUA716 DDW712:DDW716 DNS712:DNS716 DXO712:DXO716 EHK712:EHK716 ERG712:ERG716 FBC712:FBC716 FKY712:FKY716 FUU712:FUU716 GEQ712:GEQ716 GOM712:GOM716 GYI712:GYI716 HIE712:HIE716 HSA712:HSA716 IBW712:IBW716 ILS712:ILS716 IVO712:IVO716 JFK712:JFK716 JPG712:JPG716 JZC712:JZC716 KIY712:KIY716 KSU712:KSU716 LCQ712:LCQ716 LMM712:LMM716 LWI712:LWI716 MGE712:MGE716 MQA712:MQA716 MZW712:MZW716 NJS712:NJS716 NTO712:NTO716 ODK712:ODK716 ONG712:ONG716 OXC712:OXC716 PGY712:PGY716 PQU712:PQU716 QAQ712:QAQ716 QKM712:QKM716 QUI712:QUI716 REE712:REE716 ROA712:ROA716 RXW712:RXW716 SHS712:SHS716 SRO712:SRO716 TBK712:TBK716 TLG712:TLG716 TVC712:TVC716 UEY712:UEY716 UOU712:UOU716 UYQ712:UYQ716 VIM712:VIM716 VSI712:VSI716 WCE712:WCE716 WMA712:WMA716 WVW712:WVW716 JK818:JK824 TG818:TG824 ADC818:ADC824 AMY818:AMY824 AWU818:AWU824 BGQ818:BGQ824 BQM818:BQM824 CAI818:CAI824 CKE818:CKE824 CUA818:CUA824 DDW818:DDW824 DNS818:DNS824 DXO818:DXO824 EHK818:EHK824 ERG818:ERG824 FBC818:FBC824 FKY818:FKY824 FUU818:FUU824 GEQ818:GEQ824 GOM818:GOM824 GYI818:GYI824 HIE818:HIE824 HSA818:HSA824 IBW818:IBW824 ILS818:ILS824 IVO818:IVO824 JFK818:JFK824 JPG818:JPG824 JZC818:JZC824 KIY818:KIY824 KSU818:KSU824 LCQ818:LCQ824 LMM818:LMM824 LWI818:LWI824 MGE818:MGE824 MQA818:MQA824 MZW818:MZW824 NJS818:NJS824 NTO818:NTO824 ODK818:ODK824 ONG818:ONG824 OXC818:OXC824 PGY818:PGY824 PQU818:PQU824 QAQ818:QAQ824 QKM818:QKM824 QUI818:QUI824 REE818:REE824 ROA818:ROA824 RXW818:RXW824 SHS818:SHS824 SRO818:SRO824 TBK818:TBK824 TLG818:TLG824 TVC818:TVC824 UEY818:UEY824 UOU818:UOU824 UYQ818:UYQ824 VIM818:VIM824 VSI818:VSI824 WCE818:WCE824 WMA818:WMA824 WVW818:WVW824 O658:O693 JE298:JE299 TA298:TA299 ACW298:ACW299 AMS298:AMS299 AWO298:AWO299 BGK298:BGK299 BQG298:BQG299 CAC298:CAC299 CJY298:CJY299 CTU298:CTU299 DDQ298:DDQ299 DNM298:DNM299 DXI298:DXI299 EHE298:EHE299 ERA298:ERA299 FAW298:FAW299 FKS298:FKS299 FUO298:FUO299 GEK298:GEK299 GOG298:GOG299 GYC298:GYC299 HHY298:HHY299 HRU298:HRU299 IBQ298:IBQ299 ILM298:ILM299 IVI298:IVI299 JFE298:JFE299 JPA298:JPA299 JYW298:JYW299 KIS298:KIS299 KSO298:KSO299 LCK298:LCK299 LMG298:LMG299 LWC298:LWC299 MFY298:MFY299 MPU298:MPU299 MZQ298:MZQ299 NJM298:NJM299 NTI298:NTI299 ODE298:ODE299 ONA298:ONA299 OWW298:OWW299 PGS298:PGS299 PQO298:PQO299 QAK298:QAK299 QKG298:QKG299 QUC298:QUC299 RDY298:RDY299 RNU298:RNU299 RXQ298:RXQ299 SHM298:SHM299 SRI298:SRI299 TBE298:TBE299 TLA298:TLA299 TUW298:TUW299 UES298:UES299 UOO298:UOO299 UYK298:UYK299 VIG298:VIG299 VSC298:VSC299 WBY298:WBY299 WLU298:WLU299 WVQ298:WVQ299 JK641:JK644 WVQ591 WLU591 WBY591 VSC591 VIG591 UYK591 UOO591 UES591 TUW591 TLA591 TBE591 SRI591 SHM591 RXQ591 RNU591 RDY591 QUC591 QKG591 QAK591 PQO591 PGS591 OWW591 ONA591 ODE591 NTI591 NJM591 MZQ591 MPU591 MFY591 LWC591 LMG591 LCK591 KSO591 KIS591 JYW591 JPA591 JFE591 IVI591 ILM591 IBQ591 HRU591 HHY591 GYC591 GOG591 GEK591 FUO591 FKS591 FAW591 ERA591 EHE591 DXI591 DNM591 DDQ591 CTU591 CJY591 CAC591 BQG591 BGK591 AWO591 AMS591 ACW591 TA591 JE591 WVQ579:WVQ587 WLU579:WLU587 WBY579:WBY587 VSC579:VSC587 VIG579:VIG587 UYK579:UYK587 UOO579:UOO587 UES579:UES587 TUW579:TUW587 TLA579:TLA587 TBE579:TBE587 SRI579:SRI587 SHM579:SHM587 RXQ579:RXQ587 RNU579:RNU587 RDY579:RDY587 QUC579:QUC587 QKG579:QKG587 QAK579:QAK587 PQO579:PQO587 PGS579:PGS587 OWW579:OWW587 ONA579:ONA587 ODE579:ODE587 NTI579:NTI587 NJM579:NJM587 MZQ579:MZQ587 MPU579:MPU587 MFY579:MFY587 LWC579:LWC587 LMG579:LMG587 LCK579:LCK587 KSO579:KSO587 KIS579:KIS587 JYW579:JYW587 JPA579:JPA587 JFE579:JFE587 IVI579:IVI587 ILM579:ILM587 IBQ579:IBQ587 HRU579:HRU587 HHY579:HHY587 GYC579:GYC587 GOG579:GOG587 GEK579:GEK587 FUO579:FUO587 FKS579:FKS587 FAW579:FAW587 ERA579:ERA587 EHE579:EHE587 DXI579:DXI587 DNM579:DNM587 DDQ579:DDQ587 CTU579:CTU587 CJY579:CJY587 CAC579:CAC587 BQG579:BQG587 BGK579:BGK587 AWO579:AWO587 AMS579:AMS587 ACW579:ACW587 TA579:TA587 JE579:JE587 WVQ567:WVQ573 WLU567:WLU573 WBY567:WBY573 VSC567:VSC573 VIG567:VIG573 UYK567:UYK573 UOO567:UOO573 UES567:UES573 TUW567:TUW573 TLA567:TLA573 TBE567:TBE573 SRI567:SRI573 SHM567:SHM573 RXQ567:RXQ573 RNU567:RNU573 RDY567:RDY573 QUC567:QUC573 QKG567:QKG573 QAK567:QAK573 PQO567:PQO573 PGS567:PGS573 OWW567:OWW573 ONA567:ONA573 ODE567:ODE573 NTI567:NTI573 NJM567:NJM573 MZQ567:MZQ573 MPU567:MPU573 MFY567:MFY573 LWC567:LWC573 LMG567:LMG573 LCK567:LCK573 KSO567:KSO573 KIS567:KIS573 JYW567:JYW573 JPA567:JPA573 JFE567:JFE573 IVI567:IVI573 ILM567:ILM573 IBQ567:IBQ573 HRU567:HRU573 HHY567:HHY573 GYC567:GYC573 GOG567:GOG573 GEK567:GEK573 FUO567:FUO573 FKS567:FKS573 FAW567:FAW573 ERA567:ERA573 EHE567:EHE573 DXI567:DXI573 DNM567:DNM573 DDQ567:DDQ573 CTU567:CTU573 CJY567:CJY573 CAC567:CAC573 BQG567:BQG573 BGK567:BGK573 AWO567:AWO573 AMS567:AMS573 ACW567:ACW573 TA567:TA573 JE567:JE573 WVQ518:WVQ526 WLU518:WLU526 WBY518:WBY526 VSC518:VSC526 VIG518:VIG526 UYK518:UYK526 UOO518:UOO526 UES518:UES526 TUW518:TUW526 TLA518:TLA526 TBE518:TBE526 SRI518:SRI526 SHM518:SHM526 RXQ518:RXQ526 RNU518:RNU526 RDY518:RDY526 QUC518:QUC526 QKG518:QKG526 QAK518:QAK526 PQO518:PQO526 PGS518:PGS526 OWW518:OWW526 ONA518:ONA526 ODE518:ODE526 NTI518:NTI526 NJM518:NJM526 MZQ518:MZQ526 MPU518:MPU526 MFY518:MFY526 LWC518:LWC526 LMG518:LMG526 LCK518:LCK526 KSO518:KSO526 KIS518:KIS526 JYW518:JYW526 JPA518:JPA526 JFE518:JFE526 IVI518:IVI526 ILM518:ILM526 IBQ518:IBQ526 HRU518:HRU526 HHY518:HHY526 GYC518:GYC526 GOG518:GOG526 GEK518:GEK526 FUO518:FUO526 FKS518:FKS526 FAW518:FAW526 ERA518:ERA526 EHE518:EHE526 DXI518:DXI526 DNM518:DNM526 DDQ518:DDQ526 CTU518:CTU526 CJY518:CJY526 CAC518:CAC526 BQG518:BQG526 BGK518:BGK526 AWO518:AWO526 AMS518:AMS526 ACW518:ACW526 TA518:TA526 JE518:JE526 WVQ407 WLU407 WBY407 VSC407 VIG407 UYK407 UOO407 UES407 TUW407 TLA407 TBE407 SRI407 SHM407 RXQ407 RNU407 RDY407 QUC407 QKG407 QAK407 PQO407 PGS407 OWW407 ONA407 ODE407 NTI407 NJM407 MZQ407 MPU407 MFY407 LWC407 LMG407 LCK407 KSO407 KIS407 JYW407 JPA407 JFE407 IVI407 ILM407 IBQ407 HRU407 HHY407 GYC407 GOG407 GEK407 FUO407 FKS407 FAW407 ERA407 EHE407 DXI407 DNM407 DDQ407 CTU407 CJY407 CAC407 BQG407 BGK407 AWO407 AMS407 ACW407 TA407 JE407 WLU395:WLU402 WBY395:WBY402 VSC395:VSC402 VIG395:VIG402 UYK395:UYK402 UOO395:UOO402 UES395:UES402 TUW395:TUW402 TLA395:TLA402 TBE395:TBE402 SRI395:SRI402 SHM395:SHM402 RXQ395:RXQ402 RNU395:RNU402 RDY395:RDY402 QUC395:QUC402 QKG395:QKG402 QAK395:QAK402 PQO395:PQO402 PGS395:PGS402 OWW395:OWW402 ONA395:ONA402 ODE395:ODE402 NTI395:NTI402 NJM395:NJM402 MZQ395:MZQ402 MPU395:MPU402 MFY395:MFY402 LWC395:LWC402 LMG395:LMG402 LCK395:LCK402 KSO395:KSO402 KIS395:KIS402 JYW395:JYW402 JPA395:JPA402 JFE395:JFE402 IVI395:IVI402 ILM395:ILM402 IBQ395:IBQ402 HRU395:HRU402 HHY395:HHY402 GYC395:GYC402 GOG395:GOG402 GEK395:GEK402 FUO395:FUO402 FKS395:FKS402 FAW395:FAW402 ERA395:ERA402 EHE395:EHE402 DXI395:DXI402 DNM395:DNM402 DDQ395:DDQ402 CTU395:CTU402 CJY395:CJY402 CAC395:CAC402 BQG395:BQG402 BGK395:BGK402 AWO395:AWO402 AMS395:AMS402 ACW395:ACW402 TA395:TA402 JE395:JE402 WVQ361:WVQ367 WLU361:WLU367 WBY361:WBY367 VSC361:VSC367 VIG361:VIG367 UYK361:UYK367 UOO361:UOO367 UES361:UES367 TUW361:TUW367 TLA361:TLA367 TBE361:TBE367 SRI361:SRI367 SHM361:SHM367 RXQ361:RXQ367 RNU361:RNU367 RDY361:RDY367 QUC361:QUC367 QKG361:QKG367 QAK361:QAK367 PQO361:PQO367 PGS361:PGS367 OWW361:OWW367 ONA361:ONA367 ODE361:ODE367 NTI361:NTI367 NJM361:NJM367 MZQ361:MZQ367 MPU361:MPU367 MFY361:MFY367 LWC361:LWC367 LMG361:LMG367 LCK361:LCK367 KSO361:KSO367 KIS361:KIS367 JYW361:JYW367 JPA361:JPA367 JFE361:JFE367 IVI361:IVI367 ILM361:ILM367 IBQ361:IBQ367 HRU361:HRU367 HHY361:HHY367 GYC361:GYC367 GOG361:GOG367 GEK361:GEK367 FUO361:FUO367 FKS361:FKS367 FAW361:FAW367 ERA361:ERA367 EHE361:EHE367 DXI361:DXI367 DNM361:DNM367 DDQ361:DDQ367 CTU361:CTU367 CJY361:CJY367 CAC361:CAC367 BQG361:BQG367 BGK361:BGK367 AWO361:AWO367 AMS361:AMS367 ACW361:ACW367 TA361:TA367 JE361:JE367 WVQ329:WVQ331 WLU329:WLU331 WBY329:WBY331 VSC329:VSC331 VIG329:VIG331 UYK329:UYK331 UOO329:UOO331 UES329:UES331 TUW329:TUW331 TLA329:TLA331 TBE329:TBE331 SRI329:SRI331 SHM329:SHM331 RXQ329:RXQ331 RNU329:RNU331 RDY329:RDY331 QUC329:QUC331 QKG329:QKG331 QAK329:QAK331 PQO329:PQO331 PGS329:PGS331 OWW329:OWW331 ONA329:ONA331 ODE329:ODE331 NTI329:NTI331 NJM329:NJM331 MZQ329:MZQ331 MPU329:MPU331 MFY329:MFY331 LWC329:LWC331 LMG329:LMG331 LCK329:LCK331 KSO329:KSO331 KIS329:KIS331 JYW329:JYW331 JPA329:JPA331 JFE329:JFE331 IVI329:IVI331 ILM329:ILM331 IBQ329:IBQ331 HRU329:HRU331 HHY329:HHY331 GYC329:GYC331 GOG329:GOG331 GEK329:GEK331 FUO329:FUO331 FKS329:FKS331 FAW329:FAW331 ERA329:ERA331 EHE329:EHE331 DXI329:DXI331 DNM329:DNM331 DDQ329:DDQ331 CTU329:CTU331 CJY329:CJY331 CAC329:CAC331 BQG329:BQG331 BGK329:BGK331 AWO329:AWO331 AMS329:AMS331 ACW329:ACW331 TA329:TA331 JE329:JE331 WVQ323:WVQ325 WLU323:WLU325 WBY323:WBY325 VSC323:VSC325 VIG323:VIG325 UYK323:UYK325 UOO323:UOO325 UES323:UES325 TUW323:TUW325 TLA323:TLA325 TBE323:TBE325 SRI323:SRI325 SHM323:SHM325 RXQ323:RXQ325 RNU323:RNU325 RDY323:RDY325 QUC323:QUC325 QKG323:QKG325 QAK323:QAK325 PQO323:PQO325 PGS323:PGS325 OWW323:OWW325 ONA323:ONA325 ODE323:ODE325 NTI323:NTI325 NJM323:NJM325 MZQ323:MZQ325 MPU323:MPU325 MFY323:MFY325 LWC323:LWC325 LMG323:LMG325 LCK323:LCK325 KSO323:KSO325 KIS323:KIS325 JYW323:JYW325 JPA323:JPA325 JFE323:JFE325 IVI323:IVI325 ILM323:ILM325 IBQ323:IBQ325 HRU323:HRU325 HHY323:HHY325 GYC323:GYC325 GOG323:GOG325 GEK323:GEK325 FUO323:FUO325 FKS323:FKS325 FAW323:FAW325 ERA323:ERA325 EHE323:EHE325 DXI323:DXI325 DNM323:DNM325 DDQ323:DDQ325 CTU323:CTU325 CJY323:CJY325 CAC323:CAC325 BQG323:BQG325 BGK323:BGK325 AWO323:AWO325 AMS323:AMS325 ACW323:ACW325 TA323:TA325 JE323:JE325 WVQ313:WVQ317 WLU313:WLU317 WBY313:WBY317 VSC313:VSC317 VIG313:VIG317 UYK313:UYK317 UOO313:UOO317 UES313:UES317 TUW313:TUW317 TLA313:TLA317 TBE313:TBE317 SRI313:SRI317 SHM313:SHM317 RXQ313:RXQ317 RNU313:RNU317 RDY313:RDY317 QUC313:QUC317 QKG313:QKG317 QAK313:QAK317 PQO313:PQO317 PGS313:PGS317 OWW313:OWW317 ONA313:ONA317 ODE313:ODE317 NTI313:NTI317 NJM313:NJM317 MZQ313:MZQ317 MPU313:MPU317 MFY313:MFY317 LWC313:LWC317 LMG313:LMG317 LCK313:LCK317 KSO313:KSO317 KIS313:KIS317 JYW313:JYW317 JPA313:JPA317 JFE313:JFE317 IVI313:IVI317 ILM313:ILM317 IBQ313:IBQ317 HRU313:HRU317 HHY313:HHY317 GYC313:GYC317 GOG313:GOG317 GEK313:GEK317 FUO313:FUO317 FKS313:FKS317 FAW313:FAW317 ERA313:ERA317 EHE313:EHE317 DXI313:DXI317 DNM313:DNM317 DDQ313:DDQ317 CTU313:CTU317 CJY313:CJY317 CAC313:CAC317 BQG313:BQG317 BGK313:BGK317 AWO313:AWO317 AMS313:AMS317 ACW313:ACW317 TA313:TA317 JE313:JE317 WVQ307:WVQ309 WLU307:WLU309 WBY307:WBY309 VSC307:VSC309 VIG307:VIG309 UYK307:UYK309 UOO307:UOO309 UES307:UES309 TUW307:TUW309 TLA307:TLA309 TBE307:TBE309 SRI307:SRI309 SHM307:SHM309 RXQ307:RXQ309 RNU307:RNU309 RDY307:RDY309 QUC307:QUC309 QKG307:QKG309 QAK307:QAK309 PQO307:PQO309 PGS307:PGS309 OWW307:OWW309 ONA307:ONA309 ODE307:ODE309 NTI307:NTI309 NJM307:NJM309 MZQ307:MZQ309 MPU307:MPU309 MFY307:MFY309 LWC307:LWC309 LMG307:LMG309 LCK307:LCK309 KSO307:KSO309 KIS307:KIS309 JYW307:JYW309 JPA307:JPA309 JFE307:JFE309 IVI307:IVI309 ILM307:ILM309 IBQ307:IBQ309 HRU307:HRU309 HHY307:HHY309 GYC307:GYC309 GOG307:GOG309 GEK307:GEK309 FUO307:FUO309 FKS307:FKS309 FAW307:FAW309 ERA307:ERA309 EHE307:EHE309 DXI307:DXI309 DNM307:DNM309 DDQ307:DDQ309 CTU307:CTU309 CJY307:CJY309 CAC307:CAC309 BQG307:BQG309 BGK307:BGK309 AWO307:AWO309 AMS307:AMS309 ACW307:ACW309 TA307:TA309 JE307:JE309 O248:O256 O313:O319 O4242:O4251 O407 O409 O413:O429 O518:O526 O465 O591:O595 JK619 TG619 ADC619 AMY619 AWU619 BGQ619 BQM619 CAI619 CKE619 CUA619 DDW619 DNS619 DXO619 EHK619 ERG619 FBC619 FKY619 FUU619 GEQ619 GOM619 GYI619 HIE619 HSA619 IBW619 ILS619 IVO619 JFK619 JPG619 JZC619 KIY619 KSU619 LCQ619 LMM619 LWI619 MGE619 MQA619 MZW619 NJS619 NTO619 ODK619 ONG619 OXC619 PGY619 PQU619 QAQ619 QKM619 QUI619 REE619 ROA619 RXW619 SHS619 SRO619 TBK619 TLG619 TVC619 UEY619 UOU619 UYQ619 VIM619 VSI619 WCE619 WMA619 WVW619 JK624:JK625 TG624:TG625 ADC624:ADC625 AMY624:AMY625 AWU624:AWU625 BGQ624:BGQ625 BQM624:BQM625 CAI624:CAI625 CKE624:CKE625 CUA624:CUA625 DDW624:DDW625 DNS624:DNS625 DXO624:DXO625 EHK624:EHK625 ERG624:ERG625 FBC624:FBC625 FKY624:FKY625 FUU624:FUU625 GEQ624:GEQ625 GOM624:GOM625 GYI624:GYI625 HIE624:HIE625 HSA624:HSA625 IBW624:IBW625 ILS624:ILS625 IVO624:IVO625 JFK624:JFK625 JPG624:JPG625 JZC624:JZC625 KIY624:KIY625 KSU624:KSU625 LCQ624:LCQ625 LMM624:LMM625 LWI624:LWI625 MGE624:MGE625 MQA624:MQA625 MZW624:MZW625 NJS624:NJS625 NTO624:NTO625 ODK624:ODK625 ONG624:ONG625 OXC624:OXC625 PGY624:PGY625 PQU624:PQU625 QAQ624:QAQ625 QKM624:QKM625 QUI624:QUI625 REE624:REE625 ROA624:ROA625 RXW624:RXW625 SHS624:SHS625 SRO624:SRO625 TBK624:TBK625 TLG624:TLG625 TVC624:TVC625 UEY624:UEY625 UOU624:UOU625 UYQ624:UYQ625 VIM624:VIM625 VSI624:VSI625 WCE624:WCE625 WMA624:WMA625 WVW624:WVW625 JK628:JK630 TG628:TG630 ADC628:ADC630 AMY628:AMY630 AWU628:AWU630 BGQ628:BGQ630 BQM628:BQM630 CAI628:CAI630 CKE628:CKE630 CUA628:CUA630 DDW628:DDW630 DNS628:DNS630 DXO628:DXO630 EHK628:EHK630 ERG628:ERG630 FBC628:FBC630 FKY628:FKY630 FUU628:FUU630 GEQ628:GEQ630 GOM628:GOM630 GYI628:GYI630 HIE628:HIE630 HSA628:HSA630 IBW628:IBW630 ILS628:ILS630 IVO628:IVO630 JFK628:JFK630 JPG628:JPG630 JZC628:JZC630 KIY628:KIY630 KSU628:KSU630 LCQ628:LCQ630 LMM628:LMM630 LWI628:LWI630 MGE628:MGE630 MQA628:MQA630 MZW628:MZW630 NJS628:NJS630 NTO628:NTO630 ODK628:ODK630 ONG628:ONG630 OXC628:OXC630 PGY628:PGY630 PQU628:PQU630 QAQ628:QAQ630 QKM628:QKM630 QUI628:QUI630 REE628:REE630 ROA628:ROA630 RXW628:RXW630 SHS628:SHS630 SRO628:SRO630 TBK628:TBK630 TLG628:TLG630 TVC628:TVC630 UEY628:UEY630 UOU628:UOU630 UYQ628:UYQ630 VIM628:VIM630 VSI628:VSI630 WCE628:WCE630 WMA628:WMA630 WVW628:WVW630 O606:O630 O641:O654 WVW674:WVW678 WMA674:WMA678 WCE674:WCE678 VSI674:VSI678 VIM674:VIM678 UYQ674:UYQ678 UOU674:UOU678 UEY674:UEY678 TVC674:TVC678 TLG674:TLG678 TBK674:TBK678 SRO674:SRO678 SHS674:SHS678 RXW674:RXW678 ROA674:ROA678 REE674:REE678 QUI674:QUI678 QKM674:QKM678 QAQ674:QAQ678 PQU674:PQU678 PGY674:PGY678 OXC674:OXC678 ONG674:ONG678 ODK674:ODK678 NTO674:NTO678 NJS674:NJS678 MZW674:MZW678 MQA674:MQA678 MGE674:MGE678 LWI674:LWI678 LMM674:LMM678 LCQ674:LCQ678 KSU674:KSU678 KIY674:KIY678 JZC674:JZC678 JPG674:JPG678 JFK674:JFK678 IVO674:IVO678 ILS674:ILS678 IBW674:IBW678 HSA674:HSA678 HIE674:HIE678 GYI674:GYI678 GOM674:GOM678 GEQ674:GEQ678 FUU674:FUU678 FKY674:FKY678 FBC674:FBC678 ERG674:ERG678 EHK674:EHK678 DXO674:DXO678 DNS674:DNS678 DDW674:DDW678 CUA674:CUA678 CKE674:CKE678 CAI674:CAI678 BQM674:BQM678 BGQ674:BGQ678 AWU674:AWU678 AMY674:AMY678 ADC674:ADC678 TG674:TG678 JK674:JK678 WVW658 WMA658 WCE658 VSI658 VIM658 UYQ658 UOU658 UEY658 TVC658 TLG658 TBK658 SRO658 SHS658 RXW658 ROA658 REE658 QUI658 QKM658 QAQ658 PQU658 PGY658 OXC658 ONG658 ODK658 NTO658 NJS658 MZW658 MQA658 MGE658 LWI658 LMM658 LCQ658 KSU658 KIY658 JZC658 JPG658 JFK658 IVO658 ILS658 IBW658 HSA658 HIE658 GYI658 GOM658 GEQ658 FUU658 FKY658 FBC658 ERG658 EHK658 DXO658 DNS658 DDW658 CUA658 CKE658 CAI658 BQM658 BGQ658 AWU658 AMY658 ADC658 TG658 JK658 WVW647:WVW654 WMA647:WMA654 WCE647:WCE654 VSI647:VSI654 VIM647:VIM654 UYQ647:UYQ654 UOU647:UOU654 UEY647:UEY654 TVC647:TVC654 TLG647:TLG654 TBK647:TBK654 SRO647:SRO654 SHS647:SHS654 RXW647:RXW654 ROA647:ROA654 REE647:REE654 QUI647:QUI654 QKM647:QKM654 QAQ647:QAQ654 PQU647:PQU654 PGY647:PGY654 OXC647:OXC654 ONG647:ONG654 ODK647:ODK654 NTO647:NTO654 NJS647:NJS654 MZW647:MZW654 MQA647:MQA654 MGE647:MGE654 LWI647:LWI654 LMM647:LMM654 LCQ647:LCQ654 KSU647:KSU654 KIY647:KIY654 JZC647:JZC654 JPG647:JPG654 JFK647:JFK654 IVO647:IVO654 ILS647:ILS654 IBW647:IBW654 HSA647:HSA654 HIE647:HIE654 GYI647:GYI654 GOM647:GOM654 GEQ647:GEQ654 FUU647:FUU654 FKY647:FKY654 FBC647:FBC654 ERG647:ERG654 EHK647:EHK654 DXO647:DXO654 DNS647:DNS654 DDW647:DDW654 CUA647:CUA654 CKE647:CKE654 CAI647:CAI654 BQM647:BQM654 BGQ647:BGQ654 AWU647:AWU654 AMY647:AMY654 ADC647:ADC654 TG647:TG654 JK647:JK654 WVW641:WVW644 WMA641:WMA644 WCE641:WCE644 VSI641:VSI644 VIM641:VIM644 UYQ641:UYQ644 UOU641:UOU644 UEY641:UEY644 TVC641:TVC644 TLG641:TLG644 TBK641:TBK644 SRO641:SRO644 SHS641:SHS644 RXW641:RXW644 ROA641:ROA644 REE641:REE644 QUI641:QUI644 QKM641:QKM644 QAQ641:QAQ644 PQU641:PQU644 PGY641:PGY644 OXC641:OXC644 ONG641:ONG644 ODK641:ODK644 NTO641:NTO644 NJS641:NJS644 MZW641:MZW644 MQA641:MQA644 MGE641:MGE644 LWI641:LWI644 LMM641:LMM644 LCQ641:LCQ644 KSU641:KSU644 KIY641:KIY644 JZC641:JZC644 JPG641:JPG644 JFK641:JFK644 IVO641:IVO644 ILS641:ILS644 IBW641:IBW644 HSA641:HSA644 HIE641:HIE644 GYI641:GYI644 GOM641:GOM644 GEQ641:GEQ644 FUU641:FUU644 FKY641:FKY644 FBC641:FBC644 ERG641:ERG644 EHK641:EHK644 DXO641:DXO644 DNS641:DNS644 DDW641:DDW644 CUA641:CUA644 CKE641:CKE644 CAI641:CAI644 BQM641:BQM644 BGQ641:BGQ644 AWU641:AWU644 AMY641:AMY644 ADC641:ADC644 TG641:TG644 WVW989 WMA989 WCE989 VSI989 VIM989 UYQ989 UOU989 UEY989 TVC989 TLG989 TBK989 SRO989 SHS989 RXW989 ROA989 REE989 QUI989 QKM989 QAQ989 PQU989 PGY989 OXC989 ONG989 ODK989 NTO989 NJS989 MZW989 MQA989 MGE989 LWI989 LMM989 LCQ989 KSU989 KIY989 JZC989 JPG989 JFK989 IVO989 ILS989 IBW989 HSA989 HIE989 GYI989 GOM989 GEQ989 FUU989 FKY989 FBC989 ERG989 EHK989 DXO989 DNS989 DDW989 CUA989 CKE989 CAI989 BQM989 BGQ989 AWU989 AMY989 ADC989 TG989 JK989 WVW973:WVW984 WMA973:WMA984 WCE973:WCE984 VSI973:VSI984 VIM973:VIM984 UYQ973:UYQ984 UOU973:UOU984 UEY973:UEY984 TVC973:TVC984 TLG973:TLG984 TBK973:TBK984 SRO973:SRO984 SHS973:SHS984 RXW973:RXW984 ROA973:ROA984 REE973:REE984 QUI973:QUI984 QKM973:QKM984 QAQ973:QAQ984 PQU973:PQU984 PGY973:PGY984 OXC973:OXC984 ONG973:ONG984 ODK973:ODK984 NTO973:NTO984 NJS973:NJS984 MZW973:MZW984 MQA973:MQA984 MGE973:MGE984 LWI973:LWI984 LMM973:LMM984 LCQ973:LCQ984 KSU973:KSU984 KIY973:KIY984 JZC973:JZC984 JPG973:JPG984 JFK973:JFK984 IVO973:IVO984 ILS973:ILS984 IBW973:IBW984 HSA973:HSA984 HIE973:HIE984 GYI973:GYI984 GOM973:GOM984 GEQ973:GEQ984 FUU973:FUU984 FKY973:FKY984 FBC973:FBC984 ERG973:ERG984 EHK973:EHK984 DXO973:DXO984 DNS973:DNS984 DDW973:DDW984 CUA973:CUA984 CKE973:CKE984 CAI973:CAI984 BQM973:BQM984 BGQ973:BGQ984 AWU973:AWU984 AMY973:AMY984 ADC973:ADC984 TG973:TG984 JK973:JK984 WVW956:WVW968 WMA956:WMA968 WCE956:WCE968 VSI956:VSI968 VIM956:VIM968 UYQ956:UYQ968 UOU956:UOU968 UEY956:UEY968 TVC956:TVC968 TLG956:TLG968 TBK956:TBK968 SRO956:SRO968 SHS956:SHS968 RXW956:RXW968 ROA956:ROA968 REE956:REE968 QUI956:QUI968 QKM956:QKM968 QAQ956:QAQ968 PQU956:PQU968 PGY956:PGY968 OXC956:OXC968 ONG956:ONG968 ODK956:ODK968 NTO956:NTO968 NJS956:NJS968 MZW956:MZW968 MQA956:MQA968 MGE956:MGE968 LWI956:LWI968 LMM956:LMM968 LCQ956:LCQ968 KSU956:KSU968 KIY956:KIY968 JZC956:JZC968 JPG956:JPG968 JFK956:JFK968 IVO956:IVO968 ILS956:ILS968 IBW956:IBW968 HSA956:HSA968 HIE956:HIE968 GYI956:GYI968 GOM956:GOM968 GEQ956:GEQ968 FUU956:FUU968 FKY956:FKY968 FBC956:FBC968 ERG956:ERG968 EHK956:EHK968 DXO956:DXO968 DNS956:DNS968 DDW956:DDW968 CUA956:CUA968 CKE956:CKE968 CAI956:CAI968 BQM956:BQM968 BGQ956:BGQ968 AWU956:AWU968 AMY956:AMY968 ADC956:ADC968 TG956:TG968 JK956:JK968 O951:O989 O942:O947 O882:O890 WVW933:WVW934 JK916:JK918 TG916:TG918 ADC916:ADC918 AMY916:AMY918 AWU916:AWU918 BGQ916:BGQ918 BQM916:BQM918 CAI916:CAI918 CKE916:CKE918 CUA916:CUA918 DDW916:DDW918 DNS916:DNS918 DXO916:DXO918 EHK916:EHK918 ERG916:ERG918 FBC916:FBC918 FKY916:FKY918 FUU916:FUU918 GEQ916:GEQ918 GOM916:GOM918 GYI916:GYI918 HIE916:HIE918 HSA916:HSA918 IBW916:IBW918 ILS916:ILS918 IVO916:IVO918 JFK916:JFK918 JPG916:JPG918 JZC916:JZC918 KIY916:KIY918 KSU916:KSU918 LCQ916:LCQ918 LMM916:LMM918 LWI916:LWI918 MGE916:MGE918 MQA916:MQA918 MZW916:MZW918 NJS916:NJS918 NTO916:NTO918 ODK916:ODK918 ONG916:ONG918 OXC916:OXC918 PGY916:PGY918 PQU916:PQU918 QAQ916:QAQ918 QKM916:QKM918 QUI916:QUI918 REE916:REE918 ROA916:ROA918 RXW916:RXW918 SHS916:SHS918 SRO916:SRO918 TBK916:TBK918 TLG916:TLG918 TVC916:TVC918 UEY916:UEY918 UOU916:UOU918 UYQ916:UYQ918 VIM916:VIM918 VSI916:VSI918 WCE916:WCE918 WMA916:WMA918 WVW916:WVW918 JK921:JK929 TG921:TG929 ADC921:ADC929 AMY921:AMY929 AWU921:AWU929 BGQ921:BGQ929 BQM921:BQM929 CAI921:CAI929 CKE921:CKE929 CUA921:CUA929 DDW921:DDW929 DNS921:DNS929 DXO921:DXO929 EHK921:EHK929 ERG921:ERG929 FBC921:FBC929 FKY921:FKY929 FUU921:FUU929 GEQ921:GEQ929 GOM921:GOM929 GYI921:GYI929 HIE921:HIE929 HSA921:HSA929 IBW921:IBW929 ILS921:ILS929 IVO921:IVO929 JFK921:JFK929 JPG921:JPG929 JZC921:JZC929 KIY921:KIY929 KSU921:KSU929 LCQ921:LCQ929 LMM921:LMM929 LWI921:LWI929 MGE921:MGE929 MQA921:MQA929 MZW921:MZW929 NJS921:NJS929 NTO921:NTO929 ODK921:ODK929 ONG921:ONG929 OXC921:OXC929 PGY921:PGY929 PQU921:PQU929 QAQ921:QAQ929 QKM921:QKM929 QUI921:QUI929 REE921:REE929 ROA921:ROA929 RXW921:RXW929 SHS921:SHS929 SRO921:SRO929 TBK921:TBK929 TLG921:TLG929 TVC921:TVC929 UEY921:UEY929 UOU921:UOU929 UYQ921:UYQ929 VIM921:VIM929 VSI921:VSI929 WCE921:WCE929 WMA921:WMA929 WVW921:WVW929 O932:O934 JK933:JK934 TG933:TG934 ADC933:ADC934 AMY933:AMY934 AWU933:AWU934 BGQ933:BGQ934 BQM933:BQM934 CAI933:CAI934 CKE933:CKE934 CUA933:CUA934 DDW933:DDW934 DNS933:DNS934 DXO933:DXO934 EHK933:EHK934 ERG933:ERG934 FBC933:FBC934 FKY933:FKY934 FUU933:FUU934 GEQ933:GEQ934 GOM933:GOM934 GYI933:GYI934 HIE933:HIE934 HSA933:HSA934 IBW933:IBW934 ILS933:ILS934 IVO933:IVO934 JFK933:JFK934 JPG933:JPG934 JZC933:JZC934 KIY933:KIY934 KSU933:KSU934 LCQ933:LCQ934 LMM933:LMM934 LWI933:LWI934 MGE933:MGE934 MQA933:MQA934 MZW933:MZW934 NJS933:NJS934 NTO933:NTO934 ODK933:ODK934 ONG933:ONG934 OXC933:OXC934 PGY933:PGY934 PQU933:PQU934 QAQ933:QAQ934 QKM933:QKM934 QUI933:QUI934 REE933:REE934 ROA933:ROA934 RXW933:RXW934 SHS933:SHS934 SRO933:SRO934 TBK933:TBK934 TLG933:TLG934 TVC933:TVC934 UEY933:UEY934 UOU933:UOU934 UYQ933:UYQ934 VIM933:VIM934 VSI933:VSI934 WCE933:WCE934 WMA933:WMA934 O904:O930 O322:O334 JE372:JE382 TA372:TA382 ACW372:ACW382 AMS372:AMS382 AWO372:AWO382 BGK372:BGK382 BQG372:BQG382 CAC372:CAC382 CJY372:CJY382 CTU372:CTU382 DDQ372:DDQ382 DNM372:DNM382 DXI372:DXI382 EHE372:EHE382 ERA372:ERA382 FAW372:FAW382 FKS372:FKS382 FUO372:FUO382 GEK372:GEK382 GOG372:GOG382 GYC372:GYC382 HHY372:HHY382 HRU372:HRU382 IBQ372:IBQ382 ILM372:ILM382 IVI372:IVI382 JFE372:JFE382 JPA372:JPA382 JYW372:JYW382 KIS372:KIS382 KSO372:KSO382 LCK372:LCK382 LMG372:LMG382 LWC372:LWC382 MFY372:MFY382 MPU372:MPU382 MZQ372:MZQ382 NJM372:NJM382 NTI372:NTI382 ODE372:ODE382 ONA372:ONA382 OWW372:OWW382 PGS372:PGS382 PQO372:PQO382 QAK372:QAK382 QKG372:QKG382 QUC372:QUC382 RDY372:RDY382 RNU372:RNU382 RXQ372:RXQ382 SHM372:SHM382 SRI372:SRI382 TBE372:TBE382 TLA372:TLA382 TUW372:TUW382 UES372:UES382 UOO372:UOO382 UYK372:UYK382 VIG372:VIG382 VSC372:VSC382 WBY372:WBY382 WLU372:WLU382 WVQ372:WVQ382 WVQ395:WVQ402 JK383:JK394 TG383:TG394 ADC383:ADC394 AMY383:AMY394 AWU383:AWU394 BGQ383:BGQ394 BQM383:BQM394 CAI383:CAI394 CKE383:CKE394 CUA383:CUA394 DDW383:DDW394 DNS383:DNS394 DXO383:DXO394 EHK383:EHK394 ERG383:ERG394 FBC383:FBC394 FKY383:FKY394 FUU383:FUU394 GEQ383:GEQ394 GOM383:GOM394 GYI383:GYI394 HIE383:HIE394 HSA383:HSA394 IBW383:IBW394 ILS383:ILS394 IVO383:IVO394 JFK383:JFK394 JPG383:JPG394 JZC383:JZC394 KIY383:KIY394 KSU383:KSU394 LCQ383:LCQ394 LMM383:LMM394 LWI383:LWI394 MGE383:MGE394 MQA383:MQA394 MZW383:MZW394 NJS383:NJS394 NTO383:NTO394 ODK383:ODK394 ONG383:ONG394 OXC383:OXC394 PGY383:PGY394 PQU383:PQU394 QAQ383:QAQ394 QKM383:QKM394 QUI383:QUI394 REE383:REE394 ROA383:ROA394 RXW383:RXW394 SHS383:SHS394 SRO383:SRO394 TBK383:TBK394 TLG383:TLG394 TVC383:TVC394 UEY383:UEY394 UOU383:UOU394 UYQ383:UYQ394 VIM383:VIM394 VSI383:VSI394 WCE383:WCE394 WMA383:WMA394 WVW383:WVW394 O294:O309 O1054 O4153 JK4153 TG4153 ADC4153 AMY4153 AWU4153 BGQ4153 BQM4153 CAI4153 CKE4153 CUA4153 DDW4153 DNS4153 DXO4153 EHK4153 ERG4153 FBC4153 FKY4153 FUU4153 GEQ4153 GOM4153 GYI4153 HIE4153 HSA4153 IBW4153 ILS4153 IVO4153 JFK4153 JPG4153 JZC4153 KIY4153 KSU4153 LCQ4153 LMM4153 LWI4153 MGE4153 MQA4153 MZW4153 NJS4153 NTO4153 ODK4153 ONG4153 OXC4153 PGY4153 PQU4153 QAQ4153 QKM4153 QUI4153 REE4153 ROA4153 RXW4153 SHS4153 SRO4153 TBK4153 TLG4153 TVC4153 UEY4153 UOU4153 UYQ4153 VIM4153 VSI4153 WCE4153 WMA4153 WVW4153 O3860 JK4166:JK4173 TG4166:TG4173 ADC4166:ADC4173 AMY4166:AMY4173 AWU4166:AWU4173 BGQ4166:BGQ4173 BQM4166:BQM4173 CAI4166:CAI4173 CKE4166:CKE4173 CUA4166:CUA4173 DDW4166:DDW4173 DNS4166:DNS4173 DXO4166:DXO4173 EHK4166:EHK4173 ERG4166:ERG4173 FBC4166:FBC4173 FKY4166:FKY4173 FUU4166:FUU4173 GEQ4166:GEQ4173 GOM4166:GOM4173 GYI4166:GYI4173 HIE4166:HIE4173 HSA4166:HSA4173 IBW4166:IBW4173 ILS4166:ILS4173 IVO4166:IVO4173 JFK4166:JFK4173 JPG4166:JPG4173 JZC4166:JZC4173 KIY4166:KIY4173 KSU4166:KSU4173 LCQ4166:LCQ4173 LMM4166:LMM4173 LWI4166:LWI4173 MGE4166:MGE4173 MQA4166:MQA4173 MZW4166:MZW4173 NJS4166:NJS4173 NTO4166:NTO4173 ODK4166:ODK4173 ONG4166:ONG4173 OXC4166:OXC4173 PGY4166:PGY4173 PQU4166:PQU4173 QAQ4166:QAQ4173 QKM4166:QKM4173 QUI4166:QUI4173 REE4166:REE4173 ROA4166:ROA4173 RXW4166:RXW4173 SHS4166:SHS4173 SRO4166:SRO4173 TBK4166:TBK4173 TLG4166:TLG4173 TVC4166:TVC4173 UEY4166:UEY4173 UOU4166:UOU4173 UYQ4166:UYQ4173 VIM4166:VIM4173 VSI4166:VSI4173 WCE4166:WCE4173 WMA4166:WMA4173 WVW4166:WVW4173 O4179 O4187:O4201 JK4187:JK4194 TG4187:TG4194 ADC4187:ADC4194 AMY4187:AMY4194 AWU4187:AWU4194 BGQ4187:BGQ4194 BQM4187:BQM4194 CAI4187:CAI4194 CKE4187:CKE4194 CUA4187:CUA4194 DDW4187:DDW4194 DNS4187:DNS4194 DXO4187:DXO4194 EHK4187:EHK4194 ERG4187:ERG4194 FBC4187:FBC4194 FKY4187:FKY4194 FUU4187:FUU4194 GEQ4187:GEQ4194 GOM4187:GOM4194 GYI4187:GYI4194 HIE4187:HIE4194 HSA4187:HSA4194 IBW4187:IBW4194 ILS4187:ILS4194 IVO4187:IVO4194 JFK4187:JFK4194 JPG4187:JPG4194 JZC4187:JZC4194 KIY4187:KIY4194 KSU4187:KSU4194 LCQ4187:LCQ4194 LMM4187:LMM4194 LWI4187:LWI4194 MGE4187:MGE4194 MQA4187:MQA4194 MZW4187:MZW4194 NJS4187:NJS4194 NTO4187:NTO4194 ODK4187:ODK4194 ONG4187:ONG4194 OXC4187:OXC4194 PGY4187:PGY4194 PQU4187:PQU4194 QAQ4187:QAQ4194 QKM4187:QKM4194 QUI4187:QUI4194 REE4187:REE4194 ROA4187:ROA4194 RXW4187:RXW4194 SHS4187:SHS4194 SRO4187:SRO4194 TBK4187:TBK4194 TLG4187:TLG4194 TVC4187:TVC4194 UEY4187:UEY4194 UOU4187:UOU4194 UYQ4187:UYQ4194 VIM4187:VIM4194 VSI4187:VSI4194 WCE4187:WCE4194 WMA4187:WMA4194 WVW4187:WVW4194 O4205 O338:O402 O2016:O2021 O3737:O3740 O1851:O1859 O1861:O1903 O4263:O4302 JK4263:JK4295 TG4263:TG4295 ADC4263:ADC4295 AMY4263:AMY4295 AWU4263:AWU4295 BGQ4263:BGQ4295 BQM4263:BQM4295 CAI4263:CAI4295 CKE4263:CKE4295 CUA4263:CUA4295 DDW4263:DDW4295 DNS4263:DNS4295 DXO4263:DXO4295 EHK4263:EHK4295 ERG4263:ERG4295 FBC4263:FBC4295 FKY4263:FKY4295 FUU4263:FUU4295 GEQ4263:GEQ4295 GOM4263:GOM4295 GYI4263:GYI4295 HIE4263:HIE4295 HSA4263:HSA4295 IBW4263:IBW4295 ILS4263:ILS4295 IVO4263:IVO4295 JFK4263:JFK4295 JPG4263:JPG4295 JZC4263:JZC4295 KIY4263:KIY4295 KSU4263:KSU4295 LCQ4263:LCQ4295 LMM4263:LMM4295 LWI4263:LWI4295 MGE4263:MGE4295 MQA4263:MQA4295 MZW4263:MZW4295 NJS4263:NJS4295 NTO4263:NTO4295 ODK4263:ODK4295 ONG4263:ONG4295 OXC4263:OXC4295 PGY4263:PGY4295 PQU4263:PQU4295 QAQ4263:QAQ4295 QKM4263:QKM4295 QUI4263:QUI4295 REE4263:REE4295 ROA4263:ROA4295 RXW4263:RXW4295 SHS4263:SHS4295 SRO4263:SRO4295 TBK4263:TBK4295 TLG4263:TLG4295 TVC4263:TVC4295 UEY4263:UEY4295 UOU4263:UOU4295 UYQ4263:UYQ4295 VIM4263:VIM4295 VSI4263:VSI4295 WCE4263:WCE4295 WMA4263:WMA4295 WVW4263:WVW4295 O4314 JK4314 TG4314 ADC4314 AMY4314 AWU4314 BGQ4314 BQM4314 CAI4314 CKE4314 CUA4314 DDW4314 DNS4314 DXO4314 EHK4314 ERG4314 FBC4314 FKY4314 FUU4314 GEQ4314 GOM4314 GYI4314 HIE4314 HSA4314 IBW4314 ILS4314 IVO4314 JFK4314 JPG4314 JZC4314 KIY4314 KSU4314 LCQ4314 LMM4314 LWI4314 MGE4314 MQA4314 MZW4314 NJS4314 NTO4314 ODK4314 ONG4314 OXC4314 PGY4314 PQU4314 QAQ4314 QKM4314 QUI4314 REE4314 ROA4314 RXW4314 SHS4314 SRO4314 TBK4314 TLG4314 TVC4314 UEY4314 UOU4314 UYQ4314 VIM4314 VSI4314 WCE4314 WMA4314 WVW4314 JK4321 TG4321 ADC4321 AMY4321 AWU4321 BGQ4321 BQM4321 CAI4321 CKE4321 CUA4321 DDW4321 DNS4321 DXO4321 EHK4321 ERG4321 FBC4321 FKY4321 FUU4321 GEQ4321 GOM4321 GYI4321 HIE4321 HSA4321 IBW4321 ILS4321 IVO4321 JFK4321 JPG4321 JZC4321 KIY4321 KSU4321 LCQ4321 LMM4321 LWI4321 MGE4321 MQA4321 MZW4321 NJS4321 NTO4321 ODK4321 ONG4321 OXC4321 PGY4321 PQU4321 QAQ4321 QKM4321 QUI4321 REE4321 ROA4321 RXW4321 SHS4321 SRO4321 TBK4321 TLG4321 TVC4321 UEY4321 UOU4321 UYQ4321 VIM4321 VSI4321 WCE4321 WMA4321 WVW4321 O4317:O4321 O4341:O4348 O4350:O4369 JK4350:JK4360 TG4350:TG4360 ADC4350:ADC4360 AMY4350:AMY4360 AWU4350:AWU4360 BGQ4350:BGQ4360 BQM4350:BQM4360 CAI4350:CAI4360 CKE4350:CKE4360 CUA4350:CUA4360 DDW4350:DDW4360 DNS4350:DNS4360 DXO4350:DXO4360 EHK4350:EHK4360 ERG4350:ERG4360 FBC4350:FBC4360 FKY4350:FKY4360 FUU4350:FUU4360 GEQ4350:GEQ4360 GOM4350:GOM4360 GYI4350:GYI4360 HIE4350:HIE4360 HSA4350:HSA4360 IBW4350:IBW4360 ILS4350:ILS4360 IVO4350:IVO4360 JFK4350:JFK4360 JPG4350:JPG4360 JZC4350:JZC4360 KIY4350:KIY4360 KSU4350:KSU4360 LCQ4350:LCQ4360 LMM4350:LMM4360 LWI4350:LWI4360 MGE4350:MGE4360 MQA4350:MQA4360 MZW4350:MZW4360 NJS4350:NJS4360 NTO4350:NTO4360 ODK4350:ODK4360 ONG4350:ONG4360 OXC4350:OXC4360 PGY4350:PGY4360 PQU4350:PQU4360 QAQ4350:QAQ4360 QKM4350:QKM4360 QUI4350:QUI4360 REE4350:REE4360 ROA4350:ROA4360 RXW4350:RXW4360 SHS4350:SHS4360 SRO4350:SRO4360 TBK4350:TBK4360 TLG4350:TLG4360 TVC4350:TVC4360 UEY4350:UEY4360 UOU4350:UOU4360 UYQ4350:UYQ4360 VIM4350:VIM4360 VSI4350:VSI4360 WCE4350:WCE4360 WMA4350:WMA4360 WVW4350:WVW4360 O4382:O4392 JK4382:JK4387 TG4382:TG4387 ADC4382:ADC4387 AMY4382:AMY4387 AWU4382:AWU4387 BGQ4382:BGQ4387 BQM4382:BQM4387 CAI4382:CAI4387 CKE4382:CKE4387 CUA4382:CUA4387 DDW4382:DDW4387 DNS4382:DNS4387 DXO4382:DXO4387 EHK4382:EHK4387 ERG4382:ERG4387 FBC4382:FBC4387 FKY4382:FKY4387 FUU4382:FUU4387 GEQ4382:GEQ4387 GOM4382:GOM4387 GYI4382:GYI4387 HIE4382:HIE4387 HSA4382:HSA4387 IBW4382:IBW4387 ILS4382:ILS4387 IVO4382:IVO4387 JFK4382:JFK4387 JPG4382:JPG4387 JZC4382:JZC4387 KIY4382:KIY4387 KSU4382:KSU4387 LCQ4382:LCQ4387 LMM4382:LMM4387 LWI4382:LWI4387 MGE4382:MGE4387 MQA4382:MQA4387 MZW4382:MZW4387 NJS4382:NJS4387 NTO4382:NTO4387 ODK4382:ODK4387 ONG4382:ONG4387 OXC4382:OXC4387 PGY4382:PGY4387 PQU4382:PQU4387 QAQ4382:QAQ4387 QKM4382:QKM4387 QUI4382:QUI4387 REE4382:REE4387 ROA4382:ROA4387 RXW4382:RXW4387 SHS4382:SHS4387 SRO4382:SRO4387 TBK4382:TBK4387 TLG4382:TLG4387 TVC4382:TVC4387 UEY4382:UEY4387 UOU4382:UOU4387 UYQ4382:UYQ4387 VIM4382:VIM4387 VSI4382:VSI4387 WCE4382:WCE4387 WMA4382:WMA4387 WVW4382:WVW4387 O4404:O4405 JK4404:JK4405 TG4404:TG4405 ADC4404:ADC4405 AMY4404:AMY4405 AWU4404:AWU4405 BGQ4404:BGQ4405 BQM4404:BQM4405 CAI4404:CAI4405 CKE4404:CKE4405 CUA4404:CUA4405 DDW4404:DDW4405 DNS4404:DNS4405 DXO4404:DXO4405 EHK4404:EHK4405 ERG4404:ERG4405 FBC4404:FBC4405 FKY4404:FKY4405 FUU4404:FUU4405 GEQ4404:GEQ4405 GOM4404:GOM4405 GYI4404:GYI4405 HIE4404:HIE4405 HSA4404:HSA4405 IBW4404:IBW4405 ILS4404:ILS4405 IVO4404:IVO4405 JFK4404:JFK4405 JPG4404:JPG4405 JZC4404:JZC4405 KIY4404:KIY4405 KSU4404:KSU4405 LCQ4404:LCQ4405 LMM4404:LMM4405 LWI4404:LWI4405 MGE4404:MGE4405 MQA4404:MQA4405 MZW4404:MZW4405 NJS4404:NJS4405 NTO4404:NTO4405 ODK4404:ODK4405 ONG4404:ONG4405 OXC4404:OXC4405 PGY4404:PGY4405 PQU4404:PQU4405 QAQ4404:QAQ4405 QKM4404:QKM4405 QUI4404:QUI4405 REE4404:REE4405 ROA4404:ROA4405 RXW4404:RXW4405 SHS4404:SHS4405 SRO4404:SRO4405 TBK4404:TBK4405 TLG4404:TLG4405 TVC4404:TVC4405 UEY4404:UEY4405 UOU4404:UOU4405 UYQ4404:UYQ4405 VIM4404:VIM4405 VSI4404:VSI4405 WCE4404:WCE4405 WMA4404:WMA4405 WVW4404:WVW4405 O4410:O4414 JK4410:JK4411 TG4410:TG4411 ADC4410:ADC4411 AMY4410:AMY4411 AWU4410:AWU4411 BGQ4410:BGQ4411 BQM4410:BQM4411 CAI4410:CAI4411 CKE4410:CKE4411 CUA4410:CUA4411 DDW4410:DDW4411 DNS4410:DNS4411 DXO4410:DXO4411 EHK4410:EHK4411 ERG4410:ERG4411 FBC4410:FBC4411 FKY4410:FKY4411 FUU4410:FUU4411 GEQ4410:GEQ4411 GOM4410:GOM4411 GYI4410:GYI4411 HIE4410:HIE4411 HSA4410:HSA4411 IBW4410:IBW4411 ILS4410:ILS4411 IVO4410:IVO4411 JFK4410:JFK4411 JPG4410:JPG4411 JZC4410:JZC4411 KIY4410:KIY4411 KSU4410:KSU4411 LCQ4410:LCQ4411 LMM4410:LMM4411 LWI4410:LWI4411 MGE4410:MGE4411 MQA4410:MQA4411 MZW4410:MZW4411 NJS4410:NJS4411 NTO4410:NTO4411 ODK4410:ODK4411 ONG4410:ONG4411 OXC4410:OXC4411 PGY4410:PGY4411 PQU4410:PQU4411 QAQ4410:QAQ4411 QKM4410:QKM4411 QUI4410:QUI4411 REE4410:REE4411 ROA4410:ROA4411 RXW4410:RXW4411 SHS4410:SHS4411 SRO4410:SRO4411 TBK4410:TBK4411 TLG4410:TLG4411 TVC4410:TVC4411 UEY4410:UEY4411 UOU4410:UOU4411 UYQ4410:UYQ4411 VIM4410:VIM4411 VSI4410:VSI4411 WCE4410:WCE4411 WMA4410:WMA4411 WVW4410:WVW4411 O4427:O4436 JK4427 TG4427 ADC4427 AMY4427 AWU4427 BGQ4427 BQM4427 CAI4427 CKE4427 CUA4427 DDW4427 DNS4427 DXO4427 EHK4427 ERG4427 FBC4427 FKY4427 FUU4427 GEQ4427 GOM4427 GYI4427 HIE4427 HSA4427 IBW4427 ILS4427 IVO4427 JFK4427 JPG4427 JZC4427 KIY4427 KSU4427 LCQ4427 LMM4427 LWI4427 MGE4427 MQA4427 MZW4427 NJS4427 NTO4427 ODK4427 ONG4427 OXC4427 PGY4427 PQU4427 QAQ4427 QKM4427 QUI4427 REE4427 ROA4427 RXW4427 SHS4427 SRO4427 TBK4427 TLG4427 TVC4427 UEY4427 UOU4427 UYQ4427 VIM4427 VSI4427 WCE4427 WMA4427 WVW4427 O4441:O4462 JK4441 TG4441 ADC4441 AMY4441 AWU4441 BGQ4441 BQM4441 CAI4441 CKE4441 CUA4441 DDW4441 DNS4441 DXO4441 EHK4441 ERG4441 FBC4441 FKY4441 FUU4441 GEQ4441 GOM4441 GYI4441 HIE4441 HSA4441 IBW4441 ILS4441 IVO4441 JFK4441 JPG4441 JZC4441 KIY4441 KSU4441 LCQ4441 LMM4441 LWI4441 MGE4441 MQA4441 MZW4441 NJS4441 NTO4441 ODK4441 ONG4441 OXC4441 PGY4441 PQU4441 QAQ4441 QKM4441 QUI4441 REE4441 ROA4441 RXW4441 SHS4441 SRO4441 TBK4441 TLG4441 TVC4441 UEY4441 UOU4441 UYQ4441 VIM4441 VSI4441 WCE4441 WMA4441 WVW4441 JK4449:JK4459 TG4449:TG4459 ADC4449:ADC4459 AMY4449:AMY4459 AWU4449:AWU4459 BGQ4449:BGQ4459 BQM4449:BQM4459 CAI4449:CAI4459 CKE4449:CKE4459 CUA4449:CUA4459 DDW4449:DDW4459 DNS4449:DNS4459 DXO4449:DXO4459 EHK4449:EHK4459 ERG4449:ERG4459 FBC4449:FBC4459 FKY4449:FKY4459 FUU4449:FUU4459 GEQ4449:GEQ4459 GOM4449:GOM4459 GYI4449:GYI4459 HIE4449:HIE4459 HSA4449:HSA4459 IBW4449:IBW4459 ILS4449:ILS4459 IVO4449:IVO4459 JFK4449:JFK4459 JPG4449:JPG4459 JZC4449:JZC4459 KIY4449:KIY4459 KSU4449:KSU4459 LCQ4449:LCQ4459 LMM4449:LMM4459 LWI4449:LWI4459 MGE4449:MGE4459 MQA4449:MQA4459 MZW4449:MZW4459 NJS4449:NJS4459 NTO4449:NTO4459 ODK4449:ODK4459 ONG4449:ONG4459 OXC4449:OXC4459 PGY4449:PGY4459 PQU4449:PQU4459 QAQ4449:QAQ4459 QKM4449:QKM4459 QUI4449:QUI4459 REE4449:REE4459 ROA4449:ROA4459 RXW4449:RXW4459 SHS4449:SHS4459 SRO4449:SRO4459 TBK4449:TBK4459 TLG4449:TLG4459 TVC4449:TVC4459 UEY4449:UEY4459 UOU4449:UOU4459 UYQ4449:UYQ4459 VIM4449:VIM4459 VSI4449:VSI4459 WCE4449:WCE4459 WMA4449:WMA4459 WVW4449:WVW4459 O4464 JK4464 TG4464 ADC4464 AMY4464 AWU4464 BGQ4464 BQM4464 CAI4464 CKE4464 CUA4464 DDW4464 DNS4464 DXO4464 EHK4464 ERG4464 FBC4464 FKY4464 FUU4464 GEQ4464 GOM4464 GYI4464 HIE4464 HSA4464 IBW4464 ILS4464 IVO4464 JFK4464 JPG4464 JZC4464 KIY4464 KSU4464 LCQ4464 LMM4464 LWI4464 MGE4464 MQA4464 MZW4464 NJS4464 NTO4464 ODK4464 ONG4464 OXC4464 PGY4464 PQU4464 QAQ4464 QKM4464 QUI4464 REE4464 ROA4464 RXW4464 SHS4464 SRO4464 TBK4464 TLG4464 TVC4464 UEY4464 UOU4464 UYQ4464 VIM4464 VSI4464 WCE4464 WMA4464 WVW4464 O4475:O4493 JK4482:JK4492 TG4482:TG4492 ADC4482:ADC4492 AMY4482:AMY4492 AWU4482:AWU4492 BGQ4482:BGQ4492 BQM4482:BQM4492 CAI4482:CAI4492 CKE4482:CKE4492 CUA4482:CUA4492 DDW4482:DDW4492 DNS4482:DNS4492 DXO4482:DXO4492 EHK4482:EHK4492 ERG4482:ERG4492 FBC4482:FBC4492 FKY4482:FKY4492 FUU4482:FUU4492 GEQ4482:GEQ4492 GOM4482:GOM4492 GYI4482:GYI4492 HIE4482:HIE4492 HSA4482:HSA4492 IBW4482:IBW4492 ILS4482:ILS4492 IVO4482:IVO4492 JFK4482:JFK4492 JPG4482:JPG4492 JZC4482:JZC4492 KIY4482:KIY4492 KSU4482:KSU4492 LCQ4482:LCQ4492 LMM4482:LMM4492 LWI4482:LWI4492 MGE4482:MGE4492 MQA4482:MQA4492 MZW4482:MZW4492 NJS4482:NJS4492 NTO4482:NTO4492 ODK4482:ODK4492 ONG4482:ONG4492 OXC4482:OXC4492 PGY4482:PGY4492 PQU4482:PQU4492 QAQ4482:QAQ4492 QKM4482:QKM4492 QUI4482:QUI4492 REE4482:REE4492 ROA4482:ROA4492 RXW4482:RXW4492 SHS4482:SHS4492 SRO4482:SRO4492 TBK4482:TBK4492 TLG4482:TLG4492 TVC4482:TVC4492 UEY4482:UEY4492 UOU4482:UOU4492 UYQ4482:UYQ4492 VIM4482:VIM4492 VSI4482:VSI4492 WCE4482:WCE4492 WMA4482:WMA4492 WVW4482:WVW4492 O4512:O4519 JK4512 TG4512 ADC4512 AMY4512 AWU4512 BGQ4512 BQM4512 CAI4512 CKE4512 CUA4512 DDW4512 DNS4512 DXO4512 EHK4512 ERG4512 FBC4512 FKY4512 FUU4512 GEQ4512 GOM4512 GYI4512 HIE4512 HSA4512 IBW4512 ILS4512 IVO4512 JFK4512 JPG4512 JZC4512 KIY4512 KSU4512 LCQ4512 LMM4512 LWI4512 MGE4512 MQA4512 MZW4512 NJS4512 NTO4512 ODK4512 ONG4512 OXC4512 PGY4512 PQU4512 QAQ4512 QKM4512 QUI4512 REE4512 ROA4512 RXW4512 SHS4512 SRO4512 TBK4512 TLG4512 TVC4512 UEY4512 UOU4512 UYQ4512 VIM4512 VSI4512 WCE4512 WMA4512 WVW4512 JK4517:JK4519 TG4517:TG4519 ADC4517:ADC4519 AMY4517:AMY4519 AWU4517:AWU4519 BGQ4517:BGQ4519 BQM4517:BQM4519 CAI4517:CAI4519 CKE4517:CKE4519 CUA4517:CUA4519 DDW4517:DDW4519 DNS4517:DNS4519 DXO4517:DXO4519 EHK4517:EHK4519 ERG4517:ERG4519 FBC4517:FBC4519 FKY4517:FKY4519 FUU4517:FUU4519 GEQ4517:GEQ4519 GOM4517:GOM4519 GYI4517:GYI4519 HIE4517:HIE4519 HSA4517:HSA4519 IBW4517:IBW4519 ILS4517:ILS4519 IVO4517:IVO4519 JFK4517:JFK4519 JPG4517:JPG4519 JZC4517:JZC4519 KIY4517:KIY4519 KSU4517:KSU4519 LCQ4517:LCQ4519 LMM4517:LMM4519 LWI4517:LWI4519 MGE4517:MGE4519 MQA4517:MQA4519 MZW4517:MZW4519 NJS4517:NJS4519 NTO4517:NTO4519 ODK4517:ODK4519 ONG4517:ONG4519 OXC4517:OXC4519 PGY4517:PGY4519 PQU4517:PQU4519 QAQ4517:QAQ4519 QKM4517:QKM4519 QUI4517:QUI4519 REE4517:REE4519 ROA4517:ROA4519 RXW4517:RXW4519 SHS4517:SHS4519 SRO4517:SRO4519 TBK4517:TBK4519 TLG4517:TLG4519 TVC4517:TVC4519 UEY4517:UEY4519 UOU4517:UOU4519 UYQ4517:UYQ4519 VIM4517:VIM4519 VSI4517:VSI4519 WCE4517:WCE4519 WMA4517:WMA4519 WVW4517:WVW4519 O4529:O4531 O4538:O4541 JK4557:JK4569 TG4557:TG4569 ADC4557:ADC4569 AMY4557:AMY4569 AWU4557:AWU4569 BGQ4557:BGQ4569 BQM4557:BQM4569 CAI4557:CAI4569 CKE4557:CKE4569 CUA4557:CUA4569 DDW4557:DDW4569 DNS4557:DNS4569 DXO4557:DXO4569 EHK4557:EHK4569 ERG4557:ERG4569 FBC4557:FBC4569 FKY4557:FKY4569 FUU4557:FUU4569 GEQ4557:GEQ4569 GOM4557:GOM4569 GYI4557:GYI4569 HIE4557:HIE4569 HSA4557:HSA4569 IBW4557:IBW4569 ILS4557:ILS4569 IVO4557:IVO4569 JFK4557:JFK4569 JPG4557:JPG4569 JZC4557:JZC4569 KIY4557:KIY4569 KSU4557:KSU4569 LCQ4557:LCQ4569 LMM4557:LMM4569 LWI4557:LWI4569 MGE4557:MGE4569 MQA4557:MQA4569 MZW4557:MZW4569 NJS4557:NJS4569 NTO4557:NTO4569 ODK4557:ODK4569 ONG4557:ONG4569 OXC4557:OXC4569 PGY4557:PGY4569 PQU4557:PQU4569 QAQ4557:QAQ4569 QKM4557:QKM4569 QUI4557:QUI4569 REE4557:REE4569 ROA4557:ROA4569 RXW4557:RXW4569 SHS4557:SHS4569 SRO4557:SRO4569 TBK4557:TBK4569 TLG4557:TLG4569 TVC4557:TVC4569 UEY4557:UEY4569 UOU4557:UOU4569 UYQ4557:UYQ4569 VIM4557:VIM4569 VSI4557:VSI4569 WCE4557:WCE4569 WMA4557:WMA4569 O3886:O3890 O8192:O8449 JK4577:JK4578 TG4577:TG4578 ADC4577:ADC4578 AMY4577:AMY4578 AWU4577:AWU4578 BGQ4577:BGQ4578 BQM4577:BQM4578 CAI4577:CAI4578 CKE4577:CKE4578 CUA4577:CUA4578 DDW4577:DDW4578 DNS4577:DNS4578 DXO4577:DXO4578 EHK4577:EHK4578 ERG4577:ERG4578 FBC4577:FBC4578 FKY4577:FKY4578 FUU4577:FUU4578 GEQ4577:GEQ4578 GOM4577:GOM4578 GYI4577:GYI4578 HIE4577:HIE4578 HSA4577:HSA4578 IBW4577:IBW4578 ILS4577:ILS4578 IVO4577:IVO4578 JFK4577:JFK4578 JPG4577:JPG4578 JZC4577:JZC4578 KIY4577:KIY4578 KSU4577:KSU4578 LCQ4577:LCQ4578 LMM4577:LMM4578 LWI4577:LWI4578 MGE4577:MGE4578 MQA4577:MQA4578 MZW4577:MZW4578 NJS4577:NJS4578 NTO4577:NTO4578 ODK4577:ODK4578 ONG4577:ONG4578 OXC4577:OXC4578 PGY4577:PGY4578 PQU4577:PQU4578 QAQ4577:QAQ4578 QKM4577:QKM4578 QUI4577:QUI4578 REE4577:REE4578 ROA4577:ROA4578 RXW4577:RXW4578 SHS4577:SHS4578 SRO4577:SRO4578 TBK4577:TBK4578 TLG4577:TLG4578 TVC4577:TVC4578 UEY4577:UEY4578 UOU4577:UOU4578 UYQ4577:UYQ4578 VIM4577:VIM4578 VSI4577:VSI4578 WCE4577:WCE4578 WMA4577:WMA4578 WVW4577:WVW4578 O4581:O4606 JK4581:JK4602 TG4581:TG4602 ADC4581:ADC4602 AMY4581:AMY4602 AWU4581:AWU4602 BGQ4581:BGQ4602 BQM4581:BQM4602 CAI4581:CAI4602 CKE4581:CKE4602 CUA4581:CUA4602 DDW4581:DDW4602 DNS4581:DNS4602 DXO4581:DXO4602 EHK4581:EHK4602 ERG4581:ERG4602 FBC4581:FBC4602 FKY4581:FKY4602 FUU4581:FUU4602 GEQ4581:GEQ4602 GOM4581:GOM4602 GYI4581:GYI4602 HIE4581:HIE4602 HSA4581:HSA4602 IBW4581:IBW4602 ILS4581:ILS4602 IVO4581:IVO4602 JFK4581:JFK4602 JPG4581:JPG4602 JZC4581:JZC4602 KIY4581:KIY4602 KSU4581:KSU4602 LCQ4581:LCQ4602 LMM4581:LMM4602 LWI4581:LWI4602 MGE4581:MGE4602 MQA4581:MQA4602 MZW4581:MZW4602 NJS4581:NJS4602 NTO4581:NTO4602 ODK4581:ODK4602 ONG4581:ONG4602 OXC4581:OXC4602 PGY4581:PGY4602 PQU4581:PQU4602 QAQ4581:QAQ4602 QKM4581:QKM4602 QUI4581:QUI4602 REE4581:REE4602 ROA4581:ROA4602 RXW4581:RXW4602 SHS4581:SHS4602 SRO4581:SRO4602 TBK4581:TBK4602 TLG4581:TLG4602 TVC4581:TVC4602 UEY4581:UEY4602 UOU4581:UOU4602 UYQ4581:UYQ4602 VIM4581:VIM4602 VSI4581:VSI4602 WCE4581:WCE4602 WMA4581:WMA4602 WVW4581:WVW4602 O4608 O4618:O4642 JK4618:JK4642 TG4618:TG4642 ADC4618:ADC4642 AMY4618:AMY4642 AWU4618:AWU4642 BGQ4618:BGQ4642 BQM4618:BQM4642 CAI4618:CAI4642 CKE4618:CKE4642 CUA4618:CUA4642 DDW4618:DDW4642 DNS4618:DNS4642 DXO4618:DXO4642 EHK4618:EHK4642 ERG4618:ERG4642 FBC4618:FBC4642 FKY4618:FKY4642 FUU4618:FUU4642 GEQ4618:GEQ4642 GOM4618:GOM4642 GYI4618:GYI4642 HIE4618:HIE4642 HSA4618:HSA4642 IBW4618:IBW4642 ILS4618:ILS4642 IVO4618:IVO4642 JFK4618:JFK4642 JPG4618:JPG4642 JZC4618:JZC4642 KIY4618:KIY4642 KSU4618:KSU4642 LCQ4618:LCQ4642 LMM4618:LMM4642 LWI4618:LWI4642 MGE4618:MGE4642 MQA4618:MQA4642 MZW4618:MZW4642 NJS4618:NJS4642 NTO4618:NTO4642 ODK4618:ODK4642 ONG4618:ONG4642 OXC4618:OXC4642 PGY4618:PGY4642 PQU4618:PQU4642 QAQ4618:QAQ4642 QKM4618:QKM4642 QUI4618:QUI4642 REE4618:REE4642 ROA4618:ROA4642 RXW4618:RXW4642 SHS4618:SHS4642 SRO4618:SRO4642 TBK4618:TBK4642 TLG4618:TLG4642 TVC4618:TVC4642 UEY4618:UEY4642 UOU4618:UOU4642 UYQ4618:UYQ4642 VIM4618:VIM4642 VSI4618:VSI4642 WCE4618:WCE4642 WMA4618:WMA4642 WVW4618:WVW4642 JK4647:JK4655 TG4647:TG4655 ADC4647:ADC4655 AMY4647:AMY4655 AWU4647:AWU4655 BGQ4647:BGQ4655 BQM4647:BQM4655 CAI4647:CAI4655 CKE4647:CKE4655 CUA4647:CUA4655 DDW4647:DDW4655 DNS4647:DNS4655 DXO4647:DXO4655 EHK4647:EHK4655 ERG4647:ERG4655 FBC4647:FBC4655 FKY4647:FKY4655 FUU4647:FUU4655 GEQ4647:GEQ4655 GOM4647:GOM4655 GYI4647:GYI4655 HIE4647:HIE4655 HSA4647:HSA4655 IBW4647:IBW4655 ILS4647:ILS4655 IVO4647:IVO4655 JFK4647:JFK4655 JPG4647:JPG4655 JZC4647:JZC4655 KIY4647:KIY4655 KSU4647:KSU4655 LCQ4647:LCQ4655 LMM4647:LMM4655 LWI4647:LWI4655 MGE4647:MGE4655 MQA4647:MQA4655 MZW4647:MZW4655 NJS4647:NJS4655 NTO4647:NTO4655 ODK4647:ODK4655 ONG4647:ONG4655 OXC4647:OXC4655 PGY4647:PGY4655 PQU4647:PQU4655 QAQ4647:QAQ4655 QKM4647:QKM4655 QUI4647:QUI4655 REE4647:REE4655 ROA4647:ROA4655 RXW4647:RXW4655 SHS4647:SHS4655 SRO4647:SRO4655 TBK4647:TBK4655 TLG4647:TLG4655 TVC4647:TVC4655 UEY4647:UEY4655 UOU4647:UOU4655 UYQ4647:UYQ4655 VIM4647:VIM4655 VSI4647:VSI4655 WCE4647:WCE4655 WMA4647:WMA4655 O4647:O4655 WVW4647:WVW4655 O4703 JK4703 TG4703 ADC4703 AMY4703 AWU4703 BGQ4703 BQM4703 CAI4703 CKE4703 CUA4703 DDW4703 DNS4703 DXO4703 EHK4703 ERG4703 FBC4703 FKY4703 FUU4703 GEQ4703 GOM4703 GYI4703 HIE4703 HSA4703 IBW4703 ILS4703 IVO4703 JFK4703 JPG4703 JZC4703 KIY4703 KSU4703 LCQ4703 LMM4703 LWI4703 MGE4703 MQA4703 MZW4703 NJS4703 NTO4703 ODK4703 ONG4703 OXC4703 PGY4703 PQU4703 QAQ4703 QKM4703 QUI4703 REE4703 ROA4703 RXW4703 SHS4703 SRO4703 TBK4703 TLG4703 TVC4703 UEY4703 UOU4703 UYQ4703 VIM4703 VSI4703 WCE4703 WMA4703 WVW4703 O4708:O4721 JK4708:JK4721 TG4708:TG4721 ADC4708:ADC4721 AMY4708:AMY4721 AWU4708:AWU4721 BGQ4708:BGQ4721 BQM4708:BQM4721 CAI4708:CAI4721 CKE4708:CKE4721 CUA4708:CUA4721 DDW4708:DDW4721 DNS4708:DNS4721 DXO4708:DXO4721 EHK4708:EHK4721 ERG4708:ERG4721 FBC4708:FBC4721 FKY4708:FKY4721 FUU4708:FUU4721 GEQ4708:GEQ4721 GOM4708:GOM4721 GYI4708:GYI4721 HIE4708:HIE4721 HSA4708:HSA4721 IBW4708:IBW4721 ILS4708:ILS4721 IVO4708:IVO4721 JFK4708:JFK4721 JPG4708:JPG4721 JZC4708:JZC4721 KIY4708:KIY4721 KSU4708:KSU4721 LCQ4708:LCQ4721 LMM4708:LMM4721 LWI4708:LWI4721 MGE4708:MGE4721 MQA4708:MQA4721 MZW4708:MZW4721 NJS4708:NJS4721 NTO4708:NTO4721 ODK4708:ODK4721 ONG4708:ONG4721 OXC4708:OXC4721 PGY4708:PGY4721 PQU4708:PQU4721 QAQ4708:QAQ4721 QKM4708:QKM4721 QUI4708:QUI4721 REE4708:REE4721 ROA4708:ROA4721 RXW4708:RXW4721 SHS4708:SHS4721 SRO4708:SRO4721 TBK4708:TBK4721 TLG4708:TLG4721 TVC4708:TVC4721 UEY4708:UEY4721 UOU4708:UOU4721 UYQ4708:UYQ4721 VIM4708:VIM4721 VSI4708:VSI4721 WCE4708:WCE4721 WMA4708:WMA4721 WVW4708:WVW4721 O4731:O4733 O4737:O4754 JK4745:JK4754 TG4745:TG4754 ADC4745:ADC4754 AMY4745:AMY4754 AWU4745:AWU4754 BGQ4745:BGQ4754 BQM4745:BQM4754 CAI4745:CAI4754 CKE4745:CKE4754 CUA4745:CUA4754 DDW4745:DDW4754 DNS4745:DNS4754 DXO4745:DXO4754 EHK4745:EHK4754 ERG4745:ERG4754 FBC4745:FBC4754 FKY4745:FKY4754 FUU4745:FUU4754 GEQ4745:GEQ4754 GOM4745:GOM4754 GYI4745:GYI4754 HIE4745:HIE4754 HSA4745:HSA4754 IBW4745:IBW4754 ILS4745:ILS4754 IVO4745:IVO4754 JFK4745:JFK4754 JPG4745:JPG4754 JZC4745:JZC4754 KIY4745:KIY4754 KSU4745:KSU4754 LCQ4745:LCQ4754 LMM4745:LMM4754 LWI4745:LWI4754 MGE4745:MGE4754 MQA4745:MQA4754 MZW4745:MZW4754 NJS4745:NJS4754 NTO4745:NTO4754 ODK4745:ODK4754 ONG4745:ONG4754 OXC4745:OXC4754 PGY4745:PGY4754 PQU4745:PQU4754 QAQ4745:QAQ4754 QKM4745:QKM4754 QUI4745:QUI4754 REE4745:REE4754 ROA4745:ROA4754 RXW4745:RXW4754 SHS4745:SHS4754 SRO4745:SRO4754 TBK4745:TBK4754 TLG4745:TLG4754 TVC4745:TVC4754 UEY4745:UEY4754 UOU4745:UOU4754 UYQ4745:UYQ4754 VIM4745:VIM4754 VSI4745:VSI4754 WCE4745:WCE4754 WMA4745:WMA4754 WVW4745:WVW4754 O4763:O4780 JK4763:JK4780 TG4763:TG4780 ADC4763:ADC4780 AMY4763:AMY4780 AWU4763:AWU4780 BGQ4763:BGQ4780 BQM4763:BQM4780 CAI4763:CAI4780 CKE4763:CKE4780 CUA4763:CUA4780 DDW4763:DDW4780 DNS4763:DNS4780 DXO4763:DXO4780 EHK4763:EHK4780 ERG4763:ERG4780 FBC4763:FBC4780 FKY4763:FKY4780 FUU4763:FUU4780 GEQ4763:GEQ4780 GOM4763:GOM4780 GYI4763:GYI4780 HIE4763:HIE4780 HSA4763:HSA4780 IBW4763:IBW4780 ILS4763:ILS4780 IVO4763:IVO4780 JFK4763:JFK4780 JPG4763:JPG4780 JZC4763:JZC4780 KIY4763:KIY4780 KSU4763:KSU4780 LCQ4763:LCQ4780 LMM4763:LMM4780 LWI4763:LWI4780 MGE4763:MGE4780 MQA4763:MQA4780 MZW4763:MZW4780 NJS4763:NJS4780 NTO4763:NTO4780 ODK4763:ODK4780 ONG4763:ONG4780 OXC4763:OXC4780 PGY4763:PGY4780 PQU4763:PQU4780 QAQ4763:QAQ4780 QKM4763:QKM4780 QUI4763:QUI4780 REE4763:REE4780 ROA4763:ROA4780 RXW4763:RXW4780 SHS4763:SHS4780 SRO4763:SRO4780 TBK4763:TBK4780 TLG4763:TLG4780 TVC4763:TVC4780 UEY4763:UEY4780 UOU4763:UOU4780 UYQ4763:UYQ4780 VIM4763:VIM4780 VSI4763:VSI4780 WCE4763:WCE4780 WMA4763:WMA4780 WVW4763:WVW4780 O4783:O4785 WVW4857:WVW4863 O4557:O4578 JK4810:JK4824 TG4810:TG4824 ADC4810:ADC4824 AMY4810:AMY4824 AWU4810:AWU4824 BGQ4810:BGQ4824 BQM4810:BQM4824 CAI4810:CAI4824 CKE4810:CKE4824 CUA4810:CUA4824 DDW4810:DDW4824 DNS4810:DNS4824 DXO4810:DXO4824 EHK4810:EHK4824 ERG4810:ERG4824 FBC4810:FBC4824 FKY4810:FKY4824 FUU4810:FUU4824 GEQ4810:GEQ4824 GOM4810:GOM4824 GYI4810:GYI4824 HIE4810:HIE4824 HSA4810:HSA4824 IBW4810:IBW4824 ILS4810:ILS4824 IVO4810:IVO4824 JFK4810:JFK4824 JPG4810:JPG4824 JZC4810:JZC4824 KIY4810:KIY4824 KSU4810:KSU4824 LCQ4810:LCQ4824 LMM4810:LMM4824 LWI4810:LWI4824 MGE4810:MGE4824 MQA4810:MQA4824 MZW4810:MZW4824 NJS4810:NJS4824 NTO4810:NTO4824 ODK4810:ODK4824 ONG4810:ONG4824 OXC4810:OXC4824 PGY4810:PGY4824 PQU4810:PQU4824 QAQ4810:QAQ4824 QKM4810:QKM4824 QUI4810:QUI4824 REE4810:REE4824 ROA4810:ROA4824 RXW4810:RXW4824 SHS4810:SHS4824 SRO4810:SRO4824 TBK4810:TBK4824 TLG4810:TLG4824 TVC4810:TVC4824 UEY4810:UEY4824 UOU4810:UOU4824 UYQ4810:UYQ4824 VIM4810:VIM4824 VSI4810:VSI4824 WCE4810:WCE4824 WMA4810:WMA4824 WVW4810:WVW4824 O4826:O4829 O4842:O4849 JK4845:JK4849 TG4845:TG4849 ADC4845:ADC4849 AMY4845:AMY4849 AWU4845:AWU4849 BGQ4845:BGQ4849 BQM4845:BQM4849 CAI4845:CAI4849 CKE4845:CKE4849 CUA4845:CUA4849 DDW4845:DDW4849 DNS4845:DNS4849 DXO4845:DXO4849 EHK4845:EHK4849 ERG4845:ERG4849 FBC4845:FBC4849 FKY4845:FKY4849 FUU4845:FUU4849 GEQ4845:GEQ4849 GOM4845:GOM4849 GYI4845:GYI4849 HIE4845:HIE4849 HSA4845:HSA4849 IBW4845:IBW4849 ILS4845:ILS4849 IVO4845:IVO4849 JFK4845:JFK4849 JPG4845:JPG4849 JZC4845:JZC4849 KIY4845:KIY4849 KSU4845:KSU4849 LCQ4845:LCQ4849 LMM4845:LMM4849 LWI4845:LWI4849 MGE4845:MGE4849 MQA4845:MQA4849 MZW4845:MZW4849 NJS4845:NJS4849 NTO4845:NTO4849 ODK4845:ODK4849 ONG4845:ONG4849 OXC4845:OXC4849 PGY4845:PGY4849 PQU4845:PQU4849 QAQ4845:QAQ4849 QKM4845:QKM4849 QUI4845:QUI4849 REE4845:REE4849 ROA4845:ROA4849 RXW4845:RXW4849 SHS4845:SHS4849 SRO4845:SRO4849 TBK4845:TBK4849 TLG4845:TLG4849 TVC4845:TVC4849 UEY4845:UEY4849 UOU4845:UOU4849 UYQ4845:UYQ4849 VIM4845:VIM4849 VSI4845:VSI4849 WCE4845:WCE4849 WMA4845:WMA4849 WVW4845:WVW4849 O4857:O4863 JK4857:JK4863 TG4857:TG4863 ADC4857:ADC4863 AMY4857:AMY4863 AWU4857:AWU4863 BGQ4857:BGQ4863 BQM4857:BQM4863 CAI4857:CAI4863 CKE4857:CKE4863 CUA4857:CUA4863 DDW4857:DDW4863 DNS4857:DNS4863 DXO4857:DXO4863 EHK4857:EHK4863 ERG4857:ERG4863 FBC4857:FBC4863 FKY4857:FKY4863 FUU4857:FUU4863 GEQ4857:GEQ4863 GOM4857:GOM4863 GYI4857:GYI4863 HIE4857:HIE4863 HSA4857:HSA4863 IBW4857:IBW4863 ILS4857:ILS4863 IVO4857:IVO4863 JFK4857:JFK4863 JPG4857:JPG4863 JZC4857:JZC4863 KIY4857:KIY4863 KSU4857:KSU4863 LCQ4857:LCQ4863 LMM4857:LMM4863 LWI4857:LWI4863 MGE4857:MGE4863 MQA4857:MQA4863 MZW4857:MZW4863 NJS4857:NJS4863 NTO4857:NTO4863 ODK4857:ODK4863 ONG4857:ONG4863 OXC4857:OXC4863 PGY4857:PGY4863 PQU4857:PQU4863 QAQ4857:QAQ4863 QKM4857:QKM4863 QUI4857:QUI4863 REE4857:REE4863 ROA4857:ROA4863 RXW4857:RXW4863 SHS4857:SHS4863 SRO4857:SRO4863 TBK4857:TBK4863 TLG4857:TLG4863 TVC4857:TVC4863 UEY4857:UEY4863 UOU4857:UOU4863 UYQ4857:UYQ4863 VIM4857:VIM4863 VSI4857:VSI4863 WCE4857:WCE4863 WMA4857:WMA4863 WMA4804:WMA4806 WCE4804:WCE4806 VSI4804:VSI4806 VIM4804:VIM4806 UYQ4804:UYQ4806 UOU4804:UOU4806 UEY4804:UEY4806 TVC4804:TVC4806 TLG4804:TLG4806 TBK4804:TBK4806 SRO4804:SRO4806 SHS4804:SHS4806 RXW4804:RXW4806 ROA4804:ROA4806 REE4804:REE4806 QUI4804:QUI4806 QKM4804:QKM4806 QAQ4804:QAQ4806 PQU4804:PQU4806 PGY4804:PGY4806 OXC4804:OXC4806 ONG4804:ONG4806 ODK4804:ODK4806 NTO4804:NTO4806 NJS4804:NJS4806 MZW4804:MZW4806 MQA4804:MQA4806 MGE4804:MGE4806 LWI4804:LWI4806 LMM4804:LMM4806 LCQ4804:LCQ4806 KSU4804:KSU4806 KIY4804:KIY4806 JZC4804:JZC4806 JPG4804:JPG4806 JFK4804:JFK4806 IVO4804:IVO4806 ILS4804:ILS4806 IBW4804:IBW4806 HSA4804:HSA4806 HIE4804:HIE4806 GYI4804:GYI4806 GOM4804:GOM4806 GEQ4804:GEQ4806 FUU4804:FUU4806 FKY4804:FKY4806 FBC4804:FBC4806 ERG4804:ERG4806 EHK4804:EHK4806 DXO4804:DXO4806 DNS4804:DNS4806 DDW4804:DDW4806 CUA4804:CUA4806 CKE4804:CKE4806 CAI4804:CAI4806 BQM4804:BQM4806 BGQ4804:BGQ4806 AWU4804:AWU4806 AMY4804:AMY4806 ADC4804:ADC4806 TG4804:TG4806 JK4804:JK4806 O4804:O4806 WVW4804:WVW4806 O4878:O4879 JK4878:JK4879 TG4878:TG4879 ADC4878:ADC4879 AMY4878:AMY4879 AWU4878:AWU4879 BGQ4878:BGQ4879 BQM4878:BQM4879 CAI4878:CAI4879 CKE4878:CKE4879 CUA4878:CUA4879 DDW4878:DDW4879 DNS4878:DNS4879 DXO4878:DXO4879 EHK4878:EHK4879 ERG4878:ERG4879 FBC4878:FBC4879 FKY4878:FKY4879 FUU4878:FUU4879 GEQ4878:GEQ4879 GOM4878:GOM4879 GYI4878:GYI4879 HIE4878:HIE4879 HSA4878:HSA4879 IBW4878:IBW4879 ILS4878:ILS4879 IVO4878:IVO4879 JFK4878:JFK4879 JPG4878:JPG4879 JZC4878:JZC4879 KIY4878:KIY4879 KSU4878:KSU4879 LCQ4878:LCQ4879 LMM4878:LMM4879 LWI4878:LWI4879 MGE4878:MGE4879 MQA4878:MQA4879 MZW4878:MZW4879 NJS4878:NJS4879 NTO4878:NTO4879 ODK4878:ODK4879 ONG4878:ONG4879 OXC4878:OXC4879 PGY4878:PGY4879 PQU4878:PQU4879 QAQ4878:QAQ4879 QKM4878:QKM4879 QUI4878:QUI4879 REE4878:REE4879 ROA4878:ROA4879 RXW4878:RXW4879 SHS4878:SHS4879 SRO4878:SRO4879 TBK4878:TBK4879 TLG4878:TLG4879 TVC4878:TVC4879 UEY4878:UEY4879 UOU4878:UOU4879 UYQ4878:UYQ4879 VIM4878:VIM4879 VSI4878:VSI4879 WCE4878:WCE4879 WMA4878:WMA4879 WVW4878:WVW4879 O4883:O4885 JK4883:JK4884 TG4883:TG4884 ADC4883:ADC4884 AMY4883:AMY4884 AWU4883:AWU4884 BGQ4883:BGQ4884 BQM4883:BQM4884 CAI4883:CAI4884 CKE4883:CKE4884 CUA4883:CUA4884 DDW4883:DDW4884 DNS4883:DNS4884 DXO4883:DXO4884 EHK4883:EHK4884 ERG4883:ERG4884 FBC4883:FBC4884 FKY4883:FKY4884 FUU4883:FUU4884 GEQ4883:GEQ4884 GOM4883:GOM4884 GYI4883:GYI4884 HIE4883:HIE4884 HSA4883:HSA4884 IBW4883:IBW4884 ILS4883:ILS4884 IVO4883:IVO4884 JFK4883:JFK4884 JPG4883:JPG4884 JZC4883:JZC4884 KIY4883:KIY4884 KSU4883:KSU4884 LCQ4883:LCQ4884 LMM4883:LMM4884 LWI4883:LWI4884 MGE4883:MGE4884 MQA4883:MQA4884 MZW4883:MZW4884 NJS4883:NJS4884 NTO4883:NTO4884 ODK4883:ODK4884 ONG4883:ONG4884 OXC4883:OXC4884 PGY4883:PGY4884 PQU4883:PQU4884 QAQ4883:QAQ4884 QKM4883:QKM4884 QUI4883:QUI4884 REE4883:REE4884 ROA4883:ROA4884 RXW4883:RXW4884 SHS4883:SHS4884 SRO4883:SRO4884 TBK4883:TBK4884 TLG4883:TLG4884 TVC4883:TVC4884 UEY4883:UEY4884 UOU4883:UOU4884 UYQ4883:UYQ4884 VIM4883:VIM4884 VSI4883:VSI4884 WCE4883:WCE4884 WMA4883:WMA4884 WVW4883:WVW4884 O4888:O4889 JK4889 TG4889 ADC4889 AMY4889 AWU4889 BGQ4889 BQM4889 CAI4889 CKE4889 CUA4889 DDW4889 DNS4889 DXO4889 EHK4889 ERG4889 FBC4889 FKY4889 FUU4889 GEQ4889 GOM4889 GYI4889 HIE4889 HSA4889 IBW4889 ILS4889 IVO4889 JFK4889 JPG4889 JZC4889 KIY4889 KSU4889 LCQ4889 LMM4889 LWI4889 MGE4889 MQA4889 MZW4889 NJS4889 NTO4889 ODK4889 ONG4889 OXC4889 PGY4889 PQU4889 QAQ4889 QKM4889 QUI4889 REE4889 ROA4889 RXW4889 SHS4889 SRO4889 TBK4889 TLG4889 TVC4889 UEY4889 UOU4889 UYQ4889 VIM4889 VSI4889 WCE4889 WMA4889 WVW4889 O4892:O4893 JK4892:JK4893 TG4892:TG4893 ADC4892:ADC4893 AMY4892:AMY4893 AWU4892:AWU4893 BGQ4892:BGQ4893 BQM4892:BQM4893 CAI4892:CAI4893 CKE4892:CKE4893 CUA4892:CUA4893 DDW4892:DDW4893 DNS4892:DNS4893 DXO4892:DXO4893 EHK4892:EHK4893 ERG4892:ERG4893 FBC4892:FBC4893 FKY4892:FKY4893 FUU4892:FUU4893 GEQ4892:GEQ4893 GOM4892:GOM4893 GYI4892:GYI4893 HIE4892:HIE4893 HSA4892:HSA4893 IBW4892:IBW4893 ILS4892:ILS4893 IVO4892:IVO4893 JFK4892:JFK4893 JPG4892:JPG4893 JZC4892:JZC4893 KIY4892:KIY4893 KSU4892:KSU4893 LCQ4892:LCQ4893 LMM4892:LMM4893 LWI4892:LWI4893 MGE4892:MGE4893 MQA4892:MQA4893 MZW4892:MZW4893 NJS4892:NJS4893 NTO4892:NTO4893 ODK4892:ODK4893 ONG4892:ONG4893 OXC4892:OXC4893 PGY4892:PGY4893 PQU4892:PQU4893 QAQ4892:QAQ4893 QKM4892:QKM4893 QUI4892:QUI4893 REE4892:REE4893 ROA4892:ROA4893 RXW4892:RXW4893 SHS4892:SHS4893 SRO4892:SRO4893 TBK4892:TBK4893 TLG4892:TLG4893 TVC4892:TVC4893 UEY4892:UEY4893 UOU4892:UOU4893 UYQ4892:UYQ4893 VIM4892:VIM4893 VSI4892:VSI4893 WCE4892:WCE4893 WMA4892:WMA4893 WVW4892:WVW4893 WVW5012:WVW5031 O4955 O4953 O4963:O4976 JK4963:JK4965 TG4963:TG4965 ADC4963:ADC4965 AMY4963:AMY4965 AWU4963:AWU4965 BGQ4963:BGQ4965 BQM4963:BQM4965 CAI4963:CAI4965 CKE4963:CKE4965 CUA4963:CUA4965 DDW4963:DDW4965 DNS4963:DNS4965 DXO4963:DXO4965 EHK4963:EHK4965 ERG4963:ERG4965 FBC4963:FBC4965 FKY4963:FKY4965 FUU4963:FUU4965 GEQ4963:GEQ4965 GOM4963:GOM4965 GYI4963:GYI4965 HIE4963:HIE4965 HSA4963:HSA4965 IBW4963:IBW4965 ILS4963:ILS4965 IVO4963:IVO4965 JFK4963:JFK4965 JPG4963:JPG4965 JZC4963:JZC4965 KIY4963:KIY4965 KSU4963:KSU4965 LCQ4963:LCQ4965 LMM4963:LMM4965 LWI4963:LWI4965 MGE4963:MGE4965 MQA4963:MQA4965 MZW4963:MZW4965 NJS4963:NJS4965 NTO4963:NTO4965 ODK4963:ODK4965 ONG4963:ONG4965 OXC4963:OXC4965 PGY4963:PGY4965 PQU4963:PQU4965 QAQ4963:QAQ4965 QKM4963:QKM4965 QUI4963:QUI4965 REE4963:REE4965 ROA4963:ROA4965 RXW4963:RXW4965 SHS4963:SHS4965 SRO4963:SRO4965 TBK4963:TBK4965 TLG4963:TLG4965 TVC4963:TVC4965 UEY4963:UEY4965 UOU4963:UOU4965 UYQ4963:UYQ4965 VIM4963:VIM4965 VSI4963:VSI4965 WCE4963:WCE4965 WMA4963:WMA4965 WVW4963:WVW4965 JK4970:JK4976 TG4970:TG4976 ADC4970:ADC4976 AMY4970:AMY4976 AWU4970:AWU4976 BGQ4970:BGQ4976 BQM4970:BQM4976 CAI4970:CAI4976 CKE4970:CKE4976 CUA4970:CUA4976 DDW4970:DDW4976 DNS4970:DNS4976 DXO4970:DXO4976 EHK4970:EHK4976 ERG4970:ERG4976 FBC4970:FBC4976 FKY4970:FKY4976 FUU4970:FUU4976 GEQ4970:GEQ4976 GOM4970:GOM4976 GYI4970:GYI4976 HIE4970:HIE4976 HSA4970:HSA4976 IBW4970:IBW4976 ILS4970:ILS4976 IVO4970:IVO4976 JFK4970:JFK4976 JPG4970:JPG4976 JZC4970:JZC4976 KIY4970:KIY4976 KSU4970:KSU4976 LCQ4970:LCQ4976 LMM4970:LMM4976 LWI4970:LWI4976 MGE4970:MGE4976 MQA4970:MQA4976 MZW4970:MZW4976 NJS4970:NJS4976 NTO4970:NTO4976 ODK4970:ODK4976 ONG4970:ONG4976 OXC4970:OXC4976 PGY4970:PGY4976 PQU4970:PQU4976 QAQ4970:QAQ4976 QKM4970:QKM4976 QUI4970:QUI4976 REE4970:REE4976 ROA4970:ROA4976 RXW4970:RXW4976 SHS4970:SHS4976 SRO4970:SRO4976 TBK4970:TBK4976 TLG4970:TLG4976 TVC4970:TVC4976 UEY4970:UEY4976 UOU4970:UOU4976 UYQ4970:UYQ4976 VIM4970:VIM4976 VSI4970:VSI4976 WCE4970:WCE4976 WMA4970:WMA4976 WVW4970:WVW4976 O4989:O4991 JK4989:JK4991 TG4989:TG4991 ADC4989:ADC4991 AMY4989:AMY4991 AWU4989:AWU4991 BGQ4989:BGQ4991 BQM4989:BQM4991 CAI4989:CAI4991 CKE4989:CKE4991 CUA4989:CUA4991 DDW4989:DDW4991 DNS4989:DNS4991 DXO4989:DXO4991 EHK4989:EHK4991 ERG4989:ERG4991 FBC4989:FBC4991 FKY4989:FKY4991 FUU4989:FUU4991 GEQ4989:GEQ4991 GOM4989:GOM4991 GYI4989:GYI4991 HIE4989:HIE4991 HSA4989:HSA4991 IBW4989:IBW4991 ILS4989:ILS4991 IVO4989:IVO4991 JFK4989:JFK4991 JPG4989:JPG4991 JZC4989:JZC4991 KIY4989:KIY4991 KSU4989:KSU4991 LCQ4989:LCQ4991 LMM4989:LMM4991 LWI4989:LWI4991 MGE4989:MGE4991 MQA4989:MQA4991 MZW4989:MZW4991 NJS4989:NJS4991 NTO4989:NTO4991 ODK4989:ODK4991 ONG4989:ONG4991 OXC4989:OXC4991 PGY4989:PGY4991 PQU4989:PQU4991 QAQ4989:QAQ4991 QKM4989:QKM4991 QUI4989:QUI4991 REE4989:REE4991 ROA4989:ROA4991 RXW4989:RXW4991 SHS4989:SHS4991 SRO4989:SRO4991 TBK4989:TBK4991 TLG4989:TLG4991 TVC4989:TVC4991 UEY4989:UEY4991 UOU4989:UOU4991 UYQ4989:UYQ4991 VIM4989:VIM4991 VSI4989:VSI4991 WCE4989:WCE4991 WMA4989:WMA4991 WVW4989:WVW4991 O5012:O5036 JK5012:JK5031 TG5012:TG5031 ADC5012:ADC5031 AMY5012:AMY5031 AWU5012:AWU5031 BGQ5012:BGQ5031 BQM5012:BQM5031 CAI5012:CAI5031 CKE5012:CKE5031 CUA5012:CUA5031 DDW5012:DDW5031 DNS5012:DNS5031 DXO5012:DXO5031 EHK5012:EHK5031 ERG5012:ERG5031 FBC5012:FBC5031 FKY5012:FKY5031 FUU5012:FUU5031 GEQ5012:GEQ5031 GOM5012:GOM5031 GYI5012:GYI5031 HIE5012:HIE5031 HSA5012:HSA5031 IBW5012:IBW5031 ILS5012:ILS5031 IVO5012:IVO5031 JFK5012:JFK5031 JPG5012:JPG5031 JZC5012:JZC5031 KIY5012:KIY5031 KSU5012:KSU5031 LCQ5012:LCQ5031 LMM5012:LMM5031 LWI5012:LWI5031 MGE5012:MGE5031 MQA5012:MQA5031 MZW5012:MZW5031 NJS5012:NJS5031 NTO5012:NTO5031 ODK5012:ODK5031 ONG5012:ONG5031 OXC5012:OXC5031 PGY5012:PGY5031 PQU5012:PQU5031 QAQ5012:QAQ5031 QKM5012:QKM5031 QUI5012:QUI5031 REE5012:REE5031 ROA5012:ROA5031 RXW5012:RXW5031 SHS5012:SHS5031 SRO5012:SRO5031 TBK5012:TBK5031 TLG5012:TLG5031 TVC5012:TVC5031 UEY5012:UEY5031 UOU5012:UOU5031 UYQ5012:UYQ5031 VIM5012:VIM5031 VSI5012:VSI5031 WCE5012:WCE5031 WMA5012:WMA5031 WVW4904:WVW4951 WMA4904:WMA4951 WCE4904:WCE4951 VSI4904:VSI4951 VIM4904:VIM4951 UYQ4904:UYQ4951 UOU4904:UOU4951 UEY4904:UEY4951 TVC4904:TVC4951 TLG4904:TLG4951 TBK4904:TBK4951 SRO4904:SRO4951 SHS4904:SHS4951 RXW4904:RXW4951 ROA4904:ROA4951 REE4904:REE4951 QUI4904:QUI4951 QKM4904:QKM4951 QAQ4904:QAQ4951 PQU4904:PQU4951 PGY4904:PGY4951 OXC4904:OXC4951 ONG4904:ONG4951 ODK4904:ODK4951 NTO4904:NTO4951 NJS4904:NJS4951 MZW4904:MZW4951 MQA4904:MQA4951 MGE4904:MGE4951 LWI4904:LWI4951 LMM4904:LMM4951 LCQ4904:LCQ4951 KSU4904:KSU4951 KIY4904:KIY4951 JZC4904:JZC4951 JPG4904:JPG4951 JFK4904:JFK4951 IVO4904:IVO4951 ILS4904:ILS4951 IBW4904:IBW4951 HSA4904:HSA4951 HIE4904:HIE4951 GYI4904:GYI4951 GOM4904:GOM4951 GEQ4904:GEQ4951 FUU4904:FUU4951 FKY4904:FKY4951 FBC4904:FBC4951 ERG4904:ERG4951 EHK4904:EHK4951 DXO4904:DXO4951 DNS4904:DNS4951 DDW4904:DDW4951 CUA4904:CUA4951 CKE4904:CKE4951 CAI4904:CAI4951 BQM4904:BQM4951 BGQ4904:BGQ4951 AWU4904:AWU4951 AMY4904:AMY4951 ADC4904:ADC4951 TG4904:TG4951 JK4904:JK4951 O4904:O4951 O5048:O5053 JK5051:JK5053 TG5051:TG5053 ADC5051:ADC5053 AMY5051:AMY5053 AWU5051:AWU5053 BGQ5051:BGQ5053 BQM5051:BQM5053 CAI5051:CAI5053 CKE5051:CKE5053 CUA5051:CUA5053 DDW5051:DDW5053 DNS5051:DNS5053 DXO5051:DXO5053 EHK5051:EHK5053 ERG5051:ERG5053 FBC5051:FBC5053 FKY5051:FKY5053 FUU5051:FUU5053 GEQ5051:GEQ5053 GOM5051:GOM5053 GYI5051:GYI5053 HIE5051:HIE5053 HSA5051:HSA5053 IBW5051:IBW5053 ILS5051:ILS5053 IVO5051:IVO5053 JFK5051:JFK5053 JPG5051:JPG5053 JZC5051:JZC5053 KIY5051:KIY5053 KSU5051:KSU5053 LCQ5051:LCQ5053 LMM5051:LMM5053 LWI5051:LWI5053 MGE5051:MGE5053 MQA5051:MQA5053 MZW5051:MZW5053 NJS5051:NJS5053 NTO5051:NTO5053 ODK5051:ODK5053 ONG5051:ONG5053 OXC5051:OXC5053 PGY5051:PGY5053 PQU5051:PQU5053 QAQ5051:QAQ5053 QKM5051:QKM5053 QUI5051:QUI5053 REE5051:REE5053 ROA5051:ROA5053 RXW5051:RXW5053 SHS5051:SHS5053 SRO5051:SRO5053 TBK5051:TBK5053 TLG5051:TLG5053 TVC5051:TVC5053 UEY5051:UEY5053 UOU5051:UOU5053 UYQ5051:UYQ5053 VIM5051:VIM5053 VSI5051:VSI5053 WCE5051:WCE5053 WMA5051:WMA5053 WVW5051:WVW5053 O5057:O5071 JK5057:JK5062 TG5057:TG5062 ADC5057:ADC5062 AMY5057:AMY5062 AWU5057:AWU5062 BGQ5057:BGQ5062 BQM5057:BQM5062 CAI5057:CAI5062 CKE5057:CKE5062 CUA5057:CUA5062 DDW5057:DDW5062 DNS5057:DNS5062 DXO5057:DXO5062 EHK5057:EHK5062 ERG5057:ERG5062 FBC5057:FBC5062 FKY5057:FKY5062 FUU5057:FUU5062 GEQ5057:GEQ5062 GOM5057:GOM5062 GYI5057:GYI5062 HIE5057:HIE5062 HSA5057:HSA5062 IBW5057:IBW5062 ILS5057:ILS5062 IVO5057:IVO5062 JFK5057:JFK5062 JPG5057:JPG5062 JZC5057:JZC5062 KIY5057:KIY5062 KSU5057:KSU5062 LCQ5057:LCQ5062 LMM5057:LMM5062 LWI5057:LWI5062 MGE5057:MGE5062 MQA5057:MQA5062 MZW5057:MZW5062 NJS5057:NJS5062 NTO5057:NTO5062 ODK5057:ODK5062 ONG5057:ONG5062 OXC5057:OXC5062 PGY5057:PGY5062 PQU5057:PQU5062 QAQ5057:QAQ5062 QKM5057:QKM5062 QUI5057:QUI5062 REE5057:REE5062 ROA5057:ROA5062 RXW5057:RXW5062 SHS5057:SHS5062 SRO5057:SRO5062 TBK5057:TBK5062 TLG5057:TLG5062 TVC5057:TVC5062 UEY5057:UEY5062 UOU5057:UOU5062 UYQ5057:UYQ5062 VIM5057:VIM5062 VSI5057:VSI5062 WCE5057:WCE5062 WMA5057:WMA5062 WVW5057:WVW5062 O5087:O5091 JK5087:JK5089 TG5087:TG5089 ADC5087:ADC5089 AMY5087:AMY5089 AWU5087:AWU5089 BGQ5087:BGQ5089 BQM5087:BQM5089 CAI5087:CAI5089 CKE5087:CKE5089 CUA5087:CUA5089 DDW5087:DDW5089 DNS5087:DNS5089 DXO5087:DXO5089 EHK5087:EHK5089 ERG5087:ERG5089 FBC5087:FBC5089 FKY5087:FKY5089 FUU5087:FUU5089 GEQ5087:GEQ5089 GOM5087:GOM5089 GYI5087:GYI5089 HIE5087:HIE5089 HSA5087:HSA5089 IBW5087:IBW5089 ILS5087:ILS5089 IVO5087:IVO5089 JFK5087:JFK5089 JPG5087:JPG5089 JZC5087:JZC5089 KIY5087:KIY5089 KSU5087:KSU5089 LCQ5087:LCQ5089 LMM5087:LMM5089 LWI5087:LWI5089 MGE5087:MGE5089 MQA5087:MQA5089 MZW5087:MZW5089 NJS5087:NJS5089 NTO5087:NTO5089 ODK5087:ODK5089 ONG5087:ONG5089 OXC5087:OXC5089 PGY5087:PGY5089 PQU5087:PQU5089 QAQ5087:QAQ5089 QKM5087:QKM5089 QUI5087:QUI5089 REE5087:REE5089 ROA5087:ROA5089 RXW5087:RXW5089 SHS5087:SHS5089 SRO5087:SRO5089 TBK5087:TBK5089 TLG5087:TLG5089 TVC5087:TVC5089 UEY5087:UEY5089 UOU5087:UOU5089 UYQ5087:UYQ5089 VIM5087:VIM5089 VSI5087:VSI5089 WCE5087:WCE5089 WMA5087:WMA5089 WVW5087:WVW5089 O5095 O5099:O5100 JK5099:JK5100 TG5099:TG5100 ADC5099:ADC5100 AMY5099:AMY5100 AWU5099:AWU5100 BGQ5099:BGQ5100 BQM5099:BQM5100 CAI5099:CAI5100 CKE5099:CKE5100 CUA5099:CUA5100 DDW5099:DDW5100 DNS5099:DNS5100 DXO5099:DXO5100 EHK5099:EHK5100 ERG5099:ERG5100 FBC5099:FBC5100 FKY5099:FKY5100 FUU5099:FUU5100 GEQ5099:GEQ5100 GOM5099:GOM5100 GYI5099:GYI5100 HIE5099:HIE5100 HSA5099:HSA5100 IBW5099:IBW5100 ILS5099:ILS5100 IVO5099:IVO5100 JFK5099:JFK5100 JPG5099:JPG5100 JZC5099:JZC5100 KIY5099:KIY5100 KSU5099:KSU5100 LCQ5099:LCQ5100 LMM5099:LMM5100 LWI5099:LWI5100 MGE5099:MGE5100 MQA5099:MQA5100 MZW5099:MZW5100 NJS5099:NJS5100 NTO5099:NTO5100 ODK5099:ODK5100 ONG5099:ONG5100 OXC5099:OXC5100 PGY5099:PGY5100 PQU5099:PQU5100 QAQ5099:QAQ5100 QKM5099:QKM5100 QUI5099:QUI5100 REE5099:REE5100 ROA5099:ROA5100 RXW5099:RXW5100 SHS5099:SHS5100 SRO5099:SRO5100 TBK5099:TBK5100 TLG5099:TLG5100 TVC5099:TVC5100 UEY5099:UEY5100 UOU5099:UOU5100 UYQ5099:UYQ5100 VIM5099:VIM5100 VSI5099:VSI5100 WCE5099:WCE5100 WMA5099:WMA5100 WVW5099:WVW5100 O5109:O5112 JK5109:JK5112 TG5109:TG5112 ADC5109:ADC5112 AMY5109:AMY5112 AWU5109:AWU5112 BGQ5109:BGQ5112 BQM5109:BQM5112 CAI5109:CAI5112 CKE5109:CKE5112 CUA5109:CUA5112 DDW5109:DDW5112 DNS5109:DNS5112 DXO5109:DXO5112 EHK5109:EHK5112 ERG5109:ERG5112 FBC5109:FBC5112 FKY5109:FKY5112 FUU5109:FUU5112 GEQ5109:GEQ5112 GOM5109:GOM5112 GYI5109:GYI5112 HIE5109:HIE5112 HSA5109:HSA5112 IBW5109:IBW5112 ILS5109:ILS5112 IVO5109:IVO5112 JFK5109:JFK5112 JPG5109:JPG5112 JZC5109:JZC5112 KIY5109:KIY5112 KSU5109:KSU5112 LCQ5109:LCQ5112 LMM5109:LMM5112 LWI5109:LWI5112 MGE5109:MGE5112 MQA5109:MQA5112 MZW5109:MZW5112 NJS5109:NJS5112 NTO5109:NTO5112 ODK5109:ODK5112 ONG5109:ONG5112 OXC5109:OXC5112 PGY5109:PGY5112 PQU5109:PQU5112 QAQ5109:QAQ5112 QKM5109:QKM5112 QUI5109:QUI5112 REE5109:REE5112 ROA5109:ROA5112 RXW5109:RXW5112 SHS5109:SHS5112 SRO5109:SRO5112 TBK5109:TBK5112 TLG5109:TLG5112 TVC5109:TVC5112 UEY5109:UEY5112 UOU5109:UOU5112 UYQ5109:UYQ5112 VIM5109:VIM5112 VSI5109:VSI5112 WCE5109:WCE5112 WMA5109:WMA5112 WVW5109:WVW5112 O5115:O5124 JK5115:JK5121 TG5115:TG5121 ADC5115:ADC5121 AMY5115:AMY5121 AWU5115:AWU5121 BGQ5115:BGQ5121 BQM5115:BQM5121 CAI5115:CAI5121 CKE5115:CKE5121 CUA5115:CUA5121 DDW5115:DDW5121 DNS5115:DNS5121 DXO5115:DXO5121 EHK5115:EHK5121 ERG5115:ERG5121 FBC5115:FBC5121 FKY5115:FKY5121 FUU5115:FUU5121 GEQ5115:GEQ5121 GOM5115:GOM5121 GYI5115:GYI5121 HIE5115:HIE5121 HSA5115:HSA5121 IBW5115:IBW5121 ILS5115:ILS5121 IVO5115:IVO5121 JFK5115:JFK5121 JPG5115:JPG5121 JZC5115:JZC5121 KIY5115:KIY5121 KSU5115:KSU5121 LCQ5115:LCQ5121 LMM5115:LMM5121 LWI5115:LWI5121 MGE5115:MGE5121 MQA5115:MQA5121 MZW5115:MZW5121 NJS5115:NJS5121 NTO5115:NTO5121 ODK5115:ODK5121 ONG5115:ONG5121 OXC5115:OXC5121 PGY5115:PGY5121 PQU5115:PQU5121 QAQ5115:QAQ5121 QKM5115:QKM5121 QUI5115:QUI5121 REE5115:REE5121 ROA5115:ROA5121 RXW5115:RXW5121 SHS5115:SHS5121 SRO5115:SRO5121 TBK5115:TBK5121 TLG5115:TLG5121 TVC5115:TVC5121 UEY5115:UEY5121 UOU5115:UOU5121 UYQ5115:UYQ5121 VIM5115:VIM5121 VSI5115:VSI5121 WCE5115:WCE5121 WMA5115:WMA5121 WVW5115:WVW5121 O5132 JK5132 TG5132 ADC5132 AMY5132 AWU5132 BGQ5132 BQM5132 CAI5132 CKE5132 CUA5132 DDW5132 DNS5132 DXO5132 EHK5132 ERG5132 FBC5132 FKY5132 FUU5132 GEQ5132 GOM5132 GYI5132 HIE5132 HSA5132 IBW5132 ILS5132 IVO5132 JFK5132 JPG5132 JZC5132 KIY5132 KSU5132 LCQ5132 LMM5132 LWI5132 MGE5132 MQA5132 MZW5132 NJS5132 NTO5132 ODK5132 ONG5132 OXC5132 PGY5132 PQU5132 QAQ5132 QKM5132 QUI5132 REE5132 ROA5132 RXW5132 SHS5132 SRO5132 TBK5132 TLG5132 TVC5132 UEY5132 UOU5132 UYQ5132 VIM5132 VSI5132 WCE5132 WMA5132 WVW5132 O5134:O5144 JK5137:JK5144 TG5137:TG5144 ADC5137:ADC5144 AMY5137:AMY5144 AWU5137:AWU5144 BGQ5137:BGQ5144 BQM5137:BQM5144 CAI5137:CAI5144 CKE5137:CKE5144 CUA5137:CUA5144 DDW5137:DDW5144 DNS5137:DNS5144 DXO5137:DXO5144 EHK5137:EHK5144 ERG5137:ERG5144 FBC5137:FBC5144 FKY5137:FKY5144 FUU5137:FUU5144 GEQ5137:GEQ5144 GOM5137:GOM5144 GYI5137:GYI5144 HIE5137:HIE5144 HSA5137:HSA5144 IBW5137:IBW5144 ILS5137:ILS5144 IVO5137:IVO5144 JFK5137:JFK5144 JPG5137:JPG5144 JZC5137:JZC5144 KIY5137:KIY5144 KSU5137:KSU5144 LCQ5137:LCQ5144 LMM5137:LMM5144 LWI5137:LWI5144 MGE5137:MGE5144 MQA5137:MQA5144 MZW5137:MZW5144 NJS5137:NJS5144 NTO5137:NTO5144 ODK5137:ODK5144 ONG5137:ONG5144 OXC5137:OXC5144 PGY5137:PGY5144 PQU5137:PQU5144 QAQ5137:QAQ5144 QKM5137:QKM5144 QUI5137:QUI5144 REE5137:REE5144 ROA5137:ROA5144 RXW5137:RXW5144 SHS5137:SHS5144 SRO5137:SRO5144 TBK5137:TBK5144 TLG5137:TLG5144 TVC5137:TVC5144 UEY5137:UEY5144 UOU5137:UOU5144 UYQ5137:UYQ5144 VIM5137:VIM5144 VSI5137:VSI5144 WCE5137:WCE5144 WMA5137:WMA5144 WVW5137:WVW5144 O5151:O5153 O5177:O5207 JK5177:JK5204 TG5177:TG5204 ADC5177:ADC5204 AMY5177:AMY5204 AWU5177:AWU5204 BGQ5177:BGQ5204 BQM5177:BQM5204 CAI5177:CAI5204 CKE5177:CKE5204 CUA5177:CUA5204 DDW5177:DDW5204 DNS5177:DNS5204 DXO5177:DXO5204 EHK5177:EHK5204 ERG5177:ERG5204 FBC5177:FBC5204 FKY5177:FKY5204 FUU5177:FUU5204 GEQ5177:GEQ5204 GOM5177:GOM5204 GYI5177:GYI5204 HIE5177:HIE5204 HSA5177:HSA5204 IBW5177:IBW5204 ILS5177:ILS5204 IVO5177:IVO5204 JFK5177:JFK5204 JPG5177:JPG5204 JZC5177:JZC5204 KIY5177:KIY5204 KSU5177:KSU5204 LCQ5177:LCQ5204 LMM5177:LMM5204 LWI5177:LWI5204 MGE5177:MGE5204 MQA5177:MQA5204 MZW5177:MZW5204 NJS5177:NJS5204 NTO5177:NTO5204 ODK5177:ODK5204 ONG5177:ONG5204 OXC5177:OXC5204 PGY5177:PGY5204 PQU5177:PQU5204 QAQ5177:QAQ5204 QKM5177:QKM5204 QUI5177:QUI5204 REE5177:REE5204 ROA5177:ROA5204 RXW5177:RXW5204 SHS5177:SHS5204 SRO5177:SRO5204 TBK5177:TBK5204 TLG5177:TLG5204 TVC5177:TVC5204 UEY5177:UEY5204 UOU5177:UOU5204 UYQ5177:UYQ5204 VIM5177:VIM5204 VSI5177:VSI5204 WCE5177:WCE5204 WMA5177:WMA5204 WVW3966:WVW3969 WMA3966:WMA3969 WVW5275:WVW5288 JK5228:JK5242 TG5228:TG5242 ADC5228:ADC5242 AMY5228:AMY5242 AWU5228:AWU5242 BGQ5228:BGQ5242 BQM5228:BQM5242 CAI5228:CAI5242 CKE5228:CKE5242 CUA5228:CUA5242 DDW5228:DDW5242 DNS5228:DNS5242 DXO5228:DXO5242 EHK5228:EHK5242 ERG5228:ERG5242 FBC5228:FBC5242 FKY5228:FKY5242 FUU5228:FUU5242 GEQ5228:GEQ5242 GOM5228:GOM5242 GYI5228:GYI5242 HIE5228:HIE5242 HSA5228:HSA5242 IBW5228:IBW5242 ILS5228:ILS5242 IVO5228:IVO5242 JFK5228:JFK5242 JPG5228:JPG5242 JZC5228:JZC5242 KIY5228:KIY5242 KSU5228:KSU5242 LCQ5228:LCQ5242 LMM5228:LMM5242 LWI5228:LWI5242 MGE5228:MGE5242 MQA5228:MQA5242 MZW5228:MZW5242 NJS5228:NJS5242 NTO5228:NTO5242 ODK5228:ODK5242 ONG5228:ONG5242 OXC5228:OXC5242 PGY5228:PGY5242 PQU5228:PQU5242 QAQ5228:QAQ5242 QKM5228:QKM5242 QUI5228:QUI5242 REE5228:REE5242 ROA5228:ROA5242 RXW5228:RXW5242 SHS5228:SHS5242 SRO5228:SRO5242 TBK5228:TBK5242 TLG5228:TLG5242 TVC5228:TVC5242 UEY5228:UEY5242 UOU5228:UOU5242 UYQ5228:UYQ5242 VIM5228:VIM5242 VSI5228:VSI5242 WCE5228:WCE5242 WMA5228:WMA5242 WVW5228:WVW5242 WMA5275:WMA5288 WCE5275:WCE5288 VSI5275:VSI5288 VIM5275:VIM5288 UYQ5275:UYQ5288 UOU5275:UOU5288 UEY5275:UEY5288 TVC5275:TVC5288 TLG5275:TLG5288 TBK5275:TBK5288 SRO5275:SRO5288 SHS5275:SHS5288 RXW5275:RXW5288 ROA5275:ROA5288 REE5275:REE5288 QUI5275:QUI5288 QKM5275:QKM5288 QAQ5275:QAQ5288 PQU5275:PQU5288 PGY5275:PGY5288 OXC5275:OXC5288 ONG5275:ONG5288 ODK5275:ODK5288 NTO5275:NTO5288 NJS5275:NJS5288 MZW5275:MZW5288 MQA5275:MQA5288 MGE5275:MGE5288 LWI5275:LWI5288 LMM5275:LMM5288 LCQ5275:LCQ5288 KSU5275:KSU5288 KIY5275:KIY5288 JZC5275:JZC5288 JPG5275:JPG5288 JFK5275:JFK5288 IVO5275:IVO5288 ILS5275:ILS5288 IBW5275:IBW5288 HSA5275:HSA5288 HIE5275:HIE5288 GYI5275:GYI5288 GOM5275:GOM5288 GEQ5275:GEQ5288 FUU5275:FUU5288 FKY5275:FKY5288 FBC5275:FBC5288 ERG5275:ERG5288 EHK5275:EHK5288 DXO5275:DXO5288 DNS5275:DNS5288 DDW5275:DDW5288 CUA5275:CUA5288 CKE5275:CKE5288 CAI5275:CAI5288 BQM5275:BQM5288 BGQ5275:BGQ5288 AWU5275:AWU5288 AMY5275:AMY5288 ADC5275:ADC5288 TG5275:TG5288 JK5275:JK5288 O5275:O5291 O5220:O5243 O5301:O5319 JK5303:JK5319 TG5303:TG5319 ADC5303:ADC5319 AMY5303:AMY5319 AWU5303:AWU5319 BGQ5303:BGQ5319 BQM5303:BQM5319 CAI5303:CAI5319 CKE5303:CKE5319 CUA5303:CUA5319 DDW5303:DDW5319 DNS5303:DNS5319 DXO5303:DXO5319 EHK5303:EHK5319 ERG5303:ERG5319 FBC5303:FBC5319 FKY5303:FKY5319 FUU5303:FUU5319 GEQ5303:GEQ5319 GOM5303:GOM5319 GYI5303:GYI5319 HIE5303:HIE5319 HSA5303:HSA5319 IBW5303:IBW5319 ILS5303:ILS5319 IVO5303:IVO5319 JFK5303:JFK5319 JPG5303:JPG5319 JZC5303:JZC5319 KIY5303:KIY5319 KSU5303:KSU5319 LCQ5303:LCQ5319 LMM5303:LMM5319 LWI5303:LWI5319 MGE5303:MGE5319 MQA5303:MQA5319 MZW5303:MZW5319 NJS5303:NJS5319 NTO5303:NTO5319 ODK5303:ODK5319 ONG5303:ONG5319 OXC5303:OXC5319 PGY5303:PGY5319 PQU5303:PQU5319 QAQ5303:QAQ5319 QKM5303:QKM5319 QUI5303:QUI5319 REE5303:REE5319 ROA5303:ROA5319 RXW5303:RXW5319 SHS5303:SHS5319 SRO5303:SRO5319 TBK5303:TBK5319 TLG5303:TLG5319 TVC5303:TVC5319 UEY5303:UEY5319 UOU5303:UOU5319 UYQ5303:UYQ5319 VIM5303:VIM5319 VSI5303:VSI5319 WCE5303:WCE5319 WMA5303:WMA5319 WVW5303:WVW5319 O5326:O5327 O5332 O5356:O5364 JK5356:JK5364 TG5356:TG5364 ADC5356:ADC5364 AMY5356:AMY5364 AWU5356:AWU5364 BGQ5356:BGQ5364 BQM5356:BQM5364 CAI5356:CAI5364 CKE5356:CKE5364 CUA5356:CUA5364 DDW5356:DDW5364 DNS5356:DNS5364 DXO5356:DXO5364 EHK5356:EHK5364 ERG5356:ERG5364 FBC5356:FBC5364 FKY5356:FKY5364 FUU5356:FUU5364 GEQ5356:GEQ5364 GOM5356:GOM5364 GYI5356:GYI5364 HIE5356:HIE5364 HSA5356:HSA5364 IBW5356:IBW5364 ILS5356:ILS5364 IVO5356:IVO5364 JFK5356:JFK5364 JPG5356:JPG5364 JZC5356:JZC5364 KIY5356:KIY5364 KSU5356:KSU5364 LCQ5356:LCQ5364 LMM5356:LMM5364 LWI5356:LWI5364 MGE5356:MGE5364 MQA5356:MQA5364 MZW5356:MZW5364 NJS5356:NJS5364 NTO5356:NTO5364 ODK5356:ODK5364 ONG5356:ONG5364 OXC5356:OXC5364 PGY5356:PGY5364 PQU5356:PQU5364 QAQ5356:QAQ5364 QKM5356:QKM5364 QUI5356:QUI5364 REE5356:REE5364 ROA5356:ROA5364 RXW5356:RXW5364 SHS5356:SHS5364 SRO5356:SRO5364 TBK5356:TBK5364 TLG5356:TLG5364 TVC5356:TVC5364 UEY5356:UEY5364 UOU5356:UOU5364 UYQ5356:UYQ5364 VIM5356:VIM5364 VSI5356:VSI5364 WCE5356:WCE5364 WMA5356:WMA5364 WVW5356:WVW5364 WVW5493:WVW5502 O5401:O5404 JK5401:JK5404 TG5401:TG5404 ADC5401:ADC5404 AMY5401:AMY5404 AWU5401:AWU5404 BGQ5401:BGQ5404 BQM5401:BQM5404 CAI5401:CAI5404 CKE5401:CKE5404 CUA5401:CUA5404 DDW5401:DDW5404 DNS5401:DNS5404 DXO5401:DXO5404 EHK5401:EHK5404 ERG5401:ERG5404 FBC5401:FBC5404 FKY5401:FKY5404 FUU5401:FUU5404 GEQ5401:GEQ5404 GOM5401:GOM5404 GYI5401:GYI5404 HIE5401:HIE5404 HSA5401:HSA5404 IBW5401:IBW5404 ILS5401:ILS5404 IVO5401:IVO5404 JFK5401:JFK5404 JPG5401:JPG5404 JZC5401:JZC5404 KIY5401:KIY5404 KSU5401:KSU5404 LCQ5401:LCQ5404 LMM5401:LMM5404 LWI5401:LWI5404 MGE5401:MGE5404 MQA5401:MQA5404 MZW5401:MZW5404 NJS5401:NJS5404 NTO5401:NTO5404 ODK5401:ODK5404 ONG5401:ONG5404 OXC5401:OXC5404 PGY5401:PGY5404 PQU5401:PQU5404 QAQ5401:QAQ5404 QKM5401:QKM5404 QUI5401:QUI5404 REE5401:REE5404 ROA5401:ROA5404 RXW5401:RXW5404 SHS5401:SHS5404 SRO5401:SRO5404 TBK5401:TBK5404 TLG5401:TLG5404 TVC5401:TVC5404 UEY5401:UEY5404 UOU5401:UOU5404 UYQ5401:UYQ5404 VIM5401:VIM5404 VSI5401:VSI5404 WCE5401:WCE5404 WMA5401:WMA5404 WVW5401:WVW5404 O5411:O5419 JK5412:JK5419 TG5412:TG5419 ADC5412:ADC5419 AMY5412:AMY5419 AWU5412:AWU5419 BGQ5412:BGQ5419 BQM5412:BQM5419 CAI5412:CAI5419 CKE5412:CKE5419 CUA5412:CUA5419 DDW5412:DDW5419 DNS5412:DNS5419 DXO5412:DXO5419 EHK5412:EHK5419 ERG5412:ERG5419 FBC5412:FBC5419 FKY5412:FKY5419 FUU5412:FUU5419 GEQ5412:GEQ5419 GOM5412:GOM5419 GYI5412:GYI5419 HIE5412:HIE5419 HSA5412:HSA5419 IBW5412:IBW5419 ILS5412:ILS5419 IVO5412:IVO5419 JFK5412:JFK5419 JPG5412:JPG5419 JZC5412:JZC5419 KIY5412:KIY5419 KSU5412:KSU5419 LCQ5412:LCQ5419 LMM5412:LMM5419 LWI5412:LWI5419 MGE5412:MGE5419 MQA5412:MQA5419 MZW5412:MZW5419 NJS5412:NJS5419 NTO5412:NTO5419 ODK5412:ODK5419 ONG5412:ONG5419 OXC5412:OXC5419 PGY5412:PGY5419 PQU5412:PQU5419 QAQ5412:QAQ5419 QKM5412:QKM5419 QUI5412:QUI5419 REE5412:REE5419 ROA5412:ROA5419 RXW5412:RXW5419 SHS5412:SHS5419 SRO5412:SRO5419 TBK5412:TBK5419 TLG5412:TLG5419 TVC5412:TVC5419 UEY5412:UEY5419 UOU5412:UOU5419 UYQ5412:UYQ5419 VIM5412:VIM5419 VSI5412:VSI5419 WCE5412:WCE5419 WMA5412:WMA5419 WVW5412:WVW5419 O5422 O5424:O5427 O5441:O5447 JK5441:JK5447 TG5441:TG5447 ADC5441:ADC5447 AMY5441:AMY5447 AWU5441:AWU5447 BGQ5441:BGQ5447 BQM5441:BQM5447 CAI5441:CAI5447 CKE5441:CKE5447 CUA5441:CUA5447 DDW5441:DDW5447 DNS5441:DNS5447 DXO5441:DXO5447 EHK5441:EHK5447 ERG5441:ERG5447 FBC5441:FBC5447 FKY5441:FKY5447 FUU5441:FUU5447 GEQ5441:GEQ5447 GOM5441:GOM5447 GYI5441:GYI5447 HIE5441:HIE5447 HSA5441:HSA5447 IBW5441:IBW5447 ILS5441:ILS5447 IVO5441:IVO5447 JFK5441:JFK5447 JPG5441:JPG5447 JZC5441:JZC5447 KIY5441:KIY5447 KSU5441:KSU5447 LCQ5441:LCQ5447 LMM5441:LMM5447 LWI5441:LWI5447 MGE5441:MGE5447 MQA5441:MQA5447 MZW5441:MZW5447 NJS5441:NJS5447 NTO5441:NTO5447 ODK5441:ODK5447 ONG5441:ONG5447 OXC5441:OXC5447 PGY5441:PGY5447 PQU5441:PQU5447 QAQ5441:QAQ5447 QKM5441:QKM5447 QUI5441:QUI5447 REE5441:REE5447 ROA5441:ROA5447 RXW5441:RXW5447 SHS5441:SHS5447 SRO5441:SRO5447 TBK5441:TBK5447 TLG5441:TLG5447 TVC5441:TVC5447 UEY5441:UEY5447 UOU5441:UOU5447 UYQ5441:UYQ5447 VIM5441:VIM5447 VSI5441:VSI5447 WCE5441:WCE5447 WMA5441:WMA5447 WVW5441:WVW5447 O5460:O5470 JK5460:JK5469 TG5460:TG5469 ADC5460:ADC5469 AMY5460:AMY5469 AWU5460:AWU5469 BGQ5460:BGQ5469 BQM5460:BQM5469 CAI5460:CAI5469 CKE5460:CKE5469 CUA5460:CUA5469 DDW5460:DDW5469 DNS5460:DNS5469 DXO5460:DXO5469 EHK5460:EHK5469 ERG5460:ERG5469 FBC5460:FBC5469 FKY5460:FKY5469 FUU5460:FUU5469 GEQ5460:GEQ5469 GOM5460:GOM5469 GYI5460:GYI5469 HIE5460:HIE5469 HSA5460:HSA5469 IBW5460:IBW5469 ILS5460:ILS5469 IVO5460:IVO5469 JFK5460:JFK5469 JPG5460:JPG5469 JZC5460:JZC5469 KIY5460:KIY5469 KSU5460:KSU5469 LCQ5460:LCQ5469 LMM5460:LMM5469 LWI5460:LWI5469 MGE5460:MGE5469 MQA5460:MQA5469 MZW5460:MZW5469 NJS5460:NJS5469 NTO5460:NTO5469 ODK5460:ODK5469 ONG5460:ONG5469 OXC5460:OXC5469 PGY5460:PGY5469 PQU5460:PQU5469 QAQ5460:QAQ5469 QKM5460:QKM5469 QUI5460:QUI5469 REE5460:REE5469 ROA5460:ROA5469 RXW5460:RXW5469 SHS5460:SHS5469 SRO5460:SRO5469 TBK5460:TBK5469 TLG5460:TLG5469 TVC5460:TVC5469 UEY5460:UEY5469 UOU5460:UOU5469 UYQ5460:UYQ5469 VIM5460:VIM5469 VSI5460:VSI5469 WCE5460:WCE5469 WMA5460:WMA5469 WVW5460:WVW5469 O5473:O5479 O5493:O5511 JK5493:JK5502 TG5493:TG5502 ADC5493:ADC5502 AMY5493:AMY5502 AWU5493:AWU5502 BGQ5493:BGQ5502 BQM5493:BQM5502 CAI5493:CAI5502 CKE5493:CKE5502 CUA5493:CUA5502 DDW5493:DDW5502 DNS5493:DNS5502 DXO5493:DXO5502 EHK5493:EHK5502 ERG5493:ERG5502 FBC5493:FBC5502 FKY5493:FKY5502 FUU5493:FUU5502 GEQ5493:GEQ5502 GOM5493:GOM5502 GYI5493:GYI5502 HIE5493:HIE5502 HSA5493:HSA5502 IBW5493:IBW5502 ILS5493:ILS5502 IVO5493:IVO5502 JFK5493:JFK5502 JPG5493:JPG5502 JZC5493:JZC5502 KIY5493:KIY5502 KSU5493:KSU5502 LCQ5493:LCQ5502 LMM5493:LMM5502 LWI5493:LWI5502 MGE5493:MGE5502 MQA5493:MQA5502 MZW5493:MZW5502 NJS5493:NJS5502 NTO5493:NTO5502 ODK5493:ODK5502 ONG5493:ONG5502 OXC5493:OXC5502 PGY5493:PGY5502 PQU5493:PQU5502 QAQ5493:QAQ5502 QKM5493:QKM5502 QUI5493:QUI5502 REE5493:REE5502 ROA5493:ROA5502 RXW5493:RXW5502 SHS5493:SHS5502 SRO5493:SRO5502 TBK5493:TBK5502 TLG5493:TLG5502 TVC5493:TVC5502 UEY5493:UEY5502 UOU5493:UOU5502 UYQ5493:UYQ5502 VIM5493:VIM5502 VSI5493:VSI5502 WCE5493:WCE5502 WMA5493:WMA5502 WVW5366:WVW5373 WMA5366:WMA5373 WCE5366:WCE5373 VSI5366:VSI5373 VIM5366:VIM5373 UYQ5366:UYQ5373 UOU5366:UOU5373 UEY5366:UEY5373 TVC5366:TVC5373 TLG5366:TLG5373 TBK5366:TBK5373 SRO5366:SRO5373 SHS5366:SHS5373 RXW5366:RXW5373 ROA5366:ROA5373 REE5366:REE5373 QUI5366:QUI5373 QKM5366:QKM5373 QAQ5366:QAQ5373 PQU5366:PQU5373 PGY5366:PGY5373 OXC5366:OXC5373 ONG5366:ONG5373 ODK5366:ODK5373 NTO5366:NTO5373 NJS5366:NJS5373 MZW5366:MZW5373 MQA5366:MQA5373 MGE5366:MGE5373 LWI5366:LWI5373 LMM5366:LMM5373 LCQ5366:LCQ5373 KSU5366:KSU5373 KIY5366:KIY5373 JZC5366:JZC5373 JPG5366:JPG5373 JFK5366:JFK5373 IVO5366:IVO5373 ILS5366:ILS5373 IBW5366:IBW5373 HSA5366:HSA5373 HIE5366:HIE5373 GYI5366:GYI5373 GOM5366:GOM5373 GEQ5366:GEQ5373 FUU5366:FUU5373 FKY5366:FKY5373 FBC5366:FBC5373 ERG5366:ERG5373 EHK5366:EHK5373 DXO5366:DXO5373 DNS5366:DNS5373 DDW5366:DDW5373 CUA5366:CUA5373 CKE5366:CKE5373 CAI5366:CAI5373 BQM5366:BQM5373 BGQ5366:BGQ5373 AWU5366:AWU5373 AMY5366:AMY5373 ADC5366:ADC5373 TG5366:TG5373 JK5366:JK5373 O5366:O5383 O5530:O5537 JK5530:JK5537 TG5530:TG5537 ADC5530:ADC5537 AMY5530:AMY5537 AWU5530:AWU5537 BGQ5530:BGQ5537 BQM5530:BQM5537 CAI5530:CAI5537 CKE5530:CKE5537 CUA5530:CUA5537 DDW5530:DDW5537 DNS5530:DNS5537 DXO5530:DXO5537 EHK5530:EHK5537 ERG5530:ERG5537 FBC5530:FBC5537 FKY5530:FKY5537 FUU5530:FUU5537 GEQ5530:GEQ5537 GOM5530:GOM5537 GYI5530:GYI5537 HIE5530:HIE5537 HSA5530:HSA5537 IBW5530:IBW5537 ILS5530:ILS5537 IVO5530:IVO5537 JFK5530:JFK5537 JPG5530:JPG5537 JZC5530:JZC5537 KIY5530:KIY5537 KSU5530:KSU5537 LCQ5530:LCQ5537 LMM5530:LMM5537 LWI5530:LWI5537 MGE5530:MGE5537 MQA5530:MQA5537 MZW5530:MZW5537 NJS5530:NJS5537 NTO5530:NTO5537 ODK5530:ODK5537 ONG5530:ONG5537 OXC5530:OXC5537 PGY5530:PGY5537 PQU5530:PQU5537 QAQ5530:QAQ5537 QKM5530:QKM5537 QUI5530:QUI5537 REE5530:REE5537 ROA5530:ROA5537 RXW5530:RXW5537 SHS5530:SHS5537 SRO5530:SRO5537 TBK5530:TBK5537 TLG5530:TLG5537 TVC5530:TVC5537 UEY5530:UEY5537 UOU5530:UOU5537 UYQ5530:UYQ5537 VIM5530:VIM5537 VSI5530:VSI5537 WCE5530:WCE5537 WMA5530:WMA5537 WVW5530:WVW5537 O5542:O5550 JK5542:JK5549 TG5542:TG5549 ADC5542:ADC5549 AMY5542:AMY5549 AWU5542:AWU5549 BGQ5542:BGQ5549 BQM5542:BQM5549 CAI5542:CAI5549 CKE5542:CKE5549 CUA5542:CUA5549 DDW5542:DDW5549 DNS5542:DNS5549 DXO5542:DXO5549 EHK5542:EHK5549 ERG5542:ERG5549 FBC5542:FBC5549 FKY5542:FKY5549 FUU5542:FUU5549 GEQ5542:GEQ5549 GOM5542:GOM5549 GYI5542:GYI5549 HIE5542:HIE5549 HSA5542:HSA5549 IBW5542:IBW5549 ILS5542:ILS5549 IVO5542:IVO5549 JFK5542:JFK5549 JPG5542:JPG5549 JZC5542:JZC5549 KIY5542:KIY5549 KSU5542:KSU5549 LCQ5542:LCQ5549 LMM5542:LMM5549 LWI5542:LWI5549 MGE5542:MGE5549 MQA5542:MQA5549 MZW5542:MZW5549 NJS5542:NJS5549 NTO5542:NTO5549 ODK5542:ODK5549 ONG5542:ONG5549 OXC5542:OXC5549 PGY5542:PGY5549 PQU5542:PQU5549 QAQ5542:QAQ5549 QKM5542:QKM5549 QUI5542:QUI5549 REE5542:REE5549 ROA5542:ROA5549 RXW5542:RXW5549 SHS5542:SHS5549 SRO5542:SRO5549 TBK5542:TBK5549 TLG5542:TLG5549 TVC5542:TVC5549 UEY5542:UEY5549 UOU5542:UOU5549 UYQ5542:UYQ5549 VIM5542:VIM5549 VSI5542:VSI5549 WCE5542:WCE5549 WMA5542:WMA5549 WVW5542:WVW5549 O5554:O5557 WVW5610:WVW5611 O5610:O5698 JK5610:JK5611 TG5610:TG5611 ADC5610:ADC5611 AMY5610:AMY5611 AWU5610:AWU5611 BGQ5610:BGQ5611 BQM5610:BQM5611 CAI5610:CAI5611 CKE5610:CKE5611 CUA5610:CUA5611 DDW5610:DDW5611 DNS5610:DNS5611 DXO5610:DXO5611 EHK5610:EHK5611 ERG5610:ERG5611 FBC5610:FBC5611 FKY5610:FKY5611 FUU5610:FUU5611 GEQ5610:GEQ5611 GOM5610:GOM5611 GYI5610:GYI5611 HIE5610:HIE5611 HSA5610:HSA5611 IBW5610:IBW5611 ILS5610:ILS5611 IVO5610:IVO5611 JFK5610:JFK5611 JPG5610:JPG5611 JZC5610:JZC5611 KIY5610:KIY5611 KSU5610:KSU5611 LCQ5610:LCQ5611 LMM5610:LMM5611 LWI5610:LWI5611 MGE5610:MGE5611 MQA5610:MQA5611 MZW5610:MZW5611 NJS5610:NJS5611 NTO5610:NTO5611 ODK5610:ODK5611 ONG5610:ONG5611 OXC5610:OXC5611 PGY5610:PGY5611 PQU5610:PQU5611 QAQ5610:QAQ5611 QKM5610:QKM5611 QUI5610:QUI5611 REE5610:REE5611 ROA5610:ROA5611 RXW5610:RXW5611 SHS5610:SHS5611 SRO5610:SRO5611 TBK5610:TBK5611 TLG5610:TLG5611 TVC5610:TVC5611 UEY5610:UEY5611 UOU5610:UOU5611 UYQ5610:UYQ5611 VIM5610:VIM5611 VSI5610:VSI5611 WCE5610:WCE5611 WMA5610:WMA5611 JK5614:JK5661 TG5614:TG5661 ADC5614:ADC5661 AMY5614:AMY5661 AWU5614:AWU5661 BGQ5614:BGQ5661 BQM5614:BQM5661 CAI5614:CAI5661 CKE5614:CKE5661 CUA5614:CUA5661 DDW5614:DDW5661 DNS5614:DNS5661 DXO5614:DXO5661 EHK5614:EHK5661 ERG5614:ERG5661 FBC5614:FBC5661 FKY5614:FKY5661 FUU5614:FUU5661 GEQ5614:GEQ5661 GOM5614:GOM5661 GYI5614:GYI5661 HIE5614:HIE5661 HSA5614:HSA5661 IBW5614:IBW5661 ILS5614:ILS5661 IVO5614:IVO5661 JFK5614:JFK5661 JPG5614:JPG5661 JZC5614:JZC5661 KIY5614:KIY5661 KSU5614:KSU5661 LCQ5614:LCQ5661 LMM5614:LMM5661 LWI5614:LWI5661 MGE5614:MGE5661 MQA5614:MQA5661 MZW5614:MZW5661 NJS5614:NJS5661 NTO5614:NTO5661 ODK5614:ODK5661 ONG5614:ONG5661 OXC5614:OXC5661 PGY5614:PGY5661 PQU5614:PQU5661 QAQ5614:QAQ5661 QKM5614:QKM5661 QUI5614:QUI5661 REE5614:REE5661 ROA5614:ROA5661 RXW5614:RXW5661 SHS5614:SHS5661 SRO5614:SRO5661 TBK5614:TBK5661 TLG5614:TLG5661 TVC5614:TVC5661 UEY5614:UEY5661 UOU5614:UOU5661 UYQ5614:UYQ5661 VIM5614:VIM5661 VSI5614:VSI5661 WCE5614:WCE5661 WMA5614:WMA5661 O5876:O5927 ERG7958:ERG7970 FBC7958:FBC7970 ERG7984:ERG7985 WVW7582:WVW7586 O7582:O7599 FKY7958:FKY7970 FUU7958:FUU7970 GEQ7958:GEQ7970 GOM7958:GOM7970 GYI7958:GYI7970 HIE7958:HIE7970 HSA7958:HSA7970 IBW7958:IBW7970 ILS7958:ILS7970 IVO7958:IVO7970 JFK7958:JFK7970 JPG7958:JPG7970 JZC7958:JZC7970 KIY7958:KIY7970 KSU7958:KSU7970 LCQ7958:LCQ7970 LMM7958:LMM7970 LWI7958:LWI7970 MGE7958:MGE7970 MQA7958:MQA7970 MZW7958:MZW7970 NJS7958:NJS7970 NTO7958:NTO7970 ODK7958:ODK7970 ONG7958:ONG7970 OXC7958:OXC7970 PGY7958:PGY7970 PQU7958:PQU7970 QAQ7958:QAQ7970 QKM7958:QKM7970 QUI7958:QUI7970 REE7958:REE7970 ROA7958:ROA7970 RXW7958:RXW7970 SHS7958:SHS7970 SRO7958:SRO7970 TBK7958:TBK7970 TLG7958:TLG7970 TVC7958:TVC7970 UEY7958:UEY7970 UOU7958:UOU7970 UYQ7958:UYQ7970 VIM7958:VIM7970 VSI7958:VSI7970 WCE7958:WCE7970 WMA7958:WMA7970 WVW7958:WVW7970 O7984:O7985 JK7984:JK7985 TG7984:TG7985 ADC7984:ADC7985 AMY7984:AMY7985 AWU7984:AWU7985 BGQ7984:BGQ7985 BQM7984:BQM7985 CAI7984:CAI7985 CKE7984:CKE7985 CUA7984:CUA7985 DDW7984:DDW7985 DNS7984:DNS7985 DXO7984:DXO7985 FKY7947 FUU7947 GEQ7947 GOM7947 GYI7947 HIE7947 HSA7947 IBW7947 ILS7947 IVO7947 JFK7947 JPG7947 JZC7947 KIY7947 KSU7947 LCQ7947 LMM7947 LWI7947 MGE7947 MQA7947 MZW7947 NJS7947 NTO7947 ODK7947 ONG7947 OXC7947 PGY7947 PQU7947 QAQ7947 QKM7947 QUI7947 REE7947 ROA7947 RXW7947 SHS7947 SRO7947 TBK7947 TLG7947 TVC7947 UEY7947 UOU7947 UYQ7947 VIM7947 VSI7947 WCE7947 WMA7947 WVW7947 O7958:O7970 JK7958:JK7970 TG7958:TG7970 ADC7958:ADC7970 AMY7958:AMY7970 AWU7958:AWU7970 BGQ7958:BGQ7970 BQM7958:BQM7970 CAI7958:CAI7970 CKE7958:CKE7970 CUA7958:CUA7970 DDW7958:DDW7970 DNS7958:DNS7970 O7671:O7672 JK7671 TG7671 ADC7671 AMY7671 AWU7671 BGQ7671 BQM7671 CAI7671 CKE7671 CUA7671 DDW7671 DNS7671 DXO7671 EHK7671 ERG7671 FBC7671 FKY7671 FUU7671 GEQ7671 GOM7671 GYI7671 HIE7671 HSA7671 IBW7671 ILS7671 IVO7671 JFK7671 JPG7671 JZC7671 KIY7671 KSU7671 LCQ7671 LMM7671 LWI7671 MGE7671 MQA7671 MZW7671 NJS7671 NTO7671 ODK7671 ONG7671 OXC7671 PGY7671 PQU7671 QAQ7671 QKM7671 QUI7671 REE7671 ROA7671 RXW7671 SHS7671 SRO7671 TBK7671 TLG7671 TVC7671 UEY7671 UOU7671 UYQ7671 VIM7671 VSI7671 WCE7671 WMA7671 TG7715:TG7720 ADC7715:ADC7720 AMY7715:AMY7720 AWU7715:AWU7720 BGQ7715:BGQ7720 BQM7715:BQM7720 CAI7715:CAI7720 CKE7715:CKE7720 CUA7715:CUA7720 DDW7715:DDW7720 DNS7715:DNS7720 DXO7715:DXO7720 EHK7715:EHK7720 ERG7715:ERG7720 FBC7715:FBC7720 FKY7715:FKY7720 FUU7715:FUU7720 GEQ7715:GEQ7720 GOM7715:GOM7720 GYI7715:GYI7720 HIE7715:HIE7720 HSA7715:HSA7720 IBW7715:IBW7720 ILS7715:ILS7720 IVO7715:IVO7720 JFK7715:JFK7720 JPG7715:JPG7720 JZC7715:JZC7720 KIY7715:KIY7720 KSU7715:KSU7720 LCQ7715:LCQ7720 LMM7715:LMM7720 LWI7715:LWI7720 MGE7715:MGE7720 MQA7715:MQA7720 MZW7715:MZW7720 NJS7715:NJS7720 NTO7715:NTO7720 ODK7715:ODK7720 ONG7715:ONG7720 OXC7715:OXC7720 PGY7715:PGY7720 PQU7715:PQU7720 QAQ7715:QAQ7720 QKM7715:QKM7720 QUI7715:QUI7720 REE7715:REE7720 ROA7715:ROA7720 RXW7715:RXW7720 SHS7715:SHS7720 SRO7715:SRO7720 TBK7715:TBK7720 TLG7715:TLG7720 TVC7715:TVC7720 UEY7715:UEY7720 UOU7715:UOU7720 UYQ7715:UYQ7720 VIM7715:VIM7720 VSI7715:VSI7720 WCE7715:WCE7720 WMA7715:WMA7720 WVW7687:WVW7690 WVW7665:WVW7666 O7712:O7720 WVW7715:WVW7720 O7729:O7739 JK7729:JK7735 TG7729:TG7735 ADC7729:ADC7735 AMY7729:AMY7735 AWU7729:AWU7735 BGQ7729:BGQ7735 BQM7729:BQM7735 CAI7729:CAI7735 CKE7729:CKE7735 CUA7729:CUA7735 DDW7729:DDW7735 DNS7729:DNS7735 DXO7729:DXO7735 EHK7729:EHK7735 ERG7729:ERG7735 FBC7729:FBC7735 FKY7729:FKY7735 FUU7729:FUU7735 GEQ7729:GEQ7735 GOM7729:GOM7735 GYI7729:GYI7735 HIE7729:HIE7735 HSA7729:HSA7735 IBW7729:IBW7735 ILS7729:ILS7735 IVO7729:IVO7735 JFK7729:JFK7735 JPG7729:JPG7735 JZC7729:JZC7735 KIY7729:KIY7735 KSU7729:KSU7735 LCQ7729:LCQ7735 LMM7729:LMM7735 LWI7729:LWI7735 MGE7729:MGE7735 MQA7729:MQA7735 MZW7729:MZW7735 NJS7729:NJS7735 NTO7729:NTO7735 ODK7729:ODK7735 ONG7729:ONG7735 OXC7729:OXC7735 PGY7729:PGY7735 PQU7729:PQU7735 QAQ7729:QAQ7735 QKM7729:QKM7735 QUI7729:QUI7735 REE7729:REE7735 ROA7729:ROA7735 RXW7729:RXW7735 SHS7729:SHS7735 SRO7729:SRO7735 TBK7729:TBK7735 TLG7729:TLG7735 TVC7729:TVC7735 UEY7729:UEY7735 UOU7729:UOU7735 UYQ7729:UYQ7735 VIM7729:VIM7735 VSI7729:VSI7735 WCE7729:WCE7735 WMA7729:WMA7735 JK7715:JK7720 JK7931:JK7933 TG7931:TG7933 ADC7931:ADC7933 AMY7931:AMY7933 AWU7931:AWU7933 BGQ7931:BGQ7933 BQM7931:BQM7933 CAI7931:CAI7933 CKE7931:CKE7933 CUA7931:CUA7933 DDW7931:DDW7933 DNS7931:DNS7933 DXO7931:DXO7933 EHK7931:EHK7933 ERG7931:ERG7933 FBC7931:FBC7933 FKY7931:FKY7933 FUU7931:FUU7933 GEQ7931:GEQ7933 GOM7931:GOM7933 GYI7931:GYI7933 HIE7931:HIE7933 HSA7931:HSA7933 IBW7931:IBW7933 ILS7931:ILS7933 IVO7931:IVO7933 JFK7931:JFK7933 JPG7931:JPG7933 JZC7931:JZC7933 KIY7931:KIY7933 KSU7931:KSU7933 LCQ7931:LCQ7933 LMM7931:LMM7933 LWI7931:LWI7933 MGE7931:MGE7933 MQA7931:MQA7933 MZW7931:MZW7933 NJS7931:NJS7933 NTO7931:NTO7933 ODK7931:ODK7933 ONG7931:ONG7933 OXC7931:OXC7933 PGY7931:PGY7933 PQU7931:PQU7933 QAQ7931:QAQ7933 QKM7931:QKM7933 QUI7931:QUI7933 REE7931:REE7933 ROA7931:ROA7933 RXW7931:RXW7933 SHS7931:SHS7933 SRO7931:SRO7933 TBK7931:TBK7933 TLG7931:TLG7933 TVC7931:TVC7933 UEY7931:UEY7933 UOU7931:UOU7933 UYQ7931:UYQ7933 VIM7931:VIM7933 VSI7931:VSI7933 WCE7931:WCE7933 TG8148 ADC8148 AMY8148 AWU8148 BGQ8148 BQM8148 CAI8148 CKE8148 CUA8148 DDW8148 DNS8148 DXO8148 EHK8148 ERG8148 FBC8148 FKY8148 FUU8148 GEQ8148 GOM8148 GYI8148 HIE8148 HSA8148 IBW8148 ILS8148 IVO8148 JFK8148 JPG8148 JZC8148 KIY8148 KSU8148 LCQ8148 LMM8148 LWI8148 MGE8148 MQA8148 MZW8148 NJS8148 NTO8148 ODK8148 ONG8148 OXC8148 PGY8148 PQU8148 QAQ8148 QKM8148 QUI8148 REE8148 ROA8148 RXW8148 SHS8148 SRO8148 TBK8148 TLG8148 TVC8148 UEY8148 UOU8148 UYQ8148 VIM8148 VSI8148 WCE8148 WMA8148 WVW8148 O8133:O8134 O1097 EHK8133:EHK8134 ERG8133:ERG8134 FBC8133:FBC8134 FBC7984:FBC7985 FKY7984:FKY7985 FUU7984:FUU7985 GEQ7984:GEQ7985 GOM7984:GOM7985 GYI7984:GYI7985 HIE7984:HIE7985 HSA7984:HSA7985 IBW7984:IBW7985 ILS7984:ILS7985 IVO7984:IVO7985 JFK7984:JFK7985 JPG7984:JPG7985 JZC7984:JZC7985 KIY7984:KIY7985 KSU7984:KSU7985 LCQ7984:LCQ7985 LMM7984:LMM7985 LWI7984:LWI7985 MGE7984:MGE7985 MQA7984:MQA7985 MZW7984:MZW7985 NJS7984:NJS7985 NTO7984:NTO7985 ODK7984:ODK7985 ONG7984:ONG7985 OXC7984:OXC7985 PGY7984:PGY7985 PQU7984:PQU7985 QAQ7984:QAQ7985 QKM7984:QKM7985 QUI7984:QUI7985 REE7984:REE7985 ROA7984:ROA7985 RXW7984:RXW7985 SHS7984:SHS7985 SRO7984:SRO7985 TBK7984:TBK7985 TLG7984:TLG7985 TVC7984:TVC7985 UEY7984:UEY7985 UOU7984:UOU7985 UYQ7984:UYQ7985 VIM7984:VIM7985 VSI7984:VSI7985 WCE7984:WCE7985 WMA7984:WMA7985 WVW7984:WVW7985 O1120:O1122 JK7990:JK7993 TG7990:TG7993 ADC7990:ADC7993 AMY7990:AMY7993 AWU7990:AWU7993 BGQ7990:BGQ7993 BQM7990:BQM7993 CAI7990:CAI7993 CKE7990:CKE7993 CUA7990:CUA7993 DDW7990:DDW7993 DNS7990:DNS7993 DXO7990:DXO7993 EHK7984:EHK7985 EHK7990:EHK7993 ERG7990:ERG7993 FBC7990:FBC7993 FKY7990:FKY7993 FUU7990:FUU7993 GEQ7990:GEQ7993 GOM7990:GOM7993 GYI7990:GYI7993 HIE7990:HIE7993 HSA7990:HSA7993 IBW7990:IBW7993 ILS7990:ILS7993 IVO7990:IVO7993 JFK7990:JFK7993 JPG7990:JPG7993 JZC7990:JZC7993 KIY7990:KIY7993 KSU7990:KSU7993 LCQ7990:LCQ7993 LMM7990:LMM7993 LWI7990:LWI7993 MGE7990:MGE7993 MQA7990:MQA7993 MZW7990:MZW7993 NJS7990:NJS7993 NTO7990:NTO7993 ODK7990:ODK7993 ONG7990:ONG7993 OXC7990:OXC7993 PGY7990:PGY7993 PQU7990:PQU7993 QAQ7990:QAQ7993 QKM7990:QKM7993 QUI7990:QUI7993 REE7990:REE7993 ROA7990:ROA7993 RXW7990:RXW7993 SHS7990:SHS7993 SRO7990:SRO7993 TBK7990:TBK7993 TLG7990:TLG7993 TVC7990:TVC7993 UEY7990:UEY7993 UOU7990:UOU7993 UYQ7990:UYQ7993 VIM7990:VIM7993 VSI7990:VSI7993 WCE7990:WCE7993 WMA7990:WMA7993 JK8133:JK8134 TG8133:TG8134 ADC8133:ADC8134 AMY8133:AMY8134 AWU8133:AWU8134 BGQ8133:BGQ8134 BQM8133:BQM8134 CAI8133:CAI8134 CKE8133:CKE8134 CUA8133:CUA8134 DDW8133:DDW8134 DNS8133:DNS8134 DXO8133:DXO8134 O8128:O8129 JK8128:JK8129 TG8128:TG8129 ADC8128:ADC8129 AMY8128:AMY8129 AWU8128:AWU8129 BGQ8128:BGQ8129 BQM8128:BQM8129 CAI8128:CAI8129 CKE8128:CKE8129 CUA8128:CUA8129 DDW8128:DDW8129 DNS8128:DNS8129 DXO8128:DXO8129 EHK8128:EHK8129 ERG8128:ERG8129 FBC8128:FBC8129 FKY8128:FKY8129 FUU8128:FUU8129 GEQ8128:GEQ8129 GOM8128:GOM8129 GYI8128:GYI8129 HIE8128:HIE8129 HSA8128:HSA8129 IBW8128:IBW8129 ILS8128:ILS8129 IVO8128:IVO8129 JFK8128:JFK8129 JPG8128:JPG8129 JZC8128:JZC8129 KIY8128:KIY8129 KSU8128:KSU8129 LCQ8128:LCQ8129 LMM8128:LMM8129 LWI8128:LWI8129 MGE8128:MGE8129 MQA8128:MQA8129 MZW8128:MZW8129 NJS8128:NJS8129 NTO8128:NTO8129 ODK8128:ODK8129 ONG8128:ONG8129 OXC8128:OXC8129 PGY8128:PGY8129 PQU8128:PQU8129 QAQ8128:QAQ8129 QKM8128:QKM8129 QUI8128:QUI8129 REE8128:REE8129 ROA8128:ROA8129 RXW8128:RXW8129 SHS8128:SHS8129 SRO8128:SRO8129 TBK8128:TBK8129 TLG8128:TLG8129 TVC8128:TVC8129 UEY8128:UEY8129 UOU8128:UOU8129 UYQ8128:UYQ8129 VIM8128:VIM8129 VSI8128:VSI8129 WCE8128:WCE8129 WMA8128:WMA8129 DXO7958:DXO7970 O1124:O1128 JK8148 O8019:O8115 O5781 JK5781 TG5781 ADC5781 AMY5781 AWU5781 BGQ5781 BQM5781 CAI5781 CKE5781 CUA5781 DDW5781 DNS5781 DXO5781 EHK5781 ERG5781 FBC5781 FKY5781 FUU5781 GEQ5781 GOM5781 GYI5781 HIE5781 HSA5781 IBW5781 ILS5781 IVO5781 JFK5781 JPG5781 JZC5781 KIY5781 KSU5781 LCQ5781 LMM5781 LWI5781 MGE5781 MQA5781 MZW5781 NJS5781 NTO5781 ODK5781 ONG5781 OXC5781 PGY5781 PQU5781 QAQ5781 QKM5781 QUI5781 REE5781 ROA5781 RXW5781 SHS5781 SRO5781 TBK5781 TLG5781 TVC5781 UEY5781 UOU5781 UYQ5781 VIM5781 VSI5781 WCE5781 WMA5781 WVW5781 O5831:O5842 JK5831:JK5842 TG5831:TG5842 ADC5831:ADC5842 AMY5831:AMY5842 AWU5831:AWU5842 BGQ5831:BGQ5842 BQM5831:BQM5842 CAI5831:CAI5842 CKE5831:CKE5842 CUA5831:CUA5842 DDW5831:DDW5842 DNS5831:DNS5842 DXO5831:DXO5842 EHK5831:EHK5842 ERG5831:ERG5842 FBC5831:FBC5842 FKY5831:FKY5842 FUU5831:FUU5842 GEQ5831:GEQ5842 GOM5831:GOM5842 GYI5831:GYI5842 HIE5831:HIE5842 HSA5831:HSA5842 IBW5831:IBW5842 ILS5831:ILS5842 IVO5831:IVO5842 JFK5831:JFK5842 JPG5831:JPG5842 JZC5831:JZC5842 KIY5831:KIY5842 KSU5831:KSU5842 LCQ5831:LCQ5842 LMM5831:LMM5842 LWI5831:LWI5842 MGE5831:MGE5842 MQA5831:MQA5842 MZW5831:MZW5842 NJS5831:NJS5842 NTO5831:NTO5842 ODK5831:ODK5842 ONG5831:ONG5842 OXC5831:OXC5842 PGY5831:PGY5842 PQU5831:PQU5842 QAQ5831:QAQ5842 QKM5831:QKM5842 QUI5831:QUI5842 REE5831:REE5842 ROA5831:ROA5842 RXW5831:RXW5842 SHS5831:SHS5842 SRO5831:SRO5842 TBK5831:TBK5842 TLG5831:TLG5842 TVC5831:TVC5842 UEY5831:UEY5842 UOU5831:UOU5842 UYQ5831:UYQ5842 VIM5831:VIM5842 VSI5831:VSI5842 WCE5831:WCE5842 WMA5831:WMA5842 WVW5831:WVW5842 O5853 JK5877:JK5927 TG5877:TG5927 ADC5877:ADC5927 AMY5877:AMY5927 AWU5877:AWU5927 BGQ5877:BGQ5927 BQM5877:BQM5927 CAI5877:CAI5927 CKE5877:CKE5927 CUA5877:CUA5927 DDW5877:DDW5927 DNS5877:DNS5927 DXO5877:DXO5927 EHK5877:EHK5927 ERG5877:ERG5927 FBC5877:FBC5927 FKY5877:FKY5927 FUU5877:FUU5927 GEQ5877:GEQ5927 GOM5877:GOM5927 GYI5877:GYI5927 HIE5877:HIE5927 HSA5877:HSA5927 IBW5877:IBW5927 ILS5877:ILS5927 IVO5877:IVO5927 JFK5877:JFK5927 JPG5877:JPG5927 JZC5877:JZC5927 KIY5877:KIY5927 KSU5877:KSU5927 LCQ5877:LCQ5927 LMM5877:LMM5927 LWI5877:LWI5927 MGE5877:MGE5927 MQA5877:MQA5927 MZW5877:MZW5927 NJS5877:NJS5927 NTO5877:NTO5927 ODK5877:ODK5927 ONG5877:ONG5927 OXC5877:OXC5927 PGY5877:PGY5927 PQU5877:PQU5927 QAQ5877:QAQ5927 QKM5877:QKM5927 QUI5877:QUI5927 REE5877:REE5927 ROA5877:ROA5927 RXW5877:RXW5927 SHS5877:SHS5927 SRO5877:SRO5927 TBK5877:TBK5927 TLG5877:TLG5927 TVC5877:TVC5927 UEY5877:UEY5927 UOU5877:UOU5927 UYQ5877:UYQ5927 VIM5877:VIM5927 VSI5877:VSI5927 WCE5877:WCE5927 WMA5877:WMA5927 WVW5877:WVW5927 O5952:O5968 O6043:O6044 JK6043:JK6044 TG6043:TG6044 ADC6043:ADC6044 AMY6043:AMY6044 AWU6043:AWU6044 BGQ6043:BGQ6044 BQM6043:BQM6044 CAI6043:CAI6044 CKE6043:CKE6044 CUA6043:CUA6044 DDW6043:DDW6044 DNS6043:DNS6044 DXO6043:DXO6044 EHK6043:EHK6044 ERG6043:ERG6044 FBC6043:FBC6044 FKY6043:FKY6044 FUU6043:FUU6044 GEQ6043:GEQ6044 GOM6043:GOM6044 GYI6043:GYI6044 HIE6043:HIE6044 HSA6043:HSA6044 IBW6043:IBW6044 ILS6043:ILS6044 IVO6043:IVO6044 JFK6043:JFK6044 JPG6043:JPG6044 JZC6043:JZC6044 KIY6043:KIY6044 KSU6043:KSU6044 LCQ6043:LCQ6044 LMM6043:LMM6044 LWI6043:LWI6044 MGE6043:MGE6044 MQA6043:MQA6044 MZW6043:MZW6044 NJS6043:NJS6044 NTO6043:NTO6044 ODK6043:ODK6044 ONG6043:ONG6044 OXC6043:OXC6044 PGY6043:PGY6044 PQU6043:PQU6044 QAQ6043:QAQ6044 QKM6043:QKM6044 QUI6043:QUI6044 REE6043:REE6044 ROA6043:ROA6044 RXW6043:RXW6044 SHS6043:SHS6044 SRO6043:SRO6044 TBK6043:TBK6044 TLG6043:TLG6044 TVC6043:TVC6044 UEY6043:UEY6044 UOU6043:UOU6044 UYQ6043:UYQ6044 VIM6043:VIM6044 VSI6043:VSI6044 WCE6043:WCE6044 WMA6043:WMA6044 WVW6043:WVW6044 O6019 O6069:O6077 JK6069:JK6071 TG6069:TG6071 ADC6069:ADC6071 AMY6069:AMY6071 AWU6069:AWU6071 BGQ6069:BGQ6071 BQM6069:BQM6071 CAI6069:CAI6071 CKE6069:CKE6071 CUA6069:CUA6071 DDW6069:DDW6071 DNS6069:DNS6071 DXO6069:DXO6071 EHK6069:EHK6071 ERG6069:ERG6071 FBC6069:FBC6071 FKY6069:FKY6071 FUU6069:FUU6071 GEQ6069:GEQ6071 GOM6069:GOM6071 GYI6069:GYI6071 HIE6069:HIE6071 HSA6069:HSA6071 IBW6069:IBW6071 ILS6069:ILS6071 IVO6069:IVO6071 JFK6069:JFK6071 JPG6069:JPG6071 JZC6069:JZC6071 KIY6069:KIY6071 KSU6069:KSU6071 LCQ6069:LCQ6071 LMM6069:LMM6071 LWI6069:LWI6071 MGE6069:MGE6071 MQA6069:MQA6071 MZW6069:MZW6071 NJS6069:NJS6071 NTO6069:NTO6071 ODK6069:ODK6071 ONG6069:ONG6071 OXC6069:OXC6071 PGY6069:PGY6071 PQU6069:PQU6071 QAQ6069:QAQ6071 QKM6069:QKM6071 QUI6069:QUI6071 REE6069:REE6071 ROA6069:ROA6071 RXW6069:RXW6071 SHS6069:SHS6071 SRO6069:SRO6071 TBK6069:TBK6071 TLG6069:TLG6071 TVC6069:TVC6071 UEY6069:UEY6071 UOU6069:UOU6071 UYQ6069:UYQ6071 VIM6069:VIM6071 VSI6069:VSI6071 WCE6069:WCE6071 WMA6069:WMA6071 WVW6069:WVW6071 O7156:O7164 JK7156:JK7164 TG7156:TG7164 ADC7156:ADC7164 AMY7156:AMY7164 AWU7156:AWU7164 BGQ7156:BGQ7164 BQM7156:BQM7164 CAI7156:CAI7164 CKE7156:CKE7164 CUA7156:CUA7164 DDW7156:DDW7164 DNS7156:DNS7164 DXO7156:DXO7164 EHK7156:EHK7164 ERG7156:ERG7164 FBC7156:FBC7164 FKY7156:FKY7164 FUU7156:FUU7164 GEQ7156:GEQ7164 GOM7156:GOM7164 GYI7156:GYI7164 HIE7156:HIE7164 HSA7156:HSA7164 IBW7156:IBW7164 ILS7156:ILS7164 IVO7156:IVO7164 JFK7156:JFK7164 JPG7156:JPG7164 JZC7156:JZC7164 KIY7156:KIY7164 KSU7156:KSU7164 LCQ7156:LCQ7164 LMM7156:LMM7164 LWI7156:LWI7164 MGE7156:MGE7164 MQA7156:MQA7164 MZW7156:MZW7164 NJS7156:NJS7164 NTO7156:NTO7164 ODK7156:ODK7164 ONG7156:ONG7164 OXC7156:OXC7164 PGY7156:PGY7164 PQU7156:PQU7164 QAQ7156:QAQ7164 QKM7156:QKM7164 QUI7156:QUI7164 REE7156:REE7164 ROA7156:ROA7164 RXW7156:RXW7164 SHS7156:SHS7164 SRO7156:SRO7164 TBK7156:TBK7164 TLG7156:TLG7164 TVC7156:TVC7164 UEY7156:UEY7164 UOU7156:UOU7164 UYQ7156:UYQ7164 VIM7156:VIM7164 VSI7156:VSI7164 WCE7156:WCE7164 WMA7156:WMA7164 WVW7156:WVW7164 O7180:O7182 JK7180:JK7182 TG7180:TG7182 ADC7180:ADC7182 AMY7180:AMY7182 AWU7180:AWU7182 BGQ7180:BGQ7182 BQM7180:BQM7182 CAI7180:CAI7182 CKE7180:CKE7182 CUA7180:CUA7182 DDW7180:DDW7182 DNS7180:DNS7182 DXO7180:DXO7182 EHK7180:EHK7182 ERG7180:ERG7182 FBC7180:FBC7182 FKY7180:FKY7182 FUU7180:FUU7182 GEQ7180:GEQ7182 GOM7180:GOM7182 GYI7180:GYI7182 HIE7180:HIE7182 HSA7180:HSA7182 IBW7180:IBW7182 ILS7180:ILS7182 IVO7180:IVO7182 JFK7180:JFK7182 JPG7180:JPG7182 JZC7180:JZC7182 KIY7180:KIY7182 KSU7180:KSU7182 LCQ7180:LCQ7182 LMM7180:LMM7182 LWI7180:LWI7182 MGE7180:MGE7182 MQA7180:MQA7182 MZW7180:MZW7182 NJS7180:NJS7182 NTO7180:NTO7182 ODK7180:ODK7182 ONG7180:ONG7182 OXC7180:OXC7182 PGY7180:PGY7182 PQU7180:PQU7182 QAQ7180:QAQ7182 QKM7180:QKM7182 QUI7180:QUI7182 REE7180:REE7182 ROA7180:ROA7182 RXW7180:RXW7182 SHS7180:SHS7182 SRO7180:SRO7182 TBK7180:TBK7182 TLG7180:TLG7182 TVC7180:TVC7182 UEY7180:UEY7182 UOU7180:UOU7182 UYQ7180:UYQ7182 VIM7180:VIM7182 VSI7180:VSI7182 WCE7180:WCE7182 WMA7180:WMA7182 WVW7180:WVW7182 O7186:O7187 JK7186 TG7186 ADC7186 AMY7186 AWU7186 BGQ7186 BQM7186 CAI7186 CKE7186 CUA7186 DDW7186 DNS7186 DXO7186 EHK7186 ERG7186 FBC7186 FKY7186 FUU7186 GEQ7186 GOM7186 GYI7186 HIE7186 HSA7186 IBW7186 ILS7186 IVO7186 JFK7186 JPG7186 JZC7186 KIY7186 KSU7186 LCQ7186 LMM7186 LWI7186 MGE7186 MQA7186 MZW7186 NJS7186 NTO7186 ODK7186 ONG7186 OXC7186 PGY7186 PQU7186 QAQ7186 QKM7186 QUI7186 REE7186 ROA7186 RXW7186 SHS7186 SRO7186 TBK7186 TLG7186 TVC7186 UEY7186 UOU7186 UYQ7186 VIM7186 VSI7186 WCE7186 WMA7186 WVW7186 M7187 O7193:O7194 JK7193:JK7194 TG7193:TG7194 ADC7193:ADC7194 AMY7193:AMY7194 AWU7193:AWU7194 BGQ7193:BGQ7194 BQM7193:BQM7194 CAI7193:CAI7194 CKE7193:CKE7194 CUA7193:CUA7194 DDW7193:DDW7194 DNS7193:DNS7194 DXO7193:DXO7194 EHK7193:EHK7194 ERG7193:ERG7194 FBC7193:FBC7194 FKY7193:FKY7194 FUU7193:FUU7194 GEQ7193:GEQ7194 GOM7193:GOM7194 GYI7193:GYI7194 HIE7193:HIE7194 HSA7193:HSA7194 IBW7193:IBW7194 ILS7193:ILS7194 IVO7193:IVO7194 JFK7193:JFK7194 JPG7193:JPG7194 JZC7193:JZC7194 KIY7193:KIY7194 KSU7193:KSU7194 LCQ7193:LCQ7194 LMM7193:LMM7194 LWI7193:LWI7194 MGE7193:MGE7194 MQA7193:MQA7194 MZW7193:MZW7194 NJS7193:NJS7194 NTO7193:NTO7194 ODK7193:ODK7194 ONG7193:ONG7194 OXC7193:OXC7194 PGY7193:PGY7194 PQU7193:PQU7194 QAQ7193:QAQ7194 QKM7193:QKM7194 QUI7193:QUI7194 REE7193:REE7194 ROA7193:ROA7194 RXW7193:RXW7194 SHS7193:SHS7194 SRO7193:SRO7194 TBK7193:TBK7194 TLG7193:TLG7194 TVC7193:TVC7194 UEY7193:UEY7194 UOU7193:UOU7194 UYQ7193:UYQ7194 VIM7193:VIM7194 VSI7193:VSI7194 WCE7193:WCE7194 WMA7193:WMA7194 WVW7193:WVW7194 O7198 JK7198 TG7198 ADC7198 AMY7198 AWU7198 BGQ7198 BQM7198 CAI7198 CKE7198 CUA7198 DDW7198 DNS7198 DXO7198 EHK7198 ERG7198 FBC7198 FKY7198 FUU7198 GEQ7198 GOM7198 GYI7198 HIE7198 HSA7198 IBW7198 ILS7198 IVO7198 JFK7198 JPG7198 JZC7198 KIY7198 KSU7198 LCQ7198 LMM7198 LWI7198 MGE7198 MQA7198 MZW7198 NJS7198 NTO7198 ODK7198 ONG7198 OXC7198 PGY7198 PQU7198 QAQ7198 QKM7198 QUI7198 REE7198 ROA7198 RXW7198 SHS7198 SRO7198 TBK7198 TLG7198 TVC7198 UEY7198 UOU7198 UYQ7198 VIM7198 VSI7198 WCE7198 WMA7198 WVW7198 O7201:O7213 JK7201:JK7205 TG7201:TG7205 ADC7201:ADC7205 AMY7201:AMY7205 AWU7201:AWU7205 BGQ7201:BGQ7205 BQM7201:BQM7205 CAI7201:CAI7205 CKE7201:CKE7205 CUA7201:CUA7205 DDW7201:DDW7205 DNS7201:DNS7205 DXO7201:DXO7205 EHK7201:EHK7205 ERG7201:ERG7205 FBC7201:FBC7205 FKY7201:FKY7205 FUU7201:FUU7205 GEQ7201:GEQ7205 GOM7201:GOM7205 GYI7201:GYI7205 HIE7201:HIE7205 HSA7201:HSA7205 IBW7201:IBW7205 ILS7201:ILS7205 IVO7201:IVO7205 JFK7201:JFK7205 JPG7201:JPG7205 JZC7201:JZC7205 KIY7201:KIY7205 KSU7201:KSU7205 LCQ7201:LCQ7205 LMM7201:LMM7205 LWI7201:LWI7205 MGE7201:MGE7205 MQA7201:MQA7205 MZW7201:MZW7205 NJS7201:NJS7205 NTO7201:NTO7205 ODK7201:ODK7205 ONG7201:ONG7205 OXC7201:OXC7205 PGY7201:PGY7205 PQU7201:PQU7205 QAQ7201:QAQ7205 QKM7201:QKM7205 QUI7201:QUI7205 REE7201:REE7205 ROA7201:ROA7205 RXW7201:RXW7205 SHS7201:SHS7205 SRO7201:SRO7205 TBK7201:TBK7205 TLG7201:TLG7205 TVC7201:TVC7205 UEY7201:UEY7205 UOU7201:UOU7205 UYQ7201:UYQ7205 VIM7201:VIM7205 VSI7201:VSI7205 WCE7201:WCE7205 WMA7201:WMA7205 WVW7201:WVW7205 M7207 M7209 P7209 TG7236:TG7242 ADC7236:ADC7242 AMY7236:AMY7242 AWU7236:AWU7242 BGQ7236:BGQ7242 BQM7236:BQM7242 CAI7236:CAI7242 CKE7236:CKE7242 CUA7236:CUA7242 DDW7236:DDW7242 DNS7236:DNS7242 DXO7236:DXO7242 EHK7236:EHK7242 ERG7236:ERG7242 FBC7236:FBC7242 FKY7236:FKY7242 FUU7236:FUU7242 GEQ7236:GEQ7242 GOM7236:GOM7242 GYI7236:GYI7242 HIE7236:HIE7242 HSA7236:HSA7242 IBW7236:IBW7242 ILS7236:ILS7242 IVO7236:IVO7242 JFK7236:JFK7242 JPG7236:JPG7242 JZC7236:JZC7242 KIY7236:KIY7242 KSU7236:KSU7242 LCQ7236:LCQ7242 LMM7236:LMM7242 LWI7236:LWI7242 MGE7236:MGE7242 MQA7236:MQA7242 MZW7236:MZW7242 NJS7236:NJS7242 NTO7236:NTO7242 ODK7236:ODK7242 ONG7236:ONG7242 OXC7236:OXC7242 PGY7236:PGY7242 PQU7236:PQU7242 QAQ7236:QAQ7242 QKM7236:QKM7242 QUI7236:QUI7242 REE7236:REE7242 ROA7236:ROA7242 RXW7236:RXW7242 SHS7236:SHS7242 SRO7236:SRO7242 TBK7236:TBK7242 TLG7236:TLG7242 TVC7236:TVC7242 UEY7236:UEY7242 UOU7236:UOU7242 UYQ7236:UYQ7242 VIM7236:VIM7242 VSI7236:VSI7242 WCE7236:WCE7242 WMA7236:WMA7242 WVW7236:WVW7242 WVW7633:WVW7637 JK7236:JK7242 JK7654 TG7654 ADC7654 AMY7654 AWU7654 BGQ7654 BQM7654 CAI7654 CKE7654 CUA7654 DDW7654 DNS7654 DXO7654 EHK7654 ERG7654 FBC7654 FKY7654 FUU7654 GEQ7654 GOM7654 GYI7654 HIE7654 HSA7654 IBW7654 ILS7654 IVO7654 JFK7654 JPG7654 JZC7654 KIY7654 KSU7654 LCQ7654 LMM7654 LWI7654 MGE7654 MQA7654 MZW7654 NJS7654 NTO7654 ODK7654 ONG7654 OXC7654 PGY7654 PQU7654 QAQ7654 QKM7654 QUI7654 REE7654 ROA7654 RXW7654 SHS7654 SRO7654 TBK7654 TLG7654 TVC7654 UEY7654 UOU7654 UYQ7654 VIM7654 VSI7654 WCE7654 WMA7654 WVW7654 O7278 JK7278 TG7278 ADC7278 AMY7278 AWU7278 BGQ7278 BQM7278 CAI7278 CKE7278 CUA7278 DDW7278 DNS7278 DXO7278 EHK7278 ERG7278 FBC7278 FKY7278 FUU7278 GEQ7278 GOM7278 GYI7278 HIE7278 HSA7278 IBW7278 ILS7278 IVO7278 JFK7278 JPG7278 JZC7278 KIY7278 KSU7278 LCQ7278 LMM7278 LWI7278 MGE7278 MQA7278 MZW7278 NJS7278 NTO7278 ODK7278 ONG7278 OXC7278 PGY7278 PQU7278 QAQ7278 QKM7278 QUI7278 REE7278 ROA7278 RXW7278 SHS7278 SRO7278 TBK7278 TLG7278 TVC7278 UEY7278 UOU7278 UYQ7278 VIM7278 VSI7278 WCE7278 WMA7278 WVW7278 O7285:O7291 JK7286:JK7291 TG7286:TG7291 ADC7286:ADC7291 AMY7286:AMY7291 AWU7286:AWU7291 BGQ7286:BGQ7291 BQM7286:BQM7291 CAI7286:CAI7291 CKE7286:CKE7291 CUA7286:CUA7291 DDW7286:DDW7291 DNS7286:DNS7291 DXO7286:DXO7291 EHK7286:EHK7291 ERG7286:ERG7291 FBC7286:FBC7291 FKY7286:FKY7291 FUU7286:FUU7291 GEQ7286:GEQ7291 GOM7286:GOM7291 GYI7286:GYI7291 HIE7286:HIE7291 HSA7286:HSA7291 IBW7286:IBW7291 ILS7286:ILS7291 IVO7286:IVO7291 JFK7286:JFK7291 JPG7286:JPG7291 JZC7286:JZC7291 KIY7286:KIY7291 KSU7286:KSU7291 LCQ7286:LCQ7291 LMM7286:LMM7291 LWI7286:LWI7291 MGE7286:MGE7291 MQA7286:MQA7291 MZW7286:MZW7291 NJS7286:NJS7291 NTO7286:NTO7291 ODK7286:ODK7291 ONG7286:ONG7291 OXC7286:OXC7291 PGY7286:PGY7291 PQU7286:PQU7291 QAQ7286:QAQ7291 QKM7286:QKM7291 QUI7286:QUI7291 REE7286:REE7291 ROA7286:ROA7291 RXW7286:RXW7291 SHS7286:SHS7291 SRO7286:SRO7291 TBK7286:TBK7291 TLG7286:TLG7291 TVC7286:TVC7291 UEY7286:UEY7291 UOU7286:UOU7291 UYQ7286:UYQ7291 VIM7286:VIM7291 VSI7286:VSI7291 WCE7286:WCE7291 WMA7286:WMA7291 WVW7286:WVW7291 O7294 O7299:O7306 JK7302:JK7303 TG7302:TG7303 ADC7302:ADC7303 AMY7302:AMY7303 AWU7302:AWU7303 BGQ7302:BGQ7303 BQM7302:BQM7303 CAI7302:CAI7303 CKE7302:CKE7303 CUA7302:CUA7303 DDW7302:DDW7303 DNS7302:DNS7303 DXO7302:DXO7303 EHK7302:EHK7303 ERG7302:ERG7303 FBC7302:FBC7303 FKY7302:FKY7303 FUU7302:FUU7303 GEQ7302:GEQ7303 GOM7302:GOM7303 GYI7302:GYI7303 HIE7302:HIE7303 HSA7302:HSA7303 IBW7302:IBW7303 ILS7302:ILS7303 IVO7302:IVO7303 JFK7302:JFK7303 JPG7302:JPG7303 JZC7302:JZC7303 KIY7302:KIY7303 KSU7302:KSU7303 LCQ7302:LCQ7303 LMM7302:LMM7303 LWI7302:LWI7303 MGE7302:MGE7303 MQA7302:MQA7303 MZW7302:MZW7303 NJS7302:NJS7303 NTO7302:NTO7303 ODK7302:ODK7303 ONG7302:ONG7303 OXC7302:OXC7303 PGY7302:PGY7303 PQU7302:PQU7303 QAQ7302:QAQ7303 QKM7302:QKM7303 QUI7302:QUI7303 REE7302:REE7303 ROA7302:ROA7303 RXW7302:RXW7303 SHS7302:SHS7303 SRO7302:SRO7303 TBK7302:TBK7303 TLG7302:TLG7303 TVC7302:TVC7303 UEY7302:UEY7303 UOU7302:UOU7303 UYQ7302:UYQ7303 VIM7302:VIM7303 VSI7302:VSI7303 WCE7302:WCE7303 WMA7302:WMA7303 WVW7302:WVW7303 O7309 JK7309 TG7309 ADC7309 AMY7309 AWU7309 BGQ7309 BQM7309 CAI7309 CKE7309 CUA7309 DDW7309 DNS7309 DXO7309 EHK7309 ERG7309 FBC7309 FKY7309 FUU7309 GEQ7309 GOM7309 GYI7309 HIE7309 HSA7309 IBW7309 ILS7309 IVO7309 JFK7309 JPG7309 JZC7309 KIY7309 KSU7309 LCQ7309 LMM7309 LWI7309 MGE7309 MQA7309 MZW7309 NJS7309 NTO7309 ODK7309 ONG7309 OXC7309 PGY7309 PQU7309 QAQ7309 QKM7309 QUI7309 REE7309 ROA7309 RXW7309 SHS7309 SRO7309 TBK7309 TLG7309 TVC7309 UEY7309 UOU7309 UYQ7309 VIM7309 VSI7309 WCE7309 WMA7309 WVW7309 O7312:O7313 JK7312:JK7313 TG7312:TG7313 ADC7312:ADC7313 AMY7312:AMY7313 AWU7312:AWU7313 BGQ7312:BGQ7313 BQM7312:BQM7313 CAI7312:CAI7313 CKE7312:CKE7313 CUA7312:CUA7313 DDW7312:DDW7313 DNS7312:DNS7313 DXO7312:DXO7313 EHK7312:EHK7313 ERG7312:ERG7313 FBC7312:FBC7313 FKY7312:FKY7313 FUU7312:FUU7313 GEQ7312:GEQ7313 GOM7312:GOM7313 GYI7312:GYI7313 HIE7312:HIE7313 HSA7312:HSA7313 IBW7312:IBW7313 ILS7312:ILS7313 IVO7312:IVO7313 JFK7312:JFK7313 JPG7312:JPG7313 JZC7312:JZC7313 KIY7312:KIY7313 KSU7312:KSU7313 LCQ7312:LCQ7313 LMM7312:LMM7313 LWI7312:LWI7313 MGE7312:MGE7313 MQA7312:MQA7313 MZW7312:MZW7313 NJS7312:NJS7313 NTO7312:NTO7313 ODK7312:ODK7313 ONG7312:ONG7313 OXC7312:OXC7313 PGY7312:PGY7313 PQU7312:PQU7313 QAQ7312:QAQ7313 QKM7312:QKM7313 QUI7312:QUI7313 REE7312:REE7313 ROA7312:ROA7313 RXW7312:RXW7313 SHS7312:SHS7313 SRO7312:SRO7313 TBK7312:TBK7313 TLG7312:TLG7313 TVC7312:TVC7313 UEY7312:UEY7313 UOU7312:UOU7313 UYQ7312:UYQ7313 VIM7312:VIM7313 VSI7312:VSI7313 WCE7312:WCE7313 WMA7312:WMA7313 WVW7312:WVW7313 O7318:O7329 JK7319:JK7325 TG7319:TG7325 ADC7319:ADC7325 AMY7319:AMY7325 AWU7319:AWU7325 BGQ7319:BGQ7325 BQM7319:BQM7325 CAI7319:CAI7325 CKE7319:CKE7325 CUA7319:CUA7325 DDW7319:DDW7325 DNS7319:DNS7325 DXO7319:DXO7325 EHK7319:EHK7325 ERG7319:ERG7325 FBC7319:FBC7325 FKY7319:FKY7325 FUU7319:FUU7325 GEQ7319:GEQ7325 GOM7319:GOM7325 GYI7319:GYI7325 HIE7319:HIE7325 HSA7319:HSA7325 IBW7319:IBW7325 ILS7319:ILS7325 IVO7319:IVO7325 JFK7319:JFK7325 JPG7319:JPG7325 JZC7319:JZC7325 KIY7319:KIY7325 KSU7319:KSU7325 LCQ7319:LCQ7325 LMM7319:LMM7325 LWI7319:LWI7325 MGE7319:MGE7325 MQA7319:MQA7325 MZW7319:MZW7325 NJS7319:NJS7325 NTO7319:NTO7325 ODK7319:ODK7325 ONG7319:ONG7325 OXC7319:OXC7325 PGY7319:PGY7325 PQU7319:PQU7325 QAQ7319:QAQ7325 QKM7319:QKM7325 QUI7319:QUI7325 REE7319:REE7325 ROA7319:ROA7325 RXW7319:RXW7325 SHS7319:SHS7325 SRO7319:SRO7325 TBK7319:TBK7325 TLG7319:TLG7325 TVC7319:TVC7325 UEY7319:UEY7325 UOU7319:UOU7325 UYQ7319:UYQ7325 VIM7319:VIM7325 VSI7319:VSI7325 WCE7319:WCE7325 WMA7319:WMA7325 WVW7319:WVW7325 P7326 O7336 JK7336 TG7336 ADC7336 AMY7336 AWU7336 BGQ7336 BQM7336 CAI7336 CKE7336 CUA7336 DDW7336 DNS7336 DXO7336 EHK7336 ERG7336 FBC7336 FKY7336 FUU7336 GEQ7336 GOM7336 GYI7336 HIE7336 HSA7336 IBW7336 ILS7336 IVO7336 JFK7336 JPG7336 JZC7336 KIY7336 KSU7336 LCQ7336 LMM7336 LWI7336 MGE7336 MQA7336 MZW7336 NJS7336 NTO7336 ODK7336 ONG7336 OXC7336 PGY7336 PQU7336 QAQ7336 QKM7336 QUI7336 REE7336 ROA7336 RXW7336 SHS7336 SRO7336 TBK7336 TLG7336 TVC7336 UEY7336 UOU7336 UYQ7336 VIM7336 VSI7336 WCE7336 WMA7336 WVW7336 O7349:O7355 JK7349:JK7355 TG7349:TG7355 ADC7349:ADC7355 AMY7349:AMY7355 AWU7349:AWU7355 BGQ7349:BGQ7355 BQM7349:BQM7355 CAI7349:CAI7355 CKE7349:CKE7355 CUA7349:CUA7355 DDW7349:DDW7355 DNS7349:DNS7355 DXO7349:DXO7355 EHK7349:EHK7355 ERG7349:ERG7355 FBC7349:FBC7355 FKY7349:FKY7355 FUU7349:FUU7355 GEQ7349:GEQ7355 GOM7349:GOM7355 GYI7349:GYI7355 HIE7349:HIE7355 HSA7349:HSA7355 IBW7349:IBW7355 ILS7349:ILS7355 IVO7349:IVO7355 JFK7349:JFK7355 JPG7349:JPG7355 JZC7349:JZC7355 KIY7349:KIY7355 KSU7349:KSU7355 LCQ7349:LCQ7355 LMM7349:LMM7355 LWI7349:LWI7355 MGE7349:MGE7355 MQA7349:MQA7355 MZW7349:MZW7355 NJS7349:NJS7355 NTO7349:NTO7355 ODK7349:ODK7355 ONG7349:ONG7355 OXC7349:OXC7355 PGY7349:PGY7355 PQU7349:PQU7355 QAQ7349:QAQ7355 QKM7349:QKM7355 QUI7349:QUI7355 REE7349:REE7355 ROA7349:ROA7355 RXW7349:RXW7355 SHS7349:SHS7355 SRO7349:SRO7355 TBK7349:TBK7355 TLG7349:TLG7355 TVC7349:TVC7355 UEY7349:UEY7355 UOU7349:UOU7355 UYQ7349:UYQ7355 VIM7349:VIM7355 VSI7349:VSI7355 WCE7349:WCE7355 WMA7349:WMA7355 WVW7349:WVW7355 O7364:O7374 JK7369:JK7374 TG7369:TG7374 ADC7369:ADC7374 AMY7369:AMY7374 AWU7369:AWU7374 BGQ7369:BGQ7374 BQM7369:BQM7374 CAI7369:CAI7374 CKE7369:CKE7374 CUA7369:CUA7374 DDW7369:DDW7374 DNS7369:DNS7374 DXO7369:DXO7374 EHK7369:EHK7374 ERG7369:ERG7374 FBC7369:FBC7374 FKY7369:FKY7374 FUU7369:FUU7374 GEQ7369:GEQ7374 GOM7369:GOM7374 GYI7369:GYI7374 HIE7369:HIE7374 HSA7369:HSA7374 IBW7369:IBW7374 ILS7369:ILS7374 IVO7369:IVO7374 JFK7369:JFK7374 JPG7369:JPG7374 JZC7369:JZC7374 KIY7369:KIY7374 KSU7369:KSU7374 LCQ7369:LCQ7374 LMM7369:LMM7374 LWI7369:LWI7374 MGE7369:MGE7374 MQA7369:MQA7374 MZW7369:MZW7374 NJS7369:NJS7374 NTO7369:NTO7374 ODK7369:ODK7374 ONG7369:ONG7374 OXC7369:OXC7374 PGY7369:PGY7374 PQU7369:PQU7374 QAQ7369:QAQ7374 QKM7369:QKM7374 QUI7369:QUI7374 REE7369:REE7374 ROA7369:ROA7374 RXW7369:RXW7374 SHS7369:SHS7374 SRO7369:SRO7374 TBK7369:TBK7374 TLG7369:TLG7374 TVC7369:TVC7374 UEY7369:UEY7374 UOU7369:UOU7374 UYQ7369:UYQ7374 VIM7369:VIM7374 VSI7369:VSI7374 WCE7369:WCE7374 WMA7369:WMA7374 WVW7369:WVW7374 WVW7377:WVW7380 JK7377:JK7380 TG7377:TG7380 ADC7377:ADC7380 AMY7377:AMY7380 AWU7377:AWU7380 BGQ7377:BGQ7380 BQM7377:BQM7380 CAI7377:CAI7380 CKE7377:CKE7380 CUA7377:CUA7380 DDW7377:DDW7380 DNS7377:DNS7380 DXO7377:DXO7380 EHK7377:EHK7380 ERG7377:ERG7380 FBC7377:FBC7380 FKY7377:FKY7380 FUU7377:FUU7380 GEQ7377:GEQ7380 GOM7377:GOM7380 GYI7377:GYI7380 HIE7377:HIE7380 HSA7377:HSA7380 IBW7377:IBW7380 ILS7377:ILS7380 IVO7377:IVO7380 JFK7377:JFK7380 JPG7377:JPG7380 JZC7377:JZC7380 KIY7377:KIY7380 KSU7377:KSU7380 LCQ7377:LCQ7380 LMM7377:LMM7380 LWI7377:LWI7380 MGE7377:MGE7380 MQA7377:MQA7380 MZW7377:MZW7380 NJS7377:NJS7380 NTO7377:NTO7380 ODK7377:ODK7380 ONG7377:ONG7380 OXC7377:OXC7380 PGY7377:PGY7380 PQU7377:PQU7380 QAQ7377:QAQ7380 QKM7377:QKM7380 QUI7377:QUI7380 REE7377:REE7380 ROA7377:ROA7380 RXW7377:RXW7380 SHS7377:SHS7380 SRO7377:SRO7380 TBK7377:TBK7380 TLG7377:TLG7380 TVC7377:TVC7380 UEY7377:UEY7380 UOU7377:UOU7380 UYQ7377:UYQ7380 VIM7377:VIM7380 VSI7377:VSI7380 WCE7377:WCE7380 WMA7377:WMA7380 O7377:O7388 O7400 JK7400 TG7400 ADC7400 AMY7400 AWU7400 BGQ7400 BQM7400 CAI7400 CKE7400 CUA7400 DDW7400 DNS7400 DXO7400 EHK7400 ERG7400 FBC7400 FKY7400 FUU7400 GEQ7400 GOM7400 GYI7400 HIE7400 HSA7400 IBW7400 ILS7400 IVO7400 JFK7400 JPG7400 JZC7400 KIY7400 KSU7400 LCQ7400 LMM7400 LWI7400 MGE7400 MQA7400 MZW7400 NJS7400 NTO7400 ODK7400 ONG7400 OXC7400 PGY7400 PQU7400 QAQ7400 QKM7400 QUI7400 REE7400 ROA7400 RXW7400 SHS7400 SRO7400 TBK7400 TLG7400 TVC7400 UEY7400 UOU7400 UYQ7400 VIM7400 VSI7400 WCE7400 WMA7400 WVW7400 O7405:O7406 JK7405:JK7406 TG7405:TG7406 ADC7405:ADC7406 AMY7405:AMY7406 AWU7405:AWU7406 BGQ7405:BGQ7406 BQM7405:BQM7406 CAI7405:CAI7406 CKE7405:CKE7406 CUA7405:CUA7406 DDW7405:DDW7406 DNS7405:DNS7406 DXO7405:DXO7406 EHK7405:EHK7406 ERG7405:ERG7406 FBC7405:FBC7406 FKY7405:FKY7406 FUU7405:FUU7406 GEQ7405:GEQ7406 GOM7405:GOM7406 GYI7405:GYI7406 HIE7405:HIE7406 HSA7405:HSA7406 IBW7405:IBW7406 ILS7405:ILS7406 IVO7405:IVO7406 JFK7405:JFK7406 JPG7405:JPG7406 JZC7405:JZC7406 KIY7405:KIY7406 KSU7405:KSU7406 LCQ7405:LCQ7406 LMM7405:LMM7406 LWI7405:LWI7406 MGE7405:MGE7406 MQA7405:MQA7406 MZW7405:MZW7406 NJS7405:NJS7406 NTO7405:NTO7406 ODK7405:ODK7406 ONG7405:ONG7406 OXC7405:OXC7406 PGY7405:PGY7406 PQU7405:PQU7406 QAQ7405:QAQ7406 QKM7405:QKM7406 QUI7405:QUI7406 REE7405:REE7406 ROA7405:ROA7406 RXW7405:RXW7406 SHS7405:SHS7406 SRO7405:SRO7406 TBK7405:TBK7406 TLG7405:TLG7406 TVC7405:TVC7406 UEY7405:UEY7406 UOU7405:UOU7406 UYQ7405:UYQ7406 VIM7405:VIM7406 VSI7405:VSI7406 WCE7405:WCE7406 WMA7405:WMA7406 WVW7405:WVW7406 O7415:O7422 JK7415:JK7422 TG7415:TG7422 ADC7415:ADC7422 AMY7415:AMY7422 AWU7415:AWU7422 BGQ7415:BGQ7422 BQM7415:BQM7422 CAI7415:CAI7422 CKE7415:CKE7422 CUA7415:CUA7422 DDW7415:DDW7422 DNS7415:DNS7422 DXO7415:DXO7422 EHK7415:EHK7422 ERG7415:ERG7422 FBC7415:FBC7422 FKY7415:FKY7422 FUU7415:FUU7422 GEQ7415:GEQ7422 GOM7415:GOM7422 GYI7415:GYI7422 HIE7415:HIE7422 HSA7415:HSA7422 IBW7415:IBW7422 ILS7415:ILS7422 IVO7415:IVO7422 JFK7415:JFK7422 JPG7415:JPG7422 JZC7415:JZC7422 KIY7415:KIY7422 KSU7415:KSU7422 LCQ7415:LCQ7422 LMM7415:LMM7422 LWI7415:LWI7422 MGE7415:MGE7422 MQA7415:MQA7422 MZW7415:MZW7422 NJS7415:NJS7422 NTO7415:NTO7422 ODK7415:ODK7422 ONG7415:ONG7422 OXC7415:OXC7422 PGY7415:PGY7422 PQU7415:PQU7422 QAQ7415:QAQ7422 QKM7415:QKM7422 QUI7415:QUI7422 REE7415:REE7422 ROA7415:ROA7422 RXW7415:RXW7422 SHS7415:SHS7422 SRO7415:SRO7422 TBK7415:TBK7422 TLG7415:TLG7422 TVC7415:TVC7422 UEY7415:UEY7422 UOU7415:UOU7422 UYQ7415:UYQ7422 VIM7415:VIM7422 VSI7415:VSI7422 WCE7415:WCE7422 WMA7415:WMA7422 WVW7415:WVW7422 O7441:O7447 JK7441:JK7447 TG7441:TG7447 ADC7441:ADC7447 AMY7441:AMY7447 AWU7441:AWU7447 BGQ7441:BGQ7447 BQM7441:BQM7447 CAI7441:CAI7447 CKE7441:CKE7447 CUA7441:CUA7447 DDW7441:DDW7447 DNS7441:DNS7447 DXO7441:DXO7447 EHK7441:EHK7447 ERG7441:ERG7447 FBC7441:FBC7447 FKY7441:FKY7447 FUU7441:FUU7447 GEQ7441:GEQ7447 GOM7441:GOM7447 GYI7441:GYI7447 HIE7441:HIE7447 HSA7441:HSA7447 IBW7441:IBW7447 ILS7441:ILS7447 IVO7441:IVO7447 JFK7441:JFK7447 JPG7441:JPG7447 JZC7441:JZC7447 KIY7441:KIY7447 KSU7441:KSU7447 LCQ7441:LCQ7447 LMM7441:LMM7447 LWI7441:LWI7447 MGE7441:MGE7447 MQA7441:MQA7447 MZW7441:MZW7447 NJS7441:NJS7447 NTO7441:NTO7447 ODK7441:ODK7447 ONG7441:ONG7447 OXC7441:OXC7447 PGY7441:PGY7447 PQU7441:PQU7447 QAQ7441:QAQ7447 QKM7441:QKM7447 QUI7441:QUI7447 REE7441:REE7447 ROA7441:ROA7447 RXW7441:RXW7447 SHS7441:SHS7447 SRO7441:SRO7447 TBK7441:TBK7447 TLG7441:TLG7447 TVC7441:TVC7447 UEY7441:UEY7447 UOU7441:UOU7447 UYQ7441:UYQ7447 VIM7441:VIM7447 VSI7441:VSI7447 WCE7441:WCE7447 WMA7441:WMA7447 WVW7441:WVW7447 JK7473:JK7477 TG7473:TG7477 ADC7473:ADC7477 AMY7473:AMY7477 AWU7473:AWU7477 BGQ7473:BGQ7477 BQM7473:BQM7477 CAI7473:CAI7477 CKE7473:CKE7477 CUA7473:CUA7477 DDW7473:DDW7477 DNS7473:DNS7477 DXO7473:DXO7477 EHK7473:EHK7477 ERG7473:ERG7477 FBC7473:FBC7477 FKY7473:FKY7477 FUU7473:FUU7477 GEQ7473:GEQ7477 GOM7473:GOM7477 GYI7473:GYI7477 HIE7473:HIE7477 HSA7473:HSA7477 IBW7473:IBW7477 ILS7473:ILS7477 IVO7473:IVO7477 JFK7473:JFK7477 JPG7473:JPG7477 JZC7473:JZC7477 KIY7473:KIY7477 KSU7473:KSU7477 LCQ7473:LCQ7477 LMM7473:LMM7477 LWI7473:LWI7477 MGE7473:MGE7477 MQA7473:MQA7477 MZW7473:MZW7477 NJS7473:NJS7477 NTO7473:NTO7477 ODK7473:ODK7477 ONG7473:ONG7477 OXC7473:OXC7477 PGY7473:PGY7477 PQU7473:PQU7477 QAQ7473:QAQ7477 QKM7473:QKM7477 QUI7473:QUI7477 REE7473:REE7477 ROA7473:ROA7477 RXW7473:RXW7477 SHS7473:SHS7477 SRO7473:SRO7477 TBK7473:TBK7477 TLG7473:TLG7477 TVC7473:TVC7477 UEY7473:UEY7477 UOU7473:UOU7477 UYQ7473:UYQ7477 VIM7473:VIM7477 VSI7473:VSI7477 WCE7473:WCE7477 WMA7473:WMA7477 WVW7473:WVW7477 O7473:O7525 JK7524:JK7525 TG7524:TG7525 ADC7524:ADC7525 AMY7524:AMY7525 AWU7524:AWU7525 BGQ7524:BGQ7525 BQM7524:BQM7525 CAI7524:CAI7525 CKE7524:CKE7525 CUA7524:CUA7525 DDW7524:DDW7525 DNS7524:DNS7525 DXO7524:DXO7525 EHK7524:EHK7525 ERG7524:ERG7525 FBC7524:FBC7525 FKY7524:FKY7525 FUU7524:FUU7525 GEQ7524:GEQ7525 GOM7524:GOM7525 GYI7524:GYI7525 HIE7524:HIE7525 HSA7524:HSA7525 IBW7524:IBW7525 ILS7524:ILS7525 IVO7524:IVO7525 JFK7524:JFK7525 JPG7524:JPG7525 JZC7524:JZC7525 KIY7524:KIY7525 KSU7524:KSU7525 LCQ7524:LCQ7525 LMM7524:LMM7525 LWI7524:LWI7525 MGE7524:MGE7525 MQA7524:MQA7525 MZW7524:MZW7525 NJS7524:NJS7525 NTO7524:NTO7525 ODK7524:ODK7525 ONG7524:ONG7525 OXC7524:OXC7525 PGY7524:PGY7525 PQU7524:PQU7525 QAQ7524:QAQ7525 QKM7524:QKM7525 QUI7524:QUI7525 REE7524:REE7525 ROA7524:ROA7525 RXW7524:RXW7525 SHS7524:SHS7525 SRO7524:SRO7525 TBK7524:TBK7525 TLG7524:TLG7525 TVC7524:TVC7525 UEY7524:UEY7525 UOU7524:UOU7525 UYQ7524:UYQ7525 VIM7524:VIM7525 VSI7524:VSI7525 WCE7524:WCE7525 WMA7524:WMA7525 WVW7524:WVW7525 O7527 JK7527 TG7527 ADC7527 AMY7527 AWU7527 BGQ7527 BQM7527 CAI7527 CKE7527 CUA7527 DDW7527 DNS7527 DXO7527 EHK7527 ERG7527 FBC7527 FKY7527 FUU7527 GEQ7527 GOM7527 GYI7527 HIE7527 HSA7527 IBW7527 ILS7527 IVO7527 JFK7527 JPG7527 JZC7527 KIY7527 KSU7527 LCQ7527 LMM7527 LWI7527 MGE7527 MQA7527 MZW7527 NJS7527 NTO7527 ODK7527 ONG7527 OXC7527 PGY7527 PQU7527 QAQ7527 QKM7527 QUI7527 REE7527 ROA7527 RXW7527 SHS7527 SRO7527 TBK7527 TLG7527 TVC7527 UEY7527 UOU7527 UYQ7527 VIM7527 VSI7527 WCE7527 WMA7527 WVW7527 WVW7529 JK7529 TG7529 ADC7529 AMY7529 AWU7529 BGQ7529 BQM7529 CAI7529 CKE7529 CUA7529 DDW7529 DNS7529 DXO7529 EHK7529 ERG7529 FBC7529 FKY7529 FUU7529 GEQ7529 GOM7529 GYI7529 HIE7529 HSA7529 IBW7529 ILS7529 IVO7529 JFK7529 JPG7529 JZC7529 KIY7529 KSU7529 LCQ7529 LMM7529 LWI7529 MGE7529 MQA7529 MZW7529 NJS7529 NTO7529 ODK7529 ONG7529 OXC7529 PGY7529 PQU7529 QAQ7529 QKM7529 QUI7529 REE7529 ROA7529 RXW7529 SHS7529 SRO7529 TBK7529 TLG7529 TVC7529 UEY7529 UOU7529 UYQ7529 VIM7529 VSI7529 WCE7529 WMA7529 O7529:O7534 O7548:O7549 JK7548:JK7549 TG7548:TG7549 ADC7548:ADC7549 AMY7548:AMY7549 AWU7548:AWU7549 BGQ7548:BGQ7549 BQM7548:BQM7549 CAI7548:CAI7549 CKE7548:CKE7549 CUA7548:CUA7549 DDW7548:DDW7549 DNS7548:DNS7549 DXO7548:DXO7549 EHK7548:EHK7549 ERG7548:ERG7549 FBC7548:FBC7549 FKY7548:FKY7549 FUU7548:FUU7549 GEQ7548:GEQ7549 GOM7548:GOM7549 GYI7548:GYI7549 HIE7548:HIE7549 HSA7548:HSA7549 IBW7548:IBW7549 ILS7548:ILS7549 IVO7548:IVO7549 JFK7548:JFK7549 JPG7548:JPG7549 JZC7548:JZC7549 KIY7548:KIY7549 KSU7548:KSU7549 LCQ7548:LCQ7549 LMM7548:LMM7549 LWI7548:LWI7549 MGE7548:MGE7549 MQA7548:MQA7549 MZW7548:MZW7549 NJS7548:NJS7549 NTO7548:NTO7549 ODK7548:ODK7549 ONG7548:ONG7549 OXC7548:OXC7549 PGY7548:PGY7549 PQU7548:PQU7549 QAQ7548:QAQ7549 QKM7548:QKM7549 QUI7548:QUI7549 REE7548:REE7549 ROA7548:ROA7549 RXW7548:RXW7549 SHS7548:SHS7549 SRO7548:SRO7549 TBK7548:TBK7549 TLG7548:TLG7549 TVC7548:TVC7549 UEY7548:UEY7549 UOU7548:UOU7549 UYQ7548:UYQ7549 VIM7548:VIM7549 VSI7548:VSI7549 WCE7548:WCE7549 WMA7548:WMA7549 WVW7548:WVW7549 O7554:O7561 JK7554:JK7561 TG7554:TG7561 ADC7554:ADC7561 AMY7554:AMY7561 AWU7554:AWU7561 BGQ7554:BGQ7561 BQM7554:BQM7561 CAI7554:CAI7561 CKE7554:CKE7561 CUA7554:CUA7561 DDW7554:DDW7561 DNS7554:DNS7561 DXO7554:DXO7561 EHK7554:EHK7561 ERG7554:ERG7561 FBC7554:FBC7561 FKY7554:FKY7561 FUU7554:FUU7561 GEQ7554:GEQ7561 GOM7554:GOM7561 GYI7554:GYI7561 HIE7554:HIE7561 HSA7554:HSA7561 IBW7554:IBW7561 ILS7554:ILS7561 IVO7554:IVO7561 JFK7554:JFK7561 JPG7554:JPG7561 JZC7554:JZC7561 KIY7554:KIY7561 KSU7554:KSU7561 LCQ7554:LCQ7561 LMM7554:LMM7561 LWI7554:LWI7561 MGE7554:MGE7561 MQA7554:MQA7561 MZW7554:MZW7561 NJS7554:NJS7561 NTO7554:NTO7561 ODK7554:ODK7561 ONG7554:ONG7561 OXC7554:OXC7561 PGY7554:PGY7561 PQU7554:PQU7561 QAQ7554:QAQ7561 QKM7554:QKM7561 QUI7554:QUI7561 REE7554:REE7561 ROA7554:ROA7561 RXW7554:RXW7561 SHS7554:SHS7561 SRO7554:SRO7561 TBK7554:TBK7561 TLG7554:TLG7561 TVC7554:TVC7561 UEY7554:UEY7561 UOU7554:UOU7561 UYQ7554:UYQ7561 VIM7554:VIM7561 VSI7554:VSI7561 WCE7554:WCE7561 WMA7554:WMA7561 WVW7554:WVW7561 JK7573:JK7577 TG7573:TG7577 ADC7573:ADC7577 AMY7573:AMY7577 AWU7573:AWU7577 BGQ7573:BGQ7577 BQM7573:BQM7577 CAI7573:CAI7577 CKE7573:CKE7577 CUA7573:CUA7577 DDW7573:DDW7577 DNS7573:DNS7577 DXO7573:DXO7577 EHK7573:EHK7577 ERG7573:ERG7577 FBC7573:FBC7577 FKY7573:FKY7577 FUU7573:FUU7577 GEQ7573:GEQ7577 GOM7573:GOM7577 GYI7573:GYI7577 HIE7573:HIE7577 HSA7573:HSA7577 IBW7573:IBW7577 ILS7573:ILS7577 IVO7573:IVO7577 JFK7573:JFK7577 JPG7573:JPG7577 JZC7573:JZC7577 KIY7573:KIY7577 KSU7573:KSU7577 LCQ7573:LCQ7577 LMM7573:LMM7577 LWI7573:LWI7577 MGE7573:MGE7577 MQA7573:MQA7577 MZW7573:MZW7577 NJS7573:NJS7577 NTO7573:NTO7577 ODK7573:ODK7577 ONG7573:ONG7577 OXC7573:OXC7577 PGY7573:PGY7577 PQU7573:PQU7577 QAQ7573:QAQ7577 QKM7573:QKM7577 QUI7573:QUI7577 REE7573:REE7577 ROA7573:ROA7577 RXW7573:RXW7577 SHS7573:SHS7577 SRO7573:SRO7577 TBK7573:TBK7577 TLG7573:TLG7577 TVC7573:TVC7577 UEY7573:UEY7577 UOU7573:UOU7577 UYQ7573:UYQ7577 VIM7573:VIM7577 VSI7573:VSI7577 WCE7573:WCE7577 WMA7573:WMA7577 WVW7573:WVW7577 WVW7821:WVW7826 O7579 JK7579 TG7579 ADC7579 AMY7579 AWU7579 BGQ7579 BQM7579 CAI7579 CKE7579 CUA7579 DDW7579 DNS7579 DXO7579 EHK7579 ERG7579 FBC7579 FKY7579 FUU7579 GEQ7579 GOM7579 GYI7579 HIE7579 HSA7579 IBW7579 ILS7579 IVO7579 JFK7579 JPG7579 JZC7579 KIY7579 KSU7579 LCQ7579 LMM7579 LWI7579 MGE7579 MQA7579 MZW7579 NJS7579 NTO7579 ODK7579 ONG7579 OXC7579 PGY7579 PQU7579 QAQ7579 QKM7579 QUI7579 REE7579 ROA7579 RXW7579 SHS7579 SRO7579 TBK7579 TLG7579 TVC7579 UEY7579 UOU7579 UYQ7579 VIM7579 VSI7579 WCE7579 WMA7579 WVW7579 JK7582:JK7586 TG7582:TG7586 ADC7582:ADC7586 AMY7582:AMY7586 AWU7582:AWU7586 BGQ7582:BGQ7586 BQM7582:BQM7586 CAI7582:CAI7586 CKE7582:CKE7586 CUA7582:CUA7586 DDW7582:DDW7586 DNS7582:DNS7586 DXO7582:DXO7586 EHK7582:EHK7586 ERG7582:ERG7586 FBC7582:FBC7586 FKY7582:FKY7586 FUU7582:FUU7586 GEQ7582:GEQ7586 GOM7582:GOM7586 GYI7582:GYI7586 HIE7582:HIE7586 HSA7582:HSA7586 IBW7582:IBW7586 ILS7582:ILS7586 IVO7582:IVO7586 JFK7582:JFK7586 JPG7582:JPG7586 JZC7582:JZC7586 KIY7582:KIY7586 KSU7582:KSU7586 LCQ7582:LCQ7586 LMM7582:LMM7586 LWI7582:LWI7586 MGE7582:MGE7586 MQA7582:MQA7586 MZW7582:MZW7586 NJS7582:NJS7586 NTO7582:NTO7586 ODK7582:ODK7586 ONG7582:ONG7586 OXC7582:OXC7586 PGY7582:PGY7586 PQU7582:PQU7586 QAQ7582:QAQ7586 QKM7582:QKM7586 QUI7582:QUI7586 REE7582:REE7586 ROA7582:ROA7586 RXW7582:RXW7586 SHS7582:SHS7586 SRO7582:SRO7586 TBK7582:TBK7586 TLG7582:TLG7586 TVC7582:TVC7586 UEY7582:UEY7586 UOU7582:UOU7586 UYQ7582:UYQ7586 VIM7582:VIM7586 VSI7582:VSI7586 WCE7582:WCE7586 WVW7671 EHK7958:EHK7970 WMA7582:WMA7586 O7622:O7626 O7632:O7637 JK7633:JK7637 TG7633:TG7637 ADC7633:ADC7637 AMY7633:AMY7637 AWU7633:AWU7637 BGQ7633:BGQ7637 BQM7633:BQM7637 CAI7633:CAI7637 CKE7633:CKE7637 CUA7633:CUA7637 DDW7633:DDW7637 DNS7633:DNS7637 DXO7633:DXO7637 EHK7633:EHK7637 ERG7633:ERG7637 FBC7633:FBC7637 FKY7633:FKY7637 FUU7633:FUU7637 GEQ7633:GEQ7637 GOM7633:GOM7637 GYI7633:GYI7637 HIE7633:HIE7637 HSA7633:HSA7637 IBW7633:IBW7637 ILS7633:ILS7637 IVO7633:IVO7637 JFK7633:JFK7637 JPG7633:JPG7637 JZC7633:JZC7637 KIY7633:KIY7637 KSU7633:KSU7637 LCQ7633:LCQ7637 LMM7633:LMM7637 LWI7633:LWI7637 MGE7633:MGE7637 MQA7633:MQA7637 MZW7633:MZW7637 NJS7633:NJS7637 NTO7633:NTO7637 ODK7633:ODK7637 ONG7633:ONG7637 OXC7633:OXC7637 PGY7633:PGY7637 PQU7633:PQU7637 QAQ7633:QAQ7637 QKM7633:QKM7637 QUI7633:QUI7637 REE7633:REE7637 ROA7633:ROA7637 RXW7633:RXW7637 SHS7633:SHS7637 SRO7633:SRO7637 TBK7633:TBK7637 TLG7633:TLG7637 TVC7633:TVC7637 UEY7633:UEY7637 UOU7633:UOU7637 UYQ7633:UYQ7637 VIM7633:VIM7637 VSI7633:VSI7637 WCE7633:WCE7637 WMA7633:WMA7637 O7665:O7666 JK7665:JK7666 TG7665:TG7666 ADC7665:ADC7666 AMY7665:AMY7666 AWU7665:AWU7666 BGQ7665:BGQ7666 BQM7665:BQM7666 CAI7665:CAI7666 CKE7665:CKE7666 CUA7665:CUA7666 DDW7665:DDW7666 DNS7665:DNS7666 DXO7665:DXO7666 EHK7665:EHK7666 ERG7665:ERG7666 FBC7665:FBC7666 FKY7665:FKY7666 FUU7665:FUU7666 GEQ7665:GEQ7666 GOM7665:GOM7666 GYI7665:GYI7666 HIE7665:HIE7666 HSA7665:HSA7666 IBW7665:IBW7666 ILS7665:ILS7666 IVO7665:IVO7666 JFK7665:JFK7666 JPG7665:JPG7666 JZC7665:JZC7666 KIY7665:KIY7666 KSU7665:KSU7666 LCQ7665:LCQ7666 LMM7665:LMM7666 LWI7665:LWI7666 MGE7665:MGE7666 MQA7665:MQA7666 MZW7665:MZW7666 NJS7665:NJS7666 NTO7665:NTO7666 ODK7665:ODK7666 ONG7665:ONG7666 OXC7665:OXC7666 PGY7665:PGY7666 PQU7665:PQU7666 QAQ7665:QAQ7666 QKM7665:QKM7666 QUI7665:QUI7666 REE7665:REE7666 ROA7665:ROA7666 RXW7665:RXW7666 SHS7665:SHS7666 SRO7665:SRO7666 TBK7665:TBK7666 TLG7665:TLG7666 TVC7665:TVC7666 UEY7665:UEY7666 UOU7665:UOU7666 UYQ7665:UYQ7666 VIM7665:VIM7666 VSI7665:VSI7666 WCE7665:WCE7666 WMA7665:WMA7666 O7687:O7698 O7677:O7678 JK7678 TG7678 ADC7678 AMY7678 AWU7678 BGQ7678 BQM7678 CAI7678 CKE7678 CUA7678 DDW7678 DNS7678 DXO7678 EHK7678 ERG7678 FBC7678 FKY7678 FUU7678 GEQ7678 GOM7678 GYI7678 HIE7678 HSA7678 IBW7678 ILS7678 IVO7678 JFK7678 JPG7678 JZC7678 KIY7678 KSU7678 LCQ7678 LMM7678 LWI7678 MGE7678 MQA7678 MZW7678 NJS7678 NTO7678 ODK7678 ONG7678 OXC7678 PGY7678 PQU7678 QAQ7678 QKM7678 QUI7678 REE7678 ROA7678 RXW7678 SHS7678 SRO7678 TBK7678 TLG7678 TVC7678 UEY7678 UOU7678 UYQ7678 VIM7678 VSI7678 WCE7678 WMA7678 WVW7678 O7682:O7683 JK7682:JK7683 TG7682:TG7683 ADC7682:ADC7683 AMY7682:AMY7683 AWU7682:AWU7683 BGQ7682:BGQ7683 BQM7682:BQM7683 CAI7682:CAI7683 CKE7682:CKE7683 CUA7682:CUA7683 DDW7682:DDW7683 DNS7682:DNS7683 DXO7682:DXO7683 EHK7682:EHK7683 ERG7682:ERG7683 FBC7682:FBC7683 FKY7682:FKY7683 FUU7682:FUU7683 GEQ7682:GEQ7683 GOM7682:GOM7683 GYI7682:GYI7683 HIE7682:HIE7683 HSA7682:HSA7683 IBW7682:IBW7683 ILS7682:ILS7683 IVO7682:IVO7683 JFK7682:JFK7683 JPG7682:JPG7683 JZC7682:JZC7683 KIY7682:KIY7683 KSU7682:KSU7683 LCQ7682:LCQ7683 LMM7682:LMM7683 LWI7682:LWI7683 MGE7682:MGE7683 MQA7682:MQA7683 MZW7682:MZW7683 NJS7682:NJS7683 NTO7682:NTO7683 ODK7682:ODK7683 ONG7682:ONG7683 OXC7682:OXC7683 PGY7682:PGY7683 PQU7682:PQU7683 QAQ7682:QAQ7683 QKM7682:QKM7683 QUI7682:QUI7683 REE7682:REE7683 ROA7682:ROA7683 RXW7682:RXW7683 SHS7682:SHS7683 SRO7682:SRO7683 TBK7682:TBK7683 TLG7682:TLG7683 TVC7682:TVC7683 UEY7682:UEY7683 UOU7682:UOU7683 UYQ7682:UYQ7683 VIM7682:VIM7683 VSI7682:VSI7683 WCE7682:WCE7683 WMA7682:WMA7683 WVW7682:WVW7683 JK7687:JK7690 TG7687:TG7690 ADC7687:ADC7690 AMY7687:AMY7690 AWU7687:AWU7690 BGQ7687:BGQ7690 BQM7687:BQM7690 CAI7687:CAI7690 CKE7687:CKE7690 CUA7687:CUA7690 DDW7687:DDW7690 DNS7687:DNS7690 DXO7687:DXO7690 EHK7687:EHK7690 ERG7687:ERG7690 FBC7687:FBC7690 FKY7687:FKY7690 FUU7687:FUU7690 GEQ7687:GEQ7690 GOM7687:GOM7690 GYI7687:GYI7690 HIE7687:HIE7690 HSA7687:HSA7690 IBW7687:IBW7690 ILS7687:ILS7690 IVO7687:IVO7690 JFK7687:JFK7690 JPG7687:JPG7690 JZC7687:JZC7690 KIY7687:KIY7690 KSU7687:KSU7690 LCQ7687:LCQ7690 LMM7687:LMM7690 LWI7687:LWI7690 MGE7687:MGE7690 MQA7687:MQA7690 MZW7687:MZW7690 NJS7687:NJS7690 NTO7687:NTO7690 ODK7687:ODK7690 ONG7687:ONG7690 OXC7687:OXC7690 PGY7687:PGY7690 PQU7687:PQU7690 QAQ7687:QAQ7690 QKM7687:QKM7690 QUI7687:QUI7690 REE7687:REE7690 ROA7687:ROA7690 RXW7687:RXW7690 SHS7687:SHS7690 SRO7687:SRO7690 TBK7687:TBK7690 TLG7687:TLG7690 TVC7687:TVC7690 UEY7687:UEY7690 UOU7687:UOU7690 UYQ7687:UYQ7690 VIM7687:VIM7690 VSI7687:VSI7690 WCE7687:WCE7690 WVW7729:WVW7735 WMA7687:WMA7690 O7705:O7708 JK7708 TG7708 ADC7708 AMY7708 AWU7708 BGQ7708 BQM7708 CAI7708 CKE7708 CUA7708 DDW7708 DNS7708 DXO7708 EHK7708 ERG7708 FBC7708 FKY7708 FUU7708 GEQ7708 GOM7708 GYI7708 HIE7708 HSA7708 IBW7708 ILS7708 IVO7708 JFK7708 JPG7708 JZC7708 KIY7708 KSU7708 LCQ7708 LMM7708 LWI7708 MGE7708 MQA7708 MZW7708 NJS7708 NTO7708 ODK7708 ONG7708 OXC7708 PGY7708 PQU7708 QAQ7708 QKM7708 QUI7708 REE7708 ROA7708 RXW7708 SHS7708 SRO7708 TBK7708 TLG7708 TVC7708 UEY7708 UOU7708 UYQ7708 VIM7708 VSI7708 WCE7708 WMA7708 WVW7708 WVW7780 O7748:O7753 JK7752:JK7753 TG7752:TG7753 ADC7752:ADC7753 AMY7752:AMY7753 AWU7752:AWU7753 BGQ7752:BGQ7753 BQM7752:BQM7753 CAI7752:CAI7753 CKE7752:CKE7753 CUA7752:CUA7753 DDW7752:DDW7753 DNS7752:DNS7753 DXO7752:DXO7753 EHK7752:EHK7753 ERG7752:ERG7753 FBC7752:FBC7753 FKY7752:FKY7753 FUU7752:FUU7753 GEQ7752:GEQ7753 GOM7752:GOM7753 GYI7752:GYI7753 HIE7752:HIE7753 HSA7752:HSA7753 IBW7752:IBW7753 ILS7752:ILS7753 IVO7752:IVO7753 JFK7752:JFK7753 JPG7752:JPG7753 JZC7752:JZC7753 KIY7752:KIY7753 KSU7752:KSU7753 LCQ7752:LCQ7753 LMM7752:LMM7753 LWI7752:LWI7753 MGE7752:MGE7753 MQA7752:MQA7753 MZW7752:MZW7753 NJS7752:NJS7753 NTO7752:NTO7753 ODK7752:ODK7753 ONG7752:ONG7753 OXC7752:OXC7753 PGY7752:PGY7753 PQU7752:PQU7753 QAQ7752:QAQ7753 QKM7752:QKM7753 QUI7752:QUI7753 REE7752:REE7753 ROA7752:ROA7753 RXW7752:RXW7753 SHS7752:SHS7753 SRO7752:SRO7753 TBK7752:TBK7753 TLG7752:TLG7753 TVC7752:TVC7753 UEY7752:UEY7753 UOU7752:UOU7753 UYQ7752:UYQ7753 VIM7752:VIM7753 VSI7752:VSI7753 WCE7752:WCE7753 WMA7752:WMA7753 WVW7752:WVW7753 O7758:O7766 JK7758:JK7766 TG7758:TG7766 ADC7758:ADC7766 AMY7758:AMY7766 AWU7758:AWU7766 BGQ7758:BGQ7766 BQM7758:BQM7766 CAI7758:CAI7766 CKE7758:CKE7766 CUA7758:CUA7766 DDW7758:DDW7766 DNS7758:DNS7766 DXO7758:DXO7766 EHK7758:EHK7766 ERG7758:ERG7766 FBC7758:FBC7766 FKY7758:FKY7766 FUU7758:FUU7766 GEQ7758:GEQ7766 GOM7758:GOM7766 GYI7758:GYI7766 HIE7758:HIE7766 HSA7758:HSA7766 IBW7758:IBW7766 ILS7758:ILS7766 IVO7758:IVO7766 JFK7758:JFK7766 JPG7758:JPG7766 JZC7758:JZC7766 KIY7758:KIY7766 KSU7758:KSU7766 LCQ7758:LCQ7766 LMM7758:LMM7766 LWI7758:LWI7766 MGE7758:MGE7766 MQA7758:MQA7766 MZW7758:MZW7766 NJS7758:NJS7766 NTO7758:NTO7766 ODK7758:ODK7766 ONG7758:ONG7766 OXC7758:OXC7766 PGY7758:PGY7766 PQU7758:PQU7766 QAQ7758:QAQ7766 QKM7758:QKM7766 QUI7758:QUI7766 REE7758:REE7766 ROA7758:ROA7766 RXW7758:RXW7766 SHS7758:SHS7766 SRO7758:SRO7766 TBK7758:TBK7766 TLG7758:TLG7766 TVC7758:TVC7766 UEY7758:UEY7766 UOU7758:UOU7766 UYQ7758:UYQ7766 VIM7758:VIM7766 VSI7758:VSI7766 WCE7758:WCE7766 WMA7758:WMA7766 WVW7758:WVW7766 O7780:O7792 JK7780 TG7780 ADC7780 AMY7780 AWU7780 BGQ7780 BQM7780 CAI7780 CKE7780 CUA7780 DDW7780 DNS7780 DXO7780 EHK7780 ERG7780 FBC7780 FKY7780 FUU7780 GEQ7780 GOM7780 GYI7780 HIE7780 HSA7780 IBW7780 ILS7780 IVO7780 JFK7780 JPG7780 JZC7780 KIY7780 KSU7780 LCQ7780 LMM7780 LWI7780 MGE7780 MQA7780 MZW7780 NJS7780 NTO7780 ODK7780 ONG7780 OXC7780 PGY7780 PQU7780 QAQ7780 QKM7780 QUI7780 REE7780 ROA7780 RXW7780 SHS7780 SRO7780 TBK7780 TLG7780 TVC7780 UEY7780 UOU7780 UYQ7780 VIM7780 VSI7780 WCE7780 WMA7780 O7818:O7830 JK7791:JK7792 TG7791:TG7792 ADC7791:ADC7792 AMY7791:AMY7792 AWU7791:AWU7792 BGQ7791:BGQ7792 BQM7791:BQM7792 CAI7791:CAI7792 CKE7791:CKE7792 CUA7791:CUA7792 DDW7791:DDW7792 DNS7791:DNS7792 DXO7791:DXO7792 EHK7791:EHK7792 ERG7791:ERG7792 FBC7791:FBC7792 FKY7791:FKY7792 FUU7791:FUU7792 GEQ7791:GEQ7792 GOM7791:GOM7792 GYI7791:GYI7792 HIE7791:HIE7792 HSA7791:HSA7792 IBW7791:IBW7792 ILS7791:ILS7792 IVO7791:IVO7792 JFK7791:JFK7792 JPG7791:JPG7792 JZC7791:JZC7792 KIY7791:KIY7792 KSU7791:KSU7792 LCQ7791:LCQ7792 LMM7791:LMM7792 LWI7791:LWI7792 MGE7791:MGE7792 MQA7791:MQA7792 MZW7791:MZW7792 NJS7791:NJS7792 NTO7791:NTO7792 ODK7791:ODK7792 ONG7791:ONG7792 OXC7791:OXC7792 PGY7791:PGY7792 PQU7791:PQU7792 QAQ7791:QAQ7792 QKM7791:QKM7792 QUI7791:QUI7792 REE7791:REE7792 ROA7791:ROA7792 RXW7791:RXW7792 SHS7791:SHS7792 SRO7791:SRO7792 TBK7791:TBK7792 TLG7791:TLG7792 TVC7791:TVC7792 UEY7791:UEY7792 UOU7791:UOU7792 UYQ7791:UYQ7792 VIM7791:VIM7792 VSI7791:VSI7792 WCE7791:WCE7792 WMA7791:WMA7792 WVW7791:WVW7792 O7797:O7802 JK7797:JK7798 TG7797:TG7798 ADC7797:ADC7798 AMY7797:AMY7798 AWU7797:AWU7798 BGQ7797:BGQ7798 BQM7797:BQM7798 CAI7797:CAI7798 CKE7797:CKE7798 CUA7797:CUA7798 DDW7797:DDW7798 DNS7797:DNS7798 DXO7797:DXO7798 EHK7797:EHK7798 ERG7797:ERG7798 FBC7797:FBC7798 FKY7797:FKY7798 FUU7797:FUU7798 GEQ7797:GEQ7798 GOM7797:GOM7798 GYI7797:GYI7798 HIE7797:HIE7798 HSA7797:HSA7798 IBW7797:IBW7798 ILS7797:ILS7798 IVO7797:IVO7798 JFK7797:JFK7798 JPG7797:JPG7798 JZC7797:JZC7798 KIY7797:KIY7798 KSU7797:KSU7798 LCQ7797:LCQ7798 LMM7797:LMM7798 LWI7797:LWI7798 MGE7797:MGE7798 MQA7797:MQA7798 MZW7797:MZW7798 NJS7797:NJS7798 NTO7797:NTO7798 ODK7797:ODK7798 ONG7797:ONG7798 OXC7797:OXC7798 PGY7797:PGY7798 PQU7797:PQU7798 QAQ7797:QAQ7798 QKM7797:QKM7798 QUI7797:QUI7798 REE7797:REE7798 ROA7797:ROA7798 RXW7797:RXW7798 SHS7797:SHS7798 SRO7797:SRO7798 TBK7797:TBK7798 TLG7797:TLG7798 TVC7797:TVC7798 UEY7797:UEY7798 UOU7797:UOU7798 UYQ7797:UYQ7798 VIM7797:VIM7798 VSI7797:VSI7798 WCE7797:WCE7798 WMA7797:WMA7798 WVW7797:WVW7798 JK7802 TG7802 ADC7802 AMY7802 AWU7802 BGQ7802 BQM7802 CAI7802 CKE7802 CUA7802 DDW7802 DNS7802 DXO7802 EHK7802 ERG7802 FBC7802 FKY7802 FUU7802 GEQ7802 GOM7802 GYI7802 HIE7802 HSA7802 IBW7802 ILS7802 IVO7802 JFK7802 JPG7802 JZC7802 KIY7802 KSU7802 LCQ7802 LMM7802 LWI7802 MGE7802 MQA7802 MZW7802 NJS7802 NTO7802 ODK7802 ONG7802 OXC7802 PGY7802 PQU7802 QAQ7802 QKM7802 QUI7802 REE7802 ROA7802 RXW7802 SHS7802 SRO7802 TBK7802 TLG7802 TVC7802 UEY7802 UOU7802 UYQ7802 VIM7802 VSI7802 WCE7802 WMA7802 WVW7802 O7807:O7809 JK7807:JK7809 TG7807:TG7809 ADC7807:ADC7809 AMY7807:AMY7809 AWU7807:AWU7809 BGQ7807:BGQ7809 BQM7807:BQM7809 CAI7807:CAI7809 CKE7807:CKE7809 WVW3491:WVW3581 JK3491:JK3581 TG3491:TG3581 ADC3491:ADC3581 AMY3491:AMY3581 AWU3491:AWU3581 BGQ3491:BGQ3581 BQM3491:BQM3581 CAI3491:CAI3581 CKE3491:CKE3581 CUA3491:CUA3581 DDW3491:DDW3581 DNS3491:DNS3581 DXO3491:DXO3581 EHK3491:EHK3581 ERG3491:ERG3581 FBC3491:FBC3581 FKY3491:FKY3581 FUU3491:FUU3581 GEQ3491:GEQ3581 GOM3491:GOM3581 GYI3491:GYI3581 HIE3491:HIE3581 HSA3491:HSA3581 IBW3491:IBW3581 ILS3491:ILS3581 IVO3491:IVO3581 JFK3491:JFK3581 JPG3491:JPG3581 JZC3491:JZC3581 KIY3491:KIY3581 KSU3491:KSU3581 LCQ3491:LCQ3581 LMM3491:LMM3581 LWI3491:LWI3581 MGE3491:MGE3581 MQA3491:MQA3581 MZW3491:MZW3581 NJS3491:NJS3581 NTO3491:NTO3581 ODK3491:ODK3581 ONG3491:ONG3581 OXC3491:OXC3581 PGY3491:PGY3581 PQU3491:PQU3581 QAQ3491:QAQ3581 QKM3491:QKM3581 QUI3491:QUI3581 REE3491:REE3581 ROA3491:ROA3581 RXW3491:RXW3581 SHS3491:SHS3581 SRO3491:SRO3581 TBK3491:TBK3581 TLG3491:TLG3581 TVC3491:TVC3581 UEY3491:UEY3581 UOU3491:UOU3581 UYQ3491:UYQ3581 VIM3491:VIM3581 VSI3491:VSI3581 WCE3491:WCE3581 O1524:O1530 O1118 O1075 O1079:O1080 O1085:O1086 O1088 O1093 O8141:O8166 O8169:O8170 O8172:O8190 O7261 O7236:O7238 O7240:O7255 O7263:O7273 O4056:O4066 O4068:O4093 O4114:O4137 O7011:O7013 O7019</xm:sqref>
        </x14:dataValidation>
        <x14:dataValidation type="list" allowBlank="1" showInputMessage="1" showErrorMessage="1" errorTitle="Внимание" error="Введено недопустимое значение" xr:uid="{00000000-0002-0000-0300-0000B7000000}">
          <x14:formula1>
            <xm:f>$AD$3:$AD$28</xm:f>
          </x14:formula1>
          <xm:sqref>WWL8205 WWL8248 WMP8248 WCT8248 VSX8248 VJB8248 UZF8248 UPJ8248 UFN8248 TVR8248 TLV8248 TBZ8248 SSD8248 SIH8248 RYL8248 ROP8248 RET8248 QUX8248 QLB8248 QBF8248 PRJ8248 PHN8248 OXR8248 ONV8248 ODZ8248 NUD8248 NKH8248 NAL8248 MQP8248 MGT8248 LWX8248 LNB8248 LDF8248 KTJ8248 KJN8248 JZR8248 JPV8248 JFZ8248 IWD8248 IMH8248 ICL8248 HSP8248 HIT8248 GYX8248 GPB8248 GFF8248 FVJ8248 FLN8248 FBR8248 ERV8248 EHZ8248 DYD8248 DOH8248 DEL8248 CUP8248 CKT8248 CAX8248 BRB8248 BHF8248 AXJ8248 ANN8248 ADR8248 TV8248 JZ8248 JZ8210:JZ8229 WWL8210:WWL8229 WMP8210:WMP8229 WCT8210:WCT8229 VSX8210:VSX8229 VJB8210:VJB8229 UZF8210:UZF8229 UPJ8210:UPJ8229 UFN8210:UFN8229 TVR8210:TVR8229 TLV8210:TLV8229 TBZ8210:TBZ8229 SSD8210:SSD8229 SIH8210:SIH8229 RYL8210:RYL8229 ROP8210:ROP8229 RET8210:RET8229 QUX8210:QUX8229 QLB8210:QLB8229 QBF8210:QBF8229 PRJ8210:PRJ8229 PHN8210:PHN8229 OXR8210:OXR8229 ONV8210:ONV8229 ODZ8210:ODZ8229 NUD8210:NUD8229 NKH8210:NKH8229 NAL8210:NAL8229 MQP8210:MQP8229 MGT8210:MGT8229 LWX8210:LWX8229 LNB8210:LNB8229 LDF8210:LDF8229 KTJ8210:KTJ8229 KJN8210:KJN8229 JZR8210:JZR8229 JPV8210:JPV8229 JFZ8210:JFZ8229 IWD8210:IWD8229 IMH8210:IMH8229 ICL8210:ICL8229 HSP8210:HSP8229 HIT8210:HIT8229 GYX8210:GYX8229 GPB8210:GPB8229 GFF8210:GFF8229 FVJ8210:FVJ8229 FLN8210:FLN8229 FBR8210:FBR8229 ERV8210:ERV8229 EHZ8210:EHZ8229 DYD8210:DYD8229 DOH8210:DOH8229 DEL8210:DEL8229 CUP8210:CUP8229 CKT8210:CKT8229 CAX8210:CAX8229 BRB8210:BRB8229 BHF8210:BHF8229 AXJ8210:AXJ8229 ANN8210:ANN8229 ADR8210:ADR8229 TV8210:TV8229 WMP8205 WCT8205 VSX8205 VJB8205 UZF8205 UPJ8205 UFN8205 TVR8205 TLV8205 TBZ8205 SSD8205 SIH8205 RYL8205 ROP8205 RET8205 QUX8205 QLB8205 QBF8205 PRJ8205 PHN8205 OXR8205 ONV8205 ODZ8205 NUD8205 NKH8205 NAL8205 MQP8205 MGT8205 LWX8205 LNB8205 LDF8205 KTJ8205 KJN8205 JZR8205 JPV8205 JFZ8205 IWD8205 IMH8205 ICL8205 HSP8205 HIT8205 GYX8205 GPB8205 GFF8205 FVJ8205 FLN8205 FBR8205 ERV8205 EHZ8205 DYD8205 DOH8205 DEL8205 CUP8205 CKT8205 CAX8205 BRB8205 BHF8205 AXJ8205 ANN8205 ADR8205 TV8205 JZ8205 AD1386:AD1391 JZ1589:JZ1592 TV1589:TV1592 ADR1589:ADR1592 ANN1589:ANN1592 AXJ1589:AXJ1592 BHF1589:BHF1592 BRB1589:BRB1592 CAX1589:CAX1592 CKT1589:CKT1592 CUP1589:CUP1592 DEL1589:DEL1592 DOH1589:DOH1592 DYD1589:DYD1592 EHZ1589:EHZ1592 ERV1589:ERV1592 FBR1589:FBR1592 FLN1589:FLN1592 FVJ1589:FVJ1592 GFF1589:GFF1592 GPB1589:GPB1592 GYX1589:GYX1592 HIT1589:HIT1592 HSP1589:HSP1592 ICL1589:ICL1592 IMH1589:IMH1592 IWD1589:IWD1592 JFZ1589:JFZ1592 JPV1589:JPV1592 JZR1589:JZR1592 KJN1589:KJN1592 KTJ1589:KTJ1592 LDF1589:LDF1592 LNB1589:LNB1592 LWX1589:LWX1592 MGT1589:MGT1592 MQP1589:MQP1592 NAL1589:NAL1592 NKH1589:NKH1592 NUD1589:NUD1592 ODZ1589:ODZ1592 ONV1589:ONV1592 OXR1589:OXR1592 PHN1589:PHN1592 PRJ1589:PRJ1592 QBF1589:QBF1592 QLB1589:QLB1592 QUX1589:QUX1592 RET1589:RET1592 ROP1589:ROP1592 RYL1589:RYL1592 SIH1589:SIH1592 SSD1589:SSD1592 TBZ1589:TBZ1592 TLV1589:TLV1592 TVR1589:TVR1592 UFN1589:UFN1592 UPJ1589:UPJ1592 UZF1589:UZF1592 VJB1589:VJB1592 VSX1589:VSX1592 WCT1589:WCT1592 WMP1589:WMP1592 WWL1589:WWL1592 JZ1597:JZ1598 TV1597:TV1598 ADR1597:ADR1598 ANN1597:ANN1598 AXJ1597:AXJ1598 BHF1597:BHF1598 BRB1597:BRB1598 CAX1597:CAX1598 CKT1597:CKT1598 CUP1597:CUP1598 DEL1597:DEL1598 DOH1597:DOH1598 DYD1597:DYD1598 EHZ1597:EHZ1598 ERV1597:ERV1598 FBR1597:FBR1598 FLN1597:FLN1598 FVJ1597:FVJ1598 GFF1597:GFF1598 GPB1597:GPB1598 GYX1597:GYX1598 HIT1597:HIT1598 HSP1597:HSP1598 ICL1597:ICL1598 IMH1597:IMH1598 IWD1597:IWD1598 JFZ1597:JFZ1598 JPV1597:JPV1598 JZR1597:JZR1598 KJN1597:KJN1598 KTJ1597:KTJ1598 LDF1597:LDF1598 LNB1597:LNB1598 LWX1597:LWX1598 MGT1597:MGT1598 MQP1597:MQP1598 NAL1597:NAL1598 NKH1597:NKH1598 NUD1597:NUD1598 ODZ1597:ODZ1598 ONV1597:ONV1598 OXR1597:OXR1598 PHN1597:PHN1598 PRJ1597:PRJ1598 QBF1597:QBF1598 QLB1597:QLB1598 QUX1597:QUX1598 RET1597:RET1598 ROP1597:ROP1598 RYL1597:RYL1598 SIH1597:SIH1598 SSD1597:SSD1598 TBZ1597:TBZ1598 TLV1597:TLV1598 TVR1597:TVR1598 UFN1597:UFN1598 UPJ1597:UPJ1598 UZF1597:UZF1598 VJB1597:VJB1598 VSX1597:VSX1598 WCT1597:WCT1598 WMP1597:WMP1598 WWL1597:WWL1598 AD1496 AD1427:AD1438 JZ1620:JZ1621 TV1620:TV1621 ADR1620:ADR1621 ANN1620:ANN1621 AXJ1620:AXJ1621 BHF1620:BHF1621 BRB1620:BRB1621 CAX1620:CAX1621 CKT1620:CKT1621 CUP1620:CUP1621 DEL1620:DEL1621 DOH1620:DOH1621 DYD1620:DYD1621 EHZ1620:EHZ1621 ERV1620:ERV1621 FBR1620:FBR1621 FLN1620:FLN1621 FVJ1620:FVJ1621 GFF1620:GFF1621 GPB1620:GPB1621 GYX1620:GYX1621 HIT1620:HIT1621 HSP1620:HSP1621 ICL1620:ICL1621 IMH1620:IMH1621 IWD1620:IWD1621 JFZ1620:JFZ1621 JPV1620:JPV1621 JZR1620:JZR1621 KJN1620:KJN1621 KTJ1620:KTJ1621 LDF1620:LDF1621 LNB1620:LNB1621 LWX1620:LWX1621 MGT1620:MGT1621 MQP1620:MQP1621 NAL1620:NAL1621 NKH1620:NKH1621 NUD1620:NUD1621 ODZ1620:ODZ1621 ONV1620:ONV1621 OXR1620:OXR1621 PHN1620:PHN1621 PRJ1620:PRJ1621 QBF1620:QBF1621 QLB1620:QLB1621 QUX1620:QUX1621 RET1620:RET1621 ROP1620:ROP1621 RYL1620:RYL1621 SIH1620:SIH1621 SSD1620:SSD1621 TBZ1620:TBZ1621 TLV1620:TLV1621 TVR1620:TVR1621 UFN1620:UFN1621 UPJ1620:UPJ1621 UZF1620:UZF1621 VJB1620:VJB1621 VSX1620:VSX1621 WCT1620:WCT1621 WMP1620:WMP1621 WWL1620:WWL1621 JZ1626:JZ1629 TV1626:TV1629 ADR1626:ADR1629 ANN1626:ANN1629 AXJ1626:AXJ1629 BHF1626:BHF1629 BRB1626:BRB1629 CAX1626:CAX1629 CKT1626:CKT1629 CUP1626:CUP1629 DEL1626:DEL1629 DOH1626:DOH1629 DYD1626:DYD1629 EHZ1626:EHZ1629 ERV1626:ERV1629 FBR1626:FBR1629 FLN1626:FLN1629 FVJ1626:FVJ1629 GFF1626:GFF1629 GPB1626:GPB1629 GYX1626:GYX1629 HIT1626:HIT1629 HSP1626:HSP1629 ICL1626:ICL1629 IMH1626:IMH1629 IWD1626:IWD1629 JFZ1626:JFZ1629 JPV1626:JPV1629 JZR1626:JZR1629 KJN1626:KJN1629 KTJ1626:KTJ1629 LDF1626:LDF1629 LNB1626:LNB1629 LWX1626:LWX1629 MGT1626:MGT1629 MQP1626:MQP1629 NAL1626:NAL1629 NKH1626:NKH1629 NUD1626:NUD1629 ODZ1626:ODZ1629 ONV1626:ONV1629 OXR1626:OXR1629 PHN1626:PHN1629 PRJ1626:PRJ1629 QBF1626:QBF1629 QLB1626:QLB1629 QUX1626:QUX1629 RET1626:RET1629 ROP1626:ROP1629 RYL1626:RYL1629 SIH1626:SIH1629 SSD1626:SSD1629 TBZ1626:TBZ1629 TLV1626:TLV1629 TVR1626:TVR1629 UFN1626:UFN1629 UPJ1626:UPJ1629 UZF1626:UZF1629 VJB1626:VJB1629 VSX1626:VSX1629 WCT1626:WCT1629 WMP1626:WMP1629 WWL1626:WWL1629 WWL1567:WWL1576 WMP1567:WMP1576 WCT1567:WCT1576 VSX1567:VSX1576 VJB1567:VJB1576 UZF1567:UZF1576 UPJ1567:UPJ1576 UFN1567:UFN1576 TVR1567:TVR1576 TLV1567:TLV1576 TBZ1567:TBZ1576 SSD1567:SSD1576 SIH1567:SIH1576 RYL1567:RYL1576 ROP1567:ROP1576 RET1567:RET1576 QUX1567:QUX1576 QLB1567:QLB1576 QBF1567:QBF1576 PRJ1567:PRJ1576 PHN1567:PHN1576 OXR1567:OXR1576 ONV1567:ONV1576 ODZ1567:ODZ1576 NUD1567:NUD1576 NKH1567:NKH1576 NAL1567:NAL1576 MQP1567:MQP1576 MGT1567:MGT1576 LWX1567:LWX1576 LNB1567:LNB1576 LDF1567:LDF1576 KTJ1567:KTJ1576 KJN1567:KJN1576 JZR1567:JZR1576 JPV1567:JPV1576 JFZ1567:JFZ1576 IWD1567:IWD1576 IMH1567:IMH1576 ICL1567:ICL1576 HSP1567:HSP1576 HIT1567:HIT1576 GYX1567:GYX1576 GPB1567:GPB1576 GFF1567:GFF1576 FVJ1567:FVJ1576 FLN1567:FLN1576 FBR1567:FBR1576 ERV1567:ERV1576 EHZ1567:EHZ1576 DYD1567:DYD1576 DOH1567:DOH1576 DEL1567:DEL1576 CUP1567:CUP1576 CKT1567:CKT1576 CAX1567:CAX1576 BRB1567:BRB1576 BHF1567:BHF1576 AXJ1567:AXJ1576 ANN1567:ANN1576 ADR1567:ADR1576 TV1567:TV1576 JZ1567:JZ1576 AD1442:AD1444 JZ1633 TV1633 ADR1633 ANN1633 AXJ1633 BHF1633 BRB1633 CAX1633 CKT1633 CUP1633 DEL1633 DOH1633 DYD1633 EHZ1633 ERV1633 FBR1633 FLN1633 FVJ1633 GFF1633 GPB1633 GYX1633 HIT1633 HSP1633 ICL1633 IMH1633 IWD1633 JFZ1633 JPV1633 JZR1633 KJN1633 KTJ1633 LDF1633 LNB1633 LWX1633 MGT1633 MQP1633 NAL1633 NKH1633 NUD1633 ODZ1633 ONV1633 OXR1633 PHN1633 PRJ1633 QBF1633 QLB1633 QUX1633 RET1633 ROP1633 RYL1633 SIH1633 SSD1633 TBZ1633 TLV1633 TVR1633 UFN1633 UPJ1633 UZF1633 VJB1633 VSX1633 WCT1633 WMP1633 WWL1633 JZ1639:JZ1641 TV1639:TV1641 ADR1639:ADR1641 ANN1639:ANN1641 AXJ1639:AXJ1641 BHF1639:BHF1641 BRB1639:BRB1641 CAX1639:CAX1641 CKT1639:CKT1641 CUP1639:CUP1641 DEL1639:DEL1641 DOH1639:DOH1641 DYD1639:DYD1641 EHZ1639:EHZ1641 ERV1639:ERV1641 FBR1639:FBR1641 FLN1639:FLN1641 FVJ1639:FVJ1641 GFF1639:GFF1641 GPB1639:GPB1641 GYX1639:GYX1641 HIT1639:HIT1641 HSP1639:HSP1641 ICL1639:ICL1641 IMH1639:IMH1641 IWD1639:IWD1641 JFZ1639:JFZ1641 JPV1639:JPV1641 JZR1639:JZR1641 KJN1639:KJN1641 KTJ1639:KTJ1641 LDF1639:LDF1641 LNB1639:LNB1641 LWX1639:LWX1641 MGT1639:MGT1641 MQP1639:MQP1641 NAL1639:NAL1641 NKH1639:NKH1641 NUD1639:NUD1641 ODZ1639:ODZ1641 ONV1639:ONV1641 OXR1639:OXR1641 PHN1639:PHN1641 PRJ1639:PRJ1641 QBF1639:QBF1641 QLB1639:QLB1641 QUX1639:QUX1641 RET1639:RET1641 ROP1639:ROP1641 RYL1639:RYL1641 SIH1639:SIH1641 SSD1639:SSD1641 TBZ1639:TBZ1641 TLV1639:TLV1641 TVR1639:TVR1641 UFN1639:UFN1641 UPJ1639:UPJ1641 UZF1639:UZF1641 VJB1639:VJB1641 VSX1639:VSX1641 WCT1639:WCT1641 WMP1639:WMP1641 WWL1639:WWL1641 JZ1645:JZ1647 TV1645:TV1647 ADR1645:ADR1647 ANN1645:ANN1647 AXJ1645:AXJ1647 BHF1645:BHF1647 BRB1645:BRB1647 CAX1645:CAX1647 CKT1645:CKT1647 CUP1645:CUP1647 DEL1645:DEL1647 DOH1645:DOH1647 DYD1645:DYD1647 EHZ1645:EHZ1647 ERV1645:ERV1647 FBR1645:FBR1647 FLN1645:FLN1647 FVJ1645:FVJ1647 GFF1645:GFF1647 GPB1645:GPB1647 GYX1645:GYX1647 HIT1645:HIT1647 HSP1645:HSP1647 ICL1645:ICL1647 IMH1645:IMH1647 IWD1645:IWD1647 JFZ1645:JFZ1647 JPV1645:JPV1647 JZR1645:JZR1647 KJN1645:KJN1647 KTJ1645:KTJ1647 LDF1645:LDF1647 LNB1645:LNB1647 LWX1645:LWX1647 MGT1645:MGT1647 MQP1645:MQP1647 NAL1645:NAL1647 NKH1645:NKH1647 NUD1645:NUD1647 ODZ1645:ODZ1647 ONV1645:ONV1647 OXR1645:OXR1647 PHN1645:PHN1647 PRJ1645:PRJ1647 QBF1645:QBF1647 QLB1645:QLB1647 QUX1645:QUX1647 RET1645:RET1647 ROP1645:ROP1647 RYL1645:RYL1647 SIH1645:SIH1647 SSD1645:SSD1647 TBZ1645:TBZ1647 TLV1645:TLV1647 TVR1645:TVR1647 UFN1645:UFN1647 UPJ1645:UPJ1647 UZF1645:UZF1647 VJB1645:VJB1647 VSX1645:VSX1647 WCT1645:WCT1647 WMP1645:WMP1647 WWL1645:WWL1647 AD1651:AD1654 AD1658:AD1660 JZ1523:JZ1527 TV1523:TV1527 ADR1523:ADR1527 ANN1523:ANN1527 AXJ1523:AXJ1527 BHF1523:BHF1527 BRB1523:BRB1527 CAX1523:CAX1527 CKT1523:CKT1527 CUP1523:CUP1527 DEL1523:DEL1527 DOH1523:DOH1527 DYD1523:DYD1527 EHZ1523:EHZ1527 ERV1523:ERV1527 FBR1523:FBR1527 FLN1523:FLN1527 FVJ1523:FVJ1527 GFF1523:GFF1527 GPB1523:GPB1527 GYX1523:GYX1527 HIT1523:HIT1527 HSP1523:HSP1527 ICL1523:ICL1527 IMH1523:IMH1527 IWD1523:IWD1527 JFZ1523:JFZ1527 JPV1523:JPV1527 JZR1523:JZR1527 KJN1523:KJN1527 KTJ1523:KTJ1527 LDF1523:LDF1527 LNB1523:LNB1527 LWX1523:LWX1527 MGT1523:MGT1527 MQP1523:MQP1527 NAL1523:NAL1527 NKH1523:NKH1527 NUD1523:NUD1527 ODZ1523:ODZ1527 ONV1523:ONV1527 OXR1523:OXR1527 PHN1523:PHN1527 PRJ1523:PRJ1527 QBF1523:QBF1527 QLB1523:QLB1527 QUX1523:QUX1527 RET1523:RET1527 ROP1523:ROP1527 RYL1523:RYL1527 SIH1523:SIH1527 SSD1523:SSD1527 TBZ1523:TBZ1527 TLV1523:TLV1527 TVR1523:TVR1527 UFN1523:UFN1527 UPJ1523:UPJ1527 UZF1523:UZF1527 VJB1523:VJB1527 VSX1523:VSX1527 WCT1523:WCT1527 WMP1523:WMP1527 WWL1523:WWL1527 AD1514 JZ1544:JZ1546 TV1544:TV1546 ADR1544:ADR1546 ANN1544:ANN1546 AXJ1544:AXJ1546 BHF1544:BHF1546 BRB1544:BRB1546 CAX1544:CAX1546 CKT1544:CKT1546 CUP1544:CUP1546 DEL1544:DEL1546 DOH1544:DOH1546 DYD1544:DYD1546 EHZ1544:EHZ1546 ERV1544:ERV1546 FBR1544:FBR1546 FLN1544:FLN1546 FVJ1544:FVJ1546 GFF1544:GFF1546 GPB1544:GPB1546 GYX1544:GYX1546 HIT1544:HIT1546 HSP1544:HSP1546 ICL1544:ICL1546 IMH1544:IMH1546 IWD1544:IWD1546 JFZ1544:JFZ1546 JPV1544:JPV1546 JZR1544:JZR1546 KJN1544:KJN1546 KTJ1544:KTJ1546 LDF1544:LDF1546 LNB1544:LNB1546 LWX1544:LWX1546 MGT1544:MGT1546 MQP1544:MQP1546 NAL1544:NAL1546 NKH1544:NKH1546 NUD1544:NUD1546 ODZ1544:ODZ1546 ONV1544:ONV1546 OXR1544:OXR1546 PHN1544:PHN1546 PRJ1544:PRJ1546 QBF1544:QBF1546 QLB1544:QLB1546 QUX1544:QUX1546 RET1544:RET1546 ROP1544:ROP1546 RYL1544:RYL1546 SIH1544:SIH1546 SSD1544:SSD1546 TBZ1544:TBZ1546 TLV1544:TLV1546 TVR1544:TVR1546 UFN1544:UFN1546 UPJ1544:UPJ1546 UZF1544:UZF1546 VJB1544:VJB1546 VSX1544:VSX1546 WCT1544:WCT1546 WMP1544:WMP1546 WWL1544:WWL1546 JZ1550:JZ1551 TV1550:TV1551 ADR1550:ADR1551 ANN1550:ANN1551 AXJ1550:AXJ1551 BHF1550:BHF1551 BRB1550:BRB1551 CAX1550:CAX1551 CKT1550:CKT1551 CUP1550:CUP1551 DEL1550:DEL1551 DOH1550:DOH1551 DYD1550:DYD1551 EHZ1550:EHZ1551 ERV1550:ERV1551 FBR1550:FBR1551 FLN1550:FLN1551 FVJ1550:FVJ1551 GFF1550:GFF1551 GPB1550:GPB1551 GYX1550:GYX1551 HIT1550:HIT1551 HSP1550:HSP1551 ICL1550:ICL1551 IMH1550:IMH1551 IWD1550:IWD1551 JFZ1550:JFZ1551 JPV1550:JPV1551 JZR1550:JZR1551 KJN1550:KJN1551 KTJ1550:KTJ1551 LDF1550:LDF1551 LNB1550:LNB1551 LWX1550:LWX1551 MGT1550:MGT1551 MQP1550:MQP1551 NAL1550:NAL1551 NKH1550:NKH1551 NUD1550:NUD1551 ODZ1550:ODZ1551 ONV1550:ONV1551 OXR1550:OXR1551 PHN1550:PHN1551 PRJ1550:PRJ1551 QBF1550:QBF1551 QLB1550:QLB1551 QUX1550:QUX1551 RET1550:RET1551 ROP1550:ROP1551 RYL1550:RYL1551 SIH1550:SIH1551 SSD1550:SSD1551 TBZ1550:TBZ1551 TLV1550:TLV1551 TVR1550:TVR1551 UFN1550:UFN1551 UPJ1550:UPJ1551 UZF1550:UZF1551 VJB1550:VJB1551 VSX1550:VSX1551 WCT1550:WCT1551 WMP1550:WMP1551 WWL1550:WWL1551 AD1345:AD1351 AD5186:AD5204 AD1341:AD1343 JZ1427 TV1427 ADR1427 ANN1427 AXJ1427 BHF1427 BRB1427 CAX1427 CKT1427 CUP1427 DEL1427 DOH1427 DYD1427 EHZ1427 ERV1427 FBR1427 FLN1427 FVJ1427 GFF1427 GPB1427 GYX1427 HIT1427 HSP1427 ICL1427 IMH1427 IWD1427 JFZ1427 JPV1427 JZR1427 KJN1427 KTJ1427 LDF1427 LNB1427 LWX1427 MGT1427 MQP1427 NAL1427 NKH1427 NUD1427 ODZ1427 ONV1427 OXR1427 PHN1427 PRJ1427 QBF1427 QLB1427 QUX1427 RET1427 ROP1427 RYL1427 SIH1427 SSD1427 TBZ1427 TLV1427 TVR1427 UFN1427 UPJ1427 UZF1427 VJB1427 VSX1427 WCT1427 WMP1427 WWL1427 JZ1431:JZ1438 TV1431:TV1438 ADR1431:ADR1438 ANN1431:ANN1438 AXJ1431:AXJ1438 BHF1431:BHF1438 BRB1431:BRB1438 CAX1431:CAX1438 CKT1431:CKT1438 CUP1431:CUP1438 DEL1431:DEL1438 DOH1431:DOH1438 DYD1431:DYD1438 EHZ1431:EHZ1438 ERV1431:ERV1438 FBR1431:FBR1438 FLN1431:FLN1438 FVJ1431:FVJ1438 GFF1431:GFF1438 GPB1431:GPB1438 GYX1431:GYX1438 HIT1431:HIT1438 HSP1431:HSP1438 ICL1431:ICL1438 IMH1431:IMH1438 IWD1431:IWD1438 JFZ1431:JFZ1438 JPV1431:JPV1438 JZR1431:JZR1438 KJN1431:KJN1438 KTJ1431:KTJ1438 LDF1431:LDF1438 LNB1431:LNB1438 LWX1431:LWX1438 MGT1431:MGT1438 MQP1431:MQP1438 NAL1431:NAL1438 NKH1431:NKH1438 NUD1431:NUD1438 ODZ1431:ODZ1438 ONV1431:ONV1438 OXR1431:OXR1438 PHN1431:PHN1438 PRJ1431:PRJ1438 QBF1431:QBF1438 QLB1431:QLB1438 QUX1431:QUX1438 RET1431:RET1438 ROP1431:ROP1438 RYL1431:RYL1438 SIH1431:SIH1438 SSD1431:SSD1438 TBZ1431:TBZ1438 TLV1431:TLV1438 TVR1431:TVR1438 UFN1431:UFN1438 UPJ1431:UPJ1438 UZF1431:UZF1438 VJB1431:VJB1438 VSX1431:VSX1438 WCT1431:WCT1438 WMP1431:WMP1438 WWL1431:WWL1438 JZ1443:JZ1444 TV1443:TV1444 ADR1443:ADR1444 ANN1443:ANN1444 AXJ1443:AXJ1444 BHF1443:BHF1444 BRB1443:BRB1444 CAX1443:CAX1444 CKT1443:CKT1444 CUP1443:CUP1444 DEL1443:DEL1444 DOH1443:DOH1444 DYD1443:DYD1444 EHZ1443:EHZ1444 ERV1443:ERV1444 FBR1443:FBR1444 FLN1443:FLN1444 FVJ1443:FVJ1444 GFF1443:GFF1444 GPB1443:GPB1444 GYX1443:GYX1444 HIT1443:HIT1444 HSP1443:HSP1444 ICL1443:ICL1444 IMH1443:IMH1444 IWD1443:IWD1444 JFZ1443:JFZ1444 JPV1443:JPV1444 JZR1443:JZR1444 KJN1443:KJN1444 KTJ1443:KTJ1444 LDF1443:LDF1444 LNB1443:LNB1444 LWX1443:LWX1444 MGT1443:MGT1444 MQP1443:MQP1444 NAL1443:NAL1444 NKH1443:NKH1444 NUD1443:NUD1444 ODZ1443:ODZ1444 ONV1443:ONV1444 OXR1443:OXR1444 PHN1443:PHN1444 PRJ1443:PRJ1444 QBF1443:QBF1444 QLB1443:QLB1444 QUX1443:QUX1444 RET1443:RET1444 ROP1443:ROP1444 RYL1443:RYL1444 SIH1443:SIH1444 SSD1443:SSD1444 TBZ1443:TBZ1444 TLV1443:TLV1444 TVR1443:TVR1444 UFN1443:UFN1444 UPJ1443:UPJ1444 UZF1443:UZF1444 VJB1443:VJB1444 VSX1443:VSX1444 WCT1443:WCT1444 WMP1443:WMP1444 WWL1443:WWL1444 AD1296:AD1300 JZ1467:JZ1474 TV1467:TV1474 ADR1467:ADR1474 ANN1467:ANN1474 AXJ1467:AXJ1474 BHF1467:BHF1474 BRB1467:BRB1474 CAX1467:CAX1474 CKT1467:CKT1474 CUP1467:CUP1474 DEL1467:DEL1474 DOH1467:DOH1474 DYD1467:DYD1474 EHZ1467:EHZ1474 ERV1467:ERV1474 FBR1467:FBR1474 FLN1467:FLN1474 FVJ1467:FVJ1474 GFF1467:GFF1474 GPB1467:GPB1474 GYX1467:GYX1474 HIT1467:HIT1474 HSP1467:HSP1474 ICL1467:ICL1474 IMH1467:IMH1474 IWD1467:IWD1474 JFZ1467:JFZ1474 JPV1467:JPV1474 JZR1467:JZR1474 KJN1467:KJN1474 KTJ1467:KTJ1474 LDF1467:LDF1474 LNB1467:LNB1474 LWX1467:LWX1474 MGT1467:MGT1474 MQP1467:MQP1474 NAL1467:NAL1474 NKH1467:NKH1474 NUD1467:NUD1474 ODZ1467:ODZ1474 ONV1467:ONV1474 OXR1467:OXR1474 PHN1467:PHN1474 PRJ1467:PRJ1474 QBF1467:QBF1474 QLB1467:QLB1474 QUX1467:QUX1474 RET1467:RET1474 ROP1467:ROP1474 RYL1467:RYL1474 SIH1467:SIH1474 SSD1467:SSD1474 TBZ1467:TBZ1474 TLV1467:TLV1474 TVR1467:TVR1474 UFN1467:UFN1474 UPJ1467:UPJ1474 UZF1467:UZF1474 VJB1467:VJB1474 VSX1467:VSX1474 WCT1467:WCT1474 WMP1467:WMP1474 WWL1467:WWL1474 WWL1809:WWL1837 JZ1480:JZ1491 TV1480:TV1491 ADR1480:ADR1491 ANN1480:ANN1491 AXJ1480:AXJ1491 BHF1480:BHF1491 BRB1480:BRB1491 CAX1480:CAX1491 CKT1480:CKT1491 CUP1480:CUP1491 DEL1480:DEL1491 DOH1480:DOH1491 DYD1480:DYD1491 EHZ1480:EHZ1491 ERV1480:ERV1491 FBR1480:FBR1491 FLN1480:FLN1491 FVJ1480:FVJ1491 GFF1480:GFF1491 GPB1480:GPB1491 GYX1480:GYX1491 HIT1480:HIT1491 HSP1480:HSP1491 ICL1480:ICL1491 IMH1480:IMH1491 IWD1480:IWD1491 JFZ1480:JFZ1491 JPV1480:JPV1491 JZR1480:JZR1491 KJN1480:KJN1491 KTJ1480:KTJ1491 LDF1480:LDF1491 LNB1480:LNB1491 LWX1480:LWX1491 MGT1480:MGT1491 MQP1480:MQP1491 NAL1480:NAL1491 NKH1480:NKH1491 NUD1480:NUD1491 ODZ1480:ODZ1491 ONV1480:ONV1491 OXR1480:OXR1491 PHN1480:PHN1491 PRJ1480:PRJ1491 QBF1480:QBF1491 QLB1480:QLB1491 QUX1480:QUX1491 RET1480:RET1491 ROP1480:ROP1491 RYL1480:RYL1491 SIH1480:SIH1491 SSD1480:SSD1491 TBZ1480:TBZ1491 TLV1480:TLV1491 TVR1480:TVR1491 UFN1480:UFN1491 UPJ1480:UPJ1491 UZF1480:UZF1491 VJB1480:VJB1491 VSX1480:VSX1491 WCT1480:WCT1491 WMP1480:WMP1491 WWL1480:WWL1491 AD1234:AD1240 AD4131:AD4137 JZ1662:JZ1702 TV1662:TV1702 ADR1662:ADR1702 ANN1662:ANN1702 AXJ1662:AXJ1702 BHF1662:BHF1702 BRB1662:BRB1702 CAX1662:CAX1702 CKT1662:CKT1702 CUP1662:CUP1702 DEL1662:DEL1702 DOH1662:DOH1702 DYD1662:DYD1702 EHZ1662:EHZ1702 ERV1662:ERV1702 FBR1662:FBR1702 FLN1662:FLN1702 FVJ1662:FVJ1702 GFF1662:GFF1702 GPB1662:GPB1702 GYX1662:GYX1702 HIT1662:HIT1702 HSP1662:HSP1702 ICL1662:ICL1702 IMH1662:IMH1702 IWD1662:IWD1702 JFZ1662:JFZ1702 JPV1662:JPV1702 JZR1662:JZR1702 KJN1662:KJN1702 KTJ1662:KTJ1702 LDF1662:LDF1702 LNB1662:LNB1702 LWX1662:LWX1702 MGT1662:MGT1702 MQP1662:MQP1702 NAL1662:NAL1702 NKH1662:NKH1702 NUD1662:NUD1702 ODZ1662:ODZ1702 ONV1662:ONV1702 OXR1662:OXR1702 PHN1662:PHN1702 PRJ1662:PRJ1702 QBF1662:QBF1702 QLB1662:QLB1702 QUX1662:QUX1702 RET1662:RET1702 ROP1662:ROP1702 RYL1662:RYL1702 SIH1662:SIH1702 SSD1662:SSD1702 TBZ1662:TBZ1702 TLV1662:TLV1702 TVR1662:TVR1702 UFN1662:UFN1702 UPJ1662:UPJ1702 UZF1662:UZF1702 VJB1662:VJB1702 VSX1662:VSX1702 WCT1662:WCT1702 WMP1662:WMP1702 WWL1662:WWL1702 AD2670:AD2678 AD1708 JZ1715:JZ1718 TV1715:TV1718 ADR1715:ADR1718 ANN1715:ANN1718 AXJ1715:AXJ1718 BHF1715:BHF1718 BRB1715:BRB1718 CAX1715:CAX1718 CKT1715:CKT1718 CUP1715:CUP1718 DEL1715:DEL1718 DOH1715:DOH1718 DYD1715:DYD1718 EHZ1715:EHZ1718 ERV1715:ERV1718 FBR1715:FBR1718 FLN1715:FLN1718 FVJ1715:FVJ1718 GFF1715:GFF1718 GPB1715:GPB1718 GYX1715:GYX1718 HIT1715:HIT1718 HSP1715:HSP1718 ICL1715:ICL1718 IMH1715:IMH1718 IWD1715:IWD1718 JFZ1715:JFZ1718 JPV1715:JPV1718 JZR1715:JZR1718 KJN1715:KJN1718 KTJ1715:KTJ1718 LDF1715:LDF1718 LNB1715:LNB1718 LWX1715:LWX1718 MGT1715:MGT1718 MQP1715:MQP1718 NAL1715:NAL1718 NKH1715:NKH1718 NUD1715:NUD1718 ODZ1715:ODZ1718 ONV1715:ONV1718 OXR1715:OXR1718 PHN1715:PHN1718 PRJ1715:PRJ1718 QBF1715:QBF1718 QLB1715:QLB1718 QUX1715:QUX1718 RET1715:RET1718 ROP1715:ROP1718 RYL1715:RYL1718 SIH1715:SIH1718 SSD1715:SSD1718 TBZ1715:TBZ1718 TLV1715:TLV1718 TVR1715:TVR1718 UFN1715:UFN1718 UPJ1715:UPJ1718 UZF1715:UZF1718 VJB1715:VJB1718 VSX1715:VSX1718 WCT1715:WCT1718 WMP1715:WMP1718 WWL1715:WWL1718 JZ1723:JZ1726 TV1723:TV1726 ADR1723:ADR1726 ANN1723:ANN1726 AXJ1723:AXJ1726 BHF1723:BHF1726 BRB1723:BRB1726 CAX1723:CAX1726 CKT1723:CKT1726 CUP1723:CUP1726 DEL1723:DEL1726 DOH1723:DOH1726 DYD1723:DYD1726 EHZ1723:EHZ1726 ERV1723:ERV1726 FBR1723:FBR1726 FLN1723:FLN1726 FVJ1723:FVJ1726 GFF1723:GFF1726 GPB1723:GPB1726 GYX1723:GYX1726 HIT1723:HIT1726 HSP1723:HSP1726 ICL1723:ICL1726 IMH1723:IMH1726 IWD1723:IWD1726 JFZ1723:JFZ1726 JPV1723:JPV1726 JZR1723:JZR1726 KJN1723:KJN1726 KTJ1723:KTJ1726 LDF1723:LDF1726 LNB1723:LNB1726 LWX1723:LWX1726 MGT1723:MGT1726 MQP1723:MQP1726 NAL1723:NAL1726 NKH1723:NKH1726 NUD1723:NUD1726 ODZ1723:ODZ1726 ONV1723:ONV1726 OXR1723:OXR1726 PHN1723:PHN1726 PRJ1723:PRJ1726 QBF1723:QBF1726 QLB1723:QLB1726 QUX1723:QUX1726 RET1723:RET1726 ROP1723:ROP1726 RYL1723:RYL1726 SIH1723:SIH1726 SSD1723:SSD1726 TBZ1723:TBZ1726 TLV1723:TLV1726 TVR1723:TVR1726 UFN1723:UFN1726 UPJ1723:UPJ1726 UZF1723:UZF1726 VJB1723:VJB1726 VSX1723:VSX1726 WCT1723:WCT1726 WMP1723:WMP1726 WWL1723:WWL1726 AD1278:AD1283 AD1530 JZ1767:JZ1769 TV1767:TV1769 ADR1767:ADR1769 ANN1767:ANN1769 AXJ1767:AXJ1769 BHF1767:BHF1769 BRB1767:BRB1769 CAX1767:CAX1769 CKT1767:CKT1769 CUP1767:CUP1769 DEL1767:DEL1769 DOH1767:DOH1769 DYD1767:DYD1769 EHZ1767:EHZ1769 ERV1767:ERV1769 FBR1767:FBR1769 FLN1767:FLN1769 FVJ1767:FVJ1769 GFF1767:GFF1769 GPB1767:GPB1769 GYX1767:GYX1769 HIT1767:HIT1769 HSP1767:HSP1769 ICL1767:ICL1769 IMH1767:IMH1769 IWD1767:IWD1769 JFZ1767:JFZ1769 JPV1767:JPV1769 JZR1767:JZR1769 KJN1767:KJN1769 KTJ1767:KTJ1769 LDF1767:LDF1769 LNB1767:LNB1769 LWX1767:LWX1769 MGT1767:MGT1769 MQP1767:MQP1769 NAL1767:NAL1769 NKH1767:NKH1769 NUD1767:NUD1769 ODZ1767:ODZ1769 ONV1767:ONV1769 OXR1767:OXR1769 PHN1767:PHN1769 PRJ1767:PRJ1769 QBF1767:QBF1769 QLB1767:QLB1769 QUX1767:QUX1769 RET1767:RET1769 ROP1767:ROP1769 RYL1767:RYL1769 SIH1767:SIH1769 SSD1767:SSD1769 TBZ1767:TBZ1769 TLV1767:TLV1769 TVR1767:TVR1769 UFN1767:UFN1769 UPJ1767:UPJ1769 UZF1767:UZF1769 VJB1767:VJB1769 VSX1767:VSX1769 WCT1767:WCT1769 WMP1767:WMP1769 WWL1767:WWL1769 JZ1775:JZ1777 TV1775:TV1777 ADR1775:ADR1777 ANN1775:ANN1777 AXJ1775:AXJ1777 BHF1775:BHF1777 BRB1775:BRB1777 CAX1775:CAX1777 CKT1775:CKT1777 CUP1775:CUP1777 DEL1775:DEL1777 DOH1775:DOH1777 DYD1775:DYD1777 EHZ1775:EHZ1777 ERV1775:ERV1777 FBR1775:FBR1777 FLN1775:FLN1777 FVJ1775:FVJ1777 GFF1775:GFF1777 GPB1775:GPB1777 GYX1775:GYX1777 HIT1775:HIT1777 HSP1775:HSP1777 ICL1775:ICL1777 IMH1775:IMH1777 IWD1775:IWD1777 JFZ1775:JFZ1777 JPV1775:JPV1777 JZR1775:JZR1777 KJN1775:KJN1777 KTJ1775:KTJ1777 LDF1775:LDF1777 LNB1775:LNB1777 LWX1775:LWX1777 MGT1775:MGT1777 MQP1775:MQP1777 NAL1775:NAL1777 NKH1775:NKH1777 NUD1775:NUD1777 ODZ1775:ODZ1777 ONV1775:ONV1777 OXR1775:OXR1777 PHN1775:PHN1777 PRJ1775:PRJ1777 QBF1775:QBF1777 QLB1775:QLB1777 QUX1775:QUX1777 RET1775:RET1777 ROP1775:ROP1777 RYL1775:RYL1777 SIH1775:SIH1777 SSD1775:SSD1777 TBZ1775:TBZ1777 TLV1775:TLV1777 TVR1775:TVR1777 UFN1775:UFN1777 UPJ1775:UPJ1777 UZF1775:UZF1777 VJB1775:VJB1777 VSX1775:VSX1777 WCT1775:WCT1777 WMP1775:WMP1777 WWL1775:WWL1777 JZ1784:JZ1786 TV1784:TV1786 ADR1784:ADR1786 ANN1784:ANN1786 AXJ1784:AXJ1786 BHF1784:BHF1786 BRB1784:BRB1786 CAX1784:CAX1786 CKT1784:CKT1786 CUP1784:CUP1786 DEL1784:DEL1786 DOH1784:DOH1786 DYD1784:DYD1786 EHZ1784:EHZ1786 ERV1784:ERV1786 FBR1784:FBR1786 FLN1784:FLN1786 FVJ1784:FVJ1786 GFF1784:GFF1786 GPB1784:GPB1786 GYX1784:GYX1786 HIT1784:HIT1786 HSP1784:HSP1786 ICL1784:ICL1786 IMH1784:IMH1786 IWD1784:IWD1786 JFZ1784:JFZ1786 JPV1784:JPV1786 JZR1784:JZR1786 KJN1784:KJN1786 KTJ1784:KTJ1786 LDF1784:LDF1786 LNB1784:LNB1786 LWX1784:LWX1786 MGT1784:MGT1786 MQP1784:MQP1786 NAL1784:NAL1786 NKH1784:NKH1786 NUD1784:NUD1786 ODZ1784:ODZ1786 ONV1784:ONV1786 OXR1784:OXR1786 PHN1784:PHN1786 PRJ1784:PRJ1786 QBF1784:QBF1786 QLB1784:QLB1786 QUX1784:QUX1786 RET1784:RET1786 ROP1784:ROP1786 RYL1784:RYL1786 SIH1784:SIH1786 SSD1784:SSD1786 TBZ1784:TBZ1786 TLV1784:TLV1786 TVR1784:TVR1786 UFN1784:UFN1786 UPJ1784:UPJ1786 UZF1784:UZF1786 VJB1784:VJB1786 VSX1784:VSX1786 WCT1784:WCT1786 WMP1784:WMP1786 WWL1784:WWL1786 JZ1790:JZ1791 TV1790:TV1791 ADR1790:ADR1791 ANN1790:ANN1791 AXJ1790:AXJ1791 BHF1790:BHF1791 BRB1790:BRB1791 CAX1790:CAX1791 CKT1790:CKT1791 CUP1790:CUP1791 DEL1790:DEL1791 DOH1790:DOH1791 DYD1790:DYD1791 EHZ1790:EHZ1791 ERV1790:ERV1791 FBR1790:FBR1791 FLN1790:FLN1791 FVJ1790:FVJ1791 GFF1790:GFF1791 GPB1790:GPB1791 GYX1790:GYX1791 HIT1790:HIT1791 HSP1790:HSP1791 ICL1790:ICL1791 IMH1790:IMH1791 IWD1790:IWD1791 JFZ1790:JFZ1791 JPV1790:JPV1791 JZR1790:JZR1791 KJN1790:KJN1791 KTJ1790:KTJ1791 LDF1790:LDF1791 LNB1790:LNB1791 LWX1790:LWX1791 MGT1790:MGT1791 MQP1790:MQP1791 NAL1790:NAL1791 NKH1790:NKH1791 NUD1790:NUD1791 ODZ1790:ODZ1791 ONV1790:ONV1791 OXR1790:OXR1791 PHN1790:PHN1791 PRJ1790:PRJ1791 QBF1790:QBF1791 QLB1790:QLB1791 QUX1790:QUX1791 RET1790:RET1791 ROP1790:ROP1791 RYL1790:RYL1791 SIH1790:SIH1791 SSD1790:SSD1791 TBZ1790:TBZ1791 TLV1790:TLV1791 TVR1790:TVR1791 UFN1790:UFN1791 UPJ1790:UPJ1791 UZF1790:UZF1791 VJB1790:VJB1791 VSX1790:VSX1791 WCT1790:WCT1791 WMP1790:WMP1791 WWL1790:WWL1791 AD1771:AD1777 AD3945:AD3946 JZ1809:JZ1837 TV1809:TV1837 ADR1809:ADR1837 ANN1809:ANN1837 AXJ1809:AXJ1837 BHF1809:BHF1837 BRB1809:BRB1837 CAX1809:CAX1837 CKT1809:CKT1837 CUP1809:CUP1837 DEL1809:DEL1837 DOH1809:DOH1837 DYD1809:DYD1837 EHZ1809:EHZ1837 ERV1809:ERV1837 FBR1809:FBR1837 FLN1809:FLN1837 FVJ1809:FVJ1837 GFF1809:GFF1837 GPB1809:GPB1837 GYX1809:GYX1837 HIT1809:HIT1837 HSP1809:HSP1837 ICL1809:ICL1837 IMH1809:IMH1837 IWD1809:IWD1837 JFZ1809:JFZ1837 JPV1809:JPV1837 JZR1809:JZR1837 KJN1809:KJN1837 KTJ1809:KTJ1837 LDF1809:LDF1837 LNB1809:LNB1837 LWX1809:LWX1837 MGT1809:MGT1837 MQP1809:MQP1837 NAL1809:NAL1837 NKH1809:NKH1837 NUD1809:NUD1837 ODZ1809:ODZ1837 ONV1809:ONV1837 OXR1809:OXR1837 PHN1809:PHN1837 PRJ1809:PRJ1837 QBF1809:QBF1837 QLB1809:QLB1837 QUX1809:QUX1837 RET1809:RET1837 ROP1809:ROP1837 RYL1809:RYL1837 SIH1809:SIH1837 SSD1809:SSD1837 TBZ1809:TBZ1837 TLV1809:TLV1837 TVR1809:TVR1837 UFN1809:UFN1837 UPJ1809:UPJ1837 UZF1809:UZF1837 VJB1809:VJB1837 VSX1809:VSX1837 WCT1809:WCT1837 WMP1809:WMP1837 AD1544:AD1551 AD1138 WWL1231:WWL1242 WMP1231:WMP1242 WCT1231:WCT1242 VSX1231:VSX1242 VJB1231:VJB1242 UZF1231:UZF1242 UPJ1231:UPJ1242 UFN1231:UFN1242 TVR1231:TVR1242 TLV1231:TLV1242 TBZ1231:TBZ1242 SSD1231:SSD1242 SIH1231:SIH1242 RYL1231:RYL1242 ROP1231:ROP1242 RET1231:RET1242 QUX1231:QUX1242 QLB1231:QLB1242 QBF1231:QBF1242 PRJ1231:PRJ1242 PHN1231:PHN1242 OXR1231:OXR1242 ONV1231:ONV1242 ODZ1231:ODZ1242 NUD1231:NUD1242 NKH1231:NKH1242 NAL1231:NAL1242 MQP1231:MQP1242 MGT1231:MGT1242 LWX1231:LWX1242 LNB1231:LNB1242 LDF1231:LDF1242 KTJ1231:KTJ1242 KJN1231:KJN1242 JZR1231:JZR1242 JPV1231:JPV1242 JFZ1231:JFZ1242 IWD1231:IWD1242 IMH1231:IMH1242 ICL1231:ICL1242 HSP1231:HSP1242 HIT1231:HIT1242 GYX1231:GYX1242 GPB1231:GPB1242 GFF1231:GFF1242 FVJ1231:FVJ1242 FLN1231:FLN1242 FBR1231:FBR1242 ERV1231:ERV1242 EHZ1231:EHZ1242 DYD1231:DYD1242 DOH1231:DOH1242 DEL1231:DEL1242 CUP1231:CUP1242 CKT1231:CKT1242 CAX1231:CAX1242 BRB1231:BRB1242 BHF1231:BHF1242 AXJ1231:AXJ1242 ANN1231:ANN1242 ADR1231:ADR1242 TV1231:TV1242 JZ1231:JZ1242 JZ1253:JZ1282 TV1253:TV1282 ADR1253:ADR1282 ANN1253:ANN1282 AXJ1253:AXJ1282 BHF1253:BHF1282 BRB1253:BRB1282 CAX1253:CAX1282 CKT1253:CKT1282 CUP1253:CUP1282 DEL1253:DEL1282 DOH1253:DOH1282 DYD1253:DYD1282 EHZ1253:EHZ1282 ERV1253:ERV1282 FBR1253:FBR1282 FLN1253:FLN1282 FVJ1253:FVJ1282 GFF1253:GFF1282 GPB1253:GPB1282 GYX1253:GYX1282 HIT1253:HIT1282 HSP1253:HSP1282 ICL1253:ICL1282 IMH1253:IMH1282 IWD1253:IWD1282 JFZ1253:JFZ1282 JPV1253:JPV1282 JZR1253:JZR1282 KJN1253:KJN1282 KTJ1253:KTJ1282 LDF1253:LDF1282 LNB1253:LNB1282 LWX1253:LWX1282 MGT1253:MGT1282 MQP1253:MQP1282 NAL1253:NAL1282 NKH1253:NKH1282 NUD1253:NUD1282 ODZ1253:ODZ1282 ONV1253:ONV1282 OXR1253:OXR1282 PHN1253:PHN1282 PRJ1253:PRJ1282 QBF1253:QBF1282 QLB1253:QLB1282 QUX1253:QUX1282 RET1253:RET1282 ROP1253:ROP1282 RYL1253:RYL1282 SIH1253:SIH1282 SSD1253:SSD1282 TBZ1253:TBZ1282 TLV1253:TLV1282 TVR1253:TVR1282 UFN1253:UFN1282 UPJ1253:UPJ1282 UZF1253:UZF1282 VJB1253:VJB1282 VSX1253:VSX1282 WCT1253:WCT1282 WMP1253:WMP1282 WWL1253:WWL1282 WWL1327 JZ1327 TV1327 ADR1327 ANN1327 AXJ1327 BHF1327 BRB1327 CAX1327 CKT1327 CUP1327 DEL1327 DOH1327 DYD1327 EHZ1327 ERV1327 FBR1327 FLN1327 FVJ1327 GFF1327 GPB1327 GYX1327 HIT1327 HSP1327 ICL1327 IMH1327 IWD1327 JFZ1327 JPV1327 JZR1327 KJN1327 KTJ1327 LDF1327 LNB1327 LWX1327 MGT1327 MQP1327 NAL1327 NKH1327 NUD1327 ODZ1327 ONV1327 OXR1327 PHN1327 PRJ1327 QBF1327 QLB1327 QUX1327 RET1327 ROP1327 RYL1327 SIH1327 SSD1327 TBZ1327 TLV1327 TVR1327 UFN1327 UPJ1327 UZF1327 VJB1327 VSX1327 WCT1327 WMP1327 JZ1330:JZ1337 TV1330:TV1337 ADR1330:ADR1337 ANN1330:ANN1337 AXJ1330:AXJ1337 BHF1330:BHF1337 BRB1330:BRB1337 CAX1330:CAX1337 CKT1330:CKT1337 CUP1330:CUP1337 DEL1330:DEL1337 DOH1330:DOH1337 DYD1330:DYD1337 EHZ1330:EHZ1337 ERV1330:ERV1337 FBR1330:FBR1337 FLN1330:FLN1337 FVJ1330:FVJ1337 GFF1330:GFF1337 GPB1330:GPB1337 GYX1330:GYX1337 HIT1330:HIT1337 HSP1330:HSP1337 ICL1330:ICL1337 IMH1330:IMH1337 IWD1330:IWD1337 JFZ1330:JFZ1337 JPV1330:JPV1337 JZR1330:JZR1337 KJN1330:KJN1337 KTJ1330:KTJ1337 LDF1330:LDF1337 LNB1330:LNB1337 LWX1330:LWX1337 MGT1330:MGT1337 MQP1330:MQP1337 NAL1330:NAL1337 NKH1330:NKH1337 NUD1330:NUD1337 ODZ1330:ODZ1337 ONV1330:ONV1337 OXR1330:OXR1337 PHN1330:PHN1337 PRJ1330:PRJ1337 QBF1330:QBF1337 QLB1330:QLB1337 QUX1330:QUX1337 RET1330:RET1337 ROP1330:ROP1337 RYL1330:RYL1337 SIH1330:SIH1337 SSD1330:SSD1337 TBZ1330:TBZ1337 TLV1330:TLV1337 TVR1330:TVR1337 UFN1330:UFN1337 UPJ1330:UPJ1337 UZF1330:UZF1337 VJB1330:VJB1337 VSX1330:VSX1337 WCT1330:WCT1337 WMP1330:WMP1337 WWL1330:WWL1337 AD1231:AD1232 JZ1341:JZ1348 TV1341:TV1348 ADR1341:ADR1348 ANN1341:ANN1348 AXJ1341:AXJ1348 BHF1341:BHF1348 BRB1341:BRB1348 CAX1341:CAX1348 CKT1341:CKT1348 CUP1341:CUP1348 DEL1341:DEL1348 DOH1341:DOH1348 DYD1341:DYD1348 EHZ1341:EHZ1348 ERV1341:ERV1348 FBR1341:FBR1348 FLN1341:FLN1348 FVJ1341:FVJ1348 GFF1341:GFF1348 GPB1341:GPB1348 GYX1341:GYX1348 HIT1341:HIT1348 HSP1341:HSP1348 ICL1341:ICL1348 IMH1341:IMH1348 IWD1341:IWD1348 JFZ1341:JFZ1348 JPV1341:JPV1348 JZR1341:JZR1348 KJN1341:KJN1348 KTJ1341:KTJ1348 LDF1341:LDF1348 LNB1341:LNB1348 LWX1341:LWX1348 MGT1341:MGT1348 MQP1341:MQP1348 NAL1341:NAL1348 NKH1341:NKH1348 NUD1341:NUD1348 ODZ1341:ODZ1348 ONV1341:ONV1348 OXR1341:OXR1348 PHN1341:PHN1348 PRJ1341:PRJ1348 QBF1341:QBF1348 QLB1341:QLB1348 QUX1341:QUX1348 RET1341:RET1348 ROP1341:ROP1348 RYL1341:RYL1348 SIH1341:SIH1348 SSD1341:SSD1348 TBZ1341:TBZ1348 TLV1341:TLV1348 TVR1341:TVR1348 UFN1341:UFN1348 UPJ1341:UPJ1348 UZF1341:UZF1348 VJB1341:VJB1348 VSX1341:VSX1348 WCT1341:WCT1348 WMP1341:WMP1348 WWL1341:WWL1348 JZ1366 TV1366 ADR1366 ANN1366 AXJ1366 BHF1366 BRB1366 CAX1366 CKT1366 CUP1366 DEL1366 DOH1366 DYD1366 EHZ1366 ERV1366 FBR1366 FLN1366 FVJ1366 GFF1366 GPB1366 GYX1366 HIT1366 HSP1366 ICL1366 IMH1366 IWD1366 JFZ1366 JPV1366 JZR1366 KJN1366 KTJ1366 LDF1366 LNB1366 LWX1366 MGT1366 MQP1366 NAL1366 NKH1366 NUD1366 ODZ1366 ONV1366 OXR1366 PHN1366 PRJ1366 QBF1366 QLB1366 QUX1366 RET1366 ROP1366 RYL1366 SIH1366 SSD1366 TBZ1366 TLV1366 TVR1366 UFN1366 UPJ1366 UZF1366 VJB1366 VSX1366 WCT1366 WMP1366 WWL1366 JZ1370:JZ1376 TV1370:TV1376 ADR1370:ADR1376 ANN1370:ANN1376 AXJ1370:AXJ1376 BHF1370:BHF1376 BRB1370:BRB1376 CAX1370:CAX1376 CKT1370:CKT1376 CUP1370:CUP1376 DEL1370:DEL1376 DOH1370:DOH1376 DYD1370:DYD1376 EHZ1370:EHZ1376 ERV1370:ERV1376 FBR1370:FBR1376 FLN1370:FLN1376 FVJ1370:FVJ1376 GFF1370:GFF1376 GPB1370:GPB1376 GYX1370:GYX1376 HIT1370:HIT1376 HSP1370:HSP1376 ICL1370:ICL1376 IMH1370:IMH1376 IWD1370:IWD1376 JFZ1370:JFZ1376 JPV1370:JPV1376 JZR1370:JZR1376 KJN1370:KJN1376 KTJ1370:KTJ1376 LDF1370:LDF1376 LNB1370:LNB1376 LWX1370:LWX1376 MGT1370:MGT1376 MQP1370:MQP1376 NAL1370:NAL1376 NKH1370:NKH1376 NUD1370:NUD1376 ODZ1370:ODZ1376 ONV1370:ONV1376 OXR1370:OXR1376 PHN1370:PHN1376 PRJ1370:PRJ1376 QBF1370:QBF1376 QLB1370:QLB1376 QUX1370:QUX1376 RET1370:RET1376 ROP1370:ROP1376 RYL1370:RYL1376 SIH1370:SIH1376 SSD1370:SSD1376 TBZ1370:TBZ1376 TLV1370:TLV1376 TVR1370:TVR1376 UFN1370:UFN1376 UPJ1370:UPJ1376 UZF1370:UZF1376 VJB1370:VJB1376 VSX1370:VSX1376 WCT1370:WCT1376 WMP1370:WMP1376 WWL1370:WWL1376 JZ1380:JZ1389 TV1380:TV1389 ADR1380:ADR1389 ANN1380:ANN1389 AXJ1380:AXJ1389 BHF1380:BHF1389 BRB1380:BRB1389 CAX1380:CAX1389 CKT1380:CKT1389 CUP1380:CUP1389 DEL1380:DEL1389 DOH1380:DOH1389 DYD1380:DYD1389 EHZ1380:EHZ1389 ERV1380:ERV1389 FBR1380:FBR1389 FLN1380:FLN1389 FVJ1380:FVJ1389 GFF1380:GFF1389 GPB1380:GPB1389 GYX1380:GYX1389 HIT1380:HIT1389 HSP1380:HSP1389 ICL1380:ICL1389 IMH1380:IMH1389 IWD1380:IWD1389 JFZ1380:JFZ1389 JPV1380:JPV1389 JZR1380:JZR1389 KJN1380:KJN1389 KTJ1380:KTJ1389 LDF1380:LDF1389 LNB1380:LNB1389 LWX1380:LWX1389 MGT1380:MGT1389 MQP1380:MQP1389 NAL1380:NAL1389 NKH1380:NKH1389 NUD1380:NUD1389 ODZ1380:ODZ1389 ONV1380:ONV1389 OXR1380:OXR1389 PHN1380:PHN1389 PRJ1380:PRJ1389 QBF1380:QBF1389 QLB1380:QLB1389 QUX1380:QUX1389 RET1380:RET1389 ROP1380:ROP1389 RYL1380:RYL1389 SIH1380:SIH1389 SSD1380:SSD1389 TBZ1380:TBZ1389 TLV1380:TLV1389 TVR1380:TVR1389 UFN1380:UFN1389 UPJ1380:UPJ1389 UZF1380:UZF1389 VJB1380:VJB1389 VSX1380:VSX1389 WCT1380:WCT1389 WMP1380:WMP1389 WWL1380:WWL1389 JZ1394:JZ1404 TV1394:TV1404 ADR1394:ADR1404 ANN1394:ANN1404 AXJ1394:AXJ1404 BHF1394:BHF1404 BRB1394:BRB1404 CAX1394:CAX1404 CKT1394:CKT1404 CUP1394:CUP1404 DEL1394:DEL1404 DOH1394:DOH1404 DYD1394:DYD1404 EHZ1394:EHZ1404 ERV1394:ERV1404 FBR1394:FBR1404 FLN1394:FLN1404 FVJ1394:FVJ1404 GFF1394:GFF1404 GPB1394:GPB1404 GYX1394:GYX1404 HIT1394:HIT1404 HSP1394:HSP1404 ICL1394:ICL1404 IMH1394:IMH1404 IWD1394:IWD1404 JFZ1394:JFZ1404 JPV1394:JPV1404 JZR1394:JZR1404 KJN1394:KJN1404 KTJ1394:KTJ1404 LDF1394:LDF1404 LNB1394:LNB1404 LWX1394:LWX1404 MGT1394:MGT1404 MQP1394:MQP1404 NAL1394:NAL1404 NKH1394:NKH1404 NUD1394:NUD1404 ODZ1394:ODZ1404 ONV1394:ONV1404 OXR1394:OXR1404 PHN1394:PHN1404 PRJ1394:PRJ1404 QBF1394:QBF1404 QLB1394:QLB1404 QUX1394:QUX1404 RET1394:RET1404 ROP1394:ROP1404 RYL1394:RYL1404 SIH1394:SIH1404 SSD1394:SSD1404 TBZ1394:TBZ1404 TLV1394:TLV1404 TVR1394:TVR1404 UFN1394:UFN1404 UPJ1394:UPJ1404 UZF1394:UZF1404 VJB1394:VJB1404 VSX1394:VSX1404 WCT1394:WCT1404 WMP1394:WMP1404 WWL1394:WWL1404 AD1493 AD1555:AD1558 AD1424 AD1285:AD1287 AD1182 AD1198:AD1199 AD1189 AD1290:AD1293 AD1354:AD1359 AD1411 AD1463 AD1649 WWL2012 JZ1906:JZ1930 TV1906:TV1930 ADR1906:ADR1930 ANN1906:ANN1930 AXJ1906:AXJ1930 BHF1906:BHF1930 BRB1906:BRB1930 CAX1906:CAX1930 CKT1906:CKT1930 CUP1906:CUP1930 DEL1906:DEL1930 DOH1906:DOH1930 DYD1906:DYD1930 EHZ1906:EHZ1930 ERV1906:ERV1930 FBR1906:FBR1930 FLN1906:FLN1930 FVJ1906:FVJ1930 GFF1906:GFF1930 GPB1906:GPB1930 GYX1906:GYX1930 HIT1906:HIT1930 HSP1906:HSP1930 ICL1906:ICL1930 IMH1906:IMH1930 IWD1906:IWD1930 JFZ1906:JFZ1930 JPV1906:JPV1930 JZR1906:JZR1930 KJN1906:KJN1930 KTJ1906:KTJ1930 LDF1906:LDF1930 LNB1906:LNB1930 LWX1906:LWX1930 MGT1906:MGT1930 MQP1906:MQP1930 NAL1906:NAL1930 NKH1906:NKH1930 NUD1906:NUD1930 ODZ1906:ODZ1930 ONV1906:ONV1930 OXR1906:OXR1930 PHN1906:PHN1930 PRJ1906:PRJ1930 QBF1906:QBF1930 QLB1906:QLB1930 QUX1906:QUX1930 RET1906:RET1930 ROP1906:ROP1930 RYL1906:RYL1930 SIH1906:SIH1930 SSD1906:SSD1930 TBZ1906:TBZ1930 TLV1906:TLV1930 TVR1906:TVR1930 UFN1906:UFN1930 UPJ1906:UPJ1930 UZF1906:UZF1930 VJB1906:VJB1930 VSX1906:VSX1930 WCT1906:WCT1930 WMP1906:WMP1930 WWL1906:WWL1930 AD1727:AD1732 JZ1971:JZ1972 TV1971:TV1972 ADR1971:ADR1972 ANN1971:ANN1972 AXJ1971:AXJ1972 BHF1971:BHF1972 BRB1971:BRB1972 CAX1971:CAX1972 CKT1971:CKT1972 CUP1971:CUP1972 DEL1971:DEL1972 DOH1971:DOH1972 DYD1971:DYD1972 EHZ1971:EHZ1972 ERV1971:ERV1972 FBR1971:FBR1972 FLN1971:FLN1972 FVJ1971:FVJ1972 GFF1971:GFF1972 GPB1971:GPB1972 GYX1971:GYX1972 HIT1971:HIT1972 HSP1971:HSP1972 ICL1971:ICL1972 IMH1971:IMH1972 IWD1971:IWD1972 JFZ1971:JFZ1972 JPV1971:JPV1972 JZR1971:JZR1972 KJN1971:KJN1972 KTJ1971:KTJ1972 LDF1971:LDF1972 LNB1971:LNB1972 LWX1971:LWX1972 MGT1971:MGT1972 MQP1971:MQP1972 NAL1971:NAL1972 NKH1971:NKH1972 NUD1971:NUD1972 ODZ1971:ODZ1972 ONV1971:ONV1972 OXR1971:OXR1972 PHN1971:PHN1972 PRJ1971:PRJ1972 QBF1971:QBF1972 QLB1971:QLB1972 QUX1971:QUX1972 RET1971:RET1972 ROP1971:ROP1972 RYL1971:RYL1972 SIH1971:SIH1972 SSD1971:SSD1972 TBZ1971:TBZ1972 TLV1971:TLV1972 TVR1971:TVR1972 UFN1971:UFN1972 UPJ1971:UPJ1972 UZF1971:UZF1972 VJB1971:VJB1972 VSX1971:VSX1972 WCT1971:WCT1972 WMP1971:WMP1972 WWL1971:WWL1972 AD1751 AD3334:AD3336 AD1146 JZ1162:JZ1167 TV1162:TV1167 ADR1162:ADR1167 ANN1162:ANN1167 AXJ1162:AXJ1167 BHF1162:BHF1167 BRB1162:BRB1167 CAX1162:CAX1167 CKT1162:CKT1167 CUP1162:CUP1167 DEL1162:DEL1167 DOH1162:DOH1167 DYD1162:DYD1167 EHZ1162:EHZ1167 ERV1162:ERV1167 FBR1162:FBR1167 FLN1162:FLN1167 FVJ1162:FVJ1167 GFF1162:GFF1167 GPB1162:GPB1167 GYX1162:GYX1167 HIT1162:HIT1167 HSP1162:HSP1167 ICL1162:ICL1167 IMH1162:IMH1167 IWD1162:IWD1167 JFZ1162:JFZ1167 JPV1162:JPV1167 JZR1162:JZR1167 KJN1162:KJN1167 KTJ1162:KTJ1167 LDF1162:LDF1167 LNB1162:LNB1167 LWX1162:LWX1167 MGT1162:MGT1167 MQP1162:MQP1167 NAL1162:NAL1167 NKH1162:NKH1167 NUD1162:NUD1167 ODZ1162:ODZ1167 ONV1162:ONV1167 OXR1162:OXR1167 PHN1162:PHN1167 PRJ1162:PRJ1167 QBF1162:QBF1167 QLB1162:QLB1167 QUX1162:QUX1167 RET1162:RET1167 ROP1162:ROP1167 RYL1162:RYL1167 SIH1162:SIH1167 SSD1162:SSD1167 TBZ1162:TBZ1167 TLV1162:TLV1167 TVR1162:TVR1167 UFN1162:UFN1167 UPJ1162:UPJ1167 UZF1162:UZF1167 VJB1162:VJB1167 VSX1162:VSX1167 WCT1162:WCT1167 WMP1162:WMP1167 WWL1162:WWL1167 AD1112 AD1499:AD1503 AD3689:AD3693 AD1310:AD1337 AD1306 AD1257:AD1265 AD1380:AD1382 AD1384 JZ1980:JZ1990 TV1980:TV1990 ADR1980:ADR1990 ANN1980:ANN1990 AXJ1980:AXJ1990 BHF1980:BHF1990 BRB1980:BRB1990 CAX1980:CAX1990 CKT1980:CKT1990 CUP1980:CUP1990 DEL1980:DEL1990 DOH1980:DOH1990 DYD1980:DYD1990 EHZ1980:EHZ1990 ERV1980:ERV1990 FBR1980:FBR1990 FLN1980:FLN1990 FVJ1980:FVJ1990 GFF1980:GFF1990 GPB1980:GPB1990 GYX1980:GYX1990 HIT1980:HIT1990 HSP1980:HSP1990 ICL1980:ICL1990 IMH1980:IMH1990 IWD1980:IWD1990 JFZ1980:JFZ1990 JPV1980:JPV1990 JZR1980:JZR1990 KJN1980:KJN1990 KTJ1980:KTJ1990 LDF1980:LDF1990 LNB1980:LNB1990 LWX1980:LWX1990 MGT1980:MGT1990 MQP1980:MQP1990 NAL1980:NAL1990 NKH1980:NKH1990 NUD1980:NUD1990 ODZ1980:ODZ1990 ONV1980:ONV1990 OXR1980:OXR1990 PHN1980:PHN1990 PRJ1980:PRJ1990 QBF1980:QBF1990 QLB1980:QLB1990 QUX1980:QUX1990 RET1980:RET1990 ROP1980:ROP1990 RYL1980:RYL1990 SIH1980:SIH1990 SSD1980:SSD1990 TBZ1980:TBZ1990 TLV1980:TLV1990 TVR1980:TVR1990 UFN1980:UFN1990 UPJ1980:UPJ1990 UZF1980:UZF1990 VJB1980:VJB1990 VSX1980:VSX1990 WCT1980:WCT1990 WMP1980:WMP1990 WWL1980:WWL1990 AD1896:AD1899 JZ2001:JZ2004 TV2001:TV2004 ADR2001:ADR2004 ANN2001:ANN2004 AXJ2001:AXJ2004 BHF2001:BHF2004 BRB2001:BRB2004 CAX2001:CAX2004 CKT2001:CKT2004 CUP2001:CUP2004 DEL2001:DEL2004 DOH2001:DOH2004 DYD2001:DYD2004 EHZ2001:EHZ2004 ERV2001:ERV2004 FBR2001:FBR2004 FLN2001:FLN2004 FVJ2001:FVJ2004 GFF2001:GFF2004 GPB2001:GPB2004 GYX2001:GYX2004 HIT2001:HIT2004 HSP2001:HSP2004 ICL2001:ICL2004 IMH2001:IMH2004 IWD2001:IWD2004 JFZ2001:JFZ2004 JPV2001:JPV2004 JZR2001:JZR2004 KJN2001:KJN2004 KTJ2001:KTJ2004 LDF2001:LDF2004 LNB2001:LNB2004 LWX2001:LWX2004 MGT2001:MGT2004 MQP2001:MQP2004 NAL2001:NAL2004 NKH2001:NKH2004 NUD2001:NUD2004 ODZ2001:ODZ2004 ONV2001:ONV2004 OXR2001:OXR2004 PHN2001:PHN2004 PRJ2001:PRJ2004 QBF2001:QBF2004 QLB2001:QLB2004 QUX2001:QUX2004 RET2001:RET2004 ROP2001:ROP2004 RYL2001:RYL2004 SIH2001:SIH2004 SSD2001:SSD2004 TBZ2001:TBZ2004 TLV2001:TLV2004 TVR2001:TVR2004 UFN2001:UFN2004 UPJ2001:UPJ2004 UZF2001:UZF2004 VJB2001:VJB2004 VSX2001:VSX2004 WCT2001:WCT2004 WMP2001:WMP2004 WWL2001:WWL2004 JZ2012 TV2012 ADR2012 ANN2012 AXJ2012 BHF2012 BRB2012 CAX2012 CKT2012 CUP2012 DEL2012 DOH2012 DYD2012 EHZ2012 ERV2012 FBR2012 FLN2012 FVJ2012 GFF2012 GPB2012 GYX2012 HIT2012 HSP2012 ICL2012 IMH2012 IWD2012 JFZ2012 JPV2012 JZR2012 KJN2012 KTJ2012 LDF2012 LNB2012 LWX2012 MGT2012 MQP2012 NAL2012 NKH2012 NUD2012 ODZ2012 ONV2012 OXR2012 PHN2012 PRJ2012 QBF2012 QLB2012 QUX2012 RET2012 ROP2012 RYL2012 SIH2012 SSD2012 TBZ2012 TLV2012 TVR2012 UFN2012 UPJ2012 UZF2012 VJB2012 VSX2012 WCT2012 WMP2012 WWL1851:WWL1859 WMP1851:WMP1859 WCT1851:WCT1859 VSX1851:VSX1859 VJB1851:VJB1859 UZF1851:UZF1859 UPJ1851:UPJ1859 UFN1851:UFN1859 TVR1851:TVR1859 TLV1851:TLV1859 TBZ1851:TBZ1859 SSD1851:SSD1859 SIH1851:SIH1859 RYL1851:RYL1859 ROP1851:ROP1859 RET1851:RET1859 QUX1851:QUX1859 QLB1851:QLB1859 QBF1851:QBF1859 PRJ1851:PRJ1859 PHN1851:PHN1859 OXR1851:OXR1859 ONV1851:ONV1859 ODZ1851:ODZ1859 NUD1851:NUD1859 NKH1851:NKH1859 NAL1851:NAL1859 MQP1851:MQP1859 MGT1851:MGT1859 LWX1851:LWX1859 LNB1851:LNB1859 LDF1851:LDF1859 KTJ1851:KTJ1859 KJN1851:KJN1859 JZR1851:JZR1859 JPV1851:JPV1859 JFZ1851:JFZ1859 IWD1851:IWD1859 IMH1851:IMH1859 ICL1851:ICL1859 HSP1851:HSP1859 HIT1851:HIT1859 GYX1851:GYX1859 GPB1851:GPB1859 GFF1851:GFF1859 FVJ1851:FVJ1859 FLN1851:FLN1859 FBR1851:FBR1859 ERV1851:ERV1859 EHZ1851:EHZ1859 DYD1851:DYD1859 DOH1851:DOH1859 DEL1851:DEL1859 CUP1851:CUP1859 CKT1851:CKT1859 CAX1851:CAX1859 BRB1851:BRB1859 BHF1851:BHF1859 AXJ1851:AXJ1859 ANN1851:ANN1859 ADR1851:ADR1859 TV1851:TV1859 JZ1851:JZ1859 ADR7848:ADR7855 AD1985:AD1996 JZ2016:JZ2018 TV2016:TV2018 ADR2016:ADR2018 ANN2016:ANN2018 AXJ2016:AXJ2018 BHF2016:BHF2018 BRB2016:BRB2018 CAX2016:CAX2018 CKT2016:CKT2018 CUP2016:CUP2018 DEL2016:DEL2018 DOH2016:DOH2018 DYD2016:DYD2018 EHZ2016:EHZ2018 ERV2016:ERV2018 FBR2016:FBR2018 FLN2016:FLN2018 FVJ2016:FVJ2018 GFF2016:GFF2018 GPB2016:GPB2018 GYX2016:GYX2018 HIT2016:HIT2018 HSP2016:HSP2018 ICL2016:ICL2018 IMH2016:IMH2018 IWD2016:IWD2018 JFZ2016:JFZ2018 JPV2016:JPV2018 JZR2016:JZR2018 KJN2016:KJN2018 KTJ2016:KTJ2018 LDF2016:LDF2018 LNB2016:LNB2018 LWX2016:LWX2018 MGT2016:MGT2018 MQP2016:MQP2018 NAL2016:NAL2018 NKH2016:NKH2018 NUD2016:NUD2018 ODZ2016:ODZ2018 ONV2016:ONV2018 OXR2016:OXR2018 PHN2016:PHN2018 PRJ2016:PRJ2018 QBF2016:QBF2018 QLB2016:QLB2018 QUX2016:QUX2018 RET2016:RET2018 ROP2016:ROP2018 RYL2016:RYL2018 SIH2016:SIH2018 SSD2016:SSD2018 TBZ2016:TBZ2018 TLV2016:TLV2018 TVR2016:TVR2018 UFN2016:UFN2018 UPJ2016:UPJ2018 UZF2016:UZF2018 VJB2016:VJB2018 VSX2016:VSX2018 WCT2016:WCT2018 WMP2016:WMP2018 WWL2016:WWL2018 AD1588:AD1598 JZ2045:JZ2055 TV2045:TV2055 ADR2045:ADR2055 ANN2045:ANN2055 AXJ2045:AXJ2055 BHF2045:BHF2055 BRB2045:BRB2055 CAX2045:CAX2055 CKT2045:CKT2055 CUP2045:CUP2055 DEL2045:DEL2055 DOH2045:DOH2055 DYD2045:DYD2055 EHZ2045:EHZ2055 ERV2045:ERV2055 FBR2045:FBR2055 FLN2045:FLN2055 FVJ2045:FVJ2055 GFF2045:GFF2055 GPB2045:GPB2055 GYX2045:GYX2055 HIT2045:HIT2055 HSP2045:HSP2055 ICL2045:ICL2055 IMH2045:IMH2055 IWD2045:IWD2055 JFZ2045:JFZ2055 JPV2045:JPV2055 JZR2045:JZR2055 KJN2045:KJN2055 KTJ2045:KTJ2055 LDF2045:LDF2055 LNB2045:LNB2055 LWX2045:LWX2055 MGT2045:MGT2055 MQP2045:MQP2055 NAL2045:NAL2055 NKH2045:NKH2055 NUD2045:NUD2055 ODZ2045:ODZ2055 ONV2045:ONV2055 OXR2045:OXR2055 PHN2045:PHN2055 PRJ2045:PRJ2055 QBF2045:QBF2055 QLB2045:QLB2055 QUX2045:QUX2055 RET2045:RET2055 ROP2045:ROP2055 RYL2045:RYL2055 SIH2045:SIH2055 SSD2045:SSD2055 TBZ2045:TBZ2055 TLV2045:TLV2055 TVR2045:TVR2055 UFN2045:UFN2055 UPJ2045:UPJ2055 UZF2045:UZF2055 VJB2045:VJB2055 VSX2045:VSX2055 WCT2045:WCT2055 WMP2045:WMP2055 WWL2045:WWL2055 AD2822:AD2823 JZ2068:JZ2071 TV2068:TV2071 ADR2068:ADR2071 ANN2068:ANN2071 AXJ2068:AXJ2071 BHF2068:BHF2071 BRB2068:BRB2071 CAX2068:CAX2071 CKT2068:CKT2071 CUP2068:CUP2071 DEL2068:DEL2071 DOH2068:DOH2071 DYD2068:DYD2071 EHZ2068:EHZ2071 ERV2068:ERV2071 FBR2068:FBR2071 FLN2068:FLN2071 FVJ2068:FVJ2071 GFF2068:GFF2071 GPB2068:GPB2071 GYX2068:GYX2071 HIT2068:HIT2071 HSP2068:HSP2071 ICL2068:ICL2071 IMH2068:IMH2071 IWD2068:IWD2071 JFZ2068:JFZ2071 JPV2068:JPV2071 JZR2068:JZR2071 KJN2068:KJN2071 KTJ2068:KTJ2071 LDF2068:LDF2071 LNB2068:LNB2071 LWX2068:LWX2071 MGT2068:MGT2071 MQP2068:MQP2071 NAL2068:NAL2071 NKH2068:NKH2071 NUD2068:NUD2071 ODZ2068:ODZ2071 ONV2068:ONV2071 OXR2068:OXR2071 PHN2068:PHN2071 PRJ2068:PRJ2071 QBF2068:QBF2071 QLB2068:QLB2071 QUX2068:QUX2071 RET2068:RET2071 ROP2068:ROP2071 RYL2068:RYL2071 SIH2068:SIH2071 SSD2068:SSD2071 TBZ2068:TBZ2071 TLV2068:TLV2071 TVR2068:TVR2071 UFN2068:UFN2071 UPJ2068:UPJ2071 UZF2068:UZF2071 VJB2068:VJB2071 VSX2068:VSX2071 WCT2068:WCT2071 WMP2068:WMP2071 WWL2068:WWL2071 JZ2076:JZ2077 TV2076:TV2077 ADR2076:ADR2077 ANN2076:ANN2077 AXJ2076:AXJ2077 BHF2076:BHF2077 BRB2076:BRB2077 CAX2076:CAX2077 CKT2076:CKT2077 CUP2076:CUP2077 DEL2076:DEL2077 DOH2076:DOH2077 DYD2076:DYD2077 EHZ2076:EHZ2077 ERV2076:ERV2077 FBR2076:FBR2077 FLN2076:FLN2077 FVJ2076:FVJ2077 GFF2076:GFF2077 GPB2076:GPB2077 GYX2076:GYX2077 HIT2076:HIT2077 HSP2076:HSP2077 ICL2076:ICL2077 IMH2076:IMH2077 IWD2076:IWD2077 JFZ2076:JFZ2077 JPV2076:JPV2077 JZR2076:JZR2077 KJN2076:KJN2077 KTJ2076:KTJ2077 LDF2076:LDF2077 LNB2076:LNB2077 LWX2076:LWX2077 MGT2076:MGT2077 MQP2076:MQP2077 NAL2076:NAL2077 NKH2076:NKH2077 NUD2076:NUD2077 ODZ2076:ODZ2077 ONV2076:ONV2077 OXR2076:OXR2077 PHN2076:PHN2077 PRJ2076:PRJ2077 QBF2076:QBF2077 QLB2076:QLB2077 QUX2076:QUX2077 RET2076:RET2077 ROP2076:ROP2077 RYL2076:RYL2077 SIH2076:SIH2077 SSD2076:SSD2077 TBZ2076:TBZ2077 TLV2076:TLV2077 TVR2076:TVR2077 UFN2076:UFN2077 UPJ2076:UPJ2077 UZF2076:UZF2077 VJB2076:VJB2077 VSX2076:VSX2077 WCT2076:WCT2077 WMP2076:WMP2077 WWL2076:WWL2077 AD2289:AD2290 AD1633 JZ2091:JZ2094 TV2091:TV2094 ADR2091:ADR2094 ANN2091:ANN2094 AXJ2091:AXJ2094 BHF2091:BHF2094 BRB2091:BRB2094 CAX2091:CAX2094 CKT2091:CKT2094 CUP2091:CUP2094 DEL2091:DEL2094 DOH2091:DOH2094 DYD2091:DYD2094 EHZ2091:EHZ2094 ERV2091:ERV2094 FBR2091:FBR2094 FLN2091:FLN2094 FVJ2091:FVJ2094 GFF2091:GFF2094 GPB2091:GPB2094 GYX2091:GYX2094 HIT2091:HIT2094 HSP2091:HSP2094 ICL2091:ICL2094 IMH2091:IMH2094 IWD2091:IWD2094 JFZ2091:JFZ2094 JPV2091:JPV2094 JZR2091:JZR2094 KJN2091:KJN2094 KTJ2091:KTJ2094 LDF2091:LDF2094 LNB2091:LNB2094 LWX2091:LWX2094 MGT2091:MGT2094 MQP2091:MQP2094 NAL2091:NAL2094 NKH2091:NKH2094 NUD2091:NUD2094 ODZ2091:ODZ2094 ONV2091:ONV2094 OXR2091:OXR2094 PHN2091:PHN2094 PRJ2091:PRJ2094 QBF2091:QBF2094 QLB2091:QLB2094 QUX2091:QUX2094 RET2091:RET2094 ROP2091:ROP2094 RYL2091:RYL2094 SIH2091:SIH2094 SSD2091:SSD2094 TBZ2091:TBZ2094 TLV2091:TLV2094 TVR2091:TVR2094 UFN2091:UFN2094 UPJ2091:UPJ2094 UZF2091:UZF2094 VJB2091:VJB2094 VSX2091:VSX2094 WCT2091:WCT2094 WMP2091:WMP2094 WWL2091:WWL2094 JZ2106:JZ2109 TV2106:TV2109 ADR2106:ADR2109 ANN2106:ANN2109 AXJ2106:AXJ2109 BHF2106:BHF2109 BRB2106:BRB2109 CAX2106:CAX2109 CKT2106:CKT2109 CUP2106:CUP2109 DEL2106:DEL2109 DOH2106:DOH2109 DYD2106:DYD2109 EHZ2106:EHZ2109 ERV2106:ERV2109 FBR2106:FBR2109 FLN2106:FLN2109 FVJ2106:FVJ2109 GFF2106:GFF2109 GPB2106:GPB2109 GYX2106:GYX2109 HIT2106:HIT2109 HSP2106:HSP2109 ICL2106:ICL2109 IMH2106:IMH2109 IWD2106:IWD2109 JFZ2106:JFZ2109 JPV2106:JPV2109 JZR2106:JZR2109 KJN2106:KJN2109 KTJ2106:KTJ2109 LDF2106:LDF2109 LNB2106:LNB2109 LWX2106:LWX2109 MGT2106:MGT2109 MQP2106:MQP2109 NAL2106:NAL2109 NKH2106:NKH2109 NUD2106:NUD2109 ODZ2106:ODZ2109 ONV2106:ONV2109 OXR2106:OXR2109 PHN2106:PHN2109 PRJ2106:PRJ2109 QBF2106:QBF2109 QLB2106:QLB2109 QUX2106:QUX2109 RET2106:RET2109 ROP2106:ROP2109 RYL2106:RYL2109 SIH2106:SIH2109 SSD2106:SSD2109 TBZ2106:TBZ2109 TLV2106:TLV2109 TVR2106:TVR2109 UFN2106:UFN2109 UPJ2106:UPJ2109 UZF2106:UZF2109 VJB2106:VJB2109 VSX2106:VSX2109 WCT2106:WCT2109 WMP2106:WMP2109 WWL2106:WWL2109 AD2281:AD2287 JZ2116:JZ2117 TV2116:TV2117 ADR2116:ADR2117 ANN2116:ANN2117 AXJ2116:AXJ2117 BHF2116:BHF2117 BRB2116:BRB2117 CAX2116:CAX2117 CKT2116:CKT2117 CUP2116:CUP2117 DEL2116:DEL2117 DOH2116:DOH2117 DYD2116:DYD2117 EHZ2116:EHZ2117 ERV2116:ERV2117 FBR2116:FBR2117 FLN2116:FLN2117 FVJ2116:FVJ2117 GFF2116:GFF2117 GPB2116:GPB2117 GYX2116:GYX2117 HIT2116:HIT2117 HSP2116:HSP2117 ICL2116:ICL2117 IMH2116:IMH2117 IWD2116:IWD2117 JFZ2116:JFZ2117 JPV2116:JPV2117 JZR2116:JZR2117 KJN2116:KJN2117 KTJ2116:KTJ2117 LDF2116:LDF2117 LNB2116:LNB2117 LWX2116:LWX2117 MGT2116:MGT2117 MQP2116:MQP2117 NAL2116:NAL2117 NKH2116:NKH2117 NUD2116:NUD2117 ODZ2116:ODZ2117 ONV2116:ONV2117 OXR2116:OXR2117 PHN2116:PHN2117 PRJ2116:PRJ2117 QBF2116:QBF2117 QLB2116:QLB2117 QUX2116:QUX2117 RET2116:RET2117 ROP2116:ROP2117 RYL2116:RYL2117 SIH2116:SIH2117 SSD2116:SSD2117 TBZ2116:TBZ2117 TLV2116:TLV2117 TVR2116:TVR2117 UFN2116:UFN2117 UPJ2116:UPJ2117 UZF2116:UZF2117 VJB2116:VJB2117 VSX2116:VSX2117 WCT2116:WCT2117 WMP2116:WMP2117 WWL2116:WWL2117 AD2601:AD2614 JZ2122 TV2122 ADR2122 ANN2122 AXJ2122 BHF2122 BRB2122 CAX2122 CKT2122 CUP2122 DEL2122 DOH2122 DYD2122 EHZ2122 ERV2122 FBR2122 FLN2122 FVJ2122 GFF2122 GPB2122 GYX2122 HIT2122 HSP2122 ICL2122 IMH2122 IWD2122 JFZ2122 JPV2122 JZR2122 KJN2122 KTJ2122 LDF2122 LNB2122 LWX2122 MGT2122 MQP2122 NAL2122 NKH2122 NUD2122 ODZ2122 ONV2122 OXR2122 PHN2122 PRJ2122 QBF2122 QLB2122 QUX2122 RET2122 ROP2122 RYL2122 SIH2122 SSD2122 TBZ2122 TLV2122 TVR2122 UFN2122 UPJ2122 UZF2122 VJB2122 VSX2122 WCT2122 WMP2122 WWL2122 AD3197:AD3222 AD1572:AD1576 AD1580 JZ2143:JZ2159 TV2143:TV2159 ADR2143:ADR2159 ANN2143:ANN2159 AXJ2143:AXJ2159 BHF2143:BHF2159 BRB2143:BRB2159 CAX2143:CAX2159 CKT2143:CKT2159 CUP2143:CUP2159 DEL2143:DEL2159 DOH2143:DOH2159 DYD2143:DYD2159 EHZ2143:EHZ2159 ERV2143:ERV2159 FBR2143:FBR2159 FLN2143:FLN2159 FVJ2143:FVJ2159 GFF2143:GFF2159 GPB2143:GPB2159 GYX2143:GYX2159 HIT2143:HIT2159 HSP2143:HSP2159 ICL2143:ICL2159 IMH2143:IMH2159 IWD2143:IWD2159 JFZ2143:JFZ2159 JPV2143:JPV2159 JZR2143:JZR2159 KJN2143:KJN2159 KTJ2143:KTJ2159 LDF2143:LDF2159 LNB2143:LNB2159 LWX2143:LWX2159 MGT2143:MGT2159 MQP2143:MQP2159 NAL2143:NAL2159 NKH2143:NKH2159 NUD2143:NUD2159 ODZ2143:ODZ2159 ONV2143:ONV2159 OXR2143:OXR2159 PHN2143:PHN2159 PRJ2143:PRJ2159 QBF2143:QBF2159 QLB2143:QLB2159 QUX2143:QUX2159 RET2143:RET2159 ROP2143:ROP2159 RYL2143:RYL2159 SIH2143:SIH2159 SSD2143:SSD2159 TBZ2143:TBZ2159 TLV2143:TLV2159 TVR2143:TVR2159 UFN2143:UFN2159 UPJ2143:UPJ2159 UZF2143:UZF2159 VJB2143:VJB2159 VSX2143:VSX2159 WCT2143:WCT2159 WMP2143:WMP2159 WWL2143:WWL2159 JZ2197:JZ2205 TV2197:TV2205 ADR2197:ADR2205 ANN2197:ANN2205 AXJ2197:AXJ2205 BHF2197:BHF2205 BRB2197:BRB2205 CAX2197:CAX2205 CKT2197:CKT2205 CUP2197:CUP2205 DEL2197:DEL2205 DOH2197:DOH2205 DYD2197:DYD2205 EHZ2197:EHZ2205 ERV2197:ERV2205 FBR2197:FBR2205 FLN2197:FLN2205 FVJ2197:FVJ2205 GFF2197:GFF2205 GPB2197:GPB2205 GYX2197:GYX2205 HIT2197:HIT2205 HSP2197:HSP2205 ICL2197:ICL2205 IMH2197:IMH2205 IWD2197:IWD2205 JFZ2197:JFZ2205 JPV2197:JPV2205 JZR2197:JZR2205 KJN2197:KJN2205 KTJ2197:KTJ2205 LDF2197:LDF2205 LNB2197:LNB2205 LWX2197:LWX2205 MGT2197:MGT2205 MQP2197:MQP2205 NAL2197:NAL2205 NKH2197:NKH2205 NUD2197:NUD2205 ODZ2197:ODZ2205 ONV2197:ONV2205 OXR2197:OXR2205 PHN2197:PHN2205 PRJ2197:PRJ2205 QBF2197:QBF2205 QLB2197:QLB2205 QUX2197:QUX2205 RET2197:RET2205 ROP2197:ROP2205 RYL2197:RYL2205 SIH2197:SIH2205 SSD2197:SSD2205 TBZ2197:TBZ2205 TLV2197:TLV2205 TVR2197:TVR2205 UFN2197:UFN2205 UPJ2197:UPJ2205 UZF2197:UZF2205 VJB2197:VJB2205 VSX2197:VSX2205 WCT2197:WCT2205 WMP2197:WMP2205 WWL2197:WWL2205 AD1822 JZ2224:JZ2320 TV2224:TV2320 ADR2224:ADR2320 ANN2224:ANN2320 AXJ2224:AXJ2320 BHF2224:BHF2320 BRB2224:BRB2320 CAX2224:CAX2320 CKT2224:CKT2320 CUP2224:CUP2320 DEL2224:DEL2320 DOH2224:DOH2320 DYD2224:DYD2320 EHZ2224:EHZ2320 ERV2224:ERV2320 FBR2224:FBR2320 FLN2224:FLN2320 FVJ2224:FVJ2320 GFF2224:GFF2320 GPB2224:GPB2320 GYX2224:GYX2320 HIT2224:HIT2320 HSP2224:HSP2320 ICL2224:ICL2320 IMH2224:IMH2320 IWD2224:IWD2320 JFZ2224:JFZ2320 JPV2224:JPV2320 JZR2224:JZR2320 KJN2224:KJN2320 KTJ2224:KTJ2320 LDF2224:LDF2320 LNB2224:LNB2320 LWX2224:LWX2320 MGT2224:MGT2320 MQP2224:MQP2320 NAL2224:NAL2320 NKH2224:NKH2320 NUD2224:NUD2320 ODZ2224:ODZ2320 ONV2224:ONV2320 OXR2224:OXR2320 PHN2224:PHN2320 PRJ2224:PRJ2320 QBF2224:QBF2320 QLB2224:QLB2320 QUX2224:QUX2320 RET2224:RET2320 ROP2224:ROP2320 RYL2224:RYL2320 SIH2224:SIH2320 SSD2224:SSD2320 TBZ2224:TBZ2320 TLV2224:TLV2320 TVR2224:TVR2320 UFN2224:UFN2320 UPJ2224:UPJ2320 UZF2224:UZF2320 VJB2224:VJB2320 VSX2224:VSX2320 WCT2224:WCT2320 WMP2224:WMP2320 WWL2224:WWL2320 AD2213:AD2217 AD3595:AD3596 JZ2340 TV2340 ADR2340 ANN2340 AXJ2340 BHF2340 BRB2340 CAX2340 CKT2340 CUP2340 DEL2340 DOH2340 DYD2340 EHZ2340 ERV2340 FBR2340 FLN2340 FVJ2340 GFF2340 GPB2340 GYX2340 HIT2340 HSP2340 ICL2340 IMH2340 IWD2340 JFZ2340 JPV2340 JZR2340 KJN2340 KTJ2340 LDF2340 LNB2340 LWX2340 MGT2340 MQP2340 NAL2340 NKH2340 NUD2340 ODZ2340 ONV2340 OXR2340 PHN2340 PRJ2340 QBF2340 QLB2340 QUX2340 RET2340 ROP2340 RYL2340 SIH2340 SSD2340 TBZ2340 TLV2340 TVR2340 UFN2340 UPJ2340 UZF2340 VJB2340 VSX2340 WCT2340 WMP2340 WWL2340 JZ2345:JZ2349 TV2345:TV2349 ADR2345:ADR2349 ANN2345:ANN2349 AXJ2345:AXJ2349 BHF2345:BHF2349 BRB2345:BRB2349 CAX2345:CAX2349 CKT2345:CKT2349 CUP2345:CUP2349 DEL2345:DEL2349 DOH2345:DOH2349 DYD2345:DYD2349 EHZ2345:EHZ2349 ERV2345:ERV2349 FBR2345:FBR2349 FLN2345:FLN2349 FVJ2345:FVJ2349 GFF2345:GFF2349 GPB2345:GPB2349 GYX2345:GYX2349 HIT2345:HIT2349 HSP2345:HSP2349 ICL2345:ICL2349 IMH2345:IMH2349 IWD2345:IWD2349 JFZ2345:JFZ2349 JPV2345:JPV2349 JZR2345:JZR2349 KJN2345:KJN2349 KTJ2345:KTJ2349 LDF2345:LDF2349 LNB2345:LNB2349 LWX2345:LWX2349 MGT2345:MGT2349 MQP2345:MQP2349 NAL2345:NAL2349 NKH2345:NKH2349 NUD2345:NUD2349 ODZ2345:ODZ2349 ONV2345:ONV2349 OXR2345:OXR2349 PHN2345:PHN2349 PRJ2345:PRJ2349 QBF2345:QBF2349 QLB2345:QLB2349 QUX2345:QUX2349 RET2345:RET2349 ROP2345:ROP2349 RYL2345:RYL2349 SIH2345:SIH2349 SSD2345:SSD2349 TBZ2345:TBZ2349 TLV2345:TLV2349 TVR2345:TVR2349 UFN2345:UFN2349 UPJ2345:UPJ2349 UZF2345:UZF2349 VJB2345:VJB2349 VSX2345:VSX2349 WCT2345:WCT2349 WMP2345:WMP2349 WWL2345:WWL2349 AD2190:AD2210 BRB7886:BRB7888 CAX7886:CAX7888 CKT7886:CKT7888 CUP7886:CUP7888 DEL7886:DEL7888 DOH7886:DOH7888 DYD7886:DYD7888 EHZ7886:EHZ7888 ERV7886:ERV7888 FBR7886:FBR7888 FLN7886:FLN7888 FVJ7886:FVJ7888 GFF7886:GFF7888 GPB7886:GPB7888 GYX7886:GYX7888 HIT7886:HIT7888 HSP7886:HSP7888 ICL7886:ICL7888 IMH7886:IMH7888 IWD7886:IWD7888 JFZ7886:JFZ7888 JPV7886:JPV7888 JZR7886:JZR7888 KJN7886:KJN7888 KTJ7886:KTJ7888 LDF7886:LDF7888 LNB7886:LNB7888 LWX7886:LWX7888 MGT7886:MGT7888 MQP7886:MQP7888 NAL7886:NAL7888 NKH7886:NKH7888 NUD7886:NUD7888 ODZ7886:ODZ7888 ONV7886:ONV7888 OXR7886:OXR7888 PHN7886:PHN7888 PRJ7886:PRJ7888 QBF7886:QBF7888 QLB7886:QLB7888 QUX7886:QUX7888 RET7886:RET7888 ROP7886:ROP7888 RYL7886:RYL7888 SIH7886:SIH7888 SSD7886:SSD7888 TBZ7886:TBZ7888 TLV7886:TLV7888 TVR7886:TVR7888 UFN7886:UFN7888 UPJ7886:UPJ7888 UZF7886:UZF7888 VJB7886:VJB7888 VSX7886:VSX7888 WCT7886:WCT7888 WMP7886:WMP7888 WWL7886:WWL7888 KJN8128 WWL7990:WWL7993 KTJ8128 LDF8128 LNB8128 LWX8128 MGT8128 MQP8128 NAL8128 NKH8128 NUD8128 ODZ8128 ONV8128 OXR8128 PHN8128 PRJ8128 QBF8128 QLB8128 QUX8128 RET8128 ROP8128 RYL8128 SIH8128 SSD8128 TBZ8128 TLV8128 TVR8128 UFN8128 UPJ8128 UZF8128 VJB8128 VSX8128 WCT8128 WWL8133:WWL8134 WMP8128 WWL8128 AD8133:AD8134 JZ8133:JZ8134 TV8133:TV8134 ADR8133:ADR8134 ANN8133:ANN8134 AXJ8133:AXJ8134 BHF8133:BHF8134 KJN7936:KJN7939 JZR8128 WMP7931:WMP7933 WWL7931:WWL7933 AD7903:AD7918 JZ7906:JZ7909 TV7906:TV7909 ADR7906:ADR7909 ANN7906:ANN7909 AXJ7906:AXJ7909 BHF7906:BHF7909 BRB7906:BRB7909 CAX7906:CAX7909 CKT7906:CKT7909 CUP7906:CUP7909 DEL7906:DEL7909 DOH7906:DOH7909 DYD7906:DYD7909 EHZ7906:EHZ7909 ERV7906:ERV7909 FBR7906:FBR7909 FLN7906:FLN7909 FVJ7906:FVJ7909 GFF7906:GFF7909 GPB7906:GPB7909 GYX7906:GYX7909 ANN7848:ANN7855 AXJ7848:AXJ7855 BHF7848:BHF7855 BRB7848:BRB7855 CAX7848:CAX7855 CKT7848:CKT7855 CUP7848:CUP7855 DEL7848:DEL7855 DOH7848:DOH7855 DYD7848:DYD7855 EHZ7848:EHZ7855 ERV7848:ERV7855 FBR7848:FBR7855 FLN7848:FLN7855 FVJ7848:FVJ7855 GFF7848:GFF7855 GPB7848:GPB7855 GYX7848:GYX7855 HIT7848:HIT7855 HSP7848:HSP7855 ICL7848:ICL7855 IMH7848:IMH7855 IWD7848:IWD7855 JFZ7848:JFZ7855 JPV7848:JPV7855 JZR7848:JZR7855 KJN7848:KJN7855 KTJ7848:KTJ7855 LDF7848:LDF7855 LNB7848:LNB7855 LWX7848:LWX7855 MGT7848:MGT7855 MQP7848:MQP7855 NAL7848:NAL7855 NKH7848:NKH7855 NUD7848:NUD7855 ODZ7848:ODZ7855 ONV7848:ONV7855 OXR7848:OXR7855 PHN7848:PHN7855 PRJ7848:PRJ7855 QBF7848:QBF7855 QLB7848:QLB7855 QUX7848:QUX7855 RET7848:RET7855 ROP7848:ROP7855 RYL7848:RYL7855 SIH7848:SIH7855 SSD7848:SSD7855 TBZ7848:TBZ7855 TLV7848:TLV7855 TVR7848:TVR7855 UFN7848:UFN7855 UPJ7848:UPJ7855 UZF7848:UZF7855 VJB7848:VJB7855 VSX7848:VSX7855 WCT7848:WCT7855 WMP7848:WMP7855 WWL7848:WWL7855 AD7858 AD7867:AD7869 AD7886:AD7889 AD3643:AD3655 AXJ7821:AXJ7826 BHF7821:BHF7826 BRB7821:BRB7826 CAX7821:CAX7826 CKT7821:CKT7826 CUP7821:CUP7826 DEL7821:DEL7826 DOH7821:DOH7826 DYD7821:DYD7826 EHZ7821:EHZ7826 ERV7821:ERV7826 FBR7821:FBR7826 FLN7821:FLN7826 FVJ7821:FVJ7826 GFF7821:GFF7826 GPB7821:GPB7826 GYX7821:GYX7826 HIT7821:HIT7826 HSP7821:HSP7826 ICL7821:ICL7826 IMH7821:IMH7826 IWD7821:IWD7826 JFZ7821:JFZ7826 JPV7821:JPV7826 JZR7821:JZR7826 KJN7821:KJN7826 KTJ7821:KTJ7826 LDF7821:LDF7826 LNB7821:LNB7826 LWX7821:LWX7826 MGT7821:MGT7826 MQP7821:MQP7826 NAL7821:NAL7826 NKH7821:NKH7826 NUD7821:NUD7826 ODZ7821:ODZ7826 ONV7821:ONV7826 OXR7821:OXR7826 PHN7821:PHN7826 PRJ7821:PRJ7826 QBF7821:QBF7826 QLB7821:QLB7826 QUX7821:QUX7826 RET7821:RET7826 ROP7821:ROP7826 RYL7821:RYL7826 SIH7821:SIH7826 SSD7821:SSD7826 TBZ7821:TBZ7826 TLV7821:TLV7826 TVR7821:TVR7826 UFN7821:UFN7826 UPJ7821:UPJ7826 UZF7821:UZF7826 VJB7821:VJB7826 VSX7821:VSX7826 WCT7821:WCT7826 WMP7821:WMP7826 AD7891 AD7839:AD7842 AD7845 AD7847:AD7855 WMP7791:WMP7792 WWL7791:WWL7792 AD7799:AD7802 JZ7802 TV7802 ADR7802 ANN7802 AXJ7802 BHF7802 BRB7802 CAX7802 CKT7802 CUP7802 DEL7802 DOH7802 DYD7802 EHZ7802 ERV7802 FBR7802 FLN7802 FVJ7802 GFF7802 GPB7802 GYX7802 HIT7802 HSP7802 ICL7802 IMH7802 IWD7802 JFZ7802 JPV7802 JZR7802 KJN7802 KTJ7802 LDF7802 LNB7802 LWX7802 MGT7802 MQP7802 NAL7802 NKH7802 NUD7802 ODZ7802 ONV7802 OXR7802 PHN7802 PRJ7802 QBF7802 QLB7802 QUX7802 RET7802 ROP7802 RYL7802 SIH7802 SSD7802 TBZ7802 TLV7802 TVR7802 UFN7802 UPJ7802 UZF7802 VJB7802 VSX7802 JZ7821:JZ7826 AD2329 VSX7780 WCT7802 WMP7802 WWL7802 AD7805:AD7809 JZ7807:JZ7809 TV7807:TV7809 ADR7807:ADR7809 ANN7807:ANN7809 AXJ7807:AXJ7809 BHF7807:BHF7809 BRB7807:BRB7809 CAX7807:CAX7809 CKT7807:CKT7809 CUP7807:CUP7809 DEL7807:DEL7809 DOH7807:DOH7809 DYD7807:DYD7809 EHZ7807:EHZ7809 ERV7807:ERV7809 FBR7807:FBR7809 FLN7807:FLN7809 FVJ7807:FVJ7809 GFF7807:GFF7809 GPB7807:GPB7809 GYX7807:GYX7809 HIT7807:HIT7809 HSP7807:HSP7809 ICL7807:ICL7809 IMH7807:IMH7809 IWD7807:IWD7809 JFZ7807:JFZ7809 JPV7807:JPV7809 JZR7807:JZR7809 KJN7807:KJN7809 KTJ7807:KTJ7809 LDF7807:LDF7809 LNB7807:LNB7809 LWX7807:LWX7809 MGT7807:MGT7809 MQP7807:MQP7809 NAL7807:NAL7809 NKH7807:NKH7809 NUD7807:NUD7809 ODZ7807:ODZ7809 ONV7807:ONV7809 OXR7807:OXR7809 PHN7807:PHN7809 PRJ7807:PRJ7809 QBF7807:QBF7809 QLB7807:QLB7809 QUX7807:QUX7809 RET7807:RET7809 ROP7807:ROP7809 RYL7807:RYL7809 SIH7807:SIH7809 SSD7807:SSD7809 TBZ7807:TBZ7809 TLV7807:TLV7809 TVR7807:TVR7809 UFN7807:UFN7809 UPJ7807:UPJ7809 UZF7807:UZF7809 VJB7807:VJB7809 WCT7780 WMP7780 WWL7807:WWL7809 JZ7791:JZ7792 TV7791:TV7792 ADR7791:ADR7792 ANN7791:ANN7792 AXJ7791:AXJ7792 BHF7791:BHF7792 BRB7791:BRB7792 CAX7791:CAX7792 CKT7791:CKT7792 CUP7791:CUP7792 DEL7791:DEL7792 DOH7791:DOH7792 DYD7791:DYD7792 EHZ7791:EHZ7792 ERV7791:ERV7792 FBR7791:FBR7792 FLN7791:FLN7792 FVJ7791:FVJ7792 GFF7791:GFF7792 GPB7791:GPB7792 GYX7791:GYX7792 HIT7791:HIT7792 HSP7791:HSP7792 ICL7791:ICL7792 IMH7791:IMH7792 IWD7791:IWD7792 JFZ7791:JFZ7792 JPV7791:JPV7792 JZR7791:JZR7792 KJN7791:KJN7792 KTJ7791:KTJ7792 LDF7791:LDF7792 LNB7791:LNB7792 LWX7791:LWX7792 MGT7791:MGT7792 MQP7791:MQP7792 NAL7791:NAL7792 NKH7791:NKH7792 NUD7791:NUD7792 ODZ7791:ODZ7792 ONV7791:ONV7792 OXR7791:OXR7792 PHN7791:PHN7792 PRJ7791:PRJ7792 QBF7791:QBF7792 QLB7791:QLB7792 QUX7791:QUX7792 RET7791:RET7792 ROP7791:ROP7792 RYL7791:RYL7792 SIH7791:SIH7792 SSD7791:SSD7792 TBZ7791:TBZ7792 TLV7791:TLV7792 TVR7791:TVR7792 UFN7791:UFN7792 UPJ7791:UPJ7792 UZF7791:UZF7792 VJB7791:VJB7792 WWL2631:WWL2644 JZ7886:JZ7888 JZ2599 TV2599 ADR2599 ANN2599 AXJ2599 BHF2599 BRB2599 CAX2599 CKT2599 CUP2599 DEL2599 DOH2599 DYD2599 EHZ2599 ERV2599 FBR2599 FLN2599 FVJ2599 GFF2599 GPB2599 GYX2599 HIT2599 HSP2599 ICL2599 IMH2599 IWD2599 JFZ2599 JPV2599 JZR2599 KJN2599 KTJ2599 LDF2599 LNB2599 LWX2599 MGT2599 MQP2599 NAL2599 NKH2599 NUD2599 ODZ2599 ONV2599 OXR2599 PHN2599 PRJ2599 QBF2599 QLB2599 QUX2599 RET2599 ROP2599 RYL2599 SIH2599 SSD2599 TBZ2599 TLV2599 TVR2599 UFN2599 UPJ2599 UZF2599 VJB2599 VSX2599 WCT2599 WMP2599 WWL2599 WWL2611:WWL2615 JZ2611:JZ2615 TV2611:TV2615 ADR2611:ADR2615 ANN2611:ANN2615 AXJ2611:AXJ2615 BHF2611:BHF2615 BRB2611:BRB2615 CAX2611:CAX2615 CKT2611:CKT2615 CUP2611:CUP2615 DEL2611:DEL2615 DOH2611:DOH2615 DYD2611:DYD2615 EHZ2611:EHZ2615 ERV2611:ERV2615 FBR2611:FBR2615 FLN2611:FLN2615 FVJ2611:FVJ2615 GFF2611:GFF2615 GPB2611:GPB2615 GYX2611:GYX2615 HIT2611:HIT2615 HSP2611:HSP2615 ICL2611:ICL2615 IMH2611:IMH2615 IWD2611:IWD2615 JFZ2611:JFZ2615 JPV2611:JPV2615 JZR2611:JZR2615 KJN2611:KJN2615 KTJ2611:KTJ2615 LDF2611:LDF2615 LNB2611:LNB2615 LWX2611:LWX2615 MGT2611:MGT2615 MQP2611:MQP2615 NAL2611:NAL2615 NKH2611:NKH2615 NUD2611:NUD2615 ODZ2611:ODZ2615 ONV2611:ONV2615 OXR2611:OXR2615 PHN2611:PHN2615 PRJ2611:PRJ2615 QBF2611:QBF2615 QLB2611:QLB2615 QUX2611:QUX2615 RET2611:RET2615 ROP2611:ROP2615 RYL2611:RYL2615 SIH2611:SIH2615 SSD2611:SSD2615 TBZ2611:TBZ2615 TLV2611:TLV2615 TVR2611:TVR2615 UFN2611:UFN2615 UPJ2611:UPJ2615 UZF2611:UZF2615 VJB2611:VJB2615 VSX2611:VSX2615 WCT2611:WCT2615 WMP2611:WMP2615 VSX7807:VSX7809 JZ2631:JZ2644 TV2631:TV2644 ADR2631:ADR2644 ANN2631:ANN2644 AXJ2631:AXJ2644 BHF2631:BHF2644 BRB2631:BRB2644 CAX2631:CAX2644 CKT2631:CKT2644 CUP2631:CUP2644 DEL2631:DEL2644 DOH2631:DOH2644 DYD2631:DYD2644 EHZ2631:EHZ2644 ERV2631:ERV2644 FBR2631:FBR2644 FLN2631:FLN2644 FVJ2631:FVJ2644 GFF2631:GFF2644 GPB2631:GPB2644 GYX2631:GYX2644 HIT2631:HIT2644 HSP2631:HSP2644 ICL2631:ICL2644 IMH2631:IMH2644 IWD2631:IWD2644 JFZ2631:JFZ2644 JPV2631:JPV2644 JZR2631:JZR2644 KJN2631:KJN2644 KTJ2631:KTJ2644 LDF2631:LDF2644 LNB2631:LNB2644 LWX2631:LWX2644 MGT2631:MGT2644 MQP2631:MQP2644 NAL2631:NAL2644 NKH2631:NKH2644 NUD2631:NUD2644 ODZ2631:ODZ2644 ONV2631:ONV2644 OXR2631:OXR2644 PHN2631:PHN2644 PRJ2631:PRJ2644 QBF2631:QBF2644 QLB2631:QLB2644 QUX2631:QUX2644 RET2631:RET2644 ROP2631:ROP2644 RYL2631:RYL2644 SIH2631:SIH2644 SSD2631:SSD2644 TBZ2631:TBZ2644 TLV2631:TLV2644 TVR2631:TVR2644 UFN2631:UFN2644 UPJ2631:UPJ2644 UZF2631:UZF2644 VJB2631:VJB2644 VSX2631:VSX2644 WCT2631:WCT2644 WMP2631:WMP2644 AD1483:AD1489 AD3600:AD3602 JZ2665:JZ2666 TV2665:TV2666 ADR2665:ADR2666 ANN2665:ANN2666 AXJ2665:AXJ2666 BHF2665:BHF2666 BRB2665:BRB2666 CAX2665:CAX2666 CKT2665:CKT2666 CUP2665:CUP2666 DEL2665:DEL2666 DOH2665:DOH2666 DYD2665:DYD2666 EHZ2665:EHZ2666 ERV2665:ERV2666 FBR2665:FBR2666 FLN2665:FLN2666 FVJ2665:FVJ2666 GFF2665:GFF2666 GPB2665:GPB2666 GYX2665:GYX2666 HIT2665:HIT2666 HSP2665:HSP2666 ICL2665:ICL2666 IMH2665:IMH2666 IWD2665:IWD2666 JFZ2665:JFZ2666 JPV2665:JPV2666 JZR2665:JZR2666 KJN2665:KJN2666 KTJ2665:KTJ2666 LDF2665:LDF2666 LNB2665:LNB2666 LWX2665:LWX2666 MGT2665:MGT2666 MQP2665:MQP2666 NAL2665:NAL2666 NKH2665:NKH2666 NUD2665:NUD2666 ODZ2665:ODZ2666 ONV2665:ONV2666 OXR2665:OXR2666 PHN2665:PHN2666 PRJ2665:PRJ2666 QBF2665:QBF2666 QLB2665:QLB2666 QUX2665:QUX2666 RET2665:RET2666 ROP2665:ROP2666 RYL2665:RYL2666 SIH2665:SIH2666 SSD2665:SSD2666 TBZ2665:TBZ2666 TLV2665:TLV2666 TVR2665:TVR2666 UFN2665:UFN2666 UPJ2665:UPJ2666 UZF2665:UZF2666 VJB2665:VJB2666 VSX2665:VSX2666 WCT2665:WCT2666 WMP2665:WMP2666 WWL2665:WWL2666 JZ2672:JZ2677 TV2672:TV2677 ADR2672:ADR2677 ANN2672:ANN2677 AXJ2672:AXJ2677 BHF2672:BHF2677 BRB2672:BRB2677 CAX2672:CAX2677 CKT2672:CKT2677 CUP2672:CUP2677 DEL2672:DEL2677 DOH2672:DOH2677 DYD2672:DYD2677 EHZ2672:EHZ2677 ERV2672:ERV2677 FBR2672:FBR2677 FLN2672:FLN2677 FVJ2672:FVJ2677 GFF2672:GFF2677 GPB2672:GPB2677 GYX2672:GYX2677 HIT2672:HIT2677 HSP2672:HSP2677 ICL2672:ICL2677 IMH2672:IMH2677 IWD2672:IWD2677 JFZ2672:JFZ2677 JPV2672:JPV2677 JZR2672:JZR2677 KJN2672:KJN2677 KTJ2672:KTJ2677 LDF2672:LDF2677 LNB2672:LNB2677 LWX2672:LWX2677 MGT2672:MGT2677 MQP2672:MQP2677 NAL2672:NAL2677 NKH2672:NKH2677 NUD2672:NUD2677 ODZ2672:ODZ2677 ONV2672:ONV2677 OXR2672:OXR2677 PHN2672:PHN2677 PRJ2672:PRJ2677 QBF2672:QBF2677 QLB2672:QLB2677 QUX2672:QUX2677 RET2672:RET2677 ROP2672:ROP2677 RYL2672:RYL2677 SIH2672:SIH2677 SSD2672:SSD2677 TBZ2672:TBZ2677 TLV2672:TLV2677 TVR2672:TVR2677 UFN2672:UFN2677 UPJ2672:UPJ2677 UZF2672:UZF2677 VJB2672:VJB2677 VSX2672:VSX2677 WCT2672:WCT2677 WMP2672:WMP2677 WWL2672:WWL2677 VSX7791:VSX7792 WCT7807:WCT7809 JZ2704:JZ2715 TV2704:TV2715 ADR2704:ADR2715 ANN2704:ANN2715 AXJ2704:AXJ2715 BHF2704:BHF2715 BRB2704:BRB2715 CAX2704:CAX2715 CKT2704:CKT2715 CUP2704:CUP2715 DEL2704:DEL2715 DOH2704:DOH2715 DYD2704:DYD2715 EHZ2704:EHZ2715 ERV2704:ERV2715 FBR2704:FBR2715 FLN2704:FLN2715 FVJ2704:FVJ2715 GFF2704:GFF2715 GPB2704:GPB2715 GYX2704:GYX2715 HIT2704:HIT2715 HSP2704:HSP2715 ICL2704:ICL2715 IMH2704:IMH2715 IWD2704:IWD2715 JFZ2704:JFZ2715 JPV2704:JPV2715 JZR2704:JZR2715 KJN2704:KJN2715 KTJ2704:KTJ2715 LDF2704:LDF2715 LNB2704:LNB2715 LWX2704:LWX2715 MGT2704:MGT2715 MQP2704:MQP2715 NAL2704:NAL2715 NKH2704:NKH2715 NUD2704:NUD2715 ODZ2704:ODZ2715 ONV2704:ONV2715 OXR2704:OXR2715 PHN2704:PHN2715 PRJ2704:PRJ2715 QBF2704:QBF2715 QLB2704:QLB2715 QUX2704:QUX2715 RET2704:RET2715 ROP2704:ROP2715 RYL2704:RYL2715 SIH2704:SIH2715 SSD2704:SSD2715 TBZ2704:TBZ2715 TLV2704:TLV2715 TVR2704:TVR2715 UFN2704:UFN2715 UPJ2704:UPJ2715 UZF2704:UZF2715 VJB2704:VJB2715 VSX2704:VSX2715 WCT2704:WCT2715 WMP2704:WMP2715 WWL2704:WWL2715 AD1851:AD1852 AD2685:AD2689 JZ2736:JZ2739 TV2736:TV2739 ADR2736:ADR2739 ANN2736:ANN2739 AXJ2736:AXJ2739 BHF2736:BHF2739 BRB2736:BRB2739 CAX2736:CAX2739 CKT2736:CKT2739 CUP2736:CUP2739 DEL2736:DEL2739 DOH2736:DOH2739 DYD2736:DYD2739 EHZ2736:EHZ2739 ERV2736:ERV2739 FBR2736:FBR2739 FLN2736:FLN2739 FVJ2736:FVJ2739 GFF2736:GFF2739 GPB2736:GPB2739 GYX2736:GYX2739 HIT2736:HIT2739 HSP2736:HSP2739 ICL2736:ICL2739 IMH2736:IMH2739 IWD2736:IWD2739 JFZ2736:JFZ2739 JPV2736:JPV2739 JZR2736:JZR2739 KJN2736:KJN2739 KTJ2736:KTJ2739 LDF2736:LDF2739 LNB2736:LNB2739 LWX2736:LWX2739 MGT2736:MGT2739 MQP2736:MQP2739 NAL2736:NAL2739 NKH2736:NKH2739 NUD2736:NUD2739 ODZ2736:ODZ2739 ONV2736:ONV2739 OXR2736:OXR2739 PHN2736:PHN2739 PRJ2736:PRJ2739 QBF2736:QBF2739 QLB2736:QLB2739 QUX2736:QUX2739 RET2736:RET2739 ROP2736:ROP2739 RYL2736:RYL2739 SIH2736:SIH2739 SSD2736:SSD2739 TBZ2736:TBZ2739 TLV2736:TLV2739 TVR2736:TVR2739 UFN2736:UFN2739 UPJ2736:UPJ2739 UZF2736:UZF2739 VJB2736:VJB2739 VSX2736:VSX2739 WCT2736:WCT2739 WMP2736:WMP2739 WWL2736:WWL2739 TV7886:TV7888 JZ2745:JZ2748 TV2745:TV2748 ADR2745:ADR2748 ANN2745:ANN2748 AXJ2745:AXJ2748 BHF2745:BHF2748 BRB2745:BRB2748 CAX2745:CAX2748 CKT2745:CKT2748 CUP2745:CUP2748 DEL2745:DEL2748 DOH2745:DOH2748 DYD2745:DYD2748 EHZ2745:EHZ2748 ERV2745:ERV2748 FBR2745:FBR2748 FLN2745:FLN2748 FVJ2745:FVJ2748 GFF2745:GFF2748 GPB2745:GPB2748 GYX2745:GYX2748 HIT2745:HIT2748 HSP2745:HSP2748 ICL2745:ICL2748 IMH2745:IMH2748 IWD2745:IWD2748 JFZ2745:JFZ2748 JPV2745:JPV2748 JZR2745:JZR2748 KJN2745:KJN2748 KTJ2745:KTJ2748 LDF2745:LDF2748 LNB2745:LNB2748 LWX2745:LWX2748 MGT2745:MGT2748 MQP2745:MQP2748 NAL2745:NAL2748 NKH2745:NKH2748 NUD2745:NUD2748 ODZ2745:ODZ2748 ONV2745:ONV2748 OXR2745:OXR2748 PHN2745:PHN2748 PRJ2745:PRJ2748 QBF2745:QBF2748 QLB2745:QLB2748 QUX2745:QUX2748 RET2745:RET2748 ROP2745:ROP2748 RYL2745:RYL2748 SIH2745:SIH2748 SSD2745:SSD2748 TBZ2745:TBZ2748 TLV2745:TLV2748 TVR2745:TVR2748 UFN2745:UFN2748 UPJ2745:UPJ2748 UZF2745:UZF2748 VJB2745:VJB2748 VSX2745:VSX2748 WCT2745:WCT2748 WMP2745:WMP2748 WWL2745:WWL2748 AD1968:AD1983 JZ2758:JZ2762 TV2758:TV2762 ADR2758:ADR2762 ANN2758:ANN2762 AXJ2758:AXJ2762 BHF2758:BHF2762 BRB2758:BRB2762 CAX2758:CAX2762 CKT2758:CKT2762 CUP2758:CUP2762 DEL2758:DEL2762 DOH2758:DOH2762 DYD2758:DYD2762 EHZ2758:EHZ2762 ERV2758:ERV2762 FBR2758:FBR2762 FLN2758:FLN2762 FVJ2758:FVJ2762 GFF2758:GFF2762 GPB2758:GPB2762 GYX2758:GYX2762 HIT2758:HIT2762 HSP2758:HSP2762 ICL2758:ICL2762 IMH2758:IMH2762 IWD2758:IWD2762 JFZ2758:JFZ2762 JPV2758:JPV2762 JZR2758:JZR2762 KJN2758:KJN2762 KTJ2758:KTJ2762 LDF2758:LDF2762 LNB2758:LNB2762 LWX2758:LWX2762 MGT2758:MGT2762 MQP2758:MQP2762 NAL2758:NAL2762 NKH2758:NKH2762 NUD2758:NUD2762 ODZ2758:ODZ2762 ONV2758:ONV2762 OXR2758:OXR2762 PHN2758:PHN2762 PRJ2758:PRJ2762 QBF2758:QBF2762 QLB2758:QLB2762 QUX2758:QUX2762 RET2758:RET2762 ROP2758:ROP2762 RYL2758:RYL2762 SIH2758:SIH2762 SSD2758:SSD2762 TBZ2758:TBZ2762 TLV2758:TLV2762 TVR2758:TVR2762 UFN2758:UFN2762 UPJ2758:UPJ2762 UZF2758:UZF2762 VJB2758:VJB2762 VSX2758:VSX2762 WCT2758:WCT2762 WMP2758:WMP2762 WWL2758:WWL2762 AD2337 AD2870:AD2872 JZ7848:JZ7855 WCT3966:WCT3969 AD3738 AD3561 AD3431:AD3444 AD2026:AD2056 JZ2926:JZ2928 TV2926:TV2928 ADR2926:ADR2928 ANN2926:ANN2928 AXJ2926:AXJ2928 BHF2926:BHF2928 BRB2926:BRB2928 CAX2926:CAX2928 CKT2926:CKT2928 CUP2926:CUP2928 DEL2926:DEL2928 DOH2926:DOH2928 DYD2926:DYD2928 EHZ2926:EHZ2928 ERV2926:ERV2928 FBR2926:FBR2928 FLN2926:FLN2928 FVJ2926:FVJ2928 GFF2926:GFF2928 GPB2926:GPB2928 GYX2926:GYX2928 HIT2926:HIT2928 HSP2926:HSP2928 ICL2926:ICL2928 IMH2926:IMH2928 IWD2926:IWD2928 JFZ2926:JFZ2928 JPV2926:JPV2928 JZR2926:JZR2928 KJN2926:KJN2928 KTJ2926:KTJ2928 LDF2926:LDF2928 LNB2926:LNB2928 LWX2926:LWX2928 MGT2926:MGT2928 MQP2926:MQP2928 NAL2926:NAL2928 NKH2926:NKH2928 NUD2926:NUD2928 ODZ2926:ODZ2928 ONV2926:ONV2928 OXR2926:OXR2928 PHN2926:PHN2928 PRJ2926:PRJ2928 QBF2926:QBF2928 QLB2926:QLB2928 QUX2926:QUX2928 RET2926:RET2928 ROP2926:ROP2928 RYL2926:RYL2928 SIH2926:SIH2928 SSD2926:SSD2928 TBZ2926:TBZ2928 TLV2926:TLV2928 TVR2926:TVR2928 UFN2926:UFN2928 UPJ2926:UPJ2928 UZF2926:UZF2928 VJB2926:VJB2928 VSX2926:VSX2928 WCT2926:WCT2928 WMP2926:WMP2928 WWL2926:WWL2928 JZ2959 TV2959 ADR2959 ANN2959 AXJ2959 BHF2959 BRB2959 CAX2959 CKT2959 CUP2959 DEL2959 DOH2959 DYD2959 EHZ2959 ERV2959 FBR2959 FLN2959 FVJ2959 GFF2959 GPB2959 GYX2959 HIT2959 HSP2959 ICL2959 IMH2959 IWD2959 JFZ2959 JPV2959 JZR2959 KJN2959 KTJ2959 LDF2959 LNB2959 LWX2959 MGT2959 MQP2959 NAL2959 NKH2959 NUD2959 ODZ2959 ONV2959 OXR2959 PHN2959 PRJ2959 QBF2959 QLB2959 QUX2959 RET2959 ROP2959 RYL2959 SIH2959 SSD2959 TBZ2959 TLV2959 TVR2959 UFN2959 UPJ2959 UZF2959 VJB2959 VSX2959 WCT2959 WMP2959 WWL2959 WMP7807:WMP7809 JZ2962:JZ2964 TV2962:TV2964 ADR2962:ADR2964 ANN2962:ANN2964 AXJ2962:AXJ2964 BHF2962:BHF2964 BRB2962:BRB2964 CAX2962:CAX2964 CKT2962:CKT2964 CUP2962:CUP2964 DEL2962:DEL2964 DOH2962:DOH2964 DYD2962:DYD2964 EHZ2962:EHZ2964 ERV2962:ERV2964 FBR2962:FBR2964 FLN2962:FLN2964 FVJ2962:FVJ2964 GFF2962:GFF2964 GPB2962:GPB2964 GYX2962:GYX2964 HIT2962:HIT2964 HSP2962:HSP2964 ICL2962:ICL2964 IMH2962:IMH2964 IWD2962:IWD2964 JFZ2962:JFZ2964 JPV2962:JPV2964 JZR2962:JZR2964 KJN2962:KJN2964 KTJ2962:KTJ2964 LDF2962:LDF2964 LNB2962:LNB2964 LWX2962:LWX2964 MGT2962:MGT2964 MQP2962:MQP2964 NAL2962:NAL2964 NKH2962:NKH2964 NUD2962:NUD2964 ODZ2962:ODZ2964 ONV2962:ONV2964 OXR2962:OXR2964 PHN2962:PHN2964 PRJ2962:PRJ2964 QBF2962:QBF2964 QLB2962:QLB2964 QUX2962:QUX2964 RET2962:RET2964 ROP2962:ROP2964 RYL2962:RYL2964 SIH2962:SIH2964 SSD2962:SSD2964 TBZ2962:TBZ2964 TLV2962:TLV2964 TVR2962:TVR2964 UFN2962:UFN2964 UPJ2962:UPJ2964 UZF2962:UZF2964 VJB2962:VJB2964 VSX2962:VSX2964 WCT2962:WCT2964 WMP2962:WMP2964 WWL2962:WWL2964 AD2796:AD2797 JZ2987:JZ2997 TV2987:TV2997 ADR2987:ADR2997 ANN2987:ANN2997 AXJ2987:AXJ2997 BHF2987:BHF2997 BRB2987:BRB2997 CAX2987:CAX2997 CKT2987:CKT2997 CUP2987:CUP2997 DEL2987:DEL2997 DOH2987:DOH2997 DYD2987:DYD2997 EHZ2987:EHZ2997 ERV2987:ERV2997 FBR2987:FBR2997 FLN2987:FLN2997 FVJ2987:FVJ2997 GFF2987:GFF2997 GPB2987:GPB2997 GYX2987:GYX2997 HIT2987:HIT2997 HSP2987:HSP2997 ICL2987:ICL2997 IMH2987:IMH2997 IWD2987:IWD2997 JFZ2987:JFZ2997 JPV2987:JPV2997 JZR2987:JZR2997 KJN2987:KJN2997 KTJ2987:KTJ2997 LDF2987:LDF2997 LNB2987:LNB2997 LWX2987:LWX2997 MGT2987:MGT2997 MQP2987:MQP2997 NAL2987:NAL2997 NKH2987:NKH2997 NUD2987:NUD2997 ODZ2987:ODZ2997 ONV2987:ONV2997 OXR2987:OXR2997 PHN2987:PHN2997 PRJ2987:PRJ2997 QBF2987:QBF2997 QLB2987:QLB2997 QUX2987:QUX2997 RET2987:RET2997 ROP2987:ROP2997 RYL2987:RYL2997 SIH2987:SIH2997 SSD2987:SSD2997 TBZ2987:TBZ2997 TLV2987:TLV2997 TVR2987:TVR2997 UFN2987:UFN2997 UPJ2987:UPJ2997 UZF2987:UZF2997 VJB2987:VJB2997 VSX2987:VSX2997 WCT2987:WCT2997 WMP2987:WMP2997 WWL2987:WWL2997 AD5339 JZ3040:JZ3042 TV3040:TV3042 ADR3040:ADR3042 ANN3040:ANN3042 AXJ3040:AXJ3042 BHF3040:BHF3042 BRB3040:BRB3042 CAX3040:CAX3042 CKT3040:CKT3042 CUP3040:CUP3042 DEL3040:DEL3042 DOH3040:DOH3042 DYD3040:DYD3042 EHZ3040:EHZ3042 ERV3040:ERV3042 FBR3040:FBR3042 FLN3040:FLN3042 FVJ3040:FVJ3042 GFF3040:GFF3042 GPB3040:GPB3042 GYX3040:GYX3042 HIT3040:HIT3042 HSP3040:HSP3042 ICL3040:ICL3042 IMH3040:IMH3042 IWD3040:IWD3042 JFZ3040:JFZ3042 JPV3040:JPV3042 JZR3040:JZR3042 KJN3040:KJN3042 KTJ3040:KTJ3042 LDF3040:LDF3042 LNB3040:LNB3042 LWX3040:LWX3042 MGT3040:MGT3042 MQP3040:MQP3042 NAL3040:NAL3042 NKH3040:NKH3042 NUD3040:NUD3042 ODZ3040:ODZ3042 ONV3040:ONV3042 OXR3040:OXR3042 PHN3040:PHN3042 PRJ3040:PRJ3042 QBF3040:QBF3042 QLB3040:QLB3042 QUX3040:QUX3042 RET3040:RET3042 ROP3040:ROP3042 RYL3040:RYL3042 SIH3040:SIH3042 SSD3040:SSD3042 TBZ3040:TBZ3042 TLV3040:TLV3042 TVR3040:TVR3042 UFN3040:UFN3042 UPJ3040:UPJ3042 UZF3040:UZF3042 VJB3040:VJB3042 VSX3040:VSX3042 WCT3040:WCT3042 WMP3040:WMP3042 WWL3040:WWL3042 AD2868 JZ3048:JZ3057 TV3048:TV3057 ADR3048:ADR3057 ANN3048:ANN3057 AXJ3048:AXJ3057 BHF3048:BHF3057 BRB3048:BRB3057 CAX3048:CAX3057 CKT3048:CKT3057 CUP3048:CUP3057 DEL3048:DEL3057 DOH3048:DOH3057 DYD3048:DYD3057 EHZ3048:EHZ3057 ERV3048:ERV3057 FBR3048:FBR3057 FLN3048:FLN3057 FVJ3048:FVJ3057 GFF3048:GFF3057 GPB3048:GPB3057 GYX3048:GYX3057 HIT3048:HIT3057 HSP3048:HSP3057 ICL3048:ICL3057 IMH3048:IMH3057 IWD3048:IWD3057 JFZ3048:JFZ3057 JPV3048:JPV3057 JZR3048:JZR3057 KJN3048:KJN3057 KTJ3048:KTJ3057 LDF3048:LDF3057 LNB3048:LNB3057 LWX3048:LWX3057 MGT3048:MGT3057 MQP3048:MQP3057 NAL3048:NAL3057 NKH3048:NKH3057 NUD3048:NUD3057 ODZ3048:ODZ3057 ONV3048:ONV3057 OXR3048:OXR3057 PHN3048:PHN3057 PRJ3048:PRJ3057 QBF3048:QBF3057 QLB3048:QLB3057 QUX3048:QUX3057 RET3048:RET3057 ROP3048:ROP3057 RYL3048:RYL3057 SIH3048:SIH3057 SSD3048:SSD3057 TBZ3048:TBZ3057 TLV3048:TLV3057 TVR3048:TVR3057 UFN3048:UFN3057 UPJ3048:UPJ3057 UZF3048:UZF3057 VJB3048:VJB3057 VSX3048:VSX3057 WCT3048:WCT3057 WMP3048:WMP3057 WWL3048:WWL3057 WWL3076 JZ3076 TV3076 ADR3076 ANN3076 AXJ3076 BHF3076 BRB3076 CAX3076 CKT3076 CUP3076 DEL3076 DOH3076 DYD3076 EHZ3076 ERV3076 FBR3076 FLN3076 FVJ3076 GFF3076 GPB3076 GYX3076 HIT3076 HSP3076 ICL3076 IMH3076 IWD3076 JFZ3076 JPV3076 JZR3076 KJN3076 KTJ3076 LDF3076 LNB3076 LWX3076 MGT3076 MQP3076 NAL3076 NKH3076 NUD3076 ODZ3076 ONV3076 OXR3076 PHN3076 PRJ3076 QBF3076 QLB3076 QUX3076 RET3076 ROP3076 RYL3076 SIH3076 SSD3076 TBZ3076 TLV3076 TVR3076 UFN3076 UPJ3076 UZF3076 VJB3076 VSX3076 WCT3076 WMP3076 AD5301:AD5315 JZ3098:JZ3106 TV3098:TV3106 ADR3098:ADR3106 ANN3098:ANN3106 AXJ3098:AXJ3106 BHF3098:BHF3106 BRB3098:BRB3106 CAX3098:CAX3106 CKT3098:CKT3106 CUP3098:CUP3106 DEL3098:DEL3106 DOH3098:DOH3106 DYD3098:DYD3106 EHZ3098:EHZ3106 ERV3098:ERV3106 FBR3098:FBR3106 FLN3098:FLN3106 FVJ3098:FVJ3106 GFF3098:GFF3106 GPB3098:GPB3106 GYX3098:GYX3106 HIT3098:HIT3106 HSP3098:HSP3106 ICL3098:ICL3106 IMH3098:IMH3106 IWD3098:IWD3106 JFZ3098:JFZ3106 JPV3098:JPV3106 JZR3098:JZR3106 KJN3098:KJN3106 KTJ3098:KTJ3106 LDF3098:LDF3106 LNB3098:LNB3106 LWX3098:LWX3106 MGT3098:MGT3106 MQP3098:MQP3106 NAL3098:NAL3106 NKH3098:NKH3106 NUD3098:NUD3106 ODZ3098:ODZ3106 ONV3098:ONV3106 OXR3098:OXR3106 PHN3098:PHN3106 PRJ3098:PRJ3106 QBF3098:QBF3106 QLB3098:QLB3106 QUX3098:QUX3106 RET3098:RET3106 ROP3098:ROP3106 RYL3098:RYL3106 SIH3098:SIH3106 SSD3098:SSD3106 TBZ3098:TBZ3106 TLV3098:TLV3106 TVR3098:TVR3106 UFN3098:UFN3106 UPJ3098:UPJ3106 UZF3098:UZF3106 VJB3098:VJB3106 VSX3098:VSX3106 WCT3098:WCT3106 WMP3098:WMP3106 WWL3098:WWL3106 AD2754:AD2756 JZ3132 TV3132 ADR3132 ANN3132 AXJ3132 BHF3132 BRB3132 CAX3132 CKT3132 CUP3132 DEL3132 DOH3132 DYD3132 EHZ3132 ERV3132 FBR3132 FLN3132 FVJ3132 GFF3132 GPB3132 GYX3132 HIT3132 HSP3132 ICL3132 IMH3132 IWD3132 JFZ3132 JPV3132 JZR3132 KJN3132 KTJ3132 LDF3132 LNB3132 LWX3132 MGT3132 MQP3132 NAL3132 NKH3132 NUD3132 ODZ3132 ONV3132 OXR3132 PHN3132 PRJ3132 QBF3132 QLB3132 QUX3132 RET3132 ROP3132 RYL3132 SIH3132 SSD3132 TBZ3132 TLV3132 TVR3132 UFN3132 UPJ3132 UZF3132 VJB3132 VSX3132 WCT3132 WMP3132 WWL3132 JZ3138:JZ3140 TV3138:TV3140 ADR3138:ADR3140 ANN3138:ANN3140 AXJ3138:AXJ3140 BHF3138:BHF3140 BRB3138:BRB3140 CAX3138:CAX3140 CKT3138:CKT3140 CUP3138:CUP3140 DEL3138:DEL3140 DOH3138:DOH3140 DYD3138:DYD3140 EHZ3138:EHZ3140 ERV3138:ERV3140 FBR3138:FBR3140 FLN3138:FLN3140 FVJ3138:FVJ3140 GFF3138:GFF3140 GPB3138:GPB3140 GYX3138:GYX3140 HIT3138:HIT3140 HSP3138:HSP3140 ICL3138:ICL3140 IMH3138:IMH3140 IWD3138:IWD3140 JFZ3138:JFZ3140 JPV3138:JPV3140 JZR3138:JZR3140 KJN3138:KJN3140 KTJ3138:KTJ3140 LDF3138:LDF3140 LNB3138:LNB3140 LWX3138:LWX3140 MGT3138:MGT3140 MQP3138:MQP3140 NAL3138:NAL3140 NKH3138:NKH3140 NUD3138:NUD3140 ODZ3138:ODZ3140 ONV3138:ONV3140 OXR3138:OXR3140 PHN3138:PHN3140 PRJ3138:PRJ3140 QBF3138:QBF3140 QLB3138:QLB3140 QUX3138:QUX3140 RET3138:RET3140 ROP3138:ROP3140 RYL3138:RYL3140 SIH3138:SIH3140 SSD3138:SSD3140 TBZ3138:TBZ3140 TLV3138:TLV3140 TVR3138:TVR3140 UFN3138:UFN3140 UPJ3138:UPJ3140 UZF3138:UZF3140 VJB3138:VJB3140 VSX3138:VSX3140 WCT3138:WCT3140 WMP3138:WMP3140 WWL3138:WWL3140 AD3134 AD3053:AD3061 JZ3153:JZ3169 TV3153:TV3169 ADR3153:ADR3169 ANN3153:ANN3169 AXJ3153:AXJ3169 BHF3153:BHF3169 BRB3153:BRB3169 CAX3153:CAX3169 CKT3153:CKT3169 CUP3153:CUP3169 DEL3153:DEL3169 DOH3153:DOH3169 DYD3153:DYD3169 EHZ3153:EHZ3169 ERV3153:ERV3169 FBR3153:FBR3169 FLN3153:FLN3169 FVJ3153:FVJ3169 GFF3153:GFF3169 GPB3153:GPB3169 GYX3153:GYX3169 HIT3153:HIT3169 HSP3153:HSP3169 ICL3153:ICL3169 IMH3153:IMH3169 IWD3153:IWD3169 JFZ3153:JFZ3169 JPV3153:JPV3169 JZR3153:JZR3169 KJN3153:KJN3169 KTJ3153:KTJ3169 LDF3153:LDF3169 LNB3153:LNB3169 LWX3153:LWX3169 MGT3153:MGT3169 MQP3153:MQP3169 NAL3153:NAL3169 NKH3153:NKH3169 NUD3153:NUD3169 ODZ3153:ODZ3169 ONV3153:ONV3169 OXR3153:OXR3169 PHN3153:PHN3169 PRJ3153:PRJ3169 QBF3153:QBF3169 QLB3153:QLB3169 QUX3153:QUX3169 RET3153:RET3169 ROP3153:ROP3169 RYL3153:RYL3169 SIH3153:SIH3169 SSD3153:SSD3169 TBZ3153:TBZ3169 TLV3153:TLV3169 TVR3153:TVR3169 UFN3153:UFN3169 UPJ3153:UPJ3169 UZF3153:UZF3169 VJB3153:VJB3169 VSX3153:VSX3169 WCT3153:WCT3169 WMP3153:WMP3169 WWL3153:WWL3169 JZ3197 TV3197 ADR3197 ANN3197 AXJ3197 BHF3197 BRB3197 CAX3197 CKT3197 CUP3197 DEL3197 DOH3197 DYD3197 EHZ3197 ERV3197 FBR3197 FLN3197 FVJ3197 GFF3197 GPB3197 GYX3197 HIT3197 HSP3197 ICL3197 IMH3197 IWD3197 JFZ3197 JPV3197 JZR3197 KJN3197 KTJ3197 LDF3197 LNB3197 LWX3197 MGT3197 MQP3197 NAL3197 NKH3197 NUD3197 ODZ3197 ONV3197 OXR3197 PHN3197 PRJ3197 QBF3197 QLB3197 QUX3197 RET3197 ROP3197 RYL3197 SIH3197 SSD3197 TBZ3197 TLV3197 TVR3197 UFN3197 UPJ3197 UZF3197 VJB3197 VSX3197 WCT3197 WMP3197 WWL3197 JZ3207:JZ3239 TV3207:TV3239 ADR3207:ADR3239 ANN3207:ANN3239 AXJ3207:AXJ3239 BHF3207:BHF3239 BRB3207:BRB3239 CAX3207:CAX3239 CKT3207:CKT3239 CUP3207:CUP3239 DEL3207:DEL3239 DOH3207:DOH3239 DYD3207:DYD3239 EHZ3207:EHZ3239 ERV3207:ERV3239 FBR3207:FBR3239 FLN3207:FLN3239 FVJ3207:FVJ3239 GFF3207:GFF3239 GPB3207:GPB3239 GYX3207:GYX3239 HIT3207:HIT3239 HSP3207:HSP3239 ICL3207:ICL3239 IMH3207:IMH3239 IWD3207:IWD3239 JFZ3207:JFZ3239 JPV3207:JPV3239 JZR3207:JZR3239 KJN3207:KJN3239 KTJ3207:KTJ3239 LDF3207:LDF3239 LNB3207:LNB3239 LWX3207:LWX3239 MGT3207:MGT3239 MQP3207:MQP3239 NAL3207:NAL3239 NKH3207:NKH3239 NUD3207:NUD3239 ODZ3207:ODZ3239 ONV3207:ONV3239 OXR3207:OXR3239 PHN3207:PHN3239 PRJ3207:PRJ3239 QBF3207:QBF3239 QLB3207:QLB3239 QUX3207:QUX3239 RET3207:RET3239 ROP3207:ROP3239 RYL3207:RYL3239 SIH3207:SIH3239 SSD3207:SSD3239 TBZ3207:TBZ3239 TLV3207:TLV3239 TVR3207:TVR3239 UFN3207:UFN3239 UPJ3207:UPJ3239 UZF3207:UZF3239 VJB3207:VJB3239 VSX3207:VSX3239 WCT3207:WCT3239 WMP3207:WMP3239 WWL3207:WWL3239 AD3258:AD3265 JZ3258:JZ3265 TV3258:TV3265 ADR3258:ADR3265 ANN3258:ANN3265 AXJ3258:AXJ3265 BHF3258:BHF3265 BRB3258:BRB3265 CAX3258:CAX3265 CKT3258:CKT3265 CUP3258:CUP3265 DEL3258:DEL3265 DOH3258:DOH3265 DYD3258:DYD3265 EHZ3258:EHZ3265 ERV3258:ERV3265 FBR3258:FBR3265 FLN3258:FLN3265 FVJ3258:FVJ3265 GFF3258:GFF3265 GPB3258:GPB3265 GYX3258:GYX3265 HIT3258:HIT3265 HSP3258:HSP3265 ICL3258:ICL3265 IMH3258:IMH3265 IWD3258:IWD3265 JFZ3258:JFZ3265 JPV3258:JPV3265 JZR3258:JZR3265 KJN3258:KJN3265 KTJ3258:KTJ3265 LDF3258:LDF3265 LNB3258:LNB3265 LWX3258:LWX3265 MGT3258:MGT3265 MQP3258:MQP3265 NAL3258:NAL3265 NKH3258:NKH3265 NUD3258:NUD3265 ODZ3258:ODZ3265 ONV3258:ONV3265 OXR3258:OXR3265 PHN3258:PHN3265 PRJ3258:PRJ3265 QBF3258:QBF3265 QLB3258:QLB3265 QUX3258:QUX3265 RET3258:RET3265 ROP3258:ROP3265 RYL3258:RYL3265 SIH3258:SIH3265 SSD3258:SSD3265 TBZ3258:TBZ3265 TLV3258:TLV3265 TVR3258:TVR3265 UFN3258:UFN3265 UPJ3258:UPJ3265 UZF3258:UZF3265 VJB3258:VJB3265 VSX3258:VSX3265 WCT3258:WCT3265 WMP3258:WMP3265 WWL3258:WWL3265 AD3327:AD3328 JZ3343 TV3343 ADR3343 ANN3343 AXJ3343 BHF3343 BRB3343 CAX3343 CKT3343 CUP3343 DEL3343 DOH3343 DYD3343 EHZ3343 ERV3343 FBR3343 FLN3343 FVJ3343 GFF3343 GPB3343 GYX3343 HIT3343 HSP3343 ICL3343 IMH3343 IWD3343 JFZ3343 JPV3343 JZR3343 KJN3343 KTJ3343 LDF3343 LNB3343 LWX3343 MGT3343 MQP3343 NAL3343 NKH3343 NUD3343 ODZ3343 ONV3343 OXR3343 PHN3343 PRJ3343 QBF3343 QLB3343 QUX3343 RET3343 ROP3343 RYL3343 SIH3343 SSD3343 TBZ3343 TLV3343 TVR3343 UFN3343 UPJ3343 UZF3343 VJB3343 VSX3343 WCT3343 WMP3343 WWL3343 JZ3351:JZ3383 TV3351:TV3383 ADR3351:ADR3383 ANN3351:ANN3383 AXJ3351:AXJ3383 BHF3351:BHF3383 BRB3351:BRB3383 CAX3351:CAX3383 CKT3351:CKT3383 CUP3351:CUP3383 DEL3351:DEL3383 DOH3351:DOH3383 DYD3351:DYD3383 EHZ3351:EHZ3383 ERV3351:ERV3383 FBR3351:FBR3383 FLN3351:FLN3383 FVJ3351:FVJ3383 GFF3351:GFF3383 GPB3351:GPB3383 GYX3351:GYX3383 HIT3351:HIT3383 HSP3351:HSP3383 ICL3351:ICL3383 IMH3351:IMH3383 IWD3351:IWD3383 JFZ3351:JFZ3383 JPV3351:JPV3383 JZR3351:JZR3383 KJN3351:KJN3383 KTJ3351:KTJ3383 LDF3351:LDF3383 LNB3351:LNB3383 LWX3351:LWX3383 MGT3351:MGT3383 MQP3351:MQP3383 NAL3351:NAL3383 NKH3351:NKH3383 NUD3351:NUD3383 ODZ3351:ODZ3383 ONV3351:ONV3383 OXR3351:OXR3383 PHN3351:PHN3383 PRJ3351:PRJ3383 QBF3351:QBF3383 QLB3351:QLB3383 QUX3351:QUX3383 RET3351:RET3383 ROP3351:ROP3383 RYL3351:RYL3383 SIH3351:SIH3383 SSD3351:SSD3383 TBZ3351:TBZ3383 TLV3351:TLV3383 TVR3351:TVR3383 UFN3351:UFN3383 UPJ3351:UPJ3383 UZF3351:UZF3383 VJB3351:VJB3383 VSX3351:VSX3383 WCT3351:WCT3383 WMP3351:WMP3383 WWL3351:WWL3383 AD3162:AD3169 JZ3417:JZ3420 TV3417:TV3420 ADR3417:ADR3420 ANN3417:ANN3420 AXJ3417:AXJ3420 BHF3417:BHF3420 BRB3417:BRB3420 CAX3417:CAX3420 CKT3417:CKT3420 CUP3417:CUP3420 DEL3417:DEL3420 DOH3417:DOH3420 DYD3417:DYD3420 EHZ3417:EHZ3420 ERV3417:ERV3420 FBR3417:FBR3420 FLN3417:FLN3420 FVJ3417:FVJ3420 GFF3417:GFF3420 GPB3417:GPB3420 GYX3417:GYX3420 HIT3417:HIT3420 HSP3417:HSP3420 ICL3417:ICL3420 IMH3417:IMH3420 IWD3417:IWD3420 JFZ3417:JFZ3420 JPV3417:JPV3420 JZR3417:JZR3420 KJN3417:KJN3420 KTJ3417:KTJ3420 LDF3417:LDF3420 LNB3417:LNB3420 LWX3417:LWX3420 MGT3417:MGT3420 MQP3417:MQP3420 NAL3417:NAL3420 NKH3417:NKH3420 NUD3417:NUD3420 ODZ3417:ODZ3420 ONV3417:ONV3420 OXR3417:OXR3420 PHN3417:PHN3420 PRJ3417:PRJ3420 QBF3417:QBF3420 QLB3417:QLB3420 QUX3417:QUX3420 RET3417:RET3420 ROP3417:ROP3420 RYL3417:RYL3420 SIH3417:SIH3420 SSD3417:SSD3420 TBZ3417:TBZ3420 TLV3417:TLV3420 TVR3417:TVR3420 UFN3417:UFN3420 UPJ3417:UPJ3420 UZF3417:UZF3420 VJB3417:VJB3420 VSX3417:VSX3420 WCT3417:WCT3420 WMP3417:WMP3420 WWL3417:WWL3420 AD2834:AD2836 JZ3429:JZ3433 TV3429:TV3433 ADR3429:ADR3433 ANN3429:ANN3433 AXJ3429:AXJ3433 BHF3429:BHF3433 BRB3429:BRB3433 CAX3429:CAX3433 CKT3429:CKT3433 CUP3429:CUP3433 DEL3429:DEL3433 DOH3429:DOH3433 DYD3429:DYD3433 EHZ3429:EHZ3433 ERV3429:ERV3433 FBR3429:FBR3433 FLN3429:FLN3433 FVJ3429:FVJ3433 GFF3429:GFF3433 GPB3429:GPB3433 GYX3429:GYX3433 HIT3429:HIT3433 HSP3429:HSP3433 ICL3429:ICL3433 IMH3429:IMH3433 IWD3429:IWD3433 JFZ3429:JFZ3433 JPV3429:JPV3433 JZR3429:JZR3433 KJN3429:KJN3433 KTJ3429:KTJ3433 LDF3429:LDF3433 LNB3429:LNB3433 LWX3429:LWX3433 MGT3429:MGT3433 MQP3429:MQP3433 NAL3429:NAL3433 NKH3429:NKH3433 NUD3429:NUD3433 ODZ3429:ODZ3433 ONV3429:ONV3433 OXR3429:OXR3433 PHN3429:PHN3433 PRJ3429:PRJ3433 QBF3429:QBF3433 QLB3429:QLB3433 QUX3429:QUX3433 RET3429:RET3433 ROP3429:ROP3433 RYL3429:RYL3433 SIH3429:SIH3433 SSD3429:SSD3433 TBZ3429:TBZ3433 TLV3429:TLV3433 TVR3429:TVR3433 UFN3429:UFN3433 UPJ3429:UPJ3433 UZF3429:UZF3433 VJB3429:VJB3433 VSX3429:VSX3433 WCT3429:WCT3433 WMP3429:WMP3433 WWL3429:WWL3433 AD3410:AD3411 JZ3457:JZ3461 TV3457:TV3461 ADR3457:ADR3461 ANN3457:ANN3461 AXJ3457:AXJ3461 BHF3457:BHF3461 BRB3457:BRB3461 CAX3457:CAX3461 CKT3457:CKT3461 CUP3457:CUP3461 DEL3457:DEL3461 DOH3457:DOH3461 DYD3457:DYD3461 EHZ3457:EHZ3461 ERV3457:ERV3461 FBR3457:FBR3461 FLN3457:FLN3461 FVJ3457:FVJ3461 GFF3457:GFF3461 GPB3457:GPB3461 GYX3457:GYX3461 HIT3457:HIT3461 HSP3457:HSP3461 ICL3457:ICL3461 IMH3457:IMH3461 IWD3457:IWD3461 JFZ3457:JFZ3461 JPV3457:JPV3461 JZR3457:JZR3461 KJN3457:KJN3461 KTJ3457:KTJ3461 LDF3457:LDF3461 LNB3457:LNB3461 LWX3457:LWX3461 MGT3457:MGT3461 MQP3457:MQP3461 NAL3457:NAL3461 NKH3457:NKH3461 NUD3457:NUD3461 ODZ3457:ODZ3461 ONV3457:ONV3461 OXR3457:OXR3461 PHN3457:PHN3461 PRJ3457:PRJ3461 QBF3457:QBF3461 QLB3457:QLB3461 QUX3457:QUX3461 RET3457:RET3461 ROP3457:ROP3461 RYL3457:RYL3461 SIH3457:SIH3461 SSD3457:SSD3461 TBZ3457:TBZ3461 TLV3457:TLV3461 TVR3457:TVR3461 UFN3457:UFN3461 UPJ3457:UPJ3461 UZF3457:UZF3461 VJB3457:VJB3461 VSX3457:VSX3461 WCT3457:WCT3461 WMP3457:WMP3461 WWL3457:WWL3461 JZ3479:JZ3485 TV3479:TV3485 ADR3479:ADR3485 ANN3479:ANN3485 AXJ3479:AXJ3485 BHF3479:BHF3485 BRB3479:BRB3485 CAX3479:CAX3485 CKT3479:CKT3485 CUP3479:CUP3485 DEL3479:DEL3485 DOH3479:DOH3485 DYD3479:DYD3485 EHZ3479:EHZ3485 ERV3479:ERV3485 FBR3479:FBR3485 FLN3479:FLN3485 FVJ3479:FVJ3485 GFF3479:GFF3485 GPB3479:GPB3485 GYX3479:GYX3485 HIT3479:HIT3485 HSP3479:HSP3485 ICL3479:ICL3485 IMH3479:IMH3485 IWD3479:IWD3485 JFZ3479:JFZ3485 JPV3479:JPV3485 JZR3479:JZR3485 KJN3479:KJN3485 KTJ3479:KTJ3485 LDF3479:LDF3485 LNB3479:LNB3485 LWX3479:LWX3485 MGT3479:MGT3485 MQP3479:MQP3485 NAL3479:NAL3485 NKH3479:NKH3485 NUD3479:NUD3485 ODZ3479:ODZ3485 ONV3479:ONV3485 OXR3479:OXR3485 PHN3479:PHN3485 PRJ3479:PRJ3485 QBF3479:QBF3485 QLB3479:QLB3485 QUX3479:QUX3485 RET3479:RET3485 ROP3479:ROP3485 RYL3479:RYL3485 SIH3479:SIH3485 SSD3479:SSD3485 TBZ3479:TBZ3485 TLV3479:TLV3485 TVR3479:TVR3485 UFN3479:UFN3485 UPJ3479:UPJ3485 UZF3479:UZF3485 VJB3479:VJB3485 VSX3479:VSX3485 WCT3479:WCT3485 WMP3479:WMP3485 WWL3479:WWL3485 AD3413:AD3422 AD3401:AD3402 UFN7780 AD3583 JZ3600:JZ3602 TV3600:TV3602 ADR3600:ADR3602 ANN3600:ANN3602 AXJ3600:AXJ3602 BHF3600:BHF3602 BRB3600:BRB3602 CAX3600:CAX3602 CKT3600:CKT3602 CUP3600:CUP3602 DEL3600:DEL3602 DOH3600:DOH3602 DYD3600:DYD3602 EHZ3600:EHZ3602 ERV3600:ERV3602 FBR3600:FBR3602 FLN3600:FLN3602 FVJ3600:FVJ3602 GFF3600:GFF3602 GPB3600:GPB3602 GYX3600:GYX3602 HIT3600:HIT3602 HSP3600:HSP3602 ICL3600:ICL3602 IMH3600:IMH3602 IWD3600:IWD3602 JFZ3600:JFZ3602 JPV3600:JPV3602 JZR3600:JZR3602 KJN3600:KJN3602 KTJ3600:KTJ3602 LDF3600:LDF3602 LNB3600:LNB3602 LWX3600:LWX3602 MGT3600:MGT3602 MQP3600:MQP3602 NAL3600:NAL3602 NKH3600:NKH3602 NUD3600:NUD3602 ODZ3600:ODZ3602 ONV3600:ONV3602 OXR3600:OXR3602 PHN3600:PHN3602 PRJ3600:PRJ3602 QBF3600:QBF3602 QLB3600:QLB3602 QUX3600:QUX3602 RET3600:RET3602 ROP3600:ROP3602 RYL3600:RYL3602 SIH3600:SIH3602 SSD3600:SSD3602 TBZ3600:TBZ3602 TLV3600:TLV3602 TVR3600:TVR3602 UFN3600:UFN3602 UPJ3600:UPJ3602 UZF3600:UZF3602 VJB3600:VJB3602 VSX3600:VSX3602 WCT3600:WCT3602 WMP3600:WMP3602 WWL3600:WWL3602 AD3590 JZ3610:JZ3617 TV3610:TV3617 ADR3610:ADR3617 ANN3610:ANN3617 AXJ3610:AXJ3617 BHF3610:BHF3617 BRB3610:BRB3617 CAX3610:CAX3617 CKT3610:CKT3617 CUP3610:CUP3617 DEL3610:DEL3617 DOH3610:DOH3617 DYD3610:DYD3617 EHZ3610:EHZ3617 ERV3610:ERV3617 FBR3610:FBR3617 FLN3610:FLN3617 FVJ3610:FVJ3617 GFF3610:GFF3617 GPB3610:GPB3617 GYX3610:GYX3617 HIT3610:HIT3617 HSP3610:HSP3617 ICL3610:ICL3617 IMH3610:IMH3617 IWD3610:IWD3617 JFZ3610:JFZ3617 JPV3610:JPV3617 JZR3610:JZR3617 KJN3610:KJN3617 KTJ3610:KTJ3617 LDF3610:LDF3617 LNB3610:LNB3617 LWX3610:LWX3617 MGT3610:MGT3617 MQP3610:MQP3617 NAL3610:NAL3617 NKH3610:NKH3617 NUD3610:NUD3617 ODZ3610:ODZ3617 ONV3610:ONV3617 OXR3610:OXR3617 PHN3610:PHN3617 PRJ3610:PRJ3617 QBF3610:QBF3617 QLB3610:QLB3617 QUX3610:QUX3617 RET3610:RET3617 ROP3610:ROP3617 RYL3610:RYL3617 SIH3610:SIH3617 SSD3610:SSD3617 TBZ3610:TBZ3617 TLV3610:TLV3617 TVR3610:TVR3617 UFN3610:UFN3617 UPJ3610:UPJ3617 UZF3610:UZF3617 VJB3610:VJB3617 VSX3610:VSX3617 WCT3610:WCT3617 WMP3610:WMP3617 WWL3610:WWL3617 JZ3644:JZ3646 TV3644:TV3646 ADR3644:ADR3646 ANN3644:ANN3646 AXJ3644:AXJ3646 BHF3644:BHF3646 BRB3644:BRB3646 CAX3644:CAX3646 CKT3644:CKT3646 CUP3644:CUP3646 DEL3644:DEL3646 DOH3644:DOH3646 DYD3644:DYD3646 EHZ3644:EHZ3646 ERV3644:ERV3646 FBR3644:FBR3646 FLN3644:FLN3646 FVJ3644:FVJ3646 GFF3644:GFF3646 GPB3644:GPB3646 GYX3644:GYX3646 HIT3644:HIT3646 HSP3644:HSP3646 ICL3644:ICL3646 IMH3644:IMH3646 IWD3644:IWD3646 JFZ3644:JFZ3646 JPV3644:JPV3646 JZR3644:JZR3646 KJN3644:KJN3646 KTJ3644:KTJ3646 LDF3644:LDF3646 LNB3644:LNB3646 LWX3644:LWX3646 MGT3644:MGT3646 MQP3644:MQP3646 NAL3644:NAL3646 NKH3644:NKH3646 NUD3644:NUD3646 ODZ3644:ODZ3646 ONV3644:ONV3646 OXR3644:OXR3646 PHN3644:PHN3646 PRJ3644:PRJ3646 QBF3644:QBF3646 QLB3644:QLB3646 QUX3644:QUX3646 RET3644:RET3646 ROP3644:ROP3646 RYL3644:RYL3646 SIH3644:SIH3646 SSD3644:SSD3646 TBZ3644:TBZ3646 TLV3644:TLV3646 TVR3644:TVR3646 UFN3644:UFN3646 UPJ3644:UPJ3646 UZF3644:UZF3646 VJB3644:VJB3646 VSX3644:VSX3646 WCT3644:WCT3646 WMP3644:WMP3646 WWL3644:WWL3646 AD3630 AD3226:AD3241 JZ3667:JZ3682 TV3667:TV3682 ADR3667:ADR3682 ANN3667:ANN3682 AXJ3667:AXJ3682 BHF3667:BHF3682 BRB3667:BRB3682 CAX3667:CAX3682 CKT3667:CKT3682 CUP3667:CUP3682 DEL3667:DEL3682 DOH3667:DOH3682 DYD3667:DYD3682 EHZ3667:EHZ3682 ERV3667:ERV3682 FBR3667:FBR3682 FLN3667:FLN3682 FVJ3667:FVJ3682 GFF3667:GFF3682 GPB3667:GPB3682 GYX3667:GYX3682 HIT3667:HIT3682 HSP3667:HSP3682 ICL3667:ICL3682 IMH3667:IMH3682 IWD3667:IWD3682 JFZ3667:JFZ3682 JPV3667:JPV3682 JZR3667:JZR3682 KJN3667:KJN3682 KTJ3667:KTJ3682 LDF3667:LDF3682 LNB3667:LNB3682 LWX3667:LWX3682 MGT3667:MGT3682 MQP3667:MQP3682 NAL3667:NAL3682 NKH3667:NKH3682 NUD3667:NUD3682 ODZ3667:ODZ3682 ONV3667:ONV3682 OXR3667:OXR3682 PHN3667:PHN3682 PRJ3667:PRJ3682 QBF3667:QBF3682 QLB3667:QLB3682 QUX3667:QUX3682 RET3667:RET3682 ROP3667:ROP3682 RYL3667:RYL3682 SIH3667:SIH3682 SSD3667:SSD3682 TBZ3667:TBZ3682 TLV3667:TLV3682 TVR3667:TVR3682 UFN3667:UFN3682 UPJ3667:UPJ3682 UZF3667:UZF3682 VJB3667:VJB3682 VSX3667:VSX3682 WCT3667:WCT3682 WMP3667:WMP3682 WWL3667:WWL3682 AD3638 JZ3706:JZ3710 TV3706:TV3710 ADR3706:ADR3710 ANN3706:ANN3710 AXJ3706:AXJ3710 BHF3706:BHF3710 BRB3706:BRB3710 CAX3706:CAX3710 CKT3706:CKT3710 CUP3706:CUP3710 DEL3706:DEL3710 DOH3706:DOH3710 DYD3706:DYD3710 EHZ3706:EHZ3710 ERV3706:ERV3710 FBR3706:FBR3710 FLN3706:FLN3710 FVJ3706:FVJ3710 GFF3706:GFF3710 GPB3706:GPB3710 GYX3706:GYX3710 HIT3706:HIT3710 HSP3706:HSP3710 ICL3706:ICL3710 IMH3706:IMH3710 IWD3706:IWD3710 JFZ3706:JFZ3710 JPV3706:JPV3710 JZR3706:JZR3710 KJN3706:KJN3710 KTJ3706:KTJ3710 LDF3706:LDF3710 LNB3706:LNB3710 LWX3706:LWX3710 MGT3706:MGT3710 MQP3706:MQP3710 NAL3706:NAL3710 NKH3706:NKH3710 NUD3706:NUD3710 ODZ3706:ODZ3710 ONV3706:ONV3710 OXR3706:OXR3710 PHN3706:PHN3710 PRJ3706:PRJ3710 QBF3706:QBF3710 QLB3706:QLB3710 QUX3706:QUX3710 RET3706:RET3710 ROP3706:ROP3710 RYL3706:RYL3710 SIH3706:SIH3710 SSD3706:SSD3710 TBZ3706:TBZ3710 TLV3706:TLV3710 TVR3706:TVR3710 UFN3706:UFN3710 UPJ3706:UPJ3710 UZF3706:UZF3710 VJB3706:VJB3710 VSX3706:VSX3710 WCT3706:WCT3710 WMP3706:WMP3710 WWL3706:WWL3710 AD3720 AD3711:AD3713 JZ3732:JZ3735 TV3732:TV3735 ADR3732:ADR3735 ANN3732:ANN3735 AXJ3732:AXJ3735 BHF3732:BHF3735 BRB3732:BRB3735 CAX3732:CAX3735 CKT3732:CKT3735 CUP3732:CUP3735 DEL3732:DEL3735 DOH3732:DOH3735 DYD3732:DYD3735 EHZ3732:EHZ3735 ERV3732:ERV3735 FBR3732:FBR3735 FLN3732:FLN3735 FVJ3732:FVJ3735 GFF3732:GFF3735 GPB3732:GPB3735 GYX3732:GYX3735 HIT3732:HIT3735 HSP3732:HSP3735 ICL3732:ICL3735 IMH3732:IMH3735 IWD3732:IWD3735 JFZ3732:JFZ3735 JPV3732:JPV3735 JZR3732:JZR3735 KJN3732:KJN3735 KTJ3732:KTJ3735 LDF3732:LDF3735 LNB3732:LNB3735 LWX3732:LWX3735 MGT3732:MGT3735 MQP3732:MQP3735 NAL3732:NAL3735 NKH3732:NKH3735 NUD3732:NUD3735 ODZ3732:ODZ3735 ONV3732:ONV3735 OXR3732:OXR3735 PHN3732:PHN3735 PRJ3732:PRJ3735 QBF3732:QBF3735 QLB3732:QLB3735 QUX3732:QUX3735 RET3732:RET3735 ROP3732:ROP3735 RYL3732:RYL3735 SIH3732:SIH3735 SSD3732:SSD3735 TBZ3732:TBZ3735 TLV3732:TLV3735 TVR3732:TVR3735 UFN3732:UFN3735 UPJ3732:UPJ3735 UZF3732:UZF3735 VJB3732:VJB3735 VSX3732:VSX3735 WCT3732:WCT3735 WMP3732:WMP3735 WWL3732:WWL3735 AD3580:AD3581 JZ3757:JZ3758 TV3757:TV3758 ADR3757:ADR3758 ANN3757:ANN3758 AXJ3757:AXJ3758 BHF3757:BHF3758 BRB3757:BRB3758 CAX3757:CAX3758 CKT3757:CKT3758 CUP3757:CUP3758 DEL3757:DEL3758 DOH3757:DOH3758 DYD3757:DYD3758 EHZ3757:EHZ3758 ERV3757:ERV3758 FBR3757:FBR3758 FLN3757:FLN3758 FVJ3757:FVJ3758 GFF3757:GFF3758 GPB3757:GPB3758 GYX3757:GYX3758 HIT3757:HIT3758 HSP3757:HSP3758 ICL3757:ICL3758 IMH3757:IMH3758 IWD3757:IWD3758 JFZ3757:JFZ3758 JPV3757:JPV3758 JZR3757:JZR3758 KJN3757:KJN3758 KTJ3757:KTJ3758 LDF3757:LDF3758 LNB3757:LNB3758 LWX3757:LWX3758 MGT3757:MGT3758 MQP3757:MQP3758 NAL3757:NAL3758 NKH3757:NKH3758 NUD3757:NUD3758 ODZ3757:ODZ3758 ONV3757:ONV3758 OXR3757:OXR3758 PHN3757:PHN3758 PRJ3757:PRJ3758 QBF3757:QBF3758 QLB3757:QLB3758 QUX3757:QUX3758 RET3757:RET3758 ROP3757:ROP3758 RYL3757:RYL3758 SIH3757:SIH3758 SSD3757:SSD3758 TBZ3757:TBZ3758 TLV3757:TLV3758 TVR3757:TVR3758 UFN3757:UFN3758 UPJ3757:UPJ3758 UZF3757:UZF3758 VJB3757:VJB3758 VSX3757:VSX3758 WCT3757:WCT3758 WMP3757:WMP3758 WWL3757:WWL3758 AD3794:AD3807 JZ3764:JZ3767 TV3764:TV3767 ADR3764:ADR3767 ANN3764:ANN3767 AXJ3764:AXJ3767 BHF3764:BHF3767 BRB3764:BRB3767 CAX3764:CAX3767 CKT3764:CKT3767 CUP3764:CUP3767 DEL3764:DEL3767 DOH3764:DOH3767 DYD3764:DYD3767 EHZ3764:EHZ3767 ERV3764:ERV3767 FBR3764:FBR3767 FLN3764:FLN3767 FVJ3764:FVJ3767 GFF3764:GFF3767 GPB3764:GPB3767 GYX3764:GYX3767 HIT3764:HIT3767 HSP3764:HSP3767 ICL3764:ICL3767 IMH3764:IMH3767 IWD3764:IWD3767 JFZ3764:JFZ3767 JPV3764:JPV3767 JZR3764:JZR3767 KJN3764:KJN3767 KTJ3764:KTJ3767 LDF3764:LDF3767 LNB3764:LNB3767 LWX3764:LWX3767 MGT3764:MGT3767 MQP3764:MQP3767 NAL3764:NAL3767 NKH3764:NKH3767 NUD3764:NUD3767 ODZ3764:ODZ3767 ONV3764:ONV3767 OXR3764:OXR3767 PHN3764:PHN3767 PRJ3764:PRJ3767 QBF3764:QBF3767 QLB3764:QLB3767 QUX3764:QUX3767 RET3764:RET3767 ROP3764:ROP3767 RYL3764:RYL3767 SIH3764:SIH3767 SSD3764:SSD3767 TBZ3764:TBZ3767 TLV3764:TLV3767 TVR3764:TVR3767 UFN3764:UFN3767 UPJ3764:UPJ3767 UZF3764:UZF3767 VJB3764:VJB3767 VSX3764:VSX3767 WCT3764:WCT3767 WMP3764:WMP3767 WWL3764:WWL3767 AD2733 JZ3783 TV3783 ADR3783 ANN3783 AXJ3783 BHF3783 BRB3783 CAX3783 CKT3783 CUP3783 DEL3783 DOH3783 DYD3783 EHZ3783 ERV3783 FBR3783 FLN3783 FVJ3783 GFF3783 GPB3783 GYX3783 HIT3783 HSP3783 ICL3783 IMH3783 IWD3783 JFZ3783 JPV3783 JZR3783 KJN3783 KTJ3783 LDF3783 LNB3783 LWX3783 MGT3783 MQP3783 NAL3783 NKH3783 NUD3783 ODZ3783 ONV3783 OXR3783 PHN3783 PRJ3783 QBF3783 QLB3783 QUX3783 RET3783 ROP3783 RYL3783 SIH3783 SSD3783 TBZ3783 TLV3783 TVR3783 UFN3783 UPJ3783 UZF3783 VJB3783 VSX3783 WCT3783 WMP3783 WWL3783 JZ3792:JZ3804 TV3792:TV3804 ADR3792:ADR3804 ANN3792:ANN3804 AXJ3792:AXJ3804 BHF3792:BHF3804 BRB3792:BRB3804 CAX3792:CAX3804 CKT3792:CKT3804 CUP3792:CUP3804 DEL3792:DEL3804 DOH3792:DOH3804 DYD3792:DYD3804 EHZ3792:EHZ3804 ERV3792:ERV3804 FBR3792:FBR3804 FLN3792:FLN3804 FVJ3792:FVJ3804 GFF3792:GFF3804 GPB3792:GPB3804 GYX3792:GYX3804 HIT3792:HIT3804 HSP3792:HSP3804 ICL3792:ICL3804 IMH3792:IMH3804 IWD3792:IWD3804 JFZ3792:JFZ3804 JPV3792:JPV3804 JZR3792:JZR3804 KJN3792:KJN3804 KTJ3792:KTJ3804 LDF3792:LDF3804 LNB3792:LNB3804 LWX3792:LWX3804 MGT3792:MGT3804 MQP3792:MQP3804 NAL3792:NAL3804 NKH3792:NKH3804 NUD3792:NUD3804 ODZ3792:ODZ3804 ONV3792:ONV3804 OXR3792:OXR3804 PHN3792:PHN3804 PRJ3792:PRJ3804 QBF3792:QBF3804 QLB3792:QLB3804 QUX3792:QUX3804 RET3792:RET3804 ROP3792:ROP3804 RYL3792:RYL3804 SIH3792:SIH3804 SSD3792:SSD3804 TBZ3792:TBZ3804 TLV3792:TLV3804 TVR3792:TVR3804 UFN3792:UFN3804 UPJ3792:UPJ3804 UZF3792:UZF3804 VJB3792:VJB3804 VSX3792:VSX3804 WCT3792:WCT3804 WMP3792:WMP3804 WWL3792:WWL3804 JZ3822:JZ3843 TV3822:TV3843 ADR3822:ADR3843 ANN3822:ANN3843 AXJ3822:AXJ3843 BHF3822:BHF3843 BRB3822:BRB3843 CAX3822:CAX3843 CKT3822:CKT3843 CUP3822:CUP3843 DEL3822:DEL3843 DOH3822:DOH3843 DYD3822:DYD3843 EHZ3822:EHZ3843 ERV3822:ERV3843 FBR3822:FBR3843 FLN3822:FLN3843 FVJ3822:FVJ3843 GFF3822:GFF3843 GPB3822:GPB3843 GYX3822:GYX3843 HIT3822:HIT3843 HSP3822:HSP3843 ICL3822:ICL3843 IMH3822:IMH3843 IWD3822:IWD3843 JFZ3822:JFZ3843 JPV3822:JPV3843 JZR3822:JZR3843 KJN3822:KJN3843 KTJ3822:KTJ3843 LDF3822:LDF3843 LNB3822:LNB3843 LWX3822:LWX3843 MGT3822:MGT3843 MQP3822:MQP3843 NAL3822:NAL3843 NKH3822:NKH3843 NUD3822:NUD3843 ODZ3822:ODZ3843 ONV3822:ONV3843 OXR3822:OXR3843 PHN3822:PHN3843 PRJ3822:PRJ3843 QBF3822:QBF3843 QLB3822:QLB3843 QUX3822:QUX3843 RET3822:RET3843 ROP3822:ROP3843 RYL3822:RYL3843 SIH3822:SIH3843 SSD3822:SSD3843 TBZ3822:TBZ3843 TLV3822:TLV3843 TVR3822:TVR3843 UFN3822:UFN3843 UPJ3822:UPJ3843 UZF3822:UZF3843 VJB3822:VJB3843 VSX3822:VSX3843 WCT3822:WCT3843 WMP3822:WMP3843 WWL3822:WWL3843 AD3849:AD3852 JZ3852:JZ3854 TV3852:TV3854 ADR3852:ADR3854 ANN3852:ANN3854 AXJ3852:AXJ3854 BHF3852:BHF3854 BRB3852:BRB3854 CAX3852:CAX3854 CKT3852:CKT3854 CUP3852:CUP3854 DEL3852:DEL3854 DOH3852:DOH3854 DYD3852:DYD3854 EHZ3852:EHZ3854 ERV3852:ERV3854 FBR3852:FBR3854 FLN3852:FLN3854 FVJ3852:FVJ3854 GFF3852:GFF3854 GPB3852:GPB3854 GYX3852:GYX3854 HIT3852:HIT3854 HSP3852:HSP3854 ICL3852:ICL3854 IMH3852:IMH3854 IWD3852:IWD3854 JFZ3852:JFZ3854 JPV3852:JPV3854 JZR3852:JZR3854 KJN3852:KJN3854 KTJ3852:KTJ3854 LDF3852:LDF3854 LNB3852:LNB3854 LWX3852:LWX3854 MGT3852:MGT3854 MQP3852:MQP3854 NAL3852:NAL3854 NKH3852:NKH3854 NUD3852:NUD3854 ODZ3852:ODZ3854 ONV3852:ONV3854 OXR3852:OXR3854 PHN3852:PHN3854 PRJ3852:PRJ3854 QBF3852:QBF3854 QLB3852:QLB3854 QUX3852:QUX3854 RET3852:RET3854 ROP3852:ROP3854 RYL3852:RYL3854 SIH3852:SIH3854 SSD3852:SSD3854 TBZ3852:TBZ3854 TLV3852:TLV3854 TVR3852:TVR3854 UFN3852:UFN3854 UPJ3852:UPJ3854 UZF3852:UZF3854 VJB3852:VJB3854 VSX3852:VSX3854 WCT3852:WCT3854 WMP3852:WMP3854 WWL3852:WWL3854 AD3881:AD3884 JZ3886 TV3886 ADR3886 ANN3886 AXJ3886 BHF3886 BRB3886 CAX3886 CKT3886 CUP3886 DEL3886 DOH3886 DYD3886 EHZ3886 ERV3886 FBR3886 FLN3886 FVJ3886 GFF3886 GPB3886 GYX3886 HIT3886 HSP3886 ICL3886 IMH3886 IWD3886 JFZ3886 JPV3886 JZR3886 KJN3886 KTJ3886 LDF3886 LNB3886 LWX3886 MGT3886 MQP3886 NAL3886 NKH3886 NUD3886 ODZ3886 ONV3886 OXR3886 PHN3886 PRJ3886 QBF3886 QLB3886 QUX3886 RET3886 ROP3886 RYL3886 SIH3886 SSD3886 TBZ3886 TLV3886 TVR3886 UFN3886 UPJ3886 UZF3886 VJB3886 VSX3886 WCT3886 WMP3886 WWL3886 AD3898:AD3900 JZ3902:JZ3905 TV3902:TV3905 ADR3902:ADR3905 ANN3902:ANN3905 AXJ3902:AXJ3905 BHF3902:BHF3905 BRB3902:BRB3905 CAX3902:CAX3905 CKT3902:CKT3905 CUP3902:CUP3905 DEL3902:DEL3905 DOH3902:DOH3905 DYD3902:DYD3905 EHZ3902:EHZ3905 ERV3902:ERV3905 FBR3902:FBR3905 FLN3902:FLN3905 FVJ3902:FVJ3905 GFF3902:GFF3905 GPB3902:GPB3905 GYX3902:GYX3905 HIT3902:HIT3905 HSP3902:HSP3905 ICL3902:ICL3905 IMH3902:IMH3905 IWD3902:IWD3905 JFZ3902:JFZ3905 JPV3902:JPV3905 JZR3902:JZR3905 KJN3902:KJN3905 KTJ3902:KTJ3905 LDF3902:LDF3905 LNB3902:LNB3905 LWX3902:LWX3905 MGT3902:MGT3905 MQP3902:MQP3905 NAL3902:NAL3905 NKH3902:NKH3905 NUD3902:NUD3905 ODZ3902:ODZ3905 ONV3902:ONV3905 OXR3902:OXR3905 PHN3902:PHN3905 PRJ3902:PRJ3905 QBF3902:QBF3905 QLB3902:QLB3905 QUX3902:QUX3905 RET3902:RET3905 ROP3902:ROP3905 RYL3902:RYL3905 SIH3902:SIH3905 SSD3902:SSD3905 TBZ3902:TBZ3905 TLV3902:TLV3905 TVR3902:TVR3905 UFN3902:UFN3905 UPJ3902:UPJ3905 UZF3902:UZF3905 VJB3902:VJB3905 VSX3902:VSX3905 WCT3902:WCT3905 WMP3902:WMP3905 WWL3902:WWL3905 AD3662:AD3664 JZ3907:JZ3916 TV3907:TV3916 ADR3907:ADR3916 ANN3907:ANN3916 AXJ3907:AXJ3916 BHF3907:BHF3916 BRB3907:BRB3916 CAX3907:CAX3916 CKT3907:CKT3916 CUP3907:CUP3916 DEL3907:DEL3916 DOH3907:DOH3916 DYD3907:DYD3916 EHZ3907:EHZ3916 ERV3907:ERV3916 FBR3907:FBR3916 FLN3907:FLN3916 FVJ3907:FVJ3916 GFF3907:GFF3916 GPB3907:GPB3916 GYX3907:GYX3916 HIT3907:HIT3916 HSP3907:HSP3916 ICL3907:ICL3916 IMH3907:IMH3916 IWD3907:IWD3916 JFZ3907:JFZ3916 JPV3907:JPV3916 JZR3907:JZR3916 KJN3907:KJN3916 KTJ3907:KTJ3916 LDF3907:LDF3916 LNB3907:LNB3916 LWX3907:LWX3916 MGT3907:MGT3916 MQP3907:MQP3916 NAL3907:NAL3916 NKH3907:NKH3916 NUD3907:NUD3916 ODZ3907:ODZ3916 ONV3907:ONV3916 OXR3907:OXR3916 PHN3907:PHN3916 PRJ3907:PRJ3916 QBF3907:QBF3916 QLB3907:QLB3916 QUX3907:QUX3916 RET3907:RET3916 ROP3907:ROP3916 RYL3907:RYL3916 SIH3907:SIH3916 SSD3907:SSD3916 TBZ3907:TBZ3916 TLV3907:TLV3916 TVR3907:TVR3916 UFN3907:UFN3916 UPJ3907:UPJ3916 UZF3907:UZF3916 VJB3907:VJB3916 VSX3907:VSX3916 WCT3907:WCT3916 WMP3907:WMP3916 WWL3907:WWL3916 AD3937:AD3942 AD3958 VSX3966:VSX3969 VJB3966:VJB3969 UZF3966:UZF3969 UPJ3966:UPJ3969 UFN3966:UFN3969 TVR3966:TVR3969 TLV3966:TLV3969 TBZ3966:TBZ3969 SSD3966:SSD3969 SIH3966:SIH3969 RYL3966:RYL3969 ROP3966:ROP3969 RET3966:RET3969 QUX3966:QUX3969 QLB3966:QLB3969 QBF3966:QBF3969 PRJ3966:PRJ3969 PHN3966:PHN3969 OXR3966:OXR3969 ONV3966:ONV3969 ODZ3966:ODZ3969 NUD3966:NUD3969 NKH3966:NKH3969 NAL3966:NAL3969 MQP3966:MQP3969 MGT3966:MGT3969 LWX3966:LWX3969 LNB3966:LNB3969 LDF3966:LDF3969 KTJ3966:KTJ3969 KJN3966:KJN3969 JZR3966:JZR3969 JPV3966:JPV3969 JFZ3966:JFZ3969 IWD3966:IWD3969 IMH3966:IMH3969 ICL3966:ICL3969 HSP3966:HSP3969 HIT3966:HIT3969 GYX3966:GYX3969 GPB3966:GPB3969 GFF3966:GFF3969 FVJ3966:FVJ3969 FLN3966:FLN3969 FBR3966:FBR3969 ERV3966:ERV3969 EHZ3966:EHZ3969 DYD3966:DYD3969 DOH3966:DOH3969 DEL3966:DEL3969 CUP3966:CUP3969 CKT3966:CKT3969 CAX3966:CAX3969 BRB3966:BRB3969 BHF3966:BHF3969 AXJ3966:AXJ3969 ANN3966:ANN3969 ADR3966:ADR3969 TV3966:TV3969 JZ3966:JZ3969 AD3966:AD3986 WWL5182:WWM5184 AD4002:AD4046 JZ4002 TV4002 ADR4002 ANN4002 AXJ4002 BHF4002 BRB4002 CAX4002 CKT4002 CUP4002 DEL4002 DOH4002 DYD4002 EHZ4002 ERV4002 FBR4002 FLN4002 FVJ4002 GFF4002 GPB4002 GYX4002 HIT4002 HSP4002 ICL4002 IMH4002 IWD4002 JFZ4002 JPV4002 JZR4002 KJN4002 KTJ4002 LDF4002 LNB4002 LWX4002 MGT4002 MQP4002 NAL4002 NKH4002 NUD4002 ODZ4002 ONV4002 OXR4002 PHN4002 PRJ4002 QBF4002 QLB4002 QUX4002 RET4002 ROP4002 RYL4002 SIH4002 SSD4002 TBZ4002 TLV4002 TVR4002 UFN4002 UPJ4002 UZF4002 VJB4002 VSX4002 WCT4002 WMP4002 WWL4002 JZ4007:JZ4043 TV4007:TV4043 ADR4007:ADR4043 ANN4007:ANN4043 AXJ4007:AXJ4043 BHF4007:BHF4043 BRB4007:BRB4043 CAX4007:CAX4043 CKT4007:CKT4043 CUP4007:CUP4043 DEL4007:DEL4043 DOH4007:DOH4043 DYD4007:DYD4043 EHZ4007:EHZ4043 ERV4007:ERV4043 FBR4007:FBR4043 FLN4007:FLN4043 FVJ4007:FVJ4043 GFF4007:GFF4043 GPB4007:GPB4043 GYX4007:GYX4043 HIT4007:HIT4043 HSP4007:HSP4043 ICL4007:ICL4043 IMH4007:IMH4043 IWD4007:IWD4043 JFZ4007:JFZ4043 JPV4007:JPV4043 JZR4007:JZR4043 KJN4007:KJN4043 KTJ4007:KTJ4043 LDF4007:LDF4043 LNB4007:LNB4043 LWX4007:LWX4043 MGT4007:MGT4043 MQP4007:MQP4043 NAL4007:NAL4043 NKH4007:NKH4043 NUD4007:NUD4043 ODZ4007:ODZ4043 ONV4007:ONV4043 OXR4007:OXR4043 PHN4007:PHN4043 PRJ4007:PRJ4043 QBF4007:QBF4043 QLB4007:QLB4043 QUX4007:QUX4043 RET4007:RET4043 ROP4007:ROP4043 RYL4007:RYL4043 SIH4007:SIH4043 SSD4007:SSD4043 TBZ4007:TBZ4043 TLV4007:TLV4043 TVR4007:TVR4043 UFN4007:UFN4043 UPJ4007:UPJ4043 UZF4007:UZF4043 VJB4007:VJB4043 VSX4007:VSX4043 WCT4007:WCT4043 WMP4007:WMP4043 WWL4007:WWL4043 AD4056:AD4065 JZ4060:JZ4064 TV4060:TV4064 ADR4060:ADR4064 ANN4060:ANN4064 AXJ4060:AXJ4064 BHF4060:BHF4064 BRB4060:BRB4064 CAX4060:CAX4064 CKT4060:CKT4064 CUP4060:CUP4064 DEL4060:DEL4064 DOH4060:DOH4064 DYD4060:DYD4064 EHZ4060:EHZ4064 ERV4060:ERV4064 FBR4060:FBR4064 FLN4060:FLN4064 FVJ4060:FVJ4064 GFF4060:GFF4064 GPB4060:GPB4064 GYX4060:GYX4064 HIT4060:HIT4064 HSP4060:HSP4064 ICL4060:ICL4064 IMH4060:IMH4064 IWD4060:IWD4064 JFZ4060:JFZ4064 JPV4060:JPV4064 JZR4060:JZR4064 KJN4060:KJN4064 KTJ4060:KTJ4064 LDF4060:LDF4064 LNB4060:LNB4064 LWX4060:LWX4064 MGT4060:MGT4064 MQP4060:MQP4064 NAL4060:NAL4064 NKH4060:NKH4064 NUD4060:NUD4064 ODZ4060:ODZ4064 ONV4060:ONV4064 OXR4060:OXR4064 PHN4060:PHN4064 PRJ4060:PRJ4064 QBF4060:QBF4064 QLB4060:QLB4064 QUX4060:QUX4064 RET4060:RET4064 ROP4060:ROP4064 RYL4060:RYL4064 SIH4060:SIH4064 SSD4060:SSD4064 TBZ4060:TBZ4064 TLV4060:TLV4064 TVR4060:TVR4064 UFN4060:UFN4064 UPJ4060:UPJ4064 UZF4060:UZF4064 VJB4060:VJB4064 VSX4060:VSX4064 WCT4060:WCT4064 WMP4060:WMP4064 WWL4060:WWL4064 AD4054 JZ4069:JZ4086 TV4069:TV4086 ADR4069:ADR4086 ANN4069:ANN4086 AXJ4069:AXJ4086 BHF4069:BHF4086 BRB4069:BRB4086 CAX4069:CAX4086 CKT4069:CKT4086 CUP4069:CUP4086 DEL4069:DEL4086 DOH4069:DOH4086 DYD4069:DYD4086 EHZ4069:EHZ4086 ERV4069:ERV4086 FBR4069:FBR4086 FLN4069:FLN4086 FVJ4069:FVJ4086 GFF4069:GFF4086 GPB4069:GPB4086 GYX4069:GYX4086 HIT4069:HIT4086 HSP4069:HSP4086 ICL4069:ICL4086 IMH4069:IMH4086 IWD4069:IWD4086 JFZ4069:JFZ4086 JPV4069:JPV4086 JZR4069:JZR4086 KJN4069:KJN4086 KTJ4069:KTJ4086 LDF4069:LDF4086 LNB4069:LNB4086 LWX4069:LWX4086 MGT4069:MGT4086 MQP4069:MQP4086 NAL4069:NAL4086 NKH4069:NKH4086 NUD4069:NUD4086 ODZ4069:ODZ4086 ONV4069:ONV4086 OXR4069:OXR4086 PHN4069:PHN4086 PRJ4069:PRJ4086 QBF4069:QBF4086 QLB4069:QLB4086 QUX4069:QUX4086 RET4069:RET4086 ROP4069:ROP4086 RYL4069:RYL4086 SIH4069:SIH4086 SSD4069:SSD4086 TBZ4069:TBZ4086 TLV4069:TLV4086 TVR4069:TVR4086 UFN4069:UFN4086 UPJ4069:UPJ4086 UZF4069:UZF4086 VJB4069:VJB4086 VSX4069:VSX4086 WCT4069:WCT4086 WMP4069:WMP4086 WWL4069:WWL4086 AD1662:AD1677 AE1678 AD2301:AD2322 AD3153:AD3156 AD2638:AD2648 AD5385 AD3270:AD3286 AD5342 AD3306:AD3311 AD2764:AD2769 UPJ7780 UZF7780 VJB7780 ADR7886:ADR7888 AD1203:AD1204 AD1706 AD3744:AD3758 TV7821:TV7826 AD2713:AD2716 AD2802:AD2803 AD3172:AD3175 AD3449 AD3667:AD3682 AD1784:AD1795 HIT7906:HIT7909 AD2340:AD2349 AD2771 AD2064 AD3137:AD3151 AD2653 AD2776:AD2784 AD2819:AD2820 AD1765:AD1768 AD3063:AD3065 AD3289 AD1414:AD1419 AD1447:AD1448 AD1364:AD1376 AD2097:AD2108 AD2681 AD2730:AD2731 AD2799:AD2800 AD2809 AD2787:AD2788 AD3068 AD2616:AD2621 AD3267:AD3268 AD3314:AD3315 AD3387:AD3388 AD3399 AD1694:AD1702 AD1814 AD1824:AD1842 AD1637:AD1647 AD1931:AD1950 AD2066:AD2069 ADR7821:ADR7826 AD2253:AD2275 AD2627 AD2926 AD3429 AD3394:AD3395 AD1185:AD1186 AD1160 AD1715:AD1724 AD1902:AD1929 AD1953:AD1954 AD3005:AD3042 AD7661 AD36:AD64 AD3636 AD5051:AD5053 AD3809:AD3814 AD3875:AD3879 AD3816:AD3847 AD1101 AD1103 ANN7886:ANN7888 AD2928:AD3003 AD5048 AD2846:AD2848 AD5388:AD5389 AD3243:AD3245 AD3358:AD3369 VJB3491:VJB3581 AD5411:AD5419 AD3454:AD3461 AD3340:AD3356 AD1845:AD1846 AD3854:AD3855 AD1603:AD1625 AD2296:AD2298 AD2661:AD2667 AD1267:AD1274 AD1566:AD1570 AD1679:AD1692 AD1855:AD1869 AD1871:AD1881 AD1889:AD1894 AD1737:AD1747 AD2014:AD2024 AD2223:AD2230 AD2277:AD2279 HSP7906:HSP7909 WWL7573:WWL7577 AD7821:AD7828 AD2597:AD2599 AXJ7886:AXJ7888 AD2630:AD2635 AD2698:AD2706 AD2709 AD2758:AD2761 AD2790:AD2794 AD2750 AD3371:AD3383 AD3563:AD3577 AD3696:AD3707 AD3732:AD3733 AD3760:AD3783 AD3857:AD3860 AD2221 AD2242:AD2251 TV7848:TV7855 ANN7821:ANN7826 AD3044:AD3051 AD1177:AD1180 AD2735:AD2740 AD3128:AD3132 AD3451:AD3452 AD3607 WWL4114:WWL4125 AD3659 AD3724:AD3727 WWL4557:WWL4569 AD1155:AD1158 AD1209 AD1393:AD1405 AD2744:AD2748 AD5359:AD5374 AD5317:AD5321 AD3465:AD3489 TVR7780 AD3785:AD3792 AD3902:AD3924 AD4162:AD4170 JZ4114:JZ4125 TV4114:TV4125 ADR4114:ADR4125 ANN4114:ANN4125 AXJ4114:AXJ4125 BHF4114:BHF4125 BRB4114:BRB4125 CAX4114:CAX4125 CKT4114:CKT4125 CUP4114:CUP4125 DEL4114:DEL4125 DOH4114:DOH4125 DYD4114:DYD4125 EHZ4114:EHZ4125 ERV4114:ERV4125 FBR4114:FBR4125 FLN4114:FLN4125 FVJ4114:FVJ4125 GFF4114:GFF4125 GPB4114:GPB4125 GYX4114:GYX4125 HIT4114:HIT4125 HSP4114:HSP4125 ICL4114:ICL4125 IMH4114:IMH4125 IWD4114:IWD4125 JFZ4114:JFZ4125 JPV4114:JPV4125 JZR4114:JZR4125 KJN4114:KJN4125 KTJ4114:KTJ4125 LDF4114:LDF4125 LNB4114:LNB4125 LWX4114:LWX4125 MGT4114:MGT4125 MQP4114:MQP4125 NAL4114:NAL4125 NKH4114:NKH4125 NUD4114:NUD4125 ODZ4114:ODZ4125 ONV4114:ONV4125 OXR4114:OXR4125 PHN4114:PHN4125 PRJ4114:PRJ4125 QBF4114:QBF4125 QLB4114:QLB4125 QUX4114:QUX4125 RET4114:RET4125 ROP4114:ROP4125 RYL4114:RYL4125 SIH4114:SIH4125 SSD4114:SSD4125 TBZ4114:TBZ4125 TLV4114:TLV4125 TVR4114:TVR4125 UFN4114:UFN4125 UPJ4114:UPJ4125 UZF4114:UZF4125 VJB4114:VJB4125 VSX4114:VSX4125 WCT4114:WCT4125 WMP4114:WMP4125 AD3610:AD3625 AD3863:AD3873 AD3886:AD3890 AD3961:AD3962 WWL1059:WWL1064 WMP1059:WMP1064 WCT1059:WCT1064 VSX1059:VSX1064 VJB1059:VJB1064 UZF1059:UZF1064 UPJ1059:UPJ1064 UFN1059:UFN1064 TVR1059:TVR1064 TLV1059:TLV1064 TBZ1059:TBZ1064 SSD1059:SSD1064 SIH1059:SIH1064 RYL1059:RYL1064 ROP1059:ROP1064 RET1059:RET1064 QUX1059:QUX1064 QLB1059:QLB1064 QBF1059:QBF1064 PRJ1059:PRJ1064 PHN1059:PHN1064 OXR1059:OXR1064 ONV1059:ONV1064 ODZ1059:ODZ1064 NUD1059:NUD1064 NKH1059:NKH1064 NAL1059:NAL1064 MQP1059:MQP1064 MGT1059:MGT1064 LWX1059:LWX1064 LNB1059:LNB1064 LDF1059:LDF1064 KTJ1059:KTJ1064 KJN1059:KJN1064 JZR1059:JZR1064 JPV1059:JPV1064 JFZ1059:JFZ1064 IWD1059:IWD1064 IMH1059:IMH1064 ICL1059:ICL1064 HSP1059:HSP1064 HIT1059:HIT1064 GYX1059:GYX1064 GPB1059:GPB1064 GFF1059:GFF1064 FVJ1059:FVJ1064 FLN1059:FLN1064 FBR1059:FBR1064 ERV1059:ERV1064 EHZ1059:EHZ1064 DYD1059:DYD1064 DOH1059:DOH1064 DEL1059:DEL1064 CUP1059:CUP1064 CKT1059:CKT1064 CAX1059:CAX1064 BRB1059:BRB1064 BHF1059:BHF1064 AXJ1059:AXJ1064 ANN1059:ANN1064 ADR1059:ADR1064 TV1059:TV1064 JZ1059:JZ1064 AD1057:AD1064 AD535 AD476 AD624:AD630 AD712:AD731 AD4907:AD4924 AD912:AD916 AD321:AD334 AD758 AD528 AD302:AD305 AD260:AD300 AD918 AD1051:AD1055 AD903:AD910 AD978:AD990 AD951:AD968 AD641:AD654 AD972:AD976 AD658:AD689 AD705:AD709 AD479 AD473:AD474 AD338:AD377 AD448 AD1007:AD1010 AD938:AD948 AD176 AD111 AD251:AD256 AD115:AD174 WWF239:WWF246 WMJ239:WMJ246 WCN239:WCN246 VSR239:VSR246 VIV239:VIV246 UYZ239:UYZ246 UPD239:UPD246 UFH239:UFH246 TVL239:TVL246 TLP239:TLP246 TBT239:TBT246 SRX239:SRX246 SIB239:SIB246 RYF239:RYF246 ROJ239:ROJ246 REN239:REN246 QUR239:QUR246 QKV239:QKV246 QAZ239:QAZ246 PRD239:PRD246 PHH239:PHH246 OXL239:OXL246 ONP239:ONP246 ODT239:ODT246 NTX239:NTX246 NKB239:NKB246 NAF239:NAF246 MQJ239:MQJ246 MGN239:MGN246 LWR239:LWR246 LMV239:LMV246 LCZ239:LCZ246 KTD239:KTD246 KJH239:KJH246 JZL239:JZL246 JPP239:JPP246 JFT239:JFT246 IVX239:IVX246 IMB239:IMB246 ICF239:ICF246 HSJ239:HSJ246 HIN239:HIN246 GYR239:GYR246 GOV239:GOV246 GEZ239:GEZ246 FVD239:FVD246 FLH239:FLH246 FBL239:FBL246 ERP239:ERP246 EHT239:EHT246 DXX239:DXX246 DOB239:DOB246 DEF239:DEF246 CUJ239:CUJ246 CKN239:CKN246 CAR239:CAR246 BQV239:BQV246 BGZ239:BGZ246 AXD239:AXD246 ANH239:ANH246 ADL239:ADL246 TP239:TP246 JT239:JT246 WWF223:WWF234 WMJ223:WMJ234 WCN223:WCN234 VSR223:VSR234 VIV223:VIV234 UYZ223:UYZ234 UPD223:UPD234 UFH223:UFH234 TVL223:TVL234 TLP223:TLP234 TBT223:TBT234 SRX223:SRX234 SIB223:SIB234 RYF223:RYF234 ROJ223:ROJ234 REN223:REN234 QUR223:QUR234 QKV223:QKV234 QAZ223:QAZ234 PRD223:PRD234 PHH223:PHH234 OXL223:OXL234 ONP223:ONP234 ODT223:ODT234 NTX223:NTX234 NKB223:NKB234 NAF223:NAF234 MQJ223:MQJ234 MGN223:MGN234 LWR223:LWR234 LMV223:LMV234 LCZ223:LCZ234 KTD223:KTD234 KJH223:KJH234 JZL223:JZL234 JPP223:JPP234 JFT223:JFT234 IVX223:IVX234 IMB223:IMB234 ICF223:ICF234 HSJ223:HSJ234 HIN223:HIN234 GYR223:GYR234 GOV223:GOV234 GEZ223:GEZ234 FVD223:FVD234 FLH223:FLH234 FBL223:FBL234 ERP223:ERP234 EHT223:EHT234 DXX223:DXX234 DOB223:DOB234 DEF223:DEF234 CUJ223:CUJ234 CKN223:CKN234 CAR223:CAR234 BQV223:BQV234 BGZ223:BGZ234 AXD223:AXD234 ANH223:ANH234 ADL223:ADL234 TP223:TP234 JT223:JT234 AD185 VSX42 VJB42 UZF42 UPJ42 UFN42 TVR42 TLV42 TBZ42 SSD42 SIH42 RYL42 ROP42 RET42 QUX42 QLB42 QBF42 PRJ42 PHN42 OXR42 ONV42 ODZ42 NUD42 NKH42 NAL42 MQP42 MGT42 LWX42 LNB42 LDF42 KTJ42 KJN42 JZR42 JPV42 JFZ42 IWD42 IMH42 ICL42 HSP42 HIT42 GYX42 GPB42 GFF42 FVJ42 FLN42 FBR42 ERV42 EHZ42 DYD42 DOH42 DEL42 CUP42 CKT42 CAX42 BRB42 BHF42 AXJ42 ANN42 ADR42 TV42 JZ42 JT36:JT41 WMJ122:WMJ168 WWL42 WCN122:WCN168 VSR122:VSR168 VIV122:VIV168 UYZ122:UYZ168 UPD122:UPD168 UFH122:UFH168 TVL122:TVL168 TLP122:TLP168 TBT122:TBT168 SRX122:SRX168 SIB122:SIB168 RYF122:RYF168 ROJ122:ROJ168 REN122:REN168 QUR122:QUR168 QKV122:QKV168 QAZ122:QAZ168 PRD122:PRD168 PHH122:PHH168 OXL122:OXL168 ONP122:ONP168 ODT122:ODT168 NTX122:NTX168 NKB122:NKB168 NAF122:NAF168 MQJ122:MQJ168 MGN122:MGN168 LWR122:LWR168 LMV122:LMV168 LCZ122:LCZ168 KTD122:KTD168 KJH122:KJH168 JZL122:JZL168 JPP122:JPP168 JFT122:JFT168 IVX122:IVX168 IMB122:IMB168 ICF122:ICF168 HSJ122:HSJ168 HIN122:HIN168 GYR122:GYR168 GOV122:GOV168 GEZ122:GEZ168 FVD122:FVD168 FLH122:FLH168 FBL122:FBL168 ERP122:ERP168 EHT122:EHT168 DXX122:DXX168 DOB122:DOB168 DEF122:DEF168 CUJ122:CUJ168 CKN122:CKN168 CAR122:CAR168 BQV122:BQV168 BGZ122:BGZ168 AXD122:AXD168 ANH122:ANH168 ADL122:ADL168 TP122:TP168 JT122:JT168 WWF91:WWF102 WMJ91:WMJ102 WCN91:WCN102 VSR91:VSR102 VIV91:VIV102 UYZ91:UYZ102 UPD91:UPD102 UFH91:UFH102 TVL91:TVL102 TLP91:TLP102 TBT91:TBT102 SRX91:SRX102 SIB91:SIB102 RYF91:RYF102 ROJ91:ROJ102 REN91:REN102 QUR91:QUR102 QKV91:QKV102 QAZ91:QAZ102 PRD91:PRD102 PHH91:PHH102 OXL91:OXL102 ONP91:ONP102 ODT91:ODT102 NTX91:NTX102 NKB91:NKB102 NAF91:NAF102 MQJ91:MQJ102 MGN91:MGN102 LWR91:LWR102 LMV91:LMV102 LCZ91:LCZ102 KTD91:KTD102 KJH91:KJH102 JZL91:JZL102 JPP91:JPP102 JFT91:JFT102 IVX91:IVX102 IMB91:IMB102 ICF91:ICF102 HSJ91:HSJ102 HIN91:HIN102 GYR91:GYR102 GOV91:GOV102 GEZ91:GEZ102 FVD91:FVD102 FLH91:FLH102 FBL91:FBL102 ERP91:ERP102 EHT91:EHT102 DXX91:DXX102 DOB91:DOB102 DEF91:DEF102 CUJ91:CUJ102 CKN91:CKN102 CAR91:CAR102 BQV91:BQV102 BGZ91:BGZ102 AXD91:AXD102 ANH91:ANH102 ADL91:ADL102 TP91:TP102 JT91:JT102 WMJ67:WMJ78 WCN67:WCN78 VSR67:VSR78 VIV67:VIV78 UYZ67:UYZ78 UPD67:UPD78 UFH67:UFH78 TVL67:TVL78 TLP67:TLP78 TBT67:TBT78 SRX67:SRX78 SIB67:SIB78 RYF67:RYF78 ROJ67:ROJ78 REN67:REN78 QUR67:QUR78 QKV67:QKV78 QAZ67:QAZ78 PRD67:PRD78 PHH67:PHH78 OXL67:OXL78 ONP67:ONP78 ODT67:ODT78 NTX67:NTX78 NKB67:NKB78 NAF67:NAF78 MQJ67:MQJ78 MGN67:MGN78 LWR67:LWR78 LMV67:LMV78 LCZ67:LCZ78 KTD67:KTD78 KJH67:KJH78 JZL67:JZL78 JPP67:JPP78 JFT67:JFT78 IVX67:IVX78 IMB67:IMB78 ICF67:ICF78 HSJ67:HSJ78 HIN67:HIN78 GYR67:GYR78 GOV67:GOV78 GEZ67:GEZ78 FVD67:FVD78 FLH67:FLH78 FBL67:FBL78 ERP67:ERP78 EHT67:EHT78 DXX67:DXX78 DOB67:DOB78 DEF67:DEF78 CUJ67:CUJ78 CKN67:CKN78 CAR67:CAR78 BQV67:BQV78 BGZ67:BGZ78 AXD67:AXD78 ANH67:ANH78 ADL67:ADL78 TP67:TP78 JT67:JT78 WWF67:WWF78 WWF36:WWF41 TP36:TP41 ADL36:ADL41 ANH36:ANH41 AXD36:AXD41 BGZ36:BGZ41 BQV36:BQV41 CAR36:CAR41 CKN36:CKN41 CUJ36:CUJ41 DEF36:DEF41 DOB36:DOB41 DXX36:DXX41 EHT36:EHT41 ERP36:ERP41 FBL36:FBL41 FLH36:FLH41 FVD36:FVD41 GEZ36:GEZ41 GOV36:GOV41 GYR36:GYR41 HIN36:HIN41 HSJ36:HSJ41 ICF36:ICF41 IMB36:IMB41 IVX36:IVX41 JFT36:JFT41 JPP36:JPP41 JZL36:JZL41 KJH36:KJH41 KTD36:KTD41 LCZ36:LCZ41 LMV36:LMV41 LWR36:LWR41 MGN36:MGN41 MQJ36:MQJ41 NAF36:NAF41 NKB36:NKB41 NTX36:NTX41 ODT36:ODT41 ONP36:ONP41 OXL36:OXL41 PHH36:PHH41 PRD36:PRD41 QAZ36:QAZ41 QKV36:QKV41 QUR36:QUR41 REN36:REN41 ROJ36:ROJ41 RYF36:RYF41 SIB36:SIB41 SRX36:SRX41 TBT36:TBT41 TLP36:TLP41 TVL36:TVL41 UFH36:UFH41 UPD36:UPD41 UYZ36:UYZ41 VIV36:VIV41 VSR36:VSR41 WCN36:WCN41 WMJ36:WMJ41 WMP42 WCT42 JT115 TP115 ADL115 ANH115 AXD115 BGZ115 BQV115 CAR115 CKN115 CUJ115 DEF115 DOB115 DXX115 EHT115 ERP115 FBL115 FLH115 FVD115 GEZ115 GOV115 GYR115 HIN115 HSJ115 ICF115 IMB115 IVX115 JFT115 JPP115 JZL115 KJH115 KTD115 LCZ115 LMV115 LWR115 MGN115 MQJ115 NAF115 NKB115 NTX115 ODT115 ONP115 OXL115 PHH115 PRD115 QAZ115 QKV115 QUR115 REN115 ROJ115 RYF115 SIB115 SRX115 TBT115 TLP115 TVL115 UFH115 UPD115 UYZ115 VIV115 VSR115 WCN115 WMJ115 WWF115 WWL116 JZ116 TV116 ADR116 ANN116 AXJ116 BHF116 BRB116 CAX116 CKT116 CUP116 DEL116 DOH116 DYD116 EHZ116 ERV116 FBR116 FLN116 FVJ116 GFF116 GPB116 GYX116 HIT116 HSP116 ICL116 IMH116 IWD116 JFZ116 JPV116 JZR116 KJN116 KTJ116 LDF116 LNB116 LWX116 MGT116 MQP116 NAL116 NKH116 NUD116 ODZ116 ONV116 OXR116 PHN116 PRJ116 QBF116 QLB116 QUX116 RET116 ROP116 RYL116 SIH116 SSD116 TBZ116 TLV116 TVR116 UFN116 UPJ116 UZF116 VJB116 VSX116 WCT116 WMP116 JT117:JT119 TP117:TP119 ADL117:ADL119 ANH117:ANH119 AXD117:AXD119 BGZ117:BGZ119 BQV117:BQV119 CAR117:CAR119 CKN117:CKN119 CUJ117:CUJ119 DEF117:DEF119 DOB117:DOB119 DXX117:DXX119 EHT117:EHT119 ERP117:ERP119 FBL117:FBL119 FLH117:FLH119 FVD117:FVD119 GEZ117:GEZ119 GOV117:GOV119 GYR117:GYR119 HIN117:HIN119 HSJ117:HSJ119 ICF117:ICF119 IMB117:IMB119 IVX117:IVX119 JFT117:JFT119 JPP117:JPP119 JZL117:JZL119 KJH117:KJH119 KTD117:KTD119 LCZ117:LCZ119 LMV117:LMV119 LWR117:LWR119 MGN117:MGN119 MQJ117:MQJ119 NAF117:NAF119 NKB117:NKB119 NTX117:NTX119 ODT117:ODT119 ONP117:ONP119 OXL117:OXL119 PHH117:PHH119 PRD117:PRD119 QAZ117:QAZ119 QKV117:QKV119 QUR117:QUR119 REN117:REN119 ROJ117:ROJ119 RYF117:RYF119 SIB117:SIB119 SRX117:SRX119 TBT117:TBT119 TLP117:TLP119 TVL117:TVL119 UFH117:UFH119 UPD117:UPD119 UYZ117:UYZ119 VIV117:VIV119 VSR117:VSR119 WCN117:WCN119 WMJ117:WMJ119 WWF117:WWF119 WWF122:WWF168 JZ120:JZ121 TV120:TV121 ADR120:ADR121 ANN120:ANN121 AXJ120:AXJ121 BHF120:BHF121 BRB120:BRB121 CAX120:CAX121 CKT120:CKT121 CUP120:CUP121 DEL120:DEL121 DOH120:DOH121 DYD120:DYD121 EHZ120:EHZ121 ERV120:ERV121 FBR120:FBR121 FLN120:FLN121 FVJ120:FVJ121 GFF120:GFF121 GPB120:GPB121 GYX120:GYX121 HIT120:HIT121 HSP120:HSP121 ICL120:ICL121 IMH120:IMH121 IWD120:IWD121 JFZ120:JFZ121 JPV120:JPV121 JZR120:JZR121 KJN120:KJN121 KTJ120:KTJ121 LDF120:LDF121 LNB120:LNB121 LWX120:LWX121 MGT120:MGT121 MQP120:MQP121 NAL120:NAL121 NKH120:NKH121 NUD120:NUD121 ODZ120:ODZ121 ONV120:ONV121 OXR120:OXR121 PHN120:PHN121 PRJ120:PRJ121 QBF120:QBF121 QLB120:QLB121 QUX120:QUX121 RET120:RET121 ROP120:ROP121 RYL120:RYL121 SIH120:SIH121 SSD120:SSD121 TBZ120:TBZ121 TLV120:TLV121 TVR120:TVR121 UFN120:UFN121 UPJ120:UPJ121 UZF120:UZF121 VJB120:VJB121 VSX120:VSX121 WCT120:WCT121 WMP120:WMP121 WWL120:WWL121 AD774:AD779 AD760:AD764 AD766:AD772 AD567:AD585 AD591:AD602 AD108 AD1036 WWL1026:WWL1027 WMP1026:WMP1027 WCT1026:WCT1027 VSX1026:VSX1027 VJB1026:VJB1027 UZF1026:UZF1027 UPJ1026:UPJ1027 UFN1026:UFN1027 TVR1026:TVR1027 TLV1026:TLV1027 TBZ1026:TBZ1027 SSD1026:SSD1027 SIH1026:SIH1027 RYL1026:RYL1027 ROP1026:ROP1027 RET1026:RET1027 QUX1026:QUX1027 QLB1026:QLB1027 QBF1026:QBF1027 PRJ1026:PRJ1027 PHN1026:PHN1027 OXR1026:OXR1027 ONV1026:ONV1027 ODZ1026:ODZ1027 NUD1026:NUD1027 NKH1026:NKH1027 NAL1026:NAL1027 MQP1026:MQP1027 MGT1026:MGT1027 LWX1026:LWX1027 LNB1026:LNB1027 LDF1026:LDF1027 KTJ1026:KTJ1027 KJN1026:KJN1027 JZR1026:JZR1027 JPV1026:JPV1027 JFZ1026:JFZ1027 IWD1026:IWD1027 IMH1026:IMH1027 ICL1026:ICL1027 HSP1026:HSP1027 HIT1026:HIT1027 GYX1026:GYX1027 GPB1026:GPB1027 GFF1026:GFF1027 FVJ1026:FVJ1027 FLN1026:FLN1027 FBR1026:FBR1027 ERV1026:ERV1027 EHZ1026:EHZ1027 DYD1026:DYD1027 DOH1026:DOH1027 DEL1026:DEL1027 CUP1026:CUP1027 CKT1026:CKT1027 CAX1026:CAX1027 BRB1026:BRB1027 BHF1026:BHF1027 AXJ1026:AXJ1027 ANN1026:ANN1027 ADR1026:ADR1027 TV1026:TV1027 JZ1026:JZ1027 WWL1018:WWL1024 WMP1018:WMP1024 WCT1018:WCT1024 VSX1018:VSX1024 VJB1018:VJB1024 UZF1018:UZF1024 UPJ1018:UPJ1024 UFN1018:UFN1024 TVR1018:TVR1024 TLV1018:TLV1024 TBZ1018:TBZ1024 SSD1018:SSD1024 SIH1018:SIH1024 RYL1018:RYL1024 ROP1018:ROP1024 RET1018:RET1024 QUX1018:QUX1024 QLB1018:QLB1024 QBF1018:QBF1024 PRJ1018:PRJ1024 PHN1018:PHN1024 OXR1018:OXR1024 ONV1018:ONV1024 ODZ1018:ODZ1024 NUD1018:NUD1024 NKH1018:NKH1024 NAL1018:NAL1024 MQP1018:MQP1024 MGT1018:MGT1024 LWX1018:LWX1024 LNB1018:LNB1024 LDF1018:LDF1024 KTJ1018:KTJ1024 KJN1018:KJN1024 JZR1018:JZR1024 JPV1018:JPV1024 JFZ1018:JFZ1024 IWD1018:IWD1024 IMH1018:IMH1024 ICL1018:ICL1024 HSP1018:HSP1024 HIT1018:HIT1024 GYX1018:GYX1024 GPB1018:GPB1024 GFF1018:GFF1024 FVJ1018:FVJ1024 FLN1018:FLN1024 FBR1018:FBR1024 ERV1018:ERV1024 EHZ1018:EHZ1024 DYD1018:DYD1024 DOH1018:DOH1024 DEL1018:DEL1024 CUP1018:CUP1024 CKT1018:CKT1024 CAX1018:CAX1024 BRB1018:BRB1024 BHF1018:BHF1024 AXJ1018:AXJ1024 ANN1018:ANN1024 ADR1018:ADR1024 TV1018:TV1024 JZ1018:JZ1024 WWL1007:WWL1010 WMP1007:WMP1010 WCT1007:WCT1010 VSX1007:VSX1010 VJB1007:VJB1010 UZF1007:UZF1010 UPJ1007:UPJ1010 UFN1007:UFN1010 TVR1007:TVR1010 TLV1007:TLV1010 TBZ1007:TBZ1010 SSD1007:SSD1010 SIH1007:SIH1010 RYL1007:RYL1010 ROP1007:ROP1010 RET1007:RET1010 QUX1007:QUX1010 QLB1007:QLB1010 QBF1007:QBF1010 PRJ1007:PRJ1010 PHN1007:PHN1010 OXR1007:OXR1010 ONV1007:ONV1010 ODZ1007:ODZ1010 NUD1007:NUD1010 NKH1007:NKH1010 NAL1007:NAL1010 MQP1007:MQP1010 MGT1007:MGT1010 LWX1007:LWX1010 LNB1007:LNB1010 LDF1007:LDF1010 KTJ1007:KTJ1010 KJN1007:KJN1010 JZR1007:JZR1010 JPV1007:JPV1010 JFZ1007:JFZ1010 IWD1007:IWD1010 IMH1007:IMH1010 ICL1007:ICL1010 HSP1007:HSP1010 HIT1007:HIT1010 GYX1007:GYX1010 GPB1007:GPB1010 GFF1007:GFF1010 FVJ1007:FVJ1010 FLN1007:FLN1010 FBR1007:FBR1010 ERV1007:ERV1010 EHZ1007:EHZ1010 DYD1007:DYD1010 DOH1007:DOH1010 DEL1007:DEL1010 CUP1007:CUP1010 CKT1007:CKT1010 CAX1007:CAX1010 BRB1007:BRB1010 BHF1007:BHF1010 AXJ1007:AXJ1010 ANN1007:ANN1010 ADR1007:ADR1010 TV1007:TV1010 JZ1007:JZ1010 AD833:AD851 AD895 JZ1038:JZ1044 TV1038:TV1044 ADR1038:ADR1044 ANN1038:ANN1044 AXJ1038:AXJ1044 BHF1038:BHF1044 BRB1038:BRB1044 CAX1038:CAX1044 CKT1038:CKT1044 CUP1038:CUP1044 DEL1038:DEL1044 DOH1038:DOH1044 DYD1038:DYD1044 EHZ1038:EHZ1044 ERV1038:ERV1044 FBR1038:FBR1044 FLN1038:FLN1044 FVJ1038:FVJ1044 GFF1038:GFF1044 GPB1038:GPB1044 GYX1038:GYX1044 HIT1038:HIT1044 HSP1038:HSP1044 ICL1038:ICL1044 IMH1038:IMH1044 IWD1038:IWD1044 JFZ1038:JFZ1044 JPV1038:JPV1044 JZR1038:JZR1044 KJN1038:KJN1044 KTJ1038:KTJ1044 LDF1038:LDF1044 LNB1038:LNB1044 LWX1038:LWX1044 MGT1038:MGT1044 MQP1038:MQP1044 NAL1038:NAL1044 NKH1038:NKH1044 NUD1038:NUD1044 ODZ1038:ODZ1044 ONV1038:ONV1044 OXR1038:OXR1044 PHN1038:PHN1044 PRJ1038:PRJ1044 QBF1038:QBF1044 QLB1038:QLB1044 QUX1038:QUX1044 RET1038:RET1044 ROP1038:ROP1044 RYL1038:RYL1044 SIH1038:SIH1044 SSD1038:SSD1044 TBZ1038:TBZ1044 TLV1038:TLV1044 TVR1038:TVR1044 UFN1038:UFN1044 UPJ1038:UPJ1044 UZF1038:UZF1044 VJB1038:VJB1044 VSX1038:VSX1044 WCT1038:WCT1044 WMP1038:WMP1044 WWL1038:WWL1044 AD740:AD741 WWL858:WWL876 WMP858:WMP876 WCT858:WCT876 VSX858:VSX876 VJB858:VJB876 UZF858:UZF876 UPJ858:UPJ876 UFN858:UFN876 TVR858:TVR876 TLV858:TLV876 TBZ858:TBZ876 SSD858:SSD876 SIH858:SIH876 RYL858:RYL876 ROP858:ROP876 RET858:RET876 QUX858:QUX876 QLB858:QLB876 QBF858:QBF876 PRJ858:PRJ876 PHN858:PHN876 OXR858:OXR876 ONV858:ONV876 ODZ858:ODZ876 NUD858:NUD876 NKH858:NKH876 NAL858:NAL876 MQP858:MQP876 MGT858:MGT876 LWX858:LWX876 LNB858:LNB876 LDF858:LDF876 KTJ858:KTJ876 KJN858:KJN876 JZR858:JZR876 JPV858:JPV876 JFZ858:JFZ876 IWD858:IWD876 IMH858:IMH876 ICL858:ICL876 HSP858:HSP876 HIT858:HIT876 GYX858:GYX876 GPB858:GPB876 GFF858:GFF876 FVJ858:FVJ876 FLN858:FLN876 FBR858:FBR876 ERV858:ERV876 EHZ858:EHZ876 DYD858:DYD876 DOH858:DOH876 DEL858:DEL876 CUP858:CUP876 CKT858:CKT876 CAX858:CAX876 BRB858:BRB876 BHF858:BHF876 AXJ858:AXJ876 ANN858:ANN876 ADR858:ADR876 TV858:TV876 JZ858:JZ876 AD781:AD793 WWL846:WWL851 WMP846:WMP851 WCT846:WCT851 VSX846:VSX851 VJB846:VJB851 UZF846:UZF851 UPJ846:UPJ851 UFN846:UFN851 TVR846:TVR851 TLV846:TLV851 TBZ846:TBZ851 SSD846:SSD851 SIH846:SIH851 RYL846:RYL851 ROP846:ROP851 RET846:RET851 QUX846:QUX851 QLB846:QLB851 QBF846:QBF851 PRJ846:PRJ851 PHN846:PHN851 OXR846:OXR851 ONV846:ONV851 ODZ846:ODZ851 NUD846:NUD851 NKH846:NKH851 NAL846:NAL851 MQP846:MQP851 MGT846:MGT851 LWX846:LWX851 LNB846:LNB851 LDF846:LDF851 KTJ846:KTJ851 KJN846:KJN851 JZR846:JZR851 JPV846:JPV851 JFZ846:JFZ851 IWD846:IWD851 IMH846:IMH851 ICL846:ICL851 HSP846:HSP851 HIT846:HIT851 GYX846:GYX851 GPB846:GPB851 GFF846:GFF851 FVJ846:FVJ851 FLN846:FLN851 FBR846:FBR851 ERV846:ERV851 EHZ846:EHZ851 DYD846:DYD851 DOH846:DOH851 DEL846:DEL851 CUP846:CUP851 CKT846:CKT851 CAX846:CAX851 BRB846:BRB851 BHF846:BHF851 AXJ846:AXJ851 ANN846:ANN851 ADR846:ADR851 TV846:TV851 JZ846:JZ851 WWL807:WWL812 WMP807:WMP812 WCT807:WCT812 VSX807:VSX812 VJB807:VJB812 UZF807:UZF812 UPJ807:UPJ812 UFN807:UFN812 TVR807:TVR812 TLV807:TLV812 TBZ807:TBZ812 SSD807:SSD812 SIH807:SIH812 RYL807:RYL812 ROP807:ROP812 RET807:RET812 QUX807:QUX812 QLB807:QLB812 QBF807:QBF812 PRJ807:PRJ812 PHN807:PHN812 OXR807:OXR812 ONV807:ONV812 ODZ807:ODZ812 NUD807:NUD812 NKH807:NKH812 NAL807:NAL812 MQP807:MQP812 MGT807:MGT812 LWX807:LWX812 LNB807:LNB812 LDF807:LDF812 KTJ807:KTJ812 KJN807:KJN812 JZR807:JZR812 JPV807:JPV812 JFZ807:JFZ812 IWD807:IWD812 IMH807:IMH812 ICL807:ICL812 HSP807:HSP812 HIT807:HIT812 GYX807:GYX812 GPB807:GPB812 GFF807:GFF812 FVJ807:FVJ812 FLN807:FLN812 FBR807:FBR812 ERV807:ERV812 EHZ807:EHZ812 DYD807:DYD812 DOH807:DOH812 DEL807:DEL812 CUP807:CUP812 CKT807:CKT812 CAX807:CAX812 BRB807:BRB812 BHF807:BHF812 AXJ807:AXJ812 ANN807:ANN812 ADR807:ADR812 TV807:TV812 JZ807:JZ812 AD632 WWL769:WWL773 WMP769:WMP773 WCT769:WCT773 VSX769:VSX773 VJB769:VJB773 UZF769:UZF773 UPJ769:UPJ773 UFN769:UFN773 TVR769:TVR773 TLV769:TLV773 TBZ769:TBZ773 SSD769:SSD773 SIH769:SIH773 RYL769:RYL773 ROP769:ROP773 RET769:RET773 QUX769:QUX773 QLB769:QLB773 QBF769:QBF773 PRJ769:PRJ773 PHN769:PHN773 OXR769:OXR773 ONV769:ONV773 ODZ769:ODZ773 NUD769:NUD773 NKH769:NKH773 NAL769:NAL773 MQP769:MQP773 MGT769:MGT773 LWX769:LWX773 LNB769:LNB773 LDF769:LDF773 KTJ769:KTJ773 KJN769:KJN773 JZR769:JZR773 JPV769:JPV773 JFZ769:JFZ773 IWD769:IWD773 IMH769:IMH773 ICL769:ICL773 HSP769:HSP773 HIT769:HIT773 GYX769:GYX773 GPB769:GPB773 GFF769:GFF773 FVJ769:FVJ773 FLN769:FLN773 FBR769:FBR773 ERV769:ERV773 EHZ769:EHZ773 DYD769:DYD773 DOH769:DOH773 DEL769:DEL773 CUP769:CUP773 CKT769:CKT773 CAX769:CAX773 BRB769:BRB773 BHF769:BHF773 AXJ769:AXJ773 ANN769:ANN773 ADR769:ADR773 TV769:TV773 JZ769:JZ773 WWL752:WWL764 WMP752:WMP764 WCT752:WCT764 VSX752:VSX764 VJB752:VJB764 UZF752:UZF764 UPJ752:UPJ764 UFN752:UFN764 TVR752:TVR764 TLV752:TLV764 TBZ752:TBZ764 SSD752:SSD764 SIH752:SIH764 RYL752:RYL764 ROP752:ROP764 RET752:RET764 QUX752:QUX764 QLB752:QLB764 QBF752:QBF764 PRJ752:PRJ764 PHN752:PHN764 OXR752:OXR764 ONV752:ONV764 ODZ752:ODZ764 NUD752:NUD764 NKH752:NKH764 NAL752:NAL764 MQP752:MQP764 MGT752:MGT764 LWX752:LWX764 LNB752:LNB764 LDF752:LDF764 KTJ752:KTJ764 KJN752:KJN764 JZR752:JZR764 JPV752:JPV764 JFZ752:JFZ764 IWD752:IWD764 IMH752:IMH764 ICL752:ICL764 HSP752:HSP764 HIT752:HIT764 GYX752:GYX764 GPB752:GPB764 GFF752:GFF764 FVJ752:FVJ764 FLN752:FLN764 FBR752:FBR764 ERV752:ERV764 EHZ752:EHZ764 DYD752:DYD764 DOH752:DOH764 DEL752:DEL764 CUP752:CUP764 CKT752:CKT764 CAX752:CAX764 BRB752:BRB764 BHF752:BHF764 AXJ752:AXJ764 ANN752:ANN764 ADR752:ADR764 TV752:TV764 JZ752:JZ764 AD606:AD622 JZ682:JZ693 TV682:TV693 ADR682:ADR693 ANN682:ANN693 AXJ682:AXJ693 BHF682:BHF693 BRB682:BRB693 CAX682:CAX693 CKT682:CKT693 CUP682:CUP693 DEL682:DEL693 DOH682:DOH693 DYD682:DYD693 EHZ682:EHZ693 ERV682:ERV693 FBR682:FBR693 FLN682:FLN693 FVJ682:FVJ693 GFF682:GFF693 GPB682:GPB693 GYX682:GYX693 HIT682:HIT693 HSP682:HSP693 ICL682:ICL693 IMH682:IMH693 IWD682:IWD693 JFZ682:JFZ693 JPV682:JPV693 JZR682:JZR693 KJN682:KJN693 KTJ682:KTJ693 LDF682:LDF693 LNB682:LNB693 LWX682:LWX693 MGT682:MGT693 MQP682:MQP693 NAL682:NAL693 NKH682:NKH693 NUD682:NUD693 ODZ682:ODZ693 ONV682:ONV693 OXR682:OXR693 PHN682:PHN693 PRJ682:PRJ693 QBF682:QBF693 QLB682:QLB693 QUX682:QUX693 RET682:RET693 ROP682:ROP693 RYL682:RYL693 SIH682:SIH693 SSD682:SSD693 TBZ682:TBZ693 TLV682:TLV693 TVR682:TVR693 UFN682:UFN693 UPJ682:UPJ693 UZF682:UZF693 VJB682:VJB693 VSX682:VSX693 WCT682:WCT693 WMP682:WMP693 WWL682:WWL693 JZ697 TV697 ADR697 ANN697 AXJ697 BHF697 BRB697 CAX697 CKT697 CUP697 DEL697 DOH697 DYD697 EHZ697 ERV697 FBR697 FLN697 FVJ697 GFF697 GPB697 GYX697 HIT697 HSP697 ICL697 IMH697 IWD697 JFZ697 JPV697 JZR697 KJN697 KTJ697 LDF697 LNB697 LWX697 MGT697 MQP697 NAL697 NKH697 NUD697 ODZ697 ONV697 OXR697 PHN697 PRJ697 QBF697 QLB697 QUX697 RET697 ROP697 RYL697 SIH697 SSD697 TBZ697 TLV697 TVR697 UFN697 UPJ697 UZF697 VJB697 VSX697 WCT697 WMP697 WWL697 AD513 JZ712:JZ716 TV712:TV716 ADR712:ADR716 ANN712:ANN716 AXJ712:AXJ716 BHF712:BHF716 BRB712:BRB716 CAX712:CAX716 CKT712:CKT716 CUP712:CUP716 DEL712:DEL716 DOH712:DOH716 DYD712:DYD716 EHZ712:EHZ716 ERV712:ERV716 FBR712:FBR716 FLN712:FLN716 FVJ712:FVJ716 GFF712:GFF716 GPB712:GPB716 GYX712:GYX716 HIT712:HIT716 HSP712:HSP716 ICL712:ICL716 IMH712:IMH716 IWD712:IWD716 JFZ712:JFZ716 JPV712:JPV716 JZR712:JZR716 KJN712:KJN716 KTJ712:KTJ716 LDF712:LDF716 LNB712:LNB716 LWX712:LWX716 MGT712:MGT716 MQP712:MQP716 NAL712:NAL716 NKH712:NKH716 NUD712:NUD716 ODZ712:ODZ716 ONV712:ONV716 OXR712:OXR716 PHN712:PHN716 PRJ712:PRJ716 QBF712:QBF716 QLB712:QLB716 QUX712:QUX716 RET712:RET716 ROP712:ROP716 RYL712:RYL716 SIH712:SIH716 SSD712:SSD716 TBZ712:TBZ716 TLV712:TLV716 TVR712:TVR716 UFN712:UFN716 UPJ712:UPJ716 UZF712:UZF716 VJB712:VJB716 VSX712:VSX716 WCT712:WCT716 WMP712:WMP716 WWL712:WWL716 JZ818:JZ824 TV818:TV824 ADR818:ADR824 ANN818:ANN824 AXJ818:AXJ824 BHF818:BHF824 BRB818:BRB824 CAX818:CAX824 CKT818:CKT824 CUP818:CUP824 DEL818:DEL824 DOH818:DOH824 DYD818:DYD824 EHZ818:EHZ824 ERV818:ERV824 FBR818:FBR824 FLN818:FLN824 FVJ818:FVJ824 GFF818:GFF824 GPB818:GPB824 GYX818:GYX824 HIT818:HIT824 HSP818:HSP824 ICL818:ICL824 IMH818:IMH824 IWD818:IWD824 JFZ818:JFZ824 JPV818:JPV824 JZR818:JZR824 KJN818:KJN824 KTJ818:KTJ824 LDF818:LDF824 LNB818:LNB824 LWX818:LWX824 MGT818:MGT824 MQP818:MQP824 NAL818:NAL824 NKH818:NKH824 NUD818:NUD824 ODZ818:ODZ824 ONV818:ONV824 OXR818:OXR824 PHN818:PHN824 PRJ818:PRJ824 QBF818:QBF824 QLB818:QLB824 QUX818:QUX824 RET818:RET824 ROP818:ROP824 RYL818:RYL824 SIH818:SIH824 SSD818:SSD824 TBZ818:TBZ824 TLV818:TLV824 TVR818:TVR824 UFN818:UFN824 UPJ818:UPJ824 UZF818:UZF824 VJB818:VJB824 VSX818:VSX824 WCT818:WCT824 WMP818:WMP824 WWL818:WWL824 WWF395:WWF402 JT298:JT299 TP298:TP299 ADL298:ADL299 ANH298:ANH299 AXD298:AXD299 BGZ298:BGZ299 BQV298:BQV299 CAR298:CAR299 CKN298:CKN299 CUJ298:CUJ299 DEF298:DEF299 DOB298:DOB299 DXX298:DXX299 EHT298:EHT299 ERP298:ERP299 FBL298:FBL299 FLH298:FLH299 FVD298:FVD299 GEZ298:GEZ299 GOV298:GOV299 GYR298:GYR299 HIN298:HIN299 HSJ298:HSJ299 ICF298:ICF299 IMB298:IMB299 IVX298:IVX299 JFT298:JFT299 JPP298:JPP299 JZL298:JZL299 KJH298:KJH299 KTD298:KTD299 LCZ298:LCZ299 LMV298:LMV299 LWR298:LWR299 MGN298:MGN299 MQJ298:MQJ299 NAF298:NAF299 NKB298:NKB299 NTX298:NTX299 ODT298:ODT299 ONP298:ONP299 OXL298:OXL299 PHH298:PHH299 PRD298:PRD299 QAZ298:QAZ299 QKV298:QKV299 QUR298:QUR299 REN298:REN299 ROJ298:ROJ299 RYF298:RYF299 SIB298:SIB299 SRX298:SRX299 TBT298:TBT299 TLP298:TLP299 TVL298:TVL299 UFH298:UFH299 UPD298:UPD299 UYZ298:UYZ299 VIV298:VIV299 VSR298:VSR299 WCN298:WCN299 WMJ298:WMJ299 WWF298:WWF299 WWF591 WMJ591 WCN591 VSR591 VIV591 UYZ591 UPD591 UFH591 TVL591 TLP591 TBT591 SRX591 SIB591 RYF591 ROJ591 REN591 QUR591 QKV591 QAZ591 PRD591 PHH591 OXL591 ONP591 ODT591 NTX591 NKB591 NAF591 MQJ591 MGN591 LWR591 LMV591 LCZ591 KTD591 KJH591 JZL591 JPP591 JFT591 IVX591 IMB591 ICF591 HSJ591 HIN591 GYR591 GOV591 GEZ591 FVD591 FLH591 FBL591 ERP591 EHT591 DXX591 DOB591 DEF591 CUJ591 CKN591 CAR591 BQV591 BGZ591 AXD591 ANH591 ADL591 TP591 JT591 WWF579:WWF587 WMJ579:WMJ587 WCN579:WCN587 VSR579:VSR587 VIV579:VIV587 UYZ579:UYZ587 UPD579:UPD587 UFH579:UFH587 TVL579:TVL587 TLP579:TLP587 TBT579:TBT587 SRX579:SRX587 SIB579:SIB587 RYF579:RYF587 ROJ579:ROJ587 REN579:REN587 QUR579:QUR587 QKV579:QKV587 QAZ579:QAZ587 PRD579:PRD587 PHH579:PHH587 OXL579:OXL587 ONP579:ONP587 ODT579:ODT587 NTX579:NTX587 NKB579:NKB587 NAF579:NAF587 MQJ579:MQJ587 MGN579:MGN587 LWR579:LWR587 LMV579:LMV587 LCZ579:LCZ587 KTD579:KTD587 KJH579:KJH587 JZL579:JZL587 JPP579:JPP587 JFT579:JFT587 IVX579:IVX587 IMB579:IMB587 ICF579:ICF587 HSJ579:HSJ587 HIN579:HIN587 GYR579:GYR587 GOV579:GOV587 GEZ579:GEZ587 FVD579:FVD587 FLH579:FLH587 FBL579:FBL587 ERP579:ERP587 EHT579:EHT587 DXX579:DXX587 DOB579:DOB587 DEF579:DEF587 CUJ579:CUJ587 CKN579:CKN587 CAR579:CAR587 BQV579:BQV587 BGZ579:BGZ587 AXD579:AXD587 ANH579:ANH587 ADL579:ADL587 TP579:TP587 JT579:JT587 WWF567:WWF573 WMJ567:WMJ573 WCN567:WCN573 VSR567:VSR573 VIV567:VIV573 UYZ567:UYZ573 UPD567:UPD573 UFH567:UFH573 TVL567:TVL573 TLP567:TLP573 TBT567:TBT573 SRX567:SRX573 SIB567:SIB573 RYF567:RYF573 ROJ567:ROJ573 REN567:REN573 QUR567:QUR573 QKV567:QKV573 QAZ567:QAZ573 PRD567:PRD573 PHH567:PHH573 OXL567:OXL573 ONP567:ONP573 ODT567:ODT573 NTX567:NTX573 NKB567:NKB573 NAF567:NAF573 MQJ567:MQJ573 MGN567:MGN573 LWR567:LWR573 LMV567:LMV573 LCZ567:LCZ573 KTD567:KTD573 KJH567:KJH573 JZL567:JZL573 JPP567:JPP573 JFT567:JFT573 IVX567:IVX573 IMB567:IMB573 ICF567:ICF573 HSJ567:HSJ573 HIN567:HIN573 GYR567:GYR573 GOV567:GOV573 GEZ567:GEZ573 FVD567:FVD573 FLH567:FLH573 FBL567:FBL573 ERP567:ERP573 EHT567:EHT573 DXX567:DXX573 DOB567:DOB573 DEF567:DEF573 CUJ567:CUJ573 CKN567:CKN573 CAR567:CAR573 BQV567:BQV573 BGZ567:BGZ573 AXD567:AXD573 ANH567:ANH573 ADL567:ADL573 TP567:TP573 JT567:JT573 WWF407 WMJ407 WCN407 VSR407 VIV407 UYZ407 UPD407 UFH407 TVL407 TLP407 TBT407 SRX407 SIB407 RYF407 ROJ407 REN407 QUR407 QKV407 QAZ407 PRD407 PHH407 OXL407 ONP407 ODT407 NTX407 NKB407 NAF407 MQJ407 MGN407 LWR407 LMV407 LCZ407 KTD407 KJH407 JZL407 JPP407 JFT407 IVX407 IMB407 ICF407 HSJ407 HIN407 GYR407 GOV407 GEZ407 FVD407 FLH407 FBL407 ERP407 EHT407 DXX407 DOB407 DEF407 CUJ407 CKN407 CAR407 BQV407 BGZ407 AXD407 ANH407 ADL407 TP407 JT407 WMJ395:WMJ402 WCN395:WCN402 VSR395:VSR402 VIV395:VIV402 UYZ395:UYZ402 UPD395:UPD402 UFH395:UFH402 TVL395:TVL402 TLP395:TLP402 TBT395:TBT402 SRX395:SRX402 SIB395:SIB402 RYF395:RYF402 ROJ395:ROJ402 REN395:REN402 QUR395:QUR402 QKV395:QKV402 QAZ395:QAZ402 PRD395:PRD402 PHH395:PHH402 OXL395:OXL402 ONP395:ONP402 ODT395:ODT402 NTX395:NTX402 NKB395:NKB402 NAF395:NAF402 MQJ395:MQJ402 MGN395:MGN402 LWR395:LWR402 LMV395:LMV402 LCZ395:LCZ402 KTD395:KTD402 KJH395:KJH402 JZL395:JZL402 JPP395:JPP402 JFT395:JFT402 IVX395:IVX402 IMB395:IMB402 ICF395:ICF402 HSJ395:HSJ402 HIN395:HIN402 GYR395:GYR402 GOV395:GOV402 GEZ395:GEZ402 FVD395:FVD402 FLH395:FLH402 FBL395:FBL402 ERP395:ERP402 EHT395:EHT402 DXX395:DXX402 DOB395:DOB402 DEF395:DEF402 CUJ395:CUJ402 CKN395:CKN402 CAR395:CAR402 BQV395:BQV402 BGZ395:BGZ402 AXD395:AXD402 ANH395:ANH402 ADL395:ADL402 TP395:TP402 JT395:JT402 WWF361:WWF367 WMJ361:WMJ367 WCN361:WCN367 VSR361:VSR367 VIV361:VIV367 UYZ361:UYZ367 UPD361:UPD367 UFH361:UFH367 TVL361:TVL367 TLP361:TLP367 TBT361:TBT367 SRX361:SRX367 SIB361:SIB367 RYF361:RYF367 ROJ361:ROJ367 REN361:REN367 QUR361:QUR367 QKV361:QKV367 QAZ361:QAZ367 PRD361:PRD367 PHH361:PHH367 OXL361:OXL367 ONP361:ONP367 ODT361:ODT367 NTX361:NTX367 NKB361:NKB367 NAF361:NAF367 MQJ361:MQJ367 MGN361:MGN367 LWR361:LWR367 LMV361:LMV367 LCZ361:LCZ367 KTD361:KTD367 KJH361:KJH367 JZL361:JZL367 JPP361:JPP367 JFT361:JFT367 IVX361:IVX367 IMB361:IMB367 ICF361:ICF367 HSJ361:HSJ367 HIN361:HIN367 GYR361:GYR367 GOV361:GOV367 GEZ361:GEZ367 FVD361:FVD367 FLH361:FLH367 FBL361:FBL367 ERP361:ERP367 EHT361:EHT367 DXX361:DXX367 DOB361:DOB367 DEF361:DEF367 CUJ361:CUJ367 CKN361:CKN367 CAR361:CAR367 BQV361:BQV367 BGZ361:BGZ367 AXD361:AXD367 ANH361:ANH367 ADL361:ADL367 TP361:TP367 JT361:JT367 WWF329:WWF331 WMJ329:WMJ331 WCN329:WCN331 VSR329:VSR331 VIV329:VIV331 UYZ329:UYZ331 UPD329:UPD331 UFH329:UFH331 TVL329:TVL331 TLP329:TLP331 TBT329:TBT331 SRX329:SRX331 SIB329:SIB331 RYF329:RYF331 ROJ329:ROJ331 REN329:REN331 QUR329:QUR331 QKV329:QKV331 QAZ329:QAZ331 PRD329:PRD331 PHH329:PHH331 OXL329:OXL331 ONP329:ONP331 ODT329:ODT331 NTX329:NTX331 NKB329:NKB331 NAF329:NAF331 MQJ329:MQJ331 MGN329:MGN331 LWR329:LWR331 LMV329:LMV331 LCZ329:LCZ331 KTD329:KTD331 KJH329:KJH331 JZL329:JZL331 JPP329:JPP331 JFT329:JFT331 IVX329:IVX331 IMB329:IMB331 ICF329:ICF331 HSJ329:HSJ331 HIN329:HIN331 GYR329:GYR331 GOV329:GOV331 GEZ329:GEZ331 FVD329:FVD331 FLH329:FLH331 FBL329:FBL331 ERP329:ERP331 EHT329:EHT331 DXX329:DXX331 DOB329:DOB331 DEF329:DEF331 CUJ329:CUJ331 CKN329:CKN331 CAR329:CAR331 BQV329:BQV331 BGZ329:BGZ331 AXD329:AXD331 ANH329:ANH331 ADL329:ADL331 TP329:TP331 JT329:JT331 WWF323:WWF325 WMJ323:WMJ325 WCN323:WCN325 VSR323:VSR325 VIV323:VIV325 UYZ323:UYZ325 UPD323:UPD325 UFH323:UFH325 TVL323:TVL325 TLP323:TLP325 TBT323:TBT325 SRX323:SRX325 SIB323:SIB325 RYF323:RYF325 ROJ323:ROJ325 REN323:REN325 QUR323:QUR325 QKV323:QKV325 QAZ323:QAZ325 PRD323:PRD325 PHH323:PHH325 OXL323:OXL325 ONP323:ONP325 ODT323:ODT325 NTX323:NTX325 NKB323:NKB325 NAF323:NAF325 MQJ323:MQJ325 MGN323:MGN325 LWR323:LWR325 LMV323:LMV325 LCZ323:LCZ325 KTD323:KTD325 KJH323:KJH325 JZL323:JZL325 JPP323:JPP325 JFT323:JFT325 IVX323:IVX325 IMB323:IMB325 ICF323:ICF325 HSJ323:HSJ325 HIN323:HIN325 GYR323:GYR325 GOV323:GOV325 GEZ323:GEZ325 FVD323:FVD325 FLH323:FLH325 FBL323:FBL325 ERP323:ERP325 EHT323:EHT325 DXX323:DXX325 DOB323:DOB325 DEF323:DEF325 CUJ323:CUJ325 CKN323:CKN325 CAR323:CAR325 BQV323:BQV325 BGZ323:BGZ325 AXD323:AXD325 ANH323:ANH325 ADL323:ADL325 TP323:TP325 JT323:JT325 WWF313:WWF317 WMJ313:WMJ317 WCN313:WCN317 VSR313:VSR317 VIV313:VIV317 UYZ313:UYZ317 UPD313:UPD317 UFH313:UFH317 TVL313:TVL317 TLP313:TLP317 TBT313:TBT317 SRX313:SRX317 SIB313:SIB317 RYF313:RYF317 ROJ313:ROJ317 REN313:REN317 QUR313:QUR317 QKV313:QKV317 QAZ313:QAZ317 PRD313:PRD317 PHH313:PHH317 OXL313:OXL317 ONP313:ONP317 ODT313:ODT317 NTX313:NTX317 NKB313:NKB317 NAF313:NAF317 MQJ313:MQJ317 MGN313:MGN317 LWR313:LWR317 LMV313:LMV317 LCZ313:LCZ317 KTD313:KTD317 KJH313:KJH317 JZL313:JZL317 JPP313:JPP317 JFT313:JFT317 IVX313:IVX317 IMB313:IMB317 ICF313:ICF317 HSJ313:HSJ317 HIN313:HIN317 GYR313:GYR317 GOV313:GOV317 GEZ313:GEZ317 FVD313:FVD317 FLH313:FLH317 FBL313:FBL317 ERP313:ERP317 EHT313:EHT317 DXX313:DXX317 DOB313:DOB317 DEF313:DEF317 CUJ313:CUJ317 CKN313:CKN317 CAR313:CAR317 BQV313:BQV317 BGZ313:BGZ317 AXD313:AXD317 ANH313:ANH317 ADL313:ADL317 TP313:TP317 JT313:JT317 WWF307:WWF309 WMJ307:WMJ309 WCN307:WCN309 VSR307:VSR309 VIV307:VIV309 UYZ307:UYZ309 UPD307:UPD309 UFH307:UFH309 TVL307:TVL309 TLP307:TLP309 TBT307:TBT309 SRX307:SRX309 SIB307:SIB309 RYF307:RYF309 ROJ307:ROJ309 REN307:REN309 QUR307:QUR309 QKV307:QKV309 QAZ307:QAZ309 PRD307:PRD309 PHH307:PHH309 OXL307:OXL309 ONP307:ONP309 ODT307:ODT309 NTX307:NTX309 NKB307:NKB309 NAF307:NAF309 MQJ307:MQJ309 MGN307:MGN309 LWR307:LWR309 LMV307:LMV309 LCZ307:LCZ309 KTD307:KTD309 KJH307:KJH309 JZL307:JZL309 JPP307:JPP309 JFT307:JFT309 IVX307:IVX309 IMB307:IMB309 ICF307:ICF309 HSJ307:HSJ309 HIN307:HIN309 GYR307:GYR309 GOV307:GOV309 GEZ307:GEZ309 FVD307:FVD309 FLH307:FLH309 FBL307:FBL309 ERP307:ERP309 EHT307:EHT309 DXX307:DXX309 DOB307:DOB309 DEF307:DEF309 CUJ307:CUJ309 CKN307:CKN309 CAR307:CAR309 BQV307:BQV309 BGZ307:BGZ309 AXD307:AXD309 ANH307:ANH309 ADL307:ADL309 TP307:TP309 JT307:JT309 AD180:AD182 AD313:AD318 AD407 AD308:AD310 JZ619 TV619 ADR619 ANN619 AXJ619 BHF619 BRB619 CAX619 CKT619 CUP619 DEL619 DOH619 DYD619 EHZ619 ERV619 FBR619 FLN619 FVJ619 GFF619 GPB619 GYX619 HIT619 HSP619 ICL619 IMH619 IWD619 JFZ619 JPV619 JZR619 KJN619 KTJ619 LDF619 LNB619 LWX619 MGT619 MQP619 NAL619 NKH619 NUD619 ODZ619 ONV619 OXR619 PHN619 PRJ619 QBF619 QLB619 QUX619 RET619 ROP619 RYL619 SIH619 SSD619 TBZ619 TLV619 TVR619 UFN619 UPJ619 UZF619 VJB619 VSX619 WCT619 WMP619 WWL619 JZ624:JZ625 TV624:TV625 ADR624:ADR625 ANN624:ANN625 AXJ624:AXJ625 BHF624:BHF625 BRB624:BRB625 CAX624:CAX625 CKT624:CKT625 CUP624:CUP625 DEL624:DEL625 DOH624:DOH625 DYD624:DYD625 EHZ624:EHZ625 ERV624:ERV625 FBR624:FBR625 FLN624:FLN625 FVJ624:FVJ625 GFF624:GFF625 GPB624:GPB625 GYX624:GYX625 HIT624:HIT625 HSP624:HSP625 ICL624:ICL625 IMH624:IMH625 IWD624:IWD625 JFZ624:JFZ625 JPV624:JPV625 JZR624:JZR625 KJN624:KJN625 KTJ624:KTJ625 LDF624:LDF625 LNB624:LNB625 LWX624:LWX625 MGT624:MGT625 MQP624:MQP625 NAL624:NAL625 NKH624:NKH625 NUD624:NUD625 ODZ624:ODZ625 ONV624:ONV625 OXR624:OXR625 PHN624:PHN625 PRJ624:PRJ625 QBF624:QBF625 QLB624:QLB625 QUX624:QUX625 RET624:RET625 ROP624:ROP625 RYL624:RYL625 SIH624:SIH625 SSD624:SSD625 TBZ624:TBZ625 TLV624:TLV625 TVR624:TVR625 UFN624:UFN625 UPJ624:UPJ625 UZF624:UZF625 VJB624:VJB625 VSX624:VSX625 WCT624:WCT625 WMP624:WMP625 WWL624:WWL625 JZ628:JZ630 TV628:TV630 ADR628:ADR630 ANN628:ANN630 AXJ628:AXJ630 BHF628:BHF630 BRB628:BRB630 CAX628:CAX630 CKT628:CKT630 CUP628:CUP630 DEL628:DEL630 DOH628:DOH630 DYD628:DYD630 EHZ628:EHZ630 ERV628:ERV630 FBR628:FBR630 FLN628:FLN630 FVJ628:FVJ630 GFF628:GFF630 GPB628:GPB630 GYX628:GYX630 HIT628:HIT630 HSP628:HSP630 ICL628:ICL630 IMH628:IMH630 IWD628:IWD630 JFZ628:JFZ630 JPV628:JPV630 JZR628:JZR630 KJN628:KJN630 KTJ628:KTJ630 LDF628:LDF630 LNB628:LNB630 LWX628:LWX630 MGT628:MGT630 MQP628:MQP630 NAL628:NAL630 NKH628:NKH630 NUD628:NUD630 ODZ628:ODZ630 ONV628:ONV630 OXR628:OXR630 PHN628:PHN630 PRJ628:PRJ630 QBF628:QBF630 QLB628:QLB630 QUX628:QUX630 RET628:RET630 ROP628:ROP630 RYL628:RYL630 SIH628:SIH630 SSD628:SSD630 TBZ628:TBZ630 TLV628:TLV630 TVR628:TVR630 UFN628:UFN630 UPJ628:UPJ630 UZF628:UZF630 VJB628:VJB630 VSX628:VSX630 WCT628:WCT630 WMP628:WMP630 WWL628:WWL630 WWL674:WWL678 WMP674:WMP678 WCT674:WCT678 VSX674:VSX678 VJB674:VJB678 UZF674:UZF678 UPJ674:UPJ678 UFN674:UFN678 TVR674:TVR678 TLV674:TLV678 TBZ674:TBZ678 SSD674:SSD678 SIH674:SIH678 RYL674:RYL678 ROP674:ROP678 RET674:RET678 QUX674:QUX678 QLB674:QLB678 QBF674:QBF678 PRJ674:PRJ678 PHN674:PHN678 OXR674:OXR678 ONV674:ONV678 ODZ674:ODZ678 NUD674:NUD678 NKH674:NKH678 NAL674:NAL678 MQP674:MQP678 MGT674:MGT678 LWX674:LWX678 LNB674:LNB678 LDF674:LDF678 KTJ674:KTJ678 KJN674:KJN678 JZR674:JZR678 JPV674:JPV678 JFZ674:JFZ678 IWD674:IWD678 IMH674:IMH678 ICL674:ICL678 HSP674:HSP678 HIT674:HIT678 GYX674:GYX678 GPB674:GPB678 GFF674:GFF678 FVJ674:FVJ678 FLN674:FLN678 FBR674:FBR678 ERV674:ERV678 EHZ674:EHZ678 DYD674:DYD678 DOH674:DOH678 DEL674:DEL678 CUP674:CUP678 CKT674:CKT678 CAX674:CAX678 BRB674:BRB678 BHF674:BHF678 AXJ674:AXJ678 ANN674:ANN678 ADR674:ADR678 TV674:TV678 JZ674:JZ678 WWL658 WMP658 WCT658 VSX658 VJB658 UZF658 UPJ658 UFN658 TVR658 TLV658 TBZ658 SSD658 SIH658 RYL658 ROP658 RET658 QUX658 QLB658 QBF658 PRJ658 PHN658 OXR658 ONV658 ODZ658 NUD658 NKH658 NAL658 MQP658 MGT658 LWX658 LNB658 LDF658 KTJ658 KJN658 JZR658 JPV658 JFZ658 IWD658 IMH658 ICL658 HSP658 HIT658 GYX658 GPB658 GFF658 FVJ658 FLN658 FBR658 ERV658 EHZ658 DYD658 DOH658 DEL658 CUP658 CKT658 CAX658 BRB658 BHF658 AXJ658 ANN658 ADR658 TV658 JZ658 WWL647:WWL654 WMP647:WMP654 WCT647:WCT654 VSX647:VSX654 VJB647:VJB654 UZF647:UZF654 UPJ647:UPJ654 UFN647:UFN654 TVR647:TVR654 TLV647:TLV654 TBZ647:TBZ654 SSD647:SSD654 SIH647:SIH654 RYL647:RYL654 ROP647:ROP654 RET647:RET654 QUX647:QUX654 QLB647:QLB654 QBF647:QBF654 PRJ647:PRJ654 PHN647:PHN654 OXR647:OXR654 ONV647:ONV654 ODZ647:ODZ654 NUD647:NUD654 NKH647:NKH654 NAL647:NAL654 MQP647:MQP654 MGT647:MGT654 LWX647:LWX654 LNB647:LNB654 LDF647:LDF654 KTJ647:KTJ654 KJN647:KJN654 JZR647:JZR654 JPV647:JPV654 JFZ647:JFZ654 IWD647:IWD654 IMH647:IMH654 ICL647:ICL654 HSP647:HSP654 HIT647:HIT654 GYX647:GYX654 GPB647:GPB654 GFF647:GFF654 FVJ647:FVJ654 FLN647:FLN654 FBR647:FBR654 ERV647:ERV654 EHZ647:EHZ654 DYD647:DYD654 DOH647:DOH654 DEL647:DEL654 CUP647:CUP654 CKT647:CKT654 CAX647:CAX654 BRB647:BRB654 BHF647:BHF654 AXJ647:AXJ654 ANN647:ANN654 ADR647:ADR654 TV647:TV654 JZ647:JZ654 WWL641:WWL644 WMP641:WMP644 WCT641:WCT644 VSX641:VSX644 VJB641:VJB644 UZF641:UZF644 UPJ641:UPJ644 UFN641:UFN644 TVR641:TVR644 TLV641:TLV644 TBZ641:TBZ644 SSD641:SSD644 SIH641:SIH644 RYL641:RYL644 ROP641:ROP644 RET641:RET644 QUX641:QUX644 QLB641:QLB644 QBF641:QBF644 PRJ641:PRJ644 PHN641:PHN644 OXR641:OXR644 ONV641:ONV644 ODZ641:ODZ644 NUD641:NUD644 NKH641:NKH644 NAL641:NAL644 MQP641:MQP644 MGT641:MGT644 LWX641:LWX644 LNB641:LNB644 LDF641:LDF644 KTJ641:KTJ644 KJN641:KJN644 JZR641:JZR644 JPV641:JPV644 JFZ641:JFZ644 IWD641:IWD644 IMH641:IMH644 ICL641:ICL644 HSP641:HSP644 HIT641:HIT644 GYX641:GYX644 GPB641:GPB644 GFF641:GFF644 FVJ641:FVJ644 FLN641:FLN644 FBR641:FBR644 ERV641:ERV644 EHZ641:EHZ644 DYD641:DYD644 DOH641:DOH644 DEL641:DEL644 CUP641:CUP644 CKT641:CKT644 CAX641:CAX644 BRB641:BRB644 BHF641:BHF644 AXJ641:AXJ644 ANN641:ANN644 ADR641:ADR644 TV641:TV644 JZ641:JZ644 AD818:AD829 WWL989 WMP989 WCT989 VSX989 VJB989 UZF989 UPJ989 UFN989 TVR989 TLV989 TBZ989 SSD989 SIH989 RYL989 ROP989 RET989 QUX989 QLB989 QBF989 PRJ989 PHN989 OXR989 ONV989 ODZ989 NUD989 NKH989 NAL989 MQP989 MGT989 LWX989 LNB989 LDF989 KTJ989 KJN989 JZR989 JPV989 JFZ989 IWD989 IMH989 ICL989 HSP989 HIT989 GYX989 GPB989 GFF989 FVJ989 FLN989 FBR989 ERV989 EHZ989 DYD989 DOH989 DEL989 CUP989 CKT989 CAX989 BRB989 BHF989 AXJ989 ANN989 ADR989 TV989 JZ989 WWL973:WWL984 WMP973:WMP984 WCT973:WCT984 VSX973:VSX984 VJB973:VJB984 UZF973:UZF984 UPJ973:UPJ984 UFN973:UFN984 TVR973:TVR984 TLV973:TLV984 TBZ973:TBZ984 SSD973:SSD984 SIH973:SIH984 RYL973:RYL984 ROP973:ROP984 RET973:RET984 QUX973:QUX984 QLB973:QLB984 QBF973:QBF984 PRJ973:PRJ984 PHN973:PHN984 OXR973:OXR984 ONV973:ONV984 ODZ973:ODZ984 NUD973:NUD984 NKH973:NKH984 NAL973:NAL984 MQP973:MQP984 MGT973:MGT984 LWX973:LWX984 LNB973:LNB984 LDF973:LDF984 KTJ973:KTJ984 KJN973:KJN984 JZR973:JZR984 JPV973:JPV984 JFZ973:JFZ984 IWD973:IWD984 IMH973:IMH984 ICL973:ICL984 HSP973:HSP984 HIT973:HIT984 GYX973:GYX984 GPB973:GPB984 GFF973:GFF984 FVJ973:FVJ984 FLN973:FLN984 FBR973:FBR984 ERV973:ERV984 EHZ973:EHZ984 DYD973:DYD984 DOH973:DOH984 DEL973:DEL984 CUP973:CUP984 CKT973:CKT984 CAX973:CAX984 BRB973:BRB984 BHF973:BHF984 AXJ973:AXJ984 ANN973:ANN984 ADR973:ADR984 TV973:TV984 JZ973:JZ984 WWL956:WWL968 WMP956:WMP968 WCT956:WCT968 VSX956:VSX968 VJB956:VJB968 UZF956:UZF968 UPJ956:UPJ968 UFN956:UFN968 TVR956:TVR968 TLV956:TLV968 TBZ956:TBZ968 SSD956:SSD968 SIH956:SIH968 RYL956:RYL968 ROP956:ROP968 RET956:RET968 QUX956:QUX968 QLB956:QLB968 QBF956:QBF968 PRJ956:PRJ968 PHN956:PHN968 OXR956:OXR968 ONV956:ONV968 ODZ956:ODZ968 NUD956:NUD968 NKH956:NKH968 NAL956:NAL968 MQP956:MQP968 MGT956:MGT968 LWX956:LWX968 LNB956:LNB968 LDF956:LDF968 KTJ956:KTJ968 KJN956:KJN968 JZR956:JZR968 JPV956:JPV968 JFZ956:JFZ968 IWD956:IWD968 IMH956:IMH968 ICL956:ICL968 HSP956:HSP968 HIT956:HIT968 GYX956:GYX968 GPB956:GPB968 GFF956:GFF968 FVJ956:FVJ968 FLN956:FLN968 FBR956:FBR968 ERV956:ERV968 EHZ956:EHZ968 DYD956:DYD968 DOH956:DOH968 DEL956:DEL968 CUP956:CUP968 CKT956:CKT968 CAX956:CAX968 BRB956:BRB968 BHF956:BHF968 AXJ956:AXJ968 ANN956:ANN968 ADR956:ADR968 TV956:TV968 JZ956:JZ968 AD797:AD812 JZ916:JZ918 TV916:TV918 ADR916:ADR918 ANN916:ANN918 AXJ916:AXJ918 BHF916:BHF918 BRB916:BRB918 CAX916:CAX918 CKT916:CKT918 CUP916:CUP918 DEL916:DEL918 DOH916:DOH918 DYD916:DYD918 EHZ916:EHZ918 ERV916:ERV918 FBR916:FBR918 FLN916:FLN918 FVJ916:FVJ918 GFF916:GFF918 GPB916:GPB918 GYX916:GYX918 HIT916:HIT918 HSP916:HSP918 ICL916:ICL918 IMH916:IMH918 IWD916:IWD918 JFZ916:JFZ918 JPV916:JPV918 JZR916:JZR918 KJN916:KJN918 KTJ916:KTJ918 LDF916:LDF918 LNB916:LNB918 LWX916:LWX918 MGT916:MGT918 MQP916:MQP918 NAL916:NAL918 NKH916:NKH918 NUD916:NUD918 ODZ916:ODZ918 ONV916:ONV918 OXR916:OXR918 PHN916:PHN918 PRJ916:PRJ918 QBF916:QBF918 QLB916:QLB918 QUX916:QUX918 RET916:RET918 ROP916:ROP918 RYL916:RYL918 SIH916:SIH918 SSD916:SSD918 TBZ916:TBZ918 TLV916:TLV918 TVR916:TVR918 UFN916:UFN918 UPJ916:UPJ918 UZF916:UZF918 VJB916:VJB918 VSX916:VSX918 WCT916:WCT918 WMP916:WMP918 WWL916:WWL918 AD697:AD703 JZ921:JZ929 TV921:TV929 ADR921:ADR929 ANN921:ANN929 AXJ921:AXJ929 BHF921:BHF929 BRB921:BRB929 CAX921:CAX929 CKT921:CKT929 CUP921:CUP929 DEL921:DEL929 DOH921:DOH929 DYD921:DYD929 EHZ921:EHZ929 ERV921:ERV929 FBR921:FBR929 FLN921:FLN929 FVJ921:FVJ929 GFF921:GFF929 GPB921:GPB929 GYX921:GYX929 HIT921:HIT929 HSP921:HSP929 ICL921:ICL929 IMH921:IMH929 IWD921:IWD929 JFZ921:JFZ929 JPV921:JPV929 JZR921:JZR929 KJN921:KJN929 KTJ921:KTJ929 LDF921:LDF929 LNB921:LNB929 LWX921:LWX929 MGT921:MGT929 MQP921:MQP929 NAL921:NAL929 NKH921:NKH929 NUD921:NUD929 ODZ921:ODZ929 ONV921:ONV929 OXR921:OXR929 PHN921:PHN929 PRJ921:PRJ929 QBF921:QBF929 QLB921:QLB929 QUX921:QUX929 RET921:RET929 ROP921:ROP929 RYL921:RYL929 SIH921:SIH929 SSD921:SSD929 TBZ921:TBZ929 TLV921:TLV929 TVR921:TVR929 UFN921:UFN929 UPJ921:UPJ929 UZF921:UZF929 VJB921:VJB929 VSX921:VSX929 WCT921:WCT929 WMP921:WMP929 WWL921:WWL929 JZ933:JZ934 TV933:TV934 ADR933:ADR934 ANN933:ANN934 AXJ933:AXJ934 BHF933:BHF934 BRB933:BRB934 CAX933:CAX934 CKT933:CKT934 CUP933:CUP934 DEL933:DEL934 DOH933:DOH934 DYD933:DYD934 EHZ933:EHZ934 ERV933:ERV934 FBR933:FBR934 FLN933:FLN934 FVJ933:FVJ934 GFF933:GFF934 GPB933:GPB934 GYX933:GYX934 HIT933:HIT934 HSP933:HSP934 ICL933:ICL934 IMH933:IMH934 IWD933:IWD934 JFZ933:JFZ934 JPV933:JPV934 JZR933:JZR934 KJN933:KJN934 KTJ933:KTJ934 LDF933:LDF934 LNB933:LNB934 LWX933:LWX934 MGT933:MGT934 MQP933:MQP934 NAL933:NAL934 NKH933:NKH934 NUD933:NUD934 ODZ933:ODZ934 ONV933:ONV934 OXR933:OXR934 PHN933:PHN934 PRJ933:PRJ934 QBF933:QBF934 QLB933:QLB934 QUX933:QUX934 RET933:RET934 ROP933:ROP934 RYL933:RYL934 SIH933:SIH934 SSD933:SSD934 TBZ933:TBZ934 TLV933:TLV934 TVR933:TVR934 UFN933:UFN934 UPJ933:UPJ934 UZF933:UZF934 VJB933:VJB934 VSX933:VSX934 WCT933:WCT934 WMP933:WMP934 WWL933:WWL934 AD691:AD693 AD1015:AD1027 AD495 AD187:AD246 AD752:AD756 AD868:AD891 AD936 AD1041 AD855:AD856 JT372:JT382 TP372:TP382 ADL372:ADL382 ANH372:ANH382 AXD372:AXD382 BGZ372:BGZ382 BQV372:BQV382 CAR372:CAR382 CKN372:CKN382 CUJ372:CUJ382 DEF372:DEF382 DOB372:DOB382 DXX372:DXX382 EHT372:EHT382 ERP372:ERP382 FBL372:FBL382 FLH372:FLH382 FVD372:FVD382 GEZ372:GEZ382 GOV372:GOV382 GYR372:GYR382 HIN372:HIN382 HSJ372:HSJ382 ICF372:ICF382 IMB372:IMB382 IVX372:IVX382 JFT372:JFT382 JPP372:JPP382 JZL372:JZL382 KJH372:KJH382 KTD372:KTD382 LCZ372:LCZ382 LMV372:LMV382 LWR372:LWR382 MGN372:MGN382 MQJ372:MQJ382 NAF372:NAF382 NKB372:NKB382 NTX372:NTX382 ODT372:ODT382 ONP372:ONP382 OXL372:OXL382 PHH372:PHH382 PRD372:PRD382 QAZ372:QAZ382 QKV372:QKV382 QUR372:QUR382 REN372:REN382 ROJ372:ROJ382 RYF372:RYF382 SIB372:SIB382 SRX372:SRX382 TBT372:TBT382 TLP372:TLP382 TVL372:TVL382 UFH372:UFH382 UPD372:UPD382 UYZ372:UYZ382 VIV372:VIV382 VSR372:VSR382 WCN372:WCN382 WMJ372:WMJ382 WWF372:WWF382 JZ383:JZ394 TV383:TV394 ADR383:ADR394 ANN383:ANN394 AXJ383:AXJ394 BHF383:BHF394 BRB383:BRB394 CAX383:CAX394 CKT383:CKT394 CUP383:CUP394 DEL383:DEL394 DOH383:DOH394 DYD383:DYD394 EHZ383:EHZ394 ERV383:ERV394 FBR383:FBR394 FLN383:FLN394 FVJ383:FVJ394 GFF383:GFF394 GPB383:GPB394 GYX383:GYX394 HIT383:HIT394 HSP383:HSP394 ICL383:ICL394 IMH383:IMH394 IWD383:IWD394 JFZ383:JFZ394 JPV383:JPV394 JZR383:JZR394 KJN383:KJN394 KTJ383:KTJ394 LDF383:LDF394 LNB383:LNB394 LWX383:LWX394 MGT383:MGT394 MQP383:MQP394 NAL383:NAL394 NKH383:NKH394 NUD383:NUD394 ODZ383:ODZ394 ONV383:ONV394 OXR383:OXR394 PHN383:PHN394 PRJ383:PRJ394 QBF383:QBF394 QLB383:QLB394 QUX383:QUX394 RET383:RET394 ROP383:ROP394 RYL383:RYL394 SIH383:SIH394 SSD383:SSD394 TBZ383:TBZ394 TLV383:TLV394 TVR383:TVR394 UFN383:UFN394 UPJ383:UPJ394 UZF383:UZF394 VJB383:VJB394 VSX383:VSX394 WCT383:WCT394 WMP383:WMP394 WWL383:WWL394 AD587 AD1049 AD1032:AD1033 AD1045 AD992:AD1002 AD1077 AD1071 AD4172:AD4173 JZ4154 TV4154 ADR4154 ANN4154 AXJ4154 BHF4154 BRB4154 CAX4154 CKT4154 CUP4154 DEL4154 DOH4154 DYD4154 EHZ4154 ERV4154 FBR4154 FLN4154 FVJ4154 GFF4154 GPB4154 GYX4154 HIT4154 HSP4154 ICL4154 IMH4154 IWD4154 JFZ4154 JPV4154 JZR4154 KJN4154 KTJ4154 LDF4154 LNB4154 LWX4154 MGT4154 MQP4154 NAL4154 NKH4154 NUD4154 ODZ4154 ONV4154 OXR4154 PHN4154 PRJ4154 QBF4154 QLB4154 QUX4154 RET4154 ROP4154 RYL4154 SIH4154 SSD4154 TBZ4154 TLV4154 TVR4154 UFN4154 UPJ4154 UZF4154 VJB4154 VSX4154 WCT4154 WMP4154 WWL4154 AD4159:AD4160 JZ4166:JZ4173 TV4166:TV4173 ADR4166:ADR4173 ANN4166:ANN4173 AXJ4166:AXJ4173 BHF4166:BHF4173 BRB4166:BRB4173 CAX4166:CAX4173 CKT4166:CKT4173 CUP4166:CUP4173 DEL4166:DEL4173 DOH4166:DOH4173 DYD4166:DYD4173 EHZ4166:EHZ4173 ERV4166:ERV4173 FBR4166:FBR4173 FLN4166:FLN4173 FVJ4166:FVJ4173 GFF4166:GFF4173 GPB4166:GPB4173 GYX4166:GYX4173 HIT4166:HIT4173 HSP4166:HSP4173 ICL4166:ICL4173 IMH4166:IMH4173 IWD4166:IWD4173 JFZ4166:JFZ4173 JPV4166:JPV4173 JZR4166:JZR4173 KJN4166:KJN4173 KTJ4166:KTJ4173 LDF4166:LDF4173 LNB4166:LNB4173 LWX4166:LWX4173 MGT4166:MGT4173 MQP4166:MQP4173 NAL4166:NAL4173 NKH4166:NKH4173 NUD4166:NUD4173 ODZ4166:ODZ4173 ONV4166:ONV4173 OXR4166:OXR4173 PHN4166:PHN4173 PRJ4166:PRJ4173 QBF4166:QBF4173 QLB4166:QLB4173 QUX4166:QUX4173 RET4166:RET4173 ROP4166:ROP4173 RYL4166:RYL4173 SIH4166:SIH4173 SSD4166:SSD4173 TBZ4166:TBZ4173 TLV4166:TLV4173 TVR4166:TVR4173 UFN4166:UFN4173 UPJ4166:UPJ4173 UZF4166:UZF4173 VJB4166:VJB4173 VSX4166:VSX4173 WCT4166:WCT4173 WMP4166:WMP4173 WWL4166:WWL4173 AD4181:AD4183 AD4186:AD4201 JZ4187:JZ4194 TV4187:TV4194 ADR4187:ADR4194 ANN4187:ANN4194 AXJ4187:AXJ4194 BHF4187:BHF4194 BRB4187:BRB4194 CAX4187:CAX4194 CKT4187:CKT4194 CUP4187:CUP4194 DEL4187:DEL4194 DOH4187:DOH4194 DYD4187:DYD4194 EHZ4187:EHZ4194 ERV4187:ERV4194 FBR4187:FBR4194 FLN4187:FLN4194 FVJ4187:FVJ4194 GFF4187:GFF4194 GPB4187:GPB4194 GYX4187:GYX4194 HIT4187:HIT4194 HSP4187:HSP4194 ICL4187:ICL4194 IMH4187:IMH4194 IWD4187:IWD4194 JFZ4187:JFZ4194 JPV4187:JPV4194 JZR4187:JZR4194 KJN4187:KJN4194 KTJ4187:KTJ4194 LDF4187:LDF4194 LNB4187:LNB4194 LWX4187:LWX4194 MGT4187:MGT4194 MQP4187:MQP4194 NAL4187:NAL4194 NKH4187:NKH4194 NUD4187:NUD4194 ODZ4187:ODZ4194 ONV4187:ONV4194 OXR4187:OXR4194 PHN4187:PHN4194 PRJ4187:PRJ4194 QBF4187:QBF4194 QLB4187:QLB4194 QUX4187:QUX4194 RET4187:RET4194 ROP4187:ROP4194 RYL4187:RYL4194 SIH4187:SIH4194 SSD4187:SSD4194 TBZ4187:TBZ4194 TLV4187:TLV4194 TVR4187:TVR4194 UFN4187:UFN4194 UPJ4187:UPJ4194 UZF4187:UZF4194 VJB4187:VJB4194 VSX4187:VSX4194 WCT4187:WCT4194 WMP4187:WMP4194 WWL4187:WWL4194 AD4242:AD4251 AD4109 JZ4263:JZ4295 TV4263:TV4295 ADR4263:ADR4295 ANN4263:ANN4295 AXJ4263:AXJ4295 BHF4263:BHF4295 BRB4263:BRB4295 CAX4263:CAX4295 CKT4263:CKT4295 CUP4263:CUP4295 DEL4263:DEL4295 DOH4263:DOH4295 DYD4263:DYD4295 EHZ4263:EHZ4295 ERV4263:ERV4295 FBR4263:FBR4295 FLN4263:FLN4295 FVJ4263:FVJ4295 GFF4263:GFF4295 GPB4263:GPB4295 GYX4263:GYX4295 HIT4263:HIT4295 HSP4263:HSP4295 ICL4263:ICL4295 IMH4263:IMH4295 IWD4263:IWD4295 JFZ4263:JFZ4295 JPV4263:JPV4295 JZR4263:JZR4295 KJN4263:KJN4295 KTJ4263:KTJ4295 LDF4263:LDF4295 LNB4263:LNB4295 LWX4263:LWX4295 MGT4263:MGT4295 MQP4263:MQP4295 NAL4263:NAL4295 NKH4263:NKH4295 NUD4263:NUD4295 ODZ4263:ODZ4295 ONV4263:ONV4295 OXR4263:OXR4295 PHN4263:PHN4295 PRJ4263:PRJ4295 QBF4263:QBF4295 QLB4263:QLB4295 QUX4263:QUX4295 RET4263:RET4295 ROP4263:ROP4295 RYL4263:RYL4295 SIH4263:SIH4295 SSD4263:SSD4295 TBZ4263:TBZ4295 TLV4263:TLV4295 TVR4263:TVR4295 UFN4263:UFN4295 UPJ4263:UPJ4295 UZF4263:UZF4295 VJB4263:VJB4295 VSX4263:VSX4295 WCT4263:WCT4295 WMP4263:WMP4295 WWL4263:WWL4295 JZ4321 TV4321 ADR4321 ANN4321 AXJ4321 BHF4321 BRB4321 CAX4321 CKT4321 CUP4321 DEL4321 DOH4321 DYD4321 EHZ4321 ERV4321 FBR4321 FLN4321 FVJ4321 GFF4321 GPB4321 GYX4321 HIT4321 HSP4321 ICL4321 IMH4321 IWD4321 JFZ4321 JPV4321 JZR4321 KJN4321 KTJ4321 LDF4321 LNB4321 LWX4321 MGT4321 MQP4321 NAL4321 NKH4321 NUD4321 ODZ4321 ONV4321 OXR4321 PHN4321 PRJ4321 QBF4321 QLB4321 QUX4321 RET4321 ROP4321 RYL4321 SIH4321 SSD4321 TBZ4321 TLV4321 TVR4321 UFN4321 UPJ4321 UZF4321 VJB4321 VSX4321 WCT4321 WMP4321 WWL4321 AD4317:AD4321 AD4336:AD4369 JZ4350:JZ4360 TV4350:TV4360 ADR4350:ADR4360 ANN4350:ANN4360 AXJ4350:AXJ4360 BHF4350:BHF4360 BRB4350:BRB4360 CAX4350:CAX4360 CKT4350:CKT4360 CUP4350:CUP4360 DEL4350:DEL4360 DOH4350:DOH4360 DYD4350:DYD4360 EHZ4350:EHZ4360 ERV4350:ERV4360 FBR4350:FBR4360 FLN4350:FLN4360 FVJ4350:FVJ4360 GFF4350:GFF4360 GPB4350:GPB4360 GYX4350:GYX4360 HIT4350:HIT4360 HSP4350:HSP4360 ICL4350:ICL4360 IMH4350:IMH4360 IWD4350:IWD4360 JFZ4350:JFZ4360 JPV4350:JPV4360 JZR4350:JZR4360 KJN4350:KJN4360 KTJ4350:KTJ4360 LDF4350:LDF4360 LNB4350:LNB4360 LWX4350:LWX4360 MGT4350:MGT4360 MQP4350:MQP4360 NAL4350:NAL4360 NKH4350:NKH4360 NUD4350:NUD4360 ODZ4350:ODZ4360 ONV4350:ONV4360 OXR4350:OXR4360 PHN4350:PHN4360 PRJ4350:PRJ4360 QBF4350:QBF4360 QLB4350:QLB4360 QUX4350:QUX4360 RET4350:RET4360 ROP4350:ROP4360 RYL4350:RYL4360 SIH4350:SIH4360 SSD4350:SSD4360 TBZ4350:TBZ4360 TLV4350:TLV4360 TVR4350:TVR4360 UFN4350:UFN4360 UPJ4350:UPJ4360 UZF4350:UZF4360 VJB4350:VJB4360 VSX4350:VSX4360 WCT4350:WCT4360 WMP4350:WMP4360 WWL4350:WWL4360 AD4382:AD4392 JZ4382:JZ4387 TV4382:TV4387 ADR4382:ADR4387 ANN4382:ANN4387 AXJ4382:AXJ4387 BHF4382:BHF4387 BRB4382:BRB4387 CAX4382:CAX4387 CKT4382:CKT4387 CUP4382:CUP4387 DEL4382:DEL4387 DOH4382:DOH4387 DYD4382:DYD4387 EHZ4382:EHZ4387 ERV4382:ERV4387 FBR4382:FBR4387 FLN4382:FLN4387 FVJ4382:FVJ4387 GFF4382:GFF4387 GPB4382:GPB4387 GYX4382:GYX4387 HIT4382:HIT4387 HSP4382:HSP4387 ICL4382:ICL4387 IMH4382:IMH4387 IWD4382:IWD4387 JFZ4382:JFZ4387 JPV4382:JPV4387 JZR4382:JZR4387 KJN4382:KJN4387 KTJ4382:KTJ4387 LDF4382:LDF4387 LNB4382:LNB4387 LWX4382:LWX4387 MGT4382:MGT4387 MQP4382:MQP4387 NAL4382:NAL4387 NKH4382:NKH4387 NUD4382:NUD4387 ODZ4382:ODZ4387 ONV4382:ONV4387 OXR4382:OXR4387 PHN4382:PHN4387 PRJ4382:PRJ4387 QBF4382:QBF4387 QLB4382:QLB4387 QUX4382:QUX4387 RET4382:RET4387 ROP4382:ROP4387 RYL4382:RYL4387 SIH4382:SIH4387 SSD4382:SSD4387 TBZ4382:TBZ4387 TLV4382:TLV4387 TVR4382:TVR4387 UFN4382:UFN4387 UPJ4382:UPJ4387 UZF4382:UZF4387 VJB4382:VJB4387 VSX4382:VSX4387 WCT4382:WCT4387 WMP4382:WMP4387 WWL4382:WWL4387 AD4404:AD4405 JZ4404:JZ4405 TV4404:TV4405 ADR4404:ADR4405 ANN4404:ANN4405 AXJ4404:AXJ4405 BHF4404:BHF4405 BRB4404:BRB4405 CAX4404:CAX4405 CKT4404:CKT4405 CUP4404:CUP4405 DEL4404:DEL4405 DOH4404:DOH4405 DYD4404:DYD4405 EHZ4404:EHZ4405 ERV4404:ERV4405 FBR4404:FBR4405 FLN4404:FLN4405 FVJ4404:FVJ4405 GFF4404:GFF4405 GPB4404:GPB4405 GYX4404:GYX4405 HIT4404:HIT4405 HSP4404:HSP4405 ICL4404:ICL4405 IMH4404:IMH4405 IWD4404:IWD4405 JFZ4404:JFZ4405 JPV4404:JPV4405 JZR4404:JZR4405 KJN4404:KJN4405 KTJ4404:KTJ4405 LDF4404:LDF4405 LNB4404:LNB4405 LWX4404:LWX4405 MGT4404:MGT4405 MQP4404:MQP4405 NAL4404:NAL4405 NKH4404:NKH4405 NUD4404:NUD4405 ODZ4404:ODZ4405 ONV4404:ONV4405 OXR4404:OXR4405 PHN4404:PHN4405 PRJ4404:PRJ4405 QBF4404:QBF4405 QLB4404:QLB4405 QUX4404:QUX4405 RET4404:RET4405 ROP4404:ROP4405 RYL4404:RYL4405 SIH4404:SIH4405 SSD4404:SSD4405 TBZ4404:TBZ4405 TLV4404:TLV4405 TVR4404:TVR4405 UFN4404:UFN4405 UPJ4404:UPJ4405 UZF4404:UZF4405 VJB4404:VJB4405 VSX4404:VSX4405 WCT4404:WCT4405 WMP4404:WMP4405 WWL4404:WWL4405 AD4410:AD4414 JZ4410:JZ4411 TV4410:TV4411 ADR4410:ADR4411 ANN4410:ANN4411 AXJ4410:AXJ4411 BHF4410:BHF4411 BRB4410:BRB4411 CAX4410:CAX4411 CKT4410:CKT4411 CUP4410:CUP4411 DEL4410:DEL4411 DOH4410:DOH4411 DYD4410:DYD4411 EHZ4410:EHZ4411 ERV4410:ERV4411 FBR4410:FBR4411 FLN4410:FLN4411 FVJ4410:FVJ4411 GFF4410:GFF4411 GPB4410:GPB4411 GYX4410:GYX4411 HIT4410:HIT4411 HSP4410:HSP4411 ICL4410:ICL4411 IMH4410:IMH4411 IWD4410:IWD4411 JFZ4410:JFZ4411 JPV4410:JPV4411 JZR4410:JZR4411 KJN4410:KJN4411 KTJ4410:KTJ4411 LDF4410:LDF4411 LNB4410:LNB4411 LWX4410:LWX4411 MGT4410:MGT4411 MQP4410:MQP4411 NAL4410:NAL4411 NKH4410:NKH4411 NUD4410:NUD4411 ODZ4410:ODZ4411 ONV4410:ONV4411 OXR4410:OXR4411 PHN4410:PHN4411 PRJ4410:PRJ4411 QBF4410:QBF4411 QLB4410:QLB4411 QUX4410:QUX4411 RET4410:RET4411 ROP4410:ROP4411 RYL4410:RYL4411 SIH4410:SIH4411 SSD4410:SSD4411 TBZ4410:TBZ4411 TLV4410:TLV4411 TVR4410:TVR4411 UFN4410:UFN4411 UPJ4410:UPJ4411 UZF4410:UZF4411 VJB4410:VJB4411 VSX4410:VSX4411 WCT4410:WCT4411 WMP4410:WMP4411 WWL4410:WWL4411 AD4427 JZ4427 TV4427 ADR4427 ANN4427 AXJ4427 BHF4427 BRB4427 CAX4427 CKT4427 CUP4427 DEL4427 DOH4427 DYD4427 EHZ4427 ERV4427 FBR4427 FLN4427 FVJ4427 GFF4427 GPB4427 GYX4427 HIT4427 HSP4427 ICL4427 IMH4427 IWD4427 JFZ4427 JPV4427 JZR4427 KJN4427 KTJ4427 LDF4427 LNB4427 LWX4427 MGT4427 MQP4427 NAL4427 NKH4427 NUD4427 ODZ4427 ONV4427 OXR4427 PHN4427 PRJ4427 QBF4427 QLB4427 QUX4427 RET4427 ROP4427 RYL4427 SIH4427 SSD4427 TBZ4427 TLV4427 TVR4427 UFN4427 UPJ4427 UZF4427 VJB4427 VSX4427 WCT4427 WMP4427 WWL4427 AD4435:AD4436 AD4439 AD4263:AD4302 JZ4441 TV4441 ADR4441 ANN4441 AXJ4441 BHF4441 BRB4441 CAX4441 CKT4441 CUP4441 DEL4441 DOH4441 DYD4441 EHZ4441 ERV4441 FBR4441 FLN4441 FVJ4441 GFF4441 GPB4441 GYX4441 HIT4441 HSP4441 ICL4441 IMH4441 IWD4441 JFZ4441 JPV4441 JZR4441 KJN4441 KTJ4441 LDF4441 LNB4441 LWX4441 MGT4441 MQP4441 NAL4441 NKH4441 NUD4441 ODZ4441 ONV4441 OXR4441 PHN4441 PRJ4441 QBF4441 QLB4441 QUX4441 RET4441 ROP4441 RYL4441 SIH4441 SSD4441 TBZ4441 TLV4441 TVR4441 UFN4441 UPJ4441 UZF4441 VJB4441 VSX4441 WCT4441 WMP4441 WWL4441 JZ4449:JZ4459 TV4449:TV4459 ADR4449:ADR4459 ANN4449:ANN4459 AXJ4449:AXJ4459 BHF4449:BHF4459 BRB4449:BRB4459 CAX4449:CAX4459 CKT4449:CKT4459 CUP4449:CUP4459 DEL4449:DEL4459 DOH4449:DOH4459 DYD4449:DYD4459 EHZ4449:EHZ4459 ERV4449:ERV4459 FBR4449:FBR4459 FLN4449:FLN4459 FVJ4449:FVJ4459 GFF4449:GFF4459 GPB4449:GPB4459 GYX4449:GYX4459 HIT4449:HIT4459 HSP4449:HSP4459 ICL4449:ICL4459 IMH4449:IMH4459 IWD4449:IWD4459 JFZ4449:JFZ4459 JPV4449:JPV4459 JZR4449:JZR4459 KJN4449:KJN4459 KTJ4449:KTJ4459 LDF4449:LDF4459 LNB4449:LNB4459 LWX4449:LWX4459 MGT4449:MGT4459 MQP4449:MQP4459 NAL4449:NAL4459 NKH4449:NKH4459 NUD4449:NUD4459 ODZ4449:ODZ4459 ONV4449:ONV4459 OXR4449:OXR4459 PHN4449:PHN4459 PRJ4449:PRJ4459 QBF4449:QBF4459 QLB4449:QLB4459 QUX4449:QUX4459 RET4449:RET4459 ROP4449:ROP4459 RYL4449:RYL4459 SIH4449:SIH4459 SSD4449:SSD4459 TBZ4449:TBZ4459 TLV4449:TLV4459 TVR4449:TVR4459 UFN4449:UFN4459 UPJ4449:UPJ4459 UZF4449:UZF4459 VJB4449:VJB4459 VSX4449:VSX4459 WCT4449:WCT4459 WMP4449:WMP4459 WWL4449:WWL4459 AD4475:AD4493 JZ4482:JZ4492 TV4482:TV4492 ADR4482:ADR4492 ANN4482:ANN4492 AXJ4482:AXJ4492 BHF4482:BHF4492 BRB4482:BRB4492 CAX4482:CAX4492 CKT4482:CKT4492 CUP4482:CUP4492 DEL4482:DEL4492 DOH4482:DOH4492 DYD4482:DYD4492 EHZ4482:EHZ4492 ERV4482:ERV4492 FBR4482:FBR4492 FLN4482:FLN4492 FVJ4482:FVJ4492 GFF4482:GFF4492 GPB4482:GPB4492 GYX4482:GYX4492 HIT4482:HIT4492 HSP4482:HSP4492 ICL4482:ICL4492 IMH4482:IMH4492 IWD4482:IWD4492 JFZ4482:JFZ4492 JPV4482:JPV4492 JZR4482:JZR4492 KJN4482:KJN4492 KTJ4482:KTJ4492 LDF4482:LDF4492 LNB4482:LNB4492 LWX4482:LWX4492 MGT4482:MGT4492 MQP4482:MQP4492 NAL4482:NAL4492 NKH4482:NKH4492 NUD4482:NUD4492 ODZ4482:ODZ4492 ONV4482:ONV4492 OXR4482:OXR4492 PHN4482:PHN4492 PRJ4482:PRJ4492 QBF4482:QBF4492 QLB4482:QLB4492 QUX4482:QUX4492 RET4482:RET4492 ROP4482:ROP4492 RYL4482:RYL4492 SIH4482:SIH4492 SSD4482:SSD4492 TBZ4482:TBZ4492 TLV4482:TLV4492 TVR4482:TVR4492 UFN4482:UFN4492 UPJ4482:UPJ4492 UZF4482:UZF4492 VJB4482:VJB4492 VSX4482:VSX4492 WCT4482:WCT4492 WMP4482:WMP4492 WWL4482:WWL4492 AD4512 JZ4512 TV4512 ADR4512 ANN4512 AXJ4512 BHF4512 BRB4512 CAX4512 CKT4512 CUP4512 DEL4512 DOH4512 DYD4512 EHZ4512 ERV4512 FBR4512 FLN4512 FVJ4512 GFF4512 GPB4512 GYX4512 HIT4512 HSP4512 ICL4512 IMH4512 IWD4512 JFZ4512 JPV4512 JZR4512 KJN4512 KTJ4512 LDF4512 LNB4512 LWX4512 MGT4512 MQP4512 NAL4512 NKH4512 NUD4512 ODZ4512 ONV4512 OXR4512 PHN4512 PRJ4512 QBF4512 QLB4512 QUX4512 RET4512 ROP4512 RYL4512 SIH4512 SSD4512 TBZ4512 TLV4512 TVR4512 UFN4512 UPJ4512 UZF4512 VJB4512 VSX4512 WCT4512 WMP4512 WWL4512 AD4517:AD4519 JZ4517:JZ4519 TV4517:TV4519 ADR4517:ADR4519 ANN4517:ANN4519 AXJ4517:AXJ4519 BHF4517:BHF4519 BRB4517:BRB4519 CAX4517:CAX4519 CKT4517:CKT4519 CUP4517:CUP4519 DEL4517:DEL4519 DOH4517:DOH4519 DYD4517:DYD4519 EHZ4517:EHZ4519 ERV4517:ERV4519 FBR4517:FBR4519 FLN4517:FLN4519 FVJ4517:FVJ4519 GFF4517:GFF4519 GPB4517:GPB4519 GYX4517:GYX4519 HIT4517:HIT4519 HSP4517:HSP4519 ICL4517:ICL4519 IMH4517:IMH4519 IWD4517:IWD4519 JFZ4517:JFZ4519 JPV4517:JPV4519 JZR4517:JZR4519 KJN4517:KJN4519 KTJ4517:KTJ4519 LDF4517:LDF4519 LNB4517:LNB4519 LWX4517:LWX4519 MGT4517:MGT4519 MQP4517:MQP4519 NAL4517:NAL4519 NKH4517:NKH4519 NUD4517:NUD4519 ODZ4517:ODZ4519 ONV4517:ONV4519 OXR4517:OXR4519 PHN4517:PHN4519 PRJ4517:PRJ4519 QBF4517:QBF4519 QLB4517:QLB4519 QUX4517:QUX4519 RET4517:RET4519 ROP4517:ROP4519 RYL4517:RYL4519 SIH4517:SIH4519 SSD4517:SSD4519 TBZ4517:TBZ4519 TLV4517:TLV4519 TVR4517:TVR4519 UFN4517:UFN4519 UPJ4517:UPJ4519 UZF4517:UZF4519 VJB4517:VJB4519 VSX4517:VSX4519 WCT4517:WCT4519 WMP4517:WMP4519 WWL4517:WWL4519 AD4529:AD4532 AD4103:AD4104 AD4538:AD4541 AD8198:AD8449 JZ4557:JZ4569 TV4557:TV4569 ADR4557:ADR4569 ANN4557:ANN4569 AXJ4557:AXJ4569 BHF4557:BHF4569 BRB4557:BRB4569 CAX4557:CAX4569 CKT4557:CKT4569 CUP4557:CUP4569 DEL4557:DEL4569 DOH4557:DOH4569 DYD4557:DYD4569 EHZ4557:EHZ4569 ERV4557:ERV4569 FBR4557:FBR4569 FLN4557:FLN4569 FVJ4557:FVJ4569 GFF4557:GFF4569 GPB4557:GPB4569 GYX4557:GYX4569 HIT4557:HIT4569 HSP4557:HSP4569 ICL4557:ICL4569 IMH4557:IMH4569 IWD4557:IWD4569 JFZ4557:JFZ4569 JPV4557:JPV4569 JZR4557:JZR4569 KJN4557:KJN4569 KTJ4557:KTJ4569 LDF4557:LDF4569 LNB4557:LNB4569 LWX4557:LWX4569 MGT4557:MGT4569 MQP4557:MQP4569 NAL4557:NAL4569 NKH4557:NKH4569 NUD4557:NUD4569 ODZ4557:ODZ4569 ONV4557:ONV4569 OXR4557:OXR4569 PHN4557:PHN4569 PRJ4557:PRJ4569 QBF4557:QBF4569 QLB4557:QLB4569 QUX4557:QUX4569 RET4557:RET4569 ROP4557:ROP4569 RYL4557:RYL4569 SIH4557:SIH4569 SSD4557:SSD4569 TBZ4557:TBZ4569 TLV4557:TLV4569 TVR4557:TVR4569 UFN4557:UFN4569 UPJ4557:UPJ4569 UZF4557:UZF4569 VJB4557:VJB4569 VSX4557:VSX4569 WCT4557:WCT4569 WMP4557:WMP4569 AD3893:AD3896 AD4535:AD4536 AD8169:AD8170 JZ4577:JZ4578 TV4577:TV4578 ADR4577:ADR4578 ANN4577:ANN4578 AXJ4577:AXJ4578 BHF4577:BHF4578 BRB4577:BRB4578 CAX4577:CAX4578 CKT4577:CKT4578 CUP4577:CUP4578 DEL4577:DEL4578 DOH4577:DOH4578 DYD4577:DYD4578 EHZ4577:EHZ4578 ERV4577:ERV4578 FBR4577:FBR4578 FLN4577:FLN4578 FVJ4577:FVJ4578 GFF4577:GFF4578 GPB4577:GPB4578 GYX4577:GYX4578 HIT4577:HIT4578 HSP4577:HSP4578 ICL4577:ICL4578 IMH4577:IMH4578 IWD4577:IWD4578 JFZ4577:JFZ4578 JPV4577:JPV4578 JZR4577:JZR4578 KJN4577:KJN4578 KTJ4577:KTJ4578 LDF4577:LDF4578 LNB4577:LNB4578 LWX4577:LWX4578 MGT4577:MGT4578 MQP4577:MQP4578 NAL4577:NAL4578 NKH4577:NKH4578 NUD4577:NUD4578 ODZ4577:ODZ4578 ONV4577:ONV4578 OXR4577:OXR4578 PHN4577:PHN4578 PRJ4577:PRJ4578 QBF4577:QBF4578 QLB4577:QLB4578 QUX4577:QUX4578 RET4577:RET4578 ROP4577:ROP4578 RYL4577:RYL4578 SIH4577:SIH4578 SSD4577:SSD4578 TBZ4577:TBZ4578 TLV4577:TLV4578 TVR4577:TVR4578 UFN4577:UFN4578 UPJ4577:UPJ4578 UZF4577:UZF4578 VJB4577:VJB4578 VSX4577:VSX4578 WCT4577:WCT4578 WMP4577:WMP4578 WWL4577:WWL4578 AE4593 JZ4581:JZ4592 TV4581:TV4592 ADR4581:ADR4592 ANN4581:ANN4592 AXJ4581:AXJ4592 BHF4581:BHF4592 BRB4581:BRB4592 CAX4581:CAX4592 CKT4581:CKT4592 CUP4581:CUP4592 DEL4581:DEL4592 DOH4581:DOH4592 DYD4581:DYD4592 EHZ4581:EHZ4592 ERV4581:ERV4592 FBR4581:FBR4592 FLN4581:FLN4592 FVJ4581:FVJ4592 GFF4581:GFF4592 GPB4581:GPB4592 GYX4581:GYX4592 HIT4581:HIT4592 HSP4581:HSP4592 ICL4581:ICL4592 IMH4581:IMH4592 IWD4581:IWD4592 JFZ4581:JFZ4592 JPV4581:JPV4592 JZR4581:JZR4592 KJN4581:KJN4592 KTJ4581:KTJ4592 LDF4581:LDF4592 LNB4581:LNB4592 LWX4581:LWX4592 MGT4581:MGT4592 MQP4581:MQP4592 NAL4581:NAL4592 NKH4581:NKH4592 NUD4581:NUD4592 ODZ4581:ODZ4592 ONV4581:ONV4592 OXR4581:OXR4592 PHN4581:PHN4592 PRJ4581:PRJ4592 QBF4581:QBF4592 QLB4581:QLB4592 QUX4581:QUX4592 RET4581:RET4592 ROP4581:ROP4592 RYL4581:RYL4592 SIH4581:SIH4592 SSD4581:SSD4592 TBZ4581:TBZ4592 TLV4581:TLV4592 TVR4581:TVR4592 UFN4581:UFN4592 UPJ4581:UPJ4592 UZF4581:UZF4592 VJB4581:VJB4592 VSX4581:VSX4592 WCT4581:WCT4592 WMP4581:WMP4592 WWL4581:WWL4592 AD8172:AD8196 JZ4593:KA4593 TV4593:TW4593 ADR4593:ADS4593 ANN4593:ANO4593 AXJ4593:AXK4593 BHF4593:BHG4593 BRB4593:BRC4593 CAX4593:CAY4593 CKT4593:CKU4593 CUP4593:CUQ4593 DEL4593:DEM4593 DOH4593:DOI4593 DYD4593:DYE4593 EHZ4593:EIA4593 ERV4593:ERW4593 FBR4593:FBS4593 FLN4593:FLO4593 FVJ4593:FVK4593 GFF4593:GFG4593 GPB4593:GPC4593 GYX4593:GYY4593 HIT4593:HIU4593 HSP4593:HSQ4593 ICL4593:ICM4593 IMH4593:IMI4593 IWD4593:IWE4593 JFZ4593:JGA4593 JPV4593:JPW4593 JZR4593:JZS4593 KJN4593:KJO4593 KTJ4593:KTK4593 LDF4593:LDG4593 LNB4593:LNC4593 LWX4593:LWY4593 MGT4593:MGU4593 MQP4593:MQQ4593 NAL4593:NAM4593 NKH4593:NKI4593 NUD4593:NUE4593 ODZ4593:OEA4593 ONV4593:ONW4593 OXR4593:OXS4593 PHN4593:PHO4593 PRJ4593:PRK4593 QBF4593:QBG4593 QLB4593:QLC4593 QUX4593:QUY4593 RET4593:REU4593 ROP4593:ROQ4593 RYL4593:RYM4593 SIH4593:SII4593 SSD4593:SSE4593 TBZ4593:TCA4593 TLV4593:TLW4593 TVR4593:TVS4593 UFN4593:UFO4593 UPJ4593:UPK4593 UZF4593:UZG4593 VJB4593:VJC4593 VSX4593:VSY4593 WCT4593:WCU4593 WMP4593:WMQ4593 WWL4593:WWM4593 AD4777:AD4824 JZ4594:JZ4602 TV4594:TV4602 ADR4594:ADR4602 ANN4594:ANN4602 AXJ4594:AXJ4602 BHF4594:BHF4602 BRB4594:BRB4602 CAX4594:CAX4602 CKT4594:CKT4602 CUP4594:CUP4602 DEL4594:DEL4602 DOH4594:DOH4602 DYD4594:DYD4602 EHZ4594:EHZ4602 ERV4594:ERV4602 FBR4594:FBR4602 FLN4594:FLN4602 FVJ4594:FVJ4602 GFF4594:GFF4602 GPB4594:GPB4602 GYX4594:GYX4602 HIT4594:HIT4602 HSP4594:HSP4602 ICL4594:ICL4602 IMH4594:IMH4602 IWD4594:IWD4602 JFZ4594:JFZ4602 JPV4594:JPV4602 JZR4594:JZR4602 KJN4594:KJN4602 KTJ4594:KTJ4602 LDF4594:LDF4602 LNB4594:LNB4602 LWX4594:LWX4602 MGT4594:MGT4602 MQP4594:MQP4602 NAL4594:NAL4602 NKH4594:NKH4602 NUD4594:NUD4602 ODZ4594:ODZ4602 ONV4594:ONV4602 OXR4594:OXR4602 PHN4594:PHN4602 PRJ4594:PRJ4602 QBF4594:QBF4602 QLB4594:QLB4602 QUX4594:QUX4602 RET4594:RET4602 ROP4594:ROP4602 RYL4594:RYL4602 SIH4594:SIH4602 SSD4594:SSD4602 TBZ4594:TBZ4602 TLV4594:TLV4602 TVR4594:TVR4602 UFN4594:UFN4602 UPJ4594:UPJ4602 UZF4594:UZF4602 VJB4594:VJB4602 VSX4594:VSX4602 WCT4594:WCT4602 WMP4594:WMP4602 WWL4594:WWL4602 IMH7906:IMH7909 JZ4618:JZ4642 TV4618:TV4642 ADR4618:ADR4642 ANN4618:ANN4642 AXJ4618:AXJ4642 BHF4618:BHF4642 BRB4618:BRB4642 CAX4618:CAX4642 CKT4618:CKT4642 CUP4618:CUP4642 DEL4618:DEL4642 DOH4618:DOH4642 DYD4618:DYD4642 EHZ4618:EHZ4642 ERV4618:ERV4642 FBR4618:FBR4642 FLN4618:FLN4642 FVJ4618:FVJ4642 GFF4618:GFF4642 GPB4618:GPB4642 GYX4618:GYX4642 HIT4618:HIT4642 HSP4618:HSP4642 ICL4618:ICL4642 IMH4618:IMH4642 IWD4618:IWD4642 JFZ4618:JFZ4642 JPV4618:JPV4642 JZR4618:JZR4642 KJN4618:KJN4642 KTJ4618:KTJ4642 LDF4618:LDF4642 LNB4618:LNB4642 LWX4618:LWX4642 MGT4618:MGT4642 MQP4618:MQP4642 NAL4618:NAL4642 NKH4618:NKH4642 NUD4618:NUD4642 ODZ4618:ODZ4642 ONV4618:ONV4642 OXR4618:OXR4642 PHN4618:PHN4642 PRJ4618:PRJ4642 QBF4618:QBF4642 QLB4618:QLB4642 QUX4618:QUX4642 RET4618:RET4642 ROP4618:ROP4642 RYL4618:RYL4642 SIH4618:SIH4642 SSD4618:SSD4642 TBZ4618:TBZ4642 TLV4618:TLV4642 TVR4618:TVR4642 UFN4618:UFN4642 UPJ4618:UPJ4642 UZF4618:UZF4642 VJB4618:VJB4642 VSX4618:VSX4642 WCT4618:WCT4642 WMP4618:WMP4642 WWL4618:WWL4642 AD4615:AD4619 JZ4647:JZ4655 TV4647:TV4655 ADR4647:ADR4655 ANN4647:ANN4655 AXJ4647:AXJ4655 BHF4647:BHF4655 BRB4647:BRB4655 CAX4647:CAX4655 CKT4647:CKT4655 CUP4647:CUP4655 DEL4647:DEL4655 DOH4647:DOH4655 DYD4647:DYD4655 EHZ4647:EHZ4655 ERV4647:ERV4655 FBR4647:FBR4655 FLN4647:FLN4655 FVJ4647:FVJ4655 GFF4647:GFF4655 GPB4647:GPB4655 GYX4647:GYX4655 HIT4647:HIT4655 HSP4647:HSP4655 ICL4647:ICL4655 IMH4647:IMH4655 IWD4647:IWD4655 JFZ4647:JFZ4655 JPV4647:JPV4655 JZR4647:JZR4655 KJN4647:KJN4655 KTJ4647:KTJ4655 LDF4647:LDF4655 LNB4647:LNB4655 LWX4647:LWX4655 MGT4647:MGT4655 MQP4647:MQP4655 NAL4647:NAL4655 NKH4647:NKH4655 NUD4647:NUD4655 ODZ4647:ODZ4655 ONV4647:ONV4655 OXR4647:OXR4655 PHN4647:PHN4655 PRJ4647:PRJ4655 QBF4647:QBF4655 QLB4647:QLB4655 QUX4647:QUX4655 RET4647:RET4655 ROP4647:ROP4655 RYL4647:RYL4655 SIH4647:SIH4655 SSD4647:SSD4655 TBZ4647:TBZ4655 TLV4647:TLV4655 TVR4647:TVR4655 UFN4647:UFN4655 UPJ4647:UPJ4655 UZF4647:UZF4655 VJB4647:VJB4655 VSX4647:VSX4655 WCT4647:WCT4655 WMP4647:WMP4655 IWD7906:IWD7909 WWL4647:WWL4655 JFZ7906:JFZ7909 JZ4703 TV4703 ADR4703 ANN4703 AXJ4703 BHF4703 BRB4703 CAX4703 CKT4703 CUP4703 DEL4703 DOH4703 DYD4703 EHZ4703 ERV4703 FBR4703 FLN4703 FVJ4703 GFF4703 GPB4703 GYX4703 HIT4703 HSP4703 ICL4703 IMH4703 IWD4703 JFZ4703 JPV4703 JZR4703 KJN4703 KTJ4703 LDF4703 LNB4703 LWX4703 MGT4703 MQP4703 NAL4703 NKH4703 NUD4703 ODZ4703 ONV4703 OXR4703 PHN4703 PRJ4703 QBF4703 QLB4703 QUX4703 RET4703 ROP4703 RYL4703 SIH4703 SSD4703 TBZ4703 TLV4703 TVR4703 UFN4703 UPJ4703 UZF4703 VJB4703 VSX4703 WCT4703 WMP4703 WWL4703 JPV7906:JPV7909 JZ4708:JZ4721 TV4708:TV4721 ADR4708:ADR4721 ANN4708:ANN4721 AXJ4708:AXJ4721 BHF4708:BHF4721 BRB4708:BRB4721 CAX4708:CAX4721 CKT4708:CKT4721 CUP4708:CUP4721 DEL4708:DEL4721 DOH4708:DOH4721 DYD4708:DYD4721 EHZ4708:EHZ4721 ERV4708:ERV4721 FBR4708:FBR4721 FLN4708:FLN4721 FVJ4708:FVJ4721 GFF4708:GFF4721 GPB4708:GPB4721 GYX4708:GYX4721 HIT4708:HIT4721 HSP4708:HSP4721 ICL4708:ICL4721 IMH4708:IMH4721 IWD4708:IWD4721 JFZ4708:JFZ4721 JPV4708:JPV4721 JZR4708:JZR4721 KJN4708:KJN4721 KTJ4708:KTJ4721 LDF4708:LDF4721 LNB4708:LNB4721 LWX4708:LWX4721 MGT4708:MGT4721 MQP4708:MQP4721 NAL4708:NAL4721 NKH4708:NKH4721 NUD4708:NUD4721 ODZ4708:ODZ4721 ONV4708:ONV4721 OXR4708:OXR4721 PHN4708:PHN4721 PRJ4708:PRJ4721 QBF4708:QBF4721 QLB4708:QLB4721 QUX4708:QUX4721 RET4708:RET4721 ROP4708:ROP4721 RYL4708:RYL4721 SIH4708:SIH4721 SSD4708:SSD4721 TBZ4708:TBZ4721 TLV4708:TLV4721 TVR4708:TVR4721 UFN4708:UFN4721 UPJ4708:UPJ4721 UZF4708:UZF4721 VJB4708:VJB4721 VSX4708:VSX4721 WCT4708:WCT4721 WMP4708:WMP4721 WWL4708:WWL4721 JZR7906:JZR7909 KJN7906:KJN7909 JZ4745:JZ4754 TV4745:TV4754 ADR4745:ADR4754 ANN4745:ANN4754 AXJ4745:AXJ4754 BHF4745:BHF4754 BRB4745:BRB4754 CAX4745:CAX4754 CKT4745:CKT4754 CUP4745:CUP4754 DEL4745:DEL4754 DOH4745:DOH4754 DYD4745:DYD4754 EHZ4745:EHZ4754 ERV4745:ERV4754 FBR4745:FBR4754 FLN4745:FLN4754 FVJ4745:FVJ4754 GFF4745:GFF4754 GPB4745:GPB4754 GYX4745:GYX4754 HIT4745:HIT4754 HSP4745:HSP4754 ICL4745:ICL4754 IMH4745:IMH4754 IWD4745:IWD4754 JFZ4745:JFZ4754 JPV4745:JPV4754 JZR4745:JZR4754 KJN4745:KJN4754 KTJ4745:KTJ4754 LDF4745:LDF4754 LNB4745:LNB4754 LWX4745:LWX4754 MGT4745:MGT4754 MQP4745:MQP4754 NAL4745:NAL4754 NKH4745:NKH4754 NUD4745:NUD4754 ODZ4745:ODZ4754 ONV4745:ONV4754 OXR4745:OXR4754 PHN4745:PHN4754 PRJ4745:PRJ4754 QBF4745:QBF4754 QLB4745:QLB4754 QUX4745:QUX4754 RET4745:RET4754 ROP4745:ROP4754 RYL4745:RYL4754 SIH4745:SIH4754 SSD4745:SSD4754 TBZ4745:TBZ4754 TLV4745:TLV4754 TVR4745:TVR4754 UFN4745:UFN4754 UPJ4745:UPJ4754 UZF4745:UZF4754 VJB4745:VJB4754 VSX4745:VSX4754 WCT4745:WCT4754 WMP4745:WMP4754 WWL4745:WWL4754 KTJ7906:KTJ7909 AD7228 JZ4763:JZ4780 TV4763:TV4780 ADR4763:ADR4780 ANN4763:ANN4780 AXJ4763:AXJ4780 BHF4763:BHF4780 BRB4763:BRB4780 CAX4763:CAX4780 CKT4763:CKT4780 CUP4763:CUP4780 DEL4763:DEL4780 DOH4763:DOH4780 DYD4763:DYD4780 EHZ4763:EHZ4780 ERV4763:ERV4780 FBR4763:FBR4780 FLN4763:FLN4780 FVJ4763:FVJ4780 GFF4763:GFF4780 GPB4763:GPB4780 GYX4763:GYX4780 HIT4763:HIT4780 HSP4763:HSP4780 ICL4763:ICL4780 IMH4763:IMH4780 IWD4763:IWD4780 JFZ4763:JFZ4780 JPV4763:JPV4780 JZR4763:JZR4780 KJN4763:KJN4780 KTJ4763:KTJ4780 LDF4763:LDF4780 LNB4763:LNB4780 LWX4763:LWX4780 MGT4763:MGT4780 MQP4763:MQP4780 NAL4763:NAL4780 NKH4763:NKH4780 NUD4763:NUD4780 ODZ4763:ODZ4780 ONV4763:ONV4780 OXR4763:OXR4780 PHN4763:PHN4780 PRJ4763:PRJ4780 QBF4763:QBF4780 QLB4763:QLB4780 QUX4763:QUX4780 RET4763:RET4780 ROP4763:ROP4780 RYL4763:RYL4780 SIH4763:SIH4780 SSD4763:SSD4780 TBZ4763:TBZ4780 TLV4763:TLV4780 TVR4763:TVR4780 UFN4763:UFN4780 UPJ4763:UPJ4780 UZF4763:UZF4780 VJB4763:VJB4780 VSX4763:VSX4780 WCT4763:WCT4780 WMP4763:WMP4780 WWL4763:WWL4780 U4776:U4821 WWL4857:WWL4863 JZ4810:JZ4824 TV4810:TV4824 ADR4810:ADR4824 ANN4810:ANN4824 AXJ4810:AXJ4824 BHF4810:BHF4824 BRB4810:BRB4824 CAX4810:CAX4824 CKT4810:CKT4824 CUP4810:CUP4824 DEL4810:DEL4824 DOH4810:DOH4824 DYD4810:DYD4824 EHZ4810:EHZ4824 ERV4810:ERV4824 FBR4810:FBR4824 FLN4810:FLN4824 FVJ4810:FVJ4824 GFF4810:GFF4824 GPB4810:GPB4824 GYX4810:GYX4824 HIT4810:HIT4824 HSP4810:HSP4824 ICL4810:ICL4824 IMH4810:IMH4824 IWD4810:IWD4824 JFZ4810:JFZ4824 JPV4810:JPV4824 JZR4810:JZR4824 KJN4810:KJN4824 KTJ4810:KTJ4824 LDF4810:LDF4824 LNB4810:LNB4824 LWX4810:LWX4824 MGT4810:MGT4824 MQP4810:MQP4824 NAL4810:NAL4824 NKH4810:NKH4824 NUD4810:NUD4824 ODZ4810:ODZ4824 ONV4810:ONV4824 OXR4810:OXR4824 PHN4810:PHN4824 PRJ4810:PRJ4824 QBF4810:QBF4824 QLB4810:QLB4824 QUX4810:QUX4824 RET4810:RET4824 ROP4810:ROP4824 RYL4810:RYL4824 SIH4810:SIH4824 SSD4810:SSD4824 TBZ4810:TBZ4824 TLV4810:TLV4824 TVR4810:TVR4824 UFN4810:UFN4824 UPJ4810:UPJ4824 UZF4810:UZF4824 VJB4810:VJB4824 VSX4810:VSX4824 WCT4810:WCT4824 WMP4810:WMP4824 WWL4810:WWL4824 AD4842:AD4850 JZ4845:JZ4849 TV4845:TV4849 ADR4845:ADR4849 ANN4845:ANN4849 AXJ4845:AXJ4849 BHF4845:BHF4849 BRB4845:BRB4849 CAX4845:CAX4849 CKT4845:CKT4849 CUP4845:CUP4849 DEL4845:DEL4849 DOH4845:DOH4849 DYD4845:DYD4849 EHZ4845:EHZ4849 ERV4845:ERV4849 FBR4845:FBR4849 FLN4845:FLN4849 FVJ4845:FVJ4849 GFF4845:GFF4849 GPB4845:GPB4849 GYX4845:GYX4849 HIT4845:HIT4849 HSP4845:HSP4849 ICL4845:ICL4849 IMH4845:IMH4849 IWD4845:IWD4849 JFZ4845:JFZ4849 JPV4845:JPV4849 JZR4845:JZR4849 KJN4845:KJN4849 KTJ4845:KTJ4849 LDF4845:LDF4849 LNB4845:LNB4849 LWX4845:LWX4849 MGT4845:MGT4849 MQP4845:MQP4849 NAL4845:NAL4849 NKH4845:NKH4849 NUD4845:NUD4849 ODZ4845:ODZ4849 ONV4845:ONV4849 OXR4845:OXR4849 PHN4845:PHN4849 PRJ4845:PRJ4849 QBF4845:QBF4849 QLB4845:QLB4849 QUX4845:QUX4849 RET4845:RET4849 ROP4845:ROP4849 RYL4845:RYL4849 SIH4845:SIH4849 SSD4845:SSD4849 TBZ4845:TBZ4849 TLV4845:TLV4849 TVR4845:TVR4849 UFN4845:UFN4849 UPJ4845:UPJ4849 UZF4845:UZF4849 VJB4845:VJB4849 VSX4845:VSX4849 WCT4845:WCT4849 WMP4845:WMP4849 WWL4845:WWL4849 AD4852:AD4853 AD4856:AD4863 JZ4857:JZ4863 TV4857:TV4863 ADR4857:ADR4863 ANN4857:ANN4863 AXJ4857:AXJ4863 BHF4857:BHF4863 BRB4857:BRB4863 CAX4857:CAX4863 CKT4857:CKT4863 CUP4857:CUP4863 DEL4857:DEL4863 DOH4857:DOH4863 DYD4857:DYD4863 EHZ4857:EHZ4863 ERV4857:ERV4863 FBR4857:FBR4863 FLN4857:FLN4863 FVJ4857:FVJ4863 GFF4857:GFF4863 GPB4857:GPB4863 GYX4857:GYX4863 HIT4857:HIT4863 HSP4857:HSP4863 ICL4857:ICL4863 IMH4857:IMH4863 IWD4857:IWD4863 JFZ4857:JFZ4863 JPV4857:JPV4863 JZR4857:JZR4863 KJN4857:KJN4863 KTJ4857:KTJ4863 LDF4857:LDF4863 LNB4857:LNB4863 LWX4857:LWX4863 MGT4857:MGT4863 MQP4857:MQP4863 NAL4857:NAL4863 NKH4857:NKH4863 NUD4857:NUD4863 ODZ4857:ODZ4863 ONV4857:ONV4863 OXR4857:OXR4863 PHN4857:PHN4863 PRJ4857:PRJ4863 QBF4857:QBF4863 QLB4857:QLB4863 QUX4857:QUX4863 RET4857:RET4863 ROP4857:ROP4863 RYL4857:RYL4863 SIH4857:SIH4863 SSD4857:SSD4863 TBZ4857:TBZ4863 TLV4857:TLV4863 TVR4857:TVR4863 UFN4857:UFN4863 UPJ4857:UPJ4863 UZF4857:UZF4863 VJB4857:VJB4863 VSX4857:VSX4863 WCT4857:WCT4863 WMP4857:WMP4863 WMP4804:WMP4806 WCT4804:WCT4806 VSX4804:VSX4806 VJB4804:VJB4806 UZF4804:UZF4806 UPJ4804:UPJ4806 UFN4804:UFN4806 TVR4804:TVR4806 TLV4804:TLV4806 TBZ4804:TBZ4806 SSD4804:SSD4806 SIH4804:SIH4806 RYL4804:RYL4806 ROP4804:ROP4806 RET4804:RET4806 QUX4804:QUX4806 QLB4804:QLB4806 QBF4804:QBF4806 PRJ4804:PRJ4806 PHN4804:PHN4806 OXR4804:OXR4806 ONV4804:ONV4806 ODZ4804:ODZ4806 NUD4804:NUD4806 NKH4804:NKH4806 NAL4804:NAL4806 MQP4804:MQP4806 MGT4804:MGT4806 LWX4804:LWX4806 LNB4804:LNB4806 LDF4804:LDF4806 KTJ4804:KTJ4806 KJN4804:KJN4806 JZR4804:JZR4806 JPV4804:JPV4806 JFZ4804:JFZ4806 IWD4804:IWD4806 IMH4804:IMH4806 ICL4804:ICL4806 HSP4804:HSP4806 HIT4804:HIT4806 GYX4804:GYX4806 GPB4804:GPB4806 GFF4804:GFF4806 FVJ4804:FVJ4806 FLN4804:FLN4806 FBR4804:FBR4806 ERV4804:ERV4806 EHZ4804:EHZ4806 DYD4804:DYD4806 DOH4804:DOH4806 DEL4804:DEL4806 CUP4804:CUP4806 CKT4804:CKT4806 CAX4804:CAX4806 BRB4804:BRB4806 BHF4804:BHF4806 AXJ4804:AXJ4806 ANN4804:ANN4806 ADR4804:ADR4806 TV4804:TV4806 JZ4804:JZ4806 AD4694:AD4699 WWL4804:WWL4806 AD4878:AD4879 JZ4878:JZ4879 TV4878:TV4879 ADR4878:ADR4879 ANN4878:ANN4879 AXJ4878:AXJ4879 BHF4878:BHF4879 BRB4878:BRB4879 CAX4878:CAX4879 CKT4878:CKT4879 CUP4878:CUP4879 DEL4878:DEL4879 DOH4878:DOH4879 DYD4878:DYD4879 EHZ4878:EHZ4879 ERV4878:ERV4879 FBR4878:FBR4879 FLN4878:FLN4879 FVJ4878:FVJ4879 GFF4878:GFF4879 GPB4878:GPB4879 GYX4878:GYX4879 HIT4878:HIT4879 HSP4878:HSP4879 ICL4878:ICL4879 IMH4878:IMH4879 IWD4878:IWD4879 JFZ4878:JFZ4879 JPV4878:JPV4879 JZR4878:JZR4879 KJN4878:KJN4879 KTJ4878:KTJ4879 LDF4878:LDF4879 LNB4878:LNB4879 LWX4878:LWX4879 MGT4878:MGT4879 MQP4878:MQP4879 NAL4878:NAL4879 NKH4878:NKH4879 NUD4878:NUD4879 ODZ4878:ODZ4879 ONV4878:ONV4879 OXR4878:OXR4879 PHN4878:PHN4879 PRJ4878:PRJ4879 QBF4878:QBF4879 QLB4878:QLB4879 QUX4878:QUX4879 RET4878:RET4879 ROP4878:ROP4879 RYL4878:RYL4879 SIH4878:SIH4879 SSD4878:SSD4879 TBZ4878:TBZ4879 TLV4878:TLV4879 TVR4878:TVR4879 UFN4878:UFN4879 UPJ4878:UPJ4879 UZF4878:UZF4879 VJB4878:VJB4879 VSX4878:VSX4879 WCT4878:WCT4879 WMP4878:WMP4879 WWL4878:WWL4879 AD4883:AD4884 JZ4883:JZ4884 TV4883:TV4884 ADR4883:ADR4884 ANN4883:ANN4884 AXJ4883:AXJ4884 BHF4883:BHF4884 BRB4883:BRB4884 CAX4883:CAX4884 CKT4883:CKT4884 CUP4883:CUP4884 DEL4883:DEL4884 DOH4883:DOH4884 DYD4883:DYD4884 EHZ4883:EHZ4884 ERV4883:ERV4884 FBR4883:FBR4884 FLN4883:FLN4884 FVJ4883:FVJ4884 GFF4883:GFF4884 GPB4883:GPB4884 GYX4883:GYX4884 HIT4883:HIT4884 HSP4883:HSP4884 ICL4883:ICL4884 IMH4883:IMH4884 IWD4883:IWD4884 JFZ4883:JFZ4884 JPV4883:JPV4884 JZR4883:JZR4884 KJN4883:KJN4884 KTJ4883:KTJ4884 LDF4883:LDF4884 LNB4883:LNB4884 LWX4883:LWX4884 MGT4883:MGT4884 MQP4883:MQP4884 NAL4883:NAL4884 NKH4883:NKH4884 NUD4883:NUD4884 ODZ4883:ODZ4884 ONV4883:ONV4884 OXR4883:OXR4884 PHN4883:PHN4884 PRJ4883:PRJ4884 QBF4883:QBF4884 QLB4883:QLB4884 QUX4883:QUX4884 RET4883:RET4884 ROP4883:ROP4884 RYL4883:RYL4884 SIH4883:SIH4884 SSD4883:SSD4884 TBZ4883:TBZ4884 TLV4883:TLV4884 TVR4883:TVR4884 UFN4883:UFN4884 UPJ4883:UPJ4884 UZF4883:UZF4884 VJB4883:VJB4884 VSX4883:VSX4884 WCT4883:WCT4884 WMP4883:WMP4884 WWL4883:WWL4884 AD4888:AD4893 JZ4889 TV4889 ADR4889 ANN4889 AXJ4889 BHF4889 BRB4889 CAX4889 CKT4889 CUP4889 DEL4889 DOH4889 DYD4889 EHZ4889 ERV4889 FBR4889 FLN4889 FVJ4889 GFF4889 GPB4889 GYX4889 HIT4889 HSP4889 ICL4889 IMH4889 IWD4889 JFZ4889 JPV4889 JZR4889 KJN4889 KTJ4889 LDF4889 LNB4889 LWX4889 MGT4889 MQP4889 NAL4889 NKH4889 NUD4889 ODZ4889 ONV4889 OXR4889 PHN4889 PRJ4889 QBF4889 QLB4889 QUX4889 RET4889 ROP4889 RYL4889 SIH4889 SSD4889 TBZ4889 TLV4889 TVR4889 UFN4889 UPJ4889 UZF4889 VJB4889 VSX4889 WCT4889 WMP4889 WWL4889 JZ4892:JZ4893 TV4892:TV4893 ADR4892:ADR4893 ANN4892:ANN4893 AXJ4892:AXJ4893 BHF4892:BHF4893 BRB4892:BRB4893 CAX4892:CAX4893 CKT4892:CKT4893 CUP4892:CUP4893 DEL4892:DEL4893 DOH4892:DOH4893 DYD4892:DYD4893 EHZ4892:EHZ4893 ERV4892:ERV4893 FBR4892:FBR4893 FLN4892:FLN4893 FVJ4892:FVJ4893 GFF4892:GFF4893 GPB4892:GPB4893 GYX4892:GYX4893 HIT4892:HIT4893 HSP4892:HSP4893 ICL4892:ICL4893 IMH4892:IMH4893 IWD4892:IWD4893 JFZ4892:JFZ4893 JPV4892:JPV4893 JZR4892:JZR4893 KJN4892:KJN4893 KTJ4892:KTJ4893 LDF4892:LDF4893 LNB4892:LNB4893 LWX4892:LWX4893 MGT4892:MGT4893 MQP4892:MQP4893 NAL4892:NAL4893 NKH4892:NKH4893 NUD4892:NUD4893 ODZ4892:ODZ4893 ONV4892:ONV4893 OXR4892:OXR4893 PHN4892:PHN4893 PRJ4892:PRJ4893 QBF4892:QBF4893 QLB4892:QLB4893 QUX4892:QUX4893 RET4892:RET4893 ROP4892:ROP4893 RYL4892:RYL4893 SIH4892:SIH4893 SSD4892:SSD4893 TBZ4892:TBZ4893 TLV4892:TLV4893 TVR4892:TVR4893 UFN4892:UFN4893 UPJ4892:UPJ4893 UZF4892:UZF4893 VJB4892:VJB4893 VSX4892:VSX4893 WCT4892:WCT4893 WMP4892:WMP4893 WWL4892:WWL4893 WWL5012:WWL5031 AD4969:AD4976 JZ4945:JZ4951 TV4945:TV4951 ADR4945:ADR4951 ANN4945:ANN4951 AXJ4945:AXJ4951 BHF4945:BHF4951 BRB4945:BRB4951 CAX4945:CAX4951 CKT4945:CKT4951 CUP4945:CUP4951 DEL4945:DEL4951 DOH4945:DOH4951 DYD4945:DYD4951 EHZ4945:EHZ4951 ERV4945:ERV4951 FBR4945:FBR4951 FLN4945:FLN4951 FVJ4945:FVJ4951 GFF4945:GFF4951 GPB4945:GPB4951 GYX4945:GYX4951 HIT4945:HIT4951 HSP4945:HSP4951 ICL4945:ICL4951 IMH4945:IMH4951 IWD4945:IWD4951 JFZ4945:JFZ4951 JPV4945:JPV4951 JZR4945:JZR4951 KJN4945:KJN4951 KTJ4945:KTJ4951 LDF4945:LDF4951 LNB4945:LNB4951 LWX4945:LWX4951 MGT4945:MGT4951 MQP4945:MQP4951 NAL4945:NAL4951 NKH4945:NKH4951 NUD4945:NUD4951 ODZ4945:ODZ4951 ONV4945:ONV4951 OXR4945:OXR4951 PHN4945:PHN4951 PRJ4945:PRJ4951 QBF4945:QBF4951 QLB4945:QLB4951 QUX4945:QUX4951 RET4945:RET4951 ROP4945:ROP4951 RYL4945:RYL4951 SIH4945:SIH4951 SSD4945:SSD4951 TBZ4945:TBZ4951 TLV4945:TLV4951 TVR4945:TVR4951 UFN4945:UFN4951 UPJ4945:UPJ4951 UZF4945:UZF4951 VJB4945:VJB4951 VSX4945:VSX4951 WCT4945:WCT4951 WMP4945:WMP4951 WWL4945:WWL4951 AD5025 JZ4970:JZ4976 TV4970:TV4976 ADR4970:ADR4976 ANN4970:ANN4976 AXJ4970:AXJ4976 BHF4970:BHF4976 BRB4970:BRB4976 CAX4970:CAX4976 CKT4970:CKT4976 CUP4970:CUP4976 DEL4970:DEL4976 DOH4970:DOH4976 DYD4970:DYD4976 EHZ4970:EHZ4976 ERV4970:ERV4976 FBR4970:FBR4976 FLN4970:FLN4976 FVJ4970:FVJ4976 GFF4970:GFF4976 GPB4970:GPB4976 GYX4970:GYX4976 HIT4970:HIT4976 HSP4970:HSP4976 ICL4970:ICL4976 IMH4970:IMH4976 IWD4970:IWD4976 JFZ4970:JFZ4976 JPV4970:JPV4976 JZR4970:JZR4976 KJN4970:KJN4976 KTJ4970:KTJ4976 LDF4970:LDF4976 LNB4970:LNB4976 LWX4970:LWX4976 MGT4970:MGT4976 MQP4970:MQP4976 NAL4970:NAL4976 NKH4970:NKH4976 NUD4970:NUD4976 ODZ4970:ODZ4976 ONV4970:ONV4976 OXR4970:OXR4976 PHN4970:PHN4976 PRJ4970:PRJ4976 QBF4970:QBF4976 QLB4970:QLB4976 QUX4970:QUX4976 RET4970:RET4976 ROP4970:ROP4976 RYL4970:RYL4976 SIH4970:SIH4976 SSD4970:SSD4976 TBZ4970:TBZ4976 TLV4970:TLV4976 TVR4970:TVR4976 UFN4970:UFN4976 UPJ4970:UPJ4976 UZF4970:UZF4976 VJB4970:VJB4976 VSX4970:VSX4976 WCT4970:WCT4976 WMP4970:WMP4976 WWL4970:WWL4976 AD5016:AD5017 JZ4989:JZ4991 TV4989:TV4991 ADR4989:ADR4991 ANN4989:ANN4991 AXJ4989:AXJ4991 BHF4989:BHF4991 BRB4989:BRB4991 CAX4989:CAX4991 CKT4989:CKT4991 CUP4989:CUP4991 DEL4989:DEL4991 DOH4989:DOH4991 DYD4989:DYD4991 EHZ4989:EHZ4991 ERV4989:ERV4991 FBR4989:FBR4991 FLN4989:FLN4991 FVJ4989:FVJ4991 GFF4989:GFF4991 GPB4989:GPB4991 GYX4989:GYX4991 HIT4989:HIT4991 HSP4989:HSP4991 ICL4989:ICL4991 IMH4989:IMH4991 IWD4989:IWD4991 JFZ4989:JFZ4991 JPV4989:JPV4991 JZR4989:JZR4991 KJN4989:KJN4991 KTJ4989:KTJ4991 LDF4989:LDF4991 LNB4989:LNB4991 LWX4989:LWX4991 MGT4989:MGT4991 MQP4989:MQP4991 NAL4989:NAL4991 NKH4989:NKH4991 NUD4989:NUD4991 ODZ4989:ODZ4991 ONV4989:ONV4991 OXR4989:OXR4991 PHN4989:PHN4991 PRJ4989:PRJ4991 QBF4989:QBF4991 QLB4989:QLB4991 QUX4989:QUX4991 RET4989:RET4991 ROP4989:ROP4991 RYL4989:RYL4991 SIH4989:SIH4991 SSD4989:SSD4991 TBZ4989:TBZ4991 TLV4989:TLV4991 TVR4989:TVR4991 UFN4989:UFN4991 UPJ4989:UPJ4991 UZF4989:UZF4991 VJB4989:VJB4991 VSX4989:VSX4991 WCT4989:WCT4991 WMP4989:WMP4991 WWL4989:WWL4991 JZ5012:JZ5031 TV5012:TV5031 ADR5012:ADR5031 ANN5012:ANN5031 AXJ5012:AXJ5031 BHF5012:BHF5031 BRB5012:BRB5031 CAX5012:CAX5031 CKT5012:CKT5031 CUP5012:CUP5031 DEL5012:DEL5031 DOH5012:DOH5031 DYD5012:DYD5031 EHZ5012:EHZ5031 ERV5012:ERV5031 FBR5012:FBR5031 FLN5012:FLN5031 FVJ5012:FVJ5031 GFF5012:GFF5031 GPB5012:GPB5031 GYX5012:GYX5031 HIT5012:HIT5031 HSP5012:HSP5031 ICL5012:ICL5031 IMH5012:IMH5031 IWD5012:IWD5031 JFZ5012:JFZ5031 JPV5012:JPV5031 JZR5012:JZR5031 KJN5012:KJN5031 KTJ5012:KTJ5031 LDF5012:LDF5031 LNB5012:LNB5031 LWX5012:LWX5031 MGT5012:MGT5031 MQP5012:MQP5031 NAL5012:NAL5031 NKH5012:NKH5031 NUD5012:NUD5031 ODZ5012:ODZ5031 ONV5012:ONV5031 OXR5012:OXR5031 PHN5012:PHN5031 PRJ5012:PRJ5031 QBF5012:QBF5031 QLB5012:QLB5031 QUX5012:QUX5031 RET5012:RET5031 ROP5012:ROP5031 RYL5012:RYL5031 SIH5012:SIH5031 SSD5012:SSD5031 TBZ5012:TBZ5031 TLV5012:TLV5031 TVR5012:TVR5031 UFN5012:UFN5031 UPJ5012:UPJ5031 UZF5012:UZF5031 VJB5012:VJB5031 VSX5012:VSX5031 WCT5012:WCT5031 WMP5012:WMP5031 AD4904:AD4905 JZ4904:JZ4905 TV4904:TV4905 ADR4904:ADR4905 ANN4904:ANN4905 AXJ4904:AXJ4905 BHF4904:BHF4905 BRB4904:BRB4905 CAX4904:CAX4905 CKT4904:CKT4905 CUP4904:CUP4905 DEL4904:DEL4905 DOH4904:DOH4905 DYD4904:DYD4905 EHZ4904:EHZ4905 ERV4904:ERV4905 FBR4904:FBR4905 FLN4904:FLN4905 FVJ4904:FVJ4905 GFF4904:GFF4905 GPB4904:GPB4905 GYX4904:GYX4905 HIT4904:HIT4905 HSP4904:HSP4905 ICL4904:ICL4905 IMH4904:IMH4905 IWD4904:IWD4905 JFZ4904:JFZ4905 JPV4904:JPV4905 JZR4904:JZR4905 KJN4904:KJN4905 KTJ4904:KTJ4905 LDF4904:LDF4905 LNB4904:LNB4905 LWX4904:LWX4905 MGT4904:MGT4905 MQP4904:MQP4905 NAL4904:NAL4905 NKH4904:NKH4905 NUD4904:NUD4905 ODZ4904:ODZ4905 ONV4904:ONV4905 OXR4904:OXR4905 PHN4904:PHN4905 PRJ4904:PRJ4905 QBF4904:QBF4905 QLB4904:QLB4905 QUX4904:QUX4905 RET4904:RET4905 ROP4904:ROP4905 RYL4904:RYL4905 SIH4904:SIH4905 SSD4904:SSD4905 TBZ4904:TBZ4905 TLV4904:TLV4905 TVR4904:TVR4905 UFN4904:UFN4905 UPJ4904:UPJ4905 UZF4904:UZF4905 VJB4904:VJB4905 VSX4904:VSX4905 WCT4904:WCT4905 WMP4904:WMP4905 WWL4904:WWL4905 WWL4907:WWL4943 AD5027 JZ4907:JZ4943 TV4907:TV4943 ADR4907:ADR4943 ANN4907:ANN4943 AXJ4907:AXJ4943 BHF4907:BHF4943 BRB4907:BRB4943 CAX4907:CAX4943 CKT4907:CKT4943 CUP4907:CUP4943 DEL4907:DEL4943 DOH4907:DOH4943 DYD4907:DYD4943 EHZ4907:EHZ4943 ERV4907:ERV4943 FBR4907:FBR4943 FLN4907:FLN4943 FVJ4907:FVJ4943 GFF4907:GFF4943 GPB4907:GPB4943 GYX4907:GYX4943 HIT4907:HIT4943 HSP4907:HSP4943 ICL4907:ICL4943 IMH4907:IMH4943 IWD4907:IWD4943 JFZ4907:JFZ4943 JPV4907:JPV4943 JZR4907:JZR4943 KJN4907:KJN4943 KTJ4907:KTJ4943 LDF4907:LDF4943 LNB4907:LNB4943 LWX4907:LWX4943 MGT4907:MGT4943 MQP4907:MQP4943 NAL4907:NAL4943 NKH4907:NKH4943 NUD4907:NUD4943 ODZ4907:ODZ4943 ONV4907:ONV4943 OXR4907:OXR4943 PHN4907:PHN4943 PRJ4907:PRJ4943 QBF4907:QBF4943 QLB4907:QLB4943 QUX4907:QUX4943 RET4907:RET4943 ROP4907:ROP4943 RYL4907:RYL4943 SIH4907:SIH4943 SSD4907:SSD4943 TBZ4907:TBZ4943 TLV4907:TLV4943 TVR4907:TVR4943 UFN4907:UFN4943 UPJ4907:UPJ4943 UZF4907:UZF4943 VJB4907:VJB4943 VSX4907:VSX4943 WCT4907:WCT4943 WMP4907:WMP4943 AD5066:AD5071 JZ5051:JZ5053 TV5051:TV5053 ADR5051:ADR5053 ANN5051:ANN5053 AXJ5051:AXJ5053 BHF5051:BHF5053 BRB5051:BRB5053 CAX5051:CAX5053 CKT5051:CKT5053 CUP5051:CUP5053 DEL5051:DEL5053 DOH5051:DOH5053 DYD5051:DYD5053 EHZ5051:EHZ5053 ERV5051:ERV5053 FBR5051:FBR5053 FLN5051:FLN5053 FVJ5051:FVJ5053 GFF5051:GFF5053 GPB5051:GPB5053 GYX5051:GYX5053 HIT5051:HIT5053 HSP5051:HSP5053 ICL5051:ICL5053 IMH5051:IMH5053 IWD5051:IWD5053 JFZ5051:JFZ5053 JPV5051:JPV5053 JZR5051:JZR5053 KJN5051:KJN5053 KTJ5051:KTJ5053 LDF5051:LDF5053 LNB5051:LNB5053 LWX5051:LWX5053 MGT5051:MGT5053 MQP5051:MQP5053 NAL5051:NAL5053 NKH5051:NKH5053 NUD5051:NUD5053 ODZ5051:ODZ5053 ONV5051:ONV5053 OXR5051:OXR5053 PHN5051:PHN5053 PRJ5051:PRJ5053 QBF5051:QBF5053 QLB5051:QLB5053 QUX5051:QUX5053 RET5051:RET5053 ROP5051:ROP5053 RYL5051:RYL5053 SIH5051:SIH5053 SSD5051:SSD5053 TBZ5051:TBZ5053 TLV5051:TLV5053 TVR5051:TVR5053 UFN5051:UFN5053 UPJ5051:UPJ5053 UZF5051:UZF5053 VJB5051:VJB5053 VSX5051:VSX5053 WCT5051:WCT5053 WMP5051:WMP5053 WWL5051:WWL5053 AD2895:AD2896 JZ5057:JZ5062 TV5057:TV5062 ADR5057:ADR5062 ANN5057:ANN5062 AXJ5057:AXJ5062 BHF5057:BHF5062 BRB5057:BRB5062 CAX5057:CAX5062 CKT5057:CKT5062 CUP5057:CUP5062 DEL5057:DEL5062 DOH5057:DOH5062 DYD5057:DYD5062 EHZ5057:EHZ5062 ERV5057:ERV5062 FBR5057:FBR5062 FLN5057:FLN5062 FVJ5057:FVJ5062 GFF5057:GFF5062 GPB5057:GPB5062 GYX5057:GYX5062 HIT5057:HIT5062 HSP5057:HSP5062 ICL5057:ICL5062 IMH5057:IMH5062 IWD5057:IWD5062 JFZ5057:JFZ5062 JPV5057:JPV5062 JZR5057:JZR5062 KJN5057:KJN5062 KTJ5057:KTJ5062 LDF5057:LDF5062 LNB5057:LNB5062 LWX5057:LWX5062 MGT5057:MGT5062 MQP5057:MQP5062 NAL5057:NAL5062 NKH5057:NKH5062 NUD5057:NUD5062 ODZ5057:ODZ5062 ONV5057:ONV5062 OXR5057:OXR5062 PHN5057:PHN5062 PRJ5057:PRJ5062 QBF5057:QBF5062 QLB5057:QLB5062 QUX5057:QUX5062 RET5057:RET5062 ROP5057:ROP5062 RYL5057:RYL5062 SIH5057:SIH5062 SSD5057:SSD5062 TBZ5057:TBZ5062 TLV5057:TLV5062 TVR5057:TVR5062 UFN5057:UFN5062 UPJ5057:UPJ5062 UZF5057:UZF5062 VJB5057:VJB5062 VSX5057:VSX5062 WCT5057:WCT5062 WMP5057:WMP5062 WWL5057:WWL5062 AD5087:AD5089 JZ5087:JZ5089 TV5087:TV5089 ADR5087:ADR5089 ANN5087:ANN5089 AXJ5087:AXJ5089 BHF5087:BHF5089 BRB5087:BRB5089 CAX5087:CAX5089 CKT5087:CKT5089 CUP5087:CUP5089 DEL5087:DEL5089 DOH5087:DOH5089 DYD5087:DYD5089 EHZ5087:EHZ5089 ERV5087:ERV5089 FBR5087:FBR5089 FLN5087:FLN5089 FVJ5087:FVJ5089 GFF5087:GFF5089 GPB5087:GPB5089 GYX5087:GYX5089 HIT5087:HIT5089 HSP5087:HSP5089 ICL5087:ICL5089 IMH5087:IMH5089 IWD5087:IWD5089 JFZ5087:JFZ5089 JPV5087:JPV5089 JZR5087:JZR5089 KJN5087:KJN5089 KTJ5087:KTJ5089 LDF5087:LDF5089 LNB5087:LNB5089 LWX5087:LWX5089 MGT5087:MGT5089 MQP5087:MQP5089 NAL5087:NAL5089 NKH5087:NKH5089 NUD5087:NUD5089 ODZ5087:ODZ5089 ONV5087:ONV5089 OXR5087:OXR5089 PHN5087:PHN5089 PRJ5087:PRJ5089 QBF5087:QBF5089 QLB5087:QLB5089 QUX5087:QUX5089 RET5087:RET5089 ROP5087:ROP5089 RYL5087:RYL5089 SIH5087:SIH5089 SSD5087:SSD5089 TBZ5087:TBZ5089 TLV5087:TLV5089 TVR5087:TVR5089 UFN5087:UFN5089 UPJ5087:UPJ5089 UZF5087:UZF5089 VJB5087:VJB5089 VSX5087:VSX5089 WCT5087:WCT5089 WMP5087:WMP5089 WWL5087:WWL5089 AD5095:AD5100 JZ5099:JZ5100 TV5099:TV5100 ADR5099:ADR5100 ANN5099:ANN5100 AXJ5099:AXJ5100 BHF5099:BHF5100 BRB5099:BRB5100 CAX5099:CAX5100 CKT5099:CKT5100 CUP5099:CUP5100 DEL5099:DEL5100 DOH5099:DOH5100 DYD5099:DYD5100 EHZ5099:EHZ5100 ERV5099:ERV5100 FBR5099:FBR5100 FLN5099:FLN5100 FVJ5099:FVJ5100 GFF5099:GFF5100 GPB5099:GPB5100 GYX5099:GYX5100 HIT5099:HIT5100 HSP5099:HSP5100 ICL5099:ICL5100 IMH5099:IMH5100 IWD5099:IWD5100 JFZ5099:JFZ5100 JPV5099:JPV5100 JZR5099:JZR5100 KJN5099:KJN5100 KTJ5099:KTJ5100 LDF5099:LDF5100 LNB5099:LNB5100 LWX5099:LWX5100 MGT5099:MGT5100 MQP5099:MQP5100 NAL5099:NAL5100 NKH5099:NKH5100 NUD5099:NUD5100 ODZ5099:ODZ5100 ONV5099:ONV5100 OXR5099:OXR5100 PHN5099:PHN5100 PRJ5099:PRJ5100 QBF5099:QBF5100 QLB5099:QLB5100 QUX5099:QUX5100 RET5099:RET5100 ROP5099:ROP5100 RYL5099:RYL5100 SIH5099:SIH5100 SSD5099:SSD5100 TBZ5099:TBZ5100 TLV5099:TLV5100 TVR5099:TVR5100 UFN5099:UFN5100 UPJ5099:UPJ5100 UZF5099:UZF5100 VJB5099:VJB5100 VSX5099:VSX5100 WCT5099:WCT5100 WMP5099:WMP5100 WWL5099:WWL5100 AD5109:AD5112 JZ5109:JZ5112 TV5109:TV5112 ADR5109:ADR5112 ANN5109:ANN5112 AXJ5109:AXJ5112 BHF5109:BHF5112 BRB5109:BRB5112 CAX5109:CAX5112 CKT5109:CKT5112 CUP5109:CUP5112 DEL5109:DEL5112 DOH5109:DOH5112 DYD5109:DYD5112 EHZ5109:EHZ5112 ERV5109:ERV5112 FBR5109:FBR5112 FLN5109:FLN5112 FVJ5109:FVJ5112 GFF5109:GFF5112 GPB5109:GPB5112 GYX5109:GYX5112 HIT5109:HIT5112 HSP5109:HSP5112 ICL5109:ICL5112 IMH5109:IMH5112 IWD5109:IWD5112 JFZ5109:JFZ5112 JPV5109:JPV5112 JZR5109:JZR5112 KJN5109:KJN5112 KTJ5109:KTJ5112 LDF5109:LDF5112 LNB5109:LNB5112 LWX5109:LWX5112 MGT5109:MGT5112 MQP5109:MQP5112 NAL5109:NAL5112 NKH5109:NKH5112 NUD5109:NUD5112 ODZ5109:ODZ5112 ONV5109:ONV5112 OXR5109:OXR5112 PHN5109:PHN5112 PRJ5109:PRJ5112 QBF5109:QBF5112 QLB5109:QLB5112 QUX5109:QUX5112 RET5109:RET5112 ROP5109:ROP5112 RYL5109:RYL5112 SIH5109:SIH5112 SSD5109:SSD5112 TBZ5109:TBZ5112 TLV5109:TLV5112 TVR5109:TVR5112 UFN5109:UFN5112 UPJ5109:UPJ5112 UZF5109:UZF5112 VJB5109:VJB5112 VSX5109:VSX5112 WCT5109:WCT5112 WMP5109:WMP5112 WWL5109:WWL5112 AD5115:AD5121 JZ5115:JZ5121 TV5115:TV5121 ADR5115:ADR5121 ANN5115:ANN5121 AXJ5115:AXJ5121 BHF5115:BHF5121 BRB5115:BRB5121 CAX5115:CAX5121 CKT5115:CKT5121 CUP5115:CUP5121 DEL5115:DEL5121 DOH5115:DOH5121 DYD5115:DYD5121 EHZ5115:EHZ5121 ERV5115:ERV5121 FBR5115:FBR5121 FLN5115:FLN5121 FVJ5115:FVJ5121 GFF5115:GFF5121 GPB5115:GPB5121 GYX5115:GYX5121 HIT5115:HIT5121 HSP5115:HSP5121 ICL5115:ICL5121 IMH5115:IMH5121 IWD5115:IWD5121 JFZ5115:JFZ5121 JPV5115:JPV5121 JZR5115:JZR5121 KJN5115:KJN5121 KTJ5115:KTJ5121 LDF5115:LDF5121 LNB5115:LNB5121 LWX5115:LWX5121 MGT5115:MGT5121 MQP5115:MQP5121 NAL5115:NAL5121 NKH5115:NKH5121 NUD5115:NUD5121 ODZ5115:ODZ5121 ONV5115:ONV5121 OXR5115:OXR5121 PHN5115:PHN5121 PRJ5115:PRJ5121 QBF5115:QBF5121 QLB5115:QLB5121 QUX5115:QUX5121 RET5115:RET5121 ROP5115:ROP5121 RYL5115:RYL5121 SIH5115:SIH5121 SSD5115:SSD5121 TBZ5115:TBZ5121 TLV5115:TLV5121 TVR5115:TVR5121 UFN5115:UFN5121 UPJ5115:UPJ5121 UZF5115:UZF5121 VJB5115:VJB5121 VSX5115:VSX5121 WCT5115:WCT5121 WMP5115:WMP5121 WWL5115:WWL5121 AD5134:AD5144 JZ5137:JZ5144 TV5137:TV5144 ADR5137:ADR5144 ANN5137:ANN5144 AXJ5137:AXJ5144 BHF5137:BHF5144 BRB5137:BRB5144 CAX5137:CAX5144 CKT5137:CKT5144 CUP5137:CUP5144 DEL5137:DEL5144 DOH5137:DOH5144 DYD5137:DYD5144 EHZ5137:EHZ5144 ERV5137:ERV5144 FBR5137:FBR5144 FLN5137:FLN5144 FVJ5137:FVJ5144 GFF5137:GFF5144 GPB5137:GPB5144 GYX5137:GYX5144 HIT5137:HIT5144 HSP5137:HSP5144 ICL5137:ICL5144 IMH5137:IMH5144 IWD5137:IWD5144 JFZ5137:JFZ5144 JPV5137:JPV5144 JZR5137:JZR5144 KJN5137:KJN5144 KTJ5137:KTJ5144 LDF5137:LDF5144 LNB5137:LNB5144 LWX5137:LWX5144 MGT5137:MGT5144 MQP5137:MQP5144 NAL5137:NAL5144 NKH5137:NKH5144 NUD5137:NUD5144 ODZ5137:ODZ5144 ONV5137:ONV5144 OXR5137:OXR5144 PHN5137:PHN5144 PRJ5137:PRJ5144 QBF5137:QBF5144 QLB5137:QLB5144 QUX5137:QUX5144 RET5137:RET5144 ROP5137:ROP5144 RYL5137:RYL5144 SIH5137:SIH5144 SSD5137:SSD5144 TBZ5137:TBZ5144 TLV5137:TLV5144 TVR5137:TVR5144 UFN5137:UFN5144 UPJ5137:UPJ5144 UZF5137:UZF5144 VJB5137:VJB5144 VSX5137:VSX5144 WCT5137:WCT5144 WMP5137:WMP5144 WWL5137:WWL5144 AD5147 AD5177:AD5179 JZ5177:JZ5179 TV5177:TV5179 ADR5177:ADR5179 ANN5177:ANN5179 AXJ5177:AXJ5179 BHF5177:BHF5179 BRB5177:BRB5179 CAX5177:CAX5179 CKT5177:CKT5179 CUP5177:CUP5179 DEL5177:DEL5179 DOH5177:DOH5179 DYD5177:DYD5179 EHZ5177:EHZ5179 ERV5177:ERV5179 FBR5177:FBR5179 FLN5177:FLN5179 FVJ5177:FVJ5179 GFF5177:GFF5179 GPB5177:GPB5179 GYX5177:GYX5179 HIT5177:HIT5179 HSP5177:HSP5179 ICL5177:ICL5179 IMH5177:IMH5179 IWD5177:IWD5179 JFZ5177:JFZ5179 JPV5177:JPV5179 JZR5177:JZR5179 KJN5177:KJN5179 KTJ5177:KTJ5179 LDF5177:LDF5179 LNB5177:LNB5179 LWX5177:LWX5179 MGT5177:MGT5179 MQP5177:MQP5179 NAL5177:NAL5179 NKH5177:NKH5179 NUD5177:NUD5179 ODZ5177:ODZ5179 ONV5177:ONV5179 OXR5177:OXR5179 PHN5177:PHN5179 PRJ5177:PRJ5179 QBF5177:QBF5179 QLB5177:QLB5179 QUX5177:QUX5179 RET5177:RET5179 ROP5177:ROP5179 RYL5177:RYL5179 SIH5177:SIH5179 SSD5177:SSD5179 TBZ5177:TBZ5179 TLV5177:TLV5179 TVR5177:TVR5179 UFN5177:UFN5179 UPJ5177:UPJ5179 UZF5177:UZF5179 VJB5177:VJB5179 VSX5177:VSX5179 WCT5177:WCT5179 WMP5177:WMP5179 WWL5177:WWL5179 AD5182:AE5182 JZ5185:JZ5204 TV5185:TV5204 ADR5185:ADR5204 ANN5185:ANN5204 AXJ5185:AXJ5204 BHF5185:BHF5204 BRB5185:BRB5204 CAX5185:CAX5204 CKT5185:CKT5204 CUP5185:CUP5204 DEL5185:DEL5204 DOH5185:DOH5204 DYD5185:DYD5204 EHZ5185:EHZ5204 ERV5185:ERV5204 FBR5185:FBR5204 FLN5185:FLN5204 FVJ5185:FVJ5204 GFF5185:GFF5204 GPB5185:GPB5204 GYX5185:GYX5204 HIT5185:HIT5204 HSP5185:HSP5204 ICL5185:ICL5204 IMH5185:IMH5204 IWD5185:IWD5204 JFZ5185:JFZ5204 JPV5185:JPV5204 JZR5185:JZR5204 KJN5185:KJN5204 KTJ5185:KTJ5204 LDF5185:LDF5204 LNB5185:LNB5204 LWX5185:LWX5204 MGT5185:MGT5204 MQP5185:MQP5204 NAL5185:NAL5204 NKH5185:NKH5204 NUD5185:NUD5204 ODZ5185:ODZ5204 ONV5185:ONV5204 OXR5185:OXR5204 PHN5185:PHN5204 PRJ5185:PRJ5204 QBF5185:QBF5204 QLB5185:QLB5204 QUX5185:QUX5204 RET5185:RET5204 ROP5185:ROP5204 RYL5185:RYL5204 SIH5185:SIH5204 SSD5185:SSD5204 TBZ5185:TBZ5204 TLV5185:TLV5204 TVR5185:TVR5204 UFN5185:UFN5204 UPJ5185:UPJ5204 UZF5185:UZF5204 VJB5185:VJB5204 VSX5185:VSX5204 WCT5185:WCT5204 WMP5185:WMP5204 WWL5185:WWL5204 AD5180:AE5180 JZ5180:KA5180 TV5180:TW5180 ADR5180:ADS5180 ANN5180:ANO5180 AXJ5180:AXK5180 BHF5180:BHG5180 BRB5180:BRC5180 CAX5180:CAY5180 CKT5180:CKU5180 CUP5180:CUQ5180 DEL5180:DEM5180 DOH5180:DOI5180 DYD5180:DYE5180 EHZ5180:EIA5180 ERV5180:ERW5180 FBR5180:FBS5180 FLN5180:FLO5180 FVJ5180:FVK5180 GFF5180:GFG5180 GPB5180:GPC5180 GYX5180:GYY5180 HIT5180:HIU5180 HSP5180:HSQ5180 ICL5180:ICM5180 IMH5180:IMI5180 IWD5180:IWE5180 JFZ5180:JGA5180 JPV5180:JPW5180 JZR5180:JZS5180 KJN5180:KJO5180 KTJ5180:KTK5180 LDF5180:LDG5180 LNB5180:LNC5180 LWX5180:LWY5180 MGT5180:MGU5180 MQP5180:MQQ5180 NAL5180:NAM5180 NKH5180:NKI5180 NUD5180:NUE5180 ODZ5180:OEA5180 ONV5180:ONW5180 OXR5180:OXS5180 PHN5180:PHO5180 PRJ5180:PRK5180 QBF5180:QBG5180 QLB5180:QLC5180 QUX5180:QUY5180 RET5180:REU5180 ROP5180:ROQ5180 RYL5180:RYM5180 SIH5180:SII5180 SSD5180:SSE5180 TBZ5180:TCA5180 TLV5180:TLW5180 TVR5180:TVS5180 UFN5180:UFO5180 UPJ5180:UPK5180 UZF5180:UZG5180 VJB5180:VJC5180 VSX5180:VSY5180 WCT5180:WCU5180 WMP5180:WMQ5180 WWL5180:WWM5180 AD5181 JZ5181 TV5181 ADR5181 ANN5181 AXJ5181 BHF5181 BRB5181 CAX5181 CKT5181 CUP5181 DEL5181 DOH5181 DYD5181 EHZ5181 ERV5181 FBR5181 FLN5181 FVJ5181 GFF5181 GPB5181 GYX5181 HIT5181 HSP5181 ICL5181 IMH5181 IWD5181 JFZ5181 JPV5181 JZR5181 KJN5181 KTJ5181 LDF5181 LNB5181 LWX5181 MGT5181 MQP5181 NAL5181 NKH5181 NUD5181 ODZ5181 ONV5181 OXR5181 PHN5181 PRJ5181 QBF5181 QLB5181 QUX5181 RET5181 ROP5181 RYL5181 SIH5181 SSD5181 TBZ5181 TLV5181 TVR5181 UFN5181 UPJ5181 UZF5181 VJB5181 VSX5181 WCT5181 WMP5181 WWL5181 AD3076:AD3110 JZ5182:KA5184 TV5182:TW5184 ADR5182:ADS5184 ANN5182:ANO5184 AXJ5182:AXK5184 BHF5182:BHG5184 BRB5182:BRC5184 CAX5182:CAY5184 CKT5182:CKU5184 CUP5182:CUQ5184 DEL5182:DEM5184 DOH5182:DOI5184 DYD5182:DYE5184 EHZ5182:EIA5184 ERV5182:ERW5184 FBR5182:FBS5184 FLN5182:FLO5184 FVJ5182:FVK5184 GFF5182:GFG5184 GPB5182:GPC5184 GYX5182:GYY5184 HIT5182:HIU5184 HSP5182:HSQ5184 ICL5182:ICM5184 IMH5182:IMI5184 IWD5182:IWE5184 JFZ5182:JGA5184 JPV5182:JPW5184 JZR5182:JZS5184 KJN5182:KJO5184 KTJ5182:KTK5184 LDF5182:LDG5184 LNB5182:LNC5184 LWX5182:LWY5184 MGT5182:MGU5184 MQP5182:MQQ5184 NAL5182:NAM5184 NKH5182:NKI5184 NUD5182:NUE5184 ODZ5182:OEA5184 ONV5182:ONW5184 OXR5182:OXS5184 PHN5182:PHO5184 PRJ5182:PRK5184 QBF5182:QBG5184 QLB5182:QLC5184 QUX5182:QUY5184 RET5182:REU5184 ROP5182:ROQ5184 RYL5182:RYM5184 SIH5182:SII5184 SSD5182:SSE5184 TBZ5182:TCA5184 TLV5182:TLW5184 TVR5182:TVS5184 UFN5182:UFO5184 UPJ5182:UPK5184 UZF5182:UZG5184 VJB5182:VJC5184 VSX5182:VSY5184 WCT5182:WCU5184 WMP5182:WMQ5184 WWL3966:WWL3969 WMP3966:WMP3969 WWL5286:WWL5288 AD5228:AD5243 JZ5228:JZ5242 TV5228:TV5242 ADR5228:ADR5242 ANN5228:ANN5242 AXJ5228:AXJ5242 BHF5228:BHF5242 BRB5228:BRB5242 CAX5228:CAX5242 CKT5228:CKT5242 CUP5228:CUP5242 DEL5228:DEL5242 DOH5228:DOH5242 DYD5228:DYD5242 EHZ5228:EHZ5242 ERV5228:ERV5242 FBR5228:FBR5242 FLN5228:FLN5242 FVJ5228:FVJ5242 GFF5228:GFF5242 GPB5228:GPB5242 GYX5228:GYX5242 HIT5228:HIT5242 HSP5228:HSP5242 ICL5228:ICL5242 IMH5228:IMH5242 IWD5228:IWD5242 JFZ5228:JFZ5242 JPV5228:JPV5242 JZR5228:JZR5242 KJN5228:KJN5242 KTJ5228:KTJ5242 LDF5228:LDF5242 LNB5228:LNB5242 LWX5228:LWX5242 MGT5228:MGT5242 MQP5228:MQP5242 NAL5228:NAL5242 NKH5228:NKH5242 NUD5228:NUD5242 ODZ5228:ODZ5242 ONV5228:ONV5242 OXR5228:OXR5242 PHN5228:PHN5242 PRJ5228:PRJ5242 QBF5228:QBF5242 QLB5228:QLB5242 QUX5228:QUX5242 RET5228:RET5242 ROP5228:ROP5242 RYL5228:RYL5242 SIH5228:SIH5242 SSD5228:SSD5242 TBZ5228:TBZ5242 TLV5228:TLV5242 TVR5228:TVR5242 UFN5228:UFN5242 UPJ5228:UPJ5242 UZF5228:UZF5242 VJB5228:VJB5242 VSX5228:VSX5242 WCT5228:WCT5242 WMP5228:WMP5242 WWL5228:WWL5242 AD5264 AD5267 AD5269 AD5272:AD5274 AD5279:AD5284 JZ5279:JZ5284 TV5279:TV5284 ADR5279:ADR5284 ANN5279:ANN5284 AXJ5279:AXJ5284 BHF5279:BHF5284 BRB5279:BRB5284 CAX5279:CAX5284 CKT5279:CKT5284 CUP5279:CUP5284 DEL5279:DEL5284 DOH5279:DOH5284 DYD5279:DYD5284 EHZ5279:EHZ5284 ERV5279:ERV5284 FBR5279:FBR5284 FLN5279:FLN5284 FVJ5279:FVJ5284 GFF5279:GFF5284 GPB5279:GPB5284 GYX5279:GYX5284 HIT5279:HIT5284 HSP5279:HSP5284 ICL5279:ICL5284 IMH5279:IMH5284 IWD5279:IWD5284 JFZ5279:JFZ5284 JPV5279:JPV5284 JZR5279:JZR5284 KJN5279:KJN5284 KTJ5279:KTJ5284 LDF5279:LDF5284 LNB5279:LNB5284 LWX5279:LWX5284 MGT5279:MGT5284 MQP5279:MQP5284 NAL5279:NAL5284 NKH5279:NKH5284 NUD5279:NUD5284 ODZ5279:ODZ5284 ONV5279:ONV5284 OXR5279:OXR5284 PHN5279:PHN5284 PRJ5279:PRJ5284 QBF5279:QBF5284 QLB5279:QLB5284 QUX5279:QUX5284 RET5279:RET5284 ROP5279:ROP5284 RYL5279:RYL5284 SIH5279:SIH5284 SSD5279:SSD5284 TBZ5279:TBZ5284 TLV5279:TLV5284 TVR5279:TVR5284 UFN5279:UFN5284 UPJ5279:UPJ5284 UZF5279:UZF5284 VJB5279:VJB5284 VSX5279:VSX5284 WCT5279:WCT5284 WMP5279:WMP5284 WWL5279:WWL5284 AD5285:AE5285 JZ5285:KA5285 TV5285:TW5285 ADR5285:ADS5285 ANN5285:ANO5285 AXJ5285:AXK5285 BHF5285:BHG5285 BRB5285:BRC5285 CAX5285:CAY5285 CKT5285:CKU5285 CUP5285:CUQ5285 DEL5285:DEM5285 DOH5285:DOI5285 DYD5285:DYE5285 EHZ5285:EIA5285 ERV5285:ERW5285 FBR5285:FBS5285 FLN5285:FLO5285 FVJ5285:FVK5285 GFF5285:GFG5285 GPB5285:GPC5285 GYX5285:GYY5285 HIT5285:HIU5285 HSP5285:HSQ5285 ICL5285:ICM5285 IMH5285:IMI5285 IWD5285:IWE5285 JFZ5285:JGA5285 JPV5285:JPW5285 JZR5285:JZS5285 KJN5285:KJO5285 KTJ5285:KTK5285 LDF5285:LDG5285 LNB5285:LNC5285 LWX5285:LWY5285 MGT5285:MGU5285 MQP5285:MQQ5285 NAL5285:NAM5285 NKH5285:NKI5285 NUD5285:NUE5285 ODZ5285:OEA5285 ONV5285:ONW5285 OXR5285:OXS5285 PHN5285:PHO5285 PRJ5285:PRK5285 QBF5285:QBG5285 QLB5285:QLC5285 QUX5285:QUY5285 RET5285:REU5285 ROP5285:ROQ5285 RYL5285:RYM5285 SIH5285:SII5285 SSD5285:SSE5285 TBZ5285:TCA5285 TLV5285:TLW5285 TVR5285:TVS5285 UFN5285:UFO5285 UPJ5285:UPK5285 UZF5285:UZG5285 VJB5285:VJC5285 VSX5285:VSY5285 WCT5285:WCU5285 WMP5285:WMQ5285 WWL5285:WWM5285 AD5286:AD5288 JZ5286:JZ5288 TV5286:TV5288 ADR5286:ADR5288 ANN5286:ANN5288 AXJ5286:AXJ5288 BHF5286:BHF5288 BRB5286:BRB5288 CAX5286:CAX5288 CKT5286:CKT5288 CUP5286:CUP5288 DEL5286:DEL5288 DOH5286:DOH5288 DYD5286:DYD5288 EHZ5286:EHZ5288 ERV5286:ERV5288 FBR5286:FBR5288 FLN5286:FLN5288 FVJ5286:FVJ5288 GFF5286:GFF5288 GPB5286:GPB5288 GYX5286:GYX5288 HIT5286:HIT5288 HSP5286:HSP5288 ICL5286:ICL5288 IMH5286:IMH5288 IWD5286:IWD5288 JFZ5286:JFZ5288 JPV5286:JPV5288 JZR5286:JZR5288 KJN5286:KJN5288 KTJ5286:KTJ5288 LDF5286:LDF5288 LNB5286:LNB5288 LWX5286:LWX5288 MGT5286:MGT5288 MQP5286:MQP5288 NAL5286:NAL5288 NKH5286:NKH5288 NUD5286:NUD5288 ODZ5286:ODZ5288 ONV5286:ONV5288 OXR5286:OXR5288 PHN5286:PHN5288 PRJ5286:PRJ5288 QBF5286:QBF5288 QLB5286:QLB5288 QUX5286:QUX5288 RET5286:RET5288 ROP5286:ROP5288 RYL5286:RYL5288 SIH5286:SIH5288 SSD5286:SSD5288 TBZ5286:TBZ5288 TLV5286:TLV5288 TVR5286:TVR5288 UFN5286:UFN5288 UPJ5286:UPJ5288 UZF5286:UZF5288 VJB5286:VJB5288 VSX5286:VSX5288 WCT5286:WCT5288 WMP5286:WMP5288 AD5220:AD5224 AD5327:AD5331 JZ5303:JZ5319 TV5303:TV5319 ADR5303:ADR5319 ANN5303:ANN5319 AXJ5303:AXJ5319 BHF5303:BHF5319 BRB5303:BRB5319 CAX5303:CAX5319 CKT5303:CKT5319 CUP5303:CUP5319 DEL5303:DEL5319 DOH5303:DOH5319 DYD5303:DYD5319 EHZ5303:EHZ5319 ERV5303:ERV5319 FBR5303:FBR5319 FLN5303:FLN5319 FVJ5303:FVJ5319 GFF5303:GFF5319 GPB5303:GPB5319 GYX5303:GYX5319 HIT5303:HIT5319 HSP5303:HSP5319 ICL5303:ICL5319 IMH5303:IMH5319 IWD5303:IWD5319 JFZ5303:JFZ5319 JPV5303:JPV5319 JZR5303:JZR5319 KJN5303:KJN5319 KTJ5303:KTJ5319 LDF5303:LDF5319 LNB5303:LNB5319 LWX5303:LWX5319 MGT5303:MGT5319 MQP5303:MQP5319 NAL5303:NAL5319 NKH5303:NKH5319 NUD5303:NUD5319 ODZ5303:ODZ5319 ONV5303:ONV5319 OXR5303:OXR5319 PHN5303:PHN5319 PRJ5303:PRJ5319 QBF5303:QBF5319 QLB5303:QLB5319 QUX5303:QUX5319 RET5303:RET5319 ROP5303:ROP5319 RYL5303:RYL5319 SIH5303:SIH5319 SSD5303:SSD5319 TBZ5303:TBZ5319 TLV5303:TLV5319 TVR5303:TVR5319 UFN5303:UFN5319 UPJ5303:UPJ5319 UZF5303:UZF5319 VJB5303:VJB5319 VSX5303:VSX5319 WCT5303:WCT5319 WMP5303:WMP5319 WWL5303:WWL5319 AD5333:AD5334 WWL5464:WWL5469 AD5396:AD5400 AD858:AD866 JZ5412:JZ5419 TV5412:TV5419 ADR5412:ADR5419 ANN5412:ANN5419 AXJ5412:AXJ5419 BHF5412:BHF5419 BRB5412:BRB5419 CAX5412:CAX5419 CKT5412:CKT5419 CUP5412:CUP5419 DEL5412:DEL5419 DOH5412:DOH5419 DYD5412:DYD5419 EHZ5412:EHZ5419 ERV5412:ERV5419 FBR5412:FBR5419 FLN5412:FLN5419 FVJ5412:FVJ5419 GFF5412:GFF5419 GPB5412:GPB5419 GYX5412:GYX5419 HIT5412:HIT5419 HSP5412:HSP5419 ICL5412:ICL5419 IMH5412:IMH5419 IWD5412:IWD5419 JFZ5412:JFZ5419 JPV5412:JPV5419 JZR5412:JZR5419 KJN5412:KJN5419 KTJ5412:KTJ5419 LDF5412:LDF5419 LNB5412:LNB5419 LWX5412:LWX5419 MGT5412:MGT5419 MQP5412:MQP5419 NAL5412:NAL5419 NKH5412:NKH5419 NUD5412:NUD5419 ODZ5412:ODZ5419 ONV5412:ONV5419 OXR5412:OXR5419 PHN5412:PHN5419 PRJ5412:PRJ5419 QBF5412:QBF5419 QLB5412:QLB5419 QUX5412:QUX5419 RET5412:RET5419 ROP5412:ROP5419 RYL5412:RYL5419 SIH5412:SIH5419 SSD5412:SSD5419 TBZ5412:TBZ5419 TLV5412:TLV5419 TVR5412:TVR5419 UFN5412:UFN5419 UPJ5412:UPJ5419 UZF5412:UZF5419 VJB5412:VJB5419 VSX5412:VSX5419 WCT5412:WCT5419 WMP5412:WMP5419 WWL5412:WWL5419 AD5422 AD5445:AD5447 JZ5445:JZ5447 TV5445:TV5447 ADR5445:ADR5447 ANN5445:ANN5447 AXJ5445:AXJ5447 BHF5445:BHF5447 BRB5445:BRB5447 CAX5445:CAX5447 CKT5445:CKT5447 CUP5445:CUP5447 DEL5445:DEL5447 DOH5445:DOH5447 DYD5445:DYD5447 EHZ5445:EHZ5447 ERV5445:ERV5447 FBR5445:FBR5447 FLN5445:FLN5447 FVJ5445:FVJ5447 GFF5445:GFF5447 GPB5445:GPB5447 GYX5445:GYX5447 HIT5445:HIT5447 HSP5445:HSP5447 ICL5445:ICL5447 IMH5445:IMH5447 IWD5445:IWD5447 JFZ5445:JFZ5447 JPV5445:JPV5447 JZR5445:JZR5447 KJN5445:KJN5447 KTJ5445:KTJ5447 LDF5445:LDF5447 LNB5445:LNB5447 LWX5445:LWX5447 MGT5445:MGT5447 MQP5445:MQP5447 NAL5445:NAL5447 NKH5445:NKH5447 NUD5445:NUD5447 ODZ5445:ODZ5447 ONV5445:ONV5447 OXR5445:OXR5447 PHN5445:PHN5447 PRJ5445:PRJ5447 QBF5445:QBF5447 QLB5445:QLB5447 QUX5445:QUX5447 RET5445:RET5447 ROP5445:ROP5447 RYL5445:RYL5447 SIH5445:SIH5447 SSD5445:SSD5447 TBZ5445:TBZ5447 TLV5445:TLV5447 TVR5445:TVR5447 UFN5445:UFN5447 UPJ5445:UPJ5447 UZF5445:UZF5447 VJB5445:VJB5447 VSX5445:VSX5447 WCT5445:WCT5447 WMP5445:WMP5447 WWL5445:WWL5447 AD5031 AD5464:AD5469 JZ5464:JZ5469 TV5464:TV5469 ADR5464:ADR5469 ANN5464:ANN5469 AXJ5464:AXJ5469 BHF5464:BHF5469 BRB5464:BRB5469 CAX5464:CAX5469 CKT5464:CKT5469 CUP5464:CUP5469 DEL5464:DEL5469 DOH5464:DOH5469 DYD5464:DYD5469 EHZ5464:EHZ5469 ERV5464:ERV5469 FBR5464:FBR5469 FLN5464:FLN5469 FVJ5464:FVJ5469 GFF5464:GFF5469 GPB5464:GPB5469 GYX5464:GYX5469 HIT5464:HIT5469 HSP5464:HSP5469 ICL5464:ICL5469 IMH5464:IMH5469 IWD5464:IWD5469 JFZ5464:JFZ5469 JPV5464:JPV5469 JZR5464:JZR5469 KJN5464:KJN5469 KTJ5464:KTJ5469 LDF5464:LDF5469 LNB5464:LNB5469 LWX5464:LWX5469 MGT5464:MGT5469 MQP5464:MQP5469 NAL5464:NAL5469 NKH5464:NKH5469 NUD5464:NUD5469 ODZ5464:ODZ5469 ONV5464:ONV5469 OXR5464:OXR5469 PHN5464:PHN5469 PRJ5464:PRJ5469 QBF5464:QBF5469 QLB5464:QLB5469 QUX5464:QUX5469 RET5464:RET5469 ROP5464:ROP5469 RYL5464:RYL5469 SIH5464:SIH5469 SSD5464:SSD5469 TBZ5464:TBZ5469 TLV5464:TLV5469 TVR5464:TVR5469 UFN5464:UFN5469 UPJ5464:UPJ5469 UZF5464:UZF5469 VJB5464:VJB5469 VSX5464:VSX5469 WCT5464:WCT5469 WMP5464:WMP5469 AD5379 WWL5359:WWL5373 WMP5359:WMP5373 WCT5359:WCT5373 VSX5359:VSX5373 VJB5359:VJB5373 UZF5359:UZF5373 UPJ5359:UPJ5373 UFN5359:UFN5373 TVR5359:TVR5373 TLV5359:TLV5373 TBZ5359:TBZ5373 SSD5359:SSD5373 SIH5359:SIH5373 RYL5359:RYL5373 ROP5359:ROP5373 RET5359:RET5373 QUX5359:QUX5373 QLB5359:QLB5373 QBF5359:QBF5373 PRJ5359:PRJ5373 PHN5359:PHN5373 OXR5359:OXR5373 ONV5359:ONV5373 ODZ5359:ODZ5373 NUD5359:NUD5373 NKH5359:NKH5373 NAL5359:NAL5373 MQP5359:MQP5373 MGT5359:MGT5373 LWX5359:LWX5373 LNB5359:LNB5373 LDF5359:LDF5373 KTJ5359:KTJ5373 KJN5359:KJN5373 JZR5359:JZR5373 JPV5359:JPV5373 JFZ5359:JFZ5373 IWD5359:IWD5373 IMH5359:IMH5373 ICL5359:ICL5373 HSP5359:HSP5373 HIT5359:HIT5373 GYX5359:GYX5373 GPB5359:GPB5373 GFF5359:GFF5373 FVJ5359:FVJ5373 FLN5359:FLN5373 FBR5359:FBR5373 ERV5359:ERV5373 EHZ5359:EHZ5373 DYD5359:DYD5373 DOH5359:DOH5373 DEL5359:DEL5373 CUP5359:CUP5373 CKT5359:CKT5373 CAX5359:CAX5373 BRB5359:BRB5373 BHF5359:BHF5373 AXJ5359:AXJ5373 ANN5359:ANN5373 ADR5359:ADR5373 TV5359:TV5373 JZ5359:JZ5373 AD5496 JZ5496 TV5496 ADR5496 ANN5496 AXJ5496 BHF5496 BRB5496 CAX5496 CKT5496 CUP5496 DEL5496 DOH5496 DYD5496 EHZ5496 ERV5496 FBR5496 FLN5496 FVJ5496 GFF5496 GPB5496 GYX5496 HIT5496 HSP5496 ICL5496 IMH5496 IWD5496 JFZ5496 JPV5496 JZR5496 KJN5496 KTJ5496 LDF5496 LNB5496 LWX5496 MGT5496 MQP5496 NAL5496 NKH5496 NUD5496 ODZ5496 ONV5496 OXR5496 PHN5496 PRJ5496 QBF5496 QLB5496 QUX5496 RET5496 ROP5496 RYL5496 SIH5496 SSD5496 TBZ5496 TLV5496 TVR5496 UFN5496 UPJ5496 UZF5496 VJB5496 VSX5496 WCT5496 WMP5496 WWL5496 AD5498:AD5502 JZ5498:JZ5502 TV5498:TV5502 ADR5498:ADR5502 ANN5498:ANN5502 AXJ5498:AXJ5502 BHF5498:BHF5502 BRB5498:BRB5502 CAX5498:CAX5502 CKT5498:CKT5502 CUP5498:CUP5502 DEL5498:DEL5502 DOH5498:DOH5502 DYD5498:DYD5502 EHZ5498:EHZ5502 ERV5498:ERV5502 FBR5498:FBR5502 FLN5498:FLN5502 FVJ5498:FVJ5502 GFF5498:GFF5502 GPB5498:GPB5502 GYX5498:GYX5502 HIT5498:HIT5502 HSP5498:HSP5502 ICL5498:ICL5502 IMH5498:IMH5502 IWD5498:IWD5502 JFZ5498:JFZ5502 JPV5498:JPV5502 JZR5498:JZR5502 KJN5498:KJN5502 KTJ5498:KTJ5502 LDF5498:LDF5502 LNB5498:LNB5502 LWX5498:LWX5502 MGT5498:MGT5502 MQP5498:MQP5502 NAL5498:NAL5502 NKH5498:NKH5502 NUD5498:NUD5502 ODZ5498:ODZ5502 ONV5498:ONV5502 OXR5498:OXR5502 PHN5498:PHN5502 PRJ5498:PRJ5502 QBF5498:QBF5502 QLB5498:QLB5502 QUX5498:QUX5502 RET5498:RET5502 ROP5498:ROP5502 RYL5498:RYL5502 SIH5498:SIH5502 SSD5498:SSD5502 TBZ5498:TBZ5502 TLV5498:TLV5502 TVR5498:TVR5502 UFN5498:UFN5502 UPJ5498:UPJ5502 UZF5498:UZF5502 VJB5498:VJB5502 VSX5498:VSX5502 WCT5498:WCT5502 WMP5498:WMP5502 WWL5498:WWL5502 AD5526:AD5529 AD5538 AD5542:AD5549 JZ5542:JZ5549 TV5542:TV5549 ADR5542:ADR5549 ANN5542:ANN5549 AXJ5542:AXJ5549 BHF5542:BHF5549 BRB5542:BRB5549 CAX5542:CAX5549 CKT5542:CKT5549 CUP5542:CUP5549 DEL5542:DEL5549 DOH5542:DOH5549 DYD5542:DYD5549 EHZ5542:EHZ5549 ERV5542:ERV5549 FBR5542:FBR5549 FLN5542:FLN5549 FVJ5542:FVJ5549 GFF5542:GFF5549 GPB5542:GPB5549 GYX5542:GYX5549 HIT5542:HIT5549 HSP5542:HSP5549 ICL5542:ICL5549 IMH5542:IMH5549 IWD5542:IWD5549 JFZ5542:JFZ5549 JPV5542:JPV5549 JZR5542:JZR5549 KJN5542:KJN5549 KTJ5542:KTJ5549 LDF5542:LDF5549 LNB5542:LNB5549 LWX5542:LWX5549 MGT5542:MGT5549 MQP5542:MQP5549 NAL5542:NAL5549 NKH5542:NKH5549 NUD5542:NUD5549 ODZ5542:ODZ5549 ONV5542:ONV5549 OXR5542:OXR5549 PHN5542:PHN5549 PRJ5542:PRJ5549 QBF5542:QBF5549 QLB5542:QLB5549 QUX5542:QUX5549 RET5542:RET5549 ROP5542:ROP5549 RYL5542:RYL5549 SIH5542:SIH5549 SSD5542:SSD5549 TBZ5542:TBZ5549 TLV5542:TLV5549 TVR5542:TVR5549 UFN5542:UFN5549 UPJ5542:UPJ5549 UZF5542:UZF5549 VJB5542:VJB5549 VSX5542:VSX5549 WCT5542:WCT5549 WMP5542:WMP5549 WWL5542:WWL5549 AD5612:AD5661 JZ5614:JZ5661 TV5614:TV5661 ADR5614:ADR5661 ANN5614:ANN5661 AXJ5614:AXJ5661 BHF5614:BHF5661 BRB5614:BRB5661 CAX5614:CAX5661 CKT5614:CKT5661 CUP5614:CUP5661 DEL5614:DEL5661 DOH5614:DOH5661 DYD5614:DYD5661 EHZ5614:EHZ5661 ERV5614:ERV5661 FBR5614:FBR5661 FLN5614:FLN5661 FVJ5614:FVJ5661 GFF5614:GFF5661 GPB5614:GPB5661 GYX5614:GYX5661 HIT5614:HIT5661 HSP5614:HSP5661 ICL5614:ICL5661 IMH5614:IMH5661 IWD5614:IWD5661 JFZ5614:JFZ5661 JPV5614:JPV5661 JZR5614:JZR5661 KJN5614:KJN5661 KTJ5614:KTJ5661 LDF5614:LDF5661 LNB5614:LNB5661 LWX5614:LWX5661 MGT5614:MGT5661 MQP5614:MQP5661 NAL5614:NAL5661 NKH5614:NKH5661 NUD5614:NUD5661 ODZ5614:ODZ5661 ONV5614:ONV5661 OXR5614:OXR5661 PHN5614:PHN5661 PRJ5614:PRJ5661 QBF5614:QBF5661 QLB5614:QLB5661 QUX5614:QUX5661 RET5614:RET5661 ROP5614:ROP5661 RYL5614:RYL5661 SIH5614:SIH5661 SSD5614:SSD5661 TBZ5614:TBZ5661 TLV5614:TLV5661 TVR5614:TVR5661 UFN5614:UFN5661 UPJ5614:UPJ5661 UZF5614:UZF5661 VJB5614:VJB5661 VSX5614:VSX5661 WCT5614:WCT5661 WMP5614:WMP5661 WWL5614:WWL5661 AD1163:AD1174 AD5485:AD5486 WCT7791:WCT7792 AD5488:AD5493 AD1883:AD1884 AD2151:AD2167 AD5457:AD5459 AD5461 AD5475:AD5480 AD1887 AD2072:AD2092 BHF7886:BHF7888 AD899 AD4451:AD4455 AD1958:AD1966 AD2001:AD2012 AD2058:AD2062 ICL7906:ICL7909 AD4459 AD4441:AD4449 AD921:AD934 AD439 AD2902:AD2923 AD2900 AD5057:AD5064 KTJ7936:KTJ7939 WCT7579:WCT7586 LDF7936:LDF7939 LNB7936:LNB7939 LWX7936:LWX7939 MGT7936:MGT7939 MQP7936:MQP7939 NAL7936:NAL7939 NKH7936:NKH7939 NUD7936:NUD7939 ODZ7936:ODZ7939 ONV7936:ONV7939 OXR7936:OXR7939 PHN7936:PHN7939 PRJ7936:PRJ7939 QBF7936:QBF7939 QLB7936:QLB7939 QUX7936:QUX7939 RET7936:RET7939 ROP7936:ROP7939 RYL7936:RYL7939 SIH7936:SIH7939 SSD7936:SSD7939 TBZ7936:TBZ7939 TLV7936:TLV7939 TVR7936:TVR7939 UFN7936:UFN7939 UPJ7936:UPJ7939 UZF7936:UZF7939 VJB7936:VJB7939 VSX7936:VSX7939 WCT7936:WCT7939 WMP7936:WMP7939 WWL7936:WWL7939 AD7942 AD7958:AD7961 JZ7958:JZ7961 TV7958:TV7961 ADR7958:ADR7961 ANN7958:ANN7961 AXJ7958:AXJ7961 BHF7958:BHF7961 BRB7958:BRB7961 CAX7958:CAX7961 CKT7958:CKT7961 CUP7958:CUP7961 DEL7958:DEL7961 DOH7958:DOH7961 DYD7958:DYD7961 EHZ7958:EHZ7961 ERV7958:ERV7961 FBR7958:FBR7961 FLN7958:FLN7961 FVJ7958:FVJ7961 GFF7958:GFF7961 GPB7958:GPB7961 GYX7958:GYX7961 HIT7958:HIT7961 HSP7958:HSP7961 ICL7958:ICL7961 IMH7958:IMH7961 IWD7958:IWD7961 JFZ7958:JFZ7961 JPV7958:JPV7961 JZR7958:JZR7961 KJN7958:KJN7961 AD5779 WWL7906:WWL7909 AD5862:AD5931 LNB7906:LNB7909 JZR7984:JZR7985 WWL7665:WWL7666 LWX7906:LWX7909 MGT7906:MGT7909 MQP7906:MQP7909 NAL7906:NAL7909 NKH7906:NKH7909 NUD7906:NUD7909 ODZ7906:ODZ7909 ONV7906:ONV7909 OXR7906:OXR7909 PHN7906:PHN7909 PRJ7906:PRJ7909 QBF7906:QBF7909 QLB7906:QLB7909 QUX7906:QUX7909 RET7906:RET7909 ROP7906:ROP7909 RYL7906:RYL7909 SIH7906:SIH7909 SSD7906:SSD7909 TBZ7906:TBZ7909 TLV7906:TLV7909 TVR7906:TVR7909 UFN7906:UFN7909 UPJ7906:UPJ7909 UZF7906:UZF7909 VJB7906:VJB7909 VSX7906:VSX7909 WCT7906:WCT7909 WMP7906:WMP7909 AD7931:AD7940 JZ7936:JZ7939 TV7936:TV7939 ADR7936:ADR7939 ANN7936:ANN7939 AXJ7936:AXJ7939 BHF7936:BHF7939 BRB7936:BRB7939 CAX7936:CAX7939 CKT7936:CKT7939 CUP7936:CUP7939 DEL7936:DEL7939 DOH7936:DOH7939 DYD7936:DYD7939 EHZ7936:EHZ7939 ERV7936:ERV7939 FBR7936:FBR7939 FLN7936:FLN7939 FVJ7936:FVJ7939 GFF7936:GFF7939 GPB7936:GPB7939 GYX7936:GYX7939 HIT7936:HIT7939 HSP7936:HSP7939 ICL7936:ICL7939 IMH7936:IMH7939 IWD7936:IWD7939 JFZ7936:JFZ7939 JPV7936:JPV7939 JZR7936:JZR7939 WMP7579:WMP7586 JZ7715:JZ7720 JZ7671 TV7671 ADR7671 ANN7671 AXJ7671 BHF7671 BRB7671 CAX7671 CKT7671 CUP7671 DEL7671 DOH7671 DYD7671 EHZ7671 ERV7671 FBR7671 FLN7671 FVJ7671 GFF7671 GPB7671 GYX7671 HIT7671 HSP7671 ICL7671 IMH7671 IWD7671 JFZ7671 JPV7671 JZR7671 KJN7671 KTJ7671 LDF7671 LNB7671 LWX7671 MGT7671 MQP7671 NAL7671 NKH7671 NUD7671 ODZ7671 ONV7671 OXR7671 PHN7671 PRJ7671 QBF7671 QLB7671 QUX7671 RET7671 ROP7671 RYL7671 SIH7671 SSD7671 TBZ7671 TLV7671 TVR7671 UFN7671 UPJ7671 UZF7671 VJB7671 VSX7671 WCT7671 WMP7671 TV7715:TV7720 ADR7715:ADR7720 ANN7715:ANN7720 AXJ7715:AXJ7720 BHF7715:BHF7720 BRB7715:BRB7720 CAX7715:CAX7720 CKT7715:CKT7720 CUP7715:CUP7720 DEL7715:DEL7720 DOH7715:DOH7720 DYD7715:DYD7720 EHZ7715:EHZ7720 ERV7715:ERV7720 FBR7715:FBR7720 FLN7715:FLN7720 FVJ7715:FVJ7720 GFF7715:GFF7720 GPB7715:GPB7720 GYX7715:GYX7720 HIT7715:HIT7720 HSP7715:HSP7720 ICL7715:ICL7720 IMH7715:IMH7720 IWD7715:IWD7720 JFZ7715:JFZ7720 JPV7715:JPV7720 JZR7715:JZR7720 KJN7715:KJN7720 KTJ7715:KTJ7720 LDF7715:LDF7720 LNB7715:LNB7720 LWX7715:LWX7720 MGT7715:MGT7720 MQP7715:MQP7720 NAL7715:NAL7720 NKH7715:NKH7720 NUD7715:NUD7720 ODZ7715:ODZ7720 ONV7715:ONV7720 OXR7715:OXR7720 PHN7715:PHN7720 PRJ7715:PRJ7720 QBF7715:QBF7720 QLB7715:QLB7720 QUX7715:QUX7720 RET7715:RET7720 ROP7715:ROP7720 RYL7715:RYL7720 SIH7715:SIH7720 SSD7715:SSD7720 TBZ7715:TBZ7720 TLV7715:TLV7720 TVR7715:TVR7720 UFN7715:UFN7720 UPJ7715:UPJ7720 UZF7715:UZF7720 VJB7715:VJB7720 VSX7715:VSX7720 WCT7715:WCT7720 WMP7715:WMP7720 WWL7715:WWL7720 AD7670:AD7672 AD7712:AD7720 AD7729:AD7737 JZ7729:JZ7735 TV7729:TV7735 ADR7729:ADR7735 ANN7729:ANN7735 AXJ7729:AXJ7735 BHF7729:BHF7735 BRB7729:BRB7735 CAX7729:CAX7735 CKT7729:CKT7735 CUP7729:CUP7735 DEL7729:DEL7735 DOH7729:DOH7735 DYD7729:DYD7735 EHZ7729:EHZ7735 ERV7729:ERV7735 FBR7729:FBR7735 FLN7729:FLN7735 FVJ7729:FVJ7735 GFF7729:GFF7735 GPB7729:GPB7735 GYX7729:GYX7735 HIT7729:HIT7735 HSP7729:HSP7735 ICL7729:ICL7735 IMH7729:IMH7735 IWD7729:IWD7735 JFZ7729:JFZ7735 JPV7729:JPV7735 JZR7729:JZR7735 KJN7729:KJN7735 KTJ7729:KTJ7735 LDF7729:LDF7735 LNB7729:LNB7735 LWX7729:LWX7735 MGT7729:MGT7735 MQP7729:MQP7735 NAL7729:NAL7735 NKH7729:NKH7735 NUD7729:NUD7735 ODZ7729:ODZ7735 ONV7729:ONV7735 OXR7729:OXR7735 PHN7729:PHN7735 PRJ7729:PRJ7735 QBF7729:QBF7735 QLB7729:QLB7735 QUX7729:QUX7735 RET7729:RET7735 ROP7729:ROP7735 RYL7729:RYL7735 SIH7729:SIH7735 SSD7729:SSD7735 TBZ7729:TBZ7735 TLV7729:TLV7735 TVR7729:TVR7735 UFN7729:UFN7735 UPJ7729:UPJ7735 UZF7729:UZF7735 VJB7729:VJB7735 VSX7729:VSX7735 WCT7729:WCT7735 WMP7729:WMP7735 WWL7729:WWL7735 JZ7931:JZ7933 TV7931:TV7933 ADR7931:ADR7933 ANN7931:ANN7933 AXJ7931:AXJ7933 BHF7931:BHF7933 BRB7931:BRB7933 CAX7931:CAX7933 CKT7931:CKT7933 CUP7931:CUP7933 DEL7931:DEL7933 DOH7931:DOH7933 DYD7931:DYD7933 EHZ7931:EHZ7933 ERV7931:ERV7933 FBR7931:FBR7933 FLN7931:FLN7933 FVJ7931:FVJ7933 GFF7931:GFF7933 GPB7931:GPB7933 GYX7931:GYX7933 HIT7931:HIT7933 HSP7931:HSP7933 ICL7931:ICL7933 IMH7931:IMH7933 IWD7931:IWD7933 JFZ7931:JFZ7933 JPV7931:JPV7933 JZR7931:JZR7933 KJN7931:KJN7933 KTJ7931:KTJ7933 LDF7931:LDF7933 LNB7931:LNB7933 LWX7931:LWX7933 MGT7931:MGT7933 MQP7931:MQP7933 NAL7931:NAL7933 NKH7931:NKH7933 NUD7931:NUD7933 ODZ7931:ODZ7933 ONV7931:ONV7933 OXR7931:OXR7933 PHN7931:PHN7933 PRJ7931:PRJ7933 QBF7931:QBF7933 QLB7931:QLB7933 QUX7931:QUX7933 RET7931:RET7933 ROP7931:ROP7933 RYL7931:RYL7933 SIH7931:SIH7933 SSD7931:SSD7933 TBZ7931:TBZ7933 TLV7931:TLV7933 TVR7931:TVR7933 UFN7931:UFN7933 UPJ7931:UPJ7933 UZF7931:UZF7933 VJB7931:VJB7933 VSX7931:VSX7933 WCT7931:WCT7933 JZ8148 TV8148 ADR8148 ANN8148 AXJ8148 BHF8148 BRB8148 CAX8148 CKT8148 CUP8148 DEL8148 DOH8148 DYD8148 EHZ8148 ERV8148 FBR8148 FLN8148 FVJ8148 GFF8148 GPB8148 GYX8148 HIT8148 HSP8148 ICL8148 IMH8148 IWD8148 JFZ8148 JPV8148 JZR8148 KJN8148 KTJ8148 LDF8148 LNB8148 LWX8148 MGT8148 MQP8148 NAL8148 NKH8148 NUD8148 ODZ8148 ONV8148 OXR8148 PHN8148 PRJ8148 QBF8148 QLB8148 QUX8148 RET8148 ROP8148 RYL8148 SIH8148 SSD8148 TBZ8148 TLV8148 TVR8148 UFN8148 UPJ8148 UZF8148 VJB8148 VSX8148 WCT8148 WMP8148 AD1088 WWL8148 KJN7984:KJN7985 KTJ7984:KTJ7985 LDF7984:LDF7985 LNB7984:LNB7985 LWX7984:LWX7985 MGT7984:MGT7985 MQP7984:MQP7985 NAL7984:NAL7985 NKH7984:NKH7985 NUD7984:NUD7985 ODZ7984:ODZ7985 ONV7984:ONV7985 OXR7984:OXR7985 PHN7984:PHN7985 PRJ7984:PRJ7985 QBF7984:QBF7985 QLB7984:QLB7985 QUX7984:QUX7985 RET7984:RET7985 ROP7984:ROP7985 RYL7984:RYL7985 SIH7984:SIH7985 SSD7984:SSD7985 TBZ7984:TBZ7985 TLV7984:TLV7985 TVR7984:TVR7985 UFN7984:UFN7985 UPJ7984:UPJ7985 UZF7984:UZF7985 VJB7984:VJB7985 VSX7984:VSX7985 WCT7984:WCT7985 WMP7984:WMP7985 WWL7984:WWL7985 JZ7990:JZ7993 TV7990:TV7993 ADR7990:ADR7993 ANN7990:ANN7993 AXJ7990:AXJ7993 BHF7990:BHF7993 BRB7990:BRB7993 CAX7990:CAX7993 CKT7990:CKT7993 CUP7990:CUP7993 DEL7990:DEL7993 DOH7990:DOH7993 DYD7990:DYD7993 EHZ7990:EHZ7993 ERV7990:ERV7993 FBR7990:FBR7993 FLN7990:FLN7993 FVJ7990:FVJ7993 GFF7990:GFF7993 GPB7990:GPB7993 GYX7990:GYX7993 HIT7990:HIT7993 HSP7990:HSP7993 ICL7990:ICL7993 IMH7990:IMH7993 IWD7990:IWD7993 JFZ7990:JFZ7993 JPV7990:JPV7993 JZR7990:JZR7993 KJN7990:KJN7993 KTJ7990:KTJ7993 LDF7990:LDF7993 LNB7990:LNB7993 LWX7990:LWX7993 MGT7990:MGT7993 MQP7990:MQP7993 NAL7990:NAL7993 NKH7990:NKH7993 NUD7990:NUD7993 ODZ7990:ODZ7993 ONV7990:ONV7993 OXR7990:OXR7993 PHN7990:PHN7993 PRJ7990:PRJ7993 QBF7990:QBF7993 QLB7990:QLB7993 QUX7990:QUX7993 RET7990:RET7993 ROP7990:ROP7993 RYL7990:RYL7993 SIH7990:SIH7993 SSD7990:SSD7993 TBZ7990:TBZ7993 TLV7990:TLV7993 TVR7990:TVR7993 UFN7990:UFN7993 UPJ7990:UPJ7993 UZF7990:UZF7993 VJB7990:VJB7993 VSX7990:VSX7993 WCT7990:WCT7993 WMP7990:WMP7993 AD8128 JZ8128 TV8128 ADR8128 ANN8128 AXJ8128 BHF8128 BRB8128 CAX8128 CKT8128 CUP8128 DEL8128 DOH8128 DYD8128 EHZ8128 ERV8128 FBR8128 FLN8128 FVJ8128 GFF8128 GPB8128 GYX8128 HIT8128 HSP8128 ICL8128 IMH8128 IWD8128 JFZ8128 JPV8128 KTJ7958:KTJ7961 LDF7958:LDF7961 LNB7958:LNB7961 LWX7958:LWX7961 MGT7958:MGT7961 MQP7958:MQP7961 NAL7958:NAL7961 NKH7958:NKH7961 NUD7958:NUD7961 ODZ7958:ODZ7961 ONV7958:ONV7961 OXR7958:OXR7961 PHN7958:PHN7961 PRJ7958:PRJ7961 QBF7958:QBF7961 QLB7958:QLB7961 QUX7958:QUX7961 RET7958:RET7961 ROP7958:ROP7961 RYL7958:RYL7961 SIH7958:SIH7961 SSD7958:SSD7961 TBZ7958:TBZ7961 TLV7958:TLV7961 TVR7958:TVR7961 UFN7958:UFN7961 UPJ7958:UPJ7961 UZF7958:UZF7961 VJB7958:VJB7961 VSX7958:VSX7961 WCT7958:WCT7961 WMP7958:WMP7961 WWL7958:WWL7961 AD7963:AD7970 JZ7963:JZ7970 TV7963:TV7970 ADR7963:ADR7970 ANN7963:ANN7970 AXJ7963:AXJ7970 BHF7963:BHF7970 BRB7963:BRB7970 CAX7963:CAX7970 CKT7963:CKT7970 CUP7963:CUP7970 DEL7963:DEL7970 DOH7963:DOH7970 DYD7963:DYD7970 EHZ7963:EHZ7970 ERV7963:ERV7970 FBR7963:FBR7970 FLN7963:FLN7970 FVJ7963:FVJ7970 GFF7963:GFF7970 GPB7963:GPB7970 GYX7963:GYX7970 HIT7963:HIT7970 HSP7963:HSP7970 ICL7963:ICL7970 IMH7963:IMH7970 IWD7963:IWD7970 JFZ7963:JFZ7970 JPV7963:JPV7970 JZR7963:JZR7970 KJN7963:KJN7970 KTJ7963:KTJ7970 LDF7963:LDF7970 LNB7963:LNB7970 LWX7963:LWX7970 MGT7963:MGT7970 MQP7963:MQP7970 NAL7963:NAL7970 NKH7963:NKH7970 NUD7963:NUD7970 ODZ7963:ODZ7970 ONV7963:ONV7970 OXR7963:OXR7970 PHN7963:PHN7970 PRJ7963:PRJ7970 QBF7963:QBF7970 QLB7963:QLB7970 QUX7963:QUX7970 RET7963:RET7970 ROP7963:ROP7970 RYL7963:RYL7970 SIH7963:SIH7970 SSD7963:SSD7970 TBZ7963:TBZ7970 TLV7963:TLV7970 TVR7963:TVR7970 UFN7963:UFN7970 UPJ7963:UPJ7970 UZF7963:UZF7970 VJB7963:VJB7970 VSX7963:VSX7970 WCT7963:WCT7970 WMP7963:WMP7970 WWL7963:WWL7970 AD7979:AD7981 AD7984:AD7993 JZ7984:JZ7985 TV7984:TV7985 ADR7984:ADR7985 ANN7984:ANN7985 AXJ7984:AXJ7985 BHF7984:BHF7985 BRB7984:BRB7985 CAX7984:CAX7985 CKT7984:CKT7985 CUP7984:CUP7985 DEL7984:DEL7985 DOH7984:DOH7985 DYD7984:DYD7985 EHZ7984:EHZ7985 ERV7984:ERV7985 FBR7984:FBR7985 FLN7984:FLN7985 FVJ7984:FVJ7985 GFF7984:GFF7985 GPB7984:GPB7985 GYX7984:GYX7985 HIT7984:HIT7985 HSP7984:HSP7985 ICL7984:ICL7985 IMH7984:IMH7985 IWD7984:IWD7985 JFZ7984:JFZ7985 JPV7984:JPV7985 BRB8133:BRB8134 CAX8133:CAX8134 CKT8133:CKT8134 CUP8133:CUP8134 DEL8133:DEL8134 DOH8133:DOH8134 DYD8133:DYD8134 EHZ8133:EHZ8134 ERV8133:ERV8134 FBR8133:FBR8134 FLN8133:FLN8134 FVJ8133:FVJ8134 GFF8133:GFF8134 GPB8133:GPB8134 GYX8133:GYX8134 HIT8133:HIT8134 HSP8133:HSP8134 ICL8133:ICL8134 IMH8133:IMH8134 IWD8133:IWD8134 JFZ8133:JFZ8134 JPV8133:JPV8134 JZR8133:JZR8134 KJN8133:KJN8134 KTJ8133:KTJ8134 LDF8133:LDF8134 LNB8133:LNB8134 LWX8133:LWX8134 MGT8133:MGT8134 MQP8133:MQP8134 NAL8133:NAL8134 NKH8133:NKH8134 NUD8133:NUD8134 ODZ8133:ODZ8134 ONV8133:ONV8134 OXR8133:OXR8134 PHN8133:PHN8134 PRJ8133:PRJ8134 QBF8133:QBF8134 QLB8133:QLB8134 QUX8133:QUX8134 RET8133:RET8134 ROP8133:ROP8134 RYL8133:RYL8134 SIH8133:SIH8134 SSD8133:SSD8134 TBZ8133:TBZ8134 TLV8133:TLV8134 TVR8133:TVR8134 UFN8133:UFN8134 UPJ8133:UPJ8134 UZF8133:UZF8134 VJB8133:VJB8134 VSX8133:VSX8134 WCT8133:WCT8134 WMP8133:WMP8134 AD8137:AD8139 AD1093 AD1097 AD1120:AD1122 AD1124:AD1128 AD7589:AD7599 JZ7239:JZ7242 AD5838 AD5843:AD5858 AD5783 AC5912 JZ5877:JZ5927 TV5877:TV5927 ADR5877:ADR5927 ANN5877:ANN5927 AXJ5877:AXJ5927 BHF5877:BHF5927 BRB5877:BRB5927 CAX5877:CAX5927 CKT5877:CKT5927 CUP5877:CUP5927 DEL5877:DEL5927 DOH5877:DOH5927 DYD5877:DYD5927 EHZ5877:EHZ5927 ERV5877:ERV5927 FBR5877:FBR5927 FLN5877:FLN5927 FVJ5877:FVJ5927 GFF5877:GFF5927 GPB5877:GPB5927 GYX5877:GYX5927 HIT5877:HIT5927 HSP5877:HSP5927 ICL5877:ICL5927 IMH5877:IMH5927 IWD5877:IWD5927 JFZ5877:JFZ5927 JPV5877:JPV5927 JZR5877:JZR5927 KJN5877:KJN5927 KTJ5877:KTJ5927 LDF5877:LDF5927 LNB5877:LNB5927 LWX5877:LWX5927 MGT5877:MGT5927 MQP5877:MQP5927 NAL5877:NAL5927 NKH5877:NKH5927 NUD5877:NUD5927 ODZ5877:ODZ5927 ONV5877:ONV5927 OXR5877:OXR5927 PHN5877:PHN5927 PRJ5877:PRJ5927 QBF5877:QBF5927 QLB5877:QLB5927 QUX5877:QUX5927 RET5877:RET5927 ROP5877:ROP5927 RYL5877:RYL5927 SIH5877:SIH5927 SSD5877:SSD5927 TBZ5877:TBZ5927 TLV5877:TLV5927 TVR5877:TVR5927 UFN5877:UFN5927 UPJ5877:UPJ5927 UZF5877:UZF5927 VJB5877:VJB5927 VSX5877:VSX5927 WCT5877:WCT5927 WMP5877:WMP5927 WWL5877:WWL5927 AD6043:AD6044 JZ6043:JZ6044 TV6043:TV6044 ADR6043:ADR6044 ANN6043:ANN6044 AXJ6043:AXJ6044 BHF6043:BHF6044 BRB6043:BRB6044 CAX6043:CAX6044 CKT6043:CKT6044 CUP6043:CUP6044 DEL6043:DEL6044 DOH6043:DOH6044 DYD6043:DYD6044 EHZ6043:EHZ6044 ERV6043:ERV6044 FBR6043:FBR6044 FLN6043:FLN6044 FVJ6043:FVJ6044 GFF6043:GFF6044 GPB6043:GPB6044 GYX6043:GYX6044 HIT6043:HIT6044 HSP6043:HSP6044 ICL6043:ICL6044 IMH6043:IMH6044 IWD6043:IWD6044 JFZ6043:JFZ6044 JPV6043:JPV6044 JZR6043:JZR6044 KJN6043:KJN6044 KTJ6043:KTJ6044 LDF6043:LDF6044 LNB6043:LNB6044 LWX6043:LWX6044 MGT6043:MGT6044 MQP6043:MQP6044 NAL6043:NAL6044 NKH6043:NKH6044 NUD6043:NUD6044 ODZ6043:ODZ6044 ONV6043:ONV6044 OXR6043:OXR6044 PHN6043:PHN6044 PRJ6043:PRJ6044 QBF6043:QBF6044 QLB6043:QLB6044 QUX6043:QUX6044 RET6043:RET6044 ROP6043:ROP6044 RYL6043:RYL6044 SIH6043:SIH6044 SSD6043:SSD6044 TBZ6043:TBZ6044 TLV6043:TLV6044 TVR6043:TVR6044 UFN6043:UFN6044 UPJ6043:UPJ6044 UZF6043:UZF6044 VJB6043:VJB6044 VSX6043:VSX6044 WCT6043:WCT6044 WMP6043:WMP6044 WWL6043:WWL6044 AD6069:AD6071 JZ6069:JZ6071 TV6069:TV6071 ADR6069:ADR6071 ANN6069:ANN6071 AXJ6069:AXJ6071 BHF6069:BHF6071 BRB6069:BRB6071 CAX6069:CAX6071 CKT6069:CKT6071 CUP6069:CUP6071 DEL6069:DEL6071 DOH6069:DOH6071 DYD6069:DYD6071 EHZ6069:EHZ6071 ERV6069:ERV6071 FBR6069:FBR6071 FLN6069:FLN6071 FVJ6069:FVJ6071 GFF6069:GFF6071 GPB6069:GPB6071 GYX6069:GYX6071 HIT6069:HIT6071 HSP6069:HSP6071 ICL6069:ICL6071 IMH6069:IMH6071 IWD6069:IWD6071 JFZ6069:JFZ6071 JPV6069:JPV6071 JZR6069:JZR6071 KJN6069:KJN6071 KTJ6069:KTJ6071 LDF6069:LDF6071 LNB6069:LNB6071 LWX6069:LWX6071 MGT6069:MGT6071 MQP6069:MQP6071 NAL6069:NAL6071 NKH6069:NKH6071 NUD6069:NUD6071 ODZ6069:ODZ6071 ONV6069:ONV6071 OXR6069:OXR6071 PHN6069:PHN6071 PRJ6069:PRJ6071 QBF6069:QBF6071 QLB6069:QLB6071 QUX6069:QUX6071 RET6069:RET6071 ROP6069:ROP6071 RYL6069:RYL6071 SIH6069:SIH6071 SSD6069:SSD6071 TBZ6069:TBZ6071 TLV6069:TLV6071 TVR6069:TVR6071 UFN6069:UFN6071 UPJ6069:UPJ6071 UZF6069:UZF6071 VJB6069:VJB6071 VSX6069:VSX6071 WCT6069:WCT6071 WMP6069:WMP6071 WWL6069:WWL6071 AD7145:AD7146 AD7156:AD7161 JZ7156:JZ7161 TV7156:TV7161 ADR7156:ADR7161 ANN7156:ANN7161 AXJ7156:AXJ7161 BHF7156:BHF7161 BRB7156:BRB7161 CAX7156:CAX7161 CKT7156:CKT7161 CUP7156:CUP7161 DEL7156:DEL7161 DOH7156:DOH7161 DYD7156:DYD7161 EHZ7156:EHZ7161 ERV7156:ERV7161 FBR7156:FBR7161 FLN7156:FLN7161 FVJ7156:FVJ7161 GFF7156:GFF7161 GPB7156:GPB7161 GYX7156:GYX7161 HIT7156:HIT7161 HSP7156:HSP7161 ICL7156:ICL7161 IMH7156:IMH7161 IWD7156:IWD7161 JFZ7156:JFZ7161 JPV7156:JPV7161 JZR7156:JZR7161 KJN7156:KJN7161 KTJ7156:KTJ7161 LDF7156:LDF7161 LNB7156:LNB7161 LWX7156:LWX7161 MGT7156:MGT7161 MQP7156:MQP7161 NAL7156:NAL7161 NKH7156:NKH7161 NUD7156:NUD7161 ODZ7156:ODZ7161 ONV7156:ONV7161 OXR7156:OXR7161 PHN7156:PHN7161 PRJ7156:PRJ7161 QBF7156:QBF7161 QLB7156:QLB7161 QUX7156:QUX7161 RET7156:RET7161 ROP7156:ROP7161 RYL7156:RYL7161 SIH7156:SIH7161 SSD7156:SSD7161 TBZ7156:TBZ7161 TLV7156:TLV7161 TVR7156:TVR7161 UFN7156:UFN7161 UPJ7156:UPJ7161 UZF7156:UZF7161 VJB7156:VJB7161 VSX7156:VSX7161 WCT7156:WCT7161 WMP7156:WMP7161 WWL7156:WWL7161 AD7186 JZ7186 TV7186 ADR7186 ANN7186 AXJ7186 BHF7186 BRB7186 CAX7186 CKT7186 CUP7186 DEL7186 DOH7186 DYD7186 EHZ7186 ERV7186 FBR7186 FLN7186 FVJ7186 GFF7186 GPB7186 GYX7186 HIT7186 HSP7186 ICL7186 IMH7186 IWD7186 JFZ7186 JPV7186 JZR7186 KJN7186 KTJ7186 LDF7186 LNB7186 LWX7186 MGT7186 MQP7186 NAL7186 NKH7186 NUD7186 ODZ7186 ONV7186 OXR7186 PHN7186 PRJ7186 QBF7186 QLB7186 QUX7186 RET7186 ROP7186 RYL7186 SIH7186 SSD7186 TBZ7186 TLV7186 TVR7186 UFN7186 UPJ7186 UZF7186 VJB7186 VSX7186 WCT7186 WMP7186 WWL7186 AD7191 AD7193:AD7194 JZ7193:JZ7194 TV7193:TV7194 ADR7193:ADR7194 ANN7193:ANN7194 AXJ7193:AXJ7194 BHF7193:BHF7194 BRB7193:BRB7194 CAX7193:CAX7194 CKT7193:CKT7194 CUP7193:CUP7194 DEL7193:DEL7194 DOH7193:DOH7194 DYD7193:DYD7194 EHZ7193:EHZ7194 ERV7193:ERV7194 FBR7193:FBR7194 FLN7193:FLN7194 FVJ7193:FVJ7194 GFF7193:GFF7194 GPB7193:GPB7194 GYX7193:GYX7194 HIT7193:HIT7194 HSP7193:HSP7194 ICL7193:ICL7194 IMH7193:IMH7194 IWD7193:IWD7194 JFZ7193:JFZ7194 JPV7193:JPV7194 JZR7193:JZR7194 KJN7193:KJN7194 KTJ7193:KTJ7194 LDF7193:LDF7194 LNB7193:LNB7194 LWX7193:LWX7194 MGT7193:MGT7194 MQP7193:MQP7194 NAL7193:NAL7194 NKH7193:NKH7194 NUD7193:NUD7194 ODZ7193:ODZ7194 ONV7193:ONV7194 OXR7193:OXR7194 PHN7193:PHN7194 PRJ7193:PRJ7194 QBF7193:QBF7194 QLB7193:QLB7194 QUX7193:QUX7194 RET7193:RET7194 ROP7193:ROP7194 RYL7193:RYL7194 SIH7193:SIH7194 SSD7193:SSD7194 TBZ7193:TBZ7194 TLV7193:TLV7194 TVR7193:TVR7194 UFN7193:UFN7194 UPJ7193:UPJ7194 UZF7193:UZF7194 VJB7193:VJB7194 VSX7193:VSX7194 WCT7193:WCT7194 WMP7193:WMP7194 WWL7193:WWL7194 AD7201:AD7205 JZ7201:JZ7205 TV7201:TV7205 ADR7201:ADR7205 ANN7201:ANN7205 AXJ7201:AXJ7205 BHF7201:BHF7205 BRB7201:BRB7205 CAX7201:CAX7205 CKT7201:CKT7205 CUP7201:CUP7205 DEL7201:DEL7205 DOH7201:DOH7205 DYD7201:DYD7205 EHZ7201:EHZ7205 ERV7201:ERV7205 FBR7201:FBR7205 FLN7201:FLN7205 FVJ7201:FVJ7205 GFF7201:GFF7205 GPB7201:GPB7205 GYX7201:GYX7205 HIT7201:HIT7205 HSP7201:HSP7205 ICL7201:ICL7205 IMH7201:IMH7205 IWD7201:IWD7205 JFZ7201:JFZ7205 JPV7201:JPV7205 JZR7201:JZR7205 KJN7201:KJN7205 KTJ7201:KTJ7205 LDF7201:LDF7205 LNB7201:LNB7205 LWX7201:LWX7205 MGT7201:MGT7205 MQP7201:MQP7205 NAL7201:NAL7205 NKH7201:NKH7205 NUD7201:NUD7205 ODZ7201:ODZ7205 ONV7201:ONV7205 OXR7201:OXR7205 PHN7201:PHN7205 PRJ7201:PRJ7205 QBF7201:QBF7205 QLB7201:QLB7205 QUX7201:QUX7205 RET7201:RET7205 ROP7201:ROP7205 RYL7201:RYL7205 SIH7201:SIH7205 SSD7201:SSD7205 TBZ7201:TBZ7205 TLV7201:TLV7205 TVR7201:TVR7205 UFN7201:UFN7205 UPJ7201:UPJ7205 UZF7201:UZF7205 VJB7201:VJB7205 VSX7201:VSX7205 WCT7201:WCT7205 WMP7201:WMP7205 WWL7201:WWL7205 AD7223:AD7226 TV7239:TV7242 ADR7239:ADR7242 ANN7239:ANN7242 AXJ7239:AXJ7242 BHF7239:BHF7242 BRB7239:BRB7242 CAX7239:CAX7242 CKT7239:CKT7242 CUP7239:CUP7242 DEL7239:DEL7242 DOH7239:DOH7242 DYD7239:DYD7242 EHZ7239:EHZ7242 ERV7239:ERV7242 FBR7239:FBR7242 FLN7239:FLN7242 FVJ7239:FVJ7242 GFF7239:GFF7242 GPB7239:GPB7242 GYX7239:GYX7242 HIT7239:HIT7242 HSP7239:HSP7242 ICL7239:ICL7242 IMH7239:IMH7242 IWD7239:IWD7242 JFZ7239:JFZ7242 JPV7239:JPV7242 JZR7239:JZR7242 KJN7239:KJN7242 KTJ7239:KTJ7242 LDF7239:LDF7242 LNB7239:LNB7242 LWX7239:LWX7242 MGT7239:MGT7242 MQP7239:MQP7242 NAL7239:NAL7242 NKH7239:NKH7242 NUD7239:NUD7242 ODZ7239:ODZ7242 ONV7239:ONV7242 OXR7239:OXR7242 PHN7239:PHN7242 PRJ7239:PRJ7242 QBF7239:QBF7242 QLB7239:QLB7242 QUX7239:QUX7242 RET7239:RET7242 ROP7239:ROP7242 RYL7239:RYL7242 SIH7239:SIH7242 SSD7239:SSD7242 TBZ7239:TBZ7242 TLV7239:TLV7242 TVR7239:TVR7242 UFN7239:UFN7242 UPJ7239:UPJ7242 UZF7239:UZF7242 VJB7239:VJB7242 VSX7239:VSX7242 WCT7239:WCT7242 WMP7239:WMP7242 WWL7239:WWL7242 WWL7633:WWL7637 AD5807:AD5830 AD5776 AD7579:AD7587 LDF7906:LDF7909 JZ7654 TV7654 ADR7654 ANN7654 AXJ7654 BHF7654 BRB7654 CAX7654 CKT7654 CUP7654 DEL7654 DOH7654 DYD7654 EHZ7654 ERV7654 FBR7654 FLN7654 FVJ7654 GFF7654 GPB7654 GYX7654 HIT7654 HSP7654 ICL7654 IMH7654 IWD7654 JFZ7654 JPV7654 JZR7654 KJN7654 KTJ7654 LDF7654 LNB7654 LWX7654 MGT7654 MQP7654 NAL7654 NKH7654 NUD7654 ODZ7654 ONV7654 OXR7654 PHN7654 PRJ7654 QBF7654 QLB7654 QUX7654 RET7654 ROP7654 RYL7654 SIH7654 SSD7654 TBZ7654 TLV7654 TVR7654 UFN7654 UPJ7654 UZF7654 VJB7654 VSX7654 WCT7654 WMP7654 WWL7654 AD7285:AD7291 JZ7286:JZ7291 TV7286:TV7291 ADR7286:ADR7291 ANN7286:ANN7291 AXJ7286:AXJ7291 BHF7286:BHF7291 BRB7286:BRB7291 CAX7286:CAX7291 CKT7286:CKT7291 CUP7286:CUP7291 DEL7286:DEL7291 DOH7286:DOH7291 DYD7286:DYD7291 EHZ7286:EHZ7291 ERV7286:ERV7291 FBR7286:FBR7291 FLN7286:FLN7291 FVJ7286:FVJ7291 GFF7286:GFF7291 GPB7286:GPB7291 GYX7286:GYX7291 HIT7286:HIT7291 HSP7286:HSP7291 ICL7286:ICL7291 IMH7286:IMH7291 IWD7286:IWD7291 JFZ7286:JFZ7291 JPV7286:JPV7291 JZR7286:JZR7291 KJN7286:KJN7291 KTJ7286:KTJ7291 LDF7286:LDF7291 LNB7286:LNB7291 LWX7286:LWX7291 MGT7286:MGT7291 MQP7286:MQP7291 NAL7286:NAL7291 NKH7286:NKH7291 NUD7286:NUD7291 ODZ7286:ODZ7291 ONV7286:ONV7291 OXR7286:OXR7291 PHN7286:PHN7291 PRJ7286:PRJ7291 QBF7286:QBF7291 QLB7286:QLB7291 QUX7286:QUX7291 RET7286:RET7291 ROP7286:ROP7291 RYL7286:RYL7291 SIH7286:SIH7291 SSD7286:SSD7291 TBZ7286:TBZ7291 TLV7286:TLV7291 TVR7286:TVR7291 UFN7286:UFN7291 UPJ7286:UPJ7291 UZF7286:UZF7291 VJB7286:VJB7291 VSX7286:VSX7291 WCT7286:WCT7291 WMP7286:WMP7291 WWL7286:WWL7291 AD4557:AD4575 JZ7302:JZ7303 TV7302:TV7303 ADR7302:ADR7303 ANN7302:ANN7303 AXJ7302:AXJ7303 BHF7302:BHF7303 BRB7302:BRB7303 CAX7302:CAX7303 CKT7302:CKT7303 CUP7302:CUP7303 DEL7302:DEL7303 DOH7302:DOH7303 DYD7302:DYD7303 EHZ7302:EHZ7303 ERV7302:ERV7303 FBR7302:FBR7303 FLN7302:FLN7303 FVJ7302:FVJ7303 GFF7302:GFF7303 GPB7302:GPB7303 GYX7302:GYX7303 HIT7302:HIT7303 HSP7302:HSP7303 ICL7302:ICL7303 IMH7302:IMH7303 IWD7302:IWD7303 JFZ7302:JFZ7303 JPV7302:JPV7303 JZR7302:JZR7303 KJN7302:KJN7303 KTJ7302:KTJ7303 LDF7302:LDF7303 LNB7302:LNB7303 LWX7302:LWX7303 MGT7302:MGT7303 MQP7302:MQP7303 NAL7302:NAL7303 NKH7302:NKH7303 NUD7302:NUD7303 ODZ7302:ODZ7303 ONV7302:ONV7303 OXR7302:OXR7303 PHN7302:PHN7303 PRJ7302:PRJ7303 QBF7302:QBF7303 QLB7302:QLB7303 QUX7302:QUX7303 RET7302:RET7303 ROP7302:ROP7303 RYL7302:RYL7303 SIH7302:SIH7303 SSD7302:SSD7303 TBZ7302:TBZ7303 TLV7302:TLV7303 TVR7302:TVR7303 UFN7302:UFN7303 UPJ7302:UPJ7303 UZF7302:UZF7303 VJB7302:VJB7303 VSX7302:VSX7303 WCT7302:WCT7303 WMP7302:WMP7303 WWL7302:WWL7303 AD7310 AD7312:AD7313 JZ7312:JZ7313 TV7312:TV7313 ADR7312:ADR7313 ANN7312:ANN7313 AXJ7312:AXJ7313 BHF7312:BHF7313 BRB7312:BRB7313 CAX7312:CAX7313 CKT7312:CKT7313 CUP7312:CUP7313 DEL7312:DEL7313 DOH7312:DOH7313 DYD7312:DYD7313 EHZ7312:EHZ7313 ERV7312:ERV7313 FBR7312:FBR7313 FLN7312:FLN7313 FVJ7312:FVJ7313 GFF7312:GFF7313 GPB7312:GPB7313 GYX7312:GYX7313 HIT7312:HIT7313 HSP7312:HSP7313 ICL7312:ICL7313 IMH7312:IMH7313 IWD7312:IWD7313 JFZ7312:JFZ7313 JPV7312:JPV7313 JZR7312:JZR7313 KJN7312:KJN7313 KTJ7312:KTJ7313 LDF7312:LDF7313 LNB7312:LNB7313 LWX7312:LWX7313 MGT7312:MGT7313 MQP7312:MQP7313 NAL7312:NAL7313 NKH7312:NKH7313 NUD7312:NUD7313 ODZ7312:ODZ7313 ONV7312:ONV7313 OXR7312:OXR7313 PHN7312:PHN7313 PRJ7312:PRJ7313 QBF7312:QBF7313 QLB7312:QLB7313 QUX7312:QUX7313 RET7312:RET7313 ROP7312:ROP7313 RYL7312:RYL7313 SIH7312:SIH7313 SSD7312:SSD7313 TBZ7312:TBZ7313 TLV7312:TLV7313 TVR7312:TVR7313 UFN7312:UFN7313 UPJ7312:UPJ7313 UZF7312:UZF7313 VJB7312:VJB7313 VSX7312:VSX7313 WCT7312:WCT7313 WMP7312:WMP7313 WWL7312:WWL7313 AD7573:AD7577 JZ7323:JZ7325 TV7323:TV7325 ADR7323:ADR7325 ANN7323:ANN7325 AXJ7323:AXJ7325 BHF7323:BHF7325 BRB7323:BRB7325 CAX7323:CAX7325 CKT7323:CKT7325 CUP7323:CUP7325 DEL7323:DEL7325 DOH7323:DOH7325 DYD7323:DYD7325 EHZ7323:EHZ7325 ERV7323:ERV7325 FBR7323:FBR7325 FLN7323:FLN7325 FVJ7323:FVJ7325 GFF7323:GFF7325 GPB7323:GPB7325 GYX7323:GYX7325 HIT7323:HIT7325 HSP7323:HSP7325 ICL7323:ICL7325 IMH7323:IMH7325 IWD7323:IWD7325 JFZ7323:JFZ7325 JPV7323:JPV7325 JZR7323:JZR7325 KJN7323:KJN7325 KTJ7323:KTJ7325 LDF7323:LDF7325 LNB7323:LNB7325 LWX7323:LWX7325 MGT7323:MGT7325 MQP7323:MQP7325 NAL7323:NAL7325 NKH7323:NKH7325 NUD7323:NUD7325 ODZ7323:ODZ7325 ONV7323:ONV7325 OXR7323:OXR7325 PHN7323:PHN7325 PRJ7323:PRJ7325 QBF7323:QBF7325 QLB7323:QLB7325 QUX7323:QUX7325 RET7323:RET7325 ROP7323:ROP7325 RYL7323:RYL7325 SIH7323:SIH7325 SSD7323:SSD7325 TBZ7323:TBZ7325 TLV7323:TLV7325 TVR7323:TVR7325 UFN7323:UFN7325 UPJ7323:UPJ7325 UZF7323:UZF7325 VJB7323:VJB7325 VSX7323:VSX7325 WCT7323:WCT7325 WMP7323:WMP7325 WWL7323:WWL7325 AD7346 AD7348:AD7355 JZ7349:JZ7355 TV7349:TV7355 ADR7349:ADR7355 ANN7349:ANN7355 AXJ7349:AXJ7355 BHF7349:BHF7355 BRB7349:BRB7355 CAX7349:CAX7355 CKT7349:CKT7355 CUP7349:CUP7355 DEL7349:DEL7355 DOH7349:DOH7355 DYD7349:DYD7355 EHZ7349:EHZ7355 ERV7349:ERV7355 FBR7349:FBR7355 FLN7349:FLN7355 FVJ7349:FVJ7355 GFF7349:GFF7355 GPB7349:GPB7355 GYX7349:GYX7355 HIT7349:HIT7355 HSP7349:HSP7355 ICL7349:ICL7355 IMH7349:IMH7355 IWD7349:IWD7355 JFZ7349:JFZ7355 JPV7349:JPV7355 JZR7349:JZR7355 KJN7349:KJN7355 KTJ7349:KTJ7355 LDF7349:LDF7355 LNB7349:LNB7355 LWX7349:LWX7355 MGT7349:MGT7355 MQP7349:MQP7355 NAL7349:NAL7355 NKH7349:NKH7355 NUD7349:NUD7355 ODZ7349:ODZ7355 ONV7349:ONV7355 OXR7349:OXR7355 PHN7349:PHN7355 PRJ7349:PRJ7355 QBF7349:QBF7355 QLB7349:QLB7355 QUX7349:QUX7355 RET7349:RET7355 ROP7349:ROP7355 RYL7349:RYL7355 SIH7349:SIH7355 SSD7349:SSD7355 TBZ7349:TBZ7355 TLV7349:TLV7355 TVR7349:TVR7355 UFN7349:UFN7355 UPJ7349:UPJ7355 UZF7349:UZF7355 VJB7349:VJB7355 VSX7349:VSX7355 WCT7349:WCT7355 WMP7349:WMP7355 WWL7349:WWL7355 AD7365:AD7374 JZ7369:JZ7374 TV7369:TV7374 ADR7369:ADR7374 ANN7369:ANN7374 AXJ7369:AXJ7374 BHF7369:BHF7374 BRB7369:BRB7374 CAX7369:CAX7374 CKT7369:CKT7374 CUP7369:CUP7374 DEL7369:DEL7374 DOH7369:DOH7374 DYD7369:DYD7374 EHZ7369:EHZ7374 ERV7369:ERV7374 FBR7369:FBR7374 FLN7369:FLN7374 FVJ7369:FVJ7374 GFF7369:GFF7374 GPB7369:GPB7374 GYX7369:GYX7374 HIT7369:HIT7374 HSP7369:HSP7374 ICL7369:ICL7374 IMH7369:IMH7374 IWD7369:IWD7374 JFZ7369:JFZ7374 JPV7369:JPV7374 JZR7369:JZR7374 KJN7369:KJN7374 KTJ7369:KTJ7374 LDF7369:LDF7374 LNB7369:LNB7374 LWX7369:LWX7374 MGT7369:MGT7374 MQP7369:MQP7374 NAL7369:NAL7374 NKH7369:NKH7374 NUD7369:NUD7374 ODZ7369:ODZ7374 ONV7369:ONV7374 OXR7369:OXR7374 PHN7369:PHN7374 PRJ7369:PRJ7374 QBF7369:QBF7374 QLB7369:QLB7374 QUX7369:QUX7374 RET7369:RET7374 ROP7369:ROP7374 RYL7369:RYL7374 SIH7369:SIH7374 SSD7369:SSD7374 TBZ7369:TBZ7374 TLV7369:TLV7374 TVR7369:TVR7374 UFN7369:UFN7374 UPJ7369:UPJ7374 UZF7369:UZF7374 VJB7369:VJB7374 VSX7369:VSX7374 WCT7369:WCT7374 WMP7369:WMP7374 WWL7369:WWL7374 AD7377:AD7380 JZ7377:JZ7380 TV7377:TV7380 ADR7377:ADR7380 ANN7377:ANN7380 AXJ7377:AXJ7380 BHF7377:BHF7380 BRB7377:BRB7380 CAX7377:CAX7380 CKT7377:CKT7380 CUP7377:CUP7380 DEL7377:DEL7380 DOH7377:DOH7380 DYD7377:DYD7380 EHZ7377:EHZ7380 ERV7377:ERV7380 FBR7377:FBR7380 FLN7377:FLN7380 FVJ7377:FVJ7380 GFF7377:GFF7380 GPB7377:GPB7380 GYX7377:GYX7380 HIT7377:HIT7380 HSP7377:HSP7380 ICL7377:ICL7380 IMH7377:IMH7380 IWD7377:IWD7380 JFZ7377:JFZ7380 JPV7377:JPV7380 JZR7377:JZR7380 KJN7377:KJN7380 KTJ7377:KTJ7380 LDF7377:LDF7380 LNB7377:LNB7380 LWX7377:LWX7380 MGT7377:MGT7380 MQP7377:MQP7380 NAL7377:NAL7380 NKH7377:NKH7380 NUD7377:NUD7380 ODZ7377:ODZ7380 ONV7377:ONV7380 OXR7377:OXR7380 PHN7377:PHN7380 PRJ7377:PRJ7380 QBF7377:QBF7380 QLB7377:QLB7380 QUX7377:QUX7380 RET7377:RET7380 ROP7377:ROP7380 RYL7377:RYL7380 SIH7377:SIH7380 SSD7377:SSD7380 TBZ7377:TBZ7380 TLV7377:TLV7380 TVR7377:TVR7380 UFN7377:UFN7380 UPJ7377:UPJ7380 UZF7377:UZF7380 VJB7377:VJB7380 VSX7377:VSX7380 WCT7377:WCT7380 WMP7377:WMP7380 WWL7377:WWL7380 AD7401:AD7404 AD7407:AD7411 AD7413:AD7422 JZ7415:JZ7422 TV7415:TV7422 ADR7415:ADR7422 ANN7415:ANN7422 AXJ7415:AXJ7422 BHF7415:BHF7422 BRB7415:BRB7422 CAX7415:CAX7422 CKT7415:CKT7422 CUP7415:CUP7422 DEL7415:DEL7422 DOH7415:DOH7422 DYD7415:DYD7422 EHZ7415:EHZ7422 ERV7415:ERV7422 FBR7415:FBR7422 FLN7415:FLN7422 FVJ7415:FVJ7422 GFF7415:GFF7422 GPB7415:GPB7422 GYX7415:GYX7422 HIT7415:HIT7422 HSP7415:HSP7422 ICL7415:ICL7422 IMH7415:IMH7422 IWD7415:IWD7422 JFZ7415:JFZ7422 JPV7415:JPV7422 JZR7415:JZR7422 KJN7415:KJN7422 KTJ7415:KTJ7422 LDF7415:LDF7422 LNB7415:LNB7422 LWX7415:LWX7422 MGT7415:MGT7422 MQP7415:MQP7422 NAL7415:NAL7422 NKH7415:NKH7422 NUD7415:NUD7422 ODZ7415:ODZ7422 ONV7415:ONV7422 OXR7415:OXR7422 PHN7415:PHN7422 PRJ7415:PRJ7422 QBF7415:QBF7422 QLB7415:QLB7422 QUX7415:QUX7422 RET7415:RET7422 ROP7415:ROP7422 RYL7415:RYL7422 SIH7415:SIH7422 SSD7415:SSD7422 TBZ7415:TBZ7422 TLV7415:TLV7422 TVR7415:TVR7422 UFN7415:UFN7422 UPJ7415:UPJ7422 UZF7415:UZF7422 VJB7415:VJB7422 VSX7415:VSX7422 WCT7415:WCT7422 WMP7415:WMP7422 WWL7415:WWL7422 AD7441:AD7447 JZ7441:JZ7447 TV7441:TV7447 ADR7441:ADR7447 ANN7441:ANN7447 AXJ7441:AXJ7447 BHF7441:BHF7447 BRB7441:BRB7447 CAX7441:CAX7447 CKT7441:CKT7447 CUP7441:CUP7447 DEL7441:DEL7447 DOH7441:DOH7447 DYD7441:DYD7447 EHZ7441:EHZ7447 ERV7441:ERV7447 FBR7441:FBR7447 FLN7441:FLN7447 FVJ7441:FVJ7447 GFF7441:GFF7447 GPB7441:GPB7447 GYX7441:GYX7447 HIT7441:HIT7447 HSP7441:HSP7447 ICL7441:ICL7447 IMH7441:IMH7447 IWD7441:IWD7447 JFZ7441:JFZ7447 JPV7441:JPV7447 JZR7441:JZR7447 KJN7441:KJN7447 KTJ7441:KTJ7447 LDF7441:LDF7447 LNB7441:LNB7447 LWX7441:LWX7447 MGT7441:MGT7447 MQP7441:MQP7447 NAL7441:NAL7447 NKH7441:NKH7447 NUD7441:NUD7447 ODZ7441:ODZ7447 ONV7441:ONV7447 OXR7441:OXR7447 PHN7441:PHN7447 PRJ7441:PRJ7447 QBF7441:QBF7447 QLB7441:QLB7447 QUX7441:QUX7447 RET7441:RET7447 ROP7441:ROP7447 RYL7441:RYL7447 SIH7441:SIH7447 SSD7441:SSD7447 TBZ7441:TBZ7447 TLV7441:TLV7447 TVR7441:TVR7447 UFN7441:UFN7447 UPJ7441:UPJ7447 UZF7441:UZF7447 VJB7441:VJB7447 VSX7441:VSX7447 WCT7441:WCT7447 WMP7441:WMP7447 WWL7441:WWL7447 AD7457:AD7459 AD7470 JZ7473:JZ7477 TV7473:TV7477 ADR7473:ADR7477 ANN7473:ANN7477 AXJ7473:AXJ7477 BHF7473:BHF7477 BRB7473:BRB7477 CAX7473:CAX7477 CKT7473:CKT7477 CUP7473:CUP7477 DEL7473:DEL7477 DOH7473:DOH7477 DYD7473:DYD7477 EHZ7473:EHZ7477 ERV7473:ERV7477 FBR7473:FBR7477 FLN7473:FLN7477 FVJ7473:FVJ7477 GFF7473:GFF7477 GPB7473:GPB7477 GYX7473:GYX7477 HIT7473:HIT7477 HSP7473:HSP7477 ICL7473:ICL7477 IMH7473:IMH7477 IWD7473:IWD7477 JFZ7473:JFZ7477 JPV7473:JPV7477 JZR7473:JZR7477 KJN7473:KJN7477 KTJ7473:KTJ7477 LDF7473:LDF7477 LNB7473:LNB7477 LWX7473:LWX7477 MGT7473:MGT7477 MQP7473:MQP7477 NAL7473:NAL7477 NKH7473:NKH7477 NUD7473:NUD7477 ODZ7473:ODZ7477 ONV7473:ONV7477 OXR7473:OXR7477 PHN7473:PHN7477 PRJ7473:PRJ7477 QBF7473:QBF7477 QLB7473:QLB7477 QUX7473:QUX7477 RET7473:RET7477 ROP7473:ROP7477 RYL7473:RYL7477 SIH7473:SIH7477 SSD7473:SSD7477 TBZ7473:TBZ7477 TLV7473:TLV7477 TVR7473:TVR7477 UFN7473:UFN7477 UPJ7473:UPJ7477 UZF7473:UZF7477 VJB7473:VJB7477 VSX7473:VSX7477 WCT7473:WCT7477 WMP7473:WMP7477 WWL7473:WWL7477 AD7473:AD7477 AD7481:AD7527 JZ7524:JZ7527 TV7524:TV7527 ADR7524:ADR7527 ANN7524:ANN7527 AXJ7524:AXJ7527 BHF7524:BHF7527 BRB7524:BRB7527 CAX7524:CAX7527 CKT7524:CKT7527 CUP7524:CUP7527 DEL7524:DEL7527 DOH7524:DOH7527 DYD7524:DYD7527 EHZ7524:EHZ7527 ERV7524:ERV7527 FBR7524:FBR7527 FLN7524:FLN7527 FVJ7524:FVJ7527 GFF7524:GFF7527 GPB7524:GPB7527 GYX7524:GYX7527 HIT7524:HIT7527 HSP7524:HSP7527 ICL7524:ICL7527 IMH7524:IMH7527 IWD7524:IWD7527 JFZ7524:JFZ7527 JPV7524:JPV7527 JZR7524:JZR7527 KJN7524:KJN7527 KTJ7524:KTJ7527 LDF7524:LDF7527 LNB7524:LNB7527 LWX7524:LWX7527 MGT7524:MGT7527 MQP7524:MQP7527 NAL7524:NAL7527 NKH7524:NKH7527 NUD7524:NUD7527 ODZ7524:ODZ7527 ONV7524:ONV7527 OXR7524:OXR7527 PHN7524:PHN7527 PRJ7524:PRJ7527 QBF7524:QBF7527 QLB7524:QLB7527 QUX7524:QUX7527 RET7524:RET7527 ROP7524:ROP7527 RYL7524:RYL7527 SIH7524:SIH7527 SSD7524:SSD7527 TBZ7524:TBZ7527 TLV7524:TLV7527 TVR7524:TVR7527 UFN7524:UFN7527 UPJ7524:UPJ7527 UZF7524:UZF7527 VJB7524:VJB7527 VSX7524:VSX7527 WCT7524:WCT7527 WMP7524:WMP7527 WWL7524:WWL7527 AD7529 JZ7529 TV7529 ADR7529 ANN7529 AXJ7529 BHF7529 BRB7529 CAX7529 CKT7529 CUP7529 DEL7529 DOH7529 DYD7529 EHZ7529 ERV7529 FBR7529 FLN7529 FVJ7529 GFF7529 GPB7529 GYX7529 HIT7529 HSP7529 ICL7529 IMH7529 IWD7529 JFZ7529 JPV7529 JZR7529 KJN7529 KTJ7529 LDF7529 LNB7529 LWX7529 MGT7529 MQP7529 NAL7529 NKH7529 NUD7529 ODZ7529 ONV7529 OXR7529 PHN7529 PRJ7529 QBF7529 QLB7529 QUX7529 RET7529 ROP7529 RYL7529 SIH7529 SSD7529 TBZ7529 TLV7529 TVR7529 UFN7529 UPJ7529 UZF7529 VJB7529 VSX7529 WCT7529 WMP7529 WWL7529 AD7531:AD7534 AD7543:AD7547 AD7553:AD7561 JZ7554:JZ7561 TV7554:TV7561 ADR7554:ADR7561 ANN7554:ANN7561 AXJ7554:AXJ7561 BHF7554:BHF7561 BRB7554:BRB7561 CAX7554:CAX7561 CKT7554:CKT7561 CUP7554:CUP7561 DEL7554:DEL7561 DOH7554:DOH7561 DYD7554:DYD7561 EHZ7554:EHZ7561 ERV7554:ERV7561 FBR7554:FBR7561 FLN7554:FLN7561 FVJ7554:FVJ7561 GFF7554:GFF7561 GPB7554:GPB7561 GYX7554:GYX7561 HIT7554:HIT7561 HSP7554:HSP7561 ICL7554:ICL7561 IMH7554:IMH7561 IWD7554:IWD7561 JFZ7554:JFZ7561 JPV7554:JPV7561 JZR7554:JZR7561 KJN7554:KJN7561 KTJ7554:KTJ7561 LDF7554:LDF7561 LNB7554:LNB7561 LWX7554:LWX7561 MGT7554:MGT7561 MQP7554:MQP7561 NAL7554:NAL7561 NKH7554:NKH7561 NUD7554:NUD7561 ODZ7554:ODZ7561 ONV7554:ONV7561 OXR7554:OXR7561 PHN7554:PHN7561 PRJ7554:PRJ7561 QBF7554:QBF7561 QLB7554:QLB7561 QUX7554:QUX7561 RET7554:RET7561 ROP7554:ROP7561 RYL7554:RYL7561 SIH7554:SIH7561 SSD7554:SSD7561 TBZ7554:TBZ7561 TLV7554:TLV7561 TVR7554:TVR7561 UFN7554:UFN7561 UPJ7554:UPJ7561 UZF7554:UZF7561 VJB7554:VJB7561 VSX7554:VSX7561 WCT7554:WCT7561 WMP7554:WMP7561 WWL7554:WWL7561 JZ7573:JZ7577 TV7573:TV7577 ADR7573:ADR7577 ANN7573:ANN7577 AXJ7573:AXJ7577 BHF7573:BHF7577 BRB7573:BRB7577 CAX7573:CAX7577 CKT7573:CKT7577 CUP7573:CUP7577 DEL7573:DEL7577 DOH7573:DOH7577 DYD7573:DYD7577 EHZ7573:EHZ7577 ERV7573:ERV7577 FBR7573:FBR7577 FLN7573:FLN7577 FVJ7573:FVJ7577 GFF7573:GFF7577 GPB7573:GPB7577 GYX7573:GYX7577 HIT7573:HIT7577 HSP7573:HSP7577 ICL7573:ICL7577 IMH7573:IMH7577 IWD7573:IWD7577 JFZ7573:JFZ7577 JPV7573:JPV7577 JZR7573:JZR7577 KJN7573:KJN7577 KTJ7573:KTJ7577 LDF7573:LDF7577 LNB7573:LNB7577 LWX7573:LWX7577 MGT7573:MGT7577 MQP7573:MQP7577 NAL7573:NAL7577 NKH7573:NKH7577 NUD7573:NUD7577 ODZ7573:ODZ7577 ONV7573:ONV7577 OXR7573:OXR7577 PHN7573:PHN7577 PRJ7573:PRJ7577 QBF7573:QBF7577 QLB7573:QLB7577 QUX7573:QUX7577 RET7573:RET7577 ROP7573:ROP7577 RYL7573:RYL7577 SIH7573:SIH7577 SSD7573:SSD7577 TBZ7573:TBZ7577 TLV7573:TLV7577 TVR7573:TVR7577 UFN7573:UFN7577 UPJ7573:UPJ7577 UZF7573:UZF7577 VJB7573:VJB7577 VSX7573:VSX7577 WCT7573:WCT7577 WMP7573:WMP7577 WWL7821:WWL7826 AD7317:AD7327 AD7329:AD7343 JZ7579:JZ7586 TV7579:TV7586 ADR7579:ADR7586 ANN7579:ANN7586 AXJ7579:AXJ7586 BHF7579:BHF7586 BRB7579:BRB7586 CAX7579:CAX7586 CKT7579:CKT7586 CUP7579:CUP7586 DEL7579:DEL7586 DOH7579:DOH7586 DYD7579:DYD7586 EHZ7579:EHZ7586 ERV7579:ERV7586 FBR7579:FBR7586 FLN7579:FLN7586 FVJ7579:FVJ7586 GFF7579:GFF7586 GPB7579:GPB7586 GYX7579:GYX7586 HIT7579:HIT7586 HSP7579:HSP7586 ICL7579:ICL7586 IMH7579:IMH7586 IWD7579:IWD7586 JFZ7579:JFZ7586 JPV7579:JPV7586 JZR7579:JZR7586 KJN7579:KJN7586 KTJ7579:KTJ7586 LDF7579:LDF7586 LNB7579:LNB7586 LWX7579:LWX7586 MGT7579:MGT7586 MQP7579:MQP7586 NAL7579:NAL7586 NKH7579:NKH7586 NUD7579:NUD7586 ODZ7579:ODZ7586 ONV7579:ONV7586 OXR7579:OXR7586 PHN7579:PHN7586 PRJ7579:PRJ7586 QBF7579:QBF7586 QLB7579:QLB7586 QUX7579:QUX7586 RET7579:RET7586 ROP7579:ROP7586 RYL7579:RYL7586 SIH7579:SIH7586 SSD7579:SSD7586 TBZ7579:TBZ7586 TLV7579:TLV7586 TVR7579:TVR7586 UFN7579:UFN7586 UPJ7579:UPJ7586 UZF7579:UZF7586 VJB7579:VJB7586 VSX7579:VSX7586 WWL7671 WWL7579:WWL7586 AD3491:AD3559 AD7622:AD7627 AD7632:AD7637 JZ7633:JZ7637 TV7633:TV7637 ADR7633:ADR7637 ANN7633:ANN7637 AXJ7633:AXJ7637 BHF7633:BHF7637 BRB7633:BRB7637 CAX7633:CAX7637 CKT7633:CKT7637 CUP7633:CUP7637 DEL7633:DEL7637 DOH7633:DOH7637 DYD7633:DYD7637 EHZ7633:EHZ7637 ERV7633:ERV7637 FBR7633:FBR7637 FLN7633:FLN7637 FVJ7633:FVJ7637 GFF7633:GFF7637 GPB7633:GPB7637 GYX7633:GYX7637 HIT7633:HIT7637 HSP7633:HSP7637 ICL7633:ICL7637 IMH7633:IMH7637 IWD7633:IWD7637 JFZ7633:JFZ7637 JPV7633:JPV7637 JZR7633:JZR7637 KJN7633:KJN7637 KTJ7633:KTJ7637 LDF7633:LDF7637 LNB7633:LNB7637 LWX7633:LWX7637 MGT7633:MGT7637 MQP7633:MQP7637 NAL7633:NAL7637 NKH7633:NKH7637 NUD7633:NUD7637 ODZ7633:ODZ7637 ONV7633:ONV7637 OXR7633:OXR7637 PHN7633:PHN7637 PRJ7633:PRJ7637 QBF7633:QBF7637 QLB7633:QLB7637 QUX7633:QUX7637 RET7633:RET7637 ROP7633:ROP7637 RYL7633:RYL7637 SIH7633:SIH7637 SSD7633:SSD7637 TBZ7633:TBZ7637 TLV7633:TLV7637 TVR7633:TVR7637 UFN7633:UFN7637 UPJ7633:UPJ7637 UZF7633:UZF7637 VJB7633:VJB7637 VSX7633:VSX7637 WCT7633:WCT7637 WMP7633:WMP7637 AD7663 AD7665:AD7667 JZ7665:JZ7666 TV7665:TV7666 ADR7665:ADR7666 ANN7665:ANN7666 AXJ7665:AXJ7666 BHF7665:BHF7666 BRB7665:BRB7666 CAX7665:CAX7666 CKT7665:CKT7666 CUP7665:CUP7666 DEL7665:DEL7666 DOH7665:DOH7666 DYD7665:DYD7666 EHZ7665:EHZ7666 ERV7665:ERV7666 FBR7665:FBR7666 FLN7665:FLN7666 FVJ7665:FVJ7666 GFF7665:GFF7666 GPB7665:GPB7666 GYX7665:GYX7666 HIT7665:HIT7666 HSP7665:HSP7666 ICL7665:ICL7666 IMH7665:IMH7666 IWD7665:IWD7666 JFZ7665:JFZ7666 JPV7665:JPV7666 JZR7665:JZR7666 KJN7665:KJN7666 KTJ7665:KTJ7666 LDF7665:LDF7666 LNB7665:LNB7666 LWX7665:LWX7666 MGT7665:MGT7666 MQP7665:MQP7666 NAL7665:NAL7666 NKH7665:NKH7666 NUD7665:NUD7666 ODZ7665:ODZ7666 ONV7665:ONV7666 OXR7665:OXR7666 PHN7665:PHN7666 PRJ7665:PRJ7666 QBF7665:QBF7666 QLB7665:QLB7666 QUX7665:QUX7666 RET7665:RET7666 ROP7665:ROP7666 RYL7665:RYL7666 SIH7665:SIH7666 SSD7665:SSD7666 TBZ7665:TBZ7666 TLV7665:TLV7666 TVR7665:TVR7666 UFN7665:UFN7666 UPJ7665:UPJ7666 UZF7665:UZF7666 VJB7665:VJB7666 VSX7665:VSX7666 WCT7665:WCT7666 WMP7665:WMP7666 AD7689:AD7698 AD7677 AD7682:AD7683 JZ7682:JZ7683 TV7682:TV7683 ADR7682:ADR7683 ANN7682:ANN7683 AXJ7682:AXJ7683 BHF7682:BHF7683 BRB7682:BRB7683 CAX7682:CAX7683 CKT7682:CKT7683 CUP7682:CUP7683 DEL7682:DEL7683 DOH7682:DOH7683 DYD7682:DYD7683 EHZ7682:EHZ7683 ERV7682:ERV7683 FBR7682:FBR7683 FLN7682:FLN7683 FVJ7682:FVJ7683 GFF7682:GFF7683 GPB7682:GPB7683 GYX7682:GYX7683 HIT7682:HIT7683 HSP7682:HSP7683 ICL7682:ICL7683 IMH7682:IMH7683 IWD7682:IWD7683 JFZ7682:JFZ7683 JPV7682:JPV7683 JZR7682:JZR7683 KJN7682:KJN7683 KTJ7682:KTJ7683 LDF7682:LDF7683 LNB7682:LNB7683 LWX7682:LWX7683 MGT7682:MGT7683 MQP7682:MQP7683 NAL7682:NAL7683 NKH7682:NKH7683 NUD7682:NUD7683 ODZ7682:ODZ7683 ONV7682:ONV7683 OXR7682:OXR7683 PHN7682:PHN7683 PRJ7682:PRJ7683 QBF7682:QBF7683 QLB7682:QLB7683 QUX7682:QUX7683 RET7682:RET7683 ROP7682:ROP7683 RYL7682:RYL7683 SIH7682:SIH7683 SSD7682:SSD7683 TBZ7682:TBZ7683 TLV7682:TLV7683 TVR7682:TVR7683 UFN7682:UFN7683 UPJ7682:UPJ7683 UZF7682:UZF7683 VJB7682:VJB7683 VSX7682:VSX7683 WCT7682:WCT7683 WMP7682:WMP7683 WWL7682:WWL7683 AD7687 JZ7687 TV7687 ADR7687 ANN7687 AXJ7687 BHF7687 BRB7687 CAX7687 CKT7687 CUP7687 DEL7687 DOH7687 DYD7687 EHZ7687 ERV7687 FBR7687 FLN7687 FVJ7687 GFF7687 GPB7687 GYX7687 HIT7687 HSP7687 ICL7687 IMH7687 IWD7687 JFZ7687 JPV7687 JZR7687 KJN7687 KTJ7687 LDF7687 LNB7687 LWX7687 MGT7687 MQP7687 NAL7687 NKH7687 NUD7687 ODZ7687 ONV7687 OXR7687 PHN7687 PRJ7687 QBF7687 QLB7687 QUX7687 RET7687 ROP7687 RYL7687 SIH7687 SSD7687 TBZ7687 TLV7687 TVR7687 UFN7687 UPJ7687 UZF7687 VJB7687 VSX7687 WCT7687 WMP7687 WWL7687 JZ7689:JZ7690 TV7689:TV7690 ADR7689:ADR7690 ANN7689:ANN7690 AXJ7689:AXJ7690 BHF7689:BHF7690 BRB7689:BRB7690 CAX7689:CAX7690 CKT7689:CKT7690 CUP7689:CUP7690 DEL7689:DEL7690 DOH7689:DOH7690 DYD7689:DYD7690 EHZ7689:EHZ7690 ERV7689:ERV7690 FBR7689:FBR7690 FLN7689:FLN7690 FVJ7689:FVJ7690 GFF7689:GFF7690 GPB7689:GPB7690 GYX7689:GYX7690 HIT7689:HIT7690 HSP7689:HSP7690 ICL7689:ICL7690 IMH7689:IMH7690 IWD7689:IWD7690 JFZ7689:JFZ7690 JPV7689:JPV7690 JZR7689:JZR7690 KJN7689:KJN7690 KTJ7689:KTJ7690 LDF7689:LDF7690 LNB7689:LNB7690 LWX7689:LWX7690 MGT7689:MGT7690 MQP7689:MQP7690 NAL7689:NAL7690 NKH7689:NKH7690 NUD7689:NUD7690 ODZ7689:ODZ7690 ONV7689:ONV7690 OXR7689:OXR7690 PHN7689:PHN7690 PRJ7689:PRJ7690 QBF7689:QBF7690 QLB7689:QLB7690 QUX7689:QUX7690 RET7689:RET7690 ROP7689:ROP7690 RYL7689:RYL7690 SIH7689:SIH7690 SSD7689:SSD7690 TBZ7689:TBZ7690 TLV7689:TLV7690 TVR7689:TVR7690 UFN7689:UFN7690 UPJ7689:UPJ7690 UZF7689:UZF7690 VJB7689:VJB7690 VSX7689:VSX7690 WCT7689:WCT7690 WMP7689:WMP7690 WWL7689:WWL7690 AD7705:AD7708 JZ7708 TV7708 ADR7708 ANN7708 AXJ7708 BHF7708 BRB7708 CAX7708 CKT7708 CUP7708 DEL7708 DOH7708 DYD7708 EHZ7708 ERV7708 FBR7708 FLN7708 FVJ7708 GFF7708 GPB7708 GYX7708 HIT7708 HSP7708 ICL7708 IMH7708 IWD7708 JFZ7708 JPV7708 JZR7708 KJN7708 KTJ7708 LDF7708 LNB7708 LWX7708 MGT7708 MQP7708 NAL7708 NKH7708 NUD7708 ODZ7708 ONV7708 OXR7708 PHN7708 PRJ7708 QBF7708 QLB7708 QUX7708 RET7708 ROP7708 RYL7708 SIH7708 SSD7708 TBZ7708 TLV7708 TVR7708 UFN7708 UPJ7708 UZF7708 VJB7708 VSX7708 WCT7708 WMP7708 WWL7708 WWL7780 AD7739 AD7748:AD7753 JZ7752:JZ7753 TV7752:TV7753 ADR7752:ADR7753 ANN7752:ANN7753 AXJ7752:AXJ7753 BHF7752:BHF7753 BRB7752:BRB7753 CAX7752:CAX7753 CKT7752:CKT7753 CUP7752:CUP7753 DEL7752:DEL7753 DOH7752:DOH7753 DYD7752:DYD7753 EHZ7752:EHZ7753 ERV7752:ERV7753 FBR7752:FBR7753 FLN7752:FLN7753 FVJ7752:FVJ7753 GFF7752:GFF7753 GPB7752:GPB7753 GYX7752:GYX7753 HIT7752:HIT7753 HSP7752:HSP7753 ICL7752:ICL7753 IMH7752:IMH7753 IWD7752:IWD7753 JFZ7752:JFZ7753 JPV7752:JPV7753 JZR7752:JZR7753 KJN7752:KJN7753 KTJ7752:KTJ7753 LDF7752:LDF7753 LNB7752:LNB7753 LWX7752:LWX7753 MGT7752:MGT7753 MQP7752:MQP7753 NAL7752:NAL7753 NKH7752:NKH7753 NUD7752:NUD7753 ODZ7752:ODZ7753 ONV7752:ONV7753 OXR7752:OXR7753 PHN7752:PHN7753 PRJ7752:PRJ7753 QBF7752:QBF7753 QLB7752:QLB7753 QUX7752:QUX7753 RET7752:RET7753 ROP7752:ROP7753 RYL7752:RYL7753 SIH7752:SIH7753 SSD7752:SSD7753 TBZ7752:TBZ7753 TLV7752:TLV7753 TVR7752:TVR7753 UFN7752:UFN7753 UPJ7752:UPJ7753 UZF7752:UZF7753 VJB7752:VJB7753 VSX7752:VSX7753 WCT7752:WCT7753 WMP7752:WMP7753 WWL7752:WWL7753 AD7757:AD7766 JZ7758:JZ7766 TV7758:TV7766 ADR7758:ADR7766 ANN7758:ANN7766 AXJ7758:AXJ7766 BHF7758:BHF7766 BRB7758:BRB7766 CAX7758:CAX7766 CKT7758:CKT7766 CUP7758:CUP7766 DEL7758:DEL7766 DOH7758:DOH7766 DYD7758:DYD7766 EHZ7758:EHZ7766 ERV7758:ERV7766 FBR7758:FBR7766 FLN7758:FLN7766 FVJ7758:FVJ7766 GFF7758:GFF7766 GPB7758:GPB7766 GYX7758:GYX7766 HIT7758:HIT7766 HSP7758:HSP7766 ICL7758:ICL7766 IMH7758:IMH7766 IWD7758:IWD7766 JFZ7758:JFZ7766 JPV7758:JPV7766 JZR7758:JZR7766 KJN7758:KJN7766 KTJ7758:KTJ7766 LDF7758:LDF7766 LNB7758:LNB7766 LWX7758:LWX7766 MGT7758:MGT7766 MQP7758:MQP7766 NAL7758:NAL7766 NKH7758:NKH7766 NUD7758:NUD7766 ODZ7758:ODZ7766 ONV7758:ONV7766 OXR7758:OXR7766 PHN7758:PHN7766 PRJ7758:PRJ7766 QBF7758:QBF7766 QLB7758:QLB7766 QUX7758:QUX7766 RET7758:RET7766 ROP7758:ROP7766 RYL7758:RYL7766 SIH7758:SIH7766 SSD7758:SSD7766 TBZ7758:TBZ7766 TLV7758:TLV7766 TVR7758:TVR7766 UFN7758:UFN7766 UPJ7758:UPJ7766 UZF7758:UZF7766 VJB7758:VJB7766 VSX7758:VSX7766 WCT7758:WCT7766 WMP7758:WMP7766 WWL7758:WWL7766 AD7780:AD7792 JZ7780 TV7780 ADR7780 ANN7780 AXJ7780 BHF7780 BRB7780 CAX7780 CKT7780 CUP7780 DEL7780 DOH7780 DYD7780 EHZ7780 ERV7780 FBR7780 FLN7780 FVJ7780 GFF7780 GPB7780 GYX7780 HIT7780 HSP7780 ICL7780 IMH7780 IWD7780 JFZ7780 JPV7780 JZR7780 KJN7780 KTJ7780 LDF7780 LNB7780 LWX7780 MGT7780 MQP7780 NAL7780 NKH7780 NUD7780 ODZ7780 ONV7780 OXR7780 PHN7780 PRJ7780 QBF7780 QLB7780 QUX7780 RET7780 ROP7780 RYL7780 SIH7780 SSD7780 TBZ7780 TLV7780 JZ3491:JZ3581 TV3491:TV3581 ADR3491:ADR3581 ANN3491:ANN3581 AXJ3491:AXJ3581 BHF3491:BHF3581 BRB3491:BRB3581 CAX3491:CAX3581 CKT3491:CKT3581 CUP3491:CUP3581 DEL3491:DEL3581 DOH3491:DOH3581 DYD3491:DYD3581 EHZ3491:EHZ3581 ERV3491:ERV3581 FBR3491:FBR3581 FLN3491:FLN3581 FVJ3491:FVJ3581 GFF3491:GFF3581 GPB3491:GPB3581 GYX3491:GYX3581 HIT3491:HIT3581 HSP3491:HSP3581 ICL3491:ICL3581 IMH3491:IMH3581 IWD3491:IWD3581 JFZ3491:JFZ3581 JPV3491:JPV3581 JZR3491:JZR3581 KJN3491:KJN3581 KTJ3491:KTJ3581 LDF3491:LDF3581 LNB3491:LNB3581 LWX3491:LWX3581 MGT3491:MGT3581 MQP3491:MQP3581 NAL3491:NAL3581 NKH3491:NKH3581 NUD3491:NUD3581 ODZ3491:ODZ3581 ONV3491:ONV3581 OXR3491:OXR3581 PHN3491:PHN3581 PRJ3491:PRJ3581 QBF3491:QBF3581 QLB3491:QLB3581 QUX3491:QUX3581 RET3491:RET3581 ROP3491:ROP3581 RYL3491:RYL3581 SIH3491:SIH3581 SSD3491:SSD3581 TBZ3491:TBZ3581 TLV3491:TLV3581 TVR3491:TVR3581 UFN3491:UFN3581 UPJ3491:UPJ3581 UZF3491:UZF3581 VSX3491:VSX3581 WCT3491:WCT3581 WMP3491:WMP3581 WWL3491:WWL3581 AD7648:AD7658 AD66:AD105 AD381:AD402 AD409:AD430 AD432:AD433 AD435 AD1467:AD1468 AD1479:AD1480 AD1524:AD1527 AD7232 AD7293:AD7295 AD1118 AD1075 AD1079:AD1080 AD1085:AD1086 AD8141:AD8166 AD4577:AD4606 AD4608:AD4612 AD4622:AD4659 AD4661:AD4666 AD4668:AD4692 AD7279:AD7283 AD7239:AD7275 AD7299:AD7303 AD4069:AD4093 AD4114:AD4129 AD7011:AD7013 AD7019</xm:sqref>
        </x14:dataValidation>
        <x14:dataValidation type="list" allowBlank="1" showInputMessage="1" showErrorMessage="1" errorTitle="Внимание" error="Введено недопустимое значение" xr:uid="{00000000-0002-0000-0300-0000B8000000}">
          <x14:formula1>
            <xm:f>$L$3:$L$7</xm:f>
          </x14:formula1>
          <xm:sqref>WVT8205 WVT8248 WLX8248 WCB8248 VSF8248 VIJ8248 UYN8248 UOR8248 UEV8248 TUZ8248 TLD8248 TBH8248 SRL8248 SHP8248 RXT8248 RNX8248 REB8248 QUF8248 QKJ8248 QAN8248 PQR8248 PGV8248 OWZ8248 OND8248 ODH8248 NTL8248 NJP8248 MZT8248 MPX8248 MGB8248 LWF8248 LMJ8248 LCN8248 KSR8248 KIV8248 JYZ8248 JPD8248 JFH8248 IVL8248 ILP8248 IBT8248 HRX8248 HIB8248 GYF8248 GOJ8248 GEN8248 FUR8248 FKV8248 FAZ8248 ERD8248 EHH8248 DXL8248 DNP8248 DDT8248 CTX8248 CKB8248 CAF8248 BQJ8248 BGN8248 AWR8248 AMV8248 ACZ8248 TD8248 JH8248 JH8210:JH8229 WVT8210:WVT8229 WLX8210:WLX8229 WCB8210:WCB8229 VSF8210:VSF8229 VIJ8210:VIJ8229 UYN8210:UYN8229 UOR8210:UOR8229 UEV8210:UEV8229 TUZ8210:TUZ8229 TLD8210:TLD8229 TBH8210:TBH8229 SRL8210:SRL8229 SHP8210:SHP8229 RXT8210:RXT8229 RNX8210:RNX8229 REB8210:REB8229 QUF8210:QUF8229 QKJ8210:QKJ8229 QAN8210:QAN8229 PQR8210:PQR8229 PGV8210:PGV8229 OWZ8210:OWZ8229 OND8210:OND8229 ODH8210:ODH8229 NTL8210:NTL8229 NJP8210:NJP8229 MZT8210:MZT8229 MPX8210:MPX8229 MGB8210:MGB8229 LWF8210:LWF8229 LMJ8210:LMJ8229 LCN8210:LCN8229 KSR8210:KSR8229 KIV8210:KIV8229 JYZ8210:JYZ8229 JPD8210:JPD8229 JFH8210:JFH8229 IVL8210:IVL8229 ILP8210:ILP8229 IBT8210:IBT8229 HRX8210:HRX8229 HIB8210:HIB8229 GYF8210:GYF8229 GOJ8210:GOJ8229 GEN8210:GEN8229 FUR8210:FUR8229 FKV8210:FKV8229 FAZ8210:FAZ8229 ERD8210:ERD8229 EHH8210:EHH8229 DXL8210:DXL8229 DNP8210:DNP8229 DDT8210:DDT8229 CTX8210:CTX8229 CKB8210:CKB8229 CAF8210:CAF8229 BQJ8210:BQJ8229 BGN8210:BGN8229 AWR8210:AWR8229 AMV8210:AMV8229 ACZ8210:ACZ8229 TD8210:TD8229 WLX8205 WCB8205 VSF8205 VIJ8205 UYN8205 UOR8205 UEV8205 TUZ8205 TLD8205 TBH8205 SRL8205 SHP8205 RXT8205 RNX8205 REB8205 QUF8205 QKJ8205 QAN8205 PQR8205 PGV8205 OWZ8205 OND8205 ODH8205 NTL8205 NJP8205 MZT8205 MPX8205 MGB8205 LWF8205 LMJ8205 LCN8205 KSR8205 KIV8205 JYZ8205 JPD8205 JFH8205 IVL8205 ILP8205 IBT8205 HRX8205 HIB8205 GYF8205 GOJ8205 GEN8205 FUR8205 FKV8205 FAZ8205 ERD8205 EHH8205 DXL8205 DNP8205 DDT8205 CTX8205 CKB8205 CAF8205 BQJ8205 BGN8205 AWR8205 AMV8205 ACZ8205 TD8205 JH8205 L1589:L1598 JH1589:JH1592 TD1589:TD1592 ACZ1589:ACZ1592 AMV1589:AMV1592 AWR1589:AWR1592 BGN1589:BGN1592 BQJ1589:BQJ1592 CAF1589:CAF1592 CKB1589:CKB1592 CTX1589:CTX1592 DDT1589:DDT1592 DNP1589:DNP1592 DXL1589:DXL1592 EHH1589:EHH1592 ERD1589:ERD1592 FAZ1589:FAZ1592 FKV1589:FKV1592 FUR1589:FUR1592 GEN1589:GEN1592 GOJ1589:GOJ1592 GYF1589:GYF1592 HIB1589:HIB1592 HRX1589:HRX1592 IBT1589:IBT1592 ILP1589:ILP1592 IVL1589:IVL1592 JFH1589:JFH1592 JPD1589:JPD1592 JYZ1589:JYZ1592 KIV1589:KIV1592 KSR1589:KSR1592 LCN1589:LCN1592 LMJ1589:LMJ1592 LWF1589:LWF1592 MGB1589:MGB1592 MPX1589:MPX1592 MZT1589:MZT1592 NJP1589:NJP1592 NTL1589:NTL1592 ODH1589:ODH1592 OND1589:OND1592 OWZ1589:OWZ1592 PGV1589:PGV1592 PQR1589:PQR1592 QAN1589:QAN1592 QKJ1589:QKJ1592 QUF1589:QUF1592 REB1589:REB1592 RNX1589:RNX1592 RXT1589:RXT1592 SHP1589:SHP1592 SRL1589:SRL1592 TBH1589:TBH1592 TLD1589:TLD1592 TUZ1589:TUZ1592 UEV1589:UEV1592 UOR1589:UOR1592 UYN1589:UYN1592 VIJ1589:VIJ1592 VSF1589:VSF1592 WCB1589:WCB1592 WLX1589:WLX1592 WVT1589:WVT1592 JH1597:JH1598 TD1597:TD1598 ACZ1597:ACZ1598 AMV1597:AMV1598 AWR1597:AWR1598 BGN1597:BGN1598 BQJ1597:BQJ1598 CAF1597:CAF1598 CKB1597:CKB1598 CTX1597:CTX1598 DDT1597:DDT1598 DNP1597:DNP1598 DXL1597:DXL1598 EHH1597:EHH1598 ERD1597:ERD1598 FAZ1597:FAZ1598 FKV1597:FKV1598 FUR1597:FUR1598 GEN1597:GEN1598 GOJ1597:GOJ1598 GYF1597:GYF1598 HIB1597:HIB1598 HRX1597:HRX1598 IBT1597:IBT1598 ILP1597:ILP1598 IVL1597:IVL1598 JFH1597:JFH1598 JPD1597:JPD1598 JYZ1597:JYZ1598 KIV1597:KIV1598 KSR1597:KSR1598 LCN1597:LCN1598 LMJ1597:LMJ1598 LWF1597:LWF1598 MGB1597:MGB1598 MPX1597:MPX1598 MZT1597:MZT1598 NJP1597:NJP1598 NTL1597:NTL1598 ODH1597:ODH1598 OND1597:OND1598 OWZ1597:OWZ1598 PGV1597:PGV1598 PQR1597:PQR1598 QAN1597:QAN1598 QKJ1597:QKJ1598 QUF1597:QUF1598 REB1597:REB1598 RNX1597:RNX1598 RXT1597:RXT1598 SHP1597:SHP1598 SRL1597:SRL1598 TBH1597:TBH1598 TLD1597:TLD1598 TUZ1597:TUZ1598 UEV1597:UEV1598 UOR1597:UOR1598 UYN1597:UYN1598 VIJ1597:VIJ1598 VSF1597:VSF1598 WCB1597:WCB1598 WLX1597:WLX1598 WVT1597:WVT1598 L1204:L1287 L1615:L1633 JH1615:JH1621 TD1615:TD1621 ACZ1615:ACZ1621 AMV1615:AMV1621 AWR1615:AWR1621 BGN1615:BGN1621 BQJ1615:BQJ1621 CAF1615:CAF1621 CKB1615:CKB1621 CTX1615:CTX1621 DDT1615:DDT1621 DNP1615:DNP1621 DXL1615:DXL1621 EHH1615:EHH1621 ERD1615:ERD1621 FAZ1615:FAZ1621 FKV1615:FKV1621 FUR1615:FUR1621 GEN1615:GEN1621 GOJ1615:GOJ1621 GYF1615:GYF1621 HIB1615:HIB1621 HRX1615:HRX1621 IBT1615:IBT1621 ILP1615:ILP1621 IVL1615:IVL1621 JFH1615:JFH1621 JPD1615:JPD1621 JYZ1615:JYZ1621 KIV1615:KIV1621 KSR1615:KSR1621 LCN1615:LCN1621 LMJ1615:LMJ1621 LWF1615:LWF1621 MGB1615:MGB1621 MPX1615:MPX1621 MZT1615:MZT1621 NJP1615:NJP1621 NTL1615:NTL1621 ODH1615:ODH1621 OND1615:OND1621 OWZ1615:OWZ1621 PGV1615:PGV1621 PQR1615:PQR1621 QAN1615:QAN1621 QKJ1615:QKJ1621 QUF1615:QUF1621 REB1615:REB1621 RNX1615:RNX1621 RXT1615:RXT1621 SHP1615:SHP1621 SRL1615:SRL1621 TBH1615:TBH1621 TLD1615:TLD1621 TUZ1615:TUZ1621 UEV1615:UEV1621 UOR1615:UOR1621 UYN1615:UYN1621 VIJ1615:VIJ1621 VSF1615:VSF1621 WCB1615:WCB1621 WLX1615:WLX1621 WVT1615:WVT1621 JH1626:JH1629 TD1626:TD1629 ACZ1626:ACZ1629 AMV1626:AMV1629 AWR1626:AWR1629 BGN1626:BGN1629 BQJ1626:BQJ1629 CAF1626:CAF1629 CKB1626:CKB1629 CTX1626:CTX1629 DDT1626:DDT1629 DNP1626:DNP1629 DXL1626:DXL1629 EHH1626:EHH1629 ERD1626:ERD1629 FAZ1626:FAZ1629 FKV1626:FKV1629 FUR1626:FUR1629 GEN1626:GEN1629 GOJ1626:GOJ1629 GYF1626:GYF1629 HIB1626:HIB1629 HRX1626:HRX1629 IBT1626:IBT1629 ILP1626:ILP1629 IVL1626:IVL1629 JFH1626:JFH1629 JPD1626:JPD1629 JYZ1626:JYZ1629 KIV1626:KIV1629 KSR1626:KSR1629 LCN1626:LCN1629 LMJ1626:LMJ1629 LWF1626:LWF1629 MGB1626:MGB1629 MPX1626:MPX1629 MZT1626:MZT1629 NJP1626:NJP1629 NTL1626:NTL1629 ODH1626:ODH1629 OND1626:OND1629 OWZ1626:OWZ1629 PGV1626:PGV1629 PQR1626:PQR1629 QAN1626:QAN1629 QKJ1626:QKJ1629 QUF1626:QUF1629 REB1626:REB1629 RNX1626:RNX1629 RXT1626:RXT1629 SHP1626:SHP1629 SRL1626:SRL1629 TBH1626:TBH1629 TLD1626:TLD1629 TUZ1626:TUZ1629 UEV1626:UEV1629 UOR1626:UOR1629 UYN1626:UYN1629 VIJ1626:VIJ1629 VSF1626:VSF1629 WCB1626:WCB1629 WLX1626:WLX1629 WVT1626:WVT1629 JH1633 TD1633 ACZ1633 AMV1633 AWR1633 BGN1633 BQJ1633 CAF1633 CKB1633 CTX1633 DDT1633 DNP1633 DXL1633 EHH1633 ERD1633 FAZ1633 FKV1633 FUR1633 GEN1633 GOJ1633 GYF1633 HIB1633 HRX1633 IBT1633 ILP1633 IVL1633 JFH1633 JPD1633 JYZ1633 KIV1633 KSR1633 LCN1633 LMJ1633 LWF1633 MGB1633 MPX1633 MZT1633 NJP1633 NTL1633 ODH1633 OND1633 OWZ1633 PGV1633 PQR1633 QAN1633 QKJ1633 QUF1633 REB1633 RNX1633 RXT1633 SHP1633 SRL1633 TBH1633 TLD1633 TUZ1633 UEV1633 UOR1633 UYN1633 VIJ1633 VSF1633 WCB1633 WLX1633 WVT1633 L1639:L1647 JH1639:JH1641 TD1639:TD1641 ACZ1639:ACZ1641 AMV1639:AMV1641 AWR1639:AWR1641 BGN1639:BGN1641 BQJ1639:BQJ1641 CAF1639:CAF1641 CKB1639:CKB1641 CTX1639:CTX1641 DDT1639:DDT1641 DNP1639:DNP1641 DXL1639:DXL1641 EHH1639:EHH1641 ERD1639:ERD1641 FAZ1639:FAZ1641 FKV1639:FKV1641 FUR1639:FUR1641 GEN1639:GEN1641 GOJ1639:GOJ1641 GYF1639:GYF1641 HIB1639:HIB1641 HRX1639:HRX1641 IBT1639:IBT1641 ILP1639:ILP1641 IVL1639:IVL1641 JFH1639:JFH1641 JPD1639:JPD1641 JYZ1639:JYZ1641 KIV1639:KIV1641 KSR1639:KSR1641 LCN1639:LCN1641 LMJ1639:LMJ1641 LWF1639:LWF1641 MGB1639:MGB1641 MPX1639:MPX1641 MZT1639:MZT1641 NJP1639:NJP1641 NTL1639:NTL1641 ODH1639:ODH1641 OND1639:OND1641 OWZ1639:OWZ1641 PGV1639:PGV1641 PQR1639:PQR1641 QAN1639:QAN1641 QKJ1639:QKJ1641 QUF1639:QUF1641 REB1639:REB1641 RNX1639:RNX1641 RXT1639:RXT1641 SHP1639:SHP1641 SRL1639:SRL1641 TBH1639:TBH1641 TLD1639:TLD1641 TUZ1639:TUZ1641 UEV1639:UEV1641 UOR1639:UOR1641 UYN1639:UYN1641 VIJ1639:VIJ1641 VSF1639:VSF1641 WCB1639:WCB1641 WLX1639:WLX1641 WVT1639:WVT1641 JH1645:JH1647 TD1645:TD1647 ACZ1645:ACZ1647 AMV1645:AMV1647 AWR1645:AWR1647 BGN1645:BGN1647 BQJ1645:BQJ1647 CAF1645:CAF1647 CKB1645:CKB1647 CTX1645:CTX1647 DDT1645:DDT1647 DNP1645:DNP1647 DXL1645:DXL1647 EHH1645:EHH1647 ERD1645:ERD1647 FAZ1645:FAZ1647 FKV1645:FKV1647 FUR1645:FUR1647 GEN1645:GEN1647 GOJ1645:GOJ1647 GYF1645:GYF1647 HIB1645:HIB1647 HRX1645:HRX1647 IBT1645:IBT1647 ILP1645:ILP1647 IVL1645:IVL1647 JFH1645:JFH1647 JPD1645:JPD1647 JYZ1645:JYZ1647 KIV1645:KIV1647 KSR1645:KSR1647 LCN1645:LCN1647 LMJ1645:LMJ1647 LWF1645:LWF1647 MGB1645:MGB1647 MPX1645:MPX1647 MZT1645:MZT1647 NJP1645:NJP1647 NTL1645:NTL1647 ODH1645:ODH1647 OND1645:OND1647 OWZ1645:OWZ1647 PGV1645:PGV1647 PQR1645:PQR1647 QAN1645:QAN1647 QKJ1645:QKJ1647 QUF1645:QUF1647 REB1645:REB1647 RNX1645:RNX1647 RXT1645:RXT1647 SHP1645:SHP1647 SRL1645:SRL1647 TBH1645:TBH1647 TLD1645:TLD1647 TUZ1645:TUZ1647 UEV1645:UEV1647 UOR1645:UOR1647 UYN1645:UYN1647 VIJ1645:VIJ1647 VSF1645:VSF1647 WCB1645:WCB1647 WLX1645:WLX1647 WVT1645:WVT1647 L1651:L1653 L7236:L7252 JH1509:JH1521 TD1509:TD1521 ACZ1509:ACZ1521 AMV1509:AMV1521 AWR1509:AWR1521 BGN1509:BGN1521 BQJ1509:BQJ1521 CAF1509:CAF1521 CKB1509:CKB1521 CTX1509:CTX1521 DDT1509:DDT1521 DNP1509:DNP1521 DXL1509:DXL1521 EHH1509:EHH1521 ERD1509:ERD1521 FAZ1509:FAZ1521 FKV1509:FKV1521 FUR1509:FUR1521 GEN1509:GEN1521 GOJ1509:GOJ1521 GYF1509:GYF1521 HIB1509:HIB1521 HRX1509:HRX1521 IBT1509:IBT1521 ILP1509:ILP1521 IVL1509:IVL1521 JFH1509:JFH1521 JPD1509:JPD1521 JYZ1509:JYZ1521 KIV1509:KIV1521 KSR1509:KSR1521 LCN1509:LCN1521 LMJ1509:LMJ1521 LWF1509:LWF1521 MGB1509:MGB1521 MPX1509:MPX1521 MZT1509:MZT1521 NJP1509:NJP1521 NTL1509:NTL1521 ODH1509:ODH1521 OND1509:OND1521 OWZ1509:OWZ1521 PGV1509:PGV1521 PQR1509:PQR1521 QAN1509:QAN1521 QKJ1509:QKJ1521 QUF1509:QUF1521 REB1509:REB1521 RNX1509:RNX1521 RXT1509:RXT1521 SHP1509:SHP1521 SRL1509:SRL1521 TBH1509:TBH1521 TLD1509:TLD1521 TUZ1509:TUZ1521 UEV1509:UEV1521 UOR1509:UOR1521 UYN1509:UYN1521 VIJ1509:VIJ1521 VSF1509:VSF1521 WCB1509:WCB1521 WLX1509:WLX1521 WVT1657 WLX1657 WCB1657 VSF1657 VIJ1657 UYN1657 UOR1657 UEV1657 TUZ1657 TLD1657 TBH1657 SRL1657 SHP1657 RXT1657 RNX1657 REB1657 QUF1657 QKJ1657 QAN1657 PQR1657 PGV1657 OWZ1657 OND1657 ODH1657 NTL1657 NJP1657 MZT1657 MPX1657 MGB1657 LWF1657 LMJ1657 LCN1657 KSR1657 KIV1657 JYZ1657 JPD1657 JFH1657 IVL1657 ILP1657 IBT1657 HRX1657 HIB1657 GYF1657 GOJ1657 GEN1657 FUR1657 FKV1657 FAZ1657 ERD1657 EHH1657 DXL1657 DNP1657 DDT1657 CTX1657 CKB1657 CAF1657 BQJ1657 BGN1657 AWR1657 AMV1657 ACZ1657 TD1657 JH1657 L1657:L1660 WVT1509:WVT1521 JH1523:JH1527 TD1523:TD1527 ACZ1523:ACZ1527 AMV1523:AMV1527 AWR1523:AWR1527 BGN1523:BGN1527 BQJ1523:BQJ1527 CAF1523:CAF1527 CKB1523:CKB1527 CTX1523:CTX1527 DDT1523:DDT1527 DNP1523:DNP1527 DXL1523:DXL1527 EHH1523:EHH1527 ERD1523:ERD1527 FAZ1523:FAZ1527 FKV1523:FKV1527 FUR1523:FUR1527 GEN1523:GEN1527 GOJ1523:GOJ1527 GYF1523:GYF1527 HIB1523:HIB1527 HRX1523:HRX1527 IBT1523:IBT1527 ILP1523:ILP1527 IVL1523:IVL1527 JFH1523:JFH1527 JPD1523:JPD1527 JYZ1523:JYZ1527 KIV1523:KIV1527 KSR1523:KSR1527 LCN1523:LCN1527 LMJ1523:LMJ1527 LWF1523:LWF1527 MGB1523:MGB1527 MPX1523:MPX1527 MZT1523:MZT1527 NJP1523:NJP1527 NTL1523:NTL1527 ODH1523:ODH1527 OND1523:OND1527 OWZ1523:OWZ1527 PGV1523:PGV1527 PQR1523:PQR1527 QAN1523:QAN1527 QKJ1523:QKJ1527 QUF1523:QUF1527 REB1523:REB1527 RNX1523:RNX1527 RXT1523:RXT1527 SHP1523:SHP1527 SRL1523:SRL1527 TBH1523:TBH1527 TLD1523:TLD1527 TUZ1523:TUZ1527 UEV1523:UEV1527 UOR1523:UOR1527 UYN1523:UYN1527 VIJ1523:VIJ1527 VSF1523:VSF1527 WCB1523:WCB1527 WLX1523:WLX1527 WVT1523:WVT1527 L1544:L1551 JH1544:JH1546 TD1544:TD1546 ACZ1544:ACZ1546 AMV1544:AMV1546 AWR1544:AWR1546 BGN1544:BGN1546 BQJ1544:BQJ1546 CAF1544:CAF1546 CKB1544:CKB1546 CTX1544:CTX1546 DDT1544:DDT1546 DNP1544:DNP1546 DXL1544:DXL1546 EHH1544:EHH1546 ERD1544:ERD1546 FAZ1544:FAZ1546 FKV1544:FKV1546 FUR1544:FUR1546 GEN1544:GEN1546 GOJ1544:GOJ1546 GYF1544:GYF1546 HIB1544:HIB1546 HRX1544:HRX1546 IBT1544:IBT1546 ILP1544:ILP1546 IVL1544:IVL1546 JFH1544:JFH1546 JPD1544:JPD1546 JYZ1544:JYZ1546 KIV1544:KIV1546 KSR1544:KSR1546 LCN1544:LCN1546 LMJ1544:LMJ1546 LWF1544:LWF1546 MGB1544:MGB1546 MPX1544:MPX1546 MZT1544:MZT1546 NJP1544:NJP1546 NTL1544:NTL1546 ODH1544:ODH1546 OND1544:OND1546 OWZ1544:OWZ1546 PGV1544:PGV1546 PQR1544:PQR1546 QAN1544:QAN1546 QKJ1544:QKJ1546 QUF1544:QUF1546 REB1544:REB1546 RNX1544:RNX1546 RXT1544:RXT1546 SHP1544:SHP1546 SRL1544:SRL1546 TBH1544:TBH1546 TLD1544:TLD1546 TUZ1544:TUZ1546 UEV1544:UEV1546 UOR1544:UOR1546 UYN1544:UYN1546 VIJ1544:VIJ1546 VSF1544:VSF1546 WCB1544:WCB1546 WLX1544:WLX1546 WVT1544:WVT1546 JH1550:JH1551 TD1550:TD1551 ACZ1550:ACZ1551 AMV1550:AMV1551 AWR1550:AWR1551 BGN1550:BGN1551 BQJ1550:BQJ1551 CAF1550:CAF1551 CKB1550:CKB1551 CTX1550:CTX1551 DDT1550:DDT1551 DNP1550:DNP1551 DXL1550:DXL1551 EHH1550:EHH1551 ERD1550:ERD1551 FAZ1550:FAZ1551 FKV1550:FKV1551 FUR1550:FUR1551 GEN1550:GEN1551 GOJ1550:GOJ1551 GYF1550:GYF1551 HIB1550:HIB1551 HRX1550:HRX1551 IBT1550:IBT1551 ILP1550:ILP1551 IVL1550:IVL1551 JFH1550:JFH1551 JPD1550:JPD1551 JYZ1550:JYZ1551 KIV1550:KIV1551 KSR1550:KSR1551 LCN1550:LCN1551 LMJ1550:LMJ1551 LWF1550:LWF1551 MGB1550:MGB1551 MPX1550:MPX1551 MZT1550:MZT1551 NJP1550:NJP1551 NTL1550:NTL1551 ODH1550:ODH1551 OND1550:OND1551 OWZ1550:OWZ1551 PGV1550:PGV1551 PQR1550:PQR1551 QAN1550:QAN1551 QKJ1550:QKJ1551 QUF1550:QUF1551 REB1550:REB1551 RNX1550:RNX1551 RXT1550:RXT1551 SHP1550:SHP1551 SRL1550:SRL1551 TBH1550:TBH1551 TLD1550:TLD1551 TUZ1550:TUZ1551 UEV1550:UEV1551 UOR1550:UOR1551 UYN1550:UYN1551 VIJ1550:VIJ1551 VSF1550:VSF1551 WCB1550:WCB1551 WLX1550:WLX1551 WVT1550:WVT1551 L1555:L1558 L1562:L1580 JH1562:JH1576 TD1562:TD1576 ACZ1562:ACZ1576 AMV1562:AMV1576 AWR1562:AWR1576 BGN1562:BGN1576 BQJ1562:BQJ1576 CAF1562:CAF1576 CKB1562:CKB1576 CTX1562:CTX1576 DDT1562:DDT1576 DNP1562:DNP1576 DXL1562:DXL1576 EHH1562:EHH1576 ERD1562:ERD1576 FAZ1562:FAZ1576 FKV1562:FKV1576 FUR1562:FUR1576 GEN1562:GEN1576 GOJ1562:GOJ1576 GYF1562:GYF1576 HIB1562:HIB1576 HRX1562:HRX1576 IBT1562:IBT1576 ILP1562:ILP1576 IVL1562:IVL1576 JFH1562:JFH1576 JPD1562:JPD1576 JYZ1562:JYZ1576 KIV1562:KIV1576 KSR1562:KSR1576 LCN1562:LCN1576 LMJ1562:LMJ1576 LWF1562:LWF1576 MGB1562:MGB1576 MPX1562:MPX1576 MZT1562:MZT1576 NJP1562:NJP1576 NTL1562:NTL1576 ODH1562:ODH1576 OND1562:OND1576 OWZ1562:OWZ1576 PGV1562:PGV1576 PQR1562:PQR1576 QAN1562:QAN1576 QKJ1562:QKJ1576 QUF1562:QUF1576 REB1562:REB1576 RNX1562:RNX1576 RXT1562:RXT1576 SHP1562:SHP1576 SRL1562:SRL1576 TBH1562:TBH1576 TLD1562:TLD1576 TUZ1562:TUZ1576 UEV1562:UEV1576 UOR1562:UOR1576 UYN1562:UYN1576 VIJ1562:VIJ1576 VSF1562:VSF1576 WCB1562:WCB1576 WLX1562:WLX1576 WVT1562:WVT1576 L1423:L1444 JH1423:JH1427 TD1423:TD1427 ACZ1423:ACZ1427 AMV1423:AMV1427 AWR1423:AWR1427 BGN1423:BGN1427 BQJ1423:BQJ1427 CAF1423:CAF1427 CKB1423:CKB1427 CTX1423:CTX1427 DDT1423:DDT1427 DNP1423:DNP1427 DXL1423:DXL1427 EHH1423:EHH1427 ERD1423:ERD1427 FAZ1423:FAZ1427 FKV1423:FKV1427 FUR1423:FUR1427 GEN1423:GEN1427 GOJ1423:GOJ1427 GYF1423:GYF1427 HIB1423:HIB1427 HRX1423:HRX1427 IBT1423:IBT1427 ILP1423:ILP1427 IVL1423:IVL1427 JFH1423:JFH1427 JPD1423:JPD1427 JYZ1423:JYZ1427 KIV1423:KIV1427 KSR1423:KSR1427 LCN1423:LCN1427 LMJ1423:LMJ1427 LWF1423:LWF1427 MGB1423:MGB1427 MPX1423:MPX1427 MZT1423:MZT1427 NJP1423:NJP1427 NTL1423:NTL1427 ODH1423:ODH1427 OND1423:OND1427 OWZ1423:OWZ1427 PGV1423:PGV1427 PQR1423:PQR1427 QAN1423:QAN1427 QKJ1423:QKJ1427 QUF1423:QUF1427 REB1423:REB1427 RNX1423:RNX1427 RXT1423:RXT1427 SHP1423:SHP1427 SRL1423:SRL1427 TBH1423:TBH1427 TLD1423:TLD1427 TUZ1423:TUZ1427 UEV1423:UEV1427 UOR1423:UOR1427 UYN1423:UYN1427 VIJ1423:VIJ1427 VSF1423:VSF1427 WCB1423:WCB1427 WLX1423:WLX1427 WVT1423:WVT1427 JH1431:JH1438 TD1431:TD1438 ACZ1431:ACZ1438 AMV1431:AMV1438 AWR1431:AWR1438 BGN1431:BGN1438 BQJ1431:BQJ1438 CAF1431:CAF1438 CKB1431:CKB1438 CTX1431:CTX1438 DDT1431:DDT1438 DNP1431:DNP1438 DXL1431:DXL1438 EHH1431:EHH1438 ERD1431:ERD1438 FAZ1431:FAZ1438 FKV1431:FKV1438 FUR1431:FUR1438 GEN1431:GEN1438 GOJ1431:GOJ1438 GYF1431:GYF1438 HIB1431:HIB1438 HRX1431:HRX1438 IBT1431:IBT1438 ILP1431:ILP1438 IVL1431:IVL1438 JFH1431:JFH1438 JPD1431:JPD1438 JYZ1431:JYZ1438 KIV1431:KIV1438 KSR1431:KSR1438 LCN1431:LCN1438 LMJ1431:LMJ1438 LWF1431:LWF1438 MGB1431:MGB1438 MPX1431:MPX1438 MZT1431:MZT1438 NJP1431:NJP1438 NTL1431:NTL1438 ODH1431:ODH1438 OND1431:OND1438 OWZ1431:OWZ1438 PGV1431:PGV1438 PQR1431:PQR1438 QAN1431:QAN1438 QKJ1431:QKJ1438 QUF1431:QUF1438 REB1431:REB1438 RNX1431:RNX1438 RXT1431:RXT1438 SHP1431:SHP1438 SRL1431:SRL1438 TBH1431:TBH1438 TLD1431:TLD1438 TUZ1431:TUZ1438 UEV1431:UEV1438 UOR1431:UOR1438 UYN1431:UYN1438 VIJ1431:VIJ1438 VSF1431:VSF1438 WCB1431:WCB1438 WLX1431:WLX1438 WVT1431:WVT1438 JH1443:JH1444 TD1443:TD1444 ACZ1443:ACZ1444 AMV1443:AMV1444 AWR1443:AWR1444 BGN1443:BGN1444 BQJ1443:BQJ1444 CAF1443:CAF1444 CKB1443:CKB1444 CTX1443:CTX1444 DDT1443:DDT1444 DNP1443:DNP1444 DXL1443:DXL1444 EHH1443:EHH1444 ERD1443:ERD1444 FAZ1443:FAZ1444 FKV1443:FKV1444 FUR1443:FUR1444 GEN1443:GEN1444 GOJ1443:GOJ1444 GYF1443:GYF1444 HIB1443:HIB1444 HRX1443:HRX1444 IBT1443:IBT1444 ILP1443:ILP1444 IVL1443:IVL1444 JFH1443:JFH1444 JPD1443:JPD1444 JYZ1443:JYZ1444 KIV1443:KIV1444 KSR1443:KSR1444 LCN1443:LCN1444 LMJ1443:LMJ1444 LWF1443:LWF1444 MGB1443:MGB1444 MPX1443:MPX1444 MZT1443:MZT1444 NJP1443:NJP1444 NTL1443:NTL1444 ODH1443:ODH1444 OND1443:OND1444 OWZ1443:OWZ1444 PGV1443:PGV1444 PQR1443:PQR1444 QAN1443:QAN1444 QKJ1443:QKJ1444 QUF1443:QUF1444 REB1443:REB1444 RNX1443:RNX1444 RXT1443:RXT1444 SHP1443:SHP1444 SRL1443:SRL1444 TBH1443:TBH1444 TLD1443:TLD1444 TUZ1443:TUZ1444 UEV1443:UEV1444 UOR1443:UOR1444 UYN1443:UYN1444 VIJ1443:VIJ1444 VSF1443:VSF1444 WCB1443:WCB1444 WLX1443:WLX1444 WVT1443:WVT1444 WVT1394:WVT1404 JH1467:JH1474 TD1467:TD1474 ACZ1467:ACZ1474 AMV1467:AMV1474 AWR1467:AWR1474 BGN1467:BGN1474 BQJ1467:BQJ1474 CAF1467:CAF1474 CKB1467:CKB1474 CTX1467:CTX1474 DDT1467:DDT1474 DNP1467:DNP1474 DXL1467:DXL1474 EHH1467:EHH1474 ERD1467:ERD1474 FAZ1467:FAZ1474 FKV1467:FKV1474 FUR1467:FUR1474 GEN1467:GEN1474 GOJ1467:GOJ1474 GYF1467:GYF1474 HIB1467:HIB1474 HRX1467:HRX1474 IBT1467:IBT1474 ILP1467:ILP1474 IVL1467:IVL1474 JFH1467:JFH1474 JPD1467:JPD1474 JYZ1467:JYZ1474 KIV1467:KIV1474 KSR1467:KSR1474 LCN1467:LCN1474 LMJ1467:LMJ1474 LWF1467:LWF1474 MGB1467:MGB1474 MPX1467:MPX1474 MZT1467:MZT1474 NJP1467:NJP1474 NTL1467:NTL1474 ODH1467:ODH1474 OND1467:OND1474 OWZ1467:OWZ1474 PGV1467:PGV1474 PQR1467:PQR1474 QAN1467:QAN1474 QKJ1467:QKJ1474 QUF1467:QUF1474 REB1467:REB1474 RNX1467:RNX1474 RXT1467:RXT1474 SHP1467:SHP1474 SRL1467:SRL1474 TBH1467:TBH1474 TLD1467:TLD1474 TUZ1467:TUZ1474 UEV1467:UEV1474 UOR1467:UOR1474 UYN1467:UYN1474 VIJ1467:VIJ1474 VSF1467:VSF1474 WCB1467:WCB1474 WLX1467:WLX1474 WVT1467:WVT1474 WVT1809:WVT1837 JH1480:JH1491 TD1480:TD1491 ACZ1480:ACZ1491 AMV1480:AMV1491 AWR1480:AWR1491 BGN1480:BGN1491 BQJ1480:BQJ1491 CAF1480:CAF1491 CKB1480:CKB1491 CTX1480:CTX1491 DDT1480:DDT1491 DNP1480:DNP1491 DXL1480:DXL1491 EHH1480:EHH1491 ERD1480:ERD1491 FAZ1480:FAZ1491 FKV1480:FKV1491 FUR1480:FUR1491 GEN1480:GEN1491 GOJ1480:GOJ1491 GYF1480:GYF1491 HIB1480:HIB1491 HRX1480:HRX1491 IBT1480:IBT1491 ILP1480:ILP1491 IVL1480:IVL1491 JFH1480:JFH1491 JPD1480:JPD1491 JYZ1480:JYZ1491 KIV1480:KIV1491 KSR1480:KSR1491 LCN1480:LCN1491 LMJ1480:LMJ1491 LWF1480:LWF1491 MGB1480:MGB1491 MPX1480:MPX1491 MZT1480:MZT1491 NJP1480:NJP1491 NTL1480:NTL1491 ODH1480:ODH1491 OND1480:OND1491 OWZ1480:OWZ1491 PGV1480:PGV1491 PQR1480:PQR1491 QAN1480:QAN1491 QKJ1480:QKJ1491 QUF1480:QUF1491 REB1480:REB1491 RNX1480:RNX1491 RXT1480:RXT1491 SHP1480:SHP1491 SRL1480:SRL1491 TBH1480:TBH1491 TLD1480:TLD1491 TUZ1480:TUZ1491 UEV1480:UEV1491 UOR1480:UOR1491 UYN1480:UYN1491 VIJ1480:VIJ1491 VSF1480:VSF1491 WCB1480:WCB1491 WLX1480:WLX1491 WVT1480:WVT1491 L1499:L1505 L1662:L1706 JH1662:JH1702 TD1662:TD1702 ACZ1662:ACZ1702 AMV1662:AMV1702 AWR1662:AWR1702 BGN1662:BGN1702 BQJ1662:BQJ1702 CAF1662:CAF1702 CKB1662:CKB1702 CTX1662:CTX1702 DDT1662:DDT1702 DNP1662:DNP1702 DXL1662:DXL1702 EHH1662:EHH1702 ERD1662:ERD1702 FAZ1662:FAZ1702 FKV1662:FKV1702 FUR1662:FUR1702 GEN1662:GEN1702 GOJ1662:GOJ1702 GYF1662:GYF1702 HIB1662:HIB1702 HRX1662:HRX1702 IBT1662:IBT1702 ILP1662:ILP1702 IVL1662:IVL1702 JFH1662:JFH1702 JPD1662:JPD1702 JYZ1662:JYZ1702 KIV1662:KIV1702 KSR1662:KSR1702 LCN1662:LCN1702 LMJ1662:LMJ1702 LWF1662:LWF1702 MGB1662:MGB1702 MPX1662:MPX1702 MZT1662:MZT1702 NJP1662:NJP1702 NTL1662:NTL1702 ODH1662:ODH1702 OND1662:OND1702 OWZ1662:OWZ1702 PGV1662:PGV1702 PQR1662:PQR1702 QAN1662:QAN1702 QKJ1662:QKJ1702 QUF1662:QUF1702 REB1662:REB1702 RNX1662:RNX1702 RXT1662:RXT1702 SHP1662:SHP1702 SRL1662:SRL1702 TBH1662:TBH1702 TLD1662:TLD1702 TUZ1662:TUZ1702 UEV1662:UEV1702 UOR1662:UOR1702 UYN1662:UYN1702 VIJ1662:VIJ1702 VSF1662:VSF1702 WCB1662:WCB1702 WLX1662:WLX1702 WVT1662:WVT1702 L1411 JH1715:JH1718 TD1715:TD1718 ACZ1715:ACZ1718 AMV1715:AMV1718 AWR1715:AWR1718 BGN1715:BGN1718 BQJ1715:BQJ1718 CAF1715:CAF1718 CKB1715:CKB1718 CTX1715:CTX1718 DDT1715:DDT1718 DNP1715:DNP1718 DXL1715:DXL1718 EHH1715:EHH1718 ERD1715:ERD1718 FAZ1715:FAZ1718 FKV1715:FKV1718 FUR1715:FUR1718 GEN1715:GEN1718 GOJ1715:GOJ1718 GYF1715:GYF1718 HIB1715:HIB1718 HRX1715:HRX1718 IBT1715:IBT1718 ILP1715:ILP1718 IVL1715:IVL1718 JFH1715:JFH1718 JPD1715:JPD1718 JYZ1715:JYZ1718 KIV1715:KIV1718 KSR1715:KSR1718 LCN1715:LCN1718 LMJ1715:LMJ1718 LWF1715:LWF1718 MGB1715:MGB1718 MPX1715:MPX1718 MZT1715:MZT1718 NJP1715:NJP1718 NTL1715:NTL1718 ODH1715:ODH1718 OND1715:OND1718 OWZ1715:OWZ1718 PGV1715:PGV1718 PQR1715:PQR1718 QAN1715:QAN1718 QKJ1715:QKJ1718 QUF1715:QUF1718 REB1715:REB1718 RNX1715:RNX1718 RXT1715:RXT1718 SHP1715:SHP1718 SRL1715:SRL1718 TBH1715:TBH1718 TLD1715:TLD1718 TUZ1715:TUZ1718 UEV1715:UEV1718 UOR1715:UOR1718 UYN1715:UYN1718 VIJ1715:VIJ1718 VSF1715:VSF1718 WCB1715:WCB1718 WLX1715:WLX1718 WVT1715:WVT1718 JH1723:JH1726 TD1723:TD1726 ACZ1723:ACZ1726 AMV1723:AMV1726 AWR1723:AWR1726 BGN1723:BGN1726 BQJ1723:BQJ1726 CAF1723:CAF1726 CKB1723:CKB1726 CTX1723:CTX1726 DDT1723:DDT1726 DNP1723:DNP1726 DXL1723:DXL1726 EHH1723:EHH1726 ERD1723:ERD1726 FAZ1723:FAZ1726 FKV1723:FKV1726 FUR1723:FUR1726 GEN1723:GEN1726 GOJ1723:GOJ1726 GYF1723:GYF1726 HIB1723:HIB1726 HRX1723:HRX1726 IBT1723:IBT1726 ILP1723:ILP1726 IVL1723:IVL1726 JFH1723:JFH1726 JPD1723:JPD1726 JYZ1723:JYZ1726 KIV1723:KIV1726 KSR1723:KSR1726 LCN1723:LCN1726 LMJ1723:LMJ1726 LWF1723:LWF1726 MGB1723:MGB1726 MPX1723:MPX1726 MZT1723:MZT1726 NJP1723:NJP1726 NTL1723:NTL1726 ODH1723:ODH1726 OND1723:OND1726 OWZ1723:OWZ1726 PGV1723:PGV1726 PQR1723:PQR1726 QAN1723:QAN1726 QKJ1723:QKJ1726 QUF1723:QUF1726 REB1723:REB1726 RNX1723:RNX1726 RXT1723:RXT1726 SHP1723:SHP1726 SRL1723:SRL1726 TBH1723:TBH1726 TLD1723:TLD1726 TUZ1723:TUZ1726 UEV1723:UEV1726 UOR1723:UOR1726 UYN1723:UYN1726 VIJ1723:VIJ1726 VSF1723:VSF1726 WCB1723:WCB1726 WLX1723:WLX1726 WVT1723:WVT1726 L1406 L1760:L1777 JH1760:JH1762 TD1760:TD1762 ACZ1760:ACZ1762 AMV1760:AMV1762 AWR1760:AWR1762 BGN1760:BGN1762 BQJ1760:BQJ1762 CAF1760:CAF1762 CKB1760:CKB1762 CTX1760:CTX1762 DDT1760:DDT1762 DNP1760:DNP1762 DXL1760:DXL1762 EHH1760:EHH1762 ERD1760:ERD1762 FAZ1760:FAZ1762 FKV1760:FKV1762 FUR1760:FUR1762 GEN1760:GEN1762 GOJ1760:GOJ1762 GYF1760:GYF1762 HIB1760:HIB1762 HRX1760:HRX1762 IBT1760:IBT1762 ILP1760:ILP1762 IVL1760:IVL1762 JFH1760:JFH1762 JPD1760:JPD1762 JYZ1760:JYZ1762 KIV1760:KIV1762 KSR1760:KSR1762 LCN1760:LCN1762 LMJ1760:LMJ1762 LWF1760:LWF1762 MGB1760:MGB1762 MPX1760:MPX1762 MZT1760:MZT1762 NJP1760:NJP1762 NTL1760:NTL1762 ODH1760:ODH1762 OND1760:OND1762 OWZ1760:OWZ1762 PGV1760:PGV1762 PQR1760:PQR1762 QAN1760:QAN1762 QKJ1760:QKJ1762 QUF1760:QUF1762 REB1760:REB1762 RNX1760:RNX1762 RXT1760:RXT1762 SHP1760:SHP1762 SRL1760:SRL1762 TBH1760:TBH1762 TLD1760:TLD1762 TUZ1760:TUZ1762 UEV1760:UEV1762 UOR1760:UOR1762 UYN1760:UYN1762 VIJ1760:VIJ1762 VSF1760:VSF1762 WCB1760:WCB1762 WLX1760:WLX1762 WVT1760:WVT1762 JH1767:JH1769 TD1767:TD1769 ACZ1767:ACZ1769 AMV1767:AMV1769 AWR1767:AWR1769 BGN1767:BGN1769 BQJ1767:BQJ1769 CAF1767:CAF1769 CKB1767:CKB1769 CTX1767:CTX1769 DDT1767:DDT1769 DNP1767:DNP1769 DXL1767:DXL1769 EHH1767:EHH1769 ERD1767:ERD1769 FAZ1767:FAZ1769 FKV1767:FKV1769 FUR1767:FUR1769 GEN1767:GEN1769 GOJ1767:GOJ1769 GYF1767:GYF1769 HIB1767:HIB1769 HRX1767:HRX1769 IBT1767:IBT1769 ILP1767:ILP1769 IVL1767:IVL1769 JFH1767:JFH1769 JPD1767:JPD1769 JYZ1767:JYZ1769 KIV1767:KIV1769 KSR1767:KSR1769 LCN1767:LCN1769 LMJ1767:LMJ1769 LWF1767:LWF1769 MGB1767:MGB1769 MPX1767:MPX1769 MZT1767:MZT1769 NJP1767:NJP1769 NTL1767:NTL1769 ODH1767:ODH1769 OND1767:OND1769 OWZ1767:OWZ1769 PGV1767:PGV1769 PQR1767:PQR1769 QAN1767:QAN1769 QKJ1767:QKJ1769 QUF1767:QUF1769 REB1767:REB1769 RNX1767:RNX1769 RXT1767:RXT1769 SHP1767:SHP1769 SRL1767:SRL1769 TBH1767:TBH1769 TLD1767:TLD1769 TUZ1767:TUZ1769 UEV1767:UEV1769 UOR1767:UOR1769 UYN1767:UYN1769 VIJ1767:VIJ1769 VSF1767:VSF1769 WCB1767:WCB1769 WLX1767:WLX1769 WVT1767:WVT1769 JH1775:JH1777 TD1775:TD1777 ACZ1775:ACZ1777 AMV1775:AMV1777 AWR1775:AWR1777 BGN1775:BGN1777 BQJ1775:BQJ1777 CAF1775:CAF1777 CKB1775:CKB1777 CTX1775:CTX1777 DDT1775:DDT1777 DNP1775:DNP1777 DXL1775:DXL1777 EHH1775:EHH1777 ERD1775:ERD1777 FAZ1775:FAZ1777 FKV1775:FKV1777 FUR1775:FUR1777 GEN1775:GEN1777 GOJ1775:GOJ1777 GYF1775:GYF1777 HIB1775:HIB1777 HRX1775:HRX1777 IBT1775:IBT1777 ILP1775:ILP1777 IVL1775:IVL1777 JFH1775:JFH1777 JPD1775:JPD1777 JYZ1775:JYZ1777 KIV1775:KIV1777 KSR1775:KSR1777 LCN1775:LCN1777 LMJ1775:LMJ1777 LWF1775:LWF1777 MGB1775:MGB1777 MPX1775:MPX1777 MZT1775:MZT1777 NJP1775:NJP1777 NTL1775:NTL1777 ODH1775:ODH1777 OND1775:OND1777 OWZ1775:OWZ1777 PGV1775:PGV1777 PQR1775:PQR1777 QAN1775:QAN1777 QKJ1775:QKJ1777 QUF1775:QUF1777 REB1775:REB1777 RNX1775:RNX1777 RXT1775:RXT1777 SHP1775:SHP1777 SRL1775:SRL1777 TBH1775:TBH1777 TLD1775:TLD1777 TUZ1775:TUZ1777 UEV1775:UEV1777 UOR1775:UOR1777 UYN1775:UYN1777 VIJ1775:VIJ1777 VSF1775:VSF1777 WCB1775:WCB1777 WLX1775:WLX1777 WVT1775:WVT1777 L1784:L1795 JH1784:JH1786 TD1784:TD1786 ACZ1784:ACZ1786 AMV1784:AMV1786 AWR1784:AWR1786 BGN1784:BGN1786 BQJ1784:BQJ1786 CAF1784:CAF1786 CKB1784:CKB1786 CTX1784:CTX1786 DDT1784:DDT1786 DNP1784:DNP1786 DXL1784:DXL1786 EHH1784:EHH1786 ERD1784:ERD1786 FAZ1784:FAZ1786 FKV1784:FKV1786 FUR1784:FUR1786 GEN1784:GEN1786 GOJ1784:GOJ1786 GYF1784:GYF1786 HIB1784:HIB1786 HRX1784:HRX1786 IBT1784:IBT1786 ILP1784:ILP1786 IVL1784:IVL1786 JFH1784:JFH1786 JPD1784:JPD1786 JYZ1784:JYZ1786 KIV1784:KIV1786 KSR1784:KSR1786 LCN1784:LCN1786 LMJ1784:LMJ1786 LWF1784:LWF1786 MGB1784:MGB1786 MPX1784:MPX1786 MZT1784:MZT1786 NJP1784:NJP1786 NTL1784:NTL1786 ODH1784:ODH1786 OND1784:OND1786 OWZ1784:OWZ1786 PGV1784:PGV1786 PQR1784:PQR1786 QAN1784:QAN1786 QKJ1784:QKJ1786 QUF1784:QUF1786 REB1784:REB1786 RNX1784:RNX1786 RXT1784:RXT1786 SHP1784:SHP1786 SRL1784:SRL1786 TBH1784:TBH1786 TLD1784:TLD1786 TUZ1784:TUZ1786 UEV1784:UEV1786 UOR1784:UOR1786 UYN1784:UYN1786 VIJ1784:VIJ1786 VSF1784:VSF1786 WCB1784:WCB1786 WLX1784:WLX1786 WVT1784:WVT1786 JH1790:JH1791 TD1790:TD1791 ACZ1790:ACZ1791 AMV1790:AMV1791 AWR1790:AWR1791 BGN1790:BGN1791 BQJ1790:BQJ1791 CAF1790:CAF1791 CKB1790:CKB1791 CTX1790:CTX1791 DDT1790:DDT1791 DNP1790:DNP1791 DXL1790:DXL1791 EHH1790:EHH1791 ERD1790:ERD1791 FAZ1790:FAZ1791 FKV1790:FKV1791 FUR1790:FUR1791 GEN1790:GEN1791 GOJ1790:GOJ1791 GYF1790:GYF1791 HIB1790:HIB1791 HRX1790:HRX1791 IBT1790:IBT1791 ILP1790:ILP1791 IVL1790:IVL1791 JFH1790:JFH1791 JPD1790:JPD1791 JYZ1790:JYZ1791 KIV1790:KIV1791 KSR1790:KSR1791 LCN1790:LCN1791 LMJ1790:LMJ1791 LWF1790:LWF1791 MGB1790:MGB1791 MPX1790:MPX1791 MZT1790:MZT1791 NJP1790:NJP1791 NTL1790:NTL1791 ODH1790:ODH1791 OND1790:OND1791 OWZ1790:OWZ1791 PGV1790:PGV1791 PQR1790:PQR1791 QAN1790:QAN1791 QKJ1790:QKJ1791 QUF1790:QUF1791 REB1790:REB1791 RNX1790:RNX1791 RXT1790:RXT1791 SHP1790:SHP1791 SRL1790:SRL1791 TBH1790:TBH1791 TLD1790:TLD1791 TUZ1790:TUZ1791 UEV1790:UEV1791 UOR1790:UOR1791 UYN1790:UYN1791 VIJ1790:VIJ1791 VSF1790:VSF1791 WCB1790:WCB1791 WLX1790:WLX1791 WVT1790:WVT1791 L1799:L1803 JH1799:JH1800 TD1799:TD1800 ACZ1799:ACZ1800 AMV1799:AMV1800 AWR1799:AWR1800 BGN1799:BGN1800 BQJ1799:BQJ1800 CAF1799:CAF1800 CKB1799:CKB1800 CTX1799:CTX1800 DDT1799:DDT1800 DNP1799:DNP1800 DXL1799:DXL1800 EHH1799:EHH1800 ERD1799:ERD1800 FAZ1799:FAZ1800 FKV1799:FKV1800 FUR1799:FUR1800 GEN1799:GEN1800 GOJ1799:GOJ1800 GYF1799:GYF1800 HIB1799:HIB1800 HRX1799:HRX1800 IBT1799:IBT1800 ILP1799:ILP1800 IVL1799:IVL1800 JFH1799:JFH1800 JPD1799:JPD1800 JYZ1799:JYZ1800 KIV1799:KIV1800 KSR1799:KSR1800 LCN1799:LCN1800 LMJ1799:LMJ1800 LWF1799:LWF1800 MGB1799:MGB1800 MPX1799:MPX1800 MZT1799:MZT1800 NJP1799:NJP1800 NTL1799:NTL1800 ODH1799:ODH1800 OND1799:OND1800 OWZ1799:OWZ1800 PGV1799:PGV1800 PQR1799:PQR1800 QAN1799:QAN1800 QKJ1799:QKJ1800 QUF1799:QUF1800 REB1799:REB1800 RNX1799:RNX1800 RXT1799:RXT1800 SHP1799:SHP1800 SRL1799:SRL1800 TBH1799:TBH1800 TLD1799:TLD1800 TUZ1799:TUZ1800 UEV1799:UEV1800 UOR1799:UOR1800 UYN1799:UYN1800 VIJ1799:VIJ1800 VSF1799:VSF1800 WCB1799:WCB1800 WLX1799:WLX1800 WVT1799:WVT1800 L1715:L1727 JH1809:JH1837 TD1809:TD1837 ACZ1809:ACZ1837 AMV1809:AMV1837 AWR1809:AWR1837 BGN1809:BGN1837 BQJ1809:BQJ1837 CAF1809:CAF1837 CKB1809:CKB1837 CTX1809:CTX1837 DDT1809:DDT1837 DNP1809:DNP1837 DXL1809:DXL1837 EHH1809:EHH1837 ERD1809:ERD1837 FAZ1809:FAZ1837 FKV1809:FKV1837 FUR1809:FUR1837 GEN1809:GEN1837 GOJ1809:GOJ1837 GYF1809:GYF1837 HIB1809:HIB1837 HRX1809:HRX1837 IBT1809:IBT1837 ILP1809:ILP1837 IVL1809:IVL1837 JFH1809:JFH1837 JPD1809:JPD1837 JYZ1809:JYZ1837 KIV1809:KIV1837 KSR1809:KSR1837 LCN1809:LCN1837 LMJ1809:LMJ1837 LWF1809:LWF1837 MGB1809:MGB1837 MPX1809:MPX1837 MZT1809:MZT1837 NJP1809:NJP1837 NTL1809:NTL1837 ODH1809:ODH1837 OND1809:OND1837 OWZ1809:OWZ1837 PGV1809:PGV1837 PQR1809:PQR1837 QAN1809:QAN1837 QKJ1809:QKJ1837 QUF1809:QUF1837 REB1809:REB1837 RNX1809:RNX1837 RXT1809:RXT1837 SHP1809:SHP1837 SRL1809:SRL1837 TBH1809:TBH1837 TLD1809:TLD1837 TUZ1809:TUZ1837 UEV1809:UEV1837 UOR1809:UOR1837 UYN1809:UYN1837 VIJ1809:VIJ1837 VSF1809:VSF1837 WCB1809:WCB1837 WLX1809:WLX1837 L1467:L1491 L1202 L1192:L1199 L1187 WVT1231:WVT1242 WLX1231:WLX1242 WCB1231:WCB1242 VSF1231:VSF1242 VIJ1231:VIJ1242 UYN1231:UYN1242 UOR1231:UOR1242 UEV1231:UEV1242 TUZ1231:TUZ1242 TLD1231:TLD1242 TBH1231:TBH1242 SRL1231:SRL1242 SHP1231:SHP1242 RXT1231:RXT1242 RNX1231:RNX1242 REB1231:REB1242 QUF1231:QUF1242 QKJ1231:QKJ1242 QAN1231:QAN1242 PQR1231:PQR1242 PGV1231:PGV1242 OWZ1231:OWZ1242 OND1231:OND1242 ODH1231:ODH1242 NTL1231:NTL1242 NJP1231:NJP1242 MZT1231:MZT1242 MPX1231:MPX1242 MGB1231:MGB1242 LWF1231:LWF1242 LMJ1231:LMJ1242 LCN1231:LCN1242 KSR1231:KSR1242 KIV1231:KIV1242 JYZ1231:JYZ1242 JPD1231:JPD1242 JFH1231:JFH1242 IVL1231:IVL1242 ILP1231:ILP1242 IBT1231:IBT1242 HRX1231:HRX1242 HIB1231:HIB1242 GYF1231:GYF1242 GOJ1231:GOJ1242 GEN1231:GEN1242 FUR1231:FUR1242 FKV1231:FKV1242 FAZ1231:FAZ1242 ERD1231:ERD1242 EHH1231:EHH1242 DXL1231:DXL1242 DNP1231:DNP1242 DDT1231:DDT1242 CTX1231:CTX1242 CKB1231:CKB1242 CAF1231:CAF1242 BQJ1231:BQJ1242 BGN1231:BGN1242 AWR1231:AWR1242 AMV1231:AMV1242 ACZ1231:ACZ1242 TD1231:TD1242 JH1231:JH1242 JH1253:JH1282 TD1253:TD1282 ACZ1253:ACZ1282 AMV1253:AMV1282 AWR1253:AWR1282 BGN1253:BGN1282 BQJ1253:BQJ1282 CAF1253:CAF1282 CKB1253:CKB1282 CTX1253:CTX1282 DDT1253:DDT1282 DNP1253:DNP1282 DXL1253:DXL1282 EHH1253:EHH1282 ERD1253:ERD1282 FAZ1253:FAZ1282 FKV1253:FKV1282 FUR1253:FUR1282 GEN1253:GEN1282 GOJ1253:GOJ1282 GYF1253:GYF1282 HIB1253:HIB1282 HRX1253:HRX1282 IBT1253:IBT1282 ILP1253:ILP1282 IVL1253:IVL1282 JFH1253:JFH1282 JPD1253:JPD1282 JYZ1253:JYZ1282 KIV1253:KIV1282 KSR1253:KSR1282 LCN1253:LCN1282 LMJ1253:LMJ1282 LWF1253:LWF1282 MGB1253:MGB1282 MPX1253:MPX1282 MZT1253:MZT1282 NJP1253:NJP1282 NTL1253:NTL1282 ODH1253:ODH1282 OND1253:OND1282 OWZ1253:OWZ1282 PGV1253:PGV1282 PQR1253:PQR1282 QAN1253:QAN1282 QKJ1253:QKJ1282 QUF1253:QUF1282 REB1253:REB1282 RNX1253:RNX1282 RXT1253:RXT1282 SHP1253:SHP1282 SRL1253:SRL1282 TBH1253:TBH1282 TLD1253:TLD1282 TUZ1253:TUZ1282 UEV1253:UEV1282 UOR1253:UOR1282 UYN1253:UYN1282 VIJ1253:VIJ1282 VSF1253:VSF1282 WCB1253:WCB1282 WLX1253:WLX1282 WVT1253:WVT1282 L1296:L1300 L1310:L1351 JH1311 TD1311 ACZ1311 AMV1311 AWR1311 BGN1311 BQJ1311 CAF1311 CKB1311 CTX1311 DDT1311 DNP1311 DXL1311 EHH1311 ERD1311 FAZ1311 FKV1311 FUR1311 GEN1311 GOJ1311 GYF1311 HIB1311 HRX1311 IBT1311 ILP1311 IVL1311 JFH1311 JPD1311 JYZ1311 KIV1311 KSR1311 LCN1311 LMJ1311 LWF1311 MGB1311 MPX1311 MZT1311 NJP1311 NTL1311 ODH1311 OND1311 OWZ1311 PGV1311 PQR1311 QAN1311 QKJ1311 QUF1311 REB1311 RNX1311 RXT1311 SHP1311 SRL1311 TBH1311 TLD1311 TUZ1311 UEV1311 UOR1311 UYN1311 VIJ1311 VSF1311 WCB1311 WLX1311 WVT1311 JH1327 TD1327 ACZ1327 AMV1327 AWR1327 BGN1327 BQJ1327 CAF1327 CKB1327 CTX1327 DDT1327 DNP1327 DXL1327 EHH1327 ERD1327 FAZ1327 FKV1327 FUR1327 GEN1327 GOJ1327 GYF1327 HIB1327 HRX1327 IBT1327 ILP1327 IVL1327 JFH1327 JPD1327 JYZ1327 KIV1327 KSR1327 LCN1327 LMJ1327 LWF1327 MGB1327 MPX1327 MZT1327 NJP1327 NTL1327 ODH1327 OND1327 OWZ1327 PGV1327 PQR1327 QAN1327 QKJ1327 QUF1327 REB1327 RNX1327 RXT1327 SHP1327 SRL1327 TBH1327 TLD1327 TUZ1327 UEV1327 UOR1327 UYN1327 VIJ1327 VSF1327 WCB1327 WLX1327 WVT1327 JH1330:JH1337 TD1330:TD1337 ACZ1330:ACZ1337 AMV1330:AMV1337 AWR1330:AWR1337 BGN1330:BGN1337 BQJ1330:BQJ1337 CAF1330:CAF1337 CKB1330:CKB1337 CTX1330:CTX1337 DDT1330:DDT1337 DNP1330:DNP1337 DXL1330:DXL1337 EHH1330:EHH1337 ERD1330:ERD1337 FAZ1330:FAZ1337 FKV1330:FKV1337 FUR1330:FUR1337 GEN1330:GEN1337 GOJ1330:GOJ1337 GYF1330:GYF1337 HIB1330:HIB1337 HRX1330:HRX1337 IBT1330:IBT1337 ILP1330:ILP1337 IVL1330:IVL1337 JFH1330:JFH1337 JPD1330:JPD1337 JYZ1330:JYZ1337 KIV1330:KIV1337 KSR1330:KSR1337 LCN1330:LCN1337 LMJ1330:LMJ1337 LWF1330:LWF1337 MGB1330:MGB1337 MPX1330:MPX1337 MZT1330:MZT1337 NJP1330:NJP1337 NTL1330:NTL1337 ODH1330:ODH1337 OND1330:OND1337 OWZ1330:OWZ1337 PGV1330:PGV1337 PQR1330:PQR1337 QAN1330:QAN1337 QKJ1330:QKJ1337 QUF1330:QUF1337 REB1330:REB1337 RNX1330:RNX1337 RXT1330:RXT1337 SHP1330:SHP1337 SRL1330:SRL1337 TBH1330:TBH1337 TLD1330:TLD1337 TUZ1330:TUZ1337 UEV1330:UEV1337 UOR1330:UOR1337 UYN1330:UYN1337 VIJ1330:VIJ1337 VSF1330:VSF1337 WCB1330:WCB1337 WLX1330:WLX1337 WVT1330:WVT1337 JH1341:JH1348 TD1341:TD1348 ACZ1341:ACZ1348 AMV1341:AMV1348 AWR1341:AWR1348 BGN1341:BGN1348 BQJ1341:BQJ1348 CAF1341:CAF1348 CKB1341:CKB1348 CTX1341:CTX1348 DDT1341:DDT1348 DNP1341:DNP1348 DXL1341:DXL1348 EHH1341:EHH1348 ERD1341:ERD1348 FAZ1341:FAZ1348 FKV1341:FKV1348 FUR1341:FUR1348 GEN1341:GEN1348 GOJ1341:GOJ1348 GYF1341:GYF1348 HIB1341:HIB1348 HRX1341:HRX1348 IBT1341:IBT1348 ILP1341:ILP1348 IVL1341:IVL1348 JFH1341:JFH1348 JPD1341:JPD1348 JYZ1341:JYZ1348 KIV1341:KIV1348 KSR1341:KSR1348 LCN1341:LCN1348 LMJ1341:LMJ1348 LWF1341:LWF1348 MGB1341:MGB1348 MPX1341:MPX1348 MZT1341:MZT1348 NJP1341:NJP1348 NTL1341:NTL1348 ODH1341:ODH1348 OND1341:OND1348 OWZ1341:OWZ1348 PGV1341:PGV1348 PQR1341:PQR1348 QAN1341:QAN1348 QKJ1341:QKJ1348 QUF1341:QUF1348 REB1341:REB1348 RNX1341:RNX1348 RXT1341:RXT1348 SHP1341:SHP1348 SRL1341:SRL1348 TBH1341:TBH1348 TLD1341:TLD1348 TUZ1341:TUZ1348 UEV1341:UEV1348 UOR1341:UOR1348 UYN1341:UYN1348 VIJ1341:VIJ1348 VSF1341:VSF1348 WCB1341:WCB1348 WLX1341:WLX1348 WVT1341:WVT1348 JH1364:JH1366 TD1364:TD1366 ACZ1364:ACZ1366 AMV1364:AMV1366 AWR1364:AWR1366 BGN1364:BGN1366 BQJ1364:BQJ1366 CAF1364:CAF1366 CKB1364:CKB1366 CTX1364:CTX1366 DDT1364:DDT1366 DNP1364:DNP1366 DXL1364:DXL1366 EHH1364:EHH1366 ERD1364:ERD1366 FAZ1364:FAZ1366 FKV1364:FKV1366 FUR1364:FUR1366 GEN1364:GEN1366 GOJ1364:GOJ1366 GYF1364:GYF1366 HIB1364:HIB1366 HRX1364:HRX1366 IBT1364:IBT1366 ILP1364:ILP1366 IVL1364:IVL1366 JFH1364:JFH1366 JPD1364:JPD1366 JYZ1364:JYZ1366 KIV1364:KIV1366 KSR1364:KSR1366 LCN1364:LCN1366 LMJ1364:LMJ1366 LWF1364:LWF1366 MGB1364:MGB1366 MPX1364:MPX1366 MZT1364:MZT1366 NJP1364:NJP1366 NTL1364:NTL1366 ODH1364:ODH1366 OND1364:OND1366 OWZ1364:OWZ1366 PGV1364:PGV1366 PQR1364:PQR1366 QAN1364:QAN1366 QKJ1364:QKJ1366 QUF1364:QUF1366 REB1364:REB1366 RNX1364:RNX1366 RXT1364:RXT1366 SHP1364:SHP1366 SRL1364:SRL1366 TBH1364:TBH1366 TLD1364:TLD1366 TUZ1364:TUZ1366 UEV1364:UEV1366 UOR1364:UOR1366 UYN1364:UYN1366 VIJ1364:VIJ1366 VSF1364:VSF1366 WCB1364:WCB1366 WLX1364:WLX1366 WVT1364:WVT1366 L1364:L1389 JH1370:JH1376 TD1370:TD1376 ACZ1370:ACZ1376 AMV1370:AMV1376 AWR1370:AWR1376 BGN1370:BGN1376 BQJ1370:BQJ1376 CAF1370:CAF1376 CKB1370:CKB1376 CTX1370:CTX1376 DDT1370:DDT1376 DNP1370:DNP1376 DXL1370:DXL1376 EHH1370:EHH1376 ERD1370:ERD1376 FAZ1370:FAZ1376 FKV1370:FKV1376 FUR1370:FUR1376 GEN1370:GEN1376 GOJ1370:GOJ1376 GYF1370:GYF1376 HIB1370:HIB1376 HRX1370:HRX1376 IBT1370:IBT1376 ILP1370:ILP1376 IVL1370:IVL1376 JFH1370:JFH1376 JPD1370:JPD1376 JYZ1370:JYZ1376 KIV1370:KIV1376 KSR1370:KSR1376 LCN1370:LCN1376 LMJ1370:LMJ1376 LWF1370:LWF1376 MGB1370:MGB1376 MPX1370:MPX1376 MZT1370:MZT1376 NJP1370:NJP1376 NTL1370:NTL1376 ODH1370:ODH1376 OND1370:OND1376 OWZ1370:OWZ1376 PGV1370:PGV1376 PQR1370:PQR1376 QAN1370:QAN1376 QKJ1370:QKJ1376 QUF1370:QUF1376 REB1370:REB1376 RNX1370:RNX1376 RXT1370:RXT1376 SHP1370:SHP1376 SRL1370:SRL1376 TBH1370:TBH1376 TLD1370:TLD1376 TUZ1370:TUZ1376 UEV1370:UEV1376 UOR1370:UOR1376 UYN1370:UYN1376 VIJ1370:VIJ1376 VSF1370:VSF1376 WCB1370:WCB1376 WLX1370:WLX1376 WVT1370:WVT1376 JH1380:JH1389 TD1380:TD1389 ACZ1380:ACZ1389 AMV1380:AMV1389 AWR1380:AWR1389 BGN1380:BGN1389 BQJ1380:BQJ1389 CAF1380:CAF1389 CKB1380:CKB1389 CTX1380:CTX1389 DDT1380:DDT1389 DNP1380:DNP1389 DXL1380:DXL1389 EHH1380:EHH1389 ERD1380:ERD1389 FAZ1380:FAZ1389 FKV1380:FKV1389 FUR1380:FUR1389 GEN1380:GEN1389 GOJ1380:GOJ1389 GYF1380:GYF1389 HIB1380:HIB1389 HRX1380:HRX1389 IBT1380:IBT1389 ILP1380:ILP1389 IVL1380:IVL1389 JFH1380:JFH1389 JPD1380:JPD1389 JYZ1380:JYZ1389 KIV1380:KIV1389 KSR1380:KSR1389 LCN1380:LCN1389 LMJ1380:LMJ1389 LWF1380:LWF1389 MGB1380:MGB1389 MPX1380:MPX1389 MZT1380:MZT1389 NJP1380:NJP1389 NTL1380:NTL1389 ODH1380:ODH1389 OND1380:OND1389 OWZ1380:OWZ1389 PGV1380:PGV1389 PQR1380:PQR1389 QAN1380:QAN1389 QKJ1380:QKJ1389 QUF1380:QUF1389 REB1380:REB1389 RNX1380:RNX1389 RXT1380:RXT1389 SHP1380:SHP1389 SRL1380:SRL1389 TBH1380:TBH1389 TLD1380:TLD1389 TUZ1380:TUZ1389 UEV1380:UEV1389 UOR1380:UOR1389 UYN1380:UYN1389 VIJ1380:VIJ1389 VSF1380:VSF1389 WCB1380:WCB1389 WLX1380:WLX1389 WVT1380:WVT1389 L1391:L1404 JH1394:JH1404 TD1394:TD1404 ACZ1394:ACZ1404 AMV1394:AMV1404 AWR1394:AWR1404 BGN1394:BGN1404 BQJ1394:BQJ1404 CAF1394:CAF1404 CKB1394:CKB1404 CTX1394:CTX1404 DDT1394:DDT1404 DNP1394:DNP1404 DXL1394:DXL1404 EHH1394:EHH1404 ERD1394:ERD1404 FAZ1394:FAZ1404 FKV1394:FKV1404 FUR1394:FUR1404 GEN1394:GEN1404 GOJ1394:GOJ1404 GYF1394:GYF1404 HIB1394:HIB1404 HRX1394:HRX1404 IBT1394:IBT1404 ILP1394:ILP1404 IVL1394:IVL1404 JFH1394:JFH1404 JPD1394:JPD1404 JYZ1394:JYZ1404 KIV1394:KIV1404 KSR1394:KSR1404 LCN1394:LCN1404 LMJ1394:LMJ1404 LWF1394:LWF1404 MGB1394:MGB1404 MPX1394:MPX1404 MZT1394:MZT1404 NJP1394:NJP1404 NTL1394:NTL1404 ODH1394:ODH1404 OND1394:OND1404 OWZ1394:OWZ1404 PGV1394:PGV1404 PQR1394:PQR1404 QAN1394:QAN1404 QKJ1394:QKJ1404 QUF1394:QUF1404 REB1394:REB1404 RNX1394:RNX1404 RXT1394:RXT1404 SHP1394:SHP1404 SRL1394:SRL1404 TBH1394:TBH1404 TLD1394:TLD1404 TUZ1394:TUZ1404 UEV1394:UEV1404 UOR1394:UOR1404 UYN1394:UYN1404 VIJ1394:VIJ1404 VSF1394:VSF1404 WCB1394:WCB1404 WLX1394:WLX1404 L1493 L1182:L1185 L1289:L1290 L1354:L1359 L1414:L1419 L1292:L1293 L1809:L1841 WVT2012 L1906:L1950 JH1906:JH1930 TD1906:TD1930 ACZ1906:ACZ1930 AMV1906:AMV1930 AWR1906:AWR1930 BGN1906:BGN1930 BQJ1906:BQJ1930 CAF1906:CAF1930 CKB1906:CKB1930 CTX1906:CTX1930 DDT1906:DDT1930 DNP1906:DNP1930 DXL1906:DXL1930 EHH1906:EHH1930 ERD1906:ERD1930 FAZ1906:FAZ1930 FKV1906:FKV1930 FUR1906:FUR1930 GEN1906:GEN1930 GOJ1906:GOJ1930 GYF1906:GYF1930 HIB1906:HIB1930 HRX1906:HRX1930 IBT1906:IBT1930 ILP1906:ILP1930 IVL1906:IVL1930 JFH1906:JFH1930 JPD1906:JPD1930 JYZ1906:JYZ1930 KIV1906:KIV1930 KSR1906:KSR1930 LCN1906:LCN1930 LMJ1906:LMJ1930 LWF1906:LWF1930 MGB1906:MGB1930 MPX1906:MPX1930 MZT1906:MZT1930 NJP1906:NJP1930 NTL1906:NTL1930 ODH1906:ODH1930 OND1906:OND1930 OWZ1906:OWZ1930 PGV1906:PGV1930 PQR1906:PQR1930 QAN1906:QAN1930 QKJ1906:QKJ1930 QUF1906:QUF1930 REB1906:REB1930 RNX1906:RNX1930 RXT1906:RXT1930 SHP1906:SHP1930 SRL1906:SRL1930 TBH1906:TBH1930 TLD1906:TLD1930 TUZ1906:TUZ1930 UEV1906:UEV1930 UOR1906:UOR1930 UYN1906:UYN1930 VIJ1906:VIJ1930 VSF1906:VSF1930 WCB1906:WCB1930 WLX1906:WLX1930 WVT1906:WVT1930 L1955:L1969 JH1955:JH1969 TD1955:TD1969 ACZ1955:ACZ1969 AMV1955:AMV1969 AWR1955:AWR1969 BGN1955:BGN1969 BQJ1955:BQJ1969 CAF1955:CAF1969 CKB1955:CKB1969 CTX1955:CTX1969 DDT1955:DDT1969 DNP1955:DNP1969 DXL1955:DXL1969 EHH1955:EHH1969 ERD1955:ERD1969 FAZ1955:FAZ1969 FKV1955:FKV1969 FUR1955:FUR1969 GEN1955:GEN1969 GOJ1955:GOJ1969 GYF1955:GYF1969 HIB1955:HIB1969 HRX1955:HRX1969 IBT1955:IBT1969 ILP1955:ILP1969 IVL1955:IVL1969 JFH1955:JFH1969 JPD1955:JPD1969 JYZ1955:JYZ1969 KIV1955:KIV1969 KSR1955:KSR1969 LCN1955:LCN1969 LMJ1955:LMJ1969 LWF1955:LWF1969 MGB1955:MGB1969 MPX1955:MPX1969 MZT1955:MZT1969 NJP1955:NJP1969 NTL1955:NTL1969 ODH1955:ODH1969 OND1955:OND1969 OWZ1955:OWZ1969 PGV1955:PGV1969 PQR1955:PQR1969 QAN1955:QAN1969 QKJ1955:QKJ1969 QUF1955:QUF1969 REB1955:REB1969 RNX1955:RNX1969 RXT1955:RXT1969 SHP1955:SHP1969 SRL1955:SRL1969 TBH1955:TBH1969 TLD1955:TLD1969 TUZ1955:TUZ1969 UEV1955:UEV1969 UOR1955:UOR1969 UYN1955:UYN1969 VIJ1955:VIJ1969 VSF1955:VSF1969 WCB1955:WCB1969 WLX1955:WLX1969 WVT1955:WVT1969 L1971:L1994 JH1971:JH1972 TD1971:TD1972 ACZ1971:ACZ1972 AMV1971:AMV1972 AWR1971:AWR1972 BGN1971:BGN1972 BQJ1971:BQJ1972 CAF1971:CAF1972 CKB1971:CKB1972 CTX1971:CTX1972 DDT1971:DDT1972 DNP1971:DNP1972 DXL1971:DXL1972 EHH1971:EHH1972 ERD1971:ERD1972 FAZ1971:FAZ1972 FKV1971:FKV1972 FUR1971:FUR1972 GEN1971:GEN1972 GOJ1971:GOJ1972 GYF1971:GYF1972 HIB1971:HIB1972 HRX1971:HRX1972 IBT1971:IBT1972 ILP1971:ILP1972 IVL1971:IVL1972 JFH1971:JFH1972 JPD1971:JPD1972 JYZ1971:JYZ1972 KIV1971:KIV1972 KSR1971:KSR1972 LCN1971:LCN1972 LMJ1971:LMJ1972 LWF1971:LWF1972 MGB1971:MGB1972 MPX1971:MPX1972 MZT1971:MZT1972 NJP1971:NJP1972 NTL1971:NTL1972 ODH1971:ODH1972 OND1971:OND1972 OWZ1971:OWZ1972 PGV1971:PGV1972 PQR1971:PQR1972 QAN1971:QAN1972 QKJ1971:QKJ1972 QUF1971:QUF1972 REB1971:REB1972 RNX1971:RNX1972 RXT1971:RXT1972 SHP1971:SHP1972 SRL1971:SRL1972 TBH1971:TBH1972 TLD1971:TLD1972 TUZ1971:TUZ1972 UEV1971:UEV1972 UOR1971:UOR1972 UYN1971:UYN1972 VIJ1971:VIJ1972 VSF1971:VSF1972 WCB1971:WCB1972 WLX1971:WLX1972 WVT1971:WVT1972 L1496 WVT1162:WVT1167 JH1162:JH1167 TD1162:TD1167 ACZ1162:ACZ1167 AMV1162:AMV1167 AWR1162:AWR1167 BGN1162:BGN1167 BQJ1162:BQJ1167 CAF1162:CAF1167 CKB1162:CKB1167 CTX1162:CTX1167 DDT1162:DDT1167 DNP1162:DNP1167 DXL1162:DXL1167 EHH1162:EHH1167 ERD1162:ERD1167 FAZ1162:FAZ1167 FKV1162:FKV1167 FUR1162:FUR1167 GEN1162:GEN1167 GOJ1162:GOJ1167 GYF1162:GYF1167 HIB1162:HIB1167 HRX1162:HRX1167 IBT1162:IBT1167 ILP1162:ILP1167 IVL1162:IVL1167 JFH1162:JFH1167 JPD1162:JPD1167 JYZ1162:JYZ1167 KIV1162:KIV1167 KSR1162:KSR1167 LCN1162:LCN1167 LMJ1162:LMJ1167 LWF1162:LWF1167 MGB1162:MGB1167 MPX1162:MPX1167 MZT1162:MZT1167 NJP1162:NJP1167 NTL1162:NTL1167 ODH1162:ODH1167 OND1162:OND1167 OWZ1162:OWZ1167 PGV1162:PGV1167 PQR1162:PQR1167 QAN1162:QAN1167 QKJ1162:QKJ1167 QUF1162:QUF1167 REB1162:REB1167 RNX1162:RNX1167 RXT1162:RXT1167 SHP1162:SHP1167 SRL1162:SRL1167 TBH1162:TBH1167 TLD1162:TLD1167 TUZ1162:TUZ1167 UEV1162:UEV1167 UOR1162:UOR1167 UYN1162:UYN1167 VIJ1162:VIJ1167 VSF1162:VSF1167 WCB1162:WCB1167 WLX1162:WLX1167 WVT2099:WVT2102 AG1740 L2025:L2059 AG1178:AG1179 AG1204 LMJ8133:LMJ8134 AG1605 L1737:L1755 JH1980:JH1990 TD1980:TD1990 ACZ1980:ACZ1990 AMV1980:AMV1990 AWR1980:AWR1990 BGN1980:BGN1990 BQJ1980:BQJ1990 CAF1980:CAF1990 CKB1980:CKB1990 CTX1980:CTX1990 DDT1980:DDT1990 DNP1980:DNP1990 DXL1980:DXL1990 EHH1980:EHH1990 ERD1980:ERD1990 FAZ1980:FAZ1990 FKV1980:FKV1990 FUR1980:FUR1990 GEN1980:GEN1990 GOJ1980:GOJ1990 GYF1980:GYF1990 HIB1980:HIB1990 HRX1980:HRX1990 IBT1980:IBT1990 ILP1980:ILP1990 IVL1980:IVL1990 JFH1980:JFH1990 JPD1980:JPD1990 JYZ1980:JYZ1990 KIV1980:KIV1990 KSR1980:KSR1990 LCN1980:LCN1990 LMJ1980:LMJ1990 LWF1980:LWF1990 MGB1980:MGB1990 MPX1980:MPX1990 MZT1980:MZT1990 NJP1980:NJP1990 NTL1980:NTL1990 ODH1980:ODH1990 OND1980:OND1990 OWZ1980:OWZ1990 PGV1980:PGV1990 PQR1980:PQR1990 QAN1980:QAN1990 QKJ1980:QKJ1990 QUF1980:QUF1990 REB1980:REB1990 RNX1980:RNX1990 RXT1980:RXT1990 SHP1980:SHP1990 SRL1980:SRL1990 TBH1980:TBH1990 TLD1980:TLD1990 TUZ1980:TUZ1990 UEV1980:UEV1990 UOR1980:UOR1990 UYN1980:UYN1990 VIJ1980:VIJ1990 VSF1980:VSF1990 WCB1980:WCB1990 WLX1980:WLX1990 WVT1980:WVT1990 L1996 JH1996 TD1996 ACZ1996 AMV1996 AWR1996 BGN1996 BQJ1996 CAF1996 CKB1996 CTX1996 DDT1996 DNP1996 DXL1996 EHH1996 ERD1996 FAZ1996 FKV1996 FUR1996 GEN1996 GOJ1996 GYF1996 HIB1996 HRX1996 IBT1996 ILP1996 IVL1996 JFH1996 JPD1996 JYZ1996 KIV1996 KSR1996 LCN1996 LMJ1996 LWF1996 MGB1996 MPX1996 MZT1996 NJP1996 NTL1996 ODH1996 OND1996 OWZ1996 PGV1996 PQR1996 QAN1996 QKJ1996 QUF1996 REB1996 RNX1996 RXT1996 SHP1996 SRL1996 TBH1996 TLD1996 TUZ1996 UEV1996 UOR1996 UYN1996 VIJ1996 VSF1996 WCB1996 WLX1996 WVT1996 L2001:L2012 JH2001:JH2004 TD2001:TD2004 ACZ2001:ACZ2004 AMV2001:AMV2004 AWR2001:AWR2004 BGN2001:BGN2004 BQJ2001:BQJ2004 CAF2001:CAF2004 CKB2001:CKB2004 CTX2001:CTX2004 DDT2001:DDT2004 DNP2001:DNP2004 DXL2001:DXL2004 EHH2001:EHH2004 ERD2001:ERD2004 FAZ2001:FAZ2004 FKV2001:FKV2004 FUR2001:FUR2004 GEN2001:GEN2004 GOJ2001:GOJ2004 GYF2001:GYF2004 HIB2001:HIB2004 HRX2001:HRX2004 IBT2001:IBT2004 ILP2001:ILP2004 IVL2001:IVL2004 JFH2001:JFH2004 JPD2001:JPD2004 JYZ2001:JYZ2004 KIV2001:KIV2004 KSR2001:KSR2004 LCN2001:LCN2004 LMJ2001:LMJ2004 LWF2001:LWF2004 MGB2001:MGB2004 MPX2001:MPX2004 MZT2001:MZT2004 NJP2001:NJP2004 NTL2001:NTL2004 ODH2001:ODH2004 OND2001:OND2004 OWZ2001:OWZ2004 PGV2001:PGV2004 PQR2001:PQR2004 QAN2001:QAN2004 QKJ2001:QKJ2004 QUF2001:QUF2004 REB2001:REB2004 RNX2001:RNX2004 RXT2001:RXT2004 SHP2001:SHP2004 SRL2001:SRL2004 TBH2001:TBH2004 TLD2001:TLD2004 TUZ2001:TUZ2004 UEV2001:UEV2004 UOR2001:UOR2004 UYN2001:UYN2004 VIJ2001:VIJ2004 VSF2001:VSF2004 WCB2001:WCB2004 WLX2001:WLX2004 WVT2001:WVT2004 JH2012 TD2012 ACZ2012 AMV2012 AWR2012 BGN2012 BQJ2012 CAF2012 CKB2012 CTX2012 DDT2012 DNP2012 DXL2012 EHH2012 ERD2012 FAZ2012 FKV2012 FUR2012 GEN2012 GOJ2012 GYF2012 HIB2012 HRX2012 IBT2012 ILP2012 IVL2012 JFH2012 JPD2012 JYZ2012 KIV2012 KSR2012 LCN2012 LMJ2012 LWF2012 MGB2012 MPX2012 MZT2012 NJP2012 NTL2012 ODH2012 OND2012 OWZ2012 PGV2012 PQR2012 QAN2012 QKJ2012 QUF2012 REB2012 RNX2012 RXT2012 SHP2012 SRL2012 TBH2012 TLD2012 TUZ2012 UEV2012 UOR2012 UYN2012 VIJ2012 VSF2012 WCB2012 WLX2012 WVT1851:WVT1859 WLX1851:WLX1859 WCB1851:WCB1859 VSF1851:VSF1859 VIJ1851:VIJ1859 UYN1851:UYN1859 UOR1851:UOR1859 UEV1851:UEV1859 TUZ1851:TUZ1859 TLD1851:TLD1859 TBH1851:TBH1859 SRL1851:SRL1859 SHP1851:SHP1859 RXT1851:RXT1859 RNX1851:RNX1859 REB1851:REB1859 QUF1851:QUF1859 QKJ1851:QKJ1859 QAN1851:QAN1859 PQR1851:PQR1859 PGV1851:PGV1859 OWZ1851:OWZ1859 OND1851:OND1859 ODH1851:ODH1859 NTL1851:NTL1859 NJP1851:NJP1859 MZT1851:MZT1859 MPX1851:MPX1859 MGB1851:MGB1859 LWF1851:LWF1859 LMJ1851:LMJ1859 LCN1851:LCN1859 KSR1851:KSR1859 KIV1851:KIV1859 JYZ1851:JYZ1859 JPD1851:JPD1859 JFH1851:JFH1859 IVL1851:IVL1859 ILP1851:ILP1859 IBT1851:IBT1859 HRX1851:HRX1859 HIB1851:HIB1859 GYF1851:GYF1859 GOJ1851:GOJ1859 GEN1851:GEN1859 FUR1851:FUR1859 FKV1851:FKV1859 FAZ1851:FAZ1859 ERD1851:ERD1859 EHH1851:EHH1859 DXL1851:DXL1859 DNP1851:DNP1859 DDT1851:DDT1859 CTX1851:CTX1859 CKB1851:CKB1859 CAF1851:CAF1859 BQJ1851:BQJ1859 BGN1851:BGN1859 AWR1851:AWR1859 AMV1851:AMV1859 ACZ1851:ACZ1859 TD1851:TD1859 JH1851:JH1859 L1603:L1610 L2016:L2021 JH2016:JH2018 TD2016:TD2018 ACZ2016:ACZ2018 AMV2016:AMV2018 AWR2016:AWR2018 BGN2016:BGN2018 BQJ2016:BQJ2018 CAF2016:CAF2018 CKB2016:CKB2018 CTX2016:CTX2018 DDT2016:DDT2018 DNP2016:DNP2018 DXL2016:DXL2018 EHH2016:EHH2018 ERD2016:ERD2018 FAZ2016:FAZ2018 FKV2016:FKV2018 FUR2016:FUR2018 GEN2016:GEN2018 GOJ2016:GOJ2018 GYF2016:GYF2018 HIB2016:HIB2018 HRX2016:HRX2018 IBT2016:IBT2018 ILP2016:ILP2018 IVL2016:IVL2018 JFH2016:JFH2018 JPD2016:JPD2018 JYZ2016:JYZ2018 KIV2016:KIV2018 KSR2016:KSR2018 LCN2016:LCN2018 LMJ2016:LMJ2018 LWF2016:LWF2018 MGB2016:MGB2018 MPX2016:MPX2018 MZT2016:MZT2018 NJP2016:NJP2018 NTL2016:NTL2018 ODH2016:ODH2018 OND2016:OND2018 OWZ2016:OWZ2018 PGV2016:PGV2018 PQR2016:PQR2018 QAN2016:QAN2018 QKJ2016:QKJ2018 QUF2016:QUF2018 REB2016:REB2018 RNX2016:RNX2018 RXT2016:RXT2018 SHP2016:SHP2018 SRL2016:SRL2018 TBH2016:TBH2018 TLD2016:TLD2018 TUZ2016:TUZ2018 UEV2016:UEV2018 UOR2016:UOR2018 UYN2016:UYN2018 VIJ2016:VIJ2018 VSF2016:VSF2018 WCB2016:WCB2018 WLX2016:WLX2018 WVT2016:WVT2018 WVT2025 JH2025 TD2025 ACZ2025 AMV2025 AWR2025 BGN2025 BQJ2025 CAF2025 CKB2025 CTX2025 DDT2025 DNP2025 DXL2025 EHH2025 ERD2025 FAZ2025 FKV2025 FUR2025 GEN2025 GOJ2025 GYF2025 HIB2025 HRX2025 IBT2025 ILP2025 IVL2025 JFH2025 JPD2025 JYZ2025 KIV2025 KSR2025 LCN2025 LMJ2025 LWF2025 MGB2025 MPX2025 MZT2025 NJP2025 NTL2025 ODH2025 OND2025 OWZ2025 PGV2025 PQR2025 QAN2025 QKJ2025 QUF2025 REB2025 RNX2025 RXT2025 SHP2025 SRL2025 TBH2025 TLD2025 TUZ2025 UEV2025 UOR2025 UYN2025 VIJ2025 VSF2025 WCB2025 WLX2025 L1851:L1859 JH2045:JH2055 TD2045:TD2055 ACZ2045:ACZ2055 AMV2045:AMV2055 AWR2045:AWR2055 BGN2045:BGN2055 BQJ2045:BQJ2055 CAF2045:CAF2055 CKB2045:CKB2055 CTX2045:CTX2055 DDT2045:DDT2055 DNP2045:DNP2055 DXL2045:DXL2055 EHH2045:EHH2055 ERD2045:ERD2055 FAZ2045:FAZ2055 FKV2045:FKV2055 FUR2045:FUR2055 GEN2045:GEN2055 GOJ2045:GOJ2055 GYF2045:GYF2055 HIB2045:HIB2055 HRX2045:HRX2055 IBT2045:IBT2055 ILP2045:ILP2055 IVL2045:IVL2055 JFH2045:JFH2055 JPD2045:JPD2055 JYZ2045:JYZ2055 KIV2045:KIV2055 KSR2045:KSR2055 LCN2045:LCN2055 LMJ2045:LMJ2055 LWF2045:LWF2055 MGB2045:MGB2055 MPX2045:MPX2055 MZT2045:MZT2055 NJP2045:NJP2055 NTL2045:NTL2055 ODH2045:ODH2055 OND2045:OND2055 OWZ2045:OWZ2055 PGV2045:PGV2055 PQR2045:PQR2055 QAN2045:QAN2055 QKJ2045:QKJ2055 QUF2045:QUF2055 REB2045:REB2055 RNX2045:RNX2055 RXT2045:RXT2055 SHP2045:SHP2055 SRL2045:SRL2055 TBH2045:TBH2055 TLD2045:TLD2055 TUZ2045:TUZ2055 UEV2045:UEV2055 UOR2045:UOR2055 UYN2045:UYN2055 VIJ2045:VIJ2055 VSF2045:VSF2055 WCB2045:WCB2055 WLX2045:WLX2055 WVT2045:WVT2055 L2068:L2078 JH2068:JH2071 TD2068:TD2071 ACZ2068:ACZ2071 AMV2068:AMV2071 AWR2068:AWR2071 BGN2068:BGN2071 BQJ2068:BQJ2071 CAF2068:CAF2071 CKB2068:CKB2071 CTX2068:CTX2071 DDT2068:DDT2071 DNP2068:DNP2071 DXL2068:DXL2071 EHH2068:EHH2071 ERD2068:ERD2071 FAZ2068:FAZ2071 FKV2068:FKV2071 FUR2068:FUR2071 GEN2068:GEN2071 GOJ2068:GOJ2071 GYF2068:GYF2071 HIB2068:HIB2071 HRX2068:HRX2071 IBT2068:IBT2071 ILP2068:ILP2071 IVL2068:IVL2071 JFH2068:JFH2071 JPD2068:JPD2071 JYZ2068:JYZ2071 KIV2068:KIV2071 KSR2068:KSR2071 LCN2068:LCN2071 LMJ2068:LMJ2071 LWF2068:LWF2071 MGB2068:MGB2071 MPX2068:MPX2071 MZT2068:MZT2071 NJP2068:NJP2071 NTL2068:NTL2071 ODH2068:ODH2071 OND2068:OND2071 OWZ2068:OWZ2071 PGV2068:PGV2071 PQR2068:PQR2071 QAN2068:QAN2071 QKJ2068:QKJ2071 QUF2068:QUF2071 REB2068:REB2071 RNX2068:RNX2071 RXT2068:RXT2071 SHP2068:SHP2071 SRL2068:SRL2071 TBH2068:TBH2071 TLD2068:TLD2071 TUZ2068:TUZ2071 UEV2068:UEV2071 UOR2068:UOR2071 UYN2068:UYN2071 VIJ2068:VIJ2071 VSF2068:VSF2071 WCB2068:WCB2071 WLX2068:WLX2071 WVT2068:WVT2071 JH2076:JH2077 TD2076:TD2077 ACZ2076:ACZ2077 AMV2076:AMV2077 AWR2076:AWR2077 BGN2076:BGN2077 BQJ2076:BQJ2077 CAF2076:CAF2077 CKB2076:CKB2077 CTX2076:CTX2077 DDT2076:DDT2077 DNP2076:DNP2077 DXL2076:DXL2077 EHH2076:EHH2077 ERD2076:ERD2077 FAZ2076:FAZ2077 FKV2076:FKV2077 FUR2076:FUR2077 GEN2076:GEN2077 GOJ2076:GOJ2077 GYF2076:GYF2077 HIB2076:HIB2077 HRX2076:HRX2077 IBT2076:IBT2077 ILP2076:ILP2077 IVL2076:IVL2077 JFH2076:JFH2077 JPD2076:JPD2077 JYZ2076:JYZ2077 KIV2076:KIV2077 KSR2076:KSR2077 LCN2076:LCN2077 LMJ2076:LMJ2077 LWF2076:LWF2077 MGB2076:MGB2077 MPX2076:MPX2077 MZT2076:MZT2077 NJP2076:NJP2077 NTL2076:NTL2077 ODH2076:ODH2077 OND2076:OND2077 OWZ2076:OWZ2077 PGV2076:PGV2077 PQR2076:PQR2077 QAN2076:QAN2077 QKJ2076:QKJ2077 QUF2076:QUF2077 REB2076:REB2077 RNX2076:RNX2077 RXT2076:RXT2077 SHP2076:SHP2077 SRL2076:SRL2077 TBH2076:TBH2077 TLD2076:TLD2077 TUZ2076:TUZ2077 UEV2076:UEV2077 UOR2076:UOR2077 UYN2076:UYN2077 VIJ2076:VIJ2077 VSF2076:VSF2077 WCB2076:WCB2077 WLX2076:WLX2077 WVT2076:WVT2077 L2083 L2080 L2085:L2094 JH2091:JH2094 TD2091:TD2094 ACZ2091:ACZ2094 AMV2091:AMV2094 AWR2091:AWR2094 BGN2091:BGN2094 BQJ2091:BQJ2094 CAF2091:CAF2094 CKB2091:CKB2094 CTX2091:CTX2094 DDT2091:DDT2094 DNP2091:DNP2094 DXL2091:DXL2094 EHH2091:EHH2094 ERD2091:ERD2094 FAZ2091:FAZ2094 FKV2091:FKV2094 FUR2091:FUR2094 GEN2091:GEN2094 GOJ2091:GOJ2094 GYF2091:GYF2094 HIB2091:HIB2094 HRX2091:HRX2094 IBT2091:IBT2094 ILP2091:ILP2094 IVL2091:IVL2094 JFH2091:JFH2094 JPD2091:JPD2094 JYZ2091:JYZ2094 KIV2091:KIV2094 KSR2091:KSR2094 LCN2091:LCN2094 LMJ2091:LMJ2094 LWF2091:LWF2094 MGB2091:MGB2094 MPX2091:MPX2094 MZT2091:MZT2094 NJP2091:NJP2094 NTL2091:NTL2094 ODH2091:ODH2094 OND2091:OND2094 OWZ2091:OWZ2094 PGV2091:PGV2094 PQR2091:PQR2094 QAN2091:QAN2094 QKJ2091:QKJ2094 QUF2091:QUF2094 REB2091:REB2094 RNX2091:RNX2094 RXT2091:RXT2094 SHP2091:SHP2094 SRL2091:SRL2094 TBH2091:TBH2094 TLD2091:TLD2094 TUZ2091:TUZ2094 UEV2091:UEV2094 UOR2091:UOR2094 UYN2091:UYN2094 VIJ2091:VIJ2094 VSF2091:VSF2094 WCB2091:WCB2094 WLX2091:WLX2094 WVT2091:WVT2094 L2099:L2109 JH2099:JH2102 TD2099:TD2102 ACZ2099:ACZ2102 AMV2099:AMV2102 AWR2099:AWR2102 BGN2099:BGN2102 BQJ2099:BQJ2102 CAF2099:CAF2102 CKB2099:CKB2102 CTX2099:CTX2102 DDT2099:DDT2102 DNP2099:DNP2102 DXL2099:DXL2102 EHH2099:EHH2102 ERD2099:ERD2102 FAZ2099:FAZ2102 FKV2099:FKV2102 FUR2099:FUR2102 GEN2099:GEN2102 GOJ2099:GOJ2102 GYF2099:GYF2102 HIB2099:HIB2102 HRX2099:HRX2102 IBT2099:IBT2102 ILP2099:ILP2102 IVL2099:IVL2102 JFH2099:JFH2102 JPD2099:JPD2102 JYZ2099:JYZ2102 KIV2099:KIV2102 KSR2099:KSR2102 LCN2099:LCN2102 LMJ2099:LMJ2102 LWF2099:LWF2102 MGB2099:MGB2102 MPX2099:MPX2102 MZT2099:MZT2102 NJP2099:NJP2102 NTL2099:NTL2102 ODH2099:ODH2102 OND2099:OND2102 OWZ2099:OWZ2102 PGV2099:PGV2102 PQR2099:PQR2102 QAN2099:QAN2102 QKJ2099:QKJ2102 QUF2099:QUF2102 REB2099:REB2102 RNX2099:RNX2102 RXT2099:RXT2102 SHP2099:SHP2102 SRL2099:SRL2102 TBH2099:TBH2102 TLD2099:TLD2102 TUZ2099:TUZ2102 UEV2099:UEV2102 UOR2099:UOR2102 UYN2099:UYN2102 VIJ2099:VIJ2102 VSF2099:VSF2102 WCB2099:WCB2102 WLX2099:WLX2102 JH2106:JH2109 TD2106:TD2109 ACZ2106:ACZ2109 AMV2106:AMV2109 AWR2106:AWR2109 BGN2106:BGN2109 BQJ2106:BQJ2109 CAF2106:CAF2109 CKB2106:CKB2109 CTX2106:CTX2109 DDT2106:DDT2109 DNP2106:DNP2109 DXL2106:DXL2109 EHH2106:EHH2109 ERD2106:ERD2109 FAZ2106:FAZ2109 FKV2106:FKV2109 FUR2106:FUR2109 GEN2106:GEN2109 GOJ2106:GOJ2109 GYF2106:GYF2109 HIB2106:HIB2109 HRX2106:HRX2109 IBT2106:IBT2109 ILP2106:ILP2109 IVL2106:IVL2109 JFH2106:JFH2109 JPD2106:JPD2109 JYZ2106:JYZ2109 KIV2106:KIV2109 KSR2106:KSR2109 LCN2106:LCN2109 LMJ2106:LMJ2109 LWF2106:LWF2109 MGB2106:MGB2109 MPX2106:MPX2109 MZT2106:MZT2109 NJP2106:NJP2109 NTL2106:NTL2109 ODH2106:ODH2109 OND2106:OND2109 OWZ2106:OWZ2109 PGV2106:PGV2109 PQR2106:PQR2109 QAN2106:QAN2109 QKJ2106:QKJ2109 QUF2106:QUF2109 REB2106:REB2109 RNX2106:RNX2109 RXT2106:RXT2109 SHP2106:SHP2109 SRL2106:SRL2109 TBH2106:TBH2109 TLD2106:TLD2109 TUZ2106:TUZ2109 UEV2106:UEV2109 UOR2106:UOR2109 UYN2106:UYN2109 VIJ2106:VIJ2109 VSF2106:VSF2109 WCB2106:WCB2109 WLX2106:WLX2109 WVT2106:WVT2109 L2116:L2117 JH2116:JH2117 TD2116:TD2117 ACZ2116:ACZ2117 AMV2116:AMV2117 AWR2116:AWR2117 BGN2116:BGN2117 BQJ2116:BQJ2117 CAF2116:CAF2117 CKB2116:CKB2117 CTX2116:CTX2117 DDT2116:DDT2117 DNP2116:DNP2117 DXL2116:DXL2117 EHH2116:EHH2117 ERD2116:ERD2117 FAZ2116:FAZ2117 FKV2116:FKV2117 FUR2116:FUR2117 GEN2116:GEN2117 GOJ2116:GOJ2117 GYF2116:GYF2117 HIB2116:HIB2117 HRX2116:HRX2117 IBT2116:IBT2117 ILP2116:ILP2117 IVL2116:IVL2117 JFH2116:JFH2117 JPD2116:JPD2117 JYZ2116:JYZ2117 KIV2116:KIV2117 KSR2116:KSR2117 LCN2116:LCN2117 LMJ2116:LMJ2117 LWF2116:LWF2117 MGB2116:MGB2117 MPX2116:MPX2117 MZT2116:MZT2117 NJP2116:NJP2117 NTL2116:NTL2117 ODH2116:ODH2117 OND2116:OND2117 OWZ2116:OWZ2117 PGV2116:PGV2117 PQR2116:PQR2117 QAN2116:QAN2117 QKJ2116:QKJ2117 QUF2116:QUF2117 REB2116:REB2117 RNX2116:RNX2117 RXT2116:RXT2117 SHP2116:SHP2117 SRL2116:SRL2117 TBH2116:TBH2117 TLD2116:TLD2117 TUZ2116:TUZ2117 UEV2116:UEV2117 UOR2116:UOR2117 UYN2116:UYN2117 VIJ2116:VIJ2117 VSF2116:VSF2117 WCB2116:WCB2117 WLX2116:WLX2117 WVT2116:WVT2117 L2119:L2122 JH2122 TD2122 ACZ2122 AMV2122 AWR2122 BGN2122 BQJ2122 CAF2122 CKB2122 CTX2122 DDT2122 DNP2122 DXL2122 EHH2122 ERD2122 FAZ2122 FKV2122 FUR2122 GEN2122 GOJ2122 GYF2122 HIB2122 HRX2122 IBT2122 ILP2122 IVL2122 JFH2122 JPD2122 JYZ2122 KIV2122 KSR2122 LCN2122 LMJ2122 LWF2122 MGB2122 MPX2122 MZT2122 NJP2122 NTL2122 ODH2122 OND2122 OWZ2122 PGV2122 PQR2122 QAN2122 QKJ2122 QUF2122 REB2122 RNX2122 RXT2122 SHP2122 SRL2122 TBH2122 TLD2122 TUZ2122 UEV2122 UOR2122 UYN2122 VIJ2122 VSF2122 WCB2122 WLX2122 WVT2122 L2124:L2131 L2135:L2167 JH2135:JH2138 TD2135:TD2138 ACZ2135:ACZ2138 AMV2135:AMV2138 AWR2135:AWR2138 BGN2135:BGN2138 BQJ2135:BQJ2138 CAF2135:CAF2138 CKB2135:CKB2138 CTX2135:CTX2138 DDT2135:DDT2138 DNP2135:DNP2138 DXL2135:DXL2138 EHH2135:EHH2138 ERD2135:ERD2138 FAZ2135:FAZ2138 FKV2135:FKV2138 FUR2135:FUR2138 GEN2135:GEN2138 GOJ2135:GOJ2138 GYF2135:GYF2138 HIB2135:HIB2138 HRX2135:HRX2138 IBT2135:IBT2138 ILP2135:ILP2138 IVL2135:IVL2138 JFH2135:JFH2138 JPD2135:JPD2138 JYZ2135:JYZ2138 KIV2135:KIV2138 KSR2135:KSR2138 LCN2135:LCN2138 LMJ2135:LMJ2138 LWF2135:LWF2138 MGB2135:MGB2138 MPX2135:MPX2138 MZT2135:MZT2138 NJP2135:NJP2138 NTL2135:NTL2138 ODH2135:ODH2138 OND2135:OND2138 OWZ2135:OWZ2138 PGV2135:PGV2138 PQR2135:PQR2138 QAN2135:QAN2138 QKJ2135:QKJ2138 QUF2135:QUF2138 REB2135:REB2138 RNX2135:RNX2138 RXT2135:RXT2138 SHP2135:SHP2138 SRL2135:SRL2138 TBH2135:TBH2138 TLD2135:TLD2138 TUZ2135:TUZ2138 UEV2135:UEV2138 UOR2135:UOR2138 UYN2135:UYN2138 VIJ2135:VIJ2138 VSF2135:VSF2138 WCB2135:WCB2138 WLX2135:WLX2138 WVT2135:WVT2138 JH2143:JH2159 TD2143:TD2159 ACZ2143:ACZ2159 AMV2143:AMV2159 AWR2143:AWR2159 BGN2143:BGN2159 BQJ2143:BQJ2159 CAF2143:CAF2159 CKB2143:CKB2159 CTX2143:CTX2159 DDT2143:DDT2159 DNP2143:DNP2159 DXL2143:DXL2159 EHH2143:EHH2159 ERD2143:ERD2159 FAZ2143:FAZ2159 FKV2143:FKV2159 FUR2143:FUR2159 GEN2143:GEN2159 GOJ2143:GOJ2159 GYF2143:GYF2159 HIB2143:HIB2159 HRX2143:HRX2159 IBT2143:IBT2159 ILP2143:ILP2159 IVL2143:IVL2159 JFH2143:JFH2159 JPD2143:JPD2159 JYZ2143:JYZ2159 KIV2143:KIV2159 KSR2143:KSR2159 LCN2143:LCN2159 LMJ2143:LMJ2159 LWF2143:LWF2159 MGB2143:MGB2159 MPX2143:MPX2159 MZT2143:MZT2159 NJP2143:NJP2159 NTL2143:NTL2159 ODH2143:ODH2159 OND2143:OND2159 OWZ2143:OWZ2159 PGV2143:PGV2159 PQR2143:PQR2159 QAN2143:QAN2159 QKJ2143:QKJ2159 QUF2143:QUF2159 REB2143:REB2159 RNX2143:RNX2159 RXT2143:RXT2159 SHP2143:SHP2159 SRL2143:SRL2159 TBH2143:TBH2159 TLD2143:TLD2159 TUZ2143:TUZ2159 UEV2143:UEV2159 UOR2143:UOR2159 UYN2143:UYN2159 VIJ2143:VIJ2159 VSF2143:VSF2159 WCB2143:WCB2159 WLX2143:WLX2159 WVT2143:WVT2159 JH2197:JH2205 TD2197:TD2205 ACZ2197:ACZ2205 AMV2197:AMV2205 AWR2197:AWR2205 BGN2197:BGN2205 BQJ2197:BQJ2205 CAF2197:CAF2205 CKB2197:CKB2205 CTX2197:CTX2205 DDT2197:DDT2205 DNP2197:DNP2205 DXL2197:DXL2205 EHH2197:EHH2205 ERD2197:ERD2205 FAZ2197:FAZ2205 FKV2197:FKV2205 FUR2197:FUR2205 GEN2197:GEN2205 GOJ2197:GOJ2205 GYF2197:GYF2205 HIB2197:HIB2205 HRX2197:HRX2205 IBT2197:IBT2205 ILP2197:ILP2205 IVL2197:IVL2205 JFH2197:JFH2205 JPD2197:JPD2205 JYZ2197:JYZ2205 KIV2197:KIV2205 KSR2197:KSR2205 LCN2197:LCN2205 LMJ2197:LMJ2205 LWF2197:LWF2205 MGB2197:MGB2205 MPX2197:MPX2205 MZT2197:MZT2205 NJP2197:NJP2205 NTL2197:NTL2205 ODH2197:ODH2205 OND2197:OND2205 OWZ2197:OWZ2205 PGV2197:PGV2205 PQR2197:PQR2205 QAN2197:QAN2205 QKJ2197:QKJ2205 QUF2197:QUF2205 REB2197:REB2205 RNX2197:RNX2205 RXT2197:RXT2205 SHP2197:SHP2205 SRL2197:SRL2205 TBH2197:TBH2205 TLD2197:TLD2205 TUZ2197:TUZ2205 UEV2197:UEV2205 UOR2197:UOR2205 UYN2197:UYN2205 VIJ2197:VIJ2205 VSF2197:VSF2205 WCB2197:WCB2205 WLX2197:WLX2205 WVT2197:WVT2205 L2193:L2216 L2223:L2326 JH2224:JH2320 TD2224:TD2320 ACZ2224:ACZ2320 AMV2224:AMV2320 AWR2224:AWR2320 BGN2224:BGN2320 BQJ2224:BQJ2320 CAF2224:CAF2320 CKB2224:CKB2320 CTX2224:CTX2320 DDT2224:DDT2320 DNP2224:DNP2320 DXL2224:DXL2320 EHH2224:EHH2320 ERD2224:ERD2320 FAZ2224:FAZ2320 FKV2224:FKV2320 FUR2224:FUR2320 GEN2224:GEN2320 GOJ2224:GOJ2320 GYF2224:GYF2320 HIB2224:HIB2320 HRX2224:HRX2320 IBT2224:IBT2320 ILP2224:ILP2320 IVL2224:IVL2320 JFH2224:JFH2320 JPD2224:JPD2320 JYZ2224:JYZ2320 KIV2224:KIV2320 KSR2224:KSR2320 LCN2224:LCN2320 LMJ2224:LMJ2320 LWF2224:LWF2320 MGB2224:MGB2320 MPX2224:MPX2320 MZT2224:MZT2320 NJP2224:NJP2320 NTL2224:NTL2320 ODH2224:ODH2320 OND2224:OND2320 OWZ2224:OWZ2320 PGV2224:PGV2320 PQR2224:PQR2320 QAN2224:QAN2320 QKJ2224:QKJ2320 QUF2224:QUF2320 REB2224:REB2320 RNX2224:RNX2320 RXT2224:RXT2320 SHP2224:SHP2320 SRL2224:SRL2320 TBH2224:TBH2320 TLD2224:TLD2320 TUZ2224:TUZ2320 UEV2224:UEV2320 UOR2224:UOR2320 UYN2224:UYN2320 VIJ2224:VIJ2320 VSF2224:VSF2320 WCB2224:WCB2320 WLX2224:WLX2320 WVT2224:WVT2320 L2328 L2333:L2336 JH2333:JH2336 TD2333:TD2336 ACZ2333:ACZ2336 AMV2333:AMV2336 AWR2333:AWR2336 BGN2333:BGN2336 BQJ2333:BQJ2336 CAF2333:CAF2336 CKB2333:CKB2336 CTX2333:CTX2336 DDT2333:DDT2336 DNP2333:DNP2336 DXL2333:DXL2336 EHH2333:EHH2336 ERD2333:ERD2336 FAZ2333:FAZ2336 FKV2333:FKV2336 FUR2333:FUR2336 GEN2333:GEN2336 GOJ2333:GOJ2336 GYF2333:GYF2336 HIB2333:HIB2336 HRX2333:HRX2336 IBT2333:IBT2336 ILP2333:ILP2336 IVL2333:IVL2336 JFH2333:JFH2336 JPD2333:JPD2336 JYZ2333:JYZ2336 KIV2333:KIV2336 KSR2333:KSR2336 LCN2333:LCN2336 LMJ2333:LMJ2336 LWF2333:LWF2336 MGB2333:MGB2336 MPX2333:MPX2336 MZT2333:MZT2336 NJP2333:NJP2336 NTL2333:NTL2336 ODH2333:ODH2336 OND2333:OND2336 OWZ2333:OWZ2336 PGV2333:PGV2336 PQR2333:PQR2336 QAN2333:QAN2336 QKJ2333:QKJ2336 QUF2333:QUF2336 REB2333:REB2336 RNX2333:RNX2336 RXT2333:RXT2336 SHP2333:SHP2336 SRL2333:SRL2336 TBH2333:TBH2336 TLD2333:TLD2336 TUZ2333:TUZ2336 UEV2333:UEV2336 UOR2333:UOR2336 UYN2333:UYN2336 VIJ2333:VIJ2336 VSF2333:VSF2336 WCB2333:WCB2336 WLX2333:WLX2336 WVT2333:WVT2336 L2340:L2349 JH2340 TD2340 ACZ2340 AMV2340 AWR2340 BGN2340 BQJ2340 CAF2340 CKB2340 CTX2340 DDT2340 DNP2340 DXL2340 EHH2340 ERD2340 FAZ2340 FKV2340 FUR2340 GEN2340 GOJ2340 GYF2340 HIB2340 HRX2340 IBT2340 ILP2340 IVL2340 JFH2340 JPD2340 JYZ2340 KIV2340 KSR2340 LCN2340 LMJ2340 LWF2340 MGB2340 MPX2340 MZT2340 NJP2340 NTL2340 ODH2340 OND2340 OWZ2340 PGV2340 PQR2340 QAN2340 QKJ2340 QUF2340 REB2340 RNX2340 RXT2340 SHP2340 SRL2340 TBH2340 TLD2340 TUZ2340 UEV2340 UOR2340 UYN2340 VIJ2340 VSF2340 WCB2340 WLX2340 WVT2340 JH2345:JH2349 TD2345:TD2349 ACZ2345:ACZ2349 AMV2345:AMV2349 AWR2345:AWR2349 BGN2345:BGN2349 BQJ2345:BQJ2349 CAF2345:CAF2349 CKB2345:CKB2349 CTX2345:CTX2349 DDT2345:DDT2349 DNP2345:DNP2349 DXL2345:DXL2349 EHH2345:EHH2349 ERD2345:ERD2349 FAZ2345:FAZ2349 FKV2345:FKV2349 FUR2345:FUR2349 GEN2345:GEN2349 GOJ2345:GOJ2349 GYF2345:GYF2349 HIB2345:HIB2349 HRX2345:HRX2349 IBT2345:IBT2349 ILP2345:ILP2349 IVL2345:IVL2349 JFH2345:JFH2349 JPD2345:JPD2349 JYZ2345:JYZ2349 KIV2345:KIV2349 KSR2345:KSR2349 LCN2345:LCN2349 LMJ2345:LMJ2349 LWF2345:LWF2349 MGB2345:MGB2349 MPX2345:MPX2349 MZT2345:MZT2349 NJP2345:NJP2349 NTL2345:NTL2349 ODH2345:ODH2349 OND2345:OND2349 OWZ2345:OWZ2349 PGV2345:PGV2349 PQR2345:PQR2349 QAN2345:QAN2349 QKJ2345:QKJ2349 QUF2345:QUF2349 REB2345:REB2349 RNX2345:RNX2349 RXT2345:RXT2349 SHP2345:SHP2349 SRL2345:SRL2349 TBH2345:TBH2349 TLD2345:TLD2349 TUZ2345:TUZ2349 UEV2345:UEV2349 UOR2345:UOR2349 UYN2345:UYN2349 VIJ2345:VIJ2349 VSF2345:VSF2349 WCB2345:WCB2349 WLX2345:WLX2349 WVT2345:WVT2349 JPD7936:JPD7939 JYZ7936:JYZ7939 KIV7936:KIV7939 KSR7936:KSR7939 LCN7936:LCN7939 LMJ7936:LMJ7939 LWF7936:LWF7939 MGB7936:MGB7939 MPX7936:MPX7939 MZT7936:MZT7939 NJP7936:NJP7939 NTL7936:NTL7939 ODH7936:ODH7939 OND7936:OND7939 OWZ7936:OWZ7939 PGV7936:PGV7939 PQR7936:PQR7939 QAN7936:QAN7939 QKJ7936:QKJ7939 QUF7936:QUF7939 REB7936:REB7939 RNX7936:RNX7939 RXT7936:RXT7939 SHP7936:SHP7939 SRL7936:SRL7939 TBH7936:TBH7939 TLD7936:TLD7939 TUZ7936:TUZ7939 UEV7936:UEV7939 UOR7936:UOR7939 UYN7936:UYN7939 VIJ7936:VIJ7939 VSF7936:VSF7939 WCB7936:WCB7939 WLX7936:WLX7939 WVT7936:WVT7939 L7942 L7947 JH7947 TD7947 ACZ7947 AMV7947 AWR7947 BGN7947 BQJ7947 CAF7947 CKB7947 CTX7947 DDT7947 DNP7947 DXL7947 EHH7947 ERD7947 FAZ7947 FKV7947 FUR7947 GEN7947 GOJ7947 GYF7947 HIB7947 HRX7947 IBT7947 ILP7947 IVL7947 JFH7947 JPD7947 JYZ7947 KIV7947 KSR7947 LCN7947 LMJ7947 LWF7947 MGB7947 MPX7947 MZT7947 NJP7947 NTL7947 ODH7947 OND7947 OWZ7947 PGV7947 PQR7947 QAN7947 QKJ7947 QUF7947 REB7947 RNX7947 RXT7947 SHP7947 SRL7947 TBH7947 TLD7947 TUZ7947 UEV7947 UOR7947 UYN7947 VIJ7947 VSF7947 WCB7947 WLX7947 WVT7947 L7953 L7958:L7970 JH7958:JH7970 TD7958:TD7970 ACZ7958:ACZ7970 AMV7958:AMV7970 AWR7958:AWR7970 BGN7958:BGN7970 BQJ7958:BQJ7970 CAF7958:CAF7970 CKB7958:CKB7970 CTX7958:CTX7970 DDT7958:DDT7970 DNP7958:DNP7970 DXL7958:DXL7970 EHH7958:EHH7970 ERD7958:ERD7970 FAZ7958:FAZ7970 FKV7958:FKV7970 FUR7958:FUR7970 GEN7958:GEN7970 GOJ7958:GOJ7970 L5721:L5735 L7648:L7658 L5566:L5698 L426:L560 L4818:L4820 LWF8133:LWF8134 MGB8133:MGB8134 MPX8133:MPX8134 MZT8133:MZT8134 NJP8133:NJP8134 NTL8133:NTL8134 ODH8133:ODH8134 OND8133:OND8134 OWZ8133:OWZ8134 PGV8133:PGV8134 PQR8133:PQR8134 QAN8133:QAN8134 QKJ8133:QKJ8134 QUF8133:QUF8134 REB8133:REB8134 RNX8133:RNX8134 RXT8133:RXT8134 SHP8133:SHP8134 SRL8133:SRL8134 TBH8133:TBH8134 TLD8133:TLD8134 TUZ8133:TUZ8134 UEV8133:UEV8134 UOR8133:UOR8134 UYN8133:UYN8134 VIJ8133:VIJ8134 VSF8133:VSF8134 WCB8133:WCB8134 WLX8133:WLX8134 L7180:L7181 L7998 GEN8133:GEN8134 WLX7931:WLX7933 WVT7931:WVT7933 L7900 JH7900 TD7900 ACZ7900 AMV7900 AWR7900 BGN7900 BQJ7900 CAF7900 CKB7900 CTX7900 DDT7900 DNP7900 DXL7900 EHH7900 ERD7900 FAZ7900 FKV7900 FUR7900 GEN7900 GOJ7900 GYF7900 HIB7900 HRX7900 IBT7900 ILP7900 IVL7900 JFH7900 JPD7900 L2338 JYZ7900 KIV7900 KSR7900 LCN7900 LMJ7900 LWF7900 MGB7900 MPX7900 MZT7900 NJP7900 NTL7900 ODH7900 OND7900 OWZ7900 PGV7900 PQR7900 QAN7900 QKJ7900 QUF7900 REB7900 RNX7900 RXT7900 SHP7900 SRL7900 TBH7900 TLD7900 TUZ7900 UEV7900 UOR7900 UYN7900 VIJ7900 VSF7900 WCB7900 WLX7900 WVT7900 L7903:L7909 JH7906:JH7909 TD7906:TD7909 ACZ7906:ACZ7909 AMV7906:AMV7909 AWR7906:AWR7909 BGN7906:BGN7909 BQJ7906:BQJ7909 CAF7906:CAF7909 CKB7906:CKB7909 CTX7906:CTX7909 DDT7906:DDT7909 DNP7906:DNP7909 DXL7906:DXL7909 EHH7906:EHH7909 ERD7906:ERD7909 FAZ7906:FAZ7909 FKV7906:FKV7909 FUR7906:FUR7909 GEN7906:GEN7909 GOJ7906:GOJ7909 GYF7906:GYF7909 HIB7906:HIB7909 HRX7906:HRX7909 IBT7906:IBT7909 ILP7906:ILP7909 IVL7906:IVL7909 JFH7906:JFH7909 L3590 JPD7906:JPD7909 JYZ7906:JYZ7909 KIV7906:KIV7909 KSR7906:KSR7909 LCN7906:LCN7909 LMJ7906:LMJ7909 LWF7906:LWF7909 MGB7906:MGB7909 MPX7906:MPX7909 MZT7906:MZT7909 NJP7906:NJP7909 NTL7906:NTL7909 ODH7906:ODH7909 OND7906:OND7909 OWZ7906:OWZ7909 PGV7906:PGV7909 PQR7906:PQR7909 QAN7906:QAN7909 QKJ7906:QKJ7909 QUF7906:QUF7909 REB7906:REB7909 RNX7906:RNX7909 RXT7906:RXT7909 SHP7906:SHP7909 SRL7906:SRL7909 TBH7906:TBH7909 TLD7906:TLD7909 TUZ7906:TUZ7909 UEV7906:UEV7909 UOR7906:UOR7909 UYN7906:UYN7909 VIJ7906:VIJ7909 VSF7906:VSF7909 WCB7906:WCB7909 WLX7906:WLX7909 WVT7906:WVT7909 L7925:L7940 JH7936:JH7939 TD7936:TD7939 ACZ7936:ACZ7939 AMV7936:AMV7939 AWR7936:AWR7939 BGN7936:BGN7939 BQJ7936:BQJ7939 CAF7936:CAF7939 CKB7936:CKB7939 CTX7936:CTX7939 DDT7936:DDT7939 DNP7936:DNP7939 DXL7936:DXL7939 EHH7936:EHH7939 ERD7936:ERD7939 FAZ7936:FAZ7939 FKV7936:FKV7939 FUR7936:FUR7939 GEN7936:GEN7939 GOJ7936:GOJ7939 GYF7936:GYF7939 HIB7936:HIB7939 HRX7936:HRX7939 IBT7936:IBT7939 ILP7936:ILP7939 IVL7936:IVL7939 JFH7936:JFH7939 GEN7886:GEN7888 GOJ7886:GOJ7888 GYF7886:GYF7888 HIB7886:HIB7888 HRX7886:HRX7888 IBT7886:IBT7888 ILP7886:ILP7888 IVL7886:IVL7888 JFH7886:JFH7888 JPD7886:JPD7888 JYZ7886:JYZ7888 KIV7886:KIV7888 KSR7886:KSR7888 LCN7886:LCN7888 LMJ7886:LMJ7888 LWF7886:LWF7888 MGB7886:MGB7888 MPX7886:MPX7888 MZT7886:MZT7888 NJP7886:NJP7888 NTL7886:NTL7888 ODH7886:ODH7888 OND7886:OND7888 OWZ7886:OWZ7888 PGV7886:PGV7888 PQR7886:PQR7888 QAN7886:QAN7888 QKJ7886:QKJ7888 QUF7886:QUF7888 REB7886:REB7888 RNX7886:RNX7888 RXT7886:RXT7888 SHP7886:SHP7888 SRL7886:SRL7888 TBH7886:TBH7888 TLD7886:TLD7888 TUZ7886:TUZ7888 UEV7886:UEV7888 UOR7886:UOR7888 UYN7886:UYN7888 VIJ7886:VIJ7888 VSF7886:VSF7888 WCB7886:WCB7888 WLX7886:WLX7888 GOJ8133:GOJ8134 WVT7990:WVT7993 GYF8133:GYF8134 HIB8133:HIB8134 HRX8133:HRX8134 IBT8133:IBT8134 ILP8133:ILP8134 IVL8133:IVL8134 JFH8133:JFH8134 JPD8133:JPD8134 JYZ8133:JYZ8134 KIV8133:KIV8134 KSR8133:KSR8134 LCN8133:LCN8134 L2413:L2415 L2438 L2425:L2427 L2423 L2430 L2434:L2435 KSR7848:KSR7855 LCN7848:LCN7855 LMJ7848:LMJ7855 LWF7848:LWF7855 MGB7848:MGB7855 MPX7848:MPX7855 MZT7848:MZT7855 NJP7848:NJP7855 NTL7848:NTL7855 ODH7848:ODH7855 OND7848:OND7855 OWZ7848:OWZ7855 PGV7848:PGV7855 PQR7848:PQR7855 QAN7848:QAN7855 QKJ7848:QKJ7855 QUF7848:QUF7855 REB7848:REB7855 RNX7848:RNX7855 RXT7848:RXT7855 SHP7848:SHP7855 SRL7848:SRL7855 TBH7848:TBH7855 TLD7848:TLD7855 TUZ7848:TUZ7855 UEV7848:UEV7855 UOR7848:UOR7855 UYN7848:UYN7855 VIJ7848:VIJ7855 VSF7848:VSF7855 WCB7848:WCB7855 WLX7848:WLX7855 WVT7848:WVT7855 L7858 L7862:L7863 L7865 JH7865 TD7865 ACZ7865 AMV7865 AWR7865 BGN7865 BQJ7865 CAF7865 CKB7865 CTX7865 DDT7865 DNP7865 DXL7865 EHH7865 ERD7865 FAZ7865 FKV7865 FUR7865 GEN7865 GOJ7865 GYF7865 HIB7865 HRX7865 IBT7865 ILP7865 IVL7865 L2505:L2541 JFH7865 L2454:L2464 L2543:L2575 JPD7865 JYZ7865 KIV7865 KSR7865 LCN7865 LMJ7865 LWF7865 MGB7865 MPX7865 MZT7865 NJP7865 NTL7865 ODH7865 OND7865 OWZ7865 PGV7865 PQR7865 QAN7865 QKJ7865 QUF7865 REB7865 RNX7865 RXT7865 SHP7865 SRL7865 TBH7865 TLD7865 TUZ7865 UEV7865 UOR7865 UYN7865 VIJ7865 VSF7865 WCB7865 WLX7865 WVT7865 L7867:L7869 L7886:L7891 JH7886:JH7888 TD7886:TD7888 ACZ7886:ACZ7888 AMV7886:AMV7888 AWR7886:AWR7888 BGN7886:BGN7888 BQJ7886:BQJ7888 CAF7886:CAF7888 CKB7886:CKB7888 CTX7886:CTX7888 DDT7886:DDT7888 DNP7886:DNP7888 DXL7886:DXL7888 EHH7886:EHH7888 ERD7886:ERD7888 FAZ7886:FAZ7888 FKV7886:FKV7888 FUR7886:FUR7888 L2449 L2445:L2446 L2440:L2442 L2481:L2503 L2477 L2468 LMJ7835 LWF7835 MGB7835 MPX7835 MZT7835 NJP7835 NTL7835 ODH7835 OND7835 OWZ7835 PGV7835 PQR7835 QAN7835 QKJ7835 QUF7835 REB7835 RNX7835 RXT7835 SHP7835 SRL7835 TBH7835 TLD7835 TUZ7835 UEV7835 UOR7835 UYN7835 VIJ7835 VSF7835 WCB7835 WLX7835 WVT7835 L7839:L7842 L7846:L7855 JH7848:JH7855 TD7848:TD7855 ACZ7848:ACZ7855 AMV7848:AMV7855 AWR7848:AWR7855 BGN7848:BGN7855 BQJ7848:BQJ7855 CAF7848:CAF7855 CKB7848:CKB7855 CTX7848:CTX7855 DDT7848:DDT7855 DNP7848:DNP7855 DXL7848:DXL7855 EHH7848:EHH7855 ERD7848:ERD7855 FAZ7848:FAZ7855 FKV7848:FKV7855 FUR7848:FUR7855 GEN7848:GEN7855 GOJ7848:GOJ7855 GYF7848:GYF7855 HIB7848:HIB7855 HRX7848:HRX7855 IBT7848:IBT7855 ILP7848:ILP7855 IVL7848:IVL7855 JFH7848:JFH7855 JPD7848:JPD7855 JYZ7848:JYZ7855 KIV7848:KIV7855 WVT2631:WVT2644 L2596:L2599 JH2599 TD2599 ACZ2599 AMV2599 AWR2599 BGN2599 BQJ2599 CAF2599 CKB2599 CTX2599 DDT2599 DNP2599 DXL2599 EHH2599 ERD2599 FAZ2599 FKV2599 FUR2599 GEN2599 GOJ2599 GYF2599 HIB2599 HRX2599 IBT2599 ILP2599 IVL2599 JFH2599 JPD2599 JYZ2599 KIV2599 KSR2599 LCN2599 LMJ2599 LWF2599 MGB2599 MPX2599 MZT2599 NJP2599 NTL2599 ODH2599 OND2599 OWZ2599 PGV2599 PQR2599 QAN2599 QKJ2599 QUF2599 REB2599 RNX2599 RXT2599 SHP2599 SRL2599 TBH2599 TLD2599 TUZ2599 UEV2599 UOR2599 UYN2599 VIJ2599 VSF2599 WCB2599 WLX2599 WVT2599 WVT2611:WVT2615 JH2611:JH2615 TD2611:TD2615 ACZ2611:ACZ2615 AMV2611:AMV2615 AWR2611:AWR2615 BGN2611:BGN2615 BQJ2611:BQJ2615 CAF2611:CAF2615 CKB2611:CKB2615 CTX2611:CTX2615 DDT2611:DDT2615 DNP2611:DNP2615 DXL2611:DXL2615 EHH2611:EHH2615 ERD2611:ERD2615 FAZ2611:FAZ2615 FKV2611:FKV2615 FUR2611:FUR2615 GEN2611:GEN2615 GOJ2611:GOJ2615 GYF2611:GYF2615 HIB2611:HIB2615 HRX2611:HRX2615 IBT2611:IBT2615 ILP2611:ILP2615 IVL2611:IVL2615 JFH2611:JFH2615 JPD2611:JPD2615 JYZ2611:JYZ2615 KIV2611:KIV2615 KSR2611:KSR2615 LCN2611:LCN2615 LMJ2611:LMJ2615 LWF2611:LWF2615 MGB2611:MGB2615 MPX2611:MPX2615 MZT2611:MZT2615 NJP2611:NJP2615 NTL2611:NTL2615 ODH2611:ODH2615 OND2611:OND2615 OWZ2611:OWZ2615 PGV2611:PGV2615 PQR2611:PQR2615 QAN2611:QAN2615 QKJ2611:QKJ2615 QUF2611:QUF2615 REB2611:REB2615 RNX2611:RNX2615 RXT2611:RXT2615 SHP2611:SHP2615 SRL2611:SRL2615 TBH2611:TBH2615 TLD2611:TLD2615 TUZ2611:TUZ2615 UEV2611:UEV2615 UOR2611:UOR2615 UYN2611:UYN2615 VIJ2611:VIJ2615 VSF2611:VSF2615 WCB2611:WCB2615 WLX2611:WLX2615 L2611:L2621 L2625:L2648 JH2625:JH2627 TD2625:TD2627 ACZ2625:ACZ2627 AMV2625:AMV2627 AWR2625:AWR2627 BGN2625:BGN2627 BQJ2625:BQJ2627 CAF2625:CAF2627 CKB2625:CKB2627 CTX2625:CTX2627 DDT2625:DDT2627 DNP2625:DNP2627 DXL2625:DXL2627 EHH2625:EHH2627 ERD2625:ERD2627 FAZ2625:FAZ2627 FKV2625:FKV2627 FUR2625:FUR2627 GEN2625:GEN2627 GOJ2625:GOJ2627 GYF2625:GYF2627 HIB2625:HIB2627 HRX2625:HRX2627 IBT2625:IBT2627 ILP2625:ILP2627 IVL2625:IVL2627 JFH2625:JFH2627 JPD2625:JPD2627 JYZ2625:JYZ2627 KIV2625:KIV2627 KSR2625:KSR2627 LCN2625:LCN2627 LMJ2625:LMJ2627 LWF2625:LWF2627 MGB2625:MGB2627 MPX2625:MPX2627 MZT2625:MZT2627 NJP2625:NJP2627 NTL2625:NTL2627 ODH2625:ODH2627 OND2625:OND2627 OWZ2625:OWZ2627 PGV2625:PGV2627 PQR2625:PQR2627 QAN2625:QAN2627 QKJ2625:QKJ2627 QUF2625:QUF2627 REB2625:REB2627 RNX2625:RNX2627 RXT2625:RXT2627 SHP2625:SHP2627 SRL2625:SRL2627 TBH2625:TBH2627 TLD2625:TLD2627 TUZ2625:TUZ2627 UEV2625:UEV2627 UOR2625:UOR2627 UYN2625:UYN2627 VIJ2625:VIJ2627 VSF2625:VSF2627 WCB2625:WCB2627 WLX2625:WLX2627 WVT2625:WVT2627 JH2631:JH2644 TD2631:TD2644 ACZ2631:ACZ2644 AMV2631:AMV2644 AWR2631:AWR2644 BGN2631:BGN2644 BQJ2631:BQJ2644 CAF2631:CAF2644 CKB2631:CKB2644 CTX2631:CTX2644 DDT2631:DDT2644 DNP2631:DNP2644 DXL2631:DXL2644 EHH2631:EHH2644 ERD2631:ERD2644 FAZ2631:FAZ2644 FKV2631:FKV2644 FUR2631:FUR2644 GEN2631:GEN2644 GOJ2631:GOJ2644 GYF2631:GYF2644 HIB2631:HIB2644 HRX2631:HRX2644 IBT2631:IBT2644 ILP2631:ILP2644 IVL2631:IVL2644 JFH2631:JFH2644 JPD2631:JPD2644 JYZ2631:JYZ2644 KIV2631:KIV2644 KSR2631:KSR2644 LCN2631:LCN2644 LMJ2631:LMJ2644 LWF2631:LWF2644 MGB2631:MGB2644 MPX2631:MPX2644 MZT2631:MZT2644 NJP2631:NJP2644 NTL2631:NTL2644 ODH2631:ODH2644 OND2631:OND2644 OWZ2631:OWZ2644 PGV2631:PGV2644 PQR2631:PQR2644 QAN2631:QAN2644 QKJ2631:QKJ2644 QUF2631:QUF2644 REB2631:REB2644 RNX2631:RNX2644 RXT2631:RXT2644 SHP2631:SHP2644 SRL2631:SRL2644 TBH2631:TBH2644 TLD2631:TLD2644 TUZ2631:TUZ2644 UEV2631:UEV2644 UOR2631:UOR2644 UYN2631:UYN2644 VIJ2631:VIJ2644 VSF2631:VSF2644 WCB2631:WCB2644 WLX2631:WLX2644 L2474 L1051:L1053 JH2665:JH2666 TD2665:TD2666 ACZ2665:ACZ2666 AMV2665:AMV2666 AWR2665:AWR2666 BGN2665:BGN2666 BQJ2665:BQJ2666 CAF2665:CAF2666 CKB2665:CKB2666 CTX2665:CTX2666 DDT2665:DDT2666 DNP2665:DNP2666 DXL2665:DXL2666 EHH2665:EHH2666 ERD2665:ERD2666 FAZ2665:FAZ2666 FKV2665:FKV2666 FUR2665:FUR2666 GEN2665:GEN2666 GOJ2665:GOJ2666 GYF2665:GYF2666 HIB2665:HIB2666 HRX2665:HRX2666 IBT2665:IBT2666 ILP2665:ILP2666 IVL2665:IVL2666 JFH2665:JFH2666 JPD2665:JPD2666 JYZ2665:JYZ2666 KIV2665:KIV2666 KSR2665:KSR2666 LCN2665:LCN2666 LMJ2665:LMJ2666 LWF2665:LWF2666 MGB2665:MGB2666 MPX2665:MPX2666 MZT2665:MZT2666 NJP2665:NJP2666 NTL2665:NTL2666 ODH2665:ODH2666 OND2665:OND2666 OWZ2665:OWZ2666 PGV2665:PGV2666 PQR2665:PQR2666 QAN2665:QAN2666 QKJ2665:QKJ2666 QUF2665:QUF2666 REB2665:REB2666 RNX2665:RNX2666 RXT2665:RXT2666 SHP2665:SHP2666 SRL2665:SRL2666 TBH2665:TBH2666 TLD2665:TLD2666 TUZ2665:TUZ2666 UEV2665:UEV2666 UOR2665:UOR2666 UYN2665:UYN2666 VIJ2665:VIJ2666 VSF2665:VSF2666 WCB2665:WCB2666 WLX2665:WLX2666 WVT2665:WVT2666 L2672:L2683 JH2672:JH2677 TD2672:TD2677 ACZ2672:ACZ2677 AMV2672:AMV2677 AWR2672:AWR2677 BGN2672:BGN2677 BQJ2672:BQJ2677 CAF2672:CAF2677 CKB2672:CKB2677 CTX2672:CTX2677 DDT2672:DDT2677 DNP2672:DNP2677 DXL2672:DXL2677 EHH2672:EHH2677 ERD2672:ERD2677 FAZ2672:FAZ2677 FKV2672:FKV2677 FUR2672:FUR2677 GEN2672:GEN2677 GOJ2672:GOJ2677 GYF2672:GYF2677 HIB2672:HIB2677 HRX2672:HRX2677 IBT2672:IBT2677 ILP2672:ILP2677 IVL2672:IVL2677 JFH2672:JFH2677 JPD2672:JPD2677 JYZ2672:JYZ2677 KIV2672:KIV2677 KSR2672:KSR2677 LCN2672:LCN2677 LMJ2672:LMJ2677 LWF2672:LWF2677 MGB2672:MGB2677 MPX2672:MPX2677 MZT2672:MZT2677 NJP2672:NJP2677 NTL2672:NTL2677 ODH2672:ODH2677 OND2672:OND2677 OWZ2672:OWZ2677 PGV2672:PGV2677 PQR2672:PQR2677 QAN2672:QAN2677 QKJ2672:QKJ2677 QUF2672:QUF2677 REB2672:REB2677 RNX2672:RNX2677 RXT2672:RXT2677 SHP2672:SHP2677 SRL2672:SRL2677 TBH2672:TBH2677 TLD2672:TLD2677 TUZ2672:TUZ2677 UEV2672:UEV2677 UOR2672:UOR2677 UYN2672:UYN2677 VIJ2672:VIJ2677 VSF2672:VSF2677 WCB2672:WCB2677 WLX2672:WLX2677 WVT2672:WVT2677 L2685 JH2687:JH2697 TD2687:TD2697 ACZ2687:ACZ2697 AMV2687:AMV2697 AWR2687:AWR2697 BGN2687:BGN2697 BQJ2687:BQJ2697 CAF2687:CAF2697 CKB2687:CKB2697 CTX2687:CTX2697 DDT2687:DDT2697 DNP2687:DNP2697 DXL2687:DXL2697 EHH2687:EHH2697 ERD2687:ERD2697 FAZ2687:FAZ2697 FKV2687:FKV2697 FUR2687:FUR2697 GEN2687:GEN2697 GOJ2687:GOJ2697 GYF2687:GYF2697 HIB2687:HIB2697 HRX2687:HRX2697 IBT2687:IBT2697 ILP2687:ILP2697 IVL2687:IVL2697 JFH2687:JFH2697 JPD2687:JPD2697 JYZ2687:JYZ2697 KIV2687:KIV2697 KSR2687:KSR2697 LCN2687:LCN2697 LMJ2687:LMJ2697 LWF2687:LWF2697 MGB2687:MGB2697 MPX2687:MPX2697 MZT2687:MZT2697 NJP2687:NJP2697 NTL2687:NTL2697 ODH2687:ODH2697 OND2687:OND2697 OWZ2687:OWZ2697 PGV2687:PGV2697 PQR2687:PQR2697 QAN2687:QAN2697 QKJ2687:QKJ2697 QUF2687:QUF2697 REB2687:REB2697 RNX2687:RNX2697 RXT2687:RXT2697 SHP2687:SHP2697 SRL2687:SRL2697 TBH2687:TBH2697 TLD2687:TLD2697 TUZ2687:TUZ2697 UEV2687:UEV2697 UOR2687:UOR2697 UYN2687:UYN2697 VIJ2687:VIJ2697 VSF2687:VSF2697 WCB2687:WCB2697 WLX2687:WLX2697 WVT2687:WVT2697 L2687:L2719 JH2704:JH2715 TD2704:TD2715 ACZ2704:ACZ2715 AMV2704:AMV2715 AWR2704:AWR2715 BGN2704:BGN2715 BQJ2704:BQJ2715 CAF2704:CAF2715 CKB2704:CKB2715 CTX2704:CTX2715 DDT2704:DDT2715 DNP2704:DNP2715 DXL2704:DXL2715 EHH2704:EHH2715 ERD2704:ERD2715 FAZ2704:FAZ2715 FKV2704:FKV2715 FUR2704:FUR2715 GEN2704:GEN2715 GOJ2704:GOJ2715 GYF2704:GYF2715 HIB2704:HIB2715 HRX2704:HRX2715 IBT2704:IBT2715 ILP2704:ILP2715 IVL2704:IVL2715 JFH2704:JFH2715 JPD2704:JPD2715 JYZ2704:JYZ2715 KIV2704:KIV2715 KSR2704:KSR2715 LCN2704:LCN2715 LMJ2704:LMJ2715 LWF2704:LWF2715 MGB2704:MGB2715 MPX2704:MPX2715 MZT2704:MZT2715 NJP2704:NJP2715 NTL2704:NTL2715 ODH2704:ODH2715 OND2704:OND2715 OWZ2704:OWZ2715 PGV2704:PGV2715 PQR2704:PQR2715 QAN2704:QAN2715 QKJ2704:QKJ2715 QUF2704:QUF2715 REB2704:REB2715 RNX2704:RNX2715 RXT2704:RXT2715 SHP2704:SHP2715 SRL2704:SRL2715 TBH2704:TBH2715 TLD2704:TLD2715 TUZ2704:TUZ2715 UEV2704:UEV2715 UOR2704:UOR2715 UYN2704:UYN2715 VIJ2704:VIJ2715 VSF2704:VSF2715 WCB2704:WCB2715 WLX2704:WLX2715 WVT2704:WVT2715 L2732:L2739 JH2736:JH2739 TD2736:TD2739 ACZ2736:ACZ2739 AMV2736:AMV2739 AWR2736:AWR2739 BGN2736:BGN2739 BQJ2736:BQJ2739 CAF2736:CAF2739 CKB2736:CKB2739 CTX2736:CTX2739 DDT2736:DDT2739 DNP2736:DNP2739 DXL2736:DXL2739 EHH2736:EHH2739 ERD2736:ERD2739 FAZ2736:FAZ2739 FKV2736:FKV2739 FUR2736:FUR2739 GEN2736:GEN2739 GOJ2736:GOJ2739 GYF2736:GYF2739 HIB2736:HIB2739 HRX2736:HRX2739 IBT2736:IBT2739 ILP2736:ILP2739 IVL2736:IVL2739 JFH2736:JFH2739 JPD2736:JPD2739 JYZ2736:JYZ2739 KIV2736:KIV2739 KSR2736:KSR2739 LCN2736:LCN2739 LMJ2736:LMJ2739 LWF2736:LWF2739 MGB2736:MGB2739 MPX2736:MPX2739 MZT2736:MZT2739 NJP2736:NJP2739 NTL2736:NTL2739 ODH2736:ODH2739 OND2736:OND2739 OWZ2736:OWZ2739 PGV2736:PGV2739 PQR2736:PQR2739 QAN2736:QAN2739 QKJ2736:QKJ2739 QUF2736:QUF2739 REB2736:REB2739 RNX2736:RNX2739 RXT2736:RXT2739 SHP2736:SHP2739 SRL2736:SRL2739 TBH2736:TBH2739 TLD2736:TLD2739 TUZ2736:TUZ2739 UEV2736:UEV2739 UOR2736:UOR2739 UYN2736:UYN2739 VIJ2736:VIJ2739 VSF2736:VSF2739 WCB2736:WCB2739 WLX2736:WLX2739 WVT2736:WVT2739 L2742 WVT2745:WVT2748 JH2745:JH2748 TD2745:TD2748 ACZ2745:ACZ2748 AMV2745:AMV2748 AWR2745:AWR2748 BGN2745:BGN2748 BQJ2745:BQJ2748 CAF2745:CAF2748 CKB2745:CKB2748 CTX2745:CTX2748 DDT2745:DDT2748 DNP2745:DNP2748 DXL2745:DXL2748 EHH2745:EHH2748 ERD2745:ERD2748 FAZ2745:FAZ2748 FKV2745:FKV2748 FUR2745:FUR2748 GEN2745:GEN2748 GOJ2745:GOJ2748 GYF2745:GYF2748 HIB2745:HIB2748 HRX2745:HRX2748 IBT2745:IBT2748 ILP2745:ILP2748 IVL2745:IVL2748 JFH2745:JFH2748 JPD2745:JPD2748 JYZ2745:JYZ2748 KIV2745:KIV2748 KSR2745:KSR2748 LCN2745:LCN2748 LMJ2745:LMJ2748 LWF2745:LWF2748 MGB2745:MGB2748 MPX2745:MPX2748 MZT2745:MZT2748 NJP2745:NJP2748 NTL2745:NTL2748 ODH2745:ODH2748 OND2745:OND2748 OWZ2745:OWZ2748 PGV2745:PGV2748 PQR2745:PQR2748 QAN2745:QAN2748 QKJ2745:QKJ2748 QUF2745:QUF2748 REB2745:REB2748 RNX2745:RNX2748 RXT2745:RXT2748 SHP2745:SHP2748 SRL2745:SRL2748 TBH2745:TBH2748 TLD2745:TLD2748 TUZ2745:TUZ2748 UEV2745:UEV2748 UOR2745:UOR2748 UYN2745:UYN2748 VIJ2745:VIJ2748 VSF2745:VSF2748 WCB2745:WCB2748 WLX2745:WLX2748 L2745:L2768 JH2758:JH2762 TD2758:TD2762 ACZ2758:ACZ2762 AMV2758:AMV2762 AWR2758:AWR2762 BGN2758:BGN2762 BQJ2758:BQJ2762 CAF2758:CAF2762 CKB2758:CKB2762 CTX2758:CTX2762 DDT2758:DDT2762 DNP2758:DNP2762 DXL2758:DXL2762 EHH2758:EHH2762 ERD2758:ERD2762 FAZ2758:FAZ2762 FKV2758:FKV2762 FUR2758:FUR2762 GEN2758:GEN2762 GOJ2758:GOJ2762 GYF2758:GYF2762 HIB2758:HIB2762 HRX2758:HRX2762 IBT2758:IBT2762 ILP2758:ILP2762 IVL2758:IVL2762 JFH2758:JFH2762 JPD2758:JPD2762 JYZ2758:JYZ2762 KIV2758:KIV2762 KSR2758:KSR2762 LCN2758:LCN2762 LMJ2758:LMJ2762 LWF2758:LWF2762 MGB2758:MGB2762 MPX2758:MPX2762 MZT2758:MZT2762 NJP2758:NJP2762 NTL2758:NTL2762 ODH2758:ODH2762 OND2758:OND2762 OWZ2758:OWZ2762 PGV2758:PGV2762 PQR2758:PQR2762 QAN2758:QAN2762 QKJ2758:QKJ2762 QUF2758:QUF2762 REB2758:REB2762 RNX2758:RNX2762 RXT2758:RXT2762 SHP2758:SHP2762 SRL2758:SRL2762 TBH2758:TBH2762 TLD2758:TLD2762 TUZ2758:TUZ2762 UEV2758:UEV2762 UOR2758:UOR2762 UYN2758:UYN2762 VIJ2758:VIJ2762 VSF2758:VSF2762 WCB2758:WCB2762 WLX2758:WLX2762 WVT2758:WVT2762 L2771:L2786 JH2772:JH2778 TD2772:TD2778 ACZ2772:ACZ2778 AMV2772:AMV2778 AWR2772:AWR2778 BGN2772:BGN2778 BQJ2772:BQJ2778 CAF2772:CAF2778 CKB2772:CKB2778 CTX2772:CTX2778 DDT2772:DDT2778 DNP2772:DNP2778 DXL2772:DXL2778 EHH2772:EHH2778 ERD2772:ERD2778 FAZ2772:FAZ2778 FKV2772:FKV2778 FUR2772:FUR2778 GEN2772:GEN2778 GOJ2772:GOJ2778 GYF2772:GYF2778 HIB2772:HIB2778 HRX2772:HRX2778 IBT2772:IBT2778 ILP2772:ILP2778 IVL2772:IVL2778 JFH2772:JFH2778 JPD2772:JPD2778 JYZ2772:JYZ2778 KIV2772:KIV2778 KSR2772:KSR2778 LCN2772:LCN2778 LMJ2772:LMJ2778 LWF2772:LWF2778 MGB2772:MGB2778 MPX2772:MPX2778 MZT2772:MZT2778 NJP2772:NJP2778 NTL2772:NTL2778 ODH2772:ODH2778 OND2772:OND2778 OWZ2772:OWZ2778 PGV2772:PGV2778 PQR2772:PQR2778 QAN2772:QAN2778 QKJ2772:QKJ2778 QUF2772:QUF2778 REB2772:REB2778 RNX2772:RNX2778 RXT2772:RXT2778 SHP2772:SHP2778 SRL2772:SRL2778 TBH2772:TBH2778 TLD2772:TLD2778 TUZ2772:TUZ2778 UEV2772:UEV2778 UOR2772:UOR2778 UYN2772:UYN2778 VIJ2772:VIJ2778 VSF2772:VSF2778 WCB2772:WCB2778 WLX2772:WLX2778 WVT2772:WVT2778 L2788:L2799 L2809:L2813 L2819:L2832 L2836:L2839 L2842:L2845 L2849 L2854:L2864 L2870:L2872 L2874:L2877 L2891:L2912 L2915:L2928 JH2926:JH2928 TD2926:TD2928 ACZ2926:ACZ2928 AMV2926:AMV2928 AWR2926:AWR2928 BGN2926:BGN2928 BQJ2926:BQJ2928 CAF2926:CAF2928 CKB2926:CKB2928 CTX2926:CTX2928 DDT2926:DDT2928 DNP2926:DNP2928 DXL2926:DXL2928 EHH2926:EHH2928 ERD2926:ERD2928 FAZ2926:FAZ2928 FKV2926:FKV2928 FUR2926:FUR2928 GEN2926:GEN2928 GOJ2926:GOJ2928 GYF2926:GYF2928 HIB2926:HIB2928 HRX2926:HRX2928 IBT2926:IBT2928 ILP2926:ILP2928 IVL2926:IVL2928 JFH2926:JFH2928 JPD2926:JPD2928 JYZ2926:JYZ2928 KIV2926:KIV2928 KSR2926:KSR2928 LCN2926:LCN2928 LMJ2926:LMJ2928 LWF2926:LWF2928 MGB2926:MGB2928 MPX2926:MPX2928 MZT2926:MZT2928 NJP2926:NJP2928 NTL2926:NTL2928 ODH2926:ODH2928 OND2926:OND2928 OWZ2926:OWZ2928 PGV2926:PGV2928 PQR2926:PQR2928 QAN2926:QAN2928 QKJ2926:QKJ2928 QUF2926:QUF2928 REB2926:REB2928 RNX2926:RNX2928 RXT2926:RXT2928 SHP2926:SHP2928 SRL2926:SRL2928 TBH2926:TBH2928 TLD2926:TLD2928 TUZ2926:TUZ2928 UEV2926:UEV2928 UOR2926:UOR2928 UYN2926:UYN2928 VIJ2926:VIJ2928 VSF2926:VSF2928 WCB2926:WCB2928 WLX2926:WLX2928 WVT2926:WVT2928 L2955:L2959 JH2959 TD2959 ACZ2959 AMV2959 AWR2959 BGN2959 BQJ2959 CAF2959 CKB2959 CTX2959 DDT2959 DNP2959 DXL2959 EHH2959 ERD2959 FAZ2959 FKV2959 FUR2959 GEN2959 GOJ2959 GYF2959 HIB2959 HRX2959 IBT2959 ILP2959 IVL2959 JFH2959 JPD2959 JYZ2959 KIV2959 KSR2959 LCN2959 LMJ2959 LWF2959 MGB2959 MPX2959 MZT2959 NJP2959 NTL2959 ODH2959 OND2959 OWZ2959 PGV2959 PQR2959 QAN2959 QKJ2959 QUF2959 REB2959 RNX2959 RXT2959 SHP2959 SRL2959 TBH2959 TLD2959 TUZ2959 UEV2959 UOR2959 UYN2959 VIJ2959 VSF2959 WCB2959 WLX2959 WVT2959 L2664:L2666 JH2962:JH2964 TD2962:TD2964 ACZ2962:ACZ2964 AMV2962:AMV2964 AWR2962:AWR2964 BGN2962:BGN2964 BQJ2962:BQJ2964 CAF2962:CAF2964 CKB2962:CKB2964 CTX2962:CTX2964 DDT2962:DDT2964 DNP2962:DNP2964 DXL2962:DXL2964 EHH2962:EHH2964 ERD2962:ERD2964 FAZ2962:FAZ2964 FKV2962:FKV2964 FUR2962:FUR2964 GEN2962:GEN2964 GOJ2962:GOJ2964 GYF2962:GYF2964 HIB2962:HIB2964 HRX2962:HRX2964 IBT2962:IBT2964 ILP2962:ILP2964 IVL2962:IVL2964 JFH2962:JFH2964 JPD2962:JPD2964 JYZ2962:JYZ2964 KIV2962:KIV2964 KSR2962:KSR2964 LCN2962:LCN2964 LMJ2962:LMJ2964 LWF2962:LWF2964 MGB2962:MGB2964 MPX2962:MPX2964 MZT2962:MZT2964 NJP2962:NJP2964 NTL2962:NTL2964 ODH2962:ODH2964 OND2962:OND2964 OWZ2962:OWZ2964 PGV2962:PGV2964 PQR2962:PQR2964 QAN2962:QAN2964 QKJ2962:QKJ2964 QUF2962:QUF2964 REB2962:REB2964 RNX2962:RNX2964 RXT2962:RXT2964 SHP2962:SHP2964 SRL2962:SRL2964 TBH2962:TBH2964 TLD2962:TLD2964 TUZ2962:TUZ2964 UEV2962:UEV2964 UOR2962:UOR2964 UYN2962:UYN2964 VIJ2962:VIJ2964 VSF2962:VSF2964 WCB2962:WCB2964 WLX2962:WLX2964 WVT2962:WVT2964 WLX2984:WLX2997 WCB2984:WCB2997 VSF2984:VSF2997 VIJ2984:VIJ2997 UYN2984:UYN2997 UOR2984:UOR2997 UEV2984:UEV2997 TUZ2984:TUZ2997 TLD2984:TLD2997 TBH2984:TBH2997 SRL2984:SRL2997 SHP2984:SHP2997 RXT2984:RXT2997 RNX2984:RNX2997 REB2984:REB2997 QUF2984:QUF2997 QKJ2984:QKJ2997 QAN2984:QAN2997 PQR2984:PQR2997 PGV2984:PGV2997 OWZ2984:OWZ2997 OND2984:OND2997 ODH2984:ODH2997 NTL2984:NTL2997 NJP2984:NJP2997 MZT2984:MZT2997 MPX2984:MPX2997 MGB2984:MGB2997 LWF2984:LWF2997 LMJ2984:LMJ2997 LCN2984:LCN2997 KSR2984:KSR2997 KIV2984:KIV2997 JYZ2984:JYZ2997 JPD2984:JPD2997 JFH2984:JFH2997 IVL2984:IVL2997 ILP2984:ILP2997 IBT2984:IBT2997 HRX2984:HRX2997 HIB2984:HIB2997 GYF2984:GYF2997 GOJ2984:GOJ2997 GEN2984:GEN2997 FUR2984:FUR2997 FKV2984:FKV2997 FAZ2984:FAZ2997 ERD2984:ERD2997 EHH2984:EHH2997 DXL2984:DXL2997 DNP2984:DNP2997 DDT2984:DDT2997 CTX2984:CTX2997 CKB2984:CKB2997 CAF2984:CAF2997 BQJ2984:BQJ2997 BGN2984:BGN2997 AWR2984:AWR2997 AMV2984:AMV2997 ACZ2984:ACZ2997 TD2984:TD2997 JH2984:JH2997 L2984:L3002 WVT2984:WVT2997 L3071:L3111 JH3040:JH3042 TD3040:TD3042 ACZ3040:ACZ3042 AMV3040:AMV3042 AWR3040:AWR3042 BGN3040:BGN3042 BQJ3040:BQJ3042 CAF3040:CAF3042 CKB3040:CKB3042 CTX3040:CTX3042 DDT3040:DDT3042 DNP3040:DNP3042 DXL3040:DXL3042 EHH3040:EHH3042 ERD3040:ERD3042 FAZ3040:FAZ3042 FKV3040:FKV3042 FUR3040:FUR3042 GEN3040:GEN3042 GOJ3040:GOJ3042 GYF3040:GYF3042 HIB3040:HIB3042 HRX3040:HRX3042 IBT3040:IBT3042 ILP3040:ILP3042 IVL3040:IVL3042 JFH3040:JFH3042 JPD3040:JPD3042 JYZ3040:JYZ3042 KIV3040:KIV3042 KSR3040:KSR3042 LCN3040:LCN3042 LMJ3040:LMJ3042 LWF3040:LWF3042 MGB3040:MGB3042 MPX3040:MPX3042 MZT3040:MZT3042 NJP3040:NJP3042 NTL3040:NTL3042 ODH3040:ODH3042 OND3040:OND3042 OWZ3040:OWZ3042 PGV3040:PGV3042 PQR3040:PQR3042 QAN3040:QAN3042 QKJ3040:QKJ3042 QUF3040:QUF3042 REB3040:REB3042 RNX3040:RNX3042 RXT3040:RXT3042 SHP3040:SHP3042 SRL3040:SRL3042 TBH3040:TBH3042 TLD3040:TLD3042 TUZ3040:TUZ3042 UEV3040:UEV3042 UOR3040:UOR3042 UYN3040:UYN3042 VIJ3040:VIJ3042 VSF3040:VSF3042 WCB3040:WCB3042 WLX3040:WLX3042 WVT3040:WVT3042 JH3048:JH3057 TD3048:TD3057 ACZ3048:ACZ3057 AMV3048:AMV3057 AWR3048:AWR3057 BGN3048:BGN3057 BQJ3048:BQJ3057 CAF3048:CAF3057 CKB3048:CKB3057 CTX3048:CTX3057 DDT3048:DDT3057 DNP3048:DNP3057 DXL3048:DXL3057 EHH3048:EHH3057 ERD3048:ERD3057 FAZ3048:FAZ3057 FKV3048:FKV3057 FUR3048:FUR3057 GEN3048:GEN3057 GOJ3048:GOJ3057 GYF3048:GYF3057 HIB3048:HIB3057 HRX3048:HRX3057 IBT3048:IBT3057 ILP3048:ILP3057 IVL3048:IVL3057 JFH3048:JFH3057 JPD3048:JPD3057 JYZ3048:JYZ3057 KIV3048:KIV3057 KSR3048:KSR3057 LCN3048:LCN3057 LMJ3048:LMJ3057 LWF3048:LWF3057 MGB3048:MGB3057 MPX3048:MPX3057 MZT3048:MZT3057 NJP3048:NJP3057 NTL3048:NTL3057 ODH3048:ODH3057 OND3048:OND3057 OWZ3048:OWZ3057 PGV3048:PGV3057 PQR3048:PQR3057 QAN3048:QAN3057 QKJ3048:QKJ3057 QUF3048:QUF3057 REB3048:REB3057 RNX3048:RNX3057 RXT3048:RXT3057 SHP3048:SHP3057 SRL3048:SRL3057 TBH3048:TBH3057 TLD3048:TLD3057 TUZ3048:TUZ3057 UEV3048:UEV3057 UOR3048:UOR3057 UYN3048:UYN3057 VIJ3048:VIJ3057 VSF3048:VSF3057 WCB3048:WCB3057 WLX3048:WLX3057 WVT3048:WVT3057 L3066:L3069 JH3066:JH3069 TD3066:TD3069 ACZ3066:ACZ3069 AMV3066:AMV3069 AWR3066:AWR3069 BGN3066:BGN3069 BQJ3066:BQJ3069 CAF3066:CAF3069 CKB3066:CKB3069 CTX3066:CTX3069 DDT3066:DDT3069 DNP3066:DNP3069 DXL3066:DXL3069 EHH3066:EHH3069 ERD3066:ERD3069 FAZ3066:FAZ3069 FKV3066:FKV3069 FUR3066:FUR3069 GEN3066:GEN3069 GOJ3066:GOJ3069 GYF3066:GYF3069 HIB3066:HIB3069 HRX3066:HRX3069 IBT3066:IBT3069 ILP3066:ILP3069 IVL3066:IVL3069 JFH3066:JFH3069 JPD3066:JPD3069 JYZ3066:JYZ3069 KIV3066:KIV3069 KSR3066:KSR3069 LCN3066:LCN3069 LMJ3066:LMJ3069 LWF3066:LWF3069 MGB3066:MGB3069 MPX3066:MPX3069 MZT3066:MZT3069 NJP3066:NJP3069 NTL3066:NTL3069 ODH3066:ODH3069 OND3066:OND3069 OWZ3066:OWZ3069 PGV3066:PGV3069 PQR3066:PQR3069 QAN3066:QAN3069 QKJ3066:QKJ3069 QUF3066:QUF3069 REB3066:REB3069 RNX3066:RNX3069 RXT3066:RXT3069 SHP3066:SHP3069 SRL3066:SRL3069 TBH3066:TBH3069 TLD3066:TLD3069 TUZ3066:TUZ3069 UEV3066:UEV3069 UOR3066:UOR3069 UYN3066:UYN3069 VIJ3066:VIJ3069 VSF3066:VSF3069 WCB3066:WCB3069 WLX3066:WLX3069 WVT3066:WVT3069 WVT3071:WVT3076 JH3071:JH3076 TD3071:TD3076 ACZ3071:ACZ3076 AMV3071:AMV3076 AWR3071:AWR3076 BGN3071:BGN3076 BQJ3071:BQJ3076 CAF3071:CAF3076 CKB3071:CKB3076 CTX3071:CTX3076 DDT3071:DDT3076 DNP3071:DNP3076 DXL3071:DXL3076 EHH3071:EHH3076 ERD3071:ERD3076 FAZ3071:FAZ3076 FKV3071:FKV3076 FUR3071:FUR3076 GEN3071:GEN3076 GOJ3071:GOJ3076 GYF3071:GYF3076 HIB3071:HIB3076 HRX3071:HRX3076 IBT3071:IBT3076 ILP3071:ILP3076 IVL3071:IVL3076 JFH3071:JFH3076 JPD3071:JPD3076 JYZ3071:JYZ3076 KIV3071:KIV3076 KSR3071:KSR3076 LCN3071:LCN3076 LMJ3071:LMJ3076 LWF3071:LWF3076 MGB3071:MGB3076 MPX3071:MPX3076 MZT3071:MZT3076 NJP3071:NJP3076 NTL3071:NTL3076 ODH3071:ODH3076 OND3071:OND3076 OWZ3071:OWZ3076 PGV3071:PGV3076 PQR3071:PQR3076 QAN3071:QAN3076 QKJ3071:QKJ3076 QUF3071:QUF3076 REB3071:REB3076 RNX3071:RNX3076 RXT3071:RXT3076 SHP3071:SHP3076 SRL3071:SRL3076 TBH3071:TBH3076 TLD3071:TLD3076 TUZ3071:TUZ3076 UEV3071:UEV3076 UOR3071:UOR3076 UYN3071:UYN3076 VIJ3071:VIJ3076 VSF3071:VSF3076 WCB3071:WCB3076 WLX3071:WLX3076 TD3491:TD3581 JH3098:JH3106 TD3098:TD3106 ACZ3098:ACZ3106 AMV3098:AMV3106 AWR3098:AWR3106 BGN3098:BGN3106 BQJ3098:BQJ3106 CAF3098:CAF3106 CKB3098:CKB3106 CTX3098:CTX3106 DDT3098:DDT3106 DNP3098:DNP3106 DXL3098:DXL3106 EHH3098:EHH3106 ERD3098:ERD3106 FAZ3098:FAZ3106 FKV3098:FKV3106 FUR3098:FUR3106 GEN3098:GEN3106 GOJ3098:GOJ3106 GYF3098:GYF3106 HIB3098:HIB3106 HRX3098:HRX3106 IBT3098:IBT3106 ILP3098:ILP3106 IVL3098:IVL3106 JFH3098:JFH3106 JPD3098:JPD3106 JYZ3098:JYZ3106 KIV3098:KIV3106 KSR3098:KSR3106 LCN3098:LCN3106 LMJ3098:LMJ3106 LWF3098:LWF3106 MGB3098:MGB3106 MPX3098:MPX3106 MZT3098:MZT3106 NJP3098:NJP3106 NTL3098:NTL3106 ODH3098:ODH3106 OND3098:OND3106 OWZ3098:OWZ3106 PGV3098:PGV3106 PQR3098:PQR3106 QAN3098:QAN3106 QKJ3098:QKJ3106 QUF3098:QUF3106 REB3098:REB3106 RNX3098:RNX3106 RXT3098:RXT3106 SHP3098:SHP3106 SRL3098:SRL3106 TBH3098:TBH3106 TLD3098:TLD3106 TUZ3098:TUZ3106 UEV3098:UEV3106 UOR3098:UOR3106 UYN3098:UYN3106 VIJ3098:VIJ3106 VSF3098:VSF3106 WCB3098:WCB3106 WLX3098:WLX3106 WVT3098:WVT3106 L3129:L3136 JH3132 TD3132 ACZ3132 AMV3132 AWR3132 BGN3132 BQJ3132 CAF3132 CKB3132 CTX3132 DDT3132 DNP3132 DXL3132 EHH3132 ERD3132 FAZ3132 FKV3132 FUR3132 GEN3132 GOJ3132 GYF3132 HIB3132 HRX3132 IBT3132 ILP3132 IVL3132 JFH3132 JPD3132 JYZ3132 KIV3132 KSR3132 LCN3132 LMJ3132 LWF3132 MGB3132 MPX3132 MZT3132 NJP3132 NTL3132 ODH3132 OND3132 OWZ3132 PGV3132 PQR3132 QAN3132 QKJ3132 QUF3132 REB3132 RNX3132 RXT3132 SHP3132 SRL3132 TBH3132 TLD3132 TUZ3132 UEV3132 UOR3132 UYN3132 VIJ3132 VSF3132 WCB3132 WLX3132 WVT3132 L3138:L3143 JH3138:JH3140 TD3138:TD3140 ACZ3138:ACZ3140 AMV3138:AMV3140 AWR3138:AWR3140 BGN3138:BGN3140 BQJ3138:BQJ3140 CAF3138:CAF3140 CKB3138:CKB3140 CTX3138:CTX3140 DDT3138:DDT3140 DNP3138:DNP3140 DXL3138:DXL3140 EHH3138:EHH3140 ERD3138:ERD3140 FAZ3138:FAZ3140 FKV3138:FKV3140 FUR3138:FUR3140 GEN3138:GEN3140 GOJ3138:GOJ3140 GYF3138:GYF3140 HIB3138:HIB3140 HRX3138:HRX3140 IBT3138:IBT3140 ILP3138:ILP3140 IVL3138:IVL3140 JFH3138:JFH3140 JPD3138:JPD3140 JYZ3138:JYZ3140 KIV3138:KIV3140 KSR3138:KSR3140 LCN3138:LCN3140 LMJ3138:LMJ3140 LWF3138:LWF3140 MGB3138:MGB3140 MPX3138:MPX3140 MZT3138:MZT3140 NJP3138:NJP3140 NTL3138:NTL3140 ODH3138:ODH3140 OND3138:OND3140 OWZ3138:OWZ3140 PGV3138:PGV3140 PQR3138:PQR3140 QAN3138:QAN3140 QKJ3138:QKJ3140 QUF3138:QUF3140 REB3138:REB3140 RNX3138:RNX3140 RXT3138:RXT3140 SHP3138:SHP3140 SRL3138:SRL3140 TBH3138:TBH3140 TLD3138:TLD3140 TUZ3138:TUZ3140 UEV3138:UEV3140 UOR3138:UOR3140 UYN3138:UYN3140 VIJ3138:VIJ3140 VSF3138:VSF3140 WCB3138:WCB3140 WLX3138:WLX3140 WVT3138:WVT3140 L3147:L3177 JH3147:JH3148 TD3147:TD3148 ACZ3147:ACZ3148 AMV3147:AMV3148 AWR3147:AWR3148 BGN3147:BGN3148 BQJ3147:BQJ3148 CAF3147:CAF3148 CKB3147:CKB3148 CTX3147:CTX3148 DDT3147:DDT3148 DNP3147:DNP3148 DXL3147:DXL3148 EHH3147:EHH3148 ERD3147:ERD3148 FAZ3147:FAZ3148 FKV3147:FKV3148 FUR3147:FUR3148 GEN3147:GEN3148 GOJ3147:GOJ3148 GYF3147:GYF3148 HIB3147:HIB3148 HRX3147:HRX3148 IBT3147:IBT3148 ILP3147:ILP3148 IVL3147:IVL3148 JFH3147:JFH3148 JPD3147:JPD3148 JYZ3147:JYZ3148 KIV3147:KIV3148 KSR3147:KSR3148 LCN3147:LCN3148 LMJ3147:LMJ3148 LWF3147:LWF3148 MGB3147:MGB3148 MPX3147:MPX3148 MZT3147:MZT3148 NJP3147:NJP3148 NTL3147:NTL3148 ODH3147:ODH3148 OND3147:OND3148 OWZ3147:OWZ3148 PGV3147:PGV3148 PQR3147:PQR3148 QAN3147:QAN3148 QKJ3147:QKJ3148 QUF3147:QUF3148 REB3147:REB3148 RNX3147:RNX3148 RXT3147:RXT3148 SHP3147:SHP3148 SRL3147:SRL3148 TBH3147:TBH3148 TLD3147:TLD3148 TUZ3147:TUZ3148 UEV3147:UEV3148 UOR3147:UOR3148 UYN3147:UYN3148 VIJ3147:VIJ3148 VSF3147:VSF3148 WCB3147:WCB3148 WLX3147:WLX3148 WVT3147:WVT3148 JH3153:JH3169 TD3153:TD3169 ACZ3153:ACZ3169 AMV3153:AMV3169 AWR3153:AWR3169 BGN3153:BGN3169 BQJ3153:BQJ3169 CAF3153:CAF3169 CKB3153:CKB3169 CTX3153:CTX3169 DDT3153:DDT3169 DNP3153:DNP3169 DXL3153:DXL3169 EHH3153:EHH3169 ERD3153:ERD3169 FAZ3153:FAZ3169 FKV3153:FKV3169 FUR3153:FUR3169 GEN3153:GEN3169 GOJ3153:GOJ3169 GYF3153:GYF3169 HIB3153:HIB3169 HRX3153:HRX3169 IBT3153:IBT3169 ILP3153:ILP3169 IVL3153:IVL3169 JFH3153:JFH3169 JPD3153:JPD3169 JYZ3153:JYZ3169 KIV3153:KIV3169 KSR3153:KSR3169 LCN3153:LCN3169 LMJ3153:LMJ3169 LWF3153:LWF3169 MGB3153:MGB3169 MPX3153:MPX3169 MZT3153:MZT3169 NJP3153:NJP3169 NTL3153:NTL3169 ODH3153:ODH3169 OND3153:OND3169 OWZ3153:OWZ3169 PGV3153:PGV3169 PQR3153:PQR3169 QAN3153:QAN3169 QKJ3153:QKJ3169 QUF3153:QUF3169 REB3153:REB3169 RNX3153:RNX3169 RXT3153:RXT3169 SHP3153:SHP3169 SRL3153:SRL3169 TBH3153:TBH3169 TLD3153:TLD3169 TUZ3153:TUZ3169 UEV3153:UEV3169 UOR3153:UOR3169 UYN3153:UYN3169 VIJ3153:VIJ3169 VSF3153:VSF3169 WCB3153:WCB3169 WLX3153:WLX3169 WVT3153:WVT3169 L3196 JH3196 TD3196 ACZ3196 AMV3196 AWR3196 BGN3196 BQJ3196 CAF3196 CKB3196 CTX3196 DDT3196 DNP3196 DXL3196 EHH3196 ERD3196 FAZ3196 FKV3196 FUR3196 GEN3196 GOJ3196 GYF3196 HIB3196 HRX3196 IBT3196 ILP3196 IVL3196 JFH3196 JPD3196 JYZ3196 KIV3196 KSR3196 LCN3196 LMJ3196 LWF3196 MGB3196 MPX3196 MZT3196 NJP3196 NTL3196 ODH3196 OND3196 OWZ3196 PGV3196 PQR3196 QAN3196 QKJ3196 QUF3196 REB3196 RNX3196 RXT3196 SHP3196 SRL3196 TBH3196 TLD3196 TUZ3196 UEV3196 UOR3196 UYN3196 VIJ3196 VSF3196 WCB3196 WLX3196 WVT3196 L3198:L3251 JH3207:JH3239 TD3207:TD3239 ACZ3207:ACZ3239 AMV3207:AMV3239 AWR3207:AWR3239 BGN3207:BGN3239 BQJ3207:BQJ3239 CAF3207:CAF3239 CKB3207:CKB3239 CTX3207:CTX3239 DDT3207:DDT3239 DNP3207:DNP3239 DXL3207:DXL3239 EHH3207:EHH3239 ERD3207:ERD3239 FAZ3207:FAZ3239 FKV3207:FKV3239 FUR3207:FUR3239 GEN3207:GEN3239 GOJ3207:GOJ3239 GYF3207:GYF3239 HIB3207:HIB3239 HRX3207:HRX3239 IBT3207:IBT3239 ILP3207:ILP3239 IVL3207:IVL3239 JFH3207:JFH3239 JPD3207:JPD3239 JYZ3207:JYZ3239 KIV3207:KIV3239 KSR3207:KSR3239 LCN3207:LCN3239 LMJ3207:LMJ3239 LWF3207:LWF3239 MGB3207:MGB3239 MPX3207:MPX3239 MZT3207:MZT3239 NJP3207:NJP3239 NTL3207:NTL3239 ODH3207:ODH3239 OND3207:OND3239 OWZ3207:OWZ3239 PGV3207:PGV3239 PQR3207:PQR3239 QAN3207:QAN3239 QKJ3207:QKJ3239 QUF3207:QUF3239 REB3207:REB3239 RNX3207:RNX3239 RXT3207:RXT3239 SHP3207:SHP3239 SRL3207:SRL3239 TBH3207:TBH3239 TLD3207:TLD3239 TUZ3207:TUZ3239 UEV3207:UEV3239 UOR3207:UOR3239 UYN3207:UYN3239 VIJ3207:VIJ3239 VSF3207:VSF3239 WCB3207:WCB3239 WLX3207:WLX3239 WVT3207:WVT3239 L3253:L3267 Q3252 JH3258:JH3265 TD3258:TD3265 ACZ3258:ACZ3265 AMV3258:AMV3265 AWR3258:AWR3265 BGN3258:BGN3265 BQJ3258:BQJ3265 CAF3258:CAF3265 CKB3258:CKB3265 CTX3258:CTX3265 DDT3258:DDT3265 DNP3258:DNP3265 DXL3258:DXL3265 EHH3258:EHH3265 ERD3258:ERD3265 FAZ3258:FAZ3265 FKV3258:FKV3265 FUR3258:FUR3265 GEN3258:GEN3265 GOJ3258:GOJ3265 GYF3258:GYF3265 HIB3258:HIB3265 HRX3258:HRX3265 IBT3258:IBT3265 ILP3258:ILP3265 IVL3258:IVL3265 JFH3258:JFH3265 JPD3258:JPD3265 JYZ3258:JYZ3265 KIV3258:KIV3265 KSR3258:KSR3265 LCN3258:LCN3265 LMJ3258:LMJ3265 LWF3258:LWF3265 MGB3258:MGB3265 MPX3258:MPX3265 MZT3258:MZT3265 NJP3258:NJP3265 NTL3258:NTL3265 ODH3258:ODH3265 OND3258:OND3265 OWZ3258:OWZ3265 PGV3258:PGV3265 PQR3258:PQR3265 QAN3258:QAN3265 QKJ3258:QKJ3265 QUF3258:QUF3265 REB3258:REB3265 RNX3258:RNX3265 RXT3258:RXT3265 SHP3258:SHP3265 SRL3258:SRL3265 TBH3258:TBH3265 TLD3258:TLD3265 TUZ3258:TUZ3265 UEV3258:UEV3265 UOR3258:UOR3265 UYN3258:UYN3265 VIJ3258:VIJ3265 VSF3258:VSF3265 WCB3258:WCB3265 WLX3258:WLX3265 WVT3258:WVT3265 L2961:L2970 JH3276:JH3339 TD3276:TD3339 ACZ3276:ACZ3339 AMV3276:AMV3339 AWR3276:AWR3339 BGN3276:BGN3339 BQJ3276:BQJ3339 CAF3276:CAF3339 CKB3276:CKB3339 CTX3276:CTX3339 DDT3276:DDT3339 DNP3276:DNP3339 DXL3276:DXL3339 EHH3276:EHH3339 ERD3276:ERD3339 FAZ3276:FAZ3339 FKV3276:FKV3339 FUR3276:FUR3339 GEN3276:GEN3339 GOJ3276:GOJ3339 GYF3276:GYF3339 HIB3276:HIB3339 HRX3276:HRX3339 IBT3276:IBT3339 ILP3276:ILP3339 IVL3276:IVL3339 JFH3276:JFH3339 JPD3276:JPD3339 JYZ3276:JYZ3339 KIV3276:KIV3339 KSR3276:KSR3339 LCN3276:LCN3339 LMJ3276:LMJ3339 LWF3276:LWF3339 MGB3276:MGB3339 MPX3276:MPX3339 MZT3276:MZT3339 NJP3276:NJP3339 NTL3276:NTL3339 ODH3276:ODH3339 OND3276:OND3339 OWZ3276:OWZ3339 PGV3276:PGV3339 PQR3276:PQR3339 QAN3276:QAN3339 QKJ3276:QKJ3339 QUF3276:QUF3339 REB3276:REB3339 RNX3276:RNX3339 RXT3276:RXT3339 SHP3276:SHP3339 SRL3276:SRL3339 TBH3276:TBH3339 TLD3276:TLD3339 TUZ3276:TUZ3339 UEV3276:UEV3339 UOR3276:UOR3339 UYN3276:UYN3339 VIJ3276:VIJ3339 VSF3276:VSF3339 WCB3276:WCB3339 WLX3276:WLX3339 WVT3276:WVT3339 JH3343 TD3343 ACZ3343 AMV3343 AWR3343 BGN3343 BQJ3343 CAF3343 CKB3343 CTX3343 DDT3343 DNP3343 DXL3343 EHH3343 ERD3343 FAZ3343 FKV3343 FUR3343 GEN3343 GOJ3343 GYF3343 HIB3343 HRX3343 IBT3343 ILP3343 IVL3343 JFH3343 JPD3343 JYZ3343 KIV3343 KSR3343 LCN3343 LMJ3343 LWF3343 MGB3343 MPX3343 MZT3343 NJP3343 NTL3343 ODH3343 OND3343 OWZ3343 PGV3343 PQR3343 QAN3343 QKJ3343 QUF3343 REB3343 RNX3343 RXT3343 SHP3343 SRL3343 TBH3343 TLD3343 TUZ3343 UEV3343 UOR3343 UYN3343 VIJ3343 VSF3343 WCB3343 WLX3343 WVT3343 JH3351:JH3383 TD3351:TD3383 ACZ3351:ACZ3383 AMV3351:AMV3383 AWR3351:AWR3383 BGN3351:BGN3383 BQJ3351:BQJ3383 CAF3351:CAF3383 CKB3351:CKB3383 CTX3351:CTX3383 DDT3351:DDT3383 DNP3351:DNP3383 DXL3351:DXL3383 EHH3351:EHH3383 ERD3351:ERD3383 FAZ3351:FAZ3383 FKV3351:FKV3383 FUR3351:FUR3383 GEN3351:GEN3383 GOJ3351:GOJ3383 GYF3351:GYF3383 HIB3351:HIB3383 HRX3351:HRX3383 IBT3351:IBT3383 ILP3351:ILP3383 IVL3351:IVL3383 JFH3351:JFH3383 JPD3351:JPD3383 JYZ3351:JYZ3383 KIV3351:KIV3383 KSR3351:KSR3383 LCN3351:LCN3383 LMJ3351:LMJ3383 LWF3351:LWF3383 MGB3351:MGB3383 MPX3351:MPX3383 MZT3351:MZT3383 NJP3351:NJP3383 NTL3351:NTL3383 ODH3351:ODH3383 OND3351:OND3383 OWZ3351:OWZ3383 PGV3351:PGV3383 PQR3351:PQR3383 QAN3351:QAN3383 QKJ3351:QKJ3383 QUF3351:QUF3383 REB3351:REB3383 RNX3351:RNX3383 RXT3351:RXT3383 SHP3351:SHP3383 SRL3351:SRL3383 TBH3351:TBH3383 TLD3351:TLD3383 TUZ3351:TUZ3383 UEV3351:UEV3383 UOR3351:UOR3383 UYN3351:UYN3383 VIJ3351:VIJ3383 VSF3351:VSF3383 WCB3351:WCB3383 WLX3351:WLX3383 WVT3351:WVT3383 L3411 JH3411 TD3411 ACZ3411 AMV3411 AWR3411 BGN3411 BQJ3411 CAF3411 CKB3411 CTX3411 DDT3411 DNP3411 DXL3411 EHH3411 ERD3411 FAZ3411 FKV3411 FUR3411 GEN3411 GOJ3411 GYF3411 HIB3411 HRX3411 IBT3411 ILP3411 IVL3411 JFH3411 JPD3411 JYZ3411 KIV3411 KSR3411 LCN3411 LMJ3411 LWF3411 MGB3411 MPX3411 MZT3411 NJP3411 NTL3411 ODH3411 OND3411 OWZ3411 PGV3411 PQR3411 QAN3411 QKJ3411 QUF3411 REB3411 RNX3411 RXT3411 SHP3411 SRL3411 TBH3411 TLD3411 TUZ3411 UEV3411 UOR3411 UYN3411 VIJ3411 VSF3411 WCB3411 WLX3411 WVT3411 WVT3417:WVT3420 JH3417:JH3420 TD3417:TD3420 ACZ3417:ACZ3420 AMV3417:AMV3420 AWR3417:AWR3420 BGN3417:BGN3420 BQJ3417:BQJ3420 CAF3417:CAF3420 CKB3417:CKB3420 CTX3417:CTX3420 DDT3417:DDT3420 DNP3417:DNP3420 DXL3417:DXL3420 EHH3417:EHH3420 ERD3417:ERD3420 FAZ3417:FAZ3420 FKV3417:FKV3420 FUR3417:FUR3420 GEN3417:GEN3420 GOJ3417:GOJ3420 GYF3417:GYF3420 HIB3417:HIB3420 HRX3417:HRX3420 IBT3417:IBT3420 ILP3417:ILP3420 IVL3417:IVL3420 JFH3417:JFH3420 JPD3417:JPD3420 JYZ3417:JYZ3420 KIV3417:KIV3420 KSR3417:KSR3420 LCN3417:LCN3420 LMJ3417:LMJ3420 LWF3417:LWF3420 MGB3417:MGB3420 MPX3417:MPX3420 MZT3417:MZT3420 NJP3417:NJP3420 NTL3417:NTL3420 ODH3417:ODH3420 OND3417:OND3420 OWZ3417:OWZ3420 PGV3417:PGV3420 PQR3417:PQR3420 QAN3417:QAN3420 QKJ3417:QKJ3420 QUF3417:QUF3420 REB3417:REB3420 RNX3417:RNX3420 RXT3417:RXT3420 SHP3417:SHP3420 SRL3417:SRL3420 TBH3417:TBH3420 TLD3417:TLD3420 TUZ3417:TUZ3420 UEV3417:UEV3420 UOR3417:UOR3420 UYN3417:UYN3420 VIJ3417:VIJ3420 VSF3417:VSF3420 WCB3417:WCB3420 WLX3417:WLX3420 L3413:L3441 JH3429:JH3433 TD3429:TD3433 ACZ3429:ACZ3433 AMV3429:AMV3433 AWR3429:AWR3433 BGN3429:BGN3433 BQJ3429:BQJ3433 CAF3429:CAF3433 CKB3429:CKB3433 CTX3429:CTX3433 DDT3429:DDT3433 DNP3429:DNP3433 DXL3429:DXL3433 EHH3429:EHH3433 ERD3429:ERD3433 FAZ3429:FAZ3433 FKV3429:FKV3433 FUR3429:FUR3433 GEN3429:GEN3433 GOJ3429:GOJ3433 GYF3429:GYF3433 HIB3429:HIB3433 HRX3429:HRX3433 IBT3429:IBT3433 ILP3429:ILP3433 IVL3429:IVL3433 JFH3429:JFH3433 JPD3429:JPD3433 JYZ3429:JYZ3433 KIV3429:KIV3433 KSR3429:KSR3433 LCN3429:LCN3433 LMJ3429:LMJ3433 LWF3429:LWF3433 MGB3429:MGB3433 MPX3429:MPX3433 MZT3429:MZT3433 NJP3429:NJP3433 NTL3429:NTL3433 ODH3429:ODH3433 OND3429:OND3433 OWZ3429:OWZ3433 PGV3429:PGV3433 PQR3429:PQR3433 QAN3429:QAN3433 QKJ3429:QKJ3433 QUF3429:QUF3433 REB3429:REB3433 RNX3429:RNX3433 RXT3429:RXT3433 SHP3429:SHP3433 SRL3429:SRL3433 TBH3429:TBH3433 TLD3429:TLD3433 TUZ3429:TUZ3433 UEV3429:UEV3433 UOR3429:UOR3433 UYN3429:UYN3433 VIJ3429:VIJ3433 VSF3429:VSF3433 WCB3429:WCB3433 WLX3429:WLX3433 WVT3429:WVT3433 WVT3457:WVT3461 JH3445:JH3455 TD3445:TD3455 ACZ3445:ACZ3455 AMV3445:AMV3455 AWR3445:AWR3455 BGN3445:BGN3455 BQJ3445:BQJ3455 CAF3445:CAF3455 CKB3445:CKB3455 CTX3445:CTX3455 DDT3445:DDT3455 DNP3445:DNP3455 DXL3445:DXL3455 EHH3445:EHH3455 ERD3445:ERD3455 FAZ3445:FAZ3455 FKV3445:FKV3455 FUR3445:FUR3455 GEN3445:GEN3455 GOJ3445:GOJ3455 GYF3445:GYF3455 HIB3445:HIB3455 HRX3445:HRX3455 IBT3445:IBT3455 ILP3445:ILP3455 IVL3445:IVL3455 JFH3445:JFH3455 JPD3445:JPD3455 JYZ3445:JYZ3455 KIV3445:KIV3455 KSR3445:KSR3455 LCN3445:LCN3455 LMJ3445:LMJ3455 LWF3445:LWF3455 MGB3445:MGB3455 MPX3445:MPX3455 MZT3445:MZT3455 NJP3445:NJP3455 NTL3445:NTL3455 ODH3445:ODH3455 OND3445:OND3455 OWZ3445:OWZ3455 PGV3445:PGV3455 PQR3445:PQR3455 QAN3445:QAN3455 QKJ3445:QKJ3455 QUF3445:QUF3455 REB3445:REB3455 RNX3445:RNX3455 RXT3445:RXT3455 SHP3445:SHP3455 SRL3445:SRL3455 TBH3445:TBH3455 TLD3445:TLD3455 TUZ3445:TUZ3455 UEV3445:UEV3455 UOR3445:UOR3455 UYN3445:UYN3455 VIJ3445:VIJ3455 VSF3445:VSF3455 WCB3445:WCB3455 WLX3445:WLX3455 WVT3445:WVT3455 JH3457:JH3461 TD3457:TD3461 ACZ3457:ACZ3461 AMV3457:AMV3461 AWR3457:AWR3461 BGN3457:BGN3461 BQJ3457:BQJ3461 CAF3457:CAF3461 CKB3457:CKB3461 CTX3457:CTX3461 DDT3457:DDT3461 DNP3457:DNP3461 DXL3457:DXL3461 EHH3457:EHH3461 ERD3457:ERD3461 FAZ3457:FAZ3461 FKV3457:FKV3461 FUR3457:FUR3461 GEN3457:GEN3461 GOJ3457:GOJ3461 GYF3457:GYF3461 HIB3457:HIB3461 HRX3457:HRX3461 IBT3457:IBT3461 ILP3457:ILP3461 IVL3457:IVL3461 JFH3457:JFH3461 JPD3457:JPD3461 JYZ3457:JYZ3461 KIV3457:KIV3461 KSR3457:KSR3461 LCN3457:LCN3461 LMJ3457:LMJ3461 LWF3457:LWF3461 MGB3457:MGB3461 MPX3457:MPX3461 MZT3457:MZT3461 NJP3457:NJP3461 NTL3457:NTL3461 ODH3457:ODH3461 OND3457:OND3461 OWZ3457:OWZ3461 PGV3457:PGV3461 PQR3457:PQR3461 QAN3457:QAN3461 QKJ3457:QKJ3461 QUF3457:QUF3461 REB3457:REB3461 RNX3457:RNX3461 RXT3457:RXT3461 SHP3457:SHP3461 SRL3457:SRL3461 TBH3457:TBH3461 TLD3457:TLD3461 TUZ3457:TUZ3461 UEV3457:UEV3461 UOR3457:UOR3461 UYN3457:UYN3461 VIJ3457:VIJ3461 VSF3457:VSF3461 WCB3457:WCB3461 WLX3457:WLX3461 L3445:L3467 L3474 JH3474 TD3474 ACZ3474 AMV3474 AWR3474 BGN3474 BQJ3474 CAF3474 CKB3474 CTX3474 DDT3474 DNP3474 DXL3474 EHH3474 ERD3474 FAZ3474 FKV3474 FUR3474 GEN3474 GOJ3474 GYF3474 HIB3474 HRX3474 IBT3474 ILP3474 IVL3474 JFH3474 JPD3474 JYZ3474 KIV3474 KSR3474 LCN3474 LMJ3474 LWF3474 MGB3474 MPX3474 MZT3474 NJP3474 NTL3474 ODH3474 OND3474 OWZ3474 PGV3474 PQR3474 QAN3474 QKJ3474 QUF3474 REB3474 RNX3474 RXT3474 SHP3474 SRL3474 TBH3474 TLD3474 TUZ3474 UEV3474 UOR3474 UYN3474 VIJ3474 VSF3474 WCB3474 WLX3474 WVT3474 L3476:L3488 JH3479:JH3485 TD3479:TD3485 ACZ3479:ACZ3485 AMV3479:AMV3485 AWR3479:AWR3485 BGN3479:BGN3485 BQJ3479:BQJ3485 CAF3479:CAF3485 CKB3479:CKB3485 CTX3479:CTX3485 DDT3479:DDT3485 DNP3479:DNP3485 DXL3479:DXL3485 EHH3479:EHH3485 ERD3479:ERD3485 FAZ3479:FAZ3485 FKV3479:FKV3485 FUR3479:FUR3485 GEN3479:GEN3485 GOJ3479:GOJ3485 GYF3479:GYF3485 HIB3479:HIB3485 HRX3479:HRX3485 IBT3479:IBT3485 ILP3479:ILP3485 IVL3479:IVL3485 JFH3479:JFH3485 JPD3479:JPD3485 JYZ3479:JYZ3485 KIV3479:KIV3485 KSR3479:KSR3485 LCN3479:LCN3485 LMJ3479:LMJ3485 LWF3479:LWF3485 MGB3479:MGB3485 MPX3479:MPX3485 MZT3479:MZT3485 NJP3479:NJP3485 NTL3479:NTL3485 ODH3479:ODH3485 OND3479:OND3485 OWZ3479:OWZ3485 PGV3479:PGV3485 PQR3479:PQR3485 QAN3479:QAN3485 QKJ3479:QKJ3485 QUF3479:QUF3485 REB3479:REB3485 RNX3479:RNX3485 RXT3479:RXT3485 SHP3479:SHP3485 SRL3479:SRL3485 TBH3479:TBH3485 TLD3479:TLD3485 TUZ3479:TUZ3485 UEV3479:UEV3485 UOR3479:UOR3485 UYN3479:UYN3485 VIJ3479:VIJ3485 VSF3479:VSF3485 WCB3479:WCB3485 WLX3479:WLX3485 WVT3479:WVT3485 L8141:L8166 L3564:L3587 L2173:L2176 NJP7837 L3596 JH3596 TD3596 ACZ3596 AMV3596 AWR3596 BGN3596 BQJ3596 CAF3596 CKB3596 CTX3596 DDT3596 DNP3596 DXL3596 EHH3596 ERD3596 FAZ3596 FKV3596 FUR3596 GEN3596 GOJ3596 GYF3596 HIB3596 HRX3596 IBT3596 ILP3596 IVL3596 JFH3596 JPD3596 JYZ3596 KIV3596 KSR3596 LCN3596 LMJ3596 LWF3596 MGB3596 MPX3596 MZT3596 NJP3596 NTL3596 ODH3596 OND3596 OWZ3596 PGV3596 PQR3596 QAN3596 QKJ3596 QUF3596 REB3596 RNX3596 RXT3596 SHP3596 SRL3596 TBH3596 TLD3596 TUZ3596 UEV3596 UOR3596 UYN3596 VIJ3596 VSF3596 WCB3596 WLX3596 WVT3596 WVT3600:WVT3602 JH3600:JH3602 TD3600:TD3602 ACZ3600:ACZ3602 AMV3600:AMV3602 AWR3600:AWR3602 BGN3600:BGN3602 BQJ3600:BQJ3602 CAF3600:CAF3602 CKB3600:CKB3602 CTX3600:CTX3602 DDT3600:DDT3602 DNP3600:DNP3602 DXL3600:DXL3602 EHH3600:EHH3602 ERD3600:ERD3602 FAZ3600:FAZ3602 FKV3600:FKV3602 FUR3600:FUR3602 GEN3600:GEN3602 GOJ3600:GOJ3602 GYF3600:GYF3602 HIB3600:HIB3602 HRX3600:HRX3602 IBT3600:IBT3602 ILP3600:ILP3602 IVL3600:IVL3602 JFH3600:JFH3602 JPD3600:JPD3602 JYZ3600:JYZ3602 KIV3600:KIV3602 KSR3600:KSR3602 LCN3600:LCN3602 LMJ3600:LMJ3602 LWF3600:LWF3602 MGB3600:MGB3602 MPX3600:MPX3602 MZT3600:MZT3602 NJP3600:NJP3602 NTL3600:NTL3602 ODH3600:ODH3602 OND3600:OND3602 OWZ3600:OWZ3602 PGV3600:PGV3602 PQR3600:PQR3602 QAN3600:QAN3602 QKJ3600:QKJ3602 QUF3600:QUF3602 REB3600:REB3602 RNX3600:RNX3602 RXT3600:RXT3602 SHP3600:SHP3602 SRL3600:SRL3602 TBH3600:TBH3602 TLD3600:TLD3602 TUZ3600:TUZ3602 UEV3600:UEV3602 UOR3600:UOR3602 UYN3600:UYN3602 VIJ3600:VIJ3602 VSF3600:VSF3602 WCB3600:WCB3602 WLX3600:WLX3602 L3600:L3625 JH3610:JH3617 TD3610:TD3617 ACZ3610:ACZ3617 AMV3610:AMV3617 AWR3610:AWR3617 BGN3610:BGN3617 BQJ3610:BQJ3617 CAF3610:CAF3617 CKB3610:CKB3617 CTX3610:CTX3617 DDT3610:DDT3617 DNP3610:DNP3617 DXL3610:DXL3617 EHH3610:EHH3617 ERD3610:ERD3617 FAZ3610:FAZ3617 FKV3610:FKV3617 FUR3610:FUR3617 GEN3610:GEN3617 GOJ3610:GOJ3617 GYF3610:GYF3617 HIB3610:HIB3617 HRX3610:HRX3617 IBT3610:IBT3617 ILP3610:ILP3617 IVL3610:IVL3617 JFH3610:JFH3617 JPD3610:JPD3617 JYZ3610:JYZ3617 KIV3610:KIV3617 KSR3610:KSR3617 LCN3610:LCN3617 LMJ3610:LMJ3617 LWF3610:LWF3617 MGB3610:MGB3617 MPX3610:MPX3617 MZT3610:MZT3617 NJP3610:NJP3617 NTL3610:NTL3617 ODH3610:ODH3617 OND3610:OND3617 OWZ3610:OWZ3617 PGV3610:PGV3617 PQR3610:PQR3617 QAN3610:QAN3617 QKJ3610:QKJ3617 QUF3610:QUF3617 REB3610:REB3617 RNX3610:RNX3617 RXT3610:RXT3617 SHP3610:SHP3617 SRL3610:SRL3617 TBH3610:TBH3617 TLD3610:TLD3617 TUZ3610:TUZ3617 UEV3610:UEV3617 UOR3610:UOR3617 UYN3610:UYN3617 VIJ3610:VIJ3617 VSF3610:VSF3617 WCB3610:WCB3617 WLX3610:WLX3617 WVT3610:WVT3617 L3630:L3650 JH3630:JH3646 TD3630:TD3646 ACZ3630:ACZ3646 AMV3630:AMV3646 AWR3630:AWR3646 BGN3630:BGN3646 BQJ3630:BQJ3646 CAF3630:CAF3646 CKB3630:CKB3646 CTX3630:CTX3646 DDT3630:DDT3646 DNP3630:DNP3646 DXL3630:DXL3646 EHH3630:EHH3646 ERD3630:ERD3646 FAZ3630:FAZ3646 FKV3630:FKV3646 FUR3630:FUR3646 GEN3630:GEN3646 GOJ3630:GOJ3646 GYF3630:GYF3646 HIB3630:HIB3646 HRX3630:HRX3646 IBT3630:IBT3646 ILP3630:ILP3646 IVL3630:IVL3646 JFH3630:JFH3646 JPD3630:JPD3646 JYZ3630:JYZ3646 KIV3630:KIV3646 KSR3630:KSR3646 LCN3630:LCN3646 LMJ3630:LMJ3646 LWF3630:LWF3646 MGB3630:MGB3646 MPX3630:MPX3646 MZT3630:MZT3646 NJP3630:NJP3646 NTL3630:NTL3646 ODH3630:ODH3646 OND3630:OND3646 OWZ3630:OWZ3646 PGV3630:PGV3646 PQR3630:PQR3646 QAN3630:QAN3646 QKJ3630:QKJ3646 QUF3630:QUF3646 REB3630:REB3646 RNX3630:RNX3646 RXT3630:RXT3646 SHP3630:SHP3646 SRL3630:SRL3646 TBH3630:TBH3646 TLD3630:TLD3646 TUZ3630:TUZ3646 UEV3630:UEV3646 UOR3630:UOR3646 UYN3630:UYN3646 VIJ3630:VIJ3646 VSF3630:VSF3646 WCB3630:WCB3646 WLX3630:WLX3646 WVT3630:WVT3646 K3634 JG3634 TC3634 ACY3634 AMU3634 AWQ3634 BGM3634 BQI3634 CAE3634 CKA3634 CTW3634 DDS3634 DNO3634 DXK3634 EHG3634 ERC3634 FAY3634 FKU3634 FUQ3634 GEM3634 GOI3634 GYE3634 HIA3634 HRW3634 IBS3634 ILO3634 IVK3634 JFG3634 JPC3634 JYY3634 KIU3634 KSQ3634 LCM3634 LMI3634 LWE3634 MGA3634 MPW3634 MZS3634 NJO3634 NTK3634 ODG3634 ONC3634 OWY3634 PGU3634 PQQ3634 QAM3634 QKI3634 QUE3634 REA3634 RNW3634 RXS3634 SHO3634 SRK3634 TBG3634 TLC3634 TUY3634 UEU3634 UOQ3634 UYM3634 VII3634 VSE3634 WCA3634 WLW3634 WVS3634 L3667:L3682 JH3667:JH3682 TD3667:TD3682 ACZ3667:ACZ3682 AMV3667:AMV3682 AWR3667:AWR3682 BGN3667:BGN3682 BQJ3667:BQJ3682 CAF3667:CAF3682 CKB3667:CKB3682 CTX3667:CTX3682 DDT3667:DDT3682 DNP3667:DNP3682 DXL3667:DXL3682 EHH3667:EHH3682 ERD3667:ERD3682 FAZ3667:FAZ3682 FKV3667:FKV3682 FUR3667:FUR3682 GEN3667:GEN3682 GOJ3667:GOJ3682 GYF3667:GYF3682 HIB3667:HIB3682 HRX3667:HRX3682 IBT3667:IBT3682 ILP3667:ILP3682 IVL3667:IVL3682 JFH3667:JFH3682 JPD3667:JPD3682 JYZ3667:JYZ3682 KIV3667:KIV3682 KSR3667:KSR3682 LCN3667:LCN3682 LMJ3667:LMJ3682 LWF3667:LWF3682 MGB3667:MGB3682 MPX3667:MPX3682 MZT3667:MZT3682 NJP3667:NJP3682 NTL3667:NTL3682 ODH3667:ODH3682 OND3667:OND3682 OWZ3667:OWZ3682 PGV3667:PGV3682 PQR3667:PQR3682 QAN3667:QAN3682 QKJ3667:QKJ3682 QUF3667:QUF3682 REB3667:REB3682 RNX3667:RNX3682 RXT3667:RXT3682 SHP3667:SHP3682 SRL3667:SRL3682 TBH3667:TBH3682 TLD3667:TLD3682 TUZ3667:TUZ3682 UEV3667:UEV3682 UOR3667:UOR3682 UYN3667:UYN3682 VIJ3667:VIJ3682 VSF3667:VSF3682 WCB3667:WCB3682 WLX3667:WLX3682 WVT3667:WVT3682 L3686:L3689 WVT4545:WVT4569 JH3706:JH3710 TD3706:TD3710 ACZ3706:ACZ3710 AMV3706:AMV3710 AWR3706:AWR3710 BGN3706:BGN3710 BQJ3706:BQJ3710 CAF3706:CAF3710 CKB3706:CKB3710 CTX3706:CTX3710 DDT3706:DDT3710 DNP3706:DNP3710 DXL3706:DXL3710 EHH3706:EHH3710 ERD3706:ERD3710 FAZ3706:FAZ3710 FKV3706:FKV3710 FUR3706:FUR3710 GEN3706:GEN3710 GOJ3706:GOJ3710 GYF3706:GYF3710 HIB3706:HIB3710 HRX3706:HRX3710 IBT3706:IBT3710 ILP3706:ILP3710 IVL3706:IVL3710 JFH3706:JFH3710 JPD3706:JPD3710 JYZ3706:JYZ3710 KIV3706:KIV3710 KSR3706:KSR3710 LCN3706:LCN3710 LMJ3706:LMJ3710 LWF3706:LWF3710 MGB3706:MGB3710 MPX3706:MPX3710 MZT3706:MZT3710 NJP3706:NJP3710 NTL3706:NTL3710 ODH3706:ODH3710 OND3706:OND3710 OWZ3706:OWZ3710 PGV3706:PGV3710 PQR3706:PQR3710 QAN3706:QAN3710 QKJ3706:QKJ3710 QUF3706:QUF3710 REB3706:REB3710 RNX3706:RNX3710 RXT3706:RXT3710 SHP3706:SHP3710 SRL3706:SRL3710 TBH3706:TBH3710 TLD3706:TLD3710 TUZ3706:TUZ3710 UEV3706:UEV3710 UOR3706:UOR3710 UYN3706:UYN3710 VIJ3706:VIJ3710 VSF3706:VSF3710 WCB3706:WCB3710 WLX3706:WLX3710 WVT3706:WVT3710 L3717:L3718 JH3717:JH3718 TD3717:TD3718 ACZ3717:ACZ3718 AMV3717:AMV3718 AWR3717:AWR3718 BGN3717:BGN3718 BQJ3717:BQJ3718 CAF3717:CAF3718 CKB3717:CKB3718 CTX3717:CTX3718 DDT3717:DDT3718 DNP3717:DNP3718 DXL3717:DXL3718 EHH3717:EHH3718 ERD3717:ERD3718 FAZ3717:FAZ3718 FKV3717:FKV3718 FUR3717:FUR3718 GEN3717:GEN3718 GOJ3717:GOJ3718 GYF3717:GYF3718 HIB3717:HIB3718 HRX3717:HRX3718 IBT3717:IBT3718 ILP3717:ILP3718 IVL3717:IVL3718 JFH3717:JFH3718 JPD3717:JPD3718 JYZ3717:JYZ3718 KIV3717:KIV3718 KSR3717:KSR3718 LCN3717:LCN3718 LMJ3717:LMJ3718 LWF3717:LWF3718 MGB3717:MGB3718 MPX3717:MPX3718 MZT3717:MZT3718 NJP3717:NJP3718 NTL3717:NTL3718 ODH3717:ODH3718 OND3717:OND3718 OWZ3717:OWZ3718 PGV3717:PGV3718 PQR3717:PQR3718 QAN3717:QAN3718 QKJ3717:QKJ3718 QUF3717:QUF3718 REB3717:REB3718 RNX3717:RNX3718 RXT3717:RXT3718 SHP3717:SHP3718 SRL3717:SRL3718 TBH3717:TBH3718 TLD3717:TLD3718 TUZ3717:TUZ3718 UEV3717:UEV3718 UOR3717:UOR3718 UYN3717:UYN3718 VIJ3717:VIJ3718 VSF3717:VSF3718 WCB3717:WCB3718 WLX3717:WLX3718 WVT3717:WVT3718 L3720:L3726 JH3720:JH3723 TD3720:TD3723 ACZ3720:ACZ3723 AMV3720:AMV3723 AWR3720:AWR3723 BGN3720:BGN3723 BQJ3720:BQJ3723 CAF3720:CAF3723 CKB3720:CKB3723 CTX3720:CTX3723 DDT3720:DDT3723 DNP3720:DNP3723 DXL3720:DXL3723 EHH3720:EHH3723 ERD3720:ERD3723 FAZ3720:FAZ3723 FKV3720:FKV3723 FUR3720:FUR3723 GEN3720:GEN3723 GOJ3720:GOJ3723 GYF3720:GYF3723 HIB3720:HIB3723 HRX3720:HRX3723 IBT3720:IBT3723 ILP3720:ILP3723 IVL3720:IVL3723 JFH3720:JFH3723 JPD3720:JPD3723 JYZ3720:JYZ3723 KIV3720:KIV3723 KSR3720:KSR3723 LCN3720:LCN3723 LMJ3720:LMJ3723 LWF3720:LWF3723 MGB3720:MGB3723 MPX3720:MPX3723 MZT3720:MZT3723 NJP3720:NJP3723 NTL3720:NTL3723 ODH3720:ODH3723 OND3720:OND3723 OWZ3720:OWZ3723 PGV3720:PGV3723 PQR3720:PQR3723 QAN3720:QAN3723 QKJ3720:QKJ3723 QUF3720:QUF3723 REB3720:REB3723 RNX3720:RNX3723 RXT3720:RXT3723 SHP3720:SHP3723 SRL3720:SRL3723 TBH3720:TBH3723 TLD3720:TLD3723 TUZ3720:TUZ3723 UEV3720:UEV3723 UOR3720:UOR3723 UYN3720:UYN3723 VIJ3720:VIJ3723 VSF3720:VSF3723 WCB3720:WCB3723 WLX3720:WLX3723 WVT3720:WVT3723 L3732:L3740 JH3732:JH3735 TD3732:TD3735 ACZ3732:ACZ3735 AMV3732:AMV3735 AWR3732:AWR3735 BGN3732:BGN3735 BQJ3732:BQJ3735 CAF3732:CAF3735 CKB3732:CKB3735 CTX3732:CTX3735 DDT3732:DDT3735 DNP3732:DNP3735 DXL3732:DXL3735 EHH3732:EHH3735 ERD3732:ERD3735 FAZ3732:FAZ3735 FKV3732:FKV3735 FUR3732:FUR3735 GEN3732:GEN3735 GOJ3732:GOJ3735 GYF3732:GYF3735 HIB3732:HIB3735 HRX3732:HRX3735 IBT3732:IBT3735 ILP3732:ILP3735 IVL3732:IVL3735 JFH3732:JFH3735 JPD3732:JPD3735 JYZ3732:JYZ3735 KIV3732:KIV3735 KSR3732:KSR3735 LCN3732:LCN3735 LMJ3732:LMJ3735 LWF3732:LWF3735 MGB3732:MGB3735 MPX3732:MPX3735 MZT3732:MZT3735 NJP3732:NJP3735 NTL3732:NTL3735 ODH3732:ODH3735 OND3732:OND3735 OWZ3732:OWZ3735 PGV3732:PGV3735 PQR3732:PQR3735 QAN3732:QAN3735 QKJ3732:QKJ3735 QUF3732:QUF3735 REB3732:REB3735 RNX3732:RNX3735 RXT3732:RXT3735 SHP3732:SHP3735 SRL3732:SRL3735 TBH3732:TBH3735 TLD3732:TLD3735 TUZ3732:TUZ3735 UEV3732:UEV3735 UOR3732:UOR3735 UYN3732:UYN3735 VIJ3732:VIJ3735 VSF3732:VSF3735 WCB3732:WCB3735 WLX3732:WLX3735 WVT3732:WVT3735 L3753:L3767 JH3757:JH3758 TD3757:TD3758 ACZ3757:ACZ3758 AMV3757:AMV3758 AWR3757:AWR3758 BGN3757:BGN3758 BQJ3757:BQJ3758 CAF3757:CAF3758 CKB3757:CKB3758 CTX3757:CTX3758 DDT3757:DDT3758 DNP3757:DNP3758 DXL3757:DXL3758 EHH3757:EHH3758 ERD3757:ERD3758 FAZ3757:FAZ3758 FKV3757:FKV3758 FUR3757:FUR3758 GEN3757:GEN3758 GOJ3757:GOJ3758 GYF3757:GYF3758 HIB3757:HIB3758 HRX3757:HRX3758 IBT3757:IBT3758 ILP3757:ILP3758 IVL3757:IVL3758 JFH3757:JFH3758 JPD3757:JPD3758 JYZ3757:JYZ3758 KIV3757:KIV3758 KSR3757:KSR3758 LCN3757:LCN3758 LMJ3757:LMJ3758 LWF3757:LWF3758 MGB3757:MGB3758 MPX3757:MPX3758 MZT3757:MZT3758 NJP3757:NJP3758 NTL3757:NTL3758 ODH3757:ODH3758 OND3757:OND3758 OWZ3757:OWZ3758 PGV3757:PGV3758 PQR3757:PQR3758 QAN3757:QAN3758 QKJ3757:QKJ3758 QUF3757:QUF3758 REB3757:REB3758 RNX3757:RNX3758 RXT3757:RXT3758 SHP3757:SHP3758 SRL3757:SRL3758 TBH3757:TBH3758 TLD3757:TLD3758 TUZ3757:TUZ3758 UEV3757:UEV3758 UOR3757:UOR3758 UYN3757:UYN3758 VIJ3757:VIJ3758 VSF3757:VSF3758 WCB3757:WCB3758 WLX3757:WLX3758 WVT3757:WVT3758 JH3764:JH3767 TD3764:TD3767 ACZ3764:ACZ3767 AMV3764:AMV3767 AWR3764:AWR3767 BGN3764:BGN3767 BQJ3764:BQJ3767 CAF3764:CAF3767 CKB3764:CKB3767 CTX3764:CTX3767 DDT3764:DDT3767 DNP3764:DNP3767 DXL3764:DXL3767 EHH3764:EHH3767 ERD3764:ERD3767 FAZ3764:FAZ3767 FKV3764:FKV3767 FUR3764:FUR3767 GEN3764:GEN3767 GOJ3764:GOJ3767 GYF3764:GYF3767 HIB3764:HIB3767 HRX3764:HRX3767 IBT3764:IBT3767 ILP3764:ILP3767 IVL3764:IVL3767 JFH3764:JFH3767 JPD3764:JPD3767 JYZ3764:JYZ3767 KIV3764:KIV3767 KSR3764:KSR3767 LCN3764:LCN3767 LMJ3764:LMJ3767 LWF3764:LWF3767 MGB3764:MGB3767 MPX3764:MPX3767 MZT3764:MZT3767 NJP3764:NJP3767 NTL3764:NTL3767 ODH3764:ODH3767 OND3764:OND3767 OWZ3764:OWZ3767 PGV3764:PGV3767 PQR3764:PQR3767 QAN3764:QAN3767 QKJ3764:QKJ3767 QUF3764:QUF3767 REB3764:REB3767 RNX3764:RNX3767 RXT3764:RXT3767 SHP3764:SHP3767 SRL3764:SRL3767 TBH3764:TBH3767 TLD3764:TLD3767 TUZ3764:TUZ3767 UEV3764:UEV3767 UOR3764:UOR3767 UYN3764:UYN3767 VIJ3764:VIJ3767 VSF3764:VSF3767 WCB3764:WCB3767 WLX3764:WLX3767 WVT3764:WVT3767 L3770 L3696:L3713 JH3772:JH3783 TD3772:TD3783 ACZ3772:ACZ3783 AMV3772:AMV3783 AWR3772:AWR3783 BGN3772:BGN3783 BQJ3772:BQJ3783 CAF3772:CAF3783 CKB3772:CKB3783 CTX3772:CTX3783 DDT3772:DDT3783 DNP3772:DNP3783 DXL3772:DXL3783 EHH3772:EHH3783 ERD3772:ERD3783 FAZ3772:FAZ3783 FKV3772:FKV3783 FUR3772:FUR3783 GEN3772:GEN3783 GOJ3772:GOJ3783 GYF3772:GYF3783 HIB3772:HIB3783 HRX3772:HRX3783 IBT3772:IBT3783 ILP3772:ILP3783 IVL3772:IVL3783 JFH3772:JFH3783 JPD3772:JPD3783 JYZ3772:JYZ3783 KIV3772:KIV3783 KSR3772:KSR3783 LCN3772:LCN3783 LMJ3772:LMJ3783 LWF3772:LWF3783 MGB3772:MGB3783 MPX3772:MPX3783 MZT3772:MZT3783 NJP3772:NJP3783 NTL3772:NTL3783 ODH3772:ODH3783 OND3772:OND3783 OWZ3772:OWZ3783 PGV3772:PGV3783 PQR3772:PQR3783 QAN3772:QAN3783 QKJ3772:QKJ3783 QUF3772:QUF3783 REB3772:REB3783 RNX3772:RNX3783 RXT3772:RXT3783 SHP3772:SHP3783 SRL3772:SRL3783 TBH3772:TBH3783 TLD3772:TLD3783 TUZ3772:TUZ3783 UEV3772:UEV3783 UOR3772:UOR3783 UYN3772:UYN3783 VIJ3772:VIJ3783 VSF3772:VSF3783 WCB3772:WCB3783 WLX3772:WLX3783 WVT3772:WVT3783 JH3792:JH3804 TD3792:TD3804 ACZ3792:ACZ3804 AMV3792:AMV3804 AWR3792:AWR3804 BGN3792:BGN3804 BQJ3792:BQJ3804 CAF3792:CAF3804 CKB3792:CKB3804 CTX3792:CTX3804 DDT3792:DDT3804 DNP3792:DNP3804 DXL3792:DXL3804 EHH3792:EHH3804 ERD3792:ERD3804 FAZ3792:FAZ3804 FKV3792:FKV3804 FUR3792:FUR3804 GEN3792:GEN3804 GOJ3792:GOJ3804 GYF3792:GYF3804 HIB3792:HIB3804 HRX3792:HRX3804 IBT3792:IBT3804 ILP3792:ILP3804 IVL3792:IVL3804 JFH3792:JFH3804 JPD3792:JPD3804 JYZ3792:JYZ3804 KIV3792:KIV3804 KSR3792:KSR3804 LCN3792:LCN3804 LMJ3792:LMJ3804 LWF3792:LWF3804 MGB3792:MGB3804 MPX3792:MPX3804 MZT3792:MZT3804 NJP3792:NJP3804 NTL3792:NTL3804 ODH3792:ODH3804 OND3792:OND3804 OWZ3792:OWZ3804 PGV3792:PGV3804 PQR3792:PQR3804 QAN3792:QAN3804 QKJ3792:QKJ3804 QUF3792:QUF3804 REB3792:REB3804 RNX3792:RNX3804 RXT3792:RXT3804 SHP3792:SHP3804 SRL3792:SRL3804 TBH3792:TBH3804 TLD3792:TLD3804 TUZ3792:TUZ3804 UEV3792:UEV3804 UOR3792:UOR3804 UYN3792:UYN3804 VIJ3792:VIJ3804 VSF3792:VSF3804 WCB3792:WCB3804 WLX3792:WLX3804 WVT3792:WVT3804 L3818:L3870 JH3822:JH3843 TD3822:TD3843 ACZ3822:ACZ3843 AMV3822:AMV3843 AWR3822:AWR3843 BGN3822:BGN3843 BQJ3822:BQJ3843 CAF3822:CAF3843 CKB3822:CKB3843 CTX3822:CTX3843 DDT3822:DDT3843 DNP3822:DNP3843 DXL3822:DXL3843 EHH3822:EHH3843 ERD3822:ERD3843 FAZ3822:FAZ3843 FKV3822:FKV3843 FUR3822:FUR3843 GEN3822:GEN3843 GOJ3822:GOJ3843 GYF3822:GYF3843 HIB3822:HIB3843 HRX3822:HRX3843 IBT3822:IBT3843 ILP3822:ILP3843 IVL3822:IVL3843 JFH3822:JFH3843 JPD3822:JPD3843 JYZ3822:JYZ3843 KIV3822:KIV3843 KSR3822:KSR3843 LCN3822:LCN3843 LMJ3822:LMJ3843 LWF3822:LWF3843 MGB3822:MGB3843 MPX3822:MPX3843 MZT3822:MZT3843 NJP3822:NJP3843 NTL3822:NTL3843 ODH3822:ODH3843 OND3822:OND3843 OWZ3822:OWZ3843 PGV3822:PGV3843 PQR3822:PQR3843 QAN3822:QAN3843 QKJ3822:QKJ3843 QUF3822:QUF3843 REB3822:REB3843 RNX3822:RNX3843 RXT3822:RXT3843 SHP3822:SHP3843 SRL3822:SRL3843 TBH3822:TBH3843 TLD3822:TLD3843 TUZ3822:TUZ3843 UEV3822:UEV3843 UOR3822:UOR3843 UYN3822:UYN3843 VIJ3822:VIJ3843 VSF3822:VSF3843 WCB3822:WCB3843 WLX3822:WLX3843 WVT3822:WVT3843 JH3852:JH3854 TD3852:TD3854 ACZ3852:ACZ3854 AMV3852:AMV3854 AWR3852:AWR3854 BGN3852:BGN3854 BQJ3852:BQJ3854 CAF3852:CAF3854 CKB3852:CKB3854 CTX3852:CTX3854 DDT3852:DDT3854 DNP3852:DNP3854 DXL3852:DXL3854 EHH3852:EHH3854 ERD3852:ERD3854 FAZ3852:FAZ3854 FKV3852:FKV3854 FUR3852:FUR3854 GEN3852:GEN3854 GOJ3852:GOJ3854 GYF3852:GYF3854 HIB3852:HIB3854 HRX3852:HRX3854 IBT3852:IBT3854 ILP3852:ILP3854 IVL3852:IVL3854 JFH3852:JFH3854 JPD3852:JPD3854 JYZ3852:JYZ3854 KIV3852:KIV3854 KSR3852:KSR3854 LCN3852:LCN3854 LMJ3852:LMJ3854 LWF3852:LWF3854 MGB3852:MGB3854 MPX3852:MPX3854 MZT3852:MZT3854 NJP3852:NJP3854 NTL3852:NTL3854 ODH3852:ODH3854 OND3852:OND3854 OWZ3852:OWZ3854 PGV3852:PGV3854 PQR3852:PQR3854 QAN3852:QAN3854 QKJ3852:QKJ3854 QUF3852:QUF3854 REB3852:REB3854 RNX3852:RNX3854 RXT3852:RXT3854 SHP3852:SHP3854 SRL3852:SRL3854 TBH3852:TBH3854 TLD3852:TLD3854 TUZ3852:TUZ3854 UEV3852:UEV3854 UOR3852:UOR3854 UYN3852:UYN3854 VIJ3852:VIJ3854 VSF3852:VSF3854 WCB3852:WCB3854 WLX3852:WLX3854 WVT3852:WVT3854 L3772:L3807 JH3873:JH3886 TD3873:TD3886 ACZ3873:ACZ3886 AMV3873:AMV3886 AWR3873:AWR3886 BGN3873:BGN3886 BQJ3873:BQJ3886 CAF3873:CAF3886 CKB3873:CKB3886 CTX3873:CTX3886 DDT3873:DDT3886 DNP3873:DNP3886 DXL3873:DXL3886 EHH3873:EHH3886 ERD3873:ERD3886 FAZ3873:FAZ3886 FKV3873:FKV3886 FUR3873:FUR3886 GEN3873:GEN3886 GOJ3873:GOJ3886 GYF3873:GYF3886 HIB3873:HIB3886 HRX3873:HRX3886 IBT3873:IBT3886 ILP3873:ILP3886 IVL3873:IVL3886 JFH3873:JFH3886 JPD3873:JPD3886 JYZ3873:JYZ3886 KIV3873:KIV3886 KSR3873:KSR3886 LCN3873:LCN3886 LMJ3873:LMJ3886 LWF3873:LWF3886 MGB3873:MGB3886 MPX3873:MPX3886 MZT3873:MZT3886 NJP3873:NJP3886 NTL3873:NTL3886 ODH3873:ODH3886 OND3873:OND3886 OWZ3873:OWZ3886 PGV3873:PGV3886 PQR3873:PQR3886 QAN3873:QAN3886 QKJ3873:QKJ3886 QUF3873:QUF3886 REB3873:REB3886 RNX3873:RNX3886 RXT3873:RXT3886 SHP3873:SHP3886 SRL3873:SRL3886 TBH3873:TBH3886 TLD3873:TLD3886 TUZ3873:TUZ3886 UEV3873:UEV3886 UOR3873:UOR3886 UYN3873:UYN3886 VIJ3873:VIJ3886 VSF3873:VSF3886 WCB3873:WCB3886 WLX3873:WLX3886 WVT3873:WVT3886 JH3858:JH3870 TD3858:TD3870 ACZ3858:ACZ3870 AMV3858:AMV3870 AWR3858:AWR3870 BGN3858:BGN3870 BQJ3858:BQJ3870 CAF3858:CAF3870 CKB3858:CKB3870 CTX3858:CTX3870 DDT3858:DDT3870 DNP3858:DNP3870 DXL3858:DXL3870 EHH3858:EHH3870 ERD3858:ERD3870 FAZ3858:FAZ3870 FKV3858:FKV3870 FUR3858:FUR3870 GEN3858:GEN3870 GOJ3858:GOJ3870 GYF3858:GYF3870 HIB3858:HIB3870 HRX3858:HRX3870 IBT3858:IBT3870 ILP3858:ILP3870 IVL3858:IVL3870 JFH3858:JFH3870 JPD3858:JPD3870 JYZ3858:JYZ3870 KIV3858:KIV3870 KSR3858:KSR3870 LCN3858:LCN3870 LMJ3858:LMJ3870 LWF3858:LWF3870 MGB3858:MGB3870 MPX3858:MPX3870 MZT3858:MZT3870 NJP3858:NJP3870 NTL3858:NTL3870 ODH3858:ODH3870 OND3858:OND3870 OWZ3858:OWZ3870 PGV3858:PGV3870 PQR3858:PQR3870 QAN3858:QAN3870 QKJ3858:QKJ3870 QUF3858:QUF3870 REB3858:REB3870 RNX3858:RNX3870 RXT3858:RXT3870 SHP3858:SHP3870 SRL3858:SRL3870 TBH3858:TBH3870 TLD3858:TLD3870 TUZ3858:TUZ3870 UEV3858:UEV3870 UOR3858:UOR3870 UYN3858:UYN3870 VIJ3858:VIJ3870 VSF3858:VSF3870 WCB3858:WCB3870 WLX3858:WLX3870 WVT3858:WVT3870 L3892:L3924 JH3902:JH3916 TD3902:TD3916 ACZ3902:ACZ3916 AMV3902:AMV3916 AWR3902:AWR3916 BGN3902:BGN3916 BQJ3902:BQJ3916 CAF3902:CAF3916 CKB3902:CKB3916 CTX3902:CTX3916 DDT3902:DDT3916 DNP3902:DNP3916 DXL3902:DXL3916 EHH3902:EHH3916 ERD3902:ERD3916 FAZ3902:FAZ3916 FKV3902:FKV3916 FUR3902:FUR3916 GEN3902:GEN3916 GOJ3902:GOJ3916 GYF3902:GYF3916 HIB3902:HIB3916 HRX3902:HRX3916 IBT3902:IBT3916 ILP3902:ILP3916 IVL3902:IVL3916 JFH3902:JFH3916 JPD3902:JPD3916 JYZ3902:JYZ3916 KIV3902:KIV3916 KSR3902:KSR3916 LCN3902:LCN3916 LMJ3902:LMJ3916 LWF3902:LWF3916 MGB3902:MGB3916 MPX3902:MPX3916 MZT3902:MZT3916 NJP3902:NJP3916 NTL3902:NTL3916 ODH3902:ODH3916 OND3902:OND3916 OWZ3902:OWZ3916 PGV3902:PGV3916 PQR3902:PQR3916 QAN3902:QAN3916 QKJ3902:QKJ3916 QUF3902:QUF3916 REB3902:REB3916 RNX3902:RNX3916 RXT3902:RXT3916 SHP3902:SHP3916 SRL3902:SRL3916 TBH3902:TBH3916 TLD3902:TLD3916 TUZ3902:TUZ3916 UEV3902:UEV3916 UOR3902:UOR3916 UYN3902:UYN3916 VIJ3902:VIJ3916 VSF3902:VSF3916 WCB3902:WCB3916 WLX3902:WLX3916 WVT3902:WVT3916 L3938:L3942 WCB3966:WCB3969 VSF3966:VSF3969 VIJ3966:VIJ3969 UYN3966:UYN3969 UOR3966:UOR3969 UEV3966:UEV3969 TUZ3966:TUZ3969 TLD3966:TLD3969 TBH3966:TBH3969 SRL3966:SRL3969 SHP3966:SHP3969 RXT3966:RXT3969 RNX3966:RNX3969 REB3966:REB3969 QUF3966:QUF3969 QKJ3966:QKJ3969 QAN3966:QAN3969 PQR3966:PQR3969 PGV3966:PGV3969 OWZ3966:OWZ3969 OND3966:OND3969 ODH3966:ODH3969 NTL3966:NTL3969 NJP3966:NJP3969 MZT3966:MZT3969 MPX3966:MPX3969 MGB3966:MGB3969 LWF3966:LWF3969 LMJ3966:LMJ3969 LCN3966:LCN3969 KSR3966:KSR3969 KIV3966:KIV3969 JYZ3966:JYZ3969 JPD3966:JPD3969 JFH3966:JFH3969 IVL3966:IVL3969 ILP3966:ILP3969 IBT3966:IBT3969 HRX3966:HRX3969 HIB3966:HIB3969 GYF3966:GYF3969 GOJ3966:GOJ3969 GEN3966:GEN3969 FUR3966:FUR3969 FKV3966:FKV3969 FAZ3966:FAZ3969 ERD3966:ERD3969 EHH3966:EHH3969 DXL3966:DXL3969 DNP3966:DNP3969 DDT3966:DDT3969 CTX3966:CTX3969 CKB3966:CKB3969 CAF3966:CAF3969 BQJ3966:BQJ3969 BGN3966:BGN3969 AWR3966:AWR3969 AMV3966:AMV3969 ACZ3966:ACZ3969 TD3966:TD3969 JH3966:JH3969 L3961:L3987 WVT5157:WVT5204 L3991:L4000 JH3991:JH4000 TD3991:TD4000 ACZ3991:ACZ4000 AMV3991:AMV4000 AWR3991:AWR4000 BGN3991:BGN4000 BQJ3991:BQJ4000 CAF3991:CAF4000 CKB3991:CKB4000 CTX3991:CTX4000 DDT3991:DDT4000 DNP3991:DNP4000 DXL3991:DXL4000 EHH3991:EHH4000 ERD3991:ERD4000 FAZ3991:FAZ4000 FKV3991:FKV4000 FUR3991:FUR4000 GEN3991:GEN4000 GOJ3991:GOJ4000 GYF3991:GYF4000 HIB3991:HIB4000 HRX3991:HRX4000 IBT3991:IBT4000 ILP3991:ILP4000 IVL3991:IVL4000 JFH3991:JFH4000 JPD3991:JPD4000 JYZ3991:JYZ4000 KIV3991:KIV4000 KSR3991:KSR4000 LCN3991:LCN4000 LMJ3991:LMJ4000 LWF3991:LWF4000 MGB3991:MGB4000 MPX3991:MPX4000 MZT3991:MZT4000 NJP3991:NJP4000 NTL3991:NTL4000 ODH3991:ODH4000 OND3991:OND4000 OWZ3991:OWZ4000 PGV3991:PGV4000 PQR3991:PQR4000 QAN3991:QAN4000 QKJ3991:QKJ4000 QUF3991:QUF4000 REB3991:REB4000 RNX3991:RNX4000 RXT3991:RXT4000 SHP3991:SHP4000 SRL3991:SRL4000 TBH3991:TBH4000 TLD3991:TLD4000 TUZ3991:TUZ4000 UEV3991:UEV4000 UOR3991:UOR4000 UYN3991:UYN4000 VIJ3991:VIJ4000 VSF3991:VSF4000 WCB3991:WCB4000 WLX3991:WLX4000 WVT3991:WVT4000 L4002:L4046 JH4002 TD4002 ACZ4002 AMV4002 AWR4002 BGN4002 BQJ4002 CAF4002 CKB4002 CTX4002 DDT4002 DNP4002 DXL4002 EHH4002 ERD4002 FAZ4002 FKV4002 FUR4002 GEN4002 GOJ4002 GYF4002 HIB4002 HRX4002 IBT4002 ILP4002 IVL4002 JFH4002 JPD4002 JYZ4002 KIV4002 KSR4002 LCN4002 LMJ4002 LWF4002 MGB4002 MPX4002 MZT4002 NJP4002 NTL4002 ODH4002 OND4002 OWZ4002 PGV4002 PQR4002 QAN4002 QKJ4002 QUF4002 REB4002 RNX4002 RXT4002 SHP4002 SRL4002 TBH4002 TLD4002 TUZ4002 UEV4002 UOR4002 UYN4002 VIJ4002 VSF4002 WCB4002 WLX4002 WVT4002 JH4007:JH4043 TD4007:TD4043 ACZ4007:ACZ4043 AMV4007:AMV4043 AWR4007:AWR4043 BGN4007:BGN4043 BQJ4007:BQJ4043 CAF4007:CAF4043 CKB4007:CKB4043 CTX4007:CTX4043 DDT4007:DDT4043 DNP4007:DNP4043 DXL4007:DXL4043 EHH4007:EHH4043 ERD4007:ERD4043 FAZ4007:FAZ4043 FKV4007:FKV4043 FUR4007:FUR4043 GEN4007:GEN4043 GOJ4007:GOJ4043 GYF4007:GYF4043 HIB4007:HIB4043 HRX4007:HRX4043 IBT4007:IBT4043 ILP4007:ILP4043 IVL4007:IVL4043 JFH4007:JFH4043 JPD4007:JPD4043 JYZ4007:JYZ4043 KIV4007:KIV4043 KSR4007:KSR4043 LCN4007:LCN4043 LMJ4007:LMJ4043 LWF4007:LWF4043 MGB4007:MGB4043 MPX4007:MPX4043 MZT4007:MZT4043 NJP4007:NJP4043 NTL4007:NTL4043 ODH4007:ODH4043 OND4007:OND4043 OWZ4007:OWZ4043 PGV4007:PGV4043 PQR4007:PQR4043 QAN4007:QAN4043 QKJ4007:QKJ4043 QUF4007:QUF4043 REB4007:REB4043 RNX4007:RNX4043 RXT4007:RXT4043 SHP4007:SHP4043 SRL4007:SRL4043 TBH4007:TBH4043 TLD4007:TLD4043 TUZ4007:TUZ4043 UEV4007:UEV4043 UOR4007:UOR4043 UYN4007:UYN4043 VIJ4007:VIJ4043 VSF4007:VSF4043 WCB4007:WCB4043 WLX4007:WLX4043 WVT4007:WVT4043 JH4060:JH4064 TD4060:TD4064 ACZ4060:ACZ4064 AMV4060:AMV4064 AWR4060:AWR4064 BGN4060:BGN4064 BQJ4060:BQJ4064 CAF4060:CAF4064 CKB4060:CKB4064 CTX4060:CTX4064 DDT4060:DDT4064 DNP4060:DNP4064 DXL4060:DXL4064 EHH4060:EHH4064 ERD4060:ERD4064 FAZ4060:FAZ4064 FKV4060:FKV4064 FUR4060:FUR4064 GEN4060:GEN4064 GOJ4060:GOJ4064 GYF4060:GYF4064 HIB4060:HIB4064 HRX4060:HRX4064 IBT4060:IBT4064 ILP4060:ILP4064 IVL4060:IVL4064 JFH4060:JFH4064 JPD4060:JPD4064 JYZ4060:JYZ4064 KIV4060:KIV4064 KSR4060:KSR4064 LCN4060:LCN4064 LMJ4060:LMJ4064 LWF4060:LWF4064 MGB4060:MGB4064 MPX4060:MPX4064 MZT4060:MZT4064 NJP4060:NJP4064 NTL4060:NTL4064 ODH4060:ODH4064 OND4060:OND4064 OWZ4060:OWZ4064 PGV4060:PGV4064 PQR4060:PQR4064 QAN4060:QAN4064 QKJ4060:QKJ4064 QUF4060:QUF4064 REB4060:REB4064 RNX4060:RNX4064 RXT4060:RXT4064 SHP4060:SHP4064 SRL4060:SRL4064 TBH4060:TBH4064 TLD4060:TLD4064 TUZ4060:TUZ4064 UEV4060:UEV4064 UOR4060:UOR4064 UYN4060:UYN4064 VIJ4060:VIJ4064 VSF4060:VSF4064 WCB4060:WCB4064 WLX4060:WLX4064 WVT4060:WVT4064 L4054 JH4069:JH4086 TD4069:TD4086 ACZ4069:ACZ4086 AMV4069:AMV4086 AWR4069:AWR4086 BGN4069:BGN4086 BQJ4069:BQJ4086 CAF4069:CAF4086 CKB4069:CKB4086 CTX4069:CTX4086 DDT4069:DDT4086 DNP4069:DNP4086 DXL4069:DXL4086 EHH4069:EHH4086 ERD4069:ERD4086 FAZ4069:FAZ4086 FKV4069:FKV4086 FUR4069:FUR4086 GEN4069:GEN4086 GOJ4069:GOJ4086 GYF4069:GYF4086 HIB4069:HIB4086 HRX4069:HRX4086 IBT4069:IBT4086 ILP4069:ILP4086 IVL4069:IVL4086 JFH4069:JFH4086 JPD4069:JPD4086 JYZ4069:JYZ4086 KIV4069:KIV4086 KSR4069:KSR4086 LCN4069:LCN4086 LMJ4069:LMJ4086 LWF4069:LWF4086 MGB4069:MGB4086 MPX4069:MPX4086 MZT4069:MZT4086 NJP4069:NJP4086 NTL4069:NTL4086 ODH4069:ODH4086 OND4069:OND4086 OWZ4069:OWZ4086 PGV4069:PGV4086 PQR4069:PQR4086 QAN4069:QAN4086 QKJ4069:QKJ4086 QUF4069:QUF4086 REB4069:REB4086 RNX4069:RNX4086 RXT4069:RXT4086 SHP4069:SHP4086 SRL4069:SRL4086 TBH4069:TBH4086 TLD4069:TLD4086 TUZ4069:TUZ4086 UEV4069:UEV4086 UOR4069:UOR4086 UYN4069:UYN4086 VIJ4069:VIJ4086 VSF4069:VSF4086 WCB4069:WCB4086 WLX4069:WLX4086 WVT4069:WVT4086 L4095:L4108 JH4097:JH4102 TD4097:TD4102 ACZ4097:ACZ4102 AMV4097:AMV4102 AWR4097:AWR4102 BGN4097:BGN4102 BQJ4097:BQJ4102 CAF4097:CAF4102 CKB4097:CKB4102 CTX4097:CTX4102 DDT4097:DDT4102 DNP4097:DNP4102 DXL4097:DXL4102 EHH4097:EHH4102 ERD4097:ERD4102 FAZ4097:FAZ4102 FKV4097:FKV4102 FUR4097:FUR4102 GEN4097:GEN4102 GOJ4097:GOJ4102 GYF4097:GYF4102 HIB4097:HIB4102 HRX4097:HRX4102 IBT4097:IBT4102 ILP4097:ILP4102 IVL4097:IVL4102 JFH4097:JFH4102 JPD4097:JPD4102 JYZ4097:JYZ4102 KIV4097:KIV4102 KSR4097:KSR4102 LCN4097:LCN4102 LMJ4097:LMJ4102 LWF4097:LWF4102 MGB4097:MGB4102 MPX4097:MPX4102 MZT4097:MZT4102 NJP4097:NJP4102 NTL4097:NTL4102 ODH4097:ODH4102 OND4097:OND4102 OWZ4097:OWZ4102 PGV4097:PGV4102 PQR4097:PQR4102 QAN4097:QAN4102 QKJ4097:QKJ4102 QUF4097:QUF4102 REB4097:REB4102 RNX4097:RNX4102 RXT4097:RXT4102 SHP4097:SHP4102 SRL4097:SRL4102 TBH4097:TBH4102 TLD4097:TLD4102 TUZ4097:TUZ4102 UEV4097:UEV4102 UOR4097:UOR4102 UYN4097:UYN4102 VIJ4097:VIJ4102 VSF4097:VSF4102 WCB4097:WCB4102 WLX4097:WLX4102 WVT4097:WVT4102 L4111 NTL7837 ODH7837 OND7837 OWZ7837 PGV7837 PQR7837 QAN7837 QKJ7837 QUF7837 REB7837 RNX7837 RXT7837 SHP7837 SRL7837 TBH7837 TLD7837 TUZ7837 UEV7837 UOR7837 UYN7837 VIJ7837 VSF7837 WCB7837 WLX7837 WVT7837 L7835 JH7835 TD7835 ACZ7835 AMV7835 AWR7835 BGN7835 BQJ7835 CAF7835 CKB7835 CTX7835 DDT7835 DNP7835 DXL7835 EHH7835 ERD7835 FAZ7835 FKV7835 FUR7835 GEN7835 GOJ7835 GYF7835 HIB7835 HRX7835 IBT7835 ILP7835 IVL7835 JFH7835 JPD7835 JYZ7835 KIV7835 KSR7835 LCN7835 L2577:L2578 L2582:L2583 L2585:L2591 L8169:L8170 L1124:L1180 JH4114:JH4125 TD4114:TD4125 ACZ4114:ACZ4125 AMV4114:AMV4125 AWR4114:AWR4125 BGN4114:BGN4125 BQJ4114:BQJ4125 CAF4114:CAF4125 CKB4114:CKB4125 CTX4114:CTX4125 DDT4114:DDT4125 DNP4114:DNP4125 DXL4114:DXL4125 EHH4114:EHH4125 ERD4114:ERD4125 FAZ4114:FAZ4125 FKV4114:FKV4125 FUR4114:FUR4125 GEN4114:GEN4125 GOJ4114:GOJ4125 GYF4114:GYF4125 HIB4114:HIB4125 HRX4114:HRX4125 IBT4114:IBT4125 ILP4114:ILP4125 IVL4114:IVL4125 JFH4114:JFH4125 JPD4114:JPD4125 JYZ4114:JYZ4125 KIV4114:KIV4125 KSR4114:KSR4125 LCN4114:LCN4125 LMJ4114:LMJ4125 LWF4114:LWF4125 MGB4114:MGB4125 MPX4114:MPX4125 MZT4114:MZT4125 NJP4114:NJP4125 NTL4114:NTL4125 ODH4114:ODH4125 OND4114:OND4125 OWZ4114:OWZ4125 PGV4114:PGV4125 PQR4114:PQR4125 QAN4114:QAN4125 QKJ4114:QKJ4125 QUF4114:QUF4125 REB4114:REB4125 RNX4114:RNX4125 RXT4114:RXT4125 SHP4114:SHP4125 SRL4114:SRL4125 TBH4114:TBH4125 TLD4114:TLD4125 TUZ4114:TUZ4125 UEV4114:UEV4125 UOR4114:UOR4125 UYN4114:UYN4125 VIJ4114:VIJ4125 VSF4114:VSF4125 WCB4114:WCB4125 WLX4114:WLX4125 WVT4114:WVT4125 L1524:L1530 L1057 CAF1059:CAF1154 BQJ1059:BQJ1154 BGN1059:BGN1154 AMV1059:AMV1154 AWR1059:AWR1154 ACZ1059:ACZ1154 TD1059:TD1154 JH1059:JH1154 WVT1059:WVT1154 WLX1059:WLX1154 WCB1059:WCB1154 VSF1059:VSF1154 VIJ1059:VIJ1154 UYN1059:UYN1154 UOR1059:UOR1154 UEV1059:UEV1154 TUZ1059:TUZ1154 TLD1059:TLD1154 TBH1059:TBH1154 SRL1059:SRL1154 SHP1059:SHP1154 RXT1059:RXT1154 RNX1059:RNX1154 REB1059:REB1154 QUF1059:QUF1154 QKJ1059:QKJ1154 QAN1059:QAN1154 PQR1059:PQR1154 PGV1059:PGV1154 OWZ1059:OWZ1154 OND1059:OND1154 ODH1059:ODH1154 NTL1059:NTL1154 NJP1059:NJP1154 MZT1059:MZT1154 MPX1059:MPX1154 MGB1059:MGB1154 LWF1059:LWF1154 LMJ1059:LMJ1154 LCN1059:LCN1154 KSR1059:KSR1154 KIV1059:KIV1154 JYZ1059:JYZ1154 JPD1059:JPD1154 JFH1059:JFH1154 IVL1059:IVL1154 ILP1059:ILP1154 IBT1059:IBT1154 HRX1059:HRX1154 HIB1059:HIB1154 GYF1059:GYF1154 GOJ1059:GOJ1154 GEN1059:GEN1154 FUR1059:FUR1154 FKV1059:FKV1154 FAZ1059:FAZ1154 ERD1059:ERD1154 EHH1059:EHH1154 DXL1059:DXL1154 DNP1059:DNP1154 DDT1059:DDT1154 CTX1059:CTX1154 CKB1059:CKB1154 L1059:L1064 L236 L239:L246 WCB42 L176 WVN239:WVN246 WLR239:WLR246 WBV239:WBV246 VRZ239:VRZ246 VID239:VID246 UYH239:UYH246 UOL239:UOL246 UEP239:UEP246 TUT239:TUT246 TKX239:TKX246 TBB239:TBB246 SRF239:SRF246 SHJ239:SHJ246 RXN239:RXN246 RNR239:RNR246 RDV239:RDV246 QTZ239:QTZ246 QKD239:QKD246 QAH239:QAH246 PQL239:PQL246 PGP239:PGP246 OWT239:OWT246 OMX239:OMX246 ODB239:ODB246 NTF239:NTF246 NJJ239:NJJ246 MZN239:MZN246 MPR239:MPR246 MFV239:MFV246 LVZ239:LVZ246 LMD239:LMD246 LCH239:LCH246 KSL239:KSL246 KIP239:KIP246 JYT239:JYT246 JOX239:JOX246 JFB239:JFB246 IVF239:IVF246 ILJ239:ILJ246 IBN239:IBN246 HRR239:HRR246 HHV239:HHV246 GXZ239:GXZ246 GOD239:GOD246 GEH239:GEH246 FUL239:FUL246 FKP239:FKP246 FAT239:FAT246 EQX239:EQX246 EHB239:EHB246 DXF239:DXF246 DNJ239:DNJ246 DDN239:DDN246 CTR239:CTR246 CJV239:CJV246 BZZ239:BZZ246 BQD239:BQD246 BGH239:BGH246 AWL239:AWL246 AMP239:AMP246 ACT239:ACT246 SX239:SX246 JB239:JB246 WVN223:WVN234 WLR223:WLR234 WBV223:WBV234 VRZ223:VRZ234 VID223:VID234 UYH223:UYH234 UOL223:UOL234 UEP223:UEP234 TUT223:TUT234 TKX223:TKX234 TBB223:TBB234 SRF223:SRF234 SHJ223:SHJ234 RXN223:RXN234 RNR223:RNR234 RDV223:RDV234 QTZ223:QTZ234 QKD223:QKD234 QAH223:QAH234 PQL223:PQL234 PGP223:PGP234 OWT223:OWT234 OMX223:OMX234 ODB223:ODB234 NTF223:NTF234 NJJ223:NJJ234 MZN223:MZN234 MPR223:MPR234 MFV223:MFV234 LVZ223:LVZ234 LMD223:LMD234 LCH223:LCH234 KSL223:KSL234 KIP223:KIP234 JYT223:JYT234 JOX223:JOX234 JFB223:JFB234 IVF223:IVF234 ILJ223:ILJ234 IBN223:IBN234 HRR223:HRR234 HHV223:HHV234 GXZ223:GXZ234 GOD223:GOD234 GEH223:GEH234 FUL223:FUL234 FKP223:FKP234 FAT223:FAT234 EQX223:EQX234 EHB223:EHB234 DXF223:DXF234 DNJ223:DNJ234 DDN223:DDN234 CTR223:CTR234 CJV223:CJV234 BZZ223:BZZ234 BQD223:BQD234 BGH223:BGH234 AWL223:AWL234 AMP223:AMP234 ACT223:ACT234 SX223:SX234 JB223:JB234 L185:L234 L114:L174 L248:L256 VSF42 VIJ42 UYN42 UOR42 UEV42 TUZ42 TLD42 TBH42 SRL42 SHP42 RXT42 RNX42 REB42 QUF42 QKJ42 QAN42 PQR42 PGV42 OWZ42 OND42 ODH42 NTL42 NJP42 MZT42 MPX42 MGB42 LWF42 LMJ42 LCN42 KSR42 KIV42 JYZ42 JPD42 JFH42 IVL42 ILP42 IBT42 HRX42 HIB42 GYF42 GOJ42 GEN42 FUR42 FKV42 FAZ42 ERD42 EHH42 DXL42 DNP42 DDT42 CTX42 CKB42 CAF42 BQJ42 BGN42 AWR42 AMV42 ACZ42 TD42 JH42 JB36:JB41 L36:L103 L109 WLR122:WLR168 WBV122:WBV168 VRZ122:VRZ168 VID122:VID168 UYH122:UYH168 UOL122:UOL168 UEP122:UEP168 TUT122:TUT168 TKX122:TKX168 TBB122:TBB168 SRF122:SRF168 SHJ122:SHJ168 RXN122:RXN168 RNR122:RNR168 RDV122:RDV168 QTZ122:QTZ168 QKD122:QKD168 QAH122:QAH168 PQL122:PQL168 PGP122:PGP168 OWT122:OWT168 OMX122:OMX168 ODB122:ODB168 NTF122:NTF168 NJJ122:NJJ168 MZN122:MZN168 MPR122:MPR168 MFV122:MFV168 LVZ122:LVZ168 LMD122:LMD168 LCH122:LCH168 KSL122:KSL168 KIP122:KIP168 JYT122:JYT168 JOX122:JOX168 JFB122:JFB168 IVF122:IVF168 ILJ122:ILJ168 IBN122:IBN168 HRR122:HRR168 HHV122:HHV168 GXZ122:GXZ168 GOD122:GOD168 GEH122:GEH168 FUL122:FUL168 FKP122:FKP168 FAT122:FAT168 EQX122:EQX168 EHB122:EHB168 DXF122:DXF168 DNJ122:DNJ168 DDN122:DDN168 CTR122:CTR168 CJV122:CJV168 BZZ122:BZZ168 BQD122:BQD168 BGH122:BGH168 AWL122:AWL168 AMP122:AMP168 ACT122:ACT168 SX122:SX168 JB122:JB168 WVN91:WVN102 WLR91:WLR102 WBV91:WBV102 VRZ91:VRZ102 VID91:VID102 UYH91:UYH102 UOL91:UOL102 UEP91:UEP102 TUT91:TUT102 TKX91:TKX102 TBB91:TBB102 SRF91:SRF102 SHJ91:SHJ102 RXN91:RXN102 RNR91:RNR102 RDV91:RDV102 QTZ91:QTZ102 QKD91:QKD102 QAH91:QAH102 PQL91:PQL102 PGP91:PGP102 OWT91:OWT102 OMX91:OMX102 ODB91:ODB102 NTF91:NTF102 NJJ91:NJJ102 MZN91:MZN102 MPR91:MPR102 MFV91:MFV102 LVZ91:LVZ102 LMD91:LMD102 LCH91:LCH102 KSL91:KSL102 KIP91:KIP102 JYT91:JYT102 JOX91:JOX102 JFB91:JFB102 IVF91:IVF102 ILJ91:ILJ102 IBN91:IBN102 HRR91:HRR102 HHV91:HHV102 GXZ91:GXZ102 GOD91:GOD102 GEH91:GEH102 FUL91:FUL102 FKP91:FKP102 FAT91:FAT102 EQX91:EQX102 EHB91:EHB102 DXF91:DXF102 DNJ91:DNJ102 DDN91:DDN102 CTR91:CTR102 CJV91:CJV102 BZZ91:BZZ102 BQD91:BQD102 BGH91:BGH102 AWL91:AWL102 AMP91:AMP102 ACT91:ACT102 SX91:SX102 JB91:JB102 WLR67:WLR78 WBV67:WBV78 VRZ67:VRZ78 VID67:VID78 UYH67:UYH78 UOL67:UOL78 UEP67:UEP78 TUT67:TUT78 TKX67:TKX78 TBB67:TBB78 SRF67:SRF78 SHJ67:SHJ78 RXN67:RXN78 RNR67:RNR78 RDV67:RDV78 QTZ67:QTZ78 QKD67:QKD78 QAH67:QAH78 PQL67:PQL78 PGP67:PGP78 OWT67:OWT78 OMX67:OMX78 ODB67:ODB78 NTF67:NTF78 NJJ67:NJJ78 MZN67:MZN78 MPR67:MPR78 MFV67:MFV78 LVZ67:LVZ78 LMD67:LMD78 LCH67:LCH78 KSL67:KSL78 KIP67:KIP78 JYT67:JYT78 JOX67:JOX78 JFB67:JFB78 IVF67:IVF78 ILJ67:ILJ78 IBN67:IBN78 HRR67:HRR78 HHV67:HHV78 GXZ67:GXZ78 GOD67:GOD78 GEH67:GEH78 FUL67:FUL78 FKP67:FKP78 FAT67:FAT78 EQX67:EQX78 EHB67:EHB78 DXF67:DXF78 DNJ67:DNJ78 DDN67:DDN78 CTR67:CTR78 CJV67:CJV78 BZZ67:BZZ78 BQD67:BQD78 BGH67:BGH78 AWL67:AWL78 AMP67:AMP78 ACT67:ACT78 SX67:SX78 JB67:JB78 WVN67:WVN78 WVN36:WVN41 SX36:SX41 ACT36:ACT41 AMP36:AMP41 AWL36:AWL41 BGH36:BGH41 BQD36:BQD41 BZZ36:BZZ41 CJV36:CJV41 CTR36:CTR41 DDN36:DDN41 DNJ36:DNJ41 DXF36:DXF41 EHB36:EHB41 EQX36:EQX41 FAT36:FAT41 FKP36:FKP41 FUL36:FUL41 GEH36:GEH41 GOD36:GOD41 GXZ36:GXZ41 HHV36:HHV41 HRR36:HRR41 IBN36:IBN41 ILJ36:ILJ41 IVF36:IVF41 JFB36:JFB41 JOX36:JOX41 JYT36:JYT41 KIP36:KIP41 KSL36:KSL41 LCH36:LCH41 LMD36:LMD41 LVZ36:LVZ41 MFV36:MFV41 MPR36:MPR41 MZN36:MZN41 NJJ36:NJJ41 NTF36:NTF41 ODB36:ODB41 OMX36:OMX41 OWT36:OWT41 PGP36:PGP41 PQL36:PQL41 QAH36:QAH41 QKD36:QKD41 QTZ36:QTZ41 RDV36:RDV41 RNR36:RNR41 RXN36:RXN41 SHJ36:SHJ41 SRF36:SRF41 TBB36:TBB41 TKX36:TKX41 TUT36:TUT41 UEP36:UEP41 UOL36:UOL41 UYH36:UYH41 VID36:VID41 VRZ36:VRZ41 WBV36:WBV41 WLR36:WLR41 WVT42 WLX42 JB115 SX115 ACT115 AMP115 AWL115 BGH115 BQD115 BZZ115 CJV115 CTR115 DDN115 DNJ115 DXF115 EHB115 EQX115 FAT115 FKP115 FUL115 GEH115 GOD115 GXZ115 HHV115 HRR115 IBN115 ILJ115 IVF115 JFB115 JOX115 JYT115 KIP115 KSL115 LCH115 LMD115 LVZ115 MFV115 MPR115 MZN115 NJJ115 NTF115 ODB115 OMX115 OWT115 PGP115 PQL115 QAH115 QKD115 QTZ115 RDV115 RNR115 RXN115 SHJ115 SRF115 TBB115 TKX115 TUT115 UEP115 UOL115 UYH115 VID115 VRZ115 WBV115 WLR115 WVN115 WVT116 JH116 TD116 ACZ116 AMV116 AWR116 BGN116 BQJ116 CAF116 CKB116 CTX116 DDT116 DNP116 DXL116 EHH116 ERD116 FAZ116 FKV116 FUR116 GEN116 GOJ116 GYF116 HIB116 HRX116 IBT116 ILP116 IVL116 JFH116 JPD116 JYZ116 KIV116 KSR116 LCN116 LMJ116 LWF116 MGB116 MPX116 MZT116 NJP116 NTL116 ODH116 OND116 OWZ116 PGV116 PQR116 QAN116 QKJ116 QUF116 REB116 RNX116 RXT116 SHP116 SRL116 TBH116 TLD116 TUZ116 UEV116 UOR116 UYN116 VIJ116 VSF116 WCB116 WLX116 WVT120:WVT121 JB117:JB119 SX117:SX119 ACT117:ACT119 AMP117:AMP119 AWL117:AWL119 BGH117:BGH119 BQD117:BQD119 BZZ117:BZZ119 CJV117:CJV119 CTR117:CTR119 DDN117:DDN119 DNJ117:DNJ119 DXF117:DXF119 EHB117:EHB119 EQX117:EQX119 FAT117:FAT119 FKP117:FKP119 FUL117:FUL119 GEH117:GEH119 GOD117:GOD119 GXZ117:GXZ119 HHV117:HHV119 HRR117:HRR119 IBN117:IBN119 ILJ117:ILJ119 IVF117:IVF119 JFB117:JFB119 JOX117:JOX119 JYT117:JYT119 KIP117:KIP119 KSL117:KSL119 LCH117:LCH119 LMD117:LMD119 LVZ117:LVZ119 MFV117:MFV119 MPR117:MPR119 MZN117:MZN119 NJJ117:NJJ119 NTF117:NTF119 ODB117:ODB119 OMX117:OMX119 OWT117:OWT119 PGP117:PGP119 PQL117:PQL119 QAH117:QAH119 QKD117:QKD119 QTZ117:QTZ119 RDV117:RDV119 RNR117:RNR119 RXN117:RXN119 SHJ117:SHJ119 SRF117:SRF119 TBB117:TBB119 TKX117:TKX119 TUT117:TUT119 UEP117:UEP119 UOL117:UOL119 UYH117:UYH119 VID117:VID119 VRZ117:VRZ119 WBV117:WBV119 WLR117:WLR119 WVN117:WVN119 WVN122:WVN168 JH120:JH121 TD120:TD121 ACZ120:ACZ121 AMV120:AMV121 AWR120:AWR121 BGN120:BGN121 BQJ120:BQJ121 CAF120:CAF121 CKB120:CKB121 CTX120:CTX121 DDT120:DDT121 DNP120:DNP121 DXL120:DXL121 EHH120:EHH121 ERD120:ERD121 FAZ120:FAZ121 FKV120:FKV121 FUR120:FUR121 GEN120:GEN121 GOJ120:GOJ121 GYF120:GYF121 HIB120:HIB121 HRX120:HRX121 IBT120:IBT121 ILP120:ILP121 IVL120:IVL121 JFH120:JFH121 JPD120:JPD121 JYZ120:JYZ121 KIV120:KIV121 KSR120:KSR121 LCN120:LCN121 LMJ120:LMJ121 LWF120:LWF121 MGB120:MGB121 MPX120:MPX121 MZT120:MZT121 NJP120:NJP121 NTL120:NTL121 ODH120:ODH121 OND120:OND121 OWZ120:OWZ121 PGV120:PGV121 PQR120:PQR121 QAN120:QAN121 QKJ120:QKJ121 QUF120:QUF121 REB120:REB121 RNX120:RNX121 RXT120:RXT121 SHP120:SHP121 SRL120:SRL121 TBH120:TBH121 TLD120:TLD121 TUZ120:TUZ121 UEV120:UEV121 UOR120:UOR121 UYN120:UYN121 VIJ120:VIJ121 VSF120:VSF121 WCB120:WCB121 WLX120:WLX121 L766:L786 L911:L947 L881:L907 ACZ1018:ACZ1024 AMV1018:AMV1024 AWR1018:AWR1024 BGN1018:BGN1024 BQJ1018:BQJ1024 CAF1018:CAF1024 CKB1018:CKB1024 CTX1018:CTX1024 DDT1018:DDT1024 DNP1018:DNP1024 DXL1018:DXL1024 EHH1018:EHH1024 ERD1018:ERD1024 FAZ1018:FAZ1024 FKV1018:FKV1024 FUR1018:FUR1024 GEN1018:GEN1024 GOJ1018:GOJ1024 GYF1018:GYF1024 HIB1018:HIB1024 HRX1018:HRX1024 IBT1018:IBT1024 ILP1018:ILP1024 IVL1018:IVL1024 JFH1018:JFH1024 JPD1018:JPD1024 JYZ1018:JYZ1024 KIV1018:KIV1024 KSR1018:KSR1024 LCN1018:LCN1024 LMJ1018:LMJ1024 LWF1018:LWF1024 MGB1018:MGB1024 MPX1018:MPX1024 MZT1018:MZT1024 NJP1018:NJP1024 NTL1018:NTL1024 ODH1018:ODH1024 OND1018:OND1024 OWZ1018:OWZ1024 PGV1018:PGV1024 PQR1018:PQR1024 QAN1018:QAN1024 QKJ1018:QKJ1024 QUF1018:QUF1024 REB1018:REB1024 RNX1018:RNX1024 RXT1018:RXT1024 SHP1018:SHP1024 SRL1018:SRL1024 TBH1018:TBH1024 TLD1018:TLD1024 TUZ1018:TUZ1024 UEV1018:UEV1024 UOR1018:UOR1024 UYN1018:UYN1024 VIJ1018:VIJ1024 VSF1018:VSF1024 WCB1018:WCB1024 WLX1018:WLX1024 WVT1018:WVT1024 JH1018:JH1024 TD1018:TD1024 JH1005:JH1010 TD1005:TD1010 ACZ1005:ACZ1010 AMV1005:AMV1010 AWR1005:AWR1010 BGN1005:BGN1010 BQJ1005:BQJ1010 CAF1005:CAF1010 CKB1005:CKB1010 CTX1005:CTX1010 DDT1005:DDT1010 DNP1005:DNP1010 DXL1005:DXL1010 EHH1005:EHH1010 ERD1005:ERD1010 FAZ1005:FAZ1010 FKV1005:FKV1010 FUR1005:FUR1010 GEN1005:GEN1010 GOJ1005:GOJ1010 GYF1005:GYF1010 HIB1005:HIB1010 HRX1005:HRX1010 IBT1005:IBT1010 ILP1005:ILP1010 IVL1005:IVL1010 JFH1005:JFH1010 JPD1005:JPD1010 JYZ1005:JYZ1010 KIV1005:KIV1010 KSR1005:KSR1010 LCN1005:LCN1010 LMJ1005:LMJ1010 LWF1005:LWF1010 MGB1005:MGB1010 MPX1005:MPX1010 MZT1005:MZT1010 NJP1005:NJP1010 NTL1005:NTL1010 ODH1005:ODH1010 OND1005:OND1010 OWZ1005:OWZ1010 PGV1005:PGV1010 PQR1005:PQR1010 QAN1005:QAN1010 QKJ1005:QKJ1010 QUF1005:QUF1010 REB1005:REB1010 RNX1005:RNX1010 RXT1005:RXT1010 SHP1005:SHP1010 SRL1005:SRL1010 TBH1005:TBH1010 TLD1005:TLD1010 TUZ1005:TUZ1010 UEV1005:UEV1010 UOR1005:UOR1010 UYN1005:UYN1010 VIJ1005:VIJ1010 VSF1005:VSF1010 WCB1005:WCB1010 WLX1005:WLX1010 WVT1005:WVT1010 L1005:L1010 L993:L1002 BQJ1038:BQJ1044 BGN1038:BGN1044 AMV1038:AMV1044 AWR1038:AWR1044 ACZ1038:ACZ1044 TD1038:TD1044 JH1038:JH1044 WVT1038:WVT1044 WLX1038:WLX1044 WCB1038:WCB1044 VSF1038:VSF1044 VIJ1038:VIJ1044 UYN1038:UYN1044 UOR1038:UOR1044 UEV1038:UEV1044 TUZ1038:TUZ1044 TLD1038:TLD1044 TBH1038:TBH1044 SRL1038:SRL1044 SHP1038:SHP1044 RXT1038:RXT1044 RNX1038:RNX1044 REB1038:REB1044 QUF1038:QUF1044 QKJ1038:QKJ1044 QAN1038:QAN1044 PQR1038:PQR1044 PGV1038:PGV1044 OWZ1038:OWZ1044 OND1038:OND1044 ODH1038:ODH1044 NTL1038:NTL1044 NJP1038:NJP1044 MZT1038:MZT1044 MPX1038:MPX1044 MGB1038:MGB1044 LWF1038:LWF1044 LMJ1038:LMJ1044 LCN1038:LCN1044 KSR1038:KSR1044 KIV1038:KIV1044 JYZ1038:JYZ1044 JPD1038:JPD1044 JFH1038:JFH1044 IVL1038:IVL1044 ILP1038:ILP1044 IBT1038:IBT1044 HRX1038:HRX1044 HIB1038:HIB1044 GYF1038:GYF1044 GOJ1038:GOJ1044 GEN1038:GEN1044 FUR1038:FUR1044 FKV1038:FKV1044 FAZ1038:FAZ1044 ERD1038:ERD1044 EHH1038:EHH1044 DXL1038:DXL1044 DNP1038:DNP1044 DDT1038:DDT1044 CTX1038:CTX1044 CKB1038:CKB1044 CAF1038:CAF1044 L1036:L1047 L591:L602 L1015:L1030 AMV1026:AMV1035 AWR1026:AWR1035 ACZ1026:ACZ1035 TD1026:TD1035 JH1026:JH1035 WVT1026:WVT1035 WLX1026:WLX1035 WCB1026:WCB1035 VSF1026:VSF1035 VIJ1026:VIJ1035 UYN1026:UYN1035 UOR1026:UOR1035 UEV1026:UEV1035 TUZ1026:TUZ1035 TLD1026:TLD1035 TBH1026:TBH1035 SRL1026:SRL1035 SHP1026:SHP1035 RXT1026:RXT1035 RNX1026:RNX1035 REB1026:REB1035 QUF1026:QUF1035 QKJ1026:QKJ1035 QAN1026:QAN1035 PQR1026:PQR1035 PGV1026:PGV1035 OWZ1026:OWZ1035 OND1026:OND1035 ODH1026:ODH1035 NTL1026:NTL1035 NJP1026:NJP1035 MZT1026:MZT1035 MPX1026:MPX1035 MGB1026:MGB1035 LWF1026:LWF1035 LMJ1026:LMJ1035 LCN1026:LCN1035 KSR1026:KSR1035 KIV1026:KIV1035 JYZ1026:JYZ1035 JPD1026:JPD1035 JFH1026:JFH1035 IVL1026:IVL1035 ILP1026:ILP1035 IBT1026:IBT1035 HRX1026:HRX1035 HIB1026:HIB1035 GYF1026:GYF1035 GOJ1026:GOJ1035 GEN1026:GEN1035 FUR1026:FUR1035 FKV1026:FKV1035 FAZ1026:FAZ1035 ERD1026:ERD1035 EHH1026:EHH1035 DXL1026:DXL1035 DNP1026:DNP1035 DDT1026:DDT1035 CTX1026:CTX1035 CKB1026:CKB1035 CAF1026:CAF1035 BQJ1026:BQJ1035 BGN1026:BGN1035 WVT858:WVT876 WLX858:WLX876 WCB858:WCB876 VSF858:VSF876 VIJ858:VIJ876 UYN858:UYN876 UOR858:UOR876 UEV858:UEV876 TUZ858:TUZ876 TLD858:TLD876 TBH858:TBH876 SRL858:SRL876 SHP858:SHP876 RXT858:RXT876 RNX858:RNX876 REB858:REB876 QUF858:QUF876 QKJ858:QKJ876 QAN858:QAN876 PQR858:PQR876 PGV858:PGV876 OWZ858:OWZ876 OND858:OND876 ODH858:ODH876 NTL858:NTL876 NJP858:NJP876 MZT858:MZT876 MPX858:MPX876 MGB858:MGB876 LWF858:LWF876 LMJ858:LMJ876 LCN858:LCN876 KSR858:KSR876 KIV858:KIV876 JYZ858:JYZ876 JPD858:JPD876 JFH858:JFH876 IVL858:IVL876 ILP858:ILP876 IBT858:IBT876 HRX858:HRX876 HIB858:HIB876 GYF858:GYF876 GOJ858:GOJ876 GEN858:GEN876 FUR858:FUR876 FKV858:FKV876 FAZ858:FAZ876 ERD858:ERD876 EHH858:EHH876 DXL858:DXL876 DNP858:DNP876 DDT858:DDT876 CTX858:CTX876 CKB858:CKB876 CAF858:CAF876 BQJ858:BQJ876 BGN858:BGN876 AWR858:AWR876 AMV858:AMV876 ACZ858:ACZ876 TD858:TD876 JH858:JH876 L609:L630 WLX846:WLX851 WCB846:WCB851 VSF846:VSF851 VIJ846:VIJ851 UYN846:UYN851 UOR846:UOR851 UEV846:UEV851 TUZ846:TUZ851 TLD846:TLD851 TBH846:TBH851 SRL846:SRL851 SHP846:SHP851 RXT846:RXT851 RNX846:RNX851 REB846:REB851 QUF846:QUF851 QKJ846:QKJ851 QAN846:QAN851 PQR846:PQR851 PGV846:PGV851 OWZ846:OWZ851 OND846:OND851 ODH846:ODH851 NTL846:NTL851 NJP846:NJP851 MZT846:MZT851 MPX846:MPX851 MGB846:MGB851 LWF846:LWF851 LMJ846:LMJ851 LCN846:LCN851 KSR846:KSR851 KIV846:KIV851 JYZ846:JYZ851 JPD846:JPD851 JFH846:JFH851 IVL846:IVL851 ILP846:ILP851 IBT846:IBT851 HRX846:HRX851 HIB846:HIB851 GYF846:GYF851 GOJ846:GOJ851 GEN846:GEN851 FUR846:FUR851 FKV846:FKV851 FAZ846:FAZ851 ERD846:ERD851 EHH846:EHH851 DXL846:DXL851 DNP846:DNP851 DDT846:DDT851 CTX846:CTX851 CKB846:CKB851 CAF846:CAF851 BQJ846:BQJ851 BGN846:BGN851 AWR846:AWR851 AMV846:AMV851 ACZ846:ACZ851 TD846:TD851 JH846:JH851 WVT846:WVT851 L658:L665 WVT712:WVT716 WVT807:WVT812 WLX807:WLX812 WCB807:WCB812 VSF807:VSF812 VIJ807:VIJ812 UYN807:UYN812 UOR807:UOR812 UEV807:UEV812 TUZ807:TUZ812 TLD807:TLD812 TBH807:TBH812 SRL807:SRL812 SHP807:SHP812 RXT807:RXT812 RNX807:RNX812 REB807:REB812 QUF807:QUF812 QKJ807:QKJ812 QAN807:QAN812 PQR807:PQR812 PGV807:PGV812 OWZ807:OWZ812 OND807:OND812 ODH807:ODH812 NTL807:NTL812 NJP807:NJP812 MZT807:MZT812 MPX807:MPX812 MGB807:MGB812 LWF807:LWF812 LMJ807:LMJ812 LCN807:LCN812 KSR807:KSR812 KIV807:KIV812 JYZ807:JYZ812 JPD807:JPD812 JFH807:JFH812 IVL807:IVL812 ILP807:ILP812 IBT807:IBT812 HRX807:HRX812 HIB807:HIB812 GYF807:GYF812 GOJ807:GOJ812 GEN807:GEN812 FUR807:FUR812 FKV807:FKV812 FAZ807:FAZ812 ERD807:ERD812 EHH807:EHH812 DXL807:DXL812 DNP807:DNP812 DDT807:DDT812 CTX807:CTX812 CKB807:CKB812 CAF807:CAF812 BQJ807:BQJ812 BGN807:BGN812 AWR807:AWR812 AMV807:AMV812 ACZ807:ACZ812 TD807:TD812 JH807:JH812 WVT795:WVT796 WLX795:WLX796 WCB795:WCB796 VSF795:VSF796 VIJ795:VIJ796 UYN795:UYN796 UOR795:UOR796 UEV795:UEV796 TUZ795:TUZ796 TLD795:TLD796 TBH795:TBH796 SRL795:SRL796 SHP795:SHP796 RXT795:RXT796 RNX795:RNX796 REB795:REB796 QUF795:QUF796 QKJ795:QKJ796 QAN795:QAN796 PQR795:PQR796 PGV795:PGV796 OWZ795:OWZ796 OND795:OND796 ODH795:ODH796 NTL795:NTL796 NJP795:NJP796 MZT795:MZT796 MPX795:MPX796 MGB795:MGB796 LWF795:LWF796 LMJ795:LMJ796 LCN795:LCN796 KSR795:KSR796 KIV795:KIV796 JYZ795:JYZ796 JPD795:JPD796 JFH795:JFH796 IVL795:IVL796 ILP795:ILP796 IBT795:IBT796 HRX795:HRX796 HIB795:HIB796 GYF795:GYF796 GOJ795:GOJ796 GEN795:GEN796 FUR795:FUR796 FKV795:FKV796 FAZ795:FAZ796 ERD795:ERD796 EHH795:EHH796 DXL795:DXL796 DNP795:DNP796 DDT795:DDT796 CTX795:CTX796 CKB795:CKB796 CAF795:CAF796 BQJ795:BQJ796 BGN795:BGN796 AWR795:AWR796 AMV795:AMV796 ACZ795:ACZ796 TD795:TD796 JH795:JH796 L795:L825 WLX769:WLX773 WCB769:WCB773 VSF769:VSF773 VIJ769:VIJ773 UYN769:UYN773 UOR769:UOR773 UEV769:UEV773 TUZ769:TUZ773 TLD769:TLD773 TBH769:TBH773 SRL769:SRL773 SHP769:SHP773 RXT769:RXT773 RNX769:RNX773 REB769:REB773 QUF769:QUF773 QKJ769:QKJ773 QAN769:QAN773 PQR769:PQR773 PGV769:PGV773 OWZ769:OWZ773 OND769:OND773 ODH769:ODH773 NTL769:NTL773 NJP769:NJP773 MZT769:MZT773 MPX769:MPX773 MGB769:MGB773 LWF769:LWF773 LMJ769:LMJ773 LCN769:LCN773 KSR769:KSR773 KIV769:KIV773 JYZ769:JYZ773 JPD769:JPD773 JFH769:JFH773 IVL769:IVL773 ILP769:ILP773 IBT769:IBT773 HRX769:HRX773 HIB769:HIB773 GYF769:GYF773 GOJ769:GOJ773 GEN769:GEN773 FUR769:FUR773 FKV769:FKV773 FAZ769:FAZ773 ERD769:ERD773 EHH769:EHH773 DXL769:DXL773 DNP769:DNP773 DDT769:DDT773 CTX769:CTX773 CKB769:CKB773 CAF769:CAF773 BQJ769:BQJ773 BGN769:BGN773 AWR769:AWR773 AMV769:AMV773 ACZ769:ACZ773 TD769:TD773 JH769:JH773 WVT752:WVT764 WLX752:WLX764 WCB752:WCB764 VSF752:VSF764 VIJ752:VIJ764 UYN752:UYN764 UOR752:UOR764 UEV752:UEV764 TUZ752:TUZ764 TLD752:TLD764 TBH752:TBH764 SRL752:SRL764 SHP752:SHP764 RXT752:RXT764 RNX752:RNX764 REB752:REB764 QUF752:QUF764 QKJ752:QKJ764 QAN752:QAN764 PQR752:PQR764 PGV752:PGV764 OWZ752:OWZ764 OND752:OND764 ODH752:ODH764 NTL752:NTL764 NJP752:NJP764 MZT752:MZT764 MPX752:MPX764 MGB752:MGB764 LWF752:LWF764 LMJ752:LMJ764 LCN752:LCN764 KSR752:KSR764 KIV752:KIV764 JYZ752:JYZ764 JPD752:JPD764 JFH752:JFH764 IVL752:IVL764 ILP752:ILP764 IBT752:IBT764 HRX752:HRX764 HIB752:HIB764 GYF752:GYF764 GOJ752:GOJ764 GEN752:GEN764 FUR752:FUR764 FKV752:FKV764 FAZ752:FAZ764 ERD752:ERD764 EHH752:EHH764 DXL752:DXL764 DNP752:DNP764 DDT752:DDT764 CTX752:CTX764 CKB752:CKB764 CAF752:CAF764 BQJ752:BQJ764 BGN752:BGN764 AWR752:AWR764 AMV752:AMV764 ACZ752:ACZ764 TD752:TD764 JH752:JH764 WVT769:WVT773 WVT697 JH682:JH693 TD682:TD693 ACZ682:ACZ693 AMV682:AMV693 AWR682:AWR693 BGN682:BGN693 BQJ682:BQJ693 CAF682:CAF693 CKB682:CKB693 CTX682:CTX693 DDT682:DDT693 DNP682:DNP693 DXL682:DXL693 EHH682:EHH693 ERD682:ERD693 FAZ682:FAZ693 FKV682:FKV693 FUR682:FUR693 GEN682:GEN693 GOJ682:GOJ693 GYF682:GYF693 HIB682:HIB693 HRX682:HRX693 IBT682:IBT693 ILP682:ILP693 IVL682:IVL693 JFH682:JFH693 JPD682:JPD693 JYZ682:JYZ693 KIV682:KIV693 KSR682:KSR693 LCN682:LCN693 LMJ682:LMJ693 LWF682:LWF693 MGB682:MGB693 MPX682:MPX693 MZT682:MZT693 NJP682:NJP693 NTL682:NTL693 ODH682:ODH693 OND682:OND693 OWZ682:OWZ693 PGV682:PGV693 PQR682:PQR693 QAN682:QAN693 QKJ682:QKJ693 QUF682:QUF693 REB682:REB693 RNX682:RNX693 RXT682:RXT693 SHP682:SHP693 SRL682:SRL693 TBH682:TBH693 TLD682:TLD693 TUZ682:TUZ693 UEV682:UEV693 UOR682:UOR693 UYN682:UYN693 VIJ682:VIJ693 VSF682:VSF693 WCB682:WCB693 WLX682:WLX693 WVT682:WVT693 JH697 TD697 ACZ697 AMV697 AWR697 BGN697 BQJ697 CAF697 CKB697 CTX697 DDT697 DNP697 DXL697 EHH697 ERD697 FAZ697 FKV697 FUR697 GEN697 GOJ697 GYF697 HIB697 HRX697 IBT697 ILP697 IVL697 JFH697 JPD697 JYZ697 KIV697 KSR697 LCN697 LMJ697 LWF697 MGB697 MPX697 MZT697 NJP697 NTL697 ODH697 OND697 OWZ697 PGV697 PQR697 QAN697 QKJ697 QUF697 REB697 RNX697 RXT697 SHP697 SRL697 TBH697 TLD697 TUZ697 UEV697 UOR697 UYN697 VIJ697 VSF697 WCB697 WLX697 L712:L764 JH712:JH716 TD712:TD716 ACZ712:ACZ716 AMV712:AMV716 AWR712:AWR716 BGN712:BGN716 BQJ712:BQJ716 CAF712:CAF716 CKB712:CKB716 CTX712:CTX716 DDT712:DDT716 DNP712:DNP716 DXL712:DXL716 EHH712:EHH716 ERD712:ERD716 FAZ712:FAZ716 FKV712:FKV716 FUR712:FUR716 GEN712:GEN716 GOJ712:GOJ716 GYF712:GYF716 HIB712:HIB716 HRX712:HRX716 IBT712:IBT716 ILP712:ILP716 IVL712:IVL716 JFH712:JFH716 JPD712:JPD716 JYZ712:JYZ716 KIV712:KIV716 KSR712:KSR716 LCN712:LCN716 LMJ712:LMJ716 LWF712:LWF716 MGB712:MGB716 MPX712:MPX716 MZT712:MZT716 NJP712:NJP716 NTL712:NTL716 ODH712:ODH716 OND712:OND716 OWZ712:OWZ716 PGV712:PGV716 PQR712:PQR716 QAN712:QAN716 QKJ712:QKJ716 QUF712:QUF716 REB712:REB716 RNX712:RNX716 RXT712:RXT716 SHP712:SHP716 SRL712:SRL716 TBH712:TBH716 TLD712:TLD716 TUZ712:TUZ716 UEV712:UEV716 UOR712:UOR716 UYN712:UYN716 VIJ712:VIJ716 VSF712:VSF716 WCB712:WCB716 WLX712:WLX716 JH818:JH824 TD818:TD824 ACZ818:ACZ824 AMV818:AMV824 AWR818:AWR824 BGN818:BGN824 BQJ818:BQJ824 CAF818:CAF824 CKB818:CKB824 CTX818:CTX824 DDT818:DDT824 DNP818:DNP824 DXL818:DXL824 EHH818:EHH824 ERD818:ERD824 FAZ818:FAZ824 FKV818:FKV824 FUR818:FUR824 GEN818:GEN824 GOJ818:GOJ824 GYF818:GYF824 HIB818:HIB824 HRX818:HRX824 IBT818:IBT824 ILP818:ILP824 IVL818:IVL824 JFH818:JFH824 JPD818:JPD824 JYZ818:JYZ824 KIV818:KIV824 KSR818:KSR824 LCN818:LCN824 LMJ818:LMJ824 LWF818:LWF824 MGB818:MGB824 MPX818:MPX824 MZT818:MZT824 NJP818:NJP824 NTL818:NTL824 ODH818:ODH824 OND818:OND824 OWZ818:OWZ824 PGV818:PGV824 PQR818:PQR824 QAN818:QAN824 QKJ818:QKJ824 QUF818:QUF824 REB818:REB824 RNX818:RNX824 RXT818:RXT824 SHP818:SHP824 SRL818:SRL824 TBH818:TBH824 TLD818:TLD824 TUZ818:TUZ824 UEV818:UEV824 UOR818:UOR824 UYN818:UYN824 VIJ818:VIJ824 VSF818:VSF824 WCB818:WCB824 WLX818:WLX824 WVT818:WVT824 L827:L835 L670:L693 JB298:JB299 SX298:SX299 ACT298:ACT299 AMP298:AMP299 AWL298:AWL299 BGH298:BGH299 BQD298:BQD299 BZZ298:BZZ299 CJV298:CJV299 CTR298:CTR299 DDN298:DDN299 DNJ298:DNJ299 DXF298:DXF299 EHB298:EHB299 EQX298:EQX299 FAT298:FAT299 FKP298:FKP299 FUL298:FUL299 GEH298:GEH299 GOD298:GOD299 GXZ298:GXZ299 HHV298:HHV299 HRR298:HRR299 IBN298:IBN299 ILJ298:ILJ299 IVF298:IVF299 JFB298:JFB299 JOX298:JOX299 JYT298:JYT299 KIP298:KIP299 KSL298:KSL299 LCH298:LCH299 LMD298:LMD299 LVZ298:LVZ299 MFV298:MFV299 MPR298:MPR299 MZN298:MZN299 NJJ298:NJJ299 NTF298:NTF299 ODB298:ODB299 OMX298:OMX299 OWT298:OWT299 PGP298:PGP299 PQL298:PQL299 QAH298:QAH299 QKD298:QKD299 QTZ298:QTZ299 RDV298:RDV299 RNR298:RNR299 RXN298:RXN299 SHJ298:SHJ299 SRF298:SRF299 TBB298:TBB299 TKX298:TKX299 TUT298:TUT299 UEP298:UEP299 UOL298:UOL299 UYH298:UYH299 VID298:VID299 VRZ298:VRZ299 WBV298:WBV299 WLR298:WLR299 WVN298:WVN299 JH641:JH644 WLR591 WBV591 VRZ591 VID591 UYH591 UOL591 UEP591 TUT591 TKX591 TBB591 SRF591 SHJ591 RXN591 RNR591 RDV591 QTZ591 QKD591 QAH591 PQL591 PGP591 OWT591 OMX591 ODB591 NTF591 NJJ591 MZN591 MPR591 MFV591 LVZ591 LMD591 LCH591 KSL591 KIP591 JYT591 JOX591 JFB591 IVF591 ILJ591 IBN591 HRR591 HHV591 GXZ591 GOD591 GEH591 FUL591 FKP591 FAT591 EQX591 EHB591 DXF591 DNJ591 DDN591 CTR591 CJV591 BZZ591 BQD591 BGH591 AWL591 AMP591 ACT591 SX591 JB591 WVN591 WVN579:WVN587 WLR579:WLR587 WBV579:WBV587 VRZ579:VRZ587 VID579:VID587 UYH579:UYH587 UOL579:UOL587 UEP579:UEP587 TUT579:TUT587 TKX579:TKX587 TBB579:TBB587 SRF579:SRF587 SHJ579:SHJ587 RXN579:RXN587 RNR579:RNR587 RDV579:RDV587 QTZ579:QTZ587 QKD579:QKD587 QAH579:QAH587 PQL579:PQL587 PGP579:PGP587 OWT579:OWT587 OMX579:OMX587 ODB579:ODB587 NTF579:NTF587 NJJ579:NJJ587 MZN579:MZN587 MPR579:MPR587 MFV579:MFV587 LVZ579:LVZ587 LMD579:LMD587 LCH579:LCH587 KSL579:KSL587 KIP579:KIP587 JYT579:JYT587 JOX579:JOX587 JFB579:JFB587 IVF579:IVF587 ILJ579:ILJ587 IBN579:IBN587 HRR579:HRR587 HHV579:HHV587 GXZ579:GXZ587 GOD579:GOD587 GEH579:GEH587 FUL579:FUL587 FKP579:FKP587 FAT579:FAT587 EQX579:EQX587 EHB579:EHB587 DXF579:DXF587 DNJ579:DNJ587 DDN579:DDN587 CTR579:CTR587 CJV579:CJV587 BZZ579:BZZ587 BQD579:BQD587 BGH579:BGH587 AWL579:AWL587 AMP579:AMP587 ACT579:ACT587 SX579:SX587 JB579:JB587 WVN567:WVN573 WLR567:WLR573 WBV567:WBV573 VRZ567:VRZ573 VID567:VID573 UYH567:UYH573 UOL567:UOL573 UEP567:UEP573 TUT567:TUT573 TKX567:TKX573 TBB567:TBB573 SRF567:SRF573 SHJ567:SHJ573 RXN567:RXN573 RNR567:RNR573 RDV567:RDV573 QTZ567:QTZ573 QKD567:QKD573 QAH567:QAH573 PQL567:PQL573 PGP567:PGP573 OWT567:OWT573 OMX567:OMX573 ODB567:ODB573 NTF567:NTF573 NJJ567:NJJ573 MZN567:MZN573 MPR567:MPR573 MFV567:MFV573 LVZ567:LVZ573 LMD567:LMD573 LCH567:LCH573 KSL567:KSL573 KIP567:KIP573 JYT567:JYT573 JOX567:JOX573 JFB567:JFB573 IVF567:IVF573 ILJ567:ILJ573 IBN567:IBN573 HRR567:HRR573 HHV567:HHV573 GXZ567:GXZ573 GOD567:GOD573 GEH567:GEH573 FUL567:FUL573 FKP567:FKP573 FAT567:FAT573 EQX567:EQX573 EHB567:EHB573 DXF567:DXF573 DNJ567:DNJ573 DDN567:DDN573 CTR567:CTR573 CJV567:CJV573 BZZ567:BZZ573 BQD567:BQD573 BGH567:BGH573 AWL567:AWL573 AMP567:AMP573 ACT567:ACT573 SX567:SX573 JB567:JB573 WLR544:WLR560 WBV544:WBV560 VRZ544:VRZ560 VID544:VID560 UYH544:UYH560 UOL544:UOL560 UEP544:UEP560 TUT544:TUT560 TKX544:TKX560 TBB544:TBB560 SRF544:SRF560 SHJ544:SHJ560 RXN544:RXN560 RNR544:RNR560 RDV544:RDV560 QTZ544:QTZ560 QKD544:QKD560 QAH544:QAH560 PQL544:PQL560 PGP544:PGP560 OWT544:OWT560 OMX544:OMX560 ODB544:ODB560 NTF544:NTF560 NJJ544:NJJ560 MZN544:MZN560 MPR544:MPR560 MFV544:MFV560 LVZ544:LVZ560 LMD544:LMD560 LCH544:LCH560 KSL544:KSL560 KIP544:KIP560 JYT544:JYT560 JOX544:JOX560 JFB544:JFB560 IVF544:IVF560 ILJ544:ILJ560 IBN544:IBN560 HRR544:HRR560 HHV544:HHV560 GXZ544:GXZ560 GOD544:GOD560 GEH544:GEH560 FUL544:FUL560 FKP544:FKP560 FAT544:FAT560 EQX544:EQX560 EHB544:EHB560 DXF544:DXF560 DNJ544:DNJ560 DDN544:DDN560 CTR544:CTR560 CJV544:CJV560 BZZ544:BZZ560 BQD544:BQD560 BGH544:BGH560 AWL544:AWL560 AMP544:AMP560 ACT544:ACT560 SX544:SX560 JB544:JB560 WVN407 WLR407 WBV407 VRZ407 VID407 UYH407 UOL407 UEP407 TUT407 TKX407 TBB407 SRF407 SHJ407 RXN407 RNR407 RDV407 QTZ407 QKD407 QAH407 PQL407 PGP407 OWT407 OMX407 ODB407 NTF407 NJJ407 MZN407 MPR407 MFV407 LVZ407 LMD407 LCH407 KSL407 KIP407 JYT407 JOX407 JFB407 IVF407 ILJ407 IBN407 HRR407 HHV407 GXZ407 GOD407 GEH407 FUL407 FKP407 FAT407 EQX407 EHB407 DXF407 DNJ407 DDN407 CTR407 CJV407 BZZ407 BQD407 BGH407 AWL407 AMP407 ACT407 SX407 JB407 WLR395:WLR402 WBV395:WBV402 VRZ395:VRZ402 VID395:VID402 UYH395:UYH402 UOL395:UOL402 UEP395:UEP402 TUT395:TUT402 TKX395:TKX402 TBB395:TBB402 SRF395:SRF402 SHJ395:SHJ402 RXN395:RXN402 RNR395:RNR402 RDV395:RDV402 QTZ395:QTZ402 QKD395:QKD402 QAH395:QAH402 PQL395:PQL402 PGP395:PGP402 OWT395:OWT402 OMX395:OMX402 ODB395:ODB402 NTF395:NTF402 NJJ395:NJJ402 MZN395:MZN402 MPR395:MPR402 MFV395:MFV402 LVZ395:LVZ402 LMD395:LMD402 LCH395:LCH402 KSL395:KSL402 KIP395:KIP402 JYT395:JYT402 JOX395:JOX402 JFB395:JFB402 IVF395:IVF402 ILJ395:ILJ402 IBN395:IBN402 HRR395:HRR402 HHV395:HHV402 GXZ395:GXZ402 GOD395:GOD402 GEH395:GEH402 FUL395:FUL402 FKP395:FKP402 FAT395:FAT402 EQX395:EQX402 EHB395:EHB402 DXF395:DXF402 DNJ395:DNJ402 DDN395:DDN402 CTR395:CTR402 CJV395:CJV402 BZZ395:BZZ402 BQD395:BQD402 BGH395:BGH402 AWL395:AWL402 AMP395:AMP402 ACT395:ACT402 SX395:SX402 JB395:JB402 WVN361:WVN367 WLR361:WLR367 WBV361:WBV367 VRZ361:VRZ367 VID361:VID367 UYH361:UYH367 UOL361:UOL367 UEP361:UEP367 TUT361:TUT367 TKX361:TKX367 TBB361:TBB367 SRF361:SRF367 SHJ361:SHJ367 RXN361:RXN367 RNR361:RNR367 RDV361:RDV367 QTZ361:QTZ367 QKD361:QKD367 QAH361:QAH367 PQL361:PQL367 PGP361:PGP367 OWT361:OWT367 OMX361:OMX367 ODB361:ODB367 NTF361:NTF367 NJJ361:NJJ367 MZN361:MZN367 MPR361:MPR367 MFV361:MFV367 LVZ361:LVZ367 LMD361:LMD367 LCH361:LCH367 KSL361:KSL367 KIP361:KIP367 JYT361:JYT367 JOX361:JOX367 JFB361:JFB367 IVF361:IVF367 ILJ361:ILJ367 IBN361:IBN367 HRR361:HRR367 HHV361:HHV367 GXZ361:GXZ367 GOD361:GOD367 GEH361:GEH367 FUL361:FUL367 FKP361:FKP367 FAT361:FAT367 EQX361:EQX367 EHB361:EHB367 DXF361:DXF367 DNJ361:DNJ367 DDN361:DDN367 CTR361:CTR367 CJV361:CJV367 BZZ361:BZZ367 BQD361:BQD367 BGH361:BGH367 AWL361:AWL367 AMP361:AMP367 ACT361:ACT367 SX361:SX367 JB361:JB367 WVN329:WVN331 WLR329:WLR331 WBV329:WBV331 VRZ329:VRZ331 VID329:VID331 UYH329:UYH331 UOL329:UOL331 UEP329:UEP331 TUT329:TUT331 TKX329:TKX331 TBB329:TBB331 SRF329:SRF331 SHJ329:SHJ331 RXN329:RXN331 RNR329:RNR331 RDV329:RDV331 QTZ329:QTZ331 QKD329:QKD331 QAH329:QAH331 PQL329:PQL331 PGP329:PGP331 OWT329:OWT331 OMX329:OMX331 ODB329:ODB331 NTF329:NTF331 NJJ329:NJJ331 MZN329:MZN331 MPR329:MPR331 MFV329:MFV331 LVZ329:LVZ331 LMD329:LMD331 LCH329:LCH331 KSL329:KSL331 KIP329:KIP331 JYT329:JYT331 JOX329:JOX331 JFB329:JFB331 IVF329:IVF331 ILJ329:ILJ331 IBN329:IBN331 HRR329:HRR331 HHV329:HHV331 GXZ329:GXZ331 GOD329:GOD331 GEH329:GEH331 FUL329:FUL331 FKP329:FKP331 FAT329:FAT331 EQX329:EQX331 EHB329:EHB331 DXF329:DXF331 DNJ329:DNJ331 DDN329:DDN331 CTR329:CTR331 CJV329:CJV331 BZZ329:BZZ331 BQD329:BQD331 BGH329:BGH331 AWL329:AWL331 AMP329:AMP331 ACT329:ACT331 SX329:SX331 JB329:JB331 WVN323:WVN325 WLR323:WLR325 WBV323:WBV325 VRZ323:VRZ325 VID323:VID325 UYH323:UYH325 UOL323:UOL325 UEP323:UEP325 TUT323:TUT325 TKX323:TKX325 TBB323:TBB325 SRF323:SRF325 SHJ323:SHJ325 RXN323:RXN325 RNR323:RNR325 RDV323:RDV325 QTZ323:QTZ325 QKD323:QKD325 QAH323:QAH325 PQL323:PQL325 PGP323:PGP325 OWT323:OWT325 OMX323:OMX325 ODB323:ODB325 NTF323:NTF325 NJJ323:NJJ325 MZN323:MZN325 MPR323:MPR325 MFV323:MFV325 LVZ323:LVZ325 LMD323:LMD325 LCH323:LCH325 KSL323:KSL325 KIP323:KIP325 JYT323:JYT325 JOX323:JOX325 JFB323:JFB325 IVF323:IVF325 ILJ323:ILJ325 IBN323:IBN325 HRR323:HRR325 HHV323:HHV325 GXZ323:GXZ325 GOD323:GOD325 GEH323:GEH325 FUL323:FUL325 FKP323:FKP325 FAT323:FAT325 EQX323:EQX325 EHB323:EHB325 DXF323:DXF325 DNJ323:DNJ325 DDN323:DDN325 CTR323:CTR325 CJV323:CJV325 BZZ323:BZZ325 BQD323:BQD325 BGH323:BGH325 AWL323:AWL325 AMP323:AMP325 ACT323:ACT325 SX323:SX325 JB323:JB325 WLR313:WLR317 WBV313:WBV317 VRZ313:VRZ317 VID313:VID317 UYH313:UYH317 UOL313:UOL317 UEP313:UEP317 TUT313:TUT317 TKX313:TKX317 TBB313:TBB317 SRF313:SRF317 SHJ313:SHJ317 RXN313:RXN317 RNR313:RNR317 RDV313:RDV317 QTZ313:QTZ317 QKD313:QKD317 QAH313:QAH317 PQL313:PQL317 PGP313:PGP317 OWT313:OWT317 OMX313:OMX317 ODB313:ODB317 NTF313:NTF317 NJJ313:NJJ317 MZN313:MZN317 MPR313:MPR317 MFV313:MFV317 LVZ313:LVZ317 LMD313:LMD317 LCH313:LCH317 KSL313:KSL317 KIP313:KIP317 JYT313:JYT317 JOX313:JOX317 JFB313:JFB317 IVF313:IVF317 ILJ313:ILJ317 IBN313:IBN317 HRR313:HRR317 HHV313:HHV317 GXZ313:GXZ317 GOD313:GOD317 GEH313:GEH317 FUL313:FUL317 FKP313:FKP317 FAT313:FAT317 EQX313:EQX317 EHB313:EHB317 DXF313:DXF317 DNJ313:DNJ317 DDN313:DDN317 CTR313:CTR317 CJV313:CJV317 BZZ313:BZZ317 BQD313:BQD317 BGH313:BGH317 AWL313:AWL317 AMP313:AMP317 ACT313:ACT317 SX313:SX317 JB313:JB317 WVN313:WVN317 WVN307:WVN309 WLR307:WLR309 WBV307:WBV309 VRZ307:VRZ309 VID307:VID309 UYH307:UYH309 UOL307:UOL309 UEP307:UEP309 TUT307:TUT309 TKX307:TKX309 TBB307:TBB309 SRF307:SRF309 SHJ307:SHJ309 RXN307:RXN309 RNR307:RNR309 RDV307:RDV309 QTZ307:QTZ309 QKD307:QKD309 QAH307:QAH309 PQL307:PQL309 PGP307:PGP309 OWT307:OWT309 OMX307:OMX309 ODB307:ODB309 NTF307:NTF309 NJJ307:NJJ309 MZN307:MZN309 MPR307:MPR309 MFV307:MFV309 LVZ307:LVZ309 LMD307:LMD309 LCH307:LCH309 KSL307:KSL309 KIP307:KIP309 JYT307:JYT309 JOX307:JOX309 JFB307:JFB309 IVF307:IVF309 ILJ307:ILJ309 IBN307:IBN309 HRR307:HRR309 HHV307:HHV309 GXZ307:GXZ309 GOD307:GOD309 GEH307:GEH309 FUL307:FUL309 FKP307:FKP309 FAT307:FAT309 EQX307:EQX309 EHB307:EHB309 DXF307:DXF309 DNJ307:DNJ309 DDN307:DDN309 CTR307:CTR309 CJV307:CJV309 BZZ307:BZZ309 BQD307:BQD309 BGH307:BGH309 AWL307:AWL309 AMP307:AMP309 ACT307:ACT309 SX307:SX309 JB307:JB309 L322:L334 L407 L409 L412:L421 L567:L587 WVT628:WVT630 JH619 TD619 ACZ619 AMV619 AWR619 BGN619 BQJ619 CAF619 CKB619 CTX619 DDT619 DNP619 DXL619 EHH619 ERD619 FAZ619 FKV619 FUR619 GEN619 GOJ619 GYF619 HIB619 HRX619 IBT619 ILP619 IVL619 JFH619 JPD619 JYZ619 KIV619 KSR619 LCN619 LMJ619 LWF619 MGB619 MPX619 MZT619 NJP619 NTL619 ODH619 OND619 OWZ619 PGV619 PQR619 QAN619 QKJ619 QUF619 REB619 RNX619 RXT619 SHP619 SRL619 TBH619 TLD619 TUZ619 UEV619 UOR619 UYN619 VIJ619 VSF619 WCB619 WLX619 WVT619 JH624:JH625 TD624:TD625 ACZ624:ACZ625 AMV624:AMV625 AWR624:AWR625 BGN624:BGN625 BQJ624:BQJ625 CAF624:CAF625 CKB624:CKB625 CTX624:CTX625 DDT624:DDT625 DNP624:DNP625 DXL624:DXL625 EHH624:EHH625 ERD624:ERD625 FAZ624:FAZ625 FKV624:FKV625 FUR624:FUR625 GEN624:GEN625 GOJ624:GOJ625 GYF624:GYF625 HIB624:HIB625 HRX624:HRX625 IBT624:IBT625 ILP624:ILP625 IVL624:IVL625 JFH624:JFH625 JPD624:JPD625 JYZ624:JYZ625 KIV624:KIV625 KSR624:KSR625 LCN624:LCN625 LMJ624:LMJ625 LWF624:LWF625 MGB624:MGB625 MPX624:MPX625 MZT624:MZT625 NJP624:NJP625 NTL624:NTL625 ODH624:ODH625 OND624:OND625 OWZ624:OWZ625 PGV624:PGV625 PQR624:PQR625 QAN624:QAN625 QKJ624:QKJ625 QUF624:QUF625 REB624:REB625 RNX624:RNX625 RXT624:RXT625 SHP624:SHP625 SRL624:SRL625 TBH624:TBH625 TLD624:TLD625 TUZ624:TUZ625 UEV624:UEV625 UOR624:UOR625 UYN624:UYN625 VIJ624:VIJ625 VSF624:VSF625 WCB624:WCB625 WLX624:WLX625 WVT624:WVT625 JH628:JH630 TD628:TD630 ACZ628:ACZ630 AMV628:AMV630 AWR628:AWR630 BGN628:BGN630 BQJ628:BQJ630 CAF628:CAF630 CKB628:CKB630 CTX628:CTX630 DDT628:DDT630 DNP628:DNP630 DXL628:DXL630 EHH628:EHH630 ERD628:ERD630 FAZ628:FAZ630 FKV628:FKV630 FUR628:FUR630 GEN628:GEN630 GOJ628:GOJ630 GYF628:GYF630 HIB628:HIB630 HRX628:HRX630 IBT628:IBT630 ILP628:ILP630 IVL628:IVL630 JFH628:JFH630 JPD628:JPD630 JYZ628:JYZ630 KIV628:KIV630 KSR628:KSR630 LCN628:LCN630 LMJ628:LMJ630 LWF628:LWF630 MGB628:MGB630 MPX628:MPX630 MZT628:MZT630 NJP628:NJP630 NTL628:NTL630 ODH628:ODH630 OND628:OND630 OWZ628:OWZ630 PGV628:PGV630 PQR628:PQR630 QAN628:QAN630 QKJ628:QKJ630 QUF628:QUF630 REB628:REB630 RNX628:RNX630 RXT628:RXT630 SHP628:SHP630 SRL628:SRL630 TBH628:TBH630 TLD628:TLD630 TUZ628:TUZ630 UEV628:UEV630 UOR628:UOR630 UYN628:UYN630 VIJ628:VIJ630 VSF628:VSF630 WCB628:WCB630 WLX628:WLX630 WLX543 WVT543 L3036:L3061 JB430:JB542 SX430:SX542 ACT430:ACT542 AMP430:AMP542 AWL430:AWL542 BGH430:BGH542 BQD430:BQD542 BZZ430:BZZ542 CJV430:CJV542 CTR430:CTR542 DDN430:DDN542 DNJ430:DNJ542 DXF430:DXF542 EHB430:EHB542 EQX430:EQX542 FAT430:FAT542 FKP430:FKP542 FUL430:FUL542 GEH430:GEH542 GOD430:GOD542 GXZ430:GXZ542 HHV430:HHV542 HRR430:HRR542 IBN430:IBN542 ILJ430:ILJ542 IVF430:IVF542 JFB430:JFB542 JOX430:JOX542 JYT430:JYT542 KIP430:KIP542 KSL430:KSL542 LCH430:LCH542 LMD430:LMD542 LVZ430:LVZ542 MFV430:MFV542 MPR430:MPR542 MZN430:MZN542 NJJ430:NJJ542 NTF430:NTF542 ODB430:ODB542 OMX430:OMX542 OWT430:OWT542 PGP430:PGP542 PQL430:PQL542 QAH430:QAH542 QKD430:QKD542 QTZ430:QTZ542 RDV430:RDV542 RNR430:RNR542 RXN430:RXN542 SHJ430:SHJ542 SRF430:SRF542 TBB430:TBB542 TKX430:TKX542 TUT430:TUT542 UEP430:UEP542 UOL430:UOL542 UYH430:UYH542 VID430:VID542 VRZ430:VRZ542 WBV430:WBV542 WLR430:WLR542 WVN430:WVN542 WVN544:WVN560 JH543 TD543 ACZ543 AMV543 AWR543 BGN543 BQJ543 CAF543 CKB543 CTX543 DDT543 DNP543 DXL543 EHH543 ERD543 FAZ543 FKV543 FUR543 GEN543 GOJ543 GYF543 HIB543 HRX543 IBT543 ILP543 IVL543 JFH543 JPD543 JYZ543 KIV543 KSR543 LCN543 LMJ543 LWF543 MGB543 MPX543 MZT543 NJP543 NTL543 ODH543 OND543 OWZ543 PGV543 PQR543 QAN543 QKJ543 QUF543 REB543 RNX543 RXT543 SHP543 SRL543 TBH543 TLD543 TUZ543 UEV543 UOR543 UYN543 VIJ543 VSF543 WCB543 L179:L183 L640:L654 WVT674:WVT678 WLX674:WLX678 WCB674:WCB678 VSF674:VSF678 VIJ674:VIJ678 UYN674:UYN678 UOR674:UOR678 UEV674:UEV678 TUZ674:TUZ678 TLD674:TLD678 TBH674:TBH678 SRL674:SRL678 SHP674:SHP678 RXT674:RXT678 RNX674:RNX678 REB674:REB678 QUF674:QUF678 QKJ674:QKJ678 QAN674:QAN678 PQR674:PQR678 PGV674:PGV678 OWZ674:OWZ678 OND674:OND678 ODH674:ODH678 NTL674:NTL678 NJP674:NJP678 MZT674:MZT678 MPX674:MPX678 MGB674:MGB678 LWF674:LWF678 LMJ674:LMJ678 LCN674:LCN678 KSR674:KSR678 KIV674:KIV678 JYZ674:JYZ678 JPD674:JPD678 JFH674:JFH678 IVL674:IVL678 ILP674:ILP678 IBT674:IBT678 HRX674:HRX678 HIB674:HIB678 GYF674:GYF678 GOJ674:GOJ678 GEN674:GEN678 FUR674:FUR678 FKV674:FKV678 FAZ674:FAZ678 ERD674:ERD678 EHH674:EHH678 DXL674:DXL678 DNP674:DNP678 DDT674:DDT678 CTX674:CTX678 CKB674:CKB678 CAF674:CAF678 BQJ674:BQJ678 BGN674:BGN678 AWR674:AWR678 AMV674:AMV678 ACZ674:ACZ678 TD674:TD678 JH674:JH678 WVT658 WLX658 WCB658 VSF658 VIJ658 UYN658 UOR658 UEV658 TUZ658 TLD658 TBH658 SRL658 SHP658 RXT658 RNX658 REB658 QUF658 QKJ658 QAN658 PQR658 PGV658 OWZ658 OND658 ODH658 NTL658 NJP658 MZT658 MPX658 MGB658 LWF658 LMJ658 LCN658 KSR658 KIV658 JYZ658 JPD658 JFH658 IVL658 ILP658 IBT658 HRX658 HIB658 GYF658 GOJ658 GEN658 FUR658 FKV658 FAZ658 ERD658 EHH658 DXL658 DNP658 DDT658 CTX658 CKB658 CAF658 BQJ658 BGN658 AWR658 AMV658 ACZ658 TD658 JH658 L313:L319 WVT647:WVT654 WLX647:WLX654 WCB647:WCB654 VSF647:VSF654 VIJ647:VIJ654 UYN647:UYN654 UOR647:UOR654 UEV647:UEV654 TUZ647:TUZ654 TLD647:TLD654 TBH647:TBH654 SRL647:SRL654 SHP647:SHP654 RXT647:RXT654 RNX647:RNX654 REB647:REB654 QUF647:QUF654 QKJ647:QKJ654 QAN647:QAN654 PQR647:PQR654 PGV647:PGV654 OWZ647:OWZ654 OND647:OND654 ODH647:ODH654 NTL647:NTL654 NJP647:NJP654 MZT647:MZT654 MPX647:MPX654 MGB647:MGB654 LWF647:LWF654 LMJ647:LMJ654 LCN647:LCN654 KSR647:KSR654 KIV647:KIV654 JYZ647:JYZ654 JPD647:JPD654 JFH647:JFH654 IVL647:IVL654 ILP647:ILP654 IBT647:IBT654 HRX647:HRX654 HIB647:HIB654 GYF647:GYF654 GOJ647:GOJ654 GEN647:GEN654 FUR647:FUR654 FKV647:FKV654 FAZ647:FAZ654 ERD647:ERD654 EHH647:EHH654 DXL647:DXL654 DNP647:DNP654 DDT647:DDT654 CTX647:CTX654 CKB647:CKB654 CAF647:CAF654 BQJ647:BQJ654 BGN647:BGN654 AWR647:AWR654 AMV647:AMV654 ACZ647:ACZ654 TD647:TD654 JH647:JH654 WVT641:WVT644 WLX641:WLX644 WCB641:WCB644 VSF641:VSF644 VIJ641:VIJ644 UYN641:UYN644 UOR641:UOR644 UEV641:UEV644 TUZ641:TUZ644 TLD641:TLD644 TBH641:TBH644 SRL641:SRL644 SHP641:SHP644 RXT641:RXT644 RNX641:RNX644 REB641:REB644 QUF641:QUF644 QKJ641:QKJ644 QAN641:QAN644 PQR641:PQR644 PGV641:PGV644 OWZ641:OWZ644 OND641:OND644 ODH641:ODH644 NTL641:NTL644 NJP641:NJP644 MZT641:MZT644 MPX641:MPX644 MGB641:MGB644 LWF641:LWF644 LMJ641:LMJ644 LCN641:LCN644 KSR641:KSR644 KIV641:KIV644 JYZ641:JYZ644 JPD641:JPD644 JFH641:JFH644 IVL641:IVL644 ILP641:ILP644 IBT641:IBT644 HRX641:HRX644 HIB641:HIB644 GYF641:GYF644 GOJ641:GOJ644 GEN641:GEN644 FUR641:FUR644 FKV641:FKV644 FAZ641:FAZ644 ERD641:ERD644 EHH641:EHH644 DXL641:DXL644 DNP641:DNP644 DDT641:DDT644 CTX641:CTX644 CKB641:CKB644 CAF641:CAF644 BQJ641:BQJ644 BGN641:BGN644 AWR641:AWR644 AMV641:AMV644 ACZ641:ACZ644 TD641:TD644 WVT989 WLX989 WCB989 VSF989 VIJ989 UYN989 UOR989 UEV989 TUZ989 TLD989 TBH989 SRL989 SHP989 RXT989 RNX989 REB989 QUF989 QKJ989 QAN989 PQR989 PGV989 OWZ989 OND989 ODH989 NTL989 NJP989 MZT989 MPX989 MGB989 LWF989 LMJ989 LCN989 KSR989 KIV989 JYZ989 JPD989 JFH989 IVL989 ILP989 IBT989 HRX989 HIB989 GYF989 GOJ989 GEN989 FUR989 FKV989 FAZ989 ERD989 EHH989 DXL989 DNP989 DDT989 CTX989 CKB989 CAF989 BQJ989 BGN989 AWR989 AMV989 ACZ989 TD989 JH989 WVT973:WVT984 WLX973:WLX984 WCB973:WCB984 VSF973:VSF984 VIJ973:VIJ984 UYN973:UYN984 UOR973:UOR984 UEV973:UEV984 TUZ973:TUZ984 TLD973:TLD984 TBH973:TBH984 SRL973:SRL984 SHP973:SHP984 RXT973:RXT984 RNX973:RNX984 REB973:REB984 QUF973:QUF984 QKJ973:QKJ984 QAN973:QAN984 PQR973:PQR984 PGV973:PGV984 OWZ973:OWZ984 OND973:OND984 ODH973:ODH984 NTL973:NTL984 NJP973:NJP984 MZT973:MZT984 MPX973:MPX984 MGB973:MGB984 LWF973:LWF984 LMJ973:LMJ984 LCN973:LCN984 KSR973:KSR984 KIV973:KIV984 JYZ973:JYZ984 JPD973:JPD984 JFH973:JFH984 IVL973:IVL984 ILP973:ILP984 IBT973:IBT984 HRX973:HRX984 HIB973:HIB984 GYF973:GYF984 GOJ973:GOJ984 GEN973:GEN984 FUR973:FUR984 FKV973:FKV984 FAZ973:FAZ984 ERD973:ERD984 EHH973:EHH984 DXL973:DXL984 DNP973:DNP984 DDT973:DDT984 CTX973:CTX984 CKB973:CKB984 CAF973:CAF984 BQJ973:BQJ984 BGN973:BGN984 AWR973:AWR984 AMV973:AMV984 ACZ973:ACZ984 TD973:TD984 JH973:JH984 WVT956:WVT968 WLX956:WLX968 WCB956:WCB968 VSF956:VSF968 VIJ956:VIJ968 UYN956:UYN968 UOR956:UOR968 UEV956:UEV968 TUZ956:TUZ968 TLD956:TLD968 TBH956:TBH968 SRL956:SRL968 SHP956:SHP968 RXT956:RXT968 RNX956:RNX968 REB956:REB968 QUF956:QUF968 QKJ956:QKJ968 QAN956:QAN968 PQR956:PQR968 PGV956:PGV968 OWZ956:OWZ968 OND956:OND968 ODH956:ODH968 NTL956:NTL968 NJP956:NJP968 MZT956:MZT968 MPX956:MPX968 MGB956:MGB968 LWF956:LWF968 LMJ956:LMJ968 LCN956:LCN968 KSR956:KSR968 KIV956:KIV968 JYZ956:JYZ968 JPD956:JPD968 JFH956:JFH968 IVL956:IVL968 ILP956:ILP968 IBT956:IBT968 HRX956:HRX968 HIB956:HIB968 GYF956:GYF968 GOJ956:GOJ968 GEN956:GEN968 FUR956:FUR968 FKV956:FKV968 FAZ956:FAZ968 ERD956:ERD968 EHH956:EHH968 DXL956:DXL968 DNP956:DNP968 DDT956:DDT968 CTX956:CTX968 CKB956:CKB968 CAF956:CAF968 BQJ956:BQJ968 BGN956:BGN968 AWR956:AWR968 AMV956:AMV968 ACZ956:ACZ968 TD956:TD968 JH956:JH968 L953:L991 L697:L709 JH891:JH903 TD891:TD903 ACZ891:ACZ903 AMV891:AMV903 AWR891:AWR903 BGN891:BGN903 BQJ891:BQJ903 CAF891:CAF903 CKB891:CKB903 CTX891:CTX903 DDT891:DDT903 DNP891:DNP903 DXL891:DXL903 EHH891:EHH903 ERD891:ERD903 FAZ891:FAZ903 FKV891:FKV903 FUR891:FUR903 GEN891:GEN903 GOJ891:GOJ903 GYF891:GYF903 HIB891:HIB903 HRX891:HRX903 IBT891:IBT903 ILP891:ILP903 IVL891:IVL903 JFH891:JFH903 JPD891:JPD903 JYZ891:JYZ903 KIV891:KIV903 KSR891:KSR903 LCN891:LCN903 LMJ891:LMJ903 LWF891:LWF903 MGB891:MGB903 MPX891:MPX903 MZT891:MZT903 NJP891:NJP903 NTL891:NTL903 ODH891:ODH903 OND891:OND903 OWZ891:OWZ903 PGV891:PGV903 PQR891:PQR903 QAN891:QAN903 QKJ891:QKJ903 QUF891:QUF903 REB891:REB903 RNX891:RNX903 RXT891:RXT903 SHP891:SHP903 SRL891:SRL903 TBH891:TBH903 TLD891:TLD903 TUZ891:TUZ903 UEV891:UEV903 UOR891:UOR903 UYN891:UYN903 VIJ891:VIJ903 VSF891:VSF903 WCB891:WCB903 WLX891:WLX903 WVT891:WVT903 L839:L879 JH916:JH918 TD916:TD918 ACZ916:ACZ918 AMV916:AMV918 AWR916:AWR918 BGN916:BGN918 BQJ916:BQJ918 CAF916:CAF918 CKB916:CKB918 CTX916:CTX918 DDT916:DDT918 DNP916:DNP918 DXL916:DXL918 EHH916:EHH918 ERD916:ERD918 FAZ916:FAZ918 FKV916:FKV918 FUR916:FUR918 GEN916:GEN918 GOJ916:GOJ918 GYF916:GYF918 HIB916:HIB918 HRX916:HRX918 IBT916:IBT918 ILP916:ILP918 IVL916:IVL918 JFH916:JFH918 JPD916:JPD918 JYZ916:JYZ918 KIV916:KIV918 KSR916:KSR918 LCN916:LCN918 LMJ916:LMJ918 LWF916:LWF918 MGB916:MGB918 MPX916:MPX918 MZT916:MZT918 NJP916:NJP918 NTL916:NTL918 ODH916:ODH918 OND916:OND918 OWZ916:OWZ918 PGV916:PGV918 PQR916:PQR918 QAN916:QAN918 QKJ916:QKJ918 QUF916:QUF918 REB916:REB918 RNX916:RNX918 RXT916:RXT918 SHP916:SHP918 SRL916:SRL918 TBH916:TBH918 TLD916:TLD918 TUZ916:TUZ918 UEV916:UEV918 UOR916:UOR918 UYN916:UYN918 VIJ916:VIJ918 VSF916:VSF918 WCB916:WCB918 WLX916:WLX918 WVT916:WVT918 JH921:JH929 TD921:TD929 ACZ921:ACZ929 AMV921:AMV929 AWR921:AWR929 BGN921:BGN929 BQJ921:BQJ929 CAF921:CAF929 CKB921:CKB929 CTX921:CTX929 DDT921:DDT929 DNP921:DNP929 DXL921:DXL929 EHH921:EHH929 ERD921:ERD929 FAZ921:FAZ929 FKV921:FKV929 FUR921:FUR929 GEN921:GEN929 GOJ921:GOJ929 GYF921:GYF929 HIB921:HIB929 HRX921:HRX929 IBT921:IBT929 ILP921:ILP929 IVL921:IVL929 JFH921:JFH929 JPD921:JPD929 JYZ921:JYZ929 KIV921:KIV929 KSR921:KSR929 LCN921:LCN929 LMJ921:LMJ929 LWF921:LWF929 MGB921:MGB929 MPX921:MPX929 MZT921:MZT929 NJP921:NJP929 NTL921:NTL929 ODH921:ODH929 OND921:OND929 OWZ921:OWZ929 PGV921:PGV929 PQR921:PQR929 QAN921:QAN929 QKJ921:QKJ929 QUF921:QUF929 REB921:REB929 RNX921:RNX929 RXT921:RXT929 SHP921:SHP929 SRL921:SRL929 TBH921:TBH929 TLD921:TLD929 TUZ921:TUZ929 UEV921:UEV929 UOR921:UOR929 UYN921:UYN929 VIJ921:VIJ929 VSF921:VSF929 WCB921:WCB929 WLX921:WLX929 WVT921:WVT929 JH933:JH934 TD933:TD934 ACZ933:ACZ934 AMV933:AMV934 AWR933:AWR934 BGN933:BGN934 BQJ933:BQJ934 CAF933:CAF934 CKB933:CKB934 CTX933:CTX934 DDT933:DDT934 DNP933:DNP934 DXL933:DXL934 EHH933:EHH934 ERD933:ERD934 FAZ933:FAZ934 FKV933:FKV934 FUR933:FUR934 GEN933:GEN934 GOJ933:GOJ934 GYF933:GYF934 HIB933:HIB934 HRX933:HRX934 IBT933:IBT934 ILP933:ILP934 IVL933:IVL934 JFH933:JFH934 JPD933:JPD934 JYZ933:JYZ934 KIV933:KIV934 KSR933:KSR934 LCN933:LCN934 LMJ933:LMJ934 LWF933:LWF934 MGB933:MGB934 MPX933:MPX934 MZT933:MZT934 NJP933:NJP934 NTL933:NTL934 ODH933:ODH934 OND933:OND934 OWZ933:OWZ934 PGV933:PGV934 PQR933:PQR934 QAN933:QAN934 QKJ933:QKJ934 QUF933:QUF934 REB933:REB934 RNX933:RNX934 RXT933:RXT934 SHP933:SHP934 SRL933:SRL934 TBH933:TBH934 TLD933:TLD934 TUZ933:TUZ934 UEV933:UEV934 UOR933:UOR934 UYN933:UYN934 VIJ933:VIJ934 VSF933:VSF934 WCB933:WCB934 WLX933:WLX934 WVT933:WVT934 AG597 L354:L402 JB372:JB382 SX372:SX382 ACT372:ACT382 AMP372:AMP382 AWL372:AWL382 BGH372:BGH382 BQD372:BQD382 BZZ372:BZZ382 CJV372:CJV382 CTR372:CTR382 DDN372:DDN382 DNJ372:DNJ382 DXF372:DXF382 EHB372:EHB382 EQX372:EQX382 FAT372:FAT382 FKP372:FKP382 FUL372:FUL382 GEH372:GEH382 GOD372:GOD382 GXZ372:GXZ382 HHV372:HHV382 HRR372:HRR382 IBN372:IBN382 ILJ372:ILJ382 IVF372:IVF382 JFB372:JFB382 JOX372:JOX382 JYT372:JYT382 KIP372:KIP382 KSL372:KSL382 LCH372:LCH382 LMD372:LMD382 LVZ372:LVZ382 MFV372:MFV382 MPR372:MPR382 MZN372:MZN382 NJJ372:NJJ382 NTF372:NTF382 ODB372:ODB382 OMX372:OMX382 OWT372:OWT382 PGP372:PGP382 PQL372:PQL382 QAH372:QAH382 QKD372:QKD382 QTZ372:QTZ382 RDV372:RDV382 RNR372:RNR382 RXN372:RXN382 SHJ372:SHJ382 SRF372:SRF382 TBB372:TBB382 TKX372:TKX382 TUT372:TUT382 UEP372:UEP382 UOL372:UOL382 UYH372:UYH382 VID372:VID382 VRZ372:VRZ382 WBV372:WBV382 WLR372:WLR382 WVN372:WVN382 WVN395:WVN402 JH383:JH394 TD383:TD394 ACZ383:ACZ394 AMV383:AMV394 AWR383:AWR394 BGN383:BGN394 BQJ383:BQJ394 CAF383:CAF394 CKB383:CKB394 CTX383:CTX394 DDT383:DDT394 DNP383:DNP394 DXL383:DXL394 EHH383:EHH394 ERD383:ERD394 FAZ383:FAZ394 FKV383:FKV394 FUR383:FUR394 GEN383:GEN394 GOJ383:GOJ394 GYF383:GYF394 HIB383:HIB394 HRX383:HRX394 IBT383:IBT394 ILP383:ILP394 IVL383:IVL394 JFH383:JFH394 JPD383:JPD394 JYZ383:JYZ394 KIV383:KIV394 KSR383:KSR394 LCN383:LCN394 LMJ383:LMJ394 LWF383:LWF394 MGB383:MGB394 MPX383:MPX394 MZT383:MZT394 NJP383:NJP394 NTL383:NTL394 ODH383:ODH394 OND383:OND394 OWZ383:OWZ394 PGV383:PGV394 PQR383:PQR394 QAN383:QAN394 QKJ383:QKJ394 QUF383:QUF394 REB383:REB394 RNX383:RNX394 RXT383:RXT394 SHP383:SHP394 SRL383:SRL394 TBH383:TBH394 TLD383:TLD394 TUZ383:TUZ394 UEV383:UEV394 UOR383:UOR394 UYN383:UYN394 VIJ383:VIJ394 VSF383:VSF394 WCB383:WCB394 WLX383:WLX394 WVT383:WVT394 L273:L309 L1049 L2661:L2662 L3276:L3387 L4157 JH4157 TD4157 ACZ4157 AMV4157 AWR4157 BGN4157 BQJ4157 CAF4157 CKB4157 CTX4157 DDT4157 DNP4157 DXL4157 EHH4157 ERD4157 FAZ4157 FKV4157 FUR4157 GEN4157 GOJ4157 GYF4157 HIB4157 HRX4157 IBT4157 ILP4157 IVL4157 JFH4157 JPD4157 JYZ4157 KIV4157 KSR4157 LCN4157 LMJ4157 LWF4157 MGB4157 MPX4157 MZT4157 NJP4157 NTL4157 ODH4157 OND4157 OWZ4157 PGV4157 PQR4157 QAN4157 QKJ4157 QUF4157 REB4157 RNX4157 RXT4157 SHP4157 SRL4157 TBH4157 TLD4157 TUZ4157 UEV4157 UOR4157 UYN4157 VIJ4157 VSF4157 WCB4157 WLX4157 WVT4157 L4153 JH4153 TD4153 ACZ4153 AMV4153 AWR4153 BGN4153 BQJ4153 CAF4153 CKB4153 CTX4153 DDT4153 DNP4153 DXL4153 EHH4153 ERD4153 FAZ4153 FKV4153 FUR4153 GEN4153 GOJ4153 GYF4153 HIB4153 HRX4153 IBT4153 ILP4153 IVL4153 JFH4153 JPD4153 JYZ4153 KIV4153 KSR4153 LCN4153 LMJ4153 LWF4153 MGB4153 MPX4153 MZT4153 NJP4153 NTL4153 ODH4153 OND4153 OWZ4153 PGV4153 PQR4153 QAN4153 QKJ4153 QUF4153 REB4153 RNX4153 RXT4153 SHP4153 SRL4153 TBH4153 TLD4153 TUZ4153 UEV4153 UOR4153 UYN4153 VIJ4153 VSF4153 WCB4153 WLX4153 WVT4153 L4159:L4173 JH4166:JH4173 TD4166:TD4173 ACZ4166:ACZ4173 AMV4166:AMV4173 AWR4166:AWR4173 BGN4166:BGN4173 BQJ4166:BQJ4173 CAF4166:CAF4173 CKB4166:CKB4173 CTX4166:CTX4173 DDT4166:DDT4173 DNP4166:DNP4173 DXL4166:DXL4173 EHH4166:EHH4173 ERD4166:ERD4173 FAZ4166:FAZ4173 FKV4166:FKV4173 FUR4166:FUR4173 GEN4166:GEN4173 GOJ4166:GOJ4173 GYF4166:GYF4173 HIB4166:HIB4173 HRX4166:HRX4173 IBT4166:IBT4173 ILP4166:ILP4173 IVL4166:IVL4173 JFH4166:JFH4173 JPD4166:JPD4173 JYZ4166:JYZ4173 KIV4166:KIV4173 KSR4166:KSR4173 LCN4166:LCN4173 LMJ4166:LMJ4173 LWF4166:LWF4173 MGB4166:MGB4173 MPX4166:MPX4173 MZT4166:MZT4173 NJP4166:NJP4173 NTL4166:NTL4173 ODH4166:ODH4173 OND4166:OND4173 OWZ4166:OWZ4173 PGV4166:PGV4173 PQR4166:PQR4173 QAN4166:QAN4173 QKJ4166:QKJ4173 QUF4166:QUF4173 REB4166:REB4173 RNX4166:RNX4173 RXT4166:RXT4173 SHP4166:SHP4173 SRL4166:SRL4173 TBH4166:TBH4173 TLD4166:TLD4173 TUZ4166:TUZ4173 UEV4166:UEV4173 UOR4166:UOR4173 UYN4166:UYN4173 VIJ4166:VIJ4173 VSF4166:VSF4173 WCB4166:WCB4173 WLX4166:WLX4173 WVT4166:WVT4173 L4179 L4187:L4201 JH4187:JH4194 TD4187:TD4194 ACZ4187:ACZ4194 AMV4187:AMV4194 AWR4187:AWR4194 BGN4187:BGN4194 BQJ4187:BQJ4194 CAF4187:CAF4194 CKB4187:CKB4194 CTX4187:CTX4194 DDT4187:DDT4194 DNP4187:DNP4194 DXL4187:DXL4194 EHH4187:EHH4194 ERD4187:ERD4194 FAZ4187:FAZ4194 FKV4187:FKV4194 FUR4187:FUR4194 GEN4187:GEN4194 GOJ4187:GOJ4194 GYF4187:GYF4194 HIB4187:HIB4194 HRX4187:HRX4194 IBT4187:IBT4194 ILP4187:ILP4194 IVL4187:IVL4194 JFH4187:JFH4194 JPD4187:JPD4194 JYZ4187:JYZ4194 KIV4187:KIV4194 KSR4187:KSR4194 LCN4187:LCN4194 LMJ4187:LMJ4194 LWF4187:LWF4194 MGB4187:MGB4194 MPX4187:MPX4194 MZT4187:MZT4194 NJP4187:NJP4194 NTL4187:NTL4194 ODH4187:ODH4194 OND4187:OND4194 OWZ4187:OWZ4194 PGV4187:PGV4194 PQR4187:PQR4194 QAN4187:QAN4194 QKJ4187:QKJ4194 QUF4187:QUF4194 REB4187:REB4194 RNX4187:RNX4194 RXT4187:RXT4194 SHP4187:SHP4194 SRL4187:SRL4194 TBH4187:TBH4194 TLD4187:TLD4194 TUZ4187:TUZ4194 UEV4187:UEV4194 UOR4187:UOR4194 UYN4187:UYN4194 VIJ4187:VIJ4194 VSF4187:VSF4194 WCB4187:WCB4194 WLX4187:WLX4194 WVT4187:WVT4194 L4205 L4209:L4251 JH4209:JH4241 TD4209:TD4241 ACZ4209:ACZ4241 AMV4209:AMV4241 AWR4209:AWR4241 BGN4209:BGN4241 BQJ4209:BQJ4241 CAF4209:CAF4241 CKB4209:CKB4241 CTX4209:CTX4241 DDT4209:DDT4241 DNP4209:DNP4241 DXL4209:DXL4241 EHH4209:EHH4241 ERD4209:ERD4241 FAZ4209:FAZ4241 FKV4209:FKV4241 FUR4209:FUR4241 GEN4209:GEN4241 GOJ4209:GOJ4241 GYF4209:GYF4241 HIB4209:HIB4241 HRX4209:HRX4241 IBT4209:IBT4241 ILP4209:ILP4241 IVL4209:IVL4241 JFH4209:JFH4241 JPD4209:JPD4241 JYZ4209:JYZ4241 KIV4209:KIV4241 KSR4209:KSR4241 LCN4209:LCN4241 LMJ4209:LMJ4241 LWF4209:LWF4241 MGB4209:MGB4241 MPX4209:MPX4241 MZT4209:MZT4241 NJP4209:NJP4241 NTL4209:NTL4241 ODH4209:ODH4241 OND4209:OND4241 OWZ4209:OWZ4241 PGV4209:PGV4241 PQR4209:PQR4241 QAN4209:QAN4241 QKJ4209:QKJ4241 QUF4209:QUF4241 REB4209:REB4241 RNX4209:RNX4241 RXT4209:RXT4241 SHP4209:SHP4241 SRL4209:SRL4241 TBH4209:TBH4241 TLD4209:TLD4241 TUZ4209:TUZ4241 UEV4209:UEV4241 UOR4209:UOR4241 UYN4209:UYN4241 VIJ4209:VIJ4241 VSF4209:VSF4241 WCB4209:WCB4241 WLX4209:WLX4241 WVT4209:WVT4241 L4263:L4302 JH4263:JH4295 TD4263:TD4295 ACZ4263:ACZ4295 AMV4263:AMV4295 AWR4263:AWR4295 BGN4263:BGN4295 BQJ4263:BQJ4295 CAF4263:CAF4295 CKB4263:CKB4295 CTX4263:CTX4295 DDT4263:DDT4295 DNP4263:DNP4295 DXL4263:DXL4295 EHH4263:EHH4295 ERD4263:ERD4295 FAZ4263:FAZ4295 FKV4263:FKV4295 FUR4263:FUR4295 GEN4263:GEN4295 GOJ4263:GOJ4295 GYF4263:GYF4295 HIB4263:HIB4295 HRX4263:HRX4295 IBT4263:IBT4295 ILP4263:ILP4295 IVL4263:IVL4295 JFH4263:JFH4295 JPD4263:JPD4295 JYZ4263:JYZ4295 KIV4263:KIV4295 KSR4263:KSR4295 LCN4263:LCN4295 LMJ4263:LMJ4295 LWF4263:LWF4295 MGB4263:MGB4295 MPX4263:MPX4295 MZT4263:MZT4295 NJP4263:NJP4295 NTL4263:NTL4295 ODH4263:ODH4295 OND4263:OND4295 OWZ4263:OWZ4295 PGV4263:PGV4295 PQR4263:PQR4295 QAN4263:QAN4295 QKJ4263:QKJ4295 QUF4263:QUF4295 REB4263:REB4295 RNX4263:RNX4295 RXT4263:RXT4295 SHP4263:SHP4295 SRL4263:SRL4295 TBH4263:TBH4295 TLD4263:TLD4295 TUZ4263:TUZ4295 UEV4263:UEV4295 UOR4263:UOR4295 UYN4263:UYN4295 VIJ4263:VIJ4295 VSF4263:VSF4295 WCB4263:WCB4295 WLX4263:WLX4295 WVT4263:WVT4295 L4311 JH4311 TD4311 ACZ4311 AMV4311 AWR4311 BGN4311 BQJ4311 CAF4311 CKB4311 CTX4311 DDT4311 DNP4311 DXL4311 EHH4311 ERD4311 FAZ4311 FKV4311 FUR4311 GEN4311 GOJ4311 GYF4311 HIB4311 HRX4311 IBT4311 ILP4311 IVL4311 JFH4311 JPD4311 JYZ4311 KIV4311 KSR4311 LCN4311 LMJ4311 LWF4311 MGB4311 MPX4311 MZT4311 NJP4311 NTL4311 ODH4311 OND4311 OWZ4311 PGV4311 PQR4311 QAN4311 QKJ4311 QUF4311 REB4311 RNX4311 RXT4311 SHP4311 SRL4311 TBH4311 TLD4311 TUZ4311 UEV4311 UOR4311 UYN4311 VIJ4311 VSF4311 WCB4311 WLX4311 WVT4311 L4314 JH4314 TD4314 ACZ4314 AMV4314 AWR4314 BGN4314 BQJ4314 CAF4314 CKB4314 CTX4314 DDT4314 DNP4314 DXL4314 EHH4314 ERD4314 FAZ4314 FKV4314 FUR4314 GEN4314 GOJ4314 GYF4314 HIB4314 HRX4314 IBT4314 ILP4314 IVL4314 JFH4314 JPD4314 JYZ4314 KIV4314 KSR4314 LCN4314 LMJ4314 LWF4314 MGB4314 MPX4314 MZT4314 NJP4314 NTL4314 ODH4314 OND4314 OWZ4314 PGV4314 PQR4314 QAN4314 QKJ4314 QUF4314 REB4314 RNX4314 RXT4314 SHP4314 SRL4314 TBH4314 TLD4314 TUZ4314 UEV4314 UOR4314 UYN4314 VIJ4314 VSF4314 WCB4314 WLX4314 WVT4314 JH4321 TD4321 ACZ4321 AMV4321 AWR4321 BGN4321 BQJ4321 CAF4321 CKB4321 CTX4321 DDT4321 DNP4321 DXL4321 EHH4321 ERD4321 FAZ4321 FKV4321 FUR4321 GEN4321 GOJ4321 GYF4321 HIB4321 HRX4321 IBT4321 ILP4321 IVL4321 JFH4321 JPD4321 JYZ4321 KIV4321 KSR4321 LCN4321 LMJ4321 LWF4321 MGB4321 MPX4321 MZT4321 NJP4321 NTL4321 ODH4321 OND4321 OWZ4321 PGV4321 PQR4321 QAN4321 QKJ4321 QUF4321 REB4321 RNX4321 RXT4321 SHP4321 SRL4321 TBH4321 TLD4321 TUZ4321 UEV4321 UOR4321 UYN4321 VIJ4321 VSF4321 WCB4321 WLX4321 WVT4321 L4317:L4321 L4337 L4341:L4348 L4350:L4369 JH4350:JH4360 TD4350:TD4360 ACZ4350:ACZ4360 AMV4350:AMV4360 AWR4350:AWR4360 BGN4350:BGN4360 BQJ4350:BQJ4360 CAF4350:CAF4360 CKB4350:CKB4360 CTX4350:CTX4360 DDT4350:DDT4360 DNP4350:DNP4360 DXL4350:DXL4360 EHH4350:EHH4360 ERD4350:ERD4360 FAZ4350:FAZ4360 FKV4350:FKV4360 FUR4350:FUR4360 GEN4350:GEN4360 GOJ4350:GOJ4360 GYF4350:GYF4360 HIB4350:HIB4360 HRX4350:HRX4360 IBT4350:IBT4360 ILP4350:ILP4360 IVL4350:IVL4360 JFH4350:JFH4360 JPD4350:JPD4360 JYZ4350:JYZ4360 KIV4350:KIV4360 KSR4350:KSR4360 LCN4350:LCN4360 LMJ4350:LMJ4360 LWF4350:LWF4360 MGB4350:MGB4360 MPX4350:MPX4360 MZT4350:MZT4360 NJP4350:NJP4360 NTL4350:NTL4360 ODH4350:ODH4360 OND4350:OND4360 OWZ4350:OWZ4360 PGV4350:PGV4360 PQR4350:PQR4360 QAN4350:QAN4360 QKJ4350:QKJ4360 QUF4350:QUF4360 REB4350:REB4360 RNX4350:RNX4360 RXT4350:RXT4360 SHP4350:SHP4360 SRL4350:SRL4360 TBH4350:TBH4360 TLD4350:TLD4360 TUZ4350:TUZ4360 UEV4350:UEV4360 UOR4350:UOR4360 UYN4350:UYN4360 VIJ4350:VIJ4360 VSF4350:VSF4360 WCB4350:WCB4360 WLX4350:WLX4360 WVT4350:WVT4360 L4377:L4392 JH4377:JH4387 TD4377:TD4387 ACZ4377:ACZ4387 AMV4377:AMV4387 AWR4377:AWR4387 BGN4377:BGN4387 BQJ4377:BQJ4387 CAF4377:CAF4387 CKB4377:CKB4387 CTX4377:CTX4387 DDT4377:DDT4387 DNP4377:DNP4387 DXL4377:DXL4387 EHH4377:EHH4387 ERD4377:ERD4387 FAZ4377:FAZ4387 FKV4377:FKV4387 FUR4377:FUR4387 GEN4377:GEN4387 GOJ4377:GOJ4387 GYF4377:GYF4387 HIB4377:HIB4387 HRX4377:HRX4387 IBT4377:IBT4387 ILP4377:ILP4387 IVL4377:IVL4387 JFH4377:JFH4387 JPD4377:JPD4387 JYZ4377:JYZ4387 KIV4377:KIV4387 KSR4377:KSR4387 LCN4377:LCN4387 LMJ4377:LMJ4387 LWF4377:LWF4387 MGB4377:MGB4387 MPX4377:MPX4387 MZT4377:MZT4387 NJP4377:NJP4387 NTL4377:NTL4387 ODH4377:ODH4387 OND4377:OND4387 OWZ4377:OWZ4387 PGV4377:PGV4387 PQR4377:PQR4387 QAN4377:QAN4387 QKJ4377:QKJ4387 QUF4377:QUF4387 REB4377:REB4387 RNX4377:RNX4387 RXT4377:RXT4387 SHP4377:SHP4387 SRL4377:SRL4387 TBH4377:TBH4387 TLD4377:TLD4387 TUZ4377:TUZ4387 UEV4377:UEV4387 UOR4377:UOR4387 UYN4377:UYN4387 VIJ4377:VIJ4387 VSF4377:VSF4387 WCB4377:WCB4387 WLX4377:WLX4387 WVT4377:WVT4387 L4404:L4405 JH4404:JH4405 TD4404:TD4405 ACZ4404:ACZ4405 AMV4404:AMV4405 AWR4404:AWR4405 BGN4404:BGN4405 BQJ4404:BQJ4405 CAF4404:CAF4405 CKB4404:CKB4405 CTX4404:CTX4405 DDT4404:DDT4405 DNP4404:DNP4405 DXL4404:DXL4405 EHH4404:EHH4405 ERD4404:ERD4405 FAZ4404:FAZ4405 FKV4404:FKV4405 FUR4404:FUR4405 GEN4404:GEN4405 GOJ4404:GOJ4405 GYF4404:GYF4405 HIB4404:HIB4405 HRX4404:HRX4405 IBT4404:IBT4405 ILP4404:ILP4405 IVL4404:IVL4405 JFH4404:JFH4405 JPD4404:JPD4405 JYZ4404:JYZ4405 KIV4404:KIV4405 KSR4404:KSR4405 LCN4404:LCN4405 LMJ4404:LMJ4405 LWF4404:LWF4405 MGB4404:MGB4405 MPX4404:MPX4405 MZT4404:MZT4405 NJP4404:NJP4405 NTL4404:NTL4405 ODH4404:ODH4405 OND4404:OND4405 OWZ4404:OWZ4405 PGV4404:PGV4405 PQR4404:PQR4405 QAN4404:QAN4405 QKJ4404:QKJ4405 QUF4404:QUF4405 REB4404:REB4405 RNX4404:RNX4405 RXT4404:RXT4405 SHP4404:SHP4405 SRL4404:SRL4405 TBH4404:TBH4405 TLD4404:TLD4405 TUZ4404:TUZ4405 UEV4404:UEV4405 UOR4404:UOR4405 UYN4404:UYN4405 VIJ4404:VIJ4405 VSF4404:VSF4405 WCB4404:WCB4405 WLX4404:WLX4405 WVT4404:WVT4405 L4410:L4414 JH4410:JH4411 TD4410:TD4411 ACZ4410:ACZ4411 AMV4410:AMV4411 AWR4410:AWR4411 BGN4410:BGN4411 BQJ4410:BQJ4411 CAF4410:CAF4411 CKB4410:CKB4411 CTX4410:CTX4411 DDT4410:DDT4411 DNP4410:DNP4411 DXL4410:DXL4411 EHH4410:EHH4411 ERD4410:ERD4411 FAZ4410:FAZ4411 FKV4410:FKV4411 FUR4410:FUR4411 GEN4410:GEN4411 GOJ4410:GOJ4411 GYF4410:GYF4411 HIB4410:HIB4411 HRX4410:HRX4411 IBT4410:IBT4411 ILP4410:ILP4411 IVL4410:IVL4411 JFH4410:JFH4411 JPD4410:JPD4411 JYZ4410:JYZ4411 KIV4410:KIV4411 KSR4410:KSR4411 LCN4410:LCN4411 LMJ4410:LMJ4411 LWF4410:LWF4411 MGB4410:MGB4411 MPX4410:MPX4411 MZT4410:MZT4411 NJP4410:NJP4411 NTL4410:NTL4411 ODH4410:ODH4411 OND4410:OND4411 OWZ4410:OWZ4411 PGV4410:PGV4411 PQR4410:PQR4411 QAN4410:QAN4411 QKJ4410:QKJ4411 QUF4410:QUF4411 REB4410:REB4411 RNX4410:RNX4411 RXT4410:RXT4411 SHP4410:SHP4411 SRL4410:SRL4411 TBH4410:TBH4411 TLD4410:TLD4411 TUZ4410:TUZ4411 UEV4410:UEV4411 UOR4410:UOR4411 UYN4410:UYN4411 VIJ4410:VIJ4411 VSF4410:VSF4411 WCB4410:WCB4411 WLX4410:WLX4411 WVT4410:WVT4411 L4419:L4438 JH4420:JH4427 TD4420:TD4427 ACZ4420:ACZ4427 AMV4420:AMV4427 AWR4420:AWR4427 BGN4420:BGN4427 BQJ4420:BQJ4427 CAF4420:CAF4427 CKB4420:CKB4427 CTX4420:CTX4427 DDT4420:DDT4427 DNP4420:DNP4427 DXL4420:DXL4427 EHH4420:EHH4427 ERD4420:ERD4427 FAZ4420:FAZ4427 FKV4420:FKV4427 FUR4420:FUR4427 GEN4420:GEN4427 GOJ4420:GOJ4427 GYF4420:GYF4427 HIB4420:HIB4427 HRX4420:HRX4427 IBT4420:IBT4427 ILP4420:ILP4427 IVL4420:IVL4427 JFH4420:JFH4427 JPD4420:JPD4427 JYZ4420:JYZ4427 KIV4420:KIV4427 KSR4420:KSR4427 LCN4420:LCN4427 LMJ4420:LMJ4427 LWF4420:LWF4427 MGB4420:MGB4427 MPX4420:MPX4427 MZT4420:MZT4427 NJP4420:NJP4427 NTL4420:NTL4427 ODH4420:ODH4427 OND4420:OND4427 OWZ4420:OWZ4427 PGV4420:PGV4427 PQR4420:PQR4427 QAN4420:QAN4427 QKJ4420:QKJ4427 QUF4420:QUF4427 REB4420:REB4427 RNX4420:RNX4427 RXT4420:RXT4427 SHP4420:SHP4427 SRL4420:SRL4427 TBH4420:TBH4427 TLD4420:TLD4427 TUZ4420:TUZ4427 UEV4420:UEV4427 UOR4420:UOR4427 UYN4420:UYN4427 VIJ4420:VIJ4427 VSF4420:VSF4427 WCB4420:WCB4427 WLX4420:WLX4427 WVT4420:WVT4427 L4441:L4462 JH4441 TD4441 ACZ4441 AMV4441 AWR4441 BGN4441 BQJ4441 CAF4441 CKB4441 CTX4441 DDT4441 DNP4441 DXL4441 EHH4441 ERD4441 FAZ4441 FKV4441 FUR4441 GEN4441 GOJ4441 GYF4441 HIB4441 HRX4441 IBT4441 ILP4441 IVL4441 JFH4441 JPD4441 JYZ4441 KIV4441 KSR4441 LCN4441 LMJ4441 LWF4441 MGB4441 MPX4441 MZT4441 NJP4441 NTL4441 ODH4441 OND4441 OWZ4441 PGV4441 PQR4441 QAN4441 QKJ4441 QUF4441 REB4441 RNX4441 RXT4441 SHP4441 SRL4441 TBH4441 TLD4441 TUZ4441 UEV4441 UOR4441 UYN4441 VIJ4441 VSF4441 WCB4441 WLX4441 WVT4441 JH4449:JH4459 TD4449:TD4459 ACZ4449:ACZ4459 AMV4449:AMV4459 AWR4449:AWR4459 BGN4449:BGN4459 BQJ4449:BQJ4459 CAF4449:CAF4459 CKB4449:CKB4459 CTX4449:CTX4459 DDT4449:DDT4459 DNP4449:DNP4459 DXL4449:DXL4459 EHH4449:EHH4459 ERD4449:ERD4459 FAZ4449:FAZ4459 FKV4449:FKV4459 FUR4449:FUR4459 GEN4449:GEN4459 GOJ4449:GOJ4459 GYF4449:GYF4459 HIB4449:HIB4459 HRX4449:HRX4459 IBT4449:IBT4459 ILP4449:ILP4459 IVL4449:IVL4459 JFH4449:JFH4459 JPD4449:JPD4459 JYZ4449:JYZ4459 KIV4449:KIV4459 KSR4449:KSR4459 LCN4449:LCN4459 LMJ4449:LMJ4459 LWF4449:LWF4459 MGB4449:MGB4459 MPX4449:MPX4459 MZT4449:MZT4459 NJP4449:NJP4459 NTL4449:NTL4459 ODH4449:ODH4459 OND4449:OND4459 OWZ4449:OWZ4459 PGV4449:PGV4459 PQR4449:PQR4459 QAN4449:QAN4459 QKJ4449:QKJ4459 QUF4449:QUF4459 REB4449:REB4459 RNX4449:RNX4459 RXT4449:RXT4459 SHP4449:SHP4459 SRL4449:SRL4459 TBH4449:TBH4459 TLD4449:TLD4459 TUZ4449:TUZ4459 UEV4449:UEV4459 UOR4449:UOR4459 UYN4449:UYN4459 VIJ4449:VIJ4459 VSF4449:VSF4459 WCB4449:WCB4459 WLX4449:WLX4459 WVT4449:WVT4459 L4464 JH4464 TD4464 ACZ4464 AMV4464 AWR4464 BGN4464 BQJ4464 CAF4464 CKB4464 CTX4464 DDT4464 DNP4464 DXL4464 EHH4464 ERD4464 FAZ4464 FKV4464 FUR4464 GEN4464 GOJ4464 GYF4464 HIB4464 HRX4464 IBT4464 ILP4464 IVL4464 JFH4464 JPD4464 JYZ4464 KIV4464 KSR4464 LCN4464 LMJ4464 LWF4464 MGB4464 MPX4464 MZT4464 NJP4464 NTL4464 ODH4464 OND4464 OWZ4464 PGV4464 PQR4464 QAN4464 QKJ4464 QUF4464 REB4464 RNX4464 RXT4464 SHP4464 SRL4464 TBH4464 TLD4464 TUZ4464 UEV4464 UOR4464 UYN4464 VIJ4464 VSF4464 WCB4464 WLX4464 WVT4464 L4475:L4493 JH4482:JH4492 TD4482:TD4492 ACZ4482:ACZ4492 AMV4482:AMV4492 AWR4482:AWR4492 BGN4482:BGN4492 BQJ4482:BQJ4492 CAF4482:CAF4492 CKB4482:CKB4492 CTX4482:CTX4492 DDT4482:DDT4492 DNP4482:DNP4492 DXL4482:DXL4492 EHH4482:EHH4492 ERD4482:ERD4492 FAZ4482:FAZ4492 FKV4482:FKV4492 FUR4482:FUR4492 GEN4482:GEN4492 GOJ4482:GOJ4492 GYF4482:GYF4492 HIB4482:HIB4492 HRX4482:HRX4492 IBT4482:IBT4492 ILP4482:ILP4492 IVL4482:IVL4492 JFH4482:JFH4492 JPD4482:JPD4492 JYZ4482:JYZ4492 KIV4482:KIV4492 KSR4482:KSR4492 LCN4482:LCN4492 LMJ4482:LMJ4492 LWF4482:LWF4492 MGB4482:MGB4492 MPX4482:MPX4492 MZT4482:MZT4492 NJP4482:NJP4492 NTL4482:NTL4492 ODH4482:ODH4492 OND4482:OND4492 OWZ4482:OWZ4492 PGV4482:PGV4492 PQR4482:PQR4492 QAN4482:QAN4492 QKJ4482:QKJ4492 QUF4482:QUF4492 REB4482:REB4492 RNX4482:RNX4492 RXT4482:RXT4492 SHP4482:SHP4492 SRL4482:SRL4492 TBH4482:TBH4492 TLD4482:TLD4492 TUZ4482:TUZ4492 UEV4482:UEV4492 UOR4482:UOR4492 UYN4482:UYN4492 VIJ4482:VIJ4492 VSF4482:VSF4492 WCB4482:WCB4492 WLX4482:WLX4492 WVT4482:WVT4492 L4497:L4519 JH4498:JH4512 TD4498:TD4512 ACZ4498:ACZ4512 AMV4498:AMV4512 AWR4498:AWR4512 BGN4498:BGN4512 BQJ4498:BQJ4512 CAF4498:CAF4512 CKB4498:CKB4512 CTX4498:CTX4512 DDT4498:DDT4512 DNP4498:DNP4512 DXL4498:DXL4512 EHH4498:EHH4512 ERD4498:ERD4512 FAZ4498:FAZ4512 FKV4498:FKV4512 FUR4498:FUR4512 GEN4498:GEN4512 GOJ4498:GOJ4512 GYF4498:GYF4512 HIB4498:HIB4512 HRX4498:HRX4512 IBT4498:IBT4512 ILP4498:ILP4512 IVL4498:IVL4512 JFH4498:JFH4512 JPD4498:JPD4512 JYZ4498:JYZ4512 KIV4498:KIV4512 KSR4498:KSR4512 LCN4498:LCN4512 LMJ4498:LMJ4512 LWF4498:LWF4512 MGB4498:MGB4512 MPX4498:MPX4512 MZT4498:MZT4512 NJP4498:NJP4512 NTL4498:NTL4512 ODH4498:ODH4512 OND4498:OND4512 OWZ4498:OWZ4512 PGV4498:PGV4512 PQR4498:PQR4512 QAN4498:QAN4512 QKJ4498:QKJ4512 QUF4498:QUF4512 REB4498:REB4512 RNX4498:RNX4512 RXT4498:RXT4512 SHP4498:SHP4512 SRL4498:SRL4512 TBH4498:TBH4512 TLD4498:TLD4512 TUZ4498:TUZ4512 UEV4498:UEV4512 UOR4498:UOR4512 UYN4498:UYN4512 VIJ4498:VIJ4512 VSF4498:VSF4512 WCB4498:WCB4512 WLX4498:WLX4512 WVT4498:WVT4512 JH4517:JH4519 TD4517:TD4519 ACZ4517:ACZ4519 AMV4517:AMV4519 AWR4517:AWR4519 BGN4517:BGN4519 BQJ4517:BQJ4519 CAF4517:CAF4519 CKB4517:CKB4519 CTX4517:CTX4519 DDT4517:DDT4519 DNP4517:DNP4519 DXL4517:DXL4519 EHH4517:EHH4519 ERD4517:ERD4519 FAZ4517:FAZ4519 FKV4517:FKV4519 FUR4517:FUR4519 GEN4517:GEN4519 GOJ4517:GOJ4519 GYF4517:GYF4519 HIB4517:HIB4519 HRX4517:HRX4519 IBT4517:IBT4519 ILP4517:ILP4519 IVL4517:IVL4519 JFH4517:JFH4519 JPD4517:JPD4519 JYZ4517:JYZ4519 KIV4517:KIV4519 KSR4517:KSR4519 LCN4517:LCN4519 LMJ4517:LMJ4519 LWF4517:LWF4519 MGB4517:MGB4519 MPX4517:MPX4519 MZT4517:MZT4519 NJP4517:NJP4519 NTL4517:NTL4519 ODH4517:ODH4519 OND4517:OND4519 OWZ4517:OWZ4519 PGV4517:PGV4519 PQR4517:PQR4519 QAN4517:QAN4519 QKJ4517:QKJ4519 QUF4517:QUF4519 REB4517:REB4519 RNX4517:RNX4519 RXT4517:RXT4519 SHP4517:SHP4519 SRL4517:SRL4519 TBH4517:TBH4519 TLD4517:TLD4519 TUZ4517:TUZ4519 UEV4517:UEV4519 UOR4517:UOR4519 UYN4517:UYN4519 VIJ4517:VIJ4519 VSF4517:VSF4519 WCB4517:WCB4519 WLX4517:WLX4519 WVT4517:WVT4519 L4529:L4531 L4538:L4541 L8172:L8449 JH4545:JH4569 TD4545:TD4569 ACZ4545:ACZ4569 AMV4545:AMV4569 AWR4545:AWR4569 BGN4545:BGN4569 BQJ4545:BQJ4569 CAF4545:CAF4569 CKB4545:CKB4569 CTX4545:CTX4569 DDT4545:DDT4569 DNP4545:DNP4569 DXL4545:DXL4569 EHH4545:EHH4569 ERD4545:ERD4569 FAZ4545:FAZ4569 FKV4545:FKV4569 FUR4545:FUR4569 GEN4545:GEN4569 GOJ4545:GOJ4569 GYF4545:GYF4569 HIB4545:HIB4569 HRX4545:HRX4569 IBT4545:IBT4569 ILP4545:ILP4569 IVL4545:IVL4569 JFH4545:JFH4569 JPD4545:JPD4569 JYZ4545:JYZ4569 KIV4545:KIV4569 KSR4545:KSR4569 LCN4545:LCN4569 LMJ4545:LMJ4569 LWF4545:LWF4569 MGB4545:MGB4569 MPX4545:MPX4569 MZT4545:MZT4569 NJP4545:NJP4569 NTL4545:NTL4569 ODH4545:ODH4569 OND4545:OND4569 OWZ4545:OWZ4569 PGV4545:PGV4569 PQR4545:PQR4569 QAN4545:QAN4569 QKJ4545:QKJ4569 QUF4545:QUF4569 REB4545:REB4569 RNX4545:RNX4569 RXT4545:RXT4569 SHP4545:SHP4569 SRL4545:SRL4569 TBH4545:TBH4569 TLD4545:TLD4569 TUZ4545:TUZ4569 UEV4545:UEV4569 UOR4545:UOR4569 UYN4545:UYN4569 VIJ4545:VIJ4569 VSF4545:VSF4569 WCB4545:WCB4569 WLX4545:WLX4569 L3873:L3890 L3959 JH4577:JH4578 TD4577:TD4578 ACZ4577:ACZ4578 AMV4577:AMV4578 AWR4577:AWR4578 BGN4577:BGN4578 BQJ4577:BQJ4578 CAF4577:CAF4578 CKB4577:CKB4578 CTX4577:CTX4578 DDT4577:DDT4578 DNP4577:DNP4578 DXL4577:DXL4578 EHH4577:EHH4578 ERD4577:ERD4578 FAZ4577:FAZ4578 FKV4577:FKV4578 FUR4577:FUR4578 GEN4577:GEN4578 GOJ4577:GOJ4578 GYF4577:GYF4578 HIB4577:HIB4578 HRX4577:HRX4578 IBT4577:IBT4578 ILP4577:ILP4578 IVL4577:IVL4578 JFH4577:JFH4578 JPD4577:JPD4578 JYZ4577:JYZ4578 KIV4577:KIV4578 KSR4577:KSR4578 LCN4577:LCN4578 LMJ4577:LMJ4578 LWF4577:LWF4578 MGB4577:MGB4578 MPX4577:MPX4578 MZT4577:MZT4578 NJP4577:NJP4578 NTL4577:NTL4578 ODH4577:ODH4578 OND4577:OND4578 OWZ4577:OWZ4578 PGV4577:PGV4578 PQR4577:PQR4578 QAN4577:QAN4578 QKJ4577:QKJ4578 QUF4577:QUF4578 REB4577:REB4578 RNX4577:RNX4578 RXT4577:RXT4578 SHP4577:SHP4578 SRL4577:SRL4578 TBH4577:TBH4578 TLD4577:TLD4578 TUZ4577:TUZ4578 UEV4577:UEV4578 UOR4577:UOR4578 UYN4577:UYN4578 VIJ4577:VIJ4578 VSF4577:VSF4578 WCB4577:WCB4578 WLX4577:WLX4578 WVT4577:WVT4578 L4581:L4608 JH4581:JH4602 TD4581:TD4602 ACZ4581:ACZ4602 AMV4581:AMV4602 AWR4581:AWR4602 BGN4581:BGN4602 BQJ4581:BQJ4602 CAF4581:CAF4602 CKB4581:CKB4602 CTX4581:CTX4602 DDT4581:DDT4602 DNP4581:DNP4602 DXL4581:DXL4602 EHH4581:EHH4602 ERD4581:ERD4602 FAZ4581:FAZ4602 FKV4581:FKV4602 FUR4581:FUR4602 GEN4581:GEN4602 GOJ4581:GOJ4602 GYF4581:GYF4602 HIB4581:HIB4602 HRX4581:HRX4602 IBT4581:IBT4602 ILP4581:ILP4602 IVL4581:IVL4602 JFH4581:JFH4602 JPD4581:JPD4602 JYZ4581:JYZ4602 KIV4581:KIV4602 KSR4581:KSR4602 LCN4581:LCN4602 LMJ4581:LMJ4602 LWF4581:LWF4602 MGB4581:MGB4602 MPX4581:MPX4602 MZT4581:MZT4602 NJP4581:NJP4602 NTL4581:NTL4602 ODH4581:ODH4602 OND4581:OND4602 OWZ4581:OWZ4602 PGV4581:PGV4602 PQR4581:PQR4602 QAN4581:QAN4602 QKJ4581:QKJ4602 QUF4581:QUF4602 REB4581:REB4602 RNX4581:RNX4602 RXT4581:RXT4602 SHP4581:SHP4602 SRL4581:SRL4602 TBH4581:TBH4602 TLD4581:TLD4602 TUZ4581:TUZ4602 UEV4581:UEV4602 UOR4581:UOR4602 UYN4581:UYN4602 VIJ4581:VIJ4602 VSF4581:VSF4602 WCB4581:WCB4602 WLX4581:WLX4602 WVT4581:WVT4602 JH4618:JH4642 TD4618:TD4642 ACZ4618:ACZ4642 AMV4618:AMV4642 AWR4618:AWR4642 BGN4618:BGN4642 BQJ4618:BQJ4642 CAF4618:CAF4642 CKB4618:CKB4642 CTX4618:CTX4642 DDT4618:DDT4642 DNP4618:DNP4642 DXL4618:DXL4642 EHH4618:EHH4642 ERD4618:ERD4642 FAZ4618:FAZ4642 FKV4618:FKV4642 FUR4618:FUR4642 GEN4618:GEN4642 GOJ4618:GOJ4642 GYF4618:GYF4642 HIB4618:HIB4642 HRX4618:HRX4642 IBT4618:IBT4642 ILP4618:ILP4642 IVL4618:IVL4642 JFH4618:JFH4642 JPD4618:JPD4642 JYZ4618:JYZ4642 KIV4618:KIV4642 KSR4618:KSR4642 LCN4618:LCN4642 LMJ4618:LMJ4642 LWF4618:LWF4642 MGB4618:MGB4642 MPX4618:MPX4642 MZT4618:MZT4642 NJP4618:NJP4642 NTL4618:NTL4642 ODH4618:ODH4642 OND4618:OND4642 OWZ4618:OWZ4642 PGV4618:PGV4642 PQR4618:PQR4642 QAN4618:QAN4642 QKJ4618:QKJ4642 QUF4618:QUF4642 REB4618:REB4642 RNX4618:RNX4642 RXT4618:RXT4642 SHP4618:SHP4642 SRL4618:SRL4642 TBH4618:TBH4642 TLD4618:TLD4642 TUZ4618:TUZ4642 UEV4618:UEV4642 UOR4618:UOR4642 UYN4618:UYN4642 VIJ4618:VIJ4642 VSF4618:VSF4642 WCB4618:WCB4642 WLX4618:WLX4642 WVT4618:WVT4642 JH4647:JH4655 TD4647:TD4655 ACZ4647:ACZ4655 AMV4647:AMV4655 AWR4647:AWR4655 BGN4647:BGN4655 BQJ4647:BQJ4655 CAF4647:CAF4655 CKB4647:CKB4655 CTX4647:CTX4655 DDT4647:DDT4655 DNP4647:DNP4655 DXL4647:DXL4655 EHH4647:EHH4655 ERD4647:ERD4655 FAZ4647:FAZ4655 FKV4647:FKV4655 FUR4647:FUR4655 GEN4647:GEN4655 GOJ4647:GOJ4655 GYF4647:GYF4655 HIB4647:HIB4655 HRX4647:HRX4655 IBT4647:IBT4655 ILP4647:ILP4655 IVL4647:IVL4655 JFH4647:JFH4655 JPD4647:JPD4655 JYZ4647:JYZ4655 KIV4647:KIV4655 KSR4647:KSR4655 LCN4647:LCN4655 LMJ4647:LMJ4655 LWF4647:LWF4655 MGB4647:MGB4655 MPX4647:MPX4655 MZT4647:MZT4655 NJP4647:NJP4655 NTL4647:NTL4655 ODH4647:ODH4655 OND4647:OND4655 OWZ4647:OWZ4655 PGV4647:PGV4655 PQR4647:PQR4655 QAN4647:QAN4655 QKJ4647:QKJ4655 QUF4647:QUF4655 REB4647:REB4655 RNX4647:RNX4655 RXT4647:RXT4655 SHP4647:SHP4655 SRL4647:SRL4655 TBH4647:TBH4655 TLD4647:TLD4655 TUZ4647:TUZ4655 UEV4647:UEV4655 UOR4647:UOR4655 UYN4647:UYN4655 VIJ4647:VIJ4655 VSF4647:VSF4655 WCB4647:WCB4655 WLX4647:WLX4655 WVT4647:WVT4655 JH4683:JH4721 TD4683:TD4721 ACZ4683:ACZ4721 AMV4683:AMV4721 AWR4683:AWR4721 BGN4683:BGN4721 BQJ4683:BQJ4721 CAF4683:CAF4721 CKB4683:CKB4721 CTX4683:CTX4721 DDT4683:DDT4721 DNP4683:DNP4721 DXL4683:DXL4721 EHH4683:EHH4721 ERD4683:ERD4721 FAZ4683:FAZ4721 FKV4683:FKV4721 FUR4683:FUR4721 GEN4683:GEN4721 GOJ4683:GOJ4721 GYF4683:GYF4721 HIB4683:HIB4721 HRX4683:HRX4721 IBT4683:IBT4721 ILP4683:ILP4721 IVL4683:IVL4721 JFH4683:JFH4721 JPD4683:JPD4721 JYZ4683:JYZ4721 KIV4683:KIV4721 KSR4683:KSR4721 LCN4683:LCN4721 LMJ4683:LMJ4721 LWF4683:LWF4721 MGB4683:MGB4721 MPX4683:MPX4721 MZT4683:MZT4721 NJP4683:NJP4721 NTL4683:NTL4721 ODH4683:ODH4721 OND4683:OND4721 OWZ4683:OWZ4721 PGV4683:PGV4721 PQR4683:PQR4721 QAN4683:QAN4721 QKJ4683:QKJ4721 QUF4683:QUF4721 REB4683:REB4721 RNX4683:RNX4721 RXT4683:RXT4721 SHP4683:SHP4721 SRL4683:SRL4721 TBH4683:TBH4721 TLD4683:TLD4721 TUZ4683:TUZ4721 UEV4683:UEV4721 UOR4683:UOR4721 UYN4683:UYN4721 VIJ4683:VIJ4721 VSF4683:VSF4721 WCB4683:WCB4721 WLX4683:WLX4721 WVT4683:WVT4721 JH4663:JH4681 TD4663:TD4681 ACZ4663:ACZ4681 AMV4663:AMV4681 AWR4663:AWR4681 BGN4663:BGN4681 BQJ4663:BQJ4681 CAF4663:CAF4681 CKB4663:CKB4681 CTX4663:CTX4681 DDT4663:DDT4681 DNP4663:DNP4681 DXL4663:DXL4681 EHH4663:EHH4681 ERD4663:ERD4681 FAZ4663:FAZ4681 FKV4663:FKV4681 FUR4663:FUR4681 GEN4663:GEN4681 GOJ4663:GOJ4681 GYF4663:GYF4681 HIB4663:HIB4681 HRX4663:HRX4681 IBT4663:IBT4681 ILP4663:ILP4681 IVL4663:IVL4681 JFH4663:JFH4681 JPD4663:JPD4681 JYZ4663:JYZ4681 KIV4663:KIV4681 KSR4663:KSR4681 LCN4663:LCN4681 LMJ4663:LMJ4681 LWF4663:LWF4681 MGB4663:MGB4681 MPX4663:MPX4681 MZT4663:MZT4681 NJP4663:NJP4681 NTL4663:NTL4681 ODH4663:ODH4681 OND4663:OND4681 OWZ4663:OWZ4681 PGV4663:PGV4681 PQR4663:PQR4681 QAN4663:QAN4681 QKJ4663:QKJ4681 QUF4663:QUF4681 REB4663:REB4681 RNX4663:RNX4681 RXT4663:RXT4681 SHP4663:SHP4681 SRL4663:SRL4681 TBH4663:TBH4681 TLD4663:TLD4681 TUZ4663:TUZ4681 UEV4663:UEV4681 UOR4663:UOR4681 UYN4663:UYN4681 VIJ4663:VIJ4681 VSF4663:VSF4681 WCB4663:WCB4681 WLX4663:WLX4681 WVT4663:WVT4681 L4731:L4733 L4737:L4754 JH4745:JH4754 TD4745:TD4754 ACZ4745:ACZ4754 AMV4745:AMV4754 AWR4745:AWR4754 BGN4745:BGN4754 BQJ4745:BQJ4754 CAF4745:CAF4754 CKB4745:CKB4754 CTX4745:CTX4754 DDT4745:DDT4754 DNP4745:DNP4754 DXL4745:DXL4754 EHH4745:EHH4754 ERD4745:ERD4754 FAZ4745:FAZ4754 FKV4745:FKV4754 FUR4745:FUR4754 GEN4745:GEN4754 GOJ4745:GOJ4754 GYF4745:GYF4754 HIB4745:HIB4754 HRX4745:HRX4754 IBT4745:IBT4754 ILP4745:ILP4754 IVL4745:IVL4754 JFH4745:JFH4754 JPD4745:JPD4754 JYZ4745:JYZ4754 KIV4745:KIV4754 KSR4745:KSR4754 LCN4745:LCN4754 LMJ4745:LMJ4754 LWF4745:LWF4754 MGB4745:MGB4754 MPX4745:MPX4754 MZT4745:MZT4754 NJP4745:NJP4754 NTL4745:NTL4754 ODH4745:ODH4754 OND4745:OND4754 OWZ4745:OWZ4754 PGV4745:PGV4754 PQR4745:PQR4754 QAN4745:QAN4754 QKJ4745:QKJ4754 QUF4745:QUF4754 REB4745:REB4754 RNX4745:RNX4754 RXT4745:RXT4754 SHP4745:SHP4754 SRL4745:SRL4754 TBH4745:TBH4754 TLD4745:TLD4754 TUZ4745:TUZ4754 UEV4745:UEV4754 UOR4745:UOR4754 UYN4745:UYN4754 VIJ4745:VIJ4754 VSF4745:VSF4754 WCB4745:WCB4754 WLX4745:WLX4754 WVT4745:WVT4754 L4763:L4780 JH4763:JH4780 TD4763:TD4780 ACZ4763:ACZ4780 AMV4763:AMV4780 AWR4763:AWR4780 BGN4763:BGN4780 BQJ4763:BQJ4780 CAF4763:CAF4780 CKB4763:CKB4780 CTX4763:CTX4780 DDT4763:DDT4780 DNP4763:DNP4780 DXL4763:DXL4780 EHH4763:EHH4780 ERD4763:ERD4780 FAZ4763:FAZ4780 FKV4763:FKV4780 FUR4763:FUR4780 GEN4763:GEN4780 GOJ4763:GOJ4780 GYF4763:GYF4780 HIB4763:HIB4780 HRX4763:HRX4780 IBT4763:IBT4780 ILP4763:ILP4780 IVL4763:IVL4780 JFH4763:JFH4780 JPD4763:JPD4780 JYZ4763:JYZ4780 KIV4763:KIV4780 KSR4763:KSR4780 LCN4763:LCN4780 LMJ4763:LMJ4780 LWF4763:LWF4780 MGB4763:MGB4780 MPX4763:MPX4780 MZT4763:MZT4780 NJP4763:NJP4780 NTL4763:NTL4780 ODH4763:ODH4780 OND4763:OND4780 OWZ4763:OWZ4780 PGV4763:PGV4780 PQR4763:PQR4780 QAN4763:QAN4780 QKJ4763:QKJ4780 QUF4763:QUF4780 REB4763:REB4780 RNX4763:RNX4780 RXT4763:RXT4780 SHP4763:SHP4780 SRL4763:SRL4780 TBH4763:TBH4780 TLD4763:TLD4780 TUZ4763:TUZ4780 UEV4763:UEV4780 UOR4763:UOR4780 UYN4763:UYN4780 VIJ4763:VIJ4780 VSF4763:VSF4780 WCB4763:WCB4780 WLX4763:WLX4780 WVT4763:WVT4780 L4783:L4785 WVT4869:WVT4884 L4842:L4849 JH4845:JH4849 TD4845:TD4849 ACZ4845:ACZ4849 AMV4845:AMV4849 AWR4845:AWR4849 BGN4845:BGN4849 BQJ4845:BQJ4849 CAF4845:CAF4849 CKB4845:CKB4849 CTX4845:CTX4849 DDT4845:DDT4849 DNP4845:DNP4849 DXL4845:DXL4849 EHH4845:EHH4849 ERD4845:ERD4849 FAZ4845:FAZ4849 FKV4845:FKV4849 FUR4845:FUR4849 GEN4845:GEN4849 GOJ4845:GOJ4849 GYF4845:GYF4849 HIB4845:HIB4849 HRX4845:HRX4849 IBT4845:IBT4849 ILP4845:ILP4849 IVL4845:IVL4849 JFH4845:JFH4849 JPD4845:JPD4849 JYZ4845:JYZ4849 KIV4845:KIV4849 KSR4845:KSR4849 LCN4845:LCN4849 LMJ4845:LMJ4849 LWF4845:LWF4849 MGB4845:MGB4849 MPX4845:MPX4849 MZT4845:MZT4849 NJP4845:NJP4849 NTL4845:NTL4849 ODH4845:ODH4849 OND4845:OND4849 OWZ4845:OWZ4849 PGV4845:PGV4849 PQR4845:PQR4849 QAN4845:QAN4849 QKJ4845:QKJ4849 QUF4845:QUF4849 REB4845:REB4849 RNX4845:RNX4849 RXT4845:RXT4849 SHP4845:SHP4849 SRL4845:SRL4849 TBH4845:TBH4849 TLD4845:TLD4849 TUZ4845:TUZ4849 UEV4845:UEV4849 UOR4845:UOR4849 UYN4845:UYN4849 VIJ4845:VIJ4849 VSF4845:VSF4849 WCB4845:WCB4849 WLX4845:WLX4849 WVT4845:WVT4849 L4857:L4863 JH4857:JH4863 TD4857:TD4863 ACZ4857:ACZ4863 AMV4857:AMV4863 AWR4857:AWR4863 BGN4857:BGN4863 BQJ4857:BQJ4863 CAF4857:CAF4863 CKB4857:CKB4863 CTX4857:CTX4863 DDT4857:DDT4863 DNP4857:DNP4863 DXL4857:DXL4863 EHH4857:EHH4863 ERD4857:ERD4863 FAZ4857:FAZ4863 FKV4857:FKV4863 FUR4857:FUR4863 GEN4857:GEN4863 GOJ4857:GOJ4863 GYF4857:GYF4863 HIB4857:HIB4863 HRX4857:HRX4863 IBT4857:IBT4863 ILP4857:ILP4863 IVL4857:IVL4863 JFH4857:JFH4863 JPD4857:JPD4863 JYZ4857:JYZ4863 KIV4857:KIV4863 KSR4857:KSR4863 LCN4857:LCN4863 LMJ4857:LMJ4863 LWF4857:LWF4863 MGB4857:MGB4863 MPX4857:MPX4863 MZT4857:MZT4863 NJP4857:NJP4863 NTL4857:NTL4863 ODH4857:ODH4863 OND4857:OND4863 OWZ4857:OWZ4863 PGV4857:PGV4863 PQR4857:PQR4863 QAN4857:QAN4863 QKJ4857:QKJ4863 QUF4857:QUF4863 REB4857:REB4863 RNX4857:RNX4863 RXT4857:RXT4863 SHP4857:SHP4863 SRL4857:SRL4863 TBH4857:TBH4863 TLD4857:TLD4863 TUZ4857:TUZ4863 UEV4857:UEV4863 UOR4857:UOR4863 UYN4857:UYN4863 VIJ4857:VIJ4863 VSF4857:VSF4863 WCB4857:WCB4863 WLX4857:WLX4863 WVT4857:WVT4863 L4868:L4885 JH4869:JH4884 TD4869:TD4884 ACZ4869:ACZ4884 AMV4869:AMV4884 AWR4869:AWR4884 BGN4869:BGN4884 BQJ4869:BQJ4884 CAF4869:CAF4884 CKB4869:CKB4884 CTX4869:CTX4884 DDT4869:DDT4884 DNP4869:DNP4884 DXL4869:DXL4884 EHH4869:EHH4884 ERD4869:ERD4884 FAZ4869:FAZ4884 FKV4869:FKV4884 FUR4869:FUR4884 GEN4869:GEN4884 GOJ4869:GOJ4884 GYF4869:GYF4884 HIB4869:HIB4884 HRX4869:HRX4884 IBT4869:IBT4884 ILP4869:ILP4884 IVL4869:IVL4884 JFH4869:JFH4884 JPD4869:JPD4884 JYZ4869:JYZ4884 KIV4869:KIV4884 KSR4869:KSR4884 LCN4869:LCN4884 LMJ4869:LMJ4884 LWF4869:LWF4884 MGB4869:MGB4884 MPX4869:MPX4884 MZT4869:MZT4884 NJP4869:NJP4884 NTL4869:NTL4884 ODH4869:ODH4884 OND4869:OND4884 OWZ4869:OWZ4884 PGV4869:PGV4884 PQR4869:PQR4884 QAN4869:QAN4884 QKJ4869:QKJ4884 QUF4869:QUF4884 REB4869:REB4884 RNX4869:RNX4884 RXT4869:RXT4884 SHP4869:SHP4884 SRL4869:SRL4884 TBH4869:TBH4884 TLD4869:TLD4884 TUZ4869:TUZ4884 UEV4869:UEV4884 UOR4869:UOR4884 UYN4869:UYN4884 VIJ4869:VIJ4884 VSF4869:VSF4884 WCB4869:WCB4884 WLX4869:WLX4884 L4545:L4578 JH4793:JH4824 TD4793:TD4824 ACZ4793:ACZ4824 AMV4793:AMV4824 AWR4793:AWR4824 BGN4793:BGN4824 BQJ4793:BQJ4824 CAF4793:CAF4824 CKB4793:CKB4824 CTX4793:CTX4824 DDT4793:DDT4824 DNP4793:DNP4824 DXL4793:DXL4824 EHH4793:EHH4824 ERD4793:ERD4824 FAZ4793:FAZ4824 FKV4793:FKV4824 FUR4793:FUR4824 GEN4793:GEN4824 GOJ4793:GOJ4824 GYF4793:GYF4824 HIB4793:HIB4824 HRX4793:HRX4824 IBT4793:IBT4824 ILP4793:ILP4824 IVL4793:IVL4824 JFH4793:JFH4824 JPD4793:JPD4824 JYZ4793:JYZ4824 KIV4793:KIV4824 KSR4793:KSR4824 LCN4793:LCN4824 LMJ4793:LMJ4824 LWF4793:LWF4824 MGB4793:MGB4824 MPX4793:MPX4824 MZT4793:MZT4824 NJP4793:NJP4824 NTL4793:NTL4824 ODH4793:ODH4824 OND4793:OND4824 OWZ4793:OWZ4824 PGV4793:PGV4824 PQR4793:PQR4824 QAN4793:QAN4824 QKJ4793:QKJ4824 QUF4793:QUF4824 REB4793:REB4824 RNX4793:RNX4824 RXT4793:RXT4824 SHP4793:SHP4824 SRL4793:SRL4824 TBH4793:TBH4824 TLD4793:TLD4824 TUZ4793:TUZ4824 UEV4793:UEV4824 UOR4793:UOR4824 UYN4793:UYN4824 VIJ4793:VIJ4824 VSF4793:VSF4824 WCB4793:WCB4824 WLX4793:WLX4824 WVT4793:WVT4824 L4888:L4889 JH4889 TD4889 ACZ4889 AMV4889 AWR4889 BGN4889 BQJ4889 CAF4889 CKB4889 CTX4889 DDT4889 DNP4889 DXL4889 EHH4889 ERD4889 FAZ4889 FKV4889 FUR4889 GEN4889 GOJ4889 GYF4889 HIB4889 HRX4889 IBT4889 ILP4889 IVL4889 JFH4889 JPD4889 JYZ4889 KIV4889 KSR4889 LCN4889 LMJ4889 LWF4889 MGB4889 MPX4889 MZT4889 NJP4889 NTL4889 ODH4889 OND4889 OWZ4889 PGV4889 PQR4889 QAN4889 QKJ4889 QUF4889 REB4889 RNX4889 RXT4889 SHP4889 SRL4889 TBH4889 TLD4889 TUZ4889 UEV4889 UOR4889 UYN4889 VIJ4889 VSF4889 WCB4889 WLX4889 WVT4889 L4892:L4893 JH4892:JH4893 TD4892:TD4893 ACZ4892:ACZ4893 AMV4892:AMV4893 AWR4892:AWR4893 BGN4892:BGN4893 BQJ4892:BQJ4893 CAF4892:CAF4893 CKB4892:CKB4893 CTX4892:CTX4893 DDT4892:DDT4893 DNP4892:DNP4893 DXL4892:DXL4893 EHH4892:EHH4893 ERD4892:ERD4893 FAZ4892:FAZ4893 FKV4892:FKV4893 FUR4892:FUR4893 GEN4892:GEN4893 GOJ4892:GOJ4893 GYF4892:GYF4893 HIB4892:HIB4893 HRX4892:HRX4893 IBT4892:IBT4893 ILP4892:ILP4893 IVL4892:IVL4893 JFH4892:JFH4893 JPD4892:JPD4893 JYZ4892:JYZ4893 KIV4892:KIV4893 KSR4892:KSR4893 LCN4892:LCN4893 LMJ4892:LMJ4893 LWF4892:LWF4893 MGB4892:MGB4893 MPX4892:MPX4893 MZT4892:MZT4893 NJP4892:NJP4893 NTL4892:NTL4893 ODH4892:ODH4893 OND4892:OND4893 OWZ4892:OWZ4893 PGV4892:PGV4893 PQR4892:PQR4893 QAN4892:QAN4893 QKJ4892:QKJ4893 QUF4892:QUF4893 REB4892:REB4893 RNX4892:RNX4893 RXT4892:RXT4893 SHP4892:SHP4893 SRL4892:SRL4893 TBH4892:TBH4893 TLD4892:TLD4893 TUZ4892:TUZ4893 UEV4892:UEV4893 UOR4892:UOR4893 UYN4892:UYN4893 VIJ4892:VIJ4893 VSF4892:VSF4893 WCB4892:WCB4893 WLX4892:WLX4893 WVT4892:WVT4893 WVT4995:WVT5031 L4963:L4976 JH4963:JH4965 TD4963:TD4965 ACZ4963:ACZ4965 AMV4963:AMV4965 AWR4963:AWR4965 BGN4963:BGN4965 BQJ4963:BQJ4965 CAF4963:CAF4965 CKB4963:CKB4965 CTX4963:CTX4965 DDT4963:DDT4965 DNP4963:DNP4965 DXL4963:DXL4965 EHH4963:EHH4965 ERD4963:ERD4965 FAZ4963:FAZ4965 FKV4963:FKV4965 FUR4963:FUR4965 GEN4963:GEN4965 GOJ4963:GOJ4965 GYF4963:GYF4965 HIB4963:HIB4965 HRX4963:HRX4965 IBT4963:IBT4965 ILP4963:ILP4965 IVL4963:IVL4965 JFH4963:JFH4965 JPD4963:JPD4965 JYZ4963:JYZ4965 KIV4963:KIV4965 KSR4963:KSR4965 LCN4963:LCN4965 LMJ4963:LMJ4965 LWF4963:LWF4965 MGB4963:MGB4965 MPX4963:MPX4965 MZT4963:MZT4965 NJP4963:NJP4965 NTL4963:NTL4965 ODH4963:ODH4965 OND4963:OND4965 OWZ4963:OWZ4965 PGV4963:PGV4965 PQR4963:PQR4965 QAN4963:QAN4965 QKJ4963:QKJ4965 QUF4963:QUF4965 REB4963:REB4965 RNX4963:RNX4965 RXT4963:RXT4965 SHP4963:SHP4965 SRL4963:SRL4965 TBH4963:TBH4965 TLD4963:TLD4965 TUZ4963:TUZ4965 UEV4963:UEV4965 UOR4963:UOR4965 UYN4963:UYN4965 VIJ4963:VIJ4965 VSF4963:VSF4965 WCB4963:WCB4965 WLX4963:WLX4965 WVT4963:WVT4965 JH4970:JH4976 TD4970:TD4976 ACZ4970:ACZ4976 AMV4970:AMV4976 AWR4970:AWR4976 BGN4970:BGN4976 BQJ4970:BQJ4976 CAF4970:CAF4976 CKB4970:CKB4976 CTX4970:CTX4976 DDT4970:DDT4976 DNP4970:DNP4976 DXL4970:DXL4976 EHH4970:EHH4976 ERD4970:ERD4976 FAZ4970:FAZ4976 FKV4970:FKV4976 FUR4970:FUR4976 GEN4970:GEN4976 GOJ4970:GOJ4976 GYF4970:GYF4976 HIB4970:HIB4976 HRX4970:HRX4976 IBT4970:IBT4976 ILP4970:ILP4976 IVL4970:IVL4976 JFH4970:JFH4976 JPD4970:JPD4976 JYZ4970:JYZ4976 KIV4970:KIV4976 KSR4970:KSR4976 LCN4970:LCN4976 LMJ4970:LMJ4976 LWF4970:LWF4976 MGB4970:MGB4976 MPX4970:MPX4976 MZT4970:MZT4976 NJP4970:NJP4976 NTL4970:NTL4976 ODH4970:ODH4976 OND4970:OND4976 OWZ4970:OWZ4976 PGV4970:PGV4976 PQR4970:PQR4976 QAN4970:QAN4976 QKJ4970:QKJ4976 QUF4970:QUF4976 REB4970:REB4976 RNX4970:RNX4976 RXT4970:RXT4976 SHP4970:SHP4976 SRL4970:SRL4976 TBH4970:TBH4976 TLD4970:TLD4976 TUZ4970:TUZ4976 UEV4970:UEV4976 UOR4970:UOR4976 UYN4970:UYN4976 VIJ4970:VIJ4976 VSF4970:VSF4976 WCB4970:WCB4976 WLX4970:WLX4976 WVT4970:WVT4976 L4989:L4991 JH4989:JH4991 TD4989:TD4991 ACZ4989:ACZ4991 AMV4989:AMV4991 AWR4989:AWR4991 BGN4989:BGN4991 BQJ4989:BQJ4991 CAF4989:CAF4991 CKB4989:CKB4991 CTX4989:CTX4991 DDT4989:DDT4991 DNP4989:DNP4991 DXL4989:DXL4991 EHH4989:EHH4991 ERD4989:ERD4991 FAZ4989:FAZ4991 FKV4989:FKV4991 FUR4989:FUR4991 GEN4989:GEN4991 GOJ4989:GOJ4991 GYF4989:GYF4991 HIB4989:HIB4991 HRX4989:HRX4991 IBT4989:IBT4991 ILP4989:ILP4991 IVL4989:IVL4991 JFH4989:JFH4991 JPD4989:JPD4991 JYZ4989:JYZ4991 KIV4989:KIV4991 KSR4989:KSR4991 LCN4989:LCN4991 LMJ4989:LMJ4991 LWF4989:LWF4991 MGB4989:MGB4991 MPX4989:MPX4991 MZT4989:MZT4991 NJP4989:NJP4991 NTL4989:NTL4991 ODH4989:ODH4991 OND4989:OND4991 OWZ4989:OWZ4991 PGV4989:PGV4991 PQR4989:PQR4991 QAN4989:QAN4991 QKJ4989:QKJ4991 QUF4989:QUF4991 REB4989:REB4991 RNX4989:RNX4991 RXT4989:RXT4991 SHP4989:SHP4991 SRL4989:SRL4991 TBH4989:TBH4991 TLD4989:TLD4991 TUZ4989:TUZ4991 UEV4989:UEV4991 UOR4989:UOR4991 UYN4989:UYN4991 VIJ4989:VIJ4991 VSF4989:VSF4991 WCB4989:WCB4991 WLX4989:WLX4991 WVT4989:WVT4991 L4995:L5036 JH4995:JH5031 TD4995:TD5031 ACZ4995:ACZ5031 AMV4995:AMV5031 AWR4995:AWR5031 BGN4995:BGN5031 BQJ4995:BQJ5031 CAF4995:CAF5031 CKB4995:CKB5031 CTX4995:CTX5031 DDT4995:DDT5031 DNP4995:DNP5031 DXL4995:DXL5031 EHH4995:EHH5031 ERD4995:ERD5031 FAZ4995:FAZ5031 FKV4995:FKV5031 FUR4995:FUR5031 GEN4995:GEN5031 GOJ4995:GOJ5031 GYF4995:GYF5031 HIB4995:HIB5031 HRX4995:HRX5031 IBT4995:IBT5031 ILP4995:ILP5031 IVL4995:IVL5031 JFH4995:JFH5031 JPD4995:JPD5031 JYZ4995:JYZ5031 KIV4995:KIV5031 KSR4995:KSR5031 LCN4995:LCN5031 LMJ4995:LMJ5031 LWF4995:LWF5031 MGB4995:MGB5031 MPX4995:MPX5031 MZT4995:MZT5031 NJP4995:NJP5031 NTL4995:NTL5031 ODH4995:ODH5031 OND4995:OND5031 OWZ4995:OWZ5031 PGV4995:PGV5031 PQR4995:PQR5031 QAN4995:QAN5031 QKJ4995:QKJ5031 QUF4995:QUF5031 REB4995:REB5031 RNX4995:RNX5031 RXT4995:RXT5031 SHP4995:SHP5031 SRL4995:SRL5031 TBH4995:TBH5031 TLD4995:TLD5031 TUZ4995:TUZ5031 UEV4995:UEV5031 UOR4995:UOR5031 UYN4995:UYN5031 VIJ4995:VIJ5031 VSF4995:VSF5031 WCB4995:WCB5031 WLX4995:WLX5031 L4897:L4955 WVT4897:WVT4951 WLX4897:WLX4951 WCB4897:WCB4951 VSF4897:VSF4951 VIJ4897:VIJ4951 UYN4897:UYN4951 UOR4897:UOR4951 UEV4897:UEV4951 TUZ4897:TUZ4951 TLD4897:TLD4951 TBH4897:TBH4951 SRL4897:SRL4951 SHP4897:SHP4951 RXT4897:RXT4951 RNX4897:RNX4951 REB4897:REB4951 QUF4897:QUF4951 QKJ4897:QKJ4951 QAN4897:QAN4951 PQR4897:PQR4951 PGV4897:PGV4951 OWZ4897:OWZ4951 OND4897:OND4951 ODH4897:ODH4951 NTL4897:NTL4951 NJP4897:NJP4951 MZT4897:MZT4951 MPX4897:MPX4951 MGB4897:MGB4951 LWF4897:LWF4951 LMJ4897:LMJ4951 LCN4897:LCN4951 KSR4897:KSR4951 KIV4897:KIV4951 JYZ4897:JYZ4951 JPD4897:JPD4951 JFH4897:JFH4951 IVL4897:IVL4951 ILP4897:ILP4951 IBT4897:IBT4951 HRX4897:HRX4951 HIB4897:HIB4951 GYF4897:GYF4951 GOJ4897:GOJ4951 GEN4897:GEN4951 FUR4897:FUR4951 FKV4897:FKV4951 FAZ4897:FAZ4951 ERD4897:ERD4951 EHH4897:EHH4951 DXL4897:DXL4951 DNP4897:DNP4951 DDT4897:DDT4951 CTX4897:CTX4951 CKB4897:CKB4951 CAF4897:CAF4951 BQJ4897:BQJ4951 BGN4897:BGN4951 AWR4897:AWR4951 AMV4897:AMV4951 ACZ4897:ACZ4951 TD4897:TD4951 JH4897:JH4951 L5047:L5053 JH5047 TD5047 ACZ5047 AMV5047 AWR5047 BGN5047 BQJ5047 CAF5047 CKB5047 CTX5047 DDT5047 DNP5047 DXL5047 EHH5047 ERD5047 FAZ5047 FKV5047 FUR5047 GEN5047 GOJ5047 GYF5047 HIB5047 HRX5047 IBT5047 ILP5047 IVL5047 JFH5047 JPD5047 JYZ5047 KIV5047 KSR5047 LCN5047 LMJ5047 LWF5047 MGB5047 MPX5047 MZT5047 NJP5047 NTL5047 ODH5047 OND5047 OWZ5047 PGV5047 PQR5047 QAN5047 QKJ5047 QUF5047 REB5047 RNX5047 RXT5047 SHP5047 SRL5047 TBH5047 TLD5047 TUZ5047 UEV5047 UOR5047 UYN5047 VIJ5047 VSF5047 WCB5047 WLX5047 WVT5047 L5045 JH5045 TD5045 ACZ5045 AMV5045 AWR5045 BGN5045 BQJ5045 CAF5045 CKB5045 CTX5045 DDT5045 DNP5045 DXL5045 EHH5045 ERD5045 FAZ5045 FKV5045 FUR5045 GEN5045 GOJ5045 GYF5045 HIB5045 HRX5045 IBT5045 ILP5045 IVL5045 JFH5045 JPD5045 JYZ5045 KIV5045 KSR5045 LCN5045 LMJ5045 LWF5045 MGB5045 MPX5045 MZT5045 NJP5045 NTL5045 ODH5045 OND5045 OWZ5045 PGV5045 PQR5045 QAN5045 QKJ5045 QUF5045 REB5045 RNX5045 RXT5045 SHP5045 SRL5045 TBH5045 TLD5045 TUZ5045 UEV5045 UOR5045 UYN5045 VIJ5045 VSF5045 WCB5045 WLX5045 WVT5045 JH5051:JH5053 TD5051:TD5053 ACZ5051:ACZ5053 AMV5051:AMV5053 AWR5051:AWR5053 BGN5051:BGN5053 BQJ5051:BQJ5053 CAF5051:CAF5053 CKB5051:CKB5053 CTX5051:CTX5053 DDT5051:DDT5053 DNP5051:DNP5053 DXL5051:DXL5053 EHH5051:EHH5053 ERD5051:ERD5053 FAZ5051:FAZ5053 FKV5051:FKV5053 FUR5051:FUR5053 GEN5051:GEN5053 GOJ5051:GOJ5053 GYF5051:GYF5053 HIB5051:HIB5053 HRX5051:HRX5053 IBT5051:IBT5053 ILP5051:ILP5053 IVL5051:IVL5053 JFH5051:JFH5053 JPD5051:JPD5053 JYZ5051:JYZ5053 KIV5051:KIV5053 KSR5051:KSR5053 LCN5051:LCN5053 LMJ5051:LMJ5053 LWF5051:LWF5053 MGB5051:MGB5053 MPX5051:MPX5053 MZT5051:MZT5053 NJP5051:NJP5053 NTL5051:NTL5053 ODH5051:ODH5053 OND5051:OND5053 OWZ5051:OWZ5053 PGV5051:PGV5053 PQR5051:PQR5053 QAN5051:QAN5053 QKJ5051:QKJ5053 QUF5051:QUF5053 REB5051:REB5053 RNX5051:RNX5053 RXT5051:RXT5053 SHP5051:SHP5053 SRL5051:SRL5053 TBH5051:TBH5053 TLD5051:TLD5053 TUZ5051:TUZ5053 UEV5051:UEV5053 UOR5051:UOR5053 UYN5051:UYN5053 VIJ5051:VIJ5053 VSF5051:VSF5053 WCB5051:WCB5053 WLX5051:WLX5053 WVT5051:WVT5053 WVT5057:WVT5062 JH5057:JH5062 TD5057:TD5062 ACZ5057:ACZ5062 AMV5057:AMV5062 AWR5057:AWR5062 BGN5057:BGN5062 BQJ5057:BQJ5062 CAF5057:CAF5062 CKB5057:CKB5062 CTX5057:CTX5062 DDT5057:DDT5062 DNP5057:DNP5062 DXL5057:DXL5062 EHH5057:EHH5062 ERD5057:ERD5062 FAZ5057:FAZ5062 FKV5057:FKV5062 FUR5057:FUR5062 GEN5057:GEN5062 GOJ5057:GOJ5062 GYF5057:GYF5062 HIB5057:HIB5062 HRX5057:HRX5062 IBT5057:IBT5062 ILP5057:ILP5062 IVL5057:IVL5062 JFH5057:JFH5062 JPD5057:JPD5062 JYZ5057:JYZ5062 KIV5057:KIV5062 KSR5057:KSR5062 LCN5057:LCN5062 LMJ5057:LMJ5062 LWF5057:LWF5062 MGB5057:MGB5062 MPX5057:MPX5062 MZT5057:MZT5062 NJP5057:NJP5062 NTL5057:NTL5062 ODH5057:ODH5062 OND5057:OND5062 OWZ5057:OWZ5062 PGV5057:PGV5062 PQR5057:PQR5062 QAN5057:QAN5062 QKJ5057:QKJ5062 QUF5057:QUF5062 REB5057:REB5062 RNX5057:RNX5062 RXT5057:RXT5062 SHP5057:SHP5062 SRL5057:SRL5062 TBH5057:TBH5062 TLD5057:TLD5062 TUZ5057:TUZ5062 UEV5057:UEV5062 UOR5057:UOR5062 UYN5057:UYN5062 VIJ5057:VIJ5062 VSF5057:VSF5062 WCB5057:WCB5062 WLX5057:WLX5062 L5059:L5071 L5075:L5091 JH5075:JH5089 TD5075:TD5089 ACZ5075:ACZ5089 AMV5075:AMV5089 AWR5075:AWR5089 BGN5075:BGN5089 BQJ5075:BQJ5089 CAF5075:CAF5089 CKB5075:CKB5089 CTX5075:CTX5089 DDT5075:DDT5089 DNP5075:DNP5089 DXL5075:DXL5089 EHH5075:EHH5089 ERD5075:ERD5089 FAZ5075:FAZ5089 FKV5075:FKV5089 FUR5075:FUR5089 GEN5075:GEN5089 GOJ5075:GOJ5089 GYF5075:GYF5089 HIB5075:HIB5089 HRX5075:HRX5089 IBT5075:IBT5089 ILP5075:ILP5089 IVL5075:IVL5089 JFH5075:JFH5089 JPD5075:JPD5089 JYZ5075:JYZ5089 KIV5075:KIV5089 KSR5075:KSR5089 LCN5075:LCN5089 LMJ5075:LMJ5089 LWF5075:LWF5089 MGB5075:MGB5089 MPX5075:MPX5089 MZT5075:MZT5089 NJP5075:NJP5089 NTL5075:NTL5089 ODH5075:ODH5089 OND5075:OND5089 OWZ5075:OWZ5089 PGV5075:PGV5089 PQR5075:PQR5089 QAN5075:QAN5089 QKJ5075:QKJ5089 QUF5075:QUF5089 REB5075:REB5089 RNX5075:RNX5089 RXT5075:RXT5089 SHP5075:SHP5089 SRL5075:SRL5089 TBH5075:TBH5089 TLD5075:TLD5089 TUZ5075:TUZ5089 UEV5075:UEV5089 UOR5075:UOR5089 UYN5075:UYN5089 VIJ5075:VIJ5089 VSF5075:VSF5089 WCB5075:WCB5089 WLX5075:WLX5089 WVT5075:WVT5089 L5095 L5099:L5100 JH5099:JH5100 TD5099:TD5100 ACZ5099:ACZ5100 AMV5099:AMV5100 AWR5099:AWR5100 BGN5099:BGN5100 BQJ5099:BQJ5100 CAF5099:CAF5100 CKB5099:CKB5100 CTX5099:CTX5100 DDT5099:DDT5100 DNP5099:DNP5100 DXL5099:DXL5100 EHH5099:EHH5100 ERD5099:ERD5100 FAZ5099:FAZ5100 FKV5099:FKV5100 FUR5099:FUR5100 GEN5099:GEN5100 GOJ5099:GOJ5100 GYF5099:GYF5100 HIB5099:HIB5100 HRX5099:HRX5100 IBT5099:IBT5100 ILP5099:ILP5100 IVL5099:IVL5100 JFH5099:JFH5100 JPD5099:JPD5100 JYZ5099:JYZ5100 KIV5099:KIV5100 KSR5099:KSR5100 LCN5099:LCN5100 LMJ5099:LMJ5100 LWF5099:LWF5100 MGB5099:MGB5100 MPX5099:MPX5100 MZT5099:MZT5100 NJP5099:NJP5100 NTL5099:NTL5100 ODH5099:ODH5100 OND5099:OND5100 OWZ5099:OWZ5100 PGV5099:PGV5100 PQR5099:PQR5100 QAN5099:QAN5100 QKJ5099:QKJ5100 QUF5099:QUF5100 REB5099:REB5100 RNX5099:RNX5100 RXT5099:RXT5100 SHP5099:SHP5100 SRL5099:SRL5100 TBH5099:TBH5100 TLD5099:TLD5100 TUZ5099:TUZ5100 UEV5099:UEV5100 UOR5099:UOR5100 UYN5099:UYN5100 VIJ5099:VIJ5100 VSF5099:VSF5100 WCB5099:WCB5100 WLX5099:WLX5100 WVT5099:WVT5100 L5102:L5112 JH5102:JH5112 TD5102:TD5112 ACZ5102:ACZ5112 AMV5102:AMV5112 AWR5102:AWR5112 BGN5102:BGN5112 BQJ5102:BQJ5112 CAF5102:CAF5112 CKB5102:CKB5112 CTX5102:CTX5112 DDT5102:DDT5112 DNP5102:DNP5112 DXL5102:DXL5112 EHH5102:EHH5112 ERD5102:ERD5112 FAZ5102:FAZ5112 FKV5102:FKV5112 FUR5102:FUR5112 GEN5102:GEN5112 GOJ5102:GOJ5112 GYF5102:GYF5112 HIB5102:HIB5112 HRX5102:HRX5112 IBT5102:IBT5112 ILP5102:ILP5112 IVL5102:IVL5112 JFH5102:JFH5112 JPD5102:JPD5112 JYZ5102:JYZ5112 KIV5102:KIV5112 KSR5102:KSR5112 LCN5102:LCN5112 LMJ5102:LMJ5112 LWF5102:LWF5112 MGB5102:MGB5112 MPX5102:MPX5112 MZT5102:MZT5112 NJP5102:NJP5112 NTL5102:NTL5112 ODH5102:ODH5112 OND5102:OND5112 OWZ5102:OWZ5112 PGV5102:PGV5112 PQR5102:PQR5112 QAN5102:QAN5112 QKJ5102:QKJ5112 QUF5102:QUF5112 REB5102:REB5112 RNX5102:RNX5112 RXT5102:RXT5112 SHP5102:SHP5112 SRL5102:SRL5112 TBH5102:TBH5112 TLD5102:TLD5112 TUZ5102:TUZ5112 UEV5102:UEV5112 UOR5102:UOR5112 UYN5102:UYN5112 VIJ5102:VIJ5112 VSF5102:VSF5112 WCB5102:WCB5112 WLX5102:WLX5112 WVT5102:WVT5112 L5115:L5124 JH5115:JH5121 TD5115:TD5121 ACZ5115:ACZ5121 AMV5115:AMV5121 AWR5115:AWR5121 BGN5115:BGN5121 BQJ5115:BQJ5121 CAF5115:CAF5121 CKB5115:CKB5121 CTX5115:CTX5121 DDT5115:DDT5121 DNP5115:DNP5121 DXL5115:DXL5121 EHH5115:EHH5121 ERD5115:ERD5121 FAZ5115:FAZ5121 FKV5115:FKV5121 FUR5115:FUR5121 GEN5115:GEN5121 GOJ5115:GOJ5121 GYF5115:GYF5121 HIB5115:HIB5121 HRX5115:HRX5121 IBT5115:IBT5121 ILP5115:ILP5121 IVL5115:IVL5121 JFH5115:JFH5121 JPD5115:JPD5121 JYZ5115:JYZ5121 KIV5115:KIV5121 KSR5115:KSR5121 LCN5115:LCN5121 LMJ5115:LMJ5121 LWF5115:LWF5121 MGB5115:MGB5121 MPX5115:MPX5121 MZT5115:MZT5121 NJP5115:NJP5121 NTL5115:NTL5121 ODH5115:ODH5121 OND5115:OND5121 OWZ5115:OWZ5121 PGV5115:PGV5121 PQR5115:PQR5121 QAN5115:QAN5121 QKJ5115:QKJ5121 QUF5115:QUF5121 REB5115:REB5121 RNX5115:RNX5121 RXT5115:RXT5121 SHP5115:SHP5121 SRL5115:SRL5121 TBH5115:TBH5121 TLD5115:TLD5121 TUZ5115:TUZ5121 UEV5115:UEV5121 UOR5115:UOR5121 UYN5115:UYN5121 VIJ5115:VIJ5121 VSF5115:VSF5121 WCB5115:WCB5121 WLX5115:WLX5121 WVT5115:WVT5121 L5132 JH5132 TD5132 ACZ5132 AMV5132 AWR5132 BGN5132 BQJ5132 CAF5132 CKB5132 CTX5132 DDT5132 DNP5132 DXL5132 EHH5132 ERD5132 FAZ5132 FKV5132 FUR5132 GEN5132 GOJ5132 GYF5132 HIB5132 HRX5132 IBT5132 ILP5132 IVL5132 JFH5132 JPD5132 JYZ5132 KIV5132 KSR5132 LCN5132 LMJ5132 LWF5132 MGB5132 MPX5132 MZT5132 NJP5132 NTL5132 ODH5132 OND5132 OWZ5132 PGV5132 PQR5132 QAN5132 QKJ5132 QUF5132 REB5132 RNX5132 RXT5132 SHP5132 SRL5132 TBH5132 TLD5132 TUZ5132 UEV5132 UOR5132 UYN5132 VIJ5132 VSF5132 WCB5132 WLX5132 WVT5132 L5134:L5144 JH5137:JH5144 TD5137:TD5144 ACZ5137:ACZ5144 AMV5137:AMV5144 AWR5137:AWR5144 BGN5137:BGN5144 BQJ5137:BQJ5144 CAF5137:CAF5144 CKB5137:CKB5144 CTX5137:CTX5144 DDT5137:DDT5144 DNP5137:DNP5144 DXL5137:DXL5144 EHH5137:EHH5144 ERD5137:ERD5144 FAZ5137:FAZ5144 FKV5137:FKV5144 FUR5137:FUR5144 GEN5137:GEN5144 GOJ5137:GOJ5144 GYF5137:GYF5144 HIB5137:HIB5144 HRX5137:HRX5144 IBT5137:IBT5144 ILP5137:ILP5144 IVL5137:IVL5144 JFH5137:JFH5144 JPD5137:JPD5144 JYZ5137:JYZ5144 KIV5137:KIV5144 KSR5137:KSR5144 LCN5137:LCN5144 LMJ5137:LMJ5144 LWF5137:LWF5144 MGB5137:MGB5144 MPX5137:MPX5144 MZT5137:MZT5144 NJP5137:NJP5144 NTL5137:NTL5144 ODH5137:ODH5144 OND5137:OND5144 OWZ5137:OWZ5144 PGV5137:PGV5144 PQR5137:PQR5144 QAN5137:QAN5144 QKJ5137:QKJ5144 QUF5137:QUF5144 REB5137:REB5144 RNX5137:RNX5144 RXT5137:RXT5144 SHP5137:SHP5144 SRL5137:SRL5144 TBH5137:TBH5144 TLD5137:TLD5144 TUZ5137:TUZ5144 UEV5137:UEV5144 UOR5137:UOR5144 UYN5137:UYN5144 VIJ5137:VIJ5144 VSF5137:VSF5144 WCB5137:WCB5144 WLX5137:WLX5144 WVT5137:WVT5144 L5151:L5153 WLX3966:WLX3969 JH5157:JH5204 TD5157:TD5204 ACZ5157:ACZ5204 AMV5157:AMV5204 AWR5157:AWR5204 BGN5157:BGN5204 BQJ5157:BQJ5204 CAF5157:CAF5204 CKB5157:CKB5204 CTX5157:CTX5204 DDT5157:DDT5204 DNP5157:DNP5204 DXL5157:DXL5204 EHH5157:EHH5204 ERD5157:ERD5204 FAZ5157:FAZ5204 FKV5157:FKV5204 FUR5157:FUR5204 GEN5157:GEN5204 GOJ5157:GOJ5204 GYF5157:GYF5204 HIB5157:HIB5204 HRX5157:HRX5204 IBT5157:IBT5204 ILP5157:ILP5204 IVL5157:IVL5204 JFH5157:JFH5204 JPD5157:JPD5204 JYZ5157:JYZ5204 KIV5157:KIV5204 KSR5157:KSR5204 LCN5157:LCN5204 LMJ5157:LMJ5204 LWF5157:LWF5204 MGB5157:MGB5204 MPX5157:MPX5204 MZT5157:MZT5204 NJP5157:NJP5204 NTL5157:NTL5204 ODH5157:ODH5204 OND5157:OND5204 OWZ5157:OWZ5204 PGV5157:PGV5204 PQR5157:PQR5204 QAN5157:QAN5204 QKJ5157:QKJ5204 QUF5157:QUF5204 REB5157:REB5204 RNX5157:RNX5204 RXT5157:RXT5204 SHP5157:SHP5204 SRL5157:SRL5204 TBH5157:TBH5204 TLD5157:TLD5204 TUZ5157:TUZ5204 UEV5157:UEV5204 UOR5157:UOR5204 UYN5157:UYN5204 VIJ5157:VIJ5204 VSF5157:VSF5204 WCB5157:WCB5204 WLX5157:WLX5204 WVT3966:WVT3969 L5157:L5207 WVT5275:WVT5288 JH5228:JH5242 TD5228:TD5242 ACZ5228:ACZ5242 AMV5228:AMV5242 AWR5228:AWR5242 BGN5228:BGN5242 BQJ5228:BQJ5242 CAF5228:CAF5242 CKB5228:CKB5242 CTX5228:CTX5242 DDT5228:DDT5242 DNP5228:DNP5242 DXL5228:DXL5242 EHH5228:EHH5242 ERD5228:ERD5242 FAZ5228:FAZ5242 FKV5228:FKV5242 FUR5228:FUR5242 GEN5228:GEN5242 GOJ5228:GOJ5242 GYF5228:GYF5242 HIB5228:HIB5242 HRX5228:HRX5242 IBT5228:IBT5242 ILP5228:ILP5242 IVL5228:IVL5242 JFH5228:JFH5242 JPD5228:JPD5242 JYZ5228:JYZ5242 KIV5228:KIV5242 KSR5228:KSR5242 LCN5228:LCN5242 LMJ5228:LMJ5242 LWF5228:LWF5242 MGB5228:MGB5242 MPX5228:MPX5242 MZT5228:MZT5242 NJP5228:NJP5242 NTL5228:NTL5242 ODH5228:ODH5242 OND5228:OND5242 OWZ5228:OWZ5242 PGV5228:PGV5242 PQR5228:PQR5242 QAN5228:QAN5242 QKJ5228:QKJ5242 QUF5228:QUF5242 REB5228:REB5242 RNX5228:RNX5242 RXT5228:RXT5242 SHP5228:SHP5242 SRL5228:SRL5242 TBH5228:TBH5242 TLD5228:TLD5242 TUZ5228:TUZ5242 UEV5228:UEV5242 UOR5228:UOR5242 UYN5228:UYN5242 VIJ5228:VIJ5242 VSF5228:VSF5242 WCB5228:WCB5242 WLX5228:WLX5242 WVT5228:WVT5242 L5250:L5262 JH5250:JH5262 TD5250:TD5262 ACZ5250:ACZ5262 AMV5250:AMV5262 AWR5250:AWR5262 BGN5250:BGN5262 BQJ5250:BQJ5262 CAF5250:CAF5262 CKB5250:CKB5262 CTX5250:CTX5262 DDT5250:DDT5262 DNP5250:DNP5262 DXL5250:DXL5262 EHH5250:EHH5262 ERD5250:ERD5262 FAZ5250:FAZ5262 FKV5250:FKV5262 FUR5250:FUR5262 GEN5250:GEN5262 GOJ5250:GOJ5262 GYF5250:GYF5262 HIB5250:HIB5262 HRX5250:HRX5262 IBT5250:IBT5262 ILP5250:ILP5262 IVL5250:IVL5262 JFH5250:JFH5262 JPD5250:JPD5262 JYZ5250:JYZ5262 KIV5250:KIV5262 KSR5250:KSR5262 LCN5250:LCN5262 LMJ5250:LMJ5262 LWF5250:LWF5262 MGB5250:MGB5262 MPX5250:MPX5262 MZT5250:MZT5262 NJP5250:NJP5262 NTL5250:NTL5262 ODH5250:ODH5262 OND5250:OND5262 OWZ5250:OWZ5262 PGV5250:PGV5262 PQR5250:PQR5262 QAN5250:QAN5262 QKJ5250:QKJ5262 QUF5250:QUF5262 REB5250:REB5262 RNX5250:RNX5262 RXT5250:RXT5262 SHP5250:SHP5262 SRL5250:SRL5262 TBH5250:TBH5262 TLD5250:TLD5262 TUZ5250:TUZ5262 UEV5250:UEV5262 UOR5250:UOR5262 UYN5250:UYN5262 VIJ5250:VIJ5262 VSF5250:VSF5262 WCB5250:WCB5262 WLX5250:WLX5262 WVT5250:WVT5262 WLX5275:WLX5288 WCB5275:WCB5288 VSF5275:VSF5288 VIJ5275:VIJ5288 UYN5275:UYN5288 UOR5275:UOR5288 UEV5275:UEV5288 TUZ5275:TUZ5288 TLD5275:TLD5288 TBH5275:TBH5288 SRL5275:SRL5288 SHP5275:SHP5288 RXT5275:RXT5288 RNX5275:RNX5288 REB5275:REB5288 QUF5275:QUF5288 QKJ5275:QKJ5288 QAN5275:QAN5288 PQR5275:PQR5288 PGV5275:PGV5288 OWZ5275:OWZ5288 OND5275:OND5288 ODH5275:ODH5288 NTL5275:NTL5288 NJP5275:NJP5288 MZT5275:MZT5288 MPX5275:MPX5288 MGB5275:MGB5288 LWF5275:LWF5288 LMJ5275:LMJ5288 LCN5275:LCN5288 KSR5275:KSR5288 KIV5275:KIV5288 JYZ5275:JYZ5288 JPD5275:JPD5288 JFH5275:JFH5288 IVL5275:IVL5288 ILP5275:ILP5288 IBT5275:IBT5288 HRX5275:HRX5288 HIB5275:HIB5288 GYF5275:GYF5288 GOJ5275:GOJ5288 GEN5275:GEN5288 FUR5275:FUR5288 FKV5275:FKV5288 FAZ5275:FAZ5288 ERD5275:ERD5288 EHH5275:EHH5288 DXL5275:DXL5288 DNP5275:DNP5288 DDT5275:DDT5288 CTX5275:CTX5288 CKB5275:CKB5288 CAF5275:CAF5288 BQJ5275:BQJ5288 BGN5275:BGN5288 AWR5275:AWR5288 AMV5275:AMV5288 ACZ5275:ACZ5288 TD5275:TD5288 JH5275:JH5288 L5275:L5291 L5220:L5244 L5301:L5319 JH5303:JH5319 TD5303:TD5319 ACZ5303:ACZ5319 AMV5303:AMV5319 AWR5303:AWR5319 BGN5303:BGN5319 BQJ5303:BQJ5319 CAF5303:CAF5319 CKB5303:CKB5319 CTX5303:CTX5319 DDT5303:DDT5319 DNP5303:DNP5319 DXL5303:DXL5319 EHH5303:EHH5319 ERD5303:ERD5319 FAZ5303:FAZ5319 FKV5303:FKV5319 FUR5303:FUR5319 GEN5303:GEN5319 GOJ5303:GOJ5319 GYF5303:GYF5319 HIB5303:HIB5319 HRX5303:HRX5319 IBT5303:IBT5319 ILP5303:ILP5319 IVL5303:IVL5319 JFH5303:JFH5319 JPD5303:JPD5319 JYZ5303:JYZ5319 KIV5303:KIV5319 KSR5303:KSR5319 LCN5303:LCN5319 LMJ5303:LMJ5319 LWF5303:LWF5319 MGB5303:MGB5319 MPX5303:MPX5319 MZT5303:MZT5319 NJP5303:NJP5319 NTL5303:NTL5319 ODH5303:ODH5319 OND5303:OND5319 OWZ5303:OWZ5319 PGV5303:PGV5319 PQR5303:PQR5319 QAN5303:QAN5319 QKJ5303:QKJ5319 QUF5303:QUF5319 REB5303:REB5319 RNX5303:RNX5319 RXT5303:RXT5319 SHP5303:SHP5319 SRL5303:SRL5319 TBH5303:TBH5319 TLD5303:TLD5319 TUZ5303:TUZ5319 UEV5303:UEV5319 UOR5303:UOR5319 UYN5303:UYN5319 VIJ5303:VIJ5319 VSF5303:VSF5319 WCB5303:WCB5319 WLX5303:WLX5319 WVT5303:WVT5319 L5326:L5327 WVT5493:WVT5502 L5397:L5404 JH5401:JH5404 TD5401:TD5404 ACZ5401:ACZ5404 AMV5401:AMV5404 AWR5401:AWR5404 BGN5401:BGN5404 BQJ5401:BQJ5404 CAF5401:CAF5404 CKB5401:CKB5404 CTX5401:CTX5404 DDT5401:DDT5404 DNP5401:DNP5404 DXL5401:DXL5404 EHH5401:EHH5404 ERD5401:ERD5404 FAZ5401:FAZ5404 FKV5401:FKV5404 FUR5401:FUR5404 GEN5401:GEN5404 GOJ5401:GOJ5404 GYF5401:GYF5404 HIB5401:HIB5404 HRX5401:HRX5404 IBT5401:IBT5404 ILP5401:ILP5404 IVL5401:IVL5404 JFH5401:JFH5404 JPD5401:JPD5404 JYZ5401:JYZ5404 KIV5401:KIV5404 KSR5401:KSR5404 LCN5401:LCN5404 LMJ5401:LMJ5404 LWF5401:LWF5404 MGB5401:MGB5404 MPX5401:MPX5404 MZT5401:MZT5404 NJP5401:NJP5404 NTL5401:NTL5404 ODH5401:ODH5404 OND5401:OND5404 OWZ5401:OWZ5404 PGV5401:PGV5404 PQR5401:PQR5404 QAN5401:QAN5404 QKJ5401:QKJ5404 QUF5401:QUF5404 REB5401:REB5404 RNX5401:RNX5404 RXT5401:RXT5404 SHP5401:SHP5404 SRL5401:SRL5404 TBH5401:TBH5404 TLD5401:TLD5404 TUZ5401:TUZ5404 UEV5401:UEV5404 UOR5401:UOR5404 UYN5401:UYN5404 VIJ5401:VIJ5404 VSF5401:VSF5404 WCB5401:WCB5404 WLX5401:WLX5404 WVT5401:WVT5404 L5411:L5419 JH5412:JH5419 TD5412:TD5419 ACZ5412:ACZ5419 AMV5412:AMV5419 AWR5412:AWR5419 BGN5412:BGN5419 BQJ5412:BQJ5419 CAF5412:CAF5419 CKB5412:CKB5419 CTX5412:CTX5419 DDT5412:DDT5419 DNP5412:DNP5419 DXL5412:DXL5419 EHH5412:EHH5419 ERD5412:ERD5419 FAZ5412:FAZ5419 FKV5412:FKV5419 FUR5412:FUR5419 GEN5412:GEN5419 GOJ5412:GOJ5419 GYF5412:GYF5419 HIB5412:HIB5419 HRX5412:HRX5419 IBT5412:IBT5419 ILP5412:ILP5419 IVL5412:IVL5419 JFH5412:JFH5419 JPD5412:JPD5419 JYZ5412:JYZ5419 KIV5412:KIV5419 KSR5412:KSR5419 LCN5412:LCN5419 LMJ5412:LMJ5419 LWF5412:LWF5419 MGB5412:MGB5419 MPX5412:MPX5419 MZT5412:MZT5419 NJP5412:NJP5419 NTL5412:NTL5419 ODH5412:ODH5419 OND5412:OND5419 OWZ5412:OWZ5419 PGV5412:PGV5419 PQR5412:PQR5419 QAN5412:QAN5419 QKJ5412:QKJ5419 QUF5412:QUF5419 REB5412:REB5419 RNX5412:RNX5419 RXT5412:RXT5419 SHP5412:SHP5419 SRL5412:SRL5419 TBH5412:TBH5419 TLD5412:TLD5419 TUZ5412:TUZ5419 UEV5412:UEV5419 UOR5412:UOR5419 UYN5412:UYN5419 VIJ5412:VIJ5419 VSF5412:VSF5419 WCB5412:WCB5419 WLX5412:WLX5419 WVT5412:WVT5419 L5422 L5424:L5438 L5440:L5447 JH5440:JH5447 TD5440:TD5447 ACZ5440:ACZ5447 AMV5440:AMV5447 AWR5440:AWR5447 BGN5440:BGN5447 BQJ5440:BQJ5447 CAF5440:CAF5447 CKB5440:CKB5447 CTX5440:CTX5447 DDT5440:DDT5447 DNP5440:DNP5447 DXL5440:DXL5447 EHH5440:EHH5447 ERD5440:ERD5447 FAZ5440:FAZ5447 FKV5440:FKV5447 FUR5440:FUR5447 GEN5440:GEN5447 GOJ5440:GOJ5447 GYF5440:GYF5447 HIB5440:HIB5447 HRX5440:HRX5447 IBT5440:IBT5447 ILP5440:ILP5447 IVL5440:IVL5447 JFH5440:JFH5447 JPD5440:JPD5447 JYZ5440:JYZ5447 KIV5440:KIV5447 KSR5440:KSR5447 LCN5440:LCN5447 LMJ5440:LMJ5447 LWF5440:LWF5447 MGB5440:MGB5447 MPX5440:MPX5447 MZT5440:MZT5447 NJP5440:NJP5447 NTL5440:NTL5447 ODH5440:ODH5447 OND5440:OND5447 OWZ5440:OWZ5447 PGV5440:PGV5447 PQR5440:PQR5447 QAN5440:QAN5447 QKJ5440:QKJ5447 QUF5440:QUF5447 REB5440:REB5447 RNX5440:RNX5447 RXT5440:RXT5447 SHP5440:SHP5447 SRL5440:SRL5447 TBH5440:TBH5447 TLD5440:TLD5447 TUZ5440:TUZ5447 UEV5440:UEV5447 UOR5440:UOR5447 UYN5440:UYN5447 VIJ5440:VIJ5447 VSF5440:VSF5447 WCB5440:WCB5447 WLX5440:WLX5447 WVT5440:WVT5447 JH5428:JH5438 TD5428:TD5438 ACZ5428:ACZ5438 AMV5428:AMV5438 AWR5428:AWR5438 BGN5428:BGN5438 BQJ5428:BQJ5438 CAF5428:CAF5438 CKB5428:CKB5438 CTX5428:CTX5438 DDT5428:DDT5438 DNP5428:DNP5438 DXL5428:DXL5438 EHH5428:EHH5438 ERD5428:ERD5438 FAZ5428:FAZ5438 FKV5428:FKV5438 FUR5428:FUR5438 GEN5428:GEN5438 GOJ5428:GOJ5438 GYF5428:GYF5438 HIB5428:HIB5438 HRX5428:HRX5438 IBT5428:IBT5438 ILP5428:ILP5438 IVL5428:IVL5438 JFH5428:JFH5438 JPD5428:JPD5438 JYZ5428:JYZ5438 KIV5428:KIV5438 KSR5428:KSR5438 LCN5428:LCN5438 LMJ5428:LMJ5438 LWF5428:LWF5438 MGB5428:MGB5438 MPX5428:MPX5438 MZT5428:MZT5438 NJP5428:NJP5438 NTL5428:NTL5438 ODH5428:ODH5438 OND5428:OND5438 OWZ5428:OWZ5438 PGV5428:PGV5438 PQR5428:PQR5438 QAN5428:QAN5438 QKJ5428:QKJ5438 QUF5428:QUF5438 REB5428:REB5438 RNX5428:RNX5438 RXT5428:RXT5438 SHP5428:SHP5438 SRL5428:SRL5438 TBH5428:TBH5438 TLD5428:TLD5438 TUZ5428:TUZ5438 UEV5428:UEV5438 UOR5428:UOR5438 UYN5428:UYN5438 VIJ5428:VIJ5438 VSF5428:VSF5438 WCB5428:WCB5438 WLX5428:WLX5438 WVT5428:WVT5438 L5457:L5470 JH5460:JH5469 TD5460:TD5469 ACZ5460:ACZ5469 AMV5460:AMV5469 AWR5460:AWR5469 BGN5460:BGN5469 BQJ5460:BQJ5469 CAF5460:CAF5469 CKB5460:CKB5469 CTX5460:CTX5469 DDT5460:DDT5469 DNP5460:DNP5469 DXL5460:DXL5469 EHH5460:EHH5469 ERD5460:ERD5469 FAZ5460:FAZ5469 FKV5460:FKV5469 FUR5460:FUR5469 GEN5460:GEN5469 GOJ5460:GOJ5469 GYF5460:GYF5469 HIB5460:HIB5469 HRX5460:HRX5469 IBT5460:IBT5469 ILP5460:ILP5469 IVL5460:IVL5469 JFH5460:JFH5469 JPD5460:JPD5469 JYZ5460:JYZ5469 KIV5460:KIV5469 KSR5460:KSR5469 LCN5460:LCN5469 LMJ5460:LMJ5469 LWF5460:LWF5469 MGB5460:MGB5469 MPX5460:MPX5469 MZT5460:MZT5469 NJP5460:NJP5469 NTL5460:NTL5469 ODH5460:ODH5469 OND5460:OND5469 OWZ5460:OWZ5469 PGV5460:PGV5469 PQR5460:PQR5469 QAN5460:QAN5469 QKJ5460:QKJ5469 QUF5460:QUF5469 REB5460:REB5469 RNX5460:RNX5469 RXT5460:RXT5469 SHP5460:SHP5469 SRL5460:SRL5469 TBH5460:TBH5469 TLD5460:TLD5469 TUZ5460:TUZ5469 UEV5460:UEV5469 UOR5460:UOR5469 UYN5460:UYN5469 VIJ5460:VIJ5469 VSF5460:VSF5469 WCB5460:WCB5469 WLX5460:WLX5469 WVT5460:WVT5469 L5473:L5488 JH5480:JH5488 TD5480:TD5488 ACZ5480:ACZ5488 AMV5480:AMV5488 AWR5480:AWR5488 BGN5480:BGN5488 BQJ5480:BQJ5488 CAF5480:CAF5488 CKB5480:CKB5488 CTX5480:CTX5488 DDT5480:DDT5488 DNP5480:DNP5488 DXL5480:DXL5488 EHH5480:EHH5488 ERD5480:ERD5488 FAZ5480:FAZ5488 FKV5480:FKV5488 FUR5480:FUR5488 GEN5480:GEN5488 GOJ5480:GOJ5488 GYF5480:GYF5488 HIB5480:HIB5488 HRX5480:HRX5488 IBT5480:IBT5488 ILP5480:ILP5488 IVL5480:IVL5488 JFH5480:JFH5488 JPD5480:JPD5488 JYZ5480:JYZ5488 KIV5480:KIV5488 KSR5480:KSR5488 LCN5480:LCN5488 LMJ5480:LMJ5488 LWF5480:LWF5488 MGB5480:MGB5488 MPX5480:MPX5488 MZT5480:MZT5488 NJP5480:NJP5488 NTL5480:NTL5488 ODH5480:ODH5488 OND5480:OND5488 OWZ5480:OWZ5488 PGV5480:PGV5488 PQR5480:PQR5488 QAN5480:QAN5488 QKJ5480:QKJ5488 QUF5480:QUF5488 REB5480:REB5488 RNX5480:RNX5488 RXT5480:RXT5488 SHP5480:SHP5488 SRL5480:SRL5488 TBH5480:TBH5488 TLD5480:TLD5488 TUZ5480:TUZ5488 UEV5480:UEV5488 UOR5480:UOR5488 UYN5480:UYN5488 VIJ5480:VIJ5488 VSF5480:VSF5488 WCB5480:WCB5488 WLX5480:WLX5488 WVT5480:WVT5488 L5493:L5511 JH5493:JH5502 TD5493:TD5502 ACZ5493:ACZ5502 AMV5493:AMV5502 AWR5493:AWR5502 BGN5493:BGN5502 BQJ5493:BQJ5502 CAF5493:CAF5502 CKB5493:CKB5502 CTX5493:CTX5502 DDT5493:DDT5502 DNP5493:DNP5502 DXL5493:DXL5502 EHH5493:EHH5502 ERD5493:ERD5502 FAZ5493:FAZ5502 FKV5493:FKV5502 FUR5493:FUR5502 GEN5493:GEN5502 GOJ5493:GOJ5502 GYF5493:GYF5502 HIB5493:HIB5502 HRX5493:HRX5502 IBT5493:IBT5502 ILP5493:ILP5502 IVL5493:IVL5502 JFH5493:JFH5502 JPD5493:JPD5502 JYZ5493:JYZ5502 KIV5493:KIV5502 KSR5493:KSR5502 LCN5493:LCN5502 LMJ5493:LMJ5502 LWF5493:LWF5502 MGB5493:MGB5502 MPX5493:MPX5502 MZT5493:MZT5502 NJP5493:NJP5502 NTL5493:NTL5502 ODH5493:ODH5502 OND5493:OND5502 OWZ5493:OWZ5502 PGV5493:PGV5502 PQR5493:PQR5502 QAN5493:QAN5502 QKJ5493:QKJ5502 QUF5493:QUF5502 REB5493:REB5502 RNX5493:RNX5502 RXT5493:RXT5502 SHP5493:SHP5502 SRL5493:SRL5502 TBH5493:TBH5502 TLD5493:TLD5502 TUZ5493:TUZ5502 UEV5493:UEV5502 UOR5493:UOR5502 UYN5493:UYN5502 VIJ5493:VIJ5502 VSF5493:VSF5502 WCB5493:WCB5502 WLX5493:WLX5502 L5335:L5383 JH5335:JH5373 TD5335:TD5373 ACZ5335:ACZ5373 AMV5335:AMV5373 AWR5335:AWR5373 BGN5335:BGN5373 BQJ5335:BQJ5373 CAF5335:CAF5373 CKB5335:CKB5373 CTX5335:CTX5373 DDT5335:DDT5373 DNP5335:DNP5373 DXL5335:DXL5373 EHH5335:EHH5373 ERD5335:ERD5373 FAZ5335:FAZ5373 FKV5335:FKV5373 FUR5335:FUR5373 GEN5335:GEN5373 GOJ5335:GOJ5373 GYF5335:GYF5373 HIB5335:HIB5373 HRX5335:HRX5373 IBT5335:IBT5373 ILP5335:ILP5373 IVL5335:IVL5373 JFH5335:JFH5373 JPD5335:JPD5373 JYZ5335:JYZ5373 KIV5335:KIV5373 KSR5335:KSR5373 LCN5335:LCN5373 LMJ5335:LMJ5373 LWF5335:LWF5373 MGB5335:MGB5373 MPX5335:MPX5373 MZT5335:MZT5373 NJP5335:NJP5373 NTL5335:NTL5373 ODH5335:ODH5373 OND5335:OND5373 OWZ5335:OWZ5373 PGV5335:PGV5373 PQR5335:PQR5373 QAN5335:QAN5373 QKJ5335:QKJ5373 QUF5335:QUF5373 REB5335:REB5373 RNX5335:RNX5373 RXT5335:RXT5373 SHP5335:SHP5373 SRL5335:SRL5373 TBH5335:TBH5373 TLD5335:TLD5373 TUZ5335:TUZ5373 UEV5335:UEV5373 UOR5335:UOR5373 UYN5335:UYN5373 VIJ5335:VIJ5373 VSF5335:VSF5373 WCB5335:WCB5373 WLX5335:WLX5373 WVT5335:WVT5373 L5526:L5537 JH5530:JH5537 TD5530:TD5537 ACZ5530:ACZ5537 AMV5530:AMV5537 AWR5530:AWR5537 BGN5530:BGN5537 BQJ5530:BQJ5537 CAF5530:CAF5537 CKB5530:CKB5537 CTX5530:CTX5537 DDT5530:DDT5537 DNP5530:DNP5537 DXL5530:DXL5537 EHH5530:EHH5537 ERD5530:ERD5537 FAZ5530:FAZ5537 FKV5530:FKV5537 FUR5530:FUR5537 GEN5530:GEN5537 GOJ5530:GOJ5537 GYF5530:GYF5537 HIB5530:HIB5537 HRX5530:HRX5537 IBT5530:IBT5537 ILP5530:ILP5537 IVL5530:IVL5537 JFH5530:JFH5537 JPD5530:JPD5537 JYZ5530:JYZ5537 KIV5530:KIV5537 KSR5530:KSR5537 LCN5530:LCN5537 LMJ5530:LMJ5537 LWF5530:LWF5537 MGB5530:MGB5537 MPX5530:MPX5537 MZT5530:MZT5537 NJP5530:NJP5537 NTL5530:NTL5537 ODH5530:ODH5537 OND5530:OND5537 OWZ5530:OWZ5537 PGV5530:PGV5537 PQR5530:PQR5537 QAN5530:QAN5537 QKJ5530:QKJ5537 QUF5530:QUF5537 REB5530:REB5537 RNX5530:RNX5537 RXT5530:RXT5537 SHP5530:SHP5537 SRL5530:SRL5537 TBH5530:TBH5537 TLD5530:TLD5537 TUZ5530:TUZ5537 UEV5530:UEV5537 UOR5530:UOR5537 UYN5530:UYN5537 VIJ5530:VIJ5537 VSF5530:VSF5537 WCB5530:WCB5537 WLX5530:WLX5537 WVT5530:WVT5537 L5542:L5550 JH5542:JH5549 TD5542:TD5549 ACZ5542:ACZ5549 AMV5542:AMV5549 AWR5542:AWR5549 BGN5542:BGN5549 BQJ5542:BQJ5549 CAF5542:CAF5549 CKB5542:CKB5549 CTX5542:CTX5549 DDT5542:DDT5549 DNP5542:DNP5549 DXL5542:DXL5549 EHH5542:EHH5549 ERD5542:ERD5549 FAZ5542:FAZ5549 FKV5542:FKV5549 FUR5542:FUR5549 GEN5542:GEN5549 GOJ5542:GOJ5549 GYF5542:GYF5549 HIB5542:HIB5549 HRX5542:HRX5549 IBT5542:IBT5549 ILP5542:ILP5549 IVL5542:IVL5549 JFH5542:JFH5549 JPD5542:JPD5549 JYZ5542:JYZ5549 KIV5542:KIV5549 KSR5542:KSR5549 LCN5542:LCN5549 LMJ5542:LMJ5549 LWF5542:LWF5549 MGB5542:MGB5549 MPX5542:MPX5549 MZT5542:MZT5549 NJP5542:NJP5549 NTL5542:NTL5549 ODH5542:ODH5549 OND5542:OND5549 OWZ5542:OWZ5549 PGV5542:PGV5549 PQR5542:PQR5549 QAN5542:QAN5549 QKJ5542:QKJ5549 QUF5542:QUF5549 REB5542:REB5549 RNX5542:RNX5549 RXT5542:RXT5549 SHP5542:SHP5549 SRL5542:SRL5549 TBH5542:TBH5549 TLD5542:TLD5549 TUZ5542:TUZ5549 UEV5542:UEV5549 UOR5542:UOR5549 UYN5542:UYN5549 VIJ5542:VIJ5549 VSF5542:VSF5549 WCB5542:WCB5549 WLX5542:WLX5549 WVT5542:WVT5549 WLX5558:WLX5611 L5128 WCB5558:WCB5611 VSF5558:VSF5611 VIJ5558:VIJ5611 UYN5558:UYN5611 UOR5558:UOR5611 UEV5558:UEV5611 TUZ5558:TUZ5611 TLD5558:TLD5611 TBH5558:TBH5611 SRL5558:SRL5611 SHP5558:SHP5611 RXT5558:RXT5611 RNX5558:RNX5611 REB5558:REB5611 QUF5558:QUF5611 QKJ5558:QKJ5611 QAN5558:QAN5611 PQR5558:PQR5611 PGV5558:PGV5611 OWZ5558:OWZ5611 OND5558:OND5611 ODH5558:ODH5611 NTL5558:NTL5611 NJP5558:NJP5611 MZT5558:MZT5611 MPX5558:MPX5611 MGB5558:MGB5611 LWF5558:LWF5611 LMJ5558:LMJ5611 LCN5558:LCN5611 KSR5558:KSR5611 KIV5558:KIV5611 JYZ5558:JYZ5611 JPD5558:JPD5611 JFH5558:JFH5611 IVL5558:IVL5611 ILP5558:ILP5611 IBT5558:IBT5611 HRX5558:HRX5611 HIB5558:HIB5611 GYF5558:GYF5611 GOJ5558:GOJ5611 GEN5558:GEN5611 FUR5558:FUR5611 FKV5558:FKV5611 FAZ5558:FAZ5611 ERD5558:ERD5611 EHH5558:EHH5611 DXL5558:DXL5611 DNP5558:DNP5611 DDT5558:DDT5611 CTX5558:CTX5611 CKB5558:CKB5611 CAF5558:CAF5611 BQJ5558:BQJ5611 BGN5558:BGN5611 AWR5558:AWR5611 AMV5558:AMV5611 ACZ5558:ACZ5611 TD5558:TD5611 JH5558:JH5611 WVT5558:WVT5611 JH5614:JH5661 TD5614:TD5661 ACZ5614:ACZ5661 AMV5614:AMV5661 AWR5614:AWR5661 BGN5614:BGN5661 BQJ5614:BQJ5661 CAF5614:CAF5661 CKB5614:CKB5661 CTX5614:CTX5661 DDT5614:DDT5661 DNP5614:DNP5661 DXL5614:DXL5661 EHH5614:EHH5661 ERD5614:ERD5661 FAZ5614:FAZ5661 FKV5614:FKV5661 FUR5614:FUR5661 GEN5614:GEN5661 GOJ5614:GOJ5661 GYF5614:GYF5661 HIB5614:HIB5661 HRX5614:HRX5661 IBT5614:IBT5661 ILP5614:ILP5661 IVL5614:IVL5661 JFH5614:JFH5661 JPD5614:JPD5661 JYZ5614:JYZ5661 KIV5614:KIV5661 KSR5614:KSR5661 LCN5614:LCN5661 LMJ5614:LMJ5661 LWF5614:LWF5661 MGB5614:MGB5661 MPX5614:MPX5661 MZT5614:MZT5661 NJP5614:NJP5661 NTL5614:NTL5661 ODH5614:ODH5661 OND5614:OND5661 OWZ5614:OWZ5661 PGV5614:PGV5661 PQR5614:PQR5661 QAN5614:QAN5661 QKJ5614:QKJ5661 QUF5614:QUF5661 REB5614:REB5661 RNX5614:RNX5661 RXT5614:RXT5661 SHP5614:SHP5661 SRL5614:SRL5661 TBH5614:TBH5661 TLD5614:TLD5661 TUZ5614:TUZ5661 UEV5614:UEV5661 UOR5614:UOR5661 UYN5614:UYN5661 VIJ5614:VIJ5661 VSF5614:VSF5661 WCB5614:WCB5661 WLX5614:WLX5661 WVT5614:WVT5661 L5876:L5927 FUR7974 FKV7984:FKV7985 ACZ7579:ACZ7586 AMV7579:AMV7586 AWR7579:AWR7586 BGN7579:BGN7586 BQJ7579:BQJ7586 CAF7579:CAF7586 CKB7579:CKB7586 CTX7579:CTX7586 DDT7579:DDT7586 DNP7579:DNP7586 DXL7579:DXL7586 EHH7579:EHH7586 ERD7579:ERD7586 FAZ7579:FAZ7586 FKV7579:FKV7586 FUR7579:FUR7586 GEN7579:GEN7586 GOJ7579:GOJ7586 GYF7579:GYF7586 HIB7579:HIB7586 HRX7579:HRX7586 IBT7579:IBT7586 ILP7579:ILP7586 IVL7579:IVL7586 JFH7579:JFH7586 JPD7579:JPD7586 JYZ7579:JYZ7586 KIV7579:KIV7586 KSR7579:KSR7586 LCN7579:LCN7586 LMJ7579:LMJ7586 LWF7579:LWF7586 MGB7579:MGB7586 MPX7579:MPX7586 MZT7579:MZT7586 NJP7579:NJP7586 NTL7579:NTL7586 ODH7579:ODH7586 OND7579:OND7586 OWZ7579:OWZ7586 PGV7579:PGV7586 PQR7579:PQR7586 QAN7579:QAN7586 QKJ7579:QKJ7586 QUF7579:QUF7586 REB7579:REB7586 RNX7579:RNX7586 RXT7579:RXT7586 SHP7579:SHP7586 SRL7579:SRL7586 TBH7579:TBH7586 TLD7579:TLD7586 TUZ7579:TUZ7586 UEV7579:UEV7586 UOR7579:UOR7586 UYN7579:UYN7586 VIJ7579:VIJ7586 VSF7579:VSF7586 WCB7579:WCB7586 WLX7579:WLX7586 L7579:L7599 WVT7579:WVT7586 JH7579:JH7586 GEN7974 GOJ7974 GYF7974 HIB7974 HRX7974 IBT7974 ILP7974 IVL7974 JFH7974 JPD7974 JYZ7974 KIV7974 KSR7974 LCN7974 LMJ7974 LWF7974 MGB7974 MPX7974 MZT7974 NJP7974 NTL7974 ODH7974 OND7974 OWZ7974 PGV7974 PQR7974 QAN7974 QKJ7974 QUF7974 REB7974 RNX7974 RXT7974 SHP7974 SRL7974 TBH7974 TLD7974 TUZ7974 UEV7974 UOR7974 UYN7974 VIJ7974 VSF7974 WCB7974 WLX7974 WVT7974 WVT8133:WVT8134 JH7984:JH7985 TD7984:TD7985 ACZ7984:ACZ7985 AMV7984:AMV7985 AWR7984:AWR7985 BGN7984:BGN7985 BQJ7984:BQJ7985 CAF7984:CAF7985 CKB7984:CKB7985 CTX7984:CTX7985 DDT7984:DDT7985 DNP7984:DNP7985 DXL7984:DXL7985 EHH7984:EHH7985 ERD7984:ERD7985 GYF7958:GYF7970 HIB7958:HIB7970 HRX7958:HRX7970 IBT7958:IBT7970 ILP7958:ILP7970 IVL7958:IVL7970 JFH7958:JFH7970 JPD7958:JPD7970 JYZ7958:JYZ7970 KIV7958:KIV7970 KSR7958:KSR7970 LCN7958:LCN7970 LMJ7958:LMJ7970 LWF7958:LWF7970 MGB7958:MGB7970 MPX7958:MPX7970 MZT7958:MZT7970 NJP7958:NJP7970 NTL7958:NTL7970 ODH7958:ODH7970 OND7958:OND7970 OWZ7958:OWZ7970 PGV7958:PGV7970 PQR7958:PQR7970 QAN7958:QAN7970 QKJ7958:QKJ7970 QUF7958:QUF7970 REB7958:REB7970 RNX7958:RNX7970 RXT7958:RXT7970 SHP7958:SHP7970 SRL7958:SRL7970 TBH7958:TBH7970 TLD7958:TLD7970 TUZ7958:TUZ7970 UEV7958:UEV7970 UOR7958:UOR7970 UYN7958:UYN7970 VIJ7958:VIJ7970 VSF7958:VSF7970 WCB7958:WCB7970 WLX7958:WLX7970 WVT7958:WVT7970 L7974 JH7974 TD7974 ACZ7974 AMV7974 AWR7974 BGN7974 BQJ7974 CAF7974 CKB7974 CTX7974 DDT7974 DNP7974 DXL7974 EHH7974 ERD7974 FAZ7974 WVT7671 JH7687:JH7690 TD7687:TD7690 ACZ7687:ACZ7690 AMV7687:AMV7690 AWR7687:AWR7690 BGN7687:BGN7690 BQJ7687:BQJ7690 CAF7687:CAF7690 CKB7687:CKB7690 CTX7687:CTX7690 DDT7687:DDT7690 DNP7687:DNP7690 DXL7687:DXL7690 EHH7687:EHH7690 ERD7687:ERD7690 FAZ7687:FAZ7690 FKV7687:FKV7690 FUR7687:FUR7690 GEN7687:GEN7690 GOJ7687:GOJ7690 GYF7687:GYF7690 HIB7687:HIB7690 HRX7687:HRX7690 IBT7687:IBT7690 ILP7687:ILP7690 IVL7687:IVL7690 JFH7687:JFH7690 JPD7687:JPD7690 JYZ7687:JYZ7690 KIV7687:KIV7690 KSR7687:KSR7690 LCN7687:LCN7690 LMJ7687:LMJ7690 LWF7687:LWF7690 MGB7687:MGB7690 MPX7687:MPX7690 MZT7687:MZT7690 NJP7687:NJP7690 NTL7687:NTL7690 ODH7687:ODH7690 OND7687:OND7690 OWZ7687:OWZ7690 PGV7687:PGV7690 PQR7687:PQR7690 QAN7687:QAN7690 QKJ7687:QKJ7690 QUF7687:QUF7690 REB7687:REB7690 RNX7687:RNX7690 RXT7687:RXT7690 SHP7687:SHP7690 SRL7687:SRL7690 TBH7687:TBH7690 TLD7687:TLD7690 TUZ7687:TUZ7690 UEV7687:UEV7690 UOR7687:UOR7690 UYN7687:UYN7690 VIJ7687:VIJ7690 VSF7687:VSF7690 WCB7687:WCB7690 L7686:L7698 L7671:L7672 JH7671 TD7671 ACZ7671 AMV7671 AWR7671 BGN7671 BQJ7671 CAF7671 CKB7671 CTX7671 DDT7671 DNP7671 DXL7671 EHH7671 ERD7671 FAZ7671 FKV7671 FUR7671 GEN7671 GOJ7671 GYF7671 HIB7671 HRX7671 IBT7671 ILP7671 IVL7671 JFH7671 JPD7671 JYZ7671 KIV7671 KSR7671 LCN7671 LMJ7671 LWF7671 MGB7671 MPX7671 MZT7671 NJP7671 NTL7671 ODH7671 OND7671 OWZ7671 PGV7671 PQR7671 QAN7671 QKJ7671 QUF7671 REB7671 RNX7671 RXT7671 SHP7671 SRL7671 TBH7671 TLD7671 TUZ7671 UEV7671 UOR7671 UYN7671 VIJ7671 VSF7671 WCB7671 WLX7671 ACZ7726:ACZ7727 AMV7726:AMV7727 AWR7726:AWR7727 BGN7726:BGN7727 BQJ7726:BQJ7727 CAF7726:CAF7727 CKB7726:CKB7727 CTX7726:CTX7727 DDT7726:DDT7727 DNP7726:DNP7727 DXL7726:DXL7727 EHH7726:EHH7727 ERD7726:ERD7727 FAZ7726:FAZ7727 FKV7726:FKV7727 FUR7726:FUR7727 GEN7726:GEN7727 GOJ7726:GOJ7727 GYF7726:GYF7727 HIB7726:HIB7727 HRX7726:HRX7727 IBT7726:IBT7727 ILP7726:ILP7727 IVL7726:IVL7727 JFH7726:JFH7727 JPD7726:JPD7727 JYZ7726:JYZ7727 KIV7726:KIV7727 KSR7726:KSR7727 LCN7726:LCN7727 LMJ7726:LMJ7727 LWF7726:LWF7727 MGB7726:MGB7727 MPX7726:MPX7727 MZT7726:MZT7727 NJP7726:NJP7727 NTL7726:NTL7727 ODH7726:ODH7727 OND7726:OND7727 OWZ7726:OWZ7727 PGV7726:PGV7727 PQR7726:PQR7727 QAN7726:QAN7727 QKJ7726:QKJ7727 QUF7726:QUF7727 REB7726:REB7727 RNX7726:RNX7727 RXT7726:RXT7727 SHP7726:SHP7727 SRL7726:SRL7727 TBH7726:TBH7727 TLD7726:TLD7727 TUZ7726:TUZ7727 UEV7726:UEV7727 UOR7726:UOR7727 UYN7726:UYN7727 VIJ7726:VIJ7727 VSF7726:VSF7727 WCB7726:WCB7727 WLX7726:WLX7727 WVT7726:WVT7727 JH7726:JH7727 WVT7682:WVT7683 WVT7665:WVT7666 WLX7687:WLX7690 L7724 L7729:L7739 JH7729:JH7735 TD7729:TD7735 ACZ7729:ACZ7735 AMV7729:AMV7735 AWR7729:AWR7735 BGN7729:BGN7735 BQJ7729:BQJ7735 CAF7729:CAF7735 CKB7729:CKB7735 CTX7729:CTX7735 DDT7729:DDT7735 DNP7729:DNP7735 DXL7729:DXL7735 EHH7729:EHH7735 ERD7729:ERD7735 FAZ7729:FAZ7735 FKV7729:FKV7735 FUR7729:FUR7735 GEN7729:GEN7735 GOJ7729:GOJ7735 GYF7729:GYF7735 HIB7729:HIB7735 HRX7729:HRX7735 IBT7729:IBT7735 ILP7729:ILP7735 IVL7729:IVL7735 JFH7729:JFH7735 JPD7729:JPD7735 JYZ7729:JYZ7735 KIV7729:KIV7735 KSR7729:KSR7735 LCN7729:LCN7735 LMJ7729:LMJ7735 LWF7729:LWF7735 MGB7729:MGB7735 MPX7729:MPX7735 MZT7729:MZT7735 NJP7729:NJP7735 NTL7729:NTL7735 ODH7729:ODH7735 OND7729:OND7735 OWZ7729:OWZ7735 PGV7729:PGV7735 PQR7729:PQR7735 QAN7729:QAN7735 QKJ7729:QKJ7735 QUF7729:QUF7735 REB7729:REB7735 RNX7729:RNX7735 RXT7729:RXT7735 SHP7729:SHP7735 SRL7729:SRL7735 TBH7729:TBH7735 TLD7729:TLD7735 TUZ7729:TUZ7735 UEV7729:UEV7735 UOR7729:UOR7735 UYN7729:UYN7735 VIJ7729:VIJ7735 VSF7729:VSF7735 WCB7729:WCB7735 WLX7729:WLX7735 TD7726:TD7727 ACZ7807:ACZ7809 AMV7807:AMV7809 AWR7807:AWR7809 BGN7807:BGN7809 BQJ7807:BQJ7809 CAF7807:CAF7809 CKB7807:CKB7809 CTX7807:CTX7809 DDT7807:DDT7809 DNP7807:DNP7809 DXL7807:DXL7809 EHH7807:EHH7809 ERD7807:ERD7809 FAZ7807:FAZ7809 FKV7807:FKV7809 FUR7807:FUR7809 GEN7807:GEN7809 GOJ7807:GOJ7809 GYF7807:GYF7809 HIB7807:HIB7809 HRX7807:HRX7809 IBT7807:IBT7809 ILP7807:ILP7809 IVL7807:IVL7809 JFH7807:JFH7809 JPD7807:JPD7809 JYZ7807:JYZ7809 KIV7807:KIV7809 KSR7807:KSR7809 LCN7807:LCN7809 LMJ7807:LMJ7809 LWF7807:LWF7809 MGB7807:MGB7809 MPX7807:MPX7809 MZT7807:MZT7809 NJP7807:NJP7809 NTL7807:NTL7809 ODH7807:ODH7809 OND7807:OND7809 OWZ7807:OWZ7809 PGV7807:PGV7809 PQR7807:PQR7809 QAN7807:QAN7809 QKJ7807:QKJ7809 QUF7807:QUF7809 REB7807:REB7809 RNX7807:RNX7809 RXT7807:RXT7809 SHP7807:SHP7809 SRL7807:SRL7809 TBH7807:TBH7809 TLD7807:TLD7809 TUZ7807:TUZ7809 UEV7807:UEV7809 UOR7807:UOR7809 UYN7807:UYN7809 VIJ7807:VIJ7809 VSF7807:VSF7809 WCB7807:WCB7809 WLX7807:WLX7809 L7573:L7577 JH7931:JH7933 TD7931:TD7933 ACZ7931:ACZ7933 AMV7931:AMV7933 AWR7931:AWR7933 BGN7931:BGN7933 BQJ7931:BQJ7933 CAF7931:CAF7933 CKB7931:CKB7933 CTX7931:CTX7933 DDT7931:DDT7933 DNP7931:DNP7933 DXL7931:DXL7933 EHH7931:EHH7933 ERD7931:ERD7933 FAZ7931:FAZ7933 FKV7931:FKV7933 FUR7931:FUR7933 GEN7931:GEN7933 GOJ7931:GOJ7933 GYF7931:GYF7933 HIB7931:HIB7933 HRX7931:HRX7933 IBT7931:IBT7933 ILP7931:ILP7933 IVL7931:IVL7933 JFH7931:JFH7933 JPD7931:JPD7933 JYZ7931:JYZ7933 KIV7931:KIV7933 KSR7931:KSR7933 LCN7931:LCN7933 LMJ7931:LMJ7933 LWF7931:LWF7933 MGB7931:MGB7933 MPX7931:MPX7933 MZT7931:MZT7933 NJP7931:NJP7933 NTL7931:NTL7933 ODH7931:ODH7933 OND7931:OND7933 OWZ7931:OWZ7933 PGV7931:PGV7933 PQR7931:PQR7933 QAN7931:QAN7933 QKJ7931:QKJ7933 QUF7931:QUF7933 REB7931:REB7933 RNX7931:RNX7933 RXT7931:RXT7933 SHP7931:SHP7933 SRL7931:SRL7933 TBH7931:TBH7933 TLD7931:TLD7933 TUZ7931:TUZ7933 UEV7931:UEV7933 UOR7931:UOR7933 UYN7931:UYN7933 VIJ7931:VIJ7933 VSF7931:VSF7933 WCB7931:WCB7933 L8133:L8134 JH7925:JH7926 TD7925:TD7926 ACZ7925:ACZ7926 AMV7925:AMV7926 AWR7925:AWR7926 BGN7925:BGN7926 BQJ7925:BQJ7926 CAF7925:CAF7926 CKB7925:CKB7926 CTX7925:CTX7926 DDT7925:DDT7926 DNP7925:DNP7926 DXL7925:DXL7926 EHH7925:EHH7926 ERD7925:ERD7926 FAZ7925:FAZ7926 FKV7925:FKV7926 FUR7925:FUR7926 GEN7925:GEN7926 GOJ7925:GOJ7926 GYF7925:GYF7926 HIB7925:HIB7926 HRX7925:HRX7926 IBT7925:IBT7926 ILP7925:ILP7926 IVL7925:IVL7926 JFH7925:JFH7926 JPD7925:JPD7926 JYZ7925:JYZ7926 KIV7925:KIV7926 KSR7925:KSR7926 LCN7925:LCN7926 LMJ7925:LMJ7926 LWF7925:LWF7926 MGB7925:MGB7926 MPX7925:MPX7926 MZT7925:MZT7926 NJP7925:NJP7926 NTL7925:NTL7926 ODH7925:ODH7926 OND7925:OND7926 OWZ7925:OWZ7926 PGV7925:PGV7926 PQR7925:PQR7926 QAN7925:QAN7926 QKJ7925:QKJ7926 QUF7925:QUF7926 REB7925:REB7926 RNX7925:RNX7926 RXT7925:RXT7926 SHP7925:SHP7926 SRL7925:SRL7926 TBH7925:TBH7926 TLD7925:TLD7926 TUZ7925:TUZ7926 UEV7925:UEV7926 UOR7925:UOR7926 UYN7925:UYN7926 VIJ7925:VIJ7926 VSF7925:VSF7926 WCB7925:WCB7926 WLX7925:WLX7926 WVT7925:WVT7926 JH8148 L7984:L7993 TD8148 ACZ8148 AMV8148 AWR8148 BGN8148 BQJ8148 CAF8148 CKB8148 CTX8148 DDT8148 DNP8148 DXL8148 EHH8148 ERD8148 FAZ8148 FKV8148 FUR8148 GEN8148 GOJ8148 GYF8148 HIB8148 HRX8148 IBT8148 ILP8148 IVL8148 JFH8148 JPD8148 JYZ8148 KIV8148 KSR8148 LCN8148 LMJ8148 LWF8148 MGB8148 MPX8148 MZT8148 NJP8148 NTL8148 ODH8148 OND8148 OWZ8148 PGV8148 PQR8148 QAN8148 QKJ8148 QUF8148 REB8148 RNX8148 RXT8148 SHP8148 SRL8148 TBH8148 TLD8148 TUZ8148 UEV8148 UOR8148 UYN8148 VIJ8148 VSF8148 WCB8148 WLX8148 WVT8148 L5554:L5564 L7275 FKV8133:FKV8134 FUR8133:FUR8134 FAZ7984:FAZ7985 FUR7984:FUR7985 GEN7984:GEN7985 GOJ7984:GOJ7985 GYF7984:GYF7985 HIB7984:HIB7985 HRX7984:HRX7985 IBT7984:IBT7985 ILP7984:ILP7985 IVL7984:IVL7985 JFH7984:JFH7985 JPD7984:JPD7985 JYZ7984:JYZ7985 KIV7984:KIV7985 KSR7984:KSR7985 LCN7984:LCN7985 LMJ7984:LMJ7985 LWF7984:LWF7985 MGB7984:MGB7985 MPX7984:MPX7985 MZT7984:MZT7985 NJP7984:NJP7985 NTL7984:NTL7985 ODH7984:ODH7985 OND7984:OND7985 OWZ7984:OWZ7985 PGV7984:PGV7985 PQR7984:PQR7985 QAN7984:QAN7985 QKJ7984:QKJ7985 QUF7984:QUF7985 REB7984:REB7985 RNX7984:RNX7985 RXT7984:RXT7985 SHP7984:SHP7985 SRL7984:SRL7985 TBH7984:TBH7985 TLD7984:TLD7985 TUZ7984:TUZ7985 UEV7984:UEV7985 UOR7984:UOR7985 UYN7984:UYN7985 VIJ7984:VIJ7985 VSF7984:VSF7985 WCB7984:WCB7985 WLX7984:WLX7985 WVT7984:WVT7985 JH7990:JH7993 TD7990:TD7993 ACZ7990:ACZ7993 AMV7990:AMV7993 AWR7990:AWR7993 BGN7990:BGN7993 BQJ7990:BQJ7993 CAF7990:CAF7993 CKB7990:CKB7993 CTX7990:CTX7993 DDT7990:DDT7993 DNP7990:DNP7993 DXL7990:DXL7993 EHH7990:EHH7993 ERD7990:ERD7993 FAZ7990:FAZ7993 FKV7990:FKV7993 FUR7990:FUR7993 GEN7990:GEN7993 GOJ7990:GOJ7993 GYF7990:GYF7993 HIB7990:HIB7993 HRX7990:HRX7993 IBT7990:IBT7993 ILP7990:ILP7993 IVL7990:IVL7993 JFH7990:JFH7993 JPD7990:JPD7993 JYZ7990:JYZ7993 KIV7990:KIV7993 KSR7990:KSR7993 LCN7990:LCN7993 LMJ7990:LMJ7993 LWF7990:LWF7993 MGB7990:MGB7993 MPX7990:MPX7993 MZT7990:MZT7993 NJP7990:NJP7993 NTL7990:NTL7993 ODH7990:ODH7993 OND7990:OND7993 OWZ7990:OWZ7993 PGV7990:PGV7993 PQR7990:PQR7993 QAN7990:QAN7993 QKJ7990:QKJ7993 QUF7990:QUF7993 REB7990:REB7993 RNX7990:RNX7993 RXT7990:RXT7993 SHP7990:SHP7993 SRL7990:SRL7993 TBH7990:TBH7993 TLD7990:TLD7993 TUZ7990:TUZ7993 UEV7990:UEV7993 UOR7990:UOR7993 UYN7990:UYN7993 VIJ7990:VIJ7993 VSF7990:VSF7993 WCB7990:WCB7993 WLX7990:WLX7993 JH8133:JH8134 TD8133:TD8134 ACZ8133:ACZ8134 AMV8133:AMV8134 AWR8133:AWR8134 BGN8133:BGN8134 BQJ8133:BQJ8134 CAF8133:CAF8134 CKB8133:CKB8134 CTX8133:CTX8134 DDT8133:DDT8134 DNP8133:DNP8134 DXL8133:DXL8134 EHH8133:EHH8134 ERD8133:ERD8134 FAZ8133:FAZ8134 L8128:L8129 JH8128:JH8129 TD8128:TD8129 ACZ8128:ACZ8129 AMV8128:AMV8129 AWR8128:AWR8129 BGN8128:BGN8129 BQJ8128:BQJ8129 CAF8128:CAF8129 CKB8128:CKB8129 CTX8128:CTX8129 DDT8128:DDT8129 DNP8128:DNP8129 DXL8128:DXL8129 EHH8128:EHH8129 ERD8128:ERD8129 FAZ8128:FAZ8129 FKV8128:FKV8129 FUR8128:FUR8129 GEN8128:GEN8129 GOJ8128:GOJ8129 GYF8128:GYF8129 HIB8128:HIB8129 HRX8128:HRX8129 IBT8128:IBT8129 ILP8128:ILP8129 IVL8128:IVL8129 JFH8128:JFH8129 JPD8128:JPD8129 JYZ8128:JYZ8129 KIV8128:KIV8129 KSR8128:KSR8129 LCN8128:LCN8129 LMJ8128:LMJ8129 LWF8128:LWF8129 MGB8128:MGB8129 MPX8128:MPX8129 MZT8128:MZT8129 NJP8128:NJP8129 NTL8128:NTL8129 ODH8128:ODH8129 OND8128:OND8129 OWZ8128:OWZ8129 PGV8128:PGV8129 PQR8128:PQR8129 QAN8128:QAN8129 QKJ8128:QKJ8129 QUF8128:QUF8129 REB8128:REB8129 RNX8128:RNX8129 RXT8128:RXT8129 SHP8128:SHP8129 SRL8128:SRL8129 TBH8128:TBH8129 TLD8128:TLD8129 TUZ8128:TUZ8129 UEV8128:UEV8129 UOR8128:UOR8129 UYN8128:UYN8129 VIJ8128:VIJ8129 VSF8128:VSF8129 WCB8128:WCB8129 WLX8128:WLX8129 WVT8128:WVT8129 L8042:L8044 L8019:L8040 FKV7974 L8046:L8072 L8074:L8076 L8078:L8115 L7227:L7228 L7257:L7258 L5781 JH5781 TD5781 ACZ5781 AMV5781 AWR5781 BGN5781 BQJ5781 CAF5781 CKB5781 CTX5781 DDT5781 DNP5781 DXL5781 EHH5781 ERD5781 FAZ5781 FKV5781 FUR5781 GEN5781 GOJ5781 GYF5781 HIB5781 HRX5781 IBT5781 ILP5781 IVL5781 JFH5781 JPD5781 JYZ5781 KIV5781 KSR5781 LCN5781 LMJ5781 LWF5781 MGB5781 MPX5781 MZT5781 NJP5781 NTL5781 ODH5781 OND5781 OWZ5781 PGV5781 PQR5781 QAN5781 QKJ5781 QUF5781 REB5781 RNX5781 RXT5781 SHP5781 SRL5781 TBH5781 TLD5781 TUZ5781 UEV5781 UOR5781 UYN5781 VIJ5781 VSF5781 WCB5781 WLX5781 WVT5781 L5787 JH5787 TD5787 ACZ5787 AMV5787 AWR5787 BGN5787 BQJ5787 CAF5787 CKB5787 CTX5787 DDT5787 DNP5787 DXL5787 EHH5787 ERD5787 FAZ5787 FKV5787 FUR5787 GEN5787 GOJ5787 GYF5787 HIB5787 HRX5787 IBT5787 ILP5787 IVL5787 JFH5787 JPD5787 JYZ5787 KIV5787 KSR5787 LCN5787 LMJ5787 LWF5787 MGB5787 MPX5787 MZT5787 NJP5787 NTL5787 ODH5787 OND5787 OWZ5787 PGV5787 PQR5787 QAN5787 QKJ5787 QUF5787 REB5787 RNX5787 RXT5787 SHP5787 SRL5787 TBH5787 TLD5787 TUZ5787 UEV5787 UOR5787 UYN5787 VIJ5787 VSF5787 WCB5787 WLX5787 WVT5787 L5790 JH5790 TD5790 ACZ5790 AMV5790 AWR5790 BGN5790 BQJ5790 CAF5790 CKB5790 CTX5790 DDT5790 DNP5790 DXL5790 EHH5790 ERD5790 FAZ5790 FKV5790 FUR5790 GEN5790 GOJ5790 GYF5790 HIB5790 HRX5790 IBT5790 ILP5790 IVL5790 JFH5790 JPD5790 JYZ5790 KIV5790 KSR5790 LCN5790 LMJ5790 LWF5790 MGB5790 MPX5790 MZT5790 NJP5790 NTL5790 ODH5790 OND5790 OWZ5790 PGV5790 PQR5790 QAN5790 QKJ5790 QUF5790 REB5790 RNX5790 RXT5790 SHP5790 SRL5790 TBH5790 TLD5790 TUZ5790 UEV5790 UOR5790 UYN5790 VIJ5790 VSF5790 WCB5790 WLX5790 WVT5790 L5795 JH5795 TD5795 ACZ5795 AMV5795 AWR5795 BGN5795 BQJ5795 CAF5795 CKB5795 CTX5795 DDT5795 DNP5795 DXL5795 EHH5795 ERD5795 FAZ5795 FKV5795 FUR5795 GEN5795 GOJ5795 GYF5795 HIB5795 HRX5795 IBT5795 ILP5795 IVL5795 JFH5795 JPD5795 JYZ5795 KIV5795 KSR5795 LCN5795 LMJ5795 LWF5795 MGB5795 MPX5795 MZT5795 NJP5795 NTL5795 ODH5795 OND5795 OWZ5795 PGV5795 PQR5795 QAN5795 QKJ5795 QUF5795 REB5795 RNX5795 RXT5795 SHP5795 SRL5795 TBH5795 TLD5795 TUZ5795 UEV5795 UOR5795 UYN5795 VIJ5795 VSF5795 WCB5795 WLX5795 WVT5795 L5807:L5842 JH5831:JH5842 TD5831:TD5842 ACZ5831:ACZ5842 AMV5831:AMV5842 AWR5831:AWR5842 BGN5831:BGN5842 BQJ5831:BQJ5842 CAF5831:CAF5842 CKB5831:CKB5842 CTX5831:CTX5842 DDT5831:DDT5842 DNP5831:DNP5842 DXL5831:DXL5842 EHH5831:EHH5842 ERD5831:ERD5842 FAZ5831:FAZ5842 FKV5831:FKV5842 FUR5831:FUR5842 GEN5831:GEN5842 GOJ5831:GOJ5842 GYF5831:GYF5842 HIB5831:HIB5842 HRX5831:HRX5842 IBT5831:IBT5842 ILP5831:ILP5842 IVL5831:IVL5842 JFH5831:JFH5842 JPD5831:JPD5842 JYZ5831:JYZ5842 KIV5831:KIV5842 KSR5831:KSR5842 LCN5831:LCN5842 LMJ5831:LMJ5842 LWF5831:LWF5842 MGB5831:MGB5842 MPX5831:MPX5842 MZT5831:MZT5842 NJP5831:NJP5842 NTL5831:NTL5842 ODH5831:ODH5842 OND5831:OND5842 OWZ5831:OWZ5842 PGV5831:PGV5842 PQR5831:PQR5842 QAN5831:QAN5842 QKJ5831:QKJ5842 QUF5831:QUF5842 REB5831:REB5842 RNX5831:RNX5842 RXT5831:RXT5842 SHP5831:SHP5842 SRL5831:SRL5842 TBH5831:TBH5842 TLD5831:TLD5842 TUZ5831:TUZ5842 UEV5831:UEV5842 UOR5831:UOR5842 UYN5831:UYN5842 VIJ5831:VIJ5842 VSF5831:VSF5842 WCB5831:WCB5842 WLX5831:WLX5842 WVT5831:WVT5842 L5853 L5857:L5858 L5935 JH5877:JH5927 TD5877:TD5927 ACZ5877:ACZ5927 AMV5877:AMV5927 AWR5877:AWR5927 BGN5877:BGN5927 BQJ5877:BQJ5927 CAF5877:CAF5927 CKB5877:CKB5927 CTX5877:CTX5927 DDT5877:DDT5927 DNP5877:DNP5927 DXL5877:DXL5927 EHH5877:EHH5927 ERD5877:ERD5927 FAZ5877:FAZ5927 FKV5877:FKV5927 FUR5877:FUR5927 GEN5877:GEN5927 GOJ5877:GOJ5927 GYF5877:GYF5927 HIB5877:HIB5927 HRX5877:HRX5927 IBT5877:IBT5927 ILP5877:ILP5927 IVL5877:IVL5927 JFH5877:JFH5927 JPD5877:JPD5927 JYZ5877:JYZ5927 KIV5877:KIV5927 KSR5877:KSR5927 LCN5877:LCN5927 LMJ5877:LMJ5927 LWF5877:LWF5927 MGB5877:MGB5927 MPX5877:MPX5927 MZT5877:MZT5927 NJP5877:NJP5927 NTL5877:NTL5927 ODH5877:ODH5927 OND5877:OND5927 OWZ5877:OWZ5927 PGV5877:PGV5927 PQR5877:PQR5927 QAN5877:QAN5927 QKJ5877:QKJ5927 QUF5877:QUF5927 REB5877:REB5927 RNX5877:RNX5927 RXT5877:RXT5927 SHP5877:SHP5927 SRL5877:SRL5927 TBH5877:TBH5927 TLD5877:TLD5927 TUZ5877:TUZ5927 UEV5877:UEV5927 UOR5877:UOR5927 UYN5877:UYN5927 VIJ5877:VIJ5927 VSF5877:VSF5927 WCB5877:WCB5927 WLX5877:WLX5927 WVT5877:WVT5927 L5980 L5952:L5968 L5982:L5983 L6041:L6077 JH6041:JH6071 TD6041:TD6071 ACZ6041:ACZ6071 AMV6041:AMV6071 AWR6041:AWR6071 BGN6041:BGN6071 BQJ6041:BQJ6071 CAF6041:CAF6071 CKB6041:CKB6071 CTX6041:CTX6071 DDT6041:DDT6071 DNP6041:DNP6071 DXL6041:DXL6071 EHH6041:EHH6071 ERD6041:ERD6071 FAZ6041:FAZ6071 FKV6041:FKV6071 FUR6041:FUR6071 GEN6041:GEN6071 GOJ6041:GOJ6071 GYF6041:GYF6071 HIB6041:HIB6071 HRX6041:HRX6071 IBT6041:IBT6071 ILP6041:ILP6071 IVL6041:IVL6071 JFH6041:JFH6071 JPD6041:JPD6071 JYZ6041:JYZ6071 KIV6041:KIV6071 KSR6041:KSR6071 LCN6041:LCN6071 LMJ6041:LMJ6071 LWF6041:LWF6071 MGB6041:MGB6071 MPX6041:MPX6071 MZT6041:MZT6071 NJP6041:NJP6071 NTL6041:NTL6071 ODH6041:ODH6071 OND6041:OND6071 OWZ6041:OWZ6071 PGV6041:PGV6071 PQR6041:PQR6071 QAN6041:QAN6071 QKJ6041:QKJ6071 QUF6041:QUF6071 REB6041:REB6071 RNX6041:RNX6071 RXT6041:RXT6071 SHP6041:SHP6071 SRL6041:SRL6071 TBH6041:TBH6071 TLD6041:TLD6071 TUZ6041:TUZ6071 UEV6041:UEV6071 UOR6041:UOR6071 UYN6041:UYN6071 VIJ6041:VIJ6071 VSF6041:VSF6071 WCB6041:WCB6071 WLX6041:WLX6071 WVT6041:WVT6071 L5987:L6016 JH5987:JH6016 TD5987:TD6016 ACZ5987:ACZ6016 AMV5987:AMV6016 AWR5987:AWR6016 BGN5987:BGN6016 BQJ5987:BQJ6016 CAF5987:CAF6016 CKB5987:CKB6016 CTX5987:CTX6016 DDT5987:DDT6016 DNP5987:DNP6016 DXL5987:DXL6016 EHH5987:EHH6016 ERD5987:ERD6016 FAZ5987:FAZ6016 FKV5987:FKV6016 FUR5987:FUR6016 GEN5987:GEN6016 GOJ5987:GOJ6016 GYF5987:GYF6016 HIB5987:HIB6016 HRX5987:HRX6016 IBT5987:IBT6016 ILP5987:ILP6016 IVL5987:IVL6016 JFH5987:JFH6016 JPD5987:JPD6016 JYZ5987:JYZ6016 KIV5987:KIV6016 KSR5987:KSR6016 LCN5987:LCN6016 LMJ5987:LMJ6016 LWF5987:LWF6016 MGB5987:MGB6016 MPX5987:MPX6016 MZT5987:MZT6016 NJP5987:NJP6016 NTL5987:NTL6016 ODH5987:ODH6016 OND5987:OND6016 OWZ5987:OWZ6016 PGV5987:PGV6016 PQR5987:PQR6016 QAN5987:QAN6016 QKJ5987:QKJ6016 QUF5987:QUF6016 REB5987:REB6016 RNX5987:RNX6016 RXT5987:RXT6016 SHP5987:SHP6016 SRL5987:SRL6016 TBH5987:TBH6016 TLD5987:TLD6016 TUZ5987:TUZ6016 UEV5987:UEV6016 UOR5987:UOR6016 UYN5987:UYN6016 VIJ5987:VIJ6016 VSF5987:VSF6016 WCB5987:WCB6016 WLX5987:WLX6016 WVT5987:WVT6016 L7145:L7147 L7156:L7164 JH7156:JH7164 TD7156:TD7164 ACZ7156:ACZ7164 AMV7156:AMV7164 AWR7156:AWR7164 BGN7156:BGN7164 BQJ7156:BQJ7164 CAF7156:CAF7164 CKB7156:CKB7164 CTX7156:CTX7164 DDT7156:DDT7164 DNP7156:DNP7164 DXL7156:DXL7164 EHH7156:EHH7164 ERD7156:ERD7164 FAZ7156:FAZ7164 FKV7156:FKV7164 FUR7156:FUR7164 GEN7156:GEN7164 GOJ7156:GOJ7164 GYF7156:GYF7164 HIB7156:HIB7164 HRX7156:HRX7164 IBT7156:IBT7164 ILP7156:ILP7164 IVL7156:IVL7164 JFH7156:JFH7164 JPD7156:JPD7164 JYZ7156:JYZ7164 KIV7156:KIV7164 KSR7156:KSR7164 LCN7156:LCN7164 LMJ7156:LMJ7164 LWF7156:LWF7164 MGB7156:MGB7164 MPX7156:MPX7164 MZT7156:MZT7164 NJP7156:NJP7164 NTL7156:NTL7164 ODH7156:ODH7164 OND7156:OND7164 OWZ7156:OWZ7164 PGV7156:PGV7164 PQR7156:PQR7164 QAN7156:QAN7164 QKJ7156:QKJ7164 QUF7156:QUF7164 REB7156:REB7164 RNX7156:RNX7164 RXT7156:RXT7164 SHP7156:SHP7164 SRL7156:SRL7164 TBH7156:TBH7164 TLD7156:TLD7164 TUZ7156:TUZ7164 UEV7156:UEV7164 UOR7156:UOR7164 UYN7156:UYN7164 VIJ7156:VIJ7164 VSF7156:VSF7164 WCB7156:WCB7164 WLX7156:WLX7164 WVT7156:WVT7164 JH7180:JH7182 TD7180:TD7182 ACZ7180:ACZ7182 AMV7180:AMV7182 AWR7180:AWR7182 BGN7180:BGN7182 BQJ7180:BQJ7182 CAF7180:CAF7182 CKB7180:CKB7182 CTX7180:CTX7182 DDT7180:DDT7182 DNP7180:DNP7182 DXL7180:DXL7182 EHH7180:EHH7182 ERD7180:ERD7182 FAZ7180:FAZ7182 FKV7180:FKV7182 FUR7180:FUR7182 GEN7180:GEN7182 GOJ7180:GOJ7182 GYF7180:GYF7182 HIB7180:HIB7182 HRX7180:HRX7182 IBT7180:IBT7182 ILP7180:ILP7182 IVL7180:IVL7182 JFH7180:JFH7182 JPD7180:JPD7182 JYZ7180:JYZ7182 KIV7180:KIV7182 KSR7180:KSR7182 LCN7180:LCN7182 LMJ7180:LMJ7182 LWF7180:LWF7182 MGB7180:MGB7182 MPX7180:MPX7182 MZT7180:MZT7182 NJP7180:NJP7182 NTL7180:NTL7182 ODH7180:ODH7182 OND7180:OND7182 OWZ7180:OWZ7182 PGV7180:PGV7182 PQR7180:PQR7182 QAN7180:QAN7182 QKJ7180:QKJ7182 QUF7180:QUF7182 REB7180:REB7182 RNX7180:RNX7182 RXT7180:RXT7182 SHP7180:SHP7182 SRL7180:SRL7182 TBH7180:TBH7182 TLD7180:TLD7182 TUZ7180:TUZ7182 UEV7180:UEV7182 UOR7180:UOR7182 UYN7180:UYN7182 VIJ7180:VIJ7182 VSF7180:VSF7182 WCB7180:WCB7182 WLX7180:WLX7182 WVT7180:WVT7182 L7186:L7187 JH7186 TD7186 ACZ7186 AMV7186 AWR7186 BGN7186 BQJ7186 CAF7186 CKB7186 CTX7186 DDT7186 DNP7186 DXL7186 EHH7186 ERD7186 FAZ7186 FKV7186 FUR7186 GEN7186 GOJ7186 GYF7186 HIB7186 HRX7186 IBT7186 ILP7186 IVL7186 JFH7186 JPD7186 JYZ7186 KIV7186 KSR7186 LCN7186 LMJ7186 LWF7186 MGB7186 MPX7186 MZT7186 NJP7186 NTL7186 ODH7186 OND7186 OWZ7186 PGV7186 PQR7186 QAN7186 QKJ7186 QUF7186 REB7186 RNX7186 RXT7186 SHP7186 SRL7186 TBH7186 TLD7186 TUZ7186 UEV7186 UOR7186 UYN7186 VIJ7186 VSF7186 WCB7186 WLX7186 WVT7186 L7191 L7193:L7195 JH7193:JH7194 TD7193:TD7194 ACZ7193:ACZ7194 AMV7193:AMV7194 AWR7193:AWR7194 BGN7193:BGN7194 BQJ7193:BQJ7194 CAF7193:CAF7194 CKB7193:CKB7194 CTX7193:CTX7194 DDT7193:DDT7194 DNP7193:DNP7194 DXL7193:DXL7194 EHH7193:EHH7194 ERD7193:ERD7194 FAZ7193:FAZ7194 FKV7193:FKV7194 FUR7193:FUR7194 GEN7193:GEN7194 GOJ7193:GOJ7194 GYF7193:GYF7194 HIB7193:HIB7194 HRX7193:HRX7194 IBT7193:IBT7194 ILP7193:ILP7194 IVL7193:IVL7194 JFH7193:JFH7194 JPD7193:JPD7194 JYZ7193:JYZ7194 KIV7193:KIV7194 KSR7193:KSR7194 LCN7193:LCN7194 LMJ7193:LMJ7194 LWF7193:LWF7194 MGB7193:MGB7194 MPX7193:MPX7194 MZT7193:MZT7194 NJP7193:NJP7194 NTL7193:NTL7194 ODH7193:ODH7194 OND7193:OND7194 OWZ7193:OWZ7194 PGV7193:PGV7194 PQR7193:PQR7194 QAN7193:QAN7194 QKJ7193:QKJ7194 QUF7193:QUF7194 REB7193:REB7194 RNX7193:RNX7194 RXT7193:RXT7194 SHP7193:SHP7194 SRL7193:SRL7194 TBH7193:TBH7194 TLD7193:TLD7194 TUZ7193:TUZ7194 UEV7193:UEV7194 UOR7193:UOR7194 UYN7193:UYN7194 VIJ7193:VIJ7194 VSF7193:VSF7194 WCB7193:WCB7194 WLX7193:WLX7194 WVT7193:WVT7194 L7197:L7198 JH7197:JH7198 TD7197:TD7198 ACZ7197:ACZ7198 AMV7197:AMV7198 AWR7197:AWR7198 BGN7197:BGN7198 BQJ7197:BQJ7198 CAF7197:CAF7198 CKB7197:CKB7198 CTX7197:CTX7198 DDT7197:DDT7198 DNP7197:DNP7198 DXL7197:DXL7198 EHH7197:EHH7198 ERD7197:ERD7198 FAZ7197:FAZ7198 FKV7197:FKV7198 FUR7197:FUR7198 GEN7197:GEN7198 GOJ7197:GOJ7198 GYF7197:GYF7198 HIB7197:HIB7198 HRX7197:HRX7198 IBT7197:IBT7198 ILP7197:ILP7198 IVL7197:IVL7198 JFH7197:JFH7198 JPD7197:JPD7198 JYZ7197:JYZ7198 KIV7197:KIV7198 KSR7197:KSR7198 LCN7197:LCN7198 LMJ7197:LMJ7198 LWF7197:LWF7198 MGB7197:MGB7198 MPX7197:MPX7198 MZT7197:MZT7198 NJP7197:NJP7198 NTL7197:NTL7198 ODH7197:ODH7198 OND7197:OND7198 OWZ7197:OWZ7198 PGV7197:PGV7198 PQR7197:PQR7198 QAN7197:QAN7198 QKJ7197:QKJ7198 QUF7197:QUF7198 REB7197:REB7198 RNX7197:RNX7198 RXT7197:RXT7198 SHP7197:SHP7198 SRL7197:SRL7198 TBH7197:TBH7198 TLD7197:TLD7198 TUZ7197:TUZ7198 UEV7197:UEV7198 UOR7197:UOR7198 UYN7197:UYN7198 VIJ7197:VIJ7198 VSF7197:VSF7198 WCB7197:WCB7198 WLX7197:WLX7198 WVT7197:WVT7198 L7201:L7213 JH7201:JH7205 TD7201:TD7205 ACZ7201:ACZ7205 AMV7201:AMV7205 AWR7201:AWR7205 BGN7201:BGN7205 BQJ7201:BQJ7205 CAF7201:CAF7205 CKB7201:CKB7205 CTX7201:CTX7205 DDT7201:DDT7205 DNP7201:DNP7205 DXL7201:DXL7205 EHH7201:EHH7205 ERD7201:ERD7205 FAZ7201:FAZ7205 FKV7201:FKV7205 FUR7201:FUR7205 GEN7201:GEN7205 GOJ7201:GOJ7205 GYF7201:GYF7205 HIB7201:HIB7205 HRX7201:HRX7205 IBT7201:IBT7205 ILP7201:ILP7205 IVL7201:IVL7205 JFH7201:JFH7205 JPD7201:JPD7205 JYZ7201:JYZ7205 KIV7201:KIV7205 KSR7201:KSR7205 LCN7201:LCN7205 LMJ7201:LMJ7205 LWF7201:LWF7205 MGB7201:MGB7205 MPX7201:MPX7205 MZT7201:MZT7205 NJP7201:NJP7205 NTL7201:NTL7205 ODH7201:ODH7205 OND7201:OND7205 OWZ7201:OWZ7205 PGV7201:PGV7205 PQR7201:PQR7205 QAN7201:QAN7205 QKJ7201:QKJ7205 QUF7201:QUF7205 REB7201:REB7205 RNX7201:RNX7205 RXT7201:RXT7205 SHP7201:SHP7205 SRL7201:SRL7205 TBH7201:TBH7205 TLD7201:TLD7205 TUZ7201:TUZ7205 UEV7201:UEV7205 UOR7201:UOR7205 UYN7201:UYN7205 VIJ7201:VIJ7205 VSF7201:VSF7205 WCB7201:WCB7205 WLX7201:WLX7205 WVT7201:WVT7205 L7223:L7225 L7232:L7233 JH7233 TD7233 ACZ7233 AMV7233 AWR7233 BGN7233 BQJ7233 CAF7233 CKB7233 CTX7233 DDT7233 DNP7233 DXL7233 EHH7233 ERD7233 FAZ7233 FKV7233 FUR7233 GEN7233 GOJ7233 GYF7233 HIB7233 HRX7233 IBT7233 ILP7233 IVL7233 JFH7233 JPD7233 JYZ7233 KIV7233 KSR7233 LCN7233 LMJ7233 LWF7233 MGB7233 MPX7233 MZT7233 NJP7233 NTL7233 ODH7233 OND7233 OWZ7233 PGV7233 PQR7233 QAN7233 QKJ7233 QUF7233 REB7233 RNX7233 RXT7233 SHP7233 SRL7233 TBH7233 TLD7233 TUZ7233 UEV7233 UOR7233 UYN7233 VIJ7233 VSF7233 WCB7233 WLX7233 WVT7233 TD7236:TD7242 ACZ7236:ACZ7242 AMV7236:AMV7242 AWR7236:AWR7242 BGN7236:BGN7242 BQJ7236:BQJ7242 CAF7236:CAF7242 CKB7236:CKB7242 CTX7236:CTX7242 DDT7236:DDT7242 DNP7236:DNP7242 DXL7236:DXL7242 EHH7236:EHH7242 ERD7236:ERD7242 FAZ7236:FAZ7242 FKV7236:FKV7242 FUR7236:FUR7242 GEN7236:GEN7242 GOJ7236:GOJ7242 GYF7236:GYF7242 HIB7236:HIB7242 HRX7236:HRX7242 IBT7236:IBT7242 ILP7236:ILP7242 IVL7236:IVL7242 JFH7236:JFH7242 JPD7236:JPD7242 JYZ7236:JYZ7242 KIV7236:KIV7242 KSR7236:KSR7242 LCN7236:LCN7242 LMJ7236:LMJ7242 LWF7236:LWF7242 MGB7236:MGB7242 MPX7236:MPX7242 MZT7236:MZT7242 NJP7236:NJP7242 NTL7236:NTL7242 ODH7236:ODH7242 OND7236:OND7242 OWZ7236:OWZ7242 PGV7236:PGV7242 PQR7236:PQR7242 QAN7236:QAN7242 QKJ7236:QKJ7242 QUF7236:QUF7242 REB7236:REB7242 RNX7236:RNX7242 RXT7236:RXT7242 SHP7236:SHP7242 SRL7236:SRL7242 TBH7236:TBH7242 TLD7236:TLD7242 TUZ7236:TUZ7242 UEV7236:UEV7242 UOR7236:UOR7242 UYN7236:UYN7242 VIJ7236:VIJ7242 VSF7236:VSF7242 WCB7236:WCB7242 WLX7236:WLX7242 WVT7236:WVT7242 WVT7633:WVT7637 JH7236:JH7242 JH7654 TD7654 ACZ7654 AMV7654 AWR7654 BGN7654 BQJ7654 CAF7654 CKB7654 CTX7654 DDT7654 DNP7654 DXL7654 EHH7654 ERD7654 FAZ7654 FKV7654 FUR7654 GEN7654 GOJ7654 GYF7654 HIB7654 HRX7654 IBT7654 ILP7654 IVL7654 JFH7654 JPD7654 JYZ7654 KIV7654 KSR7654 LCN7654 LMJ7654 LWF7654 MGB7654 MPX7654 MZT7654 NJP7654 NTL7654 ODH7654 OND7654 OWZ7654 PGV7654 PQR7654 QAN7654 QKJ7654 QUF7654 REB7654 RNX7654 RXT7654 SHP7654 SRL7654 TBH7654 TLD7654 TUZ7654 UEV7654 UOR7654 UYN7654 VIJ7654 VSF7654 WCB7654 WLX7654 WVT7654 L7278:L7281 JH7278 TD7278 ACZ7278 AMV7278 AWR7278 BGN7278 BQJ7278 CAF7278 CKB7278 CTX7278 DDT7278 DNP7278 DXL7278 EHH7278 ERD7278 FAZ7278 FKV7278 FUR7278 GEN7278 GOJ7278 GYF7278 HIB7278 HRX7278 IBT7278 ILP7278 IVL7278 JFH7278 JPD7278 JYZ7278 KIV7278 KSR7278 LCN7278 LMJ7278 LWF7278 MGB7278 MPX7278 MZT7278 NJP7278 NTL7278 ODH7278 OND7278 OWZ7278 PGV7278 PQR7278 QAN7278 QKJ7278 QUF7278 REB7278 RNX7278 RXT7278 SHP7278 SRL7278 TBH7278 TLD7278 TUZ7278 UEV7278 UOR7278 UYN7278 VIJ7278 VSF7278 WCB7278 WLX7278 WVT7278 L7285:L7291 JH7286:JH7291 TD7286:TD7291 ACZ7286:ACZ7291 AMV7286:AMV7291 AWR7286:AWR7291 BGN7286:BGN7291 BQJ7286:BQJ7291 CAF7286:CAF7291 CKB7286:CKB7291 CTX7286:CTX7291 DDT7286:DDT7291 DNP7286:DNP7291 DXL7286:DXL7291 EHH7286:EHH7291 ERD7286:ERD7291 FAZ7286:FAZ7291 FKV7286:FKV7291 FUR7286:FUR7291 GEN7286:GEN7291 GOJ7286:GOJ7291 GYF7286:GYF7291 HIB7286:HIB7291 HRX7286:HRX7291 IBT7286:IBT7291 ILP7286:ILP7291 IVL7286:IVL7291 JFH7286:JFH7291 JPD7286:JPD7291 JYZ7286:JYZ7291 KIV7286:KIV7291 KSR7286:KSR7291 LCN7286:LCN7291 LMJ7286:LMJ7291 LWF7286:LWF7291 MGB7286:MGB7291 MPX7286:MPX7291 MZT7286:MZT7291 NJP7286:NJP7291 NTL7286:NTL7291 ODH7286:ODH7291 OND7286:OND7291 OWZ7286:OWZ7291 PGV7286:PGV7291 PQR7286:PQR7291 QAN7286:QAN7291 QKJ7286:QKJ7291 QUF7286:QUF7291 REB7286:REB7291 RNX7286:RNX7291 RXT7286:RXT7291 SHP7286:SHP7291 SRL7286:SRL7291 TBH7286:TBH7291 TLD7286:TLD7291 TUZ7286:TUZ7291 UEV7286:UEV7291 UOR7286:UOR7291 UYN7286:UYN7291 VIJ7286:VIJ7291 VSF7286:VSF7291 WCB7286:WCB7291 WLX7286:WLX7291 WVT7286:WVT7291 L7293:L7295 L7299:L7306 JH7302:JH7303 TD7302:TD7303 ACZ7302:ACZ7303 AMV7302:AMV7303 AWR7302:AWR7303 BGN7302:BGN7303 BQJ7302:BQJ7303 CAF7302:CAF7303 CKB7302:CKB7303 CTX7302:CTX7303 DDT7302:DDT7303 DNP7302:DNP7303 DXL7302:DXL7303 EHH7302:EHH7303 ERD7302:ERD7303 FAZ7302:FAZ7303 FKV7302:FKV7303 FUR7302:FUR7303 GEN7302:GEN7303 GOJ7302:GOJ7303 GYF7302:GYF7303 HIB7302:HIB7303 HRX7302:HRX7303 IBT7302:IBT7303 ILP7302:ILP7303 IVL7302:IVL7303 JFH7302:JFH7303 JPD7302:JPD7303 JYZ7302:JYZ7303 KIV7302:KIV7303 KSR7302:KSR7303 LCN7302:LCN7303 LMJ7302:LMJ7303 LWF7302:LWF7303 MGB7302:MGB7303 MPX7302:MPX7303 MZT7302:MZT7303 NJP7302:NJP7303 NTL7302:NTL7303 ODH7302:ODH7303 OND7302:OND7303 OWZ7302:OWZ7303 PGV7302:PGV7303 PQR7302:PQR7303 QAN7302:QAN7303 QKJ7302:QKJ7303 QUF7302:QUF7303 REB7302:REB7303 RNX7302:RNX7303 RXT7302:RXT7303 SHP7302:SHP7303 SRL7302:SRL7303 TBH7302:TBH7303 TLD7302:TLD7303 TUZ7302:TUZ7303 UEV7302:UEV7303 UOR7302:UOR7303 UYN7302:UYN7303 VIJ7302:VIJ7303 VSF7302:VSF7303 WCB7302:WCB7303 WLX7302:WLX7303 WVT7302:WVT7303 L7309:L7310 JH7309 TD7309 ACZ7309 AMV7309 AWR7309 BGN7309 BQJ7309 CAF7309 CKB7309 CTX7309 DDT7309 DNP7309 DXL7309 EHH7309 ERD7309 FAZ7309 FKV7309 FUR7309 GEN7309 GOJ7309 GYF7309 HIB7309 HRX7309 IBT7309 ILP7309 IVL7309 JFH7309 JPD7309 JYZ7309 KIV7309 KSR7309 LCN7309 LMJ7309 LWF7309 MGB7309 MPX7309 MZT7309 NJP7309 NTL7309 ODH7309 OND7309 OWZ7309 PGV7309 PQR7309 QAN7309 QKJ7309 QUF7309 REB7309 RNX7309 RXT7309 SHP7309 SRL7309 TBH7309 TLD7309 TUZ7309 UEV7309 UOR7309 UYN7309 VIJ7309 VSF7309 WCB7309 WLX7309 WVT7309 L7312:L7313 JH7312:JH7313 TD7312:TD7313 ACZ7312:ACZ7313 AMV7312:AMV7313 AWR7312:AWR7313 BGN7312:BGN7313 BQJ7312:BQJ7313 CAF7312:CAF7313 CKB7312:CKB7313 CTX7312:CTX7313 DDT7312:DDT7313 DNP7312:DNP7313 DXL7312:DXL7313 EHH7312:EHH7313 ERD7312:ERD7313 FAZ7312:FAZ7313 FKV7312:FKV7313 FUR7312:FUR7313 GEN7312:GEN7313 GOJ7312:GOJ7313 GYF7312:GYF7313 HIB7312:HIB7313 HRX7312:HRX7313 IBT7312:IBT7313 ILP7312:ILP7313 IVL7312:IVL7313 JFH7312:JFH7313 JPD7312:JPD7313 JYZ7312:JYZ7313 KIV7312:KIV7313 KSR7312:KSR7313 LCN7312:LCN7313 LMJ7312:LMJ7313 LWF7312:LWF7313 MGB7312:MGB7313 MPX7312:MPX7313 MZT7312:MZT7313 NJP7312:NJP7313 NTL7312:NTL7313 ODH7312:ODH7313 OND7312:OND7313 OWZ7312:OWZ7313 PGV7312:PGV7313 PQR7312:PQR7313 QAN7312:QAN7313 QKJ7312:QKJ7313 QUF7312:QUF7313 REB7312:REB7313 RNX7312:RNX7313 RXT7312:RXT7313 SHP7312:SHP7313 SRL7312:SRL7313 TBH7312:TBH7313 TLD7312:TLD7313 TUZ7312:TUZ7313 UEV7312:UEV7313 UOR7312:UOR7313 UYN7312:UYN7313 VIJ7312:VIJ7313 VSF7312:VSF7313 WCB7312:WCB7313 WLX7312:WLX7313 WVT7312:WVT7313 L7318:L7326 JH7319:JH7325 TD7319:TD7325 ACZ7319:ACZ7325 AMV7319:AMV7325 AWR7319:AWR7325 BGN7319:BGN7325 BQJ7319:BQJ7325 CAF7319:CAF7325 CKB7319:CKB7325 CTX7319:CTX7325 DDT7319:DDT7325 DNP7319:DNP7325 DXL7319:DXL7325 EHH7319:EHH7325 ERD7319:ERD7325 FAZ7319:FAZ7325 FKV7319:FKV7325 FUR7319:FUR7325 GEN7319:GEN7325 GOJ7319:GOJ7325 GYF7319:GYF7325 HIB7319:HIB7325 HRX7319:HRX7325 IBT7319:IBT7325 ILP7319:ILP7325 IVL7319:IVL7325 JFH7319:JFH7325 JPD7319:JPD7325 JYZ7319:JYZ7325 KIV7319:KIV7325 KSR7319:KSR7325 LCN7319:LCN7325 LMJ7319:LMJ7325 LWF7319:LWF7325 MGB7319:MGB7325 MPX7319:MPX7325 MZT7319:MZT7325 NJP7319:NJP7325 NTL7319:NTL7325 ODH7319:ODH7325 OND7319:OND7325 OWZ7319:OWZ7325 PGV7319:PGV7325 PQR7319:PQR7325 QAN7319:QAN7325 QKJ7319:QKJ7325 QUF7319:QUF7325 REB7319:REB7325 RNX7319:RNX7325 RXT7319:RXT7325 SHP7319:SHP7325 SRL7319:SRL7325 TBH7319:TBH7325 TLD7319:TLD7325 TUZ7319:TUZ7325 UEV7319:UEV7325 UOR7319:UOR7325 UYN7319:UYN7325 VIJ7319:VIJ7325 VSF7319:VSF7325 WCB7319:WCB7325 WLX7319:WLX7325 WVT7319:WVT7325 L7328:L7329 L7338 JH7338 TD7338 ACZ7338 AMV7338 AWR7338 BGN7338 BQJ7338 CAF7338 CKB7338 CTX7338 DDT7338 DNP7338 DXL7338 EHH7338 ERD7338 FAZ7338 FKV7338 FUR7338 GEN7338 GOJ7338 GYF7338 HIB7338 HRX7338 IBT7338 ILP7338 IVL7338 JFH7338 JPD7338 JYZ7338 KIV7338 KSR7338 LCN7338 LMJ7338 LWF7338 MGB7338 MPX7338 MZT7338 NJP7338 NTL7338 ODH7338 OND7338 OWZ7338 PGV7338 PQR7338 QAN7338 QKJ7338 QUF7338 REB7338 RNX7338 RXT7338 SHP7338 SRL7338 TBH7338 TLD7338 TUZ7338 UEV7338 UOR7338 UYN7338 VIJ7338 VSF7338 WCB7338 WLX7338 WVT7338 L7336 JH7336 TD7336 ACZ7336 AMV7336 AWR7336 BGN7336 BQJ7336 CAF7336 CKB7336 CTX7336 DDT7336 DNP7336 DXL7336 EHH7336 ERD7336 FAZ7336 FKV7336 FUR7336 GEN7336 GOJ7336 GYF7336 HIB7336 HRX7336 IBT7336 ILP7336 IVL7336 JFH7336 JPD7336 JYZ7336 KIV7336 KSR7336 LCN7336 LMJ7336 LWF7336 MGB7336 MPX7336 MZT7336 NJP7336 NTL7336 ODH7336 OND7336 OWZ7336 PGV7336 PQR7336 QAN7336 QKJ7336 QUF7336 REB7336 RNX7336 RXT7336 SHP7336 SRL7336 TBH7336 TLD7336 TUZ7336 UEV7336 UOR7336 UYN7336 VIJ7336 VSF7336 WCB7336 WLX7336 WVT7336 L7340:L7342 L7349:L7355 JH7349:JH7355 TD7349:TD7355 ACZ7349:ACZ7355 AMV7349:AMV7355 AWR7349:AWR7355 BGN7349:BGN7355 BQJ7349:BQJ7355 CAF7349:CAF7355 CKB7349:CKB7355 CTX7349:CTX7355 DDT7349:DDT7355 DNP7349:DNP7355 DXL7349:DXL7355 EHH7349:EHH7355 ERD7349:ERD7355 FAZ7349:FAZ7355 FKV7349:FKV7355 FUR7349:FUR7355 GEN7349:GEN7355 GOJ7349:GOJ7355 GYF7349:GYF7355 HIB7349:HIB7355 HRX7349:HRX7355 IBT7349:IBT7355 ILP7349:ILP7355 IVL7349:IVL7355 JFH7349:JFH7355 JPD7349:JPD7355 JYZ7349:JYZ7355 KIV7349:KIV7355 KSR7349:KSR7355 LCN7349:LCN7355 LMJ7349:LMJ7355 LWF7349:LWF7355 MGB7349:MGB7355 MPX7349:MPX7355 MZT7349:MZT7355 NJP7349:NJP7355 NTL7349:NTL7355 ODH7349:ODH7355 OND7349:OND7355 OWZ7349:OWZ7355 PGV7349:PGV7355 PQR7349:PQR7355 QAN7349:QAN7355 QKJ7349:QKJ7355 QUF7349:QUF7355 REB7349:REB7355 RNX7349:RNX7355 RXT7349:RXT7355 SHP7349:SHP7355 SRL7349:SRL7355 TBH7349:TBH7355 TLD7349:TLD7355 TUZ7349:TUZ7355 UEV7349:UEV7355 UOR7349:UOR7355 UYN7349:UYN7355 VIJ7349:VIJ7355 VSF7349:VSF7355 WCB7349:WCB7355 WLX7349:WLX7355 WVT7349:WVT7355 L7359:L7362 L7365:L7374 JH7369:JH7374 TD7369:TD7374 ACZ7369:ACZ7374 AMV7369:AMV7374 AWR7369:AWR7374 BGN7369:BGN7374 BQJ7369:BQJ7374 CAF7369:CAF7374 CKB7369:CKB7374 CTX7369:CTX7374 DDT7369:DDT7374 DNP7369:DNP7374 DXL7369:DXL7374 EHH7369:EHH7374 ERD7369:ERD7374 FAZ7369:FAZ7374 FKV7369:FKV7374 FUR7369:FUR7374 GEN7369:GEN7374 GOJ7369:GOJ7374 GYF7369:GYF7374 HIB7369:HIB7374 HRX7369:HRX7374 IBT7369:IBT7374 ILP7369:ILP7374 IVL7369:IVL7374 JFH7369:JFH7374 JPD7369:JPD7374 JYZ7369:JYZ7374 KIV7369:KIV7374 KSR7369:KSR7374 LCN7369:LCN7374 LMJ7369:LMJ7374 LWF7369:LWF7374 MGB7369:MGB7374 MPX7369:MPX7374 MZT7369:MZT7374 NJP7369:NJP7374 NTL7369:NTL7374 ODH7369:ODH7374 OND7369:OND7374 OWZ7369:OWZ7374 PGV7369:PGV7374 PQR7369:PQR7374 QAN7369:QAN7374 QKJ7369:QKJ7374 QUF7369:QUF7374 REB7369:REB7374 RNX7369:RNX7374 RXT7369:RXT7374 SHP7369:SHP7374 SRL7369:SRL7374 TBH7369:TBH7374 TLD7369:TLD7374 TUZ7369:TUZ7374 UEV7369:UEV7374 UOR7369:UOR7374 UYN7369:UYN7374 VIJ7369:VIJ7374 VSF7369:VSF7374 WCB7369:WCB7374 WLX7369:WLX7374 WVT7369:WVT7374 WVT7377:WVT7380 JH7377:JH7380 TD7377:TD7380 ACZ7377:ACZ7380 AMV7377:AMV7380 AWR7377:AWR7380 BGN7377:BGN7380 BQJ7377:BQJ7380 CAF7377:CAF7380 CKB7377:CKB7380 CTX7377:CTX7380 DDT7377:DDT7380 DNP7377:DNP7380 DXL7377:DXL7380 EHH7377:EHH7380 ERD7377:ERD7380 FAZ7377:FAZ7380 FKV7377:FKV7380 FUR7377:FUR7380 GEN7377:GEN7380 GOJ7377:GOJ7380 GYF7377:GYF7380 HIB7377:HIB7380 HRX7377:HRX7380 IBT7377:IBT7380 ILP7377:ILP7380 IVL7377:IVL7380 JFH7377:JFH7380 JPD7377:JPD7380 JYZ7377:JYZ7380 KIV7377:KIV7380 KSR7377:KSR7380 LCN7377:LCN7380 LMJ7377:LMJ7380 LWF7377:LWF7380 MGB7377:MGB7380 MPX7377:MPX7380 MZT7377:MZT7380 NJP7377:NJP7380 NTL7377:NTL7380 ODH7377:ODH7380 OND7377:OND7380 OWZ7377:OWZ7380 PGV7377:PGV7380 PQR7377:PQR7380 QAN7377:QAN7380 QKJ7377:QKJ7380 QUF7377:QUF7380 REB7377:REB7380 RNX7377:RNX7380 RXT7377:RXT7380 SHP7377:SHP7380 SRL7377:SRL7380 TBH7377:TBH7380 TLD7377:TLD7380 TUZ7377:TUZ7380 UEV7377:UEV7380 UOR7377:UOR7380 UYN7377:UYN7380 VIJ7377:VIJ7380 VSF7377:VSF7380 WCB7377:WCB7380 WLX7377:WLX7380 L7377:L7388 L7397 JH7397 TD7397 ACZ7397 AMV7397 AWR7397 BGN7397 BQJ7397 CAF7397 CKB7397 CTX7397 DDT7397 DNP7397 DXL7397 EHH7397 ERD7397 FAZ7397 FKV7397 FUR7397 GEN7397 GOJ7397 GYF7397 HIB7397 HRX7397 IBT7397 ILP7397 IVL7397 JFH7397 JPD7397 JYZ7397 KIV7397 KSR7397 LCN7397 LMJ7397 LWF7397 MGB7397 MPX7397 MZT7397 NJP7397 NTL7397 ODH7397 OND7397 OWZ7397 PGV7397 PQR7397 QAN7397 QKJ7397 QUF7397 REB7397 RNX7397 RXT7397 SHP7397 SRL7397 TBH7397 TLD7397 TUZ7397 UEV7397 UOR7397 UYN7397 VIJ7397 VSF7397 WCB7397 WLX7397 WVT7397 L7400:L7406 JH7400 TD7400 ACZ7400 AMV7400 AWR7400 BGN7400 BQJ7400 CAF7400 CKB7400 CTX7400 DDT7400 DNP7400 DXL7400 EHH7400 ERD7400 FAZ7400 FKV7400 FUR7400 GEN7400 GOJ7400 GYF7400 HIB7400 HRX7400 IBT7400 ILP7400 IVL7400 JFH7400 JPD7400 JYZ7400 KIV7400 KSR7400 LCN7400 LMJ7400 LWF7400 MGB7400 MPX7400 MZT7400 NJP7400 NTL7400 ODH7400 OND7400 OWZ7400 PGV7400 PQR7400 QAN7400 QKJ7400 QUF7400 REB7400 RNX7400 RXT7400 SHP7400 SRL7400 TBH7400 TLD7400 TUZ7400 UEV7400 UOR7400 UYN7400 VIJ7400 VSF7400 WCB7400 WLX7400 WVT7400 JH7405:JH7406 TD7405:TD7406 ACZ7405:ACZ7406 AMV7405:AMV7406 AWR7405:AWR7406 BGN7405:BGN7406 BQJ7405:BQJ7406 CAF7405:CAF7406 CKB7405:CKB7406 CTX7405:CTX7406 DDT7405:DDT7406 DNP7405:DNP7406 DXL7405:DXL7406 EHH7405:EHH7406 ERD7405:ERD7406 FAZ7405:FAZ7406 FKV7405:FKV7406 FUR7405:FUR7406 GEN7405:GEN7406 GOJ7405:GOJ7406 GYF7405:GYF7406 HIB7405:HIB7406 HRX7405:HRX7406 IBT7405:IBT7406 ILP7405:ILP7406 IVL7405:IVL7406 JFH7405:JFH7406 JPD7405:JPD7406 JYZ7405:JYZ7406 KIV7405:KIV7406 KSR7405:KSR7406 LCN7405:LCN7406 LMJ7405:LMJ7406 LWF7405:LWF7406 MGB7405:MGB7406 MPX7405:MPX7406 MZT7405:MZT7406 NJP7405:NJP7406 NTL7405:NTL7406 ODH7405:ODH7406 OND7405:OND7406 OWZ7405:OWZ7406 PGV7405:PGV7406 PQR7405:PQR7406 QAN7405:QAN7406 QKJ7405:QKJ7406 QUF7405:QUF7406 REB7405:REB7406 RNX7405:RNX7406 RXT7405:RXT7406 SHP7405:SHP7406 SRL7405:SRL7406 TBH7405:TBH7406 TLD7405:TLD7406 TUZ7405:TUZ7406 UEV7405:UEV7406 UOR7405:UOR7406 UYN7405:UYN7406 VIJ7405:VIJ7406 VSF7405:VSF7406 WCB7405:WCB7406 WLX7405:WLX7406 WVT7405:WVT7406 L7415:L7422 JH7415:JH7422 TD7415:TD7422 ACZ7415:ACZ7422 AMV7415:AMV7422 AWR7415:AWR7422 BGN7415:BGN7422 BQJ7415:BQJ7422 CAF7415:CAF7422 CKB7415:CKB7422 CTX7415:CTX7422 DDT7415:DDT7422 DNP7415:DNP7422 DXL7415:DXL7422 EHH7415:EHH7422 ERD7415:ERD7422 FAZ7415:FAZ7422 FKV7415:FKV7422 FUR7415:FUR7422 GEN7415:GEN7422 GOJ7415:GOJ7422 GYF7415:GYF7422 HIB7415:HIB7422 HRX7415:HRX7422 IBT7415:IBT7422 ILP7415:ILP7422 IVL7415:IVL7422 JFH7415:JFH7422 JPD7415:JPD7422 JYZ7415:JYZ7422 KIV7415:KIV7422 KSR7415:KSR7422 LCN7415:LCN7422 LMJ7415:LMJ7422 LWF7415:LWF7422 MGB7415:MGB7422 MPX7415:MPX7422 MZT7415:MZT7422 NJP7415:NJP7422 NTL7415:NTL7422 ODH7415:ODH7422 OND7415:OND7422 OWZ7415:OWZ7422 PGV7415:PGV7422 PQR7415:PQR7422 QAN7415:QAN7422 QKJ7415:QKJ7422 QUF7415:QUF7422 REB7415:REB7422 RNX7415:RNX7422 RXT7415:RXT7422 SHP7415:SHP7422 SRL7415:SRL7422 TBH7415:TBH7422 TLD7415:TLD7422 TUZ7415:TUZ7422 UEV7415:UEV7422 UOR7415:UOR7422 UYN7415:UYN7422 VIJ7415:VIJ7422 VSF7415:VSF7422 WCB7415:WCB7422 WLX7415:WLX7422 WVT7415:WVT7422 L7430 L7437:L7447 JH7437:JH7447 TD7437:TD7447 ACZ7437:ACZ7447 AMV7437:AMV7447 AWR7437:AWR7447 BGN7437:BGN7447 BQJ7437:BQJ7447 CAF7437:CAF7447 CKB7437:CKB7447 CTX7437:CTX7447 DDT7437:DDT7447 DNP7437:DNP7447 DXL7437:DXL7447 EHH7437:EHH7447 ERD7437:ERD7447 FAZ7437:FAZ7447 FKV7437:FKV7447 FUR7437:FUR7447 GEN7437:GEN7447 GOJ7437:GOJ7447 GYF7437:GYF7447 HIB7437:HIB7447 HRX7437:HRX7447 IBT7437:IBT7447 ILP7437:ILP7447 IVL7437:IVL7447 JFH7437:JFH7447 JPD7437:JPD7447 JYZ7437:JYZ7447 KIV7437:KIV7447 KSR7437:KSR7447 LCN7437:LCN7447 LMJ7437:LMJ7447 LWF7437:LWF7447 MGB7437:MGB7447 MPX7437:MPX7447 MZT7437:MZT7447 NJP7437:NJP7447 NTL7437:NTL7447 ODH7437:ODH7447 OND7437:OND7447 OWZ7437:OWZ7447 PGV7437:PGV7447 PQR7437:PQR7447 QAN7437:QAN7447 QKJ7437:QKJ7447 QUF7437:QUF7447 REB7437:REB7447 RNX7437:RNX7447 RXT7437:RXT7447 SHP7437:SHP7447 SRL7437:SRL7447 TBH7437:TBH7447 TLD7437:TLD7447 TUZ7437:TUZ7447 UEV7437:UEV7447 UOR7437:UOR7447 UYN7437:UYN7447 VIJ7437:VIJ7447 VSF7437:VSF7447 WCB7437:WCB7447 WLX7437:WLX7447 WVT7437:WVT7447 L7457:L7459 L7467:L7469 JH7467:JH7469 TD7467:TD7469 ACZ7467:ACZ7469 AMV7467:AMV7469 AWR7467:AWR7469 BGN7467:BGN7469 BQJ7467:BQJ7469 CAF7467:CAF7469 CKB7467:CKB7469 CTX7467:CTX7469 DDT7467:DDT7469 DNP7467:DNP7469 DXL7467:DXL7469 EHH7467:EHH7469 ERD7467:ERD7469 FAZ7467:FAZ7469 FKV7467:FKV7469 FUR7467:FUR7469 GEN7467:GEN7469 GOJ7467:GOJ7469 GYF7467:GYF7469 HIB7467:HIB7469 HRX7467:HRX7469 IBT7467:IBT7469 ILP7467:ILP7469 IVL7467:IVL7469 JFH7467:JFH7469 JPD7467:JPD7469 JYZ7467:JYZ7469 KIV7467:KIV7469 KSR7467:KSR7469 LCN7467:LCN7469 LMJ7467:LMJ7469 LWF7467:LWF7469 MGB7467:MGB7469 MPX7467:MPX7469 MZT7467:MZT7469 NJP7467:NJP7469 NTL7467:NTL7469 ODH7467:ODH7469 OND7467:OND7469 OWZ7467:OWZ7469 PGV7467:PGV7469 PQR7467:PQR7469 QAN7467:QAN7469 QKJ7467:QKJ7469 QUF7467:QUF7469 REB7467:REB7469 RNX7467:RNX7469 RXT7467:RXT7469 SHP7467:SHP7469 SRL7467:SRL7469 TBH7467:TBH7469 TLD7467:TLD7469 TUZ7467:TUZ7469 UEV7467:UEV7469 UOR7467:UOR7469 UYN7467:UYN7469 VIJ7467:VIJ7469 VSF7467:VSF7469 WCB7467:WCB7469 WLX7467:WLX7469 WVT7467:WVT7469 JH7473:JH7477 TD7473:TD7477 ACZ7473:ACZ7477 AMV7473:AMV7477 AWR7473:AWR7477 BGN7473:BGN7477 BQJ7473:BQJ7477 CAF7473:CAF7477 CKB7473:CKB7477 CTX7473:CTX7477 DDT7473:DDT7477 DNP7473:DNP7477 DXL7473:DXL7477 EHH7473:EHH7477 ERD7473:ERD7477 FAZ7473:FAZ7477 FKV7473:FKV7477 FUR7473:FUR7477 GEN7473:GEN7477 GOJ7473:GOJ7477 GYF7473:GYF7477 HIB7473:HIB7477 HRX7473:HRX7477 IBT7473:IBT7477 ILP7473:ILP7477 IVL7473:IVL7477 JFH7473:JFH7477 JPD7473:JPD7477 JYZ7473:JYZ7477 KIV7473:KIV7477 KSR7473:KSR7477 LCN7473:LCN7477 LMJ7473:LMJ7477 LWF7473:LWF7477 MGB7473:MGB7477 MPX7473:MPX7477 MZT7473:MZT7477 NJP7473:NJP7477 NTL7473:NTL7477 ODH7473:ODH7477 OND7473:OND7477 OWZ7473:OWZ7477 PGV7473:PGV7477 PQR7473:PQR7477 QAN7473:QAN7477 QKJ7473:QKJ7477 QUF7473:QUF7477 REB7473:REB7477 RNX7473:RNX7477 RXT7473:RXT7477 SHP7473:SHP7477 SRL7473:SRL7477 TBH7473:TBH7477 TLD7473:TLD7477 TUZ7473:TUZ7477 UEV7473:UEV7477 UOR7473:UOR7477 UYN7473:UYN7477 VIJ7473:VIJ7477 VSF7473:VSF7477 WCB7473:WCB7477 WLX7473:WLX7477 WVT7473:WVT7477 L7473:L7527 JH7524:JH7527 TD7524:TD7527 ACZ7524:ACZ7527 AMV7524:AMV7527 AWR7524:AWR7527 BGN7524:BGN7527 BQJ7524:BQJ7527 CAF7524:CAF7527 CKB7524:CKB7527 CTX7524:CTX7527 DDT7524:DDT7527 DNP7524:DNP7527 DXL7524:DXL7527 EHH7524:EHH7527 ERD7524:ERD7527 FAZ7524:FAZ7527 FKV7524:FKV7527 FUR7524:FUR7527 GEN7524:GEN7527 GOJ7524:GOJ7527 GYF7524:GYF7527 HIB7524:HIB7527 HRX7524:HRX7527 IBT7524:IBT7527 ILP7524:ILP7527 IVL7524:IVL7527 JFH7524:JFH7527 JPD7524:JPD7527 JYZ7524:JYZ7527 KIV7524:KIV7527 KSR7524:KSR7527 LCN7524:LCN7527 LMJ7524:LMJ7527 LWF7524:LWF7527 MGB7524:MGB7527 MPX7524:MPX7527 MZT7524:MZT7527 NJP7524:NJP7527 NTL7524:NTL7527 ODH7524:ODH7527 OND7524:OND7527 OWZ7524:OWZ7527 PGV7524:PGV7527 PQR7524:PQR7527 QAN7524:QAN7527 QKJ7524:QKJ7527 QUF7524:QUF7527 REB7524:REB7527 RNX7524:RNX7527 RXT7524:RXT7527 SHP7524:SHP7527 SRL7524:SRL7527 TBH7524:TBH7527 TLD7524:TLD7527 TUZ7524:TUZ7527 UEV7524:UEV7527 UOR7524:UOR7527 UYN7524:UYN7527 VIJ7524:VIJ7527 VSF7524:VSF7527 WCB7524:WCB7527 WLX7524:WLX7527 WVT7524:WVT7527 WVT7529 JH7529 TD7529 ACZ7529 AMV7529 AWR7529 BGN7529 BQJ7529 CAF7529 CKB7529 CTX7529 DDT7529 DNP7529 DXL7529 EHH7529 ERD7529 FAZ7529 FKV7529 FUR7529 GEN7529 GOJ7529 GYF7529 HIB7529 HRX7529 IBT7529 ILP7529 IVL7529 JFH7529 JPD7529 JYZ7529 KIV7529 KSR7529 LCN7529 LMJ7529 LWF7529 MGB7529 MPX7529 MZT7529 NJP7529 NTL7529 ODH7529 OND7529 OWZ7529 PGV7529 PQR7529 QAN7529 QKJ7529 QUF7529 REB7529 RNX7529 RXT7529 SHP7529 SRL7529 TBH7529 TLD7529 TUZ7529 UEV7529 UOR7529 UYN7529 VIJ7529 VSF7529 WCB7529 WLX7529 L7529:L7534 L7543:L7549 JH7548:JH7549 TD7548:TD7549 ACZ7548:ACZ7549 AMV7548:AMV7549 AWR7548:AWR7549 BGN7548:BGN7549 BQJ7548:BQJ7549 CAF7548:CAF7549 CKB7548:CKB7549 CTX7548:CTX7549 DDT7548:DDT7549 DNP7548:DNP7549 DXL7548:DXL7549 EHH7548:EHH7549 ERD7548:ERD7549 FAZ7548:FAZ7549 FKV7548:FKV7549 FUR7548:FUR7549 GEN7548:GEN7549 GOJ7548:GOJ7549 GYF7548:GYF7549 HIB7548:HIB7549 HRX7548:HRX7549 IBT7548:IBT7549 ILP7548:ILP7549 IVL7548:IVL7549 JFH7548:JFH7549 JPD7548:JPD7549 JYZ7548:JYZ7549 KIV7548:KIV7549 KSR7548:KSR7549 LCN7548:LCN7549 LMJ7548:LMJ7549 LWF7548:LWF7549 MGB7548:MGB7549 MPX7548:MPX7549 MZT7548:MZT7549 NJP7548:NJP7549 NTL7548:NTL7549 ODH7548:ODH7549 OND7548:OND7549 OWZ7548:OWZ7549 PGV7548:PGV7549 PQR7548:PQR7549 QAN7548:QAN7549 QKJ7548:QKJ7549 QUF7548:QUF7549 REB7548:REB7549 RNX7548:RNX7549 RXT7548:RXT7549 SHP7548:SHP7549 SRL7548:SRL7549 TBH7548:TBH7549 TLD7548:TLD7549 TUZ7548:TUZ7549 UEV7548:UEV7549 UOR7548:UOR7549 UYN7548:UYN7549 VIJ7548:VIJ7549 VSF7548:VSF7549 WCB7548:WCB7549 WLX7548:WLX7549 WVT7548:WVT7549 L7554:L7561 JH7554:JH7561 TD7554:TD7561 ACZ7554:ACZ7561 AMV7554:AMV7561 AWR7554:AWR7561 BGN7554:BGN7561 BQJ7554:BQJ7561 CAF7554:CAF7561 CKB7554:CKB7561 CTX7554:CTX7561 DDT7554:DDT7561 DNP7554:DNP7561 DXL7554:DXL7561 EHH7554:EHH7561 ERD7554:ERD7561 FAZ7554:FAZ7561 FKV7554:FKV7561 FUR7554:FUR7561 GEN7554:GEN7561 GOJ7554:GOJ7561 GYF7554:GYF7561 HIB7554:HIB7561 HRX7554:HRX7561 IBT7554:IBT7561 ILP7554:ILP7561 IVL7554:IVL7561 JFH7554:JFH7561 JPD7554:JPD7561 JYZ7554:JYZ7561 KIV7554:KIV7561 KSR7554:KSR7561 LCN7554:LCN7561 LMJ7554:LMJ7561 LWF7554:LWF7561 MGB7554:MGB7561 MPX7554:MPX7561 MZT7554:MZT7561 NJP7554:NJP7561 NTL7554:NTL7561 ODH7554:ODH7561 OND7554:OND7561 OWZ7554:OWZ7561 PGV7554:PGV7561 PQR7554:PQR7561 QAN7554:QAN7561 QKJ7554:QKJ7561 QUF7554:QUF7561 REB7554:REB7561 RNX7554:RNX7561 RXT7554:RXT7561 SHP7554:SHP7561 SRL7554:SRL7561 TBH7554:TBH7561 TLD7554:TLD7561 TUZ7554:TUZ7561 UEV7554:UEV7561 UOR7554:UOR7561 UYN7554:UYN7561 VIJ7554:VIJ7561 VSF7554:VSF7561 WCB7554:WCB7561 WLX7554:WLX7561 WVT7554:WVT7561 JH7573:JH7577 TD7573:TD7577 ACZ7573:ACZ7577 AMV7573:AMV7577 AWR7573:AWR7577 BGN7573:BGN7577 BQJ7573:BQJ7577 CAF7573:CAF7577 CKB7573:CKB7577 CTX7573:CTX7577 DDT7573:DDT7577 DNP7573:DNP7577 DXL7573:DXL7577 EHH7573:EHH7577 ERD7573:ERD7577 FAZ7573:FAZ7577 FKV7573:FKV7577 FUR7573:FUR7577 GEN7573:GEN7577 GOJ7573:GOJ7577 GYF7573:GYF7577 HIB7573:HIB7577 HRX7573:HRX7577 IBT7573:IBT7577 ILP7573:ILP7577 IVL7573:IVL7577 JFH7573:JFH7577 JPD7573:JPD7577 JYZ7573:JYZ7577 KIV7573:KIV7577 KSR7573:KSR7577 LCN7573:LCN7577 LMJ7573:LMJ7577 LWF7573:LWF7577 MGB7573:MGB7577 MPX7573:MPX7577 MZT7573:MZT7577 NJP7573:NJP7577 NTL7573:NTL7577 ODH7573:ODH7577 OND7573:OND7577 OWZ7573:OWZ7577 PGV7573:PGV7577 PQR7573:PQR7577 QAN7573:QAN7577 QKJ7573:QKJ7577 QUF7573:QUF7577 REB7573:REB7577 RNX7573:RNX7577 RXT7573:RXT7577 SHP7573:SHP7577 SRL7573:SRL7577 TBH7573:TBH7577 TLD7573:TLD7577 TUZ7573:TUZ7577 UEV7573:UEV7577 UOR7573:UOR7577 UYN7573:UYN7577 VIJ7573:VIJ7577 VSF7573:VSF7577 WCB7573:WCB7577 WLX7573:WLX7577 WVT7573:WVT7577 WVT7821:WVT7826 TD7579:TD7586 L7622:L7626 L7632:L7637 JH7633:JH7637 TD7633:TD7637 ACZ7633:ACZ7637 AMV7633:AMV7637 AWR7633:AWR7637 BGN7633:BGN7637 BQJ7633:BQJ7637 CAF7633:CAF7637 CKB7633:CKB7637 CTX7633:CTX7637 DDT7633:DDT7637 DNP7633:DNP7637 DXL7633:DXL7637 EHH7633:EHH7637 ERD7633:ERD7637 FAZ7633:FAZ7637 FKV7633:FKV7637 FUR7633:FUR7637 GEN7633:GEN7637 GOJ7633:GOJ7637 GYF7633:GYF7637 HIB7633:HIB7637 HRX7633:HRX7637 IBT7633:IBT7637 ILP7633:ILP7637 IVL7633:IVL7637 JFH7633:JFH7637 JPD7633:JPD7637 JYZ7633:JYZ7637 KIV7633:KIV7637 KSR7633:KSR7637 LCN7633:LCN7637 LMJ7633:LMJ7637 LWF7633:LWF7637 MGB7633:MGB7637 MPX7633:MPX7637 MZT7633:MZT7637 NJP7633:NJP7637 NTL7633:NTL7637 ODH7633:ODH7637 OND7633:OND7637 OWZ7633:OWZ7637 PGV7633:PGV7637 PQR7633:PQR7637 QAN7633:QAN7637 QKJ7633:QKJ7637 QUF7633:QUF7637 REB7633:REB7637 RNX7633:RNX7637 RXT7633:RXT7637 SHP7633:SHP7637 SRL7633:SRL7637 TBH7633:TBH7637 TLD7633:TLD7637 TUZ7633:TUZ7637 UEV7633:UEV7637 UOR7633:UOR7637 UYN7633:UYN7637 VIJ7633:VIJ7637 VSF7633:VSF7637 WCB7633:WCB7637 WLX7633:WLX7637 L7663 L7665:L7666 JH7665:JH7666 TD7665:TD7666 ACZ7665:ACZ7666 AMV7665:AMV7666 AWR7665:AWR7666 BGN7665:BGN7666 BQJ7665:BQJ7666 CAF7665:CAF7666 CKB7665:CKB7666 CTX7665:CTX7666 DDT7665:DDT7666 DNP7665:DNP7666 DXL7665:DXL7666 EHH7665:EHH7666 ERD7665:ERD7666 FAZ7665:FAZ7666 FKV7665:FKV7666 FUR7665:FUR7666 GEN7665:GEN7666 GOJ7665:GOJ7666 GYF7665:GYF7666 HIB7665:HIB7666 HRX7665:HRX7666 IBT7665:IBT7666 ILP7665:ILP7666 IVL7665:IVL7666 JFH7665:JFH7666 JPD7665:JPD7666 JYZ7665:JYZ7666 KIV7665:KIV7666 KSR7665:KSR7666 LCN7665:LCN7666 LMJ7665:LMJ7666 LWF7665:LWF7666 MGB7665:MGB7666 MPX7665:MPX7666 MZT7665:MZT7666 NJP7665:NJP7666 NTL7665:NTL7666 ODH7665:ODH7666 OND7665:OND7666 OWZ7665:OWZ7666 PGV7665:PGV7666 PQR7665:PQR7666 QAN7665:QAN7666 QKJ7665:QKJ7666 QUF7665:QUF7666 REB7665:REB7666 RNX7665:RNX7666 RXT7665:RXT7666 SHP7665:SHP7666 SRL7665:SRL7666 TBH7665:TBH7666 TLD7665:TLD7666 TUZ7665:TUZ7666 UEV7665:UEV7666 UOR7665:UOR7666 UYN7665:UYN7666 VIJ7665:VIJ7666 VSF7665:VSF7666 WCB7665:WCB7666 WLX7665:WLX7666 WVT7729:WVT7735 L7677:L7678 JH7678 TD7678 ACZ7678 AMV7678 AWR7678 BGN7678 BQJ7678 CAF7678 CKB7678 CTX7678 DDT7678 DNP7678 DXL7678 EHH7678 ERD7678 FAZ7678 FKV7678 FUR7678 GEN7678 GOJ7678 GYF7678 HIB7678 HRX7678 IBT7678 ILP7678 IVL7678 JFH7678 JPD7678 JYZ7678 KIV7678 KSR7678 LCN7678 LMJ7678 LWF7678 MGB7678 MPX7678 MZT7678 NJP7678 NTL7678 ODH7678 OND7678 OWZ7678 PGV7678 PQR7678 QAN7678 QKJ7678 QUF7678 REB7678 RNX7678 RXT7678 SHP7678 SRL7678 TBH7678 TLD7678 TUZ7678 UEV7678 UOR7678 UYN7678 VIJ7678 VSF7678 WCB7678 WLX7678 WVT7678 L7682:L7683 JH7682:JH7683 TD7682:TD7683 ACZ7682:ACZ7683 AMV7682:AMV7683 AWR7682:AWR7683 BGN7682:BGN7683 BQJ7682:BQJ7683 CAF7682:CAF7683 CKB7682:CKB7683 CTX7682:CTX7683 DDT7682:DDT7683 DNP7682:DNP7683 DXL7682:DXL7683 EHH7682:EHH7683 ERD7682:ERD7683 FAZ7682:FAZ7683 FKV7682:FKV7683 FUR7682:FUR7683 GEN7682:GEN7683 GOJ7682:GOJ7683 GYF7682:GYF7683 HIB7682:HIB7683 HRX7682:HRX7683 IBT7682:IBT7683 ILP7682:ILP7683 IVL7682:IVL7683 JFH7682:JFH7683 JPD7682:JPD7683 JYZ7682:JYZ7683 KIV7682:KIV7683 KSR7682:KSR7683 LCN7682:LCN7683 LMJ7682:LMJ7683 LWF7682:LWF7683 MGB7682:MGB7683 MPX7682:MPX7683 MZT7682:MZT7683 NJP7682:NJP7683 NTL7682:NTL7683 ODH7682:ODH7683 OND7682:OND7683 OWZ7682:OWZ7683 PGV7682:PGV7683 PQR7682:PQR7683 QAN7682:QAN7683 QKJ7682:QKJ7683 QUF7682:QUF7683 REB7682:REB7683 RNX7682:RNX7683 RXT7682:RXT7683 SHP7682:SHP7683 SRL7682:SRL7683 TBH7682:TBH7683 TLD7682:TLD7683 TUZ7682:TUZ7683 UEV7682:UEV7683 UOR7682:UOR7683 UYN7682:UYN7683 VIJ7682:VIJ7683 VSF7682:VSF7683 WCB7682:WCB7683 WLX7682:WLX7683 WVT7687:WVT7690 L7705:L7708 JH7708 TD7708 ACZ7708 AMV7708 AWR7708 BGN7708 BQJ7708 CAF7708 CKB7708 CTX7708 DDT7708 DNP7708 DXL7708 EHH7708 ERD7708 FAZ7708 FKV7708 FUR7708 GEN7708 GOJ7708 GYF7708 HIB7708 HRX7708 IBT7708 ILP7708 IVL7708 JFH7708 JPD7708 JYZ7708 KIV7708 KSR7708 LCN7708 LMJ7708 LWF7708 MGB7708 MPX7708 MZT7708 NJP7708 NTL7708 ODH7708 OND7708 OWZ7708 PGV7708 PQR7708 QAN7708 QKJ7708 QUF7708 REB7708 RNX7708 RXT7708 SHP7708 SRL7708 TBH7708 TLD7708 TUZ7708 UEV7708 UOR7708 UYN7708 VIJ7708 VSF7708 WCB7708 WLX7708 WVT7708 L7712:L7720 JH7715:JH7720 TD7715:TD7720 ACZ7715:ACZ7720 AMV7715:AMV7720 AWR7715:AWR7720 BGN7715:BGN7720 BQJ7715:BQJ7720 CAF7715:CAF7720 CKB7715:CKB7720 CTX7715:CTX7720 DDT7715:DDT7720 DNP7715:DNP7720 DXL7715:DXL7720 EHH7715:EHH7720 ERD7715:ERD7720 FAZ7715:FAZ7720 FKV7715:FKV7720 FUR7715:FUR7720 GEN7715:GEN7720 GOJ7715:GOJ7720 GYF7715:GYF7720 HIB7715:HIB7720 HRX7715:HRX7720 IBT7715:IBT7720 ILP7715:ILP7720 IVL7715:IVL7720 JFH7715:JFH7720 JPD7715:JPD7720 JYZ7715:JYZ7720 KIV7715:KIV7720 KSR7715:KSR7720 LCN7715:LCN7720 LMJ7715:LMJ7720 LWF7715:LWF7720 MGB7715:MGB7720 MPX7715:MPX7720 MZT7715:MZT7720 NJP7715:NJP7720 NTL7715:NTL7720 ODH7715:ODH7720 OND7715:OND7720 OWZ7715:OWZ7720 PGV7715:PGV7720 PQR7715:PQR7720 QAN7715:QAN7720 QKJ7715:QKJ7720 QUF7715:QUF7720 REB7715:REB7720 RNX7715:RNX7720 RXT7715:RXT7720 SHP7715:SHP7720 SRL7715:SRL7720 TBH7715:TBH7720 TLD7715:TLD7720 TUZ7715:TUZ7720 UEV7715:UEV7720 UOR7715:UOR7720 UYN7715:UYN7720 VIJ7715:VIJ7720 VSF7715:VSF7720 WCB7715:WCB7720 WLX7715:WLX7720 WVT7715:WVT7720 L7726:L7727 WVT7780 L7748:L7753 JH7752:JH7753 TD7752:TD7753 ACZ7752:ACZ7753 AMV7752:AMV7753 AWR7752:AWR7753 BGN7752:BGN7753 BQJ7752:BQJ7753 CAF7752:CAF7753 CKB7752:CKB7753 CTX7752:CTX7753 DDT7752:DDT7753 DNP7752:DNP7753 DXL7752:DXL7753 EHH7752:EHH7753 ERD7752:ERD7753 FAZ7752:FAZ7753 FKV7752:FKV7753 FUR7752:FUR7753 GEN7752:GEN7753 GOJ7752:GOJ7753 GYF7752:GYF7753 HIB7752:HIB7753 HRX7752:HRX7753 IBT7752:IBT7753 ILP7752:ILP7753 IVL7752:IVL7753 JFH7752:JFH7753 JPD7752:JPD7753 JYZ7752:JYZ7753 KIV7752:KIV7753 KSR7752:KSR7753 LCN7752:LCN7753 LMJ7752:LMJ7753 LWF7752:LWF7753 MGB7752:MGB7753 MPX7752:MPX7753 MZT7752:MZT7753 NJP7752:NJP7753 NTL7752:NTL7753 ODH7752:ODH7753 OND7752:OND7753 OWZ7752:OWZ7753 PGV7752:PGV7753 PQR7752:PQR7753 QAN7752:QAN7753 QKJ7752:QKJ7753 QUF7752:QUF7753 REB7752:REB7753 RNX7752:RNX7753 RXT7752:RXT7753 SHP7752:SHP7753 SRL7752:SRL7753 TBH7752:TBH7753 TLD7752:TLD7753 TUZ7752:TUZ7753 UEV7752:UEV7753 UOR7752:UOR7753 UYN7752:UYN7753 VIJ7752:VIJ7753 VSF7752:VSF7753 WCB7752:WCB7753 WLX7752:WLX7753 WVT7752:WVT7753 L7758:L7766 JH7758:JH7766 TD7758:TD7766 ACZ7758:ACZ7766 AMV7758:AMV7766 AWR7758:AWR7766 BGN7758:BGN7766 BQJ7758:BQJ7766 CAF7758:CAF7766 CKB7758:CKB7766 CTX7758:CTX7766 DDT7758:DDT7766 DNP7758:DNP7766 DXL7758:DXL7766 EHH7758:EHH7766 ERD7758:ERD7766 FAZ7758:FAZ7766 FKV7758:FKV7766 FUR7758:FUR7766 GEN7758:GEN7766 GOJ7758:GOJ7766 GYF7758:GYF7766 HIB7758:HIB7766 HRX7758:HRX7766 IBT7758:IBT7766 ILP7758:ILP7766 IVL7758:IVL7766 JFH7758:JFH7766 JPD7758:JPD7766 JYZ7758:JYZ7766 KIV7758:KIV7766 KSR7758:KSR7766 LCN7758:LCN7766 LMJ7758:LMJ7766 LWF7758:LWF7766 MGB7758:MGB7766 MPX7758:MPX7766 MZT7758:MZT7766 NJP7758:NJP7766 NTL7758:NTL7766 ODH7758:ODH7766 OND7758:OND7766 OWZ7758:OWZ7766 PGV7758:PGV7766 PQR7758:PQR7766 QAN7758:QAN7766 QKJ7758:QKJ7766 QUF7758:QUF7766 REB7758:REB7766 RNX7758:RNX7766 RXT7758:RXT7766 SHP7758:SHP7766 SRL7758:SRL7766 TBH7758:TBH7766 TLD7758:TLD7766 TUZ7758:TUZ7766 UEV7758:UEV7766 UOR7758:UOR7766 UYN7758:UYN7766 VIJ7758:VIJ7766 VSF7758:VSF7766 WCB7758:WCB7766 WLX7758:WLX7766 WVT7758:WVT7766 L7778 JH7778 TD7778 ACZ7778 AMV7778 AWR7778 BGN7778 BQJ7778 CAF7778 CKB7778 CTX7778 DDT7778 DNP7778 DXL7778 EHH7778 ERD7778 FAZ7778 FKV7778 FUR7778 GEN7778 GOJ7778 GYF7778 HIB7778 HRX7778 IBT7778 ILP7778 IVL7778 JFH7778 JPD7778 JYZ7778 KIV7778 KSR7778 LCN7778 LMJ7778 LWF7778 MGB7778 MPX7778 MZT7778 NJP7778 NTL7778 ODH7778 OND7778 OWZ7778 PGV7778 PQR7778 QAN7778 QKJ7778 QUF7778 REB7778 RNX7778 RXT7778 SHP7778 SRL7778 TBH7778 TLD7778 TUZ7778 UEV7778 UOR7778 UYN7778 VIJ7778 VSF7778 WCB7778 WLX7778 WVT7778 L7780:L7792 JH7780 TD7780 ACZ7780 AMV7780 AWR7780 BGN7780 BQJ7780 CAF7780 CKB7780 CTX7780 DDT7780 DNP7780 DXL7780 EHH7780 ERD7780 FAZ7780 FKV7780 FUR7780 GEN7780 GOJ7780 GYF7780 HIB7780 HRX7780 IBT7780 ILP7780 IVL7780 JFH7780 JPD7780 JYZ7780 KIV7780 KSR7780 LCN7780 LMJ7780 LWF7780 MGB7780 MPX7780 MZT7780 NJP7780 NTL7780 ODH7780 OND7780 OWZ7780 PGV7780 PQR7780 QAN7780 QKJ7780 QUF7780 REB7780 RNX7780 RXT7780 SHP7780 SRL7780 TBH7780 TLD7780 TUZ7780 UEV7780 UOR7780 UYN7780 VIJ7780 VSF7780 WCB7780 WLX7780 WVT7807:WVT7809 L7818:L7828 JH7791:JH7792 TD7791:TD7792 ACZ7791:ACZ7792 AMV7791:AMV7792 AWR7791:AWR7792 BGN7791:BGN7792 BQJ7791:BQJ7792 CAF7791:CAF7792 CKB7791:CKB7792 CTX7791:CTX7792 DDT7791:DDT7792 DNP7791:DNP7792 DXL7791:DXL7792 EHH7791:EHH7792 ERD7791:ERD7792 FAZ7791:FAZ7792 FKV7791:FKV7792 FUR7791:FUR7792 GEN7791:GEN7792 GOJ7791:GOJ7792 GYF7791:GYF7792 HIB7791:HIB7792 HRX7791:HRX7792 IBT7791:IBT7792 ILP7791:ILP7792 IVL7791:IVL7792 JFH7791:JFH7792 JPD7791:JPD7792 JYZ7791:JYZ7792 KIV7791:KIV7792 KSR7791:KSR7792 LCN7791:LCN7792 LMJ7791:LMJ7792 LWF7791:LWF7792 MGB7791:MGB7792 MPX7791:MPX7792 MZT7791:MZT7792 NJP7791:NJP7792 NTL7791:NTL7792 ODH7791:ODH7792 OND7791:OND7792 OWZ7791:OWZ7792 PGV7791:PGV7792 PQR7791:PQR7792 QAN7791:QAN7792 QKJ7791:QKJ7792 QUF7791:QUF7792 REB7791:REB7792 RNX7791:RNX7792 RXT7791:RXT7792 SHP7791:SHP7792 SRL7791:SRL7792 TBH7791:TBH7792 TLD7791:TLD7792 TUZ7791:TUZ7792 UEV7791:UEV7792 UOR7791:UOR7792 UYN7791:UYN7792 VIJ7791:VIJ7792 VSF7791:VSF7792 WCB7791:WCB7792 WLX7791:WLX7792 WVT7791:WVT7792 L7797:L7802 JH7797:JH7798 TD7797:TD7798 ACZ7797:ACZ7798 AMV7797:AMV7798 AWR7797:AWR7798 BGN7797:BGN7798 BQJ7797:BQJ7798 CAF7797:CAF7798 CKB7797:CKB7798 CTX7797:CTX7798 DDT7797:DDT7798 DNP7797:DNP7798 DXL7797:DXL7798 EHH7797:EHH7798 ERD7797:ERD7798 FAZ7797:FAZ7798 FKV7797:FKV7798 FUR7797:FUR7798 GEN7797:GEN7798 GOJ7797:GOJ7798 GYF7797:GYF7798 HIB7797:HIB7798 HRX7797:HRX7798 IBT7797:IBT7798 ILP7797:ILP7798 IVL7797:IVL7798 JFH7797:JFH7798 JPD7797:JPD7798 JYZ7797:JYZ7798 KIV7797:KIV7798 KSR7797:KSR7798 LCN7797:LCN7798 LMJ7797:LMJ7798 LWF7797:LWF7798 MGB7797:MGB7798 MPX7797:MPX7798 MZT7797:MZT7798 NJP7797:NJP7798 NTL7797:NTL7798 ODH7797:ODH7798 OND7797:OND7798 OWZ7797:OWZ7798 PGV7797:PGV7798 PQR7797:PQR7798 QAN7797:QAN7798 QKJ7797:QKJ7798 QUF7797:QUF7798 REB7797:REB7798 RNX7797:RNX7798 RXT7797:RXT7798 SHP7797:SHP7798 SRL7797:SRL7798 TBH7797:TBH7798 TLD7797:TLD7798 TUZ7797:TUZ7798 UEV7797:UEV7798 UOR7797:UOR7798 UYN7797:UYN7798 VIJ7797:VIJ7798 VSF7797:VSF7798 WCB7797:WCB7798 WLX7797:WLX7798 WVT7797:WVT7798 JH7802 TD7802 ACZ7802 AMV7802 AWR7802 BGN7802 BQJ7802 CAF7802 CKB7802 CTX7802 DDT7802 DNP7802 DXL7802 EHH7802 ERD7802 FAZ7802 FKV7802 FUR7802 GEN7802 GOJ7802 GYF7802 HIB7802 HRX7802 IBT7802 ILP7802 IVL7802 JFH7802 JPD7802 JYZ7802 KIV7802 KSR7802 LCN7802 LMJ7802 LWF7802 MGB7802 MPX7802 MZT7802 NJP7802 NTL7802 ODH7802 OND7802 OWZ7802 PGV7802 PQR7802 QAN7802 QKJ7802 QUF7802 REB7802 RNX7802 RXT7802 SHP7802 SRL7802 TBH7802 TLD7802 TUZ7802 UEV7802 UOR7802 UYN7802 VIJ7802 VSF7802 WCB7802 WLX7802 WVT7802 L7807:L7809 JH7807:JH7809 TD7807:TD7809 JH7821:JH7826 TD7821:TD7826 ACZ7821:ACZ7826 AMV7821:AMV7826 AWR7821:AWR7826 BGN7821:BGN7826 BQJ7821:BQJ7826 CAF7821:CAF7826 CKB7821:CKB7826 CTX7821:CTX7826 DDT7821:DDT7826 DNP7821:DNP7826 DXL7821:DXL7826 EHH7821:EHH7826 ERD7821:ERD7826 FAZ7821:FAZ7826 FKV7821:FKV7826 FUR7821:FUR7826 GEN7821:GEN7826 GOJ7821:GOJ7826 GYF7821:GYF7826 HIB7821:HIB7826 HRX7821:HRX7826 IBT7821:IBT7826 ILP7821:ILP7826 IVL7821:IVL7826 JFH7821:JFH7826 JPD7821:JPD7826 JYZ7821:JYZ7826 KIV7821:KIV7826 KSR7821:KSR7826 LCN7821:LCN7826 LMJ7821:LMJ7826 LWF7821:LWF7826 MGB7821:MGB7826 MPX7821:MPX7826 MZT7821:MZT7826 NJP7821:NJP7826 NTL7821:NTL7826 ODH7821:ODH7826 OND7821:OND7826 OWZ7821:OWZ7826 PGV7821:PGV7826 PQR7821:PQR7826 QAN7821:QAN7826 QKJ7821:QKJ7826 QUF7821:QUF7826 REB7821:REB7826 RNX7821:RNX7826 RXT7821:RXT7826 SHP7821:SHP7826 SRL7821:SRL7826 TBH7821:TBH7826 TLD7821:TLD7826 TUZ7821:TUZ7826 UEV7821:UEV7826 UOR7821:UOR7826 UYN7821:UYN7826 VIJ7821:VIJ7826 VSF7821:VSF7826 WCB7821:WCB7826 WLX7821:WLX7826 WVT7886:WVT7888 L7830 L7837 JH7837 TD7837 ACZ7837 AMV7837 AWR7837 BGN7837 BQJ7837 CAF7837 CKB7837 CTX7837 DDT7837 DNP7837 DXL7837 EHH7837 ERD7837 FAZ7837 FKV7837 FUR7837 GEN7837 GOJ7837 GYF7837 HIB7837 HRX7837 IBT7837 ILP7837 IVL7837 JFH7837 JPD7837 JYZ7837 KIV7837 KSR7837 LCN7837 LMJ7837 LWF7837 MGB7837 MPX7837 MZT7837 ACZ3491:ACZ3581 AMV3491:AMV3581 AWR3491:AWR3581 BGN3491:BGN3581 BQJ3491:BQJ3581 CAF3491:CAF3581 CKB3491:CKB3581 CTX3491:CTX3581 DDT3491:DDT3581 DNP3491:DNP3581 DXL3491:DXL3581 EHH3491:EHH3581 ERD3491:ERD3581 FAZ3491:FAZ3581 FKV3491:FKV3581 FUR3491:FUR3581 GEN3491:GEN3581 GOJ3491:GOJ3581 GYF3491:GYF3581 HIB3491:HIB3581 HRX3491:HRX3581 IBT3491:IBT3581 ILP3491:ILP3581 IVL3491:IVL3581 JFH3491:JFH3581 JPD3491:JPD3581 JYZ3491:JYZ3581 KIV3491:KIV3581 KSR3491:KSR3581 LCN3491:LCN3581 LMJ3491:LMJ3581 LWF3491:LWF3581 MGB3491:MGB3581 MPX3491:MPX3581 MZT3491:MZT3581 NJP3491:NJP3581 NTL3491:NTL3581 ODH3491:ODH3581 OND3491:OND3581 OWZ3491:OWZ3581 PGV3491:PGV3581 PQR3491:PQR3581 QAN3491:QAN3581 QKJ3491:QKJ3581 QUF3491:QUF3581 REB3491:REB3581 RNX3491:RNX3581 RXT3491:RXT3581 SHP3491:SHP3581 SRL3491:SRL3581 TBH3491:TBH3581 TLD3491:TLD3581 TUZ3491:TUZ3581 UEV3491:UEV3581 UOR3491:UOR3581 UYN3491:UYN3581 VIJ3491:VIJ3581 VSF3491:VSF3581 WCB3491:WCB3581 WLX3491:WLX3581 WVT3491:WVT3581 JH3491:JH3581 L4828:L4829 L1509:L1522 L4658:L4659 L3491:L3559 L4618:L4655 L4663:L4721 L4796:L4801 L4805 L4807 L4810 L4814:L4816 L4824 L7297 L7254:L7255 L7261:L7273 L1066:L1122 L4056:L4093 L4114:L4137 L7011:L7013 L7019</xm:sqref>
        </x14:dataValidation>
        <x14:dataValidation type="list" allowBlank="1" showInputMessage="1" showErrorMessage="1" xr:uid="{00000000-0002-0000-0300-0000C3000000}">
          <x14:formula1>
            <xm:f>'C:\Users\dvbuznik\AppData\Local\Microsoft\Windows\Temporary Internet Files\Content.Outlook\2XU23U3P\[Приложение 5 - База данных по аварийности ООО Удмуртэнергонефть.xls]Форма сводки'!#REF!</xm:f>
          </x14:formula1>
          <xm:sqref>S258:S259 S106:S107 S104</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4</vt:i4>
      </vt:variant>
      <vt:variant>
        <vt:lpstr>Именованные диапазоны</vt:lpstr>
      </vt:variant>
      <vt:variant>
        <vt:i4>1</vt:i4>
      </vt:variant>
    </vt:vector>
  </HeadingPairs>
  <TitlesOfParts>
    <vt:vector size="5" baseType="lpstr">
      <vt:lpstr>Лист1</vt:lpstr>
      <vt:lpstr>Лист2</vt:lpstr>
      <vt:lpstr>Свод аварийности</vt:lpstr>
      <vt:lpstr>Форма отчета</vt:lpstr>
      <vt:lpstr>'Форма отчета'!Область_печати</vt:lpstr>
    </vt:vector>
  </TitlesOfParts>
  <Company>TNK-BP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Full Name</dc:creator>
  <cp:lastModifiedBy>Den Bus</cp:lastModifiedBy>
  <cp:lastPrinted>2015-01-16T07:45:20Z</cp:lastPrinted>
  <dcterms:created xsi:type="dcterms:W3CDTF">2006-11-21T09:05:06Z</dcterms:created>
  <dcterms:modified xsi:type="dcterms:W3CDTF">2025-04-24T17:51:43Z</dcterms:modified>
</cp:coreProperties>
</file>